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lcome to DR Tool" sheetId="1" r:id="rId4"/>
    <sheet state="visible" name="IDAR Meter Data" sheetId="2" r:id="rId5"/>
    <sheet state="visible" name="User Inputs and DR Shed Results" sheetId="3" r:id="rId6"/>
    <sheet state="visible" name="CSSB" sheetId="4" r:id="rId7"/>
    <sheet state="visible" name="DR Calculation" sheetId="5" r:id="rId8"/>
    <sheet state="visible" name="Outside Temp" sheetId="6" r:id="rId9"/>
    <sheet state="hidden" name="Category Lists" sheetId="7" r:id="rId10"/>
    <sheet state="visible" name="Climate Zones" sheetId="8" r:id="rId11"/>
    <sheet state="visible" name="LoadShed Database" sheetId="9" r:id="rId12"/>
    <sheet state="visible" name="Cycle Calculation" sheetId="10" r:id="rId13"/>
  </sheets>
  <definedNames>
    <definedName name="CEUSLargeOffice">'Climate Zones'!#REF!</definedName>
    <definedName name="CEUSRetail">'Climate Zones'!#REF!</definedName>
    <definedName name="CEUSSmallOffice">'Climate Zones'!#REF!</definedName>
    <definedName name="CompressorOnly">'User Inputs and DR Shed Results'!#REF!</definedName>
    <definedName name="CycleAvailPerc">'User Inputs and DR Shed Results'!#REF!</definedName>
    <definedName name="DutyCycleMinutes">'User Inputs and DR Shed Results'!#REF!</definedName>
    <definedName name="HvacDR">'User Inputs and DR Shed Results'!#REF!</definedName>
    <definedName name="LargeOffice">'Climate Zones'!#REF!</definedName>
    <definedName name="Retail">'Climate Zones'!#REF!</definedName>
    <definedName name="SelectedEquations">'Cycle Calculation'!#REF!</definedName>
    <definedName name="SmallOffice">'Climate Zones'!#REF!</definedName>
    <definedName name="CECCZ">'User Inputs and DR Shed Results'!$C$13</definedName>
    <definedName name="PGECZ">'User Inputs and DR Shed Results'!$B$12</definedName>
    <definedName name="CZ04TempReset">'LoadShed Database'!$K$2:$T$105</definedName>
    <definedName name="CZ03TempReset">'LoadShed Database'!$A$2:$J$105</definedName>
    <definedName name="TempResetDegrees">'User Inputs and DR Shed Results'!$B$21</definedName>
    <definedName name="AvailPerc">'User Inputs and DR Shed Results'!$B$19</definedName>
    <definedName name="CZ13TempReset">'LoadShed Database'!$AE$2:$AN$105</definedName>
    <definedName name="CZ04CycleOnOff">'LoadShed Database'!$K$107:$T$136</definedName>
    <definedName name="BuildingType">'User Inputs and DR Shed Results'!$B$5</definedName>
    <definedName name="CZ12CycleOnOff">'LoadShed Database'!$U$107:$AD$136</definedName>
    <definedName name="NewCustomer">'User Inputs and DR Shed Results'!$B$8</definedName>
    <definedName name="HvacDRTYPE">'Category Lists'!$N$4:$N$5</definedName>
    <definedName name="CZ13CycleOnOff">'LoadShed Database'!$AE$107:$AN$136</definedName>
    <definedName name="CZ03CycleOnOff">'LoadShed Database'!$A$107:$J$136</definedName>
    <definedName name="PrecoolDegrees">'User Inputs and DR Shed Results'!$B$20</definedName>
    <definedName name="CZ12TempReset">'LoadShed Database'!$U$2:$AD$105</definedName>
  </definedNames>
  <calcPr/>
  <extLst>
    <ext uri="GoogleSheetsCustomDataVersion2">
      <go:sheetsCustomData xmlns:go="http://customooxmlschemas.google.com/" r:id="rId14" roundtripDataChecksum="Feu6kUEa2X2Gh8TKSA+iSomYTUTCn7xfWrw2YOGXAl8="/>
    </ext>
  </extLst>
</workbook>
</file>

<file path=xl/sharedStrings.xml><?xml version="1.0" encoding="utf-8"?>
<sst xmlns="http://schemas.openxmlformats.org/spreadsheetml/2006/main" count="3425" uniqueCount="178">
  <si>
    <t>ADR Estimation Tool Framework</t>
  </si>
  <si>
    <t>Instructions for LBNL ADR Tool V2.1:</t>
  </si>
  <si>
    <t xml:space="preserve">This tool provides DR shed magnitudes for a range of OATs for one of the major DR strategies: 1) HVAC Temp Reset (Precool with Zone Temp Setback). </t>
  </si>
  <si>
    <t>Step 1: Copy 15-min electricity meter data into the "IDAR Meter Data" sheet.  First column is date and time in format "MM/DD/YYYY HH:MM". Second column is meter demand in units of kW in any number format.</t>
  </si>
  <si>
    <t>Step 2: In the "User Inputs and DR Shed Results" sheet's "ADR Site Description" block: 1. Enter the site name (if desired), 2. Select building type--Office or Retail, 3. Select HVAC type--Rooftop unit(s) or Central Plant and 4. Enter the site's zip code.</t>
  </si>
  <si>
    <t>Step 3:If HVAC temp reset is strategy of intereset, in the "User Inputs and DR Shed Results" sheet's "HVAC Temp Reset DR Shed Capacity Calculation": 1. Enter the percent of the floor area of the building for which the HVAC temp reset will be applied (0-100), 2. Select the "Precool Period Temp Offset"; either 0 or -2 °F, and 3. Select the "DR Event Period Temp Offset", either 2, 4, or 6 °F.</t>
  </si>
  <si>
    <t>Estimated kW sheds are calculated in tables and figures in "User Inputs and DR Shed Results".</t>
  </si>
  <si>
    <r>
      <rPr>
        <rFont val="Calibri"/>
        <color theme="1"/>
        <sz val="12.0"/>
      </rPr>
      <t>Temperature ranges shown in HVAC Temp Reset DR Shed Estimates (kW) are Peak Outside Air Temperatures on weekdays in the following ranges: 1 (60-</t>
    </r>
    <r>
      <rPr>
        <rFont val="Calibri"/>
        <color theme="1"/>
        <sz val="12.0"/>
      </rPr>
      <t>65°F</t>
    </r>
    <r>
      <rPr>
        <rFont val="Calibri"/>
        <color theme="1"/>
        <sz val="12.0"/>
      </rPr>
      <t>), 2 (65-70°F),  3 (70-75°F),  4 (75-80°F),  5 (80-85°F),  6 (85-90°F),  and 7 (Above 90°F).</t>
    </r>
  </si>
  <si>
    <t>Note: Only weekdays are selected for DR shed calculations. Weekends, holidays and ADR days in 2015 (if customer has enrolled into 2015 ADR programs) are excluded.</t>
  </si>
  <si>
    <t>Date</t>
  </si>
  <si>
    <t>User Inputs</t>
  </si>
  <si>
    <t>ADR Site Description</t>
  </si>
  <si>
    <t>Data</t>
  </si>
  <si>
    <t>Note</t>
  </si>
  <si>
    <t>Name</t>
  </si>
  <si>
    <t>{id:smallofficecz03-26}</t>
  </si>
  <si>
    <t>Building Type</t>
  </si>
  <si>
    <t>Office</t>
  </si>
  <si>
    <t>HVAC Type</t>
  </si>
  <si>
    <t>Central Plant</t>
  </si>
  <si>
    <t>RTU Duty Cycling is not available for HVAC Type "Central Plant".</t>
  </si>
  <si>
    <t>Zipcode</t>
  </si>
  <si>
    <t>NewCustomers</t>
  </si>
  <si>
    <t>Yes</t>
  </si>
  <si>
    <t>Peak Demand (kW)</t>
  </si>
  <si>
    <t>From meter data</t>
  </si>
  <si>
    <t>County</t>
  </si>
  <si>
    <t>PG&amp;E Climate Zone</t>
  </si>
  <si>
    <t>CEC Climate Zone</t>
  </si>
  <si>
    <t>Building Size</t>
  </si>
  <si>
    <t>DR Shed Results of HVAC Temperature Setpoint Reset</t>
  </si>
  <si>
    <t>HVAC Temp Reset DR Shed Capacity Calculation</t>
  </si>
  <si>
    <t>Percent of Bldg Floor Area that Temp Reset will Apply (0-100)</t>
  </si>
  <si>
    <t>Precool Period Temp Offset (°F)</t>
  </si>
  <si>
    <t>DR Event Period Temp Offset (°F)</t>
  </si>
  <si>
    <t>Average DR Potential (kW)</t>
  </si>
  <si>
    <t>Min DR Potential (kW)</t>
  </si>
  <si>
    <t>Max DR Potential (kW)</t>
  </si>
  <si>
    <t>HVAC Temp Reset DR Shed Estimates (kW) for Peak Temps in Building's Climate Zone</t>
  </si>
  <si>
    <t>Temperature Range</t>
  </si>
  <si>
    <t>Peak OAT (F)</t>
  </si>
  <si>
    <t>Estimated kW Shed</t>
  </si>
  <si>
    <t>weekday</t>
  </si>
  <si>
    <t>Hour</t>
  </si>
  <si>
    <t>Demand</t>
  </si>
  <si>
    <t>OAT</t>
  </si>
  <si>
    <t>TempRange</t>
  </si>
  <si>
    <t>Holiday and ADR Days</t>
  </si>
  <si>
    <t>Summary of Load and OAT in Summer</t>
  </si>
  <si>
    <t>New Years' Day</t>
  </si>
  <si>
    <t>Temp Ranges</t>
  </si>
  <si>
    <t>Average of OAT</t>
  </si>
  <si>
    <t>Average of Demand</t>
  </si>
  <si>
    <t>Martin Luther King</t>
  </si>
  <si>
    <t>Washington's Birthday</t>
  </si>
  <si>
    <t>Memorial Day</t>
  </si>
  <si>
    <t>Independence Day</t>
  </si>
  <si>
    <t>Labor Day</t>
  </si>
  <si>
    <t>Columbus Day</t>
  </si>
  <si>
    <t>Veterans Day</t>
  </si>
  <si>
    <t>Thanksgiving Day</t>
  </si>
  <si>
    <t>Christmas Day</t>
  </si>
  <si>
    <t>2015 ADR Days</t>
  </si>
  <si>
    <t>range_id</t>
  </si>
  <si>
    <t>avg_temp</t>
  </si>
  <si>
    <t>avg_demand</t>
  </si>
  <si>
    <t>precool</t>
  </si>
  <si>
    <t>temp reset</t>
  </si>
  <si>
    <t>hour</t>
  </si>
  <si>
    <t>power</t>
  </si>
  <si>
    <t>oat</t>
  </si>
  <si>
    <t>range</t>
  </si>
  <si>
    <t>DR%</t>
  </si>
  <si>
    <t>DR (kW)</t>
  </si>
  <si>
    <t>CZ03</t>
  </si>
  <si>
    <t>CZ04</t>
  </si>
  <si>
    <t>CZ12</t>
  </si>
  <si>
    <t>CZ13</t>
  </si>
  <si>
    <t>Facility Type</t>
  </si>
  <si>
    <t>Dim %</t>
  </si>
  <si>
    <t>Y/N</t>
  </si>
  <si>
    <t>Precool °F</t>
  </si>
  <si>
    <t>Reset °F</t>
  </si>
  <si>
    <t>Duty Cycle</t>
  </si>
  <si>
    <t>HVAC DR Type</t>
  </si>
  <si>
    <t>PreviousDR</t>
  </si>
  <si>
    <t>OFF</t>
  </si>
  <si>
    <t>HVAC Temp Reset</t>
  </si>
  <si>
    <t>Rooftop Unit</t>
  </si>
  <si>
    <t>Retail</t>
  </si>
  <si>
    <t>RETL</t>
  </si>
  <si>
    <t>No</t>
  </si>
  <si>
    <t>ZIP</t>
  </si>
  <si>
    <t>COUNTY_NAME</t>
  </si>
  <si>
    <t>CECZONE</t>
  </si>
  <si>
    <t>PG&amp;E CEUS CZ</t>
  </si>
  <si>
    <t>SCE CEUS CZ</t>
  </si>
  <si>
    <t>PG&amp;E CEUS Climate Zone</t>
  </si>
  <si>
    <t>SCE CEUS Climate Zone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</si>
  <si>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</si>
  <si>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</si>
  <si>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</si>
  <si>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</si>
  <si>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</si>
  <si>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</si>
  <si>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</si>
  <si>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</si>
  <si>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</si>
  <si>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</si>
  <si>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</si>
  <si>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</si>
  <si>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</si>
  <si>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</si>
  <si>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</si>
  <si>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</si>
  <si>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</si>
  <si>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</si>
  <si>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</si>
  <si>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</si>
  <si>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</si>
  <si>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</si>
  <si>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</si>
  <si>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</si>
  <si>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</si>
  <si>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</si>
  <si>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</si>
  <si>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</si>
  <si>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</si>
  <si>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</si>
  <si>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</si>
  <si>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</si>
  <si>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</si>
  <si>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</si>
  <si>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Mateo</t>
  </si>
  <si>
    <t>San Luis Obispo</t>
  </si>
  <si>
    <t>San Diego</t>
  </si>
  <si>
    <t>San Bernardino</t>
  </si>
  <si>
    <t>San Benito</t>
  </si>
  <si>
    <t>San Joaquin</t>
  </si>
  <si>
    <t>San Francicso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</si>
  <si>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</si>
  <si>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</si>
  <si>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</si>
  <si>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</si>
  <si>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</si>
  <si>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</si>
  <si>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</si>
  <si>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</si>
  <si>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</si>
  <si>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</si>
  <si>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</si>
  <si>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</si>
  <si>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</si>
  <si>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</si>
  <si>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</si>
  <si>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</si>
  <si>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</si>
  <si>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CZ03 - San Francisco</t>
  </si>
  <si>
    <t>CZ04 - San Jose</t>
  </si>
  <si>
    <t>CZ12 - Stockon</t>
  </si>
  <si>
    <t>CZ13 - Fresno</t>
  </si>
  <si>
    <t>SmallOffice</t>
  </si>
  <si>
    <t>OAT&lt;=75°F</t>
  </si>
  <si>
    <t>75°F&lt;=OAT&lt;95°F</t>
  </si>
  <si>
    <t>OAT&gt;=95°F</t>
  </si>
  <si>
    <t>Small Office</t>
  </si>
  <si>
    <t>Case ID</t>
  </si>
  <si>
    <t>Precool (°F)</t>
  </si>
  <si>
    <t>Temp Reset (°F)</t>
  </si>
  <si>
    <t>DR Event Hour (2PM to 6PM)</t>
  </si>
  <si>
    <t>Equation_Slope</t>
  </si>
  <si>
    <t>Equation_Intercept</t>
  </si>
  <si>
    <t>MediumOffice</t>
  </si>
  <si>
    <t>DR Event Hour</t>
  </si>
  <si>
    <t>LargeOffice</t>
  </si>
  <si>
    <t>Duty Cycle (minutes off/hr)</t>
  </si>
  <si>
    <t>CompressorOnly</t>
  </si>
  <si>
    <t>Cycle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</si>
</sst>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11">
    <font>
      <sz val="12.0"/>
      <color theme="1"/>
      <name val="Calibri"/>
      <scheme val="minor"/>
    </font>
    <font>
      <b/>
      <sz val="16.0"/>
      <color theme="1"/>
      <name val="Calibri"/>
    </font>
    <font>
      <b/>
      <sz val="14.0"/>
      <color theme="1"/>
      <name val="Calibri"/>
    </font>
    <font/>
    <font>
      <sz val="12.0"/>
      <color theme="1"/>
      <name val="Calibri"/>
    </font>
    <font>
      <color theme="1"/>
      <name val="Calibri"/>
      <scheme val="minor"/>
    </font>
    <font>
      <b/>
      <sz val="20.0"/>
      <color theme="1"/>
      <name val="Calibri"/>
    </font>
    <font>
      <sz val="12.0"/>
      <color theme="0"/>
      <name val="Calibri"/>
    </font>
    <font>
      <b/>
      <sz val="12.0"/>
      <color theme="1"/>
      <name val="Calibri"/>
    </font>
    <font>
      <sz val="12.0"/>
      <color rgb="FF000000"/>
      <name val="Calibri"/>
    </font>
    <font>
      <sz val="10.0"/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6E3BC"/>
        <bgColor rgb="FFD6E3BC"/>
      </patternFill>
    </fill>
    <fill>
      <patternFill patternType="solid">
        <fgColor rgb="FF92CDDC"/>
        <bgColor rgb="FF92CDDC"/>
      </patternFill>
    </fill>
    <fill>
      <patternFill patternType="solid">
        <fgColor rgb="FFFF6600"/>
        <bgColor rgb="FFFF6600"/>
      </patternFill>
    </fill>
    <fill>
      <patternFill patternType="solid">
        <fgColor rgb="FFFBD4B4"/>
        <bgColor rgb="FFFBD4B4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FABF8F"/>
        <bgColor rgb="FFFABF8F"/>
      </patternFill>
    </fill>
    <fill>
      <patternFill patternType="solid">
        <fgColor rgb="FFE36C09"/>
        <bgColor rgb="FFE36C09"/>
      </patternFill>
    </fill>
    <fill>
      <patternFill patternType="solid">
        <fgColor theme="8"/>
        <bgColor theme="8"/>
      </patternFill>
    </fill>
    <fill>
      <patternFill patternType="solid">
        <fgColor rgb="FF7F7F7F"/>
        <bgColor rgb="FF7F7F7F"/>
      </patternFill>
    </fill>
    <fill>
      <patternFill patternType="solid">
        <fgColor rgb="FF9BBB59"/>
        <bgColor rgb="FF9BBB59"/>
      </patternFill>
    </fill>
    <fill>
      <patternFill patternType="solid">
        <fgColor rgb="FF4BACC6"/>
        <bgColor rgb="FF4BACC6"/>
      </patternFill>
    </fill>
    <fill>
      <patternFill patternType="solid">
        <fgColor rgb="FF808080"/>
        <bgColor rgb="FF808080"/>
      </patternFill>
    </fill>
  </fills>
  <borders count="4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left" vertical="center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horizontal="left" shrinkToFit="0" vertical="center" wrapText="1"/>
    </xf>
    <xf borderId="5" fillId="0" fontId="3" numFmtId="0" xfId="0" applyBorder="1" applyFont="1"/>
    <xf borderId="4" fillId="0" fontId="4" numFmtId="0" xfId="0" applyAlignment="1" applyBorder="1" applyFont="1">
      <alignment horizontal="left" shrinkToFit="1" vertical="center" wrapText="0"/>
    </xf>
    <xf borderId="6" fillId="0" fontId="4" numFmtId="0" xfId="0" applyAlignment="1" applyBorder="1" applyFont="1">
      <alignment horizontal="left" shrinkToFit="0" vertical="center" wrapText="1"/>
    </xf>
    <xf borderId="7" fillId="0" fontId="3" numFmtId="0" xfId="0" applyBorder="1" applyFont="1"/>
    <xf borderId="8" fillId="0" fontId="3" numFmtId="0" xfId="0" applyBorder="1" applyFont="1"/>
    <xf borderId="0" fillId="0" fontId="4" numFmtId="0" xfId="0" applyAlignment="1" applyFont="1">
      <alignment horizontal="left" shrinkToFit="0" vertical="center" wrapText="1"/>
    </xf>
    <xf borderId="0" fillId="0" fontId="5" numFmtId="0" xfId="0" applyFont="1"/>
    <xf borderId="0" fillId="0" fontId="4" numFmtId="22" xfId="0" applyFont="1" applyNumberFormat="1"/>
    <xf borderId="0" fillId="0" fontId="4" numFmtId="0" xfId="0" applyAlignment="1" applyFont="1">
      <alignment horizontal="left"/>
    </xf>
    <xf borderId="1" fillId="0" fontId="6" numFmtId="0" xfId="0" applyAlignment="1" applyBorder="1" applyFont="1">
      <alignment horizontal="center"/>
    </xf>
    <xf borderId="9" fillId="3" fontId="7" numFmtId="0" xfId="0" applyBorder="1" applyFill="1" applyFont="1"/>
    <xf borderId="10" fillId="3" fontId="7" numFmtId="0" xfId="0" applyAlignment="1" applyBorder="1" applyFont="1">
      <alignment horizontal="left" vertical="center"/>
    </xf>
    <xf borderId="11" fillId="3" fontId="7" numFmtId="0" xfId="0" applyAlignment="1" applyBorder="1" applyFont="1">
      <alignment horizontal="left" vertical="center"/>
    </xf>
    <xf borderId="12" fillId="4" fontId="4" numFmtId="0" xfId="0" applyBorder="1" applyFill="1" applyFont="1"/>
    <xf borderId="13" fillId="4" fontId="4" numFmtId="0" xfId="0" applyAlignment="1" applyBorder="1" applyFont="1">
      <alignment horizontal="left" readingOrder="0" vertical="center"/>
    </xf>
    <xf borderId="14" fillId="0" fontId="4" numFmtId="0" xfId="0" applyAlignment="1" applyBorder="1" applyFont="1">
      <alignment horizontal="left"/>
    </xf>
    <xf borderId="14" fillId="0" fontId="4" numFmtId="0" xfId="0" applyAlignment="1" applyBorder="1" applyFont="1">
      <alignment horizontal="left" shrinkToFit="0" wrapText="1"/>
    </xf>
    <xf borderId="12" fillId="0" fontId="4" numFmtId="0" xfId="0" applyBorder="1" applyFont="1"/>
    <xf borderId="13" fillId="0" fontId="4" numFmtId="0" xfId="0" applyAlignment="1" applyBorder="1" applyFont="1">
      <alignment horizontal="left" readingOrder="0" vertical="center"/>
    </xf>
    <xf borderId="15" fillId="0" fontId="4" numFmtId="0" xfId="0" applyBorder="1" applyFont="1"/>
    <xf borderId="16" fillId="0" fontId="4" numFmtId="1" xfId="0" applyAlignment="1" applyBorder="1" applyFont="1" applyNumberFormat="1">
      <alignment horizontal="left" readingOrder="0" vertical="center"/>
    </xf>
    <xf borderId="17" fillId="0" fontId="4" numFmtId="0" xfId="0" applyAlignment="1" applyBorder="1" applyFont="1">
      <alignment horizontal="left"/>
    </xf>
    <xf borderId="4" fillId="0" fontId="4" numFmtId="0" xfId="0" applyBorder="1" applyFont="1"/>
    <xf borderId="0" fillId="0" fontId="4" numFmtId="1" xfId="0" applyAlignment="1" applyFont="1" applyNumberFormat="1">
      <alignment horizontal="left" vertical="center"/>
    </xf>
    <xf borderId="5" fillId="0" fontId="4" numFmtId="0" xfId="0" applyAlignment="1" applyBorder="1" applyFont="1">
      <alignment horizontal="left"/>
    </xf>
    <xf borderId="18" fillId="5" fontId="4" numFmtId="0" xfId="0" applyBorder="1" applyFill="1" applyFont="1"/>
    <xf borderId="19" fillId="5" fontId="4" numFmtId="1" xfId="0" applyAlignment="1" applyBorder="1" applyFont="1" applyNumberFormat="1">
      <alignment horizontal="left" vertical="center"/>
    </xf>
    <xf borderId="20" fillId="5" fontId="4" numFmtId="0" xfId="0" applyAlignment="1" applyBorder="1" applyFont="1">
      <alignment horizontal="left"/>
    </xf>
    <xf borderId="21" fillId="5" fontId="4" numFmtId="0" xfId="0" applyBorder="1" applyFont="1"/>
    <xf borderId="22" fillId="5" fontId="4" numFmtId="0" xfId="0" applyAlignment="1" applyBorder="1" applyFont="1">
      <alignment horizontal="left" vertical="center"/>
    </xf>
    <xf borderId="23" fillId="5" fontId="4" numFmtId="0" xfId="0" applyAlignment="1" applyBorder="1" applyFont="1">
      <alignment horizontal="left"/>
    </xf>
    <xf borderId="24" fillId="5" fontId="4" numFmtId="0" xfId="0" applyBorder="1" applyFont="1"/>
    <xf borderId="25" fillId="5" fontId="4" numFmtId="0" xfId="0" applyAlignment="1" applyBorder="1" applyFont="1">
      <alignment horizontal="left"/>
    </xf>
    <xf borderId="26" fillId="5" fontId="4" numFmtId="0" xfId="0" applyAlignment="1" applyBorder="1" applyFont="1">
      <alignment horizontal="left"/>
    </xf>
    <xf borderId="0" fillId="0" fontId="4" numFmtId="0" xfId="0" applyAlignment="1" applyFont="1">
      <alignment horizontal="left" vertical="center"/>
    </xf>
    <xf borderId="27" fillId="0" fontId="6" numFmtId="0" xfId="0" applyAlignment="1" applyBorder="1" applyFont="1">
      <alignment horizontal="center"/>
    </xf>
    <xf borderId="28" fillId="0" fontId="3" numFmtId="0" xfId="0" applyBorder="1" applyFont="1"/>
    <xf borderId="29" fillId="0" fontId="3" numFmtId="0" xfId="0" applyBorder="1" applyFont="1"/>
    <xf borderId="30" fillId="6" fontId="8" numFmtId="0" xfId="0" applyAlignment="1" applyBorder="1" applyFill="1" applyFont="1">
      <alignment horizontal="center"/>
    </xf>
    <xf borderId="31" fillId="0" fontId="3" numFmtId="0" xfId="0" applyBorder="1" applyFont="1"/>
    <xf borderId="32" fillId="0" fontId="3" numFmtId="0" xfId="0" applyBorder="1" applyFont="1"/>
    <xf borderId="4" fillId="0" fontId="4" numFmtId="0" xfId="0" applyAlignment="1" applyBorder="1" applyFont="1">
      <alignment shrinkToFit="0" wrapText="1"/>
    </xf>
    <xf borderId="0" fillId="0" fontId="4" numFmtId="0" xfId="0" applyAlignment="1" applyFont="1">
      <alignment horizontal="center" vertical="center"/>
    </xf>
    <xf borderId="5" fillId="0" fontId="4" numFmtId="0" xfId="0" applyBorder="1" applyFont="1"/>
    <xf borderId="21" fillId="7" fontId="4" numFmtId="0" xfId="0" applyBorder="1" applyFill="1" applyFont="1"/>
    <xf borderId="22" fillId="7" fontId="4" numFmtId="0" xfId="0" applyAlignment="1" applyBorder="1" applyFont="1">
      <alignment horizontal="center" readingOrder="0"/>
    </xf>
    <xf borderId="5" fillId="0" fontId="4" numFmtId="1" xfId="0" applyAlignment="1" applyBorder="1" applyFont="1" applyNumberFormat="1">
      <alignment vertical="center"/>
    </xf>
    <xf borderId="21" fillId="8" fontId="4" numFmtId="0" xfId="0" applyBorder="1" applyFill="1" applyFont="1"/>
    <xf borderId="22" fillId="8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vertical="center"/>
    </xf>
    <xf borderId="0" fillId="0" fontId="8" numFmtId="1" xfId="0" applyAlignment="1" applyFont="1" applyNumberFormat="1">
      <alignment horizontal="center" vertical="center"/>
    </xf>
    <xf borderId="6" fillId="0" fontId="4" numFmtId="0" xfId="0" applyAlignment="1" applyBorder="1" applyFont="1">
      <alignment vertical="center"/>
    </xf>
    <xf borderId="7" fillId="0" fontId="8" numFmtId="1" xfId="0" applyAlignment="1" applyBorder="1" applyFont="1" applyNumberFormat="1">
      <alignment horizontal="center" vertical="center"/>
    </xf>
    <xf borderId="8" fillId="0" fontId="4" numFmtId="0" xfId="0" applyBorder="1" applyFont="1"/>
    <xf borderId="0" fillId="0" fontId="4" numFmtId="1" xfId="0" applyAlignment="1" applyFont="1" applyNumberFormat="1">
      <alignment vertical="center"/>
    </xf>
    <xf borderId="30" fillId="6" fontId="8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5" fillId="0" fontId="4" numFmtId="0" xfId="0" applyAlignment="1" applyBorder="1" applyFont="1">
      <alignment horizontal="center"/>
    </xf>
    <xf borderId="4" fillId="0" fontId="4" numFmtId="1" xfId="0" applyAlignment="1" applyBorder="1" applyFont="1" applyNumberFormat="1">
      <alignment horizontal="center"/>
    </xf>
    <xf borderId="0" fillId="0" fontId="4" numFmtId="1" xfId="0" applyAlignment="1" applyFont="1" applyNumberFormat="1">
      <alignment horizontal="center"/>
    </xf>
    <xf borderId="5" fillId="0" fontId="4" numFmtId="1" xfId="0" applyAlignment="1" applyBorder="1" applyFont="1" applyNumberFormat="1">
      <alignment horizontal="center"/>
    </xf>
    <xf borderId="6" fillId="0" fontId="4" numFmtId="1" xfId="0" applyAlignment="1" applyBorder="1" applyFont="1" applyNumberFormat="1">
      <alignment horizontal="center"/>
    </xf>
    <xf borderId="7" fillId="0" fontId="4" numFmtId="1" xfId="0" applyAlignment="1" applyBorder="1" applyFont="1" applyNumberFormat="1">
      <alignment horizontal="center"/>
    </xf>
    <xf borderId="8" fillId="0" fontId="4" numFmtId="1" xfId="0" applyAlignment="1" applyBorder="1" applyFont="1" applyNumberFormat="1">
      <alignment horizontal="center"/>
    </xf>
    <xf borderId="0" fillId="0" fontId="4" numFmtId="0" xfId="0" applyFont="1"/>
    <xf borderId="1" fillId="6" fontId="4" numFmtId="0" xfId="0" applyAlignment="1" applyBorder="1" applyFont="1">
      <alignment horizontal="center"/>
    </xf>
    <xf borderId="0" fillId="0" fontId="4" numFmtId="14" xfId="0" applyFont="1" applyNumberFormat="1"/>
    <xf borderId="0" fillId="0" fontId="4" numFmtId="1" xfId="0" applyFont="1" applyNumberFormat="1"/>
    <xf borderId="0" fillId="0" fontId="4" numFmtId="164" xfId="0" applyFont="1" applyNumberFormat="1"/>
    <xf borderId="27" fillId="0" fontId="4" numFmtId="0" xfId="0" applyBorder="1" applyFont="1"/>
    <xf borderId="28" fillId="0" fontId="4" numFmtId="0" xfId="0" applyBorder="1" applyFont="1"/>
    <xf borderId="29" fillId="0" fontId="4" numFmtId="0" xfId="0" applyBorder="1" applyFont="1"/>
    <xf borderId="5" fillId="0" fontId="4" numFmtId="164" xfId="0" applyBorder="1" applyFont="1" applyNumberFormat="1"/>
    <xf borderId="6" fillId="0" fontId="4" numFmtId="0" xfId="0" applyBorder="1" applyFont="1"/>
    <xf borderId="7" fillId="0" fontId="4" numFmtId="164" xfId="0" applyBorder="1" applyFont="1" applyNumberFormat="1"/>
    <xf borderId="8" fillId="0" fontId="4" numFmtId="164" xfId="0" applyBorder="1" applyFont="1" applyNumberFormat="1"/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164" xfId="0" applyFont="1" applyNumberFormat="1"/>
    <xf borderId="18" fillId="9" fontId="4" numFmtId="0" xfId="0" applyBorder="1" applyFill="1" applyFont="1"/>
    <xf borderId="19" fillId="9" fontId="4" numFmtId="0" xfId="0" applyBorder="1" applyFont="1"/>
    <xf borderId="19" fillId="9" fontId="4" numFmtId="14" xfId="0" applyBorder="1" applyFont="1" applyNumberFormat="1"/>
    <xf borderId="21" fillId="9" fontId="4" numFmtId="0" xfId="0" applyBorder="1" applyFont="1"/>
    <xf borderId="22" fillId="9" fontId="4" numFmtId="0" xfId="0" applyBorder="1" applyFont="1"/>
    <xf borderId="0" fillId="0" fontId="4" numFmtId="164" xfId="0" applyAlignment="1" applyFont="1" applyNumberFormat="1">
      <alignment horizontal="left"/>
    </xf>
    <xf borderId="0" fillId="0" fontId="4" numFmtId="165" xfId="0" applyFont="1" applyNumberFormat="1"/>
    <xf borderId="33" fillId="10" fontId="4" numFmtId="0" xfId="0" applyBorder="1" applyFill="1" applyFont="1"/>
    <xf borderId="34" fillId="10" fontId="4" numFmtId="0" xfId="0" applyBorder="1" applyFont="1"/>
    <xf quotePrefix="1" borderId="34" fillId="10" fontId="4" numFmtId="0" xfId="0" applyBorder="1" applyFont="1"/>
    <xf quotePrefix="1" borderId="34" fillId="10" fontId="4" numFmtId="0" xfId="0" applyAlignment="1" applyBorder="1" applyFont="1">
      <alignment horizontal="left"/>
    </xf>
    <xf borderId="34" fillId="10" fontId="4" numFmtId="0" xfId="0" applyAlignment="1" applyBorder="1" applyFont="1">
      <alignment horizontal="left"/>
    </xf>
    <xf quotePrefix="1" borderId="35" fillId="10" fontId="4" numFmtId="0" xfId="0" applyAlignment="1" applyBorder="1" applyFont="1">
      <alignment horizontal="left"/>
    </xf>
    <xf borderId="35" fillId="11" fontId="9" numFmtId="0" xfId="0" applyAlignment="1" applyBorder="1" applyFill="1" applyFont="1">
      <alignment horizontal="left"/>
    </xf>
    <xf borderId="0" fillId="0" fontId="9" numFmtId="0" xfId="0" applyFont="1"/>
    <xf quotePrefix="1" borderId="29" fillId="0" fontId="4" numFmtId="0" xfId="0" applyAlignment="1" applyBorder="1" applyFont="1">
      <alignment horizontal="left"/>
    </xf>
    <xf borderId="36" fillId="0" fontId="4" numFmtId="0" xfId="0" applyBorder="1" applyFont="1"/>
    <xf borderId="36" fillId="0" fontId="9" numFmtId="0" xfId="0" applyBorder="1" applyFont="1"/>
    <xf borderId="37" fillId="0" fontId="4" numFmtId="0" xfId="0" applyBorder="1" applyFont="1"/>
    <xf borderId="38" fillId="0" fontId="4" numFmtId="0" xfId="0" applyBorder="1" applyFont="1"/>
    <xf borderId="38" fillId="0" fontId="9" numFmtId="0" xfId="0" applyBorder="1" applyFont="1"/>
    <xf borderId="0" fillId="0" fontId="10" numFmtId="0" xfId="0" applyAlignment="1" applyFont="1">
      <alignment shrinkToFit="0" wrapText="1"/>
    </xf>
    <xf borderId="0" fillId="0" fontId="10" numFmtId="0" xfId="0" applyFont="1"/>
    <xf borderId="39" fillId="12" fontId="2" numFmtId="0" xfId="0" applyAlignment="1" applyBorder="1" applyFill="1" applyFont="1">
      <alignment horizontal="center"/>
    </xf>
    <xf borderId="40" fillId="0" fontId="3" numFmtId="0" xfId="0" applyBorder="1" applyFont="1"/>
    <xf borderId="41" fillId="0" fontId="3" numFmtId="0" xfId="0" applyBorder="1" applyFont="1"/>
    <xf borderId="22" fillId="12" fontId="2" numFmtId="0" xfId="0" applyAlignment="1" applyBorder="1" applyFont="1">
      <alignment horizontal="center"/>
    </xf>
    <xf borderId="39" fillId="9" fontId="2" numFmtId="0" xfId="0" applyAlignment="1" applyBorder="1" applyFont="1">
      <alignment horizontal="center"/>
    </xf>
    <xf borderId="22" fillId="9" fontId="2" numFmtId="0" xfId="0" applyAlignment="1" applyBorder="1" applyFont="1">
      <alignment horizontal="center"/>
    </xf>
    <xf borderId="39" fillId="13" fontId="2" numFmtId="0" xfId="0" applyAlignment="1" applyBorder="1" applyFill="1" applyFont="1">
      <alignment horizontal="center"/>
    </xf>
    <xf borderId="22" fillId="13" fontId="2" numFmtId="0" xfId="0" applyAlignment="1" applyBorder="1" applyFont="1">
      <alignment horizontal="center"/>
    </xf>
    <xf borderId="39" fillId="14" fontId="2" numFmtId="0" xfId="0" applyAlignment="1" applyBorder="1" applyFill="1" applyFont="1">
      <alignment horizontal="center"/>
    </xf>
    <xf borderId="22" fillId="2" fontId="4" numFmtId="0" xfId="0" applyBorder="1" applyFont="1"/>
    <xf borderId="39" fillId="2" fontId="4" numFmtId="0" xfId="0" applyAlignment="1" applyBorder="1" applyFont="1">
      <alignment horizontal="center"/>
    </xf>
    <xf borderId="22" fillId="15" fontId="4" numFmtId="0" xfId="0" applyBorder="1" applyFill="1" applyFont="1"/>
    <xf borderId="22" fillId="8" fontId="4" numFmtId="0" xfId="0" applyBorder="1" applyFont="1"/>
    <xf borderId="0" fillId="0" fontId="4" numFmtId="2" xfId="0" applyFont="1" applyNumberFormat="1"/>
    <xf borderId="22" fillId="16" fontId="4" numFmtId="2" xfId="0" applyBorder="1" applyFill="1" applyFont="1" applyNumberFormat="1"/>
    <xf borderId="22" fillId="17" fontId="9" numFmtId="0" xfId="0" applyBorder="1" applyFill="1" applyFont="1"/>
    <xf borderId="39" fillId="17" fontId="9" numFmtId="0" xfId="0" applyAlignment="1" applyBorder="1" applyFont="1">
      <alignment horizontal="center"/>
    </xf>
    <xf borderId="22" fillId="18" fontId="9" numFmtId="0" xfId="0" applyBorder="1" applyFill="1" applyFont="1"/>
    <xf borderId="0" fillId="0" fontId="9" numFmtId="0" xfId="0" applyAlignment="1" applyFont="1">
      <alignment horizontal="center" vertical="center"/>
    </xf>
    <xf borderId="22" fillId="19" fontId="9" numFmtId="2" xfId="0" applyBorder="1" applyFill="1" applyFont="1" applyNumberFormat="1"/>
    <xf borderId="0" fillId="0" fontId="9" numFmtId="2" xfId="0" applyFont="1" applyNumberFormat="1"/>
    <xf borderId="19" fillId="18" fontId="9" numFmtId="0" xfId="0" applyBorder="1" applyFont="1"/>
    <xf borderId="20" fillId="9" fontId="4" numFmtId="0" xfId="0" applyBorder="1" applyFont="1"/>
    <xf borderId="22" fillId="8" fontId="9" numFmtId="0" xfId="0" applyBorder="1" applyFont="1"/>
    <xf borderId="23" fillId="9" fontId="4" numFmtId="0" xfId="0" applyBorder="1" applyFont="1"/>
    <xf borderId="5" fillId="0" fontId="4" numFmtId="1" xfId="0" applyBorder="1" applyFont="1" applyNumberFormat="1"/>
    <xf borderId="22" fillId="9" fontId="4" numFmtId="14" xfId="0" applyBorder="1" applyFont="1" applyNumberFormat="1"/>
    <xf borderId="7" fillId="0" fontId="4" numFmtId="1" xfId="0" applyBorder="1" applyFont="1" applyNumberFormat="1"/>
    <xf borderId="7" fillId="0" fontId="4" numFmtId="0" xfId="0" applyBorder="1" applyFont="1"/>
    <xf borderId="7" fillId="0" fontId="4" numFmtId="164" xfId="0" applyAlignment="1" applyBorder="1" applyFont="1" applyNumberFormat="1">
      <alignment horizontal="left"/>
    </xf>
    <xf borderId="7" fillId="0" fontId="4" numFmtId="165" xfId="0" applyBorder="1" applyFont="1" applyNumberFormat="1"/>
    <xf borderId="8" fillId="0" fontId="4" numFmtId="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HVAC Temp Reset DR Shed Estimates (kW) for Different Peak Temps in Building's Climate Zone</a:t>
            </a:r>
          </a:p>
        </c:rich>
      </c:tx>
      <c:layout>
        <c:manualLayout>
          <c:xMode val="edge"/>
          <c:yMode val="edge"/>
          <c:x val="0.152350079881319"/>
          <c:y val="0.0242424242424242"/>
        </c:manualLayout>
      </c:layout>
      <c:overlay val="0"/>
    </c:title>
    <c:plotArea>
      <c:layout>
        <c:manualLayout>
          <c:xMode val="edge"/>
          <c:yMode val="edge"/>
          <c:x val="0.099056120257695"/>
          <c:y val="0.153681664791901"/>
          <c:w val="0.868984824624195"/>
          <c:h val="0.716019412025862"/>
        </c:manualLayout>
      </c:layout>
      <c:scatterChart>
        <c:scatterStyle val="lineMarker"/>
        <c:varyColors val="0"/>
        <c:ser>
          <c:idx val="0"/>
          <c:order val="0"/>
          <c:tx>
            <c:v>Estimated kW Shed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'User Inputs and DR Shed Results'!$B$28:$B$34</c:f>
            </c:numRef>
          </c:xVal>
          <c:yVal>
            <c:numRef>
              <c:f>'User Inputs and DR Shed Results'!$C$28:$C$34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206691"/>
        <c:axId val="1880414002"/>
      </c:scatterChart>
      <c:valAx>
        <c:axId val="405206691"/>
        <c:scaling>
          <c:orientation val="minMax"/>
          <c:min val="60.0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Outside Air Temperature (°F)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0414002"/>
      </c:valAx>
      <c:valAx>
        <c:axId val="18804140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Load shed (kW)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5206691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704850</xdr:colOff>
      <xdr:row>1</xdr:row>
      <xdr:rowOff>142875</xdr:rowOff>
    </xdr:from>
    <xdr:ext cx="9772650" cy="4695825"/>
    <xdr:pic>
      <xdr:nvPicPr>
        <xdr:cNvPr descr="ADR Tool V2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34</xdr:row>
      <xdr:rowOff>190500</xdr:rowOff>
    </xdr:from>
    <xdr:ext cx="9039225" cy="4905375"/>
    <xdr:graphicFrame>
      <xdr:nvGraphicFramePr>
        <xdr:cNvPr id="1258231214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26" width="11.0"/>
  </cols>
  <sheetData>
    <row r="1">
      <c r="B1" s="1" t="s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>
      <c r="B27" s="2" t="s">
        <v>1</v>
      </c>
      <c r="C27" s="3"/>
      <c r="D27" s="3"/>
      <c r="E27" s="3"/>
      <c r="F27" s="3"/>
      <c r="G27" s="3"/>
      <c r="H27" s="3"/>
      <c r="I27" s="3"/>
      <c r="J27" s="3"/>
      <c r="K27" s="4"/>
    </row>
    <row r="28" ht="60.75" customHeight="1">
      <c r="B28" s="5" t="s">
        <v>2</v>
      </c>
      <c r="K28" s="6"/>
    </row>
    <row r="29" ht="60.75" customHeight="1">
      <c r="B29" s="7" t="s">
        <v>3</v>
      </c>
      <c r="K29" s="6"/>
    </row>
    <row r="30" ht="60.75" customHeight="1">
      <c r="B30" s="5" t="s">
        <v>4</v>
      </c>
      <c r="K30" s="6"/>
    </row>
    <row r="31" ht="60.75" customHeight="1">
      <c r="B31" s="5" t="s">
        <v>5</v>
      </c>
      <c r="K31" s="6"/>
    </row>
    <row r="32" ht="60.75" customHeight="1">
      <c r="B32" s="5" t="s">
        <v>6</v>
      </c>
      <c r="K32" s="6"/>
    </row>
    <row r="33" ht="53.25" customHeight="1">
      <c r="B33" s="8" t="s">
        <v>7</v>
      </c>
      <c r="C33" s="9"/>
      <c r="D33" s="9"/>
      <c r="E33" s="9"/>
      <c r="F33" s="9"/>
      <c r="G33" s="9"/>
      <c r="H33" s="9"/>
      <c r="I33" s="9"/>
      <c r="J33" s="9"/>
      <c r="K33" s="10"/>
    </row>
    <row r="34" ht="15.75" customHeight="1"/>
    <row r="35" ht="30.75" customHeight="1">
      <c r="B35" s="11" t="s">
        <v>8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33:K33"/>
    <mergeCell ref="B35:K35"/>
    <mergeCell ref="B1:K1"/>
    <mergeCell ref="B27:K27"/>
    <mergeCell ref="B28:K28"/>
    <mergeCell ref="B29:K29"/>
    <mergeCell ref="B30:K30"/>
    <mergeCell ref="B31:K31"/>
    <mergeCell ref="B32:K32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1.22" defaultRowHeight="15.0"/>
  <cols>
    <col customWidth="1" min="1" max="1" width="14.44"/>
    <col customWidth="1" min="2" max="6" width="11.0"/>
  </cols>
  <sheetData>
    <row r="1">
      <c r="B1" s="12" t="s">
        <v>9</v>
      </c>
    </row>
    <row r="2">
      <c r="A2" s="13">
        <v>42125.0</v>
      </c>
      <c r="B2" s="12">
        <v>232.0</v>
      </c>
    </row>
    <row r="3">
      <c r="A3" s="13">
        <v>42125.010416666664</v>
      </c>
      <c r="B3" s="12">
        <v>232.0</v>
      </c>
    </row>
    <row r="4">
      <c r="A4" s="13">
        <v>42125.02083333333</v>
      </c>
      <c r="B4" s="12">
        <v>207.0</v>
      </c>
    </row>
    <row r="5">
      <c r="A5" s="13">
        <v>42125.03124999999</v>
      </c>
      <c r="B5" s="12">
        <v>224.0</v>
      </c>
    </row>
    <row r="6">
      <c r="A6" s="13">
        <v>42125.04166666666</v>
      </c>
      <c r="B6" s="12">
        <v>208.0</v>
      </c>
    </row>
    <row r="7">
      <c r="A7" s="13">
        <v>42125.05208333332</v>
      </c>
      <c r="B7" s="12">
        <v>208.0</v>
      </c>
    </row>
    <row r="8">
      <c r="A8" s="13">
        <v>42125.062499999985</v>
      </c>
      <c r="B8" s="12">
        <v>196.0</v>
      </c>
    </row>
    <row r="9">
      <c r="A9" s="13">
        <v>42125.07291666665</v>
      </c>
      <c r="B9" s="12">
        <v>205.0</v>
      </c>
    </row>
    <row r="10">
      <c r="A10" s="13">
        <v>42125.083333333314</v>
      </c>
      <c r="B10" s="12">
        <v>196.0</v>
      </c>
    </row>
    <row r="11">
      <c r="A11" s="13">
        <v>42125.09374999998</v>
      </c>
      <c r="B11" s="12">
        <v>205.0</v>
      </c>
    </row>
    <row r="12">
      <c r="A12" s="13">
        <v>42125.10416666664</v>
      </c>
      <c r="B12" s="12">
        <v>187.0</v>
      </c>
    </row>
    <row r="13">
      <c r="A13" s="13">
        <v>42125.11458333331</v>
      </c>
      <c r="B13" s="12">
        <v>185.0</v>
      </c>
    </row>
    <row r="14">
      <c r="A14" s="13">
        <v>42125.12499999997</v>
      </c>
      <c r="B14" s="12">
        <v>169.0</v>
      </c>
    </row>
    <row r="15">
      <c r="A15" s="13">
        <v>42125.135416666635</v>
      </c>
      <c r="B15" s="12">
        <v>180.0</v>
      </c>
    </row>
    <row r="16">
      <c r="A16" s="13">
        <v>42125.1458333333</v>
      </c>
      <c r="B16" s="12">
        <v>171.0</v>
      </c>
    </row>
    <row r="17">
      <c r="A17" s="13">
        <v>42125.15624999996</v>
      </c>
      <c r="B17" s="12">
        <v>180.0</v>
      </c>
    </row>
    <row r="18">
      <c r="A18" s="13">
        <v>42125.16666666663</v>
      </c>
      <c r="B18" s="12">
        <v>163.0</v>
      </c>
    </row>
    <row r="19">
      <c r="A19" s="13">
        <v>42125.17708333329</v>
      </c>
      <c r="B19" s="12">
        <v>174.0</v>
      </c>
    </row>
    <row r="20">
      <c r="A20" s="13">
        <v>42125.187499999956</v>
      </c>
      <c r="B20" s="12">
        <v>172.0</v>
      </c>
    </row>
    <row r="21" ht="15.75" customHeight="1">
      <c r="A21" s="13">
        <v>42125.19791666662</v>
      </c>
      <c r="B21" s="12">
        <v>167.0</v>
      </c>
    </row>
    <row r="22" ht="15.75" customHeight="1">
      <c r="A22" s="13">
        <v>42125.208333333285</v>
      </c>
      <c r="B22" s="12">
        <v>166.0</v>
      </c>
    </row>
    <row r="23" ht="15.75" customHeight="1">
      <c r="A23" s="13">
        <v>42125.21874999995</v>
      </c>
      <c r="B23" s="12">
        <v>163.0</v>
      </c>
    </row>
    <row r="24" ht="15.75" customHeight="1">
      <c r="A24" s="13">
        <v>42125.22916666661</v>
      </c>
      <c r="B24" s="12">
        <v>161.0</v>
      </c>
    </row>
    <row r="25" ht="15.75" customHeight="1">
      <c r="A25" s="13">
        <v>42125.23958333328</v>
      </c>
      <c r="B25" s="12">
        <v>169.0</v>
      </c>
    </row>
    <row r="26" ht="15.75" customHeight="1">
      <c r="A26" s="13">
        <v>42125.24999999994</v>
      </c>
      <c r="B26" s="12">
        <v>158.0</v>
      </c>
    </row>
    <row r="27" ht="15.75" customHeight="1">
      <c r="A27" s="13">
        <v>42125.260416666606</v>
      </c>
      <c r="B27" s="12">
        <v>167.0</v>
      </c>
    </row>
    <row r="28" ht="15.75" customHeight="1">
      <c r="A28" s="13">
        <v>42125.27083333327</v>
      </c>
      <c r="B28" s="12">
        <v>173.0</v>
      </c>
    </row>
    <row r="29" ht="15.75" customHeight="1">
      <c r="A29" s="13">
        <v>42125.281249999935</v>
      </c>
      <c r="B29" s="12">
        <v>164.0</v>
      </c>
    </row>
    <row r="30" ht="15.75" customHeight="1">
      <c r="A30" s="13">
        <v>42125.2916666666</v>
      </c>
      <c r="B30" s="12">
        <v>176.0</v>
      </c>
    </row>
    <row r="31" ht="15.75" customHeight="1">
      <c r="A31" s="13">
        <v>42125.30208333326</v>
      </c>
      <c r="B31" s="12">
        <v>168.0</v>
      </c>
    </row>
    <row r="32" ht="15.75" customHeight="1">
      <c r="A32" s="13">
        <v>42125.31249999993</v>
      </c>
      <c r="B32" s="12">
        <v>179.0</v>
      </c>
    </row>
    <row r="33" ht="15.75" customHeight="1">
      <c r="A33" s="13">
        <v>42125.32291666659</v>
      </c>
      <c r="B33" s="12">
        <v>178.0</v>
      </c>
    </row>
    <row r="34" ht="15.75" customHeight="1">
      <c r="A34" s="13">
        <v>42125.333333333256</v>
      </c>
      <c r="B34" s="12">
        <v>183.0</v>
      </c>
    </row>
    <row r="35" ht="15.75" customHeight="1">
      <c r="A35" s="13">
        <v>42125.34374999992</v>
      </c>
      <c r="B35" s="12">
        <v>223.0</v>
      </c>
    </row>
    <row r="36" ht="15.75" customHeight="1">
      <c r="A36" s="13">
        <v>42125.354166666584</v>
      </c>
      <c r="B36" s="12">
        <v>210.0</v>
      </c>
    </row>
    <row r="37" ht="15.75" customHeight="1">
      <c r="A37" s="13">
        <v>42125.36458333325</v>
      </c>
      <c r="B37" s="12">
        <v>251.0</v>
      </c>
    </row>
    <row r="38" ht="15.75" customHeight="1">
      <c r="A38" s="13">
        <v>42125.37499999991</v>
      </c>
      <c r="B38" s="12">
        <v>249.0</v>
      </c>
    </row>
    <row r="39" ht="15.75" customHeight="1">
      <c r="A39" s="13">
        <v>42125.38541666658</v>
      </c>
      <c r="B39" s="12">
        <v>243.0</v>
      </c>
    </row>
    <row r="40" ht="15.75" customHeight="1">
      <c r="A40" s="13">
        <v>42125.39583333324</v>
      </c>
      <c r="B40" s="12">
        <v>262.0</v>
      </c>
    </row>
    <row r="41" ht="15.75" customHeight="1">
      <c r="A41" s="13">
        <v>42125.406249999905</v>
      </c>
      <c r="B41" s="12">
        <v>259.0</v>
      </c>
    </row>
    <row r="42" ht="15.75" customHeight="1">
      <c r="A42" s="13">
        <v>42125.41666666657</v>
      </c>
      <c r="B42" s="12">
        <v>263.0</v>
      </c>
    </row>
    <row r="43" ht="15.75" customHeight="1">
      <c r="A43" s="13">
        <v>42125.427083333234</v>
      </c>
      <c r="B43" s="12">
        <v>278.0</v>
      </c>
    </row>
    <row r="44" ht="15.75" customHeight="1">
      <c r="A44" s="13">
        <v>42125.4374999999</v>
      </c>
      <c r="B44" s="12">
        <v>257.0</v>
      </c>
    </row>
    <row r="45" ht="15.75" customHeight="1">
      <c r="A45" s="13">
        <v>42125.44791666656</v>
      </c>
      <c r="B45" s="12">
        <v>266.0</v>
      </c>
    </row>
    <row r="46" ht="15.75" customHeight="1">
      <c r="A46" s="13">
        <v>42125.45833333323</v>
      </c>
      <c r="B46" s="12">
        <v>260.0</v>
      </c>
    </row>
    <row r="47" ht="15.75" customHeight="1">
      <c r="A47" s="13">
        <v>42125.46874999989</v>
      </c>
      <c r="B47" s="12">
        <v>279.0</v>
      </c>
    </row>
    <row r="48" ht="15.75" customHeight="1">
      <c r="A48" s="13">
        <v>42125.479166666555</v>
      </c>
      <c r="B48" s="12">
        <v>282.0</v>
      </c>
    </row>
    <row r="49" ht="15.75" customHeight="1">
      <c r="A49" s="13">
        <v>42125.48958333322</v>
      </c>
      <c r="B49" s="12">
        <v>293.0</v>
      </c>
    </row>
    <row r="50" ht="15.75" customHeight="1">
      <c r="A50" s="13">
        <v>42125.49999999988</v>
      </c>
      <c r="B50" s="12">
        <v>290.0</v>
      </c>
    </row>
    <row r="51" ht="15.75" customHeight="1">
      <c r="A51" s="13">
        <v>42125.51041666655</v>
      </c>
      <c r="B51" s="12">
        <v>289.0</v>
      </c>
    </row>
    <row r="52" ht="15.75" customHeight="1">
      <c r="A52" s="13">
        <v>42125.52083333321</v>
      </c>
      <c r="B52" s="12">
        <v>297.0</v>
      </c>
    </row>
    <row r="53" ht="15.75" customHeight="1">
      <c r="A53" s="13">
        <v>42125.531249999876</v>
      </c>
      <c r="B53" s="12">
        <v>288.0</v>
      </c>
    </row>
    <row r="54" ht="15.75" customHeight="1">
      <c r="A54" s="13">
        <v>42125.54166666654</v>
      </c>
      <c r="B54" s="12">
        <v>297.0</v>
      </c>
    </row>
    <row r="55" ht="15.75" customHeight="1">
      <c r="A55" s="13">
        <v>42125.552083333205</v>
      </c>
      <c r="B55" s="12">
        <v>288.0</v>
      </c>
    </row>
    <row r="56" ht="15.75" customHeight="1">
      <c r="A56" s="13">
        <v>42125.56249999987</v>
      </c>
      <c r="B56" s="12">
        <v>305.0</v>
      </c>
    </row>
    <row r="57" ht="15.75" customHeight="1">
      <c r="A57" s="13">
        <v>42125.57291666653</v>
      </c>
      <c r="B57" s="12">
        <v>299.0</v>
      </c>
    </row>
    <row r="58" ht="15.75" customHeight="1">
      <c r="A58" s="13">
        <v>42125.5833333332</v>
      </c>
      <c r="B58" s="12">
        <v>309.0</v>
      </c>
    </row>
    <row r="59" ht="15.75" customHeight="1">
      <c r="A59" s="13">
        <v>42125.59374999986</v>
      </c>
      <c r="B59" s="12">
        <v>318.0</v>
      </c>
    </row>
    <row r="60" ht="15.75" customHeight="1">
      <c r="A60" s="13">
        <v>42125.604166666526</v>
      </c>
      <c r="B60" s="12">
        <v>320.0</v>
      </c>
    </row>
    <row r="61" ht="15.75" customHeight="1">
      <c r="A61" s="13">
        <v>42125.61458333319</v>
      </c>
      <c r="B61" s="12">
        <v>314.0</v>
      </c>
    </row>
    <row r="62" ht="15.75" customHeight="1">
      <c r="A62" s="13">
        <v>42125.624999999854</v>
      </c>
      <c r="B62" s="12">
        <v>312.0</v>
      </c>
    </row>
    <row r="63" ht="15.75" customHeight="1">
      <c r="A63" s="13">
        <v>42125.63541666652</v>
      </c>
      <c r="B63" s="12">
        <v>315.0</v>
      </c>
    </row>
    <row r="64" ht="15.75" customHeight="1">
      <c r="A64" s="13">
        <v>42125.64583333318</v>
      </c>
      <c r="B64" s="12">
        <v>319.0</v>
      </c>
    </row>
    <row r="65" ht="15.75" customHeight="1">
      <c r="A65" s="13">
        <v>42125.65624999985</v>
      </c>
      <c r="B65" s="12">
        <v>317.0</v>
      </c>
    </row>
    <row r="66" ht="15.75" customHeight="1">
      <c r="A66" s="13">
        <v>42125.66666666651</v>
      </c>
      <c r="B66" s="12">
        <v>319.0</v>
      </c>
    </row>
    <row r="67" ht="15.75" customHeight="1">
      <c r="A67" s="13">
        <v>42125.677083333176</v>
      </c>
      <c r="B67" s="12">
        <v>304.0</v>
      </c>
    </row>
    <row r="68" ht="15.75" customHeight="1">
      <c r="A68" s="13">
        <v>42125.68749999984</v>
      </c>
      <c r="B68" s="12">
        <v>295.0</v>
      </c>
    </row>
    <row r="69" ht="15.75" customHeight="1">
      <c r="A69" s="13">
        <v>42125.697916666504</v>
      </c>
      <c r="B69" s="12">
        <v>301.0</v>
      </c>
    </row>
    <row r="70" ht="15.75" customHeight="1">
      <c r="A70" s="13">
        <v>42125.70833333317</v>
      </c>
      <c r="B70" s="12">
        <v>307.0</v>
      </c>
    </row>
    <row r="71" ht="15.75" customHeight="1">
      <c r="A71" s="13">
        <v>42125.71874999983</v>
      </c>
      <c r="B71" s="12">
        <v>296.0</v>
      </c>
    </row>
    <row r="72" ht="15.75" customHeight="1">
      <c r="A72" s="13">
        <v>42125.7291666665</v>
      </c>
      <c r="B72" s="12">
        <v>282.0</v>
      </c>
    </row>
    <row r="73" ht="15.75" customHeight="1">
      <c r="A73" s="13">
        <v>42125.73958333316</v>
      </c>
      <c r="B73" s="12">
        <v>284.0</v>
      </c>
    </row>
    <row r="74" ht="15.75" customHeight="1">
      <c r="A74" s="13">
        <v>42125.749999999825</v>
      </c>
      <c r="B74" s="12">
        <v>282.0</v>
      </c>
    </row>
    <row r="75" ht="15.75" customHeight="1">
      <c r="A75" s="13">
        <v>42125.76041666649</v>
      </c>
      <c r="B75" s="12">
        <v>283.0</v>
      </c>
    </row>
    <row r="76" ht="15.75" customHeight="1">
      <c r="A76" s="13">
        <v>42125.770833333154</v>
      </c>
      <c r="B76" s="12">
        <v>278.0</v>
      </c>
    </row>
    <row r="77" ht="15.75" customHeight="1">
      <c r="A77" s="13">
        <v>42125.78124999982</v>
      </c>
      <c r="B77" s="12">
        <v>262.0</v>
      </c>
    </row>
    <row r="78" ht="15.75" customHeight="1">
      <c r="A78" s="13">
        <v>42125.79166666648</v>
      </c>
      <c r="B78" s="12">
        <v>272.0</v>
      </c>
    </row>
    <row r="79" ht="15.75" customHeight="1">
      <c r="A79" s="13">
        <v>42125.80208333315</v>
      </c>
      <c r="B79" s="12">
        <v>256.0</v>
      </c>
    </row>
    <row r="80" ht="15.75" customHeight="1">
      <c r="A80" s="13">
        <v>42125.81249999981</v>
      </c>
      <c r="B80" s="12">
        <v>258.0</v>
      </c>
    </row>
    <row r="81" ht="15.75" customHeight="1">
      <c r="A81" s="13">
        <v>42125.822916666475</v>
      </c>
      <c r="B81" s="12">
        <v>241.0</v>
      </c>
    </row>
    <row r="82" ht="15.75" customHeight="1">
      <c r="A82" s="13">
        <v>42125.83333333314</v>
      </c>
      <c r="B82" s="12">
        <v>250.0</v>
      </c>
    </row>
    <row r="83" ht="15.75" customHeight="1">
      <c r="A83" s="13">
        <v>42125.8437499998</v>
      </c>
      <c r="B83" s="12">
        <v>227.0</v>
      </c>
    </row>
    <row r="84" ht="15.75" customHeight="1">
      <c r="A84" s="13">
        <v>42125.85416666647</v>
      </c>
      <c r="B84" s="12">
        <v>206.0</v>
      </c>
    </row>
    <row r="85" ht="15.75" customHeight="1">
      <c r="A85" s="13">
        <v>42125.86458333313</v>
      </c>
      <c r="B85" s="12">
        <v>209.0</v>
      </c>
    </row>
    <row r="86" ht="15.75" customHeight="1">
      <c r="A86" s="13">
        <v>42125.874999999796</v>
      </c>
      <c r="B86" s="12">
        <v>202.0</v>
      </c>
    </row>
    <row r="87" ht="15.75" customHeight="1">
      <c r="A87" s="13">
        <v>42125.88541666646</v>
      </c>
      <c r="B87" s="12">
        <v>183.0</v>
      </c>
    </row>
    <row r="88" ht="15.75" customHeight="1">
      <c r="A88" s="13">
        <v>42125.895833333125</v>
      </c>
      <c r="B88" s="12">
        <v>182.0</v>
      </c>
    </row>
    <row r="89" ht="15.75" customHeight="1">
      <c r="A89" s="13">
        <v>42125.90624999979</v>
      </c>
      <c r="B89" s="12">
        <v>181.0</v>
      </c>
    </row>
    <row r="90" ht="15.75" customHeight="1">
      <c r="A90" s="13">
        <v>42125.91666666645</v>
      </c>
      <c r="B90" s="12">
        <v>189.0</v>
      </c>
    </row>
    <row r="91" ht="15.75" customHeight="1">
      <c r="A91" s="13">
        <v>42125.92708333312</v>
      </c>
      <c r="B91" s="12">
        <v>191.0</v>
      </c>
    </row>
    <row r="92" ht="15.75" customHeight="1">
      <c r="A92" s="13">
        <v>42125.93749999978</v>
      </c>
      <c r="B92" s="12">
        <v>167.0</v>
      </c>
    </row>
    <row r="93" ht="15.75" customHeight="1">
      <c r="A93" s="13">
        <v>42125.947916666446</v>
      </c>
      <c r="B93" s="12">
        <v>179.0</v>
      </c>
    </row>
    <row r="94" ht="15.75" customHeight="1">
      <c r="A94" s="13">
        <v>42125.95833333311</v>
      </c>
      <c r="B94" s="12">
        <v>178.0</v>
      </c>
    </row>
    <row r="95" ht="15.75" customHeight="1">
      <c r="A95" s="13">
        <v>42125.968749999774</v>
      </c>
      <c r="B95" s="12">
        <v>172.0</v>
      </c>
    </row>
    <row r="96" ht="15.75" customHeight="1">
      <c r="A96" s="13">
        <v>42125.97916666644</v>
      </c>
      <c r="B96" s="12">
        <v>183.0</v>
      </c>
    </row>
    <row r="97" ht="15.75" customHeight="1">
      <c r="A97" s="13">
        <v>42125.9895833331</v>
      </c>
      <c r="B97" s="12">
        <v>184.0</v>
      </c>
    </row>
    <row r="98" ht="15.75" customHeight="1">
      <c r="A98" s="13">
        <v>42125.99999999977</v>
      </c>
      <c r="B98" s="12">
        <v>178.0</v>
      </c>
    </row>
    <row r="99" ht="15.75" customHeight="1">
      <c r="A99" s="13">
        <v>42126.01041666643</v>
      </c>
      <c r="B99" s="12">
        <v>187.0</v>
      </c>
    </row>
    <row r="100" ht="15.75" customHeight="1">
      <c r="A100" s="13">
        <v>42126.020833333096</v>
      </c>
      <c r="B100" s="12">
        <v>167.0</v>
      </c>
    </row>
    <row r="101" ht="15.75" customHeight="1">
      <c r="A101" s="13">
        <v>42126.03124999976</v>
      </c>
      <c r="B101" s="12">
        <v>167.0</v>
      </c>
    </row>
    <row r="102" ht="15.75" customHeight="1">
      <c r="A102" s="13">
        <v>42126.041666666424</v>
      </c>
      <c r="B102" s="12">
        <v>171.0</v>
      </c>
    </row>
    <row r="103" ht="15.75" customHeight="1">
      <c r="A103" s="13">
        <v>42126.05208333309</v>
      </c>
      <c r="B103" s="12">
        <v>169.0</v>
      </c>
    </row>
    <row r="104" ht="15.75" customHeight="1">
      <c r="A104" s="13">
        <v>42126.06249999975</v>
      </c>
      <c r="B104" s="12">
        <v>164.0</v>
      </c>
    </row>
    <row r="105" ht="15.75" customHeight="1">
      <c r="A105" s="13">
        <v>42126.07291666642</v>
      </c>
      <c r="B105" s="12">
        <v>169.0</v>
      </c>
    </row>
    <row r="106" ht="15.75" customHeight="1">
      <c r="A106" s="13">
        <v>42126.08333333308</v>
      </c>
      <c r="B106" s="12">
        <v>162.0</v>
      </c>
    </row>
    <row r="107" ht="15.75" customHeight="1">
      <c r="A107" s="13">
        <v>42126.093749999745</v>
      </c>
      <c r="B107" s="12">
        <v>163.0</v>
      </c>
    </row>
    <row r="108" ht="15.75" customHeight="1">
      <c r="A108" s="13">
        <v>42126.10416666641</v>
      </c>
      <c r="B108" s="12">
        <v>162.0</v>
      </c>
    </row>
    <row r="109" ht="15.75" customHeight="1">
      <c r="A109" s="13">
        <v>42126.114583333074</v>
      </c>
      <c r="B109" s="12">
        <v>159.0</v>
      </c>
    </row>
    <row r="110" ht="15.75" customHeight="1">
      <c r="A110" s="13">
        <v>42126.12499999974</v>
      </c>
      <c r="B110" s="12">
        <v>156.0</v>
      </c>
    </row>
    <row r="111" ht="15.75" customHeight="1">
      <c r="A111" s="13">
        <v>42126.1354166664</v>
      </c>
      <c r="B111" s="12">
        <v>160.0</v>
      </c>
    </row>
    <row r="112" ht="15.75" customHeight="1">
      <c r="A112" s="13">
        <v>42126.14583333307</v>
      </c>
      <c r="B112" s="12">
        <v>157.0</v>
      </c>
    </row>
    <row r="113" ht="15.75" customHeight="1">
      <c r="A113" s="13">
        <v>42126.15624999973</v>
      </c>
      <c r="B113" s="12">
        <v>161.0</v>
      </c>
    </row>
    <row r="114" ht="15.75" customHeight="1">
      <c r="A114" s="13">
        <v>42126.166666666395</v>
      </c>
      <c r="B114" s="12">
        <v>158.0</v>
      </c>
    </row>
    <row r="115" ht="15.75" customHeight="1">
      <c r="A115" s="13">
        <v>42126.17708333306</v>
      </c>
      <c r="B115" s="12">
        <v>160.0</v>
      </c>
    </row>
    <row r="116" ht="15.75" customHeight="1">
      <c r="A116" s="13">
        <v>42126.18749999972</v>
      </c>
      <c r="B116" s="12">
        <v>168.0</v>
      </c>
    </row>
    <row r="117" ht="15.75" customHeight="1">
      <c r="A117" s="13">
        <v>42126.19791666639</v>
      </c>
      <c r="B117" s="12">
        <v>161.0</v>
      </c>
    </row>
    <row r="118" ht="15.75" customHeight="1">
      <c r="A118" s="13">
        <v>42126.20833333305</v>
      </c>
      <c r="B118" s="12">
        <v>156.0</v>
      </c>
    </row>
    <row r="119" ht="15.75" customHeight="1">
      <c r="A119" s="13">
        <v>42126.218749999716</v>
      </c>
      <c r="B119" s="12">
        <v>156.0</v>
      </c>
    </row>
    <row r="120" ht="15.75" customHeight="1">
      <c r="A120" s="13">
        <v>42126.22916666638</v>
      </c>
      <c r="B120" s="12">
        <v>151.0</v>
      </c>
    </row>
    <row r="121" ht="15.75" customHeight="1">
      <c r="A121" s="13">
        <v>42126.239583333045</v>
      </c>
      <c r="B121" s="12">
        <v>155.0</v>
      </c>
    </row>
    <row r="122" ht="15.75" customHeight="1">
      <c r="A122" s="13">
        <v>42126.24999999971</v>
      </c>
      <c r="B122" s="12">
        <v>155.0</v>
      </c>
    </row>
    <row r="123" ht="15.75" customHeight="1">
      <c r="A123" s="13">
        <v>42126.26041666637</v>
      </c>
      <c r="B123" s="12">
        <v>161.0</v>
      </c>
    </row>
    <row r="124" ht="15.75" customHeight="1">
      <c r="A124" s="13">
        <v>42126.27083333304</v>
      </c>
      <c r="B124" s="12">
        <v>169.0</v>
      </c>
    </row>
    <row r="125" ht="15.75" customHeight="1">
      <c r="A125" s="13">
        <v>42126.2812499997</v>
      </c>
      <c r="B125" s="12">
        <v>158.0</v>
      </c>
    </row>
    <row r="126" ht="15.75" customHeight="1">
      <c r="A126" s="13">
        <v>42126.291666666366</v>
      </c>
      <c r="B126" s="12">
        <v>167.0</v>
      </c>
    </row>
    <row r="127" ht="15.75" customHeight="1">
      <c r="A127" s="13">
        <v>42126.30208333303</v>
      </c>
      <c r="B127" s="12">
        <v>160.0</v>
      </c>
    </row>
    <row r="128" ht="15.75" customHeight="1">
      <c r="A128" s="13">
        <v>42126.312499999694</v>
      </c>
      <c r="B128" s="12">
        <v>162.0</v>
      </c>
    </row>
    <row r="129" ht="15.75" customHeight="1">
      <c r="A129" s="13">
        <v>42126.32291666636</v>
      </c>
      <c r="B129" s="12">
        <v>160.0</v>
      </c>
    </row>
    <row r="130" ht="15.75" customHeight="1">
      <c r="A130" s="13">
        <v>42126.33333333302</v>
      </c>
      <c r="B130" s="12">
        <v>155.0</v>
      </c>
    </row>
    <row r="131" ht="15.75" customHeight="1">
      <c r="A131" s="13">
        <v>42126.34374999969</v>
      </c>
      <c r="B131" s="12">
        <v>161.0</v>
      </c>
    </row>
    <row r="132" ht="15.75" customHeight="1">
      <c r="A132" s="13">
        <v>42126.35416666635</v>
      </c>
      <c r="B132" s="12">
        <v>168.0</v>
      </c>
    </row>
    <row r="133" ht="15.75" customHeight="1">
      <c r="A133" s="13">
        <v>42126.364583333016</v>
      </c>
      <c r="B133" s="12">
        <v>159.0</v>
      </c>
    </row>
    <row r="134" ht="15.75" customHeight="1">
      <c r="A134" s="13">
        <v>42126.37499999968</v>
      </c>
      <c r="B134" s="12">
        <v>167.0</v>
      </c>
    </row>
    <row r="135" ht="15.75" customHeight="1">
      <c r="A135" s="13">
        <v>42126.385416666344</v>
      </c>
      <c r="B135" s="12">
        <v>157.0</v>
      </c>
    </row>
    <row r="136" ht="15.75" customHeight="1">
      <c r="A136" s="13">
        <v>42126.39583333301</v>
      </c>
      <c r="B136" s="12">
        <v>189.0</v>
      </c>
    </row>
    <row r="137" ht="15.75" customHeight="1">
      <c r="A137" s="13">
        <v>42126.40624999967</v>
      </c>
      <c r="B137" s="12">
        <v>166.0</v>
      </c>
    </row>
    <row r="138" ht="15.75" customHeight="1">
      <c r="A138" s="13">
        <v>42126.41666666634</v>
      </c>
      <c r="B138" s="12">
        <v>178.0</v>
      </c>
    </row>
    <row r="139" ht="15.75" customHeight="1">
      <c r="A139" s="13">
        <v>42126.427083333</v>
      </c>
      <c r="B139" s="12">
        <v>180.0</v>
      </c>
    </row>
    <row r="140" ht="15.75" customHeight="1">
      <c r="A140" s="13">
        <v>42126.437499999665</v>
      </c>
      <c r="B140" s="12">
        <v>180.0</v>
      </c>
    </row>
    <row r="141" ht="15.75" customHeight="1">
      <c r="A141" s="13">
        <v>42126.44791666633</v>
      </c>
      <c r="B141" s="12">
        <v>192.0</v>
      </c>
    </row>
    <row r="142" ht="15.75" customHeight="1">
      <c r="A142" s="13">
        <v>42126.458333332994</v>
      </c>
      <c r="B142" s="12">
        <v>214.0</v>
      </c>
    </row>
    <row r="143" ht="15.75" customHeight="1">
      <c r="A143" s="13">
        <v>42126.46874999966</v>
      </c>
      <c r="B143" s="12">
        <v>213.0</v>
      </c>
    </row>
    <row r="144" ht="15.75" customHeight="1">
      <c r="A144" s="13">
        <v>42126.47916666632</v>
      </c>
      <c r="B144" s="12">
        <v>207.0</v>
      </c>
    </row>
    <row r="145" ht="15.75" customHeight="1">
      <c r="A145" s="13">
        <v>42126.48958333299</v>
      </c>
      <c r="B145" s="12">
        <v>217.0</v>
      </c>
    </row>
    <row r="146" ht="15.75" customHeight="1">
      <c r="A146" s="13">
        <v>42126.49999999965</v>
      </c>
      <c r="B146" s="12">
        <v>221.0</v>
      </c>
    </row>
    <row r="147" ht="15.75" customHeight="1">
      <c r="A147" s="13">
        <v>42126.510416666315</v>
      </c>
      <c r="B147" s="12">
        <v>210.0</v>
      </c>
    </row>
    <row r="148" ht="15.75" customHeight="1">
      <c r="A148" s="13">
        <v>42126.52083333298</v>
      </c>
      <c r="B148" s="12">
        <v>222.0</v>
      </c>
    </row>
    <row r="149" ht="15.75" customHeight="1">
      <c r="A149" s="13">
        <v>42126.53124999964</v>
      </c>
      <c r="B149" s="12">
        <v>214.0</v>
      </c>
    </row>
    <row r="150" ht="15.75" customHeight="1">
      <c r="A150" s="13">
        <v>42126.54166666631</v>
      </c>
      <c r="B150" s="12">
        <v>212.0</v>
      </c>
    </row>
    <row r="151" ht="15.75" customHeight="1">
      <c r="A151" s="13">
        <v>42126.55208333297</v>
      </c>
      <c r="B151" s="12">
        <v>221.0</v>
      </c>
    </row>
    <row r="152" ht="15.75" customHeight="1">
      <c r="A152" s="13">
        <v>42126.562499999636</v>
      </c>
      <c r="B152" s="12">
        <v>219.0</v>
      </c>
    </row>
    <row r="153" ht="15.75" customHeight="1">
      <c r="A153" s="13">
        <v>42126.5729166663</v>
      </c>
      <c r="B153" s="12">
        <v>220.0</v>
      </c>
    </row>
    <row r="154" ht="15.75" customHeight="1">
      <c r="A154" s="13">
        <v>42126.583333332965</v>
      </c>
      <c r="B154" s="12">
        <v>238.0</v>
      </c>
    </row>
    <row r="155" ht="15.75" customHeight="1">
      <c r="A155" s="13">
        <v>42126.59374999963</v>
      </c>
      <c r="B155" s="12">
        <v>225.0</v>
      </c>
    </row>
    <row r="156" ht="15.75" customHeight="1">
      <c r="A156" s="13">
        <v>42126.60416666629</v>
      </c>
      <c r="B156" s="12">
        <v>225.0</v>
      </c>
    </row>
    <row r="157" ht="15.75" customHeight="1">
      <c r="A157" s="13">
        <v>42126.61458333296</v>
      </c>
      <c r="B157" s="12">
        <v>222.0</v>
      </c>
    </row>
    <row r="158" ht="15.75" customHeight="1">
      <c r="A158" s="13">
        <v>42126.62499999962</v>
      </c>
      <c r="B158" s="12">
        <v>239.0</v>
      </c>
    </row>
    <row r="159" ht="15.75" customHeight="1">
      <c r="A159" s="13">
        <v>42126.635416666286</v>
      </c>
      <c r="B159" s="12">
        <v>237.0</v>
      </c>
    </row>
    <row r="160" ht="15.75" customHeight="1">
      <c r="A160" s="13">
        <v>42126.64583333295</v>
      </c>
      <c r="B160" s="12">
        <v>234.0</v>
      </c>
    </row>
    <row r="161" ht="15.75" customHeight="1">
      <c r="A161" s="13">
        <v>42126.656249999614</v>
      </c>
      <c r="B161" s="12">
        <v>235.0</v>
      </c>
    </row>
    <row r="162" ht="15.75" customHeight="1">
      <c r="A162" s="13">
        <v>42126.66666666628</v>
      </c>
      <c r="B162" s="12">
        <v>227.0</v>
      </c>
    </row>
    <row r="163" ht="15.75" customHeight="1">
      <c r="A163" s="13">
        <v>42126.67708333294</v>
      </c>
      <c r="B163" s="12">
        <v>245.0</v>
      </c>
    </row>
    <row r="164" ht="15.75" customHeight="1">
      <c r="A164" s="13">
        <v>42126.68749999961</v>
      </c>
      <c r="B164" s="12">
        <v>229.0</v>
      </c>
    </row>
    <row r="165" ht="15.75" customHeight="1">
      <c r="A165" s="13">
        <v>42126.69791666627</v>
      </c>
      <c r="B165" s="12">
        <v>242.0</v>
      </c>
    </row>
    <row r="166" ht="15.75" customHeight="1">
      <c r="A166" s="13">
        <v>42126.708333332936</v>
      </c>
      <c r="B166" s="12">
        <v>226.0</v>
      </c>
    </row>
    <row r="167" ht="15.75" customHeight="1">
      <c r="A167" s="13">
        <v>42126.7187499996</v>
      </c>
      <c r="B167" s="12">
        <v>228.0</v>
      </c>
    </row>
    <row r="168" ht="15.75" customHeight="1">
      <c r="A168" s="13">
        <v>42126.729166666264</v>
      </c>
      <c r="B168" s="12">
        <v>230.0</v>
      </c>
    </row>
    <row r="169" ht="15.75" customHeight="1">
      <c r="A169" s="13">
        <v>42126.73958333293</v>
      </c>
      <c r="B169" s="12">
        <v>226.0</v>
      </c>
    </row>
    <row r="170" ht="15.75" customHeight="1">
      <c r="A170" s="13">
        <v>42126.74999999959</v>
      </c>
      <c r="B170" s="12">
        <v>234.0</v>
      </c>
    </row>
    <row r="171" ht="15.75" customHeight="1">
      <c r="A171" s="13">
        <v>42126.76041666626</v>
      </c>
      <c r="B171" s="12">
        <v>217.0</v>
      </c>
    </row>
    <row r="172" ht="15.75" customHeight="1">
      <c r="A172" s="13">
        <v>42126.77083333292</v>
      </c>
      <c r="B172" s="12">
        <v>219.0</v>
      </c>
    </row>
    <row r="173" ht="15.75" customHeight="1">
      <c r="A173" s="13">
        <v>42126.781249999585</v>
      </c>
      <c r="B173" s="12">
        <v>215.0</v>
      </c>
    </row>
    <row r="174" ht="15.75" customHeight="1">
      <c r="A174" s="13">
        <v>42126.79166666625</v>
      </c>
      <c r="B174" s="12">
        <v>212.0</v>
      </c>
    </row>
    <row r="175" ht="15.75" customHeight="1">
      <c r="A175" s="13">
        <v>42126.802083332914</v>
      </c>
      <c r="B175" s="12">
        <v>190.0</v>
      </c>
    </row>
    <row r="176" ht="15.75" customHeight="1">
      <c r="A176" s="13">
        <v>42126.81249999958</v>
      </c>
      <c r="B176" s="12">
        <v>189.0</v>
      </c>
    </row>
    <row r="177" ht="15.75" customHeight="1">
      <c r="A177" s="13">
        <v>42126.82291666624</v>
      </c>
      <c r="B177" s="12">
        <v>194.0</v>
      </c>
    </row>
    <row r="178" ht="15.75" customHeight="1">
      <c r="A178" s="13">
        <v>42126.83333333291</v>
      </c>
      <c r="B178" s="12">
        <v>184.0</v>
      </c>
    </row>
    <row r="179" ht="15.75" customHeight="1">
      <c r="A179" s="13">
        <v>42126.84374999957</v>
      </c>
      <c r="B179" s="12">
        <v>180.0</v>
      </c>
    </row>
    <row r="180" ht="15.75" customHeight="1">
      <c r="A180" s="13">
        <v>42126.854166666235</v>
      </c>
      <c r="B180" s="12">
        <v>187.0</v>
      </c>
    </row>
    <row r="181" ht="15.75" customHeight="1">
      <c r="A181" s="13">
        <v>42126.8645833329</v>
      </c>
      <c r="B181" s="12">
        <v>171.0</v>
      </c>
    </row>
    <row r="182" ht="15.75" customHeight="1">
      <c r="A182" s="13">
        <v>42126.87499999956</v>
      </c>
      <c r="B182" s="12">
        <v>172.0</v>
      </c>
    </row>
    <row r="183" ht="15.75" customHeight="1">
      <c r="A183" s="13">
        <v>42126.88541666623</v>
      </c>
      <c r="B183" s="12">
        <v>170.0</v>
      </c>
    </row>
    <row r="184" ht="15.75" customHeight="1">
      <c r="A184" s="13">
        <v>42126.89583333289</v>
      </c>
      <c r="B184" s="12">
        <v>171.0</v>
      </c>
    </row>
    <row r="185" ht="15.75" customHeight="1">
      <c r="A185" s="13">
        <v>42126.906249999556</v>
      </c>
      <c r="B185" s="12">
        <v>169.0</v>
      </c>
    </row>
    <row r="186" ht="15.75" customHeight="1">
      <c r="A186" s="13">
        <v>42126.91666666622</v>
      </c>
      <c r="B186" s="12">
        <v>161.0</v>
      </c>
    </row>
    <row r="187" ht="15.75" customHeight="1">
      <c r="A187" s="13">
        <v>42126.927083332885</v>
      </c>
      <c r="B187" s="12">
        <v>153.0</v>
      </c>
    </row>
    <row r="188" ht="15.75" customHeight="1">
      <c r="A188" s="13">
        <v>42126.93749999955</v>
      </c>
      <c r="B188" s="12">
        <v>162.0</v>
      </c>
    </row>
    <row r="189" ht="15.75" customHeight="1">
      <c r="A189" s="13">
        <v>42126.94791666621</v>
      </c>
      <c r="B189" s="12">
        <v>159.0</v>
      </c>
    </row>
    <row r="190" ht="15.75" customHeight="1">
      <c r="A190" s="13">
        <v>42126.95833333288</v>
      </c>
      <c r="B190" s="12">
        <v>162.0</v>
      </c>
    </row>
    <row r="191" ht="15.75" customHeight="1">
      <c r="A191" s="13">
        <v>42126.96874999954</v>
      </c>
      <c r="B191" s="12">
        <v>158.0</v>
      </c>
    </row>
    <row r="192" ht="15.75" customHeight="1">
      <c r="A192" s="13">
        <v>42126.979166666206</v>
      </c>
      <c r="B192" s="12">
        <v>169.0</v>
      </c>
    </row>
    <row r="193" ht="15.75" customHeight="1">
      <c r="A193" s="13">
        <v>42126.98958333287</v>
      </c>
      <c r="B193" s="12">
        <v>160.0</v>
      </c>
    </row>
    <row r="194" ht="15.75" customHeight="1">
      <c r="A194" s="13">
        <v>42126.999999999534</v>
      </c>
      <c r="B194" s="12">
        <v>156.0</v>
      </c>
    </row>
    <row r="195" ht="15.75" customHeight="1">
      <c r="A195" s="13">
        <v>42127.0104166662</v>
      </c>
      <c r="B195" s="12">
        <v>154.0</v>
      </c>
    </row>
    <row r="196" ht="15.75" customHeight="1">
      <c r="A196" s="13">
        <v>42127.02083333286</v>
      </c>
      <c r="B196" s="12">
        <v>162.0</v>
      </c>
    </row>
    <row r="197" ht="15.75" customHeight="1">
      <c r="A197" s="13">
        <v>42127.03124999953</v>
      </c>
      <c r="B197" s="12">
        <v>155.0</v>
      </c>
    </row>
    <row r="198" ht="15.75" customHeight="1">
      <c r="A198" s="13">
        <v>42127.04166666619</v>
      </c>
      <c r="B198" s="12">
        <v>153.0</v>
      </c>
    </row>
    <row r="199" ht="15.75" customHeight="1">
      <c r="A199" s="13">
        <v>42127.052083332856</v>
      </c>
      <c r="B199" s="12">
        <v>150.0</v>
      </c>
    </row>
    <row r="200" ht="15.75" customHeight="1">
      <c r="A200" s="13">
        <v>42127.06249999952</v>
      </c>
      <c r="B200" s="12">
        <v>159.0</v>
      </c>
    </row>
    <row r="201" ht="15.75" customHeight="1">
      <c r="A201" s="13">
        <v>42127.072916666184</v>
      </c>
      <c r="B201" s="12">
        <v>157.0</v>
      </c>
    </row>
    <row r="202" ht="15.75" customHeight="1">
      <c r="A202" s="13">
        <v>42127.08333333285</v>
      </c>
      <c r="B202" s="12">
        <v>147.0</v>
      </c>
    </row>
    <row r="203" ht="15.75" customHeight="1">
      <c r="A203" s="13">
        <v>42127.09374999951</v>
      </c>
      <c r="B203" s="12">
        <v>150.0</v>
      </c>
    </row>
    <row r="204" ht="15.75" customHeight="1">
      <c r="A204" s="13">
        <v>42127.10416666618</v>
      </c>
      <c r="B204" s="12">
        <v>149.0</v>
      </c>
    </row>
    <row r="205" ht="15.75" customHeight="1">
      <c r="A205" s="13">
        <v>42127.11458333284</v>
      </c>
      <c r="B205" s="12">
        <v>152.0</v>
      </c>
    </row>
    <row r="206" ht="15.75" customHeight="1">
      <c r="A206" s="13">
        <v>42127.124999999505</v>
      </c>
      <c r="B206" s="12">
        <v>162.0</v>
      </c>
    </row>
    <row r="207" ht="15.75" customHeight="1">
      <c r="A207" s="13">
        <v>42127.13541666617</v>
      </c>
      <c r="B207" s="12">
        <v>157.0</v>
      </c>
    </row>
    <row r="208" ht="15.75" customHeight="1">
      <c r="A208" s="13">
        <v>42127.145833332834</v>
      </c>
      <c r="B208" s="12">
        <v>161.0</v>
      </c>
    </row>
    <row r="209" ht="15.75" customHeight="1">
      <c r="A209" s="13">
        <v>42127.1562499995</v>
      </c>
      <c r="B209" s="12">
        <v>152.0</v>
      </c>
    </row>
    <row r="210" ht="15.75" customHeight="1">
      <c r="A210" s="13">
        <v>42127.16666666616</v>
      </c>
      <c r="B210" s="12">
        <v>163.0</v>
      </c>
    </row>
    <row r="211" ht="15.75" customHeight="1">
      <c r="A211" s="13">
        <v>42127.17708333283</v>
      </c>
      <c r="B211" s="12">
        <v>147.0</v>
      </c>
    </row>
    <row r="212" ht="15.75" customHeight="1">
      <c r="A212" s="13">
        <v>42127.18749999949</v>
      </c>
      <c r="B212" s="12">
        <v>162.0</v>
      </c>
    </row>
    <row r="213" ht="15.75" customHeight="1">
      <c r="A213" s="13">
        <v>42127.197916666155</v>
      </c>
      <c r="B213" s="12">
        <v>152.0</v>
      </c>
    </row>
    <row r="214" ht="15.75" customHeight="1">
      <c r="A214" s="13">
        <v>42127.20833333282</v>
      </c>
      <c r="B214" s="12">
        <v>151.0</v>
      </c>
    </row>
    <row r="215" ht="15.75" customHeight="1">
      <c r="A215" s="13">
        <v>42127.21874999948</v>
      </c>
      <c r="B215" s="12">
        <v>146.0</v>
      </c>
    </row>
    <row r="216" ht="15.75" customHeight="1">
      <c r="A216" s="13">
        <v>42127.22916666615</v>
      </c>
      <c r="B216" s="12">
        <v>163.0</v>
      </c>
    </row>
    <row r="217" ht="15.75" customHeight="1">
      <c r="A217" s="13">
        <v>42127.23958333281</v>
      </c>
      <c r="B217" s="12">
        <v>147.0</v>
      </c>
    </row>
    <row r="218" ht="15.75" customHeight="1">
      <c r="A218" s="13">
        <v>42127.249999999476</v>
      </c>
      <c r="B218" s="12">
        <v>152.0</v>
      </c>
    </row>
    <row r="219" ht="15.75" customHeight="1">
      <c r="A219" s="13">
        <v>42127.26041666614</v>
      </c>
      <c r="B219" s="12">
        <v>151.0</v>
      </c>
    </row>
    <row r="220" ht="15.75" customHeight="1">
      <c r="A220" s="13">
        <v>42127.270833332805</v>
      </c>
      <c r="B220" s="12">
        <v>154.0</v>
      </c>
    </row>
    <row r="221" ht="15.75" customHeight="1">
      <c r="A221" s="13">
        <v>42127.28124999947</v>
      </c>
      <c r="B221" s="12">
        <v>163.0</v>
      </c>
    </row>
    <row r="222" ht="15.75" customHeight="1">
      <c r="A222" s="13">
        <v>42127.29166666613</v>
      </c>
      <c r="B222" s="12">
        <v>161.0</v>
      </c>
    </row>
    <row r="223" ht="15.75" customHeight="1">
      <c r="A223" s="13">
        <v>42127.3020833328</v>
      </c>
      <c r="B223" s="12">
        <v>156.0</v>
      </c>
    </row>
    <row r="224" ht="15.75" customHeight="1">
      <c r="A224" s="13">
        <v>42127.31249999946</v>
      </c>
      <c r="B224" s="12">
        <v>164.0</v>
      </c>
    </row>
    <row r="225" ht="15.75" customHeight="1">
      <c r="A225" s="13">
        <v>42127.322916666126</v>
      </c>
      <c r="B225" s="12">
        <v>161.0</v>
      </c>
    </row>
    <row r="226" ht="15.75" customHeight="1">
      <c r="A226" s="13">
        <v>42127.33333333279</v>
      </c>
      <c r="B226" s="12">
        <v>165.0</v>
      </c>
    </row>
    <row r="227" ht="15.75" customHeight="1">
      <c r="A227" s="13">
        <v>42127.343749999454</v>
      </c>
      <c r="B227" s="12">
        <v>169.0</v>
      </c>
    </row>
    <row r="228" ht="15.75" customHeight="1">
      <c r="A228" s="13">
        <v>42127.35416666612</v>
      </c>
      <c r="B228" s="12">
        <v>170.0</v>
      </c>
    </row>
    <row r="229" ht="15.75" customHeight="1">
      <c r="A229" s="13">
        <v>42127.36458333278</v>
      </c>
      <c r="B229" s="12">
        <v>179.0</v>
      </c>
    </row>
    <row r="230" ht="15.75" customHeight="1">
      <c r="A230" s="13">
        <v>42127.37499999945</v>
      </c>
      <c r="B230" s="12">
        <v>172.0</v>
      </c>
    </row>
    <row r="231" ht="15.75" customHeight="1">
      <c r="A231" s="13">
        <v>42127.38541666611</v>
      </c>
      <c r="B231" s="12">
        <v>170.0</v>
      </c>
    </row>
    <row r="232" ht="15.75" customHeight="1">
      <c r="A232" s="13">
        <v>42127.395833332776</v>
      </c>
      <c r="B232" s="12">
        <v>169.0</v>
      </c>
    </row>
    <row r="233" ht="15.75" customHeight="1">
      <c r="A233" s="13">
        <v>42127.40624999944</v>
      </c>
      <c r="B233" s="12">
        <v>174.0</v>
      </c>
    </row>
    <row r="234" ht="15.75" customHeight="1">
      <c r="A234" s="13">
        <v>42127.416666666104</v>
      </c>
      <c r="B234" s="12">
        <v>173.0</v>
      </c>
    </row>
    <row r="235" ht="15.75" customHeight="1">
      <c r="A235" s="13">
        <v>42127.42708333277</v>
      </c>
      <c r="B235" s="12">
        <v>174.0</v>
      </c>
    </row>
    <row r="236" ht="15.75" customHeight="1">
      <c r="A236" s="13">
        <v>42127.43749999943</v>
      </c>
      <c r="B236" s="12">
        <v>174.0</v>
      </c>
    </row>
    <row r="237" ht="15.75" customHeight="1">
      <c r="A237" s="13">
        <v>42127.4479166661</v>
      </c>
      <c r="B237" s="12">
        <v>186.0</v>
      </c>
    </row>
    <row r="238" ht="15.75" customHeight="1">
      <c r="A238" s="13">
        <v>42127.45833333276</v>
      </c>
      <c r="B238" s="12">
        <v>174.0</v>
      </c>
    </row>
    <row r="239" ht="15.75" customHeight="1">
      <c r="A239" s="13">
        <v>42127.468749999425</v>
      </c>
      <c r="B239" s="12">
        <v>187.0</v>
      </c>
    </row>
    <row r="240" ht="15.75" customHeight="1">
      <c r="A240" s="13">
        <v>42127.47916666609</v>
      </c>
      <c r="B240" s="12">
        <v>227.0</v>
      </c>
    </row>
    <row r="241" ht="15.75" customHeight="1">
      <c r="A241" s="13">
        <v>42127.489583332754</v>
      </c>
      <c r="B241" s="12">
        <v>202.0</v>
      </c>
    </row>
    <row r="242" ht="15.75" customHeight="1">
      <c r="A242" s="13">
        <v>42127.49999999942</v>
      </c>
      <c r="B242" s="12">
        <v>214.0</v>
      </c>
    </row>
    <row r="243" ht="15.75" customHeight="1">
      <c r="A243" s="13">
        <v>42127.51041666608</v>
      </c>
      <c r="B243" s="12">
        <v>218.0</v>
      </c>
    </row>
    <row r="244" ht="15.75" customHeight="1">
      <c r="A244" s="13">
        <v>42127.52083333275</v>
      </c>
      <c r="B244" s="12">
        <v>216.0</v>
      </c>
    </row>
    <row r="245" ht="15.75" customHeight="1">
      <c r="A245" s="13">
        <v>42127.53124999941</v>
      </c>
      <c r="B245" s="12">
        <v>224.0</v>
      </c>
    </row>
    <row r="246" ht="15.75" customHeight="1">
      <c r="A246" s="13">
        <v>42127.541666666075</v>
      </c>
      <c r="B246" s="12">
        <v>233.0</v>
      </c>
    </row>
    <row r="247" ht="15.75" customHeight="1">
      <c r="A247" s="13">
        <v>42127.55208333274</v>
      </c>
      <c r="B247" s="12">
        <v>214.0</v>
      </c>
    </row>
    <row r="248" ht="15.75" customHeight="1">
      <c r="A248" s="13">
        <v>42127.5624999994</v>
      </c>
      <c r="B248" s="12">
        <v>228.0</v>
      </c>
    </row>
    <row r="249" ht="15.75" customHeight="1">
      <c r="A249" s="13">
        <v>42127.57291666607</v>
      </c>
      <c r="B249" s="12">
        <v>221.0</v>
      </c>
    </row>
    <row r="250" ht="15.75" customHeight="1">
      <c r="A250" s="13">
        <v>42127.58333333273</v>
      </c>
      <c r="B250" s="12">
        <v>218.0</v>
      </c>
    </row>
    <row r="251" ht="15.75" customHeight="1">
      <c r="A251" s="13">
        <v>42127.593749999396</v>
      </c>
      <c r="B251" s="12">
        <v>229.0</v>
      </c>
    </row>
    <row r="252" ht="15.75" customHeight="1">
      <c r="A252" s="13">
        <v>42127.60416666606</v>
      </c>
      <c r="B252" s="12">
        <v>222.0</v>
      </c>
    </row>
    <row r="253" ht="15.75" customHeight="1">
      <c r="A253" s="13">
        <v>42127.614583332725</v>
      </c>
      <c r="B253" s="12">
        <v>231.0</v>
      </c>
    </row>
    <row r="254" ht="15.75" customHeight="1">
      <c r="A254" s="13">
        <v>42127.62499999939</v>
      </c>
      <c r="B254" s="12">
        <v>228.0</v>
      </c>
    </row>
    <row r="255" ht="15.75" customHeight="1">
      <c r="A255" s="13">
        <v>42127.63541666605</v>
      </c>
      <c r="B255" s="12">
        <v>228.0</v>
      </c>
    </row>
    <row r="256" ht="15.75" customHeight="1">
      <c r="A256" s="13">
        <v>42127.64583333272</v>
      </c>
      <c r="B256" s="12">
        <v>242.0</v>
      </c>
    </row>
    <row r="257" ht="15.75" customHeight="1">
      <c r="A257" s="13">
        <v>42127.65624999938</v>
      </c>
      <c r="B257" s="12">
        <v>226.0</v>
      </c>
    </row>
    <row r="258" ht="15.75" customHeight="1">
      <c r="A258" s="13">
        <v>42127.666666666046</v>
      </c>
      <c r="B258" s="12">
        <v>237.0</v>
      </c>
    </row>
    <row r="259" ht="15.75" customHeight="1">
      <c r="A259" s="13">
        <v>42127.67708333271</v>
      </c>
      <c r="B259" s="12">
        <v>219.0</v>
      </c>
    </row>
    <row r="260" ht="15.75" customHeight="1">
      <c r="A260" s="13">
        <v>42127.687499999374</v>
      </c>
      <c r="B260" s="12">
        <v>226.0</v>
      </c>
    </row>
    <row r="261" ht="15.75" customHeight="1">
      <c r="A261" s="13">
        <v>42127.69791666604</v>
      </c>
      <c r="B261" s="12">
        <v>227.0</v>
      </c>
    </row>
    <row r="262" ht="15.75" customHeight="1">
      <c r="A262" s="13">
        <v>42127.7083333327</v>
      </c>
      <c r="B262" s="12">
        <v>236.0</v>
      </c>
    </row>
    <row r="263" ht="15.75" customHeight="1">
      <c r="A263" s="13">
        <v>42127.71874999937</v>
      </c>
      <c r="B263" s="12">
        <v>223.0</v>
      </c>
    </row>
    <row r="264" ht="15.75" customHeight="1">
      <c r="A264" s="13">
        <v>42127.72916666603</v>
      </c>
      <c r="B264" s="12">
        <v>220.0</v>
      </c>
    </row>
    <row r="265" ht="15.75" customHeight="1">
      <c r="A265" s="13">
        <v>42127.739583332695</v>
      </c>
      <c r="B265" s="12">
        <v>216.0</v>
      </c>
    </row>
    <row r="266" ht="15.75" customHeight="1">
      <c r="A266" s="13">
        <v>42127.74999999936</v>
      </c>
      <c r="B266" s="12">
        <v>225.0</v>
      </c>
    </row>
    <row r="267" ht="15.75" customHeight="1">
      <c r="A267" s="13">
        <v>42127.760416666024</v>
      </c>
      <c r="B267" s="12">
        <v>212.0</v>
      </c>
    </row>
    <row r="268" ht="15.75" customHeight="1">
      <c r="A268" s="13">
        <v>42127.77083333269</v>
      </c>
      <c r="B268" s="12">
        <v>203.0</v>
      </c>
    </row>
    <row r="269" ht="15.75" customHeight="1">
      <c r="A269" s="13">
        <v>42127.78124999935</v>
      </c>
      <c r="B269" s="12">
        <v>194.0</v>
      </c>
    </row>
    <row r="270" ht="15.75" customHeight="1">
      <c r="A270" s="13">
        <v>42127.79166666602</v>
      </c>
      <c r="B270" s="12">
        <v>194.0</v>
      </c>
    </row>
    <row r="271" ht="15.75" customHeight="1">
      <c r="A271" s="13">
        <v>42127.80208333268</v>
      </c>
      <c r="B271" s="12">
        <v>186.0</v>
      </c>
    </row>
    <row r="272" ht="15.75" customHeight="1">
      <c r="A272" s="13">
        <v>42127.812499999345</v>
      </c>
      <c r="B272" s="12">
        <v>191.0</v>
      </c>
    </row>
    <row r="273" ht="15.75" customHeight="1">
      <c r="A273" s="13">
        <v>42127.82291666601</v>
      </c>
      <c r="B273" s="12">
        <v>178.0</v>
      </c>
    </row>
    <row r="274" ht="15.75" customHeight="1">
      <c r="A274" s="13">
        <v>42127.833333332674</v>
      </c>
      <c r="B274" s="12">
        <v>200.0</v>
      </c>
    </row>
    <row r="275" ht="15.75" customHeight="1">
      <c r="A275" s="13">
        <v>42127.84374999934</v>
      </c>
      <c r="B275" s="12">
        <v>182.0</v>
      </c>
    </row>
    <row r="276" ht="15.75" customHeight="1">
      <c r="A276" s="13">
        <v>42127.854166666</v>
      </c>
      <c r="B276" s="12">
        <v>181.0</v>
      </c>
    </row>
    <row r="277" ht="15.75" customHeight="1">
      <c r="A277" s="13">
        <v>42127.86458333267</v>
      </c>
      <c r="B277" s="12">
        <v>176.0</v>
      </c>
    </row>
    <row r="278" ht="15.75" customHeight="1">
      <c r="A278" s="13">
        <v>42127.87499999933</v>
      </c>
      <c r="B278" s="12">
        <v>183.0</v>
      </c>
    </row>
    <row r="279" ht="15.75" customHeight="1">
      <c r="A279" s="13">
        <v>42127.885416665995</v>
      </c>
      <c r="B279" s="12">
        <v>163.0</v>
      </c>
    </row>
    <row r="280" ht="15.75" customHeight="1">
      <c r="A280" s="13">
        <v>42127.89583333266</v>
      </c>
      <c r="B280" s="12">
        <v>158.0</v>
      </c>
    </row>
    <row r="281" ht="15.75" customHeight="1">
      <c r="A281" s="13">
        <v>42127.90624999932</v>
      </c>
      <c r="B281" s="12">
        <v>167.0</v>
      </c>
    </row>
    <row r="282" ht="15.75" customHeight="1">
      <c r="A282" s="13">
        <v>42127.91666666599</v>
      </c>
      <c r="B282" s="12">
        <v>162.0</v>
      </c>
    </row>
    <row r="283" ht="15.75" customHeight="1">
      <c r="A283" s="13">
        <v>42127.92708333265</v>
      </c>
      <c r="B283" s="12">
        <v>156.0</v>
      </c>
    </row>
    <row r="284" ht="15.75" customHeight="1">
      <c r="A284" s="13">
        <v>42127.937499999316</v>
      </c>
      <c r="B284" s="12">
        <v>156.0</v>
      </c>
    </row>
    <row r="285" ht="15.75" customHeight="1">
      <c r="A285" s="13">
        <v>42127.94791666598</v>
      </c>
      <c r="B285" s="12">
        <v>159.0</v>
      </c>
    </row>
    <row r="286" ht="15.75" customHeight="1">
      <c r="A286" s="13">
        <v>42127.958333332645</v>
      </c>
      <c r="B286" s="12">
        <v>164.0</v>
      </c>
    </row>
    <row r="287" ht="15.75" customHeight="1">
      <c r="A287" s="13">
        <v>42127.96874999931</v>
      </c>
      <c r="B287" s="12">
        <v>156.0</v>
      </c>
    </row>
    <row r="288" ht="15.75" customHeight="1">
      <c r="A288" s="13">
        <v>42127.97916666597</v>
      </c>
      <c r="B288" s="12">
        <v>158.0</v>
      </c>
    </row>
    <row r="289" ht="15.75" customHeight="1">
      <c r="A289" s="13">
        <v>42127.98958333264</v>
      </c>
      <c r="B289" s="12">
        <v>149.0</v>
      </c>
    </row>
    <row r="290" ht="15.75" customHeight="1">
      <c r="A290" s="13">
        <v>42127.9999999993</v>
      </c>
      <c r="B290" s="12">
        <v>157.0</v>
      </c>
    </row>
    <row r="291" ht="15.75" customHeight="1">
      <c r="A291" s="13">
        <v>42128.010416665966</v>
      </c>
      <c r="B291" s="12">
        <v>157.0</v>
      </c>
    </row>
    <row r="292" ht="15.75" customHeight="1">
      <c r="A292" s="13">
        <v>42128.02083333263</v>
      </c>
      <c r="B292" s="12">
        <v>155.0</v>
      </c>
    </row>
    <row r="293" ht="15.75" customHeight="1">
      <c r="A293" s="13">
        <v>42128.031249999294</v>
      </c>
      <c r="B293" s="12">
        <v>163.0</v>
      </c>
    </row>
    <row r="294" ht="15.75" customHeight="1">
      <c r="A294" s="13">
        <v>42128.04166666596</v>
      </c>
      <c r="B294" s="12">
        <v>153.0</v>
      </c>
    </row>
    <row r="295" ht="15.75" customHeight="1">
      <c r="A295" s="13">
        <v>42128.05208333262</v>
      </c>
      <c r="B295" s="12">
        <v>153.0</v>
      </c>
    </row>
    <row r="296" ht="15.75" customHeight="1">
      <c r="A296" s="13">
        <v>42128.06249999929</v>
      </c>
      <c r="B296" s="12">
        <v>153.0</v>
      </c>
    </row>
    <row r="297" ht="15.75" customHeight="1">
      <c r="A297" s="13">
        <v>42128.07291666595</v>
      </c>
      <c r="B297" s="12">
        <v>158.0</v>
      </c>
    </row>
    <row r="298" ht="15.75" customHeight="1">
      <c r="A298" s="13">
        <v>42128.083333332615</v>
      </c>
      <c r="B298" s="12">
        <v>161.0</v>
      </c>
    </row>
    <row r="299" ht="15.75" customHeight="1">
      <c r="A299" s="13">
        <v>42128.09374999928</v>
      </c>
      <c r="B299" s="12">
        <v>151.0</v>
      </c>
    </row>
    <row r="300" ht="15.75" customHeight="1">
      <c r="A300" s="13">
        <v>42128.104166665944</v>
      </c>
      <c r="B300" s="12">
        <v>152.0</v>
      </c>
    </row>
    <row r="301" ht="15.75" customHeight="1">
      <c r="A301" s="13">
        <v>42128.11458333261</v>
      </c>
      <c r="B301" s="12">
        <v>152.0</v>
      </c>
    </row>
    <row r="302" ht="15.75" customHeight="1">
      <c r="A302" s="13">
        <v>42128.12499999927</v>
      </c>
      <c r="B302" s="12">
        <v>164.0</v>
      </c>
    </row>
    <row r="303" ht="15.75" customHeight="1">
      <c r="A303" s="13">
        <v>42128.13541666594</v>
      </c>
      <c r="B303" s="12">
        <v>146.0</v>
      </c>
    </row>
    <row r="304" ht="15.75" customHeight="1">
      <c r="A304" s="13">
        <v>42128.1458333326</v>
      </c>
      <c r="B304" s="12">
        <v>150.0</v>
      </c>
    </row>
    <row r="305" ht="15.75" customHeight="1">
      <c r="A305" s="13">
        <v>42128.156249999265</v>
      </c>
      <c r="B305" s="12">
        <v>146.0</v>
      </c>
    </row>
    <row r="306" ht="15.75" customHeight="1">
      <c r="A306" s="13">
        <v>42128.16666666593</v>
      </c>
      <c r="B306" s="12">
        <v>160.0</v>
      </c>
    </row>
    <row r="307" ht="15.75" customHeight="1">
      <c r="A307" s="13">
        <v>42128.17708333259</v>
      </c>
      <c r="B307" s="12">
        <v>147.0</v>
      </c>
    </row>
    <row r="308" ht="15.75" customHeight="1">
      <c r="A308" s="13">
        <v>42128.18749999926</v>
      </c>
      <c r="B308" s="12">
        <v>149.0</v>
      </c>
    </row>
    <row r="309" ht="15.75" customHeight="1">
      <c r="A309" s="13">
        <v>42128.19791666592</v>
      </c>
      <c r="B309" s="12">
        <v>149.0</v>
      </c>
    </row>
    <row r="310" ht="15.75" customHeight="1">
      <c r="A310" s="13">
        <v>42128.208333332586</v>
      </c>
      <c r="B310" s="12">
        <v>146.0</v>
      </c>
    </row>
    <row r="311" ht="15.75" customHeight="1">
      <c r="A311" s="13">
        <v>42128.21874999925</v>
      </c>
      <c r="B311" s="12">
        <v>160.0</v>
      </c>
    </row>
    <row r="312" ht="15.75" customHeight="1">
      <c r="A312" s="13">
        <v>42128.229166665915</v>
      </c>
      <c r="B312" s="12">
        <v>144.0</v>
      </c>
    </row>
    <row r="313" ht="15.75" customHeight="1">
      <c r="A313" s="13">
        <v>42128.23958333258</v>
      </c>
      <c r="B313" s="12">
        <v>145.0</v>
      </c>
    </row>
    <row r="314" ht="15.75" customHeight="1">
      <c r="A314" s="13">
        <v>42128.24999999924</v>
      </c>
      <c r="B314" s="12">
        <v>152.0</v>
      </c>
    </row>
    <row r="315" ht="15.75" customHeight="1">
      <c r="A315" s="13">
        <v>42128.26041666591</v>
      </c>
      <c r="B315" s="12">
        <v>155.0</v>
      </c>
    </row>
    <row r="316" ht="15.75" customHeight="1">
      <c r="A316" s="13">
        <v>42128.27083333257</v>
      </c>
      <c r="B316" s="12">
        <v>149.0</v>
      </c>
    </row>
    <row r="317" ht="15.75" customHeight="1">
      <c r="A317" s="13">
        <v>42128.281249999236</v>
      </c>
      <c r="B317" s="12">
        <v>152.0</v>
      </c>
    </row>
    <row r="318" ht="15.75" customHeight="1">
      <c r="A318" s="13">
        <v>42128.2916666659</v>
      </c>
      <c r="B318" s="12">
        <v>80.0</v>
      </c>
    </row>
    <row r="319" ht="15.75" customHeight="1">
      <c r="A319" s="13">
        <v>42128.302083332565</v>
      </c>
      <c r="B319" s="12">
        <v>47.0</v>
      </c>
    </row>
    <row r="320" ht="15.75" customHeight="1">
      <c r="A320" s="13">
        <v>42128.31249999923</v>
      </c>
      <c r="B320" s="12">
        <v>47.0</v>
      </c>
    </row>
    <row r="321" ht="15.75" customHeight="1">
      <c r="A321" s="13">
        <v>42128.32291666589</v>
      </c>
      <c r="B321" s="12">
        <v>57.0</v>
      </c>
    </row>
    <row r="322" ht="15.75" customHeight="1">
      <c r="A322" s="13">
        <v>42128.33333333256</v>
      </c>
      <c r="B322" s="12">
        <v>63.0</v>
      </c>
    </row>
    <row r="323" ht="15.75" customHeight="1">
      <c r="A323" s="13">
        <v>42128.34374999922</v>
      </c>
      <c r="B323" s="12">
        <v>64.0</v>
      </c>
    </row>
    <row r="324" ht="15.75" customHeight="1">
      <c r="A324" s="13">
        <v>42128.354166665886</v>
      </c>
      <c r="B324" s="12">
        <v>63.0</v>
      </c>
    </row>
    <row r="325" ht="15.75" customHeight="1">
      <c r="A325" s="13">
        <v>42128.36458333255</v>
      </c>
      <c r="B325" s="12">
        <v>62.0</v>
      </c>
    </row>
    <row r="326" ht="15.75" customHeight="1">
      <c r="A326" s="13">
        <v>42128.374999999214</v>
      </c>
      <c r="B326" s="12">
        <v>71.0</v>
      </c>
    </row>
    <row r="327" ht="15.75" customHeight="1">
      <c r="A327" s="13">
        <v>42128.38541666588</v>
      </c>
      <c r="B327" s="12">
        <v>130.0</v>
      </c>
    </row>
    <row r="328" ht="15.75" customHeight="1">
      <c r="A328" s="13">
        <v>42128.39583333254</v>
      </c>
      <c r="B328" s="12">
        <v>165.0</v>
      </c>
    </row>
    <row r="329" ht="15.75" customHeight="1">
      <c r="A329" s="13">
        <v>42128.40624999921</v>
      </c>
      <c r="B329" s="12">
        <v>169.0</v>
      </c>
    </row>
    <row r="330" ht="15.75" customHeight="1">
      <c r="A330" s="13">
        <v>42128.41666666587</v>
      </c>
      <c r="B330" s="12">
        <v>173.0</v>
      </c>
    </row>
    <row r="331" ht="15.75" customHeight="1">
      <c r="A331" s="13">
        <v>42128.427083332535</v>
      </c>
      <c r="B331" s="12">
        <v>178.0</v>
      </c>
    </row>
    <row r="332" ht="15.75" customHeight="1">
      <c r="A332" s="13">
        <v>42128.4374999992</v>
      </c>
      <c r="B332" s="12">
        <v>178.0</v>
      </c>
    </row>
    <row r="333" ht="15.75" customHeight="1">
      <c r="A333" s="13">
        <v>42128.447916665864</v>
      </c>
      <c r="B333" s="12">
        <v>178.0</v>
      </c>
    </row>
    <row r="334" ht="15.75" customHeight="1">
      <c r="A334" s="13">
        <v>42128.45833333253</v>
      </c>
      <c r="B334" s="12">
        <v>175.0</v>
      </c>
    </row>
    <row r="335" ht="15.75" customHeight="1">
      <c r="A335" s="13">
        <v>42128.46874999919</v>
      </c>
      <c r="B335" s="12">
        <v>187.0</v>
      </c>
    </row>
    <row r="336" ht="15.75" customHeight="1">
      <c r="A336" s="13">
        <v>42128.47916666586</v>
      </c>
      <c r="B336" s="12">
        <v>204.0</v>
      </c>
    </row>
    <row r="337" ht="15.75" customHeight="1">
      <c r="A337" s="13">
        <v>42128.48958333252</v>
      </c>
      <c r="B337" s="12">
        <v>208.0</v>
      </c>
    </row>
    <row r="338" ht="15.75" customHeight="1">
      <c r="A338" s="13">
        <v>42128.499999999185</v>
      </c>
      <c r="B338" s="12">
        <v>212.0</v>
      </c>
    </row>
    <row r="339" ht="15.75" customHeight="1">
      <c r="A339" s="13">
        <v>42128.51041666585</v>
      </c>
      <c r="B339" s="12">
        <v>192.0</v>
      </c>
    </row>
    <row r="340" ht="15.75" customHeight="1">
      <c r="A340" s="13">
        <v>42128.52083333251</v>
      </c>
      <c r="B340" s="12">
        <v>213.0</v>
      </c>
    </row>
    <row r="341" ht="15.75" customHeight="1">
      <c r="A341" s="13">
        <v>42128.53124999918</v>
      </c>
      <c r="B341" s="12">
        <v>203.0</v>
      </c>
    </row>
    <row r="342" ht="15.75" customHeight="1">
      <c r="A342" s="13">
        <v>42128.54166666584</v>
      </c>
      <c r="B342" s="12">
        <v>206.0</v>
      </c>
    </row>
    <row r="343" ht="15.75" customHeight="1">
      <c r="A343" s="13">
        <v>42128.552083332506</v>
      </c>
      <c r="B343" s="12">
        <v>213.0</v>
      </c>
    </row>
    <row r="344" ht="15.75" customHeight="1">
      <c r="A344" s="13">
        <v>42128.56249999917</v>
      </c>
      <c r="B344" s="12">
        <v>200.0</v>
      </c>
    </row>
    <row r="345" ht="15.75" customHeight="1">
      <c r="A345" s="13">
        <v>42128.572916665835</v>
      </c>
      <c r="B345" s="12">
        <v>212.0</v>
      </c>
    </row>
    <row r="346" ht="15.75" customHeight="1">
      <c r="A346" s="13">
        <v>42128.5833333325</v>
      </c>
      <c r="B346" s="12">
        <v>211.0</v>
      </c>
    </row>
    <row r="347" ht="15.75" customHeight="1">
      <c r="A347" s="13">
        <v>42128.59374999916</v>
      </c>
      <c r="B347" s="12">
        <v>209.0</v>
      </c>
    </row>
    <row r="348" ht="15.75" customHeight="1">
      <c r="A348" s="13">
        <v>42128.60416666583</v>
      </c>
      <c r="B348" s="12">
        <v>227.0</v>
      </c>
    </row>
    <row r="349" ht="15.75" customHeight="1">
      <c r="A349" s="13">
        <v>42128.61458333249</v>
      </c>
      <c r="B349" s="12">
        <v>209.0</v>
      </c>
    </row>
    <row r="350" ht="15.75" customHeight="1">
      <c r="A350" s="13">
        <v>42128.624999999156</v>
      </c>
      <c r="B350" s="12">
        <v>219.0</v>
      </c>
    </row>
    <row r="351" ht="15.75" customHeight="1">
      <c r="A351" s="13">
        <v>42128.63541666582</v>
      </c>
      <c r="B351" s="12">
        <v>227.0</v>
      </c>
    </row>
    <row r="352" ht="15.75" customHeight="1">
      <c r="A352" s="13">
        <v>42128.645833332484</v>
      </c>
      <c r="B352" s="12">
        <v>215.0</v>
      </c>
    </row>
    <row r="353" ht="15.75" customHeight="1">
      <c r="A353" s="13">
        <v>42128.65624999915</v>
      </c>
      <c r="B353" s="12">
        <v>230.0</v>
      </c>
    </row>
    <row r="354" ht="15.75" customHeight="1">
      <c r="A354" s="13">
        <v>42128.66666666581</v>
      </c>
      <c r="B354" s="12">
        <v>210.0</v>
      </c>
    </row>
    <row r="355" ht="15.75" customHeight="1">
      <c r="A355" s="13">
        <v>42128.67708333248</v>
      </c>
      <c r="B355" s="12">
        <v>224.0</v>
      </c>
    </row>
    <row r="356" ht="15.75" customHeight="1">
      <c r="A356" s="13">
        <v>42128.68749999914</v>
      </c>
      <c r="B356" s="12">
        <v>227.0</v>
      </c>
    </row>
    <row r="357" ht="15.75" customHeight="1">
      <c r="A357" s="13">
        <v>42128.697916665806</v>
      </c>
      <c r="B357" s="12">
        <v>214.0</v>
      </c>
    </row>
    <row r="358" ht="15.75" customHeight="1">
      <c r="A358" s="13">
        <v>42128.70833333247</v>
      </c>
      <c r="B358" s="12">
        <v>227.0</v>
      </c>
    </row>
    <row r="359" ht="15.75" customHeight="1">
      <c r="A359" s="13">
        <v>42128.718749999134</v>
      </c>
      <c r="B359" s="12">
        <v>211.0</v>
      </c>
    </row>
    <row r="360" ht="15.75" customHeight="1">
      <c r="A360" s="13">
        <v>42128.7291666658</v>
      </c>
      <c r="B360" s="12">
        <v>216.0</v>
      </c>
    </row>
    <row r="361" ht="15.75" customHeight="1">
      <c r="A361" s="13">
        <v>42128.73958333246</v>
      </c>
      <c r="B361" s="12">
        <v>215.0</v>
      </c>
    </row>
    <row r="362" ht="15.75" customHeight="1">
      <c r="A362" s="13">
        <v>42128.74999999913</v>
      </c>
      <c r="B362" s="12">
        <v>209.0</v>
      </c>
    </row>
    <row r="363" ht="15.75" customHeight="1">
      <c r="A363" s="13">
        <v>42128.76041666579</v>
      </c>
      <c r="B363" s="12">
        <v>203.0</v>
      </c>
    </row>
    <row r="364" ht="15.75" customHeight="1">
      <c r="A364" s="13">
        <v>42128.770833332455</v>
      </c>
      <c r="B364" s="12">
        <v>195.0</v>
      </c>
    </row>
    <row r="365" ht="15.75" customHeight="1">
      <c r="A365" s="13">
        <v>42128.78124999912</v>
      </c>
      <c r="B365" s="12">
        <v>204.0</v>
      </c>
    </row>
    <row r="366" ht="15.75" customHeight="1">
      <c r="A366" s="13">
        <v>42128.791666665784</v>
      </c>
      <c r="B366" s="12">
        <v>195.0</v>
      </c>
    </row>
    <row r="367" ht="15.75" customHeight="1">
      <c r="A367" s="13">
        <v>42128.80208333245</v>
      </c>
      <c r="B367" s="12">
        <v>189.0</v>
      </c>
    </row>
    <row r="368" ht="15.75" customHeight="1">
      <c r="A368" s="13">
        <v>42128.81249999911</v>
      </c>
      <c r="B368" s="12">
        <v>184.0</v>
      </c>
    </row>
    <row r="369" ht="15.75" customHeight="1">
      <c r="A369" s="13">
        <v>42128.82291666578</v>
      </c>
      <c r="B369" s="12">
        <v>185.0</v>
      </c>
    </row>
    <row r="370" ht="15.75" customHeight="1">
      <c r="A370" s="13">
        <v>42128.83333333244</v>
      </c>
      <c r="B370" s="12">
        <v>171.0</v>
      </c>
    </row>
    <row r="371" ht="15.75" customHeight="1">
      <c r="A371" s="13">
        <v>42128.843749999105</v>
      </c>
      <c r="B371" s="12">
        <v>171.0</v>
      </c>
    </row>
    <row r="372" ht="15.75" customHeight="1">
      <c r="A372" s="13">
        <v>42128.85416666577</v>
      </c>
      <c r="B372" s="12">
        <v>171.0</v>
      </c>
    </row>
    <row r="373" ht="15.75" customHeight="1">
      <c r="A373" s="13">
        <v>42128.86458333243</v>
      </c>
      <c r="B373" s="12">
        <v>170.0</v>
      </c>
    </row>
    <row r="374" ht="15.75" customHeight="1">
      <c r="A374" s="13">
        <v>42128.8749999991</v>
      </c>
      <c r="B374" s="12">
        <v>172.0</v>
      </c>
    </row>
    <row r="375" ht="15.75" customHeight="1">
      <c r="A375" s="13">
        <v>42128.88541666576</v>
      </c>
      <c r="B375" s="12">
        <v>163.0</v>
      </c>
    </row>
    <row r="376" ht="15.75" customHeight="1">
      <c r="A376" s="13">
        <v>42128.895833332426</v>
      </c>
      <c r="B376" s="12">
        <v>148.0</v>
      </c>
    </row>
    <row r="377" ht="15.75" customHeight="1">
      <c r="A377" s="13">
        <v>42128.90624999909</v>
      </c>
      <c r="B377" s="12">
        <v>148.0</v>
      </c>
    </row>
    <row r="378" ht="15.75" customHeight="1">
      <c r="A378" s="13">
        <v>42128.916666665755</v>
      </c>
      <c r="B378" s="12">
        <v>146.0</v>
      </c>
    </row>
    <row r="379" ht="15.75" customHeight="1">
      <c r="A379" s="13">
        <v>42128.92708333242</v>
      </c>
      <c r="B379" s="12">
        <v>152.0</v>
      </c>
    </row>
    <row r="380" ht="15.75" customHeight="1">
      <c r="A380" s="13">
        <v>42128.93749999908</v>
      </c>
      <c r="B380" s="12">
        <v>151.0</v>
      </c>
    </row>
    <row r="381" ht="15.75" customHeight="1">
      <c r="A381" s="13">
        <v>42128.94791666575</v>
      </c>
      <c r="B381" s="12">
        <v>151.0</v>
      </c>
    </row>
    <row r="382" ht="15.75" customHeight="1">
      <c r="A382" s="13">
        <v>42128.95833333241</v>
      </c>
      <c r="B382" s="12">
        <v>150.0</v>
      </c>
    </row>
    <row r="383" ht="15.75" customHeight="1">
      <c r="A383" s="13">
        <v>42128.968749999076</v>
      </c>
      <c r="B383" s="12">
        <v>150.0</v>
      </c>
    </row>
    <row r="384" ht="15.75" customHeight="1">
      <c r="A384" s="13">
        <v>42128.97916666574</v>
      </c>
      <c r="B384" s="12">
        <v>154.0</v>
      </c>
    </row>
    <row r="385" ht="15.75" customHeight="1">
      <c r="A385" s="13">
        <v>42128.989583332404</v>
      </c>
      <c r="B385" s="12">
        <v>151.0</v>
      </c>
    </row>
    <row r="386" ht="15.75" customHeight="1">
      <c r="A386" s="13">
        <v>42128.99999999907</v>
      </c>
      <c r="B386" s="12">
        <v>158.0</v>
      </c>
    </row>
    <row r="387" ht="15.75" customHeight="1">
      <c r="A387" s="13">
        <v>42129.01041666573</v>
      </c>
      <c r="B387" s="12">
        <v>153.0</v>
      </c>
    </row>
    <row r="388" ht="15.75" customHeight="1">
      <c r="A388" s="13">
        <v>42129.0208333324</v>
      </c>
      <c r="B388" s="12">
        <v>149.0</v>
      </c>
    </row>
    <row r="389" ht="15.75" customHeight="1">
      <c r="A389" s="13">
        <v>42129.03124999906</v>
      </c>
      <c r="B389" s="12">
        <v>145.0</v>
      </c>
    </row>
    <row r="390" ht="15.75" customHeight="1">
      <c r="A390" s="13">
        <v>42129.041666665726</v>
      </c>
      <c r="B390" s="12">
        <v>142.0</v>
      </c>
    </row>
    <row r="391" ht="15.75" customHeight="1">
      <c r="A391" s="13">
        <v>42129.05208333239</v>
      </c>
      <c r="B391" s="12">
        <v>142.0</v>
      </c>
    </row>
    <row r="392" ht="15.75" customHeight="1">
      <c r="A392" s="13">
        <v>42129.062499999054</v>
      </c>
      <c r="B392" s="12">
        <v>133.0</v>
      </c>
    </row>
    <row r="393" ht="15.75" customHeight="1">
      <c r="A393" s="13">
        <v>42129.07291666572</v>
      </c>
      <c r="B393" s="12">
        <v>138.0</v>
      </c>
    </row>
    <row r="394" ht="15.75" customHeight="1">
      <c r="A394" s="13">
        <v>42129.08333333238</v>
      </c>
      <c r="B394" s="12">
        <v>133.0</v>
      </c>
    </row>
    <row r="395" ht="15.75" customHeight="1">
      <c r="A395" s="13">
        <v>42129.09374999905</v>
      </c>
      <c r="B395" s="12">
        <v>138.0</v>
      </c>
    </row>
    <row r="396" ht="15.75" customHeight="1">
      <c r="A396" s="13">
        <v>42129.10416666571</v>
      </c>
      <c r="B396" s="12">
        <v>133.0</v>
      </c>
    </row>
    <row r="397" ht="15.75" customHeight="1">
      <c r="A397" s="13">
        <v>42129.114583332375</v>
      </c>
      <c r="B397" s="12">
        <v>135.0</v>
      </c>
    </row>
    <row r="398" ht="15.75" customHeight="1">
      <c r="A398" s="13">
        <v>42129.12499999904</v>
      </c>
      <c r="B398" s="12">
        <v>135.0</v>
      </c>
    </row>
    <row r="399" ht="15.75" customHeight="1">
      <c r="A399" s="13">
        <v>42129.135416665704</v>
      </c>
      <c r="B399" s="12">
        <v>134.0</v>
      </c>
    </row>
    <row r="400" ht="15.75" customHeight="1">
      <c r="A400" s="13">
        <v>42129.14583333237</v>
      </c>
      <c r="B400" s="12">
        <v>135.0</v>
      </c>
    </row>
    <row r="401" ht="15.75" customHeight="1">
      <c r="A401" s="13">
        <v>42129.15624999903</v>
      </c>
      <c r="B401" s="12">
        <v>133.0</v>
      </c>
    </row>
    <row r="402" ht="15.75" customHeight="1">
      <c r="A402" s="13">
        <v>42129.1666666657</v>
      </c>
      <c r="B402" s="12">
        <v>136.0</v>
      </c>
    </row>
    <row r="403" ht="15.75" customHeight="1">
      <c r="A403" s="13">
        <v>42129.17708333236</v>
      </c>
      <c r="B403" s="12">
        <v>131.0</v>
      </c>
    </row>
    <row r="404" ht="15.75" customHeight="1">
      <c r="A404" s="13">
        <v>42129.187499999025</v>
      </c>
      <c r="B404" s="12">
        <v>136.0</v>
      </c>
    </row>
    <row r="405" ht="15.75" customHeight="1">
      <c r="A405" s="13">
        <v>42129.19791666569</v>
      </c>
      <c r="B405" s="12">
        <v>130.0</v>
      </c>
    </row>
    <row r="406" ht="15.75" customHeight="1">
      <c r="A406" s="13">
        <v>42129.20833333235</v>
      </c>
      <c r="B406" s="12">
        <v>134.0</v>
      </c>
    </row>
    <row r="407" ht="15.75" customHeight="1">
      <c r="A407" s="13">
        <v>42129.21874999902</v>
      </c>
      <c r="B407" s="12">
        <v>130.0</v>
      </c>
    </row>
    <row r="408" ht="15.75" customHeight="1">
      <c r="A408" s="13">
        <v>42129.22916666568</v>
      </c>
      <c r="B408" s="12">
        <v>133.0</v>
      </c>
    </row>
    <row r="409" ht="15.75" customHeight="1">
      <c r="A409" s="13">
        <v>42129.239583332346</v>
      </c>
      <c r="B409" s="12">
        <v>131.0</v>
      </c>
    </row>
    <row r="410" ht="15.75" customHeight="1">
      <c r="A410" s="13">
        <v>42129.24999999901</v>
      </c>
      <c r="B410" s="12">
        <v>134.0</v>
      </c>
    </row>
    <row r="411" ht="15.75" customHeight="1">
      <c r="A411" s="13">
        <v>42129.260416665675</v>
      </c>
      <c r="B411" s="12">
        <v>136.0</v>
      </c>
    </row>
    <row r="412" ht="15.75" customHeight="1">
      <c r="A412" s="13">
        <v>42129.27083333234</v>
      </c>
      <c r="B412" s="12">
        <v>136.0</v>
      </c>
    </row>
    <row r="413" ht="15.75" customHeight="1">
      <c r="A413" s="13">
        <v>42129.281249999</v>
      </c>
      <c r="B413" s="12">
        <v>133.0</v>
      </c>
    </row>
    <row r="414" ht="15.75" customHeight="1">
      <c r="A414" s="13">
        <v>42129.29166666567</v>
      </c>
      <c r="B414" s="12">
        <v>135.0</v>
      </c>
    </row>
    <row r="415" ht="15.75" customHeight="1">
      <c r="A415" s="13">
        <v>42129.30208333233</v>
      </c>
      <c r="B415" s="12">
        <v>134.0</v>
      </c>
    </row>
    <row r="416" ht="15.75" customHeight="1">
      <c r="A416" s="13">
        <v>42129.312499998996</v>
      </c>
      <c r="B416" s="12">
        <v>140.0</v>
      </c>
    </row>
    <row r="417" ht="15.75" customHeight="1">
      <c r="A417" s="13">
        <v>42129.32291666566</v>
      </c>
      <c r="B417" s="12">
        <v>149.0</v>
      </c>
    </row>
    <row r="418" ht="15.75" customHeight="1">
      <c r="A418" s="13">
        <v>42129.333333332324</v>
      </c>
      <c r="B418" s="12">
        <v>157.0</v>
      </c>
    </row>
    <row r="419" ht="15.75" customHeight="1">
      <c r="A419" s="13">
        <v>42129.34374999899</v>
      </c>
      <c r="B419" s="12">
        <v>156.0</v>
      </c>
    </row>
    <row r="420" ht="15.75" customHeight="1">
      <c r="A420" s="13">
        <v>42129.35416666565</v>
      </c>
      <c r="B420" s="12">
        <v>158.0</v>
      </c>
    </row>
    <row r="421" ht="15.75" customHeight="1">
      <c r="A421" s="13">
        <v>42129.36458333232</v>
      </c>
      <c r="B421" s="12">
        <v>161.0</v>
      </c>
    </row>
    <row r="422" ht="15.75" customHeight="1">
      <c r="A422" s="13">
        <v>42129.37499999898</v>
      </c>
      <c r="B422" s="12">
        <v>167.0</v>
      </c>
    </row>
    <row r="423" ht="15.75" customHeight="1">
      <c r="A423" s="13">
        <v>42129.385416665646</v>
      </c>
      <c r="B423" s="12">
        <v>178.0</v>
      </c>
    </row>
    <row r="424" ht="15.75" customHeight="1">
      <c r="A424" s="13">
        <v>42129.39583333231</v>
      </c>
      <c r="B424" s="12">
        <v>175.0</v>
      </c>
    </row>
    <row r="425" ht="15.75" customHeight="1">
      <c r="A425" s="13">
        <v>42129.406249998974</v>
      </c>
      <c r="B425" s="12">
        <v>174.0</v>
      </c>
    </row>
    <row r="426" ht="15.75" customHeight="1">
      <c r="A426" s="13">
        <v>42129.41666666564</v>
      </c>
      <c r="B426" s="12">
        <v>177.0</v>
      </c>
    </row>
    <row r="427" ht="15.75" customHeight="1">
      <c r="A427" s="13">
        <v>42129.4270833323</v>
      </c>
      <c r="B427" s="12">
        <v>187.0</v>
      </c>
    </row>
    <row r="428" ht="15.75" customHeight="1">
      <c r="A428" s="13">
        <v>42129.43749999897</v>
      </c>
      <c r="B428" s="12">
        <v>198.0</v>
      </c>
    </row>
    <row r="429" ht="15.75" customHeight="1">
      <c r="A429" s="13">
        <v>42129.44791666563</v>
      </c>
      <c r="B429" s="12">
        <v>199.0</v>
      </c>
    </row>
    <row r="430" ht="15.75" customHeight="1">
      <c r="A430" s="13">
        <v>42129.458333332295</v>
      </c>
      <c r="B430" s="12">
        <v>191.0</v>
      </c>
    </row>
    <row r="431" ht="15.75" customHeight="1">
      <c r="A431" s="13">
        <v>42129.46874999896</v>
      </c>
      <c r="B431" s="12">
        <v>202.0</v>
      </c>
    </row>
    <row r="432" ht="15.75" customHeight="1">
      <c r="A432" s="13">
        <v>42129.479166665624</v>
      </c>
      <c r="B432" s="12">
        <v>205.0</v>
      </c>
    </row>
    <row r="433" ht="15.75" customHeight="1">
      <c r="A433" s="13">
        <v>42129.48958333229</v>
      </c>
      <c r="B433" s="12">
        <v>209.0</v>
      </c>
    </row>
    <row r="434" ht="15.75" customHeight="1">
      <c r="A434" s="13">
        <v>42129.49999999895</v>
      </c>
      <c r="B434" s="12">
        <v>216.0</v>
      </c>
    </row>
    <row r="435" ht="15.75" customHeight="1">
      <c r="A435" s="13">
        <v>42129.51041666562</v>
      </c>
      <c r="B435" s="12">
        <v>206.0</v>
      </c>
    </row>
    <row r="436" ht="15.75" customHeight="1">
      <c r="A436" s="13">
        <v>42129.52083333228</v>
      </c>
      <c r="B436" s="12">
        <v>218.0</v>
      </c>
    </row>
    <row r="437" ht="15.75" customHeight="1">
      <c r="A437" s="13">
        <v>42129.531249998945</v>
      </c>
      <c r="B437" s="12">
        <v>216.0</v>
      </c>
    </row>
    <row r="438" ht="15.75" customHeight="1">
      <c r="A438" s="13">
        <v>42129.54166666561</v>
      </c>
      <c r="B438" s="12">
        <v>214.0</v>
      </c>
    </row>
    <row r="439" ht="15.75" customHeight="1">
      <c r="A439" s="13">
        <v>42129.55208333227</v>
      </c>
      <c r="B439" s="12">
        <v>219.0</v>
      </c>
    </row>
    <row r="440" ht="15.75" customHeight="1">
      <c r="A440" s="13">
        <v>42129.56249999894</v>
      </c>
      <c r="B440" s="12">
        <v>226.0</v>
      </c>
    </row>
    <row r="441" ht="15.75" customHeight="1">
      <c r="A441" s="13">
        <v>42129.5729166656</v>
      </c>
      <c r="B441" s="12">
        <v>216.0</v>
      </c>
    </row>
    <row r="442" ht="15.75" customHeight="1">
      <c r="A442" s="13">
        <v>42129.583333332266</v>
      </c>
      <c r="B442" s="12">
        <v>232.0</v>
      </c>
    </row>
    <row r="443" ht="15.75" customHeight="1">
      <c r="A443" s="13">
        <v>42129.59374999893</v>
      </c>
      <c r="B443" s="12">
        <v>228.0</v>
      </c>
    </row>
    <row r="444" ht="15.75" customHeight="1">
      <c r="A444" s="13">
        <v>42129.604166665595</v>
      </c>
      <c r="B444" s="12">
        <v>216.0</v>
      </c>
    </row>
    <row r="445" ht="15.75" customHeight="1">
      <c r="A445" s="13">
        <v>42129.61458333226</v>
      </c>
      <c r="B445" s="12">
        <v>230.0</v>
      </c>
    </row>
    <row r="446" ht="15.75" customHeight="1">
      <c r="A446" s="13">
        <v>42129.62499999892</v>
      </c>
      <c r="B446" s="12">
        <v>222.0</v>
      </c>
    </row>
    <row r="447" ht="15.75" customHeight="1">
      <c r="A447" s="13">
        <v>42129.63541666559</v>
      </c>
      <c r="B447" s="12">
        <v>229.0</v>
      </c>
    </row>
    <row r="448" ht="15.75" customHeight="1">
      <c r="A448" s="13">
        <v>42129.64583333225</v>
      </c>
      <c r="B448" s="12">
        <v>241.0</v>
      </c>
    </row>
    <row r="449" ht="15.75" customHeight="1">
      <c r="A449" s="13">
        <v>42129.656249998916</v>
      </c>
      <c r="B449" s="12">
        <v>228.0</v>
      </c>
    </row>
    <row r="450" ht="15.75" customHeight="1">
      <c r="A450" s="13">
        <v>42129.66666666558</v>
      </c>
      <c r="B450" s="12">
        <v>220.0</v>
      </c>
    </row>
    <row r="451" ht="15.75" customHeight="1">
      <c r="A451" s="13">
        <v>42129.677083332244</v>
      </c>
      <c r="B451" s="12">
        <v>244.0</v>
      </c>
    </row>
    <row r="452" ht="15.75" customHeight="1">
      <c r="A452" s="13">
        <v>42129.68749999891</v>
      </c>
      <c r="B452" s="12">
        <v>228.0</v>
      </c>
    </row>
    <row r="453" ht="15.75" customHeight="1">
      <c r="A453" s="13">
        <v>42129.69791666557</v>
      </c>
      <c r="B453" s="12">
        <v>232.0</v>
      </c>
    </row>
    <row r="454" ht="15.75" customHeight="1">
      <c r="A454" s="13">
        <v>42129.70833333224</v>
      </c>
      <c r="B454" s="12">
        <v>233.0</v>
      </c>
    </row>
    <row r="455" ht="15.75" customHeight="1">
      <c r="A455" s="13">
        <v>42129.7187499989</v>
      </c>
      <c r="B455" s="12">
        <v>234.0</v>
      </c>
    </row>
    <row r="456" ht="15.75" customHeight="1">
      <c r="A456" s="13">
        <v>42129.729166665566</v>
      </c>
      <c r="B456" s="12">
        <v>222.0</v>
      </c>
    </row>
    <row r="457" ht="15.75" customHeight="1">
      <c r="A457" s="13">
        <v>42129.73958333223</v>
      </c>
      <c r="B457" s="12">
        <v>209.0</v>
      </c>
    </row>
    <row r="458" ht="15.75" customHeight="1">
      <c r="A458" s="13">
        <v>42129.749999998894</v>
      </c>
      <c r="B458" s="12">
        <v>219.0</v>
      </c>
    </row>
    <row r="459" ht="15.75" customHeight="1">
      <c r="A459" s="13">
        <v>42129.76041666556</v>
      </c>
      <c r="B459" s="12">
        <v>213.0</v>
      </c>
    </row>
    <row r="460" ht="15.75" customHeight="1">
      <c r="A460" s="13">
        <v>42129.77083333222</v>
      </c>
      <c r="B460" s="12">
        <v>205.0</v>
      </c>
    </row>
    <row r="461" ht="15.75" customHeight="1">
      <c r="A461" s="13">
        <v>42129.78124999889</v>
      </c>
      <c r="B461" s="12">
        <v>196.0</v>
      </c>
    </row>
    <row r="462" ht="15.75" customHeight="1">
      <c r="A462" s="13">
        <v>42129.79166666555</v>
      </c>
      <c r="B462" s="12">
        <v>201.0</v>
      </c>
    </row>
    <row r="463" ht="15.75" customHeight="1">
      <c r="A463" s="13">
        <v>42129.802083332215</v>
      </c>
      <c r="B463" s="12">
        <v>193.0</v>
      </c>
    </row>
    <row r="464" ht="15.75" customHeight="1">
      <c r="A464" s="13">
        <v>42129.81249999888</v>
      </c>
      <c r="B464" s="12">
        <v>197.0</v>
      </c>
    </row>
    <row r="465" ht="15.75" customHeight="1">
      <c r="A465" s="13">
        <v>42129.822916665544</v>
      </c>
      <c r="B465" s="12">
        <v>190.0</v>
      </c>
    </row>
    <row r="466" ht="15.75" customHeight="1">
      <c r="A466" s="13">
        <v>42129.83333333221</v>
      </c>
      <c r="B466" s="12">
        <v>185.0</v>
      </c>
    </row>
    <row r="467" ht="15.75" customHeight="1">
      <c r="A467" s="13">
        <v>42129.84374999887</v>
      </c>
      <c r="B467" s="12">
        <v>185.0</v>
      </c>
    </row>
    <row r="468" ht="15.75" customHeight="1">
      <c r="A468" s="13">
        <v>42129.85416666554</v>
      </c>
      <c r="B468" s="12">
        <v>182.0</v>
      </c>
    </row>
    <row r="469" ht="15.75" customHeight="1">
      <c r="A469" s="13">
        <v>42129.8645833322</v>
      </c>
      <c r="B469" s="12">
        <v>173.0</v>
      </c>
    </row>
    <row r="470" ht="15.75" customHeight="1">
      <c r="A470" s="13">
        <v>42129.874999998865</v>
      </c>
      <c r="B470" s="12">
        <v>176.0</v>
      </c>
    </row>
    <row r="471" ht="15.75" customHeight="1">
      <c r="A471" s="13">
        <v>42129.88541666553</v>
      </c>
      <c r="B471" s="12">
        <v>159.0</v>
      </c>
    </row>
    <row r="472" ht="15.75" customHeight="1">
      <c r="A472" s="13">
        <v>42129.89583333219</v>
      </c>
      <c r="B472" s="12">
        <v>162.0</v>
      </c>
    </row>
    <row r="473" ht="15.75" customHeight="1">
      <c r="A473" s="13">
        <v>42129.90624999886</v>
      </c>
      <c r="B473" s="12">
        <v>154.0</v>
      </c>
    </row>
    <row r="474" ht="15.75" customHeight="1">
      <c r="A474" s="13">
        <v>42129.91666666552</v>
      </c>
      <c r="B474" s="12">
        <v>158.0</v>
      </c>
    </row>
    <row r="475" ht="15.75" customHeight="1">
      <c r="A475" s="13">
        <v>42129.927083332186</v>
      </c>
      <c r="B475" s="12">
        <v>153.0</v>
      </c>
    </row>
    <row r="476" ht="15.75" customHeight="1">
      <c r="A476" s="13">
        <v>42129.93749999885</v>
      </c>
      <c r="B476" s="12">
        <v>158.0</v>
      </c>
    </row>
    <row r="477" ht="15.75" customHeight="1">
      <c r="A477" s="13">
        <v>42129.947916665515</v>
      </c>
      <c r="B477" s="12">
        <v>158.0</v>
      </c>
    </row>
    <row r="478" ht="15.75" customHeight="1">
      <c r="A478" s="13">
        <v>42129.95833333218</v>
      </c>
      <c r="B478" s="12">
        <v>163.0</v>
      </c>
    </row>
    <row r="479" ht="15.75" customHeight="1">
      <c r="A479" s="13">
        <v>42129.96874999884</v>
      </c>
      <c r="B479" s="12">
        <v>155.0</v>
      </c>
    </row>
    <row r="480" ht="15.75" customHeight="1">
      <c r="A480" s="13">
        <v>42129.97916666551</v>
      </c>
      <c r="B480" s="12">
        <v>155.0</v>
      </c>
    </row>
    <row r="481" ht="15.75" customHeight="1">
      <c r="A481" s="13">
        <v>42129.98958333217</v>
      </c>
      <c r="B481" s="12">
        <v>155.0</v>
      </c>
    </row>
    <row r="482" ht="15.75" customHeight="1">
      <c r="A482" s="13">
        <v>42129.999999998836</v>
      </c>
      <c r="B482" s="12">
        <v>154.0</v>
      </c>
    </row>
    <row r="483" ht="15.75" customHeight="1">
      <c r="A483" s="13">
        <v>42130.0104166655</v>
      </c>
      <c r="B483" s="12">
        <v>153.0</v>
      </c>
    </row>
    <row r="484" ht="15.75" customHeight="1">
      <c r="A484" s="13">
        <v>42130.020833332164</v>
      </c>
      <c r="B484" s="12">
        <v>152.0</v>
      </c>
    </row>
    <row r="485" ht="15.75" customHeight="1">
      <c r="A485" s="13">
        <v>42130.03124999883</v>
      </c>
      <c r="B485" s="12">
        <v>147.0</v>
      </c>
    </row>
    <row r="486" ht="15.75" customHeight="1">
      <c r="A486" s="13">
        <v>42130.04166666549</v>
      </c>
      <c r="B486" s="12">
        <v>152.0</v>
      </c>
    </row>
    <row r="487" ht="15.75" customHeight="1">
      <c r="A487" s="13">
        <v>42130.05208333216</v>
      </c>
      <c r="B487" s="12">
        <v>145.0</v>
      </c>
    </row>
    <row r="488" ht="15.75" customHeight="1">
      <c r="A488" s="13">
        <v>42130.06249999882</v>
      </c>
      <c r="B488" s="12">
        <v>149.0</v>
      </c>
    </row>
    <row r="489" ht="15.75" customHeight="1">
      <c r="A489" s="13">
        <v>42130.072916665486</v>
      </c>
      <c r="B489" s="12">
        <v>144.0</v>
      </c>
    </row>
    <row r="490" ht="15.75" customHeight="1">
      <c r="A490" s="13">
        <v>42130.08333333215</v>
      </c>
      <c r="B490" s="12">
        <v>146.0</v>
      </c>
    </row>
    <row r="491" ht="15.75" customHeight="1">
      <c r="A491" s="13">
        <v>42130.093749998814</v>
      </c>
      <c r="B491" s="12">
        <v>145.0</v>
      </c>
    </row>
    <row r="492" ht="15.75" customHeight="1">
      <c r="A492" s="13">
        <v>42130.10416666548</v>
      </c>
      <c r="B492" s="12">
        <v>145.0</v>
      </c>
    </row>
    <row r="493" ht="15.75" customHeight="1">
      <c r="A493" s="13">
        <v>42130.11458333214</v>
      </c>
      <c r="B493" s="12">
        <v>146.0</v>
      </c>
    </row>
    <row r="494" ht="15.75" customHeight="1">
      <c r="A494" s="13">
        <v>42130.12499999881</v>
      </c>
      <c r="B494" s="12">
        <v>140.0</v>
      </c>
    </row>
    <row r="495" ht="15.75" customHeight="1">
      <c r="A495" s="13">
        <v>42130.13541666547</v>
      </c>
      <c r="B495" s="12">
        <v>143.0</v>
      </c>
    </row>
    <row r="496" ht="15.75" customHeight="1">
      <c r="A496" s="13">
        <v>42130.145833332135</v>
      </c>
      <c r="B496" s="12">
        <v>142.0</v>
      </c>
    </row>
    <row r="497" ht="15.75" customHeight="1">
      <c r="A497" s="13">
        <v>42130.1562499988</v>
      </c>
      <c r="B497" s="12">
        <v>145.0</v>
      </c>
    </row>
    <row r="498" ht="15.75" customHeight="1">
      <c r="A498" s="13">
        <v>42130.166666665464</v>
      </c>
      <c r="B498" s="12">
        <v>143.0</v>
      </c>
    </row>
    <row r="499" ht="15.75" customHeight="1">
      <c r="A499" s="13">
        <v>42130.17708333213</v>
      </c>
      <c r="B499" s="12">
        <v>141.0</v>
      </c>
    </row>
    <row r="500" ht="15.75" customHeight="1">
      <c r="A500" s="13">
        <v>42130.18749999879</v>
      </c>
      <c r="B500" s="12">
        <v>144.0</v>
      </c>
    </row>
    <row r="501" ht="15.75" customHeight="1">
      <c r="A501" s="13">
        <v>42130.19791666546</v>
      </c>
      <c r="B501" s="12">
        <v>143.0</v>
      </c>
    </row>
    <row r="502" ht="15.75" customHeight="1">
      <c r="A502" s="13">
        <v>42130.20833333212</v>
      </c>
      <c r="B502" s="12">
        <v>134.0</v>
      </c>
    </row>
    <row r="503" ht="15.75" customHeight="1">
      <c r="A503" s="13">
        <v>42130.218749998785</v>
      </c>
      <c r="B503" s="12">
        <v>141.0</v>
      </c>
    </row>
    <row r="504" ht="15.75" customHeight="1">
      <c r="A504" s="13">
        <v>42130.22916666545</v>
      </c>
      <c r="B504" s="12">
        <v>135.0</v>
      </c>
    </row>
    <row r="505" ht="15.75" customHeight="1">
      <c r="A505" s="13">
        <v>42130.23958333211</v>
      </c>
      <c r="B505" s="12">
        <v>139.0</v>
      </c>
    </row>
    <row r="506" ht="15.75" customHeight="1">
      <c r="A506" s="13">
        <v>42130.24999999878</v>
      </c>
      <c r="B506" s="12">
        <v>141.0</v>
      </c>
    </row>
    <row r="507" ht="15.75" customHeight="1">
      <c r="A507" s="13">
        <v>42130.26041666544</v>
      </c>
      <c r="B507" s="12">
        <v>141.0</v>
      </c>
    </row>
    <row r="508" ht="15.75" customHeight="1">
      <c r="A508" s="13">
        <v>42130.270833332106</v>
      </c>
      <c r="B508" s="12">
        <v>143.0</v>
      </c>
    </row>
    <row r="509" ht="15.75" customHeight="1">
      <c r="A509" s="13">
        <v>42130.28124999877</v>
      </c>
      <c r="B509" s="12">
        <v>146.0</v>
      </c>
    </row>
    <row r="510" ht="15.75" customHeight="1">
      <c r="A510" s="13">
        <v>42130.291666665435</v>
      </c>
      <c r="B510" s="12">
        <v>144.0</v>
      </c>
    </row>
    <row r="511" ht="15.75" customHeight="1">
      <c r="A511" s="13">
        <v>42130.3020833321</v>
      </c>
      <c r="B511" s="12">
        <v>145.0</v>
      </c>
    </row>
    <row r="512" ht="15.75" customHeight="1">
      <c r="A512" s="13">
        <v>42130.31249999876</v>
      </c>
      <c r="B512" s="12">
        <v>150.0</v>
      </c>
    </row>
    <row r="513" ht="15.75" customHeight="1">
      <c r="A513" s="13">
        <v>42130.32291666543</v>
      </c>
      <c r="B513" s="12">
        <v>151.0</v>
      </c>
    </row>
    <row r="514" ht="15.75" customHeight="1">
      <c r="A514" s="13">
        <v>42130.33333333209</v>
      </c>
      <c r="B514" s="12">
        <v>165.0</v>
      </c>
    </row>
    <row r="515" ht="15.75" customHeight="1">
      <c r="A515" s="13">
        <v>42130.343749998756</v>
      </c>
      <c r="B515" s="12">
        <v>166.0</v>
      </c>
    </row>
    <row r="516" ht="15.75" customHeight="1">
      <c r="A516" s="13">
        <v>42130.35416666542</v>
      </c>
      <c r="B516" s="12">
        <v>170.0</v>
      </c>
    </row>
    <row r="517" ht="15.75" customHeight="1">
      <c r="A517" s="13">
        <v>42130.364583332084</v>
      </c>
      <c r="B517" s="12">
        <v>179.0</v>
      </c>
    </row>
    <row r="518" ht="15.75" customHeight="1">
      <c r="A518" s="13">
        <v>42130.37499999875</v>
      </c>
      <c r="B518" s="12">
        <v>179.0</v>
      </c>
    </row>
    <row r="519" ht="15.75" customHeight="1">
      <c r="A519" s="13">
        <v>42130.38541666541</v>
      </c>
      <c r="B519" s="12">
        <v>188.0</v>
      </c>
    </row>
    <row r="520" ht="15.75" customHeight="1">
      <c r="A520" s="13">
        <v>42130.39583333208</v>
      </c>
      <c r="B520" s="12">
        <v>184.0</v>
      </c>
    </row>
    <row r="521" ht="15.75" customHeight="1">
      <c r="A521" s="13">
        <v>42130.40624999874</v>
      </c>
      <c r="B521" s="12">
        <v>192.0</v>
      </c>
    </row>
    <row r="522" ht="15.75" customHeight="1">
      <c r="A522" s="13">
        <v>42130.416666665406</v>
      </c>
      <c r="B522" s="12">
        <v>189.0</v>
      </c>
    </row>
    <row r="523" ht="15.75" customHeight="1">
      <c r="A523" s="13">
        <v>42130.42708333207</v>
      </c>
      <c r="B523" s="12">
        <v>199.0</v>
      </c>
    </row>
    <row r="524" ht="15.75" customHeight="1">
      <c r="A524" s="13">
        <v>42130.437499998734</v>
      </c>
      <c r="B524" s="12">
        <v>199.0</v>
      </c>
    </row>
    <row r="525" ht="15.75" customHeight="1">
      <c r="A525" s="13">
        <v>42130.4479166654</v>
      </c>
      <c r="B525" s="12">
        <v>203.0</v>
      </c>
    </row>
    <row r="526" ht="15.75" customHeight="1">
      <c r="A526" s="13">
        <v>42130.45833333206</v>
      </c>
      <c r="B526" s="12">
        <v>203.0</v>
      </c>
    </row>
    <row r="527" ht="15.75" customHeight="1">
      <c r="A527" s="13">
        <v>42130.46874999873</v>
      </c>
      <c r="B527" s="12">
        <v>205.0</v>
      </c>
    </row>
    <row r="528" ht="15.75" customHeight="1">
      <c r="A528" s="13">
        <v>42130.47916666539</v>
      </c>
      <c r="B528" s="12">
        <v>210.0</v>
      </c>
    </row>
    <row r="529" ht="15.75" customHeight="1">
      <c r="A529" s="13">
        <v>42130.489583332055</v>
      </c>
      <c r="B529" s="12">
        <v>210.0</v>
      </c>
    </row>
    <row r="530" ht="15.75" customHeight="1">
      <c r="A530" s="13">
        <v>42130.49999999872</v>
      </c>
      <c r="B530" s="12">
        <v>203.0</v>
      </c>
    </row>
    <row r="531" ht="15.75" customHeight="1">
      <c r="A531" s="13">
        <v>42130.510416665384</v>
      </c>
      <c r="B531" s="12">
        <v>212.0</v>
      </c>
    </row>
    <row r="532" ht="15.75" customHeight="1">
      <c r="A532" s="13">
        <v>42130.52083333205</v>
      </c>
      <c r="B532" s="12">
        <v>211.0</v>
      </c>
    </row>
    <row r="533" ht="15.75" customHeight="1">
      <c r="A533" s="13">
        <v>42130.53124999871</v>
      </c>
      <c r="B533" s="12">
        <v>203.0</v>
      </c>
    </row>
    <row r="534" ht="15.75" customHeight="1">
      <c r="A534" s="13">
        <v>42130.54166666538</v>
      </c>
      <c r="B534" s="12">
        <v>210.0</v>
      </c>
    </row>
    <row r="535" ht="15.75" customHeight="1">
      <c r="A535" s="13">
        <v>42130.55208333204</v>
      </c>
      <c r="B535" s="12">
        <v>217.0</v>
      </c>
    </row>
    <row r="536" ht="15.75" customHeight="1">
      <c r="A536" s="13">
        <v>42130.562499998705</v>
      </c>
      <c r="B536" s="12">
        <v>211.0</v>
      </c>
    </row>
    <row r="537" ht="15.75" customHeight="1">
      <c r="A537" s="13">
        <v>42130.57291666537</v>
      </c>
      <c r="B537" s="12">
        <v>227.0</v>
      </c>
    </row>
    <row r="538" ht="15.75" customHeight="1">
      <c r="A538" s="13">
        <v>42130.58333333203</v>
      </c>
      <c r="B538" s="12">
        <v>232.0</v>
      </c>
    </row>
    <row r="539" ht="15.75" customHeight="1">
      <c r="A539" s="13">
        <v>42130.5937499987</v>
      </c>
      <c r="B539" s="12">
        <v>217.0</v>
      </c>
    </row>
    <row r="540" ht="15.75" customHeight="1">
      <c r="A540" s="13">
        <v>42130.60416666536</v>
      </c>
      <c r="B540" s="12">
        <v>236.0</v>
      </c>
    </row>
    <row r="541" ht="15.75" customHeight="1">
      <c r="A541" s="13">
        <v>42130.614583332026</v>
      </c>
      <c r="B541" s="12">
        <v>233.0</v>
      </c>
    </row>
    <row r="542" ht="15.75" customHeight="1">
      <c r="A542" s="13">
        <v>42130.62499999869</v>
      </c>
      <c r="B542" s="12">
        <v>230.0</v>
      </c>
    </row>
    <row r="543" ht="15.75" customHeight="1">
      <c r="A543" s="13">
        <v>42130.635416665355</v>
      </c>
      <c r="B543" s="12">
        <v>249.0</v>
      </c>
    </row>
    <row r="544" ht="15.75" customHeight="1">
      <c r="A544" s="13">
        <v>42130.64583333202</v>
      </c>
      <c r="B544" s="12">
        <v>238.0</v>
      </c>
    </row>
    <row r="545" ht="15.75" customHeight="1">
      <c r="A545" s="13">
        <v>42130.65624999868</v>
      </c>
      <c r="B545" s="12">
        <v>248.0</v>
      </c>
    </row>
    <row r="546" ht="15.75" customHeight="1">
      <c r="A546" s="13">
        <v>42130.66666666535</v>
      </c>
      <c r="B546" s="12">
        <v>244.0</v>
      </c>
    </row>
    <row r="547" ht="15.75" customHeight="1">
      <c r="A547" s="13">
        <v>42130.67708333201</v>
      </c>
      <c r="B547" s="12">
        <v>248.0</v>
      </c>
    </row>
    <row r="548" ht="15.75" customHeight="1">
      <c r="A548" s="13">
        <v>42130.687499998676</v>
      </c>
      <c r="B548" s="12">
        <v>252.0</v>
      </c>
    </row>
    <row r="549" ht="15.75" customHeight="1">
      <c r="A549" s="13">
        <v>42130.69791666534</v>
      </c>
      <c r="B549" s="12">
        <v>249.0</v>
      </c>
    </row>
    <row r="550" ht="15.75" customHeight="1">
      <c r="A550" s="13">
        <v>42130.708333332004</v>
      </c>
      <c r="B550" s="12">
        <v>253.0</v>
      </c>
    </row>
    <row r="551" ht="15.75" customHeight="1">
      <c r="A551" s="13">
        <v>42130.71874999867</v>
      </c>
      <c r="B551" s="12">
        <v>240.0</v>
      </c>
    </row>
    <row r="552" ht="15.75" customHeight="1">
      <c r="A552" s="13">
        <v>42130.72916666533</v>
      </c>
      <c r="B552" s="12">
        <v>243.0</v>
      </c>
    </row>
    <row r="553" ht="15.75" customHeight="1">
      <c r="A553" s="13">
        <v>42130.739583332</v>
      </c>
      <c r="B553" s="12">
        <v>245.0</v>
      </c>
    </row>
    <row r="554" ht="15.75" customHeight="1">
      <c r="A554" s="13">
        <v>42130.74999999866</v>
      </c>
      <c r="B554" s="12">
        <v>232.0</v>
      </c>
    </row>
    <row r="555" ht="15.75" customHeight="1">
      <c r="A555" s="13">
        <v>42130.760416665325</v>
      </c>
      <c r="B555" s="12">
        <v>244.0</v>
      </c>
    </row>
    <row r="556" ht="15.75" customHeight="1">
      <c r="A556" s="13">
        <v>42130.77083333199</v>
      </c>
      <c r="B556" s="12">
        <v>229.0</v>
      </c>
    </row>
    <row r="557" ht="15.75" customHeight="1">
      <c r="A557" s="13">
        <v>42130.781249998654</v>
      </c>
      <c r="B557" s="12">
        <v>227.0</v>
      </c>
    </row>
    <row r="558" ht="15.75" customHeight="1">
      <c r="A558" s="13">
        <v>42130.79166666532</v>
      </c>
      <c r="B558" s="12">
        <v>226.0</v>
      </c>
    </row>
    <row r="559" ht="15.75" customHeight="1">
      <c r="A559" s="13">
        <v>42130.80208333198</v>
      </c>
      <c r="B559" s="12">
        <v>217.0</v>
      </c>
    </row>
    <row r="560" ht="15.75" customHeight="1">
      <c r="A560" s="13">
        <v>42130.81249999865</v>
      </c>
      <c r="B560" s="12">
        <v>219.0</v>
      </c>
    </row>
    <row r="561" ht="15.75" customHeight="1">
      <c r="A561" s="13">
        <v>42130.82291666531</v>
      </c>
      <c r="B561" s="12">
        <v>212.0</v>
      </c>
    </row>
    <row r="562" ht="15.75" customHeight="1">
      <c r="A562" s="13">
        <v>42130.833333331975</v>
      </c>
      <c r="B562" s="12">
        <v>211.0</v>
      </c>
    </row>
    <row r="563" ht="15.75" customHeight="1">
      <c r="A563" s="13">
        <v>42130.84374999864</v>
      </c>
      <c r="B563" s="12">
        <v>200.0</v>
      </c>
    </row>
    <row r="564" ht="15.75" customHeight="1">
      <c r="A564" s="13">
        <v>42130.8541666653</v>
      </c>
      <c r="B564" s="12">
        <v>201.0</v>
      </c>
    </row>
    <row r="565" ht="15.75" customHeight="1">
      <c r="A565" s="13">
        <v>42130.86458333197</v>
      </c>
      <c r="B565" s="12">
        <v>192.0</v>
      </c>
    </row>
    <row r="566" ht="15.75" customHeight="1">
      <c r="A566" s="13">
        <v>42130.87499999863</v>
      </c>
      <c r="B566" s="12">
        <v>194.0</v>
      </c>
    </row>
    <row r="567" ht="15.75" customHeight="1">
      <c r="A567" s="13">
        <v>42130.885416665296</v>
      </c>
      <c r="B567" s="12">
        <v>172.0</v>
      </c>
    </row>
    <row r="568" ht="15.75" customHeight="1">
      <c r="A568" s="13">
        <v>42130.89583333196</v>
      </c>
      <c r="B568" s="12">
        <v>164.0</v>
      </c>
    </row>
    <row r="569" ht="15.75" customHeight="1">
      <c r="A569" s="13">
        <v>42130.906249998625</v>
      </c>
      <c r="B569" s="12">
        <v>167.0</v>
      </c>
    </row>
    <row r="570" ht="15.75" customHeight="1">
      <c r="A570" s="13">
        <v>42130.91666666529</v>
      </c>
      <c r="B570" s="12">
        <v>169.0</v>
      </c>
    </row>
    <row r="571" ht="15.75" customHeight="1">
      <c r="A571" s="13">
        <v>42130.92708333195</v>
      </c>
      <c r="B571" s="12">
        <v>168.0</v>
      </c>
    </row>
    <row r="572" ht="15.75" customHeight="1">
      <c r="A572" s="13">
        <v>42130.93749999862</v>
      </c>
      <c r="B572" s="12">
        <v>161.0</v>
      </c>
    </row>
    <row r="573" ht="15.75" customHeight="1">
      <c r="A573" s="13">
        <v>42130.94791666528</v>
      </c>
      <c r="B573" s="12">
        <v>159.0</v>
      </c>
    </row>
    <row r="574" ht="15.75" customHeight="1">
      <c r="A574" s="13">
        <v>42130.958333331946</v>
      </c>
      <c r="B574" s="12">
        <v>163.0</v>
      </c>
    </row>
    <row r="575" ht="15.75" customHeight="1">
      <c r="A575" s="13">
        <v>42130.96874999861</v>
      </c>
      <c r="B575" s="12">
        <v>158.0</v>
      </c>
    </row>
    <row r="576" ht="15.75" customHeight="1">
      <c r="A576" s="13">
        <v>42130.979166665275</v>
      </c>
      <c r="B576" s="12">
        <v>154.0</v>
      </c>
    </row>
    <row r="577" ht="15.75" customHeight="1">
      <c r="A577" s="13">
        <v>42130.98958333194</v>
      </c>
      <c r="B577" s="12">
        <v>152.0</v>
      </c>
    </row>
    <row r="578" ht="15.75" customHeight="1">
      <c r="A578" s="13">
        <v>42130.9999999986</v>
      </c>
      <c r="B578" s="12">
        <v>148.0</v>
      </c>
    </row>
    <row r="579" ht="15.75" customHeight="1">
      <c r="A579" s="13">
        <v>42131.01041666527</v>
      </c>
      <c r="B579" s="12">
        <v>150.0</v>
      </c>
    </row>
    <row r="580" ht="15.75" customHeight="1">
      <c r="A580" s="13">
        <v>42131.02083333193</v>
      </c>
      <c r="B580" s="12">
        <v>143.0</v>
      </c>
    </row>
    <row r="581" ht="15.75" customHeight="1">
      <c r="A581" s="13">
        <v>42131.031249998596</v>
      </c>
      <c r="B581" s="12">
        <v>146.0</v>
      </c>
    </row>
    <row r="582" ht="15.75" customHeight="1">
      <c r="A582" s="13">
        <v>42131.04166666526</v>
      </c>
      <c r="B582" s="12">
        <v>148.0</v>
      </c>
    </row>
    <row r="583" ht="15.75" customHeight="1">
      <c r="A583" s="13">
        <v>42131.052083331924</v>
      </c>
      <c r="B583" s="12">
        <v>143.0</v>
      </c>
    </row>
    <row r="584" ht="15.75" customHeight="1">
      <c r="A584" s="13">
        <v>42131.06249999859</v>
      </c>
      <c r="B584" s="12">
        <v>147.0</v>
      </c>
    </row>
    <row r="585" ht="15.75" customHeight="1">
      <c r="A585" s="13">
        <v>42131.07291666525</v>
      </c>
      <c r="B585" s="12">
        <v>142.0</v>
      </c>
    </row>
    <row r="586" ht="15.75" customHeight="1">
      <c r="A586" s="13">
        <v>42131.08333333192</v>
      </c>
      <c r="B586" s="12">
        <v>141.0</v>
      </c>
    </row>
    <row r="587" ht="15.75" customHeight="1">
      <c r="A587" s="13">
        <v>42131.09374999858</v>
      </c>
      <c r="B587" s="12">
        <v>142.0</v>
      </c>
    </row>
    <row r="588" ht="15.75" customHeight="1">
      <c r="A588" s="13">
        <v>42131.104166665245</v>
      </c>
      <c r="B588" s="12">
        <v>140.0</v>
      </c>
    </row>
    <row r="589" ht="15.75" customHeight="1">
      <c r="A589" s="13">
        <v>42131.11458333191</v>
      </c>
      <c r="B589" s="12">
        <v>138.0</v>
      </c>
    </row>
    <row r="590" ht="15.75" customHeight="1">
      <c r="A590" s="13">
        <v>42131.124999998574</v>
      </c>
      <c r="B590" s="12">
        <v>135.0</v>
      </c>
    </row>
    <row r="591" ht="15.75" customHeight="1">
      <c r="A591" s="13">
        <v>42131.13541666524</v>
      </c>
      <c r="B591" s="12">
        <v>137.0</v>
      </c>
    </row>
    <row r="592" ht="15.75" customHeight="1">
      <c r="A592" s="13">
        <v>42131.1458333319</v>
      </c>
      <c r="B592" s="12">
        <v>137.0</v>
      </c>
    </row>
    <row r="593" ht="15.75" customHeight="1">
      <c r="A593" s="13">
        <v>42131.15624999857</v>
      </c>
      <c r="B593" s="12">
        <v>135.0</v>
      </c>
    </row>
    <row r="594" ht="15.75" customHeight="1">
      <c r="A594" s="13">
        <v>42131.16666666523</v>
      </c>
      <c r="B594" s="12">
        <v>141.0</v>
      </c>
    </row>
    <row r="595" ht="15.75" customHeight="1">
      <c r="A595" s="13">
        <v>42131.177083331895</v>
      </c>
      <c r="B595" s="12">
        <v>137.0</v>
      </c>
    </row>
    <row r="596" ht="15.75" customHeight="1">
      <c r="A596" s="13">
        <v>42131.18749999856</v>
      </c>
      <c r="B596" s="12">
        <v>139.0</v>
      </c>
    </row>
    <row r="597" ht="15.75" customHeight="1">
      <c r="A597" s="13">
        <v>42131.19791666522</v>
      </c>
      <c r="B597" s="12">
        <v>142.0</v>
      </c>
    </row>
    <row r="598" ht="15.75" customHeight="1">
      <c r="A598" s="13">
        <v>42131.20833333189</v>
      </c>
      <c r="B598" s="12">
        <v>137.0</v>
      </c>
    </row>
    <row r="599" ht="15.75" customHeight="1">
      <c r="A599" s="13">
        <v>42131.21874999855</v>
      </c>
      <c r="B599" s="12">
        <v>141.0</v>
      </c>
    </row>
    <row r="600" ht="15.75" customHeight="1">
      <c r="A600" s="13">
        <v>42131.229166665216</v>
      </c>
      <c r="B600" s="12">
        <v>138.0</v>
      </c>
    </row>
    <row r="601" ht="15.75" customHeight="1">
      <c r="A601" s="13">
        <v>42131.23958333188</v>
      </c>
      <c r="B601" s="12">
        <v>141.0</v>
      </c>
    </row>
    <row r="602" ht="15.75" customHeight="1">
      <c r="A602" s="13">
        <v>42131.249999998545</v>
      </c>
      <c r="B602" s="12">
        <v>133.0</v>
      </c>
    </row>
    <row r="603" ht="15.75" customHeight="1">
      <c r="A603" s="13">
        <v>42131.26041666521</v>
      </c>
      <c r="B603" s="12">
        <v>137.0</v>
      </c>
    </row>
    <row r="604" ht="15.75" customHeight="1">
      <c r="A604" s="13">
        <v>42131.27083333187</v>
      </c>
      <c r="B604" s="12">
        <v>138.0</v>
      </c>
    </row>
    <row r="605" ht="15.75" customHeight="1">
      <c r="A605" s="13">
        <v>42131.28124999854</v>
      </c>
      <c r="B605" s="12">
        <v>138.0</v>
      </c>
    </row>
    <row r="606" ht="15.75" customHeight="1">
      <c r="A606" s="13">
        <v>42131.2916666652</v>
      </c>
      <c r="B606" s="12">
        <v>137.0</v>
      </c>
    </row>
    <row r="607" ht="15.75" customHeight="1">
      <c r="A607" s="13">
        <v>42131.302083331866</v>
      </c>
      <c r="B607" s="12">
        <v>137.0</v>
      </c>
    </row>
    <row r="608" ht="15.75" customHeight="1">
      <c r="A608" s="13">
        <v>42131.31249999853</v>
      </c>
      <c r="B608" s="12">
        <v>138.0</v>
      </c>
    </row>
    <row r="609" ht="15.75" customHeight="1">
      <c r="A609" s="13">
        <v>42131.322916665194</v>
      </c>
      <c r="B609" s="12">
        <v>148.0</v>
      </c>
    </row>
    <row r="610" ht="15.75" customHeight="1">
      <c r="A610" s="13">
        <v>42131.33333333186</v>
      </c>
      <c r="B610" s="12">
        <v>152.0</v>
      </c>
    </row>
    <row r="611" ht="15.75" customHeight="1">
      <c r="A611" s="13">
        <v>42131.34374999852</v>
      </c>
      <c r="B611" s="12">
        <v>159.0</v>
      </c>
    </row>
    <row r="612" ht="15.75" customHeight="1">
      <c r="A612" s="13">
        <v>42131.35416666519</v>
      </c>
      <c r="B612" s="12">
        <v>160.0</v>
      </c>
    </row>
    <row r="613" ht="15.75" customHeight="1">
      <c r="A613" s="13">
        <v>42131.36458333185</v>
      </c>
      <c r="B613" s="12">
        <v>172.0</v>
      </c>
    </row>
    <row r="614" ht="15.75" customHeight="1">
      <c r="A614" s="13">
        <v>42131.374999998516</v>
      </c>
      <c r="B614" s="12">
        <v>172.0</v>
      </c>
    </row>
    <row r="615" ht="15.75" customHeight="1">
      <c r="A615" s="13">
        <v>42131.38541666518</v>
      </c>
      <c r="B615" s="12">
        <v>175.0</v>
      </c>
    </row>
    <row r="616" ht="15.75" customHeight="1">
      <c r="A616" s="13">
        <v>42131.395833331844</v>
      </c>
      <c r="B616" s="12">
        <v>176.0</v>
      </c>
    </row>
    <row r="617" ht="15.75" customHeight="1">
      <c r="A617" s="13">
        <v>42131.40624999851</v>
      </c>
      <c r="B617" s="12">
        <v>181.0</v>
      </c>
    </row>
    <row r="618" ht="15.75" customHeight="1">
      <c r="A618" s="13">
        <v>42131.41666666517</v>
      </c>
      <c r="B618" s="12">
        <v>170.0</v>
      </c>
    </row>
    <row r="619" ht="15.75" customHeight="1">
      <c r="A619" s="13">
        <v>42131.42708333184</v>
      </c>
      <c r="B619" s="12">
        <v>173.0</v>
      </c>
    </row>
    <row r="620" ht="15.75" customHeight="1">
      <c r="A620" s="13">
        <v>42131.4374999985</v>
      </c>
      <c r="B620" s="12">
        <v>176.0</v>
      </c>
    </row>
    <row r="621" ht="15.75" customHeight="1">
      <c r="A621" s="13">
        <v>42131.447916665165</v>
      </c>
      <c r="B621" s="12">
        <v>179.0</v>
      </c>
    </row>
    <row r="622" ht="15.75" customHeight="1">
      <c r="A622" s="13">
        <v>42131.45833333183</v>
      </c>
      <c r="B622" s="12">
        <v>190.0</v>
      </c>
    </row>
    <row r="623" ht="15.75" customHeight="1">
      <c r="A623" s="13">
        <v>42131.468749998494</v>
      </c>
      <c r="B623" s="12">
        <v>185.0</v>
      </c>
    </row>
    <row r="624" ht="15.75" customHeight="1">
      <c r="A624" s="13">
        <v>42131.47916666516</v>
      </c>
      <c r="B624" s="12">
        <v>200.0</v>
      </c>
    </row>
    <row r="625" ht="15.75" customHeight="1">
      <c r="A625" s="13">
        <v>42131.48958333182</v>
      </c>
      <c r="B625" s="12">
        <v>186.0</v>
      </c>
    </row>
    <row r="626" ht="15.75" customHeight="1">
      <c r="A626" s="13">
        <v>42131.49999999849</v>
      </c>
      <c r="B626" s="12">
        <v>196.0</v>
      </c>
    </row>
    <row r="627" ht="15.75" customHeight="1">
      <c r="A627" s="13">
        <v>42131.51041666515</v>
      </c>
      <c r="B627" s="12">
        <v>185.0</v>
      </c>
    </row>
    <row r="628" ht="15.75" customHeight="1">
      <c r="A628" s="13">
        <v>42131.520833331815</v>
      </c>
      <c r="B628" s="12">
        <v>187.0</v>
      </c>
    </row>
    <row r="629" ht="15.75" customHeight="1">
      <c r="A629" s="13">
        <v>42131.53124999848</v>
      </c>
      <c r="B629" s="12">
        <v>178.0</v>
      </c>
    </row>
    <row r="630" ht="15.75" customHeight="1">
      <c r="A630" s="13">
        <v>42131.54166666514</v>
      </c>
      <c r="B630" s="12">
        <v>189.0</v>
      </c>
    </row>
    <row r="631" ht="15.75" customHeight="1">
      <c r="A631" s="13">
        <v>42131.55208333181</v>
      </c>
      <c r="B631" s="12">
        <v>183.0</v>
      </c>
    </row>
    <row r="632" ht="15.75" customHeight="1">
      <c r="A632" s="13">
        <v>42131.56249999847</v>
      </c>
      <c r="B632" s="12">
        <v>185.0</v>
      </c>
    </row>
    <row r="633" ht="15.75" customHeight="1">
      <c r="A633" s="13">
        <v>42131.572916665136</v>
      </c>
      <c r="B633" s="12">
        <v>181.0</v>
      </c>
    </row>
    <row r="634" ht="15.75" customHeight="1">
      <c r="A634" s="13">
        <v>42131.5833333318</v>
      </c>
      <c r="B634" s="12">
        <v>182.0</v>
      </c>
    </row>
    <row r="635" ht="15.75" customHeight="1">
      <c r="A635" s="13">
        <v>42131.593749998465</v>
      </c>
      <c r="B635" s="12">
        <v>185.0</v>
      </c>
    </row>
    <row r="636" ht="15.75" customHeight="1">
      <c r="A636" s="13">
        <v>42131.60416666513</v>
      </c>
      <c r="B636" s="12">
        <v>179.0</v>
      </c>
    </row>
    <row r="637" ht="15.75" customHeight="1">
      <c r="A637" s="13">
        <v>42131.61458333179</v>
      </c>
      <c r="B637" s="12">
        <v>186.0</v>
      </c>
    </row>
    <row r="638" ht="15.75" customHeight="1">
      <c r="A638" s="13">
        <v>42131.62499999846</v>
      </c>
      <c r="B638" s="12">
        <v>188.0</v>
      </c>
    </row>
    <row r="639" ht="15.75" customHeight="1">
      <c r="A639" s="13">
        <v>42131.63541666512</v>
      </c>
      <c r="B639" s="12">
        <v>196.0</v>
      </c>
    </row>
    <row r="640" ht="15.75" customHeight="1">
      <c r="A640" s="13">
        <v>42131.645833331786</v>
      </c>
      <c r="B640" s="12">
        <v>195.0</v>
      </c>
    </row>
    <row r="641" ht="15.75" customHeight="1">
      <c r="A641" s="13">
        <v>42131.65624999845</v>
      </c>
      <c r="B641" s="12">
        <v>205.0</v>
      </c>
    </row>
    <row r="642" ht="15.75" customHeight="1">
      <c r="A642" s="13">
        <v>42131.666666665114</v>
      </c>
      <c r="B642" s="12">
        <v>204.0</v>
      </c>
    </row>
    <row r="643" ht="15.75" customHeight="1">
      <c r="A643" s="13">
        <v>42131.67708333178</v>
      </c>
      <c r="B643" s="12">
        <v>191.0</v>
      </c>
    </row>
    <row r="644" ht="15.75" customHeight="1">
      <c r="A644" s="13">
        <v>42131.68749999844</v>
      </c>
      <c r="B644" s="12">
        <v>193.0</v>
      </c>
    </row>
    <row r="645" ht="15.75" customHeight="1">
      <c r="A645" s="13">
        <v>42131.69791666511</v>
      </c>
      <c r="B645" s="12">
        <v>178.0</v>
      </c>
    </row>
    <row r="646" ht="15.75" customHeight="1">
      <c r="A646" s="13">
        <v>42131.70833333177</v>
      </c>
      <c r="B646" s="12">
        <v>180.0</v>
      </c>
    </row>
    <row r="647" ht="15.75" customHeight="1">
      <c r="A647" s="13">
        <v>42131.718749998436</v>
      </c>
      <c r="B647" s="12">
        <v>176.0</v>
      </c>
    </row>
    <row r="648" ht="15.75" customHeight="1">
      <c r="A648" s="13">
        <v>42131.7291666651</v>
      </c>
      <c r="B648" s="12">
        <v>183.0</v>
      </c>
    </row>
    <row r="649" ht="15.75" customHeight="1">
      <c r="A649" s="13">
        <v>42131.739583331764</v>
      </c>
      <c r="B649" s="12">
        <v>174.0</v>
      </c>
    </row>
    <row r="650" ht="15.75" customHeight="1">
      <c r="A650" s="13">
        <v>42131.74999999843</v>
      </c>
      <c r="B650" s="12">
        <v>185.0</v>
      </c>
    </row>
    <row r="651" ht="15.75" customHeight="1">
      <c r="A651" s="13">
        <v>42131.76041666509</v>
      </c>
      <c r="B651" s="12">
        <v>175.0</v>
      </c>
    </row>
    <row r="652" ht="15.75" customHeight="1">
      <c r="A652" s="13">
        <v>42131.77083333176</v>
      </c>
      <c r="B652" s="12">
        <v>186.0</v>
      </c>
    </row>
    <row r="653" ht="15.75" customHeight="1">
      <c r="A653" s="13">
        <v>42131.78124999842</v>
      </c>
      <c r="B653" s="12">
        <v>166.0</v>
      </c>
    </row>
    <row r="654" ht="15.75" customHeight="1">
      <c r="A654" s="13">
        <v>42131.791666665085</v>
      </c>
      <c r="B654" s="12">
        <v>180.0</v>
      </c>
    </row>
    <row r="655" ht="15.75" customHeight="1">
      <c r="A655" s="13">
        <v>42131.80208333175</v>
      </c>
      <c r="B655" s="12">
        <v>168.0</v>
      </c>
    </row>
    <row r="656" ht="15.75" customHeight="1">
      <c r="A656" s="13">
        <v>42131.812499998414</v>
      </c>
      <c r="B656" s="12">
        <v>179.0</v>
      </c>
    </row>
    <row r="657" ht="15.75" customHeight="1">
      <c r="A657" s="13">
        <v>42131.82291666508</v>
      </c>
      <c r="B657" s="12">
        <v>164.0</v>
      </c>
    </row>
    <row r="658" ht="15.75" customHeight="1">
      <c r="A658" s="13">
        <v>42131.83333333174</v>
      </c>
      <c r="B658" s="12">
        <v>166.0</v>
      </c>
    </row>
    <row r="659" ht="15.75" customHeight="1">
      <c r="A659" s="13">
        <v>42131.84374999841</v>
      </c>
      <c r="B659" s="12">
        <v>165.0</v>
      </c>
    </row>
    <row r="660" ht="15.75" customHeight="1">
      <c r="A660" s="13">
        <v>42131.85416666507</v>
      </c>
      <c r="B660" s="12">
        <v>172.0</v>
      </c>
    </row>
    <row r="661" ht="15.75" customHeight="1">
      <c r="A661" s="13">
        <v>42131.864583331735</v>
      </c>
      <c r="B661" s="12">
        <v>168.0</v>
      </c>
    </row>
    <row r="662" ht="15.75" customHeight="1">
      <c r="A662" s="13">
        <v>42131.8749999984</v>
      </c>
      <c r="B662" s="12">
        <v>165.0</v>
      </c>
    </row>
    <row r="663" ht="15.75" customHeight="1">
      <c r="A663" s="13">
        <v>42131.88541666506</v>
      </c>
      <c r="B663" s="12">
        <v>153.0</v>
      </c>
    </row>
    <row r="664" ht="15.75" customHeight="1">
      <c r="A664" s="13">
        <v>42131.89583333173</v>
      </c>
      <c r="B664" s="12">
        <v>151.0</v>
      </c>
    </row>
    <row r="665" ht="15.75" customHeight="1">
      <c r="A665" s="13">
        <v>42131.90624999839</v>
      </c>
      <c r="B665" s="12">
        <v>158.0</v>
      </c>
    </row>
    <row r="666" ht="15.75" customHeight="1">
      <c r="A666" s="13">
        <v>42131.916666665056</v>
      </c>
      <c r="B666" s="12">
        <v>157.0</v>
      </c>
    </row>
    <row r="667" ht="15.75" customHeight="1">
      <c r="A667" s="13">
        <v>42131.92708333172</v>
      </c>
      <c r="B667" s="12">
        <v>146.0</v>
      </c>
    </row>
    <row r="668" ht="15.75" customHeight="1">
      <c r="A668" s="13">
        <v>42131.937499998385</v>
      </c>
      <c r="B668" s="12">
        <v>146.0</v>
      </c>
    </row>
    <row r="669" ht="15.75" customHeight="1">
      <c r="A669" s="13">
        <v>42131.94791666505</v>
      </c>
      <c r="B669" s="12">
        <v>145.0</v>
      </c>
    </row>
    <row r="670" ht="15.75" customHeight="1">
      <c r="A670" s="13">
        <v>42131.95833333171</v>
      </c>
      <c r="B670" s="12">
        <v>165.0</v>
      </c>
    </row>
    <row r="671" ht="15.75" customHeight="1">
      <c r="A671" s="13">
        <v>42131.96874999838</v>
      </c>
      <c r="B671" s="12">
        <v>149.0</v>
      </c>
    </row>
    <row r="672" ht="15.75" customHeight="1">
      <c r="A672" s="13">
        <v>42131.97916666504</v>
      </c>
      <c r="B672" s="12">
        <v>152.0</v>
      </c>
    </row>
    <row r="673" ht="15.75" customHeight="1">
      <c r="A673" s="13">
        <v>42131.989583331706</v>
      </c>
      <c r="B673" s="12">
        <v>143.0</v>
      </c>
    </row>
    <row r="674" ht="15.75" customHeight="1">
      <c r="A674" s="13">
        <v>42131.99999999837</v>
      </c>
      <c r="B674" s="12">
        <v>160.0</v>
      </c>
    </row>
    <row r="675" ht="15.75" customHeight="1">
      <c r="A675" s="13">
        <v>42132.010416665034</v>
      </c>
      <c r="B675" s="12">
        <v>145.0</v>
      </c>
    </row>
    <row r="676" ht="15.75" customHeight="1">
      <c r="A676" s="13">
        <v>42132.0208333317</v>
      </c>
      <c r="B676" s="12">
        <v>147.0</v>
      </c>
    </row>
    <row r="677" ht="15.75" customHeight="1">
      <c r="A677" s="13">
        <v>42132.03124999836</v>
      </c>
      <c r="B677" s="12">
        <v>140.0</v>
      </c>
    </row>
    <row r="678" ht="15.75" customHeight="1">
      <c r="A678" s="13">
        <v>42132.04166666503</v>
      </c>
      <c r="B678" s="12">
        <v>144.0</v>
      </c>
    </row>
    <row r="679" ht="15.75" customHeight="1">
      <c r="A679" s="13">
        <v>42132.05208333169</v>
      </c>
      <c r="B679" s="12">
        <v>142.0</v>
      </c>
    </row>
    <row r="680" ht="15.75" customHeight="1">
      <c r="A680" s="13">
        <v>42132.062499998356</v>
      </c>
      <c r="B680" s="12">
        <v>156.0</v>
      </c>
    </row>
    <row r="681" ht="15.75" customHeight="1">
      <c r="A681" s="13">
        <v>42132.07291666502</v>
      </c>
      <c r="B681" s="12">
        <v>141.0</v>
      </c>
    </row>
    <row r="682" ht="15.75" customHeight="1">
      <c r="A682" s="13">
        <v>42132.083333331684</v>
      </c>
      <c r="B682" s="12">
        <v>141.0</v>
      </c>
    </row>
    <row r="683" ht="15.75" customHeight="1">
      <c r="A683" s="13">
        <v>42132.09374999835</v>
      </c>
      <c r="B683" s="12">
        <v>144.0</v>
      </c>
    </row>
    <row r="684" ht="15.75" customHeight="1">
      <c r="A684" s="13">
        <v>42132.10416666501</v>
      </c>
      <c r="B684" s="12">
        <v>141.0</v>
      </c>
    </row>
    <row r="685" ht="15.75" customHeight="1">
      <c r="A685" s="13">
        <v>42132.11458333168</v>
      </c>
      <c r="B685" s="12">
        <v>138.0</v>
      </c>
    </row>
    <row r="686" ht="15.75" customHeight="1">
      <c r="A686" s="13">
        <v>42132.12499999834</v>
      </c>
      <c r="B686" s="12">
        <v>139.0</v>
      </c>
    </row>
    <row r="687" ht="15.75" customHeight="1">
      <c r="A687" s="13">
        <v>42132.135416665005</v>
      </c>
      <c r="B687" s="12">
        <v>133.0</v>
      </c>
    </row>
    <row r="688" ht="15.75" customHeight="1">
      <c r="A688" s="13">
        <v>42132.14583333167</v>
      </c>
      <c r="B688" s="12">
        <v>137.0</v>
      </c>
    </row>
    <row r="689" ht="15.75" customHeight="1">
      <c r="A689" s="13">
        <v>42132.156249998334</v>
      </c>
      <c r="B689" s="12">
        <v>138.0</v>
      </c>
    </row>
    <row r="690" ht="15.75" customHeight="1">
      <c r="A690" s="13">
        <v>42132.166666665</v>
      </c>
      <c r="B690" s="12">
        <v>138.0</v>
      </c>
    </row>
    <row r="691" ht="15.75" customHeight="1">
      <c r="A691" s="13">
        <v>42132.17708333166</v>
      </c>
      <c r="B691" s="12">
        <v>136.0</v>
      </c>
    </row>
    <row r="692" ht="15.75" customHeight="1">
      <c r="A692" s="13">
        <v>42132.18749999833</v>
      </c>
      <c r="B692" s="12">
        <v>132.0</v>
      </c>
    </row>
    <row r="693" ht="15.75" customHeight="1">
      <c r="A693" s="13">
        <v>42132.19791666499</v>
      </c>
      <c r="B693" s="12">
        <v>133.0</v>
      </c>
    </row>
    <row r="694" ht="15.75" customHeight="1">
      <c r="A694" s="13">
        <v>42132.208333331655</v>
      </c>
      <c r="B694" s="12">
        <v>134.0</v>
      </c>
    </row>
    <row r="695" ht="15.75" customHeight="1">
      <c r="A695" s="13">
        <v>42132.21874999832</v>
      </c>
      <c r="B695" s="12">
        <v>137.0</v>
      </c>
    </row>
    <row r="696" ht="15.75" customHeight="1">
      <c r="A696" s="13">
        <v>42132.22916666498</v>
      </c>
      <c r="B696" s="12">
        <v>138.0</v>
      </c>
    </row>
    <row r="697" ht="15.75" customHeight="1">
      <c r="A697" s="13">
        <v>42132.23958333165</v>
      </c>
      <c r="B697" s="12">
        <v>136.0</v>
      </c>
    </row>
    <row r="698" ht="15.75" customHeight="1">
      <c r="A698" s="13">
        <v>42132.24999999831</v>
      </c>
      <c r="B698" s="12">
        <v>133.0</v>
      </c>
    </row>
    <row r="699" ht="15.75" customHeight="1">
      <c r="A699" s="13">
        <v>42132.260416664976</v>
      </c>
      <c r="B699" s="12">
        <v>136.0</v>
      </c>
    </row>
    <row r="700" ht="15.75" customHeight="1">
      <c r="A700" s="13">
        <v>42132.27083333164</v>
      </c>
      <c r="B700" s="12">
        <v>142.0</v>
      </c>
    </row>
    <row r="701" ht="15.75" customHeight="1">
      <c r="A701" s="13">
        <v>42132.281249998305</v>
      </c>
      <c r="B701" s="12">
        <v>143.0</v>
      </c>
    </row>
    <row r="702" ht="15.75" customHeight="1">
      <c r="A702" s="13">
        <v>42132.29166666497</v>
      </c>
      <c r="B702" s="12">
        <v>142.0</v>
      </c>
    </row>
    <row r="703" ht="15.75" customHeight="1">
      <c r="A703" s="13">
        <v>42132.30208333163</v>
      </c>
      <c r="B703" s="12">
        <v>141.0</v>
      </c>
    </row>
    <row r="704" ht="15.75" customHeight="1">
      <c r="A704" s="13">
        <v>42132.3124999983</v>
      </c>
      <c r="B704" s="12">
        <v>140.0</v>
      </c>
    </row>
    <row r="705" ht="15.75" customHeight="1">
      <c r="A705" s="13">
        <v>42132.32291666496</v>
      </c>
      <c r="B705" s="12">
        <v>145.0</v>
      </c>
    </row>
    <row r="706" ht="15.75" customHeight="1">
      <c r="A706" s="13">
        <v>42132.333333331626</v>
      </c>
      <c r="B706" s="12">
        <v>152.0</v>
      </c>
    </row>
    <row r="707" ht="15.75" customHeight="1">
      <c r="A707" s="13">
        <v>42132.34374999829</v>
      </c>
      <c r="B707" s="12">
        <v>159.0</v>
      </c>
    </row>
    <row r="708" ht="15.75" customHeight="1">
      <c r="A708" s="13">
        <v>42132.354166664954</v>
      </c>
      <c r="B708" s="12">
        <v>161.0</v>
      </c>
    </row>
    <row r="709" ht="15.75" customHeight="1">
      <c r="A709" s="13">
        <v>42132.36458333162</v>
      </c>
      <c r="B709" s="12">
        <v>166.0</v>
      </c>
    </row>
    <row r="710" ht="15.75" customHeight="1">
      <c r="A710" s="13">
        <v>42132.37499999828</v>
      </c>
      <c r="B710" s="12">
        <v>169.0</v>
      </c>
    </row>
    <row r="711" ht="15.75" customHeight="1">
      <c r="A711" s="13">
        <v>42132.38541666495</v>
      </c>
      <c r="B711" s="12">
        <v>175.0</v>
      </c>
    </row>
    <row r="712" ht="15.75" customHeight="1">
      <c r="A712" s="13">
        <v>42132.39583333161</v>
      </c>
      <c r="B712" s="12">
        <v>179.0</v>
      </c>
    </row>
    <row r="713" ht="15.75" customHeight="1">
      <c r="A713" s="13">
        <v>42132.406249998276</v>
      </c>
      <c r="B713" s="12">
        <v>180.0</v>
      </c>
    </row>
    <row r="714" ht="15.75" customHeight="1">
      <c r="A714" s="13">
        <v>42132.41666666494</v>
      </c>
      <c r="B714" s="12">
        <v>174.0</v>
      </c>
    </row>
    <row r="715" ht="15.75" customHeight="1">
      <c r="A715" s="13">
        <v>42132.427083331604</v>
      </c>
      <c r="B715" s="12">
        <v>191.0</v>
      </c>
    </row>
    <row r="716" ht="15.75" customHeight="1">
      <c r="A716" s="13">
        <v>42132.43749999827</v>
      </c>
      <c r="B716" s="12">
        <v>197.0</v>
      </c>
    </row>
    <row r="717" ht="15.75" customHeight="1">
      <c r="A717" s="13">
        <v>42132.44791666493</v>
      </c>
      <c r="B717" s="12">
        <v>211.0</v>
      </c>
    </row>
    <row r="718" ht="15.75" customHeight="1">
      <c r="A718" s="13">
        <v>42132.4583333316</v>
      </c>
      <c r="B718" s="12">
        <v>199.0</v>
      </c>
    </row>
    <row r="719" ht="15.75" customHeight="1">
      <c r="A719" s="13">
        <v>42132.46874999826</v>
      </c>
      <c r="B719" s="12">
        <v>207.0</v>
      </c>
    </row>
    <row r="720" ht="15.75" customHeight="1">
      <c r="A720" s="13">
        <v>42132.479166664925</v>
      </c>
      <c r="B720" s="12">
        <v>204.0</v>
      </c>
    </row>
    <row r="721" ht="15.75" customHeight="1">
      <c r="A721" s="13">
        <v>42132.48958333159</v>
      </c>
      <c r="B721" s="12">
        <v>194.0</v>
      </c>
    </row>
    <row r="722" ht="15.75" customHeight="1">
      <c r="A722" s="13">
        <v>42132.499999998254</v>
      </c>
      <c r="B722" s="12">
        <v>188.0</v>
      </c>
    </row>
    <row r="723" ht="15.75" customHeight="1">
      <c r="A723" s="13">
        <v>42132.51041666492</v>
      </c>
      <c r="B723" s="12">
        <v>198.0</v>
      </c>
    </row>
    <row r="724" ht="15.75" customHeight="1">
      <c r="A724" s="13">
        <v>42132.52083333158</v>
      </c>
      <c r="B724" s="12">
        <v>193.0</v>
      </c>
    </row>
    <row r="725" ht="15.75" customHeight="1">
      <c r="A725" s="13">
        <v>42132.53124999825</v>
      </c>
      <c r="B725" s="12">
        <v>198.0</v>
      </c>
    </row>
    <row r="726" ht="15.75" customHeight="1">
      <c r="A726" s="13">
        <v>42132.54166666491</v>
      </c>
      <c r="B726" s="12">
        <v>199.0</v>
      </c>
    </row>
    <row r="727" ht="15.75" customHeight="1">
      <c r="A727" s="13">
        <v>42132.552083331575</v>
      </c>
      <c r="B727" s="12">
        <v>199.0</v>
      </c>
    </row>
    <row r="728" ht="15.75" customHeight="1">
      <c r="A728" s="13">
        <v>42132.56249999824</v>
      </c>
      <c r="B728" s="12">
        <v>214.0</v>
      </c>
    </row>
    <row r="729" ht="15.75" customHeight="1">
      <c r="A729" s="13">
        <v>42132.5729166649</v>
      </c>
      <c r="B729" s="12">
        <v>209.0</v>
      </c>
    </row>
    <row r="730" ht="15.75" customHeight="1">
      <c r="A730" s="13">
        <v>42132.58333333157</v>
      </c>
      <c r="B730" s="12">
        <v>212.0</v>
      </c>
    </row>
    <row r="731" ht="15.75" customHeight="1">
      <c r="A731" s="13">
        <v>42132.59374999823</v>
      </c>
      <c r="B731" s="12">
        <v>226.0</v>
      </c>
    </row>
    <row r="732" ht="15.75" customHeight="1">
      <c r="A732" s="13">
        <v>42132.604166664896</v>
      </c>
      <c r="B732" s="12">
        <v>222.0</v>
      </c>
    </row>
    <row r="733" ht="15.75" customHeight="1">
      <c r="A733" s="13">
        <v>42132.61458333156</v>
      </c>
      <c r="B733" s="12">
        <v>219.0</v>
      </c>
    </row>
    <row r="734" ht="15.75" customHeight="1">
      <c r="A734" s="13">
        <v>42132.624999998225</v>
      </c>
      <c r="B734" s="12">
        <v>230.0</v>
      </c>
    </row>
    <row r="735" ht="15.75" customHeight="1">
      <c r="A735" s="13">
        <v>42132.63541666489</v>
      </c>
      <c r="B735" s="12">
        <v>220.0</v>
      </c>
    </row>
    <row r="736" ht="15.75" customHeight="1">
      <c r="A736" s="13">
        <v>42132.64583333155</v>
      </c>
      <c r="B736" s="12">
        <v>222.0</v>
      </c>
    </row>
    <row r="737" ht="15.75" customHeight="1">
      <c r="A737" s="13">
        <v>42132.65624999822</v>
      </c>
      <c r="B737" s="12">
        <v>261.0</v>
      </c>
    </row>
    <row r="738" ht="15.75" customHeight="1">
      <c r="A738" s="13">
        <v>42132.66666666488</v>
      </c>
      <c r="B738" s="12">
        <v>291.0</v>
      </c>
    </row>
    <row r="739" ht="15.75" customHeight="1">
      <c r="A739" s="13">
        <v>42132.677083331546</v>
      </c>
      <c r="B739" s="12">
        <v>232.0</v>
      </c>
    </row>
    <row r="740" ht="15.75" customHeight="1">
      <c r="A740" s="13">
        <v>42132.68749999821</v>
      </c>
      <c r="B740" s="12">
        <v>217.0</v>
      </c>
    </row>
    <row r="741" ht="15.75" customHeight="1">
      <c r="A741" s="13">
        <v>42132.697916664874</v>
      </c>
      <c r="B741" s="12">
        <v>218.0</v>
      </c>
    </row>
    <row r="742" ht="15.75" customHeight="1">
      <c r="A742" s="13">
        <v>42132.70833333154</v>
      </c>
      <c r="B742" s="12">
        <v>222.0</v>
      </c>
    </row>
    <row r="743" ht="15.75" customHeight="1">
      <c r="A743" s="13">
        <v>42132.7187499982</v>
      </c>
      <c r="B743" s="12">
        <v>205.0</v>
      </c>
    </row>
    <row r="744" ht="15.75" customHeight="1">
      <c r="A744" s="13">
        <v>42132.72916666487</v>
      </c>
      <c r="B744" s="12">
        <v>213.0</v>
      </c>
    </row>
    <row r="745" ht="15.75" customHeight="1">
      <c r="A745" s="13">
        <v>42132.73958333153</v>
      </c>
      <c r="B745" s="12">
        <v>208.0</v>
      </c>
    </row>
    <row r="746" ht="15.75" customHeight="1">
      <c r="A746" s="13">
        <v>42132.749999998196</v>
      </c>
      <c r="B746" s="12">
        <v>212.0</v>
      </c>
    </row>
    <row r="747" ht="15.75" customHeight="1">
      <c r="A747" s="13">
        <v>42132.76041666486</v>
      </c>
      <c r="B747" s="12">
        <v>218.0</v>
      </c>
    </row>
    <row r="748" ht="15.75" customHeight="1">
      <c r="A748" s="13">
        <v>42132.770833331524</v>
      </c>
      <c r="B748" s="12">
        <v>198.0</v>
      </c>
    </row>
    <row r="749" ht="15.75" customHeight="1">
      <c r="A749" s="13">
        <v>42132.78124999819</v>
      </c>
      <c r="B749" s="12">
        <v>208.0</v>
      </c>
    </row>
    <row r="750" ht="15.75" customHeight="1">
      <c r="A750" s="13">
        <v>42132.79166666485</v>
      </c>
      <c r="B750" s="12">
        <v>193.0</v>
      </c>
    </row>
    <row r="751" ht="15.75" customHeight="1">
      <c r="A751" s="13">
        <v>42132.80208333152</v>
      </c>
      <c r="B751" s="12">
        <v>207.0</v>
      </c>
    </row>
    <row r="752" ht="15.75" customHeight="1">
      <c r="A752" s="13">
        <v>42132.81249999818</v>
      </c>
      <c r="B752" s="12">
        <v>193.0</v>
      </c>
    </row>
    <row r="753" ht="15.75" customHeight="1">
      <c r="A753" s="13">
        <v>42132.822916664845</v>
      </c>
      <c r="B753" s="12">
        <v>187.0</v>
      </c>
    </row>
    <row r="754" ht="15.75" customHeight="1">
      <c r="A754" s="13">
        <v>42132.83333333151</v>
      </c>
      <c r="B754" s="12">
        <v>196.0</v>
      </c>
    </row>
    <row r="755" ht="15.75" customHeight="1">
      <c r="A755" s="13">
        <v>42132.843749998174</v>
      </c>
      <c r="B755" s="12">
        <v>191.0</v>
      </c>
    </row>
    <row r="756" ht="15.75" customHeight="1">
      <c r="A756" s="13">
        <v>42132.85416666484</v>
      </c>
      <c r="B756" s="12">
        <v>189.0</v>
      </c>
    </row>
    <row r="757" ht="15.75" customHeight="1">
      <c r="A757" s="13">
        <v>42132.8645833315</v>
      </c>
      <c r="B757" s="12">
        <v>179.0</v>
      </c>
    </row>
    <row r="758" ht="15.75" customHeight="1">
      <c r="A758" s="13">
        <v>42132.87499999817</v>
      </c>
      <c r="B758" s="12">
        <v>183.0</v>
      </c>
    </row>
    <row r="759" ht="15.75" customHeight="1">
      <c r="A759" s="13">
        <v>42132.88541666483</v>
      </c>
      <c r="B759" s="12">
        <v>164.0</v>
      </c>
    </row>
    <row r="760" ht="15.75" customHeight="1">
      <c r="A760" s="13">
        <v>42132.895833331495</v>
      </c>
      <c r="B760" s="12">
        <v>154.0</v>
      </c>
    </row>
    <row r="761" ht="15.75" customHeight="1">
      <c r="A761" s="13">
        <v>42132.90624999816</v>
      </c>
      <c r="B761" s="12">
        <v>149.0</v>
      </c>
    </row>
    <row r="762" ht="15.75" customHeight="1">
      <c r="A762" s="13">
        <v>42132.91666666482</v>
      </c>
      <c r="B762" s="12">
        <v>154.0</v>
      </c>
    </row>
    <row r="763" ht="15.75" customHeight="1">
      <c r="A763" s="13">
        <v>42132.92708333149</v>
      </c>
      <c r="B763" s="12">
        <v>156.0</v>
      </c>
    </row>
    <row r="764" ht="15.75" customHeight="1">
      <c r="A764" s="13">
        <v>42132.93749999815</v>
      </c>
      <c r="B764" s="12">
        <v>150.0</v>
      </c>
    </row>
    <row r="765" ht="15.75" customHeight="1">
      <c r="A765" s="13">
        <v>42132.947916664816</v>
      </c>
      <c r="B765" s="12">
        <v>149.0</v>
      </c>
    </row>
    <row r="766" ht="15.75" customHeight="1">
      <c r="A766" s="13">
        <v>42132.95833333148</v>
      </c>
      <c r="B766" s="12">
        <v>149.0</v>
      </c>
    </row>
    <row r="767" ht="15.75" customHeight="1">
      <c r="A767" s="13">
        <v>42132.968749998145</v>
      </c>
      <c r="B767" s="12">
        <v>160.0</v>
      </c>
    </row>
    <row r="768" ht="15.75" customHeight="1">
      <c r="A768" s="13">
        <v>42132.97916666481</v>
      </c>
      <c r="B768" s="12">
        <v>150.0</v>
      </c>
    </row>
    <row r="769" ht="15.75" customHeight="1">
      <c r="A769" s="13">
        <v>42132.98958333147</v>
      </c>
      <c r="B769" s="12">
        <v>147.0</v>
      </c>
    </row>
    <row r="770" ht="15.75" customHeight="1">
      <c r="A770" s="13">
        <v>42132.99999999814</v>
      </c>
      <c r="B770" s="12">
        <v>146.0</v>
      </c>
    </row>
    <row r="771" ht="15.75" customHeight="1">
      <c r="A771" s="13">
        <v>42133.0104166648</v>
      </c>
      <c r="B771" s="12">
        <v>152.0</v>
      </c>
    </row>
    <row r="772" ht="15.75" customHeight="1">
      <c r="A772" s="13">
        <v>42133.020833331466</v>
      </c>
      <c r="B772" s="12">
        <v>155.0</v>
      </c>
    </row>
    <row r="773" ht="15.75" customHeight="1">
      <c r="A773" s="13">
        <v>42133.03124999813</v>
      </c>
      <c r="B773" s="12">
        <v>146.0</v>
      </c>
    </row>
    <row r="774" ht="15.75" customHeight="1">
      <c r="A774" s="13">
        <v>42133.041666664794</v>
      </c>
      <c r="B774" s="12">
        <v>145.0</v>
      </c>
    </row>
    <row r="775" ht="15.75" customHeight="1">
      <c r="A775" s="13">
        <v>42133.05208333146</v>
      </c>
      <c r="B775" s="12">
        <v>146.0</v>
      </c>
    </row>
    <row r="776" ht="15.75" customHeight="1">
      <c r="A776" s="13">
        <v>42133.06249999812</v>
      </c>
      <c r="B776" s="12">
        <v>161.0</v>
      </c>
    </row>
    <row r="777" ht="15.75" customHeight="1">
      <c r="A777" s="13">
        <v>42133.07291666479</v>
      </c>
      <c r="B777" s="12">
        <v>146.0</v>
      </c>
    </row>
    <row r="778" ht="15.75" customHeight="1">
      <c r="A778" s="13">
        <v>42133.08333333145</v>
      </c>
      <c r="B778" s="12">
        <v>147.0</v>
      </c>
    </row>
    <row r="779" ht="15.75" customHeight="1">
      <c r="A779" s="13">
        <v>42133.093749998116</v>
      </c>
      <c r="B779" s="12">
        <v>142.0</v>
      </c>
    </row>
    <row r="780" ht="15.75" customHeight="1">
      <c r="A780" s="13">
        <v>42133.10416666478</v>
      </c>
      <c r="B780" s="12">
        <v>148.0</v>
      </c>
    </row>
    <row r="781" ht="15.75" customHeight="1">
      <c r="A781" s="13">
        <v>42133.114583331444</v>
      </c>
      <c r="B781" s="12">
        <v>157.0</v>
      </c>
    </row>
    <row r="782" ht="15.75" customHeight="1">
      <c r="A782" s="13">
        <v>42133.12499999811</v>
      </c>
      <c r="B782" s="12">
        <v>144.0</v>
      </c>
    </row>
    <row r="783" ht="15.75" customHeight="1">
      <c r="A783" s="13">
        <v>42133.13541666477</v>
      </c>
      <c r="B783" s="12">
        <v>141.0</v>
      </c>
    </row>
    <row r="784" ht="15.75" customHeight="1">
      <c r="A784" s="13">
        <v>42133.14583333144</v>
      </c>
      <c r="B784" s="12">
        <v>148.0</v>
      </c>
    </row>
    <row r="785" ht="15.75" customHeight="1">
      <c r="A785" s="13">
        <v>42133.1562499981</v>
      </c>
      <c r="B785" s="12">
        <v>150.0</v>
      </c>
    </row>
    <row r="786" ht="15.75" customHeight="1">
      <c r="A786" s="13">
        <v>42133.166666664765</v>
      </c>
      <c r="B786" s="12">
        <v>143.0</v>
      </c>
    </row>
    <row r="787" ht="15.75" customHeight="1">
      <c r="A787" s="13">
        <v>42133.17708333143</v>
      </c>
      <c r="B787" s="12">
        <v>142.0</v>
      </c>
    </row>
    <row r="788" ht="15.75" customHeight="1">
      <c r="A788" s="13">
        <v>42133.187499998094</v>
      </c>
      <c r="B788" s="12">
        <v>141.0</v>
      </c>
    </row>
    <row r="789" ht="15.75" customHeight="1">
      <c r="A789" s="13">
        <v>42133.19791666476</v>
      </c>
      <c r="B789" s="12">
        <v>148.0</v>
      </c>
    </row>
    <row r="790" ht="15.75" customHeight="1">
      <c r="A790" s="13">
        <v>42133.20833333142</v>
      </c>
      <c r="B790" s="12">
        <v>155.0</v>
      </c>
    </row>
    <row r="791" ht="15.75" customHeight="1">
      <c r="A791" s="13">
        <v>42133.21874999809</v>
      </c>
      <c r="B791" s="12">
        <v>143.0</v>
      </c>
    </row>
    <row r="792" ht="15.75" customHeight="1">
      <c r="A792" s="13">
        <v>42133.22916666475</v>
      </c>
      <c r="B792" s="12">
        <v>143.0</v>
      </c>
    </row>
    <row r="793" ht="15.75" customHeight="1">
      <c r="A793" s="13">
        <v>42133.239583331415</v>
      </c>
      <c r="B793" s="12">
        <v>145.0</v>
      </c>
    </row>
    <row r="794" ht="15.75" customHeight="1">
      <c r="A794" s="13">
        <v>42133.24999999808</v>
      </c>
      <c r="B794" s="12">
        <v>158.0</v>
      </c>
    </row>
    <row r="795" ht="15.75" customHeight="1">
      <c r="A795" s="13">
        <v>42133.26041666474</v>
      </c>
      <c r="B795" s="12">
        <v>146.0</v>
      </c>
    </row>
    <row r="796" ht="15.75" customHeight="1">
      <c r="A796" s="13">
        <v>42133.27083333141</v>
      </c>
      <c r="B796" s="12">
        <v>145.0</v>
      </c>
    </row>
    <row r="797" ht="15.75" customHeight="1">
      <c r="A797" s="13">
        <v>42133.28124999807</v>
      </c>
      <c r="B797" s="12">
        <v>148.0</v>
      </c>
    </row>
    <row r="798" ht="15.75" customHeight="1">
      <c r="A798" s="13">
        <v>42133.291666664736</v>
      </c>
      <c r="B798" s="12">
        <v>150.0</v>
      </c>
    </row>
    <row r="799" ht="15.75" customHeight="1">
      <c r="A799" s="13">
        <v>42133.3020833314</v>
      </c>
      <c r="B799" s="12">
        <v>152.0</v>
      </c>
    </row>
    <row r="800" ht="15.75" customHeight="1">
      <c r="A800" s="13">
        <v>42133.312499998065</v>
      </c>
      <c r="B800" s="12">
        <v>143.0</v>
      </c>
    </row>
    <row r="801" ht="15.75" customHeight="1">
      <c r="A801" s="13">
        <v>42133.32291666473</v>
      </c>
      <c r="B801" s="12">
        <v>143.0</v>
      </c>
    </row>
    <row r="802" ht="15.75" customHeight="1">
      <c r="A802" s="13">
        <v>42133.33333333139</v>
      </c>
      <c r="B802" s="12">
        <v>140.0</v>
      </c>
    </row>
    <row r="803" ht="15.75" customHeight="1">
      <c r="A803" s="13">
        <v>42133.34374999806</v>
      </c>
      <c r="B803" s="12">
        <v>143.0</v>
      </c>
    </row>
    <row r="804" ht="15.75" customHeight="1">
      <c r="A804" s="13">
        <v>42133.35416666472</v>
      </c>
      <c r="B804" s="12">
        <v>154.0</v>
      </c>
    </row>
    <row r="805" ht="15.75" customHeight="1">
      <c r="A805" s="13">
        <v>42133.364583331386</v>
      </c>
      <c r="B805" s="12">
        <v>144.0</v>
      </c>
    </row>
    <row r="806" ht="15.75" customHeight="1">
      <c r="A806" s="13">
        <v>42133.37499999805</v>
      </c>
      <c r="B806" s="12">
        <v>146.0</v>
      </c>
    </row>
    <row r="807" ht="15.75" customHeight="1">
      <c r="A807" s="13">
        <v>42133.385416664714</v>
      </c>
      <c r="B807" s="12">
        <v>149.0</v>
      </c>
    </row>
    <row r="808" ht="15.75" customHeight="1">
      <c r="A808" s="13">
        <v>42133.39583333138</v>
      </c>
      <c r="B808" s="12">
        <v>162.0</v>
      </c>
    </row>
    <row r="809" ht="15.75" customHeight="1">
      <c r="A809" s="13">
        <v>42133.40624999804</v>
      </c>
      <c r="B809" s="12">
        <v>149.0</v>
      </c>
    </row>
    <row r="810" ht="15.75" customHeight="1">
      <c r="A810" s="13">
        <v>42133.41666666471</v>
      </c>
      <c r="B810" s="12">
        <v>147.0</v>
      </c>
    </row>
    <row r="811" ht="15.75" customHeight="1">
      <c r="A811" s="13">
        <v>42133.42708333137</v>
      </c>
      <c r="B811" s="12">
        <v>144.0</v>
      </c>
    </row>
    <row r="812" ht="15.75" customHeight="1">
      <c r="A812" s="13">
        <v>42133.437499998035</v>
      </c>
      <c r="B812" s="12">
        <v>141.0</v>
      </c>
    </row>
    <row r="813" ht="15.75" customHeight="1">
      <c r="A813" s="13">
        <v>42133.4479166647</v>
      </c>
      <c r="B813" s="12">
        <v>140.0</v>
      </c>
    </row>
    <row r="814" ht="15.75" customHeight="1">
      <c r="A814" s="13">
        <v>42133.458333331364</v>
      </c>
      <c r="B814" s="12">
        <v>165.0</v>
      </c>
    </row>
    <row r="815" ht="15.75" customHeight="1">
      <c r="A815" s="13">
        <v>42133.46874999803</v>
      </c>
      <c r="B815" s="12">
        <v>147.0</v>
      </c>
    </row>
    <row r="816" ht="15.75" customHeight="1">
      <c r="A816" s="13">
        <v>42133.47916666469</v>
      </c>
      <c r="B816" s="12">
        <v>155.0</v>
      </c>
    </row>
    <row r="817" ht="15.75" customHeight="1">
      <c r="A817" s="13">
        <v>42133.48958333136</v>
      </c>
      <c r="B817" s="12">
        <v>152.0</v>
      </c>
    </row>
    <row r="818" ht="15.75" customHeight="1">
      <c r="A818" s="13">
        <v>42133.49999999802</v>
      </c>
      <c r="B818" s="12">
        <v>157.0</v>
      </c>
    </row>
    <row r="819" ht="15.75" customHeight="1">
      <c r="A819" s="13">
        <v>42133.510416664685</v>
      </c>
      <c r="B819" s="12">
        <v>167.0</v>
      </c>
    </row>
    <row r="820" ht="15.75" customHeight="1">
      <c r="A820" s="13">
        <v>42133.52083333135</v>
      </c>
      <c r="B820" s="12">
        <v>157.0</v>
      </c>
    </row>
    <row r="821" ht="15.75" customHeight="1">
      <c r="A821" s="13">
        <v>42133.531249998014</v>
      </c>
      <c r="B821" s="12">
        <v>162.0</v>
      </c>
    </row>
    <row r="822" ht="15.75" customHeight="1">
      <c r="A822" s="13">
        <v>42133.54166666468</v>
      </c>
      <c r="B822" s="12">
        <v>159.0</v>
      </c>
    </row>
    <row r="823" ht="15.75" customHeight="1">
      <c r="A823" s="13">
        <v>42133.55208333134</v>
      </c>
      <c r="B823" s="12">
        <v>155.0</v>
      </c>
    </row>
    <row r="824" ht="15.75" customHeight="1">
      <c r="A824" s="13">
        <v>42133.56249999801</v>
      </c>
      <c r="B824" s="12">
        <v>168.0</v>
      </c>
    </row>
    <row r="825" ht="15.75" customHeight="1">
      <c r="A825" s="13">
        <v>42133.57291666467</v>
      </c>
      <c r="B825" s="12">
        <v>161.0</v>
      </c>
    </row>
    <row r="826" ht="15.75" customHeight="1">
      <c r="A826" s="13">
        <v>42133.583333331335</v>
      </c>
      <c r="B826" s="12">
        <v>164.0</v>
      </c>
    </row>
    <row r="827" ht="15.75" customHeight="1">
      <c r="A827" s="13">
        <v>42133.593749998</v>
      </c>
      <c r="B827" s="12">
        <v>161.0</v>
      </c>
    </row>
    <row r="828" ht="15.75" customHeight="1">
      <c r="A828" s="13">
        <v>42133.60416666466</v>
      </c>
      <c r="B828" s="12">
        <v>157.0</v>
      </c>
    </row>
    <row r="829" ht="15.75" customHeight="1">
      <c r="A829" s="13">
        <v>42133.61458333133</v>
      </c>
      <c r="B829" s="12">
        <v>169.0</v>
      </c>
    </row>
    <row r="830" ht="15.75" customHeight="1">
      <c r="A830" s="13">
        <v>42133.62499999799</v>
      </c>
      <c r="B830" s="12">
        <v>168.0</v>
      </c>
    </row>
    <row r="831" ht="15.75" customHeight="1">
      <c r="A831" s="13">
        <v>42133.635416664656</v>
      </c>
      <c r="B831" s="12">
        <v>177.0</v>
      </c>
    </row>
    <row r="832" ht="15.75" customHeight="1">
      <c r="A832" s="13">
        <v>42133.64583333132</v>
      </c>
      <c r="B832" s="12">
        <v>179.0</v>
      </c>
    </row>
    <row r="833" ht="15.75" customHeight="1">
      <c r="A833" s="13">
        <v>42133.656249997985</v>
      </c>
      <c r="B833" s="12">
        <v>169.0</v>
      </c>
    </row>
    <row r="834" ht="15.75" customHeight="1">
      <c r="A834" s="13">
        <v>42133.66666666465</v>
      </c>
      <c r="B834" s="12">
        <v>174.0</v>
      </c>
    </row>
    <row r="835" ht="15.75" customHeight="1">
      <c r="A835" s="13">
        <v>42133.67708333131</v>
      </c>
      <c r="B835" s="12">
        <v>181.0</v>
      </c>
    </row>
    <row r="836" ht="15.75" customHeight="1">
      <c r="A836" s="13">
        <v>42133.68749999798</v>
      </c>
      <c r="B836" s="12">
        <v>170.0</v>
      </c>
    </row>
    <row r="837" ht="15.75" customHeight="1">
      <c r="A837" s="13">
        <v>42133.69791666464</v>
      </c>
      <c r="B837" s="12">
        <v>180.0</v>
      </c>
    </row>
    <row r="838" ht="15.75" customHeight="1">
      <c r="A838" s="13">
        <v>42133.708333331306</v>
      </c>
      <c r="B838" s="12">
        <v>178.0</v>
      </c>
    </row>
    <row r="839" ht="15.75" customHeight="1">
      <c r="A839" s="13">
        <v>42133.71874999797</v>
      </c>
      <c r="B839" s="12">
        <v>170.0</v>
      </c>
    </row>
    <row r="840" ht="15.75" customHeight="1">
      <c r="A840" s="13">
        <v>42133.729166664634</v>
      </c>
      <c r="B840" s="12">
        <v>181.0</v>
      </c>
    </row>
    <row r="841" ht="15.75" customHeight="1">
      <c r="A841" s="13">
        <v>42133.7395833313</v>
      </c>
      <c r="B841" s="12">
        <v>169.0</v>
      </c>
    </row>
    <row r="842" ht="15.75" customHeight="1">
      <c r="A842" s="13">
        <v>42133.74999999796</v>
      </c>
      <c r="B842" s="12">
        <v>180.0</v>
      </c>
    </row>
    <row r="843" ht="15.75" customHeight="1">
      <c r="A843" s="13">
        <v>42133.76041666463</v>
      </c>
      <c r="B843" s="12">
        <v>186.0</v>
      </c>
    </row>
    <row r="844" ht="15.75" customHeight="1">
      <c r="A844" s="13">
        <v>42133.77083333129</v>
      </c>
      <c r="B844" s="12">
        <v>167.0</v>
      </c>
    </row>
    <row r="845" ht="15.75" customHeight="1">
      <c r="A845" s="13">
        <v>42133.781249997955</v>
      </c>
      <c r="B845" s="12">
        <v>185.0</v>
      </c>
    </row>
    <row r="846" ht="15.75" customHeight="1">
      <c r="A846" s="13">
        <v>42133.79166666462</v>
      </c>
      <c r="B846" s="12">
        <v>170.0</v>
      </c>
    </row>
    <row r="847" ht="15.75" customHeight="1">
      <c r="A847" s="13">
        <v>42133.802083331284</v>
      </c>
      <c r="B847" s="12">
        <v>170.0</v>
      </c>
    </row>
    <row r="848" ht="15.75" customHeight="1">
      <c r="A848" s="13">
        <v>42133.81249999795</v>
      </c>
      <c r="B848" s="12">
        <v>170.0</v>
      </c>
    </row>
    <row r="849" ht="15.75" customHeight="1">
      <c r="A849" s="13">
        <v>42133.82291666461</v>
      </c>
      <c r="B849" s="12">
        <v>169.0</v>
      </c>
    </row>
    <row r="850" ht="15.75" customHeight="1">
      <c r="A850" s="13">
        <v>42133.83333333128</v>
      </c>
      <c r="B850" s="12">
        <v>163.0</v>
      </c>
    </row>
    <row r="851" ht="15.75" customHeight="1">
      <c r="A851" s="13">
        <v>42133.84374999794</v>
      </c>
      <c r="B851" s="12">
        <v>164.0</v>
      </c>
    </row>
    <row r="852" ht="15.75" customHeight="1">
      <c r="A852" s="13">
        <v>42133.854166664605</v>
      </c>
      <c r="B852" s="12">
        <v>161.0</v>
      </c>
    </row>
    <row r="853" ht="15.75" customHeight="1">
      <c r="A853" s="13">
        <v>42133.86458333127</v>
      </c>
      <c r="B853" s="12">
        <v>159.0</v>
      </c>
    </row>
    <row r="854" ht="15.75" customHeight="1">
      <c r="A854" s="13">
        <v>42133.87499999793</v>
      </c>
      <c r="B854" s="12">
        <v>163.0</v>
      </c>
    </row>
    <row r="855" ht="15.75" customHeight="1">
      <c r="A855" s="13">
        <v>42133.8854166646</v>
      </c>
      <c r="B855" s="12">
        <v>169.0</v>
      </c>
    </row>
    <row r="856" ht="15.75" customHeight="1">
      <c r="A856" s="13">
        <v>42133.89583333126</v>
      </c>
      <c r="B856" s="12">
        <v>154.0</v>
      </c>
    </row>
    <row r="857" ht="15.75" customHeight="1">
      <c r="A857" s="13">
        <v>42133.906249997926</v>
      </c>
      <c r="B857" s="12">
        <v>160.0</v>
      </c>
    </row>
    <row r="858" ht="15.75" customHeight="1">
      <c r="A858" s="13">
        <v>42133.91666666459</v>
      </c>
      <c r="B858" s="12">
        <v>155.0</v>
      </c>
    </row>
    <row r="859" ht="15.75" customHeight="1">
      <c r="A859" s="13">
        <v>42133.927083331255</v>
      </c>
      <c r="B859" s="12">
        <v>167.0</v>
      </c>
    </row>
    <row r="860" ht="15.75" customHeight="1">
      <c r="A860" s="13">
        <v>42133.93749999792</v>
      </c>
      <c r="B860" s="12">
        <v>151.0</v>
      </c>
    </row>
    <row r="861" ht="15.75" customHeight="1">
      <c r="A861" s="13">
        <v>42133.94791666458</v>
      </c>
      <c r="B861" s="12">
        <v>155.0</v>
      </c>
    </row>
    <row r="862" ht="15.75" customHeight="1">
      <c r="A862" s="13">
        <v>42133.95833333125</v>
      </c>
      <c r="B862" s="12">
        <v>154.0</v>
      </c>
    </row>
    <row r="863" ht="15.75" customHeight="1">
      <c r="A863" s="13">
        <v>42133.96874999791</v>
      </c>
      <c r="B863" s="12">
        <v>163.0</v>
      </c>
    </row>
    <row r="864" ht="15.75" customHeight="1">
      <c r="A864" s="13">
        <v>42133.979166664576</v>
      </c>
      <c r="B864" s="12">
        <v>158.0</v>
      </c>
    </row>
    <row r="865" ht="15.75" customHeight="1">
      <c r="A865" s="13">
        <v>42133.98958333124</v>
      </c>
      <c r="B865" s="12">
        <v>153.0</v>
      </c>
    </row>
    <row r="866" ht="15.75" customHeight="1">
      <c r="A866" s="13">
        <v>42133.999999997905</v>
      </c>
      <c r="B866" s="12">
        <v>153.0</v>
      </c>
    </row>
    <row r="867" ht="15.75" customHeight="1">
      <c r="A867" s="13">
        <v>42134.01041666457</v>
      </c>
      <c r="B867" s="12">
        <v>170.0</v>
      </c>
    </row>
    <row r="868" ht="15.75" customHeight="1">
      <c r="A868" s="13">
        <v>42134.02083333123</v>
      </c>
      <c r="B868" s="12">
        <v>155.0</v>
      </c>
    </row>
    <row r="869" ht="15.75" customHeight="1">
      <c r="A869" s="13">
        <v>42134.0312499979</v>
      </c>
      <c r="B869" s="12">
        <v>151.0</v>
      </c>
    </row>
    <row r="870" ht="15.75" customHeight="1">
      <c r="A870" s="13">
        <v>42134.04166666456</v>
      </c>
      <c r="B870" s="12">
        <v>147.0</v>
      </c>
    </row>
    <row r="871" ht="15.75" customHeight="1">
      <c r="A871" s="13">
        <v>42134.052083331226</v>
      </c>
      <c r="B871" s="12">
        <v>164.0</v>
      </c>
    </row>
    <row r="872" ht="15.75" customHeight="1">
      <c r="A872" s="13">
        <v>42134.06249999789</v>
      </c>
      <c r="B872" s="12">
        <v>149.0</v>
      </c>
    </row>
    <row r="873" ht="15.75" customHeight="1">
      <c r="A873" s="13">
        <v>42134.072916664554</v>
      </c>
      <c r="B873" s="12">
        <v>150.0</v>
      </c>
    </row>
    <row r="874" ht="15.75" customHeight="1">
      <c r="A874" s="13">
        <v>42134.08333333122</v>
      </c>
      <c r="B874" s="12">
        <v>146.0</v>
      </c>
    </row>
    <row r="875" ht="15.75" customHeight="1">
      <c r="A875" s="13">
        <v>42134.09374999788</v>
      </c>
      <c r="B875" s="12">
        <v>155.0</v>
      </c>
    </row>
    <row r="876" ht="15.75" customHeight="1">
      <c r="A876" s="13">
        <v>42134.10416666455</v>
      </c>
      <c r="B876" s="12">
        <v>150.0</v>
      </c>
    </row>
    <row r="877" ht="15.75" customHeight="1">
      <c r="A877" s="13">
        <v>42134.11458333121</v>
      </c>
      <c r="B877" s="12">
        <v>142.0</v>
      </c>
    </row>
    <row r="878" ht="15.75" customHeight="1">
      <c r="A878" s="13">
        <v>42134.124999997875</v>
      </c>
      <c r="B878" s="12">
        <v>150.0</v>
      </c>
    </row>
    <row r="879" ht="15.75" customHeight="1">
      <c r="A879" s="13">
        <v>42134.13541666454</v>
      </c>
      <c r="B879" s="12">
        <v>145.0</v>
      </c>
    </row>
    <row r="880" ht="15.75" customHeight="1">
      <c r="A880" s="13">
        <v>42134.145833331204</v>
      </c>
      <c r="B880" s="12">
        <v>142.0</v>
      </c>
    </row>
    <row r="881" ht="15.75" customHeight="1">
      <c r="A881" s="13">
        <v>42134.15624999787</v>
      </c>
      <c r="B881" s="12">
        <v>143.0</v>
      </c>
    </row>
    <row r="882" ht="15.75" customHeight="1">
      <c r="A882" s="13">
        <v>42134.16666666453</v>
      </c>
      <c r="B882" s="12">
        <v>157.0</v>
      </c>
    </row>
    <row r="883" ht="15.75" customHeight="1">
      <c r="A883" s="13">
        <v>42134.1770833312</v>
      </c>
      <c r="B883" s="12">
        <v>142.0</v>
      </c>
    </row>
    <row r="884" ht="15.75" customHeight="1">
      <c r="A884" s="13">
        <v>42134.18749999786</v>
      </c>
      <c r="B884" s="12">
        <v>140.0</v>
      </c>
    </row>
    <row r="885" ht="15.75" customHeight="1">
      <c r="A885" s="13">
        <v>42134.197916664525</v>
      </c>
      <c r="B885" s="12">
        <v>141.0</v>
      </c>
    </row>
    <row r="886" ht="15.75" customHeight="1">
      <c r="A886" s="13">
        <v>42134.20833333119</v>
      </c>
      <c r="B886" s="12">
        <v>156.0</v>
      </c>
    </row>
    <row r="887" ht="15.75" customHeight="1">
      <c r="A887" s="13">
        <v>42134.21874999785</v>
      </c>
      <c r="B887" s="12">
        <v>144.0</v>
      </c>
    </row>
    <row r="888" ht="15.75" customHeight="1">
      <c r="A888" s="13">
        <v>42134.22916666452</v>
      </c>
      <c r="B888" s="12">
        <v>151.0</v>
      </c>
    </row>
    <row r="889" ht="15.75" customHeight="1">
      <c r="A889" s="13">
        <v>42134.23958333118</v>
      </c>
      <c r="B889" s="12">
        <v>155.0</v>
      </c>
    </row>
    <row r="890" ht="15.75" customHeight="1">
      <c r="A890" s="13">
        <v>42134.249999997846</v>
      </c>
      <c r="B890" s="12">
        <v>162.0</v>
      </c>
    </row>
    <row r="891" ht="15.75" customHeight="1">
      <c r="A891" s="13">
        <v>42134.26041666451</v>
      </c>
      <c r="B891" s="12">
        <v>147.0</v>
      </c>
    </row>
    <row r="892" ht="15.75" customHeight="1">
      <c r="A892" s="13">
        <v>42134.270833331175</v>
      </c>
      <c r="B892" s="12">
        <v>149.0</v>
      </c>
    </row>
    <row r="893" ht="15.75" customHeight="1">
      <c r="A893" s="13">
        <v>42134.28124999784</v>
      </c>
      <c r="B893" s="12">
        <v>146.0</v>
      </c>
    </row>
    <row r="894" ht="15.75" customHeight="1">
      <c r="A894" s="13">
        <v>42134.2916666645</v>
      </c>
      <c r="B894" s="12">
        <v>154.0</v>
      </c>
    </row>
    <row r="895" ht="15.75" customHeight="1">
      <c r="A895" s="13">
        <v>42134.30208333117</v>
      </c>
      <c r="B895" s="12">
        <v>161.0</v>
      </c>
    </row>
    <row r="896" ht="15.75" customHeight="1">
      <c r="A896" s="13">
        <v>42134.31249999783</v>
      </c>
      <c r="B896" s="12">
        <v>155.0</v>
      </c>
    </row>
    <row r="897" ht="15.75" customHeight="1">
      <c r="A897" s="13">
        <v>42134.322916664496</v>
      </c>
      <c r="B897" s="12">
        <v>156.0</v>
      </c>
    </row>
    <row r="898" ht="15.75" customHeight="1">
      <c r="A898" s="13">
        <v>42134.33333333116</v>
      </c>
      <c r="B898" s="12">
        <v>156.0</v>
      </c>
    </row>
    <row r="899" ht="15.75" customHeight="1">
      <c r="A899" s="13">
        <v>42134.343749997824</v>
      </c>
      <c r="B899" s="12">
        <v>172.0</v>
      </c>
    </row>
    <row r="900" ht="15.75" customHeight="1">
      <c r="A900" s="13">
        <v>42134.35416666449</v>
      </c>
      <c r="B900" s="12">
        <v>155.0</v>
      </c>
    </row>
    <row r="901" ht="15.75" customHeight="1">
      <c r="A901" s="13">
        <v>42134.36458333115</v>
      </c>
      <c r="B901" s="12">
        <v>159.0</v>
      </c>
    </row>
    <row r="902" ht="15.75" customHeight="1">
      <c r="A902" s="13">
        <v>42134.37499999782</v>
      </c>
      <c r="B902" s="12">
        <v>154.0</v>
      </c>
    </row>
    <row r="903" ht="15.75" customHeight="1">
      <c r="A903" s="13">
        <v>42134.38541666448</v>
      </c>
      <c r="B903" s="12">
        <v>161.0</v>
      </c>
    </row>
    <row r="904" ht="15.75" customHeight="1">
      <c r="A904" s="13">
        <v>42134.395833331146</v>
      </c>
      <c r="B904" s="12">
        <v>162.0</v>
      </c>
    </row>
    <row r="905" ht="15.75" customHeight="1">
      <c r="A905" s="13">
        <v>42134.40624999781</v>
      </c>
      <c r="B905" s="12">
        <v>175.0</v>
      </c>
    </row>
    <row r="906" ht="15.75" customHeight="1">
      <c r="A906" s="13">
        <v>42134.416666664474</v>
      </c>
      <c r="B906" s="12">
        <v>162.0</v>
      </c>
    </row>
    <row r="907" ht="15.75" customHeight="1">
      <c r="A907" s="13">
        <v>42134.42708333114</v>
      </c>
      <c r="B907" s="12">
        <v>177.0</v>
      </c>
    </row>
    <row r="908" ht="15.75" customHeight="1">
      <c r="A908" s="13">
        <v>42134.4374999978</v>
      </c>
      <c r="B908" s="12">
        <v>174.0</v>
      </c>
    </row>
    <row r="909" ht="15.75" customHeight="1">
      <c r="A909" s="13">
        <v>42134.44791666447</v>
      </c>
      <c r="B909" s="12">
        <v>178.0</v>
      </c>
    </row>
    <row r="910" ht="15.75" customHeight="1">
      <c r="A910" s="13">
        <v>42134.45833333113</v>
      </c>
      <c r="B910" s="12">
        <v>185.0</v>
      </c>
    </row>
    <row r="911" ht="15.75" customHeight="1">
      <c r="A911" s="13">
        <v>42134.468749997795</v>
      </c>
      <c r="B911" s="12">
        <v>182.0</v>
      </c>
    </row>
    <row r="912" ht="15.75" customHeight="1">
      <c r="A912" s="13">
        <v>42134.47916666446</v>
      </c>
      <c r="B912" s="12">
        <v>184.0</v>
      </c>
    </row>
    <row r="913" ht="15.75" customHeight="1">
      <c r="A913" s="13">
        <v>42134.489583331124</v>
      </c>
      <c r="B913" s="12">
        <v>176.0</v>
      </c>
    </row>
    <row r="914" ht="15.75" customHeight="1">
      <c r="A914" s="13">
        <v>42134.49999999779</v>
      </c>
      <c r="B914" s="12">
        <v>178.0</v>
      </c>
    </row>
    <row r="915" ht="15.75" customHeight="1">
      <c r="A915" s="13">
        <v>42134.51041666445</v>
      </c>
      <c r="B915" s="12">
        <v>196.0</v>
      </c>
    </row>
    <row r="916" ht="15.75" customHeight="1">
      <c r="A916" s="13">
        <v>42134.52083333112</v>
      </c>
      <c r="B916" s="12">
        <v>169.0</v>
      </c>
    </row>
    <row r="917" ht="15.75" customHeight="1">
      <c r="A917" s="13">
        <v>42134.53124999778</v>
      </c>
      <c r="B917" s="12">
        <v>184.0</v>
      </c>
    </row>
    <row r="918" ht="15.75" customHeight="1">
      <c r="A918" s="13">
        <v>42134.541666664445</v>
      </c>
      <c r="B918" s="12">
        <v>181.0</v>
      </c>
    </row>
    <row r="919" ht="15.75" customHeight="1">
      <c r="A919" s="13">
        <v>42134.55208333111</v>
      </c>
      <c r="B919" s="12">
        <v>176.0</v>
      </c>
    </row>
    <row r="920" ht="15.75" customHeight="1">
      <c r="A920" s="13">
        <v>42134.56249999777</v>
      </c>
      <c r="B920" s="12">
        <v>184.0</v>
      </c>
    </row>
    <row r="921" ht="15.75" customHeight="1">
      <c r="A921" s="13">
        <v>42134.57291666444</v>
      </c>
      <c r="B921" s="12">
        <v>180.0</v>
      </c>
    </row>
    <row r="922" ht="15.75" customHeight="1">
      <c r="A922" s="13">
        <v>42134.5833333311</v>
      </c>
      <c r="B922" s="12">
        <v>177.0</v>
      </c>
    </row>
    <row r="923" ht="15.75" customHeight="1">
      <c r="A923" s="13">
        <v>42134.593749997766</v>
      </c>
      <c r="B923" s="12">
        <v>187.0</v>
      </c>
    </row>
    <row r="924" ht="15.75" customHeight="1">
      <c r="A924" s="13">
        <v>42134.60416666443</v>
      </c>
      <c r="B924" s="12">
        <v>174.0</v>
      </c>
    </row>
    <row r="925" ht="15.75" customHeight="1">
      <c r="A925" s="13">
        <v>42134.614583331095</v>
      </c>
      <c r="B925" s="12">
        <v>178.0</v>
      </c>
    </row>
    <row r="926" ht="15.75" customHeight="1">
      <c r="A926" s="13">
        <v>42134.62499999776</v>
      </c>
      <c r="B926" s="12">
        <v>185.0</v>
      </c>
    </row>
    <row r="927" ht="15.75" customHeight="1">
      <c r="A927" s="13">
        <v>42134.63541666442</v>
      </c>
      <c r="B927" s="12">
        <v>199.0</v>
      </c>
    </row>
    <row r="928" ht="15.75" customHeight="1">
      <c r="A928" s="13">
        <v>42134.64583333109</v>
      </c>
      <c r="B928" s="12">
        <v>186.0</v>
      </c>
    </row>
    <row r="929" ht="15.75" customHeight="1">
      <c r="A929" s="13">
        <v>42134.65624999775</v>
      </c>
      <c r="B929" s="12">
        <v>192.0</v>
      </c>
    </row>
    <row r="930" ht="15.75" customHeight="1">
      <c r="A930" s="13">
        <v>42134.666666664416</v>
      </c>
      <c r="B930" s="12">
        <v>191.0</v>
      </c>
    </row>
    <row r="931" ht="15.75" customHeight="1">
      <c r="A931" s="13">
        <v>42134.67708333108</v>
      </c>
      <c r="B931" s="12">
        <v>190.0</v>
      </c>
    </row>
    <row r="932" ht="15.75" customHeight="1">
      <c r="A932" s="13">
        <v>42134.687499997744</v>
      </c>
      <c r="B932" s="12">
        <v>197.0</v>
      </c>
    </row>
    <row r="933" ht="15.75" customHeight="1">
      <c r="A933" s="13">
        <v>42134.69791666441</v>
      </c>
      <c r="B933" s="12">
        <v>187.0</v>
      </c>
    </row>
    <row r="934" ht="15.75" customHeight="1">
      <c r="A934" s="13">
        <v>42134.70833333107</v>
      </c>
      <c r="B934" s="12">
        <v>186.0</v>
      </c>
    </row>
    <row r="935" ht="15.75" customHeight="1">
      <c r="A935" s="13">
        <v>42134.71874999774</v>
      </c>
      <c r="B935" s="12">
        <v>194.0</v>
      </c>
    </row>
    <row r="936" ht="15.75" customHeight="1">
      <c r="A936" s="13">
        <v>42134.7291666644</v>
      </c>
      <c r="B936" s="12">
        <v>188.0</v>
      </c>
    </row>
    <row r="937" ht="15.75" customHeight="1">
      <c r="A937" s="13">
        <v>42134.739583331066</v>
      </c>
      <c r="B937" s="12">
        <v>179.0</v>
      </c>
    </row>
    <row r="938" ht="15.75" customHeight="1">
      <c r="A938" s="13">
        <v>42134.74999999773</v>
      </c>
      <c r="B938" s="12">
        <v>197.0</v>
      </c>
    </row>
    <row r="939" ht="15.75" customHeight="1">
      <c r="A939" s="13">
        <v>42134.760416664394</v>
      </c>
      <c r="B939" s="12">
        <v>178.0</v>
      </c>
    </row>
    <row r="940" ht="15.75" customHeight="1">
      <c r="A940" s="13">
        <v>42134.77083333106</v>
      </c>
      <c r="B940" s="12">
        <v>195.0</v>
      </c>
    </row>
    <row r="941" ht="15.75" customHeight="1">
      <c r="A941" s="13">
        <v>42134.78124999772</v>
      </c>
      <c r="B941" s="12">
        <v>180.0</v>
      </c>
    </row>
    <row r="942" ht="15.75" customHeight="1">
      <c r="A942" s="13">
        <v>42134.79166666439</v>
      </c>
      <c r="B942" s="12">
        <v>172.0</v>
      </c>
    </row>
    <row r="943" ht="15.75" customHeight="1">
      <c r="A943" s="13">
        <v>42134.80208333105</v>
      </c>
      <c r="B943" s="12">
        <v>183.0</v>
      </c>
    </row>
    <row r="944" ht="15.75" customHeight="1">
      <c r="A944" s="13">
        <v>42134.812499997715</v>
      </c>
      <c r="B944" s="12">
        <v>174.0</v>
      </c>
    </row>
    <row r="945" ht="15.75" customHeight="1">
      <c r="A945" s="13">
        <v>42134.82291666438</v>
      </c>
      <c r="B945" s="12">
        <v>169.0</v>
      </c>
    </row>
    <row r="946" ht="15.75" customHeight="1">
      <c r="A946" s="13">
        <v>42134.833333331044</v>
      </c>
      <c r="B946" s="12">
        <v>177.0</v>
      </c>
    </row>
    <row r="947" ht="15.75" customHeight="1">
      <c r="A947" s="13">
        <v>42134.84374999771</v>
      </c>
      <c r="B947" s="12">
        <v>166.0</v>
      </c>
    </row>
    <row r="948" ht="15.75" customHeight="1">
      <c r="A948" s="13">
        <v>42134.85416666437</v>
      </c>
      <c r="B948" s="12">
        <v>176.0</v>
      </c>
    </row>
    <row r="949" ht="15.75" customHeight="1">
      <c r="A949" s="13">
        <v>42134.86458333104</v>
      </c>
      <c r="B949" s="12">
        <v>168.0</v>
      </c>
    </row>
    <row r="950" ht="15.75" customHeight="1">
      <c r="A950" s="13">
        <v>42134.8749999977</v>
      </c>
      <c r="B950" s="12">
        <v>167.0</v>
      </c>
    </row>
    <row r="951" ht="15.75" customHeight="1">
      <c r="A951" s="13">
        <v>42134.885416664365</v>
      </c>
      <c r="B951" s="12">
        <v>155.0</v>
      </c>
    </row>
    <row r="952" ht="15.75" customHeight="1">
      <c r="A952" s="13">
        <v>42134.89583333103</v>
      </c>
      <c r="B952" s="12">
        <v>154.0</v>
      </c>
    </row>
    <row r="953" ht="15.75" customHeight="1">
      <c r="A953" s="13">
        <v>42134.90624999769</v>
      </c>
      <c r="B953" s="12">
        <v>153.0</v>
      </c>
    </row>
    <row r="954" ht="15.75" customHeight="1">
      <c r="A954" s="13">
        <v>42134.91666666436</v>
      </c>
      <c r="B954" s="12">
        <v>147.0</v>
      </c>
    </row>
    <row r="955" ht="15.75" customHeight="1">
      <c r="A955" s="13">
        <v>42134.92708333102</v>
      </c>
      <c r="B955" s="12">
        <v>147.0</v>
      </c>
    </row>
    <row r="956" ht="15.75" customHeight="1">
      <c r="A956" s="13">
        <v>42134.937499997686</v>
      </c>
      <c r="B956" s="12">
        <v>146.0</v>
      </c>
    </row>
    <row r="957" ht="15.75" customHeight="1">
      <c r="A957" s="13">
        <v>42134.94791666435</v>
      </c>
      <c r="B957" s="12">
        <v>151.0</v>
      </c>
    </row>
    <row r="958" ht="15.75" customHeight="1">
      <c r="A958" s="13">
        <v>42134.958333331015</v>
      </c>
      <c r="B958" s="12">
        <v>154.0</v>
      </c>
    </row>
    <row r="959" ht="15.75" customHeight="1">
      <c r="A959" s="13">
        <v>42134.96874999768</v>
      </c>
      <c r="B959" s="12">
        <v>147.0</v>
      </c>
    </row>
    <row r="960" ht="15.75" customHeight="1">
      <c r="A960" s="13">
        <v>42134.97916666434</v>
      </c>
      <c r="B960" s="12">
        <v>161.0</v>
      </c>
    </row>
    <row r="961" ht="15.75" customHeight="1">
      <c r="A961" s="13">
        <v>42134.98958333101</v>
      </c>
      <c r="B961" s="12">
        <v>155.0</v>
      </c>
    </row>
    <row r="962" ht="15.75" customHeight="1">
      <c r="A962" s="13">
        <v>42134.99999999767</v>
      </c>
      <c r="B962" s="12">
        <v>157.0</v>
      </c>
    </row>
    <row r="963" ht="15.75" customHeight="1">
      <c r="A963" s="13">
        <v>42135.010416664336</v>
      </c>
      <c r="B963" s="12">
        <v>151.0</v>
      </c>
    </row>
    <row r="964" ht="15.75" customHeight="1">
      <c r="A964" s="13">
        <v>42135.020833331</v>
      </c>
      <c r="B964" s="12">
        <v>141.0</v>
      </c>
    </row>
    <row r="965" ht="15.75" customHeight="1">
      <c r="A965" s="13">
        <v>42135.031249997664</v>
      </c>
      <c r="B965" s="12">
        <v>140.0</v>
      </c>
    </row>
    <row r="966" ht="15.75" customHeight="1">
      <c r="A966" s="13">
        <v>42135.04166666433</v>
      </c>
      <c r="B966" s="12">
        <v>143.0</v>
      </c>
    </row>
    <row r="967" ht="15.75" customHeight="1">
      <c r="A967" s="13">
        <v>42135.05208333099</v>
      </c>
      <c r="B967" s="12">
        <v>152.0</v>
      </c>
    </row>
    <row r="968" ht="15.75" customHeight="1">
      <c r="A968" s="13">
        <v>42135.06249999766</v>
      </c>
      <c r="B968" s="12">
        <v>145.0</v>
      </c>
    </row>
    <row r="969" ht="15.75" customHeight="1">
      <c r="A969" s="13">
        <v>42135.07291666432</v>
      </c>
      <c r="B969" s="12">
        <v>152.0</v>
      </c>
    </row>
    <row r="970" ht="15.75" customHeight="1">
      <c r="A970" s="13">
        <v>42135.083333330986</v>
      </c>
      <c r="B970" s="12">
        <v>145.0</v>
      </c>
    </row>
    <row r="971" ht="15.75" customHeight="1">
      <c r="A971" s="13">
        <v>42135.09374999765</v>
      </c>
      <c r="B971" s="12">
        <v>154.0</v>
      </c>
    </row>
    <row r="972" ht="15.75" customHeight="1">
      <c r="A972" s="13">
        <v>42135.104166664314</v>
      </c>
      <c r="B972" s="12">
        <v>140.0</v>
      </c>
    </row>
    <row r="973" ht="15.75" customHeight="1">
      <c r="A973" s="13">
        <v>42135.11458333098</v>
      </c>
      <c r="B973" s="12">
        <v>147.0</v>
      </c>
    </row>
    <row r="974" ht="15.75" customHeight="1">
      <c r="A974" s="13">
        <v>42135.12499999764</v>
      </c>
      <c r="B974" s="12">
        <v>146.0</v>
      </c>
    </row>
    <row r="975" ht="15.75" customHeight="1">
      <c r="A975" s="13">
        <v>42135.13541666431</v>
      </c>
      <c r="B975" s="12">
        <v>140.0</v>
      </c>
    </row>
    <row r="976" ht="15.75" customHeight="1">
      <c r="A976" s="13">
        <v>42135.14583333097</v>
      </c>
      <c r="B976" s="12">
        <v>155.0</v>
      </c>
    </row>
    <row r="977" ht="15.75" customHeight="1">
      <c r="A977" s="13">
        <v>42135.156249997635</v>
      </c>
      <c r="B977" s="12">
        <v>140.0</v>
      </c>
    </row>
    <row r="978" ht="15.75" customHeight="1">
      <c r="A978" s="13">
        <v>42135.1666666643</v>
      </c>
      <c r="B978" s="12">
        <v>153.0</v>
      </c>
    </row>
    <row r="979" ht="15.75" customHeight="1">
      <c r="A979" s="13">
        <v>42135.177083330964</v>
      </c>
      <c r="B979" s="12">
        <v>142.0</v>
      </c>
    </row>
    <row r="980" ht="15.75" customHeight="1">
      <c r="A980" s="13">
        <v>42135.18749999763</v>
      </c>
      <c r="B980" s="12">
        <v>158.0</v>
      </c>
    </row>
    <row r="981" ht="15.75" customHeight="1">
      <c r="A981" s="13">
        <v>42135.19791666429</v>
      </c>
      <c r="B981" s="12">
        <v>139.0</v>
      </c>
    </row>
    <row r="982" ht="15.75" customHeight="1">
      <c r="A982" s="13">
        <v>42135.20833333096</v>
      </c>
      <c r="B982" s="12">
        <v>154.0</v>
      </c>
    </row>
    <row r="983" ht="15.75" customHeight="1">
      <c r="A983" s="13">
        <v>42135.21874999762</v>
      </c>
      <c r="B983" s="12">
        <v>149.0</v>
      </c>
    </row>
    <row r="984" ht="15.75" customHeight="1">
      <c r="A984" s="13">
        <v>42135.229166664285</v>
      </c>
      <c r="B984" s="12">
        <v>148.0</v>
      </c>
    </row>
    <row r="985" ht="15.75" customHeight="1">
      <c r="A985" s="13">
        <v>42135.23958333095</v>
      </c>
      <c r="B985" s="12">
        <v>145.0</v>
      </c>
    </row>
    <row r="986" ht="15.75" customHeight="1">
      <c r="A986" s="13">
        <v>42135.24999999761</v>
      </c>
      <c r="B986" s="12">
        <v>150.0</v>
      </c>
    </row>
    <row r="987" ht="15.75" customHeight="1">
      <c r="A987" s="13">
        <v>42135.26041666428</v>
      </c>
      <c r="B987" s="12">
        <v>141.0</v>
      </c>
    </row>
    <row r="988" ht="15.75" customHeight="1">
      <c r="A988" s="13">
        <v>42135.27083333094</v>
      </c>
      <c r="B988" s="12">
        <v>142.0</v>
      </c>
    </row>
    <row r="989" ht="15.75" customHeight="1">
      <c r="A989" s="13">
        <v>42135.281249997606</v>
      </c>
      <c r="B989" s="12">
        <v>157.0</v>
      </c>
    </row>
    <row r="990" ht="15.75" customHeight="1">
      <c r="A990" s="13">
        <v>42135.29166666427</v>
      </c>
      <c r="B990" s="12">
        <v>141.0</v>
      </c>
    </row>
    <row r="991" ht="15.75" customHeight="1">
      <c r="A991" s="13">
        <v>42135.302083330935</v>
      </c>
      <c r="B991" s="12">
        <v>142.0</v>
      </c>
    </row>
    <row r="992" ht="15.75" customHeight="1">
      <c r="A992" s="13">
        <v>42135.3124999976</v>
      </c>
      <c r="B992" s="12">
        <v>147.0</v>
      </c>
    </row>
    <row r="993" ht="15.75" customHeight="1">
      <c r="A993" s="13">
        <v>42135.32291666426</v>
      </c>
      <c r="B993" s="12">
        <v>150.0</v>
      </c>
    </row>
    <row r="994" ht="15.75" customHeight="1">
      <c r="A994" s="13">
        <v>42135.33333333093</v>
      </c>
      <c r="B994" s="12">
        <v>159.0</v>
      </c>
    </row>
    <row r="995" ht="15.75" customHeight="1">
      <c r="A995" s="13">
        <v>42135.34374999759</v>
      </c>
      <c r="B995" s="12">
        <v>157.0</v>
      </c>
    </row>
    <row r="996" ht="15.75" customHeight="1">
      <c r="A996" s="13">
        <v>42135.354166664256</v>
      </c>
      <c r="B996" s="12">
        <v>166.0</v>
      </c>
    </row>
    <row r="997" ht="15.75" customHeight="1">
      <c r="A997" s="13">
        <v>42135.36458333092</v>
      </c>
      <c r="B997" s="12">
        <v>166.0</v>
      </c>
    </row>
    <row r="998" ht="15.75" customHeight="1">
      <c r="A998" s="13">
        <v>42135.374999997584</v>
      </c>
      <c r="B998" s="12">
        <v>177.0</v>
      </c>
    </row>
    <row r="999" ht="15.75" customHeight="1">
      <c r="A999" s="13">
        <v>42135.38541666425</v>
      </c>
      <c r="B999" s="12">
        <v>178.0</v>
      </c>
    </row>
    <row r="1000" ht="15.75" customHeight="1">
      <c r="A1000" s="13">
        <v>42135.39583333091</v>
      </c>
      <c r="B1000" s="12">
        <v>180.0</v>
      </c>
    </row>
    <row r="1001" ht="15.75" customHeight="1">
      <c r="A1001" s="13">
        <v>42135.40624999758</v>
      </c>
      <c r="B1001" s="12">
        <v>175.0</v>
      </c>
    </row>
    <row r="1002" ht="15.75" customHeight="1">
      <c r="A1002" s="13">
        <v>42135.41666666424</v>
      </c>
      <c r="B1002" s="12">
        <v>192.0</v>
      </c>
    </row>
    <row r="1003" ht="15.75" customHeight="1">
      <c r="A1003" s="13">
        <v>42135.427083330906</v>
      </c>
      <c r="B1003" s="12">
        <v>206.0</v>
      </c>
    </row>
    <row r="1004" ht="15.75" customHeight="1">
      <c r="A1004" s="13">
        <v>42135.43749999757</v>
      </c>
      <c r="B1004" s="12">
        <v>205.0</v>
      </c>
    </row>
    <row r="1005" ht="15.75" customHeight="1">
      <c r="A1005" s="13">
        <v>42135.447916664234</v>
      </c>
      <c r="B1005" s="12">
        <v>207.0</v>
      </c>
    </row>
    <row r="1006" ht="15.75" customHeight="1">
      <c r="A1006" s="13">
        <v>42135.4583333309</v>
      </c>
      <c r="B1006" s="12">
        <v>203.0</v>
      </c>
    </row>
    <row r="1007" ht="15.75" customHeight="1">
      <c r="A1007" s="13">
        <v>42135.46874999756</v>
      </c>
      <c r="B1007" s="12">
        <v>207.0</v>
      </c>
    </row>
    <row r="1008" ht="15.75" customHeight="1">
      <c r="A1008" s="13">
        <v>42135.47916666423</v>
      </c>
      <c r="B1008" s="12">
        <v>222.0</v>
      </c>
    </row>
    <row r="1009" ht="15.75" customHeight="1">
      <c r="A1009" s="13">
        <v>42135.48958333089</v>
      </c>
      <c r="B1009" s="12">
        <v>219.0</v>
      </c>
    </row>
    <row r="1010" ht="15.75" customHeight="1">
      <c r="A1010" s="13">
        <v>42135.499999997555</v>
      </c>
      <c r="B1010" s="12">
        <v>225.0</v>
      </c>
    </row>
    <row r="1011" ht="15.75" customHeight="1">
      <c r="A1011" s="13">
        <v>42135.51041666422</v>
      </c>
      <c r="B1011" s="12">
        <v>217.0</v>
      </c>
    </row>
    <row r="1012" ht="15.75" customHeight="1">
      <c r="A1012" s="13">
        <v>42135.520833330884</v>
      </c>
      <c r="B1012" s="12">
        <v>214.0</v>
      </c>
    </row>
    <row r="1013" ht="15.75" customHeight="1">
      <c r="A1013" s="13">
        <v>42135.53124999755</v>
      </c>
      <c r="B1013" s="12">
        <v>205.0</v>
      </c>
    </row>
    <row r="1014" ht="15.75" customHeight="1">
      <c r="A1014" s="13">
        <v>42135.54166666421</v>
      </c>
      <c r="B1014" s="12">
        <v>208.0</v>
      </c>
    </row>
    <row r="1015" ht="15.75" customHeight="1">
      <c r="A1015" s="13">
        <v>42135.55208333088</v>
      </c>
      <c r="B1015" s="12">
        <v>194.0</v>
      </c>
    </row>
    <row r="1016" ht="15.75" customHeight="1">
      <c r="A1016" s="13">
        <v>42135.56249999754</v>
      </c>
      <c r="B1016" s="12">
        <v>208.0</v>
      </c>
    </row>
    <row r="1017" ht="15.75" customHeight="1">
      <c r="A1017" s="13">
        <v>42135.572916664205</v>
      </c>
      <c r="B1017" s="12">
        <v>206.0</v>
      </c>
    </row>
    <row r="1018" ht="15.75" customHeight="1">
      <c r="A1018" s="13">
        <v>42135.58333333087</v>
      </c>
      <c r="B1018" s="12">
        <v>201.0</v>
      </c>
    </row>
    <row r="1019" ht="15.75" customHeight="1">
      <c r="A1019" s="13">
        <v>42135.59374999753</v>
      </c>
      <c r="B1019" s="12">
        <v>209.0</v>
      </c>
    </row>
    <row r="1020" ht="15.75" customHeight="1">
      <c r="A1020" s="13">
        <v>42135.6041666642</v>
      </c>
      <c r="B1020" s="12">
        <v>196.0</v>
      </c>
    </row>
    <row r="1021" ht="15.75" customHeight="1">
      <c r="A1021" s="13">
        <v>42135.61458333086</v>
      </c>
      <c r="B1021" s="12">
        <v>214.0</v>
      </c>
    </row>
    <row r="1022" ht="15.75" customHeight="1">
      <c r="A1022" s="13">
        <v>42135.624999997526</v>
      </c>
      <c r="B1022" s="12">
        <v>211.0</v>
      </c>
    </row>
    <row r="1023" ht="15.75" customHeight="1">
      <c r="A1023" s="13">
        <v>42135.63541666419</v>
      </c>
      <c r="B1023" s="12">
        <v>201.0</v>
      </c>
    </row>
    <row r="1024" ht="15.75" customHeight="1">
      <c r="A1024" s="13">
        <v>42135.645833330855</v>
      </c>
      <c r="B1024" s="12">
        <v>212.0</v>
      </c>
    </row>
    <row r="1025" ht="15.75" customHeight="1">
      <c r="A1025" s="13">
        <v>42135.65624999752</v>
      </c>
      <c r="B1025" s="12">
        <v>204.0</v>
      </c>
    </row>
    <row r="1026" ht="15.75" customHeight="1">
      <c r="A1026" s="13">
        <v>42135.66666666418</v>
      </c>
      <c r="B1026" s="12">
        <v>202.0</v>
      </c>
    </row>
    <row r="1027" ht="15.75" customHeight="1">
      <c r="A1027" s="13">
        <v>42135.67708333085</v>
      </c>
      <c r="B1027" s="12">
        <v>196.0</v>
      </c>
    </row>
    <row r="1028" ht="15.75" customHeight="1">
      <c r="A1028" s="13">
        <v>42135.68749999751</v>
      </c>
      <c r="B1028" s="12">
        <v>192.0</v>
      </c>
    </row>
    <row r="1029" ht="15.75" customHeight="1">
      <c r="A1029" s="13">
        <v>42135.697916664176</v>
      </c>
      <c r="B1029" s="12">
        <v>197.0</v>
      </c>
    </row>
    <row r="1030" ht="15.75" customHeight="1">
      <c r="A1030" s="13">
        <v>42135.70833333084</v>
      </c>
      <c r="B1030" s="12">
        <v>190.0</v>
      </c>
    </row>
    <row r="1031" ht="15.75" customHeight="1">
      <c r="A1031" s="13">
        <v>42135.718749997504</v>
      </c>
      <c r="B1031" s="12">
        <v>200.0</v>
      </c>
    </row>
    <row r="1032" ht="15.75" customHeight="1">
      <c r="A1032" s="13">
        <v>42135.72916666417</v>
      </c>
      <c r="B1032" s="12">
        <v>186.0</v>
      </c>
    </row>
    <row r="1033" ht="15.75" customHeight="1">
      <c r="A1033" s="13">
        <v>42135.73958333083</v>
      </c>
      <c r="B1033" s="12">
        <v>187.0</v>
      </c>
    </row>
    <row r="1034" ht="15.75" customHeight="1">
      <c r="A1034" s="13">
        <v>42135.7499999975</v>
      </c>
      <c r="B1034" s="12">
        <v>184.0</v>
      </c>
    </row>
    <row r="1035" ht="15.75" customHeight="1">
      <c r="A1035" s="13">
        <v>42135.76041666416</v>
      </c>
      <c r="B1035" s="12">
        <v>186.0</v>
      </c>
    </row>
    <row r="1036" ht="15.75" customHeight="1">
      <c r="A1036" s="13">
        <v>42135.770833330826</v>
      </c>
      <c r="B1036" s="12">
        <v>181.0</v>
      </c>
    </row>
    <row r="1037" ht="15.75" customHeight="1">
      <c r="A1037" s="13">
        <v>42135.78124999749</v>
      </c>
      <c r="B1037" s="12">
        <v>178.0</v>
      </c>
    </row>
    <row r="1038" ht="15.75" customHeight="1">
      <c r="A1038" s="13">
        <v>42135.791666664154</v>
      </c>
      <c r="B1038" s="12">
        <v>177.0</v>
      </c>
    </row>
    <row r="1039" ht="15.75" customHeight="1">
      <c r="A1039" s="13">
        <v>42135.80208333082</v>
      </c>
      <c r="B1039" s="12">
        <v>172.0</v>
      </c>
    </row>
    <row r="1040" ht="15.75" customHeight="1">
      <c r="A1040" s="13">
        <v>42135.81249999748</v>
      </c>
      <c r="B1040" s="12">
        <v>176.0</v>
      </c>
    </row>
    <row r="1041" ht="15.75" customHeight="1">
      <c r="A1041" s="13">
        <v>42135.82291666415</v>
      </c>
      <c r="B1041" s="12">
        <v>175.0</v>
      </c>
    </row>
    <row r="1042" ht="15.75" customHeight="1">
      <c r="A1042" s="13">
        <v>42135.83333333081</v>
      </c>
      <c r="B1042" s="12">
        <v>169.0</v>
      </c>
    </row>
    <row r="1043" ht="15.75" customHeight="1">
      <c r="A1043" s="13">
        <v>42135.843749997475</v>
      </c>
      <c r="B1043" s="12">
        <v>169.0</v>
      </c>
    </row>
    <row r="1044" ht="15.75" customHeight="1">
      <c r="A1044" s="13">
        <v>42135.85416666414</v>
      </c>
      <c r="B1044" s="12">
        <v>167.0</v>
      </c>
    </row>
    <row r="1045" ht="15.75" customHeight="1">
      <c r="A1045" s="13">
        <v>42135.864583330804</v>
      </c>
      <c r="B1045" s="12">
        <v>172.0</v>
      </c>
    </row>
    <row r="1046" ht="15.75" customHeight="1">
      <c r="A1046" s="13">
        <v>42135.87499999747</v>
      </c>
      <c r="B1046" s="12">
        <v>164.0</v>
      </c>
    </row>
    <row r="1047" ht="15.75" customHeight="1">
      <c r="A1047" s="13">
        <v>42135.88541666413</v>
      </c>
      <c r="B1047" s="12">
        <v>158.0</v>
      </c>
    </row>
    <row r="1048" ht="15.75" customHeight="1">
      <c r="A1048" s="13">
        <v>42135.8958333308</v>
      </c>
      <c r="B1048" s="12">
        <v>151.0</v>
      </c>
    </row>
    <row r="1049" ht="15.75" customHeight="1">
      <c r="A1049" s="13">
        <v>42135.90624999746</v>
      </c>
      <c r="B1049" s="12">
        <v>154.0</v>
      </c>
    </row>
    <row r="1050" ht="15.75" customHeight="1">
      <c r="A1050" s="13">
        <v>42135.916666664125</v>
      </c>
      <c r="B1050" s="12">
        <v>153.0</v>
      </c>
    </row>
    <row r="1051" ht="15.75" customHeight="1">
      <c r="A1051" s="13">
        <v>42135.92708333079</v>
      </c>
      <c r="B1051" s="12">
        <v>155.0</v>
      </c>
    </row>
    <row r="1052" ht="15.75" customHeight="1">
      <c r="A1052" s="13">
        <v>42135.93749999745</v>
      </c>
      <c r="B1052" s="12">
        <v>151.0</v>
      </c>
    </row>
    <row r="1053" ht="15.75" customHeight="1">
      <c r="A1053" s="13">
        <v>42135.94791666412</v>
      </c>
      <c r="B1053" s="12">
        <v>149.0</v>
      </c>
    </row>
    <row r="1054" ht="15.75" customHeight="1">
      <c r="A1054" s="13">
        <v>42135.95833333078</v>
      </c>
      <c r="B1054" s="12">
        <v>150.0</v>
      </c>
    </row>
    <row r="1055" ht="15.75" customHeight="1">
      <c r="A1055" s="13">
        <v>42135.968749997446</v>
      </c>
      <c r="B1055" s="12">
        <v>152.0</v>
      </c>
    </row>
    <row r="1056" ht="15.75" customHeight="1">
      <c r="A1056" s="13">
        <v>42135.97916666411</v>
      </c>
      <c r="B1056" s="12">
        <v>145.0</v>
      </c>
    </row>
    <row r="1057" ht="15.75" customHeight="1">
      <c r="A1057" s="13">
        <v>42135.989583330775</v>
      </c>
      <c r="B1057" s="12">
        <v>147.0</v>
      </c>
    </row>
    <row r="1058" ht="15.75" customHeight="1">
      <c r="A1058" s="13">
        <v>42135.99999999744</v>
      </c>
      <c r="B1058" s="12">
        <v>145.0</v>
      </c>
    </row>
    <row r="1059" ht="15.75" customHeight="1">
      <c r="A1059" s="13">
        <v>42136.0104166641</v>
      </c>
      <c r="B1059" s="12">
        <v>148.0</v>
      </c>
    </row>
    <row r="1060" ht="15.75" customHeight="1">
      <c r="A1060" s="13">
        <v>42136.02083333077</v>
      </c>
      <c r="B1060" s="12">
        <v>140.0</v>
      </c>
    </row>
    <row r="1061" ht="15.75" customHeight="1">
      <c r="A1061" s="13">
        <v>42136.03124999743</v>
      </c>
      <c r="B1061" s="12">
        <v>148.0</v>
      </c>
    </row>
    <row r="1062" ht="15.75" customHeight="1">
      <c r="A1062" s="13">
        <v>42136.041666664096</v>
      </c>
      <c r="B1062" s="12">
        <v>139.0</v>
      </c>
    </row>
    <row r="1063" ht="15.75" customHeight="1">
      <c r="A1063" s="13">
        <v>42136.05208333076</v>
      </c>
      <c r="B1063" s="12">
        <v>145.0</v>
      </c>
    </row>
    <row r="1064" ht="15.75" customHeight="1">
      <c r="A1064" s="13">
        <v>42136.062499997424</v>
      </c>
      <c r="B1064" s="12">
        <v>139.0</v>
      </c>
    </row>
    <row r="1065" ht="15.75" customHeight="1">
      <c r="A1065" s="13">
        <v>42136.07291666409</v>
      </c>
      <c r="B1065" s="12">
        <v>145.0</v>
      </c>
    </row>
    <row r="1066" ht="15.75" customHeight="1">
      <c r="A1066" s="13">
        <v>42136.08333333075</v>
      </c>
      <c r="B1066" s="12">
        <v>137.0</v>
      </c>
    </row>
    <row r="1067" ht="15.75" customHeight="1">
      <c r="A1067" s="13">
        <v>42136.09374999742</v>
      </c>
      <c r="B1067" s="12">
        <v>142.0</v>
      </c>
    </row>
    <row r="1068" ht="15.75" customHeight="1">
      <c r="A1068" s="13">
        <v>42136.10416666408</v>
      </c>
      <c r="B1068" s="12">
        <v>138.0</v>
      </c>
    </row>
    <row r="1069" ht="15.75" customHeight="1">
      <c r="A1069" s="13">
        <v>42136.114583330746</v>
      </c>
      <c r="B1069" s="12">
        <v>139.0</v>
      </c>
    </row>
    <row r="1070" ht="15.75" customHeight="1">
      <c r="A1070" s="13">
        <v>42136.12499999741</v>
      </c>
      <c r="B1070" s="12">
        <v>141.0</v>
      </c>
    </row>
    <row r="1071" ht="15.75" customHeight="1">
      <c r="A1071" s="13">
        <v>42136.135416664074</v>
      </c>
      <c r="B1071" s="12">
        <v>139.0</v>
      </c>
    </row>
    <row r="1072" ht="15.75" customHeight="1">
      <c r="A1072" s="13">
        <v>42136.14583333074</v>
      </c>
      <c r="B1072" s="12">
        <v>137.0</v>
      </c>
    </row>
    <row r="1073" ht="15.75" customHeight="1">
      <c r="A1073" s="13">
        <v>42136.1562499974</v>
      </c>
      <c r="B1073" s="12">
        <v>141.0</v>
      </c>
    </row>
    <row r="1074" ht="15.75" customHeight="1">
      <c r="A1074" s="13">
        <v>42136.16666666407</v>
      </c>
      <c r="B1074" s="12">
        <v>138.0</v>
      </c>
    </row>
    <row r="1075" ht="15.75" customHeight="1">
      <c r="A1075" s="13">
        <v>42136.17708333073</v>
      </c>
      <c r="B1075" s="12">
        <v>138.0</v>
      </c>
    </row>
    <row r="1076" ht="15.75" customHeight="1">
      <c r="A1076" s="13">
        <v>42136.187499997395</v>
      </c>
      <c r="B1076" s="12">
        <v>139.0</v>
      </c>
    </row>
    <row r="1077" ht="15.75" customHeight="1">
      <c r="A1077" s="13">
        <v>42136.19791666406</v>
      </c>
      <c r="B1077" s="12">
        <v>140.0</v>
      </c>
    </row>
    <row r="1078" ht="15.75" customHeight="1">
      <c r="A1078" s="13">
        <v>42136.208333330724</v>
      </c>
      <c r="B1078" s="12">
        <v>143.0</v>
      </c>
    </row>
    <row r="1079" ht="15.75" customHeight="1">
      <c r="A1079" s="13">
        <v>42136.21874999739</v>
      </c>
      <c r="B1079" s="12">
        <v>138.0</v>
      </c>
    </row>
    <row r="1080" ht="15.75" customHeight="1">
      <c r="A1080" s="13">
        <v>42136.22916666405</v>
      </c>
      <c r="B1080" s="12">
        <v>137.0</v>
      </c>
    </row>
    <row r="1081" ht="15.75" customHeight="1">
      <c r="A1081" s="13">
        <v>42136.23958333072</v>
      </c>
      <c r="B1081" s="12">
        <v>140.0</v>
      </c>
    </row>
    <row r="1082" ht="15.75" customHeight="1">
      <c r="A1082" s="13">
        <v>42136.24999999738</v>
      </c>
      <c r="B1082" s="12">
        <v>138.0</v>
      </c>
    </row>
    <row r="1083" ht="15.75" customHeight="1">
      <c r="A1083" s="13">
        <v>42136.260416664045</v>
      </c>
      <c r="B1083" s="12">
        <v>138.0</v>
      </c>
    </row>
    <row r="1084" ht="15.75" customHeight="1">
      <c r="A1084" s="13">
        <v>42136.27083333071</v>
      </c>
      <c r="B1084" s="12">
        <v>140.0</v>
      </c>
    </row>
    <row r="1085" ht="15.75" customHeight="1">
      <c r="A1085" s="13">
        <v>42136.28124999737</v>
      </c>
      <c r="B1085" s="12">
        <v>138.0</v>
      </c>
    </row>
    <row r="1086" ht="15.75" customHeight="1">
      <c r="A1086" s="13">
        <v>42136.29166666404</v>
      </c>
      <c r="B1086" s="12">
        <v>141.0</v>
      </c>
    </row>
    <row r="1087" ht="15.75" customHeight="1">
      <c r="A1087" s="13">
        <v>42136.3020833307</v>
      </c>
      <c r="B1087" s="12">
        <v>141.0</v>
      </c>
    </row>
    <row r="1088" ht="15.75" customHeight="1">
      <c r="A1088" s="13">
        <v>42136.312499997366</v>
      </c>
      <c r="B1088" s="12">
        <v>140.0</v>
      </c>
    </row>
    <row r="1089" ht="15.75" customHeight="1">
      <c r="A1089" s="13">
        <v>42136.32291666403</v>
      </c>
      <c r="B1089" s="12">
        <v>155.0</v>
      </c>
    </row>
    <row r="1090" ht="15.75" customHeight="1">
      <c r="A1090" s="13">
        <v>42136.333333330695</v>
      </c>
      <c r="B1090" s="12">
        <v>153.0</v>
      </c>
    </row>
    <row r="1091" ht="15.75" customHeight="1">
      <c r="A1091" s="13">
        <v>42136.34374999736</v>
      </c>
      <c r="B1091" s="12">
        <v>158.0</v>
      </c>
    </row>
    <row r="1092" ht="15.75" customHeight="1">
      <c r="A1092" s="13">
        <v>42136.35416666402</v>
      </c>
      <c r="B1092" s="12">
        <v>157.0</v>
      </c>
    </row>
    <row r="1093" ht="15.75" customHeight="1">
      <c r="A1093" s="13">
        <v>42136.36458333069</v>
      </c>
      <c r="B1093" s="12">
        <v>158.0</v>
      </c>
    </row>
    <row r="1094" ht="15.75" customHeight="1">
      <c r="A1094" s="13">
        <v>42136.37499999735</v>
      </c>
      <c r="B1094" s="12">
        <v>162.0</v>
      </c>
    </row>
    <row r="1095" ht="15.75" customHeight="1">
      <c r="A1095" s="13">
        <v>42136.385416664016</v>
      </c>
      <c r="B1095" s="12">
        <v>167.0</v>
      </c>
    </row>
    <row r="1096" ht="15.75" customHeight="1">
      <c r="A1096" s="13">
        <v>42136.39583333068</v>
      </c>
      <c r="B1096" s="12">
        <v>172.0</v>
      </c>
    </row>
    <row r="1097" ht="15.75" customHeight="1">
      <c r="A1097" s="13">
        <v>42136.406249997344</v>
      </c>
      <c r="B1097" s="12">
        <v>177.0</v>
      </c>
    </row>
    <row r="1098" ht="15.75" customHeight="1">
      <c r="A1098" s="13">
        <v>42136.41666666401</v>
      </c>
      <c r="B1098" s="12">
        <v>177.0</v>
      </c>
    </row>
    <row r="1099" ht="15.75" customHeight="1">
      <c r="A1099" s="13">
        <v>42136.42708333067</v>
      </c>
      <c r="B1099" s="12">
        <v>192.0</v>
      </c>
    </row>
    <row r="1100" ht="15.75" customHeight="1">
      <c r="A1100" s="13">
        <v>42136.43749999734</v>
      </c>
      <c r="B1100" s="12">
        <v>183.0</v>
      </c>
    </row>
    <row r="1101" ht="15.75" customHeight="1">
      <c r="A1101" s="13">
        <v>42136.447916664</v>
      </c>
      <c r="B1101" s="12">
        <v>181.0</v>
      </c>
    </row>
    <row r="1102" ht="15.75" customHeight="1">
      <c r="A1102" s="13">
        <v>42136.458333330665</v>
      </c>
      <c r="B1102" s="12">
        <v>189.0</v>
      </c>
    </row>
    <row r="1103" ht="15.75" customHeight="1">
      <c r="A1103" s="13">
        <v>42136.46874999733</v>
      </c>
      <c r="B1103" s="12">
        <v>193.0</v>
      </c>
    </row>
    <row r="1104" ht="15.75" customHeight="1">
      <c r="A1104" s="13">
        <v>42136.479166663994</v>
      </c>
      <c r="B1104" s="12">
        <v>184.0</v>
      </c>
    </row>
    <row r="1105" ht="15.75" customHeight="1">
      <c r="A1105" s="13">
        <v>42136.48958333066</v>
      </c>
      <c r="B1105" s="12">
        <v>187.0</v>
      </c>
    </row>
    <row r="1106" ht="15.75" customHeight="1">
      <c r="A1106" s="13">
        <v>42136.49999999732</v>
      </c>
      <c r="B1106" s="12">
        <v>188.0</v>
      </c>
    </row>
    <row r="1107" ht="15.75" customHeight="1">
      <c r="A1107" s="13">
        <v>42136.51041666399</v>
      </c>
      <c r="B1107" s="12">
        <v>183.0</v>
      </c>
    </row>
    <row r="1108" ht="15.75" customHeight="1">
      <c r="A1108" s="13">
        <v>42136.52083333065</v>
      </c>
      <c r="B1108" s="12">
        <v>184.0</v>
      </c>
    </row>
    <row r="1109" ht="15.75" customHeight="1">
      <c r="A1109" s="13">
        <v>42136.531249997315</v>
      </c>
      <c r="B1109" s="12">
        <v>189.0</v>
      </c>
    </row>
    <row r="1110" ht="15.75" customHeight="1">
      <c r="A1110" s="13">
        <v>42136.54166666398</v>
      </c>
      <c r="B1110" s="12">
        <v>195.0</v>
      </c>
    </row>
    <row r="1111" ht="15.75" customHeight="1">
      <c r="A1111" s="13">
        <v>42136.552083330644</v>
      </c>
      <c r="B1111" s="12">
        <v>186.0</v>
      </c>
    </row>
    <row r="1112" ht="15.75" customHeight="1">
      <c r="A1112" s="13">
        <v>42136.56249999731</v>
      </c>
      <c r="B1112" s="12">
        <v>196.0</v>
      </c>
    </row>
    <row r="1113" ht="15.75" customHeight="1">
      <c r="A1113" s="13">
        <v>42136.57291666397</v>
      </c>
      <c r="B1113" s="12">
        <v>191.0</v>
      </c>
    </row>
    <row r="1114" ht="15.75" customHeight="1">
      <c r="A1114" s="13">
        <v>42136.58333333064</v>
      </c>
      <c r="B1114" s="12">
        <v>188.0</v>
      </c>
    </row>
    <row r="1115" ht="15.75" customHeight="1">
      <c r="A1115" s="13">
        <v>42136.5937499973</v>
      </c>
      <c r="B1115" s="12">
        <v>190.0</v>
      </c>
    </row>
    <row r="1116" ht="15.75" customHeight="1">
      <c r="A1116" s="13">
        <v>42136.604166663965</v>
      </c>
      <c r="B1116" s="12">
        <v>232.0</v>
      </c>
    </row>
    <row r="1117" ht="15.75" customHeight="1">
      <c r="A1117" s="13">
        <v>42136.61458333063</v>
      </c>
      <c r="B1117" s="12">
        <v>225.0</v>
      </c>
    </row>
    <row r="1118" ht="15.75" customHeight="1">
      <c r="A1118" s="13">
        <v>42136.62499999729</v>
      </c>
      <c r="B1118" s="12">
        <v>239.0</v>
      </c>
    </row>
    <row r="1119" ht="15.75" customHeight="1">
      <c r="A1119" s="13">
        <v>42136.63541666396</v>
      </c>
      <c r="B1119" s="12">
        <v>231.0</v>
      </c>
    </row>
    <row r="1120" ht="15.75" customHeight="1">
      <c r="A1120" s="13">
        <v>42136.64583333062</v>
      </c>
      <c r="B1120" s="12">
        <v>238.0</v>
      </c>
    </row>
    <row r="1121" ht="15.75" customHeight="1">
      <c r="A1121" s="13">
        <v>42136.656249997286</v>
      </c>
      <c r="B1121" s="12">
        <v>228.0</v>
      </c>
    </row>
    <row r="1122" ht="15.75" customHeight="1">
      <c r="A1122" s="13">
        <v>42136.66666666395</v>
      </c>
      <c r="B1122" s="12">
        <v>244.0</v>
      </c>
    </row>
    <row r="1123" ht="15.75" customHeight="1">
      <c r="A1123" s="13">
        <v>42136.677083330615</v>
      </c>
      <c r="B1123" s="12">
        <v>238.0</v>
      </c>
    </row>
    <row r="1124" ht="15.75" customHeight="1">
      <c r="A1124" s="13">
        <v>42136.68749999728</v>
      </c>
      <c r="B1124" s="12">
        <v>230.0</v>
      </c>
    </row>
    <row r="1125" ht="15.75" customHeight="1">
      <c r="A1125" s="13">
        <v>42136.69791666394</v>
      </c>
      <c r="B1125" s="12">
        <v>232.0</v>
      </c>
    </row>
    <row r="1126" ht="15.75" customHeight="1">
      <c r="A1126" s="13">
        <v>42136.70833333061</v>
      </c>
      <c r="B1126" s="12">
        <v>240.0</v>
      </c>
    </row>
    <row r="1127" ht="15.75" customHeight="1">
      <c r="A1127" s="13">
        <v>42136.71874999727</v>
      </c>
      <c r="B1127" s="12">
        <v>220.0</v>
      </c>
    </row>
    <row r="1128" ht="15.75" customHeight="1">
      <c r="A1128" s="13">
        <v>42136.729166663936</v>
      </c>
      <c r="B1128" s="12">
        <v>209.0</v>
      </c>
    </row>
    <row r="1129" ht="15.75" customHeight="1">
      <c r="A1129" s="13">
        <v>42136.7395833306</v>
      </c>
      <c r="B1129" s="12">
        <v>219.0</v>
      </c>
    </row>
    <row r="1130" ht="15.75" customHeight="1">
      <c r="A1130" s="13">
        <v>42136.749999997264</v>
      </c>
      <c r="B1130" s="12">
        <v>193.0</v>
      </c>
    </row>
    <row r="1131" ht="15.75" customHeight="1">
      <c r="A1131" s="13">
        <v>42136.76041666393</v>
      </c>
      <c r="B1131" s="12">
        <v>199.0</v>
      </c>
    </row>
    <row r="1132" ht="15.75" customHeight="1">
      <c r="A1132" s="13">
        <v>42136.77083333059</v>
      </c>
      <c r="B1132" s="12">
        <v>188.0</v>
      </c>
    </row>
    <row r="1133" ht="15.75" customHeight="1">
      <c r="A1133" s="13">
        <v>42136.78124999726</v>
      </c>
      <c r="B1133" s="12">
        <v>183.0</v>
      </c>
    </row>
    <row r="1134" ht="15.75" customHeight="1">
      <c r="A1134" s="13">
        <v>42136.79166666392</v>
      </c>
      <c r="B1134" s="12">
        <v>181.0</v>
      </c>
    </row>
    <row r="1135" ht="15.75" customHeight="1">
      <c r="A1135" s="13">
        <v>42136.802083330585</v>
      </c>
      <c r="B1135" s="12">
        <v>176.0</v>
      </c>
    </row>
    <row r="1136" ht="15.75" customHeight="1">
      <c r="A1136" s="13">
        <v>42136.81249999725</v>
      </c>
      <c r="B1136" s="12">
        <v>173.0</v>
      </c>
    </row>
    <row r="1137" ht="15.75" customHeight="1">
      <c r="A1137" s="13">
        <v>42136.822916663914</v>
      </c>
      <c r="B1137" s="12">
        <v>173.0</v>
      </c>
    </row>
    <row r="1138" ht="15.75" customHeight="1">
      <c r="A1138" s="13">
        <v>42136.83333333058</v>
      </c>
      <c r="B1138" s="12">
        <v>168.0</v>
      </c>
    </row>
    <row r="1139" ht="15.75" customHeight="1">
      <c r="A1139" s="13">
        <v>42136.84374999724</v>
      </c>
      <c r="B1139" s="12">
        <v>169.0</v>
      </c>
    </row>
    <row r="1140" ht="15.75" customHeight="1">
      <c r="A1140" s="13">
        <v>42136.85416666391</v>
      </c>
      <c r="B1140" s="12">
        <v>169.0</v>
      </c>
    </row>
    <row r="1141" ht="15.75" customHeight="1">
      <c r="A1141" s="13">
        <v>42136.86458333057</v>
      </c>
      <c r="B1141" s="12">
        <v>165.0</v>
      </c>
    </row>
    <row r="1142" ht="15.75" customHeight="1">
      <c r="A1142" s="13">
        <v>42136.874999997235</v>
      </c>
      <c r="B1142" s="12">
        <v>165.0</v>
      </c>
    </row>
    <row r="1143" ht="15.75" customHeight="1">
      <c r="A1143" s="13">
        <v>42136.8854166639</v>
      </c>
      <c r="B1143" s="12">
        <v>153.0</v>
      </c>
    </row>
    <row r="1144" ht="15.75" customHeight="1">
      <c r="A1144" s="13">
        <v>42136.89583333056</v>
      </c>
      <c r="B1144" s="12">
        <v>148.0</v>
      </c>
    </row>
    <row r="1145" ht="15.75" customHeight="1">
      <c r="A1145" s="13">
        <v>42136.90624999723</v>
      </c>
      <c r="B1145" s="12">
        <v>151.0</v>
      </c>
    </row>
    <row r="1146" ht="15.75" customHeight="1">
      <c r="A1146" s="13">
        <v>42136.91666666389</v>
      </c>
      <c r="B1146" s="12">
        <v>150.0</v>
      </c>
    </row>
    <row r="1147" ht="15.75" customHeight="1">
      <c r="A1147" s="13">
        <v>42136.927083330556</v>
      </c>
      <c r="B1147" s="12">
        <v>158.0</v>
      </c>
    </row>
    <row r="1148" ht="15.75" customHeight="1">
      <c r="A1148" s="13">
        <v>42136.93749999722</v>
      </c>
      <c r="B1148" s="12">
        <v>154.0</v>
      </c>
    </row>
    <row r="1149" ht="15.75" customHeight="1">
      <c r="A1149" s="13">
        <v>42136.947916663885</v>
      </c>
      <c r="B1149" s="12">
        <v>154.0</v>
      </c>
    </row>
    <row r="1150" ht="15.75" customHeight="1">
      <c r="A1150" s="13">
        <v>42136.95833333055</v>
      </c>
      <c r="B1150" s="12">
        <v>156.0</v>
      </c>
    </row>
    <row r="1151" ht="15.75" customHeight="1">
      <c r="A1151" s="13">
        <v>42136.96874999721</v>
      </c>
      <c r="B1151" s="12">
        <v>150.0</v>
      </c>
    </row>
    <row r="1152" ht="15.75" customHeight="1">
      <c r="A1152" s="13">
        <v>42136.97916666388</v>
      </c>
      <c r="B1152" s="12">
        <v>151.0</v>
      </c>
    </row>
    <row r="1153" ht="15.75" customHeight="1">
      <c r="A1153" s="13">
        <v>42136.98958333054</v>
      </c>
      <c r="B1153" s="12">
        <v>147.0</v>
      </c>
    </row>
    <row r="1154" ht="15.75" customHeight="1">
      <c r="A1154" s="13">
        <v>42136.999999997206</v>
      </c>
      <c r="B1154" s="12">
        <v>146.0</v>
      </c>
    </row>
    <row r="1155" ht="15.75" customHeight="1">
      <c r="A1155" s="13">
        <v>42137.01041666387</v>
      </c>
      <c r="B1155" s="12">
        <v>149.0</v>
      </c>
    </row>
    <row r="1156" ht="15.75" customHeight="1">
      <c r="A1156" s="13">
        <v>42137.020833330535</v>
      </c>
      <c r="B1156" s="12">
        <v>144.0</v>
      </c>
    </row>
    <row r="1157" ht="15.75" customHeight="1">
      <c r="A1157" s="13">
        <v>42137.0312499972</v>
      </c>
      <c r="B1157" s="12">
        <v>150.0</v>
      </c>
    </row>
    <row r="1158" ht="15.75" customHeight="1">
      <c r="A1158" s="13">
        <v>42137.04166666386</v>
      </c>
      <c r="B1158" s="12">
        <v>145.0</v>
      </c>
    </row>
    <row r="1159" ht="15.75" customHeight="1">
      <c r="A1159" s="13">
        <v>42137.05208333053</v>
      </c>
      <c r="B1159" s="12">
        <v>147.0</v>
      </c>
    </row>
    <row r="1160" ht="15.75" customHeight="1">
      <c r="A1160" s="13">
        <v>42137.06249999719</v>
      </c>
      <c r="B1160" s="12">
        <v>144.0</v>
      </c>
    </row>
    <row r="1161" ht="15.75" customHeight="1">
      <c r="A1161" s="13">
        <v>42137.072916663856</v>
      </c>
      <c r="B1161" s="12">
        <v>144.0</v>
      </c>
    </row>
    <row r="1162" ht="15.75" customHeight="1">
      <c r="A1162" s="13">
        <v>42137.08333333052</v>
      </c>
      <c r="B1162" s="12">
        <v>147.0</v>
      </c>
    </row>
    <row r="1163" ht="15.75" customHeight="1">
      <c r="A1163" s="13">
        <v>42137.093749997184</v>
      </c>
      <c r="B1163" s="12">
        <v>141.0</v>
      </c>
    </row>
    <row r="1164" ht="15.75" customHeight="1">
      <c r="A1164" s="13">
        <v>42137.10416666385</v>
      </c>
      <c r="B1164" s="12">
        <v>141.0</v>
      </c>
    </row>
    <row r="1165" ht="15.75" customHeight="1">
      <c r="A1165" s="13">
        <v>42137.11458333051</v>
      </c>
      <c r="B1165" s="12">
        <v>142.0</v>
      </c>
    </row>
    <row r="1166" ht="15.75" customHeight="1">
      <c r="A1166" s="13">
        <v>42137.12499999718</v>
      </c>
      <c r="B1166" s="12">
        <v>143.0</v>
      </c>
    </row>
    <row r="1167" ht="15.75" customHeight="1">
      <c r="A1167" s="13">
        <v>42137.13541666384</v>
      </c>
      <c r="B1167" s="12">
        <v>143.0</v>
      </c>
    </row>
    <row r="1168" ht="15.75" customHeight="1">
      <c r="A1168" s="13">
        <v>42137.145833330505</v>
      </c>
      <c r="B1168" s="12">
        <v>142.0</v>
      </c>
    </row>
    <row r="1169" ht="15.75" customHeight="1">
      <c r="A1169" s="13">
        <v>42137.15624999717</v>
      </c>
      <c r="B1169" s="12">
        <v>141.0</v>
      </c>
    </row>
    <row r="1170" ht="15.75" customHeight="1">
      <c r="A1170" s="13">
        <v>42137.166666663834</v>
      </c>
      <c r="B1170" s="12">
        <v>144.0</v>
      </c>
    </row>
    <row r="1171" ht="15.75" customHeight="1">
      <c r="A1171" s="13">
        <v>42137.1770833305</v>
      </c>
      <c r="B1171" s="12">
        <v>141.0</v>
      </c>
    </row>
    <row r="1172" ht="15.75" customHeight="1">
      <c r="A1172" s="13">
        <v>42137.18749999716</v>
      </c>
      <c r="B1172" s="12">
        <v>147.0</v>
      </c>
    </row>
    <row r="1173" ht="15.75" customHeight="1">
      <c r="A1173" s="13">
        <v>42137.19791666383</v>
      </c>
      <c r="B1173" s="12">
        <v>138.0</v>
      </c>
    </row>
    <row r="1174" ht="15.75" customHeight="1">
      <c r="A1174" s="13">
        <v>42137.20833333049</v>
      </c>
      <c r="B1174" s="12">
        <v>143.0</v>
      </c>
    </row>
    <row r="1175" ht="15.75" customHeight="1">
      <c r="A1175" s="13">
        <v>42137.218749997155</v>
      </c>
      <c r="B1175" s="12">
        <v>142.0</v>
      </c>
    </row>
    <row r="1176" ht="15.75" customHeight="1">
      <c r="A1176" s="13">
        <v>42137.22916666382</v>
      </c>
      <c r="B1176" s="12">
        <v>142.0</v>
      </c>
    </row>
    <row r="1177" ht="15.75" customHeight="1">
      <c r="A1177" s="13">
        <v>42137.23958333048</v>
      </c>
      <c r="B1177" s="12">
        <v>142.0</v>
      </c>
    </row>
    <row r="1178" ht="15.75" customHeight="1">
      <c r="A1178" s="13">
        <v>42137.24999999715</v>
      </c>
      <c r="B1178" s="12">
        <v>145.0</v>
      </c>
    </row>
    <row r="1179" ht="15.75" customHeight="1">
      <c r="A1179" s="13">
        <v>42137.26041666381</v>
      </c>
      <c r="B1179" s="12">
        <v>141.0</v>
      </c>
    </row>
    <row r="1180" ht="15.75" customHeight="1">
      <c r="A1180" s="13">
        <v>42137.270833330476</v>
      </c>
      <c r="B1180" s="12">
        <v>147.0</v>
      </c>
    </row>
    <row r="1181" ht="15.75" customHeight="1">
      <c r="A1181" s="13">
        <v>42137.28124999714</v>
      </c>
      <c r="B1181" s="12">
        <v>143.0</v>
      </c>
    </row>
    <row r="1182" ht="15.75" customHeight="1">
      <c r="A1182" s="13">
        <v>42137.291666663805</v>
      </c>
      <c r="B1182" s="12">
        <v>147.0</v>
      </c>
    </row>
    <row r="1183" ht="15.75" customHeight="1">
      <c r="A1183" s="13">
        <v>42137.30208333047</v>
      </c>
      <c r="B1183" s="12">
        <v>146.0</v>
      </c>
    </row>
    <row r="1184" ht="15.75" customHeight="1">
      <c r="A1184" s="13">
        <v>42137.31249999713</v>
      </c>
      <c r="B1184" s="12">
        <v>145.0</v>
      </c>
    </row>
    <row r="1185" ht="15.75" customHeight="1">
      <c r="A1185" s="13">
        <v>42137.3229166638</v>
      </c>
      <c r="B1185" s="12">
        <v>155.0</v>
      </c>
    </row>
    <row r="1186" ht="15.75" customHeight="1">
      <c r="A1186" s="13">
        <v>42137.33333333046</v>
      </c>
      <c r="B1186" s="12">
        <v>152.0</v>
      </c>
    </row>
    <row r="1187" ht="15.75" customHeight="1">
      <c r="A1187" s="13">
        <v>42137.343749997126</v>
      </c>
      <c r="B1187" s="12">
        <v>159.0</v>
      </c>
    </row>
    <row r="1188" ht="15.75" customHeight="1">
      <c r="A1188" s="13">
        <v>42137.35416666379</v>
      </c>
      <c r="B1188" s="12">
        <v>158.0</v>
      </c>
    </row>
    <row r="1189" ht="15.75" customHeight="1">
      <c r="A1189" s="13">
        <v>42137.364583330454</v>
      </c>
      <c r="B1189" s="12">
        <v>166.0</v>
      </c>
    </row>
    <row r="1190" ht="15.75" customHeight="1">
      <c r="A1190" s="13">
        <v>42137.37499999712</v>
      </c>
      <c r="B1190" s="12">
        <v>178.0</v>
      </c>
    </row>
    <row r="1191" ht="15.75" customHeight="1">
      <c r="A1191" s="13">
        <v>42137.38541666378</v>
      </c>
      <c r="B1191" s="12">
        <v>182.0</v>
      </c>
    </row>
    <row r="1192" ht="15.75" customHeight="1">
      <c r="A1192" s="13">
        <v>42137.39583333045</v>
      </c>
      <c r="B1192" s="12">
        <v>192.0</v>
      </c>
    </row>
    <row r="1193" ht="15.75" customHeight="1">
      <c r="A1193" s="13">
        <v>42137.40624999711</v>
      </c>
      <c r="B1193" s="12">
        <v>187.0</v>
      </c>
    </row>
    <row r="1194" ht="15.75" customHeight="1">
      <c r="A1194" s="13">
        <v>42137.416666663776</v>
      </c>
      <c r="B1194" s="12">
        <v>200.0</v>
      </c>
    </row>
    <row r="1195" ht="15.75" customHeight="1">
      <c r="A1195" s="13">
        <v>42137.42708333044</v>
      </c>
      <c r="B1195" s="12">
        <v>210.0</v>
      </c>
    </row>
    <row r="1196" ht="15.75" customHeight="1">
      <c r="A1196" s="13">
        <v>42137.437499997104</v>
      </c>
      <c r="B1196" s="12">
        <v>215.0</v>
      </c>
    </row>
    <row r="1197" ht="15.75" customHeight="1">
      <c r="A1197" s="13">
        <v>42137.44791666377</v>
      </c>
      <c r="B1197" s="12">
        <v>206.0</v>
      </c>
    </row>
    <row r="1198" ht="15.75" customHeight="1">
      <c r="A1198" s="13">
        <v>42137.45833333043</v>
      </c>
      <c r="B1198" s="12">
        <v>214.0</v>
      </c>
    </row>
    <row r="1199" ht="15.75" customHeight="1">
      <c r="A1199" s="13">
        <v>42137.4687499971</v>
      </c>
      <c r="B1199" s="12">
        <v>211.0</v>
      </c>
    </row>
    <row r="1200" ht="15.75" customHeight="1">
      <c r="A1200" s="13">
        <v>42137.47916666376</v>
      </c>
      <c r="B1200" s="12">
        <v>206.0</v>
      </c>
    </row>
    <row r="1201" ht="15.75" customHeight="1">
      <c r="A1201" s="13">
        <v>42137.489583330425</v>
      </c>
      <c r="B1201" s="12">
        <v>220.0</v>
      </c>
    </row>
    <row r="1202" ht="15.75" customHeight="1">
      <c r="A1202" s="13">
        <v>42137.49999999709</v>
      </c>
      <c r="B1202" s="12">
        <v>214.0</v>
      </c>
    </row>
    <row r="1203" ht="15.75" customHeight="1">
      <c r="A1203" s="13">
        <v>42137.510416663754</v>
      </c>
      <c r="B1203" s="12">
        <v>211.0</v>
      </c>
    </row>
    <row r="1204" ht="15.75" customHeight="1">
      <c r="A1204" s="13">
        <v>42137.52083333042</v>
      </c>
      <c r="B1204" s="12">
        <v>221.0</v>
      </c>
    </row>
    <row r="1205" ht="15.75" customHeight="1">
      <c r="A1205" s="13">
        <v>42137.53124999708</v>
      </c>
      <c r="B1205" s="12">
        <v>210.0</v>
      </c>
    </row>
    <row r="1206" ht="15.75" customHeight="1">
      <c r="A1206" s="13">
        <v>42137.54166666375</v>
      </c>
      <c r="B1206" s="12">
        <v>217.0</v>
      </c>
    </row>
    <row r="1207" ht="15.75" customHeight="1">
      <c r="A1207" s="13">
        <v>42137.55208333041</v>
      </c>
      <c r="B1207" s="12">
        <v>223.0</v>
      </c>
    </row>
    <row r="1208" ht="15.75" customHeight="1">
      <c r="A1208" s="13">
        <v>42137.562499997075</v>
      </c>
      <c r="B1208" s="12">
        <v>217.0</v>
      </c>
    </row>
    <row r="1209" ht="15.75" customHeight="1">
      <c r="A1209" s="13">
        <v>42137.57291666374</v>
      </c>
      <c r="B1209" s="12">
        <v>219.0</v>
      </c>
    </row>
    <row r="1210" ht="15.75" customHeight="1">
      <c r="A1210" s="13">
        <v>42137.5833333304</v>
      </c>
      <c r="B1210" s="12">
        <v>228.0</v>
      </c>
    </row>
    <row r="1211" ht="15.75" customHeight="1">
      <c r="A1211" s="13">
        <v>42137.59374999707</v>
      </c>
      <c r="B1211" s="12">
        <v>218.0</v>
      </c>
    </row>
    <row r="1212" ht="15.75" customHeight="1">
      <c r="A1212" s="13">
        <v>42137.60416666373</v>
      </c>
      <c r="B1212" s="12">
        <v>219.0</v>
      </c>
    </row>
    <row r="1213" ht="15.75" customHeight="1">
      <c r="A1213" s="13">
        <v>42137.614583330396</v>
      </c>
      <c r="B1213" s="12">
        <v>227.0</v>
      </c>
    </row>
    <row r="1214" ht="15.75" customHeight="1">
      <c r="A1214" s="13">
        <v>42137.62499999706</v>
      </c>
      <c r="B1214" s="12">
        <v>227.0</v>
      </c>
    </row>
    <row r="1215" ht="15.75" customHeight="1">
      <c r="A1215" s="13">
        <v>42137.635416663725</v>
      </c>
      <c r="B1215" s="12">
        <v>214.0</v>
      </c>
    </row>
    <row r="1216" ht="15.75" customHeight="1">
      <c r="A1216" s="13">
        <v>42137.64583333039</v>
      </c>
      <c r="B1216" s="12">
        <v>227.0</v>
      </c>
    </row>
    <row r="1217" ht="15.75" customHeight="1">
      <c r="A1217" s="13">
        <v>42137.65624999705</v>
      </c>
      <c r="B1217" s="12">
        <v>225.0</v>
      </c>
    </row>
    <row r="1218" ht="15.75" customHeight="1">
      <c r="A1218" s="13">
        <v>42137.66666666372</v>
      </c>
      <c r="B1218" s="12">
        <v>213.0</v>
      </c>
    </row>
    <row r="1219" ht="15.75" customHeight="1">
      <c r="A1219" s="13">
        <v>42137.67708333038</v>
      </c>
      <c r="B1219" s="12">
        <v>228.0</v>
      </c>
    </row>
    <row r="1220" ht="15.75" customHeight="1">
      <c r="A1220" s="13">
        <v>42137.687499997046</v>
      </c>
      <c r="B1220" s="12">
        <v>224.0</v>
      </c>
    </row>
    <row r="1221" ht="15.75" customHeight="1">
      <c r="A1221" s="13">
        <v>42137.69791666371</v>
      </c>
      <c r="B1221" s="12">
        <v>223.0</v>
      </c>
    </row>
    <row r="1222" ht="15.75" customHeight="1">
      <c r="A1222" s="13">
        <v>42137.708333330374</v>
      </c>
      <c r="B1222" s="12">
        <v>223.0</v>
      </c>
    </row>
    <row r="1223" ht="15.75" customHeight="1">
      <c r="A1223" s="13">
        <v>42137.71874999704</v>
      </c>
      <c r="B1223" s="12">
        <v>229.0</v>
      </c>
    </row>
    <row r="1224" ht="15.75" customHeight="1">
      <c r="A1224" s="13">
        <v>42137.7291666637</v>
      </c>
      <c r="B1224" s="12">
        <v>221.0</v>
      </c>
    </row>
    <row r="1225" ht="15.75" customHeight="1">
      <c r="A1225" s="13">
        <v>42137.73958333037</v>
      </c>
      <c r="B1225" s="12">
        <v>221.0</v>
      </c>
    </row>
    <row r="1226" ht="15.75" customHeight="1">
      <c r="A1226" s="13">
        <v>42137.74999999703</v>
      </c>
      <c r="B1226" s="12">
        <v>226.0</v>
      </c>
    </row>
    <row r="1227" ht="15.75" customHeight="1">
      <c r="A1227" s="13">
        <v>42137.760416663696</v>
      </c>
      <c r="B1227" s="12">
        <v>224.0</v>
      </c>
    </row>
    <row r="1228" ht="15.75" customHeight="1">
      <c r="A1228" s="13">
        <v>42137.77083333036</v>
      </c>
      <c r="B1228" s="12">
        <v>210.0</v>
      </c>
    </row>
    <row r="1229" ht="15.75" customHeight="1">
      <c r="A1229" s="13">
        <v>42137.781249997024</v>
      </c>
      <c r="B1229" s="12">
        <v>218.0</v>
      </c>
    </row>
    <row r="1230" ht="15.75" customHeight="1">
      <c r="A1230" s="13">
        <v>42137.79166666369</v>
      </c>
      <c r="B1230" s="12">
        <v>209.0</v>
      </c>
    </row>
    <row r="1231" ht="15.75" customHeight="1">
      <c r="A1231" s="13">
        <v>42137.80208333035</v>
      </c>
      <c r="B1231" s="12">
        <v>200.0</v>
      </c>
    </row>
    <row r="1232" ht="15.75" customHeight="1">
      <c r="A1232" s="13">
        <v>42137.81249999702</v>
      </c>
      <c r="B1232" s="12">
        <v>213.0</v>
      </c>
    </row>
    <row r="1233" ht="15.75" customHeight="1">
      <c r="A1233" s="13">
        <v>42137.82291666368</v>
      </c>
      <c r="B1233" s="12">
        <v>192.0</v>
      </c>
    </row>
    <row r="1234" ht="15.75" customHeight="1">
      <c r="A1234" s="13">
        <v>42137.833333330345</v>
      </c>
      <c r="B1234" s="12">
        <v>200.0</v>
      </c>
    </row>
    <row r="1235" ht="15.75" customHeight="1">
      <c r="A1235" s="13">
        <v>42137.84374999701</v>
      </c>
      <c r="B1235" s="12">
        <v>193.0</v>
      </c>
    </row>
    <row r="1236" ht="15.75" customHeight="1">
      <c r="A1236" s="13">
        <v>42137.854166663674</v>
      </c>
      <c r="B1236" s="12">
        <v>182.0</v>
      </c>
    </row>
    <row r="1237" ht="15.75" customHeight="1">
      <c r="A1237" s="13">
        <v>42137.86458333034</v>
      </c>
      <c r="B1237" s="12">
        <v>182.0</v>
      </c>
    </row>
    <row r="1238" ht="15.75" customHeight="1">
      <c r="A1238" s="13">
        <v>42137.874999997</v>
      </c>
      <c r="B1238" s="12">
        <v>183.0</v>
      </c>
    </row>
    <row r="1239" ht="15.75" customHeight="1">
      <c r="A1239" s="13">
        <v>42137.88541666367</v>
      </c>
      <c r="B1239" s="12">
        <v>174.0</v>
      </c>
    </row>
    <row r="1240" ht="15.75" customHeight="1">
      <c r="A1240" s="13">
        <v>42137.89583333033</v>
      </c>
      <c r="B1240" s="12">
        <v>157.0</v>
      </c>
    </row>
    <row r="1241" ht="15.75" customHeight="1">
      <c r="A1241" s="13">
        <v>42137.906249996995</v>
      </c>
      <c r="B1241" s="12">
        <v>162.0</v>
      </c>
    </row>
    <row r="1242" ht="15.75" customHeight="1">
      <c r="A1242" s="13">
        <v>42137.91666666366</v>
      </c>
      <c r="B1242" s="12">
        <v>154.0</v>
      </c>
    </row>
    <row r="1243" ht="15.75" customHeight="1">
      <c r="A1243" s="13">
        <v>42137.92708333032</v>
      </c>
      <c r="B1243" s="12">
        <v>163.0</v>
      </c>
    </row>
    <row r="1244" ht="15.75" customHeight="1">
      <c r="A1244" s="13">
        <v>42137.93749999699</v>
      </c>
      <c r="B1244" s="12">
        <v>160.0</v>
      </c>
    </row>
    <row r="1245" ht="15.75" customHeight="1">
      <c r="A1245" s="13">
        <v>42137.94791666365</v>
      </c>
      <c r="B1245" s="12">
        <v>165.0</v>
      </c>
    </row>
    <row r="1246" ht="15.75" customHeight="1">
      <c r="A1246" s="13">
        <v>42137.958333330316</v>
      </c>
      <c r="B1246" s="12">
        <v>161.0</v>
      </c>
    </row>
    <row r="1247" ht="15.75" customHeight="1">
      <c r="A1247" s="13">
        <v>42137.96874999698</v>
      </c>
      <c r="B1247" s="12">
        <v>160.0</v>
      </c>
    </row>
    <row r="1248" ht="15.75" customHeight="1">
      <c r="A1248" s="13">
        <v>42137.979166663645</v>
      </c>
      <c r="B1248" s="12">
        <v>158.0</v>
      </c>
    </row>
    <row r="1249" ht="15.75" customHeight="1">
      <c r="A1249" s="13">
        <v>42137.98958333031</v>
      </c>
      <c r="B1249" s="12">
        <v>157.0</v>
      </c>
    </row>
    <row r="1250" ht="15.75" customHeight="1">
      <c r="A1250" s="13">
        <v>42137.99999999697</v>
      </c>
      <c r="B1250" s="12">
        <v>154.0</v>
      </c>
    </row>
    <row r="1251" ht="15.75" customHeight="1">
      <c r="A1251" s="13">
        <v>42138.01041666364</v>
      </c>
      <c r="B1251" s="12">
        <v>149.0</v>
      </c>
    </row>
    <row r="1252" ht="15.75" customHeight="1">
      <c r="A1252" s="13">
        <v>42138.0208333303</v>
      </c>
      <c r="B1252" s="12">
        <v>153.0</v>
      </c>
    </row>
    <row r="1253" ht="15.75" customHeight="1">
      <c r="A1253" s="13">
        <v>42138.031249996966</v>
      </c>
      <c r="B1253" s="12">
        <v>147.0</v>
      </c>
    </row>
    <row r="1254" ht="15.75" customHeight="1">
      <c r="A1254" s="13">
        <v>42138.04166666363</v>
      </c>
      <c r="B1254" s="12">
        <v>151.0</v>
      </c>
    </row>
    <row r="1255" ht="15.75" customHeight="1">
      <c r="A1255" s="13">
        <v>42138.052083330294</v>
      </c>
      <c r="B1255" s="12">
        <v>145.0</v>
      </c>
    </row>
    <row r="1256" ht="15.75" customHeight="1">
      <c r="A1256" s="13">
        <v>42138.06249999696</v>
      </c>
      <c r="B1256" s="12">
        <v>150.0</v>
      </c>
    </row>
    <row r="1257" ht="15.75" customHeight="1">
      <c r="A1257" s="13">
        <v>42138.07291666362</v>
      </c>
      <c r="B1257" s="12">
        <v>142.0</v>
      </c>
    </row>
    <row r="1258" ht="15.75" customHeight="1">
      <c r="A1258" s="13">
        <v>42138.08333333029</v>
      </c>
      <c r="B1258" s="12">
        <v>149.0</v>
      </c>
    </row>
    <row r="1259" ht="15.75" customHeight="1">
      <c r="A1259" s="13">
        <v>42138.09374999695</v>
      </c>
      <c r="B1259" s="12">
        <v>143.0</v>
      </c>
    </row>
    <row r="1260" ht="15.75" customHeight="1">
      <c r="A1260" s="13">
        <v>42138.104166663616</v>
      </c>
      <c r="B1260" s="12">
        <v>145.0</v>
      </c>
    </row>
    <row r="1261" ht="15.75" customHeight="1">
      <c r="A1261" s="13">
        <v>42138.11458333028</v>
      </c>
      <c r="B1261" s="12">
        <v>146.0</v>
      </c>
    </row>
    <row r="1262" ht="15.75" customHeight="1">
      <c r="A1262" s="13">
        <v>42138.124999996944</v>
      </c>
      <c r="B1262" s="12">
        <v>143.0</v>
      </c>
    </row>
    <row r="1263" ht="15.75" customHeight="1">
      <c r="A1263" s="13">
        <v>42138.13541666361</v>
      </c>
      <c r="B1263" s="12">
        <v>146.0</v>
      </c>
    </row>
    <row r="1264" ht="15.75" customHeight="1">
      <c r="A1264" s="13">
        <v>42138.14583333027</v>
      </c>
      <c r="B1264" s="12">
        <v>142.0</v>
      </c>
    </row>
    <row r="1265" ht="15.75" customHeight="1">
      <c r="A1265" s="13">
        <v>42138.15624999694</v>
      </c>
      <c r="B1265" s="12">
        <v>146.0</v>
      </c>
    </row>
    <row r="1266" ht="15.75" customHeight="1">
      <c r="A1266" s="13">
        <v>42138.1666666636</v>
      </c>
      <c r="B1266" s="12">
        <v>142.0</v>
      </c>
    </row>
    <row r="1267" ht="15.75" customHeight="1">
      <c r="A1267" s="13">
        <v>42138.177083330265</v>
      </c>
      <c r="B1267" s="12">
        <v>147.0</v>
      </c>
    </row>
    <row r="1268" ht="15.75" customHeight="1">
      <c r="A1268" s="13">
        <v>42138.18749999693</v>
      </c>
      <c r="B1268" s="12">
        <v>144.0</v>
      </c>
    </row>
    <row r="1269" ht="15.75" customHeight="1">
      <c r="A1269" s="13">
        <v>42138.197916663594</v>
      </c>
      <c r="B1269" s="12">
        <v>140.0</v>
      </c>
    </row>
    <row r="1270" ht="15.75" customHeight="1">
      <c r="A1270" s="13">
        <v>42138.20833333026</v>
      </c>
      <c r="B1270" s="12">
        <v>142.0</v>
      </c>
    </row>
    <row r="1271" ht="15.75" customHeight="1">
      <c r="A1271" s="13">
        <v>42138.21874999692</v>
      </c>
      <c r="B1271" s="12">
        <v>138.0</v>
      </c>
    </row>
    <row r="1272" ht="15.75" customHeight="1">
      <c r="A1272" s="13">
        <v>42138.22916666359</v>
      </c>
      <c r="B1272" s="12">
        <v>145.0</v>
      </c>
    </row>
    <row r="1273" ht="15.75" customHeight="1">
      <c r="A1273" s="13">
        <v>42138.23958333025</v>
      </c>
      <c r="B1273" s="12">
        <v>143.0</v>
      </c>
    </row>
    <row r="1274" ht="15.75" customHeight="1">
      <c r="A1274" s="13">
        <v>42138.249999996915</v>
      </c>
      <c r="B1274" s="12">
        <v>148.0</v>
      </c>
    </row>
    <row r="1275" ht="15.75" customHeight="1">
      <c r="A1275" s="13">
        <v>42138.26041666358</v>
      </c>
      <c r="B1275" s="12">
        <v>142.0</v>
      </c>
    </row>
    <row r="1276" ht="15.75" customHeight="1">
      <c r="A1276" s="13">
        <v>42138.27083333024</v>
      </c>
      <c r="B1276" s="12">
        <v>147.0</v>
      </c>
    </row>
    <row r="1277" ht="15.75" customHeight="1">
      <c r="A1277" s="13">
        <v>42138.28124999691</v>
      </c>
      <c r="B1277" s="12">
        <v>143.0</v>
      </c>
    </row>
    <row r="1278" ht="15.75" customHeight="1">
      <c r="A1278" s="13">
        <v>42138.29166666357</v>
      </c>
      <c r="B1278" s="12">
        <v>149.0</v>
      </c>
    </row>
    <row r="1279" ht="15.75" customHeight="1">
      <c r="A1279" s="13">
        <v>42138.302083330236</v>
      </c>
      <c r="B1279" s="12">
        <v>146.0</v>
      </c>
    </row>
    <row r="1280" ht="15.75" customHeight="1">
      <c r="A1280" s="13">
        <v>42138.3124999969</v>
      </c>
      <c r="B1280" s="12">
        <v>148.0</v>
      </c>
    </row>
    <row r="1281" ht="15.75" customHeight="1">
      <c r="A1281" s="13">
        <v>42138.322916663565</v>
      </c>
      <c r="B1281" s="12">
        <v>152.0</v>
      </c>
    </row>
    <row r="1282" ht="15.75" customHeight="1">
      <c r="A1282" s="13">
        <v>42138.33333333023</v>
      </c>
      <c r="B1282" s="12">
        <v>161.0</v>
      </c>
    </row>
    <row r="1283" ht="15.75" customHeight="1">
      <c r="A1283" s="13">
        <v>42138.34374999689</v>
      </c>
      <c r="B1283" s="12">
        <v>162.0</v>
      </c>
    </row>
    <row r="1284" ht="15.75" customHeight="1">
      <c r="A1284" s="13">
        <v>42138.35416666356</v>
      </c>
      <c r="B1284" s="12">
        <v>164.0</v>
      </c>
    </row>
    <row r="1285" ht="15.75" customHeight="1">
      <c r="A1285" s="13">
        <v>42138.36458333022</v>
      </c>
      <c r="B1285" s="12">
        <v>164.0</v>
      </c>
    </row>
    <row r="1286" ht="15.75" customHeight="1">
      <c r="A1286" s="13">
        <v>42138.374999996886</v>
      </c>
      <c r="B1286" s="12">
        <v>170.0</v>
      </c>
    </row>
    <row r="1287" ht="15.75" customHeight="1">
      <c r="A1287" s="13">
        <v>42138.38541666355</v>
      </c>
      <c r="B1287" s="12">
        <v>174.0</v>
      </c>
    </row>
    <row r="1288" ht="15.75" customHeight="1">
      <c r="A1288" s="13">
        <v>42138.395833330214</v>
      </c>
      <c r="B1288" s="12">
        <v>191.0</v>
      </c>
    </row>
    <row r="1289" ht="15.75" customHeight="1">
      <c r="A1289" s="13">
        <v>42138.40624999688</v>
      </c>
      <c r="B1289" s="12">
        <v>193.0</v>
      </c>
    </row>
    <row r="1290" ht="15.75" customHeight="1">
      <c r="A1290" s="13">
        <v>42138.41666666354</v>
      </c>
      <c r="B1290" s="12">
        <v>203.0</v>
      </c>
    </row>
    <row r="1291" ht="15.75" customHeight="1">
      <c r="A1291" s="13">
        <v>42138.42708333021</v>
      </c>
      <c r="B1291" s="12">
        <v>215.0</v>
      </c>
    </row>
    <row r="1292" ht="15.75" customHeight="1">
      <c r="A1292" s="13">
        <v>42138.43749999687</v>
      </c>
      <c r="B1292" s="12">
        <v>208.0</v>
      </c>
    </row>
    <row r="1293" ht="15.75" customHeight="1">
      <c r="A1293" s="13">
        <v>42138.447916663536</v>
      </c>
      <c r="B1293" s="12">
        <v>212.0</v>
      </c>
    </row>
    <row r="1294" ht="15.75" customHeight="1">
      <c r="A1294" s="13">
        <v>42138.4583333302</v>
      </c>
      <c r="B1294" s="12">
        <v>216.0</v>
      </c>
    </row>
    <row r="1295" ht="15.75" customHeight="1">
      <c r="A1295" s="13">
        <v>42138.468749996864</v>
      </c>
      <c r="B1295" s="12">
        <v>215.0</v>
      </c>
    </row>
    <row r="1296" ht="15.75" customHeight="1">
      <c r="A1296" s="13">
        <v>42138.47916666353</v>
      </c>
      <c r="B1296" s="12">
        <v>223.0</v>
      </c>
    </row>
    <row r="1297" ht="15.75" customHeight="1">
      <c r="A1297" s="13">
        <v>42138.48958333019</v>
      </c>
      <c r="B1297" s="12">
        <v>209.0</v>
      </c>
    </row>
    <row r="1298" ht="15.75" customHeight="1">
      <c r="A1298" s="13">
        <v>42138.49999999686</v>
      </c>
      <c r="B1298" s="12">
        <v>215.0</v>
      </c>
    </row>
    <row r="1299" ht="15.75" customHeight="1">
      <c r="A1299" s="13">
        <v>42138.51041666352</v>
      </c>
      <c r="B1299" s="12">
        <v>211.0</v>
      </c>
    </row>
    <row r="1300" ht="15.75" customHeight="1">
      <c r="A1300" s="13">
        <v>42138.520833330185</v>
      </c>
      <c r="B1300" s="12">
        <v>209.0</v>
      </c>
    </row>
    <row r="1301" ht="15.75" customHeight="1">
      <c r="A1301" s="13">
        <v>42138.53124999685</v>
      </c>
      <c r="B1301" s="12">
        <v>198.0</v>
      </c>
    </row>
    <row r="1302" ht="15.75" customHeight="1">
      <c r="A1302" s="13">
        <v>42138.541666663514</v>
      </c>
      <c r="B1302" s="12">
        <v>188.0</v>
      </c>
    </row>
    <row r="1303" ht="15.75" customHeight="1">
      <c r="A1303" s="13">
        <v>42138.55208333018</v>
      </c>
      <c r="B1303" s="12">
        <v>185.0</v>
      </c>
    </row>
    <row r="1304" ht="15.75" customHeight="1">
      <c r="A1304" s="13">
        <v>42138.56249999684</v>
      </c>
      <c r="B1304" s="12">
        <v>182.0</v>
      </c>
    </row>
    <row r="1305" ht="15.75" customHeight="1">
      <c r="A1305" s="13">
        <v>42138.57291666351</v>
      </c>
      <c r="B1305" s="12">
        <v>189.0</v>
      </c>
    </row>
    <row r="1306" ht="15.75" customHeight="1">
      <c r="A1306" s="13">
        <v>42138.58333333017</v>
      </c>
      <c r="B1306" s="12">
        <v>193.0</v>
      </c>
    </row>
    <row r="1307" ht="15.75" customHeight="1">
      <c r="A1307" s="13">
        <v>42138.593749996835</v>
      </c>
      <c r="B1307" s="12">
        <v>187.0</v>
      </c>
    </row>
    <row r="1308" ht="15.75" customHeight="1">
      <c r="A1308" s="13">
        <v>42138.6041666635</v>
      </c>
      <c r="B1308" s="12">
        <v>204.0</v>
      </c>
    </row>
    <row r="1309" ht="15.75" customHeight="1">
      <c r="A1309" s="13">
        <v>42138.61458333016</v>
      </c>
      <c r="B1309" s="12">
        <v>223.0</v>
      </c>
    </row>
    <row r="1310" ht="15.75" customHeight="1">
      <c r="A1310" s="13">
        <v>42138.62499999683</v>
      </c>
      <c r="B1310" s="12">
        <v>196.0</v>
      </c>
    </row>
    <row r="1311" ht="15.75" customHeight="1">
      <c r="A1311" s="13">
        <v>42138.63541666349</v>
      </c>
      <c r="B1311" s="12">
        <v>192.0</v>
      </c>
    </row>
    <row r="1312" ht="15.75" customHeight="1">
      <c r="A1312" s="13">
        <v>42138.645833330156</v>
      </c>
      <c r="B1312" s="12">
        <v>186.0</v>
      </c>
    </row>
    <row r="1313" ht="15.75" customHeight="1">
      <c r="A1313" s="13">
        <v>42138.65624999682</v>
      </c>
      <c r="B1313" s="12">
        <v>192.0</v>
      </c>
    </row>
    <row r="1314" ht="15.75" customHeight="1">
      <c r="A1314" s="13">
        <v>42138.666666663485</v>
      </c>
      <c r="B1314" s="12">
        <v>196.0</v>
      </c>
    </row>
    <row r="1315" ht="15.75" customHeight="1">
      <c r="A1315" s="13">
        <v>42138.67708333015</v>
      </c>
      <c r="B1315" s="12">
        <v>191.0</v>
      </c>
    </row>
    <row r="1316" ht="15.75" customHeight="1">
      <c r="A1316" s="13">
        <v>42138.68749999681</v>
      </c>
      <c r="B1316" s="12">
        <v>177.0</v>
      </c>
    </row>
    <row r="1317" ht="15.75" customHeight="1">
      <c r="A1317" s="13">
        <v>42138.69791666348</v>
      </c>
      <c r="B1317" s="12">
        <v>189.0</v>
      </c>
    </row>
    <row r="1318" ht="15.75" customHeight="1">
      <c r="A1318" s="13">
        <v>42138.70833333014</v>
      </c>
      <c r="B1318" s="12">
        <v>189.0</v>
      </c>
    </row>
    <row r="1319" ht="15.75" customHeight="1">
      <c r="A1319" s="13">
        <v>42138.718749996806</v>
      </c>
      <c r="B1319" s="12">
        <v>191.0</v>
      </c>
    </row>
    <row r="1320" ht="15.75" customHeight="1">
      <c r="A1320" s="13">
        <v>42138.72916666347</v>
      </c>
      <c r="B1320" s="12">
        <v>184.0</v>
      </c>
    </row>
    <row r="1321" ht="15.75" customHeight="1">
      <c r="A1321" s="13">
        <v>42138.739583330134</v>
      </c>
      <c r="B1321" s="12">
        <v>187.0</v>
      </c>
    </row>
    <row r="1322" ht="15.75" customHeight="1">
      <c r="A1322" s="13">
        <v>42138.7499999968</v>
      </c>
      <c r="B1322" s="12">
        <v>196.0</v>
      </c>
    </row>
    <row r="1323" ht="15.75" customHeight="1">
      <c r="A1323" s="13">
        <v>42138.76041666346</v>
      </c>
      <c r="B1323" s="12">
        <v>182.0</v>
      </c>
    </row>
    <row r="1324" ht="15.75" customHeight="1">
      <c r="A1324" s="13">
        <v>42138.77083333013</v>
      </c>
      <c r="B1324" s="12">
        <v>180.0</v>
      </c>
    </row>
    <row r="1325" ht="15.75" customHeight="1">
      <c r="A1325" s="13">
        <v>42138.78124999679</v>
      </c>
      <c r="B1325" s="12">
        <v>177.0</v>
      </c>
    </row>
    <row r="1326" ht="15.75" customHeight="1">
      <c r="A1326" s="13">
        <v>42138.791666663456</v>
      </c>
      <c r="B1326" s="12">
        <v>178.0</v>
      </c>
    </row>
    <row r="1327" ht="15.75" customHeight="1">
      <c r="A1327" s="13">
        <v>42138.80208333012</v>
      </c>
      <c r="B1327" s="12">
        <v>191.0</v>
      </c>
    </row>
    <row r="1328" ht="15.75" customHeight="1">
      <c r="A1328" s="13">
        <v>42138.812499996784</v>
      </c>
      <c r="B1328" s="12">
        <v>176.0</v>
      </c>
    </row>
    <row r="1329" ht="15.75" customHeight="1">
      <c r="A1329" s="13">
        <v>42138.82291666345</v>
      </c>
      <c r="B1329" s="12">
        <v>185.0</v>
      </c>
    </row>
    <row r="1330" ht="15.75" customHeight="1">
      <c r="A1330" s="13">
        <v>42138.83333333011</v>
      </c>
      <c r="B1330" s="12">
        <v>173.0</v>
      </c>
    </row>
    <row r="1331" ht="15.75" customHeight="1">
      <c r="A1331" s="13">
        <v>42138.84374999678</v>
      </c>
      <c r="B1331" s="12">
        <v>176.0</v>
      </c>
    </row>
    <row r="1332" ht="15.75" customHeight="1">
      <c r="A1332" s="13">
        <v>42138.85416666344</v>
      </c>
      <c r="B1332" s="12">
        <v>172.0</v>
      </c>
    </row>
    <row r="1333" ht="15.75" customHeight="1">
      <c r="A1333" s="13">
        <v>42138.864583330105</v>
      </c>
      <c r="B1333" s="12">
        <v>186.0</v>
      </c>
    </row>
    <row r="1334" ht="15.75" customHeight="1">
      <c r="A1334" s="13">
        <v>42138.87499999677</v>
      </c>
      <c r="B1334" s="12">
        <v>175.0</v>
      </c>
    </row>
    <row r="1335" ht="15.75" customHeight="1">
      <c r="A1335" s="13">
        <v>42138.885416663434</v>
      </c>
      <c r="B1335" s="12">
        <v>158.0</v>
      </c>
    </row>
    <row r="1336" ht="15.75" customHeight="1">
      <c r="A1336" s="13">
        <v>42138.8958333301</v>
      </c>
      <c r="B1336" s="12">
        <v>154.0</v>
      </c>
    </row>
    <row r="1337" ht="15.75" customHeight="1">
      <c r="A1337" s="13">
        <v>42138.90624999676</v>
      </c>
      <c r="B1337" s="12">
        <v>158.0</v>
      </c>
    </row>
    <row r="1338" ht="15.75" customHeight="1">
      <c r="A1338" s="13">
        <v>42138.91666666343</v>
      </c>
      <c r="B1338" s="12">
        <v>167.0</v>
      </c>
    </row>
    <row r="1339" ht="15.75" customHeight="1">
      <c r="A1339" s="13">
        <v>42138.92708333009</v>
      </c>
      <c r="B1339" s="12">
        <v>166.0</v>
      </c>
    </row>
    <row r="1340" ht="15.75" customHeight="1">
      <c r="A1340" s="13">
        <v>42138.937499996755</v>
      </c>
      <c r="B1340" s="12">
        <v>155.0</v>
      </c>
    </row>
    <row r="1341" ht="15.75" customHeight="1">
      <c r="A1341" s="13">
        <v>42138.94791666342</v>
      </c>
      <c r="B1341" s="12">
        <v>159.0</v>
      </c>
    </row>
    <row r="1342" ht="15.75" customHeight="1">
      <c r="A1342" s="13">
        <v>42138.95833333008</v>
      </c>
      <c r="B1342" s="12">
        <v>157.0</v>
      </c>
    </row>
    <row r="1343" ht="15.75" customHeight="1">
      <c r="A1343" s="13">
        <v>42138.96874999675</v>
      </c>
      <c r="B1343" s="12">
        <v>170.0</v>
      </c>
    </row>
    <row r="1344" ht="15.75" customHeight="1">
      <c r="A1344" s="13">
        <v>42138.97916666341</v>
      </c>
      <c r="B1344" s="12">
        <v>153.0</v>
      </c>
    </row>
    <row r="1345" ht="15.75" customHeight="1">
      <c r="A1345" s="13">
        <v>42138.989583330076</v>
      </c>
      <c r="B1345" s="12">
        <v>151.0</v>
      </c>
    </row>
    <row r="1346" ht="15.75" customHeight="1">
      <c r="A1346" s="13">
        <v>42138.99999999674</v>
      </c>
      <c r="B1346" s="12">
        <v>146.0</v>
      </c>
    </row>
    <row r="1347" ht="15.75" customHeight="1">
      <c r="A1347" s="13">
        <v>42139.010416663405</v>
      </c>
      <c r="B1347" s="12">
        <v>162.0</v>
      </c>
    </row>
    <row r="1348" ht="15.75" customHeight="1">
      <c r="A1348" s="13">
        <v>42139.02083333007</v>
      </c>
      <c r="B1348" s="12">
        <v>146.0</v>
      </c>
    </row>
    <row r="1349" ht="15.75" customHeight="1">
      <c r="A1349" s="13">
        <v>42139.03124999673</v>
      </c>
      <c r="B1349" s="12">
        <v>149.0</v>
      </c>
    </row>
    <row r="1350" ht="15.75" customHeight="1">
      <c r="A1350" s="13">
        <v>42139.0416666634</v>
      </c>
      <c r="B1350" s="12">
        <v>144.0</v>
      </c>
    </row>
    <row r="1351" ht="15.75" customHeight="1">
      <c r="A1351" s="13">
        <v>42139.05208333006</v>
      </c>
      <c r="B1351" s="12">
        <v>148.0</v>
      </c>
    </row>
    <row r="1352" ht="15.75" customHeight="1">
      <c r="A1352" s="13">
        <v>42139.062499996726</v>
      </c>
      <c r="B1352" s="12">
        <v>152.0</v>
      </c>
    </row>
    <row r="1353" ht="15.75" customHeight="1">
      <c r="A1353" s="13">
        <v>42139.07291666339</v>
      </c>
      <c r="B1353" s="12">
        <v>159.0</v>
      </c>
    </row>
    <row r="1354" ht="15.75" customHeight="1">
      <c r="A1354" s="13">
        <v>42139.083333330054</v>
      </c>
      <c r="B1354" s="12">
        <v>147.0</v>
      </c>
    </row>
    <row r="1355" ht="15.75" customHeight="1">
      <c r="A1355" s="13">
        <v>42139.09374999672</v>
      </c>
      <c r="B1355" s="12">
        <v>147.0</v>
      </c>
    </row>
    <row r="1356" ht="15.75" customHeight="1">
      <c r="A1356" s="13">
        <v>42139.10416666338</v>
      </c>
      <c r="B1356" s="12">
        <v>144.0</v>
      </c>
    </row>
    <row r="1357" ht="15.75" customHeight="1">
      <c r="A1357" s="13">
        <v>42139.11458333005</v>
      </c>
      <c r="B1357" s="12">
        <v>149.0</v>
      </c>
    </row>
    <row r="1358" ht="15.75" customHeight="1">
      <c r="A1358" s="13">
        <v>42139.12499999671</v>
      </c>
      <c r="B1358" s="12">
        <v>144.0</v>
      </c>
    </row>
    <row r="1359" ht="15.75" customHeight="1">
      <c r="A1359" s="13">
        <v>42139.135416663376</v>
      </c>
      <c r="B1359" s="12">
        <v>157.0</v>
      </c>
    </row>
    <row r="1360" ht="15.75" customHeight="1">
      <c r="A1360" s="13">
        <v>42139.14583333004</v>
      </c>
      <c r="B1360" s="12">
        <v>144.0</v>
      </c>
    </row>
    <row r="1361" ht="15.75" customHeight="1">
      <c r="A1361" s="13">
        <v>42139.156249996704</v>
      </c>
      <c r="B1361" s="12">
        <v>145.0</v>
      </c>
    </row>
    <row r="1362" ht="15.75" customHeight="1">
      <c r="A1362" s="13">
        <v>42139.16666666337</v>
      </c>
      <c r="B1362" s="12">
        <v>138.0</v>
      </c>
    </row>
    <row r="1363" ht="15.75" customHeight="1">
      <c r="A1363" s="13">
        <v>42139.17708333003</v>
      </c>
      <c r="B1363" s="12">
        <v>141.0</v>
      </c>
    </row>
    <row r="1364" ht="15.75" customHeight="1">
      <c r="A1364" s="13">
        <v>42139.1874999967</v>
      </c>
      <c r="B1364" s="12">
        <v>143.0</v>
      </c>
    </row>
    <row r="1365" ht="15.75" customHeight="1">
      <c r="A1365" s="13">
        <v>42139.19791666336</v>
      </c>
      <c r="B1365" s="12">
        <v>142.0</v>
      </c>
    </row>
    <row r="1366" ht="15.75" customHeight="1">
      <c r="A1366" s="13">
        <v>42139.208333330025</v>
      </c>
      <c r="B1366" s="12">
        <v>139.0</v>
      </c>
    </row>
    <row r="1367" ht="15.75" customHeight="1">
      <c r="A1367" s="13">
        <v>42139.21874999669</v>
      </c>
      <c r="B1367" s="12">
        <v>137.0</v>
      </c>
    </row>
    <row r="1368" ht="15.75" customHeight="1">
      <c r="A1368" s="13">
        <v>42139.229166663354</v>
      </c>
      <c r="B1368" s="12">
        <v>147.0</v>
      </c>
    </row>
    <row r="1369" ht="15.75" customHeight="1">
      <c r="A1369" s="13">
        <v>42139.23958333002</v>
      </c>
      <c r="B1369" s="12">
        <v>139.0</v>
      </c>
    </row>
    <row r="1370" ht="15.75" customHeight="1">
      <c r="A1370" s="13">
        <v>42139.24999999668</v>
      </c>
      <c r="B1370" s="12">
        <v>136.0</v>
      </c>
    </row>
    <row r="1371" ht="15.75" customHeight="1">
      <c r="A1371" s="13">
        <v>42139.26041666335</v>
      </c>
      <c r="B1371" s="12">
        <v>141.0</v>
      </c>
    </row>
    <row r="1372" ht="15.75" customHeight="1">
      <c r="A1372" s="13">
        <v>42139.27083333001</v>
      </c>
      <c r="B1372" s="12">
        <v>143.0</v>
      </c>
    </row>
    <row r="1373" ht="15.75" customHeight="1">
      <c r="A1373" s="13">
        <v>42139.281249996675</v>
      </c>
      <c r="B1373" s="12">
        <v>145.0</v>
      </c>
    </row>
    <row r="1374" ht="15.75" customHeight="1">
      <c r="A1374" s="13">
        <v>42139.29166666334</v>
      </c>
      <c r="B1374" s="12">
        <v>149.0</v>
      </c>
    </row>
    <row r="1375" ht="15.75" customHeight="1">
      <c r="A1375" s="13">
        <v>42139.30208333</v>
      </c>
      <c r="B1375" s="12">
        <v>147.0</v>
      </c>
    </row>
    <row r="1376" ht="15.75" customHeight="1">
      <c r="A1376" s="13">
        <v>42139.31249999667</v>
      </c>
      <c r="B1376" s="12">
        <v>146.0</v>
      </c>
    </row>
    <row r="1377" ht="15.75" customHeight="1">
      <c r="A1377" s="13">
        <v>42139.32291666333</v>
      </c>
      <c r="B1377" s="12">
        <v>154.0</v>
      </c>
    </row>
    <row r="1378" ht="15.75" customHeight="1">
      <c r="A1378" s="13">
        <v>42139.333333329996</v>
      </c>
      <c r="B1378" s="12">
        <v>156.0</v>
      </c>
    </row>
    <row r="1379" ht="15.75" customHeight="1">
      <c r="A1379" s="13">
        <v>42139.34374999666</v>
      </c>
      <c r="B1379" s="12">
        <v>155.0</v>
      </c>
    </row>
    <row r="1380" ht="15.75" customHeight="1">
      <c r="A1380" s="13">
        <v>42139.354166663325</v>
      </c>
      <c r="B1380" s="12">
        <v>159.0</v>
      </c>
    </row>
    <row r="1381" ht="15.75" customHeight="1">
      <c r="A1381" s="13">
        <v>42139.36458332999</v>
      </c>
      <c r="B1381" s="12">
        <v>157.0</v>
      </c>
    </row>
    <row r="1382" ht="15.75" customHeight="1">
      <c r="A1382" s="13">
        <v>42139.37499999665</v>
      </c>
      <c r="B1382" s="12">
        <v>158.0</v>
      </c>
    </row>
    <row r="1383" ht="15.75" customHeight="1">
      <c r="A1383" s="13">
        <v>42139.38541666332</v>
      </c>
      <c r="B1383" s="12">
        <v>165.0</v>
      </c>
    </row>
    <row r="1384" ht="15.75" customHeight="1">
      <c r="A1384" s="13">
        <v>42139.39583332998</v>
      </c>
      <c r="B1384" s="12">
        <v>170.0</v>
      </c>
    </row>
    <row r="1385" ht="15.75" customHeight="1">
      <c r="A1385" s="13">
        <v>42139.406249996646</v>
      </c>
      <c r="B1385" s="12">
        <v>185.0</v>
      </c>
    </row>
    <row r="1386" ht="15.75" customHeight="1">
      <c r="A1386" s="13">
        <v>42139.41666666331</v>
      </c>
      <c r="B1386" s="12">
        <v>196.0</v>
      </c>
    </row>
    <row r="1387" ht="15.75" customHeight="1">
      <c r="A1387" s="13">
        <v>42139.427083329974</v>
      </c>
      <c r="B1387" s="12">
        <v>198.0</v>
      </c>
    </row>
    <row r="1388" ht="15.75" customHeight="1">
      <c r="A1388" s="13">
        <v>42139.43749999664</v>
      </c>
      <c r="B1388" s="12">
        <v>190.0</v>
      </c>
    </row>
    <row r="1389" ht="15.75" customHeight="1">
      <c r="A1389" s="13">
        <v>42139.4479166633</v>
      </c>
      <c r="B1389" s="12">
        <v>203.0</v>
      </c>
    </row>
    <row r="1390" ht="15.75" customHeight="1">
      <c r="A1390" s="13">
        <v>42139.45833332997</v>
      </c>
      <c r="B1390" s="12">
        <v>194.0</v>
      </c>
    </row>
    <row r="1391" ht="15.75" customHeight="1">
      <c r="A1391" s="13">
        <v>42139.46874999663</v>
      </c>
      <c r="B1391" s="12">
        <v>202.0</v>
      </c>
    </row>
    <row r="1392" ht="15.75" customHeight="1">
      <c r="A1392" s="13">
        <v>42139.479166663295</v>
      </c>
      <c r="B1392" s="12">
        <v>187.0</v>
      </c>
    </row>
    <row r="1393" ht="15.75" customHeight="1">
      <c r="A1393" s="13">
        <v>42139.48958332996</v>
      </c>
      <c r="B1393" s="12">
        <v>191.0</v>
      </c>
    </row>
    <row r="1394" ht="15.75" customHeight="1">
      <c r="A1394" s="13">
        <v>42139.499999996624</v>
      </c>
      <c r="B1394" s="12">
        <v>212.0</v>
      </c>
    </row>
    <row r="1395" ht="15.75" customHeight="1">
      <c r="A1395" s="13">
        <v>42139.51041666329</v>
      </c>
      <c r="B1395" s="12">
        <v>193.0</v>
      </c>
    </row>
    <row r="1396" ht="15.75" customHeight="1">
      <c r="A1396" s="13">
        <v>42139.52083332995</v>
      </c>
      <c r="B1396" s="12">
        <v>202.0</v>
      </c>
    </row>
    <row r="1397" ht="15.75" customHeight="1">
      <c r="A1397" s="13">
        <v>42139.53124999662</v>
      </c>
      <c r="B1397" s="12">
        <v>185.0</v>
      </c>
    </row>
    <row r="1398" ht="15.75" customHeight="1">
      <c r="A1398" s="13">
        <v>42139.54166666328</v>
      </c>
      <c r="B1398" s="12">
        <v>203.0</v>
      </c>
    </row>
    <row r="1399" ht="15.75" customHeight="1">
      <c r="A1399" s="13">
        <v>42139.552083329945</v>
      </c>
      <c r="B1399" s="12">
        <v>212.0</v>
      </c>
    </row>
    <row r="1400" ht="15.75" customHeight="1">
      <c r="A1400" s="13">
        <v>42139.56249999661</v>
      </c>
      <c r="B1400" s="12">
        <v>198.0</v>
      </c>
    </row>
    <row r="1401" ht="15.75" customHeight="1">
      <c r="A1401" s="13">
        <v>42139.572916663274</v>
      </c>
      <c r="B1401" s="12">
        <v>211.0</v>
      </c>
    </row>
    <row r="1402" ht="15.75" customHeight="1">
      <c r="A1402" s="13">
        <v>42139.58333332994</v>
      </c>
      <c r="B1402" s="12">
        <v>200.0</v>
      </c>
    </row>
    <row r="1403" ht="15.75" customHeight="1">
      <c r="A1403" s="13">
        <v>42139.5937499966</v>
      </c>
      <c r="B1403" s="12">
        <v>207.0</v>
      </c>
    </row>
    <row r="1404" ht="15.75" customHeight="1">
      <c r="A1404" s="13">
        <v>42139.60416666327</v>
      </c>
      <c r="B1404" s="12">
        <v>217.0</v>
      </c>
    </row>
    <row r="1405" ht="15.75" customHeight="1">
      <c r="A1405" s="13">
        <v>42139.61458332993</v>
      </c>
      <c r="B1405" s="12">
        <v>205.0</v>
      </c>
    </row>
    <row r="1406" ht="15.75" customHeight="1">
      <c r="A1406" s="13">
        <v>42139.624999996595</v>
      </c>
      <c r="B1406" s="12">
        <v>215.0</v>
      </c>
    </row>
    <row r="1407" ht="15.75" customHeight="1">
      <c r="A1407" s="13">
        <v>42139.63541666326</v>
      </c>
      <c r="B1407" s="12">
        <v>206.0</v>
      </c>
    </row>
    <row r="1408" ht="15.75" customHeight="1">
      <c r="A1408" s="13">
        <v>42139.64583332992</v>
      </c>
      <c r="B1408" s="12">
        <v>201.0</v>
      </c>
    </row>
    <row r="1409" ht="15.75" customHeight="1">
      <c r="A1409" s="13">
        <v>42139.65624999659</v>
      </c>
      <c r="B1409" s="12">
        <v>211.0</v>
      </c>
    </row>
    <row r="1410" ht="15.75" customHeight="1">
      <c r="A1410" s="13">
        <v>42139.66666666325</v>
      </c>
      <c r="B1410" s="12">
        <v>217.0</v>
      </c>
    </row>
    <row r="1411" ht="15.75" customHeight="1">
      <c r="A1411" s="13">
        <v>42139.677083329916</v>
      </c>
      <c r="B1411" s="12">
        <v>207.0</v>
      </c>
    </row>
    <row r="1412" ht="15.75" customHeight="1">
      <c r="A1412" s="13">
        <v>42139.68749999658</v>
      </c>
      <c r="B1412" s="12">
        <v>210.0</v>
      </c>
    </row>
    <row r="1413" ht="15.75" customHeight="1">
      <c r="A1413" s="13">
        <v>42139.697916663245</v>
      </c>
      <c r="B1413" s="12">
        <v>205.0</v>
      </c>
    </row>
    <row r="1414" ht="15.75" customHeight="1">
      <c r="A1414" s="13">
        <v>42139.70833332991</v>
      </c>
      <c r="B1414" s="12">
        <v>202.0</v>
      </c>
    </row>
    <row r="1415" ht="15.75" customHeight="1">
      <c r="A1415" s="13">
        <v>42139.71874999657</v>
      </c>
      <c r="B1415" s="12">
        <v>205.0</v>
      </c>
    </row>
    <row r="1416" ht="15.75" customHeight="1">
      <c r="A1416" s="13">
        <v>42139.72916666324</v>
      </c>
      <c r="B1416" s="12">
        <v>207.0</v>
      </c>
    </row>
    <row r="1417" ht="15.75" customHeight="1">
      <c r="A1417" s="13">
        <v>42139.7395833299</v>
      </c>
      <c r="B1417" s="12">
        <v>202.0</v>
      </c>
    </row>
    <row r="1418" ht="15.75" customHeight="1">
      <c r="A1418" s="13">
        <v>42139.749999996566</v>
      </c>
      <c r="B1418" s="12">
        <v>195.0</v>
      </c>
    </row>
    <row r="1419" ht="15.75" customHeight="1">
      <c r="A1419" s="13">
        <v>42139.76041666323</v>
      </c>
      <c r="B1419" s="12">
        <v>194.0</v>
      </c>
    </row>
    <row r="1420" ht="15.75" customHeight="1">
      <c r="A1420" s="13">
        <v>42139.770833329894</v>
      </c>
      <c r="B1420" s="12">
        <v>197.0</v>
      </c>
    </row>
    <row r="1421" ht="15.75" customHeight="1">
      <c r="A1421" s="13">
        <v>42139.78124999656</v>
      </c>
      <c r="B1421" s="12">
        <v>192.0</v>
      </c>
    </row>
    <row r="1422" ht="15.75" customHeight="1">
      <c r="A1422" s="13">
        <v>42139.79166666322</v>
      </c>
      <c r="B1422" s="12">
        <v>183.0</v>
      </c>
    </row>
    <row r="1423" ht="15.75" customHeight="1">
      <c r="A1423" s="13">
        <v>42139.80208332989</v>
      </c>
      <c r="B1423" s="12">
        <v>182.0</v>
      </c>
    </row>
    <row r="1424" ht="15.75" customHeight="1">
      <c r="A1424" s="13">
        <v>42139.81249999655</v>
      </c>
      <c r="B1424" s="12">
        <v>174.0</v>
      </c>
    </row>
    <row r="1425" ht="15.75" customHeight="1">
      <c r="A1425" s="13">
        <v>42139.822916663215</v>
      </c>
      <c r="B1425" s="12">
        <v>165.0</v>
      </c>
    </row>
    <row r="1426" ht="15.75" customHeight="1">
      <c r="A1426" s="13">
        <v>42139.83333332988</v>
      </c>
      <c r="B1426" s="12">
        <v>168.0</v>
      </c>
    </row>
    <row r="1427" ht="15.75" customHeight="1">
      <c r="A1427" s="13">
        <v>42139.843749996544</v>
      </c>
      <c r="B1427" s="12">
        <v>156.0</v>
      </c>
    </row>
    <row r="1428" ht="15.75" customHeight="1">
      <c r="A1428" s="13">
        <v>42139.85416666321</v>
      </c>
      <c r="B1428" s="12">
        <v>162.0</v>
      </c>
    </row>
    <row r="1429" ht="15.75" customHeight="1">
      <c r="A1429" s="13">
        <v>42139.86458332987</v>
      </c>
      <c r="B1429" s="12">
        <v>156.0</v>
      </c>
    </row>
    <row r="1430" ht="15.75" customHeight="1">
      <c r="A1430" s="13">
        <v>42139.87499999654</v>
      </c>
      <c r="B1430" s="12">
        <v>164.0</v>
      </c>
    </row>
    <row r="1431" ht="15.75" customHeight="1">
      <c r="A1431" s="13">
        <v>42139.8854166632</v>
      </c>
      <c r="B1431" s="12">
        <v>142.0</v>
      </c>
    </row>
    <row r="1432" ht="15.75" customHeight="1">
      <c r="A1432" s="13">
        <v>42139.895833329865</v>
      </c>
      <c r="B1432" s="12">
        <v>138.0</v>
      </c>
    </row>
    <row r="1433" ht="15.75" customHeight="1">
      <c r="A1433" s="13">
        <v>42139.90624999653</v>
      </c>
      <c r="B1433" s="12">
        <v>136.0</v>
      </c>
    </row>
    <row r="1434" ht="15.75" customHeight="1">
      <c r="A1434" s="13">
        <v>42139.91666666319</v>
      </c>
      <c r="B1434" s="12">
        <v>139.0</v>
      </c>
    </row>
    <row r="1435" ht="15.75" customHeight="1">
      <c r="A1435" s="13">
        <v>42139.92708332986</v>
      </c>
      <c r="B1435" s="12">
        <v>146.0</v>
      </c>
    </row>
    <row r="1436" ht="15.75" customHeight="1">
      <c r="A1436" s="13">
        <v>42139.93749999652</v>
      </c>
      <c r="B1436" s="12">
        <v>141.0</v>
      </c>
    </row>
    <row r="1437" ht="15.75" customHeight="1">
      <c r="A1437" s="13">
        <v>42139.947916663186</v>
      </c>
      <c r="B1437" s="12">
        <v>140.0</v>
      </c>
    </row>
    <row r="1438" ht="15.75" customHeight="1">
      <c r="A1438" s="13">
        <v>42139.95833332985</v>
      </c>
      <c r="B1438" s="12">
        <v>140.0</v>
      </c>
    </row>
    <row r="1439" ht="15.75" customHeight="1">
      <c r="A1439" s="13">
        <v>42139.968749996515</v>
      </c>
      <c r="B1439" s="12">
        <v>140.0</v>
      </c>
    </row>
    <row r="1440" ht="15.75" customHeight="1">
      <c r="A1440" s="13">
        <v>42139.97916666318</v>
      </c>
      <c r="B1440" s="12">
        <v>139.0</v>
      </c>
    </row>
    <row r="1441" ht="15.75" customHeight="1">
      <c r="A1441" s="13">
        <v>42139.98958332984</v>
      </c>
      <c r="B1441" s="12">
        <v>143.0</v>
      </c>
    </row>
    <row r="1442" ht="15.75" customHeight="1">
      <c r="A1442" s="13">
        <v>42139.99999999651</v>
      </c>
      <c r="B1442" s="12">
        <v>138.0</v>
      </c>
    </row>
    <row r="1443" ht="15.75" customHeight="1">
      <c r="A1443" s="13">
        <v>42140.01041666317</v>
      </c>
      <c r="B1443" s="12">
        <v>136.0</v>
      </c>
    </row>
    <row r="1444" ht="15.75" customHeight="1">
      <c r="A1444" s="13">
        <v>42140.020833329836</v>
      </c>
      <c r="B1444" s="12">
        <v>135.0</v>
      </c>
    </row>
    <row r="1445" ht="15.75" customHeight="1">
      <c r="A1445" s="13">
        <v>42140.0312499965</v>
      </c>
      <c r="B1445" s="12">
        <v>134.0</v>
      </c>
    </row>
    <row r="1446" ht="15.75" customHeight="1">
      <c r="A1446" s="13">
        <v>42140.041666663165</v>
      </c>
      <c r="B1446" s="12">
        <v>134.0</v>
      </c>
    </row>
    <row r="1447" ht="15.75" customHeight="1">
      <c r="A1447" s="13">
        <v>42140.05208332983</v>
      </c>
      <c r="B1447" s="12">
        <v>137.0</v>
      </c>
    </row>
    <row r="1448" ht="15.75" customHeight="1">
      <c r="A1448" s="13">
        <v>42140.06249999649</v>
      </c>
      <c r="B1448" s="12">
        <v>136.0</v>
      </c>
    </row>
    <row r="1449" ht="15.75" customHeight="1">
      <c r="A1449" s="13">
        <v>42140.07291666316</v>
      </c>
      <c r="B1449" s="12">
        <v>132.0</v>
      </c>
    </row>
    <row r="1450" ht="15.75" customHeight="1">
      <c r="A1450" s="13">
        <v>42140.08333332982</v>
      </c>
      <c r="B1450" s="12">
        <v>132.0</v>
      </c>
    </row>
    <row r="1451" ht="15.75" customHeight="1">
      <c r="A1451" s="13">
        <v>42140.093749996486</v>
      </c>
      <c r="B1451" s="12">
        <v>130.0</v>
      </c>
    </row>
    <row r="1452" ht="15.75" customHeight="1">
      <c r="A1452" s="13">
        <v>42140.10416666315</v>
      </c>
      <c r="B1452" s="12">
        <v>136.0</v>
      </c>
    </row>
    <row r="1453" ht="15.75" customHeight="1">
      <c r="A1453" s="13">
        <v>42140.114583329814</v>
      </c>
      <c r="B1453" s="12">
        <v>134.0</v>
      </c>
    </row>
    <row r="1454" ht="15.75" customHeight="1">
      <c r="A1454" s="13">
        <v>42140.12499999648</v>
      </c>
      <c r="B1454" s="12">
        <v>144.0</v>
      </c>
    </row>
    <row r="1455" ht="15.75" customHeight="1">
      <c r="A1455" s="13">
        <v>42140.13541666314</v>
      </c>
      <c r="B1455" s="12">
        <v>133.0</v>
      </c>
    </row>
    <row r="1456" ht="15.75" customHeight="1">
      <c r="A1456" s="13">
        <v>42140.14583332981</v>
      </c>
      <c r="B1456" s="12">
        <v>133.0</v>
      </c>
    </row>
    <row r="1457" ht="15.75" customHeight="1">
      <c r="A1457" s="13">
        <v>42140.15624999647</v>
      </c>
      <c r="B1457" s="12">
        <v>131.0</v>
      </c>
    </row>
    <row r="1458" ht="15.75" customHeight="1">
      <c r="A1458" s="13">
        <v>42140.166666663135</v>
      </c>
      <c r="B1458" s="12">
        <v>134.0</v>
      </c>
    </row>
    <row r="1459" ht="15.75" customHeight="1">
      <c r="A1459" s="13">
        <v>42140.1770833298</v>
      </c>
      <c r="B1459" s="12">
        <v>132.0</v>
      </c>
    </row>
    <row r="1460" ht="15.75" customHeight="1">
      <c r="A1460" s="13">
        <v>42140.187499996464</v>
      </c>
      <c r="B1460" s="12">
        <v>133.0</v>
      </c>
    </row>
    <row r="1461" ht="15.75" customHeight="1">
      <c r="A1461" s="13">
        <v>42140.19791666313</v>
      </c>
      <c r="B1461" s="12">
        <v>130.0</v>
      </c>
    </row>
    <row r="1462" ht="15.75" customHeight="1">
      <c r="A1462" s="13">
        <v>42140.20833332979</v>
      </c>
      <c r="B1462" s="12">
        <v>138.0</v>
      </c>
    </row>
    <row r="1463" ht="15.75" customHeight="1">
      <c r="A1463" s="13">
        <v>42140.21874999646</v>
      </c>
      <c r="B1463" s="12">
        <v>133.0</v>
      </c>
    </row>
    <row r="1464" ht="15.75" customHeight="1">
      <c r="A1464" s="13">
        <v>42140.22916666312</v>
      </c>
      <c r="B1464" s="12">
        <v>138.0</v>
      </c>
    </row>
    <row r="1465" ht="15.75" customHeight="1">
      <c r="A1465" s="13">
        <v>42140.239583329785</v>
      </c>
      <c r="B1465" s="12">
        <v>135.0</v>
      </c>
    </row>
    <row r="1466" ht="15.75" customHeight="1">
      <c r="A1466" s="13">
        <v>42140.24999999645</v>
      </c>
      <c r="B1466" s="12">
        <v>136.0</v>
      </c>
    </row>
    <row r="1467" ht="15.75" customHeight="1">
      <c r="A1467" s="13">
        <v>42140.26041666311</v>
      </c>
      <c r="B1467" s="12">
        <v>133.0</v>
      </c>
    </row>
    <row r="1468" ht="15.75" customHeight="1">
      <c r="A1468" s="13">
        <v>42140.27083332978</v>
      </c>
      <c r="B1468" s="12">
        <v>135.0</v>
      </c>
    </row>
    <row r="1469" ht="15.75" customHeight="1">
      <c r="A1469" s="13">
        <v>42140.28124999644</v>
      </c>
      <c r="B1469" s="12">
        <v>132.0</v>
      </c>
    </row>
    <row r="1470" ht="15.75" customHeight="1">
      <c r="A1470" s="13">
        <v>42140.291666663106</v>
      </c>
      <c r="B1470" s="12">
        <v>135.0</v>
      </c>
    </row>
    <row r="1471" ht="15.75" customHeight="1">
      <c r="A1471" s="13">
        <v>42140.30208332977</v>
      </c>
      <c r="B1471" s="12">
        <v>136.0</v>
      </c>
    </row>
    <row r="1472" ht="15.75" customHeight="1">
      <c r="A1472" s="13">
        <v>42140.312499996435</v>
      </c>
      <c r="B1472" s="12">
        <v>131.0</v>
      </c>
    </row>
    <row r="1473" ht="15.75" customHeight="1">
      <c r="A1473" s="13">
        <v>42140.3229166631</v>
      </c>
      <c r="B1473" s="12">
        <v>132.0</v>
      </c>
    </row>
    <row r="1474" ht="15.75" customHeight="1">
      <c r="A1474" s="13">
        <v>42140.33333332976</v>
      </c>
      <c r="B1474" s="12">
        <v>132.0</v>
      </c>
    </row>
    <row r="1475" ht="15.75" customHeight="1">
      <c r="A1475" s="13">
        <v>42140.34374999643</v>
      </c>
      <c r="B1475" s="12">
        <v>131.0</v>
      </c>
    </row>
    <row r="1476" ht="15.75" customHeight="1">
      <c r="A1476" s="13">
        <v>42140.35416666309</v>
      </c>
      <c r="B1476" s="12">
        <v>135.0</v>
      </c>
    </row>
    <row r="1477" ht="15.75" customHeight="1">
      <c r="A1477" s="13">
        <v>42140.364583329756</v>
      </c>
      <c r="B1477" s="12">
        <v>132.0</v>
      </c>
    </row>
    <row r="1478" ht="15.75" customHeight="1">
      <c r="A1478" s="13">
        <v>42140.37499999642</v>
      </c>
      <c r="B1478" s="12">
        <v>134.0</v>
      </c>
    </row>
    <row r="1479" ht="15.75" customHeight="1">
      <c r="A1479" s="13">
        <v>42140.385416663084</v>
      </c>
      <c r="B1479" s="12">
        <v>139.0</v>
      </c>
    </row>
    <row r="1480" ht="15.75" customHeight="1">
      <c r="A1480" s="13">
        <v>42140.39583332975</v>
      </c>
      <c r="B1480" s="12">
        <v>138.0</v>
      </c>
    </row>
    <row r="1481" ht="15.75" customHeight="1">
      <c r="A1481" s="13">
        <v>42140.40624999641</v>
      </c>
      <c r="B1481" s="12">
        <v>140.0</v>
      </c>
    </row>
    <row r="1482" ht="15.75" customHeight="1">
      <c r="A1482" s="13">
        <v>42140.41666666308</v>
      </c>
      <c r="B1482" s="12">
        <v>150.0</v>
      </c>
    </row>
    <row r="1483" ht="15.75" customHeight="1">
      <c r="A1483" s="13">
        <v>42140.42708332974</v>
      </c>
      <c r="B1483" s="12">
        <v>149.0</v>
      </c>
    </row>
    <row r="1484" ht="15.75" customHeight="1">
      <c r="A1484" s="13">
        <v>42140.437499996406</v>
      </c>
      <c r="B1484" s="12">
        <v>151.0</v>
      </c>
    </row>
    <row r="1485" ht="15.75" customHeight="1">
      <c r="A1485" s="13">
        <v>42140.44791666307</v>
      </c>
      <c r="B1485" s="12">
        <v>144.0</v>
      </c>
    </row>
    <row r="1486" ht="15.75" customHeight="1">
      <c r="A1486" s="13">
        <v>42140.458333329734</v>
      </c>
      <c r="B1486" s="12">
        <v>161.0</v>
      </c>
    </row>
    <row r="1487" ht="15.75" customHeight="1">
      <c r="A1487" s="13">
        <v>42140.4687499964</v>
      </c>
      <c r="B1487" s="12">
        <v>157.0</v>
      </c>
    </row>
    <row r="1488" ht="15.75" customHeight="1">
      <c r="A1488" s="13">
        <v>42140.47916666306</v>
      </c>
      <c r="B1488" s="12">
        <v>173.0</v>
      </c>
    </row>
    <row r="1489" ht="15.75" customHeight="1">
      <c r="A1489" s="13">
        <v>42140.48958332973</v>
      </c>
      <c r="B1489" s="12">
        <v>152.0</v>
      </c>
    </row>
    <row r="1490" ht="15.75" customHeight="1">
      <c r="A1490" s="13">
        <v>42140.49999999639</v>
      </c>
      <c r="B1490" s="12">
        <v>166.0</v>
      </c>
    </row>
    <row r="1491" ht="15.75" customHeight="1">
      <c r="A1491" s="13">
        <v>42140.510416663055</v>
      </c>
      <c r="B1491" s="12">
        <v>161.0</v>
      </c>
    </row>
    <row r="1492" ht="15.75" customHeight="1">
      <c r="A1492" s="13">
        <v>42140.52083332972</v>
      </c>
      <c r="B1492" s="12">
        <v>161.0</v>
      </c>
    </row>
    <row r="1493" ht="15.75" customHeight="1">
      <c r="A1493" s="13">
        <v>42140.531249996384</v>
      </c>
      <c r="B1493" s="12">
        <v>168.0</v>
      </c>
    </row>
    <row r="1494" ht="15.75" customHeight="1">
      <c r="A1494" s="13">
        <v>42140.54166666305</v>
      </c>
      <c r="B1494" s="12">
        <v>171.0</v>
      </c>
    </row>
    <row r="1495" ht="15.75" customHeight="1">
      <c r="A1495" s="13">
        <v>42140.55208332971</v>
      </c>
      <c r="B1495" s="12">
        <v>182.0</v>
      </c>
    </row>
    <row r="1496" ht="15.75" customHeight="1">
      <c r="A1496" s="13">
        <v>42140.56249999638</v>
      </c>
      <c r="B1496" s="12">
        <v>170.0</v>
      </c>
    </row>
    <row r="1497" ht="15.75" customHeight="1">
      <c r="A1497" s="13">
        <v>42140.57291666304</v>
      </c>
      <c r="B1497" s="12">
        <v>178.0</v>
      </c>
    </row>
    <row r="1498" ht="15.75" customHeight="1">
      <c r="A1498" s="13">
        <v>42140.583333329705</v>
      </c>
      <c r="B1498" s="12">
        <v>175.0</v>
      </c>
    </row>
    <row r="1499" ht="15.75" customHeight="1">
      <c r="A1499" s="13">
        <v>42140.59374999637</v>
      </c>
      <c r="B1499" s="12">
        <v>181.0</v>
      </c>
    </row>
    <row r="1500" ht="15.75" customHeight="1">
      <c r="A1500" s="13">
        <v>42140.60416666303</v>
      </c>
      <c r="B1500" s="12">
        <v>179.0</v>
      </c>
    </row>
    <row r="1501" ht="15.75" customHeight="1">
      <c r="A1501" s="13">
        <v>42140.6145833297</v>
      </c>
      <c r="B1501" s="12">
        <v>172.0</v>
      </c>
    </row>
    <row r="1502" ht="15.75" customHeight="1">
      <c r="A1502" s="13">
        <v>42140.62499999636</v>
      </c>
      <c r="B1502" s="12">
        <v>173.0</v>
      </c>
    </row>
    <row r="1503" ht="15.75" customHeight="1">
      <c r="A1503" s="13">
        <v>42140.635416663026</v>
      </c>
      <c r="B1503" s="12">
        <v>195.0</v>
      </c>
    </row>
    <row r="1504" ht="15.75" customHeight="1">
      <c r="A1504" s="13">
        <v>42140.64583332969</v>
      </c>
      <c r="B1504" s="12">
        <v>173.0</v>
      </c>
    </row>
    <row r="1505" ht="15.75" customHeight="1">
      <c r="A1505" s="13">
        <v>42140.656249996355</v>
      </c>
      <c r="B1505" s="12">
        <v>185.0</v>
      </c>
    </row>
    <row r="1506" ht="15.75" customHeight="1">
      <c r="A1506" s="13">
        <v>42140.66666666302</v>
      </c>
      <c r="B1506" s="12">
        <v>180.0</v>
      </c>
    </row>
    <row r="1507" ht="15.75" customHeight="1">
      <c r="A1507" s="13">
        <v>42140.67708332968</v>
      </c>
      <c r="B1507" s="12">
        <v>185.0</v>
      </c>
    </row>
    <row r="1508" ht="15.75" customHeight="1">
      <c r="A1508" s="13">
        <v>42140.68749999635</v>
      </c>
      <c r="B1508" s="12">
        <v>201.0</v>
      </c>
    </row>
    <row r="1509" ht="15.75" customHeight="1">
      <c r="A1509" s="13">
        <v>42140.69791666301</v>
      </c>
      <c r="B1509" s="12">
        <v>186.0</v>
      </c>
    </row>
    <row r="1510" ht="15.75" customHeight="1">
      <c r="A1510" s="13">
        <v>42140.708333329676</v>
      </c>
      <c r="B1510" s="12">
        <v>185.0</v>
      </c>
    </row>
    <row r="1511" ht="15.75" customHeight="1">
      <c r="A1511" s="13">
        <v>42140.71874999634</v>
      </c>
      <c r="B1511" s="12">
        <v>187.0</v>
      </c>
    </row>
    <row r="1512" ht="15.75" customHeight="1">
      <c r="A1512" s="13">
        <v>42140.729166663004</v>
      </c>
      <c r="B1512" s="12">
        <v>188.0</v>
      </c>
    </row>
    <row r="1513" ht="15.75" customHeight="1">
      <c r="A1513" s="13">
        <v>42140.73958332967</v>
      </c>
      <c r="B1513" s="12">
        <v>192.0</v>
      </c>
    </row>
    <row r="1514" ht="15.75" customHeight="1">
      <c r="A1514" s="13">
        <v>42140.74999999633</v>
      </c>
      <c r="B1514" s="12">
        <v>175.0</v>
      </c>
    </row>
    <row r="1515" ht="15.75" customHeight="1">
      <c r="A1515" s="13">
        <v>42140.760416663</v>
      </c>
      <c r="B1515" s="12">
        <v>177.0</v>
      </c>
    </row>
    <row r="1516" ht="15.75" customHeight="1">
      <c r="A1516" s="13">
        <v>42140.77083332966</v>
      </c>
      <c r="B1516" s="12">
        <v>171.0</v>
      </c>
    </row>
    <row r="1517" ht="15.75" customHeight="1">
      <c r="A1517" s="13">
        <v>42140.781249996326</v>
      </c>
      <c r="B1517" s="12">
        <v>179.0</v>
      </c>
    </row>
    <row r="1518" ht="15.75" customHeight="1">
      <c r="A1518" s="13">
        <v>42140.79166666299</v>
      </c>
      <c r="B1518" s="12">
        <v>171.0</v>
      </c>
    </row>
    <row r="1519" ht="15.75" customHeight="1">
      <c r="A1519" s="13">
        <v>42140.802083329654</v>
      </c>
      <c r="B1519" s="12">
        <v>165.0</v>
      </c>
    </row>
    <row r="1520" ht="15.75" customHeight="1">
      <c r="A1520" s="13">
        <v>42140.81249999632</v>
      </c>
      <c r="B1520" s="12">
        <v>166.0</v>
      </c>
    </row>
    <row r="1521" ht="15.75" customHeight="1">
      <c r="A1521" s="13">
        <v>42140.82291666298</v>
      </c>
      <c r="B1521" s="12">
        <v>159.0</v>
      </c>
    </row>
    <row r="1522" ht="15.75" customHeight="1">
      <c r="A1522" s="13">
        <v>42140.83333332965</v>
      </c>
      <c r="B1522" s="12">
        <v>171.0</v>
      </c>
    </row>
    <row r="1523" ht="15.75" customHeight="1">
      <c r="A1523" s="13">
        <v>42140.84374999631</v>
      </c>
      <c r="B1523" s="12">
        <v>147.0</v>
      </c>
    </row>
    <row r="1524" ht="15.75" customHeight="1">
      <c r="A1524" s="13">
        <v>42140.854166662975</v>
      </c>
      <c r="B1524" s="12">
        <v>143.0</v>
      </c>
    </row>
    <row r="1525" ht="15.75" customHeight="1">
      <c r="A1525" s="13">
        <v>42140.86458332964</v>
      </c>
      <c r="B1525" s="12">
        <v>140.0</v>
      </c>
    </row>
    <row r="1526" ht="15.75" customHeight="1">
      <c r="A1526" s="13">
        <v>42140.874999996304</v>
      </c>
      <c r="B1526" s="12">
        <v>143.0</v>
      </c>
    </row>
    <row r="1527" ht="15.75" customHeight="1">
      <c r="A1527" s="13">
        <v>42140.88541666297</v>
      </c>
      <c r="B1527" s="12">
        <v>141.0</v>
      </c>
    </row>
    <row r="1528" ht="15.75" customHeight="1">
      <c r="A1528" s="13">
        <v>42140.89583332963</v>
      </c>
      <c r="B1528" s="12">
        <v>154.0</v>
      </c>
    </row>
    <row r="1529" ht="15.75" customHeight="1">
      <c r="A1529" s="13">
        <v>42140.9062499963</v>
      </c>
      <c r="B1529" s="12">
        <v>138.0</v>
      </c>
    </row>
    <row r="1530" ht="15.75" customHeight="1">
      <c r="A1530" s="13">
        <v>42140.91666666296</v>
      </c>
      <c r="B1530" s="12">
        <v>138.0</v>
      </c>
    </row>
    <row r="1531" ht="15.75" customHeight="1">
      <c r="A1531" s="13">
        <v>42140.927083329625</v>
      </c>
      <c r="B1531" s="12">
        <v>136.0</v>
      </c>
    </row>
    <row r="1532" ht="15.75" customHeight="1">
      <c r="A1532" s="13">
        <v>42140.93749999629</v>
      </c>
      <c r="B1532" s="12">
        <v>137.0</v>
      </c>
    </row>
    <row r="1533" ht="15.75" customHeight="1">
      <c r="A1533" s="13">
        <v>42140.94791666295</v>
      </c>
      <c r="B1533" s="12">
        <v>144.0</v>
      </c>
    </row>
    <row r="1534" ht="15.75" customHeight="1">
      <c r="A1534" s="13">
        <v>42140.95833332962</v>
      </c>
      <c r="B1534" s="12">
        <v>152.0</v>
      </c>
    </row>
    <row r="1535" ht="15.75" customHeight="1">
      <c r="A1535" s="13">
        <v>42140.96874999628</v>
      </c>
      <c r="B1535" s="12">
        <v>139.0</v>
      </c>
    </row>
    <row r="1536" ht="15.75" customHeight="1">
      <c r="A1536" s="13">
        <v>42140.979166662946</v>
      </c>
      <c r="B1536" s="12">
        <v>137.0</v>
      </c>
    </row>
    <row r="1537" ht="15.75" customHeight="1">
      <c r="A1537" s="13">
        <v>42140.98958332961</v>
      </c>
      <c r="B1537" s="12">
        <v>142.0</v>
      </c>
    </row>
    <row r="1538" ht="15.75" customHeight="1">
      <c r="A1538" s="13">
        <v>42140.999999996275</v>
      </c>
      <c r="B1538" s="12">
        <v>144.0</v>
      </c>
    </row>
    <row r="1539" ht="15.75" customHeight="1">
      <c r="A1539" s="13">
        <v>42141.01041666294</v>
      </c>
      <c r="B1539" s="12">
        <v>139.0</v>
      </c>
    </row>
    <row r="1540" ht="15.75" customHeight="1">
      <c r="A1540" s="13">
        <v>42141.0208333296</v>
      </c>
      <c r="B1540" s="12">
        <v>135.0</v>
      </c>
    </row>
    <row r="1541" ht="15.75" customHeight="1">
      <c r="A1541" s="13">
        <v>42141.03124999627</v>
      </c>
      <c r="B1541" s="12">
        <v>135.0</v>
      </c>
    </row>
    <row r="1542" ht="15.75" customHeight="1">
      <c r="A1542" s="13">
        <v>42141.04166666293</v>
      </c>
      <c r="B1542" s="12">
        <v>141.0</v>
      </c>
    </row>
    <row r="1543" ht="15.75" customHeight="1">
      <c r="A1543" s="13">
        <v>42141.052083329596</v>
      </c>
      <c r="B1543" s="12">
        <v>135.0</v>
      </c>
    </row>
    <row r="1544" ht="15.75" customHeight="1">
      <c r="A1544" s="13">
        <v>42141.06249999626</v>
      </c>
      <c r="B1544" s="12">
        <v>136.0</v>
      </c>
    </row>
    <row r="1545" ht="15.75" customHeight="1">
      <c r="A1545" s="13">
        <v>42141.072916662924</v>
      </c>
      <c r="B1545" s="12">
        <v>132.0</v>
      </c>
    </row>
    <row r="1546" ht="15.75" customHeight="1">
      <c r="A1546" s="13">
        <v>42141.08333332959</v>
      </c>
      <c r="B1546" s="12">
        <v>134.0</v>
      </c>
    </row>
    <row r="1547" ht="15.75" customHeight="1">
      <c r="A1547" s="13">
        <v>42141.09374999625</v>
      </c>
      <c r="B1547" s="12">
        <v>132.0</v>
      </c>
    </row>
    <row r="1548" ht="15.75" customHeight="1">
      <c r="A1548" s="13">
        <v>42141.10416666292</v>
      </c>
      <c r="B1548" s="12">
        <v>140.0</v>
      </c>
    </row>
    <row r="1549" ht="15.75" customHeight="1">
      <c r="A1549" s="13">
        <v>42141.11458332958</v>
      </c>
      <c r="B1549" s="12">
        <v>136.0</v>
      </c>
    </row>
    <row r="1550" ht="15.75" customHeight="1">
      <c r="A1550" s="13">
        <v>42141.124999996246</v>
      </c>
      <c r="B1550" s="12">
        <v>131.0</v>
      </c>
    </row>
    <row r="1551" ht="15.75" customHeight="1">
      <c r="A1551" s="13">
        <v>42141.13541666291</v>
      </c>
      <c r="B1551" s="12">
        <v>133.0</v>
      </c>
    </row>
    <row r="1552" ht="15.75" customHeight="1">
      <c r="A1552" s="13">
        <v>42141.145833329574</v>
      </c>
      <c r="B1552" s="12">
        <v>139.0</v>
      </c>
    </row>
    <row r="1553" ht="15.75" customHeight="1">
      <c r="A1553" s="13">
        <v>42141.15624999624</v>
      </c>
      <c r="B1553" s="12">
        <v>133.0</v>
      </c>
    </row>
    <row r="1554" ht="15.75" customHeight="1">
      <c r="A1554" s="13">
        <v>42141.1666666629</v>
      </c>
      <c r="B1554" s="12">
        <v>147.0</v>
      </c>
    </row>
    <row r="1555" ht="15.75" customHeight="1">
      <c r="A1555" s="13">
        <v>42141.17708332957</v>
      </c>
      <c r="B1555" s="12">
        <v>136.0</v>
      </c>
    </row>
    <row r="1556" ht="15.75" customHeight="1">
      <c r="A1556" s="13">
        <v>42141.18749999623</v>
      </c>
      <c r="B1556" s="12">
        <v>143.0</v>
      </c>
    </row>
    <row r="1557" ht="15.75" customHeight="1">
      <c r="A1557" s="13">
        <v>42141.197916662895</v>
      </c>
      <c r="B1557" s="12">
        <v>135.0</v>
      </c>
    </row>
    <row r="1558" ht="15.75" customHeight="1">
      <c r="A1558" s="13">
        <v>42141.20833332956</v>
      </c>
      <c r="B1558" s="12">
        <v>148.0</v>
      </c>
    </row>
    <row r="1559" ht="15.75" customHeight="1">
      <c r="A1559" s="13">
        <v>42141.218749996224</v>
      </c>
      <c r="B1559" s="12">
        <v>135.0</v>
      </c>
    </row>
    <row r="1560" ht="15.75" customHeight="1">
      <c r="A1560" s="13">
        <v>42141.22916666289</v>
      </c>
      <c r="B1560" s="12">
        <v>135.0</v>
      </c>
    </row>
    <row r="1561" ht="15.75" customHeight="1">
      <c r="A1561" s="13">
        <v>42141.23958332955</v>
      </c>
      <c r="B1561" s="12">
        <v>134.0</v>
      </c>
    </row>
    <row r="1562" ht="15.75" customHeight="1">
      <c r="A1562" s="13">
        <v>42141.24999999622</v>
      </c>
      <c r="B1562" s="12">
        <v>137.0</v>
      </c>
    </row>
    <row r="1563" ht="15.75" customHeight="1">
      <c r="A1563" s="13">
        <v>42141.26041666288</v>
      </c>
      <c r="B1563" s="12">
        <v>134.0</v>
      </c>
    </row>
    <row r="1564" ht="15.75" customHeight="1">
      <c r="A1564" s="13">
        <v>42141.270833329545</v>
      </c>
      <c r="B1564" s="12">
        <v>152.0</v>
      </c>
    </row>
    <row r="1565" ht="15.75" customHeight="1">
      <c r="A1565" s="13">
        <v>42141.28124999621</v>
      </c>
      <c r="B1565" s="12">
        <v>139.0</v>
      </c>
    </row>
    <row r="1566" ht="15.75" customHeight="1">
      <c r="A1566" s="13">
        <v>42141.29166666287</v>
      </c>
      <c r="B1566" s="12">
        <v>146.0</v>
      </c>
    </row>
    <row r="1567" ht="15.75" customHeight="1">
      <c r="A1567" s="13">
        <v>42141.30208332954</v>
      </c>
      <c r="B1567" s="12">
        <v>145.0</v>
      </c>
    </row>
    <row r="1568" ht="15.75" customHeight="1">
      <c r="A1568" s="13">
        <v>42141.3124999962</v>
      </c>
      <c r="B1568" s="12">
        <v>148.0</v>
      </c>
    </row>
    <row r="1569" ht="15.75" customHeight="1">
      <c r="A1569" s="13">
        <v>42141.322916662866</v>
      </c>
      <c r="B1569" s="12">
        <v>147.0</v>
      </c>
    </row>
    <row r="1570" ht="15.75" customHeight="1">
      <c r="A1570" s="13">
        <v>42141.33333332953</v>
      </c>
      <c r="B1570" s="12">
        <v>159.0</v>
      </c>
    </row>
    <row r="1571" ht="15.75" customHeight="1">
      <c r="A1571" s="13">
        <v>42141.343749996195</v>
      </c>
      <c r="B1571" s="12">
        <v>147.0</v>
      </c>
    </row>
    <row r="1572" ht="15.75" customHeight="1">
      <c r="A1572" s="13">
        <v>42141.35416666286</v>
      </c>
      <c r="B1572" s="12">
        <v>146.0</v>
      </c>
    </row>
    <row r="1573" ht="15.75" customHeight="1">
      <c r="A1573" s="13">
        <v>42141.36458332952</v>
      </c>
      <c r="B1573" s="12">
        <v>144.0</v>
      </c>
    </row>
    <row r="1574" ht="15.75" customHeight="1">
      <c r="A1574" s="13">
        <v>42141.37499999619</v>
      </c>
      <c r="B1574" s="12">
        <v>149.0</v>
      </c>
    </row>
    <row r="1575" ht="15.75" customHeight="1">
      <c r="A1575" s="13">
        <v>42141.38541666285</v>
      </c>
      <c r="B1575" s="12">
        <v>151.0</v>
      </c>
    </row>
    <row r="1576" ht="15.75" customHeight="1">
      <c r="A1576" s="13">
        <v>42141.395833329516</v>
      </c>
      <c r="B1576" s="12">
        <v>156.0</v>
      </c>
    </row>
    <row r="1577" ht="15.75" customHeight="1">
      <c r="A1577" s="13">
        <v>42141.40624999618</v>
      </c>
      <c r="B1577" s="12">
        <v>147.0</v>
      </c>
    </row>
    <row r="1578" ht="15.75" customHeight="1">
      <c r="A1578" s="13">
        <v>42141.416666662844</v>
      </c>
      <c r="B1578" s="12">
        <v>154.0</v>
      </c>
    </row>
    <row r="1579" ht="15.75" customHeight="1">
      <c r="A1579" s="13">
        <v>42141.42708332951</v>
      </c>
      <c r="B1579" s="12">
        <v>152.0</v>
      </c>
    </row>
    <row r="1580" ht="15.75" customHeight="1">
      <c r="A1580" s="13">
        <v>42141.43749999617</v>
      </c>
      <c r="B1580" s="12">
        <v>160.0</v>
      </c>
    </row>
    <row r="1581" ht="15.75" customHeight="1">
      <c r="A1581" s="13">
        <v>42141.44791666284</v>
      </c>
      <c r="B1581" s="12">
        <v>171.0</v>
      </c>
    </row>
    <row r="1582" ht="15.75" customHeight="1">
      <c r="A1582" s="13">
        <v>42141.4583333295</v>
      </c>
      <c r="B1582" s="12">
        <v>181.0</v>
      </c>
    </row>
    <row r="1583" ht="15.75" customHeight="1">
      <c r="A1583" s="13">
        <v>42141.468749996166</v>
      </c>
      <c r="B1583" s="12">
        <v>160.0</v>
      </c>
    </row>
    <row r="1584" ht="15.75" customHeight="1">
      <c r="A1584" s="13">
        <v>42141.47916666283</v>
      </c>
      <c r="B1584" s="12">
        <v>175.0</v>
      </c>
    </row>
    <row r="1585" ht="15.75" customHeight="1">
      <c r="A1585" s="13">
        <v>42141.489583329494</v>
      </c>
      <c r="B1585" s="12">
        <v>183.0</v>
      </c>
    </row>
    <row r="1586" ht="15.75" customHeight="1">
      <c r="A1586" s="13">
        <v>42141.49999999616</v>
      </c>
      <c r="B1586" s="12">
        <v>182.0</v>
      </c>
    </row>
    <row r="1587" ht="15.75" customHeight="1">
      <c r="A1587" s="13">
        <v>42141.51041666282</v>
      </c>
      <c r="B1587" s="12">
        <v>177.0</v>
      </c>
    </row>
    <row r="1588" ht="15.75" customHeight="1">
      <c r="A1588" s="13">
        <v>42141.52083332949</v>
      </c>
      <c r="B1588" s="12">
        <v>172.0</v>
      </c>
    </row>
    <row r="1589" ht="15.75" customHeight="1">
      <c r="A1589" s="13">
        <v>42141.53124999615</v>
      </c>
      <c r="B1589" s="12">
        <v>189.0</v>
      </c>
    </row>
    <row r="1590" ht="15.75" customHeight="1">
      <c r="A1590" s="13">
        <v>42141.541666662815</v>
      </c>
      <c r="B1590" s="12">
        <v>174.0</v>
      </c>
    </row>
    <row r="1591" ht="15.75" customHeight="1">
      <c r="A1591" s="13">
        <v>42141.55208332948</v>
      </c>
      <c r="B1591" s="12">
        <v>196.0</v>
      </c>
    </row>
    <row r="1592" ht="15.75" customHeight="1">
      <c r="A1592" s="13">
        <v>42141.562499996144</v>
      </c>
      <c r="B1592" s="12">
        <v>184.0</v>
      </c>
    </row>
    <row r="1593" ht="15.75" customHeight="1">
      <c r="A1593" s="13">
        <v>42141.57291666281</v>
      </c>
      <c r="B1593" s="12">
        <v>179.0</v>
      </c>
    </row>
    <row r="1594" ht="15.75" customHeight="1">
      <c r="A1594" s="13">
        <v>42141.58333332947</v>
      </c>
      <c r="B1594" s="12">
        <v>187.0</v>
      </c>
    </row>
    <row r="1595" ht="15.75" customHeight="1">
      <c r="A1595" s="13">
        <v>42141.59374999614</v>
      </c>
      <c r="B1595" s="12">
        <v>172.0</v>
      </c>
    </row>
    <row r="1596" ht="15.75" customHeight="1">
      <c r="A1596" s="13">
        <v>42141.6041666628</v>
      </c>
      <c r="B1596" s="12">
        <v>186.0</v>
      </c>
    </row>
    <row r="1597" ht="15.75" customHeight="1">
      <c r="A1597" s="13">
        <v>42141.614583329465</v>
      </c>
      <c r="B1597" s="12">
        <v>193.0</v>
      </c>
    </row>
    <row r="1598" ht="15.75" customHeight="1">
      <c r="A1598" s="13">
        <v>42141.62499999613</v>
      </c>
      <c r="B1598" s="12">
        <v>191.0</v>
      </c>
    </row>
    <row r="1599" ht="15.75" customHeight="1">
      <c r="A1599" s="13">
        <v>42141.63541666279</v>
      </c>
      <c r="B1599" s="12">
        <v>192.0</v>
      </c>
    </row>
    <row r="1600" ht="15.75" customHeight="1">
      <c r="A1600" s="13">
        <v>42141.64583332946</v>
      </c>
      <c r="B1600" s="12">
        <v>176.0</v>
      </c>
    </row>
    <row r="1601" ht="15.75" customHeight="1">
      <c r="A1601" s="13">
        <v>42141.65624999612</v>
      </c>
      <c r="B1601" s="12">
        <v>196.0</v>
      </c>
    </row>
    <row r="1602" ht="15.75" customHeight="1">
      <c r="A1602" s="13">
        <v>42141.666666662786</v>
      </c>
      <c r="B1602" s="12">
        <v>194.0</v>
      </c>
    </row>
    <row r="1603" ht="15.75" customHeight="1">
      <c r="A1603" s="13">
        <v>42141.67708332945</v>
      </c>
      <c r="B1603" s="12">
        <v>183.0</v>
      </c>
    </row>
    <row r="1604" ht="15.75" customHeight="1">
      <c r="A1604" s="13">
        <v>42141.687499996115</v>
      </c>
      <c r="B1604" s="12">
        <v>188.0</v>
      </c>
    </row>
    <row r="1605" ht="15.75" customHeight="1">
      <c r="A1605" s="13">
        <v>42141.69791666278</v>
      </c>
      <c r="B1605" s="12">
        <v>184.0</v>
      </c>
    </row>
    <row r="1606" ht="15.75" customHeight="1">
      <c r="A1606" s="13">
        <v>42141.70833332944</v>
      </c>
      <c r="B1606" s="12">
        <v>194.0</v>
      </c>
    </row>
    <row r="1607" ht="15.75" customHeight="1">
      <c r="A1607" s="13">
        <v>42141.71874999611</v>
      </c>
      <c r="B1607" s="12">
        <v>185.0</v>
      </c>
    </row>
    <row r="1608" ht="15.75" customHeight="1">
      <c r="A1608" s="13">
        <v>42141.72916666277</v>
      </c>
      <c r="B1608" s="12">
        <v>193.0</v>
      </c>
    </row>
    <row r="1609" ht="15.75" customHeight="1">
      <c r="A1609" s="13">
        <v>42141.739583329436</v>
      </c>
      <c r="B1609" s="12">
        <v>176.0</v>
      </c>
    </row>
    <row r="1610" ht="15.75" customHeight="1">
      <c r="A1610" s="13">
        <v>42141.7499999961</v>
      </c>
      <c r="B1610" s="12">
        <v>176.0</v>
      </c>
    </row>
    <row r="1611" ht="15.75" customHeight="1">
      <c r="A1611" s="13">
        <v>42141.760416662764</v>
      </c>
      <c r="B1611" s="12">
        <v>180.0</v>
      </c>
    </row>
    <row r="1612" ht="15.75" customHeight="1">
      <c r="A1612" s="13">
        <v>42141.77083332943</v>
      </c>
      <c r="B1612" s="12">
        <v>189.0</v>
      </c>
    </row>
    <row r="1613" ht="15.75" customHeight="1">
      <c r="A1613" s="13">
        <v>42141.78124999609</v>
      </c>
      <c r="B1613" s="12">
        <v>181.0</v>
      </c>
    </row>
    <row r="1614" ht="15.75" customHeight="1">
      <c r="A1614" s="13">
        <v>42141.79166666276</v>
      </c>
      <c r="B1614" s="12">
        <v>179.0</v>
      </c>
    </row>
    <row r="1615" ht="15.75" customHeight="1">
      <c r="A1615" s="13">
        <v>42141.80208332942</v>
      </c>
      <c r="B1615" s="12">
        <v>175.0</v>
      </c>
    </row>
    <row r="1616" ht="15.75" customHeight="1">
      <c r="A1616" s="13">
        <v>42141.812499996086</v>
      </c>
      <c r="B1616" s="12">
        <v>165.0</v>
      </c>
    </row>
    <row r="1617" ht="15.75" customHeight="1">
      <c r="A1617" s="13">
        <v>42141.82291666275</v>
      </c>
      <c r="B1617" s="12">
        <v>169.0</v>
      </c>
    </row>
    <row r="1618" ht="15.75" customHeight="1">
      <c r="A1618" s="13">
        <v>42141.833333329414</v>
      </c>
      <c r="B1618" s="12">
        <v>156.0</v>
      </c>
    </row>
    <row r="1619" ht="15.75" customHeight="1">
      <c r="A1619" s="13">
        <v>42141.84374999608</v>
      </c>
      <c r="B1619" s="12">
        <v>166.0</v>
      </c>
    </row>
    <row r="1620" ht="15.75" customHeight="1">
      <c r="A1620" s="13">
        <v>42141.85416666274</v>
      </c>
      <c r="B1620" s="12">
        <v>160.0</v>
      </c>
    </row>
    <row r="1621" ht="15.75" customHeight="1">
      <c r="A1621" s="13">
        <v>42141.86458332941</v>
      </c>
      <c r="B1621" s="12">
        <v>158.0</v>
      </c>
    </row>
    <row r="1622" ht="15.75" customHeight="1">
      <c r="A1622" s="13">
        <v>42141.87499999607</v>
      </c>
      <c r="B1622" s="12">
        <v>168.0</v>
      </c>
    </row>
    <row r="1623" ht="15.75" customHeight="1">
      <c r="A1623" s="13">
        <v>42141.885416662735</v>
      </c>
      <c r="B1623" s="12">
        <v>145.0</v>
      </c>
    </row>
    <row r="1624" ht="15.75" customHeight="1">
      <c r="A1624" s="13">
        <v>42141.8958333294</v>
      </c>
      <c r="B1624" s="12">
        <v>141.0</v>
      </c>
    </row>
    <row r="1625" ht="15.75" customHeight="1">
      <c r="A1625" s="13">
        <v>42141.906249996064</v>
      </c>
      <c r="B1625" s="12">
        <v>136.0</v>
      </c>
    </row>
    <row r="1626" ht="15.75" customHeight="1">
      <c r="A1626" s="13">
        <v>42141.91666666273</v>
      </c>
      <c r="B1626" s="12">
        <v>138.0</v>
      </c>
    </row>
    <row r="1627" ht="15.75" customHeight="1">
      <c r="A1627" s="13">
        <v>42141.92708332939</v>
      </c>
      <c r="B1627" s="12">
        <v>136.0</v>
      </c>
    </row>
    <row r="1628" ht="15.75" customHeight="1">
      <c r="A1628" s="13">
        <v>42141.93749999606</v>
      </c>
      <c r="B1628" s="12">
        <v>138.0</v>
      </c>
    </row>
    <row r="1629" ht="15.75" customHeight="1">
      <c r="A1629" s="13">
        <v>42141.94791666272</v>
      </c>
      <c r="B1629" s="12">
        <v>140.0</v>
      </c>
    </row>
    <row r="1630" ht="15.75" customHeight="1">
      <c r="A1630" s="13">
        <v>42141.958333329385</v>
      </c>
      <c r="B1630" s="12">
        <v>138.0</v>
      </c>
    </row>
    <row r="1631" ht="15.75" customHeight="1">
      <c r="A1631" s="13">
        <v>42141.96874999605</v>
      </c>
      <c r="B1631" s="12">
        <v>135.0</v>
      </c>
    </row>
    <row r="1632" ht="15.75" customHeight="1">
      <c r="A1632" s="13">
        <v>42141.97916666271</v>
      </c>
      <c r="B1632" s="12">
        <v>138.0</v>
      </c>
    </row>
    <row r="1633" ht="15.75" customHeight="1">
      <c r="A1633" s="13">
        <v>42141.98958332938</v>
      </c>
      <c r="B1633" s="12">
        <v>142.0</v>
      </c>
    </row>
    <row r="1634" ht="15.75" customHeight="1">
      <c r="A1634" s="13">
        <v>42141.99999999604</v>
      </c>
      <c r="B1634" s="12">
        <v>139.0</v>
      </c>
    </row>
    <row r="1635" ht="15.75" customHeight="1">
      <c r="A1635" s="13">
        <v>42142.010416662706</v>
      </c>
      <c r="B1635" s="12">
        <v>136.0</v>
      </c>
    </row>
    <row r="1636" ht="15.75" customHeight="1">
      <c r="A1636" s="13">
        <v>42142.02083332937</v>
      </c>
      <c r="B1636" s="12">
        <v>134.0</v>
      </c>
    </row>
    <row r="1637" ht="15.75" customHeight="1">
      <c r="A1637" s="13">
        <v>42142.031249996035</v>
      </c>
      <c r="B1637" s="12">
        <v>132.0</v>
      </c>
    </row>
    <row r="1638" ht="15.75" customHeight="1">
      <c r="A1638" s="13">
        <v>42142.0416666627</v>
      </c>
      <c r="B1638" s="12">
        <v>133.0</v>
      </c>
    </row>
    <row r="1639" ht="15.75" customHeight="1">
      <c r="A1639" s="13">
        <v>42142.05208332936</v>
      </c>
      <c r="B1639" s="12">
        <v>137.0</v>
      </c>
    </row>
    <row r="1640" ht="15.75" customHeight="1">
      <c r="A1640" s="13">
        <v>42142.06249999603</v>
      </c>
      <c r="B1640" s="12">
        <v>134.0</v>
      </c>
    </row>
    <row r="1641" ht="15.75" customHeight="1">
      <c r="A1641" s="13">
        <v>42142.07291666269</v>
      </c>
      <c r="B1641" s="12">
        <v>135.0</v>
      </c>
    </row>
    <row r="1642" ht="15.75" customHeight="1">
      <c r="A1642" s="13">
        <v>42142.083333329356</v>
      </c>
      <c r="B1642" s="12">
        <v>135.0</v>
      </c>
    </row>
    <row r="1643" ht="15.75" customHeight="1">
      <c r="A1643" s="13">
        <v>42142.09374999602</v>
      </c>
      <c r="B1643" s="12">
        <v>137.0</v>
      </c>
    </row>
    <row r="1644" ht="15.75" customHeight="1">
      <c r="A1644" s="13">
        <v>42142.104166662684</v>
      </c>
      <c r="B1644" s="12">
        <v>135.0</v>
      </c>
    </row>
    <row r="1645" ht="15.75" customHeight="1">
      <c r="A1645" s="13">
        <v>42142.11458332935</v>
      </c>
      <c r="B1645" s="12">
        <v>142.0</v>
      </c>
    </row>
    <row r="1646" ht="15.75" customHeight="1">
      <c r="A1646" s="13">
        <v>42142.12499999601</v>
      </c>
      <c r="B1646" s="12">
        <v>137.0</v>
      </c>
    </row>
    <row r="1647" ht="15.75" customHeight="1">
      <c r="A1647" s="13">
        <v>42142.13541666268</v>
      </c>
      <c r="B1647" s="12">
        <v>136.0</v>
      </c>
    </row>
    <row r="1648" ht="15.75" customHeight="1">
      <c r="A1648" s="13">
        <v>42142.14583332934</v>
      </c>
      <c r="B1648" s="12">
        <v>134.0</v>
      </c>
    </row>
    <row r="1649" ht="15.75" customHeight="1">
      <c r="A1649" s="13">
        <v>42142.156249996005</v>
      </c>
      <c r="B1649" s="12">
        <v>132.0</v>
      </c>
    </row>
    <row r="1650" ht="15.75" customHeight="1">
      <c r="A1650" s="13">
        <v>42142.16666666267</v>
      </c>
      <c r="B1650" s="12">
        <v>135.0</v>
      </c>
    </row>
    <row r="1651" ht="15.75" customHeight="1">
      <c r="A1651" s="13">
        <v>42142.177083329334</v>
      </c>
      <c r="B1651" s="12">
        <v>139.0</v>
      </c>
    </row>
    <row r="1652" ht="15.75" customHeight="1">
      <c r="A1652" s="13">
        <v>42142.187499996</v>
      </c>
      <c r="B1652" s="12">
        <v>136.0</v>
      </c>
    </row>
    <row r="1653" ht="15.75" customHeight="1">
      <c r="A1653" s="13">
        <v>42142.19791666266</v>
      </c>
      <c r="B1653" s="12">
        <v>134.0</v>
      </c>
    </row>
    <row r="1654" ht="15.75" customHeight="1">
      <c r="A1654" s="13">
        <v>42142.20833332933</v>
      </c>
      <c r="B1654" s="12">
        <v>131.0</v>
      </c>
    </row>
    <row r="1655" ht="15.75" customHeight="1">
      <c r="A1655" s="13">
        <v>42142.21874999599</v>
      </c>
      <c r="B1655" s="12">
        <v>135.0</v>
      </c>
    </row>
    <row r="1656" ht="15.75" customHeight="1">
      <c r="A1656" s="13">
        <v>42142.229166662655</v>
      </c>
      <c r="B1656" s="12">
        <v>135.0</v>
      </c>
    </row>
    <row r="1657" ht="15.75" customHeight="1">
      <c r="A1657" s="13">
        <v>42142.23958332932</v>
      </c>
      <c r="B1657" s="12">
        <v>134.0</v>
      </c>
    </row>
    <row r="1658" ht="15.75" customHeight="1">
      <c r="A1658" s="13">
        <v>42142.249999995984</v>
      </c>
      <c r="B1658" s="12">
        <v>135.0</v>
      </c>
    </row>
    <row r="1659" ht="15.75" customHeight="1">
      <c r="A1659" s="13">
        <v>42142.26041666265</v>
      </c>
      <c r="B1659" s="12">
        <v>129.0</v>
      </c>
    </row>
    <row r="1660" ht="15.75" customHeight="1">
      <c r="A1660" s="13">
        <v>42142.27083332931</v>
      </c>
      <c r="B1660" s="12">
        <v>134.0</v>
      </c>
    </row>
    <row r="1661" ht="15.75" customHeight="1">
      <c r="A1661" s="13">
        <v>42142.28124999598</v>
      </c>
      <c r="B1661" s="12">
        <v>138.0</v>
      </c>
    </row>
    <row r="1662" ht="15.75" customHeight="1">
      <c r="A1662" s="13">
        <v>42142.29166666264</v>
      </c>
      <c r="B1662" s="12">
        <v>137.0</v>
      </c>
    </row>
    <row r="1663" ht="15.75" customHeight="1">
      <c r="A1663" s="13">
        <v>42142.302083329305</v>
      </c>
      <c r="B1663" s="12">
        <v>136.0</v>
      </c>
    </row>
    <row r="1664" ht="15.75" customHeight="1">
      <c r="A1664" s="13">
        <v>42142.31249999597</v>
      </c>
      <c r="B1664" s="12">
        <v>132.0</v>
      </c>
    </row>
    <row r="1665" ht="15.75" customHeight="1">
      <c r="A1665" s="13">
        <v>42142.32291666263</v>
      </c>
      <c r="B1665" s="12">
        <v>137.0</v>
      </c>
    </row>
    <row r="1666" ht="15.75" customHeight="1">
      <c r="A1666" s="13">
        <v>42142.3333333293</v>
      </c>
      <c r="B1666" s="12">
        <v>144.0</v>
      </c>
    </row>
    <row r="1667" ht="15.75" customHeight="1">
      <c r="A1667" s="13">
        <v>42142.34374999596</v>
      </c>
      <c r="B1667" s="12">
        <v>151.0</v>
      </c>
    </row>
    <row r="1668" ht="15.75" customHeight="1">
      <c r="A1668" s="13">
        <v>42142.354166662626</v>
      </c>
      <c r="B1668" s="12">
        <v>155.0</v>
      </c>
    </row>
    <row r="1669" ht="15.75" customHeight="1">
      <c r="A1669" s="13">
        <v>42142.36458332929</v>
      </c>
      <c r="B1669" s="12">
        <v>151.0</v>
      </c>
    </row>
    <row r="1670" ht="15.75" customHeight="1">
      <c r="A1670" s="13">
        <v>42142.374999995955</v>
      </c>
      <c r="B1670" s="12">
        <v>157.0</v>
      </c>
    </row>
    <row r="1671" ht="15.75" customHeight="1">
      <c r="A1671" s="13">
        <v>42142.38541666262</v>
      </c>
      <c r="B1671" s="12">
        <v>158.0</v>
      </c>
    </row>
    <row r="1672" ht="15.75" customHeight="1">
      <c r="A1672" s="13">
        <v>42142.39583332928</v>
      </c>
      <c r="B1672" s="12">
        <v>162.0</v>
      </c>
    </row>
    <row r="1673" ht="15.75" customHeight="1">
      <c r="A1673" s="13">
        <v>42142.40624999595</v>
      </c>
      <c r="B1673" s="12">
        <v>166.0</v>
      </c>
    </row>
    <row r="1674" ht="15.75" customHeight="1">
      <c r="A1674" s="13">
        <v>42142.41666666261</v>
      </c>
      <c r="B1674" s="12">
        <v>172.0</v>
      </c>
    </row>
    <row r="1675" ht="15.75" customHeight="1">
      <c r="A1675" s="13">
        <v>42142.427083329276</v>
      </c>
      <c r="B1675" s="12">
        <v>172.0</v>
      </c>
    </row>
    <row r="1676" ht="15.75" customHeight="1">
      <c r="A1676" s="13">
        <v>42142.43749999594</v>
      </c>
      <c r="B1676" s="12">
        <v>171.0</v>
      </c>
    </row>
    <row r="1677" ht="15.75" customHeight="1">
      <c r="A1677" s="13">
        <v>42142.447916662604</v>
      </c>
      <c r="B1677" s="12">
        <v>177.0</v>
      </c>
    </row>
    <row r="1678" ht="15.75" customHeight="1">
      <c r="A1678" s="13">
        <v>42142.45833332927</v>
      </c>
      <c r="B1678" s="12">
        <v>181.0</v>
      </c>
    </row>
    <row r="1679" ht="15.75" customHeight="1">
      <c r="A1679" s="13">
        <v>42142.46874999593</v>
      </c>
      <c r="B1679" s="12">
        <v>188.0</v>
      </c>
    </row>
    <row r="1680" ht="15.75" customHeight="1">
      <c r="A1680" s="13">
        <v>42142.4791666626</v>
      </c>
      <c r="B1680" s="12">
        <v>185.0</v>
      </c>
    </row>
    <row r="1681" ht="15.75" customHeight="1">
      <c r="A1681" s="13">
        <v>42142.48958332926</v>
      </c>
      <c r="B1681" s="12">
        <v>176.0</v>
      </c>
    </row>
    <row r="1682" ht="15.75" customHeight="1">
      <c r="A1682" s="13">
        <v>42142.499999995925</v>
      </c>
      <c r="B1682" s="12">
        <v>179.0</v>
      </c>
    </row>
    <row r="1683" ht="15.75" customHeight="1">
      <c r="A1683" s="13">
        <v>42142.51041666259</v>
      </c>
      <c r="B1683" s="12">
        <v>184.0</v>
      </c>
    </row>
    <row r="1684" ht="15.75" customHeight="1">
      <c r="A1684" s="13">
        <v>42142.520833329254</v>
      </c>
      <c r="B1684" s="12">
        <v>184.0</v>
      </c>
    </row>
    <row r="1685" ht="15.75" customHeight="1">
      <c r="A1685" s="13">
        <v>42142.53124999592</v>
      </c>
      <c r="B1685" s="12">
        <v>179.0</v>
      </c>
    </row>
    <row r="1686" ht="15.75" customHeight="1">
      <c r="A1686" s="13">
        <v>42142.54166666258</v>
      </c>
      <c r="B1686" s="12">
        <v>181.0</v>
      </c>
    </row>
    <row r="1687" ht="15.75" customHeight="1">
      <c r="A1687" s="13">
        <v>42142.55208332925</v>
      </c>
      <c r="B1687" s="12">
        <v>202.0</v>
      </c>
    </row>
    <row r="1688" ht="15.75" customHeight="1">
      <c r="A1688" s="13">
        <v>42142.56249999591</v>
      </c>
      <c r="B1688" s="12">
        <v>187.0</v>
      </c>
    </row>
    <row r="1689" ht="15.75" customHeight="1">
      <c r="A1689" s="13">
        <v>42142.572916662575</v>
      </c>
      <c r="B1689" s="12">
        <v>190.0</v>
      </c>
    </row>
    <row r="1690" ht="15.75" customHeight="1">
      <c r="A1690" s="13">
        <v>42142.58333332924</v>
      </c>
      <c r="B1690" s="12">
        <v>184.0</v>
      </c>
    </row>
    <row r="1691" ht="15.75" customHeight="1">
      <c r="A1691" s="13">
        <v>42142.5937499959</v>
      </c>
      <c r="B1691" s="12">
        <v>196.0</v>
      </c>
    </row>
    <row r="1692" ht="15.75" customHeight="1">
      <c r="A1692" s="13">
        <v>42142.60416666257</v>
      </c>
      <c r="B1692" s="12">
        <v>188.0</v>
      </c>
    </row>
    <row r="1693" ht="15.75" customHeight="1">
      <c r="A1693" s="13">
        <v>42142.61458332923</v>
      </c>
      <c r="B1693" s="12">
        <v>207.0</v>
      </c>
    </row>
    <row r="1694" ht="15.75" customHeight="1">
      <c r="A1694" s="13">
        <v>42142.624999995896</v>
      </c>
      <c r="B1694" s="12">
        <v>202.0</v>
      </c>
    </row>
    <row r="1695" ht="15.75" customHeight="1">
      <c r="A1695" s="13">
        <v>42142.63541666256</v>
      </c>
      <c r="B1695" s="12">
        <v>194.0</v>
      </c>
    </row>
    <row r="1696" ht="15.75" customHeight="1">
      <c r="A1696" s="13">
        <v>42142.645833329225</v>
      </c>
      <c r="B1696" s="12">
        <v>202.0</v>
      </c>
    </row>
    <row r="1697" ht="15.75" customHeight="1">
      <c r="A1697" s="13">
        <v>42142.65624999589</v>
      </c>
      <c r="B1697" s="12">
        <v>196.0</v>
      </c>
    </row>
    <row r="1698" ht="15.75" customHeight="1">
      <c r="A1698" s="13">
        <v>42142.66666666255</v>
      </c>
      <c r="B1698" s="12">
        <v>207.0</v>
      </c>
    </row>
    <row r="1699" ht="15.75" customHeight="1">
      <c r="A1699" s="13">
        <v>42142.67708332922</v>
      </c>
      <c r="B1699" s="12">
        <v>197.0</v>
      </c>
    </row>
    <row r="1700" ht="15.75" customHeight="1">
      <c r="A1700" s="13">
        <v>42142.68749999588</v>
      </c>
      <c r="B1700" s="12">
        <v>191.0</v>
      </c>
    </row>
    <row r="1701" ht="15.75" customHeight="1">
      <c r="A1701" s="13">
        <v>42142.697916662546</v>
      </c>
      <c r="B1701" s="12">
        <v>197.0</v>
      </c>
    </row>
    <row r="1702" ht="15.75" customHeight="1">
      <c r="A1702" s="13">
        <v>42142.70833332921</v>
      </c>
      <c r="B1702" s="12">
        <v>183.0</v>
      </c>
    </row>
    <row r="1703" ht="15.75" customHeight="1">
      <c r="A1703" s="13">
        <v>42142.718749995875</v>
      </c>
      <c r="B1703" s="12">
        <v>200.0</v>
      </c>
    </row>
    <row r="1704" ht="15.75" customHeight="1">
      <c r="A1704" s="13">
        <v>42142.72916666254</v>
      </c>
      <c r="B1704" s="12">
        <v>186.0</v>
      </c>
    </row>
    <row r="1705" ht="15.75" customHeight="1">
      <c r="A1705" s="13">
        <v>42142.7395833292</v>
      </c>
      <c r="B1705" s="12">
        <v>195.0</v>
      </c>
    </row>
    <row r="1706" ht="15.75" customHeight="1">
      <c r="A1706" s="13">
        <v>42142.74999999587</v>
      </c>
      <c r="B1706" s="12">
        <v>181.0</v>
      </c>
    </row>
    <row r="1707" ht="15.75" customHeight="1">
      <c r="A1707" s="13">
        <v>42142.76041666253</v>
      </c>
      <c r="B1707" s="12">
        <v>189.0</v>
      </c>
    </row>
    <row r="1708" ht="15.75" customHeight="1">
      <c r="A1708" s="13">
        <v>42142.770833329196</v>
      </c>
      <c r="B1708" s="12">
        <v>190.0</v>
      </c>
    </row>
    <row r="1709" ht="15.75" customHeight="1">
      <c r="A1709" s="13">
        <v>42142.78124999586</v>
      </c>
      <c r="B1709" s="12">
        <v>183.0</v>
      </c>
    </row>
    <row r="1710" ht="15.75" customHeight="1">
      <c r="A1710" s="13">
        <v>42142.791666662524</v>
      </c>
      <c r="B1710" s="12">
        <v>183.0</v>
      </c>
    </row>
    <row r="1711" ht="15.75" customHeight="1">
      <c r="A1711" s="13">
        <v>42142.80208332919</v>
      </c>
      <c r="B1711" s="12">
        <v>168.0</v>
      </c>
    </row>
    <row r="1712" ht="15.75" customHeight="1">
      <c r="A1712" s="13">
        <v>42142.81249999585</v>
      </c>
      <c r="B1712" s="12">
        <v>169.0</v>
      </c>
    </row>
    <row r="1713" ht="15.75" customHeight="1">
      <c r="A1713" s="13">
        <v>42142.82291666252</v>
      </c>
      <c r="B1713" s="12">
        <v>160.0</v>
      </c>
    </row>
    <row r="1714" ht="15.75" customHeight="1">
      <c r="A1714" s="13">
        <v>42142.83333332918</v>
      </c>
      <c r="B1714" s="12">
        <v>168.0</v>
      </c>
    </row>
    <row r="1715" ht="15.75" customHeight="1">
      <c r="A1715" s="13">
        <v>42142.843749995845</v>
      </c>
      <c r="B1715" s="12">
        <v>166.0</v>
      </c>
    </row>
    <row r="1716" ht="15.75" customHeight="1">
      <c r="A1716" s="13">
        <v>42142.85416666251</v>
      </c>
      <c r="B1716" s="12">
        <v>158.0</v>
      </c>
    </row>
    <row r="1717" ht="15.75" customHeight="1">
      <c r="A1717" s="13">
        <v>42142.864583329174</v>
      </c>
      <c r="B1717" s="12">
        <v>156.0</v>
      </c>
    </row>
    <row r="1718" ht="15.75" customHeight="1">
      <c r="A1718" s="13">
        <v>42142.87499999584</v>
      </c>
      <c r="B1718" s="12">
        <v>162.0</v>
      </c>
    </row>
    <row r="1719" ht="15.75" customHeight="1">
      <c r="A1719" s="13">
        <v>42142.8854166625</v>
      </c>
      <c r="B1719" s="12">
        <v>156.0</v>
      </c>
    </row>
    <row r="1720" ht="15.75" customHeight="1">
      <c r="A1720" s="13">
        <v>42142.89583332917</v>
      </c>
      <c r="B1720" s="12">
        <v>146.0</v>
      </c>
    </row>
    <row r="1721" ht="15.75" customHeight="1">
      <c r="A1721" s="13">
        <v>42142.90624999583</v>
      </c>
      <c r="B1721" s="12">
        <v>145.0</v>
      </c>
    </row>
    <row r="1722" ht="15.75" customHeight="1">
      <c r="A1722" s="13">
        <v>42142.916666662495</v>
      </c>
      <c r="B1722" s="12">
        <v>147.0</v>
      </c>
    </row>
    <row r="1723" ht="15.75" customHeight="1">
      <c r="A1723" s="13">
        <v>42142.92708332916</v>
      </c>
      <c r="B1723" s="12">
        <v>157.0</v>
      </c>
    </row>
    <row r="1724" ht="15.75" customHeight="1">
      <c r="A1724" s="13">
        <v>42142.93749999582</v>
      </c>
      <c r="B1724" s="12">
        <v>149.0</v>
      </c>
    </row>
    <row r="1725" ht="15.75" customHeight="1">
      <c r="A1725" s="13">
        <v>42142.94791666249</v>
      </c>
      <c r="B1725" s="12">
        <v>149.0</v>
      </c>
    </row>
    <row r="1726" ht="15.75" customHeight="1">
      <c r="A1726" s="13">
        <v>42142.95833332915</v>
      </c>
      <c r="B1726" s="12">
        <v>151.0</v>
      </c>
    </row>
    <row r="1727" ht="15.75" customHeight="1">
      <c r="A1727" s="13">
        <v>42142.968749995816</v>
      </c>
      <c r="B1727" s="12">
        <v>149.0</v>
      </c>
    </row>
    <row r="1728" ht="15.75" customHeight="1">
      <c r="A1728" s="13">
        <v>42142.97916666248</v>
      </c>
      <c r="B1728" s="12">
        <v>149.0</v>
      </c>
    </row>
    <row r="1729" ht="15.75" customHeight="1">
      <c r="A1729" s="13">
        <v>42142.989583329145</v>
      </c>
      <c r="B1729" s="12">
        <v>157.0</v>
      </c>
    </row>
    <row r="1730" ht="15.75" customHeight="1">
      <c r="A1730" s="13">
        <v>42142.99999999581</v>
      </c>
      <c r="B1730" s="12">
        <v>155.0</v>
      </c>
    </row>
    <row r="1731" ht="15.75" customHeight="1">
      <c r="A1731" s="13">
        <v>42143.01041666247</v>
      </c>
      <c r="B1731" s="12">
        <v>145.0</v>
      </c>
    </row>
    <row r="1732" ht="15.75" customHeight="1">
      <c r="A1732" s="13">
        <v>42143.02083332914</v>
      </c>
      <c r="B1732" s="12">
        <v>142.0</v>
      </c>
    </row>
    <row r="1733" ht="15.75" customHeight="1">
      <c r="A1733" s="13">
        <v>42143.0312499958</v>
      </c>
      <c r="B1733" s="12">
        <v>144.0</v>
      </c>
    </row>
    <row r="1734" ht="15.75" customHeight="1">
      <c r="A1734" s="13">
        <v>42143.041666662466</v>
      </c>
      <c r="B1734" s="12">
        <v>153.0</v>
      </c>
    </row>
    <row r="1735" ht="15.75" customHeight="1">
      <c r="A1735" s="13">
        <v>42143.05208332913</v>
      </c>
      <c r="B1735" s="12">
        <v>149.0</v>
      </c>
    </row>
    <row r="1736" ht="15.75" customHeight="1">
      <c r="A1736" s="13">
        <v>42143.062499995794</v>
      </c>
      <c r="B1736" s="12">
        <v>145.0</v>
      </c>
    </row>
    <row r="1737" ht="15.75" customHeight="1">
      <c r="A1737" s="13">
        <v>42143.07291666246</v>
      </c>
      <c r="B1737" s="12">
        <v>145.0</v>
      </c>
    </row>
    <row r="1738" ht="15.75" customHeight="1">
      <c r="A1738" s="13">
        <v>42143.08333332912</v>
      </c>
      <c r="B1738" s="12">
        <v>140.0</v>
      </c>
    </row>
    <row r="1739" ht="15.75" customHeight="1">
      <c r="A1739" s="13">
        <v>42143.09374999579</v>
      </c>
      <c r="B1739" s="12">
        <v>150.0</v>
      </c>
    </row>
    <row r="1740" ht="15.75" customHeight="1">
      <c r="A1740" s="13">
        <v>42143.10416666245</v>
      </c>
      <c r="B1740" s="12">
        <v>148.0</v>
      </c>
    </row>
    <row r="1741" ht="15.75" customHeight="1">
      <c r="A1741" s="13">
        <v>42143.114583329116</v>
      </c>
      <c r="B1741" s="12">
        <v>146.0</v>
      </c>
    </row>
    <row r="1742" ht="15.75" customHeight="1">
      <c r="A1742" s="13">
        <v>42143.12499999578</v>
      </c>
      <c r="B1742" s="12">
        <v>141.0</v>
      </c>
    </row>
    <row r="1743" ht="15.75" customHeight="1">
      <c r="A1743" s="13">
        <v>42143.135416662444</v>
      </c>
      <c r="B1743" s="12">
        <v>145.0</v>
      </c>
    </row>
    <row r="1744" ht="15.75" customHeight="1">
      <c r="A1744" s="13">
        <v>42143.14583332911</v>
      </c>
      <c r="B1744" s="12">
        <v>152.0</v>
      </c>
    </row>
    <row r="1745" ht="15.75" customHeight="1">
      <c r="A1745" s="13">
        <v>42143.15624999577</v>
      </c>
      <c r="B1745" s="12">
        <v>146.0</v>
      </c>
    </row>
    <row r="1746" ht="15.75" customHeight="1">
      <c r="A1746" s="13">
        <v>42143.16666666244</v>
      </c>
      <c r="B1746" s="12">
        <v>143.0</v>
      </c>
    </row>
    <row r="1747" ht="15.75" customHeight="1">
      <c r="A1747" s="13">
        <v>42143.1770833291</v>
      </c>
      <c r="B1747" s="12">
        <v>144.0</v>
      </c>
    </row>
    <row r="1748" ht="15.75" customHeight="1">
      <c r="A1748" s="13">
        <v>42143.187499995765</v>
      </c>
      <c r="B1748" s="12">
        <v>145.0</v>
      </c>
    </row>
    <row r="1749" ht="15.75" customHeight="1">
      <c r="A1749" s="13">
        <v>42143.19791666243</v>
      </c>
      <c r="B1749" s="12">
        <v>145.0</v>
      </c>
    </row>
    <row r="1750" ht="15.75" customHeight="1">
      <c r="A1750" s="13">
        <v>42143.208333329094</v>
      </c>
      <c r="B1750" s="12">
        <v>156.0</v>
      </c>
    </row>
    <row r="1751" ht="15.75" customHeight="1">
      <c r="A1751" s="13">
        <v>42143.21874999576</v>
      </c>
      <c r="B1751" s="12">
        <v>147.0</v>
      </c>
    </row>
    <row r="1752" ht="15.75" customHeight="1">
      <c r="A1752" s="13">
        <v>42143.22916666242</v>
      </c>
      <c r="B1752" s="12">
        <v>141.0</v>
      </c>
    </row>
    <row r="1753" ht="15.75" customHeight="1">
      <c r="A1753" s="13">
        <v>42143.23958332909</v>
      </c>
      <c r="B1753" s="12">
        <v>143.0</v>
      </c>
    </row>
    <row r="1754" ht="15.75" customHeight="1">
      <c r="A1754" s="13">
        <v>42143.24999999575</v>
      </c>
      <c r="B1754" s="12">
        <v>145.0</v>
      </c>
    </row>
    <row r="1755" ht="15.75" customHeight="1">
      <c r="A1755" s="13">
        <v>42143.260416662415</v>
      </c>
      <c r="B1755" s="12">
        <v>158.0</v>
      </c>
    </row>
    <row r="1756" ht="15.75" customHeight="1">
      <c r="A1756" s="13">
        <v>42143.27083332908</v>
      </c>
      <c r="B1756" s="12">
        <v>145.0</v>
      </c>
    </row>
    <row r="1757" ht="15.75" customHeight="1">
      <c r="A1757" s="13">
        <v>42143.28124999574</v>
      </c>
      <c r="B1757" s="12">
        <v>148.0</v>
      </c>
    </row>
    <row r="1758" ht="15.75" customHeight="1">
      <c r="A1758" s="13">
        <v>42143.29166666241</v>
      </c>
      <c r="B1758" s="12">
        <v>143.0</v>
      </c>
    </row>
    <row r="1759" ht="15.75" customHeight="1">
      <c r="A1759" s="13">
        <v>42143.30208332907</v>
      </c>
      <c r="B1759" s="12">
        <v>154.0</v>
      </c>
    </row>
    <row r="1760" ht="15.75" customHeight="1">
      <c r="A1760" s="13">
        <v>42143.312499995736</v>
      </c>
      <c r="B1760" s="12">
        <v>153.0</v>
      </c>
    </row>
    <row r="1761" ht="15.75" customHeight="1">
      <c r="A1761" s="13">
        <v>42143.3229166624</v>
      </c>
      <c r="B1761" s="12">
        <v>145.0</v>
      </c>
    </row>
    <row r="1762" ht="15.75" customHeight="1">
      <c r="A1762" s="13">
        <v>42143.333333329065</v>
      </c>
      <c r="B1762" s="12">
        <v>150.0</v>
      </c>
    </row>
    <row r="1763" ht="15.75" customHeight="1">
      <c r="A1763" s="13">
        <v>42143.34374999573</v>
      </c>
      <c r="B1763" s="12">
        <v>155.0</v>
      </c>
    </row>
    <row r="1764" ht="15.75" customHeight="1">
      <c r="A1764" s="13">
        <v>42143.35416666239</v>
      </c>
      <c r="B1764" s="12">
        <v>167.0</v>
      </c>
    </row>
    <row r="1765" ht="15.75" customHeight="1">
      <c r="A1765" s="13">
        <v>42143.36458332906</v>
      </c>
      <c r="B1765" s="12">
        <v>172.0</v>
      </c>
    </row>
    <row r="1766" ht="15.75" customHeight="1">
      <c r="A1766" s="13">
        <v>42143.37499999572</v>
      </c>
      <c r="B1766" s="12">
        <v>162.0</v>
      </c>
    </row>
    <row r="1767" ht="15.75" customHeight="1">
      <c r="A1767" s="13">
        <v>42143.385416662386</v>
      </c>
      <c r="B1767" s="12">
        <v>162.0</v>
      </c>
    </row>
    <row r="1768" ht="15.75" customHeight="1">
      <c r="A1768" s="13">
        <v>42143.39583332905</v>
      </c>
      <c r="B1768" s="12">
        <v>160.0</v>
      </c>
    </row>
    <row r="1769" ht="15.75" customHeight="1">
      <c r="A1769" s="13">
        <v>42143.406249995714</v>
      </c>
      <c r="B1769" s="12">
        <v>176.0</v>
      </c>
    </row>
    <row r="1770" ht="15.75" customHeight="1">
      <c r="A1770" s="13">
        <v>42143.41666666238</v>
      </c>
      <c r="B1770" s="12">
        <v>176.0</v>
      </c>
    </row>
    <row r="1771" ht="15.75" customHeight="1">
      <c r="A1771" s="13">
        <v>42143.42708332904</v>
      </c>
      <c r="B1771" s="12">
        <v>175.0</v>
      </c>
    </row>
    <row r="1772" ht="15.75" customHeight="1">
      <c r="A1772" s="13">
        <v>42143.43749999571</v>
      </c>
      <c r="B1772" s="12">
        <v>175.0</v>
      </c>
    </row>
    <row r="1773" ht="15.75" customHeight="1">
      <c r="A1773" s="13">
        <v>42143.44791666237</v>
      </c>
      <c r="B1773" s="12">
        <v>178.0</v>
      </c>
    </row>
    <row r="1774" ht="15.75" customHeight="1">
      <c r="A1774" s="13">
        <v>42143.458333329036</v>
      </c>
      <c r="B1774" s="12">
        <v>187.0</v>
      </c>
    </row>
    <row r="1775" ht="15.75" customHeight="1">
      <c r="A1775" s="13">
        <v>42143.4687499957</v>
      </c>
      <c r="B1775" s="12">
        <v>190.0</v>
      </c>
    </row>
    <row r="1776" ht="15.75" customHeight="1">
      <c r="A1776" s="13">
        <v>42143.479166662364</v>
      </c>
      <c r="B1776" s="12">
        <v>172.0</v>
      </c>
    </row>
    <row r="1777" ht="15.75" customHeight="1">
      <c r="A1777" s="13">
        <v>42143.48958332903</v>
      </c>
      <c r="B1777" s="12">
        <v>183.0</v>
      </c>
    </row>
    <row r="1778" ht="15.75" customHeight="1">
      <c r="A1778" s="13">
        <v>42143.49999999569</v>
      </c>
      <c r="B1778" s="12">
        <v>188.0</v>
      </c>
    </row>
    <row r="1779" ht="15.75" customHeight="1">
      <c r="A1779" s="13">
        <v>42143.51041666236</v>
      </c>
      <c r="B1779" s="12">
        <v>213.0</v>
      </c>
    </row>
    <row r="1780" ht="15.75" customHeight="1">
      <c r="A1780" s="13">
        <v>42143.52083332902</v>
      </c>
      <c r="B1780" s="12">
        <v>192.0</v>
      </c>
    </row>
    <row r="1781" ht="15.75" customHeight="1">
      <c r="A1781" s="13">
        <v>42143.531249995685</v>
      </c>
      <c r="B1781" s="12">
        <v>193.0</v>
      </c>
    </row>
    <row r="1782" ht="15.75" customHeight="1">
      <c r="A1782" s="13">
        <v>42143.54166666235</v>
      </c>
      <c r="B1782" s="12">
        <v>187.0</v>
      </c>
    </row>
    <row r="1783" ht="15.75" customHeight="1">
      <c r="A1783" s="13">
        <v>42143.552083329014</v>
      </c>
      <c r="B1783" s="12">
        <v>197.0</v>
      </c>
    </row>
    <row r="1784" ht="15.75" customHeight="1">
      <c r="A1784" s="13">
        <v>42143.56249999568</v>
      </c>
      <c r="B1784" s="12">
        <v>220.0</v>
      </c>
    </row>
    <row r="1785" ht="15.75" customHeight="1">
      <c r="A1785" s="13">
        <v>42143.57291666234</v>
      </c>
      <c r="B1785" s="12">
        <v>198.0</v>
      </c>
    </row>
    <row r="1786" ht="15.75" customHeight="1">
      <c r="A1786" s="13">
        <v>42143.58333332901</v>
      </c>
      <c r="B1786" s="12">
        <v>206.0</v>
      </c>
    </row>
    <row r="1787" ht="15.75" customHeight="1">
      <c r="A1787" s="13">
        <v>42143.59374999567</v>
      </c>
      <c r="B1787" s="12">
        <v>206.0</v>
      </c>
    </row>
    <row r="1788" ht="15.75" customHeight="1">
      <c r="A1788" s="13">
        <v>42143.604166662335</v>
      </c>
      <c r="B1788" s="12">
        <v>217.0</v>
      </c>
    </row>
    <row r="1789" ht="15.75" customHeight="1">
      <c r="A1789" s="13">
        <v>42143.614583329</v>
      </c>
      <c r="B1789" s="12">
        <v>208.0</v>
      </c>
    </row>
    <row r="1790" ht="15.75" customHeight="1">
      <c r="A1790" s="13">
        <v>42143.62499999566</v>
      </c>
      <c r="B1790" s="12">
        <v>207.0</v>
      </c>
    </row>
    <row r="1791" ht="15.75" customHeight="1">
      <c r="A1791" s="13">
        <v>42143.63541666233</v>
      </c>
      <c r="B1791" s="12">
        <v>215.0</v>
      </c>
    </row>
    <row r="1792" ht="15.75" customHeight="1">
      <c r="A1792" s="13">
        <v>42143.64583332899</v>
      </c>
      <c r="B1792" s="12">
        <v>213.0</v>
      </c>
    </row>
    <row r="1793" ht="15.75" customHeight="1">
      <c r="A1793" s="13">
        <v>42143.656249995656</v>
      </c>
      <c r="B1793" s="12">
        <v>219.0</v>
      </c>
    </row>
    <row r="1794" ht="15.75" customHeight="1">
      <c r="A1794" s="13">
        <v>42143.66666666232</v>
      </c>
      <c r="B1794" s="12">
        <v>219.0</v>
      </c>
    </row>
    <row r="1795" ht="15.75" customHeight="1">
      <c r="A1795" s="13">
        <v>42143.677083328985</v>
      </c>
      <c r="B1795" s="12">
        <v>212.0</v>
      </c>
    </row>
    <row r="1796" ht="15.75" customHeight="1">
      <c r="A1796" s="13">
        <v>42143.68749999565</v>
      </c>
      <c r="B1796" s="12">
        <v>212.0</v>
      </c>
    </row>
    <row r="1797" ht="15.75" customHeight="1">
      <c r="A1797" s="13">
        <v>42143.69791666231</v>
      </c>
      <c r="B1797" s="12">
        <v>215.0</v>
      </c>
    </row>
    <row r="1798" ht="15.75" customHeight="1">
      <c r="A1798" s="13">
        <v>42143.70833332898</v>
      </c>
      <c r="B1798" s="12">
        <v>220.0</v>
      </c>
    </row>
    <row r="1799" ht="15.75" customHeight="1">
      <c r="A1799" s="13">
        <v>42143.71874999564</v>
      </c>
      <c r="B1799" s="12">
        <v>219.0</v>
      </c>
    </row>
    <row r="1800" ht="15.75" customHeight="1">
      <c r="A1800" s="13">
        <v>42143.729166662306</v>
      </c>
      <c r="B1800" s="12">
        <v>212.0</v>
      </c>
    </row>
    <row r="1801" ht="15.75" customHeight="1">
      <c r="A1801" s="13">
        <v>42143.73958332897</v>
      </c>
      <c r="B1801" s="12">
        <v>204.0</v>
      </c>
    </row>
    <row r="1802" ht="15.75" customHeight="1">
      <c r="A1802" s="13">
        <v>42143.749999995634</v>
      </c>
      <c r="B1802" s="12">
        <v>208.0</v>
      </c>
    </row>
    <row r="1803" ht="15.75" customHeight="1">
      <c r="A1803" s="13">
        <v>42143.7604166623</v>
      </c>
      <c r="B1803" s="12">
        <v>202.0</v>
      </c>
    </row>
    <row r="1804" ht="15.75" customHeight="1">
      <c r="A1804" s="13">
        <v>42143.77083332896</v>
      </c>
      <c r="B1804" s="12">
        <v>199.0</v>
      </c>
    </row>
    <row r="1805" ht="15.75" customHeight="1">
      <c r="A1805" s="13">
        <v>42143.78124999563</v>
      </c>
      <c r="B1805" s="12">
        <v>190.0</v>
      </c>
    </row>
    <row r="1806" ht="15.75" customHeight="1">
      <c r="A1806" s="13">
        <v>42143.79166666229</v>
      </c>
      <c r="B1806" s="12">
        <v>190.0</v>
      </c>
    </row>
    <row r="1807" ht="15.75" customHeight="1">
      <c r="A1807" s="13">
        <v>42143.802083328956</v>
      </c>
      <c r="B1807" s="12">
        <v>192.0</v>
      </c>
    </row>
    <row r="1808" ht="15.75" customHeight="1">
      <c r="A1808" s="13">
        <v>42143.81249999562</v>
      </c>
      <c r="B1808" s="12">
        <v>194.0</v>
      </c>
    </row>
    <row r="1809" ht="15.75" customHeight="1">
      <c r="A1809" s="13">
        <v>42143.822916662284</v>
      </c>
      <c r="B1809" s="12">
        <v>183.0</v>
      </c>
    </row>
    <row r="1810" ht="15.75" customHeight="1">
      <c r="A1810" s="13">
        <v>42143.83333332895</v>
      </c>
      <c r="B1810" s="12">
        <v>174.0</v>
      </c>
    </row>
    <row r="1811" ht="15.75" customHeight="1">
      <c r="A1811" s="13">
        <v>42143.84374999561</v>
      </c>
      <c r="B1811" s="12">
        <v>162.0</v>
      </c>
    </row>
    <row r="1812" ht="15.75" customHeight="1">
      <c r="A1812" s="13">
        <v>42143.85416666228</v>
      </c>
      <c r="B1812" s="12">
        <v>158.0</v>
      </c>
    </row>
    <row r="1813" ht="15.75" customHeight="1">
      <c r="A1813" s="13">
        <v>42143.86458332894</v>
      </c>
      <c r="B1813" s="12">
        <v>159.0</v>
      </c>
    </row>
    <row r="1814" ht="15.75" customHeight="1">
      <c r="A1814" s="13">
        <v>42143.874999995605</v>
      </c>
      <c r="B1814" s="12">
        <v>169.0</v>
      </c>
    </row>
    <row r="1815" ht="15.75" customHeight="1">
      <c r="A1815" s="13">
        <v>42143.88541666227</v>
      </c>
      <c r="B1815" s="12">
        <v>152.0</v>
      </c>
    </row>
    <row r="1816" ht="15.75" customHeight="1">
      <c r="A1816" s="13">
        <v>42143.895833328934</v>
      </c>
      <c r="B1816" s="12">
        <v>148.0</v>
      </c>
    </row>
    <row r="1817" ht="15.75" customHeight="1">
      <c r="A1817" s="13">
        <v>42143.9062499956</v>
      </c>
      <c r="B1817" s="12">
        <v>148.0</v>
      </c>
    </row>
    <row r="1818" ht="15.75" customHeight="1">
      <c r="A1818" s="13">
        <v>42143.91666666226</v>
      </c>
      <c r="B1818" s="12">
        <v>154.0</v>
      </c>
    </row>
    <row r="1819" ht="15.75" customHeight="1">
      <c r="A1819" s="13">
        <v>42143.92708332893</v>
      </c>
      <c r="B1819" s="12">
        <v>163.0</v>
      </c>
    </row>
    <row r="1820" ht="15.75" customHeight="1">
      <c r="A1820" s="13">
        <v>42143.93749999559</v>
      </c>
      <c r="B1820" s="12">
        <v>149.0</v>
      </c>
    </row>
    <row r="1821" ht="15.75" customHeight="1">
      <c r="A1821" s="13">
        <v>42143.947916662255</v>
      </c>
      <c r="B1821" s="12">
        <v>150.0</v>
      </c>
    </row>
    <row r="1822" ht="15.75" customHeight="1">
      <c r="A1822" s="13">
        <v>42143.95833332892</v>
      </c>
      <c r="B1822" s="12">
        <v>160.0</v>
      </c>
    </row>
    <row r="1823" ht="15.75" customHeight="1">
      <c r="A1823" s="13">
        <v>42143.96874999558</v>
      </c>
      <c r="B1823" s="12">
        <v>153.0</v>
      </c>
    </row>
    <row r="1824" ht="15.75" customHeight="1">
      <c r="A1824" s="13">
        <v>42143.97916666225</v>
      </c>
      <c r="B1824" s="12">
        <v>148.0</v>
      </c>
    </row>
    <row r="1825" ht="15.75" customHeight="1">
      <c r="A1825" s="13">
        <v>42143.98958332891</v>
      </c>
      <c r="B1825" s="12">
        <v>148.0</v>
      </c>
    </row>
    <row r="1826" ht="15.75" customHeight="1">
      <c r="A1826" s="13">
        <v>42143.999999995576</v>
      </c>
      <c r="B1826" s="12">
        <v>153.0</v>
      </c>
    </row>
    <row r="1827" ht="15.75" customHeight="1">
      <c r="A1827" s="13">
        <v>42144.01041666224</v>
      </c>
      <c r="B1827" s="12">
        <v>150.0</v>
      </c>
    </row>
    <row r="1828" ht="15.75" customHeight="1">
      <c r="A1828" s="13">
        <v>42144.020833328905</v>
      </c>
      <c r="B1828" s="12">
        <v>143.0</v>
      </c>
    </row>
    <row r="1829" ht="15.75" customHeight="1">
      <c r="A1829" s="13">
        <v>42144.03124999557</v>
      </c>
      <c r="B1829" s="12">
        <v>142.0</v>
      </c>
    </row>
    <row r="1830" ht="15.75" customHeight="1">
      <c r="A1830" s="13">
        <v>42144.04166666223</v>
      </c>
      <c r="B1830" s="12">
        <v>140.0</v>
      </c>
    </row>
    <row r="1831" ht="15.75" customHeight="1">
      <c r="A1831" s="13">
        <v>42144.0520833289</v>
      </c>
      <c r="B1831" s="12">
        <v>143.0</v>
      </c>
    </row>
    <row r="1832" ht="15.75" customHeight="1">
      <c r="A1832" s="13">
        <v>42144.06249999556</v>
      </c>
      <c r="B1832" s="12">
        <v>146.0</v>
      </c>
    </row>
    <row r="1833" ht="15.75" customHeight="1">
      <c r="A1833" s="13">
        <v>42144.072916662226</v>
      </c>
      <c r="B1833" s="12">
        <v>142.0</v>
      </c>
    </row>
    <row r="1834" ht="15.75" customHeight="1">
      <c r="A1834" s="13">
        <v>42144.08333332889</v>
      </c>
      <c r="B1834" s="12">
        <v>141.0</v>
      </c>
    </row>
    <row r="1835" ht="15.75" customHeight="1">
      <c r="A1835" s="13">
        <v>42144.093749995554</v>
      </c>
      <c r="B1835" s="12">
        <v>144.0</v>
      </c>
    </row>
    <row r="1836" ht="15.75" customHeight="1">
      <c r="A1836" s="13">
        <v>42144.10416666222</v>
      </c>
      <c r="B1836" s="12">
        <v>149.0</v>
      </c>
    </row>
    <row r="1837" ht="15.75" customHeight="1">
      <c r="A1837" s="13">
        <v>42144.11458332888</v>
      </c>
      <c r="B1837" s="12">
        <v>143.0</v>
      </c>
    </row>
    <row r="1838" ht="15.75" customHeight="1">
      <c r="A1838" s="13">
        <v>42144.12499999555</v>
      </c>
      <c r="B1838" s="12">
        <v>139.0</v>
      </c>
    </row>
    <row r="1839" ht="15.75" customHeight="1">
      <c r="A1839" s="13">
        <v>42144.13541666221</v>
      </c>
      <c r="B1839" s="12">
        <v>137.0</v>
      </c>
    </row>
    <row r="1840" ht="15.75" customHeight="1">
      <c r="A1840" s="13">
        <v>42144.145833328876</v>
      </c>
      <c r="B1840" s="12">
        <v>136.0</v>
      </c>
    </row>
    <row r="1841" ht="15.75" customHeight="1">
      <c r="A1841" s="13">
        <v>42144.15624999554</v>
      </c>
      <c r="B1841" s="12">
        <v>138.0</v>
      </c>
    </row>
    <row r="1842" ht="15.75" customHeight="1">
      <c r="A1842" s="13">
        <v>42144.166666662204</v>
      </c>
      <c r="B1842" s="12">
        <v>147.0</v>
      </c>
    </row>
    <row r="1843" ht="15.75" customHeight="1">
      <c r="A1843" s="13">
        <v>42144.17708332887</v>
      </c>
      <c r="B1843" s="12">
        <v>144.0</v>
      </c>
    </row>
    <row r="1844" ht="15.75" customHeight="1">
      <c r="A1844" s="13">
        <v>42144.18749999553</v>
      </c>
      <c r="B1844" s="12">
        <v>141.0</v>
      </c>
    </row>
    <row r="1845" ht="15.75" customHeight="1">
      <c r="A1845" s="13">
        <v>42144.1979166622</v>
      </c>
      <c r="B1845" s="12">
        <v>137.0</v>
      </c>
    </row>
    <row r="1846" ht="15.75" customHeight="1">
      <c r="A1846" s="13">
        <v>42144.20833332886</v>
      </c>
      <c r="B1846" s="12">
        <v>139.0</v>
      </c>
    </row>
    <row r="1847" ht="15.75" customHeight="1">
      <c r="A1847" s="13">
        <v>42144.218749995525</v>
      </c>
      <c r="B1847" s="12">
        <v>139.0</v>
      </c>
    </row>
    <row r="1848" ht="15.75" customHeight="1">
      <c r="A1848" s="13">
        <v>42144.22916666219</v>
      </c>
      <c r="B1848" s="12">
        <v>143.0</v>
      </c>
    </row>
    <row r="1849" ht="15.75" customHeight="1">
      <c r="A1849" s="13">
        <v>42144.239583328854</v>
      </c>
      <c r="B1849" s="12">
        <v>148.0</v>
      </c>
    </row>
    <row r="1850" ht="15.75" customHeight="1">
      <c r="A1850" s="13">
        <v>42144.24999999552</v>
      </c>
      <c r="B1850" s="12">
        <v>136.0</v>
      </c>
    </row>
    <row r="1851" ht="15.75" customHeight="1">
      <c r="A1851" s="13">
        <v>42144.26041666218</v>
      </c>
      <c r="B1851" s="12">
        <v>137.0</v>
      </c>
    </row>
    <row r="1852" ht="15.75" customHeight="1">
      <c r="A1852" s="13">
        <v>42144.27083332885</v>
      </c>
      <c r="B1852" s="12">
        <v>138.0</v>
      </c>
    </row>
    <row r="1853" ht="15.75" customHeight="1">
      <c r="A1853" s="13">
        <v>42144.28124999551</v>
      </c>
      <c r="B1853" s="12">
        <v>144.0</v>
      </c>
    </row>
    <row r="1854" ht="15.75" customHeight="1">
      <c r="A1854" s="13">
        <v>42144.291666662175</v>
      </c>
      <c r="B1854" s="12">
        <v>138.0</v>
      </c>
    </row>
    <row r="1855" ht="15.75" customHeight="1">
      <c r="A1855" s="13">
        <v>42144.30208332884</v>
      </c>
      <c r="B1855" s="12">
        <v>143.0</v>
      </c>
    </row>
    <row r="1856" ht="15.75" customHeight="1">
      <c r="A1856" s="13">
        <v>42144.3124999955</v>
      </c>
      <c r="B1856" s="12">
        <v>138.0</v>
      </c>
    </row>
    <row r="1857" ht="15.75" customHeight="1">
      <c r="A1857" s="13">
        <v>42144.32291666217</v>
      </c>
      <c r="B1857" s="12">
        <v>139.0</v>
      </c>
    </row>
    <row r="1858" ht="15.75" customHeight="1">
      <c r="A1858" s="13">
        <v>42144.33333332883</v>
      </c>
      <c r="B1858" s="12">
        <v>151.0</v>
      </c>
    </row>
    <row r="1859" ht="15.75" customHeight="1">
      <c r="A1859" s="13">
        <v>42144.343749995496</v>
      </c>
      <c r="B1859" s="12">
        <v>169.0</v>
      </c>
    </row>
    <row r="1860" ht="15.75" customHeight="1">
      <c r="A1860" s="13">
        <v>42144.35416666216</v>
      </c>
      <c r="B1860" s="12">
        <v>162.0</v>
      </c>
    </row>
    <row r="1861" ht="15.75" customHeight="1">
      <c r="A1861" s="13">
        <v>42144.364583328825</v>
      </c>
      <c r="B1861" s="12">
        <v>163.0</v>
      </c>
    </row>
    <row r="1862" ht="15.75" customHeight="1">
      <c r="A1862" s="13">
        <v>42144.37499999549</v>
      </c>
      <c r="B1862" s="12">
        <v>178.0</v>
      </c>
    </row>
    <row r="1863" ht="15.75" customHeight="1">
      <c r="A1863" s="13">
        <v>42144.38541666215</v>
      </c>
      <c r="B1863" s="12">
        <v>175.0</v>
      </c>
    </row>
    <row r="1864" ht="15.75" customHeight="1">
      <c r="A1864" s="13">
        <v>42144.39583332882</v>
      </c>
      <c r="B1864" s="12">
        <v>182.0</v>
      </c>
    </row>
    <row r="1865" ht="15.75" customHeight="1">
      <c r="A1865" s="13">
        <v>42144.40624999548</v>
      </c>
      <c r="B1865" s="12">
        <v>180.0</v>
      </c>
    </row>
    <row r="1866" ht="15.75" customHeight="1">
      <c r="A1866" s="13">
        <v>42144.416666662146</v>
      </c>
      <c r="B1866" s="12">
        <v>182.0</v>
      </c>
    </row>
    <row r="1867" ht="15.75" customHeight="1">
      <c r="A1867" s="13">
        <v>42144.42708332881</v>
      </c>
      <c r="B1867" s="12">
        <v>188.0</v>
      </c>
    </row>
    <row r="1868" ht="15.75" customHeight="1">
      <c r="A1868" s="13">
        <v>42144.437499995474</v>
      </c>
      <c r="B1868" s="12">
        <v>200.0</v>
      </c>
    </row>
    <row r="1869" ht="15.75" customHeight="1">
      <c r="A1869" s="13">
        <v>42144.44791666214</v>
      </c>
      <c r="B1869" s="12">
        <v>201.0</v>
      </c>
    </row>
    <row r="1870" ht="15.75" customHeight="1">
      <c r="A1870" s="13">
        <v>42144.4583333288</v>
      </c>
      <c r="B1870" s="12">
        <v>199.0</v>
      </c>
    </row>
    <row r="1871" ht="15.75" customHeight="1">
      <c r="A1871" s="13">
        <v>42144.46874999547</v>
      </c>
      <c r="B1871" s="12">
        <v>200.0</v>
      </c>
    </row>
    <row r="1872" ht="15.75" customHeight="1">
      <c r="A1872" s="13">
        <v>42144.47916666213</v>
      </c>
      <c r="B1872" s="12">
        <v>198.0</v>
      </c>
    </row>
    <row r="1873" ht="15.75" customHeight="1">
      <c r="A1873" s="13">
        <v>42144.489583328796</v>
      </c>
      <c r="B1873" s="12">
        <v>208.0</v>
      </c>
    </row>
    <row r="1874" ht="15.75" customHeight="1">
      <c r="A1874" s="13">
        <v>42144.49999999546</v>
      </c>
      <c r="B1874" s="12">
        <v>211.0</v>
      </c>
    </row>
    <row r="1875" ht="15.75" customHeight="1">
      <c r="A1875" s="13">
        <v>42144.510416662124</v>
      </c>
      <c r="B1875" s="12">
        <v>219.0</v>
      </c>
    </row>
    <row r="1876" ht="15.75" customHeight="1">
      <c r="A1876" s="13">
        <v>42144.52083332879</v>
      </c>
      <c r="B1876" s="12">
        <v>212.0</v>
      </c>
    </row>
    <row r="1877" ht="15.75" customHeight="1">
      <c r="A1877" s="13">
        <v>42144.53124999545</v>
      </c>
      <c r="B1877" s="12">
        <v>219.0</v>
      </c>
    </row>
    <row r="1878" ht="15.75" customHeight="1">
      <c r="A1878" s="13">
        <v>42144.54166666212</v>
      </c>
      <c r="B1878" s="12">
        <v>214.0</v>
      </c>
    </row>
    <row r="1879" ht="15.75" customHeight="1">
      <c r="A1879" s="13">
        <v>42144.55208332878</v>
      </c>
      <c r="B1879" s="12">
        <v>227.0</v>
      </c>
    </row>
    <row r="1880" ht="15.75" customHeight="1">
      <c r="A1880" s="13">
        <v>42144.562499995445</v>
      </c>
      <c r="B1880" s="12">
        <v>229.0</v>
      </c>
    </row>
    <row r="1881" ht="15.75" customHeight="1">
      <c r="A1881" s="13">
        <v>42144.57291666211</v>
      </c>
      <c r="B1881" s="12">
        <v>214.0</v>
      </c>
    </row>
    <row r="1882" ht="15.75" customHeight="1">
      <c r="A1882" s="13">
        <v>42144.583333328774</v>
      </c>
      <c r="B1882" s="12">
        <v>221.0</v>
      </c>
    </row>
    <row r="1883" ht="15.75" customHeight="1">
      <c r="A1883" s="13">
        <v>42144.59374999544</v>
      </c>
      <c r="B1883" s="12">
        <v>211.0</v>
      </c>
    </row>
    <row r="1884" ht="15.75" customHeight="1">
      <c r="A1884" s="13">
        <v>42144.6041666621</v>
      </c>
      <c r="B1884" s="12">
        <v>235.0</v>
      </c>
    </row>
    <row r="1885" ht="15.75" customHeight="1">
      <c r="A1885" s="13">
        <v>42144.61458332877</v>
      </c>
      <c r="B1885" s="12">
        <v>224.0</v>
      </c>
    </row>
    <row r="1886" ht="15.75" customHeight="1">
      <c r="A1886" s="13">
        <v>42144.62499999543</v>
      </c>
      <c r="B1886" s="12">
        <v>220.0</v>
      </c>
    </row>
    <row r="1887" ht="15.75" customHeight="1">
      <c r="A1887" s="13">
        <v>42144.635416662095</v>
      </c>
      <c r="B1887" s="12">
        <v>223.0</v>
      </c>
    </row>
    <row r="1888" ht="15.75" customHeight="1">
      <c r="A1888" s="13">
        <v>42144.64583332876</v>
      </c>
      <c r="B1888" s="12">
        <v>223.0</v>
      </c>
    </row>
    <row r="1889" ht="15.75" customHeight="1">
      <c r="A1889" s="13">
        <v>42144.65624999542</v>
      </c>
      <c r="B1889" s="12">
        <v>219.0</v>
      </c>
    </row>
    <row r="1890" ht="15.75" customHeight="1">
      <c r="A1890" s="13">
        <v>42144.66666666209</v>
      </c>
      <c r="B1890" s="12">
        <v>226.0</v>
      </c>
    </row>
    <row r="1891" ht="15.75" customHeight="1">
      <c r="A1891" s="13">
        <v>42144.67708332875</v>
      </c>
      <c r="B1891" s="12">
        <v>229.0</v>
      </c>
    </row>
    <row r="1892" ht="15.75" customHeight="1">
      <c r="A1892" s="13">
        <v>42144.687499995416</v>
      </c>
      <c r="B1892" s="12">
        <v>212.0</v>
      </c>
    </row>
    <row r="1893" ht="15.75" customHeight="1">
      <c r="A1893" s="13">
        <v>42144.69791666208</v>
      </c>
      <c r="B1893" s="12">
        <v>224.0</v>
      </c>
    </row>
    <row r="1894" ht="15.75" customHeight="1">
      <c r="A1894" s="13">
        <v>42144.708333328745</v>
      </c>
      <c r="B1894" s="12">
        <v>211.0</v>
      </c>
    </row>
    <row r="1895" ht="15.75" customHeight="1">
      <c r="A1895" s="13">
        <v>42144.71874999541</v>
      </c>
      <c r="B1895" s="12">
        <v>216.0</v>
      </c>
    </row>
    <row r="1896" ht="15.75" customHeight="1">
      <c r="A1896" s="13">
        <v>42144.72916666207</v>
      </c>
      <c r="B1896" s="12">
        <v>228.0</v>
      </c>
    </row>
    <row r="1897" ht="15.75" customHeight="1">
      <c r="A1897" s="13">
        <v>42144.73958332874</v>
      </c>
      <c r="B1897" s="12">
        <v>203.0</v>
      </c>
    </row>
    <row r="1898" ht="15.75" customHeight="1">
      <c r="A1898" s="13">
        <v>42144.7499999954</v>
      </c>
      <c r="B1898" s="12">
        <v>215.0</v>
      </c>
    </row>
    <row r="1899" ht="15.75" customHeight="1">
      <c r="A1899" s="13">
        <v>42144.760416662066</v>
      </c>
      <c r="B1899" s="12">
        <v>197.0</v>
      </c>
    </row>
    <row r="1900" ht="15.75" customHeight="1">
      <c r="A1900" s="13">
        <v>42144.77083332873</v>
      </c>
      <c r="B1900" s="12">
        <v>222.0</v>
      </c>
    </row>
    <row r="1901" ht="15.75" customHeight="1">
      <c r="A1901" s="13">
        <v>42144.781249995394</v>
      </c>
      <c r="B1901" s="12">
        <v>194.0</v>
      </c>
    </row>
    <row r="1902" ht="15.75" customHeight="1">
      <c r="A1902" s="13">
        <v>42144.79166666206</v>
      </c>
      <c r="B1902" s="12">
        <v>187.0</v>
      </c>
    </row>
    <row r="1903" ht="15.75" customHeight="1">
      <c r="A1903" s="13">
        <v>42144.80208332872</v>
      </c>
      <c r="B1903" s="12">
        <v>197.0</v>
      </c>
    </row>
    <row r="1904" ht="15.75" customHeight="1">
      <c r="A1904" s="13">
        <v>42144.81249999539</v>
      </c>
      <c r="B1904" s="12">
        <v>192.0</v>
      </c>
    </row>
    <row r="1905" ht="15.75" customHeight="1">
      <c r="A1905" s="13">
        <v>42144.82291666205</v>
      </c>
      <c r="B1905" s="12">
        <v>182.0</v>
      </c>
    </row>
    <row r="1906" ht="15.75" customHeight="1">
      <c r="A1906" s="13">
        <v>42144.833333328716</v>
      </c>
      <c r="B1906" s="12">
        <v>171.0</v>
      </c>
    </row>
    <row r="1907" ht="15.75" customHeight="1">
      <c r="A1907" s="13">
        <v>42144.84374999538</v>
      </c>
      <c r="B1907" s="12">
        <v>168.0</v>
      </c>
    </row>
    <row r="1908" ht="15.75" customHeight="1">
      <c r="A1908" s="13">
        <v>42144.854166662044</v>
      </c>
      <c r="B1908" s="12">
        <v>167.0</v>
      </c>
    </row>
    <row r="1909" ht="15.75" customHeight="1">
      <c r="A1909" s="13">
        <v>42144.86458332871</v>
      </c>
      <c r="B1909" s="12">
        <v>174.0</v>
      </c>
    </row>
    <row r="1910" ht="15.75" customHeight="1">
      <c r="A1910" s="13">
        <v>42144.87499999537</v>
      </c>
      <c r="B1910" s="12">
        <v>171.0</v>
      </c>
    </row>
    <row r="1911" ht="15.75" customHeight="1">
      <c r="A1911" s="13">
        <v>42144.88541666204</v>
      </c>
      <c r="B1911" s="12">
        <v>156.0</v>
      </c>
    </row>
    <row r="1912" ht="15.75" customHeight="1">
      <c r="A1912" s="13">
        <v>42144.8958333287</v>
      </c>
      <c r="B1912" s="12">
        <v>151.0</v>
      </c>
    </row>
    <row r="1913" ht="15.75" customHeight="1">
      <c r="A1913" s="13">
        <v>42144.906249995365</v>
      </c>
      <c r="B1913" s="12">
        <v>161.0</v>
      </c>
    </row>
    <row r="1914" ht="15.75" customHeight="1">
      <c r="A1914" s="13">
        <v>42144.91666666203</v>
      </c>
      <c r="B1914" s="12">
        <v>165.0</v>
      </c>
    </row>
    <row r="1915" ht="15.75" customHeight="1">
      <c r="A1915" s="13">
        <v>42144.927083328694</v>
      </c>
      <c r="B1915" s="12">
        <v>157.0</v>
      </c>
    </row>
    <row r="1916" ht="15.75" customHeight="1">
      <c r="A1916" s="13">
        <v>42144.93749999536</v>
      </c>
      <c r="B1916" s="12">
        <v>159.0</v>
      </c>
    </row>
    <row r="1917" ht="15.75" customHeight="1">
      <c r="A1917" s="13">
        <v>42144.94791666202</v>
      </c>
      <c r="B1917" s="12">
        <v>161.0</v>
      </c>
    </row>
    <row r="1918" ht="15.75" customHeight="1">
      <c r="A1918" s="13">
        <v>42144.95833332869</v>
      </c>
      <c r="B1918" s="12">
        <v>172.0</v>
      </c>
    </row>
    <row r="1919" ht="15.75" customHeight="1">
      <c r="A1919" s="13">
        <v>42144.96874999535</v>
      </c>
      <c r="B1919" s="12">
        <v>154.0</v>
      </c>
    </row>
    <row r="1920" ht="15.75" customHeight="1">
      <c r="A1920" s="13">
        <v>42144.979166662015</v>
      </c>
      <c r="B1920" s="12">
        <v>150.0</v>
      </c>
    </row>
    <row r="1921" ht="15.75" customHeight="1">
      <c r="A1921" s="13">
        <v>42144.98958332868</v>
      </c>
      <c r="B1921" s="12">
        <v>148.0</v>
      </c>
    </row>
    <row r="1922" ht="15.75" customHeight="1">
      <c r="A1922" s="13">
        <v>42144.99999999534</v>
      </c>
      <c r="B1922" s="12">
        <v>151.0</v>
      </c>
    </row>
    <row r="1923" ht="15.75" customHeight="1">
      <c r="A1923" s="13">
        <v>42145.01041666201</v>
      </c>
      <c r="B1923" s="12">
        <v>159.0</v>
      </c>
    </row>
    <row r="1924" ht="15.75" customHeight="1">
      <c r="A1924" s="13">
        <v>42145.02083332867</v>
      </c>
      <c r="B1924" s="12">
        <v>148.0</v>
      </c>
    </row>
    <row r="1925" ht="15.75" customHeight="1">
      <c r="A1925" s="13">
        <v>42145.031249995336</v>
      </c>
      <c r="B1925" s="12">
        <v>146.0</v>
      </c>
    </row>
    <row r="1926" ht="15.75" customHeight="1">
      <c r="A1926" s="13">
        <v>42145.041666662</v>
      </c>
      <c r="B1926" s="12">
        <v>145.0</v>
      </c>
    </row>
    <row r="1927" ht="15.75" customHeight="1">
      <c r="A1927" s="13">
        <v>42145.052083328665</v>
      </c>
      <c r="B1927" s="12">
        <v>155.0</v>
      </c>
    </row>
    <row r="1928" ht="15.75" customHeight="1">
      <c r="A1928" s="13">
        <v>42145.06249999533</v>
      </c>
      <c r="B1928" s="12">
        <v>152.0</v>
      </c>
    </row>
    <row r="1929" ht="15.75" customHeight="1">
      <c r="A1929" s="13">
        <v>42145.07291666199</v>
      </c>
      <c r="B1929" s="12">
        <v>141.0</v>
      </c>
    </row>
    <row r="1930" ht="15.75" customHeight="1">
      <c r="A1930" s="13">
        <v>42145.08333332866</v>
      </c>
      <c r="B1930" s="12">
        <v>141.0</v>
      </c>
    </row>
    <row r="1931" ht="15.75" customHeight="1">
      <c r="A1931" s="13">
        <v>42145.09374999532</v>
      </c>
      <c r="B1931" s="12">
        <v>137.0</v>
      </c>
    </row>
    <row r="1932" ht="15.75" customHeight="1">
      <c r="A1932" s="13">
        <v>42145.104166661986</v>
      </c>
      <c r="B1932" s="12">
        <v>146.0</v>
      </c>
    </row>
    <row r="1933" ht="15.75" customHeight="1">
      <c r="A1933" s="13">
        <v>42145.11458332865</v>
      </c>
      <c r="B1933" s="12">
        <v>144.0</v>
      </c>
    </row>
    <row r="1934" ht="15.75" customHeight="1">
      <c r="A1934" s="13">
        <v>42145.124999995314</v>
      </c>
      <c r="B1934" s="12">
        <v>140.0</v>
      </c>
    </row>
    <row r="1935" ht="15.75" customHeight="1">
      <c r="A1935" s="13">
        <v>42145.13541666198</v>
      </c>
      <c r="B1935" s="12">
        <v>144.0</v>
      </c>
    </row>
    <row r="1936" ht="15.75" customHeight="1">
      <c r="A1936" s="13">
        <v>42145.14583332864</v>
      </c>
      <c r="B1936" s="12">
        <v>150.0</v>
      </c>
    </row>
    <row r="1937" ht="15.75" customHeight="1">
      <c r="A1937" s="13">
        <v>42145.15624999531</v>
      </c>
      <c r="B1937" s="12">
        <v>148.0</v>
      </c>
    </row>
    <row r="1938" ht="15.75" customHeight="1">
      <c r="A1938" s="13">
        <v>42145.16666666197</v>
      </c>
      <c r="B1938" s="12">
        <v>142.0</v>
      </c>
    </row>
    <row r="1939" ht="15.75" customHeight="1">
      <c r="A1939" s="13">
        <v>42145.177083328635</v>
      </c>
      <c r="B1939" s="12">
        <v>144.0</v>
      </c>
    </row>
    <row r="1940" ht="15.75" customHeight="1">
      <c r="A1940" s="13">
        <v>42145.1874999953</v>
      </c>
      <c r="B1940" s="12">
        <v>138.0</v>
      </c>
    </row>
    <row r="1941" ht="15.75" customHeight="1">
      <c r="A1941" s="13">
        <v>42145.197916661964</v>
      </c>
      <c r="B1941" s="12">
        <v>144.0</v>
      </c>
    </row>
    <row r="1942" ht="15.75" customHeight="1">
      <c r="A1942" s="13">
        <v>42145.20833332863</v>
      </c>
      <c r="B1942" s="12">
        <v>142.0</v>
      </c>
    </row>
    <row r="1943" ht="15.75" customHeight="1">
      <c r="A1943" s="13">
        <v>42145.21874999529</v>
      </c>
      <c r="B1943" s="12">
        <v>154.0</v>
      </c>
    </row>
    <row r="1944" ht="15.75" customHeight="1">
      <c r="A1944" s="13">
        <v>42145.22916666196</v>
      </c>
      <c r="B1944" s="12">
        <v>138.0</v>
      </c>
    </row>
    <row r="1945" ht="15.75" customHeight="1">
      <c r="A1945" s="13">
        <v>42145.23958332862</v>
      </c>
      <c r="B1945" s="12">
        <v>140.0</v>
      </c>
    </row>
    <row r="1946" ht="15.75" customHeight="1">
      <c r="A1946" s="13">
        <v>42145.249999995285</v>
      </c>
      <c r="B1946" s="12">
        <v>141.0</v>
      </c>
    </row>
    <row r="1947" ht="15.75" customHeight="1">
      <c r="A1947" s="13">
        <v>42145.26041666195</v>
      </c>
      <c r="B1947" s="12">
        <v>156.0</v>
      </c>
    </row>
    <row r="1948" ht="15.75" customHeight="1">
      <c r="A1948" s="13">
        <v>42145.270833328614</v>
      </c>
      <c r="B1948" s="12">
        <v>140.0</v>
      </c>
    </row>
    <row r="1949" ht="15.75" customHeight="1">
      <c r="A1949" s="13">
        <v>42145.28124999528</v>
      </c>
      <c r="B1949" s="12">
        <v>143.0</v>
      </c>
    </row>
    <row r="1950" ht="15.75" customHeight="1">
      <c r="A1950" s="13">
        <v>42145.29166666194</v>
      </c>
      <c r="B1950" s="12">
        <v>143.0</v>
      </c>
    </row>
    <row r="1951" ht="15.75" customHeight="1">
      <c r="A1951" s="13">
        <v>42145.30208332861</v>
      </c>
      <c r="B1951" s="12">
        <v>154.0</v>
      </c>
    </row>
    <row r="1952" ht="15.75" customHeight="1">
      <c r="A1952" s="13">
        <v>42145.31249999527</v>
      </c>
      <c r="B1952" s="12">
        <v>140.0</v>
      </c>
    </row>
    <row r="1953" ht="15.75" customHeight="1">
      <c r="A1953" s="13">
        <v>42145.322916661935</v>
      </c>
      <c r="B1953" s="12">
        <v>149.0</v>
      </c>
    </row>
    <row r="1954" ht="15.75" customHeight="1">
      <c r="A1954" s="13">
        <v>42145.3333333286</v>
      </c>
      <c r="B1954" s="12">
        <v>147.0</v>
      </c>
    </row>
    <row r="1955" ht="15.75" customHeight="1">
      <c r="A1955" s="13">
        <v>42145.34374999526</v>
      </c>
      <c r="B1955" s="12">
        <v>149.0</v>
      </c>
    </row>
    <row r="1956" ht="15.75" customHeight="1">
      <c r="A1956" s="13">
        <v>42145.35416666193</v>
      </c>
      <c r="B1956" s="12">
        <v>157.0</v>
      </c>
    </row>
    <row r="1957" ht="15.75" customHeight="1">
      <c r="A1957" s="13">
        <v>42145.36458332859</v>
      </c>
      <c r="B1957" s="12">
        <v>176.0</v>
      </c>
    </row>
    <row r="1958" ht="15.75" customHeight="1">
      <c r="A1958" s="13">
        <v>42145.374999995256</v>
      </c>
      <c r="B1958" s="12">
        <v>166.0</v>
      </c>
    </row>
    <row r="1959" ht="15.75" customHeight="1">
      <c r="A1959" s="13">
        <v>42145.38541666192</v>
      </c>
      <c r="B1959" s="12">
        <v>174.0</v>
      </c>
    </row>
    <row r="1960" ht="15.75" customHeight="1">
      <c r="A1960" s="13">
        <v>42145.395833328585</v>
      </c>
      <c r="B1960" s="12">
        <v>176.0</v>
      </c>
    </row>
    <row r="1961" ht="15.75" customHeight="1">
      <c r="A1961" s="13">
        <v>42145.40624999525</v>
      </c>
      <c r="B1961" s="12">
        <v>198.0</v>
      </c>
    </row>
    <row r="1962" ht="15.75" customHeight="1">
      <c r="A1962" s="13">
        <v>42145.41666666191</v>
      </c>
      <c r="B1962" s="12">
        <v>203.0</v>
      </c>
    </row>
    <row r="1963" ht="15.75" customHeight="1">
      <c r="A1963" s="13">
        <v>42145.42708332858</v>
      </c>
      <c r="B1963" s="12">
        <v>210.0</v>
      </c>
    </row>
    <row r="1964" ht="15.75" customHeight="1">
      <c r="A1964" s="13">
        <v>42145.43749999524</v>
      </c>
      <c r="B1964" s="12">
        <v>212.0</v>
      </c>
    </row>
    <row r="1965" ht="15.75" customHeight="1">
      <c r="A1965" s="13">
        <v>42145.447916661906</v>
      </c>
      <c r="B1965" s="12">
        <v>202.0</v>
      </c>
    </row>
    <row r="1966" ht="15.75" customHeight="1">
      <c r="A1966" s="13">
        <v>42145.45833332857</v>
      </c>
      <c r="B1966" s="12">
        <v>221.0</v>
      </c>
    </row>
    <row r="1967" ht="15.75" customHeight="1">
      <c r="A1967" s="13">
        <v>42145.468749995234</v>
      </c>
      <c r="B1967" s="12">
        <v>204.0</v>
      </c>
    </row>
    <row r="1968" ht="15.75" customHeight="1">
      <c r="A1968" s="13">
        <v>42145.4791666619</v>
      </c>
      <c r="B1968" s="12">
        <v>210.0</v>
      </c>
    </row>
    <row r="1969" ht="15.75" customHeight="1">
      <c r="A1969" s="13">
        <v>42145.48958332856</v>
      </c>
      <c r="B1969" s="12">
        <v>214.0</v>
      </c>
    </row>
    <row r="1970" ht="15.75" customHeight="1">
      <c r="A1970" s="13">
        <v>42145.49999999523</v>
      </c>
      <c r="B1970" s="12">
        <v>207.0</v>
      </c>
    </row>
    <row r="1971" ht="15.75" customHeight="1">
      <c r="A1971" s="13">
        <v>42145.51041666189</v>
      </c>
      <c r="B1971" s="12">
        <v>230.0</v>
      </c>
    </row>
    <row r="1972" ht="15.75" customHeight="1">
      <c r="A1972" s="13">
        <v>42145.520833328555</v>
      </c>
      <c r="B1972" s="12">
        <v>210.0</v>
      </c>
    </row>
    <row r="1973" ht="15.75" customHeight="1">
      <c r="A1973" s="13">
        <v>42145.53124999522</v>
      </c>
      <c r="B1973" s="12">
        <v>210.0</v>
      </c>
    </row>
    <row r="1974" ht="15.75" customHeight="1">
      <c r="A1974" s="13">
        <v>42145.541666661884</v>
      </c>
      <c r="B1974" s="12">
        <v>219.0</v>
      </c>
    </row>
    <row r="1975" ht="15.75" customHeight="1">
      <c r="A1975" s="13">
        <v>42145.55208332855</v>
      </c>
      <c r="B1975" s="12">
        <v>203.0</v>
      </c>
    </row>
    <row r="1976" ht="15.75" customHeight="1">
      <c r="A1976" s="13">
        <v>42145.56249999521</v>
      </c>
      <c r="B1976" s="12">
        <v>223.0</v>
      </c>
    </row>
    <row r="1977" ht="15.75" customHeight="1">
      <c r="A1977" s="13">
        <v>42145.57291666188</v>
      </c>
      <c r="B1977" s="12">
        <v>217.0</v>
      </c>
    </row>
    <row r="1978" ht="15.75" customHeight="1">
      <c r="A1978" s="13">
        <v>42145.58333332854</v>
      </c>
      <c r="B1978" s="12">
        <v>212.0</v>
      </c>
    </row>
    <row r="1979" ht="15.75" customHeight="1">
      <c r="A1979" s="13">
        <v>42145.593749995205</v>
      </c>
      <c r="B1979" s="12">
        <v>219.0</v>
      </c>
    </row>
    <row r="1980" ht="15.75" customHeight="1">
      <c r="A1980" s="13">
        <v>42145.60416666187</v>
      </c>
      <c r="B1980" s="12">
        <v>210.0</v>
      </c>
    </row>
    <row r="1981" ht="15.75" customHeight="1">
      <c r="A1981" s="13">
        <v>42145.61458332853</v>
      </c>
      <c r="B1981" s="12">
        <v>216.0</v>
      </c>
    </row>
    <row r="1982" ht="15.75" customHeight="1">
      <c r="A1982" s="13">
        <v>42145.6249999952</v>
      </c>
      <c r="B1982" s="12">
        <v>206.0</v>
      </c>
    </row>
    <row r="1983" ht="15.75" customHeight="1">
      <c r="A1983" s="13">
        <v>42145.63541666186</v>
      </c>
      <c r="B1983" s="12">
        <v>204.0</v>
      </c>
    </row>
    <row r="1984" ht="15.75" customHeight="1">
      <c r="A1984" s="13">
        <v>42145.645833328526</v>
      </c>
      <c r="B1984" s="12">
        <v>201.0</v>
      </c>
    </row>
    <row r="1985" ht="15.75" customHeight="1">
      <c r="A1985" s="13">
        <v>42145.65624999519</v>
      </c>
      <c r="B1985" s="12">
        <v>221.0</v>
      </c>
    </row>
    <row r="1986" ht="15.75" customHeight="1">
      <c r="A1986" s="13">
        <v>42145.666666661855</v>
      </c>
      <c r="B1986" s="12">
        <v>201.0</v>
      </c>
    </row>
    <row r="1987" ht="15.75" customHeight="1">
      <c r="A1987" s="13">
        <v>42145.67708332852</v>
      </c>
      <c r="B1987" s="12">
        <v>199.0</v>
      </c>
    </row>
    <row r="1988" ht="15.75" customHeight="1">
      <c r="A1988" s="13">
        <v>42145.68749999518</v>
      </c>
      <c r="B1988" s="12">
        <v>195.0</v>
      </c>
    </row>
    <row r="1989" ht="15.75" customHeight="1">
      <c r="A1989" s="13">
        <v>42145.69791666185</v>
      </c>
      <c r="B1989" s="12">
        <v>197.0</v>
      </c>
    </row>
    <row r="1990" ht="15.75" customHeight="1">
      <c r="A1990" s="13">
        <v>42145.70833332851</v>
      </c>
      <c r="B1990" s="12">
        <v>215.0</v>
      </c>
    </row>
    <row r="1991" ht="15.75" customHeight="1">
      <c r="A1991" s="13">
        <v>42145.718749995176</v>
      </c>
      <c r="B1991" s="12">
        <v>198.0</v>
      </c>
    </row>
    <row r="1992" ht="15.75" customHeight="1">
      <c r="A1992" s="13">
        <v>42145.72916666184</v>
      </c>
      <c r="B1992" s="12">
        <v>203.0</v>
      </c>
    </row>
    <row r="1993" ht="15.75" customHeight="1">
      <c r="A1993" s="13">
        <v>42145.739583328505</v>
      </c>
      <c r="B1993" s="12">
        <v>203.0</v>
      </c>
    </row>
    <row r="1994" ht="15.75" customHeight="1">
      <c r="A1994" s="13">
        <v>42145.74999999517</v>
      </c>
      <c r="B1994" s="12">
        <v>203.0</v>
      </c>
    </row>
    <row r="1995" ht="15.75" customHeight="1">
      <c r="A1995" s="13">
        <v>42145.76041666183</v>
      </c>
      <c r="B1995" s="12">
        <v>214.0</v>
      </c>
    </row>
    <row r="1996" ht="15.75" customHeight="1">
      <c r="A1996" s="13">
        <v>42145.7708333285</v>
      </c>
      <c r="B1996" s="12">
        <v>199.0</v>
      </c>
    </row>
    <row r="1997" ht="15.75" customHeight="1">
      <c r="A1997" s="13">
        <v>42145.78124999516</v>
      </c>
      <c r="B1997" s="12">
        <v>197.0</v>
      </c>
    </row>
    <row r="1998" ht="15.75" customHeight="1">
      <c r="A1998" s="13">
        <v>42145.791666661826</v>
      </c>
      <c r="B1998" s="12">
        <v>194.0</v>
      </c>
    </row>
    <row r="1999" ht="15.75" customHeight="1">
      <c r="A1999" s="13">
        <v>42145.80208332849</v>
      </c>
      <c r="B1999" s="12">
        <v>194.0</v>
      </c>
    </row>
    <row r="2000" ht="15.75" customHeight="1">
      <c r="A2000" s="13">
        <v>42145.812499995154</v>
      </c>
      <c r="B2000" s="12">
        <v>190.0</v>
      </c>
    </row>
    <row r="2001" ht="15.75" customHeight="1">
      <c r="A2001" s="13">
        <v>42145.82291666182</v>
      </c>
      <c r="B2001" s="12">
        <v>187.0</v>
      </c>
    </row>
    <row r="2002" ht="15.75" customHeight="1">
      <c r="A2002" s="13">
        <v>42145.83333332848</v>
      </c>
      <c r="B2002" s="12">
        <v>185.0</v>
      </c>
    </row>
    <row r="2003" ht="15.75" customHeight="1">
      <c r="A2003" s="13">
        <v>42145.84374999515</v>
      </c>
      <c r="B2003" s="12">
        <v>185.0</v>
      </c>
    </row>
    <row r="2004" ht="15.75" customHeight="1">
      <c r="A2004" s="13">
        <v>42145.85416666181</v>
      </c>
      <c r="B2004" s="12">
        <v>191.0</v>
      </c>
    </row>
    <row r="2005" ht="15.75" customHeight="1">
      <c r="A2005" s="13">
        <v>42145.864583328475</v>
      </c>
      <c r="B2005" s="12">
        <v>179.0</v>
      </c>
    </row>
    <row r="2006" ht="15.75" customHeight="1">
      <c r="A2006" s="13">
        <v>42145.87499999514</v>
      </c>
      <c r="B2006" s="12">
        <v>183.0</v>
      </c>
    </row>
    <row r="2007" ht="15.75" customHeight="1">
      <c r="A2007" s="13">
        <v>42145.885416661804</v>
      </c>
      <c r="B2007" s="12">
        <v>160.0</v>
      </c>
    </row>
    <row r="2008" ht="15.75" customHeight="1">
      <c r="A2008" s="13">
        <v>42145.89583332847</v>
      </c>
      <c r="B2008" s="12">
        <v>158.0</v>
      </c>
    </row>
    <row r="2009" ht="15.75" customHeight="1">
      <c r="A2009" s="13">
        <v>42145.90624999513</v>
      </c>
      <c r="B2009" s="12">
        <v>162.0</v>
      </c>
    </row>
    <row r="2010" ht="15.75" customHeight="1">
      <c r="A2010" s="13">
        <v>42145.9166666618</v>
      </c>
      <c r="B2010" s="12">
        <v>171.0</v>
      </c>
    </row>
    <row r="2011" ht="15.75" customHeight="1">
      <c r="A2011" s="13">
        <v>42145.92708332846</v>
      </c>
      <c r="B2011" s="12">
        <v>154.0</v>
      </c>
    </row>
    <row r="2012" ht="15.75" customHeight="1">
      <c r="A2012" s="13">
        <v>42145.937499995125</v>
      </c>
      <c r="B2012" s="12">
        <v>159.0</v>
      </c>
    </row>
    <row r="2013" ht="15.75" customHeight="1">
      <c r="A2013" s="13">
        <v>42145.94791666179</v>
      </c>
      <c r="B2013" s="12">
        <v>155.0</v>
      </c>
    </row>
    <row r="2014" ht="15.75" customHeight="1">
      <c r="A2014" s="13">
        <v>42145.95833332845</v>
      </c>
      <c r="B2014" s="12">
        <v>168.0</v>
      </c>
    </row>
    <row r="2015" ht="15.75" customHeight="1">
      <c r="A2015" s="13">
        <v>42145.96874999512</v>
      </c>
      <c r="B2015" s="12">
        <v>153.0</v>
      </c>
    </row>
    <row r="2016" ht="15.75" customHeight="1">
      <c r="A2016" s="13">
        <v>42145.97916666178</v>
      </c>
      <c r="B2016" s="12">
        <v>156.0</v>
      </c>
    </row>
    <row r="2017" ht="15.75" customHeight="1">
      <c r="A2017" s="13">
        <v>42145.989583328446</v>
      </c>
      <c r="B2017" s="12">
        <v>146.0</v>
      </c>
    </row>
    <row r="2018" ht="15.75" customHeight="1">
      <c r="A2018" s="13">
        <v>42145.99999999511</v>
      </c>
      <c r="B2018" s="12">
        <v>156.0</v>
      </c>
    </row>
    <row r="2019" ht="15.75" customHeight="1">
      <c r="A2019" s="13">
        <v>42146.010416661775</v>
      </c>
      <c r="B2019" s="12">
        <v>164.0</v>
      </c>
    </row>
    <row r="2020" ht="15.75" customHeight="1">
      <c r="A2020" s="13">
        <v>42146.02083332844</v>
      </c>
      <c r="B2020" s="12">
        <v>148.0</v>
      </c>
    </row>
    <row r="2021" ht="15.75" customHeight="1">
      <c r="A2021" s="13">
        <v>42146.0312499951</v>
      </c>
      <c r="B2021" s="12">
        <v>147.0</v>
      </c>
    </row>
    <row r="2022" ht="15.75" customHeight="1">
      <c r="A2022" s="13">
        <v>42146.04166666177</v>
      </c>
      <c r="B2022" s="12">
        <v>150.0</v>
      </c>
    </row>
    <row r="2023" ht="15.75" customHeight="1">
      <c r="A2023" s="13">
        <v>42146.05208332843</v>
      </c>
      <c r="B2023" s="12">
        <v>149.0</v>
      </c>
    </row>
    <row r="2024" ht="15.75" customHeight="1">
      <c r="A2024" s="13">
        <v>42146.062499995096</v>
      </c>
      <c r="B2024" s="12">
        <v>162.0</v>
      </c>
    </row>
    <row r="2025" ht="15.75" customHeight="1">
      <c r="A2025" s="13">
        <v>42146.07291666176</v>
      </c>
      <c r="B2025" s="12">
        <v>143.0</v>
      </c>
    </row>
    <row r="2026" ht="15.75" customHeight="1">
      <c r="A2026" s="13">
        <v>42146.083333328424</v>
      </c>
      <c r="B2026" s="12">
        <v>148.0</v>
      </c>
    </row>
    <row r="2027" ht="15.75" customHeight="1">
      <c r="A2027" s="13">
        <v>42146.09374999509</v>
      </c>
      <c r="B2027" s="12">
        <v>142.0</v>
      </c>
    </row>
    <row r="2028" ht="15.75" customHeight="1">
      <c r="A2028" s="13">
        <v>42146.10416666175</v>
      </c>
      <c r="B2028" s="12">
        <v>155.0</v>
      </c>
    </row>
    <row r="2029" ht="15.75" customHeight="1">
      <c r="A2029" s="13">
        <v>42146.11458332842</v>
      </c>
      <c r="B2029" s="12">
        <v>148.0</v>
      </c>
    </row>
    <row r="2030" ht="15.75" customHeight="1">
      <c r="A2030" s="13">
        <v>42146.12499999508</v>
      </c>
      <c r="B2030" s="12">
        <v>148.0</v>
      </c>
    </row>
    <row r="2031" ht="15.75" customHeight="1">
      <c r="A2031" s="13">
        <v>42146.135416661746</v>
      </c>
      <c r="B2031" s="12">
        <v>145.0</v>
      </c>
    </row>
    <row r="2032" ht="15.75" customHeight="1">
      <c r="A2032" s="13">
        <v>42146.14583332841</v>
      </c>
      <c r="B2032" s="12">
        <v>149.0</v>
      </c>
    </row>
    <row r="2033" ht="15.75" customHeight="1">
      <c r="A2033" s="13">
        <v>42146.156249995074</v>
      </c>
      <c r="B2033" s="12">
        <v>157.0</v>
      </c>
    </row>
    <row r="2034" ht="15.75" customHeight="1">
      <c r="A2034" s="13">
        <v>42146.16666666174</v>
      </c>
      <c r="B2034" s="12">
        <v>145.0</v>
      </c>
    </row>
    <row r="2035" ht="15.75" customHeight="1">
      <c r="A2035" s="13">
        <v>42146.1770833284</v>
      </c>
      <c r="B2035" s="12">
        <v>142.0</v>
      </c>
    </row>
    <row r="2036" ht="15.75" customHeight="1">
      <c r="A2036" s="13">
        <v>42146.18749999507</v>
      </c>
      <c r="B2036" s="12">
        <v>142.0</v>
      </c>
    </row>
    <row r="2037" ht="15.75" customHeight="1">
      <c r="A2037" s="13">
        <v>42146.19791666173</v>
      </c>
      <c r="B2037" s="12">
        <v>144.0</v>
      </c>
    </row>
    <row r="2038" ht="15.75" customHeight="1">
      <c r="A2038" s="13">
        <v>42146.208333328395</v>
      </c>
      <c r="B2038" s="12">
        <v>155.0</v>
      </c>
    </row>
    <row r="2039" ht="15.75" customHeight="1">
      <c r="A2039" s="13">
        <v>42146.21874999506</v>
      </c>
      <c r="B2039" s="12">
        <v>147.0</v>
      </c>
    </row>
    <row r="2040" ht="15.75" customHeight="1">
      <c r="A2040" s="13">
        <v>42146.229166661724</v>
      </c>
      <c r="B2040" s="12">
        <v>146.0</v>
      </c>
    </row>
    <row r="2041" ht="15.75" customHeight="1">
      <c r="A2041" s="13">
        <v>42146.23958332839</v>
      </c>
      <c r="B2041" s="12">
        <v>143.0</v>
      </c>
    </row>
    <row r="2042" ht="15.75" customHeight="1">
      <c r="A2042" s="13">
        <v>42146.24999999505</v>
      </c>
      <c r="B2042" s="12">
        <v>154.0</v>
      </c>
    </row>
    <row r="2043" ht="15.75" customHeight="1">
      <c r="A2043" s="13">
        <v>42146.26041666172</v>
      </c>
      <c r="B2043" s="12">
        <v>140.0</v>
      </c>
    </row>
    <row r="2044" ht="15.75" customHeight="1">
      <c r="A2044" s="13">
        <v>42146.27083332838</v>
      </c>
      <c r="B2044" s="12">
        <v>142.0</v>
      </c>
    </row>
    <row r="2045" ht="15.75" customHeight="1">
      <c r="A2045" s="13">
        <v>42146.281249995045</v>
      </c>
      <c r="B2045" s="12">
        <v>137.0</v>
      </c>
    </row>
    <row r="2046" ht="15.75" customHeight="1">
      <c r="A2046" s="13">
        <v>42146.29166666171</v>
      </c>
      <c r="B2046" s="12">
        <v>140.0</v>
      </c>
    </row>
    <row r="2047" ht="15.75" customHeight="1">
      <c r="A2047" s="13">
        <v>42146.30208332837</v>
      </c>
      <c r="B2047" s="12">
        <v>150.0</v>
      </c>
    </row>
    <row r="2048" ht="15.75" customHeight="1">
      <c r="A2048" s="13">
        <v>42146.31249999504</v>
      </c>
      <c r="B2048" s="12">
        <v>147.0</v>
      </c>
    </row>
    <row r="2049" ht="15.75" customHeight="1">
      <c r="A2049" s="13">
        <v>42146.3229166617</v>
      </c>
      <c r="B2049" s="12">
        <v>142.0</v>
      </c>
    </row>
    <row r="2050" ht="15.75" customHeight="1">
      <c r="A2050" s="13">
        <v>42146.333333328366</v>
      </c>
      <c r="B2050" s="12">
        <v>146.0</v>
      </c>
    </row>
    <row r="2051" ht="15.75" customHeight="1">
      <c r="A2051" s="13">
        <v>42146.34374999503</v>
      </c>
      <c r="B2051" s="12">
        <v>154.0</v>
      </c>
    </row>
    <row r="2052" ht="15.75" customHeight="1">
      <c r="A2052" s="13">
        <v>42146.354166661695</v>
      </c>
      <c r="B2052" s="12">
        <v>160.0</v>
      </c>
    </row>
    <row r="2053" ht="15.75" customHeight="1">
      <c r="A2053" s="13">
        <v>42146.36458332836</v>
      </c>
      <c r="B2053" s="12">
        <v>151.0</v>
      </c>
    </row>
    <row r="2054" ht="15.75" customHeight="1">
      <c r="A2054" s="13">
        <v>42146.37499999502</v>
      </c>
      <c r="B2054" s="12">
        <v>153.0</v>
      </c>
    </row>
    <row r="2055" ht="15.75" customHeight="1">
      <c r="A2055" s="13">
        <v>42146.38541666169</v>
      </c>
      <c r="B2055" s="12">
        <v>165.0</v>
      </c>
    </row>
    <row r="2056" ht="15.75" customHeight="1">
      <c r="A2056" s="13">
        <v>42146.39583332835</v>
      </c>
      <c r="B2056" s="12">
        <v>183.0</v>
      </c>
    </row>
    <row r="2057" ht="15.75" customHeight="1">
      <c r="A2057" s="13">
        <v>42146.406249995016</v>
      </c>
      <c r="B2057" s="12">
        <v>189.0</v>
      </c>
    </row>
    <row r="2058" ht="15.75" customHeight="1">
      <c r="A2058" s="13">
        <v>42146.41666666168</v>
      </c>
      <c r="B2058" s="12">
        <v>194.0</v>
      </c>
    </row>
    <row r="2059" ht="15.75" customHeight="1">
      <c r="A2059" s="13">
        <v>42146.427083328344</v>
      </c>
      <c r="B2059" s="12">
        <v>190.0</v>
      </c>
    </row>
    <row r="2060" ht="15.75" customHeight="1">
      <c r="A2060" s="13">
        <v>42146.43749999501</v>
      </c>
      <c r="B2060" s="12">
        <v>198.0</v>
      </c>
    </row>
    <row r="2061" ht="15.75" customHeight="1">
      <c r="A2061" s="13">
        <v>42146.44791666167</v>
      </c>
      <c r="B2061" s="12">
        <v>202.0</v>
      </c>
    </row>
    <row r="2062" ht="15.75" customHeight="1">
      <c r="A2062" s="13">
        <v>42146.45833332834</v>
      </c>
      <c r="B2062" s="12">
        <v>199.0</v>
      </c>
    </row>
    <row r="2063" ht="15.75" customHeight="1">
      <c r="A2063" s="13">
        <v>42146.468749995</v>
      </c>
      <c r="B2063" s="12">
        <v>200.0</v>
      </c>
    </row>
    <row r="2064" ht="15.75" customHeight="1">
      <c r="A2064" s="13">
        <v>42146.479166661666</v>
      </c>
      <c r="B2064" s="12">
        <v>189.0</v>
      </c>
    </row>
    <row r="2065" ht="15.75" customHeight="1">
      <c r="A2065" s="13">
        <v>42146.48958332833</v>
      </c>
      <c r="B2065" s="12">
        <v>192.0</v>
      </c>
    </row>
    <row r="2066" ht="15.75" customHeight="1">
      <c r="A2066" s="13">
        <v>42146.499999994994</v>
      </c>
      <c r="B2066" s="12">
        <v>202.0</v>
      </c>
    </row>
    <row r="2067" ht="15.75" customHeight="1">
      <c r="A2067" s="13">
        <v>42146.51041666166</v>
      </c>
      <c r="B2067" s="12">
        <v>204.0</v>
      </c>
    </row>
    <row r="2068" ht="15.75" customHeight="1">
      <c r="A2068" s="13">
        <v>42146.52083332832</v>
      </c>
      <c r="B2068" s="12">
        <v>187.0</v>
      </c>
    </row>
    <row r="2069" ht="15.75" customHeight="1">
      <c r="A2069" s="13">
        <v>42146.53124999499</v>
      </c>
      <c r="B2069" s="12">
        <v>198.0</v>
      </c>
    </row>
    <row r="2070" ht="15.75" customHeight="1">
      <c r="A2070" s="13">
        <v>42146.54166666165</v>
      </c>
      <c r="B2070" s="12">
        <v>188.0</v>
      </c>
    </row>
    <row r="2071" ht="15.75" customHeight="1">
      <c r="A2071" s="13">
        <v>42146.552083328315</v>
      </c>
      <c r="B2071" s="12">
        <v>197.0</v>
      </c>
    </row>
    <row r="2072" ht="15.75" customHeight="1">
      <c r="A2072" s="13">
        <v>42146.56249999498</v>
      </c>
      <c r="B2072" s="12">
        <v>206.0</v>
      </c>
    </row>
    <row r="2073" ht="15.75" customHeight="1">
      <c r="A2073" s="13">
        <v>42146.572916661644</v>
      </c>
      <c r="B2073" s="12">
        <v>189.0</v>
      </c>
    </row>
    <row r="2074" ht="15.75" customHeight="1">
      <c r="A2074" s="13">
        <v>42146.58333332831</v>
      </c>
      <c r="B2074" s="12">
        <v>203.0</v>
      </c>
    </row>
    <row r="2075" ht="15.75" customHeight="1">
      <c r="A2075" s="13">
        <v>42146.59374999497</v>
      </c>
      <c r="B2075" s="12">
        <v>194.0</v>
      </c>
    </row>
    <row r="2076" ht="15.75" customHeight="1">
      <c r="A2076" s="13">
        <v>42146.60416666164</v>
      </c>
      <c r="B2076" s="12">
        <v>213.0</v>
      </c>
    </row>
    <row r="2077" ht="15.75" customHeight="1">
      <c r="A2077" s="13">
        <v>42146.6145833283</v>
      </c>
      <c r="B2077" s="12">
        <v>209.0</v>
      </c>
    </row>
    <row r="2078" ht="15.75" customHeight="1">
      <c r="A2078" s="13">
        <v>42146.624999994965</v>
      </c>
      <c r="B2078" s="12">
        <v>201.0</v>
      </c>
    </row>
    <row r="2079" ht="15.75" customHeight="1">
      <c r="A2079" s="13">
        <v>42146.63541666163</v>
      </c>
      <c r="B2079" s="12">
        <v>199.0</v>
      </c>
    </row>
    <row r="2080" ht="15.75" customHeight="1">
      <c r="A2080" s="13">
        <v>42146.64583332829</v>
      </c>
      <c r="B2080" s="12">
        <v>208.0</v>
      </c>
    </row>
    <row r="2081" ht="15.75" customHeight="1">
      <c r="A2081" s="13">
        <v>42146.65624999496</v>
      </c>
      <c r="B2081" s="12">
        <v>206.0</v>
      </c>
    </row>
    <row r="2082" ht="15.75" customHeight="1">
      <c r="A2082" s="13">
        <v>42146.66666666162</v>
      </c>
      <c r="B2082" s="12">
        <v>204.0</v>
      </c>
    </row>
    <row r="2083" ht="15.75" customHeight="1">
      <c r="A2083" s="13">
        <v>42146.677083328286</v>
      </c>
      <c r="B2083" s="12">
        <v>197.0</v>
      </c>
    </row>
    <row r="2084" ht="15.75" customHeight="1">
      <c r="A2084" s="13">
        <v>42146.68749999495</v>
      </c>
      <c r="B2084" s="12">
        <v>202.0</v>
      </c>
    </row>
    <row r="2085" ht="15.75" customHeight="1">
      <c r="A2085" s="13">
        <v>42146.697916661615</v>
      </c>
      <c r="B2085" s="12">
        <v>205.0</v>
      </c>
    </row>
    <row r="2086" ht="15.75" customHeight="1">
      <c r="A2086" s="13">
        <v>42146.70833332828</v>
      </c>
      <c r="B2086" s="12">
        <v>216.0</v>
      </c>
    </row>
    <row r="2087" ht="15.75" customHeight="1">
      <c r="A2087" s="13">
        <v>42146.71874999494</v>
      </c>
      <c r="B2087" s="12">
        <v>205.0</v>
      </c>
    </row>
    <row r="2088" ht="15.75" customHeight="1">
      <c r="A2088" s="13">
        <v>42146.72916666161</v>
      </c>
      <c r="B2088" s="12">
        <v>216.0</v>
      </c>
    </row>
    <row r="2089" ht="15.75" customHeight="1">
      <c r="A2089" s="13">
        <v>42146.73958332827</v>
      </c>
      <c r="B2089" s="12">
        <v>202.0</v>
      </c>
    </row>
    <row r="2090" ht="15.75" customHeight="1">
      <c r="A2090" s="13">
        <v>42146.749999994936</v>
      </c>
      <c r="B2090" s="12">
        <v>197.0</v>
      </c>
    </row>
    <row r="2091" ht="15.75" customHeight="1">
      <c r="A2091" s="13">
        <v>42146.7604166616</v>
      </c>
      <c r="B2091" s="12">
        <v>183.0</v>
      </c>
    </row>
    <row r="2092" ht="15.75" customHeight="1">
      <c r="A2092" s="13">
        <v>42146.770833328264</v>
      </c>
      <c r="B2092" s="12">
        <v>189.0</v>
      </c>
    </row>
    <row r="2093" ht="15.75" customHeight="1">
      <c r="A2093" s="13">
        <v>42146.78124999493</v>
      </c>
      <c r="B2093" s="12">
        <v>197.0</v>
      </c>
    </row>
    <row r="2094" ht="15.75" customHeight="1">
      <c r="A2094" s="13">
        <v>42146.79166666159</v>
      </c>
      <c r="B2094" s="12">
        <v>184.0</v>
      </c>
    </row>
    <row r="2095" ht="15.75" customHeight="1">
      <c r="A2095" s="13">
        <v>42146.80208332826</v>
      </c>
      <c r="B2095" s="12">
        <v>180.0</v>
      </c>
    </row>
    <row r="2096" ht="15.75" customHeight="1">
      <c r="A2096" s="13">
        <v>42146.81249999492</v>
      </c>
      <c r="B2096" s="12">
        <v>177.0</v>
      </c>
    </row>
    <row r="2097" ht="15.75" customHeight="1">
      <c r="A2097" s="13">
        <v>42146.822916661586</v>
      </c>
      <c r="B2097" s="12">
        <v>177.0</v>
      </c>
    </row>
    <row r="2098" ht="15.75" customHeight="1">
      <c r="A2098" s="13">
        <v>42146.83333332825</v>
      </c>
      <c r="B2098" s="12">
        <v>180.0</v>
      </c>
    </row>
    <row r="2099" ht="15.75" customHeight="1">
      <c r="A2099" s="13">
        <v>42146.843749994914</v>
      </c>
      <c r="B2099" s="12">
        <v>185.0</v>
      </c>
    </row>
    <row r="2100" ht="15.75" customHeight="1">
      <c r="A2100" s="13">
        <v>42146.85416666158</v>
      </c>
      <c r="B2100" s="12">
        <v>166.0</v>
      </c>
    </row>
    <row r="2101" ht="15.75" customHeight="1">
      <c r="A2101" s="13">
        <v>42146.86458332824</v>
      </c>
      <c r="B2101" s="12">
        <v>165.0</v>
      </c>
    </row>
    <row r="2102" ht="15.75" customHeight="1">
      <c r="A2102" s="13">
        <v>42146.87499999491</v>
      </c>
      <c r="B2102" s="12">
        <v>161.0</v>
      </c>
    </row>
    <row r="2103" ht="15.75" customHeight="1">
      <c r="A2103" s="13">
        <v>42146.88541666157</v>
      </c>
      <c r="B2103" s="12">
        <v>152.0</v>
      </c>
    </row>
    <row r="2104" ht="15.75" customHeight="1">
      <c r="A2104" s="13">
        <v>42146.895833328235</v>
      </c>
      <c r="B2104" s="12">
        <v>145.0</v>
      </c>
    </row>
    <row r="2105" ht="15.75" customHeight="1">
      <c r="A2105" s="13">
        <v>42146.9062499949</v>
      </c>
      <c r="B2105" s="12">
        <v>142.0</v>
      </c>
    </row>
    <row r="2106" ht="15.75" customHeight="1">
      <c r="A2106" s="13">
        <v>42146.916666661564</v>
      </c>
      <c r="B2106" s="12">
        <v>144.0</v>
      </c>
    </row>
    <row r="2107" ht="15.75" customHeight="1">
      <c r="A2107" s="13">
        <v>42146.92708332823</v>
      </c>
      <c r="B2107" s="12">
        <v>140.0</v>
      </c>
    </row>
    <row r="2108" ht="15.75" customHeight="1">
      <c r="A2108" s="13">
        <v>42146.93749999489</v>
      </c>
      <c r="B2108" s="12">
        <v>155.0</v>
      </c>
    </row>
    <row r="2109" ht="15.75" customHeight="1">
      <c r="A2109" s="13">
        <v>42146.94791666156</v>
      </c>
      <c r="B2109" s="12">
        <v>140.0</v>
      </c>
    </row>
    <row r="2110" ht="15.75" customHeight="1">
      <c r="A2110" s="13">
        <v>42146.95833332822</v>
      </c>
      <c r="B2110" s="12">
        <v>141.0</v>
      </c>
    </row>
    <row r="2111" ht="15.75" customHeight="1">
      <c r="A2111" s="13">
        <v>42146.968749994885</v>
      </c>
      <c r="B2111" s="12">
        <v>139.0</v>
      </c>
    </row>
    <row r="2112" ht="15.75" customHeight="1">
      <c r="A2112" s="13">
        <v>42146.97916666155</v>
      </c>
      <c r="B2112" s="12">
        <v>144.0</v>
      </c>
    </row>
    <row r="2113" ht="15.75" customHeight="1">
      <c r="A2113" s="13">
        <v>42146.98958332821</v>
      </c>
      <c r="B2113" s="12">
        <v>152.0</v>
      </c>
    </row>
    <row r="2114" ht="15.75" customHeight="1">
      <c r="A2114" s="13">
        <v>42146.99999999488</v>
      </c>
      <c r="B2114" s="12">
        <v>143.0</v>
      </c>
    </row>
    <row r="2115" ht="15.75" customHeight="1">
      <c r="A2115" s="13">
        <v>42147.01041666154</v>
      </c>
      <c r="B2115" s="12">
        <v>147.0</v>
      </c>
    </row>
    <row r="2116" ht="15.75" customHeight="1">
      <c r="A2116" s="13">
        <v>42147.020833328206</v>
      </c>
      <c r="B2116" s="12">
        <v>140.0</v>
      </c>
    </row>
    <row r="2117" ht="15.75" customHeight="1">
      <c r="A2117" s="13">
        <v>42147.03124999487</v>
      </c>
      <c r="B2117" s="12">
        <v>138.0</v>
      </c>
    </row>
    <row r="2118" ht="15.75" customHeight="1">
      <c r="A2118" s="13">
        <v>42147.041666661535</v>
      </c>
      <c r="B2118" s="12">
        <v>140.0</v>
      </c>
    </row>
    <row r="2119" ht="15.75" customHeight="1">
      <c r="A2119" s="13">
        <v>42147.0520833282</v>
      </c>
      <c r="B2119" s="12">
        <v>149.0</v>
      </c>
    </row>
    <row r="2120" ht="15.75" customHeight="1">
      <c r="A2120" s="13">
        <v>42147.06249999486</v>
      </c>
      <c r="B2120" s="12">
        <v>140.0</v>
      </c>
    </row>
    <row r="2121" ht="15.75" customHeight="1">
      <c r="A2121" s="13">
        <v>42147.07291666153</v>
      </c>
      <c r="B2121" s="12">
        <v>139.0</v>
      </c>
    </row>
    <row r="2122" ht="15.75" customHeight="1">
      <c r="A2122" s="13">
        <v>42147.08333332819</v>
      </c>
      <c r="B2122" s="12">
        <v>137.0</v>
      </c>
    </row>
    <row r="2123" ht="15.75" customHeight="1">
      <c r="A2123" s="13">
        <v>42147.093749994856</v>
      </c>
      <c r="B2123" s="12">
        <v>137.0</v>
      </c>
    </row>
    <row r="2124" ht="15.75" customHeight="1">
      <c r="A2124" s="13">
        <v>42147.10416666152</v>
      </c>
      <c r="B2124" s="12">
        <v>145.0</v>
      </c>
    </row>
    <row r="2125" ht="15.75" customHeight="1">
      <c r="A2125" s="13">
        <v>42147.114583328184</v>
      </c>
      <c r="B2125" s="12">
        <v>151.0</v>
      </c>
    </row>
    <row r="2126" ht="15.75" customHeight="1">
      <c r="A2126" s="13">
        <v>42147.12499999485</v>
      </c>
      <c r="B2126" s="12">
        <v>136.0</v>
      </c>
    </row>
    <row r="2127" ht="15.75" customHeight="1">
      <c r="A2127" s="13">
        <v>42147.13541666151</v>
      </c>
      <c r="B2127" s="12">
        <v>141.0</v>
      </c>
    </row>
    <row r="2128" ht="15.75" customHeight="1">
      <c r="A2128" s="13">
        <v>42147.14583332818</v>
      </c>
      <c r="B2128" s="12">
        <v>140.0</v>
      </c>
    </row>
    <row r="2129" ht="15.75" customHeight="1">
      <c r="A2129" s="13">
        <v>42147.15624999484</v>
      </c>
      <c r="B2129" s="12">
        <v>146.0</v>
      </c>
    </row>
    <row r="2130" ht="15.75" customHeight="1">
      <c r="A2130" s="13">
        <v>42147.166666661506</v>
      </c>
      <c r="B2130" s="12">
        <v>148.0</v>
      </c>
    </row>
    <row r="2131" ht="15.75" customHeight="1">
      <c r="A2131" s="13">
        <v>42147.17708332817</v>
      </c>
      <c r="B2131" s="12">
        <v>140.0</v>
      </c>
    </row>
    <row r="2132" ht="15.75" customHeight="1">
      <c r="A2132" s="13">
        <v>42147.187499994834</v>
      </c>
      <c r="B2132" s="12">
        <v>141.0</v>
      </c>
    </row>
    <row r="2133" ht="15.75" customHeight="1">
      <c r="A2133" s="13">
        <v>42147.1979166615</v>
      </c>
      <c r="B2133" s="12">
        <v>140.0</v>
      </c>
    </row>
    <row r="2134" ht="15.75" customHeight="1">
      <c r="A2134" s="13">
        <v>42147.20833332816</v>
      </c>
      <c r="B2134" s="12">
        <v>144.0</v>
      </c>
    </row>
    <row r="2135" ht="15.75" customHeight="1">
      <c r="A2135" s="13">
        <v>42147.21874999483</v>
      </c>
      <c r="B2135" s="12">
        <v>149.0</v>
      </c>
    </row>
    <row r="2136" ht="15.75" customHeight="1">
      <c r="A2136" s="13">
        <v>42147.22916666149</v>
      </c>
      <c r="B2136" s="12">
        <v>138.0</v>
      </c>
    </row>
    <row r="2137" ht="15.75" customHeight="1">
      <c r="A2137" s="13">
        <v>42147.239583328155</v>
      </c>
      <c r="B2137" s="12">
        <v>138.0</v>
      </c>
    </row>
    <row r="2138" ht="15.75" customHeight="1">
      <c r="A2138" s="13">
        <v>42147.24999999482</v>
      </c>
      <c r="B2138" s="12">
        <v>137.0</v>
      </c>
    </row>
    <row r="2139" ht="15.75" customHeight="1">
      <c r="A2139" s="13">
        <v>42147.260416661484</v>
      </c>
      <c r="B2139" s="12">
        <v>146.0</v>
      </c>
    </row>
    <row r="2140" ht="15.75" customHeight="1">
      <c r="A2140" s="13">
        <v>42147.27083332815</v>
      </c>
      <c r="B2140" s="12">
        <v>146.0</v>
      </c>
    </row>
    <row r="2141" ht="15.75" customHeight="1">
      <c r="A2141" s="13">
        <v>42147.28124999481</v>
      </c>
      <c r="B2141" s="12">
        <v>139.0</v>
      </c>
    </row>
    <row r="2142" ht="15.75" customHeight="1">
      <c r="A2142" s="13">
        <v>42147.29166666148</v>
      </c>
      <c r="B2142" s="12">
        <v>141.0</v>
      </c>
    </row>
    <row r="2143" ht="15.75" customHeight="1">
      <c r="A2143" s="13">
        <v>42147.30208332814</v>
      </c>
      <c r="B2143" s="12">
        <v>139.0</v>
      </c>
    </row>
    <row r="2144" ht="15.75" customHeight="1">
      <c r="A2144" s="13">
        <v>42147.312499994805</v>
      </c>
      <c r="B2144" s="12">
        <v>145.0</v>
      </c>
    </row>
    <row r="2145" ht="15.75" customHeight="1">
      <c r="A2145" s="13">
        <v>42147.32291666147</v>
      </c>
      <c r="B2145" s="12">
        <v>142.0</v>
      </c>
    </row>
    <row r="2146" ht="15.75" customHeight="1">
      <c r="A2146" s="13">
        <v>42147.33333332813</v>
      </c>
      <c r="B2146" s="12">
        <v>134.0</v>
      </c>
    </row>
    <row r="2147" ht="15.75" customHeight="1">
      <c r="A2147" s="13">
        <v>42147.3437499948</v>
      </c>
      <c r="B2147" s="12">
        <v>134.0</v>
      </c>
    </row>
    <row r="2148" ht="15.75" customHeight="1">
      <c r="A2148" s="13">
        <v>42147.35416666146</v>
      </c>
      <c r="B2148" s="12">
        <v>137.0</v>
      </c>
    </row>
    <row r="2149" ht="15.75" customHeight="1">
      <c r="A2149" s="13">
        <v>42147.364583328126</v>
      </c>
      <c r="B2149" s="12">
        <v>147.0</v>
      </c>
    </row>
    <row r="2150" ht="15.75" customHeight="1">
      <c r="A2150" s="13">
        <v>42147.37499999479</v>
      </c>
      <c r="B2150" s="12">
        <v>139.0</v>
      </c>
    </row>
    <row r="2151" ht="15.75" customHeight="1">
      <c r="A2151" s="13">
        <v>42147.385416661455</v>
      </c>
      <c r="B2151" s="12">
        <v>145.0</v>
      </c>
    </row>
    <row r="2152" ht="15.75" customHeight="1">
      <c r="A2152" s="13">
        <v>42147.39583332812</v>
      </c>
      <c r="B2152" s="12">
        <v>151.0</v>
      </c>
    </row>
    <row r="2153" ht="15.75" customHeight="1">
      <c r="A2153" s="13">
        <v>42147.40624999478</v>
      </c>
      <c r="B2153" s="12">
        <v>162.0</v>
      </c>
    </row>
    <row r="2154" ht="15.75" customHeight="1">
      <c r="A2154" s="13">
        <v>42147.41666666145</v>
      </c>
      <c r="B2154" s="12">
        <v>148.0</v>
      </c>
    </row>
    <row r="2155" ht="15.75" customHeight="1">
      <c r="A2155" s="13">
        <v>42147.42708332811</v>
      </c>
      <c r="B2155" s="12">
        <v>148.0</v>
      </c>
    </row>
    <row r="2156" ht="15.75" customHeight="1">
      <c r="A2156" s="13">
        <v>42147.437499994776</v>
      </c>
      <c r="B2156" s="12">
        <v>145.0</v>
      </c>
    </row>
    <row r="2157" ht="15.75" customHeight="1">
      <c r="A2157" s="13">
        <v>42147.44791666144</v>
      </c>
      <c r="B2157" s="12">
        <v>153.0</v>
      </c>
    </row>
    <row r="2158" ht="15.75" customHeight="1">
      <c r="A2158" s="13">
        <v>42147.458333328104</v>
      </c>
      <c r="B2158" s="12">
        <v>170.0</v>
      </c>
    </row>
    <row r="2159" ht="15.75" customHeight="1">
      <c r="A2159" s="13">
        <v>42147.46874999477</v>
      </c>
      <c r="B2159" s="12">
        <v>161.0</v>
      </c>
    </row>
    <row r="2160" ht="15.75" customHeight="1">
      <c r="A2160" s="13">
        <v>42147.47916666143</v>
      </c>
      <c r="B2160" s="12">
        <v>162.0</v>
      </c>
    </row>
    <row r="2161" ht="15.75" customHeight="1">
      <c r="A2161" s="13">
        <v>42147.4895833281</v>
      </c>
      <c r="B2161" s="12">
        <v>157.0</v>
      </c>
    </row>
    <row r="2162" ht="15.75" customHeight="1">
      <c r="A2162" s="13">
        <v>42147.49999999476</v>
      </c>
      <c r="B2162" s="12">
        <v>168.0</v>
      </c>
    </row>
    <row r="2163" ht="15.75" customHeight="1">
      <c r="A2163" s="13">
        <v>42147.510416661426</v>
      </c>
      <c r="B2163" s="12">
        <v>172.0</v>
      </c>
    </row>
    <row r="2164" ht="15.75" customHeight="1">
      <c r="A2164" s="13">
        <v>42147.52083332809</v>
      </c>
      <c r="B2164" s="12">
        <v>160.0</v>
      </c>
    </row>
    <row r="2165" ht="15.75" customHeight="1">
      <c r="A2165" s="13">
        <v>42147.531249994754</v>
      </c>
      <c r="B2165" s="12">
        <v>160.0</v>
      </c>
    </row>
    <row r="2166" ht="15.75" customHeight="1">
      <c r="A2166" s="13">
        <v>42147.54166666142</v>
      </c>
      <c r="B2166" s="12">
        <v>168.0</v>
      </c>
    </row>
    <row r="2167" ht="15.75" customHeight="1">
      <c r="A2167" s="13">
        <v>42147.55208332808</v>
      </c>
      <c r="B2167" s="12">
        <v>174.0</v>
      </c>
    </row>
    <row r="2168" ht="15.75" customHeight="1">
      <c r="A2168" s="13">
        <v>42147.56249999475</v>
      </c>
      <c r="B2168" s="12">
        <v>181.0</v>
      </c>
    </row>
    <row r="2169" ht="15.75" customHeight="1">
      <c r="A2169" s="13">
        <v>42147.57291666141</v>
      </c>
      <c r="B2169" s="12">
        <v>172.0</v>
      </c>
    </row>
    <row r="2170" ht="15.75" customHeight="1">
      <c r="A2170" s="13">
        <v>42147.583333328075</v>
      </c>
      <c r="B2170" s="12">
        <v>171.0</v>
      </c>
    </row>
    <row r="2171" ht="15.75" customHeight="1">
      <c r="A2171" s="13">
        <v>42147.59374999474</v>
      </c>
      <c r="B2171" s="12">
        <v>172.0</v>
      </c>
    </row>
    <row r="2172" ht="15.75" customHeight="1">
      <c r="A2172" s="13">
        <v>42147.604166661404</v>
      </c>
      <c r="B2172" s="12">
        <v>177.0</v>
      </c>
    </row>
    <row r="2173" ht="15.75" customHeight="1">
      <c r="A2173" s="13">
        <v>42147.61458332807</v>
      </c>
      <c r="B2173" s="12">
        <v>184.0</v>
      </c>
    </row>
    <row r="2174" ht="15.75" customHeight="1">
      <c r="A2174" s="13">
        <v>42147.62499999473</v>
      </c>
      <c r="B2174" s="12">
        <v>170.0</v>
      </c>
    </row>
    <row r="2175" ht="15.75" customHeight="1">
      <c r="A2175" s="13">
        <v>42147.6354166614</v>
      </c>
      <c r="B2175" s="12">
        <v>177.0</v>
      </c>
    </row>
    <row r="2176" ht="15.75" customHeight="1">
      <c r="A2176" s="13">
        <v>42147.64583332806</v>
      </c>
      <c r="B2176" s="12">
        <v>179.0</v>
      </c>
    </row>
    <row r="2177" ht="15.75" customHeight="1">
      <c r="A2177" s="13">
        <v>42147.656249994725</v>
      </c>
      <c r="B2177" s="12">
        <v>191.0</v>
      </c>
    </row>
    <row r="2178" ht="15.75" customHeight="1">
      <c r="A2178" s="13">
        <v>42147.66666666139</v>
      </c>
      <c r="B2178" s="12">
        <v>181.0</v>
      </c>
    </row>
    <row r="2179" ht="15.75" customHeight="1">
      <c r="A2179" s="13">
        <v>42147.67708332805</v>
      </c>
      <c r="B2179" s="12">
        <v>180.0</v>
      </c>
    </row>
    <row r="2180" ht="15.75" customHeight="1">
      <c r="A2180" s="13">
        <v>42147.68749999472</v>
      </c>
      <c r="B2180" s="12">
        <v>189.0</v>
      </c>
    </row>
    <row r="2181" ht="15.75" customHeight="1">
      <c r="A2181" s="13">
        <v>42147.69791666138</v>
      </c>
      <c r="B2181" s="12">
        <v>175.0</v>
      </c>
    </row>
    <row r="2182" ht="15.75" customHeight="1">
      <c r="A2182" s="13">
        <v>42147.708333328046</v>
      </c>
      <c r="B2182" s="12">
        <v>192.0</v>
      </c>
    </row>
    <row r="2183" ht="15.75" customHeight="1">
      <c r="A2183" s="13">
        <v>42147.71874999471</v>
      </c>
      <c r="B2183" s="12">
        <v>187.0</v>
      </c>
    </row>
    <row r="2184" ht="15.75" customHeight="1">
      <c r="A2184" s="13">
        <v>42147.729166661375</v>
      </c>
      <c r="B2184" s="12">
        <v>176.0</v>
      </c>
    </row>
    <row r="2185" ht="15.75" customHeight="1">
      <c r="A2185" s="13">
        <v>42147.73958332804</v>
      </c>
      <c r="B2185" s="12">
        <v>190.0</v>
      </c>
    </row>
    <row r="2186" ht="15.75" customHeight="1">
      <c r="A2186" s="13">
        <v>42147.7499999947</v>
      </c>
      <c r="B2186" s="12">
        <v>171.0</v>
      </c>
    </row>
    <row r="2187" ht="15.75" customHeight="1">
      <c r="A2187" s="13">
        <v>42147.76041666137</v>
      </c>
      <c r="B2187" s="12">
        <v>178.0</v>
      </c>
    </row>
    <row r="2188" ht="15.75" customHeight="1">
      <c r="A2188" s="13">
        <v>42147.77083332803</v>
      </c>
      <c r="B2188" s="12">
        <v>187.0</v>
      </c>
    </row>
    <row r="2189" ht="15.75" customHeight="1">
      <c r="A2189" s="13">
        <v>42147.781249994696</v>
      </c>
      <c r="B2189" s="12">
        <v>177.0</v>
      </c>
    </row>
    <row r="2190" ht="15.75" customHeight="1">
      <c r="A2190" s="13">
        <v>42147.79166666136</v>
      </c>
      <c r="B2190" s="12">
        <v>171.0</v>
      </c>
    </row>
    <row r="2191" ht="15.75" customHeight="1">
      <c r="A2191" s="13">
        <v>42147.802083328024</v>
      </c>
      <c r="B2191" s="12">
        <v>175.0</v>
      </c>
    </row>
    <row r="2192" ht="15.75" customHeight="1">
      <c r="A2192" s="13">
        <v>42147.81249999469</v>
      </c>
      <c r="B2192" s="12">
        <v>181.0</v>
      </c>
    </row>
    <row r="2193" ht="15.75" customHeight="1">
      <c r="A2193" s="13">
        <v>42147.82291666135</v>
      </c>
      <c r="B2193" s="12">
        <v>174.0</v>
      </c>
    </row>
    <row r="2194" ht="15.75" customHeight="1">
      <c r="A2194" s="13">
        <v>42147.83333332802</v>
      </c>
      <c r="B2194" s="12">
        <v>171.0</v>
      </c>
    </row>
    <row r="2195" ht="15.75" customHeight="1">
      <c r="A2195" s="13">
        <v>42147.84374999468</v>
      </c>
      <c r="B2195" s="12">
        <v>166.0</v>
      </c>
    </row>
    <row r="2196" ht="15.75" customHeight="1">
      <c r="A2196" s="13">
        <v>42147.854166661346</v>
      </c>
      <c r="B2196" s="12">
        <v>180.0</v>
      </c>
    </row>
    <row r="2197" ht="15.75" customHeight="1">
      <c r="A2197" s="13">
        <v>42147.86458332801</v>
      </c>
      <c r="B2197" s="12">
        <v>163.0</v>
      </c>
    </row>
    <row r="2198" ht="15.75" customHeight="1">
      <c r="A2198" s="13">
        <v>42147.874999994674</v>
      </c>
      <c r="B2198" s="12">
        <v>166.0</v>
      </c>
    </row>
    <row r="2199" ht="15.75" customHeight="1">
      <c r="A2199" s="13">
        <v>42147.88541666134</v>
      </c>
      <c r="B2199" s="12">
        <v>149.0</v>
      </c>
    </row>
    <row r="2200" ht="15.75" customHeight="1">
      <c r="A2200" s="13">
        <v>42147.895833328</v>
      </c>
      <c r="B2200" s="12">
        <v>156.0</v>
      </c>
    </row>
    <row r="2201" ht="15.75" customHeight="1">
      <c r="A2201" s="13">
        <v>42147.90624999467</v>
      </c>
      <c r="B2201" s="12">
        <v>151.0</v>
      </c>
    </row>
    <row r="2202" ht="15.75" customHeight="1">
      <c r="A2202" s="13">
        <v>42147.91666666133</v>
      </c>
      <c r="B2202" s="12">
        <v>148.0</v>
      </c>
    </row>
    <row r="2203" ht="15.75" customHeight="1">
      <c r="A2203" s="13">
        <v>42147.927083327995</v>
      </c>
      <c r="B2203" s="12">
        <v>143.0</v>
      </c>
    </row>
    <row r="2204" ht="15.75" customHeight="1">
      <c r="A2204" s="13">
        <v>42147.93749999466</v>
      </c>
      <c r="B2204" s="12">
        <v>142.0</v>
      </c>
    </row>
    <row r="2205" ht="15.75" customHeight="1">
      <c r="A2205" s="13">
        <v>42147.947916661324</v>
      </c>
      <c r="B2205" s="12">
        <v>142.0</v>
      </c>
    </row>
    <row r="2206" ht="15.75" customHeight="1">
      <c r="A2206" s="13">
        <v>42147.95833332799</v>
      </c>
      <c r="B2206" s="12">
        <v>140.0</v>
      </c>
    </row>
    <row r="2207" ht="15.75" customHeight="1">
      <c r="A2207" s="13">
        <v>42147.96874999465</v>
      </c>
      <c r="B2207" s="12">
        <v>136.0</v>
      </c>
    </row>
    <row r="2208" ht="15.75" customHeight="1">
      <c r="A2208" s="13">
        <v>42147.97916666132</v>
      </c>
      <c r="B2208" s="12">
        <v>141.0</v>
      </c>
    </row>
    <row r="2209" ht="15.75" customHeight="1">
      <c r="A2209" s="13">
        <v>42147.98958332798</v>
      </c>
      <c r="B2209" s="12">
        <v>135.0</v>
      </c>
    </row>
    <row r="2210" ht="15.75" customHeight="1">
      <c r="A2210" s="13">
        <v>42147.999999994645</v>
      </c>
      <c r="B2210" s="12">
        <v>148.0</v>
      </c>
    </row>
    <row r="2211" ht="15.75" customHeight="1">
      <c r="A2211" s="13">
        <v>42148.01041666131</v>
      </c>
      <c r="B2211" s="12">
        <v>136.0</v>
      </c>
    </row>
    <row r="2212" ht="15.75" customHeight="1">
      <c r="A2212" s="13">
        <v>42148.02083332797</v>
      </c>
      <c r="B2212" s="12">
        <v>138.0</v>
      </c>
    </row>
    <row r="2213" ht="15.75" customHeight="1">
      <c r="A2213" s="13">
        <v>42148.03124999464</v>
      </c>
      <c r="B2213" s="12">
        <v>136.0</v>
      </c>
    </row>
    <row r="2214" ht="15.75" customHeight="1">
      <c r="A2214" s="13">
        <v>42148.0416666613</v>
      </c>
      <c r="B2214" s="12">
        <v>138.0</v>
      </c>
    </row>
    <row r="2215" ht="15.75" customHeight="1">
      <c r="A2215" s="13">
        <v>42148.052083327966</v>
      </c>
      <c r="B2215" s="12">
        <v>139.0</v>
      </c>
    </row>
    <row r="2216" ht="15.75" customHeight="1">
      <c r="A2216" s="13">
        <v>42148.06249999463</v>
      </c>
      <c r="B2216" s="12">
        <v>140.0</v>
      </c>
    </row>
    <row r="2217" ht="15.75" customHeight="1">
      <c r="A2217" s="13">
        <v>42148.072916661295</v>
      </c>
      <c r="B2217" s="12">
        <v>136.0</v>
      </c>
    </row>
    <row r="2218" ht="15.75" customHeight="1">
      <c r="A2218" s="13">
        <v>42148.08333332796</v>
      </c>
      <c r="B2218" s="12">
        <v>134.0</v>
      </c>
    </row>
    <row r="2219" ht="15.75" customHeight="1">
      <c r="A2219" s="13">
        <v>42148.09374999462</v>
      </c>
      <c r="B2219" s="12">
        <v>134.0</v>
      </c>
    </row>
    <row r="2220" ht="15.75" customHeight="1">
      <c r="A2220" s="13">
        <v>42148.10416666129</v>
      </c>
      <c r="B2220" s="12">
        <v>139.0</v>
      </c>
    </row>
    <row r="2221" ht="15.75" customHeight="1">
      <c r="A2221" s="13">
        <v>42148.11458332795</v>
      </c>
      <c r="B2221" s="12">
        <v>135.0</v>
      </c>
    </row>
    <row r="2222" ht="15.75" customHeight="1">
      <c r="A2222" s="13">
        <v>42148.124999994616</v>
      </c>
      <c r="B2222" s="12">
        <v>150.0</v>
      </c>
    </row>
    <row r="2223" ht="15.75" customHeight="1">
      <c r="A2223" s="13">
        <v>42148.13541666128</v>
      </c>
      <c r="B2223" s="12">
        <v>133.0</v>
      </c>
    </row>
    <row r="2224" ht="15.75" customHeight="1">
      <c r="A2224" s="13">
        <v>42148.145833327944</v>
      </c>
      <c r="B2224" s="12">
        <v>134.0</v>
      </c>
    </row>
    <row r="2225" ht="15.75" customHeight="1">
      <c r="A2225" s="13">
        <v>42148.15624999461</v>
      </c>
      <c r="B2225" s="12">
        <v>133.0</v>
      </c>
    </row>
    <row r="2226" ht="15.75" customHeight="1">
      <c r="A2226" s="13">
        <v>42148.16666666127</v>
      </c>
      <c r="B2226" s="12">
        <v>136.0</v>
      </c>
    </row>
    <row r="2227" ht="15.75" customHeight="1">
      <c r="A2227" s="13">
        <v>42148.17708332794</v>
      </c>
      <c r="B2227" s="12">
        <v>139.0</v>
      </c>
    </row>
    <row r="2228" ht="15.75" customHeight="1">
      <c r="A2228" s="13">
        <v>42148.1874999946</v>
      </c>
      <c r="B2228" s="12">
        <v>146.0</v>
      </c>
    </row>
    <row r="2229" ht="15.75" customHeight="1">
      <c r="A2229" s="13">
        <v>42148.197916661265</v>
      </c>
      <c r="B2229" s="12">
        <v>137.0</v>
      </c>
    </row>
    <row r="2230" ht="15.75" customHeight="1">
      <c r="A2230" s="13">
        <v>42148.20833332793</v>
      </c>
      <c r="B2230" s="12">
        <v>138.0</v>
      </c>
    </row>
    <row r="2231" ht="15.75" customHeight="1">
      <c r="A2231" s="13">
        <v>42148.218749994594</v>
      </c>
      <c r="B2231" s="12">
        <v>133.0</v>
      </c>
    </row>
    <row r="2232" ht="15.75" customHeight="1">
      <c r="A2232" s="13">
        <v>42148.22916666126</v>
      </c>
      <c r="B2232" s="12">
        <v>139.0</v>
      </c>
    </row>
    <row r="2233" ht="15.75" customHeight="1">
      <c r="A2233" s="13">
        <v>42148.23958332792</v>
      </c>
      <c r="B2233" s="12">
        <v>136.0</v>
      </c>
    </row>
    <row r="2234" ht="15.75" customHeight="1">
      <c r="A2234" s="13">
        <v>42148.24999999459</v>
      </c>
      <c r="B2234" s="12">
        <v>142.0</v>
      </c>
    </row>
    <row r="2235" ht="15.75" customHeight="1">
      <c r="A2235" s="13">
        <v>42148.26041666125</v>
      </c>
      <c r="B2235" s="12">
        <v>135.0</v>
      </c>
    </row>
    <row r="2236" ht="15.75" customHeight="1">
      <c r="A2236" s="13">
        <v>42148.270833327915</v>
      </c>
      <c r="B2236" s="12">
        <v>134.0</v>
      </c>
    </row>
    <row r="2237" ht="15.75" customHeight="1">
      <c r="A2237" s="13">
        <v>42148.28124999458</v>
      </c>
      <c r="B2237" s="12">
        <v>138.0</v>
      </c>
    </row>
    <row r="2238" ht="15.75" customHeight="1">
      <c r="A2238" s="13">
        <v>42148.291666661244</v>
      </c>
      <c r="B2238" s="12">
        <v>134.0</v>
      </c>
    </row>
    <row r="2239" ht="15.75" customHeight="1">
      <c r="A2239" s="13">
        <v>42148.30208332791</v>
      </c>
      <c r="B2239" s="12">
        <v>145.0</v>
      </c>
    </row>
    <row r="2240" ht="15.75" customHeight="1">
      <c r="A2240" s="13">
        <v>42148.31249999457</v>
      </c>
      <c r="B2240" s="12">
        <v>148.0</v>
      </c>
    </row>
    <row r="2241" ht="15.75" customHeight="1">
      <c r="A2241" s="13">
        <v>42148.32291666124</v>
      </c>
      <c r="B2241" s="12">
        <v>148.0</v>
      </c>
    </row>
    <row r="2242" ht="15.75" customHeight="1">
      <c r="A2242" s="13">
        <v>42148.3333333279</v>
      </c>
      <c r="B2242" s="12">
        <v>150.0</v>
      </c>
    </row>
    <row r="2243" ht="15.75" customHeight="1">
      <c r="A2243" s="13">
        <v>42148.343749994565</v>
      </c>
      <c r="B2243" s="12">
        <v>146.0</v>
      </c>
    </row>
    <row r="2244" ht="15.75" customHeight="1">
      <c r="A2244" s="13">
        <v>42148.35416666123</v>
      </c>
      <c r="B2244" s="12">
        <v>154.0</v>
      </c>
    </row>
    <row r="2245" ht="15.75" customHeight="1">
      <c r="A2245" s="13">
        <v>42148.36458332789</v>
      </c>
      <c r="B2245" s="12">
        <v>150.0</v>
      </c>
    </row>
    <row r="2246" ht="15.75" customHeight="1">
      <c r="A2246" s="13">
        <v>42148.37499999456</v>
      </c>
      <c r="B2246" s="12">
        <v>159.0</v>
      </c>
    </row>
    <row r="2247" ht="15.75" customHeight="1">
      <c r="A2247" s="13">
        <v>42148.38541666122</v>
      </c>
      <c r="B2247" s="12">
        <v>151.0</v>
      </c>
    </row>
    <row r="2248" ht="15.75" customHeight="1">
      <c r="A2248" s="13">
        <v>42148.395833327886</v>
      </c>
      <c r="B2248" s="12">
        <v>157.0</v>
      </c>
    </row>
    <row r="2249" ht="15.75" customHeight="1">
      <c r="A2249" s="13">
        <v>42148.40624999455</v>
      </c>
      <c r="B2249" s="12">
        <v>158.0</v>
      </c>
    </row>
    <row r="2250" ht="15.75" customHeight="1">
      <c r="A2250" s="13">
        <v>42148.416666661215</v>
      </c>
      <c r="B2250" s="12">
        <v>173.0</v>
      </c>
    </row>
    <row r="2251" ht="15.75" customHeight="1">
      <c r="A2251" s="13">
        <v>42148.42708332788</v>
      </c>
      <c r="B2251" s="12">
        <v>176.0</v>
      </c>
    </row>
    <row r="2252" ht="15.75" customHeight="1">
      <c r="A2252" s="13">
        <v>42148.43749999454</v>
      </c>
      <c r="B2252" s="12">
        <v>166.0</v>
      </c>
    </row>
    <row r="2253" ht="15.75" customHeight="1">
      <c r="A2253" s="13">
        <v>42148.44791666121</v>
      </c>
      <c r="B2253" s="12">
        <v>175.0</v>
      </c>
    </row>
    <row r="2254" ht="15.75" customHeight="1">
      <c r="A2254" s="13">
        <v>42148.45833332787</v>
      </c>
      <c r="B2254" s="12">
        <v>178.0</v>
      </c>
    </row>
    <row r="2255" ht="15.75" customHeight="1">
      <c r="A2255" s="13">
        <v>42148.468749994536</v>
      </c>
      <c r="B2255" s="12">
        <v>182.0</v>
      </c>
    </row>
    <row r="2256" ht="15.75" customHeight="1">
      <c r="A2256" s="13">
        <v>42148.4791666612</v>
      </c>
      <c r="B2256" s="12">
        <v>186.0</v>
      </c>
    </row>
    <row r="2257" ht="15.75" customHeight="1">
      <c r="A2257" s="13">
        <v>42148.489583327864</v>
      </c>
      <c r="B2257" s="12">
        <v>177.0</v>
      </c>
    </row>
    <row r="2258" ht="15.75" customHeight="1">
      <c r="A2258" s="13">
        <v>42148.49999999453</v>
      </c>
      <c r="B2258" s="12">
        <v>181.0</v>
      </c>
    </row>
    <row r="2259" ht="15.75" customHeight="1">
      <c r="A2259" s="13">
        <v>42148.51041666119</v>
      </c>
      <c r="B2259" s="12">
        <v>196.0</v>
      </c>
    </row>
    <row r="2260" ht="15.75" customHeight="1">
      <c r="A2260" s="13">
        <v>42148.52083332786</v>
      </c>
      <c r="B2260" s="12">
        <v>178.0</v>
      </c>
    </row>
    <row r="2261" ht="15.75" customHeight="1">
      <c r="A2261" s="13">
        <v>42148.53124999452</v>
      </c>
      <c r="B2261" s="12">
        <v>187.0</v>
      </c>
    </row>
    <row r="2262" ht="15.75" customHeight="1">
      <c r="A2262" s="13">
        <v>42148.541666661185</v>
      </c>
      <c r="B2262" s="12">
        <v>181.0</v>
      </c>
    </row>
    <row r="2263" ht="15.75" customHeight="1">
      <c r="A2263" s="13">
        <v>42148.55208332785</v>
      </c>
      <c r="B2263" s="12">
        <v>177.0</v>
      </c>
    </row>
    <row r="2264" ht="15.75" customHeight="1">
      <c r="A2264" s="13">
        <v>42148.562499994514</v>
      </c>
      <c r="B2264" s="12">
        <v>194.0</v>
      </c>
    </row>
    <row r="2265" ht="15.75" customHeight="1">
      <c r="A2265" s="13">
        <v>42148.57291666118</v>
      </c>
      <c r="B2265" s="12">
        <v>186.0</v>
      </c>
    </row>
    <row r="2266" ht="15.75" customHeight="1">
      <c r="A2266" s="13">
        <v>42148.58333332784</v>
      </c>
      <c r="B2266" s="12">
        <v>186.0</v>
      </c>
    </row>
    <row r="2267" ht="15.75" customHeight="1">
      <c r="A2267" s="13">
        <v>42148.59374999451</v>
      </c>
      <c r="B2267" s="12">
        <v>189.0</v>
      </c>
    </row>
    <row r="2268" ht="15.75" customHeight="1">
      <c r="A2268" s="13">
        <v>42148.60416666117</v>
      </c>
      <c r="B2268" s="12">
        <v>186.0</v>
      </c>
    </row>
    <row r="2269" ht="15.75" customHeight="1">
      <c r="A2269" s="13">
        <v>42148.614583327835</v>
      </c>
      <c r="B2269" s="12">
        <v>196.0</v>
      </c>
    </row>
    <row r="2270" ht="15.75" customHeight="1">
      <c r="A2270" s="13">
        <v>42148.6249999945</v>
      </c>
      <c r="B2270" s="12">
        <v>192.0</v>
      </c>
    </row>
    <row r="2271" ht="15.75" customHeight="1">
      <c r="A2271" s="13">
        <v>42148.63541666116</v>
      </c>
      <c r="B2271" s="12">
        <v>192.0</v>
      </c>
    </row>
    <row r="2272" ht="15.75" customHeight="1">
      <c r="A2272" s="13">
        <v>42148.64583332783</v>
      </c>
      <c r="B2272" s="12">
        <v>189.0</v>
      </c>
    </row>
    <row r="2273" ht="15.75" customHeight="1">
      <c r="A2273" s="13">
        <v>42148.65624999449</v>
      </c>
      <c r="B2273" s="12">
        <v>199.0</v>
      </c>
    </row>
    <row r="2274" ht="15.75" customHeight="1">
      <c r="A2274" s="13">
        <v>42148.666666661156</v>
      </c>
      <c r="B2274" s="12">
        <v>196.0</v>
      </c>
    </row>
    <row r="2275" ht="15.75" customHeight="1">
      <c r="A2275" s="13">
        <v>42148.67708332782</v>
      </c>
      <c r="B2275" s="12">
        <v>203.0</v>
      </c>
    </row>
    <row r="2276" ht="15.75" customHeight="1">
      <c r="A2276" s="13">
        <v>42148.687499994485</v>
      </c>
      <c r="B2276" s="12">
        <v>194.0</v>
      </c>
    </row>
    <row r="2277" ht="15.75" customHeight="1">
      <c r="A2277" s="13">
        <v>42148.69791666115</v>
      </c>
      <c r="B2277" s="12">
        <v>191.0</v>
      </c>
    </row>
    <row r="2278" ht="15.75" customHeight="1">
      <c r="A2278" s="13">
        <v>42148.70833332781</v>
      </c>
      <c r="B2278" s="12">
        <v>197.0</v>
      </c>
    </row>
    <row r="2279" ht="15.75" customHeight="1">
      <c r="A2279" s="13">
        <v>42148.71874999448</v>
      </c>
      <c r="B2279" s="12">
        <v>195.0</v>
      </c>
    </row>
    <row r="2280" ht="15.75" customHeight="1">
      <c r="A2280" s="13">
        <v>42148.72916666114</v>
      </c>
      <c r="B2280" s="12">
        <v>202.0</v>
      </c>
    </row>
    <row r="2281" ht="15.75" customHeight="1">
      <c r="A2281" s="13">
        <v>42148.739583327806</v>
      </c>
      <c r="B2281" s="12">
        <v>187.0</v>
      </c>
    </row>
    <row r="2282" ht="15.75" customHeight="1">
      <c r="A2282" s="13">
        <v>42148.74999999447</v>
      </c>
      <c r="B2282" s="12">
        <v>201.0</v>
      </c>
    </row>
    <row r="2283" ht="15.75" customHeight="1">
      <c r="A2283" s="13">
        <v>42148.760416661135</v>
      </c>
      <c r="B2283" s="12">
        <v>183.0</v>
      </c>
    </row>
    <row r="2284" ht="15.75" customHeight="1">
      <c r="A2284" s="13">
        <v>42148.7708333278</v>
      </c>
      <c r="B2284" s="12">
        <v>191.0</v>
      </c>
    </row>
    <row r="2285" ht="15.75" customHeight="1">
      <c r="A2285" s="13">
        <v>42148.78124999446</v>
      </c>
      <c r="B2285" s="12">
        <v>179.0</v>
      </c>
    </row>
    <row r="2286" ht="15.75" customHeight="1">
      <c r="A2286" s="13">
        <v>42148.79166666113</v>
      </c>
      <c r="B2286" s="12">
        <v>188.0</v>
      </c>
    </row>
    <row r="2287" ht="15.75" customHeight="1">
      <c r="A2287" s="13">
        <v>42148.80208332779</v>
      </c>
      <c r="B2287" s="12">
        <v>175.0</v>
      </c>
    </row>
    <row r="2288" ht="15.75" customHeight="1">
      <c r="A2288" s="13">
        <v>42148.812499994456</v>
      </c>
      <c r="B2288" s="12">
        <v>162.0</v>
      </c>
    </row>
    <row r="2289" ht="15.75" customHeight="1">
      <c r="A2289" s="13">
        <v>42148.82291666112</v>
      </c>
      <c r="B2289" s="12">
        <v>166.0</v>
      </c>
    </row>
    <row r="2290" ht="15.75" customHeight="1">
      <c r="A2290" s="13">
        <v>42148.833333327784</v>
      </c>
      <c r="B2290" s="12">
        <v>156.0</v>
      </c>
    </row>
    <row r="2291" ht="15.75" customHeight="1">
      <c r="A2291" s="13">
        <v>42148.84374999445</v>
      </c>
      <c r="B2291" s="12">
        <v>172.0</v>
      </c>
    </row>
    <row r="2292" ht="15.75" customHeight="1">
      <c r="A2292" s="13">
        <v>42148.85416666111</v>
      </c>
      <c r="B2292" s="12">
        <v>160.0</v>
      </c>
    </row>
    <row r="2293" ht="15.75" customHeight="1">
      <c r="A2293" s="13">
        <v>42148.86458332778</v>
      </c>
      <c r="B2293" s="12">
        <v>158.0</v>
      </c>
    </row>
    <row r="2294" ht="15.75" customHeight="1">
      <c r="A2294" s="13">
        <v>42148.87499999444</v>
      </c>
      <c r="B2294" s="12">
        <v>152.0</v>
      </c>
    </row>
    <row r="2295" ht="15.75" customHeight="1">
      <c r="A2295" s="13">
        <v>42148.885416661105</v>
      </c>
      <c r="B2295" s="12">
        <v>144.0</v>
      </c>
    </row>
    <row r="2296" ht="15.75" customHeight="1">
      <c r="A2296" s="13">
        <v>42148.89583332777</v>
      </c>
      <c r="B2296" s="12">
        <v>150.0</v>
      </c>
    </row>
    <row r="2297" ht="15.75" customHeight="1">
      <c r="A2297" s="13">
        <v>42148.906249994434</v>
      </c>
      <c r="B2297" s="12">
        <v>149.0</v>
      </c>
    </row>
    <row r="2298" ht="15.75" customHeight="1">
      <c r="A2298" s="13">
        <v>42148.9166666611</v>
      </c>
      <c r="B2298" s="12">
        <v>144.0</v>
      </c>
    </row>
    <row r="2299" ht="15.75" customHeight="1">
      <c r="A2299" s="13">
        <v>42148.92708332776</v>
      </c>
      <c r="B2299" s="12">
        <v>144.0</v>
      </c>
    </row>
    <row r="2300" ht="15.75" customHeight="1">
      <c r="A2300" s="13">
        <v>42148.93749999443</v>
      </c>
      <c r="B2300" s="12">
        <v>141.0</v>
      </c>
    </row>
    <row r="2301" ht="15.75" customHeight="1">
      <c r="A2301" s="13">
        <v>42148.94791666109</v>
      </c>
      <c r="B2301" s="12">
        <v>155.0</v>
      </c>
    </row>
    <row r="2302" ht="15.75" customHeight="1">
      <c r="A2302" s="13">
        <v>42148.958333327755</v>
      </c>
      <c r="B2302" s="12">
        <v>148.0</v>
      </c>
    </row>
    <row r="2303" ht="15.75" customHeight="1">
      <c r="A2303" s="13">
        <v>42148.96874999442</v>
      </c>
      <c r="B2303" s="12">
        <v>140.0</v>
      </c>
    </row>
    <row r="2304" ht="15.75" customHeight="1">
      <c r="A2304" s="13">
        <v>42148.97916666108</v>
      </c>
      <c r="B2304" s="12">
        <v>145.0</v>
      </c>
    </row>
    <row r="2305" ht="15.75" customHeight="1">
      <c r="A2305" s="13">
        <v>42148.98958332775</v>
      </c>
      <c r="B2305" s="12">
        <v>154.0</v>
      </c>
    </row>
    <row r="2306" ht="15.75" customHeight="1">
      <c r="A2306" s="13">
        <v>42148.99999999441</v>
      </c>
      <c r="B2306" s="12">
        <v>142.0</v>
      </c>
    </row>
    <row r="2307" ht="15.75" customHeight="1">
      <c r="A2307" s="13">
        <v>42149.010416661076</v>
      </c>
      <c r="B2307" s="12">
        <v>140.0</v>
      </c>
    </row>
    <row r="2308" ht="15.75" customHeight="1">
      <c r="A2308" s="13">
        <v>42149.02083332774</v>
      </c>
      <c r="B2308" s="12">
        <v>136.0</v>
      </c>
    </row>
    <row r="2309" ht="15.75" customHeight="1">
      <c r="A2309" s="13">
        <v>42149.031249994405</v>
      </c>
      <c r="B2309" s="12">
        <v>151.0</v>
      </c>
    </row>
    <row r="2310" ht="15.75" customHeight="1">
      <c r="A2310" s="13">
        <v>42149.04166666107</v>
      </c>
      <c r="B2310" s="12">
        <v>142.0</v>
      </c>
    </row>
    <row r="2311" ht="15.75" customHeight="1">
      <c r="A2311" s="13">
        <v>42149.05208332773</v>
      </c>
      <c r="B2311" s="12">
        <v>136.0</v>
      </c>
    </row>
    <row r="2312" ht="15.75" customHeight="1">
      <c r="A2312" s="13">
        <v>42149.0624999944</v>
      </c>
      <c r="B2312" s="12">
        <v>138.0</v>
      </c>
    </row>
    <row r="2313" ht="15.75" customHeight="1">
      <c r="A2313" s="13">
        <v>42149.07291666106</v>
      </c>
      <c r="B2313" s="12">
        <v>136.0</v>
      </c>
    </row>
    <row r="2314" ht="15.75" customHeight="1">
      <c r="A2314" s="13">
        <v>42149.083333327726</v>
      </c>
      <c r="B2314" s="12">
        <v>152.0</v>
      </c>
    </row>
    <row r="2315" ht="15.75" customHeight="1">
      <c r="A2315" s="13">
        <v>42149.09374999439</v>
      </c>
      <c r="B2315" s="12">
        <v>134.0</v>
      </c>
    </row>
    <row r="2316" ht="15.75" customHeight="1">
      <c r="A2316" s="13">
        <v>42149.104166661054</v>
      </c>
      <c r="B2316" s="12">
        <v>136.0</v>
      </c>
    </row>
    <row r="2317" ht="15.75" customHeight="1">
      <c r="A2317" s="13">
        <v>42149.11458332772</v>
      </c>
      <c r="B2317" s="12">
        <v>141.0</v>
      </c>
    </row>
    <row r="2318" ht="15.75" customHeight="1">
      <c r="A2318" s="13">
        <v>42149.12499999438</v>
      </c>
      <c r="B2318" s="12">
        <v>135.0</v>
      </c>
    </row>
    <row r="2319" ht="15.75" customHeight="1">
      <c r="A2319" s="13">
        <v>42149.13541666105</v>
      </c>
      <c r="B2319" s="12">
        <v>148.0</v>
      </c>
    </row>
    <row r="2320" ht="15.75" customHeight="1">
      <c r="A2320" s="13">
        <v>42149.14583332771</v>
      </c>
      <c r="B2320" s="12">
        <v>139.0</v>
      </c>
    </row>
    <row r="2321" ht="15.75" customHeight="1">
      <c r="A2321" s="13">
        <v>42149.156249994376</v>
      </c>
      <c r="B2321" s="12">
        <v>135.0</v>
      </c>
    </row>
    <row r="2322" ht="15.75" customHeight="1">
      <c r="A2322" s="13">
        <v>42149.16666666104</v>
      </c>
      <c r="B2322" s="12">
        <v>135.0</v>
      </c>
    </row>
    <row r="2323" ht="15.75" customHeight="1">
      <c r="A2323" s="13">
        <v>42149.177083327704</v>
      </c>
      <c r="B2323" s="12">
        <v>143.0</v>
      </c>
    </row>
    <row r="2324" ht="15.75" customHeight="1">
      <c r="A2324" s="13">
        <v>42149.18749999437</v>
      </c>
      <c r="B2324" s="12">
        <v>146.0</v>
      </c>
    </row>
    <row r="2325" ht="15.75" customHeight="1">
      <c r="A2325" s="13">
        <v>42149.19791666103</v>
      </c>
      <c r="B2325" s="12">
        <v>134.0</v>
      </c>
    </row>
    <row r="2326" ht="15.75" customHeight="1">
      <c r="A2326" s="13">
        <v>42149.2083333277</v>
      </c>
      <c r="B2326" s="12">
        <v>147.0</v>
      </c>
    </row>
    <row r="2327" ht="15.75" customHeight="1">
      <c r="A2327" s="13">
        <v>42149.21874999436</v>
      </c>
      <c r="B2327" s="12">
        <v>134.0</v>
      </c>
    </row>
    <row r="2328" ht="15.75" customHeight="1">
      <c r="A2328" s="13">
        <v>42149.229166661025</v>
      </c>
      <c r="B2328" s="12">
        <v>135.0</v>
      </c>
    </row>
    <row r="2329" ht="15.75" customHeight="1">
      <c r="A2329" s="13">
        <v>42149.23958332769</v>
      </c>
      <c r="B2329" s="12">
        <v>130.0</v>
      </c>
    </row>
    <row r="2330" ht="15.75" customHeight="1">
      <c r="A2330" s="13">
        <v>42149.249999994354</v>
      </c>
      <c r="B2330" s="12">
        <v>141.0</v>
      </c>
    </row>
    <row r="2331" ht="15.75" customHeight="1">
      <c r="A2331" s="13">
        <v>42149.26041666102</v>
      </c>
      <c r="B2331" s="12">
        <v>134.0</v>
      </c>
    </row>
    <row r="2332" ht="15.75" customHeight="1">
      <c r="A2332" s="13">
        <v>42149.27083332768</v>
      </c>
      <c r="B2332" s="12">
        <v>130.0</v>
      </c>
    </row>
    <row r="2333" ht="15.75" customHeight="1">
      <c r="A2333" s="13">
        <v>42149.28124999435</v>
      </c>
      <c r="B2333" s="12">
        <v>126.0</v>
      </c>
    </row>
    <row r="2334" ht="15.75" customHeight="1">
      <c r="A2334" s="13">
        <v>42149.29166666101</v>
      </c>
      <c r="B2334" s="12">
        <v>121.0</v>
      </c>
    </row>
    <row r="2335" ht="15.75" customHeight="1">
      <c r="A2335" s="13">
        <v>42149.302083327675</v>
      </c>
      <c r="B2335" s="12">
        <v>125.0</v>
      </c>
    </row>
    <row r="2336" ht="15.75" customHeight="1">
      <c r="A2336" s="13">
        <v>42149.31249999434</v>
      </c>
      <c r="B2336" s="12">
        <v>118.0</v>
      </c>
    </row>
    <row r="2337" ht="15.75" customHeight="1">
      <c r="A2337" s="13">
        <v>42149.322916661</v>
      </c>
      <c r="B2337" s="12">
        <v>123.0</v>
      </c>
    </row>
    <row r="2338" ht="15.75" customHeight="1">
      <c r="A2338" s="13">
        <v>42149.33333332767</v>
      </c>
      <c r="B2338" s="12">
        <v>131.0</v>
      </c>
    </row>
    <row r="2339" ht="15.75" customHeight="1">
      <c r="A2339" s="13">
        <v>42149.34374999433</v>
      </c>
      <c r="B2339" s="12">
        <v>120.0</v>
      </c>
    </row>
    <row r="2340" ht="15.75" customHeight="1">
      <c r="A2340" s="13">
        <v>42149.354166660996</v>
      </c>
      <c r="B2340" s="12">
        <v>120.0</v>
      </c>
    </row>
    <row r="2341" ht="15.75" customHeight="1">
      <c r="A2341" s="13">
        <v>42149.36458332766</v>
      </c>
      <c r="B2341" s="12">
        <v>117.0</v>
      </c>
    </row>
    <row r="2342" ht="15.75" customHeight="1">
      <c r="A2342" s="13">
        <v>42149.374999994325</v>
      </c>
      <c r="B2342" s="12">
        <v>126.0</v>
      </c>
    </row>
    <row r="2343" ht="15.75" customHeight="1">
      <c r="A2343" s="13">
        <v>42149.38541666099</v>
      </c>
      <c r="B2343" s="12">
        <v>129.0</v>
      </c>
    </row>
    <row r="2344" ht="15.75" customHeight="1">
      <c r="A2344" s="13">
        <v>42149.39583332765</v>
      </c>
      <c r="B2344" s="12">
        <v>123.0</v>
      </c>
    </row>
    <row r="2345" ht="15.75" customHeight="1">
      <c r="A2345" s="13">
        <v>42149.40624999432</v>
      </c>
      <c r="B2345" s="12">
        <v>123.0</v>
      </c>
    </row>
    <row r="2346" ht="15.75" customHeight="1">
      <c r="A2346" s="13">
        <v>42149.41666666098</v>
      </c>
      <c r="B2346" s="12">
        <v>128.0</v>
      </c>
    </row>
    <row r="2347" ht="15.75" customHeight="1">
      <c r="A2347" s="13">
        <v>42149.427083327646</v>
      </c>
      <c r="B2347" s="12">
        <v>133.0</v>
      </c>
    </row>
    <row r="2348" ht="15.75" customHeight="1">
      <c r="A2348" s="13">
        <v>42149.43749999431</v>
      </c>
      <c r="B2348" s="12">
        <v>143.0</v>
      </c>
    </row>
    <row r="2349" ht="15.75" customHeight="1">
      <c r="A2349" s="13">
        <v>42149.447916660974</v>
      </c>
      <c r="B2349" s="12">
        <v>147.0</v>
      </c>
    </row>
    <row r="2350" ht="15.75" customHeight="1">
      <c r="A2350" s="13">
        <v>42149.45833332764</v>
      </c>
      <c r="B2350" s="12">
        <v>159.0</v>
      </c>
    </row>
    <row r="2351" ht="15.75" customHeight="1">
      <c r="A2351" s="13">
        <v>42149.4687499943</v>
      </c>
      <c r="B2351" s="12">
        <v>149.0</v>
      </c>
    </row>
    <row r="2352" ht="15.75" customHeight="1">
      <c r="A2352" s="13">
        <v>42149.47916666097</v>
      </c>
      <c r="B2352" s="12">
        <v>158.0</v>
      </c>
    </row>
    <row r="2353" ht="15.75" customHeight="1">
      <c r="A2353" s="13">
        <v>42149.48958332763</v>
      </c>
      <c r="B2353" s="12">
        <v>164.0</v>
      </c>
    </row>
    <row r="2354" ht="15.75" customHeight="1">
      <c r="A2354" s="13">
        <v>42149.499999994296</v>
      </c>
      <c r="B2354" s="12">
        <v>168.0</v>
      </c>
    </row>
    <row r="2355" ht="15.75" customHeight="1">
      <c r="A2355" s="13">
        <v>42149.51041666096</v>
      </c>
      <c r="B2355" s="12">
        <v>166.0</v>
      </c>
    </row>
    <row r="2356" ht="15.75" customHeight="1">
      <c r="A2356" s="13">
        <v>42149.520833327624</v>
      </c>
      <c r="B2356" s="12">
        <v>160.0</v>
      </c>
    </row>
    <row r="2357" ht="15.75" customHeight="1">
      <c r="A2357" s="13">
        <v>42149.53124999429</v>
      </c>
      <c r="B2357" s="12">
        <v>156.0</v>
      </c>
    </row>
    <row r="2358" ht="15.75" customHeight="1">
      <c r="A2358" s="13">
        <v>42149.54166666095</v>
      </c>
      <c r="B2358" s="12">
        <v>166.0</v>
      </c>
    </row>
    <row r="2359" ht="15.75" customHeight="1">
      <c r="A2359" s="13">
        <v>42149.55208332762</v>
      </c>
      <c r="B2359" s="12">
        <v>167.0</v>
      </c>
    </row>
    <row r="2360" ht="15.75" customHeight="1">
      <c r="A2360" s="13">
        <v>42149.56249999428</v>
      </c>
      <c r="B2360" s="12">
        <v>159.0</v>
      </c>
    </row>
    <row r="2361" ht="15.75" customHeight="1">
      <c r="A2361" s="13">
        <v>42149.572916660945</v>
      </c>
      <c r="B2361" s="12">
        <v>157.0</v>
      </c>
    </row>
    <row r="2362" ht="15.75" customHeight="1">
      <c r="A2362" s="13">
        <v>42149.58333332761</v>
      </c>
      <c r="B2362" s="12">
        <v>158.0</v>
      </c>
    </row>
    <row r="2363" ht="15.75" customHeight="1">
      <c r="A2363" s="13">
        <v>42149.593749994274</v>
      </c>
      <c r="B2363" s="12">
        <v>174.0</v>
      </c>
    </row>
    <row r="2364" ht="15.75" customHeight="1">
      <c r="A2364" s="13">
        <v>42149.60416666094</v>
      </c>
      <c r="B2364" s="12">
        <v>161.0</v>
      </c>
    </row>
    <row r="2365" ht="15.75" customHeight="1">
      <c r="A2365" s="13">
        <v>42149.6145833276</v>
      </c>
      <c r="B2365" s="12">
        <v>160.0</v>
      </c>
    </row>
    <row r="2366" ht="15.75" customHeight="1">
      <c r="A2366" s="13">
        <v>42149.62499999427</v>
      </c>
      <c r="B2366" s="12">
        <v>168.0</v>
      </c>
    </row>
    <row r="2367" ht="15.75" customHeight="1">
      <c r="A2367" s="13">
        <v>42149.63541666093</v>
      </c>
      <c r="B2367" s="12">
        <v>165.0</v>
      </c>
    </row>
    <row r="2368" ht="15.75" customHeight="1">
      <c r="A2368" s="13">
        <v>42149.645833327595</v>
      </c>
      <c r="B2368" s="12">
        <v>184.0</v>
      </c>
    </row>
    <row r="2369" ht="15.75" customHeight="1">
      <c r="A2369" s="13">
        <v>42149.65624999426</v>
      </c>
      <c r="B2369" s="12">
        <v>173.0</v>
      </c>
    </row>
    <row r="2370" ht="15.75" customHeight="1">
      <c r="A2370" s="13">
        <v>42149.66666666092</v>
      </c>
      <c r="B2370" s="12">
        <v>178.0</v>
      </c>
    </row>
    <row r="2371" ht="15.75" customHeight="1">
      <c r="A2371" s="13">
        <v>42149.67708332759</v>
      </c>
      <c r="B2371" s="12">
        <v>168.0</v>
      </c>
    </row>
    <row r="2372" ht="15.75" customHeight="1">
      <c r="A2372" s="13">
        <v>42149.68749999425</v>
      </c>
      <c r="B2372" s="12">
        <v>175.0</v>
      </c>
    </row>
    <row r="2373" ht="15.75" customHeight="1">
      <c r="A2373" s="13">
        <v>42149.697916660916</v>
      </c>
      <c r="B2373" s="12">
        <v>182.0</v>
      </c>
    </row>
    <row r="2374" ht="15.75" customHeight="1">
      <c r="A2374" s="13">
        <v>42149.70833332758</v>
      </c>
      <c r="B2374" s="12">
        <v>173.0</v>
      </c>
    </row>
    <row r="2375" ht="15.75" customHeight="1">
      <c r="A2375" s="13">
        <v>42149.718749994245</v>
      </c>
      <c r="B2375" s="12">
        <v>167.0</v>
      </c>
    </row>
    <row r="2376" ht="15.75" customHeight="1">
      <c r="A2376" s="13">
        <v>42149.72916666091</v>
      </c>
      <c r="B2376" s="12">
        <v>172.0</v>
      </c>
    </row>
    <row r="2377" ht="15.75" customHeight="1">
      <c r="A2377" s="13">
        <v>42149.73958332757</v>
      </c>
      <c r="B2377" s="12">
        <v>168.0</v>
      </c>
    </row>
    <row r="2378" ht="15.75" customHeight="1">
      <c r="A2378" s="13">
        <v>42149.74999999424</v>
      </c>
      <c r="B2378" s="12">
        <v>189.0</v>
      </c>
    </row>
    <row r="2379" ht="15.75" customHeight="1">
      <c r="A2379" s="13">
        <v>42149.7604166609</v>
      </c>
      <c r="B2379" s="12">
        <v>162.0</v>
      </c>
    </row>
    <row r="2380" ht="15.75" customHeight="1">
      <c r="A2380" s="13">
        <v>42149.770833327566</v>
      </c>
      <c r="B2380" s="12">
        <v>174.0</v>
      </c>
    </row>
    <row r="2381" ht="15.75" customHeight="1">
      <c r="A2381" s="13">
        <v>42149.78124999423</v>
      </c>
      <c r="B2381" s="12">
        <v>161.0</v>
      </c>
    </row>
    <row r="2382" ht="15.75" customHeight="1">
      <c r="A2382" s="13">
        <v>42149.791666660894</v>
      </c>
      <c r="B2382" s="12">
        <v>175.0</v>
      </c>
    </row>
    <row r="2383" ht="15.75" customHeight="1">
      <c r="A2383" s="13">
        <v>42149.80208332756</v>
      </c>
      <c r="B2383" s="12">
        <v>169.0</v>
      </c>
    </row>
    <row r="2384" ht="15.75" customHeight="1">
      <c r="A2384" s="13">
        <v>42149.81249999422</v>
      </c>
      <c r="B2384" s="12">
        <v>155.0</v>
      </c>
    </row>
    <row r="2385" ht="15.75" customHeight="1">
      <c r="A2385" s="13">
        <v>42149.82291666089</v>
      </c>
      <c r="B2385" s="12">
        <v>160.0</v>
      </c>
    </row>
    <row r="2386" ht="15.75" customHeight="1">
      <c r="A2386" s="13">
        <v>42149.83333332755</v>
      </c>
      <c r="B2386" s="12">
        <v>149.0</v>
      </c>
    </row>
    <row r="2387" ht="15.75" customHeight="1">
      <c r="A2387" s="13">
        <v>42149.843749994216</v>
      </c>
      <c r="B2387" s="12">
        <v>142.0</v>
      </c>
    </row>
    <row r="2388" ht="15.75" customHeight="1">
      <c r="A2388" s="13">
        <v>42149.85416666088</v>
      </c>
      <c r="B2388" s="12">
        <v>154.0</v>
      </c>
    </row>
    <row r="2389" ht="15.75" customHeight="1">
      <c r="A2389" s="13">
        <v>42149.864583327544</v>
      </c>
      <c r="B2389" s="12">
        <v>135.0</v>
      </c>
    </row>
    <row r="2390" ht="15.75" customHeight="1">
      <c r="A2390" s="13">
        <v>42149.87499999421</v>
      </c>
      <c r="B2390" s="12">
        <v>137.0</v>
      </c>
    </row>
    <row r="2391" ht="15.75" customHeight="1">
      <c r="A2391" s="13">
        <v>42149.88541666087</v>
      </c>
      <c r="B2391" s="12">
        <v>130.0</v>
      </c>
    </row>
    <row r="2392" ht="15.75" customHeight="1">
      <c r="A2392" s="13">
        <v>42149.89583332754</v>
      </c>
      <c r="B2392" s="12">
        <v>139.0</v>
      </c>
    </row>
    <row r="2393" ht="15.75" customHeight="1">
      <c r="A2393" s="13">
        <v>42149.9062499942</v>
      </c>
      <c r="B2393" s="12">
        <v>143.0</v>
      </c>
    </row>
    <row r="2394" ht="15.75" customHeight="1">
      <c r="A2394" s="13">
        <v>42149.916666660865</v>
      </c>
      <c r="B2394" s="12">
        <v>130.0</v>
      </c>
    </row>
    <row r="2395" ht="15.75" customHeight="1">
      <c r="A2395" s="13">
        <v>42149.92708332753</v>
      </c>
      <c r="B2395" s="12">
        <v>130.0</v>
      </c>
    </row>
    <row r="2396" ht="15.75" customHeight="1">
      <c r="A2396" s="13">
        <v>42149.937499994194</v>
      </c>
      <c r="B2396" s="12">
        <v>129.0</v>
      </c>
    </row>
    <row r="2397" ht="15.75" customHeight="1">
      <c r="A2397" s="13">
        <v>42149.94791666086</v>
      </c>
      <c r="B2397" s="12">
        <v>144.0</v>
      </c>
    </row>
    <row r="2398" ht="15.75" customHeight="1">
      <c r="A2398" s="13">
        <v>42149.95833332752</v>
      </c>
      <c r="B2398" s="12">
        <v>130.0</v>
      </c>
    </row>
    <row r="2399" ht="15.75" customHeight="1">
      <c r="A2399" s="13">
        <v>42149.96874999419</v>
      </c>
      <c r="B2399" s="12">
        <v>127.0</v>
      </c>
    </row>
    <row r="2400" ht="15.75" customHeight="1">
      <c r="A2400" s="13">
        <v>42149.97916666085</v>
      </c>
      <c r="B2400" s="12">
        <v>128.0</v>
      </c>
    </row>
    <row r="2401" ht="15.75" customHeight="1">
      <c r="A2401" s="13">
        <v>42149.989583327515</v>
      </c>
      <c r="B2401" s="12">
        <v>137.0</v>
      </c>
    </row>
    <row r="2402" ht="15.75" customHeight="1">
      <c r="A2402" s="13">
        <v>42149.99999999418</v>
      </c>
      <c r="B2402" s="12">
        <v>145.0</v>
      </c>
    </row>
    <row r="2403" ht="15.75" customHeight="1">
      <c r="A2403" s="13">
        <v>42150.01041666084</v>
      </c>
      <c r="B2403" s="12">
        <v>131.0</v>
      </c>
    </row>
    <row r="2404" ht="15.75" customHeight="1">
      <c r="A2404" s="13">
        <v>42150.02083332751</v>
      </c>
      <c r="B2404" s="12">
        <v>142.0</v>
      </c>
    </row>
    <row r="2405" ht="15.75" customHeight="1">
      <c r="A2405" s="13">
        <v>42150.03124999417</v>
      </c>
      <c r="B2405" s="12">
        <v>127.0</v>
      </c>
    </row>
    <row r="2406" ht="15.75" customHeight="1">
      <c r="A2406" s="13">
        <v>42150.041666660836</v>
      </c>
      <c r="B2406" s="12">
        <v>130.0</v>
      </c>
    </row>
    <row r="2407" ht="15.75" customHeight="1">
      <c r="A2407" s="13">
        <v>42150.0520833275</v>
      </c>
      <c r="B2407" s="12">
        <v>129.0</v>
      </c>
    </row>
    <row r="2408" ht="15.75" customHeight="1">
      <c r="A2408" s="13">
        <v>42150.062499994165</v>
      </c>
      <c r="B2408" s="12">
        <v>147.0</v>
      </c>
    </row>
    <row r="2409" ht="15.75" customHeight="1">
      <c r="A2409" s="13">
        <v>42150.07291666083</v>
      </c>
      <c r="B2409" s="12">
        <v>129.0</v>
      </c>
    </row>
    <row r="2410" ht="15.75" customHeight="1">
      <c r="A2410" s="13">
        <v>42150.08333332749</v>
      </c>
      <c r="B2410" s="12">
        <v>131.0</v>
      </c>
    </row>
    <row r="2411" ht="15.75" customHeight="1">
      <c r="A2411" s="13">
        <v>42150.09374999416</v>
      </c>
      <c r="B2411" s="12">
        <v>126.0</v>
      </c>
    </row>
    <row r="2412" ht="15.75" customHeight="1">
      <c r="A2412" s="13">
        <v>42150.10416666082</v>
      </c>
      <c r="B2412" s="12">
        <v>130.0</v>
      </c>
    </row>
    <row r="2413" ht="15.75" customHeight="1">
      <c r="A2413" s="13">
        <v>42150.114583327486</v>
      </c>
      <c r="B2413" s="12">
        <v>129.0</v>
      </c>
    </row>
    <row r="2414" ht="15.75" customHeight="1">
      <c r="A2414" s="13">
        <v>42150.12499999415</v>
      </c>
      <c r="B2414" s="12">
        <v>129.0</v>
      </c>
    </row>
    <row r="2415" ht="15.75" customHeight="1">
      <c r="A2415" s="13">
        <v>42150.135416660814</v>
      </c>
      <c r="B2415" s="12">
        <v>140.0</v>
      </c>
    </row>
    <row r="2416" ht="15.75" customHeight="1">
      <c r="A2416" s="13">
        <v>42150.14583332748</v>
      </c>
      <c r="B2416" s="12">
        <v>126.0</v>
      </c>
    </row>
    <row r="2417" ht="15.75" customHeight="1">
      <c r="A2417" s="13">
        <v>42150.15624999414</v>
      </c>
      <c r="B2417" s="12">
        <v>125.0</v>
      </c>
    </row>
    <row r="2418" ht="15.75" customHeight="1">
      <c r="A2418" s="13">
        <v>42150.16666666081</v>
      </c>
      <c r="B2418" s="12">
        <v>125.0</v>
      </c>
    </row>
    <row r="2419" ht="15.75" customHeight="1">
      <c r="A2419" s="13">
        <v>42150.17708332747</v>
      </c>
      <c r="B2419" s="12">
        <v>126.0</v>
      </c>
    </row>
    <row r="2420" ht="15.75" customHeight="1">
      <c r="A2420" s="13">
        <v>42150.187499994136</v>
      </c>
      <c r="B2420" s="12">
        <v>126.0</v>
      </c>
    </row>
    <row r="2421" ht="15.75" customHeight="1">
      <c r="A2421" s="13">
        <v>42150.1979166608</v>
      </c>
      <c r="B2421" s="12">
        <v>137.0</v>
      </c>
    </row>
    <row r="2422" ht="15.75" customHeight="1">
      <c r="A2422" s="13">
        <v>42150.208333327464</v>
      </c>
      <c r="B2422" s="12">
        <v>127.0</v>
      </c>
    </row>
    <row r="2423" ht="15.75" customHeight="1">
      <c r="A2423" s="13">
        <v>42150.21874999413</v>
      </c>
      <c r="B2423" s="12">
        <v>124.0</v>
      </c>
    </row>
    <row r="2424" ht="15.75" customHeight="1">
      <c r="A2424" s="13">
        <v>42150.22916666079</v>
      </c>
      <c r="B2424" s="12">
        <v>125.0</v>
      </c>
    </row>
    <row r="2425" ht="15.75" customHeight="1">
      <c r="A2425" s="13">
        <v>42150.23958332746</v>
      </c>
      <c r="B2425" s="12">
        <v>125.0</v>
      </c>
    </row>
    <row r="2426" ht="15.75" customHeight="1">
      <c r="A2426" s="13">
        <v>42150.24999999412</v>
      </c>
      <c r="B2426" s="12">
        <v>138.0</v>
      </c>
    </row>
    <row r="2427" ht="15.75" customHeight="1">
      <c r="A2427" s="13">
        <v>42150.260416660785</v>
      </c>
      <c r="B2427" s="12">
        <v>122.0</v>
      </c>
    </row>
    <row r="2428" ht="15.75" customHeight="1">
      <c r="A2428" s="13">
        <v>42150.27083332745</v>
      </c>
      <c r="B2428" s="12">
        <v>126.0</v>
      </c>
    </row>
    <row r="2429" ht="15.75" customHeight="1">
      <c r="A2429" s="13">
        <v>42150.281249994114</v>
      </c>
      <c r="B2429" s="12">
        <v>129.0</v>
      </c>
    </row>
    <row r="2430" ht="15.75" customHeight="1">
      <c r="A2430" s="13">
        <v>42150.29166666078</v>
      </c>
      <c r="B2430" s="12">
        <v>140.0</v>
      </c>
    </row>
    <row r="2431" ht="15.75" customHeight="1">
      <c r="A2431" s="13">
        <v>42150.30208332744</v>
      </c>
      <c r="B2431" s="12">
        <v>125.0</v>
      </c>
    </row>
    <row r="2432" ht="15.75" customHeight="1">
      <c r="A2432" s="13">
        <v>42150.31249999411</v>
      </c>
      <c r="B2432" s="12">
        <v>131.0</v>
      </c>
    </row>
    <row r="2433" ht="15.75" customHeight="1">
      <c r="A2433" s="13">
        <v>42150.32291666077</v>
      </c>
      <c r="B2433" s="12">
        <v>138.0</v>
      </c>
    </row>
    <row r="2434" ht="15.75" customHeight="1">
      <c r="A2434" s="13">
        <v>42150.333333327435</v>
      </c>
      <c r="B2434" s="12">
        <v>156.0</v>
      </c>
    </row>
    <row r="2435" ht="15.75" customHeight="1">
      <c r="A2435" s="13">
        <v>42150.3437499941</v>
      </c>
      <c r="B2435" s="12">
        <v>145.0</v>
      </c>
    </row>
    <row r="2436" ht="15.75" customHeight="1">
      <c r="A2436" s="13">
        <v>42150.35416666076</v>
      </c>
      <c r="B2436" s="12">
        <v>145.0</v>
      </c>
    </row>
    <row r="2437" ht="15.75" customHeight="1">
      <c r="A2437" s="13">
        <v>42150.36458332743</v>
      </c>
      <c r="B2437" s="12">
        <v>144.0</v>
      </c>
    </row>
    <row r="2438" ht="15.75" customHeight="1">
      <c r="A2438" s="13">
        <v>42150.37499999409</v>
      </c>
      <c r="B2438" s="12">
        <v>162.0</v>
      </c>
    </row>
    <row r="2439" ht="15.75" customHeight="1">
      <c r="A2439" s="13">
        <v>42150.385416660756</v>
      </c>
      <c r="B2439" s="12">
        <v>173.0</v>
      </c>
    </row>
    <row r="2440" ht="15.75" customHeight="1">
      <c r="A2440" s="13">
        <v>42150.39583332742</v>
      </c>
      <c r="B2440" s="12">
        <v>174.0</v>
      </c>
    </row>
    <row r="2441" ht="15.75" customHeight="1">
      <c r="A2441" s="13">
        <v>42150.406249994085</v>
      </c>
      <c r="B2441" s="12">
        <v>190.0</v>
      </c>
    </row>
    <row r="2442" ht="15.75" customHeight="1">
      <c r="A2442" s="13">
        <v>42150.41666666075</v>
      </c>
      <c r="B2442" s="12">
        <v>196.0</v>
      </c>
    </row>
    <row r="2443" ht="15.75" customHeight="1">
      <c r="A2443" s="13">
        <v>42150.42708332741</v>
      </c>
      <c r="B2443" s="12">
        <v>230.0</v>
      </c>
    </row>
    <row r="2444" ht="15.75" customHeight="1">
      <c r="A2444" s="13">
        <v>42150.43749999408</v>
      </c>
      <c r="B2444" s="12">
        <v>221.0</v>
      </c>
    </row>
    <row r="2445" ht="15.75" customHeight="1">
      <c r="A2445" s="13">
        <v>42150.44791666074</v>
      </c>
      <c r="B2445" s="12">
        <v>230.0</v>
      </c>
    </row>
    <row r="2446" ht="15.75" customHeight="1">
      <c r="A2446" s="13">
        <v>42150.458333327406</v>
      </c>
      <c r="B2446" s="12">
        <v>215.0</v>
      </c>
    </row>
    <row r="2447" ht="15.75" customHeight="1">
      <c r="A2447" s="13">
        <v>42150.46874999407</v>
      </c>
      <c r="B2447" s="12">
        <v>232.0</v>
      </c>
    </row>
    <row r="2448" ht="15.75" customHeight="1">
      <c r="A2448" s="13">
        <v>42150.479166660734</v>
      </c>
      <c r="B2448" s="12">
        <v>238.0</v>
      </c>
    </row>
    <row r="2449" ht="15.75" customHeight="1">
      <c r="A2449" s="13">
        <v>42150.4895833274</v>
      </c>
      <c r="B2449" s="12">
        <v>223.0</v>
      </c>
    </row>
    <row r="2450" ht="15.75" customHeight="1">
      <c r="A2450" s="13">
        <v>42150.49999999406</v>
      </c>
      <c r="B2450" s="12">
        <v>243.0</v>
      </c>
    </row>
    <row r="2451" ht="15.75" customHeight="1">
      <c r="A2451" s="13">
        <v>42150.51041666073</v>
      </c>
      <c r="B2451" s="12">
        <v>255.0</v>
      </c>
    </row>
    <row r="2452" ht="15.75" customHeight="1">
      <c r="A2452" s="13">
        <v>42150.52083332739</v>
      </c>
      <c r="B2452" s="12">
        <v>232.0</v>
      </c>
    </row>
    <row r="2453" ht="15.75" customHeight="1">
      <c r="A2453" s="13">
        <v>42150.531249994056</v>
      </c>
      <c r="B2453" s="12">
        <v>253.0</v>
      </c>
    </row>
    <row r="2454" ht="15.75" customHeight="1">
      <c r="A2454" s="13">
        <v>42150.54166666072</v>
      </c>
      <c r="B2454" s="12">
        <v>253.0</v>
      </c>
    </row>
    <row r="2455" ht="15.75" customHeight="1">
      <c r="A2455" s="13">
        <v>42150.552083327384</v>
      </c>
      <c r="B2455" s="12">
        <v>252.0</v>
      </c>
    </row>
    <row r="2456" ht="15.75" customHeight="1">
      <c r="A2456" s="13">
        <v>42150.56249999405</v>
      </c>
      <c r="B2456" s="12">
        <v>272.0</v>
      </c>
    </row>
    <row r="2457" ht="15.75" customHeight="1">
      <c r="A2457" s="13">
        <v>42150.57291666071</v>
      </c>
      <c r="B2457" s="12">
        <v>273.0</v>
      </c>
    </row>
    <row r="2458" ht="15.75" customHeight="1">
      <c r="A2458" s="13">
        <v>42150.58333332738</v>
      </c>
      <c r="B2458" s="12">
        <v>283.0</v>
      </c>
    </row>
    <row r="2459" ht="15.75" customHeight="1">
      <c r="A2459" s="13">
        <v>42150.59374999404</v>
      </c>
      <c r="B2459" s="12">
        <v>279.0</v>
      </c>
    </row>
    <row r="2460" ht="15.75" customHeight="1">
      <c r="A2460" s="13">
        <v>42150.604166660705</v>
      </c>
      <c r="B2460" s="12">
        <v>271.0</v>
      </c>
    </row>
    <row r="2461" ht="15.75" customHeight="1">
      <c r="A2461" s="13">
        <v>42150.61458332737</v>
      </c>
      <c r="B2461" s="12">
        <v>272.0</v>
      </c>
    </row>
    <row r="2462" ht="15.75" customHeight="1">
      <c r="A2462" s="13">
        <v>42150.624999994034</v>
      </c>
      <c r="B2462" s="12">
        <v>275.0</v>
      </c>
    </row>
    <row r="2463" ht="15.75" customHeight="1">
      <c r="A2463" s="13">
        <v>42150.6354166607</v>
      </c>
      <c r="B2463" s="12">
        <v>284.0</v>
      </c>
    </row>
    <row r="2464" ht="15.75" customHeight="1">
      <c r="A2464" s="13">
        <v>42150.64583332736</v>
      </c>
      <c r="B2464" s="12">
        <v>271.0</v>
      </c>
    </row>
    <row r="2465" ht="15.75" customHeight="1">
      <c r="A2465" s="13">
        <v>42150.65624999403</v>
      </c>
      <c r="B2465" s="12">
        <v>284.0</v>
      </c>
    </row>
    <row r="2466" ht="15.75" customHeight="1">
      <c r="A2466" s="13">
        <v>42150.66666666069</v>
      </c>
      <c r="B2466" s="12">
        <v>284.0</v>
      </c>
    </row>
    <row r="2467" ht="15.75" customHeight="1">
      <c r="A2467" s="13">
        <v>42150.677083327355</v>
      </c>
      <c r="B2467" s="12">
        <v>285.0</v>
      </c>
    </row>
    <row r="2468" ht="15.75" customHeight="1">
      <c r="A2468" s="13">
        <v>42150.68749999402</v>
      </c>
      <c r="B2468" s="12">
        <v>278.0</v>
      </c>
    </row>
    <row r="2469" ht="15.75" customHeight="1">
      <c r="A2469" s="13">
        <v>42150.69791666068</v>
      </c>
      <c r="B2469" s="12">
        <v>284.0</v>
      </c>
    </row>
    <row r="2470" ht="15.75" customHeight="1">
      <c r="A2470" s="13">
        <v>42150.70833332735</v>
      </c>
      <c r="B2470" s="12">
        <v>272.0</v>
      </c>
    </row>
    <row r="2471" ht="15.75" customHeight="1">
      <c r="A2471" s="13">
        <v>42150.71874999401</v>
      </c>
      <c r="B2471" s="12">
        <v>270.0</v>
      </c>
    </row>
    <row r="2472" ht="15.75" customHeight="1">
      <c r="A2472" s="13">
        <v>42150.729166660676</v>
      </c>
      <c r="B2472" s="12">
        <v>283.0</v>
      </c>
    </row>
    <row r="2473" ht="15.75" customHeight="1">
      <c r="A2473" s="13">
        <v>42150.73958332734</v>
      </c>
      <c r="B2473" s="12">
        <v>268.0</v>
      </c>
    </row>
    <row r="2474" ht="15.75" customHeight="1">
      <c r="A2474" s="13">
        <v>42150.749999994005</v>
      </c>
      <c r="B2474" s="12">
        <v>275.0</v>
      </c>
    </row>
    <row r="2475" ht="15.75" customHeight="1">
      <c r="A2475" s="13">
        <v>42150.76041666067</v>
      </c>
      <c r="B2475" s="12">
        <v>281.0</v>
      </c>
    </row>
    <row r="2476" ht="15.75" customHeight="1">
      <c r="A2476" s="13">
        <v>42150.77083332733</v>
      </c>
      <c r="B2476" s="12">
        <v>256.0</v>
      </c>
    </row>
    <row r="2477" ht="15.75" customHeight="1">
      <c r="A2477" s="13">
        <v>42150.781249994</v>
      </c>
      <c r="B2477" s="12">
        <v>271.0</v>
      </c>
    </row>
    <row r="2478" ht="15.75" customHeight="1">
      <c r="A2478" s="13">
        <v>42150.79166666066</v>
      </c>
      <c r="B2478" s="12">
        <v>240.0</v>
      </c>
    </row>
    <row r="2479" ht="15.75" customHeight="1">
      <c r="A2479" s="13">
        <v>42150.802083327326</v>
      </c>
      <c r="B2479" s="12">
        <v>233.0</v>
      </c>
    </row>
    <row r="2480" ht="15.75" customHeight="1">
      <c r="A2480" s="13">
        <v>42150.81249999399</v>
      </c>
      <c r="B2480" s="12">
        <v>230.0</v>
      </c>
    </row>
    <row r="2481" ht="15.75" customHeight="1">
      <c r="A2481" s="13">
        <v>42150.822916660654</v>
      </c>
      <c r="B2481" s="12">
        <v>240.0</v>
      </c>
    </row>
    <row r="2482" ht="15.75" customHeight="1">
      <c r="A2482" s="13">
        <v>42150.83333332732</v>
      </c>
      <c r="B2482" s="12">
        <v>220.0</v>
      </c>
    </row>
    <row r="2483" ht="15.75" customHeight="1">
      <c r="A2483" s="13">
        <v>42150.84374999398</v>
      </c>
      <c r="B2483" s="12">
        <v>216.0</v>
      </c>
    </row>
    <row r="2484" ht="15.75" customHeight="1">
      <c r="A2484" s="13">
        <v>42150.85416666065</v>
      </c>
      <c r="B2484" s="12">
        <v>203.0</v>
      </c>
    </row>
    <row r="2485" ht="15.75" customHeight="1">
      <c r="A2485" s="13">
        <v>42150.86458332731</v>
      </c>
      <c r="B2485" s="12">
        <v>190.0</v>
      </c>
    </row>
    <row r="2486" ht="15.75" customHeight="1">
      <c r="A2486" s="13">
        <v>42150.874999993976</v>
      </c>
      <c r="B2486" s="12">
        <v>194.0</v>
      </c>
    </row>
    <row r="2487" ht="15.75" customHeight="1">
      <c r="A2487" s="13">
        <v>42150.88541666064</v>
      </c>
      <c r="B2487" s="12">
        <v>185.0</v>
      </c>
    </row>
    <row r="2488" ht="15.75" customHeight="1">
      <c r="A2488" s="13">
        <v>42150.895833327304</v>
      </c>
      <c r="B2488" s="12">
        <v>162.0</v>
      </c>
    </row>
    <row r="2489" ht="15.75" customHeight="1">
      <c r="A2489" s="13">
        <v>42150.90624999397</v>
      </c>
      <c r="B2489" s="12">
        <v>170.0</v>
      </c>
    </row>
    <row r="2490" ht="15.75" customHeight="1">
      <c r="A2490" s="13">
        <v>42150.91666666063</v>
      </c>
      <c r="B2490" s="12">
        <v>164.0</v>
      </c>
    </row>
    <row r="2491" ht="15.75" customHeight="1">
      <c r="A2491" s="13">
        <v>42150.9270833273</v>
      </c>
      <c r="B2491" s="12">
        <v>155.0</v>
      </c>
    </row>
    <row r="2492" ht="15.75" customHeight="1">
      <c r="A2492" s="13">
        <v>42150.93749999396</v>
      </c>
      <c r="B2492" s="12">
        <v>164.0</v>
      </c>
    </row>
    <row r="2493" ht="15.75" customHeight="1">
      <c r="A2493" s="13">
        <v>42150.947916660625</v>
      </c>
      <c r="B2493" s="12">
        <v>162.0</v>
      </c>
    </row>
    <row r="2494" ht="15.75" customHeight="1">
      <c r="A2494" s="13">
        <v>42150.95833332729</v>
      </c>
      <c r="B2494" s="12">
        <v>177.0</v>
      </c>
    </row>
    <row r="2495" ht="15.75" customHeight="1">
      <c r="A2495" s="13">
        <v>42150.968749993954</v>
      </c>
      <c r="B2495" s="12">
        <v>163.0</v>
      </c>
    </row>
    <row r="2496" ht="15.75" customHeight="1">
      <c r="A2496" s="13">
        <v>42150.97916666062</v>
      </c>
      <c r="B2496" s="12">
        <v>161.0</v>
      </c>
    </row>
    <row r="2497" ht="15.75" customHeight="1">
      <c r="A2497" s="13">
        <v>42150.98958332728</v>
      </c>
      <c r="B2497" s="12">
        <v>159.0</v>
      </c>
    </row>
    <row r="2498" ht="15.75" customHeight="1">
      <c r="A2498" s="13">
        <v>42150.99999999395</v>
      </c>
      <c r="B2498" s="12">
        <v>166.0</v>
      </c>
    </row>
    <row r="2499" ht="15.75" customHeight="1">
      <c r="A2499" s="13">
        <v>42151.01041666061</v>
      </c>
      <c r="B2499" s="12">
        <v>168.0</v>
      </c>
    </row>
    <row r="2500" ht="15.75" customHeight="1">
      <c r="A2500" s="13">
        <v>42151.020833327275</v>
      </c>
      <c r="B2500" s="12">
        <v>158.0</v>
      </c>
    </row>
    <row r="2501" ht="15.75" customHeight="1">
      <c r="A2501" s="13">
        <v>42151.03124999394</v>
      </c>
      <c r="B2501" s="12">
        <v>152.0</v>
      </c>
    </row>
    <row r="2502" ht="15.75" customHeight="1">
      <c r="A2502" s="13">
        <v>42151.0416666606</v>
      </c>
      <c r="B2502" s="12">
        <v>160.0</v>
      </c>
    </row>
    <row r="2503" ht="15.75" customHeight="1">
      <c r="A2503" s="13">
        <v>42151.05208332727</v>
      </c>
      <c r="B2503" s="12">
        <v>158.0</v>
      </c>
    </row>
    <row r="2504" ht="15.75" customHeight="1">
      <c r="A2504" s="13">
        <v>42151.06249999393</v>
      </c>
      <c r="B2504" s="12">
        <v>149.0</v>
      </c>
    </row>
    <row r="2505" ht="15.75" customHeight="1">
      <c r="A2505" s="13">
        <v>42151.072916660596</v>
      </c>
      <c r="B2505" s="12">
        <v>149.0</v>
      </c>
    </row>
    <row r="2506" ht="15.75" customHeight="1">
      <c r="A2506" s="13">
        <v>42151.08333332726</v>
      </c>
      <c r="B2506" s="12">
        <v>149.0</v>
      </c>
    </row>
    <row r="2507" ht="15.75" customHeight="1">
      <c r="A2507" s="13">
        <v>42151.093749993925</v>
      </c>
      <c r="B2507" s="12">
        <v>164.0</v>
      </c>
    </row>
    <row r="2508" ht="15.75" customHeight="1">
      <c r="A2508" s="13">
        <v>42151.10416666059</v>
      </c>
      <c r="B2508" s="12">
        <v>146.0</v>
      </c>
    </row>
    <row r="2509" ht="15.75" customHeight="1">
      <c r="A2509" s="13">
        <v>42151.11458332725</v>
      </c>
      <c r="B2509" s="12">
        <v>150.0</v>
      </c>
    </row>
    <row r="2510" ht="15.75" customHeight="1">
      <c r="A2510" s="13">
        <v>42151.12499999392</v>
      </c>
      <c r="B2510" s="12">
        <v>145.0</v>
      </c>
    </row>
    <row r="2511" ht="15.75" customHeight="1">
      <c r="A2511" s="13">
        <v>42151.13541666058</v>
      </c>
      <c r="B2511" s="12">
        <v>157.0</v>
      </c>
    </row>
    <row r="2512" ht="15.75" customHeight="1">
      <c r="A2512" s="13">
        <v>42151.145833327246</v>
      </c>
      <c r="B2512" s="12">
        <v>155.0</v>
      </c>
    </row>
    <row r="2513" ht="15.75" customHeight="1">
      <c r="A2513" s="13">
        <v>42151.15624999391</v>
      </c>
      <c r="B2513" s="12">
        <v>149.0</v>
      </c>
    </row>
    <row r="2514" ht="15.75" customHeight="1">
      <c r="A2514" s="13">
        <v>42151.166666660574</v>
      </c>
      <c r="B2514" s="12">
        <v>148.0</v>
      </c>
    </row>
    <row r="2515" ht="15.75" customHeight="1">
      <c r="A2515" s="13">
        <v>42151.17708332724</v>
      </c>
      <c r="B2515" s="12">
        <v>148.0</v>
      </c>
    </row>
    <row r="2516" ht="15.75" customHeight="1">
      <c r="A2516" s="13">
        <v>42151.1874999939</v>
      </c>
      <c r="B2516" s="12">
        <v>158.0</v>
      </c>
    </row>
    <row r="2517" ht="15.75" customHeight="1">
      <c r="A2517" s="13">
        <v>42151.19791666057</v>
      </c>
      <c r="B2517" s="12">
        <v>144.0</v>
      </c>
    </row>
    <row r="2518" ht="15.75" customHeight="1">
      <c r="A2518" s="13">
        <v>42151.20833332723</v>
      </c>
      <c r="B2518" s="12">
        <v>142.0</v>
      </c>
    </row>
    <row r="2519" ht="15.75" customHeight="1">
      <c r="A2519" s="13">
        <v>42151.218749993895</v>
      </c>
      <c r="B2519" s="12">
        <v>143.0</v>
      </c>
    </row>
    <row r="2520" ht="15.75" customHeight="1">
      <c r="A2520" s="13">
        <v>42151.22916666056</v>
      </c>
      <c r="B2520" s="12">
        <v>148.0</v>
      </c>
    </row>
    <row r="2521" ht="15.75" customHeight="1">
      <c r="A2521" s="13">
        <v>42151.239583327224</v>
      </c>
      <c r="B2521" s="12">
        <v>156.0</v>
      </c>
    </row>
    <row r="2522" ht="15.75" customHeight="1">
      <c r="A2522" s="13">
        <v>42151.24999999389</v>
      </c>
      <c r="B2522" s="12">
        <v>142.0</v>
      </c>
    </row>
    <row r="2523" ht="15.75" customHeight="1">
      <c r="A2523" s="13">
        <v>42151.26041666055</v>
      </c>
      <c r="B2523" s="12">
        <v>146.0</v>
      </c>
    </row>
    <row r="2524" ht="15.75" customHeight="1">
      <c r="A2524" s="13">
        <v>42151.27083332722</v>
      </c>
      <c r="B2524" s="12">
        <v>147.0</v>
      </c>
    </row>
    <row r="2525" ht="15.75" customHeight="1">
      <c r="A2525" s="13">
        <v>42151.28124999388</v>
      </c>
      <c r="B2525" s="12">
        <v>159.0</v>
      </c>
    </row>
    <row r="2526" ht="15.75" customHeight="1">
      <c r="A2526" s="13">
        <v>42151.291666660545</v>
      </c>
      <c r="B2526" s="12">
        <v>146.0</v>
      </c>
    </row>
    <row r="2527" ht="15.75" customHeight="1">
      <c r="A2527" s="13">
        <v>42151.30208332721</v>
      </c>
      <c r="B2527" s="12">
        <v>147.0</v>
      </c>
    </row>
    <row r="2528" ht="15.75" customHeight="1">
      <c r="A2528" s="13">
        <v>42151.312499993874</v>
      </c>
      <c r="B2528" s="12">
        <v>146.0</v>
      </c>
    </row>
    <row r="2529" ht="15.75" customHeight="1">
      <c r="A2529" s="13">
        <v>42151.32291666054</v>
      </c>
      <c r="B2529" s="12">
        <v>161.0</v>
      </c>
    </row>
    <row r="2530" ht="15.75" customHeight="1">
      <c r="A2530" s="13">
        <v>42151.3333333272</v>
      </c>
      <c r="B2530" s="12">
        <v>154.0</v>
      </c>
    </row>
    <row r="2531" ht="15.75" customHeight="1">
      <c r="A2531" s="13">
        <v>42151.34374999387</v>
      </c>
      <c r="B2531" s="12">
        <v>157.0</v>
      </c>
    </row>
    <row r="2532" ht="15.75" customHeight="1">
      <c r="A2532" s="13">
        <v>42151.35416666053</v>
      </c>
      <c r="B2532" s="12">
        <v>165.0</v>
      </c>
    </row>
    <row r="2533" ht="15.75" customHeight="1">
      <c r="A2533" s="13">
        <v>42151.364583327195</v>
      </c>
      <c r="B2533" s="12">
        <v>159.0</v>
      </c>
    </row>
    <row r="2534" ht="15.75" customHeight="1">
      <c r="A2534" s="13">
        <v>42151.37499999386</v>
      </c>
      <c r="B2534" s="12">
        <v>183.0</v>
      </c>
    </row>
    <row r="2535" ht="15.75" customHeight="1">
      <c r="A2535" s="13">
        <v>42151.38541666052</v>
      </c>
      <c r="B2535" s="12">
        <v>191.0</v>
      </c>
    </row>
    <row r="2536" ht="15.75" customHeight="1">
      <c r="A2536" s="13">
        <v>42151.39583332719</v>
      </c>
      <c r="B2536" s="12">
        <v>191.0</v>
      </c>
    </row>
    <row r="2537" ht="15.75" customHeight="1">
      <c r="A2537" s="13">
        <v>42151.40624999385</v>
      </c>
      <c r="B2537" s="12">
        <v>207.0</v>
      </c>
    </row>
    <row r="2538" ht="15.75" customHeight="1">
      <c r="A2538" s="13">
        <v>42151.416666660516</v>
      </c>
      <c r="B2538" s="12">
        <v>225.0</v>
      </c>
    </row>
    <row r="2539" ht="15.75" customHeight="1">
      <c r="A2539" s="13">
        <v>42151.42708332718</v>
      </c>
      <c r="B2539" s="12">
        <v>244.0</v>
      </c>
    </row>
    <row r="2540" ht="15.75" customHeight="1">
      <c r="A2540" s="13">
        <v>42151.437499993845</v>
      </c>
      <c r="B2540" s="12">
        <v>237.0</v>
      </c>
    </row>
    <row r="2541" ht="15.75" customHeight="1">
      <c r="A2541" s="13">
        <v>42151.44791666051</v>
      </c>
      <c r="B2541" s="12">
        <v>231.0</v>
      </c>
    </row>
    <row r="2542" ht="15.75" customHeight="1">
      <c r="A2542" s="13">
        <v>42151.45833332717</v>
      </c>
      <c r="B2542" s="12">
        <v>248.0</v>
      </c>
    </row>
    <row r="2543" ht="15.75" customHeight="1">
      <c r="A2543" s="13">
        <v>42151.46874999384</v>
      </c>
      <c r="B2543" s="12">
        <v>259.0</v>
      </c>
    </row>
    <row r="2544" ht="15.75" customHeight="1">
      <c r="A2544" s="13">
        <v>42151.4791666605</v>
      </c>
      <c r="B2544" s="12">
        <v>259.0</v>
      </c>
    </row>
    <row r="2545" ht="15.75" customHeight="1">
      <c r="A2545" s="13">
        <v>42151.489583327166</v>
      </c>
      <c r="B2545" s="12">
        <v>265.0</v>
      </c>
    </row>
    <row r="2546" ht="15.75" customHeight="1">
      <c r="A2546" s="13">
        <v>42151.49999999383</v>
      </c>
      <c r="B2546" s="12">
        <v>261.0</v>
      </c>
    </row>
    <row r="2547" ht="15.75" customHeight="1">
      <c r="A2547" s="13">
        <v>42151.510416660494</v>
      </c>
      <c r="B2547" s="12">
        <v>270.0</v>
      </c>
    </row>
    <row r="2548" ht="15.75" customHeight="1">
      <c r="A2548" s="13">
        <v>42151.52083332716</v>
      </c>
      <c r="B2548" s="12">
        <v>281.0</v>
      </c>
    </row>
    <row r="2549" ht="15.75" customHeight="1">
      <c r="A2549" s="13">
        <v>42151.53124999382</v>
      </c>
      <c r="B2549" s="12">
        <v>278.0</v>
      </c>
    </row>
    <row r="2550" ht="15.75" customHeight="1">
      <c r="A2550" s="13">
        <v>42151.54166666049</v>
      </c>
      <c r="B2550" s="12">
        <v>278.0</v>
      </c>
    </row>
    <row r="2551" ht="15.75" customHeight="1">
      <c r="A2551" s="13">
        <v>42151.55208332715</v>
      </c>
      <c r="B2551" s="12">
        <v>266.0</v>
      </c>
    </row>
    <row r="2552" ht="15.75" customHeight="1">
      <c r="A2552" s="13">
        <v>42151.562499993815</v>
      </c>
      <c r="B2552" s="12">
        <v>275.0</v>
      </c>
    </row>
    <row r="2553" ht="15.75" customHeight="1">
      <c r="A2553" s="13">
        <v>42151.57291666048</v>
      </c>
      <c r="B2553" s="12">
        <v>282.0</v>
      </c>
    </row>
    <row r="2554" ht="15.75" customHeight="1">
      <c r="A2554" s="13">
        <v>42151.583333327144</v>
      </c>
      <c r="B2554" s="12">
        <v>279.0</v>
      </c>
    </row>
    <row r="2555" ht="15.75" customHeight="1">
      <c r="A2555" s="13">
        <v>42151.59374999381</v>
      </c>
      <c r="B2555" s="12">
        <v>288.0</v>
      </c>
    </row>
    <row r="2556" ht="15.75" customHeight="1">
      <c r="A2556" s="13">
        <v>42151.60416666047</v>
      </c>
      <c r="B2556" s="12">
        <v>273.0</v>
      </c>
    </row>
    <row r="2557" ht="15.75" customHeight="1">
      <c r="A2557" s="13">
        <v>42151.61458332714</v>
      </c>
      <c r="B2557" s="12">
        <v>293.0</v>
      </c>
    </row>
    <row r="2558" ht="15.75" customHeight="1">
      <c r="A2558" s="13">
        <v>42151.6249999938</v>
      </c>
      <c r="B2558" s="12">
        <v>278.0</v>
      </c>
    </row>
    <row r="2559" ht="15.75" customHeight="1">
      <c r="A2559" s="13">
        <v>42151.635416660465</v>
      </c>
      <c r="B2559" s="12">
        <v>280.0</v>
      </c>
    </row>
    <row r="2560" ht="15.75" customHeight="1">
      <c r="A2560" s="13">
        <v>42151.64583332713</v>
      </c>
      <c r="B2560" s="12">
        <v>295.0</v>
      </c>
    </row>
    <row r="2561" ht="15.75" customHeight="1">
      <c r="A2561" s="13">
        <v>42151.65624999379</v>
      </c>
      <c r="B2561" s="12">
        <v>279.0</v>
      </c>
    </row>
    <row r="2562" ht="15.75" customHeight="1">
      <c r="A2562" s="13">
        <v>42151.66666666046</v>
      </c>
      <c r="B2562" s="12">
        <v>281.0</v>
      </c>
    </row>
    <row r="2563" ht="15.75" customHeight="1">
      <c r="A2563" s="13">
        <v>42151.67708332712</v>
      </c>
      <c r="B2563" s="12">
        <v>278.0</v>
      </c>
    </row>
    <row r="2564" ht="15.75" customHeight="1">
      <c r="A2564" s="13">
        <v>42151.687499993786</v>
      </c>
      <c r="B2564" s="12">
        <v>293.0</v>
      </c>
    </row>
    <row r="2565" ht="15.75" customHeight="1">
      <c r="A2565" s="13">
        <v>42151.69791666045</v>
      </c>
      <c r="B2565" s="12">
        <v>279.0</v>
      </c>
    </row>
    <row r="2566" ht="15.75" customHeight="1">
      <c r="A2566" s="13">
        <v>42151.708333327115</v>
      </c>
      <c r="B2566" s="12">
        <v>276.0</v>
      </c>
    </row>
    <row r="2567" ht="15.75" customHeight="1">
      <c r="A2567" s="13">
        <v>42151.71874999378</v>
      </c>
      <c r="B2567" s="12">
        <v>271.0</v>
      </c>
    </row>
    <row r="2568" ht="15.75" customHeight="1">
      <c r="A2568" s="13">
        <v>42151.72916666044</v>
      </c>
      <c r="B2568" s="12">
        <v>270.0</v>
      </c>
    </row>
    <row r="2569" ht="15.75" customHeight="1">
      <c r="A2569" s="13">
        <v>42151.73958332711</v>
      </c>
      <c r="B2569" s="12">
        <v>269.0</v>
      </c>
    </row>
    <row r="2570" ht="15.75" customHeight="1">
      <c r="A2570" s="13">
        <v>42151.74999999377</v>
      </c>
      <c r="B2570" s="12">
        <v>269.0</v>
      </c>
    </row>
    <row r="2571" ht="15.75" customHeight="1">
      <c r="A2571" s="13">
        <v>42151.760416660436</v>
      </c>
      <c r="B2571" s="12">
        <v>256.0</v>
      </c>
    </row>
    <row r="2572" ht="15.75" customHeight="1">
      <c r="A2572" s="13">
        <v>42151.7708333271</v>
      </c>
      <c r="B2572" s="12">
        <v>243.0</v>
      </c>
    </row>
    <row r="2573" ht="15.75" customHeight="1">
      <c r="A2573" s="13">
        <v>42151.781249993765</v>
      </c>
      <c r="B2573" s="12">
        <v>239.0</v>
      </c>
    </row>
    <row r="2574" ht="15.75" customHeight="1">
      <c r="A2574" s="13">
        <v>42151.79166666043</v>
      </c>
      <c r="B2574" s="12">
        <v>241.0</v>
      </c>
    </row>
    <row r="2575" ht="15.75" customHeight="1">
      <c r="A2575" s="13">
        <v>42151.80208332709</v>
      </c>
      <c r="B2575" s="12">
        <v>237.0</v>
      </c>
    </row>
    <row r="2576" ht="15.75" customHeight="1">
      <c r="A2576" s="13">
        <v>42151.81249999376</v>
      </c>
      <c r="B2576" s="12">
        <v>232.0</v>
      </c>
    </row>
    <row r="2577" ht="15.75" customHeight="1">
      <c r="A2577" s="13">
        <v>42151.82291666042</v>
      </c>
      <c r="B2577" s="12">
        <v>211.0</v>
      </c>
    </row>
    <row r="2578" ht="15.75" customHeight="1">
      <c r="A2578" s="13">
        <v>42151.833333327086</v>
      </c>
      <c r="B2578" s="12">
        <v>221.0</v>
      </c>
    </row>
    <row r="2579" ht="15.75" customHeight="1">
      <c r="A2579" s="13">
        <v>42151.84374999375</v>
      </c>
      <c r="B2579" s="12">
        <v>191.0</v>
      </c>
    </row>
    <row r="2580" ht="15.75" customHeight="1">
      <c r="A2580" s="13">
        <v>42151.854166660414</v>
      </c>
      <c r="B2580" s="12">
        <v>187.0</v>
      </c>
    </row>
    <row r="2581" ht="15.75" customHeight="1">
      <c r="A2581" s="13">
        <v>42151.86458332708</v>
      </c>
      <c r="B2581" s="12">
        <v>193.0</v>
      </c>
    </row>
    <row r="2582" ht="15.75" customHeight="1">
      <c r="A2582" s="13">
        <v>42151.87499999374</v>
      </c>
      <c r="B2582" s="12">
        <v>180.0</v>
      </c>
    </row>
    <row r="2583" ht="15.75" customHeight="1">
      <c r="A2583" s="13">
        <v>42151.88541666041</v>
      </c>
      <c r="B2583" s="12">
        <v>186.0</v>
      </c>
    </row>
    <row r="2584" ht="15.75" customHeight="1">
      <c r="A2584" s="13">
        <v>42151.89583332707</v>
      </c>
      <c r="B2584" s="12">
        <v>183.0</v>
      </c>
    </row>
    <row r="2585" ht="15.75" customHeight="1">
      <c r="A2585" s="13">
        <v>42151.906249993735</v>
      </c>
      <c r="B2585" s="12">
        <v>172.0</v>
      </c>
    </row>
    <row r="2586" ht="15.75" customHeight="1">
      <c r="A2586" s="13">
        <v>42151.9166666604</v>
      </c>
      <c r="B2586" s="12">
        <v>176.0</v>
      </c>
    </row>
    <row r="2587" ht="15.75" customHeight="1">
      <c r="A2587" s="13">
        <v>42151.927083327064</v>
      </c>
      <c r="B2587" s="12">
        <v>168.0</v>
      </c>
    </row>
    <row r="2588" ht="15.75" customHeight="1">
      <c r="A2588" s="13">
        <v>42151.93749999373</v>
      </c>
      <c r="B2588" s="12">
        <v>175.0</v>
      </c>
    </row>
    <row r="2589" ht="15.75" customHeight="1">
      <c r="A2589" s="13">
        <v>42151.94791666039</v>
      </c>
      <c r="B2589" s="12">
        <v>179.0</v>
      </c>
    </row>
    <row r="2590" ht="15.75" customHeight="1">
      <c r="A2590" s="13">
        <v>42151.95833332706</v>
      </c>
      <c r="B2590" s="12">
        <v>186.0</v>
      </c>
    </row>
    <row r="2591" ht="15.75" customHeight="1">
      <c r="A2591" s="13">
        <v>42151.96874999372</v>
      </c>
      <c r="B2591" s="12">
        <v>174.0</v>
      </c>
    </row>
    <row r="2592" ht="15.75" customHeight="1">
      <c r="A2592" s="13">
        <v>42151.979166660385</v>
      </c>
      <c r="B2592" s="12">
        <v>167.0</v>
      </c>
    </row>
    <row r="2593" ht="15.75" customHeight="1">
      <c r="A2593" s="13">
        <v>42151.98958332705</v>
      </c>
      <c r="B2593" s="12">
        <v>174.0</v>
      </c>
    </row>
    <row r="2594" ht="15.75" customHeight="1">
      <c r="A2594" s="13">
        <v>42151.99999999371</v>
      </c>
      <c r="B2594" s="12">
        <v>163.0</v>
      </c>
    </row>
    <row r="2595" ht="15.75" customHeight="1">
      <c r="A2595" s="13">
        <v>42152.01041666038</v>
      </c>
      <c r="B2595" s="12">
        <v>158.0</v>
      </c>
    </row>
    <row r="2596" ht="15.75" customHeight="1">
      <c r="A2596" s="13">
        <v>42152.02083332704</v>
      </c>
      <c r="B2596" s="12">
        <v>158.0</v>
      </c>
    </row>
    <row r="2597" ht="15.75" customHeight="1">
      <c r="A2597" s="13">
        <v>42152.031249993706</v>
      </c>
      <c r="B2597" s="12">
        <v>156.0</v>
      </c>
    </row>
    <row r="2598" ht="15.75" customHeight="1">
      <c r="A2598" s="13">
        <v>42152.04166666037</v>
      </c>
      <c r="B2598" s="12">
        <v>166.0</v>
      </c>
    </row>
    <row r="2599" ht="15.75" customHeight="1">
      <c r="A2599" s="13">
        <v>42152.052083327035</v>
      </c>
      <c r="B2599" s="12">
        <v>155.0</v>
      </c>
    </row>
    <row r="2600" ht="15.75" customHeight="1">
      <c r="A2600" s="13">
        <v>42152.0624999937</v>
      </c>
      <c r="B2600" s="12">
        <v>156.0</v>
      </c>
    </row>
    <row r="2601" ht="15.75" customHeight="1">
      <c r="A2601" s="13">
        <v>42152.07291666036</v>
      </c>
      <c r="B2601" s="12">
        <v>157.0</v>
      </c>
    </row>
    <row r="2602" ht="15.75" customHeight="1">
      <c r="A2602" s="13">
        <v>42152.08333332703</v>
      </c>
      <c r="B2602" s="12">
        <v>158.0</v>
      </c>
    </row>
    <row r="2603" ht="15.75" customHeight="1">
      <c r="A2603" s="13">
        <v>42152.09374999369</v>
      </c>
      <c r="B2603" s="12">
        <v>152.0</v>
      </c>
    </row>
    <row r="2604" ht="15.75" customHeight="1">
      <c r="A2604" s="13">
        <v>42152.104166660356</v>
      </c>
      <c r="B2604" s="12">
        <v>160.0</v>
      </c>
    </row>
    <row r="2605" ht="15.75" customHeight="1">
      <c r="A2605" s="13">
        <v>42152.11458332702</v>
      </c>
      <c r="B2605" s="12">
        <v>151.0</v>
      </c>
    </row>
    <row r="2606" ht="15.75" customHeight="1">
      <c r="A2606" s="13">
        <v>42152.124999993684</v>
      </c>
      <c r="B2606" s="12">
        <v>147.0</v>
      </c>
    </row>
    <row r="2607" ht="15.75" customHeight="1">
      <c r="A2607" s="13">
        <v>42152.13541666035</v>
      </c>
      <c r="B2607" s="12">
        <v>148.0</v>
      </c>
    </row>
    <row r="2608" ht="15.75" customHeight="1">
      <c r="A2608" s="13">
        <v>42152.14583332701</v>
      </c>
      <c r="B2608" s="12">
        <v>152.0</v>
      </c>
    </row>
    <row r="2609" ht="15.75" customHeight="1">
      <c r="A2609" s="13">
        <v>42152.15624999368</v>
      </c>
      <c r="B2609" s="12">
        <v>164.0</v>
      </c>
    </row>
    <row r="2610" ht="15.75" customHeight="1">
      <c r="A2610" s="13">
        <v>42152.16666666034</v>
      </c>
      <c r="B2610" s="12">
        <v>146.0</v>
      </c>
    </row>
    <row r="2611" ht="15.75" customHeight="1">
      <c r="A2611" s="13">
        <v>42152.177083327006</v>
      </c>
      <c r="B2611" s="12">
        <v>152.0</v>
      </c>
    </row>
    <row r="2612" ht="15.75" customHeight="1">
      <c r="A2612" s="13">
        <v>42152.18749999367</v>
      </c>
      <c r="B2612" s="12">
        <v>149.0</v>
      </c>
    </row>
    <row r="2613" ht="15.75" customHeight="1">
      <c r="A2613" s="13">
        <v>42152.197916660334</v>
      </c>
      <c r="B2613" s="12">
        <v>148.0</v>
      </c>
    </row>
    <row r="2614" ht="15.75" customHeight="1">
      <c r="A2614" s="13">
        <v>42152.208333327</v>
      </c>
      <c r="B2614" s="12">
        <v>157.0</v>
      </c>
    </row>
    <row r="2615" ht="15.75" customHeight="1">
      <c r="A2615" s="13">
        <v>42152.21874999366</v>
      </c>
      <c r="B2615" s="12">
        <v>157.0</v>
      </c>
    </row>
    <row r="2616" ht="15.75" customHeight="1">
      <c r="A2616" s="13">
        <v>42152.22916666033</v>
      </c>
      <c r="B2616" s="12">
        <v>145.0</v>
      </c>
    </row>
    <row r="2617" ht="15.75" customHeight="1">
      <c r="A2617" s="13">
        <v>42152.23958332699</v>
      </c>
      <c r="B2617" s="12">
        <v>145.0</v>
      </c>
    </row>
    <row r="2618" ht="15.75" customHeight="1">
      <c r="A2618" s="13">
        <v>42152.249999993655</v>
      </c>
      <c r="B2618" s="12">
        <v>148.0</v>
      </c>
    </row>
    <row r="2619" ht="15.75" customHeight="1">
      <c r="A2619" s="13">
        <v>42152.26041666032</v>
      </c>
      <c r="B2619" s="12">
        <v>162.0</v>
      </c>
    </row>
    <row r="2620" ht="15.75" customHeight="1">
      <c r="A2620" s="13">
        <v>42152.270833326984</v>
      </c>
      <c r="B2620" s="12">
        <v>146.0</v>
      </c>
    </row>
    <row r="2621" ht="15.75" customHeight="1">
      <c r="A2621" s="13">
        <v>42152.28124999365</v>
      </c>
      <c r="B2621" s="12">
        <v>159.0</v>
      </c>
    </row>
    <row r="2622" ht="15.75" customHeight="1">
      <c r="A2622" s="13">
        <v>42152.29166666031</v>
      </c>
      <c r="B2622" s="12">
        <v>149.0</v>
      </c>
    </row>
    <row r="2623" ht="15.75" customHeight="1">
      <c r="A2623" s="13">
        <v>42152.30208332698</v>
      </c>
      <c r="B2623" s="12">
        <v>153.0</v>
      </c>
    </row>
    <row r="2624" ht="15.75" customHeight="1">
      <c r="A2624" s="13">
        <v>42152.31249999364</v>
      </c>
      <c r="B2624" s="12">
        <v>143.0</v>
      </c>
    </row>
    <row r="2625" ht="15.75" customHeight="1">
      <c r="A2625" s="13">
        <v>42152.322916660305</v>
      </c>
      <c r="B2625" s="12">
        <v>161.0</v>
      </c>
    </row>
    <row r="2626" ht="15.75" customHeight="1">
      <c r="A2626" s="13">
        <v>42152.33333332697</v>
      </c>
      <c r="B2626" s="12">
        <v>168.0</v>
      </c>
    </row>
    <row r="2627" ht="15.75" customHeight="1">
      <c r="A2627" s="13">
        <v>42152.34374999363</v>
      </c>
      <c r="B2627" s="12">
        <v>166.0</v>
      </c>
    </row>
    <row r="2628" ht="15.75" customHeight="1">
      <c r="A2628" s="13">
        <v>42152.3541666603</v>
      </c>
      <c r="B2628" s="12">
        <v>163.0</v>
      </c>
    </row>
    <row r="2629" ht="15.75" customHeight="1">
      <c r="A2629" s="13">
        <v>42152.36458332696</v>
      </c>
      <c r="B2629" s="12">
        <v>177.0</v>
      </c>
    </row>
    <row r="2630" ht="15.75" customHeight="1">
      <c r="A2630" s="13">
        <v>42152.374999993626</v>
      </c>
      <c r="B2630" s="12">
        <v>195.0</v>
      </c>
    </row>
    <row r="2631" ht="15.75" customHeight="1">
      <c r="A2631" s="13">
        <v>42152.38541666029</v>
      </c>
      <c r="B2631" s="12">
        <v>184.0</v>
      </c>
    </row>
    <row r="2632" ht="15.75" customHeight="1">
      <c r="A2632" s="13">
        <v>42152.395833326955</v>
      </c>
      <c r="B2632" s="12">
        <v>188.0</v>
      </c>
    </row>
    <row r="2633" ht="15.75" customHeight="1">
      <c r="A2633" s="13">
        <v>42152.40624999362</v>
      </c>
      <c r="B2633" s="12">
        <v>213.0</v>
      </c>
    </row>
    <row r="2634" ht="15.75" customHeight="1">
      <c r="A2634" s="13">
        <v>42152.41666666028</v>
      </c>
      <c r="B2634" s="12">
        <v>225.0</v>
      </c>
    </row>
    <row r="2635" ht="15.75" customHeight="1">
      <c r="A2635" s="13">
        <v>42152.42708332695</v>
      </c>
      <c r="B2635" s="12">
        <v>238.0</v>
      </c>
    </row>
    <row r="2636" ht="15.75" customHeight="1">
      <c r="A2636" s="13">
        <v>42152.43749999361</v>
      </c>
      <c r="B2636" s="12">
        <v>219.0</v>
      </c>
    </row>
    <row r="2637" ht="15.75" customHeight="1">
      <c r="A2637" s="13">
        <v>42152.447916660276</v>
      </c>
      <c r="B2637" s="12">
        <v>234.0</v>
      </c>
    </row>
    <row r="2638" ht="15.75" customHeight="1">
      <c r="A2638" s="13">
        <v>42152.45833332694</v>
      </c>
      <c r="B2638" s="12">
        <v>235.0</v>
      </c>
    </row>
    <row r="2639" ht="15.75" customHeight="1">
      <c r="A2639" s="13">
        <v>42152.468749993604</v>
      </c>
      <c r="B2639" s="12">
        <v>242.0</v>
      </c>
    </row>
    <row r="2640" ht="15.75" customHeight="1">
      <c r="A2640" s="13">
        <v>42152.47916666027</v>
      </c>
      <c r="B2640" s="12">
        <v>239.0</v>
      </c>
    </row>
    <row r="2641" ht="15.75" customHeight="1">
      <c r="A2641" s="13">
        <v>42152.48958332693</v>
      </c>
      <c r="B2641" s="12">
        <v>235.0</v>
      </c>
    </row>
    <row r="2642" ht="15.75" customHeight="1">
      <c r="A2642" s="13">
        <v>42152.4999999936</v>
      </c>
      <c r="B2642" s="12">
        <v>249.0</v>
      </c>
    </row>
    <row r="2643" ht="15.75" customHeight="1">
      <c r="A2643" s="13">
        <v>42152.51041666026</v>
      </c>
      <c r="B2643" s="12">
        <v>250.0</v>
      </c>
    </row>
    <row r="2644" ht="15.75" customHeight="1">
      <c r="A2644" s="13">
        <v>42152.520833326926</v>
      </c>
      <c r="B2644" s="12">
        <v>262.0</v>
      </c>
    </row>
    <row r="2645" ht="15.75" customHeight="1">
      <c r="A2645" s="13">
        <v>42152.53124999359</v>
      </c>
      <c r="B2645" s="12">
        <v>265.0</v>
      </c>
    </row>
    <row r="2646" ht="15.75" customHeight="1">
      <c r="A2646" s="13">
        <v>42152.541666660254</v>
      </c>
      <c r="B2646" s="12">
        <v>252.0</v>
      </c>
    </row>
    <row r="2647" ht="15.75" customHeight="1">
      <c r="A2647" s="13">
        <v>42152.55208332692</v>
      </c>
      <c r="B2647" s="12">
        <v>259.0</v>
      </c>
    </row>
    <row r="2648" ht="15.75" customHeight="1">
      <c r="A2648" s="13">
        <v>42152.56249999358</v>
      </c>
      <c r="B2648" s="12">
        <v>261.0</v>
      </c>
    </row>
    <row r="2649" ht="15.75" customHeight="1">
      <c r="A2649" s="13">
        <v>42152.57291666025</v>
      </c>
      <c r="B2649" s="12">
        <v>261.0</v>
      </c>
    </row>
    <row r="2650" ht="15.75" customHeight="1">
      <c r="A2650" s="13">
        <v>42152.58333332691</v>
      </c>
      <c r="B2650" s="12">
        <v>270.0</v>
      </c>
    </row>
    <row r="2651" ht="15.75" customHeight="1">
      <c r="A2651" s="13">
        <v>42152.593749993575</v>
      </c>
      <c r="B2651" s="12">
        <v>271.0</v>
      </c>
    </row>
    <row r="2652" ht="15.75" customHeight="1">
      <c r="A2652" s="13">
        <v>42152.60416666024</v>
      </c>
      <c r="B2652" s="12">
        <v>272.0</v>
      </c>
    </row>
    <row r="2653" ht="15.75" customHeight="1">
      <c r="A2653" s="13">
        <v>42152.614583326904</v>
      </c>
      <c r="B2653" s="12">
        <v>267.0</v>
      </c>
    </row>
    <row r="2654" ht="15.75" customHeight="1">
      <c r="A2654" s="13">
        <v>42152.62499999357</v>
      </c>
      <c r="B2654" s="12">
        <v>263.0</v>
      </c>
    </row>
    <row r="2655" ht="15.75" customHeight="1">
      <c r="A2655" s="13">
        <v>42152.63541666023</v>
      </c>
      <c r="B2655" s="12">
        <v>265.0</v>
      </c>
    </row>
    <row r="2656" ht="15.75" customHeight="1">
      <c r="A2656" s="13">
        <v>42152.6458333269</v>
      </c>
      <c r="B2656" s="12">
        <v>278.0</v>
      </c>
    </row>
    <row r="2657" ht="15.75" customHeight="1">
      <c r="A2657" s="13">
        <v>42152.65624999356</v>
      </c>
      <c r="B2657" s="12">
        <v>280.0</v>
      </c>
    </row>
    <row r="2658" ht="15.75" customHeight="1">
      <c r="A2658" s="13">
        <v>42152.666666660225</v>
      </c>
      <c r="B2658" s="12">
        <v>277.0</v>
      </c>
    </row>
    <row r="2659" ht="15.75" customHeight="1">
      <c r="A2659" s="13">
        <v>42152.67708332689</v>
      </c>
      <c r="B2659" s="12">
        <v>268.0</v>
      </c>
    </row>
    <row r="2660" ht="15.75" customHeight="1">
      <c r="A2660" s="13">
        <v>42152.68749999355</v>
      </c>
      <c r="B2660" s="12">
        <v>287.0</v>
      </c>
    </row>
    <row r="2661" ht="15.75" customHeight="1">
      <c r="A2661" s="13">
        <v>42152.69791666022</v>
      </c>
      <c r="B2661" s="12">
        <v>269.0</v>
      </c>
    </row>
    <row r="2662" ht="15.75" customHeight="1">
      <c r="A2662" s="13">
        <v>42152.70833332688</v>
      </c>
      <c r="B2662" s="12">
        <v>291.0</v>
      </c>
    </row>
    <row r="2663" ht="15.75" customHeight="1">
      <c r="A2663" s="13">
        <v>42152.718749993546</v>
      </c>
      <c r="B2663" s="12">
        <v>273.0</v>
      </c>
    </row>
    <row r="2664" ht="15.75" customHeight="1">
      <c r="A2664" s="13">
        <v>42152.72916666021</v>
      </c>
      <c r="B2664" s="12">
        <v>273.0</v>
      </c>
    </row>
    <row r="2665" ht="15.75" customHeight="1">
      <c r="A2665" s="13">
        <v>42152.739583326875</v>
      </c>
      <c r="B2665" s="12">
        <v>270.0</v>
      </c>
    </row>
    <row r="2666" ht="15.75" customHeight="1">
      <c r="A2666" s="13">
        <v>42152.74999999354</v>
      </c>
      <c r="B2666" s="12">
        <v>277.0</v>
      </c>
    </row>
    <row r="2667" ht="15.75" customHeight="1">
      <c r="A2667" s="13">
        <v>42152.7604166602</v>
      </c>
      <c r="B2667" s="12">
        <v>260.0</v>
      </c>
    </row>
    <row r="2668" ht="15.75" customHeight="1">
      <c r="A2668" s="13">
        <v>42152.77083332687</v>
      </c>
      <c r="B2668" s="12">
        <v>255.0</v>
      </c>
    </row>
    <row r="2669" ht="15.75" customHeight="1">
      <c r="A2669" s="13">
        <v>42152.78124999353</v>
      </c>
      <c r="B2669" s="12">
        <v>259.0</v>
      </c>
    </row>
    <row r="2670" ht="15.75" customHeight="1">
      <c r="A2670" s="13">
        <v>42152.791666660196</v>
      </c>
      <c r="B2670" s="12">
        <v>238.0</v>
      </c>
    </row>
    <row r="2671" ht="15.75" customHeight="1">
      <c r="A2671" s="13">
        <v>42152.80208332686</v>
      </c>
      <c r="B2671" s="12">
        <v>243.0</v>
      </c>
    </row>
    <row r="2672" ht="15.75" customHeight="1">
      <c r="A2672" s="13">
        <v>42152.812499993524</v>
      </c>
      <c r="B2672" s="12">
        <v>238.0</v>
      </c>
    </row>
    <row r="2673" ht="15.75" customHeight="1">
      <c r="A2673" s="13">
        <v>42152.82291666019</v>
      </c>
      <c r="B2673" s="12">
        <v>217.0</v>
      </c>
    </row>
    <row r="2674" ht="15.75" customHeight="1">
      <c r="A2674" s="13">
        <v>42152.83333332685</v>
      </c>
      <c r="B2674" s="12">
        <v>221.0</v>
      </c>
    </row>
    <row r="2675" ht="15.75" customHeight="1">
      <c r="A2675" s="13">
        <v>42152.84374999352</v>
      </c>
      <c r="B2675" s="12">
        <v>195.0</v>
      </c>
    </row>
    <row r="2676" ht="15.75" customHeight="1">
      <c r="A2676" s="13">
        <v>42152.85416666018</v>
      </c>
      <c r="B2676" s="12">
        <v>186.0</v>
      </c>
    </row>
    <row r="2677" ht="15.75" customHeight="1">
      <c r="A2677" s="13">
        <v>42152.864583326846</v>
      </c>
      <c r="B2677" s="12">
        <v>189.0</v>
      </c>
    </row>
    <row r="2678" ht="15.75" customHeight="1">
      <c r="A2678" s="13">
        <v>42152.87499999351</v>
      </c>
      <c r="B2678" s="12">
        <v>190.0</v>
      </c>
    </row>
    <row r="2679" ht="15.75" customHeight="1">
      <c r="A2679" s="13">
        <v>42152.885416660174</v>
      </c>
      <c r="B2679" s="12">
        <v>160.0</v>
      </c>
    </row>
    <row r="2680" ht="15.75" customHeight="1">
      <c r="A2680" s="13">
        <v>42152.89583332684</v>
      </c>
      <c r="B2680" s="12">
        <v>163.0</v>
      </c>
    </row>
    <row r="2681" ht="15.75" customHeight="1">
      <c r="A2681" s="13">
        <v>42152.9062499935</v>
      </c>
      <c r="B2681" s="12">
        <v>161.0</v>
      </c>
    </row>
    <row r="2682" ht="15.75" customHeight="1">
      <c r="A2682" s="13">
        <v>42152.91666666017</v>
      </c>
      <c r="B2682" s="12">
        <v>166.0</v>
      </c>
    </row>
    <row r="2683" ht="15.75" customHeight="1">
      <c r="A2683" s="13">
        <v>42152.92708332683</v>
      </c>
      <c r="B2683" s="12">
        <v>170.0</v>
      </c>
    </row>
    <row r="2684" ht="15.75" customHeight="1">
      <c r="A2684" s="13">
        <v>42152.937499993495</v>
      </c>
      <c r="B2684" s="12">
        <v>158.0</v>
      </c>
    </row>
    <row r="2685" ht="15.75" customHeight="1">
      <c r="A2685" s="13">
        <v>42152.94791666016</v>
      </c>
      <c r="B2685" s="12">
        <v>163.0</v>
      </c>
    </row>
    <row r="2686" ht="15.75" customHeight="1">
      <c r="A2686" s="13">
        <v>42152.958333326824</v>
      </c>
      <c r="B2686" s="12">
        <v>166.0</v>
      </c>
    </row>
    <row r="2687" ht="15.75" customHeight="1">
      <c r="A2687" s="13">
        <v>42152.96874999349</v>
      </c>
      <c r="B2687" s="12">
        <v>168.0</v>
      </c>
    </row>
    <row r="2688" ht="15.75" customHeight="1">
      <c r="A2688" s="13">
        <v>42152.97916666015</v>
      </c>
      <c r="B2688" s="12">
        <v>165.0</v>
      </c>
    </row>
    <row r="2689" ht="15.75" customHeight="1">
      <c r="A2689" s="13">
        <v>42152.98958332682</v>
      </c>
      <c r="B2689" s="12">
        <v>158.0</v>
      </c>
    </row>
    <row r="2690" ht="15.75" customHeight="1">
      <c r="A2690" s="13">
        <v>42152.99999999348</v>
      </c>
      <c r="B2690" s="12">
        <v>158.0</v>
      </c>
    </row>
    <row r="2691" ht="15.75" customHeight="1">
      <c r="A2691" s="13">
        <v>42153.010416660145</v>
      </c>
      <c r="B2691" s="12">
        <v>152.0</v>
      </c>
    </row>
    <row r="2692" ht="15.75" customHeight="1">
      <c r="A2692" s="13">
        <v>42153.02083332681</v>
      </c>
      <c r="B2692" s="12">
        <v>160.0</v>
      </c>
    </row>
    <row r="2693" ht="15.75" customHeight="1">
      <c r="A2693" s="13">
        <v>42153.03124999347</v>
      </c>
      <c r="B2693" s="12">
        <v>164.0</v>
      </c>
    </row>
    <row r="2694" ht="15.75" customHeight="1">
      <c r="A2694" s="13">
        <v>42153.04166666014</v>
      </c>
      <c r="B2694" s="12">
        <v>153.0</v>
      </c>
    </row>
    <row r="2695" ht="15.75" customHeight="1">
      <c r="A2695" s="13">
        <v>42153.0520833268</v>
      </c>
      <c r="B2695" s="12">
        <v>163.0</v>
      </c>
    </row>
    <row r="2696" ht="15.75" customHeight="1">
      <c r="A2696" s="13">
        <v>42153.062499993466</v>
      </c>
      <c r="B2696" s="12">
        <v>157.0</v>
      </c>
    </row>
    <row r="2697" ht="15.75" customHeight="1">
      <c r="A2697" s="13">
        <v>42153.07291666013</v>
      </c>
      <c r="B2697" s="12">
        <v>153.0</v>
      </c>
    </row>
    <row r="2698" ht="15.75" customHeight="1">
      <c r="A2698" s="13">
        <v>42153.083333326795</v>
      </c>
      <c r="B2698" s="12">
        <v>159.0</v>
      </c>
    </row>
    <row r="2699" ht="15.75" customHeight="1">
      <c r="A2699" s="13">
        <v>42153.09374999346</v>
      </c>
      <c r="B2699" s="12">
        <v>152.0</v>
      </c>
    </row>
    <row r="2700" ht="15.75" customHeight="1">
      <c r="A2700" s="13">
        <v>42153.10416666012</v>
      </c>
      <c r="B2700" s="12">
        <v>155.0</v>
      </c>
    </row>
    <row r="2701" ht="15.75" customHeight="1">
      <c r="A2701" s="13">
        <v>42153.11458332679</v>
      </c>
      <c r="B2701" s="12">
        <v>159.0</v>
      </c>
    </row>
    <row r="2702" ht="15.75" customHeight="1">
      <c r="A2702" s="13">
        <v>42153.12499999345</v>
      </c>
      <c r="B2702" s="12">
        <v>148.0</v>
      </c>
    </row>
    <row r="2703" ht="15.75" customHeight="1">
      <c r="A2703" s="13">
        <v>42153.135416660116</v>
      </c>
      <c r="B2703" s="12">
        <v>155.0</v>
      </c>
    </row>
    <row r="2704" ht="15.75" customHeight="1">
      <c r="A2704" s="13">
        <v>42153.14583332678</v>
      </c>
      <c r="B2704" s="12">
        <v>151.0</v>
      </c>
    </row>
    <row r="2705" ht="15.75" customHeight="1">
      <c r="A2705" s="13">
        <v>42153.156249993444</v>
      </c>
      <c r="B2705" s="12">
        <v>148.0</v>
      </c>
    </row>
    <row r="2706" ht="15.75" customHeight="1">
      <c r="A2706" s="13">
        <v>42153.16666666011</v>
      </c>
      <c r="B2706" s="12">
        <v>148.0</v>
      </c>
    </row>
    <row r="2707" ht="15.75" customHeight="1">
      <c r="A2707" s="13">
        <v>42153.17708332677</v>
      </c>
      <c r="B2707" s="12">
        <v>149.0</v>
      </c>
    </row>
    <row r="2708" ht="15.75" customHeight="1">
      <c r="A2708" s="13">
        <v>42153.18749999344</v>
      </c>
      <c r="B2708" s="12">
        <v>155.0</v>
      </c>
    </row>
    <row r="2709" ht="15.75" customHeight="1">
      <c r="A2709" s="13">
        <v>42153.1979166601</v>
      </c>
      <c r="B2709" s="12">
        <v>158.0</v>
      </c>
    </row>
    <row r="2710" ht="15.75" customHeight="1">
      <c r="A2710" s="13">
        <v>42153.208333326766</v>
      </c>
      <c r="B2710" s="12">
        <v>144.0</v>
      </c>
    </row>
    <row r="2711" ht="15.75" customHeight="1">
      <c r="A2711" s="13">
        <v>42153.21874999343</v>
      </c>
      <c r="B2711" s="12">
        <v>155.0</v>
      </c>
    </row>
    <row r="2712" ht="15.75" customHeight="1">
      <c r="A2712" s="13">
        <v>42153.229166660094</v>
      </c>
      <c r="B2712" s="12">
        <v>150.0</v>
      </c>
    </row>
    <row r="2713" ht="15.75" customHeight="1">
      <c r="A2713" s="13">
        <v>42153.23958332676</v>
      </c>
      <c r="B2713" s="12">
        <v>145.0</v>
      </c>
    </row>
    <row r="2714" ht="15.75" customHeight="1">
      <c r="A2714" s="13">
        <v>42153.24999999342</v>
      </c>
      <c r="B2714" s="12">
        <v>143.0</v>
      </c>
    </row>
    <row r="2715" ht="15.75" customHeight="1">
      <c r="A2715" s="13">
        <v>42153.26041666009</v>
      </c>
      <c r="B2715" s="12">
        <v>159.0</v>
      </c>
    </row>
    <row r="2716" ht="15.75" customHeight="1">
      <c r="A2716" s="13">
        <v>42153.27083332675</v>
      </c>
      <c r="B2716" s="12">
        <v>146.0</v>
      </c>
    </row>
    <row r="2717" ht="15.75" customHeight="1">
      <c r="A2717" s="13">
        <v>42153.281249993415</v>
      </c>
      <c r="B2717" s="12">
        <v>146.0</v>
      </c>
    </row>
    <row r="2718" ht="15.75" customHeight="1">
      <c r="A2718" s="13">
        <v>42153.29166666008</v>
      </c>
      <c r="B2718" s="12">
        <v>149.0</v>
      </c>
    </row>
    <row r="2719" ht="15.75" customHeight="1">
      <c r="A2719" s="13">
        <v>42153.302083326744</v>
      </c>
      <c r="B2719" s="12">
        <v>148.0</v>
      </c>
    </row>
    <row r="2720" ht="15.75" customHeight="1">
      <c r="A2720" s="13">
        <v>42153.31249999341</v>
      </c>
      <c r="B2720" s="12">
        <v>158.0</v>
      </c>
    </row>
    <row r="2721" ht="15.75" customHeight="1">
      <c r="A2721" s="13">
        <v>42153.32291666007</v>
      </c>
      <c r="B2721" s="12">
        <v>152.0</v>
      </c>
    </row>
    <row r="2722" ht="15.75" customHeight="1">
      <c r="A2722" s="13">
        <v>42153.33333332674</v>
      </c>
      <c r="B2722" s="12">
        <v>154.0</v>
      </c>
    </row>
    <row r="2723" ht="15.75" customHeight="1">
      <c r="A2723" s="13">
        <v>42153.3437499934</v>
      </c>
      <c r="B2723" s="12">
        <v>160.0</v>
      </c>
    </row>
    <row r="2724" ht="15.75" customHeight="1">
      <c r="A2724" s="13">
        <v>42153.354166660065</v>
      </c>
      <c r="B2724" s="12">
        <v>159.0</v>
      </c>
    </row>
    <row r="2725" ht="15.75" customHeight="1">
      <c r="A2725" s="13">
        <v>42153.36458332673</v>
      </c>
      <c r="B2725" s="12">
        <v>165.0</v>
      </c>
    </row>
    <row r="2726" ht="15.75" customHeight="1">
      <c r="A2726" s="13">
        <v>42153.37499999339</v>
      </c>
      <c r="B2726" s="12">
        <v>180.0</v>
      </c>
    </row>
    <row r="2727" ht="15.75" customHeight="1">
      <c r="A2727" s="13">
        <v>42153.38541666006</v>
      </c>
      <c r="B2727" s="12">
        <v>170.0</v>
      </c>
    </row>
    <row r="2728" ht="15.75" customHeight="1">
      <c r="A2728" s="13">
        <v>42153.39583332672</v>
      </c>
      <c r="B2728" s="12">
        <v>169.0</v>
      </c>
    </row>
    <row r="2729" ht="15.75" customHeight="1">
      <c r="A2729" s="13">
        <v>42153.406249993386</v>
      </c>
      <c r="B2729" s="12">
        <v>170.0</v>
      </c>
    </row>
    <row r="2730" ht="15.75" customHeight="1">
      <c r="A2730" s="13">
        <v>42153.41666666005</v>
      </c>
      <c r="B2730" s="12">
        <v>194.0</v>
      </c>
    </row>
    <row r="2731" ht="15.75" customHeight="1">
      <c r="A2731" s="13">
        <v>42153.427083326715</v>
      </c>
      <c r="B2731" s="12">
        <v>212.0</v>
      </c>
    </row>
    <row r="2732" ht="15.75" customHeight="1">
      <c r="A2732" s="13">
        <v>42153.43749999338</v>
      </c>
      <c r="B2732" s="12">
        <v>218.0</v>
      </c>
    </row>
    <row r="2733" ht="15.75" customHeight="1">
      <c r="A2733" s="13">
        <v>42153.44791666004</v>
      </c>
      <c r="B2733" s="12">
        <v>230.0</v>
      </c>
    </row>
    <row r="2734" ht="15.75" customHeight="1">
      <c r="A2734" s="13">
        <v>42153.45833332671</v>
      </c>
      <c r="B2734" s="12">
        <v>239.0</v>
      </c>
    </row>
    <row r="2735" ht="15.75" customHeight="1">
      <c r="A2735" s="13">
        <v>42153.46874999337</v>
      </c>
      <c r="B2735" s="12">
        <v>227.0</v>
      </c>
    </row>
    <row r="2736" ht="15.75" customHeight="1">
      <c r="A2736" s="13">
        <v>42153.479166660036</v>
      </c>
      <c r="B2736" s="12">
        <v>234.0</v>
      </c>
    </row>
    <row r="2737" ht="15.75" customHeight="1">
      <c r="A2737" s="13">
        <v>42153.4895833267</v>
      </c>
      <c r="B2737" s="12">
        <v>242.0</v>
      </c>
    </row>
    <row r="2738" ht="15.75" customHeight="1">
      <c r="A2738" s="13">
        <v>42153.499999993364</v>
      </c>
      <c r="B2738" s="12">
        <v>263.0</v>
      </c>
    </row>
    <row r="2739" ht="15.75" customHeight="1">
      <c r="A2739" s="13">
        <v>42153.51041666003</v>
      </c>
      <c r="B2739" s="12">
        <v>271.0</v>
      </c>
    </row>
    <row r="2740" ht="15.75" customHeight="1">
      <c r="A2740" s="13">
        <v>42153.52083332669</v>
      </c>
      <c r="B2740" s="12">
        <v>246.0</v>
      </c>
    </row>
    <row r="2741" ht="15.75" customHeight="1">
      <c r="A2741" s="13">
        <v>42153.53124999336</v>
      </c>
      <c r="B2741" s="12">
        <v>264.0</v>
      </c>
    </row>
    <row r="2742" ht="15.75" customHeight="1">
      <c r="A2742" s="13">
        <v>42153.54166666002</v>
      </c>
      <c r="B2742" s="12">
        <v>263.0</v>
      </c>
    </row>
    <row r="2743" ht="15.75" customHeight="1">
      <c r="A2743" s="13">
        <v>42153.552083326686</v>
      </c>
      <c r="B2743" s="12">
        <v>264.0</v>
      </c>
    </row>
    <row r="2744" ht="15.75" customHeight="1">
      <c r="A2744" s="13">
        <v>42153.56249999335</v>
      </c>
      <c r="B2744" s="12">
        <v>260.0</v>
      </c>
    </row>
    <row r="2745" ht="15.75" customHeight="1">
      <c r="A2745" s="13">
        <v>42153.572916660014</v>
      </c>
      <c r="B2745" s="12">
        <v>275.0</v>
      </c>
    </row>
    <row r="2746" ht="15.75" customHeight="1">
      <c r="A2746" s="13">
        <v>42153.58333332668</v>
      </c>
      <c r="B2746" s="12">
        <v>278.0</v>
      </c>
    </row>
    <row r="2747" ht="15.75" customHeight="1">
      <c r="A2747" s="13">
        <v>42153.59374999334</v>
      </c>
      <c r="B2747" s="12">
        <v>273.0</v>
      </c>
    </row>
    <row r="2748" ht="15.75" customHeight="1">
      <c r="A2748" s="13">
        <v>42153.60416666001</v>
      </c>
      <c r="B2748" s="12">
        <v>270.0</v>
      </c>
    </row>
    <row r="2749" ht="15.75" customHeight="1">
      <c r="A2749" s="13">
        <v>42153.61458332667</v>
      </c>
      <c r="B2749" s="12">
        <v>271.0</v>
      </c>
    </row>
    <row r="2750" ht="15.75" customHeight="1">
      <c r="A2750" s="13">
        <v>42153.624999993335</v>
      </c>
      <c r="B2750" s="12">
        <v>270.0</v>
      </c>
    </row>
    <row r="2751" ht="15.75" customHeight="1">
      <c r="A2751" s="13">
        <v>42153.63541666</v>
      </c>
      <c r="B2751" s="12">
        <v>278.0</v>
      </c>
    </row>
    <row r="2752" ht="15.75" customHeight="1">
      <c r="A2752" s="13">
        <v>42153.645833326664</v>
      </c>
      <c r="B2752" s="12">
        <v>282.0</v>
      </c>
    </row>
    <row r="2753" ht="15.75" customHeight="1">
      <c r="A2753" s="13">
        <v>42153.65624999333</v>
      </c>
      <c r="B2753" s="12">
        <v>273.0</v>
      </c>
    </row>
    <row r="2754" ht="15.75" customHeight="1">
      <c r="A2754" s="13">
        <v>42153.66666665999</v>
      </c>
      <c r="B2754" s="12">
        <v>279.0</v>
      </c>
    </row>
    <row r="2755" ht="15.75" customHeight="1">
      <c r="A2755" s="13">
        <v>42153.67708332666</v>
      </c>
      <c r="B2755" s="12">
        <v>274.0</v>
      </c>
    </row>
    <row r="2756" ht="15.75" customHeight="1">
      <c r="A2756" s="13">
        <v>42153.68749999332</v>
      </c>
      <c r="B2756" s="12">
        <v>273.0</v>
      </c>
    </row>
    <row r="2757" ht="15.75" customHeight="1">
      <c r="A2757" s="13">
        <v>42153.697916659985</v>
      </c>
      <c r="B2757" s="12">
        <v>274.0</v>
      </c>
    </row>
    <row r="2758" ht="15.75" customHeight="1">
      <c r="A2758" s="13">
        <v>42153.70833332665</v>
      </c>
      <c r="B2758" s="12">
        <v>283.0</v>
      </c>
    </row>
    <row r="2759" ht="15.75" customHeight="1">
      <c r="A2759" s="13">
        <v>42153.71874999331</v>
      </c>
      <c r="B2759" s="12">
        <v>274.0</v>
      </c>
    </row>
    <row r="2760" ht="15.75" customHeight="1">
      <c r="A2760" s="13">
        <v>42153.72916665998</v>
      </c>
      <c r="B2760" s="12">
        <v>269.0</v>
      </c>
    </row>
    <row r="2761" ht="15.75" customHeight="1">
      <c r="A2761" s="13">
        <v>42153.73958332664</v>
      </c>
      <c r="B2761" s="12">
        <v>270.0</v>
      </c>
    </row>
    <row r="2762" ht="15.75" customHeight="1">
      <c r="A2762" s="13">
        <v>42153.749999993306</v>
      </c>
      <c r="B2762" s="12">
        <v>267.0</v>
      </c>
    </row>
    <row r="2763" ht="15.75" customHeight="1">
      <c r="A2763" s="13">
        <v>42153.76041665997</v>
      </c>
      <c r="B2763" s="12">
        <v>275.0</v>
      </c>
    </row>
    <row r="2764" ht="15.75" customHeight="1">
      <c r="A2764" s="13">
        <v>42153.770833326635</v>
      </c>
      <c r="B2764" s="12">
        <v>273.0</v>
      </c>
    </row>
    <row r="2765" ht="15.75" customHeight="1">
      <c r="A2765" s="13">
        <v>42153.7812499933</v>
      </c>
      <c r="B2765" s="12">
        <v>255.0</v>
      </c>
    </row>
    <row r="2766" ht="15.75" customHeight="1">
      <c r="A2766" s="13">
        <v>42153.79166665996</v>
      </c>
      <c r="B2766" s="12">
        <v>247.0</v>
      </c>
    </row>
    <row r="2767" ht="15.75" customHeight="1">
      <c r="A2767" s="13">
        <v>42153.80208332663</v>
      </c>
      <c r="B2767" s="12">
        <v>234.0</v>
      </c>
    </row>
    <row r="2768" ht="15.75" customHeight="1">
      <c r="A2768" s="13">
        <v>42153.81249999329</v>
      </c>
      <c r="B2768" s="12">
        <v>228.0</v>
      </c>
    </row>
    <row r="2769" ht="15.75" customHeight="1">
      <c r="A2769" s="13">
        <v>42153.822916659956</v>
      </c>
      <c r="B2769" s="12">
        <v>215.0</v>
      </c>
    </row>
    <row r="2770" ht="15.75" customHeight="1">
      <c r="A2770" s="13">
        <v>42153.83333332662</v>
      </c>
      <c r="B2770" s="12">
        <v>207.0</v>
      </c>
    </row>
    <row r="2771" ht="15.75" customHeight="1">
      <c r="A2771" s="13">
        <v>42153.843749993284</v>
      </c>
      <c r="B2771" s="12">
        <v>182.0</v>
      </c>
    </row>
    <row r="2772" ht="15.75" customHeight="1">
      <c r="A2772" s="13">
        <v>42153.85416665995</v>
      </c>
      <c r="B2772" s="12">
        <v>183.0</v>
      </c>
    </row>
    <row r="2773" ht="15.75" customHeight="1">
      <c r="A2773" s="13">
        <v>42153.86458332661</v>
      </c>
      <c r="B2773" s="12">
        <v>172.0</v>
      </c>
    </row>
    <row r="2774" ht="15.75" customHeight="1">
      <c r="A2774" s="13">
        <v>42153.87499999328</v>
      </c>
      <c r="B2774" s="12">
        <v>178.0</v>
      </c>
    </row>
    <row r="2775" ht="15.75" customHeight="1">
      <c r="A2775" s="13">
        <v>42153.88541665994</v>
      </c>
      <c r="B2775" s="12">
        <v>166.0</v>
      </c>
    </row>
    <row r="2776" ht="15.75" customHeight="1">
      <c r="A2776" s="13">
        <v>42153.895833326605</v>
      </c>
      <c r="B2776" s="12">
        <v>163.0</v>
      </c>
    </row>
    <row r="2777" ht="15.75" customHeight="1">
      <c r="A2777" s="13">
        <v>42153.90624999327</v>
      </c>
      <c r="B2777" s="12">
        <v>167.0</v>
      </c>
    </row>
    <row r="2778" ht="15.75" customHeight="1">
      <c r="A2778" s="13">
        <v>42153.916666659934</v>
      </c>
      <c r="B2778" s="12">
        <v>153.0</v>
      </c>
    </row>
    <row r="2779" ht="15.75" customHeight="1">
      <c r="A2779" s="13">
        <v>42153.9270833266</v>
      </c>
      <c r="B2779" s="12">
        <v>158.0</v>
      </c>
    </row>
    <row r="2780" ht="15.75" customHeight="1">
      <c r="A2780" s="13">
        <v>42153.93749999326</v>
      </c>
      <c r="B2780" s="12">
        <v>160.0</v>
      </c>
    </row>
    <row r="2781" ht="15.75" customHeight="1">
      <c r="A2781" s="13">
        <v>42153.94791665993</v>
      </c>
      <c r="B2781" s="12">
        <v>157.0</v>
      </c>
    </row>
    <row r="2782" ht="15.75" customHeight="1">
      <c r="A2782" s="13">
        <v>42153.95833332659</v>
      </c>
      <c r="B2782" s="12">
        <v>156.0</v>
      </c>
    </row>
    <row r="2783" ht="15.75" customHeight="1">
      <c r="A2783" s="13">
        <v>42153.968749993255</v>
      </c>
      <c r="B2783" s="12">
        <v>168.0</v>
      </c>
    </row>
    <row r="2784" ht="15.75" customHeight="1">
      <c r="A2784" s="13">
        <v>42153.97916665992</v>
      </c>
      <c r="B2784" s="12">
        <v>155.0</v>
      </c>
    </row>
    <row r="2785" ht="15.75" customHeight="1">
      <c r="A2785" s="13">
        <v>42153.989583326584</v>
      </c>
      <c r="B2785" s="12">
        <v>166.0</v>
      </c>
    </row>
    <row r="2786" ht="15.75" customHeight="1">
      <c r="A2786" s="13">
        <v>42153.99999999325</v>
      </c>
      <c r="B2786" s="12">
        <v>164.0</v>
      </c>
    </row>
    <row r="2787" ht="15.75" customHeight="1">
      <c r="A2787" s="13">
        <v>42154.01041665991</v>
      </c>
      <c r="B2787" s="12">
        <v>155.0</v>
      </c>
    </row>
    <row r="2788" ht="15.75" customHeight="1">
      <c r="A2788" s="13">
        <v>42154.02083332658</v>
      </c>
      <c r="B2788" s="12">
        <v>159.0</v>
      </c>
    </row>
    <row r="2789" ht="15.75" customHeight="1">
      <c r="A2789" s="13">
        <v>42154.03124999324</v>
      </c>
      <c r="B2789" s="12">
        <v>165.0</v>
      </c>
    </row>
    <row r="2790" ht="15.75" customHeight="1">
      <c r="A2790" s="13">
        <v>42154.041666659905</v>
      </c>
      <c r="B2790" s="12">
        <v>153.0</v>
      </c>
    </row>
    <row r="2791" ht="15.75" customHeight="1">
      <c r="A2791" s="13">
        <v>42154.05208332657</v>
      </c>
      <c r="B2791" s="12">
        <v>154.0</v>
      </c>
    </row>
    <row r="2792" ht="15.75" customHeight="1">
      <c r="A2792" s="13">
        <v>42154.06249999323</v>
      </c>
      <c r="B2792" s="12">
        <v>153.0</v>
      </c>
    </row>
    <row r="2793" ht="15.75" customHeight="1">
      <c r="A2793" s="13">
        <v>42154.0729166599</v>
      </c>
      <c r="B2793" s="12">
        <v>153.0</v>
      </c>
    </row>
    <row r="2794" ht="15.75" customHeight="1">
      <c r="A2794" s="13">
        <v>42154.08333332656</v>
      </c>
      <c r="B2794" s="12">
        <v>166.0</v>
      </c>
    </row>
    <row r="2795" ht="15.75" customHeight="1">
      <c r="A2795" s="13">
        <v>42154.093749993226</v>
      </c>
      <c r="B2795" s="12">
        <v>159.0</v>
      </c>
    </row>
    <row r="2796" ht="15.75" customHeight="1">
      <c r="A2796" s="13">
        <v>42154.10416665989</v>
      </c>
      <c r="B2796" s="12">
        <v>157.0</v>
      </c>
    </row>
    <row r="2797" ht="15.75" customHeight="1">
      <c r="A2797" s="13">
        <v>42154.114583326555</v>
      </c>
      <c r="B2797" s="12">
        <v>153.0</v>
      </c>
    </row>
    <row r="2798" ht="15.75" customHeight="1">
      <c r="A2798" s="13">
        <v>42154.12499999322</v>
      </c>
      <c r="B2798" s="12">
        <v>163.0</v>
      </c>
    </row>
    <row r="2799" ht="15.75" customHeight="1">
      <c r="A2799" s="13">
        <v>42154.13541665988</v>
      </c>
      <c r="B2799" s="12">
        <v>154.0</v>
      </c>
    </row>
    <row r="2800" ht="15.75" customHeight="1">
      <c r="A2800" s="13">
        <v>42154.14583332655</v>
      </c>
      <c r="B2800" s="12">
        <v>150.0</v>
      </c>
    </row>
    <row r="2801" ht="15.75" customHeight="1">
      <c r="A2801" s="13">
        <v>42154.15624999321</v>
      </c>
      <c r="B2801" s="12">
        <v>156.0</v>
      </c>
    </row>
    <row r="2802" ht="15.75" customHeight="1">
      <c r="A2802" s="13">
        <v>42154.166666659876</v>
      </c>
      <c r="B2802" s="12">
        <v>156.0</v>
      </c>
    </row>
    <row r="2803" ht="15.75" customHeight="1">
      <c r="A2803" s="13">
        <v>42154.17708332654</v>
      </c>
      <c r="B2803" s="12">
        <v>151.0</v>
      </c>
    </row>
    <row r="2804" ht="15.75" customHeight="1">
      <c r="A2804" s="13">
        <v>42154.187499993204</v>
      </c>
      <c r="B2804" s="12">
        <v>154.0</v>
      </c>
    </row>
    <row r="2805" ht="15.75" customHeight="1">
      <c r="A2805" s="13">
        <v>42154.19791665987</v>
      </c>
      <c r="B2805" s="12">
        <v>152.0</v>
      </c>
    </row>
    <row r="2806" ht="15.75" customHeight="1">
      <c r="A2806" s="13">
        <v>42154.20833332653</v>
      </c>
      <c r="B2806" s="12">
        <v>171.0</v>
      </c>
    </row>
    <row r="2807" ht="15.75" customHeight="1">
      <c r="A2807" s="13">
        <v>42154.2187499932</v>
      </c>
      <c r="B2807" s="12">
        <v>154.0</v>
      </c>
    </row>
    <row r="2808" ht="15.75" customHeight="1">
      <c r="A2808" s="13">
        <v>42154.22916665986</v>
      </c>
      <c r="B2808" s="12">
        <v>152.0</v>
      </c>
    </row>
    <row r="2809" ht="15.75" customHeight="1">
      <c r="A2809" s="13">
        <v>42154.239583326525</v>
      </c>
      <c r="B2809" s="12">
        <v>150.0</v>
      </c>
    </row>
    <row r="2810" ht="15.75" customHeight="1">
      <c r="A2810" s="13">
        <v>42154.24999999319</v>
      </c>
      <c r="B2810" s="12">
        <v>154.0</v>
      </c>
    </row>
    <row r="2811" ht="15.75" customHeight="1">
      <c r="A2811" s="13">
        <v>42154.260416659854</v>
      </c>
      <c r="B2811" s="12">
        <v>150.0</v>
      </c>
    </row>
    <row r="2812" ht="15.75" customHeight="1">
      <c r="A2812" s="13">
        <v>42154.27083332652</v>
      </c>
      <c r="B2812" s="12">
        <v>160.0</v>
      </c>
    </row>
    <row r="2813" ht="15.75" customHeight="1">
      <c r="A2813" s="13">
        <v>42154.28124999318</v>
      </c>
      <c r="B2813" s="12">
        <v>165.0</v>
      </c>
    </row>
    <row r="2814" ht="15.75" customHeight="1">
      <c r="A2814" s="13">
        <v>42154.29166665985</v>
      </c>
      <c r="B2814" s="12">
        <v>154.0</v>
      </c>
    </row>
    <row r="2815" ht="15.75" customHeight="1">
      <c r="A2815" s="13">
        <v>42154.30208332651</v>
      </c>
      <c r="B2815" s="12">
        <v>157.0</v>
      </c>
    </row>
    <row r="2816" ht="15.75" customHeight="1">
      <c r="A2816" s="13">
        <v>42154.312499993175</v>
      </c>
      <c r="B2816" s="12">
        <v>156.0</v>
      </c>
    </row>
    <row r="2817" ht="15.75" customHeight="1">
      <c r="A2817" s="13">
        <v>42154.32291665984</v>
      </c>
      <c r="B2817" s="12">
        <v>154.0</v>
      </c>
    </row>
    <row r="2818" ht="15.75" customHeight="1">
      <c r="A2818" s="13">
        <v>42154.3333333265</v>
      </c>
      <c r="B2818" s="12">
        <v>146.0</v>
      </c>
    </row>
    <row r="2819" ht="15.75" customHeight="1">
      <c r="A2819" s="13">
        <v>42154.34374999317</v>
      </c>
      <c r="B2819" s="12">
        <v>152.0</v>
      </c>
    </row>
    <row r="2820" ht="15.75" customHeight="1">
      <c r="A2820" s="13">
        <v>42154.35416665983</v>
      </c>
      <c r="B2820" s="12">
        <v>146.0</v>
      </c>
    </row>
    <row r="2821" ht="15.75" customHeight="1">
      <c r="A2821" s="13">
        <v>42154.364583326496</v>
      </c>
      <c r="B2821" s="12">
        <v>160.0</v>
      </c>
    </row>
    <row r="2822" ht="15.75" customHeight="1">
      <c r="A2822" s="13">
        <v>42154.37499999316</v>
      </c>
      <c r="B2822" s="12">
        <v>159.0</v>
      </c>
    </row>
    <row r="2823" ht="15.75" customHeight="1">
      <c r="A2823" s="13">
        <v>42154.385416659825</v>
      </c>
      <c r="B2823" s="12">
        <v>178.0</v>
      </c>
    </row>
    <row r="2824" ht="15.75" customHeight="1">
      <c r="A2824" s="13">
        <v>42154.39583332649</v>
      </c>
      <c r="B2824" s="12">
        <v>193.0</v>
      </c>
    </row>
    <row r="2825" ht="15.75" customHeight="1">
      <c r="A2825" s="13">
        <v>42154.40624999315</v>
      </c>
      <c r="B2825" s="12">
        <v>185.0</v>
      </c>
    </row>
    <row r="2826" ht="15.75" customHeight="1">
      <c r="A2826" s="13">
        <v>42154.41666665982</v>
      </c>
      <c r="B2826" s="12">
        <v>186.0</v>
      </c>
    </row>
    <row r="2827" ht="15.75" customHeight="1">
      <c r="A2827" s="13">
        <v>42154.42708332648</v>
      </c>
      <c r="B2827" s="12">
        <v>190.0</v>
      </c>
    </row>
    <row r="2828" ht="15.75" customHeight="1">
      <c r="A2828" s="13">
        <v>42154.437499993146</v>
      </c>
      <c r="B2828" s="12">
        <v>203.0</v>
      </c>
    </row>
    <row r="2829" ht="15.75" customHeight="1">
      <c r="A2829" s="13">
        <v>42154.44791665981</v>
      </c>
      <c r="B2829" s="12">
        <v>199.0</v>
      </c>
    </row>
    <row r="2830" ht="15.75" customHeight="1">
      <c r="A2830" s="13">
        <v>42154.458333326475</v>
      </c>
      <c r="B2830" s="12">
        <v>212.0</v>
      </c>
    </row>
    <row r="2831" ht="15.75" customHeight="1">
      <c r="A2831" s="13">
        <v>42154.46874999314</v>
      </c>
      <c r="B2831" s="12">
        <v>211.0</v>
      </c>
    </row>
    <row r="2832" ht="15.75" customHeight="1">
      <c r="A2832" s="13">
        <v>42154.4791666598</v>
      </c>
      <c r="B2832" s="12">
        <v>213.0</v>
      </c>
    </row>
    <row r="2833" ht="15.75" customHeight="1">
      <c r="A2833" s="13">
        <v>42154.48958332647</v>
      </c>
      <c r="B2833" s="12">
        <v>213.0</v>
      </c>
    </row>
    <row r="2834" ht="15.75" customHeight="1">
      <c r="A2834" s="13">
        <v>42154.49999999313</v>
      </c>
      <c r="B2834" s="12">
        <v>221.0</v>
      </c>
    </row>
    <row r="2835" ht="15.75" customHeight="1">
      <c r="A2835" s="13">
        <v>42154.510416659796</v>
      </c>
      <c r="B2835" s="12">
        <v>222.0</v>
      </c>
    </row>
    <row r="2836" ht="15.75" customHeight="1">
      <c r="A2836" s="13">
        <v>42154.52083332646</v>
      </c>
      <c r="B2836" s="12">
        <v>224.0</v>
      </c>
    </row>
    <row r="2837" ht="15.75" customHeight="1">
      <c r="A2837" s="13">
        <v>42154.531249993124</v>
      </c>
      <c r="B2837" s="12">
        <v>230.0</v>
      </c>
    </row>
    <row r="2838" ht="15.75" customHeight="1">
      <c r="A2838" s="13">
        <v>42154.54166665979</v>
      </c>
      <c r="B2838" s="12">
        <v>234.0</v>
      </c>
    </row>
    <row r="2839" ht="15.75" customHeight="1">
      <c r="A2839" s="13">
        <v>42154.55208332645</v>
      </c>
      <c r="B2839" s="12">
        <v>236.0</v>
      </c>
    </row>
    <row r="2840" ht="15.75" customHeight="1">
      <c r="A2840" s="13">
        <v>42154.56249999312</v>
      </c>
      <c r="B2840" s="12">
        <v>250.0</v>
      </c>
    </row>
    <row r="2841" ht="15.75" customHeight="1">
      <c r="A2841" s="13">
        <v>42154.57291665978</v>
      </c>
      <c r="B2841" s="12">
        <v>238.0</v>
      </c>
    </row>
    <row r="2842" ht="15.75" customHeight="1">
      <c r="A2842" s="13">
        <v>42154.583333326445</v>
      </c>
      <c r="B2842" s="12">
        <v>248.0</v>
      </c>
    </row>
    <row r="2843" ht="15.75" customHeight="1">
      <c r="A2843" s="13">
        <v>42154.59374999311</v>
      </c>
      <c r="B2843" s="12">
        <v>242.0</v>
      </c>
    </row>
    <row r="2844" ht="15.75" customHeight="1">
      <c r="A2844" s="13">
        <v>42154.604166659774</v>
      </c>
      <c r="B2844" s="12">
        <v>244.0</v>
      </c>
    </row>
    <row r="2845" ht="15.75" customHeight="1">
      <c r="A2845" s="13">
        <v>42154.61458332644</v>
      </c>
      <c r="B2845" s="12">
        <v>244.0</v>
      </c>
    </row>
    <row r="2846" ht="15.75" customHeight="1">
      <c r="A2846" s="13">
        <v>42154.6249999931</v>
      </c>
      <c r="B2846" s="12">
        <v>242.0</v>
      </c>
    </row>
    <row r="2847" ht="15.75" customHeight="1">
      <c r="A2847" s="13">
        <v>42154.63541665977</v>
      </c>
      <c r="B2847" s="12">
        <v>237.0</v>
      </c>
    </row>
    <row r="2848" ht="15.75" customHeight="1">
      <c r="A2848" s="13">
        <v>42154.64583332643</v>
      </c>
      <c r="B2848" s="12">
        <v>175.0</v>
      </c>
    </row>
    <row r="2849" ht="15.75" customHeight="1">
      <c r="A2849" s="13">
        <v>42154.656249993095</v>
      </c>
      <c r="B2849" s="12">
        <v>176.0</v>
      </c>
    </row>
    <row r="2850" ht="15.75" customHeight="1">
      <c r="A2850" s="13">
        <v>42154.66666665976</v>
      </c>
      <c r="B2850" s="12">
        <v>171.0</v>
      </c>
    </row>
    <row r="2851" ht="15.75" customHeight="1">
      <c r="A2851" s="13">
        <v>42154.67708332642</v>
      </c>
      <c r="B2851" s="12">
        <v>180.0</v>
      </c>
    </row>
    <row r="2852" ht="15.75" customHeight="1">
      <c r="A2852" s="13">
        <v>42154.68749999309</v>
      </c>
      <c r="B2852" s="12">
        <v>183.0</v>
      </c>
    </row>
    <row r="2853" ht="15.75" customHeight="1">
      <c r="A2853" s="13">
        <v>42154.69791665975</v>
      </c>
      <c r="B2853" s="12">
        <v>181.0</v>
      </c>
    </row>
    <row r="2854" ht="15.75" customHeight="1">
      <c r="A2854" s="13">
        <v>42154.708333326416</v>
      </c>
      <c r="B2854" s="12">
        <v>192.0</v>
      </c>
    </row>
    <row r="2855" ht="15.75" customHeight="1">
      <c r="A2855" s="13">
        <v>42154.71874999308</v>
      </c>
      <c r="B2855" s="12">
        <v>187.0</v>
      </c>
    </row>
    <row r="2856" ht="15.75" customHeight="1">
      <c r="A2856" s="13">
        <v>42154.729166659745</v>
      </c>
      <c r="B2856" s="12">
        <v>186.0</v>
      </c>
    </row>
    <row r="2857" ht="15.75" customHeight="1">
      <c r="A2857" s="13">
        <v>42154.73958332641</v>
      </c>
      <c r="B2857" s="12">
        <v>198.0</v>
      </c>
    </row>
    <row r="2858" ht="15.75" customHeight="1">
      <c r="A2858" s="13">
        <v>42154.74999999307</v>
      </c>
      <c r="B2858" s="12">
        <v>185.0</v>
      </c>
    </row>
    <row r="2859" ht="15.75" customHeight="1">
      <c r="A2859" s="13">
        <v>42154.76041665974</v>
      </c>
      <c r="B2859" s="12">
        <v>190.0</v>
      </c>
    </row>
    <row r="2860" ht="15.75" customHeight="1">
      <c r="A2860" s="13">
        <v>42154.7708333264</v>
      </c>
      <c r="B2860" s="12">
        <v>192.0</v>
      </c>
    </row>
    <row r="2861" ht="15.75" customHeight="1">
      <c r="A2861" s="13">
        <v>42154.781249993066</v>
      </c>
      <c r="B2861" s="12">
        <v>184.0</v>
      </c>
    </row>
    <row r="2862" ht="15.75" customHeight="1">
      <c r="A2862" s="13">
        <v>42154.79166665973</v>
      </c>
      <c r="B2862" s="12">
        <v>188.0</v>
      </c>
    </row>
    <row r="2863" ht="15.75" customHeight="1">
      <c r="A2863" s="13">
        <v>42154.802083326394</v>
      </c>
      <c r="B2863" s="12">
        <v>186.0</v>
      </c>
    </row>
    <row r="2864" ht="15.75" customHeight="1">
      <c r="A2864" s="13">
        <v>42154.81249999306</v>
      </c>
      <c r="B2864" s="12">
        <v>186.0</v>
      </c>
    </row>
    <row r="2865" ht="15.75" customHeight="1">
      <c r="A2865" s="13">
        <v>42154.82291665972</v>
      </c>
      <c r="B2865" s="12">
        <v>182.0</v>
      </c>
    </row>
    <row r="2866" ht="15.75" customHeight="1">
      <c r="A2866" s="13">
        <v>42154.83333332639</v>
      </c>
      <c r="B2866" s="12">
        <v>172.0</v>
      </c>
    </row>
    <row r="2867" ht="15.75" customHeight="1">
      <c r="A2867" s="13">
        <v>42154.84374999305</v>
      </c>
      <c r="B2867" s="12">
        <v>172.0</v>
      </c>
    </row>
    <row r="2868" ht="15.75" customHeight="1">
      <c r="A2868" s="13">
        <v>42154.854166659716</v>
      </c>
      <c r="B2868" s="12">
        <v>159.0</v>
      </c>
    </row>
    <row r="2869" ht="15.75" customHeight="1">
      <c r="A2869" s="13">
        <v>42154.86458332638</v>
      </c>
      <c r="B2869" s="12">
        <v>161.0</v>
      </c>
    </row>
    <row r="2870" ht="15.75" customHeight="1">
      <c r="A2870" s="13">
        <v>42154.874999993044</v>
      </c>
      <c r="B2870" s="12">
        <v>164.0</v>
      </c>
    </row>
    <row r="2871" ht="15.75" customHeight="1">
      <c r="A2871" s="13">
        <v>42154.88541665971</v>
      </c>
      <c r="B2871" s="12">
        <v>152.0</v>
      </c>
    </row>
    <row r="2872" ht="15.75" customHeight="1">
      <c r="A2872" s="13">
        <v>42154.89583332637</v>
      </c>
      <c r="B2872" s="12">
        <v>159.0</v>
      </c>
    </row>
    <row r="2873" ht="15.75" customHeight="1">
      <c r="A2873" s="13">
        <v>42154.90624999304</v>
      </c>
      <c r="B2873" s="12">
        <v>155.0</v>
      </c>
    </row>
    <row r="2874" ht="15.75" customHeight="1">
      <c r="A2874" s="13">
        <v>42154.9166666597</v>
      </c>
      <c r="B2874" s="12">
        <v>152.0</v>
      </c>
    </row>
    <row r="2875" ht="15.75" customHeight="1">
      <c r="A2875" s="13">
        <v>42154.927083326365</v>
      </c>
      <c r="B2875" s="12">
        <v>157.0</v>
      </c>
    </row>
    <row r="2876" ht="15.75" customHeight="1">
      <c r="A2876" s="13">
        <v>42154.93749999303</v>
      </c>
      <c r="B2876" s="12">
        <v>158.0</v>
      </c>
    </row>
    <row r="2877" ht="15.75" customHeight="1">
      <c r="A2877" s="13">
        <v>42154.947916659694</v>
      </c>
      <c r="B2877" s="12">
        <v>154.0</v>
      </c>
    </row>
    <row r="2878" ht="15.75" customHeight="1">
      <c r="A2878" s="13">
        <v>42154.95833332636</v>
      </c>
      <c r="B2878" s="12">
        <v>154.0</v>
      </c>
    </row>
    <row r="2879" ht="15.75" customHeight="1">
      <c r="A2879" s="13">
        <v>42154.96874999302</v>
      </c>
      <c r="B2879" s="12">
        <v>151.0</v>
      </c>
    </row>
    <row r="2880" ht="15.75" customHeight="1">
      <c r="A2880" s="13">
        <v>42154.97916665969</v>
      </c>
      <c r="B2880" s="12">
        <v>146.0</v>
      </c>
    </row>
    <row r="2881" ht="15.75" customHeight="1">
      <c r="A2881" s="13">
        <v>42154.98958332635</v>
      </c>
      <c r="B2881" s="12">
        <v>146.0</v>
      </c>
    </row>
    <row r="2882" ht="15.75" customHeight="1">
      <c r="A2882" s="13">
        <v>42154.999999993015</v>
      </c>
      <c r="B2882" s="12">
        <v>145.0</v>
      </c>
    </row>
    <row r="2883" ht="15.75" customHeight="1">
      <c r="A2883" s="13">
        <v>42155.01041665968</v>
      </c>
      <c r="B2883" s="12">
        <v>143.0</v>
      </c>
    </row>
    <row r="2884" ht="15.75" customHeight="1">
      <c r="A2884" s="13">
        <v>42155.02083332634</v>
      </c>
      <c r="B2884" s="12">
        <v>151.0</v>
      </c>
    </row>
    <row r="2885" ht="15.75" customHeight="1">
      <c r="A2885" s="13">
        <v>42155.03124999301</v>
      </c>
      <c r="B2885" s="12">
        <v>145.0</v>
      </c>
    </row>
    <row r="2886" ht="15.75" customHeight="1">
      <c r="A2886" s="13">
        <v>42155.04166665967</v>
      </c>
      <c r="B2886" s="12">
        <v>144.0</v>
      </c>
    </row>
    <row r="2887" ht="15.75" customHeight="1">
      <c r="A2887" s="13">
        <v>42155.052083326336</v>
      </c>
      <c r="B2887" s="12">
        <v>146.0</v>
      </c>
    </row>
    <row r="2888" ht="15.75" customHeight="1">
      <c r="A2888" s="13">
        <v>42155.062499993</v>
      </c>
      <c r="B2888" s="12">
        <v>145.0</v>
      </c>
    </row>
    <row r="2889" ht="15.75" customHeight="1">
      <c r="A2889" s="13">
        <v>42155.072916659665</v>
      </c>
      <c r="B2889" s="12">
        <v>154.0</v>
      </c>
    </row>
    <row r="2890" ht="15.75" customHeight="1">
      <c r="A2890" s="13">
        <v>42155.08333332633</v>
      </c>
      <c r="B2890" s="12">
        <v>148.0</v>
      </c>
    </row>
    <row r="2891" ht="15.75" customHeight="1">
      <c r="A2891" s="13">
        <v>42155.09374999299</v>
      </c>
      <c r="B2891" s="12">
        <v>154.0</v>
      </c>
    </row>
    <row r="2892" ht="15.75" customHeight="1">
      <c r="A2892" s="13">
        <v>42155.10416665966</v>
      </c>
      <c r="B2892" s="12">
        <v>148.0</v>
      </c>
    </row>
    <row r="2893" ht="15.75" customHeight="1">
      <c r="A2893" s="13">
        <v>42155.11458332632</v>
      </c>
      <c r="B2893" s="12">
        <v>147.0</v>
      </c>
    </row>
    <row r="2894" ht="15.75" customHeight="1">
      <c r="A2894" s="13">
        <v>42155.124999992986</v>
      </c>
      <c r="B2894" s="12">
        <v>147.0</v>
      </c>
    </row>
    <row r="2895" ht="15.75" customHeight="1">
      <c r="A2895" s="13">
        <v>42155.13541665965</v>
      </c>
      <c r="B2895" s="12">
        <v>149.0</v>
      </c>
    </row>
    <row r="2896" ht="15.75" customHeight="1">
      <c r="A2896" s="13">
        <v>42155.145833326314</v>
      </c>
      <c r="B2896" s="12">
        <v>145.0</v>
      </c>
    </row>
    <row r="2897" ht="15.75" customHeight="1">
      <c r="A2897" s="13">
        <v>42155.15624999298</v>
      </c>
      <c r="B2897" s="12">
        <v>145.0</v>
      </c>
    </row>
    <row r="2898" ht="15.75" customHeight="1">
      <c r="A2898" s="13">
        <v>42155.16666665964</v>
      </c>
      <c r="B2898" s="12">
        <v>144.0</v>
      </c>
    </row>
    <row r="2899" ht="15.75" customHeight="1">
      <c r="A2899" s="13">
        <v>42155.17708332631</v>
      </c>
      <c r="B2899" s="12">
        <v>156.0</v>
      </c>
    </row>
    <row r="2900" ht="15.75" customHeight="1">
      <c r="A2900" s="13">
        <v>42155.18749999297</v>
      </c>
      <c r="B2900" s="12">
        <v>154.0</v>
      </c>
    </row>
    <row r="2901" ht="15.75" customHeight="1">
      <c r="A2901" s="13">
        <v>42155.197916659636</v>
      </c>
      <c r="B2901" s="12">
        <v>144.0</v>
      </c>
    </row>
    <row r="2902" ht="15.75" customHeight="1">
      <c r="A2902" s="13">
        <v>42155.2083333263</v>
      </c>
      <c r="B2902" s="12">
        <v>152.0</v>
      </c>
    </row>
    <row r="2903" ht="15.75" customHeight="1">
      <c r="A2903" s="13">
        <v>42155.218749992964</v>
      </c>
      <c r="B2903" s="12">
        <v>153.0</v>
      </c>
    </row>
    <row r="2904" ht="15.75" customHeight="1">
      <c r="A2904" s="13">
        <v>42155.22916665963</v>
      </c>
      <c r="B2904" s="12">
        <v>147.0</v>
      </c>
    </row>
    <row r="2905" ht="15.75" customHeight="1">
      <c r="A2905" s="13">
        <v>42155.23958332629</v>
      </c>
      <c r="B2905" s="12">
        <v>153.0</v>
      </c>
    </row>
    <row r="2906" ht="15.75" customHeight="1">
      <c r="A2906" s="13">
        <v>42155.24999999296</v>
      </c>
      <c r="B2906" s="12">
        <v>150.0</v>
      </c>
    </row>
    <row r="2907" ht="15.75" customHeight="1">
      <c r="A2907" s="13">
        <v>42155.26041665962</v>
      </c>
      <c r="B2907" s="12">
        <v>143.0</v>
      </c>
    </row>
    <row r="2908" ht="15.75" customHeight="1">
      <c r="A2908" s="13">
        <v>42155.270833326285</v>
      </c>
      <c r="B2908" s="12">
        <v>151.0</v>
      </c>
    </row>
    <row r="2909" ht="15.75" customHeight="1">
      <c r="A2909" s="13">
        <v>42155.28124999295</v>
      </c>
      <c r="B2909" s="12">
        <v>146.0</v>
      </c>
    </row>
    <row r="2910" ht="15.75" customHeight="1">
      <c r="A2910" s="13">
        <v>42155.291666659614</v>
      </c>
      <c r="B2910" s="12">
        <v>160.0</v>
      </c>
    </row>
    <row r="2911" ht="15.75" customHeight="1">
      <c r="A2911" s="13">
        <v>42155.30208332628</v>
      </c>
      <c r="B2911" s="12">
        <v>172.0</v>
      </c>
    </row>
    <row r="2912" ht="15.75" customHeight="1">
      <c r="A2912" s="13">
        <v>42155.31249999294</v>
      </c>
      <c r="B2912" s="12">
        <v>157.0</v>
      </c>
    </row>
    <row r="2913" ht="15.75" customHeight="1">
      <c r="A2913" s="13">
        <v>42155.32291665961</v>
      </c>
      <c r="B2913" s="12">
        <v>159.0</v>
      </c>
    </row>
    <row r="2914" ht="15.75" customHeight="1">
      <c r="A2914" s="13">
        <v>42155.33333332627</v>
      </c>
      <c r="B2914" s="12">
        <v>155.0</v>
      </c>
    </row>
    <row r="2915" ht="15.75" customHeight="1">
      <c r="A2915" s="13">
        <v>42155.343749992935</v>
      </c>
      <c r="B2915" s="12">
        <v>161.0</v>
      </c>
    </row>
    <row r="2916" ht="15.75" customHeight="1">
      <c r="A2916" s="13">
        <v>42155.3541666596</v>
      </c>
      <c r="B2916" s="12">
        <v>164.0</v>
      </c>
    </row>
    <row r="2917" ht="15.75" customHeight="1">
      <c r="A2917" s="13">
        <v>42155.36458332626</v>
      </c>
      <c r="B2917" s="12">
        <v>156.0</v>
      </c>
    </row>
    <row r="2918" ht="15.75" customHeight="1">
      <c r="A2918" s="13">
        <v>42155.37499999293</v>
      </c>
      <c r="B2918" s="12">
        <v>171.0</v>
      </c>
    </row>
    <row r="2919" ht="15.75" customHeight="1">
      <c r="A2919" s="13">
        <v>42155.38541665959</v>
      </c>
      <c r="B2919" s="12">
        <v>167.0</v>
      </c>
    </row>
    <row r="2920" ht="15.75" customHeight="1">
      <c r="A2920" s="13">
        <v>42155.395833326256</v>
      </c>
      <c r="B2920" s="12">
        <v>170.0</v>
      </c>
    </row>
    <row r="2921" ht="15.75" customHeight="1">
      <c r="A2921" s="13">
        <v>42155.40624999292</v>
      </c>
      <c r="B2921" s="12">
        <v>171.0</v>
      </c>
    </row>
    <row r="2922" ht="15.75" customHeight="1">
      <c r="A2922" s="13">
        <v>42155.416666659585</v>
      </c>
      <c r="B2922" s="12">
        <v>168.0</v>
      </c>
    </row>
    <row r="2923" ht="15.75" customHeight="1">
      <c r="A2923" s="13">
        <v>42155.42708332625</v>
      </c>
      <c r="B2923" s="12">
        <v>180.0</v>
      </c>
    </row>
    <row r="2924" ht="15.75" customHeight="1">
      <c r="A2924" s="13">
        <v>42155.43749999291</v>
      </c>
      <c r="B2924" s="12">
        <v>167.0</v>
      </c>
    </row>
    <row r="2925" ht="15.75" customHeight="1">
      <c r="A2925" s="13">
        <v>42155.44791665958</v>
      </c>
      <c r="B2925" s="12">
        <v>169.0</v>
      </c>
    </row>
    <row r="2926" ht="15.75" customHeight="1">
      <c r="A2926" s="13">
        <v>42155.45833332624</v>
      </c>
      <c r="B2926" s="12">
        <v>174.0</v>
      </c>
    </row>
    <row r="2927" ht="15.75" customHeight="1">
      <c r="A2927" s="13">
        <v>42155.468749992906</v>
      </c>
      <c r="B2927" s="12">
        <v>164.0</v>
      </c>
    </row>
    <row r="2928" ht="15.75" customHeight="1">
      <c r="A2928" s="13">
        <v>42155.47916665957</v>
      </c>
      <c r="B2928" s="12">
        <v>180.0</v>
      </c>
    </row>
    <row r="2929" ht="15.75" customHeight="1">
      <c r="A2929" s="13">
        <v>42155.489583326234</v>
      </c>
      <c r="B2929" s="12">
        <v>166.0</v>
      </c>
    </row>
    <row r="2930" ht="15.75" customHeight="1">
      <c r="A2930" s="13">
        <v>42155.4999999929</v>
      </c>
      <c r="B2930" s="12">
        <v>170.0</v>
      </c>
    </row>
    <row r="2931" ht="15.75" customHeight="1">
      <c r="A2931" s="13">
        <v>42155.51041665956</v>
      </c>
      <c r="B2931" s="12">
        <v>171.0</v>
      </c>
    </row>
    <row r="2932" ht="15.75" customHeight="1">
      <c r="A2932" s="13">
        <v>42155.52083332623</v>
      </c>
      <c r="B2932" s="12">
        <v>166.0</v>
      </c>
    </row>
    <row r="2933" ht="15.75" customHeight="1">
      <c r="A2933" s="13">
        <v>42155.53124999289</v>
      </c>
      <c r="B2933" s="12">
        <v>173.0</v>
      </c>
    </row>
    <row r="2934" ht="15.75" customHeight="1">
      <c r="A2934" s="13">
        <v>42155.541666659556</v>
      </c>
      <c r="B2934" s="12">
        <v>167.0</v>
      </c>
    </row>
    <row r="2935" ht="15.75" customHeight="1">
      <c r="A2935" s="13">
        <v>42155.55208332622</v>
      </c>
      <c r="B2935" s="12">
        <v>175.0</v>
      </c>
    </row>
    <row r="2936" ht="15.75" customHeight="1">
      <c r="A2936" s="13">
        <v>42155.562499992884</v>
      </c>
      <c r="B2936" s="12">
        <v>170.0</v>
      </c>
    </row>
    <row r="2937" ht="15.75" customHeight="1">
      <c r="A2937" s="13">
        <v>42155.57291665955</v>
      </c>
      <c r="B2937" s="12">
        <v>174.0</v>
      </c>
    </row>
    <row r="2938" ht="15.75" customHeight="1">
      <c r="A2938" s="13">
        <v>42155.58333332621</v>
      </c>
      <c r="B2938" s="12">
        <v>178.0</v>
      </c>
    </row>
    <row r="2939" ht="15.75" customHeight="1">
      <c r="A2939" s="13">
        <v>42155.59374999288</v>
      </c>
      <c r="B2939" s="12">
        <v>175.0</v>
      </c>
    </row>
    <row r="2940" ht="15.75" customHeight="1">
      <c r="A2940" s="13">
        <v>42155.60416665954</v>
      </c>
      <c r="B2940" s="12">
        <v>174.0</v>
      </c>
    </row>
    <row r="2941" ht="15.75" customHeight="1">
      <c r="A2941" s="13">
        <v>42155.614583326205</v>
      </c>
      <c r="B2941" s="12">
        <v>179.0</v>
      </c>
    </row>
    <row r="2942" ht="15.75" customHeight="1">
      <c r="A2942" s="13">
        <v>42155.62499999287</v>
      </c>
      <c r="B2942" s="12">
        <v>176.0</v>
      </c>
    </row>
    <row r="2943" ht="15.75" customHeight="1">
      <c r="A2943" s="13">
        <v>42155.635416659534</v>
      </c>
      <c r="B2943" s="12">
        <v>179.0</v>
      </c>
    </row>
    <row r="2944" ht="15.75" customHeight="1">
      <c r="A2944" s="13">
        <v>42155.6458333262</v>
      </c>
      <c r="B2944" s="12">
        <v>182.0</v>
      </c>
    </row>
    <row r="2945" ht="15.75" customHeight="1">
      <c r="A2945" s="13">
        <v>42155.65624999286</v>
      </c>
      <c r="B2945" s="12">
        <v>179.0</v>
      </c>
    </row>
    <row r="2946" ht="15.75" customHeight="1">
      <c r="A2946" s="13">
        <v>42155.66666665953</v>
      </c>
      <c r="B2946" s="12">
        <v>184.0</v>
      </c>
    </row>
    <row r="2947" ht="15.75" customHeight="1">
      <c r="A2947" s="13">
        <v>42155.67708332619</v>
      </c>
      <c r="B2947" s="12">
        <v>188.0</v>
      </c>
    </row>
    <row r="2948" ht="15.75" customHeight="1">
      <c r="A2948" s="13">
        <v>42155.687499992855</v>
      </c>
      <c r="B2948" s="12">
        <v>183.0</v>
      </c>
    </row>
    <row r="2949" ht="15.75" customHeight="1">
      <c r="A2949" s="13">
        <v>42155.69791665952</v>
      </c>
      <c r="B2949" s="12">
        <v>180.0</v>
      </c>
    </row>
    <row r="2950" ht="15.75" customHeight="1">
      <c r="A2950" s="13">
        <v>42155.70833332618</v>
      </c>
      <c r="B2950" s="12">
        <v>190.0</v>
      </c>
    </row>
    <row r="2951" ht="15.75" customHeight="1">
      <c r="A2951" s="13">
        <v>42155.71874999285</v>
      </c>
      <c r="B2951" s="12">
        <v>186.0</v>
      </c>
    </row>
    <row r="2952" ht="15.75" customHeight="1">
      <c r="A2952" s="13">
        <v>42155.72916665951</v>
      </c>
      <c r="B2952" s="12">
        <v>185.0</v>
      </c>
    </row>
    <row r="2953" ht="15.75" customHeight="1">
      <c r="A2953" s="13">
        <v>42155.739583326176</v>
      </c>
      <c r="B2953" s="12">
        <v>197.0</v>
      </c>
    </row>
    <row r="2954" ht="15.75" customHeight="1">
      <c r="A2954" s="13">
        <v>42155.74999999284</v>
      </c>
      <c r="B2954" s="12">
        <v>185.0</v>
      </c>
    </row>
    <row r="2955" ht="15.75" customHeight="1">
      <c r="A2955" s="13">
        <v>42155.760416659505</v>
      </c>
      <c r="B2955" s="12">
        <v>188.0</v>
      </c>
    </row>
    <row r="2956" ht="15.75" customHeight="1">
      <c r="A2956" s="13">
        <v>42155.77083332617</v>
      </c>
      <c r="B2956" s="12">
        <v>189.0</v>
      </c>
    </row>
    <row r="2957" ht="15.75" customHeight="1">
      <c r="A2957" s="13">
        <v>42155.78124999283</v>
      </c>
      <c r="B2957" s="12">
        <v>186.0</v>
      </c>
    </row>
    <row r="2958" ht="15.75" customHeight="1">
      <c r="A2958" s="13">
        <v>42155.7916666595</v>
      </c>
      <c r="B2958" s="12">
        <v>186.0</v>
      </c>
    </row>
    <row r="2959" ht="15.75" customHeight="1">
      <c r="A2959" s="13">
        <v>42155.80208332616</v>
      </c>
      <c r="B2959" s="12">
        <v>181.0</v>
      </c>
    </row>
    <row r="2960" ht="15.75" customHeight="1">
      <c r="A2960" s="13">
        <v>42155.812499992826</v>
      </c>
      <c r="B2960" s="12">
        <v>182.0</v>
      </c>
    </row>
    <row r="2961" ht="15.75" customHeight="1">
      <c r="A2961" s="13">
        <v>42155.82291665949</v>
      </c>
      <c r="B2961" s="12">
        <v>171.0</v>
      </c>
    </row>
    <row r="2962" ht="15.75" customHeight="1">
      <c r="A2962" s="13">
        <v>42155.833333326154</v>
      </c>
      <c r="B2962" s="12">
        <v>176.0</v>
      </c>
    </row>
    <row r="2963" ht="15.75" customHeight="1">
      <c r="A2963" s="13">
        <v>42155.84374999282</v>
      </c>
      <c r="B2963" s="12">
        <v>168.0</v>
      </c>
    </row>
    <row r="2964" ht="15.75" customHeight="1">
      <c r="A2964" s="13">
        <v>42155.85416665948</v>
      </c>
      <c r="B2964" s="12">
        <v>174.0</v>
      </c>
    </row>
    <row r="2965" ht="15.75" customHeight="1">
      <c r="A2965" s="13">
        <v>42155.86458332615</v>
      </c>
      <c r="B2965" s="12">
        <v>176.0</v>
      </c>
    </row>
    <row r="2966" ht="15.75" customHeight="1">
      <c r="A2966" s="13">
        <v>42155.87499999281</v>
      </c>
      <c r="B2966" s="12">
        <v>164.0</v>
      </c>
    </row>
    <row r="2967" ht="15.75" customHeight="1">
      <c r="A2967" s="13">
        <v>42155.885416659476</v>
      </c>
      <c r="B2967" s="12">
        <v>171.0</v>
      </c>
    </row>
    <row r="2968" ht="15.75" customHeight="1">
      <c r="A2968" s="13">
        <v>42155.89583332614</v>
      </c>
      <c r="B2968" s="12">
        <v>150.0</v>
      </c>
    </row>
    <row r="2969" ht="15.75" customHeight="1">
      <c r="A2969" s="13">
        <v>42155.906249992804</v>
      </c>
      <c r="B2969" s="12">
        <v>154.0</v>
      </c>
    </row>
    <row r="2970" ht="15.75" customHeight="1">
      <c r="A2970" s="13">
        <v>42155.91666665947</v>
      </c>
      <c r="B2970" s="12">
        <v>140.0</v>
      </c>
    </row>
    <row r="2971" ht="15.75" customHeight="1">
      <c r="A2971" s="13">
        <v>42155.92708332613</v>
      </c>
      <c r="B2971" s="12">
        <v>143.0</v>
      </c>
    </row>
    <row r="2972" ht="15.75" customHeight="1">
      <c r="A2972" s="13">
        <v>42155.9374999928</v>
      </c>
      <c r="B2972" s="12">
        <v>143.0</v>
      </c>
    </row>
    <row r="2973" ht="15.75" customHeight="1">
      <c r="A2973" s="13">
        <v>42155.94791665946</v>
      </c>
      <c r="B2973" s="12">
        <v>141.0</v>
      </c>
    </row>
    <row r="2974" ht="15.75" customHeight="1">
      <c r="A2974" s="13">
        <v>42155.958333326125</v>
      </c>
      <c r="B2974" s="12">
        <v>137.0</v>
      </c>
    </row>
    <row r="2975" ht="15.75" customHeight="1">
      <c r="A2975" s="13">
        <v>42155.96874999279</v>
      </c>
      <c r="B2975" s="12">
        <v>140.0</v>
      </c>
    </row>
    <row r="2976" ht="15.75" customHeight="1">
      <c r="A2976" s="13">
        <v>42155.979166659454</v>
      </c>
      <c r="B2976" s="12">
        <v>141.0</v>
      </c>
    </row>
    <row r="2977" ht="15.75" customHeight="1">
      <c r="A2977" s="13">
        <v>42155.98958332612</v>
      </c>
      <c r="B2977" s="12">
        <v>140.0</v>
      </c>
    </row>
    <row r="2978" ht="15.75" customHeight="1">
      <c r="A2978" s="13">
        <v>42155.99999999278</v>
      </c>
      <c r="B2978" s="12">
        <v>136.0</v>
      </c>
    </row>
    <row r="2979" ht="15.75" customHeight="1">
      <c r="A2979" s="13">
        <v>42156.01041665945</v>
      </c>
      <c r="B2979" s="12">
        <v>131.0</v>
      </c>
    </row>
    <row r="2980" ht="15.75" customHeight="1">
      <c r="A2980" s="13">
        <v>42156.02083332611</v>
      </c>
      <c r="B2980" s="12">
        <v>136.0</v>
      </c>
    </row>
    <row r="2981" ht="15.75" customHeight="1">
      <c r="A2981" s="13">
        <v>42156.031249992775</v>
      </c>
      <c r="B2981" s="12">
        <v>133.0</v>
      </c>
    </row>
    <row r="2982" ht="15.75" customHeight="1">
      <c r="A2982" s="13">
        <v>42156.04166665944</v>
      </c>
      <c r="B2982" s="12">
        <v>133.0</v>
      </c>
    </row>
    <row r="2983" ht="15.75" customHeight="1">
      <c r="A2983" s="13">
        <v>42156.0520833261</v>
      </c>
      <c r="B2983" s="12">
        <v>135.0</v>
      </c>
    </row>
    <row r="2984" ht="15.75" customHeight="1">
      <c r="A2984" s="13">
        <v>42156.06249999277</v>
      </c>
      <c r="B2984" s="12">
        <v>135.0</v>
      </c>
    </row>
    <row r="2985" ht="15.75" customHeight="1">
      <c r="A2985" s="13">
        <v>42156.07291665943</v>
      </c>
      <c r="B2985" s="12">
        <v>132.0</v>
      </c>
    </row>
    <row r="2986" ht="15.75" customHeight="1">
      <c r="A2986" s="13">
        <v>42156.083333326096</v>
      </c>
      <c r="B2986" s="12">
        <v>137.0</v>
      </c>
    </row>
    <row r="2987" ht="15.75" customHeight="1">
      <c r="A2987" s="13">
        <v>42156.09374999276</v>
      </c>
      <c r="B2987" s="12">
        <v>132.0</v>
      </c>
    </row>
    <row r="2988" ht="15.75" customHeight="1">
      <c r="A2988" s="13">
        <v>42156.104166659425</v>
      </c>
      <c r="B2988" s="12">
        <v>133.0</v>
      </c>
    </row>
    <row r="2989" ht="15.75" customHeight="1">
      <c r="A2989" s="13">
        <v>42156.11458332609</v>
      </c>
      <c r="B2989" s="12">
        <v>133.0</v>
      </c>
    </row>
    <row r="2990" ht="15.75" customHeight="1">
      <c r="A2990" s="13">
        <v>42156.12499999275</v>
      </c>
      <c r="B2990" s="12">
        <v>137.0</v>
      </c>
    </row>
    <row r="2991" ht="15.75" customHeight="1">
      <c r="A2991" s="13">
        <v>42156.13541665942</v>
      </c>
      <c r="B2991" s="12">
        <v>132.0</v>
      </c>
    </row>
    <row r="2992" ht="15.75" customHeight="1">
      <c r="A2992" s="13">
        <v>42156.14583332608</v>
      </c>
      <c r="B2992" s="12">
        <v>133.0</v>
      </c>
    </row>
    <row r="2993" ht="15.75" customHeight="1">
      <c r="A2993" s="13">
        <v>42156.156249992746</v>
      </c>
      <c r="B2993" s="12">
        <v>130.0</v>
      </c>
    </row>
    <row r="2994" ht="15.75" customHeight="1">
      <c r="A2994" s="13">
        <v>42156.16666665941</v>
      </c>
      <c r="B2994" s="12">
        <v>132.0</v>
      </c>
    </row>
    <row r="2995" ht="15.75" customHeight="1">
      <c r="A2995" s="13">
        <v>42156.177083326074</v>
      </c>
      <c r="B2995" s="12">
        <v>131.0</v>
      </c>
    </row>
    <row r="2996" ht="15.75" customHeight="1">
      <c r="A2996" s="13">
        <v>42156.18749999274</v>
      </c>
      <c r="B2996" s="12">
        <v>130.0</v>
      </c>
    </row>
    <row r="2997" ht="15.75" customHeight="1">
      <c r="A2997" s="13">
        <v>42156.1979166594</v>
      </c>
      <c r="B2997" s="12">
        <v>136.0</v>
      </c>
    </row>
    <row r="2998" ht="15.75" customHeight="1">
      <c r="A2998" s="13">
        <v>42156.20833332607</v>
      </c>
      <c r="B2998" s="12">
        <v>130.0</v>
      </c>
    </row>
    <row r="2999" ht="15.75" customHeight="1">
      <c r="A2999" s="13">
        <v>42156.21874999273</v>
      </c>
      <c r="B2999" s="12">
        <v>131.0</v>
      </c>
    </row>
    <row r="3000" ht="15.75" customHeight="1">
      <c r="A3000" s="13">
        <v>42156.229166659396</v>
      </c>
      <c r="B3000" s="12">
        <v>131.0</v>
      </c>
    </row>
    <row r="3001" ht="15.75" customHeight="1">
      <c r="A3001" s="13">
        <v>42156.23958332606</v>
      </c>
      <c r="B3001" s="12">
        <v>131.0</v>
      </c>
    </row>
    <row r="3002" ht="15.75" customHeight="1">
      <c r="A3002" s="13">
        <v>42156.249999992724</v>
      </c>
      <c r="B3002" s="12">
        <v>132.0</v>
      </c>
    </row>
    <row r="3003" ht="15.75" customHeight="1">
      <c r="A3003" s="13">
        <v>42156.26041665939</v>
      </c>
      <c r="B3003" s="12">
        <v>131.0</v>
      </c>
    </row>
    <row r="3004" ht="15.75" customHeight="1">
      <c r="A3004" s="13">
        <v>42156.27083332605</v>
      </c>
      <c r="B3004" s="12">
        <v>131.0</v>
      </c>
    </row>
    <row r="3005" ht="15.75" customHeight="1">
      <c r="A3005" s="13">
        <v>42156.28124999272</v>
      </c>
      <c r="B3005" s="12">
        <v>132.0</v>
      </c>
    </row>
    <row r="3006" ht="15.75" customHeight="1">
      <c r="A3006" s="13">
        <v>42156.29166665938</v>
      </c>
      <c r="B3006" s="12">
        <v>132.0</v>
      </c>
    </row>
    <row r="3007" ht="15.75" customHeight="1">
      <c r="A3007" s="13">
        <v>42156.302083326045</v>
      </c>
      <c r="B3007" s="12">
        <v>135.0</v>
      </c>
    </row>
    <row r="3008" ht="15.75" customHeight="1">
      <c r="A3008" s="13">
        <v>42156.31249999271</v>
      </c>
      <c r="B3008" s="12">
        <v>127.0</v>
      </c>
    </row>
    <row r="3009" ht="15.75" customHeight="1">
      <c r="A3009" s="13">
        <v>42156.322916659374</v>
      </c>
      <c r="B3009" s="12">
        <v>133.0</v>
      </c>
    </row>
    <row r="3010" ht="15.75" customHeight="1">
      <c r="A3010" s="13">
        <v>42156.33333332604</v>
      </c>
      <c r="B3010" s="12">
        <v>137.0</v>
      </c>
    </row>
    <row r="3011" ht="15.75" customHeight="1">
      <c r="A3011" s="13">
        <v>42156.3437499927</v>
      </c>
      <c r="B3011" s="12">
        <v>144.0</v>
      </c>
    </row>
    <row r="3012" ht="15.75" customHeight="1">
      <c r="A3012" s="13">
        <v>42156.35416665937</v>
      </c>
      <c r="B3012" s="12">
        <v>151.0</v>
      </c>
    </row>
    <row r="3013" ht="15.75" customHeight="1">
      <c r="A3013" s="13">
        <v>42156.36458332603</v>
      </c>
      <c r="B3013" s="12">
        <v>164.0</v>
      </c>
    </row>
    <row r="3014" ht="15.75" customHeight="1">
      <c r="A3014" s="13">
        <v>42156.374999992695</v>
      </c>
      <c r="B3014" s="12">
        <v>190.0</v>
      </c>
    </row>
    <row r="3015" ht="15.75" customHeight="1">
      <c r="A3015" s="13">
        <v>42156.38541665936</v>
      </c>
      <c r="B3015" s="12">
        <v>189.0</v>
      </c>
    </row>
    <row r="3016" ht="15.75" customHeight="1">
      <c r="A3016" s="13">
        <v>42156.39583332602</v>
      </c>
      <c r="B3016" s="12">
        <v>191.0</v>
      </c>
    </row>
    <row r="3017" ht="15.75" customHeight="1">
      <c r="A3017" s="13">
        <v>42156.40624999269</v>
      </c>
      <c r="B3017" s="12">
        <v>196.0</v>
      </c>
    </row>
    <row r="3018" ht="15.75" customHeight="1">
      <c r="A3018" s="13">
        <v>42156.41666665935</v>
      </c>
      <c r="B3018" s="12">
        <v>188.0</v>
      </c>
    </row>
    <row r="3019" ht="15.75" customHeight="1">
      <c r="A3019" s="13">
        <v>42156.427083326016</v>
      </c>
      <c r="B3019" s="12">
        <v>194.0</v>
      </c>
    </row>
    <row r="3020" ht="15.75" customHeight="1">
      <c r="A3020" s="13">
        <v>42156.43749999268</v>
      </c>
      <c r="B3020" s="12">
        <v>195.0</v>
      </c>
    </row>
    <row r="3021" ht="15.75" customHeight="1">
      <c r="A3021" s="13">
        <v>42156.447916659345</v>
      </c>
      <c r="B3021" s="12">
        <v>192.0</v>
      </c>
    </row>
    <row r="3022" ht="15.75" customHeight="1">
      <c r="A3022" s="13">
        <v>42156.45833332601</v>
      </c>
      <c r="B3022" s="12">
        <v>202.0</v>
      </c>
    </row>
    <row r="3023" ht="15.75" customHeight="1">
      <c r="A3023" s="13">
        <v>42156.46874999267</v>
      </c>
      <c r="B3023" s="12">
        <v>194.0</v>
      </c>
    </row>
    <row r="3024" ht="15.75" customHeight="1">
      <c r="A3024" s="13">
        <v>42156.47916665934</v>
      </c>
      <c r="B3024" s="12">
        <v>197.0</v>
      </c>
    </row>
    <row r="3025" ht="15.75" customHeight="1">
      <c r="A3025" s="13">
        <v>42156.489583326</v>
      </c>
      <c r="B3025" s="12">
        <v>193.0</v>
      </c>
    </row>
    <row r="3026" ht="15.75" customHeight="1">
      <c r="A3026" s="13">
        <v>42156.499999992666</v>
      </c>
      <c r="B3026" s="12">
        <v>206.0</v>
      </c>
    </row>
    <row r="3027" ht="15.75" customHeight="1">
      <c r="A3027" s="13">
        <v>42156.51041665933</v>
      </c>
      <c r="B3027" s="12">
        <v>195.0</v>
      </c>
    </row>
    <row r="3028" ht="15.75" customHeight="1">
      <c r="A3028" s="13">
        <v>42156.520833325994</v>
      </c>
      <c r="B3028" s="12">
        <v>197.0</v>
      </c>
    </row>
    <row r="3029" ht="15.75" customHeight="1">
      <c r="A3029" s="13">
        <v>42156.53124999266</v>
      </c>
      <c r="B3029" s="12">
        <v>197.0</v>
      </c>
    </row>
    <row r="3030" ht="15.75" customHeight="1">
      <c r="A3030" s="13">
        <v>42156.54166665932</v>
      </c>
      <c r="B3030" s="12">
        <v>199.0</v>
      </c>
    </row>
    <row r="3031" ht="15.75" customHeight="1">
      <c r="A3031" s="13">
        <v>42156.55208332599</v>
      </c>
      <c r="B3031" s="12">
        <v>199.0</v>
      </c>
    </row>
    <row r="3032" ht="15.75" customHeight="1">
      <c r="A3032" s="13">
        <v>42156.56249999265</v>
      </c>
      <c r="B3032" s="12">
        <v>205.0</v>
      </c>
    </row>
    <row r="3033" ht="15.75" customHeight="1">
      <c r="A3033" s="13">
        <v>42156.572916659316</v>
      </c>
      <c r="B3033" s="12">
        <v>203.0</v>
      </c>
    </row>
    <row r="3034" ht="15.75" customHeight="1">
      <c r="A3034" s="13">
        <v>42156.58333332598</v>
      </c>
      <c r="B3034" s="12">
        <v>204.0</v>
      </c>
    </row>
    <row r="3035" ht="15.75" customHeight="1">
      <c r="A3035" s="13">
        <v>42156.593749992644</v>
      </c>
      <c r="B3035" s="12">
        <v>213.0</v>
      </c>
    </row>
    <row r="3036" ht="15.75" customHeight="1">
      <c r="A3036" s="13">
        <v>42156.60416665931</v>
      </c>
      <c r="B3036" s="12">
        <v>210.0</v>
      </c>
    </row>
    <row r="3037" ht="15.75" customHeight="1">
      <c r="A3037" s="13">
        <v>42156.61458332597</v>
      </c>
      <c r="B3037" s="12">
        <v>209.0</v>
      </c>
    </row>
    <row r="3038" ht="15.75" customHeight="1">
      <c r="A3038" s="13">
        <v>42156.62499999264</v>
      </c>
      <c r="B3038" s="12">
        <v>208.0</v>
      </c>
    </row>
    <row r="3039" ht="15.75" customHeight="1">
      <c r="A3039" s="13">
        <v>42156.6354166593</v>
      </c>
      <c r="B3039" s="12">
        <v>211.0</v>
      </c>
    </row>
    <row r="3040" ht="15.75" customHeight="1">
      <c r="A3040" s="13">
        <v>42156.645833325965</v>
      </c>
      <c r="B3040" s="12">
        <v>207.0</v>
      </c>
    </row>
    <row r="3041" ht="15.75" customHeight="1">
      <c r="A3041" s="13">
        <v>42156.65624999263</v>
      </c>
      <c r="B3041" s="12">
        <v>224.0</v>
      </c>
    </row>
    <row r="3042" ht="15.75" customHeight="1">
      <c r="A3042" s="13">
        <v>42156.666666659294</v>
      </c>
      <c r="B3042" s="12">
        <v>213.0</v>
      </c>
    </row>
    <row r="3043" ht="15.75" customHeight="1">
      <c r="A3043" s="13">
        <v>42156.67708332596</v>
      </c>
      <c r="B3043" s="12">
        <v>219.0</v>
      </c>
    </row>
    <row r="3044" ht="15.75" customHeight="1">
      <c r="A3044" s="13">
        <v>42156.68749999262</v>
      </c>
      <c r="B3044" s="12">
        <v>216.0</v>
      </c>
    </row>
    <row r="3045" ht="15.75" customHeight="1">
      <c r="A3045" s="13">
        <v>42156.69791665929</v>
      </c>
      <c r="B3045" s="12">
        <v>214.0</v>
      </c>
    </row>
    <row r="3046" ht="15.75" customHeight="1">
      <c r="A3046" s="13">
        <v>42156.70833332595</v>
      </c>
      <c r="B3046" s="12">
        <v>220.0</v>
      </c>
    </row>
    <row r="3047" ht="15.75" customHeight="1">
      <c r="A3047" s="13">
        <v>42156.718749992615</v>
      </c>
      <c r="B3047" s="12">
        <v>221.0</v>
      </c>
    </row>
    <row r="3048" ht="15.75" customHeight="1">
      <c r="A3048" s="13">
        <v>42156.72916665928</v>
      </c>
      <c r="B3048" s="12">
        <v>215.0</v>
      </c>
    </row>
    <row r="3049" ht="15.75" customHeight="1">
      <c r="A3049" s="13">
        <v>42156.73958332594</v>
      </c>
      <c r="B3049" s="12">
        <v>218.0</v>
      </c>
    </row>
    <row r="3050" ht="15.75" customHeight="1">
      <c r="A3050" s="13">
        <v>42156.74999999261</v>
      </c>
      <c r="B3050" s="12">
        <v>223.0</v>
      </c>
    </row>
    <row r="3051" ht="15.75" customHeight="1">
      <c r="A3051" s="13">
        <v>42156.76041665927</v>
      </c>
      <c r="B3051" s="12">
        <v>210.0</v>
      </c>
    </row>
    <row r="3052" ht="15.75" customHeight="1">
      <c r="A3052" s="13">
        <v>42156.770833325936</v>
      </c>
      <c r="B3052" s="12">
        <v>218.0</v>
      </c>
    </row>
    <row r="3053" ht="15.75" customHeight="1">
      <c r="A3053" s="13">
        <v>42156.7812499926</v>
      </c>
      <c r="B3053" s="12">
        <v>208.0</v>
      </c>
    </row>
    <row r="3054" ht="15.75" customHeight="1">
      <c r="A3054" s="13">
        <v>42156.791666659265</v>
      </c>
      <c r="B3054" s="12">
        <v>217.0</v>
      </c>
    </row>
    <row r="3055" ht="15.75" customHeight="1">
      <c r="A3055" s="13">
        <v>42156.80208332593</v>
      </c>
      <c r="B3055" s="12">
        <v>206.0</v>
      </c>
    </row>
    <row r="3056" ht="15.75" customHeight="1">
      <c r="A3056" s="13">
        <v>42156.81249999259</v>
      </c>
      <c r="B3056" s="12">
        <v>209.0</v>
      </c>
    </row>
    <row r="3057" ht="15.75" customHeight="1">
      <c r="A3057" s="13">
        <v>42156.82291665926</v>
      </c>
      <c r="B3057" s="12">
        <v>211.0</v>
      </c>
    </row>
    <row r="3058" ht="15.75" customHeight="1">
      <c r="A3058" s="13">
        <v>42156.83333332592</v>
      </c>
      <c r="B3058" s="12">
        <v>203.0</v>
      </c>
    </row>
    <row r="3059" ht="15.75" customHeight="1">
      <c r="A3059" s="13">
        <v>42156.843749992586</v>
      </c>
      <c r="B3059" s="12">
        <v>204.0</v>
      </c>
    </row>
    <row r="3060" ht="15.75" customHeight="1">
      <c r="A3060" s="13">
        <v>42156.85416665925</v>
      </c>
      <c r="B3060" s="12">
        <v>193.0</v>
      </c>
    </row>
    <row r="3061" ht="15.75" customHeight="1">
      <c r="A3061" s="13">
        <v>42156.864583325914</v>
      </c>
      <c r="B3061" s="12">
        <v>189.0</v>
      </c>
    </row>
    <row r="3062" ht="15.75" customHeight="1">
      <c r="A3062" s="13">
        <v>42156.87499999258</v>
      </c>
      <c r="B3062" s="12">
        <v>186.0</v>
      </c>
    </row>
    <row r="3063" ht="15.75" customHeight="1">
      <c r="A3063" s="13">
        <v>42156.88541665924</v>
      </c>
      <c r="B3063" s="12">
        <v>177.0</v>
      </c>
    </row>
    <row r="3064" ht="15.75" customHeight="1">
      <c r="A3064" s="13">
        <v>42156.89583332591</v>
      </c>
      <c r="B3064" s="12">
        <v>176.0</v>
      </c>
    </row>
    <row r="3065" ht="15.75" customHeight="1">
      <c r="A3065" s="13">
        <v>42156.90624999257</v>
      </c>
      <c r="B3065" s="12">
        <v>184.0</v>
      </c>
    </row>
    <row r="3066" ht="15.75" customHeight="1">
      <c r="A3066" s="13">
        <v>42156.916666659235</v>
      </c>
      <c r="B3066" s="12">
        <v>183.0</v>
      </c>
    </row>
    <row r="3067" ht="15.75" customHeight="1">
      <c r="A3067" s="13">
        <v>42156.9270833259</v>
      </c>
      <c r="B3067" s="12">
        <v>197.0</v>
      </c>
    </row>
    <row r="3068" ht="15.75" customHeight="1">
      <c r="A3068" s="13">
        <v>42156.937499992564</v>
      </c>
      <c r="B3068" s="12">
        <v>186.0</v>
      </c>
    </row>
    <row r="3069" ht="15.75" customHeight="1">
      <c r="A3069" s="13">
        <v>42156.94791665923</v>
      </c>
      <c r="B3069" s="12">
        <v>187.0</v>
      </c>
    </row>
    <row r="3070" ht="15.75" customHeight="1">
      <c r="A3070" s="13">
        <v>42156.95833332589</v>
      </c>
      <c r="B3070" s="12">
        <v>180.0</v>
      </c>
    </row>
    <row r="3071" ht="15.75" customHeight="1">
      <c r="A3071" s="13">
        <v>42156.96874999256</v>
      </c>
      <c r="B3071" s="12">
        <v>171.0</v>
      </c>
    </row>
    <row r="3072" ht="15.75" customHeight="1">
      <c r="A3072" s="13">
        <v>42156.97916665922</v>
      </c>
      <c r="B3072" s="12">
        <v>166.0</v>
      </c>
    </row>
    <row r="3073" ht="15.75" customHeight="1">
      <c r="A3073" s="13">
        <v>42156.989583325885</v>
      </c>
      <c r="B3073" s="12">
        <v>160.0</v>
      </c>
    </row>
    <row r="3074" ht="15.75" customHeight="1">
      <c r="A3074" s="13">
        <v>42156.99999999255</v>
      </c>
      <c r="B3074" s="12">
        <v>163.0</v>
      </c>
    </row>
    <row r="3075" ht="15.75" customHeight="1">
      <c r="A3075" s="13">
        <v>42157.010416659214</v>
      </c>
      <c r="B3075" s="12">
        <v>156.0</v>
      </c>
    </row>
    <row r="3076" ht="15.75" customHeight="1">
      <c r="A3076" s="13">
        <v>42157.02083332588</v>
      </c>
      <c r="B3076" s="12">
        <v>163.0</v>
      </c>
    </row>
    <row r="3077" ht="15.75" customHeight="1">
      <c r="A3077" s="13">
        <v>42157.03124999254</v>
      </c>
      <c r="B3077" s="12">
        <v>154.0</v>
      </c>
    </row>
    <row r="3078" ht="15.75" customHeight="1">
      <c r="A3078" s="13">
        <v>42157.04166665921</v>
      </c>
      <c r="B3078" s="12">
        <v>152.0</v>
      </c>
    </row>
    <row r="3079" ht="15.75" customHeight="1">
      <c r="A3079" s="13">
        <v>42157.05208332587</v>
      </c>
      <c r="B3079" s="12">
        <v>159.0</v>
      </c>
    </row>
    <row r="3080" ht="15.75" customHeight="1">
      <c r="A3080" s="13">
        <v>42157.062499992535</v>
      </c>
      <c r="B3080" s="12">
        <v>139.0</v>
      </c>
    </row>
    <row r="3081" ht="15.75" customHeight="1">
      <c r="A3081" s="13">
        <v>42157.0729166592</v>
      </c>
      <c r="B3081" s="12">
        <v>141.0</v>
      </c>
    </row>
    <row r="3082" ht="15.75" customHeight="1">
      <c r="A3082" s="13">
        <v>42157.08333332586</v>
      </c>
      <c r="B3082" s="12">
        <v>138.0</v>
      </c>
    </row>
    <row r="3083" ht="15.75" customHeight="1">
      <c r="A3083" s="13">
        <v>42157.09374999253</v>
      </c>
      <c r="B3083" s="12">
        <v>134.0</v>
      </c>
    </row>
    <row r="3084" ht="15.75" customHeight="1">
      <c r="A3084" s="13">
        <v>42157.10416665919</v>
      </c>
      <c r="B3084" s="12">
        <v>133.0</v>
      </c>
    </row>
    <row r="3085" ht="15.75" customHeight="1">
      <c r="A3085" s="13">
        <v>42157.114583325856</v>
      </c>
      <c r="B3085" s="12">
        <v>135.0</v>
      </c>
    </row>
    <row r="3086" ht="15.75" customHeight="1">
      <c r="A3086" s="13">
        <v>42157.12499999252</v>
      </c>
      <c r="B3086" s="12">
        <v>136.0</v>
      </c>
    </row>
    <row r="3087" ht="15.75" customHeight="1">
      <c r="A3087" s="13">
        <v>42157.135416659185</v>
      </c>
      <c r="B3087" s="12">
        <v>140.0</v>
      </c>
    </row>
    <row r="3088" ht="15.75" customHeight="1">
      <c r="A3088" s="13">
        <v>42157.14583332585</v>
      </c>
      <c r="B3088" s="12">
        <v>133.0</v>
      </c>
    </row>
    <row r="3089" ht="15.75" customHeight="1">
      <c r="A3089" s="13">
        <v>42157.15624999251</v>
      </c>
      <c r="B3089" s="12">
        <v>131.0</v>
      </c>
    </row>
    <row r="3090" ht="15.75" customHeight="1">
      <c r="A3090" s="13">
        <v>42157.16666665918</v>
      </c>
      <c r="B3090" s="12">
        <v>132.0</v>
      </c>
    </row>
    <row r="3091" ht="15.75" customHeight="1">
      <c r="A3091" s="13">
        <v>42157.17708332584</v>
      </c>
      <c r="B3091" s="12">
        <v>135.0</v>
      </c>
    </row>
    <row r="3092" ht="15.75" customHeight="1">
      <c r="A3092" s="13">
        <v>42157.187499992506</v>
      </c>
      <c r="B3092" s="12">
        <v>132.0</v>
      </c>
    </row>
    <row r="3093" ht="15.75" customHeight="1">
      <c r="A3093" s="13">
        <v>42157.19791665917</v>
      </c>
      <c r="B3093" s="12">
        <v>132.0</v>
      </c>
    </row>
    <row r="3094" ht="15.75" customHeight="1">
      <c r="A3094" s="13">
        <v>42157.208333325834</v>
      </c>
      <c r="B3094" s="12">
        <v>138.0</v>
      </c>
    </row>
    <row r="3095" ht="15.75" customHeight="1">
      <c r="A3095" s="13">
        <v>42157.2187499925</v>
      </c>
      <c r="B3095" s="12">
        <v>143.0</v>
      </c>
    </row>
    <row r="3096" ht="15.75" customHeight="1">
      <c r="A3096" s="13">
        <v>42157.22916665916</v>
      </c>
      <c r="B3096" s="12">
        <v>133.0</v>
      </c>
    </row>
    <row r="3097" ht="15.75" customHeight="1">
      <c r="A3097" s="13">
        <v>42157.23958332583</v>
      </c>
      <c r="B3097" s="12">
        <v>138.0</v>
      </c>
    </row>
    <row r="3098" ht="15.75" customHeight="1">
      <c r="A3098" s="13">
        <v>42157.24999999249</v>
      </c>
      <c r="B3098" s="12">
        <v>139.0</v>
      </c>
    </row>
    <row r="3099" ht="15.75" customHeight="1">
      <c r="A3099" s="13">
        <v>42157.260416659155</v>
      </c>
      <c r="B3099" s="12">
        <v>138.0</v>
      </c>
    </row>
    <row r="3100" ht="15.75" customHeight="1">
      <c r="A3100" s="13">
        <v>42157.27083332582</v>
      </c>
      <c r="B3100" s="12">
        <v>145.0</v>
      </c>
    </row>
    <row r="3101" ht="15.75" customHeight="1">
      <c r="A3101" s="13">
        <v>42157.281249992484</v>
      </c>
      <c r="B3101" s="12">
        <v>135.0</v>
      </c>
    </row>
    <row r="3102" ht="15.75" customHeight="1">
      <c r="A3102" s="13">
        <v>42157.29166665915</v>
      </c>
      <c r="B3102" s="12">
        <v>141.0</v>
      </c>
    </row>
    <row r="3103" ht="15.75" customHeight="1">
      <c r="A3103" s="13">
        <v>42157.30208332581</v>
      </c>
      <c r="B3103" s="12">
        <v>140.0</v>
      </c>
    </row>
    <row r="3104" ht="15.75" customHeight="1">
      <c r="A3104" s="13">
        <v>42157.31249999248</v>
      </c>
      <c r="B3104" s="12">
        <v>145.0</v>
      </c>
    </row>
    <row r="3105" ht="15.75" customHeight="1">
      <c r="A3105" s="13">
        <v>42157.32291665914</v>
      </c>
      <c r="B3105" s="12">
        <v>153.0</v>
      </c>
    </row>
    <row r="3106" ht="15.75" customHeight="1">
      <c r="A3106" s="13">
        <v>42157.333333325805</v>
      </c>
      <c r="B3106" s="12">
        <v>149.0</v>
      </c>
    </row>
    <row r="3107" ht="15.75" customHeight="1">
      <c r="A3107" s="13">
        <v>42157.34374999247</v>
      </c>
      <c r="B3107" s="12">
        <v>153.0</v>
      </c>
    </row>
    <row r="3108" ht="15.75" customHeight="1">
      <c r="A3108" s="13">
        <v>42157.35416665913</v>
      </c>
      <c r="B3108" s="12">
        <v>155.0</v>
      </c>
    </row>
    <row r="3109" ht="15.75" customHeight="1">
      <c r="A3109" s="13">
        <v>42157.3645833258</v>
      </c>
      <c r="B3109" s="12">
        <v>173.0</v>
      </c>
    </row>
    <row r="3110" ht="15.75" customHeight="1">
      <c r="A3110" s="13">
        <v>42157.37499999246</v>
      </c>
      <c r="B3110" s="12">
        <v>169.0</v>
      </c>
    </row>
    <row r="3111" ht="15.75" customHeight="1">
      <c r="A3111" s="13">
        <v>42157.385416659126</v>
      </c>
      <c r="B3111" s="12">
        <v>182.0</v>
      </c>
    </row>
    <row r="3112" ht="15.75" customHeight="1">
      <c r="A3112" s="13">
        <v>42157.39583332579</v>
      </c>
      <c r="B3112" s="12">
        <v>192.0</v>
      </c>
    </row>
    <row r="3113" ht="15.75" customHeight="1">
      <c r="A3113" s="13">
        <v>42157.406249992455</v>
      </c>
      <c r="B3113" s="12">
        <v>186.0</v>
      </c>
    </row>
    <row r="3114" ht="15.75" customHeight="1">
      <c r="A3114" s="13">
        <v>42157.41666665912</v>
      </c>
      <c r="B3114" s="12">
        <v>190.0</v>
      </c>
    </row>
    <row r="3115" ht="15.75" customHeight="1">
      <c r="A3115" s="13">
        <v>42157.42708332578</v>
      </c>
      <c r="B3115" s="12">
        <v>188.0</v>
      </c>
    </row>
    <row r="3116" ht="15.75" customHeight="1">
      <c r="A3116" s="13">
        <v>42157.43749999245</v>
      </c>
      <c r="B3116" s="12">
        <v>189.0</v>
      </c>
    </row>
    <row r="3117" ht="15.75" customHeight="1">
      <c r="A3117" s="13">
        <v>42157.44791665911</v>
      </c>
      <c r="B3117" s="12">
        <v>175.0</v>
      </c>
    </row>
    <row r="3118" ht="15.75" customHeight="1">
      <c r="A3118" s="13">
        <v>42157.458333325776</v>
      </c>
      <c r="B3118" s="12">
        <v>181.0</v>
      </c>
    </row>
    <row r="3119" ht="15.75" customHeight="1">
      <c r="A3119" s="13">
        <v>42157.46874999244</v>
      </c>
      <c r="B3119" s="12">
        <v>184.0</v>
      </c>
    </row>
    <row r="3120" ht="15.75" customHeight="1">
      <c r="A3120" s="13">
        <v>42157.479166659105</v>
      </c>
      <c r="B3120" s="12">
        <v>190.0</v>
      </c>
    </row>
    <row r="3121" ht="15.75" customHeight="1">
      <c r="A3121" s="13">
        <v>42157.48958332577</v>
      </c>
      <c r="B3121" s="12">
        <v>191.0</v>
      </c>
    </row>
    <row r="3122" ht="15.75" customHeight="1">
      <c r="A3122" s="13">
        <v>42157.49999999243</v>
      </c>
      <c r="B3122" s="12">
        <v>197.0</v>
      </c>
    </row>
    <row r="3123" ht="15.75" customHeight="1">
      <c r="A3123" s="13">
        <v>42157.5104166591</v>
      </c>
      <c r="B3123" s="12">
        <v>196.0</v>
      </c>
    </row>
    <row r="3124" ht="15.75" customHeight="1">
      <c r="A3124" s="13">
        <v>42157.52083332576</v>
      </c>
      <c r="B3124" s="12">
        <v>196.0</v>
      </c>
    </row>
    <row r="3125" ht="15.75" customHeight="1">
      <c r="A3125" s="13">
        <v>42157.531249992426</v>
      </c>
      <c r="B3125" s="12">
        <v>196.0</v>
      </c>
    </row>
    <row r="3126" ht="15.75" customHeight="1">
      <c r="A3126" s="13">
        <v>42157.54166665909</v>
      </c>
      <c r="B3126" s="12">
        <v>199.0</v>
      </c>
    </row>
    <row r="3127" ht="15.75" customHeight="1">
      <c r="A3127" s="13">
        <v>42157.552083325754</v>
      </c>
      <c r="B3127" s="12">
        <v>201.0</v>
      </c>
    </row>
    <row r="3128" ht="15.75" customHeight="1">
      <c r="A3128" s="13">
        <v>42157.56249999242</v>
      </c>
      <c r="B3128" s="12">
        <v>202.0</v>
      </c>
    </row>
    <row r="3129" ht="15.75" customHeight="1">
      <c r="A3129" s="13">
        <v>42157.57291665908</v>
      </c>
      <c r="B3129" s="12">
        <v>200.0</v>
      </c>
    </row>
    <row r="3130" ht="15.75" customHeight="1">
      <c r="A3130" s="13">
        <v>42157.58333332575</v>
      </c>
      <c r="B3130" s="12">
        <v>199.0</v>
      </c>
    </row>
    <row r="3131" ht="15.75" customHeight="1">
      <c r="A3131" s="13">
        <v>42157.59374999241</v>
      </c>
      <c r="B3131" s="12">
        <v>200.0</v>
      </c>
    </row>
    <row r="3132" ht="15.75" customHeight="1">
      <c r="A3132" s="13">
        <v>42157.604166659075</v>
      </c>
      <c r="B3132" s="12">
        <v>203.0</v>
      </c>
    </row>
    <row r="3133" ht="15.75" customHeight="1">
      <c r="A3133" s="13">
        <v>42157.61458332574</v>
      </c>
      <c r="B3133" s="12">
        <v>224.0</v>
      </c>
    </row>
    <row r="3134" ht="15.75" customHeight="1">
      <c r="A3134" s="13">
        <v>42157.624999992404</v>
      </c>
      <c r="B3134" s="12">
        <v>267.0</v>
      </c>
    </row>
    <row r="3135" ht="15.75" customHeight="1">
      <c r="A3135" s="13">
        <v>42157.63541665907</v>
      </c>
      <c r="B3135" s="12">
        <v>251.0</v>
      </c>
    </row>
    <row r="3136" ht="15.75" customHeight="1">
      <c r="A3136" s="13">
        <v>42157.64583332573</v>
      </c>
      <c r="B3136" s="12">
        <v>260.0</v>
      </c>
    </row>
    <row r="3137" ht="15.75" customHeight="1">
      <c r="A3137" s="13">
        <v>42157.6562499924</v>
      </c>
      <c r="B3137" s="12">
        <v>251.0</v>
      </c>
    </row>
    <row r="3138" ht="15.75" customHeight="1">
      <c r="A3138" s="13">
        <v>42157.66666665906</v>
      </c>
      <c r="B3138" s="12">
        <v>243.0</v>
      </c>
    </row>
    <row r="3139" ht="15.75" customHeight="1">
      <c r="A3139" s="13">
        <v>42157.677083325725</v>
      </c>
      <c r="B3139" s="12">
        <v>247.0</v>
      </c>
    </row>
    <row r="3140" ht="15.75" customHeight="1">
      <c r="A3140" s="13">
        <v>42157.68749999239</v>
      </c>
      <c r="B3140" s="12">
        <v>236.0</v>
      </c>
    </row>
    <row r="3141" ht="15.75" customHeight="1">
      <c r="A3141" s="13">
        <v>42157.69791665905</v>
      </c>
      <c r="B3141" s="12">
        <v>246.0</v>
      </c>
    </row>
    <row r="3142" ht="15.75" customHeight="1">
      <c r="A3142" s="13">
        <v>42157.70833332572</v>
      </c>
      <c r="B3142" s="12">
        <v>235.0</v>
      </c>
    </row>
    <row r="3143" ht="15.75" customHeight="1">
      <c r="A3143" s="13">
        <v>42157.71874999238</v>
      </c>
      <c r="B3143" s="12">
        <v>242.0</v>
      </c>
    </row>
    <row r="3144" ht="15.75" customHeight="1">
      <c r="A3144" s="13">
        <v>42157.729166659046</v>
      </c>
      <c r="B3144" s="12">
        <v>239.0</v>
      </c>
    </row>
    <row r="3145" ht="15.75" customHeight="1">
      <c r="A3145" s="13">
        <v>42157.73958332571</v>
      </c>
      <c r="B3145" s="12">
        <v>237.0</v>
      </c>
    </row>
    <row r="3146" ht="15.75" customHeight="1">
      <c r="A3146" s="13">
        <v>42157.749999992375</v>
      </c>
      <c r="B3146" s="12">
        <v>235.0</v>
      </c>
    </row>
    <row r="3147" ht="15.75" customHeight="1">
      <c r="A3147" s="13">
        <v>42157.76041665904</v>
      </c>
      <c r="B3147" s="12">
        <v>228.0</v>
      </c>
    </row>
    <row r="3148" ht="15.75" customHeight="1">
      <c r="A3148" s="13">
        <v>42157.7708333257</v>
      </c>
      <c r="B3148" s="12">
        <v>236.0</v>
      </c>
    </row>
    <row r="3149" ht="15.75" customHeight="1">
      <c r="A3149" s="13">
        <v>42157.78124999237</v>
      </c>
      <c r="B3149" s="12">
        <v>226.0</v>
      </c>
    </row>
    <row r="3150" ht="15.75" customHeight="1">
      <c r="A3150" s="13">
        <v>42157.79166665903</v>
      </c>
      <c r="B3150" s="12">
        <v>217.0</v>
      </c>
    </row>
    <row r="3151" ht="15.75" customHeight="1">
      <c r="A3151" s="13">
        <v>42157.802083325696</v>
      </c>
      <c r="B3151" s="12">
        <v>222.0</v>
      </c>
    </row>
    <row r="3152" ht="15.75" customHeight="1">
      <c r="A3152" s="13">
        <v>42157.81249999236</v>
      </c>
      <c r="B3152" s="12">
        <v>220.0</v>
      </c>
    </row>
    <row r="3153" ht="15.75" customHeight="1">
      <c r="A3153" s="13">
        <v>42157.822916659024</v>
      </c>
      <c r="B3153" s="12">
        <v>214.0</v>
      </c>
    </row>
    <row r="3154" ht="15.75" customHeight="1">
      <c r="A3154" s="13">
        <v>42157.83333332569</v>
      </c>
      <c r="B3154" s="12">
        <v>210.0</v>
      </c>
    </row>
    <row r="3155" ht="15.75" customHeight="1">
      <c r="A3155" s="13">
        <v>42157.84374999235</v>
      </c>
      <c r="B3155" s="12">
        <v>208.0</v>
      </c>
    </row>
    <row r="3156" ht="15.75" customHeight="1">
      <c r="A3156" s="13">
        <v>42157.85416665902</v>
      </c>
      <c r="B3156" s="12">
        <v>203.0</v>
      </c>
    </row>
    <row r="3157" ht="15.75" customHeight="1">
      <c r="A3157" s="13">
        <v>42157.86458332568</v>
      </c>
      <c r="B3157" s="12">
        <v>201.0</v>
      </c>
    </row>
    <row r="3158" ht="15.75" customHeight="1">
      <c r="A3158" s="13">
        <v>42157.874999992346</v>
      </c>
      <c r="B3158" s="12">
        <v>203.0</v>
      </c>
    </row>
    <row r="3159" ht="15.75" customHeight="1">
      <c r="A3159" s="13">
        <v>42157.88541665901</v>
      </c>
      <c r="B3159" s="12">
        <v>206.0</v>
      </c>
    </row>
    <row r="3160" ht="15.75" customHeight="1">
      <c r="A3160" s="13">
        <v>42157.895833325674</v>
      </c>
      <c r="B3160" s="12">
        <v>198.0</v>
      </c>
    </row>
    <row r="3161" ht="15.75" customHeight="1">
      <c r="A3161" s="13">
        <v>42157.90624999234</v>
      </c>
      <c r="B3161" s="12">
        <v>191.0</v>
      </c>
    </row>
    <row r="3162" ht="15.75" customHeight="1">
      <c r="A3162" s="13">
        <v>42157.916666659</v>
      </c>
      <c r="B3162" s="12">
        <v>185.0</v>
      </c>
    </row>
    <row r="3163" ht="15.75" customHeight="1">
      <c r="A3163" s="13">
        <v>42157.92708332567</v>
      </c>
      <c r="B3163" s="12">
        <v>183.0</v>
      </c>
    </row>
    <row r="3164" ht="15.75" customHeight="1">
      <c r="A3164" s="13">
        <v>42157.93749999233</v>
      </c>
      <c r="B3164" s="12">
        <v>183.0</v>
      </c>
    </row>
    <row r="3165" ht="15.75" customHeight="1">
      <c r="A3165" s="13">
        <v>42157.947916658995</v>
      </c>
      <c r="B3165" s="12">
        <v>185.0</v>
      </c>
    </row>
    <row r="3166" ht="15.75" customHeight="1">
      <c r="A3166" s="13">
        <v>42157.95833332566</v>
      </c>
      <c r="B3166" s="12">
        <v>190.0</v>
      </c>
    </row>
    <row r="3167" ht="15.75" customHeight="1">
      <c r="A3167" s="13">
        <v>42157.968749992324</v>
      </c>
      <c r="B3167" s="12">
        <v>184.0</v>
      </c>
    </row>
    <row r="3168" ht="15.75" customHeight="1">
      <c r="A3168" s="13">
        <v>42157.97916665899</v>
      </c>
      <c r="B3168" s="12">
        <v>167.0</v>
      </c>
    </row>
    <row r="3169" ht="15.75" customHeight="1">
      <c r="A3169" s="13">
        <v>42157.98958332565</v>
      </c>
      <c r="B3169" s="12">
        <v>166.0</v>
      </c>
    </row>
    <row r="3170" ht="15.75" customHeight="1">
      <c r="A3170" s="13">
        <v>42157.99999999232</v>
      </c>
      <c r="B3170" s="12">
        <v>157.0</v>
      </c>
    </row>
    <row r="3171" ht="15.75" customHeight="1">
      <c r="A3171" s="13">
        <v>42158.01041665898</v>
      </c>
      <c r="B3171" s="12">
        <v>171.0</v>
      </c>
    </row>
    <row r="3172" ht="15.75" customHeight="1">
      <c r="A3172" s="13">
        <v>42158.020833325645</v>
      </c>
      <c r="B3172" s="12">
        <v>152.0</v>
      </c>
    </row>
    <row r="3173" ht="15.75" customHeight="1">
      <c r="A3173" s="13">
        <v>42158.03124999231</v>
      </c>
      <c r="B3173" s="12">
        <v>150.0</v>
      </c>
    </row>
    <row r="3174" ht="15.75" customHeight="1">
      <c r="A3174" s="13">
        <v>42158.04166665897</v>
      </c>
      <c r="B3174" s="12">
        <v>153.0</v>
      </c>
    </row>
    <row r="3175" ht="15.75" customHeight="1">
      <c r="A3175" s="13">
        <v>42158.05208332564</v>
      </c>
      <c r="B3175" s="12">
        <v>155.0</v>
      </c>
    </row>
    <row r="3176" ht="15.75" customHeight="1">
      <c r="A3176" s="13">
        <v>42158.0624999923</v>
      </c>
      <c r="B3176" s="12">
        <v>149.0</v>
      </c>
    </row>
    <row r="3177" ht="15.75" customHeight="1">
      <c r="A3177" s="13">
        <v>42158.072916658966</v>
      </c>
      <c r="B3177" s="12">
        <v>148.0</v>
      </c>
    </row>
    <row r="3178" ht="15.75" customHeight="1">
      <c r="A3178" s="13">
        <v>42158.08333332563</v>
      </c>
      <c r="B3178" s="12">
        <v>149.0</v>
      </c>
    </row>
    <row r="3179" ht="15.75" customHeight="1">
      <c r="A3179" s="13">
        <v>42158.093749992295</v>
      </c>
      <c r="B3179" s="12">
        <v>146.0</v>
      </c>
    </row>
    <row r="3180" ht="15.75" customHeight="1">
      <c r="A3180" s="13">
        <v>42158.10416665896</v>
      </c>
      <c r="B3180" s="12">
        <v>164.0</v>
      </c>
    </row>
    <row r="3181" ht="15.75" customHeight="1">
      <c r="A3181" s="13">
        <v>42158.11458332562</v>
      </c>
      <c r="B3181" s="12">
        <v>150.0</v>
      </c>
    </row>
    <row r="3182" ht="15.75" customHeight="1">
      <c r="A3182" s="13">
        <v>42158.12499999229</v>
      </c>
      <c r="B3182" s="12">
        <v>153.0</v>
      </c>
    </row>
    <row r="3183" ht="15.75" customHeight="1">
      <c r="A3183" s="13">
        <v>42158.13541665895</v>
      </c>
      <c r="B3183" s="12">
        <v>149.0</v>
      </c>
    </row>
    <row r="3184" ht="15.75" customHeight="1">
      <c r="A3184" s="13">
        <v>42158.145833325616</v>
      </c>
      <c r="B3184" s="12">
        <v>145.0</v>
      </c>
    </row>
    <row r="3185" ht="15.75" customHeight="1">
      <c r="A3185" s="13">
        <v>42158.15624999228</v>
      </c>
      <c r="B3185" s="12">
        <v>145.0</v>
      </c>
    </row>
    <row r="3186" ht="15.75" customHeight="1">
      <c r="A3186" s="13">
        <v>42158.166666658944</v>
      </c>
      <c r="B3186" s="12">
        <v>146.0</v>
      </c>
    </row>
    <row r="3187" ht="15.75" customHeight="1">
      <c r="A3187" s="13">
        <v>42158.17708332561</v>
      </c>
      <c r="B3187" s="12">
        <v>155.0</v>
      </c>
    </row>
    <row r="3188" ht="15.75" customHeight="1">
      <c r="A3188" s="13">
        <v>42158.18749999227</v>
      </c>
      <c r="B3188" s="12">
        <v>144.0</v>
      </c>
    </row>
    <row r="3189" ht="15.75" customHeight="1">
      <c r="A3189" s="13">
        <v>42158.19791665894</v>
      </c>
      <c r="B3189" s="12">
        <v>145.0</v>
      </c>
    </row>
    <row r="3190" ht="15.75" customHeight="1">
      <c r="A3190" s="13">
        <v>42158.2083333256</v>
      </c>
      <c r="B3190" s="12">
        <v>143.0</v>
      </c>
    </row>
    <row r="3191" ht="15.75" customHeight="1">
      <c r="A3191" s="13">
        <v>42158.218749992266</v>
      </c>
      <c r="B3191" s="12">
        <v>142.0</v>
      </c>
    </row>
    <row r="3192" ht="15.75" customHeight="1">
      <c r="A3192" s="13">
        <v>42158.22916665893</v>
      </c>
      <c r="B3192" s="12">
        <v>154.0</v>
      </c>
    </row>
    <row r="3193" ht="15.75" customHeight="1">
      <c r="A3193" s="13">
        <v>42158.239583325594</v>
      </c>
      <c r="B3193" s="12">
        <v>145.0</v>
      </c>
    </row>
    <row r="3194" ht="15.75" customHeight="1">
      <c r="A3194" s="13">
        <v>42158.24999999226</v>
      </c>
      <c r="B3194" s="12">
        <v>141.0</v>
      </c>
    </row>
    <row r="3195" ht="15.75" customHeight="1">
      <c r="A3195" s="13">
        <v>42158.26041665892</v>
      </c>
      <c r="B3195" s="12">
        <v>141.0</v>
      </c>
    </row>
    <row r="3196" ht="15.75" customHeight="1">
      <c r="A3196" s="13">
        <v>42158.27083332559</v>
      </c>
      <c r="B3196" s="12">
        <v>153.0</v>
      </c>
    </row>
    <row r="3197" ht="15.75" customHeight="1">
      <c r="A3197" s="13">
        <v>42158.28124999225</v>
      </c>
      <c r="B3197" s="12">
        <v>147.0</v>
      </c>
    </row>
    <row r="3198" ht="15.75" customHeight="1">
      <c r="A3198" s="13">
        <v>42158.291666658915</v>
      </c>
      <c r="B3198" s="12">
        <v>149.0</v>
      </c>
    </row>
    <row r="3199" ht="15.75" customHeight="1">
      <c r="A3199" s="13">
        <v>42158.30208332558</v>
      </c>
      <c r="B3199" s="12">
        <v>152.0</v>
      </c>
    </row>
    <row r="3200" ht="15.75" customHeight="1">
      <c r="A3200" s="13">
        <v>42158.312499992244</v>
      </c>
      <c r="B3200" s="12">
        <v>146.0</v>
      </c>
    </row>
    <row r="3201" ht="15.75" customHeight="1">
      <c r="A3201" s="13">
        <v>42158.32291665891</v>
      </c>
      <c r="B3201" s="12">
        <v>151.0</v>
      </c>
    </row>
    <row r="3202" ht="15.75" customHeight="1">
      <c r="A3202" s="13">
        <v>42158.33333332557</v>
      </c>
      <c r="B3202" s="12">
        <v>159.0</v>
      </c>
    </row>
    <row r="3203" ht="15.75" customHeight="1">
      <c r="A3203" s="13">
        <v>42158.34374999224</v>
      </c>
      <c r="B3203" s="12">
        <v>174.0</v>
      </c>
    </row>
    <row r="3204" ht="15.75" customHeight="1">
      <c r="A3204" s="13">
        <v>42158.3541666589</v>
      </c>
      <c r="B3204" s="12">
        <v>177.0</v>
      </c>
    </row>
    <row r="3205" ht="15.75" customHeight="1">
      <c r="A3205" s="13">
        <v>42158.364583325565</v>
      </c>
      <c r="B3205" s="12">
        <v>184.0</v>
      </c>
    </row>
    <row r="3206" ht="15.75" customHeight="1">
      <c r="A3206" s="13">
        <v>42158.37499999223</v>
      </c>
      <c r="B3206" s="12">
        <v>194.0</v>
      </c>
    </row>
    <row r="3207" ht="15.75" customHeight="1">
      <c r="A3207" s="13">
        <v>42158.38541665889</v>
      </c>
      <c r="B3207" s="12">
        <v>204.0</v>
      </c>
    </row>
    <row r="3208" ht="15.75" customHeight="1">
      <c r="A3208" s="13">
        <v>42158.39583332556</v>
      </c>
      <c r="B3208" s="12">
        <v>203.0</v>
      </c>
    </row>
    <row r="3209" ht="15.75" customHeight="1">
      <c r="A3209" s="13">
        <v>42158.40624999222</v>
      </c>
      <c r="B3209" s="12">
        <v>211.0</v>
      </c>
    </row>
    <row r="3210" ht="15.75" customHeight="1">
      <c r="A3210" s="13">
        <v>42158.416666658886</v>
      </c>
      <c r="B3210" s="12">
        <v>206.0</v>
      </c>
    </row>
    <row r="3211" ht="15.75" customHeight="1">
      <c r="A3211" s="13">
        <v>42158.42708332555</v>
      </c>
      <c r="B3211" s="12">
        <v>212.0</v>
      </c>
    </row>
    <row r="3212" ht="15.75" customHeight="1">
      <c r="A3212" s="13">
        <v>42158.437499992215</v>
      </c>
      <c r="B3212" s="12">
        <v>232.0</v>
      </c>
    </row>
    <row r="3213" ht="15.75" customHeight="1">
      <c r="A3213" s="13">
        <v>42158.44791665888</v>
      </c>
      <c r="B3213" s="12">
        <v>217.0</v>
      </c>
    </row>
    <row r="3214" ht="15.75" customHeight="1">
      <c r="A3214" s="13">
        <v>42158.45833332554</v>
      </c>
      <c r="B3214" s="12">
        <v>218.0</v>
      </c>
    </row>
    <row r="3215" ht="15.75" customHeight="1">
      <c r="A3215" s="13">
        <v>42158.46874999221</v>
      </c>
      <c r="B3215" s="12">
        <v>232.0</v>
      </c>
    </row>
    <row r="3216" ht="15.75" customHeight="1">
      <c r="A3216" s="13">
        <v>42158.47916665887</v>
      </c>
      <c r="B3216" s="12">
        <v>219.0</v>
      </c>
    </row>
    <row r="3217" ht="15.75" customHeight="1">
      <c r="A3217" s="13">
        <v>42158.489583325536</v>
      </c>
      <c r="B3217" s="12">
        <v>219.0</v>
      </c>
    </row>
    <row r="3218" ht="15.75" customHeight="1">
      <c r="A3218" s="13">
        <v>42158.4999999922</v>
      </c>
      <c r="B3218" s="12">
        <v>241.0</v>
      </c>
    </row>
    <row r="3219" ht="15.75" customHeight="1">
      <c r="A3219" s="13">
        <v>42158.510416658864</v>
      </c>
      <c r="B3219" s="12">
        <v>223.0</v>
      </c>
    </row>
    <row r="3220" ht="15.75" customHeight="1">
      <c r="A3220" s="13">
        <v>42158.52083332553</v>
      </c>
      <c r="B3220" s="12">
        <v>225.0</v>
      </c>
    </row>
    <row r="3221" ht="15.75" customHeight="1">
      <c r="A3221" s="13">
        <v>42158.53124999219</v>
      </c>
      <c r="B3221" s="12">
        <v>232.0</v>
      </c>
    </row>
    <row r="3222" ht="15.75" customHeight="1">
      <c r="A3222" s="13">
        <v>42158.54166665886</v>
      </c>
      <c r="B3222" s="12">
        <v>224.0</v>
      </c>
    </row>
    <row r="3223" ht="15.75" customHeight="1">
      <c r="A3223" s="13">
        <v>42158.55208332552</v>
      </c>
      <c r="B3223" s="12">
        <v>251.0</v>
      </c>
    </row>
    <row r="3224" ht="15.75" customHeight="1">
      <c r="A3224" s="13">
        <v>42158.562499992186</v>
      </c>
      <c r="B3224" s="12">
        <v>238.0</v>
      </c>
    </row>
    <row r="3225" ht="15.75" customHeight="1">
      <c r="A3225" s="13">
        <v>42158.57291665885</v>
      </c>
      <c r="B3225" s="12">
        <v>240.0</v>
      </c>
    </row>
    <row r="3226" ht="15.75" customHeight="1">
      <c r="A3226" s="13">
        <v>42158.583333325514</v>
      </c>
      <c r="B3226" s="12">
        <v>257.0</v>
      </c>
    </row>
    <row r="3227" ht="15.75" customHeight="1">
      <c r="A3227" s="13">
        <v>42158.59374999218</v>
      </c>
      <c r="B3227" s="12">
        <v>229.0</v>
      </c>
    </row>
    <row r="3228" ht="15.75" customHeight="1">
      <c r="A3228" s="13">
        <v>42158.60416665884</v>
      </c>
      <c r="B3228" s="12">
        <v>229.0</v>
      </c>
    </row>
    <row r="3229" ht="15.75" customHeight="1">
      <c r="A3229" s="13">
        <v>42158.61458332551</v>
      </c>
      <c r="B3229" s="12">
        <v>236.0</v>
      </c>
    </row>
    <row r="3230" ht="15.75" customHeight="1">
      <c r="A3230" s="13">
        <v>42158.62499999217</v>
      </c>
      <c r="B3230" s="12">
        <v>230.0</v>
      </c>
    </row>
    <row r="3231" ht="15.75" customHeight="1">
      <c r="A3231" s="13">
        <v>42158.635416658835</v>
      </c>
      <c r="B3231" s="12">
        <v>237.0</v>
      </c>
    </row>
    <row r="3232" ht="15.75" customHeight="1">
      <c r="A3232" s="13">
        <v>42158.6458333255</v>
      </c>
      <c r="B3232" s="12">
        <v>234.0</v>
      </c>
    </row>
    <row r="3233" ht="15.75" customHeight="1">
      <c r="A3233" s="13">
        <v>42158.656249992164</v>
      </c>
      <c r="B3233" s="12">
        <v>224.0</v>
      </c>
    </row>
    <row r="3234" ht="15.75" customHeight="1">
      <c r="A3234" s="13">
        <v>42158.66666665883</v>
      </c>
      <c r="B3234" s="12">
        <v>241.0</v>
      </c>
    </row>
    <row r="3235" ht="15.75" customHeight="1">
      <c r="A3235" s="13">
        <v>42158.67708332549</v>
      </c>
      <c r="B3235" s="12">
        <v>221.0</v>
      </c>
    </row>
    <row r="3236" ht="15.75" customHeight="1">
      <c r="A3236" s="13">
        <v>42158.68749999216</v>
      </c>
      <c r="B3236" s="12">
        <v>229.0</v>
      </c>
    </row>
    <row r="3237" ht="15.75" customHeight="1">
      <c r="A3237" s="13">
        <v>42158.69791665882</v>
      </c>
      <c r="B3237" s="12">
        <v>228.0</v>
      </c>
    </row>
    <row r="3238" ht="15.75" customHeight="1">
      <c r="A3238" s="13">
        <v>42158.708333325485</v>
      </c>
      <c r="B3238" s="12">
        <v>220.0</v>
      </c>
    </row>
    <row r="3239" ht="15.75" customHeight="1">
      <c r="A3239" s="13">
        <v>42158.71874999215</v>
      </c>
      <c r="B3239" s="12">
        <v>236.0</v>
      </c>
    </row>
    <row r="3240" ht="15.75" customHeight="1">
      <c r="A3240" s="13">
        <v>42158.72916665881</v>
      </c>
      <c r="B3240" s="12">
        <v>225.0</v>
      </c>
    </row>
    <row r="3241" ht="15.75" customHeight="1">
      <c r="A3241" s="13">
        <v>42158.73958332548</v>
      </c>
      <c r="B3241" s="12">
        <v>227.0</v>
      </c>
    </row>
    <row r="3242" ht="15.75" customHeight="1">
      <c r="A3242" s="13">
        <v>42158.74999999214</v>
      </c>
      <c r="B3242" s="12">
        <v>225.0</v>
      </c>
    </row>
    <row r="3243" ht="15.75" customHeight="1">
      <c r="A3243" s="13">
        <v>42158.760416658806</v>
      </c>
      <c r="B3243" s="12">
        <v>211.0</v>
      </c>
    </row>
    <row r="3244" ht="15.75" customHeight="1">
      <c r="A3244" s="13">
        <v>42158.77083332547</v>
      </c>
      <c r="B3244" s="12">
        <v>218.0</v>
      </c>
    </row>
    <row r="3245" ht="15.75" customHeight="1">
      <c r="A3245" s="13">
        <v>42158.781249992135</v>
      </c>
      <c r="B3245" s="12">
        <v>208.0</v>
      </c>
    </row>
    <row r="3246" ht="15.75" customHeight="1">
      <c r="A3246" s="13">
        <v>42158.7916666588</v>
      </c>
      <c r="B3246" s="12">
        <v>208.0</v>
      </c>
    </row>
    <row r="3247" ht="15.75" customHeight="1">
      <c r="A3247" s="13">
        <v>42158.80208332546</v>
      </c>
      <c r="B3247" s="12">
        <v>199.0</v>
      </c>
    </row>
    <row r="3248" ht="15.75" customHeight="1">
      <c r="A3248" s="13">
        <v>42158.81249999213</v>
      </c>
      <c r="B3248" s="12">
        <v>194.0</v>
      </c>
    </row>
    <row r="3249" ht="15.75" customHeight="1">
      <c r="A3249" s="13">
        <v>42158.82291665879</v>
      </c>
      <c r="B3249" s="12">
        <v>201.0</v>
      </c>
    </row>
    <row r="3250" ht="15.75" customHeight="1">
      <c r="A3250" s="13">
        <v>42158.833333325456</v>
      </c>
      <c r="B3250" s="12">
        <v>199.0</v>
      </c>
    </row>
    <row r="3251" ht="15.75" customHeight="1">
      <c r="A3251" s="13">
        <v>42158.84374999212</v>
      </c>
      <c r="B3251" s="12">
        <v>192.0</v>
      </c>
    </row>
    <row r="3252" ht="15.75" customHeight="1">
      <c r="A3252" s="13">
        <v>42158.854166658784</v>
      </c>
      <c r="B3252" s="12">
        <v>181.0</v>
      </c>
    </row>
    <row r="3253" ht="15.75" customHeight="1">
      <c r="A3253" s="13">
        <v>42158.86458332545</v>
      </c>
      <c r="B3253" s="12">
        <v>170.0</v>
      </c>
    </row>
    <row r="3254" ht="15.75" customHeight="1">
      <c r="A3254" s="13">
        <v>42158.87499999211</v>
      </c>
      <c r="B3254" s="12">
        <v>179.0</v>
      </c>
    </row>
    <row r="3255" ht="15.75" customHeight="1">
      <c r="A3255" s="13">
        <v>42158.88541665878</v>
      </c>
      <c r="B3255" s="12">
        <v>178.0</v>
      </c>
    </row>
    <row r="3256" ht="15.75" customHeight="1">
      <c r="A3256" s="13">
        <v>42158.89583332544</v>
      </c>
      <c r="B3256" s="12">
        <v>157.0</v>
      </c>
    </row>
    <row r="3257" ht="15.75" customHeight="1">
      <c r="A3257" s="13">
        <v>42158.906249992106</v>
      </c>
      <c r="B3257" s="12">
        <v>158.0</v>
      </c>
    </row>
    <row r="3258" ht="15.75" customHeight="1">
      <c r="A3258" s="13">
        <v>42158.91666665877</v>
      </c>
      <c r="B3258" s="12">
        <v>153.0</v>
      </c>
    </row>
    <row r="3259" ht="15.75" customHeight="1">
      <c r="A3259" s="13">
        <v>42158.927083325434</v>
      </c>
      <c r="B3259" s="12">
        <v>171.0</v>
      </c>
    </row>
    <row r="3260" ht="15.75" customHeight="1">
      <c r="A3260" s="13">
        <v>42158.9374999921</v>
      </c>
      <c r="B3260" s="12">
        <v>154.0</v>
      </c>
    </row>
    <row r="3261" ht="15.75" customHeight="1">
      <c r="A3261" s="13">
        <v>42158.94791665876</v>
      </c>
      <c r="B3261" s="12">
        <v>156.0</v>
      </c>
    </row>
    <row r="3262" ht="15.75" customHeight="1">
      <c r="A3262" s="13">
        <v>42158.95833332543</v>
      </c>
      <c r="B3262" s="12">
        <v>158.0</v>
      </c>
    </row>
    <row r="3263" ht="15.75" customHeight="1">
      <c r="A3263" s="13">
        <v>42158.96874999209</v>
      </c>
      <c r="B3263" s="12">
        <v>160.0</v>
      </c>
    </row>
    <row r="3264" ht="15.75" customHeight="1">
      <c r="A3264" s="13">
        <v>42158.979166658755</v>
      </c>
      <c r="B3264" s="12">
        <v>168.0</v>
      </c>
    </row>
    <row r="3265" ht="15.75" customHeight="1">
      <c r="A3265" s="13">
        <v>42158.98958332542</v>
      </c>
      <c r="B3265" s="12">
        <v>156.0</v>
      </c>
    </row>
    <row r="3266" ht="15.75" customHeight="1">
      <c r="A3266" s="13">
        <v>42158.999999992084</v>
      </c>
      <c r="B3266" s="12">
        <v>156.0</v>
      </c>
    </row>
    <row r="3267" ht="15.75" customHeight="1">
      <c r="A3267" s="13">
        <v>42159.01041665875</v>
      </c>
      <c r="B3267" s="12">
        <v>152.0</v>
      </c>
    </row>
    <row r="3268" ht="15.75" customHeight="1">
      <c r="A3268" s="13">
        <v>42159.02083332541</v>
      </c>
      <c r="B3268" s="12">
        <v>163.0</v>
      </c>
    </row>
    <row r="3269" ht="15.75" customHeight="1">
      <c r="A3269" s="13">
        <v>42159.03124999208</v>
      </c>
      <c r="B3269" s="12">
        <v>157.0</v>
      </c>
    </row>
    <row r="3270" ht="15.75" customHeight="1">
      <c r="A3270" s="13">
        <v>42159.04166665874</v>
      </c>
      <c r="B3270" s="12">
        <v>155.0</v>
      </c>
    </row>
    <row r="3271" ht="15.75" customHeight="1">
      <c r="A3271" s="13">
        <v>42159.052083325405</v>
      </c>
      <c r="B3271" s="12">
        <v>151.0</v>
      </c>
    </row>
    <row r="3272" ht="15.75" customHeight="1">
      <c r="A3272" s="13">
        <v>42159.06249999207</v>
      </c>
      <c r="B3272" s="12">
        <v>153.0</v>
      </c>
    </row>
    <row r="3273" ht="15.75" customHeight="1">
      <c r="A3273" s="13">
        <v>42159.07291665873</v>
      </c>
      <c r="B3273" s="12">
        <v>149.0</v>
      </c>
    </row>
    <row r="3274" ht="15.75" customHeight="1">
      <c r="A3274" s="13">
        <v>42159.0833333254</v>
      </c>
      <c r="B3274" s="12">
        <v>151.0</v>
      </c>
    </row>
    <row r="3275" ht="15.75" customHeight="1">
      <c r="A3275" s="13">
        <v>42159.09374999206</v>
      </c>
      <c r="B3275" s="12">
        <v>163.0</v>
      </c>
    </row>
    <row r="3276" ht="15.75" customHeight="1">
      <c r="A3276" s="13">
        <v>42159.104166658726</v>
      </c>
      <c r="B3276" s="12">
        <v>149.0</v>
      </c>
    </row>
    <row r="3277" ht="15.75" customHeight="1">
      <c r="A3277" s="13">
        <v>42159.11458332539</v>
      </c>
      <c r="B3277" s="12">
        <v>149.0</v>
      </c>
    </row>
    <row r="3278" ht="15.75" customHeight="1">
      <c r="A3278" s="13">
        <v>42159.124999992055</v>
      </c>
      <c r="B3278" s="12">
        <v>150.0</v>
      </c>
    </row>
    <row r="3279" ht="15.75" customHeight="1">
      <c r="A3279" s="13">
        <v>42159.13541665872</v>
      </c>
      <c r="B3279" s="12">
        <v>155.0</v>
      </c>
    </row>
    <row r="3280" ht="15.75" customHeight="1">
      <c r="A3280" s="13">
        <v>42159.14583332538</v>
      </c>
      <c r="B3280" s="12">
        <v>151.0</v>
      </c>
    </row>
    <row r="3281" ht="15.75" customHeight="1">
      <c r="A3281" s="13">
        <v>42159.15624999205</v>
      </c>
      <c r="B3281" s="12">
        <v>145.0</v>
      </c>
    </row>
    <row r="3282" ht="15.75" customHeight="1">
      <c r="A3282" s="13">
        <v>42159.16666665871</v>
      </c>
      <c r="B3282" s="12">
        <v>144.0</v>
      </c>
    </row>
    <row r="3283" ht="15.75" customHeight="1">
      <c r="A3283" s="13">
        <v>42159.177083325376</v>
      </c>
      <c r="B3283" s="12">
        <v>144.0</v>
      </c>
    </row>
    <row r="3284" ht="15.75" customHeight="1">
      <c r="A3284" s="13">
        <v>42159.18749999204</v>
      </c>
      <c r="B3284" s="12">
        <v>152.0</v>
      </c>
    </row>
    <row r="3285" ht="15.75" customHeight="1">
      <c r="A3285" s="13">
        <v>42159.197916658704</v>
      </c>
      <c r="B3285" s="12">
        <v>155.0</v>
      </c>
    </row>
    <row r="3286" ht="15.75" customHeight="1">
      <c r="A3286" s="13">
        <v>42159.20833332537</v>
      </c>
      <c r="B3286" s="12">
        <v>148.0</v>
      </c>
    </row>
    <row r="3287" ht="15.75" customHeight="1">
      <c r="A3287" s="13">
        <v>42159.21874999203</v>
      </c>
      <c r="B3287" s="12">
        <v>150.0</v>
      </c>
    </row>
    <row r="3288" ht="15.75" customHeight="1">
      <c r="A3288" s="13">
        <v>42159.2291666587</v>
      </c>
      <c r="B3288" s="12">
        <v>143.0</v>
      </c>
    </row>
    <row r="3289" ht="15.75" customHeight="1">
      <c r="A3289" s="13">
        <v>42159.23958332536</v>
      </c>
      <c r="B3289" s="12">
        <v>157.0</v>
      </c>
    </row>
    <row r="3290" ht="15.75" customHeight="1">
      <c r="A3290" s="13">
        <v>42159.249999992026</v>
      </c>
      <c r="B3290" s="12">
        <v>151.0</v>
      </c>
    </row>
    <row r="3291" ht="15.75" customHeight="1">
      <c r="A3291" s="13">
        <v>42159.26041665869</v>
      </c>
      <c r="B3291" s="12">
        <v>150.0</v>
      </c>
    </row>
    <row r="3292" ht="15.75" customHeight="1">
      <c r="A3292" s="13">
        <v>42159.270833325354</v>
      </c>
      <c r="B3292" s="12">
        <v>144.0</v>
      </c>
    </row>
    <row r="3293" ht="15.75" customHeight="1">
      <c r="A3293" s="13">
        <v>42159.28124999202</v>
      </c>
      <c r="B3293" s="12">
        <v>144.0</v>
      </c>
    </row>
    <row r="3294" ht="15.75" customHeight="1">
      <c r="A3294" s="13">
        <v>42159.29166665868</v>
      </c>
      <c r="B3294" s="12">
        <v>148.0</v>
      </c>
    </row>
    <row r="3295" ht="15.75" customHeight="1">
      <c r="A3295" s="13">
        <v>42159.30208332535</v>
      </c>
      <c r="B3295" s="12">
        <v>151.0</v>
      </c>
    </row>
    <row r="3296" ht="15.75" customHeight="1">
      <c r="A3296" s="13">
        <v>42159.31249999201</v>
      </c>
      <c r="B3296" s="12">
        <v>160.0</v>
      </c>
    </row>
    <row r="3297" ht="15.75" customHeight="1">
      <c r="A3297" s="13">
        <v>42159.322916658675</v>
      </c>
      <c r="B3297" s="12">
        <v>151.0</v>
      </c>
    </row>
    <row r="3298" ht="15.75" customHeight="1">
      <c r="A3298" s="13">
        <v>42159.33333332534</v>
      </c>
      <c r="B3298" s="12">
        <v>170.0</v>
      </c>
    </row>
    <row r="3299" ht="15.75" customHeight="1">
      <c r="A3299" s="13">
        <v>42159.343749992004</v>
      </c>
      <c r="B3299" s="12">
        <v>179.0</v>
      </c>
    </row>
    <row r="3300" ht="15.75" customHeight="1">
      <c r="A3300" s="13">
        <v>42159.35416665867</v>
      </c>
      <c r="B3300" s="12">
        <v>173.0</v>
      </c>
    </row>
    <row r="3301" ht="15.75" customHeight="1">
      <c r="A3301" s="13">
        <v>42159.36458332533</v>
      </c>
      <c r="B3301" s="12">
        <v>195.0</v>
      </c>
    </row>
    <row r="3302" ht="15.75" customHeight="1">
      <c r="A3302" s="13">
        <v>42159.374999992</v>
      </c>
      <c r="B3302" s="12">
        <v>184.0</v>
      </c>
    </row>
    <row r="3303" ht="15.75" customHeight="1">
      <c r="A3303" s="13">
        <v>42159.38541665866</v>
      </c>
      <c r="B3303" s="12">
        <v>183.0</v>
      </c>
    </row>
    <row r="3304" ht="15.75" customHeight="1">
      <c r="A3304" s="13">
        <v>42159.395833325325</v>
      </c>
      <c r="B3304" s="12">
        <v>194.0</v>
      </c>
    </row>
    <row r="3305" ht="15.75" customHeight="1">
      <c r="A3305" s="13">
        <v>42159.40624999199</v>
      </c>
      <c r="B3305" s="12">
        <v>199.0</v>
      </c>
    </row>
    <row r="3306" ht="15.75" customHeight="1">
      <c r="A3306" s="13">
        <v>42159.41666665865</v>
      </c>
      <c r="B3306" s="12">
        <v>211.0</v>
      </c>
    </row>
    <row r="3307" ht="15.75" customHeight="1">
      <c r="A3307" s="13">
        <v>42159.42708332532</v>
      </c>
      <c r="B3307" s="12">
        <v>189.0</v>
      </c>
    </row>
    <row r="3308" ht="15.75" customHeight="1">
      <c r="A3308" s="13">
        <v>42159.43749999198</v>
      </c>
      <c r="B3308" s="12">
        <v>220.0</v>
      </c>
    </row>
    <row r="3309" ht="15.75" customHeight="1">
      <c r="A3309" s="13">
        <v>42159.447916658646</v>
      </c>
      <c r="B3309" s="12">
        <v>225.0</v>
      </c>
    </row>
    <row r="3310" ht="15.75" customHeight="1">
      <c r="A3310" s="13">
        <v>42159.45833332531</v>
      </c>
      <c r="B3310" s="12">
        <v>218.0</v>
      </c>
    </row>
    <row r="3311" ht="15.75" customHeight="1">
      <c r="A3311" s="13">
        <v>42159.468749991975</v>
      </c>
      <c r="B3311" s="12">
        <v>241.0</v>
      </c>
    </row>
    <row r="3312" ht="15.75" customHeight="1">
      <c r="A3312" s="13">
        <v>42159.47916665864</v>
      </c>
      <c r="B3312" s="12">
        <v>228.0</v>
      </c>
    </row>
    <row r="3313" ht="15.75" customHeight="1">
      <c r="A3313" s="13">
        <v>42159.4895833253</v>
      </c>
      <c r="B3313" s="12">
        <v>228.0</v>
      </c>
    </row>
    <row r="3314" ht="15.75" customHeight="1">
      <c r="A3314" s="13">
        <v>42159.49999999197</v>
      </c>
      <c r="B3314" s="12">
        <v>229.0</v>
      </c>
    </row>
    <row r="3315" ht="15.75" customHeight="1">
      <c r="A3315" s="13">
        <v>42159.51041665863</v>
      </c>
      <c r="B3315" s="12">
        <v>229.0</v>
      </c>
    </row>
    <row r="3316" ht="15.75" customHeight="1">
      <c r="A3316" s="13">
        <v>42159.520833325296</v>
      </c>
      <c r="B3316" s="12">
        <v>249.0</v>
      </c>
    </row>
    <row r="3317" ht="15.75" customHeight="1">
      <c r="A3317" s="13">
        <v>42159.53124999196</v>
      </c>
      <c r="B3317" s="12">
        <v>242.0</v>
      </c>
    </row>
    <row r="3318" ht="15.75" customHeight="1">
      <c r="A3318" s="13">
        <v>42159.541666658624</v>
      </c>
      <c r="B3318" s="12">
        <v>238.0</v>
      </c>
    </row>
    <row r="3319" ht="15.75" customHeight="1">
      <c r="A3319" s="13">
        <v>42159.55208332529</v>
      </c>
      <c r="B3319" s="12">
        <v>235.0</v>
      </c>
    </row>
    <row r="3320" ht="15.75" customHeight="1">
      <c r="A3320" s="13">
        <v>42159.56249999195</v>
      </c>
      <c r="B3320" s="12">
        <v>238.0</v>
      </c>
    </row>
    <row r="3321" ht="15.75" customHeight="1">
      <c r="A3321" s="13">
        <v>42159.57291665862</v>
      </c>
      <c r="B3321" s="12">
        <v>235.0</v>
      </c>
    </row>
    <row r="3322" ht="15.75" customHeight="1">
      <c r="A3322" s="13">
        <v>42159.58333332528</v>
      </c>
      <c r="B3322" s="12">
        <v>240.0</v>
      </c>
    </row>
    <row r="3323" ht="15.75" customHeight="1">
      <c r="A3323" s="13">
        <v>42159.593749991946</v>
      </c>
      <c r="B3323" s="12">
        <v>246.0</v>
      </c>
    </row>
    <row r="3324" ht="15.75" customHeight="1">
      <c r="A3324" s="13">
        <v>42159.60416665861</v>
      </c>
      <c r="B3324" s="12">
        <v>243.0</v>
      </c>
    </row>
    <row r="3325" ht="15.75" customHeight="1">
      <c r="A3325" s="13">
        <v>42159.614583325274</v>
      </c>
      <c r="B3325" s="12">
        <v>239.0</v>
      </c>
    </row>
    <row r="3326" ht="15.75" customHeight="1">
      <c r="A3326" s="13">
        <v>42159.62499999194</v>
      </c>
      <c r="B3326" s="12">
        <v>251.0</v>
      </c>
    </row>
    <row r="3327" ht="15.75" customHeight="1">
      <c r="A3327" s="13">
        <v>42159.6354166586</v>
      </c>
      <c r="B3327" s="12">
        <v>251.0</v>
      </c>
    </row>
    <row r="3328" ht="15.75" customHeight="1">
      <c r="A3328" s="13">
        <v>42159.64583332527</v>
      </c>
      <c r="B3328" s="12">
        <v>243.0</v>
      </c>
    </row>
    <row r="3329" ht="15.75" customHeight="1">
      <c r="A3329" s="13">
        <v>42159.65624999193</v>
      </c>
      <c r="B3329" s="12">
        <v>259.0</v>
      </c>
    </row>
    <row r="3330" ht="15.75" customHeight="1">
      <c r="A3330" s="13">
        <v>42159.666666658595</v>
      </c>
      <c r="B3330" s="12">
        <v>249.0</v>
      </c>
    </row>
    <row r="3331" ht="15.75" customHeight="1">
      <c r="A3331" s="13">
        <v>42159.67708332526</v>
      </c>
      <c r="B3331" s="12">
        <v>251.0</v>
      </c>
    </row>
    <row r="3332" ht="15.75" customHeight="1">
      <c r="A3332" s="13">
        <v>42159.687499991924</v>
      </c>
      <c r="B3332" s="12">
        <v>251.0</v>
      </c>
    </row>
    <row r="3333" ht="15.75" customHeight="1">
      <c r="A3333" s="13">
        <v>42159.69791665859</v>
      </c>
      <c r="B3333" s="12">
        <v>252.0</v>
      </c>
    </row>
    <row r="3334" ht="15.75" customHeight="1">
      <c r="A3334" s="13">
        <v>42159.70833332525</v>
      </c>
      <c r="B3334" s="12">
        <v>259.0</v>
      </c>
    </row>
    <row r="3335" ht="15.75" customHeight="1">
      <c r="A3335" s="13">
        <v>42159.71874999192</v>
      </c>
      <c r="B3335" s="12">
        <v>248.0</v>
      </c>
    </row>
    <row r="3336" ht="15.75" customHeight="1">
      <c r="A3336" s="13">
        <v>42159.72916665858</v>
      </c>
      <c r="B3336" s="12">
        <v>255.0</v>
      </c>
    </row>
    <row r="3337" ht="15.75" customHeight="1">
      <c r="A3337" s="13">
        <v>42159.739583325245</v>
      </c>
      <c r="B3337" s="12">
        <v>253.0</v>
      </c>
    </row>
    <row r="3338" ht="15.75" customHeight="1">
      <c r="A3338" s="13">
        <v>42159.74999999191</v>
      </c>
      <c r="B3338" s="12">
        <v>245.0</v>
      </c>
    </row>
    <row r="3339" ht="15.75" customHeight="1">
      <c r="A3339" s="13">
        <v>42159.76041665857</v>
      </c>
      <c r="B3339" s="12">
        <v>252.0</v>
      </c>
    </row>
    <row r="3340" ht="15.75" customHeight="1">
      <c r="A3340" s="13">
        <v>42159.77083332524</v>
      </c>
      <c r="B3340" s="12">
        <v>250.0</v>
      </c>
    </row>
    <row r="3341" ht="15.75" customHeight="1">
      <c r="A3341" s="13">
        <v>42159.7812499919</v>
      </c>
      <c r="B3341" s="12">
        <v>243.0</v>
      </c>
    </row>
    <row r="3342" ht="15.75" customHeight="1">
      <c r="A3342" s="13">
        <v>42159.791666658566</v>
      </c>
      <c r="B3342" s="12">
        <v>253.0</v>
      </c>
    </row>
    <row r="3343" ht="15.75" customHeight="1">
      <c r="A3343" s="13">
        <v>42159.80208332523</v>
      </c>
      <c r="B3343" s="12">
        <v>238.0</v>
      </c>
    </row>
    <row r="3344" ht="15.75" customHeight="1">
      <c r="A3344" s="13">
        <v>42159.812499991895</v>
      </c>
      <c r="B3344" s="12">
        <v>232.0</v>
      </c>
    </row>
    <row r="3345" ht="15.75" customHeight="1">
      <c r="A3345" s="13">
        <v>42159.82291665856</v>
      </c>
      <c r="B3345" s="12">
        <v>231.0</v>
      </c>
    </row>
    <row r="3346" ht="15.75" customHeight="1">
      <c r="A3346" s="13">
        <v>42159.83333332522</v>
      </c>
      <c r="B3346" s="12">
        <v>225.0</v>
      </c>
    </row>
    <row r="3347" ht="15.75" customHeight="1">
      <c r="A3347" s="13">
        <v>42159.84374999189</v>
      </c>
      <c r="B3347" s="12">
        <v>222.0</v>
      </c>
    </row>
    <row r="3348" ht="15.75" customHeight="1">
      <c r="A3348" s="13">
        <v>42159.85416665855</v>
      </c>
      <c r="B3348" s="12">
        <v>214.0</v>
      </c>
    </row>
    <row r="3349" ht="15.75" customHeight="1">
      <c r="A3349" s="13">
        <v>42159.864583325216</v>
      </c>
      <c r="B3349" s="12">
        <v>219.0</v>
      </c>
    </row>
    <row r="3350" ht="15.75" customHeight="1">
      <c r="A3350" s="13">
        <v>42159.87499999188</v>
      </c>
      <c r="B3350" s="12">
        <v>213.0</v>
      </c>
    </row>
    <row r="3351" ht="15.75" customHeight="1">
      <c r="A3351" s="13">
        <v>42159.885416658544</v>
      </c>
      <c r="B3351" s="12">
        <v>191.0</v>
      </c>
    </row>
    <row r="3352" ht="15.75" customHeight="1">
      <c r="A3352" s="13">
        <v>42159.89583332521</v>
      </c>
      <c r="B3352" s="12">
        <v>198.0</v>
      </c>
    </row>
    <row r="3353" ht="15.75" customHeight="1">
      <c r="A3353" s="13">
        <v>42159.90624999187</v>
      </c>
      <c r="B3353" s="12">
        <v>182.0</v>
      </c>
    </row>
    <row r="3354" ht="15.75" customHeight="1">
      <c r="A3354" s="13">
        <v>42159.91666665854</v>
      </c>
      <c r="B3354" s="12">
        <v>197.0</v>
      </c>
    </row>
    <row r="3355" ht="15.75" customHeight="1">
      <c r="A3355" s="13">
        <v>42159.9270833252</v>
      </c>
      <c r="B3355" s="12">
        <v>186.0</v>
      </c>
    </row>
    <row r="3356" ht="15.75" customHeight="1">
      <c r="A3356" s="13">
        <v>42159.937499991865</v>
      </c>
      <c r="B3356" s="12">
        <v>185.0</v>
      </c>
    </row>
    <row r="3357" ht="15.75" customHeight="1">
      <c r="A3357" s="13">
        <v>42159.94791665853</v>
      </c>
      <c r="B3357" s="12">
        <v>185.0</v>
      </c>
    </row>
    <row r="3358" ht="15.75" customHeight="1">
      <c r="A3358" s="13">
        <v>42159.958333325194</v>
      </c>
      <c r="B3358" s="12">
        <v>191.0</v>
      </c>
    </row>
    <row r="3359" ht="15.75" customHeight="1">
      <c r="A3359" s="13">
        <v>42159.96874999186</v>
      </c>
      <c r="B3359" s="12">
        <v>190.0</v>
      </c>
    </row>
    <row r="3360" ht="15.75" customHeight="1">
      <c r="A3360" s="13">
        <v>42159.97916665852</v>
      </c>
      <c r="B3360" s="12">
        <v>196.0</v>
      </c>
    </row>
    <row r="3361" ht="15.75" customHeight="1">
      <c r="A3361" s="13">
        <v>42159.98958332519</v>
      </c>
      <c r="B3361" s="12">
        <v>188.0</v>
      </c>
    </row>
    <row r="3362" ht="15.75" customHeight="1">
      <c r="A3362" s="13">
        <v>42159.99999999185</v>
      </c>
      <c r="B3362" s="12">
        <v>181.0</v>
      </c>
    </row>
    <row r="3363" ht="15.75" customHeight="1">
      <c r="A3363" s="13">
        <v>42160.010416658515</v>
      </c>
      <c r="B3363" s="12">
        <v>181.0</v>
      </c>
    </row>
    <row r="3364" ht="15.75" customHeight="1">
      <c r="A3364" s="13">
        <v>42160.02083332518</v>
      </c>
      <c r="B3364" s="12">
        <v>178.0</v>
      </c>
    </row>
    <row r="3365" ht="15.75" customHeight="1">
      <c r="A3365" s="13">
        <v>42160.031249991844</v>
      </c>
      <c r="B3365" s="12">
        <v>160.0</v>
      </c>
    </row>
    <row r="3366" ht="15.75" customHeight="1">
      <c r="A3366" s="13">
        <v>42160.04166665851</v>
      </c>
      <c r="B3366" s="12">
        <v>160.0</v>
      </c>
    </row>
    <row r="3367" ht="15.75" customHeight="1">
      <c r="A3367" s="13">
        <v>42160.05208332517</v>
      </c>
      <c r="B3367" s="12">
        <v>159.0</v>
      </c>
    </row>
    <row r="3368" ht="15.75" customHeight="1">
      <c r="A3368" s="13">
        <v>42160.06249999184</v>
      </c>
      <c r="B3368" s="12">
        <v>153.0</v>
      </c>
    </row>
    <row r="3369" ht="15.75" customHeight="1">
      <c r="A3369" s="13">
        <v>42160.0729166585</v>
      </c>
      <c r="B3369" s="12">
        <v>152.0</v>
      </c>
    </row>
    <row r="3370" ht="15.75" customHeight="1">
      <c r="A3370" s="13">
        <v>42160.083333325165</v>
      </c>
      <c r="B3370" s="12">
        <v>150.0</v>
      </c>
    </row>
    <row r="3371" ht="15.75" customHeight="1">
      <c r="A3371" s="13">
        <v>42160.09374999183</v>
      </c>
      <c r="B3371" s="12">
        <v>162.0</v>
      </c>
    </row>
    <row r="3372" ht="15.75" customHeight="1">
      <c r="A3372" s="13">
        <v>42160.10416665849</v>
      </c>
      <c r="B3372" s="12">
        <v>155.0</v>
      </c>
    </row>
    <row r="3373" ht="15.75" customHeight="1">
      <c r="A3373" s="13">
        <v>42160.11458332516</v>
      </c>
      <c r="B3373" s="12">
        <v>150.0</v>
      </c>
    </row>
    <row r="3374" ht="15.75" customHeight="1">
      <c r="A3374" s="13">
        <v>42160.12499999182</v>
      </c>
      <c r="B3374" s="12">
        <v>157.0</v>
      </c>
    </row>
    <row r="3375" ht="15.75" customHeight="1">
      <c r="A3375" s="13">
        <v>42160.135416658486</v>
      </c>
      <c r="B3375" s="12">
        <v>151.0</v>
      </c>
    </row>
    <row r="3376" ht="15.75" customHeight="1">
      <c r="A3376" s="13">
        <v>42160.14583332515</v>
      </c>
      <c r="B3376" s="12">
        <v>147.0</v>
      </c>
    </row>
    <row r="3377" ht="15.75" customHeight="1">
      <c r="A3377" s="13">
        <v>42160.156249991815</v>
      </c>
      <c r="B3377" s="12">
        <v>148.0</v>
      </c>
    </row>
    <row r="3378" ht="15.75" customHeight="1">
      <c r="A3378" s="13">
        <v>42160.16666665848</v>
      </c>
      <c r="B3378" s="12">
        <v>147.0</v>
      </c>
    </row>
    <row r="3379" ht="15.75" customHeight="1">
      <c r="A3379" s="13">
        <v>42160.17708332514</v>
      </c>
      <c r="B3379" s="12">
        <v>156.0</v>
      </c>
    </row>
    <row r="3380" ht="15.75" customHeight="1">
      <c r="A3380" s="13">
        <v>42160.18749999181</v>
      </c>
      <c r="B3380" s="12">
        <v>159.0</v>
      </c>
    </row>
    <row r="3381" ht="15.75" customHeight="1">
      <c r="A3381" s="13">
        <v>42160.19791665847</v>
      </c>
      <c r="B3381" s="12">
        <v>145.0</v>
      </c>
    </row>
    <row r="3382" ht="15.75" customHeight="1">
      <c r="A3382" s="13">
        <v>42160.208333325136</v>
      </c>
      <c r="B3382" s="12">
        <v>146.0</v>
      </c>
    </row>
    <row r="3383" ht="15.75" customHeight="1">
      <c r="A3383" s="13">
        <v>42160.2187499918</v>
      </c>
      <c r="B3383" s="12">
        <v>146.0</v>
      </c>
    </row>
    <row r="3384" ht="15.75" customHeight="1">
      <c r="A3384" s="13">
        <v>42160.229166658464</v>
      </c>
      <c r="B3384" s="12">
        <v>163.0</v>
      </c>
    </row>
    <row r="3385" ht="15.75" customHeight="1">
      <c r="A3385" s="13">
        <v>42160.23958332513</v>
      </c>
      <c r="B3385" s="12">
        <v>153.0</v>
      </c>
    </row>
    <row r="3386" ht="15.75" customHeight="1">
      <c r="A3386" s="13">
        <v>42160.24999999179</v>
      </c>
      <c r="B3386" s="12">
        <v>146.0</v>
      </c>
    </row>
    <row r="3387" ht="15.75" customHeight="1">
      <c r="A3387" s="13">
        <v>42160.26041665846</v>
      </c>
      <c r="B3387" s="12">
        <v>148.0</v>
      </c>
    </row>
    <row r="3388" ht="15.75" customHeight="1">
      <c r="A3388" s="13">
        <v>42160.27083332512</v>
      </c>
      <c r="B3388" s="12">
        <v>144.0</v>
      </c>
    </row>
    <row r="3389" ht="15.75" customHeight="1">
      <c r="A3389" s="13">
        <v>42160.281249991785</v>
      </c>
      <c r="B3389" s="12">
        <v>163.0</v>
      </c>
    </row>
    <row r="3390" ht="15.75" customHeight="1">
      <c r="A3390" s="13">
        <v>42160.29166665845</v>
      </c>
      <c r="B3390" s="12">
        <v>152.0</v>
      </c>
    </row>
    <row r="3391" ht="15.75" customHeight="1">
      <c r="A3391" s="13">
        <v>42160.302083325114</v>
      </c>
      <c r="B3391" s="12">
        <v>150.0</v>
      </c>
    </row>
    <row r="3392" ht="15.75" customHeight="1">
      <c r="A3392" s="13">
        <v>42160.31249999178</v>
      </c>
      <c r="B3392" s="12">
        <v>148.0</v>
      </c>
    </row>
    <row r="3393" ht="15.75" customHeight="1">
      <c r="A3393" s="13">
        <v>42160.32291665844</v>
      </c>
      <c r="B3393" s="12">
        <v>154.0</v>
      </c>
    </row>
    <row r="3394" ht="15.75" customHeight="1">
      <c r="A3394" s="13">
        <v>42160.33333332511</v>
      </c>
      <c r="B3394" s="12">
        <v>172.0</v>
      </c>
    </row>
    <row r="3395" ht="15.75" customHeight="1">
      <c r="A3395" s="13">
        <v>42160.34374999177</v>
      </c>
      <c r="B3395" s="12">
        <v>165.0</v>
      </c>
    </row>
    <row r="3396" ht="15.75" customHeight="1">
      <c r="A3396" s="13">
        <v>42160.354166658435</v>
      </c>
      <c r="B3396" s="12">
        <v>176.0</v>
      </c>
    </row>
    <row r="3397" ht="15.75" customHeight="1">
      <c r="A3397" s="13">
        <v>42160.3645833251</v>
      </c>
      <c r="B3397" s="12">
        <v>185.0</v>
      </c>
    </row>
    <row r="3398" ht="15.75" customHeight="1">
      <c r="A3398" s="13">
        <v>42160.37499999176</v>
      </c>
      <c r="B3398" s="12">
        <v>192.0</v>
      </c>
    </row>
    <row r="3399" ht="15.75" customHeight="1">
      <c r="A3399" s="13">
        <v>42160.38541665843</v>
      </c>
      <c r="B3399" s="12">
        <v>231.0</v>
      </c>
    </row>
    <row r="3400" ht="15.75" customHeight="1">
      <c r="A3400" s="13">
        <v>42160.39583332509</v>
      </c>
      <c r="B3400" s="12">
        <v>216.0</v>
      </c>
    </row>
    <row r="3401" ht="15.75" customHeight="1">
      <c r="A3401" s="13">
        <v>42160.406249991756</v>
      </c>
      <c r="B3401" s="12">
        <v>220.0</v>
      </c>
    </row>
    <row r="3402" ht="15.75" customHeight="1">
      <c r="A3402" s="13">
        <v>42160.41666665842</v>
      </c>
      <c r="B3402" s="12">
        <v>218.0</v>
      </c>
    </row>
    <row r="3403" ht="15.75" customHeight="1">
      <c r="A3403" s="13">
        <v>42160.427083325085</v>
      </c>
      <c r="B3403" s="12">
        <v>222.0</v>
      </c>
    </row>
    <row r="3404" ht="15.75" customHeight="1">
      <c r="A3404" s="13">
        <v>42160.43749999175</v>
      </c>
      <c r="B3404" s="12">
        <v>242.0</v>
      </c>
    </row>
    <row r="3405" ht="15.75" customHeight="1">
      <c r="A3405" s="13">
        <v>42160.44791665841</v>
      </c>
      <c r="B3405" s="12">
        <v>250.0</v>
      </c>
    </row>
    <row r="3406" ht="15.75" customHeight="1">
      <c r="A3406" s="13">
        <v>42160.45833332508</v>
      </c>
      <c r="B3406" s="12">
        <v>235.0</v>
      </c>
    </row>
    <row r="3407" ht="15.75" customHeight="1">
      <c r="A3407" s="13">
        <v>42160.46874999174</v>
      </c>
      <c r="B3407" s="12">
        <v>243.0</v>
      </c>
    </row>
    <row r="3408" ht="15.75" customHeight="1">
      <c r="A3408" s="13">
        <v>42160.479166658406</v>
      </c>
      <c r="B3408" s="12">
        <v>240.0</v>
      </c>
    </row>
    <row r="3409" ht="15.75" customHeight="1">
      <c r="A3409" s="13">
        <v>42160.48958332507</v>
      </c>
      <c r="B3409" s="12">
        <v>238.0</v>
      </c>
    </row>
    <row r="3410" ht="15.75" customHeight="1">
      <c r="A3410" s="13">
        <v>42160.499999991735</v>
      </c>
      <c r="B3410" s="12">
        <v>237.0</v>
      </c>
    </row>
    <row r="3411" ht="15.75" customHeight="1">
      <c r="A3411" s="13">
        <v>42160.5104166584</v>
      </c>
      <c r="B3411" s="12">
        <v>246.0</v>
      </c>
    </row>
    <row r="3412" ht="15.75" customHeight="1">
      <c r="A3412" s="13">
        <v>42160.52083332506</v>
      </c>
      <c r="B3412" s="12">
        <v>252.0</v>
      </c>
    </row>
    <row r="3413" ht="15.75" customHeight="1">
      <c r="A3413" s="13">
        <v>42160.53124999173</v>
      </c>
      <c r="B3413" s="12">
        <v>248.0</v>
      </c>
    </row>
    <row r="3414" ht="15.75" customHeight="1">
      <c r="A3414" s="13">
        <v>42160.54166665839</v>
      </c>
      <c r="B3414" s="12">
        <v>235.0</v>
      </c>
    </row>
    <row r="3415" ht="15.75" customHeight="1">
      <c r="A3415" s="13">
        <v>42160.552083325056</v>
      </c>
      <c r="B3415" s="12">
        <v>246.0</v>
      </c>
    </row>
    <row r="3416" ht="15.75" customHeight="1">
      <c r="A3416" s="13">
        <v>42160.56249999172</v>
      </c>
      <c r="B3416" s="12">
        <v>256.0</v>
      </c>
    </row>
    <row r="3417" ht="15.75" customHeight="1">
      <c r="A3417" s="13">
        <v>42160.572916658384</v>
      </c>
      <c r="B3417" s="12">
        <v>254.0</v>
      </c>
    </row>
    <row r="3418" ht="15.75" customHeight="1">
      <c r="A3418" s="13">
        <v>42160.58333332505</v>
      </c>
      <c r="B3418" s="12">
        <v>259.0</v>
      </c>
    </row>
    <row r="3419" ht="15.75" customHeight="1">
      <c r="A3419" s="13">
        <v>42160.59374999171</v>
      </c>
      <c r="B3419" s="12">
        <v>262.0</v>
      </c>
    </row>
    <row r="3420" ht="15.75" customHeight="1">
      <c r="A3420" s="13">
        <v>42160.60416665838</v>
      </c>
      <c r="B3420" s="12">
        <v>256.0</v>
      </c>
    </row>
    <row r="3421" ht="15.75" customHeight="1">
      <c r="A3421" s="13">
        <v>42160.61458332504</v>
      </c>
      <c r="B3421" s="12">
        <v>259.0</v>
      </c>
    </row>
    <row r="3422" ht="15.75" customHeight="1">
      <c r="A3422" s="13">
        <v>42160.624999991705</v>
      </c>
      <c r="B3422" s="12">
        <v>258.0</v>
      </c>
    </row>
    <row r="3423" ht="15.75" customHeight="1">
      <c r="A3423" s="13">
        <v>42160.63541665837</v>
      </c>
      <c r="B3423" s="12">
        <v>264.0</v>
      </c>
    </row>
    <row r="3424" ht="15.75" customHeight="1">
      <c r="A3424" s="13">
        <v>42160.645833325034</v>
      </c>
      <c r="B3424" s="12">
        <v>264.0</v>
      </c>
    </row>
    <row r="3425" ht="15.75" customHeight="1">
      <c r="A3425" s="13">
        <v>42160.6562499917</v>
      </c>
      <c r="B3425" s="12">
        <v>268.0</v>
      </c>
    </row>
    <row r="3426" ht="15.75" customHeight="1">
      <c r="A3426" s="13">
        <v>42160.66666665836</v>
      </c>
      <c r="B3426" s="12">
        <v>279.0</v>
      </c>
    </row>
    <row r="3427" ht="15.75" customHeight="1">
      <c r="A3427" s="13">
        <v>42160.67708332503</v>
      </c>
      <c r="B3427" s="12">
        <v>269.0</v>
      </c>
    </row>
    <row r="3428" ht="15.75" customHeight="1">
      <c r="A3428" s="13">
        <v>42160.68749999169</v>
      </c>
      <c r="B3428" s="12">
        <v>267.0</v>
      </c>
    </row>
    <row r="3429" ht="15.75" customHeight="1">
      <c r="A3429" s="13">
        <v>42160.697916658355</v>
      </c>
      <c r="B3429" s="12">
        <v>269.0</v>
      </c>
    </row>
    <row r="3430" ht="15.75" customHeight="1">
      <c r="A3430" s="13">
        <v>42160.70833332502</v>
      </c>
      <c r="B3430" s="12">
        <v>271.0</v>
      </c>
    </row>
    <row r="3431" ht="15.75" customHeight="1">
      <c r="A3431" s="13">
        <v>42160.71874999168</v>
      </c>
      <c r="B3431" s="12">
        <v>278.0</v>
      </c>
    </row>
    <row r="3432" ht="15.75" customHeight="1">
      <c r="A3432" s="13">
        <v>42160.72916665835</v>
      </c>
      <c r="B3432" s="12">
        <v>260.0</v>
      </c>
    </row>
    <row r="3433" ht="15.75" customHeight="1">
      <c r="A3433" s="13">
        <v>42160.73958332501</v>
      </c>
      <c r="B3433" s="12">
        <v>256.0</v>
      </c>
    </row>
    <row r="3434" ht="15.75" customHeight="1">
      <c r="A3434" s="13">
        <v>42160.749999991676</v>
      </c>
      <c r="B3434" s="12">
        <v>254.0</v>
      </c>
    </row>
    <row r="3435" ht="15.75" customHeight="1">
      <c r="A3435" s="13">
        <v>42160.76041665834</v>
      </c>
      <c r="B3435" s="12">
        <v>251.0</v>
      </c>
    </row>
    <row r="3436" ht="15.75" customHeight="1">
      <c r="A3436" s="13">
        <v>42160.770833325005</v>
      </c>
      <c r="B3436" s="12">
        <v>253.0</v>
      </c>
    </row>
    <row r="3437" ht="15.75" customHeight="1">
      <c r="A3437" s="13">
        <v>42160.78124999167</v>
      </c>
      <c r="B3437" s="12">
        <v>248.0</v>
      </c>
    </row>
    <row r="3438" ht="15.75" customHeight="1">
      <c r="A3438" s="13">
        <v>42160.79166665833</v>
      </c>
      <c r="B3438" s="12">
        <v>252.0</v>
      </c>
    </row>
    <row r="3439" ht="15.75" customHeight="1">
      <c r="A3439" s="13">
        <v>42160.802083325</v>
      </c>
      <c r="B3439" s="12">
        <v>243.0</v>
      </c>
    </row>
    <row r="3440" ht="15.75" customHeight="1">
      <c r="A3440" s="13">
        <v>42160.81249999166</v>
      </c>
      <c r="B3440" s="12">
        <v>232.0</v>
      </c>
    </row>
    <row r="3441" ht="15.75" customHeight="1">
      <c r="A3441" s="13">
        <v>42160.822916658326</v>
      </c>
      <c r="B3441" s="12">
        <v>239.0</v>
      </c>
    </row>
    <row r="3442" ht="15.75" customHeight="1">
      <c r="A3442" s="13">
        <v>42160.83333332499</v>
      </c>
      <c r="B3442" s="12">
        <v>229.0</v>
      </c>
    </row>
    <row r="3443" ht="15.75" customHeight="1">
      <c r="A3443" s="13">
        <v>42160.843749991654</v>
      </c>
      <c r="B3443" s="12">
        <v>224.0</v>
      </c>
    </row>
    <row r="3444" ht="15.75" customHeight="1">
      <c r="A3444" s="13">
        <v>42160.85416665832</v>
      </c>
      <c r="B3444" s="12">
        <v>231.0</v>
      </c>
    </row>
    <row r="3445" ht="15.75" customHeight="1">
      <c r="A3445" s="13">
        <v>42160.86458332498</v>
      </c>
      <c r="B3445" s="12">
        <v>222.0</v>
      </c>
    </row>
    <row r="3446" ht="15.75" customHeight="1">
      <c r="A3446" s="13">
        <v>42160.87499999165</v>
      </c>
      <c r="B3446" s="12">
        <v>216.0</v>
      </c>
    </row>
    <row r="3447" ht="15.75" customHeight="1">
      <c r="A3447" s="13">
        <v>42160.88541665831</v>
      </c>
      <c r="B3447" s="12">
        <v>205.0</v>
      </c>
    </row>
    <row r="3448" ht="15.75" customHeight="1">
      <c r="A3448" s="13">
        <v>42160.895833324976</v>
      </c>
      <c r="B3448" s="12">
        <v>190.0</v>
      </c>
    </row>
    <row r="3449" ht="15.75" customHeight="1">
      <c r="A3449" s="13">
        <v>42160.90624999164</v>
      </c>
      <c r="B3449" s="12">
        <v>190.0</v>
      </c>
    </row>
    <row r="3450" ht="15.75" customHeight="1">
      <c r="A3450" s="13">
        <v>42160.916666658304</v>
      </c>
      <c r="B3450" s="12">
        <v>194.0</v>
      </c>
    </row>
    <row r="3451" ht="15.75" customHeight="1">
      <c r="A3451" s="13">
        <v>42160.92708332497</v>
      </c>
      <c r="B3451" s="12">
        <v>189.0</v>
      </c>
    </row>
    <row r="3452" ht="15.75" customHeight="1">
      <c r="A3452" s="13">
        <v>42160.93749999163</v>
      </c>
      <c r="B3452" s="12">
        <v>194.0</v>
      </c>
    </row>
    <row r="3453" ht="15.75" customHeight="1">
      <c r="A3453" s="13">
        <v>42160.9479166583</v>
      </c>
      <c r="B3453" s="12">
        <v>181.0</v>
      </c>
    </row>
    <row r="3454" ht="15.75" customHeight="1">
      <c r="A3454" s="13">
        <v>42160.95833332496</v>
      </c>
      <c r="B3454" s="12">
        <v>188.0</v>
      </c>
    </row>
    <row r="3455" ht="15.75" customHeight="1">
      <c r="A3455" s="13">
        <v>42160.968749991625</v>
      </c>
      <c r="B3455" s="12">
        <v>184.0</v>
      </c>
    </row>
    <row r="3456" ht="15.75" customHeight="1">
      <c r="A3456" s="13">
        <v>42160.97916665829</v>
      </c>
      <c r="B3456" s="12">
        <v>180.0</v>
      </c>
    </row>
    <row r="3457" ht="15.75" customHeight="1">
      <c r="A3457" s="13">
        <v>42160.989583324954</v>
      </c>
      <c r="B3457" s="12">
        <v>187.0</v>
      </c>
    </row>
    <row r="3458" ht="15.75" customHeight="1">
      <c r="A3458" s="13">
        <v>42160.99999999162</v>
      </c>
      <c r="B3458" s="12">
        <v>183.0</v>
      </c>
    </row>
    <row r="3459" ht="15.75" customHeight="1">
      <c r="A3459" s="13">
        <v>42161.01041665828</v>
      </c>
      <c r="B3459" s="12">
        <v>187.0</v>
      </c>
    </row>
    <row r="3460" ht="15.75" customHeight="1">
      <c r="A3460" s="13">
        <v>42161.02083332495</v>
      </c>
      <c r="B3460" s="12">
        <v>191.0</v>
      </c>
    </row>
    <row r="3461" ht="15.75" customHeight="1">
      <c r="A3461" s="13">
        <v>42161.03124999161</v>
      </c>
      <c r="B3461" s="12">
        <v>184.0</v>
      </c>
    </row>
    <row r="3462" ht="15.75" customHeight="1">
      <c r="A3462" s="13">
        <v>42161.041666658275</v>
      </c>
      <c r="B3462" s="12">
        <v>181.0</v>
      </c>
    </row>
    <row r="3463" ht="15.75" customHeight="1">
      <c r="A3463" s="13">
        <v>42161.05208332494</v>
      </c>
      <c r="B3463" s="12">
        <v>182.0</v>
      </c>
    </row>
    <row r="3464" ht="15.75" customHeight="1">
      <c r="A3464" s="13">
        <v>42161.0624999916</v>
      </c>
      <c r="B3464" s="12">
        <v>178.0</v>
      </c>
    </row>
    <row r="3465" ht="15.75" customHeight="1">
      <c r="A3465" s="13">
        <v>42161.07291665827</v>
      </c>
      <c r="B3465" s="12">
        <v>178.0</v>
      </c>
    </row>
    <row r="3466" ht="15.75" customHeight="1">
      <c r="A3466" s="13">
        <v>42161.08333332493</v>
      </c>
      <c r="B3466" s="12">
        <v>173.0</v>
      </c>
    </row>
    <row r="3467" ht="15.75" customHeight="1">
      <c r="A3467" s="13">
        <v>42161.093749991596</v>
      </c>
      <c r="B3467" s="12">
        <v>188.0</v>
      </c>
    </row>
    <row r="3468" ht="15.75" customHeight="1">
      <c r="A3468" s="13">
        <v>42161.10416665826</v>
      </c>
      <c r="B3468" s="12">
        <v>174.0</v>
      </c>
    </row>
    <row r="3469" ht="15.75" customHeight="1">
      <c r="A3469" s="13">
        <v>42161.114583324925</v>
      </c>
      <c r="B3469" s="12">
        <v>170.0</v>
      </c>
    </row>
    <row r="3470" ht="15.75" customHeight="1">
      <c r="A3470" s="13">
        <v>42161.12499999159</v>
      </c>
      <c r="B3470" s="12">
        <v>160.0</v>
      </c>
    </row>
    <row r="3471" ht="15.75" customHeight="1">
      <c r="A3471" s="13">
        <v>42161.13541665825</v>
      </c>
      <c r="B3471" s="12">
        <v>162.0</v>
      </c>
    </row>
    <row r="3472" ht="15.75" customHeight="1">
      <c r="A3472" s="13">
        <v>42161.14583332492</v>
      </c>
      <c r="B3472" s="12">
        <v>158.0</v>
      </c>
    </row>
    <row r="3473" ht="15.75" customHeight="1">
      <c r="A3473" s="13">
        <v>42161.15624999158</v>
      </c>
      <c r="B3473" s="12">
        <v>153.0</v>
      </c>
    </row>
    <row r="3474" ht="15.75" customHeight="1">
      <c r="A3474" s="13">
        <v>42161.166666658246</v>
      </c>
      <c r="B3474" s="12">
        <v>166.0</v>
      </c>
    </row>
    <row r="3475" ht="15.75" customHeight="1">
      <c r="A3475" s="13">
        <v>42161.17708332491</v>
      </c>
      <c r="B3475" s="12">
        <v>160.0</v>
      </c>
    </row>
    <row r="3476" ht="15.75" customHeight="1">
      <c r="A3476" s="13">
        <v>42161.187499991574</v>
      </c>
      <c r="B3476" s="12">
        <v>150.0</v>
      </c>
    </row>
    <row r="3477" ht="15.75" customHeight="1">
      <c r="A3477" s="13">
        <v>42161.19791665824</v>
      </c>
      <c r="B3477" s="12">
        <v>151.0</v>
      </c>
    </row>
    <row r="3478" ht="15.75" customHeight="1">
      <c r="A3478" s="13">
        <v>42161.2083333249</v>
      </c>
      <c r="B3478" s="12">
        <v>151.0</v>
      </c>
    </row>
    <row r="3479" ht="15.75" customHeight="1">
      <c r="A3479" s="13">
        <v>42161.21874999157</v>
      </c>
      <c r="B3479" s="12">
        <v>156.0</v>
      </c>
    </row>
    <row r="3480" ht="15.75" customHeight="1">
      <c r="A3480" s="13">
        <v>42161.22916665823</v>
      </c>
      <c r="B3480" s="12">
        <v>158.0</v>
      </c>
    </row>
    <row r="3481" ht="15.75" customHeight="1">
      <c r="A3481" s="13">
        <v>42161.239583324896</v>
      </c>
      <c r="B3481" s="12">
        <v>150.0</v>
      </c>
    </row>
    <row r="3482" ht="15.75" customHeight="1">
      <c r="A3482" s="13">
        <v>42161.24999999156</v>
      </c>
      <c r="B3482" s="12">
        <v>149.0</v>
      </c>
    </row>
    <row r="3483" ht="15.75" customHeight="1">
      <c r="A3483" s="13">
        <v>42161.260416658224</v>
      </c>
      <c r="B3483" s="12">
        <v>149.0</v>
      </c>
    </row>
    <row r="3484" ht="15.75" customHeight="1">
      <c r="A3484" s="13">
        <v>42161.27083332489</v>
      </c>
      <c r="B3484" s="12">
        <v>150.0</v>
      </c>
    </row>
    <row r="3485" ht="15.75" customHeight="1">
      <c r="A3485" s="13">
        <v>42161.28124999155</v>
      </c>
      <c r="B3485" s="12">
        <v>154.0</v>
      </c>
    </row>
    <row r="3486" ht="15.75" customHeight="1">
      <c r="A3486" s="13">
        <v>42161.29166665822</v>
      </c>
      <c r="B3486" s="12">
        <v>159.0</v>
      </c>
    </row>
    <row r="3487" ht="15.75" customHeight="1">
      <c r="A3487" s="13">
        <v>42161.30208332488</v>
      </c>
      <c r="B3487" s="12">
        <v>154.0</v>
      </c>
    </row>
    <row r="3488" ht="15.75" customHeight="1">
      <c r="A3488" s="13">
        <v>42161.312499991545</v>
      </c>
      <c r="B3488" s="12">
        <v>148.0</v>
      </c>
    </row>
    <row r="3489" ht="15.75" customHeight="1">
      <c r="A3489" s="13">
        <v>42161.32291665821</v>
      </c>
      <c r="B3489" s="12">
        <v>155.0</v>
      </c>
    </row>
    <row r="3490" ht="15.75" customHeight="1">
      <c r="A3490" s="13">
        <v>42161.333333324874</v>
      </c>
      <c r="B3490" s="12">
        <v>150.0</v>
      </c>
    </row>
    <row r="3491" ht="15.75" customHeight="1">
      <c r="A3491" s="13">
        <v>42161.34374999154</v>
      </c>
      <c r="B3491" s="12">
        <v>175.0</v>
      </c>
    </row>
    <row r="3492" ht="15.75" customHeight="1">
      <c r="A3492" s="13">
        <v>42161.3541666582</v>
      </c>
      <c r="B3492" s="12">
        <v>176.0</v>
      </c>
    </row>
    <row r="3493" ht="15.75" customHeight="1">
      <c r="A3493" s="13">
        <v>42161.36458332487</v>
      </c>
      <c r="B3493" s="12">
        <v>169.0</v>
      </c>
    </row>
    <row r="3494" ht="15.75" customHeight="1">
      <c r="A3494" s="13">
        <v>42161.37499999153</v>
      </c>
      <c r="B3494" s="12">
        <v>181.0</v>
      </c>
    </row>
    <row r="3495" ht="15.75" customHeight="1">
      <c r="A3495" s="13">
        <v>42161.385416658195</v>
      </c>
      <c r="B3495" s="12">
        <v>179.0</v>
      </c>
    </row>
    <row r="3496" ht="15.75" customHeight="1">
      <c r="A3496" s="13">
        <v>42161.39583332486</v>
      </c>
      <c r="B3496" s="12">
        <v>192.0</v>
      </c>
    </row>
    <row r="3497" ht="15.75" customHeight="1">
      <c r="A3497" s="13">
        <v>42161.40624999152</v>
      </c>
      <c r="B3497" s="12">
        <v>184.0</v>
      </c>
    </row>
    <row r="3498" ht="15.75" customHeight="1">
      <c r="A3498" s="13">
        <v>42161.41666665819</v>
      </c>
      <c r="B3498" s="12">
        <v>183.0</v>
      </c>
    </row>
    <row r="3499" ht="15.75" customHeight="1">
      <c r="A3499" s="13">
        <v>42161.42708332485</v>
      </c>
      <c r="B3499" s="12">
        <v>189.0</v>
      </c>
    </row>
    <row r="3500" ht="15.75" customHeight="1">
      <c r="A3500" s="13">
        <v>42161.437499991516</v>
      </c>
      <c r="B3500" s="12">
        <v>184.0</v>
      </c>
    </row>
    <row r="3501" ht="15.75" customHeight="1">
      <c r="A3501" s="13">
        <v>42161.44791665818</v>
      </c>
      <c r="B3501" s="12">
        <v>190.0</v>
      </c>
    </row>
    <row r="3502" ht="15.75" customHeight="1">
      <c r="A3502" s="13">
        <v>42161.458333324845</v>
      </c>
      <c r="B3502" s="12">
        <v>187.0</v>
      </c>
    </row>
    <row r="3503" ht="15.75" customHeight="1">
      <c r="A3503" s="13">
        <v>42161.46874999151</v>
      </c>
      <c r="B3503" s="12">
        <v>190.0</v>
      </c>
    </row>
    <row r="3504" ht="15.75" customHeight="1">
      <c r="A3504" s="13">
        <v>42161.47916665817</v>
      </c>
      <c r="B3504" s="12">
        <v>201.0</v>
      </c>
    </row>
    <row r="3505" ht="15.75" customHeight="1">
      <c r="A3505" s="13">
        <v>42161.48958332484</v>
      </c>
      <c r="B3505" s="12">
        <v>210.0</v>
      </c>
    </row>
    <row r="3506" ht="15.75" customHeight="1">
      <c r="A3506" s="13">
        <v>42161.4999999915</v>
      </c>
      <c r="B3506" s="12">
        <v>206.0</v>
      </c>
    </row>
    <row r="3507" ht="15.75" customHeight="1">
      <c r="A3507" s="13">
        <v>42161.510416658166</v>
      </c>
      <c r="B3507" s="12">
        <v>202.0</v>
      </c>
    </row>
    <row r="3508" ht="15.75" customHeight="1">
      <c r="A3508" s="13">
        <v>42161.52083332483</v>
      </c>
      <c r="B3508" s="12">
        <v>199.0</v>
      </c>
    </row>
    <row r="3509" ht="15.75" customHeight="1">
      <c r="A3509" s="13">
        <v>42161.531249991494</v>
      </c>
      <c r="B3509" s="12">
        <v>198.0</v>
      </c>
    </row>
    <row r="3510" ht="15.75" customHeight="1">
      <c r="A3510" s="13">
        <v>42161.54166665816</v>
      </c>
      <c r="B3510" s="12">
        <v>213.0</v>
      </c>
    </row>
    <row r="3511" ht="15.75" customHeight="1">
      <c r="A3511" s="13">
        <v>42161.55208332482</v>
      </c>
      <c r="B3511" s="12">
        <v>211.0</v>
      </c>
    </row>
    <row r="3512" ht="15.75" customHeight="1">
      <c r="A3512" s="13">
        <v>42161.56249999149</v>
      </c>
      <c r="B3512" s="12">
        <v>202.0</v>
      </c>
    </row>
    <row r="3513" ht="15.75" customHeight="1">
      <c r="A3513" s="13">
        <v>42161.57291665815</v>
      </c>
      <c r="B3513" s="12">
        <v>211.0</v>
      </c>
    </row>
    <row r="3514" ht="15.75" customHeight="1">
      <c r="A3514" s="13">
        <v>42161.583333324816</v>
      </c>
      <c r="B3514" s="12">
        <v>213.0</v>
      </c>
    </row>
    <row r="3515" ht="15.75" customHeight="1">
      <c r="A3515" s="13">
        <v>42161.59374999148</v>
      </c>
      <c r="B3515" s="12">
        <v>219.0</v>
      </c>
    </row>
    <row r="3516" ht="15.75" customHeight="1">
      <c r="A3516" s="13">
        <v>42161.604166658144</v>
      </c>
      <c r="B3516" s="12">
        <v>207.0</v>
      </c>
    </row>
    <row r="3517" ht="15.75" customHeight="1">
      <c r="A3517" s="13">
        <v>42161.61458332481</v>
      </c>
      <c r="B3517" s="12">
        <v>223.0</v>
      </c>
    </row>
    <row r="3518" ht="15.75" customHeight="1">
      <c r="A3518" s="13">
        <v>42161.62499999147</v>
      </c>
      <c r="B3518" s="12">
        <v>214.0</v>
      </c>
    </row>
    <row r="3519" ht="15.75" customHeight="1">
      <c r="A3519" s="13">
        <v>42161.63541665814</v>
      </c>
      <c r="B3519" s="12">
        <v>222.0</v>
      </c>
    </row>
    <row r="3520" ht="15.75" customHeight="1">
      <c r="A3520" s="13">
        <v>42161.6458333248</v>
      </c>
      <c r="B3520" s="12">
        <v>213.0</v>
      </c>
    </row>
    <row r="3521" ht="15.75" customHeight="1">
      <c r="A3521" s="13">
        <v>42161.656249991465</v>
      </c>
      <c r="B3521" s="12">
        <v>226.0</v>
      </c>
    </row>
    <row r="3522" ht="15.75" customHeight="1">
      <c r="A3522" s="13">
        <v>42161.66666665813</v>
      </c>
      <c r="B3522" s="12">
        <v>216.0</v>
      </c>
    </row>
    <row r="3523" ht="15.75" customHeight="1">
      <c r="A3523" s="13">
        <v>42161.677083324794</v>
      </c>
      <c r="B3523" s="12">
        <v>223.0</v>
      </c>
    </row>
    <row r="3524" ht="15.75" customHeight="1">
      <c r="A3524" s="13">
        <v>42161.68749999146</v>
      </c>
      <c r="B3524" s="12">
        <v>222.0</v>
      </c>
    </row>
    <row r="3525" ht="15.75" customHeight="1">
      <c r="A3525" s="13">
        <v>42161.69791665812</v>
      </c>
      <c r="B3525" s="12">
        <v>227.0</v>
      </c>
    </row>
    <row r="3526" ht="15.75" customHeight="1">
      <c r="A3526" s="13">
        <v>42161.70833332479</v>
      </c>
      <c r="B3526" s="12">
        <v>222.0</v>
      </c>
    </row>
    <row r="3527" ht="15.75" customHeight="1">
      <c r="A3527" s="13">
        <v>42161.71874999145</v>
      </c>
      <c r="B3527" s="12">
        <v>227.0</v>
      </c>
    </row>
    <row r="3528" ht="15.75" customHeight="1">
      <c r="A3528" s="13">
        <v>42161.729166658115</v>
      </c>
      <c r="B3528" s="12">
        <v>224.0</v>
      </c>
    </row>
    <row r="3529" ht="15.75" customHeight="1">
      <c r="A3529" s="13">
        <v>42161.73958332478</v>
      </c>
      <c r="B3529" s="12">
        <v>227.0</v>
      </c>
    </row>
    <row r="3530" ht="15.75" customHeight="1">
      <c r="A3530" s="13">
        <v>42161.74999999144</v>
      </c>
      <c r="B3530" s="12">
        <v>223.0</v>
      </c>
    </row>
    <row r="3531" ht="15.75" customHeight="1">
      <c r="A3531" s="13">
        <v>42161.76041665811</v>
      </c>
      <c r="B3531" s="12">
        <v>214.0</v>
      </c>
    </row>
    <row r="3532" ht="15.75" customHeight="1">
      <c r="A3532" s="13">
        <v>42161.77083332477</v>
      </c>
      <c r="B3532" s="12">
        <v>219.0</v>
      </c>
    </row>
    <row r="3533" ht="15.75" customHeight="1">
      <c r="A3533" s="13">
        <v>42161.781249991436</v>
      </c>
      <c r="B3533" s="12">
        <v>225.0</v>
      </c>
    </row>
    <row r="3534" ht="15.75" customHeight="1">
      <c r="A3534" s="13">
        <v>42161.7916666581</v>
      </c>
      <c r="B3534" s="12">
        <v>215.0</v>
      </c>
    </row>
    <row r="3535" ht="15.75" customHeight="1">
      <c r="A3535" s="13">
        <v>42161.802083324765</v>
      </c>
      <c r="B3535" s="12">
        <v>215.0</v>
      </c>
    </row>
    <row r="3536" ht="15.75" customHeight="1">
      <c r="A3536" s="13">
        <v>42161.81249999143</v>
      </c>
      <c r="B3536" s="12">
        <v>210.0</v>
      </c>
    </row>
    <row r="3537" ht="15.75" customHeight="1">
      <c r="A3537" s="13">
        <v>42161.82291665809</v>
      </c>
      <c r="B3537" s="12">
        <v>218.0</v>
      </c>
    </row>
    <row r="3538" ht="15.75" customHeight="1">
      <c r="A3538" s="13">
        <v>42161.83333332476</v>
      </c>
      <c r="B3538" s="12">
        <v>206.0</v>
      </c>
    </row>
    <row r="3539" ht="15.75" customHeight="1">
      <c r="A3539" s="13">
        <v>42161.84374999142</v>
      </c>
      <c r="B3539" s="12">
        <v>210.0</v>
      </c>
    </row>
    <row r="3540" ht="15.75" customHeight="1">
      <c r="A3540" s="13">
        <v>42161.854166658086</v>
      </c>
      <c r="B3540" s="12">
        <v>207.0</v>
      </c>
    </row>
    <row r="3541" ht="15.75" customHeight="1">
      <c r="A3541" s="13">
        <v>42161.86458332475</v>
      </c>
      <c r="B3541" s="12">
        <v>210.0</v>
      </c>
    </row>
    <row r="3542" ht="15.75" customHeight="1">
      <c r="A3542" s="13">
        <v>42161.874999991414</v>
      </c>
      <c r="B3542" s="12">
        <v>191.0</v>
      </c>
    </row>
    <row r="3543" ht="15.75" customHeight="1">
      <c r="A3543" s="13">
        <v>42161.88541665808</v>
      </c>
      <c r="B3543" s="12">
        <v>196.0</v>
      </c>
    </row>
    <row r="3544" ht="15.75" customHeight="1">
      <c r="A3544" s="13">
        <v>42161.89583332474</v>
      </c>
      <c r="B3544" s="12">
        <v>190.0</v>
      </c>
    </row>
    <row r="3545" ht="15.75" customHeight="1">
      <c r="A3545" s="13">
        <v>42161.90624999141</v>
      </c>
      <c r="B3545" s="12">
        <v>199.0</v>
      </c>
    </row>
    <row r="3546" ht="15.75" customHeight="1">
      <c r="A3546" s="13">
        <v>42161.91666665807</v>
      </c>
      <c r="B3546" s="12">
        <v>185.0</v>
      </c>
    </row>
    <row r="3547" ht="15.75" customHeight="1">
      <c r="A3547" s="13">
        <v>42161.927083324736</v>
      </c>
      <c r="B3547" s="12">
        <v>190.0</v>
      </c>
    </row>
    <row r="3548" ht="15.75" customHeight="1">
      <c r="A3548" s="13">
        <v>42161.9374999914</v>
      </c>
      <c r="B3548" s="12">
        <v>189.0</v>
      </c>
    </row>
    <row r="3549" ht="15.75" customHeight="1">
      <c r="A3549" s="13">
        <v>42161.947916658064</v>
      </c>
      <c r="B3549" s="12">
        <v>185.0</v>
      </c>
    </row>
    <row r="3550" ht="15.75" customHeight="1">
      <c r="A3550" s="13">
        <v>42161.95833332473</v>
      </c>
      <c r="B3550" s="12">
        <v>190.0</v>
      </c>
    </row>
    <row r="3551" ht="15.75" customHeight="1">
      <c r="A3551" s="13">
        <v>42161.96874999139</v>
      </c>
      <c r="B3551" s="12">
        <v>189.0</v>
      </c>
    </row>
    <row r="3552" ht="15.75" customHeight="1">
      <c r="A3552" s="13">
        <v>42161.97916665806</v>
      </c>
      <c r="B3552" s="12">
        <v>179.0</v>
      </c>
    </row>
    <row r="3553" ht="15.75" customHeight="1">
      <c r="A3553" s="13">
        <v>42161.98958332472</v>
      </c>
      <c r="B3553" s="12">
        <v>181.0</v>
      </c>
    </row>
    <row r="3554" ht="15.75" customHeight="1">
      <c r="A3554" s="13">
        <v>42161.999999991385</v>
      </c>
      <c r="B3554" s="12">
        <v>194.0</v>
      </c>
    </row>
    <row r="3555" ht="15.75" customHeight="1">
      <c r="A3555" s="13">
        <v>42162.01041665805</v>
      </c>
      <c r="B3555" s="12">
        <v>179.0</v>
      </c>
    </row>
    <row r="3556" ht="15.75" customHeight="1">
      <c r="A3556" s="13">
        <v>42162.020833324714</v>
      </c>
      <c r="B3556" s="12">
        <v>188.0</v>
      </c>
    </row>
    <row r="3557" ht="15.75" customHeight="1">
      <c r="A3557" s="13">
        <v>42162.03124999138</v>
      </c>
      <c r="B3557" s="12">
        <v>192.0</v>
      </c>
    </row>
    <row r="3558" ht="15.75" customHeight="1">
      <c r="A3558" s="13">
        <v>42162.04166665804</v>
      </c>
      <c r="B3558" s="12">
        <v>175.0</v>
      </c>
    </row>
    <row r="3559" ht="15.75" customHeight="1">
      <c r="A3559" s="13">
        <v>42162.05208332471</v>
      </c>
      <c r="B3559" s="12">
        <v>187.0</v>
      </c>
    </row>
    <row r="3560" ht="15.75" customHeight="1">
      <c r="A3560" s="13">
        <v>42162.06249999137</v>
      </c>
      <c r="B3560" s="12">
        <v>182.0</v>
      </c>
    </row>
    <row r="3561" ht="15.75" customHeight="1">
      <c r="A3561" s="13">
        <v>42162.072916658035</v>
      </c>
      <c r="B3561" s="12">
        <v>179.0</v>
      </c>
    </row>
    <row r="3562" ht="15.75" customHeight="1">
      <c r="A3562" s="13">
        <v>42162.0833333247</v>
      </c>
      <c r="B3562" s="12">
        <v>181.0</v>
      </c>
    </row>
    <row r="3563" ht="15.75" customHeight="1">
      <c r="A3563" s="13">
        <v>42162.09374999136</v>
      </c>
      <c r="B3563" s="12">
        <v>176.0</v>
      </c>
    </row>
    <row r="3564" ht="15.75" customHeight="1">
      <c r="A3564" s="13">
        <v>42162.10416665803</v>
      </c>
      <c r="B3564" s="12">
        <v>186.0</v>
      </c>
    </row>
    <row r="3565" ht="15.75" customHeight="1">
      <c r="A3565" s="13">
        <v>42162.11458332469</v>
      </c>
      <c r="B3565" s="12">
        <v>172.0</v>
      </c>
    </row>
    <row r="3566" ht="15.75" customHeight="1">
      <c r="A3566" s="13">
        <v>42162.124999991356</v>
      </c>
      <c r="B3566" s="12">
        <v>180.0</v>
      </c>
    </row>
    <row r="3567" ht="15.75" customHeight="1">
      <c r="A3567" s="13">
        <v>42162.13541665802</v>
      </c>
      <c r="B3567" s="12">
        <v>182.0</v>
      </c>
    </row>
    <row r="3568" ht="15.75" customHeight="1">
      <c r="A3568" s="13">
        <v>42162.145833324685</v>
      </c>
      <c r="B3568" s="12">
        <v>178.0</v>
      </c>
    </row>
    <row r="3569" ht="15.75" customHeight="1">
      <c r="A3569" s="13">
        <v>42162.15624999135</v>
      </c>
      <c r="B3569" s="12">
        <v>181.0</v>
      </c>
    </row>
    <row r="3570" ht="15.75" customHeight="1">
      <c r="A3570" s="13">
        <v>42162.16666665801</v>
      </c>
      <c r="B3570" s="12">
        <v>175.0</v>
      </c>
    </row>
    <row r="3571" ht="15.75" customHeight="1">
      <c r="A3571" s="13">
        <v>42162.17708332468</v>
      </c>
      <c r="B3571" s="12">
        <v>187.0</v>
      </c>
    </row>
    <row r="3572" ht="15.75" customHeight="1">
      <c r="A3572" s="13">
        <v>42162.18749999134</v>
      </c>
      <c r="B3572" s="12">
        <v>176.0</v>
      </c>
    </row>
    <row r="3573" ht="15.75" customHeight="1">
      <c r="A3573" s="13">
        <v>42162.197916658006</v>
      </c>
      <c r="B3573" s="12">
        <v>183.0</v>
      </c>
    </row>
    <row r="3574" ht="15.75" customHeight="1">
      <c r="A3574" s="13">
        <v>42162.20833332467</v>
      </c>
      <c r="B3574" s="12">
        <v>179.0</v>
      </c>
    </row>
    <row r="3575" ht="15.75" customHeight="1">
      <c r="A3575" s="13">
        <v>42162.218749991334</v>
      </c>
      <c r="B3575" s="12">
        <v>185.0</v>
      </c>
    </row>
    <row r="3576" ht="15.75" customHeight="1">
      <c r="A3576" s="13">
        <v>42162.229166658</v>
      </c>
      <c r="B3576" s="12">
        <v>176.0</v>
      </c>
    </row>
    <row r="3577" ht="15.75" customHeight="1">
      <c r="A3577" s="13">
        <v>42162.23958332466</v>
      </c>
      <c r="B3577" s="12">
        <v>178.0</v>
      </c>
    </row>
    <row r="3578" ht="15.75" customHeight="1">
      <c r="A3578" s="13">
        <v>42162.24999999133</v>
      </c>
      <c r="B3578" s="12">
        <v>181.0</v>
      </c>
    </row>
    <row r="3579" ht="15.75" customHeight="1">
      <c r="A3579" s="13">
        <v>42162.26041665799</v>
      </c>
      <c r="B3579" s="12">
        <v>177.0</v>
      </c>
    </row>
    <row r="3580" ht="15.75" customHeight="1">
      <c r="A3580" s="13">
        <v>42162.270833324656</v>
      </c>
      <c r="B3580" s="12">
        <v>178.0</v>
      </c>
    </row>
    <row r="3581" ht="15.75" customHeight="1">
      <c r="A3581" s="13">
        <v>42162.28124999132</v>
      </c>
      <c r="B3581" s="12">
        <v>179.0</v>
      </c>
    </row>
    <row r="3582" ht="15.75" customHeight="1">
      <c r="A3582" s="13">
        <v>42162.291666657984</v>
      </c>
      <c r="B3582" s="12">
        <v>192.0</v>
      </c>
    </row>
    <row r="3583" ht="15.75" customHeight="1">
      <c r="A3583" s="13">
        <v>42162.30208332465</v>
      </c>
      <c r="B3583" s="12">
        <v>190.0</v>
      </c>
    </row>
    <row r="3584" ht="15.75" customHeight="1">
      <c r="A3584" s="13">
        <v>42162.31249999131</v>
      </c>
      <c r="B3584" s="12">
        <v>194.0</v>
      </c>
    </row>
    <row r="3585" ht="15.75" customHeight="1">
      <c r="A3585" s="13">
        <v>42162.32291665798</v>
      </c>
      <c r="B3585" s="12">
        <v>189.0</v>
      </c>
    </row>
    <row r="3586" ht="15.75" customHeight="1">
      <c r="A3586" s="13">
        <v>42162.33333332464</v>
      </c>
      <c r="B3586" s="12">
        <v>200.0</v>
      </c>
    </row>
    <row r="3587" ht="15.75" customHeight="1">
      <c r="A3587" s="13">
        <v>42162.343749991305</v>
      </c>
      <c r="B3587" s="12">
        <v>186.0</v>
      </c>
    </row>
    <row r="3588" ht="15.75" customHeight="1">
      <c r="A3588" s="13">
        <v>42162.35416665797</v>
      </c>
      <c r="B3588" s="12">
        <v>196.0</v>
      </c>
    </row>
    <row r="3589" ht="15.75" customHeight="1">
      <c r="A3589" s="13">
        <v>42162.364583324634</v>
      </c>
      <c r="B3589" s="12">
        <v>191.0</v>
      </c>
    </row>
    <row r="3590" ht="15.75" customHeight="1">
      <c r="A3590" s="13">
        <v>42162.3749999913</v>
      </c>
      <c r="B3590" s="12">
        <v>196.0</v>
      </c>
    </row>
    <row r="3591" ht="15.75" customHeight="1">
      <c r="A3591" s="13">
        <v>42162.38541665796</v>
      </c>
      <c r="B3591" s="12">
        <v>194.0</v>
      </c>
    </row>
    <row r="3592" ht="15.75" customHeight="1">
      <c r="A3592" s="13">
        <v>42162.39583332463</v>
      </c>
      <c r="B3592" s="12">
        <v>192.0</v>
      </c>
    </row>
    <row r="3593" ht="15.75" customHeight="1">
      <c r="A3593" s="13">
        <v>42162.40624999129</v>
      </c>
      <c r="B3593" s="12">
        <v>200.0</v>
      </c>
    </row>
    <row r="3594" ht="15.75" customHeight="1">
      <c r="A3594" s="13">
        <v>42162.416666657955</v>
      </c>
      <c r="B3594" s="12">
        <v>203.0</v>
      </c>
    </row>
    <row r="3595" ht="15.75" customHeight="1">
      <c r="A3595" s="13">
        <v>42162.42708332462</v>
      </c>
      <c r="B3595" s="12">
        <v>212.0</v>
      </c>
    </row>
    <row r="3596" ht="15.75" customHeight="1">
      <c r="A3596" s="13">
        <v>42162.43749999128</v>
      </c>
      <c r="B3596" s="12">
        <v>203.0</v>
      </c>
    </row>
    <row r="3597" ht="15.75" customHeight="1">
      <c r="A3597" s="13">
        <v>42162.44791665795</v>
      </c>
      <c r="B3597" s="12">
        <v>201.0</v>
      </c>
    </row>
    <row r="3598" ht="15.75" customHeight="1">
      <c r="A3598" s="13">
        <v>42162.45833332461</v>
      </c>
      <c r="B3598" s="12">
        <v>208.0</v>
      </c>
    </row>
    <row r="3599" ht="15.75" customHeight="1">
      <c r="A3599" s="13">
        <v>42162.468749991276</v>
      </c>
      <c r="B3599" s="12">
        <v>210.0</v>
      </c>
    </row>
    <row r="3600" ht="15.75" customHeight="1">
      <c r="A3600" s="13">
        <v>42162.47916665794</v>
      </c>
      <c r="B3600" s="12">
        <v>214.0</v>
      </c>
    </row>
    <row r="3601" ht="15.75" customHeight="1">
      <c r="A3601" s="13">
        <v>42162.489583324605</v>
      </c>
      <c r="B3601" s="12">
        <v>209.0</v>
      </c>
    </row>
    <row r="3602" ht="15.75" customHeight="1">
      <c r="A3602" s="13">
        <v>42162.49999999127</v>
      </c>
      <c r="B3602" s="12">
        <v>210.0</v>
      </c>
    </row>
    <row r="3603" ht="15.75" customHeight="1">
      <c r="A3603" s="13">
        <v>42162.51041665793</v>
      </c>
      <c r="B3603" s="12">
        <v>211.0</v>
      </c>
    </row>
    <row r="3604" ht="15.75" customHeight="1">
      <c r="A3604" s="13">
        <v>42162.5208333246</v>
      </c>
      <c r="B3604" s="12">
        <v>214.0</v>
      </c>
    </row>
    <row r="3605" ht="15.75" customHeight="1">
      <c r="A3605" s="13">
        <v>42162.53124999126</v>
      </c>
      <c r="B3605" s="12">
        <v>215.0</v>
      </c>
    </row>
    <row r="3606" ht="15.75" customHeight="1">
      <c r="A3606" s="13">
        <v>42162.541666657926</v>
      </c>
      <c r="B3606" s="12">
        <v>223.0</v>
      </c>
    </row>
    <row r="3607" ht="15.75" customHeight="1">
      <c r="A3607" s="13">
        <v>42162.55208332459</v>
      </c>
      <c r="B3607" s="12">
        <v>217.0</v>
      </c>
    </row>
    <row r="3608" ht="15.75" customHeight="1">
      <c r="A3608" s="13">
        <v>42162.562499991254</v>
      </c>
      <c r="B3608" s="12">
        <v>229.0</v>
      </c>
    </row>
    <row r="3609" ht="15.75" customHeight="1">
      <c r="A3609" s="13">
        <v>42162.57291665792</v>
      </c>
      <c r="B3609" s="12">
        <v>219.0</v>
      </c>
    </row>
    <row r="3610" ht="15.75" customHeight="1">
      <c r="A3610" s="13">
        <v>42162.58333332458</v>
      </c>
      <c r="B3610" s="12">
        <v>235.0</v>
      </c>
    </row>
    <row r="3611" ht="15.75" customHeight="1">
      <c r="A3611" s="13">
        <v>42162.59374999125</v>
      </c>
      <c r="B3611" s="12">
        <v>224.0</v>
      </c>
    </row>
    <row r="3612" ht="15.75" customHeight="1">
      <c r="A3612" s="13">
        <v>42162.60416665791</v>
      </c>
      <c r="B3612" s="12">
        <v>243.0</v>
      </c>
    </row>
    <row r="3613" ht="15.75" customHeight="1">
      <c r="A3613" s="13">
        <v>42162.614583324576</v>
      </c>
      <c r="B3613" s="12">
        <v>234.0</v>
      </c>
    </row>
    <row r="3614" ht="15.75" customHeight="1">
      <c r="A3614" s="13">
        <v>42162.62499999124</v>
      </c>
      <c r="B3614" s="12">
        <v>249.0</v>
      </c>
    </row>
    <row r="3615" ht="15.75" customHeight="1">
      <c r="A3615" s="13">
        <v>42162.635416657904</v>
      </c>
      <c r="B3615" s="12">
        <v>236.0</v>
      </c>
    </row>
    <row r="3616" ht="15.75" customHeight="1">
      <c r="A3616" s="13">
        <v>42162.64583332457</v>
      </c>
      <c r="B3616" s="12">
        <v>255.0</v>
      </c>
    </row>
    <row r="3617" ht="15.75" customHeight="1">
      <c r="A3617" s="13">
        <v>42162.65624999123</v>
      </c>
      <c r="B3617" s="12">
        <v>251.0</v>
      </c>
    </row>
    <row r="3618" ht="15.75" customHeight="1">
      <c r="A3618" s="13">
        <v>42162.6666666579</v>
      </c>
      <c r="B3618" s="12">
        <v>256.0</v>
      </c>
    </row>
    <row r="3619" ht="15.75" customHeight="1">
      <c r="A3619" s="13">
        <v>42162.67708332456</v>
      </c>
      <c r="B3619" s="12">
        <v>259.0</v>
      </c>
    </row>
    <row r="3620" ht="15.75" customHeight="1">
      <c r="A3620" s="13">
        <v>42162.687499991225</v>
      </c>
      <c r="B3620" s="12">
        <v>259.0</v>
      </c>
    </row>
    <row r="3621" ht="15.75" customHeight="1">
      <c r="A3621" s="13">
        <v>42162.69791665789</v>
      </c>
      <c r="B3621" s="12">
        <v>256.0</v>
      </c>
    </row>
    <row r="3622" ht="15.75" customHeight="1">
      <c r="A3622" s="13">
        <v>42162.708333324554</v>
      </c>
      <c r="B3622" s="12">
        <v>269.0</v>
      </c>
    </row>
    <row r="3623" ht="15.75" customHeight="1">
      <c r="A3623" s="13">
        <v>42162.71874999122</v>
      </c>
      <c r="B3623" s="12">
        <v>257.0</v>
      </c>
    </row>
    <row r="3624" ht="15.75" customHeight="1">
      <c r="A3624" s="13">
        <v>42162.72916665788</v>
      </c>
      <c r="B3624" s="12">
        <v>258.0</v>
      </c>
    </row>
    <row r="3625" ht="15.75" customHeight="1">
      <c r="A3625" s="13">
        <v>42162.73958332455</v>
      </c>
      <c r="B3625" s="12">
        <v>254.0</v>
      </c>
    </row>
    <row r="3626" ht="15.75" customHeight="1">
      <c r="A3626" s="13">
        <v>42162.74999999121</v>
      </c>
      <c r="B3626" s="12">
        <v>243.0</v>
      </c>
    </row>
    <row r="3627" ht="15.75" customHeight="1">
      <c r="A3627" s="13">
        <v>42162.760416657875</v>
      </c>
      <c r="B3627" s="12">
        <v>255.0</v>
      </c>
    </row>
    <row r="3628" ht="15.75" customHeight="1">
      <c r="A3628" s="13">
        <v>42162.77083332454</v>
      </c>
      <c r="B3628" s="12">
        <v>244.0</v>
      </c>
    </row>
    <row r="3629" ht="15.75" customHeight="1">
      <c r="A3629" s="13">
        <v>42162.7812499912</v>
      </c>
      <c r="B3629" s="12">
        <v>257.0</v>
      </c>
    </row>
    <row r="3630" ht="15.75" customHeight="1">
      <c r="A3630" s="13">
        <v>42162.79166665787</v>
      </c>
      <c r="B3630" s="12">
        <v>234.0</v>
      </c>
    </row>
    <row r="3631" ht="15.75" customHeight="1">
      <c r="A3631" s="13">
        <v>42162.80208332453</v>
      </c>
      <c r="B3631" s="12">
        <v>240.0</v>
      </c>
    </row>
    <row r="3632" ht="15.75" customHeight="1">
      <c r="A3632" s="13">
        <v>42162.812499991196</v>
      </c>
      <c r="B3632" s="12">
        <v>233.0</v>
      </c>
    </row>
    <row r="3633" ht="15.75" customHeight="1">
      <c r="A3633" s="13">
        <v>42162.82291665786</v>
      </c>
      <c r="B3633" s="12">
        <v>239.0</v>
      </c>
    </row>
    <row r="3634" ht="15.75" customHeight="1">
      <c r="A3634" s="13">
        <v>42162.833333324525</v>
      </c>
      <c r="B3634" s="12">
        <v>230.0</v>
      </c>
    </row>
    <row r="3635" ht="15.75" customHeight="1">
      <c r="A3635" s="13">
        <v>42162.84374999119</v>
      </c>
      <c r="B3635" s="12">
        <v>243.0</v>
      </c>
    </row>
    <row r="3636" ht="15.75" customHeight="1">
      <c r="A3636" s="13">
        <v>42162.85416665785</v>
      </c>
      <c r="B3636" s="12">
        <v>224.0</v>
      </c>
    </row>
    <row r="3637" ht="15.75" customHeight="1">
      <c r="A3637" s="13">
        <v>42162.86458332452</v>
      </c>
      <c r="B3637" s="12">
        <v>219.0</v>
      </c>
    </row>
    <row r="3638" ht="15.75" customHeight="1">
      <c r="A3638" s="13">
        <v>42162.87499999118</v>
      </c>
      <c r="B3638" s="12">
        <v>217.0</v>
      </c>
    </row>
    <row r="3639" ht="15.75" customHeight="1">
      <c r="A3639" s="13">
        <v>42162.885416657846</v>
      </c>
      <c r="B3639" s="12">
        <v>213.0</v>
      </c>
    </row>
    <row r="3640" ht="15.75" customHeight="1">
      <c r="A3640" s="13">
        <v>42162.89583332451</v>
      </c>
      <c r="B3640" s="12">
        <v>198.0</v>
      </c>
    </row>
    <row r="3641" ht="15.75" customHeight="1">
      <c r="A3641" s="13">
        <v>42162.906249991174</v>
      </c>
      <c r="B3641" s="12">
        <v>203.0</v>
      </c>
    </row>
    <row r="3642" ht="15.75" customHeight="1">
      <c r="A3642" s="13">
        <v>42162.91666665784</v>
      </c>
      <c r="B3642" s="12">
        <v>205.0</v>
      </c>
    </row>
    <row r="3643" ht="15.75" customHeight="1">
      <c r="A3643" s="13">
        <v>42162.9270833245</v>
      </c>
      <c r="B3643" s="12">
        <v>206.0</v>
      </c>
    </row>
    <row r="3644" ht="15.75" customHeight="1">
      <c r="A3644" s="13">
        <v>42162.93749999117</v>
      </c>
      <c r="B3644" s="12">
        <v>200.0</v>
      </c>
    </row>
    <row r="3645" ht="15.75" customHeight="1">
      <c r="A3645" s="13">
        <v>42162.94791665783</v>
      </c>
      <c r="B3645" s="12">
        <v>203.0</v>
      </c>
    </row>
    <row r="3646" ht="15.75" customHeight="1">
      <c r="A3646" s="13">
        <v>42162.958333324495</v>
      </c>
      <c r="B3646" s="12">
        <v>197.0</v>
      </c>
    </row>
    <row r="3647" ht="15.75" customHeight="1">
      <c r="A3647" s="13">
        <v>42162.96874999116</v>
      </c>
      <c r="B3647" s="12">
        <v>199.0</v>
      </c>
    </row>
    <row r="3648" ht="15.75" customHeight="1">
      <c r="A3648" s="13">
        <v>42162.979166657824</v>
      </c>
      <c r="B3648" s="12">
        <v>204.0</v>
      </c>
    </row>
    <row r="3649" ht="15.75" customHeight="1">
      <c r="A3649" s="13">
        <v>42162.98958332449</v>
      </c>
      <c r="B3649" s="12">
        <v>210.0</v>
      </c>
    </row>
    <row r="3650" ht="15.75" customHeight="1">
      <c r="A3650" s="13">
        <v>42162.99999999115</v>
      </c>
      <c r="B3650" s="12">
        <v>195.0</v>
      </c>
    </row>
    <row r="3651" ht="15.75" customHeight="1">
      <c r="A3651" s="13">
        <v>42163.01041665782</v>
      </c>
      <c r="B3651" s="12">
        <v>196.0</v>
      </c>
    </row>
    <row r="3652" ht="15.75" customHeight="1">
      <c r="A3652" s="13">
        <v>42163.02083332448</v>
      </c>
      <c r="B3652" s="12">
        <v>193.0</v>
      </c>
    </row>
    <row r="3653" ht="15.75" customHeight="1">
      <c r="A3653" s="13">
        <v>42163.031249991145</v>
      </c>
      <c r="B3653" s="12">
        <v>195.0</v>
      </c>
    </row>
    <row r="3654" ht="15.75" customHeight="1">
      <c r="A3654" s="13">
        <v>42163.04166665781</v>
      </c>
      <c r="B3654" s="12">
        <v>195.0</v>
      </c>
    </row>
    <row r="3655" ht="15.75" customHeight="1">
      <c r="A3655" s="13">
        <v>42163.052083324474</v>
      </c>
      <c r="B3655" s="12">
        <v>190.0</v>
      </c>
    </row>
    <row r="3656" ht="15.75" customHeight="1">
      <c r="A3656" s="13">
        <v>42163.06249999114</v>
      </c>
      <c r="B3656" s="12">
        <v>199.0</v>
      </c>
    </row>
    <row r="3657" ht="15.75" customHeight="1">
      <c r="A3657" s="13">
        <v>42163.0729166578</v>
      </c>
      <c r="B3657" s="12">
        <v>200.0</v>
      </c>
    </row>
    <row r="3658" ht="15.75" customHeight="1">
      <c r="A3658" s="13">
        <v>42163.08333332447</v>
      </c>
      <c r="B3658" s="12">
        <v>187.0</v>
      </c>
    </row>
    <row r="3659" ht="15.75" customHeight="1">
      <c r="A3659" s="13">
        <v>42163.09374999113</v>
      </c>
      <c r="B3659" s="12">
        <v>189.0</v>
      </c>
    </row>
    <row r="3660" ht="15.75" customHeight="1">
      <c r="A3660" s="13">
        <v>42163.104166657795</v>
      </c>
      <c r="B3660" s="12">
        <v>199.0</v>
      </c>
    </row>
    <row r="3661" ht="15.75" customHeight="1">
      <c r="A3661" s="13">
        <v>42163.11458332446</v>
      </c>
      <c r="B3661" s="12">
        <v>182.0</v>
      </c>
    </row>
    <row r="3662" ht="15.75" customHeight="1">
      <c r="A3662" s="13">
        <v>42163.12499999112</v>
      </c>
      <c r="B3662" s="12">
        <v>194.0</v>
      </c>
    </row>
    <row r="3663" ht="15.75" customHeight="1">
      <c r="A3663" s="13">
        <v>42163.13541665779</v>
      </c>
      <c r="B3663" s="12">
        <v>187.0</v>
      </c>
    </row>
    <row r="3664" ht="15.75" customHeight="1">
      <c r="A3664" s="13">
        <v>42163.14583332445</v>
      </c>
      <c r="B3664" s="12">
        <v>194.0</v>
      </c>
    </row>
    <row r="3665" ht="15.75" customHeight="1">
      <c r="A3665" s="13">
        <v>42163.156249991116</v>
      </c>
      <c r="B3665" s="12">
        <v>199.0</v>
      </c>
    </row>
    <row r="3666" ht="15.75" customHeight="1">
      <c r="A3666" s="13">
        <v>42163.16666665778</v>
      </c>
      <c r="B3666" s="12">
        <v>185.0</v>
      </c>
    </row>
    <row r="3667" ht="15.75" customHeight="1">
      <c r="A3667" s="13">
        <v>42163.177083324445</v>
      </c>
      <c r="B3667" s="12">
        <v>180.0</v>
      </c>
    </row>
    <row r="3668" ht="15.75" customHeight="1">
      <c r="A3668" s="13">
        <v>42163.18749999111</v>
      </c>
      <c r="B3668" s="12">
        <v>186.0</v>
      </c>
    </row>
    <row r="3669" ht="15.75" customHeight="1">
      <c r="A3669" s="13">
        <v>42163.19791665777</v>
      </c>
      <c r="B3669" s="12">
        <v>191.0</v>
      </c>
    </row>
    <row r="3670" ht="15.75" customHeight="1">
      <c r="A3670" s="13">
        <v>42163.20833332444</v>
      </c>
      <c r="B3670" s="12">
        <v>182.0</v>
      </c>
    </row>
    <row r="3671" ht="15.75" customHeight="1">
      <c r="A3671" s="13">
        <v>42163.2187499911</v>
      </c>
      <c r="B3671" s="12">
        <v>179.0</v>
      </c>
    </row>
    <row r="3672" ht="15.75" customHeight="1">
      <c r="A3672" s="13">
        <v>42163.229166657766</v>
      </c>
      <c r="B3672" s="12">
        <v>188.0</v>
      </c>
    </row>
    <row r="3673" ht="15.75" customHeight="1">
      <c r="A3673" s="13">
        <v>42163.23958332443</v>
      </c>
      <c r="B3673" s="12">
        <v>187.0</v>
      </c>
    </row>
    <row r="3674" ht="15.75" customHeight="1">
      <c r="A3674" s="13">
        <v>42163.249999991094</v>
      </c>
      <c r="B3674" s="12">
        <v>181.0</v>
      </c>
    </row>
    <row r="3675" ht="15.75" customHeight="1">
      <c r="A3675" s="13">
        <v>42163.26041665776</v>
      </c>
      <c r="B3675" s="12">
        <v>189.0</v>
      </c>
    </row>
    <row r="3676" ht="15.75" customHeight="1">
      <c r="A3676" s="13">
        <v>42163.27083332442</v>
      </c>
      <c r="B3676" s="12">
        <v>192.0</v>
      </c>
    </row>
    <row r="3677" ht="15.75" customHeight="1">
      <c r="A3677" s="13">
        <v>42163.28124999109</v>
      </c>
      <c r="B3677" s="12">
        <v>183.0</v>
      </c>
    </row>
    <row r="3678" ht="15.75" customHeight="1">
      <c r="A3678" s="13">
        <v>42163.29166665775</v>
      </c>
      <c r="B3678" s="12">
        <v>188.0</v>
      </c>
    </row>
    <row r="3679" ht="15.75" customHeight="1">
      <c r="A3679" s="13">
        <v>42163.302083324415</v>
      </c>
      <c r="B3679" s="12">
        <v>195.0</v>
      </c>
    </row>
    <row r="3680" ht="15.75" customHeight="1">
      <c r="A3680" s="13">
        <v>42163.31249999108</v>
      </c>
      <c r="B3680" s="12">
        <v>193.0</v>
      </c>
    </row>
    <row r="3681" ht="15.75" customHeight="1">
      <c r="A3681" s="13">
        <v>42163.322916657744</v>
      </c>
      <c r="B3681" s="12">
        <v>199.0</v>
      </c>
    </row>
    <row r="3682" ht="15.75" customHeight="1">
      <c r="A3682" s="13">
        <v>42163.33333332441</v>
      </c>
      <c r="B3682" s="12">
        <v>195.0</v>
      </c>
    </row>
    <row r="3683" ht="15.75" customHeight="1">
      <c r="A3683" s="13">
        <v>42163.34374999107</v>
      </c>
      <c r="B3683" s="12">
        <v>205.0</v>
      </c>
    </row>
    <row r="3684" ht="15.75" customHeight="1">
      <c r="A3684" s="13">
        <v>42163.35416665774</v>
      </c>
      <c r="B3684" s="12">
        <v>204.0</v>
      </c>
    </row>
    <row r="3685" ht="15.75" customHeight="1">
      <c r="A3685" s="13">
        <v>42163.3645833244</v>
      </c>
      <c r="B3685" s="12">
        <v>213.0</v>
      </c>
    </row>
    <row r="3686" ht="15.75" customHeight="1">
      <c r="A3686" s="13">
        <v>42163.374999991065</v>
      </c>
      <c r="B3686" s="12">
        <v>224.0</v>
      </c>
    </row>
    <row r="3687" ht="15.75" customHeight="1">
      <c r="A3687" s="13">
        <v>42163.38541665773</v>
      </c>
      <c r="B3687" s="12">
        <v>224.0</v>
      </c>
    </row>
    <row r="3688" ht="15.75" customHeight="1">
      <c r="A3688" s="13">
        <v>42163.39583332439</v>
      </c>
      <c r="B3688" s="12">
        <v>230.0</v>
      </c>
    </row>
    <row r="3689" ht="15.75" customHeight="1">
      <c r="A3689" s="13">
        <v>42163.40624999106</v>
      </c>
      <c r="B3689" s="12">
        <v>234.0</v>
      </c>
    </row>
    <row r="3690" ht="15.75" customHeight="1">
      <c r="A3690" s="13">
        <v>42163.41666665772</v>
      </c>
      <c r="B3690" s="12">
        <v>241.0</v>
      </c>
    </row>
    <row r="3691" ht="15.75" customHeight="1">
      <c r="A3691" s="13">
        <v>42163.427083324386</v>
      </c>
      <c r="B3691" s="12">
        <v>247.0</v>
      </c>
    </row>
    <row r="3692" ht="15.75" customHeight="1">
      <c r="A3692" s="13">
        <v>42163.43749999105</v>
      </c>
      <c r="B3692" s="12">
        <v>259.0</v>
      </c>
    </row>
    <row r="3693" ht="15.75" customHeight="1">
      <c r="A3693" s="13">
        <v>42163.447916657715</v>
      </c>
      <c r="B3693" s="12">
        <v>254.0</v>
      </c>
    </row>
    <row r="3694" ht="15.75" customHeight="1">
      <c r="A3694" s="13">
        <v>42163.45833332438</v>
      </c>
      <c r="B3694" s="12">
        <v>275.0</v>
      </c>
    </row>
    <row r="3695" ht="15.75" customHeight="1">
      <c r="A3695" s="13">
        <v>42163.46874999104</v>
      </c>
      <c r="B3695" s="12">
        <v>263.0</v>
      </c>
    </row>
    <row r="3696" ht="15.75" customHeight="1">
      <c r="A3696" s="13">
        <v>42163.47916665771</v>
      </c>
      <c r="B3696" s="12">
        <v>284.0</v>
      </c>
    </row>
    <row r="3697" ht="15.75" customHeight="1">
      <c r="A3697" s="13">
        <v>42163.48958332437</v>
      </c>
      <c r="B3697" s="12">
        <v>277.0</v>
      </c>
    </row>
    <row r="3698" ht="15.75" customHeight="1">
      <c r="A3698" s="13">
        <v>42163.499999991036</v>
      </c>
      <c r="B3698" s="12">
        <v>287.0</v>
      </c>
    </row>
    <row r="3699" ht="15.75" customHeight="1">
      <c r="A3699" s="13">
        <v>42163.5104166577</v>
      </c>
      <c r="B3699" s="12">
        <v>286.0</v>
      </c>
    </row>
    <row r="3700" ht="15.75" customHeight="1">
      <c r="A3700" s="13">
        <v>42163.520833324365</v>
      </c>
      <c r="B3700" s="12">
        <v>296.0</v>
      </c>
    </row>
    <row r="3701" ht="15.75" customHeight="1">
      <c r="A3701" s="13">
        <v>42163.53124999103</v>
      </c>
      <c r="B3701" s="12">
        <v>294.0</v>
      </c>
    </row>
    <row r="3702" ht="15.75" customHeight="1">
      <c r="A3702" s="13">
        <v>42163.54166665769</v>
      </c>
      <c r="B3702" s="12">
        <v>294.0</v>
      </c>
    </row>
    <row r="3703" ht="15.75" customHeight="1">
      <c r="A3703" s="13">
        <v>42163.55208332436</v>
      </c>
      <c r="B3703" s="12">
        <v>299.0</v>
      </c>
    </row>
    <row r="3704" ht="15.75" customHeight="1">
      <c r="A3704" s="13">
        <v>42163.56249999102</v>
      </c>
      <c r="B3704" s="12">
        <v>291.0</v>
      </c>
    </row>
    <row r="3705" ht="15.75" customHeight="1">
      <c r="A3705" s="13">
        <v>42163.572916657686</v>
      </c>
      <c r="B3705" s="12">
        <v>302.0</v>
      </c>
    </row>
    <row r="3706" ht="15.75" customHeight="1">
      <c r="A3706" s="13">
        <v>42163.58333332435</v>
      </c>
      <c r="B3706" s="12">
        <v>298.0</v>
      </c>
    </row>
    <row r="3707" ht="15.75" customHeight="1">
      <c r="A3707" s="13">
        <v>42163.593749991014</v>
      </c>
      <c r="B3707" s="12">
        <v>294.0</v>
      </c>
    </row>
    <row r="3708" ht="15.75" customHeight="1">
      <c r="A3708" s="13">
        <v>42163.60416665768</v>
      </c>
      <c r="B3708" s="12">
        <v>303.0</v>
      </c>
    </row>
    <row r="3709" ht="15.75" customHeight="1">
      <c r="A3709" s="13">
        <v>42163.61458332434</v>
      </c>
      <c r="B3709" s="12">
        <v>298.0</v>
      </c>
    </row>
    <row r="3710" ht="15.75" customHeight="1">
      <c r="A3710" s="13">
        <v>42163.62499999101</v>
      </c>
      <c r="B3710" s="12">
        <v>307.0</v>
      </c>
    </row>
    <row r="3711" ht="15.75" customHeight="1">
      <c r="A3711" s="13">
        <v>42163.63541665767</v>
      </c>
      <c r="B3711" s="12">
        <v>315.0</v>
      </c>
    </row>
    <row r="3712" ht="15.75" customHeight="1">
      <c r="A3712" s="13">
        <v>42163.645833324335</v>
      </c>
      <c r="B3712" s="12">
        <v>321.0</v>
      </c>
    </row>
    <row r="3713" ht="15.75" customHeight="1">
      <c r="A3713" s="13">
        <v>42163.656249991</v>
      </c>
      <c r="B3713" s="12">
        <v>322.0</v>
      </c>
    </row>
    <row r="3714" ht="15.75" customHeight="1">
      <c r="A3714" s="13">
        <v>42163.666666657664</v>
      </c>
      <c r="B3714" s="12">
        <v>320.0</v>
      </c>
    </row>
    <row r="3715" ht="15.75" customHeight="1">
      <c r="A3715" s="13">
        <v>42163.67708332433</v>
      </c>
      <c r="B3715" s="12">
        <v>321.0</v>
      </c>
    </row>
    <row r="3716" ht="15.75" customHeight="1">
      <c r="A3716" s="13">
        <v>42163.68749999099</v>
      </c>
      <c r="B3716" s="12">
        <v>318.0</v>
      </c>
    </row>
    <row r="3717" ht="15.75" customHeight="1">
      <c r="A3717" s="13">
        <v>42163.69791665766</v>
      </c>
      <c r="B3717" s="12">
        <v>315.0</v>
      </c>
    </row>
    <row r="3718" ht="15.75" customHeight="1">
      <c r="A3718" s="13">
        <v>42163.70833332432</v>
      </c>
      <c r="B3718" s="12">
        <v>316.0</v>
      </c>
    </row>
    <row r="3719" ht="15.75" customHeight="1">
      <c r="A3719" s="13">
        <v>42163.718749990985</v>
      </c>
      <c r="B3719" s="12">
        <v>316.0</v>
      </c>
    </row>
    <row r="3720" ht="15.75" customHeight="1">
      <c r="A3720" s="13">
        <v>42163.72916665765</v>
      </c>
      <c r="B3720" s="12">
        <v>314.0</v>
      </c>
    </row>
    <row r="3721" ht="15.75" customHeight="1">
      <c r="A3721" s="13">
        <v>42163.73958332431</v>
      </c>
      <c r="B3721" s="12">
        <v>318.0</v>
      </c>
    </row>
    <row r="3722" ht="15.75" customHeight="1">
      <c r="A3722" s="13">
        <v>42163.74999999098</v>
      </c>
      <c r="B3722" s="12">
        <v>316.0</v>
      </c>
    </row>
    <row r="3723" ht="15.75" customHeight="1">
      <c r="A3723" s="13">
        <v>42163.76041665764</v>
      </c>
      <c r="B3723" s="12">
        <v>317.0</v>
      </c>
    </row>
    <row r="3724" ht="15.75" customHeight="1">
      <c r="A3724" s="13">
        <v>42163.770833324306</v>
      </c>
      <c r="B3724" s="12">
        <v>316.0</v>
      </c>
    </row>
    <row r="3725" ht="15.75" customHeight="1">
      <c r="A3725" s="13">
        <v>42163.78124999097</v>
      </c>
      <c r="B3725" s="12">
        <v>310.0</v>
      </c>
    </row>
    <row r="3726" ht="15.75" customHeight="1">
      <c r="A3726" s="13">
        <v>42163.791666657635</v>
      </c>
      <c r="B3726" s="12">
        <v>305.0</v>
      </c>
    </row>
    <row r="3727" ht="15.75" customHeight="1">
      <c r="A3727" s="13">
        <v>42163.8020833243</v>
      </c>
      <c r="B3727" s="12">
        <v>289.0</v>
      </c>
    </row>
    <row r="3728" ht="15.75" customHeight="1">
      <c r="A3728" s="13">
        <v>42163.81249999096</v>
      </c>
      <c r="B3728" s="12">
        <v>286.0</v>
      </c>
    </row>
    <row r="3729" ht="15.75" customHeight="1">
      <c r="A3729" s="13">
        <v>42163.82291665763</v>
      </c>
      <c r="B3729" s="12">
        <v>280.0</v>
      </c>
    </row>
    <row r="3730" ht="15.75" customHeight="1">
      <c r="A3730" s="13">
        <v>42163.83333332429</v>
      </c>
      <c r="B3730" s="12">
        <v>282.0</v>
      </c>
    </row>
    <row r="3731" ht="15.75" customHeight="1">
      <c r="A3731" s="13">
        <v>42163.843749990956</v>
      </c>
      <c r="B3731" s="12">
        <v>279.0</v>
      </c>
    </row>
    <row r="3732" ht="15.75" customHeight="1">
      <c r="A3732" s="13">
        <v>42163.85416665762</v>
      </c>
      <c r="B3732" s="12">
        <v>264.0</v>
      </c>
    </row>
    <row r="3733" ht="15.75" customHeight="1">
      <c r="A3733" s="13">
        <v>42163.864583324284</v>
      </c>
      <c r="B3733" s="12">
        <v>272.0</v>
      </c>
    </row>
    <row r="3734" ht="15.75" customHeight="1">
      <c r="A3734" s="13">
        <v>42163.87499999095</v>
      </c>
      <c r="B3734" s="12">
        <v>259.0</v>
      </c>
    </row>
    <row r="3735" ht="15.75" customHeight="1">
      <c r="A3735" s="13">
        <v>42163.88541665761</v>
      </c>
      <c r="B3735" s="12">
        <v>253.0</v>
      </c>
    </row>
    <row r="3736" ht="15.75" customHeight="1">
      <c r="A3736" s="13">
        <v>42163.89583332428</v>
      </c>
      <c r="B3736" s="12">
        <v>239.0</v>
      </c>
    </row>
    <row r="3737" ht="15.75" customHeight="1">
      <c r="A3737" s="13">
        <v>42163.90624999094</v>
      </c>
      <c r="B3737" s="12">
        <v>231.0</v>
      </c>
    </row>
    <row r="3738" ht="15.75" customHeight="1">
      <c r="A3738" s="13">
        <v>42163.916666657606</v>
      </c>
      <c r="B3738" s="12">
        <v>236.0</v>
      </c>
    </row>
    <row r="3739" ht="15.75" customHeight="1">
      <c r="A3739" s="13">
        <v>42163.92708332427</v>
      </c>
      <c r="B3739" s="12">
        <v>227.0</v>
      </c>
    </row>
    <row r="3740" ht="15.75" customHeight="1">
      <c r="A3740" s="13">
        <v>42163.937499990934</v>
      </c>
      <c r="B3740" s="12">
        <v>234.0</v>
      </c>
    </row>
    <row r="3741" ht="15.75" customHeight="1">
      <c r="A3741" s="13">
        <v>42163.9479166576</v>
      </c>
      <c r="B3741" s="12">
        <v>217.0</v>
      </c>
    </row>
    <row r="3742" ht="15.75" customHeight="1">
      <c r="A3742" s="13">
        <v>42163.95833332426</v>
      </c>
      <c r="B3742" s="12">
        <v>234.0</v>
      </c>
    </row>
    <row r="3743" ht="15.75" customHeight="1">
      <c r="A3743" s="13">
        <v>42163.96874999093</v>
      </c>
      <c r="B3743" s="12">
        <v>219.0</v>
      </c>
    </row>
    <row r="3744" ht="15.75" customHeight="1">
      <c r="A3744" s="13">
        <v>42163.97916665759</v>
      </c>
      <c r="B3744" s="12">
        <v>217.0</v>
      </c>
    </row>
    <row r="3745" ht="15.75" customHeight="1">
      <c r="A3745" s="13">
        <v>42163.989583324255</v>
      </c>
      <c r="B3745" s="12">
        <v>206.0</v>
      </c>
    </row>
    <row r="3746" ht="15.75" customHeight="1">
      <c r="A3746" s="13">
        <v>42163.99999999092</v>
      </c>
      <c r="B3746" s="12">
        <v>207.0</v>
      </c>
    </row>
    <row r="3747" ht="15.75" customHeight="1">
      <c r="A3747" s="13">
        <v>42164.010416657584</v>
      </c>
      <c r="B3747" s="12">
        <v>209.0</v>
      </c>
    </row>
    <row r="3748" ht="15.75" customHeight="1">
      <c r="A3748" s="13">
        <v>42164.02083332425</v>
      </c>
      <c r="B3748" s="12">
        <v>204.0</v>
      </c>
    </row>
    <row r="3749" ht="15.75" customHeight="1">
      <c r="A3749" s="13">
        <v>42164.03124999091</v>
      </c>
      <c r="B3749" s="12">
        <v>210.0</v>
      </c>
    </row>
    <row r="3750" ht="15.75" customHeight="1">
      <c r="A3750" s="13">
        <v>42164.04166665758</v>
      </c>
      <c r="B3750" s="12">
        <v>203.0</v>
      </c>
    </row>
    <row r="3751" ht="15.75" customHeight="1">
      <c r="A3751" s="13">
        <v>42164.05208332424</v>
      </c>
      <c r="B3751" s="12">
        <v>204.0</v>
      </c>
    </row>
    <row r="3752" ht="15.75" customHeight="1">
      <c r="A3752" s="13">
        <v>42164.062499990905</v>
      </c>
      <c r="B3752" s="12">
        <v>202.0</v>
      </c>
    </row>
    <row r="3753" ht="15.75" customHeight="1">
      <c r="A3753" s="13">
        <v>42164.07291665757</v>
      </c>
      <c r="B3753" s="12">
        <v>202.0</v>
      </c>
    </row>
    <row r="3754" ht="15.75" customHeight="1">
      <c r="A3754" s="13">
        <v>42164.08333332423</v>
      </c>
      <c r="B3754" s="12">
        <v>209.0</v>
      </c>
    </row>
    <row r="3755" ht="15.75" customHeight="1">
      <c r="A3755" s="13">
        <v>42164.0937499909</v>
      </c>
      <c r="B3755" s="12">
        <v>194.0</v>
      </c>
    </row>
    <row r="3756" ht="15.75" customHeight="1">
      <c r="A3756" s="13">
        <v>42164.10416665756</v>
      </c>
      <c r="B3756" s="12">
        <v>199.0</v>
      </c>
    </row>
    <row r="3757" ht="15.75" customHeight="1">
      <c r="A3757" s="13">
        <v>42164.114583324226</v>
      </c>
      <c r="B3757" s="12">
        <v>197.0</v>
      </c>
    </row>
    <row r="3758" ht="15.75" customHeight="1">
      <c r="A3758" s="13">
        <v>42164.12499999089</v>
      </c>
      <c r="B3758" s="12">
        <v>195.0</v>
      </c>
    </row>
    <row r="3759" ht="15.75" customHeight="1">
      <c r="A3759" s="13">
        <v>42164.135416657555</v>
      </c>
      <c r="B3759" s="12">
        <v>194.0</v>
      </c>
    </row>
    <row r="3760" ht="15.75" customHeight="1">
      <c r="A3760" s="13">
        <v>42164.14583332422</v>
      </c>
      <c r="B3760" s="12">
        <v>194.0</v>
      </c>
    </row>
    <row r="3761" ht="15.75" customHeight="1">
      <c r="A3761" s="13">
        <v>42164.15624999088</v>
      </c>
      <c r="B3761" s="12">
        <v>187.0</v>
      </c>
    </row>
    <row r="3762" ht="15.75" customHeight="1">
      <c r="A3762" s="13">
        <v>42164.16666665755</v>
      </c>
      <c r="B3762" s="12">
        <v>194.0</v>
      </c>
    </row>
    <row r="3763" ht="15.75" customHeight="1">
      <c r="A3763" s="13">
        <v>42164.17708332421</v>
      </c>
      <c r="B3763" s="12">
        <v>189.0</v>
      </c>
    </row>
    <row r="3764" ht="15.75" customHeight="1">
      <c r="A3764" s="13">
        <v>42164.187499990876</v>
      </c>
      <c r="B3764" s="12">
        <v>185.0</v>
      </c>
    </row>
    <row r="3765" ht="15.75" customHeight="1">
      <c r="A3765" s="13">
        <v>42164.19791665754</v>
      </c>
      <c r="B3765" s="12">
        <v>183.0</v>
      </c>
    </row>
    <row r="3766" ht="15.75" customHeight="1">
      <c r="A3766" s="13">
        <v>42164.208333324204</v>
      </c>
      <c r="B3766" s="12">
        <v>188.0</v>
      </c>
    </row>
    <row r="3767" ht="15.75" customHeight="1">
      <c r="A3767" s="13">
        <v>42164.21874999087</v>
      </c>
      <c r="B3767" s="12">
        <v>189.0</v>
      </c>
    </row>
    <row r="3768" ht="15.75" customHeight="1">
      <c r="A3768" s="13">
        <v>42164.22916665753</v>
      </c>
      <c r="B3768" s="12">
        <v>180.0</v>
      </c>
    </row>
    <row r="3769" ht="15.75" customHeight="1">
      <c r="A3769" s="13">
        <v>42164.2395833242</v>
      </c>
      <c r="B3769" s="12">
        <v>187.0</v>
      </c>
    </row>
    <row r="3770" ht="15.75" customHeight="1">
      <c r="A3770" s="13">
        <v>42164.24999999086</v>
      </c>
      <c r="B3770" s="12">
        <v>188.0</v>
      </c>
    </row>
    <row r="3771" ht="15.75" customHeight="1">
      <c r="A3771" s="13">
        <v>42164.260416657526</v>
      </c>
      <c r="B3771" s="12">
        <v>179.0</v>
      </c>
    </row>
    <row r="3772" ht="15.75" customHeight="1">
      <c r="A3772" s="13">
        <v>42164.27083332419</v>
      </c>
      <c r="B3772" s="12">
        <v>188.0</v>
      </c>
    </row>
    <row r="3773" ht="15.75" customHeight="1">
      <c r="A3773" s="13">
        <v>42164.281249990854</v>
      </c>
      <c r="B3773" s="12">
        <v>190.0</v>
      </c>
    </row>
    <row r="3774" ht="15.75" customHeight="1">
      <c r="A3774" s="13">
        <v>42164.29166665752</v>
      </c>
      <c r="B3774" s="12">
        <v>191.0</v>
      </c>
    </row>
    <row r="3775" ht="15.75" customHeight="1">
      <c r="A3775" s="13">
        <v>42164.30208332418</v>
      </c>
      <c r="B3775" s="12">
        <v>190.0</v>
      </c>
    </row>
    <row r="3776" ht="15.75" customHeight="1">
      <c r="A3776" s="13">
        <v>42164.31249999085</v>
      </c>
      <c r="B3776" s="12">
        <v>195.0</v>
      </c>
    </row>
    <row r="3777" ht="15.75" customHeight="1">
      <c r="A3777" s="13">
        <v>42164.32291665751</v>
      </c>
      <c r="B3777" s="12">
        <v>192.0</v>
      </c>
    </row>
    <row r="3778" ht="15.75" customHeight="1">
      <c r="A3778" s="13">
        <v>42164.333333324175</v>
      </c>
      <c r="B3778" s="12">
        <v>211.0</v>
      </c>
    </row>
    <row r="3779" ht="15.75" customHeight="1">
      <c r="A3779" s="13">
        <v>42164.34374999084</v>
      </c>
      <c r="B3779" s="12">
        <v>196.0</v>
      </c>
    </row>
    <row r="3780" ht="15.75" customHeight="1">
      <c r="A3780" s="13">
        <v>42164.354166657504</v>
      </c>
      <c r="B3780" s="12">
        <v>208.0</v>
      </c>
    </row>
    <row r="3781" ht="15.75" customHeight="1">
      <c r="A3781" s="13">
        <v>42164.36458332417</v>
      </c>
      <c r="B3781" s="12">
        <v>223.0</v>
      </c>
    </row>
    <row r="3782" ht="15.75" customHeight="1">
      <c r="A3782" s="13">
        <v>42164.37499999083</v>
      </c>
      <c r="B3782" s="12">
        <v>218.0</v>
      </c>
    </row>
    <row r="3783" ht="15.75" customHeight="1">
      <c r="A3783" s="13">
        <v>42164.3854166575</v>
      </c>
      <c r="B3783" s="12">
        <v>232.0</v>
      </c>
    </row>
    <row r="3784" ht="15.75" customHeight="1">
      <c r="A3784" s="13">
        <v>42164.39583332416</v>
      </c>
      <c r="B3784" s="12">
        <v>242.0</v>
      </c>
    </row>
    <row r="3785" ht="15.75" customHeight="1">
      <c r="A3785" s="13">
        <v>42164.406249990825</v>
      </c>
      <c r="B3785" s="12">
        <v>250.0</v>
      </c>
    </row>
    <row r="3786" ht="15.75" customHeight="1">
      <c r="A3786" s="13">
        <v>42164.41666665749</v>
      </c>
      <c r="B3786" s="12">
        <v>245.0</v>
      </c>
    </row>
    <row r="3787" ht="15.75" customHeight="1">
      <c r="A3787" s="13">
        <v>42164.42708332415</v>
      </c>
      <c r="B3787" s="12">
        <v>248.0</v>
      </c>
    </row>
    <row r="3788" ht="15.75" customHeight="1">
      <c r="A3788" s="13">
        <v>42164.43749999082</v>
      </c>
      <c r="B3788" s="12">
        <v>255.0</v>
      </c>
    </row>
    <row r="3789" ht="15.75" customHeight="1">
      <c r="A3789" s="13">
        <v>42164.44791665748</v>
      </c>
      <c r="B3789" s="12">
        <v>257.0</v>
      </c>
    </row>
    <row r="3790" ht="15.75" customHeight="1">
      <c r="A3790" s="13">
        <v>42164.458333324146</v>
      </c>
      <c r="B3790" s="12">
        <v>250.0</v>
      </c>
    </row>
    <row r="3791" ht="15.75" customHeight="1">
      <c r="A3791" s="13">
        <v>42164.46874999081</v>
      </c>
      <c r="B3791" s="12">
        <v>250.0</v>
      </c>
    </row>
    <row r="3792" ht="15.75" customHeight="1">
      <c r="A3792" s="13">
        <v>42164.479166657475</v>
      </c>
      <c r="B3792" s="12">
        <v>248.0</v>
      </c>
    </row>
    <row r="3793" ht="15.75" customHeight="1">
      <c r="A3793" s="13">
        <v>42164.48958332414</v>
      </c>
      <c r="B3793" s="12">
        <v>250.0</v>
      </c>
    </row>
    <row r="3794" ht="15.75" customHeight="1">
      <c r="A3794" s="13">
        <v>42164.4999999908</v>
      </c>
      <c r="B3794" s="12">
        <v>258.0</v>
      </c>
    </row>
    <row r="3795" ht="15.75" customHeight="1">
      <c r="A3795" s="13">
        <v>42164.51041665747</v>
      </c>
      <c r="B3795" s="12">
        <v>250.0</v>
      </c>
    </row>
    <row r="3796" ht="15.75" customHeight="1">
      <c r="A3796" s="13">
        <v>42164.52083332413</v>
      </c>
      <c r="B3796" s="12">
        <v>261.0</v>
      </c>
    </row>
    <row r="3797" ht="15.75" customHeight="1">
      <c r="A3797" s="13">
        <v>42164.531249990796</v>
      </c>
      <c r="B3797" s="12">
        <v>253.0</v>
      </c>
    </row>
    <row r="3798" ht="15.75" customHeight="1">
      <c r="A3798" s="13">
        <v>42164.54166665746</v>
      </c>
      <c r="B3798" s="12">
        <v>266.0</v>
      </c>
    </row>
    <row r="3799" ht="15.75" customHeight="1">
      <c r="A3799" s="13">
        <v>42164.552083324124</v>
      </c>
      <c r="B3799" s="12">
        <v>261.0</v>
      </c>
    </row>
    <row r="3800" ht="15.75" customHeight="1">
      <c r="A3800" s="13">
        <v>42164.56249999079</v>
      </c>
      <c r="B3800" s="12">
        <v>270.0</v>
      </c>
    </row>
    <row r="3801" ht="15.75" customHeight="1">
      <c r="A3801" s="13">
        <v>42164.57291665745</v>
      </c>
      <c r="B3801" s="12">
        <v>263.0</v>
      </c>
    </row>
    <row r="3802" ht="15.75" customHeight="1">
      <c r="A3802" s="13">
        <v>42164.58333332412</v>
      </c>
      <c r="B3802" s="12">
        <v>277.0</v>
      </c>
    </row>
    <row r="3803" ht="15.75" customHeight="1">
      <c r="A3803" s="13">
        <v>42164.59374999078</v>
      </c>
      <c r="B3803" s="12">
        <v>269.0</v>
      </c>
    </row>
    <row r="3804" ht="15.75" customHeight="1">
      <c r="A3804" s="13">
        <v>42164.604166657446</v>
      </c>
      <c r="B3804" s="12">
        <v>285.0</v>
      </c>
    </row>
    <row r="3805" ht="15.75" customHeight="1">
      <c r="A3805" s="13">
        <v>42164.61458332411</v>
      </c>
      <c r="B3805" s="12">
        <v>279.0</v>
      </c>
    </row>
    <row r="3806" ht="15.75" customHeight="1">
      <c r="A3806" s="13">
        <v>42164.624999990774</v>
      </c>
      <c r="B3806" s="12">
        <v>267.0</v>
      </c>
    </row>
    <row r="3807" ht="15.75" customHeight="1">
      <c r="A3807" s="13">
        <v>42164.63541665744</v>
      </c>
      <c r="B3807" s="12">
        <v>278.0</v>
      </c>
    </row>
    <row r="3808" ht="15.75" customHeight="1">
      <c r="A3808" s="13">
        <v>42164.6458333241</v>
      </c>
      <c r="B3808" s="12">
        <v>284.0</v>
      </c>
    </row>
    <row r="3809" ht="15.75" customHeight="1">
      <c r="A3809" s="13">
        <v>42164.65624999077</v>
      </c>
      <c r="B3809" s="12">
        <v>293.0</v>
      </c>
    </row>
    <row r="3810" ht="15.75" customHeight="1">
      <c r="A3810" s="13">
        <v>42164.66666665743</v>
      </c>
      <c r="B3810" s="12">
        <v>277.0</v>
      </c>
    </row>
    <row r="3811" ht="15.75" customHeight="1">
      <c r="A3811" s="13">
        <v>42164.677083324095</v>
      </c>
      <c r="B3811" s="12">
        <v>284.0</v>
      </c>
    </row>
    <row r="3812" ht="15.75" customHeight="1">
      <c r="A3812" s="13">
        <v>42164.68749999076</v>
      </c>
      <c r="B3812" s="12">
        <v>292.0</v>
      </c>
    </row>
    <row r="3813" ht="15.75" customHeight="1">
      <c r="A3813" s="13">
        <v>42164.697916657424</v>
      </c>
      <c r="B3813" s="12">
        <v>278.0</v>
      </c>
    </row>
    <row r="3814" ht="15.75" customHeight="1">
      <c r="A3814" s="13">
        <v>42164.70833332409</v>
      </c>
      <c r="B3814" s="12">
        <v>267.0</v>
      </c>
    </row>
    <row r="3815" ht="15.75" customHeight="1">
      <c r="A3815" s="13">
        <v>42164.71874999075</v>
      </c>
      <c r="B3815" s="12">
        <v>265.0</v>
      </c>
    </row>
    <row r="3816" ht="15.75" customHeight="1">
      <c r="A3816" s="13">
        <v>42164.72916665742</v>
      </c>
      <c r="B3816" s="12">
        <v>262.0</v>
      </c>
    </row>
    <row r="3817" ht="15.75" customHeight="1">
      <c r="A3817" s="13">
        <v>42164.73958332408</v>
      </c>
      <c r="B3817" s="12">
        <v>258.0</v>
      </c>
    </row>
    <row r="3818" ht="15.75" customHeight="1">
      <c r="A3818" s="13">
        <v>42164.749999990745</v>
      </c>
      <c r="B3818" s="12">
        <v>253.0</v>
      </c>
    </row>
    <row r="3819" ht="15.75" customHeight="1">
      <c r="A3819" s="13">
        <v>42164.76041665741</v>
      </c>
      <c r="B3819" s="12">
        <v>245.0</v>
      </c>
    </row>
    <row r="3820" ht="15.75" customHeight="1">
      <c r="A3820" s="13">
        <v>42164.77083332407</v>
      </c>
      <c r="B3820" s="12">
        <v>238.0</v>
      </c>
    </row>
    <row r="3821" ht="15.75" customHeight="1">
      <c r="A3821" s="13">
        <v>42164.78124999074</v>
      </c>
      <c r="B3821" s="12">
        <v>249.0</v>
      </c>
    </row>
    <row r="3822" ht="15.75" customHeight="1">
      <c r="A3822" s="13">
        <v>42164.7916666574</v>
      </c>
      <c r="B3822" s="12">
        <v>233.0</v>
      </c>
    </row>
    <row r="3823" ht="15.75" customHeight="1">
      <c r="A3823" s="13">
        <v>42164.802083324066</v>
      </c>
      <c r="B3823" s="12">
        <v>232.0</v>
      </c>
    </row>
    <row r="3824" ht="15.75" customHeight="1">
      <c r="A3824" s="13">
        <v>42164.81249999073</v>
      </c>
      <c r="B3824" s="12">
        <v>234.0</v>
      </c>
    </row>
    <row r="3825" ht="15.75" customHeight="1">
      <c r="A3825" s="13">
        <v>42164.822916657395</v>
      </c>
      <c r="B3825" s="12">
        <v>226.0</v>
      </c>
    </row>
    <row r="3826" ht="15.75" customHeight="1">
      <c r="A3826" s="13">
        <v>42164.83333332406</v>
      </c>
      <c r="B3826" s="12">
        <v>227.0</v>
      </c>
    </row>
    <row r="3827" ht="15.75" customHeight="1">
      <c r="A3827" s="13">
        <v>42164.84374999072</v>
      </c>
      <c r="B3827" s="12">
        <v>228.0</v>
      </c>
    </row>
    <row r="3828" ht="15.75" customHeight="1">
      <c r="A3828" s="13">
        <v>42164.85416665739</v>
      </c>
      <c r="B3828" s="12">
        <v>232.0</v>
      </c>
    </row>
    <row r="3829" ht="15.75" customHeight="1">
      <c r="A3829" s="13">
        <v>42164.86458332405</v>
      </c>
      <c r="B3829" s="12">
        <v>232.0</v>
      </c>
    </row>
    <row r="3830" ht="15.75" customHeight="1">
      <c r="A3830" s="13">
        <v>42164.874999990716</v>
      </c>
      <c r="B3830" s="12">
        <v>220.0</v>
      </c>
    </row>
    <row r="3831" ht="15.75" customHeight="1">
      <c r="A3831" s="13">
        <v>42164.88541665738</v>
      </c>
      <c r="B3831" s="12">
        <v>215.0</v>
      </c>
    </row>
    <row r="3832" ht="15.75" customHeight="1">
      <c r="A3832" s="13">
        <v>42164.895833324044</v>
      </c>
      <c r="B3832" s="12">
        <v>211.0</v>
      </c>
    </row>
    <row r="3833" ht="15.75" customHeight="1">
      <c r="A3833" s="13">
        <v>42164.90624999071</v>
      </c>
      <c r="B3833" s="12">
        <v>215.0</v>
      </c>
    </row>
    <row r="3834" ht="15.75" customHeight="1">
      <c r="A3834" s="13">
        <v>42164.91666665737</v>
      </c>
      <c r="B3834" s="12">
        <v>214.0</v>
      </c>
    </row>
    <row r="3835" ht="15.75" customHeight="1">
      <c r="A3835" s="13">
        <v>42164.92708332404</v>
      </c>
      <c r="B3835" s="12">
        <v>210.0</v>
      </c>
    </row>
    <row r="3836" ht="15.75" customHeight="1">
      <c r="A3836" s="13">
        <v>42164.9374999907</v>
      </c>
      <c r="B3836" s="12">
        <v>211.0</v>
      </c>
    </row>
    <row r="3837" ht="15.75" customHeight="1">
      <c r="A3837" s="13">
        <v>42164.947916657366</v>
      </c>
      <c r="B3837" s="12">
        <v>215.0</v>
      </c>
    </row>
    <row r="3838" ht="15.75" customHeight="1">
      <c r="A3838" s="13">
        <v>42164.95833332403</v>
      </c>
      <c r="B3838" s="12">
        <v>214.0</v>
      </c>
    </row>
    <row r="3839" ht="15.75" customHeight="1">
      <c r="A3839" s="13">
        <v>42164.968749990694</v>
      </c>
      <c r="B3839" s="12">
        <v>221.0</v>
      </c>
    </row>
    <row r="3840" ht="15.75" customHeight="1">
      <c r="A3840" s="13">
        <v>42164.97916665736</v>
      </c>
      <c r="B3840" s="12">
        <v>210.0</v>
      </c>
    </row>
    <row r="3841" ht="15.75" customHeight="1">
      <c r="A3841" s="13">
        <v>42164.98958332402</v>
      </c>
      <c r="B3841" s="12">
        <v>209.0</v>
      </c>
    </row>
    <row r="3842" ht="15.75" customHeight="1">
      <c r="A3842" s="13">
        <v>42164.99999999069</v>
      </c>
      <c r="B3842" s="12">
        <v>219.0</v>
      </c>
    </row>
    <row r="3843" ht="15.75" customHeight="1">
      <c r="A3843" s="13">
        <v>42165.01041665735</v>
      </c>
      <c r="B3843" s="12">
        <v>200.0</v>
      </c>
    </row>
    <row r="3844" ht="15.75" customHeight="1">
      <c r="A3844" s="13">
        <v>42165.020833324015</v>
      </c>
      <c r="B3844" s="12">
        <v>208.0</v>
      </c>
    </row>
    <row r="3845" ht="15.75" customHeight="1">
      <c r="A3845" s="13">
        <v>42165.03124999068</v>
      </c>
      <c r="B3845" s="12">
        <v>203.0</v>
      </c>
    </row>
    <row r="3846" ht="15.75" customHeight="1">
      <c r="A3846" s="13">
        <v>42165.041666657344</v>
      </c>
      <c r="B3846" s="12">
        <v>202.0</v>
      </c>
    </row>
    <row r="3847" ht="15.75" customHeight="1">
      <c r="A3847" s="13">
        <v>42165.05208332401</v>
      </c>
      <c r="B3847" s="12">
        <v>202.0</v>
      </c>
    </row>
    <row r="3848" ht="15.75" customHeight="1">
      <c r="A3848" s="13">
        <v>42165.06249999067</v>
      </c>
      <c r="B3848" s="12">
        <v>201.0</v>
      </c>
    </row>
    <row r="3849" ht="15.75" customHeight="1">
      <c r="A3849" s="13">
        <v>42165.07291665734</v>
      </c>
      <c r="B3849" s="12">
        <v>203.0</v>
      </c>
    </row>
    <row r="3850" ht="15.75" customHeight="1">
      <c r="A3850" s="13">
        <v>42165.083333324</v>
      </c>
      <c r="B3850" s="12">
        <v>202.0</v>
      </c>
    </row>
    <row r="3851" ht="15.75" customHeight="1">
      <c r="A3851" s="13">
        <v>42165.093749990665</v>
      </c>
      <c r="B3851" s="12">
        <v>197.0</v>
      </c>
    </row>
    <row r="3852" ht="15.75" customHeight="1">
      <c r="A3852" s="13">
        <v>42165.10416665733</v>
      </c>
      <c r="B3852" s="12">
        <v>205.0</v>
      </c>
    </row>
    <row r="3853" ht="15.75" customHeight="1">
      <c r="A3853" s="13">
        <v>42165.11458332399</v>
      </c>
      <c r="B3853" s="12">
        <v>199.0</v>
      </c>
    </row>
    <row r="3854" ht="15.75" customHeight="1">
      <c r="A3854" s="13">
        <v>42165.12499999066</v>
      </c>
      <c r="B3854" s="12">
        <v>205.0</v>
      </c>
    </row>
    <row r="3855" ht="15.75" customHeight="1">
      <c r="A3855" s="13">
        <v>42165.13541665732</v>
      </c>
      <c r="B3855" s="12">
        <v>202.0</v>
      </c>
    </row>
    <row r="3856" ht="15.75" customHeight="1">
      <c r="A3856" s="13">
        <v>42165.145833323986</v>
      </c>
      <c r="B3856" s="12">
        <v>196.0</v>
      </c>
    </row>
    <row r="3857" ht="15.75" customHeight="1">
      <c r="A3857" s="13">
        <v>42165.15624999065</v>
      </c>
      <c r="B3857" s="12">
        <v>206.0</v>
      </c>
    </row>
    <row r="3858" ht="15.75" customHeight="1">
      <c r="A3858" s="13">
        <v>42165.166666657315</v>
      </c>
      <c r="B3858" s="12">
        <v>192.0</v>
      </c>
    </row>
    <row r="3859" ht="15.75" customHeight="1">
      <c r="A3859" s="13">
        <v>42165.17708332398</v>
      </c>
      <c r="B3859" s="12">
        <v>202.0</v>
      </c>
    </row>
    <row r="3860" ht="15.75" customHeight="1">
      <c r="A3860" s="13">
        <v>42165.18749999064</v>
      </c>
      <c r="B3860" s="12">
        <v>203.0</v>
      </c>
    </row>
    <row r="3861" ht="15.75" customHeight="1">
      <c r="A3861" s="13">
        <v>42165.19791665731</v>
      </c>
      <c r="B3861" s="12">
        <v>204.0</v>
      </c>
    </row>
    <row r="3862" ht="15.75" customHeight="1">
      <c r="A3862" s="13">
        <v>42165.20833332397</v>
      </c>
      <c r="B3862" s="12">
        <v>198.0</v>
      </c>
    </row>
    <row r="3863" ht="15.75" customHeight="1">
      <c r="A3863" s="13">
        <v>42165.218749990636</v>
      </c>
      <c r="B3863" s="12">
        <v>194.0</v>
      </c>
    </row>
    <row r="3864" ht="15.75" customHeight="1">
      <c r="A3864" s="13">
        <v>42165.2291666573</v>
      </c>
      <c r="B3864" s="12">
        <v>198.0</v>
      </c>
    </row>
    <row r="3865" ht="15.75" customHeight="1">
      <c r="A3865" s="13">
        <v>42165.239583323964</v>
      </c>
      <c r="B3865" s="12">
        <v>190.0</v>
      </c>
    </row>
    <row r="3866" ht="15.75" customHeight="1">
      <c r="A3866" s="13">
        <v>42165.24999999063</v>
      </c>
      <c r="B3866" s="12">
        <v>197.0</v>
      </c>
    </row>
    <row r="3867" ht="15.75" customHeight="1">
      <c r="A3867" s="13">
        <v>42165.26041665729</v>
      </c>
      <c r="B3867" s="12">
        <v>188.0</v>
      </c>
    </row>
    <row r="3868" ht="15.75" customHeight="1">
      <c r="A3868" s="13">
        <v>42165.27083332396</v>
      </c>
      <c r="B3868" s="12">
        <v>192.0</v>
      </c>
    </row>
    <row r="3869" ht="15.75" customHeight="1">
      <c r="A3869" s="13">
        <v>42165.28124999062</v>
      </c>
      <c r="B3869" s="12">
        <v>195.0</v>
      </c>
    </row>
    <row r="3870" ht="15.75" customHeight="1">
      <c r="A3870" s="13">
        <v>42165.291666657286</v>
      </c>
      <c r="B3870" s="12">
        <v>187.0</v>
      </c>
    </row>
    <row r="3871" ht="15.75" customHeight="1">
      <c r="A3871" s="13">
        <v>42165.30208332395</v>
      </c>
      <c r="B3871" s="12">
        <v>188.0</v>
      </c>
    </row>
    <row r="3872" ht="15.75" customHeight="1">
      <c r="A3872" s="13">
        <v>42165.312499990614</v>
      </c>
      <c r="B3872" s="12">
        <v>190.0</v>
      </c>
    </row>
    <row r="3873" ht="15.75" customHeight="1">
      <c r="A3873" s="13">
        <v>42165.32291665728</v>
      </c>
      <c r="B3873" s="12">
        <v>188.0</v>
      </c>
    </row>
    <row r="3874" ht="15.75" customHeight="1">
      <c r="A3874" s="13">
        <v>42165.33333332394</v>
      </c>
      <c r="B3874" s="12">
        <v>196.0</v>
      </c>
    </row>
    <row r="3875" ht="15.75" customHeight="1">
      <c r="A3875" s="13">
        <v>42165.34374999061</v>
      </c>
      <c r="B3875" s="12">
        <v>205.0</v>
      </c>
    </row>
    <row r="3876" ht="15.75" customHeight="1">
      <c r="A3876" s="13">
        <v>42165.35416665727</v>
      </c>
      <c r="B3876" s="12">
        <v>197.0</v>
      </c>
    </row>
    <row r="3877" ht="15.75" customHeight="1">
      <c r="A3877" s="13">
        <v>42165.364583323935</v>
      </c>
      <c r="B3877" s="12">
        <v>199.0</v>
      </c>
    </row>
    <row r="3878" ht="15.75" customHeight="1">
      <c r="A3878" s="13">
        <v>42165.3749999906</v>
      </c>
      <c r="B3878" s="12">
        <v>214.0</v>
      </c>
    </row>
    <row r="3879" ht="15.75" customHeight="1">
      <c r="A3879" s="13">
        <v>42165.385416657264</v>
      </c>
      <c r="B3879" s="12">
        <v>216.0</v>
      </c>
    </row>
    <row r="3880" ht="15.75" customHeight="1">
      <c r="A3880" s="13">
        <v>42165.39583332393</v>
      </c>
      <c r="B3880" s="12">
        <v>223.0</v>
      </c>
    </row>
    <row r="3881" ht="15.75" customHeight="1">
      <c r="A3881" s="13">
        <v>42165.40624999059</v>
      </c>
      <c r="B3881" s="12">
        <v>222.0</v>
      </c>
    </row>
    <row r="3882" ht="15.75" customHeight="1">
      <c r="A3882" s="13">
        <v>42165.41666665726</v>
      </c>
      <c r="B3882" s="12">
        <v>225.0</v>
      </c>
    </row>
    <row r="3883" ht="15.75" customHeight="1">
      <c r="A3883" s="13">
        <v>42165.42708332392</v>
      </c>
      <c r="B3883" s="12">
        <v>223.0</v>
      </c>
    </row>
    <row r="3884" ht="15.75" customHeight="1">
      <c r="A3884" s="13">
        <v>42165.437499990585</v>
      </c>
      <c r="B3884" s="12">
        <v>223.0</v>
      </c>
    </row>
    <row r="3885" ht="15.75" customHeight="1">
      <c r="A3885" s="13">
        <v>42165.44791665725</v>
      </c>
      <c r="B3885" s="12">
        <v>219.0</v>
      </c>
    </row>
    <row r="3886" ht="15.75" customHeight="1">
      <c r="A3886" s="13">
        <v>42165.45833332391</v>
      </c>
      <c r="B3886" s="12">
        <v>222.0</v>
      </c>
    </row>
    <row r="3887" ht="15.75" customHeight="1">
      <c r="A3887" s="13">
        <v>42165.46874999058</v>
      </c>
      <c r="B3887" s="12">
        <v>228.0</v>
      </c>
    </row>
    <row r="3888" ht="15.75" customHeight="1">
      <c r="A3888" s="13">
        <v>42165.47916665724</v>
      </c>
      <c r="B3888" s="12">
        <v>229.0</v>
      </c>
    </row>
    <row r="3889" ht="15.75" customHeight="1">
      <c r="A3889" s="13">
        <v>42165.489583323906</v>
      </c>
      <c r="B3889" s="12">
        <v>227.0</v>
      </c>
    </row>
    <row r="3890" ht="15.75" customHeight="1">
      <c r="A3890" s="13">
        <v>42165.49999999057</v>
      </c>
      <c r="B3890" s="12">
        <v>231.0</v>
      </c>
    </row>
    <row r="3891" ht="15.75" customHeight="1">
      <c r="A3891" s="13">
        <v>42165.510416657235</v>
      </c>
      <c r="B3891" s="12">
        <v>220.0</v>
      </c>
    </row>
    <row r="3892" ht="15.75" customHeight="1">
      <c r="A3892" s="13">
        <v>42165.5208333239</v>
      </c>
      <c r="B3892" s="12">
        <v>221.0</v>
      </c>
    </row>
    <row r="3893" ht="15.75" customHeight="1">
      <c r="A3893" s="13">
        <v>42165.53124999056</v>
      </c>
      <c r="B3893" s="12">
        <v>225.0</v>
      </c>
    </row>
    <row r="3894" ht="15.75" customHeight="1">
      <c r="A3894" s="13">
        <v>42165.54166665723</v>
      </c>
      <c r="B3894" s="12">
        <v>218.0</v>
      </c>
    </row>
    <row r="3895" ht="15.75" customHeight="1">
      <c r="A3895" s="13">
        <v>42165.55208332389</v>
      </c>
      <c r="B3895" s="12">
        <v>229.0</v>
      </c>
    </row>
    <row r="3896" ht="15.75" customHeight="1">
      <c r="A3896" s="13">
        <v>42165.562499990556</v>
      </c>
      <c r="B3896" s="12">
        <v>222.0</v>
      </c>
    </row>
    <row r="3897" ht="15.75" customHeight="1">
      <c r="A3897" s="13">
        <v>42165.57291665722</v>
      </c>
      <c r="B3897" s="12">
        <v>223.0</v>
      </c>
    </row>
    <row r="3898" ht="15.75" customHeight="1">
      <c r="A3898" s="13">
        <v>42165.583333323884</v>
      </c>
      <c r="B3898" s="12">
        <v>225.0</v>
      </c>
    </row>
    <row r="3899" ht="15.75" customHeight="1">
      <c r="A3899" s="13">
        <v>42165.59374999055</v>
      </c>
      <c r="B3899" s="12">
        <v>225.0</v>
      </c>
    </row>
    <row r="3900" ht="15.75" customHeight="1">
      <c r="A3900" s="13">
        <v>42165.60416665721</v>
      </c>
      <c r="B3900" s="12">
        <v>223.0</v>
      </c>
    </row>
    <row r="3901" ht="15.75" customHeight="1">
      <c r="A3901" s="13">
        <v>42165.61458332388</v>
      </c>
      <c r="B3901" s="12">
        <v>223.0</v>
      </c>
    </row>
    <row r="3902" ht="15.75" customHeight="1">
      <c r="A3902" s="13">
        <v>42165.62499999054</v>
      </c>
      <c r="B3902" s="12">
        <v>228.0</v>
      </c>
    </row>
    <row r="3903" ht="15.75" customHeight="1">
      <c r="A3903" s="13">
        <v>42165.635416657205</v>
      </c>
      <c r="B3903" s="12">
        <v>226.0</v>
      </c>
    </row>
    <row r="3904" ht="15.75" customHeight="1">
      <c r="A3904" s="13">
        <v>42165.64583332387</v>
      </c>
      <c r="B3904" s="12">
        <v>222.0</v>
      </c>
    </row>
    <row r="3905" ht="15.75" customHeight="1">
      <c r="A3905" s="13">
        <v>42165.656249990534</v>
      </c>
      <c r="B3905" s="12">
        <v>219.0</v>
      </c>
    </row>
    <row r="3906" ht="15.75" customHeight="1">
      <c r="A3906" s="13">
        <v>42165.6666666572</v>
      </c>
      <c r="B3906" s="12">
        <v>228.0</v>
      </c>
    </row>
    <row r="3907" ht="15.75" customHeight="1">
      <c r="A3907" s="13">
        <v>42165.67708332386</v>
      </c>
      <c r="B3907" s="12">
        <v>230.0</v>
      </c>
    </row>
    <row r="3908" ht="15.75" customHeight="1">
      <c r="A3908" s="13">
        <v>42165.68749999053</v>
      </c>
      <c r="B3908" s="12">
        <v>229.0</v>
      </c>
    </row>
    <row r="3909" ht="15.75" customHeight="1">
      <c r="A3909" s="13">
        <v>42165.69791665719</v>
      </c>
      <c r="B3909" s="12">
        <v>238.0</v>
      </c>
    </row>
    <row r="3910" ht="15.75" customHeight="1">
      <c r="A3910" s="13">
        <v>42165.708333323855</v>
      </c>
      <c r="B3910" s="12">
        <v>229.0</v>
      </c>
    </row>
    <row r="3911" ht="15.75" customHeight="1">
      <c r="A3911" s="13">
        <v>42165.71874999052</v>
      </c>
      <c r="B3911" s="12">
        <v>231.0</v>
      </c>
    </row>
    <row r="3912" ht="15.75" customHeight="1">
      <c r="A3912" s="13">
        <v>42165.729166657184</v>
      </c>
      <c r="B3912" s="12">
        <v>222.0</v>
      </c>
    </row>
    <row r="3913" ht="15.75" customHeight="1">
      <c r="A3913" s="13">
        <v>42165.73958332385</v>
      </c>
      <c r="B3913" s="12">
        <v>221.0</v>
      </c>
    </row>
    <row r="3914" ht="15.75" customHeight="1">
      <c r="A3914" s="13">
        <v>42165.74999999051</v>
      </c>
      <c r="B3914" s="12">
        <v>222.0</v>
      </c>
    </row>
    <row r="3915" ht="15.75" customHeight="1">
      <c r="A3915" s="13">
        <v>42165.76041665718</v>
      </c>
      <c r="B3915" s="12">
        <v>215.0</v>
      </c>
    </row>
    <row r="3916" ht="15.75" customHeight="1">
      <c r="A3916" s="13">
        <v>42165.77083332384</v>
      </c>
      <c r="B3916" s="12">
        <v>210.0</v>
      </c>
    </row>
    <row r="3917" ht="15.75" customHeight="1">
      <c r="A3917" s="13">
        <v>42165.781249990505</v>
      </c>
      <c r="B3917" s="12">
        <v>203.0</v>
      </c>
    </row>
    <row r="3918" ht="15.75" customHeight="1">
      <c r="A3918" s="13">
        <v>42165.79166665717</v>
      </c>
      <c r="B3918" s="12">
        <v>211.0</v>
      </c>
    </row>
    <row r="3919" ht="15.75" customHeight="1">
      <c r="A3919" s="13">
        <v>42165.80208332383</v>
      </c>
      <c r="B3919" s="12">
        <v>203.0</v>
      </c>
    </row>
    <row r="3920" ht="15.75" customHeight="1">
      <c r="A3920" s="13">
        <v>42165.8124999905</v>
      </c>
      <c r="B3920" s="12">
        <v>200.0</v>
      </c>
    </row>
    <row r="3921" ht="15.75" customHeight="1">
      <c r="A3921" s="13">
        <v>42165.82291665716</v>
      </c>
      <c r="B3921" s="12">
        <v>203.0</v>
      </c>
    </row>
    <row r="3922" ht="15.75" customHeight="1">
      <c r="A3922" s="13">
        <v>42165.833333323826</v>
      </c>
      <c r="B3922" s="12">
        <v>199.0</v>
      </c>
    </row>
    <row r="3923" ht="15.75" customHeight="1">
      <c r="A3923" s="13">
        <v>42165.84374999049</v>
      </c>
      <c r="B3923" s="12">
        <v>201.0</v>
      </c>
    </row>
    <row r="3924" ht="15.75" customHeight="1">
      <c r="A3924" s="13">
        <v>42165.854166657155</v>
      </c>
      <c r="B3924" s="12">
        <v>195.0</v>
      </c>
    </row>
    <row r="3925" ht="15.75" customHeight="1">
      <c r="A3925" s="13">
        <v>42165.86458332382</v>
      </c>
      <c r="B3925" s="12">
        <v>196.0</v>
      </c>
    </row>
    <row r="3926" ht="15.75" customHeight="1">
      <c r="A3926" s="13">
        <v>42165.87499999048</v>
      </c>
      <c r="B3926" s="12">
        <v>197.0</v>
      </c>
    </row>
    <row r="3927" ht="15.75" customHeight="1">
      <c r="A3927" s="13">
        <v>42165.88541665715</v>
      </c>
      <c r="B3927" s="12">
        <v>185.0</v>
      </c>
    </row>
    <row r="3928" ht="15.75" customHeight="1">
      <c r="A3928" s="13">
        <v>42165.89583332381</v>
      </c>
      <c r="B3928" s="12">
        <v>185.0</v>
      </c>
    </row>
    <row r="3929" ht="15.75" customHeight="1">
      <c r="A3929" s="13">
        <v>42165.906249990476</v>
      </c>
      <c r="B3929" s="12">
        <v>187.0</v>
      </c>
    </row>
    <row r="3930" ht="15.75" customHeight="1">
      <c r="A3930" s="13">
        <v>42165.91666665714</v>
      </c>
      <c r="B3930" s="12">
        <v>178.0</v>
      </c>
    </row>
    <row r="3931" ht="15.75" customHeight="1">
      <c r="A3931" s="13">
        <v>42165.927083323804</v>
      </c>
      <c r="B3931" s="12">
        <v>189.0</v>
      </c>
    </row>
    <row r="3932" ht="15.75" customHeight="1">
      <c r="A3932" s="13">
        <v>42165.93749999047</v>
      </c>
      <c r="B3932" s="12">
        <v>186.0</v>
      </c>
    </row>
    <row r="3933" ht="15.75" customHeight="1">
      <c r="A3933" s="13">
        <v>42165.94791665713</v>
      </c>
      <c r="B3933" s="12">
        <v>179.0</v>
      </c>
    </row>
    <row r="3934" ht="15.75" customHeight="1">
      <c r="A3934" s="13">
        <v>42165.9583333238</v>
      </c>
      <c r="B3934" s="12">
        <v>184.0</v>
      </c>
    </row>
    <row r="3935" ht="15.75" customHeight="1">
      <c r="A3935" s="13">
        <v>42165.96874999046</v>
      </c>
      <c r="B3935" s="12">
        <v>183.0</v>
      </c>
    </row>
    <row r="3936" ht="15.75" customHeight="1">
      <c r="A3936" s="13">
        <v>42165.979166657125</v>
      </c>
      <c r="B3936" s="12">
        <v>177.0</v>
      </c>
    </row>
    <row r="3937" ht="15.75" customHeight="1">
      <c r="A3937" s="13">
        <v>42165.98958332379</v>
      </c>
      <c r="B3937" s="12">
        <v>177.0</v>
      </c>
    </row>
    <row r="3938" ht="15.75" customHeight="1">
      <c r="A3938" s="13">
        <v>42165.999999990454</v>
      </c>
      <c r="B3938" s="12">
        <v>170.0</v>
      </c>
    </row>
    <row r="3939" ht="15.75" customHeight="1">
      <c r="A3939" s="13">
        <v>42166.01041665712</v>
      </c>
      <c r="B3939" s="12">
        <v>181.0</v>
      </c>
    </row>
    <row r="3940" ht="15.75" customHeight="1">
      <c r="A3940" s="13">
        <v>42166.02083332378</v>
      </c>
      <c r="B3940" s="12">
        <v>169.0</v>
      </c>
    </row>
    <row r="3941" ht="15.75" customHeight="1">
      <c r="A3941" s="13">
        <v>42166.03124999045</v>
      </c>
      <c r="B3941" s="12">
        <v>172.0</v>
      </c>
    </row>
    <row r="3942" ht="15.75" customHeight="1">
      <c r="A3942" s="13">
        <v>42166.04166665711</v>
      </c>
      <c r="B3942" s="12">
        <v>168.0</v>
      </c>
    </row>
    <row r="3943" ht="15.75" customHeight="1">
      <c r="A3943" s="13">
        <v>42166.052083323775</v>
      </c>
      <c r="B3943" s="12">
        <v>165.0</v>
      </c>
    </row>
    <row r="3944" ht="15.75" customHeight="1">
      <c r="A3944" s="13">
        <v>42166.06249999044</v>
      </c>
      <c r="B3944" s="12">
        <v>164.0</v>
      </c>
    </row>
    <row r="3945" ht="15.75" customHeight="1">
      <c r="A3945" s="13">
        <v>42166.0729166571</v>
      </c>
      <c r="B3945" s="12">
        <v>164.0</v>
      </c>
    </row>
    <row r="3946" ht="15.75" customHeight="1">
      <c r="A3946" s="13">
        <v>42166.08333332377</v>
      </c>
      <c r="B3946" s="12">
        <v>167.0</v>
      </c>
    </row>
    <row r="3947" ht="15.75" customHeight="1">
      <c r="A3947" s="13">
        <v>42166.09374999043</v>
      </c>
      <c r="B3947" s="12">
        <v>167.0</v>
      </c>
    </row>
    <row r="3948" ht="15.75" customHeight="1">
      <c r="A3948" s="13">
        <v>42166.104166657096</v>
      </c>
      <c r="B3948" s="12">
        <v>166.0</v>
      </c>
    </row>
    <row r="3949" ht="15.75" customHeight="1">
      <c r="A3949" s="13">
        <v>42166.11458332376</v>
      </c>
      <c r="B3949" s="12">
        <v>160.0</v>
      </c>
    </row>
    <row r="3950" ht="15.75" customHeight="1">
      <c r="A3950" s="13">
        <v>42166.124999990425</v>
      </c>
      <c r="B3950" s="12">
        <v>167.0</v>
      </c>
    </row>
    <row r="3951" ht="15.75" customHeight="1">
      <c r="A3951" s="13">
        <v>42166.13541665709</v>
      </c>
      <c r="B3951" s="12">
        <v>164.0</v>
      </c>
    </row>
    <row r="3952" ht="15.75" customHeight="1">
      <c r="A3952" s="13">
        <v>42166.14583332375</v>
      </c>
      <c r="B3952" s="12">
        <v>163.0</v>
      </c>
    </row>
    <row r="3953" ht="15.75" customHeight="1">
      <c r="A3953" s="13">
        <v>42166.15624999042</v>
      </c>
      <c r="B3953" s="12">
        <v>159.0</v>
      </c>
    </row>
    <row r="3954" ht="15.75" customHeight="1">
      <c r="A3954" s="13">
        <v>42166.16666665708</v>
      </c>
      <c r="B3954" s="12">
        <v>163.0</v>
      </c>
    </row>
    <row r="3955" ht="15.75" customHeight="1">
      <c r="A3955" s="13">
        <v>42166.177083323746</v>
      </c>
      <c r="B3955" s="12">
        <v>163.0</v>
      </c>
    </row>
    <row r="3956" ht="15.75" customHeight="1">
      <c r="A3956" s="13">
        <v>42166.18749999041</v>
      </c>
      <c r="B3956" s="12">
        <v>163.0</v>
      </c>
    </row>
    <row r="3957" ht="15.75" customHeight="1">
      <c r="A3957" s="13">
        <v>42166.197916657075</v>
      </c>
      <c r="B3957" s="12">
        <v>164.0</v>
      </c>
    </row>
    <row r="3958" ht="15.75" customHeight="1">
      <c r="A3958" s="13">
        <v>42166.20833332374</v>
      </c>
      <c r="B3958" s="12">
        <v>163.0</v>
      </c>
    </row>
    <row r="3959" ht="15.75" customHeight="1">
      <c r="A3959" s="13">
        <v>42166.2187499904</v>
      </c>
      <c r="B3959" s="12">
        <v>164.0</v>
      </c>
    </row>
    <row r="3960" ht="15.75" customHeight="1">
      <c r="A3960" s="13">
        <v>42166.22916665707</v>
      </c>
      <c r="B3960" s="12">
        <v>162.0</v>
      </c>
    </row>
    <row r="3961" ht="15.75" customHeight="1">
      <c r="A3961" s="13">
        <v>42166.23958332373</v>
      </c>
      <c r="B3961" s="12">
        <v>161.0</v>
      </c>
    </row>
    <row r="3962" ht="15.75" customHeight="1">
      <c r="A3962" s="13">
        <v>42166.249999990396</v>
      </c>
      <c r="B3962" s="12">
        <v>165.0</v>
      </c>
    </row>
    <row r="3963" ht="15.75" customHeight="1">
      <c r="A3963" s="13">
        <v>42166.26041665706</v>
      </c>
      <c r="B3963" s="12">
        <v>170.0</v>
      </c>
    </row>
    <row r="3964" ht="15.75" customHeight="1">
      <c r="A3964" s="13">
        <v>42166.270833323724</v>
      </c>
      <c r="B3964" s="12">
        <v>166.0</v>
      </c>
    </row>
    <row r="3965" ht="15.75" customHeight="1">
      <c r="A3965" s="13">
        <v>42166.28124999039</v>
      </c>
      <c r="B3965" s="12">
        <v>168.0</v>
      </c>
    </row>
    <row r="3966" ht="15.75" customHeight="1">
      <c r="A3966" s="13">
        <v>42166.29166665705</v>
      </c>
      <c r="B3966" s="12">
        <v>166.0</v>
      </c>
    </row>
    <row r="3967" ht="15.75" customHeight="1">
      <c r="A3967" s="13">
        <v>42166.30208332372</v>
      </c>
      <c r="B3967" s="12">
        <v>169.0</v>
      </c>
    </row>
    <row r="3968" ht="15.75" customHeight="1">
      <c r="A3968" s="13">
        <v>42166.31249999038</v>
      </c>
      <c r="B3968" s="12">
        <v>167.0</v>
      </c>
    </row>
    <row r="3969" ht="15.75" customHeight="1">
      <c r="A3969" s="13">
        <v>42166.322916657045</v>
      </c>
      <c r="B3969" s="12">
        <v>163.0</v>
      </c>
    </row>
    <row r="3970" ht="15.75" customHeight="1">
      <c r="A3970" s="13">
        <v>42166.33333332371</v>
      </c>
      <c r="B3970" s="12">
        <v>170.0</v>
      </c>
    </row>
    <row r="3971" ht="15.75" customHeight="1">
      <c r="A3971" s="13">
        <v>42166.343749990374</v>
      </c>
      <c r="B3971" s="12">
        <v>179.0</v>
      </c>
    </row>
    <row r="3972" ht="15.75" customHeight="1">
      <c r="A3972" s="13">
        <v>42166.35416665704</v>
      </c>
      <c r="B3972" s="12">
        <v>183.0</v>
      </c>
    </row>
    <row r="3973" ht="15.75" customHeight="1">
      <c r="A3973" s="13">
        <v>42166.3645833237</v>
      </c>
      <c r="B3973" s="12">
        <v>183.0</v>
      </c>
    </row>
    <row r="3974" ht="15.75" customHeight="1">
      <c r="A3974" s="13">
        <v>42166.37499999037</v>
      </c>
      <c r="B3974" s="12">
        <v>186.0</v>
      </c>
    </row>
    <row r="3975" ht="15.75" customHeight="1">
      <c r="A3975" s="13">
        <v>42166.38541665703</v>
      </c>
      <c r="B3975" s="12">
        <v>200.0</v>
      </c>
    </row>
    <row r="3976" ht="15.75" customHeight="1">
      <c r="A3976" s="13">
        <v>42166.395833323695</v>
      </c>
      <c r="B3976" s="12">
        <v>203.0</v>
      </c>
    </row>
    <row r="3977" ht="15.75" customHeight="1">
      <c r="A3977" s="13">
        <v>42166.40624999036</v>
      </c>
      <c r="B3977" s="12">
        <v>207.0</v>
      </c>
    </row>
    <row r="3978" ht="15.75" customHeight="1">
      <c r="A3978" s="13">
        <v>42166.41666665702</v>
      </c>
      <c r="B3978" s="12">
        <v>216.0</v>
      </c>
    </row>
    <row r="3979" ht="15.75" customHeight="1">
      <c r="A3979" s="13">
        <v>42166.42708332369</v>
      </c>
      <c r="B3979" s="12">
        <v>218.0</v>
      </c>
    </row>
    <row r="3980" ht="15.75" customHeight="1">
      <c r="A3980" s="13">
        <v>42166.43749999035</v>
      </c>
      <c r="B3980" s="12">
        <v>224.0</v>
      </c>
    </row>
    <row r="3981" ht="15.75" customHeight="1">
      <c r="A3981" s="13">
        <v>42166.447916657016</v>
      </c>
      <c r="B3981" s="12">
        <v>220.0</v>
      </c>
    </row>
    <row r="3982" ht="15.75" customHeight="1">
      <c r="A3982" s="13">
        <v>42166.45833332368</v>
      </c>
      <c r="B3982" s="12">
        <v>226.0</v>
      </c>
    </row>
    <row r="3983" ht="15.75" customHeight="1">
      <c r="A3983" s="13">
        <v>42166.468749990345</v>
      </c>
      <c r="B3983" s="12">
        <v>225.0</v>
      </c>
    </row>
    <row r="3984" ht="15.75" customHeight="1">
      <c r="A3984" s="13">
        <v>42166.47916665701</v>
      </c>
      <c r="B3984" s="12">
        <v>225.0</v>
      </c>
    </row>
    <row r="3985" ht="15.75" customHeight="1">
      <c r="A3985" s="13">
        <v>42166.48958332367</v>
      </c>
      <c r="B3985" s="12">
        <v>214.0</v>
      </c>
    </row>
    <row r="3986" ht="15.75" customHeight="1">
      <c r="A3986" s="13">
        <v>42166.49999999034</v>
      </c>
      <c r="B3986" s="12">
        <v>228.0</v>
      </c>
    </row>
    <row r="3987" ht="15.75" customHeight="1">
      <c r="A3987" s="13">
        <v>42166.510416657</v>
      </c>
      <c r="B3987" s="12">
        <v>224.0</v>
      </c>
    </row>
    <row r="3988" ht="15.75" customHeight="1">
      <c r="A3988" s="13">
        <v>42166.520833323666</v>
      </c>
      <c r="B3988" s="12">
        <v>235.0</v>
      </c>
    </row>
    <row r="3989" ht="15.75" customHeight="1">
      <c r="A3989" s="13">
        <v>42166.53124999033</v>
      </c>
      <c r="B3989" s="12">
        <v>213.0</v>
      </c>
    </row>
    <row r="3990" ht="15.75" customHeight="1">
      <c r="A3990" s="13">
        <v>42166.541666656994</v>
      </c>
      <c r="B3990" s="12">
        <v>232.0</v>
      </c>
    </row>
    <row r="3991" ht="15.75" customHeight="1">
      <c r="A3991" s="13">
        <v>42166.55208332366</v>
      </c>
      <c r="B3991" s="12">
        <v>219.0</v>
      </c>
    </row>
    <row r="3992" ht="15.75" customHeight="1">
      <c r="A3992" s="13">
        <v>42166.56249999032</v>
      </c>
      <c r="B3992" s="12">
        <v>232.0</v>
      </c>
    </row>
    <row r="3993" ht="15.75" customHeight="1">
      <c r="A3993" s="13">
        <v>42166.57291665699</v>
      </c>
      <c r="B3993" s="12">
        <v>232.0</v>
      </c>
    </row>
    <row r="3994" ht="15.75" customHeight="1">
      <c r="A3994" s="13">
        <v>42166.58333332365</v>
      </c>
      <c r="B3994" s="12">
        <v>233.0</v>
      </c>
    </row>
    <row r="3995" ht="15.75" customHeight="1">
      <c r="A3995" s="13">
        <v>42166.593749990316</v>
      </c>
      <c r="B3995" s="12">
        <v>234.0</v>
      </c>
    </row>
    <row r="3996" ht="15.75" customHeight="1">
      <c r="A3996" s="13">
        <v>42166.60416665698</v>
      </c>
      <c r="B3996" s="12">
        <v>246.0</v>
      </c>
    </row>
    <row r="3997" ht="15.75" customHeight="1">
      <c r="A3997" s="13">
        <v>42166.614583323644</v>
      </c>
      <c r="B3997" s="12">
        <v>236.0</v>
      </c>
    </row>
    <row r="3998" ht="15.75" customHeight="1">
      <c r="A3998" s="13">
        <v>42166.62499999031</v>
      </c>
      <c r="B3998" s="12">
        <v>248.0</v>
      </c>
    </row>
    <row r="3999" ht="15.75" customHeight="1">
      <c r="A3999" s="13">
        <v>42166.63541665697</v>
      </c>
      <c r="B3999" s="12">
        <v>239.0</v>
      </c>
    </row>
    <row r="4000" ht="15.75" customHeight="1">
      <c r="A4000" s="13">
        <v>42166.64583332364</v>
      </c>
      <c r="B4000" s="12">
        <v>247.0</v>
      </c>
    </row>
    <row r="4001" ht="15.75" customHeight="1">
      <c r="A4001" s="13">
        <v>42166.6562499903</v>
      </c>
      <c r="B4001" s="12">
        <v>255.0</v>
      </c>
    </row>
    <row r="4002" ht="15.75" customHeight="1">
      <c r="A4002" s="13">
        <v>42166.666666656965</v>
      </c>
      <c r="B4002" s="12">
        <v>249.0</v>
      </c>
    </row>
    <row r="4003" ht="15.75" customHeight="1">
      <c r="A4003" s="13">
        <v>42166.67708332363</v>
      </c>
      <c r="B4003" s="12">
        <v>253.0</v>
      </c>
    </row>
    <row r="4004" ht="15.75" customHeight="1">
      <c r="A4004" s="13">
        <v>42166.687499990294</v>
      </c>
      <c r="B4004" s="12">
        <v>249.0</v>
      </c>
    </row>
    <row r="4005" ht="15.75" customHeight="1">
      <c r="A4005" s="13">
        <v>42166.69791665696</v>
      </c>
      <c r="B4005" s="12">
        <v>244.0</v>
      </c>
    </row>
    <row r="4006" ht="15.75" customHeight="1">
      <c r="A4006" s="13">
        <v>42166.70833332362</v>
      </c>
      <c r="B4006" s="12">
        <v>252.0</v>
      </c>
    </row>
    <row r="4007" ht="15.75" customHeight="1">
      <c r="A4007" s="13">
        <v>42166.71874999029</v>
      </c>
      <c r="B4007" s="12">
        <v>250.0</v>
      </c>
    </row>
    <row r="4008" ht="15.75" customHeight="1">
      <c r="A4008" s="13">
        <v>42166.72916665695</v>
      </c>
      <c r="B4008" s="12">
        <v>249.0</v>
      </c>
    </row>
    <row r="4009" ht="15.75" customHeight="1">
      <c r="A4009" s="13">
        <v>42166.739583323615</v>
      </c>
      <c r="B4009" s="12">
        <v>239.0</v>
      </c>
    </row>
    <row r="4010" ht="15.75" customHeight="1">
      <c r="A4010" s="13">
        <v>42166.74999999028</v>
      </c>
      <c r="B4010" s="12">
        <v>243.0</v>
      </c>
    </row>
    <row r="4011" ht="15.75" customHeight="1">
      <c r="A4011" s="13">
        <v>42166.76041665694</v>
      </c>
      <c r="B4011" s="12">
        <v>242.0</v>
      </c>
    </row>
    <row r="4012" ht="15.75" customHeight="1">
      <c r="A4012" s="13">
        <v>42166.77083332361</v>
      </c>
      <c r="B4012" s="12">
        <v>242.0</v>
      </c>
    </row>
    <row r="4013" ht="15.75" customHeight="1">
      <c r="A4013" s="13">
        <v>42166.78124999027</v>
      </c>
      <c r="B4013" s="12">
        <v>233.0</v>
      </c>
    </row>
    <row r="4014" ht="15.75" customHeight="1">
      <c r="A4014" s="13">
        <v>42166.791666656936</v>
      </c>
      <c r="B4014" s="12">
        <v>230.0</v>
      </c>
    </row>
    <row r="4015" ht="15.75" customHeight="1">
      <c r="A4015" s="13">
        <v>42166.8020833236</v>
      </c>
      <c r="B4015" s="12">
        <v>234.0</v>
      </c>
    </row>
    <row r="4016" ht="15.75" customHeight="1">
      <c r="A4016" s="13">
        <v>42166.812499990265</v>
      </c>
      <c r="B4016" s="12">
        <v>222.0</v>
      </c>
    </row>
    <row r="4017" ht="15.75" customHeight="1">
      <c r="A4017" s="13">
        <v>42166.82291665693</v>
      </c>
      <c r="B4017" s="12">
        <v>229.0</v>
      </c>
    </row>
    <row r="4018" ht="15.75" customHeight="1">
      <c r="A4018" s="13">
        <v>42166.83333332359</v>
      </c>
      <c r="B4018" s="12">
        <v>225.0</v>
      </c>
    </row>
    <row r="4019" ht="15.75" customHeight="1">
      <c r="A4019" s="13">
        <v>42166.84374999026</v>
      </c>
      <c r="B4019" s="12">
        <v>230.0</v>
      </c>
    </row>
    <row r="4020" ht="15.75" customHeight="1">
      <c r="A4020" s="13">
        <v>42166.85416665692</v>
      </c>
      <c r="B4020" s="12">
        <v>211.0</v>
      </c>
    </row>
    <row r="4021" ht="15.75" customHeight="1">
      <c r="A4021" s="13">
        <v>42166.864583323586</v>
      </c>
      <c r="B4021" s="12">
        <v>214.0</v>
      </c>
    </row>
    <row r="4022" ht="15.75" customHeight="1">
      <c r="A4022" s="13">
        <v>42166.87499999025</v>
      </c>
      <c r="B4022" s="12">
        <v>209.0</v>
      </c>
    </row>
    <row r="4023" ht="15.75" customHeight="1">
      <c r="A4023" s="13">
        <v>42166.885416656914</v>
      </c>
      <c r="B4023" s="12">
        <v>201.0</v>
      </c>
    </row>
    <row r="4024" ht="15.75" customHeight="1">
      <c r="A4024" s="13">
        <v>42166.89583332358</v>
      </c>
      <c r="B4024" s="12">
        <v>205.0</v>
      </c>
    </row>
    <row r="4025" ht="15.75" customHeight="1">
      <c r="A4025" s="13">
        <v>42166.90624999024</v>
      </c>
      <c r="B4025" s="12">
        <v>198.0</v>
      </c>
    </row>
    <row r="4026" ht="15.75" customHeight="1">
      <c r="A4026" s="13">
        <v>42166.91666665691</v>
      </c>
      <c r="B4026" s="12">
        <v>190.0</v>
      </c>
    </row>
    <row r="4027" ht="15.75" customHeight="1">
      <c r="A4027" s="13">
        <v>42166.92708332357</v>
      </c>
      <c r="B4027" s="12">
        <v>195.0</v>
      </c>
    </row>
    <row r="4028" ht="15.75" customHeight="1">
      <c r="A4028" s="13">
        <v>42166.937499990236</v>
      </c>
      <c r="B4028" s="12">
        <v>190.0</v>
      </c>
    </row>
    <row r="4029" ht="15.75" customHeight="1">
      <c r="A4029" s="13">
        <v>42166.9479166569</v>
      </c>
      <c r="B4029" s="12">
        <v>191.0</v>
      </c>
    </row>
    <row r="4030" ht="15.75" customHeight="1">
      <c r="A4030" s="13">
        <v>42166.958333323564</v>
      </c>
      <c r="B4030" s="12">
        <v>191.0</v>
      </c>
    </row>
    <row r="4031" ht="15.75" customHeight="1">
      <c r="A4031" s="13">
        <v>42166.96874999023</v>
      </c>
      <c r="B4031" s="12">
        <v>188.0</v>
      </c>
    </row>
    <row r="4032" ht="15.75" customHeight="1">
      <c r="A4032" s="13">
        <v>42166.97916665689</v>
      </c>
      <c r="B4032" s="12">
        <v>183.0</v>
      </c>
    </row>
    <row r="4033" ht="15.75" customHeight="1">
      <c r="A4033" s="13">
        <v>42166.98958332356</v>
      </c>
      <c r="B4033" s="12">
        <v>185.0</v>
      </c>
    </row>
    <row r="4034" ht="15.75" customHeight="1">
      <c r="A4034" s="13">
        <v>42166.99999999022</v>
      </c>
      <c r="B4034" s="12">
        <v>175.0</v>
      </c>
    </row>
    <row r="4035" ht="15.75" customHeight="1">
      <c r="A4035" s="13">
        <v>42167.010416656885</v>
      </c>
      <c r="B4035" s="12">
        <v>181.0</v>
      </c>
    </row>
    <row r="4036" ht="15.75" customHeight="1">
      <c r="A4036" s="13">
        <v>42167.02083332355</v>
      </c>
      <c r="B4036" s="12">
        <v>176.0</v>
      </c>
    </row>
    <row r="4037" ht="15.75" customHeight="1">
      <c r="A4037" s="13">
        <v>42167.031249990214</v>
      </c>
      <c r="B4037" s="12">
        <v>176.0</v>
      </c>
    </row>
    <row r="4038" ht="15.75" customHeight="1">
      <c r="A4038" s="13">
        <v>42167.04166665688</v>
      </c>
      <c r="B4038" s="12">
        <v>172.0</v>
      </c>
    </row>
    <row r="4039" ht="15.75" customHeight="1">
      <c r="A4039" s="13">
        <v>42167.05208332354</v>
      </c>
      <c r="B4039" s="12">
        <v>170.0</v>
      </c>
    </row>
    <row r="4040" ht="15.75" customHeight="1">
      <c r="A4040" s="13">
        <v>42167.06249999021</v>
      </c>
      <c r="B4040" s="12">
        <v>176.0</v>
      </c>
    </row>
    <row r="4041" ht="15.75" customHeight="1">
      <c r="A4041" s="13">
        <v>42167.07291665687</v>
      </c>
      <c r="B4041" s="12">
        <v>175.0</v>
      </c>
    </row>
    <row r="4042" ht="15.75" customHeight="1">
      <c r="A4042" s="13">
        <v>42167.083333323535</v>
      </c>
      <c r="B4042" s="12">
        <v>166.0</v>
      </c>
    </row>
    <row r="4043" ht="15.75" customHeight="1">
      <c r="A4043" s="13">
        <v>42167.0937499902</v>
      </c>
      <c r="B4043" s="12">
        <v>167.0</v>
      </c>
    </row>
    <row r="4044" ht="15.75" customHeight="1">
      <c r="A4044" s="13">
        <v>42167.10416665686</v>
      </c>
      <c r="B4044" s="12">
        <v>174.0</v>
      </c>
    </row>
    <row r="4045" ht="15.75" customHeight="1">
      <c r="A4045" s="13">
        <v>42167.11458332353</v>
      </c>
      <c r="B4045" s="12">
        <v>169.0</v>
      </c>
    </row>
    <row r="4046" ht="15.75" customHeight="1">
      <c r="A4046" s="13">
        <v>42167.12499999019</v>
      </c>
      <c r="B4046" s="12">
        <v>162.0</v>
      </c>
    </row>
    <row r="4047" ht="15.75" customHeight="1">
      <c r="A4047" s="13">
        <v>42167.135416656856</v>
      </c>
      <c r="B4047" s="12">
        <v>169.0</v>
      </c>
    </row>
    <row r="4048" ht="15.75" customHeight="1">
      <c r="A4048" s="13">
        <v>42167.14583332352</v>
      </c>
      <c r="B4048" s="12">
        <v>168.0</v>
      </c>
    </row>
    <row r="4049" ht="15.75" customHeight="1">
      <c r="A4049" s="13">
        <v>42167.156249990185</v>
      </c>
      <c r="B4049" s="12">
        <v>164.0</v>
      </c>
    </row>
    <row r="4050" ht="15.75" customHeight="1">
      <c r="A4050" s="13">
        <v>42167.16666665685</v>
      </c>
      <c r="B4050" s="12">
        <v>167.0</v>
      </c>
    </row>
    <row r="4051" ht="15.75" customHeight="1">
      <c r="A4051" s="13">
        <v>42167.17708332351</v>
      </c>
      <c r="B4051" s="12">
        <v>167.0</v>
      </c>
    </row>
    <row r="4052" ht="15.75" customHeight="1">
      <c r="A4052" s="13">
        <v>42167.18749999018</v>
      </c>
      <c r="B4052" s="12">
        <v>165.0</v>
      </c>
    </row>
    <row r="4053" ht="15.75" customHeight="1">
      <c r="A4053" s="13">
        <v>42167.19791665684</v>
      </c>
      <c r="B4053" s="12">
        <v>163.0</v>
      </c>
    </row>
    <row r="4054" ht="15.75" customHeight="1">
      <c r="A4054" s="13">
        <v>42167.208333323506</v>
      </c>
      <c r="B4054" s="12">
        <v>170.0</v>
      </c>
    </row>
    <row r="4055" ht="15.75" customHeight="1">
      <c r="A4055" s="13">
        <v>42167.21874999017</v>
      </c>
      <c r="B4055" s="12">
        <v>168.0</v>
      </c>
    </row>
    <row r="4056" ht="15.75" customHeight="1">
      <c r="A4056" s="13">
        <v>42167.229166656834</v>
      </c>
      <c r="B4056" s="12">
        <v>162.0</v>
      </c>
    </row>
    <row r="4057" ht="15.75" customHeight="1">
      <c r="A4057" s="13">
        <v>42167.2395833235</v>
      </c>
      <c r="B4057" s="12">
        <v>164.0</v>
      </c>
    </row>
    <row r="4058" ht="15.75" customHeight="1">
      <c r="A4058" s="13">
        <v>42167.24999999016</v>
      </c>
      <c r="B4058" s="12">
        <v>166.0</v>
      </c>
    </row>
    <row r="4059" ht="15.75" customHeight="1">
      <c r="A4059" s="13">
        <v>42167.26041665683</v>
      </c>
      <c r="B4059" s="12">
        <v>165.0</v>
      </c>
    </row>
    <row r="4060" ht="15.75" customHeight="1">
      <c r="A4060" s="13">
        <v>42167.27083332349</v>
      </c>
      <c r="B4060" s="12">
        <v>162.0</v>
      </c>
    </row>
    <row r="4061" ht="15.75" customHeight="1">
      <c r="A4061" s="13">
        <v>42167.281249990156</v>
      </c>
      <c r="B4061" s="12">
        <v>170.0</v>
      </c>
    </row>
    <row r="4062" ht="15.75" customHeight="1">
      <c r="A4062" s="13">
        <v>42167.29166665682</v>
      </c>
      <c r="B4062" s="12">
        <v>167.0</v>
      </c>
    </row>
    <row r="4063" ht="15.75" customHeight="1">
      <c r="A4063" s="13">
        <v>42167.302083323484</v>
      </c>
      <c r="B4063" s="12">
        <v>169.0</v>
      </c>
    </row>
    <row r="4064" ht="15.75" customHeight="1">
      <c r="A4064" s="13">
        <v>42167.31249999015</v>
      </c>
      <c r="B4064" s="12">
        <v>171.0</v>
      </c>
    </row>
    <row r="4065" ht="15.75" customHeight="1">
      <c r="A4065" s="13">
        <v>42167.32291665681</v>
      </c>
      <c r="B4065" s="12">
        <v>177.0</v>
      </c>
    </row>
    <row r="4066" ht="15.75" customHeight="1">
      <c r="A4066" s="13">
        <v>42167.33333332348</v>
      </c>
      <c r="B4066" s="12">
        <v>179.0</v>
      </c>
    </row>
    <row r="4067" ht="15.75" customHeight="1">
      <c r="A4067" s="13">
        <v>42167.34374999014</v>
      </c>
      <c r="B4067" s="12">
        <v>185.0</v>
      </c>
    </row>
    <row r="4068" ht="15.75" customHeight="1">
      <c r="A4068" s="13">
        <v>42167.354166656805</v>
      </c>
      <c r="B4068" s="12">
        <v>197.0</v>
      </c>
    </row>
    <row r="4069" ht="15.75" customHeight="1">
      <c r="A4069" s="13">
        <v>42167.36458332347</v>
      </c>
      <c r="B4069" s="12">
        <v>194.0</v>
      </c>
    </row>
    <row r="4070" ht="15.75" customHeight="1">
      <c r="A4070" s="13">
        <v>42167.374999990134</v>
      </c>
      <c r="B4070" s="12">
        <v>205.0</v>
      </c>
    </row>
    <row r="4071" ht="15.75" customHeight="1">
      <c r="A4071" s="13">
        <v>42167.3854166568</v>
      </c>
      <c r="B4071" s="12">
        <v>202.0</v>
      </c>
    </row>
    <row r="4072" ht="15.75" customHeight="1">
      <c r="A4072" s="13">
        <v>42167.39583332346</v>
      </c>
      <c r="B4072" s="12">
        <v>216.0</v>
      </c>
    </row>
    <row r="4073" ht="15.75" customHeight="1">
      <c r="A4073" s="13">
        <v>42167.40624999013</v>
      </c>
      <c r="B4073" s="12">
        <v>216.0</v>
      </c>
    </row>
    <row r="4074" ht="15.75" customHeight="1">
      <c r="A4074" s="13">
        <v>42167.41666665679</v>
      </c>
      <c r="B4074" s="12">
        <v>218.0</v>
      </c>
    </row>
    <row r="4075" ht="15.75" customHeight="1">
      <c r="A4075" s="13">
        <v>42167.427083323455</v>
      </c>
      <c r="B4075" s="12">
        <v>242.0</v>
      </c>
    </row>
    <row r="4076" ht="15.75" customHeight="1">
      <c r="A4076" s="13">
        <v>42167.43749999012</v>
      </c>
      <c r="B4076" s="12">
        <v>231.0</v>
      </c>
    </row>
    <row r="4077" ht="15.75" customHeight="1">
      <c r="A4077" s="13">
        <v>42167.44791665678</v>
      </c>
      <c r="B4077" s="12">
        <v>227.0</v>
      </c>
    </row>
    <row r="4078" ht="15.75" customHeight="1">
      <c r="A4078" s="13">
        <v>42167.45833332345</v>
      </c>
      <c r="B4078" s="12">
        <v>234.0</v>
      </c>
    </row>
    <row r="4079" ht="15.75" customHeight="1">
      <c r="A4079" s="13">
        <v>42167.46874999011</v>
      </c>
      <c r="B4079" s="12">
        <v>238.0</v>
      </c>
    </row>
    <row r="4080" ht="15.75" customHeight="1">
      <c r="A4080" s="13">
        <v>42167.479166656776</v>
      </c>
      <c r="B4080" s="12">
        <v>254.0</v>
      </c>
    </row>
    <row r="4081" ht="15.75" customHeight="1">
      <c r="A4081" s="13">
        <v>42167.48958332344</v>
      </c>
      <c r="B4081" s="12">
        <v>244.0</v>
      </c>
    </row>
    <row r="4082" ht="15.75" customHeight="1">
      <c r="A4082" s="13">
        <v>42167.499999990105</v>
      </c>
      <c r="B4082" s="12">
        <v>261.0</v>
      </c>
    </row>
    <row r="4083" ht="15.75" customHeight="1">
      <c r="A4083" s="13">
        <v>42167.51041665677</v>
      </c>
      <c r="B4083" s="12">
        <v>242.0</v>
      </c>
    </row>
    <row r="4084" ht="15.75" customHeight="1">
      <c r="A4084" s="13">
        <v>42167.52083332343</v>
      </c>
      <c r="B4084" s="12">
        <v>253.0</v>
      </c>
    </row>
    <row r="4085" ht="15.75" customHeight="1">
      <c r="A4085" s="13">
        <v>42167.5312499901</v>
      </c>
      <c r="B4085" s="12">
        <v>254.0</v>
      </c>
    </row>
    <row r="4086" ht="15.75" customHeight="1">
      <c r="A4086" s="13">
        <v>42167.54166665676</v>
      </c>
      <c r="B4086" s="12">
        <v>267.0</v>
      </c>
    </row>
    <row r="4087" ht="15.75" customHeight="1">
      <c r="A4087" s="13">
        <v>42167.552083323426</v>
      </c>
      <c r="B4087" s="12">
        <v>249.0</v>
      </c>
    </row>
    <row r="4088" ht="15.75" customHeight="1">
      <c r="A4088" s="13">
        <v>42167.56249999009</v>
      </c>
      <c r="B4088" s="12">
        <v>264.0</v>
      </c>
    </row>
    <row r="4089" ht="15.75" customHeight="1">
      <c r="A4089" s="13">
        <v>42167.572916656754</v>
      </c>
      <c r="B4089" s="12">
        <v>265.0</v>
      </c>
    </row>
    <row r="4090" ht="15.75" customHeight="1">
      <c r="A4090" s="13">
        <v>42167.58333332342</v>
      </c>
      <c r="B4090" s="12">
        <v>260.0</v>
      </c>
    </row>
    <row r="4091" ht="15.75" customHeight="1">
      <c r="A4091" s="13">
        <v>42167.59374999008</v>
      </c>
      <c r="B4091" s="12">
        <v>276.0</v>
      </c>
    </row>
    <row r="4092" ht="15.75" customHeight="1">
      <c r="A4092" s="13">
        <v>42167.60416665675</v>
      </c>
      <c r="B4092" s="12">
        <v>265.0</v>
      </c>
    </row>
    <row r="4093" ht="15.75" customHeight="1">
      <c r="A4093" s="13">
        <v>42167.61458332341</v>
      </c>
      <c r="B4093" s="12">
        <v>273.0</v>
      </c>
    </row>
    <row r="4094" ht="15.75" customHeight="1">
      <c r="A4094" s="13">
        <v>42167.624999990076</v>
      </c>
      <c r="B4094" s="12">
        <v>271.0</v>
      </c>
    </row>
    <row r="4095" ht="15.75" customHeight="1">
      <c r="A4095" s="13">
        <v>42167.63541665674</v>
      </c>
      <c r="B4095" s="12">
        <v>280.0</v>
      </c>
    </row>
    <row r="4096" ht="15.75" customHeight="1">
      <c r="A4096" s="13">
        <v>42167.645833323404</v>
      </c>
      <c r="B4096" s="12">
        <v>269.0</v>
      </c>
    </row>
    <row r="4097" ht="15.75" customHeight="1">
      <c r="A4097" s="13">
        <v>42167.65624999007</v>
      </c>
      <c r="B4097" s="12">
        <v>273.0</v>
      </c>
    </row>
    <row r="4098" ht="15.75" customHeight="1">
      <c r="A4098" s="13">
        <v>42167.66666665673</v>
      </c>
      <c r="B4098" s="12">
        <v>277.0</v>
      </c>
    </row>
    <row r="4099" ht="15.75" customHeight="1">
      <c r="A4099" s="13">
        <v>42167.6770833234</v>
      </c>
      <c r="B4099" s="12">
        <v>273.0</v>
      </c>
    </row>
    <row r="4100" ht="15.75" customHeight="1">
      <c r="A4100" s="13">
        <v>42167.68749999006</v>
      </c>
      <c r="B4100" s="12">
        <v>269.0</v>
      </c>
    </row>
    <row r="4101" ht="15.75" customHeight="1">
      <c r="A4101" s="13">
        <v>42167.697916656725</v>
      </c>
      <c r="B4101" s="12">
        <v>275.0</v>
      </c>
    </row>
    <row r="4102" ht="15.75" customHeight="1">
      <c r="A4102" s="13">
        <v>42167.70833332339</v>
      </c>
      <c r="B4102" s="12">
        <v>278.0</v>
      </c>
    </row>
    <row r="4103" ht="15.75" customHeight="1">
      <c r="A4103" s="13">
        <v>42167.718749990054</v>
      </c>
      <c r="B4103" s="12">
        <v>277.0</v>
      </c>
    </row>
    <row r="4104" ht="15.75" customHeight="1">
      <c r="A4104" s="13">
        <v>42167.72916665672</v>
      </c>
      <c r="B4104" s="12">
        <v>267.0</v>
      </c>
    </row>
    <row r="4105" ht="15.75" customHeight="1">
      <c r="A4105" s="13">
        <v>42167.73958332338</v>
      </c>
      <c r="B4105" s="12">
        <v>271.0</v>
      </c>
    </row>
    <row r="4106" ht="15.75" customHeight="1">
      <c r="A4106" s="13">
        <v>42167.74999999005</v>
      </c>
      <c r="B4106" s="12">
        <v>267.0</v>
      </c>
    </row>
    <row r="4107" ht="15.75" customHeight="1">
      <c r="A4107" s="13">
        <v>42167.76041665671</v>
      </c>
      <c r="B4107" s="12">
        <v>266.0</v>
      </c>
    </row>
    <row r="4108" ht="15.75" customHeight="1">
      <c r="A4108" s="13">
        <v>42167.770833323375</v>
      </c>
      <c r="B4108" s="12">
        <v>255.0</v>
      </c>
    </row>
    <row r="4109" ht="15.75" customHeight="1">
      <c r="A4109" s="13">
        <v>42167.78124999004</v>
      </c>
      <c r="B4109" s="12">
        <v>266.0</v>
      </c>
    </row>
    <row r="4110" ht="15.75" customHeight="1">
      <c r="A4110" s="13">
        <v>42167.7916666567</v>
      </c>
      <c r="B4110" s="12">
        <v>250.0</v>
      </c>
    </row>
    <row r="4111" ht="15.75" customHeight="1">
      <c r="A4111" s="13">
        <v>42167.80208332337</v>
      </c>
      <c r="B4111" s="12">
        <v>261.0</v>
      </c>
    </row>
    <row r="4112" ht="15.75" customHeight="1">
      <c r="A4112" s="13">
        <v>42167.81249999003</v>
      </c>
      <c r="B4112" s="12">
        <v>248.0</v>
      </c>
    </row>
    <row r="4113" ht="15.75" customHeight="1">
      <c r="A4113" s="13">
        <v>42167.822916656696</v>
      </c>
      <c r="B4113" s="12">
        <v>246.0</v>
      </c>
    </row>
    <row r="4114" ht="15.75" customHeight="1">
      <c r="A4114" s="13">
        <v>42167.83333332336</v>
      </c>
      <c r="B4114" s="12">
        <v>234.0</v>
      </c>
    </row>
    <row r="4115" ht="15.75" customHeight="1">
      <c r="A4115" s="13">
        <v>42167.843749990025</v>
      </c>
      <c r="B4115" s="12">
        <v>242.0</v>
      </c>
    </row>
    <row r="4116" ht="15.75" customHeight="1">
      <c r="A4116" s="13">
        <v>42167.85416665669</v>
      </c>
      <c r="B4116" s="12">
        <v>223.0</v>
      </c>
    </row>
    <row r="4117" ht="15.75" customHeight="1">
      <c r="A4117" s="13">
        <v>42167.86458332335</v>
      </c>
      <c r="B4117" s="12">
        <v>226.0</v>
      </c>
    </row>
    <row r="4118" ht="15.75" customHeight="1">
      <c r="A4118" s="13">
        <v>42167.87499999002</v>
      </c>
      <c r="B4118" s="12">
        <v>228.0</v>
      </c>
    </row>
    <row r="4119" ht="15.75" customHeight="1">
      <c r="A4119" s="13">
        <v>42167.88541665668</v>
      </c>
      <c r="B4119" s="12">
        <v>204.0</v>
      </c>
    </row>
    <row r="4120" ht="15.75" customHeight="1">
      <c r="A4120" s="13">
        <v>42167.895833323346</v>
      </c>
      <c r="B4120" s="12">
        <v>204.0</v>
      </c>
    </row>
    <row r="4121" ht="15.75" customHeight="1">
      <c r="A4121" s="13">
        <v>42167.90624999001</v>
      </c>
      <c r="B4121" s="12">
        <v>198.0</v>
      </c>
    </row>
    <row r="4122" ht="15.75" customHeight="1">
      <c r="A4122" s="13">
        <v>42167.916666656674</v>
      </c>
      <c r="B4122" s="12">
        <v>204.0</v>
      </c>
    </row>
    <row r="4123" ht="15.75" customHeight="1">
      <c r="A4123" s="13">
        <v>42167.92708332334</v>
      </c>
      <c r="B4123" s="12">
        <v>204.0</v>
      </c>
    </row>
    <row r="4124" ht="15.75" customHeight="1">
      <c r="A4124" s="13">
        <v>42167.93749999</v>
      </c>
      <c r="B4124" s="12">
        <v>194.0</v>
      </c>
    </row>
    <row r="4125" ht="15.75" customHeight="1">
      <c r="A4125" s="13">
        <v>42167.94791665667</v>
      </c>
      <c r="B4125" s="12">
        <v>194.0</v>
      </c>
    </row>
    <row r="4126" ht="15.75" customHeight="1">
      <c r="A4126" s="13">
        <v>42167.95833332333</v>
      </c>
      <c r="B4126" s="12">
        <v>192.0</v>
      </c>
    </row>
    <row r="4127" ht="15.75" customHeight="1">
      <c r="A4127" s="13">
        <v>42167.968749989996</v>
      </c>
      <c r="B4127" s="12">
        <v>189.0</v>
      </c>
    </row>
    <row r="4128" ht="15.75" customHeight="1">
      <c r="A4128" s="13">
        <v>42167.97916665666</v>
      </c>
      <c r="B4128" s="12">
        <v>190.0</v>
      </c>
    </row>
    <row r="4129" ht="15.75" customHeight="1">
      <c r="A4129" s="13">
        <v>42167.989583323324</v>
      </c>
      <c r="B4129" s="12">
        <v>200.0</v>
      </c>
    </row>
    <row r="4130" ht="15.75" customHeight="1">
      <c r="A4130" s="13">
        <v>42167.99999998999</v>
      </c>
      <c r="B4130" s="12">
        <v>183.0</v>
      </c>
    </row>
    <row r="4131" ht="15.75" customHeight="1">
      <c r="A4131" s="13">
        <v>42168.01041665665</v>
      </c>
      <c r="B4131" s="12">
        <v>193.0</v>
      </c>
    </row>
    <row r="4132" ht="15.75" customHeight="1">
      <c r="A4132" s="13">
        <v>42168.02083332332</v>
      </c>
      <c r="B4132" s="12">
        <v>196.0</v>
      </c>
    </row>
    <row r="4133" ht="15.75" customHeight="1">
      <c r="A4133" s="13">
        <v>42168.03124998998</v>
      </c>
      <c r="B4133" s="12">
        <v>189.0</v>
      </c>
    </row>
    <row r="4134" ht="15.75" customHeight="1">
      <c r="A4134" s="13">
        <v>42168.041666656645</v>
      </c>
      <c r="B4134" s="12">
        <v>197.0</v>
      </c>
    </row>
    <row r="4135" ht="15.75" customHeight="1">
      <c r="A4135" s="13">
        <v>42168.05208332331</v>
      </c>
      <c r="B4135" s="12">
        <v>192.0</v>
      </c>
    </row>
    <row r="4136" ht="15.75" customHeight="1">
      <c r="A4136" s="13">
        <v>42168.062499989974</v>
      </c>
      <c r="B4136" s="12">
        <v>182.0</v>
      </c>
    </row>
    <row r="4137" ht="15.75" customHeight="1">
      <c r="A4137" s="13">
        <v>42168.07291665664</v>
      </c>
      <c r="B4137" s="12">
        <v>181.0</v>
      </c>
    </row>
    <row r="4138" ht="15.75" customHeight="1">
      <c r="A4138" s="13">
        <v>42168.0833333233</v>
      </c>
      <c r="B4138" s="12">
        <v>179.0</v>
      </c>
    </row>
    <row r="4139" ht="15.75" customHeight="1">
      <c r="A4139" s="13">
        <v>42168.09374998997</v>
      </c>
      <c r="B4139" s="12">
        <v>189.0</v>
      </c>
    </row>
    <row r="4140" ht="15.75" customHeight="1">
      <c r="A4140" s="13">
        <v>42168.10416665663</v>
      </c>
      <c r="B4140" s="12">
        <v>185.0</v>
      </c>
    </row>
    <row r="4141" ht="15.75" customHeight="1">
      <c r="A4141" s="13">
        <v>42168.114583323295</v>
      </c>
      <c r="B4141" s="12">
        <v>172.0</v>
      </c>
    </row>
    <row r="4142" ht="15.75" customHeight="1">
      <c r="A4142" s="13">
        <v>42168.12499998996</v>
      </c>
      <c r="B4142" s="12">
        <v>172.0</v>
      </c>
    </row>
    <row r="4143" ht="15.75" customHeight="1">
      <c r="A4143" s="13">
        <v>42168.13541665662</v>
      </c>
      <c r="B4143" s="12">
        <v>186.0</v>
      </c>
    </row>
    <row r="4144" ht="15.75" customHeight="1">
      <c r="A4144" s="13">
        <v>42168.14583332329</v>
      </c>
      <c r="B4144" s="12">
        <v>184.0</v>
      </c>
    </row>
    <row r="4145" ht="15.75" customHeight="1">
      <c r="A4145" s="13">
        <v>42168.15624998995</v>
      </c>
      <c r="B4145" s="12">
        <v>174.0</v>
      </c>
    </row>
    <row r="4146" ht="15.75" customHeight="1">
      <c r="A4146" s="13">
        <v>42168.166666656616</v>
      </c>
      <c r="B4146" s="12">
        <v>176.0</v>
      </c>
    </row>
    <row r="4147" ht="15.75" customHeight="1">
      <c r="A4147" s="13">
        <v>42168.17708332328</v>
      </c>
      <c r="B4147" s="12">
        <v>170.0</v>
      </c>
    </row>
    <row r="4148" ht="15.75" customHeight="1">
      <c r="A4148" s="13">
        <v>42168.187499989945</v>
      </c>
      <c r="B4148" s="12">
        <v>174.0</v>
      </c>
    </row>
    <row r="4149" ht="15.75" customHeight="1">
      <c r="A4149" s="13">
        <v>42168.19791665661</v>
      </c>
      <c r="B4149" s="12">
        <v>186.0</v>
      </c>
    </row>
    <row r="4150" ht="15.75" customHeight="1">
      <c r="A4150" s="13">
        <v>42168.20833332327</v>
      </c>
      <c r="B4150" s="12">
        <v>183.0</v>
      </c>
    </row>
    <row r="4151" ht="15.75" customHeight="1">
      <c r="A4151" s="13">
        <v>42168.21874998994</v>
      </c>
      <c r="B4151" s="12">
        <v>170.0</v>
      </c>
    </row>
    <row r="4152" ht="15.75" customHeight="1">
      <c r="A4152" s="13">
        <v>42168.2291666566</v>
      </c>
      <c r="B4152" s="12">
        <v>167.0</v>
      </c>
    </row>
    <row r="4153" ht="15.75" customHeight="1">
      <c r="A4153" s="13">
        <v>42168.239583323266</v>
      </c>
      <c r="B4153" s="12">
        <v>180.0</v>
      </c>
    </row>
    <row r="4154" ht="15.75" customHeight="1">
      <c r="A4154" s="13">
        <v>42168.24999998993</v>
      </c>
      <c r="B4154" s="12">
        <v>188.0</v>
      </c>
    </row>
    <row r="4155" ht="15.75" customHeight="1">
      <c r="A4155" s="13">
        <v>42168.260416656594</v>
      </c>
      <c r="B4155" s="12">
        <v>167.0</v>
      </c>
    </row>
    <row r="4156" ht="15.75" customHeight="1">
      <c r="A4156" s="13">
        <v>42168.27083332326</v>
      </c>
      <c r="B4156" s="12">
        <v>173.0</v>
      </c>
    </row>
    <row r="4157" ht="15.75" customHeight="1">
      <c r="A4157" s="13">
        <v>42168.28124998992</v>
      </c>
      <c r="B4157" s="12">
        <v>190.0</v>
      </c>
    </row>
    <row r="4158" ht="15.75" customHeight="1">
      <c r="A4158" s="13">
        <v>42168.29166665659</v>
      </c>
      <c r="B4158" s="12">
        <v>176.0</v>
      </c>
    </row>
    <row r="4159" ht="15.75" customHeight="1">
      <c r="A4159" s="13">
        <v>42168.30208332325</v>
      </c>
      <c r="B4159" s="12">
        <v>173.0</v>
      </c>
    </row>
    <row r="4160" ht="15.75" customHeight="1">
      <c r="A4160" s="13">
        <v>42168.312499989916</v>
      </c>
      <c r="B4160" s="12">
        <v>177.0</v>
      </c>
    </row>
    <row r="4161" ht="15.75" customHeight="1">
      <c r="A4161" s="13">
        <v>42168.32291665658</v>
      </c>
      <c r="B4161" s="12">
        <v>189.0</v>
      </c>
    </row>
    <row r="4162" ht="15.75" customHeight="1">
      <c r="A4162" s="13">
        <v>42168.333333323244</v>
      </c>
      <c r="B4162" s="12">
        <v>170.0</v>
      </c>
    </row>
    <row r="4163" ht="15.75" customHeight="1">
      <c r="A4163" s="13">
        <v>42168.34374998991</v>
      </c>
      <c r="B4163" s="12">
        <v>171.0</v>
      </c>
    </row>
    <row r="4164" ht="15.75" customHeight="1">
      <c r="A4164" s="13">
        <v>42168.35416665657</v>
      </c>
      <c r="B4164" s="12">
        <v>174.0</v>
      </c>
    </row>
    <row r="4165" ht="15.75" customHeight="1">
      <c r="A4165" s="13">
        <v>42168.36458332324</v>
      </c>
      <c r="B4165" s="12">
        <v>178.0</v>
      </c>
    </row>
    <row r="4166" ht="15.75" customHeight="1">
      <c r="A4166" s="13">
        <v>42168.3749999899</v>
      </c>
      <c r="B4166" s="12">
        <v>186.0</v>
      </c>
    </row>
    <row r="4167" ht="15.75" customHeight="1">
      <c r="A4167" s="13">
        <v>42168.385416656565</v>
      </c>
      <c r="B4167" s="12">
        <v>178.0</v>
      </c>
    </row>
    <row r="4168" ht="15.75" customHeight="1">
      <c r="A4168" s="13">
        <v>42168.39583332323</v>
      </c>
      <c r="B4168" s="12">
        <v>176.0</v>
      </c>
    </row>
    <row r="4169" ht="15.75" customHeight="1">
      <c r="A4169" s="13">
        <v>42168.406249989894</v>
      </c>
      <c r="B4169" s="12">
        <v>189.0</v>
      </c>
    </row>
    <row r="4170" ht="15.75" customHeight="1">
      <c r="A4170" s="13">
        <v>42168.41666665656</v>
      </c>
      <c r="B4170" s="12">
        <v>191.0</v>
      </c>
    </row>
    <row r="4171" ht="15.75" customHeight="1">
      <c r="A4171" s="13">
        <v>42168.42708332322</v>
      </c>
      <c r="B4171" s="12">
        <v>181.0</v>
      </c>
    </row>
    <row r="4172" ht="15.75" customHeight="1">
      <c r="A4172" s="13">
        <v>42168.43749998989</v>
      </c>
      <c r="B4172" s="12">
        <v>190.0</v>
      </c>
    </row>
    <row r="4173" ht="15.75" customHeight="1">
      <c r="A4173" s="13">
        <v>42168.44791665655</v>
      </c>
      <c r="B4173" s="12">
        <v>203.0</v>
      </c>
    </row>
    <row r="4174" ht="15.75" customHeight="1">
      <c r="A4174" s="13">
        <v>42168.458333323215</v>
      </c>
      <c r="B4174" s="12">
        <v>201.0</v>
      </c>
    </row>
    <row r="4175" ht="15.75" customHeight="1">
      <c r="A4175" s="13">
        <v>42168.46874998988</v>
      </c>
      <c r="B4175" s="12">
        <v>190.0</v>
      </c>
    </row>
    <row r="4176" ht="15.75" customHeight="1">
      <c r="A4176" s="13">
        <v>42168.47916665654</v>
      </c>
      <c r="B4176" s="12">
        <v>191.0</v>
      </c>
    </row>
    <row r="4177" ht="15.75" customHeight="1">
      <c r="A4177" s="13">
        <v>42168.48958332321</v>
      </c>
      <c r="B4177" s="12">
        <v>190.0</v>
      </c>
    </row>
    <row r="4178" ht="15.75" customHeight="1">
      <c r="A4178" s="13">
        <v>42168.49999998987</v>
      </c>
      <c r="B4178" s="12">
        <v>214.0</v>
      </c>
    </row>
    <row r="4179" ht="15.75" customHeight="1">
      <c r="A4179" s="13">
        <v>42168.510416656536</v>
      </c>
      <c r="B4179" s="12">
        <v>204.0</v>
      </c>
    </row>
    <row r="4180" ht="15.75" customHeight="1">
      <c r="A4180" s="13">
        <v>42168.5208333232</v>
      </c>
      <c r="B4180" s="12">
        <v>196.0</v>
      </c>
    </row>
    <row r="4181" ht="15.75" customHeight="1">
      <c r="A4181" s="13">
        <v>42168.531249989865</v>
      </c>
      <c r="B4181" s="12">
        <v>209.0</v>
      </c>
    </row>
    <row r="4182" ht="15.75" customHeight="1">
      <c r="A4182" s="13">
        <v>42168.54166665653</v>
      </c>
      <c r="B4182" s="12">
        <v>199.0</v>
      </c>
    </row>
    <row r="4183" ht="15.75" customHeight="1">
      <c r="A4183" s="13">
        <v>42168.55208332319</v>
      </c>
      <c r="B4183" s="12">
        <v>219.0</v>
      </c>
    </row>
    <row r="4184" ht="15.75" customHeight="1">
      <c r="A4184" s="13">
        <v>42168.56249998986</v>
      </c>
      <c r="B4184" s="12">
        <v>217.0</v>
      </c>
    </row>
    <row r="4185" ht="15.75" customHeight="1">
      <c r="A4185" s="13">
        <v>42168.57291665652</v>
      </c>
      <c r="B4185" s="12">
        <v>226.0</v>
      </c>
    </row>
    <row r="4186" ht="15.75" customHeight="1">
      <c r="A4186" s="13">
        <v>42168.583333323186</v>
      </c>
      <c r="B4186" s="12">
        <v>214.0</v>
      </c>
    </row>
    <row r="4187" ht="15.75" customHeight="1">
      <c r="A4187" s="13">
        <v>42168.59374998985</v>
      </c>
      <c r="B4187" s="12">
        <v>227.0</v>
      </c>
    </row>
    <row r="4188" ht="15.75" customHeight="1">
      <c r="A4188" s="13">
        <v>42168.604166656514</v>
      </c>
      <c r="B4188" s="12">
        <v>215.0</v>
      </c>
    </row>
    <row r="4189" ht="15.75" customHeight="1">
      <c r="A4189" s="13">
        <v>42168.61458332318</v>
      </c>
      <c r="B4189" s="12">
        <v>237.0</v>
      </c>
    </row>
    <row r="4190" ht="15.75" customHeight="1">
      <c r="A4190" s="13">
        <v>42168.62499998984</v>
      </c>
      <c r="B4190" s="12">
        <v>225.0</v>
      </c>
    </row>
    <row r="4191" ht="15.75" customHeight="1">
      <c r="A4191" s="13">
        <v>42168.63541665651</v>
      </c>
      <c r="B4191" s="12">
        <v>237.0</v>
      </c>
    </row>
    <row r="4192" ht="15.75" customHeight="1">
      <c r="A4192" s="13">
        <v>42168.64583332317</v>
      </c>
      <c r="B4192" s="12">
        <v>228.0</v>
      </c>
    </row>
    <row r="4193" ht="15.75" customHeight="1">
      <c r="A4193" s="13">
        <v>42168.656249989835</v>
      </c>
      <c r="B4193" s="12">
        <v>236.0</v>
      </c>
    </row>
    <row r="4194" ht="15.75" customHeight="1">
      <c r="A4194" s="13">
        <v>42168.6666666565</v>
      </c>
      <c r="B4194" s="12">
        <v>228.0</v>
      </c>
    </row>
    <row r="4195" ht="15.75" customHeight="1">
      <c r="A4195" s="13">
        <v>42168.677083323164</v>
      </c>
      <c r="B4195" s="12">
        <v>231.0</v>
      </c>
    </row>
    <row r="4196" ht="15.75" customHeight="1">
      <c r="A4196" s="13">
        <v>42168.68749998983</v>
      </c>
      <c r="B4196" s="12">
        <v>235.0</v>
      </c>
    </row>
    <row r="4197" ht="15.75" customHeight="1">
      <c r="A4197" s="13">
        <v>42168.69791665649</v>
      </c>
      <c r="B4197" s="12">
        <v>229.0</v>
      </c>
    </row>
    <row r="4198" ht="15.75" customHeight="1">
      <c r="A4198" s="13">
        <v>42168.70833332316</v>
      </c>
      <c r="B4198" s="12">
        <v>250.0</v>
      </c>
    </row>
    <row r="4199" ht="15.75" customHeight="1">
      <c r="A4199" s="13">
        <v>42168.71874998982</v>
      </c>
      <c r="B4199" s="12">
        <v>226.0</v>
      </c>
    </row>
    <row r="4200" ht="15.75" customHeight="1">
      <c r="A4200" s="13">
        <v>42168.729166656485</v>
      </c>
      <c r="B4200" s="12">
        <v>241.0</v>
      </c>
    </row>
    <row r="4201" ht="15.75" customHeight="1">
      <c r="A4201" s="13">
        <v>42168.73958332315</v>
      </c>
      <c r="B4201" s="12">
        <v>223.0</v>
      </c>
    </row>
    <row r="4202" ht="15.75" customHeight="1">
      <c r="A4202" s="13">
        <v>42168.749999989814</v>
      </c>
      <c r="B4202" s="12">
        <v>232.0</v>
      </c>
    </row>
    <row r="4203" ht="15.75" customHeight="1">
      <c r="A4203" s="13">
        <v>42168.76041665648</v>
      </c>
      <c r="B4203" s="12">
        <v>215.0</v>
      </c>
    </row>
    <row r="4204" ht="15.75" customHeight="1">
      <c r="A4204" s="13">
        <v>42168.77083332314</v>
      </c>
      <c r="B4204" s="12">
        <v>227.0</v>
      </c>
    </row>
    <row r="4205" ht="15.75" customHeight="1">
      <c r="A4205" s="13">
        <v>42168.78124998981</v>
      </c>
      <c r="B4205" s="12">
        <v>234.0</v>
      </c>
    </row>
    <row r="4206" ht="15.75" customHeight="1">
      <c r="A4206" s="13">
        <v>42168.79166665647</v>
      </c>
      <c r="B4206" s="12">
        <v>239.0</v>
      </c>
    </row>
    <row r="4207" ht="15.75" customHeight="1">
      <c r="A4207" s="13">
        <v>42168.802083323135</v>
      </c>
      <c r="B4207" s="12">
        <v>216.0</v>
      </c>
    </row>
    <row r="4208" ht="15.75" customHeight="1">
      <c r="A4208" s="13">
        <v>42168.8124999898</v>
      </c>
      <c r="B4208" s="12">
        <v>235.0</v>
      </c>
    </row>
    <row r="4209" ht="15.75" customHeight="1">
      <c r="A4209" s="13">
        <v>42168.82291665646</v>
      </c>
      <c r="B4209" s="12">
        <v>219.0</v>
      </c>
    </row>
    <row r="4210" ht="15.75" customHeight="1">
      <c r="A4210" s="13">
        <v>42168.83333332313</v>
      </c>
      <c r="B4210" s="12">
        <v>208.0</v>
      </c>
    </row>
    <row r="4211" ht="15.75" customHeight="1">
      <c r="A4211" s="13">
        <v>42168.84374998979</v>
      </c>
      <c r="B4211" s="12">
        <v>222.0</v>
      </c>
    </row>
    <row r="4212" ht="15.75" customHeight="1">
      <c r="A4212" s="13">
        <v>42168.854166656456</v>
      </c>
      <c r="B4212" s="12">
        <v>199.0</v>
      </c>
    </row>
    <row r="4213" ht="15.75" customHeight="1">
      <c r="A4213" s="13">
        <v>42168.86458332312</v>
      </c>
      <c r="B4213" s="12">
        <v>196.0</v>
      </c>
    </row>
    <row r="4214" ht="15.75" customHeight="1">
      <c r="A4214" s="13">
        <v>42168.874999989785</v>
      </c>
      <c r="B4214" s="12">
        <v>203.0</v>
      </c>
    </row>
    <row r="4215" ht="15.75" customHeight="1">
      <c r="A4215" s="13">
        <v>42168.88541665645</v>
      </c>
      <c r="B4215" s="12">
        <v>210.0</v>
      </c>
    </row>
    <row r="4216" ht="15.75" customHeight="1">
      <c r="A4216" s="13">
        <v>42168.89583332311</v>
      </c>
      <c r="B4216" s="12">
        <v>192.0</v>
      </c>
    </row>
    <row r="4217" ht="15.75" customHeight="1">
      <c r="A4217" s="13">
        <v>42168.90624998978</v>
      </c>
      <c r="B4217" s="12">
        <v>189.0</v>
      </c>
    </row>
    <row r="4218" ht="15.75" customHeight="1">
      <c r="A4218" s="13">
        <v>42168.91666665644</v>
      </c>
      <c r="B4218" s="12">
        <v>182.0</v>
      </c>
    </row>
    <row r="4219" ht="15.75" customHeight="1">
      <c r="A4219" s="13">
        <v>42168.927083323106</v>
      </c>
      <c r="B4219" s="12">
        <v>186.0</v>
      </c>
    </row>
    <row r="4220" ht="15.75" customHeight="1">
      <c r="A4220" s="13">
        <v>42168.93749998977</v>
      </c>
      <c r="B4220" s="12">
        <v>194.0</v>
      </c>
    </row>
    <row r="4221" ht="15.75" customHeight="1">
      <c r="A4221" s="13">
        <v>42168.947916656434</v>
      </c>
      <c r="B4221" s="12">
        <v>185.0</v>
      </c>
    </row>
    <row r="4222" ht="15.75" customHeight="1">
      <c r="A4222" s="13">
        <v>42168.9583333231</v>
      </c>
      <c r="B4222" s="12">
        <v>180.0</v>
      </c>
    </row>
    <row r="4223" ht="15.75" customHeight="1">
      <c r="A4223" s="13">
        <v>42168.96874998976</v>
      </c>
      <c r="B4223" s="12">
        <v>180.0</v>
      </c>
    </row>
    <row r="4224" ht="15.75" customHeight="1">
      <c r="A4224" s="13">
        <v>42168.97916665643</v>
      </c>
      <c r="B4224" s="12">
        <v>192.0</v>
      </c>
    </row>
    <row r="4225" ht="15.75" customHeight="1">
      <c r="A4225" s="13">
        <v>42168.98958332309</v>
      </c>
      <c r="B4225" s="12">
        <v>177.0</v>
      </c>
    </row>
    <row r="4226" ht="15.75" customHeight="1">
      <c r="A4226" s="13">
        <v>42168.999999989755</v>
      </c>
      <c r="B4226" s="12">
        <v>176.0</v>
      </c>
    </row>
    <row r="4227" ht="15.75" customHeight="1">
      <c r="A4227" s="13">
        <v>42169.01041665642</v>
      </c>
      <c r="B4227" s="12">
        <v>170.0</v>
      </c>
    </row>
    <row r="4228" ht="15.75" customHeight="1">
      <c r="A4228" s="13">
        <v>42169.020833323084</v>
      </c>
      <c r="B4228" s="12">
        <v>171.0</v>
      </c>
    </row>
    <row r="4229" ht="15.75" customHeight="1">
      <c r="A4229" s="13">
        <v>42169.03124998975</v>
      </c>
      <c r="B4229" s="12">
        <v>185.0</v>
      </c>
    </row>
    <row r="4230" ht="15.75" customHeight="1">
      <c r="A4230" s="13">
        <v>42169.04166665641</v>
      </c>
      <c r="B4230" s="12">
        <v>172.0</v>
      </c>
    </row>
    <row r="4231" ht="15.75" customHeight="1">
      <c r="A4231" s="13">
        <v>42169.05208332308</v>
      </c>
      <c r="B4231" s="12">
        <v>167.0</v>
      </c>
    </row>
    <row r="4232" ht="15.75" customHeight="1">
      <c r="A4232" s="13">
        <v>42169.06249998974</v>
      </c>
      <c r="B4232" s="12">
        <v>159.0</v>
      </c>
    </row>
    <row r="4233" ht="15.75" customHeight="1">
      <c r="A4233" s="13">
        <v>42169.072916656405</v>
      </c>
      <c r="B4233" s="12">
        <v>189.0</v>
      </c>
    </row>
    <row r="4234" ht="15.75" customHeight="1">
      <c r="A4234" s="13">
        <v>42169.08333332307</v>
      </c>
      <c r="B4234" s="12">
        <v>168.0</v>
      </c>
    </row>
    <row r="4235" ht="15.75" customHeight="1">
      <c r="A4235" s="13">
        <v>42169.09374998973</v>
      </c>
      <c r="B4235" s="12">
        <v>156.0</v>
      </c>
    </row>
    <row r="4236" ht="15.75" customHeight="1">
      <c r="A4236" s="13">
        <v>42169.1041666564</v>
      </c>
      <c r="B4236" s="12">
        <v>160.0</v>
      </c>
    </row>
    <row r="4237" ht="15.75" customHeight="1">
      <c r="A4237" s="13">
        <v>42169.11458332306</v>
      </c>
      <c r="B4237" s="12">
        <v>152.0</v>
      </c>
    </row>
    <row r="4238" ht="15.75" customHeight="1">
      <c r="A4238" s="13">
        <v>42169.124999989726</v>
      </c>
      <c r="B4238" s="12">
        <v>166.0</v>
      </c>
    </row>
    <row r="4239" ht="15.75" customHeight="1">
      <c r="A4239" s="13">
        <v>42169.13541665639</v>
      </c>
      <c r="B4239" s="12">
        <v>158.0</v>
      </c>
    </row>
    <row r="4240" ht="15.75" customHeight="1">
      <c r="A4240" s="13">
        <v>42169.145833323055</v>
      </c>
      <c r="B4240" s="12">
        <v>153.0</v>
      </c>
    </row>
    <row r="4241" ht="15.75" customHeight="1">
      <c r="A4241" s="13">
        <v>42169.15624998972</v>
      </c>
      <c r="B4241" s="12">
        <v>154.0</v>
      </c>
    </row>
    <row r="4242" ht="15.75" customHeight="1">
      <c r="A4242" s="13">
        <v>42169.16666665638</v>
      </c>
      <c r="B4242" s="12">
        <v>167.0</v>
      </c>
    </row>
    <row r="4243" ht="15.75" customHeight="1">
      <c r="A4243" s="13">
        <v>42169.17708332305</v>
      </c>
      <c r="B4243" s="12">
        <v>159.0</v>
      </c>
    </row>
    <row r="4244" ht="15.75" customHeight="1">
      <c r="A4244" s="13">
        <v>42169.18749998971</v>
      </c>
      <c r="B4244" s="12">
        <v>170.0</v>
      </c>
    </row>
    <row r="4245" ht="15.75" customHeight="1">
      <c r="A4245" s="13">
        <v>42169.197916656376</v>
      </c>
      <c r="B4245" s="12">
        <v>163.0</v>
      </c>
    </row>
    <row r="4246" ht="15.75" customHeight="1">
      <c r="A4246" s="13">
        <v>42169.20833332304</v>
      </c>
      <c r="B4246" s="12">
        <v>173.0</v>
      </c>
    </row>
    <row r="4247" ht="15.75" customHeight="1">
      <c r="A4247" s="13">
        <v>42169.218749989705</v>
      </c>
      <c r="B4247" s="12">
        <v>172.0</v>
      </c>
    </row>
    <row r="4248" ht="15.75" customHeight="1">
      <c r="A4248" s="13">
        <v>42169.22916665637</v>
      </c>
      <c r="B4248" s="12">
        <v>161.0</v>
      </c>
    </row>
    <row r="4249" ht="15.75" customHeight="1">
      <c r="A4249" s="13">
        <v>42169.23958332303</v>
      </c>
      <c r="B4249" s="12">
        <v>159.0</v>
      </c>
    </row>
    <row r="4250" ht="15.75" customHeight="1">
      <c r="A4250" s="13">
        <v>42169.2499999897</v>
      </c>
      <c r="B4250" s="12">
        <v>157.0</v>
      </c>
    </row>
    <row r="4251" ht="15.75" customHeight="1">
      <c r="A4251" s="13">
        <v>42169.26041665636</v>
      </c>
      <c r="B4251" s="12">
        <v>173.0</v>
      </c>
    </row>
    <row r="4252" ht="15.75" customHeight="1">
      <c r="A4252" s="13">
        <v>42169.270833323026</v>
      </c>
      <c r="B4252" s="12">
        <v>185.0</v>
      </c>
    </row>
    <row r="4253" ht="15.75" customHeight="1">
      <c r="A4253" s="13">
        <v>42169.28124998969</v>
      </c>
      <c r="B4253" s="12">
        <v>172.0</v>
      </c>
    </row>
    <row r="4254" ht="15.75" customHeight="1">
      <c r="A4254" s="13">
        <v>42169.291666656354</v>
      </c>
      <c r="B4254" s="12">
        <v>172.0</v>
      </c>
    </row>
    <row r="4255" ht="15.75" customHeight="1">
      <c r="A4255" s="13">
        <v>42169.30208332302</v>
      </c>
      <c r="B4255" s="12">
        <v>180.0</v>
      </c>
    </row>
    <row r="4256" ht="15.75" customHeight="1">
      <c r="A4256" s="13">
        <v>42169.31249998968</v>
      </c>
      <c r="B4256" s="12">
        <v>186.0</v>
      </c>
    </row>
    <row r="4257" ht="15.75" customHeight="1">
      <c r="A4257" s="13">
        <v>42169.32291665635</v>
      </c>
      <c r="B4257" s="12">
        <v>176.0</v>
      </c>
    </row>
    <row r="4258" ht="15.75" customHeight="1">
      <c r="A4258" s="13">
        <v>42169.33333332301</v>
      </c>
      <c r="B4258" s="12">
        <v>175.0</v>
      </c>
    </row>
    <row r="4259" ht="15.75" customHeight="1">
      <c r="A4259" s="13">
        <v>42169.343749989675</v>
      </c>
      <c r="B4259" s="12">
        <v>174.0</v>
      </c>
    </row>
    <row r="4260" ht="15.75" customHeight="1">
      <c r="A4260" s="13">
        <v>42169.35416665634</v>
      </c>
      <c r="B4260" s="12">
        <v>183.0</v>
      </c>
    </row>
    <row r="4261" ht="15.75" customHeight="1">
      <c r="A4261" s="13">
        <v>42169.364583323004</v>
      </c>
      <c r="B4261" s="12">
        <v>204.0</v>
      </c>
    </row>
    <row r="4262" ht="15.75" customHeight="1">
      <c r="A4262" s="13">
        <v>42169.37499998967</v>
      </c>
      <c r="B4262" s="12">
        <v>199.0</v>
      </c>
    </row>
    <row r="4263" ht="15.75" customHeight="1">
      <c r="A4263" s="13">
        <v>42169.38541665633</v>
      </c>
      <c r="B4263" s="12">
        <v>193.0</v>
      </c>
    </row>
    <row r="4264" ht="15.75" customHeight="1">
      <c r="A4264" s="13">
        <v>42169.395833323</v>
      </c>
      <c r="B4264" s="12">
        <v>189.0</v>
      </c>
    </row>
    <row r="4265" ht="15.75" customHeight="1">
      <c r="A4265" s="13">
        <v>42169.40624998966</v>
      </c>
      <c r="B4265" s="12">
        <v>204.0</v>
      </c>
    </row>
    <row r="4266" ht="15.75" customHeight="1">
      <c r="A4266" s="13">
        <v>42169.416666656325</v>
      </c>
      <c r="B4266" s="12">
        <v>199.0</v>
      </c>
    </row>
    <row r="4267" ht="15.75" customHeight="1">
      <c r="A4267" s="13">
        <v>42169.42708332299</v>
      </c>
      <c r="B4267" s="12">
        <v>198.0</v>
      </c>
    </row>
    <row r="4268" ht="15.75" customHeight="1">
      <c r="A4268" s="13">
        <v>42169.43749998965</v>
      </c>
      <c r="B4268" s="12">
        <v>198.0</v>
      </c>
    </row>
    <row r="4269" ht="15.75" customHeight="1">
      <c r="A4269" s="13">
        <v>42169.44791665632</v>
      </c>
      <c r="B4269" s="12">
        <v>200.0</v>
      </c>
    </row>
    <row r="4270" ht="15.75" customHeight="1">
      <c r="A4270" s="13">
        <v>42169.45833332298</v>
      </c>
      <c r="B4270" s="12">
        <v>216.0</v>
      </c>
    </row>
    <row r="4271" ht="15.75" customHeight="1">
      <c r="A4271" s="13">
        <v>42169.468749989646</v>
      </c>
      <c r="B4271" s="12">
        <v>207.0</v>
      </c>
    </row>
    <row r="4272" ht="15.75" customHeight="1">
      <c r="A4272" s="13">
        <v>42169.47916665631</v>
      </c>
      <c r="B4272" s="12">
        <v>204.0</v>
      </c>
    </row>
    <row r="4273" ht="15.75" customHeight="1">
      <c r="A4273" s="13">
        <v>42169.489583322975</v>
      </c>
      <c r="B4273" s="12">
        <v>207.0</v>
      </c>
    </row>
    <row r="4274" ht="15.75" customHeight="1">
      <c r="A4274" s="13">
        <v>42169.49999998964</v>
      </c>
      <c r="B4274" s="12">
        <v>209.0</v>
      </c>
    </row>
    <row r="4275" ht="15.75" customHeight="1">
      <c r="A4275" s="13">
        <v>42169.5104166563</v>
      </c>
      <c r="B4275" s="12">
        <v>229.0</v>
      </c>
    </row>
    <row r="4276" ht="15.75" customHeight="1">
      <c r="A4276" s="13">
        <v>42169.52083332297</v>
      </c>
      <c r="B4276" s="12">
        <v>212.0</v>
      </c>
    </row>
    <row r="4277" ht="15.75" customHeight="1">
      <c r="A4277" s="13">
        <v>42169.53124998963</v>
      </c>
      <c r="B4277" s="12">
        <v>215.0</v>
      </c>
    </row>
    <row r="4278" ht="15.75" customHeight="1">
      <c r="A4278" s="13">
        <v>42169.541666656296</v>
      </c>
      <c r="B4278" s="12">
        <v>215.0</v>
      </c>
    </row>
    <row r="4279" ht="15.75" customHeight="1">
      <c r="A4279" s="13">
        <v>42169.55208332296</v>
      </c>
      <c r="B4279" s="12">
        <v>221.0</v>
      </c>
    </row>
    <row r="4280" ht="15.75" customHeight="1">
      <c r="A4280" s="13">
        <v>42169.562499989624</v>
      </c>
      <c r="B4280" s="12">
        <v>232.0</v>
      </c>
    </row>
    <row r="4281" ht="15.75" customHeight="1">
      <c r="A4281" s="13">
        <v>42169.57291665629</v>
      </c>
      <c r="B4281" s="12">
        <v>229.0</v>
      </c>
    </row>
    <row r="4282" ht="15.75" customHeight="1">
      <c r="A4282" s="13">
        <v>42169.58333332295</v>
      </c>
      <c r="B4282" s="12">
        <v>213.0</v>
      </c>
    </row>
    <row r="4283" ht="15.75" customHeight="1">
      <c r="A4283" s="13">
        <v>42169.59374998962</v>
      </c>
      <c r="B4283" s="12">
        <v>225.0</v>
      </c>
    </row>
    <row r="4284" ht="15.75" customHeight="1">
      <c r="A4284" s="13">
        <v>42169.60416665628</v>
      </c>
      <c r="B4284" s="12">
        <v>230.0</v>
      </c>
    </row>
    <row r="4285" ht="15.75" customHeight="1">
      <c r="A4285" s="13">
        <v>42169.614583322946</v>
      </c>
      <c r="B4285" s="12">
        <v>231.0</v>
      </c>
    </row>
    <row r="4286" ht="15.75" customHeight="1">
      <c r="A4286" s="13">
        <v>42169.62499998961</v>
      </c>
      <c r="B4286" s="12">
        <v>226.0</v>
      </c>
    </row>
    <row r="4287" ht="15.75" customHeight="1">
      <c r="A4287" s="13">
        <v>42169.635416656274</v>
      </c>
      <c r="B4287" s="12">
        <v>222.0</v>
      </c>
    </row>
    <row r="4288" ht="15.75" customHeight="1">
      <c r="A4288" s="13">
        <v>42169.64583332294</v>
      </c>
      <c r="B4288" s="12">
        <v>232.0</v>
      </c>
    </row>
    <row r="4289" ht="15.75" customHeight="1">
      <c r="A4289" s="13">
        <v>42169.6562499896</v>
      </c>
      <c r="B4289" s="12">
        <v>238.0</v>
      </c>
    </row>
    <row r="4290" ht="15.75" customHeight="1">
      <c r="A4290" s="13">
        <v>42169.66666665627</v>
      </c>
      <c r="B4290" s="12">
        <v>248.0</v>
      </c>
    </row>
    <row r="4291" ht="15.75" customHeight="1">
      <c r="A4291" s="13">
        <v>42169.67708332293</v>
      </c>
      <c r="B4291" s="12">
        <v>226.0</v>
      </c>
    </row>
    <row r="4292" ht="15.75" customHeight="1">
      <c r="A4292" s="13">
        <v>42169.687499989595</v>
      </c>
      <c r="B4292" s="12">
        <v>240.0</v>
      </c>
    </row>
    <row r="4293" ht="15.75" customHeight="1">
      <c r="A4293" s="13">
        <v>42169.69791665626</v>
      </c>
      <c r="B4293" s="12">
        <v>228.0</v>
      </c>
    </row>
    <row r="4294" ht="15.75" customHeight="1">
      <c r="A4294" s="13">
        <v>42169.708333322924</v>
      </c>
      <c r="B4294" s="12">
        <v>252.0</v>
      </c>
    </row>
    <row r="4295" ht="15.75" customHeight="1">
      <c r="A4295" s="13">
        <v>42169.71874998959</v>
      </c>
      <c r="B4295" s="12">
        <v>236.0</v>
      </c>
    </row>
    <row r="4296" ht="15.75" customHeight="1">
      <c r="A4296" s="13">
        <v>42169.72916665625</v>
      </c>
      <c r="B4296" s="12">
        <v>238.0</v>
      </c>
    </row>
    <row r="4297" ht="15.75" customHeight="1">
      <c r="A4297" s="13">
        <v>42169.73958332292</v>
      </c>
      <c r="B4297" s="12">
        <v>237.0</v>
      </c>
    </row>
    <row r="4298" ht="15.75" customHeight="1">
      <c r="A4298" s="13">
        <v>42169.74999998958</v>
      </c>
      <c r="B4298" s="12">
        <v>238.0</v>
      </c>
    </row>
    <row r="4299" ht="15.75" customHeight="1">
      <c r="A4299" s="13">
        <v>42169.760416656245</v>
      </c>
      <c r="B4299" s="12">
        <v>246.0</v>
      </c>
    </row>
    <row r="4300" ht="15.75" customHeight="1">
      <c r="A4300" s="13">
        <v>42169.77083332291</v>
      </c>
      <c r="B4300" s="12">
        <v>237.0</v>
      </c>
    </row>
    <row r="4301" ht="15.75" customHeight="1">
      <c r="A4301" s="13">
        <v>42169.78124998957</v>
      </c>
      <c r="B4301" s="12">
        <v>223.0</v>
      </c>
    </row>
    <row r="4302" ht="15.75" customHeight="1">
      <c r="A4302" s="13">
        <v>42169.79166665624</v>
      </c>
      <c r="B4302" s="12">
        <v>235.0</v>
      </c>
    </row>
    <row r="4303" ht="15.75" customHeight="1">
      <c r="A4303" s="13">
        <v>42169.8020833229</v>
      </c>
      <c r="B4303" s="12">
        <v>220.0</v>
      </c>
    </row>
    <row r="4304" ht="15.75" customHeight="1">
      <c r="A4304" s="13">
        <v>42169.812499989566</v>
      </c>
      <c r="B4304" s="12">
        <v>228.0</v>
      </c>
    </row>
    <row r="4305" ht="15.75" customHeight="1">
      <c r="A4305" s="13">
        <v>42169.82291665623</v>
      </c>
      <c r="B4305" s="12">
        <v>226.0</v>
      </c>
    </row>
    <row r="4306" ht="15.75" customHeight="1">
      <c r="A4306" s="13">
        <v>42169.833333322895</v>
      </c>
      <c r="B4306" s="12">
        <v>212.0</v>
      </c>
    </row>
    <row r="4307" ht="15.75" customHeight="1">
      <c r="A4307" s="13">
        <v>42169.84374998956</v>
      </c>
      <c r="B4307" s="12">
        <v>210.0</v>
      </c>
    </row>
    <row r="4308" ht="15.75" customHeight="1">
      <c r="A4308" s="13">
        <v>42169.85416665622</v>
      </c>
      <c r="B4308" s="12">
        <v>199.0</v>
      </c>
    </row>
    <row r="4309" ht="15.75" customHeight="1">
      <c r="A4309" s="13">
        <v>42169.86458332289</v>
      </c>
      <c r="B4309" s="12">
        <v>217.0</v>
      </c>
    </row>
    <row r="4310" ht="15.75" customHeight="1">
      <c r="A4310" s="13">
        <v>42169.87499998955</v>
      </c>
      <c r="B4310" s="12">
        <v>198.0</v>
      </c>
    </row>
    <row r="4311" ht="15.75" customHeight="1">
      <c r="A4311" s="13">
        <v>42169.885416656216</v>
      </c>
      <c r="B4311" s="12">
        <v>185.0</v>
      </c>
    </row>
    <row r="4312" ht="15.75" customHeight="1">
      <c r="A4312" s="13">
        <v>42169.89583332288</v>
      </c>
      <c r="B4312" s="12">
        <v>193.0</v>
      </c>
    </row>
    <row r="4313" ht="15.75" customHeight="1">
      <c r="A4313" s="13">
        <v>42169.906249989544</v>
      </c>
      <c r="B4313" s="12">
        <v>178.0</v>
      </c>
    </row>
    <row r="4314" ht="15.75" customHeight="1">
      <c r="A4314" s="13">
        <v>42169.91666665621</v>
      </c>
      <c r="B4314" s="12">
        <v>171.0</v>
      </c>
    </row>
    <row r="4315" ht="15.75" customHeight="1">
      <c r="A4315" s="13">
        <v>42169.92708332287</v>
      </c>
      <c r="B4315" s="12">
        <v>163.0</v>
      </c>
    </row>
    <row r="4316" ht="15.75" customHeight="1">
      <c r="A4316" s="13">
        <v>42169.93749998954</v>
      </c>
      <c r="B4316" s="12">
        <v>186.0</v>
      </c>
    </row>
    <row r="4317" ht="15.75" customHeight="1">
      <c r="A4317" s="13">
        <v>42169.9479166562</v>
      </c>
      <c r="B4317" s="12">
        <v>172.0</v>
      </c>
    </row>
    <row r="4318" ht="15.75" customHeight="1">
      <c r="A4318" s="13">
        <v>42169.958333322866</v>
      </c>
      <c r="B4318" s="12">
        <v>168.0</v>
      </c>
    </row>
    <row r="4319" ht="15.75" customHeight="1">
      <c r="A4319" s="13">
        <v>42169.96874998953</v>
      </c>
      <c r="B4319" s="12">
        <v>164.0</v>
      </c>
    </row>
    <row r="4320" ht="15.75" customHeight="1">
      <c r="A4320" s="13">
        <v>42169.979166656194</v>
      </c>
      <c r="B4320" s="12">
        <v>164.0</v>
      </c>
    </row>
    <row r="4321" ht="15.75" customHeight="1">
      <c r="A4321" s="13">
        <v>42169.98958332286</v>
      </c>
      <c r="B4321" s="12">
        <v>180.0</v>
      </c>
    </row>
    <row r="4322" ht="15.75" customHeight="1">
      <c r="A4322" s="13">
        <v>42169.99999998952</v>
      </c>
      <c r="B4322" s="12">
        <v>169.0</v>
      </c>
    </row>
    <row r="4323" ht="15.75" customHeight="1">
      <c r="A4323" s="13">
        <v>42170.01041665619</v>
      </c>
      <c r="B4323" s="12">
        <v>161.0</v>
      </c>
    </row>
    <row r="4324" ht="15.75" customHeight="1">
      <c r="A4324" s="13">
        <v>42170.02083332285</v>
      </c>
      <c r="B4324" s="12">
        <v>161.0</v>
      </c>
    </row>
    <row r="4325" ht="15.75" customHeight="1">
      <c r="A4325" s="13">
        <v>42170.031249989515</v>
      </c>
      <c r="B4325" s="12">
        <v>163.0</v>
      </c>
    </row>
    <row r="4326" ht="15.75" customHeight="1">
      <c r="A4326" s="13">
        <v>42170.04166665618</v>
      </c>
      <c r="B4326" s="12">
        <v>179.0</v>
      </c>
    </row>
    <row r="4327" ht="15.75" customHeight="1">
      <c r="A4327" s="13">
        <v>42170.052083322844</v>
      </c>
      <c r="B4327" s="12">
        <v>163.0</v>
      </c>
    </row>
    <row r="4328" ht="15.75" customHeight="1">
      <c r="A4328" s="13">
        <v>42170.06249998951</v>
      </c>
      <c r="B4328" s="12">
        <v>163.0</v>
      </c>
    </row>
    <row r="4329" ht="15.75" customHeight="1">
      <c r="A4329" s="13">
        <v>42170.07291665617</v>
      </c>
      <c r="B4329" s="12">
        <v>164.0</v>
      </c>
    </row>
    <row r="4330" ht="15.75" customHeight="1">
      <c r="A4330" s="13">
        <v>42170.08333332284</v>
      </c>
      <c r="B4330" s="12">
        <v>162.0</v>
      </c>
    </row>
    <row r="4331" ht="15.75" customHeight="1">
      <c r="A4331" s="13">
        <v>42170.0937499895</v>
      </c>
      <c r="B4331" s="12">
        <v>178.0</v>
      </c>
    </row>
    <row r="4332" ht="15.75" customHeight="1">
      <c r="A4332" s="13">
        <v>42170.104166656165</v>
      </c>
      <c r="B4332" s="12">
        <v>157.0</v>
      </c>
    </row>
    <row r="4333" ht="15.75" customHeight="1">
      <c r="A4333" s="13">
        <v>42170.11458332283</v>
      </c>
      <c r="B4333" s="12">
        <v>166.0</v>
      </c>
    </row>
    <row r="4334" ht="15.75" customHeight="1">
      <c r="A4334" s="13">
        <v>42170.12499998949</v>
      </c>
      <c r="B4334" s="12">
        <v>159.0</v>
      </c>
    </row>
    <row r="4335" ht="15.75" customHeight="1">
      <c r="A4335" s="13">
        <v>42170.13541665616</v>
      </c>
      <c r="B4335" s="12">
        <v>157.0</v>
      </c>
    </row>
    <row r="4336" ht="15.75" customHeight="1">
      <c r="A4336" s="13">
        <v>42170.14583332282</v>
      </c>
      <c r="B4336" s="12">
        <v>174.0</v>
      </c>
    </row>
    <row r="4337" ht="15.75" customHeight="1">
      <c r="A4337" s="13">
        <v>42170.156249989486</v>
      </c>
      <c r="B4337" s="12">
        <v>161.0</v>
      </c>
    </row>
    <row r="4338" ht="15.75" customHeight="1">
      <c r="A4338" s="13">
        <v>42170.16666665615</v>
      </c>
      <c r="B4338" s="12">
        <v>162.0</v>
      </c>
    </row>
    <row r="4339" ht="15.75" customHeight="1">
      <c r="A4339" s="13">
        <v>42170.177083322815</v>
      </c>
      <c r="B4339" s="12">
        <v>159.0</v>
      </c>
    </row>
    <row r="4340" ht="15.75" customHeight="1">
      <c r="A4340" s="13">
        <v>42170.18749998948</v>
      </c>
      <c r="B4340" s="12">
        <v>163.0</v>
      </c>
    </row>
    <row r="4341" ht="15.75" customHeight="1">
      <c r="A4341" s="13">
        <v>42170.19791665614</v>
      </c>
      <c r="B4341" s="12">
        <v>175.0</v>
      </c>
    </row>
    <row r="4342" ht="15.75" customHeight="1">
      <c r="A4342" s="13">
        <v>42170.20833332281</v>
      </c>
      <c r="B4342" s="12">
        <v>160.0</v>
      </c>
    </row>
    <row r="4343" ht="15.75" customHeight="1">
      <c r="A4343" s="13">
        <v>42170.21874998947</v>
      </c>
      <c r="B4343" s="12">
        <v>157.0</v>
      </c>
    </row>
    <row r="4344" ht="15.75" customHeight="1">
      <c r="A4344" s="13">
        <v>42170.229166656136</v>
      </c>
      <c r="B4344" s="12">
        <v>157.0</v>
      </c>
    </row>
    <row r="4345" ht="15.75" customHeight="1">
      <c r="A4345" s="13">
        <v>42170.2395833228</v>
      </c>
      <c r="B4345" s="12">
        <v>168.0</v>
      </c>
    </row>
    <row r="4346" ht="15.75" customHeight="1">
      <c r="A4346" s="13">
        <v>42170.249999989464</v>
      </c>
      <c r="B4346" s="12">
        <v>169.0</v>
      </c>
    </row>
    <row r="4347" ht="15.75" customHeight="1">
      <c r="A4347" s="13">
        <v>42170.26041665613</v>
      </c>
      <c r="B4347" s="12">
        <v>157.0</v>
      </c>
    </row>
    <row r="4348" ht="15.75" customHeight="1">
      <c r="A4348" s="13">
        <v>42170.27083332279</v>
      </c>
      <c r="B4348" s="12">
        <v>159.0</v>
      </c>
    </row>
    <row r="4349" ht="15.75" customHeight="1">
      <c r="A4349" s="13">
        <v>42170.28124998946</v>
      </c>
      <c r="B4349" s="12">
        <v>154.0</v>
      </c>
    </row>
    <row r="4350" ht="15.75" customHeight="1">
      <c r="A4350" s="13">
        <v>42170.29166665612</v>
      </c>
      <c r="B4350" s="12">
        <v>159.0</v>
      </c>
    </row>
    <row r="4351" ht="15.75" customHeight="1">
      <c r="A4351" s="13">
        <v>42170.302083322786</v>
      </c>
      <c r="B4351" s="12">
        <v>171.0</v>
      </c>
    </row>
    <row r="4352" ht="15.75" customHeight="1">
      <c r="A4352" s="13">
        <v>42170.31249998945</v>
      </c>
      <c r="B4352" s="12">
        <v>157.0</v>
      </c>
    </row>
    <row r="4353" ht="15.75" customHeight="1">
      <c r="A4353" s="13">
        <v>42170.322916656114</v>
      </c>
      <c r="B4353" s="12">
        <v>169.0</v>
      </c>
    </row>
    <row r="4354" ht="15.75" customHeight="1">
      <c r="A4354" s="13">
        <v>42170.33333332278</v>
      </c>
      <c r="B4354" s="12">
        <v>166.0</v>
      </c>
    </row>
    <row r="4355" ht="15.75" customHeight="1">
      <c r="A4355" s="13">
        <v>42170.34374998944</v>
      </c>
      <c r="B4355" s="12">
        <v>183.0</v>
      </c>
    </row>
    <row r="4356" ht="15.75" customHeight="1">
      <c r="A4356" s="13">
        <v>42170.35416665611</v>
      </c>
      <c r="B4356" s="12">
        <v>187.0</v>
      </c>
    </row>
    <row r="4357" ht="15.75" customHeight="1">
      <c r="A4357" s="13">
        <v>42170.36458332277</v>
      </c>
      <c r="B4357" s="12">
        <v>177.0</v>
      </c>
    </row>
    <row r="4358" ht="15.75" customHeight="1">
      <c r="A4358" s="13">
        <v>42170.374999989435</v>
      </c>
      <c r="B4358" s="12">
        <v>182.0</v>
      </c>
    </row>
    <row r="4359" ht="15.75" customHeight="1">
      <c r="A4359" s="13">
        <v>42170.3854166561</v>
      </c>
      <c r="B4359" s="12">
        <v>187.0</v>
      </c>
    </row>
    <row r="4360" ht="15.75" customHeight="1">
      <c r="A4360" s="13">
        <v>42170.395833322764</v>
      </c>
      <c r="B4360" s="12">
        <v>204.0</v>
      </c>
    </row>
    <row r="4361" ht="15.75" customHeight="1">
      <c r="A4361" s="13">
        <v>42170.40624998943</v>
      </c>
      <c r="B4361" s="12">
        <v>242.0</v>
      </c>
    </row>
    <row r="4362" ht="15.75" customHeight="1">
      <c r="A4362" s="13">
        <v>42170.41666665609</v>
      </c>
      <c r="B4362" s="12">
        <v>219.0</v>
      </c>
    </row>
    <row r="4363" ht="15.75" customHeight="1">
      <c r="A4363" s="13">
        <v>42170.42708332276</v>
      </c>
      <c r="B4363" s="12">
        <v>223.0</v>
      </c>
    </row>
    <row r="4364" ht="15.75" customHeight="1">
      <c r="A4364" s="13">
        <v>42170.43749998942</v>
      </c>
      <c r="B4364" s="12">
        <v>222.0</v>
      </c>
    </row>
    <row r="4365" ht="15.75" customHeight="1">
      <c r="A4365" s="13">
        <v>42170.447916656085</v>
      </c>
      <c r="B4365" s="12">
        <v>223.0</v>
      </c>
    </row>
    <row r="4366" ht="15.75" customHeight="1">
      <c r="A4366" s="13">
        <v>42170.45833332275</v>
      </c>
      <c r="B4366" s="12">
        <v>238.0</v>
      </c>
    </row>
    <row r="4367" ht="15.75" customHeight="1">
      <c r="A4367" s="13">
        <v>42170.46874998941</v>
      </c>
      <c r="B4367" s="12">
        <v>227.0</v>
      </c>
    </row>
    <row r="4368" ht="15.75" customHeight="1">
      <c r="A4368" s="13">
        <v>42170.47916665608</v>
      </c>
      <c r="B4368" s="12">
        <v>226.0</v>
      </c>
    </row>
    <row r="4369" ht="15.75" customHeight="1">
      <c r="A4369" s="13">
        <v>42170.48958332274</v>
      </c>
      <c r="B4369" s="12">
        <v>241.0</v>
      </c>
    </row>
    <row r="4370" ht="15.75" customHeight="1">
      <c r="A4370" s="13">
        <v>42170.499999989406</v>
      </c>
      <c r="B4370" s="12">
        <v>228.0</v>
      </c>
    </row>
    <row r="4371" ht="15.75" customHeight="1">
      <c r="A4371" s="13">
        <v>42170.51041665607</v>
      </c>
      <c r="B4371" s="12">
        <v>250.0</v>
      </c>
    </row>
    <row r="4372" ht="15.75" customHeight="1">
      <c r="A4372" s="13">
        <v>42170.520833322735</v>
      </c>
      <c r="B4372" s="12">
        <v>238.0</v>
      </c>
    </row>
    <row r="4373" ht="15.75" customHeight="1">
      <c r="A4373" s="13">
        <v>42170.5312499894</v>
      </c>
      <c r="B4373" s="12">
        <v>229.0</v>
      </c>
    </row>
    <row r="4374" ht="15.75" customHeight="1">
      <c r="A4374" s="13">
        <v>42170.54166665606</v>
      </c>
      <c r="B4374" s="12">
        <v>225.0</v>
      </c>
    </row>
    <row r="4375" ht="15.75" customHeight="1">
      <c r="A4375" s="13">
        <v>42170.55208332273</v>
      </c>
      <c r="B4375" s="12">
        <v>233.0</v>
      </c>
    </row>
    <row r="4376" ht="15.75" customHeight="1">
      <c r="A4376" s="13">
        <v>42170.56249998939</v>
      </c>
      <c r="B4376" s="12">
        <v>241.0</v>
      </c>
    </row>
    <row r="4377" ht="15.75" customHeight="1">
      <c r="A4377" s="13">
        <v>42170.572916656056</v>
      </c>
      <c r="B4377" s="12">
        <v>236.0</v>
      </c>
    </row>
    <row r="4378" ht="15.75" customHeight="1">
      <c r="A4378" s="13">
        <v>42170.58333332272</v>
      </c>
      <c r="B4378" s="12">
        <v>235.0</v>
      </c>
    </row>
    <row r="4379" ht="15.75" customHeight="1">
      <c r="A4379" s="13">
        <v>42170.593749989384</v>
      </c>
      <c r="B4379" s="12">
        <v>244.0</v>
      </c>
    </row>
    <row r="4380" ht="15.75" customHeight="1">
      <c r="A4380" s="13">
        <v>42170.60416665605</v>
      </c>
      <c r="B4380" s="12">
        <v>254.0</v>
      </c>
    </row>
    <row r="4381" ht="15.75" customHeight="1">
      <c r="A4381" s="13">
        <v>42170.61458332271</v>
      </c>
      <c r="B4381" s="12">
        <v>235.0</v>
      </c>
    </row>
    <row r="4382" ht="15.75" customHeight="1">
      <c r="A4382" s="13">
        <v>42170.62499998938</v>
      </c>
      <c r="B4382" s="12">
        <v>235.0</v>
      </c>
    </row>
    <row r="4383" ht="15.75" customHeight="1">
      <c r="A4383" s="13">
        <v>42170.63541665604</v>
      </c>
      <c r="B4383" s="12">
        <v>243.0</v>
      </c>
    </row>
    <row r="4384" ht="15.75" customHeight="1">
      <c r="A4384" s="13">
        <v>42170.645833322706</v>
      </c>
      <c r="B4384" s="12">
        <v>248.0</v>
      </c>
    </row>
    <row r="4385" ht="15.75" customHeight="1">
      <c r="A4385" s="13">
        <v>42170.65624998937</v>
      </c>
      <c r="B4385" s="12">
        <v>247.0</v>
      </c>
    </row>
    <row r="4386" ht="15.75" customHeight="1">
      <c r="A4386" s="13">
        <v>42170.666666656034</v>
      </c>
      <c r="B4386" s="12">
        <v>250.0</v>
      </c>
    </row>
    <row r="4387" ht="15.75" customHeight="1">
      <c r="A4387" s="13">
        <v>42170.6770833227</v>
      </c>
      <c r="B4387" s="12">
        <v>239.0</v>
      </c>
    </row>
    <row r="4388" ht="15.75" customHeight="1">
      <c r="A4388" s="13">
        <v>42170.68749998936</v>
      </c>
      <c r="B4388" s="12">
        <v>249.0</v>
      </c>
    </row>
    <row r="4389" ht="15.75" customHeight="1">
      <c r="A4389" s="13">
        <v>42170.69791665603</v>
      </c>
      <c r="B4389" s="12">
        <v>247.0</v>
      </c>
    </row>
    <row r="4390" ht="15.75" customHeight="1">
      <c r="A4390" s="13">
        <v>42170.70833332269</v>
      </c>
      <c r="B4390" s="12">
        <v>259.0</v>
      </c>
    </row>
    <row r="4391" ht="15.75" customHeight="1">
      <c r="A4391" s="13">
        <v>42170.718749989355</v>
      </c>
      <c r="B4391" s="12">
        <v>251.0</v>
      </c>
    </row>
    <row r="4392" ht="15.75" customHeight="1">
      <c r="A4392" s="13">
        <v>42170.72916665602</v>
      </c>
      <c r="B4392" s="12">
        <v>243.0</v>
      </c>
    </row>
    <row r="4393" ht="15.75" customHeight="1">
      <c r="A4393" s="13">
        <v>42170.739583322684</v>
      </c>
      <c r="B4393" s="12">
        <v>239.0</v>
      </c>
    </row>
    <row r="4394" ht="15.75" customHeight="1">
      <c r="A4394" s="13">
        <v>42170.74999998935</v>
      </c>
      <c r="B4394" s="12">
        <v>257.0</v>
      </c>
    </row>
    <row r="4395" ht="15.75" customHeight="1">
      <c r="A4395" s="13">
        <v>42170.76041665601</v>
      </c>
      <c r="B4395" s="12">
        <v>241.0</v>
      </c>
    </row>
    <row r="4396" ht="15.75" customHeight="1">
      <c r="A4396" s="13">
        <v>42170.77083332268</v>
      </c>
      <c r="B4396" s="12">
        <v>235.0</v>
      </c>
    </row>
    <row r="4397" ht="15.75" customHeight="1">
      <c r="A4397" s="13">
        <v>42170.78124998934</v>
      </c>
      <c r="B4397" s="12">
        <v>234.0</v>
      </c>
    </row>
    <row r="4398" ht="15.75" customHeight="1">
      <c r="A4398" s="13">
        <v>42170.791666656005</v>
      </c>
      <c r="B4398" s="12">
        <v>238.0</v>
      </c>
    </row>
    <row r="4399" ht="15.75" customHeight="1">
      <c r="A4399" s="13">
        <v>42170.80208332267</v>
      </c>
      <c r="B4399" s="12">
        <v>238.0</v>
      </c>
    </row>
    <row r="4400" ht="15.75" customHeight="1">
      <c r="A4400" s="13">
        <v>42170.81249998933</v>
      </c>
      <c r="B4400" s="12">
        <v>220.0</v>
      </c>
    </row>
    <row r="4401" ht="15.75" customHeight="1">
      <c r="A4401" s="13">
        <v>42170.822916656</v>
      </c>
      <c r="B4401" s="12">
        <v>220.0</v>
      </c>
    </row>
    <row r="4402" ht="15.75" customHeight="1">
      <c r="A4402" s="13">
        <v>42170.83333332266</v>
      </c>
      <c r="B4402" s="12">
        <v>212.0</v>
      </c>
    </row>
    <row r="4403" ht="15.75" customHeight="1">
      <c r="A4403" s="13">
        <v>42170.843749989326</v>
      </c>
      <c r="B4403" s="12">
        <v>223.0</v>
      </c>
    </row>
    <row r="4404" ht="15.75" customHeight="1">
      <c r="A4404" s="13">
        <v>42170.85416665599</v>
      </c>
      <c r="B4404" s="12">
        <v>210.0</v>
      </c>
    </row>
    <row r="4405" ht="15.75" customHeight="1">
      <c r="A4405" s="13">
        <v>42170.864583322655</v>
      </c>
      <c r="B4405" s="12">
        <v>197.0</v>
      </c>
    </row>
    <row r="4406" ht="15.75" customHeight="1">
      <c r="A4406" s="13">
        <v>42170.87499998932</v>
      </c>
      <c r="B4406" s="12">
        <v>198.0</v>
      </c>
    </row>
    <row r="4407" ht="15.75" customHeight="1">
      <c r="A4407" s="13">
        <v>42170.88541665598</v>
      </c>
      <c r="B4407" s="12">
        <v>196.0</v>
      </c>
    </row>
    <row r="4408" ht="15.75" customHeight="1">
      <c r="A4408" s="13">
        <v>42170.89583332265</v>
      </c>
      <c r="B4408" s="12">
        <v>195.0</v>
      </c>
    </row>
    <row r="4409" ht="15.75" customHeight="1">
      <c r="A4409" s="13">
        <v>42170.90624998931</v>
      </c>
      <c r="B4409" s="12">
        <v>180.0</v>
      </c>
    </row>
    <row r="4410" ht="15.75" customHeight="1">
      <c r="A4410" s="13">
        <v>42170.916666655976</v>
      </c>
      <c r="B4410" s="12">
        <v>185.0</v>
      </c>
    </row>
    <row r="4411" ht="15.75" customHeight="1">
      <c r="A4411" s="13">
        <v>42170.92708332264</v>
      </c>
      <c r="B4411" s="12">
        <v>180.0</v>
      </c>
    </row>
    <row r="4412" ht="15.75" customHeight="1">
      <c r="A4412" s="13">
        <v>42170.937499989304</v>
      </c>
      <c r="B4412" s="12">
        <v>192.0</v>
      </c>
    </row>
    <row r="4413" ht="15.75" customHeight="1">
      <c r="A4413" s="13">
        <v>42170.94791665597</v>
      </c>
      <c r="B4413" s="12">
        <v>189.0</v>
      </c>
    </row>
    <row r="4414" ht="15.75" customHeight="1">
      <c r="A4414" s="13">
        <v>42170.95833332263</v>
      </c>
      <c r="B4414" s="12">
        <v>180.0</v>
      </c>
    </row>
    <row r="4415" ht="15.75" customHeight="1">
      <c r="A4415" s="13">
        <v>42170.9687499893</v>
      </c>
      <c r="B4415" s="12">
        <v>174.0</v>
      </c>
    </row>
    <row r="4416" ht="15.75" customHeight="1">
      <c r="A4416" s="13">
        <v>42170.97916665596</v>
      </c>
      <c r="B4416" s="12">
        <v>168.0</v>
      </c>
    </row>
    <row r="4417" ht="15.75" customHeight="1">
      <c r="A4417" s="13">
        <v>42170.989583322626</v>
      </c>
      <c r="B4417" s="12">
        <v>174.0</v>
      </c>
    </row>
    <row r="4418" ht="15.75" customHeight="1">
      <c r="A4418" s="13">
        <v>42170.99999998929</v>
      </c>
      <c r="B4418" s="12">
        <v>175.0</v>
      </c>
    </row>
    <row r="4419" ht="15.75" customHeight="1">
      <c r="A4419" s="13">
        <v>42171.010416655954</v>
      </c>
      <c r="B4419" s="12">
        <v>161.0</v>
      </c>
    </row>
    <row r="4420" ht="15.75" customHeight="1">
      <c r="A4420" s="13">
        <v>42171.02083332262</v>
      </c>
      <c r="B4420" s="12">
        <v>161.0</v>
      </c>
    </row>
    <row r="4421" ht="15.75" customHeight="1">
      <c r="A4421" s="13">
        <v>42171.03124998928</v>
      </c>
      <c r="B4421" s="12">
        <v>158.0</v>
      </c>
    </row>
    <row r="4422" ht="15.75" customHeight="1">
      <c r="A4422" s="13">
        <v>42171.04166665595</v>
      </c>
      <c r="B4422" s="12">
        <v>161.0</v>
      </c>
    </row>
    <row r="4423" ht="15.75" customHeight="1">
      <c r="A4423" s="13">
        <v>42171.05208332261</v>
      </c>
      <c r="B4423" s="12">
        <v>169.0</v>
      </c>
    </row>
    <row r="4424" ht="15.75" customHeight="1">
      <c r="A4424" s="13">
        <v>42171.062499989275</v>
      </c>
      <c r="B4424" s="12">
        <v>166.0</v>
      </c>
    </row>
    <row r="4425" ht="15.75" customHeight="1">
      <c r="A4425" s="13">
        <v>42171.07291665594</v>
      </c>
      <c r="B4425" s="12">
        <v>154.0</v>
      </c>
    </row>
    <row r="4426" ht="15.75" customHeight="1">
      <c r="A4426" s="13">
        <v>42171.083333322604</v>
      </c>
      <c r="B4426" s="12">
        <v>151.0</v>
      </c>
    </row>
    <row r="4427" ht="15.75" customHeight="1">
      <c r="A4427" s="13">
        <v>42171.09374998927</v>
      </c>
      <c r="B4427" s="12">
        <v>154.0</v>
      </c>
    </row>
    <row r="4428" ht="15.75" customHeight="1">
      <c r="A4428" s="13">
        <v>42171.10416665593</v>
      </c>
      <c r="B4428" s="12">
        <v>153.0</v>
      </c>
    </row>
    <row r="4429" ht="15.75" customHeight="1">
      <c r="A4429" s="13">
        <v>42171.1145833226</v>
      </c>
      <c r="B4429" s="12">
        <v>159.0</v>
      </c>
    </row>
    <row r="4430" ht="15.75" customHeight="1">
      <c r="A4430" s="13">
        <v>42171.12499998926</v>
      </c>
      <c r="B4430" s="12">
        <v>138.0</v>
      </c>
    </row>
    <row r="4431" ht="15.75" customHeight="1">
      <c r="A4431" s="13">
        <v>42171.135416655925</v>
      </c>
      <c r="B4431" s="12">
        <v>150.0</v>
      </c>
    </row>
    <row r="4432" ht="15.75" customHeight="1">
      <c r="A4432" s="13">
        <v>42171.14583332259</v>
      </c>
      <c r="B4432" s="12">
        <v>155.0</v>
      </c>
    </row>
    <row r="4433" ht="15.75" customHeight="1">
      <c r="A4433" s="13">
        <v>42171.15624998925</v>
      </c>
      <c r="B4433" s="12">
        <v>167.0</v>
      </c>
    </row>
    <row r="4434" ht="15.75" customHeight="1">
      <c r="A4434" s="13">
        <v>42171.16666665592</v>
      </c>
      <c r="B4434" s="12">
        <v>137.0</v>
      </c>
    </row>
    <row r="4435" ht="15.75" customHeight="1">
      <c r="A4435" s="13">
        <v>42171.17708332258</v>
      </c>
      <c r="B4435" s="12">
        <v>143.0</v>
      </c>
    </row>
    <row r="4436" ht="15.75" customHeight="1">
      <c r="A4436" s="13">
        <v>42171.187499989246</v>
      </c>
      <c r="B4436" s="12">
        <v>136.0</v>
      </c>
    </row>
    <row r="4437" ht="15.75" customHeight="1">
      <c r="A4437" s="13">
        <v>42171.19791665591</v>
      </c>
      <c r="B4437" s="12">
        <v>139.0</v>
      </c>
    </row>
    <row r="4438" ht="15.75" customHeight="1">
      <c r="A4438" s="13">
        <v>42171.208333322575</v>
      </c>
      <c r="B4438" s="12">
        <v>148.0</v>
      </c>
    </row>
    <row r="4439" ht="15.75" customHeight="1">
      <c r="A4439" s="13">
        <v>42171.21874998924</v>
      </c>
      <c r="B4439" s="12">
        <v>143.0</v>
      </c>
    </row>
    <row r="4440" ht="15.75" customHeight="1">
      <c r="A4440" s="13">
        <v>42171.2291666559</v>
      </c>
      <c r="B4440" s="12">
        <v>137.0</v>
      </c>
    </row>
    <row r="4441" ht="15.75" customHeight="1">
      <c r="A4441" s="13">
        <v>42171.23958332257</v>
      </c>
      <c r="B4441" s="12">
        <v>137.0</v>
      </c>
    </row>
    <row r="4442" ht="15.75" customHeight="1">
      <c r="A4442" s="13">
        <v>42171.24999998923</v>
      </c>
      <c r="B4442" s="12">
        <v>139.0</v>
      </c>
    </row>
    <row r="4443" ht="15.75" customHeight="1">
      <c r="A4443" s="13">
        <v>42171.260416655896</v>
      </c>
      <c r="B4443" s="12">
        <v>152.0</v>
      </c>
    </row>
    <row r="4444" ht="15.75" customHeight="1">
      <c r="A4444" s="13">
        <v>42171.27083332256</v>
      </c>
      <c r="B4444" s="12">
        <v>149.0</v>
      </c>
    </row>
    <row r="4445" ht="15.75" customHeight="1">
      <c r="A4445" s="13">
        <v>42171.281249989224</v>
      </c>
      <c r="B4445" s="12">
        <v>154.0</v>
      </c>
    </row>
    <row r="4446" ht="15.75" customHeight="1">
      <c r="A4446" s="13">
        <v>42171.29166665589</v>
      </c>
      <c r="B4446" s="12">
        <v>139.0</v>
      </c>
    </row>
    <row r="4447" ht="15.75" customHeight="1">
      <c r="A4447" s="13">
        <v>42171.30208332255</v>
      </c>
      <c r="B4447" s="12">
        <v>155.0</v>
      </c>
    </row>
    <row r="4448" ht="15.75" customHeight="1">
      <c r="A4448" s="13">
        <v>42171.31249998922</v>
      </c>
      <c r="B4448" s="12">
        <v>158.0</v>
      </c>
    </row>
    <row r="4449" ht="15.75" customHeight="1">
      <c r="A4449" s="13">
        <v>42171.32291665588</v>
      </c>
      <c r="B4449" s="12">
        <v>170.0</v>
      </c>
    </row>
    <row r="4450" ht="15.75" customHeight="1">
      <c r="A4450" s="13">
        <v>42171.333333322546</v>
      </c>
      <c r="B4450" s="12">
        <v>174.0</v>
      </c>
    </row>
    <row r="4451" ht="15.75" customHeight="1">
      <c r="A4451" s="13">
        <v>42171.34374998921</v>
      </c>
      <c r="B4451" s="12">
        <v>174.0</v>
      </c>
    </row>
    <row r="4452" ht="15.75" customHeight="1">
      <c r="A4452" s="13">
        <v>42171.354166655874</v>
      </c>
      <c r="B4452" s="12">
        <v>174.0</v>
      </c>
    </row>
    <row r="4453" ht="15.75" customHeight="1">
      <c r="A4453" s="13">
        <v>42171.36458332254</v>
      </c>
      <c r="B4453" s="12">
        <v>187.0</v>
      </c>
    </row>
    <row r="4454" ht="15.75" customHeight="1">
      <c r="A4454" s="13">
        <v>42171.3749999892</v>
      </c>
      <c r="B4454" s="12">
        <v>201.0</v>
      </c>
    </row>
    <row r="4455" ht="15.75" customHeight="1">
      <c r="A4455" s="13">
        <v>42171.38541665587</v>
      </c>
      <c r="B4455" s="12">
        <v>189.0</v>
      </c>
    </row>
    <row r="4456" ht="15.75" customHeight="1">
      <c r="A4456" s="13">
        <v>42171.39583332253</v>
      </c>
      <c r="B4456" s="12">
        <v>213.0</v>
      </c>
    </row>
    <row r="4457" ht="15.75" customHeight="1">
      <c r="A4457" s="13">
        <v>42171.406249989195</v>
      </c>
      <c r="B4457" s="12">
        <v>203.0</v>
      </c>
    </row>
    <row r="4458" ht="15.75" customHeight="1">
      <c r="A4458" s="13">
        <v>42171.41666665586</v>
      </c>
      <c r="B4458" s="12">
        <v>214.0</v>
      </c>
    </row>
    <row r="4459" ht="15.75" customHeight="1">
      <c r="A4459" s="13">
        <v>42171.427083322524</v>
      </c>
      <c r="B4459" s="12">
        <v>234.0</v>
      </c>
    </row>
    <row r="4460" ht="15.75" customHeight="1">
      <c r="A4460" s="13">
        <v>42171.43749998919</v>
      </c>
      <c r="B4460" s="12">
        <v>218.0</v>
      </c>
    </row>
    <row r="4461" ht="15.75" customHeight="1">
      <c r="A4461" s="13">
        <v>42171.44791665585</v>
      </c>
      <c r="B4461" s="12">
        <v>214.0</v>
      </c>
    </row>
    <row r="4462" ht="15.75" customHeight="1">
      <c r="A4462" s="13">
        <v>42171.45833332252</v>
      </c>
      <c r="B4462" s="12">
        <v>176.0</v>
      </c>
    </row>
    <row r="4463" ht="15.75" customHeight="1">
      <c r="A4463" s="13">
        <v>42171.46874998918</v>
      </c>
      <c r="B4463" s="12">
        <v>188.0</v>
      </c>
    </row>
    <row r="4464" ht="15.75" customHeight="1">
      <c r="A4464" s="13">
        <v>42171.479166655845</v>
      </c>
      <c r="B4464" s="12">
        <v>200.0</v>
      </c>
    </row>
    <row r="4465" ht="15.75" customHeight="1">
      <c r="A4465" s="13">
        <v>42171.48958332251</v>
      </c>
      <c r="B4465" s="12">
        <v>208.0</v>
      </c>
    </row>
    <row r="4466" ht="15.75" customHeight="1">
      <c r="A4466" s="13">
        <v>42171.49999998917</v>
      </c>
      <c r="B4466" s="12">
        <v>200.0</v>
      </c>
    </row>
    <row r="4467" ht="15.75" customHeight="1">
      <c r="A4467" s="13">
        <v>42171.51041665584</v>
      </c>
      <c r="B4467" s="12">
        <v>195.0</v>
      </c>
    </row>
    <row r="4468" ht="15.75" customHeight="1">
      <c r="A4468" s="13">
        <v>42171.5208333225</v>
      </c>
      <c r="B4468" s="12">
        <v>194.0</v>
      </c>
    </row>
    <row r="4469" ht="15.75" customHeight="1">
      <c r="A4469" s="13">
        <v>42171.531249989166</v>
      </c>
      <c r="B4469" s="12">
        <v>219.0</v>
      </c>
    </row>
    <row r="4470" ht="15.75" customHeight="1">
      <c r="A4470" s="13">
        <v>42171.54166665583</v>
      </c>
      <c r="B4470" s="12">
        <v>245.0</v>
      </c>
    </row>
    <row r="4471" ht="15.75" customHeight="1">
      <c r="A4471" s="13">
        <v>42171.552083322495</v>
      </c>
      <c r="B4471" s="12">
        <v>228.0</v>
      </c>
    </row>
    <row r="4472" ht="15.75" customHeight="1">
      <c r="A4472" s="13">
        <v>42171.56249998916</v>
      </c>
      <c r="B4472" s="12">
        <v>240.0</v>
      </c>
    </row>
    <row r="4473" ht="15.75" customHeight="1">
      <c r="A4473" s="13">
        <v>42171.57291665582</v>
      </c>
      <c r="B4473" s="12">
        <v>226.0</v>
      </c>
    </row>
    <row r="4474" ht="15.75" customHeight="1">
      <c r="A4474" s="13">
        <v>42171.58333332249</v>
      </c>
      <c r="B4474" s="12">
        <v>243.0</v>
      </c>
    </row>
    <row r="4475" ht="15.75" customHeight="1">
      <c r="A4475" s="13">
        <v>42171.59374998915</v>
      </c>
      <c r="B4475" s="12">
        <v>235.0</v>
      </c>
    </row>
    <row r="4476" ht="15.75" customHeight="1">
      <c r="A4476" s="13">
        <v>42171.604166655816</v>
      </c>
      <c r="B4476" s="12">
        <v>229.0</v>
      </c>
    </row>
    <row r="4477" ht="15.75" customHeight="1">
      <c r="A4477" s="13">
        <v>42171.61458332248</v>
      </c>
      <c r="B4477" s="12">
        <v>227.0</v>
      </c>
    </row>
    <row r="4478" ht="15.75" customHeight="1">
      <c r="A4478" s="13">
        <v>42171.624999989144</v>
      </c>
      <c r="B4478" s="12">
        <v>228.0</v>
      </c>
    </row>
    <row r="4479" ht="15.75" customHeight="1">
      <c r="A4479" s="13">
        <v>42171.63541665581</v>
      </c>
      <c r="B4479" s="12">
        <v>237.0</v>
      </c>
    </row>
    <row r="4480" ht="15.75" customHeight="1">
      <c r="A4480" s="13">
        <v>42171.64583332247</v>
      </c>
      <c r="B4480" s="12">
        <v>246.0</v>
      </c>
    </row>
    <row r="4481" ht="15.75" customHeight="1">
      <c r="A4481" s="13">
        <v>42171.65624998914</v>
      </c>
      <c r="B4481" s="12">
        <v>233.0</v>
      </c>
    </row>
    <row r="4482" ht="15.75" customHeight="1">
      <c r="A4482" s="13">
        <v>42171.6666666558</v>
      </c>
      <c r="B4482" s="12">
        <v>237.0</v>
      </c>
    </row>
    <row r="4483" ht="15.75" customHeight="1">
      <c r="A4483" s="13">
        <v>42171.677083322465</v>
      </c>
      <c r="B4483" s="12">
        <v>242.0</v>
      </c>
    </row>
    <row r="4484" ht="15.75" customHeight="1">
      <c r="A4484" s="13">
        <v>42171.68749998913</v>
      </c>
      <c r="B4484" s="12">
        <v>240.0</v>
      </c>
    </row>
    <row r="4485" ht="15.75" customHeight="1">
      <c r="A4485" s="13">
        <v>42171.697916655794</v>
      </c>
      <c r="B4485" s="12">
        <v>245.0</v>
      </c>
    </row>
    <row r="4486" ht="15.75" customHeight="1">
      <c r="A4486" s="13">
        <v>42171.70833332246</v>
      </c>
      <c r="B4486" s="12">
        <v>250.0</v>
      </c>
    </row>
    <row r="4487" ht="15.75" customHeight="1">
      <c r="A4487" s="13">
        <v>42171.71874998912</v>
      </c>
      <c r="B4487" s="12">
        <v>243.0</v>
      </c>
    </row>
    <row r="4488" ht="15.75" customHeight="1">
      <c r="A4488" s="13">
        <v>42171.72916665579</v>
      </c>
      <c r="B4488" s="12">
        <v>237.0</v>
      </c>
    </row>
    <row r="4489" ht="15.75" customHeight="1">
      <c r="A4489" s="13">
        <v>42171.73958332245</v>
      </c>
      <c r="B4489" s="12">
        <v>231.0</v>
      </c>
    </row>
    <row r="4490" ht="15.75" customHeight="1">
      <c r="A4490" s="13">
        <v>42171.749999989115</v>
      </c>
      <c r="B4490" s="12">
        <v>248.0</v>
      </c>
    </row>
    <row r="4491" ht="15.75" customHeight="1">
      <c r="A4491" s="13">
        <v>42171.76041665578</v>
      </c>
      <c r="B4491" s="12">
        <v>228.0</v>
      </c>
    </row>
    <row r="4492" ht="15.75" customHeight="1">
      <c r="A4492" s="13">
        <v>42171.770833322444</v>
      </c>
      <c r="B4492" s="12">
        <v>247.0</v>
      </c>
    </row>
    <row r="4493" ht="15.75" customHeight="1">
      <c r="A4493" s="13">
        <v>42171.78124998911</v>
      </c>
      <c r="B4493" s="12">
        <v>230.0</v>
      </c>
    </row>
    <row r="4494" ht="15.75" customHeight="1">
      <c r="A4494" s="13">
        <v>42171.79166665577</v>
      </c>
      <c r="B4494" s="12">
        <v>231.0</v>
      </c>
    </row>
    <row r="4495" ht="15.75" customHeight="1">
      <c r="A4495" s="13">
        <v>42171.80208332244</v>
      </c>
      <c r="B4495" s="12">
        <v>225.0</v>
      </c>
    </row>
    <row r="4496" ht="15.75" customHeight="1">
      <c r="A4496" s="13">
        <v>42171.8124999891</v>
      </c>
      <c r="B4496" s="12">
        <v>218.0</v>
      </c>
    </row>
    <row r="4497" ht="15.75" customHeight="1">
      <c r="A4497" s="13">
        <v>42171.822916655765</v>
      </c>
      <c r="B4497" s="12">
        <v>224.0</v>
      </c>
    </row>
    <row r="4498" ht="15.75" customHeight="1">
      <c r="A4498" s="13">
        <v>42171.83333332243</v>
      </c>
      <c r="B4498" s="12">
        <v>208.0</v>
      </c>
    </row>
    <row r="4499" ht="15.75" customHeight="1">
      <c r="A4499" s="13">
        <v>42171.84374998909</v>
      </c>
      <c r="B4499" s="12">
        <v>212.0</v>
      </c>
    </row>
    <row r="4500" ht="15.75" customHeight="1">
      <c r="A4500" s="13">
        <v>42171.85416665576</v>
      </c>
      <c r="B4500" s="12">
        <v>218.0</v>
      </c>
    </row>
    <row r="4501" ht="15.75" customHeight="1">
      <c r="A4501" s="13">
        <v>42171.86458332242</v>
      </c>
      <c r="B4501" s="12">
        <v>206.0</v>
      </c>
    </row>
    <row r="4502" ht="15.75" customHeight="1">
      <c r="A4502" s="13">
        <v>42171.874999989086</v>
      </c>
      <c r="B4502" s="12">
        <v>200.0</v>
      </c>
    </row>
    <row r="4503" ht="15.75" customHeight="1">
      <c r="A4503" s="13">
        <v>42171.88541665575</v>
      </c>
      <c r="B4503" s="12">
        <v>191.0</v>
      </c>
    </row>
    <row r="4504" ht="15.75" customHeight="1">
      <c r="A4504" s="13">
        <v>42171.895833322415</v>
      </c>
      <c r="B4504" s="12">
        <v>189.0</v>
      </c>
    </row>
    <row r="4505" ht="15.75" customHeight="1">
      <c r="A4505" s="13">
        <v>42171.90624998908</v>
      </c>
      <c r="B4505" s="12">
        <v>191.0</v>
      </c>
    </row>
    <row r="4506" ht="15.75" customHeight="1">
      <c r="A4506" s="13">
        <v>42171.91666665574</v>
      </c>
      <c r="B4506" s="12">
        <v>202.0</v>
      </c>
    </row>
    <row r="4507" ht="15.75" customHeight="1">
      <c r="A4507" s="13">
        <v>42171.92708332241</v>
      </c>
      <c r="B4507" s="12">
        <v>184.0</v>
      </c>
    </row>
    <row r="4508" ht="15.75" customHeight="1">
      <c r="A4508" s="13">
        <v>42171.93749998907</v>
      </c>
      <c r="B4508" s="12">
        <v>176.0</v>
      </c>
    </row>
    <row r="4509" ht="15.75" customHeight="1">
      <c r="A4509" s="13">
        <v>42171.947916655736</v>
      </c>
      <c r="B4509" s="12">
        <v>179.0</v>
      </c>
    </row>
    <row r="4510" ht="15.75" customHeight="1">
      <c r="A4510" s="13">
        <v>42171.9583333224</v>
      </c>
      <c r="B4510" s="12">
        <v>188.0</v>
      </c>
    </row>
    <row r="4511" ht="15.75" customHeight="1">
      <c r="A4511" s="13">
        <v>42171.968749989064</v>
      </c>
      <c r="B4511" s="12">
        <v>174.0</v>
      </c>
    </row>
    <row r="4512" ht="15.75" customHeight="1">
      <c r="A4512" s="13">
        <v>42171.97916665573</v>
      </c>
      <c r="B4512" s="12">
        <v>164.0</v>
      </c>
    </row>
    <row r="4513" ht="15.75" customHeight="1">
      <c r="A4513" s="13">
        <v>42171.98958332239</v>
      </c>
      <c r="B4513" s="12">
        <v>160.0</v>
      </c>
    </row>
    <row r="4514" ht="15.75" customHeight="1">
      <c r="A4514" s="13">
        <v>42171.99999998906</v>
      </c>
      <c r="B4514" s="12">
        <v>161.0</v>
      </c>
    </row>
    <row r="4515" ht="15.75" customHeight="1">
      <c r="A4515" s="13">
        <v>42172.01041665572</v>
      </c>
      <c r="B4515" s="12">
        <v>176.0</v>
      </c>
    </row>
    <row r="4516" ht="15.75" customHeight="1">
      <c r="A4516" s="13">
        <v>42172.020833322385</v>
      </c>
      <c r="B4516" s="12">
        <v>163.0</v>
      </c>
    </row>
    <row r="4517" ht="15.75" customHeight="1">
      <c r="A4517" s="13">
        <v>42172.03124998905</v>
      </c>
      <c r="B4517" s="12">
        <v>157.0</v>
      </c>
    </row>
    <row r="4518" ht="15.75" customHeight="1">
      <c r="A4518" s="13">
        <v>42172.041666655714</v>
      </c>
      <c r="B4518" s="12">
        <v>162.0</v>
      </c>
    </row>
    <row r="4519" ht="15.75" customHeight="1">
      <c r="A4519" s="13">
        <v>42172.05208332238</v>
      </c>
      <c r="B4519" s="12">
        <v>167.0</v>
      </c>
    </row>
    <row r="4520" ht="15.75" customHeight="1">
      <c r="A4520" s="13">
        <v>42172.06249998904</v>
      </c>
      <c r="B4520" s="12">
        <v>167.0</v>
      </c>
    </row>
    <row r="4521" ht="15.75" customHeight="1">
      <c r="A4521" s="13">
        <v>42172.07291665571</v>
      </c>
      <c r="B4521" s="12">
        <v>155.0</v>
      </c>
    </row>
    <row r="4522" ht="15.75" customHeight="1">
      <c r="A4522" s="13">
        <v>42172.08333332237</v>
      </c>
      <c r="B4522" s="12">
        <v>154.0</v>
      </c>
    </row>
    <row r="4523" ht="15.75" customHeight="1">
      <c r="A4523" s="13">
        <v>42172.093749989035</v>
      </c>
      <c r="B4523" s="12">
        <v>154.0</v>
      </c>
    </row>
    <row r="4524" ht="15.75" customHeight="1">
      <c r="A4524" s="13">
        <v>42172.1041666557</v>
      </c>
      <c r="B4524" s="12">
        <v>166.0</v>
      </c>
    </row>
    <row r="4525" ht="15.75" customHeight="1">
      <c r="A4525" s="13">
        <v>42172.11458332236</v>
      </c>
      <c r="B4525" s="12">
        <v>154.0</v>
      </c>
    </row>
    <row r="4526" ht="15.75" customHeight="1">
      <c r="A4526" s="13">
        <v>42172.12499998903</v>
      </c>
      <c r="B4526" s="12">
        <v>147.0</v>
      </c>
    </row>
    <row r="4527" ht="15.75" customHeight="1">
      <c r="A4527" s="13">
        <v>42172.13541665569</v>
      </c>
      <c r="B4527" s="12">
        <v>153.0</v>
      </c>
    </row>
    <row r="4528" ht="15.75" customHeight="1">
      <c r="A4528" s="13">
        <v>42172.145833322356</v>
      </c>
      <c r="B4528" s="12">
        <v>151.0</v>
      </c>
    </row>
    <row r="4529" ht="15.75" customHeight="1">
      <c r="A4529" s="13">
        <v>42172.15624998902</v>
      </c>
      <c r="B4529" s="12">
        <v>166.0</v>
      </c>
    </row>
    <row r="4530" ht="15.75" customHeight="1">
      <c r="A4530" s="13">
        <v>42172.166666655685</v>
      </c>
      <c r="B4530" s="12">
        <v>143.0</v>
      </c>
    </row>
    <row r="4531" ht="15.75" customHeight="1">
      <c r="A4531" s="13">
        <v>42172.17708332235</v>
      </c>
      <c r="B4531" s="12">
        <v>135.0</v>
      </c>
    </row>
    <row r="4532" ht="15.75" customHeight="1">
      <c r="A4532" s="13">
        <v>42172.18749998901</v>
      </c>
      <c r="B4532" s="12">
        <v>131.0</v>
      </c>
    </row>
    <row r="4533" ht="15.75" customHeight="1">
      <c r="A4533" s="13">
        <v>42172.19791665568</v>
      </c>
      <c r="B4533" s="12">
        <v>149.0</v>
      </c>
    </row>
    <row r="4534" ht="15.75" customHeight="1">
      <c r="A4534" s="13">
        <v>42172.20833332234</v>
      </c>
      <c r="B4534" s="12">
        <v>134.0</v>
      </c>
    </row>
    <row r="4535" ht="15.75" customHeight="1">
      <c r="A4535" s="13">
        <v>42172.218749989006</v>
      </c>
      <c r="B4535" s="12">
        <v>131.0</v>
      </c>
    </row>
    <row r="4536" ht="15.75" customHeight="1">
      <c r="A4536" s="13">
        <v>42172.22916665567</v>
      </c>
      <c r="B4536" s="12">
        <v>132.0</v>
      </c>
    </row>
    <row r="4537" ht="15.75" customHeight="1">
      <c r="A4537" s="13">
        <v>42172.239583322335</v>
      </c>
      <c r="B4537" s="12">
        <v>131.0</v>
      </c>
    </row>
    <row r="4538" ht="15.75" customHeight="1">
      <c r="A4538" s="13">
        <v>42172.249999989</v>
      </c>
      <c r="B4538" s="12">
        <v>148.0</v>
      </c>
    </row>
    <row r="4539" ht="15.75" customHeight="1">
      <c r="A4539" s="13">
        <v>42172.26041665566</v>
      </c>
      <c r="B4539" s="12">
        <v>137.0</v>
      </c>
    </row>
    <row r="4540" ht="15.75" customHeight="1">
      <c r="A4540" s="13">
        <v>42172.27083332233</v>
      </c>
      <c r="B4540" s="12">
        <v>153.0</v>
      </c>
    </row>
    <row r="4541" ht="15.75" customHeight="1">
      <c r="A4541" s="13">
        <v>42172.28124998899</v>
      </c>
      <c r="B4541" s="12">
        <v>152.0</v>
      </c>
    </row>
    <row r="4542" ht="15.75" customHeight="1">
      <c r="A4542" s="13">
        <v>42172.291666655656</v>
      </c>
      <c r="B4542" s="12">
        <v>152.0</v>
      </c>
    </row>
    <row r="4543" ht="15.75" customHeight="1">
      <c r="A4543" s="13">
        <v>42172.30208332232</v>
      </c>
      <c r="B4543" s="12">
        <v>165.0</v>
      </c>
    </row>
    <row r="4544" ht="15.75" customHeight="1">
      <c r="A4544" s="13">
        <v>42172.312499988984</v>
      </c>
      <c r="B4544" s="12">
        <v>148.0</v>
      </c>
    </row>
    <row r="4545" ht="15.75" customHeight="1">
      <c r="A4545" s="13">
        <v>42172.32291665565</v>
      </c>
      <c r="B4545" s="12">
        <v>151.0</v>
      </c>
    </row>
    <row r="4546" ht="15.75" customHeight="1">
      <c r="A4546" s="13">
        <v>42172.33333332231</v>
      </c>
      <c r="B4546" s="12">
        <v>163.0</v>
      </c>
    </row>
    <row r="4547" ht="15.75" customHeight="1">
      <c r="A4547" s="13">
        <v>42172.34374998898</v>
      </c>
      <c r="B4547" s="12">
        <v>175.0</v>
      </c>
    </row>
    <row r="4548" ht="15.75" customHeight="1">
      <c r="A4548" s="13">
        <v>42172.35416665564</v>
      </c>
      <c r="B4548" s="12">
        <v>191.0</v>
      </c>
    </row>
    <row r="4549" ht="15.75" customHeight="1">
      <c r="A4549" s="13">
        <v>42172.364583322305</v>
      </c>
      <c r="B4549" s="12">
        <v>210.0</v>
      </c>
    </row>
    <row r="4550" ht="15.75" customHeight="1">
      <c r="A4550" s="13">
        <v>42172.37499998897</v>
      </c>
      <c r="B4550" s="12">
        <v>207.0</v>
      </c>
    </row>
    <row r="4551" ht="15.75" customHeight="1">
      <c r="A4551" s="13">
        <v>42172.385416655634</v>
      </c>
      <c r="B4551" s="12">
        <v>210.0</v>
      </c>
    </row>
    <row r="4552" ht="15.75" customHeight="1">
      <c r="A4552" s="13">
        <v>42172.3958333223</v>
      </c>
      <c r="B4552" s="12">
        <v>213.0</v>
      </c>
    </row>
    <row r="4553" ht="15.75" customHeight="1">
      <c r="A4553" s="13">
        <v>42172.40624998896</v>
      </c>
      <c r="B4553" s="12">
        <v>227.0</v>
      </c>
    </row>
    <row r="4554" ht="15.75" customHeight="1">
      <c r="A4554" s="13">
        <v>42172.41666665563</v>
      </c>
      <c r="B4554" s="12">
        <v>233.0</v>
      </c>
    </row>
    <row r="4555" ht="15.75" customHeight="1">
      <c r="A4555" s="13">
        <v>42172.42708332229</v>
      </c>
      <c r="B4555" s="12">
        <v>234.0</v>
      </c>
    </row>
    <row r="4556" ht="15.75" customHeight="1">
      <c r="A4556" s="13">
        <v>42172.437499988955</v>
      </c>
      <c r="B4556" s="12">
        <v>237.0</v>
      </c>
    </row>
    <row r="4557" ht="15.75" customHeight="1">
      <c r="A4557" s="13">
        <v>42172.44791665562</v>
      </c>
      <c r="B4557" s="12">
        <v>231.0</v>
      </c>
    </row>
    <row r="4558" ht="15.75" customHeight="1">
      <c r="A4558" s="13">
        <v>42172.45833332228</v>
      </c>
      <c r="B4558" s="12">
        <v>244.0</v>
      </c>
    </row>
    <row r="4559" ht="15.75" customHeight="1">
      <c r="A4559" s="13">
        <v>42172.46874998895</v>
      </c>
      <c r="B4559" s="12">
        <v>240.0</v>
      </c>
    </row>
    <row r="4560" ht="15.75" customHeight="1">
      <c r="A4560" s="13">
        <v>42172.47916665561</v>
      </c>
      <c r="B4560" s="12">
        <v>235.0</v>
      </c>
    </row>
    <row r="4561" ht="15.75" customHeight="1">
      <c r="A4561" s="13">
        <v>42172.489583322276</v>
      </c>
      <c r="B4561" s="12">
        <v>242.0</v>
      </c>
    </row>
    <row r="4562" ht="15.75" customHeight="1">
      <c r="A4562" s="13">
        <v>42172.49999998894</v>
      </c>
      <c r="B4562" s="12">
        <v>228.0</v>
      </c>
    </row>
    <row r="4563" ht="15.75" customHeight="1">
      <c r="A4563" s="13">
        <v>42172.510416655605</v>
      </c>
      <c r="B4563" s="12">
        <v>241.0</v>
      </c>
    </row>
    <row r="4564" ht="15.75" customHeight="1">
      <c r="A4564" s="13">
        <v>42172.52083332227</v>
      </c>
      <c r="B4564" s="12">
        <v>239.0</v>
      </c>
    </row>
    <row r="4565" ht="15.75" customHeight="1">
      <c r="A4565" s="13">
        <v>42172.53124998893</v>
      </c>
      <c r="B4565" s="12">
        <v>254.0</v>
      </c>
    </row>
    <row r="4566" ht="15.75" customHeight="1">
      <c r="A4566" s="13">
        <v>42172.5416666556</v>
      </c>
      <c r="B4566" s="12">
        <v>243.0</v>
      </c>
    </row>
    <row r="4567" ht="15.75" customHeight="1">
      <c r="A4567" s="13">
        <v>42172.55208332226</v>
      </c>
      <c r="B4567" s="12">
        <v>246.0</v>
      </c>
    </row>
    <row r="4568" ht="15.75" customHeight="1">
      <c r="A4568" s="13">
        <v>42172.562499988926</v>
      </c>
      <c r="B4568" s="12">
        <v>251.0</v>
      </c>
    </row>
    <row r="4569" ht="15.75" customHeight="1">
      <c r="A4569" s="13">
        <v>42172.57291665559</v>
      </c>
      <c r="B4569" s="12">
        <v>259.0</v>
      </c>
    </row>
    <row r="4570" ht="15.75" customHeight="1">
      <c r="A4570" s="13">
        <v>42172.583333322254</v>
      </c>
      <c r="B4570" s="12">
        <v>260.0</v>
      </c>
    </row>
    <row r="4571" ht="15.75" customHeight="1">
      <c r="A4571" s="13">
        <v>42172.59374998892</v>
      </c>
      <c r="B4571" s="12">
        <v>284.0</v>
      </c>
    </row>
    <row r="4572" ht="15.75" customHeight="1">
      <c r="A4572" s="13">
        <v>42172.60416665558</v>
      </c>
      <c r="B4572" s="12">
        <v>261.0</v>
      </c>
    </row>
    <row r="4573" ht="15.75" customHeight="1">
      <c r="A4573" s="13">
        <v>42172.61458332225</v>
      </c>
      <c r="B4573" s="12">
        <v>277.0</v>
      </c>
    </row>
    <row r="4574" ht="15.75" customHeight="1">
      <c r="A4574" s="13">
        <v>42172.62499998891</v>
      </c>
      <c r="B4574" s="12">
        <v>273.0</v>
      </c>
    </row>
    <row r="4575" ht="15.75" customHeight="1">
      <c r="A4575" s="13">
        <v>42172.635416655576</v>
      </c>
      <c r="B4575" s="12">
        <v>261.0</v>
      </c>
    </row>
    <row r="4576" ht="15.75" customHeight="1">
      <c r="A4576" s="13">
        <v>42172.64583332224</v>
      </c>
      <c r="B4576" s="12">
        <v>259.0</v>
      </c>
    </row>
    <row r="4577" ht="15.75" customHeight="1">
      <c r="A4577" s="13">
        <v>42172.656249988904</v>
      </c>
      <c r="B4577" s="12">
        <v>274.0</v>
      </c>
    </row>
    <row r="4578" ht="15.75" customHeight="1">
      <c r="A4578" s="13">
        <v>42172.66666665557</v>
      </c>
      <c r="B4578" s="12">
        <v>262.0</v>
      </c>
    </row>
    <row r="4579" ht="15.75" customHeight="1">
      <c r="A4579" s="13">
        <v>42172.67708332223</v>
      </c>
      <c r="B4579" s="12">
        <v>259.0</v>
      </c>
    </row>
    <row r="4580" ht="15.75" customHeight="1">
      <c r="A4580" s="13">
        <v>42172.6874999889</v>
      </c>
      <c r="B4580" s="12">
        <v>265.0</v>
      </c>
    </row>
    <row r="4581" ht="15.75" customHeight="1">
      <c r="A4581" s="13">
        <v>42172.69791665556</v>
      </c>
      <c r="B4581" s="12">
        <v>255.0</v>
      </c>
    </row>
    <row r="4582" ht="15.75" customHeight="1">
      <c r="A4582" s="13">
        <v>42172.708333322225</v>
      </c>
      <c r="B4582" s="12">
        <v>259.0</v>
      </c>
    </row>
    <row r="4583" ht="15.75" customHeight="1">
      <c r="A4583" s="13">
        <v>42172.71874998889</v>
      </c>
      <c r="B4583" s="12">
        <v>258.0</v>
      </c>
    </row>
    <row r="4584" ht="15.75" customHeight="1">
      <c r="A4584" s="13">
        <v>42172.729166655554</v>
      </c>
      <c r="B4584" s="12">
        <v>268.0</v>
      </c>
    </row>
    <row r="4585" ht="15.75" customHeight="1">
      <c r="A4585" s="13">
        <v>42172.73958332222</v>
      </c>
      <c r="B4585" s="12">
        <v>252.0</v>
      </c>
    </row>
    <row r="4586" ht="15.75" customHeight="1">
      <c r="A4586" s="13">
        <v>42172.74999998888</v>
      </c>
      <c r="B4586" s="12">
        <v>254.0</v>
      </c>
    </row>
    <row r="4587" ht="15.75" customHeight="1">
      <c r="A4587" s="13">
        <v>42172.76041665555</v>
      </c>
      <c r="B4587" s="12">
        <v>243.0</v>
      </c>
    </row>
    <row r="4588" ht="15.75" customHeight="1">
      <c r="A4588" s="13">
        <v>42172.77083332221</v>
      </c>
      <c r="B4588" s="12">
        <v>252.0</v>
      </c>
    </row>
    <row r="4589" ht="15.75" customHeight="1">
      <c r="A4589" s="13">
        <v>42172.781249988875</v>
      </c>
      <c r="B4589" s="12">
        <v>259.0</v>
      </c>
    </row>
    <row r="4590" ht="15.75" customHeight="1">
      <c r="A4590" s="13">
        <v>42172.79166665554</v>
      </c>
      <c r="B4590" s="12">
        <v>244.0</v>
      </c>
    </row>
    <row r="4591" ht="15.75" customHeight="1">
      <c r="A4591" s="13">
        <v>42172.8020833222</v>
      </c>
      <c r="B4591" s="12">
        <v>249.0</v>
      </c>
    </row>
    <row r="4592" ht="15.75" customHeight="1">
      <c r="A4592" s="13">
        <v>42172.81249998887</v>
      </c>
      <c r="B4592" s="12">
        <v>243.0</v>
      </c>
    </row>
    <row r="4593" ht="15.75" customHeight="1">
      <c r="A4593" s="13">
        <v>42172.82291665553</v>
      </c>
      <c r="B4593" s="12">
        <v>233.0</v>
      </c>
    </row>
    <row r="4594" ht="15.75" customHeight="1">
      <c r="A4594" s="13">
        <v>42172.833333322196</v>
      </c>
      <c r="B4594" s="12">
        <v>224.0</v>
      </c>
    </row>
    <row r="4595" ht="15.75" customHeight="1">
      <c r="A4595" s="13">
        <v>42172.84374998886</v>
      </c>
      <c r="B4595" s="12">
        <v>222.0</v>
      </c>
    </row>
    <row r="4596" ht="15.75" customHeight="1">
      <c r="A4596" s="13">
        <v>42172.854166655525</v>
      </c>
      <c r="B4596" s="12">
        <v>232.0</v>
      </c>
    </row>
    <row r="4597" ht="15.75" customHeight="1">
      <c r="A4597" s="13">
        <v>42172.86458332219</v>
      </c>
      <c r="B4597" s="12">
        <v>214.0</v>
      </c>
    </row>
    <row r="4598" ht="15.75" customHeight="1">
      <c r="A4598" s="13">
        <v>42172.87499998885</v>
      </c>
      <c r="B4598" s="12">
        <v>213.0</v>
      </c>
    </row>
    <row r="4599" ht="15.75" customHeight="1">
      <c r="A4599" s="13">
        <v>42172.88541665552</v>
      </c>
      <c r="B4599" s="12">
        <v>201.0</v>
      </c>
    </row>
    <row r="4600" ht="15.75" customHeight="1">
      <c r="A4600" s="13">
        <v>42172.89583332218</v>
      </c>
      <c r="B4600" s="12">
        <v>209.0</v>
      </c>
    </row>
    <row r="4601" ht="15.75" customHeight="1">
      <c r="A4601" s="13">
        <v>42172.906249988846</v>
      </c>
      <c r="B4601" s="12">
        <v>199.0</v>
      </c>
    </row>
    <row r="4602" ht="15.75" customHeight="1">
      <c r="A4602" s="13">
        <v>42172.91666665551</v>
      </c>
      <c r="B4602" s="12">
        <v>191.0</v>
      </c>
    </row>
    <row r="4603" ht="15.75" customHeight="1">
      <c r="A4603" s="13">
        <v>42172.927083322174</v>
      </c>
      <c r="B4603" s="12">
        <v>200.0</v>
      </c>
    </row>
    <row r="4604" ht="15.75" customHeight="1">
      <c r="A4604" s="13">
        <v>42172.93749998884</v>
      </c>
      <c r="B4604" s="12">
        <v>203.0</v>
      </c>
    </row>
    <row r="4605" ht="15.75" customHeight="1">
      <c r="A4605" s="13">
        <v>42172.9479166555</v>
      </c>
      <c r="B4605" s="12">
        <v>210.0</v>
      </c>
    </row>
    <row r="4606" ht="15.75" customHeight="1">
      <c r="A4606" s="13">
        <v>42172.95833332217</v>
      </c>
      <c r="B4606" s="12">
        <v>190.0</v>
      </c>
    </row>
    <row r="4607" ht="15.75" customHeight="1">
      <c r="A4607" s="13">
        <v>42172.96874998883</v>
      </c>
      <c r="B4607" s="12">
        <v>188.0</v>
      </c>
    </row>
    <row r="4608" ht="15.75" customHeight="1">
      <c r="A4608" s="13">
        <v>42172.979166655496</v>
      </c>
      <c r="B4608" s="12">
        <v>176.0</v>
      </c>
    </row>
    <row r="4609" ht="15.75" customHeight="1">
      <c r="A4609" s="13">
        <v>42172.98958332216</v>
      </c>
      <c r="B4609" s="12">
        <v>182.0</v>
      </c>
    </row>
    <row r="4610" ht="15.75" customHeight="1">
      <c r="A4610" s="13">
        <v>42172.999999988824</v>
      </c>
      <c r="B4610" s="12">
        <v>172.0</v>
      </c>
    </row>
    <row r="4611" ht="15.75" customHeight="1">
      <c r="A4611" s="13">
        <v>42173.01041665549</v>
      </c>
      <c r="B4611" s="12">
        <v>163.0</v>
      </c>
    </row>
    <row r="4612" ht="15.75" customHeight="1">
      <c r="A4612" s="13">
        <v>42173.02083332215</v>
      </c>
      <c r="B4612" s="12">
        <v>158.0</v>
      </c>
    </row>
    <row r="4613" ht="15.75" customHeight="1">
      <c r="A4613" s="13">
        <v>42173.03124998882</v>
      </c>
      <c r="B4613" s="12">
        <v>178.0</v>
      </c>
    </row>
    <row r="4614" ht="15.75" customHeight="1">
      <c r="A4614" s="13">
        <v>42173.04166665548</v>
      </c>
      <c r="B4614" s="12">
        <v>167.0</v>
      </c>
    </row>
    <row r="4615" ht="15.75" customHeight="1">
      <c r="A4615" s="13">
        <v>42173.052083322145</v>
      </c>
      <c r="B4615" s="12">
        <v>169.0</v>
      </c>
    </row>
    <row r="4616" ht="15.75" customHeight="1">
      <c r="A4616" s="13">
        <v>42173.06249998881</v>
      </c>
      <c r="B4616" s="12">
        <v>158.0</v>
      </c>
    </row>
    <row r="4617" ht="15.75" customHeight="1">
      <c r="A4617" s="13">
        <v>42173.072916655474</v>
      </c>
      <c r="B4617" s="12">
        <v>158.0</v>
      </c>
    </row>
    <row r="4618" ht="15.75" customHeight="1">
      <c r="A4618" s="13">
        <v>42173.08333332214</v>
      </c>
      <c r="B4618" s="12">
        <v>173.0</v>
      </c>
    </row>
    <row r="4619" ht="15.75" customHeight="1">
      <c r="A4619" s="13">
        <v>42173.0937499888</v>
      </c>
      <c r="B4619" s="12">
        <v>151.0</v>
      </c>
    </row>
    <row r="4620" ht="15.75" customHeight="1">
      <c r="A4620" s="13">
        <v>42173.10416665547</v>
      </c>
      <c r="B4620" s="12">
        <v>151.0</v>
      </c>
    </row>
    <row r="4621" ht="15.75" customHeight="1">
      <c r="A4621" s="13">
        <v>42173.11458332213</v>
      </c>
      <c r="B4621" s="12">
        <v>159.0</v>
      </c>
    </row>
    <row r="4622" ht="15.75" customHeight="1">
      <c r="A4622" s="13">
        <v>42173.124999988795</v>
      </c>
      <c r="B4622" s="12">
        <v>163.0</v>
      </c>
    </row>
    <row r="4623" ht="15.75" customHeight="1">
      <c r="A4623" s="13">
        <v>42173.13541665546</v>
      </c>
      <c r="B4623" s="12">
        <v>150.0</v>
      </c>
    </row>
    <row r="4624" ht="15.75" customHeight="1">
      <c r="A4624" s="13">
        <v>42173.14583332212</v>
      </c>
      <c r="B4624" s="12">
        <v>148.0</v>
      </c>
    </row>
    <row r="4625" ht="15.75" customHeight="1">
      <c r="A4625" s="13">
        <v>42173.15624998879</v>
      </c>
      <c r="B4625" s="12">
        <v>149.0</v>
      </c>
    </row>
    <row r="4626" ht="15.75" customHeight="1">
      <c r="A4626" s="13">
        <v>42173.16666665545</v>
      </c>
      <c r="B4626" s="12">
        <v>165.0</v>
      </c>
    </row>
    <row r="4627" ht="15.75" customHeight="1">
      <c r="A4627" s="13">
        <v>42173.177083322116</v>
      </c>
      <c r="B4627" s="12">
        <v>145.0</v>
      </c>
    </row>
    <row r="4628" ht="15.75" customHeight="1">
      <c r="A4628" s="13">
        <v>42173.18749998878</v>
      </c>
      <c r="B4628" s="12">
        <v>141.0</v>
      </c>
    </row>
    <row r="4629" ht="15.75" customHeight="1">
      <c r="A4629" s="13">
        <v>42173.197916655445</v>
      </c>
      <c r="B4629" s="12">
        <v>130.0</v>
      </c>
    </row>
    <row r="4630" ht="15.75" customHeight="1">
      <c r="A4630" s="13">
        <v>42173.20833332211</v>
      </c>
      <c r="B4630" s="12">
        <v>141.0</v>
      </c>
    </row>
    <row r="4631" ht="15.75" customHeight="1">
      <c r="A4631" s="13">
        <v>42173.21874998877</v>
      </c>
      <c r="B4631" s="12">
        <v>141.0</v>
      </c>
    </row>
    <row r="4632" ht="15.75" customHeight="1">
      <c r="A4632" s="13">
        <v>42173.22916665544</v>
      </c>
      <c r="B4632" s="12">
        <v>134.0</v>
      </c>
    </row>
    <row r="4633" ht="15.75" customHeight="1">
      <c r="A4633" s="13">
        <v>42173.2395833221</v>
      </c>
      <c r="B4633" s="12">
        <v>140.0</v>
      </c>
    </row>
    <row r="4634" ht="15.75" customHeight="1">
      <c r="A4634" s="13">
        <v>42173.249999988766</v>
      </c>
      <c r="B4634" s="12">
        <v>130.0</v>
      </c>
    </row>
    <row r="4635" ht="15.75" customHeight="1">
      <c r="A4635" s="13">
        <v>42173.26041665543</v>
      </c>
      <c r="B4635" s="12">
        <v>130.0</v>
      </c>
    </row>
    <row r="4636" ht="15.75" customHeight="1">
      <c r="A4636" s="13">
        <v>42173.270833322094</v>
      </c>
      <c r="B4636" s="12">
        <v>152.0</v>
      </c>
    </row>
    <row r="4637" ht="15.75" customHeight="1">
      <c r="A4637" s="13">
        <v>42173.28124998876</v>
      </c>
      <c r="B4637" s="12">
        <v>147.0</v>
      </c>
    </row>
    <row r="4638" ht="15.75" customHeight="1">
      <c r="A4638" s="13">
        <v>42173.29166665542</v>
      </c>
      <c r="B4638" s="12">
        <v>158.0</v>
      </c>
    </row>
    <row r="4639" ht="15.75" customHeight="1">
      <c r="A4639" s="13">
        <v>42173.30208332209</v>
      </c>
      <c r="B4639" s="12">
        <v>163.0</v>
      </c>
    </row>
    <row r="4640" ht="15.75" customHeight="1">
      <c r="A4640" s="13">
        <v>42173.31249998875</v>
      </c>
      <c r="B4640" s="12">
        <v>167.0</v>
      </c>
    </row>
    <row r="4641" ht="15.75" customHeight="1">
      <c r="A4641" s="13">
        <v>42173.322916655416</v>
      </c>
      <c r="B4641" s="12">
        <v>177.0</v>
      </c>
    </row>
    <row r="4642" ht="15.75" customHeight="1">
      <c r="A4642" s="13">
        <v>42173.33333332208</v>
      </c>
      <c r="B4642" s="12">
        <v>185.0</v>
      </c>
    </row>
    <row r="4643" ht="15.75" customHeight="1">
      <c r="A4643" s="13">
        <v>42173.343749988744</v>
      </c>
      <c r="B4643" s="12">
        <v>187.0</v>
      </c>
    </row>
    <row r="4644" ht="15.75" customHeight="1">
      <c r="A4644" s="13">
        <v>42173.35416665541</v>
      </c>
      <c r="B4644" s="12">
        <v>183.0</v>
      </c>
    </row>
    <row r="4645" ht="15.75" customHeight="1">
      <c r="A4645" s="13">
        <v>42173.36458332207</v>
      </c>
      <c r="B4645" s="12">
        <v>182.0</v>
      </c>
    </row>
    <row r="4646" ht="15.75" customHeight="1">
      <c r="A4646" s="13">
        <v>42173.37499998874</v>
      </c>
      <c r="B4646" s="12">
        <v>202.0</v>
      </c>
    </row>
    <row r="4647" ht="15.75" customHeight="1">
      <c r="A4647" s="13">
        <v>42173.3854166554</v>
      </c>
      <c r="B4647" s="12">
        <v>201.0</v>
      </c>
    </row>
    <row r="4648" ht="15.75" customHeight="1">
      <c r="A4648" s="13">
        <v>42173.395833322065</v>
      </c>
      <c r="B4648" s="12">
        <v>204.0</v>
      </c>
    </row>
    <row r="4649" ht="15.75" customHeight="1">
      <c r="A4649" s="13">
        <v>42173.40624998873</v>
      </c>
      <c r="B4649" s="12">
        <v>223.0</v>
      </c>
    </row>
    <row r="4650" ht="15.75" customHeight="1">
      <c r="A4650" s="13">
        <v>42173.416666655394</v>
      </c>
      <c r="B4650" s="12">
        <v>215.0</v>
      </c>
    </row>
    <row r="4651" ht="15.75" customHeight="1">
      <c r="A4651" s="13">
        <v>42173.42708332206</v>
      </c>
      <c r="B4651" s="12">
        <v>241.0</v>
      </c>
    </row>
    <row r="4652" ht="15.75" customHeight="1">
      <c r="A4652" s="13">
        <v>42173.43749998872</v>
      </c>
      <c r="B4652" s="12">
        <v>216.0</v>
      </c>
    </row>
    <row r="4653" ht="15.75" customHeight="1">
      <c r="A4653" s="13">
        <v>42173.44791665539</v>
      </c>
      <c r="B4653" s="12">
        <v>221.0</v>
      </c>
    </row>
    <row r="4654" ht="15.75" customHeight="1">
      <c r="A4654" s="13">
        <v>42173.45833332205</v>
      </c>
      <c r="B4654" s="12">
        <v>236.0</v>
      </c>
    </row>
    <row r="4655" ht="15.75" customHeight="1">
      <c r="A4655" s="13">
        <v>42173.468749988715</v>
      </c>
      <c r="B4655" s="12">
        <v>230.0</v>
      </c>
    </row>
    <row r="4656" ht="15.75" customHeight="1">
      <c r="A4656" s="13">
        <v>42173.47916665538</v>
      </c>
      <c r="B4656" s="12">
        <v>247.0</v>
      </c>
    </row>
    <row r="4657" ht="15.75" customHeight="1">
      <c r="A4657" s="13">
        <v>42173.48958332204</v>
      </c>
      <c r="B4657" s="12">
        <v>240.0</v>
      </c>
    </row>
    <row r="4658" ht="15.75" customHeight="1">
      <c r="A4658" s="13">
        <v>42173.49999998871</v>
      </c>
      <c r="B4658" s="12">
        <v>232.0</v>
      </c>
    </row>
    <row r="4659" ht="15.75" customHeight="1">
      <c r="A4659" s="13">
        <v>42173.51041665537</v>
      </c>
      <c r="B4659" s="12">
        <v>246.0</v>
      </c>
    </row>
    <row r="4660" ht="15.75" customHeight="1">
      <c r="A4660" s="13">
        <v>42173.520833322036</v>
      </c>
      <c r="B4660" s="12">
        <v>240.0</v>
      </c>
    </row>
    <row r="4661" ht="15.75" customHeight="1">
      <c r="A4661" s="13">
        <v>42173.5312499887</v>
      </c>
      <c r="B4661" s="12">
        <v>246.0</v>
      </c>
    </row>
    <row r="4662" ht="15.75" customHeight="1">
      <c r="A4662" s="13">
        <v>42173.541666655365</v>
      </c>
      <c r="B4662" s="12">
        <v>234.0</v>
      </c>
    </row>
    <row r="4663" ht="15.75" customHeight="1">
      <c r="A4663" s="13">
        <v>42173.55208332203</v>
      </c>
      <c r="B4663" s="12">
        <v>242.0</v>
      </c>
    </row>
    <row r="4664" ht="15.75" customHeight="1">
      <c r="A4664" s="13">
        <v>42173.56249998869</v>
      </c>
      <c r="B4664" s="12">
        <v>250.0</v>
      </c>
    </row>
    <row r="4665" ht="15.75" customHeight="1">
      <c r="A4665" s="13">
        <v>42173.57291665536</v>
      </c>
      <c r="B4665" s="12">
        <v>254.0</v>
      </c>
    </row>
    <row r="4666" ht="15.75" customHeight="1">
      <c r="A4666" s="13">
        <v>42173.58333332202</v>
      </c>
      <c r="B4666" s="12">
        <v>256.0</v>
      </c>
    </row>
    <row r="4667" ht="15.75" customHeight="1">
      <c r="A4667" s="13">
        <v>42173.593749988686</v>
      </c>
      <c r="B4667" s="12">
        <v>243.0</v>
      </c>
    </row>
    <row r="4668" ht="15.75" customHeight="1">
      <c r="A4668" s="13">
        <v>42173.60416665535</v>
      </c>
      <c r="B4668" s="12">
        <v>254.0</v>
      </c>
    </row>
    <row r="4669" ht="15.75" customHeight="1">
      <c r="A4669" s="13">
        <v>42173.614583322014</v>
      </c>
      <c r="B4669" s="12">
        <v>239.0</v>
      </c>
    </row>
    <row r="4670" ht="15.75" customHeight="1">
      <c r="A4670" s="13">
        <v>42173.62499998868</v>
      </c>
      <c r="B4670" s="12">
        <v>259.0</v>
      </c>
    </row>
    <row r="4671" ht="15.75" customHeight="1">
      <c r="A4671" s="13">
        <v>42173.63541665534</v>
      </c>
      <c r="B4671" s="12">
        <v>246.0</v>
      </c>
    </row>
    <row r="4672" ht="15.75" customHeight="1">
      <c r="A4672" s="13">
        <v>42173.64583332201</v>
      </c>
      <c r="B4672" s="12">
        <v>250.0</v>
      </c>
    </row>
    <row r="4673" ht="15.75" customHeight="1">
      <c r="A4673" s="13">
        <v>42173.65624998867</v>
      </c>
      <c r="B4673" s="12">
        <v>249.0</v>
      </c>
    </row>
    <row r="4674" ht="15.75" customHeight="1">
      <c r="A4674" s="13">
        <v>42173.666666655336</v>
      </c>
      <c r="B4674" s="12">
        <v>257.0</v>
      </c>
    </row>
    <row r="4675" ht="15.75" customHeight="1">
      <c r="A4675" s="13">
        <v>42173.677083322</v>
      </c>
      <c r="B4675" s="12">
        <v>248.0</v>
      </c>
    </row>
    <row r="4676" ht="15.75" customHeight="1">
      <c r="A4676" s="13">
        <v>42173.687499988664</v>
      </c>
      <c r="B4676" s="12">
        <v>237.0</v>
      </c>
    </row>
    <row r="4677" ht="15.75" customHeight="1">
      <c r="A4677" s="13">
        <v>42173.69791665533</v>
      </c>
      <c r="B4677" s="12">
        <v>247.0</v>
      </c>
    </row>
    <row r="4678" ht="15.75" customHeight="1">
      <c r="A4678" s="13">
        <v>42173.70833332199</v>
      </c>
      <c r="B4678" s="12">
        <v>241.0</v>
      </c>
    </row>
    <row r="4679" ht="15.75" customHeight="1">
      <c r="A4679" s="13">
        <v>42173.71874998866</v>
      </c>
      <c r="B4679" s="12">
        <v>259.0</v>
      </c>
    </row>
    <row r="4680" ht="15.75" customHeight="1">
      <c r="A4680" s="13">
        <v>42173.72916665532</v>
      </c>
      <c r="B4680" s="12">
        <v>240.0</v>
      </c>
    </row>
    <row r="4681" ht="15.75" customHeight="1">
      <c r="A4681" s="13">
        <v>42173.739583321985</v>
      </c>
      <c r="B4681" s="12">
        <v>245.0</v>
      </c>
    </row>
    <row r="4682" ht="15.75" customHeight="1">
      <c r="A4682" s="13">
        <v>42173.74999998865</v>
      </c>
      <c r="B4682" s="12">
        <v>235.0</v>
      </c>
    </row>
    <row r="4683" ht="15.75" customHeight="1">
      <c r="A4683" s="13">
        <v>42173.760416655314</v>
      </c>
      <c r="B4683" s="12">
        <v>240.0</v>
      </c>
    </row>
    <row r="4684" ht="15.75" customHeight="1">
      <c r="A4684" s="13">
        <v>42173.77083332198</v>
      </c>
      <c r="B4684" s="12">
        <v>233.0</v>
      </c>
    </row>
    <row r="4685" ht="15.75" customHeight="1">
      <c r="A4685" s="13">
        <v>42173.78124998864</v>
      </c>
      <c r="B4685" s="12">
        <v>230.0</v>
      </c>
    </row>
    <row r="4686" ht="15.75" customHeight="1">
      <c r="A4686" s="13">
        <v>42173.79166665531</v>
      </c>
      <c r="B4686" s="12">
        <v>247.0</v>
      </c>
    </row>
    <row r="4687" ht="15.75" customHeight="1">
      <c r="A4687" s="13">
        <v>42173.80208332197</v>
      </c>
      <c r="B4687" s="12">
        <v>226.0</v>
      </c>
    </row>
    <row r="4688" ht="15.75" customHeight="1">
      <c r="A4688" s="13">
        <v>42173.812499988635</v>
      </c>
      <c r="B4688" s="12">
        <v>221.0</v>
      </c>
    </row>
    <row r="4689" ht="15.75" customHeight="1">
      <c r="A4689" s="13">
        <v>42173.8229166553</v>
      </c>
      <c r="B4689" s="12">
        <v>223.0</v>
      </c>
    </row>
    <row r="4690" ht="15.75" customHeight="1">
      <c r="A4690" s="13">
        <v>42173.83333332196</v>
      </c>
      <c r="B4690" s="12">
        <v>230.0</v>
      </c>
    </row>
    <row r="4691" ht="15.75" customHeight="1">
      <c r="A4691" s="13">
        <v>42173.84374998863</v>
      </c>
      <c r="B4691" s="12">
        <v>216.0</v>
      </c>
    </row>
    <row r="4692" ht="15.75" customHeight="1">
      <c r="A4692" s="13">
        <v>42173.85416665529</v>
      </c>
      <c r="B4692" s="12">
        <v>219.0</v>
      </c>
    </row>
    <row r="4693" ht="15.75" customHeight="1">
      <c r="A4693" s="13">
        <v>42173.864583321956</v>
      </c>
      <c r="B4693" s="12">
        <v>202.0</v>
      </c>
    </row>
    <row r="4694" ht="15.75" customHeight="1">
      <c r="A4694" s="13">
        <v>42173.87499998862</v>
      </c>
      <c r="B4694" s="12">
        <v>205.0</v>
      </c>
    </row>
    <row r="4695" ht="15.75" customHeight="1">
      <c r="A4695" s="13">
        <v>42173.885416655285</v>
      </c>
      <c r="B4695" s="12">
        <v>189.0</v>
      </c>
    </row>
    <row r="4696" ht="15.75" customHeight="1">
      <c r="A4696" s="13">
        <v>42173.89583332195</v>
      </c>
      <c r="B4696" s="12">
        <v>199.0</v>
      </c>
    </row>
    <row r="4697" ht="15.75" customHeight="1">
      <c r="A4697" s="13">
        <v>42173.90624998861</v>
      </c>
      <c r="B4697" s="12">
        <v>177.0</v>
      </c>
    </row>
    <row r="4698" ht="15.75" customHeight="1">
      <c r="A4698" s="13">
        <v>42173.91666665528</v>
      </c>
      <c r="B4698" s="12">
        <v>188.0</v>
      </c>
    </row>
    <row r="4699" ht="15.75" customHeight="1">
      <c r="A4699" s="13">
        <v>42173.92708332194</v>
      </c>
      <c r="B4699" s="12">
        <v>172.0</v>
      </c>
    </row>
    <row r="4700" ht="15.75" customHeight="1">
      <c r="A4700" s="13">
        <v>42173.937499988606</v>
      </c>
      <c r="B4700" s="12">
        <v>188.0</v>
      </c>
    </row>
    <row r="4701" ht="15.75" customHeight="1">
      <c r="A4701" s="13">
        <v>42173.94791665527</v>
      </c>
      <c r="B4701" s="12">
        <v>186.0</v>
      </c>
    </row>
    <row r="4702" ht="15.75" customHeight="1">
      <c r="A4702" s="13">
        <v>42173.958333321934</v>
      </c>
      <c r="B4702" s="12">
        <v>184.0</v>
      </c>
    </row>
    <row r="4703" ht="15.75" customHeight="1">
      <c r="A4703" s="13">
        <v>42173.9687499886</v>
      </c>
      <c r="B4703" s="12">
        <v>175.0</v>
      </c>
    </row>
    <row r="4704" ht="15.75" customHeight="1">
      <c r="A4704" s="13">
        <v>42173.97916665526</v>
      </c>
      <c r="B4704" s="12">
        <v>174.0</v>
      </c>
    </row>
    <row r="4705" ht="15.75" customHeight="1">
      <c r="A4705" s="13">
        <v>42173.98958332193</v>
      </c>
      <c r="B4705" s="12">
        <v>173.0</v>
      </c>
    </row>
    <row r="4706" ht="15.75" customHeight="1">
      <c r="A4706" s="13">
        <v>42173.99999998859</v>
      </c>
      <c r="B4706" s="12">
        <v>180.0</v>
      </c>
    </row>
    <row r="4707" ht="15.75" customHeight="1">
      <c r="A4707" s="13">
        <v>42174.010416655256</v>
      </c>
      <c r="B4707" s="12">
        <v>169.0</v>
      </c>
    </row>
    <row r="4708" ht="15.75" customHeight="1">
      <c r="A4708" s="13">
        <v>42174.02083332192</v>
      </c>
      <c r="B4708" s="12">
        <v>171.0</v>
      </c>
    </row>
    <row r="4709" ht="15.75" customHeight="1">
      <c r="A4709" s="13">
        <v>42174.031249988584</v>
      </c>
      <c r="B4709" s="12">
        <v>167.0</v>
      </c>
    </row>
    <row r="4710" ht="15.75" customHeight="1">
      <c r="A4710" s="13">
        <v>42174.04166665525</v>
      </c>
      <c r="B4710" s="12">
        <v>176.0</v>
      </c>
    </row>
    <row r="4711" ht="15.75" customHeight="1">
      <c r="A4711" s="13">
        <v>42174.05208332191</v>
      </c>
      <c r="B4711" s="12">
        <v>180.0</v>
      </c>
    </row>
    <row r="4712" ht="15.75" customHeight="1">
      <c r="A4712" s="13">
        <v>42174.06249998858</v>
      </c>
      <c r="B4712" s="12">
        <v>177.0</v>
      </c>
    </row>
    <row r="4713" ht="15.75" customHeight="1">
      <c r="A4713" s="13">
        <v>42174.07291665524</v>
      </c>
      <c r="B4713" s="12">
        <v>165.0</v>
      </c>
    </row>
    <row r="4714" ht="15.75" customHeight="1">
      <c r="A4714" s="13">
        <v>42174.083333321905</v>
      </c>
      <c r="B4714" s="12">
        <v>159.0</v>
      </c>
    </row>
    <row r="4715" ht="15.75" customHeight="1">
      <c r="A4715" s="13">
        <v>42174.09374998857</v>
      </c>
      <c r="B4715" s="12">
        <v>158.0</v>
      </c>
    </row>
    <row r="4716" ht="15.75" customHeight="1">
      <c r="A4716" s="13">
        <v>42174.104166655234</v>
      </c>
      <c r="B4716" s="12">
        <v>156.0</v>
      </c>
    </row>
    <row r="4717" ht="15.75" customHeight="1">
      <c r="A4717" s="13">
        <v>42174.1145833219</v>
      </c>
      <c r="B4717" s="12">
        <v>164.0</v>
      </c>
    </row>
    <row r="4718" ht="15.75" customHeight="1">
      <c r="A4718" s="13">
        <v>42174.12499998856</v>
      </c>
      <c r="B4718" s="12">
        <v>156.0</v>
      </c>
    </row>
    <row r="4719" ht="15.75" customHeight="1">
      <c r="A4719" s="13">
        <v>42174.13541665523</v>
      </c>
      <c r="B4719" s="12">
        <v>159.0</v>
      </c>
    </row>
    <row r="4720" ht="15.75" customHeight="1">
      <c r="A4720" s="13">
        <v>42174.14583332189</v>
      </c>
      <c r="B4720" s="12">
        <v>154.0</v>
      </c>
    </row>
    <row r="4721" ht="15.75" customHeight="1">
      <c r="A4721" s="13">
        <v>42174.156249988555</v>
      </c>
      <c r="B4721" s="12">
        <v>158.0</v>
      </c>
    </row>
    <row r="4722" ht="15.75" customHeight="1">
      <c r="A4722" s="13">
        <v>42174.16666665522</v>
      </c>
      <c r="B4722" s="12">
        <v>156.0</v>
      </c>
    </row>
    <row r="4723" ht="15.75" customHeight="1">
      <c r="A4723" s="13">
        <v>42174.17708332188</v>
      </c>
      <c r="B4723" s="12">
        <v>168.0</v>
      </c>
    </row>
    <row r="4724" ht="15.75" customHeight="1">
      <c r="A4724" s="13">
        <v>42174.18749998855</v>
      </c>
      <c r="B4724" s="12">
        <v>146.0</v>
      </c>
    </row>
    <row r="4725" ht="15.75" customHeight="1">
      <c r="A4725" s="13">
        <v>42174.19791665521</v>
      </c>
      <c r="B4725" s="12">
        <v>146.0</v>
      </c>
    </row>
    <row r="4726" ht="15.75" customHeight="1">
      <c r="A4726" s="13">
        <v>42174.208333321876</v>
      </c>
      <c r="B4726" s="12">
        <v>144.0</v>
      </c>
    </row>
    <row r="4727" ht="15.75" customHeight="1">
      <c r="A4727" s="13">
        <v>42174.21874998854</v>
      </c>
      <c r="B4727" s="12">
        <v>147.0</v>
      </c>
    </row>
    <row r="4728" ht="15.75" customHeight="1">
      <c r="A4728" s="13">
        <v>42174.229166655205</v>
      </c>
      <c r="B4728" s="12">
        <v>145.0</v>
      </c>
    </row>
    <row r="4729" ht="15.75" customHeight="1">
      <c r="A4729" s="13">
        <v>42174.23958332187</v>
      </c>
      <c r="B4729" s="12">
        <v>143.0</v>
      </c>
    </row>
    <row r="4730" ht="15.75" customHeight="1">
      <c r="A4730" s="13">
        <v>42174.24999998853</v>
      </c>
      <c r="B4730" s="12">
        <v>148.0</v>
      </c>
    </row>
    <row r="4731" ht="15.75" customHeight="1">
      <c r="A4731" s="13">
        <v>42174.2604166552</v>
      </c>
      <c r="B4731" s="12">
        <v>140.0</v>
      </c>
    </row>
    <row r="4732" ht="15.75" customHeight="1">
      <c r="A4732" s="13">
        <v>42174.27083332186</v>
      </c>
      <c r="B4732" s="12">
        <v>146.0</v>
      </c>
    </row>
    <row r="4733" ht="15.75" customHeight="1">
      <c r="A4733" s="13">
        <v>42174.281249988526</v>
      </c>
      <c r="B4733" s="12">
        <v>156.0</v>
      </c>
    </row>
    <row r="4734" ht="15.75" customHeight="1">
      <c r="A4734" s="13">
        <v>42174.29166665519</v>
      </c>
      <c r="B4734" s="12">
        <v>166.0</v>
      </c>
    </row>
    <row r="4735" ht="15.75" customHeight="1">
      <c r="A4735" s="13">
        <v>42174.302083321854</v>
      </c>
      <c r="B4735" s="12">
        <v>170.0</v>
      </c>
    </row>
    <row r="4736" ht="15.75" customHeight="1">
      <c r="A4736" s="13">
        <v>42174.31249998852</v>
      </c>
      <c r="B4736" s="12">
        <v>164.0</v>
      </c>
    </row>
    <row r="4737" ht="15.75" customHeight="1">
      <c r="A4737" s="13">
        <v>42174.32291665518</v>
      </c>
      <c r="B4737" s="12">
        <v>167.0</v>
      </c>
    </row>
    <row r="4738" ht="15.75" customHeight="1">
      <c r="A4738" s="13">
        <v>42174.33333332185</v>
      </c>
      <c r="B4738" s="12">
        <v>170.0</v>
      </c>
    </row>
    <row r="4739" ht="15.75" customHeight="1">
      <c r="A4739" s="13">
        <v>42174.34374998851</v>
      </c>
      <c r="B4739" s="12">
        <v>175.0</v>
      </c>
    </row>
    <row r="4740" ht="15.75" customHeight="1">
      <c r="A4740" s="13">
        <v>42174.354166655176</v>
      </c>
      <c r="B4740" s="12">
        <v>181.0</v>
      </c>
    </row>
    <row r="4741" ht="15.75" customHeight="1">
      <c r="A4741" s="13">
        <v>42174.36458332184</v>
      </c>
      <c r="B4741" s="12">
        <v>191.0</v>
      </c>
    </row>
    <row r="4742" ht="15.75" customHeight="1">
      <c r="A4742" s="13">
        <v>42174.374999988504</v>
      </c>
      <c r="B4742" s="12">
        <v>204.0</v>
      </c>
    </row>
    <row r="4743" ht="15.75" customHeight="1">
      <c r="A4743" s="13">
        <v>42174.38541665517</v>
      </c>
      <c r="B4743" s="12">
        <v>194.0</v>
      </c>
    </row>
    <row r="4744" ht="15.75" customHeight="1">
      <c r="A4744" s="13">
        <v>42174.39583332183</v>
      </c>
      <c r="B4744" s="12">
        <v>196.0</v>
      </c>
    </row>
    <row r="4745" ht="15.75" customHeight="1">
      <c r="A4745" s="13">
        <v>42174.4062499885</v>
      </c>
      <c r="B4745" s="12">
        <v>210.0</v>
      </c>
    </row>
    <row r="4746" ht="15.75" customHeight="1">
      <c r="A4746" s="13">
        <v>42174.41666665516</v>
      </c>
      <c r="B4746" s="12">
        <v>207.0</v>
      </c>
    </row>
    <row r="4747" ht="15.75" customHeight="1">
      <c r="A4747" s="13">
        <v>42174.427083321825</v>
      </c>
      <c r="B4747" s="12">
        <v>210.0</v>
      </c>
    </row>
    <row r="4748" ht="15.75" customHeight="1">
      <c r="A4748" s="13">
        <v>42174.43749998849</v>
      </c>
      <c r="B4748" s="12">
        <v>206.0</v>
      </c>
    </row>
    <row r="4749" ht="15.75" customHeight="1">
      <c r="A4749" s="13">
        <v>42174.447916655154</v>
      </c>
      <c r="B4749" s="12">
        <v>213.0</v>
      </c>
    </row>
    <row r="4750" ht="15.75" customHeight="1">
      <c r="A4750" s="13">
        <v>42174.45833332182</v>
      </c>
      <c r="B4750" s="12">
        <v>225.0</v>
      </c>
    </row>
    <row r="4751" ht="15.75" customHeight="1">
      <c r="A4751" s="13">
        <v>42174.46874998848</v>
      </c>
      <c r="B4751" s="12">
        <v>207.0</v>
      </c>
    </row>
    <row r="4752" ht="15.75" customHeight="1">
      <c r="A4752" s="13">
        <v>42174.47916665515</v>
      </c>
      <c r="B4752" s="12">
        <v>216.0</v>
      </c>
    </row>
    <row r="4753" ht="15.75" customHeight="1">
      <c r="A4753" s="13">
        <v>42174.48958332181</v>
      </c>
      <c r="B4753" s="12">
        <v>217.0</v>
      </c>
    </row>
    <row r="4754" ht="15.75" customHeight="1">
      <c r="A4754" s="13">
        <v>42174.499999988475</v>
      </c>
      <c r="B4754" s="12">
        <v>218.0</v>
      </c>
    </row>
    <row r="4755" ht="15.75" customHeight="1">
      <c r="A4755" s="13">
        <v>42174.51041665514</v>
      </c>
      <c r="B4755" s="12">
        <v>238.0</v>
      </c>
    </row>
    <row r="4756" ht="15.75" customHeight="1">
      <c r="A4756" s="13">
        <v>42174.5208333218</v>
      </c>
      <c r="B4756" s="12">
        <v>227.0</v>
      </c>
    </row>
    <row r="4757" ht="15.75" customHeight="1">
      <c r="A4757" s="13">
        <v>42174.53124998847</v>
      </c>
      <c r="B4757" s="12">
        <v>223.0</v>
      </c>
    </row>
    <row r="4758" ht="15.75" customHeight="1">
      <c r="A4758" s="13">
        <v>42174.54166665513</v>
      </c>
      <c r="B4758" s="12">
        <v>235.0</v>
      </c>
    </row>
    <row r="4759" ht="15.75" customHeight="1">
      <c r="A4759" s="13">
        <v>42174.552083321796</v>
      </c>
      <c r="B4759" s="12">
        <v>226.0</v>
      </c>
    </row>
    <row r="4760" ht="15.75" customHeight="1">
      <c r="A4760" s="13">
        <v>42174.56249998846</v>
      </c>
      <c r="B4760" s="12">
        <v>242.0</v>
      </c>
    </row>
    <row r="4761" ht="15.75" customHeight="1">
      <c r="A4761" s="13">
        <v>42174.572916655125</v>
      </c>
      <c r="B4761" s="12">
        <v>237.0</v>
      </c>
    </row>
    <row r="4762" ht="15.75" customHeight="1">
      <c r="A4762" s="13">
        <v>42174.58333332179</v>
      </c>
      <c r="B4762" s="12">
        <v>239.0</v>
      </c>
    </row>
    <row r="4763" ht="15.75" customHeight="1">
      <c r="A4763" s="13">
        <v>42174.59374998845</v>
      </c>
      <c r="B4763" s="12">
        <v>237.0</v>
      </c>
    </row>
    <row r="4764" ht="15.75" customHeight="1">
      <c r="A4764" s="13">
        <v>42174.60416665512</v>
      </c>
      <c r="B4764" s="12">
        <v>247.0</v>
      </c>
    </row>
    <row r="4765" ht="15.75" customHeight="1">
      <c r="A4765" s="13">
        <v>42174.61458332178</v>
      </c>
      <c r="B4765" s="12">
        <v>241.0</v>
      </c>
    </row>
    <row r="4766" ht="15.75" customHeight="1">
      <c r="A4766" s="13">
        <v>42174.624999988446</v>
      </c>
      <c r="B4766" s="12">
        <v>246.0</v>
      </c>
    </row>
    <row r="4767" ht="15.75" customHeight="1">
      <c r="A4767" s="13">
        <v>42174.63541665511</v>
      </c>
      <c r="B4767" s="12">
        <v>238.0</v>
      </c>
    </row>
    <row r="4768" ht="15.75" customHeight="1">
      <c r="A4768" s="13">
        <v>42174.645833321774</v>
      </c>
      <c r="B4768" s="12">
        <v>246.0</v>
      </c>
    </row>
    <row r="4769" ht="15.75" customHeight="1">
      <c r="A4769" s="13">
        <v>42174.65624998844</v>
      </c>
      <c r="B4769" s="12">
        <v>244.0</v>
      </c>
    </row>
    <row r="4770" ht="15.75" customHeight="1">
      <c r="A4770" s="13">
        <v>42174.6666666551</v>
      </c>
      <c r="B4770" s="12">
        <v>248.0</v>
      </c>
    </row>
    <row r="4771" ht="15.75" customHeight="1">
      <c r="A4771" s="13">
        <v>42174.67708332177</v>
      </c>
      <c r="B4771" s="12">
        <v>243.0</v>
      </c>
    </row>
    <row r="4772" ht="15.75" customHeight="1">
      <c r="A4772" s="13">
        <v>42174.68749998843</v>
      </c>
      <c r="B4772" s="12">
        <v>247.0</v>
      </c>
    </row>
    <row r="4773" ht="15.75" customHeight="1">
      <c r="A4773" s="13">
        <v>42174.697916655095</v>
      </c>
      <c r="B4773" s="12">
        <v>234.0</v>
      </c>
    </row>
    <row r="4774" ht="15.75" customHeight="1">
      <c r="A4774" s="13">
        <v>42174.70833332176</v>
      </c>
      <c r="B4774" s="12">
        <v>236.0</v>
      </c>
    </row>
    <row r="4775" ht="15.75" customHeight="1">
      <c r="A4775" s="13">
        <v>42174.718749988424</v>
      </c>
      <c r="B4775" s="12">
        <v>244.0</v>
      </c>
    </row>
    <row r="4776" ht="15.75" customHeight="1">
      <c r="A4776" s="13">
        <v>42174.72916665509</v>
      </c>
      <c r="B4776" s="12">
        <v>259.0</v>
      </c>
    </row>
    <row r="4777" ht="15.75" customHeight="1">
      <c r="A4777" s="13">
        <v>42174.73958332175</v>
      </c>
      <c r="B4777" s="12">
        <v>240.0</v>
      </c>
    </row>
    <row r="4778" ht="15.75" customHeight="1">
      <c r="A4778" s="13">
        <v>42174.74999998842</v>
      </c>
      <c r="B4778" s="12">
        <v>246.0</v>
      </c>
    </row>
    <row r="4779" ht="15.75" customHeight="1">
      <c r="A4779" s="13">
        <v>42174.76041665508</v>
      </c>
      <c r="B4779" s="12">
        <v>230.0</v>
      </c>
    </row>
    <row r="4780" ht="15.75" customHeight="1">
      <c r="A4780" s="13">
        <v>42174.770833321745</v>
      </c>
      <c r="B4780" s="12">
        <v>244.0</v>
      </c>
    </row>
    <row r="4781" ht="15.75" customHeight="1">
      <c r="A4781" s="13">
        <v>42174.78124998841</v>
      </c>
      <c r="B4781" s="12">
        <v>240.0</v>
      </c>
    </row>
    <row r="4782" ht="15.75" customHeight="1">
      <c r="A4782" s="13">
        <v>42174.791666655074</v>
      </c>
      <c r="B4782" s="12">
        <v>230.0</v>
      </c>
    </row>
    <row r="4783" ht="15.75" customHeight="1">
      <c r="A4783" s="13">
        <v>42174.80208332174</v>
      </c>
      <c r="B4783" s="12">
        <v>227.0</v>
      </c>
    </row>
    <row r="4784" ht="15.75" customHeight="1">
      <c r="A4784" s="13">
        <v>42174.8124999884</v>
      </c>
      <c r="B4784" s="12">
        <v>224.0</v>
      </c>
    </row>
    <row r="4785" ht="15.75" customHeight="1">
      <c r="A4785" s="13">
        <v>42174.82291665507</v>
      </c>
      <c r="B4785" s="12">
        <v>218.0</v>
      </c>
    </row>
    <row r="4786" ht="15.75" customHeight="1">
      <c r="A4786" s="13">
        <v>42174.83333332173</v>
      </c>
      <c r="B4786" s="12">
        <v>211.0</v>
      </c>
    </row>
    <row r="4787" ht="15.75" customHeight="1">
      <c r="A4787" s="13">
        <v>42174.843749988395</v>
      </c>
      <c r="B4787" s="12">
        <v>223.0</v>
      </c>
    </row>
    <row r="4788" ht="15.75" customHeight="1">
      <c r="A4788" s="13">
        <v>42174.85416665506</v>
      </c>
      <c r="B4788" s="12">
        <v>216.0</v>
      </c>
    </row>
    <row r="4789" ht="15.75" customHeight="1">
      <c r="A4789" s="13">
        <v>42174.86458332172</v>
      </c>
      <c r="B4789" s="12">
        <v>209.0</v>
      </c>
    </row>
    <row r="4790" ht="15.75" customHeight="1">
      <c r="A4790" s="13">
        <v>42174.87499998839</v>
      </c>
      <c r="B4790" s="12">
        <v>205.0</v>
      </c>
    </row>
    <row r="4791" ht="15.75" customHeight="1">
      <c r="A4791" s="13">
        <v>42174.88541665505</v>
      </c>
      <c r="B4791" s="12">
        <v>194.0</v>
      </c>
    </row>
    <row r="4792" ht="15.75" customHeight="1">
      <c r="A4792" s="13">
        <v>42174.895833321716</v>
      </c>
      <c r="B4792" s="12">
        <v>186.0</v>
      </c>
    </row>
    <row r="4793" ht="15.75" customHeight="1">
      <c r="A4793" s="13">
        <v>42174.90624998838</v>
      </c>
      <c r="B4793" s="12">
        <v>197.0</v>
      </c>
    </row>
    <row r="4794" ht="15.75" customHeight="1">
      <c r="A4794" s="13">
        <v>42174.916666655045</v>
      </c>
      <c r="B4794" s="12">
        <v>178.0</v>
      </c>
    </row>
    <row r="4795" ht="15.75" customHeight="1">
      <c r="A4795" s="13">
        <v>42174.92708332171</v>
      </c>
      <c r="B4795" s="12">
        <v>178.0</v>
      </c>
    </row>
    <row r="4796" ht="15.75" customHeight="1">
      <c r="A4796" s="13">
        <v>42174.93749998837</v>
      </c>
      <c r="B4796" s="12">
        <v>173.0</v>
      </c>
    </row>
    <row r="4797" ht="15.75" customHeight="1">
      <c r="A4797" s="13">
        <v>42174.94791665504</v>
      </c>
      <c r="B4797" s="12">
        <v>186.0</v>
      </c>
    </row>
    <row r="4798" ht="15.75" customHeight="1">
      <c r="A4798" s="13">
        <v>42174.9583333217</v>
      </c>
      <c r="B4798" s="12">
        <v>176.0</v>
      </c>
    </row>
    <row r="4799" ht="15.75" customHeight="1">
      <c r="A4799" s="13">
        <v>42174.968749988366</v>
      </c>
      <c r="B4799" s="12">
        <v>179.0</v>
      </c>
    </row>
    <row r="4800" ht="15.75" customHeight="1">
      <c r="A4800" s="13">
        <v>42174.97916665503</v>
      </c>
      <c r="B4800" s="12">
        <v>163.0</v>
      </c>
    </row>
    <row r="4801" ht="15.75" customHeight="1">
      <c r="A4801" s="13">
        <v>42174.989583321694</v>
      </c>
      <c r="B4801" s="12">
        <v>175.0</v>
      </c>
    </row>
    <row r="4802" ht="15.75" customHeight="1">
      <c r="A4802" s="13">
        <v>42174.99999998836</v>
      </c>
      <c r="B4802" s="12">
        <v>170.0</v>
      </c>
    </row>
    <row r="4803" ht="15.75" customHeight="1">
      <c r="A4803" s="13">
        <v>42175.01041665502</v>
      </c>
      <c r="B4803" s="12">
        <v>183.0</v>
      </c>
    </row>
    <row r="4804" ht="15.75" customHeight="1">
      <c r="A4804" s="13">
        <v>42175.02083332169</v>
      </c>
      <c r="B4804" s="12">
        <v>164.0</v>
      </c>
    </row>
    <row r="4805" ht="15.75" customHeight="1">
      <c r="A4805" s="13">
        <v>42175.03124998835</v>
      </c>
      <c r="B4805" s="12">
        <v>166.0</v>
      </c>
    </row>
    <row r="4806" ht="15.75" customHeight="1">
      <c r="A4806" s="13">
        <v>42175.041666655015</v>
      </c>
      <c r="B4806" s="12">
        <v>156.0</v>
      </c>
    </row>
    <row r="4807" ht="15.75" customHeight="1">
      <c r="A4807" s="13">
        <v>42175.05208332168</v>
      </c>
      <c r="B4807" s="12">
        <v>160.0</v>
      </c>
    </row>
    <row r="4808" ht="15.75" customHeight="1">
      <c r="A4808" s="13">
        <v>42175.062499988344</v>
      </c>
      <c r="B4808" s="12">
        <v>174.0</v>
      </c>
    </row>
    <row r="4809" ht="15.75" customHeight="1">
      <c r="A4809" s="13">
        <v>42175.07291665501</v>
      </c>
      <c r="B4809" s="12">
        <v>157.0</v>
      </c>
    </row>
    <row r="4810" ht="15.75" customHeight="1">
      <c r="A4810" s="13">
        <v>42175.08333332167</v>
      </c>
      <c r="B4810" s="12">
        <v>163.0</v>
      </c>
    </row>
    <row r="4811" ht="15.75" customHeight="1">
      <c r="A4811" s="13">
        <v>42175.09374998834</v>
      </c>
      <c r="B4811" s="12">
        <v>153.0</v>
      </c>
    </row>
    <row r="4812" ht="15.75" customHeight="1">
      <c r="A4812" s="13">
        <v>42175.104166655</v>
      </c>
      <c r="B4812" s="12">
        <v>169.0</v>
      </c>
    </row>
    <row r="4813" ht="15.75" customHeight="1">
      <c r="A4813" s="13">
        <v>42175.114583321665</v>
      </c>
      <c r="B4813" s="12">
        <v>150.0</v>
      </c>
    </row>
    <row r="4814" ht="15.75" customHeight="1">
      <c r="A4814" s="13">
        <v>42175.12499998833</v>
      </c>
      <c r="B4814" s="12">
        <v>152.0</v>
      </c>
    </row>
    <row r="4815" ht="15.75" customHeight="1">
      <c r="A4815" s="13">
        <v>42175.13541665499</v>
      </c>
      <c r="B4815" s="12">
        <v>148.0</v>
      </c>
    </row>
    <row r="4816" ht="15.75" customHeight="1">
      <c r="A4816" s="13">
        <v>42175.14583332166</v>
      </c>
      <c r="B4816" s="12">
        <v>150.0</v>
      </c>
    </row>
    <row r="4817" ht="15.75" customHeight="1">
      <c r="A4817" s="13">
        <v>42175.15624998832</v>
      </c>
      <c r="B4817" s="12">
        <v>162.0</v>
      </c>
    </row>
    <row r="4818" ht="15.75" customHeight="1">
      <c r="A4818" s="13">
        <v>42175.166666654986</v>
      </c>
      <c r="B4818" s="12">
        <v>152.0</v>
      </c>
    </row>
    <row r="4819" ht="15.75" customHeight="1">
      <c r="A4819" s="13">
        <v>42175.17708332165</v>
      </c>
      <c r="B4819" s="12">
        <v>148.0</v>
      </c>
    </row>
    <row r="4820" ht="15.75" customHeight="1">
      <c r="A4820" s="13">
        <v>42175.187499988315</v>
      </c>
      <c r="B4820" s="12">
        <v>146.0</v>
      </c>
    </row>
    <row r="4821" ht="15.75" customHeight="1">
      <c r="A4821" s="13">
        <v>42175.19791665498</v>
      </c>
      <c r="B4821" s="12">
        <v>146.0</v>
      </c>
    </row>
    <row r="4822" ht="15.75" customHeight="1">
      <c r="A4822" s="13">
        <v>42175.20833332164</v>
      </c>
      <c r="B4822" s="12">
        <v>145.0</v>
      </c>
    </row>
    <row r="4823" ht="15.75" customHeight="1">
      <c r="A4823" s="13">
        <v>42175.21874998831</v>
      </c>
      <c r="B4823" s="12">
        <v>159.0</v>
      </c>
    </row>
    <row r="4824" ht="15.75" customHeight="1">
      <c r="A4824" s="13">
        <v>42175.22916665497</v>
      </c>
      <c r="B4824" s="12">
        <v>147.0</v>
      </c>
    </row>
    <row r="4825" ht="15.75" customHeight="1">
      <c r="A4825" s="13">
        <v>42175.239583321636</v>
      </c>
      <c r="B4825" s="12">
        <v>144.0</v>
      </c>
    </row>
    <row r="4826" ht="15.75" customHeight="1">
      <c r="A4826" s="13">
        <v>42175.2499999883</v>
      </c>
      <c r="B4826" s="12">
        <v>143.0</v>
      </c>
    </row>
    <row r="4827" ht="15.75" customHeight="1">
      <c r="A4827" s="13">
        <v>42175.260416654965</v>
      </c>
      <c r="B4827" s="12">
        <v>144.0</v>
      </c>
    </row>
    <row r="4828" ht="15.75" customHeight="1">
      <c r="A4828" s="13">
        <v>42175.27083332163</v>
      </c>
      <c r="B4828" s="12">
        <v>148.0</v>
      </c>
    </row>
    <row r="4829" ht="15.75" customHeight="1">
      <c r="A4829" s="13">
        <v>42175.28124998829</v>
      </c>
      <c r="B4829" s="12">
        <v>149.0</v>
      </c>
    </row>
    <row r="4830" ht="15.75" customHeight="1">
      <c r="A4830" s="13">
        <v>42175.29166665496</v>
      </c>
      <c r="B4830" s="12">
        <v>141.0</v>
      </c>
    </row>
    <row r="4831" ht="15.75" customHeight="1">
      <c r="A4831" s="13">
        <v>42175.30208332162</v>
      </c>
      <c r="B4831" s="12">
        <v>142.0</v>
      </c>
    </row>
    <row r="4832" ht="15.75" customHeight="1">
      <c r="A4832" s="13">
        <v>42175.312499988286</v>
      </c>
      <c r="B4832" s="12">
        <v>142.0</v>
      </c>
    </row>
    <row r="4833" ht="15.75" customHeight="1">
      <c r="A4833" s="13">
        <v>42175.32291665495</v>
      </c>
      <c r="B4833" s="12">
        <v>143.0</v>
      </c>
    </row>
    <row r="4834" ht="15.75" customHeight="1">
      <c r="A4834" s="13">
        <v>42175.333333321614</v>
      </c>
      <c r="B4834" s="12">
        <v>145.0</v>
      </c>
    </row>
    <row r="4835" ht="15.75" customHeight="1">
      <c r="A4835" s="13">
        <v>42175.34374998828</v>
      </c>
      <c r="B4835" s="12">
        <v>147.0</v>
      </c>
    </row>
    <row r="4836" ht="15.75" customHeight="1">
      <c r="A4836" s="13">
        <v>42175.35416665494</v>
      </c>
      <c r="B4836" s="12">
        <v>161.0</v>
      </c>
    </row>
    <row r="4837" ht="15.75" customHeight="1">
      <c r="A4837" s="13">
        <v>42175.36458332161</v>
      </c>
      <c r="B4837" s="12">
        <v>156.0</v>
      </c>
    </row>
    <row r="4838" ht="15.75" customHeight="1">
      <c r="A4838" s="13">
        <v>42175.37499998827</v>
      </c>
      <c r="B4838" s="12">
        <v>150.0</v>
      </c>
    </row>
    <row r="4839" ht="15.75" customHeight="1">
      <c r="A4839" s="13">
        <v>42175.385416654935</v>
      </c>
      <c r="B4839" s="12">
        <v>154.0</v>
      </c>
    </row>
    <row r="4840" ht="15.75" customHeight="1">
      <c r="A4840" s="13">
        <v>42175.3958333216</v>
      </c>
      <c r="B4840" s="12">
        <v>165.0</v>
      </c>
    </row>
    <row r="4841" ht="15.75" customHeight="1">
      <c r="A4841" s="13">
        <v>42175.406249988264</v>
      </c>
      <c r="B4841" s="12">
        <v>159.0</v>
      </c>
    </row>
    <row r="4842" ht="15.75" customHeight="1">
      <c r="A4842" s="13">
        <v>42175.41666665493</v>
      </c>
      <c r="B4842" s="12">
        <v>164.0</v>
      </c>
    </row>
    <row r="4843" ht="15.75" customHeight="1">
      <c r="A4843" s="13">
        <v>42175.42708332159</v>
      </c>
      <c r="B4843" s="12">
        <v>164.0</v>
      </c>
    </row>
    <row r="4844" ht="15.75" customHeight="1">
      <c r="A4844" s="13">
        <v>42175.43749998826</v>
      </c>
      <c r="B4844" s="12">
        <v>160.0</v>
      </c>
    </row>
    <row r="4845" ht="15.75" customHeight="1">
      <c r="A4845" s="13">
        <v>42175.44791665492</v>
      </c>
      <c r="B4845" s="12">
        <v>177.0</v>
      </c>
    </row>
    <row r="4846" ht="15.75" customHeight="1">
      <c r="A4846" s="13">
        <v>42175.458333321585</v>
      </c>
      <c r="B4846" s="12">
        <v>180.0</v>
      </c>
    </row>
    <row r="4847" ht="15.75" customHeight="1">
      <c r="A4847" s="13">
        <v>42175.46874998825</v>
      </c>
      <c r="B4847" s="12">
        <v>176.0</v>
      </c>
    </row>
    <row r="4848" ht="15.75" customHeight="1">
      <c r="A4848" s="13">
        <v>42175.47916665491</v>
      </c>
      <c r="B4848" s="12">
        <v>169.0</v>
      </c>
    </row>
    <row r="4849" ht="15.75" customHeight="1">
      <c r="A4849" s="13">
        <v>42175.48958332158</v>
      </c>
      <c r="B4849" s="12">
        <v>190.0</v>
      </c>
    </row>
    <row r="4850" ht="15.75" customHeight="1">
      <c r="A4850" s="13">
        <v>42175.49999998824</v>
      </c>
      <c r="B4850" s="12">
        <v>192.0</v>
      </c>
    </row>
    <row r="4851" ht="15.75" customHeight="1">
      <c r="A4851" s="13">
        <v>42175.510416654906</v>
      </c>
      <c r="B4851" s="12">
        <v>172.0</v>
      </c>
    </row>
    <row r="4852" ht="15.75" customHeight="1">
      <c r="A4852" s="13">
        <v>42175.52083332157</v>
      </c>
      <c r="B4852" s="12">
        <v>198.0</v>
      </c>
    </row>
    <row r="4853" ht="15.75" customHeight="1">
      <c r="A4853" s="13">
        <v>42175.531249988235</v>
      </c>
      <c r="B4853" s="12">
        <v>174.0</v>
      </c>
    </row>
    <row r="4854" ht="15.75" customHeight="1">
      <c r="A4854" s="13">
        <v>42175.5416666549</v>
      </c>
      <c r="B4854" s="12">
        <v>195.0</v>
      </c>
    </row>
    <row r="4855" ht="15.75" customHeight="1">
      <c r="A4855" s="13">
        <v>42175.55208332156</v>
      </c>
      <c r="B4855" s="12">
        <v>188.0</v>
      </c>
    </row>
    <row r="4856" ht="15.75" customHeight="1">
      <c r="A4856" s="13">
        <v>42175.56249998823</v>
      </c>
      <c r="B4856" s="12">
        <v>180.0</v>
      </c>
    </row>
    <row r="4857" ht="15.75" customHeight="1">
      <c r="A4857" s="13">
        <v>42175.57291665489</v>
      </c>
      <c r="B4857" s="12">
        <v>184.0</v>
      </c>
    </row>
    <row r="4858" ht="15.75" customHeight="1">
      <c r="A4858" s="13">
        <v>42175.583333321556</v>
      </c>
      <c r="B4858" s="12">
        <v>184.0</v>
      </c>
    </row>
    <row r="4859" ht="15.75" customHeight="1">
      <c r="A4859" s="13">
        <v>42175.59374998822</v>
      </c>
      <c r="B4859" s="12">
        <v>212.0</v>
      </c>
    </row>
    <row r="4860" ht="15.75" customHeight="1">
      <c r="A4860" s="13">
        <v>42175.604166654884</v>
      </c>
      <c r="B4860" s="12">
        <v>195.0</v>
      </c>
    </row>
    <row r="4861" ht="15.75" customHeight="1">
      <c r="A4861" s="13">
        <v>42175.61458332155</v>
      </c>
      <c r="B4861" s="12">
        <v>202.0</v>
      </c>
    </row>
    <row r="4862" ht="15.75" customHeight="1">
      <c r="A4862" s="13">
        <v>42175.62499998821</v>
      </c>
      <c r="B4862" s="12">
        <v>187.0</v>
      </c>
    </row>
    <row r="4863" ht="15.75" customHeight="1">
      <c r="A4863" s="13">
        <v>42175.63541665488</v>
      </c>
      <c r="B4863" s="12">
        <v>195.0</v>
      </c>
    </row>
    <row r="4864" ht="15.75" customHeight="1">
      <c r="A4864" s="13">
        <v>42175.64583332154</v>
      </c>
      <c r="B4864" s="12">
        <v>216.0</v>
      </c>
    </row>
    <row r="4865" ht="15.75" customHeight="1">
      <c r="A4865" s="13">
        <v>42175.656249988206</v>
      </c>
      <c r="B4865" s="12">
        <v>200.0</v>
      </c>
    </row>
    <row r="4866" ht="15.75" customHeight="1">
      <c r="A4866" s="13">
        <v>42175.66666665487</v>
      </c>
      <c r="B4866" s="12">
        <v>205.0</v>
      </c>
    </row>
    <row r="4867" ht="15.75" customHeight="1">
      <c r="A4867" s="13">
        <v>42175.677083321534</v>
      </c>
      <c r="B4867" s="12">
        <v>193.0</v>
      </c>
    </row>
    <row r="4868" ht="15.75" customHeight="1">
      <c r="A4868" s="13">
        <v>42175.6874999882</v>
      </c>
      <c r="B4868" s="12">
        <v>194.0</v>
      </c>
    </row>
    <row r="4869" ht="15.75" customHeight="1">
      <c r="A4869" s="13">
        <v>42175.69791665486</v>
      </c>
      <c r="B4869" s="12">
        <v>216.0</v>
      </c>
    </row>
    <row r="4870" ht="15.75" customHeight="1">
      <c r="A4870" s="13">
        <v>42175.70833332153</v>
      </c>
      <c r="B4870" s="12">
        <v>196.0</v>
      </c>
    </row>
    <row r="4871" ht="15.75" customHeight="1">
      <c r="A4871" s="13">
        <v>42175.71874998819</v>
      </c>
      <c r="B4871" s="12">
        <v>200.0</v>
      </c>
    </row>
    <row r="4872" ht="15.75" customHeight="1">
      <c r="A4872" s="13">
        <v>42175.729166654855</v>
      </c>
      <c r="B4872" s="12">
        <v>195.0</v>
      </c>
    </row>
    <row r="4873" ht="15.75" customHeight="1">
      <c r="A4873" s="13">
        <v>42175.73958332152</v>
      </c>
      <c r="B4873" s="12">
        <v>209.0</v>
      </c>
    </row>
    <row r="4874" ht="15.75" customHeight="1">
      <c r="A4874" s="13">
        <v>42175.749999988184</v>
      </c>
      <c r="B4874" s="12">
        <v>211.0</v>
      </c>
    </row>
    <row r="4875" ht="15.75" customHeight="1">
      <c r="A4875" s="13">
        <v>42175.76041665485</v>
      </c>
      <c r="B4875" s="12">
        <v>201.0</v>
      </c>
    </row>
    <row r="4876" ht="15.75" customHeight="1">
      <c r="A4876" s="13">
        <v>42175.77083332151</v>
      </c>
      <c r="B4876" s="12">
        <v>204.0</v>
      </c>
    </row>
    <row r="4877" ht="15.75" customHeight="1">
      <c r="A4877" s="13">
        <v>42175.78124998818</v>
      </c>
      <c r="B4877" s="12">
        <v>201.0</v>
      </c>
    </row>
    <row r="4878" ht="15.75" customHeight="1">
      <c r="A4878" s="13">
        <v>42175.79166665484</v>
      </c>
      <c r="B4878" s="12">
        <v>211.0</v>
      </c>
    </row>
    <row r="4879" ht="15.75" customHeight="1">
      <c r="A4879" s="13">
        <v>42175.802083321505</v>
      </c>
      <c r="B4879" s="12">
        <v>198.0</v>
      </c>
    </row>
    <row r="4880" ht="15.75" customHeight="1">
      <c r="A4880" s="13">
        <v>42175.81249998817</v>
      </c>
      <c r="B4880" s="12">
        <v>194.0</v>
      </c>
    </row>
    <row r="4881" ht="15.75" customHeight="1">
      <c r="A4881" s="13">
        <v>42175.82291665483</v>
      </c>
      <c r="B4881" s="12">
        <v>196.0</v>
      </c>
    </row>
    <row r="4882" ht="15.75" customHeight="1">
      <c r="A4882" s="13">
        <v>42175.8333333215</v>
      </c>
      <c r="B4882" s="12">
        <v>191.0</v>
      </c>
    </row>
    <row r="4883" ht="15.75" customHeight="1">
      <c r="A4883" s="13">
        <v>42175.84374998816</v>
      </c>
      <c r="B4883" s="12">
        <v>201.0</v>
      </c>
    </row>
    <row r="4884" ht="15.75" customHeight="1">
      <c r="A4884" s="13">
        <v>42175.854166654826</v>
      </c>
      <c r="B4884" s="12">
        <v>192.0</v>
      </c>
    </row>
    <row r="4885" ht="15.75" customHeight="1">
      <c r="A4885" s="13">
        <v>42175.86458332149</v>
      </c>
      <c r="B4885" s="12">
        <v>184.0</v>
      </c>
    </row>
    <row r="4886" ht="15.75" customHeight="1">
      <c r="A4886" s="13">
        <v>42175.874999988155</v>
      </c>
      <c r="B4886" s="12">
        <v>175.0</v>
      </c>
    </row>
    <row r="4887" ht="15.75" customHeight="1">
      <c r="A4887" s="13">
        <v>42175.88541665482</v>
      </c>
      <c r="B4887" s="12">
        <v>188.0</v>
      </c>
    </row>
    <row r="4888" ht="15.75" customHeight="1">
      <c r="A4888" s="13">
        <v>42175.89583332148</v>
      </c>
      <c r="B4888" s="12">
        <v>191.0</v>
      </c>
    </row>
    <row r="4889" ht="15.75" customHeight="1">
      <c r="A4889" s="13">
        <v>42175.90624998815</v>
      </c>
      <c r="B4889" s="12">
        <v>176.0</v>
      </c>
    </row>
    <row r="4890" ht="15.75" customHeight="1">
      <c r="A4890" s="13">
        <v>42175.91666665481</v>
      </c>
      <c r="B4890" s="12">
        <v>175.0</v>
      </c>
    </row>
    <row r="4891" ht="15.75" customHeight="1">
      <c r="A4891" s="13">
        <v>42175.927083321476</v>
      </c>
      <c r="B4891" s="12">
        <v>167.0</v>
      </c>
    </row>
    <row r="4892" ht="15.75" customHeight="1">
      <c r="A4892" s="13">
        <v>42175.93749998814</v>
      </c>
      <c r="B4892" s="12">
        <v>188.0</v>
      </c>
    </row>
    <row r="4893" ht="15.75" customHeight="1">
      <c r="A4893" s="13">
        <v>42175.947916654804</v>
      </c>
      <c r="B4893" s="12">
        <v>172.0</v>
      </c>
    </row>
    <row r="4894" ht="15.75" customHeight="1">
      <c r="A4894" s="13">
        <v>42175.95833332147</v>
      </c>
      <c r="B4894" s="12">
        <v>178.0</v>
      </c>
    </row>
    <row r="4895" ht="15.75" customHeight="1">
      <c r="A4895" s="13">
        <v>42175.96874998813</v>
      </c>
      <c r="B4895" s="12">
        <v>179.0</v>
      </c>
    </row>
    <row r="4896" ht="15.75" customHeight="1">
      <c r="A4896" s="13">
        <v>42175.9791666548</v>
      </c>
      <c r="B4896" s="12">
        <v>178.0</v>
      </c>
    </row>
    <row r="4897" ht="15.75" customHeight="1">
      <c r="A4897" s="13">
        <v>42175.98958332146</v>
      </c>
      <c r="B4897" s="12">
        <v>183.0</v>
      </c>
    </row>
    <row r="4898" ht="15.75" customHeight="1">
      <c r="A4898" s="13">
        <v>42175.999999988126</v>
      </c>
      <c r="B4898" s="12">
        <v>175.0</v>
      </c>
    </row>
    <row r="4899" ht="15.75" customHeight="1">
      <c r="A4899" s="13">
        <v>42176.01041665479</v>
      </c>
      <c r="B4899" s="12">
        <v>161.0</v>
      </c>
    </row>
    <row r="4900" ht="15.75" customHeight="1">
      <c r="A4900" s="13">
        <v>42176.020833321454</v>
      </c>
      <c r="B4900" s="12">
        <v>172.0</v>
      </c>
    </row>
    <row r="4901" ht="15.75" customHeight="1">
      <c r="A4901" s="13">
        <v>42176.03124998812</v>
      </c>
      <c r="B4901" s="12">
        <v>180.0</v>
      </c>
    </row>
    <row r="4902" ht="15.75" customHeight="1">
      <c r="A4902" s="13">
        <v>42176.04166665478</v>
      </c>
      <c r="B4902" s="12">
        <v>167.0</v>
      </c>
    </row>
    <row r="4903" ht="15.75" customHeight="1">
      <c r="A4903" s="13">
        <v>42176.05208332145</v>
      </c>
      <c r="B4903" s="12">
        <v>161.0</v>
      </c>
    </row>
    <row r="4904" ht="15.75" customHeight="1">
      <c r="A4904" s="13">
        <v>42176.06249998811</v>
      </c>
      <c r="B4904" s="12">
        <v>164.0</v>
      </c>
    </row>
    <row r="4905" ht="15.75" customHeight="1">
      <c r="A4905" s="13">
        <v>42176.072916654775</v>
      </c>
      <c r="B4905" s="12">
        <v>163.0</v>
      </c>
    </row>
    <row r="4906" ht="15.75" customHeight="1">
      <c r="A4906" s="13">
        <v>42176.08333332144</v>
      </c>
      <c r="B4906" s="12">
        <v>174.0</v>
      </c>
    </row>
    <row r="4907" ht="15.75" customHeight="1">
      <c r="A4907" s="13">
        <v>42176.093749988104</v>
      </c>
      <c r="B4907" s="12">
        <v>164.0</v>
      </c>
    </row>
    <row r="4908" ht="15.75" customHeight="1">
      <c r="A4908" s="13">
        <v>42176.10416665477</v>
      </c>
      <c r="B4908" s="12">
        <v>160.0</v>
      </c>
    </row>
    <row r="4909" ht="15.75" customHeight="1">
      <c r="A4909" s="13">
        <v>42176.11458332143</v>
      </c>
      <c r="B4909" s="12">
        <v>161.0</v>
      </c>
    </row>
    <row r="4910" ht="15.75" customHeight="1">
      <c r="A4910" s="13">
        <v>42176.1249999881</v>
      </c>
      <c r="B4910" s="12">
        <v>173.0</v>
      </c>
    </row>
    <row r="4911" ht="15.75" customHeight="1">
      <c r="A4911" s="13">
        <v>42176.13541665476</v>
      </c>
      <c r="B4911" s="12">
        <v>165.0</v>
      </c>
    </row>
    <row r="4912" ht="15.75" customHeight="1">
      <c r="A4912" s="13">
        <v>42176.145833321425</v>
      </c>
      <c r="B4912" s="12">
        <v>156.0</v>
      </c>
    </row>
    <row r="4913" ht="15.75" customHeight="1">
      <c r="A4913" s="13">
        <v>42176.15624998809</v>
      </c>
      <c r="B4913" s="12">
        <v>159.0</v>
      </c>
    </row>
    <row r="4914" ht="15.75" customHeight="1">
      <c r="A4914" s="13">
        <v>42176.16666665475</v>
      </c>
      <c r="B4914" s="12">
        <v>160.0</v>
      </c>
    </row>
    <row r="4915" ht="15.75" customHeight="1">
      <c r="A4915" s="13">
        <v>42176.17708332142</v>
      </c>
      <c r="B4915" s="12">
        <v>170.0</v>
      </c>
    </row>
    <row r="4916" ht="15.75" customHeight="1">
      <c r="A4916" s="13">
        <v>42176.18749998808</v>
      </c>
      <c r="B4916" s="12">
        <v>154.0</v>
      </c>
    </row>
    <row r="4917" ht="15.75" customHeight="1">
      <c r="A4917" s="13">
        <v>42176.197916654746</v>
      </c>
      <c r="B4917" s="12">
        <v>151.0</v>
      </c>
    </row>
    <row r="4918" ht="15.75" customHeight="1">
      <c r="A4918" s="13">
        <v>42176.20833332141</v>
      </c>
      <c r="B4918" s="12">
        <v>149.0</v>
      </c>
    </row>
    <row r="4919" ht="15.75" customHeight="1">
      <c r="A4919" s="13">
        <v>42176.218749988075</v>
      </c>
      <c r="B4919" s="12">
        <v>152.0</v>
      </c>
    </row>
    <row r="4920" ht="15.75" customHeight="1">
      <c r="A4920" s="13">
        <v>42176.22916665474</v>
      </c>
      <c r="B4920" s="12">
        <v>155.0</v>
      </c>
    </row>
    <row r="4921" ht="15.75" customHeight="1">
      <c r="A4921" s="13">
        <v>42176.2395833214</v>
      </c>
      <c r="B4921" s="12">
        <v>160.0</v>
      </c>
    </row>
    <row r="4922" ht="15.75" customHeight="1">
      <c r="A4922" s="13">
        <v>42176.24999998807</v>
      </c>
      <c r="B4922" s="12">
        <v>152.0</v>
      </c>
    </row>
    <row r="4923" ht="15.75" customHeight="1">
      <c r="A4923" s="13">
        <v>42176.26041665473</v>
      </c>
      <c r="B4923" s="12">
        <v>148.0</v>
      </c>
    </row>
    <row r="4924" ht="15.75" customHeight="1">
      <c r="A4924" s="13">
        <v>42176.270833321396</v>
      </c>
      <c r="B4924" s="12">
        <v>158.0</v>
      </c>
    </row>
    <row r="4925" ht="15.75" customHeight="1">
      <c r="A4925" s="13">
        <v>42176.28124998806</v>
      </c>
      <c r="B4925" s="12">
        <v>177.0</v>
      </c>
    </row>
    <row r="4926" ht="15.75" customHeight="1">
      <c r="A4926" s="13">
        <v>42176.291666654724</v>
      </c>
      <c r="B4926" s="12">
        <v>166.0</v>
      </c>
    </row>
    <row r="4927" ht="15.75" customHeight="1">
      <c r="A4927" s="13">
        <v>42176.30208332139</v>
      </c>
      <c r="B4927" s="12">
        <v>163.0</v>
      </c>
    </row>
    <row r="4928" ht="15.75" customHeight="1">
      <c r="A4928" s="13">
        <v>42176.31249998805</v>
      </c>
      <c r="B4928" s="12">
        <v>158.0</v>
      </c>
    </row>
    <row r="4929" ht="15.75" customHeight="1">
      <c r="A4929" s="13">
        <v>42176.32291665472</v>
      </c>
      <c r="B4929" s="12">
        <v>156.0</v>
      </c>
    </row>
    <row r="4930" ht="15.75" customHeight="1">
      <c r="A4930" s="13">
        <v>42176.33333332138</v>
      </c>
      <c r="B4930" s="12">
        <v>171.0</v>
      </c>
    </row>
    <row r="4931" ht="15.75" customHeight="1">
      <c r="A4931" s="13">
        <v>42176.343749988046</v>
      </c>
      <c r="B4931" s="12">
        <v>166.0</v>
      </c>
    </row>
    <row r="4932" ht="15.75" customHeight="1">
      <c r="A4932" s="13">
        <v>42176.35416665471</v>
      </c>
      <c r="B4932" s="12">
        <v>181.0</v>
      </c>
    </row>
    <row r="4933" ht="15.75" customHeight="1">
      <c r="A4933" s="13">
        <v>42176.364583321374</v>
      </c>
      <c r="B4933" s="12">
        <v>169.0</v>
      </c>
    </row>
    <row r="4934" ht="15.75" customHeight="1">
      <c r="A4934" s="13">
        <v>42176.37499998804</v>
      </c>
      <c r="B4934" s="12">
        <v>167.0</v>
      </c>
    </row>
    <row r="4935" ht="15.75" customHeight="1">
      <c r="A4935" s="13">
        <v>42176.3854166547</v>
      </c>
      <c r="B4935" s="12">
        <v>179.0</v>
      </c>
    </row>
    <row r="4936" ht="15.75" customHeight="1">
      <c r="A4936" s="13">
        <v>42176.39583332137</v>
      </c>
      <c r="B4936" s="12">
        <v>176.0</v>
      </c>
    </row>
    <row r="4937" ht="15.75" customHeight="1">
      <c r="A4937" s="13">
        <v>42176.40624998803</v>
      </c>
      <c r="B4937" s="12">
        <v>175.0</v>
      </c>
    </row>
    <row r="4938" ht="15.75" customHeight="1">
      <c r="A4938" s="13">
        <v>42176.416666654695</v>
      </c>
      <c r="B4938" s="12">
        <v>172.0</v>
      </c>
    </row>
    <row r="4939" ht="15.75" customHeight="1">
      <c r="A4939" s="13">
        <v>42176.42708332136</v>
      </c>
      <c r="B4939" s="12">
        <v>173.0</v>
      </c>
    </row>
    <row r="4940" ht="15.75" customHeight="1">
      <c r="A4940" s="13">
        <v>42176.437499988024</v>
      </c>
      <c r="B4940" s="12">
        <v>191.0</v>
      </c>
    </row>
    <row r="4941" ht="15.75" customHeight="1">
      <c r="A4941" s="13">
        <v>42176.44791665469</v>
      </c>
      <c r="B4941" s="12">
        <v>181.0</v>
      </c>
    </row>
    <row r="4942" ht="15.75" customHeight="1">
      <c r="A4942" s="13">
        <v>42176.45833332135</v>
      </c>
      <c r="B4942" s="12">
        <v>185.0</v>
      </c>
    </row>
    <row r="4943" ht="15.75" customHeight="1">
      <c r="A4943" s="13">
        <v>42176.46874998802</v>
      </c>
      <c r="B4943" s="12">
        <v>179.0</v>
      </c>
    </row>
    <row r="4944" ht="15.75" customHeight="1">
      <c r="A4944" s="13">
        <v>42176.47916665468</v>
      </c>
      <c r="B4944" s="12">
        <v>190.0</v>
      </c>
    </row>
    <row r="4945" ht="15.75" customHeight="1">
      <c r="A4945" s="13">
        <v>42176.489583321345</v>
      </c>
      <c r="B4945" s="12">
        <v>207.0</v>
      </c>
    </row>
    <row r="4946" ht="15.75" customHeight="1">
      <c r="A4946" s="13">
        <v>42176.49999998801</v>
      </c>
      <c r="B4946" s="12">
        <v>191.0</v>
      </c>
    </row>
    <row r="4947" ht="15.75" customHeight="1">
      <c r="A4947" s="13">
        <v>42176.51041665467</v>
      </c>
      <c r="B4947" s="12">
        <v>187.0</v>
      </c>
    </row>
    <row r="4948" ht="15.75" customHeight="1">
      <c r="A4948" s="13">
        <v>42176.52083332134</v>
      </c>
      <c r="B4948" s="12">
        <v>189.0</v>
      </c>
    </row>
    <row r="4949" ht="15.75" customHeight="1">
      <c r="A4949" s="13">
        <v>42176.531249988</v>
      </c>
      <c r="B4949" s="12">
        <v>189.0</v>
      </c>
    </row>
    <row r="4950" ht="15.75" customHeight="1">
      <c r="A4950" s="13">
        <v>42176.541666654666</v>
      </c>
      <c r="B4950" s="12">
        <v>203.0</v>
      </c>
    </row>
    <row r="4951" ht="15.75" customHeight="1">
      <c r="A4951" s="13">
        <v>42176.55208332133</v>
      </c>
      <c r="B4951" s="12">
        <v>191.0</v>
      </c>
    </row>
    <row r="4952" ht="15.75" customHeight="1">
      <c r="A4952" s="13">
        <v>42176.562499987995</v>
      </c>
      <c r="B4952" s="12">
        <v>190.0</v>
      </c>
    </row>
    <row r="4953" ht="15.75" customHeight="1">
      <c r="A4953" s="13">
        <v>42176.57291665466</v>
      </c>
      <c r="B4953" s="12">
        <v>187.0</v>
      </c>
    </row>
    <row r="4954" ht="15.75" customHeight="1">
      <c r="A4954" s="13">
        <v>42176.58333332132</v>
      </c>
      <c r="B4954" s="12">
        <v>203.0</v>
      </c>
    </row>
    <row r="4955" ht="15.75" customHeight="1">
      <c r="A4955" s="13">
        <v>42176.59374998799</v>
      </c>
      <c r="B4955" s="12">
        <v>193.0</v>
      </c>
    </row>
    <row r="4956" ht="15.75" customHeight="1">
      <c r="A4956" s="13">
        <v>42176.60416665465</v>
      </c>
      <c r="B4956" s="12">
        <v>187.0</v>
      </c>
    </row>
    <row r="4957" ht="15.75" customHeight="1">
      <c r="A4957" s="13">
        <v>42176.614583321316</v>
      </c>
      <c r="B4957" s="12">
        <v>192.0</v>
      </c>
    </row>
    <row r="4958" ht="15.75" customHeight="1">
      <c r="A4958" s="13">
        <v>42176.62499998798</v>
      </c>
      <c r="B4958" s="12">
        <v>194.0</v>
      </c>
    </row>
    <row r="4959" ht="15.75" customHeight="1">
      <c r="A4959" s="13">
        <v>42176.635416654644</v>
      </c>
      <c r="B4959" s="12">
        <v>209.0</v>
      </c>
    </row>
    <row r="4960" ht="15.75" customHeight="1">
      <c r="A4960" s="13">
        <v>42176.64583332131</v>
      </c>
      <c r="B4960" s="12">
        <v>201.0</v>
      </c>
    </row>
    <row r="4961" ht="15.75" customHeight="1">
      <c r="A4961" s="13">
        <v>42176.65624998797</v>
      </c>
      <c r="B4961" s="12">
        <v>204.0</v>
      </c>
    </row>
    <row r="4962" ht="15.75" customHeight="1">
      <c r="A4962" s="13">
        <v>42176.66666665464</v>
      </c>
      <c r="B4962" s="12">
        <v>194.0</v>
      </c>
    </row>
    <row r="4963" ht="15.75" customHeight="1">
      <c r="A4963" s="13">
        <v>42176.6770833213</v>
      </c>
      <c r="B4963" s="12">
        <v>199.0</v>
      </c>
    </row>
    <row r="4964" ht="15.75" customHeight="1">
      <c r="A4964" s="13">
        <v>42176.687499987966</v>
      </c>
      <c r="B4964" s="12">
        <v>216.0</v>
      </c>
    </row>
    <row r="4965" ht="15.75" customHeight="1">
      <c r="A4965" s="13">
        <v>42176.69791665463</v>
      </c>
      <c r="B4965" s="12">
        <v>203.0</v>
      </c>
    </row>
    <row r="4966" ht="15.75" customHeight="1">
      <c r="A4966" s="13">
        <v>42176.708333321294</v>
      </c>
      <c r="B4966" s="12">
        <v>207.0</v>
      </c>
    </row>
    <row r="4967" ht="15.75" customHeight="1">
      <c r="A4967" s="13">
        <v>42176.71874998796</v>
      </c>
      <c r="B4967" s="12">
        <v>211.0</v>
      </c>
    </row>
    <row r="4968" ht="15.75" customHeight="1">
      <c r="A4968" s="13">
        <v>42176.72916665462</v>
      </c>
      <c r="B4968" s="12">
        <v>213.0</v>
      </c>
    </row>
    <row r="4969" ht="15.75" customHeight="1">
      <c r="A4969" s="13">
        <v>42176.73958332129</v>
      </c>
      <c r="B4969" s="12">
        <v>220.0</v>
      </c>
    </row>
    <row r="4970" ht="15.75" customHeight="1">
      <c r="A4970" s="13">
        <v>42176.74999998795</v>
      </c>
      <c r="B4970" s="12">
        <v>204.0</v>
      </c>
    </row>
    <row r="4971" ht="15.75" customHeight="1">
      <c r="A4971" s="13">
        <v>42176.760416654615</v>
      </c>
      <c r="B4971" s="12">
        <v>199.0</v>
      </c>
    </row>
    <row r="4972" ht="15.75" customHeight="1">
      <c r="A4972" s="13">
        <v>42176.77083332128</v>
      </c>
      <c r="B4972" s="12">
        <v>204.0</v>
      </c>
    </row>
    <row r="4973" ht="15.75" customHeight="1">
      <c r="A4973" s="13">
        <v>42176.781249987944</v>
      </c>
      <c r="B4973" s="12">
        <v>201.0</v>
      </c>
    </row>
    <row r="4974" ht="15.75" customHeight="1">
      <c r="A4974" s="13">
        <v>42176.79166665461</v>
      </c>
      <c r="B4974" s="12">
        <v>213.0</v>
      </c>
    </row>
    <row r="4975" ht="15.75" customHeight="1">
      <c r="A4975" s="13">
        <v>42176.80208332127</v>
      </c>
      <c r="B4975" s="12">
        <v>199.0</v>
      </c>
    </row>
    <row r="4976" ht="15.75" customHeight="1">
      <c r="A4976" s="13">
        <v>42176.81249998794</v>
      </c>
      <c r="B4976" s="12">
        <v>197.0</v>
      </c>
    </row>
    <row r="4977" ht="15.75" customHeight="1">
      <c r="A4977" s="13">
        <v>42176.8229166546</v>
      </c>
      <c r="B4977" s="12">
        <v>197.0</v>
      </c>
    </row>
    <row r="4978" ht="15.75" customHeight="1">
      <c r="A4978" s="13">
        <v>42176.833333321265</v>
      </c>
      <c r="B4978" s="12">
        <v>200.0</v>
      </c>
    </row>
    <row r="4979" ht="15.75" customHeight="1">
      <c r="A4979" s="13">
        <v>42176.84374998793</v>
      </c>
      <c r="B4979" s="12">
        <v>200.0</v>
      </c>
    </row>
    <row r="4980" ht="15.75" customHeight="1">
      <c r="A4980" s="13">
        <v>42176.85416665459</v>
      </c>
      <c r="B4980" s="12">
        <v>194.0</v>
      </c>
    </row>
    <row r="4981" ht="15.75" customHeight="1">
      <c r="A4981" s="13">
        <v>42176.86458332126</v>
      </c>
      <c r="B4981" s="12">
        <v>178.0</v>
      </c>
    </row>
    <row r="4982" ht="15.75" customHeight="1">
      <c r="A4982" s="13">
        <v>42176.87499998792</v>
      </c>
      <c r="B4982" s="12">
        <v>188.0</v>
      </c>
    </row>
    <row r="4983" ht="15.75" customHeight="1">
      <c r="A4983" s="13">
        <v>42176.885416654586</v>
      </c>
      <c r="B4983" s="12">
        <v>188.0</v>
      </c>
    </row>
    <row r="4984" ht="15.75" customHeight="1">
      <c r="A4984" s="13">
        <v>42176.89583332125</v>
      </c>
      <c r="B4984" s="12">
        <v>174.0</v>
      </c>
    </row>
    <row r="4985" ht="15.75" customHeight="1">
      <c r="A4985" s="13">
        <v>42176.906249987915</v>
      </c>
      <c r="B4985" s="12">
        <v>163.0</v>
      </c>
    </row>
    <row r="4986" ht="15.75" customHeight="1">
      <c r="A4986" s="13">
        <v>42176.91666665458</v>
      </c>
      <c r="B4986" s="12">
        <v>157.0</v>
      </c>
    </row>
    <row r="4987" ht="15.75" customHeight="1">
      <c r="A4987" s="13">
        <v>42176.92708332124</v>
      </c>
      <c r="B4987" s="12">
        <v>170.0</v>
      </c>
    </row>
    <row r="4988" ht="15.75" customHeight="1">
      <c r="A4988" s="13">
        <v>42176.93749998791</v>
      </c>
      <c r="B4988" s="12">
        <v>165.0</v>
      </c>
    </row>
    <row r="4989" ht="15.75" customHeight="1">
      <c r="A4989" s="13">
        <v>42176.94791665457</v>
      </c>
      <c r="B4989" s="12">
        <v>157.0</v>
      </c>
    </row>
    <row r="4990" ht="15.75" customHeight="1">
      <c r="A4990" s="13">
        <v>42176.958333321236</v>
      </c>
      <c r="B4990" s="12">
        <v>159.0</v>
      </c>
    </row>
    <row r="4991" ht="15.75" customHeight="1">
      <c r="A4991" s="13">
        <v>42176.9687499879</v>
      </c>
      <c r="B4991" s="12">
        <v>160.0</v>
      </c>
    </row>
    <row r="4992" ht="15.75" customHeight="1">
      <c r="A4992" s="13">
        <v>42176.979166654564</v>
      </c>
      <c r="B4992" s="12">
        <v>164.0</v>
      </c>
    </row>
    <row r="4993" ht="15.75" customHeight="1">
      <c r="A4993" s="13">
        <v>42176.98958332123</v>
      </c>
      <c r="B4993" s="12">
        <v>171.0</v>
      </c>
    </row>
    <row r="4994" ht="15.75" customHeight="1">
      <c r="A4994" s="13">
        <v>42176.99999998789</v>
      </c>
      <c r="B4994" s="12">
        <v>168.0</v>
      </c>
    </row>
    <row r="4995" ht="15.75" customHeight="1">
      <c r="A4995" s="13">
        <v>42177.01041665456</v>
      </c>
      <c r="B4995" s="12">
        <v>159.0</v>
      </c>
    </row>
    <row r="4996" ht="15.75" customHeight="1">
      <c r="A4996" s="13">
        <v>42177.02083332122</v>
      </c>
      <c r="B4996" s="12">
        <v>158.0</v>
      </c>
    </row>
    <row r="4997" ht="15.75" customHeight="1">
      <c r="A4997" s="13">
        <v>42177.031249987886</v>
      </c>
      <c r="B4997" s="12">
        <v>159.0</v>
      </c>
    </row>
    <row r="4998" ht="15.75" customHeight="1">
      <c r="A4998" s="13">
        <v>42177.04166665455</v>
      </c>
      <c r="B4998" s="12">
        <v>164.0</v>
      </c>
    </row>
    <row r="4999" ht="15.75" customHeight="1">
      <c r="A4999" s="13">
        <v>42177.052083321214</v>
      </c>
      <c r="B4999" s="12">
        <v>166.0</v>
      </c>
    </row>
    <row r="5000" ht="15.75" customHeight="1">
      <c r="A5000" s="13">
        <v>42177.06249998788</v>
      </c>
      <c r="B5000" s="12">
        <v>155.0</v>
      </c>
    </row>
    <row r="5001" ht="15.75" customHeight="1">
      <c r="A5001" s="13">
        <v>42177.07291665454</v>
      </c>
      <c r="B5001" s="12">
        <v>149.0</v>
      </c>
    </row>
    <row r="5002" ht="15.75" customHeight="1">
      <c r="A5002" s="13">
        <v>42177.08333332121</v>
      </c>
      <c r="B5002" s="12">
        <v>149.0</v>
      </c>
    </row>
    <row r="5003" ht="15.75" customHeight="1">
      <c r="A5003" s="13">
        <v>42177.09374998787</v>
      </c>
      <c r="B5003" s="12">
        <v>143.0</v>
      </c>
    </row>
    <row r="5004" ht="15.75" customHeight="1">
      <c r="A5004" s="13">
        <v>42177.104166654535</v>
      </c>
      <c r="B5004" s="12">
        <v>150.0</v>
      </c>
    </row>
    <row r="5005" ht="15.75" customHeight="1">
      <c r="A5005" s="13">
        <v>42177.1145833212</v>
      </c>
      <c r="B5005" s="12">
        <v>136.0</v>
      </c>
    </row>
    <row r="5006" ht="15.75" customHeight="1">
      <c r="A5006" s="13">
        <v>42177.124999987864</v>
      </c>
      <c r="B5006" s="12">
        <v>145.0</v>
      </c>
    </row>
    <row r="5007" ht="15.75" customHeight="1">
      <c r="A5007" s="13">
        <v>42177.13541665453</v>
      </c>
      <c r="B5007" s="12">
        <v>134.0</v>
      </c>
    </row>
    <row r="5008" ht="15.75" customHeight="1">
      <c r="A5008" s="13">
        <v>42177.14583332119</v>
      </c>
      <c r="B5008" s="12">
        <v>137.0</v>
      </c>
    </row>
    <row r="5009" ht="15.75" customHeight="1">
      <c r="A5009" s="13">
        <v>42177.15624998786</v>
      </c>
      <c r="B5009" s="12">
        <v>138.0</v>
      </c>
    </row>
    <row r="5010" ht="15.75" customHeight="1">
      <c r="A5010" s="13">
        <v>42177.16666665452</v>
      </c>
      <c r="B5010" s="12">
        <v>144.0</v>
      </c>
    </row>
    <row r="5011" ht="15.75" customHeight="1">
      <c r="A5011" s="13">
        <v>42177.177083321185</v>
      </c>
      <c r="B5011" s="12">
        <v>136.0</v>
      </c>
    </row>
    <row r="5012" ht="15.75" customHeight="1">
      <c r="A5012" s="13">
        <v>42177.18749998785</v>
      </c>
      <c r="B5012" s="12">
        <v>138.0</v>
      </c>
    </row>
    <row r="5013" ht="15.75" customHeight="1">
      <c r="A5013" s="13">
        <v>42177.19791665451</v>
      </c>
      <c r="B5013" s="12">
        <v>134.0</v>
      </c>
    </row>
    <row r="5014" ht="15.75" customHeight="1">
      <c r="A5014" s="13">
        <v>42177.20833332118</v>
      </c>
      <c r="B5014" s="12">
        <v>135.0</v>
      </c>
    </row>
    <row r="5015" ht="15.75" customHeight="1">
      <c r="A5015" s="13">
        <v>42177.21874998784</v>
      </c>
      <c r="B5015" s="12">
        <v>142.0</v>
      </c>
    </row>
    <row r="5016" ht="15.75" customHeight="1">
      <c r="A5016" s="13">
        <v>42177.229166654506</v>
      </c>
      <c r="B5016" s="12">
        <v>153.0</v>
      </c>
    </row>
    <row r="5017" ht="15.75" customHeight="1">
      <c r="A5017" s="13">
        <v>42177.23958332117</v>
      </c>
      <c r="B5017" s="12">
        <v>148.0</v>
      </c>
    </row>
    <row r="5018" ht="15.75" customHeight="1">
      <c r="A5018" s="13">
        <v>42177.249999987835</v>
      </c>
      <c r="B5018" s="12">
        <v>152.0</v>
      </c>
    </row>
    <row r="5019" ht="15.75" customHeight="1">
      <c r="A5019" s="13">
        <v>42177.2604166545</v>
      </c>
      <c r="B5019" s="12">
        <v>150.0</v>
      </c>
    </row>
    <row r="5020" ht="15.75" customHeight="1">
      <c r="A5020" s="13">
        <v>42177.27083332116</v>
      </c>
      <c r="B5020" s="12">
        <v>149.0</v>
      </c>
    </row>
    <row r="5021" ht="15.75" customHeight="1">
      <c r="A5021" s="13">
        <v>42177.28124998783</v>
      </c>
      <c r="B5021" s="12">
        <v>151.0</v>
      </c>
    </row>
    <row r="5022" ht="15.75" customHeight="1">
      <c r="A5022" s="13">
        <v>42177.29166665449</v>
      </c>
      <c r="B5022" s="12">
        <v>156.0</v>
      </c>
    </row>
    <row r="5023" ht="15.75" customHeight="1">
      <c r="A5023" s="13">
        <v>42177.302083321156</v>
      </c>
      <c r="B5023" s="12">
        <v>160.0</v>
      </c>
    </row>
    <row r="5024" ht="15.75" customHeight="1">
      <c r="A5024" s="13">
        <v>42177.31249998782</v>
      </c>
      <c r="B5024" s="12">
        <v>165.0</v>
      </c>
    </row>
    <row r="5025" ht="15.75" customHeight="1">
      <c r="A5025" s="13">
        <v>42177.322916654484</v>
      </c>
      <c r="B5025" s="12">
        <v>156.0</v>
      </c>
    </row>
    <row r="5026" ht="15.75" customHeight="1">
      <c r="A5026" s="13">
        <v>42177.33333332115</v>
      </c>
      <c r="B5026" s="12">
        <v>156.0</v>
      </c>
    </row>
    <row r="5027" ht="15.75" customHeight="1">
      <c r="A5027" s="13">
        <v>42177.34374998781</v>
      </c>
      <c r="B5027" s="12">
        <v>167.0</v>
      </c>
    </row>
    <row r="5028" ht="15.75" customHeight="1">
      <c r="A5028" s="13">
        <v>42177.35416665448</v>
      </c>
      <c r="B5028" s="12">
        <v>176.0</v>
      </c>
    </row>
    <row r="5029" ht="15.75" customHeight="1">
      <c r="A5029" s="13">
        <v>42177.36458332114</v>
      </c>
      <c r="B5029" s="12">
        <v>186.0</v>
      </c>
    </row>
    <row r="5030" ht="15.75" customHeight="1">
      <c r="A5030" s="13">
        <v>42177.374999987805</v>
      </c>
      <c r="B5030" s="12">
        <v>183.0</v>
      </c>
    </row>
    <row r="5031" ht="15.75" customHeight="1">
      <c r="A5031" s="13">
        <v>42177.38541665447</v>
      </c>
      <c r="B5031" s="12">
        <v>200.0</v>
      </c>
    </row>
    <row r="5032" ht="15.75" customHeight="1">
      <c r="A5032" s="13">
        <v>42177.395833321134</v>
      </c>
      <c r="B5032" s="12">
        <v>190.0</v>
      </c>
    </row>
    <row r="5033" ht="15.75" customHeight="1">
      <c r="A5033" s="13">
        <v>42177.4062499878</v>
      </c>
      <c r="B5033" s="12">
        <v>211.0</v>
      </c>
    </row>
    <row r="5034" ht="15.75" customHeight="1">
      <c r="A5034" s="13">
        <v>42177.41666665446</v>
      </c>
      <c r="B5034" s="12">
        <v>210.0</v>
      </c>
    </row>
    <row r="5035" ht="15.75" customHeight="1">
      <c r="A5035" s="13">
        <v>42177.42708332113</v>
      </c>
      <c r="B5035" s="12">
        <v>217.0</v>
      </c>
    </row>
    <row r="5036" ht="15.75" customHeight="1">
      <c r="A5036" s="13">
        <v>42177.43749998779</v>
      </c>
      <c r="B5036" s="12">
        <v>211.0</v>
      </c>
    </row>
    <row r="5037" ht="15.75" customHeight="1">
      <c r="A5037" s="13">
        <v>42177.447916654455</v>
      </c>
      <c r="B5037" s="12">
        <v>202.0</v>
      </c>
    </row>
    <row r="5038" ht="15.75" customHeight="1">
      <c r="A5038" s="13">
        <v>42177.45833332112</v>
      </c>
      <c r="B5038" s="12">
        <v>199.0</v>
      </c>
    </row>
    <row r="5039" ht="15.75" customHeight="1">
      <c r="A5039" s="13">
        <v>42177.468749987784</v>
      </c>
      <c r="B5039" s="12">
        <v>208.0</v>
      </c>
    </row>
    <row r="5040" ht="15.75" customHeight="1">
      <c r="A5040" s="13">
        <v>42177.47916665445</v>
      </c>
      <c r="B5040" s="12">
        <v>221.0</v>
      </c>
    </row>
    <row r="5041" ht="15.75" customHeight="1">
      <c r="A5041" s="13">
        <v>42177.48958332111</v>
      </c>
      <c r="B5041" s="12">
        <v>213.0</v>
      </c>
    </row>
    <row r="5042" ht="15.75" customHeight="1">
      <c r="A5042" s="13">
        <v>42177.49999998778</v>
      </c>
      <c r="B5042" s="12">
        <v>217.0</v>
      </c>
    </row>
    <row r="5043" ht="15.75" customHeight="1">
      <c r="A5043" s="13">
        <v>42177.51041665444</v>
      </c>
      <c r="B5043" s="12">
        <v>213.0</v>
      </c>
    </row>
    <row r="5044" ht="15.75" customHeight="1">
      <c r="A5044" s="13">
        <v>42177.520833321105</v>
      </c>
      <c r="B5044" s="12">
        <v>232.0</v>
      </c>
    </row>
    <row r="5045" ht="15.75" customHeight="1">
      <c r="A5045" s="13">
        <v>42177.53124998777</v>
      </c>
      <c r="B5045" s="12">
        <v>211.0</v>
      </c>
    </row>
    <row r="5046" ht="15.75" customHeight="1">
      <c r="A5046" s="13">
        <v>42177.54166665443</v>
      </c>
      <c r="B5046" s="12">
        <v>218.0</v>
      </c>
    </row>
    <row r="5047" ht="15.75" customHeight="1">
      <c r="A5047" s="13">
        <v>42177.5520833211</v>
      </c>
      <c r="B5047" s="12">
        <v>219.0</v>
      </c>
    </row>
    <row r="5048" ht="15.75" customHeight="1">
      <c r="A5048" s="13">
        <v>42177.56249998776</v>
      </c>
      <c r="B5048" s="12">
        <v>225.0</v>
      </c>
    </row>
    <row r="5049" ht="15.75" customHeight="1">
      <c r="A5049" s="13">
        <v>42177.572916654426</v>
      </c>
      <c r="B5049" s="12">
        <v>225.0</v>
      </c>
    </row>
    <row r="5050" ht="15.75" customHeight="1">
      <c r="A5050" s="13">
        <v>42177.58333332109</v>
      </c>
      <c r="B5050" s="12">
        <v>220.0</v>
      </c>
    </row>
    <row r="5051" ht="15.75" customHeight="1">
      <c r="A5051" s="13">
        <v>42177.593749987755</v>
      </c>
      <c r="B5051" s="12">
        <v>219.0</v>
      </c>
    </row>
    <row r="5052" ht="15.75" customHeight="1">
      <c r="A5052" s="13">
        <v>42177.60416665442</v>
      </c>
      <c r="B5052" s="12">
        <v>220.0</v>
      </c>
    </row>
    <row r="5053" ht="15.75" customHeight="1">
      <c r="A5053" s="13">
        <v>42177.61458332108</v>
      </c>
      <c r="B5053" s="12">
        <v>219.0</v>
      </c>
    </row>
    <row r="5054" ht="15.75" customHeight="1">
      <c r="A5054" s="13">
        <v>42177.62499998775</v>
      </c>
      <c r="B5054" s="12">
        <v>225.0</v>
      </c>
    </row>
    <row r="5055" ht="15.75" customHeight="1">
      <c r="A5055" s="13">
        <v>42177.63541665441</v>
      </c>
      <c r="B5055" s="12">
        <v>229.0</v>
      </c>
    </row>
    <row r="5056" ht="15.75" customHeight="1">
      <c r="A5056" s="13">
        <v>42177.645833321076</v>
      </c>
      <c r="B5056" s="12">
        <v>216.0</v>
      </c>
    </row>
    <row r="5057" ht="15.75" customHeight="1">
      <c r="A5057" s="13">
        <v>42177.65624998774</v>
      </c>
      <c r="B5057" s="12">
        <v>219.0</v>
      </c>
    </row>
    <row r="5058" ht="15.75" customHeight="1">
      <c r="A5058" s="13">
        <v>42177.666666654404</v>
      </c>
      <c r="B5058" s="12">
        <v>216.0</v>
      </c>
    </row>
    <row r="5059" ht="15.75" customHeight="1">
      <c r="A5059" s="13">
        <v>42177.67708332107</v>
      </c>
      <c r="B5059" s="12">
        <v>235.0</v>
      </c>
    </row>
    <row r="5060" ht="15.75" customHeight="1">
      <c r="A5060" s="13">
        <v>42177.68749998773</v>
      </c>
      <c r="B5060" s="12">
        <v>234.0</v>
      </c>
    </row>
    <row r="5061" ht="15.75" customHeight="1">
      <c r="A5061" s="13">
        <v>42177.6979166544</v>
      </c>
      <c r="B5061" s="12">
        <v>220.0</v>
      </c>
    </row>
    <row r="5062" ht="15.75" customHeight="1">
      <c r="A5062" s="13">
        <v>42177.70833332106</v>
      </c>
      <c r="B5062" s="12">
        <v>221.0</v>
      </c>
    </row>
    <row r="5063" ht="15.75" customHeight="1">
      <c r="A5063" s="13">
        <v>42177.718749987725</v>
      </c>
      <c r="B5063" s="12">
        <v>228.0</v>
      </c>
    </row>
    <row r="5064" ht="15.75" customHeight="1">
      <c r="A5064" s="13">
        <v>42177.72916665439</v>
      </c>
      <c r="B5064" s="12">
        <v>237.0</v>
      </c>
    </row>
    <row r="5065" ht="15.75" customHeight="1">
      <c r="A5065" s="13">
        <v>42177.739583321054</v>
      </c>
      <c r="B5065" s="12">
        <v>217.0</v>
      </c>
    </row>
    <row r="5066" ht="15.75" customHeight="1">
      <c r="A5066" s="13">
        <v>42177.74999998772</v>
      </c>
      <c r="B5066" s="12">
        <v>226.0</v>
      </c>
    </row>
    <row r="5067" ht="15.75" customHeight="1">
      <c r="A5067" s="13">
        <v>42177.76041665438</v>
      </c>
      <c r="B5067" s="12">
        <v>217.0</v>
      </c>
    </row>
    <row r="5068" ht="15.75" customHeight="1">
      <c r="A5068" s="13">
        <v>42177.77083332105</v>
      </c>
      <c r="B5068" s="12">
        <v>227.0</v>
      </c>
    </row>
    <row r="5069" ht="15.75" customHeight="1">
      <c r="A5069" s="13">
        <v>42177.78124998771</v>
      </c>
      <c r="B5069" s="12">
        <v>226.0</v>
      </c>
    </row>
    <row r="5070" ht="15.75" customHeight="1">
      <c r="A5070" s="13">
        <v>42177.791666654375</v>
      </c>
      <c r="B5070" s="12">
        <v>211.0</v>
      </c>
    </row>
    <row r="5071" ht="15.75" customHeight="1">
      <c r="A5071" s="13">
        <v>42177.80208332104</v>
      </c>
      <c r="B5071" s="12">
        <v>217.0</v>
      </c>
    </row>
    <row r="5072" ht="15.75" customHeight="1">
      <c r="A5072" s="13">
        <v>42177.8124999877</v>
      </c>
      <c r="B5072" s="12">
        <v>215.0</v>
      </c>
    </row>
    <row r="5073" ht="15.75" customHeight="1">
      <c r="A5073" s="13">
        <v>42177.82291665437</v>
      </c>
      <c r="B5073" s="12">
        <v>209.0</v>
      </c>
    </row>
    <row r="5074" ht="15.75" customHeight="1">
      <c r="A5074" s="13">
        <v>42177.83333332103</v>
      </c>
      <c r="B5074" s="12">
        <v>223.0</v>
      </c>
    </row>
    <row r="5075" ht="15.75" customHeight="1">
      <c r="A5075" s="13">
        <v>42177.843749987696</v>
      </c>
      <c r="B5075" s="12">
        <v>200.0</v>
      </c>
    </row>
    <row r="5076" ht="15.75" customHeight="1">
      <c r="A5076" s="13">
        <v>42177.85416665436</v>
      </c>
      <c r="B5076" s="12">
        <v>202.0</v>
      </c>
    </row>
    <row r="5077" ht="15.75" customHeight="1">
      <c r="A5077" s="13">
        <v>42177.864583321025</v>
      </c>
      <c r="B5077" s="12">
        <v>196.0</v>
      </c>
    </row>
    <row r="5078" ht="15.75" customHeight="1">
      <c r="A5078" s="13">
        <v>42177.87499998769</v>
      </c>
      <c r="B5078" s="12">
        <v>209.0</v>
      </c>
    </row>
    <row r="5079" ht="15.75" customHeight="1">
      <c r="A5079" s="13">
        <v>42177.88541665435</v>
      </c>
      <c r="B5079" s="12">
        <v>182.0</v>
      </c>
    </row>
    <row r="5080" ht="15.75" customHeight="1">
      <c r="A5080" s="13">
        <v>42177.89583332102</v>
      </c>
      <c r="B5080" s="12">
        <v>177.0</v>
      </c>
    </row>
    <row r="5081" ht="15.75" customHeight="1">
      <c r="A5081" s="13">
        <v>42177.90624998768</v>
      </c>
      <c r="B5081" s="12">
        <v>190.0</v>
      </c>
    </row>
    <row r="5082" ht="15.75" customHeight="1">
      <c r="A5082" s="13">
        <v>42177.916666654346</v>
      </c>
      <c r="B5082" s="12">
        <v>194.0</v>
      </c>
    </row>
    <row r="5083" ht="15.75" customHeight="1">
      <c r="A5083" s="13">
        <v>42177.92708332101</v>
      </c>
      <c r="B5083" s="12">
        <v>185.0</v>
      </c>
    </row>
    <row r="5084" ht="15.75" customHeight="1">
      <c r="A5084" s="13">
        <v>42177.937499987675</v>
      </c>
      <c r="B5084" s="12">
        <v>181.0</v>
      </c>
    </row>
    <row r="5085" ht="15.75" customHeight="1">
      <c r="A5085" s="13">
        <v>42177.94791665434</v>
      </c>
      <c r="B5085" s="12">
        <v>174.0</v>
      </c>
    </row>
    <row r="5086" ht="15.75" customHeight="1">
      <c r="A5086" s="13">
        <v>42177.958333321</v>
      </c>
      <c r="B5086" s="12">
        <v>182.0</v>
      </c>
    </row>
    <row r="5087" ht="15.75" customHeight="1">
      <c r="A5087" s="13">
        <v>42177.96874998767</v>
      </c>
      <c r="B5087" s="12">
        <v>177.0</v>
      </c>
    </row>
    <row r="5088" ht="15.75" customHeight="1">
      <c r="A5088" s="13">
        <v>42177.97916665433</v>
      </c>
      <c r="B5088" s="12">
        <v>177.0</v>
      </c>
    </row>
    <row r="5089" ht="15.75" customHeight="1">
      <c r="A5089" s="13">
        <v>42177.989583320996</v>
      </c>
      <c r="B5089" s="12">
        <v>172.0</v>
      </c>
    </row>
    <row r="5090" ht="15.75" customHeight="1">
      <c r="A5090" s="13">
        <v>42177.99999998766</v>
      </c>
      <c r="B5090" s="12">
        <v>162.0</v>
      </c>
    </row>
    <row r="5091" ht="15.75" customHeight="1">
      <c r="A5091" s="13">
        <v>42178.010416654324</v>
      </c>
      <c r="B5091" s="12">
        <v>177.0</v>
      </c>
    </row>
    <row r="5092" ht="15.75" customHeight="1">
      <c r="A5092" s="13">
        <v>42178.02083332099</v>
      </c>
      <c r="B5092" s="12">
        <v>173.0</v>
      </c>
    </row>
    <row r="5093" ht="15.75" customHeight="1">
      <c r="A5093" s="13">
        <v>42178.03124998765</v>
      </c>
      <c r="B5093" s="12">
        <v>162.0</v>
      </c>
    </row>
    <row r="5094" ht="15.75" customHeight="1">
      <c r="A5094" s="13">
        <v>42178.04166665432</v>
      </c>
      <c r="B5094" s="12">
        <v>160.0</v>
      </c>
    </row>
    <row r="5095" ht="15.75" customHeight="1">
      <c r="A5095" s="13">
        <v>42178.05208332098</v>
      </c>
      <c r="B5095" s="12">
        <v>160.0</v>
      </c>
    </row>
    <row r="5096" ht="15.75" customHeight="1">
      <c r="A5096" s="13">
        <v>42178.062499987645</v>
      </c>
      <c r="B5096" s="12">
        <v>162.0</v>
      </c>
    </row>
    <row r="5097" ht="15.75" customHeight="1">
      <c r="A5097" s="13">
        <v>42178.07291665431</v>
      </c>
      <c r="B5097" s="12">
        <v>166.0</v>
      </c>
    </row>
    <row r="5098" ht="15.75" customHeight="1">
      <c r="A5098" s="13">
        <v>42178.083333320974</v>
      </c>
      <c r="B5098" s="12">
        <v>155.0</v>
      </c>
    </row>
    <row r="5099" ht="15.75" customHeight="1">
      <c r="A5099" s="13">
        <v>42178.09374998764</v>
      </c>
      <c r="B5099" s="12">
        <v>150.0</v>
      </c>
    </row>
    <row r="5100" ht="15.75" customHeight="1">
      <c r="A5100" s="13">
        <v>42178.1041666543</v>
      </c>
      <c r="B5100" s="12">
        <v>159.0</v>
      </c>
    </row>
    <row r="5101" ht="15.75" customHeight="1">
      <c r="A5101" s="13">
        <v>42178.11458332097</v>
      </c>
      <c r="B5101" s="12">
        <v>157.0</v>
      </c>
    </row>
    <row r="5102" ht="15.75" customHeight="1">
      <c r="A5102" s="13">
        <v>42178.12499998763</v>
      </c>
      <c r="B5102" s="12">
        <v>149.0</v>
      </c>
    </row>
    <row r="5103" ht="15.75" customHeight="1">
      <c r="A5103" s="13">
        <v>42178.135416654295</v>
      </c>
      <c r="B5103" s="12">
        <v>150.0</v>
      </c>
    </row>
    <row r="5104" ht="15.75" customHeight="1">
      <c r="A5104" s="13">
        <v>42178.14583332096</v>
      </c>
      <c r="B5104" s="12">
        <v>148.0</v>
      </c>
    </row>
    <row r="5105" ht="15.75" customHeight="1">
      <c r="A5105" s="13">
        <v>42178.15624998762</v>
      </c>
      <c r="B5105" s="12">
        <v>148.0</v>
      </c>
    </row>
    <row r="5106" ht="15.75" customHeight="1">
      <c r="A5106" s="13">
        <v>42178.16666665429</v>
      </c>
      <c r="B5106" s="12">
        <v>158.0</v>
      </c>
    </row>
    <row r="5107" ht="15.75" customHeight="1">
      <c r="A5107" s="13">
        <v>42178.17708332095</v>
      </c>
      <c r="B5107" s="12">
        <v>155.0</v>
      </c>
    </row>
    <row r="5108" ht="15.75" customHeight="1">
      <c r="A5108" s="13">
        <v>42178.187499987616</v>
      </c>
      <c r="B5108" s="12">
        <v>146.0</v>
      </c>
    </row>
    <row r="5109" ht="15.75" customHeight="1">
      <c r="A5109" s="13">
        <v>42178.19791665428</v>
      </c>
      <c r="B5109" s="12">
        <v>141.0</v>
      </c>
    </row>
    <row r="5110" ht="15.75" customHeight="1">
      <c r="A5110" s="13">
        <v>42178.208333320945</v>
      </c>
      <c r="B5110" s="12">
        <v>135.0</v>
      </c>
    </row>
    <row r="5111" ht="15.75" customHeight="1">
      <c r="A5111" s="13">
        <v>42178.21874998761</v>
      </c>
      <c r="B5111" s="12">
        <v>133.0</v>
      </c>
    </row>
    <row r="5112" ht="15.75" customHeight="1">
      <c r="A5112" s="13">
        <v>42178.22916665427</v>
      </c>
      <c r="B5112" s="12">
        <v>145.0</v>
      </c>
    </row>
    <row r="5113" ht="15.75" customHeight="1">
      <c r="A5113" s="13">
        <v>42178.23958332094</v>
      </c>
      <c r="B5113" s="12">
        <v>138.0</v>
      </c>
    </row>
    <row r="5114" ht="15.75" customHeight="1">
      <c r="A5114" s="13">
        <v>42178.2499999876</v>
      </c>
      <c r="B5114" s="12">
        <v>136.0</v>
      </c>
    </row>
    <row r="5115" ht="15.75" customHeight="1">
      <c r="A5115" s="13">
        <v>42178.260416654266</v>
      </c>
      <c r="B5115" s="12">
        <v>129.0</v>
      </c>
    </row>
    <row r="5116" ht="15.75" customHeight="1">
      <c r="A5116" s="13">
        <v>42178.27083332093</v>
      </c>
      <c r="B5116" s="12">
        <v>143.0</v>
      </c>
    </row>
    <row r="5117" ht="15.75" customHeight="1">
      <c r="A5117" s="13">
        <v>42178.281249987594</v>
      </c>
      <c r="B5117" s="12">
        <v>152.0</v>
      </c>
    </row>
    <row r="5118" ht="15.75" customHeight="1">
      <c r="A5118" s="13">
        <v>42178.29166665426</v>
      </c>
      <c r="B5118" s="12">
        <v>164.0</v>
      </c>
    </row>
    <row r="5119" ht="15.75" customHeight="1">
      <c r="A5119" s="13">
        <v>42178.30208332092</v>
      </c>
      <c r="B5119" s="12">
        <v>155.0</v>
      </c>
    </row>
    <row r="5120" ht="15.75" customHeight="1">
      <c r="A5120" s="13">
        <v>42178.31249998759</v>
      </c>
      <c r="B5120" s="12">
        <v>158.0</v>
      </c>
    </row>
    <row r="5121" ht="15.75" customHeight="1">
      <c r="A5121" s="13">
        <v>42178.32291665425</v>
      </c>
      <c r="B5121" s="12">
        <v>156.0</v>
      </c>
    </row>
    <row r="5122" ht="15.75" customHeight="1">
      <c r="A5122" s="13">
        <v>42178.333333320916</v>
      </c>
      <c r="B5122" s="12">
        <v>177.0</v>
      </c>
    </row>
    <row r="5123" ht="15.75" customHeight="1">
      <c r="A5123" s="13">
        <v>42178.34374998758</v>
      </c>
      <c r="B5123" s="12">
        <v>178.0</v>
      </c>
    </row>
    <row r="5124" ht="15.75" customHeight="1">
      <c r="A5124" s="13">
        <v>42178.354166654244</v>
      </c>
      <c r="B5124" s="12">
        <v>187.0</v>
      </c>
    </row>
    <row r="5125" ht="15.75" customHeight="1">
      <c r="A5125" s="13">
        <v>42178.36458332091</v>
      </c>
      <c r="B5125" s="12">
        <v>190.0</v>
      </c>
    </row>
    <row r="5126" ht="15.75" customHeight="1">
      <c r="A5126" s="13">
        <v>42178.37499998757</v>
      </c>
      <c r="B5126" s="12">
        <v>188.0</v>
      </c>
    </row>
    <row r="5127" ht="15.75" customHeight="1">
      <c r="A5127" s="13">
        <v>42178.38541665424</v>
      </c>
      <c r="B5127" s="12">
        <v>186.0</v>
      </c>
    </row>
    <row r="5128" ht="15.75" customHeight="1">
      <c r="A5128" s="13">
        <v>42178.3958333209</v>
      </c>
      <c r="B5128" s="12">
        <v>210.0</v>
      </c>
    </row>
    <row r="5129" ht="15.75" customHeight="1">
      <c r="A5129" s="13">
        <v>42178.406249987565</v>
      </c>
      <c r="B5129" s="12">
        <v>205.0</v>
      </c>
    </row>
    <row r="5130" ht="15.75" customHeight="1">
      <c r="A5130" s="13">
        <v>42178.41666665423</v>
      </c>
      <c r="B5130" s="12">
        <v>200.0</v>
      </c>
    </row>
    <row r="5131" ht="15.75" customHeight="1">
      <c r="A5131" s="13">
        <v>42178.427083320894</v>
      </c>
      <c r="B5131" s="12">
        <v>209.0</v>
      </c>
    </row>
    <row r="5132" ht="15.75" customHeight="1">
      <c r="A5132" s="13">
        <v>42178.43749998756</v>
      </c>
      <c r="B5132" s="12">
        <v>219.0</v>
      </c>
    </row>
    <row r="5133" ht="15.75" customHeight="1">
      <c r="A5133" s="13">
        <v>42178.44791665422</v>
      </c>
      <c r="B5133" s="12">
        <v>215.0</v>
      </c>
    </row>
    <row r="5134" ht="15.75" customHeight="1">
      <c r="A5134" s="13">
        <v>42178.45833332089</v>
      </c>
      <c r="B5134" s="12">
        <v>215.0</v>
      </c>
    </row>
    <row r="5135" ht="15.75" customHeight="1">
      <c r="A5135" s="13">
        <v>42178.46874998755</v>
      </c>
      <c r="B5135" s="12">
        <v>209.0</v>
      </c>
    </row>
    <row r="5136" ht="15.75" customHeight="1">
      <c r="A5136" s="13">
        <v>42178.479166654215</v>
      </c>
      <c r="B5136" s="12">
        <v>215.0</v>
      </c>
    </row>
    <row r="5137" ht="15.75" customHeight="1">
      <c r="A5137" s="13">
        <v>42178.48958332088</v>
      </c>
      <c r="B5137" s="12">
        <v>226.0</v>
      </c>
    </row>
    <row r="5138" ht="15.75" customHeight="1">
      <c r="A5138" s="13">
        <v>42178.49999998754</v>
      </c>
      <c r="B5138" s="12">
        <v>224.0</v>
      </c>
    </row>
    <row r="5139" ht="15.75" customHeight="1">
      <c r="A5139" s="13">
        <v>42178.51041665421</v>
      </c>
      <c r="B5139" s="12">
        <v>220.0</v>
      </c>
    </row>
    <row r="5140" ht="15.75" customHeight="1">
      <c r="A5140" s="13">
        <v>42178.52083332087</v>
      </c>
      <c r="B5140" s="12">
        <v>218.0</v>
      </c>
    </row>
    <row r="5141" ht="15.75" customHeight="1">
      <c r="A5141" s="13">
        <v>42178.531249987536</v>
      </c>
      <c r="B5141" s="12">
        <v>217.0</v>
      </c>
    </row>
    <row r="5142" ht="15.75" customHeight="1">
      <c r="A5142" s="13">
        <v>42178.5416666542</v>
      </c>
      <c r="B5142" s="12">
        <v>231.0</v>
      </c>
    </row>
    <row r="5143" ht="15.75" customHeight="1">
      <c r="A5143" s="13">
        <v>42178.552083320865</v>
      </c>
      <c r="B5143" s="12">
        <v>234.0</v>
      </c>
    </row>
    <row r="5144" ht="15.75" customHeight="1">
      <c r="A5144" s="13">
        <v>42178.56249998753</v>
      </c>
      <c r="B5144" s="12">
        <v>232.0</v>
      </c>
    </row>
    <row r="5145" ht="15.75" customHeight="1">
      <c r="A5145" s="13">
        <v>42178.57291665419</v>
      </c>
      <c r="B5145" s="12">
        <v>231.0</v>
      </c>
    </row>
    <row r="5146" ht="15.75" customHeight="1">
      <c r="A5146" s="13">
        <v>42178.58333332086</v>
      </c>
      <c r="B5146" s="12">
        <v>231.0</v>
      </c>
    </row>
    <row r="5147" ht="15.75" customHeight="1">
      <c r="A5147" s="13">
        <v>42178.59374998752</v>
      </c>
      <c r="B5147" s="12">
        <v>249.0</v>
      </c>
    </row>
    <row r="5148" ht="15.75" customHeight="1">
      <c r="A5148" s="13">
        <v>42178.604166654186</v>
      </c>
      <c r="B5148" s="12">
        <v>245.0</v>
      </c>
    </row>
    <row r="5149" ht="15.75" customHeight="1">
      <c r="A5149" s="13">
        <v>42178.61458332085</v>
      </c>
      <c r="B5149" s="12">
        <v>233.0</v>
      </c>
    </row>
    <row r="5150" ht="15.75" customHeight="1">
      <c r="A5150" s="13">
        <v>42178.624999987514</v>
      </c>
      <c r="B5150" s="12">
        <v>233.0</v>
      </c>
    </row>
    <row r="5151" ht="15.75" customHeight="1">
      <c r="A5151" s="13">
        <v>42178.63541665418</v>
      </c>
      <c r="B5151" s="12">
        <v>239.0</v>
      </c>
    </row>
    <row r="5152" ht="15.75" customHeight="1">
      <c r="A5152" s="13">
        <v>42178.64583332084</v>
      </c>
      <c r="B5152" s="12">
        <v>256.0</v>
      </c>
    </row>
    <row r="5153" ht="15.75" customHeight="1">
      <c r="A5153" s="13">
        <v>42178.65624998751</v>
      </c>
      <c r="B5153" s="12">
        <v>253.0</v>
      </c>
    </row>
    <row r="5154" ht="15.75" customHeight="1">
      <c r="A5154" s="13">
        <v>42178.66666665417</v>
      </c>
      <c r="B5154" s="12">
        <v>251.0</v>
      </c>
    </row>
    <row r="5155" ht="15.75" customHeight="1">
      <c r="A5155" s="13">
        <v>42178.677083320836</v>
      </c>
      <c r="B5155" s="12">
        <v>254.0</v>
      </c>
    </row>
    <row r="5156" ht="15.75" customHeight="1">
      <c r="A5156" s="13">
        <v>42178.6874999875</v>
      </c>
      <c r="B5156" s="12">
        <v>251.0</v>
      </c>
    </row>
    <row r="5157" ht="15.75" customHeight="1">
      <c r="A5157" s="13">
        <v>42178.697916654164</v>
      </c>
      <c r="B5157" s="12">
        <v>268.0</v>
      </c>
    </row>
    <row r="5158" ht="15.75" customHeight="1">
      <c r="A5158" s="13">
        <v>42178.70833332083</v>
      </c>
      <c r="B5158" s="12">
        <v>254.0</v>
      </c>
    </row>
    <row r="5159" ht="15.75" customHeight="1">
      <c r="A5159" s="13">
        <v>42178.71874998749</v>
      </c>
      <c r="B5159" s="12">
        <v>261.0</v>
      </c>
    </row>
    <row r="5160" ht="15.75" customHeight="1">
      <c r="A5160" s="13">
        <v>42178.72916665416</v>
      </c>
      <c r="B5160" s="12">
        <v>245.0</v>
      </c>
    </row>
    <row r="5161" ht="15.75" customHeight="1">
      <c r="A5161" s="13">
        <v>42178.73958332082</v>
      </c>
      <c r="B5161" s="12">
        <v>244.0</v>
      </c>
    </row>
    <row r="5162" ht="15.75" customHeight="1">
      <c r="A5162" s="13">
        <v>42178.749999987485</v>
      </c>
      <c r="B5162" s="12">
        <v>250.0</v>
      </c>
    </row>
    <row r="5163" ht="15.75" customHeight="1">
      <c r="A5163" s="13">
        <v>42178.76041665415</v>
      </c>
      <c r="B5163" s="12">
        <v>249.0</v>
      </c>
    </row>
    <row r="5164" ht="15.75" customHeight="1">
      <c r="A5164" s="13">
        <v>42178.770833320814</v>
      </c>
      <c r="B5164" s="12">
        <v>230.0</v>
      </c>
    </row>
    <row r="5165" ht="15.75" customHeight="1">
      <c r="A5165" s="13">
        <v>42178.78124998748</v>
      </c>
      <c r="B5165" s="12">
        <v>237.0</v>
      </c>
    </row>
    <row r="5166" ht="15.75" customHeight="1">
      <c r="A5166" s="13">
        <v>42178.79166665414</v>
      </c>
      <c r="B5166" s="12">
        <v>231.0</v>
      </c>
    </row>
    <row r="5167" ht="15.75" customHeight="1">
      <c r="A5167" s="13">
        <v>42178.80208332081</v>
      </c>
      <c r="B5167" s="12">
        <v>236.0</v>
      </c>
    </row>
    <row r="5168" ht="15.75" customHeight="1">
      <c r="A5168" s="13">
        <v>42178.81249998747</v>
      </c>
      <c r="B5168" s="12">
        <v>229.0</v>
      </c>
    </row>
    <row r="5169" ht="15.75" customHeight="1">
      <c r="A5169" s="13">
        <v>42178.822916654135</v>
      </c>
      <c r="B5169" s="12">
        <v>221.0</v>
      </c>
    </row>
    <row r="5170" ht="15.75" customHeight="1">
      <c r="A5170" s="13">
        <v>42178.8333333208</v>
      </c>
      <c r="B5170" s="12">
        <v>218.0</v>
      </c>
    </row>
    <row r="5171" ht="15.75" customHeight="1">
      <c r="A5171" s="13">
        <v>42178.84374998746</v>
      </c>
      <c r="B5171" s="12">
        <v>216.0</v>
      </c>
    </row>
    <row r="5172" ht="15.75" customHeight="1">
      <c r="A5172" s="13">
        <v>42178.85416665413</v>
      </c>
      <c r="B5172" s="12">
        <v>226.0</v>
      </c>
    </row>
    <row r="5173" ht="15.75" customHeight="1">
      <c r="A5173" s="13">
        <v>42178.86458332079</v>
      </c>
      <c r="B5173" s="12">
        <v>205.0</v>
      </c>
    </row>
    <row r="5174" ht="15.75" customHeight="1">
      <c r="A5174" s="13">
        <v>42178.874999987456</v>
      </c>
      <c r="B5174" s="12">
        <v>206.0</v>
      </c>
    </row>
    <row r="5175" ht="15.75" customHeight="1">
      <c r="A5175" s="13">
        <v>42178.88541665412</v>
      </c>
      <c r="B5175" s="12">
        <v>195.0</v>
      </c>
    </row>
    <row r="5176" ht="15.75" customHeight="1">
      <c r="A5176" s="13">
        <v>42178.895833320785</v>
      </c>
      <c r="B5176" s="12">
        <v>198.0</v>
      </c>
    </row>
    <row r="5177" ht="15.75" customHeight="1">
      <c r="A5177" s="13">
        <v>42178.90624998745</v>
      </c>
      <c r="B5177" s="12">
        <v>202.0</v>
      </c>
    </row>
    <row r="5178" ht="15.75" customHeight="1">
      <c r="A5178" s="13">
        <v>42178.91666665411</v>
      </c>
      <c r="B5178" s="12">
        <v>183.0</v>
      </c>
    </row>
    <row r="5179" ht="15.75" customHeight="1">
      <c r="A5179" s="13">
        <v>42178.92708332078</v>
      </c>
      <c r="B5179" s="12">
        <v>184.0</v>
      </c>
    </row>
    <row r="5180" ht="15.75" customHeight="1">
      <c r="A5180" s="13">
        <v>42178.93749998744</v>
      </c>
      <c r="B5180" s="12">
        <v>190.0</v>
      </c>
    </row>
    <row r="5181" ht="15.75" customHeight="1">
      <c r="A5181" s="13">
        <v>42178.947916654106</v>
      </c>
      <c r="B5181" s="12">
        <v>189.0</v>
      </c>
    </row>
    <row r="5182" ht="15.75" customHeight="1">
      <c r="A5182" s="13">
        <v>42178.95833332077</v>
      </c>
      <c r="B5182" s="12">
        <v>184.0</v>
      </c>
    </row>
    <row r="5183" ht="15.75" customHeight="1">
      <c r="A5183" s="13">
        <v>42178.968749987434</v>
      </c>
      <c r="B5183" s="12">
        <v>165.0</v>
      </c>
    </row>
    <row r="5184" ht="15.75" customHeight="1">
      <c r="A5184" s="13">
        <v>42178.9791666541</v>
      </c>
      <c r="B5184" s="12">
        <v>170.0</v>
      </c>
    </row>
    <row r="5185" ht="15.75" customHeight="1">
      <c r="A5185" s="13">
        <v>42178.98958332076</v>
      </c>
      <c r="B5185" s="12">
        <v>165.0</v>
      </c>
    </row>
    <row r="5186" ht="15.75" customHeight="1">
      <c r="A5186" s="13">
        <v>42178.99999998743</v>
      </c>
      <c r="B5186" s="12">
        <v>184.0</v>
      </c>
    </row>
    <row r="5187" ht="15.75" customHeight="1">
      <c r="A5187" s="13">
        <v>42179.01041665409</v>
      </c>
      <c r="B5187" s="12">
        <v>164.0</v>
      </c>
    </row>
    <row r="5188" ht="15.75" customHeight="1">
      <c r="A5188" s="13">
        <v>42179.020833320756</v>
      </c>
      <c r="B5188" s="12">
        <v>163.0</v>
      </c>
    </row>
    <row r="5189" ht="15.75" customHeight="1">
      <c r="A5189" s="13">
        <v>42179.03124998742</v>
      </c>
      <c r="B5189" s="12">
        <v>170.0</v>
      </c>
    </row>
    <row r="5190" ht="15.75" customHeight="1">
      <c r="A5190" s="13">
        <v>42179.041666654084</v>
      </c>
      <c r="B5190" s="12">
        <v>171.0</v>
      </c>
    </row>
    <row r="5191" ht="15.75" customHeight="1">
      <c r="A5191" s="13">
        <v>42179.05208332075</v>
      </c>
      <c r="B5191" s="12">
        <v>163.0</v>
      </c>
    </row>
    <row r="5192" ht="15.75" customHeight="1">
      <c r="A5192" s="13">
        <v>42179.06249998741</v>
      </c>
      <c r="B5192" s="12">
        <v>164.0</v>
      </c>
    </row>
    <row r="5193" ht="15.75" customHeight="1">
      <c r="A5193" s="13">
        <v>42179.07291665408</v>
      </c>
      <c r="B5193" s="12">
        <v>158.0</v>
      </c>
    </row>
    <row r="5194" ht="15.75" customHeight="1">
      <c r="A5194" s="13">
        <v>42179.08333332074</v>
      </c>
      <c r="B5194" s="12">
        <v>157.0</v>
      </c>
    </row>
    <row r="5195" ht="15.75" customHeight="1">
      <c r="A5195" s="13">
        <v>42179.093749987405</v>
      </c>
      <c r="B5195" s="12">
        <v>163.0</v>
      </c>
    </row>
    <row r="5196" ht="15.75" customHeight="1">
      <c r="A5196" s="13">
        <v>42179.10416665407</v>
      </c>
      <c r="B5196" s="12">
        <v>157.0</v>
      </c>
    </row>
    <row r="5197" ht="15.75" customHeight="1">
      <c r="A5197" s="13">
        <v>42179.114583320734</v>
      </c>
      <c r="B5197" s="12">
        <v>150.0</v>
      </c>
    </row>
    <row r="5198" ht="15.75" customHeight="1">
      <c r="A5198" s="13">
        <v>42179.1249999874</v>
      </c>
      <c r="B5198" s="12">
        <v>151.0</v>
      </c>
    </row>
    <row r="5199" ht="15.75" customHeight="1">
      <c r="A5199" s="13">
        <v>42179.13541665406</v>
      </c>
      <c r="B5199" s="12">
        <v>151.0</v>
      </c>
    </row>
    <row r="5200" ht="15.75" customHeight="1">
      <c r="A5200" s="13">
        <v>42179.14583332073</v>
      </c>
      <c r="B5200" s="12">
        <v>150.0</v>
      </c>
    </row>
    <row r="5201" ht="15.75" customHeight="1">
      <c r="A5201" s="13">
        <v>42179.15624998739</v>
      </c>
      <c r="B5201" s="12">
        <v>165.0</v>
      </c>
    </row>
    <row r="5202" ht="15.75" customHeight="1">
      <c r="A5202" s="13">
        <v>42179.166666654055</v>
      </c>
      <c r="B5202" s="12">
        <v>149.0</v>
      </c>
    </row>
    <row r="5203" ht="15.75" customHeight="1">
      <c r="A5203" s="13">
        <v>42179.17708332072</v>
      </c>
      <c r="B5203" s="12">
        <v>148.0</v>
      </c>
    </row>
    <row r="5204" ht="15.75" customHeight="1">
      <c r="A5204" s="13">
        <v>42179.18749998738</v>
      </c>
      <c r="B5204" s="12">
        <v>143.0</v>
      </c>
    </row>
    <row r="5205" ht="15.75" customHeight="1">
      <c r="A5205" s="13">
        <v>42179.19791665405</v>
      </c>
      <c r="B5205" s="12">
        <v>149.0</v>
      </c>
    </row>
    <row r="5206" ht="15.75" customHeight="1">
      <c r="A5206" s="13">
        <v>42179.20833332071</v>
      </c>
      <c r="B5206" s="12">
        <v>147.0</v>
      </c>
    </row>
    <row r="5207" ht="15.75" customHeight="1">
      <c r="A5207" s="13">
        <v>42179.218749987376</v>
      </c>
      <c r="B5207" s="12">
        <v>153.0</v>
      </c>
    </row>
    <row r="5208" ht="15.75" customHeight="1">
      <c r="A5208" s="13">
        <v>42179.22916665404</v>
      </c>
      <c r="B5208" s="12">
        <v>149.0</v>
      </c>
    </row>
    <row r="5209" ht="15.75" customHeight="1">
      <c r="A5209" s="13">
        <v>42179.239583320705</v>
      </c>
      <c r="B5209" s="12">
        <v>145.0</v>
      </c>
    </row>
    <row r="5210" ht="15.75" customHeight="1">
      <c r="A5210" s="13">
        <v>42179.24999998737</v>
      </c>
      <c r="B5210" s="12">
        <v>138.0</v>
      </c>
    </row>
    <row r="5211" ht="15.75" customHeight="1">
      <c r="A5211" s="13">
        <v>42179.26041665403</v>
      </c>
      <c r="B5211" s="12">
        <v>142.0</v>
      </c>
    </row>
    <row r="5212" ht="15.75" customHeight="1">
      <c r="A5212" s="13">
        <v>42179.2708333207</v>
      </c>
      <c r="B5212" s="12">
        <v>150.0</v>
      </c>
    </row>
    <row r="5213" ht="15.75" customHeight="1">
      <c r="A5213" s="13">
        <v>42179.28124998736</v>
      </c>
      <c r="B5213" s="12">
        <v>159.0</v>
      </c>
    </row>
    <row r="5214" ht="15.75" customHeight="1">
      <c r="A5214" s="13">
        <v>42179.291666654026</v>
      </c>
      <c r="B5214" s="12">
        <v>152.0</v>
      </c>
    </row>
    <row r="5215" ht="15.75" customHeight="1">
      <c r="A5215" s="13">
        <v>42179.30208332069</v>
      </c>
      <c r="B5215" s="12">
        <v>154.0</v>
      </c>
    </row>
    <row r="5216" ht="15.75" customHeight="1">
      <c r="A5216" s="13">
        <v>42179.312499987354</v>
      </c>
      <c r="B5216" s="12">
        <v>151.0</v>
      </c>
    </row>
    <row r="5217" ht="15.75" customHeight="1">
      <c r="A5217" s="13">
        <v>42179.32291665402</v>
      </c>
      <c r="B5217" s="12">
        <v>154.0</v>
      </c>
    </row>
    <row r="5218" ht="15.75" customHeight="1">
      <c r="A5218" s="13">
        <v>42179.33333332068</v>
      </c>
      <c r="B5218" s="12">
        <v>163.0</v>
      </c>
    </row>
    <row r="5219" ht="15.75" customHeight="1">
      <c r="A5219" s="13">
        <v>42179.34374998735</v>
      </c>
      <c r="B5219" s="12">
        <v>167.0</v>
      </c>
    </row>
    <row r="5220" ht="15.75" customHeight="1">
      <c r="A5220" s="13">
        <v>42179.35416665401</v>
      </c>
      <c r="B5220" s="12">
        <v>168.0</v>
      </c>
    </row>
    <row r="5221" ht="15.75" customHeight="1">
      <c r="A5221" s="13">
        <v>42179.364583320676</v>
      </c>
      <c r="B5221" s="12">
        <v>176.0</v>
      </c>
    </row>
    <row r="5222" ht="15.75" customHeight="1">
      <c r="A5222" s="13">
        <v>42179.37499998734</v>
      </c>
      <c r="B5222" s="12">
        <v>190.0</v>
      </c>
    </row>
    <row r="5223" ht="15.75" customHeight="1">
      <c r="A5223" s="13">
        <v>42179.385416654004</v>
      </c>
      <c r="B5223" s="12">
        <v>179.0</v>
      </c>
    </row>
    <row r="5224" ht="15.75" customHeight="1">
      <c r="A5224" s="13">
        <v>42179.39583332067</v>
      </c>
      <c r="B5224" s="12">
        <v>199.0</v>
      </c>
    </row>
    <row r="5225" ht="15.75" customHeight="1">
      <c r="A5225" s="13">
        <v>42179.40624998733</v>
      </c>
      <c r="B5225" s="12">
        <v>199.0</v>
      </c>
    </row>
    <row r="5226" ht="15.75" customHeight="1">
      <c r="A5226" s="13">
        <v>42179.416666654</v>
      </c>
      <c r="B5226" s="12">
        <v>192.0</v>
      </c>
    </row>
    <row r="5227" ht="15.75" customHeight="1">
      <c r="A5227" s="13">
        <v>42179.42708332066</v>
      </c>
      <c r="B5227" s="12">
        <v>202.0</v>
      </c>
    </row>
    <row r="5228" ht="15.75" customHeight="1">
      <c r="A5228" s="13">
        <v>42179.437499987325</v>
      </c>
      <c r="B5228" s="12">
        <v>203.0</v>
      </c>
    </row>
    <row r="5229" ht="15.75" customHeight="1">
      <c r="A5229" s="13">
        <v>42179.44791665399</v>
      </c>
      <c r="B5229" s="12">
        <v>209.0</v>
      </c>
    </row>
    <row r="5230" ht="15.75" customHeight="1">
      <c r="A5230" s="13">
        <v>42179.458333320654</v>
      </c>
      <c r="B5230" s="12">
        <v>226.0</v>
      </c>
    </row>
    <row r="5231" ht="15.75" customHeight="1">
      <c r="A5231" s="13">
        <v>42179.46874998732</v>
      </c>
      <c r="B5231" s="12">
        <v>207.0</v>
      </c>
    </row>
    <row r="5232" ht="15.75" customHeight="1">
      <c r="A5232" s="13">
        <v>42179.47916665398</v>
      </c>
      <c r="B5232" s="12">
        <v>216.0</v>
      </c>
    </row>
    <row r="5233" ht="15.75" customHeight="1">
      <c r="A5233" s="13">
        <v>42179.48958332065</v>
      </c>
      <c r="B5233" s="12">
        <v>218.0</v>
      </c>
    </row>
    <row r="5234" ht="15.75" customHeight="1">
      <c r="A5234" s="13">
        <v>42179.49999998731</v>
      </c>
      <c r="B5234" s="12">
        <v>219.0</v>
      </c>
    </row>
    <row r="5235" ht="15.75" customHeight="1">
      <c r="A5235" s="13">
        <v>42179.510416653975</v>
      </c>
      <c r="B5235" s="12">
        <v>240.0</v>
      </c>
    </row>
    <row r="5236" ht="15.75" customHeight="1">
      <c r="A5236" s="13">
        <v>42179.52083332064</v>
      </c>
      <c r="B5236" s="12">
        <v>223.0</v>
      </c>
    </row>
    <row r="5237" ht="15.75" customHeight="1">
      <c r="A5237" s="13">
        <v>42179.5312499873</v>
      </c>
      <c r="B5237" s="12">
        <v>222.0</v>
      </c>
    </row>
    <row r="5238" ht="15.75" customHeight="1">
      <c r="A5238" s="13">
        <v>42179.54166665397</v>
      </c>
      <c r="B5238" s="12">
        <v>225.0</v>
      </c>
    </row>
    <row r="5239" ht="15.75" customHeight="1">
      <c r="A5239" s="13">
        <v>42179.55208332063</v>
      </c>
      <c r="B5239" s="12">
        <v>235.0</v>
      </c>
    </row>
    <row r="5240" ht="15.75" customHeight="1">
      <c r="A5240" s="13">
        <v>42179.562499987296</v>
      </c>
      <c r="B5240" s="12">
        <v>244.0</v>
      </c>
    </row>
    <row r="5241" ht="15.75" customHeight="1">
      <c r="A5241" s="13">
        <v>42179.57291665396</v>
      </c>
      <c r="B5241" s="12">
        <v>248.0</v>
      </c>
    </row>
    <row r="5242" ht="15.75" customHeight="1">
      <c r="A5242" s="13">
        <v>42179.583333320625</v>
      </c>
      <c r="B5242" s="12">
        <v>238.0</v>
      </c>
    </row>
    <row r="5243" ht="15.75" customHeight="1">
      <c r="A5243" s="13">
        <v>42179.59374998729</v>
      </c>
      <c r="B5243" s="12">
        <v>250.0</v>
      </c>
    </row>
    <row r="5244" ht="15.75" customHeight="1">
      <c r="A5244" s="13">
        <v>42179.60416665395</v>
      </c>
      <c r="B5244" s="12">
        <v>259.0</v>
      </c>
    </row>
    <row r="5245" ht="15.75" customHeight="1">
      <c r="A5245" s="13">
        <v>42179.61458332062</v>
      </c>
      <c r="B5245" s="12">
        <v>272.0</v>
      </c>
    </row>
    <row r="5246" ht="15.75" customHeight="1">
      <c r="A5246" s="13">
        <v>42179.62499998728</v>
      </c>
      <c r="B5246" s="12">
        <v>254.0</v>
      </c>
    </row>
    <row r="5247" ht="15.75" customHeight="1">
      <c r="A5247" s="13">
        <v>42179.635416653946</v>
      </c>
      <c r="B5247" s="12">
        <v>262.0</v>
      </c>
    </row>
    <row r="5248" ht="15.75" customHeight="1">
      <c r="A5248" s="13">
        <v>42179.64583332061</v>
      </c>
      <c r="B5248" s="12">
        <v>257.0</v>
      </c>
    </row>
    <row r="5249" ht="15.75" customHeight="1">
      <c r="A5249" s="13">
        <v>42179.656249987274</v>
      </c>
      <c r="B5249" s="12">
        <v>285.0</v>
      </c>
    </row>
    <row r="5250" ht="15.75" customHeight="1">
      <c r="A5250" s="13">
        <v>42179.66666665394</v>
      </c>
      <c r="B5250" s="12">
        <v>272.0</v>
      </c>
    </row>
    <row r="5251" ht="15.75" customHeight="1">
      <c r="A5251" s="13">
        <v>42179.6770833206</v>
      </c>
      <c r="B5251" s="12">
        <v>269.0</v>
      </c>
    </row>
    <row r="5252" ht="15.75" customHeight="1">
      <c r="A5252" s="13">
        <v>42179.68749998727</v>
      </c>
      <c r="B5252" s="12">
        <v>259.0</v>
      </c>
    </row>
    <row r="5253" ht="15.75" customHeight="1">
      <c r="A5253" s="13">
        <v>42179.69791665393</v>
      </c>
      <c r="B5253" s="12">
        <v>263.0</v>
      </c>
    </row>
    <row r="5254" ht="15.75" customHeight="1">
      <c r="A5254" s="13">
        <v>42179.708333320596</v>
      </c>
      <c r="B5254" s="12">
        <v>263.0</v>
      </c>
    </row>
    <row r="5255" ht="15.75" customHeight="1">
      <c r="A5255" s="13">
        <v>42179.71874998726</v>
      </c>
      <c r="B5255" s="12">
        <v>285.0</v>
      </c>
    </row>
    <row r="5256" ht="15.75" customHeight="1">
      <c r="A5256" s="13">
        <v>42179.729166653924</v>
      </c>
      <c r="B5256" s="12">
        <v>262.0</v>
      </c>
    </row>
    <row r="5257" ht="15.75" customHeight="1">
      <c r="A5257" s="13">
        <v>42179.73958332059</v>
      </c>
      <c r="B5257" s="12">
        <v>264.0</v>
      </c>
    </row>
    <row r="5258" ht="15.75" customHeight="1">
      <c r="A5258" s="13">
        <v>42179.74999998725</v>
      </c>
      <c r="B5258" s="12">
        <v>245.0</v>
      </c>
    </row>
    <row r="5259" ht="15.75" customHeight="1">
      <c r="A5259" s="13">
        <v>42179.76041665392</v>
      </c>
      <c r="B5259" s="12">
        <v>265.0</v>
      </c>
    </row>
    <row r="5260" ht="15.75" customHeight="1">
      <c r="A5260" s="13">
        <v>42179.77083332058</v>
      </c>
      <c r="B5260" s="12">
        <v>251.0</v>
      </c>
    </row>
    <row r="5261" ht="15.75" customHeight="1">
      <c r="A5261" s="13">
        <v>42179.781249987245</v>
      </c>
      <c r="B5261" s="12">
        <v>253.0</v>
      </c>
    </row>
    <row r="5262" ht="15.75" customHeight="1">
      <c r="A5262" s="13">
        <v>42179.79166665391</v>
      </c>
      <c r="B5262" s="12">
        <v>245.0</v>
      </c>
    </row>
    <row r="5263" ht="15.75" customHeight="1">
      <c r="A5263" s="13">
        <v>42179.802083320574</v>
      </c>
      <c r="B5263" s="12">
        <v>239.0</v>
      </c>
    </row>
    <row r="5264" ht="15.75" customHeight="1">
      <c r="A5264" s="13">
        <v>42179.81249998724</v>
      </c>
      <c r="B5264" s="12">
        <v>243.0</v>
      </c>
    </row>
    <row r="5265" ht="15.75" customHeight="1">
      <c r="A5265" s="13">
        <v>42179.8229166539</v>
      </c>
      <c r="B5265" s="12">
        <v>253.0</v>
      </c>
    </row>
    <row r="5266" ht="15.75" customHeight="1">
      <c r="A5266" s="13">
        <v>42179.83333332057</v>
      </c>
      <c r="B5266" s="12">
        <v>229.0</v>
      </c>
    </row>
    <row r="5267" ht="15.75" customHeight="1">
      <c r="A5267" s="13">
        <v>42179.84374998723</v>
      </c>
      <c r="B5267" s="12">
        <v>228.0</v>
      </c>
    </row>
    <row r="5268" ht="15.75" customHeight="1">
      <c r="A5268" s="13">
        <v>42179.854166653895</v>
      </c>
      <c r="B5268" s="12">
        <v>222.0</v>
      </c>
    </row>
    <row r="5269" ht="15.75" customHeight="1">
      <c r="A5269" s="13">
        <v>42179.86458332056</v>
      </c>
      <c r="B5269" s="12">
        <v>227.0</v>
      </c>
    </row>
    <row r="5270" ht="15.75" customHeight="1">
      <c r="A5270" s="13">
        <v>42179.87499998722</v>
      </c>
      <c r="B5270" s="12">
        <v>216.0</v>
      </c>
    </row>
    <row r="5271" ht="15.75" customHeight="1">
      <c r="A5271" s="13">
        <v>42179.88541665389</v>
      </c>
      <c r="B5271" s="12">
        <v>201.0</v>
      </c>
    </row>
    <row r="5272" ht="15.75" customHeight="1">
      <c r="A5272" s="13">
        <v>42179.89583332055</v>
      </c>
      <c r="B5272" s="12">
        <v>198.0</v>
      </c>
    </row>
    <row r="5273" ht="15.75" customHeight="1">
      <c r="A5273" s="13">
        <v>42179.906249987216</v>
      </c>
      <c r="B5273" s="12">
        <v>200.0</v>
      </c>
    </row>
    <row r="5274" ht="15.75" customHeight="1">
      <c r="A5274" s="13">
        <v>42179.91666665388</v>
      </c>
      <c r="B5274" s="12">
        <v>207.0</v>
      </c>
    </row>
    <row r="5275" ht="15.75" customHeight="1">
      <c r="A5275" s="13">
        <v>42179.927083320545</v>
      </c>
      <c r="B5275" s="12">
        <v>198.0</v>
      </c>
    </row>
    <row r="5276" ht="15.75" customHeight="1">
      <c r="A5276" s="13">
        <v>42179.93749998721</v>
      </c>
      <c r="B5276" s="12">
        <v>192.0</v>
      </c>
    </row>
    <row r="5277" ht="15.75" customHeight="1">
      <c r="A5277" s="13">
        <v>42179.94791665387</v>
      </c>
      <c r="B5277" s="12">
        <v>200.0</v>
      </c>
    </row>
    <row r="5278" ht="15.75" customHeight="1">
      <c r="A5278" s="13">
        <v>42179.95833332054</v>
      </c>
      <c r="B5278" s="12">
        <v>200.0</v>
      </c>
    </row>
    <row r="5279" ht="15.75" customHeight="1">
      <c r="A5279" s="13">
        <v>42179.9687499872</v>
      </c>
      <c r="B5279" s="12">
        <v>204.0</v>
      </c>
    </row>
    <row r="5280" ht="15.75" customHeight="1">
      <c r="A5280" s="13">
        <v>42179.979166653866</v>
      </c>
      <c r="B5280" s="12">
        <v>191.0</v>
      </c>
    </row>
    <row r="5281" ht="15.75" customHeight="1">
      <c r="A5281" s="13">
        <v>42179.98958332053</v>
      </c>
      <c r="B5281" s="12">
        <v>183.0</v>
      </c>
    </row>
    <row r="5282" ht="15.75" customHeight="1">
      <c r="A5282" s="13">
        <v>42179.999999987194</v>
      </c>
      <c r="B5282" s="12">
        <v>190.0</v>
      </c>
    </row>
    <row r="5283" ht="15.75" customHeight="1">
      <c r="A5283" s="13">
        <v>42180.01041665386</v>
      </c>
      <c r="B5283" s="12">
        <v>200.0</v>
      </c>
    </row>
    <row r="5284" ht="15.75" customHeight="1">
      <c r="A5284" s="13">
        <v>42180.02083332052</v>
      </c>
      <c r="B5284" s="12">
        <v>182.0</v>
      </c>
    </row>
    <row r="5285" ht="15.75" customHeight="1">
      <c r="A5285" s="13">
        <v>42180.03124998719</v>
      </c>
      <c r="B5285" s="12">
        <v>180.0</v>
      </c>
    </row>
    <row r="5286" ht="15.75" customHeight="1">
      <c r="A5286" s="13">
        <v>42180.04166665385</v>
      </c>
      <c r="B5286" s="12">
        <v>176.0</v>
      </c>
    </row>
    <row r="5287" ht="15.75" customHeight="1">
      <c r="A5287" s="13">
        <v>42180.052083320516</v>
      </c>
      <c r="B5287" s="12">
        <v>173.0</v>
      </c>
    </row>
    <row r="5288" ht="15.75" customHeight="1">
      <c r="A5288" s="13">
        <v>42180.06249998718</v>
      </c>
      <c r="B5288" s="12">
        <v>193.0</v>
      </c>
    </row>
    <row r="5289" ht="15.75" customHeight="1">
      <c r="A5289" s="13">
        <v>42180.072916653844</v>
      </c>
      <c r="B5289" s="12">
        <v>178.0</v>
      </c>
    </row>
    <row r="5290" ht="15.75" customHeight="1">
      <c r="A5290" s="13">
        <v>42180.08333332051</v>
      </c>
      <c r="B5290" s="12">
        <v>183.0</v>
      </c>
    </row>
    <row r="5291" ht="15.75" customHeight="1">
      <c r="A5291" s="13">
        <v>42180.09374998717</v>
      </c>
      <c r="B5291" s="12">
        <v>172.0</v>
      </c>
    </row>
    <row r="5292" ht="15.75" customHeight="1">
      <c r="A5292" s="13">
        <v>42180.10416665384</v>
      </c>
      <c r="B5292" s="12">
        <v>188.0</v>
      </c>
    </row>
    <row r="5293" ht="15.75" customHeight="1">
      <c r="A5293" s="13">
        <v>42180.1145833205</v>
      </c>
      <c r="B5293" s="12">
        <v>177.0</v>
      </c>
    </row>
    <row r="5294" ht="15.75" customHeight="1">
      <c r="A5294" s="13">
        <v>42180.124999987165</v>
      </c>
      <c r="B5294" s="12">
        <v>170.0</v>
      </c>
    </row>
    <row r="5295" ht="15.75" customHeight="1">
      <c r="A5295" s="13">
        <v>42180.13541665383</v>
      </c>
      <c r="B5295" s="12">
        <v>163.0</v>
      </c>
    </row>
    <row r="5296" ht="15.75" customHeight="1">
      <c r="A5296" s="13">
        <v>42180.145833320494</v>
      </c>
      <c r="B5296" s="12">
        <v>177.0</v>
      </c>
    </row>
    <row r="5297" ht="15.75" customHeight="1">
      <c r="A5297" s="13">
        <v>42180.15624998716</v>
      </c>
      <c r="B5297" s="12">
        <v>186.0</v>
      </c>
    </row>
    <row r="5298" ht="15.75" customHeight="1">
      <c r="A5298" s="13">
        <v>42180.16666665382</v>
      </c>
      <c r="B5298" s="12">
        <v>170.0</v>
      </c>
    </row>
    <row r="5299" ht="15.75" customHeight="1">
      <c r="A5299" s="13">
        <v>42180.17708332049</v>
      </c>
      <c r="B5299" s="12">
        <v>174.0</v>
      </c>
    </row>
    <row r="5300" ht="15.75" customHeight="1">
      <c r="A5300" s="13">
        <v>42180.18749998715</v>
      </c>
      <c r="B5300" s="12">
        <v>164.0</v>
      </c>
    </row>
    <row r="5301" ht="15.75" customHeight="1">
      <c r="A5301" s="13">
        <v>42180.197916653815</v>
      </c>
      <c r="B5301" s="12">
        <v>181.0</v>
      </c>
    </row>
    <row r="5302" ht="15.75" customHeight="1">
      <c r="A5302" s="13">
        <v>42180.20833332048</v>
      </c>
      <c r="B5302" s="12">
        <v>172.0</v>
      </c>
    </row>
    <row r="5303" ht="15.75" customHeight="1">
      <c r="A5303" s="13">
        <v>42180.21874998714</v>
      </c>
      <c r="B5303" s="12">
        <v>172.0</v>
      </c>
    </row>
    <row r="5304" ht="15.75" customHeight="1">
      <c r="A5304" s="13">
        <v>42180.22916665381</v>
      </c>
      <c r="B5304" s="12">
        <v>160.0</v>
      </c>
    </row>
    <row r="5305" ht="15.75" customHeight="1">
      <c r="A5305" s="13">
        <v>42180.23958332047</v>
      </c>
      <c r="B5305" s="12">
        <v>164.0</v>
      </c>
    </row>
    <row r="5306" ht="15.75" customHeight="1">
      <c r="A5306" s="13">
        <v>42180.249999987136</v>
      </c>
      <c r="B5306" s="12">
        <v>179.0</v>
      </c>
    </row>
    <row r="5307" ht="15.75" customHeight="1">
      <c r="A5307" s="13">
        <v>42180.2604166538</v>
      </c>
      <c r="B5307" s="12">
        <v>170.0</v>
      </c>
    </row>
    <row r="5308" ht="15.75" customHeight="1">
      <c r="A5308" s="13">
        <v>42180.270833320465</v>
      </c>
      <c r="B5308" s="12">
        <v>166.0</v>
      </c>
    </row>
    <row r="5309" ht="15.75" customHeight="1">
      <c r="A5309" s="13">
        <v>42180.28124998713</v>
      </c>
      <c r="B5309" s="12">
        <v>176.0</v>
      </c>
    </row>
    <row r="5310" ht="15.75" customHeight="1">
      <c r="A5310" s="13">
        <v>42180.29166665379</v>
      </c>
      <c r="B5310" s="12">
        <v>171.0</v>
      </c>
    </row>
    <row r="5311" ht="15.75" customHeight="1">
      <c r="A5311" s="13">
        <v>42180.30208332046</v>
      </c>
      <c r="B5311" s="12">
        <v>196.0</v>
      </c>
    </row>
    <row r="5312" ht="15.75" customHeight="1">
      <c r="A5312" s="13">
        <v>42180.31249998712</v>
      </c>
      <c r="B5312" s="12">
        <v>184.0</v>
      </c>
    </row>
    <row r="5313" ht="15.75" customHeight="1">
      <c r="A5313" s="13">
        <v>42180.322916653786</v>
      </c>
      <c r="B5313" s="12">
        <v>179.0</v>
      </c>
    </row>
    <row r="5314" ht="15.75" customHeight="1">
      <c r="A5314" s="13">
        <v>42180.33333332045</v>
      </c>
      <c r="B5314" s="12">
        <v>182.0</v>
      </c>
    </row>
    <row r="5315" ht="15.75" customHeight="1">
      <c r="A5315" s="13">
        <v>42180.343749987114</v>
      </c>
      <c r="B5315" s="12">
        <v>191.0</v>
      </c>
    </row>
    <row r="5316" ht="15.75" customHeight="1">
      <c r="A5316" s="13">
        <v>42180.35416665378</v>
      </c>
      <c r="B5316" s="12">
        <v>213.0</v>
      </c>
    </row>
    <row r="5317" ht="15.75" customHeight="1">
      <c r="A5317" s="13">
        <v>42180.36458332044</v>
      </c>
      <c r="B5317" s="12">
        <v>198.0</v>
      </c>
    </row>
    <row r="5318" ht="15.75" customHeight="1">
      <c r="A5318" s="13">
        <v>42180.37499998711</v>
      </c>
      <c r="B5318" s="12">
        <v>201.0</v>
      </c>
    </row>
    <row r="5319" ht="15.75" customHeight="1">
      <c r="A5319" s="13">
        <v>42180.38541665377</v>
      </c>
      <c r="B5319" s="12">
        <v>201.0</v>
      </c>
    </row>
    <row r="5320" ht="15.75" customHeight="1">
      <c r="A5320" s="13">
        <v>42180.395833320435</v>
      </c>
      <c r="B5320" s="12">
        <v>202.0</v>
      </c>
    </row>
    <row r="5321" ht="15.75" customHeight="1">
      <c r="A5321" s="13">
        <v>42180.4062499871</v>
      </c>
      <c r="B5321" s="12">
        <v>227.0</v>
      </c>
    </row>
    <row r="5322" ht="15.75" customHeight="1">
      <c r="A5322" s="13">
        <v>42180.416666653764</v>
      </c>
      <c r="B5322" s="12">
        <v>217.0</v>
      </c>
    </row>
    <row r="5323" ht="15.75" customHeight="1">
      <c r="A5323" s="13">
        <v>42180.42708332043</v>
      </c>
      <c r="B5323" s="12">
        <v>221.0</v>
      </c>
    </row>
    <row r="5324" ht="15.75" customHeight="1">
      <c r="A5324" s="13">
        <v>42180.43749998709</v>
      </c>
      <c r="B5324" s="12">
        <v>223.0</v>
      </c>
    </row>
    <row r="5325" ht="15.75" customHeight="1">
      <c r="A5325" s="13">
        <v>42180.44791665376</v>
      </c>
      <c r="B5325" s="12">
        <v>239.0</v>
      </c>
    </row>
    <row r="5326" ht="15.75" customHeight="1">
      <c r="A5326" s="13">
        <v>42180.45833332042</v>
      </c>
      <c r="B5326" s="12">
        <v>236.0</v>
      </c>
    </row>
    <row r="5327" ht="15.75" customHeight="1">
      <c r="A5327" s="13">
        <v>42180.468749987085</v>
      </c>
      <c r="B5327" s="12">
        <v>230.0</v>
      </c>
    </row>
    <row r="5328" ht="15.75" customHeight="1">
      <c r="A5328" s="13">
        <v>42180.47916665375</v>
      </c>
      <c r="B5328" s="12">
        <v>248.0</v>
      </c>
    </row>
    <row r="5329" ht="15.75" customHeight="1">
      <c r="A5329" s="13">
        <v>42180.489583320414</v>
      </c>
      <c r="B5329" s="12">
        <v>238.0</v>
      </c>
    </row>
    <row r="5330" ht="15.75" customHeight="1">
      <c r="A5330" s="13">
        <v>42180.49999998708</v>
      </c>
      <c r="B5330" s="12">
        <v>263.0</v>
      </c>
    </row>
    <row r="5331" ht="15.75" customHeight="1">
      <c r="A5331" s="13">
        <v>42180.51041665374</v>
      </c>
      <c r="B5331" s="12">
        <v>259.0</v>
      </c>
    </row>
    <row r="5332" ht="15.75" customHeight="1">
      <c r="A5332" s="13">
        <v>42180.52083332041</v>
      </c>
      <c r="B5332" s="12">
        <v>258.0</v>
      </c>
    </row>
    <row r="5333" ht="15.75" customHeight="1">
      <c r="A5333" s="13">
        <v>42180.53124998707</v>
      </c>
      <c r="B5333" s="12">
        <v>252.0</v>
      </c>
    </row>
    <row r="5334" ht="15.75" customHeight="1">
      <c r="A5334" s="13">
        <v>42180.541666653735</v>
      </c>
      <c r="B5334" s="12">
        <v>267.0</v>
      </c>
    </row>
    <row r="5335" ht="15.75" customHeight="1">
      <c r="A5335" s="13">
        <v>42180.5520833204</v>
      </c>
      <c r="B5335" s="12">
        <v>270.0</v>
      </c>
    </row>
    <row r="5336" ht="15.75" customHeight="1">
      <c r="A5336" s="13">
        <v>42180.56249998706</v>
      </c>
      <c r="B5336" s="12">
        <v>290.0</v>
      </c>
    </row>
    <row r="5337" ht="15.75" customHeight="1">
      <c r="A5337" s="13">
        <v>42180.57291665373</v>
      </c>
      <c r="B5337" s="12">
        <v>263.0</v>
      </c>
    </row>
    <row r="5338" ht="15.75" customHeight="1">
      <c r="A5338" s="13">
        <v>42180.58333332039</v>
      </c>
      <c r="B5338" s="12">
        <v>275.0</v>
      </c>
    </row>
    <row r="5339" ht="15.75" customHeight="1">
      <c r="A5339" s="13">
        <v>42180.593749987056</v>
      </c>
      <c r="B5339" s="12">
        <v>263.0</v>
      </c>
    </row>
    <row r="5340" ht="15.75" customHeight="1">
      <c r="A5340" s="13">
        <v>42180.60416665372</v>
      </c>
      <c r="B5340" s="12">
        <v>279.0</v>
      </c>
    </row>
    <row r="5341" ht="15.75" customHeight="1">
      <c r="A5341" s="13">
        <v>42180.614583320385</v>
      </c>
      <c r="B5341" s="12">
        <v>298.0</v>
      </c>
    </row>
    <row r="5342" ht="15.75" customHeight="1">
      <c r="A5342" s="13">
        <v>42180.62499998705</v>
      </c>
      <c r="B5342" s="12">
        <v>287.0</v>
      </c>
    </row>
    <row r="5343" ht="15.75" customHeight="1">
      <c r="A5343" s="13">
        <v>42180.63541665371</v>
      </c>
      <c r="B5343" s="12">
        <v>292.0</v>
      </c>
    </row>
    <row r="5344" ht="15.75" customHeight="1">
      <c r="A5344" s="13">
        <v>42180.64583332038</v>
      </c>
      <c r="B5344" s="12">
        <v>285.0</v>
      </c>
    </row>
    <row r="5345" ht="15.75" customHeight="1">
      <c r="A5345" s="13">
        <v>42180.65624998704</v>
      </c>
      <c r="B5345" s="12">
        <v>284.0</v>
      </c>
    </row>
    <row r="5346" ht="15.75" customHeight="1">
      <c r="A5346" s="13">
        <v>42180.666666653706</v>
      </c>
      <c r="B5346" s="12">
        <v>302.0</v>
      </c>
    </row>
    <row r="5347" ht="15.75" customHeight="1">
      <c r="A5347" s="13">
        <v>42180.67708332037</v>
      </c>
      <c r="B5347" s="12">
        <v>280.0</v>
      </c>
    </row>
    <row r="5348" ht="15.75" customHeight="1">
      <c r="A5348" s="13">
        <v>42180.687499987034</v>
      </c>
      <c r="B5348" s="12">
        <v>289.0</v>
      </c>
    </row>
    <row r="5349" ht="15.75" customHeight="1">
      <c r="A5349" s="13">
        <v>42180.6979166537</v>
      </c>
      <c r="B5349" s="12">
        <v>270.0</v>
      </c>
    </row>
    <row r="5350" ht="15.75" customHeight="1">
      <c r="A5350" s="13">
        <v>42180.70833332036</v>
      </c>
      <c r="B5350" s="12">
        <v>278.0</v>
      </c>
    </row>
    <row r="5351" ht="15.75" customHeight="1">
      <c r="A5351" s="13">
        <v>42180.71874998703</v>
      </c>
      <c r="B5351" s="12">
        <v>287.0</v>
      </c>
    </row>
    <row r="5352" ht="15.75" customHeight="1">
      <c r="A5352" s="13">
        <v>42180.72916665369</v>
      </c>
      <c r="B5352" s="12">
        <v>286.0</v>
      </c>
    </row>
    <row r="5353" ht="15.75" customHeight="1">
      <c r="A5353" s="13">
        <v>42180.739583320355</v>
      </c>
      <c r="B5353" s="12">
        <v>278.0</v>
      </c>
    </row>
    <row r="5354" ht="15.75" customHeight="1">
      <c r="A5354" s="13">
        <v>42180.74999998702</v>
      </c>
      <c r="B5354" s="12">
        <v>280.0</v>
      </c>
    </row>
    <row r="5355" ht="15.75" customHeight="1">
      <c r="A5355" s="13">
        <v>42180.760416653684</v>
      </c>
      <c r="B5355" s="12">
        <v>270.0</v>
      </c>
    </row>
    <row r="5356" ht="15.75" customHeight="1">
      <c r="A5356" s="13">
        <v>42180.77083332035</v>
      </c>
      <c r="B5356" s="12">
        <v>276.0</v>
      </c>
    </row>
    <row r="5357" ht="15.75" customHeight="1">
      <c r="A5357" s="13">
        <v>42180.78124998701</v>
      </c>
      <c r="B5357" s="12">
        <v>283.0</v>
      </c>
    </row>
    <row r="5358" ht="15.75" customHeight="1">
      <c r="A5358" s="13">
        <v>42180.79166665368</v>
      </c>
      <c r="B5358" s="12">
        <v>269.0</v>
      </c>
    </row>
    <row r="5359" ht="15.75" customHeight="1">
      <c r="A5359" s="13">
        <v>42180.80208332034</v>
      </c>
      <c r="B5359" s="12">
        <v>264.0</v>
      </c>
    </row>
    <row r="5360" ht="15.75" customHeight="1">
      <c r="A5360" s="13">
        <v>42180.812499987005</v>
      </c>
      <c r="B5360" s="12">
        <v>261.0</v>
      </c>
    </row>
    <row r="5361" ht="15.75" customHeight="1">
      <c r="A5361" s="13">
        <v>42180.82291665367</v>
      </c>
      <c r="B5361" s="12">
        <v>257.0</v>
      </c>
    </row>
    <row r="5362" ht="15.75" customHeight="1">
      <c r="A5362" s="13">
        <v>42180.83333332033</v>
      </c>
      <c r="B5362" s="12">
        <v>256.0</v>
      </c>
    </row>
    <row r="5363" ht="15.75" customHeight="1">
      <c r="A5363" s="13">
        <v>42180.843749987</v>
      </c>
      <c r="B5363" s="12">
        <v>262.0</v>
      </c>
    </row>
    <row r="5364" ht="15.75" customHeight="1">
      <c r="A5364" s="13">
        <v>42180.85416665366</v>
      </c>
      <c r="B5364" s="12">
        <v>237.0</v>
      </c>
    </row>
    <row r="5365" ht="15.75" customHeight="1">
      <c r="A5365" s="13">
        <v>42180.864583320326</v>
      </c>
      <c r="B5365" s="12">
        <v>237.0</v>
      </c>
    </row>
    <row r="5366" ht="15.75" customHeight="1">
      <c r="A5366" s="13">
        <v>42180.87499998699</v>
      </c>
      <c r="B5366" s="12">
        <v>238.0</v>
      </c>
    </row>
    <row r="5367" ht="15.75" customHeight="1">
      <c r="A5367" s="13">
        <v>42180.885416653655</v>
      </c>
      <c r="B5367" s="12">
        <v>213.0</v>
      </c>
    </row>
    <row r="5368" ht="15.75" customHeight="1">
      <c r="A5368" s="13">
        <v>42180.89583332032</v>
      </c>
      <c r="B5368" s="12">
        <v>231.0</v>
      </c>
    </row>
    <row r="5369" ht="15.75" customHeight="1">
      <c r="A5369" s="13">
        <v>42180.90624998698</v>
      </c>
      <c r="B5369" s="12">
        <v>206.0</v>
      </c>
    </row>
    <row r="5370" ht="15.75" customHeight="1">
      <c r="A5370" s="13">
        <v>42180.91666665365</v>
      </c>
      <c r="B5370" s="12">
        <v>213.0</v>
      </c>
    </row>
    <row r="5371" ht="15.75" customHeight="1">
      <c r="A5371" s="13">
        <v>42180.92708332031</v>
      </c>
      <c r="B5371" s="12">
        <v>209.0</v>
      </c>
    </row>
    <row r="5372" ht="15.75" customHeight="1">
      <c r="A5372" s="13">
        <v>42180.937499986976</v>
      </c>
      <c r="B5372" s="12">
        <v>226.0</v>
      </c>
    </row>
    <row r="5373" ht="15.75" customHeight="1">
      <c r="A5373" s="13">
        <v>42180.94791665364</v>
      </c>
      <c r="B5373" s="12">
        <v>218.0</v>
      </c>
    </row>
    <row r="5374" ht="15.75" customHeight="1">
      <c r="A5374" s="13">
        <v>42180.958333320305</v>
      </c>
      <c r="B5374" s="12">
        <v>212.0</v>
      </c>
    </row>
    <row r="5375" ht="15.75" customHeight="1">
      <c r="A5375" s="13">
        <v>42180.96874998697</v>
      </c>
      <c r="B5375" s="12">
        <v>208.0</v>
      </c>
    </row>
    <row r="5376" ht="15.75" customHeight="1">
      <c r="A5376" s="13">
        <v>42180.97916665363</v>
      </c>
      <c r="B5376" s="12">
        <v>208.0</v>
      </c>
    </row>
    <row r="5377" ht="15.75" customHeight="1">
      <c r="A5377" s="13">
        <v>42180.9895833203</v>
      </c>
      <c r="B5377" s="12">
        <v>219.0</v>
      </c>
    </row>
    <row r="5378" ht="15.75" customHeight="1">
      <c r="A5378" s="13">
        <v>42180.99999998696</v>
      </c>
      <c r="B5378" s="12">
        <v>205.0</v>
      </c>
    </row>
    <row r="5379" ht="15.75" customHeight="1">
      <c r="A5379" s="13">
        <v>42181.010416653626</v>
      </c>
      <c r="B5379" s="12">
        <v>202.0</v>
      </c>
    </row>
    <row r="5380" ht="15.75" customHeight="1">
      <c r="A5380" s="13">
        <v>42181.02083332029</v>
      </c>
      <c r="B5380" s="12">
        <v>198.0</v>
      </c>
    </row>
    <row r="5381" ht="15.75" customHeight="1">
      <c r="A5381" s="13">
        <v>42181.031249986954</v>
      </c>
      <c r="B5381" s="12">
        <v>211.0</v>
      </c>
    </row>
    <row r="5382" ht="15.75" customHeight="1">
      <c r="A5382" s="13">
        <v>42181.04166665362</v>
      </c>
      <c r="B5382" s="12">
        <v>200.0</v>
      </c>
    </row>
    <row r="5383" ht="15.75" customHeight="1">
      <c r="A5383" s="13">
        <v>42181.05208332028</v>
      </c>
      <c r="B5383" s="12">
        <v>192.0</v>
      </c>
    </row>
    <row r="5384" ht="15.75" customHeight="1">
      <c r="A5384" s="13">
        <v>42181.06249998695</v>
      </c>
      <c r="B5384" s="12">
        <v>194.0</v>
      </c>
    </row>
    <row r="5385" ht="15.75" customHeight="1">
      <c r="A5385" s="13">
        <v>42181.07291665361</v>
      </c>
      <c r="B5385" s="12">
        <v>189.0</v>
      </c>
    </row>
    <row r="5386" ht="15.75" customHeight="1">
      <c r="A5386" s="13">
        <v>42181.083333320275</v>
      </c>
      <c r="B5386" s="12">
        <v>208.0</v>
      </c>
    </row>
    <row r="5387" ht="15.75" customHeight="1">
      <c r="A5387" s="13">
        <v>42181.09374998694</v>
      </c>
      <c r="B5387" s="12">
        <v>185.0</v>
      </c>
    </row>
    <row r="5388" ht="15.75" customHeight="1">
      <c r="A5388" s="13">
        <v>42181.104166653604</v>
      </c>
      <c r="B5388" s="12">
        <v>184.0</v>
      </c>
    </row>
    <row r="5389" ht="15.75" customHeight="1">
      <c r="A5389" s="13">
        <v>42181.11458332027</v>
      </c>
      <c r="B5389" s="12">
        <v>182.0</v>
      </c>
    </row>
    <row r="5390" ht="15.75" customHeight="1">
      <c r="A5390" s="13">
        <v>42181.12499998693</v>
      </c>
      <c r="B5390" s="12">
        <v>187.0</v>
      </c>
    </row>
    <row r="5391" ht="15.75" customHeight="1">
      <c r="A5391" s="13">
        <v>42181.1354166536</v>
      </c>
      <c r="B5391" s="12">
        <v>193.0</v>
      </c>
    </row>
    <row r="5392" ht="15.75" customHeight="1">
      <c r="A5392" s="13">
        <v>42181.14583332026</v>
      </c>
      <c r="B5392" s="12">
        <v>185.0</v>
      </c>
    </row>
    <row r="5393" ht="15.75" customHeight="1">
      <c r="A5393" s="13">
        <v>42181.156249986925</v>
      </c>
      <c r="B5393" s="12">
        <v>177.0</v>
      </c>
    </row>
    <row r="5394" ht="15.75" customHeight="1">
      <c r="A5394" s="13">
        <v>42181.16666665359</v>
      </c>
      <c r="B5394" s="12">
        <v>175.0</v>
      </c>
    </row>
    <row r="5395" ht="15.75" customHeight="1">
      <c r="A5395" s="13">
        <v>42181.17708332025</v>
      </c>
      <c r="B5395" s="12">
        <v>193.0</v>
      </c>
    </row>
    <row r="5396" ht="15.75" customHeight="1">
      <c r="A5396" s="13">
        <v>42181.18749998692</v>
      </c>
      <c r="B5396" s="12">
        <v>185.0</v>
      </c>
    </row>
    <row r="5397" ht="15.75" customHeight="1">
      <c r="A5397" s="13">
        <v>42181.19791665358</v>
      </c>
      <c r="B5397" s="12">
        <v>175.0</v>
      </c>
    </row>
    <row r="5398" ht="15.75" customHeight="1">
      <c r="A5398" s="13">
        <v>42181.208333320246</v>
      </c>
      <c r="B5398" s="12">
        <v>177.0</v>
      </c>
    </row>
    <row r="5399" ht="15.75" customHeight="1">
      <c r="A5399" s="13">
        <v>42181.21874998691</v>
      </c>
      <c r="B5399" s="12">
        <v>180.0</v>
      </c>
    </row>
    <row r="5400" ht="15.75" customHeight="1">
      <c r="A5400" s="13">
        <v>42181.229166653575</v>
      </c>
      <c r="B5400" s="12">
        <v>186.0</v>
      </c>
    </row>
    <row r="5401" ht="15.75" customHeight="1">
      <c r="A5401" s="13">
        <v>42181.23958332024</v>
      </c>
      <c r="B5401" s="12">
        <v>176.0</v>
      </c>
    </row>
    <row r="5402" ht="15.75" customHeight="1">
      <c r="A5402" s="13">
        <v>42181.2499999869</v>
      </c>
      <c r="B5402" s="12">
        <v>182.0</v>
      </c>
    </row>
    <row r="5403" ht="15.75" customHeight="1">
      <c r="A5403" s="13">
        <v>42181.26041665357</v>
      </c>
      <c r="B5403" s="12">
        <v>171.0</v>
      </c>
    </row>
    <row r="5404" ht="15.75" customHeight="1">
      <c r="A5404" s="13">
        <v>42181.27083332023</v>
      </c>
      <c r="B5404" s="12">
        <v>186.0</v>
      </c>
    </row>
    <row r="5405" ht="15.75" customHeight="1">
      <c r="A5405" s="13">
        <v>42181.281249986896</v>
      </c>
      <c r="B5405" s="12">
        <v>186.0</v>
      </c>
    </row>
    <row r="5406" ht="15.75" customHeight="1">
      <c r="A5406" s="13">
        <v>42181.29166665356</v>
      </c>
      <c r="B5406" s="12">
        <v>179.0</v>
      </c>
    </row>
    <row r="5407" ht="15.75" customHeight="1">
      <c r="A5407" s="13">
        <v>42181.302083320224</v>
      </c>
      <c r="B5407" s="12">
        <v>179.0</v>
      </c>
    </row>
    <row r="5408" ht="15.75" customHeight="1">
      <c r="A5408" s="13">
        <v>42181.31249998689</v>
      </c>
      <c r="B5408" s="12">
        <v>176.0</v>
      </c>
    </row>
    <row r="5409" ht="15.75" customHeight="1">
      <c r="A5409" s="13">
        <v>42181.32291665355</v>
      </c>
      <c r="B5409" s="12">
        <v>192.0</v>
      </c>
    </row>
    <row r="5410" ht="15.75" customHeight="1">
      <c r="A5410" s="13">
        <v>42181.33333332022</v>
      </c>
      <c r="B5410" s="12">
        <v>202.0</v>
      </c>
    </row>
    <row r="5411" ht="15.75" customHeight="1">
      <c r="A5411" s="13">
        <v>42181.34374998688</v>
      </c>
      <c r="B5411" s="12">
        <v>190.0</v>
      </c>
    </row>
    <row r="5412" ht="15.75" customHeight="1">
      <c r="A5412" s="13">
        <v>42181.354166653546</v>
      </c>
      <c r="B5412" s="12">
        <v>201.0</v>
      </c>
    </row>
    <row r="5413" ht="15.75" customHeight="1">
      <c r="A5413" s="13">
        <v>42181.36458332021</v>
      </c>
      <c r="B5413" s="12">
        <v>200.0</v>
      </c>
    </row>
    <row r="5414" ht="15.75" customHeight="1">
      <c r="A5414" s="13">
        <v>42181.374999986874</v>
      </c>
      <c r="B5414" s="12">
        <v>211.0</v>
      </c>
    </row>
    <row r="5415" ht="15.75" customHeight="1">
      <c r="A5415" s="13">
        <v>42181.38541665354</v>
      </c>
      <c r="B5415" s="12">
        <v>212.0</v>
      </c>
    </row>
    <row r="5416" ht="15.75" customHeight="1">
      <c r="A5416" s="13">
        <v>42181.3958333202</v>
      </c>
      <c r="B5416" s="12">
        <v>207.0</v>
      </c>
    </row>
    <row r="5417" ht="15.75" customHeight="1">
      <c r="A5417" s="13">
        <v>42181.40624998687</v>
      </c>
      <c r="B5417" s="12">
        <v>217.0</v>
      </c>
    </row>
    <row r="5418" ht="15.75" customHeight="1">
      <c r="A5418" s="13">
        <v>42181.41666665353</v>
      </c>
      <c r="B5418" s="12">
        <v>225.0</v>
      </c>
    </row>
    <row r="5419" ht="15.75" customHeight="1">
      <c r="A5419" s="13">
        <v>42181.427083320195</v>
      </c>
      <c r="B5419" s="12">
        <v>237.0</v>
      </c>
    </row>
    <row r="5420" ht="15.75" customHeight="1">
      <c r="A5420" s="13">
        <v>42181.43749998686</v>
      </c>
      <c r="B5420" s="12">
        <v>229.0</v>
      </c>
    </row>
    <row r="5421" ht="15.75" customHeight="1">
      <c r="A5421" s="13">
        <v>42181.447916653524</v>
      </c>
      <c r="B5421" s="12">
        <v>237.0</v>
      </c>
    </row>
    <row r="5422" ht="15.75" customHeight="1">
      <c r="A5422" s="13">
        <v>42181.45833332019</v>
      </c>
      <c r="B5422" s="12">
        <v>246.0</v>
      </c>
    </row>
    <row r="5423" ht="15.75" customHeight="1">
      <c r="A5423" s="13">
        <v>42181.46874998685</v>
      </c>
      <c r="B5423" s="12">
        <v>244.0</v>
      </c>
    </row>
    <row r="5424" ht="15.75" customHeight="1">
      <c r="A5424" s="13">
        <v>42181.47916665352</v>
      </c>
      <c r="B5424" s="12">
        <v>275.0</v>
      </c>
    </row>
    <row r="5425" ht="15.75" customHeight="1">
      <c r="A5425" s="13">
        <v>42181.48958332018</v>
      </c>
      <c r="B5425" s="12">
        <v>258.0</v>
      </c>
    </row>
    <row r="5426" ht="15.75" customHeight="1">
      <c r="A5426" s="13">
        <v>42181.499999986845</v>
      </c>
      <c r="B5426" s="12">
        <v>258.0</v>
      </c>
    </row>
    <row r="5427" ht="15.75" customHeight="1">
      <c r="A5427" s="13">
        <v>42181.51041665351</v>
      </c>
      <c r="B5427" s="12">
        <v>253.0</v>
      </c>
    </row>
    <row r="5428" ht="15.75" customHeight="1">
      <c r="A5428" s="13">
        <v>42181.52083332017</v>
      </c>
      <c r="B5428" s="12">
        <v>256.0</v>
      </c>
    </row>
    <row r="5429" ht="15.75" customHeight="1">
      <c r="A5429" s="13">
        <v>42181.53124998684</v>
      </c>
      <c r="B5429" s="12">
        <v>273.0</v>
      </c>
    </row>
    <row r="5430" ht="15.75" customHeight="1">
      <c r="A5430" s="13">
        <v>42181.5416666535</v>
      </c>
      <c r="B5430" s="12">
        <v>271.0</v>
      </c>
    </row>
    <row r="5431" ht="15.75" customHeight="1">
      <c r="A5431" s="13">
        <v>42181.552083320166</v>
      </c>
      <c r="B5431" s="12">
        <v>274.0</v>
      </c>
    </row>
    <row r="5432" ht="15.75" customHeight="1">
      <c r="A5432" s="13">
        <v>42181.56249998683</v>
      </c>
      <c r="B5432" s="12">
        <v>270.0</v>
      </c>
    </row>
    <row r="5433" ht="15.75" customHeight="1">
      <c r="A5433" s="13">
        <v>42181.572916653495</v>
      </c>
      <c r="B5433" s="12">
        <v>261.0</v>
      </c>
    </row>
    <row r="5434" ht="15.75" customHeight="1">
      <c r="A5434" s="13">
        <v>42181.58333332016</v>
      </c>
      <c r="B5434" s="12">
        <v>275.0</v>
      </c>
    </row>
    <row r="5435" ht="15.75" customHeight="1">
      <c r="A5435" s="13">
        <v>42181.59374998682</v>
      </c>
      <c r="B5435" s="12">
        <v>289.0</v>
      </c>
    </row>
    <row r="5436" ht="15.75" customHeight="1">
      <c r="A5436" s="13">
        <v>42181.60416665349</v>
      </c>
      <c r="B5436" s="12">
        <v>289.0</v>
      </c>
    </row>
    <row r="5437" ht="15.75" customHeight="1">
      <c r="A5437" s="13">
        <v>42181.61458332015</v>
      </c>
      <c r="B5437" s="12">
        <v>271.0</v>
      </c>
    </row>
    <row r="5438" ht="15.75" customHeight="1">
      <c r="A5438" s="13">
        <v>42181.624999986816</v>
      </c>
      <c r="B5438" s="12">
        <v>268.0</v>
      </c>
    </row>
    <row r="5439" ht="15.75" customHeight="1">
      <c r="A5439" s="13">
        <v>42181.63541665348</v>
      </c>
      <c r="B5439" s="12">
        <v>271.0</v>
      </c>
    </row>
    <row r="5440" ht="15.75" customHeight="1">
      <c r="A5440" s="13">
        <v>42181.645833320144</v>
      </c>
      <c r="B5440" s="12">
        <v>277.0</v>
      </c>
    </row>
    <row r="5441" ht="15.75" customHeight="1">
      <c r="A5441" s="13">
        <v>42181.65624998681</v>
      </c>
      <c r="B5441" s="12">
        <v>269.0</v>
      </c>
    </row>
    <row r="5442" ht="15.75" customHeight="1">
      <c r="A5442" s="13">
        <v>42181.66666665347</v>
      </c>
      <c r="B5442" s="12">
        <v>270.0</v>
      </c>
    </row>
    <row r="5443" ht="15.75" customHeight="1">
      <c r="A5443" s="13">
        <v>42181.67708332014</v>
      </c>
      <c r="B5443" s="12">
        <v>275.0</v>
      </c>
    </row>
    <row r="5444" ht="15.75" customHeight="1">
      <c r="A5444" s="13">
        <v>42181.6874999868</v>
      </c>
      <c r="B5444" s="12">
        <v>277.0</v>
      </c>
    </row>
    <row r="5445" ht="15.75" customHeight="1">
      <c r="A5445" s="13">
        <v>42181.697916653466</v>
      </c>
      <c r="B5445" s="12">
        <v>270.0</v>
      </c>
    </row>
    <row r="5446" ht="15.75" customHeight="1">
      <c r="A5446" s="13">
        <v>42181.70833332013</v>
      </c>
      <c r="B5446" s="12">
        <v>276.0</v>
      </c>
    </row>
    <row r="5447" ht="15.75" customHeight="1">
      <c r="A5447" s="13">
        <v>42181.718749986794</v>
      </c>
      <c r="B5447" s="12">
        <v>271.0</v>
      </c>
    </row>
    <row r="5448" ht="15.75" customHeight="1">
      <c r="A5448" s="13">
        <v>42181.72916665346</v>
      </c>
      <c r="B5448" s="12">
        <v>270.0</v>
      </c>
    </row>
    <row r="5449" ht="15.75" customHeight="1">
      <c r="A5449" s="13">
        <v>42181.73958332012</v>
      </c>
      <c r="B5449" s="12">
        <v>261.0</v>
      </c>
    </row>
    <row r="5450" ht="15.75" customHeight="1">
      <c r="A5450" s="13">
        <v>42181.74999998679</v>
      </c>
      <c r="B5450" s="12">
        <v>265.0</v>
      </c>
    </row>
    <row r="5451" ht="15.75" customHeight="1">
      <c r="A5451" s="13">
        <v>42181.76041665345</v>
      </c>
      <c r="B5451" s="12">
        <v>265.0</v>
      </c>
    </row>
    <row r="5452" ht="15.75" customHeight="1">
      <c r="A5452" s="13">
        <v>42181.770833320115</v>
      </c>
      <c r="B5452" s="12">
        <v>263.0</v>
      </c>
    </row>
    <row r="5453" ht="15.75" customHeight="1">
      <c r="A5453" s="13">
        <v>42181.78124998678</v>
      </c>
      <c r="B5453" s="12">
        <v>265.0</v>
      </c>
    </row>
    <row r="5454" ht="15.75" customHeight="1">
      <c r="A5454" s="13">
        <v>42181.791666653444</v>
      </c>
      <c r="B5454" s="12">
        <v>255.0</v>
      </c>
    </row>
    <row r="5455" ht="15.75" customHeight="1">
      <c r="A5455" s="13">
        <v>42181.80208332011</v>
      </c>
      <c r="B5455" s="12">
        <v>257.0</v>
      </c>
    </row>
    <row r="5456" ht="15.75" customHeight="1">
      <c r="A5456" s="13">
        <v>42181.81249998677</v>
      </c>
      <c r="B5456" s="12">
        <v>252.0</v>
      </c>
    </row>
    <row r="5457" ht="15.75" customHeight="1">
      <c r="A5457" s="13">
        <v>42181.82291665344</v>
      </c>
      <c r="B5457" s="12">
        <v>245.0</v>
      </c>
    </row>
    <row r="5458" ht="15.75" customHeight="1">
      <c r="A5458" s="13">
        <v>42181.8333333201</v>
      </c>
      <c r="B5458" s="12">
        <v>254.0</v>
      </c>
    </row>
    <row r="5459" ht="15.75" customHeight="1">
      <c r="A5459" s="13">
        <v>42181.843749986765</v>
      </c>
      <c r="B5459" s="12">
        <v>241.0</v>
      </c>
    </row>
    <row r="5460" ht="15.75" customHeight="1">
      <c r="A5460" s="13">
        <v>42181.85416665343</v>
      </c>
      <c r="B5460" s="12">
        <v>229.0</v>
      </c>
    </row>
    <row r="5461" ht="15.75" customHeight="1">
      <c r="A5461" s="13">
        <v>42181.86458332009</v>
      </c>
      <c r="B5461" s="12">
        <v>225.0</v>
      </c>
    </row>
    <row r="5462" ht="15.75" customHeight="1">
      <c r="A5462" s="13">
        <v>42181.87499998676</v>
      </c>
      <c r="B5462" s="12">
        <v>218.0</v>
      </c>
    </row>
    <row r="5463" ht="15.75" customHeight="1">
      <c r="A5463" s="13">
        <v>42181.88541665342</v>
      </c>
      <c r="B5463" s="12">
        <v>209.0</v>
      </c>
    </row>
    <row r="5464" ht="15.75" customHeight="1">
      <c r="A5464" s="13">
        <v>42181.895833320086</v>
      </c>
      <c r="B5464" s="12">
        <v>200.0</v>
      </c>
    </row>
    <row r="5465" ht="15.75" customHeight="1">
      <c r="A5465" s="13">
        <v>42181.90624998675</v>
      </c>
      <c r="B5465" s="12">
        <v>200.0</v>
      </c>
    </row>
    <row r="5466" ht="15.75" customHeight="1">
      <c r="A5466" s="13">
        <v>42181.916666653415</v>
      </c>
      <c r="B5466" s="12">
        <v>198.0</v>
      </c>
    </row>
    <row r="5467" ht="15.75" customHeight="1">
      <c r="A5467" s="13">
        <v>42181.92708332008</v>
      </c>
      <c r="B5467" s="12">
        <v>195.0</v>
      </c>
    </row>
    <row r="5468" ht="15.75" customHeight="1">
      <c r="A5468" s="13">
        <v>42181.93749998674</v>
      </c>
      <c r="B5468" s="12">
        <v>196.0</v>
      </c>
    </row>
    <row r="5469" ht="15.75" customHeight="1">
      <c r="A5469" s="13">
        <v>42181.94791665341</v>
      </c>
      <c r="B5469" s="12">
        <v>192.0</v>
      </c>
    </row>
    <row r="5470" ht="15.75" customHeight="1">
      <c r="A5470" s="13">
        <v>42181.95833332007</v>
      </c>
      <c r="B5470" s="12">
        <v>192.0</v>
      </c>
    </row>
    <row r="5471" ht="15.75" customHeight="1">
      <c r="A5471" s="13">
        <v>42181.968749986736</v>
      </c>
      <c r="B5471" s="12">
        <v>191.0</v>
      </c>
    </row>
    <row r="5472" ht="15.75" customHeight="1">
      <c r="A5472" s="13">
        <v>42181.9791666534</v>
      </c>
      <c r="B5472" s="12">
        <v>186.0</v>
      </c>
    </row>
    <row r="5473" ht="15.75" customHeight="1">
      <c r="A5473" s="13">
        <v>42181.989583320064</v>
      </c>
      <c r="B5473" s="12">
        <v>193.0</v>
      </c>
    </row>
    <row r="5474" ht="15.75" customHeight="1">
      <c r="A5474" s="13">
        <v>42181.99999998673</v>
      </c>
      <c r="B5474" s="12">
        <v>183.0</v>
      </c>
    </row>
    <row r="5475" ht="15.75" customHeight="1">
      <c r="A5475" s="13">
        <v>42182.01041665339</v>
      </c>
      <c r="B5475" s="12">
        <v>181.0</v>
      </c>
    </row>
    <row r="5476" ht="15.75" customHeight="1">
      <c r="A5476" s="13">
        <v>42182.02083332006</v>
      </c>
      <c r="B5476" s="12">
        <v>181.0</v>
      </c>
    </row>
    <row r="5477" ht="15.75" customHeight="1">
      <c r="A5477" s="13">
        <v>42182.03124998672</v>
      </c>
      <c r="B5477" s="12">
        <v>195.0</v>
      </c>
    </row>
    <row r="5478" ht="15.75" customHeight="1">
      <c r="A5478" s="13">
        <v>42182.041666653386</v>
      </c>
      <c r="B5478" s="12">
        <v>178.0</v>
      </c>
    </row>
    <row r="5479" ht="15.75" customHeight="1">
      <c r="A5479" s="13">
        <v>42182.05208332005</v>
      </c>
      <c r="B5479" s="12">
        <v>179.0</v>
      </c>
    </row>
    <row r="5480" ht="15.75" customHeight="1">
      <c r="A5480" s="13">
        <v>42182.062499986714</v>
      </c>
      <c r="B5480" s="12">
        <v>177.0</v>
      </c>
    </row>
    <row r="5481" ht="15.75" customHeight="1">
      <c r="A5481" s="13">
        <v>42182.07291665338</v>
      </c>
      <c r="B5481" s="12">
        <v>175.0</v>
      </c>
    </row>
    <row r="5482" ht="15.75" customHeight="1">
      <c r="A5482" s="13">
        <v>42182.08333332004</v>
      </c>
      <c r="B5482" s="12">
        <v>185.0</v>
      </c>
    </row>
    <row r="5483" ht="15.75" customHeight="1">
      <c r="A5483" s="13">
        <v>42182.09374998671</v>
      </c>
      <c r="B5483" s="12">
        <v>173.0</v>
      </c>
    </row>
    <row r="5484" ht="15.75" customHeight="1">
      <c r="A5484" s="13">
        <v>42182.10416665337</v>
      </c>
      <c r="B5484" s="12">
        <v>175.0</v>
      </c>
    </row>
    <row r="5485" ht="15.75" customHeight="1">
      <c r="A5485" s="13">
        <v>42182.114583320035</v>
      </c>
      <c r="B5485" s="12">
        <v>178.0</v>
      </c>
    </row>
    <row r="5486" ht="15.75" customHeight="1">
      <c r="A5486" s="13">
        <v>42182.1249999867</v>
      </c>
      <c r="B5486" s="12">
        <v>174.0</v>
      </c>
    </row>
    <row r="5487" ht="15.75" customHeight="1">
      <c r="A5487" s="13">
        <v>42182.135416653364</v>
      </c>
      <c r="B5487" s="12">
        <v>179.0</v>
      </c>
    </row>
    <row r="5488" ht="15.75" customHeight="1">
      <c r="A5488" s="13">
        <v>42182.14583332003</v>
      </c>
      <c r="B5488" s="12">
        <v>175.0</v>
      </c>
    </row>
    <row r="5489" ht="15.75" customHeight="1">
      <c r="A5489" s="13">
        <v>42182.15624998669</v>
      </c>
      <c r="B5489" s="12">
        <v>170.0</v>
      </c>
    </row>
    <row r="5490" ht="15.75" customHeight="1">
      <c r="A5490" s="13">
        <v>42182.16666665336</v>
      </c>
      <c r="B5490" s="12">
        <v>160.0</v>
      </c>
    </row>
    <row r="5491" ht="15.75" customHeight="1">
      <c r="A5491" s="13">
        <v>42182.17708332002</v>
      </c>
      <c r="B5491" s="12">
        <v>168.0</v>
      </c>
    </row>
    <row r="5492" ht="15.75" customHeight="1">
      <c r="A5492" s="13">
        <v>42182.187499986685</v>
      </c>
      <c r="B5492" s="12">
        <v>170.0</v>
      </c>
    </row>
    <row r="5493" ht="15.75" customHeight="1">
      <c r="A5493" s="13">
        <v>42182.19791665335</v>
      </c>
      <c r="B5493" s="12">
        <v>173.0</v>
      </c>
    </row>
    <row r="5494" ht="15.75" customHeight="1">
      <c r="A5494" s="13">
        <v>42182.20833332001</v>
      </c>
      <c r="B5494" s="12">
        <v>161.0</v>
      </c>
    </row>
    <row r="5495" ht="15.75" customHeight="1">
      <c r="A5495" s="13">
        <v>42182.21874998668</v>
      </c>
      <c r="B5495" s="12">
        <v>165.0</v>
      </c>
    </row>
    <row r="5496" ht="15.75" customHeight="1">
      <c r="A5496" s="13">
        <v>42182.22916665334</v>
      </c>
      <c r="B5496" s="12">
        <v>172.0</v>
      </c>
    </row>
    <row r="5497" ht="15.75" customHeight="1">
      <c r="A5497" s="13">
        <v>42182.239583320006</v>
      </c>
      <c r="B5497" s="12">
        <v>166.0</v>
      </c>
    </row>
    <row r="5498" ht="15.75" customHeight="1">
      <c r="A5498" s="13">
        <v>42182.24999998667</v>
      </c>
      <c r="B5498" s="12">
        <v>171.0</v>
      </c>
    </row>
    <row r="5499" ht="15.75" customHeight="1">
      <c r="A5499" s="13">
        <v>42182.260416653335</v>
      </c>
      <c r="B5499" s="12">
        <v>154.0</v>
      </c>
    </row>
    <row r="5500" ht="15.75" customHeight="1">
      <c r="A5500" s="13">
        <v>42182.27083332</v>
      </c>
      <c r="B5500" s="12">
        <v>165.0</v>
      </c>
    </row>
    <row r="5501" ht="15.75" customHeight="1">
      <c r="A5501" s="13">
        <v>42182.28124998666</v>
      </c>
      <c r="B5501" s="12">
        <v>169.0</v>
      </c>
    </row>
    <row r="5502" ht="15.75" customHeight="1">
      <c r="A5502" s="13">
        <v>42182.29166665333</v>
      </c>
      <c r="B5502" s="12">
        <v>178.0</v>
      </c>
    </row>
    <row r="5503" ht="15.75" customHeight="1">
      <c r="A5503" s="13">
        <v>42182.30208331999</v>
      </c>
      <c r="B5503" s="12">
        <v>165.0</v>
      </c>
    </row>
    <row r="5504" ht="15.75" customHeight="1">
      <c r="A5504" s="13">
        <v>42182.312499986656</v>
      </c>
      <c r="B5504" s="12">
        <v>166.0</v>
      </c>
    </row>
    <row r="5505" ht="15.75" customHeight="1">
      <c r="A5505" s="13">
        <v>42182.32291665332</v>
      </c>
      <c r="B5505" s="12">
        <v>172.0</v>
      </c>
    </row>
    <row r="5506" ht="15.75" customHeight="1">
      <c r="A5506" s="13">
        <v>42182.333333319984</v>
      </c>
      <c r="B5506" s="12">
        <v>170.0</v>
      </c>
    </row>
    <row r="5507" ht="15.75" customHeight="1">
      <c r="A5507" s="13">
        <v>42182.34374998665</v>
      </c>
      <c r="B5507" s="12">
        <v>170.0</v>
      </c>
    </row>
    <row r="5508" ht="15.75" customHeight="1">
      <c r="A5508" s="13">
        <v>42182.35416665331</v>
      </c>
      <c r="B5508" s="12">
        <v>177.0</v>
      </c>
    </row>
    <row r="5509" ht="15.75" customHeight="1">
      <c r="A5509" s="13">
        <v>42182.36458331998</v>
      </c>
      <c r="B5509" s="12">
        <v>181.0</v>
      </c>
    </row>
    <row r="5510" ht="15.75" customHeight="1">
      <c r="A5510" s="13">
        <v>42182.37499998664</v>
      </c>
      <c r="B5510" s="12">
        <v>167.0</v>
      </c>
    </row>
    <row r="5511" ht="15.75" customHeight="1">
      <c r="A5511" s="13">
        <v>42182.385416653306</v>
      </c>
      <c r="B5511" s="12">
        <v>176.0</v>
      </c>
    </row>
    <row r="5512" ht="15.75" customHeight="1">
      <c r="A5512" s="13">
        <v>42182.39583331997</v>
      </c>
      <c r="B5512" s="12">
        <v>169.0</v>
      </c>
    </row>
    <row r="5513" ht="15.75" customHeight="1">
      <c r="A5513" s="13">
        <v>42182.406249986634</v>
      </c>
      <c r="B5513" s="12">
        <v>192.0</v>
      </c>
    </row>
    <row r="5514" ht="15.75" customHeight="1">
      <c r="A5514" s="13">
        <v>42182.4166666533</v>
      </c>
      <c r="B5514" s="12">
        <v>190.0</v>
      </c>
    </row>
    <row r="5515" ht="15.75" customHeight="1">
      <c r="A5515" s="13">
        <v>42182.42708331996</v>
      </c>
      <c r="B5515" s="12">
        <v>188.0</v>
      </c>
    </row>
    <row r="5516" ht="15.75" customHeight="1">
      <c r="A5516" s="13">
        <v>42182.43749998663</v>
      </c>
      <c r="B5516" s="12">
        <v>192.0</v>
      </c>
    </row>
    <row r="5517" ht="15.75" customHeight="1">
      <c r="A5517" s="13">
        <v>42182.44791665329</v>
      </c>
      <c r="B5517" s="12">
        <v>205.0</v>
      </c>
    </row>
    <row r="5518" ht="15.75" customHeight="1">
      <c r="A5518" s="13">
        <v>42182.458333319955</v>
      </c>
      <c r="B5518" s="12">
        <v>208.0</v>
      </c>
    </row>
    <row r="5519" ht="15.75" customHeight="1">
      <c r="A5519" s="13">
        <v>42182.46874998662</v>
      </c>
      <c r="B5519" s="12">
        <v>211.0</v>
      </c>
    </row>
    <row r="5520" ht="15.75" customHeight="1">
      <c r="A5520" s="13">
        <v>42182.479166653284</v>
      </c>
      <c r="B5520" s="12">
        <v>212.0</v>
      </c>
    </row>
    <row r="5521" ht="15.75" customHeight="1">
      <c r="A5521" s="13">
        <v>42182.48958331995</v>
      </c>
      <c r="B5521" s="12">
        <v>227.0</v>
      </c>
    </row>
    <row r="5522" ht="15.75" customHeight="1">
      <c r="A5522" s="13">
        <v>42182.49999998661</v>
      </c>
      <c r="B5522" s="12">
        <v>228.0</v>
      </c>
    </row>
    <row r="5523" ht="15.75" customHeight="1">
      <c r="A5523" s="13">
        <v>42182.51041665328</v>
      </c>
      <c r="B5523" s="12">
        <v>226.0</v>
      </c>
    </row>
    <row r="5524" ht="15.75" customHeight="1">
      <c r="A5524" s="13">
        <v>42182.52083331994</v>
      </c>
      <c r="B5524" s="12">
        <v>236.0</v>
      </c>
    </row>
    <row r="5525" ht="15.75" customHeight="1">
      <c r="A5525" s="13">
        <v>42182.531249986605</v>
      </c>
      <c r="B5525" s="12">
        <v>233.0</v>
      </c>
    </row>
    <row r="5526" ht="15.75" customHeight="1">
      <c r="A5526" s="13">
        <v>42182.54166665327</v>
      </c>
      <c r="B5526" s="12">
        <v>238.0</v>
      </c>
    </row>
    <row r="5527" ht="15.75" customHeight="1">
      <c r="A5527" s="13">
        <v>42182.55208331993</v>
      </c>
      <c r="B5527" s="12">
        <v>262.0</v>
      </c>
    </row>
    <row r="5528" ht="15.75" customHeight="1">
      <c r="A5528" s="13">
        <v>42182.5624999866</v>
      </c>
      <c r="B5528" s="12">
        <v>245.0</v>
      </c>
    </row>
    <row r="5529" ht="15.75" customHeight="1">
      <c r="A5529" s="13">
        <v>42182.57291665326</v>
      </c>
      <c r="B5529" s="12">
        <v>249.0</v>
      </c>
    </row>
    <row r="5530" ht="15.75" customHeight="1">
      <c r="A5530" s="13">
        <v>42182.583333319926</v>
      </c>
      <c r="B5530" s="12">
        <v>249.0</v>
      </c>
    </row>
    <row r="5531" ht="15.75" customHeight="1">
      <c r="A5531" s="13">
        <v>42182.59374998659</v>
      </c>
      <c r="B5531" s="12">
        <v>248.0</v>
      </c>
    </row>
    <row r="5532" ht="15.75" customHeight="1">
      <c r="A5532" s="13">
        <v>42182.604166653255</v>
      </c>
      <c r="B5532" s="12">
        <v>247.0</v>
      </c>
    </row>
    <row r="5533" ht="15.75" customHeight="1">
      <c r="A5533" s="13">
        <v>42182.61458331992</v>
      </c>
      <c r="B5533" s="12">
        <v>254.0</v>
      </c>
    </row>
    <row r="5534" ht="15.75" customHeight="1">
      <c r="A5534" s="13">
        <v>42182.62499998658</v>
      </c>
      <c r="B5534" s="12">
        <v>248.0</v>
      </c>
    </row>
    <row r="5535" ht="15.75" customHeight="1">
      <c r="A5535" s="13">
        <v>42182.63541665325</v>
      </c>
      <c r="B5535" s="12">
        <v>260.0</v>
      </c>
    </row>
    <row r="5536" ht="15.75" customHeight="1">
      <c r="A5536" s="13">
        <v>42182.64583331991</v>
      </c>
      <c r="B5536" s="12">
        <v>260.0</v>
      </c>
    </row>
    <row r="5537" ht="15.75" customHeight="1">
      <c r="A5537" s="13">
        <v>42182.656249986576</v>
      </c>
      <c r="B5537" s="12">
        <v>269.0</v>
      </c>
    </row>
    <row r="5538" ht="15.75" customHeight="1">
      <c r="A5538" s="13">
        <v>42182.66666665324</v>
      </c>
      <c r="B5538" s="12">
        <v>259.0</v>
      </c>
    </row>
    <row r="5539" ht="15.75" customHeight="1">
      <c r="A5539" s="13">
        <v>42182.677083319904</v>
      </c>
      <c r="B5539" s="12">
        <v>270.0</v>
      </c>
    </row>
    <row r="5540" ht="15.75" customHeight="1">
      <c r="A5540" s="13">
        <v>42182.68749998657</v>
      </c>
      <c r="B5540" s="12">
        <v>265.0</v>
      </c>
    </row>
    <row r="5541" ht="15.75" customHeight="1">
      <c r="A5541" s="13">
        <v>42182.69791665323</v>
      </c>
      <c r="B5541" s="12">
        <v>258.0</v>
      </c>
    </row>
    <row r="5542" ht="15.75" customHeight="1">
      <c r="A5542" s="13">
        <v>42182.7083333199</v>
      </c>
      <c r="B5542" s="12">
        <v>274.0</v>
      </c>
    </row>
    <row r="5543" ht="15.75" customHeight="1">
      <c r="A5543" s="13">
        <v>42182.71874998656</v>
      </c>
      <c r="B5543" s="12">
        <v>258.0</v>
      </c>
    </row>
    <row r="5544" ht="15.75" customHeight="1">
      <c r="A5544" s="13">
        <v>42182.729166653226</v>
      </c>
      <c r="B5544" s="12">
        <v>270.0</v>
      </c>
    </row>
    <row r="5545" ht="15.75" customHeight="1">
      <c r="A5545" s="13">
        <v>42182.73958331989</v>
      </c>
      <c r="B5545" s="12">
        <v>259.0</v>
      </c>
    </row>
    <row r="5546" ht="15.75" customHeight="1">
      <c r="A5546" s="13">
        <v>42182.749999986554</v>
      </c>
      <c r="B5546" s="12">
        <v>269.0</v>
      </c>
    </row>
    <row r="5547" ht="15.75" customHeight="1">
      <c r="A5547" s="13">
        <v>42182.76041665322</v>
      </c>
      <c r="B5547" s="12">
        <v>249.0</v>
      </c>
    </row>
    <row r="5548" ht="15.75" customHeight="1">
      <c r="A5548" s="13">
        <v>42182.77083331988</v>
      </c>
      <c r="B5548" s="12">
        <v>263.0</v>
      </c>
    </row>
    <row r="5549" ht="15.75" customHeight="1">
      <c r="A5549" s="13">
        <v>42182.78124998655</v>
      </c>
      <c r="B5549" s="12">
        <v>247.0</v>
      </c>
    </row>
    <row r="5550" ht="15.75" customHeight="1">
      <c r="A5550" s="13">
        <v>42182.79166665321</v>
      </c>
      <c r="B5550" s="12">
        <v>257.0</v>
      </c>
    </row>
    <row r="5551" ht="15.75" customHeight="1">
      <c r="A5551" s="13">
        <v>42182.802083319875</v>
      </c>
      <c r="B5551" s="12">
        <v>238.0</v>
      </c>
    </row>
    <row r="5552" ht="15.75" customHeight="1">
      <c r="A5552" s="13">
        <v>42182.81249998654</v>
      </c>
      <c r="B5552" s="12">
        <v>245.0</v>
      </c>
    </row>
    <row r="5553" ht="15.75" customHeight="1">
      <c r="A5553" s="13">
        <v>42182.822916653204</v>
      </c>
      <c r="B5553" s="12">
        <v>247.0</v>
      </c>
    </row>
    <row r="5554" ht="15.75" customHeight="1">
      <c r="A5554" s="13">
        <v>42182.83333331987</v>
      </c>
      <c r="B5554" s="12">
        <v>236.0</v>
      </c>
    </row>
    <row r="5555" ht="15.75" customHeight="1">
      <c r="A5555" s="13">
        <v>42182.84374998653</v>
      </c>
      <c r="B5555" s="12">
        <v>240.0</v>
      </c>
    </row>
    <row r="5556" ht="15.75" customHeight="1">
      <c r="A5556" s="13">
        <v>42182.8541666532</v>
      </c>
      <c r="B5556" s="12">
        <v>237.0</v>
      </c>
    </row>
    <row r="5557" ht="15.75" customHeight="1">
      <c r="A5557" s="13">
        <v>42182.86458331986</v>
      </c>
      <c r="B5557" s="12">
        <v>228.0</v>
      </c>
    </row>
    <row r="5558" ht="15.75" customHeight="1">
      <c r="A5558" s="13">
        <v>42182.874999986525</v>
      </c>
      <c r="B5558" s="12">
        <v>229.0</v>
      </c>
    </row>
    <row r="5559" ht="15.75" customHeight="1">
      <c r="A5559" s="13">
        <v>42182.88541665319</v>
      </c>
      <c r="B5559" s="12">
        <v>212.0</v>
      </c>
    </row>
    <row r="5560" ht="15.75" customHeight="1">
      <c r="A5560" s="13">
        <v>42182.89583331985</v>
      </c>
      <c r="B5560" s="12">
        <v>209.0</v>
      </c>
    </row>
    <row r="5561" ht="15.75" customHeight="1">
      <c r="A5561" s="13">
        <v>42182.90624998652</v>
      </c>
      <c r="B5561" s="12">
        <v>203.0</v>
      </c>
    </row>
    <row r="5562" ht="15.75" customHeight="1">
      <c r="A5562" s="13">
        <v>42182.91666665318</v>
      </c>
      <c r="B5562" s="12">
        <v>202.0</v>
      </c>
    </row>
    <row r="5563" ht="15.75" customHeight="1">
      <c r="A5563" s="13">
        <v>42182.927083319846</v>
      </c>
      <c r="B5563" s="12">
        <v>199.0</v>
      </c>
    </row>
    <row r="5564" ht="15.75" customHeight="1">
      <c r="A5564" s="13">
        <v>42182.93749998651</v>
      </c>
      <c r="B5564" s="12">
        <v>197.0</v>
      </c>
    </row>
    <row r="5565" ht="15.75" customHeight="1">
      <c r="A5565" s="13">
        <v>42182.947916653175</v>
      </c>
      <c r="B5565" s="12">
        <v>203.0</v>
      </c>
    </row>
    <row r="5566" ht="15.75" customHeight="1">
      <c r="A5566" s="13">
        <v>42182.95833331984</v>
      </c>
      <c r="B5566" s="12">
        <v>201.0</v>
      </c>
    </row>
    <row r="5567" ht="15.75" customHeight="1">
      <c r="A5567" s="13">
        <v>42182.9687499865</v>
      </c>
      <c r="B5567" s="12">
        <v>197.0</v>
      </c>
    </row>
    <row r="5568" ht="15.75" customHeight="1">
      <c r="A5568" s="13">
        <v>42182.97916665317</v>
      </c>
      <c r="B5568" s="12">
        <v>197.0</v>
      </c>
    </row>
    <row r="5569" ht="15.75" customHeight="1">
      <c r="A5569" s="13">
        <v>42182.98958331983</v>
      </c>
      <c r="B5569" s="12">
        <v>195.0</v>
      </c>
    </row>
    <row r="5570" ht="15.75" customHeight="1">
      <c r="A5570" s="13">
        <v>42182.999999986496</v>
      </c>
      <c r="B5570" s="12">
        <v>192.0</v>
      </c>
    </row>
    <row r="5571" ht="15.75" customHeight="1">
      <c r="A5571" s="13">
        <v>42183.01041665316</v>
      </c>
      <c r="B5571" s="12">
        <v>196.0</v>
      </c>
    </row>
    <row r="5572" ht="15.75" customHeight="1">
      <c r="A5572" s="13">
        <v>42183.020833319824</v>
      </c>
      <c r="B5572" s="12">
        <v>191.0</v>
      </c>
    </row>
    <row r="5573" ht="15.75" customHeight="1">
      <c r="A5573" s="13">
        <v>42183.03124998649</v>
      </c>
      <c r="B5573" s="12">
        <v>196.0</v>
      </c>
    </row>
    <row r="5574" ht="15.75" customHeight="1">
      <c r="A5574" s="13">
        <v>42183.04166665315</v>
      </c>
      <c r="B5574" s="12">
        <v>195.0</v>
      </c>
    </row>
    <row r="5575" ht="15.75" customHeight="1">
      <c r="A5575" s="13">
        <v>42183.05208331982</v>
      </c>
      <c r="B5575" s="12">
        <v>189.0</v>
      </c>
    </row>
    <row r="5576" ht="15.75" customHeight="1">
      <c r="A5576" s="13">
        <v>42183.06249998648</v>
      </c>
      <c r="B5576" s="12">
        <v>203.0</v>
      </c>
    </row>
    <row r="5577" ht="15.75" customHeight="1">
      <c r="A5577" s="13">
        <v>42183.072916653146</v>
      </c>
      <c r="B5577" s="12">
        <v>188.0</v>
      </c>
    </row>
    <row r="5578" ht="15.75" customHeight="1">
      <c r="A5578" s="13">
        <v>42183.08333331981</v>
      </c>
      <c r="B5578" s="12">
        <v>190.0</v>
      </c>
    </row>
    <row r="5579" ht="15.75" customHeight="1">
      <c r="A5579" s="13">
        <v>42183.093749986474</v>
      </c>
      <c r="B5579" s="12">
        <v>188.0</v>
      </c>
    </row>
    <row r="5580" ht="15.75" customHeight="1">
      <c r="A5580" s="13">
        <v>42183.10416665314</v>
      </c>
      <c r="B5580" s="12">
        <v>193.0</v>
      </c>
    </row>
    <row r="5581" ht="15.75" customHeight="1">
      <c r="A5581" s="13">
        <v>42183.1145833198</v>
      </c>
      <c r="B5581" s="12">
        <v>193.0</v>
      </c>
    </row>
    <row r="5582" ht="15.75" customHeight="1">
      <c r="A5582" s="13">
        <v>42183.12499998647</v>
      </c>
      <c r="B5582" s="12">
        <v>190.0</v>
      </c>
    </row>
    <row r="5583" ht="15.75" customHeight="1">
      <c r="A5583" s="13">
        <v>42183.13541665313</v>
      </c>
      <c r="B5583" s="12">
        <v>190.0</v>
      </c>
    </row>
    <row r="5584" ht="15.75" customHeight="1">
      <c r="A5584" s="13">
        <v>42183.145833319795</v>
      </c>
      <c r="B5584" s="12">
        <v>187.0</v>
      </c>
    </row>
    <row r="5585" ht="15.75" customHeight="1">
      <c r="A5585" s="13">
        <v>42183.15624998646</v>
      </c>
      <c r="B5585" s="12">
        <v>192.0</v>
      </c>
    </row>
    <row r="5586" ht="15.75" customHeight="1">
      <c r="A5586" s="13">
        <v>42183.166666653124</v>
      </c>
      <c r="B5586" s="12">
        <v>189.0</v>
      </c>
    </row>
    <row r="5587" ht="15.75" customHeight="1">
      <c r="A5587" s="13">
        <v>42183.17708331979</v>
      </c>
      <c r="B5587" s="12">
        <v>190.0</v>
      </c>
    </row>
    <row r="5588" ht="15.75" customHeight="1">
      <c r="A5588" s="13">
        <v>42183.18749998645</v>
      </c>
      <c r="B5588" s="12">
        <v>187.0</v>
      </c>
    </row>
    <row r="5589" ht="15.75" customHeight="1">
      <c r="A5589" s="13">
        <v>42183.19791665312</v>
      </c>
      <c r="B5589" s="12">
        <v>187.0</v>
      </c>
    </row>
    <row r="5590" ht="15.75" customHeight="1">
      <c r="A5590" s="13">
        <v>42183.20833331978</v>
      </c>
      <c r="B5590" s="12">
        <v>182.0</v>
      </c>
    </row>
    <row r="5591" ht="15.75" customHeight="1">
      <c r="A5591" s="13">
        <v>42183.218749986445</v>
      </c>
      <c r="B5591" s="12">
        <v>184.0</v>
      </c>
    </row>
    <row r="5592" ht="15.75" customHeight="1">
      <c r="A5592" s="13">
        <v>42183.22916665311</v>
      </c>
      <c r="B5592" s="12">
        <v>191.0</v>
      </c>
    </row>
    <row r="5593" ht="15.75" customHeight="1">
      <c r="A5593" s="13">
        <v>42183.23958331977</v>
      </c>
      <c r="B5593" s="12">
        <v>183.0</v>
      </c>
    </row>
    <row r="5594" ht="15.75" customHeight="1">
      <c r="A5594" s="13">
        <v>42183.24999998644</v>
      </c>
      <c r="B5594" s="12">
        <v>189.0</v>
      </c>
    </row>
    <row r="5595" ht="15.75" customHeight="1">
      <c r="A5595" s="13">
        <v>42183.2604166531</v>
      </c>
      <c r="B5595" s="12">
        <v>183.0</v>
      </c>
    </row>
    <row r="5596" ht="15.75" customHeight="1">
      <c r="A5596" s="13">
        <v>42183.270833319766</v>
      </c>
      <c r="B5596" s="12">
        <v>201.0</v>
      </c>
    </row>
    <row r="5597" ht="15.75" customHeight="1">
      <c r="A5597" s="13">
        <v>42183.28124998643</v>
      </c>
      <c r="B5597" s="12">
        <v>200.0</v>
      </c>
    </row>
    <row r="5598" ht="15.75" customHeight="1">
      <c r="A5598" s="13">
        <v>42183.291666653095</v>
      </c>
      <c r="B5598" s="12">
        <v>200.0</v>
      </c>
    </row>
    <row r="5599" ht="15.75" customHeight="1">
      <c r="A5599" s="13">
        <v>42183.30208331976</v>
      </c>
      <c r="B5599" s="12">
        <v>203.0</v>
      </c>
    </row>
    <row r="5600" ht="15.75" customHeight="1">
      <c r="A5600" s="13">
        <v>42183.31249998642</v>
      </c>
      <c r="B5600" s="12">
        <v>199.0</v>
      </c>
    </row>
    <row r="5601" ht="15.75" customHeight="1">
      <c r="A5601" s="13">
        <v>42183.32291665309</v>
      </c>
      <c r="B5601" s="12">
        <v>203.0</v>
      </c>
    </row>
    <row r="5602" ht="15.75" customHeight="1">
      <c r="A5602" s="13">
        <v>42183.33333331975</v>
      </c>
      <c r="B5602" s="12">
        <v>199.0</v>
      </c>
    </row>
    <row r="5603" ht="15.75" customHeight="1">
      <c r="A5603" s="13">
        <v>42183.343749986416</v>
      </c>
      <c r="B5603" s="12">
        <v>202.0</v>
      </c>
    </row>
    <row r="5604" ht="15.75" customHeight="1">
      <c r="A5604" s="13">
        <v>42183.35416665308</v>
      </c>
      <c r="B5604" s="12">
        <v>197.0</v>
      </c>
    </row>
    <row r="5605" ht="15.75" customHeight="1">
      <c r="A5605" s="13">
        <v>42183.364583319744</v>
      </c>
      <c r="B5605" s="12">
        <v>208.0</v>
      </c>
    </row>
    <row r="5606" ht="15.75" customHeight="1">
      <c r="A5606" s="13">
        <v>42183.37499998641</v>
      </c>
      <c r="B5606" s="12">
        <v>197.0</v>
      </c>
    </row>
    <row r="5607" ht="15.75" customHeight="1">
      <c r="A5607" s="13">
        <v>42183.38541665307</v>
      </c>
      <c r="B5607" s="12">
        <v>208.0</v>
      </c>
    </row>
    <row r="5608" ht="15.75" customHeight="1">
      <c r="A5608" s="13">
        <v>42183.39583331974</v>
      </c>
      <c r="B5608" s="12">
        <v>209.0</v>
      </c>
    </row>
    <row r="5609" ht="15.75" customHeight="1">
      <c r="A5609" s="13">
        <v>42183.4062499864</v>
      </c>
      <c r="B5609" s="12">
        <v>206.0</v>
      </c>
    </row>
    <row r="5610" ht="15.75" customHeight="1">
      <c r="A5610" s="13">
        <v>42183.416666653065</v>
      </c>
      <c r="B5610" s="12">
        <v>201.0</v>
      </c>
    </row>
    <row r="5611" ht="15.75" customHeight="1">
      <c r="A5611" s="13">
        <v>42183.42708331973</v>
      </c>
      <c r="B5611" s="12">
        <v>215.0</v>
      </c>
    </row>
    <row r="5612" ht="15.75" customHeight="1">
      <c r="A5612" s="13">
        <v>42183.437499986394</v>
      </c>
      <c r="B5612" s="12">
        <v>218.0</v>
      </c>
    </row>
    <row r="5613" ht="15.75" customHeight="1">
      <c r="A5613" s="13">
        <v>42183.44791665306</v>
      </c>
      <c r="B5613" s="12">
        <v>213.0</v>
      </c>
    </row>
    <row r="5614" ht="15.75" customHeight="1">
      <c r="A5614" s="13">
        <v>42183.45833331972</v>
      </c>
      <c r="B5614" s="12">
        <v>214.0</v>
      </c>
    </row>
    <row r="5615" ht="15.75" customHeight="1">
      <c r="A5615" s="13">
        <v>42183.46874998639</v>
      </c>
      <c r="B5615" s="12">
        <v>221.0</v>
      </c>
    </row>
    <row r="5616" ht="15.75" customHeight="1">
      <c r="A5616" s="13">
        <v>42183.47916665305</v>
      </c>
      <c r="B5616" s="12">
        <v>221.0</v>
      </c>
    </row>
    <row r="5617" ht="15.75" customHeight="1">
      <c r="A5617" s="13">
        <v>42183.489583319715</v>
      </c>
      <c r="B5617" s="12">
        <v>233.0</v>
      </c>
    </row>
    <row r="5618" ht="15.75" customHeight="1">
      <c r="A5618" s="13">
        <v>42183.49999998638</v>
      </c>
      <c r="B5618" s="12">
        <v>231.0</v>
      </c>
    </row>
    <row r="5619" ht="15.75" customHeight="1">
      <c r="A5619" s="13">
        <v>42183.510416653044</v>
      </c>
      <c r="B5619" s="12">
        <v>219.0</v>
      </c>
    </row>
    <row r="5620" ht="15.75" customHeight="1">
      <c r="A5620" s="13">
        <v>42183.52083331971</v>
      </c>
      <c r="B5620" s="12">
        <v>237.0</v>
      </c>
    </row>
    <row r="5621" ht="15.75" customHeight="1">
      <c r="A5621" s="13">
        <v>42183.53124998637</v>
      </c>
      <c r="B5621" s="12">
        <v>225.0</v>
      </c>
    </row>
    <row r="5622" ht="15.75" customHeight="1">
      <c r="A5622" s="13">
        <v>42183.54166665304</v>
      </c>
      <c r="B5622" s="12">
        <v>223.0</v>
      </c>
    </row>
    <row r="5623" ht="15.75" customHeight="1">
      <c r="A5623" s="13">
        <v>42183.5520833197</v>
      </c>
      <c r="B5623" s="12">
        <v>222.0</v>
      </c>
    </row>
    <row r="5624" ht="15.75" customHeight="1">
      <c r="A5624" s="13">
        <v>42183.562499986365</v>
      </c>
      <c r="B5624" s="12">
        <v>227.0</v>
      </c>
    </row>
    <row r="5625" ht="15.75" customHeight="1">
      <c r="A5625" s="13">
        <v>42183.57291665303</v>
      </c>
      <c r="B5625" s="12">
        <v>224.0</v>
      </c>
    </row>
    <row r="5626" ht="15.75" customHeight="1">
      <c r="A5626" s="13">
        <v>42183.58333331969</v>
      </c>
      <c r="B5626" s="12">
        <v>233.0</v>
      </c>
    </row>
    <row r="5627" ht="15.75" customHeight="1">
      <c r="A5627" s="13">
        <v>42183.59374998636</v>
      </c>
      <c r="B5627" s="12">
        <v>226.0</v>
      </c>
    </row>
    <row r="5628" ht="15.75" customHeight="1">
      <c r="A5628" s="13">
        <v>42183.60416665302</v>
      </c>
      <c r="B5628" s="12">
        <v>235.0</v>
      </c>
    </row>
    <row r="5629" ht="15.75" customHeight="1">
      <c r="A5629" s="13">
        <v>42183.614583319686</v>
      </c>
      <c r="B5629" s="12">
        <v>221.0</v>
      </c>
    </row>
    <row r="5630" ht="15.75" customHeight="1">
      <c r="A5630" s="13">
        <v>42183.62499998635</v>
      </c>
      <c r="B5630" s="12">
        <v>238.0</v>
      </c>
    </row>
    <row r="5631" ht="15.75" customHeight="1">
      <c r="A5631" s="13">
        <v>42183.635416653015</v>
      </c>
      <c r="B5631" s="12">
        <v>222.0</v>
      </c>
    </row>
    <row r="5632" ht="15.75" customHeight="1">
      <c r="A5632" s="13">
        <v>42183.64583331968</v>
      </c>
      <c r="B5632" s="12">
        <v>231.0</v>
      </c>
    </row>
    <row r="5633" ht="15.75" customHeight="1">
      <c r="A5633" s="13">
        <v>42183.65624998634</v>
      </c>
      <c r="B5633" s="12">
        <v>233.0</v>
      </c>
    </row>
    <row r="5634" ht="15.75" customHeight="1">
      <c r="A5634" s="13">
        <v>42183.66666665301</v>
      </c>
      <c r="B5634" s="12">
        <v>225.0</v>
      </c>
    </row>
    <row r="5635" ht="15.75" customHeight="1">
      <c r="A5635" s="13">
        <v>42183.67708331967</v>
      </c>
      <c r="B5635" s="12">
        <v>240.0</v>
      </c>
    </row>
    <row r="5636" ht="15.75" customHeight="1">
      <c r="A5636" s="13">
        <v>42183.687499986336</v>
      </c>
      <c r="B5636" s="12">
        <v>233.0</v>
      </c>
    </row>
    <row r="5637" ht="15.75" customHeight="1">
      <c r="A5637" s="13">
        <v>42183.697916653</v>
      </c>
      <c r="B5637" s="12">
        <v>236.0</v>
      </c>
    </row>
    <row r="5638" ht="15.75" customHeight="1">
      <c r="A5638" s="13">
        <v>42183.708333319664</v>
      </c>
      <c r="B5638" s="12">
        <v>237.0</v>
      </c>
    </row>
    <row r="5639" ht="15.75" customHeight="1">
      <c r="A5639" s="13">
        <v>42183.71874998633</v>
      </c>
      <c r="B5639" s="12">
        <v>254.0</v>
      </c>
    </row>
    <row r="5640" ht="15.75" customHeight="1">
      <c r="A5640" s="13">
        <v>42183.72916665299</v>
      </c>
      <c r="B5640" s="12">
        <v>243.0</v>
      </c>
    </row>
    <row r="5641" ht="15.75" customHeight="1">
      <c r="A5641" s="13">
        <v>42183.73958331966</v>
      </c>
      <c r="B5641" s="12">
        <v>243.0</v>
      </c>
    </row>
    <row r="5642" ht="15.75" customHeight="1">
      <c r="A5642" s="13">
        <v>42183.74999998632</v>
      </c>
      <c r="B5642" s="12">
        <v>243.0</v>
      </c>
    </row>
    <row r="5643" ht="15.75" customHeight="1">
      <c r="A5643" s="13">
        <v>42183.760416652985</v>
      </c>
      <c r="B5643" s="12">
        <v>243.0</v>
      </c>
    </row>
    <row r="5644" ht="15.75" customHeight="1">
      <c r="A5644" s="13">
        <v>42183.77083331965</v>
      </c>
      <c r="B5644" s="12">
        <v>241.0</v>
      </c>
    </row>
    <row r="5645" ht="15.75" customHeight="1">
      <c r="A5645" s="13">
        <v>42183.781249986314</v>
      </c>
      <c r="B5645" s="12">
        <v>249.0</v>
      </c>
    </row>
    <row r="5646" ht="15.75" customHeight="1">
      <c r="A5646" s="13">
        <v>42183.79166665298</v>
      </c>
      <c r="B5646" s="12">
        <v>238.0</v>
      </c>
    </row>
    <row r="5647" ht="15.75" customHeight="1">
      <c r="A5647" s="13">
        <v>42183.80208331964</v>
      </c>
      <c r="B5647" s="12">
        <v>240.0</v>
      </c>
    </row>
    <row r="5648" ht="15.75" customHeight="1">
      <c r="A5648" s="13">
        <v>42183.81249998631</v>
      </c>
      <c r="B5648" s="12">
        <v>234.0</v>
      </c>
    </row>
    <row r="5649" ht="15.75" customHeight="1">
      <c r="A5649" s="13">
        <v>42183.82291665297</v>
      </c>
      <c r="B5649" s="12">
        <v>233.0</v>
      </c>
    </row>
    <row r="5650" ht="15.75" customHeight="1">
      <c r="A5650" s="13">
        <v>42183.833333319635</v>
      </c>
      <c r="B5650" s="12">
        <v>223.0</v>
      </c>
    </row>
    <row r="5651" ht="15.75" customHeight="1">
      <c r="A5651" s="13">
        <v>42183.8437499863</v>
      </c>
      <c r="B5651" s="12">
        <v>215.0</v>
      </c>
    </row>
    <row r="5652" ht="15.75" customHeight="1">
      <c r="A5652" s="13">
        <v>42183.85416665296</v>
      </c>
      <c r="B5652" s="12">
        <v>221.0</v>
      </c>
    </row>
    <row r="5653" ht="15.75" customHeight="1">
      <c r="A5653" s="13">
        <v>42183.86458331963</v>
      </c>
      <c r="B5653" s="12">
        <v>212.0</v>
      </c>
    </row>
    <row r="5654" ht="15.75" customHeight="1">
      <c r="A5654" s="13">
        <v>42183.87499998629</v>
      </c>
      <c r="B5654" s="12">
        <v>210.0</v>
      </c>
    </row>
    <row r="5655" ht="15.75" customHeight="1">
      <c r="A5655" s="13">
        <v>42183.885416652956</v>
      </c>
      <c r="B5655" s="12">
        <v>204.0</v>
      </c>
    </row>
    <row r="5656" ht="15.75" customHeight="1">
      <c r="A5656" s="13">
        <v>42183.89583331962</v>
      </c>
      <c r="B5656" s="12">
        <v>194.0</v>
      </c>
    </row>
    <row r="5657" ht="15.75" customHeight="1">
      <c r="A5657" s="13">
        <v>42183.906249986285</v>
      </c>
      <c r="B5657" s="12">
        <v>193.0</v>
      </c>
    </row>
    <row r="5658" ht="15.75" customHeight="1">
      <c r="A5658" s="13">
        <v>42183.91666665295</v>
      </c>
      <c r="B5658" s="12">
        <v>196.0</v>
      </c>
    </row>
    <row r="5659" ht="15.75" customHeight="1">
      <c r="A5659" s="13">
        <v>42183.92708331961</v>
      </c>
      <c r="B5659" s="12">
        <v>193.0</v>
      </c>
    </row>
    <row r="5660" ht="15.75" customHeight="1">
      <c r="A5660" s="13">
        <v>42183.93749998628</v>
      </c>
      <c r="B5660" s="12">
        <v>193.0</v>
      </c>
    </row>
    <row r="5661" ht="15.75" customHeight="1">
      <c r="A5661" s="13">
        <v>42183.94791665294</v>
      </c>
      <c r="B5661" s="12">
        <v>192.0</v>
      </c>
    </row>
    <row r="5662" ht="15.75" customHeight="1">
      <c r="A5662" s="13">
        <v>42183.958333319606</v>
      </c>
      <c r="B5662" s="12">
        <v>191.0</v>
      </c>
    </row>
    <row r="5663" ht="15.75" customHeight="1">
      <c r="A5663" s="13">
        <v>42183.96874998627</v>
      </c>
      <c r="B5663" s="12">
        <v>188.0</v>
      </c>
    </row>
    <row r="5664" ht="15.75" customHeight="1">
      <c r="A5664" s="13">
        <v>42183.979166652935</v>
      </c>
      <c r="B5664" s="12">
        <v>185.0</v>
      </c>
    </row>
    <row r="5665" ht="15.75" customHeight="1">
      <c r="A5665" s="13">
        <v>42183.9895833196</v>
      </c>
      <c r="B5665" s="12">
        <v>191.0</v>
      </c>
    </row>
    <row r="5666" ht="15.75" customHeight="1">
      <c r="A5666" s="13">
        <v>42183.99999998626</v>
      </c>
      <c r="B5666" s="12">
        <v>181.0</v>
      </c>
    </row>
    <row r="5667" ht="15.75" customHeight="1">
      <c r="A5667" s="13">
        <v>42184.01041665293</v>
      </c>
      <c r="B5667" s="12">
        <v>184.0</v>
      </c>
    </row>
    <row r="5668" ht="15.75" customHeight="1">
      <c r="A5668" s="13">
        <v>42184.02083331959</v>
      </c>
      <c r="B5668" s="12">
        <v>192.0</v>
      </c>
    </row>
    <row r="5669" ht="15.75" customHeight="1">
      <c r="A5669" s="13">
        <v>42184.031249986256</v>
      </c>
      <c r="B5669" s="12">
        <v>175.0</v>
      </c>
    </row>
    <row r="5670" ht="15.75" customHeight="1">
      <c r="A5670" s="13">
        <v>42184.04166665292</v>
      </c>
      <c r="B5670" s="12">
        <v>174.0</v>
      </c>
    </row>
    <row r="5671" ht="15.75" customHeight="1">
      <c r="A5671" s="13">
        <v>42184.052083319584</v>
      </c>
      <c r="B5671" s="12">
        <v>181.0</v>
      </c>
    </row>
    <row r="5672" ht="15.75" customHeight="1">
      <c r="A5672" s="13">
        <v>42184.06249998625</v>
      </c>
      <c r="B5672" s="12">
        <v>185.0</v>
      </c>
    </row>
    <row r="5673" ht="15.75" customHeight="1">
      <c r="A5673" s="13">
        <v>42184.07291665291</v>
      </c>
      <c r="B5673" s="12">
        <v>170.0</v>
      </c>
    </row>
    <row r="5674" ht="15.75" customHeight="1">
      <c r="A5674" s="13">
        <v>42184.08333331958</v>
      </c>
      <c r="B5674" s="12">
        <v>178.0</v>
      </c>
    </row>
    <row r="5675" ht="15.75" customHeight="1">
      <c r="A5675" s="13">
        <v>42184.09374998624</v>
      </c>
      <c r="B5675" s="12">
        <v>176.0</v>
      </c>
    </row>
    <row r="5676" ht="15.75" customHeight="1">
      <c r="A5676" s="13">
        <v>42184.104166652905</v>
      </c>
      <c r="B5676" s="12">
        <v>179.0</v>
      </c>
    </row>
    <row r="5677" ht="15.75" customHeight="1">
      <c r="A5677" s="13">
        <v>42184.11458331957</v>
      </c>
      <c r="B5677" s="12">
        <v>170.0</v>
      </c>
    </row>
    <row r="5678" ht="15.75" customHeight="1">
      <c r="A5678" s="13">
        <v>42184.124999986234</v>
      </c>
      <c r="B5678" s="12">
        <v>174.0</v>
      </c>
    </row>
    <row r="5679" ht="15.75" customHeight="1">
      <c r="A5679" s="13">
        <v>42184.1354166529</v>
      </c>
      <c r="B5679" s="12">
        <v>177.0</v>
      </c>
    </row>
    <row r="5680" ht="15.75" customHeight="1">
      <c r="A5680" s="13">
        <v>42184.14583331956</v>
      </c>
      <c r="B5680" s="12">
        <v>178.0</v>
      </c>
    </row>
    <row r="5681" ht="15.75" customHeight="1">
      <c r="A5681" s="13">
        <v>42184.15624998623</v>
      </c>
      <c r="B5681" s="12">
        <v>175.0</v>
      </c>
    </row>
    <row r="5682" ht="15.75" customHeight="1">
      <c r="A5682" s="13">
        <v>42184.16666665289</v>
      </c>
      <c r="B5682" s="12">
        <v>168.0</v>
      </c>
    </row>
    <row r="5683" ht="15.75" customHeight="1">
      <c r="A5683" s="13">
        <v>42184.177083319555</v>
      </c>
      <c r="B5683" s="12">
        <v>172.0</v>
      </c>
    </row>
    <row r="5684" ht="15.75" customHeight="1">
      <c r="A5684" s="13">
        <v>42184.18749998622</v>
      </c>
      <c r="B5684" s="12">
        <v>174.0</v>
      </c>
    </row>
    <row r="5685" ht="15.75" customHeight="1">
      <c r="A5685" s="13">
        <v>42184.19791665288</v>
      </c>
      <c r="B5685" s="12">
        <v>171.0</v>
      </c>
    </row>
    <row r="5686" ht="15.75" customHeight="1">
      <c r="A5686" s="13">
        <v>42184.20833331955</v>
      </c>
      <c r="B5686" s="12">
        <v>165.0</v>
      </c>
    </row>
    <row r="5687" ht="15.75" customHeight="1">
      <c r="A5687" s="13">
        <v>42184.21874998621</v>
      </c>
      <c r="B5687" s="12">
        <v>171.0</v>
      </c>
    </row>
    <row r="5688" ht="15.75" customHeight="1">
      <c r="A5688" s="13">
        <v>42184.229166652876</v>
      </c>
      <c r="B5688" s="12">
        <v>170.0</v>
      </c>
    </row>
    <row r="5689" ht="15.75" customHeight="1">
      <c r="A5689" s="13">
        <v>42184.23958331954</v>
      </c>
      <c r="B5689" s="12">
        <v>170.0</v>
      </c>
    </row>
    <row r="5690" ht="15.75" customHeight="1">
      <c r="A5690" s="13">
        <v>42184.249999986205</v>
      </c>
      <c r="B5690" s="12">
        <v>164.0</v>
      </c>
    </row>
    <row r="5691" ht="15.75" customHeight="1">
      <c r="A5691" s="13">
        <v>42184.26041665287</v>
      </c>
      <c r="B5691" s="12">
        <v>167.0</v>
      </c>
    </row>
    <row r="5692" ht="15.75" customHeight="1">
      <c r="A5692" s="13">
        <v>42184.27083331953</v>
      </c>
      <c r="B5692" s="12">
        <v>168.0</v>
      </c>
    </row>
    <row r="5693" ht="15.75" customHeight="1">
      <c r="A5693" s="13">
        <v>42184.2812499862</v>
      </c>
      <c r="B5693" s="12">
        <v>161.0</v>
      </c>
    </row>
    <row r="5694" ht="15.75" customHeight="1">
      <c r="A5694" s="13">
        <v>42184.29166665286</v>
      </c>
      <c r="B5694" s="12">
        <v>173.0</v>
      </c>
    </row>
    <row r="5695" ht="15.75" customHeight="1">
      <c r="A5695" s="13">
        <v>42184.302083319526</v>
      </c>
      <c r="B5695" s="12">
        <v>173.0</v>
      </c>
    </row>
    <row r="5696" ht="15.75" customHeight="1">
      <c r="A5696" s="13">
        <v>42184.31249998619</v>
      </c>
      <c r="B5696" s="12">
        <v>156.0</v>
      </c>
    </row>
    <row r="5697" ht="15.75" customHeight="1">
      <c r="A5697" s="13">
        <v>42184.322916652854</v>
      </c>
      <c r="B5697" s="12">
        <v>169.0</v>
      </c>
    </row>
    <row r="5698" ht="15.75" customHeight="1">
      <c r="A5698" s="13">
        <v>42184.33333331952</v>
      </c>
      <c r="B5698" s="12">
        <v>172.0</v>
      </c>
    </row>
    <row r="5699" ht="15.75" customHeight="1">
      <c r="A5699" s="13">
        <v>42184.34374998618</v>
      </c>
      <c r="B5699" s="12">
        <v>177.0</v>
      </c>
    </row>
    <row r="5700" ht="15.75" customHeight="1">
      <c r="A5700" s="13">
        <v>42184.35416665285</v>
      </c>
      <c r="B5700" s="12">
        <v>192.0</v>
      </c>
    </row>
    <row r="5701" ht="15.75" customHeight="1">
      <c r="A5701" s="13">
        <v>42184.36458331951</v>
      </c>
      <c r="B5701" s="12">
        <v>193.0</v>
      </c>
    </row>
    <row r="5702" ht="15.75" customHeight="1">
      <c r="A5702" s="13">
        <v>42184.374999986176</v>
      </c>
      <c r="B5702" s="12">
        <v>187.0</v>
      </c>
    </row>
    <row r="5703" ht="15.75" customHeight="1">
      <c r="A5703" s="13">
        <v>42184.38541665284</v>
      </c>
      <c r="B5703" s="12">
        <v>197.0</v>
      </c>
    </row>
    <row r="5704" ht="15.75" customHeight="1">
      <c r="A5704" s="13">
        <v>42184.395833319504</v>
      </c>
      <c r="B5704" s="12">
        <v>211.0</v>
      </c>
    </row>
    <row r="5705" ht="15.75" customHeight="1">
      <c r="A5705" s="13">
        <v>42184.40624998617</v>
      </c>
      <c r="B5705" s="12">
        <v>205.0</v>
      </c>
    </row>
    <row r="5706" ht="15.75" customHeight="1">
      <c r="A5706" s="13">
        <v>42184.41666665283</v>
      </c>
      <c r="B5706" s="12">
        <v>208.0</v>
      </c>
    </row>
    <row r="5707" ht="15.75" customHeight="1">
      <c r="A5707" s="13">
        <v>42184.4270833195</v>
      </c>
      <c r="B5707" s="12">
        <v>219.0</v>
      </c>
    </row>
    <row r="5708" ht="15.75" customHeight="1">
      <c r="A5708" s="13">
        <v>42184.43749998616</v>
      </c>
      <c r="B5708" s="12">
        <v>218.0</v>
      </c>
    </row>
    <row r="5709" ht="15.75" customHeight="1">
      <c r="A5709" s="13">
        <v>42184.447916652825</v>
      </c>
      <c r="B5709" s="12">
        <v>227.0</v>
      </c>
    </row>
    <row r="5710" ht="15.75" customHeight="1">
      <c r="A5710" s="13">
        <v>42184.45833331949</v>
      </c>
      <c r="B5710" s="12">
        <v>223.0</v>
      </c>
    </row>
    <row r="5711" ht="15.75" customHeight="1">
      <c r="A5711" s="13">
        <v>42184.468749986154</v>
      </c>
      <c r="B5711" s="12">
        <v>223.0</v>
      </c>
    </row>
    <row r="5712" ht="15.75" customHeight="1">
      <c r="A5712" s="13">
        <v>42184.47916665282</v>
      </c>
      <c r="B5712" s="12">
        <v>221.0</v>
      </c>
    </row>
    <row r="5713" ht="15.75" customHeight="1">
      <c r="A5713" s="13">
        <v>42184.48958331948</v>
      </c>
      <c r="B5713" s="12">
        <v>230.0</v>
      </c>
    </row>
    <row r="5714" ht="15.75" customHeight="1">
      <c r="A5714" s="13">
        <v>42184.49999998615</v>
      </c>
      <c r="B5714" s="12">
        <v>233.0</v>
      </c>
    </row>
    <row r="5715" ht="15.75" customHeight="1">
      <c r="A5715" s="13">
        <v>42184.51041665281</v>
      </c>
      <c r="B5715" s="12">
        <v>236.0</v>
      </c>
    </row>
    <row r="5716" ht="15.75" customHeight="1">
      <c r="A5716" s="13">
        <v>42184.520833319475</v>
      </c>
      <c r="B5716" s="12">
        <v>241.0</v>
      </c>
    </row>
    <row r="5717" ht="15.75" customHeight="1">
      <c r="A5717" s="13">
        <v>42184.53124998614</v>
      </c>
      <c r="B5717" s="12">
        <v>250.0</v>
      </c>
    </row>
    <row r="5718" ht="15.75" customHeight="1">
      <c r="A5718" s="13">
        <v>42184.5416666528</v>
      </c>
      <c r="B5718" s="12">
        <v>237.0</v>
      </c>
    </row>
    <row r="5719" ht="15.75" customHeight="1">
      <c r="A5719" s="13">
        <v>42184.55208331947</v>
      </c>
      <c r="B5719" s="12">
        <v>244.0</v>
      </c>
    </row>
    <row r="5720" ht="15.75" customHeight="1">
      <c r="A5720" s="13">
        <v>42184.56249998613</v>
      </c>
      <c r="B5720" s="12">
        <v>242.0</v>
      </c>
    </row>
    <row r="5721" ht="15.75" customHeight="1">
      <c r="A5721" s="13">
        <v>42184.572916652796</v>
      </c>
      <c r="B5721" s="12">
        <v>258.0</v>
      </c>
    </row>
    <row r="5722" ht="15.75" customHeight="1">
      <c r="A5722" s="13">
        <v>42184.58333331946</v>
      </c>
      <c r="B5722" s="12">
        <v>253.0</v>
      </c>
    </row>
    <row r="5723" ht="15.75" customHeight="1">
      <c r="A5723" s="13">
        <v>42184.593749986125</v>
      </c>
      <c r="B5723" s="12">
        <v>254.0</v>
      </c>
    </row>
    <row r="5724" ht="15.75" customHeight="1">
      <c r="A5724" s="13">
        <v>42184.60416665279</v>
      </c>
      <c r="B5724" s="12">
        <v>254.0</v>
      </c>
    </row>
    <row r="5725" ht="15.75" customHeight="1">
      <c r="A5725" s="13">
        <v>42184.61458331945</v>
      </c>
      <c r="B5725" s="12">
        <v>261.0</v>
      </c>
    </row>
    <row r="5726" ht="15.75" customHeight="1">
      <c r="A5726" s="13">
        <v>42184.62499998612</v>
      </c>
      <c r="B5726" s="12">
        <v>250.0</v>
      </c>
    </row>
    <row r="5727" ht="15.75" customHeight="1">
      <c r="A5727" s="13">
        <v>42184.63541665278</v>
      </c>
      <c r="B5727" s="12">
        <v>259.0</v>
      </c>
    </row>
    <row r="5728" ht="15.75" customHeight="1">
      <c r="A5728" s="13">
        <v>42184.645833319446</v>
      </c>
      <c r="B5728" s="12">
        <v>267.0</v>
      </c>
    </row>
    <row r="5729" ht="15.75" customHeight="1">
      <c r="A5729" s="13">
        <v>42184.65624998611</v>
      </c>
      <c r="B5729" s="12">
        <v>279.0</v>
      </c>
    </row>
    <row r="5730" ht="15.75" customHeight="1">
      <c r="A5730" s="13">
        <v>42184.666666652774</v>
      </c>
      <c r="B5730" s="12">
        <v>264.0</v>
      </c>
    </row>
    <row r="5731" ht="15.75" customHeight="1">
      <c r="A5731" s="13">
        <v>42184.67708331944</v>
      </c>
      <c r="B5731" s="12">
        <v>274.0</v>
      </c>
    </row>
    <row r="5732" ht="15.75" customHeight="1">
      <c r="A5732" s="13">
        <v>42184.6874999861</v>
      </c>
      <c r="B5732" s="12">
        <v>270.0</v>
      </c>
    </row>
    <row r="5733" ht="15.75" customHeight="1">
      <c r="A5733" s="13">
        <v>42184.69791665277</v>
      </c>
      <c r="B5733" s="12">
        <v>274.0</v>
      </c>
    </row>
    <row r="5734" ht="15.75" customHeight="1">
      <c r="A5734" s="13">
        <v>42184.70833331943</v>
      </c>
      <c r="B5734" s="12">
        <v>285.0</v>
      </c>
    </row>
    <row r="5735" ht="15.75" customHeight="1">
      <c r="A5735" s="13">
        <v>42184.718749986096</v>
      </c>
      <c r="B5735" s="12">
        <v>274.0</v>
      </c>
    </row>
    <row r="5736" ht="15.75" customHeight="1">
      <c r="A5736" s="13">
        <v>42184.72916665276</v>
      </c>
      <c r="B5736" s="12">
        <v>271.0</v>
      </c>
    </row>
    <row r="5737" ht="15.75" customHeight="1">
      <c r="A5737" s="13">
        <v>42184.739583319424</v>
      </c>
      <c r="B5737" s="12">
        <v>263.0</v>
      </c>
    </row>
    <row r="5738" ht="15.75" customHeight="1">
      <c r="A5738" s="13">
        <v>42184.74999998609</v>
      </c>
      <c r="B5738" s="12">
        <v>274.0</v>
      </c>
    </row>
    <row r="5739" ht="15.75" customHeight="1">
      <c r="A5739" s="13">
        <v>42184.76041665275</v>
      </c>
      <c r="B5739" s="12">
        <v>259.0</v>
      </c>
    </row>
    <row r="5740" ht="15.75" customHeight="1">
      <c r="A5740" s="13">
        <v>42184.77083331942</v>
      </c>
      <c r="B5740" s="12">
        <v>276.0</v>
      </c>
    </row>
    <row r="5741" ht="15.75" customHeight="1">
      <c r="A5741" s="13">
        <v>42184.78124998608</v>
      </c>
      <c r="B5741" s="12">
        <v>255.0</v>
      </c>
    </row>
    <row r="5742" ht="15.75" customHeight="1">
      <c r="A5742" s="13">
        <v>42184.791666652745</v>
      </c>
      <c r="B5742" s="12">
        <v>255.0</v>
      </c>
    </row>
    <row r="5743" ht="15.75" customHeight="1">
      <c r="A5743" s="13">
        <v>42184.80208331941</v>
      </c>
      <c r="B5743" s="12">
        <v>249.0</v>
      </c>
    </row>
    <row r="5744" ht="15.75" customHeight="1">
      <c r="A5744" s="13">
        <v>42184.812499986074</v>
      </c>
      <c r="B5744" s="12">
        <v>255.0</v>
      </c>
    </row>
    <row r="5745" ht="15.75" customHeight="1">
      <c r="A5745" s="13">
        <v>42184.82291665274</v>
      </c>
      <c r="B5745" s="12">
        <v>248.0</v>
      </c>
    </row>
    <row r="5746" ht="15.75" customHeight="1">
      <c r="A5746" s="13">
        <v>42184.8333333194</v>
      </c>
      <c r="B5746" s="12">
        <v>245.0</v>
      </c>
    </row>
    <row r="5747" ht="15.75" customHeight="1">
      <c r="A5747" s="13">
        <v>42184.84374998607</v>
      </c>
      <c r="B5747" s="12">
        <v>248.0</v>
      </c>
    </row>
    <row r="5748" ht="15.75" customHeight="1">
      <c r="A5748" s="13">
        <v>42184.85416665273</v>
      </c>
      <c r="B5748" s="12">
        <v>247.0</v>
      </c>
    </row>
    <row r="5749" ht="15.75" customHeight="1">
      <c r="A5749" s="13">
        <v>42184.864583319395</v>
      </c>
      <c r="B5749" s="12">
        <v>233.0</v>
      </c>
    </row>
    <row r="5750" ht="15.75" customHeight="1">
      <c r="A5750" s="13">
        <v>42184.87499998606</v>
      </c>
      <c r="B5750" s="12">
        <v>233.0</v>
      </c>
    </row>
    <row r="5751" ht="15.75" customHeight="1">
      <c r="A5751" s="13">
        <v>42184.88541665272</v>
      </c>
      <c r="B5751" s="12">
        <v>215.0</v>
      </c>
    </row>
    <row r="5752" ht="15.75" customHeight="1">
      <c r="A5752" s="13">
        <v>42184.89583331939</v>
      </c>
      <c r="B5752" s="12">
        <v>209.0</v>
      </c>
    </row>
    <row r="5753" ht="15.75" customHeight="1">
      <c r="A5753" s="13">
        <v>42184.90624998605</v>
      </c>
      <c r="B5753" s="12">
        <v>209.0</v>
      </c>
    </row>
    <row r="5754" ht="15.75" customHeight="1">
      <c r="A5754" s="13">
        <v>42184.916666652716</v>
      </c>
      <c r="B5754" s="12">
        <v>202.0</v>
      </c>
    </row>
    <row r="5755" ht="15.75" customHeight="1">
      <c r="A5755" s="13">
        <v>42184.92708331938</v>
      </c>
      <c r="B5755" s="12">
        <v>201.0</v>
      </c>
    </row>
    <row r="5756" ht="15.75" customHeight="1">
      <c r="A5756" s="13">
        <v>42184.937499986045</v>
      </c>
      <c r="B5756" s="12">
        <v>201.0</v>
      </c>
    </row>
    <row r="5757" ht="15.75" customHeight="1">
      <c r="A5757" s="13">
        <v>42184.94791665271</v>
      </c>
      <c r="B5757" s="12">
        <v>200.0</v>
      </c>
    </row>
    <row r="5758" ht="15.75" customHeight="1">
      <c r="A5758" s="13">
        <v>42184.95833331937</v>
      </c>
      <c r="B5758" s="12">
        <v>211.0</v>
      </c>
    </row>
    <row r="5759" ht="15.75" customHeight="1">
      <c r="A5759" s="13">
        <v>42184.96874998604</v>
      </c>
      <c r="B5759" s="12">
        <v>191.0</v>
      </c>
    </row>
    <row r="5760" ht="15.75" customHeight="1">
      <c r="A5760" s="13">
        <v>42184.9791666527</v>
      </c>
      <c r="B5760" s="12">
        <v>192.0</v>
      </c>
    </row>
    <row r="5761" ht="15.75" customHeight="1">
      <c r="A5761" s="13">
        <v>42184.989583319366</v>
      </c>
      <c r="B5761" s="12">
        <v>191.0</v>
      </c>
    </row>
    <row r="5762" ht="15.75" customHeight="1">
      <c r="A5762" s="13">
        <v>42184.99999998603</v>
      </c>
      <c r="B5762" s="12">
        <v>186.0</v>
      </c>
    </row>
    <row r="5763" ht="15.75" customHeight="1">
      <c r="A5763" s="13">
        <v>42185.010416652694</v>
      </c>
      <c r="B5763" s="12">
        <v>195.0</v>
      </c>
    </row>
    <row r="5764" ht="15.75" customHeight="1">
      <c r="A5764" s="13">
        <v>42185.02083331936</v>
      </c>
      <c r="B5764" s="12">
        <v>189.0</v>
      </c>
    </row>
    <row r="5765" ht="15.75" customHeight="1">
      <c r="A5765" s="13">
        <v>42185.03124998602</v>
      </c>
      <c r="B5765" s="12">
        <v>183.0</v>
      </c>
    </row>
    <row r="5766" ht="15.75" customHeight="1">
      <c r="A5766" s="13">
        <v>42185.04166665269</v>
      </c>
      <c r="B5766" s="12">
        <v>186.0</v>
      </c>
    </row>
    <row r="5767" ht="15.75" customHeight="1">
      <c r="A5767" s="13">
        <v>42185.05208331935</v>
      </c>
      <c r="B5767" s="12">
        <v>183.0</v>
      </c>
    </row>
    <row r="5768" ht="15.75" customHeight="1">
      <c r="A5768" s="13">
        <v>42185.062499986016</v>
      </c>
      <c r="B5768" s="12">
        <v>182.0</v>
      </c>
    </row>
    <row r="5769" ht="15.75" customHeight="1">
      <c r="A5769" s="13">
        <v>42185.07291665268</v>
      </c>
      <c r="B5769" s="12">
        <v>192.0</v>
      </c>
    </row>
    <row r="5770" ht="15.75" customHeight="1">
      <c r="A5770" s="13">
        <v>42185.083333319344</v>
      </c>
      <c r="B5770" s="12">
        <v>185.0</v>
      </c>
    </row>
    <row r="5771" ht="15.75" customHeight="1">
      <c r="A5771" s="13">
        <v>42185.09374998601</v>
      </c>
      <c r="B5771" s="12">
        <v>179.0</v>
      </c>
    </row>
    <row r="5772" ht="15.75" customHeight="1">
      <c r="A5772" s="13">
        <v>42185.10416665267</v>
      </c>
      <c r="B5772" s="12">
        <v>178.0</v>
      </c>
    </row>
    <row r="5773" ht="15.75" customHeight="1">
      <c r="A5773" s="13">
        <v>42185.11458331934</v>
      </c>
      <c r="B5773" s="12">
        <v>186.0</v>
      </c>
    </row>
    <row r="5774" ht="15.75" customHeight="1">
      <c r="A5774" s="13">
        <v>42185.124999986</v>
      </c>
      <c r="B5774" s="12">
        <v>175.0</v>
      </c>
    </row>
    <row r="5775" ht="15.75" customHeight="1">
      <c r="A5775" s="13">
        <v>42185.135416652665</v>
      </c>
      <c r="B5775" s="12">
        <v>173.0</v>
      </c>
    </row>
    <row r="5776" ht="15.75" customHeight="1">
      <c r="A5776" s="13">
        <v>42185.14583331933</v>
      </c>
      <c r="B5776" s="12">
        <v>172.0</v>
      </c>
    </row>
    <row r="5777" ht="15.75" customHeight="1">
      <c r="A5777" s="13">
        <v>42185.156249985994</v>
      </c>
      <c r="B5777" s="12">
        <v>191.0</v>
      </c>
    </row>
    <row r="5778" ht="15.75" customHeight="1">
      <c r="A5778" s="13">
        <v>42185.16666665266</v>
      </c>
      <c r="B5778" s="12">
        <v>181.0</v>
      </c>
    </row>
    <row r="5779" ht="15.75" customHeight="1">
      <c r="A5779" s="13">
        <v>42185.17708331932</v>
      </c>
      <c r="B5779" s="12">
        <v>176.0</v>
      </c>
    </row>
    <row r="5780" ht="15.75" customHeight="1">
      <c r="A5780" s="13">
        <v>42185.18749998599</v>
      </c>
      <c r="B5780" s="12">
        <v>178.0</v>
      </c>
    </row>
    <row r="5781" ht="15.75" customHeight="1">
      <c r="A5781" s="13">
        <v>42185.19791665265</v>
      </c>
      <c r="B5781" s="12">
        <v>178.0</v>
      </c>
    </row>
    <row r="5782" ht="15.75" customHeight="1">
      <c r="A5782" s="13">
        <v>42185.208333319315</v>
      </c>
      <c r="B5782" s="12">
        <v>185.0</v>
      </c>
    </row>
    <row r="5783" ht="15.75" customHeight="1">
      <c r="A5783" s="13">
        <v>42185.21874998598</v>
      </c>
      <c r="B5783" s="12">
        <v>170.0</v>
      </c>
    </row>
    <row r="5784" ht="15.75" customHeight="1">
      <c r="A5784" s="13">
        <v>42185.22916665264</v>
      </c>
      <c r="B5784" s="12">
        <v>179.0</v>
      </c>
    </row>
    <row r="5785" ht="15.75" customHeight="1">
      <c r="A5785" s="13">
        <v>42185.23958331931</v>
      </c>
      <c r="B5785" s="12">
        <v>173.0</v>
      </c>
    </row>
    <row r="5786" ht="15.75" customHeight="1">
      <c r="A5786" s="13">
        <v>42185.24999998597</v>
      </c>
      <c r="B5786" s="12">
        <v>180.0</v>
      </c>
    </row>
    <row r="5787" ht="15.75" customHeight="1">
      <c r="A5787" s="13">
        <v>42185.260416652636</v>
      </c>
      <c r="B5787" s="12">
        <v>172.0</v>
      </c>
    </row>
    <row r="5788" ht="15.75" customHeight="1">
      <c r="A5788" s="13">
        <v>42185.2708333193</v>
      </c>
      <c r="B5788" s="12">
        <v>178.0</v>
      </c>
    </row>
    <row r="5789" ht="15.75" customHeight="1">
      <c r="A5789" s="13">
        <v>42185.281249985965</v>
      </c>
      <c r="B5789" s="12">
        <v>180.0</v>
      </c>
    </row>
    <row r="5790" ht="15.75" customHeight="1">
      <c r="A5790" s="13">
        <v>42185.29166665263</v>
      </c>
      <c r="B5790" s="12">
        <v>182.0</v>
      </c>
    </row>
    <row r="5791" ht="15.75" customHeight="1">
      <c r="A5791" s="13">
        <v>42185.30208331929</v>
      </c>
      <c r="B5791" s="12">
        <v>189.0</v>
      </c>
    </row>
    <row r="5792" ht="15.75" customHeight="1">
      <c r="A5792" s="13">
        <v>42185.31249998596</v>
      </c>
      <c r="B5792" s="12">
        <v>179.0</v>
      </c>
    </row>
    <row r="5793" ht="15.75" customHeight="1">
      <c r="A5793" s="13">
        <v>42185.32291665262</v>
      </c>
      <c r="B5793" s="12">
        <v>186.0</v>
      </c>
    </row>
    <row r="5794" ht="15.75" customHeight="1">
      <c r="A5794" s="13">
        <v>42185.333333319286</v>
      </c>
      <c r="B5794" s="12">
        <v>192.0</v>
      </c>
    </row>
    <row r="5795" ht="15.75" customHeight="1">
      <c r="A5795" s="13">
        <v>42185.34374998595</v>
      </c>
      <c r="B5795" s="12">
        <v>207.0</v>
      </c>
    </row>
    <row r="5796" ht="15.75" customHeight="1">
      <c r="A5796" s="13">
        <v>42185.354166652614</v>
      </c>
      <c r="B5796" s="12">
        <v>199.0</v>
      </c>
    </row>
    <row r="5797" ht="15.75" customHeight="1">
      <c r="A5797" s="13">
        <v>42185.36458331928</v>
      </c>
      <c r="B5797" s="12">
        <v>202.0</v>
      </c>
    </row>
    <row r="5798" ht="15.75" customHeight="1">
      <c r="A5798" s="13">
        <v>42185.37499998594</v>
      </c>
      <c r="B5798" s="12">
        <v>211.0</v>
      </c>
    </row>
    <row r="5799" ht="15.75" customHeight="1">
      <c r="A5799" s="13">
        <v>42185.38541665261</v>
      </c>
      <c r="B5799" s="12">
        <v>213.0</v>
      </c>
    </row>
    <row r="5800" ht="15.75" customHeight="1">
      <c r="A5800" s="13">
        <v>42185.39583331927</v>
      </c>
      <c r="B5800" s="12">
        <v>223.0</v>
      </c>
    </row>
    <row r="5801" ht="15.75" customHeight="1">
      <c r="A5801" s="13">
        <v>42185.406249985936</v>
      </c>
      <c r="B5801" s="12">
        <v>224.0</v>
      </c>
    </row>
    <row r="5802" ht="15.75" customHeight="1">
      <c r="A5802" s="13">
        <v>42185.4166666526</v>
      </c>
      <c r="B5802" s="12">
        <v>233.0</v>
      </c>
    </row>
    <row r="5803" ht="15.75" customHeight="1">
      <c r="A5803" s="13">
        <v>42185.427083319264</v>
      </c>
      <c r="B5803" s="12">
        <v>240.0</v>
      </c>
    </row>
    <row r="5804" ht="15.75" customHeight="1">
      <c r="A5804" s="13">
        <v>42185.43749998593</v>
      </c>
      <c r="B5804" s="12">
        <v>249.0</v>
      </c>
    </row>
    <row r="5805" ht="15.75" customHeight="1">
      <c r="A5805" s="13">
        <v>42185.44791665259</v>
      </c>
      <c r="B5805" s="12">
        <v>257.0</v>
      </c>
    </row>
    <row r="5806" ht="15.75" customHeight="1">
      <c r="A5806" s="13">
        <v>42185.45833331926</v>
      </c>
      <c r="B5806" s="12">
        <v>246.0</v>
      </c>
    </row>
    <row r="5807" ht="15.75" customHeight="1">
      <c r="A5807" s="13">
        <v>42185.46874998592</v>
      </c>
      <c r="B5807" s="12">
        <v>272.0</v>
      </c>
    </row>
    <row r="5808" ht="15.75" customHeight="1">
      <c r="A5808" s="13">
        <v>42185.479166652585</v>
      </c>
      <c r="B5808" s="12">
        <v>259.0</v>
      </c>
    </row>
    <row r="5809" ht="15.75" customHeight="1">
      <c r="A5809" s="13">
        <v>42185.48958331925</v>
      </c>
      <c r="B5809" s="12">
        <v>276.0</v>
      </c>
    </row>
    <row r="5810" ht="15.75" customHeight="1">
      <c r="A5810" s="13">
        <v>42185.499999985914</v>
      </c>
      <c r="B5810" s="12">
        <v>274.0</v>
      </c>
    </row>
    <row r="5811" ht="15.75" customHeight="1">
      <c r="A5811" s="13">
        <v>42185.51041665258</v>
      </c>
      <c r="B5811" s="12">
        <v>274.0</v>
      </c>
    </row>
    <row r="5812" ht="15.75" customHeight="1">
      <c r="A5812" s="13">
        <v>42185.52083331924</v>
      </c>
      <c r="B5812" s="12">
        <v>268.0</v>
      </c>
    </row>
    <row r="5813" ht="15.75" customHeight="1">
      <c r="A5813" s="13">
        <v>42185.53124998591</v>
      </c>
      <c r="B5813" s="12">
        <v>282.0</v>
      </c>
    </row>
    <row r="5814" ht="15.75" customHeight="1">
      <c r="A5814" s="13">
        <v>42185.54166665257</v>
      </c>
      <c r="B5814" s="12">
        <v>279.0</v>
      </c>
    </row>
    <row r="5815" ht="15.75" customHeight="1">
      <c r="A5815" s="13">
        <v>42185.552083319235</v>
      </c>
      <c r="B5815" s="12">
        <v>276.0</v>
      </c>
    </row>
    <row r="5816" ht="15.75" customHeight="1">
      <c r="A5816" s="13">
        <v>42185.5624999859</v>
      </c>
      <c r="B5816" s="12">
        <v>279.0</v>
      </c>
    </row>
    <row r="5817" ht="15.75" customHeight="1">
      <c r="A5817" s="13">
        <v>42185.57291665256</v>
      </c>
      <c r="B5817" s="12">
        <v>286.0</v>
      </c>
    </row>
    <row r="5818" ht="15.75" customHeight="1">
      <c r="A5818" s="13">
        <v>42185.58333331923</v>
      </c>
      <c r="B5818" s="12">
        <v>284.0</v>
      </c>
    </row>
    <row r="5819" ht="15.75" customHeight="1">
      <c r="A5819" s="13">
        <v>42185.59374998589</v>
      </c>
      <c r="B5819" s="12">
        <v>280.0</v>
      </c>
    </row>
    <row r="5820" ht="15.75" customHeight="1">
      <c r="A5820" s="13">
        <v>42185.604166652556</v>
      </c>
      <c r="B5820" s="12">
        <v>285.0</v>
      </c>
    </row>
    <row r="5821" ht="15.75" customHeight="1">
      <c r="A5821" s="13">
        <v>42185.61458331922</v>
      </c>
      <c r="B5821" s="12">
        <v>288.0</v>
      </c>
    </row>
    <row r="5822" ht="15.75" customHeight="1">
      <c r="A5822" s="13">
        <v>42185.624999985885</v>
      </c>
      <c r="B5822" s="12">
        <v>293.0</v>
      </c>
    </row>
    <row r="5823" ht="15.75" customHeight="1">
      <c r="A5823" s="13">
        <v>42185.63541665255</v>
      </c>
      <c r="B5823" s="12">
        <v>293.0</v>
      </c>
    </row>
    <row r="5824" ht="15.75" customHeight="1">
      <c r="A5824" s="13">
        <v>42185.64583331921</v>
      </c>
      <c r="B5824" s="12">
        <v>290.0</v>
      </c>
    </row>
    <row r="5825" ht="15.75" customHeight="1">
      <c r="A5825" s="13">
        <v>42185.65624998588</v>
      </c>
      <c r="B5825" s="12">
        <v>299.0</v>
      </c>
    </row>
    <row r="5826" ht="15.75" customHeight="1">
      <c r="A5826" s="13">
        <v>42185.66666665254</v>
      </c>
      <c r="B5826" s="12">
        <v>312.0</v>
      </c>
    </row>
    <row r="5827" ht="15.75" customHeight="1">
      <c r="A5827" s="13">
        <v>42185.677083319206</v>
      </c>
      <c r="B5827" s="12">
        <v>310.0</v>
      </c>
    </row>
    <row r="5828" ht="15.75" customHeight="1">
      <c r="A5828" s="13">
        <v>42185.68749998587</v>
      </c>
      <c r="B5828" s="12">
        <v>315.0</v>
      </c>
    </row>
    <row r="5829" ht="15.75" customHeight="1">
      <c r="A5829" s="13">
        <v>42185.697916652534</v>
      </c>
      <c r="B5829" s="12">
        <v>308.0</v>
      </c>
    </row>
    <row r="5830" ht="15.75" customHeight="1">
      <c r="A5830" s="13">
        <v>42185.7083333192</v>
      </c>
      <c r="B5830" s="12">
        <v>314.0</v>
      </c>
    </row>
    <row r="5831" ht="15.75" customHeight="1">
      <c r="A5831" s="13">
        <v>42185.71874998586</v>
      </c>
      <c r="B5831" s="12">
        <v>310.0</v>
      </c>
    </row>
    <row r="5832" ht="15.75" customHeight="1">
      <c r="A5832" s="13">
        <v>42185.72916665253</v>
      </c>
      <c r="B5832" s="12">
        <v>311.0</v>
      </c>
    </row>
    <row r="5833" ht="15.75" customHeight="1">
      <c r="A5833" s="13">
        <v>42185.73958331919</v>
      </c>
      <c r="B5833" s="12">
        <v>305.0</v>
      </c>
    </row>
    <row r="5834" ht="15.75" customHeight="1">
      <c r="A5834" s="13">
        <v>42185.749999985856</v>
      </c>
      <c r="B5834" s="12">
        <v>298.0</v>
      </c>
    </row>
    <row r="5835" ht="15.75" customHeight="1">
      <c r="A5835" s="13">
        <v>42185.76041665252</v>
      </c>
      <c r="B5835" s="12">
        <v>282.0</v>
      </c>
    </row>
    <row r="5836" ht="15.75" customHeight="1">
      <c r="A5836" s="13">
        <v>42185.770833319184</v>
      </c>
      <c r="B5836" s="12">
        <v>290.0</v>
      </c>
    </row>
    <row r="5837" ht="15.75" customHeight="1">
      <c r="A5837" s="13">
        <v>42185.78124998585</v>
      </c>
      <c r="B5837" s="12">
        <v>291.0</v>
      </c>
    </row>
    <row r="5838" ht="15.75" customHeight="1">
      <c r="A5838" s="13">
        <v>42185.79166665251</v>
      </c>
      <c r="B5838" s="12">
        <v>285.0</v>
      </c>
    </row>
    <row r="5839" ht="15.75" customHeight="1">
      <c r="A5839" s="13">
        <v>42185.80208331918</v>
      </c>
      <c r="B5839" s="12">
        <v>277.0</v>
      </c>
    </row>
    <row r="5840" ht="15.75" customHeight="1">
      <c r="A5840" s="13">
        <v>42185.81249998584</v>
      </c>
      <c r="B5840" s="12">
        <v>268.0</v>
      </c>
    </row>
    <row r="5841" ht="15.75" customHeight="1">
      <c r="A5841" s="13">
        <v>42185.822916652505</v>
      </c>
      <c r="B5841" s="12">
        <v>270.0</v>
      </c>
    </row>
    <row r="5842" ht="15.75" customHeight="1">
      <c r="A5842" s="13">
        <v>42185.83333331917</v>
      </c>
      <c r="B5842" s="12">
        <v>276.0</v>
      </c>
    </row>
    <row r="5843" ht="15.75" customHeight="1">
      <c r="A5843" s="13">
        <v>42185.843749985834</v>
      </c>
      <c r="B5843" s="12">
        <v>265.0</v>
      </c>
    </row>
    <row r="5844" ht="15.75" customHeight="1">
      <c r="A5844" s="13">
        <v>42185.8541666525</v>
      </c>
      <c r="B5844" s="12">
        <v>250.0</v>
      </c>
    </row>
    <row r="5845" ht="15.75" customHeight="1">
      <c r="A5845" s="13">
        <v>42185.86458331916</v>
      </c>
      <c r="B5845" s="12">
        <v>250.0</v>
      </c>
    </row>
    <row r="5846" ht="15.75" customHeight="1">
      <c r="A5846" s="13">
        <v>42185.87499998583</v>
      </c>
      <c r="B5846" s="12">
        <v>246.0</v>
      </c>
    </row>
    <row r="5847" ht="15.75" customHeight="1">
      <c r="A5847" s="13">
        <v>42185.88541665249</v>
      </c>
      <c r="B5847" s="12">
        <v>232.0</v>
      </c>
    </row>
    <row r="5848" ht="15.75" customHeight="1">
      <c r="A5848" s="13">
        <v>42185.895833319155</v>
      </c>
      <c r="B5848" s="12">
        <v>230.0</v>
      </c>
    </row>
    <row r="5849" ht="15.75" customHeight="1">
      <c r="A5849" s="13">
        <v>42185.90624998582</v>
      </c>
      <c r="B5849" s="12">
        <v>243.0</v>
      </c>
    </row>
    <row r="5850" ht="15.75" customHeight="1">
      <c r="A5850" s="13">
        <v>42185.91666665248</v>
      </c>
      <c r="B5850" s="12">
        <v>222.0</v>
      </c>
    </row>
    <row r="5851" ht="15.75" customHeight="1">
      <c r="A5851" s="13">
        <v>42185.92708331915</v>
      </c>
      <c r="B5851" s="12">
        <v>216.0</v>
      </c>
    </row>
    <row r="5852" ht="15.75" customHeight="1">
      <c r="A5852" s="13">
        <v>42185.93749998581</v>
      </c>
      <c r="B5852" s="12">
        <v>221.0</v>
      </c>
    </row>
    <row r="5853" ht="15.75" customHeight="1">
      <c r="A5853" s="13">
        <v>42185.947916652476</v>
      </c>
      <c r="B5853" s="12">
        <v>221.0</v>
      </c>
    </row>
    <row r="5854" ht="15.75" customHeight="1">
      <c r="A5854" s="13">
        <v>42185.95833331914</v>
      </c>
      <c r="B5854" s="12">
        <v>232.0</v>
      </c>
    </row>
    <row r="5855" ht="15.75" customHeight="1">
      <c r="A5855" s="13">
        <v>42185.968749985805</v>
      </c>
      <c r="B5855" s="12">
        <v>221.0</v>
      </c>
    </row>
    <row r="5856" ht="15.75" customHeight="1">
      <c r="A5856" s="13">
        <v>42185.97916665247</v>
      </c>
      <c r="B5856" s="12">
        <v>213.0</v>
      </c>
    </row>
    <row r="5857" ht="15.75" customHeight="1">
      <c r="A5857" s="13">
        <v>42185.98958331913</v>
      </c>
      <c r="B5857" s="12">
        <v>212.0</v>
      </c>
    </row>
    <row r="5858" ht="15.75" customHeight="1">
      <c r="A5858" s="13">
        <v>42185.9999999858</v>
      </c>
      <c r="B5858" s="12">
        <v>204.0</v>
      </c>
    </row>
    <row r="5859" ht="15.75" customHeight="1">
      <c r="A5859" s="13">
        <v>42186.01041665246</v>
      </c>
      <c r="B5859" s="12">
        <v>216.0</v>
      </c>
    </row>
    <row r="5860" ht="15.75" customHeight="1">
      <c r="A5860" s="13">
        <v>42186.020833319126</v>
      </c>
      <c r="B5860" s="12">
        <v>210.0</v>
      </c>
    </row>
    <row r="5861" ht="15.75" customHeight="1">
      <c r="A5861" s="13">
        <v>42186.03124998579</v>
      </c>
      <c r="B5861" s="12">
        <v>205.0</v>
      </c>
    </row>
    <row r="5862" ht="15.75" customHeight="1">
      <c r="A5862" s="13">
        <v>42186.041666652454</v>
      </c>
      <c r="B5862" s="12">
        <v>209.0</v>
      </c>
    </row>
    <row r="5863" ht="15.75" customHeight="1">
      <c r="A5863" s="13">
        <v>42186.05208331912</v>
      </c>
      <c r="B5863" s="12">
        <v>206.0</v>
      </c>
    </row>
    <row r="5864" ht="15.75" customHeight="1">
      <c r="A5864" s="13">
        <v>42186.06249998578</v>
      </c>
      <c r="B5864" s="12">
        <v>194.0</v>
      </c>
    </row>
    <row r="5865" ht="15.75" customHeight="1">
      <c r="A5865" s="13">
        <v>42186.07291665245</v>
      </c>
      <c r="B5865" s="12">
        <v>198.0</v>
      </c>
    </row>
    <row r="5866" ht="15.75" customHeight="1">
      <c r="A5866" s="13">
        <v>42186.08333331911</v>
      </c>
      <c r="B5866" s="12">
        <v>190.0</v>
      </c>
    </row>
    <row r="5867" ht="15.75" customHeight="1">
      <c r="A5867" s="13">
        <v>42186.093749985776</v>
      </c>
      <c r="B5867" s="12">
        <v>201.0</v>
      </c>
    </row>
    <row r="5868" ht="15.75" customHeight="1">
      <c r="A5868" s="13">
        <v>42186.10416665244</v>
      </c>
      <c r="B5868" s="12">
        <v>202.0</v>
      </c>
    </row>
    <row r="5869" ht="15.75" customHeight="1">
      <c r="A5869" s="13">
        <v>42186.114583319104</v>
      </c>
      <c r="B5869" s="12">
        <v>207.0</v>
      </c>
    </row>
    <row r="5870" ht="15.75" customHeight="1">
      <c r="A5870" s="13">
        <v>42186.12499998577</v>
      </c>
      <c r="B5870" s="12">
        <v>190.0</v>
      </c>
    </row>
    <row r="5871" ht="15.75" customHeight="1">
      <c r="A5871" s="13">
        <v>42186.13541665243</v>
      </c>
      <c r="B5871" s="12">
        <v>196.0</v>
      </c>
    </row>
    <row r="5872" ht="15.75" customHeight="1">
      <c r="A5872" s="13">
        <v>42186.1458333191</v>
      </c>
      <c r="B5872" s="12">
        <v>193.0</v>
      </c>
    </row>
    <row r="5873" ht="15.75" customHeight="1">
      <c r="A5873" s="13">
        <v>42186.15624998576</v>
      </c>
      <c r="B5873" s="12">
        <v>192.0</v>
      </c>
    </row>
    <row r="5874" ht="15.75" customHeight="1">
      <c r="A5874" s="13">
        <v>42186.166666652425</v>
      </c>
      <c r="B5874" s="12">
        <v>200.0</v>
      </c>
    </row>
    <row r="5875" ht="15.75" customHeight="1">
      <c r="A5875" s="13">
        <v>42186.17708331909</v>
      </c>
      <c r="B5875" s="12">
        <v>193.0</v>
      </c>
    </row>
    <row r="5876" ht="15.75" customHeight="1">
      <c r="A5876" s="13">
        <v>42186.187499985754</v>
      </c>
      <c r="B5876" s="12">
        <v>193.0</v>
      </c>
    </row>
    <row r="5877" ht="15.75" customHeight="1">
      <c r="A5877" s="13">
        <v>42186.19791665242</v>
      </c>
      <c r="B5877" s="12">
        <v>184.0</v>
      </c>
    </row>
    <row r="5878" ht="15.75" customHeight="1">
      <c r="A5878" s="13">
        <v>42186.20833331908</v>
      </c>
      <c r="B5878" s="12">
        <v>195.0</v>
      </c>
    </row>
    <row r="5879" ht="15.75" customHeight="1">
      <c r="A5879" s="13">
        <v>42186.21874998575</v>
      </c>
      <c r="B5879" s="12">
        <v>190.0</v>
      </c>
    </row>
    <row r="5880" ht="15.75" customHeight="1">
      <c r="A5880" s="13">
        <v>42186.22916665241</v>
      </c>
      <c r="B5880" s="12">
        <v>186.0</v>
      </c>
    </row>
    <row r="5881" ht="15.75" customHeight="1">
      <c r="A5881" s="13">
        <v>42186.239583319075</v>
      </c>
      <c r="B5881" s="12">
        <v>194.0</v>
      </c>
    </row>
    <row r="5882" ht="15.75" customHeight="1">
      <c r="A5882" s="13">
        <v>42186.24999998574</v>
      </c>
      <c r="B5882" s="12">
        <v>187.0</v>
      </c>
    </row>
    <row r="5883" ht="15.75" customHeight="1">
      <c r="A5883" s="13">
        <v>42186.2604166524</v>
      </c>
      <c r="B5883" s="12">
        <v>184.0</v>
      </c>
    </row>
    <row r="5884" ht="15.75" customHeight="1">
      <c r="A5884" s="13">
        <v>42186.27083331907</v>
      </c>
      <c r="B5884" s="12">
        <v>186.0</v>
      </c>
    </row>
    <row r="5885" ht="15.75" customHeight="1">
      <c r="A5885" s="13">
        <v>42186.28124998573</v>
      </c>
      <c r="B5885" s="12">
        <v>181.0</v>
      </c>
    </row>
    <row r="5886" ht="15.75" customHeight="1">
      <c r="A5886" s="13">
        <v>42186.291666652396</v>
      </c>
      <c r="B5886" s="12">
        <v>198.0</v>
      </c>
    </row>
    <row r="5887" ht="15.75" customHeight="1">
      <c r="A5887" s="13">
        <v>42186.30208331906</v>
      </c>
      <c r="B5887" s="12">
        <v>190.0</v>
      </c>
    </row>
    <row r="5888" ht="15.75" customHeight="1">
      <c r="A5888" s="13">
        <v>42186.312499985725</v>
      </c>
      <c r="B5888" s="12">
        <v>190.0</v>
      </c>
    </row>
    <row r="5889" ht="15.75" customHeight="1">
      <c r="A5889" s="13">
        <v>42186.32291665239</v>
      </c>
      <c r="B5889" s="12">
        <v>193.0</v>
      </c>
    </row>
    <row r="5890" ht="15.75" customHeight="1">
      <c r="A5890" s="13">
        <v>42186.33333331905</v>
      </c>
      <c r="B5890" s="12">
        <v>199.0</v>
      </c>
    </row>
    <row r="5891" ht="15.75" customHeight="1">
      <c r="A5891" s="13">
        <v>42186.34374998572</v>
      </c>
      <c r="B5891" s="12">
        <v>205.0</v>
      </c>
    </row>
    <row r="5892" ht="15.75" customHeight="1">
      <c r="A5892" s="13">
        <v>42186.35416665238</v>
      </c>
      <c r="B5892" s="12">
        <v>208.0</v>
      </c>
    </row>
    <row r="5893" ht="15.75" customHeight="1">
      <c r="A5893" s="13">
        <v>42186.364583319046</v>
      </c>
      <c r="B5893" s="12">
        <v>220.0</v>
      </c>
    </row>
    <row r="5894" ht="15.75" customHeight="1">
      <c r="A5894" s="13">
        <v>42186.37499998571</v>
      </c>
      <c r="B5894" s="12">
        <v>225.0</v>
      </c>
    </row>
    <row r="5895" ht="15.75" customHeight="1">
      <c r="A5895" s="13">
        <v>42186.385416652374</v>
      </c>
      <c r="B5895" s="12">
        <v>228.0</v>
      </c>
    </row>
    <row r="5896" ht="15.75" customHeight="1">
      <c r="A5896" s="13">
        <v>42186.39583331904</v>
      </c>
      <c r="B5896" s="12">
        <v>237.0</v>
      </c>
    </row>
    <row r="5897" ht="15.75" customHeight="1">
      <c r="A5897" s="13">
        <v>42186.4062499857</v>
      </c>
      <c r="B5897" s="12">
        <v>235.0</v>
      </c>
    </row>
    <row r="5898" ht="15.75" customHeight="1">
      <c r="A5898" s="13">
        <v>42186.41666665237</v>
      </c>
      <c r="B5898" s="12">
        <v>238.0</v>
      </c>
    </row>
    <row r="5899" ht="15.75" customHeight="1">
      <c r="A5899" s="13">
        <v>42186.42708331903</v>
      </c>
      <c r="B5899" s="12">
        <v>265.0</v>
      </c>
    </row>
    <row r="5900" ht="15.75" customHeight="1">
      <c r="A5900" s="13">
        <v>42186.437499985695</v>
      </c>
      <c r="B5900" s="12">
        <v>245.0</v>
      </c>
    </row>
    <row r="5901" ht="15.75" customHeight="1">
      <c r="A5901" s="13">
        <v>42186.44791665236</v>
      </c>
      <c r="B5901" s="12">
        <v>263.0</v>
      </c>
    </row>
    <row r="5902" ht="15.75" customHeight="1">
      <c r="A5902" s="13">
        <v>42186.458333319024</v>
      </c>
      <c r="B5902" s="12">
        <v>264.0</v>
      </c>
    </row>
    <row r="5903" ht="15.75" customHeight="1">
      <c r="A5903" s="13">
        <v>42186.46874998569</v>
      </c>
      <c r="B5903" s="12">
        <v>282.0</v>
      </c>
    </row>
    <row r="5904" ht="15.75" customHeight="1">
      <c r="A5904" s="13">
        <v>42186.47916665235</v>
      </c>
      <c r="B5904" s="12">
        <v>278.0</v>
      </c>
    </row>
    <row r="5905" ht="15.75" customHeight="1">
      <c r="A5905" s="13">
        <v>42186.48958331902</v>
      </c>
      <c r="B5905" s="12">
        <v>285.0</v>
      </c>
    </row>
    <row r="5906" ht="15.75" customHeight="1">
      <c r="A5906" s="13">
        <v>42186.49999998568</v>
      </c>
      <c r="B5906" s="12">
        <v>286.0</v>
      </c>
    </row>
    <row r="5907" ht="15.75" customHeight="1">
      <c r="A5907" s="13">
        <v>42186.510416652345</v>
      </c>
      <c r="B5907" s="12">
        <v>295.0</v>
      </c>
    </row>
    <row r="5908" ht="15.75" customHeight="1">
      <c r="A5908" s="13">
        <v>42186.52083331901</v>
      </c>
      <c r="B5908" s="12">
        <v>300.0</v>
      </c>
    </row>
    <row r="5909" ht="15.75" customHeight="1">
      <c r="A5909" s="13">
        <v>42186.531249985674</v>
      </c>
      <c r="B5909" s="12">
        <v>295.0</v>
      </c>
    </row>
    <row r="5910" ht="15.75" customHeight="1">
      <c r="A5910" s="13">
        <v>42186.54166665234</v>
      </c>
      <c r="B5910" s="12">
        <v>298.0</v>
      </c>
    </row>
    <row r="5911" ht="15.75" customHeight="1">
      <c r="A5911" s="13">
        <v>42186.552083319</v>
      </c>
      <c r="B5911" s="12">
        <v>295.0</v>
      </c>
    </row>
    <row r="5912" ht="15.75" customHeight="1">
      <c r="A5912" s="13">
        <v>42186.56249998567</v>
      </c>
      <c r="B5912" s="12">
        <v>297.0</v>
      </c>
    </row>
    <row r="5913" ht="15.75" customHeight="1">
      <c r="A5913" s="13">
        <v>42186.57291665233</v>
      </c>
      <c r="B5913" s="12">
        <v>296.0</v>
      </c>
    </row>
    <row r="5914" ht="15.75" customHeight="1">
      <c r="A5914" s="13">
        <v>42186.583333318995</v>
      </c>
      <c r="B5914" s="12">
        <v>294.0</v>
      </c>
    </row>
    <row r="5915" ht="15.75" customHeight="1">
      <c r="A5915" s="13">
        <v>42186.59374998566</v>
      </c>
      <c r="B5915" s="12">
        <v>292.0</v>
      </c>
    </row>
    <row r="5916" ht="15.75" customHeight="1">
      <c r="A5916" s="13">
        <v>42186.60416665232</v>
      </c>
      <c r="B5916" s="12">
        <v>292.0</v>
      </c>
    </row>
    <row r="5917" ht="15.75" customHeight="1">
      <c r="A5917" s="13">
        <v>42186.61458331899</v>
      </c>
      <c r="B5917" s="12">
        <v>294.0</v>
      </c>
    </row>
    <row r="5918" ht="15.75" customHeight="1">
      <c r="A5918" s="13">
        <v>42186.62499998565</v>
      </c>
      <c r="B5918" s="12">
        <v>293.0</v>
      </c>
    </row>
    <row r="5919" ht="15.75" customHeight="1">
      <c r="A5919" s="13">
        <v>42186.635416652316</v>
      </c>
      <c r="B5919" s="12">
        <v>303.0</v>
      </c>
    </row>
    <row r="5920" ht="15.75" customHeight="1">
      <c r="A5920" s="13">
        <v>42186.64583331898</v>
      </c>
      <c r="B5920" s="12">
        <v>300.0</v>
      </c>
    </row>
    <row r="5921" ht="15.75" customHeight="1">
      <c r="A5921" s="13">
        <v>42186.656249985645</v>
      </c>
      <c r="B5921" s="12">
        <v>294.0</v>
      </c>
    </row>
    <row r="5922" ht="15.75" customHeight="1">
      <c r="A5922" s="13">
        <v>42186.66666665231</v>
      </c>
      <c r="B5922" s="12">
        <v>299.0</v>
      </c>
    </row>
    <row r="5923" ht="15.75" customHeight="1">
      <c r="A5923" s="13">
        <v>42186.67708331897</v>
      </c>
      <c r="B5923" s="12">
        <v>300.0</v>
      </c>
    </row>
    <row r="5924" ht="15.75" customHeight="1">
      <c r="A5924" s="13">
        <v>42186.68749998564</v>
      </c>
      <c r="B5924" s="12">
        <v>309.0</v>
      </c>
    </row>
    <row r="5925" ht="15.75" customHeight="1">
      <c r="A5925" s="13">
        <v>42186.6979166523</v>
      </c>
      <c r="B5925" s="12">
        <v>313.0</v>
      </c>
    </row>
    <row r="5926" ht="15.75" customHeight="1">
      <c r="A5926" s="13">
        <v>42186.708333318966</v>
      </c>
      <c r="B5926" s="12">
        <v>304.0</v>
      </c>
    </row>
    <row r="5927" ht="15.75" customHeight="1">
      <c r="A5927" s="13">
        <v>42186.71874998563</v>
      </c>
      <c r="B5927" s="12">
        <v>301.0</v>
      </c>
    </row>
    <row r="5928" ht="15.75" customHeight="1">
      <c r="A5928" s="13">
        <v>42186.729166652294</v>
      </c>
      <c r="B5928" s="12">
        <v>286.0</v>
      </c>
    </row>
    <row r="5929" ht="15.75" customHeight="1">
      <c r="A5929" s="13">
        <v>42186.73958331896</v>
      </c>
      <c r="B5929" s="12">
        <v>290.0</v>
      </c>
    </row>
    <row r="5930" ht="15.75" customHeight="1">
      <c r="A5930" s="13">
        <v>42186.74999998562</v>
      </c>
      <c r="B5930" s="12">
        <v>276.0</v>
      </c>
    </row>
    <row r="5931" ht="15.75" customHeight="1">
      <c r="A5931" s="13">
        <v>42186.76041665229</v>
      </c>
      <c r="B5931" s="12">
        <v>280.0</v>
      </c>
    </row>
    <row r="5932" ht="15.75" customHeight="1">
      <c r="A5932" s="13">
        <v>42186.77083331895</v>
      </c>
      <c r="B5932" s="12">
        <v>265.0</v>
      </c>
    </row>
    <row r="5933" ht="15.75" customHeight="1">
      <c r="A5933" s="13">
        <v>42186.781249985615</v>
      </c>
      <c r="B5933" s="12">
        <v>259.0</v>
      </c>
    </row>
    <row r="5934" ht="15.75" customHeight="1">
      <c r="A5934" s="13">
        <v>42186.79166665228</v>
      </c>
      <c r="B5934" s="12">
        <v>254.0</v>
      </c>
    </row>
    <row r="5935" ht="15.75" customHeight="1">
      <c r="A5935" s="13">
        <v>42186.802083318944</v>
      </c>
      <c r="B5935" s="12">
        <v>262.0</v>
      </c>
    </row>
    <row r="5936" ht="15.75" customHeight="1">
      <c r="A5936" s="13">
        <v>42186.81249998561</v>
      </c>
      <c r="B5936" s="12">
        <v>248.0</v>
      </c>
    </row>
    <row r="5937" ht="15.75" customHeight="1">
      <c r="A5937" s="13">
        <v>42186.82291665227</v>
      </c>
      <c r="B5937" s="12">
        <v>249.0</v>
      </c>
    </row>
    <row r="5938" ht="15.75" customHeight="1">
      <c r="A5938" s="13">
        <v>42186.83333331894</v>
      </c>
      <c r="B5938" s="12">
        <v>246.0</v>
      </c>
    </row>
    <row r="5939" ht="15.75" customHeight="1">
      <c r="A5939" s="13">
        <v>42186.8437499856</v>
      </c>
      <c r="B5939" s="12">
        <v>247.0</v>
      </c>
    </row>
    <row r="5940" ht="15.75" customHeight="1">
      <c r="A5940" s="13">
        <v>42186.854166652265</v>
      </c>
      <c r="B5940" s="12">
        <v>249.0</v>
      </c>
    </row>
    <row r="5941" ht="15.75" customHeight="1">
      <c r="A5941" s="13">
        <v>42186.86458331893</v>
      </c>
      <c r="B5941" s="12">
        <v>231.0</v>
      </c>
    </row>
    <row r="5942" ht="15.75" customHeight="1">
      <c r="A5942" s="13">
        <v>42186.87499998559</v>
      </c>
      <c r="B5942" s="12">
        <v>242.0</v>
      </c>
    </row>
    <row r="5943" ht="15.75" customHeight="1">
      <c r="A5943" s="13">
        <v>42186.88541665226</v>
      </c>
      <c r="B5943" s="12">
        <v>238.0</v>
      </c>
    </row>
    <row r="5944" ht="15.75" customHeight="1">
      <c r="A5944" s="13">
        <v>42186.89583331892</v>
      </c>
      <c r="B5944" s="12">
        <v>218.0</v>
      </c>
    </row>
    <row r="5945" ht="15.75" customHeight="1">
      <c r="A5945" s="13">
        <v>42186.906249985586</v>
      </c>
      <c r="B5945" s="12">
        <v>217.0</v>
      </c>
    </row>
    <row r="5946" ht="15.75" customHeight="1">
      <c r="A5946" s="13">
        <v>42186.91666665225</v>
      </c>
      <c r="B5946" s="12">
        <v>215.0</v>
      </c>
    </row>
    <row r="5947" ht="15.75" customHeight="1">
      <c r="A5947" s="13">
        <v>42186.927083318915</v>
      </c>
      <c r="B5947" s="12">
        <v>210.0</v>
      </c>
    </row>
    <row r="5948" ht="15.75" customHeight="1">
      <c r="A5948" s="13">
        <v>42186.93749998558</v>
      </c>
      <c r="B5948" s="12">
        <v>217.0</v>
      </c>
    </row>
    <row r="5949" ht="15.75" customHeight="1">
      <c r="A5949" s="13">
        <v>42186.94791665224</v>
      </c>
      <c r="B5949" s="12">
        <v>220.0</v>
      </c>
    </row>
    <row r="5950" ht="15.75" customHeight="1">
      <c r="A5950" s="13">
        <v>42186.95833331891</v>
      </c>
      <c r="B5950" s="12">
        <v>226.0</v>
      </c>
    </row>
    <row r="5951" ht="15.75" customHeight="1">
      <c r="A5951" s="13">
        <v>42186.96874998557</v>
      </c>
      <c r="B5951" s="12">
        <v>205.0</v>
      </c>
    </row>
    <row r="5952" ht="15.75" customHeight="1">
      <c r="A5952" s="13">
        <v>42186.979166652236</v>
      </c>
      <c r="B5952" s="12">
        <v>206.0</v>
      </c>
    </row>
    <row r="5953" ht="15.75" customHeight="1">
      <c r="A5953" s="13">
        <v>42186.9895833189</v>
      </c>
      <c r="B5953" s="12">
        <v>208.0</v>
      </c>
    </row>
    <row r="5954" ht="15.75" customHeight="1">
      <c r="A5954" s="13">
        <v>42186.999999985565</v>
      </c>
      <c r="B5954" s="12">
        <v>207.0</v>
      </c>
    </row>
    <row r="5955" ht="15.75" customHeight="1">
      <c r="A5955" s="13">
        <v>42187.01041665223</v>
      </c>
      <c r="B5955" s="12">
        <v>219.0</v>
      </c>
    </row>
    <row r="5956" ht="15.75" customHeight="1">
      <c r="A5956" s="13">
        <v>42187.02083331889</v>
      </c>
      <c r="B5956" s="12">
        <v>219.0</v>
      </c>
    </row>
    <row r="5957" ht="15.75" customHeight="1">
      <c r="A5957" s="13">
        <v>42187.03124998556</v>
      </c>
      <c r="B5957" s="12">
        <v>220.0</v>
      </c>
    </row>
    <row r="5958" ht="15.75" customHeight="1">
      <c r="A5958" s="13">
        <v>42187.04166665222</v>
      </c>
      <c r="B5958" s="12">
        <v>210.0</v>
      </c>
    </row>
    <row r="5959" ht="15.75" customHeight="1">
      <c r="A5959" s="13">
        <v>42187.052083318886</v>
      </c>
      <c r="B5959" s="12">
        <v>210.0</v>
      </c>
    </row>
    <row r="5960" ht="15.75" customHeight="1">
      <c r="A5960" s="13">
        <v>42187.06249998555</v>
      </c>
      <c r="B5960" s="12">
        <v>210.0</v>
      </c>
    </row>
    <row r="5961" ht="15.75" customHeight="1">
      <c r="A5961" s="13">
        <v>42187.072916652214</v>
      </c>
      <c r="B5961" s="12">
        <v>205.0</v>
      </c>
    </row>
    <row r="5962" ht="15.75" customHeight="1">
      <c r="A5962" s="13">
        <v>42187.08333331888</v>
      </c>
      <c r="B5962" s="12">
        <v>215.0</v>
      </c>
    </row>
    <row r="5963" ht="15.75" customHeight="1">
      <c r="A5963" s="13">
        <v>42187.09374998554</v>
      </c>
      <c r="B5963" s="12">
        <v>201.0</v>
      </c>
    </row>
    <row r="5964" ht="15.75" customHeight="1">
      <c r="A5964" s="13">
        <v>42187.10416665221</v>
      </c>
      <c r="B5964" s="12">
        <v>220.0</v>
      </c>
    </row>
    <row r="5965" ht="15.75" customHeight="1">
      <c r="A5965" s="13">
        <v>42187.11458331887</v>
      </c>
      <c r="B5965" s="12">
        <v>207.0</v>
      </c>
    </row>
    <row r="5966" ht="15.75" customHeight="1">
      <c r="A5966" s="13">
        <v>42187.124999985535</v>
      </c>
      <c r="B5966" s="12">
        <v>207.0</v>
      </c>
    </row>
    <row r="5967" ht="15.75" customHeight="1">
      <c r="A5967" s="13">
        <v>42187.1354166522</v>
      </c>
      <c r="B5967" s="12">
        <v>196.0</v>
      </c>
    </row>
    <row r="5968" ht="15.75" customHeight="1">
      <c r="A5968" s="13">
        <v>42187.145833318864</v>
      </c>
      <c r="B5968" s="12">
        <v>208.0</v>
      </c>
    </row>
    <row r="5969" ht="15.75" customHeight="1">
      <c r="A5969" s="13">
        <v>42187.15624998553</v>
      </c>
      <c r="B5969" s="12">
        <v>199.0</v>
      </c>
    </row>
    <row r="5970" ht="15.75" customHeight="1">
      <c r="A5970" s="13">
        <v>42187.16666665219</v>
      </c>
      <c r="B5970" s="12">
        <v>202.0</v>
      </c>
    </row>
    <row r="5971" ht="15.75" customHeight="1">
      <c r="A5971" s="13">
        <v>42187.17708331886</v>
      </c>
      <c r="B5971" s="12">
        <v>202.0</v>
      </c>
    </row>
    <row r="5972" ht="15.75" customHeight="1">
      <c r="A5972" s="13">
        <v>42187.18749998552</v>
      </c>
      <c r="B5972" s="12">
        <v>200.0</v>
      </c>
    </row>
    <row r="5973" ht="15.75" customHeight="1">
      <c r="A5973" s="13">
        <v>42187.197916652185</v>
      </c>
      <c r="B5973" s="12">
        <v>201.0</v>
      </c>
    </row>
    <row r="5974" ht="15.75" customHeight="1">
      <c r="A5974" s="13">
        <v>42187.20833331885</v>
      </c>
      <c r="B5974" s="12">
        <v>191.0</v>
      </c>
    </row>
    <row r="5975" ht="15.75" customHeight="1">
      <c r="A5975" s="13">
        <v>42187.21874998551</v>
      </c>
      <c r="B5975" s="12">
        <v>198.0</v>
      </c>
    </row>
    <row r="5976" ht="15.75" customHeight="1">
      <c r="A5976" s="13">
        <v>42187.22916665218</v>
      </c>
      <c r="B5976" s="12">
        <v>201.0</v>
      </c>
    </row>
    <row r="5977" ht="15.75" customHeight="1">
      <c r="A5977" s="13">
        <v>42187.23958331884</v>
      </c>
      <c r="B5977" s="12">
        <v>190.0</v>
      </c>
    </row>
    <row r="5978" ht="15.75" customHeight="1">
      <c r="A5978" s="13">
        <v>42187.249999985506</v>
      </c>
      <c r="B5978" s="12">
        <v>197.0</v>
      </c>
    </row>
    <row r="5979" ht="15.75" customHeight="1">
      <c r="A5979" s="13">
        <v>42187.26041665217</v>
      </c>
      <c r="B5979" s="12">
        <v>194.0</v>
      </c>
    </row>
    <row r="5980" ht="15.75" customHeight="1">
      <c r="A5980" s="13">
        <v>42187.270833318835</v>
      </c>
      <c r="B5980" s="12">
        <v>191.0</v>
      </c>
    </row>
    <row r="5981" ht="15.75" customHeight="1">
      <c r="A5981" s="13">
        <v>42187.2812499855</v>
      </c>
      <c r="B5981" s="12">
        <v>193.0</v>
      </c>
    </row>
    <row r="5982" ht="15.75" customHeight="1">
      <c r="A5982" s="13">
        <v>42187.29166665216</v>
      </c>
      <c r="B5982" s="12">
        <v>194.0</v>
      </c>
    </row>
    <row r="5983" ht="15.75" customHeight="1">
      <c r="A5983" s="13">
        <v>42187.30208331883</v>
      </c>
      <c r="B5983" s="12">
        <v>189.0</v>
      </c>
    </row>
    <row r="5984" ht="15.75" customHeight="1">
      <c r="A5984" s="13">
        <v>42187.31249998549</v>
      </c>
      <c r="B5984" s="12">
        <v>186.0</v>
      </c>
    </row>
    <row r="5985" ht="15.75" customHeight="1">
      <c r="A5985" s="13">
        <v>42187.322916652156</v>
      </c>
      <c r="B5985" s="12">
        <v>190.0</v>
      </c>
    </row>
    <row r="5986" ht="15.75" customHeight="1">
      <c r="A5986" s="13">
        <v>42187.33333331882</v>
      </c>
      <c r="B5986" s="12">
        <v>199.0</v>
      </c>
    </row>
    <row r="5987" ht="15.75" customHeight="1">
      <c r="A5987" s="13">
        <v>42187.343749985484</v>
      </c>
      <c r="B5987" s="12">
        <v>195.0</v>
      </c>
    </row>
    <row r="5988" ht="15.75" customHeight="1">
      <c r="A5988" s="13">
        <v>42187.35416665215</v>
      </c>
      <c r="B5988" s="12">
        <v>197.0</v>
      </c>
    </row>
    <row r="5989" ht="15.75" customHeight="1">
      <c r="A5989" s="13">
        <v>42187.36458331881</v>
      </c>
      <c r="B5989" s="12">
        <v>206.0</v>
      </c>
    </row>
    <row r="5990" ht="15.75" customHeight="1">
      <c r="A5990" s="13">
        <v>42187.37499998548</v>
      </c>
      <c r="B5990" s="12">
        <v>221.0</v>
      </c>
    </row>
    <row r="5991" ht="15.75" customHeight="1">
      <c r="A5991" s="13">
        <v>42187.38541665214</v>
      </c>
      <c r="B5991" s="12">
        <v>216.0</v>
      </c>
    </row>
    <row r="5992" ht="15.75" customHeight="1">
      <c r="A5992" s="13">
        <v>42187.395833318806</v>
      </c>
      <c r="B5992" s="12">
        <v>220.0</v>
      </c>
    </row>
    <row r="5993" ht="15.75" customHeight="1">
      <c r="A5993" s="13">
        <v>42187.40624998547</v>
      </c>
      <c r="B5993" s="12">
        <v>230.0</v>
      </c>
    </row>
    <row r="5994" ht="15.75" customHeight="1">
      <c r="A5994" s="13">
        <v>42187.416666652134</v>
      </c>
      <c r="B5994" s="12">
        <v>231.0</v>
      </c>
    </row>
    <row r="5995" ht="15.75" customHeight="1">
      <c r="A5995" s="13">
        <v>42187.4270833188</v>
      </c>
      <c r="B5995" s="12">
        <v>232.0</v>
      </c>
    </row>
    <row r="5996" ht="15.75" customHeight="1">
      <c r="A5996" s="13">
        <v>42187.43749998546</v>
      </c>
      <c r="B5996" s="12">
        <v>243.0</v>
      </c>
    </row>
    <row r="5997" ht="15.75" customHeight="1">
      <c r="A5997" s="13">
        <v>42187.44791665213</v>
      </c>
      <c r="B5997" s="12">
        <v>253.0</v>
      </c>
    </row>
    <row r="5998" ht="15.75" customHeight="1">
      <c r="A5998" s="13">
        <v>42187.45833331879</v>
      </c>
      <c r="B5998" s="12">
        <v>248.0</v>
      </c>
    </row>
    <row r="5999" ht="15.75" customHeight="1">
      <c r="A5999" s="13">
        <v>42187.468749985455</v>
      </c>
      <c r="B5999" s="12">
        <v>259.0</v>
      </c>
    </row>
    <row r="6000" ht="15.75" customHeight="1">
      <c r="A6000" s="13">
        <v>42187.47916665212</v>
      </c>
      <c r="B6000" s="12">
        <v>251.0</v>
      </c>
    </row>
    <row r="6001" ht="15.75" customHeight="1">
      <c r="A6001" s="13">
        <v>42187.489583318784</v>
      </c>
      <c r="B6001" s="12">
        <v>268.0</v>
      </c>
    </row>
    <row r="6002" ht="15.75" customHeight="1">
      <c r="A6002" s="13">
        <v>42187.49999998545</v>
      </c>
      <c r="B6002" s="12">
        <v>259.0</v>
      </c>
    </row>
    <row r="6003" ht="15.75" customHeight="1">
      <c r="A6003" s="13">
        <v>42187.51041665211</v>
      </c>
      <c r="B6003" s="12">
        <v>272.0</v>
      </c>
    </row>
    <row r="6004" ht="15.75" customHeight="1">
      <c r="A6004" s="13">
        <v>42187.52083331878</v>
      </c>
      <c r="B6004" s="12">
        <v>264.0</v>
      </c>
    </row>
    <row r="6005" ht="15.75" customHeight="1">
      <c r="A6005" s="13">
        <v>42187.53124998544</v>
      </c>
      <c r="B6005" s="12">
        <v>267.0</v>
      </c>
    </row>
    <row r="6006" ht="15.75" customHeight="1">
      <c r="A6006" s="13">
        <v>42187.541666652105</v>
      </c>
      <c r="B6006" s="12">
        <v>258.0</v>
      </c>
    </row>
    <row r="6007" ht="15.75" customHeight="1">
      <c r="A6007" s="13">
        <v>42187.55208331877</v>
      </c>
      <c r="B6007" s="12">
        <v>269.0</v>
      </c>
    </row>
    <row r="6008" ht="15.75" customHeight="1">
      <c r="A6008" s="13">
        <v>42187.56249998543</v>
      </c>
      <c r="B6008" s="12">
        <v>263.0</v>
      </c>
    </row>
    <row r="6009" ht="15.75" customHeight="1">
      <c r="A6009" s="13">
        <v>42187.5729166521</v>
      </c>
      <c r="B6009" s="12">
        <v>272.0</v>
      </c>
    </row>
    <row r="6010" ht="15.75" customHeight="1">
      <c r="A6010" s="13">
        <v>42187.58333331876</v>
      </c>
      <c r="B6010" s="12">
        <v>268.0</v>
      </c>
    </row>
    <row r="6011" ht="15.75" customHeight="1">
      <c r="A6011" s="13">
        <v>42187.593749985426</v>
      </c>
      <c r="B6011" s="12">
        <v>275.0</v>
      </c>
    </row>
    <row r="6012" ht="15.75" customHeight="1">
      <c r="A6012" s="13">
        <v>42187.60416665209</v>
      </c>
      <c r="B6012" s="12">
        <v>271.0</v>
      </c>
    </row>
    <row r="6013" ht="15.75" customHeight="1">
      <c r="A6013" s="13">
        <v>42187.614583318755</v>
      </c>
      <c r="B6013" s="12">
        <v>274.0</v>
      </c>
    </row>
    <row r="6014" ht="15.75" customHeight="1">
      <c r="A6014" s="13">
        <v>42187.62499998542</v>
      </c>
      <c r="B6014" s="12">
        <v>277.0</v>
      </c>
    </row>
    <row r="6015" ht="15.75" customHeight="1">
      <c r="A6015" s="13">
        <v>42187.63541665208</v>
      </c>
      <c r="B6015" s="12">
        <v>263.0</v>
      </c>
    </row>
    <row r="6016" ht="15.75" customHeight="1">
      <c r="A6016" s="13">
        <v>42187.64583331875</v>
      </c>
      <c r="B6016" s="12">
        <v>280.0</v>
      </c>
    </row>
    <row r="6017" ht="15.75" customHeight="1">
      <c r="A6017" s="13">
        <v>42187.65624998541</v>
      </c>
      <c r="B6017" s="12">
        <v>281.0</v>
      </c>
    </row>
    <row r="6018" ht="15.75" customHeight="1">
      <c r="A6018" s="13">
        <v>42187.666666652076</v>
      </c>
      <c r="B6018" s="12">
        <v>273.0</v>
      </c>
    </row>
    <row r="6019" ht="15.75" customHeight="1">
      <c r="A6019" s="13">
        <v>42187.67708331874</v>
      </c>
      <c r="B6019" s="12">
        <v>273.0</v>
      </c>
    </row>
    <row r="6020" ht="15.75" customHeight="1">
      <c r="A6020" s="13">
        <v>42187.687499985404</v>
      </c>
      <c r="B6020" s="12">
        <v>274.0</v>
      </c>
    </row>
    <row r="6021" ht="15.75" customHeight="1">
      <c r="A6021" s="13">
        <v>42187.69791665207</v>
      </c>
      <c r="B6021" s="12">
        <v>271.0</v>
      </c>
    </row>
    <row r="6022" ht="15.75" customHeight="1">
      <c r="A6022" s="13">
        <v>42187.70833331873</v>
      </c>
      <c r="B6022" s="12">
        <v>263.0</v>
      </c>
    </row>
    <row r="6023" ht="15.75" customHeight="1">
      <c r="A6023" s="13">
        <v>42187.7187499854</v>
      </c>
      <c r="B6023" s="12">
        <v>271.0</v>
      </c>
    </row>
    <row r="6024" ht="15.75" customHeight="1">
      <c r="A6024" s="13">
        <v>42187.72916665206</v>
      </c>
      <c r="B6024" s="12">
        <v>262.0</v>
      </c>
    </row>
    <row r="6025" ht="15.75" customHeight="1">
      <c r="A6025" s="13">
        <v>42187.739583318726</v>
      </c>
      <c r="B6025" s="12">
        <v>258.0</v>
      </c>
    </row>
    <row r="6026" ht="15.75" customHeight="1">
      <c r="A6026" s="13">
        <v>42187.74999998539</v>
      </c>
      <c r="B6026" s="12">
        <v>240.0</v>
      </c>
    </row>
    <row r="6027" ht="15.75" customHeight="1">
      <c r="A6027" s="13">
        <v>42187.760416652054</v>
      </c>
      <c r="B6027" s="12">
        <v>257.0</v>
      </c>
    </row>
    <row r="6028" ht="15.75" customHeight="1">
      <c r="A6028" s="13">
        <v>42187.77083331872</v>
      </c>
      <c r="B6028" s="12">
        <v>242.0</v>
      </c>
    </row>
    <row r="6029" ht="15.75" customHeight="1">
      <c r="A6029" s="13">
        <v>42187.78124998538</v>
      </c>
      <c r="B6029" s="12">
        <v>249.0</v>
      </c>
    </row>
    <row r="6030" ht="15.75" customHeight="1">
      <c r="A6030" s="13">
        <v>42187.79166665205</v>
      </c>
      <c r="B6030" s="12">
        <v>241.0</v>
      </c>
    </row>
    <row r="6031" ht="15.75" customHeight="1">
      <c r="A6031" s="13">
        <v>42187.80208331871</v>
      </c>
      <c r="B6031" s="12">
        <v>239.0</v>
      </c>
    </row>
    <row r="6032" ht="15.75" customHeight="1">
      <c r="A6032" s="13">
        <v>42187.812499985375</v>
      </c>
      <c r="B6032" s="12">
        <v>252.0</v>
      </c>
    </row>
    <row r="6033" ht="15.75" customHeight="1">
      <c r="A6033" s="13">
        <v>42187.82291665204</v>
      </c>
      <c r="B6033" s="12">
        <v>244.0</v>
      </c>
    </row>
    <row r="6034" ht="15.75" customHeight="1">
      <c r="A6034" s="13">
        <v>42187.833333318704</v>
      </c>
      <c r="B6034" s="12">
        <v>242.0</v>
      </c>
    </row>
    <row r="6035" ht="15.75" customHeight="1">
      <c r="A6035" s="13">
        <v>42187.84374998537</v>
      </c>
      <c r="B6035" s="12">
        <v>233.0</v>
      </c>
    </row>
    <row r="6036" ht="15.75" customHeight="1">
      <c r="A6036" s="13">
        <v>42187.85416665203</v>
      </c>
      <c r="B6036" s="12">
        <v>235.0</v>
      </c>
    </row>
    <row r="6037" ht="15.75" customHeight="1">
      <c r="A6037" s="13">
        <v>42187.8645833187</v>
      </c>
      <c r="B6037" s="12">
        <v>230.0</v>
      </c>
    </row>
    <row r="6038" ht="15.75" customHeight="1">
      <c r="A6038" s="13">
        <v>42187.87499998536</v>
      </c>
      <c r="B6038" s="12">
        <v>221.0</v>
      </c>
    </row>
    <row r="6039" ht="15.75" customHeight="1">
      <c r="A6039" s="13">
        <v>42187.885416652025</v>
      </c>
      <c r="B6039" s="12">
        <v>210.0</v>
      </c>
    </row>
    <row r="6040" ht="15.75" customHeight="1">
      <c r="A6040" s="13">
        <v>42187.89583331869</v>
      </c>
      <c r="B6040" s="12">
        <v>205.0</v>
      </c>
    </row>
    <row r="6041" ht="15.75" customHeight="1">
      <c r="A6041" s="13">
        <v>42187.90624998535</v>
      </c>
      <c r="B6041" s="12">
        <v>202.0</v>
      </c>
    </row>
    <row r="6042" ht="15.75" customHeight="1">
      <c r="A6042" s="13">
        <v>42187.91666665202</v>
      </c>
      <c r="B6042" s="12">
        <v>193.0</v>
      </c>
    </row>
    <row r="6043" ht="15.75" customHeight="1">
      <c r="A6043" s="13">
        <v>42187.92708331868</v>
      </c>
      <c r="B6043" s="12">
        <v>208.0</v>
      </c>
    </row>
    <row r="6044" ht="15.75" customHeight="1">
      <c r="A6044" s="13">
        <v>42187.937499985346</v>
      </c>
      <c r="B6044" s="12">
        <v>195.0</v>
      </c>
    </row>
    <row r="6045" ht="15.75" customHeight="1">
      <c r="A6045" s="13">
        <v>42187.94791665201</v>
      </c>
      <c r="B6045" s="12">
        <v>198.0</v>
      </c>
    </row>
    <row r="6046" ht="15.75" customHeight="1">
      <c r="A6046" s="13">
        <v>42187.958333318675</v>
      </c>
      <c r="B6046" s="12">
        <v>196.0</v>
      </c>
    </row>
    <row r="6047" ht="15.75" customHeight="1">
      <c r="A6047" s="13">
        <v>42187.96874998534</v>
      </c>
      <c r="B6047" s="12">
        <v>194.0</v>
      </c>
    </row>
    <row r="6048" ht="15.75" customHeight="1">
      <c r="A6048" s="13">
        <v>42187.979166652</v>
      </c>
      <c r="B6048" s="12">
        <v>200.0</v>
      </c>
    </row>
    <row r="6049" ht="15.75" customHeight="1">
      <c r="A6049" s="13">
        <v>42187.98958331867</v>
      </c>
      <c r="B6049" s="12">
        <v>197.0</v>
      </c>
    </row>
    <row r="6050" ht="15.75" customHeight="1">
      <c r="A6050" s="13">
        <v>42187.99999998533</v>
      </c>
      <c r="B6050" s="12">
        <v>189.0</v>
      </c>
    </row>
    <row r="6051" ht="15.75" customHeight="1">
      <c r="A6051" s="13">
        <v>42188.010416651996</v>
      </c>
      <c r="B6051" s="12">
        <v>192.0</v>
      </c>
    </row>
    <row r="6052" ht="15.75" customHeight="1">
      <c r="A6052" s="13">
        <v>42188.02083331866</v>
      </c>
      <c r="B6052" s="12">
        <v>189.0</v>
      </c>
    </row>
    <row r="6053" ht="15.75" customHeight="1">
      <c r="A6053" s="13">
        <v>42188.031249985324</v>
      </c>
      <c r="B6053" s="12">
        <v>188.0</v>
      </c>
    </row>
    <row r="6054" ht="15.75" customHeight="1">
      <c r="A6054" s="13">
        <v>42188.04166665199</v>
      </c>
      <c r="B6054" s="12">
        <v>188.0</v>
      </c>
    </row>
    <row r="6055" ht="15.75" customHeight="1">
      <c r="A6055" s="13">
        <v>42188.05208331865</v>
      </c>
      <c r="B6055" s="12">
        <v>191.0</v>
      </c>
    </row>
    <row r="6056" ht="15.75" customHeight="1">
      <c r="A6056" s="13">
        <v>42188.06249998532</v>
      </c>
      <c r="B6056" s="12">
        <v>184.0</v>
      </c>
    </row>
    <row r="6057" ht="15.75" customHeight="1">
      <c r="A6057" s="13">
        <v>42188.07291665198</v>
      </c>
      <c r="B6057" s="12">
        <v>183.0</v>
      </c>
    </row>
    <row r="6058" ht="15.75" customHeight="1">
      <c r="A6058" s="13">
        <v>42188.083333318646</v>
      </c>
      <c r="B6058" s="12">
        <v>190.0</v>
      </c>
    </row>
    <row r="6059" ht="15.75" customHeight="1">
      <c r="A6059" s="13">
        <v>42188.09374998531</v>
      </c>
      <c r="B6059" s="12">
        <v>185.0</v>
      </c>
    </row>
    <row r="6060" ht="15.75" customHeight="1">
      <c r="A6060" s="13">
        <v>42188.104166651974</v>
      </c>
      <c r="B6060" s="12">
        <v>186.0</v>
      </c>
    </row>
    <row r="6061" ht="15.75" customHeight="1">
      <c r="A6061" s="13">
        <v>42188.11458331864</v>
      </c>
      <c r="B6061" s="12">
        <v>183.0</v>
      </c>
    </row>
    <row r="6062" ht="15.75" customHeight="1">
      <c r="A6062" s="13">
        <v>42188.1249999853</v>
      </c>
      <c r="B6062" s="12">
        <v>185.0</v>
      </c>
    </row>
    <row r="6063" ht="15.75" customHeight="1">
      <c r="A6063" s="13">
        <v>42188.13541665197</v>
      </c>
      <c r="B6063" s="12">
        <v>186.0</v>
      </c>
    </row>
    <row r="6064" ht="15.75" customHeight="1">
      <c r="A6064" s="13">
        <v>42188.14583331863</v>
      </c>
      <c r="B6064" s="12">
        <v>184.0</v>
      </c>
    </row>
    <row r="6065" ht="15.75" customHeight="1">
      <c r="A6065" s="13">
        <v>42188.156249985295</v>
      </c>
      <c r="B6065" s="12">
        <v>181.0</v>
      </c>
    </row>
    <row r="6066" ht="15.75" customHeight="1">
      <c r="A6066" s="13">
        <v>42188.16666665196</v>
      </c>
      <c r="B6066" s="12">
        <v>185.0</v>
      </c>
    </row>
    <row r="6067" ht="15.75" customHeight="1">
      <c r="A6067" s="13">
        <v>42188.177083318624</v>
      </c>
      <c r="B6067" s="12">
        <v>191.0</v>
      </c>
    </row>
    <row r="6068" ht="15.75" customHeight="1">
      <c r="A6068" s="13">
        <v>42188.18749998529</v>
      </c>
      <c r="B6068" s="12">
        <v>182.0</v>
      </c>
    </row>
    <row r="6069" ht="15.75" customHeight="1">
      <c r="A6069" s="13">
        <v>42188.19791665195</v>
      </c>
      <c r="B6069" s="12">
        <v>182.0</v>
      </c>
    </row>
    <row r="6070" ht="15.75" customHeight="1">
      <c r="A6070" s="13">
        <v>42188.20833331862</v>
      </c>
      <c r="B6070" s="12">
        <v>185.0</v>
      </c>
    </row>
    <row r="6071" ht="15.75" customHeight="1">
      <c r="A6071" s="13">
        <v>42188.21874998528</v>
      </c>
      <c r="B6071" s="12">
        <v>189.0</v>
      </c>
    </row>
    <row r="6072" ht="15.75" customHeight="1">
      <c r="A6072" s="13">
        <v>42188.229166651945</v>
      </c>
      <c r="B6072" s="12">
        <v>182.0</v>
      </c>
    </row>
    <row r="6073" ht="15.75" customHeight="1">
      <c r="A6073" s="13">
        <v>42188.23958331861</v>
      </c>
      <c r="B6073" s="12">
        <v>183.0</v>
      </c>
    </row>
    <row r="6074" ht="15.75" customHeight="1">
      <c r="A6074" s="13">
        <v>42188.24999998527</v>
      </c>
      <c r="B6074" s="12">
        <v>183.0</v>
      </c>
    </row>
    <row r="6075" ht="15.75" customHeight="1">
      <c r="A6075" s="13">
        <v>42188.26041665194</v>
      </c>
      <c r="B6075" s="12">
        <v>182.0</v>
      </c>
    </row>
    <row r="6076" ht="15.75" customHeight="1">
      <c r="A6076" s="13">
        <v>42188.2708333186</v>
      </c>
      <c r="B6076" s="12">
        <v>183.0</v>
      </c>
    </row>
    <row r="6077" ht="15.75" customHeight="1">
      <c r="A6077" s="13">
        <v>42188.281249985266</v>
      </c>
      <c r="B6077" s="12">
        <v>188.0</v>
      </c>
    </row>
    <row r="6078" ht="15.75" customHeight="1">
      <c r="A6078" s="13">
        <v>42188.29166665193</v>
      </c>
      <c r="B6078" s="12">
        <v>182.0</v>
      </c>
    </row>
    <row r="6079" ht="15.75" customHeight="1">
      <c r="A6079" s="13">
        <v>42188.302083318595</v>
      </c>
      <c r="B6079" s="12">
        <v>180.0</v>
      </c>
    </row>
    <row r="6080" ht="15.75" customHeight="1">
      <c r="A6080" s="13">
        <v>42188.31249998526</v>
      </c>
      <c r="B6080" s="12">
        <v>186.0</v>
      </c>
    </row>
    <row r="6081" ht="15.75" customHeight="1">
      <c r="A6081" s="13">
        <v>42188.32291665192</v>
      </c>
      <c r="B6081" s="12">
        <v>180.0</v>
      </c>
    </row>
    <row r="6082" ht="15.75" customHeight="1">
      <c r="A6082" s="13">
        <v>42188.33333331859</v>
      </c>
      <c r="B6082" s="12">
        <v>183.0</v>
      </c>
    </row>
    <row r="6083" ht="15.75" customHeight="1">
      <c r="A6083" s="13">
        <v>42188.34374998525</v>
      </c>
      <c r="B6083" s="12">
        <v>191.0</v>
      </c>
    </row>
    <row r="6084" ht="15.75" customHeight="1">
      <c r="A6084" s="13">
        <v>42188.354166651916</v>
      </c>
      <c r="B6084" s="12">
        <v>183.0</v>
      </c>
    </row>
    <row r="6085" ht="15.75" customHeight="1">
      <c r="A6085" s="13">
        <v>42188.36458331858</v>
      </c>
      <c r="B6085" s="12">
        <v>185.0</v>
      </c>
    </row>
    <row r="6086" ht="15.75" customHeight="1">
      <c r="A6086" s="13">
        <v>42188.374999985244</v>
      </c>
      <c r="B6086" s="12">
        <v>189.0</v>
      </c>
    </row>
    <row r="6087" ht="15.75" customHeight="1">
      <c r="A6087" s="13">
        <v>42188.38541665191</v>
      </c>
      <c r="B6087" s="12">
        <v>190.0</v>
      </c>
    </row>
    <row r="6088" ht="15.75" customHeight="1">
      <c r="A6088" s="13">
        <v>42188.39583331857</v>
      </c>
      <c r="B6088" s="12">
        <v>196.0</v>
      </c>
    </row>
    <row r="6089" ht="15.75" customHeight="1">
      <c r="A6089" s="13">
        <v>42188.40624998524</v>
      </c>
      <c r="B6089" s="12">
        <v>198.0</v>
      </c>
    </row>
    <row r="6090" ht="15.75" customHeight="1">
      <c r="A6090" s="13">
        <v>42188.4166666519</v>
      </c>
      <c r="B6090" s="12">
        <v>200.0</v>
      </c>
    </row>
    <row r="6091" ht="15.75" customHeight="1">
      <c r="A6091" s="13">
        <v>42188.427083318566</v>
      </c>
      <c r="B6091" s="12">
        <v>204.0</v>
      </c>
    </row>
    <row r="6092" ht="15.75" customHeight="1">
      <c r="A6092" s="13">
        <v>42188.43749998523</v>
      </c>
      <c r="B6092" s="12">
        <v>214.0</v>
      </c>
    </row>
    <row r="6093" ht="15.75" customHeight="1">
      <c r="A6093" s="13">
        <v>42188.447916651894</v>
      </c>
      <c r="B6093" s="12">
        <v>217.0</v>
      </c>
    </row>
    <row r="6094" ht="15.75" customHeight="1">
      <c r="A6094" s="13">
        <v>42188.45833331856</v>
      </c>
      <c r="B6094" s="12">
        <v>208.0</v>
      </c>
    </row>
    <row r="6095" ht="15.75" customHeight="1">
      <c r="A6095" s="13">
        <v>42188.46874998522</v>
      </c>
      <c r="B6095" s="12">
        <v>211.0</v>
      </c>
    </row>
    <row r="6096" ht="15.75" customHeight="1">
      <c r="A6096" s="13">
        <v>42188.47916665189</v>
      </c>
      <c r="B6096" s="12">
        <v>223.0</v>
      </c>
    </row>
    <row r="6097" ht="15.75" customHeight="1">
      <c r="A6097" s="13">
        <v>42188.48958331855</v>
      </c>
      <c r="B6097" s="12">
        <v>219.0</v>
      </c>
    </row>
    <row r="6098" ht="15.75" customHeight="1">
      <c r="A6098" s="13">
        <v>42188.499999985215</v>
      </c>
      <c r="B6098" s="12">
        <v>218.0</v>
      </c>
    </row>
    <row r="6099" ht="15.75" customHeight="1">
      <c r="A6099" s="13">
        <v>42188.51041665188</v>
      </c>
      <c r="B6099" s="12">
        <v>233.0</v>
      </c>
    </row>
    <row r="6100" ht="15.75" customHeight="1">
      <c r="A6100" s="13">
        <v>42188.520833318544</v>
      </c>
      <c r="B6100" s="12">
        <v>221.0</v>
      </c>
    </row>
    <row r="6101" ht="15.75" customHeight="1">
      <c r="A6101" s="13">
        <v>42188.53124998521</v>
      </c>
      <c r="B6101" s="12">
        <v>241.0</v>
      </c>
    </row>
    <row r="6102" ht="15.75" customHeight="1">
      <c r="A6102" s="13">
        <v>42188.54166665187</v>
      </c>
      <c r="B6102" s="12">
        <v>227.0</v>
      </c>
    </row>
    <row r="6103" ht="15.75" customHeight="1">
      <c r="A6103" s="13">
        <v>42188.55208331854</v>
      </c>
      <c r="B6103" s="12">
        <v>233.0</v>
      </c>
    </row>
    <row r="6104" ht="15.75" customHeight="1">
      <c r="A6104" s="13">
        <v>42188.5624999852</v>
      </c>
      <c r="B6104" s="12">
        <v>233.0</v>
      </c>
    </row>
    <row r="6105" ht="15.75" customHeight="1">
      <c r="A6105" s="13">
        <v>42188.572916651865</v>
      </c>
      <c r="B6105" s="12">
        <v>238.0</v>
      </c>
    </row>
    <row r="6106" ht="15.75" customHeight="1">
      <c r="A6106" s="13">
        <v>42188.58333331853</v>
      </c>
      <c r="B6106" s="12">
        <v>232.0</v>
      </c>
    </row>
    <row r="6107" ht="15.75" customHeight="1">
      <c r="A6107" s="13">
        <v>42188.59374998519</v>
      </c>
      <c r="B6107" s="12">
        <v>236.0</v>
      </c>
    </row>
    <row r="6108" ht="15.75" customHeight="1">
      <c r="A6108" s="13">
        <v>42188.60416665186</v>
      </c>
      <c r="B6108" s="12">
        <v>234.0</v>
      </c>
    </row>
    <row r="6109" ht="15.75" customHeight="1">
      <c r="A6109" s="13">
        <v>42188.61458331852</v>
      </c>
      <c r="B6109" s="12">
        <v>246.0</v>
      </c>
    </row>
    <row r="6110" ht="15.75" customHeight="1">
      <c r="A6110" s="13">
        <v>42188.624999985186</v>
      </c>
      <c r="B6110" s="12">
        <v>236.0</v>
      </c>
    </row>
    <row r="6111" ht="15.75" customHeight="1">
      <c r="A6111" s="13">
        <v>42188.63541665185</v>
      </c>
      <c r="B6111" s="12">
        <v>246.0</v>
      </c>
    </row>
    <row r="6112" ht="15.75" customHeight="1">
      <c r="A6112" s="13">
        <v>42188.645833318515</v>
      </c>
      <c r="B6112" s="12">
        <v>248.0</v>
      </c>
    </row>
    <row r="6113" ht="15.75" customHeight="1">
      <c r="A6113" s="13">
        <v>42188.65624998518</v>
      </c>
      <c r="B6113" s="12">
        <v>249.0</v>
      </c>
    </row>
    <row r="6114" ht="15.75" customHeight="1">
      <c r="A6114" s="13">
        <v>42188.66666665184</v>
      </c>
      <c r="B6114" s="12">
        <v>240.0</v>
      </c>
    </row>
    <row r="6115" ht="15.75" customHeight="1">
      <c r="A6115" s="13">
        <v>42188.67708331851</v>
      </c>
      <c r="B6115" s="12">
        <v>252.0</v>
      </c>
    </row>
    <row r="6116" ht="15.75" customHeight="1">
      <c r="A6116" s="13">
        <v>42188.68749998517</v>
      </c>
      <c r="B6116" s="12">
        <v>239.0</v>
      </c>
    </row>
    <row r="6117" ht="15.75" customHeight="1">
      <c r="A6117" s="13">
        <v>42188.697916651836</v>
      </c>
      <c r="B6117" s="12">
        <v>245.0</v>
      </c>
    </row>
    <row r="6118" ht="15.75" customHeight="1">
      <c r="A6118" s="13">
        <v>42188.7083333185</v>
      </c>
      <c r="B6118" s="12">
        <v>254.0</v>
      </c>
    </row>
    <row r="6119" ht="15.75" customHeight="1">
      <c r="A6119" s="13">
        <v>42188.718749985164</v>
      </c>
      <c r="B6119" s="12">
        <v>253.0</v>
      </c>
    </row>
    <row r="6120" ht="15.75" customHeight="1">
      <c r="A6120" s="13">
        <v>42188.72916665183</v>
      </c>
      <c r="B6120" s="12">
        <v>247.0</v>
      </c>
    </row>
    <row r="6121" ht="15.75" customHeight="1">
      <c r="A6121" s="13">
        <v>42188.73958331849</v>
      </c>
      <c r="B6121" s="12">
        <v>243.0</v>
      </c>
    </row>
    <row r="6122" ht="15.75" customHeight="1">
      <c r="A6122" s="13">
        <v>42188.74999998516</v>
      </c>
      <c r="B6122" s="12">
        <v>246.0</v>
      </c>
    </row>
    <row r="6123" ht="15.75" customHeight="1">
      <c r="A6123" s="13">
        <v>42188.76041665182</v>
      </c>
      <c r="B6123" s="12">
        <v>245.0</v>
      </c>
    </row>
    <row r="6124" ht="15.75" customHeight="1">
      <c r="A6124" s="13">
        <v>42188.770833318486</v>
      </c>
      <c r="B6124" s="12">
        <v>249.0</v>
      </c>
    </row>
    <row r="6125" ht="15.75" customHeight="1">
      <c r="A6125" s="13">
        <v>42188.78124998515</v>
      </c>
      <c r="B6125" s="12">
        <v>242.0</v>
      </c>
    </row>
    <row r="6126" ht="15.75" customHeight="1">
      <c r="A6126" s="13">
        <v>42188.791666651814</v>
      </c>
      <c r="B6126" s="12">
        <v>230.0</v>
      </c>
    </row>
    <row r="6127" ht="15.75" customHeight="1">
      <c r="A6127" s="13">
        <v>42188.80208331848</v>
      </c>
      <c r="B6127" s="12">
        <v>243.0</v>
      </c>
    </row>
    <row r="6128" ht="15.75" customHeight="1">
      <c r="A6128" s="13">
        <v>42188.81249998514</v>
      </c>
      <c r="B6128" s="12">
        <v>234.0</v>
      </c>
    </row>
    <row r="6129" ht="15.75" customHeight="1">
      <c r="A6129" s="13">
        <v>42188.82291665181</v>
      </c>
      <c r="B6129" s="12">
        <v>239.0</v>
      </c>
    </row>
    <row r="6130" ht="15.75" customHeight="1">
      <c r="A6130" s="13">
        <v>42188.83333331847</v>
      </c>
      <c r="B6130" s="12">
        <v>233.0</v>
      </c>
    </row>
    <row r="6131" ht="15.75" customHeight="1">
      <c r="A6131" s="13">
        <v>42188.843749985135</v>
      </c>
      <c r="B6131" s="12">
        <v>236.0</v>
      </c>
    </row>
    <row r="6132" ht="15.75" customHeight="1">
      <c r="A6132" s="13">
        <v>42188.8541666518</v>
      </c>
      <c r="B6132" s="12">
        <v>221.0</v>
      </c>
    </row>
    <row r="6133" ht="15.75" customHeight="1">
      <c r="A6133" s="13">
        <v>42188.864583318464</v>
      </c>
      <c r="B6133" s="12">
        <v>213.0</v>
      </c>
    </row>
    <row r="6134" ht="15.75" customHeight="1">
      <c r="A6134" s="13">
        <v>42188.87499998513</v>
      </c>
      <c r="B6134" s="12">
        <v>210.0</v>
      </c>
    </row>
    <row r="6135" ht="15.75" customHeight="1">
      <c r="A6135" s="13">
        <v>42188.88541665179</v>
      </c>
      <c r="B6135" s="12">
        <v>207.0</v>
      </c>
    </row>
    <row r="6136" ht="15.75" customHeight="1">
      <c r="A6136" s="13">
        <v>42188.89583331846</v>
      </c>
      <c r="B6136" s="12">
        <v>215.0</v>
      </c>
    </row>
    <row r="6137" ht="15.75" customHeight="1">
      <c r="A6137" s="13">
        <v>42188.90624998512</v>
      </c>
      <c r="B6137" s="12">
        <v>200.0</v>
      </c>
    </row>
    <row r="6138" ht="15.75" customHeight="1">
      <c r="A6138" s="13">
        <v>42188.916666651785</v>
      </c>
      <c r="B6138" s="12">
        <v>195.0</v>
      </c>
    </row>
    <row r="6139" ht="15.75" customHeight="1">
      <c r="A6139" s="13">
        <v>42188.92708331845</v>
      </c>
      <c r="B6139" s="12">
        <v>201.0</v>
      </c>
    </row>
    <row r="6140" ht="15.75" customHeight="1">
      <c r="A6140" s="13">
        <v>42188.93749998511</v>
      </c>
      <c r="B6140" s="12">
        <v>199.0</v>
      </c>
    </row>
    <row r="6141" ht="15.75" customHeight="1">
      <c r="A6141" s="13">
        <v>42188.94791665178</v>
      </c>
      <c r="B6141" s="12">
        <v>201.0</v>
      </c>
    </row>
    <row r="6142" ht="15.75" customHeight="1">
      <c r="A6142" s="13">
        <v>42188.95833331844</v>
      </c>
      <c r="B6142" s="12">
        <v>203.0</v>
      </c>
    </row>
    <row r="6143" ht="15.75" customHeight="1">
      <c r="A6143" s="13">
        <v>42188.968749985106</v>
      </c>
      <c r="B6143" s="12">
        <v>189.0</v>
      </c>
    </row>
    <row r="6144" ht="15.75" customHeight="1">
      <c r="A6144" s="13">
        <v>42188.97916665177</v>
      </c>
      <c r="B6144" s="12">
        <v>201.0</v>
      </c>
    </row>
    <row r="6145" ht="15.75" customHeight="1">
      <c r="A6145" s="13">
        <v>42188.989583318435</v>
      </c>
      <c r="B6145" s="12">
        <v>190.0</v>
      </c>
    </row>
    <row r="6146" ht="15.75" customHeight="1">
      <c r="A6146" s="13">
        <v>42188.9999999851</v>
      </c>
      <c r="B6146" s="12">
        <v>191.0</v>
      </c>
    </row>
    <row r="6147" ht="15.75" customHeight="1">
      <c r="A6147" s="13">
        <v>42189.01041665176</v>
      </c>
      <c r="B6147" s="12">
        <v>196.0</v>
      </c>
    </row>
    <row r="6148" ht="15.75" customHeight="1">
      <c r="A6148" s="13">
        <v>42189.02083331843</v>
      </c>
      <c r="B6148" s="12">
        <v>197.0</v>
      </c>
    </row>
    <row r="6149" ht="15.75" customHeight="1">
      <c r="A6149" s="13">
        <v>42189.03124998509</v>
      </c>
      <c r="B6149" s="12">
        <v>188.0</v>
      </c>
    </row>
    <row r="6150" ht="15.75" customHeight="1">
      <c r="A6150" s="13">
        <v>42189.041666651756</v>
      </c>
      <c r="B6150" s="12">
        <v>190.0</v>
      </c>
    </row>
    <row r="6151" ht="15.75" customHeight="1">
      <c r="A6151" s="13">
        <v>42189.05208331842</v>
      </c>
      <c r="B6151" s="12">
        <v>185.0</v>
      </c>
    </row>
    <row r="6152" ht="15.75" customHeight="1">
      <c r="A6152" s="13">
        <v>42189.062499985084</v>
      </c>
      <c r="B6152" s="12">
        <v>183.0</v>
      </c>
    </row>
    <row r="6153" ht="15.75" customHeight="1">
      <c r="A6153" s="13">
        <v>42189.07291665175</v>
      </c>
      <c r="B6153" s="12">
        <v>189.0</v>
      </c>
    </row>
    <row r="6154" ht="15.75" customHeight="1">
      <c r="A6154" s="13">
        <v>42189.08333331841</v>
      </c>
      <c r="B6154" s="12">
        <v>184.0</v>
      </c>
    </row>
    <row r="6155" ht="15.75" customHeight="1">
      <c r="A6155" s="13">
        <v>42189.09374998508</v>
      </c>
      <c r="B6155" s="12">
        <v>184.0</v>
      </c>
    </row>
    <row r="6156" ht="15.75" customHeight="1">
      <c r="A6156" s="13">
        <v>42189.10416665174</v>
      </c>
      <c r="B6156" s="12">
        <v>182.0</v>
      </c>
    </row>
    <row r="6157" ht="15.75" customHeight="1">
      <c r="A6157" s="13">
        <v>42189.114583318405</v>
      </c>
      <c r="B6157" s="12">
        <v>189.0</v>
      </c>
    </row>
    <row r="6158" ht="15.75" customHeight="1">
      <c r="A6158" s="13">
        <v>42189.12499998507</v>
      </c>
      <c r="B6158" s="12">
        <v>187.0</v>
      </c>
    </row>
    <row r="6159" ht="15.75" customHeight="1">
      <c r="A6159" s="13">
        <v>42189.135416651734</v>
      </c>
      <c r="B6159" s="12">
        <v>179.0</v>
      </c>
    </row>
    <row r="6160" ht="15.75" customHeight="1">
      <c r="A6160" s="13">
        <v>42189.1458333184</v>
      </c>
      <c r="B6160" s="12">
        <v>186.0</v>
      </c>
    </row>
    <row r="6161" ht="15.75" customHeight="1">
      <c r="A6161" s="13">
        <v>42189.15624998506</v>
      </c>
      <c r="B6161" s="12">
        <v>185.0</v>
      </c>
    </row>
    <row r="6162" ht="15.75" customHeight="1">
      <c r="A6162" s="13">
        <v>42189.16666665173</v>
      </c>
      <c r="B6162" s="12">
        <v>183.0</v>
      </c>
    </row>
    <row r="6163" ht="15.75" customHeight="1">
      <c r="A6163" s="13">
        <v>42189.17708331839</v>
      </c>
      <c r="B6163" s="12">
        <v>185.0</v>
      </c>
    </row>
    <row r="6164" ht="15.75" customHeight="1">
      <c r="A6164" s="13">
        <v>42189.187499985055</v>
      </c>
      <c r="B6164" s="12">
        <v>180.0</v>
      </c>
    </row>
    <row r="6165" ht="15.75" customHeight="1">
      <c r="A6165" s="13">
        <v>42189.19791665172</v>
      </c>
      <c r="B6165" s="12">
        <v>187.0</v>
      </c>
    </row>
    <row r="6166" ht="15.75" customHeight="1">
      <c r="A6166" s="13">
        <v>42189.208333318384</v>
      </c>
      <c r="B6166" s="12">
        <v>184.0</v>
      </c>
    </row>
    <row r="6167" ht="15.75" customHeight="1">
      <c r="A6167" s="13">
        <v>42189.21874998505</v>
      </c>
      <c r="B6167" s="12">
        <v>183.0</v>
      </c>
    </row>
    <row r="6168" ht="15.75" customHeight="1">
      <c r="A6168" s="13">
        <v>42189.22916665171</v>
      </c>
      <c r="B6168" s="12">
        <v>183.0</v>
      </c>
    </row>
    <row r="6169" ht="15.75" customHeight="1">
      <c r="A6169" s="13">
        <v>42189.23958331838</v>
      </c>
      <c r="B6169" s="12">
        <v>185.0</v>
      </c>
    </row>
    <row r="6170" ht="15.75" customHeight="1">
      <c r="A6170" s="13">
        <v>42189.24999998504</v>
      </c>
      <c r="B6170" s="12">
        <v>189.0</v>
      </c>
    </row>
    <row r="6171" ht="15.75" customHeight="1">
      <c r="A6171" s="13">
        <v>42189.260416651705</v>
      </c>
      <c r="B6171" s="12">
        <v>181.0</v>
      </c>
    </row>
    <row r="6172" ht="15.75" customHeight="1">
      <c r="A6172" s="13">
        <v>42189.27083331837</v>
      </c>
      <c r="B6172" s="12">
        <v>181.0</v>
      </c>
    </row>
    <row r="6173" ht="15.75" customHeight="1">
      <c r="A6173" s="13">
        <v>42189.28124998503</v>
      </c>
      <c r="B6173" s="12">
        <v>178.0</v>
      </c>
    </row>
    <row r="6174" ht="15.75" customHeight="1">
      <c r="A6174" s="13">
        <v>42189.2916666517</v>
      </c>
      <c r="B6174" s="12">
        <v>181.0</v>
      </c>
    </row>
    <row r="6175" ht="15.75" customHeight="1">
      <c r="A6175" s="13">
        <v>42189.30208331836</v>
      </c>
      <c r="B6175" s="12">
        <v>183.0</v>
      </c>
    </row>
    <row r="6176" ht="15.75" customHeight="1">
      <c r="A6176" s="13">
        <v>42189.312499985026</v>
      </c>
      <c r="B6176" s="12">
        <v>182.0</v>
      </c>
    </row>
    <row r="6177" ht="15.75" customHeight="1">
      <c r="A6177" s="13">
        <v>42189.32291665169</v>
      </c>
      <c r="B6177" s="12">
        <v>180.0</v>
      </c>
    </row>
    <row r="6178" ht="15.75" customHeight="1">
      <c r="A6178" s="13">
        <v>42189.333333318355</v>
      </c>
      <c r="B6178" s="12">
        <v>176.0</v>
      </c>
    </row>
    <row r="6179" ht="15.75" customHeight="1">
      <c r="A6179" s="13">
        <v>42189.34374998502</v>
      </c>
      <c r="B6179" s="12">
        <v>183.0</v>
      </c>
    </row>
    <row r="6180" ht="15.75" customHeight="1">
      <c r="A6180" s="13">
        <v>42189.35416665168</v>
      </c>
      <c r="B6180" s="12">
        <v>181.0</v>
      </c>
    </row>
    <row r="6181" ht="15.75" customHeight="1">
      <c r="A6181" s="13">
        <v>42189.36458331835</v>
      </c>
      <c r="B6181" s="12">
        <v>179.0</v>
      </c>
    </row>
    <row r="6182" ht="15.75" customHeight="1">
      <c r="A6182" s="13">
        <v>42189.37499998501</v>
      </c>
      <c r="B6182" s="12">
        <v>185.0</v>
      </c>
    </row>
    <row r="6183" ht="15.75" customHeight="1">
      <c r="A6183" s="13">
        <v>42189.385416651676</v>
      </c>
      <c r="B6183" s="12">
        <v>190.0</v>
      </c>
    </row>
    <row r="6184" ht="15.75" customHeight="1">
      <c r="A6184" s="13">
        <v>42189.39583331834</v>
      </c>
      <c r="B6184" s="12">
        <v>187.0</v>
      </c>
    </row>
    <row r="6185" ht="15.75" customHeight="1">
      <c r="A6185" s="13">
        <v>42189.406249985004</v>
      </c>
      <c r="B6185" s="12">
        <v>190.0</v>
      </c>
    </row>
    <row r="6186" ht="15.75" customHeight="1">
      <c r="A6186" s="13">
        <v>42189.41666665167</v>
      </c>
      <c r="B6186" s="12">
        <v>205.0</v>
      </c>
    </row>
    <row r="6187" ht="15.75" customHeight="1">
      <c r="A6187" s="13">
        <v>42189.42708331833</v>
      </c>
      <c r="B6187" s="12">
        <v>204.0</v>
      </c>
    </row>
    <row r="6188" ht="15.75" customHeight="1">
      <c r="A6188" s="13">
        <v>42189.437499985</v>
      </c>
      <c r="B6188" s="12">
        <v>208.0</v>
      </c>
    </row>
    <row r="6189" ht="15.75" customHeight="1">
      <c r="A6189" s="13">
        <v>42189.44791665166</v>
      </c>
      <c r="B6189" s="12">
        <v>208.0</v>
      </c>
    </row>
    <row r="6190" ht="15.75" customHeight="1">
      <c r="A6190" s="13">
        <v>42189.458333318325</v>
      </c>
      <c r="B6190" s="12">
        <v>211.0</v>
      </c>
    </row>
    <row r="6191" ht="15.75" customHeight="1">
      <c r="A6191" s="13">
        <v>42189.46874998499</v>
      </c>
      <c r="B6191" s="12">
        <v>218.0</v>
      </c>
    </row>
    <row r="6192" ht="15.75" customHeight="1">
      <c r="A6192" s="13">
        <v>42189.479166651654</v>
      </c>
      <c r="B6192" s="12">
        <v>222.0</v>
      </c>
    </row>
    <row r="6193" ht="15.75" customHeight="1">
      <c r="A6193" s="13">
        <v>42189.48958331832</v>
      </c>
      <c r="B6193" s="12">
        <v>219.0</v>
      </c>
    </row>
    <row r="6194" ht="15.75" customHeight="1">
      <c r="A6194" s="13">
        <v>42189.49999998498</v>
      </c>
      <c r="B6194" s="12">
        <v>222.0</v>
      </c>
    </row>
    <row r="6195" ht="15.75" customHeight="1">
      <c r="A6195" s="13">
        <v>42189.51041665165</v>
      </c>
      <c r="B6195" s="12">
        <v>233.0</v>
      </c>
    </row>
    <row r="6196" ht="15.75" customHeight="1">
      <c r="A6196" s="13">
        <v>42189.52083331831</v>
      </c>
      <c r="B6196" s="12">
        <v>223.0</v>
      </c>
    </row>
    <row r="6197" ht="15.75" customHeight="1">
      <c r="A6197" s="13">
        <v>42189.531249984975</v>
      </c>
      <c r="B6197" s="12">
        <v>224.0</v>
      </c>
    </row>
    <row r="6198" ht="15.75" customHeight="1">
      <c r="A6198" s="13">
        <v>42189.54166665164</v>
      </c>
      <c r="B6198" s="12">
        <v>232.0</v>
      </c>
    </row>
    <row r="6199" ht="15.75" customHeight="1">
      <c r="A6199" s="13">
        <v>42189.5520833183</v>
      </c>
      <c r="B6199" s="12">
        <v>227.0</v>
      </c>
    </row>
    <row r="6200" ht="15.75" customHeight="1">
      <c r="A6200" s="13">
        <v>42189.56249998497</v>
      </c>
      <c r="B6200" s="12">
        <v>227.0</v>
      </c>
    </row>
    <row r="6201" ht="15.75" customHeight="1">
      <c r="A6201" s="13">
        <v>42189.57291665163</v>
      </c>
      <c r="B6201" s="12">
        <v>236.0</v>
      </c>
    </row>
    <row r="6202" ht="15.75" customHeight="1">
      <c r="A6202" s="13">
        <v>42189.583333318296</v>
      </c>
      <c r="B6202" s="12">
        <v>229.0</v>
      </c>
    </row>
    <row r="6203" ht="15.75" customHeight="1">
      <c r="A6203" s="13">
        <v>42189.59374998496</v>
      </c>
      <c r="B6203" s="12">
        <v>236.0</v>
      </c>
    </row>
    <row r="6204" ht="15.75" customHeight="1">
      <c r="A6204" s="13">
        <v>42189.604166651625</v>
      </c>
      <c r="B6204" s="12">
        <v>224.0</v>
      </c>
    </row>
    <row r="6205" ht="15.75" customHeight="1">
      <c r="A6205" s="13">
        <v>42189.61458331829</v>
      </c>
      <c r="B6205" s="12">
        <v>236.0</v>
      </c>
    </row>
    <row r="6206" ht="15.75" customHeight="1">
      <c r="A6206" s="13">
        <v>42189.62499998495</v>
      </c>
      <c r="B6206" s="12">
        <v>229.0</v>
      </c>
    </row>
    <row r="6207" ht="15.75" customHeight="1">
      <c r="A6207" s="13">
        <v>42189.63541665162</v>
      </c>
      <c r="B6207" s="12">
        <v>242.0</v>
      </c>
    </row>
    <row r="6208" ht="15.75" customHeight="1">
      <c r="A6208" s="13">
        <v>42189.64583331828</v>
      </c>
      <c r="B6208" s="12">
        <v>233.0</v>
      </c>
    </row>
    <row r="6209" ht="15.75" customHeight="1">
      <c r="A6209" s="13">
        <v>42189.656249984946</v>
      </c>
      <c r="B6209" s="12">
        <v>245.0</v>
      </c>
    </row>
    <row r="6210" ht="15.75" customHeight="1">
      <c r="A6210" s="13">
        <v>42189.66666665161</v>
      </c>
      <c r="B6210" s="12">
        <v>238.0</v>
      </c>
    </row>
    <row r="6211" ht="15.75" customHeight="1">
      <c r="A6211" s="13">
        <v>42189.677083318275</v>
      </c>
      <c r="B6211" s="12">
        <v>245.0</v>
      </c>
    </row>
    <row r="6212" ht="15.75" customHeight="1">
      <c r="A6212" s="13">
        <v>42189.68749998494</v>
      </c>
      <c r="B6212" s="12">
        <v>234.0</v>
      </c>
    </row>
    <row r="6213" ht="15.75" customHeight="1">
      <c r="A6213" s="13">
        <v>42189.6979166516</v>
      </c>
      <c r="B6213" s="12">
        <v>243.0</v>
      </c>
    </row>
    <row r="6214" ht="15.75" customHeight="1">
      <c r="A6214" s="13">
        <v>42189.70833331827</v>
      </c>
      <c r="B6214" s="12">
        <v>238.0</v>
      </c>
    </row>
    <row r="6215" ht="15.75" customHeight="1">
      <c r="A6215" s="13">
        <v>42189.71874998493</v>
      </c>
      <c r="B6215" s="12">
        <v>245.0</v>
      </c>
    </row>
    <row r="6216" ht="15.75" customHeight="1">
      <c r="A6216" s="13">
        <v>42189.729166651596</v>
      </c>
      <c r="B6216" s="12">
        <v>239.0</v>
      </c>
    </row>
    <row r="6217" ht="15.75" customHeight="1">
      <c r="A6217" s="13">
        <v>42189.73958331826</v>
      </c>
      <c r="B6217" s="12">
        <v>242.0</v>
      </c>
    </row>
    <row r="6218" ht="15.75" customHeight="1">
      <c r="A6218" s="13">
        <v>42189.749999984924</v>
      </c>
      <c r="B6218" s="12">
        <v>228.0</v>
      </c>
    </row>
    <row r="6219" ht="15.75" customHeight="1">
      <c r="A6219" s="13">
        <v>42189.76041665159</v>
      </c>
      <c r="B6219" s="12">
        <v>236.0</v>
      </c>
    </row>
    <row r="6220" ht="15.75" customHeight="1">
      <c r="A6220" s="13">
        <v>42189.77083331825</v>
      </c>
      <c r="B6220" s="12">
        <v>236.0</v>
      </c>
    </row>
    <row r="6221" ht="15.75" customHeight="1">
      <c r="A6221" s="13">
        <v>42189.78124998492</v>
      </c>
      <c r="B6221" s="12">
        <v>241.0</v>
      </c>
    </row>
    <row r="6222" ht="15.75" customHeight="1">
      <c r="A6222" s="13">
        <v>42189.79166665158</v>
      </c>
      <c r="B6222" s="12">
        <v>226.0</v>
      </c>
    </row>
    <row r="6223" ht="15.75" customHeight="1">
      <c r="A6223" s="13">
        <v>42189.802083318245</v>
      </c>
      <c r="B6223" s="12">
        <v>236.0</v>
      </c>
    </row>
    <row r="6224" ht="15.75" customHeight="1">
      <c r="A6224" s="13">
        <v>42189.81249998491</v>
      </c>
      <c r="B6224" s="12">
        <v>232.0</v>
      </c>
    </row>
    <row r="6225" ht="15.75" customHeight="1">
      <c r="A6225" s="13">
        <v>42189.822916651574</v>
      </c>
      <c r="B6225" s="12">
        <v>231.0</v>
      </c>
    </row>
    <row r="6226" ht="15.75" customHeight="1">
      <c r="A6226" s="13">
        <v>42189.83333331824</v>
      </c>
      <c r="B6226" s="12">
        <v>219.0</v>
      </c>
    </row>
    <row r="6227" ht="15.75" customHeight="1">
      <c r="A6227" s="13">
        <v>42189.8437499849</v>
      </c>
      <c r="B6227" s="12">
        <v>223.0</v>
      </c>
    </row>
    <row r="6228" ht="15.75" customHeight="1">
      <c r="A6228" s="13">
        <v>42189.85416665157</v>
      </c>
      <c r="B6228" s="12">
        <v>205.0</v>
      </c>
    </row>
    <row r="6229" ht="15.75" customHeight="1">
      <c r="A6229" s="13">
        <v>42189.86458331823</v>
      </c>
      <c r="B6229" s="12">
        <v>202.0</v>
      </c>
    </row>
    <row r="6230" ht="15.75" customHeight="1">
      <c r="A6230" s="13">
        <v>42189.874999984895</v>
      </c>
      <c r="B6230" s="12">
        <v>204.0</v>
      </c>
    </row>
    <row r="6231" ht="15.75" customHeight="1">
      <c r="A6231" s="13">
        <v>42189.88541665156</v>
      </c>
      <c r="B6231" s="12">
        <v>203.0</v>
      </c>
    </row>
    <row r="6232" ht="15.75" customHeight="1">
      <c r="A6232" s="13">
        <v>42189.89583331822</v>
      </c>
      <c r="B6232" s="12">
        <v>207.0</v>
      </c>
    </row>
    <row r="6233" ht="15.75" customHeight="1">
      <c r="A6233" s="13">
        <v>42189.90624998489</v>
      </c>
      <c r="B6233" s="12">
        <v>195.0</v>
      </c>
    </row>
    <row r="6234" ht="15.75" customHeight="1">
      <c r="A6234" s="13">
        <v>42189.91666665155</v>
      </c>
      <c r="B6234" s="12">
        <v>199.0</v>
      </c>
    </row>
    <row r="6235" ht="15.75" customHeight="1">
      <c r="A6235" s="13">
        <v>42189.927083318216</v>
      </c>
      <c r="B6235" s="12">
        <v>194.0</v>
      </c>
    </row>
    <row r="6236" ht="15.75" customHeight="1">
      <c r="A6236" s="13">
        <v>42189.93749998488</v>
      </c>
      <c r="B6236" s="12">
        <v>202.0</v>
      </c>
    </row>
    <row r="6237" ht="15.75" customHeight="1">
      <c r="A6237" s="13">
        <v>42189.947916651545</v>
      </c>
      <c r="B6237" s="12">
        <v>194.0</v>
      </c>
    </row>
    <row r="6238" ht="15.75" customHeight="1">
      <c r="A6238" s="13">
        <v>42189.95833331821</v>
      </c>
      <c r="B6238" s="12">
        <v>188.0</v>
      </c>
    </row>
    <row r="6239" ht="15.75" customHeight="1">
      <c r="A6239" s="13">
        <v>42189.96874998487</v>
      </c>
      <c r="B6239" s="12">
        <v>203.0</v>
      </c>
    </row>
    <row r="6240" ht="15.75" customHeight="1">
      <c r="A6240" s="13">
        <v>42189.97916665154</v>
      </c>
      <c r="B6240" s="12">
        <v>187.0</v>
      </c>
    </row>
    <row r="6241" ht="15.75" customHeight="1">
      <c r="A6241" s="13">
        <v>42189.9895833182</v>
      </c>
      <c r="B6241" s="12">
        <v>192.0</v>
      </c>
    </row>
    <row r="6242" ht="15.75" customHeight="1">
      <c r="A6242" s="13">
        <v>42189.999999984866</v>
      </c>
      <c r="B6242" s="12">
        <v>194.0</v>
      </c>
    </row>
    <row r="6243" ht="15.75" customHeight="1">
      <c r="A6243" s="13">
        <v>42190.01041665153</v>
      </c>
      <c r="B6243" s="12">
        <v>185.0</v>
      </c>
    </row>
    <row r="6244" ht="15.75" customHeight="1">
      <c r="A6244" s="13">
        <v>42190.020833318194</v>
      </c>
      <c r="B6244" s="12">
        <v>190.0</v>
      </c>
    </row>
    <row r="6245" ht="15.75" customHeight="1">
      <c r="A6245" s="13">
        <v>42190.03124998486</v>
      </c>
      <c r="B6245" s="12">
        <v>193.0</v>
      </c>
    </row>
    <row r="6246" ht="15.75" customHeight="1">
      <c r="A6246" s="13">
        <v>42190.04166665152</v>
      </c>
      <c r="B6246" s="12">
        <v>186.0</v>
      </c>
    </row>
    <row r="6247" ht="15.75" customHeight="1">
      <c r="A6247" s="13">
        <v>42190.05208331819</v>
      </c>
      <c r="B6247" s="12">
        <v>188.0</v>
      </c>
    </row>
    <row r="6248" ht="15.75" customHeight="1">
      <c r="A6248" s="13">
        <v>42190.06249998485</v>
      </c>
      <c r="B6248" s="12">
        <v>193.0</v>
      </c>
    </row>
    <row r="6249" ht="15.75" customHeight="1">
      <c r="A6249" s="13">
        <v>42190.072916651516</v>
      </c>
      <c r="B6249" s="12">
        <v>185.0</v>
      </c>
    </row>
    <row r="6250" ht="15.75" customHeight="1">
      <c r="A6250" s="13">
        <v>42190.08333331818</v>
      </c>
      <c r="B6250" s="12">
        <v>181.0</v>
      </c>
    </row>
    <row r="6251" ht="15.75" customHeight="1">
      <c r="A6251" s="13">
        <v>42190.093749984844</v>
      </c>
      <c r="B6251" s="12">
        <v>198.0</v>
      </c>
    </row>
    <row r="6252" ht="15.75" customHeight="1">
      <c r="A6252" s="13">
        <v>42190.10416665151</v>
      </c>
      <c r="B6252" s="12">
        <v>192.0</v>
      </c>
    </row>
    <row r="6253" ht="15.75" customHeight="1">
      <c r="A6253" s="13">
        <v>42190.11458331817</v>
      </c>
      <c r="B6253" s="12">
        <v>183.0</v>
      </c>
    </row>
    <row r="6254" ht="15.75" customHeight="1">
      <c r="A6254" s="13">
        <v>42190.12499998484</v>
      </c>
      <c r="B6254" s="12">
        <v>184.0</v>
      </c>
    </row>
    <row r="6255" ht="15.75" customHeight="1">
      <c r="A6255" s="13">
        <v>42190.1354166515</v>
      </c>
      <c r="B6255" s="12">
        <v>182.0</v>
      </c>
    </row>
    <row r="6256" ht="15.75" customHeight="1">
      <c r="A6256" s="13">
        <v>42190.145833318165</v>
      </c>
      <c r="B6256" s="12">
        <v>174.0</v>
      </c>
    </row>
    <row r="6257" ht="15.75" customHeight="1">
      <c r="A6257" s="13">
        <v>42190.15624998483</v>
      </c>
      <c r="B6257" s="12">
        <v>177.0</v>
      </c>
    </row>
    <row r="6258" ht="15.75" customHeight="1">
      <c r="A6258" s="13">
        <v>42190.166666651494</v>
      </c>
      <c r="B6258" s="12">
        <v>176.0</v>
      </c>
    </row>
    <row r="6259" ht="15.75" customHeight="1">
      <c r="A6259" s="13">
        <v>42190.17708331816</v>
      </c>
      <c r="B6259" s="12">
        <v>179.0</v>
      </c>
    </row>
    <row r="6260" ht="15.75" customHeight="1">
      <c r="A6260" s="13">
        <v>42190.18749998482</v>
      </c>
      <c r="B6260" s="12">
        <v>174.0</v>
      </c>
    </row>
    <row r="6261" ht="15.75" customHeight="1">
      <c r="A6261" s="13">
        <v>42190.19791665149</v>
      </c>
      <c r="B6261" s="12">
        <v>170.0</v>
      </c>
    </row>
    <row r="6262" ht="15.75" customHeight="1">
      <c r="A6262" s="13">
        <v>42190.20833331815</v>
      </c>
      <c r="B6262" s="12">
        <v>179.0</v>
      </c>
    </row>
    <row r="6263" ht="15.75" customHeight="1">
      <c r="A6263" s="13">
        <v>42190.218749984815</v>
      </c>
      <c r="B6263" s="12">
        <v>173.0</v>
      </c>
    </row>
    <row r="6264" ht="15.75" customHeight="1">
      <c r="A6264" s="13">
        <v>42190.22916665148</v>
      </c>
      <c r="B6264" s="12">
        <v>177.0</v>
      </c>
    </row>
    <row r="6265" ht="15.75" customHeight="1">
      <c r="A6265" s="13">
        <v>42190.23958331814</v>
      </c>
      <c r="B6265" s="12">
        <v>171.0</v>
      </c>
    </row>
    <row r="6266" ht="15.75" customHeight="1">
      <c r="A6266" s="13">
        <v>42190.24999998481</v>
      </c>
      <c r="B6266" s="12">
        <v>177.0</v>
      </c>
    </row>
    <row r="6267" ht="15.75" customHeight="1">
      <c r="A6267" s="13">
        <v>42190.26041665147</v>
      </c>
      <c r="B6267" s="12">
        <v>178.0</v>
      </c>
    </row>
    <row r="6268" ht="15.75" customHeight="1">
      <c r="A6268" s="13">
        <v>42190.270833318136</v>
      </c>
      <c r="B6268" s="12">
        <v>175.0</v>
      </c>
    </row>
    <row r="6269" ht="15.75" customHeight="1">
      <c r="A6269" s="13">
        <v>42190.2812499848</v>
      </c>
      <c r="B6269" s="12">
        <v>178.0</v>
      </c>
    </row>
    <row r="6270" ht="15.75" customHeight="1">
      <c r="A6270" s="13">
        <v>42190.291666651465</v>
      </c>
      <c r="B6270" s="12">
        <v>168.0</v>
      </c>
    </row>
    <row r="6271" ht="15.75" customHeight="1">
      <c r="A6271" s="13">
        <v>42190.30208331813</v>
      </c>
      <c r="B6271" s="12">
        <v>169.0</v>
      </c>
    </row>
    <row r="6272" ht="15.75" customHeight="1">
      <c r="A6272" s="13">
        <v>42190.31249998479</v>
      </c>
      <c r="B6272" s="12">
        <v>172.0</v>
      </c>
    </row>
    <row r="6273" ht="15.75" customHeight="1">
      <c r="A6273" s="13">
        <v>42190.32291665146</v>
      </c>
      <c r="B6273" s="12">
        <v>166.0</v>
      </c>
    </row>
    <row r="6274" ht="15.75" customHeight="1">
      <c r="A6274" s="13">
        <v>42190.33333331812</v>
      </c>
      <c r="B6274" s="12">
        <v>171.0</v>
      </c>
    </row>
    <row r="6275" ht="15.75" customHeight="1">
      <c r="A6275" s="13">
        <v>42190.343749984786</v>
      </c>
      <c r="B6275" s="12">
        <v>167.0</v>
      </c>
    </row>
    <row r="6276" ht="15.75" customHeight="1">
      <c r="A6276" s="13">
        <v>42190.35416665145</v>
      </c>
      <c r="B6276" s="12">
        <v>175.0</v>
      </c>
    </row>
    <row r="6277" ht="15.75" customHeight="1">
      <c r="A6277" s="13">
        <v>42190.364583318114</v>
      </c>
      <c r="B6277" s="12">
        <v>172.0</v>
      </c>
    </row>
    <row r="6278" ht="15.75" customHeight="1">
      <c r="A6278" s="13">
        <v>42190.37499998478</v>
      </c>
      <c r="B6278" s="12">
        <v>172.0</v>
      </c>
    </row>
    <row r="6279" ht="15.75" customHeight="1">
      <c r="A6279" s="13">
        <v>42190.38541665144</v>
      </c>
      <c r="B6279" s="12">
        <v>172.0</v>
      </c>
    </row>
    <row r="6280" ht="15.75" customHeight="1">
      <c r="A6280" s="13">
        <v>42190.39583331811</v>
      </c>
      <c r="B6280" s="12">
        <v>177.0</v>
      </c>
    </row>
    <row r="6281" ht="15.75" customHeight="1">
      <c r="A6281" s="13">
        <v>42190.40624998477</v>
      </c>
      <c r="B6281" s="12">
        <v>175.0</v>
      </c>
    </row>
    <row r="6282" ht="15.75" customHeight="1">
      <c r="A6282" s="13">
        <v>42190.416666651436</v>
      </c>
      <c r="B6282" s="12">
        <v>180.0</v>
      </c>
    </row>
    <row r="6283" ht="15.75" customHeight="1">
      <c r="A6283" s="13">
        <v>42190.4270833181</v>
      </c>
      <c r="B6283" s="12">
        <v>188.0</v>
      </c>
    </row>
    <row r="6284" ht="15.75" customHeight="1">
      <c r="A6284" s="13">
        <v>42190.437499984764</v>
      </c>
      <c r="B6284" s="12">
        <v>197.0</v>
      </c>
    </row>
    <row r="6285" ht="15.75" customHeight="1">
      <c r="A6285" s="13">
        <v>42190.44791665143</v>
      </c>
      <c r="B6285" s="12">
        <v>193.0</v>
      </c>
    </row>
    <row r="6286" ht="15.75" customHeight="1">
      <c r="A6286" s="13">
        <v>42190.45833331809</v>
      </c>
      <c r="B6286" s="12">
        <v>191.0</v>
      </c>
    </row>
    <row r="6287" ht="15.75" customHeight="1">
      <c r="A6287" s="13">
        <v>42190.46874998476</v>
      </c>
      <c r="B6287" s="12">
        <v>205.0</v>
      </c>
    </row>
    <row r="6288" ht="15.75" customHeight="1">
      <c r="A6288" s="13">
        <v>42190.47916665142</v>
      </c>
      <c r="B6288" s="12">
        <v>202.0</v>
      </c>
    </row>
    <row r="6289" ht="15.75" customHeight="1">
      <c r="A6289" s="13">
        <v>42190.489583318085</v>
      </c>
      <c r="B6289" s="12">
        <v>209.0</v>
      </c>
    </row>
    <row r="6290" ht="15.75" customHeight="1">
      <c r="A6290" s="13">
        <v>42190.49999998475</v>
      </c>
      <c r="B6290" s="12">
        <v>217.0</v>
      </c>
    </row>
    <row r="6291" ht="15.75" customHeight="1">
      <c r="A6291" s="13">
        <v>42190.510416651414</v>
      </c>
      <c r="B6291" s="12">
        <v>216.0</v>
      </c>
    </row>
    <row r="6292" ht="15.75" customHeight="1">
      <c r="A6292" s="13">
        <v>42190.52083331808</v>
      </c>
      <c r="B6292" s="12">
        <v>215.0</v>
      </c>
    </row>
    <row r="6293" ht="15.75" customHeight="1">
      <c r="A6293" s="13">
        <v>42190.53124998474</v>
      </c>
      <c r="B6293" s="12">
        <v>209.0</v>
      </c>
    </row>
    <row r="6294" ht="15.75" customHeight="1">
      <c r="A6294" s="13">
        <v>42190.54166665141</v>
      </c>
      <c r="B6294" s="12">
        <v>215.0</v>
      </c>
    </row>
    <row r="6295" ht="15.75" customHeight="1">
      <c r="A6295" s="13">
        <v>42190.55208331807</v>
      </c>
      <c r="B6295" s="12">
        <v>222.0</v>
      </c>
    </row>
    <row r="6296" ht="15.75" customHeight="1">
      <c r="A6296" s="13">
        <v>42190.562499984735</v>
      </c>
      <c r="B6296" s="12">
        <v>226.0</v>
      </c>
    </row>
    <row r="6297" ht="15.75" customHeight="1">
      <c r="A6297" s="13">
        <v>42190.5729166514</v>
      </c>
      <c r="B6297" s="12">
        <v>213.0</v>
      </c>
    </row>
    <row r="6298" ht="15.75" customHeight="1">
      <c r="A6298" s="13">
        <v>42190.58333331806</v>
      </c>
      <c r="B6298" s="12">
        <v>225.0</v>
      </c>
    </row>
    <row r="6299" ht="15.75" customHeight="1">
      <c r="A6299" s="13">
        <v>42190.59374998473</v>
      </c>
      <c r="B6299" s="12">
        <v>222.0</v>
      </c>
    </row>
    <row r="6300" ht="15.75" customHeight="1">
      <c r="A6300" s="13">
        <v>42190.60416665139</v>
      </c>
      <c r="B6300" s="12">
        <v>228.0</v>
      </c>
    </row>
    <row r="6301" ht="15.75" customHeight="1">
      <c r="A6301" s="13">
        <v>42190.614583318056</v>
      </c>
      <c r="B6301" s="12">
        <v>232.0</v>
      </c>
    </row>
    <row r="6302" ht="15.75" customHeight="1">
      <c r="A6302" s="13">
        <v>42190.62499998472</v>
      </c>
      <c r="B6302" s="12">
        <v>228.0</v>
      </c>
    </row>
    <row r="6303" ht="15.75" customHeight="1">
      <c r="A6303" s="13">
        <v>42190.635416651385</v>
      </c>
      <c r="B6303" s="12">
        <v>229.0</v>
      </c>
    </row>
    <row r="6304" ht="15.75" customHeight="1">
      <c r="A6304" s="13">
        <v>42190.64583331805</v>
      </c>
      <c r="B6304" s="12">
        <v>232.0</v>
      </c>
    </row>
    <row r="6305" ht="15.75" customHeight="1">
      <c r="A6305" s="13">
        <v>42190.65624998471</v>
      </c>
      <c r="B6305" s="12">
        <v>235.0</v>
      </c>
    </row>
    <row r="6306" ht="15.75" customHeight="1">
      <c r="A6306" s="13">
        <v>42190.66666665138</v>
      </c>
      <c r="B6306" s="12">
        <v>228.0</v>
      </c>
    </row>
    <row r="6307" ht="15.75" customHeight="1">
      <c r="A6307" s="13">
        <v>42190.67708331804</v>
      </c>
      <c r="B6307" s="12">
        <v>237.0</v>
      </c>
    </row>
    <row r="6308" ht="15.75" customHeight="1">
      <c r="A6308" s="13">
        <v>42190.687499984706</v>
      </c>
      <c r="B6308" s="12">
        <v>231.0</v>
      </c>
    </row>
    <row r="6309" ht="15.75" customHeight="1">
      <c r="A6309" s="13">
        <v>42190.69791665137</v>
      </c>
      <c r="B6309" s="12">
        <v>239.0</v>
      </c>
    </row>
    <row r="6310" ht="15.75" customHeight="1">
      <c r="A6310" s="13">
        <v>42190.708333318034</v>
      </c>
      <c r="B6310" s="12">
        <v>238.0</v>
      </c>
    </row>
    <row r="6311" ht="15.75" customHeight="1">
      <c r="A6311" s="13">
        <v>42190.7187499847</v>
      </c>
      <c r="B6311" s="12">
        <v>251.0</v>
      </c>
    </row>
    <row r="6312" ht="15.75" customHeight="1">
      <c r="A6312" s="13">
        <v>42190.72916665136</v>
      </c>
      <c r="B6312" s="12">
        <v>236.0</v>
      </c>
    </row>
    <row r="6313" ht="15.75" customHeight="1">
      <c r="A6313" s="13">
        <v>42190.73958331803</v>
      </c>
      <c r="B6313" s="12">
        <v>249.0</v>
      </c>
    </row>
    <row r="6314" ht="15.75" customHeight="1">
      <c r="A6314" s="13">
        <v>42190.74999998469</v>
      </c>
      <c r="B6314" s="12">
        <v>234.0</v>
      </c>
    </row>
    <row r="6315" ht="15.75" customHeight="1">
      <c r="A6315" s="13">
        <v>42190.760416651356</v>
      </c>
      <c r="B6315" s="12">
        <v>237.0</v>
      </c>
    </row>
    <row r="6316" ht="15.75" customHeight="1">
      <c r="A6316" s="13">
        <v>42190.77083331802</v>
      </c>
      <c r="B6316" s="12">
        <v>235.0</v>
      </c>
    </row>
    <row r="6317" ht="15.75" customHeight="1">
      <c r="A6317" s="13">
        <v>42190.781249984684</v>
      </c>
      <c r="B6317" s="12">
        <v>232.0</v>
      </c>
    </row>
    <row r="6318" ht="15.75" customHeight="1">
      <c r="A6318" s="13">
        <v>42190.79166665135</v>
      </c>
      <c r="B6318" s="12">
        <v>232.0</v>
      </c>
    </row>
    <row r="6319" ht="15.75" customHeight="1">
      <c r="A6319" s="13">
        <v>42190.80208331801</v>
      </c>
      <c r="B6319" s="12">
        <v>237.0</v>
      </c>
    </row>
    <row r="6320" ht="15.75" customHeight="1">
      <c r="A6320" s="13">
        <v>42190.81249998468</v>
      </c>
      <c r="B6320" s="12">
        <v>229.0</v>
      </c>
    </row>
    <row r="6321" ht="15.75" customHeight="1">
      <c r="A6321" s="13">
        <v>42190.82291665134</v>
      </c>
      <c r="B6321" s="12">
        <v>224.0</v>
      </c>
    </row>
    <row r="6322" ht="15.75" customHeight="1">
      <c r="A6322" s="13">
        <v>42190.833333318005</v>
      </c>
      <c r="B6322" s="12">
        <v>217.0</v>
      </c>
    </row>
    <row r="6323" ht="15.75" customHeight="1">
      <c r="A6323" s="13">
        <v>42190.84374998467</v>
      </c>
      <c r="B6323" s="12">
        <v>206.0</v>
      </c>
    </row>
    <row r="6324" ht="15.75" customHeight="1">
      <c r="A6324" s="13">
        <v>42190.854166651334</v>
      </c>
      <c r="B6324" s="12">
        <v>210.0</v>
      </c>
    </row>
    <row r="6325" ht="15.75" customHeight="1">
      <c r="A6325" s="13">
        <v>42190.864583318</v>
      </c>
      <c r="B6325" s="12">
        <v>204.0</v>
      </c>
    </row>
    <row r="6326" ht="15.75" customHeight="1">
      <c r="A6326" s="13">
        <v>42190.87499998466</v>
      </c>
      <c r="B6326" s="12">
        <v>200.0</v>
      </c>
    </row>
    <row r="6327" ht="15.75" customHeight="1">
      <c r="A6327" s="13">
        <v>42190.88541665133</v>
      </c>
      <c r="B6327" s="12">
        <v>189.0</v>
      </c>
    </row>
    <row r="6328" ht="15.75" customHeight="1">
      <c r="A6328" s="13">
        <v>42190.89583331799</v>
      </c>
      <c r="B6328" s="12">
        <v>193.0</v>
      </c>
    </row>
    <row r="6329" ht="15.75" customHeight="1">
      <c r="A6329" s="13">
        <v>42190.906249984655</v>
      </c>
      <c r="B6329" s="12">
        <v>186.0</v>
      </c>
    </row>
    <row r="6330" ht="15.75" customHeight="1">
      <c r="A6330" s="13">
        <v>42190.91666665132</v>
      </c>
      <c r="B6330" s="12">
        <v>192.0</v>
      </c>
    </row>
    <row r="6331" ht="15.75" customHeight="1">
      <c r="A6331" s="13">
        <v>42190.92708331798</v>
      </c>
      <c r="B6331" s="12">
        <v>184.0</v>
      </c>
    </row>
    <row r="6332" ht="15.75" customHeight="1">
      <c r="A6332" s="13">
        <v>42190.93749998465</v>
      </c>
      <c r="B6332" s="12">
        <v>179.0</v>
      </c>
    </row>
    <row r="6333" ht="15.75" customHeight="1">
      <c r="A6333" s="13">
        <v>42190.94791665131</v>
      </c>
      <c r="B6333" s="12">
        <v>189.0</v>
      </c>
    </row>
    <row r="6334" ht="15.75" customHeight="1">
      <c r="A6334" s="13">
        <v>42190.958333317976</v>
      </c>
      <c r="B6334" s="12">
        <v>177.0</v>
      </c>
    </row>
    <row r="6335" ht="15.75" customHeight="1">
      <c r="A6335" s="13">
        <v>42190.96874998464</v>
      </c>
      <c r="B6335" s="12">
        <v>185.0</v>
      </c>
    </row>
    <row r="6336" ht="15.75" customHeight="1">
      <c r="A6336" s="13">
        <v>42190.979166651305</v>
      </c>
      <c r="B6336" s="12">
        <v>180.0</v>
      </c>
    </row>
    <row r="6337" ht="15.75" customHeight="1">
      <c r="A6337" s="13">
        <v>42190.98958331797</v>
      </c>
      <c r="B6337" s="12">
        <v>176.0</v>
      </c>
    </row>
    <row r="6338" ht="15.75" customHeight="1">
      <c r="A6338" s="13">
        <v>42190.99999998463</v>
      </c>
      <c r="B6338" s="12">
        <v>186.0</v>
      </c>
    </row>
    <row r="6339" ht="15.75" customHeight="1">
      <c r="A6339" s="13">
        <v>42191.0104166513</v>
      </c>
      <c r="B6339" s="12">
        <v>172.0</v>
      </c>
    </row>
    <row r="6340" ht="15.75" customHeight="1">
      <c r="A6340" s="13">
        <v>42191.02083331796</v>
      </c>
      <c r="B6340" s="12">
        <v>178.0</v>
      </c>
    </row>
    <row r="6341" ht="15.75" customHeight="1">
      <c r="A6341" s="13">
        <v>42191.031249984626</v>
      </c>
      <c r="B6341" s="12">
        <v>172.0</v>
      </c>
    </row>
    <row r="6342" ht="15.75" customHeight="1">
      <c r="A6342" s="13">
        <v>42191.04166665129</v>
      </c>
      <c r="B6342" s="12">
        <v>182.0</v>
      </c>
    </row>
    <row r="6343" ht="15.75" customHeight="1">
      <c r="A6343" s="13">
        <v>42191.052083317954</v>
      </c>
      <c r="B6343" s="12">
        <v>172.0</v>
      </c>
    </row>
    <row r="6344" ht="15.75" customHeight="1">
      <c r="A6344" s="13">
        <v>42191.06249998462</v>
      </c>
      <c r="B6344" s="12">
        <v>176.0</v>
      </c>
    </row>
    <row r="6345" ht="15.75" customHeight="1">
      <c r="A6345" s="13">
        <v>42191.07291665128</v>
      </c>
      <c r="B6345" s="12">
        <v>181.0</v>
      </c>
    </row>
    <row r="6346" ht="15.75" customHeight="1">
      <c r="A6346" s="13">
        <v>42191.08333331795</v>
      </c>
      <c r="B6346" s="12">
        <v>168.0</v>
      </c>
    </row>
    <row r="6347" ht="15.75" customHeight="1">
      <c r="A6347" s="13">
        <v>42191.09374998461</v>
      </c>
      <c r="B6347" s="12">
        <v>179.0</v>
      </c>
    </row>
    <row r="6348" ht="15.75" customHeight="1">
      <c r="A6348" s="13">
        <v>42191.104166651276</v>
      </c>
      <c r="B6348" s="12">
        <v>174.0</v>
      </c>
    </row>
    <row r="6349" ht="15.75" customHeight="1">
      <c r="A6349" s="13">
        <v>42191.11458331794</v>
      </c>
      <c r="B6349" s="12">
        <v>180.0</v>
      </c>
    </row>
    <row r="6350" ht="15.75" customHeight="1">
      <c r="A6350" s="13">
        <v>42191.124999984604</v>
      </c>
      <c r="B6350" s="12">
        <v>173.0</v>
      </c>
    </row>
    <row r="6351" ht="15.75" customHeight="1">
      <c r="A6351" s="13">
        <v>42191.13541665127</v>
      </c>
      <c r="B6351" s="12">
        <v>177.0</v>
      </c>
    </row>
    <row r="6352" ht="15.75" customHeight="1">
      <c r="A6352" s="13">
        <v>42191.14583331793</v>
      </c>
      <c r="B6352" s="12">
        <v>175.0</v>
      </c>
    </row>
    <row r="6353" ht="15.75" customHeight="1">
      <c r="A6353" s="13">
        <v>42191.1562499846</v>
      </c>
      <c r="B6353" s="12">
        <v>175.0</v>
      </c>
    </row>
    <row r="6354" ht="15.75" customHeight="1">
      <c r="A6354" s="13">
        <v>42191.16666665126</v>
      </c>
      <c r="B6354" s="12">
        <v>169.0</v>
      </c>
    </row>
    <row r="6355" ht="15.75" customHeight="1">
      <c r="A6355" s="13">
        <v>42191.177083317925</v>
      </c>
      <c r="B6355" s="12">
        <v>172.0</v>
      </c>
    </row>
    <row r="6356" ht="15.75" customHeight="1">
      <c r="A6356" s="13">
        <v>42191.18749998459</v>
      </c>
      <c r="B6356" s="12">
        <v>176.0</v>
      </c>
    </row>
    <row r="6357" ht="15.75" customHeight="1">
      <c r="A6357" s="13">
        <v>42191.197916651254</v>
      </c>
      <c r="B6357" s="12">
        <v>177.0</v>
      </c>
    </row>
    <row r="6358" ht="15.75" customHeight="1">
      <c r="A6358" s="13">
        <v>42191.20833331792</v>
      </c>
      <c r="B6358" s="12">
        <v>175.0</v>
      </c>
    </row>
    <row r="6359" ht="15.75" customHeight="1">
      <c r="A6359" s="13">
        <v>42191.21874998458</v>
      </c>
      <c r="B6359" s="12">
        <v>165.0</v>
      </c>
    </row>
    <row r="6360" ht="15.75" customHeight="1">
      <c r="A6360" s="13">
        <v>42191.22916665125</v>
      </c>
      <c r="B6360" s="12">
        <v>177.0</v>
      </c>
    </row>
    <row r="6361" ht="15.75" customHeight="1">
      <c r="A6361" s="13">
        <v>42191.23958331791</v>
      </c>
      <c r="B6361" s="12">
        <v>167.0</v>
      </c>
    </row>
    <row r="6362" ht="15.75" customHeight="1">
      <c r="A6362" s="13">
        <v>42191.249999984575</v>
      </c>
      <c r="B6362" s="12">
        <v>178.0</v>
      </c>
    </row>
    <row r="6363" ht="15.75" customHeight="1">
      <c r="A6363" s="13">
        <v>42191.26041665124</v>
      </c>
      <c r="B6363" s="12">
        <v>164.0</v>
      </c>
    </row>
    <row r="6364" ht="15.75" customHeight="1">
      <c r="A6364" s="13">
        <v>42191.2708333179</v>
      </c>
      <c r="B6364" s="12">
        <v>177.0</v>
      </c>
    </row>
    <row r="6365" ht="15.75" customHeight="1">
      <c r="A6365" s="13">
        <v>42191.28124998457</v>
      </c>
      <c r="B6365" s="12">
        <v>176.0</v>
      </c>
    </row>
    <row r="6366" ht="15.75" customHeight="1">
      <c r="A6366" s="13">
        <v>42191.29166665123</v>
      </c>
      <c r="B6366" s="12">
        <v>171.0</v>
      </c>
    </row>
    <row r="6367" ht="15.75" customHeight="1">
      <c r="A6367" s="13">
        <v>42191.302083317896</v>
      </c>
      <c r="B6367" s="12">
        <v>172.0</v>
      </c>
    </row>
    <row r="6368" ht="15.75" customHeight="1">
      <c r="A6368" s="13">
        <v>42191.31249998456</v>
      </c>
      <c r="B6368" s="12">
        <v>167.0</v>
      </c>
    </row>
    <row r="6369" ht="15.75" customHeight="1">
      <c r="A6369" s="13">
        <v>42191.322916651225</v>
      </c>
      <c r="B6369" s="12">
        <v>175.0</v>
      </c>
    </row>
    <row r="6370" ht="15.75" customHeight="1">
      <c r="A6370" s="13">
        <v>42191.33333331789</v>
      </c>
      <c r="B6370" s="12">
        <v>181.0</v>
      </c>
    </row>
    <row r="6371" ht="15.75" customHeight="1">
      <c r="A6371" s="13">
        <v>42191.34374998455</v>
      </c>
      <c r="B6371" s="12">
        <v>187.0</v>
      </c>
    </row>
    <row r="6372" ht="15.75" customHeight="1">
      <c r="A6372" s="13">
        <v>42191.35416665122</v>
      </c>
      <c r="B6372" s="12">
        <v>193.0</v>
      </c>
    </row>
    <row r="6373" ht="15.75" customHeight="1">
      <c r="A6373" s="13">
        <v>42191.36458331788</v>
      </c>
      <c r="B6373" s="12">
        <v>195.0</v>
      </c>
    </row>
    <row r="6374" ht="15.75" customHeight="1">
      <c r="A6374" s="13">
        <v>42191.374999984546</v>
      </c>
      <c r="B6374" s="12">
        <v>203.0</v>
      </c>
    </row>
    <row r="6375" ht="15.75" customHeight="1">
      <c r="A6375" s="13">
        <v>42191.38541665121</v>
      </c>
      <c r="B6375" s="12">
        <v>212.0</v>
      </c>
    </row>
    <row r="6376" ht="15.75" customHeight="1">
      <c r="A6376" s="13">
        <v>42191.395833317874</v>
      </c>
      <c r="B6376" s="12">
        <v>218.0</v>
      </c>
    </row>
    <row r="6377" ht="15.75" customHeight="1">
      <c r="A6377" s="13">
        <v>42191.40624998454</v>
      </c>
      <c r="B6377" s="12">
        <v>215.0</v>
      </c>
    </row>
    <row r="6378" ht="15.75" customHeight="1">
      <c r="A6378" s="13">
        <v>42191.4166666512</v>
      </c>
      <c r="B6378" s="12">
        <v>225.0</v>
      </c>
    </row>
    <row r="6379" ht="15.75" customHeight="1">
      <c r="A6379" s="13">
        <v>42191.42708331787</v>
      </c>
      <c r="B6379" s="12">
        <v>218.0</v>
      </c>
    </row>
    <row r="6380" ht="15.75" customHeight="1">
      <c r="A6380" s="13">
        <v>42191.43749998453</v>
      </c>
      <c r="B6380" s="12">
        <v>221.0</v>
      </c>
    </row>
    <row r="6381" ht="15.75" customHeight="1">
      <c r="A6381" s="13">
        <v>42191.447916651196</v>
      </c>
      <c r="B6381" s="12">
        <v>225.0</v>
      </c>
    </row>
    <row r="6382" ht="15.75" customHeight="1">
      <c r="A6382" s="13">
        <v>42191.45833331786</v>
      </c>
      <c r="B6382" s="12">
        <v>238.0</v>
      </c>
    </row>
    <row r="6383" ht="15.75" customHeight="1">
      <c r="A6383" s="13">
        <v>42191.468749984524</v>
      </c>
      <c r="B6383" s="12">
        <v>244.0</v>
      </c>
    </row>
    <row r="6384" ht="15.75" customHeight="1">
      <c r="A6384" s="13">
        <v>42191.47916665119</v>
      </c>
      <c r="B6384" s="12">
        <v>239.0</v>
      </c>
    </row>
    <row r="6385" ht="15.75" customHeight="1">
      <c r="A6385" s="13">
        <v>42191.48958331785</v>
      </c>
      <c r="B6385" s="12">
        <v>238.0</v>
      </c>
    </row>
    <row r="6386" ht="15.75" customHeight="1">
      <c r="A6386" s="13">
        <v>42191.49999998452</v>
      </c>
      <c r="B6386" s="12">
        <v>241.0</v>
      </c>
    </row>
    <row r="6387" ht="15.75" customHeight="1">
      <c r="A6387" s="13">
        <v>42191.51041665118</v>
      </c>
      <c r="B6387" s="12">
        <v>250.0</v>
      </c>
    </row>
    <row r="6388" ht="15.75" customHeight="1">
      <c r="A6388" s="13">
        <v>42191.520833317845</v>
      </c>
      <c r="B6388" s="12">
        <v>251.0</v>
      </c>
    </row>
    <row r="6389" ht="15.75" customHeight="1">
      <c r="A6389" s="13">
        <v>42191.53124998451</v>
      </c>
      <c r="B6389" s="12">
        <v>246.0</v>
      </c>
    </row>
    <row r="6390" ht="15.75" customHeight="1">
      <c r="A6390" s="13">
        <v>42191.541666651174</v>
      </c>
      <c r="B6390" s="12">
        <v>244.0</v>
      </c>
    </row>
    <row r="6391" ht="15.75" customHeight="1">
      <c r="A6391" s="13">
        <v>42191.55208331784</v>
      </c>
      <c r="B6391" s="12">
        <v>253.0</v>
      </c>
    </row>
    <row r="6392" ht="15.75" customHeight="1">
      <c r="A6392" s="13">
        <v>42191.5624999845</v>
      </c>
      <c r="B6392" s="12">
        <v>252.0</v>
      </c>
    </row>
    <row r="6393" ht="15.75" customHeight="1">
      <c r="A6393" s="13">
        <v>42191.57291665117</v>
      </c>
      <c r="B6393" s="12">
        <v>250.0</v>
      </c>
    </row>
    <row r="6394" ht="15.75" customHeight="1">
      <c r="A6394" s="13">
        <v>42191.58333331783</v>
      </c>
      <c r="B6394" s="12">
        <v>250.0</v>
      </c>
    </row>
    <row r="6395" ht="15.75" customHeight="1">
      <c r="A6395" s="13">
        <v>42191.593749984495</v>
      </c>
      <c r="B6395" s="12">
        <v>256.0</v>
      </c>
    </row>
    <row r="6396" ht="15.75" customHeight="1">
      <c r="A6396" s="13">
        <v>42191.60416665116</v>
      </c>
      <c r="B6396" s="12">
        <v>261.0</v>
      </c>
    </row>
    <row r="6397" ht="15.75" customHeight="1">
      <c r="A6397" s="13">
        <v>42191.61458331782</v>
      </c>
      <c r="B6397" s="12">
        <v>258.0</v>
      </c>
    </row>
    <row r="6398" ht="15.75" customHeight="1">
      <c r="A6398" s="13">
        <v>42191.62499998449</v>
      </c>
      <c r="B6398" s="12">
        <v>253.0</v>
      </c>
    </row>
    <row r="6399" ht="15.75" customHeight="1">
      <c r="A6399" s="13">
        <v>42191.63541665115</v>
      </c>
      <c r="B6399" s="12">
        <v>257.0</v>
      </c>
    </row>
    <row r="6400" ht="15.75" customHeight="1">
      <c r="A6400" s="13">
        <v>42191.645833317816</v>
      </c>
      <c r="B6400" s="12">
        <v>270.0</v>
      </c>
    </row>
    <row r="6401" ht="15.75" customHeight="1">
      <c r="A6401" s="13">
        <v>42191.65624998448</v>
      </c>
      <c r="B6401" s="12">
        <v>264.0</v>
      </c>
    </row>
    <row r="6402" ht="15.75" customHeight="1">
      <c r="A6402" s="13">
        <v>42191.666666651145</v>
      </c>
      <c r="B6402" s="12">
        <v>259.0</v>
      </c>
    </row>
    <row r="6403" ht="15.75" customHeight="1">
      <c r="A6403" s="13">
        <v>42191.67708331781</v>
      </c>
      <c r="B6403" s="12">
        <v>263.0</v>
      </c>
    </row>
    <row r="6404" ht="15.75" customHeight="1">
      <c r="A6404" s="13">
        <v>42191.68749998447</v>
      </c>
      <c r="B6404" s="12">
        <v>258.0</v>
      </c>
    </row>
    <row r="6405" ht="15.75" customHeight="1">
      <c r="A6405" s="13">
        <v>42191.69791665114</v>
      </c>
      <c r="B6405" s="12">
        <v>278.0</v>
      </c>
    </row>
    <row r="6406" ht="15.75" customHeight="1">
      <c r="A6406" s="13">
        <v>42191.7083333178</v>
      </c>
      <c r="B6406" s="12">
        <v>271.0</v>
      </c>
    </row>
    <row r="6407" ht="15.75" customHeight="1">
      <c r="A6407" s="13">
        <v>42191.718749984466</v>
      </c>
      <c r="B6407" s="12">
        <v>276.0</v>
      </c>
    </row>
    <row r="6408" ht="15.75" customHeight="1">
      <c r="A6408" s="13">
        <v>42191.72916665113</v>
      </c>
      <c r="B6408" s="12">
        <v>265.0</v>
      </c>
    </row>
    <row r="6409" ht="15.75" customHeight="1">
      <c r="A6409" s="13">
        <v>42191.739583317794</v>
      </c>
      <c r="B6409" s="12">
        <v>278.0</v>
      </c>
    </row>
    <row r="6410" ht="15.75" customHeight="1">
      <c r="A6410" s="13">
        <v>42191.74999998446</v>
      </c>
      <c r="B6410" s="12">
        <v>260.0</v>
      </c>
    </row>
    <row r="6411" ht="15.75" customHeight="1">
      <c r="A6411" s="13">
        <v>42191.76041665112</v>
      </c>
      <c r="B6411" s="12">
        <v>275.0</v>
      </c>
    </row>
    <row r="6412" ht="15.75" customHeight="1">
      <c r="A6412" s="13">
        <v>42191.77083331779</v>
      </c>
      <c r="B6412" s="12">
        <v>262.0</v>
      </c>
    </row>
    <row r="6413" ht="15.75" customHeight="1">
      <c r="A6413" s="13">
        <v>42191.78124998445</v>
      </c>
      <c r="B6413" s="12">
        <v>269.0</v>
      </c>
    </row>
    <row r="6414" ht="15.75" customHeight="1">
      <c r="A6414" s="13">
        <v>42191.791666651116</v>
      </c>
      <c r="B6414" s="12">
        <v>251.0</v>
      </c>
    </row>
    <row r="6415" ht="15.75" customHeight="1">
      <c r="A6415" s="13">
        <v>42191.80208331778</v>
      </c>
      <c r="B6415" s="12">
        <v>256.0</v>
      </c>
    </row>
    <row r="6416" ht="15.75" customHeight="1">
      <c r="A6416" s="13">
        <v>42191.812499984444</v>
      </c>
      <c r="B6416" s="12">
        <v>257.0</v>
      </c>
    </row>
    <row r="6417" ht="15.75" customHeight="1">
      <c r="A6417" s="13">
        <v>42191.82291665111</v>
      </c>
      <c r="B6417" s="12">
        <v>256.0</v>
      </c>
    </row>
    <row r="6418" ht="15.75" customHeight="1">
      <c r="A6418" s="13">
        <v>42191.83333331777</v>
      </c>
      <c r="B6418" s="12">
        <v>248.0</v>
      </c>
    </row>
    <row r="6419" ht="15.75" customHeight="1">
      <c r="A6419" s="13">
        <v>42191.84374998444</v>
      </c>
      <c r="B6419" s="12">
        <v>251.0</v>
      </c>
    </row>
    <row r="6420" ht="15.75" customHeight="1">
      <c r="A6420" s="13">
        <v>42191.8541666511</v>
      </c>
      <c r="B6420" s="12">
        <v>241.0</v>
      </c>
    </row>
    <row r="6421" ht="15.75" customHeight="1">
      <c r="A6421" s="13">
        <v>42191.864583317765</v>
      </c>
      <c r="B6421" s="12">
        <v>238.0</v>
      </c>
    </row>
    <row r="6422" ht="15.75" customHeight="1">
      <c r="A6422" s="13">
        <v>42191.87499998443</v>
      </c>
      <c r="B6422" s="12">
        <v>225.0</v>
      </c>
    </row>
    <row r="6423" ht="15.75" customHeight="1">
      <c r="A6423" s="13">
        <v>42191.885416651094</v>
      </c>
      <c r="B6423" s="12">
        <v>213.0</v>
      </c>
    </row>
    <row r="6424" ht="15.75" customHeight="1">
      <c r="A6424" s="13">
        <v>42191.89583331776</v>
      </c>
      <c r="B6424" s="12">
        <v>219.0</v>
      </c>
    </row>
    <row r="6425" ht="15.75" customHeight="1">
      <c r="A6425" s="13">
        <v>42191.90624998442</v>
      </c>
      <c r="B6425" s="12">
        <v>217.0</v>
      </c>
    </row>
    <row r="6426" ht="15.75" customHeight="1">
      <c r="A6426" s="13">
        <v>42191.91666665109</v>
      </c>
      <c r="B6426" s="12">
        <v>204.0</v>
      </c>
    </row>
    <row r="6427" ht="15.75" customHeight="1">
      <c r="A6427" s="13">
        <v>42191.92708331775</v>
      </c>
      <c r="B6427" s="12">
        <v>206.0</v>
      </c>
    </row>
    <row r="6428" ht="15.75" customHeight="1">
      <c r="A6428" s="13">
        <v>42191.937499984415</v>
      </c>
      <c r="B6428" s="12">
        <v>200.0</v>
      </c>
    </row>
    <row r="6429" ht="15.75" customHeight="1">
      <c r="A6429" s="13">
        <v>42191.94791665108</v>
      </c>
      <c r="B6429" s="12">
        <v>200.0</v>
      </c>
    </row>
    <row r="6430" ht="15.75" customHeight="1">
      <c r="A6430" s="13">
        <v>42191.95833331774</v>
      </c>
      <c r="B6430" s="12">
        <v>207.0</v>
      </c>
    </row>
    <row r="6431" ht="15.75" customHeight="1">
      <c r="A6431" s="13">
        <v>42191.96874998441</v>
      </c>
      <c r="B6431" s="12">
        <v>198.0</v>
      </c>
    </row>
    <row r="6432" ht="15.75" customHeight="1">
      <c r="A6432" s="13">
        <v>42191.97916665107</v>
      </c>
      <c r="B6432" s="12">
        <v>208.0</v>
      </c>
    </row>
    <row r="6433" ht="15.75" customHeight="1">
      <c r="A6433" s="13">
        <v>42191.989583317736</v>
      </c>
      <c r="B6433" s="12">
        <v>196.0</v>
      </c>
    </row>
    <row r="6434" ht="15.75" customHeight="1">
      <c r="A6434" s="13">
        <v>42191.9999999844</v>
      </c>
      <c r="B6434" s="12">
        <v>194.0</v>
      </c>
    </row>
    <row r="6435" ht="15.75" customHeight="1">
      <c r="A6435" s="13">
        <v>42192.010416651065</v>
      </c>
      <c r="B6435" s="12">
        <v>193.0</v>
      </c>
    </row>
    <row r="6436" ht="15.75" customHeight="1">
      <c r="A6436" s="13">
        <v>42192.02083331773</v>
      </c>
      <c r="B6436" s="12">
        <v>191.0</v>
      </c>
    </row>
    <row r="6437" ht="15.75" customHeight="1">
      <c r="A6437" s="13">
        <v>42192.03124998439</v>
      </c>
      <c r="B6437" s="12">
        <v>193.0</v>
      </c>
    </row>
    <row r="6438" ht="15.75" customHeight="1">
      <c r="A6438" s="13">
        <v>42192.04166665106</v>
      </c>
      <c r="B6438" s="12">
        <v>191.0</v>
      </c>
    </row>
    <row r="6439" ht="15.75" customHeight="1">
      <c r="A6439" s="13">
        <v>42192.05208331772</v>
      </c>
      <c r="B6439" s="12">
        <v>185.0</v>
      </c>
    </row>
    <row r="6440" ht="15.75" customHeight="1">
      <c r="A6440" s="13">
        <v>42192.062499984386</v>
      </c>
      <c r="B6440" s="12">
        <v>182.0</v>
      </c>
    </row>
    <row r="6441" ht="15.75" customHeight="1">
      <c r="A6441" s="13">
        <v>42192.07291665105</v>
      </c>
      <c r="B6441" s="12">
        <v>190.0</v>
      </c>
    </row>
    <row r="6442" ht="15.75" customHeight="1">
      <c r="A6442" s="13">
        <v>42192.083333317714</v>
      </c>
      <c r="B6442" s="12">
        <v>177.0</v>
      </c>
    </row>
    <row r="6443" ht="15.75" customHeight="1">
      <c r="A6443" s="13">
        <v>42192.09374998438</v>
      </c>
      <c r="B6443" s="12">
        <v>184.0</v>
      </c>
    </row>
    <row r="6444" ht="15.75" customHeight="1">
      <c r="A6444" s="13">
        <v>42192.10416665104</v>
      </c>
      <c r="B6444" s="12">
        <v>188.0</v>
      </c>
    </row>
    <row r="6445" ht="15.75" customHeight="1">
      <c r="A6445" s="13">
        <v>42192.11458331771</v>
      </c>
      <c r="B6445" s="12">
        <v>185.0</v>
      </c>
    </row>
    <row r="6446" ht="15.75" customHeight="1">
      <c r="A6446" s="13">
        <v>42192.12499998437</v>
      </c>
      <c r="B6446" s="12">
        <v>174.0</v>
      </c>
    </row>
    <row r="6447" ht="15.75" customHeight="1">
      <c r="A6447" s="13">
        <v>42192.135416651035</v>
      </c>
      <c r="B6447" s="12">
        <v>170.0</v>
      </c>
    </row>
    <row r="6448" ht="15.75" customHeight="1">
      <c r="A6448" s="13">
        <v>42192.1458333177</v>
      </c>
      <c r="B6448" s="12">
        <v>176.0</v>
      </c>
    </row>
    <row r="6449" ht="15.75" customHeight="1">
      <c r="A6449" s="13">
        <v>42192.156249984364</v>
      </c>
      <c r="B6449" s="12">
        <v>181.0</v>
      </c>
    </row>
    <row r="6450" ht="15.75" customHeight="1">
      <c r="A6450" s="13">
        <v>42192.16666665103</v>
      </c>
      <c r="B6450" s="12">
        <v>176.0</v>
      </c>
    </row>
    <row r="6451" ht="15.75" customHeight="1">
      <c r="A6451" s="13">
        <v>42192.17708331769</v>
      </c>
      <c r="B6451" s="12">
        <v>182.0</v>
      </c>
    </row>
    <row r="6452" ht="15.75" customHeight="1">
      <c r="A6452" s="13">
        <v>42192.18749998436</v>
      </c>
      <c r="B6452" s="12">
        <v>183.0</v>
      </c>
    </row>
    <row r="6453" ht="15.75" customHeight="1">
      <c r="A6453" s="13">
        <v>42192.19791665102</v>
      </c>
      <c r="B6453" s="12">
        <v>180.0</v>
      </c>
    </row>
    <row r="6454" ht="15.75" customHeight="1">
      <c r="A6454" s="13">
        <v>42192.208333317685</v>
      </c>
      <c r="B6454" s="12">
        <v>176.0</v>
      </c>
    </row>
    <row r="6455" ht="15.75" customHeight="1">
      <c r="A6455" s="13">
        <v>42192.21874998435</v>
      </c>
      <c r="B6455" s="12">
        <v>176.0</v>
      </c>
    </row>
    <row r="6456" ht="15.75" customHeight="1">
      <c r="A6456" s="13">
        <v>42192.229166651014</v>
      </c>
      <c r="B6456" s="12">
        <v>177.0</v>
      </c>
    </row>
    <row r="6457" ht="15.75" customHeight="1">
      <c r="A6457" s="13">
        <v>42192.23958331768</v>
      </c>
      <c r="B6457" s="12">
        <v>180.0</v>
      </c>
    </row>
    <row r="6458" ht="15.75" customHeight="1">
      <c r="A6458" s="13">
        <v>42192.24999998434</v>
      </c>
      <c r="B6458" s="12">
        <v>180.0</v>
      </c>
    </row>
    <row r="6459" ht="15.75" customHeight="1">
      <c r="A6459" s="13">
        <v>42192.26041665101</v>
      </c>
      <c r="B6459" s="12">
        <v>172.0</v>
      </c>
    </row>
    <row r="6460" ht="15.75" customHeight="1">
      <c r="A6460" s="13">
        <v>42192.27083331767</v>
      </c>
      <c r="B6460" s="12">
        <v>186.0</v>
      </c>
    </row>
    <row r="6461" ht="15.75" customHeight="1">
      <c r="A6461" s="13">
        <v>42192.281249984335</v>
      </c>
      <c r="B6461" s="12">
        <v>181.0</v>
      </c>
    </row>
    <row r="6462" ht="15.75" customHeight="1">
      <c r="A6462" s="13">
        <v>42192.291666651</v>
      </c>
      <c r="B6462" s="12">
        <v>183.0</v>
      </c>
    </row>
    <row r="6463" ht="15.75" customHeight="1">
      <c r="A6463" s="13">
        <v>42192.30208331766</v>
      </c>
      <c r="B6463" s="12">
        <v>187.0</v>
      </c>
    </row>
    <row r="6464" ht="15.75" customHeight="1">
      <c r="A6464" s="13">
        <v>42192.31249998433</v>
      </c>
      <c r="B6464" s="12">
        <v>178.0</v>
      </c>
    </row>
    <row r="6465" ht="15.75" customHeight="1">
      <c r="A6465" s="13">
        <v>42192.32291665099</v>
      </c>
      <c r="B6465" s="12">
        <v>195.0</v>
      </c>
    </row>
    <row r="6466" ht="15.75" customHeight="1">
      <c r="A6466" s="13">
        <v>42192.333333317656</v>
      </c>
      <c r="B6466" s="12">
        <v>191.0</v>
      </c>
    </row>
    <row r="6467" ht="15.75" customHeight="1">
      <c r="A6467" s="13">
        <v>42192.34374998432</v>
      </c>
      <c r="B6467" s="12">
        <v>195.0</v>
      </c>
    </row>
    <row r="6468" ht="15.75" customHeight="1">
      <c r="A6468" s="13">
        <v>42192.354166650985</v>
      </c>
      <c r="B6468" s="12">
        <v>188.0</v>
      </c>
    </row>
    <row r="6469" ht="15.75" customHeight="1">
      <c r="A6469" s="13">
        <v>42192.36458331765</v>
      </c>
      <c r="B6469" s="12">
        <v>205.0</v>
      </c>
    </row>
    <row r="6470" ht="15.75" customHeight="1">
      <c r="A6470" s="13">
        <v>42192.37499998431</v>
      </c>
      <c r="B6470" s="12">
        <v>204.0</v>
      </c>
    </row>
    <row r="6471" ht="15.75" customHeight="1">
      <c r="A6471" s="13">
        <v>42192.38541665098</v>
      </c>
      <c r="B6471" s="12">
        <v>202.0</v>
      </c>
    </row>
    <row r="6472" ht="15.75" customHeight="1">
      <c r="A6472" s="13">
        <v>42192.39583331764</v>
      </c>
      <c r="B6472" s="12">
        <v>213.0</v>
      </c>
    </row>
    <row r="6473" ht="15.75" customHeight="1">
      <c r="A6473" s="13">
        <v>42192.406249984306</v>
      </c>
      <c r="B6473" s="12">
        <v>215.0</v>
      </c>
    </row>
    <row r="6474" ht="15.75" customHeight="1">
      <c r="A6474" s="13">
        <v>42192.41666665097</v>
      </c>
      <c r="B6474" s="12">
        <v>215.0</v>
      </c>
    </row>
    <row r="6475" ht="15.75" customHeight="1">
      <c r="A6475" s="13">
        <v>42192.427083317634</v>
      </c>
      <c r="B6475" s="12">
        <v>219.0</v>
      </c>
    </row>
    <row r="6476" ht="15.75" customHeight="1">
      <c r="A6476" s="13">
        <v>42192.4374999843</v>
      </c>
      <c r="B6476" s="12">
        <v>224.0</v>
      </c>
    </row>
    <row r="6477" ht="15.75" customHeight="1">
      <c r="A6477" s="13">
        <v>42192.44791665096</v>
      </c>
      <c r="B6477" s="12">
        <v>225.0</v>
      </c>
    </row>
    <row r="6478" ht="15.75" customHeight="1">
      <c r="A6478" s="13">
        <v>42192.45833331763</v>
      </c>
      <c r="B6478" s="12">
        <v>225.0</v>
      </c>
    </row>
    <row r="6479" ht="15.75" customHeight="1">
      <c r="A6479" s="13">
        <v>42192.46874998429</v>
      </c>
      <c r="B6479" s="12">
        <v>229.0</v>
      </c>
    </row>
    <row r="6480" ht="15.75" customHeight="1">
      <c r="A6480" s="13">
        <v>42192.479166650955</v>
      </c>
      <c r="B6480" s="12">
        <v>228.0</v>
      </c>
    </row>
    <row r="6481" ht="15.75" customHeight="1">
      <c r="A6481" s="13">
        <v>42192.48958331762</v>
      </c>
      <c r="B6481" s="12">
        <v>235.0</v>
      </c>
    </row>
    <row r="6482" ht="15.75" customHeight="1">
      <c r="A6482" s="13">
        <v>42192.499999984284</v>
      </c>
      <c r="B6482" s="12">
        <v>232.0</v>
      </c>
    </row>
    <row r="6483" ht="15.75" customHeight="1">
      <c r="A6483" s="13">
        <v>42192.51041665095</v>
      </c>
      <c r="B6483" s="12">
        <v>239.0</v>
      </c>
    </row>
    <row r="6484" ht="15.75" customHeight="1">
      <c r="A6484" s="13">
        <v>42192.52083331761</v>
      </c>
      <c r="B6484" s="12">
        <v>246.0</v>
      </c>
    </row>
    <row r="6485" ht="15.75" customHeight="1">
      <c r="A6485" s="13">
        <v>42192.53124998428</v>
      </c>
      <c r="B6485" s="12">
        <v>242.0</v>
      </c>
    </row>
    <row r="6486" ht="15.75" customHeight="1">
      <c r="A6486" s="13">
        <v>42192.54166665094</v>
      </c>
      <c r="B6486" s="12">
        <v>260.0</v>
      </c>
    </row>
    <row r="6487" ht="15.75" customHeight="1">
      <c r="A6487" s="13">
        <v>42192.552083317605</v>
      </c>
      <c r="B6487" s="12">
        <v>241.0</v>
      </c>
    </row>
    <row r="6488" ht="15.75" customHeight="1">
      <c r="A6488" s="13">
        <v>42192.56249998427</v>
      </c>
      <c r="B6488" s="12">
        <v>258.0</v>
      </c>
    </row>
    <row r="6489" ht="15.75" customHeight="1">
      <c r="A6489" s="13">
        <v>42192.57291665093</v>
      </c>
      <c r="B6489" s="12">
        <v>252.0</v>
      </c>
    </row>
    <row r="6490" ht="15.75" customHeight="1">
      <c r="A6490" s="13">
        <v>42192.5833333176</v>
      </c>
      <c r="B6490" s="12">
        <v>263.0</v>
      </c>
    </row>
    <row r="6491" ht="15.75" customHeight="1">
      <c r="A6491" s="13">
        <v>42192.59374998426</v>
      </c>
      <c r="B6491" s="12">
        <v>261.0</v>
      </c>
    </row>
    <row r="6492" ht="15.75" customHeight="1">
      <c r="A6492" s="13">
        <v>42192.604166650926</v>
      </c>
      <c r="B6492" s="12">
        <v>268.0</v>
      </c>
    </row>
    <row r="6493" ht="15.75" customHeight="1">
      <c r="A6493" s="13">
        <v>42192.61458331759</v>
      </c>
      <c r="B6493" s="12">
        <v>262.0</v>
      </c>
    </row>
    <row r="6494" ht="15.75" customHeight="1">
      <c r="A6494" s="13">
        <v>42192.624999984255</v>
      </c>
      <c r="B6494" s="12">
        <v>274.0</v>
      </c>
    </row>
    <row r="6495" ht="15.75" customHeight="1">
      <c r="A6495" s="13">
        <v>42192.63541665092</v>
      </c>
      <c r="B6495" s="12">
        <v>263.0</v>
      </c>
    </row>
    <row r="6496" ht="15.75" customHeight="1">
      <c r="A6496" s="13">
        <v>42192.64583331758</v>
      </c>
      <c r="B6496" s="12">
        <v>273.0</v>
      </c>
    </row>
    <row r="6497" ht="15.75" customHeight="1">
      <c r="A6497" s="13">
        <v>42192.65624998425</v>
      </c>
      <c r="B6497" s="12">
        <v>267.0</v>
      </c>
    </row>
    <row r="6498" ht="15.75" customHeight="1">
      <c r="A6498" s="13">
        <v>42192.66666665091</v>
      </c>
      <c r="B6498" s="12">
        <v>279.0</v>
      </c>
    </row>
    <row r="6499" ht="15.75" customHeight="1">
      <c r="A6499" s="13">
        <v>42192.677083317576</v>
      </c>
      <c r="B6499" s="12">
        <v>266.0</v>
      </c>
    </row>
    <row r="6500" ht="15.75" customHeight="1">
      <c r="A6500" s="13">
        <v>42192.68749998424</v>
      </c>
      <c r="B6500" s="12">
        <v>267.0</v>
      </c>
    </row>
    <row r="6501" ht="15.75" customHeight="1">
      <c r="A6501" s="13">
        <v>42192.697916650905</v>
      </c>
      <c r="B6501" s="12">
        <v>253.0</v>
      </c>
    </row>
    <row r="6502" ht="15.75" customHeight="1">
      <c r="A6502" s="13">
        <v>42192.70833331757</v>
      </c>
      <c r="B6502" s="12">
        <v>276.0</v>
      </c>
    </row>
    <row r="6503" ht="15.75" customHeight="1">
      <c r="A6503" s="13">
        <v>42192.71874998423</v>
      </c>
      <c r="B6503" s="12">
        <v>268.0</v>
      </c>
    </row>
    <row r="6504" ht="15.75" customHeight="1">
      <c r="A6504" s="13">
        <v>42192.7291666509</v>
      </c>
      <c r="B6504" s="12">
        <v>270.0</v>
      </c>
    </row>
    <row r="6505" ht="15.75" customHeight="1">
      <c r="A6505" s="13">
        <v>42192.73958331756</v>
      </c>
      <c r="B6505" s="12">
        <v>260.0</v>
      </c>
    </row>
    <row r="6506" ht="15.75" customHeight="1">
      <c r="A6506" s="13">
        <v>42192.749999984226</v>
      </c>
      <c r="B6506" s="12">
        <v>271.0</v>
      </c>
    </row>
    <row r="6507" ht="15.75" customHeight="1">
      <c r="A6507" s="13">
        <v>42192.76041665089</v>
      </c>
      <c r="B6507" s="12">
        <v>257.0</v>
      </c>
    </row>
    <row r="6508" ht="15.75" customHeight="1">
      <c r="A6508" s="13">
        <v>42192.770833317554</v>
      </c>
      <c r="B6508" s="12">
        <v>264.0</v>
      </c>
    </row>
    <row r="6509" ht="15.75" customHeight="1">
      <c r="A6509" s="13">
        <v>42192.78124998422</v>
      </c>
      <c r="B6509" s="12">
        <v>256.0</v>
      </c>
    </row>
    <row r="6510" ht="15.75" customHeight="1">
      <c r="A6510" s="13">
        <v>42192.79166665088</v>
      </c>
      <c r="B6510" s="12">
        <v>264.0</v>
      </c>
    </row>
    <row r="6511" ht="15.75" customHeight="1">
      <c r="A6511" s="13">
        <v>42192.80208331755</v>
      </c>
      <c r="B6511" s="12">
        <v>252.0</v>
      </c>
    </row>
    <row r="6512" ht="15.75" customHeight="1">
      <c r="A6512" s="13">
        <v>42192.81249998421</v>
      </c>
      <c r="B6512" s="12">
        <v>238.0</v>
      </c>
    </row>
    <row r="6513" ht="15.75" customHeight="1">
      <c r="A6513" s="13">
        <v>42192.822916650875</v>
      </c>
      <c r="B6513" s="12">
        <v>238.0</v>
      </c>
    </row>
    <row r="6514" ht="15.75" customHeight="1">
      <c r="A6514" s="13">
        <v>42192.83333331754</v>
      </c>
      <c r="B6514" s="12">
        <v>238.0</v>
      </c>
    </row>
    <row r="6515" ht="15.75" customHeight="1">
      <c r="A6515" s="13">
        <v>42192.843749984204</v>
      </c>
      <c r="B6515" s="12">
        <v>241.0</v>
      </c>
    </row>
    <row r="6516" ht="15.75" customHeight="1">
      <c r="A6516" s="13">
        <v>42192.85416665087</v>
      </c>
      <c r="B6516" s="12">
        <v>230.0</v>
      </c>
    </row>
    <row r="6517" ht="15.75" customHeight="1">
      <c r="A6517" s="13">
        <v>42192.86458331753</v>
      </c>
      <c r="B6517" s="12">
        <v>221.0</v>
      </c>
    </row>
    <row r="6518" ht="15.75" customHeight="1">
      <c r="A6518" s="13">
        <v>42192.8749999842</v>
      </c>
      <c r="B6518" s="12">
        <v>221.0</v>
      </c>
    </row>
    <row r="6519" ht="15.75" customHeight="1">
      <c r="A6519" s="13">
        <v>42192.88541665086</v>
      </c>
      <c r="B6519" s="12">
        <v>212.0</v>
      </c>
    </row>
    <row r="6520" ht="15.75" customHeight="1">
      <c r="A6520" s="13">
        <v>42192.895833317525</v>
      </c>
      <c r="B6520" s="12">
        <v>210.0</v>
      </c>
    </row>
    <row r="6521" ht="15.75" customHeight="1">
      <c r="A6521" s="13">
        <v>42192.90624998419</v>
      </c>
      <c r="B6521" s="12">
        <v>210.0</v>
      </c>
    </row>
    <row r="6522" ht="15.75" customHeight="1">
      <c r="A6522" s="13">
        <v>42192.91666665085</v>
      </c>
      <c r="B6522" s="12">
        <v>193.0</v>
      </c>
    </row>
    <row r="6523" ht="15.75" customHeight="1">
      <c r="A6523" s="13">
        <v>42192.92708331752</v>
      </c>
      <c r="B6523" s="12">
        <v>199.0</v>
      </c>
    </row>
    <row r="6524" ht="15.75" customHeight="1">
      <c r="A6524" s="13">
        <v>42192.93749998418</v>
      </c>
      <c r="B6524" s="12">
        <v>191.0</v>
      </c>
    </row>
    <row r="6525" ht="15.75" customHeight="1">
      <c r="A6525" s="13">
        <v>42192.947916650846</v>
      </c>
      <c r="B6525" s="12">
        <v>189.0</v>
      </c>
    </row>
    <row r="6526" ht="15.75" customHeight="1">
      <c r="A6526" s="13">
        <v>42192.95833331751</v>
      </c>
      <c r="B6526" s="12">
        <v>192.0</v>
      </c>
    </row>
    <row r="6527" ht="15.75" customHeight="1">
      <c r="A6527" s="13">
        <v>42192.968749984175</v>
      </c>
      <c r="B6527" s="12">
        <v>181.0</v>
      </c>
    </row>
    <row r="6528" ht="15.75" customHeight="1">
      <c r="A6528" s="13">
        <v>42192.97916665084</v>
      </c>
      <c r="B6528" s="12">
        <v>178.0</v>
      </c>
    </row>
    <row r="6529" ht="15.75" customHeight="1">
      <c r="A6529" s="13">
        <v>42192.9895833175</v>
      </c>
      <c r="B6529" s="12">
        <v>178.0</v>
      </c>
    </row>
    <row r="6530" ht="15.75" customHeight="1">
      <c r="A6530" s="13">
        <v>42192.99999998417</v>
      </c>
      <c r="B6530" s="12">
        <v>174.0</v>
      </c>
    </row>
    <row r="6531" ht="15.75" customHeight="1">
      <c r="A6531" s="13">
        <v>42193.01041665083</v>
      </c>
      <c r="B6531" s="12">
        <v>165.0</v>
      </c>
    </row>
    <row r="6532" ht="15.75" customHeight="1">
      <c r="A6532" s="13">
        <v>42193.020833317496</v>
      </c>
      <c r="B6532" s="12">
        <v>188.0</v>
      </c>
    </row>
    <row r="6533" ht="15.75" customHeight="1">
      <c r="A6533" s="13">
        <v>42193.03124998416</v>
      </c>
      <c r="B6533" s="12">
        <v>180.0</v>
      </c>
    </row>
    <row r="6534" ht="15.75" customHeight="1">
      <c r="A6534" s="13">
        <v>42193.041666650824</v>
      </c>
      <c r="B6534" s="12">
        <v>177.0</v>
      </c>
    </row>
    <row r="6535" ht="15.75" customHeight="1">
      <c r="A6535" s="13">
        <v>42193.05208331749</v>
      </c>
      <c r="B6535" s="12">
        <v>175.0</v>
      </c>
    </row>
    <row r="6536" ht="15.75" customHeight="1">
      <c r="A6536" s="13">
        <v>42193.06249998415</v>
      </c>
      <c r="B6536" s="12">
        <v>175.0</v>
      </c>
    </row>
    <row r="6537" ht="15.75" customHeight="1">
      <c r="A6537" s="13">
        <v>42193.07291665082</v>
      </c>
      <c r="B6537" s="12">
        <v>181.0</v>
      </c>
    </row>
    <row r="6538" ht="15.75" customHeight="1">
      <c r="A6538" s="13">
        <v>42193.08333331748</v>
      </c>
      <c r="B6538" s="12">
        <v>176.0</v>
      </c>
    </row>
    <row r="6539" ht="15.75" customHeight="1">
      <c r="A6539" s="13">
        <v>42193.093749984146</v>
      </c>
      <c r="B6539" s="12">
        <v>173.0</v>
      </c>
    </row>
    <row r="6540" ht="15.75" customHeight="1">
      <c r="A6540" s="13">
        <v>42193.10416665081</v>
      </c>
      <c r="B6540" s="12">
        <v>177.0</v>
      </c>
    </row>
    <row r="6541" ht="15.75" customHeight="1">
      <c r="A6541" s="13">
        <v>42193.114583317474</v>
      </c>
      <c r="B6541" s="12">
        <v>170.0</v>
      </c>
    </row>
    <row r="6542" ht="15.75" customHeight="1">
      <c r="A6542" s="13">
        <v>42193.12499998414</v>
      </c>
      <c r="B6542" s="12">
        <v>167.0</v>
      </c>
    </row>
    <row r="6543" ht="15.75" customHeight="1">
      <c r="A6543" s="13">
        <v>42193.1354166508</v>
      </c>
      <c r="B6543" s="12">
        <v>170.0</v>
      </c>
    </row>
    <row r="6544" ht="15.75" customHeight="1">
      <c r="A6544" s="13">
        <v>42193.14583331747</v>
      </c>
      <c r="B6544" s="12">
        <v>176.0</v>
      </c>
    </row>
    <row r="6545" ht="15.75" customHeight="1">
      <c r="A6545" s="13">
        <v>42193.15624998413</v>
      </c>
      <c r="B6545" s="12">
        <v>168.0</v>
      </c>
    </row>
    <row r="6546" ht="15.75" customHeight="1">
      <c r="A6546" s="13">
        <v>42193.166666650795</v>
      </c>
      <c r="B6546" s="12">
        <v>166.0</v>
      </c>
    </row>
    <row r="6547" ht="15.75" customHeight="1">
      <c r="A6547" s="13">
        <v>42193.17708331746</v>
      </c>
      <c r="B6547" s="12">
        <v>161.0</v>
      </c>
    </row>
    <row r="6548" ht="15.75" customHeight="1">
      <c r="A6548" s="13">
        <v>42193.187499984124</v>
      </c>
      <c r="B6548" s="12">
        <v>170.0</v>
      </c>
    </row>
    <row r="6549" ht="15.75" customHeight="1">
      <c r="A6549" s="13">
        <v>42193.19791665079</v>
      </c>
      <c r="B6549" s="12">
        <v>159.0</v>
      </c>
    </row>
    <row r="6550" ht="15.75" customHeight="1">
      <c r="A6550" s="13">
        <v>42193.20833331745</v>
      </c>
      <c r="B6550" s="12">
        <v>180.0</v>
      </c>
    </row>
    <row r="6551" ht="15.75" customHeight="1">
      <c r="A6551" s="13">
        <v>42193.21874998412</v>
      </c>
      <c r="B6551" s="12">
        <v>160.0</v>
      </c>
    </row>
    <row r="6552" ht="15.75" customHeight="1">
      <c r="A6552" s="13">
        <v>42193.22916665078</v>
      </c>
      <c r="B6552" s="12">
        <v>162.0</v>
      </c>
    </row>
    <row r="6553" ht="15.75" customHeight="1">
      <c r="A6553" s="13">
        <v>42193.239583317445</v>
      </c>
      <c r="B6553" s="12">
        <v>160.0</v>
      </c>
    </row>
    <row r="6554" ht="15.75" customHeight="1">
      <c r="A6554" s="13">
        <v>42193.24999998411</v>
      </c>
      <c r="B6554" s="12">
        <v>166.0</v>
      </c>
    </row>
    <row r="6555" ht="15.75" customHeight="1">
      <c r="A6555" s="13">
        <v>42193.26041665077</v>
      </c>
      <c r="B6555" s="12">
        <v>167.0</v>
      </c>
    </row>
    <row r="6556" ht="15.75" customHeight="1">
      <c r="A6556" s="13">
        <v>42193.27083331744</v>
      </c>
      <c r="B6556" s="12">
        <v>166.0</v>
      </c>
    </row>
    <row r="6557" ht="15.75" customHeight="1">
      <c r="A6557" s="13">
        <v>42193.2812499841</v>
      </c>
      <c r="B6557" s="12">
        <v>162.0</v>
      </c>
    </row>
    <row r="6558" ht="15.75" customHeight="1">
      <c r="A6558" s="13">
        <v>42193.291666650766</v>
      </c>
      <c r="B6558" s="12">
        <v>164.0</v>
      </c>
    </row>
    <row r="6559" ht="15.75" customHeight="1">
      <c r="A6559" s="13">
        <v>42193.30208331743</v>
      </c>
      <c r="B6559" s="12">
        <v>172.0</v>
      </c>
    </row>
    <row r="6560" ht="15.75" customHeight="1">
      <c r="A6560" s="13">
        <v>42193.312499984095</v>
      </c>
      <c r="B6560" s="12">
        <v>182.0</v>
      </c>
    </row>
    <row r="6561" ht="15.75" customHeight="1">
      <c r="A6561" s="13">
        <v>42193.32291665076</v>
      </c>
      <c r="B6561" s="12">
        <v>167.0</v>
      </c>
    </row>
    <row r="6562" ht="15.75" customHeight="1">
      <c r="A6562" s="13">
        <v>42193.33333331742</v>
      </c>
      <c r="B6562" s="12">
        <v>168.0</v>
      </c>
    </row>
    <row r="6563" ht="15.75" customHeight="1">
      <c r="A6563" s="13">
        <v>42193.34374998409</v>
      </c>
      <c r="B6563" s="12">
        <v>190.0</v>
      </c>
    </row>
    <row r="6564" ht="15.75" customHeight="1">
      <c r="A6564" s="13">
        <v>42193.35416665075</v>
      </c>
      <c r="B6564" s="12">
        <v>189.0</v>
      </c>
    </row>
    <row r="6565" ht="15.75" customHeight="1">
      <c r="A6565" s="13">
        <v>42193.364583317416</v>
      </c>
      <c r="B6565" s="12">
        <v>204.0</v>
      </c>
    </row>
    <row r="6566" ht="15.75" customHeight="1">
      <c r="A6566" s="13">
        <v>42193.37499998408</v>
      </c>
      <c r="B6566" s="12">
        <v>196.0</v>
      </c>
    </row>
    <row r="6567" ht="15.75" customHeight="1">
      <c r="A6567" s="13">
        <v>42193.385416650744</v>
      </c>
      <c r="B6567" s="12">
        <v>201.0</v>
      </c>
    </row>
    <row r="6568" ht="15.75" customHeight="1">
      <c r="A6568" s="13">
        <v>42193.39583331741</v>
      </c>
      <c r="B6568" s="12">
        <v>215.0</v>
      </c>
    </row>
    <row r="6569" ht="15.75" customHeight="1">
      <c r="A6569" s="13">
        <v>42193.40624998407</v>
      </c>
      <c r="B6569" s="12">
        <v>209.0</v>
      </c>
    </row>
    <row r="6570" ht="15.75" customHeight="1">
      <c r="A6570" s="13">
        <v>42193.41666665074</v>
      </c>
      <c r="B6570" s="12">
        <v>208.0</v>
      </c>
    </row>
    <row r="6571" ht="15.75" customHeight="1">
      <c r="A6571" s="13">
        <v>42193.4270833174</v>
      </c>
      <c r="B6571" s="12">
        <v>206.0</v>
      </c>
    </row>
    <row r="6572" ht="15.75" customHeight="1">
      <c r="A6572" s="13">
        <v>42193.437499984066</v>
      </c>
      <c r="B6572" s="12">
        <v>202.0</v>
      </c>
    </row>
    <row r="6573" ht="15.75" customHeight="1">
      <c r="A6573" s="13">
        <v>42193.44791665073</v>
      </c>
      <c r="B6573" s="12">
        <v>219.0</v>
      </c>
    </row>
    <row r="6574" ht="15.75" customHeight="1">
      <c r="A6574" s="13">
        <v>42193.458333317394</v>
      </c>
      <c r="B6574" s="12">
        <v>221.0</v>
      </c>
    </row>
    <row r="6575" ht="15.75" customHeight="1">
      <c r="A6575" s="13">
        <v>42193.46874998406</v>
      </c>
      <c r="B6575" s="12">
        <v>212.0</v>
      </c>
    </row>
    <row r="6576" ht="15.75" customHeight="1">
      <c r="A6576" s="13">
        <v>42193.47916665072</v>
      </c>
      <c r="B6576" s="12">
        <v>229.0</v>
      </c>
    </row>
    <row r="6577" ht="15.75" customHeight="1">
      <c r="A6577" s="13">
        <v>42193.48958331739</v>
      </c>
      <c r="B6577" s="12">
        <v>218.0</v>
      </c>
    </row>
    <row r="6578" ht="15.75" customHeight="1">
      <c r="A6578" s="13">
        <v>42193.49999998405</v>
      </c>
      <c r="B6578" s="12">
        <v>225.0</v>
      </c>
    </row>
    <row r="6579" ht="15.75" customHeight="1">
      <c r="A6579" s="13">
        <v>42193.510416650715</v>
      </c>
      <c r="B6579" s="12">
        <v>223.0</v>
      </c>
    </row>
    <row r="6580" ht="15.75" customHeight="1">
      <c r="A6580" s="13">
        <v>42193.52083331738</v>
      </c>
      <c r="B6580" s="12">
        <v>229.0</v>
      </c>
    </row>
    <row r="6581" ht="15.75" customHeight="1">
      <c r="A6581" s="13">
        <v>42193.531249984044</v>
      </c>
      <c r="B6581" s="12">
        <v>227.0</v>
      </c>
    </row>
    <row r="6582" ht="15.75" customHeight="1">
      <c r="A6582" s="13">
        <v>42193.54166665071</v>
      </c>
      <c r="B6582" s="12">
        <v>236.0</v>
      </c>
    </row>
    <row r="6583" ht="15.75" customHeight="1">
      <c r="A6583" s="13">
        <v>42193.55208331737</v>
      </c>
      <c r="B6583" s="12">
        <v>231.0</v>
      </c>
    </row>
    <row r="6584" ht="15.75" customHeight="1">
      <c r="A6584" s="13">
        <v>42193.56249998404</v>
      </c>
      <c r="B6584" s="12">
        <v>233.0</v>
      </c>
    </row>
    <row r="6585" ht="15.75" customHeight="1">
      <c r="A6585" s="13">
        <v>42193.5729166507</v>
      </c>
      <c r="B6585" s="12">
        <v>236.0</v>
      </c>
    </row>
    <row r="6586" ht="15.75" customHeight="1">
      <c r="A6586" s="13">
        <v>42193.583333317365</v>
      </c>
      <c r="B6586" s="12">
        <v>238.0</v>
      </c>
    </row>
    <row r="6587" ht="15.75" customHeight="1">
      <c r="A6587" s="13">
        <v>42193.59374998403</v>
      </c>
      <c r="B6587" s="12">
        <v>240.0</v>
      </c>
    </row>
    <row r="6588" ht="15.75" customHeight="1">
      <c r="A6588" s="13">
        <v>42193.60416665069</v>
      </c>
      <c r="B6588" s="12">
        <v>253.0</v>
      </c>
    </row>
    <row r="6589" ht="15.75" customHeight="1">
      <c r="A6589" s="13">
        <v>42193.61458331736</v>
      </c>
      <c r="B6589" s="12">
        <v>242.0</v>
      </c>
    </row>
    <row r="6590" ht="15.75" customHeight="1">
      <c r="A6590" s="13">
        <v>42193.62499998402</v>
      </c>
      <c r="B6590" s="12">
        <v>245.0</v>
      </c>
    </row>
    <row r="6591" ht="15.75" customHeight="1">
      <c r="A6591" s="13">
        <v>42193.635416650686</v>
      </c>
      <c r="B6591" s="12">
        <v>240.0</v>
      </c>
    </row>
    <row r="6592" ht="15.75" customHeight="1">
      <c r="A6592" s="13">
        <v>42193.64583331735</v>
      </c>
      <c r="B6592" s="12">
        <v>245.0</v>
      </c>
    </row>
    <row r="6593" ht="15.75" customHeight="1">
      <c r="A6593" s="13">
        <v>42193.656249984015</v>
      </c>
      <c r="B6593" s="12">
        <v>248.0</v>
      </c>
    </row>
    <row r="6594" ht="15.75" customHeight="1">
      <c r="A6594" s="13">
        <v>42193.66666665068</v>
      </c>
      <c r="B6594" s="12">
        <v>241.0</v>
      </c>
    </row>
    <row r="6595" ht="15.75" customHeight="1">
      <c r="A6595" s="13">
        <v>42193.67708331734</v>
      </c>
      <c r="B6595" s="12">
        <v>238.0</v>
      </c>
    </row>
    <row r="6596" ht="15.75" customHeight="1">
      <c r="A6596" s="13">
        <v>42193.68749998401</v>
      </c>
      <c r="B6596" s="12">
        <v>247.0</v>
      </c>
    </row>
    <row r="6597" ht="15.75" customHeight="1">
      <c r="A6597" s="13">
        <v>42193.69791665067</v>
      </c>
      <c r="B6597" s="12">
        <v>240.0</v>
      </c>
    </row>
    <row r="6598" ht="15.75" customHeight="1">
      <c r="A6598" s="13">
        <v>42193.708333317336</v>
      </c>
      <c r="B6598" s="12">
        <v>249.0</v>
      </c>
    </row>
    <row r="6599" ht="15.75" customHeight="1">
      <c r="A6599" s="13">
        <v>42193.718749984</v>
      </c>
      <c r="B6599" s="12">
        <v>260.0</v>
      </c>
    </row>
    <row r="6600" ht="15.75" customHeight="1">
      <c r="A6600" s="13">
        <v>42193.729166650664</v>
      </c>
      <c r="B6600" s="12">
        <v>246.0</v>
      </c>
    </row>
    <row r="6601" ht="15.75" customHeight="1">
      <c r="A6601" s="13">
        <v>42193.73958331733</v>
      </c>
      <c r="B6601" s="12">
        <v>245.0</v>
      </c>
    </row>
    <row r="6602" ht="15.75" customHeight="1">
      <c r="A6602" s="13">
        <v>42193.74999998399</v>
      </c>
      <c r="B6602" s="12">
        <v>242.0</v>
      </c>
    </row>
    <row r="6603" ht="15.75" customHeight="1">
      <c r="A6603" s="13">
        <v>42193.76041665066</v>
      </c>
      <c r="B6603" s="12">
        <v>227.0</v>
      </c>
    </row>
    <row r="6604" ht="15.75" customHeight="1">
      <c r="A6604" s="13">
        <v>42193.77083331732</v>
      </c>
      <c r="B6604" s="12">
        <v>233.0</v>
      </c>
    </row>
    <row r="6605" ht="15.75" customHeight="1">
      <c r="A6605" s="13">
        <v>42193.781249983986</v>
      </c>
      <c r="B6605" s="12">
        <v>228.0</v>
      </c>
    </row>
    <row r="6606" ht="15.75" customHeight="1">
      <c r="A6606" s="13">
        <v>42193.79166665065</v>
      </c>
      <c r="B6606" s="12">
        <v>223.0</v>
      </c>
    </row>
    <row r="6607" ht="15.75" customHeight="1">
      <c r="A6607" s="13">
        <v>42193.802083317314</v>
      </c>
      <c r="B6607" s="12">
        <v>223.0</v>
      </c>
    </row>
    <row r="6608" ht="15.75" customHeight="1">
      <c r="A6608" s="13">
        <v>42193.81249998398</v>
      </c>
      <c r="B6608" s="12">
        <v>227.0</v>
      </c>
    </row>
    <row r="6609" ht="15.75" customHeight="1">
      <c r="A6609" s="13">
        <v>42193.82291665064</v>
      </c>
      <c r="B6609" s="12">
        <v>227.0</v>
      </c>
    </row>
    <row r="6610" ht="15.75" customHeight="1">
      <c r="A6610" s="13">
        <v>42193.83333331731</v>
      </c>
      <c r="B6610" s="12">
        <v>216.0</v>
      </c>
    </row>
    <row r="6611" ht="15.75" customHeight="1">
      <c r="A6611" s="13">
        <v>42193.84374998397</v>
      </c>
      <c r="B6611" s="12">
        <v>206.0</v>
      </c>
    </row>
    <row r="6612" ht="15.75" customHeight="1">
      <c r="A6612" s="13">
        <v>42193.854166650635</v>
      </c>
      <c r="B6612" s="12">
        <v>211.0</v>
      </c>
    </row>
    <row r="6613" ht="15.75" customHeight="1">
      <c r="A6613" s="13">
        <v>42193.8645833173</v>
      </c>
      <c r="B6613" s="12">
        <v>209.0</v>
      </c>
    </row>
    <row r="6614" ht="15.75" customHeight="1">
      <c r="A6614" s="13">
        <v>42193.874999983964</v>
      </c>
      <c r="B6614" s="12">
        <v>209.0</v>
      </c>
    </row>
    <row r="6615" ht="15.75" customHeight="1">
      <c r="A6615" s="13">
        <v>42193.88541665063</v>
      </c>
      <c r="B6615" s="12">
        <v>179.0</v>
      </c>
    </row>
    <row r="6616" ht="15.75" customHeight="1">
      <c r="A6616" s="13">
        <v>42193.89583331729</v>
      </c>
      <c r="B6616" s="12">
        <v>178.0</v>
      </c>
    </row>
    <row r="6617" ht="15.75" customHeight="1">
      <c r="A6617" s="13">
        <v>42193.90624998396</v>
      </c>
      <c r="B6617" s="12">
        <v>189.0</v>
      </c>
    </row>
    <row r="6618" ht="15.75" customHeight="1">
      <c r="A6618" s="13">
        <v>42193.91666665062</v>
      </c>
      <c r="B6618" s="12">
        <v>185.0</v>
      </c>
    </row>
    <row r="6619" ht="15.75" customHeight="1">
      <c r="A6619" s="13">
        <v>42193.927083317285</v>
      </c>
      <c r="B6619" s="12">
        <v>187.0</v>
      </c>
    </row>
    <row r="6620" ht="15.75" customHeight="1">
      <c r="A6620" s="13">
        <v>42193.93749998395</v>
      </c>
      <c r="B6620" s="12">
        <v>198.0</v>
      </c>
    </row>
    <row r="6621" ht="15.75" customHeight="1">
      <c r="A6621" s="13">
        <v>42193.94791665061</v>
      </c>
      <c r="B6621" s="12">
        <v>192.0</v>
      </c>
    </row>
    <row r="6622" ht="15.75" customHeight="1">
      <c r="A6622" s="13">
        <v>42193.95833331728</v>
      </c>
      <c r="B6622" s="12">
        <v>191.0</v>
      </c>
    </row>
    <row r="6623" ht="15.75" customHeight="1">
      <c r="A6623" s="13">
        <v>42193.96874998394</v>
      </c>
      <c r="B6623" s="12">
        <v>191.0</v>
      </c>
    </row>
    <row r="6624" ht="15.75" customHeight="1">
      <c r="A6624" s="13">
        <v>42193.979166650606</v>
      </c>
      <c r="B6624" s="12">
        <v>190.0</v>
      </c>
    </row>
    <row r="6625" ht="15.75" customHeight="1">
      <c r="A6625" s="13">
        <v>42193.98958331727</v>
      </c>
      <c r="B6625" s="12">
        <v>189.0</v>
      </c>
    </row>
    <row r="6626" ht="15.75" customHeight="1">
      <c r="A6626" s="13">
        <v>42193.999999983935</v>
      </c>
      <c r="B6626" s="12">
        <v>182.0</v>
      </c>
    </row>
    <row r="6627" ht="15.75" customHeight="1">
      <c r="A6627" s="13">
        <v>42194.0104166506</v>
      </c>
      <c r="B6627" s="12">
        <v>177.0</v>
      </c>
    </row>
    <row r="6628" ht="15.75" customHeight="1">
      <c r="A6628" s="13">
        <v>42194.02083331726</v>
      </c>
      <c r="B6628" s="12">
        <v>185.0</v>
      </c>
    </row>
    <row r="6629" ht="15.75" customHeight="1">
      <c r="A6629" s="13">
        <v>42194.03124998393</v>
      </c>
      <c r="B6629" s="12">
        <v>167.0</v>
      </c>
    </row>
    <row r="6630" ht="15.75" customHeight="1">
      <c r="A6630" s="13">
        <v>42194.04166665059</v>
      </c>
      <c r="B6630" s="12">
        <v>171.0</v>
      </c>
    </row>
    <row r="6631" ht="15.75" customHeight="1">
      <c r="A6631" s="13">
        <v>42194.052083317256</v>
      </c>
      <c r="B6631" s="12">
        <v>173.0</v>
      </c>
    </row>
    <row r="6632" ht="15.75" customHeight="1">
      <c r="A6632" s="13">
        <v>42194.06249998392</v>
      </c>
      <c r="B6632" s="12">
        <v>174.0</v>
      </c>
    </row>
    <row r="6633" ht="15.75" customHeight="1">
      <c r="A6633" s="13">
        <v>42194.072916650584</v>
      </c>
      <c r="B6633" s="12">
        <v>181.0</v>
      </c>
    </row>
    <row r="6634" ht="15.75" customHeight="1">
      <c r="A6634" s="13">
        <v>42194.08333331725</v>
      </c>
      <c r="B6634" s="12">
        <v>173.0</v>
      </c>
    </row>
    <row r="6635" ht="15.75" customHeight="1">
      <c r="A6635" s="13">
        <v>42194.09374998391</v>
      </c>
      <c r="B6635" s="12">
        <v>168.0</v>
      </c>
    </row>
    <row r="6636" ht="15.75" customHeight="1">
      <c r="A6636" s="13">
        <v>42194.10416665058</v>
      </c>
      <c r="B6636" s="12">
        <v>165.0</v>
      </c>
    </row>
    <row r="6637" ht="15.75" customHeight="1">
      <c r="A6637" s="13">
        <v>42194.11458331724</v>
      </c>
      <c r="B6637" s="12">
        <v>171.0</v>
      </c>
    </row>
    <row r="6638" ht="15.75" customHeight="1">
      <c r="A6638" s="13">
        <v>42194.124999983906</v>
      </c>
      <c r="B6638" s="12">
        <v>165.0</v>
      </c>
    </row>
    <row r="6639" ht="15.75" customHeight="1">
      <c r="A6639" s="13">
        <v>42194.13541665057</v>
      </c>
      <c r="B6639" s="12">
        <v>177.0</v>
      </c>
    </row>
    <row r="6640" ht="15.75" customHeight="1">
      <c r="A6640" s="13">
        <v>42194.145833317234</v>
      </c>
      <c r="B6640" s="12">
        <v>172.0</v>
      </c>
    </row>
    <row r="6641" ht="15.75" customHeight="1">
      <c r="A6641" s="13">
        <v>42194.1562499839</v>
      </c>
      <c r="B6641" s="12">
        <v>165.0</v>
      </c>
    </row>
    <row r="6642" ht="15.75" customHeight="1">
      <c r="A6642" s="13">
        <v>42194.16666665056</v>
      </c>
      <c r="B6642" s="12">
        <v>167.0</v>
      </c>
    </row>
    <row r="6643" ht="15.75" customHeight="1">
      <c r="A6643" s="13">
        <v>42194.17708331723</v>
      </c>
      <c r="B6643" s="12">
        <v>174.0</v>
      </c>
    </row>
    <row r="6644" ht="15.75" customHeight="1">
      <c r="A6644" s="13">
        <v>42194.18749998389</v>
      </c>
      <c r="B6644" s="12">
        <v>170.0</v>
      </c>
    </row>
    <row r="6645" ht="15.75" customHeight="1">
      <c r="A6645" s="13">
        <v>42194.197916650555</v>
      </c>
      <c r="B6645" s="12">
        <v>165.0</v>
      </c>
    </row>
    <row r="6646" ht="15.75" customHeight="1">
      <c r="A6646" s="13">
        <v>42194.20833331722</v>
      </c>
      <c r="B6646" s="12">
        <v>174.0</v>
      </c>
    </row>
    <row r="6647" ht="15.75" customHeight="1">
      <c r="A6647" s="13">
        <v>42194.218749983884</v>
      </c>
      <c r="B6647" s="12">
        <v>165.0</v>
      </c>
    </row>
    <row r="6648" ht="15.75" customHeight="1">
      <c r="A6648" s="13">
        <v>42194.22916665055</v>
      </c>
      <c r="B6648" s="12">
        <v>172.0</v>
      </c>
    </row>
    <row r="6649" ht="15.75" customHeight="1">
      <c r="A6649" s="13">
        <v>42194.23958331721</v>
      </c>
      <c r="B6649" s="12">
        <v>168.0</v>
      </c>
    </row>
    <row r="6650" ht="15.75" customHeight="1">
      <c r="A6650" s="13">
        <v>42194.24999998388</v>
      </c>
      <c r="B6650" s="12">
        <v>164.0</v>
      </c>
    </row>
    <row r="6651" ht="15.75" customHeight="1">
      <c r="A6651" s="13">
        <v>42194.26041665054</v>
      </c>
      <c r="B6651" s="12">
        <v>171.0</v>
      </c>
    </row>
    <row r="6652" ht="15.75" customHeight="1">
      <c r="A6652" s="13">
        <v>42194.270833317205</v>
      </c>
      <c r="B6652" s="12">
        <v>162.0</v>
      </c>
    </row>
    <row r="6653" ht="15.75" customHeight="1">
      <c r="A6653" s="13">
        <v>42194.28124998387</v>
      </c>
      <c r="B6653" s="12">
        <v>180.0</v>
      </c>
    </row>
    <row r="6654" ht="15.75" customHeight="1">
      <c r="A6654" s="13">
        <v>42194.29166665053</v>
      </c>
      <c r="B6654" s="12">
        <v>179.0</v>
      </c>
    </row>
    <row r="6655" ht="15.75" customHeight="1">
      <c r="A6655" s="13">
        <v>42194.3020833172</v>
      </c>
      <c r="B6655" s="12">
        <v>177.0</v>
      </c>
    </row>
    <row r="6656" ht="15.75" customHeight="1">
      <c r="A6656" s="13">
        <v>42194.31249998386</v>
      </c>
      <c r="B6656" s="12">
        <v>171.0</v>
      </c>
    </row>
    <row r="6657" ht="15.75" customHeight="1">
      <c r="A6657" s="13">
        <v>42194.322916650526</v>
      </c>
      <c r="B6657" s="12">
        <v>178.0</v>
      </c>
    </row>
    <row r="6658" ht="15.75" customHeight="1">
      <c r="A6658" s="13">
        <v>42194.33333331719</v>
      </c>
      <c r="B6658" s="12">
        <v>192.0</v>
      </c>
    </row>
    <row r="6659" ht="15.75" customHeight="1">
      <c r="A6659" s="13">
        <v>42194.343749983855</v>
      </c>
      <c r="B6659" s="12">
        <v>186.0</v>
      </c>
    </row>
    <row r="6660" ht="15.75" customHeight="1">
      <c r="A6660" s="13">
        <v>42194.35416665052</v>
      </c>
      <c r="B6660" s="12">
        <v>189.0</v>
      </c>
    </row>
    <row r="6661" ht="15.75" customHeight="1">
      <c r="A6661" s="13">
        <v>42194.36458331718</v>
      </c>
      <c r="B6661" s="12">
        <v>193.0</v>
      </c>
    </row>
    <row r="6662" ht="15.75" customHeight="1">
      <c r="A6662" s="13">
        <v>42194.37499998385</v>
      </c>
      <c r="B6662" s="12">
        <v>203.0</v>
      </c>
    </row>
    <row r="6663" ht="15.75" customHeight="1">
      <c r="A6663" s="13">
        <v>42194.38541665051</v>
      </c>
      <c r="B6663" s="12">
        <v>199.0</v>
      </c>
    </row>
    <row r="6664" ht="15.75" customHeight="1">
      <c r="A6664" s="13">
        <v>42194.395833317176</v>
      </c>
      <c r="B6664" s="12">
        <v>195.0</v>
      </c>
    </row>
    <row r="6665" ht="15.75" customHeight="1">
      <c r="A6665" s="13">
        <v>42194.40624998384</v>
      </c>
      <c r="B6665" s="12">
        <v>203.0</v>
      </c>
    </row>
    <row r="6666" ht="15.75" customHeight="1">
      <c r="A6666" s="13">
        <v>42194.416666650504</v>
      </c>
      <c r="B6666" s="12">
        <v>200.0</v>
      </c>
    </row>
    <row r="6667" ht="15.75" customHeight="1">
      <c r="A6667" s="13">
        <v>42194.42708331717</v>
      </c>
      <c r="B6667" s="12">
        <v>213.0</v>
      </c>
    </row>
    <row r="6668" ht="15.75" customHeight="1">
      <c r="A6668" s="13">
        <v>42194.43749998383</v>
      </c>
      <c r="B6668" s="12">
        <v>214.0</v>
      </c>
    </row>
    <row r="6669" ht="15.75" customHeight="1">
      <c r="A6669" s="13">
        <v>42194.4479166505</v>
      </c>
      <c r="B6669" s="12">
        <v>208.0</v>
      </c>
    </row>
    <row r="6670" ht="15.75" customHeight="1">
      <c r="A6670" s="13">
        <v>42194.45833331716</v>
      </c>
      <c r="B6670" s="12">
        <v>213.0</v>
      </c>
    </row>
    <row r="6671" ht="15.75" customHeight="1">
      <c r="A6671" s="13">
        <v>42194.468749983826</v>
      </c>
      <c r="B6671" s="12">
        <v>214.0</v>
      </c>
    </row>
    <row r="6672" ht="15.75" customHeight="1">
      <c r="A6672" s="13">
        <v>42194.47916665049</v>
      </c>
      <c r="B6672" s="12">
        <v>207.0</v>
      </c>
    </row>
    <row r="6673" ht="15.75" customHeight="1">
      <c r="A6673" s="13">
        <v>42194.489583317154</v>
      </c>
      <c r="B6673" s="12">
        <v>217.0</v>
      </c>
    </row>
    <row r="6674" ht="15.75" customHeight="1">
      <c r="A6674" s="13">
        <v>42194.49999998382</v>
      </c>
      <c r="B6674" s="12">
        <v>207.0</v>
      </c>
    </row>
    <row r="6675" ht="15.75" customHeight="1">
      <c r="A6675" s="13">
        <v>42194.51041665048</v>
      </c>
      <c r="B6675" s="12">
        <v>232.0</v>
      </c>
    </row>
    <row r="6676" ht="15.75" customHeight="1">
      <c r="A6676" s="13">
        <v>42194.52083331715</v>
      </c>
      <c r="B6676" s="12">
        <v>219.0</v>
      </c>
    </row>
    <row r="6677" ht="15.75" customHeight="1">
      <c r="A6677" s="13">
        <v>42194.53124998381</v>
      </c>
      <c r="B6677" s="12">
        <v>220.0</v>
      </c>
    </row>
    <row r="6678" ht="15.75" customHeight="1">
      <c r="A6678" s="13">
        <v>42194.541666650475</v>
      </c>
      <c r="B6678" s="12">
        <v>224.0</v>
      </c>
    </row>
    <row r="6679" ht="15.75" customHeight="1">
      <c r="A6679" s="13">
        <v>42194.55208331714</v>
      </c>
      <c r="B6679" s="12">
        <v>226.0</v>
      </c>
    </row>
    <row r="6680" ht="15.75" customHeight="1">
      <c r="A6680" s="13">
        <v>42194.562499983804</v>
      </c>
      <c r="B6680" s="12">
        <v>230.0</v>
      </c>
    </row>
    <row r="6681" ht="15.75" customHeight="1">
      <c r="A6681" s="13">
        <v>42194.57291665047</v>
      </c>
      <c r="B6681" s="12">
        <v>234.0</v>
      </c>
    </row>
    <row r="6682" ht="15.75" customHeight="1">
      <c r="A6682" s="13">
        <v>42194.58333331713</v>
      </c>
      <c r="B6682" s="12">
        <v>229.0</v>
      </c>
    </row>
    <row r="6683" ht="15.75" customHeight="1">
      <c r="A6683" s="13">
        <v>42194.5937499838</v>
      </c>
      <c r="B6683" s="12">
        <v>235.0</v>
      </c>
    </row>
    <row r="6684" ht="15.75" customHeight="1">
      <c r="A6684" s="13">
        <v>42194.60416665046</v>
      </c>
      <c r="B6684" s="12">
        <v>238.0</v>
      </c>
    </row>
    <row r="6685" ht="15.75" customHeight="1">
      <c r="A6685" s="13">
        <v>42194.614583317125</v>
      </c>
      <c r="B6685" s="12">
        <v>232.0</v>
      </c>
    </row>
    <row r="6686" ht="15.75" customHeight="1">
      <c r="A6686" s="13">
        <v>42194.62499998379</v>
      </c>
      <c r="B6686" s="12">
        <v>241.0</v>
      </c>
    </row>
    <row r="6687" ht="15.75" customHeight="1">
      <c r="A6687" s="13">
        <v>42194.63541665045</v>
      </c>
      <c r="B6687" s="12">
        <v>242.0</v>
      </c>
    </row>
    <row r="6688" ht="15.75" customHeight="1">
      <c r="A6688" s="13">
        <v>42194.64583331712</v>
      </c>
      <c r="B6688" s="12">
        <v>248.0</v>
      </c>
    </row>
    <row r="6689" ht="15.75" customHeight="1">
      <c r="A6689" s="13">
        <v>42194.65624998378</v>
      </c>
      <c r="B6689" s="12">
        <v>227.0</v>
      </c>
    </row>
    <row r="6690" ht="15.75" customHeight="1">
      <c r="A6690" s="13">
        <v>42194.666666650446</v>
      </c>
      <c r="B6690" s="12">
        <v>233.0</v>
      </c>
    </row>
    <row r="6691" ht="15.75" customHeight="1">
      <c r="A6691" s="13">
        <v>42194.67708331711</v>
      </c>
      <c r="B6691" s="12">
        <v>231.0</v>
      </c>
    </row>
    <row r="6692" ht="15.75" customHeight="1">
      <c r="A6692" s="13">
        <v>42194.687499983775</v>
      </c>
      <c r="B6692" s="12">
        <v>238.0</v>
      </c>
    </row>
    <row r="6693" ht="15.75" customHeight="1">
      <c r="A6693" s="13">
        <v>42194.69791665044</v>
      </c>
      <c r="B6693" s="12">
        <v>237.0</v>
      </c>
    </row>
    <row r="6694" ht="15.75" customHeight="1">
      <c r="A6694" s="13">
        <v>42194.7083333171</v>
      </c>
      <c r="B6694" s="12">
        <v>226.0</v>
      </c>
    </row>
    <row r="6695" ht="15.75" customHeight="1">
      <c r="A6695" s="13">
        <v>42194.71874998377</v>
      </c>
      <c r="B6695" s="12">
        <v>223.0</v>
      </c>
    </row>
    <row r="6696" ht="15.75" customHeight="1">
      <c r="A6696" s="13">
        <v>42194.72916665043</v>
      </c>
      <c r="B6696" s="12">
        <v>226.0</v>
      </c>
    </row>
    <row r="6697" ht="15.75" customHeight="1">
      <c r="A6697" s="13">
        <v>42194.739583317096</v>
      </c>
      <c r="B6697" s="12">
        <v>216.0</v>
      </c>
    </row>
    <row r="6698" ht="15.75" customHeight="1">
      <c r="A6698" s="13">
        <v>42194.74999998376</v>
      </c>
      <c r="B6698" s="12">
        <v>226.0</v>
      </c>
    </row>
    <row r="6699" ht="15.75" customHeight="1">
      <c r="A6699" s="13">
        <v>42194.760416650424</v>
      </c>
      <c r="B6699" s="12">
        <v>217.0</v>
      </c>
    </row>
    <row r="6700" ht="15.75" customHeight="1">
      <c r="A6700" s="13">
        <v>42194.77083331709</v>
      </c>
      <c r="B6700" s="12">
        <v>225.0</v>
      </c>
    </row>
    <row r="6701" ht="15.75" customHeight="1">
      <c r="A6701" s="13">
        <v>42194.78124998375</v>
      </c>
      <c r="B6701" s="12">
        <v>217.0</v>
      </c>
    </row>
    <row r="6702" ht="15.75" customHeight="1">
      <c r="A6702" s="13">
        <v>42194.79166665042</v>
      </c>
      <c r="B6702" s="12">
        <v>210.0</v>
      </c>
    </row>
    <row r="6703" ht="15.75" customHeight="1">
      <c r="A6703" s="13">
        <v>42194.80208331708</v>
      </c>
      <c r="B6703" s="12">
        <v>208.0</v>
      </c>
    </row>
    <row r="6704" ht="15.75" customHeight="1">
      <c r="A6704" s="13">
        <v>42194.812499983746</v>
      </c>
      <c r="B6704" s="12">
        <v>206.0</v>
      </c>
    </row>
    <row r="6705" ht="15.75" customHeight="1">
      <c r="A6705" s="13">
        <v>42194.82291665041</v>
      </c>
      <c r="B6705" s="12">
        <v>211.0</v>
      </c>
    </row>
    <row r="6706" ht="15.75" customHeight="1">
      <c r="A6706" s="13">
        <v>42194.833333317074</v>
      </c>
      <c r="B6706" s="12">
        <v>214.0</v>
      </c>
    </row>
    <row r="6707" ht="15.75" customHeight="1">
      <c r="A6707" s="13">
        <v>42194.84374998374</v>
      </c>
      <c r="B6707" s="12">
        <v>204.0</v>
      </c>
    </row>
    <row r="6708" ht="15.75" customHeight="1">
      <c r="A6708" s="13">
        <v>42194.8541666504</v>
      </c>
      <c r="B6708" s="12">
        <v>210.0</v>
      </c>
    </row>
    <row r="6709" ht="15.75" customHeight="1">
      <c r="A6709" s="13">
        <v>42194.86458331707</v>
      </c>
      <c r="B6709" s="12">
        <v>210.0</v>
      </c>
    </row>
    <row r="6710" ht="15.75" customHeight="1">
      <c r="A6710" s="13">
        <v>42194.87499998373</v>
      </c>
      <c r="B6710" s="12">
        <v>201.0</v>
      </c>
    </row>
    <row r="6711" ht="15.75" customHeight="1">
      <c r="A6711" s="13">
        <v>42194.885416650395</v>
      </c>
      <c r="B6711" s="12">
        <v>187.0</v>
      </c>
    </row>
    <row r="6712" ht="15.75" customHeight="1">
      <c r="A6712" s="13">
        <v>42194.89583331706</v>
      </c>
      <c r="B6712" s="12">
        <v>189.0</v>
      </c>
    </row>
    <row r="6713" ht="15.75" customHeight="1">
      <c r="A6713" s="13">
        <v>42194.906249983724</v>
      </c>
      <c r="B6713" s="12">
        <v>200.0</v>
      </c>
    </row>
    <row r="6714" ht="15.75" customHeight="1">
      <c r="A6714" s="13">
        <v>42194.91666665039</v>
      </c>
      <c r="B6714" s="12">
        <v>201.0</v>
      </c>
    </row>
    <row r="6715" ht="15.75" customHeight="1">
      <c r="A6715" s="13">
        <v>42194.92708331705</v>
      </c>
      <c r="B6715" s="12">
        <v>190.0</v>
      </c>
    </row>
    <row r="6716" ht="15.75" customHeight="1">
      <c r="A6716" s="13">
        <v>42194.93749998372</v>
      </c>
      <c r="B6716" s="12">
        <v>196.0</v>
      </c>
    </row>
    <row r="6717" ht="15.75" customHeight="1">
      <c r="A6717" s="13">
        <v>42194.94791665038</v>
      </c>
      <c r="B6717" s="12">
        <v>194.0</v>
      </c>
    </row>
    <row r="6718" ht="15.75" customHeight="1">
      <c r="A6718" s="13">
        <v>42194.958333317045</v>
      </c>
      <c r="B6718" s="12">
        <v>193.0</v>
      </c>
    </row>
    <row r="6719" ht="15.75" customHeight="1">
      <c r="A6719" s="13">
        <v>42194.96874998371</v>
      </c>
      <c r="B6719" s="12">
        <v>183.0</v>
      </c>
    </row>
    <row r="6720" ht="15.75" customHeight="1">
      <c r="A6720" s="13">
        <v>42194.97916665037</v>
      </c>
      <c r="B6720" s="12">
        <v>188.0</v>
      </c>
    </row>
    <row r="6721" ht="15.75" customHeight="1">
      <c r="A6721" s="13">
        <v>42194.98958331704</v>
      </c>
      <c r="B6721" s="12">
        <v>187.0</v>
      </c>
    </row>
    <row r="6722" ht="15.75" customHeight="1">
      <c r="A6722" s="13">
        <v>42194.9999999837</v>
      </c>
      <c r="B6722" s="12">
        <v>188.0</v>
      </c>
    </row>
    <row r="6723" ht="15.75" customHeight="1">
      <c r="A6723" s="13">
        <v>42195.010416650366</v>
      </c>
      <c r="B6723" s="12">
        <v>197.0</v>
      </c>
    </row>
    <row r="6724" ht="15.75" customHeight="1">
      <c r="A6724" s="13">
        <v>42195.02083331703</v>
      </c>
      <c r="B6724" s="12">
        <v>189.0</v>
      </c>
    </row>
    <row r="6725" ht="15.75" customHeight="1">
      <c r="A6725" s="13">
        <v>42195.031249983695</v>
      </c>
      <c r="B6725" s="12">
        <v>189.0</v>
      </c>
    </row>
    <row r="6726" ht="15.75" customHeight="1">
      <c r="A6726" s="13">
        <v>42195.04166665036</v>
      </c>
      <c r="B6726" s="12">
        <v>184.0</v>
      </c>
    </row>
    <row r="6727" ht="15.75" customHeight="1">
      <c r="A6727" s="13">
        <v>42195.05208331702</v>
      </c>
      <c r="B6727" s="12">
        <v>194.0</v>
      </c>
    </row>
    <row r="6728" ht="15.75" customHeight="1">
      <c r="A6728" s="13">
        <v>42195.06249998369</v>
      </c>
      <c r="B6728" s="12">
        <v>194.0</v>
      </c>
    </row>
    <row r="6729" ht="15.75" customHeight="1">
      <c r="A6729" s="13">
        <v>42195.07291665035</v>
      </c>
      <c r="B6729" s="12">
        <v>177.0</v>
      </c>
    </row>
    <row r="6730" ht="15.75" customHeight="1">
      <c r="A6730" s="13">
        <v>42195.083333317016</v>
      </c>
      <c r="B6730" s="12">
        <v>179.0</v>
      </c>
    </row>
    <row r="6731" ht="15.75" customHeight="1">
      <c r="A6731" s="13">
        <v>42195.09374998368</v>
      </c>
      <c r="B6731" s="12">
        <v>186.0</v>
      </c>
    </row>
    <row r="6732" ht="15.75" customHeight="1">
      <c r="A6732" s="13">
        <v>42195.104166650344</v>
      </c>
      <c r="B6732" s="12">
        <v>174.0</v>
      </c>
    </row>
    <row r="6733" ht="15.75" customHeight="1">
      <c r="A6733" s="13">
        <v>42195.11458331701</v>
      </c>
      <c r="B6733" s="12">
        <v>181.0</v>
      </c>
    </row>
    <row r="6734" ht="15.75" customHeight="1">
      <c r="A6734" s="13">
        <v>42195.12499998367</v>
      </c>
      <c r="B6734" s="12">
        <v>175.0</v>
      </c>
    </row>
    <row r="6735" ht="15.75" customHeight="1">
      <c r="A6735" s="13">
        <v>42195.13541665034</v>
      </c>
      <c r="B6735" s="12">
        <v>178.0</v>
      </c>
    </row>
    <row r="6736" ht="15.75" customHeight="1">
      <c r="A6736" s="13">
        <v>42195.145833317</v>
      </c>
      <c r="B6736" s="12">
        <v>183.0</v>
      </c>
    </row>
    <row r="6737" ht="15.75" customHeight="1">
      <c r="A6737" s="13">
        <v>42195.156249983665</v>
      </c>
      <c r="B6737" s="12">
        <v>170.0</v>
      </c>
    </row>
    <row r="6738" ht="15.75" customHeight="1">
      <c r="A6738" s="13">
        <v>42195.16666665033</v>
      </c>
      <c r="B6738" s="12">
        <v>167.0</v>
      </c>
    </row>
    <row r="6739" ht="15.75" customHeight="1">
      <c r="A6739" s="13">
        <v>42195.177083316994</v>
      </c>
      <c r="B6739" s="12">
        <v>176.0</v>
      </c>
    </row>
    <row r="6740" ht="15.75" customHeight="1">
      <c r="A6740" s="13">
        <v>42195.18749998366</v>
      </c>
      <c r="B6740" s="12">
        <v>186.0</v>
      </c>
    </row>
    <row r="6741" ht="15.75" customHeight="1">
      <c r="A6741" s="13">
        <v>42195.19791665032</v>
      </c>
      <c r="B6741" s="12">
        <v>170.0</v>
      </c>
    </row>
    <row r="6742" ht="15.75" customHeight="1">
      <c r="A6742" s="13">
        <v>42195.20833331699</v>
      </c>
      <c r="B6742" s="12">
        <v>174.0</v>
      </c>
    </row>
    <row r="6743" ht="15.75" customHeight="1">
      <c r="A6743" s="13">
        <v>42195.21874998365</v>
      </c>
      <c r="B6743" s="12">
        <v>177.0</v>
      </c>
    </row>
    <row r="6744" ht="15.75" customHeight="1">
      <c r="A6744" s="13">
        <v>42195.229166650315</v>
      </c>
      <c r="B6744" s="12">
        <v>180.0</v>
      </c>
    </row>
    <row r="6745" ht="15.75" customHeight="1">
      <c r="A6745" s="13">
        <v>42195.23958331698</v>
      </c>
      <c r="B6745" s="12">
        <v>177.0</v>
      </c>
    </row>
    <row r="6746" ht="15.75" customHeight="1">
      <c r="A6746" s="13">
        <v>42195.249999983644</v>
      </c>
      <c r="B6746" s="12">
        <v>167.0</v>
      </c>
    </row>
    <row r="6747" ht="15.75" customHeight="1">
      <c r="A6747" s="13">
        <v>42195.26041665031</v>
      </c>
      <c r="B6747" s="12">
        <v>173.0</v>
      </c>
    </row>
    <row r="6748" ht="15.75" customHeight="1">
      <c r="A6748" s="13">
        <v>42195.27083331697</v>
      </c>
      <c r="B6748" s="12">
        <v>172.0</v>
      </c>
    </row>
    <row r="6749" ht="15.75" customHeight="1">
      <c r="A6749" s="13">
        <v>42195.28124998364</v>
      </c>
      <c r="B6749" s="12">
        <v>188.0</v>
      </c>
    </row>
    <row r="6750" ht="15.75" customHeight="1">
      <c r="A6750" s="13">
        <v>42195.2916666503</v>
      </c>
      <c r="B6750" s="12">
        <v>183.0</v>
      </c>
    </row>
    <row r="6751" ht="15.75" customHeight="1">
      <c r="A6751" s="13">
        <v>42195.302083316965</v>
      </c>
      <c r="B6751" s="12">
        <v>186.0</v>
      </c>
    </row>
    <row r="6752" ht="15.75" customHeight="1">
      <c r="A6752" s="13">
        <v>42195.31249998363</v>
      </c>
      <c r="B6752" s="12">
        <v>182.0</v>
      </c>
    </row>
    <row r="6753" ht="15.75" customHeight="1">
      <c r="A6753" s="13">
        <v>42195.32291665029</v>
      </c>
      <c r="B6753" s="12">
        <v>180.0</v>
      </c>
    </row>
    <row r="6754" ht="15.75" customHeight="1">
      <c r="A6754" s="13">
        <v>42195.33333331696</v>
      </c>
      <c r="B6754" s="12">
        <v>192.0</v>
      </c>
    </row>
    <row r="6755" ht="15.75" customHeight="1">
      <c r="A6755" s="13">
        <v>42195.34374998362</v>
      </c>
      <c r="B6755" s="12">
        <v>194.0</v>
      </c>
    </row>
    <row r="6756" ht="15.75" customHeight="1">
      <c r="A6756" s="13">
        <v>42195.354166650286</v>
      </c>
      <c r="B6756" s="12">
        <v>192.0</v>
      </c>
    </row>
    <row r="6757" ht="15.75" customHeight="1">
      <c r="A6757" s="13">
        <v>42195.36458331695</v>
      </c>
      <c r="B6757" s="12">
        <v>195.0</v>
      </c>
    </row>
    <row r="6758" ht="15.75" customHeight="1">
      <c r="A6758" s="13">
        <v>42195.374999983615</v>
      </c>
      <c r="B6758" s="12">
        <v>199.0</v>
      </c>
    </row>
    <row r="6759" ht="15.75" customHeight="1">
      <c r="A6759" s="13">
        <v>42195.38541665028</v>
      </c>
      <c r="B6759" s="12">
        <v>204.0</v>
      </c>
    </row>
    <row r="6760" ht="15.75" customHeight="1">
      <c r="A6760" s="13">
        <v>42195.39583331694</v>
      </c>
      <c r="B6760" s="12">
        <v>212.0</v>
      </c>
    </row>
    <row r="6761" ht="15.75" customHeight="1">
      <c r="A6761" s="13">
        <v>42195.40624998361</v>
      </c>
      <c r="B6761" s="12">
        <v>205.0</v>
      </c>
    </row>
    <row r="6762" ht="15.75" customHeight="1">
      <c r="A6762" s="13">
        <v>42195.41666665027</v>
      </c>
      <c r="B6762" s="12">
        <v>206.0</v>
      </c>
    </row>
    <row r="6763" ht="15.75" customHeight="1">
      <c r="A6763" s="13">
        <v>42195.427083316936</v>
      </c>
      <c r="B6763" s="12">
        <v>207.0</v>
      </c>
    </row>
    <row r="6764" ht="15.75" customHeight="1">
      <c r="A6764" s="13">
        <v>42195.4374999836</v>
      </c>
      <c r="B6764" s="12">
        <v>212.0</v>
      </c>
    </row>
    <row r="6765" ht="15.75" customHeight="1">
      <c r="A6765" s="13">
        <v>42195.447916650264</v>
      </c>
      <c r="B6765" s="12">
        <v>224.0</v>
      </c>
    </row>
    <row r="6766" ht="15.75" customHeight="1">
      <c r="A6766" s="13">
        <v>42195.45833331693</v>
      </c>
      <c r="B6766" s="12">
        <v>211.0</v>
      </c>
    </row>
    <row r="6767" ht="15.75" customHeight="1">
      <c r="A6767" s="13">
        <v>42195.46874998359</v>
      </c>
      <c r="B6767" s="12">
        <v>214.0</v>
      </c>
    </row>
    <row r="6768" ht="15.75" customHeight="1">
      <c r="A6768" s="13">
        <v>42195.47916665026</v>
      </c>
      <c r="B6768" s="12">
        <v>218.0</v>
      </c>
    </row>
    <row r="6769" ht="15.75" customHeight="1">
      <c r="A6769" s="13">
        <v>42195.48958331692</v>
      </c>
      <c r="B6769" s="12">
        <v>223.0</v>
      </c>
    </row>
    <row r="6770" ht="15.75" customHeight="1">
      <c r="A6770" s="13">
        <v>42195.499999983585</v>
      </c>
      <c r="B6770" s="12">
        <v>224.0</v>
      </c>
    </row>
    <row r="6771" ht="15.75" customHeight="1">
      <c r="A6771" s="13">
        <v>42195.51041665025</v>
      </c>
      <c r="B6771" s="12">
        <v>217.0</v>
      </c>
    </row>
    <row r="6772" ht="15.75" customHeight="1">
      <c r="A6772" s="13">
        <v>42195.520833316914</v>
      </c>
      <c r="B6772" s="12">
        <v>234.0</v>
      </c>
    </row>
    <row r="6773" ht="15.75" customHeight="1">
      <c r="A6773" s="13">
        <v>42195.53124998358</v>
      </c>
      <c r="B6773" s="12">
        <v>220.0</v>
      </c>
    </row>
    <row r="6774" ht="15.75" customHeight="1">
      <c r="A6774" s="13">
        <v>42195.54166665024</v>
      </c>
      <c r="B6774" s="12">
        <v>217.0</v>
      </c>
    </row>
    <row r="6775" ht="15.75" customHeight="1">
      <c r="A6775" s="13">
        <v>42195.55208331691</v>
      </c>
      <c r="B6775" s="12">
        <v>235.0</v>
      </c>
    </row>
    <row r="6776" ht="15.75" customHeight="1">
      <c r="A6776" s="13">
        <v>42195.56249998357</v>
      </c>
      <c r="B6776" s="12">
        <v>226.0</v>
      </c>
    </row>
    <row r="6777" ht="15.75" customHeight="1">
      <c r="A6777" s="13">
        <v>42195.572916650235</v>
      </c>
      <c r="B6777" s="12">
        <v>237.0</v>
      </c>
    </row>
    <row r="6778" ht="15.75" customHeight="1">
      <c r="A6778" s="13">
        <v>42195.5833333169</v>
      </c>
      <c r="B6778" s="12">
        <v>234.0</v>
      </c>
    </row>
    <row r="6779" ht="15.75" customHeight="1">
      <c r="A6779" s="13">
        <v>42195.59374998356</v>
      </c>
      <c r="B6779" s="12">
        <v>229.0</v>
      </c>
    </row>
    <row r="6780" ht="15.75" customHeight="1">
      <c r="A6780" s="13">
        <v>42195.60416665023</v>
      </c>
      <c r="B6780" s="12">
        <v>227.0</v>
      </c>
    </row>
    <row r="6781" ht="15.75" customHeight="1">
      <c r="A6781" s="13">
        <v>42195.61458331689</v>
      </c>
      <c r="B6781" s="12">
        <v>231.0</v>
      </c>
    </row>
    <row r="6782" ht="15.75" customHeight="1">
      <c r="A6782" s="13">
        <v>42195.624999983556</v>
      </c>
      <c r="B6782" s="12">
        <v>240.0</v>
      </c>
    </row>
    <row r="6783" ht="15.75" customHeight="1">
      <c r="A6783" s="13">
        <v>42195.63541665022</v>
      </c>
      <c r="B6783" s="12">
        <v>243.0</v>
      </c>
    </row>
    <row r="6784" ht="15.75" customHeight="1">
      <c r="A6784" s="13">
        <v>42195.645833316885</v>
      </c>
      <c r="B6784" s="12">
        <v>249.0</v>
      </c>
    </row>
    <row r="6785" ht="15.75" customHeight="1">
      <c r="A6785" s="13">
        <v>42195.65624998355</v>
      </c>
      <c r="B6785" s="12">
        <v>232.0</v>
      </c>
    </row>
    <row r="6786" ht="15.75" customHeight="1">
      <c r="A6786" s="13">
        <v>42195.66666665021</v>
      </c>
      <c r="B6786" s="12">
        <v>238.0</v>
      </c>
    </row>
    <row r="6787" ht="15.75" customHeight="1">
      <c r="A6787" s="13">
        <v>42195.67708331688</v>
      </c>
      <c r="B6787" s="12">
        <v>232.0</v>
      </c>
    </row>
    <row r="6788" ht="15.75" customHeight="1">
      <c r="A6788" s="13">
        <v>42195.68749998354</v>
      </c>
      <c r="B6788" s="12">
        <v>235.0</v>
      </c>
    </row>
    <row r="6789" ht="15.75" customHeight="1">
      <c r="A6789" s="13">
        <v>42195.697916650206</v>
      </c>
      <c r="B6789" s="12">
        <v>238.0</v>
      </c>
    </row>
    <row r="6790" ht="15.75" customHeight="1">
      <c r="A6790" s="13">
        <v>42195.70833331687</v>
      </c>
      <c r="B6790" s="12">
        <v>235.0</v>
      </c>
    </row>
    <row r="6791" ht="15.75" customHeight="1">
      <c r="A6791" s="13">
        <v>42195.718749983535</v>
      </c>
      <c r="B6791" s="12">
        <v>237.0</v>
      </c>
    </row>
    <row r="6792" ht="15.75" customHeight="1">
      <c r="A6792" s="13">
        <v>42195.7291666502</v>
      </c>
      <c r="B6792" s="12">
        <v>227.0</v>
      </c>
    </row>
    <row r="6793" ht="15.75" customHeight="1">
      <c r="A6793" s="13">
        <v>42195.73958331686</v>
      </c>
      <c r="B6793" s="12">
        <v>230.0</v>
      </c>
    </row>
    <row r="6794" ht="15.75" customHeight="1">
      <c r="A6794" s="13">
        <v>42195.74999998353</v>
      </c>
      <c r="B6794" s="12">
        <v>228.0</v>
      </c>
    </row>
    <row r="6795" ht="15.75" customHeight="1">
      <c r="A6795" s="13">
        <v>42195.76041665019</v>
      </c>
      <c r="B6795" s="12">
        <v>216.0</v>
      </c>
    </row>
    <row r="6796" ht="15.75" customHeight="1">
      <c r="A6796" s="13">
        <v>42195.770833316856</v>
      </c>
      <c r="B6796" s="12">
        <v>229.0</v>
      </c>
    </row>
    <row r="6797" ht="15.75" customHeight="1">
      <c r="A6797" s="13">
        <v>42195.78124998352</v>
      </c>
      <c r="B6797" s="12">
        <v>223.0</v>
      </c>
    </row>
    <row r="6798" ht="15.75" customHeight="1">
      <c r="A6798" s="13">
        <v>42195.791666650184</v>
      </c>
      <c r="B6798" s="12">
        <v>213.0</v>
      </c>
    </row>
    <row r="6799" ht="15.75" customHeight="1">
      <c r="A6799" s="13">
        <v>42195.80208331685</v>
      </c>
      <c r="B6799" s="12">
        <v>213.0</v>
      </c>
    </row>
    <row r="6800" ht="15.75" customHeight="1">
      <c r="A6800" s="13">
        <v>42195.81249998351</v>
      </c>
      <c r="B6800" s="12">
        <v>215.0</v>
      </c>
    </row>
    <row r="6801" ht="15.75" customHeight="1">
      <c r="A6801" s="13">
        <v>42195.82291665018</v>
      </c>
      <c r="B6801" s="12">
        <v>215.0</v>
      </c>
    </row>
    <row r="6802" ht="15.75" customHeight="1">
      <c r="A6802" s="13">
        <v>42195.83333331684</v>
      </c>
      <c r="B6802" s="12">
        <v>209.0</v>
      </c>
    </row>
    <row r="6803" ht="15.75" customHeight="1">
      <c r="A6803" s="13">
        <v>42195.843749983505</v>
      </c>
      <c r="B6803" s="12">
        <v>220.0</v>
      </c>
    </row>
    <row r="6804" ht="15.75" customHeight="1">
      <c r="A6804" s="13">
        <v>42195.85416665017</v>
      </c>
      <c r="B6804" s="12">
        <v>205.0</v>
      </c>
    </row>
    <row r="6805" ht="15.75" customHeight="1">
      <c r="A6805" s="13">
        <v>42195.864583316834</v>
      </c>
      <c r="B6805" s="12">
        <v>203.0</v>
      </c>
    </row>
    <row r="6806" ht="15.75" customHeight="1">
      <c r="A6806" s="13">
        <v>42195.8749999835</v>
      </c>
      <c r="B6806" s="12">
        <v>199.0</v>
      </c>
    </row>
    <row r="6807" ht="15.75" customHeight="1">
      <c r="A6807" s="13">
        <v>42195.88541665016</v>
      </c>
      <c r="B6807" s="12">
        <v>190.0</v>
      </c>
    </row>
    <row r="6808" ht="15.75" customHeight="1">
      <c r="A6808" s="13">
        <v>42195.89583331683</v>
      </c>
      <c r="B6808" s="12">
        <v>197.0</v>
      </c>
    </row>
    <row r="6809" ht="15.75" customHeight="1">
      <c r="A6809" s="13">
        <v>42195.90624998349</v>
      </c>
      <c r="B6809" s="12">
        <v>175.0</v>
      </c>
    </row>
    <row r="6810" ht="15.75" customHeight="1">
      <c r="A6810" s="13">
        <v>42195.916666650155</v>
      </c>
      <c r="B6810" s="12">
        <v>179.0</v>
      </c>
    </row>
    <row r="6811" ht="15.75" customHeight="1">
      <c r="A6811" s="13">
        <v>42195.92708331682</v>
      </c>
      <c r="B6811" s="12">
        <v>181.0</v>
      </c>
    </row>
    <row r="6812" ht="15.75" customHeight="1">
      <c r="A6812" s="13">
        <v>42195.93749998348</v>
      </c>
      <c r="B6812" s="12">
        <v>185.0</v>
      </c>
    </row>
    <row r="6813" ht="15.75" customHeight="1">
      <c r="A6813" s="13">
        <v>42195.94791665015</v>
      </c>
      <c r="B6813" s="12">
        <v>177.0</v>
      </c>
    </row>
    <row r="6814" ht="15.75" customHeight="1">
      <c r="A6814" s="13">
        <v>42195.95833331681</v>
      </c>
      <c r="B6814" s="12">
        <v>172.0</v>
      </c>
    </row>
    <row r="6815" ht="15.75" customHeight="1">
      <c r="A6815" s="13">
        <v>42195.968749983476</v>
      </c>
      <c r="B6815" s="12">
        <v>177.0</v>
      </c>
    </row>
    <row r="6816" ht="15.75" customHeight="1">
      <c r="A6816" s="13">
        <v>42195.97916665014</v>
      </c>
      <c r="B6816" s="12">
        <v>178.0</v>
      </c>
    </row>
    <row r="6817" ht="15.75" customHeight="1">
      <c r="A6817" s="13">
        <v>42195.989583316805</v>
      </c>
      <c r="B6817" s="12">
        <v>171.0</v>
      </c>
    </row>
    <row r="6818" ht="15.75" customHeight="1">
      <c r="A6818" s="13">
        <v>42195.99999998347</v>
      </c>
      <c r="B6818" s="12">
        <v>179.0</v>
      </c>
    </row>
    <row r="6819" ht="15.75" customHeight="1">
      <c r="A6819" s="13">
        <v>42196.01041665013</v>
      </c>
      <c r="B6819" s="12">
        <v>168.0</v>
      </c>
    </row>
    <row r="6820" ht="15.75" customHeight="1">
      <c r="A6820" s="13">
        <v>42196.0208333168</v>
      </c>
      <c r="B6820" s="12">
        <v>164.0</v>
      </c>
    </row>
    <row r="6821" ht="15.75" customHeight="1">
      <c r="A6821" s="13">
        <v>42196.03124998346</v>
      </c>
      <c r="B6821" s="12">
        <v>168.0</v>
      </c>
    </row>
    <row r="6822" ht="15.75" customHeight="1">
      <c r="A6822" s="13">
        <v>42196.041666650126</v>
      </c>
      <c r="B6822" s="12">
        <v>181.0</v>
      </c>
    </row>
    <row r="6823" ht="15.75" customHeight="1">
      <c r="A6823" s="13">
        <v>42196.05208331679</v>
      </c>
      <c r="B6823" s="12">
        <v>168.0</v>
      </c>
    </row>
    <row r="6824" ht="15.75" customHeight="1">
      <c r="A6824" s="13">
        <v>42196.062499983454</v>
      </c>
      <c r="B6824" s="12">
        <v>168.0</v>
      </c>
    </row>
    <row r="6825" ht="15.75" customHeight="1">
      <c r="A6825" s="13">
        <v>42196.07291665012</v>
      </c>
      <c r="B6825" s="12">
        <v>170.0</v>
      </c>
    </row>
    <row r="6826" ht="15.75" customHeight="1">
      <c r="A6826" s="13">
        <v>42196.08333331678</v>
      </c>
      <c r="B6826" s="12">
        <v>175.0</v>
      </c>
    </row>
    <row r="6827" ht="15.75" customHeight="1">
      <c r="A6827" s="13">
        <v>42196.09374998345</v>
      </c>
      <c r="B6827" s="12">
        <v>171.0</v>
      </c>
    </row>
    <row r="6828" ht="15.75" customHeight="1">
      <c r="A6828" s="13">
        <v>42196.10416665011</v>
      </c>
      <c r="B6828" s="12">
        <v>161.0</v>
      </c>
    </row>
    <row r="6829" ht="15.75" customHeight="1">
      <c r="A6829" s="13">
        <v>42196.114583316776</v>
      </c>
      <c r="B6829" s="12">
        <v>166.0</v>
      </c>
    </row>
    <row r="6830" ht="15.75" customHeight="1">
      <c r="A6830" s="13">
        <v>42196.12499998344</v>
      </c>
      <c r="B6830" s="12">
        <v>158.0</v>
      </c>
    </row>
    <row r="6831" ht="15.75" customHeight="1">
      <c r="A6831" s="13">
        <v>42196.135416650104</v>
      </c>
      <c r="B6831" s="12">
        <v>179.0</v>
      </c>
    </row>
    <row r="6832" ht="15.75" customHeight="1">
      <c r="A6832" s="13">
        <v>42196.14583331677</v>
      </c>
      <c r="B6832" s="12">
        <v>169.0</v>
      </c>
    </row>
    <row r="6833" ht="15.75" customHeight="1">
      <c r="A6833" s="13">
        <v>42196.15624998343</v>
      </c>
      <c r="B6833" s="12">
        <v>159.0</v>
      </c>
    </row>
    <row r="6834" ht="15.75" customHeight="1">
      <c r="A6834" s="13">
        <v>42196.1666666501</v>
      </c>
      <c r="B6834" s="12">
        <v>164.0</v>
      </c>
    </row>
    <row r="6835" ht="15.75" customHeight="1">
      <c r="A6835" s="13">
        <v>42196.17708331676</v>
      </c>
      <c r="B6835" s="12">
        <v>174.0</v>
      </c>
    </row>
    <row r="6836" ht="15.75" customHeight="1">
      <c r="A6836" s="13">
        <v>42196.187499983425</v>
      </c>
      <c r="B6836" s="12">
        <v>184.0</v>
      </c>
    </row>
    <row r="6837" ht="15.75" customHeight="1">
      <c r="A6837" s="13">
        <v>42196.19791665009</v>
      </c>
      <c r="B6837" s="12">
        <v>164.0</v>
      </c>
    </row>
    <row r="6838" ht="15.75" customHeight="1">
      <c r="A6838" s="13">
        <v>42196.208333316754</v>
      </c>
      <c r="B6838" s="12">
        <v>170.0</v>
      </c>
    </row>
    <row r="6839" ht="15.75" customHeight="1">
      <c r="A6839" s="13">
        <v>42196.21874998342</v>
      </c>
      <c r="B6839" s="12">
        <v>169.0</v>
      </c>
    </row>
    <row r="6840" ht="15.75" customHeight="1">
      <c r="A6840" s="13">
        <v>42196.22916665008</v>
      </c>
      <c r="B6840" s="12">
        <v>173.0</v>
      </c>
    </row>
    <row r="6841" ht="15.75" customHeight="1">
      <c r="A6841" s="13">
        <v>42196.23958331675</v>
      </c>
      <c r="B6841" s="12">
        <v>185.0</v>
      </c>
    </row>
    <row r="6842" ht="15.75" customHeight="1">
      <c r="A6842" s="13">
        <v>42196.24999998341</v>
      </c>
      <c r="B6842" s="12">
        <v>162.0</v>
      </c>
    </row>
    <row r="6843" ht="15.75" customHeight="1">
      <c r="A6843" s="13">
        <v>42196.260416650075</v>
      </c>
      <c r="B6843" s="12">
        <v>159.0</v>
      </c>
    </row>
    <row r="6844" ht="15.75" customHeight="1">
      <c r="A6844" s="13">
        <v>42196.27083331674</v>
      </c>
      <c r="B6844" s="12">
        <v>158.0</v>
      </c>
    </row>
    <row r="6845" ht="15.75" customHeight="1">
      <c r="A6845" s="13">
        <v>42196.2812499834</v>
      </c>
      <c r="B6845" s="12">
        <v>169.0</v>
      </c>
    </row>
    <row r="6846" ht="15.75" customHeight="1">
      <c r="A6846" s="13">
        <v>42196.29166665007</v>
      </c>
      <c r="B6846" s="12">
        <v>170.0</v>
      </c>
    </row>
    <row r="6847" ht="15.75" customHeight="1">
      <c r="A6847" s="13">
        <v>42196.30208331673</v>
      </c>
      <c r="B6847" s="12">
        <v>161.0</v>
      </c>
    </row>
    <row r="6848" ht="15.75" customHeight="1">
      <c r="A6848" s="13">
        <v>42196.312499983396</v>
      </c>
      <c r="B6848" s="12">
        <v>174.0</v>
      </c>
    </row>
    <row r="6849" ht="15.75" customHeight="1">
      <c r="A6849" s="13">
        <v>42196.32291665006</v>
      </c>
      <c r="B6849" s="12">
        <v>159.0</v>
      </c>
    </row>
    <row r="6850" ht="15.75" customHeight="1">
      <c r="A6850" s="13">
        <v>42196.333333316725</v>
      </c>
      <c r="B6850" s="12">
        <v>157.0</v>
      </c>
    </row>
    <row r="6851" ht="15.75" customHeight="1">
      <c r="A6851" s="13">
        <v>42196.34374998339</v>
      </c>
      <c r="B6851" s="12">
        <v>171.0</v>
      </c>
    </row>
    <row r="6852" ht="15.75" customHeight="1">
      <c r="A6852" s="13">
        <v>42196.35416665005</v>
      </c>
      <c r="B6852" s="12">
        <v>185.0</v>
      </c>
    </row>
    <row r="6853" ht="15.75" customHeight="1">
      <c r="A6853" s="13">
        <v>42196.36458331672</v>
      </c>
      <c r="B6853" s="12">
        <v>177.0</v>
      </c>
    </row>
    <row r="6854" ht="15.75" customHeight="1">
      <c r="A6854" s="13">
        <v>42196.37499998338</v>
      </c>
      <c r="B6854" s="12">
        <v>171.0</v>
      </c>
    </row>
    <row r="6855" ht="15.75" customHeight="1">
      <c r="A6855" s="13">
        <v>42196.385416650046</v>
      </c>
      <c r="B6855" s="12">
        <v>170.0</v>
      </c>
    </row>
    <row r="6856" ht="15.75" customHeight="1">
      <c r="A6856" s="13">
        <v>42196.39583331671</v>
      </c>
      <c r="B6856" s="12">
        <v>172.0</v>
      </c>
    </row>
    <row r="6857" ht="15.75" customHeight="1">
      <c r="A6857" s="13">
        <v>42196.406249983374</v>
      </c>
      <c r="B6857" s="12">
        <v>175.0</v>
      </c>
    </row>
    <row r="6858" ht="15.75" customHeight="1">
      <c r="A6858" s="13">
        <v>42196.41666665004</v>
      </c>
      <c r="B6858" s="12">
        <v>195.0</v>
      </c>
    </row>
    <row r="6859" ht="15.75" customHeight="1">
      <c r="A6859" s="13">
        <v>42196.4270833167</v>
      </c>
      <c r="B6859" s="12">
        <v>181.0</v>
      </c>
    </row>
    <row r="6860" ht="15.75" customHeight="1">
      <c r="A6860" s="13">
        <v>42196.43749998337</v>
      </c>
      <c r="B6860" s="12">
        <v>179.0</v>
      </c>
    </row>
    <row r="6861" ht="15.75" customHeight="1">
      <c r="A6861" s="13">
        <v>42196.44791665003</v>
      </c>
      <c r="B6861" s="12">
        <v>184.0</v>
      </c>
    </row>
    <row r="6862" ht="15.75" customHeight="1">
      <c r="A6862" s="13">
        <v>42196.458333316696</v>
      </c>
      <c r="B6862" s="12">
        <v>193.0</v>
      </c>
    </row>
    <row r="6863" ht="15.75" customHeight="1">
      <c r="A6863" s="13">
        <v>42196.46874998336</v>
      </c>
      <c r="B6863" s="12">
        <v>193.0</v>
      </c>
    </row>
    <row r="6864" ht="15.75" customHeight="1">
      <c r="A6864" s="13">
        <v>42196.479166650024</v>
      </c>
      <c r="B6864" s="12">
        <v>185.0</v>
      </c>
    </row>
    <row r="6865" ht="15.75" customHeight="1">
      <c r="A6865" s="13">
        <v>42196.48958331669</v>
      </c>
      <c r="B6865" s="12">
        <v>193.0</v>
      </c>
    </row>
    <row r="6866" ht="15.75" customHeight="1">
      <c r="A6866" s="13">
        <v>42196.49999998335</v>
      </c>
      <c r="B6866" s="12">
        <v>200.0</v>
      </c>
    </row>
    <row r="6867" ht="15.75" customHeight="1">
      <c r="A6867" s="13">
        <v>42196.51041665002</v>
      </c>
      <c r="B6867" s="12">
        <v>191.0</v>
      </c>
    </row>
    <row r="6868" ht="15.75" customHeight="1">
      <c r="A6868" s="13">
        <v>42196.52083331668</v>
      </c>
      <c r="B6868" s="12">
        <v>194.0</v>
      </c>
    </row>
    <row r="6869" ht="15.75" customHeight="1">
      <c r="A6869" s="13">
        <v>42196.531249983345</v>
      </c>
      <c r="B6869" s="12">
        <v>201.0</v>
      </c>
    </row>
    <row r="6870" ht="15.75" customHeight="1">
      <c r="A6870" s="13">
        <v>42196.54166665001</v>
      </c>
      <c r="B6870" s="12">
        <v>209.0</v>
      </c>
    </row>
    <row r="6871" ht="15.75" customHeight="1">
      <c r="A6871" s="13">
        <v>42196.552083316674</v>
      </c>
      <c r="B6871" s="12">
        <v>204.0</v>
      </c>
    </row>
    <row r="6872" ht="15.75" customHeight="1">
      <c r="A6872" s="13">
        <v>42196.56249998334</v>
      </c>
      <c r="B6872" s="12">
        <v>209.0</v>
      </c>
    </row>
    <row r="6873" ht="15.75" customHeight="1">
      <c r="A6873" s="13">
        <v>42196.57291665</v>
      </c>
      <c r="B6873" s="12">
        <v>199.0</v>
      </c>
    </row>
    <row r="6874" ht="15.75" customHeight="1">
      <c r="A6874" s="13">
        <v>42196.58333331667</v>
      </c>
      <c r="B6874" s="12">
        <v>202.0</v>
      </c>
    </row>
    <row r="6875" ht="15.75" customHeight="1">
      <c r="A6875" s="13">
        <v>42196.59374998333</v>
      </c>
      <c r="B6875" s="12">
        <v>212.0</v>
      </c>
    </row>
    <row r="6876" ht="15.75" customHeight="1">
      <c r="A6876" s="13">
        <v>42196.604166649995</v>
      </c>
      <c r="B6876" s="12">
        <v>219.0</v>
      </c>
    </row>
    <row r="6877" ht="15.75" customHeight="1">
      <c r="A6877" s="13">
        <v>42196.61458331666</v>
      </c>
      <c r="B6877" s="12">
        <v>210.0</v>
      </c>
    </row>
    <row r="6878" ht="15.75" customHeight="1">
      <c r="A6878" s="13">
        <v>42196.62499998332</v>
      </c>
      <c r="B6878" s="12">
        <v>219.0</v>
      </c>
    </row>
    <row r="6879" ht="15.75" customHeight="1">
      <c r="A6879" s="13">
        <v>42196.63541664999</v>
      </c>
      <c r="B6879" s="12">
        <v>214.0</v>
      </c>
    </row>
    <row r="6880" ht="15.75" customHeight="1">
      <c r="A6880" s="13">
        <v>42196.64583331665</v>
      </c>
      <c r="B6880" s="12">
        <v>227.0</v>
      </c>
    </row>
    <row r="6881" ht="15.75" customHeight="1">
      <c r="A6881" s="13">
        <v>42196.656249983316</v>
      </c>
      <c r="B6881" s="12">
        <v>225.0</v>
      </c>
    </row>
    <row r="6882" ht="15.75" customHeight="1">
      <c r="A6882" s="13">
        <v>42196.66666664998</v>
      </c>
      <c r="B6882" s="12">
        <v>232.0</v>
      </c>
    </row>
    <row r="6883" ht="15.75" customHeight="1">
      <c r="A6883" s="13">
        <v>42196.677083316645</v>
      </c>
      <c r="B6883" s="12">
        <v>224.0</v>
      </c>
    </row>
    <row r="6884" ht="15.75" customHeight="1">
      <c r="A6884" s="13">
        <v>42196.68749998331</v>
      </c>
      <c r="B6884" s="12">
        <v>226.0</v>
      </c>
    </row>
    <row r="6885" ht="15.75" customHeight="1">
      <c r="A6885" s="13">
        <v>42196.69791664997</v>
      </c>
      <c r="B6885" s="12">
        <v>234.0</v>
      </c>
    </row>
    <row r="6886" ht="15.75" customHeight="1">
      <c r="A6886" s="13">
        <v>42196.70833331664</v>
      </c>
      <c r="B6886" s="12">
        <v>234.0</v>
      </c>
    </row>
    <row r="6887" ht="15.75" customHeight="1">
      <c r="A6887" s="13">
        <v>42196.7187499833</v>
      </c>
      <c r="B6887" s="12">
        <v>240.0</v>
      </c>
    </row>
    <row r="6888" ht="15.75" customHeight="1">
      <c r="A6888" s="13">
        <v>42196.729166649966</v>
      </c>
      <c r="B6888" s="12">
        <v>234.0</v>
      </c>
    </row>
    <row r="6889" ht="15.75" customHeight="1">
      <c r="A6889" s="13">
        <v>42196.73958331663</v>
      </c>
      <c r="B6889" s="12">
        <v>224.0</v>
      </c>
    </row>
    <row r="6890" ht="15.75" customHeight="1">
      <c r="A6890" s="13">
        <v>42196.749999983294</v>
      </c>
      <c r="B6890" s="12">
        <v>224.0</v>
      </c>
    </row>
    <row r="6891" ht="15.75" customHeight="1">
      <c r="A6891" s="13">
        <v>42196.76041664996</v>
      </c>
      <c r="B6891" s="12">
        <v>226.0</v>
      </c>
    </row>
    <row r="6892" ht="15.75" customHeight="1">
      <c r="A6892" s="13">
        <v>42196.77083331662</v>
      </c>
      <c r="B6892" s="12">
        <v>216.0</v>
      </c>
    </row>
    <row r="6893" ht="15.75" customHeight="1">
      <c r="A6893" s="13">
        <v>42196.78124998329</v>
      </c>
      <c r="B6893" s="12">
        <v>222.0</v>
      </c>
    </row>
    <row r="6894" ht="15.75" customHeight="1">
      <c r="A6894" s="13">
        <v>42196.79166664995</v>
      </c>
      <c r="B6894" s="12">
        <v>225.0</v>
      </c>
    </row>
    <row r="6895" ht="15.75" customHeight="1">
      <c r="A6895" s="13">
        <v>42196.802083316616</v>
      </c>
      <c r="B6895" s="12">
        <v>212.0</v>
      </c>
    </row>
    <row r="6896" ht="15.75" customHeight="1">
      <c r="A6896" s="13">
        <v>42196.81249998328</v>
      </c>
      <c r="B6896" s="12">
        <v>210.0</v>
      </c>
    </row>
    <row r="6897" ht="15.75" customHeight="1">
      <c r="A6897" s="13">
        <v>42196.822916649944</v>
      </c>
      <c r="B6897" s="12">
        <v>209.0</v>
      </c>
    </row>
    <row r="6898" ht="15.75" customHeight="1">
      <c r="A6898" s="13">
        <v>42196.83333331661</v>
      </c>
      <c r="B6898" s="12">
        <v>223.0</v>
      </c>
    </row>
    <row r="6899" ht="15.75" customHeight="1">
      <c r="A6899" s="13">
        <v>42196.84374998327</v>
      </c>
      <c r="B6899" s="12">
        <v>203.0</v>
      </c>
    </row>
    <row r="6900" ht="15.75" customHeight="1">
      <c r="A6900" s="13">
        <v>42196.85416664994</v>
      </c>
      <c r="B6900" s="12">
        <v>199.0</v>
      </c>
    </row>
    <row r="6901" ht="15.75" customHeight="1">
      <c r="A6901" s="13">
        <v>42196.8645833166</v>
      </c>
      <c r="B6901" s="12">
        <v>199.0</v>
      </c>
    </row>
    <row r="6902" ht="15.75" customHeight="1">
      <c r="A6902" s="13">
        <v>42196.874999983265</v>
      </c>
      <c r="B6902" s="12">
        <v>204.0</v>
      </c>
    </row>
    <row r="6903" ht="15.75" customHeight="1">
      <c r="A6903" s="13">
        <v>42196.88541664993</v>
      </c>
      <c r="B6903" s="12">
        <v>193.0</v>
      </c>
    </row>
    <row r="6904" ht="15.75" customHeight="1">
      <c r="A6904" s="13">
        <v>42196.895833316594</v>
      </c>
      <c r="B6904" s="12">
        <v>184.0</v>
      </c>
    </row>
    <row r="6905" ht="15.75" customHeight="1">
      <c r="A6905" s="13">
        <v>42196.90624998326</v>
      </c>
      <c r="B6905" s="12">
        <v>195.0</v>
      </c>
    </row>
    <row r="6906" ht="15.75" customHeight="1">
      <c r="A6906" s="13">
        <v>42196.91666664992</v>
      </c>
      <c r="B6906" s="12">
        <v>180.0</v>
      </c>
    </row>
    <row r="6907" ht="15.75" customHeight="1">
      <c r="A6907" s="13">
        <v>42196.92708331659</v>
      </c>
      <c r="B6907" s="12">
        <v>176.0</v>
      </c>
    </row>
    <row r="6908" ht="15.75" customHeight="1">
      <c r="A6908" s="13">
        <v>42196.93749998325</v>
      </c>
      <c r="B6908" s="12">
        <v>177.0</v>
      </c>
    </row>
    <row r="6909" ht="15.75" customHeight="1">
      <c r="A6909" s="13">
        <v>42196.947916649915</v>
      </c>
      <c r="B6909" s="12">
        <v>183.0</v>
      </c>
    </row>
    <row r="6910" ht="15.75" customHeight="1">
      <c r="A6910" s="13">
        <v>42196.95833331658</v>
      </c>
      <c r="B6910" s="12">
        <v>187.0</v>
      </c>
    </row>
    <row r="6911" ht="15.75" customHeight="1">
      <c r="A6911" s="13">
        <v>42196.96874998324</v>
      </c>
      <c r="B6911" s="12">
        <v>183.0</v>
      </c>
    </row>
    <row r="6912" ht="15.75" customHeight="1">
      <c r="A6912" s="13">
        <v>42196.97916664991</v>
      </c>
      <c r="B6912" s="12">
        <v>177.0</v>
      </c>
    </row>
    <row r="6913" ht="15.75" customHeight="1">
      <c r="A6913" s="13">
        <v>42196.98958331657</v>
      </c>
      <c r="B6913" s="12">
        <v>172.0</v>
      </c>
    </row>
    <row r="6914" ht="15.75" customHeight="1">
      <c r="A6914" s="13">
        <v>42196.999999983236</v>
      </c>
      <c r="B6914" s="12">
        <v>179.0</v>
      </c>
    </row>
    <row r="6915" ht="15.75" customHeight="1">
      <c r="A6915" s="13">
        <v>42197.0104166499</v>
      </c>
      <c r="B6915" s="12">
        <v>178.0</v>
      </c>
    </row>
    <row r="6916" ht="15.75" customHeight="1">
      <c r="A6916" s="13">
        <v>42197.020833316565</v>
      </c>
      <c r="B6916" s="12">
        <v>162.0</v>
      </c>
    </row>
    <row r="6917" ht="15.75" customHeight="1">
      <c r="A6917" s="13">
        <v>42197.03124998323</v>
      </c>
      <c r="B6917" s="12">
        <v>170.0</v>
      </c>
    </row>
    <row r="6918" ht="15.75" customHeight="1">
      <c r="A6918" s="13">
        <v>42197.04166664989</v>
      </c>
      <c r="B6918" s="12">
        <v>174.0</v>
      </c>
    </row>
    <row r="6919" ht="15.75" customHeight="1">
      <c r="A6919" s="13">
        <v>42197.05208331656</v>
      </c>
      <c r="B6919" s="12">
        <v>160.0</v>
      </c>
    </row>
    <row r="6920" ht="15.75" customHeight="1">
      <c r="A6920" s="13">
        <v>42197.06249998322</v>
      </c>
      <c r="B6920" s="12">
        <v>159.0</v>
      </c>
    </row>
    <row r="6921" ht="15.75" customHeight="1">
      <c r="A6921" s="13">
        <v>42197.072916649886</v>
      </c>
      <c r="B6921" s="12">
        <v>161.0</v>
      </c>
    </row>
    <row r="6922" ht="15.75" customHeight="1">
      <c r="A6922" s="13">
        <v>42197.08333331655</v>
      </c>
      <c r="B6922" s="12">
        <v>175.0</v>
      </c>
    </row>
    <row r="6923" ht="15.75" customHeight="1">
      <c r="A6923" s="13">
        <v>42197.093749983214</v>
      </c>
      <c r="B6923" s="12">
        <v>164.0</v>
      </c>
    </row>
    <row r="6924" ht="15.75" customHeight="1">
      <c r="A6924" s="13">
        <v>42197.10416664988</v>
      </c>
      <c r="B6924" s="12">
        <v>156.0</v>
      </c>
    </row>
    <row r="6925" ht="15.75" customHeight="1">
      <c r="A6925" s="13">
        <v>42197.11458331654</v>
      </c>
      <c r="B6925" s="12">
        <v>162.0</v>
      </c>
    </row>
    <row r="6926" ht="15.75" customHeight="1">
      <c r="A6926" s="13">
        <v>42197.12499998321</v>
      </c>
      <c r="B6926" s="12">
        <v>160.0</v>
      </c>
    </row>
    <row r="6927" ht="15.75" customHeight="1">
      <c r="A6927" s="13">
        <v>42197.13541664987</v>
      </c>
      <c r="B6927" s="12">
        <v>178.0</v>
      </c>
    </row>
    <row r="6928" ht="15.75" customHeight="1">
      <c r="A6928" s="13">
        <v>42197.145833316536</v>
      </c>
      <c r="B6928" s="12">
        <v>173.0</v>
      </c>
    </row>
    <row r="6929" ht="15.75" customHeight="1">
      <c r="A6929" s="13">
        <v>42197.1562499832</v>
      </c>
      <c r="B6929" s="12">
        <v>174.0</v>
      </c>
    </row>
    <row r="6930" ht="15.75" customHeight="1">
      <c r="A6930" s="13">
        <v>42197.166666649864</v>
      </c>
      <c r="B6930" s="12">
        <v>173.0</v>
      </c>
    </row>
    <row r="6931" ht="15.75" customHeight="1">
      <c r="A6931" s="13">
        <v>42197.17708331653</v>
      </c>
      <c r="B6931" s="12">
        <v>180.0</v>
      </c>
    </row>
    <row r="6932" ht="15.75" customHeight="1">
      <c r="A6932" s="13">
        <v>42197.18749998319</v>
      </c>
      <c r="B6932" s="12">
        <v>187.0</v>
      </c>
    </row>
    <row r="6933" ht="15.75" customHeight="1">
      <c r="A6933" s="13">
        <v>42197.19791664986</v>
      </c>
      <c r="B6933" s="12">
        <v>167.0</v>
      </c>
    </row>
    <row r="6934" ht="15.75" customHeight="1">
      <c r="A6934" s="13">
        <v>42197.20833331652</v>
      </c>
      <c r="B6934" s="12">
        <v>177.0</v>
      </c>
    </row>
    <row r="6935" ht="15.75" customHeight="1">
      <c r="A6935" s="13">
        <v>42197.218749983185</v>
      </c>
      <c r="B6935" s="12">
        <v>168.0</v>
      </c>
    </row>
    <row r="6936" ht="15.75" customHeight="1">
      <c r="A6936" s="13">
        <v>42197.22916664985</v>
      </c>
      <c r="B6936" s="12">
        <v>175.0</v>
      </c>
    </row>
    <row r="6937" ht="15.75" customHeight="1">
      <c r="A6937" s="13">
        <v>42197.239583316514</v>
      </c>
      <c r="B6937" s="12">
        <v>173.0</v>
      </c>
    </row>
    <row r="6938" ht="15.75" customHeight="1">
      <c r="A6938" s="13">
        <v>42197.24999998318</v>
      </c>
      <c r="B6938" s="12">
        <v>160.0</v>
      </c>
    </row>
    <row r="6939" ht="15.75" customHeight="1">
      <c r="A6939" s="13">
        <v>42197.26041664984</v>
      </c>
      <c r="B6939" s="12">
        <v>161.0</v>
      </c>
    </row>
    <row r="6940" ht="15.75" customHeight="1">
      <c r="A6940" s="13">
        <v>42197.27083331651</v>
      </c>
      <c r="B6940" s="12">
        <v>159.0</v>
      </c>
    </row>
    <row r="6941" ht="15.75" customHeight="1">
      <c r="A6941" s="13">
        <v>42197.28124998317</v>
      </c>
      <c r="B6941" s="12">
        <v>181.0</v>
      </c>
    </row>
    <row r="6942" ht="15.75" customHeight="1">
      <c r="A6942" s="13">
        <v>42197.291666649835</v>
      </c>
      <c r="B6942" s="12">
        <v>179.0</v>
      </c>
    </row>
    <row r="6943" ht="15.75" customHeight="1">
      <c r="A6943" s="13">
        <v>42197.3020833165</v>
      </c>
      <c r="B6943" s="12">
        <v>171.0</v>
      </c>
    </row>
    <row r="6944" ht="15.75" customHeight="1">
      <c r="A6944" s="13">
        <v>42197.31249998316</v>
      </c>
      <c r="B6944" s="12">
        <v>166.0</v>
      </c>
    </row>
    <row r="6945" ht="15.75" customHeight="1">
      <c r="A6945" s="13">
        <v>42197.32291664983</v>
      </c>
      <c r="B6945" s="12">
        <v>172.0</v>
      </c>
    </row>
    <row r="6946" ht="15.75" customHeight="1">
      <c r="A6946" s="13">
        <v>42197.33333331649</v>
      </c>
      <c r="B6946" s="12">
        <v>185.0</v>
      </c>
    </row>
    <row r="6947" ht="15.75" customHeight="1">
      <c r="A6947" s="13">
        <v>42197.343749983156</v>
      </c>
      <c r="B6947" s="12">
        <v>185.0</v>
      </c>
    </row>
    <row r="6948" ht="15.75" customHeight="1">
      <c r="A6948" s="13">
        <v>42197.35416664982</v>
      </c>
      <c r="B6948" s="12">
        <v>176.0</v>
      </c>
    </row>
    <row r="6949" ht="15.75" customHeight="1">
      <c r="A6949" s="13">
        <v>42197.364583316485</v>
      </c>
      <c r="B6949" s="12">
        <v>177.0</v>
      </c>
    </row>
    <row r="6950" ht="15.75" customHeight="1">
      <c r="A6950" s="13">
        <v>42197.37499998315</v>
      </c>
      <c r="B6950" s="12">
        <v>187.0</v>
      </c>
    </row>
    <row r="6951" ht="15.75" customHeight="1">
      <c r="A6951" s="13">
        <v>42197.38541664981</v>
      </c>
      <c r="B6951" s="12">
        <v>195.0</v>
      </c>
    </row>
    <row r="6952" ht="15.75" customHeight="1">
      <c r="A6952" s="13">
        <v>42197.39583331648</v>
      </c>
      <c r="B6952" s="12">
        <v>180.0</v>
      </c>
    </row>
    <row r="6953" ht="15.75" customHeight="1">
      <c r="A6953" s="13">
        <v>42197.40624998314</v>
      </c>
      <c r="B6953" s="12">
        <v>182.0</v>
      </c>
    </row>
    <row r="6954" ht="15.75" customHeight="1">
      <c r="A6954" s="13">
        <v>42197.416666649806</v>
      </c>
      <c r="B6954" s="12">
        <v>184.0</v>
      </c>
    </row>
    <row r="6955" ht="15.75" customHeight="1">
      <c r="A6955" s="13">
        <v>42197.42708331647</v>
      </c>
      <c r="B6955" s="12">
        <v>191.0</v>
      </c>
    </row>
    <row r="6956" ht="15.75" customHeight="1">
      <c r="A6956" s="13">
        <v>42197.437499983134</v>
      </c>
      <c r="B6956" s="12">
        <v>199.0</v>
      </c>
    </row>
    <row r="6957" ht="15.75" customHeight="1">
      <c r="A6957" s="13">
        <v>42197.4479166498</v>
      </c>
      <c r="B6957" s="12">
        <v>191.0</v>
      </c>
    </row>
    <row r="6958" ht="15.75" customHeight="1">
      <c r="A6958" s="13">
        <v>42197.45833331646</v>
      </c>
      <c r="B6958" s="12">
        <v>191.0</v>
      </c>
    </row>
    <row r="6959" ht="15.75" customHeight="1">
      <c r="A6959" s="13">
        <v>42197.46874998313</v>
      </c>
      <c r="B6959" s="12">
        <v>199.0</v>
      </c>
    </row>
    <row r="6960" ht="15.75" customHeight="1">
      <c r="A6960" s="13">
        <v>42197.47916664979</v>
      </c>
      <c r="B6960" s="12">
        <v>202.0</v>
      </c>
    </row>
    <row r="6961" ht="15.75" customHeight="1">
      <c r="A6961" s="13">
        <v>42197.489583316456</v>
      </c>
      <c r="B6961" s="12">
        <v>212.0</v>
      </c>
    </row>
    <row r="6962" ht="15.75" customHeight="1">
      <c r="A6962" s="13">
        <v>42197.49999998312</v>
      </c>
      <c r="B6962" s="12">
        <v>207.0</v>
      </c>
    </row>
    <row r="6963" ht="15.75" customHeight="1">
      <c r="A6963" s="13">
        <v>42197.510416649784</v>
      </c>
      <c r="B6963" s="12">
        <v>208.0</v>
      </c>
    </row>
    <row r="6964" ht="15.75" customHeight="1">
      <c r="A6964" s="13">
        <v>42197.52083331645</v>
      </c>
      <c r="B6964" s="12">
        <v>211.0</v>
      </c>
    </row>
    <row r="6965" ht="15.75" customHeight="1">
      <c r="A6965" s="13">
        <v>42197.53124998311</v>
      </c>
      <c r="B6965" s="12">
        <v>208.0</v>
      </c>
    </row>
    <row r="6966" ht="15.75" customHeight="1">
      <c r="A6966" s="13">
        <v>42197.54166664978</v>
      </c>
      <c r="B6966" s="12">
        <v>207.0</v>
      </c>
    </row>
    <row r="6967" ht="15.75" customHeight="1">
      <c r="A6967" s="13">
        <v>42197.55208331644</v>
      </c>
      <c r="B6967" s="12">
        <v>209.0</v>
      </c>
    </row>
    <row r="6968" ht="15.75" customHeight="1">
      <c r="A6968" s="13">
        <v>42197.562499983105</v>
      </c>
      <c r="B6968" s="12">
        <v>212.0</v>
      </c>
    </row>
    <row r="6969" ht="15.75" customHeight="1">
      <c r="A6969" s="13">
        <v>42197.57291664977</v>
      </c>
      <c r="B6969" s="12">
        <v>223.0</v>
      </c>
    </row>
    <row r="6970" ht="15.75" customHeight="1">
      <c r="A6970" s="13">
        <v>42197.583333316434</v>
      </c>
      <c r="B6970" s="12">
        <v>217.0</v>
      </c>
    </row>
    <row r="6971" ht="15.75" customHeight="1">
      <c r="A6971" s="13">
        <v>42197.5937499831</v>
      </c>
      <c r="B6971" s="12">
        <v>209.0</v>
      </c>
    </row>
    <row r="6972" ht="15.75" customHeight="1">
      <c r="A6972" s="13">
        <v>42197.60416664976</v>
      </c>
      <c r="B6972" s="12">
        <v>217.0</v>
      </c>
    </row>
    <row r="6973" ht="15.75" customHeight="1">
      <c r="A6973" s="13">
        <v>42197.61458331643</v>
      </c>
      <c r="B6973" s="12">
        <v>226.0</v>
      </c>
    </row>
    <row r="6974" ht="15.75" customHeight="1">
      <c r="A6974" s="13">
        <v>42197.62499998309</v>
      </c>
      <c r="B6974" s="12">
        <v>217.0</v>
      </c>
    </row>
    <row r="6975" ht="15.75" customHeight="1">
      <c r="A6975" s="13">
        <v>42197.635416649755</v>
      </c>
      <c r="B6975" s="12">
        <v>234.0</v>
      </c>
    </row>
    <row r="6976" ht="15.75" customHeight="1">
      <c r="A6976" s="13">
        <v>42197.64583331642</v>
      </c>
      <c r="B6976" s="12">
        <v>239.0</v>
      </c>
    </row>
    <row r="6977" ht="15.75" customHeight="1">
      <c r="A6977" s="13">
        <v>42197.65624998308</v>
      </c>
      <c r="B6977" s="12">
        <v>220.0</v>
      </c>
    </row>
    <row r="6978" ht="15.75" customHeight="1">
      <c r="A6978" s="13">
        <v>42197.66666664975</v>
      </c>
      <c r="B6978" s="12">
        <v>246.0</v>
      </c>
    </row>
    <row r="6979" ht="15.75" customHeight="1">
      <c r="A6979" s="13">
        <v>42197.67708331641</v>
      </c>
      <c r="B6979" s="12">
        <v>242.0</v>
      </c>
    </row>
    <row r="6980" ht="15.75" customHeight="1">
      <c r="A6980" s="13">
        <v>42197.687499983076</v>
      </c>
      <c r="B6980" s="12">
        <v>231.0</v>
      </c>
    </row>
    <row r="6981" ht="15.75" customHeight="1">
      <c r="A6981" s="13">
        <v>42197.69791664974</v>
      </c>
      <c r="B6981" s="12">
        <v>234.0</v>
      </c>
    </row>
    <row r="6982" ht="15.75" customHeight="1">
      <c r="A6982" s="13">
        <v>42197.708333316405</v>
      </c>
      <c r="B6982" s="12">
        <v>245.0</v>
      </c>
    </row>
    <row r="6983" ht="15.75" customHeight="1">
      <c r="A6983" s="13">
        <v>42197.71874998307</v>
      </c>
      <c r="B6983" s="12">
        <v>226.0</v>
      </c>
    </row>
    <row r="6984" ht="15.75" customHeight="1">
      <c r="A6984" s="13">
        <v>42197.72916664973</v>
      </c>
      <c r="B6984" s="12">
        <v>240.0</v>
      </c>
    </row>
    <row r="6985" ht="15.75" customHeight="1">
      <c r="A6985" s="13">
        <v>42197.7395833164</v>
      </c>
      <c r="B6985" s="12">
        <v>230.0</v>
      </c>
    </row>
    <row r="6986" ht="15.75" customHeight="1">
      <c r="A6986" s="13">
        <v>42197.74999998306</v>
      </c>
      <c r="B6986" s="12">
        <v>238.0</v>
      </c>
    </row>
    <row r="6987" ht="15.75" customHeight="1">
      <c r="A6987" s="13">
        <v>42197.760416649726</v>
      </c>
      <c r="B6987" s="12">
        <v>228.0</v>
      </c>
    </row>
    <row r="6988" ht="15.75" customHeight="1">
      <c r="A6988" s="13">
        <v>42197.77083331639</v>
      </c>
      <c r="B6988" s="12">
        <v>231.0</v>
      </c>
    </row>
    <row r="6989" ht="15.75" customHeight="1">
      <c r="A6989" s="13">
        <v>42197.781249983054</v>
      </c>
      <c r="B6989" s="12">
        <v>215.0</v>
      </c>
    </row>
    <row r="6990" ht="15.75" customHeight="1">
      <c r="A6990" s="13">
        <v>42197.79166664972</v>
      </c>
      <c r="B6990" s="12">
        <v>220.0</v>
      </c>
    </row>
    <row r="6991" ht="15.75" customHeight="1">
      <c r="A6991" s="13">
        <v>42197.80208331638</v>
      </c>
      <c r="B6991" s="12">
        <v>226.0</v>
      </c>
    </row>
    <row r="6992" ht="15.75" customHeight="1">
      <c r="A6992" s="13">
        <v>42197.81249998305</v>
      </c>
      <c r="B6992" s="12">
        <v>220.0</v>
      </c>
    </row>
    <row r="6993" ht="15.75" customHeight="1">
      <c r="A6993" s="13">
        <v>42197.82291664971</v>
      </c>
      <c r="B6993" s="12">
        <v>224.0</v>
      </c>
    </row>
    <row r="6994" ht="15.75" customHeight="1">
      <c r="A6994" s="13">
        <v>42197.833333316376</v>
      </c>
      <c r="B6994" s="12">
        <v>211.0</v>
      </c>
    </row>
    <row r="6995" ht="15.75" customHeight="1">
      <c r="A6995" s="13">
        <v>42197.84374998304</v>
      </c>
      <c r="B6995" s="12">
        <v>209.0</v>
      </c>
    </row>
    <row r="6996" ht="15.75" customHeight="1">
      <c r="A6996" s="13">
        <v>42197.854166649704</v>
      </c>
      <c r="B6996" s="12">
        <v>207.0</v>
      </c>
    </row>
    <row r="6997" ht="15.75" customHeight="1">
      <c r="A6997" s="13">
        <v>42197.86458331637</v>
      </c>
      <c r="B6997" s="12">
        <v>211.0</v>
      </c>
    </row>
    <row r="6998" ht="15.75" customHeight="1">
      <c r="A6998" s="13">
        <v>42197.87499998303</v>
      </c>
      <c r="B6998" s="12">
        <v>205.0</v>
      </c>
    </row>
    <row r="6999" ht="15.75" customHeight="1">
      <c r="A6999" s="13">
        <v>42197.8854166497</v>
      </c>
      <c r="B6999" s="12">
        <v>190.0</v>
      </c>
    </row>
    <row r="7000" ht="15.75" customHeight="1">
      <c r="A7000" s="13">
        <v>42197.89583331636</v>
      </c>
      <c r="B7000" s="12">
        <v>196.0</v>
      </c>
    </row>
    <row r="7001" ht="15.75" customHeight="1">
      <c r="A7001" s="13">
        <v>42197.906249983025</v>
      </c>
      <c r="B7001" s="12">
        <v>187.0</v>
      </c>
    </row>
    <row r="7002" ht="15.75" customHeight="1">
      <c r="A7002" s="13">
        <v>42197.91666664969</v>
      </c>
      <c r="B7002" s="12">
        <v>191.0</v>
      </c>
    </row>
    <row r="7003" ht="15.75" customHeight="1">
      <c r="A7003" s="13">
        <v>42197.927083316354</v>
      </c>
      <c r="B7003" s="12">
        <v>188.0</v>
      </c>
    </row>
    <row r="7004" ht="15.75" customHeight="1">
      <c r="A7004" s="13">
        <v>42197.93749998302</v>
      </c>
      <c r="B7004" s="12">
        <v>184.0</v>
      </c>
    </row>
    <row r="7005" ht="15.75" customHeight="1">
      <c r="A7005" s="13">
        <v>42197.94791664968</v>
      </c>
      <c r="B7005" s="12">
        <v>177.0</v>
      </c>
    </row>
    <row r="7006" ht="15.75" customHeight="1">
      <c r="A7006" s="13">
        <v>42197.95833331635</v>
      </c>
      <c r="B7006" s="12">
        <v>179.0</v>
      </c>
    </row>
    <row r="7007" ht="15.75" customHeight="1">
      <c r="A7007" s="13">
        <v>42197.96874998301</v>
      </c>
      <c r="B7007" s="12">
        <v>174.0</v>
      </c>
    </row>
    <row r="7008" ht="15.75" customHeight="1">
      <c r="A7008" s="13">
        <v>42197.979166649675</v>
      </c>
      <c r="B7008" s="12">
        <v>185.0</v>
      </c>
    </row>
    <row r="7009" ht="15.75" customHeight="1">
      <c r="A7009" s="13">
        <v>42197.98958331634</v>
      </c>
      <c r="B7009" s="12">
        <v>183.0</v>
      </c>
    </row>
    <row r="7010" ht="15.75" customHeight="1">
      <c r="A7010" s="13">
        <v>42197.999999983</v>
      </c>
      <c r="B7010" s="12">
        <v>171.0</v>
      </c>
    </row>
    <row r="7011" ht="15.75" customHeight="1">
      <c r="A7011" s="13">
        <v>42198.01041664967</v>
      </c>
      <c r="B7011" s="12">
        <v>179.0</v>
      </c>
    </row>
    <row r="7012" ht="15.75" customHeight="1">
      <c r="A7012" s="13">
        <v>42198.02083331633</v>
      </c>
      <c r="B7012" s="12">
        <v>177.0</v>
      </c>
    </row>
    <row r="7013" ht="15.75" customHeight="1">
      <c r="A7013" s="13">
        <v>42198.031249982996</v>
      </c>
      <c r="B7013" s="12">
        <v>176.0</v>
      </c>
    </row>
    <row r="7014" ht="15.75" customHeight="1">
      <c r="A7014" s="13">
        <v>42198.04166664966</v>
      </c>
      <c r="B7014" s="12">
        <v>171.0</v>
      </c>
    </row>
    <row r="7015" ht="15.75" customHeight="1">
      <c r="A7015" s="13">
        <v>42198.052083316325</v>
      </c>
      <c r="B7015" s="12">
        <v>183.0</v>
      </c>
    </row>
    <row r="7016" ht="15.75" customHeight="1">
      <c r="A7016" s="13">
        <v>42198.06249998299</v>
      </c>
      <c r="B7016" s="12">
        <v>168.0</v>
      </c>
    </row>
    <row r="7017" ht="15.75" customHeight="1">
      <c r="A7017" s="13">
        <v>42198.07291664965</v>
      </c>
      <c r="B7017" s="12">
        <v>167.0</v>
      </c>
    </row>
    <row r="7018" ht="15.75" customHeight="1">
      <c r="A7018" s="13">
        <v>42198.08333331632</v>
      </c>
      <c r="B7018" s="12">
        <v>166.0</v>
      </c>
    </row>
    <row r="7019" ht="15.75" customHeight="1">
      <c r="A7019" s="13">
        <v>42198.09374998298</v>
      </c>
      <c r="B7019" s="12">
        <v>168.0</v>
      </c>
    </row>
    <row r="7020" ht="15.75" customHeight="1">
      <c r="A7020" s="13">
        <v>42198.104166649646</v>
      </c>
      <c r="B7020" s="12">
        <v>175.0</v>
      </c>
    </row>
    <row r="7021" ht="15.75" customHeight="1">
      <c r="A7021" s="13">
        <v>42198.11458331631</v>
      </c>
      <c r="B7021" s="12">
        <v>164.0</v>
      </c>
    </row>
    <row r="7022" ht="15.75" customHeight="1">
      <c r="A7022" s="13">
        <v>42198.124999982974</v>
      </c>
      <c r="B7022" s="12">
        <v>157.0</v>
      </c>
    </row>
    <row r="7023" ht="15.75" customHeight="1">
      <c r="A7023" s="13">
        <v>42198.13541664964</v>
      </c>
      <c r="B7023" s="12">
        <v>158.0</v>
      </c>
    </row>
    <row r="7024" ht="15.75" customHeight="1">
      <c r="A7024" s="13">
        <v>42198.1458333163</v>
      </c>
      <c r="B7024" s="12">
        <v>169.0</v>
      </c>
    </row>
    <row r="7025" ht="15.75" customHeight="1">
      <c r="A7025" s="13">
        <v>42198.15624998297</v>
      </c>
      <c r="B7025" s="12">
        <v>163.0</v>
      </c>
    </row>
    <row r="7026" ht="15.75" customHeight="1">
      <c r="A7026" s="13">
        <v>42198.16666664963</v>
      </c>
      <c r="B7026" s="12">
        <v>163.0</v>
      </c>
    </row>
    <row r="7027" ht="15.75" customHeight="1">
      <c r="A7027" s="13">
        <v>42198.177083316295</v>
      </c>
      <c r="B7027" s="12">
        <v>157.0</v>
      </c>
    </row>
    <row r="7028" ht="15.75" customHeight="1">
      <c r="A7028" s="13">
        <v>42198.18749998296</v>
      </c>
      <c r="B7028" s="12">
        <v>156.0</v>
      </c>
    </row>
    <row r="7029" ht="15.75" customHeight="1">
      <c r="A7029" s="13">
        <v>42198.197916649624</v>
      </c>
      <c r="B7029" s="12">
        <v>163.0</v>
      </c>
    </row>
    <row r="7030" ht="15.75" customHeight="1">
      <c r="A7030" s="13">
        <v>42198.20833331629</v>
      </c>
      <c r="B7030" s="12">
        <v>170.0</v>
      </c>
    </row>
    <row r="7031" ht="15.75" customHeight="1">
      <c r="A7031" s="13">
        <v>42198.21874998295</v>
      </c>
      <c r="B7031" s="12">
        <v>158.0</v>
      </c>
    </row>
    <row r="7032" ht="15.75" customHeight="1">
      <c r="A7032" s="13">
        <v>42198.22916664962</v>
      </c>
      <c r="B7032" s="12">
        <v>159.0</v>
      </c>
    </row>
    <row r="7033" ht="15.75" customHeight="1">
      <c r="A7033" s="13">
        <v>42198.23958331628</v>
      </c>
      <c r="B7033" s="12">
        <v>162.0</v>
      </c>
    </row>
    <row r="7034" ht="15.75" customHeight="1">
      <c r="A7034" s="13">
        <v>42198.249999982945</v>
      </c>
      <c r="B7034" s="12">
        <v>163.0</v>
      </c>
    </row>
    <row r="7035" ht="15.75" customHeight="1">
      <c r="A7035" s="13">
        <v>42198.26041664961</v>
      </c>
      <c r="B7035" s="12">
        <v>158.0</v>
      </c>
    </row>
    <row r="7036" ht="15.75" customHeight="1">
      <c r="A7036" s="13">
        <v>42198.270833316274</v>
      </c>
      <c r="B7036" s="12">
        <v>154.0</v>
      </c>
    </row>
    <row r="7037" ht="15.75" customHeight="1">
      <c r="A7037" s="13">
        <v>42198.28124998294</v>
      </c>
      <c r="B7037" s="12">
        <v>153.0</v>
      </c>
    </row>
    <row r="7038" ht="15.75" customHeight="1">
      <c r="A7038" s="13">
        <v>42198.2916666496</v>
      </c>
      <c r="B7038" s="12">
        <v>166.0</v>
      </c>
    </row>
    <row r="7039" ht="15.75" customHeight="1">
      <c r="A7039" s="13">
        <v>42198.30208331627</v>
      </c>
      <c r="B7039" s="12">
        <v>191.0</v>
      </c>
    </row>
    <row r="7040" ht="15.75" customHeight="1">
      <c r="A7040" s="13">
        <v>42198.31249998293</v>
      </c>
      <c r="B7040" s="12">
        <v>172.0</v>
      </c>
    </row>
    <row r="7041" ht="15.75" customHeight="1">
      <c r="A7041" s="13">
        <v>42198.322916649595</v>
      </c>
      <c r="B7041" s="12">
        <v>171.0</v>
      </c>
    </row>
    <row r="7042" ht="15.75" customHeight="1">
      <c r="A7042" s="13">
        <v>42198.33333331626</v>
      </c>
      <c r="B7042" s="12">
        <v>188.0</v>
      </c>
    </row>
    <row r="7043" ht="15.75" customHeight="1">
      <c r="A7043" s="13">
        <v>42198.34374998292</v>
      </c>
      <c r="B7043" s="12">
        <v>195.0</v>
      </c>
    </row>
    <row r="7044" ht="15.75" customHeight="1">
      <c r="A7044" s="13">
        <v>42198.35416664959</v>
      </c>
      <c r="B7044" s="12">
        <v>208.0</v>
      </c>
    </row>
    <row r="7045" ht="15.75" customHeight="1">
      <c r="A7045" s="13">
        <v>42198.36458331625</v>
      </c>
      <c r="B7045" s="12">
        <v>197.0</v>
      </c>
    </row>
    <row r="7046" ht="15.75" customHeight="1">
      <c r="A7046" s="13">
        <v>42198.374999982916</v>
      </c>
      <c r="B7046" s="12">
        <v>207.0</v>
      </c>
    </row>
    <row r="7047" ht="15.75" customHeight="1">
      <c r="A7047" s="13">
        <v>42198.38541664958</v>
      </c>
      <c r="B7047" s="12">
        <v>202.0</v>
      </c>
    </row>
    <row r="7048" ht="15.75" customHeight="1">
      <c r="A7048" s="13">
        <v>42198.395833316245</v>
      </c>
      <c r="B7048" s="12">
        <v>215.0</v>
      </c>
    </row>
    <row r="7049" ht="15.75" customHeight="1">
      <c r="A7049" s="13">
        <v>42198.40624998291</v>
      </c>
      <c r="B7049" s="12">
        <v>212.0</v>
      </c>
    </row>
    <row r="7050" ht="15.75" customHeight="1">
      <c r="A7050" s="13">
        <v>42198.41666664957</v>
      </c>
      <c r="B7050" s="12">
        <v>209.0</v>
      </c>
    </row>
    <row r="7051" ht="15.75" customHeight="1">
      <c r="A7051" s="13">
        <v>42198.42708331624</v>
      </c>
      <c r="B7051" s="12">
        <v>219.0</v>
      </c>
    </row>
    <row r="7052" ht="15.75" customHeight="1">
      <c r="A7052" s="13">
        <v>42198.4374999829</v>
      </c>
      <c r="B7052" s="12">
        <v>229.0</v>
      </c>
    </row>
    <row r="7053" ht="15.75" customHeight="1">
      <c r="A7053" s="13">
        <v>42198.447916649566</v>
      </c>
      <c r="B7053" s="12">
        <v>228.0</v>
      </c>
    </row>
    <row r="7054" ht="15.75" customHeight="1">
      <c r="A7054" s="13">
        <v>42198.45833331623</v>
      </c>
      <c r="B7054" s="12">
        <v>219.0</v>
      </c>
    </row>
    <row r="7055" ht="15.75" customHeight="1">
      <c r="A7055" s="13">
        <v>42198.468749982894</v>
      </c>
      <c r="B7055" s="12">
        <v>226.0</v>
      </c>
    </row>
    <row r="7056" ht="15.75" customHeight="1">
      <c r="A7056" s="13">
        <v>42198.47916664956</v>
      </c>
      <c r="B7056" s="12">
        <v>224.0</v>
      </c>
    </row>
    <row r="7057" ht="15.75" customHeight="1">
      <c r="A7057" s="13">
        <v>42198.48958331622</v>
      </c>
      <c r="B7057" s="12">
        <v>235.0</v>
      </c>
    </row>
    <row r="7058" ht="15.75" customHeight="1">
      <c r="A7058" s="13">
        <v>42198.49999998289</v>
      </c>
      <c r="B7058" s="12">
        <v>251.0</v>
      </c>
    </row>
    <row r="7059" ht="15.75" customHeight="1">
      <c r="A7059" s="13">
        <v>42198.51041664955</v>
      </c>
      <c r="B7059" s="12">
        <v>234.0</v>
      </c>
    </row>
    <row r="7060" ht="15.75" customHeight="1">
      <c r="A7060" s="13">
        <v>42198.520833316215</v>
      </c>
      <c r="B7060" s="12">
        <v>235.0</v>
      </c>
    </row>
    <row r="7061" ht="15.75" customHeight="1">
      <c r="A7061" s="13">
        <v>42198.53124998288</v>
      </c>
      <c r="B7061" s="12">
        <v>240.0</v>
      </c>
    </row>
    <row r="7062" ht="15.75" customHeight="1">
      <c r="A7062" s="13">
        <v>42198.541666649544</v>
      </c>
      <c r="B7062" s="12">
        <v>249.0</v>
      </c>
    </row>
    <row r="7063" ht="15.75" customHeight="1">
      <c r="A7063" s="13">
        <v>42198.55208331621</v>
      </c>
      <c r="B7063" s="12">
        <v>251.0</v>
      </c>
    </row>
    <row r="7064" ht="15.75" customHeight="1">
      <c r="A7064" s="13">
        <v>42198.56249998287</v>
      </c>
      <c r="B7064" s="12">
        <v>246.0</v>
      </c>
    </row>
    <row r="7065" ht="15.75" customHeight="1">
      <c r="A7065" s="13">
        <v>42198.57291664954</v>
      </c>
      <c r="B7065" s="12">
        <v>249.0</v>
      </c>
    </row>
    <row r="7066" ht="15.75" customHeight="1">
      <c r="A7066" s="13">
        <v>42198.5833333162</v>
      </c>
      <c r="B7066" s="12">
        <v>258.0</v>
      </c>
    </row>
    <row r="7067" ht="15.75" customHeight="1">
      <c r="A7067" s="13">
        <v>42198.593749982865</v>
      </c>
      <c r="B7067" s="12">
        <v>268.0</v>
      </c>
    </row>
    <row r="7068" ht="15.75" customHeight="1">
      <c r="A7068" s="13">
        <v>42198.60416664953</v>
      </c>
      <c r="B7068" s="12">
        <v>259.0</v>
      </c>
    </row>
    <row r="7069" ht="15.75" customHeight="1">
      <c r="A7069" s="13">
        <v>42198.61458331619</v>
      </c>
      <c r="B7069" s="12">
        <v>266.0</v>
      </c>
    </row>
    <row r="7070" ht="15.75" customHeight="1">
      <c r="A7070" s="13">
        <v>42198.62499998286</v>
      </c>
      <c r="B7070" s="12">
        <v>264.0</v>
      </c>
    </row>
    <row r="7071" ht="15.75" customHeight="1">
      <c r="A7071" s="13">
        <v>42198.63541664952</v>
      </c>
      <c r="B7071" s="12">
        <v>261.0</v>
      </c>
    </row>
    <row r="7072" ht="15.75" customHeight="1">
      <c r="A7072" s="13">
        <v>42198.645833316186</v>
      </c>
      <c r="B7072" s="12">
        <v>267.0</v>
      </c>
    </row>
    <row r="7073" ht="15.75" customHeight="1">
      <c r="A7073" s="13">
        <v>42198.65624998285</v>
      </c>
      <c r="B7073" s="12">
        <v>263.0</v>
      </c>
    </row>
    <row r="7074" ht="15.75" customHeight="1">
      <c r="A7074" s="13">
        <v>42198.666666649515</v>
      </c>
      <c r="B7074" s="12">
        <v>277.0</v>
      </c>
    </row>
    <row r="7075" ht="15.75" customHeight="1">
      <c r="A7075" s="13">
        <v>42198.67708331618</v>
      </c>
      <c r="B7075" s="12">
        <v>259.0</v>
      </c>
    </row>
    <row r="7076" ht="15.75" customHeight="1">
      <c r="A7076" s="13">
        <v>42198.68749998284</v>
      </c>
      <c r="B7076" s="12">
        <v>267.0</v>
      </c>
    </row>
    <row r="7077" ht="15.75" customHeight="1">
      <c r="A7077" s="13">
        <v>42198.69791664951</v>
      </c>
      <c r="B7077" s="12">
        <v>257.0</v>
      </c>
    </row>
    <row r="7078" ht="15.75" customHeight="1">
      <c r="A7078" s="13">
        <v>42198.70833331617</v>
      </c>
      <c r="B7078" s="12">
        <v>267.0</v>
      </c>
    </row>
    <row r="7079" ht="15.75" customHeight="1">
      <c r="A7079" s="13">
        <v>42198.718749982836</v>
      </c>
      <c r="B7079" s="12">
        <v>264.0</v>
      </c>
    </row>
    <row r="7080" ht="15.75" customHeight="1">
      <c r="A7080" s="13">
        <v>42198.7291666495</v>
      </c>
      <c r="B7080" s="12">
        <v>282.0</v>
      </c>
    </row>
    <row r="7081" ht="15.75" customHeight="1">
      <c r="A7081" s="13">
        <v>42198.739583316164</v>
      </c>
      <c r="B7081" s="12">
        <v>251.0</v>
      </c>
    </row>
    <row r="7082" ht="15.75" customHeight="1">
      <c r="A7082" s="13">
        <v>42198.74999998283</v>
      </c>
      <c r="B7082" s="12">
        <v>258.0</v>
      </c>
    </row>
    <row r="7083" ht="15.75" customHeight="1">
      <c r="A7083" s="13">
        <v>42198.76041664949</v>
      </c>
      <c r="B7083" s="12">
        <v>234.0</v>
      </c>
    </row>
    <row r="7084" ht="15.75" customHeight="1">
      <c r="A7084" s="13">
        <v>42198.77083331616</v>
      </c>
      <c r="B7084" s="12">
        <v>259.0</v>
      </c>
    </row>
    <row r="7085" ht="15.75" customHeight="1">
      <c r="A7085" s="13">
        <v>42198.78124998282</v>
      </c>
      <c r="B7085" s="12">
        <v>247.0</v>
      </c>
    </row>
    <row r="7086" ht="15.75" customHeight="1">
      <c r="A7086" s="13">
        <v>42198.791666649486</v>
      </c>
      <c r="B7086" s="12">
        <v>239.0</v>
      </c>
    </row>
    <row r="7087" ht="15.75" customHeight="1">
      <c r="A7087" s="13">
        <v>42198.80208331615</v>
      </c>
      <c r="B7087" s="12">
        <v>232.0</v>
      </c>
    </row>
    <row r="7088" ht="15.75" customHeight="1">
      <c r="A7088" s="13">
        <v>42198.812499982814</v>
      </c>
      <c r="B7088" s="12">
        <v>238.0</v>
      </c>
    </row>
    <row r="7089" ht="15.75" customHeight="1">
      <c r="A7089" s="13">
        <v>42198.82291664948</v>
      </c>
      <c r="B7089" s="12">
        <v>232.0</v>
      </c>
    </row>
    <row r="7090" ht="15.75" customHeight="1">
      <c r="A7090" s="13">
        <v>42198.83333331614</v>
      </c>
      <c r="B7090" s="12">
        <v>242.0</v>
      </c>
    </row>
    <row r="7091" ht="15.75" customHeight="1">
      <c r="A7091" s="13">
        <v>42198.84374998281</v>
      </c>
      <c r="B7091" s="12">
        <v>220.0</v>
      </c>
    </row>
    <row r="7092" ht="15.75" customHeight="1">
      <c r="A7092" s="13">
        <v>42198.85416664947</v>
      </c>
      <c r="B7092" s="12">
        <v>217.0</v>
      </c>
    </row>
    <row r="7093" ht="15.75" customHeight="1">
      <c r="A7093" s="13">
        <v>42198.864583316135</v>
      </c>
      <c r="B7093" s="12">
        <v>217.0</v>
      </c>
    </row>
    <row r="7094" ht="15.75" customHeight="1">
      <c r="A7094" s="13">
        <v>42198.8749999828</v>
      </c>
      <c r="B7094" s="12">
        <v>229.0</v>
      </c>
    </row>
    <row r="7095" ht="15.75" customHeight="1">
      <c r="A7095" s="13">
        <v>42198.885416649464</v>
      </c>
      <c r="B7095" s="12">
        <v>207.0</v>
      </c>
    </row>
    <row r="7096" ht="15.75" customHeight="1">
      <c r="A7096" s="13">
        <v>42198.89583331613</v>
      </c>
      <c r="B7096" s="12">
        <v>203.0</v>
      </c>
    </row>
    <row r="7097" ht="15.75" customHeight="1">
      <c r="A7097" s="13">
        <v>42198.90624998279</v>
      </c>
      <c r="B7097" s="12">
        <v>197.0</v>
      </c>
    </row>
    <row r="7098" ht="15.75" customHeight="1">
      <c r="A7098" s="13">
        <v>42198.91666664946</v>
      </c>
      <c r="B7098" s="12">
        <v>205.0</v>
      </c>
    </row>
    <row r="7099" ht="15.75" customHeight="1">
      <c r="A7099" s="13">
        <v>42198.92708331612</v>
      </c>
      <c r="B7099" s="12">
        <v>207.0</v>
      </c>
    </row>
    <row r="7100" ht="15.75" customHeight="1">
      <c r="A7100" s="13">
        <v>42198.937499982785</v>
      </c>
      <c r="B7100" s="12">
        <v>195.0</v>
      </c>
    </row>
    <row r="7101" ht="15.75" customHeight="1">
      <c r="A7101" s="13">
        <v>42198.94791664945</v>
      </c>
      <c r="B7101" s="12">
        <v>196.0</v>
      </c>
    </row>
    <row r="7102" ht="15.75" customHeight="1">
      <c r="A7102" s="13">
        <v>42198.95833331611</v>
      </c>
      <c r="B7102" s="12">
        <v>200.0</v>
      </c>
    </row>
    <row r="7103" ht="15.75" customHeight="1">
      <c r="A7103" s="13">
        <v>42198.96874998278</v>
      </c>
      <c r="B7103" s="12">
        <v>202.0</v>
      </c>
    </row>
    <row r="7104" ht="15.75" customHeight="1">
      <c r="A7104" s="13">
        <v>42198.97916664944</v>
      </c>
      <c r="B7104" s="12">
        <v>181.0</v>
      </c>
    </row>
    <row r="7105" ht="15.75" customHeight="1">
      <c r="A7105" s="13">
        <v>42198.989583316106</v>
      </c>
      <c r="B7105" s="12">
        <v>183.0</v>
      </c>
    </row>
    <row r="7106" ht="15.75" customHeight="1">
      <c r="A7106" s="13">
        <v>42198.99999998277</v>
      </c>
      <c r="B7106" s="12">
        <v>183.0</v>
      </c>
    </row>
    <row r="7107" ht="15.75" customHeight="1">
      <c r="A7107" s="13">
        <v>42199.010416649435</v>
      </c>
      <c r="B7107" s="12">
        <v>189.0</v>
      </c>
    </row>
    <row r="7108" ht="15.75" customHeight="1">
      <c r="A7108" s="13">
        <v>42199.0208333161</v>
      </c>
      <c r="B7108" s="12">
        <v>178.0</v>
      </c>
    </row>
    <row r="7109" ht="15.75" customHeight="1">
      <c r="A7109" s="13">
        <v>42199.03124998276</v>
      </c>
      <c r="B7109" s="12">
        <v>179.0</v>
      </c>
    </row>
    <row r="7110" ht="15.75" customHeight="1">
      <c r="A7110" s="13">
        <v>42199.04166664943</v>
      </c>
      <c r="B7110" s="12">
        <v>170.0</v>
      </c>
    </row>
    <row r="7111" ht="15.75" customHeight="1">
      <c r="A7111" s="13">
        <v>42199.05208331609</v>
      </c>
      <c r="B7111" s="12">
        <v>185.0</v>
      </c>
    </row>
    <row r="7112" ht="15.75" customHeight="1">
      <c r="A7112" s="13">
        <v>42199.062499982756</v>
      </c>
      <c r="B7112" s="12">
        <v>188.0</v>
      </c>
    </row>
    <row r="7113" ht="15.75" customHeight="1">
      <c r="A7113" s="13">
        <v>42199.07291664942</v>
      </c>
      <c r="B7113" s="12">
        <v>167.0</v>
      </c>
    </row>
    <row r="7114" ht="15.75" customHeight="1">
      <c r="A7114" s="13">
        <v>42199.083333316084</v>
      </c>
      <c r="B7114" s="12">
        <v>172.0</v>
      </c>
    </row>
    <row r="7115" ht="15.75" customHeight="1">
      <c r="A7115" s="13">
        <v>42199.09374998275</v>
      </c>
      <c r="B7115" s="12">
        <v>170.0</v>
      </c>
    </row>
    <row r="7116" ht="15.75" customHeight="1">
      <c r="A7116" s="13">
        <v>42199.10416664941</v>
      </c>
      <c r="B7116" s="12">
        <v>190.0</v>
      </c>
    </row>
    <row r="7117" ht="15.75" customHeight="1">
      <c r="A7117" s="13">
        <v>42199.11458331608</v>
      </c>
      <c r="B7117" s="12">
        <v>168.0</v>
      </c>
    </row>
    <row r="7118" ht="15.75" customHeight="1">
      <c r="A7118" s="13">
        <v>42199.12499998274</v>
      </c>
      <c r="B7118" s="12">
        <v>169.0</v>
      </c>
    </row>
    <row r="7119" ht="15.75" customHeight="1">
      <c r="A7119" s="13">
        <v>42199.135416649406</v>
      </c>
      <c r="B7119" s="12">
        <v>170.0</v>
      </c>
    </row>
    <row r="7120" ht="15.75" customHeight="1">
      <c r="A7120" s="13">
        <v>42199.14583331607</v>
      </c>
      <c r="B7120" s="12">
        <v>178.0</v>
      </c>
    </row>
    <row r="7121" ht="15.75" customHeight="1">
      <c r="A7121" s="13">
        <v>42199.156249982734</v>
      </c>
      <c r="B7121" s="12">
        <v>180.0</v>
      </c>
    </row>
    <row r="7122" ht="15.75" customHeight="1">
      <c r="A7122" s="13">
        <v>42199.1666666494</v>
      </c>
      <c r="B7122" s="12">
        <v>164.0</v>
      </c>
    </row>
    <row r="7123" ht="15.75" customHeight="1">
      <c r="A7123" s="13">
        <v>42199.17708331606</v>
      </c>
      <c r="B7123" s="12">
        <v>169.0</v>
      </c>
    </row>
    <row r="7124" ht="15.75" customHeight="1">
      <c r="A7124" s="13">
        <v>42199.18749998273</v>
      </c>
      <c r="B7124" s="12">
        <v>163.0</v>
      </c>
    </row>
    <row r="7125" ht="15.75" customHeight="1">
      <c r="A7125" s="13">
        <v>42199.19791664939</v>
      </c>
      <c r="B7125" s="12">
        <v>180.0</v>
      </c>
    </row>
    <row r="7126" ht="15.75" customHeight="1">
      <c r="A7126" s="13">
        <v>42199.208333316055</v>
      </c>
      <c r="B7126" s="12">
        <v>168.0</v>
      </c>
    </row>
    <row r="7127" ht="15.75" customHeight="1">
      <c r="A7127" s="13">
        <v>42199.21874998272</v>
      </c>
      <c r="B7127" s="12">
        <v>169.0</v>
      </c>
    </row>
    <row r="7128" ht="15.75" customHeight="1">
      <c r="A7128" s="13">
        <v>42199.229166649384</v>
      </c>
      <c r="B7128" s="12">
        <v>165.0</v>
      </c>
    </row>
    <row r="7129" ht="15.75" customHeight="1">
      <c r="A7129" s="13">
        <v>42199.23958331605</v>
      </c>
      <c r="B7129" s="12">
        <v>165.0</v>
      </c>
    </row>
    <row r="7130" ht="15.75" customHeight="1">
      <c r="A7130" s="13">
        <v>42199.24999998271</v>
      </c>
      <c r="B7130" s="12">
        <v>179.0</v>
      </c>
    </row>
    <row r="7131" ht="15.75" customHeight="1">
      <c r="A7131" s="13">
        <v>42199.26041664938</v>
      </c>
      <c r="B7131" s="12">
        <v>162.0</v>
      </c>
    </row>
    <row r="7132" ht="15.75" customHeight="1">
      <c r="A7132" s="13">
        <v>42199.27083331604</v>
      </c>
      <c r="B7132" s="12">
        <v>161.0</v>
      </c>
    </row>
    <row r="7133" ht="15.75" customHeight="1">
      <c r="A7133" s="13">
        <v>42199.281249982705</v>
      </c>
      <c r="B7133" s="12">
        <v>160.0</v>
      </c>
    </row>
    <row r="7134" ht="15.75" customHeight="1">
      <c r="A7134" s="13">
        <v>42199.29166664937</v>
      </c>
      <c r="B7134" s="12">
        <v>171.0</v>
      </c>
    </row>
    <row r="7135" ht="15.75" customHeight="1">
      <c r="A7135" s="13">
        <v>42199.30208331603</v>
      </c>
      <c r="B7135" s="12">
        <v>171.0</v>
      </c>
    </row>
    <row r="7136" ht="15.75" customHeight="1">
      <c r="A7136" s="13">
        <v>42199.3124999827</v>
      </c>
      <c r="B7136" s="12">
        <v>160.0</v>
      </c>
    </row>
    <row r="7137" ht="15.75" customHeight="1">
      <c r="A7137" s="13">
        <v>42199.32291664936</v>
      </c>
      <c r="B7137" s="12">
        <v>163.0</v>
      </c>
    </row>
    <row r="7138" ht="15.75" customHeight="1">
      <c r="A7138" s="13">
        <v>42199.333333316026</v>
      </c>
      <c r="B7138" s="12">
        <v>172.0</v>
      </c>
    </row>
    <row r="7139" ht="15.75" customHeight="1">
      <c r="A7139" s="13">
        <v>42199.34374998269</v>
      </c>
      <c r="B7139" s="12">
        <v>192.0</v>
      </c>
    </row>
    <row r="7140" ht="15.75" customHeight="1">
      <c r="A7140" s="13">
        <v>42199.354166649355</v>
      </c>
      <c r="B7140" s="12">
        <v>201.0</v>
      </c>
    </row>
    <row r="7141" ht="15.75" customHeight="1">
      <c r="A7141" s="13">
        <v>42199.36458331602</v>
      </c>
      <c r="B7141" s="12">
        <v>191.0</v>
      </c>
    </row>
    <row r="7142" ht="15.75" customHeight="1">
      <c r="A7142" s="13">
        <v>42199.37499998268</v>
      </c>
      <c r="B7142" s="12">
        <v>198.0</v>
      </c>
    </row>
    <row r="7143" ht="15.75" customHeight="1">
      <c r="A7143" s="13">
        <v>42199.38541664935</v>
      </c>
      <c r="B7143" s="12">
        <v>194.0</v>
      </c>
    </row>
    <row r="7144" ht="15.75" customHeight="1">
      <c r="A7144" s="13">
        <v>42199.39583331601</v>
      </c>
      <c r="B7144" s="12">
        <v>215.0</v>
      </c>
    </row>
    <row r="7145" ht="15.75" customHeight="1">
      <c r="A7145" s="13">
        <v>42199.406249982676</v>
      </c>
      <c r="B7145" s="12">
        <v>198.0</v>
      </c>
    </row>
    <row r="7146" ht="15.75" customHeight="1">
      <c r="A7146" s="13">
        <v>42199.41666664934</v>
      </c>
      <c r="B7146" s="12">
        <v>205.0</v>
      </c>
    </row>
    <row r="7147" ht="15.75" customHeight="1">
      <c r="A7147" s="13">
        <v>42199.427083316004</v>
      </c>
      <c r="B7147" s="12">
        <v>203.0</v>
      </c>
    </row>
    <row r="7148" ht="15.75" customHeight="1">
      <c r="A7148" s="13">
        <v>42199.43749998267</v>
      </c>
      <c r="B7148" s="12">
        <v>217.0</v>
      </c>
    </row>
    <row r="7149" ht="15.75" customHeight="1">
      <c r="A7149" s="13">
        <v>42199.44791664933</v>
      </c>
      <c r="B7149" s="12">
        <v>229.0</v>
      </c>
    </row>
    <row r="7150" ht="15.75" customHeight="1">
      <c r="A7150" s="13">
        <v>42199.458333316</v>
      </c>
      <c r="B7150" s="12">
        <v>209.0</v>
      </c>
    </row>
    <row r="7151" ht="15.75" customHeight="1">
      <c r="A7151" s="13">
        <v>42199.46874998266</v>
      </c>
      <c r="B7151" s="12">
        <v>219.0</v>
      </c>
    </row>
    <row r="7152" ht="15.75" customHeight="1">
      <c r="A7152" s="13">
        <v>42199.479166649326</v>
      </c>
      <c r="B7152" s="12">
        <v>224.0</v>
      </c>
    </row>
    <row r="7153" ht="15.75" customHeight="1">
      <c r="A7153" s="13">
        <v>42199.48958331599</v>
      </c>
      <c r="B7153" s="12">
        <v>219.0</v>
      </c>
    </row>
    <row r="7154" ht="15.75" customHeight="1">
      <c r="A7154" s="13">
        <v>42199.499999982654</v>
      </c>
      <c r="B7154" s="12">
        <v>239.0</v>
      </c>
    </row>
    <row r="7155" ht="15.75" customHeight="1">
      <c r="A7155" s="13">
        <v>42199.51041664932</v>
      </c>
      <c r="B7155" s="12">
        <v>219.0</v>
      </c>
    </row>
    <row r="7156" ht="15.75" customHeight="1">
      <c r="A7156" s="13">
        <v>42199.52083331598</v>
      </c>
      <c r="B7156" s="12">
        <v>217.0</v>
      </c>
    </row>
    <row r="7157" ht="15.75" customHeight="1">
      <c r="A7157" s="13">
        <v>42199.53124998265</v>
      </c>
      <c r="B7157" s="12">
        <v>210.0</v>
      </c>
    </row>
    <row r="7158" ht="15.75" customHeight="1">
      <c r="A7158" s="13">
        <v>42199.54166664931</v>
      </c>
      <c r="B7158" s="12">
        <v>229.0</v>
      </c>
    </row>
    <row r="7159" ht="15.75" customHeight="1">
      <c r="A7159" s="13">
        <v>42199.552083315975</v>
      </c>
      <c r="B7159" s="12">
        <v>225.0</v>
      </c>
    </row>
    <row r="7160" ht="15.75" customHeight="1">
      <c r="A7160" s="13">
        <v>42199.56249998264</v>
      </c>
      <c r="B7160" s="12">
        <v>220.0</v>
      </c>
    </row>
    <row r="7161" ht="15.75" customHeight="1">
      <c r="A7161" s="13">
        <v>42199.572916649304</v>
      </c>
      <c r="B7161" s="12">
        <v>216.0</v>
      </c>
    </row>
    <row r="7162" ht="15.75" customHeight="1">
      <c r="A7162" s="13">
        <v>42199.58333331597</v>
      </c>
      <c r="B7162" s="12">
        <v>236.0</v>
      </c>
    </row>
    <row r="7163" ht="15.75" customHeight="1">
      <c r="A7163" s="13">
        <v>42199.59374998263</v>
      </c>
      <c r="B7163" s="12">
        <v>215.0</v>
      </c>
    </row>
    <row r="7164" ht="15.75" customHeight="1">
      <c r="A7164" s="13">
        <v>42199.6041666493</v>
      </c>
      <c r="B7164" s="12">
        <v>233.0</v>
      </c>
    </row>
    <row r="7165" ht="15.75" customHeight="1">
      <c r="A7165" s="13">
        <v>42199.61458331596</v>
      </c>
      <c r="B7165" s="12">
        <v>221.0</v>
      </c>
    </row>
    <row r="7166" ht="15.75" customHeight="1">
      <c r="A7166" s="13">
        <v>42199.624999982625</v>
      </c>
      <c r="B7166" s="12">
        <v>249.0</v>
      </c>
    </row>
    <row r="7167" ht="15.75" customHeight="1">
      <c r="A7167" s="13">
        <v>42199.63541664929</v>
      </c>
      <c r="B7167" s="12">
        <v>230.0</v>
      </c>
    </row>
    <row r="7168" ht="15.75" customHeight="1">
      <c r="A7168" s="13">
        <v>42199.64583331595</v>
      </c>
      <c r="B7168" s="12">
        <v>238.0</v>
      </c>
    </row>
    <row r="7169" ht="15.75" customHeight="1">
      <c r="A7169" s="13">
        <v>42199.65624998262</v>
      </c>
      <c r="B7169" s="12">
        <v>224.0</v>
      </c>
    </row>
    <row r="7170" ht="15.75" customHeight="1">
      <c r="A7170" s="13">
        <v>42199.66666664928</v>
      </c>
      <c r="B7170" s="12">
        <v>241.0</v>
      </c>
    </row>
    <row r="7171" ht="15.75" customHeight="1">
      <c r="A7171" s="13">
        <v>42199.677083315946</v>
      </c>
      <c r="B7171" s="12">
        <v>236.0</v>
      </c>
    </row>
    <row r="7172" ht="15.75" customHeight="1">
      <c r="A7172" s="13">
        <v>42199.68749998261</v>
      </c>
      <c r="B7172" s="12">
        <v>250.0</v>
      </c>
    </row>
    <row r="7173" ht="15.75" customHeight="1">
      <c r="A7173" s="13">
        <v>42199.697916649275</v>
      </c>
      <c r="B7173" s="12">
        <v>241.0</v>
      </c>
    </row>
    <row r="7174" ht="15.75" customHeight="1">
      <c r="A7174" s="13">
        <v>42199.70833331594</v>
      </c>
      <c r="B7174" s="12">
        <v>243.0</v>
      </c>
    </row>
    <row r="7175" ht="15.75" customHeight="1">
      <c r="A7175" s="13">
        <v>42199.7187499826</v>
      </c>
      <c r="B7175" s="12">
        <v>240.0</v>
      </c>
    </row>
    <row r="7176" ht="15.75" customHeight="1">
      <c r="A7176" s="13">
        <v>42199.72916664927</v>
      </c>
      <c r="B7176" s="12">
        <v>232.0</v>
      </c>
    </row>
    <row r="7177" ht="15.75" customHeight="1">
      <c r="A7177" s="13">
        <v>42199.73958331593</v>
      </c>
      <c r="B7177" s="12">
        <v>261.0</v>
      </c>
    </row>
    <row r="7178" ht="15.75" customHeight="1">
      <c r="A7178" s="13">
        <v>42199.749999982596</v>
      </c>
      <c r="B7178" s="12">
        <v>231.0</v>
      </c>
    </row>
    <row r="7179" ht="15.75" customHeight="1">
      <c r="A7179" s="13">
        <v>42199.76041664926</v>
      </c>
      <c r="B7179" s="12">
        <v>234.0</v>
      </c>
    </row>
    <row r="7180" ht="15.75" customHeight="1">
      <c r="A7180" s="13">
        <v>42199.770833315924</v>
      </c>
      <c r="B7180" s="12">
        <v>239.0</v>
      </c>
    </row>
    <row r="7181" ht="15.75" customHeight="1">
      <c r="A7181" s="13">
        <v>42199.78124998259</v>
      </c>
      <c r="B7181" s="12">
        <v>240.0</v>
      </c>
    </row>
    <row r="7182" ht="15.75" customHeight="1">
      <c r="A7182" s="13">
        <v>42199.79166664925</v>
      </c>
      <c r="B7182" s="12">
        <v>221.0</v>
      </c>
    </row>
    <row r="7183" ht="15.75" customHeight="1">
      <c r="A7183" s="13">
        <v>42199.80208331592</v>
      </c>
      <c r="B7183" s="12">
        <v>223.0</v>
      </c>
    </row>
    <row r="7184" ht="15.75" customHeight="1">
      <c r="A7184" s="13">
        <v>42199.81249998258</v>
      </c>
      <c r="B7184" s="12">
        <v>221.0</v>
      </c>
    </row>
    <row r="7185" ht="15.75" customHeight="1">
      <c r="A7185" s="13">
        <v>42199.822916649246</v>
      </c>
      <c r="B7185" s="12">
        <v>223.0</v>
      </c>
    </row>
    <row r="7186" ht="15.75" customHeight="1">
      <c r="A7186" s="13">
        <v>42199.83333331591</v>
      </c>
      <c r="B7186" s="12">
        <v>210.0</v>
      </c>
    </row>
    <row r="7187" ht="15.75" customHeight="1">
      <c r="A7187" s="13">
        <v>42199.843749982574</v>
      </c>
      <c r="B7187" s="12">
        <v>209.0</v>
      </c>
    </row>
    <row r="7188" ht="15.75" customHeight="1">
      <c r="A7188" s="13">
        <v>42199.85416664924</v>
      </c>
      <c r="B7188" s="12">
        <v>208.0</v>
      </c>
    </row>
    <row r="7189" ht="15.75" customHeight="1">
      <c r="A7189" s="13">
        <v>42199.8645833159</v>
      </c>
      <c r="B7189" s="12">
        <v>221.0</v>
      </c>
    </row>
    <row r="7190" ht="15.75" customHeight="1">
      <c r="A7190" s="13">
        <v>42199.87499998257</v>
      </c>
      <c r="B7190" s="12">
        <v>205.0</v>
      </c>
    </row>
    <row r="7191" ht="15.75" customHeight="1">
      <c r="A7191" s="13">
        <v>42199.88541664923</v>
      </c>
      <c r="B7191" s="12">
        <v>187.0</v>
      </c>
    </row>
    <row r="7192" ht="15.75" customHeight="1">
      <c r="A7192" s="13">
        <v>42199.895833315895</v>
      </c>
      <c r="B7192" s="12">
        <v>196.0</v>
      </c>
    </row>
    <row r="7193" ht="15.75" customHeight="1">
      <c r="A7193" s="13">
        <v>42199.90624998256</v>
      </c>
      <c r="B7193" s="12">
        <v>192.0</v>
      </c>
    </row>
    <row r="7194" ht="15.75" customHeight="1">
      <c r="A7194" s="13">
        <v>42199.916666649224</v>
      </c>
      <c r="B7194" s="12">
        <v>205.0</v>
      </c>
    </row>
    <row r="7195" ht="15.75" customHeight="1">
      <c r="A7195" s="13">
        <v>42199.92708331589</v>
      </c>
      <c r="B7195" s="12">
        <v>178.0</v>
      </c>
    </row>
    <row r="7196" ht="15.75" customHeight="1">
      <c r="A7196" s="13">
        <v>42199.93749998255</v>
      </c>
      <c r="B7196" s="12">
        <v>185.0</v>
      </c>
    </row>
    <row r="7197" ht="15.75" customHeight="1">
      <c r="A7197" s="13">
        <v>42199.94791664922</v>
      </c>
      <c r="B7197" s="12">
        <v>184.0</v>
      </c>
    </row>
    <row r="7198" ht="15.75" customHeight="1">
      <c r="A7198" s="13">
        <v>42199.95833331588</v>
      </c>
      <c r="B7198" s="12">
        <v>184.0</v>
      </c>
    </row>
    <row r="7199" ht="15.75" customHeight="1">
      <c r="A7199" s="13">
        <v>42199.968749982545</v>
      </c>
      <c r="B7199" s="12">
        <v>187.0</v>
      </c>
    </row>
    <row r="7200" ht="15.75" customHeight="1">
      <c r="A7200" s="13">
        <v>42199.97916664921</v>
      </c>
      <c r="B7200" s="12">
        <v>174.0</v>
      </c>
    </row>
    <row r="7201" ht="15.75" customHeight="1">
      <c r="A7201" s="13">
        <v>42199.98958331587</v>
      </c>
      <c r="B7201" s="12">
        <v>168.0</v>
      </c>
    </row>
    <row r="7202" ht="15.75" customHeight="1">
      <c r="A7202" s="13">
        <v>42199.99999998254</v>
      </c>
      <c r="B7202" s="12">
        <v>171.0</v>
      </c>
    </row>
    <row r="7203" ht="15.75" customHeight="1">
      <c r="A7203" s="13">
        <v>42200.0104166492</v>
      </c>
      <c r="B7203" s="12">
        <v>196.0</v>
      </c>
    </row>
    <row r="7204" ht="15.75" customHeight="1">
      <c r="A7204" s="13">
        <v>42200.020833315866</v>
      </c>
      <c r="B7204" s="12">
        <v>167.0</v>
      </c>
    </row>
    <row r="7205" ht="15.75" customHeight="1">
      <c r="A7205" s="13">
        <v>42200.03124998253</v>
      </c>
      <c r="B7205" s="12">
        <v>174.0</v>
      </c>
    </row>
    <row r="7206" ht="15.75" customHeight="1">
      <c r="A7206" s="13">
        <v>42200.041666649195</v>
      </c>
      <c r="B7206" s="12">
        <v>170.0</v>
      </c>
    </row>
    <row r="7207" ht="15.75" customHeight="1">
      <c r="A7207" s="13">
        <v>42200.05208331586</v>
      </c>
      <c r="B7207" s="12">
        <v>185.0</v>
      </c>
    </row>
    <row r="7208" ht="15.75" customHeight="1">
      <c r="A7208" s="13">
        <v>42200.06249998252</v>
      </c>
      <c r="B7208" s="12">
        <v>174.0</v>
      </c>
    </row>
    <row r="7209" ht="15.75" customHeight="1">
      <c r="A7209" s="13">
        <v>42200.07291664919</v>
      </c>
      <c r="B7209" s="12">
        <v>164.0</v>
      </c>
    </row>
    <row r="7210" ht="15.75" customHeight="1">
      <c r="A7210" s="13">
        <v>42200.08333331585</v>
      </c>
      <c r="B7210" s="12">
        <v>167.0</v>
      </c>
    </row>
    <row r="7211" ht="15.75" customHeight="1">
      <c r="A7211" s="13">
        <v>42200.093749982516</v>
      </c>
      <c r="B7211" s="12">
        <v>174.0</v>
      </c>
    </row>
    <row r="7212" ht="15.75" customHeight="1">
      <c r="A7212" s="13">
        <v>42200.10416664918</v>
      </c>
      <c r="B7212" s="12">
        <v>171.0</v>
      </c>
    </row>
    <row r="7213" ht="15.75" customHeight="1">
      <c r="A7213" s="13">
        <v>42200.114583315844</v>
      </c>
      <c r="B7213" s="12">
        <v>166.0</v>
      </c>
    </row>
    <row r="7214" ht="15.75" customHeight="1">
      <c r="A7214" s="13">
        <v>42200.12499998251</v>
      </c>
      <c r="B7214" s="12">
        <v>171.0</v>
      </c>
    </row>
    <row r="7215" ht="15.75" customHeight="1">
      <c r="A7215" s="13">
        <v>42200.13541664917</v>
      </c>
      <c r="B7215" s="12">
        <v>161.0</v>
      </c>
    </row>
    <row r="7216" ht="15.75" customHeight="1">
      <c r="A7216" s="13">
        <v>42200.14583331584</v>
      </c>
      <c r="B7216" s="12">
        <v>179.0</v>
      </c>
    </row>
    <row r="7217" ht="15.75" customHeight="1">
      <c r="A7217" s="13">
        <v>42200.1562499825</v>
      </c>
      <c r="B7217" s="12">
        <v>163.0</v>
      </c>
    </row>
    <row r="7218" ht="15.75" customHeight="1">
      <c r="A7218" s="13">
        <v>42200.166666649166</v>
      </c>
      <c r="B7218" s="12">
        <v>158.0</v>
      </c>
    </row>
    <row r="7219" ht="15.75" customHeight="1">
      <c r="A7219" s="13">
        <v>42200.17708331583</v>
      </c>
      <c r="B7219" s="12">
        <v>159.0</v>
      </c>
    </row>
    <row r="7220" ht="15.75" customHeight="1">
      <c r="A7220" s="13">
        <v>42200.187499982494</v>
      </c>
      <c r="B7220" s="12">
        <v>161.0</v>
      </c>
    </row>
    <row r="7221" ht="15.75" customHeight="1">
      <c r="A7221" s="13">
        <v>42200.19791664916</v>
      </c>
      <c r="B7221" s="12">
        <v>175.0</v>
      </c>
    </row>
    <row r="7222" ht="15.75" customHeight="1">
      <c r="A7222" s="13">
        <v>42200.20833331582</v>
      </c>
      <c r="B7222" s="12">
        <v>150.0</v>
      </c>
    </row>
    <row r="7223" ht="15.75" customHeight="1">
      <c r="A7223" s="13">
        <v>42200.21874998249</v>
      </c>
      <c r="B7223" s="12">
        <v>150.0</v>
      </c>
    </row>
    <row r="7224" ht="15.75" customHeight="1">
      <c r="A7224" s="13">
        <v>42200.22916664915</v>
      </c>
      <c r="B7224" s="12">
        <v>146.0</v>
      </c>
    </row>
    <row r="7225" ht="15.75" customHeight="1">
      <c r="A7225" s="13">
        <v>42200.239583315815</v>
      </c>
      <c r="B7225" s="12">
        <v>159.0</v>
      </c>
    </row>
    <row r="7226" ht="15.75" customHeight="1">
      <c r="A7226" s="13">
        <v>42200.24999998248</v>
      </c>
      <c r="B7226" s="12">
        <v>156.0</v>
      </c>
    </row>
    <row r="7227" ht="15.75" customHeight="1">
      <c r="A7227" s="13">
        <v>42200.260416649144</v>
      </c>
      <c r="B7227" s="12">
        <v>155.0</v>
      </c>
    </row>
    <row r="7228" ht="15.75" customHeight="1">
      <c r="A7228" s="13">
        <v>42200.27083331581</v>
      </c>
      <c r="B7228" s="12">
        <v>149.0</v>
      </c>
    </row>
    <row r="7229" ht="15.75" customHeight="1">
      <c r="A7229" s="13">
        <v>42200.28124998247</v>
      </c>
      <c r="B7229" s="12">
        <v>159.0</v>
      </c>
    </row>
    <row r="7230" ht="15.75" customHeight="1">
      <c r="A7230" s="13">
        <v>42200.29166664914</v>
      </c>
      <c r="B7230" s="12">
        <v>172.0</v>
      </c>
    </row>
    <row r="7231" ht="15.75" customHeight="1">
      <c r="A7231" s="13">
        <v>42200.3020833158</v>
      </c>
      <c r="B7231" s="12">
        <v>160.0</v>
      </c>
    </row>
    <row r="7232" ht="15.75" customHeight="1">
      <c r="A7232" s="13">
        <v>42200.312499982465</v>
      </c>
      <c r="B7232" s="12">
        <v>163.0</v>
      </c>
    </row>
    <row r="7233" ht="15.75" customHeight="1">
      <c r="A7233" s="13">
        <v>42200.32291664913</v>
      </c>
      <c r="B7233" s="12">
        <v>165.0</v>
      </c>
    </row>
    <row r="7234" ht="15.75" customHeight="1">
      <c r="A7234" s="13">
        <v>42200.33333331579</v>
      </c>
      <c r="B7234" s="12">
        <v>173.0</v>
      </c>
    </row>
    <row r="7235" ht="15.75" customHeight="1">
      <c r="A7235" s="13">
        <v>42200.34374998246</v>
      </c>
      <c r="B7235" s="12">
        <v>197.0</v>
      </c>
    </row>
    <row r="7236" ht="15.75" customHeight="1">
      <c r="A7236" s="13">
        <v>42200.35416664912</v>
      </c>
      <c r="B7236" s="12">
        <v>194.0</v>
      </c>
    </row>
    <row r="7237" ht="15.75" customHeight="1">
      <c r="A7237" s="13">
        <v>42200.364583315786</v>
      </c>
      <c r="B7237" s="12">
        <v>196.0</v>
      </c>
    </row>
    <row r="7238" ht="15.75" customHeight="1">
      <c r="A7238" s="13">
        <v>42200.37499998245</v>
      </c>
      <c r="B7238" s="12">
        <v>192.0</v>
      </c>
    </row>
    <row r="7239" ht="15.75" customHeight="1">
      <c r="A7239" s="13">
        <v>42200.385416649115</v>
      </c>
      <c r="B7239" s="12">
        <v>207.0</v>
      </c>
    </row>
    <row r="7240" ht="15.75" customHeight="1">
      <c r="A7240" s="13">
        <v>42200.39583331578</v>
      </c>
      <c r="B7240" s="12">
        <v>210.0</v>
      </c>
    </row>
    <row r="7241" ht="15.75" customHeight="1">
      <c r="A7241" s="13">
        <v>42200.40624998244</v>
      </c>
      <c r="B7241" s="12">
        <v>204.0</v>
      </c>
    </row>
    <row r="7242" ht="15.75" customHeight="1">
      <c r="A7242" s="13">
        <v>42200.41666664911</v>
      </c>
      <c r="B7242" s="12">
        <v>203.0</v>
      </c>
    </row>
    <row r="7243" ht="15.75" customHeight="1">
      <c r="A7243" s="13">
        <v>42200.42708331577</v>
      </c>
      <c r="B7243" s="12">
        <v>207.0</v>
      </c>
    </row>
    <row r="7244" ht="15.75" customHeight="1">
      <c r="A7244" s="13">
        <v>42200.437499982436</v>
      </c>
      <c r="B7244" s="12">
        <v>228.0</v>
      </c>
    </row>
    <row r="7245" ht="15.75" customHeight="1">
      <c r="A7245" s="13">
        <v>42200.4479166491</v>
      </c>
      <c r="B7245" s="12">
        <v>222.0</v>
      </c>
    </row>
    <row r="7246" ht="15.75" customHeight="1">
      <c r="A7246" s="13">
        <v>42200.458333315764</v>
      </c>
      <c r="B7246" s="12">
        <v>216.0</v>
      </c>
    </row>
    <row r="7247" ht="15.75" customHeight="1">
      <c r="A7247" s="13">
        <v>42200.46874998243</v>
      </c>
      <c r="B7247" s="12">
        <v>221.0</v>
      </c>
    </row>
    <row r="7248" ht="15.75" customHeight="1">
      <c r="A7248" s="13">
        <v>42200.47916664909</v>
      </c>
      <c r="B7248" s="12">
        <v>221.0</v>
      </c>
    </row>
    <row r="7249" ht="15.75" customHeight="1">
      <c r="A7249" s="13">
        <v>42200.48958331576</v>
      </c>
      <c r="B7249" s="12">
        <v>236.0</v>
      </c>
    </row>
    <row r="7250" ht="15.75" customHeight="1">
      <c r="A7250" s="13">
        <v>42200.49999998242</v>
      </c>
      <c r="B7250" s="12">
        <v>230.0</v>
      </c>
    </row>
    <row r="7251" ht="15.75" customHeight="1">
      <c r="A7251" s="13">
        <v>42200.510416649086</v>
      </c>
      <c r="B7251" s="12">
        <v>240.0</v>
      </c>
    </row>
    <row r="7252" ht="15.75" customHeight="1">
      <c r="A7252" s="13">
        <v>42200.52083331575</v>
      </c>
      <c r="B7252" s="12">
        <v>231.0</v>
      </c>
    </row>
    <row r="7253" ht="15.75" customHeight="1">
      <c r="A7253" s="13">
        <v>42200.531249982414</v>
      </c>
      <c r="B7253" s="12">
        <v>241.0</v>
      </c>
    </row>
    <row r="7254" ht="15.75" customHeight="1">
      <c r="A7254" s="13">
        <v>42200.54166664908</v>
      </c>
      <c r="B7254" s="12">
        <v>251.0</v>
      </c>
    </row>
    <row r="7255" ht="15.75" customHeight="1">
      <c r="A7255" s="13">
        <v>42200.55208331574</v>
      </c>
      <c r="B7255" s="12">
        <v>245.0</v>
      </c>
    </row>
    <row r="7256" ht="15.75" customHeight="1">
      <c r="A7256" s="13">
        <v>42200.56249998241</v>
      </c>
      <c r="B7256" s="12">
        <v>250.0</v>
      </c>
    </row>
    <row r="7257" ht="15.75" customHeight="1">
      <c r="A7257" s="13">
        <v>42200.57291664907</v>
      </c>
      <c r="B7257" s="12">
        <v>253.0</v>
      </c>
    </row>
    <row r="7258" ht="15.75" customHeight="1">
      <c r="A7258" s="13">
        <v>42200.583333315735</v>
      </c>
      <c r="B7258" s="12">
        <v>256.0</v>
      </c>
    </row>
    <row r="7259" ht="15.75" customHeight="1">
      <c r="A7259" s="13">
        <v>42200.5937499824</v>
      </c>
      <c r="B7259" s="12">
        <v>268.0</v>
      </c>
    </row>
    <row r="7260" ht="15.75" customHeight="1">
      <c r="A7260" s="13">
        <v>42200.604166649064</v>
      </c>
      <c r="B7260" s="12">
        <v>249.0</v>
      </c>
    </row>
    <row r="7261" ht="15.75" customHeight="1">
      <c r="A7261" s="13">
        <v>42200.61458331573</v>
      </c>
      <c r="B7261" s="12">
        <v>254.0</v>
      </c>
    </row>
    <row r="7262" ht="15.75" customHeight="1">
      <c r="A7262" s="13">
        <v>42200.62499998239</v>
      </c>
      <c r="B7262" s="12">
        <v>262.0</v>
      </c>
    </row>
    <row r="7263" ht="15.75" customHeight="1">
      <c r="A7263" s="13">
        <v>42200.63541664906</v>
      </c>
      <c r="B7263" s="12">
        <v>268.0</v>
      </c>
    </row>
    <row r="7264" ht="15.75" customHeight="1">
      <c r="A7264" s="13">
        <v>42200.64583331572</v>
      </c>
      <c r="B7264" s="12">
        <v>266.0</v>
      </c>
    </row>
    <row r="7265" ht="15.75" customHeight="1">
      <c r="A7265" s="13">
        <v>42200.656249982385</v>
      </c>
      <c r="B7265" s="12">
        <v>267.0</v>
      </c>
    </row>
    <row r="7266" ht="15.75" customHeight="1">
      <c r="A7266" s="13">
        <v>42200.66666664905</v>
      </c>
      <c r="B7266" s="12">
        <v>262.0</v>
      </c>
    </row>
    <row r="7267" ht="15.75" customHeight="1">
      <c r="A7267" s="13">
        <v>42200.67708331571</v>
      </c>
      <c r="B7267" s="12">
        <v>269.0</v>
      </c>
    </row>
    <row r="7268" ht="15.75" customHeight="1">
      <c r="A7268" s="13">
        <v>42200.68749998238</v>
      </c>
      <c r="B7268" s="12">
        <v>275.0</v>
      </c>
    </row>
    <row r="7269" ht="15.75" customHeight="1">
      <c r="A7269" s="13">
        <v>42200.69791664904</v>
      </c>
      <c r="B7269" s="12">
        <v>270.0</v>
      </c>
    </row>
    <row r="7270" ht="15.75" customHeight="1">
      <c r="A7270" s="13">
        <v>42200.708333315706</v>
      </c>
      <c r="B7270" s="12">
        <v>276.0</v>
      </c>
    </row>
    <row r="7271" ht="15.75" customHeight="1">
      <c r="A7271" s="13">
        <v>42200.71874998237</v>
      </c>
      <c r="B7271" s="12">
        <v>272.0</v>
      </c>
    </row>
    <row r="7272" ht="15.75" customHeight="1">
      <c r="A7272" s="13">
        <v>42200.729166649035</v>
      </c>
      <c r="B7272" s="12">
        <v>262.0</v>
      </c>
    </row>
    <row r="7273" ht="15.75" customHeight="1">
      <c r="A7273" s="13">
        <v>42200.7395833157</v>
      </c>
      <c r="B7273" s="12">
        <v>257.0</v>
      </c>
    </row>
    <row r="7274" ht="15.75" customHeight="1">
      <c r="A7274" s="13">
        <v>42200.74999998236</v>
      </c>
      <c r="B7274" s="12">
        <v>260.0</v>
      </c>
    </row>
    <row r="7275" ht="15.75" customHeight="1">
      <c r="A7275" s="13">
        <v>42200.76041664903</v>
      </c>
      <c r="B7275" s="12">
        <v>269.0</v>
      </c>
    </row>
    <row r="7276" ht="15.75" customHeight="1">
      <c r="A7276" s="13">
        <v>42200.77083331569</v>
      </c>
      <c r="B7276" s="12">
        <v>265.0</v>
      </c>
    </row>
    <row r="7277" ht="15.75" customHeight="1">
      <c r="A7277" s="13">
        <v>42200.781249982356</v>
      </c>
      <c r="B7277" s="12">
        <v>259.0</v>
      </c>
    </row>
    <row r="7278" ht="15.75" customHeight="1">
      <c r="A7278" s="13">
        <v>42200.79166664902</v>
      </c>
      <c r="B7278" s="12">
        <v>255.0</v>
      </c>
    </row>
    <row r="7279" ht="15.75" customHeight="1">
      <c r="A7279" s="13">
        <v>42200.802083315684</v>
      </c>
      <c r="B7279" s="12">
        <v>248.0</v>
      </c>
    </row>
    <row r="7280" ht="15.75" customHeight="1">
      <c r="A7280" s="13">
        <v>42200.81249998235</v>
      </c>
      <c r="B7280" s="12">
        <v>249.0</v>
      </c>
    </row>
    <row r="7281" ht="15.75" customHeight="1">
      <c r="A7281" s="13">
        <v>42200.82291664901</v>
      </c>
      <c r="B7281" s="12">
        <v>238.0</v>
      </c>
    </row>
    <row r="7282" ht="15.75" customHeight="1">
      <c r="A7282" s="13">
        <v>42200.83333331568</v>
      </c>
      <c r="B7282" s="12">
        <v>234.0</v>
      </c>
    </row>
    <row r="7283" ht="15.75" customHeight="1">
      <c r="A7283" s="13">
        <v>42200.84374998234</v>
      </c>
      <c r="B7283" s="12">
        <v>251.0</v>
      </c>
    </row>
    <row r="7284" ht="15.75" customHeight="1">
      <c r="A7284" s="13">
        <v>42200.854166649005</v>
      </c>
      <c r="B7284" s="12">
        <v>240.0</v>
      </c>
    </row>
    <row r="7285" ht="15.75" customHeight="1">
      <c r="A7285" s="13">
        <v>42200.86458331567</v>
      </c>
      <c r="B7285" s="12">
        <v>220.0</v>
      </c>
    </row>
    <row r="7286" ht="15.75" customHeight="1">
      <c r="A7286" s="13">
        <v>42200.874999982334</v>
      </c>
      <c r="B7286" s="12">
        <v>231.0</v>
      </c>
    </row>
    <row r="7287" ht="15.75" customHeight="1">
      <c r="A7287" s="13">
        <v>42200.885416649</v>
      </c>
      <c r="B7287" s="12">
        <v>220.0</v>
      </c>
    </row>
    <row r="7288" ht="15.75" customHeight="1">
      <c r="A7288" s="13">
        <v>42200.89583331566</v>
      </c>
      <c r="B7288" s="12">
        <v>225.0</v>
      </c>
    </row>
    <row r="7289" ht="15.75" customHeight="1">
      <c r="A7289" s="13">
        <v>42200.90624998233</v>
      </c>
      <c r="B7289" s="12">
        <v>219.0</v>
      </c>
    </row>
    <row r="7290" ht="15.75" customHeight="1">
      <c r="A7290" s="13">
        <v>42200.91666664899</v>
      </c>
      <c r="B7290" s="12">
        <v>231.0</v>
      </c>
    </row>
    <row r="7291" ht="15.75" customHeight="1">
      <c r="A7291" s="13">
        <v>42200.927083315655</v>
      </c>
      <c r="B7291" s="12">
        <v>216.0</v>
      </c>
    </row>
    <row r="7292" ht="15.75" customHeight="1">
      <c r="A7292" s="13">
        <v>42200.93749998232</v>
      </c>
      <c r="B7292" s="12">
        <v>214.0</v>
      </c>
    </row>
    <row r="7293" ht="15.75" customHeight="1">
      <c r="A7293" s="13">
        <v>42200.947916648984</v>
      </c>
      <c r="B7293" s="12">
        <v>213.0</v>
      </c>
    </row>
    <row r="7294" ht="15.75" customHeight="1">
      <c r="A7294" s="13">
        <v>42200.95833331565</v>
      </c>
      <c r="B7294" s="12">
        <v>216.0</v>
      </c>
    </row>
    <row r="7295" ht="15.75" customHeight="1">
      <c r="A7295" s="13">
        <v>42200.96874998231</v>
      </c>
      <c r="B7295" s="12">
        <v>223.0</v>
      </c>
    </row>
    <row r="7296" ht="15.75" customHeight="1">
      <c r="A7296" s="13">
        <v>42200.97916664898</v>
      </c>
      <c r="B7296" s="12">
        <v>199.0</v>
      </c>
    </row>
    <row r="7297" ht="15.75" customHeight="1">
      <c r="A7297" s="13">
        <v>42200.98958331564</v>
      </c>
      <c r="B7297" s="12">
        <v>198.0</v>
      </c>
    </row>
    <row r="7298" ht="15.75" customHeight="1">
      <c r="A7298" s="13">
        <v>42200.999999982305</v>
      </c>
      <c r="B7298" s="12">
        <v>190.0</v>
      </c>
    </row>
    <row r="7299" ht="15.75" customHeight="1">
      <c r="A7299" s="13">
        <v>42201.01041664897</v>
      </c>
      <c r="B7299" s="12">
        <v>194.0</v>
      </c>
    </row>
    <row r="7300" ht="15.75" customHeight="1">
      <c r="A7300" s="13">
        <v>42201.02083331563</v>
      </c>
      <c r="B7300" s="12">
        <v>191.0</v>
      </c>
    </row>
    <row r="7301" ht="15.75" customHeight="1">
      <c r="A7301" s="13">
        <v>42201.0312499823</v>
      </c>
      <c r="B7301" s="12">
        <v>200.0</v>
      </c>
    </row>
    <row r="7302" ht="15.75" customHeight="1">
      <c r="A7302" s="13">
        <v>42201.04166664896</v>
      </c>
      <c r="B7302" s="12">
        <v>189.0</v>
      </c>
    </row>
    <row r="7303" ht="15.75" customHeight="1">
      <c r="A7303" s="13">
        <v>42201.052083315626</v>
      </c>
      <c r="B7303" s="12">
        <v>178.0</v>
      </c>
    </row>
    <row r="7304" ht="15.75" customHeight="1">
      <c r="A7304" s="13">
        <v>42201.06249998229</v>
      </c>
      <c r="B7304" s="12">
        <v>174.0</v>
      </c>
    </row>
    <row r="7305" ht="15.75" customHeight="1">
      <c r="A7305" s="13">
        <v>42201.072916648955</v>
      </c>
      <c r="B7305" s="12">
        <v>187.0</v>
      </c>
    </row>
    <row r="7306" ht="15.75" customHeight="1">
      <c r="A7306" s="13">
        <v>42201.08333331562</v>
      </c>
      <c r="B7306" s="12">
        <v>186.0</v>
      </c>
    </row>
    <row r="7307" ht="15.75" customHeight="1">
      <c r="A7307" s="13">
        <v>42201.09374998228</v>
      </c>
      <c r="B7307" s="12">
        <v>170.0</v>
      </c>
    </row>
    <row r="7308" ht="15.75" customHeight="1">
      <c r="A7308" s="13">
        <v>42201.10416664895</v>
      </c>
      <c r="B7308" s="12">
        <v>175.0</v>
      </c>
    </row>
    <row r="7309" ht="15.75" customHeight="1">
      <c r="A7309" s="13">
        <v>42201.11458331561</v>
      </c>
      <c r="B7309" s="12">
        <v>173.0</v>
      </c>
    </row>
    <row r="7310" ht="15.75" customHeight="1">
      <c r="A7310" s="13">
        <v>42201.124999982276</v>
      </c>
      <c r="B7310" s="12">
        <v>179.0</v>
      </c>
    </row>
    <row r="7311" ht="15.75" customHeight="1">
      <c r="A7311" s="13">
        <v>42201.13541664894</v>
      </c>
      <c r="B7311" s="12">
        <v>172.0</v>
      </c>
    </row>
    <row r="7312" ht="15.75" customHeight="1">
      <c r="A7312" s="13">
        <v>42201.145833315604</v>
      </c>
      <c r="B7312" s="12">
        <v>168.0</v>
      </c>
    </row>
    <row r="7313" ht="15.75" customHeight="1">
      <c r="A7313" s="13">
        <v>42201.15624998227</v>
      </c>
      <c r="B7313" s="12">
        <v>173.0</v>
      </c>
    </row>
    <row r="7314" ht="15.75" customHeight="1">
      <c r="A7314" s="13">
        <v>42201.16666664893</v>
      </c>
      <c r="B7314" s="12">
        <v>181.0</v>
      </c>
    </row>
    <row r="7315" ht="15.75" customHeight="1">
      <c r="A7315" s="13">
        <v>42201.1770833156</v>
      </c>
      <c r="B7315" s="12">
        <v>172.0</v>
      </c>
    </row>
    <row r="7316" ht="15.75" customHeight="1">
      <c r="A7316" s="13">
        <v>42201.18749998226</v>
      </c>
      <c r="B7316" s="12">
        <v>167.0</v>
      </c>
    </row>
    <row r="7317" ht="15.75" customHeight="1">
      <c r="A7317" s="13">
        <v>42201.197916648925</v>
      </c>
      <c r="B7317" s="12">
        <v>170.0</v>
      </c>
    </row>
    <row r="7318" ht="15.75" customHeight="1">
      <c r="A7318" s="13">
        <v>42201.20833331559</v>
      </c>
      <c r="B7318" s="12">
        <v>165.0</v>
      </c>
    </row>
    <row r="7319" ht="15.75" customHeight="1">
      <c r="A7319" s="13">
        <v>42201.218749982254</v>
      </c>
      <c r="B7319" s="12">
        <v>180.0</v>
      </c>
    </row>
    <row r="7320" ht="15.75" customHeight="1">
      <c r="A7320" s="13">
        <v>42201.22916664892</v>
      </c>
      <c r="B7320" s="12">
        <v>165.0</v>
      </c>
    </row>
    <row r="7321" ht="15.75" customHeight="1">
      <c r="A7321" s="13">
        <v>42201.23958331558</v>
      </c>
      <c r="B7321" s="12">
        <v>165.0</v>
      </c>
    </row>
    <row r="7322" ht="15.75" customHeight="1">
      <c r="A7322" s="13">
        <v>42201.24999998225</v>
      </c>
      <c r="B7322" s="12">
        <v>165.0</v>
      </c>
    </row>
    <row r="7323" ht="15.75" customHeight="1">
      <c r="A7323" s="13">
        <v>42201.26041664891</v>
      </c>
      <c r="B7323" s="12">
        <v>180.0</v>
      </c>
    </row>
    <row r="7324" ht="15.75" customHeight="1">
      <c r="A7324" s="13">
        <v>42201.270833315575</v>
      </c>
      <c r="B7324" s="12">
        <v>173.0</v>
      </c>
    </row>
    <row r="7325" ht="15.75" customHeight="1">
      <c r="A7325" s="13">
        <v>42201.28124998224</v>
      </c>
      <c r="B7325" s="12">
        <v>169.0</v>
      </c>
    </row>
    <row r="7326" ht="15.75" customHeight="1">
      <c r="A7326" s="13">
        <v>42201.2916666489</v>
      </c>
      <c r="B7326" s="12">
        <v>172.0</v>
      </c>
    </row>
    <row r="7327" ht="15.75" customHeight="1">
      <c r="A7327" s="13">
        <v>42201.30208331557</v>
      </c>
      <c r="B7327" s="12">
        <v>174.0</v>
      </c>
    </row>
    <row r="7328" ht="15.75" customHeight="1">
      <c r="A7328" s="13">
        <v>42201.31249998223</v>
      </c>
      <c r="B7328" s="12">
        <v>191.0</v>
      </c>
    </row>
    <row r="7329" ht="15.75" customHeight="1">
      <c r="A7329" s="13">
        <v>42201.322916648896</v>
      </c>
      <c r="B7329" s="12">
        <v>170.0</v>
      </c>
    </row>
    <row r="7330" ht="15.75" customHeight="1">
      <c r="A7330" s="13">
        <v>42201.33333331556</v>
      </c>
      <c r="B7330" s="12">
        <v>178.0</v>
      </c>
    </row>
    <row r="7331" ht="15.75" customHeight="1">
      <c r="A7331" s="13">
        <v>42201.343749982225</v>
      </c>
      <c r="B7331" s="12">
        <v>188.0</v>
      </c>
    </row>
    <row r="7332" ht="15.75" customHeight="1">
      <c r="A7332" s="13">
        <v>42201.35416664889</v>
      </c>
      <c r="B7332" s="12">
        <v>197.0</v>
      </c>
    </row>
    <row r="7333" ht="15.75" customHeight="1">
      <c r="A7333" s="13">
        <v>42201.36458331555</v>
      </c>
      <c r="B7333" s="12">
        <v>198.0</v>
      </c>
    </row>
    <row r="7334" ht="15.75" customHeight="1">
      <c r="A7334" s="13">
        <v>42201.37499998222</v>
      </c>
      <c r="B7334" s="12">
        <v>196.0</v>
      </c>
    </row>
    <row r="7335" ht="15.75" customHeight="1">
      <c r="A7335" s="13">
        <v>42201.38541664888</v>
      </c>
      <c r="B7335" s="12">
        <v>212.0</v>
      </c>
    </row>
    <row r="7336" ht="15.75" customHeight="1">
      <c r="A7336" s="13">
        <v>42201.395833315546</v>
      </c>
      <c r="B7336" s="12">
        <v>205.0</v>
      </c>
    </row>
    <row r="7337" ht="15.75" customHeight="1">
      <c r="A7337" s="13">
        <v>42201.40624998221</v>
      </c>
      <c r="B7337" s="12">
        <v>222.0</v>
      </c>
    </row>
    <row r="7338" ht="15.75" customHeight="1">
      <c r="A7338" s="13">
        <v>42201.416666648875</v>
      </c>
      <c r="B7338" s="12">
        <v>214.0</v>
      </c>
    </row>
    <row r="7339" ht="15.75" customHeight="1">
      <c r="A7339" s="13">
        <v>42201.42708331554</v>
      </c>
      <c r="B7339" s="12">
        <v>216.0</v>
      </c>
    </row>
    <row r="7340" ht="15.75" customHeight="1">
      <c r="A7340" s="13">
        <v>42201.4374999822</v>
      </c>
      <c r="B7340" s="12">
        <v>222.0</v>
      </c>
    </row>
    <row r="7341" ht="15.75" customHeight="1">
      <c r="A7341" s="13">
        <v>42201.44791664887</v>
      </c>
      <c r="B7341" s="12">
        <v>227.0</v>
      </c>
    </row>
    <row r="7342" ht="15.75" customHeight="1">
      <c r="A7342" s="13">
        <v>42201.45833331553</v>
      </c>
      <c r="B7342" s="12">
        <v>245.0</v>
      </c>
    </row>
    <row r="7343" ht="15.75" customHeight="1">
      <c r="A7343" s="13">
        <v>42201.468749982196</v>
      </c>
      <c r="B7343" s="12">
        <v>231.0</v>
      </c>
    </row>
    <row r="7344" ht="15.75" customHeight="1">
      <c r="A7344" s="13">
        <v>42201.47916664886</v>
      </c>
      <c r="B7344" s="12">
        <v>245.0</v>
      </c>
    </row>
    <row r="7345" ht="15.75" customHeight="1">
      <c r="A7345" s="13">
        <v>42201.489583315524</v>
      </c>
      <c r="B7345" s="12">
        <v>245.0</v>
      </c>
    </row>
    <row r="7346" ht="15.75" customHeight="1">
      <c r="A7346" s="13">
        <v>42201.49999998219</v>
      </c>
      <c r="B7346" s="12">
        <v>237.0</v>
      </c>
    </row>
    <row r="7347" ht="15.75" customHeight="1">
      <c r="A7347" s="13">
        <v>42201.51041664885</v>
      </c>
      <c r="B7347" s="12">
        <v>247.0</v>
      </c>
    </row>
    <row r="7348" ht="15.75" customHeight="1">
      <c r="A7348" s="13">
        <v>42201.52083331552</v>
      </c>
      <c r="B7348" s="12">
        <v>245.0</v>
      </c>
    </row>
    <row r="7349" ht="15.75" customHeight="1">
      <c r="A7349" s="13">
        <v>42201.53124998218</v>
      </c>
      <c r="B7349" s="12">
        <v>254.0</v>
      </c>
    </row>
    <row r="7350" ht="15.75" customHeight="1">
      <c r="A7350" s="13">
        <v>42201.541666648845</v>
      </c>
      <c r="B7350" s="12">
        <v>253.0</v>
      </c>
    </row>
    <row r="7351" ht="15.75" customHeight="1">
      <c r="A7351" s="13">
        <v>42201.55208331551</v>
      </c>
      <c r="B7351" s="12">
        <v>267.0</v>
      </c>
    </row>
    <row r="7352" ht="15.75" customHeight="1">
      <c r="A7352" s="13">
        <v>42201.562499982174</v>
      </c>
      <c r="B7352" s="12">
        <v>250.0</v>
      </c>
    </row>
    <row r="7353" ht="15.75" customHeight="1">
      <c r="A7353" s="13">
        <v>42201.57291664884</v>
      </c>
      <c r="B7353" s="12">
        <v>266.0</v>
      </c>
    </row>
    <row r="7354" ht="15.75" customHeight="1">
      <c r="A7354" s="13">
        <v>42201.5833333155</v>
      </c>
      <c r="B7354" s="12">
        <v>252.0</v>
      </c>
    </row>
    <row r="7355" ht="15.75" customHeight="1">
      <c r="A7355" s="13">
        <v>42201.59374998217</v>
      </c>
      <c r="B7355" s="12">
        <v>282.0</v>
      </c>
    </row>
    <row r="7356" ht="15.75" customHeight="1">
      <c r="A7356" s="13">
        <v>42201.60416664883</v>
      </c>
      <c r="B7356" s="12">
        <v>276.0</v>
      </c>
    </row>
    <row r="7357" ht="15.75" customHeight="1">
      <c r="A7357" s="13">
        <v>42201.614583315495</v>
      </c>
      <c r="B7357" s="12">
        <v>262.0</v>
      </c>
    </row>
    <row r="7358" ht="15.75" customHeight="1">
      <c r="A7358" s="13">
        <v>42201.62499998216</v>
      </c>
      <c r="B7358" s="12">
        <v>273.0</v>
      </c>
    </row>
    <row r="7359" ht="15.75" customHeight="1">
      <c r="A7359" s="13">
        <v>42201.63541664882</v>
      </c>
      <c r="B7359" s="12">
        <v>277.0</v>
      </c>
    </row>
    <row r="7360" ht="15.75" customHeight="1">
      <c r="A7360" s="13">
        <v>42201.64583331549</v>
      </c>
      <c r="B7360" s="12">
        <v>278.0</v>
      </c>
    </row>
    <row r="7361" ht="15.75" customHeight="1">
      <c r="A7361" s="13">
        <v>42201.65624998215</v>
      </c>
      <c r="B7361" s="12">
        <v>280.0</v>
      </c>
    </row>
    <row r="7362" ht="15.75" customHeight="1">
      <c r="A7362" s="13">
        <v>42201.666666648816</v>
      </c>
      <c r="B7362" s="12">
        <v>272.0</v>
      </c>
    </row>
    <row r="7363" ht="15.75" customHeight="1">
      <c r="A7363" s="13">
        <v>42201.67708331548</v>
      </c>
      <c r="B7363" s="12">
        <v>275.0</v>
      </c>
    </row>
    <row r="7364" ht="15.75" customHeight="1">
      <c r="A7364" s="13">
        <v>42201.687499982145</v>
      </c>
      <c r="B7364" s="12">
        <v>269.0</v>
      </c>
    </row>
    <row r="7365" ht="15.75" customHeight="1">
      <c r="A7365" s="13">
        <v>42201.69791664881</v>
      </c>
      <c r="B7365" s="12">
        <v>258.0</v>
      </c>
    </row>
    <row r="7366" ht="15.75" customHeight="1">
      <c r="A7366" s="13">
        <v>42201.70833331547</v>
      </c>
      <c r="B7366" s="12">
        <v>279.0</v>
      </c>
    </row>
    <row r="7367" ht="15.75" customHeight="1">
      <c r="A7367" s="13">
        <v>42201.71874998214</v>
      </c>
      <c r="B7367" s="12">
        <v>275.0</v>
      </c>
    </row>
    <row r="7368" ht="15.75" customHeight="1">
      <c r="A7368" s="13">
        <v>42201.7291666488</v>
      </c>
      <c r="B7368" s="12">
        <v>261.0</v>
      </c>
    </row>
    <row r="7369" ht="15.75" customHeight="1">
      <c r="A7369" s="13">
        <v>42201.739583315466</v>
      </c>
      <c r="B7369" s="12">
        <v>273.0</v>
      </c>
    </row>
    <row r="7370" ht="15.75" customHeight="1">
      <c r="A7370" s="13">
        <v>42201.74999998213</v>
      </c>
      <c r="B7370" s="12">
        <v>263.0</v>
      </c>
    </row>
    <row r="7371" ht="15.75" customHeight="1">
      <c r="A7371" s="13">
        <v>42201.760416648794</v>
      </c>
      <c r="B7371" s="12">
        <v>264.0</v>
      </c>
    </row>
    <row r="7372" ht="15.75" customHeight="1">
      <c r="A7372" s="13">
        <v>42201.77083331546</v>
      </c>
      <c r="B7372" s="12">
        <v>260.0</v>
      </c>
    </row>
    <row r="7373" ht="15.75" customHeight="1">
      <c r="A7373" s="13">
        <v>42201.78124998212</v>
      </c>
      <c r="B7373" s="12">
        <v>263.0</v>
      </c>
    </row>
    <row r="7374" ht="15.75" customHeight="1">
      <c r="A7374" s="13">
        <v>42201.79166664879</v>
      </c>
      <c r="B7374" s="12">
        <v>246.0</v>
      </c>
    </row>
    <row r="7375" ht="15.75" customHeight="1">
      <c r="A7375" s="13">
        <v>42201.80208331545</v>
      </c>
      <c r="B7375" s="12">
        <v>255.0</v>
      </c>
    </row>
    <row r="7376" ht="15.75" customHeight="1">
      <c r="A7376" s="13">
        <v>42201.812499982116</v>
      </c>
      <c r="B7376" s="12">
        <v>238.0</v>
      </c>
    </row>
    <row r="7377" ht="15.75" customHeight="1">
      <c r="A7377" s="13">
        <v>42201.82291664878</v>
      </c>
      <c r="B7377" s="12">
        <v>249.0</v>
      </c>
    </row>
    <row r="7378" ht="15.75" customHeight="1">
      <c r="A7378" s="13">
        <v>42201.833333315444</v>
      </c>
      <c r="B7378" s="12">
        <v>253.0</v>
      </c>
    </row>
    <row r="7379" ht="15.75" customHeight="1">
      <c r="A7379" s="13">
        <v>42201.84374998211</v>
      </c>
      <c r="B7379" s="12">
        <v>237.0</v>
      </c>
    </row>
    <row r="7380" ht="15.75" customHeight="1">
      <c r="A7380" s="13">
        <v>42201.85416664877</v>
      </c>
      <c r="B7380" s="12">
        <v>234.0</v>
      </c>
    </row>
    <row r="7381" ht="15.75" customHeight="1">
      <c r="A7381" s="13">
        <v>42201.86458331544</v>
      </c>
      <c r="B7381" s="12">
        <v>225.0</v>
      </c>
    </row>
    <row r="7382" ht="15.75" customHeight="1">
      <c r="A7382" s="13">
        <v>42201.8749999821</v>
      </c>
      <c r="B7382" s="12">
        <v>219.0</v>
      </c>
    </row>
    <row r="7383" ht="15.75" customHeight="1">
      <c r="A7383" s="13">
        <v>42201.885416648765</v>
      </c>
      <c r="B7383" s="12">
        <v>216.0</v>
      </c>
    </row>
    <row r="7384" ht="15.75" customHeight="1">
      <c r="A7384" s="13">
        <v>42201.89583331543</v>
      </c>
      <c r="B7384" s="12">
        <v>218.0</v>
      </c>
    </row>
    <row r="7385" ht="15.75" customHeight="1">
      <c r="A7385" s="13">
        <v>42201.906249982094</v>
      </c>
      <c r="B7385" s="12">
        <v>210.0</v>
      </c>
    </row>
    <row r="7386" ht="15.75" customHeight="1">
      <c r="A7386" s="13">
        <v>42201.91666664876</v>
      </c>
      <c r="B7386" s="12">
        <v>220.0</v>
      </c>
    </row>
    <row r="7387" ht="15.75" customHeight="1">
      <c r="A7387" s="13">
        <v>42201.92708331542</v>
      </c>
      <c r="B7387" s="12">
        <v>208.0</v>
      </c>
    </row>
    <row r="7388" ht="15.75" customHeight="1">
      <c r="A7388" s="13">
        <v>42201.93749998209</v>
      </c>
      <c r="B7388" s="12">
        <v>208.0</v>
      </c>
    </row>
    <row r="7389" ht="15.75" customHeight="1">
      <c r="A7389" s="13">
        <v>42201.94791664875</v>
      </c>
      <c r="B7389" s="12">
        <v>222.0</v>
      </c>
    </row>
    <row r="7390" ht="15.75" customHeight="1">
      <c r="A7390" s="13">
        <v>42201.958333315415</v>
      </c>
      <c r="B7390" s="12">
        <v>203.0</v>
      </c>
    </row>
    <row r="7391" ht="15.75" customHeight="1">
      <c r="A7391" s="13">
        <v>42201.96874998208</v>
      </c>
      <c r="B7391" s="12">
        <v>200.0</v>
      </c>
    </row>
    <row r="7392" ht="15.75" customHeight="1">
      <c r="A7392" s="13">
        <v>42201.97916664874</v>
      </c>
      <c r="B7392" s="12">
        <v>195.0</v>
      </c>
    </row>
    <row r="7393" ht="15.75" customHeight="1">
      <c r="A7393" s="13">
        <v>42201.98958331541</v>
      </c>
      <c r="B7393" s="12">
        <v>197.0</v>
      </c>
    </row>
    <row r="7394" ht="15.75" customHeight="1">
      <c r="A7394" s="13">
        <v>42201.99999998207</v>
      </c>
      <c r="B7394" s="12">
        <v>206.0</v>
      </c>
    </row>
    <row r="7395" ht="15.75" customHeight="1">
      <c r="A7395" s="13">
        <v>42202.010416648736</v>
      </c>
      <c r="B7395" s="12">
        <v>185.0</v>
      </c>
    </row>
    <row r="7396" ht="15.75" customHeight="1">
      <c r="A7396" s="13">
        <v>42202.0208333154</v>
      </c>
      <c r="B7396" s="12">
        <v>186.0</v>
      </c>
    </row>
    <row r="7397" ht="15.75" customHeight="1">
      <c r="A7397" s="13">
        <v>42202.031249982065</v>
      </c>
      <c r="B7397" s="12">
        <v>189.0</v>
      </c>
    </row>
    <row r="7398" ht="15.75" customHeight="1">
      <c r="A7398" s="13">
        <v>42202.04166664873</v>
      </c>
      <c r="B7398" s="12">
        <v>192.0</v>
      </c>
    </row>
    <row r="7399" ht="15.75" customHeight="1">
      <c r="A7399" s="13">
        <v>42202.05208331539</v>
      </c>
      <c r="B7399" s="12">
        <v>194.0</v>
      </c>
    </row>
    <row r="7400" ht="15.75" customHeight="1">
      <c r="A7400" s="13">
        <v>42202.06249998206</v>
      </c>
      <c r="B7400" s="12">
        <v>187.0</v>
      </c>
    </row>
    <row r="7401" ht="15.75" customHeight="1">
      <c r="A7401" s="13">
        <v>42202.07291664872</v>
      </c>
      <c r="B7401" s="12">
        <v>179.0</v>
      </c>
    </row>
    <row r="7402" ht="15.75" customHeight="1">
      <c r="A7402" s="13">
        <v>42202.083333315386</v>
      </c>
      <c r="B7402" s="12">
        <v>182.0</v>
      </c>
    </row>
    <row r="7403" ht="15.75" customHeight="1">
      <c r="A7403" s="13">
        <v>42202.09374998205</v>
      </c>
      <c r="B7403" s="12">
        <v>190.0</v>
      </c>
    </row>
    <row r="7404" ht="15.75" customHeight="1">
      <c r="A7404" s="13">
        <v>42202.104166648714</v>
      </c>
      <c r="B7404" s="12">
        <v>187.0</v>
      </c>
    </row>
    <row r="7405" ht="15.75" customHeight="1">
      <c r="A7405" s="13">
        <v>42202.11458331538</v>
      </c>
      <c r="B7405" s="12">
        <v>180.0</v>
      </c>
    </row>
    <row r="7406" ht="15.75" customHeight="1">
      <c r="A7406" s="13">
        <v>42202.12499998204</v>
      </c>
      <c r="B7406" s="12">
        <v>178.0</v>
      </c>
    </row>
    <row r="7407" ht="15.75" customHeight="1">
      <c r="A7407" s="13">
        <v>42202.13541664871</v>
      </c>
      <c r="B7407" s="12">
        <v>184.0</v>
      </c>
    </row>
    <row r="7408" ht="15.75" customHeight="1">
      <c r="A7408" s="13">
        <v>42202.14583331537</v>
      </c>
      <c r="B7408" s="12">
        <v>191.0</v>
      </c>
    </row>
    <row r="7409" ht="15.75" customHeight="1">
      <c r="A7409" s="13">
        <v>42202.156249982036</v>
      </c>
      <c r="B7409" s="12">
        <v>187.0</v>
      </c>
    </row>
    <row r="7410" ht="15.75" customHeight="1">
      <c r="A7410" s="13">
        <v>42202.1666666487</v>
      </c>
      <c r="B7410" s="12">
        <v>168.0</v>
      </c>
    </row>
    <row r="7411" ht="15.75" customHeight="1">
      <c r="A7411" s="13">
        <v>42202.177083315364</v>
      </c>
      <c r="B7411" s="12">
        <v>176.0</v>
      </c>
    </row>
    <row r="7412" ht="15.75" customHeight="1">
      <c r="A7412" s="13">
        <v>42202.18749998203</v>
      </c>
      <c r="B7412" s="12">
        <v>178.0</v>
      </c>
    </row>
    <row r="7413" ht="15.75" customHeight="1">
      <c r="A7413" s="13">
        <v>42202.19791664869</v>
      </c>
      <c r="B7413" s="12">
        <v>189.0</v>
      </c>
    </row>
    <row r="7414" ht="15.75" customHeight="1">
      <c r="A7414" s="13">
        <v>42202.20833331536</v>
      </c>
      <c r="B7414" s="12">
        <v>172.0</v>
      </c>
    </row>
    <row r="7415" ht="15.75" customHeight="1">
      <c r="A7415" s="13">
        <v>42202.21874998202</v>
      </c>
      <c r="B7415" s="12">
        <v>176.0</v>
      </c>
    </row>
    <row r="7416" ht="15.75" customHeight="1">
      <c r="A7416" s="13">
        <v>42202.229166648685</v>
      </c>
      <c r="B7416" s="12">
        <v>178.0</v>
      </c>
    </row>
    <row r="7417" ht="15.75" customHeight="1">
      <c r="A7417" s="13">
        <v>42202.23958331535</v>
      </c>
      <c r="B7417" s="12">
        <v>186.0</v>
      </c>
    </row>
    <row r="7418" ht="15.75" customHeight="1">
      <c r="A7418" s="13">
        <v>42202.249999982014</v>
      </c>
      <c r="B7418" s="12">
        <v>174.0</v>
      </c>
    </row>
    <row r="7419" ht="15.75" customHeight="1">
      <c r="A7419" s="13">
        <v>42202.26041664868</v>
      </c>
      <c r="B7419" s="12">
        <v>169.0</v>
      </c>
    </row>
    <row r="7420" ht="15.75" customHeight="1">
      <c r="A7420" s="13">
        <v>42202.27083331534</v>
      </c>
      <c r="B7420" s="12">
        <v>179.0</v>
      </c>
    </row>
    <row r="7421" ht="15.75" customHeight="1">
      <c r="A7421" s="13">
        <v>42202.28124998201</v>
      </c>
      <c r="B7421" s="12">
        <v>181.0</v>
      </c>
    </row>
    <row r="7422" ht="15.75" customHeight="1">
      <c r="A7422" s="13">
        <v>42202.29166664867</v>
      </c>
      <c r="B7422" s="12">
        <v>190.0</v>
      </c>
    </row>
    <row r="7423" ht="15.75" customHeight="1">
      <c r="A7423" s="13">
        <v>42202.302083315335</v>
      </c>
      <c r="B7423" s="12">
        <v>172.0</v>
      </c>
    </row>
    <row r="7424" ht="15.75" customHeight="1">
      <c r="A7424" s="13">
        <v>42202.312499982</v>
      </c>
      <c r="B7424" s="12">
        <v>174.0</v>
      </c>
    </row>
    <row r="7425" ht="15.75" customHeight="1">
      <c r="A7425" s="13">
        <v>42202.32291664866</v>
      </c>
      <c r="B7425" s="12">
        <v>172.0</v>
      </c>
    </row>
    <row r="7426" ht="15.75" customHeight="1">
      <c r="A7426" s="13">
        <v>42202.33333331533</v>
      </c>
      <c r="B7426" s="12">
        <v>181.0</v>
      </c>
    </row>
    <row r="7427" ht="15.75" customHeight="1">
      <c r="A7427" s="13">
        <v>42202.34374998199</v>
      </c>
      <c r="B7427" s="12">
        <v>194.0</v>
      </c>
    </row>
    <row r="7428" ht="15.75" customHeight="1">
      <c r="A7428" s="13">
        <v>42202.354166648656</v>
      </c>
      <c r="B7428" s="12">
        <v>186.0</v>
      </c>
    </row>
    <row r="7429" ht="15.75" customHeight="1">
      <c r="A7429" s="13">
        <v>42202.36458331532</v>
      </c>
      <c r="B7429" s="12">
        <v>196.0</v>
      </c>
    </row>
    <row r="7430" ht="15.75" customHeight="1">
      <c r="A7430" s="13">
        <v>42202.374999981985</v>
      </c>
      <c r="B7430" s="12">
        <v>198.0</v>
      </c>
    </row>
    <row r="7431" ht="15.75" customHeight="1">
      <c r="A7431" s="13">
        <v>42202.38541664865</v>
      </c>
      <c r="B7431" s="12">
        <v>212.0</v>
      </c>
    </row>
    <row r="7432" ht="15.75" customHeight="1">
      <c r="A7432" s="13">
        <v>42202.39583331531</v>
      </c>
      <c r="B7432" s="12">
        <v>200.0</v>
      </c>
    </row>
    <row r="7433" ht="15.75" customHeight="1">
      <c r="A7433" s="13">
        <v>42202.40624998198</v>
      </c>
      <c r="B7433" s="12">
        <v>202.0</v>
      </c>
    </row>
    <row r="7434" ht="15.75" customHeight="1">
      <c r="A7434" s="13">
        <v>42202.41666664864</v>
      </c>
      <c r="B7434" s="12">
        <v>210.0</v>
      </c>
    </row>
    <row r="7435" ht="15.75" customHeight="1">
      <c r="A7435" s="13">
        <v>42202.427083315306</v>
      </c>
      <c r="B7435" s="12">
        <v>222.0</v>
      </c>
    </row>
    <row r="7436" ht="15.75" customHeight="1">
      <c r="A7436" s="13">
        <v>42202.43749998197</v>
      </c>
      <c r="B7436" s="12">
        <v>232.0</v>
      </c>
    </row>
    <row r="7437" ht="15.75" customHeight="1">
      <c r="A7437" s="13">
        <v>42202.447916648634</v>
      </c>
      <c r="B7437" s="12">
        <v>217.0</v>
      </c>
    </row>
    <row r="7438" ht="15.75" customHeight="1">
      <c r="A7438" s="13">
        <v>42202.4583333153</v>
      </c>
      <c r="B7438" s="12">
        <v>221.0</v>
      </c>
    </row>
    <row r="7439" ht="15.75" customHeight="1">
      <c r="A7439" s="13">
        <v>42202.46874998196</v>
      </c>
      <c r="B7439" s="12">
        <v>220.0</v>
      </c>
    </row>
    <row r="7440" ht="15.75" customHeight="1">
      <c r="A7440" s="13">
        <v>42202.47916664863</v>
      </c>
      <c r="B7440" s="12">
        <v>231.0</v>
      </c>
    </row>
    <row r="7441" ht="15.75" customHeight="1">
      <c r="A7441" s="13">
        <v>42202.48958331529</v>
      </c>
      <c r="B7441" s="12">
        <v>241.0</v>
      </c>
    </row>
    <row r="7442" ht="15.75" customHeight="1">
      <c r="A7442" s="13">
        <v>42202.499999981956</v>
      </c>
      <c r="B7442" s="12">
        <v>236.0</v>
      </c>
    </row>
    <row r="7443" ht="15.75" customHeight="1">
      <c r="A7443" s="13">
        <v>42202.51041664862</v>
      </c>
      <c r="B7443" s="12">
        <v>232.0</v>
      </c>
    </row>
    <row r="7444" ht="15.75" customHeight="1">
      <c r="A7444" s="13">
        <v>42202.520833315284</v>
      </c>
      <c r="B7444" s="12">
        <v>244.0</v>
      </c>
    </row>
    <row r="7445" ht="15.75" customHeight="1">
      <c r="A7445" s="13">
        <v>42202.53124998195</v>
      </c>
      <c r="B7445" s="12">
        <v>253.0</v>
      </c>
    </row>
    <row r="7446" ht="15.75" customHeight="1">
      <c r="A7446" s="13">
        <v>42202.54166664861</v>
      </c>
      <c r="B7446" s="12">
        <v>238.0</v>
      </c>
    </row>
    <row r="7447" ht="15.75" customHeight="1">
      <c r="A7447" s="13">
        <v>42202.55208331528</v>
      </c>
      <c r="B7447" s="12">
        <v>246.0</v>
      </c>
    </row>
    <row r="7448" ht="15.75" customHeight="1">
      <c r="A7448" s="13">
        <v>42202.56249998194</v>
      </c>
      <c r="B7448" s="12">
        <v>258.0</v>
      </c>
    </row>
    <row r="7449" ht="15.75" customHeight="1">
      <c r="A7449" s="13">
        <v>42202.572916648605</v>
      </c>
      <c r="B7449" s="12">
        <v>268.0</v>
      </c>
    </row>
    <row r="7450" ht="15.75" customHeight="1">
      <c r="A7450" s="13">
        <v>42202.58333331527</v>
      </c>
      <c r="B7450" s="12">
        <v>266.0</v>
      </c>
    </row>
    <row r="7451" ht="15.75" customHeight="1">
      <c r="A7451" s="13">
        <v>42202.593749981934</v>
      </c>
      <c r="B7451" s="12">
        <v>258.0</v>
      </c>
    </row>
    <row r="7452" ht="15.75" customHeight="1">
      <c r="A7452" s="13">
        <v>42202.6041666486</v>
      </c>
      <c r="B7452" s="12">
        <v>266.0</v>
      </c>
    </row>
    <row r="7453" ht="15.75" customHeight="1">
      <c r="A7453" s="13">
        <v>42202.61458331526</v>
      </c>
      <c r="B7453" s="12">
        <v>272.0</v>
      </c>
    </row>
    <row r="7454" ht="15.75" customHeight="1">
      <c r="A7454" s="13">
        <v>42202.62499998193</v>
      </c>
      <c r="B7454" s="12">
        <v>268.0</v>
      </c>
    </row>
    <row r="7455" ht="15.75" customHeight="1">
      <c r="A7455" s="13">
        <v>42202.63541664859</v>
      </c>
      <c r="B7455" s="12">
        <v>275.0</v>
      </c>
    </row>
    <row r="7456" ht="15.75" customHeight="1">
      <c r="A7456" s="13">
        <v>42202.645833315255</v>
      </c>
      <c r="B7456" s="12">
        <v>267.0</v>
      </c>
    </row>
    <row r="7457" ht="15.75" customHeight="1">
      <c r="A7457" s="13">
        <v>42202.65624998192</v>
      </c>
      <c r="B7457" s="12">
        <v>261.0</v>
      </c>
    </row>
    <row r="7458" ht="15.75" customHeight="1">
      <c r="A7458" s="13">
        <v>42202.66666664858</v>
      </c>
      <c r="B7458" s="12">
        <v>251.0</v>
      </c>
    </row>
    <row r="7459" ht="15.75" customHeight="1">
      <c r="A7459" s="13">
        <v>42202.67708331525</v>
      </c>
      <c r="B7459" s="12">
        <v>265.0</v>
      </c>
    </row>
    <row r="7460" ht="15.75" customHeight="1">
      <c r="A7460" s="13">
        <v>42202.68749998191</v>
      </c>
      <c r="B7460" s="12">
        <v>267.0</v>
      </c>
    </row>
    <row r="7461" ht="15.75" customHeight="1">
      <c r="A7461" s="13">
        <v>42202.697916648576</v>
      </c>
      <c r="B7461" s="12">
        <v>254.0</v>
      </c>
    </row>
    <row r="7462" ht="15.75" customHeight="1">
      <c r="A7462" s="13">
        <v>42202.70833331524</v>
      </c>
      <c r="B7462" s="12">
        <v>261.0</v>
      </c>
    </row>
    <row r="7463" ht="15.75" customHeight="1">
      <c r="A7463" s="13">
        <v>42202.718749981905</v>
      </c>
      <c r="B7463" s="12">
        <v>264.0</v>
      </c>
    </row>
    <row r="7464" ht="15.75" customHeight="1">
      <c r="A7464" s="13">
        <v>42202.72916664857</v>
      </c>
      <c r="B7464" s="12">
        <v>269.0</v>
      </c>
    </row>
    <row r="7465" ht="15.75" customHeight="1">
      <c r="A7465" s="13">
        <v>42202.73958331523</v>
      </c>
      <c r="B7465" s="12">
        <v>264.0</v>
      </c>
    </row>
    <row r="7466" ht="15.75" customHeight="1">
      <c r="A7466" s="13">
        <v>42202.7499999819</v>
      </c>
      <c r="B7466" s="12">
        <v>262.0</v>
      </c>
    </row>
    <row r="7467" ht="15.75" customHeight="1">
      <c r="A7467" s="13">
        <v>42202.76041664856</v>
      </c>
      <c r="B7467" s="12">
        <v>257.0</v>
      </c>
    </row>
    <row r="7468" ht="15.75" customHeight="1">
      <c r="A7468" s="13">
        <v>42202.770833315226</v>
      </c>
      <c r="B7468" s="12">
        <v>266.0</v>
      </c>
    </row>
    <row r="7469" ht="15.75" customHeight="1">
      <c r="A7469" s="13">
        <v>42202.78124998189</v>
      </c>
      <c r="B7469" s="12">
        <v>254.0</v>
      </c>
    </row>
    <row r="7470" ht="15.75" customHeight="1">
      <c r="A7470" s="13">
        <v>42202.791666648554</v>
      </c>
      <c r="B7470" s="12">
        <v>249.0</v>
      </c>
    </row>
    <row r="7471" ht="15.75" customHeight="1">
      <c r="A7471" s="13">
        <v>42202.80208331522</v>
      </c>
      <c r="B7471" s="12">
        <v>246.0</v>
      </c>
    </row>
    <row r="7472" ht="15.75" customHeight="1">
      <c r="A7472" s="13">
        <v>42202.81249998188</v>
      </c>
      <c r="B7472" s="12">
        <v>236.0</v>
      </c>
    </row>
    <row r="7473" ht="15.75" customHeight="1">
      <c r="A7473" s="13">
        <v>42202.82291664855</v>
      </c>
      <c r="B7473" s="12">
        <v>247.0</v>
      </c>
    </row>
    <row r="7474" ht="15.75" customHeight="1">
      <c r="A7474" s="13">
        <v>42202.83333331521</v>
      </c>
      <c r="B7474" s="12">
        <v>249.0</v>
      </c>
    </row>
    <row r="7475" ht="15.75" customHeight="1">
      <c r="A7475" s="13">
        <v>42202.843749981876</v>
      </c>
      <c r="B7475" s="12">
        <v>223.0</v>
      </c>
    </row>
    <row r="7476" ht="15.75" customHeight="1">
      <c r="A7476" s="13">
        <v>42202.85416664854</v>
      </c>
      <c r="B7476" s="12">
        <v>234.0</v>
      </c>
    </row>
    <row r="7477" ht="15.75" customHeight="1">
      <c r="A7477" s="13">
        <v>42202.864583315204</v>
      </c>
      <c r="B7477" s="12">
        <v>215.0</v>
      </c>
    </row>
    <row r="7478" ht="15.75" customHeight="1">
      <c r="A7478" s="13">
        <v>42202.87499998187</v>
      </c>
      <c r="B7478" s="12">
        <v>226.0</v>
      </c>
    </row>
    <row r="7479" ht="15.75" customHeight="1">
      <c r="A7479" s="13">
        <v>42202.88541664853</v>
      </c>
      <c r="B7479" s="12">
        <v>201.0</v>
      </c>
    </row>
    <row r="7480" ht="15.75" customHeight="1">
      <c r="A7480" s="13">
        <v>42202.8958333152</v>
      </c>
      <c r="B7480" s="12">
        <v>193.0</v>
      </c>
    </row>
    <row r="7481" ht="15.75" customHeight="1">
      <c r="A7481" s="13">
        <v>42202.90624998186</v>
      </c>
      <c r="B7481" s="12">
        <v>196.0</v>
      </c>
    </row>
    <row r="7482" ht="15.75" customHeight="1">
      <c r="A7482" s="13">
        <v>42202.916666648525</v>
      </c>
      <c r="B7482" s="12">
        <v>191.0</v>
      </c>
    </row>
    <row r="7483" ht="15.75" customHeight="1">
      <c r="A7483" s="13">
        <v>42202.92708331519</v>
      </c>
      <c r="B7483" s="12">
        <v>182.0</v>
      </c>
    </row>
    <row r="7484" ht="15.75" customHeight="1">
      <c r="A7484" s="13">
        <v>42202.937499981854</v>
      </c>
      <c r="B7484" s="12">
        <v>187.0</v>
      </c>
    </row>
    <row r="7485" ht="15.75" customHeight="1">
      <c r="A7485" s="13">
        <v>42202.94791664852</v>
      </c>
      <c r="B7485" s="12">
        <v>192.0</v>
      </c>
    </row>
    <row r="7486" ht="15.75" customHeight="1">
      <c r="A7486" s="13">
        <v>42202.95833331518</v>
      </c>
      <c r="B7486" s="12">
        <v>193.0</v>
      </c>
    </row>
    <row r="7487" ht="15.75" customHeight="1">
      <c r="A7487" s="13">
        <v>42202.96874998185</v>
      </c>
      <c r="B7487" s="12">
        <v>182.0</v>
      </c>
    </row>
    <row r="7488" ht="15.75" customHeight="1">
      <c r="A7488" s="13">
        <v>42202.97916664851</v>
      </c>
      <c r="B7488" s="12">
        <v>178.0</v>
      </c>
    </row>
    <row r="7489" ht="15.75" customHeight="1">
      <c r="A7489" s="13">
        <v>42202.989583315175</v>
      </c>
      <c r="B7489" s="12">
        <v>182.0</v>
      </c>
    </row>
    <row r="7490" ht="15.75" customHeight="1">
      <c r="A7490" s="13">
        <v>42202.99999998184</v>
      </c>
      <c r="B7490" s="12">
        <v>190.0</v>
      </c>
    </row>
    <row r="7491" ht="15.75" customHeight="1">
      <c r="A7491" s="13">
        <v>42203.0104166485</v>
      </c>
      <c r="B7491" s="12">
        <v>175.0</v>
      </c>
    </row>
    <row r="7492" ht="15.75" customHeight="1">
      <c r="A7492" s="13">
        <v>42203.02083331517</v>
      </c>
      <c r="B7492" s="12">
        <v>178.0</v>
      </c>
    </row>
    <row r="7493" ht="15.75" customHeight="1">
      <c r="A7493" s="13">
        <v>42203.03124998183</v>
      </c>
      <c r="B7493" s="12">
        <v>172.0</v>
      </c>
    </row>
    <row r="7494" ht="15.75" customHeight="1">
      <c r="A7494" s="13">
        <v>42203.041666648496</v>
      </c>
      <c r="B7494" s="12">
        <v>178.0</v>
      </c>
    </row>
    <row r="7495" ht="15.75" customHeight="1">
      <c r="A7495" s="13">
        <v>42203.05208331516</v>
      </c>
      <c r="B7495" s="12">
        <v>181.0</v>
      </c>
    </row>
    <row r="7496" ht="15.75" customHeight="1">
      <c r="A7496" s="13">
        <v>42203.062499981825</v>
      </c>
      <c r="B7496" s="12">
        <v>170.0</v>
      </c>
    </row>
    <row r="7497" ht="15.75" customHeight="1">
      <c r="A7497" s="13">
        <v>42203.07291664849</v>
      </c>
      <c r="B7497" s="12">
        <v>172.0</v>
      </c>
    </row>
    <row r="7498" ht="15.75" customHeight="1">
      <c r="A7498" s="13">
        <v>42203.08333331515</v>
      </c>
      <c r="B7498" s="12">
        <v>164.0</v>
      </c>
    </row>
    <row r="7499" ht="15.75" customHeight="1">
      <c r="A7499" s="13">
        <v>42203.09374998182</v>
      </c>
      <c r="B7499" s="12">
        <v>182.0</v>
      </c>
    </row>
    <row r="7500" ht="15.75" customHeight="1">
      <c r="A7500" s="13">
        <v>42203.10416664848</v>
      </c>
      <c r="B7500" s="12">
        <v>173.0</v>
      </c>
    </row>
    <row r="7501" ht="15.75" customHeight="1">
      <c r="A7501" s="13">
        <v>42203.114583315146</v>
      </c>
      <c r="B7501" s="12">
        <v>167.0</v>
      </c>
    </row>
    <row r="7502" ht="15.75" customHeight="1">
      <c r="A7502" s="13">
        <v>42203.12499998181</v>
      </c>
      <c r="B7502" s="12">
        <v>164.0</v>
      </c>
    </row>
    <row r="7503" ht="15.75" customHeight="1">
      <c r="A7503" s="13">
        <v>42203.135416648474</v>
      </c>
      <c r="B7503" s="12">
        <v>170.0</v>
      </c>
    </row>
    <row r="7504" ht="15.75" customHeight="1">
      <c r="A7504" s="13">
        <v>42203.14583331514</v>
      </c>
      <c r="B7504" s="12">
        <v>185.0</v>
      </c>
    </row>
    <row r="7505" ht="15.75" customHeight="1">
      <c r="A7505" s="13">
        <v>42203.1562499818</v>
      </c>
      <c r="B7505" s="12">
        <v>162.0</v>
      </c>
    </row>
    <row r="7506" ht="15.75" customHeight="1">
      <c r="A7506" s="13">
        <v>42203.16666664847</v>
      </c>
      <c r="B7506" s="12">
        <v>172.0</v>
      </c>
    </row>
    <row r="7507" ht="15.75" customHeight="1">
      <c r="A7507" s="13">
        <v>42203.17708331513</v>
      </c>
      <c r="B7507" s="12">
        <v>165.0</v>
      </c>
    </row>
    <row r="7508" ht="15.75" customHeight="1">
      <c r="A7508" s="13">
        <v>42203.187499981796</v>
      </c>
      <c r="B7508" s="12">
        <v>179.0</v>
      </c>
    </row>
    <row r="7509" ht="15.75" customHeight="1">
      <c r="A7509" s="13">
        <v>42203.19791664846</v>
      </c>
      <c r="B7509" s="12">
        <v>176.0</v>
      </c>
    </row>
    <row r="7510" ht="15.75" customHeight="1">
      <c r="A7510" s="13">
        <v>42203.208333315124</v>
      </c>
      <c r="B7510" s="12">
        <v>162.0</v>
      </c>
    </row>
    <row r="7511" ht="15.75" customHeight="1">
      <c r="A7511" s="13">
        <v>42203.21874998179</v>
      </c>
      <c r="B7511" s="12">
        <v>164.0</v>
      </c>
    </row>
    <row r="7512" ht="15.75" customHeight="1">
      <c r="A7512" s="13">
        <v>42203.22916664845</v>
      </c>
      <c r="B7512" s="12">
        <v>175.0</v>
      </c>
    </row>
    <row r="7513" ht="15.75" customHeight="1">
      <c r="A7513" s="13">
        <v>42203.23958331512</v>
      </c>
      <c r="B7513" s="12">
        <v>178.0</v>
      </c>
    </row>
    <row r="7514" ht="15.75" customHeight="1">
      <c r="A7514" s="13">
        <v>42203.24999998178</v>
      </c>
      <c r="B7514" s="12">
        <v>158.0</v>
      </c>
    </row>
    <row r="7515" ht="15.75" customHeight="1">
      <c r="A7515" s="13">
        <v>42203.260416648445</v>
      </c>
      <c r="B7515" s="12">
        <v>161.0</v>
      </c>
    </row>
    <row r="7516" ht="15.75" customHeight="1">
      <c r="A7516" s="13">
        <v>42203.27083331511</v>
      </c>
      <c r="B7516" s="12">
        <v>164.0</v>
      </c>
    </row>
    <row r="7517" ht="15.75" customHeight="1">
      <c r="A7517" s="13">
        <v>42203.281249981774</v>
      </c>
      <c r="B7517" s="12">
        <v>177.0</v>
      </c>
    </row>
    <row r="7518" ht="15.75" customHeight="1">
      <c r="A7518" s="13">
        <v>42203.29166664844</v>
      </c>
      <c r="B7518" s="12">
        <v>163.0</v>
      </c>
    </row>
    <row r="7519" ht="15.75" customHeight="1">
      <c r="A7519" s="13">
        <v>42203.3020833151</v>
      </c>
      <c r="B7519" s="12">
        <v>166.0</v>
      </c>
    </row>
    <row r="7520" ht="15.75" customHeight="1">
      <c r="A7520" s="13">
        <v>42203.31249998177</v>
      </c>
      <c r="B7520" s="12">
        <v>158.0</v>
      </c>
    </row>
    <row r="7521" ht="15.75" customHeight="1">
      <c r="A7521" s="13">
        <v>42203.32291664843</v>
      </c>
      <c r="B7521" s="12">
        <v>169.0</v>
      </c>
    </row>
    <row r="7522" ht="15.75" customHeight="1">
      <c r="A7522" s="13">
        <v>42203.333333315095</v>
      </c>
      <c r="B7522" s="12">
        <v>175.0</v>
      </c>
    </row>
    <row r="7523" ht="15.75" customHeight="1">
      <c r="A7523" s="13">
        <v>42203.34374998176</v>
      </c>
      <c r="B7523" s="12">
        <v>167.0</v>
      </c>
    </row>
    <row r="7524" ht="15.75" customHeight="1">
      <c r="A7524" s="13">
        <v>42203.35416664842</v>
      </c>
      <c r="B7524" s="12">
        <v>167.0</v>
      </c>
    </row>
    <row r="7525" ht="15.75" customHeight="1">
      <c r="A7525" s="13">
        <v>42203.36458331509</v>
      </c>
      <c r="B7525" s="12">
        <v>164.0</v>
      </c>
    </row>
    <row r="7526" ht="15.75" customHeight="1">
      <c r="A7526" s="13">
        <v>42203.37499998175</v>
      </c>
      <c r="B7526" s="12">
        <v>174.0</v>
      </c>
    </row>
    <row r="7527" ht="15.75" customHeight="1">
      <c r="A7527" s="13">
        <v>42203.385416648416</v>
      </c>
      <c r="B7527" s="12">
        <v>191.0</v>
      </c>
    </row>
    <row r="7528" ht="15.75" customHeight="1">
      <c r="A7528" s="13">
        <v>42203.39583331508</v>
      </c>
      <c r="B7528" s="12">
        <v>177.0</v>
      </c>
    </row>
    <row r="7529" ht="15.75" customHeight="1">
      <c r="A7529" s="13">
        <v>42203.406249981745</v>
      </c>
      <c r="B7529" s="12">
        <v>182.0</v>
      </c>
    </row>
    <row r="7530" ht="15.75" customHeight="1">
      <c r="A7530" s="13">
        <v>42203.41666664841</v>
      </c>
      <c r="B7530" s="12">
        <v>179.0</v>
      </c>
    </row>
    <row r="7531" ht="15.75" customHeight="1">
      <c r="A7531" s="13">
        <v>42203.42708331507</v>
      </c>
      <c r="B7531" s="12">
        <v>187.0</v>
      </c>
    </row>
    <row r="7532" ht="15.75" customHeight="1">
      <c r="A7532" s="13">
        <v>42203.43749998174</v>
      </c>
      <c r="B7532" s="12">
        <v>187.0</v>
      </c>
    </row>
    <row r="7533" ht="15.75" customHeight="1">
      <c r="A7533" s="13">
        <v>42203.4479166484</v>
      </c>
      <c r="B7533" s="12">
        <v>185.0</v>
      </c>
    </row>
    <row r="7534" ht="15.75" customHeight="1">
      <c r="A7534" s="13">
        <v>42203.458333315066</v>
      </c>
      <c r="B7534" s="12">
        <v>182.0</v>
      </c>
    </row>
    <row r="7535" ht="15.75" customHeight="1">
      <c r="A7535" s="13">
        <v>42203.46874998173</v>
      </c>
      <c r="B7535" s="12">
        <v>186.0</v>
      </c>
    </row>
    <row r="7536" ht="15.75" customHeight="1">
      <c r="A7536" s="13">
        <v>42203.479166648394</v>
      </c>
      <c r="B7536" s="12">
        <v>203.0</v>
      </c>
    </row>
    <row r="7537" ht="15.75" customHeight="1">
      <c r="A7537" s="13">
        <v>42203.48958331506</v>
      </c>
      <c r="B7537" s="12">
        <v>193.0</v>
      </c>
    </row>
    <row r="7538" ht="15.75" customHeight="1">
      <c r="A7538" s="13">
        <v>42203.49999998172</v>
      </c>
      <c r="B7538" s="12">
        <v>193.0</v>
      </c>
    </row>
    <row r="7539" ht="15.75" customHeight="1">
      <c r="A7539" s="13">
        <v>42203.51041664839</v>
      </c>
      <c r="B7539" s="12">
        <v>187.0</v>
      </c>
    </row>
    <row r="7540" ht="15.75" customHeight="1">
      <c r="A7540" s="13">
        <v>42203.52083331505</v>
      </c>
      <c r="B7540" s="12">
        <v>198.0</v>
      </c>
    </row>
    <row r="7541" ht="15.75" customHeight="1">
      <c r="A7541" s="13">
        <v>42203.531249981716</v>
      </c>
      <c r="B7541" s="12">
        <v>203.0</v>
      </c>
    </row>
    <row r="7542" ht="15.75" customHeight="1">
      <c r="A7542" s="13">
        <v>42203.54166664838</v>
      </c>
      <c r="B7542" s="12">
        <v>192.0</v>
      </c>
    </row>
    <row r="7543" ht="15.75" customHeight="1">
      <c r="A7543" s="13">
        <v>42203.552083315044</v>
      </c>
      <c r="B7543" s="12">
        <v>197.0</v>
      </c>
    </row>
    <row r="7544" ht="15.75" customHeight="1">
      <c r="A7544" s="13">
        <v>42203.56249998171</v>
      </c>
      <c r="B7544" s="12">
        <v>197.0</v>
      </c>
    </row>
    <row r="7545" ht="15.75" customHeight="1">
      <c r="A7545" s="13">
        <v>42203.57291664837</v>
      </c>
      <c r="B7545" s="12">
        <v>214.0</v>
      </c>
    </row>
    <row r="7546" ht="15.75" customHeight="1">
      <c r="A7546" s="13">
        <v>42203.58333331504</v>
      </c>
      <c r="B7546" s="12">
        <v>210.0</v>
      </c>
    </row>
    <row r="7547" ht="15.75" customHeight="1">
      <c r="A7547" s="13">
        <v>42203.5937499817</v>
      </c>
      <c r="B7547" s="12">
        <v>205.0</v>
      </c>
    </row>
    <row r="7548" ht="15.75" customHeight="1">
      <c r="A7548" s="13">
        <v>42203.604166648365</v>
      </c>
      <c r="B7548" s="12">
        <v>203.0</v>
      </c>
    </row>
    <row r="7549" ht="15.75" customHeight="1">
      <c r="A7549" s="13">
        <v>42203.61458331503</v>
      </c>
      <c r="B7549" s="12">
        <v>209.0</v>
      </c>
    </row>
    <row r="7550" ht="15.75" customHeight="1">
      <c r="A7550" s="13">
        <v>42203.624999981694</v>
      </c>
      <c r="B7550" s="12">
        <v>226.0</v>
      </c>
    </row>
    <row r="7551" ht="15.75" customHeight="1">
      <c r="A7551" s="13">
        <v>42203.63541664836</v>
      </c>
      <c r="B7551" s="12">
        <v>227.0</v>
      </c>
    </row>
    <row r="7552" ht="15.75" customHeight="1">
      <c r="A7552" s="13">
        <v>42203.64583331502</v>
      </c>
      <c r="B7552" s="12">
        <v>227.0</v>
      </c>
    </row>
    <row r="7553" ht="15.75" customHeight="1">
      <c r="A7553" s="13">
        <v>42203.65624998169</v>
      </c>
      <c r="B7553" s="12">
        <v>220.0</v>
      </c>
    </row>
    <row r="7554" ht="15.75" customHeight="1">
      <c r="A7554" s="13">
        <v>42203.66666664835</v>
      </c>
      <c r="B7554" s="12">
        <v>226.0</v>
      </c>
    </row>
    <row r="7555" ht="15.75" customHeight="1">
      <c r="A7555" s="13">
        <v>42203.677083315015</v>
      </c>
      <c r="B7555" s="12">
        <v>224.0</v>
      </c>
    </row>
    <row r="7556" ht="15.75" customHeight="1">
      <c r="A7556" s="13">
        <v>42203.68749998168</v>
      </c>
      <c r="B7556" s="12">
        <v>236.0</v>
      </c>
    </row>
    <row r="7557" ht="15.75" customHeight="1">
      <c r="A7557" s="13">
        <v>42203.69791664834</v>
      </c>
      <c r="B7557" s="12">
        <v>215.0</v>
      </c>
    </row>
    <row r="7558" ht="15.75" customHeight="1">
      <c r="A7558" s="13">
        <v>42203.70833331501</v>
      </c>
      <c r="B7558" s="12">
        <v>232.0</v>
      </c>
    </row>
    <row r="7559" ht="15.75" customHeight="1">
      <c r="A7559" s="13">
        <v>42203.71874998167</v>
      </c>
      <c r="B7559" s="12">
        <v>223.0</v>
      </c>
    </row>
    <row r="7560" ht="15.75" customHeight="1">
      <c r="A7560" s="13">
        <v>42203.729166648336</v>
      </c>
      <c r="B7560" s="12">
        <v>235.0</v>
      </c>
    </row>
    <row r="7561" ht="15.75" customHeight="1">
      <c r="A7561" s="13">
        <v>42203.739583315</v>
      </c>
      <c r="B7561" s="12">
        <v>231.0</v>
      </c>
    </row>
    <row r="7562" ht="15.75" customHeight="1">
      <c r="A7562" s="13">
        <v>42203.749999981665</v>
      </c>
      <c r="B7562" s="12">
        <v>229.0</v>
      </c>
    </row>
    <row r="7563" ht="15.75" customHeight="1">
      <c r="A7563" s="13">
        <v>42203.76041664833</v>
      </c>
      <c r="B7563" s="12">
        <v>214.0</v>
      </c>
    </row>
    <row r="7564" ht="15.75" customHeight="1">
      <c r="A7564" s="13">
        <v>42203.77083331499</v>
      </c>
      <c r="B7564" s="12">
        <v>219.0</v>
      </c>
    </row>
    <row r="7565" ht="15.75" customHeight="1">
      <c r="A7565" s="13">
        <v>42203.78124998166</v>
      </c>
      <c r="B7565" s="12">
        <v>230.0</v>
      </c>
    </row>
    <row r="7566" ht="15.75" customHeight="1">
      <c r="A7566" s="13">
        <v>42203.79166664832</v>
      </c>
      <c r="B7566" s="12">
        <v>228.0</v>
      </c>
    </row>
    <row r="7567" ht="15.75" customHeight="1">
      <c r="A7567" s="13">
        <v>42203.802083314986</v>
      </c>
      <c r="B7567" s="12">
        <v>221.0</v>
      </c>
    </row>
    <row r="7568" ht="15.75" customHeight="1">
      <c r="A7568" s="13">
        <v>42203.81249998165</v>
      </c>
      <c r="B7568" s="12">
        <v>217.0</v>
      </c>
    </row>
    <row r="7569" ht="15.75" customHeight="1">
      <c r="A7569" s="13">
        <v>42203.822916648314</v>
      </c>
      <c r="B7569" s="12">
        <v>208.0</v>
      </c>
    </row>
    <row r="7570" ht="15.75" customHeight="1">
      <c r="A7570" s="13">
        <v>42203.83333331498</v>
      </c>
      <c r="B7570" s="12">
        <v>220.0</v>
      </c>
    </row>
    <row r="7571" ht="15.75" customHeight="1">
      <c r="A7571" s="13">
        <v>42203.84374998164</v>
      </c>
      <c r="B7571" s="12">
        <v>218.0</v>
      </c>
    </row>
    <row r="7572" ht="15.75" customHeight="1">
      <c r="A7572" s="13">
        <v>42203.85416664831</v>
      </c>
      <c r="B7572" s="12">
        <v>204.0</v>
      </c>
    </row>
    <row r="7573" ht="15.75" customHeight="1">
      <c r="A7573" s="13">
        <v>42203.86458331497</v>
      </c>
      <c r="B7573" s="12">
        <v>210.0</v>
      </c>
    </row>
    <row r="7574" ht="15.75" customHeight="1">
      <c r="A7574" s="13">
        <v>42203.874999981635</v>
      </c>
      <c r="B7574" s="12">
        <v>200.0</v>
      </c>
    </row>
    <row r="7575" ht="15.75" customHeight="1">
      <c r="A7575" s="13">
        <v>42203.8854166483</v>
      </c>
      <c r="B7575" s="12">
        <v>198.0</v>
      </c>
    </row>
    <row r="7576" ht="15.75" customHeight="1">
      <c r="A7576" s="13">
        <v>42203.895833314964</v>
      </c>
      <c r="B7576" s="12">
        <v>189.0</v>
      </c>
    </row>
    <row r="7577" ht="15.75" customHeight="1">
      <c r="A7577" s="13">
        <v>42203.90624998163</v>
      </c>
      <c r="B7577" s="12">
        <v>197.0</v>
      </c>
    </row>
    <row r="7578" ht="15.75" customHeight="1">
      <c r="A7578" s="13">
        <v>42203.91666664829</v>
      </c>
      <c r="B7578" s="12">
        <v>192.0</v>
      </c>
    </row>
    <row r="7579" ht="15.75" customHeight="1">
      <c r="A7579" s="13">
        <v>42203.92708331496</v>
      </c>
      <c r="B7579" s="12">
        <v>183.0</v>
      </c>
    </row>
    <row r="7580" ht="15.75" customHeight="1">
      <c r="A7580" s="13">
        <v>42203.93749998162</v>
      </c>
      <c r="B7580" s="12">
        <v>185.0</v>
      </c>
    </row>
    <row r="7581" ht="15.75" customHeight="1">
      <c r="A7581" s="13">
        <v>42203.947916648285</v>
      </c>
      <c r="B7581" s="12">
        <v>179.0</v>
      </c>
    </row>
    <row r="7582" ht="15.75" customHeight="1">
      <c r="A7582" s="13">
        <v>42203.95833331495</v>
      </c>
      <c r="B7582" s="12">
        <v>201.0</v>
      </c>
    </row>
    <row r="7583" ht="15.75" customHeight="1">
      <c r="A7583" s="13">
        <v>42203.968749981614</v>
      </c>
      <c r="B7583" s="12">
        <v>182.0</v>
      </c>
    </row>
    <row r="7584" ht="15.75" customHeight="1">
      <c r="A7584" s="13">
        <v>42203.97916664828</v>
      </c>
      <c r="B7584" s="12">
        <v>179.0</v>
      </c>
    </row>
    <row r="7585" ht="15.75" customHeight="1">
      <c r="A7585" s="13">
        <v>42203.98958331494</v>
      </c>
      <c r="B7585" s="12">
        <v>182.0</v>
      </c>
    </row>
    <row r="7586" ht="15.75" customHeight="1">
      <c r="A7586" s="13">
        <v>42203.99999998161</v>
      </c>
      <c r="B7586" s="12">
        <v>192.0</v>
      </c>
    </row>
    <row r="7587" ht="15.75" customHeight="1">
      <c r="A7587" s="13">
        <v>42204.01041664827</v>
      </c>
      <c r="B7587" s="12">
        <v>181.0</v>
      </c>
    </row>
    <row r="7588" ht="15.75" customHeight="1">
      <c r="A7588" s="13">
        <v>42204.020833314935</v>
      </c>
      <c r="B7588" s="12">
        <v>175.0</v>
      </c>
    </row>
    <row r="7589" ht="15.75" customHeight="1">
      <c r="A7589" s="13">
        <v>42204.0312499816</v>
      </c>
      <c r="B7589" s="12">
        <v>176.0</v>
      </c>
    </row>
    <row r="7590" ht="15.75" customHeight="1">
      <c r="A7590" s="13">
        <v>42204.04166664826</v>
      </c>
      <c r="B7590" s="12">
        <v>175.0</v>
      </c>
    </row>
    <row r="7591" ht="15.75" customHeight="1">
      <c r="A7591" s="13">
        <v>42204.05208331493</v>
      </c>
      <c r="B7591" s="12">
        <v>186.0</v>
      </c>
    </row>
    <row r="7592" ht="15.75" customHeight="1">
      <c r="A7592" s="13">
        <v>42204.06249998159</v>
      </c>
      <c r="B7592" s="12">
        <v>171.0</v>
      </c>
    </row>
    <row r="7593" ht="15.75" customHeight="1">
      <c r="A7593" s="13">
        <v>42204.072916648256</v>
      </c>
      <c r="B7593" s="12">
        <v>167.0</v>
      </c>
    </row>
    <row r="7594" ht="15.75" customHeight="1">
      <c r="A7594" s="13">
        <v>42204.08333331492</v>
      </c>
      <c r="B7594" s="12">
        <v>174.0</v>
      </c>
    </row>
    <row r="7595" ht="15.75" customHeight="1">
      <c r="A7595" s="13">
        <v>42204.093749981585</v>
      </c>
      <c r="B7595" s="12">
        <v>182.0</v>
      </c>
    </row>
    <row r="7596" ht="15.75" customHeight="1">
      <c r="A7596" s="13">
        <v>42204.10416664825</v>
      </c>
      <c r="B7596" s="12">
        <v>176.0</v>
      </c>
    </row>
    <row r="7597" ht="15.75" customHeight="1">
      <c r="A7597" s="13">
        <v>42204.11458331491</v>
      </c>
      <c r="B7597" s="12">
        <v>172.0</v>
      </c>
    </row>
    <row r="7598" ht="15.75" customHeight="1">
      <c r="A7598" s="13">
        <v>42204.12499998158</v>
      </c>
      <c r="B7598" s="12">
        <v>176.0</v>
      </c>
    </row>
    <row r="7599" ht="15.75" customHeight="1">
      <c r="A7599" s="13">
        <v>42204.13541664824</v>
      </c>
      <c r="B7599" s="12">
        <v>171.0</v>
      </c>
    </row>
    <row r="7600" ht="15.75" customHeight="1">
      <c r="A7600" s="13">
        <v>42204.145833314906</v>
      </c>
      <c r="B7600" s="12">
        <v>180.0</v>
      </c>
    </row>
    <row r="7601" ht="15.75" customHeight="1">
      <c r="A7601" s="13">
        <v>42204.15624998157</v>
      </c>
      <c r="B7601" s="12">
        <v>180.0</v>
      </c>
    </row>
    <row r="7602" ht="15.75" customHeight="1">
      <c r="A7602" s="13">
        <v>42204.166666648234</v>
      </c>
      <c r="B7602" s="12">
        <v>170.0</v>
      </c>
    </row>
    <row r="7603" ht="15.75" customHeight="1">
      <c r="A7603" s="13">
        <v>42204.1770833149</v>
      </c>
      <c r="B7603" s="12">
        <v>162.0</v>
      </c>
    </row>
    <row r="7604" ht="15.75" customHeight="1">
      <c r="A7604" s="13">
        <v>42204.18749998156</v>
      </c>
      <c r="B7604" s="12">
        <v>165.0</v>
      </c>
    </row>
    <row r="7605" ht="15.75" customHeight="1">
      <c r="A7605" s="13">
        <v>42204.19791664823</v>
      </c>
      <c r="B7605" s="12">
        <v>185.0</v>
      </c>
    </row>
    <row r="7606" ht="15.75" customHeight="1">
      <c r="A7606" s="13">
        <v>42204.20833331489</v>
      </c>
      <c r="B7606" s="12">
        <v>174.0</v>
      </c>
    </row>
    <row r="7607" ht="15.75" customHeight="1">
      <c r="A7607" s="13">
        <v>42204.218749981555</v>
      </c>
      <c r="B7607" s="12">
        <v>165.0</v>
      </c>
    </row>
    <row r="7608" ht="15.75" customHeight="1">
      <c r="A7608" s="13">
        <v>42204.22916664822</v>
      </c>
      <c r="B7608" s="12">
        <v>169.0</v>
      </c>
    </row>
    <row r="7609" ht="15.75" customHeight="1">
      <c r="A7609" s="13">
        <v>42204.239583314884</v>
      </c>
      <c r="B7609" s="12">
        <v>173.0</v>
      </c>
    </row>
    <row r="7610" ht="15.75" customHeight="1">
      <c r="A7610" s="13">
        <v>42204.24999998155</v>
      </c>
      <c r="B7610" s="12">
        <v>184.0</v>
      </c>
    </row>
    <row r="7611" ht="15.75" customHeight="1">
      <c r="A7611" s="13">
        <v>42204.26041664821</v>
      </c>
      <c r="B7611" s="12">
        <v>171.0</v>
      </c>
    </row>
    <row r="7612" ht="15.75" customHeight="1">
      <c r="A7612" s="13">
        <v>42204.27083331488</v>
      </c>
      <c r="B7612" s="12">
        <v>171.0</v>
      </c>
    </row>
    <row r="7613" ht="15.75" customHeight="1">
      <c r="A7613" s="13">
        <v>42204.28124998154</v>
      </c>
      <c r="B7613" s="12">
        <v>176.0</v>
      </c>
    </row>
    <row r="7614" ht="15.75" customHeight="1">
      <c r="A7614" s="13">
        <v>42204.291666648205</v>
      </c>
      <c r="B7614" s="12">
        <v>189.0</v>
      </c>
    </row>
    <row r="7615" ht="15.75" customHeight="1">
      <c r="A7615" s="13">
        <v>42204.30208331487</v>
      </c>
      <c r="B7615" s="12">
        <v>181.0</v>
      </c>
    </row>
    <row r="7616" ht="15.75" customHeight="1">
      <c r="A7616" s="13">
        <v>42204.31249998153</v>
      </c>
      <c r="B7616" s="12">
        <v>171.0</v>
      </c>
    </row>
    <row r="7617" ht="15.75" customHeight="1">
      <c r="A7617" s="13">
        <v>42204.3229166482</v>
      </c>
      <c r="B7617" s="12">
        <v>180.0</v>
      </c>
    </row>
    <row r="7618" ht="15.75" customHeight="1">
      <c r="A7618" s="13">
        <v>42204.33333331486</v>
      </c>
      <c r="B7618" s="12">
        <v>174.0</v>
      </c>
    </row>
    <row r="7619" ht="15.75" customHeight="1">
      <c r="A7619" s="13">
        <v>42204.343749981526</v>
      </c>
      <c r="B7619" s="12">
        <v>193.0</v>
      </c>
    </row>
    <row r="7620" ht="15.75" customHeight="1">
      <c r="A7620" s="13">
        <v>42204.35416664819</v>
      </c>
      <c r="B7620" s="12">
        <v>187.0</v>
      </c>
    </row>
    <row r="7621" ht="15.75" customHeight="1">
      <c r="A7621" s="13">
        <v>42204.364583314855</v>
      </c>
      <c r="B7621" s="12">
        <v>182.0</v>
      </c>
    </row>
    <row r="7622" ht="15.75" customHeight="1">
      <c r="A7622" s="13">
        <v>42204.37499998152</v>
      </c>
      <c r="B7622" s="12">
        <v>182.0</v>
      </c>
    </row>
    <row r="7623" ht="15.75" customHeight="1">
      <c r="A7623" s="13">
        <v>42204.38541664818</v>
      </c>
      <c r="B7623" s="12">
        <v>184.0</v>
      </c>
    </row>
    <row r="7624" ht="15.75" customHeight="1">
      <c r="A7624" s="13">
        <v>42204.39583331485</v>
      </c>
      <c r="B7624" s="12">
        <v>193.0</v>
      </c>
    </row>
    <row r="7625" ht="15.75" customHeight="1">
      <c r="A7625" s="13">
        <v>42204.40624998151</v>
      </c>
      <c r="B7625" s="12">
        <v>194.0</v>
      </c>
    </row>
    <row r="7626" ht="15.75" customHeight="1">
      <c r="A7626" s="13">
        <v>42204.416666648176</v>
      </c>
      <c r="B7626" s="12">
        <v>182.0</v>
      </c>
    </row>
    <row r="7627" ht="15.75" customHeight="1">
      <c r="A7627" s="13">
        <v>42204.42708331484</v>
      </c>
      <c r="B7627" s="12">
        <v>191.0</v>
      </c>
    </row>
    <row r="7628" ht="15.75" customHeight="1">
      <c r="A7628" s="13">
        <v>42204.437499981505</v>
      </c>
      <c r="B7628" s="12">
        <v>197.0</v>
      </c>
    </row>
    <row r="7629" ht="15.75" customHeight="1">
      <c r="A7629" s="13">
        <v>42204.44791664817</v>
      </c>
      <c r="B7629" s="12">
        <v>195.0</v>
      </c>
    </row>
    <row r="7630" ht="15.75" customHeight="1">
      <c r="A7630" s="13">
        <v>42204.45833331483</v>
      </c>
      <c r="B7630" s="12">
        <v>206.0</v>
      </c>
    </row>
    <row r="7631" ht="15.75" customHeight="1">
      <c r="A7631" s="13">
        <v>42204.4687499815</v>
      </c>
      <c r="B7631" s="12">
        <v>189.0</v>
      </c>
    </row>
    <row r="7632" ht="15.75" customHeight="1">
      <c r="A7632" s="13">
        <v>42204.47916664816</v>
      </c>
      <c r="B7632" s="12">
        <v>190.0</v>
      </c>
    </row>
    <row r="7633" ht="15.75" customHeight="1">
      <c r="A7633" s="13">
        <v>42204.489583314826</v>
      </c>
      <c r="B7633" s="12">
        <v>189.0</v>
      </c>
    </row>
    <row r="7634" ht="15.75" customHeight="1">
      <c r="A7634" s="13">
        <v>42204.49999998149</v>
      </c>
      <c r="B7634" s="12">
        <v>201.0</v>
      </c>
    </row>
    <row r="7635" ht="15.75" customHeight="1">
      <c r="A7635" s="13">
        <v>42204.510416648154</v>
      </c>
      <c r="B7635" s="12">
        <v>212.0</v>
      </c>
    </row>
    <row r="7636" ht="15.75" customHeight="1">
      <c r="A7636" s="13">
        <v>42204.52083331482</v>
      </c>
      <c r="B7636" s="12">
        <v>194.0</v>
      </c>
    </row>
    <row r="7637" ht="15.75" customHeight="1">
      <c r="A7637" s="13">
        <v>42204.53124998148</v>
      </c>
      <c r="B7637" s="12">
        <v>198.0</v>
      </c>
    </row>
    <row r="7638" ht="15.75" customHeight="1">
      <c r="A7638" s="13">
        <v>42204.54166664815</v>
      </c>
      <c r="B7638" s="12">
        <v>199.0</v>
      </c>
    </row>
    <row r="7639" ht="15.75" customHeight="1">
      <c r="A7639" s="13">
        <v>42204.55208331481</v>
      </c>
      <c r="B7639" s="12">
        <v>212.0</v>
      </c>
    </row>
    <row r="7640" ht="15.75" customHeight="1">
      <c r="A7640" s="13">
        <v>42204.562499981475</v>
      </c>
      <c r="B7640" s="12">
        <v>217.0</v>
      </c>
    </row>
    <row r="7641" ht="15.75" customHeight="1">
      <c r="A7641" s="13">
        <v>42204.57291664814</v>
      </c>
      <c r="B7641" s="12">
        <v>219.0</v>
      </c>
    </row>
    <row r="7642" ht="15.75" customHeight="1">
      <c r="A7642" s="13">
        <v>42204.583333314804</v>
      </c>
      <c r="B7642" s="12">
        <v>215.0</v>
      </c>
    </row>
    <row r="7643" ht="15.75" customHeight="1">
      <c r="A7643" s="13">
        <v>42204.59374998147</v>
      </c>
      <c r="B7643" s="12">
        <v>229.0</v>
      </c>
    </row>
    <row r="7644" ht="15.75" customHeight="1">
      <c r="A7644" s="13">
        <v>42204.60416664813</v>
      </c>
      <c r="B7644" s="12">
        <v>245.0</v>
      </c>
    </row>
    <row r="7645" ht="15.75" customHeight="1">
      <c r="A7645" s="13">
        <v>42204.6145833148</v>
      </c>
      <c r="B7645" s="12">
        <v>229.0</v>
      </c>
    </row>
    <row r="7646" ht="15.75" customHeight="1">
      <c r="A7646" s="13">
        <v>42204.62499998146</v>
      </c>
      <c r="B7646" s="12">
        <v>235.0</v>
      </c>
    </row>
    <row r="7647" ht="15.75" customHeight="1">
      <c r="A7647" s="13">
        <v>42204.635416648125</v>
      </c>
      <c r="B7647" s="12">
        <v>239.0</v>
      </c>
    </row>
    <row r="7648" ht="15.75" customHeight="1">
      <c r="A7648" s="13">
        <v>42204.64583331479</v>
      </c>
      <c r="B7648" s="12">
        <v>243.0</v>
      </c>
    </row>
    <row r="7649" ht="15.75" customHeight="1">
      <c r="A7649" s="13">
        <v>42204.65624998145</v>
      </c>
      <c r="B7649" s="12">
        <v>258.0</v>
      </c>
    </row>
    <row r="7650" ht="15.75" customHeight="1">
      <c r="A7650" s="13">
        <v>42204.66666664812</v>
      </c>
      <c r="B7650" s="12">
        <v>246.0</v>
      </c>
    </row>
    <row r="7651" ht="15.75" customHeight="1">
      <c r="A7651" s="13">
        <v>42204.67708331478</v>
      </c>
      <c r="B7651" s="12">
        <v>232.0</v>
      </c>
    </row>
    <row r="7652" ht="15.75" customHeight="1">
      <c r="A7652" s="13">
        <v>42204.687499981446</v>
      </c>
      <c r="B7652" s="12">
        <v>242.0</v>
      </c>
    </row>
    <row r="7653" ht="15.75" customHeight="1">
      <c r="A7653" s="13">
        <v>42204.69791664811</v>
      </c>
      <c r="B7653" s="12">
        <v>255.0</v>
      </c>
    </row>
    <row r="7654" ht="15.75" customHeight="1">
      <c r="A7654" s="13">
        <v>42204.708333314775</v>
      </c>
      <c r="B7654" s="12">
        <v>255.0</v>
      </c>
    </row>
    <row r="7655" ht="15.75" customHeight="1">
      <c r="A7655" s="13">
        <v>42204.71874998144</v>
      </c>
      <c r="B7655" s="12">
        <v>238.0</v>
      </c>
    </row>
    <row r="7656" ht="15.75" customHeight="1">
      <c r="A7656" s="13">
        <v>42204.7291666481</v>
      </c>
      <c r="B7656" s="12">
        <v>237.0</v>
      </c>
    </row>
    <row r="7657" ht="15.75" customHeight="1">
      <c r="A7657" s="13">
        <v>42204.73958331477</v>
      </c>
      <c r="B7657" s="12">
        <v>240.0</v>
      </c>
    </row>
    <row r="7658" ht="15.75" customHeight="1">
      <c r="A7658" s="13">
        <v>42204.74999998143</v>
      </c>
      <c r="B7658" s="12">
        <v>240.0</v>
      </c>
    </row>
    <row r="7659" ht="15.75" customHeight="1">
      <c r="A7659" s="13">
        <v>42204.760416648096</v>
      </c>
      <c r="B7659" s="12">
        <v>245.0</v>
      </c>
    </row>
    <row r="7660" ht="15.75" customHeight="1">
      <c r="A7660" s="13">
        <v>42204.77083331476</v>
      </c>
      <c r="B7660" s="12">
        <v>223.0</v>
      </c>
    </row>
    <row r="7661" ht="15.75" customHeight="1">
      <c r="A7661" s="13">
        <v>42204.781249981424</v>
      </c>
      <c r="B7661" s="12">
        <v>228.0</v>
      </c>
    </row>
    <row r="7662" ht="15.75" customHeight="1">
      <c r="A7662" s="13">
        <v>42204.79166664809</v>
      </c>
      <c r="B7662" s="12">
        <v>221.0</v>
      </c>
    </row>
    <row r="7663" ht="15.75" customHeight="1">
      <c r="A7663" s="13">
        <v>42204.80208331475</v>
      </c>
      <c r="B7663" s="12">
        <v>243.0</v>
      </c>
    </row>
    <row r="7664" ht="15.75" customHeight="1">
      <c r="A7664" s="13">
        <v>42204.81249998142</v>
      </c>
      <c r="B7664" s="12">
        <v>216.0</v>
      </c>
    </row>
    <row r="7665" ht="15.75" customHeight="1">
      <c r="A7665" s="13">
        <v>42204.82291664808</v>
      </c>
      <c r="B7665" s="12">
        <v>216.0</v>
      </c>
    </row>
    <row r="7666" ht="15.75" customHeight="1">
      <c r="A7666" s="13">
        <v>42204.833333314746</v>
      </c>
      <c r="B7666" s="12">
        <v>233.0</v>
      </c>
    </row>
    <row r="7667" ht="15.75" customHeight="1">
      <c r="A7667" s="13">
        <v>42204.84374998141</v>
      </c>
      <c r="B7667" s="12">
        <v>211.0</v>
      </c>
    </row>
    <row r="7668" ht="15.75" customHeight="1">
      <c r="A7668" s="13">
        <v>42204.854166648074</v>
      </c>
      <c r="B7668" s="12">
        <v>205.0</v>
      </c>
    </row>
    <row r="7669" ht="15.75" customHeight="1">
      <c r="A7669" s="13">
        <v>42204.86458331474</v>
      </c>
      <c r="B7669" s="12">
        <v>211.0</v>
      </c>
    </row>
    <row r="7670" ht="15.75" customHeight="1">
      <c r="A7670" s="13">
        <v>42204.8749999814</v>
      </c>
      <c r="B7670" s="12">
        <v>206.0</v>
      </c>
    </row>
    <row r="7671" ht="15.75" customHeight="1">
      <c r="A7671" s="13">
        <v>42204.88541664807</v>
      </c>
      <c r="B7671" s="12">
        <v>211.0</v>
      </c>
    </row>
    <row r="7672" ht="15.75" customHeight="1">
      <c r="A7672" s="13">
        <v>42204.89583331473</v>
      </c>
      <c r="B7672" s="12">
        <v>189.0</v>
      </c>
    </row>
    <row r="7673" ht="15.75" customHeight="1">
      <c r="A7673" s="13">
        <v>42204.906249981395</v>
      </c>
      <c r="B7673" s="12">
        <v>190.0</v>
      </c>
    </row>
    <row r="7674" ht="15.75" customHeight="1">
      <c r="A7674" s="13">
        <v>42204.91666664806</v>
      </c>
      <c r="B7674" s="12">
        <v>186.0</v>
      </c>
    </row>
    <row r="7675" ht="15.75" customHeight="1">
      <c r="A7675" s="13">
        <v>42204.927083314724</v>
      </c>
      <c r="B7675" s="12">
        <v>190.0</v>
      </c>
    </row>
    <row r="7676" ht="15.75" customHeight="1">
      <c r="A7676" s="13">
        <v>42204.93749998139</v>
      </c>
      <c r="B7676" s="12">
        <v>192.0</v>
      </c>
    </row>
    <row r="7677" ht="15.75" customHeight="1">
      <c r="A7677" s="13">
        <v>42204.94791664805</v>
      </c>
      <c r="B7677" s="12">
        <v>182.0</v>
      </c>
    </row>
    <row r="7678" ht="15.75" customHeight="1">
      <c r="A7678" s="13">
        <v>42204.95833331472</v>
      </c>
      <c r="B7678" s="12">
        <v>175.0</v>
      </c>
    </row>
    <row r="7679" ht="15.75" customHeight="1">
      <c r="A7679" s="13">
        <v>42204.96874998138</v>
      </c>
      <c r="B7679" s="12">
        <v>186.0</v>
      </c>
    </row>
    <row r="7680" ht="15.75" customHeight="1">
      <c r="A7680" s="13">
        <v>42204.979166648045</v>
      </c>
      <c r="B7680" s="12">
        <v>192.0</v>
      </c>
    </row>
    <row r="7681" ht="15.75" customHeight="1">
      <c r="A7681" s="13">
        <v>42204.98958331471</v>
      </c>
      <c r="B7681" s="12">
        <v>179.0</v>
      </c>
    </row>
    <row r="7682" ht="15.75" customHeight="1">
      <c r="A7682" s="13">
        <v>42204.99999998137</v>
      </c>
      <c r="B7682" s="12">
        <v>178.0</v>
      </c>
    </row>
    <row r="7683" ht="15.75" customHeight="1">
      <c r="A7683" s="13">
        <v>42205.01041664804</v>
      </c>
      <c r="B7683" s="12">
        <v>175.0</v>
      </c>
    </row>
    <row r="7684" ht="15.75" customHeight="1">
      <c r="A7684" s="13">
        <v>42205.0208333147</v>
      </c>
      <c r="B7684" s="12">
        <v>197.0</v>
      </c>
    </row>
    <row r="7685" ht="15.75" customHeight="1">
      <c r="A7685" s="13">
        <v>42205.031249981366</v>
      </c>
      <c r="B7685" s="12">
        <v>205.0</v>
      </c>
    </row>
    <row r="7686" ht="15.75" customHeight="1">
      <c r="A7686" s="13">
        <v>42205.04166664803</v>
      </c>
      <c r="B7686" s="12">
        <v>188.0</v>
      </c>
    </row>
    <row r="7687" ht="15.75" customHeight="1">
      <c r="A7687" s="13">
        <v>42205.052083314695</v>
      </c>
      <c r="B7687" s="12">
        <v>184.0</v>
      </c>
    </row>
    <row r="7688" ht="15.75" customHeight="1">
      <c r="A7688" s="13">
        <v>42205.06249998136</v>
      </c>
      <c r="B7688" s="12">
        <v>177.0</v>
      </c>
    </row>
    <row r="7689" ht="15.75" customHeight="1">
      <c r="A7689" s="13">
        <v>42205.07291664802</v>
      </c>
      <c r="B7689" s="12">
        <v>196.0</v>
      </c>
    </row>
    <row r="7690" ht="15.75" customHeight="1">
      <c r="A7690" s="13">
        <v>42205.08333331469</v>
      </c>
      <c r="B7690" s="12">
        <v>194.0</v>
      </c>
    </row>
    <row r="7691" ht="15.75" customHeight="1">
      <c r="A7691" s="13">
        <v>42205.09374998135</v>
      </c>
      <c r="B7691" s="12">
        <v>175.0</v>
      </c>
    </row>
    <row r="7692" ht="15.75" customHeight="1">
      <c r="A7692" s="13">
        <v>42205.104166648016</v>
      </c>
      <c r="B7692" s="12">
        <v>184.0</v>
      </c>
    </row>
    <row r="7693" ht="15.75" customHeight="1">
      <c r="A7693" s="13">
        <v>42205.11458331468</v>
      </c>
      <c r="B7693" s="12">
        <v>182.0</v>
      </c>
    </row>
    <row r="7694" ht="15.75" customHeight="1">
      <c r="A7694" s="13">
        <v>42205.124999981344</v>
      </c>
      <c r="B7694" s="12">
        <v>193.0</v>
      </c>
    </row>
    <row r="7695" ht="15.75" customHeight="1">
      <c r="A7695" s="13">
        <v>42205.13541664801</v>
      </c>
      <c r="B7695" s="12">
        <v>186.0</v>
      </c>
    </row>
    <row r="7696" ht="15.75" customHeight="1">
      <c r="A7696" s="13">
        <v>42205.14583331467</v>
      </c>
      <c r="B7696" s="12">
        <v>179.0</v>
      </c>
    </row>
    <row r="7697" ht="15.75" customHeight="1">
      <c r="A7697" s="13">
        <v>42205.15624998134</v>
      </c>
      <c r="B7697" s="12">
        <v>177.0</v>
      </c>
    </row>
    <row r="7698" ht="15.75" customHeight="1">
      <c r="A7698" s="13">
        <v>42205.166666648</v>
      </c>
      <c r="B7698" s="12">
        <v>191.0</v>
      </c>
    </row>
    <row r="7699" ht="15.75" customHeight="1">
      <c r="A7699" s="13">
        <v>42205.177083314666</v>
      </c>
      <c r="B7699" s="12">
        <v>188.0</v>
      </c>
    </row>
    <row r="7700" ht="15.75" customHeight="1">
      <c r="A7700" s="13">
        <v>42205.18749998133</v>
      </c>
      <c r="B7700" s="12">
        <v>179.0</v>
      </c>
    </row>
    <row r="7701" ht="15.75" customHeight="1">
      <c r="A7701" s="13">
        <v>42205.197916647994</v>
      </c>
      <c r="B7701" s="12">
        <v>176.0</v>
      </c>
    </row>
    <row r="7702" ht="15.75" customHeight="1">
      <c r="A7702" s="13">
        <v>42205.20833331466</v>
      </c>
      <c r="B7702" s="12">
        <v>177.0</v>
      </c>
    </row>
    <row r="7703" ht="15.75" customHeight="1">
      <c r="A7703" s="13">
        <v>42205.21874998132</v>
      </c>
      <c r="B7703" s="12">
        <v>199.0</v>
      </c>
    </row>
    <row r="7704" ht="15.75" customHeight="1">
      <c r="A7704" s="13">
        <v>42205.22916664799</v>
      </c>
      <c r="B7704" s="12">
        <v>182.0</v>
      </c>
    </row>
    <row r="7705" ht="15.75" customHeight="1">
      <c r="A7705" s="13">
        <v>42205.23958331465</v>
      </c>
      <c r="B7705" s="12">
        <v>175.0</v>
      </c>
    </row>
    <row r="7706" ht="15.75" customHeight="1">
      <c r="A7706" s="13">
        <v>42205.249999981315</v>
      </c>
      <c r="B7706" s="12">
        <v>176.0</v>
      </c>
    </row>
    <row r="7707" ht="15.75" customHeight="1">
      <c r="A7707" s="13">
        <v>42205.26041664798</v>
      </c>
      <c r="B7707" s="12">
        <v>183.0</v>
      </c>
    </row>
    <row r="7708" ht="15.75" customHeight="1">
      <c r="A7708" s="13">
        <v>42205.270833314644</v>
      </c>
      <c r="B7708" s="12">
        <v>194.0</v>
      </c>
    </row>
    <row r="7709" ht="15.75" customHeight="1">
      <c r="A7709" s="13">
        <v>42205.28124998131</v>
      </c>
      <c r="B7709" s="12">
        <v>189.0</v>
      </c>
    </row>
    <row r="7710" ht="15.75" customHeight="1">
      <c r="A7710" s="13">
        <v>42205.29166664797</v>
      </c>
      <c r="B7710" s="12">
        <v>180.0</v>
      </c>
    </row>
    <row r="7711" ht="15.75" customHeight="1">
      <c r="A7711" s="13">
        <v>42205.30208331464</v>
      </c>
      <c r="B7711" s="12">
        <v>185.0</v>
      </c>
    </row>
    <row r="7712" ht="15.75" customHeight="1">
      <c r="A7712" s="13">
        <v>42205.3124999813</v>
      </c>
      <c r="B7712" s="12">
        <v>190.0</v>
      </c>
    </row>
    <row r="7713" ht="15.75" customHeight="1">
      <c r="A7713" s="13">
        <v>42205.322916647965</v>
      </c>
      <c r="B7713" s="12">
        <v>204.0</v>
      </c>
    </row>
    <row r="7714" ht="15.75" customHeight="1">
      <c r="A7714" s="13">
        <v>42205.33333331463</v>
      </c>
      <c r="B7714" s="12">
        <v>195.0</v>
      </c>
    </row>
    <row r="7715" ht="15.75" customHeight="1">
      <c r="A7715" s="13">
        <v>42205.34374998129</v>
      </c>
      <c r="B7715" s="12">
        <v>194.0</v>
      </c>
    </row>
    <row r="7716" ht="15.75" customHeight="1">
      <c r="A7716" s="13">
        <v>42205.35416664796</v>
      </c>
      <c r="B7716" s="12">
        <v>208.0</v>
      </c>
    </row>
    <row r="7717" ht="15.75" customHeight="1">
      <c r="A7717" s="13">
        <v>42205.36458331462</v>
      </c>
      <c r="B7717" s="12">
        <v>219.0</v>
      </c>
    </row>
    <row r="7718" ht="15.75" customHeight="1">
      <c r="A7718" s="13">
        <v>42205.374999981286</v>
      </c>
      <c r="B7718" s="12">
        <v>225.0</v>
      </c>
    </row>
    <row r="7719" ht="15.75" customHeight="1">
      <c r="A7719" s="13">
        <v>42205.38541664795</v>
      </c>
      <c r="B7719" s="12">
        <v>207.0</v>
      </c>
    </row>
    <row r="7720" ht="15.75" customHeight="1">
      <c r="A7720" s="13">
        <v>42205.395833314615</v>
      </c>
      <c r="B7720" s="12">
        <v>212.0</v>
      </c>
    </row>
    <row r="7721" ht="15.75" customHeight="1">
      <c r="A7721" s="13">
        <v>42205.40624998128</v>
      </c>
      <c r="B7721" s="12">
        <v>213.0</v>
      </c>
    </row>
    <row r="7722" ht="15.75" customHeight="1">
      <c r="A7722" s="13">
        <v>42205.41666664794</v>
      </c>
      <c r="B7722" s="12">
        <v>231.0</v>
      </c>
    </row>
    <row r="7723" ht="15.75" customHeight="1">
      <c r="A7723" s="13">
        <v>42205.42708331461</v>
      </c>
      <c r="B7723" s="12">
        <v>232.0</v>
      </c>
    </row>
    <row r="7724" ht="15.75" customHeight="1">
      <c r="A7724" s="13">
        <v>42205.43749998127</v>
      </c>
      <c r="B7724" s="12">
        <v>224.0</v>
      </c>
    </row>
    <row r="7725" ht="15.75" customHeight="1">
      <c r="A7725" s="13">
        <v>42205.447916647936</v>
      </c>
      <c r="B7725" s="12">
        <v>234.0</v>
      </c>
    </row>
    <row r="7726" ht="15.75" customHeight="1">
      <c r="A7726" s="13">
        <v>42205.4583333146</v>
      </c>
      <c r="B7726" s="12">
        <v>248.0</v>
      </c>
    </row>
    <row r="7727" ht="15.75" customHeight="1">
      <c r="A7727" s="13">
        <v>42205.468749981264</v>
      </c>
      <c r="B7727" s="12">
        <v>250.0</v>
      </c>
    </row>
    <row r="7728" ht="15.75" customHeight="1">
      <c r="A7728" s="13">
        <v>42205.47916664793</v>
      </c>
      <c r="B7728" s="12">
        <v>242.0</v>
      </c>
    </row>
    <row r="7729" ht="15.75" customHeight="1">
      <c r="A7729" s="13">
        <v>42205.48958331459</v>
      </c>
      <c r="B7729" s="12">
        <v>250.0</v>
      </c>
    </row>
    <row r="7730" ht="15.75" customHeight="1">
      <c r="A7730" s="13">
        <v>42205.49999998126</v>
      </c>
      <c r="B7730" s="12">
        <v>258.0</v>
      </c>
    </row>
    <row r="7731" ht="15.75" customHeight="1">
      <c r="A7731" s="13">
        <v>42205.51041664792</v>
      </c>
      <c r="B7731" s="12">
        <v>253.0</v>
      </c>
    </row>
    <row r="7732" ht="15.75" customHeight="1">
      <c r="A7732" s="13">
        <v>42205.520833314586</v>
      </c>
      <c r="B7732" s="12">
        <v>273.0</v>
      </c>
    </row>
    <row r="7733" ht="15.75" customHeight="1">
      <c r="A7733" s="13">
        <v>42205.53124998125</v>
      </c>
      <c r="B7733" s="12">
        <v>247.0</v>
      </c>
    </row>
    <row r="7734" ht="15.75" customHeight="1">
      <c r="A7734" s="13">
        <v>42205.541666647914</v>
      </c>
      <c r="B7734" s="12">
        <v>257.0</v>
      </c>
    </row>
    <row r="7735" ht="15.75" customHeight="1">
      <c r="A7735" s="13">
        <v>42205.55208331458</v>
      </c>
      <c r="B7735" s="12">
        <v>245.0</v>
      </c>
    </row>
    <row r="7736" ht="15.75" customHeight="1">
      <c r="A7736" s="13">
        <v>42205.56249998124</v>
      </c>
      <c r="B7736" s="12">
        <v>267.0</v>
      </c>
    </row>
    <row r="7737" ht="15.75" customHeight="1">
      <c r="A7737" s="13">
        <v>42205.57291664791</v>
      </c>
      <c r="B7737" s="12">
        <v>267.0</v>
      </c>
    </row>
    <row r="7738" ht="15.75" customHeight="1">
      <c r="A7738" s="13">
        <v>42205.58333331457</v>
      </c>
      <c r="B7738" s="12">
        <v>249.0</v>
      </c>
    </row>
    <row r="7739" ht="15.75" customHeight="1">
      <c r="A7739" s="13">
        <v>42205.593749981235</v>
      </c>
      <c r="B7739" s="12">
        <v>263.0</v>
      </c>
    </row>
    <row r="7740" ht="15.75" customHeight="1">
      <c r="A7740" s="13">
        <v>42205.6041666479</v>
      </c>
      <c r="B7740" s="12">
        <v>263.0</v>
      </c>
    </row>
    <row r="7741" ht="15.75" customHeight="1">
      <c r="A7741" s="13">
        <v>42205.614583314564</v>
      </c>
      <c r="B7741" s="12">
        <v>264.0</v>
      </c>
    </row>
    <row r="7742" ht="15.75" customHeight="1">
      <c r="A7742" s="13">
        <v>42205.62499998123</v>
      </c>
      <c r="B7742" s="12">
        <v>265.0</v>
      </c>
    </row>
    <row r="7743" ht="15.75" customHeight="1">
      <c r="A7743" s="13">
        <v>42205.63541664789</v>
      </c>
      <c r="B7743" s="12">
        <v>273.0</v>
      </c>
    </row>
    <row r="7744" ht="15.75" customHeight="1">
      <c r="A7744" s="13">
        <v>42205.64583331456</v>
      </c>
      <c r="B7744" s="12">
        <v>258.0</v>
      </c>
    </row>
    <row r="7745" ht="15.75" customHeight="1">
      <c r="A7745" s="13">
        <v>42205.65624998122</v>
      </c>
      <c r="B7745" s="12">
        <v>266.0</v>
      </c>
    </row>
    <row r="7746" ht="15.75" customHeight="1">
      <c r="A7746" s="13">
        <v>42205.666666647885</v>
      </c>
      <c r="B7746" s="12">
        <v>261.0</v>
      </c>
    </row>
    <row r="7747" ht="15.75" customHeight="1">
      <c r="A7747" s="13">
        <v>42205.67708331455</v>
      </c>
      <c r="B7747" s="12">
        <v>265.0</v>
      </c>
    </row>
    <row r="7748" ht="15.75" customHeight="1">
      <c r="A7748" s="13">
        <v>42205.68749998121</v>
      </c>
      <c r="B7748" s="12">
        <v>280.0</v>
      </c>
    </row>
    <row r="7749" ht="15.75" customHeight="1">
      <c r="A7749" s="13">
        <v>42205.69791664788</v>
      </c>
      <c r="B7749" s="12">
        <v>271.0</v>
      </c>
    </row>
    <row r="7750" ht="15.75" customHeight="1">
      <c r="A7750" s="13">
        <v>42205.70833331454</v>
      </c>
      <c r="B7750" s="12">
        <v>267.0</v>
      </c>
    </row>
    <row r="7751" ht="15.75" customHeight="1">
      <c r="A7751" s="13">
        <v>42205.718749981206</v>
      </c>
      <c r="B7751" s="12">
        <v>280.0</v>
      </c>
    </row>
    <row r="7752" ht="15.75" customHeight="1">
      <c r="A7752" s="13">
        <v>42205.72916664787</v>
      </c>
      <c r="B7752" s="12">
        <v>265.0</v>
      </c>
    </row>
    <row r="7753" ht="15.75" customHeight="1">
      <c r="A7753" s="13">
        <v>42205.739583314535</v>
      </c>
      <c r="B7753" s="12">
        <v>263.0</v>
      </c>
    </row>
    <row r="7754" ht="15.75" customHeight="1">
      <c r="A7754" s="13">
        <v>42205.7499999812</v>
      </c>
      <c r="B7754" s="12">
        <v>257.0</v>
      </c>
    </row>
    <row r="7755" ht="15.75" customHeight="1">
      <c r="A7755" s="13">
        <v>42205.76041664786</v>
      </c>
      <c r="B7755" s="12">
        <v>256.0</v>
      </c>
    </row>
    <row r="7756" ht="15.75" customHeight="1">
      <c r="A7756" s="13">
        <v>42205.77083331453</v>
      </c>
      <c r="B7756" s="12">
        <v>261.0</v>
      </c>
    </row>
    <row r="7757" ht="15.75" customHeight="1">
      <c r="A7757" s="13">
        <v>42205.78124998119</v>
      </c>
      <c r="B7757" s="12">
        <v>266.0</v>
      </c>
    </row>
    <row r="7758" ht="15.75" customHeight="1">
      <c r="A7758" s="13">
        <v>42205.791666647856</v>
      </c>
      <c r="B7758" s="12">
        <v>240.0</v>
      </c>
    </row>
    <row r="7759" ht="15.75" customHeight="1">
      <c r="A7759" s="13">
        <v>42205.80208331452</v>
      </c>
      <c r="B7759" s="12">
        <v>255.0</v>
      </c>
    </row>
    <row r="7760" ht="15.75" customHeight="1">
      <c r="A7760" s="13">
        <v>42205.812499981184</v>
      </c>
      <c r="B7760" s="12">
        <v>234.0</v>
      </c>
    </row>
    <row r="7761" ht="15.75" customHeight="1">
      <c r="A7761" s="13">
        <v>42205.82291664785</v>
      </c>
      <c r="B7761" s="12">
        <v>236.0</v>
      </c>
    </row>
    <row r="7762" ht="15.75" customHeight="1">
      <c r="A7762" s="13">
        <v>42205.83333331451</v>
      </c>
      <c r="B7762" s="12">
        <v>237.0</v>
      </c>
    </row>
    <row r="7763" ht="15.75" customHeight="1">
      <c r="A7763" s="13">
        <v>42205.84374998118</v>
      </c>
      <c r="B7763" s="12">
        <v>241.0</v>
      </c>
    </row>
    <row r="7764" ht="15.75" customHeight="1">
      <c r="A7764" s="13">
        <v>42205.85416664784</v>
      </c>
      <c r="B7764" s="12">
        <v>228.0</v>
      </c>
    </row>
    <row r="7765" ht="15.75" customHeight="1">
      <c r="A7765" s="13">
        <v>42205.864583314506</v>
      </c>
      <c r="B7765" s="12">
        <v>226.0</v>
      </c>
    </row>
    <row r="7766" ht="15.75" customHeight="1">
      <c r="A7766" s="13">
        <v>42205.87499998117</v>
      </c>
      <c r="B7766" s="12">
        <v>215.0</v>
      </c>
    </row>
    <row r="7767" ht="15.75" customHeight="1">
      <c r="A7767" s="13">
        <v>42205.885416647834</v>
      </c>
      <c r="B7767" s="12">
        <v>212.0</v>
      </c>
    </row>
    <row r="7768" ht="15.75" customHeight="1">
      <c r="A7768" s="13">
        <v>42205.8958333145</v>
      </c>
      <c r="B7768" s="12">
        <v>206.0</v>
      </c>
    </row>
    <row r="7769" ht="15.75" customHeight="1">
      <c r="A7769" s="13">
        <v>42205.90624998116</v>
      </c>
      <c r="B7769" s="12">
        <v>198.0</v>
      </c>
    </row>
    <row r="7770" ht="15.75" customHeight="1">
      <c r="A7770" s="13">
        <v>42205.91666664783</v>
      </c>
      <c r="B7770" s="12">
        <v>201.0</v>
      </c>
    </row>
    <row r="7771" ht="15.75" customHeight="1">
      <c r="A7771" s="13">
        <v>42205.92708331449</v>
      </c>
      <c r="B7771" s="12">
        <v>222.0</v>
      </c>
    </row>
    <row r="7772" ht="15.75" customHeight="1">
      <c r="A7772" s="13">
        <v>42205.937499981155</v>
      </c>
      <c r="B7772" s="12">
        <v>203.0</v>
      </c>
    </row>
    <row r="7773" ht="15.75" customHeight="1">
      <c r="A7773" s="13">
        <v>42205.94791664782</v>
      </c>
      <c r="B7773" s="12">
        <v>199.0</v>
      </c>
    </row>
    <row r="7774" ht="15.75" customHeight="1">
      <c r="A7774" s="13">
        <v>42205.958333314484</v>
      </c>
      <c r="B7774" s="12">
        <v>200.0</v>
      </c>
    </row>
    <row r="7775" ht="15.75" customHeight="1">
      <c r="A7775" s="13">
        <v>42205.96874998115</v>
      </c>
      <c r="B7775" s="12">
        <v>189.0</v>
      </c>
    </row>
    <row r="7776" ht="15.75" customHeight="1">
      <c r="A7776" s="13">
        <v>42205.97916664781</v>
      </c>
      <c r="B7776" s="12">
        <v>205.0</v>
      </c>
    </row>
    <row r="7777" ht="15.75" customHeight="1">
      <c r="A7777" s="13">
        <v>42205.98958331448</v>
      </c>
      <c r="B7777" s="12">
        <v>187.0</v>
      </c>
    </row>
    <row r="7778" ht="15.75" customHeight="1">
      <c r="A7778" s="13">
        <v>42205.99999998114</v>
      </c>
      <c r="B7778" s="12">
        <v>187.0</v>
      </c>
    </row>
    <row r="7779" ht="15.75" customHeight="1">
      <c r="A7779" s="13">
        <v>42206.010416647805</v>
      </c>
      <c r="B7779" s="12">
        <v>177.0</v>
      </c>
    </row>
    <row r="7780" ht="15.75" customHeight="1">
      <c r="A7780" s="13">
        <v>42206.02083331447</v>
      </c>
      <c r="B7780" s="12">
        <v>181.0</v>
      </c>
    </row>
    <row r="7781" ht="15.75" customHeight="1">
      <c r="A7781" s="13">
        <v>42206.03124998113</v>
      </c>
      <c r="B7781" s="12">
        <v>191.0</v>
      </c>
    </row>
    <row r="7782" ht="15.75" customHeight="1">
      <c r="A7782" s="13">
        <v>42206.0416666478</v>
      </c>
      <c r="B7782" s="12">
        <v>173.0</v>
      </c>
    </row>
    <row r="7783" ht="15.75" customHeight="1">
      <c r="A7783" s="13">
        <v>42206.05208331446</v>
      </c>
      <c r="B7783" s="12">
        <v>180.0</v>
      </c>
    </row>
    <row r="7784" ht="15.75" customHeight="1">
      <c r="A7784" s="13">
        <v>42206.062499981126</v>
      </c>
      <c r="B7784" s="12">
        <v>178.0</v>
      </c>
    </row>
    <row r="7785" ht="15.75" customHeight="1">
      <c r="A7785" s="13">
        <v>42206.07291664779</v>
      </c>
      <c r="B7785" s="12">
        <v>175.0</v>
      </c>
    </row>
    <row r="7786" ht="15.75" customHeight="1">
      <c r="A7786" s="13">
        <v>42206.083333314455</v>
      </c>
      <c r="B7786" s="12">
        <v>190.0</v>
      </c>
    </row>
    <row r="7787" ht="15.75" customHeight="1">
      <c r="A7787" s="13">
        <v>42206.09374998112</v>
      </c>
      <c r="B7787" s="12">
        <v>170.0</v>
      </c>
    </row>
    <row r="7788" ht="15.75" customHeight="1">
      <c r="A7788" s="13">
        <v>42206.10416664778</v>
      </c>
      <c r="B7788" s="12">
        <v>166.0</v>
      </c>
    </row>
    <row r="7789" ht="15.75" customHeight="1">
      <c r="A7789" s="13">
        <v>42206.11458331445</v>
      </c>
      <c r="B7789" s="12">
        <v>169.0</v>
      </c>
    </row>
    <row r="7790" ht="15.75" customHeight="1">
      <c r="A7790" s="13">
        <v>42206.12499998111</v>
      </c>
      <c r="B7790" s="12">
        <v>179.0</v>
      </c>
    </row>
    <row r="7791" ht="15.75" customHeight="1">
      <c r="A7791" s="13">
        <v>42206.135416647776</v>
      </c>
      <c r="B7791" s="12">
        <v>176.0</v>
      </c>
    </row>
    <row r="7792" ht="15.75" customHeight="1">
      <c r="A7792" s="13">
        <v>42206.14583331444</v>
      </c>
      <c r="B7792" s="12">
        <v>164.0</v>
      </c>
    </row>
    <row r="7793" ht="15.75" customHeight="1">
      <c r="A7793" s="13">
        <v>42206.156249981104</v>
      </c>
      <c r="B7793" s="12">
        <v>173.0</v>
      </c>
    </row>
    <row r="7794" ht="15.75" customHeight="1">
      <c r="A7794" s="13">
        <v>42206.16666664777</v>
      </c>
      <c r="B7794" s="12">
        <v>165.0</v>
      </c>
    </row>
    <row r="7795" ht="15.75" customHeight="1">
      <c r="A7795" s="13">
        <v>42206.17708331443</v>
      </c>
      <c r="B7795" s="12">
        <v>181.0</v>
      </c>
    </row>
    <row r="7796" ht="15.75" customHeight="1">
      <c r="A7796" s="13">
        <v>42206.1874999811</v>
      </c>
      <c r="B7796" s="12">
        <v>174.0</v>
      </c>
    </row>
    <row r="7797" ht="15.75" customHeight="1">
      <c r="A7797" s="13">
        <v>42206.19791664776</v>
      </c>
      <c r="B7797" s="12">
        <v>163.0</v>
      </c>
    </row>
    <row r="7798" ht="15.75" customHeight="1">
      <c r="A7798" s="13">
        <v>42206.208333314426</v>
      </c>
      <c r="B7798" s="12">
        <v>166.0</v>
      </c>
    </row>
    <row r="7799" ht="15.75" customHeight="1">
      <c r="A7799" s="13">
        <v>42206.21874998109</v>
      </c>
      <c r="B7799" s="12">
        <v>165.0</v>
      </c>
    </row>
    <row r="7800" ht="15.75" customHeight="1">
      <c r="A7800" s="13">
        <v>42206.229166647754</v>
      </c>
      <c r="B7800" s="12">
        <v>184.0</v>
      </c>
    </row>
    <row r="7801" ht="15.75" customHeight="1">
      <c r="A7801" s="13">
        <v>42206.23958331442</v>
      </c>
      <c r="B7801" s="12">
        <v>164.0</v>
      </c>
    </row>
    <row r="7802" ht="15.75" customHeight="1">
      <c r="A7802" s="13">
        <v>42206.24999998108</v>
      </c>
      <c r="B7802" s="12">
        <v>166.0</v>
      </c>
    </row>
    <row r="7803" ht="15.75" customHeight="1">
      <c r="A7803" s="13">
        <v>42206.26041664775</v>
      </c>
      <c r="B7803" s="12">
        <v>161.0</v>
      </c>
    </row>
    <row r="7804" ht="15.75" customHeight="1">
      <c r="A7804" s="13">
        <v>42206.27083331441</v>
      </c>
      <c r="B7804" s="12">
        <v>178.0</v>
      </c>
    </row>
    <row r="7805" ht="15.75" customHeight="1">
      <c r="A7805" s="13">
        <v>42206.281249981075</v>
      </c>
      <c r="B7805" s="12">
        <v>180.0</v>
      </c>
    </row>
    <row r="7806" ht="15.75" customHeight="1">
      <c r="A7806" s="13">
        <v>42206.29166664774</v>
      </c>
      <c r="B7806" s="12">
        <v>167.0</v>
      </c>
    </row>
    <row r="7807" ht="15.75" customHeight="1">
      <c r="A7807" s="13">
        <v>42206.302083314404</v>
      </c>
      <c r="B7807" s="12">
        <v>169.0</v>
      </c>
    </row>
    <row r="7808" ht="15.75" customHeight="1">
      <c r="A7808" s="13">
        <v>42206.31249998107</v>
      </c>
      <c r="B7808" s="12">
        <v>169.0</v>
      </c>
    </row>
    <row r="7809" ht="15.75" customHeight="1">
      <c r="A7809" s="13">
        <v>42206.32291664773</v>
      </c>
      <c r="B7809" s="12">
        <v>185.0</v>
      </c>
    </row>
    <row r="7810" ht="15.75" customHeight="1">
      <c r="A7810" s="13">
        <v>42206.3333333144</v>
      </c>
      <c r="B7810" s="12">
        <v>172.0</v>
      </c>
    </row>
    <row r="7811" ht="15.75" customHeight="1">
      <c r="A7811" s="13">
        <v>42206.34374998106</v>
      </c>
      <c r="B7811" s="12">
        <v>175.0</v>
      </c>
    </row>
    <row r="7812" ht="15.75" customHeight="1">
      <c r="A7812" s="13">
        <v>42206.354166647725</v>
      </c>
      <c r="B7812" s="12">
        <v>187.0</v>
      </c>
    </row>
    <row r="7813" ht="15.75" customHeight="1">
      <c r="A7813" s="13">
        <v>42206.36458331439</v>
      </c>
      <c r="B7813" s="12">
        <v>200.0</v>
      </c>
    </row>
    <row r="7814" ht="15.75" customHeight="1">
      <c r="A7814" s="13">
        <v>42206.37499998105</v>
      </c>
      <c r="B7814" s="12">
        <v>202.0</v>
      </c>
    </row>
    <row r="7815" ht="15.75" customHeight="1">
      <c r="A7815" s="13">
        <v>42206.38541664772</v>
      </c>
      <c r="B7815" s="12">
        <v>192.0</v>
      </c>
    </row>
    <row r="7816" ht="15.75" customHeight="1">
      <c r="A7816" s="13">
        <v>42206.39583331438</v>
      </c>
      <c r="B7816" s="12">
        <v>192.0</v>
      </c>
    </row>
    <row r="7817" ht="15.75" customHeight="1">
      <c r="A7817" s="13">
        <v>42206.406249981046</v>
      </c>
      <c r="B7817" s="12">
        <v>192.0</v>
      </c>
    </row>
    <row r="7818" ht="15.75" customHeight="1">
      <c r="A7818" s="13">
        <v>42206.41666664771</v>
      </c>
      <c r="B7818" s="12">
        <v>209.0</v>
      </c>
    </row>
    <row r="7819" ht="15.75" customHeight="1">
      <c r="A7819" s="13">
        <v>42206.427083314375</v>
      </c>
      <c r="B7819" s="12">
        <v>204.0</v>
      </c>
    </row>
    <row r="7820" ht="15.75" customHeight="1">
      <c r="A7820" s="13">
        <v>42206.43749998104</v>
      </c>
      <c r="B7820" s="12">
        <v>203.0</v>
      </c>
    </row>
    <row r="7821" ht="15.75" customHeight="1">
      <c r="A7821" s="13">
        <v>42206.4479166477</v>
      </c>
      <c r="B7821" s="12">
        <v>206.0</v>
      </c>
    </row>
    <row r="7822" ht="15.75" customHeight="1">
      <c r="A7822" s="13">
        <v>42206.45833331437</v>
      </c>
      <c r="B7822" s="12">
        <v>208.0</v>
      </c>
    </row>
    <row r="7823" ht="15.75" customHeight="1">
      <c r="A7823" s="13">
        <v>42206.46874998103</v>
      </c>
      <c r="B7823" s="12">
        <v>213.0</v>
      </c>
    </row>
    <row r="7824" ht="15.75" customHeight="1">
      <c r="A7824" s="13">
        <v>42206.479166647696</v>
      </c>
      <c r="B7824" s="12">
        <v>233.0</v>
      </c>
    </row>
    <row r="7825" ht="15.75" customHeight="1">
      <c r="A7825" s="13">
        <v>42206.48958331436</v>
      </c>
      <c r="B7825" s="12">
        <v>214.0</v>
      </c>
    </row>
    <row r="7826" ht="15.75" customHeight="1">
      <c r="A7826" s="13">
        <v>42206.499999981024</v>
      </c>
      <c r="B7826" s="12">
        <v>231.0</v>
      </c>
    </row>
    <row r="7827" ht="15.75" customHeight="1">
      <c r="A7827" s="13">
        <v>42206.51041664769</v>
      </c>
      <c r="B7827" s="12">
        <v>208.0</v>
      </c>
    </row>
    <row r="7828" ht="15.75" customHeight="1">
      <c r="A7828" s="13">
        <v>42206.52083331435</v>
      </c>
      <c r="B7828" s="12">
        <v>236.0</v>
      </c>
    </row>
    <row r="7829" ht="15.75" customHeight="1">
      <c r="A7829" s="13">
        <v>42206.53124998102</v>
      </c>
      <c r="B7829" s="12">
        <v>226.0</v>
      </c>
    </row>
    <row r="7830" ht="15.75" customHeight="1">
      <c r="A7830" s="13">
        <v>42206.54166664768</v>
      </c>
      <c r="B7830" s="12">
        <v>230.0</v>
      </c>
    </row>
    <row r="7831" ht="15.75" customHeight="1">
      <c r="A7831" s="13">
        <v>42206.552083314346</v>
      </c>
      <c r="B7831" s="12">
        <v>219.0</v>
      </c>
    </row>
    <row r="7832" ht="15.75" customHeight="1">
      <c r="A7832" s="13">
        <v>42206.56249998101</v>
      </c>
      <c r="B7832" s="12">
        <v>227.0</v>
      </c>
    </row>
    <row r="7833" ht="15.75" customHeight="1">
      <c r="A7833" s="13">
        <v>42206.572916647674</v>
      </c>
      <c r="B7833" s="12">
        <v>223.0</v>
      </c>
    </row>
    <row r="7834" ht="15.75" customHeight="1">
      <c r="A7834" s="13">
        <v>42206.58333331434</v>
      </c>
      <c r="B7834" s="12">
        <v>243.0</v>
      </c>
    </row>
    <row r="7835" ht="15.75" customHeight="1">
      <c r="A7835" s="13">
        <v>42206.593749981</v>
      </c>
      <c r="B7835" s="12">
        <v>234.0</v>
      </c>
    </row>
    <row r="7836" ht="15.75" customHeight="1">
      <c r="A7836" s="13">
        <v>42206.60416664767</v>
      </c>
      <c r="B7836" s="12">
        <v>223.0</v>
      </c>
    </row>
    <row r="7837" ht="15.75" customHeight="1">
      <c r="A7837" s="13">
        <v>42206.61458331433</v>
      </c>
      <c r="B7837" s="12">
        <v>235.0</v>
      </c>
    </row>
    <row r="7838" ht="15.75" customHeight="1">
      <c r="A7838" s="13">
        <v>42206.624999980995</v>
      </c>
      <c r="B7838" s="12">
        <v>240.0</v>
      </c>
    </row>
    <row r="7839" ht="15.75" customHeight="1">
      <c r="A7839" s="13">
        <v>42206.63541664766</v>
      </c>
      <c r="B7839" s="12">
        <v>243.0</v>
      </c>
    </row>
    <row r="7840" ht="15.75" customHeight="1">
      <c r="A7840" s="13">
        <v>42206.645833314324</v>
      </c>
      <c r="B7840" s="12">
        <v>238.0</v>
      </c>
    </row>
    <row r="7841" ht="15.75" customHeight="1">
      <c r="A7841" s="13">
        <v>42206.65624998099</v>
      </c>
      <c r="B7841" s="12">
        <v>247.0</v>
      </c>
    </row>
    <row r="7842" ht="15.75" customHeight="1">
      <c r="A7842" s="13">
        <v>42206.66666664765</v>
      </c>
      <c r="B7842" s="12">
        <v>230.0</v>
      </c>
    </row>
    <row r="7843" ht="15.75" customHeight="1">
      <c r="A7843" s="13">
        <v>42206.67708331432</v>
      </c>
      <c r="B7843" s="12">
        <v>234.0</v>
      </c>
    </row>
    <row r="7844" ht="15.75" customHeight="1">
      <c r="A7844" s="13">
        <v>42206.68749998098</v>
      </c>
      <c r="B7844" s="12">
        <v>229.0</v>
      </c>
    </row>
    <row r="7845" ht="15.75" customHeight="1">
      <c r="A7845" s="13">
        <v>42206.697916647645</v>
      </c>
      <c r="B7845" s="12">
        <v>251.0</v>
      </c>
    </row>
    <row r="7846" ht="15.75" customHeight="1">
      <c r="A7846" s="13">
        <v>42206.70833331431</v>
      </c>
      <c r="B7846" s="12">
        <v>230.0</v>
      </c>
    </row>
    <row r="7847" ht="15.75" customHeight="1">
      <c r="A7847" s="13">
        <v>42206.71874998097</v>
      </c>
      <c r="B7847" s="12">
        <v>238.0</v>
      </c>
    </row>
    <row r="7848" ht="15.75" customHeight="1">
      <c r="A7848" s="13">
        <v>42206.72916664764</v>
      </c>
      <c r="B7848" s="12">
        <v>228.0</v>
      </c>
    </row>
    <row r="7849" ht="15.75" customHeight="1">
      <c r="A7849" s="13">
        <v>42206.7395833143</v>
      </c>
      <c r="B7849" s="12">
        <v>234.0</v>
      </c>
    </row>
    <row r="7850" ht="15.75" customHeight="1">
      <c r="A7850" s="13">
        <v>42206.749999980966</v>
      </c>
      <c r="B7850" s="12">
        <v>242.0</v>
      </c>
    </row>
    <row r="7851" ht="15.75" customHeight="1">
      <c r="A7851" s="13">
        <v>42206.76041664763</v>
      </c>
      <c r="B7851" s="12">
        <v>232.0</v>
      </c>
    </row>
    <row r="7852" ht="15.75" customHeight="1">
      <c r="A7852" s="13">
        <v>42206.770833314295</v>
      </c>
      <c r="B7852" s="12">
        <v>237.0</v>
      </c>
    </row>
    <row r="7853" ht="15.75" customHeight="1">
      <c r="A7853" s="13">
        <v>42206.78124998096</v>
      </c>
      <c r="B7853" s="12">
        <v>235.0</v>
      </c>
    </row>
    <row r="7854" ht="15.75" customHeight="1">
      <c r="A7854" s="13">
        <v>42206.79166664762</v>
      </c>
      <c r="B7854" s="12">
        <v>232.0</v>
      </c>
    </row>
    <row r="7855" ht="15.75" customHeight="1">
      <c r="A7855" s="13">
        <v>42206.80208331429</v>
      </c>
      <c r="B7855" s="12">
        <v>232.0</v>
      </c>
    </row>
    <row r="7856" ht="15.75" customHeight="1">
      <c r="A7856" s="13">
        <v>42206.81249998095</v>
      </c>
      <c r="B7856" s="12">
        <v>231.0</v>
      </c>
    </row>
    <row r="7857" ht="15.75" customHeight="1">
      <c r="A7857" s="13">
        <v>42206.822916647616</v>
      </c>
      <c r="B7857" s="12">
        <v>212.0</v>
      </c>
    </row>
    <row r="7858" ht="15.75" customHeight="1">
      <c r="A7858" s="13">
        <v>42206.83333331428</v>
      </c>
      <c r="B7858" s="12">
        <v>212.0</v>
      </c>
    </row>
    <row r="7859" ht="15.75" customHeight="1">
      <c r="A7859" s="13">
        <v>42206.843749980944</v>
      </c>
      <c r="B7859" s="12">
        <v>206.0</v>
      </c>
    </row>
    <row r="7860" ht="15.75" customHeight="1">
      <c r="A7860" s="13">
        <v>42206.85416664761</v>
      </c>
      <c r="B7860" s="12">
        <v>214.0</v>
      </c>
    </row>
    <row r="7861" ht="15.75" customHeight="1">
      <c r="A7861" s="13">
        <v>42206.86458331427</v>
      </c>
      <c r="B7861" s="12">
        <v>209.0</v>
      </c>
    </row>
    <row r="7862" ht="15.75" customHeight="1">
      <c r="A7862" s="13">
        <v>42206.87499998094</v>
      </c>
      <c r="B7862" s="12">
        <v>201.0</v>
      </c>
    </row>
    <row r="7863" ht="15.75" customHeight="1">
      <c r="A7863" s="13">
        <v>42206.8854166476</v>
      </c>
      <c r="B7863" s="12">
        <v>192.0</v>
      </c>
    </row>
    <row r="7864" ht="15.75" customHeight="1">
      <c r="A7864" s="13">
        <v>42206.895833314265</v>
      </c>
      <c r="B7864" s="12">
        <v>202.0</v>
      </c>
    </row>
    <row r="7865" ht="15.75" customHeight="1">
      <c r="A7865" s="13">
        <v>42206.90624998093</v>
      </c>
      <c r="B7865" s="12">
        <v>190.0</v>
      </c>
    </row>
    <row r="7866" ht="15.75" customHeight="1">
      <c r="A7866" s="13">
        <v>42206.916666647594</v>
      </c>
      <c r="B7866" s="12">
        <v>187.0</v>
      </c>
    </row>
    <row r="7867" ht="15.75" customHeight="1">
      <c r="A7867" s="13">
        <v>42206.92708331426</v>
      </c>
      <c r="B7867" s="12">
        <v>184.0</v>
      </c>
    </row>
    <row r="7868" ht="15.75" customHeight="1">
      <c r="A7868" s="13">
        <v>42206.93749998092</v>
      </c>
      <c r="B7868" s="12">
        <v>188.0</v>
      </c>
    </row>
    <row r="7869" ht="15.75" customHeight="1">
      <c r="A7869" s="13">
        <v>42206.94791664759</v>
      </c>
      <c r="B7869" s="12">
        <v>202.0</v>
      </c>
    </row>
    <row r="7870" ht="15.75" customHeight="1">
      <c r="A7870" s="13">
        <v>42206.95833331425</v>
      </c>
      <c r="B7870" s="12">
        <v>194.0</v>
      </c>
    </row>
    <row r="7871" ht="15.75" customHeight="1">
      <c r="A7871" s="13">
        <v>42206.968749980915</v>
      </c>
      <c r="B7871" s="12">
        <v>185.0</v>
      </c>
    </row>
    <row r="7872" ht="15.75" customHeight="1">
      <c r="A7872" s="13">
        <v>42206.97916664758</v>
      </c>
      <c r="B7872" s="12">
        <v>174.0</v>
      </c>
    </row>
    <row r="7873" ht="15.75" customHeight="1">
      <c r="A7873" s="13">
        <v>42206.989583314244</v>
      </c>
      <c r="B7873" s="12">
        <v>184.0</v>
      </c>
    </row>
    <row r="7874" ht="15.75" customHeight="1">
      <c r="A7874" s="13">
        <v>42206.99999998091</v>
      </c>
      <c r="B7874" s="12">
        <v>199.0</v>
      </c>
    </row>
    <row r="7875" ht="15.75" customHeight="1">
      <c r="A7875" s="13">
        <v>42207.01041664757</v>
      </c>
      <c r="B7875" s="12">
        <v>176.0</v>
      </c>
    </row>
    <row r="7876" ht="15.75" customHeight="1">
      <c r="A7876" s="13">
        <v>42207.02083331424</v>
      </c>
      <c r="B7876" s="12">
        <v>181.0</v>
      </c>
    </row>
    <row r="7877" ht="15.75" customHeight="1">
      <c r="A7877" s="13">
        <v>42207.0312499809</v>
      </c>
      <c r="B7877" s="12">
        <v>185.0</v>
      </c>
    </row>
    <row r="7878" ht="15.75" customHeight="1">
      <c r="A7878" s="13">
        <v>42207.041666647565</v>
      </c>
      <c r="B7878" s="12">
        <v>172.0</v>
      </c>
    </row>
    <row r="7879" ht="15.75" customHeight="1">
      <c r="A7879" s="13">
        <v>42207.05208331423</v>
      </c>
      <c r="B7879" s="12">
        <v>173.0</v>
      </c>
    </row>
    <row r="7880" ht="15.75" customHeight="1">
      <c r="A7880" s="13">
        <v>42207.06249998089</v>
      </c>
      <c r="B7880" s="12">
        <v>176.0</v>
      </c>
    </row>
    <row r="7881" ht="15.75" customHeight="1">
      <c r="A7881" s="13">
        <v>42207.07291664756</v>
      </c>
      <c r="B7881" s="12">
        <v>189.0</v>
      </c>
    </row>
    <row r="7882" ht="15.75" customHeight="1">
      <c r="A7882" s="13">
        <v>42207.08333331422</v>
      </c>
      <c r="B7882" s="12">
        <v>172.0</v>
      </c>
    </row>
    <row r="7883" ht="15.75" customHeight="1">
      <c r="A7883" s="13">
        <v>42207.093749980886</v>
      </c>
      <c r="B7883" s="12">
        <v>172.0</v>
      </c>
    </row>
    <row r="7884" ht="15.75" customHeight="1">
      <c r="A7884" s="13">
        <v>42207.10416664755</v>
      </c>
      <c r="B7884" s="12">
        <v>169.0</v>
      </c>
    </row>
    <row r="7885" ht="15.75" customHeight="1">
      <c r="A7885" s="13">
        <v>42207.114583314215</v>
      </c>
      <c r="B7885" s="12">
        <v>172.0</v>
      </c>
    </row>
    <row r="7886" ht="15.75" customHeight="1">
      <c r="A7886" s="13">
        <v>42207.12499998088</v>
      </c>
      <c r="B7886" s="12">
        <v>179.0</v>
      </c>
    </row>
    <row r="7887" ht="15.75" customHeight="1">
      <c r="A7887" s="13">
        <v>42207.13541664754</v>
      </c>
      <c r="B7887" s="12">
        <v>169.0</v>
      </c>
    </row>
    <row r="7888" ht="15.75" customHeight="1">
      <c r="A7888" s="13">
        <v>42207.14583331421</v>
      </c>
      <c r="B7888" s="12">
        <v>169.0</v>
      </c>
    </row>
    <row r="7889" ht="15.75" customHeight="1">
      <c r="A7889" s="13">
        <v>42207.15624998087</v>
      </c>
      <c r="B7889" s="12">
        <v>161.0</v>
      </c>
    </row>
    <row r="7890" ht="15.75" customHeight="1">
      <c r="A7890" s="13">
        <v>42207.166666647536</v>
      </c>
      <c r="B7890" s="12">
        <v>176.0</v>
      </c>
    </row>
    <row r="7891" ht="15.75" customHeight="1">
      <c r="A7891" s="13">
        <v>42207.1770833142</v>
      </c>
      <c r="B7891" s="12">
        <v>175.0</v>
      </c>
    </row>
    <row r="7892" ht="15.75" customHeight="1">
      <c r="A7892" s="13">
        <v>42207.187499980864</v>
      </c>
      <c r="B7892" s="12">
        <v>167.0</v>
      </c>
    </row>
    <row r="7893" ht="15.75" customHeight="1">
      <c r="A7893" s="13">
        <v>42207.19791664753</v>
      </c>
      <c r="B7893" s="12">
        <v>163.0</v>
      </c>
    </row>
    <row r="7894" ht="15.75" customHeight="1">
      <c r="A7894" s="13">
        <v>42207.20833331419</v>
      </c>
      <c r="B7894" s="12">
        <v>161.0</v>
      </c>
    </row>
    <row r="7895" ht="15.75" customHeight="1">
      <c r="A7895" s="13">
        <v>42207.21874998086</v>
      </c>
      <c r="B7895" s="12">
        <v>177.0</v>
      </c>
    </row>
    <row r="7896" ht="15.75" customHeight="1">
      <c r="A7896" s="13">
        <v>42207.22916664752</v>
      </c>
      <c r="B7896" s="12">
        <v>176.0</v>
      </c>
    </row>
    <row r="7897" ht="15.75" customHeight="1">
      <c r="A7897" s="13">
        <v>42207.239583314185</v>
      </c>
      <c r="B7897" s="12">
        <v>157.0</v>
      </c>
    </row>
    <row r="7898" ht="15.75" customHeight="1">
      <c r="A7898" s="13">
        <v>42207.24999998085</v>
      </c>
      <c r="B7898" s="12">
        <v>165.0</v>
      </c>
    </row>
    <row r="7899" ht="15.75" customHeight="1">
      <c r="A7899" s="13">
        <v>42207.260416647514</v>
      </c>
      <c r="B7899" s="12">
        <v>166.0</v>
      </c>
    </row>
    <row r="7900" ht="15.75" customHeight="1">
      <c r="A7900" s="13">
        <v>42207.27083331418</v>
      </c>
      <c r="B7900" s="12">
        <v>177.0</v>
      </c>
    </row>
    <row r="7901" ht="15.75" customHeight="1">
      <c r="A7901" s="13">
        <v>42207.28124998084</v>
      </c>
      <c r="B7901" s="12">
        <v>165.0</v>
      </c>
    </row>
    <row r="7902" ht="15.75" customHeight="1">
      <c r="A7902" s="13">
        <v>42207.29166664751</v>
      </c>
      <c r="B7902" s="12">
        <v>168.0</v>
      </c>
    </row>
    <row r="7903" ht="15.75" customHeight="1">
      <c r="A7903" s="13">
        <v>42207.30208331417</v>
      </c>
      <c r="B7903" s="12">
        <v>169.0</v>
      </c>
    </row>
    <row r="7904" ht="15.75" customHeight="1">
      <c r="A7904" s="13">
        <v>42207.312499980835</v>
      </c>
      <c r="B7904" s="12">
        <v>175.0</v>
      </c>
    </row>
    <row r="7905" ht="15.75" customHeight="1">
      <c r="A7905" s="13">
        <v>42207.3229166475</v>
      </c>
      <c r="B7905" s="12">
        <v>182.0</v>
      </c>
    </row>
    <row r="7906" ht="15.75" customHeight="1">
      <c r="A7906" s="13">
        <v>42207.33333331416</v>
      </c>
      <c r="B7906" s="12">
        <v>172.0</v>
      </c>
    </row>
    <row r="7907" ht="15.75" customHeight="1">
      <c r="A7907" s="13">
        <v>42207.34374998083</v>
      </c>
      <c r="B7907" s="12">
        <v>179.0</v>
      </c>
    </row>
    <row r="7908" ht="15.75" customHeight="1">
      <c r="A7908" s="13">
        <v>42207.35416664749</v>
      </c>
      <c r="B7908" s="12">
        <v>182.0</v>
      </c>
    </row>
    <row r="7909" ht="15.75" customHeight="1">
      <c r="A7909" s="13">
        <v>42207.364583314156</v>
      </c>
      <c r="B7909" s="12">
        <v>196.0</v>
      </c>
    </row>
    <row r="7910" ht="15.75" customHeight="1">
      <c r="A7910" s="13">
        <v>42207.37499998082</v>
      </c>
      <c r="B7910" s="12">
        <v>195.0</v>
      </c>
    </row>
    <row r="7911" ht="15.75" customHeight="1">
      <c r="A7911" s="13">
        <v>42207.385416647485</v>
      </c>
      <c r="B7911" s="12">
        <v>198.0</v>
      </c>
    </row>
    <row r="7912" ht="15.75" customHeight="1">
      <c r="A7912" s="13">
        <v>42207.39583331415</v>
      </c>
      <c r="B7912" s="12">
        <v>194.0</v>
      </c>
    </row>
    <row r="7913" ht="15.75" customHeight="1">
      <c r="A7913" s="13">
        <v>42207.40624998081</v>
      </c>
      <c r="B7913" s="12">
        <v>196.0</v>
      </c>
    </row>
    <row r="7914" ht="15.75" customHeight="1">
      <c r="A7914" s="13">
        <v>42207.41666664748</v>
      </c>
      <c r="B7914" s="12">
        <v>219.0</v>
      </c>
    </row>
    <row r="7915" ht="15.75" customHeight="1">
      <c r="A7915" s="13">
        <v>42207.42708331414</v>
      </c>
      <c r="B7915" s="12">
        <v>197.0</v>
      </c>
    </row>
    <row r="7916" ht="15.75" customHeight="1">
      <c r="A7916" s="13">
        <v>42207.437499980806</v>
      </c>
      <c r="B7916" s="12">
        <v>206.0</v>
      </c>
    </row>
    <row r="7917" ht="15.75" customHeight="1">
      <c r="A7917" s="13">
        <v>42207.44791664747</v>
      </c>
      <c r="B7917" s="12">
        <v>199.0</v>
      </c>
    </row>
    <row r="7918" ht="15.75" customHeight="1">
      <c r="A7918" s="13">
        <v>42207.458333314135</v>
      </c>
      <c r="B7918" s="12">
        <v>227.0</v>
      </c>
    </row>
    <row r="7919" ht="15.75" customHeight="1">
      <c r="A7919" s="13">
        <v>42207.4687499808</v>
      </c>
      <c r="B7919" s="12">
        <v>218.0</v>
      </c>
    </row>
    <row r="7920" ht="15.75" customHeight="1">
      <c r="A7920" s="13">
        <v>42207.47916664746</v>
      </c>
      <c r="B7920" s="12">
        <v>212.0</v>
      </c>
    </row>
    <row r="7921" ht="15.75" customHeight="1">
      <c r="A7921" s="13">
        <v>42207.48958331413</v>
      </c>
      <c r="B7921" s="12">
        <v>222.0</v>
      </c>
    </row>
    <row r="7922" ht="15.75" customHeight="1">
      <c r="A7922" s="13">
        <v>42207.49999998079</v>
      </c>
      <c r="B7922" s="12">
        <v>217.0</v>
      </c>
    </row>
    <row r="7923" ht="15.75" customHeight="1">
      <c r="A7923" s="13">
        <v>42207.510416647456</v>
      </c>
      <c r="B7923" s="12">
        <v>228.0</v>
      </c>
    </row>
    <row r="7924" ht="15.75" customHeight="1">
      <c r="A7924" s="13">
        <v>42207.52083331412</v>
      </c>
      <c r="B7924" s="12">
        <v>236.0</v>
      </c>
    </row>
    <row r="7925" ht="15.75" customHeight="1">
      <c r="A7925" s="13">
        <v>42207.531249980784</v>
      </c>
      <c r="B7925" s="12">
        <v>216.0</v>
      </c>
    </row>
    <row r="7926" ht="15.75" customHeight="1">
      <c r="A7926" s="13">
        <v>42207.54166664745</v>
      </c>
      <c r="B7926" s="12">
        <v>217.0</v>
      </c>
    </row>
    <row r="7927" ht="15.75" customHeight="1">
      <c r="A7927" s="13">
        <v>42207.55208331411</v>
      </c>
      <c r="B7927" s="12">
        <v>226.0</v>
      </c>
    </row>
    <row r="7928" ht="15.75" customHeight="1">
      <c r="A7928" s="13">
        <v>42207.56249998078</v>
      </c>
      <c r="B7928" s="12">
        <v>233.0</v>
      </c>
    </row>
    <row r="7929" ht="15.75" customHeight="1">
      <c r="A7929" s="13">
        <v>42207.57291664744</v>
      </c>
      <c r="B7929" s="12">
        <v>236.0</v>
      </c>
    </row>
    <row r="7930" ht="15.75" customHeight="1">
      <c r="A7930" s="13">
        <v>42207.583333314105</v>
      </c>
      <c r="B7930" s="12">
        <v>221.0</v>
      </c>
    </row>
    <row r="7931" ht="15.75" customHeight="1">
      <c r="A7931" s="13">
        <v>42207.59374998077</v>
      </c>
      <c r="B7931" s="12">
        <v>228.0</v>
      </c>
    </row>
    <row r="7932" ht="15.75" customHeight="1">
      <c r="A7932" s="13">
        <v>42207.604166647434</v>
      </c>
      <c r="B7932" s="12">
        <v>224.0</v>
      </c>
    </row>
    <row r="7933" ht="15.75" customHeight="1">
      <c r="A7933" s="13">
        <v>42207.6145833141</v>
      </c>
      <c r="B7933" s="12">
        <v>238.0</v>
      </c>
    </row>
    <row r="7934" ht="15.75" customHeight="1">
      <c r="A7934" s="13">
        <v>42207.62499998076</v>
      </c>
      <c r="B7934" s="12">
        <v>223.0</v>
      </c>
    </row>
    <row r="7935" ht="15.75" customHeight="1">
      <c r="A7935" s="13">
        <v>42207.63541664743</v>
      </c>
      <c r="B7935" s="12">
        <v>225.0</v>
      </c>
    </row>
    <row r="7936" ht="15.75" customHeight="1">
      <c r="A7936" s="13">
        <v>42207.64583331409</v>
      </c>
      <c r="B7936" s="12">
        <v>232.0</v>
      </c>
    </row>
    <row r="7937" ht="15.75" customHeight="1">
      <c r="A7937" s="13">
        <v>42207.656249980755</v>
      </c>
      <c r="B7937" s="12">
        <v>227.0</v>
      </c>
    </row>
    <row r="7938" ht="15.75" customHeight="1">
      <c r="A7938" s="13">
        <v>42207.66666664742</v>
      </c>
      <c r="B7938" s="12">
        <v>237.0</v>
      </c>
    </row>
    <row r="7939" ht="15.75" customHeight="1">
      <c r="A7939" s="13">
        <v>42207.67708331408</v>
      </c>
      <c r="B7939" s="12">
        <v>225.0</v>
      </c>
    </row>
    <row r="7940" ht="15.75" customHeight="1">
      <c r="A7940" s="13">
        <v>42207.68749998075</v>
      </c>
      <c r="B7940" s="12">
        <v>223.0</v>
      </c>
    </row>
    <row r="7941" ht="15.75" customHeight="1">
      <c r="A7941" s="13">
        <v>42207.69791664741</v>
      </c>
      <c r="B7941" s="12">
        <v>232.0</v>
      </c>
    </row>
    <row r="7942" ht="15.75" customHeight="1">
      <c r="A7942" s="13">
        <v>42207.708333314076</v>
      </c>
      <c r="B7942" s="12">
        <v>222.0</v>
      </c>
    </row>
    <row r="7943" ht="15.75" customHeight="1">
      <c r="A7943" s="13">
        <v>42207.71874998074</v>
      </c>
      <c r="B7943" s="12">
        <v>248.0</v>
      </c>
    </row>
    <row r="7944" ht="15.75" customHeight="1">
      <c r="A7944" s="13">
        <v>42207.729166647405</v>
      </c>
      <c r="B7944" s="12">
        <v>239.0</v>
      </c>
    </row>
    <row r="7945" ht="15.75" customHeight="1">
      <c r="A7945" s="13">
        <v>42207.73958331407</v>
      </c>
      <c r="B7945" s="12">
        <v>225.0</v>
      </c>
    </row>
    <row r="7946" ht="15.75" customHeight="1">
      <c r="A7946" s="13">
        <v>42207.74999998073</v>
      </c>
      <c r="B7946" s="12">
        <v>237.0</v>
      </c>
    </row>
    <row r="7947" ht="15.75" customHeight="1">
      <c r="A7947" s="13">
        <v>42207.7604166474</v>
      </c>
      <c r="B7947" s="12">
        <v>218.0</v>
      </c>
    </row>
    <row r="7948" ht="15.75" customHeight="1">
      <c r="A7948" s="13">
        <v>42207.77083331406</v>
      </c>
      <c r="B7948" s="12">
        <v>234.0</v>
      </c>
    </row>
    <row r="7949" ht="15.75" customHeight="1">
      <c r="A7949" s="13">
        <v>42207.781249980726</v>
      </c>
      <c r="B7949" s="12">
        <v>237.0</v>
      </c>
    </row>
    <row r="7950" ht="15.75" customHeight="1">
      <c r="A7950" s="13">
        <v>42207.79166664739</v>
      </c>
      <c r="B7950" s="12">
        <v>214.0</v>
      </c>
    </row>
    <row r="7951" ht="15.75" customHeight="1">
      <c r="A7951" s="13">
        <v>42207.802083314054</v>
      </c>
      <c r="B7951" s="12">
        <v>215.0</v>
      </c>
    </row>
    <row r="7952" ht="15.75" customHeight="1">
      <c r="A7952" s="13">
        <v>42207.81249998072</v>
      </c>
      <c r="B7952" s="12">
        <v>207.0</v>
      </c>
    </row>
    <row r="7953" ht="15.75" customHeight="1">
      <c r="A7953" s="13">
        <v>42207.82291664738</v>
      </c>
      <c r="B7953" s="12">
        <v>223.0</v>
      </c>
    </row>
    <row r="7954" ht="15.75" customHeight="1">
      <c r="A7954" s="13">
        <v>42207.83333331405</v>
      </c>
      <c r="B7954" s="12">
        <v>211.0</v>
      </c>
    </row>
    <row r="7955" ht="15.75" customHeight="1">
      <c r="A7955" s="13">
        <v>42207.84374998071</v>
      </c>
      <c r="B7955" s="12">
        <v>206.0</v>
      </c>
    </row>
    <row r="7956" ht="15.75" customHeight="1">
      <c r="A7956" s="13">
        <v>42207.854166647376</v>
      </c>
      <c r="B7956" s="12">
        <v>205.0</v>
      </c>
    </row>
    <row r="7957" ht="15.75" customHeight="1">
      <c r="A7957" s="13">
        <v>42207.86458331404</v>
      </c>
      <c r="B7957" s="12">
        <v>209.0</v>
      </c>
    </row>
    <row r="7958" ht="15.75" customHeight="1">
      <c r="A7958" s="13">
        <v>42207.874999980704</v>
      </c>
      <c r="B7958" s="12">
        <v>205.0</v>
      </c>
    </row>
    <row r="7959" ht="15.75" customHeight="1">
      <c r="A7959" s="13">
        <v>42207.88541664737</v>
      </c>
      <c r="B7959" s="12">
        <v>189.0</v>
      </c>
    </row>
    <row r="7960" ht="15.75" customHeight="1">
      <c r="A7960" s="13">
        <v>42207.89583331403</v>
      </c>
      <c r="B7960" s="12">
        <v>199.0</v>
      </c>
    </row>
    <row r="7961" ht="15.75" customHeight="1">
      <c r="A7961" s="13">
        <v>42207.9062499807</v>
      </c>
      <c r="B7961" s="12">
        <v>184.0</v>
      </c>
    </row>
    <row r="7962" ht="15.75" customHeight="1">
      <c r="A7962" s="13">
        <v>42207.91666664736</v>
      </c>
      <c r="B7962" s="12">
        <v>181.0</v>
      </c>
    </row>
    <row r="7963" ht="15.75" customHeight="1">
      <c r="A7963" s="13">
        <v>42207.927083314025</v>
      </c>
      <c r="B7963" s="12">
        <v>184.0</v>
      </c>
    </row>
    <row r="7964" ht="15.75" customHeight="1">
      <c r="A7964" s="13">
        <v>42207.93749998069</v>
      </c>
      <c r="B7964" s="12">
        <v>201.0</v>
      </c>
    </row>
    <row r="7965" ht="15.75" customHeight="1">
      <c r="A7965" s="13">
        <v>42207.947916647354</v>
      </c>
      <c r="B7965" s="12">
        <v>176.0</v>
      </c>
    </row>
    <row r="7966" ht="15.75" customHeight="1">
      <c r="A7966" s="13">
        <v>42207.95833331402</v>
      </c>
      <c r="B7966" s="12">
        <v>185.0</v>
      </c>
    </row>
    <row r="7967" ht="15.75" customHeight="1">
      <c r="A7967" s="13">
        <v>42207.96874998068</v>
      </c>
      <c r="B7967" s="12">
        <v>176.0</v>
      </c>
    </row>
    <row r="7968" ht="15.75" customHeight="1">
      <c r="A7968" s="13">
        <v>42207.97916664735</v>
      </c>
      <c r="B7968" s="12">
        <v>188.0</v>
      </c>
    </row>
    <row r="7969" ht="15.75" customHeight="1">
      <c r="A7969" s="13">
        <v>42207.98958331401</v>
      </c>
      <c r="B7969" s="12">
        <v>182.0</v>
      </c>
    </row>
    <row r="7970" ht="15.75" customHeight="1">
      <c r="A7970" s="13">
        <v>42207.999999980675</v>
      </c>
      <c r="B7970" s="12">
        <v>160.0</v>
      </c>
    </row>
    <row r="7971" ht="15.75" customHeight="1">
      <c r="A7971" s="13">
        <v>42208.01041664734</v>
      </c>
      <c r="B7971" s="12">
        <v>167.0</v>
      </c>
    </row>
    <row r="7972" ht="15.75" customHeight="1">
      <c r="A7972" s="13">
        <v>42208.020833314</v>
      </c>
      <c r="B7972" s="12">
        <v>172.0</v>
      </c>
    </row>
    <row r="7973" ht="15.75" customHeight="1">
      <c r="A7973" s="13">
        <v>42208.03124998067</v>
      </c>
      <c r="B7973" s="12">
        <v>177.0</v>
      </c>
    </row>
    <row r="7974" ht="15.75" customHeight="1">
      <c r="A7974" s="13">
        <v>42208.04166664733</v>
      </c>
      <c r="B7974" s="12">
        <v>161.0</v>
      </c>
    </row>
    <row r="7975" ht="15.75" customHeight="1">
      <c r="A7975" s="13">
        <v>42208.052083313996</v>
      </c>
      <c r="B7975" s="12">
        <v>167.0</v>
      </c>
    </row>
    <row r="7976" ht="15.75" customHeight="1">
      <c r="A7976" s="13">
        <v>42208.06249998066</v>
      </c>
      <c r="B7976" s="12">
        <v>164.0</v>
      </c>
    </row>
    <row r="7977" ht="15.75" customHeight="1">
      <c r="A7977" s="13">
        <v>42208.072916647325</v>
      </c>
      <c r="B7977" s="12">
        <v>168.0</v>
      </c>
    </row>
    <row r="7978" ht="15.75" customHeight="1">
      <c r="A7978" s="13">
        <v>42208.08333331399</v>
      </c>
      <c r="B7978" s="12">
        <v>163.0</v>
      </c>
    </row>
    <row r="7979" ht="15.75" customHeight="1">
      <c r="A7979" s="13">
        <v>42208.09374998065</v>
      </c>
      <c r="B7979" s="12">
        <v>159.0</v>
      </c>
    </row>
    <row r="7980" ht="15.75" customHeight="1">
      <c r="A7980" s="13">
        <v>42208.10416664732</v>
      </c>
      <c r="B7980" s="12">
        <v>155.0</v>
      </c>
    </row>
    <row r="7981" ht="15.75" customHeight="1">
      <c r="A7981" s="13">
        <v>42208.11458331398</v>
      </c>
      <c r="B7981" s="12">
        <v>157.0</v>
      </c>
    </row>
    <row r="7982" ht="15.75" customHeight="1">
      <c r="A7982" s="13">
        <v>42208.124999980646</v>
      </c>
      <c r="B7982" s="12">
        <v>159.0</v>
      </c>
    </row>
    <row r="7983" ht="15.75" customHeight="1">
      <c r="A7983" s="13">
        <v>42208.13541664731</v>
      </c>
      <c r="B7983" s="12">
        <v>171.0</v>
      </c>
    </row>
    <row r="7984" ht="15.75" customHeight="1">
      <c r="A7984" s="13">
        <v>42208.145833313974</v>
      </c>
      <c r="B7984" s="12">
        <v>148.0</v>
      </c>
    </row>
    <row r="7985" ht="15.75" customHeight="1">
      <c r="A7985" s="13">
        <v>42208.15624998064</v>
      </c>
      <c r="B7985" s="12">
        <v>148.0</v>
      </c>
    </row>
    <row r="7986" ht="15.75" customHeight="1">
      <c r="A7986" s="13">
        <v>42208.1666666473</v>
      </c>
      <c r="B7986" s="12">
        <v>145.0</v>
      </c>
    </row>
    <row r="7987" ht="15.75" customHeight="1">
      <c r="A7987" s="13">
        <v>42208.17708331397</v>
      </c>
      <c r="B7987" s="12">
        <v>148.0</v>
      </c>
    </row>
    <row r="7988" ht="15.75" customHeight="1">
      <c r="A7988" s="13">
        <v>42208.18749998063</v>
      </c>
      <c r="B7988" s="12">
        <v>161.0</v>
      </c>
    </row>
    <row r="7989" ht="15.75" customHeight="1">
      <c r="A7989" s="13">
        <v>42208.197916647296</v>
      </c>
      <c r="B7989" s="12">
        <v>149.0</v>
      </c>
    </row>
    <row r="7990" ht="15.75" customHeight="1">
      <c r="A7990" s="13">
        <v>42208.20833331396</v>
      </c>
      <c r="B7990" s="12">
        <v>149.0</v>
      </c>
    </row>
    <row r="7991" ht="15.75" customHeight="1">
      <c r="A7991" s="13">
        <v>42208.218749980624</v>
      </c>
      <c r="B7991" s="12">
        <v>142.0</v>
      </c>
    </row>
    <row r="7992" ht="15.75" customHeight="1">
      <c r="A7992" s="13">
        <v>42208.22916664729</v>
      </c>
      <c r="B7992" s="12">
        <v>149.0</v>
      </c>
    </row>
    <row r="7993" ht="15.75" customHeight="1">
      <c r="A7993" s="13">
        <v>42208.23958331395</v>
      </c>
      <c r="B7993" s="12">
        <v>162.0</v>
      </c>
    </row>
    <row r="7994" ht="15.75" customHeight="1">
      <c r="A7994" s="13">
        <v>42208.24999998062</v>
      </c>
      <c r="B7994" s="12">
        <v>152.0</v>
      </c>
    </row>
    <row r="7995" ht="15.75" customHeight="1">
      <c r="A7995" s="13">
        <v>42208.26041664728</v>
      </c>
      <c r="B7995" s="12">
        <v>130.0</v>
      </c>
    </row>
    <row r="7996" ht="15.75" customHeight="1">
      <c r="A7996" s="13">
        <v>42208.270833313945</v>
      </c>
      <c r="B7996" s="12">
        <v>97.0</v>
      </c>
    </row>
    <row r="7997" ht="15.75" customHeight="1">
      <c r="A7997" s="13">
        <v>42208.28124998061</v>
      </c>
      <c r="B7997" s="12">
        <v>95.0</v>
      </c>
    </row>
    <row r="7998" ht="15.75" customHeight="1">
      <c r="A7998" s="13">
        <v>42208.291666647274</v>
      </c>
      <c r="B7998" s="12">
        <v>135.0</v>
      </c>
    </row>
    <row r="7999" ht="15.75" customHeight="1">
      <c r="A7999" s="13">
        <v>42208.30208331394</v>
      </c>
      <c r="B7999" s="12">
        <v>152.0</v>
      </c>
    </row>
    <row r="8000" ht="15.75" customHeight="1">
      <c r="A8000" s="13">
        <v>42208.3124999806</v>
      </c>
      <c r="B8000" s="12">
        <v>147.0</v>
      </c>
    </row>
    <row r="8001" ht="15.75" customHeight="1">
      <c r="A8001" s="13">
        <v>42208.32291664727</v>
      </c>
      <c r="B8001" s="12">
        <v>165.0</v>
      </c>
    </row>
    <row r="8002" ht="15.75" customHeight="1">
      <c r="A8002" s="13">
        <v>42208.33333331393</v>
      </c>
      <c r="B8002" s="12">
        <v>156.0</v>
      </c>
    </row>
    <row r="8003" ht="15.75" customHeight="1">
      <c r="A8003" s="13">
        <v>42208.343749980595</v>
      </c>
      <c r="B8003" s="12">
        <v>167.0</v>
      </c>
    </row>
    <row r="8004" ht="15.75" customHeight="1">
      <c r="A8004" s="13">
        <v>42208.35416664726</v>
      </c>
      <c r="B8004" s="12">
        <v>166.0</v>
      </c>
    </row>
    <row r="8005" ht="15.75" customHeight="1">
      <c r="A8005" s="13">
        <v>42208.36458331392</v>
      </c>
      <c r="B8005" s="12">
        <v>168.0</v>
      </c>
    </row>
    <row r="8006" ht="15.75" customHeight="1">
      <c r="A8006" s="13">
        <v>42208.37499998059</v>
      </c>
      <c r="B8006" s="12">
        <v>180.0</v>
      </c>
    </row>
    <row r="8007" ht="15.75" customHeight="1">
      <c r="A8007" s="13">
        <v>42208.38541664725</v>
      </c>
      <c r="B8007" s="12">
        <v>177.0</v>
      </c>
    </row>
    <row r="8008" ht="15.75" customHeight="1">
      <c r="A8008" s="13">
        <v>42208.395833313916</v>
      </c>
      <c r="B8008" s="12">
        <v>178.0</v>
      </c>
    </row>
    <row r="8009" ht="15.75" customHeight="1">
      <c r="A8009" s="13">
        <v>42208.40624998058</v>
      </c>
      <c r="B8009" s="12">
        <v>180.0</v>
      </c>
    </row>
    <row r="8010" ht="15.75" customHeight="1">
      <c r="A8010" s="13">
        <v>42208.416666647245</v>
      </c>
      <c r="B8010" s="12">
        <v>178.0</v>
      </c>
    </row>
    <row r="8011" ht="15.75" customHeight="1">
      <c r="A8011" s="13">
        <v>42208.42708331391</v>
      </c>
      <c r="B8011" s="12">
        <v>182.0</v>
      </c>
    </row>
    <row r="8012" ht="15.75" customHeight="1">
      <c r="A8012" s="13">
        <v>42208.43749998057</v>
      </c>
      <c r="B8012" s="12">
        <v>185.0</v>
      </c>
    </row>
    <row r="8013" ht="15.75" customHeight="1">
      <c r="A8013" s="13">
        <v>42208.44791664724</v>
      </c>
      <c r="B8013" s="12">
        <v>182.0</v>
      </c>
    </row>
    <row r="8014" ht="15.75" customHeight="1">
      <c r="A8014" s="13">
        <v>42208.4583333139</v>
      </c>
      <c r="B8014" s="12">
        <v>181.0</v>
      </c>
    </row>
    <row r="8015" ht="15.75" customHeight="1">
      <c r="A8015" s="13">
        <v>42208.468749980566</v>
      </c>
      <c r="B8015" s="12">
        <v>208.0</v>
      </c>
    </row>
    <row r="8016" ht="15.75" customHeight="1">
      <c r="A8016" s="13">
        <v>42208.47916664723</v>
      </c>
      <c r="B8016" s="12">
        <v>189.0</v>
      </c>
    </row>
    <row r="8017" ht="15.75" customHeight="1">
      <c r="A8017" s="13">
        <v>42208.489583313894</v>
      </c>
      <c r="B8017" s="12">
        <v>188.0</v>
      </c>
    </row>
    <row r="8018" ht="15.75" customHeight="1">
      <c r="A8018" s="13">
        <v>42208.49999998056</v>
      </c>
      <c r="B8018" s="12">
        <v>197.0</v>
      </c>
    </row>
    <row r="8019" ht="15.75" customHeight="1">
      <c r="A8019" s="13">
        <v>42208.51041664722</v>
      </c>
      <c r="B8019" s="12">
        <v>195.0</v>
      </c>
    </row>
    <row r="8020" ht="15.75" customHeight="1">
      <c r="A8020" s="13">
        <v>42208.52083331389</v>
      </c>
      <c r="B8020" s="12">
        <v>206.0</v>
      </c>
    </row>
    <row r="8021" ht="15.75" customHeight="1">
      <c r="A8021" s="13">
        <v>42208.53124998055</v>
      </c>
      <c r="B8021" s="12">
        <v>212.0</v>
      </c>
    </row>
    <row r="8022" ht="15.75" customHeight="1">
      <c r="A8022" s="13">
        <v>42208.541666647216</v>
      </c>
      <c r="B8022" s="12">
        <v>195.0</v>
      </c>
    </row>
    <row r="8023" ht="15.75" customHeight="1">
      <c r="A8023" s="13">
        <v>42208.55208331388</v>
      </c>
      <c r="B8023" s="12">
        <v>210.0</v>
      </c>
    </row>
    <row r="8024" ht="15.75" customHeight="1">
      <c r="A8024" s="13">
        <v>42208.562499980544</v>
      </c>
      <c r="B8024" s="12">
        <v>196.0</v>
      </c>
    </row>
    <row r="8025" ht="15.75" customHeight="1">
      <c r="A8025" s="13">
        <v>42208.57291664721</v>
      </c>
      <c r="B8025" s="12">
        <v>199.0</v>
      </c>
    </row>
    <row r="8026" ht="15.75" customHeight="1">
      <c r="A8026" s="13">
        <v>42208.58333331387</v>
      </c>
      <c r="B8026" s="12">
        <v>197.0</v>
      </c>
    </row>
    <row r="8027" ht="15.75" customHeight="1">
      <c r="A8027" s="13">
        <v>42208.59374998054</v>
      </c>
      <c r="B8027" s="12">
        <v>212.0</v>
      </c>
    </row>
    <row r="8028" ht="15.75" customHeight="1">
      <c r="A8028" s="13">
        <v>42208.6041666472</v>
      </c>
      <c r="B8028" s="12">
        <v>206.0</v>
      </c>
    </row>
    <row r="8029" ht="15.75" customHeight="1">
      <c r="A8029" s="13">
        <v>42208.614583313865</v>
      </c>
      <c r="B8029" s="12">
        <v>202.0</v>
      </c>
    </row>
    <row r="8030" ht="15.75" customHeight="1">
      <c r="A8030" s="13">
        <v>42208.62499998053</v>
      </c>
      <c r="B8030" s="12">
        <v>205.0</v>
      </c>
    </row>
    <row r="8031" ht="15.75" customHeight="1">
      <c r="A8031" s="13">
        <v>42208.635416647194</v>
      </c>
      <c r="B8031" s="12">
        <v>202.0</v>
      </c>
    </row>
    <row r="8032" ht="15.75" customHeight="1">
      <c r="A8032" s="13">
        <v>42208.64583331386</v>
      </c>
      <c r="B8032" s="12">
        <v>206.0</v>
      </c>
    </row>
    <row r="8033" ht="15.75" customHeight="1">
      <c r="A8033" s="13">
        <v>42208.65624998052</v>
      </c>
      <c r="B8033" s="12">
        <v>203.0</v>
      </c>
    </row>
    <row r="8034" ht="15.75" customHeight="1">
      <c r="A8034" s="13">
        <v>42208.66666664719</v>
      </c>
      <c r="B8034" s="12">
        <v>217.0</v>
      </c>
    </row>
    <row r="8035" ht="15.75" customHeight="1">
      <c r="A8035" s="13">
        <v>42208.67708331385</v>
      </c>
      <c r="B8035" s="12">
        <v>215.0</v>
      </c>
    </row>
    <row r="8036" ht="15.75" customHeight="1">
      <c r="A8036" s="13">
        <v>42208.687499980515</v>
      </c>
      <c r="B8036" s="12">
        <v>224.0</v>
      </c>
    </row>
    <row r="8037" ht="15.75" customHeight="1">
      <c r="A8037" s="13">
        <v>42208.69791664718</v>
      </c>
      <c r="B8037" s="12">
        <v>217.0</v>
      </c>
    </row>
    <row r="8038" ht="15.75" customHeight="1">
      <c r="A8038" s="13">
        <v>42208.70833331384</v>
      </c>
      <c r="B8038" s="12">
        <v>211.0</v>
      </c>
    </row>
    <row r="8039" ht="15.75" customHeight="1">
      <c r="A8039" s="13">
        <v>42208.71874998051</v>
      </c>
      <c r="B8039" s="12">
        <v>226.0</v>
      </c>
    </row>
    <row r="8040" ht="15.75" customHeight="1">
      <c r="A8040" s="13">
        <v>42208.72916664717</v>
      </c>
      <c r="B8040" s="12">
        <v>212.0</v>
      </c>
    </row>
    <row r="8041" ht="15.75" customHeight="1">
      <c r="A8041" s="13">
        <v>42208.739583313836</v>
      </c>
      <c r="B8041" s="12">
        <v>224.0</v>
      </c>
    </row>
    <row r="8042" ht="15.75" customHeight="1">
      <c r="A8042" s="13">
        <v>42208.7499999805</v>
      </c>
      <c r="B8042" s="12">
        <v>211.0</v>
      </c>
    </row>
    <row r="8043" ht="15.75" customHeight="1">
      <c r="A8043" s="13">
        <v>42208.760416647165</v>
      </c>
      <c r="B8043" s="12">
        <v>213.0</v>
      </c>
    </row>
    <row r="8044" ht="15.75" customHeight="1">
      <c r="A8044" s="13">
        <v>42208.77083331383</v>
      </c>
      <c r="B8044" s="12">
        <v>220.0</v>
      </c>
    </row>
    <row r="8045" ht="15.75" customHeight="1">
      <c r="A8045" s="13">
        <v>42208.78124998049</v>
      </c>
      <c r="B8045" s="12">
        <v>229.0</v>
      </c>
    </row>
    <row r="8046" ht="15.75" customHeight="1">
      <c r="A8046" s="13">
        <v>42208.79166664716</v>
      </c>
      <c r="B8046" s="12">
        <v>212.0</v>
      </c>
    </row>
    <row r="8047" ht="15.75" customHeight="1">
      <c r="A8047" s="13">
        <v>42208.80208331382</v>
      </c>
      <c r="B8047" s="12">
        <v>212.0</v>
      </c>
    </row>
    <row r="8048" ht="15.75" customHeight="1">
      <c r="A8048" s="13">
        <v>42208.812499980486</v>
      </c>
      <c r="B8048" s="12">
        <v>211.0</v>
      </c>
    </row>
    <row r="8049" ht="15.75" customHeight="1">
      <c r="A8049" s="13">
        <v>42208.82291664715</v>
      </c>
      <c r="B8049" s="12">
        <v>212.0</v>
      </c>
    </row>
    <row r="8050" ht="15.75" customHeight="1">
      <c r="A8050" s="13">
        <v>42208.833333313814</v>
      </c>
      <c r="B8050" s="12">
        <v>201.0</v>
      </c>
    </row>
    <row r="8051" ht="15.75" customHeight="1">
      <c r="A8051" s="13">
        <v>42208.84374998048</v>
      </c>
      <c r="B8051" s="12">
        <v>212.0</v>
      </c>
    </row>
    <row r="8052" ht="15.75" customHeight="1">
      <c r="A8052" s="13">
        <v>42208.85416664714</v>
      </c>
      <c r="B8052" s="12">
        <v>196.0</v>
      </c>
    </row>
    <row r="8053" ht="15.75" customHeight="1">
      <c r="A8053" s="13">
        <v>42208.86458331381</v>
      </c>
      <c r="B8053" s="12">
        <v>191.0</v>
      </c>
    </row>
    <row r="8054" ht="15.75" customHeight="1">
      <c r="A8054" s="13">
        <v>42208.87499998047</v>
      </c>
      <c r="B8054" s="12">
        <v>199.0</v>
      </c>
    </row>
    <row r="8055" ht="15.75" customHeight="1">
      <c r="A8055" s="13">
        <v>42208.885416647136</v>
      </c>
      <c r="B8055" s="12">
        <v>179.0</v>
      </c>
    </row>
    <row r="8056" ht="15.75" customHeight="1">
      <c r="A8056" s="13">
        <v>42208.8958333138</v>
      </c>
      <c r="B8056" s="12">
        <v>189.0</v>
      </c>
    </row>
    <row r="8057" ht="15.75" customHeight="1">
      <c r="A8057" s="13">
        <v>42208.906249980464</v>
      </c>
      <c r="B8057" s="12">
        <v>183.0</v>
      </c>
    </row>
    <row r="8058" ht="15.75" customHeight="1">
      <c r="A8058" s="13">
        <v>42208.91666664713</v>
      </c>
      <c r="B8058" s="12">
        <v>167.0</v>
      </c>
    </row>
    <row r="8059" ht="15.75" customHeight="1">
      <c r="A8059" s="13">
        <v>42208.92708331379</v>
      </c>
      <c r="B8059" s="12">
        <v>176.0</v>
      </c>
    </row>
    <row r="8060" ht="15.75" customHeight="1">
      <c r="A8060" s="13">
        <v>42208.93749998046</v>
      </c>
      <c r="B8060" s="12">
        <v>169.0</v>
      </c>
    </row>
    <row r="8061" ht="15.75" customHeight="1">
      <c r="A8061" s="13">
        <v>42208.94791664712</v>
      </c>
      <c r="B8061" s="12">
        <v>190.0</v>
      </c>
    </row>
    <row r="8062" ht="15.75" customHeight="1">
      <c r="A8062" s="13">
        <v>42208.958333313785</v>
      </c>
      <c r="B8062" s="12">
        <v>170.0</v>
      </c>
    </row>
    <row r="8063" ht="15.75" customHeight="1">
      <c r="A8063" s="13">
        <v>42208.96874998045</v>
      </c>
      <c r="B8063" s="12">
        <v>170.0</v>
      </c>
    </row>
    <row r="8064" ht="15.75" customHeight="1">
      <c r="A8064" s="13">
        <v>42208.979166647114</v>
      </c>
      <c r="B8064" s="12">
        <v>161.0</v>
      </c>
    </row>
    <row r="8065" ht="15.75" customHeight="1">
      <c r="A8065" s="13">
        <v>42208.98958331378</v>
      </c>
      <c r="B8065" s="12">
        <v>169.0</v>
      </c>
    </row>
    <row r="8066" ht="15.75" customHeight="1">
      <c r="A8066" s="13">
        <v>42208.99999998044</v>
      </c>
      <c r="B8066" s="12">
        <v>175.0</v>
      </c>
    </row>
    <row r="8067" ht="15.75" customHeight="1">
      <c r="A8067" s="13">
        <v>42209.01041664711</v>
      </c>
      <c r="B8067" s="12">
        <v>163.0</v>
      </c>
    </row>
    <row r="8068" ht="15.75" customHeight="1">
      <c r="A8068" s="13">
        <v>42209.02083331377</v>
      </c>
      <c r="B8068" s="12">
        <v>165.0</v>
      </c>
    </row>
    <row r="8069" ht="15.75" customHeight="1">
      <c r="A8069" s="13">
        <v>42209.031249980435</v>
      </c>
      <c r="B8069" s="12">
        <v>151.0</v>
      </c>
    </row>
    <row r="8070" ht="15.75" customHeight="1">
      <c r="A8070" s="13">
        <v>42209.0416666471</v>
      </c>
      <c r="B8070" s="12">
        <v>169.0</v>
      </c>
    </row>
    <row r="8071" ht="15.75" customHeight="1">
      <c r="A8071" s="13">
        <v>42209.05208331376</v>
      </c>
      <c r="B8071" s="12">
        <v>169.0</v>
      </c>
    </row>
    <row r="8072" ht="15.75" customHeight="1">
      <c r="A8072" s="13">
        <v>42209.06249998043</v>
      </c>
      <c r="B8072" s="12">
        <v>157.0</v>
      </c>
    </row>
    <row r="8073" ht="15.75" customHeight="1">
      <c r="A8073" s="13">
        <v>42209.07291664709</v>
      </c>
      <c r="B8073" s="12">
        <v>166.0</v>
      </c>
    </row>
    <row r="8074" ht="15.75" customHeight="1">
      <c r="A8074" s="13">
        <v>42209.083333313756</v>
      </c>
      <c r="B8074" s="12">
        <v>152.0</v>
      </c>
    </row>
    <row r="8075" ht="15.75" customHeight="1">
      <c r="A8075" s="13">
        <v>42209.09374998042</v>
      </c>
      <c r="B8075" s="12">
        <v>170.0</v>
      </c>
    </row>
    <row r="8076" ht="15.75" customHeight="1">
      <c r="A8076" s="13">
        <v>42209.104166647085</v>
      </c>
      <c r="B8076" s="12">
        <v>153.0</v>
      </c>
    </row>
    <row r="8077" ht="15.75" customHeight="1">
      <c r="A8077" s="13">
        <v>42209.11458331375</v>
      </c>
      <c r="B8077" s="12">
        <v>155.0</v>
      </c>
    </row>
    <row r="8078" ht="15.75" customHeight="1">
      <c r="A8078" s="13">
        <v>42209.12499998041</v>
      </c>
      <c r="B8078" s="12">
        <v>143.0</v>
      </c>
    </row>
    <row r="8079" ht="15.75" customHeight="1">
      <c r="A8079" s="13">
        <v>42209.13541664708</v>
      </c>
      <c r="B8079" s="12">
        <v>145.0</v>
      </c>
    </row>
    <row r="8080" ht="15.75" customHeight="1">
      <c r="A8080" s="13">
        <v>42209.14583331374</v>
      </c>
      <c r="B8080" s="12">
        <v>154.0</v>
      </c>
    </row>
    <row r="8081" ht="15.75" customHeight="1">
      <c r="A8081" s="13">
        <v>42209.156249980406</v>
      </c>
      <c r="B8081" s="12">
        <v>158.0</v>
      </c>
    </row>
    <row r="8082" ht="15.75" customHeight="1">
      <c r="A8082" s="13">
        <v>42209.16666664707</v>
      </c>
      <c r="B8082" s="12">
        <v>148.0</v>
      </c>
    </row>
    <row r="8083" ht="15.75" customHeight="1">
      <c r="A8083" s="13">
        <v>42209.177083313734</v>
      </c>
      <c r="B8083" s="12">
        <v>151.0</v>
      </c>
    </row>
    <row r="8084" ht="15.75" customHeight="1">
      <c r="A8084" s="13">
        <v>42209.1874999804</v>
      </c>
      <c r="B8084" s="12">
        <v>152.0</v>
      </c>
    </row>
    <row r="8085" ht="15.75" customHeight="1">
      <c r="A8085" s="13">
        <v>42209.19791664706</v>
      </c>
      <c r="B8085" s="12">
        <v>159.0</v>
      </c>
    </row>
    <row r="8086" ht="15.75" customHeight="1">
      <c r="A8086" s="13">
        <v>42209.20833331373</v>
      </c>
      <c r="B8086" s="12">
        <v>148.0</v>
      </c>
    </row>
    <row r="8087" ht="15.75" customHeight="1">
      <c r="A8087" s="13">
        <v>42209.21874998039</v>
      </c>
      <c r="B8087" s="12">
        <v>146.0</v>
      </c>
    </row>
    <row r="8088" ht="15.75" customHeight="1">
      <c r="A8088" s="13">
        <v>42209.229166647056</v>
      </c>
      <c r="B8088" s="12">
        <v>143.0</v>
      </c>
    </row>
    <row r="8089" ht="15.75" customHeight="1">
      <c r="A8089" s="13">
        <v>42209.23958331372</v>
      </c>
      <c r="B8089" s="12">
        <v>144.0</v>
      </c>
    </row>
    <row r="8090" ht="15.75" customHeight="1">
      <c r="A8090" s="13">
        <v>42209.249999980384</v>
      </c>
      <c r="B8090" s="12">
        <v>151.0</v>
      </c>
    </row>
    <row r="8091" ht="15.75" customHeight="1">
      <c r="A8091" s="13">
        <v>42209.26041664705</v>
      </c>
      <c r="B8091" s="12">
        <v>151.0</v>
      </c>
    </row>
    <row r="8092" ht="15.75" customHeight="1">
      <c r="A8092" s="13">
        <v>42209.27083331371</v>
      </c>
      <c r="B8092" s="12">
        <v>150.0</v>
      </c>
    </row>
    <row r="8093" ht="15.75" customHeight="1">
      <c r="A8093" s="13">
        <v>42209.28124998038</v>
      </c>
      <c r="B8093" s="12">
        <v>145.0</v>
      </c>
    </row>
    <row r="8094" ht="15.75" customHeight="1">
      <c r="A8094" s="13">
        <v>42209.29166664704</v>
      </c>
      <c r="B8094" s="12">
        <v>164.0</v>
      </c>
    </row>
    <row r="8095" ht="15.75" customHeight="1">
      <c r="A8095" s="13">
        <v>42209.302083313705</v>
      </c>
      <c r="B8095" s="12">
        <v>154.0</v>
      </c>
    </row>
    <row r="8096" ht="15.75" customHeight="1">
      <c r="A8096" s="13">
        <v>42209.31249998037</v>
      </c>
      <c r="B8096" s="12">
        <v>153.0</v>
      </c>
    </row>
    <row r="8097" ht="15.75" customHeight="1">
      <c r="A8097" s="13">
        <v>42209.322916647034</v>
      </c>
      <c r="B8097" s="12">
        <v>151.0</v>
      </c>
    </row>
    <row r="8098" ht="15.75" customHeight="1">
      <c r="A8098" s="13">
        <v>42209.3333333137</v>
      </c>
      <c r="B8098" s="12">
        <v>154.0</v>
      </c>
    </row>
    <row r="8099" ht="15.75" customHeight="1">
      <c r="A8099" s="13">
        <v>42209.34374998036</v>
      </c>
      <c r="B8099" s="12">
        <v>165.0</v>
      </c>
    </row>
    <row r="8100" ht="15.75" customHeight="1">
      <c r="A8100" s="13">
        <v>42209.35416664703</v>
      </c>
      <c r="B8100" s="12">
        <v>171.0</v>
      </c>
    </row>
    <row r="8101" ht="15.75" customHeight="1">
      <c r="A8101" s="13">
        <v>42209.36458331369</v>
      </c>
      <c r="B8101" s="12">
        <v>188.0</v>
      </c>
    </row>
    <row r="8102" ht="15.75" customHeight="1">
      <c r="A8102" s="13">
        <v>42209.374999980355</v>
      </c>
      <c r="B8102" s="12">
        <v>174.0</v>
      </c>
    </row>
    <row r="8103" ht="15.75" customHeight="1">
      <c r="A8103" s="13">
        <v>42209.38541664702</v>
      </c>
      <c r="B8103" s="12">
        <v>180.0</v>
      </c>
    </row>
    <row r="8104" ht="15.75" customHeight="1">
      <c r="A8104" s="13">
        <v>42209.39583331368</v>
      </c>
      <c r="B8104" s="12">
        <v>181.0</v>
      </c>
    </row>
    <row r="8105" ht="15.75" customHeight="1">
      <c r="A8105" s="13">
        <v>42209.40624998035</v>
      </c>
      <c r="B8105" s="12">
        <v>195.0</v>
      </c>
    </row>
    <row r="8106" ht="15.75" customHeight="1">
      <c r="A8106" s="13">
        <v>42209.41666664701</v>
      </c>
      <c r="B8106" s="12">
        <v>188.0</v>
      </c>
    </row>
    <row r="8107" ht="15.75" customHeight="1">
      <c r="A8107" s="13">
        <v>42209.427083313676</v>
      </c>
      <c r="B8107" s="12">
        <v>181.0</v>
      </c>
    </row>
    <row r="8108" ht="15.75" customHeight="1">
      <c r="A8108" s="13">
        <v>42209.43749998034</v>
      </c>
      <c r="B8108" s="12">
        <v>190.0</v>
      </c>
    </row>
    <row r="8109" ht="15.75" customHeight="1">
      <c r="A8109" s="13">
        <v>42209.447916647005</v>
      </c>
      <c r="B8109" s="12">
        <v>206.0</v>
      </c>
    </row>
    <row r="8110" ht="15.75" customHeight="1">
      <c r="A8110" s="13">
        <v>42209.45833331367</v>
      </c>
      <c r="B8110" s="12">
        <v>190.0</v>
      </c>
    </row>
    <row r="8111" ht="15.75" customHeight="1">
      <c r="A8111" s="13">
        <v>42209.46874998033</v>
      </c>
      <c r="B8111" s="12">
        <v>197.0</v>
      </c>
    </row>
    <row r="8112" ht="15.75" customHeight="1">
      <c r="A8112" s="13">
        <v>42209.479166647</v>
      </c>
      <c r="B8112" s="12">
        <v>203.0</v>
      </c>
    </row>
    <row r="8113" ht="15.75" customHeight="1">
      <c r="A8113" s="13">
        <v>42209.48958331366</v>
      </c>
      <c r="B8113" s="12">
        <v>193.0</v>
      </c>
    </row>
    <row r="8114" ht="15.75" customHeight="1">
      <c r="A8114" s="13">
        <v>42209.499999980326</v>
      </c>
      <c r="B8114" s="12">
        <v>206.0</v>
      </c>
    </row>
    <row r="8115" ht="15.75" customHeight="1">
      <c r="A8115" s="13">
        <v>42209.51041664699</v>
      </c>
      <c r="B8115" s="12">
        <v>201.0</v>
      </c>
    </row>
    <row r="8116" ht="15.75" customHeight="1">
      <c r="A8116" s="13">
        <v>42209.520833313654</v>
      </c>
      <c r="B8116" s="12">
        <v>201.0</v>
      </c>
    </row>
    <row r="8117" ht="15.75" customHeight="1">
      <c r="A8117" s="13">
        <v>42209.53124998032</v>
      </c>
      <c r="B8117" s="12">
        <v>201.0</v>
      </c>
    </row>
    <row r="8118" ht="15.75" customHeight="1">
      <c r="A8118" s="13">
        <v>42209.54166664698</v>
      </c>
      <c r="B8118" s="12">
        <v>204.0</v>
      </c>
    </row>
    <row r="8119" ht="15.75" customHeight="1">
      <c r="A8119" s="13">
        <v>42209.55208331365</v>
      </c>
      <c r="B8119" s="12">
        <v>216.0</v>
      </c>
    </row>
    <row r="8120" ht="15.75" customHeight="1">
      <c r="A8120" s="13">
        <v>42209.56249998031</v>
      </c>
      <c r="B8120" s="12">
        <v>207.0</v>
      </c>
    </row>
    <row r="8121" ht="15.75" customHeight="1">
      <c r="A8121" s="13">
        <v>42209.572916646976</v>
      </c>
      <c r="B8121" s="12">
        <v>208.0</v>
      </c>
    </row>
    <row r="8122" ht="15.75" customHeight="1">
      <c r="A8122" s="13">
        <v>42209.58333331364</v>
      </c>
      <c r="B8122" s="12">
        <v>212.0</v>
      </c>
    </row>
    <row r="8123" ht="15.75" customHeight="1">
      <c r="A8123" s="13">
        <v>42209.593749980304</v>
      </c>
      <c r="B8123" s="12">
        <v>209.0</v>
      </c>
    </row>
    <row r="8124" ht="15.75" customHeight="1">
      <c r="A8124" s="13">
        <v>42209.60416664697</v>
      </c>
      <c r="B8124" s="12">
        <v>210.0</v>
      </c>
    </row>
    <row r="8125" ht="15.75" customHeight="1">
      <c r="A8125" s="13">
        <v>42209.61458331363</v>
      </c>
      <c r="B8125" s="12">
        <v>221.0</v>
      </c>
    </row>
    <row r="8126" ht="15.75" customHeight="1">
      <c r="A8126" s="13">
        <v>42209.6249999803</v>
      </c>
      <c r="B8126" s="12">
        <v>210.0</v>
      </c>
    </row>
    <row r="8127" ht="15.75" customHeight="1">
      <c r="A8127" s="13">
        <v>42209.63541664696</v>
      </c>
      <c r="B8127" s="12">
        <v>210.0</v>
      </c>
    </row>
    <row r="8128" ht="15.75" customHeight="1">
      <c r="A8128" s="13">
        <v>42209.645833313625</v>
      </c>
      <c r="B8128" s="12">
        <v>220.0</v>
      </c>
    </row>
    <row r="8129" ht="15.75" customHeight="1">
      <c r="A8129" s="13">
        <v>42209.65624998029</v>
      </c>
      <c r="B8129" s="12">
        <v>210.0</v>
      </c>
    </row>
    <row r="8130" ht="15.75" customHeight="1">
      <c r="A8130" s="13">
        <v>42209.666666646954</v>
      </c>
      <c r="B8130" s="12">
        <v>224.0</v>
      </c>
    </row>
    <row r="8131" ht="15.75" customHeight="1">
      <c r="A8131" s="13">
        <v>42209.67708331362</v>
      </c>
      <c r="B8131" s="12">
        <v>225.0</v>
      </c>
    </row>
    <row r="8132" ht="15.75" customHeight="1">
      <c r="A8132" s="13">
        <v>42209.68749998028</v>
      </c>
      <c r="B8132" s="12">
        <v>214.0</v>
      </c>
    </row>
    <row r="8133" ht="15.75" customHeight="1">
      <c r="A8133" s="13">
        <v>42209.69791664695</v>
      </c>
      <c r="B8133" s="12">
        <v>220.0</v>
      </c>
    </row>
    <row r="8134" ht="15.75" customHeight="1">
      <c r="A8134" s="13">
        <v>42209.70833331361</v>
      </c>
      <c r="B8134" s="12">
        <v>220.0</v>
      </c>
    </row>
    <row r="8135" ht="15.75" customHeight="1">
      <c r="A8135" s="13">
        <v>42209.718749980275</v>
      </c>
      <c r="B8135" s="12">
        <v>216.0</v>
      </c>
    </row>
    <row r="8136" ht="15.75" customHeight="1">
      <c r="A8136" s="13">
        <v>42209.72916664694</v>
      </c>
      <c r="B8136" s="12">
        <v>216.0</v>
      </c>
    </row>
    <row r="8137" ht="15.75" customHeight="1">
      <c r="A8137" s="13">
        <v>42209.7395833136</v>
      </c>
      <c r="B8137" s="12">
        <v>227.0</v>
      </c>
    </row>
    <row r="8138" ht="15.75" customHeight="1">
      <c r="A8138" s="13">
        <v>42209.74999998027</v>
      </c>
      <c r="B8138" s="12">
        <v>222.0</v>
      </c>
    </row>
    <row r="8139" ht="15.75" customHeight="1">
      <c r="A8139" s="13">
        <v>42209.76041664693</v>
      </c>
      <c r="B8139" s="12">
        <v>215.0</v>
      </c>
    </row>
    <row r="8140" ht="15.75" customHeight="1">
      <c r="A8140" s="13">
        <v>42209.770833313596</v>
      </c>
      <c r="B8140" s="12">
        <v>212.0</v>
      </c>
    </row>
    <row r="8141" ht="15.75" customHeight="1">
      <c r="A8141" s="13">
        <v>42209.78124998026</v>
      </c>
      <c r="B8141" s="12">
        <v>223.0</v>
      </c>
    </row>
    <row r="8142" ht="15.75" customHeight="1">
      <c r="A8142" s="13">
        <v>42209.791666646925</v>
      </c>
      <c r="B8142" s="12">
        <v>205.0</v>
      </c>
    </row>
    <row r="8143" ht="15.75" customHeight="1">
      <c r="A8143" s="13">
        <v>42209.80208331359</v>
      </c>
      <c r="B8143" s="12">
        <v>210.0</v>
      </c>
    </row>
    <row r="8144" ht="15.75" customHeight="1">
      <c r="A8144" s="13">
        <v>42209.81249998025</v>
      </c>
      <c r="B8144" s="12">
        <v>210.0</v>
      </c>
    </row>
    <row r="8145" ht="15.75" customHeight="1">
      <c r="A8145" s="13">
        <v>42209.82291664692</v>
      </c>
      <c r="B8145" s="12">
        <v>222.0</v>
      </c>
    </row>
    <row r="8146" ht="15.75" customHeight="1">
      <c r="A8146" s="13">
        <v>42209.83333331358</v>
      </c>
      <c r="B8146" s="12">
        <v>202.0</v>
      </c>
    </row>
    <row r="8147" ht="15.75" customHeight="1">
      <c r="A8147" s="13">
        <v>42209.843749980246</v>
      </c>
      <c r="B8147" s="12">
        <v>199.0</v>
      </c>
    </row>
    <row r="8148" ht="15.75" customHeight="1">
      <c r="A8148" s="13">
        <v>42209.85416664691</v>
      </c>
      <c r="B8148" s="12">
        <v>200.0</v>
      </c>
    </row>
    <row r="8149" ht="15.75" customHeight="1">
      <c r="A8149" s="13">
        <v>42209.864583313574</v>
      </c>
      <c r="B8149" s="12">
        <v>187.0</v>
      </c>
    </row>
    <row r="8150" ht="15.75" customHeight="1">
      <c r="A8150" s="13">
        <v>42209.87499998024</v>
      </c>
      <c r="B8150" s="12">
        <v>205.0</v>
      </c>
    </row>
    <row r="8151" ht="15.75" customHeight="1">
      <c r="A8151" s="13">
        <v>42209.8854166469</v>
      </c>
      <c r="B8151" s="12">
        <v>184.0</v>
      </c>
    </row>
    <row r="8152" ht="15.75" customHeight="1">
      <c r="A8152" s="13">
        <v>42209.89583331357</v>
      </c>
      <c r="B8152" s="12">
        <v>176.0</v>
      </c>
    </row>
    <row r="8153" ht="15.75" customHeight="1">
      <c r="A8153" s="13">
        <v>42209.90624998023</v>
      </c>
      <c r="B8153" s="12">
        <v>170.0</v>
      </c>
    </row>
    <row r="8154" ht="15.75" customHeight="1">
      <c r="A8154" s="13">
        <v>42209.916666646895</v>
      </c>
      <c r="B8154" s="12">
        <v>172.0</v>
      </c>
    </row>
    <row r="8155" ht="15.75" customHeight="1">
      <c r="A8155" s="13">
        <v>42209.92708331356</v>
      </c>
      <c r="B8155" s="12">
        <v>182.0</v>
      </c>
    </row>
    <row r="8156" ht="15.75" customHeight="1">
      <c r="A8156" s="13">
        <v>42209.937499980224</v>
      </c>
      <c r="B8156" s="12">
        <v>166.0</v>
      </c>
    </row>
    <row r="8157" ht="15.75" customHeight="1">
      <c r="A8157" s="13">
        <v>42209.94791664689</v>
      </c>
      <c r="B8157" s="12">
        <v>170.0</v>
      </c>
    </row>
    <row r="8158" ht="15.75" customHeight="1">
      <c r="A8158" s="13">
        <v>42209.95833331355</v>
      </c>
      <c r="B8158" s="12">
        <v>165.0</v>
      </c>
    </row>
    <row r="8159" ht="15.75" customHeight="1">
      <c r="A8159" s="13">
        <v>42209.96874998022</v>
      </c>
      <c r="B8159" s="12">
        <v>171.0</v>
      </c>
    </row>
    <row r="8160" ht="15.75" customHeight="1">
      <c r="A8160" s="13">
        <v>42209.97916664688</v>
      </c>
      <c r="B8160" s="12">
        <v>172.0</v>
      </c>
    </row>
    <row r="8161" ht="15.75" customHeight="1">
      <c r="A8161" s="13">
        <v>42209.989583313545</v>
      </c>
      <c r="B8161" s="12">
        <v>157.0</v>
      </c>
    </row>
    <row r="8162" ht="15.75" customHeight="1">
      <c r="A8162" s="13">
        <v>42209.99999998021</v>
      </c>
      <c r="B8162" s="12">
        <v>161.0</v>
      </c>
    </row>
    <row r="8163" ht="15.75" customHeight="1">
      <c r="A8163" s="13">
        <v>42210.01041664687</v>
      </c>
      <c r="B8163" s="12">
        <v>161.0</v>
      </c>
    </row>
    <row r="8164" ht="15.75" customHeight="1">
      <c r="A8164" s="13">
        <v>42210.02083331354</v>
      </c>
      <c r="B8164" s="12">
        <v>155.0</v>
      </c>
    </row>
    <row r="8165" ht="15.75" customHeight="1">
      <c r="A8165" s="13">
        <v>42210.0312499802</v>
      </c>
      <c r="B8165" s="12">
        <v>168.0</v>
      </c>
    </row>
    <row r="8166" ht="15.75" customHeight="1">
      <c r="A8166" s="13">
        <v>42210.041666646866</v>
      </c>
      <c r="B8166" s="12">
        <v>151.0</v>
      </c>
    </row>
    <row r="8167" ht="15.75" customHeight="1">
      <c r="A8167" s="13">
        <v>42210.05208331353</v>
      </c>
      <c r="B8167" s="12">
        <v>157.0</v>
      </c>
    </row>
    <row r="8168" ht="15.75" customHeight="1">
      <c r="A8168" s="13">
        <v>42210.062499980195</v>
      </c>
      <c r="B8168" s="12">
        <v>155.0</v>
      </c>
    </row>
    <row r="8169" ht="15.75" customHeight="1">
      <c r="A8169" s="13">
        <v>42210.07291664686</v>
      </c>
      <c r="B8169" s="12">
        <v>169.0</v>
      </c>
    </row>
    <row r="8170" ht="15.75" customHeight="1">
      <c r="A8170" s="13">
        <v>42210.08333331352</v>
      </c>
      <c r="B8170" s="12">
        <v>154.0</v>
      </c>
    </row>
    <row r="8171" ht="15.75" customHeight="1">
      <c r="A8171" s="13">
        <v>42210.09374998019</v>
      </c>
      <c r="B8171" s="12">
        <v>153.0</v>
      </c>
    </row>
    <row r="8172" ht="15.75" customHeight="1">
      <c r="A8172" s="13">
        <v>42210.10416664685</v>
      </c>
      <c r="B8172" s="12">
        <v>153.0</v>
      </c>
    </row>
    <row r="8173" ht="15.75" customHeight="1">
      <c r="A8173" s="13">
        <v>42210.114583313516</v>
      </c>
      <c r="B8173" s="12">
        <v>146.0</v>
      </c>
    </row>
    <row r="8174" ht="15.75" customHeight="1">
      <c r="A8174" s="13">
        <v>42210.12499998018</v>
      </c>
      <c r="B8174" s="12">
        <v>160.0</v>
      </c>
    </row>
    <row r="8175" ht="15.75" customHeight="1">
      <c r="A8175" s="13">
        <v>42210.135416646845</v>
      </c>
      <c r="B8175" s="12">
        <v>157.0</v>
      </c>
    </row>
    <row r="8176" ht="15.75" customHeight="1">
      <c r="A8176" s="13">
        <v>42210.14583331351</v>
      </c>
      <c r="B8176" s="12">
        <v>149.0</v>
      </c>
    </row>
    <row r="8177" ht="15.75" customHeight="1">
      <c r="A8177" s="13">
        <v>42210.15624998017</v>
      </c>
      <c r="B8177" s="12">
        <v>149.0</v>
      </c>
    </row>
    <row r="8178" ht="15.75" customHeight="1">
      <c r="A8178" s="13">
        <v>42210.16666664684</v>
      </c>
      <c r="B8178" s="12">
        <v>150.0</v>
      </c>
    </row>
    <row r="8179" ht="15.75" customHeight="1">
      <c r="A8179" s="13">
        <v>42210.1770833135</v>
      </c>
      <c r="B8179" s="12">
        <v>150.0</v>
      </c>
    </row>
    <row r="8180" ht="15.75" customHeight="1">
      <c r="A8180" s="13">
        <v>42210.187499980166</v>
      </c>
      <c r="B8180" s="12">
        <v>161.0</v>
      </c>
    </row>
    <row r="8181" ht="15.75" customHeight="1">
      <c r="A8181" s="13">
        <v>42210.19791664683</v>
      </c>
      <c r="B8181" s="12">
        <v>151.0</v>
      </c>
    </row>
    <row r="8182" ht="15.75" customHeight="1">
      <c r="A8182" s="13">
        <v>42210.208333313494</v>
      </c>
      <c r="B8182" s="12">
        <v>146.0</v>
      </c>
    </row>
    <row r="8183" ht="15.75" customHeight="1">
      <c r="A8183" s="13">
        <v>42210.21874998016</v>
      </c>
      <c r="B8183" s="12">
        <v>142.0</v>
      </c>
    </row>
    <row r="8184" ht="15.75" customHeight="1">
      <c r="A8184" s="13">
        <v>42210.22916664682</v>
      </c>
      <c r="B8184" s="12">
        <v>143.0</v>
      </c>
    </row>
    <row r="8185" ht="15.75" customHeight="1">
      <c r="A8185" s="13">
        <v>42210.23958331349</v>
      </c>
      <c r="B8185" s="12">
        <v>145.0</v>
      </c>
    </row>
    <row r="8186" ht="15.75" customHeight="1">
      <c r="A8186" s="13">
        <v>42210.24999998015</v>
      </c>
      <c r="B8186" s="12">
        <v>154.0</v>
      </c>
    </row>
    <row r="8187" ht="15.75" customHeight="1">
      <c r="A8187" s="13">
        <v>42210.260416646815</v>
      </c>
      <c r="B8187" s="12">
        <v>144.0</v>
      </c>
    </row>
    <row r="8188" ht="15.75" customHeight="1">
      <c r="A8188" s="13">
        <v>42210.27083331348</v>
      </c>
      <c r="B8188" s="12">
        <v>146.0</v>
      </c>
    </row>
    <row r="8189" ht="15.75" customHeight="1">
      <c r="A8189" s="13">
        <v>42210.281249980144</v>
      </c>
      <c r="B8189" s="12">
        <v>145.0</v>
      </c>
    </row>
    <row r="8190" ht="15.75" customHeight="1">
      <c r="A8190" s="13">
        <v>42210.29166664681</v>
      </c>
      <c r="B8190" s="12">
        <v>160.0</v>
      </c>
    </row>
    <row r="8191" ht="15.75" customHeight="1">
      <c r="A8191" s="13">
        <v>42210.30208331347</v>
      </c>
      <c r="B8191" s="12">
        <v>152.0</v>
      </c>
    </row>
    <row r="8192" ht="15.75" customHeight="1">
      <c r="A8192" s="13">
        <v>42210.31249998014</v>
      </c>
      <c r="B8192" s="12">
        <v>147.0</v>
      </c>
    </row>
    <row r="8193" ht="15.75" customHeight="1">
      <c r="A8193" s="13">
        <v>42210.3229166468</v>
      </c>
      <c r="B8193" s="12">
        <v>144.0</v>
      </c>
    </row>
    <row r="8194" ht="15.75" customHeight="1">
      <c r="A8194" s="13">
        <v>42210.333333313465</v>
      </c>
      <c r="B8194" s="12">
        <v>150.0</v>
      </c>
    </row>
    <row r="8195" ht="15.75" customHeight="1">
      <c r="A8195" s="13">
        <v>42210.34374998013</v>
      </c>
      <c r="B8195" s="12">
        <v>168.0</v>
      </c>
    </row>
    <row r="8196" ht="15.75" customHeight="1">
      <c r="A8196" s="13">
        <v>42210.35416664679</v>
      </c>
      <c r="B8196" s="12">
        <v>168.0</v>
      </c>
    </row>
    <row r="8197" ht="15.75" customHeight="1">
      <c r="A8197" s="13">
        <v>42210.36458331346</v>
      </c>
      <c r="B8197" s="12">
        <v>158.0</v>
      </c>
    </row>
    <row r="8198" ht="15.75" customHeight="1">
      <c r="A8198" s="13">
        <v>42210.37499998012</v>
      </c>
      <c r="B8198" s="12">
        <v>162.0</v>
      </c>
    </row>
    <row r="8199" ht="15.75" customHeight="1">
      <c r="A8199" s="13">
        <v>42210.385416646786</v>
      </c>
      <c r="B8199" s="12">
        <v>161.0</v>
      </c>
    </row>
    <row r="8200" ht="15.75" customHeight="1">
      <c r="A8200" s="13">
        <v>42210.39583331345</v>
      </c>
      <c r="B8200" s="12">
        <v>167.0</v>
      </c>
    </row>
    <row r="8201" ht="15.75" customHeight="1">
      <c r="A8201" s="13">
        <v>42210.406249980115</v>
      </c>
      <c r="B8201" s="12">
        <v>170.0</v>
      </c>
    </row>
    <row r="8202" ht="15.75" customHeight="1">
      <c r="A8202" s="13">
        <v>42210.41666664678</v>
      </c>
      <c r="B8202" s="12">
        <v>162.0</v>
      </c>
    </row>
    <row r="8203" ht="15.75" customHeight="1">
      <c r="A8203" s="13">
        <v>42210.42708331344</v>
      </c>
      <c r="B8203" s="12">
        <v>163.0</v>
      </c>
    </row>
    <row r="8204" ht="15.75" customHeight="1">
      <c r="A8204" s="13">
        <v>42210.43749998011</v>
      </c>
      <c r="B8204" s="12">
        <v>161.0</v>
      </c>
    </row>
    <row r="8205" ht="15.75" customHeight="1">
      <c r="A8205" s="13">
        <v>42210.44791664677</v>
      </c>
      <c r="B8205" s="12">
        <v>170.0</v>
      </c>
    </row>
    <row r="8206" ht="15.75" customHeight="1">
      <c r="A8206" s="13">
        <v>42210.458333313436</v>
      </c>
      <c r="B8206" s="12">
        <v>183.0</v>
      </c>
    </row>
    <row r="8207" ht="15.75" customHeight="1">
      <c r="A8207" s="13">
        <v>42210.4687499801</v>
      </c>
      <c r="B8207" s="12">
        <v>165.0</v>
      </c>
    </row>
    <row r="8208" ht="15.75" customHeight="1">
      <c r="A8208" s="13">
        <v>42210.479166646764</v>
      </c>
      <c r="B8208" s="12">
        <v>174.0</v>
      </c>
    </row>
    <row r="8209" ht="15.75" customHeight="1">
      <c r="A8209" s="13">
        <v>42210.48958331343</v>
      </c>
      <c r="B8209" s="12">
        <v>173.0</v>
      </c>
    </row>
    <row r="8210" ht="15.75" customHeight="1">
      <c r="A8210" s="13">
        <v>42210.49999998009</v>
      </c>
      <c r="B8210" s="12">
        <v>185.0</v>
      </c>
    </row>
    <row r="8211" ht="15.75" customHeight="1">
      <c r="A8211" s="13">
        <v>42210.51041664676</v>
      </c>
      <c r="B8211" s="12">
        <v>182.0</v>
      </c>
    </row>
    <row r="8212" ht="15.75" customHeight="1">
      <c r="A8212" s="13">
        <v>42210.52083331342</v>
      </c>
      <c r="B8212" s="12">
        <v>180.0</v>
      </c>
    </row>
    <row r="8213" ht="15.75" customHeight="1">
      <c r="A8213" s="13">
        <v>42210.531249980086</v>
      </c>
      <c r="B8213" s="12">
        <v>175.0</v>
      </c>
    </row>
    <row r="8214" ht="15.75" customHeight="1">
      <c r="A8214" s="13">
        <v>42210.54166664675</v>
      </c>
      <c r="B8214" s="12">
        <v>184.0</v>
      </c>
    </row>
    <row r="8215" ht="15.75" customHeight="1">
      <c r="A8215" s="13">
        <v>42210.552083313414</v>
      </c>
      <c r="B8215" s="12">
        <v>194.0</v>
      </c>
    </row>
    <row r="8216" ht="15.75" customHeight="1">
      <c r="A8216" s="13">
        <v>42210.56249998008</v>
      </c>
      <c r="B8216" s="12">
        <v>187.0</v>
      </c>
    </row>
    <row r="8217" ht="15.75" customHeight="1">
      <c r="A8217" s="13">
        <v>42210.57291664674</v>
      </c>
      <c r="B8217" s="12">
        <v>185.0</v>
      </c>
    </row>
    <row r="8218" ht="15.75" customHeight="1">
      <c r="A8218" s="13">
        <v>42210.58333331341</v>
      </c>
      <c r="B8218" s="12">
        <v>183.0</v>
      </c>
    </row>
    <row r="8219" ht="15.75" customHeight="1">
      <c r="A8219" s="13">
        <v>42210.59374998007</v>
      </c>
      <c r="B8219" s="12">
        <v>186.0</v>
      </c>
    </row>
    <row r="8220" ht="15.75" customHeight="1">
      <c r="A8220" s="13">
        <v>42210.604166646735</v>
      </c>
      <c r="B8220" s="12">
        <v>187.0</v>
      </c>
    </row>
    <row r="8221" ht="15.75" customHeight="1">
      <c r="A8221" s="13">
        <v>42210.6145833134</v>
      </c>
      <c r="B8221" s="12">
        <v>191.0</v>
      </c>
    </row>
    <row r="8222" ht="15.75" customHeight="1">
      <c r="A8222" s="13">
        <v>42210.624999980064</v>
      </c>
      <c r="B8222" s="12">
        <v>185.0</v>
      </c>
    </row>
    <row r="8223" ht="15.75" customHeight="1">
      <c r="A8223" s="13">
        <v>42210.63541664673</v>
      </c>
      <c r="B8223" s="12">
        <v>188.0</v>
      </c>
    </row>
    <row r="8224" ht="15.75" customHeight="1">
      <c r="A8224" s="13">
        <v>42210.64583331339</v>
      </c>
      <c r="B8224" s="12">
        <v>192.0</v>
      </c>
    </row>
    <row r="8225" ht="15.75" customHeight="1">
      <c r="A8225" s="13">
        <v>42210.65624998006</v>
      </c>
      <c r="B8225" s="12">
        <v>214.0</v>
      </c>
    </row>
    <row r="8226" ht="15.75" customHeight="1">
      <c r="A8226" s="13">
        <v>42210.66666664672</v>
      </c>
      <c r="B8226" s="12">
        <v>202.0</v>
      </c>
    </row>
    <row r="8227" ht="15.75" customHeight="1">
      <c r="A8227" s="13">
        <v>42210.677083313385</v>
      </c>
      <c r="B8227" s="12">
        <v>200.0</v>
      </c>
    </row>
    <row r="8228" ht="15.75" customHeight="1">
      <c r="A8228" s="13">
        <v>42210.68749998005</v>
      </c>
      <c r="B8228" s="12">
        <v>203.0</v>
      </c>
    </row>
    <row r="8229" ht="15.75" customHeight="1">
      <c r="A8229" s="13">
        <v>42210.69791664671</v>
      </c>
      <c r="B8229" s="12">
        <v>198.0</v>
      </c>
    </row>
    <row r="8230" ht="15.75" customHeight="1">
      <c r="A8230" s="13">
        <v>42210.70833331338</v>
      </c>
      <c r="B8230" s="12">
        <v>200.0</v>
      </c>
    </row>
    <row r="8231" ht="15.75" customHeight="1">
      <c r="A8231" s="13">
        <v>42210.71874998004</v>
      </c>
      <c r="B8231" s="12">
        <v>219.0</v>
      </c>
    </row>
    <row r="8232" ht="15.75" customHeight="1">
      <c r="A8232" s="13">
        <v>42210.729166646706</v>
      </c>
      <c r="B8232" s="12">
        <v>202.0</v>
      </c>
    </row>
    <row r="8233" ht="15.75" customHeight="1">
      <c r="A8233" s="13">
        <v>42210.73958331337</v>
      </c>
      <c r="B8233" s="12">
        <v>198.0</v>
      </c>
    </row>
    <row r="8234" ht="15.75" customHeight="1">
      <c r="A8234" s="13">
        <v>42210.749999980035</v>
      </c>
      <c r="B8234" s="12">
        <v>210.0</v>
      </c>
    </row>
    <row r="8235" ht="15.75" customHeight="1">
      <c r="A8235" s="13">
        <v>42210.7604166467</v>
      </c>
      <c r="B8235" s="12">
        <v>207.0</v>
      </c>
    </row>
    <row r="8236" ht="15.75" customHeight="1">
      <c r="A8236" s="13">
        <v>42210.77083331336</v>
      </c>
      <c r="B8236" s="12">
        <v>210.0</v>
      </c>
    </row>
    <row r="8237" ht="15.75" customHeight="1">
      <c r="A8237" s="13">
        <v>42210.78124998003</v>
      </c>
      <c r="B8237" s="12">
        <v>200.0</v>
      </c>
    </row>
    <row r="8238" ht="15.75" customHeight="1">
      <c r="A8238" s="13">
        <v>42210.79166664669</v>
      </c>
      <c r="B8238" s="12">
        <v>201.0</v>
      </c>
    </row>
    <row r="8239" ht="15.75" customHeight="1">
      <c r="A8239" s="13">
        <v>42210.802083313356</v>
      </c>
      <c r="B8239" s="12">
        <v>195.0</v>
      </c>
    </row>
    <row r="8240" ht="15.75" customHeight="1">
      <c r="A8240" s="13">
        <v>42210.81249998002</v>
      </c>
      <c r="B8240" s="12">
        <v>192.0</v>
      </c>
    </row>
    <row r="8241" ht="15.75" customHeight="1">
      <c r="A8241" s="13">
        <v>42210.822916646684</v>
      </c>
      <c r="B8241" s="12">
        <v>193.0</v>
      </c>
    </row>
    <row r="8242" ht="15.75" customHeight="1">
      <c r="A8242" s="13">
        <v>42210.83333331335</v>
      </c>
      <c r="B8242" s="12">
        <v>202.0</v>
      </c>
    </row>
    <row r="8243" ht="15.75" customHeight="1">
      <c r="A8243" s="13">
        <v>42210.84374998001</v>
      </c>
      <c r="B8243" s="12">
        <v>189.0</v>
      </c>
    </row>
    <row r="8244" ht="15.75" customHeight="1">
      <c r="A8244" s="13">
        <v>42210.85416664668</v>
      </c>
      <c r="B8244" s="12">
        <v>185.0</v>
      </c>
    </row>
    <row r="8245" ht="15.75" customHeight="1">
      <c r="A8245" s="13">
        <v>42210.86458331334</v>
      </c>
      <c r="B8245" s="12">
        <v>175.0</v>
      </c>
    </row>
    <row r="8246" ht="15.75" customHeight="1">
      <c r="A8246" s="13">
        <v>42210.874999980006</v>
      </c>
      <c r="B8246" s="12">
        <v>192.0</v>
      </c>
    </row>
    <row r="8247" ht="15.75" customHeight="1">
      <c r="A8247" s="13">
        <v>42210.88541664667</v>
      </c>
      <c r="B8247" s="12">
        <v>182.0</v>
      </c>
    </row>
    <row r="8248" ht="15.75" customHeight="1">
      <c r="A8248" s="13">
        <v>42210.895833313334</v>
      </c>
      <c r="B8248" s="12">
        <v>171.0</v>
      </c>
    </row>
    <row r="8249" ht="15.75" customHeight="1">
      <c r="A8249" s="13">
        <v>42210.90624998</v>
      </c>
      <c r="B8249" s="12">
        <v>183.0</v>
      </c>
    </row>
    <row r="8250" ht="15.75" customHeight="1">
      <c r="A8250" s="13">
        <v>42210.91666664666</v>
      </c>
      <c r="B8250" s="12">
        <v>170.0</v>
      </c>
    </row>
    <row r="8251" ht="15.75" customHeight="1">
      <c r="A8251" s="13">
        <v>42210.92708331333</v>
      </c>
      <c r="B8251" s="12">
        <v>161.0</v>
      </c>
    </row>
    <row r="8252" ht="15.75" customHeight="1">
      <c r="A8252" s="13">
        <v>42210.93749997999</v>
      </c>
      <c r="B8252" s="12">
        <v>176.0</v>
      </c>
    </row>
    <row r="8253" ht="15.75" customHeight="1">
      <c r="A8253" s="13">
        <v>42210.947916646655</v>
      </c>
      <c r="B8253" s="12">
        <v>181.0</v>
      </c>
    </row>
    <row r="8254" ht="15.75" customHeight="1">
      <c r="A8254" s="13">
        <v>42210.95833331332</v>
      </c>
      <c r="B8254" s="12">
        <v>160.0</v>
      </c>
    </row>
    <row r="8255" ht="15.75" customHeight="1">
      <c r="A8255" s="13">
        <v>42210.968749979984</v>
      </c>
      <c r="B8255" s="12">
        <v>173.0</v>
      </c>
    </row>
    <row r="8256" ht="15.75" customHeight="1">
      <c r="A8256" s="13">
        <v>42210.97916664665</v>
      </c>
      <c r="B8256" s="12">
        <v>161.0</v>
      </c>
    </row>
    <row r="8257" ht="15.75" customHeight="1">
      <c r="A8257" s="13">
        <v>42210.98958331331</v>
      </c>
      <c r="B8257" s="12">
        <v>169.0</v>
      </c>
    </row>
    <row r="8258" ht="15.75" customHeight="1">
      <c r="A8258" s="13">
        <v>42210.99999997998</v>
      </c>
      <c r="B8258" s="12">
        <v>182.0</v>
      </c>
    </row>
    <row r="8259" ht="15.75" customHeight="1">
      <c r="A8259" s="13">
        <v>42211.01041664664</v>
      </c>
      <c r="B8259" s="12">
        <v>169.0</v>
      </c>
    </row>
    <row r="8260" ht="15.75" customHeight="1">
      <c r="A8260" s="13">
        <v>42211.020833313305</v>
      </c>
      <c r="B8260" s="12">
        <v>164.0</v>
      </c>
    </row>
    <row r="8261" ht="15.75" customHeight="1">
      <c r="A8261" s="13">
        <v>42211.03124997997</v>
      </c>
      <c r="B8261" s="12">
        <v>162.0</v>
      </c>
    </row>
    <row r="8262" ht="15.75" customHeight="1">
      <c r="A8262" s="13">
        <v>42211.04166664663</v>
      </c>
      <c r="B8262" s="12">
        <v>178.0</v>
      </c>
    </row>
    <row r="8263" ht="15.75" customHeight="1">
      <c r="A8263" s="13">
        <v>42211.0520833133</v>
      </c>
      <c r="B8263" s="12">
        <v>164.0</v>
      </c>
    </row>
    <row r="8264" ht="15.75" customHeight="1">
      <c r="A8264" s="13">
        <v>42211.06249997996</v>
      </c>
      <c r="B8264" s="12">
        <v>158.0</v>
      </c>
    </row>
    <row r="8265" ht="15.75" customHeight="1">
      <c r="A8265" s="13">
        <v>42211.072916646626</v>
      </c>
      <c r="B8265" s="12">
        <v>164.0</v>
      </c>
    </row>
    <row r="8266" ht="15.75" customHeight="1">
      <c r="A8266" s="13">
        <v>42211.08333331329</v>
      </c>
      <c r="B8266" s="12">
        <v>172.0</v>
      </c>
    </row>
    <row r="8267" ht="15.75" customHeight="1">
      <c r="A8267" s="13">
        <v>42211.093749979955</v>
      </c>
      <c r="B8267" s="12">
        <v>167.0</v>
      </c>
    </row>
    <row r="8268" ht="15.75" customHeight="1">
      <c r="A8268" s="13">
        <v>42211.10416664662</v>
      </c>
      <c r="B8268" s="12">
        <v>160.0</v>
      </c>
    </row>
    <row r="8269" ht="15.75" customHeight="1">
      <c r="A8269" s="13">
        <v>42211.11458331328</v>
      </c>
      <c r="B8269" s="12">
        <v>158.0</v>
      </c>
    </row>
    <row r="8270" ht="15.75" customHeight="1">
      <c r="A8270" s="13">
        <v>42211.12499997995</v>
      </c>
      <c r="B8270" s="12">
        <v>170.0</v>
      </c>
    </row>
    <row r="8271" ht="15.75" customHeight="1">
      <c r="A8271" s="13">
        <v>42211.13541664661</v>
      </c>
      <c r="B8271" s="12">
        <v>163.0</v>
      </c>
    </row>
    <row r="8272" ht="15.75" customHeight="1">
      <c r="A8272" s="13">
        <v>42211.145833313276</v>
      </c>
      <c r="B8272" s="12">
        <v>159.0</v>
      </c>
    </row>
    <row r="8273" ht="15.75" customHeight="1">
      <c r="A8273" s="13">
        <v>42211.15624997994</v>
      </c>
      <c r="B8273" s="12">
        <v>158.0</v>
      </c>
    </row>
    <row r="8274" ht="15.75" customHeight="1">
      <c r="A8274" s="13">
        <v>42211.166666646604</v>
      </c>
      <c r="B8274" s="12">
        <v>152.0</v>
      </c>
    </row>
    <row r="8275" ht="15.75" customHeight="1">
      <c r="A8275" s="13">
        <v>42211.17708331327</v>
      </c>
      <c r="B8275" s="12">
        <v>175.0</v>
      </c>
    </row>
    <row r="8276" ht="15.75" customHeight="1">
      <c r="A8276" s="13">
        <v>42211.18749997993</v>
      </c>
      <c r="B8276" s="12">
        <v>166.0</v>
      </c>
    </row>
    <row r="8277" ht="15.75" customHeight="1">
      <c r="A8277" s="13">
        <v>42211.1979166466</v>
      </c>
      <c r="B8277" s="12">
        <v>157.0</v>
      </c>
    </row>
    <row r="8278" ht="15.75" customHeight="1">
      <c r="A8278" s="13">
        <v>42211.20833331326</v>
      </c>
      <c r="B8278" s="12">
        <v>158.0</v>
      </c>
    </row>
    <row r="8279" ht="15.75" customHeight="1">
      <c r="A8279" s="13">
        <v>42211.218749979926</v>
      </c>
      <c r="B8279" s="12">
        <v>170.0</v>
      </c>
    </row>
    <row r="8280" ht="15.75" customHeight="1">
      <c r="A8280" s="13">
        <v>42211.22916664659</v>
      </c>
      <c r="B8280" s="12">
        <v>161.0</v>
      </c>
    </row>
    <row r="8281" ht="15.75" customHeight="1">
      <c r="A8281" s="13">
        <v>42211.239583313254</v>
      </c>
      <c r="B8281" s="12">
        <v>156.0</v>
      </c>
    </row>
    <row r="8282" ht="15.75" customHeight="1">
      <c r="A8282" s="13">
        <v>42211.24999997992</v>
      </c>
      <c r="B8282" s="12">
        <v>154.0</v>
      </c>
    </row>
    <row r="8283" ht="15.75" customHeight="1">
      <c r="A8283" s="13">
        <v>42211.26041664658</v>
      </c>
      <c r="B8283" s="12">
        <v>151.0</v>
      </c>
    </row>
    <row r="8284" ht="15.75" customHeight="1">
      <c r="A8284" s="13">
        <v>42211.27083331325</v>
      </c>
      <c r="B8284" s="12">
        <v>172.0</v>
      </c>
    </row>
    <row r="8285" ht="15.75" customHeight="1">
      <c r="A8285" s="13">
        <v>42211.28124997991</v>
      </c>
      <c r="B8285" s="12">
        <v>158.0</v>
      </c>
    </row>
    <row r="8286" ht="15.75" customHeight="1">
      <c r="A8286" s="13">
        <v>42211.291666646575</v>
      </c>
      <c r="B8286" s="12">
        <v>164.0</v>
      </c>
    </row>
    <row r="8287" ht="15.75" customHeight="1">
      <c r="A8287" s="13">
        <v>42211.30208331324</v>
      </c>
      <c r="B8287" s="12">
        <v>165.0</v>
      </c>
    </row>
    <row r="8288" ht="15.75" customHeight="1">
      <c r="A8288" s="13">
        <v>42211.312499979904</v>
      </c>
      <c r="B8288" s="12">
        <v>176.0</v>
      </c>
    </row>
    <row r="8289" ht="15.75" customHeight="1">
      <c r="A8289" s="13">
        <v>42211.32291664657</v>
      </c>
      <c r="B8289" s="12">
        <v>174.0</v>
      </c>
    </row>
    <row r="8290" ht="15.75" customHeight="1">
      <c r="A8290" s="13">
        <v>42211.33333331323</v>
      </c>
      <c r="B8290" s="12">
        <v>168.0</v>
      </c>
    </row>
    <row r="8291" ht="15.75" customHeight="1">
      <c r="A8291" s="13">
        <v>42211.3437499799</v>
      </c>
      <c r="B8291" s="12">
        <v>173.0</v>
      </c>
    </row>
    <row r="8292" ht="15.75" customHeight="1">
      <c r="A8292" s="13">
        <v>42211.35416664656</v>
      </c>
      <c r="B8292" s="12">
        <v>170.0</v>
      </c>
    </row>
    <row r="8293" ht="15.75" customHeight="1">
      <c r="A8293" s="13">
        <v>42211.364583313225</v>
      </c>
      <c r="B8293" s="12">
        <v>187.0</v>
      </c>
    </row>
    <row r="8294" ht="15.75" customHeight="1">
      <c r="A8294" s="13">
        <v>42211.37499997989</v>
      </c>
      <c r="B8294" s="12">
        <v>179.0</v>
      </c>
    </row>
    <row r="8295" ht="15.75" customHeight="1">
      <c r="A8295" s="13">
        <v>42211.38541664655</v>
      </c>
      <c r="B8295" s="12">
        <v>171.0</v>
      </c>
    </row>
    <row r="8296" ht="15.75" customHeight="1">
      <c r="A8296" s="13">
        <v>42211.39583331322</v>
      </c>
      <c r="B8296" s="12">
        <v>169.0</v>
      </c>
    </row>
    <row r="8297" ht="15.75" customHeight="1">
      <c r="A8297" s="13">
        <v>42211.40624997988</v>
      </c>
      <c r="B8297" s="12">
        <v>178.0</v>
      </c>
    </row>
    <row r="8298" ht="15.75" customHeight="1">
      <c r="A8298" s="13">
        <v>42211.416666646546</v>
      </c>
      <c r="B8298" s="12">
        <v>190.0</v>
      </c>
    </row>
    <row r="8299" ht="15.75" customHeight="1">
      <c r="A8299" s="13">
        <v>42211.42708331321</v>
      </c>
      <c r="B8299" s="12">
        <v>176.0</v>
      </c>
    </row>
    <row r="8300" ht="15.75" customHeight="1">
      <c r="A8300" s="13">
        <v>42211.437499979875</v>
      </c>
      <c r="B8300" s="12">
        <v>186.0</v>
      </c>
    </row>
    <row r="8301" ht="15.75" customHeight="1">
      <c r="A8301" s="13">
        <v>42211.44791664654</v>
      </c>
      <c r="B8301" s="12">
        <v>181.0</v>
      </c>
    </row>
    <row r="8302" ht="15.75" customHeight="1">
      <c r="A8302" s="13">
        <v>42211.4583333132</v>
      </c>
      <c r="B8302" s="12">
        <v>196.0</v>
      </c>
    </row>
    <row r="8303" ht="15.75" customHeight="1">
      <c r="A8303" s="13">
        <v>42211.46874997987</v>
      </c>
      <c r="B8303" s="12">
        <v>197.0</v>
      </c>
    </row>
    <row r="8304" ht="15.75" customHeight="1">
      <c r="A8304" s="13">
        <v>42211.47916664653</v>
      </c>
      <c r="B8304" s="12">
        <v>190.0</v>
      </c>
    </row>
    <row r="8305" ht="15.75" customHeight="1">
      <c r="A8305" s="13">
        <v>42211.489583313196</v>
      </c>
      <c r="B8305" s="12">
        <v>192.0</v>
      </c>
    </row>
    <row r="8306" ht="15.75" customHeight="1">
      <c r="A8306" s="13">
        <v>42211.49999997986</v>
      </c>
      <c r="B8306" s="12">
        <v>189.0</v>
      </c>
    </row>
    <row r="8307" ht="15.75" customHeight="1">
      <c r="A8307" s="13">
        <v>42211.510416646524</v>
      </c>
      <c r="B8307" s="12">
        <v>207.0</v>
      </c>
    </row>
    <row r="8308" ht="15.75" customHeight="1">
      <c r="A8308" s="13">
        <v>42211.52083331319</v>
      </c>
      <c r="B8308" s="12">
        <v>202.0</v>
      </c>
    </row>
    <row r="8309" ht="15.75" customHeight="1">
      <c r="A8309" s="13">
        <v>42211.53124997985</v>
      </c>
      <c r="B8309" s="12">
        <v>198.0</v>
      </c>
    </row>
    <row r="8310" ht="15.75" customHeight="1">
      <c r="A8310" s="13">
        <v>42211.54166664652</v>
      </c>
      <c r="B8310" s="12">
        <v>199.0</v>
      </c>
    </row>
    <row r="8311" ht="15.75" customHeight="1">
      <c r="A8311" s="13">
        <v>42211.55208331318</v>
      </c>
      <c r="B8311" s="12">
        <v>204.0</v>
      </c>
    </row>
    <row r="8312" ht="15.75" customHeight="1">
      <c r="A8312" s="13">
        <v>42211.562499979846</v>
      </c>
      <c r="B8312" s="12">
        <v>199.0</v>
      </c>
    </row>
    <row r="8313" ht="15.75" customHeight="1">
      <c r="A8313" s="13">
        <v>42211.57291664651</v>
      </c>
      <c r="B8313" s="12">
        <v>217.0</v>
      </c>
    </row>
    <row r="8314" ht="15.75" customHeight="1">
      <c r="A8314" s="13">
        <v>42211.583333313174</v>
      </c>
      <c r="B8314" s="12">
        <v>192.0</v>
      </c>
    </row>
    <row r="8315" ht="15.75" customHeight="1">
      <c r="A8315" s="13">
        <v>42211.59374997984</v>
      </c>
      <c r="B8315" s="12">
        <v>211.0</v>
      </c>
    </row>
    <row r="8316" ht="15.75" customHeight="1">
      <c r="A8316" s="13">
        <v>42211.6041666465</v>
      </c>
      <c r="B8316" s="12">
        <v>196.0</v>
      </c>
    </row>
    <row r="8317" ht="15.75" customHeight="1">
      <c r="A8317" s="13">
        <v>42211.61458331317</v>
      </c>
      <c r="B8317" s="12">
        <v>227.0</v>
      </c>
    </row>
    <row r="8318" ht="15.75" customHeight="1">
      <c r="A8318" s="13">
        <v>42211.62499997983</v>
      </c>
      <c r="B8318" s="12">
        <v>201.0</v>
      </c>
    </row>
    <row r="8319" ht="15.75" customHeight="1">
      <c r="A8319" s="13">
        <v>42211.635416646495</v>
      </c>
      <c r="B8319" s="12">
        <v>207.0</v>
      </c>
    </row>
    <row r="8320" ht="15.75" customHeight="1">
      <c r="A8320" s="13">
        <v>42211.64583331316</v>
      </c>
      <c r="B8320" s="12">
        <v>209.0</v>
      </c>
    </row>
    <row r="8321" ht="15.75" customHeight="1">
      <c r="A8321" s="13">
        <v>42211.656249979824</v>
      </c>
      <c r="B8321" s="12">
        <v>208.0</v>
      </c>
    </row>
    <row r="8322" ht="15.75" customHeight="1">
      <c r="A8322" s="13">
        <v>42211.66666664649</v>
      </c>
      <c r="B8322" s="12">
        <v>204.0</v>
      </c>
    </row>
    <row r="8323" ht="15.75" customHeight="1">
      <c r="A8323" s="13">
        <v>42211.67708331315</v>
      </c>
      <c r="B8323" s="12">
        <v>223.0</v>
      </c>
    </row>
    <row r="8324" ht="15.75" customHeight="1">
      <c r="A8324" s="13">
        <v>42211.68749997982</v>
      </c>
      <c r="B8324" s="12">
        <v>205.0</v>
      </c>
    </row>
    <row r="8325" ht="15.75" customHeight="1">
      <c r="A8325" s="13">
        <v>42211.69791664648</v>
      </c>
      <c r="B8325" s="12">
        <v>208.0</v>
      </c>
    </row>
    <row r="8326" ht="15.75" customHeight="1">
      <c r="A8326" s="13">
        <v>42211.708333313145</v>
      </c>
      <c r="B8326" s="12">
        <v>206.0</v>
      </c>
    </row>
    <row r="8327" ht="15.75" customHeight="1">
      <c r="A8327" s="13">
        <v>42211.71874997981</v>
      </c>
      <c r="B8327" s="12">
        <v>214.0</v>
      </c>
    </row>
    <row r="8328" ht="15.75" customHeight="1">
      <c r="A8328" s="13">
        <v>42211.72916664647</v>
      </c>
      <c r="B8328" s="12">
        <v>227.0</v>
      </c>
    </row>
    <row r="8329" ht="15.75" customHeight="1">
      <c r="A8329" s="13">
        <v>42211.73958331314</v>
      </c>
      <c r="B8329" s="12">
        <v>213.0</v>
      </c>
    </row>
    <row r="8330" ht="15.75" customHeight="1">
      <c r="A8330" s="13">
        <v>42211.7499999798</v>
      </c>
      <c r="B8330" s="12">
        <v>213.0</v>
      </c>
    </row>
    <row r="8331" ht="15.75" customHeight="1">
      <c r="A8331" s="13">
        <v>42211.760416646466</v>
      </c>
      <c r="B8331" s="12">
        <v>213.0</v>
      </c>
    </row>
    <row r="8332" ht="15.75" customHeight="1">
      <c r="A8332" s="13">
        <v>42211.77083331313</v>
      </c>
      <c r="B8332" s="12">
        <v>211.0</v>
      </c>
    </row>
    <row r="8333" ht="15.75" customHeight="1">
      <c r="A8333" s="13">
        <v>42211.781249979795</v>
      </c>
      <c r="B8333" s="12">
        <v>202.0</v>
      </c>
    </row>
    <row r="8334" ht="15.75" customHeight="1">
      <c r="A8334" s="13">
        <v>42211.79166664646</v>
      </c>
      <c r="B8334" s="12">
        <v>212.0</v>
      </c>
    </row>
    <row r="8335" ht="15.75" customHeight="1">
      <c r="A8335" s="13">
        <v>42211.80208331312</v>
      </c>
      <c r="B8335" s="12">
        <v>219.0</v>
      </c>
    </row>
    <row r="8336" ht="15.75" customHeight="1">
      <c r="A8336" s="13">
        <v>42211.81249997979</v>
      </c>
      <c r="B8336" s="12">
        <v>198.0</v>
      </c>
    </row>
    <row r="8337" ht="15.75" customHeight="1">
      <c r="A8337" s="13">
        <v>42211.82291664645</v>
      </c>
      <c r="B8337" s="12">
        <v>199.0</v>
      </c>
    </row>
    <row r="8338" ht="15.75" customHeight="1">
      <c r="A8338" s="13">
        <v>42211.833333313116</v>
      </c>
      <c r="B8338" s="12">
        <v>198.0</v>
      </c>
    </row>
    <row r="8339" ht="15.75" customHeight="1">
      <c r="A8339" s="13">
        <v>42211.84374997978</v>
      </c>
      <c r="B8339" s="12">
        <v>194.0</v>
      </c>
    </row>
    <row r="8340" ht="15.75" customHeight="1">
      <c r="A8340" s="13">
        <v>42211.854166646444</v>
      </c>
      <c r="B8340" s="12">
        <v>206.0</v>
      </c>
    </row>
    <row r="8341" ht="15.75" customHeight="1">
      <c r="A8341" s="13">
        <v>42211.86458331311</v>
      </c>
      <c r="B8341" s="12">
        <v>192.0</v>
      </c>
    </row>
    <row r="8342" ht="15.75" customHeight="1">
      <c r="A8342" s="13">
        <v>42211.87499997977</v>
      </c>
      <c r="B8342" s="12">
        <v>190.0</v>
      </c>
    </row>
    <row r="8343" ht="15.75" customHeight="1">
      <c r="A8343" s="13">
        <v>42211.88541664644</v>
      </c>
      <c r="B8343" s="12">
        <v>180.0</v>
      </c>
    </row>
    <row r="8344" ht="15.75" customHeight="1">
      <c r="A8344" s="13">
        <v>42211.8958333131</v>
      </c>
      <c r="B8344" s="12">
        <v>185.0</v>
      </c>
    </row>
    <row r="8345" ht="15.75" customHeight="1">
      <c r="A8345" s="13">
        <v>42211.906249979766</v>
      </c>
      <c r="B8345" s="12">
        <v>182.0</v>
      </c>
    </row>
    <row r="8346" ht="15.75" customHeight="1">
      <c r="A8346" s="13">
        <v>42211.91666664643</v>
      </c>
      <c r="B8346" s="12">
        <v>174.0</v>
      </c>
    </row>
    <row r="8347" ht="15.75" customHeight="1">
      <c r="A8347" s="13">
        <v>42211.927083313094</v>
      </c>
      <c r="B8347" s="12">
        <v>170.0</v>
      </c>
    </row>
    <row r="8348" ht="15.75" customHeight="1">
      <c r="A8348" s="13">
        <v>42211.93749997976</v>
      </c>
      <c r="B8348" s="12">
        <v>175.0</v>
      </c>
    </row>
    <row r="8349" ht="15.75" customHeight="1">
      <c r="A8349" s="13">
        <v>42211.94791664642</v>
      </c>
      <c r="B8349" s="12">
        <v>185.0</v>
      </c>
    </row>
    <row r="8350" ht="15.75" customHeight="1">
      <c r="A8350" s="13">
        <v>42211.95833331309</v>
      </c>
      <c r="B8350" s="12">
        <v>165.0</v>
      </c>
    </row>
    <row r="8351" ht="15.75" customHeight="1">
      <c r="A8351" s="13">
        <v>42211.96874997975</v>
      </c>
      <c r="B8351" s="12">
        <v>174.0</v>
      </c>
    </row>
    <row r="8352" ht="15.75" customHeight="1">
      <c r="A8352" s="13">
        <v>42211.979166646415</v>
      </c>
      <c r="B8352" s="12">
        <v>167.0</v>
      </c>
    </row>
    <row r="8353" ht="15.75" customHeight="1">
      <c r="A8353" s="13">
        <v>42211.98958331308</v>
      </c>
      <c r="B8353" s="12">
        <v>179.0</v>
      </c>
    </row>
    <row r="8354" ht="15.75" customHeight="1">
      <c r="A8354" s="13">
        <v>42211.999999979744</v>
      </c>
      <c r="B8354" s="12">
        <v>162.0</v>
      </c>
    </row>
    <row r="8355" ht="15.75" customHeight="1">
      <c r="A8355" s="13">
        <v>42212.01041664641</v>
      </c>
      <c r="B8355" s="12">
        <v>159.0</v>
      </c>
    </row>
    <row r="8356" ht="15.75" customHeight="1">
      <c r="A8356" s="13">
        <v>42212.02083331307</v>
      </c>
      <c r="B8356" s="12">
        <v>159.0</v>
      </c>
    </row>
    <row r="8357" ht="15.75" customHeight="1">
      <c r="A8357" s="13">
        <v>42212.03124997974</v>
      </c>
      <c r="B8357" s="12">
        <v>171.0</v>
      </c>
    </row>
    <row r="8358" ht="15.75" customHeight="1">
      <c r="A8358" s="13">
        <v>42212.0416666464</v>
      </c>
      <c r="B8358" s="12">
        <v>158.0</v>
      </c>
    </row>
    <row r="8359" ht="15.75" customHeight="1">
      <c r="A8359" s="13">
        <v>42212.052083313065</v>
      </c>
      <c r="B8359" s="12">
        <v>154.0</v>
      </c>
    </row>
    <row r="8360" ht="15.75" customHeight="1">
      <c r="A8360" s="13">
        <v>42212.06249997973</v>
      </c>
      <c r="B8360" s="12">
        <v>162.0</v>
      </c>
    </row>
    <row r="8361" ht="15.75" customHeight="1">
      <c r="A8361" s="13">
        <v>42212.07291664639</v>
      </c>
      <c r="B8361" s="12">
        <v>153.0</v>
      </c>
    </row>
    <row r="8362" ht="15.75" customHeight="1">
      <c r="A8362" s="13">
        <v>42212.08333331306</v>
      </c>
      <c r="B8362" s="12">
        <v>179.0</v>
      </c>
    </row>
    <row r="8363" ht="15.75" customHeight="1">
      <c r="A8363" s="13">
        <v>42212.09374997972</v>
      </c>
      <c r="B8363" s="12">
        <v>149.0</v>
      </c>
    </row>
    <row r="8364" ht="15.75" customHeight="1">
      <c r="A8364" s="13">
        <v>42212.104166646386</v>
      </c>
      <c r="B8364" s="12">
        <v>157.0</v>
      </c>
    </row>
    <row r="8365" ht="15.75" customHeight="1">
      <c r="A8365" s="13">
        <v>42212.11458331305</v>
      </c>
      <c r="B8365" s="12">
        <v>151.0</v>
      </c>
    </row>
    <row r="8366" ht="15.75" customHeight="1">
      <c r="A8366" s="13">
        <v>42212.124999979715</v>
      </c>
      <c r="B8366" s="12">
        <v>171.0</v>
      </c>
    </row>
    <row r="8367" ht="15.75" customHeight="1">
      <c r="A8367" s="13">
        <v>42212.13541664638</v>
      </c>
      <c r="B8367" s="12">
        <v>150.0</v>
      </c>
    </row>
    <row r="8368" ht="15.75" customHeight="1">
      <c r="A8368" s="13">
        <v>42212.14583331304</v>
      </c>
      <c r="B8368" s="12">
        <v>155.0</v>
      </c>
    </row>
    <row r="8369" ht="15.75" customHeight="1">
      <c r="A8369" s="13">
        <v>42212.15624997971</v>
      </c>
      <c r="B8369" s="12">
        <v>147.0</v>
      </c>
    </row>
    <row r="8370" ht="15.75" customHeight="1">
      <c r="A8370" s="13">
        <v>42212.16666664637</v>
      </c>
      <c r="B8370" s="12">
        <v>147.0</v>
      </c>
    </row>
    <row r="8371" ht="15.75" customHeight="1">
      <c r="A8371" s="13">
        <v>42212.177083313036</v>
      </c>
      <c r="B8371" s="12">
        <v>159.0</v>
      </c>
    </row>
    <row r="8372" ht="15.75" customHeight="1">
      <c r="A8372" s="13">
        <v>42212.1874999797</v>
      </c>
      <c r="B8372" s="12">
        <v>152.0</v>
      </c>
    </row>
    <row r="8373" ht="15.75" customHeight="1">
      <c r="A8373" s="13">
        <v>42212.197916646364</v>
      </c>
      <c r="B8373" s="12">
        <v>154.0</v>
      </c>
    </row>
    <row r="8374" ht="15.75" customHeight="1">
      <c r="A8374" s="13">
        <v>42212.20833331303</v>
      </c>
      <c r="B8374" s="12">
        <v>150.0</v>
      </c>
    </row>
    <row r="8375" ht="15.75" customHeight="1">
      <c r="A8375" s="13">
        <v>42212.21874997969</v>
      </c>
      <c r="B8375" s="12">
        <v>145.0</v>
      </c>
    </row>
    <row r="8376" ht="15.75" customHeight="1">
      <c r="A8376" s="13">
        <v>42212.22916664636</v>
      </c>
      <c r="B8376" s="12">
        <v>155.0</v>
      </c>
    </row>
    <row r="8377" ht="15.75" customHeight="1">
      <c r="A8377" s="13">
        <v>42212.23958331302</v>
      </c>
      <c r="B8377" s="12">
        <v>153.0</v>
      </c>
    </row>
    <row r="8378" ht="15.75" customHeight="1">
      <c r="A8378" s="13">
        <v>42212.249999979686</v>
      </c>
      <c r="B8378" s="12">
        <v>147.0</v>
      </c>
    </row>
    <row r="8379" ht="15.75" customHeight="1">
      <c r="A8379" s="13">
        <v>42212.26041664635</v>
      </c>
      <c r="B8379" s="12">
        <v>143.0</v>
      </c>
    </row>
    <row r="8380" ht="15.75" customHeight="1">
      <c r="A8380" s="13">
        <v>42212.270833313014</v>
      </c>
      <c r="B8380" s="12">
        <v>145.0</v>
      </c>
    </row>
    <row r="8381" ht="15.75" customHeight="1">
      <c r="A8381" s="13">
        <v>42212.28124997968</v>
      </c>
      <c r="B8381" s="12">
        <v>153.0</v>
      </c>
    </row>
    <row r="8382" ht="15.75" customHeight="1">
      <c r="A8382" s="13">
        <v>42212.29166664634</v>
      </c>
      <c r="B8382" s="12">
        <v>165.0</v>
      </c>
    </row>
    <row r="8383" ht="15.75" customHeight="1">
      <c r="A8383" s="13">
        <v>42212.30208331301</v>
      </c>
      <c r="B8383" s="12">
        <v>159.0</v>
      </c>
    </row>
    <row r="8384" ht="15.75" customHeight="1">
      <c r="A8384" s="13">
        <v>42212.31249997967</v>
      </c>
      <c r="B8384" s="12">
        <v>158.0</v>
      </c>
    </row>
    <row r="8385" ht="15.75" customHeight="1">
      <c r="A8385" s="13">
        <v>42212.322916646335</v>
      </c>
      <c r="B8385" s="12">
        <v>157.0</v>
      </c>
    </row>
    <row r="8386" ht="15.75" customHeight="1">
      <c r="A8386" s="13">
        <v>42212.333333313</v>
      </c>
      <c r="B8386" s="12">
        <v>162.0</v>
      </c>
    </row>
    <row r="8387" ht="15.75" customHeight="1">
      <c r="A8387" s="13">
        <v>42212.343749979664</v>
      </c>
      <c r="B8387" s="12">
        <v>176.0</v>
      </c>
    </row>
    <row r="8388" ht="15.75" customHeight="1">
      <c r="A8388" s="13">
        <v>42212.35416664633</v>
      </c>
      <c r="B8388" s="12">
        <v>177.0</v>
      </c>
    </row>
    <row r="8389" ht="15.75" customHeight="1">
      <c r="A8389" s="13">
        <v>42212.36458331299</v>
      </c>
      <c r="B8389" s="12">
        <v>166.0</v>
      </c>
    </row>
    <row r="8390" ht="15.75" customHeight="1">
      <c r="A8390" s="13">
        <v>42212.37499997966</v>
      </c>
      <c r="B8390" s="12">
        <v>176.0</v>
      </c>
    </row>
    <row r="8391" ht="15.75" customHeight="1">
      <c r="A8391" s="13">
        <v>42212.38541664632</v>
      </c>
      <c r="B8391" s="12">
        <v>179.0</v>
      </c>
    </row>
    <row r="8392" ht="15.75" customHeight="1">
      <c r="A8392" s="13">
        <v>42212.395833312985</v>
      </c>
      <c r="B8392" s="12">
        <v>188.0</v>
      </c>
    </row>
    <row r="8393" ht="15.75" customHeight="1">
      <c r="A8393" s="13">
        <v>42212.40624997965</v>
      </c>
      <c r="B8393" s="12">
        <v>196.0</v>
      </c>
    </row>
    <row r="8394" ht="15.75" customHeight="1">
      <c r="A8394" s="13">
        <v>42212.41666664631</v>
      </c>
      <c r="B8394" s="12">
        <v>197.0</v>
      </c>
    </row>
    <row r="8395" ht="15.75" customHeight="1">
      <c r="A8395" s="13">
        <v>42212.42708331298</v>
      </c>
      <c r="B8395" s="12">
        <v>195.0</v>
      </c>
    </row>
    <row r="8396" ht="15.75" customHeight="1">
      <c r="A8396" s="13">
        <v>42212.43749997964</v>
      </c>
      <c r="B8396" s="12">
        <v>197.0</v>
      </c>
    </row>
    <row r="8397" ht="15.75" customHeight="1">
      <c r="A8397" s="13">
        <v>42212.447916646306</v>
      </c>
      <c r="B8397" s="12">
        <v>215.0</v>
      </c>
    </row>
    <row r="8398" ht="15.75" customHeight="1">
      <c r="A8398" s="13">
        <v>42212.45833331297</v>
      </c>
      <c r="B8398" s="12">
        <v>201.0</v>
      </c>
    </row>
    <row r="8399" ht="15.75" customHeight="1">
      <c r="A8399" s="13">
        <v>42212.468749979635</v>
      </c>
      <c r="B8399" s="12">
        <v>209.0</v>
      </c>
    </row>
    <row r="8400" ht="15.75" customHeight="1">
      <c r="A8400" s="13">
        <v>42212.4791666463</v>
      </c>
      <c r="B8400" s="12">
        <v>203.0</v>
      </c>
    </row>
    <row r="8401" ht="15.75" customHeight="1">
      <c r="A8401" s="13">
        <v>42212.48958331296</v>
      </c>
      <c r="B8401" s="12">
        <v>209.0</v>
      </c>
    </row>
    <row r="8402" ht="15.75" customHeight="1">
      <c r="A8402" s="13">
        <v>42212.49999997963</v>
      </c>
      <c r="B8402" s="12">
        <v>219.0</v>
      </c>
    </row>
    <row r="8403" ht="15.75" customHeight="1">
      <c r="A8403" s="13">
        <v>42212.51041664629</v>
      </c>
      <c r="B8403" s="12">
        <v>208.0</v>
      </c>
    </row>
    <row r="8404" ht="15.75" customHeight="1">
      <c r="A8404" s="13">
        <v>42212.520833312956</v>
      </c>
      <c r="B8404" s="12">
        <v>213.0</v>
      </c>
    </row>
    <row r="8405" ht="15.75" customHeight="1">
      <c r="A8405" s="13">
        <v>42212.53124997962</v>
      </c>
      <c r="B8405" s="12">
        <v>221.0</v>
      </c>
    </row>
    <row r="8406" ht="15.75" customHeight="1">
      <c r="A8406" s="13">
        <v>42212.541666646284</v>
      </c>
      <c r="B8406" s="12">
        <v>216.0</v>
      </c>
    </row>
    <row r="8407" ht="15.75" customHeight="1">
      <c r="A8407" s="13">
        <v>42212.55208331295</v>
      </c>
      <c r="B8407" s="12">
        <v>236.0</v>
      </c>
    </row>
    <row r="8408" ht="15.75" customHeight="1">
      <c r="A8408" s="13">
        <v>42212.56249997961</v>
      </c>
      <c r="B8408" s="12">
        <v>214.0</v>
      </c>
    </row>
    <row r="8409" ht="15.75" customHeight="1">
      <c r="A8409" s="13">
        <v>42212.57291664628</v>
      </c>
      <c r="B8409" s="12">
        <v>225.0</v>
      </c>
    </row>
    <row r="8410" ht="15.75" customHeight="1">
      <c r="A8410" s="13">
        <v>42212.58333331294</v>
      </c>
      <c r="B8410" s="12">
        <v>226.0</v>
      </c>
    </row>
    <row r="8411" ht="15.75" customHeight="1">
      <c r="A8411" s="13">
        <v>42212.593749979605</v>
      </c>
      <c r="B8411" s="12">
        <v>231.0</v>
      </c>
    </row>
    <row r="8412" ht="15.75" customHeight="1">
      <c r="A8412" s="13">
        <v>42212.60416664627</v>
      </c>
      <c r="B8412" s="12">
        <v>237.0</v>
      </c>
    </row>
    <row r="8413" ht="15.75" customHeight="1">
      <c r="A8413" s="13">
        <v>42212.614583312934</v>
      </c>
      <c r="B8413" s="12">
        <v>234.0</v>
      </c>
    </row>
    <row r="8414" ht="15.75" customHeight="1">
      <c r="A8414" s="13">
        <v>42212.6249999796</v>
      </c>
      <c r="B8414" s="12">
        <v>238.0</v>
      </c>
    </row>
    <row r="8415" ht="15.75" customHeight="1">
      <c r="A8415" s="13">
        <v>42212.63541664626</v>
      </c>
      <c r="B8415" s="12">
        <v>240.0</v>
      </c>
    </row>
    <row r="8416" ht="15.75" customHeight="1">
      <c r="A8416" s="13">
        <v>42212.64583331293</v>
      </c>
      <c r="B8416" s="12">
        <v>248.0</v>
      </c>
    </row>
    <row r="8417" ht="15.75" customHeight="1">
      <c r="A8417" s="13">
        <v>42212.65624997959</v>
      </c>
      <c r="B8417" s="12">
        <v>242.0</v>
      </c>
    </row>
    <row r="8418" ht="15.75" customHeight="1">
      <c r="A8418" s="13">
        <v>42212.666666646255</v>
      </c>
      <c r="B8418" s="12">
        <v>251.0</v>
      </c>
    </row>
    <row r="8419" ht="15.75" customHeight="1">
      <c r="A8419" s="13">
        <v>42212.67708331292</v>
      </c>
      <c r="B8419" s="12">
        <v>237.0</v>
      </c>
    </row>
    <row r="8420" ht="15.75" customHeight="1">
      <c r="A8420" s="13">
        <v>42212.687499979584</v>
      </c>
      <c r="B8420" s="12">
        <v>255.0</v>
      </c>
    </row>
    <row r="8421" ht="15.75" customHeight="1">
      <c r="A8421" s="13">
        <v>42212.69791664625</v>
      </c>
      <c r="B8421" s="12">
        <v>264.0</v>
      </c>
    </row>
    <row r="8422" ht="15.75" customHeight="1">
      <c r="A8422" s="13">
        <v>42212.70833331291</v>
      </c>
      <c r="B8422" s="12">
        <v>246.0</v>
      </c>
    </row>
    <row r="8423" ht="15.75" customHeight="1">
      <c r="A8423" s="13">
        <v>42212.71874997958</v>
      </c>
      <c r="B8423" s="12">
        <v>248.0</v>
      </c>
    </row>
    <row r="8424" ht="15.75" customHeight="1">
      <c r="A8424" s="13">
        <v>42212.72916664624</v>
      </c>
      <c r="B8424" s="12">
        <v>246.0</v>
      </c>
    </row>
    <row r="8425" ht="15.75" customHeight="1">
      <c r="A8425" s="13">
        <v>42212.739583312905</v>
      </c>
      <c r="B8425" s="12">
        <v>251.0</v>
      </c>
    </row>
    <row r="8426" ht="15.75" customHeight="1">
      <c r="A8426" s="13">
        <v>42212.74999997957</v>
      </c>
      <c r="B8426" s="12">
        <v>260.0</v>
      </c>
    </row>
    <row r="8427" ht="15.75" customHeight="1">
      <c r="A8427" s="13">
        <v>42212.76041664623</v>
      </c>
      <c r="B8427" s="12">
        <v>229.0</v>
      </c>
    </row>
    <row r="8428" ht="15.75" customHeight="1">
      <c r="A8428" s="13">
        <v>42212.7708333129</v>
      </c>
      <c r="B8428" s="12">
        <v>240.0</v>
      </c>
    </row>
    <row r="8429" ht="15.75" customHeight="1">
      <c r="A8429" s="13">
        <v>42212.78124997956</v>
      </c>
      <c r="B8429" s="12">
        <v>233.0</v>
      </c>
    </row>
    <row r="8430" ht="15.75" customHeight="1">
      <c r="A8430" s="13">
        <v>42212.791666646226</v>
      </c>
      <c r="B8430" s="12">
        <v>244.0</v>
      </c>
    </row>
    <row r="8431" ht="15.75" customHeight="1">
      <c r="A8431" s="13">
        <v>42212.80208331289</v>
      </c>
      <c r="B8431" s="12">
        <v>238.0</v>
      </c>
    </row>
    <row r="8432" ht="15.75" customHeight="1">
      <c r="A8432" s="13">
        <v>42212.812499979555</v>
      </c>
      <c r="B8432" s="12">
        <v>226.0</v>
      </c>
    </row>
    <row r="8433" ht="15.75" customHeight="1">
      <c r="A8433" s="13">
        <v>42212.82291664622</v>
      </c>
      <c r="B8433" s="12">
        <v>216.0</v>
      </c>
    </row>
    <row r="8434" ht="15.75" customHeight="1">
      <c r="A8434" s="13">
        <v>42212.83333331288</v>
      </c>
      <c r="B8434" s="12">
        <v>222.0</v>
      </c>
    </row>
    <row r="8435" ht="15.75" customHeight="1">
      <c r="A8435" s="13">
        <v>42212.84374997955</v>
      </c>
      <c r="B8435" s="12">
        <v>208.0</v>
      </c>
    </row>
    <row r="8436" ht="15.75" customHeight="1">
      <c r="A8436" s="13">
        <v>42212.85416664621</v>
      </c>
      <c r="B8436" s="12">
        <v>216.0</v>
      </c>
    </row>
    <row r="8437" ht="15.75" customHeight="1">
      <c r="A8437" s="13">
        <v>42212.864583312876</v>
      </c>
      <c r="B8437" s="12">
        <v>215.0</v>
      </c>
    </row>
    <row r="8438" ht="15.75" customHeight="1">
      <c r="A8438" s="13">
        <v>42212.87499997954</v>
      </c>
      <c r="B8438" s="12">
        <v>203.0</v>
      </c>
    </row>
    <row r="8439" ht="15.75" customHeight="1">
      <c r="A8439" s="13">
        <v>42212.885416646204</v>
      </c>
      <c r="B8439" s="12">
        <v>191.0</v>
      </c>
    </row>
    <row r="8440" ht="15.75" customHeight="1">
      <c r="A8440" s="13">
        <v>42212.89583331287</v>
      </c>
      <c r="B8440" s="12">
        <v>190.0</v>
      </c>
    </row>
    <row r="8441" ht="15.75" customHeight="1">
      <c r="A8441" s="13">
        <v>42212.90624997953</v>
      </c>
      <c r="B8441" s="12">
        <v>199.0</v>
      </c>
    </row>
    <row r="8442" ht="15.75" customHeight="1">
      <c r="A8442" s="13">
        <v>42212.9166666462</v>
      </c>
      <c r="B8442" s="12">
        <v>189.0</v>
      </c>
    </row>
    <row r="8443" ht="15.75" customHeight="1">
      <c r="A8443" s="13">
        <v>42212.92708331286</v>
      </c>
      <c r="B8443" s="12">
        <v>188.0</v>
      </c>
    </row>
    <row r="8444" ht="15.75" customHeight="1">
      <c r="A8444" s="13">
        <v>42212.937499979525</v>
      </c>
      <c r="B8444" s="12">
        <v>193.0</v>
      </c>
    </row>
    <row r="8445" ht="15.75" customHeight="1">
      <c r="A8445" s="13">
        <v>42212.94791664619</v>
      </c>
      <c r="B8445" s="12">
        <v>193.0</v>
      </c>
    </row>
    <row r="8446" ht="15.75" customHeight="1">
      <c r="A8446" s="13">
        <v>42212.958333312854</v>
      </c>
      <c r="B8446" s="12">
        <v>203.0</v>
      </c>
    </row>
    <row r="8447" ht="15.75" customHeight="1">
      <c r="A8447" s="13">
        <v>42212.96874997952</v>
      </c>
      <c r="B8447" s="12">
        <v>182.0</v>
      </c>
    </row>
    <row r="8448" ht="15.75" customHeight="1">
      <c r="A8448" s="13">
        <v>42212.97916664618</v>
      </c>
      <c r="B8448" s="12">
        <v>181.0</v>
      </c>
    </row>
    <row r="8449" ht="15.75" customHeight="1">
      <c r="A8449" s="13">
        <v>42212.98958331285</v>
      </c>
      <c r="B8449" s="12">
        <v>181.0</v>
      </c>
    </row>
    <row r="8450" ht="15.75" customHeight="1">
      <c r="A8450" s="13">
        <v>42212.99999997951</v>
      </c>
      <c r="B8450" s="12">
        <v>194.0</v>
      </c>
    </row>
    <row r="8451" ht="15.75" customHeight="1">
      <c r="A8451" s="13">
        <v>42213.010416646175</v>
      </c>
      <c r="B8451" s="12">
        <v>173.0</v>
      </c>
    </row>
    <row r="8452" ht="15.75" customHeight="1">
      <c r="A8452" s="13">
        <v>42213.02083331284</v>
      </c>
      <c r="B8452" s="12">
        <v>176.0</v>
      </c>
    </row>
    <row r="8453" ht="15.75" customHeight="1">
      <c r="A8453" s="13">
        <v>42213.0312499795</v>
      </c>
      <c r="B8453" s="12">
        <v>169.0</v>
      </c>
    </row>
    <row r="8454" ht="15.75" customHeight="1">
      <c r="A8454" s="13">
        <v>42213.04166664617</v>
      </c>
      <c r="B8454" s="12">
        <v>174.0</v>
      </c>
    </row>
    <row r="8455" ht="15.75" customHeight="1">
      <c r="A8455" s="13">
        <v>42213.05208331283</v>
      </c>
      <c r="B8455" s="12">
        <v>172.0</v>
      </c>
    </row>
    <row r="8456" ht="15.75" customHeight="1">
      <c r="A8456" s="13">
        <v>42213.062499979496</v>
      </c>
      <c r="B8456" s="12">
        <v>161.0</v>
      </c>
    </row>
    <row r="8457" ht="15.75" customHeight="1">
      <c r="A8457" s="13">
        <v>42213.07291664616</v>
      </c>
      <c r="B8457" s="12">
        <v>159.0</v>
      </c>
    </row>
    <row r="8458" ht="15.75" customHeight="1">
      <c r="A8458" s="13">
        <v>42213.083333312825</v>
      </c>
      <c r="B8458" s="12">
        <v>165.0</v>
      </c>
    </row>
    <row r="8459" ht="15.75" customHeight="1">
      <c r="A8459" s="13">
        <v>42213.09374997949</v>
      </c>
      <c r="B8459" s="12">
        <v>171.0</v>
      </c>
    </row>
    <row r="8460" ht="15.75" customHeight="1">
      <c r="A8460" s="13">
        <v>42213.10416664615</v>
      </c>
      <c r="B8460" s="12">
        <v>161.0</v>
      </c>
    </row>
    <row r="8461" ht="15.75" customHeight="1">
      <c r="A8461" s="13">
        <v>42213.11458331282</v>
      </c>
      <c r="B8461" s="12">
        <v>152.0</v>
      </c>
    </row>
    <row r="8462" ht="15.75" customHeight="1">
      <c r="A8462" s="13">
        <v>42213.12499997948</v>
      </c>
      <c r="B8462" s="12">
        <v>158.0</v>
      </c>
    </row>
    <row r="8463" ht="15.75" customHeight="1">
      <c r="A8463" s="13">
        <v>42213.135416646146</v>
      </c>
      <c r="B8463" s="12">
        <v>170.0</v>
      </c>
    </row>
    <row r="8464" ht="15.75" customHeight="1">
      <c r="A8464" s="13">
        <v>42213.14583331281</v>
      </c>
      <c r="B8464" s="12">
        <v>157.0</v>
      </c>
    </row>
    <row r="8465" ht="15.75" customHeight="1">
      <c r="A8465" s="13">
        <v>42213.156249979475</v>
      </c>
      <c r="B8465" s="12">
        <v>152.0</v>
      </c>
    </row>
    <row r="8466" ht="15.75" customHeight="1">
      <c r="A8466" s="13">
        <v>42213.16666664614</v>
      </c>
      <c r="B8466" s="12">
        <v>157.0</v>
      </c>
    </row>
    <row r="8467" ht="15.75" customHeight="1">
      <c r="A8467" s="13">
        <v>42213.1770833128</v>
      </c>
      <c r="B8467" s="12">
        <v>149.0</v>
      </c>
    </row>
    <row r="8468" ht="15.75" customHeight="1">
      <c r="A8468" s="13">
        <v>42213.18749997947</v>
      </c>
      <c r="B8468" s="12">
        <v>169.0</v>
      </c>
    </row>
    <row r="8469" ht="15.75" customHeight="1">
      <c r="A8469" s="13">
        <v>42213.19791664613</v>
      </c>
      <c r="B8469" s="12">
        <v>154.0</v>
      </c>
    </row>
    <row r="8470" ht="15.75" customHeight="1">
      <c r="A8470" s="13">
        <v>42213.208333312796</v>
      </c>
      <c r="B8470" s="12">
        <v>159.0</v>
      </c>
    </row>
    <row r="8471" ht="15.75" customHeight="1">
      <c r="A8471" s="13">
        <v>42213.21874997946</v>
      </c>
      <c r="B8471" s="12">
        <v>151.0</v>
      </c>
    </row>
    <row r="8472" ht="15.75" customHeight="1">
      <c r="A8472" s="13">
        <v>42213.229166646124</v>
      </c>
      <c r="B8472" s="12">
        <v>170.0</v>
      </c>
    </row>
    <row r="8473" ht="15.75" customHeight="1">
      <c r="A8473" s="13">
        <v>42213.23958331279</v>
      </c>
      <c r="B8473" s="12">
        <v>154.0</v>
      </c>
    </row>
    <row r="8474" ht="15.75" customHeight="1">
      <c r="A8474" s="13">
        <v>42213.24999997945</v>
      </c>
      <c r="B8474" s="12">
        <v>163.0</v>
      </c>
    </row>
    <row r="8475" ht="15.75" customHeight="1">
      <c r="A8475" s="13">
        <v>42213.26041664612</v>
      </c>
      <c r="B8475" s="12">
        <v>151.0</v>
      </c>
    </row>
    <row r="8476" ht="15.75" customHeight="1">
      <c r="A8476" s="13">
        <v>42213.27083331278</v>
      </c>
      <c r="B8476" s="12">
        <v>151.0</v>
      </c>
    </row>
    <row r="8477" ht="15.75" customHeight="1">
      <c r="A8477" s="13">
        <v>42213.281249979445</v>
      </c>
      <c r="B8477" s="12">
        <v>158.0</v>
      </c>
    </row>
    <row r="8478" ht="15.75" customHeight="1">
      <c r="A8478" s="13">
        <v>42213.29166664611</v>
      </c>
      <c r="B8478" s="12">
        <v>170.0</v>
      </c>
    </row>
    <row r="8479" ht="15.75" customHeight="1">
      <c r="A8479" s="13">
        <v>42213.302083312774</v>
      </c>
      <c r="B8479" s="12">
        <v>167.0</v>
      </c>
    </row>
    <row r="8480" ht="15.75" customHeight="1">
      <c r="A8480" s="13">
        <v>42213.31249997944</v>
      </c>
      <c r="B8480" s="12">
        <v>162.0</v>
      </c>
    </row>
    <row r="8481" ht="15.75" customHeight="1">
      <c r="A8481" s="13">
        <v>42213.3229166461</v>
      </c>
      <c r="B8481" s="12">
        <v>167.0</v>
      </c>
    </row>
    <row r="8482" ht="15.75" customHeight="1">
      <c r="A8482" s="13">
        <v>42213.33333331277</v>
      </c>
      <c r="B8482" s="12">
        <v>166.0</v>
      </c>
    </row>
    <row r="8483" ht="15.75" customHeight="1">
      <c r="A8483" s="13">
        <v>42213.34374997943</v>
      </c>
      <c r="B8483" s="12">
        <v>176.0</v>
      </c>
    </row>
    <row r="8484" ht="15.75" customHeight="1">
      <c r="A8484" s="13">
        <v>42213.354166646095</v>
      </c>
      <c r="B8484" s="12">
        <v>180.0</v>
      </c>
    </row>
    <row r="8485" ht="15.75" customHeight="1">
      <c r="A8485" s="13">
        <v>42213.36458331276</v>
      </c>
      <c r="B8485" s="12">
        <v>188.0</v>
      </c>
    </row>
    <row r="8486" ht="15.75" customHeight="1">
      <c r="A8486" s="13">
        <v>42213.37499997942</v>
      </c>
      <c r="B8486" s="12">
        <v>172.0</v>
      </c>
    </row>
    <row r="8487" ht="15.75" customHeight="1">
      <c r="A8487" s="13">
        <v>42213.38541664609</v>
      </c>
      <c r="B8487" s="12">
        <v>186.0</v>
      </c>
    </row>
    <row r="8488" ht="15.75" customHeight="1">
      <c r="A8488" s="13">
        <v>42213.39583331275</v>
      </c>
      <c r="B8488" s="12">
        <v>187.0</v>
      </c>
    </row>
    <row r="8489" ht="15.75" customHeight="1">
      <c r="A8489" s="13">
        <v>42213.406249979416</v>
      </c>
      <c r="B8489" s="12">
        <v>201.0</v>
      </c>
    </row>
    <row r="8490" ht="15.75" customHeight="1">
      <c r="A8490" s="13">
        <v>42213.41666664608</v>
      </c>
      <c r="B8490" s="12">
        <v>194.0</v>
      </c>
    </row>
    <row r="8491" ht="15.75" customHeight="1">
      <c r="A8491" s="13">
        <v>42213.427083312745</v>
      </c>
      <c r="B8491" s="12">
        <v>195.0</v>
      </c>
    </row>
    <row r="8492" ht="15.75" customHeight="1">
      <c r="A8492" s="13">
        <v>42213.43749997941</v>
      </c>
      <c r="B8492" s="12">
        <v>200.0</v>
      </c>
    </row>
    <row r="8493" ht="15.75" customHeight="1">
      <c r="A8493" s="13">
        <v>42213.44791664607</v>
      </c>
      <c r="B8493" s="12">
        <v>221.0</v>
      </c>
    </row>
    <row r="8494" ht="15.75" customHeight="1">
      <c r="A8494" s="13">
        <v>42213.45833331274</v>
      </c>
      <c r="B8494" s="12">
        <v>206.0</v>
      </c>
    </row>
    <row r="8495" ht="15.75" customHeight="1">
      <c r="A8495" s="13">
        <v>42213.4687499794</v>
      </c>
      <c r="B8495" s="12">
        <v>210.0</v>
      </c>
    </row>
    <row r="8496" ht="15.75" customHeight="1">
      <c r="A8496" s="13">
        <v>42213.479166646066</v>
      </c>
      <c r="B8496" s="12">
        <v>225.0</v>
      </c>
    </row>
    <row r="8497" ht="15.75" customHeight="1">
      <c r="A8497" s="13">
        <v>42213.48958331273</v>
      </c>
      <c r="B8497" s="12">
        <v>224.0</v>
      </c>
    </row>
    <row r="8498" ht="15.75" customHeight="1">
      <c r="A8498" s="13">
        <v>42213.499999979394</v>
      </c>
      <c r="B8498" s="12">
        <v>238.0</v>
      </c>
    </row>
    <row r="8499" ht="15.75" customHeight="1">
      <c r="A8499" s="13">
        <v>42213.51041664606</v>
      </c>
      <c r="B8499" s="12">
        <v>230.0</v>
      </c>
    </row>
    <row r="8500" ht="15.75" customHeight="1">
      <c r="A8500" s="13">
        <v>42213.52083331272</v>
      </c>
      <c r="B8500" s="12">
        <v>236.0</v>
      </c>
    </row>
    <row r="8501" ht="15.75" customHeight="1">
      <c r="A8501" s="13">
        <v>42213.53124997939</v>
      </c>
      <c r="B8501" s="12">
        <v>245.0</v>
      </c>
    </row>
    <row r="8502" ht="15.75" customHeight="1">
      <c r="A8502" s="13">
        <v>42213.54166664605</v>
      </c>
      <c r="B8502" s="12">
        <v>250.0</v>
      </c>
    </row>
    <row r="8503" ht="15.75" customHeight="1">
      <c r="A8503" s="13">
        <v>42213.552083312716</v>
      </c>
      <c r="B8503" s="12">
        <v>259.0</v>
      </c>
    </row>
    <row r="8504" ht="15.75" customHeight="1">
      <c r="A8504" s="13">
        <v>42213.56249997938</v>
      </c>
      <c r="B8504" s="12">
        <v>247.0</v>
      </c>
    </row>
    <row r="8505" ht="15.75" customHeight="1">
      <c r="A8505" s="13">
        <v>42213.572916646044</v>
      </c>
      <c r="B8505" s="12">
        <v>249.0</v>
      </c>
    </row>
    <row r="8506" ht="15.75" customHeight="1">
      <c r="A8506" s="13">
        <v>42213.58333331271</v>
      </c>
      <c r="B8506" s="12">
        <v>247.0</v>
      </c>
    </row>
    <row r="8507" ht="15.75" customHeight="1">
      <c r="A8507" s="13">
        <v>42213.59374997937</v>
      </c>
      <c r="B8507" s="12">
        <v>267.0</v>
      </c>
    </row>
    <row r="8508" ht="15.75" customHeight="1">
      <c r="A8508" s="13">
        <v>42213.60416664604</v>
      </c>
      <c r="B8508" s="12">
        <v>253.0</v>
      </c>
    </row>
    <row r="8509" ht="15.75" customHeight="1">
      <c r="A8509" s="13">
        <v>42213.6145833127</v>
      </c>
      <c r="B8509" s="12">
        <v>256.0</v>
      </c>
    </row>
    <row r="8510" ht="15.75" customHeight="1">
      <c r="A8510" s="13">
        <v>42213.624999979365</v>
      </c>
      <c r="B8510" s="12">
        <v>257.0</v>
      </c>
    </row>
    <row r="8511" ht="15.75" customHeight="1">
      <c r="A8511" s="13">
        <v>42213.63541664603</v>
      </c>
      <c r="B8511" s="12">
        <v>261.0</v>
      </c>
    </row>
    <row r="8512" ht="15.75" customHeight="1">
      <c r="A8512" s="13">
        <v>42213.645833312694</v>
      </c>
      <c r="B8512" s="12">
        <v>258.0</v>
      </c>
    </row>
    <row r="8513" ht="15.75" customHeight="1">
      <c r="A8513" s="13">
        <v>42213.65624997936</v>
      </c>
      <c r="B8513" s="12">
        <v>278.0</v>
      </c>
    </row>
    <row r="8514" ht="15.75" customHeight="1">
      <c r="A8514" s="13">
        <v>42213.66666664602</v>
      </c>
      <c r="B8514" s="12">
        <v>267.0</v>
      </c>
    </row>
    <row r="8515" ht="15.75" customHeight="1">
      <c r="A8515" s="13">
        <v>42213.67708331269</v>
      </c>
      <c r="B8515" s="12">
        <v>274.0</v>
      </c>
    </row>
    <row r="8516" ht="15.75" customHeight="1">
      <c r="A8516" s="13">
        <v>42213.68749997935</v>
      </c>
      <c r="B8516" s="12">
        <v>270.0</v>
      </c>
    </row>
    <row r="8517" ht="15.75" customHeight="1">
      <c r="A8517" s="13">
        <v>42213.697916646015</v>
      </c>
      <c r="B8517" s="12">
        <v>268.0</v>
      </c>
    </row>
    <row r="8518" ht="15.75" customHeight="1">
      <c r="A8518" s="13">
        <v>42213.70833331268</v>
      </c>
      <c r="B8518" s="12">
        <v>285.0</v>
      </c>
    </row>
    <row r="8519" ht="15.75" customHeight="1">
      <c r="A8519" s="13">
        <v>42213.71874997934</v>
      </c>
      <c r="B8519" s="12">
        <v>278.0</v>
      </c>
    </row>
    <row r="8520" ht="15.75" customHeight="1">
      <c r="A8520" s="13">
        <v>42213.72916664601</v>
      </c>
      <c r="B8520" s="12">
        <v>268.0</v>
      </c>
    </row>
    <row r="8521" ht="15.75" customHeight="1">
      <c r="A8521" s="13">
        <v>42213.73958331267</v>
      </c>
      <c r="B8521" s="12">
        <v>273.0</v>
      </c>
    </row>
    <row r="8522" ht="15.75" customHeight="1">
      <c r="A8522" s="13">
        <v>42213.749999979336</v>
      </c>
      <c r="B8522" s="12">
        <v>285.0</v>
      </c>
    </row>
    <row r="8523" ht="15.75" customHeight="1">
      <c r="A8523" s="13">
        <v>42213.760416646</v>
      </c>
      <c r="B8523" s="12">
        <v>266.0</v>
      </c>
    </row>
    <row r="8524" ht="15.75" customHeight="1">
      <c r="A8524" s="13">
        <v>42213.770833312665</v>
      </c>
      <c r="B8524" s="12">
        <v>263.0</v>
      </c>
    </row>
    <row r="8525" ht="15.75" customHeight="1">
      <c r="A8525" s="13">
        <v>42213.78124997933</v>
      </c>
      <c r="B8525" s="12">
        <v>263.0</v>
      </c>
    </row>
    <row r="8526" ht="15.75" customHeight="1">
      <c r="A8526" s="13">
        <v>42213.79166664599</v>
      </c>
      <c r="B8526" s="12">
        <v>256.0</v>
      </c>
    </row>
    <row r="8527" ht="15.75" customHeight="1">
      <c r="A8527" s="13">
        <v>42213.80208331266</v>
      </c>
      <c r="B8527" s="12">
        <v>258.0</v>
      </c>
    </row>
    <row r="8528" ht="15.75" customHeight="1">
      <c r="A8528" s="13">
        <v>42213.81249997932</v>
      </c>
      <c r="B8528" s="12">
        <v>254.0</v>
      </c>
    </row>
    <row r="8529" ht="15.75" customHeight="1">
      <c r="A8529" s="13">
        <v>42213.822916645986</v>
      </c>
      <c r="B8529" s="12">
        <v>247.0</v>
      </c>
    </row>
    <row r="8530" ht="15.75" customHeight="1">
      <c r="A8530" s="13">
        <v>42213.83333331265</v>
      </c>
      <c r="B8530" s="12">
        <v>247.0</v>
      </c>
    </row>
    <row r="8531" ht="15.75" customHeight="1">
      <c r="A8531" s="13">
        <v>42213.843749979314</v>
      </c>
      <c r="B8531" s="12">
        <v>234.0</v>
      </c>
    </row>
    <row r="8532" ht="15.75" customHeight="1">
      <c r="A8532" s="13">
        <v>42213.85416664598</v>
      </c>
      <c r="B8532" s="12">
        <v>239.0</v>
      </c>
    </row>
    <row r="8533" ht="15.75" customHeight="1">
      <c r="A8533" s="13">
        <v>42213.86458331264</v>
      </c>
      <c r="B8533" s="12">
        <v>234.0</v>
      </c>
    </row>
    <row r="8534" ht="15.75" customHeight="1">
      <c r="A8534" s="13">
        <v>42213.87499997931</v>
      </c>
      <c r="B8534" s="12">
        <v>227.0</v>
      </c>
    </row>
    <row r="8535" ht="15.75" customHeight="1">
      <c r="A8535" s="13">
        <v>42213.88541664597</v>
      </c>
      <c r="B8535" s="12">
        <v>218.0</v>
      </c>
    </row>
    <row r="8536" ht="15.75" customHeight="1">
      <c r="A8536" s="13">
        <v>42213.895833312636</v>
      </c>
      <c r="B8536" s="12">
        <v>202.0</v>
      </c>
    </row>
    <row r="8537" ht="15.75" customHeight="1">
      <c r="A8537" s="13">
        <v>42213.9062499793</v>
      </c>
      <c r="B8537" s="12">
        <v>209.0</v>
      </c>
    </row>
    <row r="8538" ht="15.75" customHeight="1">
      <c r="A8538" s="13">
        <v>42213.916666645964</v>
      </c>
      <c r="B8538" s="12">
        <v>210.0</v>
      </c>
    </row>
    <row r="8539" ht="15.75" customHeight="1">
      <c r="A8539" s="13">
        <v>42213.92708331263</v>
      </c>
      <c r="B8539" s="12">
        <v>197.0</v>
      </c>
    </row>
    <row r="8540" ht="15.75" customHeight="1">
      <c r="A8540" s="13">
        <v>42213.93749997929</v>
      </c>
      <c r="B8540" s="12">
        <v>202.0</v>
      </c>
    </row>
    <row r="8541" ht="15.75" customHeight="1">
      <c r="A8541" s="13">
        <v>42213.94791664596</v>
      </c>
      <c r="B8541" s="12">
        <v>206.0</v>
      </c>
    </row>
    <row r="8542" ht="15.75" customHeight="1">
      <c r="A8542" s="13">
        <v>42213.95833331262</v>
      </c>
      <c r="B8542" s="12">
        <v>208.0</v>
      </c>
    </row>
    <row r="8543" ht="15.75" customHeight="1">
      <c r="A8543" s="13">
        <v>42213.968749979285</v>
      </c>
      <c r="B8543" s="12">
        <v>191.0</v>
      </c>
    </row>
    <row r="8544" ht="15.75" customHeight="1">
      <c r="A8544" s="13">
        <v>42213.97916664595</v>
      </c>
      <c r="B8544" s="12">
        <v>188.0</v>
      </c>
    </row>
    <row r="8545" ht="15.75" customHeight="1">
      <c r="A8545" s="13">
        <v>42213.989583312614</v>
      </c>
      <c r="B8545" s="12">
        <v>190.0</v>
      </c>
    </row>
    <row r="8546" ht="15.75" customHeight="1">
      <c r="A8546" s="13">
        <v>42213.99999997928</v>
      </c>
      <c r="B8546" s="12">
        <v>200.0</v>
      </c>
    </row>
    <row r="8547" ht="15.75" customHeight="1">
      <c r="A8547" s="13">
        <v>42214.01041664594</v>
      </c>
      <c r="B8547" s="12">
        <v>181.0</v>
      </c>
    </row>
    <row r="8548" ht="15.75" customHeight="1">
      <c r="A8548" s="13">
        <v>42214.02083331261</v>
      </c>
      <c r="B8548" s="12">
        <v>185.0</v>
      </c>
    </row>
    <row r="8549" ht="15.75" customHeight="1">
      <c r="A8549" s="13">
        <v>42214.03124997927</v>
      </c>
      <c r="B8549" s="12">
        <v>175.0</v>
      </c>
    </row>
    <row r="8550" ht="15.75" customHeight="1">
      <c r="A8550" s="13">
        <v>42214.041666645935</v>
      </c>
      <c r="B8550" s="12">
        <v>192.0</v>
      </c>
    </row>
    <row r="8551" ht="15.75" customHeight="1">
      <c r="A8551" s="13">
        <v>42214.0520833126</v>
      </c>
      <c r="B8551" s="12">
        <v>184.0</v>
      </c>
    </row>
    <row r="8552" ht="15.75" customHeight="1">
      <c r="A8552" s="13">
        <v>42214.06249997926</v>
      </c>
      <c r="B8552" s="12">
        <v>174.0</v>
      </c>
    </row>
    <row r="8553" ht="15.75" customHeight="1">
      <c r="A8553" s="13">
        <v>42214.07291664593</v>
      </c>
      <c r="B8553" s="12">
        <v>170.0</v>
      </c>
    </row>
    <row r="8554" ht="15.75" customHeight="1">
      <c r="A8554" s="13">
        <v>42214.08333331259</v>
      </c>
      <c r="B8554" s="12">
        <v>175.0</v>
      </c>
    </row>
    <row r="8555" ht="15.75" customHeight="1">
      <c r="A8555" s="13">
        <v>42214.093749979256</v>
      </c>
      <c r="B8555" s="12">
        <v>181.0</v>
      </c>
    </row>
    <row r="8556" ht="15.75" customHeight="1">
      <c r="A8556" s="13">
        <v>42214.10416664592</v>
      </c>
      <c r="B8556" s="12">
        <v>169.0</v>
      </c>
    </row>
    <row r="8557" ht="15.75" customHeight="1">
      <c r="A8557" s="13">
        <v>42214.114583312585</v>
      </c>
      <c r="B8557" s="12">
        <v>166.0</v>
      </c>
    </row>
    <row r="8558" ht="15.75" customHeight="1">
      <c r="A8558" s="13">
        <v>42214.12499997925</v>
      </c>
      <c r="B8558" s="12">
        <v>175.0</v>
      </c>
    </row>
    <row r="8559" ht="15.75" customHeight="1">
      <c r="A8559" s="13">
        <v>42214.13541664591</v>
      </c>
      <c r="B8559" s="12">
        <v>173.0</v>
      </c>
    </row>
    <row r="8560" ht="15.75" customHeight="1">
      <c r="A8560" s="13">
        <v>42214.14583331258</v>
      </c>
      <c r="B8560" s="12">
        <v>165.0</v>
      </c>
    </row>
    <row r="8561" ht="15.75" customHeight="1">
      <c r="A8561" s="13">
        <v>42214.15624997924</v>
      </c>
      <c r="B8561" s="12">
        <v>160.0</v>
      </c>
    </row>
    <row r="8562" ht="15.75" customHeight="1">
      <c r="A8562" s="13">
        <v>42214.166666645906</v>
      </c>
      <c r="B8562" s="12">
        <v>163.0</v>
      </c>
    </row>
    <row r="8563" ht="15.75" customHeight="1">
      <c r="A8563" s="13">
        <v>42214.17708331257</v>
      </c>
      <c r="B8563" s="12">
        <v>175.0</v>
      </c>
    </row>
    <row r="8564" ht="15.75" customHeight="1">
      <c r="A8564" s="13">
        <v>42214.187499979234</v>
      </c>
      <c r="B8564" s="12">
        <v>156.0</v>
      </c>
    </row>
    <row r="8565" ht="15.75" customHeight="1">
      <c r="A8565" s="13">
        <v>42214.1979166459</v>
      </c>
      <c r="B8565" s="12">
        <v>164.0</v>
      </c>
    </row>
    <row r="8566" ht="15.75" customHeight="1">
      <c r="A8566" s="13">
        <v>42214.20833331256</v>
      </c>
      <c r="B8566" s="12">
        <v>163.0</v>
      </c>
    </row>
    <row r="8567" ht="15.75" customHeight="1">
      <c r="A8567" s="13">
        <v>42214.21874997923</v>
      </c>
      <c r="B8567" s="12">
        <v>168.0</v>
      </c>
    </row>
    <row r="8568" ht="15.75" customHeight="1">
      <c r="A8568" s="13">
        <v>42214.22916664589</v>
      </c>
      <c r="B8568" s="12">
        <v>161.0</v>
      </c>
    </row>
    <row r="8569" ht="15.75" customHeight="1">
      <c r="A8569" s="13">
        <v>42214.239583312556</v>
      </c>
      <c r="B8569" s="12">
        <v>155.0</v>
      </c>
    </row>
    <row r="8570" ht="15.75" customHeight="1">
      <c r="A8570" s="13">
        <v>42214.24999997922</v>
      </c>
      <c r="B8570" s="12">
        <v>163.0</v>
      </c>
    </row>
    <row r="8571" ht="15.75" customHeight="1">
      <c r="A8571" s="13">
        <v>42214.260416645884</v>
      </c>
      <c r="B8571" s="12">
        <v>158.0</v>
      </c>
    </row>
    <row r="8572" ht="15.75" customHeight="1">
      <c r="A8572" s="13">
        <v>42214.27083331255</v>
      </c>
      <c r="B8572" s="12">
        <v>168.0</v>
      </c>
    </row>
    <row r="8573" ht="15.75" customHeight="1">
      <c r="A8573" s="13">
        <v>42214.28124997921</v>
      </c>
      <c r="B8573" s="12">
        <v>178.0</v>
      </c>
    </row>
    <row r="8574" ht="15.75" customHeight="1">
      <c r="A8574" s="13">
        <v>42214.29166664588</v>
      </c>
      <c r="B8574" s="12">
        <v>176.0</v>
      </c>
    </row>
    <row r="8575" ht="15.75" customHeight="1">
      <c r="A8575" s="13">
        <v>42214.30208331254</v>
      </c>
      <c r="B8575" s="12">
        <v>181.0</v>
      </c>
    </row>
    <row r="8576" ht="15.75" customHeight="1">
      <c r="A8576" s="13">
        <v>42214.312499979205</v>
      </c>
      <c r="B8576" s="12">
        <v>171.0</v>
      </c>
    </row>
    <row r="8577" ht="15.75" customHeight="1">
      <c r="A8577" s="13">
        <v>42214.32291664587</v>
      </c>
      <c r="B8577" s="12">
        <v>170.0</v>
      </c>
    </row>
    <row r="8578" ht="15.75" customHeight="1">
      <c r="A8578" s="13">
        <v>42214.333333312534</v>
      </c>
      <c r="B8578" s="12">
        <v>195.0</v>
      </c>
    </row>
    <row r="8579" ht="15.75" customHeight="1">
      <c r="A8579" s="13">
        <v>42214.3437499792</v>
      </c>
      <c r="B8579" s="12">
        <v>177.0</v>
      </c>
    </row>
    <row r="8580" ht="15.75" customHeight="1">
      <c r="A8580" s="13">
        <v>42214.35416664586</v>
      </c>
      <c r="B8580" s="12">
        <v>180.0</v>
      </c>
    </row>
    <row r="8581" ht="15.75" customHeight="1">
      <c r="A8581" s="13">
        <v>42214.36458331253</v>
      </c>
      <c r="B8581" s="12">
        <v>196.0</v>
      </c>
    </row>
    <row r="8582" ht="15.75" customHeight="1">
      <c r="A8582" s="13">
        <v>42214.37499997919</v>
      </c>
      <c r="B8582" s="12">
        <v>203.0</v>
      </c>
    </row>
    <row r="8583" ht="15.75" customHeight="1">
      <c r="A8583" s="13">
        <v>42214.385416645855</v>
      </c>
      <c r="B8583" s="12">
        <v>180.0</v>
      </c>
    </row>
    <row r="8584" ht="15.75" customHeight="1">
      <c r="A8584" s="13">
        <v>42214.39583331252</v>
      </c>
      <c r="B8584" s="12">
        <v>194.0</v>
      </c>
    </row>
    <row r="8585" ht="15.75" customHeight="1">
      <c r="A8585" s="13">
        <v>42214.40624997918</v>
      </c>
      <c r="B8585" s="12">
        <v>194.0</v>
      </c>
    </row>
    <row r="8586" ht="15.75" customHeight="1">
      <c r="A8586" s="13">
        <v>42214.41666664585</v>
      </c>
      <c r="B8586" s="12">
        <v>203.0</v>
      </c>
    </row>
    <row r="8587" ht="15.75" customHeight="1">
      <c r="A8587" s="13">
        <v>42214.42708331251</v>
      </c>
      <c r="B8587" s="12">
        <v>222.0</v>
      </c>
    </row>
    <row r="8588" ht="15.75" customHeight="1">
      <c r="A8588" s="13">
        <v>42214.437499979176</v>
      </c>
      <c r="B8588" s="12">
        <v>208.0</v>
      </c>
    </row>
    <row r="8589" ht="15.75" customHeight="1">
      <c r="A8589" s="13">
        <v>42214.44791664584</v>
      </c>
      <c r="B8589" s="12">
        <v>212.0</v>
      </c>
    </row>
    <row r="8590" ht="15.75" customHeight="1">
      <c r="A8590" s="13">
        <v>42214.458333312505</v>
      </c>
      <c r="B8590" s="12">
        <v>216.0</v>
      </c>
    </row>
    <row r="8591" ht="15.75" customHeight="1">
      <c r="A8591" s="13">
        <v>42214.46874997917</v>
      </c>
      <c r="B8591" s="12">
        <v>236.0</v>
      </c>
    </row>
    <row r="8592" ht="15.75" customHeight="1">
      <c r="A8592" s="13">
        <v>42214.47916664583</v>
      </c>
      <c r="B8592" s="12">
        <v>226.0</v>
      </c>
    </row>
    <row r="8593" ht="15.75" customHeight="1">
      <c r="A8593" s="13">
        <v>42214.4895833125</v>
      </c>
      <c r="B8593" s="12">
        <v>236.0</v>
      </c>
    </row>
    <row r="8594" ht="15.75" customHeight="1">
      <c r="A8594" s="13">
        <v>42214.49999997916</v>
      </c>
      <c r="B8594" s="12">
        <v>229.0</v>
      </c>
    </row>
    <row r="8595" ht="15.75" customHeight="1">
      <c r="A8595" s="13">
        <v>42214.510416645826</v>
      </c>
      <c r="B8595" s="12">
        <v>245.0</v>
      </c>
    </row>
    <row r="8596" ht="15.75" customHeight="1">
      <c r="A8596" s="13">
        <v>42214.52083331249</v>
      </c>
      <c r="B8596" s="12">
        <v>243.0</v>
      </c>
    </row>
    <row r="8597" ht="15.75" customHeight="1">
      <c r="A8597" s="13">
        <v>42214.531249979154</v>
      </c>
      <c r="B8597" s="12">
        <v>239.0</v>
      </c>
    </row>
    <row r="8598" ht="15.75" customHeight="1">
      <c r="A8598" s="13">
        <v>42214.54166664582</v>
      </c>
      <c r="B8598" s="12">
        <v>230.0</v>
      </c>
    </row>
    <row r="8599" ht="15.75" customHeight="1">
      <c r="A8599" s="13">
        <v>42214.55208331248</v>
      </c>
      <c r="B8599" s="12">
        <v>238.0</v>
      </c>
    </row>
    <row r="8600" ht="15.75" customHeight="1">
      <c r="A8600" s="13">
        <v>42214.56249997915</v>
      </c>
      <c r="B8600" s="12">
        <v>230.0</v>
      </c>
    </row>
    <row r="8601" ht="15.75" customHeight="1">
      <c r="A8601" s="13">
        <v>42214.57291664581</v>
      </c>
      <c r="B8601" s="12">
        <v>268.0</v>
      </c>
    </row>
    <row r="8602" ht="15.75" customHeight="1">
      <c r="A8602" s="13">
        <v>42214.583333312476</v>
      </c>
      <c r="B8602" s="12">
        <v>234.0</v>
      </c>
    </row>
    <row r="8603" ht="15.75" customHeight="1">
      <c r="A8603" s="13">
        <v>42214.59374997914</v>
      </c>
      <c r="B8603" s="12">
        <v>248.0</v>
      </c>
    </row>
    <row r="8604" ht="15.75" customHeight="1">
      <c r="A8604" s="13">
        <v>42214.604166645804</v>
      </c>
      <c r="B8604" s="12">
        <v>242.0</v>
      </c>
    </row>
    <row r="8605" ht="15.75" customHeight="1">
      <c r="A8605" s="13">
        <v>42214.61458331247</v>
      </c>
      <c r="B8605" s="12">
        <v>252.0</v>
      </c>
    </row>
    <row r="8606" ht="15.75" customHeight="1">
      <c r="A8606" s="13">
        <v>42214.62499997913</v>
      </c>
      <c r="B8606" s="12">
        <v>272.0</v>
      </c>
    </row>
    <row r="8607" ht="15.75" customHeight="1">
      <c r="A8607" s="13">
        <v>42214.6354166458</v>
      </c>
      <c r="B8607" s="12">
        <v>259.0</v>
      </c>
    </row>
    <row r="8608" ht="15.75" customHeight="1">
      <c r="A8608" s="13">
        <v>42214.64583331246</v>
      </c>
      <c r="B8608" s="12">
        <v>249.0</v>
      </c>
    </row>
    <row r="8609" ht="15.75" customHeight="1">
      <c r="A8609" s="13">
        <v>42214.656249979125</v>
      </c>
      <c r="B8609" s="12">
        <v>255.0</v>
      </c>
    </row>
    <row r="8610" ht="15.75" customHeight="1">
      <c r="A8610" s="13">
        <v>42214.66666664579</v>
      </c>
      <c r="B8610" s="12">
        <v>258.0</v>
      </c>
    </row>
    <row r="8611" ht="15.75" customHeight="1">
      <c r="A8611" s="13">
        <v>42214.677083312454</v>
      </c>
      <c r="B8611" s="12">
        <v>271.0</v>
      </c>
    </row>
    <row r="8612" ht="15.75" customHeight="1">
      <c r="A8612" s="13">
        <v>42214.68749997912</v>
      </c>
      <c r="B8612" s="12">
        <v>248.0</v>
      </c>
    </row>
    <row r="8613" ht="15.75" customHeight="1">
      <c r="A8613" s="13">
        <v>42214.69791664578</v>
      </c>
      <c r="B8613" s="12">
        <v>253.0</v>
      </c>
    </row>
    <row r="8614" ht="15.75" customHeight="1">
      <c r="A8614" s="13">
        <v>42214.70833331245</v>
      </c>
      <c r="B8614" s="12">
        <v>260.0</v>
      </c>
    </row>
    <row r="8615" ht="15.75" customHeight="1">
      <c r="A8615" s="13">
        <v>42214.71874997911</v>
      </c>
      <c r="B8615" s="12">
        <v>251.0</v>
      </c>
    </row>
    <row r="8616" ht="15.75" customHeight="1">
      <c r="A8616" s="13">
        <v>42214.729166645775</v>
      </c>
      <c r="B8616" s="12">
        <v>252.0</v>
      </c>
    </row>
    <row r="8617" ht="15.75" customHeight="1">
      <c r="A8617" s="13">
        <v>42214.73958331244</v>
      </c>
      <c r="B8617" s="12">
        <v>250.0</v>
      </c>
    </row>
    <row r="8618" ht="15.75" customHeight="1">
      <c r="A8618" s="13">
        <v>42214.7499999791</v>
      </c>
      <c r="B8618" s="12">
        <v>245.0</v>
      </c>
    </row>
    <row r="8619" ht="15.75" customHeight="1">
      <c r="A8619" s="13">
        <v>42214.76041664577</v>
      </c>
      <c r="B8619" s="12">
        <v>253.0</v>
      </c>
    </row>
    <row r="8620" ht="15.75" customHeight="1">
      <c r="A8620" s="13">
        <v>42214.77083331243</v>
      </c>
      <c r="B8620" s="12">
        <v>251.0</v>
      </c>
    </row>
    <row r="8621" ht="15.75" customHeight="1">
      <c r="A8621" s="13">
        <v>42214.781249979096</v>
      </c>
      <c r="B8621" s="12">
        <v>243.0</v>
      </c>
    </row>
    <row r="8622" ht="15.75" customHeight="1">
      <c r="A8622" s="13">
        <v>42214.79166664576</v>
      </c>
      <c r="B8622" s="12">
        <v>236.0</v>
      </c>
    </row>
    <row r="8623" ht="15.75" customHeight="1">
      <c r="A8623" s="13">
        <v>42214.802083312425</v>
      </c>
      <c r="B8623" s="12">
        <v>238.0</v>
      </c>
    </row>
    <row r="8624" ht="15.75" customHeight="1">
      <c r="A8624" s="13">
        <v>42214.81249997909</v>
      </c>
      <c r="B8624" s="12">
        <v>233.0</v>
      </c>
    </row>
    <row r="8625" ht="15.75" customHeight="1">
      <c r="A8625" s="13">
        <v>42214.82291664575</v>
      </c>
      <c r="B8625" s="12">
        <v>229.0</v>
      </c>
    </row>
    <row r="8626" ht="15.75" customHeight="1">
      <c r="A8626" s="13">
        <v>42214.83333331242</v>
      </c>
      <c r="B8626" s="12">
        <v>231.0</v>
      </c>
    </row>
    <row r="8627" ht="15.75" customHeight="1">
      <c r="A8627" s="13">
        <v>42214.84374997908</v>
      </c>
      <c r="B8627" s="12">
        <v>224.0</v>
      </c>
    </row>
    <row r="8628" ht="15.75" customHeight="1">
      <c r="A8628" s="13">
        <v>42214.854166645746</v>
      </c>
      <c r="B8628" s="12">
        <v>215.0</v>
      </c>
    </row>
    <row r="8629" ht="15.75" customHeight="1">
      <c r="A8629" s="13">
        <v>42214.86458331241</v>
      </c>
      <c r="B8629" s="12">
        <v>222.0</v>
      </c>
    </row>
    <row r="8630" ht="15.75" customHeight="1">
      <c r="A8630" s="13">
        <v>42214.874999979074</v>
      </c>
      <c r="B8630" s="12">
        <v>218.0</v>
      </c>
    </row>
    <row r="8631" ht="15.75" customHeight="1">
      <c r="A8631" s="13">
        <v>42214.88541664574</v>
      </c>
      <c r="B8631" s="12">
        <v>218.0</v>
      </c>
    </row>
    <row r="8632" ht="15.75" customHeight="1">
      <c r="A8632" s="13">
        <v>42214.8958333124</v>
      </c>
      <c r="B8632" s="12">
        <v>204.0</v>
      </c>
    </row>
    <row r="8633" ht="15.75" customHeight="1">
      <c r="A8633" s="13">
        <v>42214.90624997907</v>
      </c>
      <c r="B8633" s="12">
        <v>200.0</v>
      </c>
    </row>
    <row r="8634" ht="15.75" customHeight="1">
      <c r="A8634" s="13">
        <v>42214.91666664573</v>
      </c>
      <c r="B8634" s="12">
        <v>199.0</v>
      </c>
    </row>
    <row r="8635" ht="15.75" customHeight="1">
      <c r="A8635" s="13">
        <v>42214.927083312396</v>
      </c>
      <c r="B8635" s="12">
        <v>210.0</v>
      </c>
    </row>
    <row r="8636" ht="15.75" customHeight="1">
      <c r="A8636" s="13">
        <v>42214.93749997906</v>
      </c>
      <c r="B8636" s="12">
        <v>198.0</v>
      </c>
    </row>
    <row r="8637" ht="15.75" customHeight="1">
      <c r="A8637" s="13">
        <v>42214.947916645724</v>
      </c>
      <c r="B8637" s="12">
        <v>194.0</v>
      </c>
    </row>
    <row r="8638" ht="15.75" customHeight="1">
      <c r="A8638" s="13">
        <v>42214.95833331239</v>
      </c>
      <c r="B8638" s="12">
        <v>185.0</v>
      </c>
    </row>
    <row r="8639" ht="15.75" customHeight="1">
      <c r="A8639" s="13">
        <v>42214.96874997905</v>
      </c>
      <c r="B8639" s="12">
        <v>188.0</v>
      </c>
    </row>
    <row r="8640" ht="15.75" customHeight="1">
      <c r="A8640" s="13">
        <v>42214.97916664572</v>
      </c>
      <c r="B8640" s="12">
        <v>193.0</v>
      </c>
    </row>
    <row r="8641" ht="15.75" customHeight="1">
      <c r="A8641" s="13">
        <v>42214.98958331238</v>
      </c>
      <c r="B8641" s="12">
        <v>179.0</v>
      </c>
    </row>
    <row r="8642" ht="15.75" customHeight="1">
      <c r="A8642" s="13">
        <v>42214.999999979045</v>
      </c>
      <c r="B8642" s="12">
        <v>183.0</v>
      </c>
    </row>
    <row r="8643" ht="15.75" customHeight="1">
      <c r="A8643" s="13">
        <v>42215.01041664571</v>
      </c>
      <c r="B8643" s="12">
        <v>176.0</v>
      </c>
    </row>
    <row r="8644" ht="15.75" customHeight="1">
      <c r="A8644" s="13">
        <v>42215.020833312374</v>
      </c>
      <c r="B8644" s="12">
        <v>196.0</v>
      </c>
    </row>
    <row r="8645" ht="15.75" customHeight="1">
      <c r="A8645" s="13">
        <v>42215.03124997904</v>
      </c>
      <c r="B8645" s="12">
        <v>186.0</v>
      </c>
    </row>
    <row r="8646" ht="15.75" customHeight="1">
      <c r="A8646" s="13">
        <v>42215.0416666457</v>
      </c>
      <c r="B8646" s="12">
        <v>183.0</v>
      </c>
    </row>
    <row r="8647" ht="15.75" customHeight="1">
      <c r="A8647" s="13">
        <v>42215.05208331237</v>
      </c>
      <c r="B8647" s="12">
        <v>187.0</v>
      </c>
    </row>
    <row r="8648" ht="15.75" customHeight="1">
      <c r="A8648" s="13">
        <v>42215.06249997903</v>
      </c>
      <c r="B8648" s="12">
        <v>175.0</v>
      </c>
    </row>
    <row r="8649" ht="15.75" customHeight="1">
      <c r="A8649" s="13">
        <v>42215.072916645695</v>
      </c>
      <c r="B8649" s="12">
        <v>191.0</v>
      </c>
    </row>
    <row r="8650" ht="15.75" customHeight="1">
      <c r="A8650" s="13">
        <v>42215.08333331236</v>
      </c>
      <c r="B8650" s="12">
        <v>179.0</v>
      </c>
    </row>
    <row r="8651" ht="15.75" customHeight="1">
      <c r="A8651" s="13">
        <v>42215.09374997902</v>
      </c>
      <c r="B8651" s="12">
        <v>169.0</v>
      </c>
    </row>
    <row r="8652" ht="15.75" customHeight="1">
      <c r="A8652" s="13">
        <v>42215.10416664569</v>
      </c>
      <c r="B8652" s="12">
        <v>176.0</v>
      </c>
    </row>
    <row r="8653" ht="15.75" customHeight="1">
      <c r="A8653" s="13">
        <v>42215.11458331235</v>
      </c>
      <c r="B8653" s="12">
        <v>177.0</v>
      </c>
    </row>
    <row r="8654" ht="15.75" customHeight="1">
      <c r="A8654" s="13">
        <v>42215.124999979016</v>
      </c>
      <c r="B8654" s="12">
        <v>186.0</v>
      </c>
    </row>
    <row r="8655" ht="15.75" customHeight="1">
      <c r="A8655" s="13">
        <v>42215.13541664568</v>
      </c>
      <c r="B8655" s="12">
        <v>170.0</v>
      </c>
    </row>
    <row r="8656" ht="15.75" customHeight="1">
      <c r="A8656" s="13">
        <v>42215.145833312345</v>
      </c>
      <c r="B8656" s="12">
        <v>177.0</v>
      </c>
    </row>
    <row r="8657" ht="15.75" customHeight="1">
      <c r="A8657" s="13">
        <v>42215.15624997901</v>
      </c>
      <c r="B8657" s="12">
        <v>175.0</v>
      </c>
    </row>
    <row r="8658" ht="15.75" customHeight="1">
      <c r="A8658" s="13">
        <v>42215.16666664567</v>
      </c>
      <c r="B8658" s="12">
        <v>172.0</v>
      </c>
    </row>
    <row r="8659" ht="15.75" customHeight="1">
      <c r="A8659" s="13">
        <v>42215.17708331234</v>
      </c>
      <c r="B8659" s="12">
        <v>184.0</v>
      </c>
    </row>
    <row r="8660" ht="15.75" customHeight="1">
      <c r="A8660" s="13">
        <v>42215.187499979</v>
      </c>
      <c r="B8660" s="12">
        <v>173.0</v>
      </c>
    </row>
    <row r="8661" ht="15.75" customHeight="1">
      <c r="A8661" s="13">
        <v>42215.197916645666</v>
      </c>
      <c r="B8661" s="12">
        <v>171.0</v>
      </c>
    </row>
    <row r="8662" ht="15.75" customHeight="1">
      <c r="A8662" s="13">
        <v>42215.20833331233</v>
      </c>
      <c r="B8662" s="12">
        <v>171.0</v>
      </c>
    </row>
    <row r="8663" ht="15.75" customHeight="1">
      <c r="A8663" s="13">
        <v>42215.218749978994</v>
      </c>
      <c r="B8663" s="12">
        <v>191.0</v>
      </c>
    </row>
    <row r="8664" ht="15.75" customHeight="1">
      <c r="A8664" s="13">
        <v>42215.22916664566</v>
      </c>
      <c r="B8664" s="12">
        <v>172.0</v>
      </c>
    </row>
    <row r="8665" ht="15.75" customHeight="1">
      <c r="A8665" s="13">
        <v>42215.23958331232</v>
      </c>
      <c r="B8665" s="12">
        <v>169.0</v>
      </c>
    </row>
    <row r="8666" ht="15.75" customHeight="1">
      <c r="A8666" s="13">
        <v>42215.24999997899</v>
      </c>
      <c r="B8666" s="12">
        <v>172.0</v>
      </c>
    </row>
    <row r="8667" ht="15.75" customHeight="1">
      <c r="A8667" s="13">
        <v>42215.26041664565</v>
      </c>
      <c r="B8667" s="12">
        <v>174.0</v>
      </c>
    </row>
    <row r="8668" ht="15.75" customHeight="1">
      <c r="A8668" s="13">
        <v>42215.270833312316</v>
      </c>
      <c r="B8668" s="12">
        <v>186.0</v>
      </c>
    </row>
    <row r="8669" ht="15.75" customHeight="1">
      <c r="A8669" s="13">
        <v>42215.28124997898</v>
      </c>
      <c r="B8669" s="12">
        <v>174.0</v>
      </c>
    </row>
    <row r="8670" ht="15.75" customHeight="1">
      <c r="A8670" s="13">
        <v>42215.291666645644</v>
      </c>
      <c r="B8670" s="12">
        <v>178.0</v>
      </c>
    </row>
    <row r="8671" ht="15.75" customHeight="1">
      <c r="A8671" s="13">
        <v>42215.30208331231</v>
      </c>
      <c r="B8671" s="12">
        <v>182.0</v>
      </c>
    </row>
    <row r="8672" ht="15.75" customHeight="1">
      <c r="A8672" s="13">
        <v>42215.31249997897</v>
      </c>
      <c r="B8672" s="12">
        <v>181.0</v>
      </c>
    </row>
    <row r="8673" ht="15.75" customHeight="1">
      <c r="A8673" s="13">
        <v>42215.32291664564</v>
      </c>
      <c r="B8673" s="12">
        <v>180.0</v>
      </c>
    </row>
    <row r="8674" ht="15.75" customHeight="1">
      <c r="A8674" s="13">
        <v>42215.3333333123</v>
      </c>
      <c r="B8674" s="12">
        <v>179.0</v>
      </c>
    </row>
    <row r="8675" ht="15.75" customHeight="1">
      <c r="A8675" s="13">
        <v>42215.343749978965</v>
      </c>
      <c r="B8675" s="12">
        <v>182.0</v>
      </c>
    </row>
    <row r="8676" ht="15.75" customHeight="1">
      <c r="A8676" s="13">
        <v>42215.35416664563</v>
      </c>
      <c r="B8676" s="12">
        <v>183.0</v>
      </c>
    </row>
    <row r="8677" ht="15.75" customHeight="1">
      <c r="A8677" s="13">
        <v>42215.364583312294</v>
      </c>
      <c r="B8677" s="12">
        <v>194.0</v>
      </c>
    </row>
    <row r="8678" ht="15.75" customHeight="1">
      <c r="A8678" s="13">
        <v>42215.37499997896</v>
      </c>
      <c r="B8678" s="12">
        <v>191.0</v>
      </c>
    </row>
    <row r="8679" ht="15.75" customHeight="1">
      <c r="A8679" s="13">
        <v>42215.38541664562</v>
      </c>
      <c r="B8679" s="12">
        <v>184.0</v>
      </c>
    </row>
    <row r="8680" ht="15.75" customHeight="1">
      <c r="A8680" s="13">
        <v>42215.39583331229</v>
      </c>
      <c r="B8680" s="12">
        <v>196.0</v>
      </c>
    </row>
    <row r="8681" ht="15.75" customHeight="1">
      <c r="A8681" s="13">
        <v>42215.40624997895</v>
      </c>
      <c r="B8681" s="12">
        <v>201.0</v>
      </c>
    </row>
    <row r="8682" ht="15.75" customHeight="1">
      <c r="A8682" s="13">
        <v>42215.416666645615</v>
      </c>
      <c r="B8682" s="12">
        <v>220.0</v>
      </c>
    </row>
    <row r="8683" ht="15.75" customHeight="1">
      <c r="A8683" s="13">
        <v>42215.42708331228</v>
      </c>
      <c r="B8683" s="12">
        <v>200.0</v>
      </c>
    </row>
    <row r="8684" ht="15.75" customHeight="1">
      <c r="A8684" s="13">
        <v>42215.43749997894</v>
      </c>
      <c r="B8684" s="12">
        <v>214.0</v>
      </c>
    </row>
    <row r="8685" ht="15.75" customHeight="1">
      <c r="A8685" s="13">
        <v>42215.44791664561</v>
      </c>
      <c r="B8685" s="12">
        <v>207.0</v>
      </c>
    </row>
    <row r="8686" ht="15.75" customHeight="1">
      <c r="A8686" s="13">
        <v>42215.45833331227</v>
      </c>
      <c r="B8686" s="12">
        <v>206.0</v>
      </c>
    </row>
    <row r="8687" ht="15.75" customHeight="1">
      <c r="A8687" s="13">
        <v>42215.468749978936</v>
      </c>
      <c r="B8687" s="12">
        <v>226.0</v>
      </c>
    </row>
    <row r="8688" ht="15.75" customHeight="1">
      <c r="A8688" s="13">
        <v>42215.4791666456</v>
      </c>
      <c r="B8688" s="12">
        <v>222.0</v>
      </c>
    </row>
    <row r="8689" ht="15.75" customHeight="1">
      <c r="A8689" s="13">
        <v>42215.489583312265</v>
      </c>
      <c r="B8689" s="12">
        <v>223.0</v>
      </c>
    </row>
    <row r="8690" ht="15.75" customHeight="1">
      <c r="A8690" s="13">
        <v>42215.49999997893</v>
      </c>
      <c r="B8690" s="12">
        <v>215.0</v>
      </c>
    </row>
    <row r="8691" ht="15.75" customHeight="1">
      <c r="A8691" s="13">
        <v>42215.51041664559</v>
      </c>
      <c r="B8691" s="12">
        <v>221.0</v>
      </c>
    </row>
    <row r="8692" ht="15.75" customHeight="1">
      <c r="A8692" s="13">
        <v>42215.52083331226</v>
      </c>
      <c r="B8692" s="12">
        <v>242.0</v>
      </c>
    </row>
    <row r="8693" ht="15.75" customHeight="1">
      <c r="A8693" s="13">
        <v>42215.53124997892</v>
      </c>
      <c r="B8693" s="12">
        <v>215.0</v>
      </c>
    </row>
    <row r="8694" ht="15.75" customHeight="1">
      <c r="A8694" s="13">
        <v>42215.541666645586</v>
      </c>
      <c r="B8694" s="12">
        <v>235.0</v>
      </c>
    </row>
    <row r="8695" ht="15.75" customHeight="1">
      <c r="A8695" s="13">
        <v>42215.55208331225</v>
      </c>
      <c r="B8695" s="12">
        <v>232.0</v>
      </c>
    </row>
    <row r="8696" ht="15.75" customHeight="1">
      <c r="A8696" s="13">
        <v>42215.562499978914</v>
      </c>
      <c r="B8696" s="12">
        <v>227.0</v>
      </c>
    </row>
    <row r="8697" ht="15.75" customHeight="1">
      <c r="A8697" s="13">
        <v>42215.57291664558</v>
      </c>
      <c r="B8697" s="12">
        <v>229.0</v>
      </c>
    </row>
    <row r="8698" ht="15.75" customHeight="1">
      <c r="A8698" s="13">
        <v>42215.58333331224</v>
      </c>
      <c r="B8698" s="12">
        <v>238.0</v>
      </c>
    </row>
    <row r="8699" ht="15.75" customHeight="1">
      <c r="A8699" s="13">
        <v>42215.59374997891</v>
      </c>
      <c r="B8699" s="12">
        <v>239.0</v>
      </c>
    </row>
    <row r="8700" ht="15.75" customHeight="1">
      <c r="A8700" s="13">
        <v>42215.60416664557</v>
      </c>
      <c r="B8700" s="12">
        <v>264.0</v>
      </c>
    </row>
    <row r="8701" ht="15.75" customHeight="1">
      <c r="A8701" s="13">
        <v>42215.614583312235</v>
      </c>
      <c r="B8701" s="12">
        <v>233.0</v>
      </c>
    </row>
    <row r="8702" ht="15.75" customHeight="1">
      <c r="A8702" s="13">
        <v>42215.6249999789</v>
      </c>
      <c r="B8702" s="12">
        <v>246.0</v>
      </c>
    </row>
    <row r="8703" ht="15.75" customHeight="1">
      <c r="A8703" s="13">
        <v>42215.635416645564</v>
      </c>
      <c r="B8703" s="12">
        <v>244.0</v>
      </c>
    </row>
    <row r="8704" ht="15.75" customHeight="1">
      <c r="A8704" s="13">
        <v>42215.64583331223</v>
      </c>
      <c r="B8704" s="12">
        <v>256.0</v>
      </c>
    </row>
    <row r="8705" ht="15.75" customHeight="1">
      <c r="A8705" s="13">
        <v>42215.65624997889</v>
      </c>
      <c r="B8705" s="12">
        <v>250.0</v>
      </c>
    </row>
    <row r="8706" ht="15.75" customHeight="1">
      <c r="A8706" s="13">
        <v>42215.66666664556</v>
      </c>
      <c r="B8706" s="12">
        <v>252.0</v>
      </c>
    </row>
    <row r="8707" ht="15.75" customHeight="1">
      <c r="A8707" s="13">
        <v>42215.67708331222</v>
      </c>
      <c r="B8707" s="12">
        <v>263.0</v>
      </c>
    </row>
    <row r="8708" ht="15.75" customHeight="1">
      <c r="A8708" s="13">
        <v>42215.687499978885</v>
      </c>
      <c r="B8708" s="12">
        <v>254.0</v>
      </c>
    </row>
    <row r="8709" ht="15.75" customHeight="1">
      <c r="A8709" s="13">
        <v>42215.69791664555</v>
      </c>
      <c r="B8709" s="12">
        <v>238.0</v>
      </c>
    </row>
    <row r="8710" ht="15.75" customHeight="1">
      <c r="A8710" s="13">
        <v>42215.708333312214</v>
      </c>
      <c r="B8710" s="12">
        <v>251.0</v>
      </c>
    </row>
    <row r="8711" ht="15.75" customHeight="1">
      <c r="A8711" s="13">
        <v>42215.71874997888</v>
      </c>
      <c r="B8711" s="12">
        <v>257.0</v>
      </c>
    </row>
    <row r="8712" ht="15.75" customHeight="1">
      <c r="A8712" s="13">
        <v>42215.72916664554</v>
      </c>
      <c r="B8712" s="12">
        <v>243.0</v>
      </c>
    </row>
    <row r="8713" ht="15.75" customHeight="1">
      <c r="A8713" s="13">
        <v>42215.73958331221</v>
      </c>
      <c r="B8713" s="12">
        <v>272.0</v>
      </c>
    </row>
    <row r="8714" ht="15.75" customHeight="1">
      <c r="A8714" s="13">
        <v>42215.74999997887</v>
      </c>
      <c r="B8714" s="12">
        <v>251.0</v>
      </c>
    </row>
    <row r="8715" ht="15.75" customHeight="1">
      <c r="A8715" s="13">
        <v>42215.760416645535</v>
      </c>
      <c r="B8715" s="12">
        <v>254.0</v>
      </c>
    </row>
    <row r="8716" ht="15.75" customHeight="1">
      <c r="A8716" s="13">
        <v>42215.7708333122</v>
      </c>
      <c r="B8716" s="12">
        <v>249.0</v>
      </c>
    </row>
    <row r="8717" ht="15.75" customHeight="1">
      <c r="A8717" s="13">
        <v>42215.78124997886</v>
      </c>
      <c r="B8717" s="12">
        <v>254.0</v>
      </c>
    </row>
    <row r="8718" ht="15.75" customHeight="1">
      <c r="A8718" s="13">
        <v>42215.79166664553</v>
      </c>
      <c r="B8718" s="12">
        <v>241.0</v>
      </c>
    </row>
    <row r="8719" ht="15.75" customHeight="1">
      <c r="A8719" s="13">
        <v>42215.80208331219</v>
      </c>
      <c r="B8719" s="12">
        <v>235.0</v>
      </c>
    </row>
    <row r="8720" ht="15.75" customHeight="1">
      <c r="A8720" s="13">
        <v>42215.812499978856</v>
      </c>
      <c r="B8720" s="12">
        <v>223.0</v>
      </c>
    </row>
    <row r="8721" ht="15.75" customHeight="1">
      <c r="A8721" s="13">
        <v>42215.82291664552</v>
      </c>
      <c r="B8721" s="12">
        <v>226.0</v>
      </c>
    </row>
    <row r="8722" ht="15.75" customHeight="1">
      <c r="A8722" s="13">
        <v>42215.833333312185</v>
      </c>
      <c r="B8722" s="12">
        <v>219.0</v>
      </c>
    </row>
    <row r="8723" ht="15.75" customHeight="1">
      <c r="A8723" s="13">
        <v>42215.84374997885</v>
      </c>
      <c r="B8723" s="12">
        <v>231.0</v>
      </c>
    </row>
    <row r="8724" ht="15.75" customHeight="1">
      <c r="A8724" s="13">
        <v>42215.85416664551</v>
      </c>
      <c r="B8724" s="12">
        <v>216.0</v>
      </c>
    </row>
    <row r="8725" ht="15.75" customHeight="1">
      <c r="A8725" s="13">
        <v>42215.86458331218</v>
      </c>
      <c r="B8725" s="12">
        <v>209.0</v>
      </c>
    </row>
    <row r="8726" ht="15.75" customHeight="1">
      <c r="A8726" s="13">
        <v>42215.87499997884</v>
      </c>
      <c r="B8726" s="12">
        <v>219.0</v>
      </c>
    </row>
    <row r="8727" ht="15.75" customHeight="1">
      <c r="A8727" s="13">
        <v>42215.885416645506</v>
      </c>
      <c r="B8727" s="12">
        <v>211.0</v>
      </c>
    </row>
    <row r="8728" ht="15.75" customHeight="1">
      <c r="A8728" s="13">
        <v>42215.89583331217</v>
      </c>
      <c r="B8728" s="12">
        <v>202.0</v>
      </c>
    </row>
    <row r="8729" ht="15.75" customHeight="1">
      <c r="A8729" s="13">
        <v>42215.906249978834</v>
      </c>
      <c r="B8729" s="12">
        <v>194.0</v>
      </c>
    </row>
    <row r="8730" ht="15.75" customHeight="1">
      <c r="A8730" s="13">
        <v>42215.9166666455</v>
      </c>
      <c r="B8730" s="12">
        <v>193.0</v>
      </c>
    </row>
    <row r="8731" ht="15.75" customHeight="1">
      <c r="A8731" s="13">
        <v>42215.92708331216</v>
      </c>
      <c r="B8731" s="12">
        <v>192.0</v>
      </c>
    </row>
    <row r="8732" ht="15.75" customHeight="1">
      <c r="A8732" s="13">
        <v>42215.93749997883</v>
      </c>
      <c r="B8732" s="12">
        <v>193.0</v>
      </c>
    </row>
    <row r="8733" ht="15.75" customHeight="1">
      <c r="A8733" s="13">
        <v>42215.94791664549</v>
      </c>
      <c r="B8733" s="12">
        <v>203.0</v>
      </c>
    </row>
    <row r="8734" ht="15.75" customHeight="1">
      <c r="A8734" s="13">
        <v>42215.958333312155</v>
      </c>
      <c r="B8734" s="12">
        <v>186.0</v>
      </c>
    </row>
    <row r="8735" ht="15.75" customHeight="1">
      <c r="A8735" s="13">
        <v>42215.96874997882</v>
      </c>
      <c r="B8735" s="12">
        <v>192.0</v>
      </c>
    </row>
    <row r="8736" ht="15.75" customHeight="1">
      <c r="A8736" s="13">
        <v>42215.979166645484</v>
      </c>
      <c r="B8736" s="12">
        <v>192.0</v>
      </c>
    </row>
    <row r="8737" ht="15.75" customHeight="1">
      <c r="A8737" s="13">
        <v>42215.98958331215</v>
      </c>
      <c r="B8737" s="12">
        <v>199.0</v>
      </c>
    </row>
    <row r="8738" ht="15.75" customHeight="1">
      <c r="A8738" s="13">
        <v>42215.99999997881</v>
      </c>
      <c r="B8738" s="12">
        <v>187.0</v>
      </c>
    </row>
    <row r="8739" ht="15.75" customHeight="1">
      <c r="A8739" s="13">
        <v>42216.01041664548</v>
      </c>
      <c r="B8739" s="12">
        <v>185.0</v>
      </c>
    </row>
    <row r="8740" ht="15.75" customHeight="1">
      <c r="A8740" s="13">
        <v>42216.02083331214</v>
      </c>
      <c r="B8740" s="12">
        <v>187.0</v>
      </c>
    </row>
    <row r="8741" ht="15.75" customHeight="1">
      <c r="A8741" s="13">
        <v>42216.031249978805</v>
      </c>
      <c r="B8741" s="12">
        <v>191.0</v>
      </c>
    </row>
    <row r="8742" ht="15.75" customHeight="1">
      <c r="A8742" s="13">
        <v>42216.04166664547</v>
      </c>
      <c r="B8742" s="12">
        <v>198.0</v>
      </c>
    </row>
    <row r="8743" ht="15.75" customHeight="1">
      <c r="A8743" s="13">
        <v>42216.05208331213</v>
      </c>
      <c r="B8743" s="12">
        <v>185.0</v>
      </c>
    </row>
    <row r="8744" ht="15.75" customHeight="1">
      <c r="A8744" s="13">
        <v>42216.0624999788</v>
      </c>
      <c r="B8744" s="12">
        <v>184.0</v>
      </c>
    </row>
    <row r="8745" ht="15.75" customHeight="1">
      <c r="A8745" s="13">
        <v>42216.07291664546</v>
      </c>
      <c r="B8745" s="12">
        <v>180.0</v>
      </c>
    </row>
    <row r="8746" ht="15.75" customHeight="1">
      <c r="A8746" s="13">
        <v>42216.083333312126</v>
      </c>
      <c r="B8746" s="12">
        <v>199.0</v>
      </c>
    </row>
    <row r="8747" ht="15.75" customHeight="1">
      <c r="A8747" s="13">
        <v>42216.09374997879</v>
      </c>
      <c r="B8747" s="12">
        <v>183.0</v>
      </c>
    </row>
    <row r="8748" ht="15.75" customHeight="1">
      <c r="A8748" s="13">
        <v>42216.104166645455</v>
      </c>
      <c r="B8748" s="12">
        <v>185.0</v>
      </c>
    </row>
    <row r="8749" ht="15.75" customHeight="1">
      <c r="A8749" s="13">
        <v>42216.11458331212</v>
      </c>
      <c r="B8749" s="12">
        <v>187.0</v>
      </c>
    </row>
    <row r="8750" ht="15.75" customHeight="1">
      <c r="A8750" s="13">
        <v>42216.12499997878</v>
      </c>
      <c r="B8750" s="12">
        <v>174.0</v>
      </c>
    </row>
    <row r="8751" ht="15.75" customHeight="1">
      <c r="A8751" s="13">
        <v>42216.13541664545</v>
      </c>
      <c r="B8751" s="12">
        <v>176.0</v>
      </c>
    </row>
    <row r="8752" ht="15.75" customHeight="1">
      <c r="A8752" s="13">
        <v>42216.14583331211</v>
      </c>
      <c r="B8752" s="12">
        <v>182.0</v>
      </c>
    </row>
    <row r="8753" ht="15.75" customHeight="1">
      <c r="A8753" s="13">
        <v>42216.156249978776</v>
      </c>
      <c r="B8753" s="12">
        <v>190.0</v>
      </c>
    </row>
    <row r="8754" ht="15.75" customHeight="1">
      <c r="A8754" s="13">
        <v>42216.16666664544</v>
      </c>
      <c r="B8754" s="12">
        <v>174.0</v>
      </c>
    </row>
    <row r="8755" ht="15.75" customHeight="1">
      <c r="A8755" s="13">
        <v>42216.177083312105</v>
      </c>
      <c r="B8755" s="12">
        <v>173.0</v>
      </c>
    </row>
    <row r="8756" ht="15.75" customHeight="1">
      <c r="A8756" s="13">
        <v>42216.18749997877</v>
      </c>
      <c r="B8756" s="12">
        <v>166.0</v>
      </c>
    </row>
    <row r="8757" ht="15.75" customHeight="1">
      <c r="A8757" s="13">
        <v>42216.19791664543</v>
      </c>
      <c r="B8757" s="12">
        <v>187.0</v>
      </c>
    </row>
    <row r="8758" ht="15.75" customHeight="1">
      <c r="A8758" s="13">
        <v>42216.2083333121</v>
      </c>
      <c r="B8758" s="12">
        <v>180.0</v>
      </c>
    </row>
    <row r="8759" ht="15.75" customHeight="1">
      <c r="A8759" s="13">
        <v>42216.21874997876</v>
      </c>
      <c r="B8759" s="12">
        <v>162.0</v>
      </c>
    </row>
    <row r="8760" ht="15.75" customHeight="1">
      <c r="A8760" s="13">
        <v>42216.229166645426</v>
      </c>
      <c r="B8760" s="12">
        <v>167.0</v>
      </c>
    </row>
    <row r="8761" ht="15.75" customHeight="1">
      <c r="A8761" s="13">
        <v>42216.23958331209</v>
      </c>
      <c r="B8761" s="12">
        <v>168.0</v>
      </c>
    </row>
    <row r="8762" ht="15.75" customHeight="1">
      <c r="A8762" s="13">
        <v>42216.249999978754</v>
      </c>
      <c r="B8762" s="12">
        <v>183.0</v>
      </c>
    </row>
    <row r="8763" ht="15.75" customHeight="1">
      <c r="A8763" s="13">
        <v>42216.26041664542</v>
      </c>
      <c r="B8763" s="12">
        <v>170.0</v>
      </c>
    </row>
    <row r="8764" ht="15.75" customHeight="1">
      <c r="A8764" s="13">
        <v>42216.27083331208</v>
      </c>
      <c r="B8764" s="12">
        <v>183.0</v>
      </c>
    </row>
    <row r="8765" ht="15.75" customHeight="1">
      <c r="A8765" s="13">
        <v>42216.28124997875</v>
      </c>
      <c r="B8765" s="12">
        <v>178.0</v>
      </c>
    </row>
    <row r="8766" ht="15.75" customHeight="1">
      <c r="A8766" s="13">
        <v>42216.29166664541</v>
      </c>
      <c r="B8766" s="12">
        <v>178.0</v>
      </c>
    </row>
    <row r="8767" ht="15.75" customHeight="1">
      <c r="A8767" s="13">
        <v>42216.302083312075</v>
      </c>
      <c r="B8767" s="12">
        <v>195.0</v>
      </c>
    </row>
    <row r="8768" ht="15.75" customHeight="1">
      <c r="A8768" s="13">
        <v>42216.31249997874</v>
      </c>
      <c r="B8768" s="12">
        <v>180.0</v>
      </c>
    </row>
    <row r="8769" ht="15.75" customHeight="1">
      <c r="A8769" s="13">
        <v>42216.322916645404</v>
      </c>
      <c r="B8769" s="12">
        <v>181.0</v>
      </c>
    </row>
    <row r="8770" ht="15.75" customHeight="1">
      <c r="A8770" s="13">
        <v>42216.33333331207</v>
      </c>
      <c r="B8770" s="12">
        <v>184.0</v>
      </c>
    </row>
    <row r="8771" ht="15.75" customHeight="1">
      <c r="A8771" s="13">
        <v>42216.34374997873</v>
      </c>
      <c r="B8771" s="12">
        <v>198.0</v>
      </c>
    </row>
    <row r="8772" ht="15.75" customHeight="1">
      <c r="A8772" s="13">
        <v>42216.3541666454</v>
      </c>
      <c r="B8772" s="12">
        <v>183.0</v>
      </c>
    </row>
    <row r="8773" ht="15.75" customHeight="1">
      <c r="A8773" s="13">
        <v>42216.36458331206</v>
      </c>
      <c r="B8773" s="12">
        <v>178.0</v>
      </c>
    </row>
    <row r="8774" ht="15.75" customHeight="1">
      <c r="A8774" s="13">
        <v>42216.374999978725</v>
      </c>
      <c r="B8774" s="12">
        <v>173.0</v>
      </c>
    </row>
    <row r="8775" ht="15.75" customHeight="1">
      <c r="A8775" s="13">
        <v>42216.38541664539</v>
      </c>
      <c r="B8775" s="12">
        <v>186.0</v>
      </c>
    </row>
    <row r="8776" ht="15.75" customHeight="1">
      <c r="A8776" s="13">
        <v>42216.39583331205</v>
      </c>
      <c r="B8776" s="12">
        <v>202.0</v>
      </c>
    </row>
    <row r="8777" ht="15.75" customHeight="1">
      <c r="A8777" s="13">
        <v>42216.40624997872</v>
      </c>
      <c r="B8777" s="12">
        <v>197.0</v>
      </c>
    </row>
    <row r="8778" ht="15.75" customHeight="1">
      <c r="A8778" s="13">
        <v>42216.41666664538</v>
      </c>
      <c r="B8778" s="12">
        <v>215.0</v>
      </c>
    </row>
    <row r="8779" ht="15.75" customHeight="1">
      <c r="A8779" s="13">
        <v>42216.427083312046</v>
      </c>
      <c r="B8779" s="12">
        <v>204.0</v>
      </c>
    </row>
    <row r="8780" ht="15.75" customHeight="1">
      <c r="A8780" s="13">
        <v>42216.43749997871</v>
      </c>
      <c r="B8780" s="12">
        <v>194.0</v>
      </c>
    </row>
    <row r="8781" ht="15.75" customHeight="1">
      <c r="A8781" s="13">
        <v>42216.447916645375</v>
      </c>
      <c r="B8781" s="12">
        <v>197.0</v>
      </c>
    </row>
    <row r="8782" ht="15.75" customHeight="1">
      <c r="A8782" s="13">
        <v>42216.45833331204</v>
      </c>
      <c r="B8782" s="12">
        <v>216.0</v>
      </c>
    </row>
    <row r="8783" ht="15.75" customHeight="1">
      <c r="A8783" s="13">
        <v>42216.4687499787</v>
      </c>
      <c r="B8783" s="12">
        <v>211.0</v>
      </c>
    </row>
    <row r="8784" ht="15.75" customHeight="1">
      <c r="A8784" s="13">
        <v>42216.47916664537</v>
      </c>
      <c r="B8784" s="12">
        <v>205.0</v>
      </c>
    </row>
    <row r="8785" ht="15.75" customHeight="1">
      <c r="A8785" s="13">
        <v>42216.48958331203</v>
      </c>
      <c r="B8785" s="12">
        <v>207.0</v>
      </c>
    </row>
    <row r="8786" ht="15.75" customHeight="1">
      <c r="A8786" s="13">
        <v>42216.499999978696</v>
      </c>
      <c r="B8786" s="12">
        <v>207.0</v>
      </c>
    </row>
    <row r="8787" ht="15.75" customHeight="1">
      <c r="A8787" s="13">
        <v>42216.51041664536</v>
      </c>
      <c r="B8787" s="12">
        <v>223.0</v>
      </c>
    </row>
    <row r="8788" ht="15.75" customHeight="1">
      <c r="A8788" s="13">
        <v>42216.520833312024</v>
      </c>
      <c r="B8788" s="12">
        <v>229.0</v>
      </c>
    </row>
    <row r="8789" ht="15.75" customHeight="1">
      <c r="A8789" s="13">
        <v>42216.53124997869</v>
      </c>
      <c r="B8789" s="12">
        <v>215.0</v>
      </c>
    </row>
    <row r="8790" ht="15.75" customHeight="1">
      <c r="A8790" s="13">
        <v>42216.54166664535</v>
      </c>
      <c r="B8790" s="12">
        <v>206.0</v>
      </c>
    </row>
    <row r="8791" ht="15.75" customHeight="1">
      <c r="A8791" s="13">
        <v>42216.55208331202</v>
      </c>
      <c r="B8791" s="12">
        <v>213.0</v>
      </c>
    </row>
    <row r="8792" ht="15.75" customHeight="1">
      <c r="A8792" s="13">
        <v>42216.56249997868</v>
      </c>
      <c r="B8792" s="12">
        <v>227.0</v>
      </c>
    </row>
    <row r="8793" ht="15.75" customHeight="1">
      <c r="A8793" s="13">
        <v>42216.572916645346</v>
      </c>
      <c r="B8793" s="12">
        <v>232.0</v>
      </c>
    </row>
    <row r="8794" ht="15.75" customHeight="1">
      <c r="A8794" s="13">
        <v>42216.58333331201</v>
      </c>
      <c r="B8794" s="12">
        <v>223.0</v>
      </c>
    </row>
    <row r="8795" ht="15.75" customHeight="1">
      <c r="A8795" s="13">
        <v>42216.593749978674</v>
      </c>
      <c r="B8795" s="12">
        <v>229.0</v>
      </c>
    </row>
    <row r="8796" ht="15.75" customHeight="1">
      <c r="A8796" s="13">
        <v>42216.60416664534</v>
      </c>
      <c r="B8796" s="12">
        <v>228.0</v>
      </c>
    </row>
    <row r="8797" ht="15.75" customHeight="1">
      <c r="A8797" s="13">
        <v>42216.614583312</v>
      </c>
      <c r="B8797" s="12">
        <v>222.0</v>
      </c>
    </row>
    <row r="8798" ht="15.75" customHeight="1">
      <c r="A8798" s="13">
        <v>42216.62499997867</v>
      </c>
      <c r="B8798" s="12">
        <v>229.0</v>
      </c>
    </row>
    <row r="8799" ht="15.75" customHeight="1">
      <c r="A8799" s="13">
        <v>42216.63541664533</v>
      </c>
      <c r="B8799" s="12">
        <v>231.0</v>
      </c>
    </row>
    <row r="8800" ht="15.75" customHeight="1">
      <c r="A8800" s="13">
        <v>42216.645833311995</v>
      </c>
      <c r="B8800" s="12">
        <v>251.0</v>
      </c>
    </row>
    <row r="8801" ht="15.75" customHeight="1">
      <c r="A8801" s="13">
        <v>42216.65624997866</v>
      </c>
      <c r="B8801" s="12">
        <v>216.0</v>
      </c>
    </row>
    <row r="8802" ht="15.75" customHeight="1">
      <c r="A8802" s="13">
        <v>42216.666666645324</v>
      </c>
      <c r="B8802" s="12">
        <v>231.0</v>
      </c>
    </row>
    <row r="8803" ht="15.75" customHeight="1">
      <c r="A8803" s="13">
        <v>42216.67708331199</v>
      </c>
      <c r="B8803" s="12">
        <v>224.0</v>
      </c>
    </row>
    <row r="8804" ht="15.75" customHeight="1">
      <c r="A8804" s="13">
        <v>42216.68749997865</v>
      </c>
      <c r="B8804" s="12">
        <v>240.0</v>
      </c>
    </row>
    <row r="8805" ht="15.75" customHeight="1">
      <c r="A8805" s="13">
        <v>42216.69791664532</v>
      </c>
      <c r="B8805" s="12">
        <v>232.0</v>
      </c>
    </row>
    <row r="8806" ht="15.75" customHeight="1">
      <c r="A8806" s="13">
        <v>42216.70833331198</v>
      </c>
      <c r="B8806" s="12">
        <v>226.0</v>
      </c>
    </row>
    <row r="8807" ht="15.75" customHeight="1">
      <c r="A8807" s="13">
        <v>42216.718749978645</v>
      </c>
      <c r="B8807" s="12">
        <v>239.0</v>
      </c>
    </row>
    <row r="8808" ht="15.75" customHeight="1">
      <c r="A8808" s="13">
        <v>42216.72916664531</v>
      </c>
      <c r="B8808" s="12">
        <v>231.0</v>
      </c>
    </row>
    <row r="8809" ht="15.75" customHeight="1">
      <c r="A8809" s="13">
        <v>42216.73958331197</v>
      </c>
      <c r="B8809" s="12">
        <v>243.0</v>
      </c>
    </row>
    <row r="8810" ht="15.75" customHeight="1">
      <c r="A8810" s="13">
        <v>42216.74999997864</v>
      </c>
      <c r="B8810" s="12">
        <v>222.0</v>
      </c>
    </row>
    <row r="8811" ht="15.75" customHeight="1">
      <c r="A8811" s="13">
        <v>42216.7604166453</v>
      </c>
      <c r="B8811" s="12">
        <v>229.0</v>
      </c>
    </row>
    <row r="8812" ht="15.75" customHeight="1">
      <c r="A8812" s="13">
        <v>42216.770833311966</v>
      </c>
      <c r="B8812" s="12">
        <v>219.0</v>
      </c>
    </row>
    <row r="8813" ht="15.75" customHeight="1">
      <c r="A8813" s="13">
        <v>42216.78124997863</v>
      </c>
      <c r="B8813" s="12">
        <v>219.0</v>
      </c>
    </row>
    <row r="8814" ht="15.75" customHeight="1">
      <c r="A8814" s="13">
        <v>42216.791666645295</v>
      </c>
      <c r="B8814" s="12">
        <v>236.0</v>
      </c>
    </row>
    <row r="8815" ht="15.75" customHeight="1">
      <c r="A8815" s="13">
        <v>42216.80208331196</v>
      </c>
      <c r="B8815" s="12">
        <v>228.0</v>
      </c>
    </row>
    <row r="8816" ht="15.75" customHeight="1">
      <c r="A8816" s="13">
        <v>42216.81249997862</v>
      </c>
      <c r="B8816" s="12">
        <v>216.0</v>
      </c>
    </row>
    <row r="8817" ht="15.75" customHeight="1">
      <c r="A8817" s="13">
        <v>42216.82291664529</v>
      </c>
      <c r="B8817" s="12">
        <v>218.0</v>
      </c>
    </row>
    <row r="8818" ht="15.75" customHeight="1">
      <c r="A8818" s="13">
        <v>42216.83333331195</v>
      </c>
      <c r="B8818" s="12">
        <v>229.0</v>
      </c>
    </row>
    <row r="8819" ht="15.75" customHeight="1">
      <c r="A8819" s="13">
        <v>42216.843749978616</v>
      </c>
      <c r="B8819" s="12">
        <v>211.0</v>
      </c>
    </row>
    <row r="8820" ht="15.75" customHeight="1">
      <c r="A8820" s="13">
        <v>42216.85416664528</v>
      </c>
      <c r="B8820" s="12">
        <v>206.0</v>
      </c>
    </row>
    <row r="8821" ht="15.75" customHeight="1">
      <c r="A8821" s="13">
        <v>42216.864583311944</v>
      </c>
      <c r="B8821" s="12">
        <v>207.0</v>
      </c>
    </row>
    <row r="8822" ht="15.75" customHeight="1">
      <c r="A8822" s="13">
        <v>42216.87499997861</v>
      </c>
      <c r="B8822" s="12">
        <v>204.0</v>
      </c>
    </row>
    <row r="8823" ht="15.75" customHeight="1">
      <c r="A8823" s="13">
        <v>42216.88541664527</v>
      </c>
      <c r="B8823" s="12">
        <v>194.0</v>
      </c>
    </row>
    <row r="8824" ht="15.75" customHeight="1">
      <c r="A8824" s="13">
        <v>42216.89583331194</v>
      </c>
      <c r="B8824" s="12">
        <v>198.0</v>
      </c>
    </row>
    <row r="8825" ht="15.75" customHeight="1">
      <c r="A8825" s="13">
        <v>42216.9062499786</v>
      </c>
      <c r="B8825" s="12">
        <v>178.0</v>
      </c>
    </row>
    <row r="8826" ht="15.75" customHeight="1">
      <c r="A8826" s="13">
        <v>42216.916666645266</v>
      </c>
      <c r="B8826" s="12">
        <v>188.0</v>
      </c>
    </row>
    <row r="8827" ht="15.75" customHeight="1">
      <c r="A8827" s="13">
        <v>42216.92708331193</v>
      </c>
      <c r="B8827" s="12">
        <v>180.0</v>
      </c>
    </row>
    <row r="8828" ht="15.75" customHeight="1">
      <c r="A8828" s="13">
        <v>42216.937499978594</v>
      </c>
      <c r="B8828" s="12">
        <v>190.0</v>
      </c>
    </row>
    <row r="8829" ht="15.75" customHeight="1">
      <c r="A8829" s="13">
        <v>42216.94791664526</v>
      </c>
      <c r="B8829" s="12">
        <v>196.0</v>
      </c>
    </row>
    <row r="8830" ht="15.75" customHeight="1">
      <c r="A8830" s="13">
        <v>42216.95833331192</v>
      </c>
      <c r="B8830" s="12">
        <v>182.0</v>
      </c>
    </row>
    <row r="8831" ht="15.75" customHeight="1">
      <c r="A8831" s="13">
        <v>42216.96874997859</v>
      </c>
      <c r="B8831" s="12">
        <v>200.0</v>
      </c>
    </row>
    <row r="8832" ht="15.75" customHeight="1">
      <c r="A8832" s="13">
        <v>42216.97916664525</v>
      </c>
      <c r="B8832" s="12">
        <v>180.0</v>
      </c>
    </row>
    <row r="8833" ht="15.75" customHeight="1">
      <c r="A8833" s="13">
        <v>42216.989583311915</v>
      </c>
      <c r="B8833" s="12">
        <v>176.0</v>
      </c>
    </row>
    <row r="8834" ht="15.75" customHeight="1">
      <c r="A8834" s="13">
        <v>42216.99999997858</v>
      </c>
      <c r="B8834" s="12">
        <v>173.0</v>
      </c>
    </row>
    <row r="8835" ht="15.75" customHeight="1">
      <c r="A8835" s="13">
        <v>42217.010416645244</v>
      </c>
      <c r="B8835" s="12">
        <v>179.0</v>
      </c>
    </row>
    <row r="8836" ht="15.75" customHeight="1">
      <c r="A8836" s="13">
        <v>42217.02083331191</v>
      </c>
      <c r="B8836" s="12">
        <v>170.0</v>
      </c>
    </row>
    <row r="8837" ht="15.75" customHeight="1">
      <c r="A8837" s="13">
        <v>42217.03124997857</v>
      </c>
      <c r="B8837" s="12">
        <v>162.0</v>
      </c>
    </row>
    <row r="8838" ht="15.75" customHeight="1">
      <c r="A8838" s="13">
        <v>42217.04166664524</v>
      </c>
      <c r="B8838" s="12">
        <v>164.0</v>
      </c>
    </row>
    <row r="8839" ht="15.75" customHeight="1">
      <c r="A8839" s="13">
        <v>42217.0520833119</v>
      </c>
      <c r="B8839" s="12">
        <v>152.0</v>
      </c>
    </row>
    <row r="8840" ht="15.75" customHeight="1">
      <c r="A8840" s="13">
        <v>42217.062499978565</v>
      </c>
      <c r="B8840" s="12">
        <v>174.0</v>
      </c>
    </row>
    <row r="8841" ht="15.75" customHeight="1">
      <c r="A8841" s="13">
        <v>42217.07291664523</v>
      </c>
      <c r="B8841" s="12">
        <v>168.0</v>
      </c>
    </row>
    <row r="8842" ht="15.75" customHeight="1">
      <c r="A8842" s="13">
        <v>42217.08333331189</v>
      </c>
      <c r="B8842" s="12">
        <v>156.0</v>
      </c>
    </row>
    <row r="8843" ht="15.75" customHeight="1">
      <c r="A8843" s="13">
        <v>42217.09374997856</v>
      </c>
      <c r="B8843" s="12">
        <v>156.0</v>
      </c>
    </row>
    <row r="8844" ht="15.75" customHeight="1">
      <c r="A8844" s="13">
        <v>42217.10416664522</v>
      </c>
      <c r="B8844" s="12">
        <v>172.0</v>
      </c>
    </row>
    <row r="8845" ht="15.75" customHeight="1">
      <c r="A8845" s="13">
        <v>42217.114583311886</v>
      </c>
      <c r="B8845" s="12">
        <v>167.0</v>
      </c>
    </row>
    <row r="8846" ht="15.75" customHeight="1">
      <c r="A8846" s="13">
        <v>42217.12499997855</v>
      </c>
      <c r="B8846" s="12">
        <v>159.0</v>
      </c>
    </row>
    <row r="8847" ht="15.75" customHeight="1">
      <c r="A8847" s="13">
        <v>42217.135416645215</v>
      </c>
      <c r="B8847" s="12">
        <v>158.0</v>
      </c>
    </row>
    <row r="8848" ht="15.75" customHeight="1">
      <c r="A8848" s="13">
        <v>42217.14583331188</v>
      </c>
      <c r="B8848" s="12">
        <v>157.0</v>
      </c>
    </row>
    <row r="8849" ht="15.75" customHeight="1">
      <c r="A8849" s="13">
        <v>42217.15624997854</v>
      </c>
      <c r="B8849" s="12">
        <v>173.0</v>
      </c>
    </row>
    <row r="8850" ht="15.75" customHeight="1">
      <c r="A8850" s="13">
        <v>42217.16666664521</v>
      </c>
      <c r="B8850" s="12">
        <v>158.0</v>
      </c>
    </row>
    <row r="8851" ht="15.75" customHeight="1">
      <c r="A8851" s="13">
        <v>42217.17708331187</v>
      </c>
      <c r="B8851" s="12">
        <v>157.0</v>
      </c>
    </row>
    <row r="8852" ht="15.75" customHeight="1">
      <c r="A8852" s="13">
        <v>42217.187499978536</v>
      </c>
      <c r="B8852" s="12">
        <v>156.0</v>
      </c>
    </row>
    <row r="8853" ht="15.75" customHeight="1">
      <c r="A8853" s="13">
        <v>42217.1979166452</v>
      </c>
      <c r="B8853" s="12">
        <v>166.0</v>
      </c>
    </row>
    <row r="8854" ht="15.75" customHeight="1">
      <c r="A8854" s="13">
        <v>42217.208333311864</v>
      </c>
      <c r="B8854" s="12">
        <v>165.0</v>
      </c>
    </row>
    <row r="8855" ht="15.75" customHeight="1">
      <c r="A8855" s="13">
        <v>42217.21874997853</v>
      </c>
      <c r="B8855" s="12">
        <v>158.0</v>
      </c>
    </row>
    <row r="8856" ht="15.75" customHeight="1">
      <c r="A8856" s="13">
        <v>42217.22916664519</v>
      </c>
      <c r="B8856" s="12">
        <v>154.0</v>
      </c>
    </row>
    <row r="8857" ht="15.75" customHeight="1">
      <c r="A8857" s="13">
        <v>42217.23958331186</v>
      </c>
      <c r="B8857" s="12">
        <v>148.0</v>
      </c>
    </row>
    <row r="8858" ht="15.75" customHeight="1">
      <c r="A8858" s="13">
        <v>42217.24999997852</v>
      </c>
      <c r="B8858" s="12">
        <v>167.0</v>
      </c>
    </row>
    <row r="8859" ht="15.75" customHeight="1">
      <c r="A8859" s="13">
        <v>42217.260416645186</v>
      </c>
      <c r="B8859" s="12">
        <v>157.0</v>
      </c>
    </row>
    <row r="8860" ht="15.75" customHeight="1">
      <c r="A8860" s="13">
        <v>42217.27083331185</v>
      </c>
      <c r="B8860" s="12">
        <v>151.0</v>
      </c>
    </row>
    <row r="8861" ht="15.75" customHeight="1">
      <c r="A8861" s="13">
        <v>42217.281249978514</v>
      </c>
      <c r="B8861" s="12">
        <v>148.0</v>
      </c>
    </row>
    <row r="8862" ht="15.75" customHeight="1">
      <c r="A8862" s="13">
        <v>42217.29166664518</v>
      </c>
      <c r="B8862" s="12">
        <v>167.0</v>
      </c>
    </row>
    <row r="8863" ht="15.75" customHeight="1">
      <c r="A8863" s="13">
        <v>42217.30208331184</v>
      </c>
      <c r="B8863" s="12">
        <v>164.0</v>
      </c>
    </row>
    <row r="8864" ht="15.75" customHeight="1">
      <c r="A8864" s="13">
        <v>42217.31249997851</v>
      </c>
      <c r="B8864" s="12">
        <v>154.0</v>
      </c>
    </row>
    <row r="8865" ht="15.75" customHeight="1">
      <c r="A8865" s="13">
        <v>42217.32291664517</v>
      </c>
      <c r="B8865" s="12">
        <v>157.0</v>
      </c>
    </row>
    <row r="8866" ht="15.75" customHeight="1">
      <c r="A8866" s="13">
        <v>42217.333333311835</v>
      </c>
      <c r="B8866" s="12">
        <v>154.0</v>
      </c>
    </row>
    <row r="8867" ht="15.75" customHeight="1">
      <c r="A8867" s="13">
        <v>42217.3437499785</v>
      </c>
      <c r="B8867" s="12">
        <v>169.0</v>
      </c>
    </row>
    <row r="8868" ht="15.75" customHeight="1">
      <c r="A8868" s="13">
        <v>42217.354166645164</v>
      </c>
      <c r="B8868" s="12">
        <v>158.0</v>
      </c>
    </row>
    <row r="8869" ht="15.75" customHeight="1">
      <c r="A8869" s="13">
        <v>42217.36458331183</v>
      </c>
      <c r="B8869" s="12">
        <v>154.0</v>
      </c>
    </row>
    <row r="8870" ht="15.75" customHeight="1">
      <c r="A8870" s="13">
        <v>42217.37499997849</v>
      </c>
      <c r="B8870" s="12">
        <v>155.0</v>
      </c>
    </row>
    <row r="8871" ht="15.75" customHeight="1">
      <c r="A8871" s="13">
        <v>42217.38541664516</v>
      </c>
      <c r="B8871" s="12">
        <v>162.0</v>
      </c>
    </row>
    <row r="8872" ht="15.75" customHeight="1">
      <c r="A8872" s="13">
        <v>42217.39583331182</v>
      </c>
      <c r="B8872" s="12">
        <v>167.0</v>
      </c>
    </row>
    <row r="8873" ht="15.75" customHeight="1">
      <c r="A8873" s="13">
        <v>42217.406249978485</v>
      </c>
      <c r="B8873" s="12">
        <v>157.0</v>
      </c>
    </row>
    <row r="8874" ht="15.75" customHeight="1">
      <c r="A8874" s="13">
        <v>42217.41666664515</v>
      </c>
      <c r="B8874" s="12">
        <v>160.0</v>
      </c>
    </row>
    <row r="8875" ht="15.75" customHeight="1">
      <c r="A8875" s="13">
        <v>42217.42708331181</v>
      </c>
      <c r="B8875" s="12">
        <v>161.0</v>
      </c>
    </row>
    <row r="8876" ht="15.75" customHeight="1">
      <c r="A8876" s="13">
        <v>42217.43749997848</v>
      </c>
      <c r="B8876" s="12">
        <v>169.0</v>
      </c>
    </row>
    <row r="8877" ht="15.75" customHeight="1">
      <c r="A8877" s="13">
        <v>42217.44791664514</v>
      </c>
      <c r="B8877" s="12">
        <v>179.0</v>
      </c>
    </row>
    <row r="8878" ht="15.75" customHeight="1">
      <c r="A8878" s="13">
        <v>42217.458333311806</v>
      </c>
      <c r="B8878" s="12">
        <v>163.0</v>
      </c>
    </row>
    <row r="8879" ht="15.75" customHeight="1">
      <c r="A8879" s="13">
        <v>42217.46874997847</v>
      </c>
      <c r="B8879" s="12">
        <v>173.0</v>
      </c>
    </row>
    <row r="8880" ht="15.75" customHeight="1">
      <c r="A8880" s="13">
        <v>42217.479166645135</v>
      </c>
      <c r="B8880" s="12">
        <v>172.0</v>
      </c>
    </row>
    <row r="8881" ht="15.75" customHeight="1">
      <c r="A8881" s="13">
        <v>42217.4895833118</v>
      </c>
      <c r="B8881" s="12">
        <v>196.0</v>
      </c>
    </row>
    <row r="8882" ht="15.75" customHeight="1">
      <c r="A8882" s="13">
        <v>42217.49999997846</v>
      </c>
      <c r="B8882" s="12">
        <v>178.0</v>
      </c>
    </row>
    <row r="8883" ht="15.75" customHeight="1">
      <c r="A8883" s="13">
        <v>42217.51041664513</v>
      </c>
      <c r="B8883" s="12">
        <v>180.0</v>
      </c>
    </row>
    <row r="8884" ht="15.75" customHeight="1">
      <c r="A8884" s="13">
        <v>42217.52083331179</v>
      </c>
      <c r="B8884" s="12">
        <v>176.0</v>
      </c>
    </row>
    <row r="8885" ht="15.75" customHeight="1">
      <c r="A8885" s="13">
        <v>42217.531249978456</v>
      </c>
      <c r="B8885" s="12">
        <v>179.0</v>
      </c>
    </row>
    <row r="8886" ht="15.75" customHeight="1">
      <c r="A8886" s="13">
        <v>42217.54166664512</v>
      </c>
      <c r="B8886" s="12">
        <v>195.0</v>
      </c>
    </row>
    <row r="8887" ht="15.75" customHeight="1">
      <c r="A8887" s="13">
        <v>42217.552083311784</v>
      </c>
      <c r="B8887" s="12">
        <v>177.0</v>
      </c>
    </row>
    <row r="8888" ht="15.75" customHeight="1">
      <c r="A8888" s="13">
        <v>42217.56249997845</v>
      </c>
      <c r="B8888" s="12">
        <v>182.0</v>
      </c>
    </row>
    <row r="8889" ht="15.75" customHeight="1">
      <c r="A8889" s="13">
        <v>42217.57291664511</v>
      </c>
      <c r="B8889" s="12">
        <v>177.0</v>
      </c>
    </row>
    <row r="8890" ht="15.75" customHeight="1">
      <c r="A8890" s="13">
        <v>42217.58333331178</v>
      </c>
      <c r="B8890" s="12">
        <v>191.0</v>
      </c>
    </row>
    <row r="8891" ht="15.75" customHeight="1">
      <c r="A8891" s="13">
        <v>42217.59374997844</v>
      </c>
      <c r="B8891" s="12">
        <v>191.0</v>
      </c>
    </row>
    <row r="8892" ht="15.75" customHeight="1">
      <c r="A8892" s="13">
        <v>42217.604166645106</v>
      </c>
      <c r="B8892" s="12">
        <v>188.0</v>
      </c>
    </row>
    <row r="8893" ht="15.75" customHeight="1">
      <c r="A8893" s="13">
        <v>42217.61458331177</v>
      </c>
      <c r="B8893" s="12">
        <v>188.0</v>
      </c>
    </row>
    <row r="8894" ht="15.75" customHeight="1">
      <c r="A8894" s="13">
        <v>42217.624999978434</v>
      </c>
      <c r="B8894" s="12">
        <v>186.0</v>
      </c>
    </row>
    <row r="8895" ht="15.75" customHeight="1">
      <c r="A8895" s="13">
        <v>42217.6354166451</v>
      </c>
      <c r="B8895" s="12">
        <v>185.0</v>
      </c>
    </row>
    <row r="8896" ht="15.75" customHeight="1">
      <c r="A8896" s="13">
        <v>42217.64583331176</v>
      </c>
      <c r="B8896" s="12">
        <v>207.0</v>
      </c>
    </row>
    <row r="8897" ht="15.75" customHeight="1">
      <c r="A8897" s="13">
        <v>42217.65624997843</v>
      </c>
      <c r="B8897" s="12">
        <v>193.0</v>
      </c>
    </row>
    <row r="8898" ht="15.75" customHeight="1">
      <c r="A8898" s="13">
        <v>42217.66666664509</v>
      </c>
      <c r="B8898" s="12">
        <v>198.0</v>
      </c>
    </row>
    <row r="8899" ht="15.75" customHeight="1">
      <c r="A8899" s="13">
        <v>42217.677083311755</v>
      </c>
      <c r="B8899" s="12">
        <v>188.0</v>
      </c>
    </row>
    <row r="8900" ht="15.75" customHeight="1">
      <c r="A8900" s="13">
        <v>42217.68749997842</v>
      </c>
      <c r="B8900" s="12">
        <v>189.0</v>
      </c>
    </row>
    <row r="8901" ht="15.75" customHeight="1">
      <c r="A8901" s="13">
        <v>42217.697916645084</v>
      </c>
      <c r="B8901" s="12">
        <v>210.0</v>
      </c>
    </row>
    <row r="8902" ht="15.75" customHeight="1">
      <c r="A8902" s="13">
        <v>42217.70833331175</v>
      </c>
      <c r="B8902" s="12">
        <v>196.0</v>
      </c>
    </row>
    <row r="8903" ht="15.75" customHeight="1">
      <c r="A8903" s="13">
        <v>42217.71874997841</v>
      </c>
      <c r="B8903" s="12">
        <v>209.0</v>
      </c>
    </row>
    <row r="8904" ht="15.75" customHeight="1">
      <c r="A8904" s="13">
        <v>42217.72916664508</v>
      </c>
      <c r="B8904" s="12">
        <v>202.0</v>
      </c>
    </row>
    <row r="8905" ht="15.75" customHeight="1">
      <c r="A8905" s="13">
        <v>42217.73958331174</v>
      </c>
      <c r="B8905" s="12">
        <v>203.0</v>
      </c>
    </row>
    <row r="8906" ht="15.75" customHeight="1">
      <c r="A8906" s="13">
        <v>42217.749999978405</v>
      </c>
      <c r="B8906" s="12">
        <v>194.0</v>
      </c>
    </row>
    <row r="8907" ht="15.75" customHeight="1">
      <c r="A8907" s="13">
        <v>42217.76041664507</v>
      </c>
      <c r="B8907" s="12">
        <v>194.0</v>
      </c>
    </row>
    <row r="8908" ht="15.75" customHeight="1">
      <c r="A8908" s="13">
        <v>42217.77083331173</v>
      </c>
      <c r="B8908" s="12">
        <v>214.0</v>
      </c>
    </row>
    <row r="8909" ht="15.75" customHeight="1">
      <c r="A8909" s="13">
        <v>42217.7812499784</v>
      </c>
      <c r="B8909" s="12">
        <v>201.0</v>
      </c>
    </row>
    <row r="8910" ht="15.75" customHeight="1">
      <c r="A8910" s="13">
        <v>42217.79166664506</v>
      </c>
      <c r="B8910" s="12">
        <v>193.0</v>
      </c>
    </row>
    <row r="8911" ht="15.75" customHeight="1">
      <c r="A8911" s="13">
        <v>42217.802083311726</v>
      </c>
      <c r="B8911" s="12">
        <v>195.0</v>
      </c>
    </row>
    <row r="8912" ht="15.75" customHeight="1">
      <c r="A8912" s="13">
        <v>42217.81249997839</v>
      </c>
      <c r="B8912" s="12">
        <v>190.0</v>
      </c>
    </row>
    <row r="8913" ht="15.75" customHeight="1">
      <c r="A8913" s="13">
        <v>42217.822916645055</v>
      </c>
      <c r="B8913" s="12">
        <v>203.0</v>
      </c>
    </row>
    <row r="8914" ht="15.75" customHeight="1">
      <c r="A8914" s="13">
        <v>42217.83333331172</v>
      </c>
      <c r="B8914" s="12">
        <v>179.0</v>
      </c>
    </row>
    <row r="8915" ht="15.75" customHeight="1">
      <c r="A8915" s="13">
        <v>42217.84374997838</v>
      </c>
      <c r="B8915" s="12">
        <v>185.0</v>
      </c>
    </row>
    <row r="8916" ht="15.75" customHeight="1">
      <c r="A8916" s="13">
        <v>42217.85416664505</v>
      </c>
      <c r="B8916" s="12">
        <v>178.0</v>
      </c>
    </row>
    <row r="8917" ht="15.75" customHeight="1">
      <c r="A8917" s="13">
        <v>42217.86458331171</v>
      </c>
      <c r="B8917" s="12">
        <v>194.0</v>
      </c>
    </row>
    <row r="8918" ht="15.75" customHeight="1">
      <c r="A8918" s="13">
        <v>42217.874999978376</v>
      </c>
      <c r="B8918" s="12">
        <v>181.0</v>
      </c>
    </row>
    <row r="8919" ht="15.75" customHeight="1">
      <c r="A8919" s="13">
        <v>42217.88541664504</v>
      </c>
      <c r="B8919" s="12">
        <v>183.0</v>
      </c>
    </row>
    <row r="8920" ht="15.75" customHeight="1">
      <c r="A8920" s="13">
        <v>42217.895833311704</v>
      </c>
      <c r="B8920" s="12">
        <v>173.0</v>
      </c>
    </row>
    <row r="8921" ht="15.75" customHeight="1">
      <c r="A8921" s="13">
        <v>42217.90624997837</v>
      </c>
      <c r="B8921" s="12">
        <v>175.0</v>
      </c>
    </row>
    <row r="8922" ht="15.75" customHeight="1">
      <c r="A8922" s="13">
        <v>42217.91666664503</v>
      </c>
      <c r="B8922" s="12">
        <v>182.0</v>
      </c>
    </row>
    <row r="8923" ht="15.75" customHeight="1">
      <c r="A8923" s="13">
        <v>42217.9270833117</v>
      </c>
      <c r="B8923" s="12">
        <v>179.0</v>
      </c>
    </row>
    <row r="8924" ht="15.75" customHeight="1">
      <c r="A8924" s="13">
        <v>42217.93749997836</v>
      </c>
      <c r="B8924" s="12">
        <v>168.0</v>
      </c>
    </row>
    <row r="8925" ht="15.75" customHeight="1">
      <c r="A8925" s="13">
        <v>42217.947916645026</v>
      </c>
      <c r="B8925" s="12">
        <v>165.0</v>
      </c>
    </row>
    <row r="8926" ht="15.75" customHeight="1">
      <c r="A8926" s="13">
        <v>42217.95833331169</v>
      </c>
      <c r="B8926" s="12">
        <v>177.0</v>
      </c>
    </row>
    <row r="8927" ht="15.75" customHeight="1">
      <c r="A8927" s="13">
        <v>42217.968749978354</v>
      </c>
      <c r="B8927" s="12">
        <v>181.0</v>
      </c>
    </row>
    <row r="8928" ht="15.75" customHeight="1">
      <c r="A8928" s="13">
        <v>42217.97916664502</v>
      </c>
      <c r="B8928" s="12">
        <v>163.0</v>
      </c>
    </row>
    <row r="8929" ht="15.75" customHeight="1">
      <c r="A8929" s="13">
        <v>42217.98958331168</v>
      </c>
      <c r="B8929" s="12">
        <v>177.0</v>
      </c>
    </row>
    <row r="8930" ht="15.75" customHeight="1">
      <c r="A8930" s="13">
        <v>42217.99999997835</v>
      </c>
      <c r="B8930" s="12">
        <v>169.0</v>
      </c>
    </row>
    <row r="8931" ht="15.75" customHeight="1">
      <c r="A8931" s="13">
        <v>42218.01041664501</v>
      </c>
      <c r="B8931" s="12">
        <v>170.0</v>
      </c>
    </row>
    <row r="8932" ht="15.75" customHeight="1">
      <c r="A8932" s="13">
        <v>42218.020833311675</v>
      </c>
      <c r="B8932" s="12">
        <v>170.0</v>
      </c>
    </row>
    <row r="8933" ht="15.75" customHeight="1">
      <c r="A8933" s="13">
        <v>42218.03124997834</v>
      </c>
      <c r="B8933" s="12">
        <v>166.0</v>
      </c>
    </row>
    <row r="8934" ht="15.75" customHeight="1">
      <c r="A8934" s="13">
        <v>42218.041666645004</v>
      </c>
      <c r="B8934" s="12">
        <v>163.0</v>
      </c>
    </row>
    <row r="8935" ht="15.75" customHeight="1">
      <c r="A8935" s="13">
        <v>42218.05208331167</v>
      </c>
      <c r="B8935" s="12">
        <v>167.0</v>
      </c>
    </row>
    <row r="8936" ht="15.75" customHeight="1">
      <c r="A8936" s="13">
        <v>42218.06249997833</v>
      </c>
      <c r="B8936" s="12">
        <v>175.0</v>
      </c>
    </row>
    <row r="8937" ht="15.75" customHeight="1">
      <c r="A8937" s="13">
        <v>42218.072916645</v>
      </c>
      <c r="B8937" s="12">
        <v>166.0</v>
      </c>
    </row>
    <row r="8938" ht="15.75" customHeight="1">
      <c r="A8938" s="13">
        <v>42218.08333331166</v>
      </c>
      <c r="B8938" s="12">
        <v>160.0</v>
      </c>
    </row>
    <row r="8939" ht="15.75" customHeight="1">
      <c r="A8939" s="13">
        <v>42218.093749978325</v>
      </c>
      <c r="B8939" s="12">
        <v>162.0</v>
      </c>
    </row>
    <row r="8940" ht="15.75" customHeight="1">
      <c r="A8940" s="13">
        <v>42218.10416664499</v>
      </c>
      <c r="B8940" s="12">
        <v>177.0</v>
      </c>
    </row>
    <row r="8941" ht="15.75" customHeight="1">
      <c r="A8941" s="13">
        <v>42218.11458331165</v>
      </c>
      <c r="B8941" s="12">
        <v>164.0</v>
      </c>
    </row>
    <row r="8942" ht="15.75" customHeight="1">
      <c r="A8942" s="13">
        <v>42218.12499997832</v>
      </c>
      <c r="B8942" s="12">
        <v>158.0</v>
      </c>
    </row>
    <row r="8943" ht="15.75" customHeight="1">
      <c r="A8943" s="13">
        <v>42218.13541664498</v>
      </c>
      <c r="B8943" s="12">
        <v>159.0</v>
      </c>
    </row>
    <row r="8944" ht="15.75" customHeight="1">
      <c r="A8944" s="13">
        <v>42218.145833311646</v>
      </c>
      <c r="B8944" s="12">
        <v>163.0</v>
      </c>
    </row>
    <row r="8945" ht="15.75" customHeight="1">
      <c r="A8945" s="13">
        <v>42218.15624997831</v>
      </c>
      <c r="B8945" s="12">
        <v>171.0</v>
      </c>
    </row>
    <row r="8946" ht="15.75" customHeight="1">
      <c r="A8946" s="13">
        <v>42218.166666644975</v>
      </c>
      <c r="B8946" s="12">
        <v>157.0</v>
      </c>
    </row>
    <row r="8947" ht="15.75" customHeight="1">
      <c r="A8947" s="13">
        <v>42218.17708331164</v>
      </c>
      <c r="B8947" s="12">
        <v>162.0</v>
      </c>
    </row>
    <row r="8948" ht="15.75" customHeight="1">
      <c r="A8948" s="13">
        <v>42218.1874999783</v>
      </c>
      <c r="B8948" s="12">
        <v>159.0</v>
      </c>
    </row>
    <row r="8949" ht="15.75" customHeight="1">
      <c r="A8949" s="13">
        <v>42218.19791664497</v>
      </c>
      <c r="B8949" s="12">
        <v>154.0</v>
      </c>
    </row>
    <row r="8950" ht="15.75" customHeight="1">
      <c r="A8950" s="13">
        <v>42218.20833331163</v>
      </c>
      <c r="B8950" s="12">
        <v>173.0</v>
      </c>
    </row>
    <row r="8951" ht="15.75" customHeight="1">
      <c r="A8951" s="13">
        <v>42218.218749978296</v>
      </c>
      <c r="B8951" s="12">
        <v>158.0</v>
      </c>
    </row>
    <row r="8952" ht="15.75" customHeight="1">
      <c r="A8952" s="13">
        <v>42218.22916664496</v>
      </c>
      <c r="B8952" s="12">
        <v>156.0</v>
      </c>
    </row>
    <row r="8953" ht="15.75" customHeight="1">
      <c r="A8953" s="13">
        <v>42218.239583311624</v>
      </c>
      <c r="B8953" s="12">
        <v>153.0</v>
      </c>
    </row>
    <row r="8954" ht="15.75" customHeight="1">
      <c r="A8954" s="13">
        <v>42218.24999997829</v>
      </c>
      <c r="B8954" s="12">
        <v>168.0</v>
      </c>
    </row>
    <row r="8955" ht="15.75" customHeight="1">
      <c r="A8955" s="13">
        <v>42218.26041664495</v>
      </c>
      <c r="B8955" s="12">
        <v>172.0</v>
      </c>
    </row>
    <row r="8956" ht="15.75" customHeight="1">
      <c r="A8956" s="13">
        <v>42218.27083331162</v>
      </c>
      <c r="B8956" s="12">
        <v>165.0</v>
      </c>
    </row>
    <row r="8957" ht="15.75" customHeight="1">
      <c r="A8957" s="13">
        <v>42218.28124997828</v>
      </c>
      <c r="B8957" s="12">
        <v>164.0</v>
      </c>
    </row>
    <row r="8958" ht="15.75" customHeight="1">
      <c r="A8958" s="13">
        <v>42218.291666644946</v>
      </c>
      <c r="B8958" s="12">
        <v>163.0</v>
      </c>
    </row>
    <row r="8959" ht="15.75" customHeight="1">
      <c r="A8959" s="13">
        <v>42218.30208331161</v>
      </c>
      <c r="B8959" s="12">
        <v>182.0</v>
      </c>
    </row>
    <row r="8960" ht="15.75" customHeight="1">
      <c r="A8960" s="13">
        <v>42218.312499978274</v>
      </c>
      <c r="B8960" s="12">
        <v>163.0</v>
      </c>
    </row>
    <row r="8961" ht="15.75" customHeight="1">
      <c r="A8961" s="13">
        <v>42218.32291664494</v>
      </c>
      <c r="B8961" s="12">
        <v>162.0</v>
      </c>
    </row>
    <row r="8962" ht="15.75" customHeight="1">
      <c r="A8962" s="13">
        <v>42218.3333333116</v>
      </c>
      <c r="B8962" s="12">
        <v>160.0</v>
      </c>
    </row>
    <row r="8963" ht="15.75" customHeight="1">
      <c r="A8963" s="13">
        <v>42218.34374997827</v>
      </c>
      <c r="B8963" s="12">
        <v>160.0</v>
      </c>
    </row>
    <row r="8964" ht="15.75" customHeight="1">
      <c r="A8964" s="13">
        <v>42218.35416664493</v>
      </c>
      <c r="B8964" s="12">
        <v>169.0</v>
      </c>
    </row>
    <row r="8965" ht="15.75" customHeight="1">
      <c r="A8965" s="13">
        <v>42218.364583311595</v>
      </c>
      <c r="B8965" s="12">
        <v>157.0</v>
      </c>
    </row>
    <row r="8966" ht="15.75" customHeight="1">
      <c r="A8966" s="13">
        <v>42218.37499997826</v>
      </c>
      <c r="B8966" s="12">
        <v>159.0</v>
      </c>
    </row>
    <row r="8967" ht="15.75" customHeight="1">
      <c r="A8967" s="13">
        <v>42218.385416644924</v>
      </c>
      <c r="B8967" s="12">
        <v>156.0</v>
      </c>
    </row>
    <row r="8968" ht="15.75" customHeight="1">
      <c r="A8968" s="13">
        <v>42218.39583331159</v>
      </c>
      <c r="B8968" s="12">
        <v>161.0</v>
      </c>
    </row>
    <row r="8969" ht="15.75" customHeight="1">
      <c r="A8969" s="13">
        <v>42218.40624997825</v>
      </c>
      <c r="B8969" s="12">
        <v>173.0</v>
      </c>
    </row>
    <row r="8970" ht="15.75" customHeight="1">
      <c r="A8970" s="13">
        <v>42218.41666664492</v>
      </c>
      <c r="B8970" s="12">
        <v>157.0</v>
      </c>
    </row>
    <row r="8971" ht="15.75" customHeight="1">
      <c r="A8971" s="13">
        <v>42218.42708331158</v>
      </c>
      <c r="B8971" s="12">
        <v>155.0</v>
      </c>
    </row>
    <row r="8972" ht="15.75" customHeight="1">
      <c r="A8972" s="13">
        <v>42218.437499978245</v>
      </c>
      <c r="B8972" s="12">
        <v>156.0</v>
      </c>
    </row>
    <row r="8973" ht="15.75" customHeight="1">
      <c r="A8973" s="13">
        <v>42218.44791664491</v>
      </c>
      <c r="B8973" s="12">
        <v>177.0</v>
      </c>
    </row>
    <row r="8974" ht="15.75" customHeight="1">
      <c r="A8974" s="13">
        <v>42218.45833331157</v>
      </c>
      <c r="B8974" s="12">
        <v>169.0</v>
      </c>
    </row>
    <row r="8975" ht="15.75" customHeight="1">
      <c r="A8975" s="13">
        <v>42218.46874997824</v>
      </c>
      <c r="B8975" s="12">
        <v>173.0</v>
      </c>
    </row>
    <row r="8976" ht="15.75" customHeight="1">
      <c r="A8976" s="13">
        <v>42218.4791666449</v>
      </c>
      <c r="B8976" s="12">
        <v>164.0</v>
      </c>
    </row>
    <row r="8977" ht="15.75" customHeight="1">
      <c r="A8977" s="13">
        <v>42218.489583311566</v>
      </c>
      <c r="B8977" s="12">
        <v>187.0</v>
      </c>
    </row>
    <row r="8978" ht="15.75" customHeight="1">
      <c r="A8978" s="13">
        <v>42218.49999997823</v>
      </c>
      <c r="B8978" s="12">
        <v>182.0</v>
      </c>
    </row>
    <row r="8979" ht="15.75" customHeight="1">
      <c r="A8979" s="13">
        <v>42218.510416644895</v>
      </c>
      <c r="B8979" s="12">
        <v>175.0</v>
      </c>
    </row>
    <row r="8980" ht="15.75" customHeight="1">
      <c r="A8980" s="13">
        <v>42218.52083331156</v>
      </c>
      <c r="B8980" s="12">
        <v>178.0</v>
      </c>
    </row>
    <row r="8981" ht="15.75" customHeight="1">
      <c r="A8981" s="13">
        <v>42218.53124997822</v>
      </c>
      <c r="B8981" s="12">
        <v>181.0</v>
      </c>
    </row>
    <row r="8982" ht="15.75" customHeight="1">
      <c r="A8982" s="13">
        <v>42218.54166664489</v>
      </c>
      <c r="B8982" s="12">
        <v>188.0</v>
      </c>
    </row>
    <row r="8983" ht="15.75" customHeight="1">
      <c r="A8983" s="13">
        <v>42218.55208331155</v>
      </c>
      <c r="B8983" s="12">
        <v>178.0</v>
      </c>
    </row>
    <row r="8984" ht="15.75" customHeight="1">
      <c r="A8984" s="13">
        <v>42218.562499978216</v>
      </c>
      <c r="B8984" s="12">
        <v>178.0</v>
      </c>
    </row>
    <row r="8985" ht="15.75" customHeight="1">
      <c r="A8985" s="13">
        <v>42218.57291664488</v>
      </c>
      <c r="B8985" s="12">
        <v>174.0</v>
      </c>
    </row>
    <row r="8986" ht="15.75" customHeight="1">
      <c r="A8986" s="13">
        <v>42218.583333311544</v>
      </c>
      <c r="B8986" s="12">
        <v>186.0</v>
      </c>
    </row>
    <row r="8987" ht="15.75" customHeight="1">
      <c r="A8987" s="13">
        <v>42218.59374997821</v>
      </c>
      <c r="B8987" s="12">
        <v>198.0</v>
      </c>
    </row>
    <row r="8988" ht="15.75" customHeight="1">
      <c r="A8988" s="13">
        <v>42218.60416664487</v>
      </c>
      <c r="B8988" s="12">
        <v>178.0</v>
      </c>
    </row>
    <row r="8989" ht="15.75" customHeight="1">
      <c r="A8989" s="13">
        <v>42218.61458331154</v>
      </c>
      <c r="B8989" s="12">
        <v>189.0</v>
      </c>
    </row>
    <row r="8990" ht="15.75" customHeight="1">
      <c r="A8990" s="13">
        <v>42218.6249999782</v>
      </c>
      <c r="B8990" s="12">
        <v>186.0</v>
      </c>
    </row>
    <row r="8991" ht="15.75" customHeight="1">
      <c r="A8991" s="13">
        <v>42218.635416644865</v>
      </c>
      <c r="B8991" s="12">
        <v>206.0</v>
      </c>
    </row>
    <row r="8992" ht="15.75" customHeight="1">
      <c r="A8992" s="13">
        <v>42218.64583331153</v>
      </c>
      <c r="B8992" s="12">
        <v>191.0</v>
      </c>
    </row>
    <row r="8993" ht="15.75" customHeight="1">
      <c r="A8993" s="13">
        <v>42218.656249978194</v>
      </c>
      <c r="B8993" s="12">
        <v>188.0</v>
      </c>
    </row>
    <row r="8994" ht="15.75" customHeight="1">
      <c r="A8994" s="13">
        <v>42218.66666664486</v>
      </c>
      <c r="B8994" s="12">
        <v>191.0</v>
      </c>
    </row>
    <row r="8995" ht="15.75" customHeight="1">
      <c r="A8995" s="13">
        <v>42218.67708331152</v>
      </c>
      <c r="B8995" s="12">
        <v>185.0</v>
      </c>
    </row>
    <row r="8996" ht="15.75" customHeight="1">
      <c r="A8996" s="13">
        <v>42218.68749997819</v>
      </c>
      <c r="B8996" s="12">
        <v>196.0</v>
      </c>
    </row>
    <row r="8997" ht="15.75" customHeight="1">
      <c r="A8997" s="13">
        <v>42218.69791664485</v>
      </c>
      <c r="B8997" s="12">
        <v>203.0</v>
      </c>
    </row>
    <row r="8998" ht="15.75" customHeight="1">
      <c r="A8998" s="13">
        <v>42218.708333311515</v>
      </c>
      <c r="B8998" s="12">
        <v>198.0</v>
      </c>
    </row>
    <row r="8999" ht="15.75" customHeight="1">
      <c r="A8999" s="13">
        <v>42218.71874997818</v>
      </c>
      <c r="B8999" s="12">
        <v>191.0</v>
      </c>
    </row>
    <row r="9000" ht="15.75" customHeight="1">
      <c r="A9000" s="13">
        <v>42218.729166644844</v>
      </c>
      <c r="B9000" s="12">
        <v>194.0</v>
      </c>
    </row>
    <row r="9001" ht="15.75" customHeight="1">
      <c r="A9001" s="13">
        <v>42218.73958331151</v>
      </c>
      <c r="B9001" s="12">
        <v>200.0</v>
      </c>
    </row>
    <row r="9002" ht="15.75" customHeight="1">
      <c r="A9002" s="13">
        <v>42218.74999997817</v>
      </c>
      <c r="B9002" s="12">
        <v>210.0</v>
      </c>
    </row>
    <row r="9003" ht="15.75" customHeight="1">
      <c r="A9003" s="13">
        <v>42218.76041664484</v>
      </c>
      <c r="B9003" s="12">
        <v>196.0</v>
      </c>
    </row>
    <row r="9004" ht="15.75" customHeight="1">
      <c r="A9004" s="13">
        <v>42218.7708333115</v>
      </c>
      <c r="B9004" s="12">
        <v>208.0</v>
      </c>
    </row>
    <row r="9005" ht="15.75" customHeight="1">
      <c r="A9005" s="13">
        <v>42218.781249978165</v>
      </c>
      <c r="B9005" s="12">
        <v>200.0</v>
      </c>
    </row>
    <row r="9006" ht="15.75" customHeight="1">
      <c r="A9006" s="13">
        <v>42218.79166664483</v>
      </c>
      <c r="B9006" s="12">
        <v>192.0</v>
      </c>
    </row>
    <row r="9007" ht="15.75" customHeight="1">
      <c r="A9007" s="13">
        <v>42218.80208331149</v>
      </c>
      <c r="B9007" s="12">
        <v>198.0</v>
      </c>
    </row>
    <row r="9008" ht="15.75" customHeight="1">
      <c r="A9008" s="13">
        <v>42218.81249997816</v>
      </c>
      <c r="B9008" s="12">
        <v>188.0</v>
      </c>
    </row>
    <row r="9009" ht="15.75" customHeight="1">
      <c r="A9009" s="13">
        <v>42218.82291664482</v>
      </c>
      <c r="B9009" s="12">
        <v>208.0</v>
      </c>
    </row>
    <row r="9010" ht="15.75" customHeight="1">
      <c r="A9010" s="13">
        <v>42218.833333311486</v>
      </c>
      <c r="B9010" s="12">
        <v>180.0</v>
      </c>
    </row>
    <row r="9011" ht="15.75" customHeight="1">
      <c r="A9011" s="13">
        <v>42218.84374997815</v>
      </c>
      <c r="B9011" s="12">
        <v>185.0</v>
      </c>
    </row>
    <row r="9012" ht="15.75" customHeight="1">
      <c r="A9012" s="13">
        <v>42218.854166644815</v>
      </c>
      <c r="B9012" s="12">
        <v>182.0</v>
      </c>
    </row>
    <row r="9013" ht="15.75" customHeight="1">
      <c r="A9013" s="13">
        <v>42218.86458331148</v>
      </c>
      <c r="B9013" s="12">
        <v>175.0</v>
      </c>
    </row>
    <row r="9014" ht="15.75" customHeight="1">
      <c r="A9014" s="13">
        <v>42218.87499997814</v>
      </c>
      <c r="B9014" s="12">
        <v>189.0</v>
      </c>
    </row>
    <row r="9015" ht="15.75" customHeight="1">
      <c r="A9015" s="13">
        <v>42218.88541664481</v>
      </c>
      <c r="B9015" s="12">
        <v>179.0</v>
      </c>
    </row>
    <row r="9016" ht="15.75" customHeight="1">
      <c r="A9016" s="13">
        <v>42218.89583331147</v>
      </c>
      <c r="B9016" s="12">
        <v>167.0</v>
      </c>
    </row>
    <row r="9017" ht="15.75" customHeight="1">
      <c r="A9017" s="13">
        <v>42218.906249978136</v>
      </c>
      <c r="B9017" s="12">
        <v>173.0</v>
      </c>
    </row>
    <row r="9018" ht="15.75" customHeight="1">
      <c r="A9018" s="13">
        <v>42218.9166666448</v>
      </c>
      <c r="B9018" s="12">
        <v>177.0</v>
      </c>
    </row>
    <row r="9019" ht="15.75" customHeight="1">
      <c r="A9019" s="13">
        <v>42218.927083311464</v>
      </c>
      <c r="B9019" s="12">
        <v>175.0</v>
      </c>
    </row>
    <row r="9020" ht="15.75" customHeight="1">
      <c r="A9020" s="13">
        <v>42218.93749997813</v>
      </c>
      <c r="B9020" s="12">
        <v>168.0</v>
      </c>
    </row>
    <row r="9021" ht="15.75" customHeight="1">
      <c r="A9021" s="13">
        <v>42218.94791664479</v>
      </c>
      <c r="B9021" s="12">
        <v>163.0</v>
      </c>
    </row>
    <row r="9022" ht="15.75" customHeight="1">
      <c r="A9022" s="13">
        <v>42218.95833331146</v>
      </c>
      <c r="B9022" s="12">
        <v>161.0</v>
      </c>
    </row>
    <row r="9023" ht="15.75" customHeight="1">
      <c r="A9023" s="13">
        <v>42218.96874997812</v>
      </c>
      <c r="B9023" s="12">
        <v>182.0</v>
      </c>
    </row>
    <row r="9024" ht="15.75" customHeight="1">
      <c r="A9024" s="13">
        <v>42218.979166644785</v>
      </c>
      <c r="B9024" s="12">
        <v>162.0</v>
      </c>
    </row>
    <row r="9025" ht="15.75" customHeight="1">
      <c r="A9025" s="13">
        <v>42218.98958331145</v>
      </c>
      <c r="B9025" s="12">
        <v>161.0</v>
      </c>
    </row>
    <row r="9026" ht="15.75" customHeight="1">
      <c r="A9026" s="13">
        <v>42218.999999978114</v>
      </c>
      <c r="B9026" s="12">
        <v>160.0</v>
      </c>
    </row>
    <row r="9027" ht="15.75" customHeight="1">
      <c r="A9027" s="13">
        <v>42219.01041664478</v>
      </c>
      <c r="B9027" s="12">
        <v>173.0</v>
      </c>
    </row>
    <row r="9028" ht="15.75" customHeight="1">
      <c r="A9028" s="13">
        <v>42219.02083331144</v>
      </c>
      <c r="B9028" s="12">
        <v>155.0</v>
      </c>
    </row>
    <row r="9029" ht="15.75" customHeight="1">
      <c r="A9029" s="13">
        <v>42219.03124997811</v>
      </c>
      <c r="B9029" s="12">
        <v>159.0</v>
      </c>
    </row>
    <row r="9030" ht="15.75" customHeight="1">
      <c r="A9030" s="13">
        <v>42219.04166664477</v>
      </c>
      <c r="B9030" s="12">
        <v>158.0</v>
      </c>
    </row>
    <row r="9031" ht="15.75" customHeight="1">
      <c r="A9031" s="13">
        <v>42219.052083311435</v>
      </c>
      <c r="B9031" s="12">
        <v>159.0</v>
      </c>
    </row>
    <row r="9032" ht="15.75" customHeight="1">
      <c r="A9032" s="13">
        <v>42219.0624999781</v>
      </c>
      <c r="B9032" s="12">
        <v>170.0</v>
      </c>
    </row>
    <row r="9033" ht="15.75" customHeight="1">
      <c r="A9033" s="13">
        <v>42219.07291664476</v>
      </c>
      <c r="B9033" s="12">
        <v>153.0</v>
      </c>
    </row>
    <row r="9034" ht="15.75" customHeight="1">
      <c r="A9034" s="13">
        <v>42219.08333331143</v>
      </c>
      <c r="B9034" s="12">
        <v>147.0</v>
      </c>
    </row>
    <row r="9035" ht="15.75" customHeight="1">
      <c r="A9035" s="13">
        <v>42219.09374997809</v>
      </c>
      <c r="B9035" s="12">
        <v>152.0</v>
      </c>
    </row>
    <row r="9036" ht="15.75" customHeight="1">
      <c r="A9036" s="13">
        <v>42219.104166644756</v>
      </c>
      <c r="B9036" s="12">
        <v>160.0</v>
      </c>
    </row>
    <row r="9037" ht="15.75" customHeight="1">
      <c r="A9037" s="13">
        <v>42219.11458331142</v>
      </c>
      <c r="B9037" s="12">
        <v>164.0</v>
      </c>
    </row>
    <row r="9038" ht="15.75" customHeight="1">
      <c r="A9038" s="13">
        <v>42219.124999978085</v>
      </c>
      <c r="B9038" s="12">
        <v>150.0</v>
      </c>
    </row>
    <row r="9039" ht="15.75" customHeight="1">
      <c r="A9039" s="13">
        <v>42219.13541664475</v>
      </c>
      <c r="B9039" s="12">
        <v>153.0</v>
      </c>
    </row>
    <row r="9040" ht="15.75" customHeight="1">
      <c r="A9040" s="13">
        <v>42219.14583331141</v>
      </c>
      <c r="B9040" s="12">
        <v>151.0</v>
      </c>
    </row>
    <row r="9041" ht="15.75" customHeight="1">
      <c r="A9041" s="13">
        <v>42219.15624997808</v>
      </c>
      <c r="B9041" s="12">
        <v>162.0</v>
      </c>
    </row>
    <row r="9042" ht="15.75" customHeight="1">
      <c r="A9042" s="13">
        <v>42219.16666664474</v>
      </c>
      <c r="B9042" s="12">
        <v>154.0</v>
      </c>
    </row>
    <row r="9043" ht="15.75" customHeight="1">
      <c r="A9043" s="13">
        <v>42219.177083311406</v>
      </c>
      <c r="B9043" s="12">
        <v>149.0</v>
      </c>
    </row>
    <row r="9044" ht="15.75" customHeight="1">
      <c r="A9044" s="13">
        <v>42219.18749997807</v>
      </c>
      <c r="B9044" s="12">
        <v>143.0</v>
      </c>
    </row>
    <row r="9045" ht="15.75" customHeight="1">
      <c r="A9045" s="13">
        <v>42219.197916644735</v>
      </c>
      <c r="B9045" s="12">
        <v>153.0</v>
      </c>
    </row>
    <row r="9046" ht="15.75" customHeight="1">
      <c r="A9046" s="13">
        <v>42219.2083333114</v>
      </c>
      <c r="B9046" s="12">
        <v>170.0</v>
      </c>
    </row>
    <row r="9047" ht="15.75" customHeight="1">
      <c r="A9047" s="13">
        <v>42219.21874997806</v>
      </c>
      <c r="B9047" s="12">
        <v>146.0</v>
      </c>
    </row>
    <row r="9048" ht="15.75" customHeight="1">
      <c r="A9048" s="13">
        <v>42219.22916664473</v>
      </c>
      <c r="B9048" s="12">
        <v>152.0</v>
      </c>
    </row>
    <row r="9049" ht="15.75" customHeight="1">
      <c r="A9049" s="13">
        <v>42219.23958331139</v>
      </c>
      <c r="B9049" s="12">
        <v>152.0</v>
      </c>
    </row>
    <row r="9050" ht="15.75" customHeight="1">
      <c r="A9050" s="13">
        <v>42219.249999978056</v>
      </c>
      <c r="B9050" s="12">
        <v>152.0</v>
      </c>
    </row>
    <row r="9051" ht="15.75" customHeight="1">
      <c r="A9051" s="13">
        <v>42219.26041664472</v>
      </c>
      <c r="B9051" s="12">
        <v>170.0</v>
      </c>
    </row>
    <row r="9052" ht="15.75" customHeight="1">
      <c r="A9052" s="13">
        <v>42219.270833311384</v>
      </c>
      <c r="B9052" s="12">
        <v>150.0</v>
      </c>
    </row>
    <row r="9053" ht="15.75" customHeight="1">
      <c r="A9053" s="13">
        <v>42219.28124997805</v>
      </c>
      <c r="B9053" s="12">
        <v>152.0</v>
      </c>
    </row>
    <row r="9054" ht="15.75" customHeight="1">
      <c r="A9054" s="13">
        <v>42219.29166664471</v>
      </c>
      <c r="B9054" s="12">
        <v>148.0</v>
      </c>
    </row>
    <row r="9055" ht="15.75" customHeight="1">
      <c r="A9055" s="13">
        <v>42219.30208331138</v>
      </c>
      <c r="B9055" s="12">
        <v>161.0</v>
      </c>
    </row>
    <row r="9056" ht="15.75" customHeight="1">
      <c r="A9056" s="13">
        <v>42219.31249997804</v>
      </c>
      <c r="B9056" s="12">
        <v>160.0</v>
      </c>
    </row>
    <row r="9057" ht="15.75" customHeight="1">
      <c r="A9057" s="13">
        <v>42219.322916644705</v>
      </c>
      <c r="B9057" s="12">
        <v>154.0</v>
      </c>
    </row>
    <row r="9058" ht="15.75" customHeight="1">
      <c r="A9058" s="13">
        <v>42219.33333331137</v>
      </c>
      <c r="B9058" s="12">
        <v>158.0</v>
      </c>
    </row>
    <row r="9059" ht="15.75" customHeight="1">
      <c r="A9059" s="13">
        <v>42219.343749978034</v>
      </c>
      <c r="B9059" s="12">
        <v>159.0</v>
      </c>
    </row>
    <row r="9060" ht="15.75" customHeight="1">
      <c r="A9060" s="13">
        <v>42219.3541666447</v>
      </c>
      <c r="B9060" s="12">
        <v>180.0</v>
      </c>
    </row>
    <row r="9061" ht="15.75" customHeight="1">
      <c r="A9061" s="13">
        <v>42219.36458331136</v>
      </c>
      <c r="B9061" s="12">
        <v>181.0</v>
      </c>
    </row>
    <row r="9062" ht="15.75" customHeight="1">
      <c r="A9062" s="13">
        <v>42219.37499997803</v>
      </c>
      <c r="B9062" s="12">
        <v>173.0</v>
      </c>
    </row>
    <row r="9063" ht="15.75" customHeight="1">
      <c r="A9063" s="13">
        <v>42219.38541664469</v>
      </c>
      <c r="B9063" s="12">
        <v>170.0</v>
      </c>
    </row>
    <row r="9064" ht="15.75" customHeight="1">
      <c r="A9064" s="13">
        <v>42219.395833311355</v>
      </c>
      <c r="B9064" s="12">
        <v>181.0</v>
      </c>
    </row>
    <row r="9065" ht="15.75" customHeight="1">
      <c r="A9065" s="13">
        <v>42219.40624997802</v>
      </c>
      <c r="B9065" s="12">
        <v>192.0</v>
      </c>
    </row>
    <row r="9066" ht="15.75" customHeight="1">
      <c r="A9066" s="13">
        <v>42219.41666664468</v>
      </c>
      <c r="B9066" s="12">
        <v>189.0</v>
      </c>
    </row>
    <row r="9067" ht="15.75" customHeight="1">
      <c r="A9067" s="13">
        <v>42219.42708331135</v>
      </c>
      <c r="B9067" s="12">
        <v>188.0</v>
      </c>
    </row>
    <row r="9068" ht="15.75" customHeight="1">
      <c r="A9068" s="13">
        <v>42219.43749997801</v>
      </c>
      <c r="B9068" s="12">
        <v>197.0</v>
      </c>
    </row>
    <row r="9069" ht="15.75" customHeight="1">
      <c r="A9069" s="13">
        <v>42219.447916644676</v>
      </c>
      <c r="B9069" s="12">
        <v>191.0</v>
      </c>
    </row>
    <row r="9070" ht="15.75" customHeight="1">
      <c r="A9070" s="13">
        <v>42219.45833331134</v>
      </c>
      <c r="B9070" s="12">
        <v>213.0</v>
      </c>
    </row>
    <row r="9071" ht="15.75" customHeight="1">
      <c r="A9071" s="13">
        <v>42219.468749978005</v>
      </c>
      <c r="B9071" s="12">
        <v>196.0</v>
      </c>
    </row>
    <row r="9072" ht="15.75" customHeight="1">
      <c r="A9072" s="13">
        <v>42219.47916664467</v>
      </c>
      <c r="B9072" s="12">
        <v>202.0</v>
      </c>
    </row>
    <row r="9073" ht="15.75" customHeight="1">
      <c r="A9073" s="13">
        <v>42219.48958331133</v>
      </c>
      <c r="B9073" s="12">
        <v>204.0</v>
      </c>
    </row>
    <row r="9074" ht="15.75" customHeight="1">
      <c r="A9074" s="13">
        <v>42219.499999978</v>
      </c>
      <c r="B9074" s="12">
        <v>195.0</v>
      </c>
    </row>
    <row r="9075" ht="15.75" customHeight="1">
      <c r="A9075" s="13">
        <v>42219.51041664466</v>
      </c>
      <c r="B9075" s="12">
        <v>218.0</v>
      </c>
    </row>
    <row r="9076" ht="15.75" customHeight="1">
      <c r="A9076" s="13">
        <v>42219.520833311326</v>
      </c>
      <c r="B9076" s="12">
        <v>204.0</v>
      </c>
    </row>
    <row r="9077" ht="15.75" customHeight="1">
      <c r="A9077" s="13">
        <v>42219.53124997799</v>
      </c>
      <c r="B9077" s="12">
        <v>196.0</v>
      </c>
    </row>
    <row r="9078" ht="15.75" customHeight="1">
      <c r="A9078" s="13">
        <v>42219.541666644654</v>
      </c>
      <c r="B9078" s="12">
        <v>203.0</v>
      </c>
    </row>
    <row r="9079" ht="15.75" customHeight="1">
      <c r="A9079" s="13">
        <v>42219.55208331132</v>
      </c>
      <c r="B9079" s="12">
        <v>206.0</v>
      </c>
    </row>
    <row r="9080" ht="15.75" customHeight="1">
      <c r="A9080" s="13">
        <v>42219.56249997798</v>
      </c>
      <c r="B9080" s="12">
        <v>221.0</v>
      </c>
    </row>
    <row r="9081" ht="15.75" customHeight="1">
      <c r="A9081" s="13">
        <v>42219.57291664465</v>
      </c>
      <c r="B9081" s="12">
        <v>202.0</v>
      </c>
    </row>
    <row r="9082" ht="15.75" customHeight="1">
      <c r="A9082" s="13">
        <v>42219.58333331131</v>
      </c>
      <c r="B9082" s="12">
        <v>210.0</v>
      </c>
    </row>
    <row r="9083" ht="15.75" customHeight="1">
      <c r="A9083" s="13">
        <v>42219.593749977976</v>
      </c>
      <c r="B9083" s="12">
        <v>212.0</v>
      </c>
    </row>
    <row r="9084" ht="15.75" customHeight="1">
      <c r="A9084" s="13">
        <v>42219.60416664464</v>
      </c>
      <c r="B9084" s="12">
        <v>218.0</v>
      </c>
    </row>
    <row r="9085" ht="15.75" customHeight="1">
      <c r="A9085" s="13">
        <v>42219.614583311304</v>
      </c>
      <c r="B9085" s="12">
        <v>226.0</v>
      </c>
    </row>
    <row r="9086" ht="15.75" customHeight="1">
      <c r="A9086" s="13">
        <v>42219.62499997797</v>
      </c>
      <c r="B9086" s="12">
        <v>211.0</v>
      </c>
    </row>
    <row r="9087" ht="15.75" customHeight="1">
      <c r="A9087" s="13">
        <v>42219.63541664463</v>
      </c>
      <c r="B9087" s="12">
        <v>218.0</v>
      </c>
    </row>
    <row r="9088" ht="15.75" customHeight="1">
      <c r="A9088" s="13">
        <v>42219.6458333113</v>
      </c>
      <c r="B9088" s="12">
        <v>219.0</v>
      </c>
    </row>
    <row r="9089" ht="15.75" customHeight="1">
      <c r="A9089" s="13">
        <v>42219.65624997796</v>
      </c>
      <c r="B9089" s="12">
        <v>221.0</v>
      </c>
    </row>
    <row r="9090" ht="15.75" customHeight="1">
      <c r="A9090" s="13">
        <v>42219.666666644625</v>
      </c>
      <c r="B9090" s="12">
        <v>231.0</v>
      </c>
    </row>
    <row r="9091" ht="15.75" customHeight="1">
      <c r="A9091" s="13">
        <v>42219.67708331129</v>
      </c>
      <c r="B9091" s="12">
        <v>239.0</v>
      </c>
    </row>
    <row r="9092" ht="15.75" customHeight="1">
      <c r="A9092" s="13">
        <v>42219.687499977954</v>
      </c>
      <c r="B9092" s="12">
        <v>222.0</v>
      </c>
    </row>
    <row r="9093" ht="15.75" customHeight="1">
      <c r="A9093" s="13">
        <v>42219.69791664462</v>
      </c>
      <c r="B9093" s="12">
        <v>218.0</v>
      </c>
    </row>
    <row r="9094" ht="15.75" customHeight="1">
      <c r="A9094" s="13">
        <v>42219.70833331128</v>
      </c>
      <c r="B9094" s="12">
        <v>240.0</v>
      </c>
    </row>
    <row r="9095" ht="15.75" customHeight="1">
      <c r="A9095" s="13">
        <v>42219.71874997795</v>
      </c>
      <c r="B9095" s="12">
        <v>240.0</v>
      </c>
    </row>
    <row r="9096" ht="15.75" customHeight="1">
      <c r="A9096" s="13">
        <v>42219.72916664461</v>
      </c>
      <c r="B9096" s="12">
        <v>221.0</v>
      </c>
    </row>
    <row r="9097" ht="15.75" customHeight="1">
      <c r="A9097" s="13">
        <v>42219.739583311275</v>
      </c>
      <c r="B9097" s="12">
        <v>228.0</v>
      </c>
    </row>
    <row r="9098" ht="15.75" customHeight="1">
      <c r="A9098" s="13">
        <v>42219.74999997794</v>
      </c>
      <c r="B9098" s="12">
        <v>225.0</v>
      </c>
    </row>
    <row r="9099" ht="15.75" customHeight="1">
      <c r="A9099" s="13">
        <v>42219.7604166446</v>
      </c>
      <c r="B9099" s="12">
        <v>228.0</v>
      </c>
    </row>
    <row r="9100" ht="15.75" customHeight="1">
      <c r="A9100" s="13">
        <v>42219.77083331127</v>
      </c>
      <c r="B9100" s="12">
        <v>248.0</v>
      </c>
    </row>
    <row r="9101" ht="15.75" customHeight="1">
      <c r="A9101" s="13">
        <v>42219.78124997793</v>
      </c>
      <c r="B9101" s="12">
        <v>216.0</v>
      </c>
    </row>
    <row r="9102" ht="15.75" customHeight="1">
      <c r="A9102" s="13">
        <v>42219.791666644596</v>
      </c>
      <c r="B9102" s="12">
        <v>220.0</v>
      </c>
    </row>
    <row r="9103" ht="15.75" customHeight="1">
      <c r="A9103" s="13">
        <v>42219.80208331126</v>
      </c>
      <c r="B9103" s="12">
        <v>218.0</v>
      </c>
    </row>
    <row r="9104" ht="15.75" customHeight="1">
      <c r="A9104" s="13">
        <v>42219.812499977925</v>
      </c>
      <c r="B9104" s="12">
        <v>215.0</v>
      </c>
    </row>
    <row r="9105" ht="15.75" customHeight="1">
      <c r="A9105" s="13">
        <v>42219.82291664459</v>
      </c>
      <c r="B9105" s="12">
        <v>229.0</v>
      </c>
    </row>
    <row r="9106" ht="15.75" customHeight="1">
      <c r="A9106" s="13">
        <v>42219.83333331125</v>
      </c>
      <c r="B9106" s="12">
        <v>209.0</v>
      </c>
    </row>
    <row r="9107" ht="15.75" customHeight="1">
      <c r="A9107" s="13">
        <v>42219.84374997792</v>
      </c>
      <c r="B9107" s="12">
        <v>217.0</v>
      </c>
    </row>
    <row r="9108" ht="15.75" customHeight="1">
      <c r="A9108" s="13">
        <v>42219.85416664458</v>
      </c>
      <c r="B9108" s="12">
        <v>210.0</v>
      </c>
    </row>
    <row r="9109" ht="15.75" customHeight="1">
      <c r="A9109" s="13">
        <v>42219.864583311246</v>
      </c>
      <c r="B9109" s="12">
        <v>201.0</v>
      </c>
    </row>
    <row r="9110" ht="15.75" customHeight="1">
      <c r="A9110" s="13">
        <v>42219.87499997791</v>
      </c>
      <c r="B9110" s="12">
        <v>201.0</v>
      </c>
    </row>
    <row r="9111" ht="15.75" customHeight="1">
      <c r="A9111" s="13">
        <v>42219.885416644574</v>
      </c>
      <c r="B9111" s="12">
        <v>199.0</v>
      </c>
    </row>
    <row r="9112" ht="15.75" customHeight="1">
      <c r="A9112" s="13">
        <v>42219.89583331124</v>
      </c>
      <c r="B9112" s="12">
        <v>195.0</v>
      </c>
    </row>
    <row r="9113" ht="15.75" customHeight="1">
      <c r="A9113" s="13">
        <v>42219.9062499779</v>
      </c>
      <c r="B9113" s="12">
        <v>189.0</v>
      </c>
    </row>
    <row r="9114" ht="15.75" customHeight="1">
      <c r="A9114" s="13">
        <v>42219.91666664457</v>
      </c>
      <c r="B9114" s="12">
        <v>183.0</v>
      </c>
    </row>
    <row r="9115" ht="15.75" customHeight="1">
      <c r="A9115" s="13">
        <v>42219.92708331123</v>
      </c>
      <c r="B9115" s="12">
        <v>185.0</v>
      </c>
    </row>
    <row r="9116" ht="15.75" customHeight="1">
      <c r="A9116" s="13">
        <v>42219.937499977896</v>
      </c>
      <c r="B9116" s="12">
        <v>199.0</v>
      </c>
    </row>
    <row r="9117" ht="15.75" customHeight="1">
      <c r="A9117" s="13">
        <v>42219.94791664456</v>
      </c>
      <c r="B9117" s="12">
        <v>173.0</v>
      </c>
    </row>
    <row r="9118" ht="15.75" customHeight="1">
      <c r="A9118" s="13">
        <v>42219.958333311224</v>
      </c>
      <c r="B9118" s="12">
        <v>176.0</v>
      </c>
    </row>
    <row r="9119" ht="15.75" customHeight="1">
      <c r="A9119" s="13">
        <v>42219.96874997789</v>
      </c>
      <c r="B9119" s="12">
        <v>171.0</v>
      </c>
    </row>
    <row r="9120" ht="15.75" customHeight="1">
      <c r="A9120" s="13">
        <v>42219.97916664455</v>
      </c>
      <c r="B9120" s="12">
        <v>168.0</v>
      </c>
    </row>
    <row r="9121" ht="15.75" customHeight="1">
      <c r="A9121" s="13">
        <v>42219.98958331122</v>
      </c>
      <c r="B9121" s="12">
        <v>171.0</v>
      </c>
    </row>
    <row r="9122" ht="15.75" customHeight="1">
      <c r="A9122" s="13">
        <v>42219.99999997788</v>
      </c>
      <c r="B9122" s="12">
        <v>177.0</v>
      </c>
    </row>
    <row r="9123" ht="15.75" customHeight="1">
      <c r="A9123" s="13">
        <v>42220.010416644545</v>
      </c>
      <c r="B9123" s="12">
        <v>166.0</v>
      </c>
    </row>
    <row r="9124" ht="15.75" customHeight="1">
      <c r="A9124" s="13">
        <v>42220.02083331121</v>
      </c>
      <c r="B9124" s="12">
        <v>168.0</v>
      </c>
    </row>
    <row r="9125" ht="15.75" customHeight="1">
      <c r="A9125" s="13">
        <v>42220.031249977874</v>
      </c>
      <c r="B9125" s="12">
        <v>160.0</v>
      </c>
    </row>
    <row r="9126" ht="15.75" customHeight="1">
      <c r="A9126" s="13">
        <v>42220.04166664454</v>
      </c>
      <c r="B9126" s="12">
        <v>171.0</v>
      </c>
    </row>
    <row r="9127" ht="15.75" customHeight="1">
      <c r="A9127" s="13">
        <v>42220.0520833112</v>
      </c>
      <c r="B9127" s="12">
        <v>166.0</v>
      </c>
    </row>
    <row r="9128" ht="15.75" customHeight="1">
      <c r="A9128" s="13">
        <v>42220.06249997787</v>
      </c>
      <c r="B9128" s="12">
        <v>164.0</v>
      </c>
    </row>
    <row r="9129" ht="15.75" customHeight="1">
      <c r="A9129" s="13">
        <v>42220.07291664453</v>
      </c>
      <c r="B9129" s="12">
        <v>158.0</v>
      </c>
    </row>
    <row r="9130" ht="15.75" customHeight="1">
      <c r="A9130" s="13">
        <v>42220.083333311195</v>
      </c>
      <c r="B9130" s="12">
        <v>176.0</v>
      </c>
    </row>
    <row r="9131" ht="15.75" customHeight="1">
      <c r="A9131" s="13">
        <v>42220.09374997786</v>
      </c>
      <c r="B9131" s="12">
        <v>160.0</v>
      </c>
    </row>
    <row r="9132" ht="15.75" customHeight="1">
      <c r="A9132" s="13">
        <v>42220.10416664452</v>
      </c>
      <c r="B9132" s="12">
        <v>159.0</v>
      </c>
    </row>
    <row r="9133" ht="15.75" customHeight="1">
      <c r="A9133" s="13">
        <v>42220.11458331119</v>
      </c>
      <c r="B9133" s="12">
        <v>155.0</v>
      </c>
    </row>
    <row r="9134" ht="15.75" customHeight="1">
      <c r="A9134" s="13">
        <v>42220.12499997785</v>
      </c>
      <c r="B9134" s="12">
        <v>153.0</v>
      </c>
    </row>
    <row r="9135" ht="15.75" customHeight="1">
      <c r="A9135" s="13">
        <v>42220.135416644516</v>
      </c>
      <c r="B9135" s="12">
        <v>162.0</v>
      </c>
    </row>
    <row r="9136" ht="15.75" customHeight="1">
      <c r="A9136" s="13">
        <v>42220.14583331118</v>
      </c>
      <c r="B9136" s="12">
        <v>167.0</v>
      </c>
    </row>
    <row r="9137" ht="15.75" customHeight="1">
      <c r="A9137" s="13">
        <v>42220.156249977845</v>
      </c>
      <c r="B9137" s="12">
        <v>154.0</v>
      </c>
    </row>
    <row r="9138" ht="15.75" customHeight="1">
      <c r="A9138" s="13">
        <v>42220.16666664451</v>
      </c>
      <c r="B9138" s="12">
        <v>157.0</v>
      </c>
    </row>
    <row r="9139" ht="15.75" customHeight="1">
      <c r="A9139" s="13">
        <v>42220.17708331117</v>
      </c>
      <c r="B9139" s="12">
        <v>154.0</v>
      </c>
    </row>
    <row r="9140" ht="15.75" customHeight="1">
      <c r="A9140" s="13">
        <v>42220.18749997784</v>
      </c>
      <c r="B9140" s="12">
        <v>166.0</v>
      </c>
    </row>
    <row r="9141" ht="15.75" customHeight="1">
      <c r="A9141" s="13">
        <v>42220.1979166445</v>
      </c>
      <c r="B9141" s="12">
        <v>158.0</v>
      </c>
    </row>
    <row r="9142" ht="15.75" customHeight="1">
      <c r="A9142" s="13">
        <v>42220.208333311166</v>
      </c>
      <c r="B9142" s="12">
        <v>157.0</v>
      </c>
    </row>
    <row r="9143" ht="15.75" customHeight="1">
      <c r="A9143" s="13">
        <v>42220.21874997783</v>
      </c>
      <c r="B9143" s="12">
        <v>154.0</v>
      </c>
    </row>
    <row r="9144" ht="15.75" customHeight="1">
      <c r="A9144" s="13">
        <v>42220.229166644494</v>
      </c>
      <c r="B9144" s="12">
        <v>151.0</v>
      </c>
    </row>
    <row r="9145" ht="15.75" customHeight="1">
      <c r="A9145" s="13">
        <v>42220.23958331116</v>
      </c>
      <c r="B9145" s="12">
        <v>170.0</v>
      </c>
    </row>
    <row r="9146" ht="15.75" customHeight="1">
      <c r="A9146" s="13">
        <v>42220.24999997782</v>
      </c>
      <c r="B9146" s="12">
        <v>159.0</v>
      </c>
    </row>
    <row r="9147" ht="15.75" customHeight="1">
      <c r="A9147" s="13">
        <v>42220.26041664449</v>
      </c>
      <c r="B9147" s="12">
        <v>153.0</v>
      </c>
    </row>
    <row r="9148" ht="15.75" customHeight="1">
      <c r="A9148" s="13">
        <v>42220.27083331115</v>
      </c>
      <c r="B9148" s="12">
        <v>160.0</v>
      </c>
    </row>
    <row r="9149" ht="15.75" customHeight="1">
      <c r="A9149" s="13">
        <v>42220.281249977816</v>
      </c>
      <c r="B9149" s="12">
        <v>155.0</v>
      </c>
    </row>
    <row r="9150" ht="15.75" customHeight="1">
      <c r="A9150" s="13">
        <v>42220.29166664448</v>
      </c>
      <c r="B9150" s="12">
        <v>160.0</v>
      </c>
    </row>
    <row r="9151" ht="15.75" customHeight="1">
      <c r="A9151" s="13">
        <v>42220.302083311144</v>
      </c>
      <c r="B9151" s="12">
        <v>179.0</v>
      </c>
    </row>
    <row r="9152" ht="15.75" customHeight="1">
      <c r="A9152" s="13">
        <v>42220.31249997781</v>
      </c>
      <c r="B9152" s="12">
        <v>160.0</v>
      </c>
    </row>
    <row r="9153" ht="15.75" customHeight="1">
      <c r="A9153" s="13">
        <v>42220.32291664447</v>
      </c>
      <c r="B9153" s="12">
        <v>161.0</v>
      </c>
    </row>
    <row r="9154" ht="15.75" customHeight="1">
      <c r="A9154" s="13">
        <v>42220.33333331114</v>
      </c>
      <c r="B9154" s="12">
        <v>166.0</v>
      </c>
    </row>
    <row r="9155" ht="15.75" customHeight="1">
      <c r="A9155" s="13">
        <v>42220.3437499778</v>
      </c>
      <c r="B9155" s="12">
        <v>173.0</v>
      </c>
    </row>
    <row r="9156" ht="15.75" customHeight="1">
      <c r="A9156" s="13">
        <v>42220.354166644465</v>
      </c>
      <c r="B9156" s="12">
        <v>177.0</v>
      </c>
    </row>
    <row r="9157" ht="15.75" customHeight="1">
      <c r="A9157" s="13">
        <v>42220.36458331113</v>
      </c>
      <c r="B9157" s="12">
        <v>183.0</v>
      </c>
    </row>
    <row r="9158" ht="15.75" customHeight="1">
      <c r="A9158" s="13">
        <v>42220.374999977794</v>
      </c>
      <c r="B9158" s="12">
        <v>180.0</v>
      </c>
    </row>
    <row r="9159" ht="15.75" customHeight="1">
      <c r="A9159" s="13">
        <v>42220.38541664446</v>
      </c>
      <c r="B9159" s="12">
        <v>182.0</v>
      </c>
    </row>
    <row r="9160" ht="15.75" customHeight="1">
      <c r="A9160" s="13">
        <v>42220.39583331112</v>
      </c>
      <c r="B9160" s="12">
        <v>176.0</v>
      </c>
    </row>
    <row r="9161" ht="15.75" customHeight="1">
      <c r="A9161" s="13">
        <v>42220.40624997779</v>
      </c>
      <c r="B9161" s="12">
        <v>191.0</v>
      </c>
    </row>
    <row r="9162" ht="15.75" customHeight="1">
      <c r="A9162" s="13">
        <v>42220.41666664445</v>
      </c>
      <c r="B9162" s="12">
        <v>194.0</v>
      </c>
    </row>
    <row r="9163" ht="15.75" customHeight="1">
      <c r="A9163" s="13">
        <v>42220.427083311115</v>
      </c>
      <c r="B9163" s="12">
        <v>181.0</v>
      </c>
    </row>
    <row r="9164" ht="15.75" customHeight="1">
      <c r="A9164" s="13">
        <v>42220.43749997778</v>
      </c>
      <c r="B9164" s="12">
        <v>188.0</v>
      </c>
    </row>
    <row r="9165" ht="15.75" customHeight="1">
      <c r="A9165" s="13">
        <v>42220.44791664444</v>
      </c>
      <c r="B9165" s="12">
        <v>189.0</v>
      </c>
    </row>
    <row r="9166" ht="15.75" customHeight="1">
      <c r="A9166" s="13">
        <v>42220.45833331111</v>
      </c>
      <c r="B9166" s="12">
        <v>201.0</v>
      </c>
    </row>
    <row r="9167" ht="15.75" customHeight="1">
      <c r="A9167" s="13">
        <v>42220.46874997777</v>
      </c>
      <c r="B9167" s="12">
        <v>192.0</v>
      </c>
    </row>
    <row r="9168" ht="15.75" customHeight="1">
      <c r="A9168" s="13">
        <v>42220.479166644436</v>
      </c>
      <c r="B9168" s="12">
        <v>187.0</v>
      </c>
    </row>
    <row r="9169" ht="15.75" customHeight="1">
      <c r="A9169" s="13">
        <v>42220.4895833111</v>
      </c>
      <c r="B9169" s="12">
        <v>195.0</v>
      </c>
    </row>
    <row r="9170" ht="15.75" customHeight="1">
      <c r="A9170" s="13">
        <v>42220.499999977765</v>
      </c>
      <c r="B9170" s="12">
        <v>192.0</v>
      </c>
    </row>
    <row r="9171" ht="15.75" customHeight="1">
      <c r="A9171" s="13">
        <v>42220.51041664443</v>
      </c>
      <c r="B9171" s="12">
        <v>216.0</v>
      </c>
    </row>
    <row r="9172" ht="15.75" customHeight="1">
      <c r="A9172" s="13">
        <v>42220.52083331109</v>
      </c>
      <c r="B9172" s="12">
        <v>202.0</v>
      </c>
    </row>
    <row r="9173" ht="15.75" customHeight="1">
      <c r="A9173" s="13">
        <v>42220.53124997776</v>
      </c>
      <c r="B9173" s="12">
        <v>198.0</v>
      </c>
    </row>
    <row r="9174" ht="15.75" customHeight="1">
      <c r="A9174" s="13">
        <v>42220.54166664442</v>
      </c>
      <c r="B9174" s="12">
        <v>208.0</v>
      </c>
    </row>
    <row r="9175" ht="15.75" customHeight="1">
      <c r="A9175" s="13">
        <v>42220.552083311086</v>
      </c>
      <c r="B9175" s="12">
        <v>201.0</v>
      </c>
    </row>
    <row r="9176" ht="15.75" customHeight="1">
      <c r="A9176" s="13">
        <v>42220.56249997775</v>
      </c>
      <c r="B9176" s="12">
        <v>224.0</v>
      </c>
    </row>
    <row r="9177" ht="15.75" customHeight="1">
      <c r="A9177" s="13">
        <v>42220.572916644414</v>
      </c>
      <c r="B9177" s="12">
        <v>216.0</v>
      </c>
    </row>
    <row r="9178" ht="15.75" customHeight="1">
      <c r="A9178" s="13">
        <v>42220.58333331108</v>
      </c>
      <c r="B9178" s="12">
        <v>212.0</v>
      </c>
    </row>
    <row r="9179" ht="15.75" customHeight="1">
      <c r="A9179" s="13">
        <v>42220.59374997774</v>
      </c>
      <c r="B9179" s="12">
        <v>213.0</v>
      </c>
    </row>
    <row r="9180" ht="15.75" customHeight="1">
      <c r="A9180" s="13">
        <v>42220.60416664441</v>
      </c>
      <c r="B9180" s="12">
        <v>207.0</v>
      </c>
    </row>
    <row r="9181" ht="15.75" customHeight="1">
      <c r="A9181" s="13">
        <v>42220.61458331107</v>
      </c>
      <c r="B9181" s="12">
        <v>217.0</v>
      </c>
    </row>
    <row r="9182" ht="15.75" customHeight="1">
      <c r="A9182" s="13">
        <v>42220.624999977736</v>
      </c>
      <c r="B9182" s="12">
        <v>208.0</v>
      </c>
    </row>
    <row r="9183" ht="15.75" customHeight="1">
      <c r="A9183" s="13">
        <v>42220.6354166444</v>
      </c>
      <c r="B9183" s="12">
        <v>203.0</v>
      </c>
    </row>
    <row r="9184" ht="15.75" customHeight="1">
      <c r="A9184" s="13">
        <v>42220.645833311064</v>
      </c>
      <c r="B9184" s="12">
        <v>203.0</v>
      </c>
    </row>
    <row r="9185" ht="15.75" customHeight="1">
      <c r="A9185" s="13">
        <v>42220.65624997773</v>
      </c>
      <c r="B9185" s="12">
        <v>214.0</v>
      </c>
    </row>
    <row r="9186" ht="15.75" customHeight="1">
      <c r="A9186" s="13">
        <v>42220.66666664439</v>
      </c>
      <c r="B9186" s="12">
        <v>220.0</v>
      </c>
    </row>
    <row r="9187" ht="15.75" customHeight="1">
      <c r="A9187" s="13">
        <v>42220.67708331106</v>
      </c>
      <c r="B9187" s="12">
        <v>209.0</v>
      </c>
    </row>
    <row r="9188" ht="15.75" customHeight="1">
      <c r="A9188" s="13">
        <v>42220.68749997772</v>
      </c>
      <c r="B9188" s="12">
        <v>215.0</v>
      </c>
    </row>
    <row r="9189" ht="15.75" customHeight="1">
      <c r="A9189" s="13">
        <v>42220.697916644385</v>
      </c>
      <c r="B9189" s="12">
        <v>206.0</v>
      </c>
    </row>
    <row r="9190" ht="15.75" customHeight="1">
      <c r="A9190" s="13">
        <v>42220.70833331105</v>
      </c>
      <c r="B9190" s="12">
        <v>221.0</v>
      </c>
    </row>
    <row r="9191" ht="15.75" customHeight="1">
      <c r="A9191" s="13">
        <v>42220.718749977714</v>
      </c>
      <c r="B9191" s="12">
        <v>236.0</v>
      </c>
    </row>
    <row r="9192" ht="15.75" customHeight="1">
      <c r="A9192" s="13">
        <v>42220.72916664438</v>
      </c>
      <c r="B9192" s="12">
        <v>210.0</v>
      </c>
    </row>
    <row r="9193" ht="15.75" customHeight="1">
      <c r="A9193" s="13">
        <v>42220.73958331104</v>
      </c>
      <c r="B9193" s="12">
        <v>229.0</v>
      </c>
    </row>
    <row r="9194" ht="15.75" customHeight="1">
      <c r="A9194" s="13">
        <v>42220.74999997771</v>
      </c>
      <c r="B9194" s="12">
        <v>216.0</v>
      </c>
    </row>
    <row r="9195" ht="15.75" customHeight="1">
      <c r="A9195" s="13">
        <v>42220.76041664437</v>
      </c>
      <c r="B9195" s="12">
        <v>214.0</v>
      </c>
    </row>
    <row r="9196" ht="15.75" customHeight="1">
      <c r="A9196" s="13">
        <v>42220.770833311035</v>
      </c>
      <c r="B9196" s="12">
        <v>223.0</v>
      </c>
    </row>
    <row r="9197" ht="15.75" customHeight="1">
      <c r="A9197" s="13">
        <v>42220.7812499777</v>
      </c>
      <c r="B9197" s="12">
        <v>221.0</v>
      </c>
    </row>
    <row r="9198" ht="15.75" customHeight="1">
      <c r="A9198" s="13">
        <v>42220.79166664436</v>
      </c>
      <c r="B9198" s="12">
        <v>213.0</v>
      </c>
    </row>
    <row r="9199" ht="15.75" customHeight="1">
      <c r="A9199" s="13">
        <v>42220.80208331103</v>
      </c>
      <c r="B9199" s="12">
        <v>209.0</v>
      </c>
    </row>
    <row r="9200" ht="15.75" customHeight="1">
      <c r="A9200" s="13">
        <v>42220.81249997769</v>
      </c>
      <c r="B9200" s="12">
        <v>205.0</v>
      </c>
    </row>
    <row r="9201" ht="15.75" customHeight="1">
      <c r="A9201" s="13">
        <v>42220.822916644356</v>
      </c>
      <c r="B9201" s="12">
        <v>213.0</v>
      </c>
    </row>
    <row r="9202" ht="15.75" customHeight="1">
      <c r="A9202" s="13">
        <v>42220.83333331102</v>
      </c>
      <c r="B9202" s="12">
        <v>216.0</v>
      </c>
    </row>
    <row r="9203" ht="15.75" customHeight="1">
      <c r="A9203" s="13">
        <v>42220.843749977685</v>
      </c>
      <c r="B9203" s="12">
        <v>201.0</v>
      </c>
    </row>
    <row r="9204" ht="15.75" customHeight="1">
      <c r="A9204" s="13">
        <v>42220.85416664435</v>
      </c>
      <c r="B9204" s="12">
        <v>210.0</v>
      </c>
    </row>
    <row r="9205" ht="15.75" customHeight="1">
      <c r="A9205" s="13">
        <v>42220.86458331101</v>
      </c>
      <c r="B9205" s="12">
        <v>197.0</v>
      </c>
    </row>
    <row r="9206" ht="15.75" customHeight="1">
      <c r="A9206" s="13">
        <v>42220.87499997768</v>
      </c>
      <c r="B9206" s="12">
        <v>196.0</v>
      </c>
    </row>
    <row r="9207" ht="15.75" customHeight="1">
      <c r="A9207" s="13">
        <v>42220.88541664434</v>
      </c>
      <c r="B9207" s="12">
        <v>185.0</v>
      </c>
    </row>
    <row r="9208" ht="15.75" customHeight="1">
      <c r="A9208" s="13">
        <v>42220.895833311006</v>
      </c>
      <c r="B9208" s="12">
        <v>200.0</v>
      </c>
    </row>
    <row r="9209" ht="15.75" customHeight="1">
      <c r="A9209" s="13">
        <v>42220.90624997767</v>
      </c>
      <c r="B9209" s="12">
        <v>189.0</v>
      </c>
    </row>
    <row r="9210" ht="15.75" customHeight="1">
      <c r="A9210" s="13">
        <v>42220.916666644334</v>
      </c>
      <c r="B9210" s="12">
        <v>180.0</v>
      </c>
    </row>
    <row r="9211" ht="15.75" customHeight="1">
      <c r="A9211" s="13">
        <v>42220.927083311</v>
      </c>
      <c r="B9211" s="12">
        <v>181.0</v>
      </c>
    </row>
    <row r="9212" ht="15.75" customHeight="1">
      <c r="A9212" s="13">
        <v>42220.93749997766</v>
      </c>
      <c r="B9212" s="12">
        <v>184.0</v>
      </c>
    </row>
    <row r="9213" ht="15.75" customHeight="1">
      <c r="A9213" s="13">
        <v>42220.94791664433</v>
      </c>
      <c r="B9213" s="12">
        <v>194.0</v>
      </c>
    </row>
    <row r="9214" ht="15.75" customHeight="1">
      <c r="A9214" s="13">
        <v>42220.95833331099</v>
      </c>
      <c r="B9214" s="12">
        <v>176.0</v>
      </c>
    </row>
    <row r="9215" ht="15.75" customHeight="1">
      <c r="A9215" s="13">
        <v>42220.968749977656</v>
      </c>
      <c r="B9215" s="12">
        <v>181.0</v>
      </c>
    </row>
    <row r="9216" ht="15.75" customHeight="1">
      <c r="A9216" s="13">
        <v>42220.97916664432</v>
      </c>
      <c r="B9216" s="12">
        <v>172.0</v>
      </c>
    </row>
    <row r="9217" ht="15.75" customHeight="1">
      <c r="A9217" s="13">
        <v>42220.989583310984</v>
      </c>
      <c r="B9217" s="12">
        <v>185.0</v>
      </c>
    </row>
    <row r="9218" ht="15.75" customHeight="1">
      <c r="A9218" s="13">
        <v>42220.99999997765</v>
      </c>
      <c r="B9218" s="12">
        <v>170.0</v>
      </c>
    </row>
    <row r="9219" ht="15.75" customHeight="1">
      <c r="A9219" s="13">
        <v>42221.01041664431</v>
      </c>
      <c r="B9219" s="12">
        <v>168.0</v>
      </c>
    </row>
    <row r="9220" ht="15.75" customHeight="1">
      <c r="A9220" s="13">
        <v>42221.02083331098</v>
      </c>
      <c r="B9220" s="12">
        <v>167.0</v>
      </c>
    </row>
    <row r="9221" ht="15.75" customHeight="1">
      <c r="A9221" s="13">
        <v>42221.03124997764</v>
      </c>
      <c r="B9221" s="12">
        <v>169.0</v>
      </c>
    </row>
    <row r="9222" ht="15.75" customHeight="1">
      <c r="A9222" s="13">
        <v>42221.041666644305</v>
      </c>
      <c r="B9222" s="12">
        <v>182.0</v>
      </c>
    </row>
    <row r="9223" ht="15.75" customHeight="1">
      <c r="A9223" s="13">
        <v>42221.05208331097</v>
      </c>
      <c r="B9223" s="12">
        <v>162.0</v>
      </c>
    </row>
    <row r="9224" ht="15.75" customHeight="1">
      <c r="A9224" s="13">
        <v>42221.062499977634</v>
      </c>
      <c r="B9224" s="12">
        <v>164.0</v>
      </c>
    </row>
    <row r="9225" ht="15.75" customHeight="1">
      <c r="A9225" s="13">
        <v>42221.0729166443</v>
      </c>
      <c r="B9225" s="12">
        <v>156.0</v>
      </c>
    </row>
    <row r="9226" ht="15.75" customHeight="1">
      <c r="A9226" s="13">
        <v>42221.08333331096</v>
      </c>
      <c r="B9226" s="12">
        <v>168.0</v>
      </c>
    </row>
    <row r="9227" ht="15.75" customHeight="1">
      <c r="A9227" s="13">
        <v>42221.09374997763</v>
      </c>
      <c r="B9227" s="12">
        <v>174.0</v>
      </c>
    </row>
    <row r="9228" ht="15.75" customHeight="1">
      <c r="A9228" s="13">
        <v>42221.10416664429</v>
      </c>
      <c r="B9228" s="12">
        <v>157.0</v>
      </c>
    </row>
    <row r="9229" ht="15.75" customHeight="1">
      <c r="A9229" s="13">
        <v>42221.114583310955</v>
      </c>
      <c r="B9229" s="12">
        <v>157.0</v>
      </c>
    </row>
    <row r="9230" ht="15.75" customHeight="1">
      <c r="A9230" s="13">
        <v>42221.12499997762</v>
      </c>
      <c r="B9230" s="12">
        <v>162.0</v>
      </c>
    </row>
    <row r="9231" ht="15.75" customHeight="1">
      <c r="A9231" s="13">
        <v>42221.13541664428</v>
      </c>
      <c r="B9231" s="12">
        <v>158.0</v>
      </c>
    </row>
    <row r="9232" ht="15.75" customHeight="1">
      <c r="A9232" s="13">
        <v>42221.14583331095</v>
      </c>
      <c r="B9232" s="12">
        <v>168.0</v>
      </c>
    </row>
    <row r="9233" ht="15.75" customHeight="1">
      <c r="A9233" s="13">
        <v>42221.15624997761</v>
      </c>
      <c r="B9233" s="12">
        <v>160.0</v>
      </c>
    </row>
    <row r="9234" ht="15.75" customHeight="1">
      <c r="A9234" s="13">
        <v>42221.166666644276</v>
      </c>
      <c r="B9234" s="12">
        <v>154.0</v>
      </c>
    </row>
    <row r="9235" ht="15.75" customHeight="1">
      <c r="A9235" s="13">
        <v>42221.17708331094</v>
      </c>
      <c r="B9235" s="12">
        <v>150.0</v>
      </c>
    </row>
    <row r="9236" ht="15.75" customHeight="1">
      <c r="A9236" s="13">
        <v>42221.187499977605</v>
      </c>
      <c r="B9236" s="12">
        <v>162.0</v>
      </c>
    </row>
    <row r="9237" ht="15.75" customHeight="1">
      <c r="A9237" s="13">
        <v>42221.19791664427</v>
      </c>
      <c r="B9237" s="12">
        <v>169.0</v>
      </c>
    </row>
    <row r="9238" ht="15.75" customHeight="1">
      <c r="A9238" s="13">
        <v>42221.20833331093</v>
      </c>
      <c r="B9238" s="12">
        <v>155.0</v>
      </c>
    </row>
    <row r="9239" ht="15.75" customHeight="1">
      <c r="A9239" s="13">
        <v>42221.2187499776</v>
      </c>
      <c r="B9239" s="12">
        <v>158.0</v>
      </c>
    </row>
    <row r="9240" ht="15.75" customHeight="1">
      <c r="A9240" s="13">
        <v>42221.22916664426</v>
      </c>
      <c r="B9240" s="12">
        <v>156.0</v>
      </c>
    </row>
    <row r="9241" ht="15.75" customHeight="1">
      <c r="A9241" s="13">
        <v>42221.239583310926</v>
      </c>
      <c r="B9241" s="12">
        <v>165.0</v>
      </c>
    </row>
    <row r="9242" ht="15.75" customHeight="1">
      <c r="A9242" s="13">
        <v>42221.24999997759</v>
      </c>
      <c r="B9242" s="12">
        <v>162.0</v>
      </c>
    </row>
    <row r="9243" ht="15.75" customHeight="1">
      <c r="A9243" s="13">
        <v>42221.260416644254</v>
      </c>
      <c r="B9243" s="12">
        <v>156.0</v>
      </c>
    </row>
    <row r="9244" ht="15.75" customHeight="1">
      <c r="A9244" s="13">
        <v>42221.27083331092</v>
      </c>
      <c r="B9244" s="12">
        <v>156.0</v>
      </c>
    </row>
    <row r="9245" ht="15.75" customHeight="1">
      <c r="A9245" s="13">
        <v>42221.28124997758</v>
      </c>
      <c r="B9245" s="12">
        <v>150.0</v>
      </c>
    </row>
    <row r="9246" ht="15.75" customHeight="1">
      <c r="A9246" s="13">
        <v>42221.29166664425</v>
      </c>
      <c r="B9246" s="12">
        <v>163.0</v>
      </c>
    </row>
    <row r="9247" ht="15.75" customHeight="1">
      <c r="A9247" s="13">
        <v>42221.30208331091</v>
      </c>
      <c r="B9247" s="12">
        <v>174.0</v>
      </c>
    </row>
    <row r="9248" ht="15.75" customHeight="1">
      <c r="A9248" s="13">
        <v>42221.312499977575</v>
      </c>
      <c r="B9248" s="12">
        <v>160.0</v>
      </c>
    </row>
    <row r="9249" ht="15.75" customHeight="1">
      <c r="A9249" s="13">
        <v>42221.32291664424</v>
      </c>
      <c r="B9249" s="12">
        <v>160.0</v>
      </c>
    </row>
    <row r="9250" ht="15.75" customHeight="1">
      <c r="A9250" s="13">
        <v>42221.333333310904</v>
      </c>
      <c r="B9250" s="12">
        <v>177.0</v>
      </c>
    </row>
    <row r="9251" ht="15.75" customHeight="1">
      <c r="A9251" s="13">
        <v>42221.34374997757</v>
      </c>
      <c r="B9251" s="12">
        <v>168.0</v>
      </c>
    </row>
    <row r="9252" ht="15.75" customHeight="1">
      <c r="A9252" s="13">
        <v>42221.35416664423</v>
      </c>
      <c r="B9252" s="12">
        <v>194.0</v>
      </c>
    </row>
    <row r="9253" ht="15.75" customHeight="1">
      <c r="A9253" s="13">
        <v>42221.3645833109</v>
      </c>
      <c r="B9253" s="12">
        <v>179.0</v>
      </c>
    </row>
    <row r="9254" ht="15.75" customHeight="1">
      <c r="A9254" s="13">
        <v>42221.37499997756</v>
      </c>
      <c r="B9254" s="12">
        <v>188.0</v>
      </c>
    </row>
    <row r="9255" ht="15.75" customHeight="1">
      <c r="A9255" s="13">
        <v>42221.385416644225</v>
      </c>
      <c r="B9255" s="12">
        <v>186.0</v>
      </c>
    </row>
    <row r="9256" ht="15.75" customHeight="1">
      <c r="A9256" s="13">
        <v>42221.39583331089</v>
      </c>
      <c r="B9256" s="12">
        <v>195.0</v>
      </c>
    </row>
    <row r="9257" ht="15.75" customHeight="1">
      <c r="A9257" s="13">
        <v>42221.406249977554</v>
      </c>
      <c r="B9257" s="12">
        <v>212.0</v>
      </c>
    </row>
    <row r="9258" ht="15.75" customHeight="1">
      <c r="A9258" s="13">
        <v>42221.41666664422</v>
      </c>
      <c r="B9258" s="12">
        <v>202.0</v>
      </c>
    </row>
    <row r="9259" ht="15.75" customHeight="1">
      <c r="A9259" s="13">
        <v>42221.42708331088</v>
      </c>
      <c r="B9259" s="12">
        <v>198.0</v>
      </c>
    </row>
    <row r="9260" ht="15.75" customHeight="1">
      <c r="A9260" s="13">
        <v>42221.43749997755</v>
      </c>
      <c r="B9260" s="12">
        <v>198.0</v>
      </c>
    </row>
    <row r="9261" ht="15.75" customHeight="1">
      <c r="A9261" s="13">
        <v>42221.44791664421</v>
      </c>
      <c r="B9261" s="12">
        <v>212.0</v>
      </c>
    </row>
    <row r="9262" ht="15.75" customHeight="1">
      <c r="A9262" s="13">
        <v>42221.458333310875</v>
      </c>
      <c r="B9262" s="12">
        <v>209.0</v>
      </c>
    </row>
    <row r="9263" ht="15.75" customHeight="1">
      <c r="A9263" s="13">
        <v>42221.46874997754</v>
      </c>
      <c r="B9263" s="12">
        <v>210.0</v>
      </c>
    </row>
    <row r="9264" ht="15.75" customHeight="1">
      <c r="A9264" s="13">
        <v>42221.4791666442</v>
      </c>
      <c r="B9264" s="12">
        <v>203.0</v>
      </c>
    </row>
    <row r="9265" ht="15.75" customHeight="1">
      <c r="A9265" s="13">
        <v>42221.48958331087</v>
      </c>
      <c r="B9265" s="12">
        <v>212.0</v>
      </c>
    </row>
    <row r="9266" ht="15.75" customHeight="1">
      <c r="A9266" s="13">
        <v>42221.49999997753</v>
      </c>
      <c r="B9266" s="12">
        <v>217.0</v>
      </c>
    </row>
    <row r="9267" ht="15.75" customHeight="1">
      <c r="A9267" s="13">
        <v>42221.510416644196</v>
      </c>
      <c r="B9267" s="12">
        <v>206.0</v>
      </c>
    </row>
    <row r="9268" ht="15.75" customHeight="1">
      <c r="A9268" s="13">
        <v>42221.52083331086</v>
      </c>
      <c r="B9268" s="12">
        <v>212.0</v>
      </c>
    </row>
    <row r="9269" ht="15.75" customHeight="1">
      <c r="A9269" s="13">
        <v>42221.531249977525</v>
      </c>
      <c r="B9269" s="12">
        <v>212.0</v>
      </c>
    </row>
    <row r="9270" ht="15.75" customHeight="1">
      <c r="A9270" s="13">
        <v>42221.54166664419</v>
      </c>
      <c r="B9270" s="12">
        <v>214.0</v>
      </c>
    </row>
    <row r="9271" ht="15.75" customHeight="1">
      <c r="A9271" s="13">
        <v>42221.55208331085</v>
      </c>
      <c r="B9271" s="12">
        <v>230.0</v>
      </c>
    </row>
    <row r="9272" ht="15.75" customHeight="1">
      <c r="A9272" s="13">
        <v>42221.56249997752</v>
      </c>
      <c r="B9272" s="12">
        <v>216.0</v>
      </c>
    </row>
    <row r="9273" ht="15.75" customHeight="1">
      <c r="A9273" s="13">
        <v>42221.57291664418</v>
      </c>
      <c r="B9273" s="12">
        <v>218.0</v>
      </c>
    </row>
    <row r="9274" ht="15.75" customHeight="1">
      <c r="A9274" s="13">
        <v>42221.583333310846</v>
      </c>
      <c r="B9274" s="12">
        <v>226.0</v>
      </c>
    </row>
    <row r="9275" ht="15.75" customHeight="1">
      <c r="A9275" s="13">
        <v>42221.59374997751</v>
      </c>
      <c r="B9275" s="12">
        <v>231.0</v>
      </c>
    </row>
    <row r="9276" ht="15.75" customHeight="1">
      <c r="A9276" s="13">
        <v>42221.604166644174</v>
      </c>
      <c r="B9276" s="12">
        <v>239.0</v>
      </c>
    </row>
    <row r="9277" ht="15.75" customHeight="1">
      <c r="A9277" s="13">
        <v>42221.61458331084</v>
      </c>
      <c r="B9277" s="12">
        <v>222.0</v>
      </c>
    </row>
    <row r="9278" ht="15.75" customHeight="1">
      <c r="A9278" s="13">
        <v>42221.6249999775</v>
      </c>
      <c r="B9278" s="12">
        <v>229.0</v>
      </c>
    </row>
    <row r="9279" ht="15.75" customHeight="1">
      <c r="A9279" s="13">
        <v>42221.63541664417</v>
      </c>
      <c r="B9279" s="12">
        <v>233.0</v>
      </c>
    </row>
    <row r="9280" ht="15.75" customHeight="1">
      <c r="A9280" s="13">
        <v>42221.64583331083</v>
      </c>
      <c r="B9280" s="12">
        <v>229.0</v>
      </c>
    </row>
    <row r="9281" ht="15.75" customHeight="1">
      <c r="A9281" s="13">
        <v>42221.656249977495</v>
      </c>
      <c r="B9281" s="12">
        <v>238.0</v>
      </c>
    </row>
    <row r="9282" ht="15.75" customHeight="1">
      <c r="A9282" s="13">
        <v>42221.66666664416</v>
      </c>
      <c r="B9282" s="12">
        <v>240.0</v>
      </c>
    </row>
    <row r="9283" ht="15.75" customHeight="1">
      <c r="A9283" s="13">
        <v>42221.677083310824</v>
      </c>
      <c r="B9283" s="12">
        <v>237.0</v>
      </c>
    </row>
    <row r="9284" ht="15.75" customHeight="1">
      <c r="A9284" s="13">
        <v>42221.68749997749</v>
      </c>
      <c r="B9284" s="12">
        <v>235.0</v>
      </c>
    </row>
    <row r="9285" ht="15.75" customHeight="1">
      <c r="A9285" s="13">
        <v>42221.69791664415</v>
      </c>
      <c r="B9285" s="12">
        <v>235.0</v>
      </c>
    </row>
    <row r="9286" ht="15.75" customHeight="1">
      <c r="A9286" s="13">
        <v>42221.70833331082</v>
      </c>
      <c r="B9286" s="12">
        <v>253.0</v>
      </c>
    </row>
    <row r="9287" ht="15.75" customHeight="1">
      <c r="A9287" s="13">
        <v>42221.71874997748</v>
      </c>
      <c r="B9287" s="12">
        <v>242.0</v>
      </c>
    </row>
    <row r="9288" ht="15.75" customHeight="1">
      <c r="A9288" s="13">
        <v>42221.729166644145</v>
      </c>
      <c r="B9288" s="12">
        <v>230.0</v>
      </c>
    </row>
    <row r="9289" ht="15.75" customHeight="1">
      <c r="A9289" s="13">
        <v>42221.73958331081</v>
      </c>
      <c r="B9289" s="12">
        <v>235.0</v>
      </c>
    </row>
    <row r="9290" ht="15.75" customHeight="1">
      <c r="A9290" s="13">
        <v>42221.74999997747</v>
      </c>
      <c r="B9290" s="12">
        <v>231.0</v>
      </c>
    </row>
    <row r="9291" ht="15.75" customHeight="1">
      <c r="A9291" s="13">
        <v>42221.76041664414</v>
      </c>
      <c r="B9291" s="12">
        <v>237.0</v>
      </c>
    </row>
    <row r="9292" ht="15.75" customHeight="1">
      <c r="A9292" s="13">
        <v>42221.7708333108</v>
      </c>
      <c r="B9292" s="12">
        <v>236.0</v>
      </c>
    </row>
    <row r="9293" ht="15.75" customHeight="1">
      <c r="A9293" s="13">
        <v>42221.781249977466</v>
      </c>
      <c r="B9293" s="12">
        <v>226.0</v>
      </c>
    </row>
    <row r="9294" ht="15.75" customHeight="1">
      <c r="A9294" s="13">
        <v>42221.79166664413</v>
      </c>
      <c r="B9294" s="12">
        <v>228.0</v>
      </c>
    </row>
    <row r="9295" ht="15.75" customHeight="1">
      <c r="A9295" s="13">
        <v>42221.802083310795</v>
      </c>
      <c r="B9295" s="12">
        <v>241.0</v>
      </c>
    </row>
    <row r="9296" ht="15.75" customHeight="1">
      <c r="A9296" s="13">
        <v>42221.81249997746</v>
      </c>
      <c r="B9296" s="12">
        <v>224.0</v>
      </c>
    </row>
    <row r="9297" ht="15.75" customHeight="1">
      <c r="A9297" s="13">
        <v>42221.82291664412</v>
      </c>
      <c r="B9297" s="12">
        <v>214.0</v>
      </c>
    </row>
    <row r="9298" ht="15.75" customHeight="1">
      <c r="A9298" s="13">
        <v>42221.83333331079</v>
      </c>
      <c r="B9298" s="12">
        <v>215.0</v>
      </c>
    </row>
    <row r="9299" ht="15.75" customHeight="1">
      <c r="A9299" s="13">
        <v>42221.84374997745</v>
      </c>
      <c r="B9299" s="12">
        <v>207.0</v>
      </c>
    </row>
    <row r="9300" ht="15.75" customHeight="1">
      <c r="A9300" s="13">
        <v>42221.854166644116</v>
      </c>
      <c r="B9300" s="12">
        <v>222.0</v>
      </c>
    </row>
    <row r="9301" ht="15.75" customHeight="1">
      <c r="A9301" s="13">
        <v>42221.86458331078</v>
      </c>
      <c r="B9301" s="12">
        <v>218.0</v>
      </c>
    </row>
    <row r="9302" ht="15.75" customHeight="1">
      <c r="A9302" s="13">
        <v>42221.874999977445</v>
      </c>
      <c r="B9302" s="12">
        <v>203.0</v>
      </c>
    </row>
    <row r="9303" ht="15.75" customHeight="1">
      <c r="A9303" s="13">
        <v>42221.88541664411</v>
      </c>
      <c r="B9303" s="12">
        <v>200.0</v>
      </c>
    </row>
    <row r="9304" ht="15.75" customHeight="1">
      <c r="A9304" s="13">
        <v>42221.89583331077</v>
      </c>
      <c r="B9304" s="12">
        <v>193.0</v>
      </c>
    </row>
    <row r="9305" ht="15.75" customHeight="1">
      <c r="A9305" s="13">
        <v>42221.90624997744</v>
      </c>
      <c r="B9305" s="12">
        <v>213.0</v>
      </c>
    </row>
    <row r="9306" ht="15.75" customHeight="1">
      <c r="A9306" s="13">
        <v>42221.9166666441</v>
      </c>
      <c r="B9306" s="12">
        <v>198.0</v>
      </c>
    </row>
    <row r="9307" ht="15.75" customHeight="1">
      <c r="A9307" s="13">
        <v>42221.927083310766</v>
      </c>
      <c r="B9307" s="12">
        <v>212.0</v>
      </c>
    </row>
    <row r="9308" ht="15.75" customHeight="1">
      <c r="A9308" s="13">
        <v>42221.93749997743</v>
      </c>
      <c r="B9308" s="12">
        <v>200.0</v>
      </c>
    </row>
    <row r="9309" ht="15.75" customHeight="1">
      <c r="A9309" s="13">
        <v>42221.947916644094</v>
      </c>
      <c r="B9309" s="12">
        <v>197.0</v>
      </c>
    </row>
    <row r="9310" ht="15.75" customHeight="1">
      <c r="A9310" s="13">
        <v>42221.95833331076</v>
      </c>
      <c r="B9310" s="12">
        <v>197.0</v>
      </c>
    </row>
    <row r="9311" ht="15.75" customHeight="1">
      <c r="A9311" s="13">
        <v>42221.96874997742</v>
      </c>
      <c r="B9311" s="12">
        <v>205.0</v>
      </c>
    </row>
    <row r="9312" ht="15.75" customHeight="1">
      <c r="A9312" s="13">
        <v>42221.97916664409</v>
      </c>
      <c r="B9312" s="12">
        <v>196.0</v>
      </c>
    </row>
    <row r="9313" ht="15.75" customHeight="1">
      <c r="A9313" s="13">
        <v>42221.98958331075</v>
      </c>
      <c r="B9313" s="12">
        <v>189.0</v>
      </c>
    </row>
    <row r="9314" ht="15.75" customHeight="1">
      <c r="A9314" s="13">
        <v>42221.999999977415</v>
      </c>
      <c r="B9314" s="12">
        <v>184.0</v>
      </c>
    </row>
    <row r="9315" ht="15.75" customHeight="1">
      <c r="A9315" s="13">
        <v>42222.01041664408</v>
      </c>
      <c r="B9315" s="12">
        <v>185.0</v>
      </c>
    </row>
    <row r="9316" ht="15.75" customHeight="1">
      <c r="A9316" s="13">
        <v>42222.020833310744</v>
      </c>
      <c r="B9316" s="12">
        <v>198.0</v>
      </c>
    </row>
    <row r="9317" ht="15.75" customHeight="1">
      <c r="A9317" s="13">
        <v>42222.03124997741</v>
      </c>
      <c r="B9317" s="12">
        <v>182.0</v>
      </c>
    </row>
    <row r="9318" ht="15.75" customHeight="1">
      <c r="A9318" s="13">
        <v>42222.04166664407</v>
      </c>
      <c r="B9318" s="12">
        <v>176.0</v>
      </c>
    </row>
    <row r="9319" ht="15.75" customHeight="1">
      <c r="A9319" s="13">
        <v>42222.05208331074</v>
      </c>
      <c r="B9319" s="12">
        <v>173.0</v>
      </c>
    </row>
    <row r="9320" ht="15.75" customHeight="1">
      <c r="A9320" s="13">
        <v>42222.0624999774</v>
      </c>
      <c r="B9320" s="12">
        <v>186.0</v>
      </c>
    </row>
    <row r="9321" ht="15.75" customHeight="1">
      <c r="A9321" s="13">
        <v>42222.072916644065</v>
      </c>
      <c r="B9321" s="12">
        <v>181.0</v>
      </c>
    </row>
    <row r="9322" ht="15.75" customHeight="1">
      <c r="A9322" s="13">
        <v>42222.08333331073</v>
      </c>
      <c r="B9322" s="12">
        <v>168.0</v>
      </c>
    </row>
    <row r="9323" ht="15.75" customHeight="1">
      <c r="A9323" s="13">
        <v>42222.09374997739</v>
      </c>
      <c r="B9323" s="12">
        <v>176.0</v>
      </c>
    </row>
    <row r="9324" ht="15.75" customHeight="1">
      <c r="A9324" s="13">
        <v>42222.10416664406</v>
      </c>
      <c r="B9324" s="12">
        <v>167.0</v>
      </c>
    </row>
    <row r="9325" ht="15.75" customHeight="1">
      <c r="A9325" s="13">
        <v>42222.11458331072</v>
      </c>
      <c r="B9325" s="12">
        <v>181.0</v>
      </c>
    </row>
    <row r="9326" ht="15.75" customHeight="1">
      <c r="A9326" s="13">
        <v>42222.124999977386</v>
      </c>
      <c r="B9326" s="12">
        <v>169.0</v>
      </c>
    </row>
    <row r="9327" ht="15.75" customHeight="1">
      <c r="A9327" s="13">
        <v>42222.13541664405</v>
      </c>
      <c r="B9327" s="12">
        <v>172.0</v>
      </c>
    </row>
    <row r="9328" ht="15.75" customHeight="1">
      <c r="A9328" s="13">
        <v>42222.145833310715</v>
      </c>
      <c r="B9328" s="12">
        <v>164.0</v>
      </c>
    </row>
    <row r="9329" ht="15.75" customHeight="1">
      <c r="A9329" s="13">
        <v>42222.15624997738</v>
      </c>
      <c r="B9329" s="12">
        <v>170.0</v>
      </c>
    </row>
    <row r="9330" ht="15.75" customHeight="1">
      <c r="A9330" s="13">
        <v>42222.16666664404</v>
      </c>
      <c r="B9330" s="12">
        <v>189.0</v>
      </c>
    </row>
    <row r="9331" ht="15.75" customHeight="1">
      <c r="A9331" s="13">
        <v>42222.17708331071</v>
      </c>
      <c r="B9331" s="12">
        <v>169.0</v>
      </c>
    </row>
    <row r="9332" ht="15.75" customHeight="1">
      <c r="A9332" s="13">
        <v>42222.18749997737</v>
      </c>
      <c r="B9332" s="12">
        <v>163.0</v>
      </c>
    </row>
    <row r="9333" ht="15.75" customHeight="1">
      <c r="A9333" s="13">
        <v>42222.197916644036</v>
      </c>
      <c r="B9333" s="12">
        <v>167.0</v>
      </c>
    </row>
    <row r="9334" ht="15.75" customHeight="1">
      <c r="A9334" s="13">
        <v>42222.2083333107</v>
      </c>
      <c r="B9334" s="12">
        <v>168.0</v>
      </c>
    </row>
    <row r="9335" ht="15.75" customHeight="1">
      <c r="A9335" s="13">
        <v>42222.218749977364</v>
      </c>
      <c r="B9335" s="12">
        <v>172.0</v>
      </c>
    </row>
    <row r="9336" ht="15.75" customHeight="1">
      <c r="A9336" s="13">
        <v>42222.22916664403</v>
      </c>
      <c r="B9336" s="12">
        <v>167.0</v>
      </c>
    </row>
    <row r="9337" ht="15.75" customHeight="1">
      <c r="A9337" s="13">
        <v>42222.23958331069</v>
      </c>
      <c r="B9337" s="12">
        <v>159.0</v>
      </c>
    </row>
    <row r="9338" ht="15.75" customHeight="1">
      <c r="A9338" s="13">
        <v>42222.24999997736</v>
      </c>
      <c r="B9338" s="12">
        <v>160.0</v>
      </c>
    </row>
    <row r="9339" ht="15.75" customHeight="1">
      <c r="A9339" s="13">
        <v>42222.26041664402</v>
      </c>
      <c r="B9339" s="12">
        <v>158.0</v>
      </c>
    </row>
    <row r="9340" ht="15.75" customHeight="1">
      <c r="A9340" s="13">
        <v>42222.270833310686</v>
      </c>
      <c r="B9340" s="12">
        <v>179.0</v>
      </c>
    </row>
    <row r="9341" ht="15.75" customHeight="1">
      <c r="A9341" s="13">
        <v>42222.28124997735</v>
      </c>
      <c r="B9341" s="12">
        <v>161.0</v>
      </c>
    </row>
    <row r="9342" ht="15.75" customHeight="1">
      <c r="A9342" s="13">
        <v>42222.291666644014</v>
      </c>
      <c r="B9342" s="12">
        <v>160.0</v>
      </c>
    </row>
    <row r="9343" ht="15.75" customHeight="1">
      <c r="A9343" s="13">
        <v>42222.30208331068</v>
      </c>
      <c r="B9343" s="12">
        <v>171.0</v>
      </c>
    </row>
    <row r="9344" ht="15.75" customHeight="1">
      <c r="A9344" s="13">
        <v>42222.31249997734</v>
      </c>
      <c r="B9344" s="12">
        <v>163.0</v>
      </c>
    </row>
    <row r="9345" ht="15.75" customHeight="1">
      <c r="A9345" s="13">
        <v>42222.32291664401</v>
      </c>
      <c r="B9345" s="12">
        <v>182.0</v>
      </c>
    </row>
    <row r="9346" ht="15.75" customHeight="1">
      <c r="A9346" s="13">
        <v>42222.33333331067</v>
      </c>
      <c r="B9346" s="12">
        <v>175.0</v>
      </c>
    </row>
    <row r="9347" ht="15.75" customHeight="1">
      <c r="A9347" s="13">
        <v>42222.343749977335</v>
      </c>
      <c r="B9347" s="12">
        <v>174.0</v>
      </c>
    </row>
    <row r="9348" ht="15.75" customHeight="1">
      <c r="A9348" s="13">
        <v>42222.354166644</v>
      </c>
      <c r="B9348" s="12">
        <v>179.0</v>
      </c>
    </row>
    <row r="9349" ht="15.75" customHeight="1">
      <c r="A9349" s="13">
        <v>42222.364583310664</v>
      </c>
      <c r="B9349" s="12">
        <v>200.0</v>
      </c>
    </row>
    <row r="9350" ht="15.75" customHeight="1">
      <c r="A9350" s="13">
        <v>42222.37499997733</v>
      </c>
      <c r="B9350" s="12">
        <v>195.0</v>
      </c>
    </row>
    <row r="9351" ht="15.75" customHeight="1">
      <c r="A9351" s="13">
        <v>42222.38541664399</v>
      </c>
      <c r="B9351" s="12">
        <v>189.0</v>
      </c>
    </row>
    <row r="9352" ht="15.75" customHeight="1">
      <c r="A9352" s="13">
        <v>42222.39583331066</v>
      </c>
      <c r="B9352" s="12">
        <v>198.0</v>
      </c>
    </row>
    <row r="9353" ht="15.75" customHeight="1">
      <c r="A9353" s="13">
        <v>42222.40624997732</v>
      </c>
      <c r="B9353" s="12">
        <v>193.0</v>
      </c>
    </row>
    <row r="9354" ht="15.75" customHeight="1">
      <c r="A9354" s="13">
        <v>42222.416666643985</v>
      </c>
      <c r="B9354" s="12">
        <v>210.0</v>
      </c>
    </row>
    <row r="9355" ht="15.75" customHeight="1">
      <c r="A9355" s="13">
        <v>42222.42708331065</v>
      </c>
      <c r="B9355" s="12">
        <v>205.0</v>
      </c>
    </row>
    <row r="9356" ht="15.75" customHeight="1">
      <c r="A9356" s="13">
        <v>42222.43749997731</v>
      </c>
      <c r="B9356" s="12">
        <v>201.0</v>
      </c>
    </row>
    <row r="9357" ht="15.75" customHeight="1">
      <c r="A9357" s="13">
        <v>42222.44791664398</v>
      </c>
      <c r="B9357" s="12">
        <v>200.0</v>
      </c>
    </row>
    <row r="9358" ht="15.75" customHeight="1">
      <c r="A9358" s="13">
        <v>42222.45833331064</v>
      </c>
      <c r="B9358" s="12">
        <v>206.0</v>
      </c>
    </row>
    <row r="9359" ht="15.75" customHeight="1">
      <c r="A9359" s="13">
        <v>42222.468749977306</v>
      </c>
      <c r="B9359" s="12">
        <v>207.0</v>
      </c>
    </row>
    <row r="9360" ht="15.75" customHeight="1">
      <c r="A9360" s="13">
        <v>42222.47916664397</v>
      </c>
      <c r="B9360" s="12">
        <v>198.0</v>
      </c>
    </row>
    <row r="9361" ht="15.75" customHeight="1">
      <c r="A9361" s="13">
        <v>42222.489583310635</v>
      </c>
      <c r="B9361" s="12">
        <v>209.0</v>
      </c>
    </row>
    <row r="9362" ht="15.75" customHeight="1">
      <c r="A9362" s="13">
        <v>42222.4999999773</v>
      </c>
      <c r="B9362" s="12">
        <v>204.0</v>
      </c>
    </row>
    <row r="9363" ht="15.75" customHeight="1">
      <c r="A9363" s="13">
        <v>42222.51041664396</v>
      </c>
      <c r="B9363" s="12">
        <v>214.0</v>
      </c>
    </row>
    <row r="9364" ht="15.75" customHeight="1">
      <c r="A9364" s="13">
        <v>42222.52083331063</v>
      </c>
      <c r="B9364" s="12">
        <v>227.0</v>
      </c>
    </row>
    <row r="9365" ht="15.75" customHeight="1">
      <c r="A9365" s="13">
        <v>42222.53124997729</v>
      </c>
      <c r="B9365" s="12">
        <v>214.0</v>
      </c>
    </row>
    <row r="9366" ht="15.75" customHeight="1">
      <c r="A9366" s="13">
        <v>42222.541666643956</v>
      </c>
      <c r="B9366" s="12">
        <v>209.0</v>
      </c>
    </row>
    <row r="9367" ht="15.75" customHeight="1">
      <c r="A9367" s="13">
        <v>42222.55208331062</v>
      </c>
      <c r="B9367" s="12">
        <v>207.0</v>
      </c>
    </row>
    <row r="9368" ht="15.75" customHeight="1">
      <c r="A9368" s="13">
        <v>42222.562499977284</v>
      </c>
      <c r="B9368" s="12">
        <v>212.0</v>
      </c>
    </row>
    <row r="9369" ht="15.75" customHeight="1">
      <c r="A9369" s="13">
        <v>42222.57291664395</v>
      </c>
      <c r="B9369" s="12">
        <v>207.0</v>
      </c>
    </row>
    <row r="9370" ht="15.75" customHeight="1">
      <c r="A9370" s="13">
        <v>42222.58333331061</v>
      </c>
      <c r="B9370" s="12">
        <v>212.0</v>
      </c>
    </row>
    <row r="9371" ht="15.75" customHeight="1">
      <c r="A9371" s="13">
        <v>42222.59374997728</v>
      </c>
      <c r="B9371" s="12">
        <v>211.0</v>
      </c>
    </row>
    <row r="9372" ht="15.75" customHeight="1">
      <c r="A9372" s="13">
        <v>42222.60416664394</v>
      </c>
      <c r="B9372" s="12">
        <v>215.0</v>
      </c>
    </row>
    <row r="9373" ht="15.75" customHeight="1">
      <c r="A9373" s="13">
        <v>42222.614583310606</v>
      </c>
      <c r="B9373" s="12">
        <v>226.0</v>
      </c>
    </row>
    <row r="9374" ht="15.75" customHeight="1">
      <c r="A9374" s="13">
        <v>42222.62499997727</v>
      </c>
      <c r="B9374" s="12">
        <v>209.0</v>
      </c>
    </row>
    <row r="9375" ht="15.75" customHeight="1">
      <c r="A9375" s="13">
        <v>42222.635416643934</v>
      </c>
      <c r="B9375" s="12">
        <v>220.0</v>
      </c>
    </row>
    <row r="9376" ht="15.75" customHeight="1">
      <c r="A9376" s="13">
        <v>42222.6458333106</v>
      </c>
      <c r="B9376" s="12">
        <v>215.0</v>
      </c>
    </row>
    <row r="9377" ht="15.75" customHeight="1">
      <c r="A9377" s="13">
        <v>42222.65624997726</v>
      </c>
      <c r="B9377" s="12">
        <v>232.0</v>
      </c>
    </row>
    <row r="9378" ht="15.75" customHeight="1">
      <c r="A9378" s="13">
        <v>42222.66666664393</v>
      </c>
      <c r="B9378" s="12">
        <v>231.0</v>
      </c>
    </row>
    <row r="9379" ht="15.75" customHeight="1">
      <c r="A9379" s="13">
        <v>42222.67708331059</v>
      </c>
      <c r="B9379" s="12">
        <v>220.0</v>
      </c>
    </row>
    <row r="9380" ht="15.75" customHeight="1">
      <c r="A9380" s="13">
        <v>42222.687499977255</v>
      </c>
      <c r="B9380" s="12">
        <v>225.0</v>
      </c>
    </row>
    <row r="9381" ht="15.75" customHeight="1">
      <c r="A9381" s="13">
        <v>42222.69791664392</v>
      </c>
      <c r="B9381" s="12">
        <v>234.0</v>
      </c>
    </row>
    <row r="9382" ht="15.75" customHeight="1">
      <c r="A9382" s="13">
        <v>42222.708333310584</v>
      </c>
      <c r="B9382" s="12">
        <v>211.0</v>
      </c>
    </row>
    <row r="9383" ht="15.75" customHeight="1">
      <c r="A9383" s="13">
        <v>42222.71874997725</v>
      </c>
      <c r="B9383" s="12">
        <v>225.0</v>
      </c>
    </row>
    <row r="9384" ht="15.75" customHeight="1">
      <c r="A9384" s="13">
        <v>42222.72916664391</v>
      </c>
      <c r="B9384" s="12">
        <v>225.0</v>
      </c>
    </row>
    <row r="9385" ht="15.75" customHeight="1">
      <c r="A9385" s="13">
        <v>42222.73958331058</v>
      </c>
      <c r="B9385" s="12">
        <v>249.0</v>
      </c>
    </row>
    <row r="9386" ht="15.75" customHeight="1">
      <c r="A9386" s="13">
        <v>42222.74999997724</v>
      </c>
      <c r="B9386" s="12">
        <v>232.0</v>
      </c>
    </row>
    <row r="9387" ht="15.75" customHeight="1">
      <c r="A9387" s="13">
        <v>42222.760416643905</v>
      </c>
      <c r="B9387" s="12">
        <v>231.0</v>
      </c>
    </row>
    <row r="9388" ht="15.75" customHeight="1">
      <c r="A9388" s="13">
        <v>42222.77083331057</v>
      </c>
      <c r="B9388" s="12">
        <v>236.0</v>
      </c>
    </row>
    <row r="9389" ht="15.75" customHeight="1">
      <c r="A9389" s="13">
        <v>42222.78124997723</v>
      </c>
      <c r="B9389" s="12">
        <v>219.0</v>
      </c>
    </row>
    <row r="9390" ht="15.75" customHeight="1">
      <c r="A9390" s="13">
        <v>42222.7916666439</v>
      </c>
      <c r="B9390" s="12">
        <v>245.0</v>
      </c>
    </row>
    <row r="9391" ht="15.75" customHeight="1">
      <c r="A9391" s="13">
        <v>42222.80208331056</v>
      </c>
      <c r="B9391" s="12">
        <v>224.0</v>
      </c>
    </row>
    <row r="9392" ht="15.75" customHeight="1">
      <c r="A9392" s="13">
        <v>42222.812499977226</v>
      </c>
      <c r="B9392" s="12">
        <v>209.0</v>
      </c>
    </row>
    <row r="9393" ht="15.75" customHeight="1">
      <c r="A9393" s="13">
        <v>42222.82291664389</v>
      </c>
      <c r="B9393" s="12">
        <v>208.0</v>
      </c>
    </row>
    <row r="9394" ht="15.75" customHeight="1">
      <c r="A9394" s="13">
        <v>42222.833333310555</v>
      </c>
      <c r="B9394" s="12">
        <v>205.0</v>
      </c>
    </row>
    <row r="9395" ht="15.75" customHeight="1">
      <c r="A9395" s="13">
        <v>42222.84374997722</v>
      </c>
      <c r="B9395" s="12">
        <v>217.0</v>
      </c>
    </row>
    <row r="9396" ht="15.75" customHeight="1">
      <c r="A9396" s="13">
        <v>42222.85416664388</v>
      </c>
      <c r="B9396" s="12">
        <v>204.0</v>
      </c>
    </row>
    <row r="9397" ht="15.75" customHeight="1">
      <c r="A9397" s="13">
        <v>42222.86458331055</v>
      </c>
      <c r="B9397" s="12">
        <v>193.0</v>
      </c>
    </row>
    <row r="9398" ht="15.75" customHeight="1">
      <c r="A9398" s="13">
        <v>42222.87499997721</v>
      </c>
      <c r="B9398" s="12">
        <v>201.0</v>
      </c>
    </row>
    <row r="9399" ht="15.75" customHeight="1">
      <c r="A9399" s="13">
        <v>42222.885416643876</v>
      </c>
      <c r="B9399" s="12">
        <v>196.0</v>
      </c>
    </row>
    <row r="9400" ht="15.75" customHeight="1">
      <c r="A9400" s="13">
        <v>42222.89583331054</v>
      </c>
      <c r="B9400" s="12">
        <v>206.0</v>
      </c>
    </row>
    <row r="9401" ht="15.75" customHeight="1">
      <c r="A9401" s="13">
        <v>42222.906249977204</v>
      </c>
      <c r="B9401" s="12">
        <v>191.0</v>
      </c>
    </row>
    <row r="9402" ht="15.75" customHeight="1">
      <c r="A9402" s="13">
        <v>42222.91666664387</v>
      </c>
      <c r="B9402" s="12">
        <v>178.0</v>
      </c>
    </row>
    <row r="9403" ht="15.75" customHeight="1">
      <c r="A9403" s="13">
        <v>42222.92708331053</v>
      </c>
      <c r="B9403" s="12">
        <v>184.0</v>
      </c>
    </row>
    <row r="9404" ht="15.75" customHeight="1">
      <c r="A9404" s="13">
        <v>42222.9374999772</v>
      </c>
      <c r="B9404" s="12">
        <v>207.0</v>
      </c>
    </row>
    <row r="9405" ht="15.75" customHeight="1">
      <c r="A9405" s="13">
        <v>42222.94791664386</v>
      </c>
      <c r="B9405" s="12">
        <v>188.0</v>
      </c>
    </row>
    <row r="9406" ht="15.75" customHeight="1">
      <c r="A9406" s="13">
        <v>42222.958333310526</v>
      </c>
      <c r="B9406" s="12">
        <v>189.0</v>
      </c>
    </row>
    <row r="9407" ht="15.75" customHeight="1">
      <c r="A9407" s="13">
        <v>42222.96874997719</v>
      </c>
      <c r="B9407" s="12">
        <v>197.0</v>
      </c>
    </row>
    <row r="9408" ht="15.75" customHeight="1">
      <c r="A9408" s="13">
        <v>42222.979166643854</v>
      </c>
      <c r="B9408" s="12">
        <v>188.0</v>
      </c>
    </row>
    <row r="9409" ht="15.75" customHeight="1">
      <c r="A9409" s="13">
        <v>42222.98958331052</v>
      </c>
      <c r="B9409" s="12">
        <v>192.0</v>
      </c>
    </row>
    <row r="9410" ht="15.75" customHeight="1">
      <c r="A9410" s="13">
        <v>42222.99999997718</v>
      </c>
      <c r="B9410" s="12">
        <v>179.0</v>
      </c>
    </row>
    <row r="9411" ht="15.75" customHeight="1">
      <c r="A9411" s="13">
        <v>42223.01041664385</v>
      </c>
      <c r="B9411" s="12">
        <v>171.0</v>
      </c>
    </row>
    <row r="9412" ht="15.75" customHeight="1">
      <c r="A9412" s="13">
        <v>42223.02083331051</v>
      </c>
      <c r="B9412" s="12">
        <v>160.0</v>
      </c>
    </row>
    <row r="9413" ht="15.75" customHeight="1">
      <c r="A9413" s="13">
        <v>42223.031249977175</v>
      </c>
      <c r="B9413" s="12">
        <v>167.0</v>
      </c>
    </row>
    <row r="9414" ht="15.75" customHeight="1">
      <c r="A9414" s="13">
        <v>42223.04166664384</v>
      </c>
      <c r="B9414" s="12">
        <v>175.0</v>
      </c>
    </row>
    <row r="9415" ht="15.75" customHeight="1">
      <c r="A9415" s="13">
        <v>42223.052083310504</v>
      </c>
      <c r="B9415" s="12">
        <v>162.0</v>
      </c>
    </row>
    <row r="9416" ht="15.75" customHeight="1">
      <c r="A9416" s="13">
        <v>42223.06249997717</v>
      </c>
      <c r="B9416" s="12">
        <v>157.0</v>
      </c>
    </row>
    <row r="9417" ht="15.75" customHeight="1">
      <c r="A9417" s="13">
        <v>42223.07291664383</v>
      </c>
      <c r="B9417" s="12">
        <v>155.0</v>
      </c>
    </row>
    <row r="9418" ht="15.75" customHeight="1">
      <c r="A9418" s="13">
        <v>42223.0833333105</v>
      </c>
      <c r="B9418" s="12">
        <v>173.0</v>
      </c>
    </row>
    <row r="9419" ht="15.75" customHeight="1">
      <c r="A9419" s="13">
        <v>42223.09374997716</v>
      </c>
      <c r="B9419" s="12">
        <v>170.0</v>
      </c>
    </row>
    <row r="9420" ht="15.75" customHeight="1">
      <c r="A9420" s="13">
        <v>42223.104166643825</v>
      </c>
      <c r="B9420" s="12">
        <v>157.0</v>
      </c>
    </row>
    <row r="9421" ht="15.75" customHeight="1">
      <c r="A9421" s="13">
        <v>42223.11458331049</v>
      </c>
      <c r="B9421" s="12">
        <v>155.0</v>
      </c>
    </row>
    <row r="9422" ht="15.75" customHeight="1">
      <c r="A9422" s="13">
        <v>42223.12499997715</v>
      </c>
      <c r="B9422" s="12">
        <v>171.0</v>
      </c>
    </row>
    <row r="9423" ht="15.75" customHeight="1">
      <c r="A9423" s="13">
        <v>42223.13541664382</v>
      </c>
      <c r="B9423" s="12">
        <v>169.0</v>
      </c>
    </row>
    <row r="9424" ht="15.75" customHeight="1">
      <c r="A9424" s="13">
        <v>42223.14583331048</v>
      </c>
      <c r="B9424" s="12">
        <v>155.0</v>
      </c>
    </row>
    <row r="9425" ht="15.75" customHeight="1">
      <c r="A9425" s="13">
        <v>42223.156249977146</v>
      </c>
      <c r="B9425" s="12">
        <v>162.0</v>
      </c>
    </row>
    <row r="9426" ht="15.75" customHeight="1">
      <c r="A9426" s="13">
        <v>42223.16666664381</v>
      </c>
      <c r="B9426" s="12">
        <v>170.0</v>
      </c>
    </row>
    <row r="9427" ht="15.75" customHeight="1">
      <c r="A9427" s="13">
        <v>42223.177083310475</v>
      </c>
      <c r="B9427" s="12">
        <v>150.0</v>
      </c>
    </row>
    <row r="9428" ht="15.75" customHeight="1">
      <c r="A9428" s="13">
        <v>42223.18749997714</v>
      </c>
      <c r="B9428" s="12">
        <v>146.0</v>
      </c>
    </row>
    <row r="9429" ht="15.75" customHeight="1">
      <c r="A9429" s="13">
        <v>42223.1979166438</v>
      </c>
      <c r="B9429" s="12">
        <v>151.0</v>
      </c>
    </row>
    <row r="9430" ht="15.75" customHeight="1">
      <c r="A9430" s="13">
        <v>42223.20833331047</v>
      </c>
      <c r="B9430" s="12">
        <v>161.0</v>
      </c>
    </row>
    <row r="9431" ht="15.75" customHeight="1">
      <c r="A9431" s="13">
        <v>42223.21874997713</v>
      </c>
      <c r="B9431" s="12">
        <v>159.0</v>
      </c>
    </row>
    <row r="9432" ht="15.75" customHeight="1">
      <c r="A9432" s="13">
        <v>42223.229166643796</v>
      </c>
      <c r="B9432" s="12">
        <v>143.0</v>
      </c>
    </row>
    <row r="9433" ht="15.75" customHeight="1">
      <c r="A9433" s="13">
        <v>42223.23958331046</v>
      </c>
      <c r="B9433" s="12">
        <v>147.0</v>
      </c>
    </row>
    <row r="9434" ht="15.75" customHeight="1">
      <c r="A9434" s="13">
        <v>42223.249999977124</v>
      </c>
      <c r="B9434" s="12">
        <v>145.0</v>
      </c>
    </row>
    <row r="9435" ht="15.75" customHeight="1">
      <c r="A9435" s="13">
        <v>42223.26041664379</v>
      </c>
      <c r="B9435" s="12">
        <v>164.0</v>
      </c>
    </row>
    <row r="9436" ht="15.75" customHeight="1">
      <c r="A9436" s="13">
        <v>42223.27083331045</v>
      </c>
      <c r="B9436" s="12">
        <v>158.0</v>
      </c>
    </row>
    <row r="9437" ht="15.75" customHeight="1">
      <c r="A9437" s="13">
        <v>42223.28124997712</v>
      </c>
      <c r="B9437" s="12">
        <v>150.0</v>
      </c>
    </row>
    <row r="9438" ht="15.75" customHeight="1">
      <c r="A9438" s="13">
        <v>42223.29166664378</v>
      </c>
      <c r="B9438" s="12">
        <v>150.0</v>
      </c>
    </row>
    <row r="9439" ht="15.75" customHeight="1">
      <c r="A9439" s="13">
        <v>42223.302083310446</v>
      </c>
      <c r="B9439" s="12">
        <v>166.0</v>
      </c>
    </row>
    <row r="9440" ht="15.75" customHeight="1">
      <c r="A9440" s="13">
        <v>42223.31249997711</v>
      </c>
      <c r="B9440" s="12">
        <v>163.0</v>
      </c>
    </row>
    <row r="9441" ht="15.75" customHeight="1">
      <c r="A9441" s="13">
        <v>42223.322916643774</v>
      </c>
      <c r="B9441" s="12">
        <v>153.0</v>
      </c>
    </row>
    <row r="9442" ht="15.75" customHeight="1">
      <c r="A9442" s="13">
        <v>42223.33333331044</v>
      </c>
      <c r="B9442" s="12">
        <v>160.0</v>
      </c>
    </row>
    <row r="9443" ht="15.75" customHeight="1">
      <c r="A9443" s="13">
        <v>42223.3437499771</v>
      </c>
      <c r="B9443" s="12">
        <v>162.0</v>
      </c>
    </row>
    <row r="9444" ht="15.75" customHeight="1">
      <c r="A9444" s="13">
        <v>42223.35416664377</v>
      </c>
      <c r="B9444" s="12">
        <v>180.0</v>
      </c>
    </row>
    <row r="9445" ht="15.75" customHeight="1">
      <c r="A9445" s="13">
        <v>42223.36458331043</v>
      </c>
      <c r="B9445" s="12">
        <v>178.0</v>
      </c>
    </row>
    <row r="9446" ht="15.75" customHeight="1">
      <c r="A9446" s="13">
        <v>42223.374999977095</v>
      </c>
      <c r="B9446" s="12">
        <v>177.0</v>
      </c>
    </row>
    <row r="9447" ht="15.75" customHeight="1">
      <c r="A9447" s="13">
        <v>42223.38541664376</v>
      </c>
      <c r="B9447" s="12">
        <v>180.0</v>
      </c>
    </row>
    <row r="9448" ht="15.75" customHeight="1">
      <c r="A9448" s="13">
        <v>42223.395833310424</v>
      </c>
      <c r="B9448" s="12">
        <v>180.0</v>
      </c>
    </row>
    <row r="9449" ht="15.75" customHeight="1">
      <c r="A9449" s="13">
        <v>42223.40624997709</v>
      </c>
      <c r="B9449" s="12">
        <v>199.0</v>
      </c>
    </row>
    <row r="9450" ht="15.75" customHeight="1">
      <c r="A9450" s="13">
        <v>42223.41666664375</v>
      </c>
      <c r="B9450" s="12">
        <v>182.0</v>
      </c>
    </row>
    <row r="9451" ht="15.75" customHeight="1">
      <c r="A9451" s="13">
        <v>42223.42708331042</v>
      </c>
      <c r="B9451" s="12">
        <v>181.0</v>
      </c>
    </row>
    <row r="9452" ht="15.75" customHeight="1">
      <c r="A9452" s="13">
        <v>42223.43749997708</v>
      </c>
      <c r="B9452" s="12">
        <v>193.0</v>
      </c>
    </row>
    <row r="9453" ht="15.75" customHeight="1">
      <c r="A9453" s="13">
        <v>42223.447916643745</v>
      </c>
      <c r="B9453" s="12">
        <v>200.0</v>
      </c>
    </row>
    <row r="9454" ht="15.75" customHeight="1">
      <c r="A9454" s="13">
        <v>42223.45833331041</v>
      </c>
      <c r="B9454" s="12">
        <v>206.0</v>
      </c>
    </row>
    <row r="9455" ht="15.75" customHeight="1">
      <c r="A9455" s="13">
        <v>42223.46874997707</v>
      </c>
      <c r="B9455" s="12">
        <v>203.0</v>
      </c>
    </row>
    <row r="9456" ht="15.75" customHeight="1">
      <c r="A9456" s="13">
        <v>42223.47916664374</v>
      </c>
      <c r="B9456" s="12">
        <v>193.0</v>
      </c>
    </row>
    <row r="9457" ht="15.75" customHeight="1">
      <c r="A9457" s="13">
        <v>42223.4895833104</v>
      </c>
      <c r="B9457" s="12">
        <v>200.0</v>
      </c>
    </row>
    <row r="9458" ht="15.75" customHeight="1">
      <c r="A9458" s="13">
        <v>42223.499999977066</v>
      </c>
      <c r="B9458" s="12">
        <v>199.0</v>
      </c>
    </row>
    <row r="9459" ht="15.75" customHeight="1">
      <c r="A9459" s="13">
        <v>42223.51041664373</v>
      </c>
      <c r="B9459" s="12">
        <v>216.0</v>
      </c>
    </row>
    <row r="9460" ht="15.75" customHeight="1">
      <c r="A9460" s="13">
        <v>42223.520833310395</v>
      </c>
      <c r="B9460" s="12">
        <v>202.0</v>
      </c>
    </row>
    <row r="9461" ht="15.75" customHeight="1">
      <c r="A9461" s="13">
        <v>42223.53124997706</v>
      </c>
      <c r="B9461" s="12">
        <v>205.0</v>
      </c>
    </row>
    <row r="9462" ht="15.75" customHeight="1">
      <c r="A9462" s="13">
        <v>42223.54166664372</v>
      </c>
      <c r="B9462" s="12">
        <v>207.0</v>
      </c>
    </row>
    <row r="9463" ht="15.75" customHeight="1">
      <c r="A9463" s="13">
        <v>42223.55208331039</v>
      </c>
      <c r="B9463" s="12">
        <v>204.0</v>
      </c>
    </row>
    <row r="9464" ht="15.75" customHeight="1">
      <c r="A9464" s="13">
        <v>42223.56249997705</v>
      </c>
      <c r="B9464" s="12">
        <v>224.0</v>
      </c>
    </row>
    <row r="9465" ht="15.75" customHeight="1">
      <c r="A9465" s="13">
        <v>42223.572916643716</v>
      </c>
      <c r="B9465" s="12">
        <v>213.0</v>
      </c>
    </row>
    <row r="9466" ht="15.75" customHeight="1">
      <c r="A9466" s="13">
        <v>42223.58333331038</v>
      </c>
      <c r="B9466" s="12">
        <v>220.0</v>
      </c>
    </row>
    <row r="9467" ht="15.75" customHeight="1">
      <c r="A9467" s="13">
        <v>42223.593749977044</v>
      </c>
      <c r="B9467" s="12">
        <v>216.0</v>
      </c>
    </row>
    <row r="9468" ht="15.75" customHeight="1">
      <c r="A9468" s="13">
        <v>42223.60416664371</v>
      </c>
      <c r="B9468" s="12">
        <v>236.0</v>
      </c>
    </row>
    <row r="9469" ht="15.75" customHeight="1">
      <c r="A9469" s="13">
        <v>42223.61458331037</v>
      </c>
      <c r="B9469" s="12">
        <v>235.0</v>
      </c>
    </row>
    <row r="9470" ht="15.75" customHeight="1">
      <c r="A9470" s="13">
        <v>42223.62499997704</v>
      </c>
      <c r="B9470" s="12">
        <v>230.0</v>
      </c>
    </row>
    <row r="9471" ht="15.75" customHeight="1">
      <c r="A9471" s="13">
        <v>42223.6354166437</v>
      </c>
      <c r="B9471" s="12">
        <v>237.0</v>
      </c>
    </row>
    <row r="9472" ht="15.75" customHeight="1">
      <c r="A9472" s="13">
        <v>42223.645833310366</v>
      </c>
      <c r="B9472" s="12">
        <v>230.0</v>
      </c>
    </row>
    <row r="9473" ht="15.75" customHeight="1">
      <c r="A9473" s="13">
        <v>42223.65624997703</v>
      </c>
      <c r="B9473" s="12">
        <v>245.0</v>
      </c>
    </row>
    <row r="9474" ht="15.75" customHeight="1">
      <c r="A9474" s="13">
        <v>42223.666666643694</v>
      </c>
      <c r="B9474" s="12">
        <v>245.0</v>
      </c>
    </row>
    <row r="9475" ht="15.75" customHeight="1">
      <c r="A9475" s="13">
        <v>42223.67708331036</v>
      </c>
      <c r="B9475" s="12">
        <v>231.0</v>
      </c>
    </row>
    <row r="9476" ht="15.75" customHeight="1">
      <c r="A9476" s="13">
        <v>42223.68749997702</v>
      </c>
      <c r="B9476" s="12">
        <v>232.0</v>
      </c>
    </row>
    <row r="9477" ht="15.75" customHeight="1">
      <c r="A9477" s="13">
        <v>42223.69791664369</v>
      </c>
      <c r="B9477" s="12">
        <v>234.0</v>
      </c>
    </row>
    <row r="9478" ht="15.75" customHeight="1">
      <c r="A9478" s="13">
        <v>42223.70833331035</v>
      </c>
      <c r="B9478" s="12">
        <v>239.0</v>
      </c>
    </row>
    <row r="9479" ht="15.75" customHeight="1">
      <c r="A9479" s="13">
        <v>42223.718749977015</v>
      </c>
      <c r="B9479" s="12">
        <v>247.0</v>
      </c>
    </row>
    <row r="9480" ht="15.75" customHeight="1">
      <c r="A9480" s="13">
        <v>42223.72916664368</v>
      </c>
      <c r="B9480" s="12">
        <v>237.0</v>
      </c>
    </row>
    <row r="9481" ht="15.75" customHeight="1">
      <c r="A9481" s="13">
        <v>42223.739583310344</v>
      </c>
      <c r="B9481" s="12">
        <v>232.0</v>
      </c>
    </row>
    <row r="9482" ht="15.75" customHeight="1">
      <c r="A9482" s="13">
        <v>42223.74999997701</v>
      </c>
      <c r="B9482" s="12">
        <v>236.0</v>
      </c>
    </row>
    <row r="9483" ht="15.75" customHeight="1">
      <c r="A9483" s="13">
        <v>42223.76041664367</v>
      </c>
      <c r="B9483" s="12">
        <v>229.0</v>
      </c>
    </row>
    <row r="9484" ht="15.75" customHeight="1">
      <c r="A9484" s="13">
        <v>42223.77083331034</v>
      </c>
      <c r="B9484" s="12">
        <v>234.0</v>
      </c>
    </row>
    <row r="9485" ht="15.75" customHeight="1">
      <c r="A9485" s="13">
        <v>42223.781249977</v>
      </c>
      <c r="B9485" s="12">
        <v>222.0</v>
      </c>
    </row>
    <row r="9486" ht="15.75" customHeight="1">
      <c r="A9486" s="13">
        <v>42223.791666643665</v>
      </c>
      <c r="B9486" s="12">
        <v>224.0</v>
      </c>
    </row>
    <row r="9487" ht="15.75" customHeight="1">
      <c r="A9487" s="13">
        <v>42223.80208331033</v>
      </c>
      <c r="B9487" s="12">
        <v>211.0</v>
      </c>
    </row>
    <row r="9488" ht="15.75" customHeight="1">
      <c r="A9488" s="13">
        <v>42223.81249997699</v>
      </c>
      <c r="B9488" s="12">
        <v>229.0</v>
      </c>
    </row>
    <row r="9489" ht="15.75" customHeight="1">
      <c r="A9489" s="13">
        <v>42223.82291664366</v>
      </c>
      <c r="B9489" s="12">
        <v>222.0</v>
      </c>
    </row>
    <row r="9490" ht="15.75" customHeight="1">
      <c r="A9490" s="13">
        <v>42223.83333331032</v>
      </c>
      <c r="B9490" s="12">
        <v>204.0</v>
      </c>
    </row>
    <row r="9491" ht="15.75" customHeight="1">
      <c r="A9491" s="13">
        <v>42223.843749976986</v>
      </c>
      <c r="B9491" s="12">
        <v>223.0</v>
      </c>
    </row>
    <row r="9492" ht="15.75" customHeight="1">
      <c r="A9492" s="13">
        <v>42223.85416664365</v>
      </c>
      <c r="B9492" s="12">
        <v>208.0</v>
      </c>
    </row>
    <row r="9493" ht="15.75" customHeight="1">
      <c r="A9493" s="13">
        <v>42223.864583310315</v>
      </c>
      <c r="B9493" s="12">
        <v>206.0</v>
      </c>
    </row>
    <row r="9494" ht="15.75" customHeight="1">
      <c r="A9494" s="13">
        <v>42223.87499997698</v>
      </c>
      <c r="B9494" s="12">
        <v>201.0</v>
      </c>
    </row>
    <row r="9495" ht="15.75" customHeight="1">
      <c r="A9495" s="13">
        <v>42223.88541664364</v>
      </c>
      <c r="B9495" s="12">
        <v>200.0</v>
      </c>
    </row>
    <row r="9496" ht="15.75" customHeight="1">
      <c r="A9496" s="13">
        <v>42223.89583331031</v>
      </c>
      <c r="B9496" s="12">
        <v>196.0</v>
      </c>
    </row>
    <row r="9497" ht="15.75" customHeight="1">
      <c r="A9497" s="13">
        <v>42223.90624997697</v>
      </c>
      <c r="B9497" s="12">
        <v>196.0</v>
      </c>
    </row>
    <row r="9498" ht="15.75" customHeight="1">
      <c r="A9498" s="13">
        <v>42223.916666643636</v>
      </c>
      <c r="B9498" s="12">
        <v>191.0</v>
      </c>
    </row>
    <row r="9499" ht="15.75" customHeight="1">
      <c r="A9499" s="13">
        <v>42223.9270833103</v>
      </c>
      <c r="B9499" s="12">
        <v>188.0</v>
      </c>
    </row>
    <row r="9500" ht="15.75" customHeight="1">
      <c r="A9500" s="13">
        <v>42223.937499976964</v>
      </c>
      <c r="B9500" s="12">
        <v>193.0</v>
      </c>
    </row>
    <row r="9501" ht="15.75" customHeight="1">
      <c r="A9501" s="13">
        <v>42223.94791664363</v>
      </c>
      <c r="B9501" s="12">
        <v>198.0</v>
      </c>
    </row>
    <row r="9502" ht="15.75" customHeight="1">
      <c r="A9502" s="13">
        <v>42223.95833331029</v>
      </c>
      <c r="B9502" s="12">
        <v>191.0</v>
      </c>
    </row>
    <row r="9503" ht="15.75" customHeight="1">
      <c r="A9503" s="13">
        <v>42223.96874997696</v>
      </c>
      <c r="B9503" s="12">
        <v>183.0</v>
      </c>
    </row>
    <row r="9504" ht="15.75" customHeight="1">
      <c r="A9504" s="13">
        <v>42223.97916664362</v>
      </c>
      <c r="B9504" s="12">
        <v>181.0</v>
      </c>
    </row>
    <row r="9505" ht="15.75" customHeight="1">
      <c r="A9505" s="13">
        <v>42223.989583310286</v>
      </c>
      <c r="B9505" s="12">
        <v>194.0</v>
      </c>
    </row>
    <row r="9506" ht="15.75" customHeight="1">
      <c r="A9506" s="13">
        <v>42223.99999997695</v>
      </c>
      <c r="B9506" s="12">
        <v>165.0</v>
      </c>
    </row>
    <row r="9507" ht="15.75" customHeight="1">
      <c r="A9507" s="13">
        <v>42224.010416643614</v>
      </c>
      <c r="B9507" s="12">
        <v>168.0</v>
      </c>
    </row>
    <row r="9508" ht="15.75" customHeight="1">
      <c r="A9508" s="13">
        <v>42224.02083331028</v>
      </c>
      <c r="B9508" s="12">
        <v>165.0</v>
      </c>
    </row>
    <row r="9509" ht="15.75" customHeight="1">
      <c r="A9509" s="13">
        <v>42224.03124997694</v>
      </c>
      <c r="B9509" s="12">
        <v>163.0</v>
      </c>
    </row>
    <row r="9510" ht="15.75" customHeight="1">
      <c r="A9510" s="13">
        <v>42224.04166664361</v>
      </c>
      <c r="B9510" s="12">
        <v>178.0</v>
      </c>
    </row>
    <row r="9511" ht="15.75" customHeight="1">
      <c r="A9511" s="13">
        <v>42224.05208331027</v>
      </c>
      <c r="B9511" s="12">
        <v>163.0</v>
      </c>
    </row>
    <row r="9512" ht="15.75" customHeight="1">
      <c r="A9512" s="13">
        <v>42224.062499976935</v>
      </c>
      <c r="B9512" s="12">
        <v>155.0</v>
      </c>
    </row>
    <row r="9513" ht="15.75" customHeight="1">
      <c r="A9513" s="13">
        <v>42224.0729166436</v>
      </c>
      <c r="B9513" s="12">
        <v>165.0</v>
      </c>
    </row>
    <row r="9514" ht="15.75" customHeight="1">
      <c r="A9514" s="13">
        <v>42224.083333310264</v>
      </c>
      <c r="B9514" s="12">
        <v>171.0</v>
      </c>
    </row>
    <row r="9515" ht="15.75" customHeight="1">
      <c r="A9515" s="13">
        <v>42224.09374997693</v>
      </c>
      <c r="B9515" s="12">
        <v>163.0</v>
      </c>
    </row>
    <row r="9516" ht="15.75" customHeight="1">
      <c r="A9516" s="13">
        <v>42224.10416664359</v>
      </c>
      <c r="B9516" s="12">
        <v>156.0</v>
      </c>
    </row>
    <row r="9517" ht="15.75" customHeight="1">
      <c r="A9517" s="13">
        <v>42224.11458331026</v>
      </c>
      <c r="B9517" s="12">
        <v>154.0</v>
      </c>
    </row>
    <row r="9518" ht="15.75" customHeight="1">
      <c r="A9518" s="13">
        <v>42224.12499997692</v>
      </c>
      <c r="B9518" s="12">
        <v>169.0</v>
      </c>
    </row>
    <row r="9519" ht="15.75" customHeight="1">
      <c r="A9519" s="13">
        <v>42224.135416643585</v>
      </c>
      <c r="B9519" s="12">
        <v>166.0</v>
      </c>
    </row>
    <row r="9520" ht="15.75" customHeight="1">
      <c r="A9520" s="13">
        <v>42224.14583331025</v>
      </c>
      <c r="B9520" s="12">
        <v>154.0</v>
      </c>
    </row>
    <row r="9521" ht="15.75" customHeight="1">
      <c r="A9521" s="13">
        <v>42224.15624997691</v>
      </c>
      <c r="B9521" s="12">
        <v>154.0</v>
      </c>
    </row>
    <row r="9522" ht="15.75" customHeight="1">
      <c r="A9522" s="13">
        <v>42224.16666664358</v>
      </c>
      <c r="B9522" s="12">
        <v>157.0</v>
      </c>
    </row>
    <row r="9523" ht="15.75" customHeight="1">
      <c r="A9523" s="13">
        <v>42224.17708331024</v>
      </c>
      <c r="B9523" s="12">
        <v>161.0</v>
      </c>
    </row>
    <row r="9524" ht="15.75" customHeight="1">
      <c r="A9524" s="13">
        <v>42224.187499976906</v>
      </c>
      <c r="B9524" s="12">
        <v>166.0</v>
      </c>
    </row>
    <row r="9525" ht="15.75" customHeight="1">
      <c r="A9525" s="13">
        <v>42224.19791664357</v>
      </c>
      <c r="B9525" s="12">
        <v>154.0</v>
      </c>
    </row>
    <row r="9526" ht="15.75" customHeight="1">
      <c r="A9526" s="13">
        <v>42224.208333310235</v>
      </c>
      <c r="B9526" s="12">
        <v>146.0</v>
      </c>
    </row>
    <row r="9527" ht="15.75" customHeight="1">
      <c r="A9527" s="13">
        <v>42224.2187499769</v>
      </c>
      <c r="B9527" s="12">
        <v>162.0</v>
      </c>
    </row>
    <row r="9528" ht="15.75" customHeight="1">
      <c r="A9528" s="13">
        <v>42224.22916664356</v>
      </c>
      <c r="B9528" s="12">
        <v>164.0</v>
      </c>
    </row>
    <row r="9529" ht="15.75" customHeight="1">
      <c r="A9529" s="13">
        <v>42224.23958331023</v>
      </c>
      <c r="B9529" s="12">
        <v>148.0</v>
      </c>
    </row>
    <row r="9530" ht="15.75" customHeight="1">
      <c r="A9530" s="13">
        <v>42224.24999997689</v>
      </c>
      <c r="B9530" s="12">
        <v>141.0</v>
      </c>
    </row>
    <row r="9531" ht="15.75" customHeight="1">
      <c r="A9531" s="13">
        <v>42224.260416643556</v>
      </c>
      <c r="B9531" s="12">
        <v>147.0</v>
      </c>
    </row>
    <row r="9532" ht="15.75" customHeight="1">
      <c r="A9532" s="13">
        <v>42224.27083331022</v>
      </c>
      <c r="B9532" s="12">
        <v>163.0</v>
      </c>
    </row>
    <row r="9533" ht="15.75" customHeight="1">
      <c r="A9533" s="13">
        <v>42224.281249976884</v>
      </c>
      <c r="B9533" s="12">
        <v>150.0</v>
      </c>
    </row>
    <row r="9534" ht="15.75" customHeight="1">
      <c r="A9534" s="13">
        <v>42224.29166664355</v>
      </c>
      <c r="B9534" s="12">
        <v>144.0</v>
      </c>
    </row>
    <row r="9535" ht="15.75" customHeight="1">
      <c r="A9535" s="13">
        <v>42224.30208331021</v>
      </c>
      <c r="B9535" s="12">
        <v>150.0</v>
      </c>
    </row>
    <row r="9536" ht="15.75" customHeight="1">
      <c r="A9536" s="13">
        <v>42224.31249997688</v>
      </c>
      <c r="B9536" s="12">
        <v>151.0</v>
      </c>
    </row>
    <row r="9537" ht="15.75" customHeight="1">
      <c r="A9537" s="13">
        <v>42224.32291664354</v>
      </c>
      <c r="B9537" s="12">
        <v>157.0</v>
      </c>
    </row>
    <row r="9538" ht="15.75" customHeight="1">
      <c r="A9538" s="13">
        <v>42224.333333310205</v>
      </c>
      <c r="B9538" s="12">
        <v>143.0</v>
      </c>
    </row>
    <row r="9539" ht="15.75" customHeight="1">
      <c r="A9539" s="13">
        <v>42224.34374997687</v>
      </c>
      <c r="B9539" s="12">
        <v>145.0</v>
      </c>
    </row>
    <row r="9540" ht="15.75" customHeight="1">
      <c r="A9540" s="13">
        <v>42224.354166643534</v>
      </c>
      <c r="B9540" s="12">
        <v>145.0</v>
      </c>
    </row>
    <row r="9541" ht="15.75" customHeight="1">
      <c r="A9541" s="13">
        <v>42224.3645833102</v>
      </c>
      <c r="B9541" s="12">
        <v>159.0</v>
      </c>
    </row>
    <row r="9542" ht="15.75" customHeight="1">
      <c r="A9542" s="13">
        <v>42224.37499997686</v>
      </c>
      <c r="B9542" s="12">
        <v>160.0</v>
      </c>
    </row>
    <row r="9543" ht="15.75" customHeight="1">
      <c r="A9543" s="13">
        <v>42224.38541664353</v>
      </c>
      <c r="B9543" s="12">
        <v>152.0</v>
      </c>
    </row>
    <row r="9544" ht="15.75" customHeight="1">
      <c r="A9544" s="13">
        <v>42224.39583331019</v>
      </c>
      <c r="B9544" s="12">
        <v>153.0</v>
      </c>
    </row>
    <row r="9545" ht="15.75" customHeight="1">
      <c r="A9545" s="13">
        <v>42224.406249976855</v>
      </c>
      <c r="B9545" s="12">
        <v>149.0</v>
      </c>
    </row>
    <row r="9546" ht="15.75" customHeight="1">
      <c r="A9546" s="13">
        <v>42224.41666664352</v>
      </c>
      <c r="B9546" s="12">
        <v>167.0</v>
      </c>
    </row>
    <row r="9547" ht="15.75" customHeight="1">
      <c r="A9547" s="13">
        <v>42224.427083310184</v>
      </c>
      <c r="B9547" s="12">
        <v>158.0</v>
      </c>
    </row>
    <row r="9548" ht="15.75" customHeight="1">
      <c r="A9548" s="13">
        <v>42224.43749997685</v>
      </c>
      <c r="B9548" s="12">
        <v>151.0</v>
      </c>
    </row>
    <row r="9549" ht="15.75" customHeight="1">
      <c r="A9549" s="13">
        <v>42224.44791664351</v>
      </c>
      <c r="B9549" s="12">
        <v>158.0</v>
      </c>
    </row>
    <row r="9550" ht="15.75" customHeight="1">
      <c r="A9550" s="13">
        <v>42224.45833331018</v>
      </c>
      <c r="B9550" s="12">
        <v>152.0</v>
      </c>
    </row>
    <row r="9551" ht="15.75" customHeight="1">
      <c r="A9551" s="13">
        <v>42224.46874997684</v>
      </c>
      <c r="B9551" s="12">
        <v>163.0</v>
      </c>
    </row>
    <row r="9552" ht="15.75" customHeight="1">
      <c r="A9552" s="13">
        <v>42224.479166643505</v>
      </c>
      <c r="B9552" s="12">
        <v>185.0</v>
      </c>
    </row>
    <row r="9553" ht="15.75" customHeight="1">
      <c r="A9553" s="13">
        <v>42224.48958331017</v>
      </c>
      <c r="B9553" s="12">
        <v>166.0</v>
      </c>
    </row>
    <row r="9554" ht="15.75" customHeight="1">
      <c r="A9554" s="13">
        <v>42224.49999997683</v>
      </c>
      <c r="B9554" s="12">
        <v>164.0</v>
      </c>
    </row>
    <row r="9555" ht="15.75" customHeight="1">
      <c r="A9555" s="13">
        <v>42224.5104166435</v>
      </c>
      <c r="B9555" s="12">
        <v>166.0</v>
      </c>
    </row>
    <row r="9556" ht="15.75" customHeight="1">
      <c r="A9556" s="13">
        <v>42224.52083331016</v>
      </c>
      <c r="B9556" s="12">
        <v>177.0</v>
      </c>
    </row>
    <row r="9557" ht="15.75" customHeight="1">
      <c r="A9557" s="13">
        <v>42224.531249976826</v>
      </c>
      <c r="B9557" s="12">
        <v>183.0</v>
      </c>
    </row>
    <row r="9558" ht="15.75" customHeight="1">
      <c r="A9558" s="13">
        <v>42224.54166664349</v>
      </c>
      <c r="B9558" s="12">
        <v>169.0</v>
      </c>
    </row>
    <row r="9559" ht="15.75" customHeight="1">
      <c r="A9559" s="13">
        <v>42224.552083310155</v>
      </c>
      <c r="B9559" s="12">
        <v>169.0</v>
      </c>
    </row>
    <row r="9560" ht="15.75" customHeight="1">
      <c r="A9560" s="13">
        <v>42224.56249997682</v>
      </c>
      <c r="B9560" s="12">
        <v>180.0</v>
      </c>
    </row>
    <row r="9561" ht="15.75" customHeight="1">
      <c r="A9561" s="13">
        <v>42224.57291664348</v>
      </c>
      <c r="B9561" s="12">
        <v>185.0</v>
      </c>
    </row>
    <row r="9562" ht="15.75" customHeight="1">
      <c r="A9562" s="13">
        <v>42224.58333331015</v>
      </c>
      <c r="B9562" s="12">
        <v>172.0</v>
      </c>
    </row>
    <row r="9563" ht="15.75" customHeight="1">
      <c r="A9563" s="13">
        <v>42224.59374997681</v>
      </c>
      <c r="B9563" s="12">
        <v>170.0</v>
      </c>
    </row>
    <row r="9564" ht="15.75" customHeight="1">
      <c r="A9564" s="13">
        <v>42224.604166643476</v>
      </c>
      <c r="B9564" s="12">
        <v>181.0</v>
      </c>
    </row>
    <row r="9565" ht="15.75" customHeight="1">
      <c r="A9565" s="13">
        <v>42224.61458331014</v>
      </c>
      <c r="B9565" s="12">
        <v>178.0</v>
      </c>
    </row>
    <row r="9566" ht="15.75" customHeight="1">
      <c r="A9566" s="13">
        <v>42224.624999976804</v>
      </c>
      <c r="B9566" s="12">
        <v>196.0</v>
      </c>
    </row>
    <row r="9567" ht="15.75" customHeight="1">
      <c r="A9567" s="13">
        <v>42224.63541664347</v>
      </c>
      <c r="B9567" s="12">
        <v>177.0</v>
      </c>
    </row>
    <row r="9568" ht="15.75" customHeight="1">
      <c r="A9568" s="13">
        <v>42224.64583331013</v>
      </c>
      <c r="B9568" s="12">
        <v>186.0</v>
      </c>
    </row>
    <row r="9569" ht="15.75" customHeight="1">
      <c r="A9569" s="13">
        <v>42224.6562499768</v>
      </c>
      <c r="B9569" s="12">
        <v>177.0</v>
      </c>
    </row>
    <row r="9570" ht="15.75" customHeight="1">
      <c r="A9570" s="13">
        <v>42224.66666664346</v>
      </c>
      <c r="B9570" s="12">
        <v>202.0</v>
      </c>
    </row>
    <row r="9571" ht="15.75" customHeight="1">
      <c r="A9571" s="13">
        <v>42224.677083310125</v>
      </c>
      <c r="B9571" s="12">
        <v>189.0</v>
      </c>
    </row>
    <row r="9572" ht="15.75" customHeight="1">
      <c r="A9572" s="13">
        <v>42224.68749997679</v>
      </c>
      <c r="B9572" s="12">
        <v>181.0</v>
      </c>
    </row>
    <row r="9573" ht="15.75" customHeight="1">
      <c r="A9573" s="13">
        <v>42224.697916643454</v>
      </c>
      <c r="B9573" s="12">
        <v>189.0</v>
      </c>
    </row>
    <row r="9574" ht="15.75" customHeight="1">
      <c r="A9574" s="13">
        <v>42224.70833331012</v>
      </c>
      <c r="B9574" s="12">
        <v>177.0</v>
      </c>
    </row>
    <row r="9575" ht="15.75" customHeight="1">
      <c r="A9575" s="13">
        <v>42224.71874997678</v>
      </c>
      <c r="B9575" s="12">
        <v>198.0</v>
      </c>
    </row>
    <row r="9576" ht="15.75" customHeight="1">
      <c r="A9576" s="13">
        <v>42224.72916664345</v>
      </c>
      <c r="B9576" s="12">
        <v>185.0</v>
      </c>
    </row>
    <row r="9577" ht="15.75" customHeight="1">
      <c r="A9577" s="13">
        <v>42224.73958331011</v>
      </c>
      <c r="B9577" s="12">
        <v>180.0</v>
      </c>
    </row>
    <row r="9578" ht="15.75" customHeight="1">
      <c r="A9578" s="13">
        <v>42224.749999976775</v>
      </c>
      <c r="B9578" s="12">
        <v>178.0</v>
      </c>
    </row>
    <row r="9579" ht="15.75" customHeight="1">
      <c r="A9579" s="13">
        <v>42224.76041664344</v>
      </c>
      <c r="B9579" s="12">
        <v>177.0</v>
      </c>
    </row>
    <row r="9580" ht="15.75" customHeight="1">
      <c r="A9580" s="13">
        <v>42224.7708333101</v>
      </c>
      <c r="B9580" s="12">
        <v>188.0</v>
      </c>
    </row>
    <row r="9581" ht="15.75" customHeight="1">
      <c r="A9581" s="13">
        <v>42224.78124997677</v>
      </c>
      <c r="B9581" s="12">
        <v>190.0</v>
      </c>
    </row>
    <row r="9582" ht="15.75" customHeight="1">
      <c r="A9582" s="13">
        <v>42224.79166664343</v>
      </c>
      <c r="B9582" s="12">
        <v>177.0</v>
      </c>
    </row>
    <row r="9583" ht="15.75" customHeight="1">
      <c r="A9583" s="13">
        <v>42224.802083310096</v>
      </c>
      <c r="B9583" s="12">
        <v>177.0</v>
      </c>
    </row>
    <row r="9584" ht="15.75" customHeight="1">
      <c r="A9584" s="13">
        <v>42224.81249997676</v>
      </c>
      <c r="B9584" s="12">
        <v>173.0</v>
      </c>
    </row>
    <row r="9585" ht="15.75" customHeight="1">
      <c r="A9585" s="13">
        <v>42224.822916643425</v>
      </c>
      <c r="B9585" s="12">
        <v>186.0</v>
      </c>
    </row>
    <row r="9586" ht="15.75" customHeight="1">
      <c r="A9586" s="13">
        <v>42224.83333331009</v>
      </c>
      <c r="B9586" s="12">
        <v>179.0</v>
      </c>
    </row>
    <row r="9587" ht="15.75" customHeight="1">
      <c r="A9587" s="13">
        <v>42224.84374997675</v>
      </c>
      <c r="B9587" s="12">
        <v>169.0</v>
      </c>
    </row>
    <row r="9588" ht="15.75" customHeight="1">
      <c r="A9588" s="13">
        <v>42224.85416664342</v>
      </c>
      <c r="B9588" s="12">
        <v>166.0</v>
      </c>
    </row>
    <row r="9589" ht="15.75" customHeight="1">
      <c r="A9589" s="13">
        <v>42224.86458331008</v>
      </c>
      <c r="B9589" s="12">
        <v>170.0</v>
      </c>
    </row>
    <row r="9590" ht="15.75" customHeight="1">
      <c r="A9590" s="13">
        <v>42224.874999976746</v>
      </c>
      <c r="B9590" s="12">
        <v>180.0</v>
      </c>
    </row>
    <row r="9591" ht="15.75" customHeight="1">
      <c r="A9591" s="13">
        <v>42224.88541664341</v>
      </c>
      <c r="B9591" s="12">
        <v>162.0</v>
      </c>
    </row>
    <row r="9592" ht="15.75" customHeight="1">
      <c r="A9592" s="13">
        <v>42224.895833310075</v>
      </c>
      <c r="B9592" s="12">
        <v>158.0</v>
      </c>
    </row>
    <row r="9593" ht="15.75" customHeight="1">
      <c r="A9593" s="13">
        <v>42224.90624997674</v>
      </c>
      <c r="B9593" s="12">
        <v>154.0</v>
      </c>
    </row>
    <row r="9594" ht="15.75" customHeight="1">
      <c r="A9594" s="13">
        <v>42224.9166666434</v>
      </c>
      <c r="B9594" s="12">
        <v>172.0</v>
      </c>
    </row>
    <row r="9595" ht="15.75" customHeight="1">
      <c r="A9595" s="13">
        <v>42224.92708331007</v>
      </c>
      <c r="B9595" s="12">
        <v>161.0</v>
      </c>
    </row>
    <row r="9596" ht="15.75" customHeight="1">
      <c r="A9596" s="13">
        <v>42224.93749997673</v>
      </c>
      <c r="B9596" s="12">
        <v>154.0</v>
      </c>
    </row>
    <row r="9597" ht="15.75" customHeight="1">
      <c r="A9597" s="13">
        <v>42224.947916643396</v>
      </c>
      <c r="B9597" s="12">
        <v>154.0</v>
      </c>
    </row>
    <row r="9598" ht="15.75" customHeight="1">
      <c r="A9598" s="13">
        <v>42224.95833331006</v>
      </c>
      <c r="B9598" s="12">
        <v>163.0</v>
      </c>
    </row>
    <row r="9599" ht="15.75" customHeight="1">
      <c r="A9599" s="13">
        <v>42224.968749976724</v>
      </c>
      <c r="B9599" s="12">
        <v>159.0</v>
      </c>
    </row>
    <row r="9600" ht="15.75" customHeight="1">
      <c r="A9600" s="13">
        <v>42224.97916664339</v>
      </c>
      <c r="B9600" s="12">
        <v>155.0</v>
      </c>
    </row>
    <row r="9601" ht="15.75" customHeight="1">
      <c r="A9601" s="13">
        <v>42224.98958331005</v>
      </c>
      <c r="B9601" s="12">
        <v>147.0</v>
      </c>
    </row>
    <row r="9602" ht="15.75" customHeight="1">
      <c r="A9602" s="13">
        <v>42224.99999997672</v>
      </c>
      <c r="B9602" s="12">
        <v>153.0</v>
      </c>
    </row>
    <row r="9603" ht="15.75" customHeight="1">
      <c r="A9603" s="13">
        <v>42225.01041664338</v>
      </c>
      <c r="B9603" s="12">
        <v>163.0</v>
      </c>
    </row>
    <row r="9604" ht="15.75" customHeight="1">
      <c r="A9604" s="13">
        <v>42225.020833310045</v>
      </c>
      <c r="B9604" s="12">
        <v>144.0</v>
      </c>
    </row>
    <row r="9605" ht="15.75" customHeight="1">
      <c r="A9605" s="13">
        <v>42225.03124997671</v>
      </c>
      <c r="B9605" s="12">
        <v>149.0</v>
      </c>
    </row>
    <row r="9606" ht="15.75" customHeight="1">
      <c r="A9606" s="13">
        <v>42225.041666643374</v>
      </c>
      <c r="B9606" s="12">
        <v>145.0</v>
      </c>
    </row>
    <row r="9607" ht="15.75" customHeight="1">
      <c r="A9607" s="13">
        <v>42225.05208331004</v>
      </c>
      <c r="B9607" s="12">
        <v>160.0</v>
      </c>
    </row>
    <row r="9608" ht="15.75" customHeight="1">
      <c r="A9608" s="13">
        <v>42225.0624999767</v>
      </c>
      <c r="B9608" s="12">
        <v>154.0</v>
      </c>
    </row>
    <row r="9609" ht="15.75" customHeight="1">
      <c r="A9609" s="13">
        <v>42225.07291664337</v>
      </c>
      <c r="B9609" s="12">
        <v>145.0</v>
      </c>
    </row>
    <row r="9610" ht="15.75" customHeight="1">
      <c r="A9610" s="13">
        <v>42225.08333331003</v>
      </c>
      <c r="B9610" s="12">
        <v>142.0</v>
      </c>
    </row>
    <row r="9611" ht="15.75" customHeight="1">
      <c r="A9611" s="13">
        <v>42225.093749976695</v>
      </c>
      <c r="B9611" s="12">
        <v>143.0</v>
      </c>
    </row>
    <row r="9612" ht="15.75" customHeight="1">
      <c r="A9612" s="13">
        <v>42225.10416664336</v>
      </c>
      <c r="B9612" s="12">
        <v>163.0</v>
      </c>
    </row>
    <row r="9613" ht="15.75" customHeight="1">
      <c r="A9613" s="13">
        <v>42225.11458331002</v>
      </c>
      <c r="B9613" s="12">
        <v>134.0</v>
      </c>
    </row>
    <row r="9614" ht="15.75" customHeight="1">
      <c r="A9614" s="13">
        <v>42225.12499997669</v>
      </c>
      <c r="B9614" s="12">
        <v>145.0</v>
      </c>
    </row>
    <row r="9615" ht="15.75" customHeight="1">
      <c r="A9615" s="13">
        <v>42225.13541664335</v>
      </c>
      <c r="B9615" s="12">
        <v>137.0</v>
      </c>
    </row>
    <row r="9616" ht="15.75" customHeight="1">
      <c r="A9616" s="13">
        <v>42225.145833310016</v>
      </c>
      <c r="B9616" s="12">
        <v>139.0</v>
      </c>
    </row>
    <row r="9617" ht="15.75" customHeight="1">
      <c r="A9617" s="13">
        <v>42225.15624997668</v>
      </c>
      <c r="B9617" s="12">
        <v>158.0</v>
      </c>
    </row>
    <row r="9618" ht="15.75" customHeight="1">
      <c r="A9618" s="13">
        <v>42225.166666643345</v>
      </c>
      <c r="B9618" s="12">
        <v>137.0</v>
      </c>
    </row>
    <row r="9619" ht="15.75" customHeight="1">
      <c r="A9619" s="13">
        <v>42225.17708331001</v>
      </c>
      <c r="B9619" s="12">
        <v>143.0</v>
      </c>
    </row>
    <row r="9620" ht="15.75" customHeight="1">
      <c r="A9620" s="13">
        <v>42225.18749997667</v>
      </c>
      <c r="B9620" s="12">
        <v>135.0</v>
      </c>
    </row>
    <row r="9621" ht="15.75" customHeight="1">
      <c r="A9621" s="13">
        <v>42225.19791664334</v>
      </c>
      <c r="B9621" s="12">
        <v>155.0</v>
      </c>
    </row>
    <row r="9622" ht="15.75" customHeight="1">
      <c r="A9622" s="13">
        <v>42225.20833331</v>
      </c>
      <c r="B9622" s="12">
        <v>142.0</v>
      </c>
    </row>
    <row r="9623" ht="15.75" customHeight="1">
      <c r="A9623" s="13">
        <v>42225.218749976666</v>
      </c>
      <c r="B9623" s="12">
        <v>144.0</v>
      </c>
    </row>
    <row r="9624" ht="15.75" customHeight="1">
      <c r="A9624" s="13">
        <v>42225.22916664333</v>
      </c>
      <c r="B9624" s="12">
        <v>138.0</v>
      </c>
    </row>
    <row r="9625" ht="15.75" customHeight="1">
      <c r="A9625" s="13">
        <v>42225.239583309994</v>
      </c>
      <c r="B9625" s="12">
        <v>133.0</v>
      </c>
    </row>
    <row r="9626" ht="15.75" customHeight="1">
      <c r="A9626" s="13">
        <v>42225.24999997666</v>
      </c>
      <c r="B9626" s="12">
        <v>150.0</v>
      </c>
    </row>
    <row r="9627" ht="15.75" customHeight="1">
      <c r="A9627" s="13">
        <v>42225.26041664332</v>
      </c>
      <c r="B9627" s="12">
        <v>143.0</v>
      </c>
    </row>
    <row r="9628" ht="15.75" customHeight="1">
      <c r="A9628" s="13">
        <v>42225.27083330999</v>
      </c>
      <c r="B9628" s="12">
        <v>149.0</v>
      </c>
    </row>
    <row r="9629" ht="15.75" customHeight="1">
      <c r="A9629" s="13">
        <v>42225.28124997665</v>
      </c>
      <c r="B9629" s="12">
        <v>149.0</v>
      </c>
    </row>
    <row r="9630" ht="15.75" customHeight="1">
      <c r="A9630" s="13">
        <v>42225.291666643316</v>
      </c>
      <c r="B9630" s="12">
        <v>150.0</v>
      </c>
    </row>
    <row r="9631" ht="15.75" customHeight="1">
      <c r="A9631" s="13">
        <v>42225.30208330998</v>
      </c>
      <c r="B9631" s="12">
        <v>174.0</v>
      </c>
    </row>
    <row r="9632" ht="15.75" customHeight="1">
      <c r="A9632" s="13">
        <v>42225.312499976644</v>
      </c>
      <c r="B9632" s="12">
        <v>151.0</v>
      </c>
    </row>
    <row r="9633" ht="15.75" customHeight="1">
      <c r="A9633" s="13">
        <v>42225.32291664331</v>
      </c>
      <c r="B9633" s="12">
        <v>160.0</v>
      </c>
    </row>
    <row r="9634" ht="15.75" customHeight="1">
      <c r="A9634" s="13">
        <v>42225.33333330997</v>
      </c>
      <c r="B9634" s="12">
        <v>157.0</v>
      </c>
    </row>
    <row r="9635" ht="15.75" customHeight="1">
      <c r="A9635" s="13">
        <v>42225.34374997664</v>
      </c>
      <c r="B9635" s="12">
        <v>159.0</v>
      </c>
    </row>
    <row r="9636" ht="15.75" customHeight="1">
      <c r="A9636" s="13">
        <v>42225.3541666433</v>
      </c>
      <c r="B9636" s="12">
        <v>166.0</v>
      </c>
    </row>
    <row r="9637" ht="15.75" customHeight="1">
      <c r="A9637" s="13">
        <v>42225.364583309965</v>
      </c>
      <c r="B9637" s="12">
        <v>158.0</v>
      </c>
    </row>
    <row r="9638" ht="15.75" customHeight="1">
      <c r="A9638" s="13">
        <v>42225.37499997663</v>
      </c>
      <c r="B9638" s="12">
        <v>165.0</v>
      </c>
    </row>
    <row r="9639" ht="15.75" customHeight="1">
      <c r="A9639" s="13">
        <v>42225.385416643294</v>
      </c>
      <c r="B9639" s="12">
        <v>150.0</v>
      </c>
    </row>
    <row r="9640" ht="15.75" customHeight="1">
      <c r="A9640" s="13">
        <v>42225.39583330996</v>
      </c>
      <c r="B9640" s="12">
        <v>163.0</v>
      </c>
    </row>
    <row r="9641" ht="15.75" customHeight="1">
      <c r="A9641" s="13">
        <v>42225.40624997662</v>
      </c>
      <c r="B9641" s="12">
        <v>163.0</v>
      </c>
    </row>
    <row r="9642" ht="15.75" customHeight="1">
      <c r="A9642" s="13">
        <v>42225.41666664329</v>
      </c>
      <c r="B9642" s="12">
        <v>176.0</v>
      </c>
    </row>
    <row r="9643" ht="15.75" customHeight="1">
      <c r="A9643" s="13">
        <v>42225.42708330995</v>
      </c>
      <c r="B9643" s="12">
        <v>168.0</v>
      </c>
    </row>
    <row r="9644" ht="15.75" customHeight="1">
      <c r="A9644" s="13">
        <v>42225.437499976615</v>
      </c>
      <c r="B9644" s="12">
        <v>161.0</v>
      </c>
    </row>
    <row r="9645" ht="15.75" customHeight="1">
      <c r="A9645" s="13">
        <v>42225.44791664328</v>
      </c>
      <c r="B9645" s="12">
        <v>161.0</v>
      </c>
    </row>
    <row r="9646" ht="15.75" customHeight="1">
      <c r="A9646" s="13">
        <v>42225.45833330994</v>
      </c>
      <c r="B9646" s="12">
        <v>175.0</v>
      </c>
    </row>
    <row r="9647" ht="15.75" customHeight="1">
      <c r="A9647" s="13">
        <v>42225.46874997661</v>
      </c>
      <c r="B9647" s="12">
        <v>178.0</v>
      </c>
    </row>
    <row r="9648" ht="15.75" customHeight="1">
      <c r="A9648" s="13">
        <v>42225.47916664327</v>
      </c>
      <c r="B9648" s="12">
        <v>195.0</v>
      </c>
    </row>
    <row r="9649" ht="15.75" customHeight="1">
      <c r="A9649" s="13">
        <v>42225.489583309936</v>
      </c>
      <c r="B9649" s="12">
        <v>182.0</v>
      </c>
    </row>
    <row r="9650" ht="15.75" customHeight="1">
      <c r="A9650" s="13">
        <v>42225.4999999766</v>
      </c>
      <c r="B9650" s="12">
        <v>177.0</v>
      </c>
    </row>
    <row r="9651" ht="15.75" customHeight="1">
      <c r="A9651" s="13">
        <v>42225.510416643265</v>
      </c>
      <c r="B9651" s="12">
        <v>182.0</v>
      </c>
    </row>
    <row r="9652" ht="15.75" customHeight="1">
      <c r="A9652" s="13">
        <v>42225.52083330993</v>
      </c>
      <c r="B9652" s="12">
        <v>189.0</v>
      </c>
    </row>
    <row r="9653" ht="15.75" customHeight="1">
      <c r="A9653" s="13">
        <v>42225.53124997659</v>
      </c>
      <c r="B9653" s="12">
        <v>197.0</v>
      </c>
    </row>
    <row r="9654" ht="15.75" customHeight="1">
      <c r="A9654" s="13">
        <v>42225.54166664326</v>
      </c>
      <c r="B9654" s="12">
        <v>183.0</v>
      </c>
    </row>
    <row r="9655" ht="15.75" customHeight="1">
      <c r="A9655" s="13">
        <v>42225.55208330992</v>
      </c>
      <c r="B9655" s="12">
        <v>186.0</v>
      </c>
    </row>
    <row r="9656" ht="15.75" customHeight="1">
      <c r="A9656" s="13">
        <v>42225.562499976586</v>
      </c>
      <c r="B9656" s="12">
        <v>190.0</v>
      </c>
    </row>
    <row r="9657" ht="15.75" customHeight="1">
      <c r="A9657" s="13">
        <v>42225.57291664325</v>
      </c>
      <c r="B9657" s="12">
        <v>206.0</v>
      </c>
    </row>
    <row r="9658" ht="15.75" customHeight="1">
      <c r="A9658" s="13">
        <v>42225.583333309914</v>
      </c>
      <c r="B9658" s="12">
        <v>183.0</v>
      </c>
    </row>
    <row r="9659" ht="15.75" customHeight="1">
      <c r="A9659" s="13">
        <v>42225.59374997658</v>
      </c>
      <c r="B9659" s="12">
        <v>188.0</v>
      </c>
    </row>
    <row r="9660" ht="15.75" customHeight="1">
      <c r="A9660" s="13">
        <v>42225.60416664324</v>
      </c>
      <c r="B9660" s="12">
        <v>192.0</v>
      </c>
    </row>
    <row r="9661" ht="15.75" customHeight="1">
      <c r="A9661" s="13">
        <v>42225.61458330991</v>
      </c>
      <c r="B9661" s="12">
        <v>195.0</v>
      </c>
    </row>
    <row r="9662" ht="15.75" customHeight="1">
      <c r="A9662" s="13">
        <v>42225.62499997657</v>
      </c>
      <c r="B9662" s="12">
        <v>210.0</v>
      </c>
    </row>
    <row r="9663" ht="15.75" customHeight="1">
      <c r="A9663" s="13">
        <v>42225.635416643236</v>
      </c>
      <c r="B9663" s="12">
        <v>193.0</v>
      </c>
    </row>
    <row r="9664" ht="15.75" customHeight="1">
      <c r="A9664" s="13">
        <v>42225.6458333099</v>
      </c>
      <c r="B9664" s="12">
        <v>203.0</v>
      </c>
    </row>
    <row r="9665" ht="15.75" customHeight="1">
      <c r="A9665" s="13">
        <v>42225.656249976564</v>
      </c>
      <c r="B9665" s="12">
        <v>197.0</v>
      </c>
    </row>
    <row r="9666" ht="15.75" customHeight="1">
      <c r="A9666" s="13">
        <v>42225.66666664323</v>
      </c>
      <c r="B9666" s="12">
        <v>223.0</v>
      </c>
    </row>
    <row r="9667" ht="15.75" customHeight="1">
      <c r="A9667" s="13">
        <v>42225.67708330989</v>
      </c>
      <c r="B9667" s="12">
        <v>209.0</v>
      </c>
    </row>
    <row r="9668" ht="15.75" customHeight="1">
      <c r="A9668" s="13">
        <v>42225.68749997656</v>
      </c>
      <c r="B9668" s="12">
        <v>210.0</v>
      </c>
    </row>
    <row r="9669" ht="15.75" customHeight="1">
      <c r="A9669" s="13">
        <v>42225.69791664322</v>
      </c>
      <c r="B9669" s="12">
        <v>206.0</v>
      </c>
    </row>
    <row r="9670" ht="15.75" customHeight="1">
      <c r="A9670" s="13">
        <v>42225.708333309885</v>
      </c>
      <c r="B9670" s="12">
        <v>213.0</v>
      </c>
    </row>
    <row r="9671" ht="15.75" customHeight="1">
      <c r="A9671" s="13">
        <v>42225.71874997655</v>
      </c>
      <c r="B9671" s="12">
        <v>206.0</v>
      </c>
    </row>
    <row r="9672" ht="15.75" customHeight="1">
      <c r="A9672" s="13">
        <v>42225.729166643214</v>
      </c>
      <c r="B9672" s="12">
        <v>232.0</v>
      </c>
    </row>
    <row r="9673" ht="15.75" customHeight="1">
      <c r="A9673" s="13">
        <v>42225.73958330988</v>
      </c>
      <c r="B9673" s="12">
        <v>214.0</v>
      </c>
    </row>
    <row r="9674" ht="15.75" customHeight="1">
      <c r="A9674" s="13">
        <v>42225.74999997654</v>
      </c>
      <c r="B9674" s="12">
        <v>209.0</v>
      </c>
    </row>
    <row r="9675" ht="15.75" customHeight="1">
      <c r="A9675" s="13">
        <v>42225.76041664321</v>
      </c>
      <c r="B9675" s="12">
        <v>211.0</v>
      </c>
    </row>
    <row r="9676" ht="15.75" customHeight="1">
      <c r="A9676" s="13">
        <v>42225.77083330987</v>
      </c>
      <c r="B9676" s="12">
        <v>215.0</v>
      </c>
    </row>
    <row r="9677" ht="15.75" customHeight="1">
      <c r="A9677" s="13">
        <v>42225.781249976535</v>
      </c>
      <c r="B9677" s="12">
        <v>217.0</v>
      </c>
    </row>
    <row r="9678" ht="15.75" customHeight="1">
      <c r="A9678" s="13">
        <v>42225.7916666432</v>
      </c>
      <c r="B9678" s="12">
        <v>197.0</v>
      </c>
    </row>
    <row r="9679" ht="15.75" customHeight="1">
      <c r="A9679" s="13">
        <v>42225.80208330986</v>
      </c>
      <c r="B9679" s="12">
        <v>197.0</v>
      </c>
    </row>
    <row r="9680" ht="15.75" customHeight="1">
      <c r="A9680" s="13">
        <v>42225.81249997653</v>
      </c>
      <c r="B9680" s="12">
        <v>194.0</v>
      </c>
    </row>
    <row r="9681" ht="15.75" customHeight="1">
      <c r="A9681" s="13">
        <v>42225.82291664319</v>
      </c>
      <c r="B9681" s="12">
        <v>195.0</v>
      </c>
    </row>
    <row r="9682" ht="15.75" customHeight="1">
      <c r="A9682" s="13">
        <v>42225.833333309856</v>
      </c>
      <c r="B9682" s="12">
        <v>202.0</v>
      </c>
    </row>
    <row r="9683" ht="15.75" customHeight="1">
      <c r="A9683" s="13">
        <v>42225.84374997652</v>
      </c>
      <c r="B9683" s="12">
        <v>189.0</v>
      </c>
    </row>
    <row r="9684" ht="15.75" customHeight="1">
      <c r="A9684" s="13">
        <v>42225.854166643185</v>
      </c>
      <c r="B9684" s="12">
        <v>191.0</v>
      </c>
    </row>
    <row r="9685" ht="15.75" customHeight="1">
      <c r="A9685" s="13">
        <v>42225.86458330985</v>
      </c>
      <c r="B9685" s="12">
        <v>184.0</v>
      </c>
    </row>
    <row r="9686" ht="15.75" customHeight="1">
      <c r="A9686" s="13">
        <v>42225.87499997651</v>
      </c>
      <c r="B9686" s="12">
        <v>201.0</v>
      </c>
    </row>
    <row r="9687" ht="15.75" customHeight="1">
      <c r="A9687" s="13">
        <v>42225.88541664318</v>
      </c>
      <c r="B9687" s="12">
        <v>173.0</v>
      </c>
    </row>
    <row r="9688" ht="15.75" customHeight="1">
      <c r="A9688" s="13">
        <v>42225.89583330984</v>
      </c>
      <c r="B9688" s="12">
        <v>183.0</v>
      </c>
    </row>
    <row r="9689" ht="15.75" customHeight="1">
      <c r="A9689" s="13">
        <v>42225.906249976506</v>
      </c>
      <c r="B9689" s="12">
        <v>188.0</v>
      </c>
    </row>
    <row r="9690" ht="15.75" customHeight="1">
      <c r="A9690" s="13">
        <v>42225.91666664317</v>
      </c>
      <c r="B9690" s="12">
        <v>172.0</v>
      </c>
    </row>
    <row r="9691" ht="15.75" customHeight="1">
      <c r="A9691" s="13">
        <v>42225.927083309834</v>
      </c>
      <c r="B9691" s="12">
        <v>178.0</v>
      </c>
    </row>
    <row r="9692" ht="15.75" customHeight="1">
      <c r="A9692" s="13">
        <v>42225.9374999765</v>
      </c>
      <c r="B9692" s="12">
        <v>175.0</v>
      </c>
    </row>
    <row r="9693" ht="15.75" customHeight="1">
      <c r="A9693" s="13">
        <v>42225.94791664316</v>
      </c>
      <c r="B9693" s="12">
        <v>188.0</v>
      </c>
    </row>
    <row r="9694" ht="15.75" customHeight="1">
      <c r="A9694" s="13">
        <v>42225.95833330983</v>
      </c>
      <c r="B9694" s="12">
        <v>170.0</v>
      </c>
    </row>
    <row r="9695" ht="15.75" customHeight="1">
      <c r="A9695" s="13">
        <v>42225.96874997649</v>
      </c>
      <c r="B9695" s="12">
        <v>166.0</v>
      </c>
    </row>
    <row r="9696" ht="15.75" customHeight="1">
      <c r="A9696" s="13">
        <v>42225.979166643156</v>
      </c>
      <c r="B9696" s="12">
        <v>167.0</v>
      </c>
    </row>
    <row r="9697" ht="15.75" customHeight="1">
      <c r="A9697" s="13">
        <v>42225.98958330982</v>
      </c>
      <c r="B9697" s="12">
        <v>176.0</v>
      </c>
    </row>
    <row r="9698" ht="15.75" customHeight="1">
      <c r="A9698" s="13">
        <v>42225.999999976484</v>
      </c>
      <c r="B9698" s="12">
        <v>181.0</v>
      </c>
    </row>
    <row r="9699" ht="15.75" customHeight="1">
      <c r="A9699" s="13">
        <v>42226.01041664315</v>
      </c>
      <c r="B9699" s="12">
        <v>163.0</v>
      </c>
    </row>
    <row r="9700" ht="15.75" customHeight="1">
      <c r="A9700" s="13">
        <v>42226.02083330981</v>
      </c>
      <c r="B9700" s="12">
        <v>167.0</v>
      </c>
    </row>
    <row r="9701" ht="15.75" customHeight="1">
      <c r="A9701" s="13">
        <v>42226.03124997648</v>
      </c>
      <c r="B9701" s="12">
        <v>163.0</v>
      </c>
    </row>
    <row r="9702" ht="15.75" customHeight="1">
      <c r="A9702" s="13">
        <v>42226.04166664314</v>
      </c>
      <c r="B9702" s="12">
        <v>174.0</v>
      </c>
    </row>
    <row r="9703" ht="15.75" customHeight="1">
      <c r="A9703" s="13">
        <v>42226.052083309805</v>
      </c>
      <c r="B9703" s="12">
        <v>176.0</v>
      </c>
    </row>
    <row r="9704" ht="15.75" customHeight="1">
      <c r="A9704" s="13">
        <v>42226.06249997647</v>
      </c>
      <c r="B9704" s="12">
        <v>160.0</v>
      </c>
    </row>
    <row r="9705" ht="15.75" customHeight="1">
      <c r="A9705" s="13">
        <v>42226.072916643134</v>
      </c>
      <c r="B9705" s="12">
        <v>161.0</v>
      </c>
    </row>
    <row r="9706" ht="15.75" customHeight="1">
      <c r="A9706" s="13">
        <v>42226.0833333098</v>
      </c>
      <c r="B9706" s="12">
        <v>162.0</v>
      </c>
    </row>
    <row r="9707" ht="15.75" customHeight="1">
      <c r="A9707" s="13">
        <v>42226.09374997646</v>
      </c>
      <c r="B9707" s="12">
        <v>185.0</v>
      </c>
    </row>
    <row r="9708" ht="15.75" customHeight="1">
      <c r="A9708" s="13">
        <v>42226.10416664313</v>
      </c>
      <c r="B9708" s="12">
        <v>158.0</v>
      </c>
    </row>
    <row r="9709" ht="15.75" customHeight="1">
      <c r="A9709" s="13">
        <v>42226.11458330979</v>
      </c>
      <c r="B9709" s="12">
        <v>159.0</v>
      </c>
    </row>
    <row r="9710" ht="15.75" customHeight="1">
      <c r="A9710" s="13">
        <v>42226.124999976455</v>
      </c>
      <c r="B9710" s="12">
        <v>158.0</v>
      </c>
    </row>
    <row r="9711" ht="15.75" customHeight="1">
      <c r="A9711" s="13">
        <v>42226.13541664312</v>
      </c>
      <c r="B9711" s="12">
        <v>156.0</v>
      </c>
    </row>
    <row r="9712" ht="15.75" customHeight="1">
      <c r="A9712" s="13">
        <v>42226.14583330978</v>
      </c>
      <c r="B9712" s="12">
        <v>168.0</v>
      </c>
    </row>
    <row r="9713" ht="15.75" customHeight="1">
      <c r="A9713" s="13">
        <v>42226.15624997645</v>
      </c>
      <c r="B9713" s="12">
        <v>155.0</v>
      </c>
    </row>
    <row r="9714" ht="15.75" customHeight="1">
      <c r="A9714" s="13">
        <v>42226.16666664311</v>
      </c>
      <c r="B9714" s="12">
        <v>152.0</v>
      </c>
    </row>
    <row r="9715" ht="15.75" customHeight="1">
      <c r="A9715" s="13">
        <v>42226.177083309776</v>
      </c>
      <c r="B9715" s="12">
        <v>146.0</v>
      </c>
    </row>
    <row r="9716" ht="15.75" customHeight="1">
      <c r="A9716" s="13">
        <v>42226.18749997644</v>
      </c>
      <c r="B9716" s="12">
        <v>167.0</v>
      </c>
    </row>
    <row r="9717" ht="15.75" customHeight="1">
      <c r="A9717" s="13">
        <v>42226.197916643105</v>
      </c>
      <c r="B9717" s="12">
        <v>161.0</v>
      </c>
    </row>
    <row r="9718" ht="15.75" customHeight="1">
      <c r="A9718" s="13">
        <v>42226.20833330977</v>
      </c>
      <c r="B9718" s="12">
        <v>147.0</v>
      </c>
    </row>
    <row r="9719" ht="15.75" customHeight="1">
      <c r="A9719" s="13">
        <v>42226.21874997643</v>
      </c>
      <c r="B9719" s="12">
        <v>150.0</v>
      </c>
    </row>
    <row r="9720" ht="15.75" customHeight="1">
      <c r="A9720" s="13">
        <v>42226.2291666431</v>
      </c>
      <c r="B9720" s="12">
        <v>152.0</v>
      </c>
    </row>
    <row r="9721" ht="15.75" customHeight="1">
      <c r="A9721" s="13">
        <v>42226.23958330976</v>
      </c>
      <c r="B9721" s="12">
        <v>161.0</v>
      </c>
    </row>
    <row r="9722" ht="15.75" customHeight="1">
      <c r="A9722" s="13">
        <v>42226.249999976426</v>
      </c>
      <c r="B9722" s="12">
        <v>156.0</v>
      </c>
    </row>
    <row r="9723" ht="15.75" customHeight="1">
      <c r="A9723" s="13">
        <v>42226.26041664309</v>
      </c>
      <c r="B9723" s="12">
        <v>148.0</v>
      </c>
    </row>
    <row r="9724" ht="15.75" customHeight="1">
      <c r="A9724" s="13">
        <v>42226.270833309754</v>
      </c>
      <c r="B9724" s="12">
        <v>149.0</v>
      </c>
    </row>
    <row r="9725" ht="15.75" customHeight="1">
      <c r="A9725" s="13">
        <v>42226.28124997642</v>
      </c>
      <c r="B9725" s="12">
        <v>154.0</v>
      </c>
    </row>
    <row r="9726" ht="15.75" customHeight="1">
      <c r="A9726" s="13">
        <v>42226.29166664308</v>
      </c>
      <c r="B9726" s="12">
        <v>165.0</v>
      </c>
    </row>
    <row r="9727" ht="15.75" customHeight="1">
      <c r="A9727" s="13">
        <v>42226.30208330975</v>
      </c>
      <c r="B9727" s="12">
        <v>159.0</v>
      </c>
    </row>
    <row r="9728" ht="15.75" customHeight="1">
      <c r="A9728" s="13">
        <v>42226.31249997641</v>
      </c>
      <c r="B9728" s="12">
        <v>157.0</v>
      </c>
    </row>
    <row r="9729" ht="15.75" customHeight="1">
      <c r="A9729" s="13">
        <v>42226.322916643076</v>
      </c>
      <c r="B9729" s="12">
        <v>158.0</v>
      </c>
    </row>
    <row r="9730" ht="15.75" customHeight="1">
      <c r="A9730" s="13">
        <v>42226.33333330974</v>
      </c>
      <c r="B9730" s="12">
        <v>167.0</v>
      </c>
    </row>
    <row r="9731" ht="15.75" customHeight="1">
      <c r="A9731" s="13">
        <v>42226.343749976404</v>
      </c>
      <c r="B9731" s="12">
        <v>183.0</v>
      </c>
    </row>
    <row r="9732" ht="15.75" customHeight="1">
      <c r="A9732" s="13">
        <v>42226.35416664307</v>
      </c>
      <c r="B9732" s="12">
        <v>170.0</v>
      </c>
    </row>
    <row r="9733" ht="15.75" customHeight="1">
      <c r="A9733" s="13">
        <v>42226.36458330973</v>
      </c>
      <c r="B9733" s="12">
        <v>173.0</v>
      </c>
    </row>
    <row r="9734" ht="15.75" customHeight="1">
      <c r="A9734" s="13">
        <v>42226.3749999764</v>
      </c>
      <c r="B9734" s="12">
        <v>184.0</v>
      </c>
    </row>
    <row r="9735" ht="15.75" customHeight="1">
      <c r="A9735" s="13">
        <v>42226.38541664306</v>
      </c>
      <c r="B9735" s="12">
        <v>189.0</v>
      </c>
    </row>
    <row r="9736" ht="15.75" customHeight="1">
      <c r="A9736" s="13">
        <v>42226.395833309725</v>
      </c>
      <c r="B9736" s="12">
        <v>193.0</v>
      </c>
    </row>
    <row r="9737" ht="15.75" customHeight="1">
      <c r="A9737" s="13">
        <v>42226.40624997639</v>
      </c>
      <c r="B9737" s="12">
        <v>193.0</v>
      </c>
    </row>
    <row r="9738" ht="15.75" customHeight="1">
      <c r="A9738" s="13">
        <v>42226.416666643054</v>
      </c>
      <c r="B9738" s="12">
        <v>201.0</v>
      </c>
    </row>
    <row r="9739" ht="15.75" customHeight="1">
      <c r="A9739" s="13">
        <v>42226.42708330972</v>
      </c>
      <c r="B9739" s="12">
        <v>194.0</v>
      </c>
    </row>
    <row r="9740" ht="15.75" customHeight="1">
      <c r="A9740" s="13">
        <v>42226.43749997638</v>
      </c>
      <c r="B9740" s="12">
        <v>200.0</v>
      </c>
    </row>
    <row r="9741" ht="15.75" customHeight="1">
      <c r="A9741" s="13">
        <v>42226.44791664305</v>
      </c>
      <c r="B9741" s="12">
        <v>205.0</v>
      </c>
    </row>
    <row r="9742" ht="15.75" customHeight="1">
      <c r="A9742" s="13">
        <v>42226.45833330971</v>
      </c>
      <c r="B9742" s="12">
        <v>195.0</v>
      </c>
    </row>
    <row r="9743" ht="15.75" customHeight="1">
      <c r="A9743" s="13">
        <v>42226.468749976375</v>
      </c>
      <c r="B9743" s="12">
        <v>207.0</v>
      </c>
    </row>
    <row r="9744" ht="15.75" customHeight="1">
      <c r="A9744" s="13">
        <v>42226.47916664304</v>
      </c>
      <c r="B9744" s="12">
        <v>201.0</v>
      </c>
    </row>
    <row r="9745" ht="15.75" customHeight="1">
      <c r="A9745" s="13">
        <v>42226.4895833097</v>
      </c>
      <c r="B9745" s="12">
        <v>217.0</v>
      </c>
    </row>
    <row r="9746" ht="15.75" customHeight="1">
      <c r="A9746" s="13">
        <v>42226.49999997637</v>
      </c>
      <c r="B9746" s="12">
        <v>216.0</v>
      </c>
    </row>
    <row r="9747" ht="15.75" customHeight="1">
      <c r="A9747" s="13">
        <v>42226.51041664303</v>
      </c>
      <c r="B9747" s="12">
        <v>207.0</v>
      </c>
    </row>
    <row r="9748" ht="15.75" customHeight="1">
      <c r="A9748" s="13">
        <v>42226.520833309696</v>
      </c>
      <c r="B9748" s="12">
        <v>206.0</v>
      </c>
    </row>
    <row r="9749" ht="15.75" customHeight="1">
      <c r="A9749" s="13">
        <v>42226.53124997636</v>
      </c>
      <c r="B9749" s="12">
        <v>207.0</v>
      </c>
    </row>
    <row r="9750" ht="15.75" customHeight="1">
      <c r="A9750" s="13">
        <v>42226.541666643025</v>
      </c>
      <c r="B9750" s="12">
        <v>231.0</v>
      </c>
    </row>
    <row r="9751" ht="15.75" customHeight="1">
      <c r="A9751" s="13">
        <v>42226.55208330969</v>
      </c>
      <c r="B9751" s="12">
        <v>219.0</v>
      </c>
    </row>
    <row r="9752" ht="15.75" customHeight="1">
      <c r="A9752" s="13">
        <v>42226.56249997635</v>
      </c>
      <c r="B9752" s="12">
        <v>231.0</v>
      </c>
    </row>
    <row r="9753" ht="15.75" customHeight="1">
      <c r="A9753" s="13">
        <v>42226.57291664302</v>
      </c>
      <c r="B9753" s="12">
        <v>219.0</v>
      </c>
    </row>
    <row r="9754" ht="15.75" customHeight="1">
      <c r="A9754" s="13">
        <v>42226.58333330968</v>
      </c>
      <c r="B9754" s="12">
        <v>234.0</v>
      </c>
    </row>
    <row r="9755" ht="15.75" customHeight="1">
      <c r="A9755" s="13">
        <v>42226.593749976346</v>
      </c>
      <c r="B9755" s="12">
        <v>241.0</v>
      </c>
    </row>
    <row r="9756" ht="15.75" customHeight="1">
      <c r="A9756" s="13">
        <v>42226.60416664301</v>
      </c>
      <c r="B9756" s="12">
        <v>239.0</v>
      </c>
    </row>
    <row r="9757" ht="15.75" customHeight="1">
      <c r="A9757" s="13">
        <v>42226.614583309674</v>
      </c>
      <c r="B9757" s="12">
        <v>236.0</v>
      </c>
    </row>
    <row r="9758" ht="15.75" customHeight="1">
      <c r="A9758" s="13">
        <v>42226.62499997634</v>
      </c>
      <c r="B9758" s="12">
        <v>225.0</v>
      </c>
    </row>
    <row r="9759" ht="15.75" customHeight="1">
      <c r="A9759" s="13">
        <v>42226.635416643</v>
      </c>
      <c r="B9759" s="12">
        <v>236.0</v>
      </c>
    </row>
    <row r="9760" ht="15.75" customHeight="1">
      <c r="A9760" s="13">
        <v>42226.64583330967</v>
      </c>
      <c r="B9760" s="12">
        <v>227.0</v>
      </c>
    </row>
    <row r="9761" ht="15.75" customHeight="1">
      <c r="A9761" s="13">
        <v>42226.65624997633</v>
      </c>
      <c r="B9761" s="12">
        <v>245.0</v>
      </c>
    </row>
    <row r="9762" ht="15.75" customHeight="1">
      <c r="A9762" s="13">
        <v>42226.666666642996</v>
      </c>
      <c r="B9762" s="12">
        <v>227.0</v>
      </c>
    </row>
    <row r="9763" ht="15.75" customHeight="1">
      <c r="A9763" s="13">
        <v>42226.67708330966</v>
      </c>
      <c r="B9763" s="12">
        <v>239.0</v>
      </c>
    </row>
    <row r="9764" ht="15.75" customHeight="1">
      <c r="A9764" s="13">
        <v>42226.687499976324</v>
      </c>
      <c r="B9764" s="12">
        <v>227.0</v>
      </c>
    </row>
    <row r="9765" ht="15.75" customHeight="1">
      <c r="A9765" s="13">
        <v>42226.69791664299</v>
      </c>
      <c r="B9765" s="12">
        <v>230.0</v>
      </c>
    </row>
    <row r="9766" ht="15.75" customHeight="1">
      <c r="A9766" s="13">
        <v>42226.70833330965</v>
      </c>
      <c r="B9766" s="12">
        <v>247.0</v>
      </c>
    </row>
    <row r="9767" ht="15.75" customHeight="1">
      <c r="A9767" s="13">
        <v>42226.71874997632</v>
      </c>
      <c r="B9767" s="12">
        <v>237.0</v>
      </c>
    </row>
    <row r="9768" ht="15.75" customHeight="1">
      <c r="A9768" s="13">
        <v>42226.72916664298</v>
      </c>
      <c r="B9768" s="12">
        <v>230.0</v>
      </c>
    </row>
    <row r="9769" ht="15.75" customHeight="1">
      <c r="A9769" s="13">
        <v>42226.739583309645</v>
      </c>
      <c r="B9769" s="12">
        <v>226.0</v>
      </c>
    </row>
    <row r="9770" ht="15.75" customHeight="1">
      <c r="A9770" s="13">
        <v>42226.74999997631</v>
      </c>
      <c r="B9770" s="12">
        <v>229.0</v>
      </c>
    </row>
    <row r="9771" ht="15.75" customHeight="1">
      <c r="A9771" s="13">
        <v>42226.760416642974</v>
      </c>
      <c r="B9771" s="12">
        <v>242.0</v>
      </c>
    </row>
    <row r="9772" ht="15.75" customHeight="1">
      <c r="A9772" s="13">
        <v>42226.77083330964</v>
      </c>
      <c r="B9772" s="12">
        <v>219.0</v>
      </c>
    </row>
    <row r="9773" ht="15.75" customHeight="1">
      <c r="A9773" s="13">
        <v>42226.7812499763</v>
      </c>
      <c r="B9773" s="12">
        <v>231.0</v>
      </c>
    </row>
    <row r="9774" ht="15.75" customHeight="1">
      <c r="A9774" s="13">
        <v>42226.79166664297</v>
      </c>
      <c r="B9774" s="12">
        <v>218.0</v>
      </c>
    </row>
    <row r="9775" ht="15.75" customHeight="1">
      <c r="A9775" s="13">
        <v>42226.80208330963</v>
      </c>
      <c r="B9775" s="12">
        <v>212.0</v>
      </c>
    </row>
    <row r="9776" ht="15.75" customHeight="1">
      <c r="A9776" s="13">
        <v>42226.812499976295</v>
      </c>
      <c r="B9776" s="12">
        <v>203.0</v>
      </c>
    </row>
    <row r="9777" ht="15.75" customHeight="1">
      <c r="A9777" s="13">
        <v>42226.82291664296</v>
      </c>
      <c r="B9777" s="12">
        <v>222.0</v>
      </c>
    </row>
    <row r="9778" ht="15.75" customHeight="1">
      <c r="A9778" s="13">
        <v>42226.83333330962</v>
      </c>
      <c r="B9778" s="12">
        <v>210.0</v>
      </c>
    </row>
    <row r="9779" ht="15.75" customHeight="1">
      <c r="A9779" s="13">
        <v>42226.84374997629</v>
      </c>
      <c r="B9779" s="12">
        <v>200.0</v>
      </c>
    </row>
    <row r="9780" ht="15.75" customHeight="1">
      <c r="A9780" s="13">
        <v>42226.85416664295</v>
      </c>
      <c r="B9780" s="12">
        <v>204.0</v>
      </c>
    </row>
    <row r="9781" ht="15.75" customHeight="1">
      <c r="A9781" s="13">
        <v>42226.864583309616</v>
      </c>
      <c r="B9781" s="12">
        <v>201.0</v>
      </c>
    </row>
    <row r="9782" ht="15.75" customHeight="1">
      <c r="A9782" s="13">
        <v>42226.87499997628</v>
      </c>
      <c r="B9782" s="12">
        <v>209.0</v>
      </c>
    </row>
    <row r="9783" ht="15.75" customHeight="1">
      <c r="A9783" s="13">
        <v>42226.885416642945</v>
      </c>
      <c r="B9783" s="12">
        <v>190.0</v>
      </c>
    </row>
    <row r="9784" ht="15.75" customHeight="1">
      <c r="A9784" s="13">
        <v>42226.89583330961</v>
      </c>
      <c r="B9784" s="12">
        <v>183.0</v>
      </c>
    </row>
    <row r="9785" ht="15.75" customHeight="1">
      <c r="A9785" s="13">
        <v>42226.90624997627</v>
      </c>
      <c r="B9785" s="12">
        <v>188.0</v>
      </c>
    </row>
    <row r="9786" ht="15.75" customHeight="1">
      <c r="A9786" s="13">
        <v>42226.91666664294</v>
      </c>
      <c r="B9786" s="12">
        <v>200.0</v>
      </c>
    </row>
    <row r="9787" ht="15.75" customHeight="1">
      <c r="A9787" s="13">
        <v>42226.9270833096</v>
      </c>
      <c r="B9787" s="12">
        <v>190.0</v>
      </c>
    </row>
    <row r="9788" ht="15.75" customHeight="1">
      <c r="A9788" s="13">
        <v>42226.937499976266</v>
      </c>
      <c r="B9788" s="12">
        <v>182.0</v>
      </c>
    </row>
    <row r="9789" ht="15.75" customHeight="1">
      <c r="A9789" s="13">
        <v>42226.94791664293</v>
      </c>
      <c r="B9789" s="12">
        <v>184.0</v>
      </c>
    </row>
    <row r="9790" ht="15.75" customHeight="1">
      <c r="A9790" s="13">
        <v>42226.958333309594</v>
      </c>
      <c r="B9790" s="12">
        <v>177.0</v>
      </c>
    </row>
    <row r="9791" ht="15.75" customHeight="1">
      <c r="A9791" s="13">
        <v>42226.96874997626</v>
      </c>
      <c r="B9791" s="12">
        <v>191.0</v>
      </c>
    </row>
    <row r="9792" ht="15.75" customHeight="1">
      <c r="A9792" s="13">
        <v>42226.97916664292</v>
      </c>
      <c r="B9792" s="12">
        <v>176.0</v>
      </c>
    </row>
    <row r="9793" ht="15.75" customHeight="1">
      <c r="A9793" s="13">
        <v>42226.98958330959</v>
      </c>
      <c r="B9793" s="12">
        <v>159.0</v>
      </c>
    </row>
    <row r="9794" ht="15.75" customHeight="1">
      <c r="A9794" s="13">
        <v>42226.99999997625</v>
      </c>
      <c r="B9794" s="12">
        <v>167.0</v>
      </c>
    </row>
    <row r="9795" ht="15.75" customHeight="1">
      <c r="A9795" s="13">
        <v>42227.010416642916</v>
      </c>
      <c r="B9795" s="12">
        <v>177.0</v>
      </c>
    </row>
    <row r="9796" ht="15.75" customHeight="1">
      <c r="A9796" s="13">
        <v>42227.02083330958</v>
      </c>
      <c r="B9796" s="12">
        <v>163.0</v>
      </c>
    </row>
    <row r="9797" ht="15.75" customHeight="1">
      <c r="A9797" s="13">
        <v>42227.031249976244</v>
      </c>
      <c r="B9797" s="12">
        <v>162.0</v>
      </c>
    </row>
    <row r="9798" ht="15.75" customHeight="1">
      <c r="A9798" s="13">
        <v>42227.04166664291</v>
      </c>
      <c r="B9798" s="12">
        <v>159.0</v>
      </c>
    </row>
    <row r="9799" ht="15.75" customHeight="1">
      <c r="A9799" s="13">
        <v>42227.05208330957</v>
      </c>
      <c r="B9799" s="12">
        <v>160.0</v>
      </c>
    </row>
    <row r="9800" ht="15.75" customHeight="1">
      <c r="A9800" s="13">
        <v>42227.06249997624</v>
      </c>
      <c r="B9800" s="12">
        <v>176.0</v>
      </c>
    </row>
    <row r="9801" ht="15.75" customHeight="1">
      <c r="A9801" s="13">
        <v>42227.0729166429</v>
      </c>
      <c r="B9801" s="12">
        <v>158.0</v>
      </c>
    </row>
    <row r="9802" ht="15.75" customHeight="1">
      <c r="A9802" s="13">
        <v>42227.083333309565</v>
      </c>
      <c r="B9802" s="12">
        <v>154.0</v>
      </c>
    </row>
    <row r="9803" ht="15.75" customHeight="1">
      <c r="A9803" s="13">
        <v>42227.09374997623</v>
      </c>
      <c r="B9803" s="12">
        <v>158.0</v>
      </c>
    </row>
    <row r="9804" ht="15.75" customHeight="1">
      <c r="A9804" s="13">
        <v>42227.104166642894</v>
      </c>
      <c r="B9804" s="12">
        <v>164.0</v>
      </c>
    </row>
    <row r="9805" ht="15.75" customHeight="1">
      <c r="A9805" s="13">
        <v>42227.11458330956</v>
      </c>
      <c r="B9805" s="12">
        <v>166.0</v>
      </c>
    </row>
    <row r="9806" ht="15.75" customHeight="1">
      <c r="A9806" s="13">
        <v>42227.12499997622</v>
      </c>
      <c r="B9806" s="12">
        <v>155.0</v>
      </c>
    </row>
    <row r="9807" ht="15.75" customHeight="1">
      <c r="A9807" s="13">
        <v>42227.13541664289</v>
      </c>
      <c r="B9807" s="12">
        <v>162.0</v>
      </c>
    </row>
    <row r="9808" ht="15.75" customHeight="1">
      <c r="A9808" s="13">
        <v>42227.14583330955</v>
      </c>
      <c r="B9808" s="12">
        <v>149.0</v>
      </c>
    </row>
    <row r="9809" ht="15.75" customHeight="1">
      <c r="A9809" s="13">
        <v>42227.156249976215</v>
      </c>
      <c r="B9809" s="12">
        <v>171.0</v>
      </c>
    </row>
    <row r="9810" ht="15.75" customHeight="1">
      <c r="A9810" s="13">
        <v>42227.16666664288</v>
      </c>
      <c r="B9810" s="12">
        <v>161.0</v>
      </c>
    </row>
    <row r="9811" ht="15.75" customHeight="1">
      <c r="A9811" s="13">
        <v>42227.17708330954</v>
      </c>
      <c r="B9811" s="12">
        <v>151.0</v>
      </c>
    </row>
    <row r="9812" ht="15.75" customHeight="1">
      <c r="A9812" s="13">
        <v>42227.18749997621</v>
      </c>
      <c r="B9812" s="12">
        <v>156.0</v>
      </c>
    </row>
    <row r="9813" ht="15.75" customHeight="1">
      <c r="A9813" s="13">
        <v>42227.19791664287</v>
      </c>
      <c r="B9813" s="12">
        <v>172.0</v>
      </c>
    </row>
    <row r="9814" ht="15.75" customHeight="1">
      <c r="A9814" s="13">
        <v>42227.208333309536</v>
      </c>
      <c r="B9814" s="12">
        <v>159.0</v>
      </c>
    </row>
    <row r="9815" ht="15.75" customHeight="1">
      <c r="A9815" s="13">
        <v>42227.2187499762</v>
      </c>
      <c r="B9815" s="12">
        <v>158.0</v>
      </c>
    </row>
    <row r="9816" ht="15.75" customHeight="1">
      <c r="A9816" s="13">
        <v>42227.229166642865</v>
      </c>
      <c r="B9816" s="12">
        <v>156.0</v>
      </c>
    </row>
    <row r="9817" ht="15.75" customHeight="1">
      <c r="A9817" s="13">
        <v>42227.23958330953</v>
      </c>
      <c r="B9817" s="12">
        <v>154.0</v>
      </c>
    </row>
    <row r="9818" ht="15.75" customHeight="1">
      <c r="A9818" s="13">
        <v>42227.24999997619</v>
      </c>
      <c r="B9818" s="12">
        <v>174.0</v>
      </c>
    </row>
    <row r="9819" ht="15.75" customHeight="1">
      <c r="A9819" s="13">
        <v>42227.26041664286</v>
      </c>
      <c r="B9819" s="12">
        <v>155.0</v>
      </c>
    </row>
    <row r="9820" ht="15.75" customHeight="1">
      <c r="A9820" s="13">
        <v>42227.27083330952</v>
      </c>
      <c r="B9820" s="12">
        <v>150.0</v>
      </c>
    </row>
    <row r="9821" ht="15.75" customHeight="1">
      <c r="A9821" s="13">
        <v>42227.281249976186</v>
      </c>
      <c r="B9821" s="12">
        <v>160.0</v>
      </c>
    </row>
    <row r="9822" ht="15.75" customHeight="1">
      <c r="A9822" s="13">
        <v>42227.29166664285</v>
      </c>
      <c r="B9822" s="12">
        <v>165.0</v>
      </c>
    </row>
    <row r="9823" ht="15.75" customHeight="1">
      <c r="A9823" s="13">
        <v>42227.302083309514</v>
      </c>
      <c r="B9823" s="12">
        <v>177.0</v>
      </c>
    </row>
    <row r="9824" ht="15.75" customHeight="1">
      <c r="A9824" s="13">
        <v>42227.31249997618</v>
      </c>
      <c r="B9824" s="12">
        <v>162.0</v>
      </c>
    </row>
    <row r="9825" ht="15.75" customHeight="1">
      <c r="A9825" s="13">
        <v>42227.32291664284</v>
      </c>
      <c r="B9825" s="12">
        <v>164.0</v>
      </c>
    </row>
    <row r="9826" ht="15.75" customHeight="1">
      <c r="A9826" s="13">
        <v>42227.33333330951</v>
      </c>
      <c r="B9826" s="12">
        <v>171.0</v>
      </c>
    </row>
    <row r="9827" ht="15.75" customHeight="1">
      <c r="A9827" s="13">
        <v>42227.34374997617</v>
      </c>
      <c r="B9827" s="12">
        <v>179.0</v>
      </c>
    </row>
    <row r="9828" ht="15.75" customHeight="1">
      <c r="A9828" s="13">
        <v>42227.354166642835</v>
      </c>
      <c r="B9828" s="12">
        <v>193.0</v>
      </c>
    </row>
    <row r="9829" ht="15.75" customHeight="1">
      <c r="A9829" s="13">
        <v>42227.3645833095</v>
      </c>
      <c r="B9829" s="12">
        <v>175.0</v>
      </c>
    </row>
    <row r="9830" ht="15.75" customHeight="1">
      <c r="A9830" s="13">
        <v>42227.374999976164</v>
      </c>
      <c r="B9830" s="12">
        <v>183.0</v>
      </c>
    </row>
    <row r="9831" ht="15.75" customHeight="1">
      <c r="A9831" s="13">
        <v>42227.38541664283</v>
      </c>
      <c r="B9831" s="12">
        <v>178.0</v>
      </c>
    </row>
    <row r="9832" ht="15.75" customHeight="1">
      <c r="A9832" s="13">
        <v>42227.39583330949</v>
      </c>
      <c r="B9832" s="12">
        <v>177.0</v>
      </c>
    </row>
    <row r="9833" ht="15.75" customHeight="1">
      <c r="A9833" s="13">
        <v>42227.40624997616</v>
      </c>
      <c r="B9833" s="12">
        <v>192.0</v>
      </c>
    </row>
    <row r="9834" ht="15.75" customHeight="1">
      <c r="A9834" s="13">
        <v>42227.41666664282</v>
      </c>
      <c r="B9834" s="12">
        <v>197.0</v>
      </c>
    </row>
    <row r="9835" ht="15.75" customHeight="1">
      <c r="A9835" s="13">
        <v>42227.427083309485</v>
      </c>
      <c r="B9835" s="12">
        <v>191.0</v>
      </c>
    </row>
    <row r="9836" ht="15.75" customHeight="1">
      <c r="A9836" s="13">
        <v>42227.43749997615</v>
      </c>
      <c r="B9836" s="12">
        <v>194.0</v>
      </c>
    </row>
    <row r="9837" ht="15.75" customHeight="1">
      <c r="A9837" s="13">
        <v>42227.447916642814</v>
      </c>
      <c r="B9837" s="12">
        <v>199.0</v>
      </c>
    </row>
    <row r="9838" ht="15.75" customHeight="1">
      <c r="A9838" s="13">
        <v>42227.45833330948</v>
      </c>
      <c r="B9838" s="12">
        <v>204.0</v>
      </c>
    </row>
    <row r="9839" ht="15.75" customHeight="1">
      <c r="A9839" s="13">
        <v>42227.46874997614</v>
      </c>
      <c r="B9839" s="12">
        <v>210.0</v>
      </c>
    </row>
    <row r="9840" ht="15.75" customHeight="1">
      <c r="A9840" s="13">
        <v>42227.47916664281</v>
      </c>
      <c r="B9840" s="12">
        <v>200.0</v>
      </c>
    </row>
    <row r="9841" ht="15.75" customHeight="1">
      <c r="A9841" s="13">
        <v>42227.48958330947</v>
      </c>
      <c r="B9841" s="12">
        <v>210.0</v>
      </c>
    </row>
    <row r="9842" ht="15.75" customHeight="1">
      <c r="A9842" s="13">
        <v>42227.499999976135</v>
      </c>
      <c r="B9842" s="12">
        <v>212.0</v>
      </c>
    </row>
    <row r="9843" ht="15.75" customHeight="1">
      <c r="A9843" s="13">
        <v>42227.5104166428</v>
      </c>
      <c r="B9843" s="12">
        <v>207.0</v>
      </c>
    </row>
    <row r="9844" ht="15.75" customHeight="1">
      <c r="A9844" s="13">
        <v>42227.52083330946</v>
      </c>
      <c r="B9844" s="12">
        <v>203.0</v>
      </c>
    </row>
    <row r="9845" ht="15.75" customHeight="1">
      <c r="A9845" s="13">
        <v>42227.53124997613</v>
      </c>
      <c r="B9845" s="12">
        <v>217.0</v>
      </c>
    </row>
    <row r="9846" ht="15.75" customHeight="1">
      <c r="A9846" s="13">
        <v>42227.54166664279</v>
      </c>
      <c r="B9846" s="12">
        <v>222.0</v>
      </c>
    </row>
    <row r="9847" ht="15.75" customHeight="1">
      <c r="A9847" s="13">
        <v>42227.552083309456</v>
      </c>
      <c r="B9847" s="12">
        <v>210.0</v>
      </c>
    </row>
    <row r="9848" ht="15.75" customHeight="1">
      <c r="A9848" s="13">
        <v>42227.56249997612</v>
      </c>
      <c r="B9848" s="12">
        <v>214.0</v>
      </c>
    </row>
    <row r="9849" ht="15.75" customHeight="1">
      <c r="A9849" s="13">
        <v>42227.572916642785</v>
      </c>
      <c r="B9849" s="12">
        <v>216.0</v>
      </c>
    </row>
    <row r="9850" ht="15.75" customHeight="1">
      <c r="A9850" s="13">
        <v>42227.58333330945</v>
      </c>
      <c r="B9850" s="12">
        <v>229.0</v>
      </c>
    </row>
    <row r="9851" ht="15.75" customHeight="1">
      <c r="A9851" s="13">
        <v>42227.59374997611</v>
      </c>
      <c r="B9851" s="12">
        <v>235.0</v>
      </c>
    </row>
    <row r="9852" ht="15.75" customHeight="1">
      <c r="A9852" s="13">
        <v>42227.60416664278</v>
      </c>
      <c r="B9852" s="12">
        <v>226.0</v>
      </c>
    </row>
    <row r="9853" ht="15.75" customHeight="1">
      <c r="A9853" s="13">
        <v>42227.61458330944</v>
      </c>
      <c r="B9853" s="12">
        <v>224.0</v>
      </c>
    </row>
    <row r="9854" ht="15.75" customHeight="1">
      <c r="A9854" s="13">
        <v>42227.624999976106</v>
      </c>
      <c r="B9854" s="12">
        <v>234.0</v>
      </c>
    </row>
    <row r="9855" ht="15.75" customHeight="1">
      <c r="A9855" s="13">
        <v>42227.63541664277</v>
      </c>
      <c r="B9855" s="12">
        <v>228.0</v>
      </c>
    </row>
    <row r="9856" ht="15.75" customHeight="1">
      <c r="A9856" s="13">
        <v>42227.645833309434</v>
      </c>
      <c r="B9856" s="12">
        <v>229.0</v>
      </c>
    </row>
    <row r="9857" ht="15.75" customHeight="1">
      <c r="A9857" s="13">
        <v>42227.6562499761</v>
      </c>
      <c r="B9857" s="12">
        <v>221.0</v>
      </c>
    </row>
    <row r="9858" ht="15.75" customHeight="1">
      <c r="A9858" s="13">
        <v>42227.66666664276</v>
      </c>
      <c r="B9858" s="12">
        <v>227.0</v>
      </c>
    </row>
    <row r="9859" ht="15.75" customHeight="1">
      <c r="A9859" s="13">
        <v>42227.67708330943</v>
      </c>
      <c r="B9859" s="12">
        <v>230.0</v>
      </c>
    </row>
    <row r="9860" ht="15.75" customHeight="1">
      <c r="A9860" s="13">
        <v>42227.68749997609</v>
      </c>
      <c r="B9860" s="12">
        <v>235.0</v>
      </c>
    </row>
    <row r="9861" ht="15.75" customHeight="1">
      <c r="A9861" s="13">
        <v>42227.697916642755</v>
      </c>
      <c r="B9861" s="12">
        <v>225.0</v>
      </c>
    </row>
    <row r="9862" ht="15.75" customHeight="1">
      <c r="A9862" s="13">
        <v>42227.70833330942</v>
      </c>
      <c r="B9862" s="12">
        <v>232.0</v>
      </c>
    </row>
    <row r="9863" ht="15.75" customHeight="1">
      <c r="A9863" s="13">
        <v>42227.718749976084</v>
      </c>
      <c r="B9863" s="12">
        <v>236.0</v>
      </c>
    </row>
    <row r="9864" ht="15.75" customHeight="1">
      <c r="A9864" s="13">
        <v>42227.72916664275</v>
      </c>
      <c r="B9864" s="12">
        <v>226.0</v>
      </c>
    </row>
    <row r="9865" ht="15.75" customHeight="1">
      <c r="A9865" s="13">
        <v>42227.73958330941</v>
      </c>
      <c r="B9865" s="12">
        <v>240.0</v>
      </c>
    </row>
    <row r="9866" ht="15.75" customHeight="1">
      <c r="A9866" s="13">
        <v>42227.74999997608</v>
      </c>
      <c r="B9866" s="12">
        <v>230.0</v>
      </c>
    </row>
    <row r="9867" ht="15.75" customHeight="1">
      <c r="A9867" s="13">
        <v>42227.76041664274</v>
      </c>
      <c r="B9867" s="12">
        <v>227.0</v>
      </c>
    </row>
    <row r="9868" ht="15.75" customHeight="1">
      <c r="A9868" s="13">
        <v>42227.770833309405</v>
      </c>
      <c r="B9868" s="12">
        <v>214.0</v>
      </c>
    </row>
    <row r="9869" ht="15.75" customHeight="1">
      <c r="A9869" s="13">
        <v>42227.78124997607</v>
      </c>
      <c r="B9869" s="12">
        <v>227.0</v>
      </c>
    </row>
    <row r="9870" ht="15.75" customHeight="1">
      <c r="A9870" s="13">
        <v>42227.79166664273</v>
      </c>
      <c r="B9870" s="12">
        <v>233.0</v>
      </c>
    </row>
    <row r="9871" ht="15.75" customHeight="1">
      <c r="A9871" s="13">
        <v>42227.8020833094</v>
      </c>
      <c r="B9871" s="12">
        <v>209.0</v>
      </c>
    </row>
    <row r="9872" ht="15.75" customHeight="1">
      <c r="A9872" s="13">
        <v>42227.81249997606</v>
      </c>
      <c r="B9872" s="12">
        <v>215.0</v>
      </c>
    </row>
    <row r="9873" ht="15.75" customHeight="1">
      <c r="A9873" s="13">
        <v>42227.822916642726</v>
      </c>
      <c r="B9873" s="12">
        <v>208.0</v>
      </c>
    </row>
    <row r="9874" ht="15.75" customHeight="1">
      <c r="A9874" s="13">
        <v>42227.83333330939</v>
      </c>
      <c r="B9874" s="12">
        <v>210.0</v>
      </c>
    </row>
    <row r="9875" ht="15.75" customHeight="1">
      <c r="A9875" s="13">
        <v>42227.843749976055</v>
      </c>
      <c r="B9875" s="12">
        <v>219.0</v>
      </c>
    </row>
    <row r="9876" ht="15.75" customHeight="1">
      <c r="A9876" s="13">
        <v>42227.85416664272</v>
      </c>
      <c r="B9876" s="12">
        <v>206.0</v>
      </c>
    </row>
    <row r="9877" ht="15.75" customHeight="1">
      <c r="A9877" s="13">
        <v>42227.86458330938</v>
      </c>
      <c r="B9877" s="12">
        <v>190.0</v>
      </c>
    </row>
    <row r="9878" ht="15.75" customHeight="1">
      <c r="A9878" s="13">
        <v>42227.87499997605</v>
      </c>
      <c r="B9878" s="12">
        <v>197.0</v>
      </c>
    </row>
    <row r="9879" ht="15.75" customHeight="1">
      <c r="A9879" s="13">
        <v>42227.88541664271</v>
      </c>
      <c r="B9879" s="12">
        <v>199.0</v>
      </c>
    </row>
    <row r="9880" ht="15.75" customHeight="1">
      <c r="A9880" s="13">
        <v>42227.895833309376</v>
      </c>
      <c r="B9880" s="12">
        <v>197.0</v>
      </c>
    </row>
    <row r="9881" ht="15.75" customHeight="1">
      <c r="A9881" s="13">
        <v>42227.90624997604</v>
      </c>
      <c r="B9881" s="12">
        <v>183.0</v>
      </c>
    </row>
    <row r="9882" ht="15.75" customHeight="1">
      <c r="A9882" s="13">
        <v>42227.916666642705</v>
      </c>
      <c r="B9882" s="12">
        <v>191.0</v>
      </c>
    </row>
    <row r="9883" ht="15.75" customHeight="1">
      <c r="A9883" s="13">
        <v>42227.92708330937</v>
      </c>
      <c r="B9883" s="12">
        <v>185.0</v>
      </c>
    </row>
    <row r="9884" ht="15.75" customHeight="1">
      <c r="A9884" s="13">
        <v>42227.93749997603</v>
      </c>
      <c r="B9884" s="12">
        <v>179.0</v>
      </c>
    </row>
    <row r="9885" ht="15.75" customHeight="1">
      <c r="A9885" s="13">
        <v>42227.9479166427</v>
      </c>
      <c r="B9885" s="12">
        <v>179.0</v>
      </c>
    </row>
    <row r="9886" ht="15.75" customHeight="1">
      <c r="A9886" s="13">
        <v>42227.95833330936</v>
      </c>
      <c r="B9886" s="12">
        <v>194.0</v>
      </c>
    </row>
    <row r="9887" ht="15.75" customHeight="1">
      <c r="A9887" s="13">
        <v>42227.968749976026</v>
      </c>
      <c r="B9887" s="12">
        <v>167.0</v>
      </c>
    </row>
    <row r="9888" ht="15.75" customHeight="1">
      <c r="A9888" s="13">
        <v>42227.97916664269</v>
      </c>
      <c r="B9888" s="12">
        <v>178.0</v>
      </c>
    </row>
    <row r="9889" ht="15.75" customHeight="1">
      <c r="A9889" s="13">
        <v>42227.989583309354</v>
      </c>
      <c r="B9889" s="12">
        <v>168.0</v>
      </c>
    </row>
    <row r="9890" ht="15.75" customHeight="1">
      <c r="A9890" s="13">
        <v>42227.99999997602</v>
      </c>
      <c r="B9890" s="12">
        <v>170.0</v>
      </c>
    </row>
    <row r="9891" ht="15.75" customHeight="1">
      <c r="A9891" s="13">
        <v>42228.01041664268</v>
      </c>
      <c r="B9891" s="12">
        <v>186.0</v>
      </c>
    </row>
    <row r="9892" ht="15.75" customHeight="1">
      <c r="A9892" s="13">
        <v>42228.02083330935</v>
      </c>
      <c r="B9892" s="12">
        <v>163.0</v>
      </c>
    </row>
    <row r="9893" ht="15.75" customHeight="1">
      <c r="A9893" s="13">
        <v>42228.03124997601</v>
      </c>
      <c r="B9893" s="12">
        <v>166.0</v>
      </c>
    </row>
    <row r="9894" ht="15.75" customHeight="1">
      <c r="A9894" s="13">
        <v>42228.041666642675</v>
      </c>
      <c r="B9894" s="12">
        <v>164.0</v>
      </c>
    </row>
    <row r="9895" ht="15.75" customHeight="1">
      <c r="A9895" s="13">
        <v>42228.05208330934</v>
      </c>
      <c r="B9895" s="12">
        <v>176.0</v>
      </c>
    </row>
    <row r="9896" ht="15.75" customHeight="1">
      <c r="A9896" s="13">
        <v>42228.062499976004</v>
      </c>
      <c r="B9896" s="12">
        <v>168.0</v>
      </c>
    </row>
    <row r="9897" ht="15.75" customHeight="1">
      <c r="A9897" s="13">
        <v>42228.07291664267</v>
      </c>
      <c r="B9897" s="12">
        <v>159.0</v>
      </c>
    </row>
    <row r="9898" ht="15.75" customHeight="1">
      <c r="A9898" s="13">
        <v>42228.08333330933</v>
      </c>
      <c r="B9898" s="12">
        <v>160.0</v>
      </c>
    </row>
    <row r="9899" ht="15.75" customHeight="1">
      <c r="A9899" s="13">
        <v>42228.093749976</v>
      </c>
      <c r="B9899" s="12">
        <v>150.0</v>
      </c>
    </row>
    <row r="9900" ht="15.75" customHeight="1">
      <c r="A9900" s="13">
        <v>42228.10416664266</v>
      </c>
      <c r="B9900" s="12">
        <v>171.0</v>
      </c>
    </row>
    <row r="9901" ht="15.75" customHeight="1">
      <c r="A9901" s="13">
        <v>42228.114583309325</v>
      </c>
      <c r="B9901" s="12">
        <v>161.0</v>
      </c>
    </row>
    <row r="9902" ht="15.75" customHeight="1">
      <c r="A9902" s="13">
        <v>42228.12499997599</v>
      </c>
      <c r="B9902" s="12">
        <v>157.0</v>
      </c>
    </row>
    <row r="9903" ht="15.75" customHeight="1">
      <c r="A9903" s="13">
        <v>42228.13541664265</v>
      </c>
      <c r="B9903" s="12">
        <v>160.0</v>
      </c>
    </row>
    <row r="9904" ht="15.75" customHeight="1">
      <c r="A9904" s="13">
        <v>42228.14583330932</v>
      </c>
      <c r="B9904" s="12">
        <v>151.0</v>
      </c>
    </row>
    <row r="9905" ht="15.75" customHeight="1">
      <c r="A9905" s="13">
        <v>42228.15624997598</v>
      </c>
      <c r="B9905" s="12">
        <v>177.0</v>
      </c>
    </row>
    <row r="9906" ht="15.75" customHeight="1">
      <c r="A9906" s="13">
        <v>42228.166666642646</v>
      </c>
      <c r="B9906" s="12">
        <v>154.0</v>
      </c>
    </row>
    <row r="9907" ht="15.75" customHeight="1">
      <c r="A9907" s="13">
        <v>42228.17708330931</v>
      </c>
      <c r="B9907" s="12">
        <v>156.0</v>
      </c>
    </row>
    <row r="9908" ht="15.75" customHeight="1">
      <c r="A9908" s="13">
        <v>42228.187499975975</v>
      </c>
      <c r="B9908" s="12">
        <v>160.0</v>
      </c>
    </row>
    <row r="9909" ht="15.75" customHeight="1">
      <c r="A9909" s="13">
        <v>42228.19791664264</v>
      </c>
      <c r="B9909" s="12">
        <v>155.0</v>
      </c>
    </row>
    <row r="9910" ht="15.75" customHeight="1">
      <c r="A9910" s="13">
        <v>42228.2083333093</v>
      </c>
      <c r="B9910" s="12">
        <v>172.0</v>
      </c>
    </row>
    <row r="9911" ht="15.75" customHeight="1">
      <c r="A9911" s="13">
        <v>42228.21874997597</v>
      </c>
      <c r="B9911" s="12">
        <v>148.0</v>
      </c>
    </row>
    <row r="9912" ht="15.75" customHeight="1">
      <c r="A9912" s="13">
        <v>42228.22916664263</v>
      </c>
      <c r="B9912" s="12">
        <v>159.0</v>
      </c>
    </row>
    <row r="9913" ht="15.75" customHeight="1">
      <c r="A9913" s="13">
        <v>42228.239583309296</v>
      </c>
      <c r="B9913" s="12">
        <v>145.0</v>
      </c>
    </row>
    <row r="9914" ht="15.75" customHeight="1">
      <c r="A9914" s="13">
        <v>42228.24999997596</v>
      </c>
      <c r="B9914" s="12">
        <v>155.0</v>
      </c>
    </row>
    <row r="9915" ht="15.75" customHeight="1">
      <c r="A9915" s="13">
        <v>42228.260416642624</v>
      </c>
      <c r="B9915" s="12">
        <v>166.0</v>
      </c>
    </row>
    <row r="9916" ht="15.75" customHeight="1">
      <c r="A9916" s="13">
        <v>42228.27083330929</v>
      </c>
      <c r="B9916" s="12">
        <v>158.0</v>
      </c>
    </row>
    <row r="9917" ht="15.75" customHeight="1">
      <c r="A9917" s="13">
        <v>42228.28124997595</v>
      </c>
      <c r="B9917" s="12">
        <v>151.0</v>
      </c>
    </row>
    <row r="9918" ht="15.75" customHeight="1">
      <c r="A9918" s="13">
        <v>42228.29166664262</v>
      </c>
      <c r="B9918" s="12">
        <v>158.0</v>
      </c>
    </row>
    <row r="9919" ht="15.75" customHeight="1">
      <c r="A9919" s="13">
        <v>42228.30208330928</v>
      </c>
      <c r="B9919" s="12">
        <v>150.0</v>
      </c>
    </row>
    <row r="9920" ht="15.75" customHeight="1">
      <c r="A9920" s="13">
        <v>42228.312499975946</v>
      </c>
      <c r="B9920" s="12">
        <v>163.0</v>
      </c>
    </row>
    <row r="9921" ht="15.75" customHeight="1">
      <c r="A9921" s="13">
        <v>42228.32291664261</v>
      </c>
      <c r="B9921" s="12">
        <v>167.0</v>
      </c>
    </row>
    <row r="9922" ht="15.75" customHeight="1">
      <c r="A9922" s="13">
        <v>42228.333333309274</v>
      </c>
      <c r="B9922" s="12">
        <v>162.0</v>
      </c>
    </row>
    <row r="9923" ht="15.75" customHeight="1">
      <c r="A9923" s="13">
        <v>42228.34374997594</v>
      </c>
      <c r="B9923" s="12">
        <v>162.0</v>
      </c>
    </row>
    <row r="9924" ht="15.75" customHeight="1">
      <c r="A9924" s="13">
        <v>42228.3541666426</v>
      </c>
      <c r="B9924" s="12">
        <v>165.0</v>
      </c>
    </row>
    <row r="9925" ht="15.75" customHeight="1">
      <c r="A9925" s="13">
        <v>42228.36458330927</v>
      </c>
      <c r="B9925" s="12">
        <v>179.0</v>
      </c>
    </row>
    <row r="9926" ht="15.75" customHeight="1">
      <c r="A9926" s="13">
        <v>42228.37499997593</v>
      </c>
      <c r="B9926" s="12">
        <v>180.0</v>
      </c>
    </row>
    <row r="9927" ht="15.75" customHeight="1">
      <c r="A9927" s="13">
        <v>42228.385416642595</v>
      </c>
      <c r="B9927" s="12">
        <v>175.0</v>
      </c>
    </row>
    <row r="9928" ht="15.75" customHeight="1">
      <c r="A9928" s="13">
        <v>42228.39583330926</v>
      </c>
      <c r="B9928" s="12">
        <v>184.0</v>
      </c>
    </row>
    <row r="9929" ht="15.75" customHeight="1">
      <c r="A9929" s="13">
        <v>42228.406249975924</v>
      </c>
      <c r="B9929" s="12">
        <v>182.0</v>
      </c>
    </row>
    <row r="9930" ht="15.75" customHeight="1">
      <c r="A9930" s="13">
        <v>42228.41666664259</v>
      </c>
      <c r="B9930" s="12">
        <v>197.0</v>
      </c>
    </row>
    <row r="9931" ht="15.75" customHeight="1">
      <c r="A9931" s="13">
        <v>42228.42708330925</v>
      </c>
      <c r="B9931" s="12">
        <v>206.0</v>
      </c>
    </row>
    <row r="9932" ht="15.75" customHeight="1">
      <c r="A9932" s="13">
        <v>42228.43749997592</v>
      </c>
      <c r="B9932" s="12">
        <v>192.0</v>
      </c>
    </row>
    <row r="9933" ht="15.75" customHeight="1">
      <c r="A9933" s="13">
        <v>42228.44791664258</v>
      </c>
      <c r="B9933" s="12">
        <v>186.0</v>
      </c>
    </row>
    <row r="9934" ht="15.75" customHeight="1">
      <c r="A9934" s="13">
        <v>42228.458333309245</v>
      </c>
      <c r="B9934" s="12">
        <v>197.0</v>
      </c>
    </row>
    <row r="9935" ht="15.75" customHeight="1">
      <c r="A9935" s="13">
        <v>42228.46874997591</v>
      </c>
      <c r="B9935" s="12">
        <v>204.0</v>
      </c>
    </row>
    <row r="9936" ht="15.75" customHeight="1">
      <c r="A9936" s="13">
        <v>42228.47916664257</v>
      </c>
      <c r="B9936" s="12">
        <v>214.0</v>
      </c>
    </row>
    <row r="9937" ht="15.75" customHeight="1">
      <c r="A9937" s="13">
        <v>42228.48958330924</v>
      </c>
      <c r="B9937" s="12">
        <v>203.0</v>
      </c>
    </row>
    <row r="9938" ht="15.75" customHeight="1">
      <c r="A9938" s="13">
        <v>42228.4999999759</v>
      </c>
      <c r="B9938" s="12">
        <v>201.0</v>
      </c>
    </row>
    <row r="9939" ht="15.75" customHeight="1">
      <c r="A9939" s="13">
        <v>42228.510416642566</v>
      </c>
      <c r="B9939" s="12">
        <v>202.0</v>
      </c>
    </row>
    <row r="9940" ht="15.75" customHeight="1">
      <c r="A9940" s="13">
        <v>42228.52083330923</v>
      </c>
      <c r="B9940" s="12">
        <v>216.0</v>
      </c>
    </row>
    <row r="9941" ht="15.75" customHeight="1">
      <c r="A9941" s="13">
        <v>42228.531249975895</v>
      </c>
      <c r="B9941" s="12">
        <v>213.0</v>
      </c>
    </row>
    <row r="9942" ht="15.75" customHeight="1">
      <c r="A9942" s="13">
        <v>42228.54166664256</v>
      </c>
      <c r="B9942" s="12">
        <v>211.0</v>
      </c>
    </row>
    <row r="9943" ht="15.75" customHeight="1">
      <c r="A9943" s="13">
        <v>42228.55208330922</v>
      </c>
      <c r="B9943" s="12">
        <v>202.0</v>
      </c>
    </row>
    <row r="9944" ht="15.75" customHeight="1">
      <c r="A9944" s="13">
        <v>42228.56249997589</v>
      </c>
      <c r="B9944" s="12">
        <v>210.0</v>
      </c>
    </row>
    <row r="9945" ht="15.75" customHeight="1">
      <c r="A9945" s="13">
        <v>42228.57291664255</v>
      </c>
      <c r="B9945" s="12">
        <v>223.0</v>
      </c>
    </row>
    <row r="9946" ht="15.75" customHeight="1">
      <c r="A9946" s="13">
        <v>42228.583333309216</v>
      </c>
      <c r="B9946" s="12">
        <v>205.0</v>
      </c>
    </row>
    <row r="9947" ht="15.75" customHeight="1">
      <c r="A9947" s="13">
        <v>42228.59374997588</v>
      </c>
      <c r="B9947" s="12">
        <v>214.0</v>
      </c>
    </row>
    <row r="9948" ht="15.75" customHeight="1">
      <c r="A9948" s="13">
        <v>42228.604166642544</v>
      </c>
      <c r="B9948" s="12">
        <v>225.0</v>
      </c>
    </row>
    <row r="9949" ht="15.75" customHeight="1">
      <c r="A9949" s="13">
        <v>42228.61458330921</v>
      </c>
      <c r="B9949" s="12">
        <v>207.0</v>
      </c>
    </row>
    <row r="9950" ht="15.75" customHeight="1">
      <c r="A9950" s="13">
        <v>42228.62499997587</v>
      </c>
      <c r="B9950" s="12">
        <v>227.0</v>
      </c>
    </row>
    <row r="9951" ht="15.75" customHeight="1">
      <c r="A9951" s="13">
        <v>42228.63541664254</v>
      </c>
      <c r="B9951" s="12">
        <v>230.0</v>
      </c>
    </row>
    <row r="9952" ht="15.75" customHeight="1">
      <c r="A9952" s="13">
        <v>42228.6458333092</v>
      </c>
      <c r="B9952" s="12">
        <v>216.0</v>
      </c>
    </row>
    <row r="9953" ht="15.75" customHeight="1">
      <c r="A9953" s="13">
        <v>42228.656249975866</v>
      </c>
      <c r="B9953" s="12">
        <v>225.0</v>
      </c>
    </row>
    <row r="9954" ht="15.75" customHeight="1">
      <c r="A9954" s="13">
        <v>42228.66666664253</v>
      </c>
      <c r="B9954" s="12">
        <v>213.0</v>
      </c>
    </row>
    <row r="9955" ht="15.75" customHeight="1">
      <c r="A9955" s="13">
        <v>42228.677083309194</v>
      </c>
      <c r="B9955" s="12">
        <v>249.0</v>
      </c>
    </row>
    <row r="9956" ht="15.75" customHeight="1">
      <c r="A9956" s="13">
        <v>42228.68749997586</v>
      </c>
      <c r="B9956" s="12">
        <v>224.0</v>
      </c>
    </row>
    <row r="9957" ht="15.75" customHeight="1">
      <c r="A9957" s="13">
        <v>42228.69791664252</v>
      </c>
      <c r="B9957" s="12">
        <v>236.0</v>
      </c>
    </row>
    <row r="9958" ht="15.75" customHeight="1">
      <c r="A9958" s="13">
        <v>42228.70833330919</v>
      </c>
      <c r="B9958" s="12">
        <v>227.0</v>
      </c>
    </row>
    <row r="9959" ht="15.75" customHeight="1">
      <c r="A9959" s="13">
        <v>42228.71874997585</v>
      </c>
      <c r="B9959" s="12">
        <v>239.0</v>
      </c>
    </row>
    <row r="9960" ht="15.75" customHeight="1">
      <c r="A9960" s="13">
        <v>42228.729166642515</v>
      </c>
      <c r="B9960" s="12">
        <v>228.0</v>
      </c>
    </row>
    <row r="9961" ht="15.75" customHeight="1">
      <c r="A9961" s="13">
        <v>42228.73958330918</v>
      </c>
      <c r="B9961" s="12">
        <v>252.0</v>
      </c>
    </row>
    <row r="9962" ht="15.75" customHeight="1">
      <c r="A9962" s="13">
        <v>42228.749999975844</v>
      </c>
      <c r="B9962" s="12">
        <v>222.0</v>
      </c>
    </row>
    <row r="9963" ht="15.75" customHeight="1">
      <c r="A9963" s="13">
        <v>42228.76041664251</v>
      </c>
      <c r="B9963" s="12">
        <v>232.0</v>
      </c>
    </row>
    <row r="9964" ht="15.75" customHeight="1">
      <c r="A9964" s="13">
        <v>42228.77083330917</v>
      </c>
      <c r="B9964" s="12">
        <v>220.0</v>
      </c>
    </row>
    <row r="9965" ht="15.75" customHeight="1">
      <c r="A9965" s="13">
        <v>42228.78124997584</v>
      </c>
      <c r="B9965" s="12">
        <v>236.0</v>
      </c>
    </row>
    <row r="9966" ht="15.75" customHeight="1">
      <c r="A9966" s="13">
        <v>42228.7916666425</v>
      </c>
      <c r="B9966" s="12">
        <v>228.0</v>
      </c>
    </row>
    <row r="9967" ht="15.75" customHeight="1">
      <c r="A9967" s="13">
        <v>42228.802083309165</v>
      </c>
      <c r="B9967" s="12">
        <v>228.0</v>
      </c>
    </row>
    <row r="9968" ht="15.75" customHeight="1">
      <c r="A9968" s="13">
        <v>42228.81249997583</v>
      </c>
      <c r="B9968" s="12">
        <v>215.0</v>
      </c>
    </row>
    <row r="9969" ht="15.75" customHeight="1">
      <c r="A9969" s="13">
        <v>42228.82291664249</v>
      </c>
      <c r="B9969" s="12">
        <v>206.0</v>
      </c>
    </row>
    <row r="9970" ht="15.75" customHeight="1">
      <c r="A9970" s="13">
        <v>42228.83333330916</v>
      </c>
      <c r="B9970" s="12">
        <v>207.0</v>
      </c>
    </row>
    <row r="9971" ht="15.75" customHeight="1">
      <c r="A9971" s="13">
        <v>42228.84374997582</v>
      </c>
      <c r="B9971" s="12">
        <v>199.0</v>
      </c>
    </row>
    <row r="9972" ht="15.75" customHeight="1">
      <c r="A9972" s="13">
        <v>42228.854166642486</v>
      </c>
      <c r="B9972" s="12">
        <v>210.0</v>
      </c>
    </row>
    <row r="9973" ht="15.75" customHeight="1">
      <c r="A9973" s="13">
        <v>42228.86458330915</v>
      </c>
      <c r="B9973" s="12">
        <v>212.0</v>
      </c>
    </row>
    <row r="9974" ht="15.75" customHeight="1">
      <c r="A9974" s="13">
        <v>42228.874999975815</v>
      </c>
      <c r="B9974" s="12">
        <v>200.0</v>
      </c>
    </row>
    <row r="9975" ht="15.75" customHeight="1">
      <c r="A9975" s="13">
        <v>42228.88541664248</v>
      </c>
      <c r="B9975" s="12">
        <v>193.0</v>
      </c>
    </row>
    <row r="9976" ht="15.75" customHeight="1">
      <c r="A9976" s="13">
        <v>42228.89583330914</v>
      </c>
      <c r="B9976" s="12">
        <v>196.0</v>
      </c>
    </row>
    <row r="9977" ht="15.75" customHeight="1">
      <c r="A9977" s="13">
        <v>42228.90624997581</v>
      </c>
      <c r="B9977" s="12">
        <v>197.0</v>
      </c>
    </row>
    <row r="9978" ht="15.75" customHeight="1">
      <c r="A9978" s="13">
        <v>42228.91666664247</v>
      </c>
      <c r="B9978" s="12">
        <v>209.0</v>
      </c>
    </row>
    <row r="9979" ht="15.75" customHeight="1">
      <c r="A9979" s="13">
        <v>42228.927083309136</v>
      </c>
      <c r="B9979" s="12">
        <v>184.0</v>
      </c>
    </row>
    <row r="9980" ht="15.75" customHeight="1">
      <c r="A9980" s="13">
        <v>42228.9374999758</v>
      </c>
      <c r="B9980" s="12">
        <v>198.0</v>
      </c>
    </row>
    <row r="9981" ht="15.75" customHeight="1">
      <c r="A9981" s="13">
        <v>42228.947916642464</v>
      </c>
      <c r="B9981" s="12">
        <v>208.0</v>
      </c>
    </row>
    <row r="9982" ht="15.75" customHeight="1">
      <c r="A9982" s="13">
        <v>42228.95833330913</v>
      </c>
      <c r="B9982" s="12">
        <v>213.0</v>
      </c>
    </row>
    <row r="9983" ht="15.75" customHeight="1">
      <c r="A9983" s="13">
        <v>42228.96874997579</v>
      </c>
      <c r="B9983" s="12">
        <v>194.0</v>
      </c>
    </row>
    <row r="9984" ht="15.75" customHeight="1">
      <c r="A9984" s="13">
        <v>42228.97916664246</v>
      </c>
      <c r="B9984" s="12">
        <v>191.0</v>
      </c>
    </row>
    <row r="9985" ht="15.75" customHeight="1">
      <c r="A9985" s="13">
        <v>42228.98958330912</v>
      </c>
      <c r="B9985" s="12">
        <v>184.0</v>
      </c>
    </row>
    <row r="9986" ht="15.75" customHeight="1">
      <c r="A9986" s="13">
        <v>42228.999999975786</v>
      </c>
      <c r="B9986" s="12">
        <v>199.0</v>
      </c>
    </row>
    <row r="9987" ht="15.75" customHeight="1">
      <c r="A9987" s="13">
        <v>42229.01041664245</v>
      </c>
      <c r="B9987" s="12">
        <v>185.0</v>
      </c>
    </row>
    <row r="9988" ht="15.75" customHeight="1">
      <c r="A9988" s="13">
        <v>42229.020833309114</v>
      </c>
      <c r="B9988" s="12">
        <v>172.0</v>
      </c>
    </row>
    <row r="9989" ht="15.75" customHeight="1">
      <c r="A9989" s="13">
        <v>42229.03124997578</v>
      </c>
      <c r="B9989" s="12">
        <v>175.0</v>
      </c>
    </row>
    <row r="9990" ht="15.75" customHeight="1">
      <c r="A9990" s="13">
        <v>42229.04166664244</v>
      </c>
      <c r="B9990" s="12">
        <v>191.0</v>
      </c>
    </row>
    <row r="9991" ht="15.75" customHeight="1">
      <c r="A9991" s="13">
        <v>42229.05208330911</v>
      </c>
      <c r="B9991" s="12">
        <v>184.0</v>
      </c>
    </row>
    <row r="9992" ht="15.75" customHeight="1">
      <c r="A9992" s="13">
        <v>42229.06249997577</v>
      </c>
      <c r="B9992" s="12">
        <v>179.0</v>
      </c>
    </row>
    <row r="9993" ht="15.75" customHeight="1">
      <c r="A9993" s="13">
        <v>42229.072916642435</v>
      </c>
      <c r="B9993" s="12">
        <v>180.0</v>
      </c>
    </row>
    <row r="9994" ht="15.75" customHeight="1">
      <c r="A9994" s="13">
        <v>42229.0833333091</v>
      </c>
      <c r="B9994" s="12">
        <v>177.0</v>
      </c>
    </row>
    <row r="9995" ht="15.75" customHeight="1">
      <c r="A9995" s="13">
        <v>42229.093749975764</v>
      </c>
      <c r="B9995" s="12">
        <v>195.0</v>
      </c>
    </row>
    <row r="9996" ht="15.75" customHeight="1">
      <c r="A9996" s="13">
        <v>42229.10416664243</v>
      </c>
      <c r="B9996" s="12">
        <v>188.0</v>
      </c>
    </row>
    <row r="9997" ht="15.75" customHeight="1">
      <c r="A9997" s="13">
        <v>42229.11458330909</v>
      </c>
      <c r="B9997" s="12">
        <v>175.0</v>
      </c>
    </row>
    <row r="9998" ht="15.75" customHeight="1">
      <c r="A9998" s="13">
        <v>42229.12499997576</v>
      </c>
      <c r="B9998" s="12">
        <v>173.0</v>
      </c>
    </row>
    <row r="9999" ht="15.75" customHeight="1">
      <c r="A9999" s="13">
        <v>42229.13541664242</v>
      </c>
      <c r="B9999" s="12">
        <v>168.0</v>
      </c>
    </row>
    <row r="10000" ht="15.75" customHeight="1">
      <c r="A10000" s="13">
        <v>42229.145833309085</v>
      </c>
      <c r="B10000" s="12">
        <v>180.0</v>
      </c>
    </row>
    <row r="10001" ht="15.75" customHeight="1">
      <c r="A10001" s="13">
        <v>42229.15624997575</v>
      </c>
      <c r="B10001" s="12">
        <v>174.0</v>
      </c>
    </row>
    <row r="10002" ht="15.75" customHeight="1">
      <c r="A10002" s="13">
        <v>42229.16666664241</v>
      </c>
      <c r="B10002" s="12">
        <v>171.0</v>
      </c>
    </row>
    <row r="10003" ht="15.75" customHeight="1">
      <c r="A10003" s="13">
        <v>42229.17708330908</v>
      </c>
      <c r="B10003" s="12">
        <v>164.0</v>
      </c>
    </row>
    <row r="10004" ht="15.75" customHeight="1">
      <c r="A10004" s="13">
        <v>42229.18749997574</v>
      </c>
      <c r="B10004" s="12">
        <v>169.0</v>
      </c>
    </row>
    <row r="10005" ht="15.75" customHeight="1">
      <c r="A10005" s="13">
        <v>42229.197916642406</v>
      </c>
      <c r="B10005" s="12">
        <v>180.0</v>
      </c>
    </row>
    <row r="10006" ht="15.75" customHeight="1">
      <c r="A10006" s="13">
        <v>42229.20833330907</v>
      </c>
      <c r="B10006" s="12">
        <v>171.0</v>
      </c>
    </row>
    <row r="10007" ht="15.75" customHeight="1">
      <c r="A10007" s="13">
        <v>42229.218749975735</v>
      </c>
      <c r="B10007" s="12">
        <v>160.0</v>
      </c>
    </row>
    <row r="10008" ht="15.75" customHeight="1">
      <c r="A10008" s="13">
        <v>42229.2291666424</v>
      </c>
      <c r="B10008" s="12">
        <v>163.0</v>
      </c>
    </row>
    <row r="10009" ht="15.75" customHeight="1">
      <c r="A10009" s="13">
        <v>42229.23958330906</v>
      </c>
      <c r="B10009" s="12">
        <v>177.0</v>
      </c>
    </row>
    <row r="10010" ht="15.75" customHeight="1">
      <c r="A10010" s="13">
        <v>42229.24999997573</v>
      </c>
      <c r="B10010" s="12">
        <v>168.0</v>
      </c>
    </row>
    <row r="10011" ht="15.75" customHeight="1">
      <c r="A10011" s="13">
        <v>42229.26041664239</v>
      </c>
      <c r="B10011" s="12">
        <v>161.0</v>
      </c>
    </row>
    <row r="10012" ht="15.75" customHeight="1">
      <c r="A10012" s="13">
        <v>42229.270833309056</v>
      </c>
      <c r="B10012" s="12">
        <v>167.0</v>
      </c>
    </row>
    <row r="10013" ht="15.75" customHeight="1">
      <c r="A10013" s="13">
        <v>42229.28124997572</v>
      </c>
      <c r="B10013" s="12">
        <v>167.0</v>
      </c>
    </row>
    <row r="10014" ht="15.75" customHeight="1">
      <c r="A10014" s="13">
        <v>42229.291666642384</v>
      </c>
      <c r="B10014" s="12">
        <v>183.0</v>
      </c>
    </row>
    <row r="10015" ht="15.75" customHeight="1">
      <c r="A10015" s="13">
        <v>42229.30208330905</v>
      </c>
      <c r="B10015" s="12">
        <v>173.0</v>
      </c>
    </row>
    <row r="10016" ht="15.75" customHeight="1">
      <c r="A10016" s="13">
        <v>42229.31249997571</v>
      </c>
      <c r="B10016" s="12">
        <v>162.0</v>
      </c>
    </row>
    <row r="10017" ht="15.75" customHeight="1">
      <c r="A10017" s="13">
        <v>42229.32291664238</v>
      </c>
      <c r="B10017" s="12">
        <v>166.0</v>
      </c>
    </row>
    <row r="10018" ht="15.75" customHeight="1">
      <c r="A10018" s="13">
        <v>42229.33333330904</v>
      </c>
      <c r="B10018" s="12">
        <v>181.0</v>
      </c>
    </row>
    <row r="10019" ht="15.75" customHeight="1">
      <c r="A10019" s="13">
        <v>42229.343749975706</v>
      </c>
      <c r="B10019" s="12">
        <v>189.0</v>
      </c>
    </row>
    <row r="10020" ht="15.75" customHeight="1">
      <c r="A10020" s="13">
        <v>42229.35416664237</v>
      </c>
      <c r="B10020" s="12">
        <v>177.0</v>
      </c>
    </row>
    <row r="10021" ht="15.75" customHeight="1">
      <c r="A10021" s="13">
        <v>42229.364583309034</v>
      </c>
      <c r="B10021" s="12">
        <v>185.0</v>
      </c>
    </row>
    <row r="10022" ht="15.75" customHeight="1">
      <c r="A10022" s="13">
        <v>42229.3749999757</v>
      </c>
      <c r="B10022" s="12">
        <v>183.0</v>
      </c>
    </row>
    <row r="10023" ht="15.75" customHeight="1">
      <c r="A10023" s="13">
        <v>42229.38541664236</v>
      </c>
      <c r="B10023" s="12">
        <v>198.0</v>
      </c>
    </row>
    <row r="10024" ht="15.75" customHeight="1">
      <c r="A10024" s="13">
        <v>42229.39583330903</v>
      </c>
      <c r="B10024" s="12">
        <v>190.0</v>
      </c>
    </row>
    <row r="10025" ht="15.75" customHeight="1">
      <c r="A10025" s="13">
        <v>42229.40624997569</v>
      </c>
      <c r="B10025" s="12">
        <v>186.0</v>
      </c>
    </row>
    <row r="10026" ht="15.75" customHeight="1">
      <c r="A10026" s="13">
        <v>42229.416666642355</v>
      </c>
      <c r="B10026" s="12">
        <v>195.0</v>
      </c>
    </row>
    <row r="10027" ht="15.75" customHeight="1">
      <c r="A10027" s="13">
        <v>42229.42708330902</v>
      </c>
      <c r="B10027" s="12">
        <v>189.0</v>
      </c>
    </row>
    <row r="10028" ht="15.75" customHeight="1">
      <c r="A10028" s="13">
        <v>42229.437499975684</v>
      </c>
      <c r="B10028" s="12">
        <v>211.0</v>
      </c>
    </row>
    <row r="10029" ht="15.75" customHeight="1">
      <c r="A10029" s="13">
        <v>42229.44791664235</v>
      </c>
      <c r="B10029" s="12">
        <v>198.0</v>
      </c>
    </row>
    <row r="10030" ht="15.75" customHeight="1">
      <c r="A10030" s="13">
        <v>42229.45833330901</v>
      </c>
      <c r="B10030" s="12">
        <v>205.0</v>
      </c>
    </row>
    <row r="10031" ht="15.75" customHeight="1">
      <c r="A10031" s="13">
        <v>42229.46874997568</v>
      </c>
      <c r="B10031" s="12">
        <v>200.0</v>
      </c>
    </row>
    <row r="10032" ht="15.75" customHeight="1">
      <c r="A10032" s="13">
        <v>42229.47916664234</v>
      </c>
      <c r="B10032" s="12">
        <v>208.0</v>
      </c>
    </row>
    <row r="10033" ht="15.75" customHeight="1">
      <c r="A10033" s="13">
        <v>42229.489583309005</v>
      </c>
      <c r="B10033" s="12">
        <v>225.0</v>
      </c>
    </row>
    <row r="10034" ht="15.75" customHeight="1">
      <c r="A10034" s="13">
        <v>42229.49999997567</v>
      </c>
      <c r="B10034" s="12">
        <v>221.0</v>
      </c>
    </row>
    <row r="10035" ht="15.75" customHeight="1">
      <c r="A10035" s="13">
        <v>42229.51041664233</v>
      </c>
      <c r="B10035" s="12">
        <v>211.0</v>
      </c>
    </row>
    <row r="10036" ht="15.75" customHeight="1">
      <c r="A10036" s="13">
        <v>42229.520833309</v>
      </c>
      <c r="B10036" s="12">
        <v>217.0</v>
      </c>
    </row>
    <row r="10037" ht="15.75" customHeight="1">
      <c r="A10037" s="13">
        <v>42229.53124997566</v>
      </c>
      <c r="B10037" s="12">
        <v>229.0</v>
      </c>
    </row>
    <row r="10038" ht="15.75" customHeight="1">
      <c r="A10038" s="13">
        <v>42229.541666642326</v>
      </c>
      <c r="B10038" s="12">
        <v>221.0</v>
      </c>
    </row>
    <row r="10039" ht="15.75" customHeight="1">
      <c r="A10039" s="13">
        <v>42229.55208330899</v>
      </c>
      <c r="B10039" s="12">
        <v>221.0</v>
      </c>
    </row>
    <row r="10040" ht="15.75" customHeight="1">
      <c r="A10040" s="13">
        <v>42229.562499975655</v>
      </c>
      <c r="B10040" s="12">
        <v>218.0</v>
      </c>
    </row>
    <row r="10041" ht="15.75" customHeight="1">
      <c r="A10041" s="13">
        <v>42229.57291664232</v>
      </c>
      <c r="B10041" s="12">
        <v>216.0</v>
      </c>
    </row>
    <row r="10042" ht="15.75" customHeight="1">
      <c r="A10042" s="13">
        <v>42229.58333330898</v>
      </c>
      <c r="B10042" s="12">
        <v>234.0</v>
      </c>
    </row>
    <row r="10043" ht="15.75" customHeight="1">
      <c r="A10043" s="13">
        <v>42229.59374997565</v>
      </c>
      <c r="B10043" s="12">
        <v>226.0</v>
      </c>
    </row>
    <row r="10044" ht="15.75" customHeight="1">
      <c r="A10044" s="13">
        <v>42229.60416664231</v>
      </c>
      <c r="B10044" s="12">
        <v>216.0</v>
      </c>
    </row>
    <row r="10045" ht="15.75" customHeight="1">
      <c r="A10045" s="13">
        <v>42229.614583308976</v>
      </c>
      <c r="B10045" s="12">
        <v>225.0</v>
      </c>
    </row>
    <row r="10046" ht="15.75" customHeight="1">
      <c r="A10046" s="13">
        <v>42229.62499997564</v>
      </c>
      <c r="B10046" s="12">
        <v>214.0</v>
      </c>
    </row>
    <row r="10047" ht="15.75" customHeight="1">
      <c r="A10047" s="13">
        <v>42229.635416642304</v>
      </c>
      <c r="B10047" s="12">
        <v>226.0</v>
      </c>
    </row>
    <row r="10048" ht="15.75" customHeight="1">
      <c r="A10048" s="13">
        <v>42229.64583330897</v>
      </c>
      <c r="B10048" s="12">
        <v>226.0</v>
      </c>
    </row>
    <row r="10049" ht="15.75" customHeight="1">
      <c r="A10049" s="13">
        <v>42229.65624997563</v>
      </c>
      <c r="B10049" s="12">
        <v>243.0</v>
      </c>
    </row>
    <row r="10050" ht="15.75" customHeight="1">
      <c r="A10050" s="13">
        <v>42229.6666666423</v>
      </c>
      <c r="B10050" s="12">
        <v>229.0</v>
      </c>
    </row>
    <row r="10051" ht="15.75" customHeight="1">
      <c r="A10051" s="13">
        <v>42229.67708330896</v>
      </c>
      <c r="B10051" s="12">
        <v>225.0</v>
      </c>
    </row>
    <row r="10052" ht="15.75" customHeight="1">
      <c r="A10052" s="13">
        <v>42229.687499975626</v>
      </c>
      <c r="B10052" s="12">
        <v>231.0</v>
      </c>
    </row>
    <row r="10053" ht="15.75" customHeight="1">
      <c r="A10053" s="13">
        <v>42229.69791664229</v>
      </c>
      <c r="B10053" s="12">
        <v>231.0</v>
      </c>
    </row>
    <row r="10054" ht="15.75" customHeight="1">
      <c r="A10054" s="13">
        <v>42229.708333308954</v>
      </c>
      <c r="B10054" s="12">
        <v>234.0</v>
      </c>
    </row>
    <row r="10055" ht="15.75" customHeight="1">
      <c r="A10055" s="13">
        <v>42229.71874997562</v>
      </c>
      <c r="B10055" s="12">
        <v>250.0</v>
      </c>
    </row>
    <row r="10056" ht="15.75" customHeight="1">
      <c r="A10056" s="13">
        <v>42229.72916664228</v>
      </c>
      <c r="B10056" s="12">
        <v>235.0</v>
      </c>
    </row>
    <row r="10057" ht="15.75" customHeight="1">
      <c r="A10057" s="13">
        <v>42229.73958330895</v>
      </c>
      <c r="B10057" s="12">
        <v>225.0</v>
      </c>
    </row>
    <row r="10058" ht="15.75" customHeight="1">
      <c r="A10058" s="13">
        <v>42229.74999997561</v>
      </c>
      <c r="B10058" s="12">
        <v>229.0</v>
      </c>
    </row>
    <row r="10059" ht="15.75" customHeight="1">
      <c r="A10059" s="13">
        <v>42229.760416642275</v>
      </c>
      <c r="B10059" s="12">
        <v>220.0</v>
      </c>
    </row>
    <row r="10060" ht="15.75" customHeight="1">
      <c r="A10060" s="13">
        <v>42229.77083330894</v>
      </c>
      <c r="B10060" s="12">
        <v>243.0</v>
      </c>
    </row>
    <row r="10061" ht="15.75" customHeight="1">
      <c r="A10061" s="13">
        <v>42229.781249975604</v>
      </c>
      <c r="B10061" s="12">
        <v>220.0</v>
      </c>
    </row>
    <row r="10062" ht="15.75" customHeight="1">
      <c r="A10062" s="13">
        <v>42229.79166664227</v>
      </c>
      <c r="B10062" s="12">
        <v>236.0</v>
      </c>
    </row>
    <row r="10063" ht="15.75" customHeight="1">
      <c r="A10063" s="13">
        <v>42229.80208330893</v>
      </c>
      <c r="B10063" s="12">
        <v>224.0</v>
      </c>
    </row>
    <row r="10064" ht="15.75" customHeight="1">
      <c r="A10064" s="13">
        <v>42229.8124999756</v>
      </c>
      <c r="B10064" s="12">
        <v>208.0</v>
      </c>
    </row>
    <row r="10065" ht="15.75" customHeight="1">
      <c r="A10065" s="13">
        <v>42229.82291664226</v>
      </c>
      <c r="B10065" s="12">
        <v>206.0</v>
      </c>
    </row>
    <row r="10066" ht="15.75" customHeight="1">
      <c r="A10066" s="13">
        <v>42229.833333308925</v>
      </c>
      <c r="B10066" s="12">
        <v>218.0</v>
      </c>
    </row>
    <row r="10067" ht="15.75" customHeight="1">
      <c r="A10067" s="13">
        <v>42229.84374997559</v>
      </c>
      <c r="B10067" s="12">
        <v>202.0</v>
      </c>
    </row>
    <row r="10068" ht="15.75" customHeight="1">
      <c r="A10068" s="13">
        <v>42229.85416664225</v>
      </c>
      <c r="B10068" s="12">
        <v>197.0</v>
      </c>
    </row>
    <row r="10069" ht="15.75" customHeight="1">
      <c r="A10069" s="13">
        <v>42229.86458330892</v>
      </c>
      <c r="B10069" s="12">
        <v>199.0</v>
      </c>
    </row>
    <row r="10070" ht="15.75" customHeight="1">
      <c r="A10070" s="13">
        <v>42229.87499997558</v>
      </c>
      <c r="B10070" s="12">
        <v>191.0</v>
      </c>
    </row>
    <row r="10071" ht="15.75" customHeight="1">
      <c r="A10071" s="13">
        <v>42229.885416642246</v>
      </c>
      <c r="B10071" s="12">
        <v>204.0</v>
      </c>
    </row>
    <row r="10072" ht="15.75" customHeight="1">
      <c r="A10072" s="13">
        <v>42229.89583330891</v>
      </c>
      <c r="B10072" s="12">
        <v>186.0</v>
      </c>
    </row>
    <row r="10073" ht="15.75" customHeight="1">
      <c r="A10073" s="13">
        <v>42229.906249975575</v>
      </c>
      <c r="B10073" s="12">
        <v>192.0</v>
      </c>
    </row>
    <row r="10074" ht="15.75" customHeight="1">
      <c r="A10074" s="13">
        <v>42229.91666664224</v>
      </c>
      <c r="B10074" s="12">
        <v>183.0</v>
      </c>
    </row>
    <row r="10075" ht="15.75" customHeight="1">
      <c r="A10075" s="13">
        <v>42229.9270833089</v>
      </c>
      <c r="B10075" s="12">
        <v>200.0</v>
      </c>
    </row>
    <row r="10076" ht="15.75" customHeight="1">
      <c r="A10076" s="13">
        <v>42229.93749997557</v>
      </c>
      <c r="B10076" s="12">
        <v>193.0</v>
      </c>
    </row>
    <row r="10077" ht="15.75" customHeight="1">
      <c r="A10077" s="13">
        <v>42229.94791664223</v>
      </c>
      <c r="B10077" s="12">
        <v>186.0</v>
      </c>
    </row>
    <row r="10078" ht="15.75" customHeight="1">
      <c r="A10078" s="13">
        <v>42229.958333308896</v>
      </c>
      <c r="B10078" s="12">
        <v>192.0</v>
      </c>
    </row>
    <row r="10079" ht="15.75" customHeight="1">
      <c r="A10079" s="13">
        <v>42229.96874997556</v>
      </c>
      <c r="B10079" s="12">
        <v>187.0</v>
      </c>
    </row>
    <row r="10080" ht="15.75" customHeight="1">
      <c r="A10080" s="13">
        <v>42229.979166642224</v>
      </c>
      <c r="B10080" s="12">
        <v>189.0</v>
      </c>
    </row>
    <row r="10081" ht="15.75" customHeight="1">
      <c r="A10081" s="13">
        <v>42229.98958330889</v>
      </c>
      <c r="B10081" s="12">
        <v>179.0</v>
      </c>
    </row>
    <row r="10082" ht="15.75" customHeight="1">
      <c r="A10082" s="13">
        <v>42229.99999997555</v>
      </c>
      <c r="B10082" s="12">
        <v>173.0</v>
      </c>
    </row>
    <row r="10083" ht="15.75" customHeight="1">
      <c r="A10083" s="13">
        <v>42230.01041664222</v>
      </c>
      <c r="B10083" s="12">
        <v>180.0</v>
      </c>
    </row>
    <row r="10084" ht="15.75" customHeight="1">
      <c r="A10084" s="13">
        <v>42230.02083330888</v>
      </c>
      <c r="B10084" s="12">
        <v>186.0</v>
      </c>
    </row>
    <row r="10085" ht="15.75" customHeight="1">
      <c r="A10085" s="13">
        <v>42230.031249975546</v>
      </c>
      <c r="B10085" s="12">
        <v>166.0</v>
      </c>
    </row>
    <row r="10086" ht="15.75" customHeight="1">
      <c r="A10086" s="13">
        <v>42230.04166664221</v>
      </c>
      <c r="B10086" s="12">
        <v>172.0</v>
      </c>
    </row>
    <row r="10087" ht="15.75" customHeight="1">
      <c r="A10087" s="13">
        <v>42230.052083308874</v>
      </c>
      <c r="B10087" s="12">
        <v>171.0</v>
      </c>
    </row>
    <row r="10088" ht="15.75" customHeight="1">
      <c r="A10088" s="13">
        <v>42230.06249997554</v>
      </c>
      <c r="B10088" s="12">
        <v>174.0</v>
      </c>
    </row>
    <row r="10089" ht="15.75" customHeight="1">
      <c r="A10089" s="13">
        <v>42230.0729166422</v>
      </c>
      <c r="B10089" s="12">
        <v>176.0</v>
      </c>
    </row>
    <row r="10090" ht="15.75" customHeight="1">
      <c r="A10090" s="13">
        <v>42230.08333330887</v>
      </c>
      <c r="B10090" s="12">
        <v>163.0</v>
      </c>
    </row>
    <row r="10091" ht="15.75" customHeight="1">
      <c r="A10091" s="13">
        <v>42230.09374997553</v>
      </c>
      <c r="B10091" s="12">
        <v>160.0</v>
      </c>
    </row>
    <row r="10092" ht="15.75" customHeight="1">
      <c r="A10092" s="13">
        <v>42230.104166642195</v>
      </c>
      <c r="B10092" s="12">
        <v>169.0</v>
      </c>
    </row>
    <row r="10093" ht="15.75" customHeight="1">
      <c r="A10093" s="13">
        <v>42230.11458330886</v>
      </c>
      <c r="B10093" s="12">
        <v>178.0</v>
      </c>
    </row>
    <row r="10094" ht="15.75" customHeight="1">
      <c r="A10094" s="13">
        <v>42230.124999975524</v>
      </c>
      <c r="B10094" s="12">
        <v>160.0</v>
      </c>
    </row>
    <row r="10095" ht="15.75" customHeight="1">
      <c r="A10095" s="13">
        <v>42230.13541664219</v>
      </c>
      <c r="B10095" s="12">
        <v>173.0</v>
      </c>
    </row>
    <row r="10096" ht="15.75" customHeight="1">
      <c r="A10096" s="13">
        <v>42230.14583330885</v>
      </c>
      <c r="B10096" s="12">
        <v>163.0</v>
      </c>
    </row>
    <row r="10097" ht="15.75" customHeight="1">
      <c r="A10097" s="13">
        <v>42230.15624997552</v>
      </c>
      <c r="B10097" s="12">
        <v>171.0</v>
      </c>
    </row>
    <row r="10098" ht="15.75" customHeight="1">
      <c r="A10098" s="13">
        <v>42230.16666664218</v>
      </c>
      <c r="B10098" s="12">
        <v>177.0</v>
      </c>
    </row>
    <row r="10099" ht="15.75" customHeight="1">
      <c r="A10099" s="13">
        <v>42230.177083308845</v>
      </c>
      <c r="B10099" s="12">
        <v>162.0</v>
      </c>
    </row>
    <row r="10100" ht="15.75" customHeight="1">
      <c r="A10100" s="13">
        <v>42230.18749997551</v>
      </c>
      <c r="B10100" s="12">
        <v>162.0</v>
      </c>
    </row>
    <row r="10101" ht="15.75" customHeight="1">
      <c r="A10101" s="13">
        <v>42230.19791664217</v>
      </c>
      <c r="B10101" s="12">
        <v>168.0</v>
      </c>
    </row>
    <row r="10102" ht="15.75" customHeight="1">
      <c r="A10102" s="13">
        <v>42230.20833330884</v>
      </c>
      <c r="B10102" s="12">
        <v>180.0</v>
      </c>
    </row>
    <row r="10103" ht="15.75" customHeight="1">
      <c r="A10103" s="13">
        <v>42230.2187499755</v>
      </c>
      <c r="B10103" s="12">
        <v>156.0</v>
      </c>
    </row>
    <row r="10104" ht="15.75" customHeight="1">
      <c r="A10104" s="13">
        <v>42230.229166642166</v>
      </c>
      <c r="B10104" s="12">
        <v>161.0</v>
      </c>
    </row>
    <row r="10105" ht="15.75" customHeight="1">
      <c r="A10105" s="13">
        <v>42230.23958330883</v>
      </c>
      <c r="B10105" s="12">
        <v>163.0</v>
      </c>
    </row>
    <row r="10106" ht="15.75" customHeight="1">
      <c r="A10106" s="13">
        <v>42230.249999975495</v>
      </c>
      <c r="B10106" s="12">
        <v>173.0</v>
      </c>
    </row>
    <row r="10107" ht="15.75" customHeight="1">
      <c r="A10107" s="13">
        <v>42230.26041664216</v>
      </c>
      <c r="B10107" s="12">
        <v>176.0</v>
      </c>
    </row>
    <row r="10108" ht="15.75" customHeight="1">
      <c r="A10108" s="13">
        <v>42230.27083330882</v>
      </c>
      <c r="B10108" s="12">
        <v>165.0</v>
      </c>
    </row>
    <row r="10109" ht="15.75" customHeight="1">
      <c r="A10109" s="13">
        <v>42230.28124997549</v>
      </c>
      <c r="B10109" s="12">
        <v>158.0</v>
      </c>
    </row>
    <row r="10110" ht="15.75" customHeight="1">
      <c r="A10110" s="13">
        <v>42230.29166664215</v>
      </c>
      <c r="B10110" s="12">
        <v>164.0</v>
      </c>
    </row>
    <row r="10111" ht="15.75" customHeight="1">
      <c r="A10111" s="13">
        <v>42230.302083308816</v>
      </c>
      <c r="B10111" s="12">
        <v>183.0</v>
      </c>
    </row>
    <row r="10112" ht="15.75" customHeight="1">
      <c r="A10112" s="13">
        <v>42230.31249997548</v>
      </c>
      <c r="B10112" s="12">
        <v>163.0</v>
      </c>
    </row>
    <row r="10113" ht="15.75" customHeight="1">
      <c r="A10113" s="13">
        <v>42230.322916642144</v>
      </c>
      <c r="B10113" s="12">
        <v>162.0</v>
      </c>
    </row>
    <row r="10114" ht="15.75" customHeight="1">
      <c r="A10114" s="13">
        <v>42230.33333330881</v>
      </c>
      <c r="B10114" s="12">
        <v>173.0</v>
      </c>
    </row>
    <row r="10115" ht="15.75" customHeight="1">
      <c r="A10115" s="13">
        <v>42230.34374997547</v>
      </c>
      <c r="B10115" s="12">
        <v>181.0</v>
      </c>
    </row>
    <row r="10116" ht="15.75" customHeight="1">
      <c r="A10116" s="13">
        <v>42230.35416664214</v>
      </c>
      <c r="B10116" s="12">
        <v>185.0</v>
      </c>
    </row>
    <row r="10117" ht="15.75" customHeight="1">
      <c r="A10117" s="13">
        <v>42230.3645833088</v>
      </c>
      <c r="B10117" s="12">
        <v>174.0</v>
      </c>
    </row>
    <row r="10118" ht="15.75" customHeight="1">
      <c r="A10118" s="13">
        <v>42230.374999975465</v>
      </c>
      <c r="B10118" s="12">
        <v>170.0</v>
      </c>
    </row>
    <row r="10119" ht="15.75" customHeight="1">
      <c r="A10119" s="13">
        <v>42230.38541664213</v>
      </c>
      <c r="B10119" s="12">
        <v>184.0</v>
      </c>
    </row>
    <row r="10120" ht="15.75" customHeight="1">
      <c r="A10120" s="13">
        <v>42230.395833308794</v>
      </c>
      <c r="B10120" s="12">
        <v>198.0</v>
      </c>
    </row>
    <row r="10121" ht="15.75" customHeight="1">
      <c r="A10121" s="13">
        <v>42230.40624997546</v>
      </c>
      <c r="B10121" s="12">
        <v>194.0</v>
      </c>
    </row>
    <row r="10122" ht="15.75" customHeight="1">
      <c r="A10122" s="13">
        <v>42230.41666664212</v>
      </c>
      <c r="B10122" s="12">
        <v>184.0</v>
      </c>
    </row>
    <row r="10123" ht="15.75" customHeight="1">
      <c r="A10123" s="13">
        <v>42230.42708330879</v>
      </c>
      <c r="B10123" s="12">
        <v>189.0</v>
      </c>
    </row>
    <row r="10124" ht="15.75" customHeight="1">
      <c r="A10124" s="13">
        <v>42230.43749997545</v>
      </c>
      <c r="B10124" s="12">
        <v>191.0</v>
      </c>
    </row>
    <row r="10125" ht="15.75" customHeight="1">
      <c r="A10125" s="13">
        <v>42230.447916642115</v>
      </c>
      <c r="B10125" s="12">
        <v>203.0</v>
      </c>
    </row>
    <row r="10126" ht="15.75" customHeight="1">
      <c r="A10126" s="13">
        <v>42230.45833330878</v>
      </c>
      <c r="B10126" s="12">
        <v>200.0</v>
      </c>
    </row>
    <row r="10127" ht="15.75" customHeight="1">
      <c r="A10127" s="13">
        <v>42230.468749975444</v>
      </c>
      <c r="B10127" s="12">
        <v>196.0</v>
      </c>
    </row>
    <row r="10128" ht="15.75" customHeight="1">
      <c r="A10128" s="13">
        <v>42230.47916664211</v>
      </c>
      <c r="B10128" s="12">
        <v>190.0</v>
      </c>
    </row>
    <row r="10129" ht="15.75" customHeight="1">
      <c r="A10129" s="13">
        <v>42230.48958330877</v>
      </c>
      <c r="B10129" s="12">
        <v>200.0</v>
      </c>
    </row>
    <row r="10130" ht="15.75" customHeight="1">
      <c r="A10130" s="13">
        <v>42230.49999997544</v>
      </c>
      <c r="B10130" s="12">
        <v>208.0</v>
      </c>
    </row>
    <row r="10131" ht="15.75" customHeight="1">
      <c r="A10131" s="13">
        <v>42230.5104166421</v>
      </c>
      <c r="B10131" s="12">
        <v>198.0</v>
      </c>
    </row>
    <row r="10132" ht="15.75" customHeight="1">
      <c r="A10132" s="13">
        <v>42230.520833308765</v>
      </c>
      <c r="B10132" s="12">
        <v>201.0</v>
      </c>
    </row>
    <row r="10133" ht="15.75" customHeight="1">
      <c r="A10133" s="13">
        <v>42230.53124997543</v>
      </c>
      <c r="B10133" s="12">
        <v>200.0</v>
      </c>
    </row>
    <row r="10134" ht="15.75" customHeight="1">
      <c r="A10134" s="13">
        <v>42230.54166664209</v>
      </c>
      <c r="B10134" s="12">
        <v>219.0</v>
      </c>
    </row>
    <row r="10135" ht="15.75" customHeight="1">
      <c r="A10135" s="13">
        <v>42230.55208330876</v>
      </c>
      <c r="B10135" s="12">
        <v>203.0</v>
      </c>
    </row>
    <row r="10136" ht="15.75" customHeight="1">
      <c r="A10136" s="13">
        <v>42230.56249997542</v>
      </c>
      <c r="B10136" s="12">
        <v>211.0</v>
      </c>
    </row>
    <row r="10137" ht="15.75" customHeight="1">
      <c r="A10137" s="13">
        <v>42230.572916642086</v>
      </c>
      <c r="B10137" s="12">
        <v>201.0</v>
      </c>
    </row>
    <row r="10138" ht="15.75" customHeight="1">
      <c r="A10138" s="13">
        <v>42230.58333330875</v>
      </c>
      <c r="B10138" s="12">
        <v>210.0</v>
      </c>
    </row>
    <row r="10139" ht="15.75" customHeight="1">
      <c r="A10139" s="13">
        <v>42230.593749975415</v>
      </c>
      <c r="B10139" s="12">
        <v>216.0</v>
      </c>
    </row>
    <row r="10140" ht="15.75" customHeight="1">
      <c r="A10140" s="13">
        <v>42230.60416664208</v>
      </c>
      <c r="B10140" s="12">
        <v>231.0</v>
      </c>
    </row>
    <row r="10141" ht="15.75" customHeight="1">
      <c r="A10141" s="13">
        <v>42230.61458330874</v>
      </c>
      <c r="B10141" s="12">
        <v>212.0</v>
      </c>
    </row>
    <row r="10142" ht="15.75" customHeight="1">
      <c r="A10142" s="13">
        <v>42230.62499997541</v>
      </c>
      <c r="B10142" s="12">
        <v>226.0</v>
      </c>
    </row>
    <row r="10143" ht="15.75" customHeight="1">
      <c r="A10143" s="13">
        <v>42230.63541664207</v>
      </c>
      <c r="B10143" s="12">
        <v>216.0</v>
      </c>
    </row>
    <row r="10144" ht="15.75" customHeight="1">
      <c r="A10144" s="13">
        <v>42230.645833308736</v>
      </c>
      <c r="B10144" s="12">
        <v>236.0</v>
      </c>
    </row>
    <row r="10145" ht="15.75" customHeight="1">
      <c r="A10145" s="13">
        <v>42230.6562499754</v>
      </c>
      <c r="B10145" s="12">
        <v>236.0</v>
      </c>
    </row>
    <row r="10146" ht="15.75" customHeight="1">
      <c r="A10146" s="13">
        <v>42230.666666642064</v>
      </c>
      <c r="B10146" s="12">
        <v>240.0</v>
      </c>
    </row>
    <row r="10147" ht="15.75" customHeight="1">
      <c r="A10147" s="13">
        <v>42230.67708330873</v>
      </c>
      <c r="B10147" s="12">
        <v>225.0</v>
      </c>
    </row>
    <row r="10148" ht="15.75" customHeight="1">
      <c r="A10148" s="13">
        <v>42230.68749997539</v>
      </c>
      <c r="B10148" s="12">
        <v>241.0</v>
      </c>
    </row>
    <row r="10149" ht="15.75" customHeight="1">
      <c r="A10149" s="13">
        <v>42230.69791664206</v>
      </c>
      <c r="B10149" s="12">
        <v>237.0</v>
      </c>
    </row>
    <row r="10150" ht="15.75" customHeight="1">
      <c r="A10150" s="13">
        <v>42230.70833330872</v>
      </c>
      <c r="B10150" s="12">
        <v>238.0</v>
      </c>
    </row>
    <row r="10151" ht="15.75" customHeight="1">
      <c r="A10151" s="13">
        <v>42230.718749975385</v>
      </c>
      <c r="B10151" s="12">
        <v>228.0</v>
      </c>
    </row>
    <row r="10152" ht="15.75" customHeight="1">
      <c r="A10152" s="13">
        <v>42230.72916664205</v>
      </c>
      <c r="B10152" s="12">
        <v>228.0</v>
      </c>
    </row>
    <row r="10153" ht="15.75" customHeight="1">
      <c r="A10153" s="13">
        <v>42230.739583308714</v>
      </c>
      <c r="B10153" s="12">
        <v>232.0</v>
      </c>
    </row>
    <row r="10154" ht="15.75" customHeight="1">
      <c r="A10154" s="13">
        <v>42230.74999997538</v>
      </c>
      <c r="B10154" s="12">
        <v>226.0</v>
      </c>
    </row>
    <row r="10155" ht="15.75" customHeight="1">
      <c r="A10155" s="13">
        <v>42230.76041664204</v>
      </c>
      <c r="B10155" s="12">
        <v>216.0</v>
      </c>
    </row>
    <row r="10156" ht="15.75" customHeight="1">
      <c r="A10156" s="13">
        <v>42230.77083330871</v>
      </c>
      <c r="B10156" s="12">
        <v>220.0</v>
      </c>
    </row>
    <row r="10157" ht="15.75" customHeight="1">
      <c r="A10157" s="13">
        <v>42230.78124997537</v>
      </c>
      <c r="B10157" s="12">
        <v>219.0</v>
      </c>
    </row>
    <row r="10158" ht="15.75" customHeight="1">
      <c r="A10158" s="13">
        <v>42230.791666642035</v>
      </c>
      <c r="B10158" s="12">
        <v>231.0</v>
      </c>
    </row>
    <row r="10159" ht="15.75" customHeight="1">
      <c r="A10159" s="13">
        <v>42230.8020833087</v>
      </c>
      <c r="B10159" s="12">
        <v>225.0</v>
      </c>
    </row>
    <row r="10160" ht="15.75" customHeight="1">
      <c r="A10160" s="13">
        <v>42230.81249997536</v>
      </c>
      <c r="B10160" s="12">
        <v>205.0</v>
      </c>
    </row>
    <row r="10161" ht="15.75" customHeight="1">
      <c r="A10161" s="13">
        <v>42230.82291664203</v>
      </c>
      <c r="B10161" s="12">
        <v>201.0</v>
      </c>
    </row>
    <row r="10162" ht="15.75" customHeight="1">
      <c r="A10162" s="13">
        <v>42230.83333330869</v>
      </c>
      <c r="B10162" s="12">
        <v>202.0</v>
      </c>
    </row>
    <row r="10163" ht="15.75" customHeight="1">
      <c r="A10163" s="13">
        <v>42230.843749975356</v>
      </c>
      <c r="B10163" s="12">
        <v>208.0</v>
      </c>
    </row>
    <row r="10164" ht="15.75" customHeight="1">
      <c r="A10164" s="13">
        <v>42230.85416664202</v>
      </c>
      <c r="B10164" s="12">
        <v>206.0</v>
      </c>
    </row>
    <row r="10165" ht="15.75" customHeight="1">
      <c r="A10165" s="13">
        <v>42230.864583308685</v>
      </c>
      <c r="B10165" s="12">
        <v>196.0</v>
      </c>
    </row>
    <row r="10166" ht="15.75" customHeight="1">
      <c r="A10166" s="13">
        <v>42230.87499997535</v>
      </c>
      <c r="B10166" s="12">
        <v>194.0</v>
      </c>
    </row>
    <row r="10167" ht="15.75" customHeight="1">
      <c r="A10167" s="13">
        <v>42230.88541664201</v>
      </c>
      <c r="B10167" s="12">
        <v>180.0</v>
      </c>
    </row>
    <row r="10168" ht="15.75" customHeight="1">
      <c r="A10168" s="13">
        <v>42230.89583330868</v>
      </c>
      <c r="B10168" s="12">
        <v>192.0</v>
      </c>
    </row>
    <row r="10169" ht="15.75" customHeight="1">
      <c r="A10169" s="13">
        <v>42230.90624997534</v>
      </c>
      <c r="B10169" s="12">
        <v>181.0</v>
      </c>
    </row>
    <row r="10170" ht="15.75" customHeight="1">
      <c r="A10170" s="13">
        <v>42230.916666642006</v>
      </c>
      <c r="B10170" s="12">
        <v>181.0</v>
      </c>
    </row>
    <row r="10171" ht="15.75" customHeight="1">
      <c r="A10171" s="13">
        <v>42230.92708330867</v>
      </c>
      <c r="B10171" s="12">
        <v>178.0</v>
      </c>
    </row>
    <row r="10172" ht="15.75" customHeight="1">
      <c r="A10172" s="13">
        <v>42230.937499975335</v>
      </c>
      <c r="B10172" s="12">
        <v>184.0</v>
      </c>
    </row>
    <row r="10173" ht="15.75" customHeight="1">
      <c r="A10173" s="13">
        <v>42230.947916642</v>
      </c>
      <c r="B10173" s="12">
        <v>191.0</v>
      </c>
    </row>
    <row r="10174" ht="15.75" customHeight="1">
      <c r="A10174" s="13">
        <v>42230.95833330866</v>
      </c>
      <c r="B10174" s="12">
        <v>179.0</v>
      </c>
    </row>
    <row r="10175" ht="15.75" customHeight="1">
      <c r="A10175" s="13">
        <v>42230.96874997533</v>
      </c>
      <c r="B10175" s="12">
        <v>174.0</v>
      </c>
    </row>
    <row r="10176" ht="15.75" customHeight="1">
      <c r="A10176" s="13">
        <v>42230.97916664199</v>
      </c>
      <c r="B10176" s="12">
        <v>174.0</v>
      </c>
    </row>
    <row r="10177" ht="15.75" customHeight="1">
      <c r="A10177" s="13">
        <v>42230.989583308656</v>
      </c>
      <c r="B10177" s="12">
        <v>190.0</v>
      </c>
    </row>
    <row r="10178" ht="15.75" customHeight="1">
      <c r="A10178" s="13">
        <v>42230.99999997532</v>
      </c>
      <c r="B10178" s="12">
        <v>168.0</v>
      </c>
    </row>
    <row r="10179" ht="15.75" customHeight="1">
      <c r="A10179" s="13">
        <v>42231.010416641984</v>
      </c>
      <c r="B10179" s="12">
        <v>161.0</v>
      </c>
    </row>
    <row r="10180" ht="15.75" customHeight="1">
      <c r="A10180" s="13">
        <v>42231.02083330865</v>
      </c>
      <c r="B10180" s="12">
        <v>168.0</v>
      </c>
    </row>
    <row r="10181" ht="15.75" customHeight="1">
      <c r="A10181" s="13">
        <v>42231.03124997531</v>
      </c>
      <c r="B10181" s="12">
        <v>179.0</v>
      </c>
    </row>
    <row r="10182" ht="15.75" customHeight="1">
      <c r="A10182" s="13">
        <v>42231.04166664198</v>
      </c>
      <c r="B10182" s="12">
        <v>160.0</v>
      </c>
    </row>
    <row r="10183" ht="15.75" customHeight="1">
      <c r="A10183" s="13">
        <v>42231.05208330864</v>
      </c>
      <c r="B10183" s="12">
        <v>159.0</v>
      </c>
    </row>
    <row r="10184" ht="15.75" customHeight="1">
      <c r="A10184" s="13">
        <v>42231.062499975305</v>
      </c>
      <c r="B10184" s="12">
        <v>156.0</v>
      </c>
    </row>
    <row r="10185" ht="15.75" customHeight="1">
      <c r="A10185" s="13">
        <v>42231.07291664197</v>
      </c>
      <c r="B10185" s="12">
        <v>171.0</v>
      </c>
    </row>
    <row r="10186" ht="15.75" customHeight="1">
      <c r="A10186" s="13">
        <v>42231.083333308634</v>
      </c>
      <c r="B10186" s="12">
        <v>162.0</v>
      </c>
    </row>
    <row r="10187" ht="15.75" customHeight="1">
      <c r="A10187" s="13">
        <v>42231.0937499753</v>
      </c>
      <c r="B10187" s="12">
        <v>157.0</v>
      </c>
    </row>
    <row r="10188" ht="15.75" customHeight="1">
      <c r="A10188" s="13">
        <v>42231.10416664196</v>
      </c>
      <c r="B10188" s="12">
        <v>151.0</v>
      </c>
    </row>
    <row r="10189" ht="15.75" customHeight="1">
      <c r="A10189" s="13">
        <v>42231.11458330863</v>
      </c>
      <c r="B10189" s="12">
        <v>165.0</v>
      </c>
    </row>
    <row r="10190" ht="15.75" customHeight="1">
      <c r="A10190" s="13">
        <v>42231.12499997529</v>
      </c>
      <c r="B10190" s="12">
        <v>173.0</v>
      </c>
    </row>
    <row r="10191" ht="15.75" customHeight="1">
      <c r="A10191" s="13">
        <v>42231.135416641955</v>
      </c>
      <c r="B10191" s="12">
        <v>149.0</v>
      </c>
    </row>
    <row r="10192" ht="15.75" customHeight="1">
      <c r="A10192" s="13">
        <v>42231.14583330862</v>
      </c>
      <c r="B10192" s="12">
        <v>153.0</v>
      </c>
    </row>
    <row r="10193" ht="15.75" customHeight="1">
      <c r="A10193" s="13">
        <v>42231.15624997528</v>
      </c>
      <c r="B10193" s="12">
        <v>157.0</v>
      </c>
    </row>
    <row r="10194" ht="15.75" customHeight="1">
      <c r="A10194" s="13">
        <v>42231.16666664195</v>
      </c>
      <c r="B10194" s="12">
        <v>161.0</v>
      </c>
    </row>
    <row r="10195" ht="15.75" customHeight="1">
      <c r="A10195" s="13">
        <v>42231.17708330861</v>
      </c>
      <c r="B10195" s="12">
        <v>153.0</v>
      </c>
    </row>
    <row r="10196" ht="15.75" customHeight="1">
      <c r="A10196" s="13">
        <v>42231.187499975276</v>
      </c>
      <c r="B10196" s="12">
        <v>153.0</v>
      </c>
    </row>
    <row r="10197" ht="15.75" customHeight="1">
      <c r="A10197" s="13">
        <v>42231.19791664194</v>
      </c>
      <c r="B10197" s="12">
        <v>148.0</v>
      </c>
    </row>
    <row r="10198" ht="15.75" customHeight="1">
      <c r="A10198" s="13">
        <v>42231.208333308605</v>
      </c>
      <c r="B10198" s="12">
        <v>167.0</v>
      </c>
    </row>
    <row r="10199" ht="15.75" customHeight="1">
      <c r="A10199" s="13">
        <v>42231.21874997527</v>
      </c>
      <c r="B10199" s="12">
        <v>143.0</v>
      </c>
    </row>
    <row r="10200" ht="15.75" customHeight="1">
      <c r="A10200" s="13">
        <v>42231.22916664193</v>
      </c>
      <c r="B10200" s="12">
        <v>154.0</v>
      </c>
    </row>
    <row r="10201" ht="15.75" customHeight="1">
      <c r="A10201" s="13">
        <v>42231.2395833086</v>
      </c>
      <c r="B10201" s="12">
        <v>143.0</v>
      </c>
    </row>
    <row r="10202" ht="15.75" customHeight="1">
      <c r="A10202" s="13">
        <v>42231.24999997526</v>
      </c>
      <c r="B10202" s="12">
        <v>146.0</v>
      </c>
    </row>
    <row r="10203" ht="15.75" customHeight="1">
      <c r="A10203" s="13">
        <v>42231.260416641926</v>
      </c>
      <c r="B10203" s="12">
        <v>161.0</v>
      </c>
    </row>
    <row r="10204" ht="15.75" customHeight="1">
      <c r="A10204" s="13">
        <v>42231.27083330859</v>
      </c>
      <c r="B10204" s="12">
        <v>149.0</v>
      </c>
    </row>
    <row r="10205" ht="15.75" customHeight="1">
      <c r="A10205" s="13">
        <v>42231.281249975254</v>
      </c>
      <c r="B10205" s="12">
        <v>146.0</v>
      </c>
    </row>
    <row r="10206" ht="15.75" customHeight="1">
      <c r="A10206" s="13">
        <v>42231.29166664192</v>
      </c>
      <c r="B10206" s="12">
        <v>144.0</v>
      </c>
    </row>
    <row r="10207" ht="15.75" customHeight="1">
      <c r="A10207" s="13">
        <v>42231.30208330858</v>
      </c>
      <c r="B10207" s="12">
        <v>156.0</v>
      </c>
    </row>
    <row r="10208" ht="15.75" customHeight="1">
      <c r="A10208" s="13">
        <v>42231.31249997525</v>
      </c>
      <c r="B10208" s="12">
        <v>142.0</v>
      </c>
    </row>
    <row r="10209" ht="15.75" customHeight="1">
      <c r="A10209" s="13">
        <v>42231.32291664191</v>
      </c>
      <c r="B10209" s="12">
        <v>170.0</v>
      </c>
    </row>
    <row r="10210" ht="15.75" customHeight="1">
      <c r="A10210" s="13">
        <v>42231.333333308576</v>
      </c>
      <c r="B10210" s="12">
        <v>156.0</v>
      </c>
    </row>
    <row r="10211" ht="15.75" customHeight="1">
      <c r="A10211" s="13">
        <v>42231.34374997524</v>
      </c>
      <c r="B10211" s="12">
        <v>163.0</v>
      </c>
    </row>
    <row r="10212" ht="15.75" customHeight="1">
      <c r="A10212" s="13">
        <v>42231.354166641904</v>
      </c>
      <c r="B10212" s="12">
        <v>153.0</v>
      </c>
    </row>
    <row r="10213" ht="15.75" customHeight="1">
      <c r="A10213" s="13">
        <v>42231.36458330857</v>
      </c>
      <c r="B10213" s="12">
        <v>151.0</v>
      </c>
    </row>
    <row r="10214" ht="15.75" customHeight="1">
      <c r="A10214" s="13">
        <v>42231.37499997523</v>
      </c>
      <c r="B10214" s="12">
        <v>155.0</v>
      </c>
    </row>
    <row r="10215" ht="15.75" customHeight="1">
      <c r="A10215" s="13">
        <v>42231.3854166419</v>
      </c>
      <c r="B10215" s="12">
        <v>180.0</v>
      </c>
    </row>
    <row r="10216" ht="15.75" customHeight="1">
      <c r="A10216" s="13">
        <v>42231.39583330856</v>
      </c>
      <c r="B10216" s="12">
        <v>164.0</v>
      </c>
    </row>
    <row r="10217" ht="15.75" customHeight="1">
      <c r="A10217" s="13">
        <v>42231.406249975225</v>
      </c>
      <c r="B10217" s="12">
        <v>158.0</v>
      </c>
    </row>
    <row r="10218" ht="15.75" customHeight="1">
      <c r="A10218" s="13">
        <v>42231.41666664189</v>
      </c>
      <c r="B10218" s="12">
        <v>181.0</v>
      </c>
    </row>
    <row r="10219" ht="15.75" customHeight="1">
      <c r="A10219" s="13">
        <v>42231.427083308554</v>
      </c>
      <c r="B10219" s="12">
        <v>170.0</v>
      </c>
    </row>
    <row r="10220" ht="15.75" customHeight="1">
      <c r="A10220" s="13">
        <v>42231.43749997522</v>
      </c>
      <c r="B10220" s="12">
        <v>169.0</v>
      </c>
    </row>
    <row r="10221" ht="15.75" customHeight="1">
      <c r="A10221" s="13">
        <v>42231.44791664188</v>
      </c>
      <c r="B10221" s="12">
        <v>175.0</v>
      </c>
    </row>
    <row r="10222" ht="15.75" customHeight="1">
      <c r="A10222" s="13">
        <v>42231.45833330855</v>
      </c>
      <c r="B10222" s="12">
        <v>173.0</v>
      </c>
    </row>
    <row r="10223" ht="15.75" customHeight="1">
      <c r="A10223" s="13">
        <v>42231.46874997521</v>
      </c>
      <c r="B10223" s="12">
        <v>181.0</v>
      </c>
    </row>
    <row r="10224" ht="15.75" customHeight="1">
      <c r="A10224" s="13">
        <v>42231.479166641875</v>
      </c>
      <c r="B10224" s="12">
        <v>194.0</v>
      </c>
    </row>
    <row r="10225" ht="15.75" customHeight="1">
      <c r="A10225" s="13">
        <v>42231.48958330854</v>
      </c>
      <c r="B10225" s="12">
        <v>180.0</v>
      </c>
    </row>
    <row r="10226" ht="15.75" customHeight="1">
      <c r="A10226" s="13">
        <v>42231.4999999752</v>
      </c>
      <c r="B10226" s="12">
        <v>182.0</v>
      </c>
    </row>
    <row r="10227" ht="15.75" customHeight="1">
      <c r="A10227" s="13">
        <v>42231.51041664187</v>
      </c>
      <c r="B10227" s="12">
        <v>193.0</v>
      </c>
    </row>
    <row r="10228" ht="15.75" customHeight="1">
      <c r="A10228" s="13">
        <v>42231.52083330853</v>
      </c>
      <c r="B10228" s="12">
        <v>187.0</v>
      </c>
    </row>
    <row r="10229" ht="15.75" customHeight="1">
      <c r="A10229" s="13">
        <v>42231.531249975196</v>
      </c>
      <c r="B10229" s="12">
        <v>215.0</v>
      </c>
    </row>
    <row r="10230" ht="15.75" customHeight="1">
      <c r="A10230" s="13">
        <v>42231.54166664186</v>
      </c>
      <c r="B10230" s="12">
        <v>192.0</v>
      </c>
    </row>
    <row r="10231" ht="15.75" customHeight="1">
      <c r="A10231" s="13">
        <v>42231.552083308525</v>
      </c>
      <c r="B10231" s="12">
        <v>203.0</v>
      </c>
    </row>
    <row r="10232" ht="15.75" customHeight="1">
      <c r="A10232" s="13">
        <v>42231.56249997519</v>
      </c>
      <c r="B10232" s="12">
        <v>208.0</v>
      </c>
    </row>
    <row r="10233" ht="15.75" customHeight="1">
      <c r="A10233" s="13">
        <v>42231.57291664185</v>
      </c>
      <c r="B10233" s="12">
        <v>217.0</v>
      </c>
    </row>
    <row r="10234" ht="15.75" customHeight="1">
      <c r="A10234" s="13">
        <v>42231.58333330852</v>
      </c>
      <c r="B10234" s="12">
        <v>207.0</v>
      </c>
    </row>
    <row r="10235" ht="15.75" customHeight="1">
      <c r="A10235" s="13">
        <v>42231.59374997518</v>
      </c>
      <c r="B10235" s="12">
        <v>211.0</v>
      </c>
    </row>
    <row r="10236" ht="15.75" customHeight="1">
      <c r="A10236" s="13">
        <v>42231.604166641846</v>
      </c>
      <c r="B10236" s="12">
        <v>213.0</v>
      </c>
    </row>
    <row r="10237" ht="15.75" customHeight="1">
      <c r="A10237" s="13">
        <v>42231.61458330851</v>
      </c>
      <c r="B10237" s="12">
        <v>216.0</v>
      </c>
    </row>
    <row r="10238" ht="15.75" customHeight="1">
      <c r="A10238" s="13">
        <v>42231.624999975174</v>
      </c>
      <c r="B10238" s="12">
        <v>232.0</v>
      </c>
    </row>
    <row r="10239" ht="15.75" customHeight="1">
      <c r="A10239" s="13">
        <v>42231.63541664184</v>
      </c>
      <c r="B10239" s="12">
        <v>217.0</v>
      </c>
    </row>
    <row r="10240" ht="15.75" customHeight="1">
      <c r="A10240" s="13">
        <v>42231.6458333085</v>
      </c>
      <c r="B10240" s="12">
        <v>228.0</v>
      </c>
    </row>
    <row r="10241" ht="15.75" customHeight="1">
      <c r="A10241" s="13">
        <v>42231.65624997517</v>
      </c>
      <c r="B10241" s="12">
        <v>209.0</v>
      </c>
    </row>
    <row r="10242" ht="15.75" customHeight="1">
      <c r="A10242" s="13">
        <v>42231.66666664183</v>
      </c>
      <c r="B10242" s="12">
        <v>227.0</v>
      </c>
    </row>
    <row r="10243" ht="15.75" customHeight="1">
      <c r="A10243" s="13">
        <v>42231.677083308496</v>
      </c>
      <c r="B10243" s="12">
        <v>239.0</v>
      </c>
    </row>
    <row r="10244" ht="15.75" customHeight="1">
      <c r="A10244" s="13">
        <v>42231.68749997516</v>
      </c>
      <c r="B10244" s="12">
        <v>221.0</v>
      </c>
    </row>
    <row r="10245" ht="15.75" customHeight="1">
      <c r="A10245" s="13">
        <v>42231.697916641824</v>
      </c>
      <c r="B10245" s="12">
        <v>228.0</v>
      </c>
    </row>
    <row r="10246" ht="15.75" customHeight="1">
      <c r="A10246" s="13">
        <v>42231.70833330849</v>
      </c>
      <c r="B10246" s="12">
        <v>226.0</v>
      </c>
    </row>
    <row r="10247" ht="15.75" customHeight="1">
      <c r="A10247" s="13">
        <v>42231.71874997515</v>
      </c>
      <c r="B10247" s="12">
        <v>235.0</v>
      </c>
    </row>
    <row r="10248" ht="15.75" customHeight="1">
      <c r="A10248" s="13">
        <v>42231.72916664182</v>
      </c>
      <c r="B10248" s="12">
        <v>247.0</v>
      </c>
    </row>
    <row r="10249" ht="15.75" customHeight="1">
      <c r="A10249" s="13">
        <v>42231.73958330848</v>
      </c>
      <c r="B10249" s="12">
        <v>224.0</v>
      </c>
    </row>
    <row r="10250" ht="15.75" customHeight="1">
      <c r="A10250" s="13">
        <v>42231.749999975145</v>
      </c>
      <c r="B10250" s="12">
        <v>228.0</v>
      </c>
    </row>
    <row r="10251" ht="15.75" customHeight="1">
      <c r="A10251" s="13">
        <v>42231.76041664181</v>
      </c>
      <c r="B10251" s="12">
        <v>216.0</v>
      </c>
    </row>
    <row r="10252" ht="15.75" customHeight="1">
      <c r="A10252" s="13">
        <v>42231.770833308474</v>
      </c>
      <c r="B10252" s="12">
        <v>226.0</v>
      </c>
    </row>
    <row r="10253" ht="15.75" customHeight="1">
      <c r="A10253" s="13">
        <v>42231.78124997514</v>
      </c>
      <c r="B10253" s="12">
        <v>234.0</v>
      </c>
    </row>
    <row r="10254" ht="15.75" customHeight="1">
      <c r="A10254" s="13">
        <v>42231.7916666418</v>
      </c>
      <c r="B10254" s="12">
        <v>223.0</v>
      </c>
    </row>
    <row r="10255" ht="15.75" customHeight="1">
      <c r="A10255" s="13">
        <v>42231.80208330847</v>
      </c>
      <c r="B10255" s="12">
        <v>218.0</v>
      </c>
    </row>
    <row r="10256" ht="15.75" customHeight="1">
      <c r="A10256" s="13">
        <v>42231.81249997513</v>
      </c>
      <c r="B10256" s="12">
        <v>207.0</v>
      </c>
    </row>
    <row r="10257" ht="15.75" customHeight="1">
      <c r="A10257" s="13">
        <v>42231.822916641795</v>
      </c>
      <c r="B10257" s="12">
        <v>220.0</v>
      </c>
    </row>
    <row r="10258" ht="15.75" customHeight="1">
      <c r="A10258" s="13">
        <v>42231.83333330846</v>
      </c>
      <c r="B10258" s="12">
        <v>196.0</v>
      </c>
    </row>
    <row r="10259" ht="15.75" customHeight="1">
      <c r="A10259" s="13">
        <v>42231.84374997512</v>
      </c>
      <c r="B10259" s="12">
        <v>208.0</v>
      </c>
    </row>
    <row r="10260" ht="15.75" customHeight="1">
      <c r="A10260" s="13">
        <v>42231.85416664179</v>
      </c>
      <c r="B10260" s="12">
        <v>192.0</v>
      </c>
    </row>
    <row r="10261" ht="15.75" customHeight="1">
      <c r="A10261" s="13">
        <v>42231.86458330845</v>
      </c>
      <c r="B10261" s="12">
        <v>188.0</v>
      </c>
    </row>
    <row r="10262" ht="15.75" customHeight="1">
      <c r="A10262" s="13">
        <v>42231.874999975116</v>
      </c>
      <c r="B10262" s="12">
        <v>201.0</v>
      </c>
    </row>
    <row r="10263" ht="15.75" customHeight="1">
      <c r="A10263" s="13">
        <v>42231.88541664178</v>
      </c>
      <c r="B10263" s="12">
        <v>192.0</v>
      </c>
    </row>
    <row r="10264" ht="15.75" customHeight="1">
      <c r="A10264" s="13">
        <v>42231.895833308445</v>
      </c>
      <c r="B10264" s="12">
        <v>187.0</v>
      </c>
    </row>
    <row r="10265" ht="15.75" customHeight="1">
      <c r="A10265" s="13">
        <v>42231.90624997511</v>
      </c>
      <c r="B10265" s="12">
        <v>180.0</v>
      </c>
    </row>
    <row r="10266" ht="15.75" customHeight="1">
      <c r="A10266" s="13">
        <v>42231.91666664177</v>
      </c>
      <c r="B10266" s="12">
        <v>194.0</v>
      </c>
    </row>
    <row r="10267" ht="15.75" customHeight="1">
      <c r="A10267" s="13">
        <v>42231.92708330844</v>
      </c>
      <c r="B10267" s="12">
        <v>192.0</v>
      </c>
    </row>
    <row r="10268" ht="15.75" customHeight="1">
      <c r="A10268" s="13">
        <v>42231.9374999751</v>
      </c>
      <c r="B10268" s="12">
        <v>180.0</v>
      </c>
    </row>
    <row r="10269" ht="15.75" customHeight="1">
      <c r="A10269" s="13">
        <v>42231.947916641766</v>
      </c>
      <c r="B10269" s="12">
        <v>180.0</v>
      </c>
    </row>
    <row r="10270" ht="15.75" customHeight="1">
      <c r="A10270" s="13">
        <v>42231.95833330843</v>
      </c>
      <c r="B10270" s="12">
        <v>177.0</v>
      </c>
    </row>
    <row r="10271" ht="15.75" customHeight="1">
      <c r="A10271" s="13">
        <v>42231.968749975094</v>
      </c>
      <c r="B10271" s="12">
        <v>187.0</v>
      </c>
    </row>
    <row r="10272" ht="15.75" customHeight="1">
      <c r="A10272" s="13">
        <v>42231.97916664176</v>
      </c>
      <c r="B10272" s="12">
        <v>176.0</v>
      </c>
    </row>
    <row r="10273" ht="15.75" customHeight="1">
      <c r="A10273" s="13">
        <v>42231.98958330842</v>
      </c>
      <c r="B10273" s="12">
        <v>172.0</v>
      </c>
    </row>
    <row r="10274" ht="15.75" customHeight="1">
      <c r="A10274" s="13">
        <v>42231.99999997509</v>
      </c>
      <c r="B10274" s="12">
        <v>174.0</v>
      </c>
    </row>
    <row r="10275" ht="15.75" customHeight="1">
      <c r="A10275" s="13">
        <v>42232.01041664175</v>
      </c>
      <c r="B10275" s="12">
        <v>167.0</v>
      </c>
    </row>
    <row r="10276" ht="15.75" customHeight="1">
      <c r="A10276" s="13">
        <v>42232.020833308416</v>
      </c>
      <c r="B10276" s="12">
        <v>196.0</v>
      </c>
    </row>
    <row r="10277" ht="15.75" customHeight="1">
      <c r="A10277" s="13">
        <v>42232.03124997508</v>
      </c>
      <c r="B10277" s="12">
        <v>166.0</v>
      </c>
    </row>
    <row r="10278" ht="15.75" customHeight="1">
      <c r="A10278" s="13">
        <v>42232.041666641744</v>
      </c>
      <c r="B10278" s="12">
        <v>173.0</v>
      </c>
    </row>
    <row r="10279" ht="15.75" customHeight="1">
      <c r="A10279" s="13">
        <v>42232.05208330841</v>
      </c>
      <c r="B10279" s="12">
        <v>161.0</v>
      </c>
    </row>
    <row r="10280" ht="15.75" customHeight="1">
      <c r="A10280" s="13">
        <v>42232.06249997507</v>
      </c>
      <c r="B10280" s="12">
        <v>165.0</v>
      </c>
    </row>
    <row r="10281" ht="15.75" customHeight="1">
      <c r="A10281" s="13">
        <v>42232.07291664174</v>
      </c>
      <c r="B10281" s="12">
        <v>178.0</v>
      </c>
    </row>
    <row r="10282" ht="15.75" customHeight="1">
      <c r="A10282" s="13">
        <v>42232.0833333084</v>
      </c>
      <c r="B10282" s="12">
        <v>167.0</v>
      </c>
    </row>
    <row r="10283" ht="15.75" customHeight="1">
      <c r="A10283" s="13">
        <v>42232.093749975065</v>
      </c>
      <c r="B10283" s="12">
        <v>174.0</v>
      </c>
    </row>
    <row r="10284" ht="15.75" customHeight="1">
      <c r="A10284" s="13">
        <v>42232.10416664173</v>
      </c>
      <c r="B10284" s="12">
        <v>160.0</v>
      </c>
    </row>
    <row r="10285" ht="15.75" customHeight="1">
      <c r="A10285" s="13">
        <v>42232.114583308394</v>
      </c>
      <c r="B10285" s="12">
        <v>158.0</v>
      </c>
    </row>
    <row r="10286" ht="15.75" customHeight="1">
      <c r="A10286" s="13">
        <v>42232.12499997506</v>
      </c>
      <c r="B10286" s="12">
        <v>167.0</v>
      </c>
    </row>
    <row r="10287" ht="15.75" customHeight="1">
      <c r="A10287" s="13">
        <v>42232.13541664172</v>
      </c>
      <c r="B10287" s="12">
        <v>170.0</v>
      </c>
    </row>
    <row r="10288" ht="15.75" customHeight="1">
      <c r="A10288" s="13">
        <v>42232.14583330839</v>
      </c>
      <c r="B10288" s="12">
        <v>158.0</v>
      </c>
    </row>
    <row r="10289" ht="15.75" customHeight="1">
      <c r="A10289" s="13">
        <v>42232.15624997505</v>
      </c>
      <c r="B10289" s="12">
        <v>161.0</v>
      </c>
    </row>
    <row r="10290" ht="15.75" customHeight="1">
      <c r="A10290" s="13">
        <v>42232.166666641715</v>
      </c>
      <c r="B10290" s="12">
        <v>159.0</v>
      </c>
    </row>
    <row r="10291" ht="15.75" customHeight="1">
      <c r="A10291" s="13">
        <v>42232.17708330838</v>
      </c>
      <c r="B10291" s="12">
        <v>163.0</v>
      </c>
    </row>
    <row r="10292" ht="15.75" customHeight="1">
      <c r="A10292" s="13">
        <v>42232.18749997504</v>
      </c>
      <c r="B10292" s="12">
        <v>170.0</v>
      </c>
    </row>
    <row r="10293" ht="15.75" customHeight="1">
      <c r="A10293" s="13">
        <v>42232.19791664171</v>
      </c>
      <c r="B10293" s="12">
        <v>157.0</v>
      </c>
    </row>
    <row r="10294" ht="15.75" customHeight="1">
      <c r="A10294" s="13">
        <v>42232.20833330837</v>
      </c>
      <c r="B10294" s="12">
        <v>155.0</v>
      </c>
    </row>
    <row r="10295" ht="15.75" customHeight="1">
      <c r="A10295" s="13">
        <v>42232.218749975036</v>
      </c>
      <c r="B10295" s="12">
        <v>156.0</v>
      </c>
    </row>
    <row r="10296" ht="15.75" customHeight="1">
      <c r="A10296" s="13">
        <v>42232.2291666417</v>
      </c>
      <c r="B10296" s="12">
        <v>150.0</v>
      </c>
    </row>
    <row r="10297" ht="15.75" customHeight="1">
      <c r="A10297" s="13">
        <v>42232.239583308365</v>
      </c>
      <c r="B10297" s="12">
        <v>177.0</v>
      </c>
    </row>
    <row r="10298" ht="15.75" customHeight="1">
      <c r="A10298" s="13">
        <v>42232.24999997503</v>
      </c>
      <c r="B10298" s="12">
        <v>158.0</v>
      </c>
    </row>
    <row r="10299" ht="15.75" customHeight="1">
      <c r="A10299" s="13">
        <v>42232.26041664169</v>
      </c>
      <c r="B10299" s="12">
        <v>158.0</v>
      </c>
    </row>
    <row r="10300" ht="15.75" customHeight="1">
      <c r="A10300" s="13">
        <v>42232.27083330836</v>
      </c>
      <c r="B10300" s="12">
        <v>171.0</v>
      </c>
    </row>
    <row r="10301" ht="15.75" customHeight="1">
      <c r="A10301" s="13">
        <v>42232.28124997502</v>
      </c>
      <c r="B10301" s="12">
        <v>172.0</v>
      </c>
    </row>
    <row r="10302" ht="15.75" customHeight="1">
      <c r="A10302" s="13">
        <v>42232.291666641686</v>
      </c>
      <c r="B10302" s="12">
        <v>178.0</v>
      </c>
    </row>
    <row r="10303" ht="15.75" customHeight="1">
      <c r="A10303" s="13">
        <v>42232.30208330835</v>
      </c>
      <c r="B10303" s="12">
        <v>195.0</v>
      </c>
    </row>
    <row r="10304" ht="15.75" customHeight="1">
      <c r="A10304" s="13">
        <v>42232.312499975014</v>
      </c>
      <c r="B10304" s="12">
        <v>169.0</v>
      </c>
    </row>
    <row r="10305" ht="15.75" customHeight="1">
      <c r="A10305" s="13">
        <v>42232.32291664168</v>
      </c>
      <c r="B10305" s="12">
        <v>170.0</v>
      </c>
    </row>
    <row r="10306" ht="15.75" customHeight="1">
      <c r="A10306" s="13">
        <v>42232.33333330834</v>
      </c>
      <c r="B10306" s="12">
        <v>168.0</v>
      </c>
    </row>
    <row r="10307" ht="15.75" customHeight="1">
      <c r="A10307" s="13">
        <v>42232.34374997501</v>
      </c>
      <c r="B10307" s="12">
        <v>172.0</v>
      </c>
    </row>
    <row r="10308" ht="15.75" customHeight="1">
      <c r="A10308" s="13">
        <v>42232.35416664167</v>
      </c>
      <c r="B10308" s="12">
        <v>176.0</v>
      </c>
    </row>
    <row r="10309" ht="15.75" customHeight="1">
      <c r="A10309" s="13">
        <v>42232.364583308336</v>
      </c>
      <c r="B10309" s="12">
        <v>170.0</v>
      </c>
    </row>
    <row r="10310" ht="15.75" customHeight="1">
      <c r="A10310" s="13">
        <v>42232.374999975</v>
      </c>
      <c r="B10310" s="12">
        <v>174.0</v>
      </c>
    </row>
    <row r="10311" ht="15.75" customHeight="1">
      <c r="A10311" s="13">
        <v>42232.385416641664</v>
      </c>
      <c r="B10311" s="12">
        <v>184.0</v>
      </c>
    </row>
    <row r="10312" ht="15.75" customHeight="1">
      <c r="A10312" s="13">
        <v>42232.39583330833</v>
      </c>
      <c r="B10312" s="12">
        <v>191.0</v>
      </c>
    </row>
    <row r="10313" ht="15.75" customHeight="1">
      <c r="A10313" s="13">
        <v>42232.40624997499</v>
      </c>
      <c r="B10313" s="12">
        <v>176.0</v>
      </c>
    </row>
    <row r="10314" ht="15.75" customHeight="1">
      <c r="A10314" s="13">
        <v>42232.41666664166</v>
      </c>
      <c r="B10314" s="12">
        <v>184.0</v>
      </c>
    </row>
    <row r="10315" ht="15.75" customHeight="1">
      <c r="A10315" s="13">
        <v>42232.42708330832</v>
      </c>
      <c r="B10315" s="12">
        <v>186.0</v>
      </c>
    </row>
    <row r="10316" ht="15.75" customHeight="1">
      <c r="A10316" s="13">
        <v>42232.437499974985</v>
      </c>
      <c r="B10316" s="12">
        <v>207.0</v>
      </c>
    </row>
    <row r="10317" ht="15.75" customHeight="1">
      <c r="A10317" s="13">
        <v>42232.44791664165</v>
      </c>
      <c r="B10317" s="12">
        <v>204.0</v>
      </c>
    </row>
    <row r="10318" ht="15.75" customHeight="1">
      <c r="A10318" s="13">
        <v>42232.458333308314</v>
      </c>
      <c r="B10318" s="12">
        <v>199.0</v>
      </c>
    </row>
    <row r="10319" ht="15.75" customHeight="1">
      <c r="A10319" s="13">
        <v>42232.46874997498</v>
      </c>
      <c r="B10319" s="12">
        <v>198.0</v>
      </c>
    </row>
    <row r="10320" ht="15.75" customHeight="1">
      <c r="A10320" s="13">
        <v>42232.47916664164</v>
      </c>
      <c r="B10320" s="12">
        <v>200.0</v>
      </c>
    </row>
    <row r="10321" ht="15.75" customHeight="1">
      <c r="A10321" s="13">
        <v>42232.48958330831</v>
      </c>
      <c r="B10321" s="12">
        <v>225.0</v>
      </c>
    </row>
    <row r="10322" ht="15.75" customHeight="1">
      <c r="A10322" s="13">
        <v>42232.49999997497</v>
      </c>
      <c r="B10322" s="12">
        <v>212.0</v>
      </c>
    </row>
    <row r="10323" ht="15.75" customHeight="1">
      <c r="A10323" s="13">
        <v>42232.510416641635</v>
      </c>
      <c r="B10323" s="12">
        <v>219.0</v>
      </c>
    </row>
    <row r="10324" ht="15.75" customHeight="1">
      <c r="A10324" s="13">
        <v>42232.5208333083</v>
      </c>
      <c r="B10324" s="12">
        <v>216.0</v>
      </c>
    </row>
    <row r="10325" ht="15.75" customHeight="1">
      <c r="A10325" s="13">
        <v>42232.53124997496</v>
      </c>
      <c r="B10325" s="12">
        <v>229.0</v>
      </c>
    </row>
    <row r="10326" ht="15.75" customHeight="1">
      <c r="A10326" s="13">
        <v>42232.54166664163</v>
      </c>
      <c r="B10326" s="12">
        <v>236.0</v>
      </c>
    </row>
    <row r="10327" ht="15.75" customHeight="1">
      <c r="A10327" s="13">
        <v>42232.55208330829</v>
      </c>
      <c r="B10327" s="12">
        <v>241.0</v>
      </c>
    </row>
    <row r="10328" ht="15.75" customHeight="1">
      <c r="A10328" s="13">
        <v>42232.562499974956</v>
      </c>
      <c r="B10328" s="12">
        <v>230.0</v>
      </c>
    </row>
    <row r="10329" ht="15.75" customHeight="1">
      <c r="A10329" s="13">
        <v>42232.57291664162</v>
      </c>
      <c r="B10329" s="12">
        <v>233.0</v>
      </c>
    </row>
    <row r="10330" ht="15.75" customHeight="1">
      <c r="A10330" s="13">
        <v>42232.583333308285</v>
      </c>
      <c r="B10330" s="12">
        <v>247.0</v>
      </c>
    </row>
    <row r="10331" ht="15.75" customHeight="1">
      <c r="A10331" s="13">
        <v>42232.59374997495</v>
      </c>
      <c r="B10331" s="12">
        <v>261.0</v>
      </c>
    </row>
    <row r="10332" ht="15.75" customHeight="1">
      <c r="A10332" s="13">
        <v>42232.60416664161</v>
      </c>
      <c r="B10332" s="12">
        <v>244.0</v>
      </c>
    </row>
    <row r="10333" ht="15.75" customHeight="1">
      <c r="A10333" s="13">
        <v>42232.61458330828</v>
      </c>
      <c r="B10333" s="12">
        <v>244.0</v>
      </c>
    </row>
    <row r="10334" ht="15.75" customHeight="1">
      <c r="A10334" s="13">
        <v>42232.62499997494</v>
      </c>
      <c r="B10334" s="12">
        <v>252.0</v>
      </c>
    </row>
    <row r="10335" ht="15.75" customHeight="1">
      <c r="A10335" s="13">
        <v>42232.635416641606</v>
      </c>
      <c r="B10335" s="12">
        <v>249.0</v>
      </c>
    </row>
    <row r="10336" ht="15.75" customHeight="1">
      <c r="A10336" s="13">
        <v>42232.64583330827</v>
      </c>
      <c r="B10336" s="12">
        <v>267.0</v>
      </c>
    </row>
    <row r="10337" ht="15.75" customHeight="1">
      <c r="A10337" s="13">
        <v>42232.656249974934</v>
      </c>
      <c r="B10337" s="12">
        <v>261.0</v>
      </c>
    </row>
    <row r="10338" ht="15.75" customHeight="1">
      <c r="A10338" s="13">
        <v>42232.6666666416</v>
      </c>
      <c r="B10338" s="12">
        <v>253.0</v>
      </c>
    </row>
    <row r="10339" ht="15.75" customHeight="1">
      <c r="A10339" s="13">
        <v>42232.67708330826</v>
      </c>
      <c r="B10339" s="12">
        <v>251.0</v>
      </c>
    </row>
    <row r="10340" ht="15.75" customHeight="1">
      <c r="A10340" s="13">
        <v>42232.68749997493</v>
      </c>
      <c r="B10340" s="12">
        <v>265.0</v>
      </c>
    </row>
    <row r="10341" ht="15.75" customHeight="1">
      <c r="A10341" s="13">
        <v>42232.69791664159</v>
      </c>
      <c r="B10341" s="12">
        <v>259.0</v>
      </c>
    </row>
    <row r="10342" ht="15.75" customHeight="1">
      <c r="A10342" s="13">
        <v>42232.708333308256</v>
      </c>
      <c r="B10342" s="12">
        <v>259.0</v>
      </c>
    </row>
    <row r="10343" ht="15.75" customHeight="1">
      <c r="A10343" s="13">
        <v>42232.71874997492</v>
      </c>
      <c r="B10343" s="12">
        <v>256.0</v>
      </c>
    </row>
    <row r="10344" ht="15.75" customHeight="1">
      <c r="A10344" s="13">
        <v>42232.729166641584</v>
      </c>
      <c r="B10344" s="12">
        <v>250.0</v>
      </c>
    </row>
    <row r="10345" ht="15.75" customHeight="1">
      <c r="A10345" s="13">
        <v>42232.73958330825</v>
      </c>
      <c r="B10345" s="12">
        <v>269.0</v>
      </c>
    </row>
    <row r="10346" ht="15.75" customHeight="1">
      <c r="A10346" s="13">
        <v>42232.74999997491</v>
      </c>
      <c r="B10346" s="12">
        <v>245.0</v>
      </c>
    </row>
    <row r="10347" ht="15.75" customHeight="1">
      <c r="A10347" s="13">
        <v>42232.76041664158</v>
      </c>
      <c r="B10347" s="12">
        <v>248.0</v>
      </c>
    </row>
    <row r="10348" ht="15.75" customHeight="1">
      <c r="A10348" s="13">
        <v>42232.77083330824</v>
      </c>
      <c r="B10348" s="12">
        <v>252.0</v>
      </c>
    </row>
    <row r="10349" ht="15.75" customHeight="1">
      <c r="A10349" s="13">
        <v>42232.781249974905</v>
      </c>
      <c r="B10349" s="12">
        <v>255.0</v>
      </c>
    </row>
    <row r="10350" ht="15.75" customHeight="1">
      <c r="A10350" s="13">
        <v>42232.79166664157</v>
      </c>
      <c r="B10350" s="12">
        <v>258.0</v>
      </c>
    </row>
    <row r="10351" ht="15.75" customHeight="1">
      <c r="A10351" s="13">
        <v>42232.802083308234</v>
      </c>
      <c r="B10351" s="12">
        <v>240.0</v>
      </c>
    </row>
    <row r="10352" ht="15.75" customHeight="1">
      <c r="A10352" s="13">
        <v>42232.8124999749</v>
      </c>
      <c r="B10352" s="12">
        <v>236.0</v>
      </c>
    </row>
    <row r="10353" ht="15.75" customHeight="1">
      <c r="A10353" s="13">
        <v>42232.82291664156</v>
      </c>
      <c r="B10353" s="12">
        <v>225.0</v>
      </c>
    </row>
    <row r="10354" ht="15.75" customHeight="1">
      <c r="A10354" s="13">
        <v>42232.83333330823</v>
      </c>
      <c r="B10354" s="12">
        <v>223.0</v>
      </c>
    </row>
    <row r="10355" ht="15.75" customHeight="1">
      <c r="A10355" s="13">
        <v>42232.84374997489</v>
      </c>
      <c r="B10355" s="12">
        <v>231.0</v>
      </c>
    </row>
    <row r="10356" ht="15.75" customHeight="1">
      <c r="A10356" s="13">
        <v>42232.854166641555</v>
      </c>
      <c r="B10356" s="12">
        <v>216.0</v>
      </c>
    </row>
    <row r="10357" ht="15.75" customHeight="1">
      <c r="A10357" s="13">
        <v>42232.86458330822</v>
      </c>
      <c r="B10357" s="12">
        <v>211.0</v>
      </c>
    </row>
    <row r="10358" ht="15.75" customHeight="1">
      <c r="A10358" s="13">
        <v>42232.87499997488</v>
      </c>
      <c r="B10358" s="12">
        <v>206.0</v>
      </c>
    </row>
    <row r="10359" ht="15.75" customHeight="1">
      <c r="A10359" s="13">
        <v>42232.88541664155</v>
      </c>
      <c r="B10359" s="12">
        <v>210.0</v>
      </c>
    </row>
    <row r="10360" ht="15.75" customHeight="1">
      <c r="A10360" s="13">
        <v>42232.89583330821</v>
      </c>
      <c r="B10360" s="12">
        <v>207.0</v>
      </c>
    </row>
    <row r="10361" ht="15.75" customHeight="1">
      <c r="A10361" s="13">
        <v>42232.906249974876</v>
      </c>
      <c r="B10361" s="12">
        <v>192.0</v>
      </c>
    </row>
    <row r="10362" ht="15.75" customHeight="1">
      <c r="A10362" s="13">
        <v>42232.91666664154</v>
      </c>
      <c r="B10362" s="12">
        <v>191.0</v>
      </c>
    </row>
    <row r="10363" ht="15.75" customHeight="1">
      <c r="A10363" s="13">
        <v>42232.927083308205</v>
      </c>
      <c r="B10363" s="12">
        <v>185.0</v>
      </c>
    </row>
    <row r="10364" ht="15.75" customHeight="1">
      <c r="A10364" s="13">
        <v>42232.93749997487</v>
      </c>
      <c r="B10364" s="12">
        <v>211.0</v>
      </c>
    </row>
    <row r="10365" ht="15.75" customHeight="1">
      <c r="A10365" s="13">
        <v>42232.94791664153</v>
      </c>
      <c r="B10365" s="12">
        <v>188.0</v>
      </c>
    </row>
    <row r="10366" ht="15.75" customHeight="1">
      <c r="A10366" s="13">
        <v>42232.9583333082</v>
      </c>
      <c r="B10366" s="12">
        <v>199.0</v>
      </c>
    </row>
    <row r="10367" ht="15.75" customHeight="1">
      <c r="A10367" s="13">
        <v>42232.96874997486</v>
      </c>
      <c r="B10367" s="12">
        <v>181.0</v>
      </c>
    </row>
    <row r="10368" ht="15.75" customHeight="1">
      <c r="A10368" s="13">
        <v>42232.979166641526</v>
      </c>
      <c r="B10368" s="12">
        <v>197.0</v>
      </c>
    </row>
    <row r="10369" ht="15.75" customHeight="1">
      <c r="A10369" s="13">
        <v>42232.98958330819</v>
      </c>
      <c r="B10369" s="12">
        <v>191.0</v>
      </c>
    </row>
    <row r="10370" ht="15.75" customHeight="1">
      <c r="A10370" s="13">
        <v>42232.999999974854</v>
      </c>
      <c r="B10370" s="12">
        <v>183.0</v>
      </c>
    </row>
    <row r="10371" ht="15.75" customHeight="1">
      <c r="A10371" s="13">
        <v>42233.01041664152</v>
      </c>
      <c r="B10371" s="12">
        <v>187.0</v>
      </c>
    </row>
    <row r="10372" ht="15.75" customHeight="1">
      <c r="A10372" s="13">
        <v>42233.02083330818</v>
      </c>
      <c r="B10372" s="12">
        <v>183.0</v>
      </c>
    </row>
    <row r="10373" ht="15.75" customHeight="1">
      <c r="A10373" s="13">
        <v>42233.03124997485</v>
      </c>
      <c r="B10373" s="12">
        <v>196.0</v>
      </c>
    </row>
    <row r="10374" ht="15.75" customHeight="1">
      <c r="A10374" s="13">
        <v>42233.04166664151</v>
      </c>
      <c r="B10374" s="12">
        <v>174.0</v>
      </c>
    </row>
    <row r="10375" ht="15.75" customHeight="1">
      <c r="A10375" s="13">
        <v>42233.052083308175</v>
      </c>
      <c r="B10375" s="12">
        <v>178.0</v>
      </c>
    </row>
    <row r="10376" ht="15.75" customHeight="1">
      <c r="A10376" s="13">
        <v>42233.06249997484</v>
      </c>
      <c r="B10376" s="12">
        <v>166.0</v>
      </c>
    </row>
    <row r="10377" ht="15.75" customHeight="1">
      <c r="A10377" s="13">
        <v>42233.072916641504</v>
      </c>
      <c r="B10377" s="12">
        <v>180.0</v>
      </c>
    </row>
    <row r="10378" ht="15.75" customHeight="1">
      <c r="A10378" s="13">
        <v>42233.08333330817</v>
      </c>
      <c r="B10378" s="12">
        <v>186.0</v>
      </c>
    </row>
    <row r="10379" ht="15.75" customHeight="1">
      <c r="A10379" s="13">
        <v>42233.09374997483</v>
      </c>
      <c r="B10379" s="12">
        <v>174.0</v>
      </c>
    </row>
    <row r="10380" ht="15.75" customHeight="1">
      <c r="A10380" s="13">
        <v>42233.1041666415</v>
      </c>
      <c r="B10380" s="12">
        <v>180.0</v>
      </c>
    </row>
    <row r="10381" ht="15.75" customHeight="1">
      <c r="A10381" s="13">
        <v>42233.11458330816</v>
      </c>
      <c r="B10381" s="12">
        <v>170.0</v>
      </c>
    </row>
    <row r="10382" ht="15.75" customHeight="1">
      <c r="A10382" s="13">
        <v>42233.124999974825</v>
      </c>
      <c r="B10382" s="12">
        <v>192.0</v>
      </c>
    </row>
    <row r="10383" ht="15.75" customHeight="1">
      <c r="A10383" s="13">
        <v>42233.13541664149</v>
      </c>
      <c r="B10383" s="12">
        <v>188.0</v>
      </c>
    </row>
    <row r="10384" ht="15.75" customHeight="1">
      <c r="A10384" s="13">
        <v>42233.145833308154</v>
      </c>
      <c r="B10384" s="12">
        <v>173.0</v>
      </c>
    </row>
    <row r="10385" ht="15.75" customHeight="1">
      <c r="A10385" s="13">
        <v>42233.15624997482</v>
      </c>
      <c r="B10385" s="12">
        <v>182.0</v>
      </c>
    </row>
    <row r="10386" ht="15.75" customHeight="1">
      <c r="A10386" s="13">
        <v>42233.16666664148</v>
      </c>
      <c r="B10386" s="12">
        <v>173.0</v>
      </c>
    </row>
    <row r="10387" ht="15.75" customHeight="1">
      <c r="A10387" s="13">
        <v>42233.17708330815</v>
      </c>
      <c r="B10387" s="12">
        <v>184.0</v>
      </c>
    </row>
    <row r="10388" ht="15.75" customHeight="1">
      <c r="A10388" s="13">
        <v>42233.18749997481</v>
      </c>
      <c r="B10388" s="12">
        <v>188.0</v>
      </c>
    </row>
    <row r="10389" ht="15.75" customHeight="1">
      <c r="A10389" s="13">
        <v>42233.197916641475</v>
      </c>
      <c r="B10389" s="12">
        <v>175.0</v>
      </c>
    </row>
    <row r="10390" ht="15.75" customHeight="1">
      <c r="A10390" s="13">
        <v>42233.20833330814</v>
      </c>
      <c r="B10390" s="12">
        <v>178.0</v>
      </c>
    </row>
    <row r="10391" ht="15.75" customHeight="1">
      <c r="A10391" s="13">
        <v>42233.2187499748</v>
      </c>
      <c r="B10391" s="12">
        <v>164.0</v>
      </c>
    </row>
    <row r="10392" ht="15.75" customHeight="1">
      <c r="A10392" s="13">
        <v>42233.22916664147</v>
      </c>
      <c r="B10392" s="12">
        <v>176.0</v>
      </c>
    </row>
    <row r="10393" ht="15.75" customHeight="1">
      <c r="A10393" s="13">
        <v>42233.23958330813</v>
      </c>
      <c r="B10393" s="12">
        <v>168.0</v>
      </c>
    </row>
    <row r="10394" ht="15.75" customHeight="1">
      <c r="A10394" s="13">
        <v>42233.249999974796</v>
      </c>
      <c r="B10394" s="12">
        <v>159.0</v>
      </c>
    </row>
    <row r="10395" ht="15.75" customHeight="1">
      <c r="A10395" s="13">
        <v>42233.26041664146</v>
      </c>
      <c r="B10395" s="12">
        <v>160.0</v>
      </c>
    </row>
    <row r="10396" ht="15.75" customHeight="1">
      <c r="A10396" s="13">
        <v>42233.270833308125</v>
      </c>
      <c r="B10396" s="12">
        <v>160.0</v>
      </c>
    </row>
    <row r="10397" ht="15.75" customHeight="1">
      <c r="A10397" s="13">
        <v>42233.28124997479</v>
      </c>
      <c r="B10397" s="12">
        <v>185.0</v>
      </c>
    </row>
    <row r="10398" ht="15.75" customHeight="1">
      <c r="A10398" s="13">
        <v>42233.29166664145</v>
      </c>
      <c r="B10398" s="12">
        <v>160.0</v>
      </c>
    </row>
    <row r="10399" ht="15.75" customHeight="1">
      <c r="A10399" s="13">
        <v>42233.30208330812</v>
      </c>
      <c r="B10399" s="12">
        <v>167.0</v>
      </c>
    </row>
    <row r="10400" ht="15.75" customHeight="1">
      <c r="A10400" s="13">
        <v>42233.31249997478</v>
      </c>
      <c r="B10400" s="12">
        <v>169.0</v>
      </c>
    </row>
    <row r="10401" ht="15.75" customHeight="1">
      <c r="A10401" s="13">
        <v>42233.322916641446</v>
      </c>
      <c r="B10401" s="12">
        <v>174.0</v>
      </c>
    </row>
    <row r="10402" ht="15.75" customHeight="1">
      <c r="A10402" s="13">
        <v>42233.33333330811</v>
      </c>
      <c r="B10402" s="12">
        <v>183.0</v>
      </c>
    </row>
    <row r="10403" ht="15.75" customHeight="1">
      <c r="A10403" s="13">
        <v>42233.343749974774</v>
      </c>
      <c r="B10403" s="12">
        <v>186.0</v>
      </c>
    </row>
    <row r="10404" ht="15.75" customHeight="1">
      <c r="A10404" s="13">
        <v>42233.35416664144</v>
      </c>
      <c r="B10404" s="12">
        <v>180.0</v>
      </c>
    </row>
    <row r="10405" ht="15.75" customHeight="1">
      <c r="A10405" s="13">
        <v>42233.3645833081</v>
      </c>
      <c r="B10405" s="12">
        <v>185.0</v>
      </c>
    </row>
    <row r="10406" ht="15.75" customHeight="1">
      <c r="A10406" s="13">
        <v>42233.37499997477</v>
      </c>
      <c r="B10406" s="12">
        <v>208.0</v>
      </c>
    </row>
    <row r="10407" ht="15.75" customHeight="1">
      <c r="A10407" s="13">
        <v>42233.38541664143</v>
      </c>
      <c r="B10407" s="12">
        <v>200.0</v>
      </c>
    </row>
    <row r="10408" ht="15.75" customHeight="1">
      <c r="A10408" s="13">
        <v>42233.395833308095</v>
      </c>
      <c r="B10408" s="12">
        <v>198.0</v>
      </c>
    </row>
    <row r="10409" ht="15.75" customHeight="1">
      <c r="A10409" s="13">
        <v>42233.40624997476</v>
      </c>
      <c r="B10409" s="12">
        <v>201.0</v>
      </c>
    </row>
    <row r="10410" ht="15.75" customHeight="1">
      <c r="A10410" s="13">
        <v>42233.416666641424</v>
      </c>
      <c r="B10410" s="12">
        <v>207.0</v>
      </c>
    </row>
    <row r="10411" ht="15.75" customHeight="1">
      <c r="A10411" s="13">
        <v>42233.42708330809</v>
      </c>
      <c r="B10411" s="12">
        <v>216.0</v>
      </c>
    </row>
    <row r="10412" ht="15.75" customHeight="1">
      <c r="A10412" s="13">
        <v>42233.43749997475</v>
      </c>
      <c r="B10412" s="12">
        <v>226.0</v>
      </c>
    </row>
    <row r="10413" ht="15.75" customHeight="1">
      <c r="A10413" s="13">
        <v>42233.44791664142</v>
      </c>
      <c r="B10413" s="12">
        <v>219.0</v>
      </c>
    </row>
    <row r="10414" ht="15.75" customHeight="1">
      <c r="A10414" s="13">
        <v>42233.45833330808</v>
      </c>
      <c r="B10414" s="12">
        <v>231.0</v>
      </c>
    </row>
    <row r="10415" ht="15.75" customHeight="1">
      <c r="A10415" s="13">
        <v>42233.468749974745</v>
      </c>
      <c r="B10415" s="12">
        <v>231.0</v>
      </c>
    </row>
    <row r="10416" ht="15.75" customHeight="1">
      <c r="A10416" s="13">
        <v>42233.47916664141</v>
      </c>
      <c r="B10416" s="12">
        <v>253.0</v>
      </c>
    </row>
    <row r="10417" ht="15.75" customHeight="1">
      <c r="A10417" s="13">
        <v>42233.48958330807</v>
      </c>
      <c r="B10417" s="12">
        <v>233.0</v>
      </c>
    </row>
    <row r="10418" ht="15.75" customHeight="1">
      <c r="A10418" s="13">
        <v>42233.49999997474</v>
      </c>
      <c r="B10418" s="12">
        <v>258.0</v>
      </c>
    </row>
    <row r="10419" ht="15.75" customHeight="1">
      <c r="A10419" s="13">
        <v>42233.5104166414</v>
      </c>
      <c r="B10419" s="12">
        <v>246.0</v>
      </c>
    </row>
    <row r="10420" ht="15.75" customHeight="1">
      <c r="A10420" s="13">
        <v>42233.520833308066</v>
      </c>
      <c r="B10420" s="12">
        <v>251.0</v>
      </c>
    </row>
    <row r="10421" ht="15.75" customHeight="1">
      <c r="A10421" s="13">
        <v>42233.53124997473</v>
      </c>
      <c r="B10421" s="12">
        <v>239.0</v>
      </c>
    </row>
    <row r="10422" ht="15.75" customHeight="1">
      <c r="A10422" s="13">
        <v>42233.541666641395</v>
      </c>
      <c r="B10422" s="12">
        <v>261.0</v>
      </c>
    </row>
    <row r="10423" ht="15.75" customHeight="1">
      <c r="A10423" s="13">
        <v>42233.55208330806</v>
      </c>
      <c r="B10423" s="12">
        <v>259.0</v>
      </c>
    </row>
    <row r="10424" ht="15.75" customHeight="1">
      <c r="A10424" s="13">
        <v>42233.56249997472</v>
      </c>
      <c r="B10424" s="12">
        <v>254.0</v>
      </c>
    </row>
    <row r="10425" ht="15.75" customHeight="1">
      <c r="A10425" s="13">
        <v>42233.57291664139</v>
      </c>
      <c r="B10425" s="12">
        <v>248.0</v>
      </c>
    </row>
    <row r="10426" ht="15.75" customHeight="1">
      <c r="A10426" s="13">
        <v>42233.58333330805</v>
      </c>
      <c r="B10426" s="12">
        <v>257.0</v>
      </c>
    </row>
    <row r="10427" ht="15.75" customHeight="1">
      <c r="A10427" s="13">
        <v>42233.593749974716</v>
      </c>
      <c r="B10427" s="12">
        <v>261.0</v>
      </c>
    </row>
    <row r="10428" ht="15.75" customHeight="1">
      <c r="A10428" s="13">
        <v>42233.60416664138</v>
      </c>
      <c r="B10428" s="12">
        <v>280.0</v>
      </c>
    </row>
    <row r="10429" ht="15.75" customHeight="1">
      <c r="A10429" s="13">
        <v>42233.614583308045</v>
      </c>
      <c r="B10429" s="12">
        <v>266.0</v>
      </c>
    </row>
    <row r="10430" ht="15.75" customHeight="1">
      <c r="A10430" s="13">
        <v>42233.62499997471</v>
      </c>
      <c r="B10430" s="12">
        <v>263.0</v>
      </c>
    </row>
    <row r="10431" ht="15.75" customHeight="1">
      <c r="A10431" s="13">
        <v>42233.63541664137</v>
      </c>
      <c r="B10431" s="12">
        <v>257.0</v>
      </c>
    </row>
    <row r="10432" ht="15.75" customHeight="1">
      <c r="A10432" s="13">
        <v>42233.64583330804</v>
      </c>
      <c r="B10432" s="12">
        <v>262.0</v>
      </c>
    </row>
    <row r="10433" ht="15.75" customHeight="1">
      <c r="A10433" s="13">
        <v>42233.6562499747</v>
      </c>
      <c r="B10433" s="12">
        <v>275.0</v>
      </c>
    </row>
    <row r="10434" ht="15.75" customHeight="1">
      <c r="A10434" s="13">
        <v>42233.666666641366</v>
      </c>
      <c r="B10434" s="12">
        <v>267.0</v>
      </c>
    </row>
    <row r="10435" ht="15.75" customHeight="1">
      <c r="A10435" s="13">
        <v>42233.67708330803</v>
      </c>
      <c r="B10435" s="12">
        <v>263.0</v>
      </c>
    </row>
    <row r="10436" ht="15.75" customHeight="1">
      <c r="A10436" s="13">
        <v>42233.687499974694</v>
      </c>
      <c r="B10436" s="12">
        <v>264.0</v>
      </c>
    </row>
    <row r="10437" ht="15.75" customHeight="1">
      <c r="A10437" s="13">
        <v>42233.69791664136</v>
      </c>
      <c r="B10437" s="12">
        <v>262.0</v>
      </c>
    </row>
    <row r="10438" ht="15.75" customHeight="1">
      <c r="A10438" s="13">
        <v>42233.70833330802</v>
      </c>
      <c r="B10438" s="12">
        <v>254.0</v>
      </c>
    </row>
    <row r="10439" ht="15.75" customHeight="1">
      <c r="A10439" s="13">
        <v>42233.71874997469</v>
      </c>
      <c r="B10439" s="12">
        <v>269.0</v>
      </c>
    </row>
    <row r="10440" ht="15.75" customHeight="1">
      <c r="A10440" s="13">
        <v>42233.72916664135</v>
      </c>
      <c r="B10440" s="12">
        <v>281.0</v>
      </c>
    </row>
    <row r="10441" ht="15.75" customHeight="1">
      <c r="A10441" s="13">
        <v>42233.739583308015</v>
      </c>
      <c r="B10441" s="12">
        <v>263.0</v>
      </c>
    </row>
    <row r="10442" ht="15.75" customHeight="1">
      <c r="A10442" s="13">
        <v>42233.74999997468</v>
      </c>
      <c r="B10442" s="12">
        <v>248.0</v>
      </c>
    </row>
    <row r="10443" ht="15.75" customHeight="1">
      <c r="A10443" s="13">
        <v>42233.760416641344</v>
      </c>
      <c r="B10443" s="12">
        <v>259.0</v>
      </c>
    </row>
    <row r="10444" ht="15.75" customHeight="1">
      <c r="A10444" s="13">
        <v>42233.77083330801</v>
      </c>
      <c r="B10444" s="12">
        <v>250.0</v>
      </c>
    </row>
    <row r="10445" ht="15.75" customHeight="1">
      <c r="A10445" s="13">
        <v>42233.78124997467</v>
      </c>
      <c r="B10445" s="12">
        <v>252.0</v>
      </c>
    </row>
    <row r="10446" ht="15.75" customHeight="1">
      <c r="A10446" s="13">
        <v>42233.79166664134</v>
      </c>
      <c r="B10446" s="12">
        <v>255.0</v>
      </c>
    </row>
    <row r="10447" ht="15.75" customHeight="1">
      <c r="A10447" s="13">
        <v>42233.802083308</v>
      </c>
      <c r="B10447" s="12">
        <v>239.0</v>
      </c>
    </row>
    <row r="10448" ht="15.75" customHeight="1">
      <c r="A10448" s="13">
        <v>42233.812499974665</v>
      </c>
      <c r="B10448" s="12">
        <v>249.0</v>
      </c>
    </row>
    <row r="10449" ht="15.75" customHeight="1">
      <c r="A10449" s="13">
        <v>42233.82291664133</v>
      </c>
      <c r="B10449" s="12">
        <v>231.0</v>
      </c>
    </row>
    <row r="10450" ht="15.75" customHeight="1">
      <c r="A10450" s="13">
        <v>42233.83333330799</v>
      </c>
      <c r="B10450" s="12">
        <v>235.0</v>
      </c>
    </row>
    <row r="10451" ht="15.75" customHeight="1">
      <c r="A10451" s="13">
        <v>42233.84374997466</v>
      </c>
      <c r="B10451" s="12">
        <v>219.0</v>
      </c>
    </row>
    <row r="10452" ht="15.75" customHeight="1">
      <c r="A10452" s="13">
        <v>42233.85416664132</v>
      </c>
      <c r="B10452" s="12">
        <v>228.0</v>
      </c>
    </row>
    <row r="10453" ht="15.75" customHeight="1">
      <c r="A10453" s="13">
        <v>42233.864583307986</v>
      </c>
      <c r="B10453" s="12">
        <v>207.0</v>
      </c>
    </row>
    <row r="10454" ht="15.75" customHeight="1">
      <c r="A10454" s="13">
        <v>42233.87499997465</v>
      </c>
      <c r="B10454" s="12">
        <v>235.0</v>
      </c>
    </row>
    <row r="10455" ht="15.75" customHeight="1">
      <c r="A10455" s="13">
        <v>42233.885416641315</v>
      </c>
      <c r="B10455" s="12">
        <v>222.0</v>
      </c>
    </row>
    <row r="10456" ht="15.75" customHeight="1">
      <c r="A10456" s="13">
        <v>42233.89583330798</v>
      </c>
      <c r="B10456" s="12">
        <v>200.0</v>
      </c>
    </row>
    <row r="10457" ht="15.75" customHeight="1">
      <c r="A10457" s="13">
        <v>42233.90624997464</v>
      </c>
      <c r="B10457" s="12">
        <v>199.0</v>
      </c>
    </row>
    <row r="10458" ht="15.75" customHeight="1">
      <c r="A10458" s="13">
        <v>42233.91666664131</v>
      </c>
      <c r="B10458" s="12">
        <v>210.0</v>
      </c>
    </row>
    <row r="10459" ht="15.75" customHeight="1">
      <c r="A10459" s="13">
        <v>42233.92708330797</v>
      </c>
      <c r="B10459" s="12">
        <v>209.0</v>
      </c>
    </row>
    <row r="10460" ht="15.75" customHeight="1">
      <c r="A10460" s="13">
        <v>42233.937499974636</v>
      </c>
      <c r="B10460" s="12">
        <v>207.0</v>
      </c>
    </row>
    <row r="10461" ht="15.75" customHeight="1">
      <c r="A10461" s="13">
        <v>42233.9479166413</v>
      </c>
      <c r="B10461" s="12">
        <v>202.0</v>
      </c>
    </row>
    <row r="10462" ht="15.75" customHeight="1">
      <c r="A10462" s="13">
        <v>42233.958333307964</v>
      </c>
      <c r="B10462" s="12">
        <v>201.0</v>
      </c>
    </row>
    <row r="10463" ht="15.75" customHeight="1">
      <c r="A10463" s="13">
        <v>42233.96874997463</v>
      </c>
      <c r="B10463" s="12">
        <v>198.0</v>
      </c>
    </row>
    <row r="10464" ht="15.75" customHeight="1">
      <c r="A10464" s="13">
        <v>42233.97916664129</v>
      </c>
      <c r="B10464" s="12">
        <v>197.0</v>
      </c>
    </row>
    <row r="10465" ht="15.75" customHeight="1">
      <c r="A10465" s="13">
        <v>42233.98958330796</v>
      </c>
      <c r="B10465" s="12">
        <v>184.0</v>
      </c>
    </row>
    <row r="10466" ht="15.75" customHeight="1">
      <c r="A10466" s="13">
        <v>42233.99999997462</v>
      </c>
      <c r="B10466" s="12">
        <v>184.0</v>
      </c>
    </row>
    <row r="10467" ht="15.75" customHeight="1">
      <c r="A10467" s="13">
        <v>42234.010416641286</v>
      </c>
      <c r="B10467" s="12">
        <v>177.0</v>
      </c>
    </row>
    <row r="10468" ht="15.75" customHeight="1">
      <c r="A10468" s="13">
        <v>42234.02083330795</v>
      </c>
      <c r="B10468" s="12">
        <v>191.0</v>
      </c>
    </row>
    <row r="10469" ht="15.75" customHeight="1">
      <c r="A10469" s="13">
        <v>42234.031249974614</v>
      </c>
      <c r="B10469" s="12">
        <v>183.0</v>
      </c>
    </row>
    <row r="10470" ht="15.75" customHeight="1">
      <c r="A10470" s="13">
        <v>42234.04166664128</v>
      </c>
      <c r="B10470" s="12">
        <v>176.0</v>
      </c>
    </row>
    <row r="10471" ht="15.75" customHeight="1">
      <c r="A10471" s="13">
        <v>42234.05208330794</v>
      </c>
      <c r="B10471" s="12">
        <v>181.0</v>
      </c>
    </row>
    <row r="10472" ht="15.75" customHeight="1">
      <c r="A10472" s="13">
        <v>42234.06249997461</v>
      </c>
      <c r="B10472" s="12">
        <v>181.0</v>
      </c>
    </row>
    <row r="10473" ht="15.75" customHeight="1">
      <c r="A10473" s="13">
        <v>42234.07291664127</v>
      </c>
      <c r="B10473" s="12">
        <v>190.0</v>
      </c>
    </row>
    <row r="10474" ht="15.75" customHeight="1">
      <c r="A10474" s="13">
        <v>42234.083333307935</v>
      </c>
      <c r="B10474" s="12">
        <v>183.0</v>
      </c>
    </row>
    <row r="10475" ht="15.75" customHeight="1">
      <c r="A10475" s="13">
        <v>42234.0937499746</v>
      </c>
      <c r="B10475" s="12">
        <v>175.0</v>
      </c>
    </row>
    <row r="10476" ht="15.75" customHeight="1">
      <c r="A10476" s="13">
        <v>42234.104166641264</v>
      </c>
      <c r="B10476" s="12">
        <v>174.0</v>
      </c>
    </row>
    <row r="10477" ht="15.75" customHeight="1">
      <c r="A10477" s="13">
        <v>42234.11458330793</v>
      </c>
      <c r="B10477" s="12">
        <v>170.0</v>
      </c>
    </row>
    <row r="10478" ht="15.75" customHeight="1">
      <c r="A10478" s="13">
        <v>42234.12499997459</v>
      </c>
      <c r="B10478" s="12">
        <v>178.0</v>
      </c>
    </row>
    <row r="10479" ht="15.75" customHeight="1">
      <c r="A10479" s="13">
        <v>42234.13541664126</v>
      </c>
      <c r="B10479" s="12">
        <v>185.0</v>
      </c>
    </row>
    <row r="10480" ht="15.75" customHeight="1">
      <c r="A10480" s="13">
        <v>42234.14583330792</v>
      </c>
      <c r="B10480" s="12">
        <v>161.0</v>
      </c>
    </row>
    <row r="10481" ht="15.75" customHeight="1">
      <c r="A10481" s="13">
        <v>42234.156249974585</v>
      </c>
      <c r="B10481" s="12">
        <v>166.0</v>
      </c>
    </row>
    <row r="10482" ht="15.75" customHeight="1">
      <c r="A10482" s="13">
        <v>42234.16666664125</v>
      </c>
      <c r="B10482" s="12">
        <v>160.0</v>
      </c>
    </row>
    <row r="10483" ht="15.75" customHeight="1">
      <c r="A10483" s="13">
        <v>42234.17708330791</v>
      </c>
      <c r="B10483" s="12">
        <v>172.0</v>
      </c>
    </row>
    <row r="10484" ht="15.75" customHeight="1">
      <c r="A10484" s="13">
        <v>42234.18749997458</v>
      </c>
      <c r="B10484" s="12">
        <v>173.0</v>
      </c>
    </row>
    <row r="10485" ht="15.75" customHeight="1">
      <c r="A10485" s="13">
        <v>42234.19791664124</v>
      </c>
      <c r="B10485" s="12">
        <v>151.0</v>
      </c>
    </row>
    <row r="10486" ht="15.75" customHeight="1">
      <c r="A10486" s="13">
        <v>42234.208333307906</v>
      </c>
      <c r="B10486" s="12">
        <v>166.0</v>
      </c>
    </row>
    <row r="10487" ht="15.75" customHeight="1">
      <c r="A10487" s="13">
        <v>42234.21874997457</v>
      </c>
      <c r="B10487" s="12">
        <v>166.0</v>
      </c>
    </row>
    <row r="10488" ht="15.75" customHeight="1">
      <c r="A10488" s="13">
        <v>42234.229166641235</v>
      </c>
      <c r="B10488" s="12">
        <v>170.0</v>
      </c>
    </row>
    <row r="10489" ht="15.75" customHeight="1">
      <c r="A10489" s="13">
        <v>42234.2395833079</v>
      </c>
      <c r="B10489" s="12">
        <v>157.0</v>
      </c>
    </row>
    <row r="10490" ht="15.75" customHeight="1">
      <c r="A10490" s="13">
        <v>42234.24999997456</v>
      </c>
      <c r="B10490" s="12">
        <v>161.0</v>
      </c>
    </row>
    <row r="10491" ht="15.75" customHeight="1">
      <c r="A10491" s="13">
        <v>42234.26041664123</v>
      </c>
      <c r="B10491" s="12">
        <v>158.0</v>
      </c>
    </row>
    <row r="10492" ht="15.75" customHeight="1">
      <c r="A10492" s="13">
        <v>42234.27083330789</v>
      </c>
      <c r="B10492" s="12">
        <v>171.0</v>
      </c>
    </row>
    <row r="10493" ht="15.75" customHeight="1">
      <c r="A10493" s="13">
        <v>42234.281249974556</v>
      </c>
      <c r="B10493" s="12">
        <v>161.0</v>
      </c>
    </row>
    <row r="10494" ht="15.75" customHeight="1">
      <c r="A10494" s="13">
        <v>42234.29166664122</v>
      </c>
      <c r="B10494" s="12">
        <v>157.0</v>
      </c>
    </row>
    <row r="10495" ht="15.75" customHeight="1">
      <c r="A10495" s="13">
        <v>42234.302083307884</v>
      </c>
      <c r="B10495" s="12">
        <v>160.0</v>
      </c>
    </row>
    <row r="10496" ht="15.75" customHeight="1">
      <c r="A10496" s="13">
        <v>42234.31249997455</v>
      </c>
      <c r="B10496" s="12">
        <v>160.0</v>
      </c>
    </row>
    <row r="10497" ht="15.75" customHeight="1">
      <c r="A10497" s="13">
        <v>42234.32291664121</v>
      </c>
      <c r="B10497" s="12">
        <v>176.0</v>
      </c>
    </row>
    <row r="10498" ht="15.75" customHeight="1">
      <c r="A10498" s="13">
        <v>42234.33333330788</v>
      </c>
      <c r="B10498" s="12">
        <v>168.0</v>
      </c>
    </row>
    <row r="10499" ht="15.75" customHeight="1">
      <c r="A10499" s="13">
        <v>42234.34374997454</v>
      </c>
      <c r="B10499" s="12">
        <v>168.0</v>
      </c>
    </row>
    <row r="10500" ht="15.75" customHeight="1">
      <c r="A10500" s="13">
        <v>42234.354166641206</v>
      </c>
      <c r="B10500" s="12">
        <v>171.0</v>
      </c>
    </row>
    <row r="10501" ht="15.75" customHeight="1">
      <c r="A10501" s="13">
        <v>42234.36458330787</v>
      </c>
      <c r="B10501" s="12">
        <v>188.0</v>
      </c>
    </row>
    <row r="10502" ht="15.75" customHeight="1">
      <c r="A10502" s="13">
        <v>42234.374999974534</v>
      </c>
      <c r="B10502" s="12">
        <v>190.0</v>
      </c>
    </row>
    <row r="10503" ht="15.75" customHeight="1">
      <c r="A10503" s="13">
        <v>42234.3854166412</v>
      </c>
      <c r="B10503" s="12">
        <v>177.0</v>
      </c>
    </row>
    <row r="10504" ht="15.75" customHeight="1">
      <c r="A10504" s="13">
        <v>42234.39583330786</v>
      </c>
      <c r="B10504" s="12">
        <v>177.0</v>
      </c>
    </row>
    <row r="10505" ht="15.75" customHeight="1">
      <c r="A10505" s="13">
        <v>42234.40624997453</v>
      </c>
      <c r="B10505" s="12">
        <v>180.0</v>
      </c>
    </row>
    <row r="10506" ht="15.75" customHeight="1">
      <c r="A10506" s="13">
        <v>42234.41666664119</v>
      </c>
      <c r="B10506" s="12">
        <v>203.0</v>
      </c>
    </row>
    <row r="10507" ht="15.75" customHeight="1">
      <c r="A10507" s="13">
        <v>42234.427083307855</v>
      </c>
      <c r="B10507" s="12">
        <v>191.0</v>
      </c>
    </row>
    <row r="10508" ht="15.75" customHeight="1">
      <c r="A10508" s="13">
        <v>42234.43749997452</v>
      </c>
      <c r="B10508" s="12">
        <v>203.0</v>
      </c>
    </row>
    <row r="10509" ht="15.75" customHeight="1">
      <c r="A10509" s="13">
        <v>42234.447916641184</v>
      </c>
      <c r="B10509" s="12">
        <v>199.0</v>
      </c>
    </row>
    <row r="10510" ht="15.75" customHeight="1">
      <c r="A10510" s="13">
        <v>42234.45833330785</v>
      </c>
      <c r="B10510" s="12">
        <v>208.0</v>
      </c>
    </row>
    <row r="10511" ht="15.75" customHeight="1">
      <c r="A10511" s="13">
        <v>42234.46874997451</v>
      </c>
      <c r="B10511" s="12">
        <v>223.0</v>
      </c>
    </row>
    <row r="10512" ht="15.75" customHeight="1">
      <c r="A10512" s="13">
        <v>42234.47916664118</v>
      </c>
      <c r="B10512" s="12">
        <v>212.0</v>
      </c>
    </row>
    <row r="10513" ht="15.75" customHeight="1">
      <c r="A10513" s="13">
        <v>42234.48958330784</v>
      </c>
      <c r="B10513" s="12">
        <v>205.0</v>
      </c>
    </row>
    <row r="10514" ht="15.75" customHeight="1">
      <c r="A10514" s="13">
        <v>42234.499999974505</v>
      </c>
      <c r="B10514" s="12">
        <v>212.0</v>
      </c>
    </row>
    <row r="10515" ht="15.75" customHeight="1">
      <c r="A10515" s="13">
        <v>42234.51041664117</v>
      </c>
      <c r="B10515" s="12">
        <v>223.0</v>
      </c>
    </row>
    <row r="10516" ht="15.75" customHeight="1">
      <c r="A10516" s="13">
        <v>42234.52083330783</v>
      </c>
      <c r="B10516" s="12">
        <v>220.0</v>
      </c>
    </row>
    <row r="10517" ht="15.75" customHeight="1">
      <c r="A10517" s="13">
        <v>42234.5312499745</v>
      </c>
      <c r="B10517" s="12">
        <v>212.0</v>
      </c>
    </row>
    <row r="10518" ht="15.75" customHeight="1">
      <c r="A10518" s="13">
        <v>42234.54166664116</v>
      </c>
      <c r="B10518" s="12">
        <v>225.0</v>
      </c>
    </row>
    <row r="10519" ht="15.75" customHeight="1">
      <c r="A10519" s="13">
        <v>42234.552083307826</v>
      </c>
      <c r="B10519" s="12">
        <v>219.0</v>
      </c>
    </row>
    <row r="10520" ht="15.75" customHeight="1">
      <c r="A10520" s="13">
        <v>42234.56249997449</v>
      </c>
      <c r="B10520" s="12">
        <v>237.0</v>
      </c>
    </row>
    <row r="10521" ht="15.75" customHeight="1">
      <c r="A10521" s="13">
        <v>42234.572916641155</v>
      </c>
      <c r="B10521" s="12">
        <v>234.0</v>
      </c>
    </row>
    <row r="10522" ht="15.75" customHeight="1">
      <c r="A10522" s="13">
        <v>42234.58333330782</v>
      </c>
      <c r="B10522" s="12">
        <v>235.0</v>
      </c>
    </row>
    <row r="10523" ht="15.75" customHeight="1">
      <c r="A10523" s="13">
        <v>42234.59374997448</v>
      </c>
      <c r="B10523" s="12">
        <v>227.0</v>
      </c>
    </row>
    <row r="10524" ht="15.75" customHeight="1">
      <c r="A10524" s="13">
        <v>42234.60416664115</v>
      </c>
      <c r="B10524" s="12">
        <v>248.0</v>
      </c>
    </row>
    <row r="10525" ht="15.75" customHeight="1">
      <c r="A10525" s="13">
        <v>42234.61458330781</v>
      </c>
      <c r="B10525" s="12">
        <v>243.0</v>
      </c>
    </row>
    <row r="10526" ht="15.75" customHeight="1">
      <c r="A10526" s="13">
        <v>42234.624999974476</v>
      </c>
      <c r="B10526" s="12">
        <v>263.0</v>
      </c>
    </row>
    <row r="10527" ht="15.75" customHeight="1">
      <c r="A10527" s="13">
        <v>42234.63541664114</v>
      </c>
      <c r="B10527" s="12">
        <v>248.0</v>
      </c>
    </row>
    <row r="10528" ht="15.75" customHeight="1">
      <c r="A10528" s="13">
        <v>42234.645833307804</v>
      </c>
      <c r="B10528" s="12">
        <v>261.0</v>
      </c>
    </row>
    <row r="10529" ht="15.75" customHeight="1">
      <c r="A10529" s="13">
        <v>42234.65624997447</v>
      </c>
      <c r="B10529" s="12">
        <v>258.0</v>
      </c>
    </row>
    <row r="10530" ht="15.75" customHeight="1">
      <c r="A10530" s="13">
        <v>42234.66666664113</v>
      </c>
      <c r="B10530" s="12">
        <v>263.0</v>
      </c>
    </row>
    <row r="10531" ht="15.75" customHeight="1">
      <c r="A10531" s="13">
        <v>42234.6770833078</v>
      </c>
      <c r="B10531" s="12">
        <v>250.0</v>
      </c>
    </row>
    <row r="10532" ht="15.75" customHeight="1">
      <c r="A10532" s="13">
        <v>42234.68749997446</v>
      </c>
      <c r="B10532" s="12">
        <v>255.0</v>
      </c>
    </row>
    <row r="10533" ht="15.75" customHeight="1">
      <c r="A10533" s="13">
        <v>42234.697916641126</v>
      </c>
      <c r="B10533" s="12">
        <v>254.0</v>
      </c>
    </row>
    <row r="10534" ht="15.75" customHeight="1">
      <c r="A10534" s="13">
        <v>42234.70833330779</v>
      </c>
      <c r="B10534" s="12">
        <v>257.0</v>
      </c>
    </row>
    <row r="10535" ht="15.75" customHeight="1">
      <c r="A10535" s="13">
        <v>42234.718749974454</v>
      </c>
      <c r="B10535" s="12">
        <v>264.0</v>
      </c>
    </row>
    <row r="10536" ht="15.75" customHeight="1">
      <c r="A10536" s="13">
        <v>42234.72916664112</v>
      </c>
      <c r="B10536" s="12">
        <v>248.0</v>
      </c>
    </row>
    <row r="10537" ht="15.75" customHeight="1">
      <c r="A10537" s="13">
        <v>42234.73958330778</v>
      </c>
      <c r="B10537" s="12">
        <v>253.0</v>
      </c>
    </row>
    <row r="10538" ht="15.75" customHeight="1">
      <c r="A10538" s="13">
        <v>42234.74999997445</v>
      </c>
      <c r="B10538" s="12">
        <v>240.0</v>
      </c>
    </row>
    <row r="10539" ht="15.75" customHeight="1">
      <c r="A10539" s="13">
        <v>42234.76041664111</v>
      </c>
      <c r="B10539" s="12">
        <v>243.0</v>
      </c>
    </row>
    <row r="10540" ht="15.75" customHeight="1">
      <c r="A10540" s="13">
        <v>42234.770833307775</v>
      </c>
      <c r="B10540" s="12">
        <v>254.0</v>
      </c>
    </row>
    <row r="10541" ht="15.75" customHeight="1">
      <c r="A10541" s="13">
        <v>42234.78124997444</v>
      </c>
      <c r="B10541" s="12">
        <v>251.0</v>
      </c>
    </row>
    <row r="10542" ht="15.75" customHeight="1">
      <c r="A10542" s="13">
        <v>42234.791666641104</v>
      </c>
      <c r="B10542" s="12">
        <v>232.0</v>
      </c>
    </row>
    <row r="10543" ht="15.75" customHeight="1">
      <c r="A10543" s="13">
        <v>42234.80208330777</v>
      </c>
      <c r="B10543" s="12">
        <v>228.0</v>
      </c>
    </row>
    <row r="10544" ht="15.75" customHeight="1">
      <c r="A10544" s="13">
        <v>42234.81249997443</v>
      </c>
      <c r="B10544" s="12">
        <v>230.0</v>
      </c>
    </row>
    <row r="10545" ht="15.75" customHeight="1">
      <c r="A10545" s="13">
        <v>42234.8229166411</v>
      </c>
      <c r="B10545" s="12">
        <v>241.0</v>
      </c>
    </row>
    <row r="10546" ht="15.75" customHeight="1">
      <c r="A10546" s="13">
        <v>42234.83333330776</v>
      </c>
      <c r="B10546" s="12">
        <v>214.0</v>
      </c>
    </row>
    <row r="10547" ht="15.75" customHeight="1">
      <c r="A10547" s="13">
        <v>42234.843749974425</v>
      </c>
      <c r="B10547" s="12">
        <v>222.0</v>
      </c>
    </row>
    <row r="10548" ht="15.75" customHeight="1">
      <c r="A10548" s="13">
        <v>42234.85416664109</v>
      </c>
      <c r="B10548" s="12">
        <v>219.0</v>
      </c>
    </row>
    <row r="10549" ht="15.75" customHeight="1">
      <c r="A10549" s="13">
        <v>42234.86458330775</v>
      </c>
      <c r="B10549" s="12">
        <v>210.0</v>
      </c>
    </row>
    <row r="10550" ht="15.75" customHeight="1">
      <c r="A10550" s="13">
        <v>42234.87499997442</v>
      </c>
      <c r="B10550" s="12">
        <v>220.0</v>
      </c>
    </row>
    <row r="10551" ht="15.75" customHeight="1">
      <c r="A10551" s="13">
        <v>42234.88541664108</v>
      </c>
      <c r="B10551" s="12">
        <v>214.0</v>
      </c>
    </row>
    <row r="10552" ht="15.75" customHeight="1">
      <c r="A10552" s="13">
        <v>42234.895833307746</v>
      </c>
      <c r="B10552" s="12">
        <v>220.0</v>
      </c>
    </row>
    <row r="10553" ht="15.75" customHeight="1">
      <c r="A10553" s="13">
        <v>42234.90624997441</v>
      </c>
      <c r="B10553" s="12">
        <v>206.0</v>
      </c>
    </row>
    <row r="10554" ht="15.75" customHeight="1">
      <c r="A10554" s="13">
        <v>42234.916666641075</v>
      </c>
      <c r="B10554" s="12">
        <v>200.0</v>
      </c>
    </row>
    <row r="10555" ht="15.75" customHeight="1">
      <c r="A10555" s="13">
        <v>42234.92708330774</v>
      </c>
      <c r="B10555" s="12">
        <v>192.0</v>
      </c>
    </row>
    <row r="10556" ht="15.75" customHeight="1">
      <c r="A10556" s="13">
        <v>42234.9374999744</v>
      </c>
      <c r="B10556" s="12">
        <v>207.0</v>
      </c>
    </row>
    <row r="10557" ht="15.75" customHeight="1">
      <c r="A10557" s="13">
        <v>42234.94791664107</v>
      </c>
      <c r="B10557" s="12">
        <v>204.0</v>
      </c>
    </row>
    <row r="10558" ht="15.75" customHeight="1">
      <c r="A10558" s="13">
        <v>42234.95833330773</v>
      </c>
      <c r="B10558" s="12">
        <v>199.0</v>
      </c>
    </row>
    <row r="10559" ht="15.75" customHeight="1">
      <c r="A10559" s="13">
        <v>42234.968749974396</v>
      </c>
      <c r="B10559" s="12">
        <v>195.0</v>
      </c>
    </row>
    <row r="10560" ht="15.75" customHeight="1">
      <c r="A10560" s="13">
        <v>42234.97916664106</v>
      </c>
      <c r="B10560" s="12">
        <v>200.0</v>
      </c>
    </row>
    <row r="10561" ht="15.75" customHeight="1">
      <c r="A10561" s="13">
        <v>42234.989583307724</v>
      </c>
      <c r="B10561" s="12">
        <v>205.0</v>
      </c>
    </row>
    <row r="10562" ht="15.75" customHeight="1">
      <c r="A10562" s="13">
        <v>42234.99999997439</v>
      </c>
      <c r="B10562" s="12">
        <v>193.0</v>
      </c>
    </row>
    <row r="10563" ht="15.75" customHeight="1">
      <c r="A10563" s="13">
        <v>42235.01041664105</v>
      </c>
      <c r="B10563" s="12">
        <v>191.0</v>
      </c>
    </row>
    <row r="10564" ht="15.75" customHeight="1">
      <c r="A10564" s="13">
        <v>42235.02083330772</v>
      </c>
      <c r="B10564" s="12">
        <v>192.0</v>
      </c>
    </row>
    <row r="10565" ht="15.75" customHeight="1">
      <c r="A10565" s="13">
        <v>42235.03124997438</v>
      </c>
      <c r="B10565" s="12">
        <v>196.0</v>
      </c>
    </row>
    <row r="10566" ht="15.75" customHeight="1">
      <c r="A10566" s="13">
        <v>42235.041666641046</v>
      </c>
      <c r="B10566" s="12">
        <v>198.0</v>
      </c>
    </row>
    <row r="10567" ht="15.75" customHeight="1">
      <c r="A10567" s="13">
        <v>42235.05208330771</v>
      </c>
      <c r="B10567" s="12">
        <v>188.0</v>
      </c>
    </row>
    <row r="10568" ht="15.75" customHeight="1">
      <c r="A10568" s="13">
        <v>42235.062499974374</v>
      </c>
      <c r="B10568" s="12">
        <v>183.0</v>
      </c>
    </row>
    <row r="10569" ht="15.75" customHeight="1">
      <c r="A10569" s="13">
        <v>42235.07291664104</v>
      </c>
      <c r="B10569" s="12">
        <v>190.0</v>
      </c>
    </row>
    <row r="10570" ht="15.75" customHeight="1">
      <c r="A10570" s="13">
        <v>42235.0833333077</v>
      </c>
      <c r="B10570" s="12">
        <v>182.0</v>
      </c>
    </row>
    <row r="10571" ht="15.75" customHeight="1">
      <c r="A10571" s="13">
        <v>42235.09374997437</v>
      </c>
      <c r="B10571" s="12">
        <v>174.0</v>
      </c>
    </row>
    <row r="10572" ht="15.75" customHeight="1">
      <c r="A10572" s="13">
        <v>42235.10416664103</v>
      </c>
      <c r="B10572" s="12">
        <v>173.0</v>
      </c>
    </row>
    <row r="10573" ht="15.75" customHeight="1">
      <c r="A10573" s="13">
        <v>42235.114583307695</v>
      </c>
      <c r="B10573" s="12">
        <v>179.0</v>
      </c>
    </row>
    <row r="10574" ht="15.75" customHeight="1">
      <c r="A10574" s="13">
        <v>42235.12499997436</v>
      </c>
      <c r="B10574" s="12">
        <v>190.0</v>
      </c>
    </row>
    <row r="10575" ht="15.75" customHeight="1">
      <c r="A10575" s="13">
        <v>42235.135416641024</v>
      </c>
      <c r="B10575" s="12">
        <v>170.0</v>
      </c>
    </row>
    <row r="10576" ht="15.75" customHeight="1">
      <c r="A10576" s="13">
        <v>42235.14583330769</v>
      </c>
      <c r="B10576" s="12">
        <v>169.0</v>
      </c>
    </row>
    <row r="10577" ht="15.75" customHeight="1">
      <c r="A10577" s="13">
        <v>42235.15624997435</v>
      </c>
      <c r="B10577" s="12">
        <v>178.0</v>
      </c>
    </row>
    <row r="10578" ht="15.75" customHeight="1">
      <c r="A10578" s="13">
        <v>42235.16666664102</v>
      </c>
      <c r="B10578" s="12">
        <v>178.0</v>
      </c>
    </row>
    <row r="10579" ht="15.75" customHeight="1">
      <c r="A10579" s="13">
        <v>42235.17708330768</v>
      </c>
      <c r="B10579" s="12">
        <v>185.0</v>
      </c>
    </row>
    <row r="10580" ht="15.75" customHeight="1">
      <c r="A10580" s="13">
        <v>42235.187499974345</v>
      </c>
      <c r="B10580" s="12">
        <v>163.0</v>
      </c>
    </row>
    <row r="10581" ht="15.75" customHeight="1">
      <c r="A10581" s="13">
        <v>42235.19791664101</v>
      </c>
      <c r="B10581" s="12">
        <v>171.0</v>
      </c>
    </row>
    <row r="10582" ht="15.75" customHeight="1">
      <c r="A10582" s="13">
        <v>42235.20833330767</v>
      </c>
      <c r="B10582" s="12">
        <v>171.0</v>
      </c>
    </row>
    <row r="10583" ht="15.75" customHeight="1">
      <c r="A10583" s="13">
        <v>42235.21874997434</v>
      </c>
      <c r="B10583" s="12">
        <v>174.0</v>
      </c>
    </row>
    <row r="10584" ht="15.75" customHeight="1">
      <c r="A10584" s="13">
        <v>42235.229166641</v>
      </c>
      <c r="B10584" s="12">
        <v>173.0</v>
      </c>
    </row>
    <row r="10585" ht="15.75" customHeight="1">
      <c r="A10585" s="13">
        <v>42235.239583307666</v>
      </c>
      <c r="B10585" s="12">
        <v>162.0</v>
      </c>
    </row>
    <row r="10586" ht="15.75" customHeight="1">
      <c r="A10586" s="13">
        <v>42235.24999997433</v>
      </c>
      <c r="B10586" s="12">
        <v>163.0</v>
      </c>
    </row>
    <row r="10587" ht="15.75" customHeight="1">
      <c r="A10587" s="13">
        <v>42235.260416640995</v>
      </c>
      <c r="B10587" s="12">
        <v>158.0</v>
      </c>
    </row>
    <row r="10588" ht="15.75" customHeight="1">
      <c r="A10588" s="13">
        <v>42235.27083330766</v>
      </c>
      <c r="B10588" s="12">
        <v>178.0</v>
      </c>
    </row>
    <row r="10589" ht="15.75" customHeight="1">
      <c r="A10589" s="13">
        <v>42235.28124997432</v>
      </c>
      <c r="B10589" s="12">
        <v>174.0</v>
      </c>
    </row>
    <row r="10590" ht="15.75" customHeight="1">
      <c r="A10590" s="13">
        <v>42235.29166664099</v>
      </c>
      <c r="B10590" s="12">
        <v>164.0</v>
      </c>
    </row>
    <row r="10591" ht="15.75" customHeight="1">
      <c r="A10591" s="13">
        <v>42235.30208330765</v>
      </c>
      <c r="B10591" s="12">
        <v>163.0</v>
      </c>
    </row>
    <row r="10592" ht="15.75" customHeight="1">
      <c r="A10592" s="13">
        <v>42235.312499974316</v>
      </c>
      <c r="B10592" s="12">
        <v>164.0</v>
      </c>
    </row>
    <row r="10593" ht="15.75" customHeight="1">
      <c r="A10593" s="13">
        <v>42235.32291664098</v>
      </c>
      <c r="B10593" s="12">
        <v>183.0</v>
      </c>
    </row>
    <row r="10594" ht="15.75" customHeight="1">
      <c r="A10594" s="13">
        <v>42235.333333307644</v>
      </c>
      <c r="B10594" s="12">
        <v>170.0</v>
      </c>
    </row>
    <row r="10595" ht="15.75" customHeight="1">
      <c r="A10595" s="13">
        <v>42235.34374997431</v>
      </c>
      <c r="B10595" s="12">
        <v>168.0</v>
      </c>
    </row>
    <row r="10596" ht="15.75" customHeight="1">
      <c r="A10596" s="13">
        <v>42235.35416664097</v>
      </c>
      <c r="B10596" s="12">
        <v>175.0</v>
      </c>
    </row>
    <row r="10597" ht="15.75" customHeight="1">
      <c r="A10597" s="13">
        <v>42235.36458330764</v>
      </c>
      <c r="B10597" s="12">
        <v>184.0</v>
      </c>
    </row>
    <row r="10598" ht="15.75" customHeight="1">
      <c r="A10598" s="13">
        <v>42235.3749999743</v>
      </c>
      <c r="B10598" s="12">
        <v>196.0</v>
      </c>
    </row>
    <row r="10599" ht="15.75" customHeight="1">
      <c r="A10599" s="13">
        <v>42235.385416640966</v>
      </c>
      <c r="B10599" s="12">
        <v>186.0</v>
      </c>
    </row>
    <row r="10600" ht="15.75" customHeight="1">
      <c r="A10600" s="13">
        <v>42235.39583330763</v>
      </c>
      <c r="B10600" s="12">
        <v>195.0</v>
      </c>
    </row>
    <row r="10601" ht="15.75" customHeight="1">
      <c r="A10601" s="13">
        <v>42235.406249974294</v>
      </c>
      <c r="B10601" s="12">
        <v>192.0</v>
      </c>
    </row>
    <row r="10602" ht="15.75" customHeight="1">
      <c r="A10602" s="13">
        <v>42235.41666664096</v>
      </c>
      <c r="B10602" s="12">
        <v>208.0</v>
      </c>
    </row>
    <row r="10603" ht="15.75" customHeight="1">
      <c r="A10603" s="13">
        <v>42235.42708330762</v>
      </c>
      <c r="B10603" s="12">
        <v>219.0</v>
      </c>
    </row>
    <row r="10604" ht="15.75" customHeight="1">
      <c r="A10604" s="13">
        <v>42235.43749997429</v>
      </c>
      <c r="B10604" s="12">
        <v>200.0</v>
      </c>
    </row>
    <row r="10605" ht="15.75" customHeight="1">
      <c r="A10605" s="13">
        <v>42235.44791664095</v>
      </c>
      <c r="B10605" s="12">
        <v>207.0</v>
      </c>
    </row>
    <row r="10606" ht="15.75" customHeight="1">
      <c r="A10606" s="13">
        <v>42235.458333307615</v>
      </c>
      <c r="B10606" s="12">
        <v>210.0</v>
      </c>
    </row>
    <row r="10607" ht="15.75" customHeight="1">
      <c r="A10607" s="13">
        <v>42235.46874997428</v>
      </c>
      <c r="B10607" s="12">
        <v>230.0</v>
      </c>
    </row>
    <row r="10608" ht="15.75" customHeight="1">
      <c r="A10608" s="13">
        <v>42235.479166640944</v>
      </c>
      <c r="B10608" s="12">
        <v>202.0</v>
      </c>
    </row>
    <row r="10609" ht="15.75" customHeight="1">
      <c r="A10609" s="13">
        <v>42235.48958330761</v>
      </c>
      <c r="B10609" s="12">
        <v>212.0</v>
      </c>
    </row>
    <row r="10610" ht="15.75" customHeight="1">
      <c r="A10610" s="13">
        <v>42235.49999997427</v>
      </c>
      <c r="B10610" s="12">
        <v>217.0</v>
      </c>
    </row>
    <row r="10611" ht="15.75" customHeight="1">
      <c r="A10611" s="13">
        <v>42235.51041664094</v>
      </c>
      <c r="B10611" s="12">
        <v>216.0</v>
      </c>
    </row>
    <row r="10612" ht="15.75" customHeight="1">
      <c r="A10612" s="13">
        <v>42235.5208333076</v>
      </c>
      <c r="B10612" s="12">
        <v>234.0</v>
      </c>
    </row>
    <row r="10613" ht="15.75" customHeight="1">
      <c r="A10613" s="13">
        <v>42235.531249974265</v>
      </c>
      <c r="B10613" s="12">
        <v>225.0</v>
      </c>
    </row>
    <row r="10614" ht="15.75" customHeight="1">
      <c r="A10614" s="13">
        <v>42235.54166664093</v>
      </c>
      <c r="B10614" s="12">
        <v>214.0</v>
      </c>
    </row>
    <row r="10615" ht="15.75" customHeight="1">
      <c r="A10615" s="13">
        <v>42235.55208330759</v>
      </c>
      <c r="B10615" s="12">
        <v>226.0</v>
      </c>
    </row>
    <row r="10616" ht="15.75" customHeight="1">
      <c r="A10616" s="13">
        <v>42235.56249997426</v>
      </c>
      <c r="B10616" s="12">
        <v>242.0</v>
      </c>
    </row>
    <row r="10617" ht="15.75" customHeight="1">
      <c r="A10617" s="13">
        <v>42235.57291664092</v>
      </c>
      <c r="B10617" s="12">
        <v>231.0</v>
      </c>
    </row>
    <row r="10618" ht="15.75" customHeight="1">
      <c r="A10618" s="13">
        <v>42235.583333307586</v>
      </c>
      <c r="B10618" s="12">
        <v>234.0</v>
      </c>
    </row>
    <row r="10619" ht="15.75" customHeight="1">
      <c r="A10619" s="13">
        <v>42235.59374997425</v>
      </c>
      <c r="B10619" s="12">
        <v>232.0</v>
      </c>
    </row>
    <row r="10620" ht="15.75" customHeight="1">
      <c r="A10620" s="13">
        <v>42235.604166640915</v>
      </c>
      <c r="B10620" s="12">
        <v>244.0</v>
      </c>
    </row>
    <row r="10621" ht="15.75" customHeight="1">
      <c r="A10621" s="13">
        <v>42235.61458330758</v>
      </c>
      <c r="B10621" s="12">
        <v>245.0</v>
      </c>
    </row>
    <row r="10622" ht="15.75" customHeight="1">
      <c r="A10622" s="13">
        <v>42235.62499997424</v>
      </c>
      <c r="B10622" s="12">
        <v>239.0</v>
      </c>
    </row>
    <row r="10623" ht="15.75" customHeight="1">
      <c r="A10623" s="13">
        <v>42235.63541664091</v>
      </c>
      <c r="B10623" s="12">
        <v>227.0</v>
      </c>
    </row>
    <row r="10624" ht="15.75" customHeight="1">
      <c r="A10624" s="13">
        <v>42235.64583330757</v>
      </c>
      <c r="B10624" s="12">
        <v>243.0</v>
      </c>
    </row>
    <row r="10625" ht="15.75" customHeight="1">
      <c r="A10625" s="13">
        <v>42235.656249974236</v>
      </c>
      <c r="B10625" s="12">
        <v>230.0</v>
      </c>
    </row>
    <row r="10626" ht="15.75" customHeight="1">
      <c r="A10626" s="13">
        <v>42235.6666666409</v>
      </c>
      <c r="B10626" s="12">
        <v>263.0</v>
      </c>
    </row>
    <row r="10627" ht="15.75" customHeight="1">
      <c r="A10627" s="13">
        <v>42235.677083307564</v>
      </c>
      <c r="B10627" s="12">
        <v>234.0</v>
      </c>
    </row>
    <row r="10628" ht="15.75" customHeight="1">
      <c r="A10628" s="13">
        <v>42235.68749997423</v>
      </c>
      <c r="B10628" s="12">
        <v>245.0</v>
      </c>
    </row>
    <row r="10629" ht="15.75" customHeight="1">
      <c r="A10629" s="13">
        <v>42235.69791664089</v>
      </c>
      <c r="B10629" s="12">
        <v>238.0</v>
      </c>
    </row>
    <row r="10630" ht="15.75" customHeight="1">
      <c r="A10630" s="13">
        <v>42235.70833330756</v>
      </c>
      <c r="B10630" s="12">
        <v>243.0</v>
      </c>
    </row>
    <row r="10631" ht="15.75" customHeight="1">
      <c r="A10631" s="13">
        <v>42235.71874997422</v>
      </c>
      <c r="B10631" s="12">
        <v>252.0</v>
      </c>
    </row>
    <row r="10632" ht="15.75" customHeight="1">
      <c r="A10632" s="13">
        <v>42235.729166640886</v>
      </c>
      <c r="B10632" s="12">
        <v>253.0</v>
      </c>
    </row>
    <row r="10633" ht="15.75" customHeight="1">
      <c r="A10633" s="13">
        <v>42235.73958330755</v>
      </c>
      <c r="B10633" s="12">
        <v>236.0</v>
      </c>
    </row>
    <row r="10634" ht="15.75" customHeight="1">
      <c r="A10634" s="13">
        <v>42235.749999974214</v>
      </c>
      <c r="B10634" s="12">
        <v>239.0</v>
      </c>
    </row>
    <row r="10635" ht="15.75" customHeight="1">
      <c r="A10635" s="13">
        <v>42235.76041664088</v>
      </c>
      <c r="B10635" s="12">
        <v>235.0</v>
      </c>
    </row>
    <row r="10636" ht="15.75" customHeight="1">
      <c r="A10636" s="13">
        <v>42235.77083330754</v>
      </c>
      <c r="B10636" s="12">
        <v>245.0</v>
      </c>
    </row>
    <row r="10637" ht="15.75" customHeight="1">
      <c r="A10637" s="13">
        <v>42235.78124997421</v>
      </c>
      <c r="B10637" s="12">
        <v>239.0</v>
      </c>
    </row>
    <row r="10638" ht="15.75" customHeight="1">
      <c r="A10638" s="13">
        <v>42235.79166664087</v>
      </c>
      <c r="B10638" s="12">
        <v>231.0</v>
      </c>
    </row>
    <row r="10639" ht="15.75" customHeight="1">
      <c r="A10639" s="13">
        <v>42235.802083307535</v>
      </c>
      <c r="B10639" s="12">
        <v>239.0</v>
      </c>
    </row>
    <row r="10640" ht="15.75" customHeight="1">
      <c r="A10640" s="13">
        <v>42235.8124999742</v>
      </c>
      <c r="B10640" s="12">
        <v>235.0</v>
      </c>
    </row>
    <row r="10641" ht="15.75" customHeight="1">
      <c r="A10641" s="13">
        <v>42235.822916640864</v>
      </c>
      <c r="B10641" s="12">
        <v>221.0</v>
      </c>
    </row>
    <row r="10642" ht="15.75" customHeight="1">
      <c r="A10642" s="13">
        <v>42235.83333330753</v>
      </c>
      <c r="B10642" s="12">
        <v>226.0</v>
      </c>
    </row>
    <row r="10643" ht="15.75" customHeight="1">
      <c r="A10643" s="13">
        <v>42235.84374997419</v>
      </c>
      <c r="B10643" s="12">
        <v>206.0</v>
      </c>
    </row>
    <row r="10644" ht="15.75" customHeight="1">
      <c r="A10644" s="13">
        <v>42235.85416664086</v>
      </c>
      <c r="B10644" s="12">
        <v>213.0</v>
      </c>
    </row>
    <row r="10645" ht="15.75" customHeight="1">
      <c r="A10645" s="13">
        <v>42235.86458330752</v>
      </c>
      <c r="B10645" s="12">
        <v>221.0</v>
      </c>
    </row>
    <row r="10646" ht="15.75" customHeight="1">
      <c r="A10646" s="13">
        <v>42235.874999974185</v>
      </c>
      <c r="B10646" s="12">
        <v>227.0</v>
      </c>
    </row>
    <row r="10647" ht="15.75" customHeight="1">
      <c r="A10647" s="13">
        <v>42235.88541664085</v>
      </c>
      <c r="B10647" s="12">
        <v>207.0</v>
      </c>
    </row>
    <row r="10648" ht="15.75" customHeight="1">
      <c r="A10648" s="13">
        <v>42235.89583330751</v>
      </c>
      <c r="B10648" s="12">
        <v>198.0</v>
      </c>
    </row>
    <row r="10649" ht="15.75" customHeight="1">
      <c r="A10649" s="13">
        <v>42235.90624997418</v>
      </c>
      <c r="B10649" s="12">
        <v>196.0</v>
      </c>
    </row>
    <row r="10650" ht="15.75" customHeight="1">
      <c r="A10650" s="13">
        <v>42235.91666664084</v>
      </c>
      <c r="B10650" s="12">
        <v>190.0</v>
      </c>
    </row>
    <row r="10651" ht="15.75" customHeight="1">
      <c r="A10651" s="13">
        <v>42235.927083307506</v>
      </c>
      <c r="B10651" s="12">
        <v>208.0</v>
      </c>
    </row>
    <row r="10652" ht="15.75" customHeight="1">
      <c r="A10652" s="13">
        <v>42235.93749997417</v>
      </c>
      <c r="B10652" s="12">
        <v>188.0</v>
      </c>
    </row>
    <row r="10653" ht="15.75" customHeight="1">
      <c r="A10653" s="13">
        <v>42235.947916640835</v>
      </c>
      <c r="B10653" s="12">
        <v>194.0</v>
      </c>
    </row>
    <row r="10654" ht="15.75" customHeight="1">
      <c r="A10654" s="13">
        <v>42235.9583333075</v>
      </c>
      <c r="B10654" s="12">
        <v>186.0</v>
      </c>
    </row>
    <row r="10655" ht="15.75" customHeight="1">
      <c r="A10655" s="13">
        <v>42235.96874997416</v>
      </c>
      <c r="B10655" s="12">
        <v>188.0</v>
      </c>
    </row>
    <row r="10656" ht="15.75" customHeight="1">
      <c r="A10656" s="13">
        <v>42235.97916664083</v>
      </c>
      <c r="B10656" s="12">
        <v>196.0</v>
      </c>
    </row>
    <row r="10657" ht="15.75" customHeight="1">
      <c r="A10657" s="13">
        <v>42235.98958330749</v>
      </c>
      <c r="B10657" s="12">
        <v>174.0</v>
      </c>
    </row>
    <row r="10658" ht="15.75" customHeight="1">
      <c r="A10658" s="13">
        <v>42235.999999974156</v>
      </c>
      <c r="B10658" s="12">
        <v>176.0</v>
      </c>
    </row>
    <row r="10659" ht="15.75" customHeight="1">
      <c r="A10659" s="13">
        <v>42236.01041664082</v>
      </c>
      <c r="B10659" s="12">
        <v>184.0</v>
      </c>
    </row>
    <row r="10660" ht="15.75" customHeight="1">
      <c r="A10660" s="13">
        <v>42236.020833307484</v>
      </c>
      <c r="B10660" s="12">
        <v>185.0</v>
      </c>
    </row>
    <row r="10661" ht="15.75" customHeight="1">
      <c r="A10661" s="13">
        <v>42236.03124997415</v>
      </c>
      <c r="B10661" s="12">
        <v>201.0</v>
      </c>
    </row>
    <row r="10662" ht="15.75" customHeight="1">
      <c r="A10662" s="13">
        <v>42236.04166664081</v>
      </c>
      <c r="B10662" s="12">
        <v>182.0</v>
      </c>
    </row>
    <row r="10663" ht="15.75" customHeight="1">
      <c r="A10663" s="13">
        <v>42236.05208330748</v>
      </c>
      <c r="B10663" s="12">
        <v>185.0</v>
      </c>
    </row>
    <row r="10664" ht="15.75" customHeight="1">
      <c r="A10664" s="13">
        <v>42236.06249997414</v>
      </c>
      <c r="B10664" s="12">
        <v>187.0</v>
      </c>
    </row>
    <row r="10665" ht="15.75" customHeight="1">
      <c r="A10665" s="13">
        <v>42236.072916640805</v>
      </c>
      <c r="B10665" s="12">
        <v>198.0</v>
      </c>
    </row>
    <row r="10666" ht="15.75" customHeight="1">
      <c r="A10666" s="13">
        <v>42236.08333330747</v>
      </c>
      <c r="B10666" s="12">
        <v>200.0</v>
      </c>
    </row>
    <row r="10667" ht="15.75" customHeight="1">
      <c r="A10667" s="13">
        <v>42236.093749974134</v>
      </c>
      <c r="B10667" s="12">
        <v>175.0</v>
      </c>
    </row>
    <row r="10668" ht="15.75" customHeight="1">
      <c r="A10668" s="13">
        <v>42236.1041666408</v>
      </c>
      <c r="B10668" s="12">
        <v>184.0</v>
      </c>
    </row>
    <row r="10669" ht="15.75" customHeight="1">
      <c r="A10669" s="13">
        <v>42236.11458330746</v>
      </c>
      <c r="B10669" s="12">
        <v>181.0</v>
      </c>
    </row>
    <row r="10670" ht="15.75" customHeight="1">
      <c r="A10670" s="13">
        <v>42236.12499997413</v>
      </c>
      <c r="B10670" s="12">
        <v>183.0</v>
      </c>
    </row>
    <row r="10671" ht="15.75" customHeight="1">
      <c r="A10671" s="13">
        <v>42236.13541664079</v>
      </c>
      <c r="B10671" s="12">
        <v>176.0</v>
      </c>
    </row>
    <row r="10672" ht="15.75" customHeight="1">
      <c r="A10672" s="13">
        <v>42236.145833307455</v>
      </c>
      <c r="B10672" s="12">
        <v>172.0</v>
      </c>
    </row>
    <row r="10673" ht="15.75" customHeight="1">
      <c r="A10673" s="13">
        <v>42236.15624997412</v>
      </c>
      <c r="B10673" s="12">
        <v>168.0</v>
      </c>
    </row>
    <row r="10674" ht="15.75" customHeight="1">
      <c r="A10674" s="13">
        <v>42236.166666640784</v>
      </c>
      <c r="B10674" s="12">
        <v>185.0</v>
      </c>
    </row>
    <row r="10675" ht="15.75" customHeight="1">
      <c r="A10675" s="13">
        <v>42236.17708330745</v>
      </c>
      <c r="B10675" s="12">
        <v>175.0</v>
      </c>
    </row>
    <row r="10676" ht="15.75" customHeight="1">
      <c r="A10676" s="13">
        <v>42236.18749997411</v>
      </c>
      <c r="B10676" s="12">
        <v>173.0</v>
      </c>
    </row>
    <row r="10677" ht="15.75" customHeight="1">
      <c r="A10677" s="13">
        <v>42236.19791664078</v>
      </c>
      <c r="B10677" s="12">
        <v>174.0</v>
      </c>
    </row>
    <row r="10678" ht="15.75" customHeight="1">
      <c r="A10678" s="13">
        <v>42236.20833330744</v>
      </c>
      <c r="B10678" s="12">
        <v>175.0</v>
      </c>
    </row>
    <row r="10679" ht="15.75" customHeight="1">
      <c r="A10679" s="13">
        <v>42236.218749974105</v>
      </c>
      <c r="B10679" s="12">
        <v>195.0</v>
      </c>
    </row>
    <row r="10680" ht="15.75" customHeight="1">
      <c r="A10680" s="13">
        <v>42236.22916664077</v>
      </c>
      <c r="B10680" s="12">
        <v>175.0</v>
      </c>
    </row>
    <row r="10681" ht="15.75" customHeight="1">
      <c r="A10681" s="13">
        <v>42236.23958330743</v>
      </c>
      <c r="B10681" s="12">
        <v>175.0</v>
      </c>
    </row>
    <row r="10682" ht="15.75" customHeight="1">
      <c r="A10682" s="13">
        <v>42236.2499999741</v>
      </c>
      <c r="B10682" s="12">
        <v>168.0</v>
      </c>
    </row>
    <row r="10683" ht="15.75" customHeight="1">
      <c r="A10683" s="13">
        <v>42236.26041664076</v>
      </c>
      <c r="B10683" s="12">
        <v>183.0</v>
      </c>
    </row>
    <row r="10684" ht="15.75" customHeight="1">
      <c r="A10684" s="13">
        <v>42236.270833307426</v>
      </c>
      <c r="B10684" s="12">
        <v>189.0</v>
      </c>
    </row>
    <row r="10685" ht="15.75" customHeight="1">
      <c r="A10685" s="13">
        <v>42236.28124997409</v>
      </c>
      <c r="B10685" s="12">
        <v>169.0</v>
      </c>
    </row>
    <row r="10686" ht="15.75" customHeight="1">
      <c r="A10686" s="13">
        <v>42236.291666640755</v>
      </c>
      <c r="B10686" s="12">
        <v>172.0</v>
      </c>
    </row>
    <row r="10687" ht="15.75" customHeight="1">
      <c r="A10687" s="13">
        <v>42236.30208330742</v>
      </c>
      <c r="B10687" s="12">
        <v>177.0</v>
      </c>
    </row>
    <row r="10688" ht="15.75" customHeight="1">
      <c r="A10688" s="13">
        <v>42236.31249997408</v>
      </c>
      <c r="B10688" s="12">
        <v>191.0</v>
      </c>
    </row>
    <row r="10689" ht="15.75" customHeight="1">
      <c r="A10689" s="13">
        <v>42236.32291664075</v>
      </c>
      <c r="B10689" s="12">
        <v>179.0</v>
      </c>
    </row>
    <row r="10690" ht="15.75" customHeight="1">
      <c r="A10690" s="13">
        <v>42236.33333330741</v>
      </c>
      <c r="B10690" s="12">
        <v>176.0</v>
      </c>
    </row>
    <row r="10691" ht="15.75" customHeight="1">
      <c r="A10691" s="13">
        <v>42236.343749974076</v>
      </c>
      <c r="B10691" s="12">
        <v>184.0</v>
      </c>
    </row>
    <row r="10692" ht="15.75" customHeight="1">
      <c r="A10692" s="13">
        <v>42236.35416664074</v>
      </c>
      <c r="B10692" s="12">
        <v>187.0</v>
      </c>
    </row>
    <row r="10693" ht="15.75" customHeight="1">
      <c r="A10693" s="13">
        <v>42236.364583307404</v>
      </c>
      <c r="B10693" s="12">
        <v>204.0</v>
      </c>
    </row>
    <row r="10694" ht="15.75" customHeight="1">
      <c r="A10694" s="13">
        <v>42236.37499997407</v>
      </c>
      <c r="B10694" s="12">
        <v>185.0</v>
      </c>
    </row>
    <row r="10695" ht="15.75" customHeight="1">
      <c r="A10695" s="13">
        <v>42236.38541664073</v>
      </c>
      <c r="B10695" s="12">
        <v>192.0</v>
      </c>
    </row>
    <row r="10696" ht="15.75" customHeight="1">
      <c r="A10696" s="13">
        <v>42236.3958333074</v>
      </c>
      <c r="B10696" s="12">
        <v>197.0</v>
      </c>
    </row>
    <row r="10697" ht="15.75" customHeight="1">
      <c r="A10697" s="13">
        <v>42236.40624997406</v>
      </c>
      <c r="B10697" s="12">
        <v>192.0</v>
      </c>
    </row>
    <row r="10698" ht="15.75" customHeight="1">
      <c r="A10698" s="13">
        <v>42236.416666640725</v>
      </c>
      <c r="B10698" s="12">
        <v>208.0</v>
      </c>
    </row>
    <row r="10699" ht="15.75" customHeight="1">
      <c r="A10699" s="13">
        <v>42236.42708330739</v>
      </c>
      <c r="B10699" s="12">
        <v>211.0</v>
      </c>
    </row>
    <row r="10700" ht="15.75" customHeight="1">
      <c r="A10700" s="13">
        <v>42236.437499974054</v>
      </c>
      <c r="B10700" s="12">
        <v>208.0</v>
      </c>
    </row>
    <row r="10701" ht="15.75" customHeight="1">
      <c r="A10701" s="13">
        <v>42236.44791664072</v>
      </c>
      <c r="B10701" s="12">
        <v>217.0</v>
      </c>
    </row>
    <row r="10702" ht="15.75" customHeight="1">
      <c r="A10702" s="13">
        <v>42236.45833330738</v>
      </c>
      <c r="B10702" s="12">
        <v>212.0</v>
      </c>
    </row>
    <row r="10703" ht="15.75" customHeight="1">
      <c r="A10703" s="13">
        <v>42236.46874997405</v>
      </c>
      <c r="B10703" s="12">
        <v>230.0</v>
      </c>
    </row>
    <row r="10704" ht="15.75" customHeight="1">
      <c r="A10704" s="13">
        <v>42236.47916664071</v>
      </c>
      <c r="B10704" s="12">
        <v>223.0</v>
      </c>
    </row>
    <row r="10705" ht="15.75" customHeight="1">
      <c r="A10705" s="13">
        <v>42236.489583307375</v>
      </c>
      <c r="B10705" s="12">
        <v>223.0</v>
      </c>
    </row>
    <row r="10706" ht="15.75" customHeight="1">
      <c r="A10706" s="13">
        <v>42236.49999997404</v>
      </c>
      <c r="B10706" s="12">
        <v>226.0</v>
      </c>
    </row>
    <row r="10707" ht="15.75" customHeight="1">
      <c r="A10707" s="13">
        <v>42236.5104166407</v>
      </c>
      <c r="B10707" s="12">
        <v>220.0</v>
      </c>
    </row>
    <row r="10708" ht="15.75" customHeight="1">
      <c r="A10708" s="13">
        <v>42236.52083330737</v>
      </c>
      <c r="B10708" s="12">
        <v>213.0</v>
      </c>
    </row>
    <row r="10709" ht="15.75" customHeight="1">
      <c r="A10709" s="13">
        <v>42236.53124997403</v>
      </c>
      <c r="B10709" s="12">
        <v>219.0</v>
      </c>
    </row>
    <row r="10710" ht="15.75" customHeight="1">
      <c r="A10710" s="13">
        <v>42236.541666640696</v>
      </c>
      <c r="B10710" s="12">
        <v>222.0</v>
      </c>
    </row>
    <row r="10711" ht="15.75" customHeight="1">
      <c r="A10711" s="13">
        <v>42236.55208330736</v>
      </c>
      <c r="B10711" s="12">
        <v>221.0</v>
      </c>
    </row>
    <row r="10712" ht="15.75" customHeight="1">
      <c r="A10712" s="13">
        <v>42236.562499974025</v>
      </c>
      <c r="B10712" s="12">
        <v>222.0</v>
      </c>
    </row>
    <row r="10713" ht="15.75" customHeight="1">
      <c r="A10713" s="13">
        <v>42236.57291664069</v>
      </c>
      <c r="B10713" s="12">
        <v>229.0</v>
      </c>
    </row>
    <row r="10714" ht="15.75" customHeight="1">
      <c r="A10714" s="13">
        <v>42236.58333330735</v>
      </c>
      <c r="B10714" s="12">
        <v>219.0</v>
      </c>
    </row>
    <row r="10715" ht="15.75" customHeight="1">
      <c r="A10715" s="13">
        <v>42236.59374997402</v>
      </c>
      <c r="B10715" s="12">
        <v>225.0</v>
      </c>
    </row>
    <row r="10716" ht="15.75" customHeight="1">
      <c r="A10716" s="13">
        <v>42236.60416664068</v>
      </c>
      <c r="B10716" s="12">
        <v>218.0</v>
      </c>
    </row>
    <row r="10717" ht="15.75" customHeight="1">
      <c r="A10717" s="13">
        <v>42236.614583307346</v>
      </c>
      <c r="B10717" s="12">
        <v>212.0</v>
      </c>
    </row>
    <row r="10718" ht="15.75" customHeight="1">
      <c r="A10718" s="13">
        <v>42236.62499997401</v>
      </c>
      <c r="B10718" s="12">
        <v>242.0</v>
      </c>
    </row>
    <row r="10719" ht="15.75" customHeight="1">
      <c r="A10719" s="13">
        <v>42236.635416640675</v>
      </c>
      <c r="B10719" s="12">
        <v>227.0</v>
      </c>
    </row>
    <row r="10720" ht="15.75" customHeight="1">
      <c r="A10720" s="13">
        <v>42236.64583330734</v>
      </c>
      <c r="B10720" s="12">
        <v>222.0</v>
      </c>
    </row>
    <row r="10721" ht="15.75" customHeight="1">
      <c r="A10721" s="13">
        <v>42236.656249974</v>
      </c>
      <c r="B10721" s="12">
        <v>239.0</v>
      </c>
    </row>
    <row r="10722" ht="15.75" customHeight="1">
      <c r="A10722" s="13">
        <v>42236.66666664067</v>
      </c>
      <c r="B10722" s="12">
        <v>228.0</v>
      </c>
    </row>
    <row r="10723" ht="15.75" customHeight="1">
      <c r="A10723" s="13">
        <v>42236.67708330733</v>
      </c>
      <c r="B10723" s="12">
        <v>224.0</v>
      </c>
    </row>
    <row r="10724" ht="15.75" customHeight="1">
      <c r="A10724" s="13">
        <v>42236.687499973996</v>
      </c>
      <c r="B10724" s="12">
        <v>217.0</v>
      </c>
    </row>
    <row r="10725" ht="15.75" customHeight="1">
      <c r="A10725" s="13">
        <v>42236.69791664066</v>
      </c>
      <c r="B10725" s="12">
        <v>231.0</v>
      </c>
    </row>
    <row r="10726" ht="15.75" customHeight="1">
      <c r="A10726" s="13">
        <v>42236.708333307324</v>
      </c>
      <c r="B10726" s="12">
        <v>232.0</v>
      </c>
    </row>
    <row r="10727" ht="15.75" customHeight="1">
      <c r="A10727" s="13">
        <v>42236.71874997399</v>
      </c>
      <c r="B10727" s="12">
        <v>239.0</v>
      </c>
    </row>
    <row r="10728" ht="15.75" customHeight="1">
      <c r="A10728" s="13">
        <v>42236.72916664065</v>
      </c>
      <c r="B10728" s="12">
        <v>226.0</v>
      </c>
    </row>
    <row r="10729" ht="15.75" customHeight="1">
      <c r="A10729" s="13">
        <v>42236.73958330732</v>
      </c>
      <c r="B10729" s="12">
        <v>222.0</v>
      </c>
    </row>
    <row r="10730" ht="15.75" customHeight="1">
      <c r="A10730" s="13">
        <v>42236.74999997398</v>
      </c>
      <c r="B10730" s="12">
        <v>228.0</v>
      </c>
    </row>
    <row r="10731" ht="15.75" customHeight="1">
      <c r="A10731" s="13">
        <v>42236.760416640645</v>
      </c>
      <c r="B10731" s="12">
        <v>225.0</v>
      </c>
    </row>
    <row r="10732" ht="15.75" customHeight="1">
      <c r="A10732" s="13">
        <v>42236.77083330731</v>
      </c>
      <c r="B10732" s="12">
        <v>221.0</v>
      </c>
    </row>
    <row r="10733" ht="15.75" customHeight="1">
      <c r="A10733" s="13">
        <v>42236.781249973974</v>
      </c>
      <c r="B10733" s="12">
        <v>226.0</v>
      </c>
    </row>
    <row r="10734" ht="15.75" customHeight="1">
      <c r="A10734" s="13">
        <v>42236.79166664064</v>
      </c>
      <c r="B10734" s="12">
        <v>215.0</v>
      </c>
    </row>
    <row r="10735" ht="15.75" customHeight="1">
      <c r="A10735" s="13">
        <v>42236.8020833073</v>
      </c>
      <c r="B10735" s="12">
        <v>220.0</v>
      </c>
    </row>
    <row r="10736" ht="15.75" customHeight="1">
      <c r="A10736" s="13">
        <v>42236.81249997397</v>
      </c>
      <c r="B10736" s="12">
        <v>228.0</v>
      </c>
    </row>
    <row r="10737" ht="15.75" customHeight="1">
      <c r="A10737" s="13">
        <v>42236.82291664063</v>
      </c>
      <c r="B10737" s="12">
        <v>214.0</v>
      </c>
    </row>
    <row r="10738" ht="15.75" customHeight="1">
      <c r="A10738" s="13">
        <v>42236.833333307295</v>
      </c>
      <c r="B10738" s="12">
        <v>206.0</v>
      </c>
    </row>
    <row r="10739" ht="15.75" customHeight="1">
      <c r="A10739" s="13">
        <v>42236.84374997396</v>
      </c>
      <c r="B10739" s="12">
        <v>208.0</v>
      </c>
    </row>
    <row r="10740" ht="15.75" customHeight="1">
      <c r="A10740" s="13">
        <v>42236.85416664062</v>
      </c>
      <c r="B10740" s="12">
        <v>212.0</v>
      </c>
    </row>
    <row r="10741" ht="15.75" customHeight="1">
      <c r="A10741" s="13">
        <v>42236.86458330729</v>
      </c>
      <c r="B10741" s="12">
        <v>190.0</v>
      </c>
    </row>
    <row r="10742" ht="15.75" customHeight="1">
      <c r="A10742" s="13">
        <v>42236.87499997395</v>
      </c>
      <c r="B10742" s="12">
        <v>197.0</v>
      </c>
    </row>
    <row r="10743" ht="15.75" customHeight="1">
      <c r="A10743" s="13">
        <v>42236.885416640616</v>
      </c>
      <c r="B10743" s="12">
        <v>190.0</v>
      </c>
    </row>
    <row r="10744" ht="15.75" customHeight="1">
      <c r="A10744" s="13">
        <v>42236.89583330728</v>
      </c>
      <c r="B10744" s="12">
        <v>207.0</v>
      </c>
    </row>
    <row r="10745" ht="15.75" customHeight="1">
      <c r="A10745" s="13">
        <v>42236.906249973945</v>
      </c>
      <c r="B10745" s="12">
        <v>184.0</v>
      </c>
    </row>
    <row r="10746" ht="15.75" customHeight="1">
      <c r="A10746" s="13">
        <v>42236.91666664061</v>
      </c>
      <c r="B10746" s="12">
        <v>185.0</v>
      </c>
    </row>
    <row r="10747" ht="15.75" customHeight="1">
      <c r="A10747" s="13">
        <v>42236.92708330727</v>
      </c>
      <c r="B10747" s="12">
        <v>198.0</v>
      </c>
    </row>
    <row r="10748" ht="15.75" customHeight="1">
      <c r="A10748" s="13">
        <v>42236.93749997394</v>
      </c>
      <c r="B10748" s="12">
        <v>185.0</v>
      </c>
    </row>
    <row r="10749" ht="15.75" customHeight="1">
      <c r="A10749" s="13">
        <v>42236.9479166406</v>
      </c>
      <c r="B10749" s="12">
        <v>186.0</v>
      </c>
    </row>
    <row r="10750" ht="15.75" customHeight="1">
      <c r="A10750" s="13">
        <v>42236.958333307266</v>
      </c>
      <c r="B10750" s="12">
        <v>184.0</v>
      </c>
    </row>
    <row r="10751" ht="15.75" customHeight="1">
      <c r="A10751" s="13">
        <v>42236.96874997393</v>
      </c>
      <c r="B10751" s="12">
        <v>185.0</v>
      </c>
    </row>
    <row r="10752" ht="15.75" customHeight="1">
      <c r="A10752" s="13">
        <v>42236.979166640594</v>
      </c>
      <c r="B10752" s="12">
        <v>181.0</v>
      </c>
    </row>
    <row r="10753" ht="15.75" customHeight="1">
      <c r="A10753" s="13">
        <v>42236.98958330726</v>
      </c>
      <c r="B10753" s="12">
        <v>176.0</v>
      </c>
    </row>
    <row r="10754" ht="15.75" customHeight="1">
      <c r="A10754" s="13">
        <v>42236.99999997392</v>
      </c>
      <c r="B10754" s="12">
        <v>171.0</v>
      </c>
    </row>
    <row r="10755" ht="15.75" customHeight="1">
      <c r="A10755" s="13">
        <v>42237.01041664059</v>
      </c>
      <c r="B10755" s="12">
        <v>171.0</v>
      </c>
    </row>
    <row r="10756" ht="15.75" customHeight="1">
      <c r="A10756" s="13">
        <v>42237.02083330725</v>
      </c>
      <c r="B10756" s="12">
        <v>188.0</v>
      </c>
    </row>
    <row r="10757" ht="15.75" customHeight="1">
      <c r="A10757" s="13">
        <v>42237.031249973916</v>
      </c>
      <c r="B10757" s="12">
        <v>175.0</v>
      </c>
    </row>
    <row r="10758" ht="15.75" customHeight="1">
      <c r="A10758" s="13">
        <v>42237.04166664058</v>
      </c>
      <c r="B10758" s="12">
        <v>166.0</v>
      </c>
    </row>
    <row r="10759" ht="15.75" customHeight="1">
      <c r="A10759" s="13">
        <v>42237.052083307244</v>
      </c>
      <c r="B10759" s="12">
        <v>172.0</v>
      </c>
    </row>
    <row r="10760" ht="15.75" customHeight="1">
      <c r="A10760" s="13">
        <v>42237.06249997391</v>
      </c>
      <c r="B10760" s="12">
        <v>167.0</v>
      </c>
    </row>
    <row r="10761" ht="15.75" customHeight="1">
      <c r="A10761" s="13">
        <v>42237.07291664057</v>
      </c>
      <c r="B10761" s="12">
        <v>183.0</v>
      </c>
    </row>
    <row r="10762" ht="15.75" customHeight="1">
      <c r="A10762" s="13">
        <v>42237.08333330724</v>
      </c>
      <c r="B10762" s="12">
        <v>177.0</v>
      </c>
    </row>
    <row r="10763" ht="15.75" customHeight="1">
      <c r="A10763" s="13">
        <v>42237.0937499739</v>
      </c>
      <c r="B10763" s="12">
        <v>166.0</v>
      </c>
    </row>
    <row r="10764" ht="15.75" customHeight="1">
      <c r="A10764" s="13">
        <v>42237.104166640565</v>
      </c>
      <c r="B10764" s="12">
        <v>168.0</v>
      </c>
    </row>
    <row r="10765" ht="15.75" customHeight="1">
      <c r="A10765" s="13">
        <v>42237.11458330723</v>
      </c>
      <c r="B10765" s="12">
        <v>165.0</v>
      </c>
    </row>
    <row r="10766" ht="15.75" customHeight="1">
      <c r="A10766" s="13">
        <v>42237.124999973894</v>
      </c>
      <c r="B10766" s="12">
        <v>182.0</v>
      </c>
    </row>
    <row r="10767" ht="15.75" customHeight="1">
      <c r="A10767" s="13">
        <v>42237.13541664056</v>
      </c>
      <c r="B10767" s="12">
        <v>166.0</v>
      </c>
    </row>
    <row r="10768" ht="15.75" customHeight="1">
      <c r="A10768" s="13">
        <v>42237.14583330722</v>
      </c>
      <c r="B10768" s="12">
        <v>161.0</v>
      </c>
    </row>
    <row r="10769" ht="15.75" customHeight="1">
      <c r="A10769" s="13">
        <v>42237.15624997389</v>
      </c>
      <c r="B10769" s="12">
        <v>165.0</v>
      </c>
    </row>
    <row r="10770" ht="15.75" customHeight="1">
      <c r="A10770" s="13">
        <v>42237.16666664055</v>
      </c>
      <c r="B10770" s="12">
        <v>160.0</v>
      </c>
    </row>
    <row r="10771" ht="15.75" customHeight="1">
      <c r="A10771" s="13">
        <v>42237.177083307215</v>
      </c>
      <c r="B10771" s="12">
        <v>169.0</v>
      </c>
    </row>
    <row r="10772" ht="15.75" customHeight="1">
      <c r="A10772" s="13">
        <v>42237.18749997388</v>
      </c>
      <c r="B10772" s="12">
        <v>156.0</v>
      </c>
    </row>
    <row r="10773" ht="15.75" customHeight="1">
      <c r="A10773" s="13">
        <v>42237.19791664054</v>
      </c>
      <c r="B10773" s="12">
        <v>157.0</v>
      </c>
    </row>
    <row r="10774" ht="15.75" customHeight="1">
      <c r="A10774" s="13">
        <v>42237.20833330721</v>
      </c>
      <c r="B10774" s="12">
        <v>152.0</v>
      </c>
    </row>
    <row r="10775" ht="15.75" customHeight="1">
      <c r="A10775" s="13">
        <v>42237.21874997387</v>
      </c>
      <c r="B10775" s="12">
        <v>174.0</v>
      </c>
    </row>
    <row r="10776" ht="15.75" customHeight="1">
      <c r="A10776" s="13">
        <v>42237.229166640536</v>
      </c>
      <c r="B10776" s="12">
        <v>160.0</v>
      </c>
    </row>
    <row r="10777" ht="15.75" customHeight="1">
      <c r="A10777" s="13">
        <v>42237.2395833072</v>
      </c>
      <c r="B10777" s="12">
        <v>155.0</v>
      </c>
    </row>
    <row r="10778" ht="15.75" customHeight="1">
      <c r="A10778" s="13">
        <v>42237.249999973865</v>
      </c>
      <c r="B10778" s="12">
        <v>154.0</v>
      </c>
    </row>
    <row r="10779" ht="15.75" customHeight="1">
      <c r="A10779" s="13">
        <v>42237.26041664053</v>
      </c>
      <c r="B10779" s="12">
        <v>153.0</v>
      </c>
    </row>
    <row r="10780" ht="15.75" customHeight="1">
      <c r="A10780" s="13">
        <v>42237.27083330719</v>
      </c>
      <c r="B10780" s="12">
        <v>165.0</v>
      </c>
    </row>
    <row r="10781" ht="15.75" customHeight="1">
      <c r="A10781" s="13">
        <v>42237.28124997386</v>
      </c>
      <c r="B10781" s="12">
        <v>176.0</v>
      </c>
    </row>
    <row r="10782" ht="15.75" customHeight="1">
      <c r="A10782" s="13">
        <v>42237.29166664052</v>
      </c>
      <c r="B10782" s="12">
        <v>158.0</v>
      </c>
    </row>
    <row r="10783" ht="15.75" customHeight="1">
      <c r="A10783" s="13">
        <v>42237.302083307186</v>
      </c>
      <c r="B10783" s="12">
        <v>166.0</v>
      </c>
    </row>
    <row r="10784" ht="15.75" customHeight="1">
      <c r="A10784" s="13">
        <v>42237.31249997385</v>
      </c>
      <c r="B10784" s="12">
        <v>166.0</v>
      </c>
    </row>
    <row r="10785" ht="15.75" customHeight="1">
      <c r="A10785" s="13">
        <v>42237.322916640514</v>
      </c>
      <c r="B10785" s="12">
        <v>172.0</v>
      </c>
    </row>
    <row r="10786" ht="15.75" customHeight="1">
      <c r="A10786" s="13">
        <v>42237.33333330718</v>
      </c>
      <c r="B10786" s="12">
        <v>183.0</v>
      </c>
    </row>
    <row r="10787" ht="15.75" customHeight="1">
      <c r="A10787" s="13">
        <v>42237.34374997384</v>
      </c>
      <c r="B10787" s="12">
        <v>166.0</v>
      </c>
    </row>
    <row r="10788" ht="15.75" customHeight="1">
      <c r="A10788" s="13">
        <v>42237.35416664051</v>
      </c>
      <c r="B10788" s="12">
        <v>170.0</v>
      </c>
    </row>
    <row r="10789" ht="15.75" customHeight="1">
      <c r="A10789" s="13">
        <v>42237.36458330717</v>
      </c>
      <c r="B10789" s="12">
        <v>186.0</v>
      </c>
    </row>
    <row r="10790" ht="15.75" customHeight="1">
      <c r="A10790" s="13">
        <v>42237.374999973836</v>
      </c>
      <c r="B10790" s="12">
        <v>186.0</v>
      </c>
    </row>
    <row r="10791" ht="15.75" customHeight="1">
      <c r="A10791" s="13">
        <v>42237.3854166405</v>
      </c>
      <c r="B10791" s="12">
        <v>181.0</v>
      </c>
    </row>
    <row r="10792" ht="15.75" customHeight="1">
      <c r="A10792" s="13">
        <v>42237.395833307164</v>
      </c>
      <c r="B10792" s="12">
        <v>186.0</v>
      </c>
    </row>
    <row r="10793" ht="15.75" customHeight="1">
      <c r="A10793" s="13">
        <v>42237.40624997383</v>
      </c>
      <c r="B10793" s="12">
        <v>191.0</v>
      </c>
    </row>
    <row r="10794" ht="15.75" customHeight="1">
      <c r="A10794" s="13">
        <v>42237.41666664049</v>
      </c>
      <c r="B10794" s="12">
        <v>202.0</v>
      </c>
    </row>
    <row r="10795" ht="15.75" customHeight="1">
      <c r="A10795" s="13">
        <v>42237.42708330716</v>
      </c>
      <c r="B10795" s="12">
        <v>198.0</v>
      </c>
    </row>
    <row r="10796" ht="15.75" customHeight="1">
      <c r="A10796" s="13">
        <v>42237.43749997382</v>
      </c>
      <c r="B10796" s="12">
        <v>199.0</v>
      </c>
    </row>
    <row r="10797" ht="15.75" customHeight="1">
      <c r="A10797" s="13">
        <v>42237.447916640485</v>
      </c>
      <c r="B10797" s="12">
        <v>198.0</v>
      </c>
    </row>
    <row r="10798" ht="15.75" customHeight="1">
      <c r="A10798" s="13">
        <v>42237.45833330715</v>
      </c>
      <c r="B10798" s="12">
        <v>204.0</v>
      </c>
    </row>
    <row r="10799" ht="15.75" customHeight="1">
      <c r="A10799" s="13">
        <v>42237.468749973814</v>
      </c>
      <c r="B10799" s="12">
        <v>209.0</v>
      </c>
    </row>
    <row r="10800" ht="15.75" customHeight="1">
      <c r="A10800" s="13">
        <v>42237.47916664048</v>
      </c>
      <c r="B10800" s="12">
        <v>224.0</v>
      </c>
    </row>
    <row r="10801" ht="15.75" customHeight="1">
      <c r="A10801" s="13">
        <v>42237.48958330714</v>
      </c>
      <c r="B10801" s="12">
        <v>210.0</v>
      </c>
    </row>
    <row r="10802" ht="15.75" customHeight="1">
      <c r="A10802" s="13">
        <v>42237.49999997381</v>
      </c>
      <c r="B10802" s="12">
        <v>208.0</v>
      </c>
    </row>
    <row r="10803" ht="15.75" customHeight="1">
      <c r="A10803" s="13">
        <v>42237.51041664047</v>
      </c>
      <c r="B10803" s="12">
        <v>216.0</v>
      </c>
    </row>
    <row r="10804" ht="15.75" customHeight="1">
      <c r="A10804" s="13">
        <v>42237.520833307135</v>
      </c>
      <c r="B10804" s="12">
        <v>215.0</v>
      </c>
    </row>
    <row r="10805" ht="15.75" customHeight="1">
      <c r="A10805" s="13">
        <v>42237.5312499738</v>
      </c>
      <c r="B10805" s="12">
        <v>210.0</v>
      </c>
    </row>
    <row r="10806" ht="15.75" customHeight="1">
      <c r="A10806" s="13">
        <v>42237.54166664046</v>
      </c>
      <c r="B10806" s="12">
        <v>209.0</v>
      </c>
    </row>
    <row r="10807" ht="15.75" customHeight="1">
      <c r="A10807" s="13">
        <v>42237.55208330713</v>
      </c>
      <c r="B10807" s="12">
        <v>236.0</v>
      </c>
    </row>
    <row r="10808" ht="15.75" customHeight="1">
      <c r="A10808" s="13">
        <v>42237.56249997379</v>
      </c>
      <c r="B10808" s="12">
        <v>221.0</v>
      </c>
    </row>
    <row r="10809" ht="15.75" customHeight="1">
      <c r="A10809" s="13">
        <v>42237.572916640456</v>
      </c>
      <c r="B10809" s="12">
        <v>211.0</v>
      </c>
    </row>
    <row r="10810" ht="15.75" customHeight="1">
      <c r="A10810" s="13">
        <v>42237.58333330712</v>
      </c>
      <c r="B10810" s="12">
        <v>220.0</v>
      </c>
    </row>
    <row r="10811" ht="15.75" customHeight="1">
      <c r="A10811" s="13">
        <v>42237.593749973785</v>
      </c>
      <c r="B10811" s="12">
        <v>227.0</v>
      </c>
    </row>
    <row r="10812" ht="15.75" customHeight="1">
      <c r="A10812" s="13">
        <v>42237.60416664045</v>
      </c>
      <c r="B10812" s="12">
        <v>217.0</v>
      </c>
    </row>
    <row r="10813" ht="15.75" customHeight="1">
      <c r="A10813" s="13">
        <v>42237.61458330711</v>
      </c>
      <c r="B10813" s="12">
        <v>234.0</v>
      </c>
    </row>
    <row r="10814" ht="15.75" customHeight="1">
      <c r="A10814" s="13">
        <v>42237.62499997378</v>
      </c>
      <c r="B10814" s="12">
        <v>230.0</v>
      </c>
    </row>
    <row r="10815" ht="15.75" customHeight="1">
      <c r="A10815" s="13">
        <v>42237.63541664044</v>
      </c>
      <c r="B10815" s="12">
        <v>222.0</v>
      </c>
    </row>
    <row r="10816" ht="15.75" customHeight="1">
      <c r="A10816" s="13">
        <v>42237.645833307106</v>
      </c>
      <c r="B10816" s="12">
        <v>243.0</v>
      </c>
    </row>
    <row r="10817" ht="15.75" customHeight="1">
      <c r="A10817" s="13">
        <v>42237.65624997377</v>
      </c>
      <c r="B10817" s="12">
        <v>232.0</v>
      </c>
    </row>
    <row r="10818" ht="15.75" customHeight="1">
      <c r="A10818" s="13">
        <v>42237.666666640434</v>
      </c>
      <c r="B10818" s="12">
        <v>227.0</v>
      </c>
    </row>
    <row r="10819" ht="15.75" customHeight="1">
      <c r="A10819" s="13">
        <v>42237.6770833071</v>
      </c>
      <c r="B10819" s="12">
        <v>231.0</v>
      </c>
    </row>
    <row r="10820" ht="15.75" customHeight="1">
      <c r="A10820" s="13">
        <v>42237.68749997376</v>
      </c>
      <c r="B10820" s="12">
        <v>223.0</v>
      </c>
    </row>
    <row r="10821" ht="15.75" customHeight="1">
      <c r="A10821" s="13">
        <v>42237.69791664043</v>
      </c>
      <c r="B10821" s="12">
        <v>232.0</v>
      </c>
    </row>
    <row r="10822" ht="15.75" customHeight="1">
      <c r="A10822" s="13">
        <v>42237.70833330709</v>
      </c>
      <c r="B10822" s="12">
        <v>235.0</v>
      </c>
    </row>
    <row r="10823" ht="15.75" customHeight="1">
      <c r="A10823" s="13">
        <v>42237.718749973756</v>
      </c>
      <c r="B10823" s="12">
        <v>229.0</v>
      </c>
    </row>
    <row r="10824" ht="15.75" customHeight="1">
      <c r="A10824" s="13">
        <v>42237.72916664042</v>
      </c>
      <c r="B10824" s="12">
        <v>213.0</v>
      </c>
    </row>
    <row r="10825" ht="15.75" customHeight="1">
      <c r="A10825" s="13">
        <v>42237.739583307084</v>
      </c>
      <c r="B10825" s="12">
        <v>222.0</v>
      </c>
    </row>
    <row r="10826" ht="15.75" customHeight="1">
      <c r="A10826" s="13">
        <v>42237.74999997375</v>
      </c>
      <c r="B10826" s="12">
        <v>227.0</v>
      </c>
    </row>
    <row r="10827" ht="15.75" customHeight="1">
      <c r="A10827" s="13">
        <v>42237.76041664041</v>
      </c>
      <c r="B10827" s="12">
        <v>222.0</v>
      </c>
    </row>
    <row r="10828" ht="15.75" customHeight="1">
      <c r="A10828" s="13">
        <v>42237.77083330708</v>
      </c>
      <c r="B10828" s="12">
        <v>232.0</v>
      </c>
    </row>
    <row r="10829" ht="15.75" customHeight="1">
      <c r="A10829" s="13">
        <v>42237.78124997374</v>
      </c>
      <c r="B10829" s="12">
        <v>211.0</v>
      </c>
    </row>
    <row r="10830" ht="15.75" customHeight="1">
      <c r="A10830" s="13">
        <v>42237.791666640405</v>
      </c>
      <c r="B10830" s="12">
        <v>225.0</v>
      </c>
    </row>
    <row r="10831" ht="15.75" customHeight="1">
      <c r="A10831" s="13">
        <v>42237.80208330707</v>
      </c>
      <c r="B10831" s="12">
        <v>215.0</v>
      </c>
    </row>
    <row r="10832" ht="15.75" customHeight="1">
      <c r="A10832" s="13">
        <v>42237.812499973734</v>
      </c>
      <c r="B10832" s="12">
        <v>217.0</v>
      </c>
    </row>
    <row r="10833" ht="15.75" customHeight="1">
      <c r="A10833" s="13">
        <v>42237.8229166404</v>
      </c>
      <c r="B10833" s="12">
        <v>210.0</v>
      </c>
    </row>
    <row r="10834" ht="15.75" customHeight="1">
      <c r="A10834" s="13">
        <v>42237.83333330706</v>
      </c>
      <c r="B10834" s="12">
        <v>221.0</v>
      </c>
    </row>
    <row r="10835" ht="15.75" customHeight="1">
      <c r="A10835" s="13">
        <v>42237.84374997373</v>
      </c>
      <c r="B10835" s="12">
        <v>203.0</v>
      </c>
    </row>
    <row r="10836" ht="15.75" customHeight="1">
      <c r="A10836" s="13">
        <v>42237.85416664039</v>
      </c>
      <c r="B10836" s="12">
        <v>202.0</v>
      </c>
    </row>
    <row r="10837" ht="15.75" customHeight="1">
      <c r="A10837" s="13">
        <v>42237.864583307055</v>
      </c>
      <c r="B10837" s="12">
        <v>193.0</v>
      </c>
    </row>
    <row r="10838" ht="15.75" customHeight="1">
      <c r="A10838" s="13">
        <v>42237.87499997372</v>
      </c>
      <c r="B10838" s="12">
        <v>200.0</v>
      </c>
    </row>
    <row r="10839" ht="15.75" customHeight="1">
      <c r="A10839" s="13">
        <v>42237.88541664038</v>
      </c>
      <c r="B10839" s="12">
        <v>197.0</v>
      </c>
    </row>
    <row r="10840" ht="15.75" customHeight="1">
      <c r="A10840" s="13">
        <v>42237.89583330705</v>
      </c>
      <c r="B10840" s="12">
        <v>175.0</v>
      </c>
    </row>
    <row r="10841" ht="15.75" customHeight="1">
      <c r="A10841" s="13">
        <v>42237.90624997371</v>
      </c>
      <c r="B10841" s="12">
        <v>174.0</v>
      </c>
    </row>
    <row r="10842" ht="15.75" customHeight="1">
      <c r="A10842" s="13">
        <v>42237.916666640376</v>
      </c>
      <c r="B10842" s="12">
        <v>188.0</v>
      </c>
    </row>
    <row r="10843" ht="15.75" customHeight="1">
      <c r="A10843" s="13">
        <v>42237.92708330704</v>
      </c>
      <c r="B10843" s="12">
        <v>182.0</v>
      </c>
    </row>
    <row r="10844" ht="15.75" customHeight="1">
      <c r="A10844" s="13">
        <v>42237.937499973705</v>
      </c>
      <c r="B10844" s="12">
        <v>171.0</v>
      </c>
    </row>
    <row r="10845" ht="15.75" customHeight="1">
      <c r="A10845" s="13">
        <v>42237.94791664037</v>
      </c>
      <c r="B10845" s="12">
        <v>172.0</v>
      </c>
    </row>
    <row r="10846" ht="15.75" customHeight="1">
      <c r="A10846" s="13">
        <v>42237.95833330703</v>
      </c>
      <c r="B10846" s="12">
        <v>188.0</v>
      </c>
    </row>
    <row r="10847" ht="15.75" customHeight="1">
      <c r="A10847" s="13">
        <v>42237.9687499737</v>
      </c>
      <c r="B10847" s="12">
        <v>176.0</v>
      </c>
    </row>
    <row r="10848" ht="15.75" customHeight="1">
      <c r="A10848" s="13">
        <v>42237.97916664036</v>
      </c>
      <c r="B10848" s="12">
        <v>163.0</v>
      </c>
    </row>
    <row r="10849" ht="15.75" customHeight="1">
      <c r="A10849" s="13">
        <v>42237.989583307026</v>
      </c>
      <c r="B10849" s="12">
        <v>168.0</v>
      </c>
    </row>
    <row r="10850" ht="15.75" customHeight="1">
      <c r="A10850" s="13">
        <v>42237.99999997369</v>
      </c>
      <c r="B10850" s="12">
        <v>164.0</v>
      </c>
    </row>
    <row r="10851" ht="15.75" customHeight="1">
      <c r="A10851" s="13">
        <v>42238.010416640354</v>
      </c>
      <c r="B10851" s="12">
        <v>182.0</v>
      </c>
    </row>
    <row r="10852" ht="15.75" customHeight="1">
      <c r="A10852" s="13">
        <v>42238.02083330702</v>
      </c>
      <c r="B10852" s="12">
        <v>173.0</v>
      </c>
    </row>
    <row r="10853" ht="15.75" customHeight="1">
      <c r="A10853" s="13">
        <v>42238.03124997368</v>
      </c>
      <c r="B10853" s="12">
        <v>164.0</v>
      </c>
    </row>
    <row r="10854" ht="15.75" customHeight="1">
      <c r="A10854" s="13">
        <v>42238.04166664035</v>
      </c>
      <c r="B10854" s="12">
        <v>161.0</v>
      </c>
    </row>
    <row r="10855" ht="15.75" customHeight="1">
      <c r="A10855" s="13">
        <v>42238.05208330701</v>
      </c>
      <c r="B10855" s="12">
        <v>161.0</v>
      </c>
    </row>
    <row r="10856" ht="15.75" customHeight="1">
      <c r="A10856" s="13">
        <v>42238.062499973676</v>
      </c>
      <c r="B10856" s="12">
        <v>181.0</v>
      </c>
    </row>
    <row r="10857" ht="15.75" customHeight="1">
      <c r="A10857" s="13">
        <v>42238.07291664034</v>
      </c>
      <c r="B10857" s="12">
        <v>165.0</v>
      </c>
    </row>
    <row r="10858" ht="15.75" customHeight="1">
      <c r="A10858" s="13">
        <v>42238.083333307004</v>
      </c>
      <c r="B10858" s="12">
        <v>156.0</v>
      </c>
    </row>
    <row r="10859" ht="15.75" customHeight="1">
      <c r="A10859" s="13">
        <v>42238.09374997367</v>
      </c>
      <c r="B10859" s="12">
        <v>163.0</v>
      </c>
    </row>
    <row r="10860" ht="15.75" customHeight="1">
      <c r="A10860" s="13">
        <v>42238.10416664033</v>
      </c>
      <c r="B10860" s="12">
        <v>171.0</v>
      </c>
    </row>
    <row r="10861" ht="15.75" customHeight="1">
      <c r="A10861" s="13">
        <v>42238.114583307</v>
      </c>
      <c r="B10861" s="12">
        <v>167.0</v>
      </c>
    </row>
    <row r="10862" ht="15.75" customHeight="1">
      <c r="A10862" s="13">
        <v>42238.12499997366</v>
      </c>
      <c r="B10862" s="12">
        <v>153.0</v>
      </c>
    </row>
    <row r="10863" ht="15.75" customHeight="1">
      <c r="A10863" s="13">
        <v>42238.135416640325</v>
      </c>
      <c r="B10863" s="12">
        <v>159.0</v>
      </c>
    </row>
    <row r="10864" ht="15.75" customHeight="1">
      <c r="A10864" s="13">
        <v>42238.14583330699</v>
      </c>
      <c r="B10864" s="12">
        <v>154.0</v>
      </c>
    </row>
    <row r="10865" ht="15.75" customHeight="1">
      <c r="A10865" s="13">
        <v>42238.156249973654</v>
      </c>
      <c r="B10865" s="12">
        <v>169.0</v>
      </c>
    </row>
    <row r="10866" ht="15.75" customHeight="1">
      <c r="A10866" s="13">
        <v>42238.16666664032</v>
      </c>
      <c r="B10866" s="12">
        <v>162.0</v>
      </c>
    </row>
    <row r="10867" ht="15.75" customHeight="1">
      <c r="A10867" s="13">
        <v>42238.17708330698</v>
      </c>
      <c r="B10867" s="12">
        <v>159.0</v>
      </c>
    </row>
    <row r="10868" ht="15.75" customHeight="1">
      <c r="A10868" s="13">
        <v>42238.18749997365</v>
      </c>
      <c r="B10868" s="12">
        <v>155.0</v>
      </c>
    </row>
    <row r="10869" ht="15.75" customHeight="1">
      <c r="A10869" s="13">
        <v>42238.19791664031</v>
      </c>
      <c r="B10869" s="12">
        <v>157.0</v>
      </c>
    </row>
    <row r="10870" ht="15.75" customHeight="1">
      <c r="A10870" s="13">
        <v>42238.208333306975</v>
      </c>
      <c r="B10870" s="12">
        <v>173.0</v>
      </c>
    </row>
    <row r="10871" ht="15.75" customHeight="1">
      <c r="A10871" s="13">
        <v>42238.21874997364</v>
      </c>
      <c r="B10871" s="12">
        <v>153.0</v>
      </c>
    </row>
    <row r="10872" ht="15.75" customHeight="1">
      <c r="A10872" s="13">
        <v>42238.2291666403</v>
      </c>
      <c r="B10872" s="12">
        <v>157.0</v>
      </c>
    </row>
    <row r="10873" ht="15.75" customHeight="1">
      <c r="A10873" s="13">
        <v>42238.23958330697</v>
      </c>
      <c r="B10873" s="12">
        <v>155.0</v>
      </c>
    </row>
    <row r="10874" ht="15.75" customHeight="1">
      <c r="A10874" s="13">
        <v>42238.24999997363</v>
      </c>
      <c r="B10874" s="12">
        <v>157.0</v>
      </c>
    </row>
    <row r="10875" ht="15.75" customHeight="1">
      <c r="A10875" s="13">
        <v>42238.260416640296</v>
      </c>
      <c r="B10875" s="12">
        <v>170.0</v>
      </c>
    </row>
    <row r="10876" ht="15.75" customHeight="1">
      <c r="A10876" s="13">
        <v>42238.27083330696</v>
      </c>
      <c r="B10876" s="12">
        <v>151.0</v>
      </c>
    </row>
    <row r="10877" ht="15.75" customHeight="1">
      <c r="A10877" s="13">
        <v>42238.281249973625</v>
      </c>
      <c r="B10877" s="12">
        <v>155.0</v>
      </c>
    </row>
    <row r="10878" ht="15.75" customHeight="1">
      <c r="A10878" s="13">
        <v>42238.29166664029</v>
      </c>
      <c r="B10878" s="12">
        <v>153.0</v>
      </c>
    </row>
    <row r="10879" ht="15.75" customHeight="1">
      <c r="A10879" s="13">
        <v>42238.30208330695</v>
      </c>
      <c r="B10879" s="12">
        <v>170.0</v>
      </c>
    </row>
    <row r="10880" ht="15.75" customHeight="1">
      <c r="A10880" s="13">
        <v>42238.31249997362</v>
      </c>
      <c r="B10880" s="12">
        <v>159.0</v>
      </c>
    </row>
    <row r="10881" ht="15.75" customHeight="1">
      <c r="A10881" s="13">
        <v>42238.32291664028</v>
      </c>
      <c r="B10881" s="12">
        <v>150.0</v>
      </c>
    </row>
    <row r="10882" ht="15.75" customHeight="1">
      <c r="A10882" s="13">
        <v>42238.333333306946</v>
      </c>
      <c r="B10882" s="12">
        <v>153.0</v>
      </c>
    </row>
    <row r="10883" ht="15.75" customHeight="1">
      <c r="A10883" s="13">
        <v>42238.34374997361</v>
      </c>
      <c r="B10883" s="12">
        <v>154.0</v>
      </c>
    </row>
    <row r="10884" ht="15.75" customHeight="1">
      <c r="A10884" s="13">
        <v>42238.354166640274</v>
      </c>
      <c r="B10884" s="12">
        <v>154.0</v>
      </c>
    </row>
    <row r="10885" ht="15.75" customHeight="1">
      <c r="A10885" s="13">
        <v>42238.36458330694</v>
      </c>
      <c r="B10885" s="12">
        <v>167.0</v>
      </c>
    </row>
    <row r="10886" ht="15.75" customHeight="1">
      <c r="A10886" s="13">
        <v>42238.3749999736</v>
      </c>
      <c r="B10886" s="12">
        <v>148.0</v>
      </c>
    </row>
    <row r="10887" ht="15.75" customHeight="1">
      <c r="A10887" s="13">
        <v>42238.38541664027</v>
      </c>
      <c r="B10887" s="12">
        <v>151.0</v>
      </c>
    </row>
    <row r="10888" ht="15.75" customHeight="1">
      <c r="A10888" s="13">
        <v>42238.39583330693</v>
      </c>
      <c r="B10888" s="12">
        <v>154.0</v>
      </c>
    </row>
    <row r="10889" ht="15.75" customHeight="1">
      <c r="A10889" s="13">
        <v>42238.406249973596</v>
      </c>
      <c r="B10889" s="12">
        <v>174.0</v>
      </c>
    </row>
    <row r="10890" ht="15.75" customHeight="1">
      <c r="A10890" s="13">
        <v>42238.41666664026</v>
      </c>
      <c r="B10890" s="12">
        <v>165.0</v>
      </c>
    </row>
    <row r="10891" ht="15.75" customHeight="1">
      <c r="A10891" s="13">
        <v>42238.427083306924</v>
      </c>
      <c r="B10891" s="12">
        <v>159.0</v>
      </c>
    </row>
    <row r="10892" ht="15.75" customHeight="1">
      <c r="A10892" s="13">
        <v>42238.43749997359</v>
      </c>
      <c r="B10892" s="12">
        <v>167.0</v>
      </c>
    </row>
    <row r="10893" ht="15.75" customHeight="1">
      <c r="A10893" s="13">
        <v>42238.44791664025</v>
      </c>
      <c r="B10893" s="12">
        <v>171.0</v>
      </c>
    </row>
    <row r="10894" ht="15.75" customHeight="1">
      <c r="A10894" s="13">
        <v>42238.45833330692</v>
      </c>
      <c r="B10894" s="12">
        <v>175.0</v>
      </c>
    </row>
    <row r="10895" ht="15.75" customHeight="1">
      <c r="A10895" s="13">
        <v>42238.46874997358</v>
      </c>
      <c r="B10895" s="12">
        <v>165.0</v>
      </c>
    </row>
    <row r="10896" ht="15.75" customHeight="1">
      <c r="A10896" s="13">
        <v>42238.479166640245</v>
      </c>
      <c r="B10896" s="12">
        <v>168.0</v>
      </c>
    </row>
    <row r="10897" ht="15.75" customHeight="1">
      <c r="A10897" s="13">
        <v>42238.48958330691</v>
      </c>
      <c r="B10897" s="12">
        <v>167.0</v>
      </c>
    </row>
    <row r="10898" ht="15.75" customHeight="1">
      <c r="A10898" s="13">
        <v>42238.499999973574</v>
      </c>
      <c r="B10898" s="12">
        <v>183.0</v>
      </c>
    </row>
    <row r="10899" ht="15.75" customHeight="1">
      <c r="A10899" s="13">
        <v>42238.51041664024</v>
      </c>
      <c r="B10899" s="12">
        <v>182.0</v>
      </c>
    </row>
    <row r="10900" ht="15.75" customHeight="1">
      <c r="A10900" s="13">
        <v>42238.5208333069</v>
      </c>
      <c r="B10900" s="12">
        <v>175.0</v>
      </c>
    </row>
    <row r="10901" ht="15.75" customHeight="1">
      <c r="A10901" s="13">
        <v>42238.53124997357</v>
      </c>
      <c r="B10901" s="12">
        <v>180.0</v>
      </c>
    </row>
    <row r="10902" ht="15.75" customHeight="1">
      <c r="A10902" s="13">
        <v>42238.54166664023</v>
      </c>
      <c r="B10902" s="12">
        <v>181.0</v>
      </c>
    </row>
    <row r="10903" ht="15.75" customHeight="1">
      <c r="A10903" s="13">
        <v>42238.552083306895</v>
      </c>
      <c r="B10903" s="12">
        <v>191.0</v>
      </c>
    </row>
    <row r="10904" ht="15.75" customHeight="1">
      <c r="A10904" s="13">
        <v>42238.56249997356</v>
      </c>
      <c r="B10904" s="12">
        <v>190.0</v>
      </c>
    </row>
    <row r="10905" ht="15.75" customHeight="1">
      <c r="A10905" s="13">
        <v>42238.57291664022</v>
      </c>
      <c r="B10905" s="12">
        <v>179.0</v>
      </c>
    </row>
    <row r="10906" ht="15.75" customHeight="1">
      <c r="A10906" s="13">
        <v>42238.58333330689</v>
      </c>
      <c r="B10906" s="12">
        <v>180.0</v>
      </c>
    </row>
    <row r="10907" ht="15.75" customHeight="1">
      <c r="A10907" s="13">
        <v>42238.59374997355</v>
      </c>
      <c r="B10907" s="12">
        <v>183.0</v>
      </c>
    </row>
    <row r="10908" ht="15.75" customHeight="1">
      <c r="A10908" s="13">
        <v>42238.604166640216</v>
      </c>
      <c r="B10908" s="12">
        <v>198.0</v>
      </c>
    </row>
    <row r="10909" ht="15.75" customHeight="1">
      <c r="A10909" s="13">
        <v>42238.61458330688</v>
      </c>
      <c r="B10909" s="12">
        <v>206.0</v>
      </c>
    </row>
    <row r="10910" ht="15.75" customHeight="1">
      <c r="A10910" s="13">
        <v>42238.624999973545</v>
      </c>
      <c r="B10910" s="12">
        <v>194.0</v>
      </c>
    </row>
    <row r="10911" ht="15.75" customHeight="1">
      <c r="A10911" s="13">
        <v>42238.63541664021</v>
      </c>
      <c r="B10911" s="12">
        <v>192.0</v>
      </c>
    </row>
    <row r="10912" ht="15.75" customHeight="1">
      <c r="A10912" s="13">
        <v>42238.64583330687</v>
      </c>
      <c r="B10912" s="12">
        <v>205.0</v>
      </c>
    </row>
    <row r="10913" ht="15.75" customHeight="1">
      <c r="A10913" s="13">
        <v>42238.65624997354</v>
      </c>
      <c r="B10913" s="12">
        <v>200.0</v>
      </c>
    </row>
    <row r="10914" ht="15.75" customHeight="1">
      <c r="A10914" s="13">
        <v>42238.6666666402</v>
      </c>
      <c r="B10914" s="12">
        <v>221.0</v>
      </c>
    </row>
    <row r="10915" ht="15.75" customHeight="1">
      <c r="A10915" s="13">
        <v>42238.677083306866</v>
      </c>
      <c r="B10915" s="12">
        <v>204.0</v>
      </c>
    </row>
    <row r="10916" ht="15.75" customHeight="1">
      <c r="A10916" s="13">
        <v>42238.68749997353</v>
      </c>
      <c r="B10916" s="12">
        <v>203.0</v>
      </c>
    </row>
    <row r="10917" ht="15.75" customHeight="1">
      <c r="A10917" s="13">
        <v>42238.697916640194</v>
      </c>
      <c r="B10917" s="12">
        <v>201.0</v>
      </c>
    </row>
    <row r="10918" ht="15.75" customHeight="1">
      <c r="A10918" s="13">
        <v>42238.70833330686</v>
      </c>
      <c r="B10918" s="12">
        <v>205.0</v>
      </c>
    </row>
    <row r="10919" ht="15.75" customHeight="1">
      <c r="A10919" s="13">
        <v>42238.71874997352</v>
      </c>
      <c r="B10919" s="12">
        <v>224.0</v>
      </c>
    </row>
    <row r="10920" ht="15.75" customHeight="1">
      <c r="A10920" s="13">
        <v>42238.72916664019</v>
      </c>
      <c r="B10920" s="12">
        <v>198.0</v>
      </c>
    </row>
    <row r="10921" ht="15.75" customHeight="1">
      <c r="A10921" s="13">
        <v>42238.73958330685</v>
      </c>
      <c r="B10921" s="12">
        <v>214.0</v>
      </c>
    </row>
    <row r="10922" ht="15.75" customHeight="1">
      <c r="A10922" s="13">
        <v>42238.749999973516</v>
      </c>
      <c r="B10922" s="12">
        <v>205.0</v>
      </c>
    </row>
    <row r="10923" ht="15.75" customHeight="1">
      <c r="A10923" s="13">
        <v>42238.76041664018</v>
      </c>
      <c r="B10923" s="12">
        <v>189.0</v>
      </c>
    </row>
    <row r="10924" ht="15.75" customHeight="1">
      <c r="A10924" s="13">
        <v>42238.770833306844</v>
      </c>
      <c r="B10924" s="12">
        <v>199.0</v>
      </c>
    </row>
    <row r="10925" ht="15.75" customHeight="1">
      <c r="A10925" s="13">
        <v>42238.78124997351</v>
      </c>
      <c r="B10925" s="12">
        <v>195.0</v>
      </c>
    </row>
    <row r="10926" ht="15.75" customHeight="1">
      <c r="A10926" s="13">
        <v>42238.79166664017</v>
      </c>
      <c r="B10926" s="12">
        <v>205.0</v>
      </c>
    </row>
    <row r="10927" ht="15.75" customHeight="1">
      <c r="A10927" s="13">
        <v>42238.80208330684</v>
      </c>
      <c r="B10927" s="12">
        <v>189.0</v>
      </c>
    </row>
    <row r="10928" ht="15.75" customHeight="1">
      <c r="A10928" s="13">
        <v>42238.8124999735</v>
      </c>
      <c r="B10928" s="12">
        <v>192.0</v>
      </c>
    </row>
    <row r="10929" ht="15.75" customHeight="1">
      <c r="A10929" s="13">
        <v>42238.822916640165</v>
      </c>
      <c r="B10929" s="12">
        <v>186.0</v>
      </c>
    </row>
    <row r="10930" ht="15.75" customHeight="1">
      <c r="A10930" s="13">
        <v>42238.83333330683</v>
      </c>
      <c r="B10930" s="12">
        <v>185.0</v>
      </c>
    </row>
    <row r="10931" ht="15.75" customHeight="1">
      <c r="A10931" s="13">
        <v>42238.843749973494</v>
      </c>
      <c r="B10931" s="12">
        <v>195.0</v>
      </c>
    </row>
    <row r="10932" ht="15.75" customHeight="1">
      <c r="A10932" s="13">
        <v>42238.85416664016</v>
      </c>
      <c r="B10932" s="12">
        <v>191.0</v>
      </c>
    </row>
    <row r="10933" ht="15.75" customHeight="1">
      <c r="A10933" s="13">
        <v>42238.86458330682</v>
      </c>
      <c r="B10933" s="12">
        <v>176.0</v>
      </c>
    </row>
    <row r="10934" ht="15.75" customHeight="1">
      <c r="A10934" s="13">
        <v>42238.87499997349</v>
      </c>
      <c r="B10934" s="12">
        <v>179.0</v>
      </c>
    </row>
    <row r="10935" ht="15.75" customHeight="1">
      <c r="A10935" s="13">
        <v>42238.88541664015</v>
      </c>
      <c r="B10935" s="12">
        <v>187.0</v>
      </c>
    </row>
    <row r="10936" ht="15.75" customHeight="1">
      <c r="A10936" s="13">
        <v>42238.895833306815</v>
      </c>
      <c r="B10936" s="12">
        <v>185.0</v>
      </c>
    </row>
    <row r="10937" ht="15.75" customHeight="1">
      <c r="A10937" s="13">
        <v>42238.90624997348</v>
      </c>
      <c r="B10937" s="12">
        <v>177.0</v>
      </c>
    </row>
    <row r="10938" ht="15.75" customHeight="1">
      <c r="A10938" s="13">
        <v>42238.91666664014</v>
      </c>
      <c r="B10938" s="12">
        <v>178.0</v>
      </c>
    </row>
    <row r="10939" ht="15.75" customHeight="1">
      <c r="A10939" s="13">
        <v>42238.92708330681</v>
      </c>
      <c r="B10939" s="12">
        <v>166.0</v>
      </c>
    </row>
    <row r="10940" ht="15.75" customHeight="1">
      <c r="A10940" s="13">
        <v>42238.93749997347</v>
      </c>
      <c r="B10940" s="12">
        <v>184.0</v>
      </c>
    </row>
    <row r="10941" ht="15.75" customHeight="1">
      <c r="A10941" s="13">
        <v>42238.947916640136</v>
      </c>
      <c r="B10941" s="12">
        <v>175.0</v>
      </c>
    </row>
    <row r="10942" ht="15.75" customHeight="1">
      <c r="A10942" s="13">
        <v>42238.9583333068</v>
      </c>
      <c r="B10942" s="12">
        <v>163.0</v>
      </c>
    </row>
    <row r="10943" ht="15.75" customHeight="1">
      <c r="A10943" s="13">
        <v>42238.968749973465</v>
      </c>
      <c r="B10943" s="12">
        <v>162.0</v>
      </c>
    </row>
    <row r="10944" ht="15.75" customHeight="1">
      <c r="A10944" s="13">
        <v>42238.97916664013</v>
      </c>
      <c r="B10944" s="12">
        <v>174.0</v>
      </c>
    </row>
    <row r="10945" ht="15.75" customHeight="1">
      <c r="A10945" s="13">
        <v>42238.98958330679</v>
      </c>
      <c r="B10945" s="12">
        <v>177.0</v>
      </c>
    </row>
    <row r="10946" ht="15.75" customHeight="1">
      <c r="A10946" s="13">
        <v>42238.99999997346</v>
      </c>
      <c r="B10946" s="12">
        <v>158.0</v>
      </c>
    </row>
    <row r="10947" ht="15.75" customHeight="1">
      <c r="A10947" s="13">
        <v>42239.01041664012</v>
      </c>
      <c r="B10947" s="12">
        <v>160.0</v>
      </c>
    </row>
    <row r="10948" ht="15.75" customHeight="1">
      <c r="A10948" s="13">
        <v>42239.020833306786</v>
      </c>
      <c r="B10948" s="12">
        <v>158.0</v>
      </c>
    </row>
    <row r="10949" ht="15.75" customHeight="1">
      <c r="A10949" s="13">
        <v>42239.03124997345</v>
      </c>
      <c r="B10949" s="12">
        <v>166.0</v>
      </c>
    </row>
    <row r="10950" ht="15.75" customHeight="1">
      <c r="A10950" s="13">
        <v>42239.041666640114</v>
      </c>
      <c r="B10950" s="12">
        <v>161.0</v>
      </c>
    </row>
    <row r="10951" ht="15.75" customHeight="1">
      <c r="A10951" s="13">
        <v>42239.05208330678</v>
      </c>
      <c r="B10951" s="12">
        <v>157.0</v>
      </c>
    </row>
    <row r="10952" ht="15.75" customHeight="1">
      <c r="A10952" s="13">
        <v>42239.06249997344</v>
      </c>
      <c r="B10952" s="12">
        <v>157.0</v>
      </c>
    </row>
    <row r="10953" ht="15.75" customHeight="1">
      <c r="A10953" s="13">
        <v>42239.07291664011</v>
      </c>
      <c r="B10953" s="12">
        <v>162.0</v>
      </c>
    </row>
    <row r="10954" ht="15.75" customHeight="1">
      <c r="A10954" s="13">
        <v>42239.08333330677</v>
      </c>
      <c r="B10954" s="12">
        <v>164.0</v>
      </c>
    </row>
    <row r="10955" ht="15.75" customHeight="1">
      <c r="A10955" s="13">
        <v>42239.093749973435</v>
      </c>
      <c r="B10955" s="12">
        <v>154.0</v>
      </c>
    </row>
    <row r="10956" ht="15.75" customHeight="1">
      <c r="A10956" s="13">
        <v>42239.1041666401</v>
      </c>
      <c r="B10956" s="12">
        <v>148.0</v>
      </c>
    </row>
    <row r="10957" ht="15.75" customHeight="1">
      <c r="A10957" s="13">
        <v>42239.114583306764</v>
      </c>
      <c r="B10957" s="12">
        <v>147.0</v>
      </c>
    </row>
    <row r="10958" ht="15.75" customHeight="1">
      <c r="A10958" s="13">
        <v>42239.12499997343</v>
      </c>
      <c r="B10958" s="12">
        <v>164.0</v>
      </c>
    </row>
    <row r="10959" ht="15.75" customHeight="1">
      <c r="A10959" s="13">
        <v>42239.13541664009</v>
      </c>
      <c r="B10959" s="12">
        <v>166.0</v>
      </c>
    </row>
    <row r="10960" ht="15.75" customHeight="1">
      <c r="A10960" s="13">
        <v>42239.14583330676</v>
      </c>
      <c r="B10960" s="12">
        <v>146.0</v>
      </c>
    </row>
    <row r="10961" ht="15.75" customHeight="1">
      <c r="A10961" s="13">
        <v>42239.15624997342</v>
      </c>
      <c r="B10961" s="12">
        <v>150.0</v>
      </c>
    </row>
    <row r="10962" ht="15.75" customHeight="1">
      <c r="A10962" s="13">
        <v>42239.166666640085</v>
      </c>
      <c r="B10962" s="12">
        <v>163.0</v>
      </c>
    </row>
    <row r="10963" ht="15.75" customHeight="1">
      <c r="A10963" s="13">
        <v>42239.17708330675</v>
      </c>
      <c r="B10963" s="12">
        <v>162.0</v>
      </c>
    </row>
    <row r="10964" ht="15.75" customHeight="1">
      <c r="A10964" s="13">
        <v>42239.187499973414</v>
      </c>
      <c r="B10964" s="12">
        <v>149.0</v>
      </c>
    </row>
    <row r="10965" ht="15.75" customHeight="1">
      <c r="A10965" s="13">
        <v>42239.19791664008</v>
      </c>
      <c r="B10965" s="12">
        <v>151.0</v>
      </c>
    </row>
    <row r="10966" ht="15.75" customHeight="1">
      <c r="A10966" s="13">
        <v>42239.20833330674</v>
      </c>
      <c r="B10966" s="12">
        <v>151.0</v>
      </c>
    </row>
    <row r="10967" ht="15.75" customHeight="1">
      <c r="A10967" s="13">
        <v>42239.21874997341</v>
      </c>
      <c r="B10967" s="12">
        <v>161.0</v>
      </c>
    </row>
    <row r="10968" ht="15.75" customHeight="1">
      <c r="A10968" s="13">
        <v>42239.22916664007</v>
      </c>
      <c r="B10968" s="12">
        <v>165.0</v>
      </c>
    </row>
    <row r="10969" ht="15.75" customHeight="1">
      <c r="A10969" s="13">
        <v>42239.239583306735</v>
      </c>
      <c r="B10969" s="12">
        <v>150.0</v>
      </c>
    </row>
    <row r="10970" ht="15.75" customHeight="1">
      <c r="A10970" s="13">
        <v>42239.2499999734</v>
      </c>
      <c r="B10970" s="12">
        <v>145.0</v>
      </c>
    </row>
    <row r="10971" ht="15.75" customHeight="1">
      <c r="A10971" s="13">
        <v>42239.26041664006</v>
      </c>
      <c r="B10971" s="12">
        <v>151.0</v>
      </c>
    </row>
    <row r="10972" ht="15.75" customHeight="1">
      <c r="A10972" s="13">
        <v>42239.27083330673</v>
      </c>
      <c r="B10972" s="12">
        <v>170.0</v>
      </c>
    </row>
    <row r="10973" ht="15.75" customHeight="1">
      <c r="A10973" s="13">
        <v>42239.28124997339</v>
      </c>
      <c r="B10973" s="12">
        <v>148.0</v>
      </c>
    </row>
    <row r="10974" ht="15.75" customHeight="1">
      <c r="A10974" s="13">
        <v>42239.291666640056</v>
      </c>
      <c r="B10974" s="12">
        <v>153.0</v>
      </c>
    </row>
    <row r="10975" ht="15.75" customHeight="1">
      <c r="A10975" s="13">
        <v>42239.30208330672</v>
      </c>
      <c r="B10975" s="12">
        <v>155.0</v>
      </c>
    </row>
    <row r="10976" ht="15.75" customHeight="1">
      <c r="A10976" s="13">
        <v>42239.312499973385</v>
      </c>
      <c r="B10976" s="12">
        <v>161.0</v>
      </c>
    </row>
    <row r="10977" ht="15.75" customHeight="1">
      <c r="A10977" s="13">
        <v>42239.32291664005</v>
      </c>
      <c r="B10977" s="12">
        <v>171.0</v>
      </c>
    </row>
    <row r="10978" ht="15.75" customHeight="1">
      <c r="A10978" s="13">
        <v>42239.33333330671</v>
      </c>
      <c r="B10978" s="12">
        <v>156.0</v>
      </c>
    </row>
    <row r="10979" ht="15.75" customHeight="1">
      <c r="A10979" s="13">
        <v>42239.34374997338</v>
      </c>
      <c r="B10979" s="12">
        <v>159.0</v>
      </c>
    </row>
    <row r="10980" ht="15.75" customHeight="1">
      <c r="A10980" s="13">
        <v>42239.35416664004</v>
      </c>
      <c r="B10980" s="12">
        <v>158.0</v>
      </c>
    </row>
    <row r="10981" ht="15.75" customHeight="1">
      <c r="A10981" s="13">
        <v>42239.364583306706</v>
      </c>
      <c r="B10981" s="12">
        <v>178.0</v>
      </c>
    </row>
    <row r="10982" ht="15.75" customHeight="1">
      <c r="A10982" s="13">
        <v>42239.37499997337</v>
      </c>
      <c r="B10982" s="12">
        <v>171.0</v>
      </c>
    </row>
    <row r="10983" ht="15.75" customHeight="1">
      <c r="A10983" s="13">
        <v>42239.385416640034</v>
      </c>
      <c r="B10983" s="12">
        <v>163.0</v>
      </c>
    </row>
    <row r="10984" ht="15.75" customHeight="1">
      <c r="A10984" s="13">
        <v>42239.3958333067</v>
      </c>
      <c r="B10984" s="12">
        <v>166.0</v>
      </c>
    </row>
    <row r="10985" ht="15.75" customHeight="1">
      <c r="A10985" s="13">
        <v>42239.40624997336</v>
      </c>
      <c r="B10985" s="12">
        <v>172.0</v>
      </c>
    </row>
    <row r="10986" ht="15.75" customHeight="1">
      <c r="A10986" s="13">
        <v>42239.41666664003</v>
      </c>
      <c r="B10986" s="12">
        <v>182.0</v>
      </c>
    </row>
    <row r="10987" ht="15.75" customHeight="1">
      <c r="A10987" s="13">
        <v>42239.42708330669</v>
      </c>
      <c r="B10987" s="12">
        <v>167.0</v>
      </c>
    </row>
    <row r="10988" ht="15.75" customHeight="1">
      <c r="A10988" s="13">
        <v>42239.437499973355</v>
      </c>
      <c r="B10988" s="12">
        <v>170.0</v>
      </c>
    </row>
    <row r="10989" ht="15.75" customHeight="1">
      <c r="A10989" s="13">
        <v>42239.44791664002</v>
      </c>
      <c r="B10989" s="12">
        <v>169.0</v>
      </c>
    </row>
    <row r="10990" ht="15.75" customHeight="1">
      <c r="A10990" s="13">
        <v>42239.458333306684</v>
      </c>
      <c r="B10990" s="12">
        <v>171.0</v>
      </c>
    </row>
    <row r="10991" ht="15.75" customHeight="1">
      <c r="A10991" s="13">
        <v>42239.46874997335</v>
      </c>
      <c r="B10991" s="12">
        <v>189.0</v>
      </c>
    </row>
    <row r="10992" ht="15.75" customHeight="1">
      <c r="A10992" s="13">
        <v>42239.47916664001</v>
      </c>
      <c r="B10992" s="12">
        <v>178.0</v>
      </c>
    </row>
    <row r="10993" ht="15.75" customHeight="1">
      <c r="A10993" s="13">
        <v>42239.48958330668</v>
      </c>
      <c r="B10993" s="12">
        <v>179.0</v>
      </c>
    </row>
    <row r="10994" ht="15.75" customHeight="1">
      <c r="A10994" s="13">
        <v>42239.49999997334</v>
      </c>
      <c r="B10994" s="12">
        <v>183.0</v>
      </c>
    </row>
    <row r="10995" ht="15.75" customHeight="1">
      <c r="A10995" s="13">
        <v>42239.510416640005</v>
      </c>
      <c r="B10995" s="12">
        <v>187.0</v>
      </c>
    </row>
    <row r="10996" ht="15.75" customHeight="1">
      <c r="A10996" s="13">
        <v>42239.52083330667</v>
      </c>
      <c r="B10996" s="12">
        <v>199.0</v>
      </c>
    </row>
    <row r="10997" ht="15.75" customHeight="1">
      <c r="A10997" s="13">
        <v>42239.53124997333</v>
      </c>
      <c r="B10997" s="12">
        <v>186.0</v>
      </c>
    </row>
    <row r="10998" ht="15.75" customHeight="1">
      <c r="A10998" s="13">
        <v>42239.54166664</v>
      </c>
      <c r="B10998" s="12">
        <v>182.0</v>
      </c>
    </row>
    <row r="10999" ht="15.75" customHeight="1">
      <c r="A10999" s="13">
        <v>42239.55208330666</v>
      </c>
      <c r="B10999" s="12">
        <v>184.0</v>
      </c>
    </row>
    <row r="11000" ht="15.75" customHeight="1">
      <c r="A11000" s="13">
        <v>42239.562499973326</v>
      </c>
      <c r="B11000" s="12">
        <v>189.0</v>
      </c>
    </row>
    <row r="11001" ht="15.75" customHeight="1">
      <c r="A11001" s="13">
        <v>42239.57291663999</v>
      </c>
      <c r="B11001" s="12">
        <v>203.0</v>
      </c>
    </row>
    <row r="11002" ht="15.75" customHeight="1">
      <c r="A11002" s="13">
        <v>42239.583333306655</v>
      </c>
      <c r="B11002" s="12">
        <v>186.0</v>
      </c>
    </row>
    <row r="11003" ht="15.75" customHeight="1">
      <c r="A11003" s="13">
        <v>42239.59374997332</v>
      </c>
      <c r="B11003" s="12">
        <v>188.0</v>
      </c>
    </row>
    <row r="11004" ht="15.75" customHeight="1">
      <c r="A11004" s="13">
        <v>42239.60416663998</v>
      </c>
      <c r="B11004" s="12">
        <v>204.0</v>
      </c>
    </row>
    <row r="11005" ht="15.75" customHeight="1">
      <c r="A11005" s="13">
        <v>42239.61458330665</v>
      </c>
      <c r="B11005" s="12">
        <v>186.0</v>
      </c>
    </row>
    <row r="11006" ht="15.75" customHeight="1">
      <c r="A11006" s="13">
        <v>42239.62499997331</v>
      </c>
      <c r="B11006" s="12">
        <v>184.0</v>
      </c>
    </row>
    <row r="11007" ht="15.75" customHeight="1">
      <c r="A11007" s="13">
        <v>42239.635416639976</v>
      </c>
      <c r="B11007" s="12">
        <v>199.0</v>
      </c>
    </row>
    <row r="11008" ht="15.75" customHeight="1">
      <c r="A11008" s="13">
        <v>42239.64583330664</v>
      </c>
      <c r="B11008" s="12">
        <v>207.0</v>
      </c>
    </row>
    <row r="11009" ht="15.75" customHeight="1">
      <c r="A11009" s="13">
        <v>42239.656249973305</v>
      </c>
      <c r="B11009" s="12">
        <v>196.0</v>
      </c>
    </row>
    <row r="11010" ht="15.75" customHeight="1">
      <c r="A11010" s="13">
        <v>42239.66666663997</v>
      </c>
      <c r="B11010" s="12">
        <v>185.0</v>
      </c>
    </row>
    <row r="11011" ht="15.75" customHeight="1">
      <c r="A11011" s="13">
        <v>42239.67708330663</v>
      </c>
      <c r="B11011" s="12">
        <v>194.0</v>
      </c>
    </row>
    <row r="11012" ht="15.75" customHeight="1">
      <c r="A11012" s="13">
        <v>42239.6874999733</v>
      </c>
      <c r="B11012" s="12">
        <v>193.0</v>
      </c>
    </row>
    <row r="11013" ht="15.75" customHeight="1">
      <c r="A11013" s="13">
        <v>42239.69791663996</v>
      </c>
      <c r="B11013" s="12">
        <v>204.0</v>
      </c>
    </row>
    <row r="11014" ht="15.75" customHeight="1">
      <c r="A11014" s="13">
        <v>42239.708333306626</v>
      </c>
      <c r="B11014" s="12">
        <v>198.0</v>
      </c>
    </row>
    <row r="11015" ht="15.75" customHeight="1">
      <c r="A11015" s="13">
        <v>42239.71874997329</v>
      </c>
      <c r="B11015" s="12">
        <v>191.0</v>
      </c>
    </row>
    <row r="11016" ht="15.75" customHeight="1">
      <c r="A11016" s="13">
        <v>42239.729166639954</v>
      </c>
      <c r="B11016" s="12">
        <v>193.0</v>
      </c>
    </row>
    <row r="11017" ht="15.75" customHeight="1">
      <c r="A11017" s="13">
        <v>42239.73958330662</v>
      </c>
      <c r="B11017" s="12">
        <v>199.0</v>
      </c>
    </row>
    <row r="11018" ht="15.75" customHeight="1">
      <c r="A11018" s="13">
        <v>42239.74999997328</v>
      </c>
      <c r="B11018" s="12">
        <v>200.0</v>
      </c>
    </row>
    <row r="11019" ht="15.75" customHeight="1">
      <c r="A11019" s="13">
        <v>42239.76041663995</v>
      </c>
      <c r="B11019" s="12">
        <v>195.0</v>
      </c>
    </row>
    <row r="11020" ht="15.75" customHeight="1">
      <c r="A11020" s="13">
        <v>42239.77083330661</v>
      </c>
      <c r="B11020" s="12">
        <v>188.0</v>
      </c>
    </row>
    <row r="11021" ht="15.75" customHeight="1">
      <c r="A11021" s="13">
        <v>42239.781249973275</v>
      </c>
      <c r="B11021" s="12">
        <v>193.0</v>
      </c>
    </row>
    <row r="11022" ht="15.75" customHeight="1">
      <c r="A11022" s="13">
        <v>42239.79166663994</v>
      </c>
      <c r="B11022" s="12">
        <v>193.0</v>
      </c>
    </row>
    <row r="11023" ht="15.75" customHeight="1">
      <c r="A11023" s="13">
        <v>42239.802083306604</v>
      </c>
      <c r="B11023" s="12">
        <v>189.0</v>
      </c>
    </row>
    <row r="11024" ht="15.75" customHeight="1">
      <c r="A11024" s="13">
        <v>42239.81249997327</v>
      </c>
      <c r="B11024" s="12">
        <v>199.0</v>
      </c>
    </row>
    <row r="11025" ht="15.75" customHeight="1">
      <c r="A11025" s="13">
        <v>42239.82291663993</v>
      </c>
      <c r="B11025" s="12">
        <v>185.0</v>
      </c>
    </row>
    <row r="11026" ht="15.75" customHeight="1">
      <c r="A11026" s="13">
        <v>42239.8333333066</v>
      </c>
      <c r="B11026" s="12">
        <v>187.0</v>
      </c>
    </row>
    <row r="11027" ht="15.75" customHeight="1">
      <c r="A11027" s="13">
        <v>42239.84374997326</v>
      </c>
      <c r="B11027" s="12">
        <v>178.0</v>
      </c>
    </row>
    <row r="11028" ht="15.75" customHeight="1">
      <c r="A11028" s="13">
        <v>42239.854166639925</v>
      </c>
      <c r="B11028" s="12">
        <v>180.0</v>
      </c>
    </row>
    <row r="11029" ht="15.75" customHeight="1">
      <c r="A11029" s="13">
        <v>42239.86458330659</v>
      </c>
      <c r="B11029" s="12">
        <v>196.0</v>
      </c>
    </row>
    <row r="11030" ht="15.75" customHeight="1">
      <c r="A11030" s="13">
        <v>42239.87499997325</v>
      </c>
      <c r="B11030" s="12">
        <v>177.0</v>
      </c>
    </row>
    <row r="11031" ht="15.75" customHeight="1">
      <c r="A11031" s="13">
        <v>42239.88541663992</v>
      </c>
      <c r="B11031" s="12">
        <v>174.0</v>
      </c>
    </row>
    <row r="11032" ht="15.75" customHeight="1">
      <c r="A11032" s="13">
        <v>42239.89583330658</v>
      </c>
      <c r="B11032" s="12">
        <v>171.0</v>
      </c>
    </row>
    <row r="11033" ht="15.75" customHeight="1">
      <c r="A11033" s="13">
        <v>42239.906249973246</v>
      </c>
      <c r="B11033" s="12">
        <v>163.0</v>
      </c>
    </row>
    <row r="11034" ht="15.75" customHeight="1">
      <c r="A11034" s="13">
        <v>42239.91666663991</v>
      </c>
      <c r="B11034" s="12">
        <v>159.0</v>
      </c>
    </row>
    <row r="11035" ht="15.75" customHeight="1">
      <c r="A11035" s="13">
        <v>42239.927083306575</v>
      </c>
      <c r="B11035" s="12">
        <v>167.0</v>
      </c>
    </row>
    <row r="11036" ht="15.75" customHeight="1">
      <c r="A11036" s="13">
        <v>42239.93749997324</v>
      </c>
      <c r="B11036" s="12">
        <v>176.0</v>
      </c>
    </row>
    <row r="11037" ht="15.75" customHeight="1">
      <c r="A11037" s="13">
        <v>42239.9479166399</v>
      </c>
      <c r="B11037" s="12">
        <v>158.0</v>
      </c>
    </row>
    <row r="11038" ht="15.75" customHeight="1">
      <c r="A11038" s="13">
        <v>42239.95833330657</v>
      </c>
      <c r="B11038" s="12">
        <v>162.0</v>
      </c>
    </row>
    <row r="11039" ht="15.75" customHeight="1">
      <c r="A11039" s="13">
        <v>42239.96874997323</v>
      </c>
      <c r="B11039" s="12">
        <v>159.0</v>
      </c>
    </row>
    <row r="11040" ht="15.75" customHeight="1">
      <c r="A11040" s="13">
        <v>42239.979166639896</v>
      </c>
      <c r="B11040" s="12">
        <v>172.0</v>
      </c>
    </row>
    <row r="11041" ht="15.75" customHeight="1">
      <c r="A11041" s="13">
        <v>42239.98958330656</v>
      </c>
      <c r="B11041" s="12">
        <v>163.0</v>
      </c>
    </row>
    <row r="11042" ht="15.75" customHeight="1">
      <c r="A11042" s="13">
        <v>42239.999999973224</v>
      </c>
      <c r="B11042" s="12">
        <v>159.0</v>
      </c>
    </row>
    <row r="11043" ht="15.75" customHeight="1">
      <c r="A11043" s="13">
        <v>42240.01041663989</v>
      </c>
      <c r="B11043" s="12">
        <v>157.0</v>
      </c>
    </row>
    <row r="11044" ht="15.75" customHeight="1">
      <c r="A11044" s="13">
        <v>42240.02083330655</v>
      </c>
      <c r="B11044" s="12">
        <v>167.0</v>
      </c>
    </row>
    <row r="11045" ht="15.75" customHeight="1">
      <c r="A11045" s="13">
        <v>42240.03124997322</v>
      </c>
      <c r="B11045" s="12">
        <v>165.0</v>
      </c>
    </row>
    <row r="11046" ht="15.75" customHeight="1">
      <c r="A11046" s="13">
        <v>42240.04166663988</v>
      </c>
      <c r="B11046" s="12">
        <v>157.0</v>
      </c>
    </row>
    <row r="11047" ht="15.75" customHeight="1">
      <c r="A11047" s="13">
        <v>42240.052083306546</v>
      </c>
      <c r="B11047" s="12">
        <v>154.0</v>
      </c>
    </row>
    <row r="11048" ht="15.75" customHeight="1">
      <c r="A11048" s="13">
        <v>42240.06249997321</v>
      </c>
      <c r="B11048" s="12">
        <v>156.0</v>
      </c>
    </row>
    <row r="11049" ht="15.75" customHeight="1">
      <c r="A11049" s="13">
        <v>42240.072916639874</v>
      </c>
      <c r="B11049" s="12">
        <v>175.0</v>
      </c>
    </row>
    <row r="11050" ht="15.75" customHeight="1">
      <c r="A11050" s="13">
        <v>42240.08333330654</v>
      </c>
      <c r="B11050" s="12">
        <v>161.0</v>
      </c>
    </row>
    <row r="11051" ht="15.75" customHeight="1">
      <c r="A11051" s="13">
        <v>42240.0937499732</v>
      </c>
      <c r="B11051" s="12">
        <v>152.0</v>
      </c>
    </row>
    <row r="11052" ht="15.75" customHeight="1">
      <c r="A11052" s="13">
        <v>42240.10416663987</v>
      </c>
      <c r="B11052" s="12">
        <v>153.0</v>
      </c>
    </row>
    <row r="11053" ht="15.75" customHeight="1">
      <c r="A11053" s="13">
        <v>42240.11458330653</v>
      </c>
      <c r="B11053" s="12">
        <v>169.0</v>
      </c>
    </row>
    <row r="11054" ht="15.75" customHeight="1">
      <c r="A11054" s="13">
        <v>42240.124999973195</v>
      </c>
      <c r="B11054" s="12">
        <v>158.0</v>
      </c>
    </row>
    <row r="11055" ht="15.75" customHeight="1">
      <c r="A11055" s="13">
        <v>42240.13541663986</v>
      </c>
      <c r="B11055" s="12">
        <v>152.0</v>
      </c>
    </row>
    <row r="11056" ht="15.75" customHeight="1">
      <c r="A11056" s="13">
        <v>42240.145833306524</v>
      </c>
      <c r="B11056" s="12">
        <v>157.0</v>
      </c>
    </row>
    <row r="11057" ht="15.75" customHeight="1">
      <c r="A11057" s="13">
        <v>42240.15624997319</v>
      </c>
      <c r="B11057" s="12">
        <v>157.0</v>
      </c>
    </row>
    <row r="11058" ht="15.75" customHeight="1">
      <c r="A11058" s="13">
        <v>42240.16666663985</v>
      </c>
      <c r="B11058" s="12">
        <v>167.0</v>
      </c>
    </row>
    <row r="11059" ht="15.75" customHeight="1">
      <c r="A11059" s="13">
        <v>42240.17708330652</v>
      </c>
      <c r="B11059" s="12">
        <v>158.0</v>
      </c>
    </row>
    <row r="11060" ht="15.75" customHeight="1">
      <c r="A11060" s="13">
        <v>42240.18749997318</v>
      </c>
      <c r="B11060" s="12">
        <v>156.0</v>
      </c>
    </row>
    <row r="11061" ht="15.75" customHeight="1">
      <c r="A11061" s="13">
        <v>42240.197916639845</v>
      </c>
      <c r="B11061" s="12">
        <v>149.0</v>
      </c>
    </row>
    <row r="11062" ht="15.75" customHeight="1">
      <c r="A11062" s="13">
        <v>42240.20833330651</v>
      </c>
      <c r="B11062" s="12">
        <v>158.0</v>
      </c>
    </row>
    <row r="11063" ht="15.75" customHeight="1">
      <c r="A11063" s="13">
        <v>42240.21874997317</v>
      </c>
      <c r="B11063" s="12">
        <v>169.0</v>
      </c>
    </row>
    <row r="11064" ht="15.75" customHeight="1">
      <c r="A11064" s="13">
        <v>42240.22916663984</v>
      </c>
      <c r="B11064" s="12">
        <v>149.0</v>
      </c>
    </row>
    <row r="11065" ht="15.75" customHeight="1">
      <c r="A11065" s="13">
        <v>42240.2395833065</v>
      </c>
      <c r="B11065" s="12">
        <v>150.0</v>
      </c>
    </row>
    <row r="11066" ht="15.75" customHeight="1">
      <c r="A11066" s="13">
        <v>42240.249999973166</v>
      </c>
      <c r="B11066" s="12">
        <v>150.0</v>
      </c>
    </row>
    <row r="11067" ht="15.75" customHeight="1">
      <c r="A11067" s="13">
        <v>42240.26041663983</v>
      </c>
      <c r="B11067" s="12">
        <v>152.0</v>
      </c>
    </row>
    <row r="11068" ht="15.75" customHeight="1">
      <c r="A11068" s="13">
        <v>42240.270833306495</v>
      </c>
      <c r="B11068" s="12">
        <v>164.0</v>
      </c>
    </row>
    <row r="11069" ht="15.75" customHeight="1">
      <c r="A11069" s="13">
        <v>42240.28124997316</v>
      </c>
      <c r="B11069" s="12">
        <v>155.0</v>
      </c>
    </row>
    <row r="11070" ht="15.75" customHeight="1">
      <c r="A11070" s="13">
        <v>42240.29166663982</v>
      </c>
      <c r="B11070" s="12">
        <v>156.0</v>
      </c>
    </row>
    <row r="11071" ht="15.75" customHeight="1">
      <c r="A11071" s="13">
        <v>42240.30208330649</v>
      </c>
      <c r="B11071" s="12">
        <v>151.0</v>
      </c>
    </row>
    <row r="11072" ht="15.75" customHeight="1">
      <c r="A11072" s="13">
        <v>42240.31249997315</v>
      </c>
      <c r="B11072" s="12">
        <v>170.0</v>
      </c>
    </row>
    <row r="11073" ht="15.75" customHeight="1">
      <c r="A11073" s="13">
        <v>42240.322916639816</v>
      </c>
      <c r="B11073" s="12">
        <v>164.0</v>
      </c>
    </row>
    <row r="11074" ht="15.75" customHeight="1">
      <c r="A11074" s="13">
        <v>42240.33333330648</v>
      </c>
      <c r="B11074" s="12">
        <v>155.0</v>
      </c>
    </row>
    <row r="11075" ht="15.75" customHeight="1">
      <c r="A11075" s="13">
        <v>42240.343749973144</v>
      </c>
      <c r="B11075" s="12">
        <v>162.0</v>
      </c>
    </row>
    <row r="11076" ht="15.75" customHeight="1">
      <c r="A11076" s="13">
        <v>42240.35416663981</v>
      </c>
      <c r="B11076" s="12">
        <v>165.0</v>
      </c>
    </row>
    <row r="11077" ht="15.75" customHeight="1">
      <c r="A11077" s="13">
        <v>42240.36458330647</v>
      </c>
      <c r="B11077" s="12">
        <v>169.0</v>
      </c>
    </row>
    <row r="11078" ht="15.75" customHeight="1">
      <c r="A11078" s="13">
        <v>42240.37499997314</v>
      </c>
      <c r="B11078" s="12">
        <v>177.0</v>
      </c>
    </row>
    <row r="11079" ht="15.75" customHeight="1">
      <c r="A11079" s="13">
        <v>42240.3854166398</v>
      </c>
      <c r="B11079" s="12">
        <v>174.0</v>
      </c>
    </row>
    <row r="11080" ht="15.75" customHeight="1">
      <c r="A11080" s="13">
        <v>42240.395833306466</v>
      </c>
      <c r="B11080" s="12">
        <v>177.0</v>
      </c>
    </row>
    <row r="11081" ht="15.75" customHeight="1">
      <c r="A11081" s="13">
        <v>42240.40624997313</v>
      </c>
      <c r="B11081" s="12">
        <v>178.0</v>
      </c>
    </row>
    <row r="11082" ht="15.75" customHeight="1">
      <c r="A11082" s="13">
        <v>42240.416666639794</v>
      </c>
      <c r="B11082" s="12">
        <v>195.0</v>
      </c>
    </row>
    <row r="11083" ht="15.75" customHeight="1">
      <c r="A11083" s="13">
        <v>42240.42708330646</v>
      </c>
      <c r="B11083" s="12">
        <v>193.0</v>
      </c>
    </row>
    <row r="11084" ht="15.75" customHeight="1">
      <c r="A11084" s="13">
        <v>42240.43749997312</v>
      </c>
      <c r="B11084" s="12">
        <v>189.0</v>
      </c>
    </row>
    <row r="11085" ht="15.75" customHeight="1">
      <c r="A11085" s="13">
        <v>42240.44791663979</v>
      </c>
      <c r="B11085" s="12">
        <v>190.0</v>
      </c>
    </row>
    <row r="11086" ht="15.75" customHeight="1">
      <c r="A11086" s="13">
        <v>42240.45833330645</v>
      </c>
      <c r="B11086" s="12">
        <v>208.0</v>
      </c>
    </row>
    <row r="11087" ht="15.75" customHeight="1">
      <c r="A11087" s="13">
        <v>42240.468749973115</v>
      </c>
      <c r="B11087" s="12">
        <v>213.0</v>
      </c>
    </row>
    <row r="11088" ht="15.75" customHeight="1">
      <c r="A11088" s="13">
        <v>42240.47916663978</v>
      </c>
      <c r="B11088" s="12">
        <v>203.0</v>
      </c>
    </row>
    <row r="11089" ht="15.75" customHeight="1">
      <c r="A11089" s="13">
        <v>42240.489583306444</v>
      </c>
      <c r="B11089" s="12">
        <v>195.0</v>
      </c>
    </row>
    <row r="11090" ht="15.75" customHeight="1">
      <c r="A11090" s="13">
        <v>42240.49999997311</v>
      </c>
      <c r="B11090" s="12">
        <v>203.0</v>
      </c>
    </row>
    <row r="11091" ht="15.75" customHeight="1">
      <c r="A11091" s="13">
        <v>42240.51041663977</v>
      </c>
      <c r="B11091" s="12">
        <v>204.0</v>
      </c>
    </row>
    <row r="11092" ht="15.75" customHeight="1">
      <c r="A11092" s="13">
        <v>42240.52083330644</v>
      </c>
      <c r="B11092" s="12">
        <v>215.0</v>
      </c>
    </row>
    <row r="11093" ht="15.75" customHeight="1">
      <c r="A11093" s="13">
        <v>42240.5312499731</v>
      </c>
      <c r="B11093" s="12">
        <v>203.0</v>
      </c>
    </row>
    <row r="11094" ht="15.75" customHeight="1">
      <c r="A11094" s="13">
        <v>42240.541666639765</v>
      </c>
      <c r="B11094" s="12">
        <v>202.0</v>
      </c>
    </row>
    <row r="11095" ht="15.75" customHeight="1">
      <c r="A11095" s="13">
        <v>42240.55208330643</v>
      </c>
      <c r="B11095" s="12">
        <v>209.0</v>
      </c>
    </row>
    <row r="11096" ht="15.75" customHeight="1">
      <c r="A11096" s="13">
        <v>42240.56249997309</v>
      </c>
      <c r="B11096" s="12">
        <v>223.0</v>
      </c>
    </row>
    <row r="11097" ht="15.75" customHeight="1">
      <c r="A11097" s="13">
        <v>42240.57291663976</v>
      </c>
      <c r="B11097" s="12">
        <v>203.0</v>
      </c>
    </row>
    <row r="11098" ht="15.75" customHeight="1">
      <c r="A11098" s="13">
        <v>42240.58333330642</v>
      </c>
      <c r="B11098" s="12">
        <v>208.0</v>
      </c>
    </row>
    <row r="11099" ht="15.75" customHeight="1">
      <c r="A11099" s="13">
        <v>42240.593749973086</v>
      </c>
      <c r="B11099" s="12">
        <v>209.0</v>
      </c>
    </row>
    <row r="11100" ht="15.75" customHeight="1">
      <c r="A11100" s="13">
        <v>42240.60416663975</v>
      </c>
      <c r="B11100" s="12">
        <v>221.0</v>
      </c>
    </row>
    <row r="11101" ht="15.75" customHeight="1">
      <c r="A11101" s="13">
        <v>42240.614583306415</v>
      </c>
      <c r="B11101" s="12">
        <v>235.0</v>
      </c>
    </row>
    <row r="11102" ht="15.75" customHeight="1">
      <c r="A11102" s="13">
        <v>42240.62499997308</v>
      </c>
      <c r="B11102" s="12">
        <v>218.0</v>
      </c>
    </row>
    <row r="11103" ht="15.75" customHeight="1">
      <c r="A11103" s="13">
        <v>42240.63541663974</v>
      </c>
      <c r="B11103" s="12">
        <v>218.0</v>
      </c>
    </row>
    <row r="11104" ht="15.75" customHeight="1">
      <c r="A11104" s="13">
        <v>42240.64583330641</v>
      </c>
      <c r="B11104" s="12">
        <v>221.0</v>
      </c>
    </row>
    <row r="11105" ht="15.75" customHeight="1">
      <c r="A11105" s="13">
        <v>42240.65624997307</v>
      </c>
      <c r="B11105" s="12">
        <v>224.0</v>
      </c>
    </row>
    <row r="11106" ht="15.75" customHeight="1">
      <c r="A11106" s="13">
        <v>42240.666666639736</v>
      </c>
      <c r="B11106" s="12">
        <v>247.0</v>
      </c>
    </row>
    <row r="11107" ht="15.75" customHeight="1">
      <c r="A11107" s="13">
        <v>42240.6770833064</v>
      </c>
      <c r="B11107" s="12">
        <v>221.0</v>
      </c>
    </row>
    <row r="11108" ht="15.75" customHeight="1">
      <c r="A11108" s="13">
        <v>42240.687499973064</v>
      </c>
      <c r="B11108" s="12">
        <v>220.0</v>
      </c>
    </row>
    <row r="11109" ht="15.75" customHeight="1">
      <c r="A11109" s="13">
        <v>42240.69791663973</v>
      </c>
      <c r="B11109" s="12">
        <v>219.0</v>
      </c>
    </row>
    <row r="11110" ht="15.75" customHeight="1">
      <c r="A11110" s="13">
        <v>42240.70833330639</v>
      </c>
      <c r="B11110" s="12">
        <v>233.0</v>
      </c>
    </row>
    <row r="11111" ht="15.75" customHeight="1">
      <c r="A11111" s="13">
        <v>42240.71874997306</v>
      </c>
      <c r="B11111" s="12">
        <v>226.0</v>
      </c>
    </row>
    <row r="11112" ht="15.75" customHeight="1">
      <c r="A11112" s="13">
        <v>42240.72916663972</v>
      </c>
      <c r="B11112" s="12">
        <v>215.0</v>
      </c>
    </row>
    <row r="11113" ht="15.75" customHeight="1">
      <c r="A11113" s="13">
        <v>42240.739583306386</v>
      </c>
      <c r="B11113" s="12">
        <v>227.0</v>
      </c>
    </row>
    <row r="11114" ht="15.75" customHeight="1">
      <c r="A11114" s="13">
        <v>42240.74999997305</v>
      </c>
      <c r="B11114" s="12">
        <v>210.0</v>
      </c>
    </row>
    <row r="11115" ht="15.75" customHeight="1">
      <c r="A11115" s="13">
        <v>42240.760416639714</v>
      </c>
      <c r="B11115" s="12">
        <v>209.0</v>
      </c>
    </row>
    <row r="11116" ht="15.75" customHeight="1">
      <c r="A11116" s="13">
        <v>42240.77083330638</v>
      </c>
      <c r="B11116" s="12">
        <v>225.0</v>
      </c>
    </row>
    <row r="11117" ht="15.75" customHeight="1">
      <c r="A11117" s="13">
        <v>42240.78124997304</v>
      </c>
      <c r="B11117" s="12">
        <v>219.0</v>
      </c>
    </row>
    <row r="11118" ht="15.75" customHeight="1">
      <c r="A11118" s="13">
        <v>42240.79166663971</v>
      </c>
      <c r="B11118" s="12">
        <v>200.0</v>
      </c>
    </row>
    <row r="11119" ht="15.75" customHeight="1">
      <c r="A11119" s="13">
        <v>42240.80208330637</v>
      </c>
      <c r="B11119" s="12">
        <v>208.0</v>
      </c>
    </row>
    <row r="11120" ht="15.75" customHeight="1">
      <c r="A11120" s="13">
        <v>42240.812499973035</v>
      </c>
      <c r="B11120" s="12">
        <v>203.0</v>
      </c>
    </row>
    <row r="11121" ht="15.75" customHeight="1">
      <c r="A11121" s="13">
        <v>42240.8229166397</v>
      </c>
      <c r="B11121" s="12">
        <v>216.0</v>
      </c>
    </row>
    <row r="11122" ht="15.75" customHeight="1">
      <c r="A11122" s="13">
        <v>42240.833333306364</v>
      </c>
      <c r="B11122" s="12">
        <v>200.0</v>
      </c>
    </row>
    <row r="11123" ht="15.75" customHeight="1">
      <c r="A11123" s="13">
        <v>42240.84374997303</v>
      </c>
      <c r="B11123" s="12">
        <v>208.0</v>
      </c>
    </row>
    <row r="11124" ht="15.75" customHeight="1">
      <c r="A11124" s="13">
        <v>42240.85416663969</v>
      </c>
      <c r="B11124" s="12">
        <v>202.0</v>
      </c>
    </row>
    <row r="11125" ht="15.75" customHeight="1">
      <c r="A11125" s="13">
        <v>42240.86458330636</v>
      </c>
      <c r="B11125" s="12">
        <v>208.0</v>
      </c>
    </row>
    <row r="11126" ht="15.75" customHeight="1">
      <c r="A11126" s="13">
        <v>42240.87499997302</v>
      </c>
      <c r="B11126" s="12">
        <v>195.0</v>
      </c>
    </row>
    <row r="11127" ht="15.75" customHeight="1">
      <c r="A11127" s="13">
        <v>42240.885416639685</v>
      </c>
      <c r="B11127" s="12">
        <v>206.0</v>
      </c>
    </row>
    <row r="11128" ht="15.75" customHeight="1">
      <c r="A11128" s="13">
        <v>42240.89583330635</v>
      </c>
      <c r="B11128" s="12">
        <v>205.0</v>
      </c>
    </row>
    <row r="11129" ht="15.75" customHeight="1">
      <c r="A11129" s="13">
        <v>42240.90624997301</v>
      </c>
      <c r="B11129" s="12">
        <v>187.0</v>
      </c>
    </row>
    <row r="11130" ht="15.75" customHeight="1">
      <c r="A11130" s="13">
        <v>42240.91666663968</v>
      </c>
      <c r="B11130" s="12">
        <v>194.0</v>
      </c>
    </row>
    <row r="11131" ht="15.75" customHeight="1">
      <c r="A11131" s="13">
        <v>42240.92708330634</v>
      </c>
      <c r="B11131" s="12">
        <v>186.0</v>
      </c>
    </row>
    <row r="11132" ht="15.75" customHeight="1">
      <c r="A11132" s="13">
        <v>42240.937499973006</v>
      </c>
      <c r="B11132" s="12">
        <v>198.0</v>
      </c>
    </row>
    <row r="11133" ht="15.75" customHeight="1">
      <c r="A11133" s="13">
        <v>42240.94791663967</v>
      </c>
      <c r="B11133" s="12">
        <v>199.0</v>
      </c>
    </row>
    <row r="11134" ht="15.75" customHeight="1">
      <c r="A11134" s="13">
        <v>42240.958333306335</v>
      </c>
      <c r="B11134" s="12">
        <v>178.0</v>
      </c>
    </row>
    <row r="11135" ht="15.75" customHeight="1">
      <c r="A11135" s="13">
        <v>42240.968749973</v>
      </c>
      <c r="B11135" s="12">
        <v>180.0</v>
      </c>
    </row>
    <row r="11136" ht="15.75" customHeight="1">
      <c r="A11136" s="13">
        <v>42240.97916663966</v>
      </c>
      <c r="B11136" s="12">
        <v>184.0</v>
      </c>
    </row>
    <row r="11137" ht="15.75" customHeight="1">
      <c r="A11137" s="13">
        <v>42240.98958330633</v>
      </c>
      <c r="B11137" s="12">
        <v>188.0</v>
      </c>
    </row>
    <row r="11138" ht="15.75" customHeight="1">
      <c r="A11138" s="13">
        <v>42240.99999997299</v>
      </c>
      <c r="B11138" s="12">
        <v>191.0</v>
      </c>
    </row>
    <row r="11139" ht="15.75" customHeight="1">
      <c r="A11139" s="13">
        <v>42241.010416639656</v>
      </c>
      <c r="B11139" s="12">
        <v>183.0</v>
      </c>
    </row>
    <row r="11140" ht="15.75" customHeight="1">
      <c r="A11140" s="13">
        <v>42241.02083330632</v>
      </c>
      <c r="B11140" s="12">
        <v>176.0</v>
      </c>
    </row>
    <row r="11141" ht="15.75" customHeight="1">
      <c r="A11141" s="13">
        <v>42241.031249972984</v>
      </c>
      <c r="B11141" s="12">
        <v>172.0</v>
      </c>
    </row>
    <row r="11142" ht="15.75" customHeight="1">
      <c r="A11142" s="13">
        <v>42241.04166663965</v>
      </c>
      <c r="B11142" s="12">
        <v>182.0</v>
      </c>
    </row>
    <row r="11143" ht="15.75" customHeight="1">
      <c r="A11143" s="13">
        <v>42241.05208330631</v>
      </c>
      <c r="B11143" s="12">
        <v>185.0</v>
      </c>
    </row>
    <row r="11144" ht="15.75" customHeight="1">
      <c r="A11144" s="13">
        <v>42241.06249997298</v>
      </c>
      <c r="B11144" s="12">
        <v>159.0</v>
      </c>
    </row>
    <row r="11145" ht="15.75" customHeight="1">
      <c r="A11145" s="13">
        <v>42241.07291663964</v>
      </c>
      <c r="B11145" s="12">
        <v>163.0</v>
      </c>
    </row>
    <row r="11146" ht="15.75" customHeight="1">
      <c r="A11146" s="13">
        <v>42241.083333306306</v>
      </c>
      <c r="B11146" s="12">
        <v>162.0</v>
      </c>
    </row>
    <row r="11147" ht="15.75" customHeight="1">
      <c r="A11147" s="13">
        <v>42241.09374997297</v>
      </c>
      <c r="B11147" s="12">
        <v>174.0</v>
      </c>
    </row>
    <row r="11148" ht="15.75" customHeight="1">
      <c r="A11148" s="13">
        <v>42241.104166639634</v>
      </c>
      <c r="B11148" s="12">
        <v>160.0</v>
      </c>
    </row>
    <row r="11149" ht="15.75" customHeight="1">
      <c r="A11149" s="13">
        <v>42241.1145833063</v>
      </c>
      <c r="B11149" s="12">
        <v>158.0</v>
      </c>
    </row>
    <row r="11150" ht="15.75" customHeight="1">
      <c r="A11150" s="13">
        <v>42241.12499997296</v>
      </c>
      <c r="B11150" s="12">
        <v>165.0</v>
      </c>
    </row>
    <row r="11151" ht="15.75" customHeight="1">
      <c r="A11151" s="13">
        <v>42241.13541663963</v>
      </c>
      <c r="B11151" s="12">
        <v>170.0</v>
      </c>
    </row>
    <row r="11152" ht="15.75" customHeight="1">
      <c r="A11152" s="13">
        <v>42241.14583330629</v>
      </c>
      <c r="B11152" s="12">
        <v>162.0</v>
      </c>
    </row>
    <row r="11153" ht="15.75" customHeight="1">
      <c r="A11153" s="13">
        <v>42241.156249972955</v>
      </c>
      <c r="B11153" s="12">
        <v>159.0</v>
      </c>
    </row>
    <row r="11154" ht="15.75" customHeight="1">
      <c r="A11154" s="13">
        <v>42241.16666663962</v>
      </c>
      <c r="B11154" s="12">
        <v>156.0</v>
      </c>
    </row>
    <row r="11155" ht="15.75" customHeight="1">
      <c r="A11155" s="13">
        <v>42241.177083306284</v>
      </c>
      <c r="B11155" s="12">
        <v>167.0</v>
      </c>
    </row>
    <row r="11156" ht="15.75" customHeight="1">
      <c r="A11156" s="13">
        <v>42241.18749997295</v>
      </c>
      <c r="B11156" s="12">
        <v>177.0</v>
      </c>
    </row>
    <row r="11157" ht="15.75" customHeight="1">
      <c r="A11157" s="13">
        <v>42241.19791663961</v>
      </c>
      <c r="B11157" s="12">
        <v>160.0</v>
      </c>
    </row>
    <row r="11158" ht="15.75" customHeight="1">
      <c r="A11158" s="13">
        <v>42241.20833330628</v>
      </c>
      <c r="B11158" s="12">
        <v>160.0</v>
      </c>
    </row>
    <row r="11159" ht="15.75" customHeight="1">
      <c r="A11159" s="13">
        <v>42241.21874997294</v>
      </c>
      <c r="B11159" s="12">
        <v>160.0</v>
      </c>
    </row>
    <row r="11160" ht="15.75" customHeight="1">
      <c r="A11160" s="13">
        <v>42241.229166639605</v>
      </c>
      <c r="B11160" s="12">
        <v>170.0</v>
      </c>
    </row>
    <row r="11161" ht="15.75" customHeight="1">
      <c r="A11161" s="13">
        <v>42241.23958330627</v>
      </c>
      <c r="B11161" s="12">
        <v>172.0</v>
      </c>
    </row>
    <row r="11162" ht="15.75" customHeight="1">
      <c r="A11162" s="13">
        <v>42241.24999997293</v>
      </c>
      <c r="B11162" s="12">
        <v>156.0</v>
      </c>
    </row>
    <row r="11163" ht="15.75" customHeight="1">
      <c r="A11163" s="13">
        <v>42241.2604166396</v>
      </c>
      <c r="B11163" s="12">
        <v>160.0</v>
      </c>
    </row>
    <row r="11164" ht="15.75" customHeight="1">
      <c r="A11164" s="13">
        <v>42241.27083330626</v>
      </c>
      <c r="B11164" s="12">
        <v>158.0</v>
      </c>
    </row>
    <row r="11165" ht="15.75" customHeight="1">
      <c r="A11165" s="13">
        <v>42241.281249972926</v>
      </c>
      <c r="B11165" s="12">
        <v>173.0</v>
      </c>
    </row>
    <row r="11166" ht="15.75" customHeight="1">
      <c r="A11166" s="13">
        <v>42241.29166663959</v>
      </c>
      <c r="B11166" s="12">
        <v>162.0</v>
      </c>
    </row>
    <row r="11167" ht="15.75" customHeight="1">
      <c r="A11167" s="13">
        <v>42241.302083306255</v>
      </c>
      <c r="B11167" s="12">
        <v>160.0</v>
      </c>
    </row>
    <row r="11168" ht="15.75" customHeight="1">
      <c r="A11168" s="13">
        <v>42241.31249997292</v>
      </c>
      <c r="B11168" s="12">
        <v>162.0</v>
      </c>
    </row>
    <row r="11169" ht="15.75" customHeight="1">
      <c r="A11169" s="13">
        <v>42241.32291663958</v>
      </c>
      <c r="B11169" s="12">
        <v>163.0</v>
      </c>
    </row>
    <row r="11170" ht="15.75" customHeight="1">
      <c r="A11170" s="13">
        <v>42241.33333330625</v>
      </c>
      <c r="B11170" s="12">
        <v>188.0</v>
      </c>
    </row>
    <row r="11171" ht="15.75" customHeight="1">
      <c r="A11171" s="13">
        <v>42241.34374997291</v>
      </c>
      <c r="B11171" s="12">
        <v>177.0</v>
      </c>
    </row>
    <row r="11172" ht="15.75" customHeight="1">
      <c r="A11172" s="13">
        <v>42241.354166639576</v>
      </c>
      <c r="B11172" s="12">
        <v>185.0</v>
      </c>
    </row>
    <row r="11173" ht="15.75" customHeight="1">
      <c r="A11173" s="13">
        <v>42241.36458330624</v>
      </c>
      <c r="B11173" s="12">
        <v>181.0</v>
      </c>
    </row>
    <row r="11174" ht="15.75" customHeight="1">
      <c r="A11174" s="13">
        <v>42241.374999972904</v>
      </c>
      <c r="B11174" s="12">
        <v>186.0</v>
      </c>
    </row>
    <row r="11175" ht="15.75" customHeight="1">
      <c r="A11175" s="13">
        <v>42241.38541663957</v>
      </c>
      <c r="B11175" s="12">
        <v>204.0</v>
      </c>
    </row>
    <row r="11176" ht="15.75" customHeight="1">
      <c r="A11176" s="13">
        <v>42241.39583330623</v>
      </c>
      <c r="B11176" s="12">
        <v>192.0</v>
      </c>
    </row>
    <row r="11177" ht="15.75" customHeight="1">
      <c r="A11177" s="13">
        <v>42241.4062499729</v>
      </c>
      <c r="B11177" s="12">
        <v>193.0</v>
      </c>
    </row>
    <row r="11178" ht="15.75" customHeight="1">
      <c r="A11178" s="13">
        <v>42241.41666663956</v>
      </c>
      <c r="B11178" s="12">
        <v>205.0</v>
      </c>
    </row>
    <row r="11179" ht="15.75" customHeight="1">
      <c r="A11179" s="13">
        <v>42241.427083306226</v>
      </c>
      <c r="B11179" s="12">
        <v>195.0</v>
      </c>
    </row>
    <row r="11180" ht="15.75" customHeight="1">
      <c r="A11180" s="13">
        <v>42241.43749997289</v>
      </c>
      <c r="B11180" s="12">
        <v>197.0</v>
      </c>
    </row>
    <row r="11181" ht="15.75" customHeight="1">
      <c r="A11181" s="13">
        <v>42241.447916639554</v>
      </c>
      <c r="B11181" s="12">
        <v>196.0</v>
      </c>
    </row>
    <row r="11182" ht="15.75" customHeight="1">
      <c r="A11182" s="13">
        <v>42241.45833330622</v>
      </c>
      <c r="B11182" s="12">
        <v>217.0</v>
      </c>
    </row>
    <row r="11183" ht="15.75" customHeight="1">
      <c r="A11183" s="13">
        <v>42241.46874997288</v>
      </c>
      <c r="B11183" s="12">
        <v>214.0</v>
      </c>
    </row>
    <row r="11184" ht="15.75" customHeight="1">
      <c r="A11184" s="13">
        <v>42241.47916663955</v>
      </c>
      <c r="B11184" s="12">
        <v>199.0</v>
      </c>
    </row>
    <row r="11185" ht="15.75" customHeight="1">
      <c r="A11185" s="13">
        <v>42241.48958330621</v>
      </c>
      <c r="B11185" s="12">
        <v>209.0</v>
      </c>
    </row>
    <row r="11186" ht="15.75" customHeight="1">
      <c r="A11186" s="13">
        <v>42241.499999972875</v>
      </c>
      <c r="B11186" s="12">
        <v>201.0</v>
      </c>
    </row>
    <row r="11187" ht="15.75" customHeight="1">
      <c r="A11187" s="13">
        <v>42241.51041663954</v>
      </c>
      <c r="B11187" s="12">
        <v>223.0</v>
      </c>
    </row>
    <row r="11188" ht="15.75" customHeight="1">
      <c r="A11188" s="13">
        <v>42241.520833306204</v>
      </c>
      <c r="B11188" s="12">
        <v>211.0</v>
      </c>
    </row>
    <row r="11189" ht="15.75" customHeight="1">
      <c r="A11189" s="13">
        <v>42241.53124997287</v>
      </c>
      <c r="B11189" s="12">
        <v>207.0</v>
      </c>
    </row>
    <row r="11190" ht="15.75" customHeight="1">
      <c r="A11190" s="13">
        <v>42241.54166663953</v>
      </c>
      <c r="B11190" s="12">
        <v>210.0</v>
      </c>
    </row>
    <row r="11191" ht="15.75" customHeight="1">
      <c r="A11191" s="13">
        <v>42241.5520833062</v>
      </c>
      <c r="B11191" s="12">
        <v>211.0</v>
      </c>
    </row>
    <row r="11192" ht="15.75" customHeight="1">
      <c r="A11192" s="13">
        <v>42241.56249997286</v>
      </c>
      <c r="B11192" s="12">
        <v>223.0</v>
      </c>
    </row>
    <row r="11193" ht="15.75" customHeight="1">
      <c r="A11193" s="13">
        <v>42241.572916639525</v>
      </c>
      <c r="B11193" s="12">
        <v>224.0</v>
      </c>
    </row>
    <row r="11194" ht="15.75" customHeight="1">
      <c r="A11194" s="13">
        <v>42241.58333330619</v>
      </c>
      <c r="B11194" s="12">
        <v>224.0</v>
      </c>
    </row>
    <row r="11195" ht="15.75" customHeight="1">
      <c r="A11195" s="13">
        <v>42241.59374997285</v>
      </c>
      <c r="B11195" s="12">
        <v>222.0</v>
      </c>
    </row>
    <row r="11196" ht="15.75" customHeight="1">
      <c r="A11196" s="13">
        <v>42241.60416663952</v>
      </c>
      <c r="B11196" s="12">
        <v>224.0</v>
      </c>
    </row>
    <row r="11197" ht="15.75" customHeight="1">
      <c r="A11197" s="13">
        <v>42241.61458330618</v>
      </c>
      <c r="B11197" s="12">
        <v>239.0</v>
      </c>
    </row>
    <row r="11198" ht="15.75" customHeight="1">
      <c r="A11198" s="13">
        <v>42241.624999972846</v>
      </c>
      <c r="B11198" s="12">
        <v>239.0</v>
      </c>
    </row>
    <row r="11199" ht="15.75" customHeight="1">
      <c r="A11199" s="13">
        <v>42241.63541663951</v>
      </c>
      <c r="B11199" s="12">
        <v>238.0</v>
      </c>
    </row>
    <row r="11200" ht="15.75" customHeight="1">
      <c r="A11200" s="13">
        <v>42241.645833306175</v>
      </c>
      <c r="B11200" s="12">
        <v>233.0</v>
      </c>
    </row>
    <row r="11201" ht="15.75" customHeight="1">
      <c r="A11201" s="13">
        <v>42241.65624997284</v>
      </c>
      <c r="B11201" s="12">
        <v>240.0</v>
      </c>
    </row>
    <row r="11202" ht="15.75" customHeight="1">
      <c r="A11202" s="13">
        <v>42241.6666666395</v>
      </c>
      <c r="B11202" s="12">
        <v>242.0</v>
      </c>
    </row>
    <row r="11203" ht="15.75" customHeight="1">
      <c r="A11203" s="13">
        <v>42241.67708330617</v>
      </c>
      <c r="B11203" s="12">
        <v>244.0</v>
      </c>
    </row>
    <row r="11204" ht="15.75" customHeight="1">
      <c r="A11204" s="13">
        <v>42241.68749997283</v>
      </c>
      <c r="B11204" s="12">
        <v>239.0</v>
      </c>
    </row>
    <row r="11205" ht="15.75" customHeight="1">
      <c r="A11205" s="13">
        <v>42241.697916639496</v>
      </c>
      <c r="B11205" s="12">
        <v>241.0</v>
      </c>
    </row>
    <row r="11206" ht="15.75" customHeight="1">
      <c r="A11206" s="13">
        <v>42241.70833330616</v>
      </c>
      <c r="B11206" s="12">
        <v>232.0</v>
      </c>
    </row>
    <row r="11207" ht="15.75" customHeight="1">
      <c r="A11207" s="13">
        <v>42241.718749972824</v>
      </c>
      <c r="B11207" s="12">
        <v>241.0</v>
      </c>
    </row>
    <row r="11208" ht="15.75" customHeight="1">
      <c r="A11208" s="13">
        <v>42241.72916663949</v>
      </c>
      <c r="B11208" s="12">
        <v>253.0</v>
      </c>
    </row>
    <row r="11209" ht="15.75" customHeight="1">
      <c r="A11209" s="13">
        <v>42241.73958330615</v>
      </c>
      <c r="B11209" s="12">
        <v>227.0</v>
      </c>
    </row>
    <row r="11210" ht="15.75" customHeight="1">
      <c r="A11210" s="13">
        <v>42241.74999997282</v>
      </c>
      <c r="B11210" s="12">
        <v>229.0</v>
      </c>
    </row>
    <row r="11211" ht="15.75" customHeight="1">
      <c r="A11211" s="13">
        <v>42241.76041663948</v>
      </c>
      <c r="B11211" s="12">
        <v>216.0</v>
      </c>
    </row>
    <row r="11212" ht="15.75" customHeight="1">
      <c r="A11212" s="13">
        <v>42241.770833306146</v>
      </c>
      <c r="B11212" s="12">
        <v>217.0</v>
      </c>
    </row>
    <row r="11213" ht="15.75" customHeight="1">
      <c r="A11213" s="13">
        <v>42241.78124997281</v>
      </c>
      <c r="B11213" s="12">
        <v>233.0</v>
      </c>
    </row>
    <row r="11214" ht="15.75" customHeight="1">
      <c r="A11214" s="13">
        <v>42241.791666639474</v>
      </c>
      <c r="B11214" s="12">
        <v>210.0</v>
      </c>
    </row>
    <row r="11215" ht="15.75" customHeight="1">
      <c r="A11215" s="13">
        <v>42241.80208330614</v>
      </c>
      <c r="B11215" s="12">
        <v>218.0</v>
      </c>
    </row>
    <row r="11216" ht="15.75" customHeight="1">
      <c r="A11216" s="13">
        <v>42241.8124999728</v>
      </c>
      <c r="B11216" s="12">
        <v>213.0</v>
      </c>
    </row>
    <row r="11217" ht="15.75" customHeight="1">
      <c r="A11217" s="13">
        <v>42241.82291663947</v>
      </c>
      <c r="B11217" s="12">
        <v>210.0</v>
      </c>
    </row>
    <row r="11218" ht="15.75" customHeight="1">
      <c r="A11218" s="13">
        <v>42241.83333330613</v>
      </c>
      <c r="B11218" s="12">
        <v>205.0</v>
      </c>
    </row>
    <row r="11219" ht="15.75" customHeight="1">
      <c r="A11219" s="13">
        <v>42241.843749972795</v>
      </c>
      <c r="B11219" s="12">
        <v>221.0</v>
      </c>
    </row>
    <row r="11220" ht="15.75" customHeight="1">
      <c r="A11220" s="13">
        <v>42241.85416663946</v>
      </c>
      <c r="B11220" s="12">
        <v>206.0</v>
      </c>
    </row>
    <row r="11221" ht="15.75" customHeight="1">
      <c r="A11221" s="13">
        <v>42241.864583306124</v>
      </c>
      <c r="B11221" s="12">
        <v>201.0</v>
      </c>
    </row>
    <row r="11222" ht="15.75" customHeight="1">
      <c r="A11222" s="13">
        <v>42241.87499997279</v>
      </c>
      <c r="B11222" s="12">
        <v>205.0</v>
      </c>
    </row>
    <row r="11223" ht="15.75" customHeight="1">
      <c r="A11223" s="13">
        <v>42241.88541663945</v>
      </c>
      <c r="B11223" s="12">
        <v>190.0</v>
      </c>
    </row>
    <row r="11224" ht="15.75" customHeight="1">
      <c r="A11224" s="13">
        <v>42241.89583330612</v>
      </c>
      <c r="B11224" s="12">
        <v>208.0</v>
      </c>
    </row>
    <row r="11225" ht="15.75" customHeight="1">
      <c r="A11225" s="13">
        <v>42241.90624997278</v>
      </c>
      <c r="B11225" s="12">
        <v>195.0</v>
      </c>
    </row>
    <row r="11226" ht="15.75" customHeight="1">
      <c r="A11226" s="13">
        <v>42241.916666639445</v>
      </c>
      <c r="B11226" s="12">
        <v>186.0</v>
      </c>
    </row>
    <row r="11227" ht="15.75" customHeight="1">
      <c r="A11227" s="13">
        <v>42241.92708330611</v>
      </c>
      <c r="B11227" s="12">
        <v>189.0</v>
      </c>
    </row>
    <row r="11228" ht="15.75" customHeight="1">
      <c r="A11228" s="13">
        <v>42241.93749997277</v>
      </c>
      <c r="B11228" s="12">
        <v>189.0</v>
      </c>
    </row>
    <row r="11229" ht="15.75" customHeight="1">
      <c r="A11229" s="13">
        <v>42241.94791663944</v>
      </c>
      <c r="B11229" s="12">
        <v>197.0</v>
      </c>
    </row>
    <row r="11230" ht="15.75" customHeight="1">
      <c r="A11230" s="13">
        <v>42241.9583333061</v>
      </c>
      <c r="B11230" s="12">
        <v>185.0</v>
      </c>
    </row>
    <row r="11231" ht="15.75" customHeight="1">
      <c r="A11231" s="13">
        <v>42241.968749972766</v>
      </c>
      <c r="B11231" s="12">
        <v>181.0</v>
      </c>
    </row>
    <row r="11232" ht="15.75" customHeight="1">
      <c r="A11232" s="13">
        <v>42241.97916663943</v>
      </c>
      <c r="B11232" s="12">
        <v>169.0</v>
      </c>
    </row>
    <row r="11233" ht="15.75" customHeight="1">
      <c r="A11233" s="13">
        <v>42241.989583306095</v>
      </c>
      <c r="B11233" s="12">
        <v>172.0</v>
      </c>
    </row>
    <row r="11234" ht="15.75" customHeight="1">
      <c r="A11234" s="13">
        <v>42241.99999997276</v>
      </c>
      <c r="B11234" s="12">
        <v>186.0</v>
      </c>
    </row>
    <row r="11235" ht="15.75" customHeight="1">
      <c r="A11235" s="13">
        <v>42242.01041663942</v>
      </c>
      <c r="B11235" s="12">
        <v>171.0</v>
      </c>
    </row>
    <row r="11236" ht="15.75" customHeight="1">
      <c r="A11236" s="13">
        <v>42242.02083330609</v>
      </c>
      <c r="B11236" s="12">
        <v>167.0</v>
      </c>
    </row>
    <row r="11237" ht="15.75" customHeight="1">
      <c r="A11237" s="13">
        <v>42242.03124997275</v>
      </c>
      <c r="B11237" s="12">
        <v>167.0</v>
      </c>
    </row>
    <row r="11238" ht="15.75" customHeight="1">
      <c r="A11238" s="13">
        <v>42242.041666639416</v>
      </c>
      <c r="B11238" s="12">
        <v>185.0</v>
      </c>
    </row>
    <row r="11239" ht="15.75" customHeight="1">
      <c r="A11239" s="13">
        <v>42242.05208330608</v>
      </c>
      <c r="B11239" s="12">
        <v>169.0</v>
      </c>
    </row>
    <row r="11240" ht="15.75" customHeight="1">
      <c r="A11240" s="13">
        <v>42242.062499972744</v>
      </c>
      <c r="B11240" s="12">
        <v>164.0</v>
      </c>
    </row>
    <row r="11241" ht="15.75" customHeight="1">
      <c r="A11241" s="13">
        <v>42242.07291663941</v>
      </c>
      <c r="B11241" s="12">
        <v>170.0</v>
      </c>
    </row>
    <row r="11242" ht="15.75" customHeight="1">
      <c r="A11242" s="13">
        <v>42242.08333330607</v>
      </c>
      <c r="B11242" s="12">
        <v>162.0</v>
      </c>
    </row>
    <row r="11243" ht="15.75" customHeight="1">
      <c r="A11243" s="13">
        <v>42242.09374997274</v>
      </c>
      <c r="B11243" s="12">
        <v>154.0</v>
      </c>
    </row>
    <row r="11244" ht="15.75" customHeight="1">
      <c r="A11244" s="13">
        <v>42242.1041666394</v>
      </c>
      <c r="B11244" s="12">
        <v>158.0</v>
      </c>
    </row>
    <row r="11245" ht="15.75" customHeight="1">
      <c r="A11245" s="13">
        <v>42242.114583306065</v>
      </c>
      <c r="B11245" s="12">
        <v>162.0</v>
      </c>
    </row>
    <row r="11246" ht="15.75" customHeight="1">
      <c r="A11246" s="13">
        <v>42242.12499997273</v>
      </c>
      <c r="B11246" s="12">
        <v>171.0</v>
      </c>
    </row>
    <row r="11247" ht="15.75" customHeight="1">
      <c r="A11247" s="13">
        <v>42242.135416639394</v>
      </c>
      <c r="B11247" s="12">
        <v>163.0</v>
      </c>
    </row>
    <row r="11248" ht="15.75" customHeight="1">
      <c r="A11248" s="13">
        <v>42242.14583330606</v>
      </c>
      <c r="B11248" s="12">
        <v>158.0</v>
      </c>
    </row>
    <row r="11249" ht="15.75" customHeight="1">
      <c r="A11249" s="13">
        <v>42242.15624997272</v>
      </c>
      <c r="B11249" s="12">
        <v>157.0</v>
      </c>
    </row>
    <row r="11250" ht="15.75" customHeight="1">
      <c r="A11250" s="13">
        <v>42242.16666663939</v>
      </c>
      <c r="B11250" s="12">
        <v>169.0</v>
      </c>
    </row>
    <row r="11251" ht="15.75" customHeight="1">
      <c r="A11251" s="13">
        <v>42242.17708330605</v>
      </c>
      <c r="B11251" s="12">
        <v>169.0</v>
      </c>
    </row>
    <row r="11252" ht="15.75" customHeight="1">
      <c r="A11252" s="13">
        <v>42242.187499972715</v>
      </c>
      <c r="B11252" s="12">
        <v>153.0</v>
      </c>
    </row>
    <row r="11253" ht="15.75" customHeight="1">
      <c r="A11253" s="13">
        <v>42242.19791663938</v>
      </c>
      <c r="B11253" s="12">
        <v>155.0</v>
      </c>
    </row>
    <row r="11254" ht="15.75" customHeight="1">
      <c r="A11254" s="13">
        <v>42242.208333306044</v>
      </c>
      <c r="B11254" s="12">
        <v>165.0</v>
      </c>
    </row>
    <row r="11255" ht="15.75" customHeight="1">
      <c r="A11255" s="13">
        <v>42242.21874997271</v>
      </c>
      <c r="B11255" s="12">
        <v>163.0</v>
      </c>
    </row>
    <row r="11256" ht="15.75" customHeight="1">
      <c r="A11256" s="13">
        <v>42242.22916663937</v>
      </c>
      <c r="B11256" s="12">
        <v>158.0</v>
      </c>
    </row>
    <row r="11257" ht="15.75" customHeight="1">
      <c r="A11257" s="13">
        <v>42242.23958330604</v>
      </c>
      <c r="B11257" s="12">
        <v>155.0</v>
      </c>
    </row>
    <row r="11258" ht="15.75" customHeight="1">
      <c r="A11258" s="13">
        <v>42242.2499999727</v>
      </c>
      <c r="B11258" s="12">
        <v>167.0</v>
      </c>
    </row>
    <row r="11259" ht="15.75" customHeight="1">
      <c r="A11259" s="13">
        <v>42242.260416639365</v>
      </c>
      <c r="B11259" s="12">
        <v>174.0</v>
      </c>
    </row>
    <row r="11260" ht="15.75" customHeight="1">
      <c r="A11260" s="13">
        <v>42242.27083330603</v>
      </c>
      <c r="B11260" s="12">
        <v>176.0</v>
      </c>
    </row>
    <row r="11261" ht="15.75" customHeight="1">
      <c r="A11261" s="13">
        <v>42242.28124997269</v>
      </c>
      <c r="B11261" s="12">
        <v>161.0</v>
      </c>
    </row>
    <row r="11262" ht="15.75" customHeight="1">
      <c r="A11262" s="13">
        <v>42242.29166663936</v>
      </c>
      <c r="B11262" s="12">
        <v>167.0</v>
      </c>
    </row>
    <row r="11263" ht="15.75" customHeight="1">
      <c r="A11263" s="13">
        <v>42242.30208330602</v>
      </c>
      <c r="B11263" s="12">
        <v>160.0</v>
      </c>
    </row>
    <row r="11264" ht="15.75" customHeight="1">
      <c r="A11264" s="13">
        <v>42242.312499972686</v>
      </c>
      <c r="B11264" s="12">
        <v>175.0</v>
      </c>
    </row>
    <row r="11265" ht="15.75" customHeight="1">
      <c r="A11265" s="13">
        <v>42242.32291663935</v>
      </c>
      <c r="B11265" s="12">
        <v>168.0</v>
      </c>
    </row>
    <row r="11266" ht="15.75" customHeight="1">
      <c r="A11266" s="13">
        <v>42242.333333306015</v>
      </c>
      <c r="B11266" s="12">
        <v>169.0</v>
      </c>
    </row>
    <row r="11267" ht="15.75" customHeight="1">
      <c r="A11267" s="13">
        <v>42242.34374997268</v>
      </c>
      <c r="B11267" s="12">
        <v>179.0</v>
      </c>
    </row>
    <row r="11268" ht="15.75" customHeight="1">
      <c r="A11268" s="13">
        <v>42242.35416663934</v>
      </c>
      <c r="B11268" s="12">
        <v>184.0</v>
      </c>
    </row>
    <row r="11269" ht="15.75" customHeight="1">
      <c r="A11269" s="13">
        <v>42242.36458330601</v>
      </c>
      <c r="B11269" s="12">
        <v>194.0</v>
      </c>
    </row>
    <row r="11270" ht="15.75" customHeight="1">
      <c r="A11270" s="13">
        <v>42242.37499997267</v>
      </c>
      <c r="B11270" s="12">
        <v>182.0</v>
      </c>
    </row>
    <row r="11271" ht="15.75" customHeight="1">
      <c r="A11271" s="13">
        <v>42242.385416639336</v>
      </c>
      <c r="B11271" s="12">
        <v>189.0</v>
      </c>
    </row>
    <row r="11272" ht="15.75" customHeight="1">
      <c r="A11272" s="13">
        <v>42242.395833306</v>
      </c>
      <c r="B11272" s="12">
        <v>193.0</v>
      </c>
    </row>
    <row r="11273" ht="15.75" customHeight="1">
      <c r="A11273" s="13">
        <v>42242.406249972664</v>
      </c>
      <c r="B11273" s="12">
        <v>195.0</v>
      </c>
    </row>
    <row r="11274" ht="15.75" customHeight="1">
      <c r="A11274" s="13">
        <v>42242.41666663933</v>
      </c>
      <c r="B11274" s="12">
        <v>200.0</v>
      </c>
    </row>
    <row r="11275" ht="15.75" customHeight="1">
      <c r="A11275" s="13">
        <v>42242.42708330599</v>
      </c>
      <c r="B11275" s="12">
        <v>198.0</v>
      </c>
    </row>
    <row r="11276" ht="15.75" customHeight="1">
      <c r="A11276" s="13">
        <v>42242.43749997266</v>
      </c>
      <c r="B11276" s="12">
        <v>203.0</v>
      </c>
    </row>
    <row r="11277" ht="15.75" customHeight="1">
      <c r="A11277" s="13">
        <v>42242.44791663932</v>
      </c>
      <c r="B11277" s="12">
        <v>206.0</v>
      </c>
    </row>
    <row r="11278" ht="15.75" customHeight="1">
      <c r="A11278" s="13">
        <v>42242.458333305985</v>
      </c>
      <c r="B11278" s="12">
        <v>210.0</v>
      </c>
    </row>
    <row r="11279" ht="15.75" customHeight="1">
      <c r="A11279" s="13">
        <v>42242.46874997265</v>
      </c>
      <c r="B11279" s="12">
        <v>217.0</v>
      </c>
    </row>
    <row r="11280" ht="15.75" customHeight="1">
      <c r="A11280" s="13">
        <v>42242.479166639314</v>
      </c>
      <c r="B11280" s="12">
        <v>229.0</v>
      </c>
    </row>
    <row r="11281" ht="15.75" customHeight="1">
      <c r="A11281" s="13">
        <v>42242.48958330598</v>
      </c>
      <c r="B11281" s="12">
        <v>222.0</v>
      </c>
    </row>
    <row r="11282" ht="15.75" customHeight="1">
      <c r="A11282" s="13">
        <v>42242.49999997264</v>
      </c>
      <c r="B11282" s="12">
        <v>219.0</v>
      </c>
    </row>
    <row r="11283" ht="15.75" customHeight="1">
      <c r="A11283" s="13">
        <v>42242.51041663931</v>
      </c>
      <c r="B11283" s="12">
        <v>223.0</v>
      </c>
    </row>
    <row r="11284" ht="15.75" customHeight="1">
      <c r="A11284" s="13">
        <v>42242.52083330597</v>
      </c>
      <c r="B11284" s="12">
        <v>229.0</v>
      </c>
    </row>
    <row r="11285" ht="15.75" customHeight="1">
      <c r="A11285" s="13">
        <v>42242.531249972635</v>
      </c>
      <c r="B11285" s="12">
        <v>220.0</v>
      </c>
    </row>
    <row r="11286" ht="15.75" customHeight="1">
      <c r="A11286" s="13">
        <v>42242.5416666393</v>
      </c>
      <c r="B11286" s="12">
        <v>222.0</v>
      </c>
    </row>
    <row r="11287" ht="15.75" customHeight="1">
      <c r="A11287" s="13">
        <v>42242.55208330596</v>
      </c>
      <c r="B11287" s="12">
        <v>222.0</v>
      </c>
    </row>
    <row r="11288" ht="15.75" customHeight="1">
      <c r="A11288" s="13">
        <v>42242.56249997263</v>
      </c>
      <c r="B11288" s="12">
        <v>211.0</v>
      </c>
    </row>
    <row r="11289" ht="15.75" customHeight="1">
      <c r="A11289" s="13">
        <v>42242.57291663929</v>
      </c>
      <c r="B11289" s="12">
        <v>232.0</v>
      </c>
    </row>
    <row r="11290" ht="15.75" customHeight="1">
      <c r="A11290" s="13">
        <v>42242.583333305956</v>
      </c>
      <c r="B11290" s="12">
        <v>212.0</v>
      </c>
    </row>
    <row r="11291" ht="15.75" customHeight="1">
      <c r="A11291" s="13">
        <v>42242.59374997262</v>
      </c>
      <c r="B11291" s="12">
        <v>242.0</v>
      </c>
    </row>
    <row r="11292" ht="15.75" customHeight="1">
      <c r="A11292" s="13">
        <v>42242.604166639285</v>
      </c>
      <c r="B11292" s="12">
        <v>229.0</v>
      </c>
    </row>
    <row r="11293" ht="15.75" customHeight="1">
      <c r="A11293" s="13">
        <v>42242.61458330595</v>
      </c>
      <c r="B11293" s="12">
        <v>220.0</v>
      </c>
    </row>
    <row r="11294" ht="15.75" customHeight="1">
      <c r="A11294" s="13">
        <v>42242.62499997261</v>
      </c>
      <c r="B11294" s="12">
        <v>218.0</v>
      </c>
    </row>
    <row r="11295" ht="15.75" customHeight="1">
      <c r="A11295" s="13">
        <v>42242.63541663928</v>
      </c>
      <c r="B11295" s="12">
        <v>236.0</v>
      </c>
    </row>
    <row r="11296" ht="15.75" customHeight="1">
      <c r="A11296" s="13">
        <v>42242.64583330594</v>
      </c>
      <c r="B11296" s="12">
        <v>228.0</v>
      </c>
    </row>
    <row r="11297" ht="15.75" customHeight="1">
      <c r="A11297" s="13">
        <v>42242.656249972606</v>
      </c>
      <c r="B11297" s="12">
        <v>242.0</v>
      </c>
    </row>
    <row r="11298" ht="15.75" customHeight="1">
      <c r="A11298" s="13">
        <v>42242.66666663927</v>
      </c>
      <c r="B11298" s="12">
        <v>240.0</v>
      </c>
    </row>
    <row r="11299" ht="15.75" customHeight="1">
      <c r="A11299" s="13">
        <v>42242.677083305935</v>
      </c>
      <c r="B11299" s="12">
        <v>234.0</v>
      </c>
    </row>
    <row r="11300" ht="15.75" customHeight="1">
      <c r="A11300" s="13">
        <v>42242.6874999726</v>
      </c>
      <c r="B11300" s="12">
        <v>224.0</v>
      </c>
    </row>
    <row r="11301" ht="15.75" customHeight="1">
      <c r="A11301" s="13">
        <v>42242.69791663926</v>
      </c>
      <c r="B11301" s="12">
        <v>230.0</v>
      </c>
    </row>
    <row r="11302" ht="15.75" customHeight="1">
      <c r="A11302" s="13">
        <v>42242.70833330593</v>
      </c>
      <c r="B11302" s="12">
        <v>233.0</v>
      </c>
    </row>
    <row r="11303" ht="15.75" customHeight="1">
      <c r="A11303" s="13">
        <v>42242.71874997259</v>
      </c>
      <c r="B11303" s="12">
        <v>241.0</v>
      </c>
    </row>
    <row r="11304" ht="15.75" customHeight="1">
      <c r="A11304" s="13">
        <v>42242.729166639256</v>
      </c>
      <c r="B11304" s="12">
        <v>226.0</v>
      </c>
    </row>
    <row r="11305" ht="15.75" customHeight="1">
      <c r="A11305" s="13">
        <v>42242.73958330592</v>
      </c>
      <c r="B11305" s="12">
        <v>215.0</v>
      </c>
    </row>
    <row r="11306" ht="15.75" customHeight="1">
      <c r="A11306" s="13">
        <v>42242.749999972584</v>
      </c>
      <c r="B11306" s="12">
        <v>222.0</v>
      </c>
    </row>
    <row r="11307" ht="15.75" customHeight="1">
      <c r="A11307" s="13">
        <v>42242.76041663925</v>
      </c>
      <c r="B11307" s="12">
        <v>219.0</v>
      </c>
    </row>
    <row r="11308" ht="15.75" customHeight="1">
      <c r="A11308" s="13">
        <v>42242.77083330591</v>
      </c>
      <c r="B11308" s="12">
        <v>222.0</v>
      </c>
    </row>
    <row r="11309" ht="15.75" customHeight="1">
      <c r="A11309" s="13">
        <v>42242.78124997258</v>
      </c>
      <c r="B11309" s="12">
        <v>222.0</v>
      </c>
    </row>
    <row r="11310" ht="15.75" customHeight="1">
      <c r="A11310" s="13">
        <v>42242.79166663924</v>
      </c>
      <c r="B11310" s="12">
        <v>226.0</v>
      </c>
    </row>
    <row r="11311" ht="15.75" customHeight="1">
      <c r="A11311" s="13">
        <v>42242.802083305905</v>
      </c>
      <c r="B11311" s="12">
        <v>220.0</v>
      </c>
    </row>
    <row r="11312" ht="15.75" customHeight="1">
      <c r="A11312" s="13">
        <v>42242.81249997257</v>
      </c>
      <c r="B11312" s="12">
        <v>214.0</v>
      </c>
    </row>
    <row r="11313" ht="15.75" customHeight="1">
      <c r="A11313" s="13">
        <v>42242.822916639234</v>
      </c>
      <c r="B11313" s="12">
        <v>206.0</v>
      </c>
    </row>
    <row r="11314" ht="15.75" customHeight="1">
      <c r="A11314" s="13">
        <v>42242.8333333059</v>
      </c>
      <c r="B11314" s="12">
        <v>214.0</v>
      </c>
    </row>
    <row r="11315" ht="15.75" customHeight="1">
      <c r="A11315" s="13">
        <v>42242.84374997256</v>
      </c>
      <c r="B11315" s="12">
        <v>214.0</v>
      </c>
    </row>
    <row r="11316" ht="15.75" customHeight="1">
      <c r="A11316" s="13">
        <v>42242.85416663923</v>
      </c>
      <c r="B11316" s="12">
        <v>200.0</v>
      </c>
    </row>
    <row r="11317" ht="15.75" customHeight="1">
      <c r="A11317" s="13">
        <v>42242.86458330589</v>
      </c>
      <c r="B11317" s="12">
        <v>196.0</v>
      </c>
    </row>
    <row r="11318" ht="15.75" customHeight="1">
      <c r="A11318" s="13">
        <v>42242.874999972555</v>
      </c>
      <c r="B11318" s="12">
        <v>203.0</v>
      </c>
    </row>
    <row r="11319" ht="15.75" customHeight="1">
      <c r="A11319" s="13">
        <v>42242.88541663922</v>
      </c>
      <c r="B11319" s="12">
        <v>201.0</v>
      </c>
    </row>
    <row r="11320" ht="15.75" customHeight="1">
      <c r="A11320" s="13">
        <v>42242.89583330588</v>
      </c>
      <c r="B11320" s="12">
        <v>189.0</v>
      </c>
    </row>
    <row r="11321" ht="15.75" customHeight="1">
      <c r="A11321" s="13">
        <v>42242.90624997255</v>
      </c>
      <c r="B11321" s="12">
        <v>181.0</v>
      </c>
    </row>
    <row r="11322" ht="15.75" customHeight="1">
      <c r="A11322" s="13">
        <v>42242.91666663921</v>
      </c>
      <c r="B11322" s="12">
        <v>184.0</v>
      </c>
    </row>
    <row r="11323" ht="15.75" customHeight="1">
      <c r="A11323" s="13">
        <v>42242.927083305876</v>
      </c>
      <c r="B11323" s="12">
        <v>186.0</v>
      </c>
    </row>
    <row r="11324" ht="15.75" customHeight="1">
      <c r="A11324" s="13">
        <v>42242.93749997254</v>
      </c>
      <c r="B11324" s="12">
        <v>193.0</v>
      </c>
    </row>
    <row r="11325" ht="15.75" customHeight="1">
      <c r="A11325" s="13">
        <v>42242.947916639205</v>
      </c>
      <c r="B11325" s="12">
        <v>186.0</v>
      </c>
    </row>
    <row r="11326" ht="15.75" customHeight="1">
      <c r="A11326" s="13">
        <v>42242.95833330587</v>
      </c>
      <c r="B11326" s="12">
        <v>191.0</v>
      </c>
    </row>
    <row r="11327" ht="15.75" customHeight="1">
      <c r="A11327" s="13">
        <v>42242.96874997253</v>
      </c>
      <c r="B11327" s="12">
        <v>185.0</v>
      </c>
    </row>
    <row r="11328" ht="15.75" customHeight="1">
      <c r="A11328" s="13">
        <v>42242.9791666392</v>
      </c>
      <c r="B11328" s="12">
        <v>210.0</v>
      </c>
    </row>
    <row r="11329" ht="15.75" customHeight="1">
      <c r="A11329" s="13">
        <v>42242.98958330586</v>
      </c>
      <c r="B11329" s="12">
        <v>201.0</v>
      </c>
    </row>
    <row r="11330" ht="15.75" customHeight="1">
      <c r="A11330" s="13">
        <v>42242.999999972526</v>
      </c>
      <c r="B11330" s="12">
        <v>192.0</v>
      </c>
    </row>
    <row r="11331" ht="15.75" customHeight="1">
      <c r="A11331" s="13">
        <v>42243.01041663919</v>
      </c>
      <c r="B11331" s="12">
        <v>196.0</v>
      </c>
    </row>
    <row r="11332" ht="15.75" customHeight="1">
      <c r="A11332" s="13">
        <v>42243.020833305854</v>
      </c>
      <c r="B11332" s="12">
        <v>189.0</v>
      </c>
    </row>
    <row r="11333" ht="15.75" customHeight="1">
      <c r="A11333" s="13">
        <v>42243.03124997252</v>
      </c>
      <c r="B11333" s="12">
        <v>195.0</v>
      </c>
    </row>
    <row r="11334" ht="15.75" customHeight="1">
      <c r="A11334" s="13">
        <v>42243.04166663918</v>
      </c>
      <c r="B11334" s="12">
        <v>188.0</v>
      </c>
    </row>
    <row r="11335" ht="15.75" customHeight="1">
      <c r="A11335" s="13">
        <v>42243.05208330585</v>
      </c>
      <c r="B11335" s="12">
        <v>179.0</v>
      </c>
    </row>
    <row r="11336" ht="15.75" customHeight="1">
      <c r="A11336" s="13">
        <v>42243.06249997251</v>
      </c>
      <c r="B11336" s="12">
        <v>177.0</v>
      </c>
    </row>
    <row r="11337" ht="15.75" customHeight="1">
      <c r="A11337" s="13">
        <v>42243.072916639176</v>
      </c>
      <c r="B11337" s="12">
        <v>191.0</v>
      </c>
    </row>
    <row r="11338" ht="15.75" customHeight="1">
      <c r="A11338" s="13">
        <v>42243.08333330584</v>
      </c>
      <c r="B11338" s="12">
        <v>179.0</v>
      </c>
    </row>
    <row r="11339" ht="15.75" customHeight="1">
      <c r="A11339" s="13">
        <v>42243.093749972504</v>
      </c>
      <c r="B11339" s="12">
        <v>170.0</v>
      </c>
    </row>
    <row r="11340" ht="15.75" customHeight="1">
      <c r="A11340" s="13">
        <v>42243.10416663917</v>
      </c>
      <c r="B11340" s="12">
        <v>172.0</v>
      </c>
    </row>
    <row r="11341" ht="15.75" customHeight="1">
      <c r="A11341" s="13">
        <v>42243.11458330583</v>
      </c>
      <c r="B11341" s="12">
        <v>168.0</v>
      </c>
    </row>
    <row r="11342" ht="15.75" customHeight="1">
      <c r="A11342" s="13">
        <v>42243.1249999725</v>
      </c>
      <c r="B11342" s="12">
        <v>177.0</v>
      </c>
    </row>
    <row r="11343" ht="15.75" customHeight="1">
      <c r="A11343" s="13">
        <v>42243.13541663916</v>
      </c>
      <c r="B11343" s="12">
        <v>180.0</v>
      </c>
    </row>
    <row r="11344" ht="15.75" customHeight="1">
      <c r="A11344" s="13">
        <v>42243.145833305825</v>
      </c>
      <c r="B11344" s="12">
        <v>164.0</v>
      </c>
    </row>
    <row r="11345" ht="15.75" customHeight="1">
      <c r="A11345" s="13">
        <v>42243.15624997249</v>
      </c>
      <c r="B11345" s="12">
        <v>166.0</v>
      </c>
    </row>
    <row r="11346" ht="15.75" customHeight="1">
      <c r="A11346" s="13">
        <v>42243.166666639154</v>
      </c>
      <c r="B11346" s="12">
        <v>176.0</v>
      </c>
    </row>
    <row r="11347" ht="15.75" customHeight="1">
      <c r="A11347" s="13">
        <v>42243.17708330582</v>
      </c>
      <c r="B11347" s="12">
        <v>179.0</v>
      </c>
    </row>
    <row r="11348" ht="15.75" customHeight="1">
      <c r="A11348" s="13">
        <v>42243.18749997248</v>
      </c>
      <c r="B11348" s="12">
        <v>166.0</v>
      </c>
    </row>
    <row r="11349" ht="15.75" customHeight="1">
      <c r="A11349" s="13">
        <v>42243.19791663915</v>
      </c>
      <c r="B11349" s="12">
        <v>170.0</v>
      </c>
    </row>
    <row r="11350" ht="15.75" customHeight="1">
      <c r="A11350" s="13">
        <v>42243.20833330581</v>
      </c>
      <c r="B11350" s="12">
        <v>166.0</v>
      </c>
    </row>
    <row r="11351" ht="15.75" customHeight="1">
      <c r="A11351" s="13">
        <v>42243.218749972475</v>
      </c>
      <c r="B11351" s="12">
        <v>177.0</v>
      </c>
    </row>
    <row r="11352" ht="15.75" customHeight="1">
      <c r="A11352" s="13">
        <v>42243.22916663914</v>
      </c>
      <c r="B11352" s="12">
        <v>176.0</v>
      </c>
    </row>
    <row r="11353" ht="15.75" customHeight="1">
      <c r="A11353" s="13">
        <v>42243.2395833058</v>
      </c>
      <c r="B11353" s="12">
        <v>163.0</v>
      </c>
    </row>
    <row r="11354" ht="15.75" customHeight="1">
      <c r="A11354" s="13">
        <v>42243.24999997247</v>
      </c>
      <c r="B11354" s="12">
        <v>164.0</v>
      </c>
    </row>
    <row r="11355" ht="15.75" customHeight="1">
      <c r="A11355" s="13">
        <v>42243.26041663913</v>
      </c>
      <c r="B11355" s="12">
        <v>179.0</v>
      </c>
    </row>
    <row r="11356" ht="15.75" customHeight="1">
      <c r="A11356" s="13">
        <v>42243.270833305796</v>
      </c>
      <c r="B11356" s="12">
        <v>184.0</v>
      </c>
    </row>
    <row r="11357" ht="15.75" customHeight="1">
      <c r="A11357" s="13">
        <v>42243.28124997246</v>
      </c>
      <c r="B11357" s="12">
        <v>172.0</v>
      </c>
    </row>
    <row r="11358" ht="15.75" customHeight="1">
      <c r="A11358" s="13">
        <v>42243.291666639125</v>
      </c>
      <c r="B11358" s="12">
        <v>173.0</v>
      </c>
    </row>
    <row r="11359" ht="15.75" customHeight="1">
      <c r="A11359" s="13">
        <v>42243.30208330579</v>
      </c>
      <c r="B11359" s="12">
        <v>169.0</v>
      </c>
    </row>
    <row r="11360" ht="15.75" customHeight="1">
      <c r="A11360" s="13">
        <v>42243.31249997245</v>
      </c>
      <c r="B11360" s="12">
        <v>185.0</v>
      </c>
    </row>
    <row r="11361" ht="15.75" customHeight="1">
      <c r="A11361" s="13">
        <v>42243.32291663912</v>
      </c>
      <c r="B11361" s="12">
        <v>181.0</v>
      </c>
    </row>
    <row r="11362" ht="15.75" customHeight="1">
      <c r="A11362" s="13">
        <v>42243.33333330578</v>
      </c>
      <c r="B11362" s="12">
        <v>173.0</v>
      </c>
    </row>
    <row r="11363" ht="15.75" customHeight="1">
      <c r="A11363" s="13">
        <v>42243.343749972446</v>
      </c>
      <c r="B11363" s="12">
        <v>181.0</v>
      </c>
    </row>
    <row r="11364" ht="15.75" customHeight="1">
      <c r="A11364" s="13">
        <v>42243.35416663911</v>
      </c>
      <c r="B11364" s="12">
        <v>177.0</v>
      </c>
    </row>
    <row r="11365" ht="15.75" customHeight="1">
      <c r="A11365" s="13">
        <v>42243.364583305774</v>
      </c>
      <c r="B11365" s="12">
        <v>197.0</v>
      </c>
    </row>
    <row r="11366" ht="15.75" customHeight="1">
      <c r="A11366" s="13">
        <v>42243.37499997244</v>
      </c>
      <c r="B11366" s="12">
        <v>190.0</v>
      </c>
    </row>
    <row r="11367" ht="15.75" customHeight="1">
      <c r="A11367" s="13">
        <v>42243.3854166391</v>
      </c>
      <c r="B11367" s="12">
        <v>188.0</v>
      </c>
    </row>
    <row r="11368" ht="15.75" customHeight="1">
      <c r="A11368" s="13">
        <v>42243.39583330577</v>
      </c>
      <c r="B11368" s="12">
        <v>192.0</v>
      </c>
    </row>
    <row r="11369" ht="15.75" customHeight="1">
      <c r="A11369" s="13">
        <v>42243.40624997243</v>
      </c>
      <c r="B11369" s="12">
        <v>201.0</v>
      </c>
    </row>
    <row r="11370" ht="15.75" customHeight="1">
      <c r="A11370" s="13">
        <v>42243.416666639096</v>
      </c>
      <c r="B11370" s="12">
        <v>214.0</v>
      </c>
    </row>
    <row r="11371" ht="15.75" customHeight="1">
      <c r="A11371" s="13">
        <v>42243.42708330576</v>
      </c>
      <c r="B11371" s="12">
        <v>201.0</v>
      </c>
    </row>
    <row r="11372" ht="15.75" customHeight="1">
      <c r="A11372" s="13">
        <v>42243.437499972424</v>
      </c>
      <c r="B11372" s="12">
        <v>211.0</v>
      </c>
    </row>
    <row r="11373" ht="15.75" customHeight="1">
      <c r="A11373" s="13">
        <v>42243.44791663909</v>
      </c>
      <c r="B11373" s="12">
        <v>204.0</v>
      </c>
    </row>
    <row r="11374" ht="15.75" customHeight="1">
      <c r="A11374" s="13">
        <v>42243.45833330575</v>
      </c>
      <c r="B11374" s="12">
        <v>218.0</v>
      </c>
    </row>
    <row r="11375" ht="15.75" customHeight="1">
      <c r="A11375" s="13">
        <v>42243.46874997242</v>
      </c>
      <c r="B11375" s="12">
        <v>228.0</v>
      </c>
    </row>
    <row r="11376" ht="15.75" customHeight="1">
      <c r="A11376" s="13">
        <v>42243.47916663908</v>
      </c>
      <c r="B11376" s="12">
        <v>218.0</v>
      </c>
    </row>
    <row r="11377" ht="15.75" customHeight="1">
      <c r="A11377" s="13">
        <v>42243.489583305745</v>
      </c>
      <c r="B11377" s="12">
        <v>220.0</v>
      </c>
    </row>
    <row r="11378" ht="15.75" customHeight="1">
      <c r="A11378" s="13">
        <v>42243.49999997241</v>
      </c>
      <c r="B11378" s="12">
        <v>217.0</v>
      </c>
    </row>
    <row r="11379" ht="15.75" customHeight="1">
      <c r="A11379" s="13">
        <v>42243.510416639074</v>
      </c>
      <c r="B11379" s="12">
        <v>249.0</v>
      </c>
    </row>
    <row r="11380" ht="15.75" customHeight="1">
      <c r="A11380" s="13">
        <v>42243.52083330574</v>
      </c>
      <c r="B11380" s="12">
        <v>226.0</v>
      </c>
    </row>
    <row r="11381" ht="15.75" customHeight="1">
      <c r="A11381" s="13">
        <v>42243.5312499724</v>
      </c>
      <c r="B11381" s="12">
        <v>220.0</v>
      </c>
    </row>
    <row r="11382" ht="15.75" customHeight="1">
      <c r="A11382" s="13">
        <v>42243.54166663907</v>
      </c>
      <c r="B11382" s="12">
        <v>235.0</v>
      </c>
    </row>
    <row r="11383" ht="15.75" customHeight="1">
      <c r="A11383" s="13">
        <v>42243.55208330573</v>
      </c>
      <c r="B11383" s="12">
        <v>235.0</v>
      </c>
    </row>
    <row r="11384" ht="15.75" customHeight="1">
      <c r="A11384" s="13">
        <v>42243.562499972395</v>
      </c>
      <c r="B11384" s="12">
        <v>257.0</v>
      </c>
    </row>
    <row r="11385" ht="15.75" customHeight="1">
      <c r="A11385" s="13">
        <v>42243.57291663906</v>
      </c>
      <c r="B11385" s="12">
        <v>242.0</v>
      </c>
    </row>
    <row r="11386" ht="15.75" customHeight="1">
      <c r="A11386" s="13">
        <v>42243.58333330572</v>
      </c>
      <c r="B11386" s="12">
        <v>247.0</v>
      </c>
    </row>
    <row r="11387" ht="15.75" customHeight="1">
      <c r="A11387" s="13">
        <v>42243.59374997239</v>
      </c>
      <c r="B11387" s="12">
        <v>247.0</v>
      </c>
    </row>
    <row r="11388" ht="15.75" customHeight="1">
      <c r="A11388" s="13">
        <v>42243.60416663905</v>
      </c>
      <c r="B11388" s="12">
        <v>255.0</v>
      </c>
    </row>
    <row r="11389" ht="15.75" customHeight="1">
      <c r="A11389" s="13">
        <v>42243.614583305716</v>
      </c>
      <c r="B11389" s="12">
        <v>260.0</v>
      </c>
    </row>
    <row r="11390" ht="15.75" customHeight="1">
      <c r="A11390" s="13">
        <v>42243.62499997238</v>
      </c>
      <c r="B11390" s="12">
        <v>254.0</v>
      </c>
    </row>
    <row r="11391" ht="15.75" customHeight="1">
      <c r="A11391" s="13">
        <v>42243.635416639045</v>
      </c>
      <c r="B11391" s="12">
        <v>257.0</v>
      </c>
    </row>
    <row r="11392" ht="15.75" customHeight="1">
      <c r="A11392" s="13">
        <v>42243.64583330571</v>
      </c>
      <c r="B11392" s="12">
        <v>254.0</v>
      </c>
    </row>
    <row r="11393" ht="15.75" customHeight="1">
      <c r="A11393" s="13">
        <v>42243.65624997237</v>
      </c>
      <c r="B11393" s="12">
        <v>261.0</v>
      </c>
    </row>
    <row r="11394" ht="15.75" customHeight="1">
      <c r="A11394" s="13">
        <v>42243.66666663904</v>
      </c>
      <c r="B11394" s="12">
        <v>263.0</v>
      </c>
    </row>
    <row r="11395" ht="15.75" customHeight="1">
      <c r="A11395" s="13">
        <v>42243.6770833057</v>
      </c>
      <c r="B11395" s="12">
        <v>253.0</v>
      </c>
    </row>
    <row r="11396" ht="15.75" customHeight="1">
      <c r="A11396" s="13">
        <v>42243.687499972366</v>
      </c>
      <c r="B11396" s="12">
        <v>258.0</v>
      </c>
    </row>
    <row r="11397" ht="15.75" customHeight="1">
      <c r="A11397" s="13">
        <v>42243.69791663903</v>
      </c>
      <c r="B11397" s="12">
        <v>256.0</v>
      </c>
    </row>
    <row r="11398" ht="15.75" customHeight="1">
      <c r="A11398" s="13">
        <v>42243.708333305694</v>
      </c>
      <c r="B11398" s="12">
        <v>254.0</v>
      </c>
    </row>
    <row r="11399" ht="15.75" customHeight="1">
      <c r="A11399" s="13">
        <v>42243.71874997236</v>
      </c>
      <c r="B11399" s="12">
        <v>261.0</v>
      </c>
    </row>
    <row r="11400" ht="15.75" customHeight="1">
      <c r="A11400" s="13">
        <v>42243.72916663902</v>
      </c>
      <c r="B11400" s="12">
        <v>251.0</v>
      </c>
    </row>
    <row r="11401" ht="15.75" customHeight="1">
      <c r="A11401" s="13">
        <v>42243.73958330569</v>
      </c>
      <c r="B11401" s="12">
        <v>242.0</v>
      </c>
    </row>
    <row r="11402" ht="15.75" customHeight="1">
      <c r="A11402" s="13">
        <v>42243.74999997235</v>
      </c>
      <c r="B11402" s="12">
        <v>248.0</v>
      </c>
    </row>
    <row r="11403" ht="15.75" customHeight="1">
      <c r="A11403" s="13">
        <v>42243.760416639016</v>
      </c>
      <c r="B11403" s="12">
        <v>234.0</v>
      </c>
    </row>
    <row r="11404" ht="15.75" customHeight="1">
      <c r="A11404" s="13">
        <v>42243.77083330568</v>
      </c>
      <c r="B11404" s="12">
        <v>257.0</v>
      </c>
    </row>
    <row r="11405" ht="15.75" customHeight="1">
      <c r="A11405" s="13">
        <v>42243.781249972344</v>
      </c>
      <c r="B11405" s="12">
        <v>235.0</v>
      </c>
    </row>
    <row r="11406" ht="15.75" customHeight="1">
      <c r="A11406" s="13">
        <v>42243.79166663901</v>
      </c>
      <c r="B11406" s="12">
        <v>243.0</v>
      </c>
    </row>
    <row r="11407" ht="15.75" customHeight="1">
      <c r="A11407" s="13">
        <v>42243.80208330567</v>
      </c>
      <c r="B11407" s="12">
        <v>227.0</v>
      </c>
    </row>
    <row r="11408" ht="15.75" customHeight="1">
      <c r="A11408" s="13">
        <v>42243.81249997234</v>
      </c>
      <c r="B11408" s="12">
        <v>224.0</v>
      </c>
    </row>
    <row r="11409" ht="15.75" customHeight="1">
      <c r="A11409" s="13">
        <v>42243.822916639</v>
      </c>
      <c r="B11409" s="12">
        <v>223.0</v>
      </c>
    </row>
    <row r="11410" ht="15.75" customHeight="1">
      <c r="A11410" s="13">
        <v>42243.833333305665</v>
      </c>
      <c r="B11410" s="12">
        <v>234.0</v>
      </c>
    </row>
    <row r="11411" ht="15.75" customHeight="1">
      <c r="A11411" s="13">
        <v>42243.84374997233</v>
      </c>
      <c r="B11411" s="12">
        <v>207.0</v>
      </c>
    </row>
    <row r="11412" ht="15.75" customHeight="1">
      <c r="A11412" s="13">
        <v>42243.854166638994</v>
      </c>
      <c r="B11412" s="12">
        <v>228.0</v>
      </c>
    </row>
    <row r="11413" ht="15.75" customHeight="1">
      <c r="A11413" s="13">
        <v>42243.86458330566</v>
      </c>
      <c r="B11413" s="12">
        <v>203.0</v>
      </c>
    </row>
    <row r="11414" ht="15.75" customHeight="1">
      <c r="A11414" s="13">
        <v>42243.87499997232</v>
      </c>
      <c r="B11414" s="12">
        <v>224.0</v>
      </c>
    </row>
    <row r="11415" ht="15.75" customHeight="1">
      <c r="A11415" s="13">
        <v>42243.88541663899</v>
      </c>
      <c r="B11415" s="12">
        <v>209.0</v>
      </c>
    </row>
    <row r="11416" ht="15.75" customHeight="1">
      <c r="A11416" s="13">
        <v>42243.89583330565</v>
      </c>
      <c r="B11416" s="12">
        <v>185.0</v>
      </c>
    </row>
    <row r="11417" ht="15.75" customHeight="1">
      <c r="A11417" s="13">
        <v>42243.906249972315</v>
      </c>
      <c r="B11417" s="12">
        <v>191.0</v>
      </c>
    </row>
    <row r="11418" ht="15.75" customHeight="1">
      <c r="A11418" s="13">
        <v>42243.91666663898</v>
      </c>
      <c r="B11418" s="12">
        <v>193.0</v>
      </c>
    </row>
    <row r="11419" ht="15.75" customHeight="1">
      <c r="A11419" s="13">
        <v>42243.92708330564</v>
      </c>
      <c r="B11419" s="12">
        <v>195.0</v>
      </c>
    </row>
    <row r="11420" ht="15.75" customHeight="1">
      <c r="A11420" s="13">
        <v>42243.93749997231</v>
      </c>
      <c r="B11420" s="12">
        <v>190.0</v>
      </c>
    </row>
    <row r="11421" ht="15.75" customHeight="1">
      <c r="A11421" s="13">
        <v>42243.94791663897</v>
      </c>
      <c r="B11421" s="12">
        <v>182.0</v>
      </c>
    </row>
    <row r="11422" ht="15.75" customHeight="1">
      <c r="A11422" s="13">
        <v>42243.958333305636</v>
      </c>
      <c r="B11422" s="12">
        <v>177.0</v>
      </c>
    </row>
    <row r="11423" ht="15.75" customHeight="1">
      <c r="A11423" s="13">
        <v>42243.9687499723</v>
      </c>
      <c r="B11423" s="12">
        <v>193.0</v>
      </c>
    </row>
    <row r="11424" ht="15.75" customHeight="1">
      <c r="A11424" s="13">
        <v>42243.979166638965</v>
      </c>
      <c r="B11424" s="12">
        <v>181.0</v>
      </c>
    </row>
    <row r="11425" ht="15.75" customHeight="1">
      <c r="A11425" s="13">
        <v>42243.98958330563</v>
      </c>
      <c r="B11425" s="12">
        <v>183.0</v>
      </c>
    </row>
    <row r="11426" ht="15.75" customHeight="1">
      <c r="A11426" s="13">
        <v>42243.99999997229</v>
      </c>
      <c r="B11426" s="12">
        <v>176.0</v>
      </c>
    </row>
    <row r="11427" ht="15.75" customHeight="1">
      <c r="A11427" s="13">
        <v>42244.01041663896</v>
      </c>
      <c r="B11427" s="12">
        <v>176.0</v>
      </c>
    </row>
    <row r="11428" ht="15.75" customHeight="1">
      <c r="A11428" s="13">
        <v>42244.02083330562</v>
      </c>
      <c r="B11428" s="12">
        <v>194.0</v>
      </c>
    </row>
    <row r="11429" ht="15.75" customHeight="1">
      <c r="A11429" s="13">
        <v>42244.031249972286</v>
      </c>
      <c r="B11429" s="12">
        <v>172.0</v>
      </c>
    </row>
    <row r="11430" ht="15.75" customHeight="1">
      <c r="A11430" s="13">
        <v>42244.04166663895</v>
      </c>
      <c r="B11430" s="12">
        <v>180.0</v>
      </c>
    </row>
    <row r="11431" ht="15.75" customHeight="1">
      <c r="A11431" s="13">
        <v>42244.052083305614</v>
      </c>
      <c r="B11431" s="12">
        <v>176.0</v>
      </c>
    </row>
    <row r="11432" ht="15.75" customHeight="1">
      <c r="A11432" s="13">
        <v>42244.06249997228</v>
      </c>
      <c r="B11432" s="12">
        <v>169.0</v>
      </c>
    </row>
    <row r="11433" ht="15.75" customHeight="1">
      <c r="A11433" s="13">
        <v>42244.07291663894</v>
      </c>
      <c r="B11433" s="12">
        <v>187.0</v>
      </c>
    </row>
    <row r="11434" ht="15.75" customHeight="1">
      <c r="A11434" s="13">
        <v>42244.08333330561</v>
      </c>
      <c r="B11434" s="12">
        <v>180.0</v>
      </c>
    </row>
    <row r="11435" ht="15.75" customHeight="1">
      <c r="A11435" s="13">
        <v>42244.09374997227</v>
      </c>
      <c r="B11435" s="12">
        <v>175.0</v>
      </c>
    </row>
    <row r="11436" ht="15.75" customHeight="1">
      <c r="A11436" s="13">
        <v>42244.104166638936</v>
      </c>
      <c r="B11436" s="12">
        <v>172.0</v>
      </c>
    </row>
    <row r="11437" ht="15.75" customHeight="1">
      <c r="A11437" s="13">
        <v>42244.1145833056</v>
      </c>
      <c r="B11437" s="12">
        <v>163.0</v>
      </c>
    </row>
    <row r="11438" ht="15.75" customHeight="1">
      <c r="A11438" s="13">
        <v>42244.124999972264</v>
      </c>
      <c r="B11438" s="12">
        <v>183.0</v>
      </c>
    </row>
    <row r="11439" ht="15.75" customHeight="1">
      <c r="A11439" s="13">
        <v>42244.13541663893</v>
      </c>
      <c r="B11439" s="12">
        <v>173.0</v>
      </c>
    </row>
    <row r="11440" ht="15.75" customHeight="1">
      <c r="A11440" s="13">
        <v>42244.14583330559</v>
      </c>
      <c r="B11440" s="12">
        <v>172.0</v>
      </c>
    </row>
    <row r="11441" ht="15.75" customHeight="1">
      <c r="A11441" s="13">
        <v>42244.15624997226</v>
      </c>
      <c r="B11441" s="12">
        <v>167.0</v>
      </c>
    </row>
    <row r="11442" ht="15.75" customHeight="1">
      <c r="A11442" s="13">
        <v>42244.16666663892</v>
      </c>
      <c r="B11442" s="12">
        <v>168.0</v>
      </c>
    </row>
    <row r="11443" ht="15.75" customHeight="1">
      <c r="A11443" s="13">
        <v>42244.177083305585</v>
      </c>
      <c r="B11443" s="12">
        <v>179.0</v>
      </c>
    </row>
    <row r="11444" ht="15.75" customHeight="1">
      <c r="A11444" s="13">
        <v>42244.18749997225</v>
      </c>
      <c r="B11444" s="12">
        <v>168.0</v>
      </c>
    </row>
    <row r="11445" ht="15.75" customHeight="1">
      <c r="A11445" s="13">
        <v>42244.197916638914</v>
      </c>
      <c r="B11445" s="12">
        <v>168.0</v>
      </c>
    </row>
    <row r="11446" ht="15.75" customHeight="1">
      <c r="A11446" s="13">
        <v>42244.20833330558</v>
      </c>
      <c r="B11446" s="12">
        <v>157.0</v>
      </c>
    </row>
    <row r="11447" ht="15.75" customHeight="1">
      <c r="A11447" s="13">
        <v>42244.21874997224</v>
      </c>
      <c r="B11447" s="12">
        <v>171.0</v>
      </c>
    </row>
    <row r="11448" ht="15.75" customHeight="1">
      <c r="A11448" s="13">
        <v>42244.22916663891</v>
      </c>
      <c r="B11448" s="12">
        <v>178.0</v>
      </c>
    </row>
    <row r="11449" ht="15.75" customHeight="1">
      <c r="A11449" s="13">
        <v>42244.23958330557</v>
      </c>
      <c r="B11449" s="12">
        <v>164.0</v>
      </c>
    </row>
    <row r="11450" ht="15.75" customHeight="1">
      <c r="A11450" s="13">
        <v>42244.249999972235</v>
      </c>
      <c r="B11450" s="12">
        <v>170.0</v>
      </c>
    </row>
    <row r="11451" ht="15.75" customHeight="1">
      <c r="A11451" s="13">
        <v>42244.2604166389</v>
      </c>
      <c r="B11451" s="12">
        <v>166.0</v>
      </c>
    </row>
    <row r="11452" ht="15.75" customHeight="1">
      <c r="A11452" s="13">
        <v>42244.27083330556</v>
      </c>
      <c r="B11452" s="12">
        <v>178.0</v>
      </c>
    </row>
    <row r="11453" ht="15.75" customHeight="1">
      <c r="A11453" s="13">
        <v>42244.28124997223</v>
      </c>
      <c r="B11453" s="12">
        <v>182.0</v>
      </c>
    </row>
    <row r="11454" ht="15.75" customHeight="1">
      <c r="A11454" s="13">
        <v>42244.29166663889</v>
      </c>
      <c r="B11454" s="12">
        <v>169.0</v>
      </c>
    </row>
    <row r="11455" ht="15.75" customHeight="1">
      <c r="A11455" s="13">
        <v>42244.302083305556</v>
      </c>
      <c r="B11455" s="12">
        <v>178.0</v>
      </c>
    </row>
    <row r="11456" ht="15.75" customHeight="1">
      <c r="A11456" s="13">
        <v>42244.31249997222</v>
      </c>
      <c r="B11456" s="12">
        <v>171.0</v>
      </c>
    </row>
    <row r="11457" ht="15.75" customHeight="1">
      <c r="A11457" s="13">
        <v>42244.322916638885</v>
      </c>
      <c r="B11457" s="12">
        <v>183.0</v>
      </c>
    </row>
    <row r="11458" ht="15.75" customHeight="1">
      <c r="A11458" s="13">
        <v>42244.33333330555</v>
      </c>
      <c r="B11458" s="12">
        <v>183.0</v>
      </c>
    </row>
    <row r="11459" ht="15.75" customHeight="1">
      <c r="A11459" s="13">
        <v>42244.34374997221</v>
      </c>
      <c r="B11459" s="12">
        <v>180.0</v>
      </c>
    </row>
    <row r="11460" ht="15.75" customHeight="1">
      <c r="A11460" s="13">
        <v>42244.35416663888</v>
      </c>
      <c r="B11460" s="12">
        <v>184.0</v>
      </c>
    </row>
    <row r="11461" ht="15.75" customHeight="1">
      <c r="A11461" s="13">
        <v>42244.36458330554</v>
      </c>
      <c r="B11461" s="12">
        <v>192.0</v>
      </c>
    </row>
    <row r="11462" ht="15.75" customHeight="1">
      <c r="A11462" s="13">
        <v>42244.374999972206</v>
      </c>
      <c r="B11462" s="12">
        <v>205.0</v>
      </c>
    </row>
    <row r="11463" ht="15.75" customHeight="1">
      <c r="A11463" s="13">
        <v>42244.38541663887</v>
      </c>
      <c r="B11463" s="12">
        <v>201.0</v>
      </c>
    </row>
    <row r="11464" ht="15.75" customHeight="1">
      <c r="A11464" s="13">
        <v>42244.395833305534</v>
      </c>
      <c r="B11464" s="12">
        <v>209.0</v>
      </c>
    </row>
    <row r="11465" ht="15.75" customHeight="1">
      <c r="A11465" s="13">
        <v>42244.4062499722</v>
      </c>
      <c r="B11465" s="12">
        <v>198.0</v>
      </c>
    </row>
    <row r="11466" ht="15.75" customHeight="1">
      <c r="A11466" s="13">
        <v>42244.41666663886</v>
      </c>
      <c r="B11466" s="12">
        <v>218.0</v>
      </c>
    </row>
    <row r="11467" ht="15.75" customHeight="1">
      <c r="A11467" s="13">
        <v>42244.42708330553</v>
      </c>
      <c r="B11467" s="12">
        <v>226.0</v>
      </c>
    </row>
    <row r="11468" ht="15.75" customHeight="1">
      <c r="A11468" s="13">
        <v>42244.43749997219</v>
      </c>
      <c r="B11468" s="12">
        <v>221.0</v>
      </c>
    </row>
    <row r="11469" ht="15.75" customHeight="1">
      <c r="A11469" s="13">
        <v>42244.447916638856</v>
      </c>
      <c r="B11469" s="12">
        <v>222.0</v>
      </c>
    </row>
    <row r="11470" ht="15.75" customHeight="1">
      <c r="A11470" s="13">
        <v>42244.45833330552</v>
      </c>
      <c r="B11470" s="12">
        <v>233.0</v>
      </c>
    </row>
    <row r="11471" ht="15.75" customHeight="1">
      <c r="A11471" s="13">
        <v>42244.468749972184</v>
      </c>
      <c r="B11471" s="12">
        <v>240.0</v>
      </c>
    </row>
    <row r="11472" ht="15.75" customHeight="1">
      <c r="A11472" s="13">
        <v>42244.47916663885</v>
      </c>
      <c r="B11472" s="12">
        <v>250.0</v>
      </c>
    </row>
    <row r="11473" ht="15.75" customHeight="1">
      <c r="A11473" s="13">
        <v>42244.48958330551</v>
      </c>
      <c r="B11473" s="12">
        <v>243.0</v>
      </c>
    </row>
    <row r="11474" ht="15.75" customHeight="1">
      <c r="A11474" s="13">
        <v>42244.49999997218</v>
      </c>
      <c r="B11474" s="12">
        <v>246.0</v>
      </c>
    </row>
    <row r="11475" ht="15.75" customHeight="1">
      <c r="A11475" s="13">
        <v>42244.51041663884</v>
      </c>
      <c r="B11475" s="12">
        <v>239.0</v>
      </c>
    </row>
    <row r="11476" ht="15.75" customHeight="1">
      <c r="A11476" s="13">
        <v>42244.520833305505</v>
      </c>
      <c r="B11476" s="12">
        <v>247.0</v>
      </c>
    </row>
    <row r="11477" ht="15.75" customHeight="1">
      <c r="A11477" s="13">
        <v>42244.53124997217</v>
      </c>
      <c r="B11477" s="12">
        <v>264.0</v>
      </c>
    </row>
    <row r="11478" ht="15.75" customHeight="1">
      <c r="A11478" s="13">
        <v>42244.541666638834</v>
      </c>
      <c r="B11478" s="12">
        <v>246.0</v>
      </c>
    </row>
    <row r="11479" ht="15.75" customHeight="1">
      <c r="A11479" s="13">
        <v>42244.5520833055</v>
      </c>
      <c r="B11479" s="12">
        <v>252.0</v>
      </c>
    </row>
    <row r="11480" ht="15.75" customHeight="1">
      <c r="A11480" s="13">
        <v>42244.56249997216</v>
      </c>
      <c r="B11480" s="12">
        <v>258.0</v>
      </c>
    </row>
    <row r="11481" ht="15.75" customHeight="1">
      <c r="A11481" s="13">
        <v>42244.57291663883</v>
      </c>
      <c r="B11481" s="12">
        <v>274.0</v>
      </c>
    </row>
    <row r="11482" ht="15.75" customHeight="1">
      <c r="A11482" s="13">
        <v>42244.58333330549</v>
      </c>
      <c r="B11482" s="12">
        <v>269.0</v>
      </c>
    </row>
    <row r="11483" ht="15.75" customHeight="1">
      <c r="A11483" s="13">
        <v>42244.593749972155</v>
      </c>
      <c r="B11483" s="12">
        <v>267.0</v>
      </c>
    </row>
    <row r="11484" ht="15.75" customHeight="1">
      <c r="A11484" s="13">
        <v>42244.60416663882</v>
      </c>
      <c r="B11484" s="12">
        <v>266.0</v>
      </c>
    </row>
    <row r="11485" ht="15.75" customHeight="1">
      <c r="A11485" s="13">
        <v>42244.61458330548</v>
      </c>
      <c r="B11485" s="12">
        <v>266.0</v>
      </c>
    </row>
    <row r="11486" ht="15.75" customHeight="1">
      <c r="A11486" s="13">
        <v>42244.62499997215</v>
      </c>
      <c r="B11486" s="12">
        <v>290.0</v>
      </c>
    </row>
    <row r="11487" ht="15.75" customHeight="1">
      <c r="A11487" s="13">
        <v>42244.63541663881</v>
      </c>
      <c r="B11487" s="12">
        <v>272.0</v>
      </c>
    </row>
    <row r="11488" ht="15.75" customHeight="1">
      <c r="A11488" s="13">
        <v>42244.645833305476</v>
      </c>
      <c r="B11488" s="12">
        <v>268.0</v>
      </c>
    </row>
    <row r="11489" ht="15.75" customHeight="1">
      <c r="A11489" s="13">
        <v>42244.65624997214</v>
      </c>
      <c r="B11489" s="12">
        <v>276.0</v>
      </c>
    </row>
    <row r="11490" ht="15.75" customHeight="1">
      <c r="A11490" s="13">
        <v>42244.666666638805</v>
      </c>
      <c r="B11490" s="12">
        <v>272.0</v>
      </c>
    </row>
    <row r="11491" ht="15.75" customHeight="1">
      <c r="A11491" s="13">
        <v>42244.67708330547</v>
      </c>
      <c r="B11491" s="12">
        <v>243.0</v>
      </c>
    </row>
    <row r="11492" ht="15.75" customHeight="1">
      <c r="A11492" s="13">
        <v>42244.68749997213</v>
      </c>
      <c r="B11492" s="12">
        <v>250.0</v>
      </c>
    </row>
    <row r="11493" ht="15.75" customHeight="1">
      <c r="A11493" s="13">
        <v>42244.6979166388</v>
      </c>
      <c r="B11493" s="12">
        <v>255.0</v>
      </c>
    </row>
    <row r="11494" ht="15.75" customHeight="1">
      <c r="A11494" s="13">
        <v>42244.70833330546</v>
      </c>
      <c r="B11494" s="12">
        <v>257.0</v>
      </c>
    </row>
    <row r="11495" ht="15.75" customHeight="1">
      <c r="A11495" s="13">
        <v>42244.718749972126</v>
      </c>
      <c r="B11495" s="12">
        <v>247.0</v>
      </c>
    </row>
    <row r="11496" ht="15.75" customHeight="1">
      <c r="A11496" s="13">
        <v>42244.72916663879</v>
      </c>
      <c r="B11496" s="12">
        <v>256.0</v>
      </c>
    </row>
    <row r="11497" ht="15.75" customHeight="1">
      <c r="A11497" s="13">
        <v>42244.739583305454</v>
      </c>
      <c r="B11497" s="12">
        <v>243.0</v>
      </c>
    </row>
    <row r="11498" ht="15.75" customHeight="1">
      <c r="A11498" s="13">
        <v>42244.74999997212</v>
      </c>
      <c r="B11498" s="12">
        <v>242.0</v>
      </c>
    </row>
    <row r="11499" ht="15.75" customHeight="1">
      <c r="A11499" s="13">
        <v>42244.76041663878</v>
      </c>
      <c r="B11499" s="12">
        <v>245.0</v>
      </c>
    </row>
    <row r="11500" ht="15.75" customHeight="1">
      <c r="A11500" s="13">
        <v>42244.77083330545</v>
      </c>
      <c r="B11500" s="12">
        <v>246.0</v>
      </c>
    </row>
    <row r="11501" ht="15.75" customHeight="1">
      <c r="A11501" s="13">
        <v>42244.78124997211</v>
      </c>
      <c r="B11501" s="12">
        <v>245.0</v>
      </c>
    </row>
    <row r="11502" ht="15.75" customHeight="1">
      <c r="A11502" s="13">
        <v>42244.791666638775</v>
      </c>
      <c r="B11502" s="12">
        <v>233.0</v>
      </c>
    </row>
    <row r="11503" ht="15.75" customHeight="1">
      <c r="A11503" s="13">
        <v>42244.80208330544</v>
      </c>
      <c r="B11503" s="12">
        <v>240.0</v>
      </c>
    </row>
    <row r="11504" ht="15.75" customHeight="1">
      <c r="A11504" s="13">
        <v>42244.812499972104</v>
      </c>
      <c r="B11504" s="12">
        <v>224.0</v>
      </c>
    </row>
    <row r="11505" ht="15.75" customHeight="1">
      <c r="A11505" s="13">
        <v>42244.82291663877</v>
      </c>
      <c r="B11505" s="12">
        <v>238.0</v>
      </c>
    </row>
    <row r="11506" ht="15.75" customHeight="1">
      <c r="A11506" s="13">
        <v>42244.83333330543</v>
      </c>
      <c r="B11506" s="12">
        <v>220.0</v>
      </c>
    </row>
    <row r="11507" ht="15.75" customHeight="1">
      <c r="A11507" s="13">
        <v>42244.8437499721</v>
      </c>
      <c r="B11507" s="12">
        <v>213.0</v>
      </c>
    </row>
    <row r="11508" ht="15.75" customHeight="1">
      <c r="A11508" s="13">
        <v>42244.85416663876</v>
      </c>
      <c r="B11508" s="12">
        <v>215.0</v>
      </c>
    </row>
    <row r="11509" ht="15.75" customHeight="1">
      <c r="A11509" s="13">
        <v>42244.864583305425</v>
      </c>
      <c r="B11509" s="12">
        <v>215.0</v>
      </c>
    </row>
    <row r="11510" ht="15.75" customHeight="1">
      <c r="A11510" s="13">
        <v>42244.87499997209</v>
      </c>
      <c r="B11510" s="12">
        <v>220.0</v>
      </c>
    </row>
    <row r="11511" ht="15.75" customHeight="1">
      <c r="A11511" s="13">
        <v>42244.885416638754</v>
      </c>
      <c r="B11511" s="12">
        <v>207.0</v>
      </c>
    </row>
    <row r="11512" ht="15.75" customHeight="1">
      <c r="A11512" s="13">
        <v>42244.89583330542</v>
      </c>
      <c r="B11512" s="12">
        <v>209.0</v>
      </c>
    </row>
    <row r="11513" ht="15.75" customHeight="1">
      <c r="A11513" s="13">
        <v>42244.90624997208</v>
      </c>
      <c r="B11513" s="12">
        <v>211.0</v>
      </c>
    </row>
    <row r="11514" ht="15.75" customHeight="1">
      <c r="A11514" s="13">
        <v>42244.91666663875</v>
      </c>
      <c r="B11514" s="12">
        <v>196.0</v>
      </c>
    </row>
    <row r="11515" ht="15.75" customHeight="1">
      <c r="A11515" s="13">
        <v>42244.92708330541</v>
      </c>
      <c r="B11515" s="12">
        <v>203.0</v>
      </c>
    </row>
    <row r="11516" ht="15.75" customHeight="1">
      <c r="A11516" s="13">
        <v>42244.937499972075</v>
      </c>
      <c r="B11516" s="12">
        <v>200.0</v>
      </c>
    </row>
    <row r="11517" ht="15.75" customHeight="1">
      <c r="A11517" s="13">
        <v>42244.94791663874</v>
      </c>
      <c r="B11517" s="12">
        <v>185.0</v>
      </c>
    </row>
    <row r="11518" ht="15.75" customHeight="1">
      <c r="A11518" s="13">
        <v>42244.9583333054</v>
      </c>
      <c r="B11518" s="12">
        <v>192.0</v>
      </c>
    </row>
    <row r="11519" ht="15.75" customHeight="1">
      <c r="A11519" s="13">
        <v>42244.96874997207</v>
      </c>
      <c r="B11519" s="12">
        <v>204.0</v>
      </c>
    </row>
    <row r="11520" ht="15.75" customHeight="1">
      <c r="A11520" s="13">
        <v>42244.97916663873</v>
      </c>
      <c r="B11520" s="12">
        <v>221.0</v>
      </c>
    </row>
    <row r="11521" ht="15.75" customHeight="1">
      <c r="A11521" s="13">
        <v>42244.989583305396</v>
      </c>
      <c r="B11521" s="12">
        <v>204.0</v>
      </c>
    </row>
    <row r="11522" ht="15.75" customHeight="1">
      <c r="A11522" s="13">
        <v>42244.99999997206</v>
      </c>
      <c r="B11522" s="12">
        <v>200.0</v>
      </c>
    </row>
    <row r="11523" ht="15.75" customHeight="1">
      <c r="A11523" s="13">
        <v>42245.010416638725</v>
      </c>
      <c r="B11523" s="12">
        <v>195.0</v>
      </c>
    </row>
    <row r="11524" ht="15.75" customHeight="1">
      <c r="A11524" s="13">
        <v>42245.02083330539</v>
      </c>
      <c r="B11524" s="12">
        <v>180.0</v>
      </c>
    </row>
    <row r="11525" ht="15.75" customHeight="1">
      <c r="A11525" s="13">
        <v>42245.03124997205</v>
      </c>
      <c r="B11525" s="12">
        <v>191.0</v>
      </c>
    </row>
    <row r="11526" ht="15.75" customHeight="1">
      <c r="A11526" s="13">
        <v>42245.04166663872</v>
      </c>
      <c r="B11526" s="12">
        <v>190.0</v>
      </c>
    </row>
    <row r="11527" ht="15.75" customHeight="1">
      <c r="A11527" s="13">
        <v>42245.05208330538</v>
      </c>
      <c r="B11527" s="12">
        <v>183.0</v>
      </c>
    </row>
    <row r="11528" ht="15.75" customHeight="1">
      <c r="A11528" s="13">
        <v>42245.062499972046</v>
      </c>
      <c r="B11528" s="12">
        <v>177.0</v>
      </c>
    </row>
    <row r="11529" ht="15.75" customHeight="1">
      <c r="A11529" s="13">
        <v>42245.07291663871</v>
      </c>
      <c r="B11529" s="12">
        <v>188.0</v>
      </c>
    </row>
    <row r="11530" ht="15.75" customHeight="1">
      <c r="A11530" s="13">
        <v>42245.083333305374</v>
      </c>
      <c r="B11530" s="12">
        <v>187.0</v>
      </c>
    </row>
    <row r="11531" ht="15.75" customHeight="1">
      <c r="A11531" s="13">
        <v>42245.09374997204</v>
      </c>
      <c r="B11531" s="12">
        <v>171.0</v>
      </c>
    </row>
    <row r="11532" ht="15.75" customHeight="1">
      <c r="A11532" s="13">
        <v>42245.1041666387</v>
      </c>
      <c r="B11532" s="12">
        <v>182.0</v>
      </c>
    </row>
    <row r="11533" ht="15.75" customHeight="1">
      <c r="A11533" s="13">
        <v>42245.11458330537</v>
      </c>
      <c r="B11533" s="12">
        <v>175.0</v>
      </c>
    </row>
    <row r="11534" ht="15.75" customHeight="1">
      <c r="A11534" s="13">
        <v>42245.12499997203</v>
      </c>
      <c r="B11534" s="12">
        <v>184.0</v>
      </c>
    </row>
    <row r="11535" ht="15.75" customHeight="1">
      <c r="A11535" s="13">
        <v>42245.135416638695</v>
      </c>
      <c r="B11535" s="12">
        <v>183.0</v>
      </c>
    </row>
    <row r="11536" ht="15.75" customHeight="1">
      <c r="A11536" s="13">
        <v>42245.14583330536</v>
      </c>
      <c r="B11536" s="12">
        <v>177.0</v>
      </c>
    </row>
    <row r="11537" ht="15.75" customHeight="1">
      <c r="A11537" s="13">
        <v>42245.156249972024</v>
      </c>
      <c r="B11537" s="12">
        <v>174.0</v>
      </c>
    </row>
    <row r="11538" ht="15.75" customHeight="1">
      <c r="A11538" s="13">
        <v>42245.16666663869</v>
      </c>
      <c r="B11538" s="12">
        <v>171.0</v>
      </c>
    </row>
    <row r="11539" ht="15.75" customHeight="1">
      <c r="A11539" s="13">
        <v>42245.17708330535</v>
      </c>
      <c r="B11539" s="12">
        <v>195.0</v>
      </c>
    </row>
    <row r="11540" ht="15.75" customHeight="1">
      <c r="A11540" s="13">
        <v>42245.18749997202</v>
      </c>
      <c r="B11540" s="12">
        <v>174.0</v>
      </c>
    </row>
    <row r="11541" ht="15.75" customHeight="1">
      <c r="A11541" s="13">
        <v>42245.19791663868</v>
      </c>
      <c r="B11541" s="12">
        <v>169.0</v>
      </c>
    </row>
    <row r="11542" ht="15.75" customHeight="1">
      <c r="A11542" s="13">
        <v>42245.208333305345</v>
      </c>
      <c r="B11542" s="12">
        <v>176.0</v>
      </c>
    </row>
    <row r="11543" ht="15.75" customHeight="1">
      <c r="A11543" s="13">
        <v>42245.21874997201</v>
      </c>
      <c r="B11543" s="12">
        <v>186.0</v>
      </c>
    </row>
    <row r="11544" ht="15.75" customHeight="1">
      <c r="A11544" s="13">
        <v>42245.22916663867</v>
      </c>
      <c r="B11544" s="12">
        <v>188.0</v>
      </c>
    </row>
    <row r="11545" ht="15.75" customHeight="1">
      <c r="A11545" s="13">
        <v>42245.23958330534</v>
      </c>
      <c r="B11545" s="12">
        <v>169.0</v>
      </c>
    </row>
    <row r="11546" ht="15.75" customHeight="1">
      <c r="A11546" s="13">
        <v>42245.249999972</v>
      </c>
      <c r="B11546" s="12">
        <v>171.0</v>
      </c>
    </row>
    <row r="11547" ht="15.75" customHeight="1">
      <c r="A11547" s="13">
        <v>42245.260416638666</v>
      </c>
      <c r="B11547" s="12">
        <v>177.0</v>
      </c>
    </row>
    <row r="11548" ht="15.75" customHeight="1">
      <c r="A11548" s="13">
        <v>42245.27083330533</v>
      </c>
      <c r="B11548" s="12">
        <v>194.0</v>
      </c>
    </row>
    <row r="11549" ht="15.75" customHeight="1">
      <c r="A11549" s="13">
        <v>42245.281249971995</v>
      </c>
      <c r="B11549" s="12">
        <v>179.0</v>
      </c>
    </row>
    <row r="11550" ht="15.75" customHeight="1">
      <c r="A11550" s="13">
        <v>42245.29166663866</v>
      </c>
      <c r="B11550" s="12">
        <v>173.0</v>
      </c>
    </row>
    <row r="11551" ht="15.75" customHeight="1">
      <c r="A11551" s="13">
        <v>42245.30208330532</v>
      </c>
      <c r="B11551" s="12">
        <v>168.0</v>
      </c>
    </row>
    <row r="11552" ht="15.75" customHeight="1">
      <c r="A11552" s="13">
        <v>42245.31249997199</v>
      </c>
      <c r="B11552" s="12">
        <v>179.0</v>
      </c>
    </row>
    <row r="11553" ht="15.75" customHeight="1">
      <c r="A11553" s="13">
        <v>42245.32291663865</v>
      </c>
      <c r="B11553" s="12">
        <v>161.0</v>
      </c>
    </row>
    <row r="11554" ht="15.75" customHeight="1">
      <c r="A11554" s="13">
        <v>42245.333333305316</v>
      </c>
      <c r="B11554" s="12">
        <v>169.0</v>
      </c>
    </row>
    <row r="11555" ht="15.75" customHeight="1">
      <c r="A11555" s="13">
        <v>42245.34374997198</v>
      </c>
      <c r="B11555" s="12">
        <v>154.0</v>
      </c>
    </row>
    <row r="11556" ht="15.75" customHeight="1">
      <c r="A11556" s="13">
        <v>42245.354166638645</v>
      </c>
      <c r="B11556" s="12">
        <v>152.0</v>
      </c>
    </row>
    <row r="11557" ht="15.75" customHeight="1">
      <c r="A11557" s="13">
        <v>42245.36458330531</v>
      </c>
      <c r="B11557" s="12">
        <v>161.0</v>
      </c>
    </row>
    <row r="11558" ht="15.75" customHeight="1">
      <c r="A11558" s="13">
        <v>42245.37499997197</v>
      </c>
      <c r="B11558" s="12">
        <v>169.0</v>
      </c>
    </row>
    <row r="11559" ht="15.75" customHeight="1">
      <c r="A11559" s="13">
        <v>42245.38541663864</v>
      </c>
      <c r="B11559" s="12">
        <v>158.0</v>
      </c>
    </row>
    <row r="11560" ht="15.75" customHeight="1">
      <c r="A11560" s="13">
        <v>42245.3958333053</v>
      </c>
      <c r="B11560" s="12">
        <v>162.0</v>
      </c>
    </row>
    <row r="11561" ht="15.75" customHeight="1">
      <c r="A11561" s="13">
        <v>42245.406249971966</v>
      </c>
      <c r="B11561" s="12">
        <v>178.0</v>
      </c>
    </row>
    <row r="11562" ht="15.75" customHeight="1">
      <c r="A11562" s="13">
        <v>42245.41666663863</v>
      </c>
      <c r="B11562" s="12">
        <v>170.0</v>
      </c>
    </row>
    <row r="11563" ht="15.75" customHeight="1">
      <c r="A11563" s="13">
        <v>42245.427083305294</v>
      </c>
      <c r="B11563" s="12">
        <v>166.0</v>
      </c>
    </row>
    <row r="11564" ht="15.75" customHeight="1">
      <c r="A11564" s="13">
        <v>42245.43749997196</v>
      </c>
      <c r="B11564" s="12">
        <v>169.0</v>
      </c>
    </row>
    <row r="11565" ht="15.75" customHeight="1">
      <c r="A11565" s="13">
        <v>42245.44791663862</v>
      </c>
      <c r="B11565" s="12">
        <v>178.0</v>
      </c>
    </row>
    <row r="11566" ht="15.75" customHeight="1">
      <c r="A11566" s="13">
        <v>42245.45833330529</v>
      </c>
      <c r="B11566" s="12">
        <v>168.0</v>
      </c>
    </row>
    <row r="11567" ht="15.75" customHeight="1">
      <c r="A11567" s="13">
        <v>42245.46874997195</v>
      </c>
      <c r="B11567" s="12">
        <v>164.0</v>
      </c>
    </row>
    <row r="11568" ht="15.75" customHeight="1">
      <c r="A11568" s="13">
        <v>42245.479166638615</v>
      </c>
      <c r="B11568" s="12">
        <v>167.0</v>
      </c>
    </row>
    <row r="11569" ht="15.75" customHeight="1">
      <c r="A11569" s="13">
        <v>42245.48958330528</v>
      </c>
      <c r="B11569" s="12">
        <v>168.0</v>
      </c>
    </row>
    <row r="11570" ht="15.75" customHeight="1">
      <c r="A11570" s="13">
        <v>42245.499999971944</v>
      </c>
      <c r="B11570" s="12">
        <v>187.0</v>
      </c>
    </row>
    <row r="11571" ht="15.75" customHeight="1">
      <c r="A11571" s="13">
        <v>42245.51041663861</v>
      </c>
      <c r="B11571" s="12">
        <v>176.0</v>
      </c>
    </row>
    <row r="11572" ht="15.75" customHeight="1">
      <c r="A11572" s="13">
        <v>42245.52083330527</v>
      </c>
      <c r="B11572" s="12">
        <v>179.0</v>
      </c>
    </row>
    <row r="11573" ht="15.75" customHeight="1">
      <c r="A11573" s="13">
        <v>42245.53124997194</v>
      </c>
      <c r="B11573" s="12">
        <v>176.0</v>
      </c>
    </row>
    <row r="11574" ht="15.75" customHeight="1">
      <c r="A11574" s="13">
        <v>42245.5416666386</v>
      </c>
      <c r="B11574" s="12">
        <v>184.0</v>
      </c>
    </row>
    <row r="11575" ht="15.75" customHeight="1">
      <c r="A11575" s="13">
        <v>42245.552083305265</v>
      </c>
      <c r="B11575" s="12">
        <v>188.0</v>
      </c>
    </row>
    <row r="11576" ht="15.75" customHeight="1">
      <c r="A11576" s="13">
        <v>42245.56249997193</v>
      </c>
      <c r="B11576" s="12">
        <v>179.0</v>
      </c>
    </row>
    <row r="11577" ht="15.75" customHeight="1">
      <c r="A11577" s="13">
        <v>42245.57291663859</v>
      </c>
      <c r="B11577" s="12">
        <v>176.0</v>
      </c>
    </row>
    <row r="11578" ht="15.75" customHeight="1">
      <c r="A11578" s="13">
        <v>42245.58333330526</v>
      </c>
      <c r="B11578" s="12">
        <v>175.0</v>
      </c>
    </row>
    <row r="11579" ht="15.75" customHeight="1">
      <c r="A11579" s="13">
        <v>42245.59374997192</v>
      </c>
      <c r="B11579" s="12">
        <v>200.0</v>
      </c>
    </row>
    <row r="11580" ht="15.75" customHeight="1">
      <c r="A11580" s="13">
        <v>42245.604166638586</v>
      </c>
      <c r="B11580" s="12">
        <v>194.0</v>
      </c>
    </row>
    <row r="11581" ht="15.75" customHeight="1">
      <c r="A11581" s="13">
        <v>42245.61458330525</v>
      </c>
      <c r="B11581" s="12">
        <v>189.0</v>
      </c>
    </row>
    <row r="11582" ht="15.75" customHeight="1">
      <c r="A11582" s="13">
        <v>42245.624999971915</v>
      </c>
      <c r="B11582" s="12">
        <v>190.0</v>
      </c>
    </row>
    <row r="11583" ht="15.75" customHeight="1">
      <c r="A11583" s="13">
        <v>42245.63541663858</v>
      </c>
      <c r="B11583" s="12">
        <v>195.0</v>
      </c>
    </row>
    <row r="11584" ht="15.75" customHeight="1">
      <c r="A11584" s="13">
        <v>42245.64583330524</v>
      </c>
      <c r="B11584" s="12">
        <v>202.0</v>
      </c>
    </row>
    <row r="11585" ht="15.75" customHeight="1">
      <c r="A11585" s="13">
        <v>42245.65624997191</v>
      </c>
      <c r="B11585" s="12">
        <v>184.0</v>
      </c>
    </row>
    <row r="11586" ht="15.75" customHeight="1">
      <c r="A11586" s="13">
        <v>42245.66666663857</v>
      </c>
      <c r="B11586" s="12">
        <v>198.0</v>
      </c>
    </row>
    <row r="11587" ht="15.75" customHeight="1">
      <c r="A11587" s="13">
        <v>42245.677083305236</v>
      </c>
      <c r="B11587" s="12">
        <v>188.0</v>
      </c>
    </row>
    <row r="11588" ht="15.75" customHeight="1">
      <c r="A11588" s="13">
        <v>42245.6874999719</v>
      </c>
      <c r="B11588" s="12">
        <v>181.0</v>
      </c>
    </row>
    <row r="11589" ht="15.75" customHeight="1">
      <c r="A11589" s="13">
        <v>42245.697916638564</v>
      </c>
      <c r="B11589" s="12">
        <v>193.0</v>
      </c>
    </row>
    <row r="11590" ht="15.75" customHeight="1">
      <c r="A11590" s="13">
        <v>42245.70833330523</v>
      </c>
      <c r="B11590" s="12">
        <v>202.0</v>
      </c>
    </row>
    <row r="11591" ht="15.75" customHeight="1">
      <c r="A11591" s="13">
        <v>42245.71874997189</v>
      </c>
      <c r="B11591" s="12">
        <v>191.0</v>
      </c>
    </row>
    <row r="11592" ht="15.75" customHeight="1">
      <c r="A11592" s="13">
        <v>42245.72916663856</v>
      </c>
      <c r="B11592" s="12">
        <v>188.0</v>
      </c>
    </row>
    <row r="11593" ht="15.75" customHeight="1">
      <c r="A11593" s="13">
        <v>42245.73958330522</v>
      </c>
      <c r="B11593" s="12">
        <v>186.0</v>
      </c>
    </row>
    <row r="11594" ht="15.75" customHeight="1">
      <c r="A11594" s="13">
        <v>42245.749999971886</v>
      </c>
      <c r="B11594" s="12">
        <v>182.0</v>
      </c>
    </row>
    <row r="11595" ht="15.75" customHeight="1">
      <c r="A11595" s="13">
        <v>42245.76041663855</v>
      </c>
      <c r="B11595" s="12">
        <v>183.0</v>
      </c>
    </row>
    <row r="11596" ht="15.75" customHeight="1">
      <c r="A11596" s="13">
        <v>42245.770833305214</v>
      </c>
      <c r="B11596" s="12">
        <v>198.0</v>
      </c>
    </row>
    <row r="11597" ht="15.75" customHeight="1">
      <c r="A11597" s="13">
        <v>42245.78124997188</v>
      </c>
      <c r="B11597" s="12">
        <v>181.0</v>
      </c>
    </row>
    <row r="11598" ht="15.75" customHeight="1">
      <c r="A11598" s="13">
        <v>42245.79166663854</v>
      </c>
      <c r="B11598" s="12">
        <v>186.0</v>
      </c>
    </row>
    <row r="11599" ht="15.75" customHeight="1">
      <c r="A11599" s="13">
        <v>42245.80208330521</v>
      </c>
      <c r="B11599" s="12">
        <v>177.0</v>
      </c>
    </row>
    <row r="11600" ht="15.75" customHeight="1">
      <c r="A11600" s="13">
        <v>42245.81249997187</v>
      </c>
      <c r="B11600" s="12">
        <v>174.0</v>
      </c>
    </row>
    <row r="11601" ht="15.75" customHeight="1">
      <c r="A11601" s="13">
        <v>42245.822916638535</v>
      </c>
      <c r="B11601" s="12">
        <v>169.0</v>
      </c>
    </row>
    <row r="11602" ht="15.75" customHeight="1">
      <c r="A11602" s="13">
        <v>42245.8333333052</v>
      </c>
      <c r="B11602" s="12">
        <v>171.0</v>
      </c>
    </row>
    <row r="11603" ht="15.75" customHeight="1">
      <c r="A11603" s="13">
        <v>42245.843749971864</v>
      </c>
      <c r="B11603" s="12">
        <v>184.0</v>
      </c>
    </row>
    <row r="11604" ht="15.75" customHeight="1">
      <c r="A11604" s="13">
        <v>42245.85416663853</v>
      </c>
      <c r="B11604" s="12">
        <v>161.0</v>
      </c>
    </row>
    <row r="11605" ht="15.75" customHeight="1">
      <c r="A11605" s="13">
        <v>42245.86458330519</v>
      </c>
      <c r="B11605" s="12">
        <v>165.0</v>
      </c>
    </row>
    <row r="11606" ht="15.75" customHeight="1">
      <c r="A11606" s="13">
        <v>42245.87499997186</v>
      </c>
      <c r="B11606" s="12">
        <v>164.0</v>
      </c>
    </row>
    <row r="11607" ht="15.75" customHeight="1">
      <c r="A11607" s="13">
        <v>42245.88541663852</v>
      </c>
      <c r="B11607" s="12">
        <v>164.0</v>
      </c>
    </row>
    <row r="11608" ht="15.75" customHeight="1">
      <c r="A11608" s="13">
        <v>42245.895833305185</v>
      </c>
      <c r="B11608" s="12">
        <v>176.0</v>
      </c>
    </row>
    <row r="11609" ht="15.75" customHeight="1">
      <c r="A11609" s="13">
        <v>42245.90624997185</v>
      </c>
      <c r="B11609" s="12">
        <v>165.0</v>
      </c>
    </row>
    <row r="11610" ht="15.75" customHeight="1">
      <c r="A11610" s="13">
        <v>42245.91666663851</v>
      </c>
      <c r="B11610" s="12">
        <v>156.0</v>
      </c>
    </row>
    <row r="11611" ht="15.75" customHeight="1">
      <c r="A11611" s="13">
        <v>42245.92708330518</v>
      </c>
      <c r="B11611" s="12">
        <v>161.0</v>
      </c>
    </row>
    <row r="11612" ht="15.75" customHeight="1">
      <c r="A11612" s="13">
        <v>42245.93749997184</v>
      </c>
      <c r="B11612" s="12">
        <v>179.0</v>
      </c>
    </row>
    <row r="11613" ht="15.75" customHeight="1">
      <c r="A11613" s="13">
        <v>42245.947916638506</v>
      </c>
      <c r="B11613" s="12">
        <v>147.0</v>
      </c>
    </row>
    <row r="11614" ht="15.75" customHeight="1">
      <c r="A11614" s="13">
        <v>42245.95833330517</v>
      </c>
      <c r="B11614" s="12">
        <v>157.0</v>
      </c>
    </row>
    <row r="11615" ht="15.75" customHeight="1">
      <c r="A11615" s="13">
        <v>42245.968749971835</v>
      </c>
      <c r="B11615" s="12">
        <v>151.0</v>
      </c>
    </row>
    <row r="11616" ht="15.75" customHeight="1">
      <c r="A11616" s="13">
        <v>42245.9791666385</v>
      </c>
      <c r="B11616" s="12">
        <v>159.0</v>
      </c>
    </row>
    <row r="11617" ht="15.75" customHeight="1">
      <c r="A11617" s="13">
        <v>42245.98958330516</v>
      </c>
      <c r="B11617" s="12">
        <v>161.0</v>
      </c>
    </row>
    <row r="11618" ht="15.75" customHeight="1">
      <c r="A11618" s="13">
        <v>42245.99999997183</v>
      </c>
      <c r="B11618" s="12">
        <v>144.0</v>
      </c>
    </row>
    <row r="11619" ht="15.75" customHeight="1">
      <c r="A11619" s="13">
        <v>42246.01041663849</v>
      </c>
      <c r="B11619" s="12">
        <v>145.0</v>
      </c>
    </row>
    <row r="11620" ht="15.75" customHeight="1">
      <c r="A11620" s="13">
        <v>42246.020833305156</v>
      </c>
      <c r="B11620" s="12">
        <v>159.0</v>
      </c>
    </row>
    <row r="11621" ht="15.75" customHeight="1">
      <c r="A11621" s="13">
        <v>42246.03124997182</v>
      </c>
      <c r="B11621" s="12">
        <v>153.0</v>
      </c>
    </row>
    <row r="11622" ht="15.75" customHeight="1">
      <c r="A11622" s="13">
        <v>42246.041666638484</v>
      </c>
      <c r="B11622" s="12">
        <v>140.0</v>
      </c>
    </row>
    <row r="11623" ht="15.75" customHeight="1">
      <c r="A11623" s="13">
        <v>42246.05208330515</v>
      </c>
      <c r="B11623" s="12">
        <v>146.0</v>
      </c>
    </row>
    <row r="11624" ht="15.75" customHeight="1">
      <c r="A11624" s="13">
        <v>42246.06249997181</v>
      </c>
      <c r="B11624" s="12">
        <v>144.0</v>
      </c>
    </row>
    <row r="11625" ht="15.75" customHeight="1">
      <c r="A11625" s="13">
        <v>42246.07291663848</v>
      </c>
      <c r="B11625" s="12">
        <v>160.0</v>
      </c>
    </row>
    <row r="11626" ht="15.75" customHeight="1">
      <c r="A11626" s="13">
        <v>42246.08333330514</v>
      </c>
      <c r="B11626" s="12">
        <v>137.0</v>
      </c>
    </row>
    <row r="11627" ht="15.75" customHeight="1">
      <c r="A11627" s="13">
        <v>42246.093749971806</v>
      </c>
      <c r="B11627" s="12">
        <v>147.0</v>
      </c>
    </row>
    <row r="11628" ht="15.75" customHeight="1">
      <c r="A11628" s="13">
        <v>42246.10416663847</v>
      </c>
      <c r="B11628" s="12">
        <v>135.0</v>
      </c>
    </row>
    <row r="11629" ht="15.75" customHeight="1">
      <c r="A11629" s="13">
        <v>42246.114583305134</v>
      </c>
      <c r="B11629" s="12">
        <v>157.0</v>
      </c>
    </row>
    <row r="11630" ht="15.75" customHeight="1">
      <c r="A11630" s="13">
        <v>42246.1249999718</v>
      </c>
      <c r="B11630" s="12">
        <v>146.0</v>
      </c>
    </row>
    <row r="11631" ht="15.75" customHeight="1">
      <c r="A11631" s="13">
        <v>42246.13541663846</v>
      </c>
      <c r="B11631" s="12">
        <v>146.0</v>
      </c>
    </row>
    <row r="11632" ht="15.75" customHeight="1">
      <c r="A11632" s="13">
        <v>42246.14583330513</v>
      </c>
      <c r="B11632" s="12">
        <v>136.0</v>
      </c>
    </row>
    <row r="11633" ht="15.75" customHeight="1">
      <c r="A11633" s="13">
        <v>42246.15624997179</v>
      </c>
      <c r="B11633" s="12">
        <v>158.0</v>
      </c>
    </row>
    <row r="11634" ht="15.75" customHeight="1">
      <c r="A11634" s="13">
        <v>42246.166666638455</v>
      </c>
      <c r="B11634" s="12">
        <v>147.0</v>
      </c>
    </row>
    <row r="11635" ht="15.75" customHeight="1">
      <c r="A11635" s="13">
        <v>42246.17708330512</v>
      </c>
      <c r="B11635" s="12">
        <v>145.0</v>
      </c>
    </row>
    <row r="11636" ht="15.75" customHeight="1">
      <c r="A11636" s="13">
        <v>42246.187499971784</v>
      </c>
      <c r="B11636" s="12">
        <v>138.0</v>
      </c>
    </row>
    <row r="11637" ht="15.75" customHeight="1">
      <c r="A11637" s="13">
        <v>42246.19791663845</v>
      </c>
      <c r="B11637" s="12">
        <v>145.0</v>
      </c>
    </row>
    <row r="11638" ht="15.75" customHeight="1">
      <c r="A11638" s="13">
        <v>42246.20833330511</v>
      </c>
      <c r="B11638" s="12">
        <v>152.0</v>
      </c>
    </row>
    <row r="11639" ht="15.75" customHeight="1">
      <c r="A11639" s="13">
        <v>42246.21874997178</v>
      </c>
      <c r="B11639" s="12">
        <v>146.0</v>
      </c>
    </row>
    <row r="11640" ht="15.75" customHeight="1">
      <c r="A11640" s="13">
        <v>42246.22916663844</v>
      </c>
      <c r="B11640" s="12">
        <v>142.0</v>
      </c>
    </row>
    <row r="11641" ht="15.75" customHeight="1">
      <c r="A11641" s="13">
        <v>42246.239583305105</v>
      </c>
      <c r="B11641" s="12">
        <v>144.0</v>
      </c>
    </row>
    <row r="11642" ht="15.75" customHeight="1">
      <c r="A11642" s="13">
        <v>42246.24999997177</v>
      </c>
      <c r="B11642" s="12">
        <v>149.0</v>
      </c>
    </row>
    <row r="11643" ht="15.75" customHeight="1">
      <c r="A11643" s="13">
        <v>42246.26041663843</v>
      </c>
      <c r="B11643" s="12">
        <v>160.0</v>
      </c>
    </row>
    <row r="11644" ht="15.75" customHeight="1">
      <c r="A11644" s="13">
        <v>42246.2708333051</v>
      </c>
      <c r="B11644" s="12">
        <v>138.0</v>
      </c>
    </row>
    <row r="11645" ht="15.75" customHeight="1">
      <c r="A11645" s="13">
        <v>42246.28124997176</v>
      </c>
      <c r="B11645" s="12">
        <v>147.0</v>
      </c>
    </row>
    <row r="11646" ht="15.75" customHeight="1">
      <c r="A11646" s="13">
        <v>42246.291666638426</v>
      </c>
      <c r="B11646" s="12">
        <v>150.0</v>
      </c>
    </row>
    <row r="11647" ht="15.75" customHeight="1">
      <c r="A11647" s="13">
        <v>42246.30208330509</v>
      </c>
      <c r="B11647" s="12">
        <v>162.0</v>
      </c>
    </row>
    <row r="11648" ht="15.75" customHeight="1">
      <c r="A11648" s="13">
        <v>42246.312499971755</v>
      </c>
      <c r="B11648" s="12">
        <v>162.0</v>
      </c>
    </row>
    <row r="11649" ht="15.75" customHeight="1">
      <c r="A11649" s="13">
        <v>42246.32291663842</v>
      </c>
      <c r="B11649" s="12">
        <v>155.0</v>
      </c>
    </row>
    <row r="11650" ht="15.75" customHeight="1">
      <c r="A11650" s="13">
        <v>42246.33333330508</v>
      </c>
      <c r="B11650" s="12">
        <v>157.0</v>
      </c>
    </row>
    <row r="11651" ht="15.75" customHeight="1">
      <c r="A11651" s="13">
        <v>42246.34374997175</v>
      </c>
      <c r="B11651" s="12">
        <v>150.0</v>
      </c>
    </row>
    <row r="11652" ht="15.75" customHeight="1">
      <c r="A11652" s="13">
        <v>42246.35416663841</v>
      </c>
      <c r="B11652" s="12">
        <v>163.0</v>
      </c>
    </row>
    <row r="11653" ht="15.75" customHeight="1">
      <c r="A11653" s="13">
        <v>42246.364583305076</v>
      </c>
      <c r="B11653" s="12">
        <v>165.0</v>
      </c>
    </row>
    <row r="11654" ht="15.75" customHeight="1">
      <c r="A11654" s="13">
        <v>42246.37499997174</v>
      </c>
      <c r="B11654" s="12">
        <v>171.0</v>
      </c>
    </row>
    <row r="11655" ht="15.75" customHeight="1">
      <c r="A11655" s="13">
        <v>42246.385416638404</v>
      </c>
      <c r="B11655" s="12">
        <v>158.0</v>
      </c>
    </row>
    <row r="11656" ht="15.75" customHeight="1">
      <c r="A11656" s="13">
        <v>42246.39583330507</v>
      </c>
      <c r="B11656" s="12">
        <v>158.0</v>
      </c>
    </row>
    <row r="11657" ht="15.75" customHeight="1">
      <c r="A11657" s="13">
        <v>42246.40624997173</v>
      </c>
      <c r="B11657" s="12">
        <v>162.0</v>
      </c>
    </row>
    <row r="11658" ht="15.75" customHeight="1">
      <c r="A11658" s="13">
        <v>42246.4166666384</v>
      </c>
      <c r="B11658" s="12">
        <v>162.0</v>
      </c>
    </row>
    <row r="11659" ht="15.75" customHeight="1">
      <c r="A11659" s="13">
        <v>42246.42708330506</v>
      </c>
      <c r="B11659" s="12">
        <v>173.0</v>
      </c>
    </row>
    <row r="11660" ht="15.75" customHeight="1">
      <c r="A11660" s="13">
        <v>42246.437499971726</v>
      </c>
      <c r="B11660" s="12">
        <v>168.0</v>
      </c>
    </row>
    <row r="11661" ht="15.75" customHeight="1">
      <c r="A11661" s="13">
        <v>42246.44791663839</v>
      </c>
      <c r="B11661" s="12">
        <v>162.0</v>
      </c>
    </row>
    <row r="11662" ht="15.75" customHeight="1">
      <c r="A11662" s="13">
        <v>42246.458333305054</v>
      </c>
      <c r="B11662" s="12">
        <v>163.0</v>
      </c>
    </row>
    <row r="11663" ht="15.75" customHeight="1">
      <c r="A11663" s="13">
        <v>42246.46874997172</v>
      </c>
      <c r="B11663" s="12">
        <v>185.0</v>
      </c>
    </row>
    <row r="11664" ht="15.75" customHeight="1">
      <c r="A11664" s="13">
        <v>42246.47916663838</v>
      </c>
      <c r="B11664" s="12">
        <v>183.0</v>
      </c>
    </row>
    <row r="11665" ht="15.75" customHeight="1">
      <c r="A11665" s="13">
        <v>42246.48958330505</v>
      </c>
      <c r="B11665" s="12">
        <v>177.0</v>
      </c>
    </row>
    <row r="11666" ht="15.75" customHeight="1">
      <c r="A11666" s="13">
        <v>42246.49999997171</v>
      </c>
      <c r="B11666" s="12">
        <v>174.0</v>
      </c>
    </row>
    <row r="11667" ht="15.75" customHeight="1">
      <c r="A11667" s="13">
        <v>42246.510416638375</v>
      </c>
      <c r="B11667" s="12">
        <v>173.0</v>
      </c>
    </row>
    <row r="11668" ht="15.75" customHeight="1">
      <c r="A11668" s="13">
        <v>42246.52083330504</v>
      </c>
      <c r="B11668" s="12">
        <v>189.0</v>
      </c>
    </row>
    <row r="11669" ht="15.75" customHeight="1">
      <c r="A11669" s="13">
        <v>42246.531249971704</v>
      </c>
      <c r="B11669" s="12">
        <v>183.0</v>
      </c>
    </row>
    <row r="11670" ht="15.75" customHeight="1">
      <c r="A11670" s="13">
        <v>42246.54166663837</v>
      </c>
      <c r="B11670" s="12">
        <v>174.0</v>
      </c>
    </row>
    <row r="11671" ht="15.75" customHeight="1">
      <c r="A11671" s="13">
        <v>42246.55208330503</v>
      </c>
      <c r="B11671" s="12">
        <v>178.0</v>
      </c>
    </row>
    <row r="11672" ht="15.75" customHeight="1">
      <c r="A11672" s="13">
        <v>42246.5624999717</v>
      </c>
      <c r="B11672" s="12">
        <v>175.0</v>
      </c>
    </row>
    <row r="11673" ht="15.75" customHeight="1">
      <c r="A11673" s="13">
        <v>42246.57291663836</v>
      </c>
      <c r="B11673" s="12">
        <v>188.0</v>
      </c>
    </row>
    <row r="11674" ht="15.75" customHeight="1">
      <c r="A11674" s="13">
        <v>42246.583333305025</v>
      </c>
      <c r="B11674" s="12">
        <v>194.0</v>
      </c>
    </row>
    <row r="11675" ht="15.75" customHeight="1">
      <c r="A11675" s="13">
        <v>42246.59374997169</v>
      </c>
      <c r="B11675" s="12">
        <v>176.0</v>
      </c>
    </row>
    <row r="11676" ht="15.75" customHeight="1">
      <c r="A11676" s="13">
        <v>42246.60416663835</v>
      </c>
      <c r="B11676" s="12">
        <v>179.0</v>
      </c>
    </row>
    <row r="11677" ht="15.75" customHeight="1">
      <c r="A11677" s="13">
        <v>42246.61458330502</v>
      </c>
      <c r="B11677" s="12">
        <v>188.0</v>
      </c>
    </row>
    <row r="11678" ht="15.75" customHeight="1">
      <c r="A11678" s="13">
        <v>42246.62499997168</v>
      </c>
      <c r="B11678" s="12">
        <v>201.0</v>
      </c>
    </row>
    <row r="11679" ht="15.75" customHeight="1">
      <c r="A11679" s="13">
        <v>42246.635416638346</v>
      </c>
      <c r="B11679" s="12">
        <v>191.0</v>
      </c>
    </row>
    <row r="11680" ht="15.75" customHeight="1">
      <c r="A11680" s="13">
        <v>42246.64583330501</v>
      </c>
      <c r="B11680" s="12">
        <v>190.0</v>
      </c>
    </row>
    <row r="11681" ht="15.75" customHeight="1">
      <c r="A11681" s="13">
        <v>42246.656249971675</v>
      </c>
      <c r="B11681" s="12">
        <v>200.0</v>
      </c>
    </row>
    <row r="11682" ht="15.75" customHeight="1">
      <c r="A11682" s="13">
        <v>42246.66666663834</v>
      </c>
      <c r="B11682" s="12">
        <v>202.0</v>
      </c>
    </row>
    <row r="11683" ht="15.75" customHeight="1">
      <c r="A11683" s="13">
        <v>42246.677083305</v>
      </c>
      <c r="B11683" s="12">
        <v>204.0</v>
      </c>
    </row>
    <row r="11684" ht="15.75" customHeight="1">
      <c r="A11684" s="13">
        <v>42246.68749997167</v>
      </c>
      <c r="B11684" s="12">
        <v>204.0</v>
      </c>
    </row>
    <row r="11685" ht="15.75" customHeight="1">
      <c r="A11685" s="13">
        <v>42246.69791663833</v>
      </c>
      <c r="B11685" s="12">
        <v>190.0</v>
      </c>
    </row>
    <row r="11686" ht="15.75" customHeight="1">
      <c r="A11686" s="13">
        <v>42246.708333304996</v>
      </c>
      <c r="B11686" s="12">
        <v>198.0</v>
      </c>
    </row>
    <row r="11687" ht="15.75" customHeight="1">
      <c r="A11687" s="13">
        <v>42246.71874997166</v>
      </c>
      <c r="B11687" s="12">
        <v>213.0</v>
      </c>
    </row>
    <row r="11688" ht="15.75" customHeight="1">
      <c r="A11688" s="13">
        <v>42246.729166638324</v>
      </c>
      <c r="B11688" s="12">
        <v>205.0</v>
      </c>
    </row>
    <row r="11689" ht="15.75" customHeight="1">
      <c r="A11689" s="13">
        <v>42246.73958330499</v>
      </c>
      <c r="B11689" s="12">
        <v>195.0</v>
      </c>
    </row>
    <row r="11690" ht="15.75" customHeight="1">
      <c r="A11690" s="13">
        <v>42246.74999997165</v>
      </c>
      <c r="B11690" s="12">
        <v>210.0</v>
      </c>
    </row>
    <row r="11691" ht="15.75" customHeight="1">
      <c r="A11691" s="13">
        <v>42246.76041663832</v>
      </c>
      <c r="B11691" s="12">
        <v>189.0</v>
      </c>
    </row>
    <row r="11692" ht="15.75" customHeight="1">
      <c r="A11692" s="13">
        <v>42246.77083330498</v>
      </c>
      <c r="B11692" s="12">
        <v>193.0</v>
      </c>
    </row>
    <row r="11693" ht="15.75" customHeight="1">
      <c r="A11693" s="13">
        <v>42246.781249971646</v>
      </c>
      <c r="B11693" s="12">
        <v>183.0</v>
      </c>
    </row>
    <row r="11694" ht="15.75" customHeight="1">
      <c r="A11694" s="13">
        <v>42246.79166663831</v>
      </c>
      <c r="B11694" s="12">
        <v>202.0</v>
      </c>
    </row>
    <row r="11695" ht="15.75" customHeight="1">
      <c r="A11695" s="13">
        <v>42246.802083304974</v>
      </c>
      <c r="B11695" s="12">
        <v>193.0</v>
      </c>
    </row>
    <row r="11696" ht="15.75" customHeight="1">
      <c r="A11696" s="13">
        <v>42246.81249997164</v>
      </c>
      <c r="B11696" s="12">
        <v>180.0</v>
      </c>
    </row>
    <row r="11697" ht="15.75" customHeight="1">
      <c r="A11697" s="13">
        <v>42246.8229166383</v>
      </c>
      <c r="B11697" s="12">
        <v>173.0</v>
      </c>
    </row>
    <row r="11698" ht="15.75" customHeight="1">
      <c r="A11698" s="13">
        <v>42246.83333330497</v>
      </c>
      <c r="B11698" s="12">
        <v>172.0</v>
      </c>
    </row>
    <row r="11699" ht="15.75" customHeight="1">
      <c r="A11699" s="13">
        <v>42246.84374997163</v>
      </c>
      <c r="B11699" s="12">
        <v>186.0</v>
      </c>
    </row>
    <row r="11700" ht="15.75" customHeight="1">
      <c r="A11700" s="13">
        <v>42246.854166638295</v>
      </c>
      <c r="B11700" s="12">
        <v>179.0</v>
      </c>
    </row>
    <row r="11701" ht="15.75" customHeight="1">
      <c r="A11701" s="13">
        <v>42246.86458330496</v>
      </c>
      <c r="B11701" s="12">
        <v>167.0</v>
      </c>
    </row>
    <row r="11702" ht="15.75" customHeight="1">
      <c r="A11702" s="13">
        <v>42246.874999971624</v>
      </c>
      <c r="B11702" s="12">
        <v>174.0</v>
      </c>
    </row>
    <row r="11703" ht="15.75" customHeight="1">
      <c r="A11703" s="13">
        <v>42246.88541663829</v>
      </c>
      <c r="B11703" s="12">
        <v>180.0</v>
      </c>
    </row>
    <row r="11704" ht="15.75" customHeight="1">
      <c r="A11704" s="13">
        <v>42246.89583330495</v>
      </c>
      <c r="B11704" s="12">
        <v>169.0</v>
      </c>
    </row>
    <row r="11705" ht="15.75" customHeight="1">
      <c r="A11705" s="13">
        <v>42246.90624997162</v>
      </c>
      <c r="B11705" s="12">
        <v>163.0</v>
      </c>
    </row>
    <row r="11706" ht="15.75" customHeight="1">
      <c r="A11706" s="13">
        <v>42246.91666663828</v>
      </c>
      <c r="B11706" s="12">
        <v>167.0</v>
      </c>
    </row>
    <row r="11707" ht="15.75" customHeight="1">
      <c r="A11707" s="13">
        <v>42246.927083304945</v>
      </c>
      <c r="B11707" s="12">
        <v>153.0</v>
      </c>
    </row>
    <row r="11708" ht="15.75" customHeight="1">
      <c r="A11708" s="13">
        <v>42246.93749997161</v>
      </c>
      <c r="B11708" s="12">
        <v>166.0</v>
      </c>
    </row>
    <row r="11709" ht="15.75" customHeight="1">
      <c r="A11709" s="13">
        <v>42246.94791663827</v>
      </c>
      <c r="B11709" s="12">
        <v>170.0</v>
      </c>
    </row>
    <row r="11710" ht="15.75" customHeight="1">
      <c r="A11710" s="13">
        <v>42246.95833330494</v>
      </c>
      <c r="B11710" s="12">
        <v>151.0</v>
      </c>
    </row>
    <row r="11711" ht="15.75" customHeight="1">
      <c r="A11711" s="13">
        <v>42246.9687499716</v>
      </c>
      <c r="B11711" s="12">
        <v>162.0</v>
      </c>
    </row>
    <row r="11712" ht="15.75" customHeight="1">
      <c r="A11712" s="13">
        <v>42246.979166638266</v>
      </c>
      <c r="B11712" s="12">
        <v>172.0</v>
      </c>
    </row>
    <row r="11713" ht="15.75" customHeight="1">
      <c r="A11713" s="13">
        <v>42246.98958330493</v>
      </c>
      <c r="B11713" s="12">
        <v>159.0</v>
      </c>
    </row>
    <row r="11714" ht="15.75" customHeight="1">
      <c r="A11714" s="13">
        <v>42246.999999971595</v>
      </c>
      <c r="B11714" s="12">
        <v>155.0</v>
      </c>
    </row>
    <row r="11715" ht="15.75" customHeight="1">
      <c r="A11715" s="13">
        <v>42247.01041663826</v>
      </c>
      <c r="B11715" s="12">
        <v>158.0</v>
      </c>
    </row>
    <row r="11716" ht="15.75" customHeight="1">
      <c r="A11716" s="13">
        <v>42247.02083330492</v>
      </c>
      <c r="B11716" s="12">
        <v>161.0</v>
      </c>
    </row>
    <row r="11717" ht="15.75" customHeight="1">
      <c r="A11717" s="13">
        <v>42247.03124997159</v>
      </c>
      <c r="B11717" s="12">
        <v>164.0</v>
      </c>
    </row>
    <row r="11718" ht="15.75" customHeight="1">
      <c r="A11718" s="13">
        <v>42247.04166663825</v>
      </c>
      <c r="B11718" s="12">
        <v>155.0</v>
      </c>
    </row>
    <row r="11719" ht="15.75" customHeight="1">
      <c r="A11719" s="13">
        <v>42247.052083304916</v>
      </c>
      <c r="B11719" s="12">
        <v>153.0</v>
      </c>
    </row>
    <row r="11720" ht="15.75" customHeight="1">
      <c r="A11720" s="13">
        <v>42247.06249997158</v>
      </c>
      <c r="B11720" s="12">
        <v>147.0</v>
      </c>
    </row>
    <row r="11721" ht="15.75" customHeight="1">
      <c r="A11721" s="13">
        <v>42247.072916638244</v>
      </c>
      <c r="B11721" s="12">
        <v>161.0</v>
      </c>
    </row>
    <row r="11722" ht="15.75" customHeight="1">
      <c r="A11722" s="13">
        <v>42247.08333330491</v>
      </c>
      <c r="B11722" s="12">
        <v>167.0</v>
      </c>
    </row>
    <row r="11723" ht="15.75" customHeight="1">
      <c r="A11723" s="13">
        <v>42247.09374997157</v>
      </c>
      <c r="B11723" s="12">
        <v>146.0</v>
      </c>
    </row>
    <row r="11724" ht="15.75" customHeight="1">
      <c r="A11724" s="13">
        <v>42247.10416663824</v>
      </c>
      <c r="B11724" s="12">
        <v>149.0</v>
      </c>
    </row>
    <row r="11725" ht="15.75" customHeight="1">
      <c r="A11725" s="13">
        <v>42247.1145833049</v>
      </c>
      <c r="B11725" s="12">
        <v>151.0</v>
      </c>
    </row>
    <row r="11726" ht="15.75" customHeight="1">
      <c r="A11726" s="13">
        <v>42247.124999971566</v>
      </c>
      <c r="B11726" s="12">
        <v>150.0</v>
      </c>
    </row>
    <row r="11727" ht="15.75" customHeight="1">
      <c r="A11727" s="13">
        <v>42247.13541663823</v>
      </c>
      <c r="B11727" s="12">
        <v>167.0</v>
      </c>
    </row>
    <row r="11728" ht="15.75" customHeight="1">
      <c r="A11728" s="13">
        <v>42247.145833304894</v>
      </c>
      <c r="B11728" s="12">
        <v>143.0</v>
      </c>
    </row>
    <row r="11729" ht="15.75" customHeight="1">
      <c r="A11729" s="13">
        <v>42247.15624997156</v>
      </c>
      <c r="B11729" s="12">
        <v>143.0</v>
      </c>
    </row>
    <row r="11730" ht="15.75" customHeight="1">
      <c r="A11730" s="13">
        <v>42247.16666663822</v>
      </c>
      <c r="B11730" s="12">
        <v>147.0</v>
      </c>
    </row>
    <row r="11731" ht="15.75" customHeight="1">
      <c r="A11731" s="13">
        <v>42247.17708330489</v>
      </c>
      <c r="B11731" s="12">
        <v>140.0</v>
      </c>
    </row>
    <row r="11732" ht="15.75" customHeight="1">
      <c r="A11732" s="13">
        <v>42247.18749997155</v>
      </c>
      <c r="B11732" s="12">
        <v>166.0</v>
      </c>
    </row>
    <row r="11733" ht="15.75" customHeight="1">
      <c r="A11733" s="13">
        <v>42247.197916638215</v>
      </c>
      <c r="B11733" s="12">
        <v>145.0</v>
      </c>
    </row>
    <row r="11734" ht="15.75" customHeight="1">
      <c r="A11734" s="13">
        <v>42247.20833330488</v>
      </c>
      <c r="B11734" s="12">
        <v>147.0</v>
      </c>
    </row>
    <row r="11735" ht="15.75" customHeight="1">
      <c r="A11735" s="13">
        <v>42247.218749971544</v>
      </c>
      <c r="B11735" s="12">
        <v>143.0</v>
      </c>
    </row>
    <row r="11736" ht="15.75" customHeight="1">
      <c r="A11736" s="13">
        <v>42247.22916663821</v>
      </c>
      <c r="B11736" s="12">
        <v>144.0</v>
      </c>
    </row>
    <row r="11737" ht="15.75" customHeight="1">
      <c r="A11737" s="13">
        <v>42247.23958330487</v>
      </c>
      <c r="B11737" s="12">
        <v>164.0</v>
      </c>
    </row>
    <row r="11738" ht="15.75" customHeight="1">
      <c r="A11738" s="13">
        <v>42247.24999997154</v>
      </c>
      <c r="B11738" s="12">
        <v>145.0</v>
      </c>
    </row>
    <row r="11739" ht="15.75" customHeight="1">
      <c r="A11739" s="13">
        <v>42247.2604166382</v>
      </c>
      <c r="B11739" s="12">
        <v>144.0</v>
      </c>
    </row>
    <row r="11740" ht="15.75" customHeight="1">
      <c r="A11740" s="13">
        <v>42247.270833304865</v>
      </c>
      <c r="B11740" s="12">
        <v>142.0</v>
      </c>
    </row>
    <row r="11741" ht="15.75" customHeight="1">
      <c r="A11741" s="13">
        <v>42247.28124997153</v>
      </c>
      <c r="B11741" s="12">
        <v>141.0</v>
      </c>
    </row>
    <row r="11742" ht="15.75" customHeight="1">
      <c r="A11742" s="13">
        <v>42247.29166663819</v>
      </c>
      <c r="B11742" s="12">
        <v>158.0</v>
      </c>
    </row>
    <row r="11743" ht="15.75" customHeight="1">
      <c r="A11743" s="13">
        <v>42247.30208330486</v>
      </c>
      <c r="B11743" s="12">
        <v>146.0</v>
      </c>
    </row>
    <row r="11744" ht="15.75" customHeight="1">
      <c r="A11744" s="13">
        <v>42247.31249997152</v>
      </c>
      <c r="B11744" s="12">
        <v>141.0</v>
      </c>
    </row>
    <row r="11745" ht="15.75" customHeight="1">
      <c r="A11745" s="13">
        <v>42247.322916638186</v>
      </c>
      <c r="B11745" s="12">
        <v>144.0</v>
      </c>
    </row>
    <row r="11746" ht="15.75" customHeight="1">
      <c r="A11746" s="13">
        <v>42247.33333330485</v>
      </c>
      <c r="B11746" s="12">
        <v>154.0</v>
      </c>
    </row>
    <row r="11747" ht="15.75" customHeight="1">
      <c r="A11747" s="13">
        <v>42247.343749971515</v>
      </c>
      <c r="B11747" s="12">
        <v>159.0</v>
      </c>
    </row>
    <row r="11748" ht="15.75" customHeight="1">
      <c r="A11748" s="13">
        <v>42247.35416663818</v>
      </c>
      <c r="B11748" s="12">
        <v>179.0</v>
      </c>
    </row>
    <row r="11749" ht="15.75" customHeight="1">
      <c r="A11749" s="13">
        <v>42247.36458330484</v>
      </c>
      <c r="B11749" s="12">
        <v>164.0</v>
      </c>
    </row>
    <row r="11750" ht="15.75" customHeight="1">
      <c r="A11750" s="13">
        <v>42247.37499997151</v>
      </c>
      <c r="B11750" s="12">
        <v>171.0</v>
      </c>
    </row>
    <row r="11751" ht="15.75" customHeight="1">
      <c r="A11751" s="13">
        <v>42247.38541663817</v>
      </c>
      <c r="B11751" s="12">
        <v>165.0</v>
      </c>
    </row>
    <row r="11752" ht="15.75" customHeight="1">
      <c r="A11752" s="13">
        <v>42247.395833304836</v>
      </c>
      <c r="B11752" s="12">
        <v>178.0</v>
      </c>
    </row>
    <row r="11753" ht="15.75" customHeight="1">
      <c r="A11753" s="13">
        <v>42247.4062499715</v>
      </c>
      <c r="B11753" s="12">
        <v>186.0</v>
      </c>
    </row>
    <row r="11754" ht="15.75" customHeight="1">
      <c r="A11754" s="13">
        <v>42247.416666638164</v>
      </c>
      <c r="B11754" s="12">
        <v>191.0</v>
      </c>
    </row>
    <row r="11755" ht="15.75" customHeight="1">
      <c r="A11755" s="13">
        <v>42247.42708330483</v>
      </c>
      <c r="B11755" s="12">
        <v>190.0</v>
      </c>
    </row>
    <row r="11756" ht="15.75" customHeight="1">
      <c r="A11756" s="13">
        <v>42247.43749997149</v>
      </c>
      <c r="B11756" s="12">
        <v>197.0</v>
      </c>
    </row>
    <row r="11757" ht="15.75" customHeight="1">
      <c r="A11757" s="13">
        <v>42247.44791663816</v>
      </c>
      <c r="B11757" s="12">
        <v>212.0</v>
      </c>
    </row>
    <row r="11758" ht="15.75" customHeight="1">
      <c r="A11758" s="13">
        <v>42247.45833330482</v>
      </c>
      <c r="B11758" s="12">
        <v>199.0</v>
      </c>
    </row>
    <row r="11759" ht="15.75" customHeight="1">
      <c r="A11759" s="13">
        <v>42247.468749971486</v>
      </c>
      <c r="B11759" s="12">
        <v>196.0</v>
      </c>
    </row>
    <row r="11760" ht="15.75" customHeight="1">
      <c r="A11760" s="13">
        <v>42247.47916663815</v>
      </c>
      <c r="B11760" s="12">
        <v>198.0</v>
      </c>
    </row>
    <row r="11761" ht="15.75" customHeight="1">
      <c r="A11761" s="13">
        <v>42247.489583304814</v>
      </c>
      <c r="B11761" s="12">
        <v>191.0</v>
      </c>
    </row>
    <row r="11762" ht="15.75" customHeight="1">
      <c r="A11762" s="13">
        <v>42247.49999997148</v>
      </c>
      <c r="B11762" s="12">
        <v>218.0</v>
      </c>
    </row>
    <row r="11763" ht="15.75" customHeight="1">
      <c r="A11763" s="13">
        <v>42247.51041663814</v>
      </c>
      <c r="B11763" s="12">
        <v>205.0</v>
      </c>
    </row>
    <row r="11764" ht="15.75" customHeight="1">
      <c r="A11764" s="13">
        <v>42247.52083330481</v>
      </c>
      <c r="B11764" s="12">
        <v>203.0</v>
      </c>
    </row>
    <row r="11765" ht="15.75" customHeight="1">
      <c r="A11765" s="13">
        <v>42247.53124997147</v>
      </c>
      <c r="B11765" s="12">
        <v>202.0</v>
      </c>
    </row>
    <row r="11766" ht="15.75" customHeight="1">
      <c r="A11766" s="13">
        <v>42247.541666638135</v>
      </c>
      <c r="B11766" s="12">
        <v>201.0</v>
      </c>
    </row>
    <row r="11767" ht="15.75" customHeight="1">
      <c r="A11767" s="13">
        <v>42247.5520833048</v>
      </c>
      <c r="B11767" s="12">
        <v>222.0</v>
      </c>
    </row>
    <row r="11768" ht="15.75" customHeight="1">
      <c r="A11768" s="13">
        <v>42247.562499971464</v>
      </c>
      <c r="B11768" s="12">
        <v>218.0</v>
      </c>
    </row>
    <row r="11769" ht="15.75" customHeight="1">
      <c r="A11769" s="13">
        <v>42247.57291663813</v>
      </c>
      <c r="B11769" s="12">
        <v>226.0</v>
      </c>
    </row>
    <row r="11770" ht="15.75" customHeight="1">
      <c r="A11770" s="13">
        <v>42247.58333330479</v>
      </c>
      <c r="B11770" s="12">
        <v>214.0</v>
      </c>
    </row>
    <row r="11771" ht="15.75" customHeight="1">
      <c r="A11771" s="13">
        <v>42247.59374997146</v>
      </c>
      <c r="B11771" s="12">
        <v>233.0</v>
      </c>
    </row>
    <row r="11772" ht="15.75" customHeight="1">
      <c r="A11772" s="13">
        <v>42247.60416663812</v>
      </c>
      <c r="B11772" s="12">
        <v>238.0</v>
      </c>
    </row>
    <row r="11773" ht="15.75" customHeight="1">
      <c r="A11773" s="13">
        <v>42247.614583304785</v>
      </c>
      <c r="B11773" s="12">
        <v>228.0</v>
      </c>
    </row>
    <row r="11774" ht="15.75" customHeight="1">
      <c r="A11774" s="13">
        <v>42247.62499997145</v>
      </c>
      <c r="B11774" s="12">
        <v>226.0</v>
      </c>
    </row>
    <row r="11775" ht="15.75" customHeight="1">
      <c r="A11775" s="13">
        <v>42247.63541663811</v>
      </c>
      <c r="B11775" s="12">
        <v>234.0</v>
      </c>
    </row>
    <row r="11776" ht="15.75" customHeight="1">
      <c r="A11776" s="13">
        <v>42247.64583330478</v>
      </c>
      <c r="B11776" s="12">
        <v>238.0</v>
      </c>
    </row>
    <row r="11777" ht="15.75" customHeight="1">
      <c r="A11777" s="13">
        <v>42247.65624997144</v>
      </c>
      <c r="B11777" s="12">
        <v>249.0</v>
      </c>
    </row>
    <row r="11778" ht="15.75" customHeight="1">
      <c r="A11778" s="13">
        <v>42247.666666638106</v>
      </c>
      <c r="B11778" s="12">
        <v>231.0</v>
      </c>
    </row>
    <row r="11779" ht="15.75" customHeight="1">
      <c r="A11779" s="13">
        <v>42247.67708330477</v>
      </c>
      <c r="B11779" s="12">
        <v>231.0</v>
      </c>
    </row>
    <row r="11780" ht="15.75" customHeight="1">
      <c r="A11780" s="13">
        <v>42247.687499971435</v>
      </c>
      <c r="B11780" s="12">
        <v>240.0</v>
      </c>
    </row>
    <row r="11781" ht="15.75" customHeight="1">
      <c r="A11781" s="13">
        <v>42247.6979166381</v>
      </c>
      <c r="B11781" s="12">
        <v>238.0</v>
      </c>
    </row>
    <row r="11782" ht="15.75" customHeight="1">
      <c r="A11782" s="13">
        <v>42247.70833330476</v>
      </c>
      <c r="B11782" s="12">
        <v>262.0</v>
      </c>
    </row>
    <row r="11783" ht="15.75" customHeight="1">
      <c r="A11783" s="13">
        <v>42247.71874997143</v>
      </c>
      <c r="B11783" s="12">
        <v>230.0</v>
      </c>
    </row>
    <row r="11784" ht="15.75" customHeight="1">
      <c r="A11784" s="13">
        <v>42247.72916663809</v>
      </c>
      <c r="B11784" s="12">
        <v>234.0</v>
      </c>
    </row>
    <row r="11785" ht="15.75" customHeight="1">
      <c r="A11785" s="13">
        <v>42247.739583304756</v>
      </c>
      <c r="B11785" s="12">
        <v>227.0</v>
      </c>
    </row>
    <row r="11786" ht="15.75" customHeight="1">
      <c r="A11786" s="13">
        <v>42247.74999997142</v>
      </c>
      <c r="B11786" s="12">
        <v>229.0</v>
      </c>
    </row>
    <row r="11787" ht="15.75" customHeight="1">
      <c r="A11787" s="13">
        <v>42247.760416638084</v>
      </c>
      <c r="B11787" s="12">
        <v>227.0</v>
      </c>
    </row>
    <row r="11788" ht="15.75" customHeight="1">
      <c r="A11788" s="13">
        <v>42247.77083330475</v>
      </c>
      <c r="B11788" s="12">
        <v>231.0</v>
      </c>
    </row>
    <row r="11789" ht="15.75" customHeight="1">
      <c r="A11789" s="13">
        <v>42247.78124997141</v>
      </c>
      <c r="B11789" s="12">
        <v>224.0</v>
      </c>
    </row>
    <row r="11790" ht="15.75" customHeight="1">
      <c r="A11790" s="13">
        <v>42247.79166663808</v>
      </c>
      <c r="B11790" s="12">
        <v>218.0</v>
      </c>
    </row>
    <row r="11791" ht="15.75" customHeight="1">
      <c r="A11791" s="13">
        <v>42247.80208330474</v>
      </c>
      <c r="B11791" s="12">
        <v>208.0</v>
      </c>
    </row>
    <row r="11792" ht="15.75" customHeight="1">
      <c r="A11792" s="13">
        <v>42247.812499971405</v>
      </c>
      <c r="B11792" s="12">
        <v>220.0</v>
      </c>
    </row>
    <row r="11793" ht="15.75" customHeight="1">
      <c r="A11793" s="13">
        <v>42247.82291663807</v>
      </c>
      <c r="B11793" s="12">
        <v>204.0</v>
      </c>
    </row>
    <row r="11794" ht="15.75" customHeight="1">
      <c r="A11794" s="13">
        <v>42247.833333304734</v>
      </c>
      <c r="B11794" s="12">
        <v>202.0</v>
      </c>
    </row>
    <row r="11795" ht="15.75" customHeight="1">
      <c r="A11795" s="13">
        <v>42247.8437499714</v>
      </c>
      <c r="B11795" s="12">
        <v>196.0</v>
      </c>
    </row>
    <row r="11796" ht="15.75" customHeight="1">
      <c r="A11796" s="13">
        <v>42247.85416663806</v>
      </c>
      <c r="B11796" s="12">
        <v>210.0</v>
      </c>
    </row>
    <row r="11797" ht="15.75" customHeight="1">
      <c r="A11797" s="13">
        <v>42247.86458330473</v>
      </c>
      <c r="B11797" s="12">
        <v>198.0</v>
      </c>
    </row>
    <row r="11798" ht="15.75" customHeight="1">
      <c r="A11798" s="13">
        <v>42247.87499997139</v>
      </c>
      <c r="B11798" s="12">
        <v>195.0</v>
      </c>
    </row>
    <row r="11799" ht="15.75" customHeight="1">
      <c r="A11799" s="13">
        <v>42247.885416638055</v>
      </c>
      <c r="B11799" s="12">
        <v>185.0</v>
      </c>
    </row>
    <row r="11800" ht="15.75" customHeight="1">
      <c r="A11800" s="13">
        <v>42247.89583330472</v>
      </c>
      <c r="B11800" s="12">
        <v>204.0</v>
      </c>
    </row>
    <row r="11801" ht="15.75" customHeight="1">
      <c r="A11801" s="13">
        <v>42247.906249971384</v>
      </c>
      <c r="B11801" s="12">
        <v>193.0</v>
      </c>
    </row>
    <row r="11802" ht="15.75" customHeight="1">
      <c r="A11802" s="13">
        <v>42247.91666663805</v>
      </c>
      <c r="B11802" s="12">
        <v>196.0</v>
      </c>
    </row>
    <row r="11803" ht="15.75" customHeight="1">
      <c r="A11803" s="13">
        <v>42247.92708330471</v>
      </c>
      <c r="B11803" s="12">
        <v>192.0</v>
      </c>
    </row>
    <row r="11804" ht="15.75" customHeight="1">
      <c r="A11804" s="13">
        <v>42247.93749997138</v>
      </c>
      <c r="B11804" s="12">
        <v>185.0</v>
      </c>
    </row>
    <row r="11805" ht="15.75" customHeight="1">
      <c r="A11805" s="13">
        <v>42247.94791663804</v>
      </c>
      <c r="B11805" s="12">
        <v>200.0</v>
      </c>
    </row>
    <row r="11806" ht="15.75" customHeight="1">
      <c r="A11806" s="13">
        <v>42247.958333304705</v>
      </c>
      <c r="B11806" s="12">
        <v>195.0</v>
      </c>
    </row>
    <row r="11807" ht="15.75" customHeight="1">
      <c r="A11807" s="13">
        <v>42247.96874997137</v>
      </c>
      <c r="B11807" s="12">
        <v>180.0</v>
      </c>
    </row>
    <row r="11808" ht="15.75" customHeight="1">
      <c r="A11808" s="13">
        <v>42247.97916663803</v>
      </c>
      <c r="B11808" s="12">
        <v>178.0</v>
      </c>
    </row>
    <row r="11809" ht="15.75" customHeight="1">
      <c r="A11809" s="13">
        <v>42247.9895833047</v>
      </c>
      <c r="B11809" s="12">
        <v>177.0</v>
      </c>
    </row>
    <row r="11810" ht="15.75" customHeight="1">
      <c r="A11810" s="13">
        <v>42247.99999997136</v>
      </c>
      <c r="B11810" s="12">
        <v>184.0</v>
      </c>
    </row>
    <row r="11811" ht="15.75" customHeight="1">
      <c r="A11811" s="13">
        <v>42248.010416638026</v>
      </c>
      <c r="B11811" s="12">
        <v>176.0</v>
      </c>
    </row>
    <row r="11812" ht="15.75" customHeight="1">
      <c r="A11812" s="13">
        <v>42248.02083330469</v>
      </c>
      <c r="B11812" s="12">
        <v>168.0</v>
      </c>
    </row>
    <row r="11813" ht="15.75" customHeight="1">
      <c r="A11813" s="13">
        <v>42248.031249971355</v>
      </c>
      <c r="B11813" s="12">
        <v>171.0</v>
      </c>
    </row>
    <row r="11814" ht="15.75" customHeight="1">
      <c r="A11814" s="13">
        <v>42248.04166663802</v>
      </c>
      <c r="B11814" s="12">
        <v>170.0</v>
      </c>
    </row>
    <row r="11815" ht="15.75" customHeight="1">
      <c r="A11815" s="13">
        <v>42248.05208330468</v>
      </c>
      <c r="B11815" s="12">
        <v>168.0</v>
      </c>
    </row>
    <row r="11816" ht="15.75" customHeight="1">
      <c r="A11816" s="13">
        <v>42248.06249997135</v>
      </c>
      <c r="B11816" s="12">
        <v>164.0</v>
      </c>
    </row>
    <row r="11817" ht="15.75" customHeight="1">
      <c r="A11817" s="13">
        <v>42248.07291663801</v>
      </c>
      <c r="B11817" s="12">
        <v>179.0</v>
      </c>
    </row>
    <row r="11818" ht="15.75" customHeight="1">
      <c r="A11818" s="13">
        <v>42248.083333304676</v>
      </c>
      <c r="B11818" s="12">
        <v>166.0</v>
      </c>
    </row>
    <row r="11819" ht="15.75" customHeight="1">
      <c r="A11819" s="13">
        <v>42248.09374997134</v>
      </c>
      <c r="B11819" s="12">
        <v>159.0</v>
      </c>
    </row>
    <row r="11820" ht="15.75" customHeight="1">
      <c r="A11820" s="13">
        <v>42248.104166638004</v>
      </c>
      <c r="B11820" s="12">
        <v>160.0</v>
      </c>
    </row>
    <row r="11821" ht="15.75" customHeight="1">
      <c r="A11821" s="13">
        <v>42248.11458330467</v>
      </c>
      <c r="B11821" s="12">
        <v>163.0</v>
      </c>
    </row>
    <row r="11822" ht="15.75" customHeight="1">
      <c r="A11822" s="13">
        <v>42248.12499997133</v>
      </c>
      <c r="B11822" s="12">
        <v>173.0</v>
      </c>
    </row>
    <row r="11823" ht="15.75" customHeight="1">
      <c r="A11823" s="13">
        <v>42248.135416638</v>
      </c>
      <c r="B11823" s="12">
        <v>163.0</v>
      </c>
    </row>
    <row r="11824" ht="15.75" customHeight="1">
      <c r="A11824" s="13">
        <v>42248.14583330466</v>
      </c>
      <c r="B11824" s="12">
        <v>161.0</v>
      </c>
    </row>
    <row r="11825" ht="15.75" customHeight="1">
      <c r="A11825" s="13">
        <v>42248.156249971325</v>
      </c>
      <c r="B11825" s="12">
        <v>154.0</v>
      </c>
    </row>
    <row r="11826" ht="15.75" customHeight="1">
      <c r="A11826" s="13">
        <v>42248.16666663799</v>
      </c>
      <c r="B11826" s="12">
        <v>173.0</v>
      </c>
    </row>
    <row r="11827" ht="15.75" customHeight="1">
      <c r="A11827" s="13">
        <v>42248.177083304654</v>
      </c>
      <c r="B11827" s="12">
        <v>159.0</v>
      </c>
    </row>
    <row r="11828" ht="15.75" customHeight="1">
      <c r="A11828" s="13">
        <v>42248.18749997132</v>
      </c>
      <c r="B11828" s="12">
        <v>154.0</v>
      </c>
    </row>
    <row r="11829" ht="15.75" customHeight="1">
      <c r="A11829" s="13">
        <v>42248.19791663798</v>
      </c>
      <c r="B11829" s="12">
        <v>158.0</v>
      </c>
    </row>
    <row r="11830" ht="15.75" customHeight="1">
      <c r="A11830" s="13">
        <v>42248.20833330465</v>
      </c>
      <c r="B11830" s="12">
        <v>157.0</v>
      </c>
    </row>
    <row r="11831" ht="15.75" customHeight="1">
      <c r="A11831" s="13">
        <v>42248.21874997131</v>
      </c>
      <c r="B11831" s="12">
        <v>167.0</v>
      </c>
    </row>
    <row r="11832" ht="15.75" customHeight="1">
      <c r="A11832" s="13">
        <v>42248.229166637975</v>
      </c>
      <c r="B11832" s="12">
        <v>151.0</v>
      </c>
    </row>
    <row r="11833" ht="15.75" customHeight="1">
      <c r="A11833" s="13">
        <v>42248.23958330464</v>
      </c>
      <c r="B11833" s="12">
        <v>150.0</v>
      </c>
    </row>
    <row r="11834" ht="15.75" customHeight="1">
      <c r="A11834" s="13">
        <v>42248.2499999713</v>
      </c>
      <c r="B11834" s="12">
        <v>150.0</v>
      </c>
    </row>
    <row r="11835" ht="15.75" customHeight="1">
      <c r="A11835" s="13">
        <v>42248.26041663797</v>
      </c>
      <c r="B11835" s="12">
        <v>152.0</v>
      </c>
    </row>
    <row r="11836" ht="15.75" customHeight="1">
      <c r="A11836" s="13">
        <v>42248.27083330463</v>
      </c>
      <c r="B11836" s="12">
        <v>162.0</v>
      </c>
    </row>
    <row r="11837" ht="15.75" customHeight="1">
      <c r="A11837" s="13">
        <v>42248.281249971296</v>
      </c>
      <c r="B11837" s="12">
        <v>155.0</v>
      </c>
    </row>
    <row r="11838" ht="15.75" customHeight="1">
      <c r="A11838" s="13">
        <v>42248.29166663796</v>
      </c>
      <c r="B11838" s="12">
        <v>159.0</v>
      </c>
    </row>
    <row r="11839" ht="15.75" customHeight="1">
      <c r="A11839" s="13">
        <v>42248.302083304625</v>
      </c>
      <c r="B11839" s="12">
        <v>150.0</v>
      </c>
    </row>
    <row r="11840" ht="15.75" customHeight="1">
      <c r="A11840" s="13">
        <v>42248.31249997129</v>
      </c>
      <c r="B11840" s="12">
        <v>156.0</v>
      </c>
    </row>
    <row r="11841" ht="15.75" customHeight="1">
      <c r="A11841" s="13">
        <v>42248.32291663795</v>
      </c>
      <c r="B11841" s="12">
        <v>167.0</v>
      </c>
    </row>
    <row r="11842" ht="15.75" customHeight="1">
      <c r="A11842" s="13">
        <v>42248.33333330462</v>
      </c>
      <c r="B11842" s="12">
        <v>152.0</v>
      </c>
    </row>
    <row r="11843" ht="15.75" customHeight="1">
      <c r="A11843" s="13">
        <v>42248.34374997128</v>
      </c>
      <c r="B11843" s="12">
        <v>162.0</v>
      </c>
    </row>
    <row r="11844" ht="15.75" customHeight="1">
      <c r="A11844" s="13">
        <v>42248.354166637946</v>
      </c>
      <c r="B11844" s="12">
        <v>166.0</v>
      </c>
    </row>
    <row r="11845" ht="15.75" customHeight="1">
      <c r="A11845" s="13">
        <v>42248.36458330461</v>
      </c>
      <c r="B11845" s="12">
        <v>181.0</v>
      </c>
    </row>
    <row r="11846" ht="15.75" customHeight="1">
      <c r="A11846" s="13">
        <v>42248.374999971275</v>
      </c>
      <c r="B11846" s="12">
        <v>187.0</v>
      </c>
    </row>
    <row r="11847" ht="15.75" customHeight="1">
      <c r="A11847" s="13">
        <v>42248.38541663794</v>
      </c>
      <c r="B11847" s="12">
        <v>180.0</v>
      </c>
    </row>
    <row r="11848" ht="15.75" customHeight="1">
      <c r="A11848" s="13">
        <v>42248.3958333046</v>
      </c>
      <c r="B11848" s="12">
        <v>188.0</v>
      </c>
    </row>
    <row r="11849" ht="15.75" customHeight="1">
      <c r="A11849" s="13">
        <v>42248.40624997127</v>
      </c>
      <c r="B11849" s="12">
        <v>182.0</v>
      </c>
    </row>
    <row r="11850" ht="15.75" customHeight="1">
      <c r="A11850" s="13">
        <v>42248.41666663793</v>
      </c>
      <c r="B11850" s="12">
        <v>198.0</v>
      </c>
    </row>
    <row r="11851" ht="15.75" customHeight="1">
      <c r="A11851" s="13">
        <v>42248.427083304596</v>
      </c>
      <c r="B11851" s="12">
        <v>205.0</v>
      </c>
    </row>
    <row r="11852" ht="15.75" customHeight="1">
      <c r="A11852" s="13">
        <v>42248.43749997126</v>
      </c>
      <c r="B11852" s="12">
        <v>185.0</v>
      </c>
    </row>
    <row r="11853" ht="15.75" customHeight="1">
      <c r="A11853" s="13">
        <v>42248.447916637924</v>
      </c>
      <c r="B11853" s="12">
        <v>194.0</v>
      </c>
    </row>
    <row r="11854" ht="15.75" customHeight="1">
      <c r="A11854" s="13">
        <v>42248.45833330459</v>
      </c>
      <c r="B11854" s="12">
        <v>194.0</v>
      </c>
    </row>
    <row r="11855" ht="15.75" customHeight="1">
      <c r="A11855" s="13">
        <v>42248.46874997125</v>
      </c>
      <c r="B11855" s="12">
        <v>210.0</v>
      </c>
    </row>
    <row r="11856" ht="15.75" customHeight="1">
      <c r="A11856" s="13">
        <v>42248.47916663792</v>
      </c>
      <c r="B11856" s="12">
        <v>205.0</v>
      </c>
    </row>
    <row r="11857" ht="15.75" customHeight="1">
      <c r="A11857" s="13">
        <v>42248.48958330458</v>
      </c>
      <c r="B11857" s="12">
        <v>203.0</v>
      </c>
    </row>
    <row r="11858" ht="15.75" customHeight="1">
      <c r="A11858" s="13">
        <v>42248.499999971245</v>
      </c>
      <c r="B11858" s="12">
        <v>209.0</v>
      </c>
    </row>
    <row r="11859" ht="15.75" customHeight="1">
      <c r="A11859" s="13">
        <v>42248.51041663791</v>
      </c>
      <c r="B11859" s="12">
        <v>203.0</v>
      </c>
    </row>
    <row r="11860" ht="15.75" customHeight="1">
      <c r="A11860" s="13">
        <v>42248.520833304574</v>
      </c>
      <c r="B11860" s="12">
        <v>219.0</v>
      </c>
    </row>
    <row r="11861" ht="15.75" customHeight="1">
      <c r="A11861" s="13">
        <v>42248.53124997124</v>
      </c>
      <c r="B11861" s="12">
        <v>211.0</v>
      </c>
    </row>
    <row r="11862" ht="15.75" customHeight="1">
      <c r="A11862" s="13">
        <v>42248.5416666379</v>
      </c>
      <c r="B11862" s="12">
        <v>212.0</v>
      </c>
    </row>
    <row r="11863" ht="15.75" customHeight="1">
      <c r="A11863" s="13">
        <v>42248.55208330457</v>
      </c>
      <c r="B11863" s="12">
        <v>210.0</v>
      </c>
    </row>
    <row r="11864" ht="15.75" customHeight="1">
      <c r="A11864" s="13">
        <v>42248.56249997123</v>
      </c>
      <c r="B11864" s="12">
        <v>214.0</v>
      </c>
    </row>
    <row r="11865" ht="15.75" customHeight="1">
      <c r="A11865" s="13">
        <v>42248.572916637895</v>
      </c>
      <c r="B11865" s="12">
        <v>234.0</v>
      </c>
    </row>
    <row r="11866" ht="15.75" customHeight="1">
      <c r="A11866" s="13">
        <v>42248.58333330456</v>
      </c>
      <c r="B11866" s="12">
        <v>231.0</v>
      </c>
    </row>
    <row r="11867" ht="15.75" customHeight="1">
      <c r="A11867" s="13">
        <v>42248.59374997122</v>
      </c>
      <c r="B11867" s="12">
        <v>218.0</v>
      </c>
    </row>
    <row r="11868" ht="15.75" customHeight="1">
      <c r="A11868" s="13">
        <v>42248.60416663789</v>
      </c>
      <c r="B11868" s="12">
        <v>231.0</v>
      </c>
    </row>
    <row r="11869" ht="15.75" customHeight="1">
      <c r="A11869" s="13">
        <v>42248.61458330455</v>
      </c>
      <c r="B11869" s="12">
        <v>226.0</v>
      </c>
    </row>
    <row r="11870" ht="15.75" customHeight="1">
      <c r="A11870" s="13">
        <v>42248.624999971216</v>
      </c>
      <c r="B11870" s="12">
        <v>242.0</v>
      </c>
    </row>
    <row r="11871" ht="15.75" customHeight="1">
      <c r="A11871" s="13">
        <v>42248.63541663788</v>
      </c>
      <c r="B11871" s="12">
        <v>234.0</v>
      </c>
    </row>
    <row r="11872" ht="15.75" customHeight="1">
      <c r="A11872" s="13">
        <v>42248.645833304545</v>
      </c>
      <c r="B11872" s="12">
        <v>240.0</v>
      </c>
    </row>
    <row r="11873" ht="15.75" customHeight="1">
      <c r="A11873" s="13">
        <v>42248.65624997121</v>
      </c>
      <c r="B11873" s="12">
        <v>229.0</v>
      </c>
    </row>
    <row r="11874" ht="15.75" customHeight="1">
      <c r="A11874" s="13">
        <v>42248.66666663787</v>
      </c>
      <c r="B11874" s="12">
        <v>235.0</v>
      </c>
    </row>
    <row r="11875" ht="15.75" customHeight="1">
      <c r="A11875" s="13">
        <v>42248.67708330454</v>
      </c>
      <c r="B11875" s="12">
        <v>242.0</v>
      </c>
    </row>
    <row r="11876" ht="15.75" customHeight="1">
      <c r="A11876" s="13">
        <v>42248.6874999712</v>
      </c>
      <c r="B11876" s="12">
        <v>250.0</v>
      </c>
    </row>
    <row r="11877" ht="15.75" customHeight="1">
      <c r="A11877" s="13">
        <v>42248.697916637866</v>
      </c>
      <c r="B11877" s="12">
        <v>237.0</v>
      </c>
    </row>
    <row r="11878" ht="15.75" customHeight="1">
      <c r="A11878" s="13">
        <v>42248.70833330453</v>
      </c>
      <c r="B11878" s="12">
        <v>250.0</v>
      </c>
    </row>
    <row r="11879" ht="15.75" customHeight="1">
      <c r="A11879" s="13">
        <v>42248.718749971194</v>
      </c>
      <c r="B11879" s="12">
        <v>227.0</v>
      </c>
    </row>
    <row r="11880" ht="15.75" customHeight="1">
      <c r="A11880" s="13">
        <v>42248.72916663786</v>
      </c>
      <c r="B11880" s="12">
        <v>248.0</v>
      </c>
    </row>
    <row r="11881" ht="15.75" customHeight="1">
      <c r="A11881" s="13">
        <v>42248.73958330452</v>
      </c>
      <c r="B11881" s="12">
        <v>243.0</v>
      </c>
    </row>
    <row r="11882" ht="15.75" customHeight="1">
      <c r="A11882" s="13">
        <v>42248.74999997119</v>
      </c>
      <c r="B11882" s="12">
        <v>228.0</v>
      </c>
    </row>
    <row r="11883" ht="15.75" customHeight="1">
      <c r="A11883" s="13">
        <v>42248.76041663785</v>
      </c>
      <c r="B11883" s="12">
        <v>231.0</v>
      </c>
    </row>
    <row r="11884" ht="15.75" customHeight="1">
      <c r="A11884" s="13">
        <v>42248.770833304516</v>
      </c>
      <c r="B11884" s="12">
        <v>219.0</v>
      </c>
    </row>
    <row r="11885" ht="15.75" customHeight="1">
      <c r="A11885" s="13">
        <v>42248.78124997118</v>
      </c>
      <c r="B11885" s="12">
        <v>227.0</v>
      </c>
    </row>
    <row r="11886" ht="15.75" customHeight="1">
      <c r="A11886" s="13">
        <v>42248.791666637844</v>
      </c>
      <c r="B11886" s="12">
        <v>238.0</v>
      </c>
    </row>
    <row r="11887" ht="15.75" customHeight="1">
      <c r="A11887" s="13">
        <v>42248.80208330451</v>
      </c>
      <c r="B11887" s="12">
        <v>211.0</v>
      </c>
    </row>
    <row r="11888" ht="15.75" customHeight="1">
      <c r="A11888" s="13">
        <v>42248.81249997117</v>
      </c>
      <c r="B11888" s="12">
        <v>210.0</v>
      </c>
    </row>
    <row r="11889" ht="15.75" customHeight="1">
      <c r="A11889" s="13">
        <v>42248.82291663784</v>
      </c>
      <c r="B11889" s="12">
        <v>202.0</v>
      </c>
    </row>
    <row r="11890" ht="15.75" customHeight="1">
      <c r="A11890" s="13">
        <v>42248.8333333045</v>
      </c>
      <c r="B11890" s="12">
        <v>203.0</v>
      </c>
    </row>
    <row r="11891" ht="15.75" customHeight="1">
      <c r="A11891" s="13">
        <v>42248.843749971165</v>
      </c>
      <c r="B11891" s="12">
        <v>209.0</v>
      </c>
    </row>
    <row r="11892" ht="15.75" customHeight="1">
      <c r="A11892" s="13">
        <v>42248.85416663783</v>
      </c>
      <c r="B11892" s="12">
        <v>201.0</v>
      </c>
    </row>
    <row r="11893" ht="15.75" customHeight="1">
      <c r="A11893" s="13">
        <v>42248.864583304494</v>
      </c>
      <c r="B11893" s="12">
        <v>209.0</v>
      </c>
    </row>
    <row r="11894" ht="15.75" customHeight="1">
      <c r="A11894" s="13">
        <v>42248.87499997116</v>
      </c>
      <c r="B11894" s="12">
        <v>207.0</v>
      </c>
    </row>
    <row r="11895" ht="15.75" customHeight="1">
      <c r="A11895" s="13">
        <v>42248.88541663782</v>
      </c>
      <c r="B11895" s="12">
        <v>192.0</v>
      </c>
    </row>
    <row r="11896" ht="15.75" customHeight="1">
      <c r="A11896" s="13">
        <v>42248.89583330449</v>
      </c>
      <c r="B11896" s="12">
        <v>198.0</v>
      </c>
    </row>
    <row r="11897" ht="15.75" customHeight="1">
      <c r="A11897" s="13">
        <v>42248.90624997115</v>
      </c>
      <c r="B11897" s="12">
        <v>193.0</v>
      </c>
    </row>
    <row r="11898" ht="15.75" customHeight="1">
      <c r="A11898" s="13">
        <v>42248.916666637815</v>
      </c>
      <c r="B11898" s="12">
        <v>192.0</v>
      </c>
    </row>
    <row r="11899" ht="15.75" customHeight="1">
      <c r="A11899" s="13">
        <v>42248.92708330448</v>
      </c>
      <c r="B11899" s="12">
        <v>181.0</v>
      </c>
    </row>
    <row r="11900" ht="15.75" customHeight="1">
      <c r="A11900" s="13">
        <v>42248.93749997114</v>
      </c>
      <c r="B11900" s="12">
        <v>192.0</v>
      </c>
    </row>
    <row r="11901" ht="15.75" customHeight="1">
      <c r="A11901" s="13">
        <v>42248.94791663781</v>
      </c>
      <c r="B11901" s="12">
        <v>201.0</v>
      </c>
    </row>
    <row r="11902" ht="15.75" customHeight="1">
      <c r="A11902" s="13">
        <v>42248.95833330447</v>
      </c>
      <c r="B11902" s="12">
        <v>181.0</v>
      </c>
    </row>
    <row r="11903" ht="15.75" customHeight="1">
      <c r="A11903" s="13">
        <v>42248.968749971136</v>
      </c>
      <c r="B11903" s="12">
        <v>183.0</v>
      </c>
    </row>
    <row r="11904" ht="15.75" customHeight="1">
      <c r="A11904" s="13">
        <v>42248.9791666378</v>
      </c>
      <c r="B11904" s="12">
        <v>177.0</v>
      </c>
    </row>
    <row r="11905" ht="15.75" customHeight="1">
      <c r="A11905" s="13">
        <v>42248.989583304465</v>
      </c>
      <c r="B11905" s="12">
        <v>184.0</v>
      </c>
    </row>
    <row r="11906" ht="15.75" customHeight="1">
      <c r="A11906" s="13">
        <v>42248.99999997113</v>
      </c>
      <c r="B11906" s="12">
        <v>183.0</v>
      </c>
    </row>
    <row r="11907" ht="15.75" customHeight="1">
      <c r="A11907" s="13">
        <v>42249.01041663779</v>
      </c>
      <c r="B11907" s="12">
        <v>173.0</v>
      </c>
    </row>
    <row r="11908" ht="15.75" customHeight="1">
      <c r="A11908" s="13">
        <v>42249.02083330446</v>
      </c>
      <c r="B11908" s="12">
        <v>163.0</v>
      </c>
    </row>
    <row r="11909" ht="15.75" customHeight="1">
      <c r="A11909" s="13">
        <v>42249.03124997112</v>
      </c>
      <c r="B11909" s="12">
        <v>169.0</v>
      </c>
    </row>
    <row r="11910" ht="15.75" customHeight="1">
      <c r="A11910" s="13">
        <v>42249.041666637786</v>
      </c>
      <c r="B11910" s="12">
        <v>172.0</v>
      </c>
    </row>
    <row r="11911" ht="15.75" customHeight="1">
      <c r="A11911" s="13">
        <v>42249.05208330445</v>
      </c>
      <c r="B11911" s="12">
        <v>184.0</v>
      </c>
    </row>
    <row r="11912" ht="15.75" customHeight="1">
      <c r="A11912" s="13">
        <v>42249.062499971114</v>
      </c>
      <c r="B11912" s="12">
        <v>168.0</v>
      </c>
    </row>
    <row r="11913" ht="15.75" customHeight="1">
      <c r="A11913" s="13">
        <v>42249.07291663778</v>
      </c>
      <c r="B11913" s="12">
        <v>171.0</v>
      </c>
    </row>
    <row r="11914" ht="15.75" customHeight="1">
      <c r="A11914" s="13">
        <v>42249.08333330444</v>
      </c>
      <c r="B11914" s="12">
        <v>167.0</v>
      </c>
    </row>
    <row r="11915" ht="15.75" customHeight="1">
      <c r="A11915" s="13">
        <v>42249.09374997111</v>
      </c>
      <c r="B11915" s="12">
        <v>163.0</v>
      </c>
    </row>
    <row r="11916" ht="15.75" customHeight="1">
      <c r="A11916" s="13">
        <v>42249.10416663777</v>
      </c>
      <c r="B11916" s="12">
        <v>181.0</v>
      </c>
    </row>
    <row r="11917" ht="15.75" customHeight="1">
      <c r="A11917" s="13">
        <v>42249.114583304436</v>
      </c>
      <c r="B11917" s="12">
        <v>162.0</v>
      </c>
    </row>
    <row r="11918" ht="15.75" customHeight="1">
      <c r="A11918" s="13">
        <v>42249.1249999711</v>
      </c>
      <c r="B11918" s="12">
        <v>155.0</v>
      </c>
    </row>
    <row r="11919" ht="15.75" customHeight="1">
      <c r="A11919" s="13">
        <v>42249.135416637764</v>
      </c>
      <c r="B11919" s="12">
        <v>162.0</v>
      </c>
    </row>
    <row r="11920" ht="15.75" customHeight="1">
      <c r="A11920" s="13">
        <v>42249.14583330443</v>
      </c>
      <c r="B11920" s="12">
        <v>170.0</v>
      </c>
    </row>
    <row r="11921" ht="15.75" customHeight="1">
      <c r="A11921" s="13">
        <v>42249.15624997109</v>
      </c>
      <c r="B11921" s="12">
        <v>167.0</v>
      </c>
    </row>
    <row r="11922" ht="15.75" customHeight="1">
      <c r="A11922" s="13">
        <v>42249.16666663776</v>
      </c>
      <c r="B11922" s="12">
        <v>158.0</v>
      </c>
    </row>
    <row r="11923" ht="15.75" customHeight="1">
      <c r="A11923" s="13">
        <v>42249.17708330442</v>
      </c>
      <c r="B11923" s="12">
        <v>154.0</v>
      </c>
    </row>
    <row r="11924" ht="15.75" customHeight="1">
      <c r="A11924" s="13">
        <v>42249.187499971085</v>
      </c>
      <c r="B11924" s="12">
        <v>164.0</v>
      </c>
    </row>
    <row r="11925" ht="15.75" customHeight="1">
      <c r="A11925" s="13">
        <v>42249.19791663775</v>
      </c>
      <c r="B11925" s="12">
        <v>178.0</v>
      </c>
    </row>
    <row r="11926" ht="15.75" customHeight="1">
      <c r="A11926" s="13">
        <v>42249.208333304414</v>
      </c>
      <c r="B11926" s="12">
        <v>163.0</v>
      </c>
    </row>
    <row r="11927" ht="15.75" customHeight="1">
      <c r="A11927" s="13">
        <v>42249.21874997108</v>
      </c>
      <c r="B11927" s="12">
        <v>162.0</v>
      </c>
    </row>
    <row r="11928" ht="15.75" customHeight="1">
      <c r="A11928" s="13">
        <v>42249.22916663774</v>
      </c>
      <c r="B11928" s="12">
        <v>153.0</v>
      </c>
    </row>
    <row r="11929" ht="15.75" customHeight="1">
      <c r="A11929" s="13">
        <v>42249.23958330441</v>
      </c>
      <c r="B11929" s="12">
        <v>160.0</v>
      </c>
    </row>
    <row r="11930" ht="15.75" customHeight="1">
      <c r="A11930" s="13">
        <v>42249.24999997107</v>
      </c>
      <c r="B11930" s="12">
        <v>174.0</v>
      </c>
    </row>
    <row r="11931" ht="15.75" customHeight="1">
      <c r="A11931" s="13">
        <v>42249.260416637735</v>
      </c>
      <c r="B11931" s="12">
        <v>157.0</v>
      </c>
    </row>
    <row r="11932" ht="15.75" customHeight="1">
      <c r="A11932" s="13">
        <v>42249.2708333044</v>
      </c>
      <c r="B11932" s="12">
        <v>166.0</v>
      </c>
    </row>
    <row r="11933" ht="15.75" customHeight="1">
      <c r="A11933" s="13">
        <v>42249.28124997106</v>
      </c>
      <c r="B11933" s="12">
        <v>157.0</v>
      </c>
    </row>
    <row r="11934" ht="15.75" customHeight="1">
      <c r="A11934" s="13">
        <v>42249.29166663773</v>
      </c>
      <c r="B11934" s="12">
        <v>172.0</v>
      </c>
    </row>
    <row r="11935" ht="15.75" customHeight="1">
      <c r="A11935" s="13">
        <v>42249.30208330439</v>
      </c>
      <c r="B11935" s="12">
        <v>175.0</v>
      </c>
    </row>
    <row r="11936" ht="15.75" customHeight="1">
      <c r="A11936" s="13">
        <v>42249.312499971056</v>
      </c>
      <c r="B11936" s="12">
        <v>160.0</v>
      </c>
    </row>
    <row r="11937" ht="15.75" customHeight="1">
      <c r="A11937" s="13">
        <v>42249.32291663772</v>
      </c>
      <c r="B11937" s="12">
        <v>160.0</v>
      </c>
    </row>
    <row r="11938" ht="15.75" customHeight="1">
      <c r="A11938" s="13">
        <v>42249.333333304385</v>
      </c>
      <c r="B11938" s="12">
        <v>165.0</v>
      </c>
    </row>
    <row r="11939" ht="15.75" customHeight="1">
      <c r="A11939" s="13">
        <v>42249.34374997105</v>
      </c>
      <c r="B11939" s="12">
        <v>179.0</v>
      </c>
    </row>
    <row r="11940" ht="15.75" customHeight="1">
      <c r="A11940" s="13">
        <v>42249.35416663771</v>
      </c>
      <c r="B11940" s="12">
        <v>180.0</v>
      </c>
    </row>
    <row r="11941" ht="15.75" customHeight="1">
      <c r="A11941" s="13">
        <v>42249.36458330438</v>
      </c>
      <c r="B11941" s="12">
        <v>182.0</v>
      </c>
    </row>
    <row r="11942" ht="15.75" customHeight="1">
      <c r="A11942" s="13">
        <v>42249.37499997104</v>
      </c>
      <c r="B11942" s="12">
        <v>173.0</v>
      </c>
    </row>
    <row r="11943" ht="15.75" customHeight="1">
      <c r="A11943" s="13">
        <v>42249.385416637706</v>
      </c>
      <c r="B11943" s="12">
        <v>189.0</v>
      </c>
    </row>
    <row r="11944" ht="15.75" customHeight="1">
      <c r="A11944" s="13">
        <v>42249.39583330437</v>
      </c>
      <c r="B11944" s="12">
        <v>198.0</v>
      </c>
    </row>
    <row r="11945" ht="15.75" customHeight="1">
      <c r="A11945" s="13">
        <v>42249.406249971034</v>
      </c>
      <c r="B11945" s="12">
        <v>181.0</v>
      </c>
    </row>
    <row r="11946" ht="15.75" customHeight="1">
      <c r="A11946" s="13">
        <v>42249.4166666377</v>
      </c>
      <c r="B11946" s="12">
        <v>185.0</v>
      </c>
    </row>
    <row r="11947" ht="15.75" customHeight="1">
      <c r="A11947" s="13">
        <v>42249.42708330436</v>
      </c>
      <c r="B11947" s="12">
        <v>192.0</v>
      </c>
    </row>
    <row r="11948" ht="15.75" customHeight="1">
      <c r="A11948" s="13">
        <v>42249.43749997103</v>
      </c>
      <c r="B11948" s="12">
        <v>211.0</v>
      </c>
    </row>
    <row r="11949" ht="15.75" customHeight="1">
      <c r="A11949" s="13">
        <v>42249.44791663769</v>
      </c>
      <c r="B11949" s="12">
        <v>194.0</v>
      </c>
    </row>
    <row r="11950" ht="15.75" customHeight="1">
      <c r="A11950" s="13">
        <v>42249.458333304356</v>
      </c>
      <c r="B11950" s="12">
        <v>201.0</v>
      </c>
    </row>
    <row r="11951" ht="15.75" customHeight="1">
      <c r="A11951" s="13">
        <v>42249.46874997102</v>
      </c>
      <c r="B11951" s="12">
        <v>208.0</v>
      </c>
    </row>
    <row r="11952" ht="15.75" customHeight="1">
      <c r="A11952" s="13">
        <v>42249.479166637684</v>
      </c>
      <c r="B11952" s="12">
        <v>205.0</v>
      </c>
    </row>
    <row r="11953" ht="15.75" customHeight="1">
      <c r="A11953" s="13">
        <v>42249.48958330435</v>
      </c>
      <c r="B11953" s="12">
        <v>227.0</v>
      </c>
    </row>
    <row r="11954" ht="15.75" customHeight="1">
      <c r="A11954" s="13">
        <v>42249.49999997101</v>
      </c>
      <c r="B11954" s="12">
        <v>213.0</v>
      </c>
    </row>
    <row r="11955" ht="15.75" customHeight="1">
      <c r="A11955" s="13">
        <v>42249.51041663768</v>
      </c>
      <c r="B11955" s="12">
        <v>212.0</v>
      </c>
    </row>
    <row r="11956" ht="15.75" customHeight="1">
      <c r="A11956" s="13">
        <v>42249.52083330434</v>
      </c>
      <c r="B11956" s="12">
        <v>205.0</v>
      </c>
    </row>
    <row r="11957" ht="15.75" customHeight="1">
      <c r="A11957" s="13">
        <v>42249.531249971005</v>
      </c>
      <c r="B11957" s="12">
        <v>211.0</v>
      </c>
    </row>
    <row r="11958" ht="15.75" customHeight="1">
      <c r="A11958" s="13">
        <v>42249.54166663767</v>
      </c>
      <c r="B11958" s="12">
        <v>217.0</v>
      </c>
    </row>
    <row r="11959" ht="15.75" customHeight="1">
      <c r="A11959" s="13">
        <v>42249.552083304334</v>
      </c>
      <c r="B11959" s="12">
        <v>233.0</v>
      </c>
    </row>
    <row r="11960" ht="15.75" customHeight="1">
      <c r="A11960" s="13">
        <v>42249.562499971</v>
      </c>
      <c r="B11960" s="12">
        <v>221.0</v>
      </c>
    </row>
    <row r="11961" ht="15.75" customHeight="1">
      <c r="A11961" s="13">
        <v>42249.57291663766</v>
      </c>
      <c r="B11961" s="12">
        <v>224.0</v>
      </c>
    </row>
    <row r="11962" ht="15.75" customHeight="1">
      <c r="A11962" s="13">
        <v>42249.58333330433</v>
      </c>
      <c r="B11962" s="12">
        <v>227.0</v>
      </c>
    </row>
    <row r="11963" ht="15.75" customHeight="1">
      <c r="A11963" s="13">
        <v>42249.59374997099</v>
      </c>
      <c r="B11963" s="12">
        <v>232.0</v>
      </c>
    </row>
    <row r="11964" ht="15.75" customHeight="1">
      <c r="A11964" s="13">
        <v>42249.604166637655</v>
      </c>
      <c r="B11964" s="12">
        <v>225.0</v>
      </c>
    </row>
    <row r="11965" ht="15.75" customHeight="1">
      <c r="A11965" s="13">
        <v>42249.61458330432</v>
      </c>
      <c r="B11965" s="12">
        <v>251.0</v>
      </c>
    </row>
    <row r="11966" ht="15.75" customHeight="1">
      <c r="A11966" s="13">
        <v>42249.62499997098</v>
      </c>
      <c r="B11966" s="12">
        <v>221.0</v>
      </c>
    </row>
    <row r="11967" ht="15.75" customHeight="1">
      <c r="A11967" s="13">
        <v>42249.63541663765</v>
      </c>
      <c r="B11967" s="12">
        <v>228.0</v>
      </c>
    </row>
    <row r="11968" ht="15.75" customHeight="1">
      <c r="A11968" s="13">
        <v>42249.64583330431</v>
      </c>
      <c r="B11968" s="12">
        <v>229.0</v>
      </c>
    </row>
    <row r="11969" ht="15.75" customHeight="1">
      <c r="A11969" s="13">
        <v>42249.656249970976</v>
      </c>
      <c r="B11969" s="12">
        <v>222.0</v>
      </c>
    </row>
    <row r="11970" ht="15.75" customHeight="1">
      <c r="A11970" s="13">
        <v>42249.66666663764</v>
      </c>
      <c r="B11970" s="12">
        <v>235.0</v>
      </c>
    </row>
    <row r="11971" ht="15.75" customHeight="1">
      <c r="A11971" s="13">
        <v>42249.677083304305</v>
      </c>
      <c r="B11971" s="12">
        <v>236.0</v>
      </c>
    </row>
    <row r="11972" ht="15.75" customHeight="1">
      <c r="A11972" s="13">
        <v>42249.68749997097</v>
      </c>
      <c r="B11972" s="12">
        <v>223.0</v>
      </c>
    </row>
    <row r="11973" ht="15.75" customHeight="1">
      <c r="A11973" s="13">
        <v>42249.69791663763</v>
      </c>
      <c r="B11973" s="12">
        <v>233.0</v>
      </c>
    </row>
    <row r="11974" ht="15.75" customHeight="1">
      <c r="A11974" s="13">
        <v>42249.7083333043</v>
      </c>
      <c r="B11974" s="12">
        <v>229.0</v>
      </c>
    </row>
    <row r="11975" ht="15.75" customHeight="1">
      <c r="A11975" s="13">
        <v>42249.71874997096</v>
      </c>
      <c r="B11975" s="12">
        <v>223.0</v>
      </c>
    </row>
    <row r="11976" ht="15.75" customHeight="1">
      <c r="A11976" s="13">
        <v>42249.729166637626</v>
      </c>
      <c r="B11976" s="12">
        <v>225.0</v>
      </c>
    </row>
    <row r="11977" ht="15.75" customHeight="1">
      <c r="A11977" s="13">
        <v>42249.73958330429</v>
      </c>
      <c r="B11977" s="12">
        <v>215.0</v>
      </c>
    </row>
    <row r="11978" ht="15.75" customHeight="1">
      <c r="A11978" s="13">
        <v>42249.749999970954</v>
      </c>
      <c r="B11978" s="12">
        <v>217.0</v>
      </c>
    </row>
    <row r="11979" ht="15.75" customHeight="1">
      <c r="A11979" s="13">
        <v>42249.76041663762</v>
      </c>
      <c r="B11979" s="12">
        <v>215.0</v>
      </c>
    </row>
    <row r="11980" ht="15.75" customHeight="1">
      <c r="A11980" s="13">
        <v>42249.77083330428</v>
      </c>
      <c r="B11980" s="12">
        <v>215.0</v>
      </c>
    </row>
    <row r="11981" ht="15.75" customHeight="1">
      <c r="A11981" s="13">
        <v>42249.78124997095</v>
      </c>
      <c r="B11981" s="12">
        <v>228.0</v>
      </c>
    </row>
    <row r="11982" ht="15.75" customHeight="1">
      <c r="A11982" s="13">
        <v>42249.79166663761</v>
      </c>
      <c r="B11982" s="12">
        <v>212.0</v>
      </c>
    </row>
    <row r="11983" ht="15.75" customHeight="1">
      <c r="A11983" s="13">
        <v>42249.802083304276</v>
      </c>
      <c r="B11983" s="12">
        <v>204.0</v>
      </c>
    </row>
    <row r="11984" ht="15.75" customHeight="1">
      <c r="A11984" s="13">
        <v>42249.81249997094</v>
      </c>
      <c r="B11984" s="12">
        <v>197.0</v>
      </c>
    </row>
    <row r="11985" ht="15.75" customHeight="1">
      <c r="A11985" s="13">
        <v>42249.822916637604</v>
      </c>
      <c r="B11985" s="12">
        <v>214.0</v>
      </c>
    </row>
    <row r="11986" ht="15.75" customHeight="1">
      <c r="A11986" s="13">
        <v>42249.83333330427</v>
      </c>
      <c r="B11986" s="12">
        <v>204.0</v>
      </c>
    </row>
    <row r="11987" ht="15.75" customHeight="1">
      <c r="A11987" s="13">
        <v>42249.84374997093</v>
      </c>
      <c r="B11987" s="12">
        <v>206.0</v>
      </c>
    </row>
    <row r="11988" ht="15.75" customHeight="1">
      <c r="A11988" s="13">
        <v>42249.8541666376</v>
      </c>
      <c r="B11988" s="12">
        <v>192.0</v>
      </c>
    </row>
    <row r="11989" ht="15.75" customHeight="1">
      <c r="A11989" s="13">
        <v>42249.86458330426</v>
      </c>
      <c r="B11989" s="12">
        <v>192.0</v>
      </c>
    </row>
    <row r="11990" ht="15.75" customHeight="1">
      <c r="A11990" s="13">
        <v>42249.874999970925</v>
      </c>
      <c r="B11990" s="12">
        <v>205.0</v>
      </c>
    </row>
    <row r="11991" ht="15.75" customHeight="1">
      <c r="A11991" s="13">
        <v>42249.88541663759</v>
      </c>
      <c r="B11991" s="12">
        <v>197.0</v>
      </c>
    </row>
    <row r="11992" ht="15.75" customHeight="1">
      <c r="A11992" s="13">
        <v>42249.895833304254</v>
      </c>
      <c r="B11992" s="12">
        <v>185.0</v>
      </c>
    </row>
    <row r="11993" ht="15.75" customHeight="1">
      <c r="A11993" s="13">
        <v>42249.90624997092</v>
      </c>
      <c r="B11993" s="12">
        <v>186.0</v>
      </c>
    </row>
    <row r="11994" ht="15.75" customHeight="1">
      <c r="A11994" s="13">
        <v>42249.91666663758</v>
      </c>
      <c r="B11994" s="12">
        <v>186.0</v>
      </c>
    </row>
    <row r="11995" ht="15.75" customHeight="1">
      <c r="A11995" s="13">
        <v>42249.92708330425</v>
      </c>
      <c r="B11995" s="12">
        <v>196.0</v>
      </c>
    </row>
    <row r="11996" ht="15.75" customHeight="1">
      <c r="A11996" s="13">
        <v>42249.93749997091</v>
      </c>
      <c r="B11996" s="12">
        <v>182.0</v>
      </c>
    </row>
    <row r="11997" ht="15.75" customHeight="1">
      <c r="A11997" s="13">
        <v>42249.947916637575</v>
      </c>
      <c r="B11997" s="12">
        <v>186.0</v>
      </c>
    </row>
    <row r="11998" ht="15.75" customHeight="1">
      <c r="A11998" s="13">
        <v>42249.95833330424</v>
      </c>
      <c r="B11998" s="12">
        <v>184.0</v>
      </c>
    </row>
    <row r="11999" ht="15.75" customHeight="1">
      <c r="A11999" s="13">
        <v>42249.9687499709</v>
      </c>
      <c r="B11999" s="12">
        <v>184.0</v>
      </c>
    </row>
    <row r="12000" ht="15.75" customHeight="1">
      <c r="A12000" s="13">
        <v>42249.97916663757</v>
      </c>
      <c r="B12000" s="12">
        <v>188.0</v>
      </c>
    </row>
    <row r="12001" ht="15.75" customHeight="1">
      <c r="A12001" s="13">
        <v>42249.98958330423</v>
      </c>
      <c r="B12001" s="12">
        <v>171.0</v>
      </c>
    </row>
    <row r="12002" ht="15.75" customHeight="1">
      <c r="A12002" s="13">
        <v>42249.999999970896</v>
      </c>
      <c r="B12002" s="12">
        <v>177.0</v>
      </c>
    </row>
    <row r="12003" ht="15.75" customHeight="1">
      <c r="A12003" s="13">
        <v>42250.01041663756</v>
      </c>
      <c r="B12003" s="12">
        <v>165.0</v>
      </c>
    </row>
    <row r="12004" ht="15.75" customHeight="1">
      <c r="A12004" s="13">
        <v>42250.020833304225</v>
      </c>
      <c r="B12004" s="12">
        <v>182.0</v>
      </c>
    </row>
    <row r="12005" ht="15.75" customHeight="1">
      <c r="A12005" s="13">
        <v>42250.03124997089</v>
      </c>
      <c r="B12005" s="12">
        <v>165.0</v>
      </c>
    </row>
    <row r="12006" ht="15.75" customHeight="1">
      <c r="A12006" s="13">
        <v>42250.04166663755</v>
      </c>
      <c r="B12006" s="12">
        <v>161.0</v>
      </c>
    </row>
    <row r="12007" ht="15.75" customHeight="1">
      <c r="A12007" s="13">
        <v>42250.05208330422</v>
      </c>
      <c r="B12007" s="12">
        <v>178.0</v>
      </c>
    </row>
    <row r="12008" ht="15.75" customHeight="1">
      <c r="A12008" s="13">
        <v>42250.06249997088</v>
      </c>
      <c r="B12008" s="12">
        <v>163.0</v>
      </c>
    </row>
    <row r="12009" ht="15.75" customHeight="1">
      <c r="A12009" s="13">
        <v>42250.072916637546</v>
      </c>
      <c r="B12009" s="12">
        <v>158.0</v>
      </c>
    </row>
    <row r="12010" ht="15.75" customHeight="1">
      <c r="A12010" s="13">
        <v>42250.08333330421</v>
      </c>
      <c r="B12010" s="12">
        <v>158.0</v>
      </c>
    </row>
    <row r="12011" ht="15.75" customHeight="1">
      <c r="A12011" s="13">
        <v>42250.093749970874</v>
      </c>
      <c r="B12011" s="12">
        <v>173.0</v>
      </c>
    </row>
    <row r="12012" ht="15.75" customHeight="1">
      <c r="A12012" s="13">
        <v>42250.10416663754</v>
      </c>
      <c r="B12012" s="12">
        <v>160.0</v>
      </c>
    </row>
    <row r="12013" ht="15.75" customHeight="1">
      <c r="A12013" s="13">
        <v>42250.1145833042</v>
      </c>
      <c r="B12013" s="12">
        <v>164.0</v>
      </c>
    </row>
    <row r="12014" ht="15.75" customHeight="1">
      <c r="A12014" s="13">
        <v>42250.12499997087</v>
      </c>
      <c r="B12014" s="12">
        <v>156.0</v>
      </c>
    </row>
    <row r="12015" ht="15.75" customHeight="1">
      <c r="A12015" s="13">
        <v>42250.13541663753</v>
      </c>
      <c r="B12015" s="12">
        <v>162.0</v>
      </c>
    </row>
    <row r="12016" ht="15.75" customHeight="1">
      <c r="A12016" s="13">
        <v>42250.145833304196</v>
      </c>
      <c r="B12016" s="12">
        <v>177.0</v>
      </c>
    </row>
    <row r="12017" ht="15.75" customHeight="1">
      <c r="A12017" s="13">
        <v>42250.15624997086</v>
      </c>
      <c r="B12017" s="12">
        <v>153.0</v>
      </c>
    </row>
    <row r="12018" ht="15.75" customHeight="1">
      <c r="A12018" s="13">
        <v>42250.166666637524</v>
      </c>
      <c r="B12018" s="12">
        <v>162.0</v>
      </c>
    </row>
    <row r="12019" ht="15.75" customHeight="1">
      <c r="A12019" s="13">
        <v>42250.17708330419</v>
      </c>
      <c r="B12019" s="12">
        <v>149.0</v>
      </c>
    </row>
    <row r="12020" ht="15.75" customHeight="1">
      <c r="A12020" s="13">
        <v>42250.18749997085</v>
      </c>
      <c r="B12020" s="12">
        <v>166.0</v>
      </c>
    </row>
    <row r="12021" ht="15.75" customHeight="1">
      <c r="A12021" s="13">
        <v>42250.19791663752</v>
      </c>
      <c r="B12021" s="12">
        <v>166.0</v>
      </c>
    </row>
    <row r="12022" ht="15.75" customHeight="1">
      <c r="A12022" s="13">
        <v>42250.20833330418</v>
      </c>
      <c r="B12022" s="12">
        <v>154.0</v>
      </c>
    </row>
    <row r="12023" ht="15.75" customHeight="1">
      <c r="A12023" s="13">
        <v>42250.218749970845</v>
      </c>
      <c r="B12023" s="12">
        <v>159.0</v>
      </c>
    </row>
    <row r="12024" ht="15.75" customHeight="1">
      <c r="A12024" s="13">
        <v>42250.22916663751</v>
      </c>
      <c r="B12024" s="12">
        <v>152.0</v>
      </c>
    </row>
    <row r="12025" ht="15.75" customHeight="1">
      <c r="A12025" s="13">
        <v>42250.239583304174</v>
      </c>
      <c r="B12025" s="12">
        <v>164.0</v>
      </c>
    </row>
    <row r="12026" ht="15.75" customHeight="1">
      <c r="A12026" s="13">
        <v>42250.24999997084</v>
      </c>
      <c r="B12026" s="12">
        <v>168.0</v>
      </c>
    </row>
    <row r="12027" ht="15.75" customHeight="1">
      <c r="A12027" s="13">
        <v>42250.2604166375</v>
      </c>
      <c r="B12027" s="12">
        <v>161.0</v>
      </c>
    </row>
    <row r="12028" ht="15.75" customHeight="1">
      <c r="A12028" s="13">
        <v>42250.27083330417</v>
      </c>
      <c r="B12028" s="12">
        <v>158.0</v>
      </c>
    </row>
    <row r="12029" ht="15.75" customHeight="1">
      <c r="A12029" s="13">
        <v>42250.28124997083</v>
      </c>
      <c r="B12029" s="12">
        <v>157.0</v>
      </c>
    </row>
    <row r="12030" ht="15.75" customHeight="1">
      <c r="A12030" s="13">
        <v>42250.291666637495</v>
      </c>
      <c r="B12030" s="12">
        <v>174.0</v>
      </c>
    </row>
    <row r="12031" ht="15.75" customHeight="1">
      <c r="A12031" s="13">
        <v>42250.30208330416</v>
      </c>
      <c r="B12031" s="12">
        <v>156.0</v>
      </c>
    </row>
    <row r="12032" ht="15.75" customHeight="1">
      <c r="A12032" s="13">
        <v>42250.31249997082</v>
      </c>
      <c r="B12032" s="12">
        <v>162.0</v>
      </c>
    </row>
    <row r="12033" ht="15.75" customHeight="1">
      <c r="A12033" s="13">
        <v>42250.32291663749</v>
      </c>
      <c r="B12033" s="12">
        <v>154.0</v>
      </c>
    </row>
    <row r="12034" ht="15.75" customHeight="1">
      <c r="A12034" s="13">
        <v>42250.33333330415</v>
      </c>
      <c r="B12034" s="12">
        <v>164.0</v>
      </c>
    </row>
    <row r="12035" ht="15.75" customHeight="1">
      <c r="A12035" s="13">
        <v>42250.343749970816</v>
      </c>
      <c r="B12035" s="12">
        <v>179.0</v>
      </c>
    </row>
    <row r="12036" ht="15.75" customHeight="1">
      <c r="A12036" s="13">
        <v>42250.35416663748</v>
      </c>
      <c r="B12036" s="12">
        <v>167.0</v>
      </c>
    </row>
    <row r="12037" ht="15.75" customHeight="1">
      <c r="A12037" s="13">
        <v>42250.364583304145</v>
      </c>
      <c r="B12037" s="12">
        <v>167.0</v>
      </c>
    </row>
    <row r="12038" ht="15.75" customHeight="1">
      <c r="A12038" s="13">
        <v>42250.37499997081</v>
      </c>
      <c r="B12038" s="12">
        <v>167.0</v>
      </c>
    </row>
    <row r="12039" ht="15.75" customHeight="1">
      <c r="A12039" s="13">
        <v>42250.38541663747</v>
      </c>
      <c r="B12039" s="12">
        <v>175.0</v>
      </c>
    </row>
    <row r="12040" ht="15.75" customHeight="1">
      <c r="A12040" s="13">
        <v>42250.39583330414</v>
      </c>
      <c r="B12040" s="12">
        <v>189.0</v>
      </c>
    </row>
    <row r="12041" ht="15.75" customHeight="1">
      <c r="A12041" s="13">
        <v>42250.4062499708</v>
      </c>
      <c r="B12041" s="12">
        <v>181.0</v>
      </c>
    </row>
    <row r="12042" ht="15.75" customHeight="1">
      <c r="A12042" s="13">
        <v>42250.416666637466</v>
      </c>
      <c r="B12042" s="12">
        <v>188.0</v>
      </c>
    </row>
    <row r="12043" ht="15.75" customHeight="1">
      <c r="A12043" s="13">
        <v>42250.42708330413</v>
      </c>
      <c r="B12043" s="12">
        <v>180.0</v>
      </c>
    </row>
    <row r="12044" ht="15.75" customHeight="1">
      <c r="A12044" s="13">
        <v>42250.437499970794</v>
      </c>
      <c r="B12044" s="12">
        <v>186.0</v>
      </c>
    </row>
    <row r="12045" ht="15.75" customHeight="1">
      <c r="A12045" s="13">
        <v>42250.44791663746</v>
      </c>
      <c r="B12045" s="12">
        <v>204.0</v>
      </c>
    </row>
    <row r="12046" ht="15.75" customHeight="1">
      <c r="A12046" s="13">
        <v>42250.45833330412</v>
      </c>
      <c r="B12046" s="12">
        <v>192.0</v>
      </c>
    </row>
    <row r="12047" ht="15.75" customHeight="1">
      <c r="A12047" s="13">
        <v>42250.46874997079</v>
      </c>
      <c r="B12047" s="12">
        <v>193.0</v>
      </c>
    </row>
    <row r="12048" ht="15.75" customHeight="1">
      <c r="A12048" s="13">
        <v>42250.47916663745</v>
      </c>
      <c r="B12048" s="12">
        <v>195.0</v>
      </c>
    </row>
    <row r="12049" ht="15.75" customHeight="1">
      <c r="A12049" s="13">
        <v>42250.489583304116</v>
      </c>
      <c r="B12049" s="12">
        <v>206.0</v>
      </c>
    </row>
    <row r="12050" ht="15.75" customHeight="1">
      <c r="A12050" s="13">
        <v>42250.49999997078</v>
      </c>
      <c r="B12050" s="12">
        <v>212.0</v>
      </c>
    </row>
    <row r="12051" ht="15.75" customHeight="1">
      <c r="A12051" s="13">
        <v>42250.510416637444</v>
      </c>
      <c r="B12051" s="12">
        <v>202.0</v>
      </c>
    </row>
    <row r="12052" ht="15.75" customHeight="1">
      <c r="A12052" s="13">
        <v>42250.52083330411</v>
      </c>
      <c r="B12052" s="12">
        <v>198.0</v>
      </c>
    </row>
    <row r="12053" ht="15.75" customHeight="1">
      <c r="A12053" s="13">
        <v>42250.53124997077</v>
      </c>
      <c r="B12053" s="12">
        <v>209.0</v>
      </c>
    </row>
    <row r="12054" ht="15.75" customHeight="1">
      <c r="A12054" s="13">
        <v>42250.54166663744</v>
      </c>
      <c r="B12054" s="12">
        <v>205.0</v>
      </c>
    </row>
    <row r="12055" ht="15.75" customHeight="1">
      <c r="A12055" s="13">
        <v>42250.5520833041</v>
      </c>
      <c r="B12055" s="12">
        <v>214.0</v>
      </c>
    </row>
    <row r="12056" ht="15.75" customHeight="1">
      <c r="A12056" s="13">
        <v>42250.562499970765</v>
      </c>
      <c r="B12056" s="12">
        <v>198.0</v>
      </c>
    </row>
    <row r="12057" ht="15.75" customHeight="1">
      <c r="A12057" s="13">
        <v>42250.57291663743</v>
      </c>
      <c r="B12057" s="12">
        <v>207.0</v>
      </c>
    </row>
    <row r="12058" ht="15.75" customHeight="1">
      <c r="A12058" s="13">
        <v>42250.583333304094</v>
      </c>
      <c r="B12058" s="12">
        <v>204.0</v>
      </c>
    </row>
    <row r="12059" ht="15.75" customHeight="1">
      <c r="A12059" s="13">
        <v>42250.59374997076</v>
      </c>
      <c r="B12059" s="12">
        <v>210.0</v>
      </c>
    </row>
    <row r="12060" ht="15.75" customHeight="1">
      <c r="A12060" s="13">
        <v>42250.60416663742</v>
      </c>
      <c r="B12060" s="12">
        <v>209.0</v>
      </c>
    </row>
    <row r="12061" ht="15.75" customHeight="1">
      <c r="A12061" s="13">
        <v>42250.61458330409</v>
      </c>
      <c r="B12061" s="12">
        <v>207.0</v>
      </c>
    </row>
    <row r="12062" ht="15.75" customHeight="1">
      <c r="A12062" s="13">
        <v>42250.62499997075</v>
      </c>
      <c r="B12062" s="12">
        <v>212.0</v>
      </c>
    </row>
    <row r="12063" ht="15.75" customHeight="1">
      <c r="A12063" s="13">
        <v>42250.635416637415</v>
      </c>
      <c r="B12063" s="12">
        <v>212.0</v>
      </c>
    </row>
    <row r="12064" ht="15.75" customHeight="1">
      <c r="A12064" s="13">
        <v>42250.64583330408</v>
      </c>
      <c r="B12064" s="12">
        <v>207.0</v>
      </c>
    </row>
    <row r="12065" ht="15.75" customHeight="1">
      <c r="A12065" s="13">
        <v>42250.65624997074</v>
      </c>
      <c r="B12065" s="12">
        <v>228.0</v>
      </c>
    </row>
    <row r="12066" ht="15.75" customHeight="1">
      <c r="A12066" s="13">
        <v>42250.66666663741</v>
      </c>
      <c r="B12066" s="12">
        <v>224.0</v>
      </c>
    </row>
    <row r="12067" ht="15.75" customHeight="1">
      <c r="A12067" s="13">
        <v>42250.67708330407</v>
      </c>
      <c r="B12067" s="12">
        <v>215.0</v>
      </c>
    </row>
    <row r="12068" ht="15.75" customHeight="1">
      <c r="A12068" s="13">
        <v>42250.687499970736</v>
      </c>
      <c r="B12068" s="12">
        <v>203.0</v>
      </c>
    </row>
    <row r="12069" ht="15.75" customHeight="1">
      <c r="A12069" s="13">
        <v>42250.6979166374</v>
      </c>
      <c r="B12069" s="12">
        <v>229.0</v>
      </c>
    </row>
    <row r="12070" ht="15.75" customHeight="1">
      <c r="A12070" s="13">
        <v>42250.708333304065</v>
      </c>
      <c r="B12070" s="12">
        <v>216.0</v>
      </c>
    </row>
    <row r="12071" ht="15.75" customHeight="1">
      <c r="A12071" s="13">
        <v>42250.71874997073</v>
      </c>
      <c r="B12071" s="12">
        <v>226.0</v>
      </c>
    </row>
    <row r="12072" ht="15.75" customHeight="1">
      <c r="A12072" s="13">
        <v>42250.72916663739</v>
      </c>
      <c r="B12072" s="12">
        <v>215.0</v>
      </c>
    </row>
    <row r="12073" ht="15.75" customHeight="1">
      <c r="A12073" s="13">
        <v>42250.73958330406</v>
      </c>
      <c r="B12073" s="12">
        <v>203.0</v>
      </c>
    </row>
    <row r="12074" ht="15.75" customHeight="1">
      <c r="A12074" s="13">
        <v>42250.74999997072</v>
      </c>
      <c r="B12074" s="12">
        <v>212.0</v>
      </c>
    </row>
    <row r="12075" ht="15.75" customHeight="1">
      <c r="A12075" s="13">
        <v>42250.760416637386</v>
      </c>
      <c r="B12075" s="12">
        <v>212.0</v>
      </c>
    </row>
    <row r="12076" ht="15.75" customHeight="1">
      <c r="A12076" s="13">
        <v>42250.77083330405</v>
      </c>
      <c r="B12076" s="12">
        <v>204.0</v>
      </c>
    </row>
    <row r="12077" ht="15.75" customHeight="1">
      <c r="A12077" s="13">
        <v>42250.781249970714</v>
      </c>
      <c r="B12077" s="12">
        <v>214.0</v>
      </c>
    </row>
    <row r="12078" ht="15.75" customHeight="1">
      <c r="A12078" s="13">
        <v>42250.79166663738</v>
      </c>
      <c r="B12078" s="12">
        <v>193.0</v>
      </c>
    </row>
    <row r="12079" ht="15.75" customHeight="1">
      <c r="A12079" s="13">
        <v>42250.80208330404</v>
      </c>
      <c r="B12079" s="12">
        <v>208.0</v>
      </c>
    </row>
    <row r="12080" ht="15.75" customHeight="1">
      <c r="A12080" s="13">
        <v>42250.81249997071</v>
      </c>
      <c r="B12080" s="12">
        <v>202.0</v>
      </c>
    </row>
    <row r="12081" ht="15.75" customHeight="1">
      <c r="A12081" s="13">
        <v>42250.82291663737</v>
      </c>
      <c r="B12081" s="12">
        <v>195.0</v>
      </c>
    </row>
    <row r="12082" ht="15.75" customHeight="1">
      <c r="A12082" s="13">
        <v>42250.833333304035</v>
      </c>
      <c r="B12082" s="12">
        <v>192.0</v>
      </c>
    </row>
    <row r="12083" ht="15.75" customHeight="1">
      <c r="A12083" s="13">
        <v>42250.8437499707</v>
      </c>
      <c r="B12083" s="12">
        <v>183.0</v>
      </c>
    </row>
    <row r="12084" ht="15.75" customHeight="1">
      <c r="A12084" s="13">
        <v>42250.854166637364</v>
      </c>
      <c r="B12084" s="12">
        <v>184.0</v>
      </c>
    </row>
    <row r="12085" ht="15.75" customHeight="1">
      <c r="A12085" s="13">
        <v>42250.86458330403</v>
      </c>
      <c r="B12085" s="12">
        <v>182.0</v>
      </c>
    </row>
    <row r="12086" ht="15.75" customHeight="1">
      <c r="A12086" s="13">
        <v>42250.87499997069</v>
      </c>
      <c r="B12086" s="12">
        <v>183.0</v>
      </c>
    </row>
    <row r="12087" ht="15.75" customHeight="1">
      <c r="A12087" s="13">
        <v>42250.88541663736</v>
      </c>
      <c r="B12087" s="12">
        <v>179.0</v>
      </c>
    </row>
    <row r="12088" ht="15.75" customHeight="1">
      <c r="A12088" s="13">
        <v>42250.89583330402</v>
      </c>
      <c r="B12088" s="12">
        <v>165.0</v>
      </c>
    </row>
    <row r="12089" ht="15.75" customHeight="1">
      <c r="A12089" s="13">
        <v>42250.906249970685</v>
      </c>
      <c r="B12089" s="12">
        <v>168.0</v>
      </c>
    </row>
    <row r="12090" ht="15.75" customHeight="1">
      <c r="A12090" s="13">
        <v>42250.91666663735</v>
      </c>
      <c r="B12090" s="12">
        <v>162.0</v>
      </c>
    </row>
    <row r="12091" ht="15.75" customHeight="1">
      <c r="A12091" s="13">
        <v>42250.927083304014</v>
      </c>
      <c r="B12091" s="12">
        <v>170.0</v>
      </c>
    </row>
    <row r="12092" ht="15.75" customHeight="1">
      <c r="A12092" s="13">
        <v>42250.93749997068</v>
      </c>
      <c r="B12092" s="12">
        <v>165.0</v>
      </c>
    </row>
    <row r="12093" ht="15.75" customHeight="1">
      <c r="A12093" s="13">
        <v>42250.94791663734</v>
      </c>
      <c r="B12093" s="12">
        <v>175.0</v>
      </c>
    </row>
    <row r="12094" ht="15.75" customHeight="1">
      <c r="A12094" s="13">
        <v>42250.95833330401</v>
      </c>
      <c r="B12094" s="12">
        <v>164.0</v>
      </c>
    </row>
    <row r="12095" ht="15.75" customHeight="1">
      <c r="A12095" s="13">
        <v>42250.96874997067</v>
      </c>
      <c r="B12095" s="12">
        <v>161.0</v>
      </c>
    </row>
    <row r="12096" ht="15.75" customHeight="1">
      <c r="A12096" s="13">
        <v>42250.979166637335</v>
      </c>
      <c r="B12096" s="12">
        <v>161.0</v>
      </c>
    </row>
    <row r="12097" ht="15.75" customHeight="1">
      <c r="A12097" s="13">
        <v>42250.989583304</v>
      </c>
      <c r="B12097" s="12">
        <v>147.0</v>
      </c>
    </row>
    <row r="12098" ht="15.75" customHeight="1">
      <c r="A12098" s="13">
        <v>42250.99999997066</v>
      </c>
      <c r="B12098" s="12">
        <v>154.0</v>
      </c>
    </row>
    <row r="12099" ht="15.75" customHeight="1">
      <c r="A12099" s="13">
        <v>42251.01041663733</v>
      </c>
      <c r="B12099" s="12">
        <v>147.0</v>
      </c>
    </row>
    <row r="12100" ht="15.75" customHeight="1">
      <c r="A12100" s="13">
        <v>42251.02083330399</v>
      </c>
      <c r="B12100" s="12">
        <v>147.0</v>
      </c>
    </row>
    <row r="12101" ht="15.75" customHeight="1">
      <c r="A12101" s="13">
        <v>42251.031249970656</v>
      </c>
      <c r="B12101" s="12">
        <v>140.0</v>
      </c>
    </row>
    <row r="12102" ht="15.75" customHeight="1">
      <c r="A12102" s="13">
        <v>42251.04166663732</v>
      </c>
      <c r="B12102" s="12">
        <v>143.0</v>
      </c>
    </row>
    <row r="12103" ht="15.75" customHeight="1">
      <c r="A12103" s="13">
        <v>42251.052083303985</v>
      </c>
      <c r="B12103" s="12">
        <v>142.0</v>
      </c>
    </row>
    <row r="12104" ht="15.75" customHeight="1">
      <c r="A12104" s="13">
        <v>42251.06249997065</v>
      </c>
      <c r="B12104" s="12">
        <v>148.0</v>
      </c>
    </row>
    <row r="12105" ht="15.75" customHeight="1">
      <c r="A12105" s="13">
        <v>42251.07291663731</v>
      </c>
      <c r="B12105" s="12">
        <v>140.0</v>
      </c>
    </row>
    <row r="12106" ht="15.75" customHeight="1">
      <c r="A12106" s="13">
        <v>42251.08333330398</v>
      </c>
      <c r="B12106" s="12">
        <v>140.0</v>
      </c>
    </row>
    <row r="12107" ht="15.75" customHeight="1">
      <c r="A12107" s="13">
        <v>42251.09374997064</v>
      </c>
      <c r="B12107" s="12">
        <v>140.0</v>
      </c>
    </row>
    <row r="12108" ht="15.75" customHeight="1">
      <c r="A12108" s="13">
        <v>42251.104166637306</v>
      </c>
      <c r="B12108" s="12">
        <v>140.0</v>
      </c>
    </row>
    <row r="12109" ht="15.75" customHeight="1">
      <c r="A12109" s="13">
        <v>42251.11458330397</v>
      </c>
      <c r="B12109" s="12">
        <v>140.0</v>
      </c>
    </row>
    <row r="12110" ht="15.75" customHeight="1">
      <c r="A12110" s="13">
        <v>42251.124999970634</v>
      </c>
      <c r="B12110" s="12">
        <v>141.0</v>
      </c>
    </row>
    <row r="12111" ht="15.75" customHeight="1">
      <c r="A12111" s="13">
        <v>42251.1354166373</v>
      </c>
      <c r="B12111" s="12">
        <v>139.0</v>
      </c>
    </row>
    <row r="12112" ht="15.75" customHeight="1">
      <c r="A12112" s="13">
        <v>42251.14583330396</v>
      </c>
      <c r="B12112" s="12">
        <v>140.0</v>
      </c>
    </row>
    <row r="12113" ht="15.75" customHeight="1">
      <c r="A12113" s="13">
        <v>42251.15624997063</v>
      </c>
      <c r="B12113" s="12">
        <v>139.0</v>
      </c>
    </row>
    <row r="12114" ht="15.75" customHeight="1">
      <c r="A12114" s="13">
        <v>42251.16666663729</v>
      </c>
      <c r="B12114" s="12">
        <v>133.0</v>
      </c>
    </row>
    <row r="12115" ht="15.75" customHeight="1">
      <c r="A12115" s="13">
        <v>42251.177083303955</v>
      </c>
      <c r="B12115" s="12">
        <v>129.0</v>
      </c>
    </row>
    <row r="12116" ht="15.75" customHeight="1">
      <c r="A12116" s="13">
        <v>42251.18749997062</v>
      </c>
      <c r="B12116" s="12">
        <v>125.0</v>
      </c>
    </row>
    <row r="12117" ht="15.75" customHeight="1">
      <c r="A12117" s="13">
        <v>42251.197916637284</v>
      </c>
      <c r="B12117" s="12">
        <v>128.0</v>
      </c>
    </row>
    <row r="12118" ht="15.75" customHeight="1">
      <c r="A12118" s="13">
        <v>42251.20833330395</v>
      </c>
      <c r="B12118" s="12">
        <v>125.0</v>
      </c>
    </row>
    <row r="12119" ht="15.75" customHeight="1">
      <c r="A12119" s="13">
        <v>42251.21874997061</v>
      </c>
      <c r="B12119" s="12">
        <v>127.0</v>
      </c>
    </row>
    <row r="12120" ht="15.75" customHeight="1">
      <c r="A12120" s="13">
        <v>42251.22916663728</v>
      </c>
      <c r="B12120" s="12">
        <v>126.0</v>
      </c>
    </row>
    <row r="12121" ht="15.75" customHeight="1">
      <c r="A12121" s="13">
        <v>42251.23958330394</v>
      </c>
      <c r="B12121" s="12">
        <v>129.0</v>
      </c>
    </row>
    <row r="12122" ht="15.75" customHeight="1">
      <c r="A12122" s="13">
        <v>42251.249999970605</v>
      </c>
      <c r="B12122" s="12">
        <v>129.0</v>
      </c>
    </row>
    <row r="12123" ht="15.75" customHeight="1">
      <c r="A12123" s="13">
        <v>42251.26041663727</v>
      </c>
      <c r="B12123" s="12">
        <v>128.0</v>
      </c>
    </row>
    <row r="12124" ht="15.75" customHeight="1">
      <c r="A12124" s="13">
        <v>42251.27083330393</v>
      </c>
      <c r="B12124" s="12">
        <v>130.0</v>
      </c>
    </row>
    <row r="12125" ht="15.75" customHeight="1">
      <c r="A12125" s="13">
        <v>42251.2812499706</v>
      </c>
      <c r="B12125" s="12">
        <v>126.0</v>
      </c>
    </row>
    <row r="12126" ht="15.75" customHeight="1">
      <c r="A12126" s="13">
        <v>42251.29166663726</v>
      </c>
      <c r="B12126" s="12">
        <v>128.0</v>
      </c>
    </row>
    <row r="12127" ht="15.75" customHeight="1">
      <c r="A12127" s="13">
        <v>42251.302083303926</v>
      </c>
      <c r="B12127" s="12">
        <v>132.0</v>
      </c>
    </row>
    <row r="12128" ht="15.75" customHeight="1">
      <c r="A12128" s="13">
        <v>42251.31249997059</v>
      </c>
      <c r="B12128" s="12">
        <v>131.0</v>
      </c>
    </row>
    <row r="12129" ht="15.75" customHeight="1">
      <c r="A12129" s="13">
        <v>42251.322916637255</v>
      </c>
      <c r="B12129" s="12">
        <v>144.0</v>
      </c>
    </row>
    <row r="12130" ht="15.75" customHeight="1">
      <c r="A12130" s="13">
        <v>42251.33333330392</v>
      </c>
      <c r="B12130" s="12">
        <v>147.0</v>
      </c>
    </row>
    <row r="12131" ht="15.75" customHeight="1">
      <c r="A12131" s="13">
        <v>42251.34374997058</v>
      </c>
      <c r="B12131" s="12">
        <v>157.0</v>
      </c>
    </row>
    <row r="12132" ht="15.75" customHeight="1">
      <c r="A12132" s="13">
        <v>42251.35416663725</v>
      </c>
      <c r="B12132" s="12">
        <v>157.0</v>
      </c>
    </row>
    <row r="12133" ht="15.75" customHeight="1">
      <c r="A12133" s="13">
        <v>42251.36458330391</v>
      </c>
      <c r="B12133" s="12">
        <v>158.0</v>
      </c>
    </row>
    <row r="12134" ht="15.75" customHeight="1">
      <c r="A12134" s="13">
        <v>42251.374999970576</v>
      </c>
      <c r="B12134" s="12">
        <v>157.0</v>
      </c>
    </row>
    <row r="12135" ht="15.75" customHeight="1">
      <c r="A12135" s="13">
        <v>42251.38541663724</v>
      </c>
      <c r="B12135" s="12">
        <v>163.0</v>
      </c>
    </row>
    <row r="12136" ht="15.75" customHeight="1">
      <c r="A12136" s="13">
        <v>42251.395833303905</v>
      </c>
      <c r="B12136" s="12">
        <v>174.0</v>
      </c>
    </row>
    <row r="12137" ht="15.75" customHeight="1">
      <c r="A12137" s="13">
        <v>42251.40624997057</v>
      </c>
      <c r="B12137" s="12">
        <v>181.0</v>
      </c>
    </row>
    <row r="12138" ht="15.75" customHeight="1">
      <c r="A12138" s="13">
        <v>42251.41666663723</v>
      </c>
      <c r="B12138" s="12">
        <v>174.0</v>
      </c>
    </row>
    <row r="12139" ht="15.75" customHeight="1">
      <c r="A12139" s="13">
        <v>42251.4270833039</v>
      </c>
      <c r="B12139" s="12">
        <v>182.0</v>
      </c>
    </row>
    <row r="12140" ht="15.75" customHeight="1">
      <c r="A12140" s="13">
        <v>42251.43749997056</v>
      </c>
      <c r="B12140" s="12">
        <v>181.0</v>
      </c>
    </row>
    <row r="12141" ht="15.75" customHeight="1">
      <c r="A12141" s="13">
        <v>42251.447916637226</v>
      </c>
      <c r="B12141" s="12">
        <v>185.0</v>
      </c>
    </row>
    <row r="12142" ht="15.75" customHeight="1">
      <c r="A12142" s="13">
        <v>42251.45833330389</v>
      </c>
      <c r="B12142" s="12">
        <v>189.0</v>
      </c>
    </row>
    <row r="12143" ht="15.75" customHeight="1">
      <c r="A12143" s="13">
        <v>42251.468749970554</v>
      </c>
      <c r="B12143" s="12">
        <v>187.0</v>
      </c>
    </row>
    <row r="12144" ht="15.75" customHeight="1">
      <c r="A12144" s="13">
        <v>42251.47916663722</v>
      </c>
      <c r="B12144" s="12">
        <v>184.0</v>
      </c>
    </row>
    <row r="12145" ht="15.75" customHeight="1">
      <c r="A12145" s="13">
        <v>42251.48958330388</v>
      </c>
      <c r="B12145" s="12">
        <v>196.0</v>
      </c>
    </row>
    <row r="12146" ht="15.75" customHeight="1">
      <c r="A12146" s="13">
        <v>42251.49999997055</v>
      </c>
      <c r="B12146" s="12">
        <v>185.0</v>
      </c>
    </row>
    <row r="12147" ht="15.75" customHeight="1">
      <c r="A12147" s="13">
        <v>42251.51041663721</v>
      </c>
      <c r="B12147" s="12">
        <v>198.0</v>
      </c>
    </row>
    <row r="12148" ht="15.75" customHeight="1">
      <c r="A12148" s="13">
        <v>42251.520833303875</v>
      </c>
      <c r="B12148" s="12">
        <v>196.0</v>
      </c>
    </row>
    <row r="12149" ht="15.75" customHeight="1">
      <c r="A12149" s="13">
        <v>42251.53124997054</v>
      </c>
      <c r="B12149" s="12">
        <v>183.0</v>
      </c>
    </row>
    <row r="12150" ht="15.75" customHeight="1">
      <c r="A12150" s="13">
        <v>42251.541666637204</v>
      </c>
      <c r="B12150" s="12">
        <v>196.0</v>
      </c>
    </row>
    <row r="12151" ht="15.75" customHeight="1">
      <c r="A12151" s="13">
        <v>42251.55208330387</v>
      </c>
      <c r="B12151" s="12">
        <v>182.0</v>
      </c>
    </row>
    <row r="12152" ht="15.75" customHeight="1">
      <c r="A12152" s="13">
        <v>42251.56249997053</v>
      </c>
      <c r="B12152" s="12">
        <v>194.0</v>
      </c>
    </row>
    <row r="12153" ht="15.75" customHeight="1">
      <c r="A12153" s="13">
        <v>42251.5729166372</v>
      </c>
      <c r="B12153" s="12">
        <v>197.0</v>
      </c>
    </row>
    <row r="12154" ht="15.75" customHeight="1">
      <c r="A12154" s="13">
        <v>42251.58333330386</v>
      </c>
      <c r="B12154" s="12">
        <v>190.0</v>
      </c>
    </row>
    <row r="12155" ht="15.75" customHeight="1">
      <c r="A12155" s="13">
        <v>42251.593749970525</v>
      </c>
      <c r="B12155" s="12">
        <v>199.0</v>
      </c>
    </row>
    <row r="12156" ht="15.75" customHeight="1">
      <c r="A12156" s="13">
        <v>42251.60416663719</v>
      </c>
      <c r="B12156" s="12">
        <v>200.0</v>
      </c>
    </row>
    <row r="12157" ht="15.75" customHeight="1">
      <c r="A12157" s="13">
        <v>42251.61458330385</v>
      </c>
      <c r="B12157" s="12">
        <v>203.0</v>
      </c>
    </row>
    <row r="12158" ht="15.75" customHeight="1">
      <c r="A12158" s="13">
        <v>42251.62499997052</v>
      </c>
      <c r="B12158" s="12">
        <v>211.0</v>
      </c>
    </row>
    <row r="12159" ht="15.75" customHeight="1">
      <c r="A12159" s="13">
        <v>42251.63541663718</v>
      </c>
      <c r="B12159" s="12">
        <v>208.0</v>
      </c>
    </row>
    <row r="12160" ht="15.75" customHeight="1">
      <c r="A12160" s="13">
        <v>42251.645833303846</v>
      </c>
      <c r="B12160" s="12">
        <v>200.0</v>
      </c>
    </row>
    <row r="12161" ht="15.75" customHeight="1">
      <c r="A12161" s="13">
        <v>42251.65624997051</v>
      </c>
      <c r="B12161" s="12">
        <v>217.0</v>
      </c>
    </row>
    <row r="12162" ht="15.75" customHeight="1">
      <c r="A12162" s="13">
        <v>42251.666666637175</v>
      </c>
      <c r="B12162" s="12">
        <v>217.0</v>
      </c>
    </row>
    <row r="12163" ht="15.75" customHeight="1">
      <c r="A12163" s="13">
        <v>42251.67708330384</v>
      </c>
      <c r="B12163" s="12">
        <v>205.0</v>
      </c>
    </row>
    <row r="12164" ht="15.75" customHeight="1">
      <c r="A12164" s="13">
        <v>42251.6874999705</v>
      </c>
      <c r="B12164" s="12">
        <v>221.0</v>
      </c>
    </row>
    <row r="12165" ht="15.75" customHeight="1">
      <c r="A12165" s="13">
        <v>42251.69791663717</v>
      </c>
      <c r="B12165" s="12">
        <v>209.0</v>
      </c>
    </row>
    <row r="12166" ht="15.75" customHeight="1">
      <c r="A12166" s="13">
        <v>42251.70833330383</v>
      </c>
      <c r="B12166" s="12">
        <v>203.0</v>
      </c>
    </row>
    <row r="12167" ht="15.75" customHeight="1">
      <c r="A12167" s="13">
        <v>42251.718749970496</v>
      </c>
      <c r="B12167" s="12">
        <v>209.0</v>
      </c>
    </row>
    <row r="12168" ht="15.75" customHeight="1">
      <c r="A12168" s="13">
        <v>42251.72916663716</v>
      </c>
      <c r="B12168" s="12">
        <v>200.0</v>
      </c>
    </row>
    <row r="12169" ht="15.75" customHeight="1">
      <c r="A12169" s="13">
        <v>42251.739583303824</v>
      </c>
      <c r="B12169" s="12">
        <v>201.0</v>
      </c>
    </row>
    <row r="12170" ht="15.75" customHeight="1">
      <c r="A12170" s="13">
        <v>42251.74999997049</v>
      </c>
      <c r="B12170" s="12">
        <v>199.0</v>
      </c>
    </row>
    <row r="12171" ht="15.75" customHeight="1">
      <c r="A12171" s="13">
        <v>42251.76041663715</v>
      </c>
      <c r="B12171" s="12">
        <v>196.0</v>
      </c>
    </row>
    <row r="12172" ht="15.75" customHeight="1">
      <c r="A12172" s="13">
        <v>42251.77083330382</v>
      </c>
      <c r="B12172" s="12">
        <v>188.0</v>
      </c>
    </row>
    <row r="12173" ht="15.75" customHeight="1">
      <c r="A12173" s="13">
        <v>42251.78124997048</v>
      </c>
      <c r="B12173" s="12">
        <v>188.0</v>
      </c>
    </row>
    <row r="12174" ht="15.75" customHeight="1">
      <c r="A12174" s="13">
        <v>42251.791666637146</v>
      </c>
      <c r="B12174" s="12">
        <v>181.0</v>
      </c>
    </row>
    <row r="12175" ht="15.75" customHeight="1">
      <c r="A12175" s="13">
        <v>42251.80208330381</v>
      </c>
      <c r="B12175" s="12">
        <v>184.0</v>
      </c>
    </row>
    <row r="12176" ht="15.75" customHeight="1">
      <c r="A12176" s="13">
        <v>42251.812499970474</v>
      </c>
      <c r="B12176" s="12">
        <v>179.0</v>
      </c>
    </row>
    <row r="12177" ht="15.75" customHeight="1">
      <c r="A12177" s="13">
        <v>42251.82291663714</v>
      </c>
      <c r="B12177" s="12">
        <v>171.0</v>
      </c>
    </row>
    <row r="12178" ht="15.75" customHeight="1">
      <c r="A12178" s="13">
        <v>42251.8333333038</v>
      </c>
      <c r="B12178" s="12">
        <v>179.0</v>
      </c>
    </row>
    <row r="12179" ht="15.75" customHeight="1">
      <c r="A12179" s="13">
        <v>42251.84374997047</v>
      </c>
      <c r="B12179" s="12">
        <v>176.0</v>
      </c>
    </row>
    <row r="12180" ht="15.75" customHeight="1">
      <c r="A12180" s="13">
        <v>42251.85416663713</v>
      </c>
      <c r="B12180" s="12">
        <v>176.0</v>
      </c>
    </row>
    <row r="12181" ht="15.75" customHeight="1">
      <c r="A12181" s="13">
        <v>42251.864583303795</v>
      </c>
      <c r="B12181" s="12">
        <v>178.0</v>
      </c>
    </row>
    <row r="12182" ht="15.75" customHeight="1">
      <c r="A12182" s="13">
        <v>42251.87499997046</v>
      </c>
      <c r="B12182" s="12">
        <v>170.0</v>
      </c>
    </row>
    <row r="12183" ht="15.75" customHeight="1">
      <c r="A12183" s="13">
        <v>42251.885416637124</v>
      </c>
      <c r="B12183" s="12">
        <v>166.0</v>
      </c>
    </row>
    <row r="12184" ht="15.75" customHeight="1">
      <c r="A12184" s="13">
        <v>42251.89583330379</v>
      </c>
      <c r="B12184" s="12">
        <v>158.0</v>
      </c>
    </row>
    <row r="12185" ht="15.75" customHeight="1">
      <c r="A12185" s="13">
        <v>42251.90624997045</v>
      </c>
      <c r="B12185" s="12">
        <v>165.0</v>
      </c>
    </row>
    <row r="12186" ht="15.75" customHeight="1">
      <c r="A12186" s="13">
        <v>42251.91666663712</v>
      </c>
      <c r="B12186" s="12">
        <v>163.0</v>
      </c>
    </row>
    <row r="12187" ht="15.75" customHeight="1">
      <c r="A12187" s="13">
        <v>42251.92708330378</v>
      </c>
      <c r="B12187" s="12">
        <v>166.0</v>
      </c>
    </row>
    <row r="12188" ht="15.75" customHeight="1">
      <c r="A12188" s="13">
        <v>42251.937499970445</v>
      </c>
      <c r="B12188" s="12">
        <v>162.0</v>
      </c>
    </row>
    <row r="12189" ht="15.75" customHeight="1">
      <c r="A12189" s="13">
        <v>42251.94791663711</v>
      </c>
      <c r="B12189" s="12">
        <v>155.0</v>
      </c>
    </row>
    <row r="12190" ht="15.75" customHeight="1">
      <c r="A12190" s="13">
        <v>42251.95833330377</v>
      </c>
      <c r="B12190" s="12">
        <v>163.0</v>
      </c>
    </row>
    <row r="12191" ht="15.75" customHeight="1">
      <c r="A12191" s="13">
        <v>42251.96874997044</v>
      </c>
      <c r="B12191" s="12">
        <v>163.0</v>
      </c>
    </row>
    <row r="12192" ht="15.75" customHeight="1">
      <c r="A12192" s="13">
        <v>42251.9791666371</v>
      </c>
      <c r="B12192" s="12">
        <v>157.0</v>
      </c>
    </row>
    <row r="12193" ht="15.75" customHeight="1">
      <c r="A12193" s="13">
        <v>42251.989583303766</v>
      </c>
      <c r="B12193" s="12">
        <v>156.0</v>
      </c>
    </row>
    <row r="12194" ht="15.75" customHeight="1">
      <c r="A12194" s="13">
        <v>42251.99999997043</v>
      </c>
      <c r="B12194" s="12">
        <v>146.0</v>
      </c>
    </row>
    <row r="12195" ht="15.75" customHeight="1">
      <c r="A12195" s="13">
        <v>42252.010416637095</v>
      </c>
      <c r="B12195" s="12">
        <v>135.0</v>
      </c>
    </row>
    <row r="12196" ht="15.75" customHeight="1">
      <c r="A12196" s="13">
        <v>42252.02083330376</v>
      </c>
      <c r="B12196" s="12">
        <v>139.0</v>
      </c>
    </row>
    <row r="12197" ht="15.75" customHeight="1">
      <c r="A12197" s="13">
        <v>42252.03124997042</v>
      </c>
      <c r="B12197" s="12">
        <v>130.0</v>
      </c>
    </row>
    <row r="12198" ht="15.75" customHeight="1">
      <c r="A12198" s="13">
        <v>42252.04166663709</v>
      </c>
      <c r="B12198" s="12">
        <v>131.0</v>
      </c>
    </row>
    <row r="12199" ht="15.75" customHeight="1">
      <c r="A12199" s="13">
        <v>42252.05208330375</v>
      </c>
      <c r="B12199" s="12">
        <v>125.0</v>
      </c>
    </row>
    <row r="12200" ht="15.75" customHeight="1">
      <c r="A12200" s="13">
        <v>42252.062499970416</v>
      </c>
      <c r="B12200" s="12">
        <v>125.0</v>
      </c>
    </row>
    <row r="12201" ht="15.75" customHeight="1">
      <c r="A12201" s="13">
        <v>42252.07291663708</v>
      </c>
      <c r="B12201" s="12">
        <v>127.0</v>
      </c>
    </row>
    <row r="12202" ht="15.75" customHeight="1">
      <c r="A12202" s="13">
        <v>42252.083333303744</v>
      </c>
      <c r="B12202" s="12">
        <v>128.0</v>
      </c>
    </row>
    <row r="12203" ht="15.75" customHeight="1">
      <c r="A12203" s="13">
        <v>42252.09374997041</v>
      </c>
      <c r="B12203" s="12">
        <v>132.0</v>
      </c>
    </row>
    <row r="12204" ht="15.75" customHeight="1">
      <c r="A12204" s="13">
        <v>42252.10416663707</v>
      </c>
      <c r="B12204" s="12">
        <v>119.0</v>
      </c>
    </row>
    <row r="12205" ht="15.75" customHeight="1">
      <c r="A12205" s="13">
        <v>42252.11458330374</v>
      </c>
      <c r="B12205" s="12">
        <v>115.0</v>
      </c>
    </row>
    <row r="12206" ht="15.75" customHeight="1">
      <c r="A12206" s="13">
        <v>42252.1249999704</v>
      </c>
      <c r="B12206" s="12">
        <v>120.0</v>
      </c>
    </row>
    <row r="12207" ht="15.75" customHeight="1">
      <c r="A12207" s="13">
        <v>42252.135416637066</v>
      </c>
      <c r="B12207" s="12">
        <v>117.0</v>
      </c>
    </row>
    <row r="12208" ht="15.75" customHeight="1">
      <c r="A12208" s="13">
        <v>42252.14583330373</v>
      </c>
      <c r="B12208" s="12">
        <v>115.0</v>
      </c>
    </row>
    <row r="12209" ht="15.75" customHeight="1">
      <c r="A12209" s="13">
        <v>42252.156249970394</v>
      </c>
      <c r="B12209" s="12">
        <v>116.0</v>
      </c>
    </row>
    <row r="12210" ht="15.75" customHeight="1">
      <c r="A12210" s="13">
        <v>42252.16666663706</v>
      </c>
      <c r="B12210" s="12">
        <v>110.0</v>
      </c>
    </row>
    <row r="12211" ht="15.75" customHeight="1">
      <c r="A12211" s="13">
        <v>42252.17708330372</v>
      </c>
      <c r="B12211" s="12">
        <v>113.0</v>
      </c>
    </row>
    <row r="12212" ht="15.75" customHeight="1">
      <c r="A12212" s="13">
        <v>42252.18749997039</v>
      </c>
      <c r="B12212" s="12">
        <v>113.0</v>
      </c>
    </row>
    <row r="12213" ht="15.75" customHeight="1">
      <c r="A12213" s="13">
        <v>42252.19791663705</v>
      </c>
      <c r="B12213" s="12">
        <v>115.0</v>
      </c>
    </row>
    <row r="12214" ht="15.75" customHeight="1">
      <c r="A12214" s="13">
        <v>42252.208333303715</v>
      </c>
      <c r="B12214" s="12">
        <v>118.0</v>
      </c>
    </row>
    <row r="12215" ht="15.75" customHeight="1">
      <c r="A12215" s="13">
        <v>42252.21874997038</v>
      </c>
      <c r="B12215" s="12">
        <v>112.0</v>
      </c>
    </row>
    <row r="12216" ht="15.75" customHeight="1">
      <c r="A12216" s="13">
        <v>42252.229166637044</v>
      </c>
      <c r="B12216" s="12">
        <v>111.0</v>
      </c>
    </row>
    <row r="12217" ht="15.75" customHeight="1">
      <c r="A12217" s="13">
        <v>42252.23958330371</v>
      </c>
      <c r="B12217" s="12">
        <v>112.0</v>
      </c>
    </row>
    <row r="12218" ht="15.75" customHeight="1">
      <c r="A12218" s="13">
        <v>42252.24999997037</v>
      </c>
      <c r="B12218" s="12">
        <v>113.0</v>
      </c>
    </row>
    <row r="12219" ht="15.75" customHeight="1">
      <c r="A12219" s="13">
        <v>42252.26041663704</v>
      </c>
      <c r="B12219" s="12">
        <v>110.0</v>
      </c>
    </row>
    <row r="12220" ht="15.75" customHeight="1">
      <c r="A12220" s="13">
        <v>42252.2708333037</v>
      </c>
      <c r="B12220" s="12">
        <v>118.0</v>
      </c>
    </row>
    <row r="12221" ht="15.75" customHeight="1">
      <c r="A12221" s="13">
        <v>42252.281249970365</v>
      </c>
      <c r="B12221" s="12">
        <v>112.0</v>
      </c>
    </row>
    <row r="12222" ht="15.75" customHeight="1">
      <c r="A12222" s="13">
        <v>42252.29166663703</v>
      </c>
      <c r="B12222" s="12">
        <v>111.0</v>
      </c>
    </row>
    <row r="12223" ht="15.75" customHeight="1">
      <c r="A12223" s="13">
        <v>42252.30208330369</v>
      </c>
      <c r="B12223" s="12">
        <v>110.0</v>
      </c>
    </row>
    <row r="12224" ht="15.75" customHeight="1">
      <c r="A12224" s="13">
        <v>42252.31249997036</v>
      </c>
      <c r="B12224" s="12">
        <v>118.0</v>
      </c>
    </row>
    <row r="12225" ht="15.75" customHeight="1">
      <c r="A12225" s="13">
        <v>42252.32291663702</v>
      </c>
      <c r="B12225" s="12">
        <v>121.0</v>
      </c>
    </row>
    <row r="12226" ht="15.75" customHeight="1">
      <c r="A12226" s="13">
        <v>42252.333333303686</v>
      </c>
      <c r="B12226" s="12">
        <v>132.0</v>
      </c>
    </row>
    <row r="12227" ht="15.75" customHeight="1">
      <c r="A12227" s="13">
        <v>42252.34374997035</v>
      </c>
      <c r="B12227" s="12">
        <v>128.0</v>
      </c>
    </row>
    <row r="12228" ht="15.75" customHeight="1">
      <c r="A12228" s="13">
        <v>42252.354166637015</v>
      </c>
      <c r="B12228" s="12">
        <v>120.0</v>
      </c>
    </row>
    <row r="12229" ht="15.75" customHeight="1">
      <c r="A12229" s="13">
        <v>42252.36458330368</v>
      </c>
      <c r="B12229" s="12">
        <v>130.0</v>
      </c>
    </row>
    <row r="12230" ht="15.75" customHeight="1">
      <c r="A12230" s="13">
        <v>42252.37499997034</v>
      </c>
      <c r="B12230" s="12">
        <v>138.0</v>
      </c>
    </row>
    <row r="12231" ht="15.75" customHeight="1">
      <c r="A12231" s="13">
        <v>42252.38541663701</v>
      </c>
      <c r="B12231" s="12">
        <v>137.0</v>
      </c>
    </row>
    <row r="12232" ht="15.75" customHeight="1">
      <c r="A12232" s="13">
        <v>42252.39583330367</v>
      </c>
      <c r="B12232" s="12">
        <v>139.0</v>
      </c>
    </row>
    <row r="12233" ht="15.75" customHeight="1">
      <c r="A12233" s="13">
        <v>42252.406249970336</v>
      </c>
      <c r="B12233" s="12">
        <v>138.0</v>
      </c>
    </row>
    <row r="12234" ht="15.75" customHeight="1">
      <c r="A12234" s="13">
        <v>42252.416666637</v>
      </c>
      <c r="B12234" s="12">
        <v>139.0</v>
      </c>
    </row>
    <row r="12235" ht="15.75" customHeight="1">
      <c r="A12235" s="13">
        <v>42252.427083303664</v>
      </c>
      <c r="B12235" s="12">
        <v>142.0</v>
      </c>
    </row>
    <row r="12236" ht="15.75" customHeight="1">
      <c r="A12236" s="13">
        <v>42252.43749997033</v>
      </c>
      <c r="B12236" s="12">
        <v>138.0</v>
      </c>
    </row>
    <row r="12237" ht="15.75" customHeight="1">
      <c r="A12237" s="13">
        <v>42252.44791663699</v>
      </c>
      <c r="B12237" s="12">
        <v>146.0</v>
      </c>
    </row>
    <row r="12238" ht="15.75" customHeight="1">
      <c r="A12238" s="13">
        <v>42252.45833330366</v>
      </c>
      <c r="B12238" s="12">
        <v>149.0</v>
      </c>
    </row>
    <row r="12239" ht="15.75" customHeight="1">
      <c r="A12239" s="13">
        <v>42252.46874997032</v>
      </c>
      <c r="B12239" s="12">
        <v>141.0</v>
      </c>
    </row>
    <row r="12240" ht="15.75" customHeight="1">
      <c r="A12240" s="13">
        <v>42252.479166636986</v>
      </c>
      <c r="B12240" s="12">
        <v>147.0</v>
      </c>
    </row>
    <row r="12241" ht="15.75" customHeight="1">
      <c r="A12241" s="13">
        <v>42252.48958330365</v>
      </c>
      <c r="B12241" s="12">
        <v>148.0</v>
      </c>
    </row>
    <row r="12242" ht="15.75" customHeight="1">
      <c r="A12242" s="13">
        <v>42252.499999970314</v>
      </c>
      <c r="B12242" s="12">
        <v>140.0</v>
      </c>
    </row>
    <row r="12243" ht="15.75" customHeight="1">
      <c r="A12243" s="13">
        <v>42252.51041663698</v>
      </c>
      <c r="B12243" s="12">
        <v>162.0</v>
      </c>
    </row>
    <row r="12244" ht="15.75" customHeight="1">
      <c r="A12244" s="13">
        <v>42252.52083330364</v>
      </c>
      <c r="B12244" s="12">
        <v>153.0</v>
      </c>
    </row>
    <row r="12245" ht="15.75" customHeight="1">
      <c r="A12245" s="13">
        <v>42252.53124997031</v>
      </c>
      <c r="B12245" s="12">
        <v>146.0</v>
      </c>
    </row>
    <row r="12246" ht="15.75" customHeight="1">
      <c r="A12246" s="13">
        <v>42252.54166663697</v>
      </c>
      <c r="B12246" s="12">
        <v>152.0</v>
      </c>
    </row>
    <row r="12247" ht="15.75" customHeight="1">
      <c r="A12247" s="13">
        <v>42252.552083303635</v>
      </c>
      <c r="B12247" s="12">
        <v>150.0</v>
      </c>
    </row>
    <row r="12248" ht="15.75" customHeight="1">
      <c r="A12248" s="13">
        <v>42252.5624999703</v>
      </c>
      <c r="B12248" s="12">
        <v>149.0</v>
      </c>
    </row>
    <row r="12249" ht="15.75" customHeight="1">
      <c r="A12249" s="13">
        <v>42252.572916636964</v>
      </c>
      <c r="B12249" s="12">
        <v>167.0</v>
      </c>
    </row>
    <row r="12250" ht="15.75" customHeight="1">
      <c r="A12250" s="13">
        <v>42252.58333330363</v>
      </c>
      <c r="B12250" s="12">
        <v>146.0</v>
      </c>
    </row>
    <row r="12251" ht="15.75" customHeight="1">
      <c r="A12251" s="13">
        <v>42252.59374997029</v>
      </c>
      <c r="B12251" s="12">
        <v>158.0</v>
      </c>
    </row>
    <row r="12252" ht="15.75" customHeight="1">
      <c r="A12252" s="13">
        <v>42252.60416663696</v>
      </c>
      <c r="B12252" s="12">
        <v>161.0</v>
      </c>
    </row>
    <row r="12253" ht="15.75" customHeight="1">
      <c r="A12253" s="13">
        <v>42252.61458330362</v>
      </c>
      <c r="B12253" s="12">
        <v>157.0</v>
      </c>
    </row>
    <row r="12254" ht="15.75" customHeight="1">
      <c r="A12254" s="13">
        <v>42252.624999970285</v>
      </c>
      <c r="B12254" s="12">
        <v>164.0</v>
      </c>
    </row>
    <row r="12255" ht="15.75" customHeight="1">
      <c r="A12255" s="13">
        <v>42252.63541663695</v>
      </c>
      <c r="B12255" s="12">
        <v>174.0</v>
      </c>
    </row>
    <row r="12256" ht="15.75" customHeight="1">
      <c r="A12256" s="13">
        <v>42252.64583330361</v>
      </c>
      <c r="B12256" s="12">
        <v>161.0</v>
      </c>
    </row>
    <row r="12257" ht="15.75" customHeight="1">
      <c r="A12257" s="13">
        <v>42252.65624997028</v>
      </c>
      <c r="B12257" s="12">
        <v>172.0</v>
      </c>
    </row>
    <row r="12258" ht="15.75" customHeight="1">
      <c r="A12258" s="13">
        <v>42252.66666663694</v>
      </c>
      <c r="B12258" s="12">
        <v>168.0</v>
      </c>
    </row>
    <row r="12259" ht="15.75" customHeight="1">
      <c r="A12259" s="13">
        <v>42252.677083303606</v>
      </c>
      <c r="B12259" s="12">
        <v>169.0</v>
      </c>
    </row>
    <row r="12260" ht="15.75" customHeight="1">
      <c r="A12260" s="13">
        <v>42252.68749997027</v>
      </c>
      <c r="B12260" s="12">
        <v>174.0</v>
      </c>
    </row>
    <row r="12261" ht="15.75" customHeight="1">
      <c r="A12261" s="13">
        <v>42252.697916636935</v>
      </c>
      <c r="B12261" s="12">
        <v>178.0</v>
      </c>
    </row>
    <row r="12262" ht="15.75" customHeight="1">
      <c r="A12262" s="13">
        <v>42252.7083333036</v>
      </c>
      <c r="B12262" s="12">
        <v>163.0</v>
      </c>
    </row>
    <row r="12263" ht="15.75" customHeight="1">
      <c r="A12263" s="13">
        <v>42252.71874997026</v>
      </c>
      <c r="B12263" s="12">
        <v>175.0</v>
      </c>
    </row>
    <row r="12264" ht="15.75" customHeight="1">
      <c r="A12264" s="13">
        <v>42252.72916663693</v>
      </c>
      <c r="B12264" s="12">
        <v>178.0</v>
      </c>
    </row>
    <row r="12265" ht="15.75" customHeight="1">
      <c r="A12265" s="13">
        <v>42252.73958330359</v>
      </c>
      <c r="B12265" s="12">
        <v>169.0</v>
      </c>
    </row>
    <row r="12266" ht="15.75" customHeight="1">
      <c r="A12266" s="13">
        <v>42252.749999970256</v>
      </c>
      <c r="B12266" s="12">
        <v>174.0</v>
      </c>
    </row>
    <row r="12267" ht="15.75" customHeight="1">
      <c r="A12267" s="13">
        <v>42252.76041663692</v>
      </c>
      <c r="B12267" s="12">
        <v>177.0</v>
      </c>
    </row>
    <row r="12268" ht="15.75" customHeight="1">
      <c r="A12268" s="13">
        <v>42252.770833303584</v>
      </c>
      <c r="B12268" s="12">
        <v>165.0</v>
      </c>
    </row>
    <row r="12269" ht="15.75" customHeight="1">
      <c r="A12269" s="13">
        <v>42252.78124997025</v>
      </c>
      <c r="B12269" s="12">
        <v>171.0</v>
      </c>
    </row>
    <row r="12270" ht="15.75" customHeight="1">
      <c r="A12270" s="13">
        <v>42252.79166663691</v>
      </c>
      <c r="B12270" s="12">
        <v>170.0</v>
      </c>
    </row>
    <row r="12271" ht="15.75" customHeight="1">
      <c r="A12271" s="13">
        <v>42252.80208330358</v>
      </c>
      <c r="B12271" s="12">
        <v>154.0</v>
      </c>
    </row>
    <row r="12272" ht="15.75" customHeight="1">
      <c r="A12272" s="13">
        <v>42252.81249997024</v>
      </c>
      <c r="B12272" s="12">
        <v>160.0</v>
      </c>
    </row>
    <row r="12273" ht="15.75" customHeight="1">
      <c r="A12273" s="13">
        <v>42252.822916636906</v>
      </c>
      <c r="B12273" s="12">
        <v>163.0</v>
      </c>
    </row>
    <row r="12274" ht="15.75" customHeight="1">
      <c r="A12274" s="13">
        <v>42252.83333330357</v>
      </c>
      <c r="B12274" s="12">
        <v>153.0</v>
      </c>
    </row>
    <row r="12275" ht="15.75" customHeight="1">
      <c r="A12275" s="13">
        <v>42252.843749970234</v>
      </c>
      <c r="B12275" s="12">
        <v>163.0</v>
      </c>
    </row>
    <row r="12276" ht="15.75" customHeight="1">
      <c r="A12276" s="13">
        <v>42252.8541666369</v>
      </c>
      <c r="B12276" s="12">
        <v>152.0</v>
      </c>
    </row>
    <row r="12277" ht="15.75" customHeight="1">
      <c r="A12277" s="13">
        <v>42252.86458330356</v>
      </c>
      <c r="B12277" s="12">
        <v>160.0</v>
      </c>
    </row>
    <row r="12278" ht="15.75" customHeight="1">
      <c r="A12278" s="13">
        <v>42252.87499997023</v>
      </c>
      <c r="B12278" s="12">
        <v>148.0</v>
      </c>
    </row>
    <row r="12279" ht="15.75" customHeight="1">
      <c r="A12279" s="13">
        <v>42252.88541663689</v>
      </c>
      <c r="B12279" s="12">
        <v>154.0</v>
      </c>
    </row>
    <row r="12280" ht="15.75" customHeight="1">
      <c r="A12280" s="13">
        <v>42252.895833303555</v>
      </c>
      <c r="B12280" s="12">
        <v>143.0</v>
      </c>
    </row>
    <row r="12281" ht="15.75" customHeight="1">
      <c r="A12281" s="13">
        <v>42252.90624997022</v>
      </c>
      <c r="B12281" s="12">
        <v>152.0</v>
      </c>
    </row>
    <row r="12282" ht="15.75" customHeight="1">
      <c r="A12282" s="13">
        <v>42252.916666636884</v>
      </c>
      <c r="B12282" s="12">
        <v>145.0</v>
      </c>
    </row>
    <row r="12283" ht="15.75" customHeight="1">
      <c r="A12283" s="13">
        <v>42252.92708330355</v>
      </c>
      <c r="B12283" s="12">
        <v>151.0</v>
      </c>
    </row>
    <row r="12284" ht="15.75" customHeight="1">
      <c r="A12284" s="13">
        <v>42252.93749997021</v>
      </c>
      <c r="B12284" s="12">
        <v>140.0</v>
      </c>
    </row>
    <row r="12285" ht="15.75" customHeight="1">
      <c r="A12285" s="13">
        <v>42252.94791663688</v>
      </c>
      <c r="B12285" s="12">
        <v>148.0</v>
      </c>
    </row>
    <row r="12286" ht="15.75" customHeight="1">
      <c r="A12286" s="13">
        <v>42252.95833330354</v>
      </c>
      <c r="B12286" s="12">
        <v>142.0</v>
      </c>
    </row>
    <row r="12287" ht="15.75" customHeight="1">
      <c r="A12287" s="13">
        <v>42252.968749970205</v>
      </c>
      <c r="B12287" s="12">
        <v>145.0</v>
      </c>
    </row>
    <row r="12288" ht="15.75" customHeight="1">
      <c r="A12288" s="13">
        <v>42252.97916663687</v>
      </c>
      <c r="B12288" s="12">
        <v>143.0</v>
      </c>
    </row>
    <row r="12289" ht="15.75" customHeight="1">
      <c r="A12289" s="13">
        <v>42252.98958330353</v>
      </c>
      <c r="B12289" s="12">
        <v>145.0</v>
      </c>
    </row>
    <row r="12290" ht="15.75" customHeight="1">
      <c r="A12290" s="13">
        <v>42252.9999999702</v>
      </c>
      <c r="B12290" s="12">
        <v>144.0</v>
      </c>
    </row>
    <row r="12291" ht="15.75" customHeight="1">
      <c r="A12291" s="13">
        <v>42253.01041663686</v>
      </c>
      <c r="B12291" s="12">
        <v>145.0</v>
      </c>
    </row>
    <row r="12292" ht="15.75" customHeight="1">
      <c r="A12292" s="13">
        <v>42253.020833303526</v>
      </c>
      <c r="B12292" s="12">
        <v>140.0</v>
      </c>
    </row>
    <row r="12293" ht="15.75" customHeight="1">
      <c r="A12293" s="13">
        <v>42253.03124997019</v>
      </c>
      <c r="B12293" s="12">
        <v>139.0</v>
      </c>
    </row>
    <row r="12294" ht="15.75" customHeight="1">
      <c r="A12294" s="13">
        <v>42253.041666636855</v>
      </c>
      <c r="B12294" s="12">
        <v>140.0</v>
      </c>
    </row>
    <row r="12295" ht="15.75" customHeight="1">
      <c r="A12295" s="13">
        <v>42253.05208330352</v>
      </c>
      <c r="B12295" s="12">
        <v>138.0</v>
      </c>
    </row>
    <row r="12296" ht="15.75" customHeight="1">
      <c r="A12296" s="13">
        <v>42253.06249997018</v>
      </c>
      <c r="B12296" s="12">
        <v>137.0</v>
      </c>
    </row>
    <row r="12297" ht="15.75" customHeight="1">
      <c r="A12297" s="13">
        <v>42253.07291663685</v>
      </c>
      <c r="B12297" s="12">
        <v>146.0</v>
      </c>
    </row>
    <row r="12298" ht="15.75" customHeight="1">
      <c r="A12298" s="13">
        <v>42253.08333330351</v>
      </c>
      <c r="B12298" s="12">
        <v>133.0</v>
      </c>
    </row>
    <row r="12299" ht="15.75" customHeight="1">
      <c r="A12299" s="13">
        <v>42253.093749970176</v>
      </c>
      <c r="B12299" s="12">
        <v>138.0</v>
      </c>
    </row>
    <row r="12300" ht="15.75" customHeight="1">
      <c r="A12300" s="13">
        <v>42253.10416663684</v>
      </c>
      <c r="B12300" s="12">
        <v>130.0</v>
      </c>
    </row>
    <row r="12301" ht="15.75" customHeight="1">
      <c r="A12301" s="13">
        <v>42253.114583303504</v>
      </c>
      <c r="B12301" s="12">
        <v>139.0</v>
      </c>
    </row>
    <row r="12302" ht="15.75" customHeight="1">
      <c r="A12302" s="13">
        <v>42253.12499997017</v>
      </c>
      <c r="B12302" s="12">
        <v>133.0</v>
      </c>
    </row>
    <row r="12303" ht="15.75" customHeight="1">
      <c r="A12303" s="13">
        <v>42253.13541663683</v>
      </c>
      <c r="B12303" s="12">
        <v>137.0</v>
      </c>
    </row>
    <row r="12304" ht="15.75" customHeight="1">
      <c r="A12304" s="13">
        <v>42253.1458333035</v>
      </c>
      <c r="B12304" s="12">
        <v>130.0</v>
      </c>
    </row>
    <row r="12305" ht="15.75" customHeight="1">
      <c r="A12305" s="13">
        <v>42253.15624997016</v>
      </c>
      <c r="B12305" s="12">
        <v>136.0</v>
      </c>
    </row>
    <row r="12306" ht="15.75" customHeight="1">
      <c r="A12306" s="13">
        <v>42253.166666636826</v>
      </c>
      <c r="B12306" s="12">
        <v>132.0</v>
      </c>
    </row>
    <row r="12307" ht="15.75" customHeight="1">
      <c r="A12307" s="13">
        <v>42253.17708330349</v>
      </c>
      <c r="B12307" s="12">
        <v>132.0</v>
      </c>
    </row>
    <row r="12308" ht="15.75" customHeight="1">
      <c r="A12308" s="13">
        <v>42253.187499970154</v>
      </c>
      <c r="B12308" s="12">
        <v>134.0</v>
      </c>
    </row>
    <row r="12309" ht="15.75" customHeight="1">
      <c r="A12309" s="13">
        <v>42253.19791663682</v>
      </c>
      <c r="B12309" s="12">
        <v>126.0</v>
      </c>
    </row>
    <row r="12310" ht="15.75" customHeight="1">
      <c r="A12310" s="13">
        <v>42253.20833330348</v>
      </c>
      <c r="B12310" s="12">
        <v>129.0</v>
      </c>
    </row>
    <row r="12311" ht="15.75" customHeight="1">
      <c r="A12311" s="13">
        <v>42253.21874997015</v>
      </c>
      <c r="B12311" s="12">
        <v>128.0</v>
      </c>
    </row>
    <row r="12312" ht="15.75" customHeight="1">
      <c r="A12312" s="13">
        <v>42253.22916663681</v>
      </c>
      <c r="B12312" s="12">
        <v>129.0</v>
      </c>
    </row>
    <row r="12313" ht="15.75" customHeight="1">
      <c r="A12313" s="13">
        <v>42253.239583303475</v>
      </c>
      <c r="B12313" s="12">
        <v>130.0</v>
      </c>
    </row>
    <row r="12314" ht="15.75" customHeight="1">
      <c r="A12314" s="13">
        <v>42253.24999997014</v>
      </c>
      <c r="B12314" s="12">
        <v>126.0</v>
      </c>
    </row>
    <row r="12315" ht="15.75" customHeight="1">
      <c r="A12315" s="13">
        <v>42253.260416636804</v>
      </c>
      <c r="B12315" s="12">
        <v>123.0</v>
      </c>
    </row>
    <row r="12316" ht="15.75" customHeight="1">
      <c r="A12316" s="13">
        <v>42253.27083330347</v>
      </c>
      <c r="B12316" s="12">
        <v>131.0</v>
      </c>
    </row>
    <row r="12317" ht="15.75" customHeight="1">
      <c r="A12317" s="13">
        <v>42253.28124997013</v>
      </c>
      <c r="B12317" s="12">
        <v>131.0</v>
      </c>
    </row>
    <row r="12318" ht="15.75" customHeight="1">
      <c r="A12318" s="13">
        <v>42253.2916666368</v>
      </c>
      <c r="B12318" s="12">
        <v>138.0</v>
      </c>
    </row>
    <row r="12319" ht="15.75" customHeight="1">
      <c r="A12319" s="13">
        <v>42253.30208330346</v>
      </c>
      <c r="B12319" s="12">
        <v>134.0</v>
      </c>
    </row>
    <row r="12320" ht="15.75" customHeight="1">
      <c r="A12320" s="13">
        <v>42253.312499970125</v>
      </c>
      <c r="B12320" s="12">
        <v>139.0</v>
      </c>
    </row>
    <row r="12321" ht="15.75" customHeight="1">
      <c r="A12321" s="13">
        <v>42253.32291663679</v>
      </c>
      <c r="B12321" s="12">
        <v>143.0</v>
      </c>
    </row>
    <row r="12322" ht="15.75" customHeight="1">
      <c r="A12322" s="13">
        <v>42253.33333330345</v>
      </c>
      <c r="B12322" s="12">
        <v>139.0</v>
      </c>
    </row>
    <row r="12323" ht="15.75" customHeight="1">
      <c r="A12323" s="13">
        <v>42253.34374997012</v>
      </c>
      <c r="B12323" s="12">
        <v>139.0</v>
      </c>
    </row>
    <row r="12324" ht="15.75" customHeight="1">
      <c r="A12324" s="13">
        <v>42253.35416663678</v>
      </c>
      <c r="B12324" s="12">
        <v>144.0</v>
      </c>
    </row>
    <row r="12325" ht="15.75" customHeight="1">
      <c r="A12325" s="13">
        <v>42253.364583303446</v>
      </c>
      <c r="B12325" s="12">
        <v>152.0</v>
      </c>
    </row>
    <row r="12326" ht="15.75" customHeight="1">
      <c r="A12326" s="13">
        <v>42253.37499997011</v>
      </c>
      <c r="B12326" s="12">
        <v>144.0</v>
      </c>
    </row>
    <row r="12327" ht="15.75" customHeight="1">
      <c r="A12327" s="13">
        <v>42253.385416636775</v>
      </c>
      <c r="B12327" s="12">
        <v>151.0</v>
      </c>
    </row>
    <row r="12328" ht="15.75" customHeight="1">
      <c r="A12328" s="13">
        <v>42253.39583330344</v>
      </c>
      <c r="B12328" s="12">
        <v>150.0</v>
      </c>
    </row>
    <row r="12329" ht="15.75" customHeight="1">
      <c r="A12329" s="13">
        <v>42253.4062499701</v>
      </c>
      <c r="B12329" s="12">
        <v>152.0</v>
      </c>
    </row>
    <row r="12330" ht="15.75" customHeight="1">
      <c r="A12330" s="13">
        <v>42253.41666663677</v>
      </c>
      <c r="B12330" s="12">
        <v>157.0</v>
      </c>
    </row>
    <row r="12331" ht="15.75" customHeight="1">
      <c r="A12331" s="13">
        <v>42253.42708330343</v>
      </c>
      <c r="B12331" s="12">
        <v>155.0</v>
      </c>
    </row>
    <row r="12332" ht="15.75" customHeight="1">
      <c r="A12332" s="13">
        <v>42253.437499970096</v>
      </c>
      <c r="B12332" s="12">
        <v>151.0</v>
      </c>
    </row>
    <row r="12333" ht="15.75" customHeight="1">
      <c r="A12333" s="13">
        <v>42253.44791663676</v>
      </c>
      <c r="B12333" s="12">
        <v>161.0</v>
      </c>
    </row>
    <row r="12334" ht="15.75" customHeight="1">
      <c r="A12334" s="13">
        <v>42253.458333303424</v>
      </c>
      <c r="B12334" s="12">
        <v>160.0</v>
      </c>
    </row>
    <row r="12335" ht="15.75" customHeight="1">
      <c r="A12335" s="13">
        <v>42253.46874997009</v>
      </c>
      <c r="B12335" s="12">
        <v>162.0</v>
      </c>
    </row>
    <row r="12336" ht="15.75" customHeight="1">
      <c r="A12336" s="13">
        <v>42253.47916663675</v>
      </c>
      <c r="B12336" s="12">
        <v>156.0</v>
      </c>
    </row>
    <row r="12337" ht="15.75" customHeight="1">
      <c r="A12337" s="13">
        <v>42253.48958330342</v>
      </c>
      <c r="B12337" s="12">
        <v>172.0</v>
      </c>
    </row>
    <row r="12338" ht="15.75" customHeight="1">
      <c r="A12338" s="13">
        <v>42253.49999997008</v>
      </c>
      <c r="B12338" s="12">
        <v>169.0</v>
      </c>
    </row>
    <row r="12339" ht="15.75" customHeight="1">
      <c r="A12339" s="13">
        <v>42253.510416636746</v>
      </c>
      <c r="B12339" s="12">
        <v>166.0</v>
      </c>
    </row>
    <row r="12340" ht="15.75" customHeight="1">
      <c r="A12340" s="13">
        <v>42253.52083330341</v>
      </c>
      <c r="B12340" s="12">
        <v>171.0</v>
      </c>
    </row>
    <row r="12341" ht="15.75" customHeight="1">
      <c r="A12341" s="13">
        <v>42253.531249970074</v>
      </c>
      <c r="B12341" s="12">
        <v>174.0</v>
      </c>
    </row>
    <row r="12342" ht="15.75" customHeight="1">
      <c r="A12342" s="13">
        <v>42253.54166663674</v>
      </c>
      <c r="B12342" s="12">
        <v>174.0</v>
      </c>
    </row>
    <row r="12343" ht="15.75" customHeight="1">
      <c r="A12343" s="13">
        <v>42253.5520833034</v>
      </c>
      <c r="B12343" s="12">
        <v>177.0</v>
      </c>
    </row>
    <row r="12344" ht="15.75" customHeight="1">
      <c r="A12344" s="13">
        <v>42253.56249997007</v>
      </c>
      <c r="B12344" s="12">
        <v>180.0</v>
      </c>
    </row>
    <row r="12345" ht="15.75" customHeight="1">
      <c r="A12345" s="13">
        <v>42253.57291663673</v>
      </c>
      <c r="B12345" s="12">
        <v>169.0</v>
      </c>
    </row>
    <row r="12346" ht="15.75" customHeight="1">
      <c r="A12346" s="13">
        <v>42253.583333303395</v>
      </c>
      <c r="B12346" s="12">
        <v>174.0</v>
      </c>
    </row>
    <row r="12347" ht="15.75" customHeight="1">
      <c r="A12347" s="13">
        <v>42253.59374997006</v>
      </c>
      <c r="B12347" s="12">
        <v>192.0</v>
      </c>
    </row>
    <row r="12348" ht="15.75" customHeight="1">
      <c r="A12348" s="13">
        <v>42253.604166636724</v>
      </c>
      <c r="B12348" s="12">
        <v>180.0</v>
      </c>
    </row>
    <row r="12349" ht="15.75" customHeight="1">
      <c r="A12349" s="13">
        <v>42253.61458330339</v>
      </c>
      <c r="B12349" s="12">
        <v>185.0</v>
      </c>
    </row>
    <row r="12350" ht="15.75" customHeight="1">
      <c r="A12350" s="13">
        <v>42253.62499997005</v>
      </c>
      <c r="B12350" s="12">
        <v>195.0</v>
      </c>
    </row>
    <row r="12351" ht="15.75" customHeight="1">
      <c r="A12351" s="13">
        <v>42253.63541663672</v>
      </c>
      <c r="B12351" s="12">
        <v>200.0</v>
      </c>
    </row>
    <row r="12352" ht="15.75" customHeight="1">
      <c r="A12352" s="13">
        <v>42253.64583330338</v>
      </c>
      <c r="B12352" s="12">
        <v>183.0</v>
      </c>
    </row>
    <row r="12353" ht="15.75" customHeight="1">
      <c r="A12353" s="13">
        <v>42253.656249970045</v>
      </c>
      <c r="B12353" s="12">
        <v>200.0</v>
      </c>
    </row>
    <row r="12354" ht="15.75" customHeight="1">
      <c r="A12354" s="13">
        <v>42253.66666663671</v>
      </c>
      <c r="B12354" s="12">
        <v>189.0</v>
      </c>
    </row>
    <row r="12355" ht="15.75" customHeight="1">
      <c r="A12355" s="13">
        <v>42253.67708330337</v>
      </c>
      <c r="B12355" s="12">
        <v>191.0</v>
      </c>
    </row>
    <row r="12356" ht="15.75" customHeight="1">
      <c r="A12356" s="13">
        <v>42253.68749997004</v>
      </c>
      <c r="B12356" s="12">
        <v>200.0</v>
      </c>
    </row>
    <row r="12357" ht="15.75" customHeight="1">
      <c r="A12357" s="13">
        <v>42253.6979166367</v>
      </c>
      <c r="B12357" s="12">
        <v>191.0</v>
      </c>
    </row>
    <row r="12358" ht="15.75" customHeight="1">
      <c r="A12358" s="13">
        <v>42253.708333303366</v>
      </c>
      <c r="B12358" s="12">
        <v>188.0</v>
      </c>
    </row>
    <row r="12359" ht="15.75" customHeight="1">
      <c r="A12359" s="13">
        <v>42253.71874997003</v>
      </c>
      <c r="B12359" s="12">
        <v>206.0</v>
      </c>
    </row>
    <row r="12360" ht="15.75" customHeight="1">
      <c r="A12360" s="13">
        <v>42253.729166636695</v>
      </c>
      <c r="B12360" s="12">
        <v>193.0</v>
      </c>
    </row>
    <row r="12361" ht="15.75" customHeight="1">
      <c r="A12361" s="13">
        <v>42253.73958330336</v>
      </c>
      <c r="B12361" s="12">
        <v>201.0</v>
      </c>
    </row>
    <row r="12362" ht="15.75" customHeight="1">
      <c r="A12362" s="13">
        <v>42253.74999997002</v>
      </c>
      <c r="B12362" s="12">
        <v>194.0</v>
      </c>
    </row>
    <row r="12363" ht="15.75" customHeight="1">
      <c r="A12363" s="13">
        <v>42253.76041663669</v>
      </c>
      <c r="B12363" s="12">
        <v>195.0</v>
      </c>
    </row>
    <row r="12364" ht="15.75" customHeight="1">
      <c r="A12364" s="13">
        <v>42253.77083330335</v>
      </c>
      <c r="B12364" s="12">
        <v>187.0</v>
      </c>
    </row>
    <row r="12365" ht="15.75" customHeight="1">
      <c r="A12365" s="13">
        <v>42253.781249970016</v>
      </c>
      <c r="B12365" s="12">
        <v>198.0</v>
      </c>
    </row>
    <row r="12366" ht="15.75" customHeight="1">
      <c r="A12366" s="13">
        <v>42253.79166663668</v>
      </c>
      <c r="B12366" s="12">
        <v>197.0</v>
      </c>
    </row>
    <row r="12367" ht="15.75" customHeight="1">
      <c r="A12367" s="13">
        <v>42253.802083303344</v>
      </c>
      <c r="B12367" s="12">
        <v>177.0</v>
      </c>
    </row>
    <row r="12368" ht="15.75" customHeight="1">
      <c r="A12368" s="13">
        <v>42253.81249997001</v>
      </c>
      <c r="B12368" s="12">
        <v>178.0</v>
      </c>
    </row>
    <row r="12369" ht="15.75" customHeight="1">
      <c r="A12369" s="13">
        <v>42253.82291663667</v>
      </c>
      <c r="B12369" s="12">
        <v>180.0</v>
      </c>
    </row>
    <row r="12370" ht="15.75" customHeight="1">
      <c r="A12370" s="13">
        <v>42253.83333330334</v>
      </c>
      <c r="B12370" s="12">
        <v>172.0</v>
      </c>
    </row>
    <row r="12371" ht="15.75" customHeight="1">
      <c r="A12371" s="13">
        <v>42253.84374997</v>
      </c>
      <c r="B12371" s="12">
        <v>174.0</v>
      </c>
    </row>
    <row r="12372" ht="15.75" customHeight="1">
      <c r="A12372" s="13">
        <v>42253.854166636665</v>
      </c>
      <c r="B12372" s="12">
        <v>177.0</v>
      </c>
    </row>
    <row r="12373" ht="15.75" customHeight="1">
      <c r="A12373" s="13">
        <v>42253.86458330333</v>
      </c>
      <c r="B12373" s="12">
        <v>171.0</v>
      </c>
    </row>
    <row r="12374" ht="15.75" customHeight="1">
      <c r="A12374" s="13">
        <v>42253.874999969994</v>
      </c>
      <c r="B12374" s="12">
        <v>177.0</v>
      </c>
    </row>
    <row r="12375" ht="15.75" customHeight="1">
      <c r="A12375" s="13">
        <v>42253.88541663666</v>
      </c>
      <c r="B12375" s="12">
        <v>160.0</v>
      </c>
    </row>
    <row r="12376" ht="15.75" customHeight="1">
      <c r="A12376" s="13">
        <v>42253.89583330332</v>
      </c>
      <c r="B12376" s="12">
        <v>161.0</v>
      </c>
    </row>
    <row r="12377" ht="15.75" customHeight="1">
      <c r="A12377" s="13">
        <v>42253.90624996999</v>
      </c>
      <c r="B12377" s="12">
        <v>168.0</v>
      </c>
    </row>
    <row r="12378" ht="15.75" customHeight="1">
      <c r="A12378" s="13">
        <v>42253.91666663665</v>
      </c>
      <c r="B12378" s="12">
        <v>152.0</v>
      </c>
    </row>
    <row r="12379" ht="15.75" customHeight="1">
      <c r="A12379" s="13">
        <v>42253.927083303315</v>
      </c>
      <c r="B12379" s="12">
        <v>163.0</v>
      </c>
    </row>
    <row r="12380" ht="15.75" customHeight="1">
      <c r="A12380" s="13">
        <v>42253.93749996998</v>
      </c>
      <c r="B12380" s="12">
        <v>152.0</v>
      </c>
    </row>
    <row r="12381" ht="15.75" customHeight="1">
      <c r="A12381" s="13">
        <v>42253.947916636644</v>
      </c>
      <c r="B12381" s="12">
        <v>154.0</v>
      </c>
    </row>
    <row r="12382" ht="15.75" customHeight="1">
      <c r="A12382" s="13">
        <v>42253.95833330331</v>
      </c>
      <c r="B12382" s="12">
        <v>160.0</v>
      </c>
    </row>
    <row r="12383" ht="15.75" customHeight="1">
      <c r="A12383" s="13">
        <v>42253.96874996997</v>
      </c>
      <c r="B12383" s="12">
        <v>145.0</v>
      </c>
    </row>
    <row r="12384" ht="15.75" customHeight="1">
      <c r="A12384" s="13">
        <v>42253.97916663664</v>
      </c>
      <c r="B12384" s="12">
        <v>152.0</v>
      </c>
    </row>
    <row r="12385" ht="15.75" customHeight="1">
      <c r="A12385" s="13">
        <v>42253.9895833033</v>
      </c>
      <c r="B12385" s="12">
        <v>152.0</v>
      </c>
    </row>
    <row r="12386" ht="15.75" customHeight="1">
      <c r="A12386" s="13">
        <v>42253.999999969965</v>
      </c>
      <c r="B12386" s="12">
        <v>147.0</v>
      </c>
    </row>
    <row r="12387" ht="15.75" customHeight="1">
      <c r="A12387" s="13">
        <v>42254.01041663663</v>
      </c>
      <c r="B12387" s="12">
        <v>154.0</v>
      </c>
    </row>
    <row r="12388" ht="15.75" customHeight="1">
      <c r="A12388" s="13">
        <v>42254.02083330329</v>
      </c>
      <c r="B12388" s="12">
        <v>144.0</v>
      </c>
    </row>
    <row r="12389" ht="15.75" customHeight="1">
      <c r="A12389" s="13">
        <v>42254.03124996996</v>
      </c>
      <c r="B12389" s="12">
        <v>147.0</v>
      </c>
    </row>
    <row r="12390" ht="15.75" customHeight="1">
      <c r="A12390" s="13">
        <v>42254.04166663662</v>
      </c>
      <c r="B12390" s="12">
        <v>146.0</v>
      </c>
    </row>
    <row r="12391" ht="15.75" customHeight="1">
      <c r="A12391" s="13">
        <v>42254.052083303286</v>
      </c>
      <c r="B12391" s="12">
        <v>141.0</v>
      </c>
    </row>
    <row r="12392" ht="15.75" customHeight="1">
      <c r="A12392" s="13">
        <v>42254.06249996995</v>
      </c>
      <c r="B12392" s="12">
        <v>148.0</v>
      </c>
    </row>
    <row r="12393" ht="15.75" customHeight="1">
      <c r="A12393" s="13">
        <v>42254.072916636615</v>
      </c>
      <c r="B12393" s="12">
        <v>137.0</v>
      </c>
    </row>
    <row r="12394" ht="15.75" customHeight="1">
      <c r="A12394" s="13">
        <v>42254.08333330328</v>
      </c>
      <c r="B12394" s="12">
        <v>143.0</v>
      </c>
    </row>
    <row r="12395" ht="15.75" customHeight="1">
      <c r="A12395" s="13">
        <v>42254.09374996994</v>
      </c>
      <c r="B12395" s="12">
        <v>146.0</v>
      </c>
    </row>
    <row r="12396" ht="15.75" customHeight="1">
      <c r="A12396" s="13">
        <v>42254.10416663661</v>
      </c>
      <c r="B12396" s="12">
        <v>141.0</v>
      </c>
    </row>
    <row r="12397" ht="15.75" customHeight="1">
      <c r="A12397" s="13">
        <v>42254.11458330327</v>
      </c>
      <c r="B12397" s="12">
        <v>143.0</v>
      </c>
    </row>
    <row r="12398" ht="15.75" customHeight="1">
      <c r="A12398" s="13">
        <v>42254.124999969936</v>
      </c>
      <c r="B12398" s="12">
        <v>139.0</v>
      </c>
    </row>
    <row r="12399" ht="15.75" customHeight="1">
      <c r="A12399" s="13">
        <v>42254.1354166366</v>
      </c>
      <c r="B12399" s="12">
        <v>145.0</v>
      </c>
    </row>
    <row r="12400" ht="15.75" customHeight="1">
      <c r="A12400" s="13">
        <v>42254.145833303264</v>
      </c>
      <c r="B12400" s="12">
        <v>137.0</v>
      </c>
    </row>
    <row r="12401" ht="15.75" customHeight="1">
      <c r="A12401" s="13">
        <v>42254.15624996993</v>
      </c>
      <c r="B12401" s="12">
        <v>142.0</v>
      </c>
    </row>
    <row r="12402" ht="15.75" customHeight="1">
      <c r="A12402" s="13">
        <v>42254.16666663659</v>
      </c>
      <c r="B12402" s="12">
        <v>131.0</v>
      </c>
    </row>
    <row r="12403" ht="15.75" customHeight="1">
      <c r="A12403" s="13">
        <v>42254.17708330326</v>
      </c>
      <c r="B12403" s="12">
        <v>145.0</v>
      </c>
    </row>
    <row r="12404" ht="15.75" customHeight="1">
      <c r="A12404" s="13">
        <v>42254.18749996992</v>
      </c>
      <c r="B12404" s="12">
        <v>138.0</v>
      </c>
    </row>
    <row r="12405" ht="15.75" customHeight="1">
      <c r="A12405" s="13">
        <v>42254.197916636585</v>
      </c>
      <c r="B12405" s="12">
        <v>139.0</v>
      </c>
    </row>
    <row r="12406" ht="15.75" customHeight="1">
      <c r="A12406" s="13">
        <v>42254.20833330325</v>
      </c>
      <c r="B12406" s="12">
        <v>139.0</v>
      </c>
    </row>
    <row r="12407" ht="15.75" customHeight="1">
      <c r="A12407" s="13">
        <v>42254.218749969914</v>
      </c>
      <c r="B12407" s="12">
        <v>138.0</v>
      </c>
    </row>
    <row r="12408" ht="15.75" customHeight="1">
      <c r="A12408" s="13">
        <v>42254.22916663658</v>
      </c>
      <c r="B12408" s="12">
        <v>134.0</v>
      </c>
    </row>
    <row r="12409" ht="15.75" customHeight="1">
      <c r="A12409" s="13">
        <v>42254.23958330324</v>
      </c>
      <c r="B12409" s="12">
        <v>140.0</v>
      </c>
    </row>
    <row r="12410" ht="15.75" customHeight="1">
      <c r="A12410" s="13">
        <v>42254.24999996991</v>
      </c>
      <c r="B12410" s="12">
        <v>134.0</v>
      </c>
    </row>
    <row r="12411" ht="15.75" customHeight="1">
      <c r="A12411" s="13">
        <v>42254.26041663657</v>
      </c>
      <c r="B12411" s="12">
        <v>136.0</v>
      </c>
    </row>
    <row r="12412" ht="15.75" customHeight="1">
      <c r="A12412" s="13">
        <v>42254.270833303235</v>
      </c>
      <c r="B12412" s="12">
        <v>139.0</v>
      </c>
    </row>
    <row r="12413" ht="15.75" customHeight="1">
      <c r="A12413" s="13">
        <v>42254.2812499699</v>
      </c>
      <c r="B12413" s="12">
        <v>134.0</v>
      </c>
    </row>
    <row r="12414" ht="15.75" customHeight="1">
      <c r="A12414" s="13">
        <v>42254.29166663656</v>
      </c>
      <c r="B12414" s="12">
        <v>134.0</v>
      </c>
    </row>
    <row r="12415" ht="15.75" customHeight="1">
      <c r="A12415" s="13">
        <v>42254.30208330323</v>
      </c>
      <c r="B12415" s="12">
        <v>137.0</v>
      </c>
    </row>
    <row r="12416" ht="15.75" customHeight="1">
      <c r="A12416" s="13">
        <v>42254.31249996989</v>
      </c>
      <c r="B12416" s="12">
        <v>137.0</v>
      </c>
    </row>
    <row r="12417" ht="15.75" customHeight="1">
      <c r="A12417" s="13">
        <v>42254.322916636556</v>
      </c>
      <c r="B12417" s="12">
        <v>138.0</v>
      </c>
    </row>
    <row r="12418" ht="15.75" customHeight="1">
      <c r="A12418" s="13">
        <v>42254.33333330322</v>
      </c>
      <c r="B12418" s="12">
        <v>147.0</v>
      </c>
    </row>
    <row r="12419" ht="15.75" customHeight="1">
      <c r="A12419" s="13">
        <v>42254.343749969885</v>
      </c>
      <c r="B12419" s="12">
        <v>138.0</v>
      </c>
    </row>
    <row r="12420" ht="15.75" customHeight="1">
      <c r="A12420" s="13">
        <v>42254.35416663655</v>
      </c>
      <c r="B12420" s="12">
        <v>149.0</v>
      </c>
    </row>
    <row r="12421" ht="15.75" customHeight="1">
      <c r="A12421" s="13">
        <v>42254.36458330321</v>
      </c>
      <c r="B12421" s="12">
        <v>139.0</v>
      </c>
    </row>
    <row r="12422" ht="15.75" customHeight="1">
      <c r="A12422" s="13">
        <v>42254.37499996988</v>
      </c>
      <c r="B12422" s="12">
        <v>147.0</v>
      </c>
    </row>
    <row r="12423" ht="15.75" customHeight="1">
      <c r="A12423" s="13">
        <v>42254.38541663654</v>
      </c>
      <c r="B12423" s="12">
        <v>151.0</v>
      </c>
    </row>
    <row r="12424" ht="15.75" customHeight="1">
      <c r="A12424" s="13">
        <v>42254.395833303206</v>
      </c>
      <c r="B12424" s="12">
        <v>146.0</v>
      </c>
    </row>
    <row r="12425" ht="15.75" customHeight="1">
      <c r="A12425" s="13">
        <v>42254.40624996987</v>
      </c>
      <c r="B12425" s="12">
        <v>155.0</v>
      </c>
    </row>
    <row r="12426" ht="15.75" customHeight="1">
      <c r="A12426" s="13">
        <v>42254.416666636535</v>
      </c>
      <c r="B12426" s="12">
        <v>152.0</v>
      </c>
    </row>
    <row r="12427" ht="15.75" customHeight="1">
      <c r="A12427" s="13">
        <v>42254.4270833032</v>
      </c>
      <c r="B12427" s="12">
        <v>146.0</v>
      </c>
    </row>
    <row r="12428" ht="15.75" customHeight="1">
      <c r="A12428" s="13">
        <v>42254.43749996986</v>
      </c>
      <c r="B12428" s="12">
        <v>155.0</v>
      </c>
    </row>
    <row r="12429" ht="15.75" customHeight="1">
      <c r="A12429" s="13">
        <v>42254.44791663653</v>
      </c>
      <c r="B12429" s="12">
        <v>156.0</v>
      </c>
    </row>
    <row r="12430" ht="15.75" customHeight="1">
      <c r="A12430" s="13">
        <v>42254.45833330319</v>
      </c>
      <c r="B12430" s="12">
        <v>159.0</v>
      </c>
    </row>
    <row r="12431" ht="15.75" customHeight="1">
      <c r="A12431" s="13">
        <v>42254.468749969856</v>
      </c>
      <c r="B12431" s="12">
        <v>157.0</v>
      </c>
    </row>
    <row r="12432" ht="15.75" customHeight="1">
      <c r="A12432" s="13">
        <v>42254.47916663652</v>
      </c>
      <c r="B12432" s="12">
        <v>174.0</v>
      </c>
    </row>
    <row r="12433" ht="15.75" customHeight="1">
      <c r="A12433" s="13">
        <v>42254.489583303184</v>
      </c>
      <c r="B12433" s="12">
        <v>170.0</v>
      </c>
    </row>
    <row r="12434" ht="15.75" customHeight="1">
      <c r="A12434" s="13">
        <v>42254.49999996985</v>
      </c>
      <c r="B12434" s="12">
        <v>167.0</v>
      </c>
    </row>
    <row r="12435" ht="15.75" customHeight="1">
      <c r="A12435" s="13">
        <v>42254.51041663651</v>
      </c>
      <c r="B12435" s="12">
        <v>179.0</v>
      </c>
    </row>
    <row r="12436" ht="15.75" customHeight="1">
      <c r="A12436" s="13">
        <v>42254.52083330318</v>
      </c>
      <c r="B12436" s="12">
        <v>167.0</v>
      </c>
    </row>
    <row r="12437" ht="15.75" customHeight="1">
      <c r="A12437" s="13">
        <v>42254.53124996984</v>
      </c>
      <c r="B12437" s="12">
        <v>173.0</v>
      </c>
    </row>
    <row r="12438" ht="15.75" customHeight="1">
      <c r="A12438" s="13">
        <v>42254.541666636505</v>
      </c>
      <c r="B12438" s="12">
        <v>175.0</v>
      </c>
    </row>
    <row r="12439" ht="15.75" customHeight="1">
      <c r="A12439" s="13">
        <v>42254.55208330317</v>
      </c>
      <c r="B12439" s="12">
        <v>177.0</v>
      </c>
    </row>
    <row r="12440" ht="15.75" customHeight="1">
      <c r="A12440" s="13">
        <v>42254.562499969834</v>
      </c>
      <c r="B12440" s="12">
        <v>178.0</v>
      </c>
    </row>
    <row r="12441" ht="15.75" customHeight="1">
      <c r="A12441" s="13">
        <v>42254.5729166365</v>
      </c>
      <c r="B12441" s="12">
        <v>194.0</v>
      </c>
    </row>
    <row r="12442" ht="15.75" customHeight="1">
      <c r="A12442" s="13">
        <v>42254.58333330316</v>
      </c>
      <c r="B12442" s="12">
        <v>185.0</v>
      </c>
    </row>
    <row r="12443" ht="15.75" customHeight="1">
      <c r="A12443" s="13">
        <v>42254.59374996983</v>
      </c>
      <c r="B12443" s="12">
        <v>180.0</v>
      </c>
    </row>
    <row r="12444" ht="15.75" customHeight="1">
      <c r="A12444" s="13">
        <v>42254.60416663649</v>
      </c>
      <c r="B12444" s="12">
        <v>217.0</v>
      </c>
    </row>
    <row r="12445" ht="15.75" customHeight="1">
      <c r="A12445" s="13">
        <v>42254.614583303155</v>
      </c>
      <c r="B12445" s="12">
        <v>188.0</v>
      </c>
    </row>
    <row r="12446" ht="15.75" customHeight="1">
      <c r="A12446" s="13">
        <v>42254.62499996982</v>
      </c>
      <c r="B12446" s="12">
        <v>204.0</v>
      </c>
    </row>
    <row r="12447" ht="15.75" customHeight="1">
      <c r="A12447" s="13">
        <v>42254.63541663648</v>
      </c>
      <c r="B12447" s="12">
        <v>209.0</v>
      </c>
    </row>
    <row r="12448" ht="15.75" customHeight="1">
      <c r="A12448" s="13">
        <v>42254.64583330315</v>
      </c>
      <c r="B12448" s="12">
        <v>207.0</v>
      </c>
    </row>
    <row r="12449" ht="15.75" customHeight="1">
      <c r="A12449" s="13">
        <v>42254.65624996981</v>
      </c>
      <c r="B12449" s="12">
        <v>216.0</v>
      </c>
    </row>
    <row r="12450" ht="15.75" customHeight="1">
      <c r="A12450" s="13">
        <v>42254.666666636476</v>
      </c>
      <c r="B12450" s="12">
        <v>209.0</v>
      </c>
    </row>
    <row r="12451" ht="15.75" customHeight="1">
      <c r="A12451" s="13">
        <v>42254.67708330314</v>
      </c>
      <c r="B12451" s="12">
        <v>209.0</v>
      </c>
    </row>
    <row r="12452" ht="15.75" customHeight="1">
      <c r="A12452" s="13">
        <v>42254.687499969805</v>
      </c>
      <c r="B12452" s="12">
        <v>209.0</v>
      </c>
    </row>
    <row r="12453" ht="15.75" customHeight="1">
      <c r="A12453" s="13">
        <v>42254.69791663647</v>
      </c>
      <c r="B12453" s="12">
        <v>207.0</v>
      </c>
    </row>
    <row r="12454" ht="15.75" customHeight="1">
      <c r="A12454" s="13">
        <v>42254.70833330313</v>
      </c>
      <c r="B12454" s="12">
        <v>216.0</v>
      </c>
    </row>
    <row r="12455" ht="15.75" customHeight="1">
      <c r="A12455" s="13">
        <v>42254.7187499698</v>
      </c>
      <c r="B12455" s="12">
        <v>206.0</v>
      </c>
    </row>
    <row r="12456" ht="15.75" customHeight="1">
      <c r="A12456" s="13">
        <v>42254.72916663646</v>
      </c>
      <c r="B12456" s="12">
        <v>217.0</v>
      </c>
    </row>
    <row r="12457" ht="15.75" customHeight="1">
      <c r="A12457" s="13">
        <v>42254.739583303126</v>
      </c>
      <c r="B12457" s="12">
        <v>214.0</v>
      </c>
    </row>
    <row r="12458" ht="15.75" customHeight="1">
      <c r="A12458" s="13">
        <v>42254.74999996979</v>
      </c>
      <c r="B12458" s="12">
        <v>201.0</v>
      </c>
    </row>
    <row r="12459" ht="15.75" customHeight="1">
      <c r="A12459" s="13">
        <v>42254.760416636454</v>
      </c>
      <c r="B12459" s="12">
        <v>204.0</v>
      </c>
    </row>
    <row r="12460" ht="15.75" customHeight="1">
      <c r="A12460" s="13">
        <v>42254.77083330312</v>
      </c>
      <c r="B12460" s="12">
        <v>198.0</v>
      </c>
    </row>
    <row r="12461" ht="15.75" customHeight="1">
      <c r="A12461" s="13">
        <v>42254.78124996978</v>
      </c>
      <c r="B12461" s="12">
        <v>204.0</v>
      </c>
    </row>
    <row r="12462" ht="15.75" customHeight="1">
      <c r="A12462" s="13">
        <v>42254.79166663645</v>
      </c>
      <c r="B12462" s="12">
        <v>202.0</v>
      </c>
    </row>
    <row r="12463" ht="15.75" customHeight="1">
      <c r="A12463" s="13">
        <v>42254.80208330311</v>
      </c>
      <c r="B12463" s="12">
        <v>194.0</v>
      </c>
    </row>
    <row r="12464" ht="15.75" customHeight="1">
      <c r="A12464" s="13">
        <v>42254.812499969776</v>
      </c>
      <c r="B12464" s="12">
        <v>186.0</v>
      </c>
    </row>
    <row r="12465" ht="15.75" customHeight="1">
      <c r="A12465" s="13">
        <v>42254.82291663644</v>
      </c>
      <c r="B12465" s="12">
        <v>199.0</v>
      </c>
    </row>
    <row r="12466" ht="15.75" customHeight="1">
      <c r="A12466" s="13">
        <v>42254.833333303104</v>
      </c>
      <c r="B12466" s="12">
        <v>174.0</v>
      </c>
    </row>
    <row r="12467" ht="15.75" customHeight="1">
      <c r="A12467" s="13">
        <v>42254.84374996977</v>
      </c>
      <c r="B12467" s="12">
        <v>177.0</v>
      </c>
    </row>
    <row r="12468" ht="15.75" customHeight="1">
      <c r="A12468" s="13">
        <v>42254.85416663643</v>
      </c>
      <c r="B12468" s="12">
        <v>180.0</v>
      </c>
    </row>
    <row r="12469" ht="15.75" customHeight="1">
      <c r="A12469" s="13">
        <v>42254.8645833031</v>
      </c>
      <c r="B12469" s="12">
        <v>178.0</v>
      </c>
    </row>
    <row r="12470" ht="15.75" customHeight="1">
      <c r="A12470" s="13">
        <v>42254.87499996976</v>
      </c>
      <c r="B12470" s="12">
        <v>165.0</v>
      </c>
    </row>
    <row r="12471" ht="15.75" customHeight="1">
      <c r="A12471" s="13">
        <v>42254.885416636425</v>
      </c>
      <c r="B12471" s="12">
        <v>173.0</v>
      </c>
    </row>
    <row r="12472" ht="15.75" customHeight="1">
      <c r="A12472" s="13">
        <v>42254.89583330309</v>
      </c>
      <c r="B12472" s="12">
        <v>171.0</v>
      </c>
    </row>
    <row r="12473" ht="15.75" customHeight="1">
      <c r="A12473" s="13">
        <v>42254.906249969754</v>
      </c>
      <c r="B12473" s="12">
        <v>153.0</v>
      </c>
    </row>
    <row r="12474" ht="15.75" customHeight="1">
      <c r="A12474" s="13">
        <v>42254.91666663642</v>
      </c>
      <c r="B12474" s="12">
        <v>167.0</v>
      </c>
    </row>
    <row r="12475" ht="15.75" customHeight="1">
      <c r="A12475" s="13">
        <v>42254.92708330308</v>
      </c>
      <c r="B12475" s="12">
        <v>164.0</v>
      </c>
    </row>
    <row r="12476" ht="15.75" customHeight="1">
      <c r="A12476" s="13">
        <v>42254.93749996975</v>
      </c>
      <c r="B12476" s="12">
        <v>159.0</v>
      </c>
    </row>
    <row r="12477" ht="15.75" customHeight="1">
      <c r="A12477" s="13">
        <v>42254.94791663641</v>
      </c>
      <c r="B12477" s="12">
        <v>164.0</v>
      </c>
    </row>
    <row r="12478" ht="15.75" customHeight="1">
      <c r="A12478" s="13">
        <v>42254.958333303075</v>
      </c>
      <c r="B12478" s="12">
        <v>160.0</v>
      </c>
    </row>
    <row r="12479" ht="15.75" customHeight="1">
      <c r="A12479" s="13">
        <v>42254.96874996974</v>
      </c>
      <c r="B12479" s="12">
        <v>158.0</v>
      </c>
    </row>
    <row r="12480" ht="15.75" customHeight="1">
      <c r="A12480" s="13">
        <v>42254.9791666364</v>
      </c>
      <c r="B12480" s="12">
        <v>157.0</v>
      </c>
    </row>
    <row r="12481" ht="15.75" customHeight="1">
      <c r="A12481" s="13">
        <v>42254.98958330307</v>
      </c>
      <c r="B12481" s="12">
        <v>152.0</v>
      </c>
    </row>
    <row r="12482" ht="15.75" customHeight="1">
      <c r="A12482" s="13">
        <v>42254.99999996973</v>
      </c>
      <c r="B12482" s="12">
        <v>158.0</v>
      </c>
    </row>
    <row r="12483" ht="15.75" customHeight="1">
      <c r="A12483" s="13">
        <v>42255.010416636396</v>
      </c>
      <c r="B12483" s="12">
        <v>159.0</v>
      </c>
    </row>
    <row r="12484" ht="15.75" customHeight="1">
      <c r="A12484" s="13">
        <v>42255.02083330306</v>
      </c>
      <c r="B12484" s="12">
        <v>145.0</v>
      </c>
    </row>
    <row r="12485" ht="15.75" customHeight="1">
      <c r="A12485" s="13">
        <v>42255.031249969725</v>
      </c>
      <c r="B12485" s="12">
        <v>159.0</v>
      </c>
    </row>
    <row r="12486" ht="15.75" customHeight="1">
      <c r="A12486" s="13">
        <v>42255.04166663639</v>
      </c>
      <c r="B12486" s="12">
        <v>149.0</v>
      </c>
    </row>
    <row r="12487" ht="15.75" customHeight="1">
      <c r="A12487" s="13">
        <v>42255.05208330305</v>
      </c>
      <c r="B12487" s="12">
        <v>154.0</v>
      </c>
    </row>
    <row r="12488" ht="15.75" customHeight="1">
      <c r="A12488" s="13">
        <v>42255.06249996972</v>
      </c>
      <c r="B12488" s="12">
        <v>157.0</v>
      </c>
    </row>
    <row r="12489" ht="15.75" customHeight="1">
      <c r="A12489" s="13">
        <v>42255.07291663638</v>
      </c>
      <c r="B12489" s="12">
        <v>143.0</v>
      </c>
    </row>
    <row r="12490" ht="15.75" customHeight="1">
      <c r="A12490" s="13">
        <v>42255.083333303046</v>
      </c>
      <c r="B12490" s="12">
        <v>153.0</v>
      </c>
    </row>
    <row r="12491" ht="15.75" customHeight="1">
      <c r="A12491" s="13">
        <v>42255.09374996971</v>
      </c>
      <c r="B12491" s="12">
        <v>145.0</v>
      </c>
    </row>
    <row r="12492" ht="15.75" customHeight="1">
      <c r="A12492" s="13">
        <v>42255.104166636374</v>
      </c>
      <c r="B12492" s="12">
        <v>152.0</v>
      </c>
    </row>
    <row r="12493" ht="15.75" customHeight="1">
      <c r="A12493" s="13">
        <v>42255.11458330304</v>
      </c>
      <c r="B12493" s="12">
        <v>149.0</v>
      </c>
    </row>
    <row r="12494" ht="15.75" customHeight="1">
      <c r="A12494" s="13">
        <v>42255.1249999697</v>
      </c>
      <c r="B12494" s="12">
        <v>143.0</v>
      </c>
    </row>
    <row r="12495" ht="15.75" customHeight="1">
      <c r="A12495" s="13">
        <v>42255.13541663637</v>
      </c>
      <c r="B12495" s="12">
        <v>151.0</v>
      </c>
    </row>
    <row r="12496" ht="15.75" customHeight="1">
      <c r="A12496" s="13">
        <v>42255.14583330303</v>
      </c>
      <c r="B12496" s="12">
        <v>141.0</v>
      </c>
    </row>
    <row r="12497" ht="15.75" customHeight="1">
      <c r="A12497" s="13">
        <v>42255.156249969696</v>
      </c>
      <c r="B12497" s="12">
        <v>145.0</v>
      </c>
    </row>
    <row r="12498" ht="15.75" customHeight="1">
      <c r="A12498" s="13">
        <v>42255.16666663636</v>
      </c>
      <c r="B12498" s="12">
        <v>144.0</v>
      </c>
    </row>
    <row r="12499" ht="15.75" customHeight="1">
      <c r="A12499" s="13">
        <v>42255.177083303024</v>
      </c>
      <c r="B12499" s="12">
        <v>144.0</v>
      </c>
    </row>
    <row r="12500" ht="15.75" customHeight="1">
      <c r="A12500" s="13">
        <v>42255.18749996969</v>
      </c>
      <c r="B12500" s="12">
        <v>138.0</v>
      </c>
    </row>
    <row r="12501" ht="15.75" customHeight="1">
      <c r="A12501" s="13">
        <v>42255.19791663635</v>
      </c>
      <c r="B12501" s="12">
        <v>148.0</v>
      </c>
    </row>
    <row r="12502" ht="15.75" customHeight="1">
      <c r="A12502" s="13">
        <v>42255.20833330302</v>
      </c>
      <c r="B12502" s="12">
        <v>135.0</v>
      </c>
    </row>
    <row r="12503" ht="15.75" customHeight="1">
      <c r="A12503" s="13">
        <v>42255.21874996968</v>
      </c>
      <c r="B12503" s="12">
        <v>150.0</v>
      </c>
    </row>
    <row r="12504" ht="15.75" customHeight="1">
      <c r="A12504" s="13">
        <v>42255.229166636345</v>
      </c>
      <c r="B12504" s="12">
        <v>136.0</v>
      </c>
    </row>
    <row r="12505" ht="15.75" customHeight="1">
      <c r="A12505" s="13">
        <v>42255.23958330301</v>
      </c>
      <c r="B12505" s="12">
        <v>145.0</v>
      </c>
    </row>
    <row r="12506" ht="15.75" customHeight="1">
      <c r="A12506" s="13">
        <v>42255.249999969674</v>
      </c>
      <c r="B12506" s="12">
        <v>138.0</v>
      </c>
    </row>
    <row r="12507" ht="15.75" customHeight="1">
      <c r="A12507" s="13">
        <v>42255.26041663634</v>
      </c>
      <c r="B12507" s="12">
        <v>143.0</v>
      </c>
    </row>
    <row r="12508" ht="15.75" customHeight="1">
      <c r="A12508" s="13">
        <v>42255.270833303</v>
      </c>
      <c r="B12508" s="12">
        <v>138.0</v>
      </c>
    </row>
    <row r="12509" ht="15.75" customHeight="1">
      <c r="A12509" s="13">
        <v>42255.28124996967</v>
      </c>
      <c r="B12509" s="12">
        <v>150.0</v>
      </c>
    </row>
    <row r="12510" ht="15.75" customHeight="1">
      <c r="A12510" s="13">
        <v>42255.29166663633</v>
      </c>
      <c r="B12510" s="12">
        <v>135.0</v>
      </c>
    </row>
    <row r="12511" ht="15.75" customHeight="1">
      <c r="A12511" s="13">
        <v>42255.302083302995</v>
      </c>
      <c r="B12511" s="12">
        <v>147.0</v>
      </c>
    </row>
    <row r="12512" ht="15.75" customHeight="1">
      <c r="A12512" s="13">
        <v>42255.31249996966</v>
      </c>
      <c r="B12512" s="12">
        <v>143.0</v>
      </c>
    </row>
    <row r="12513" ht="15.75" customHeight="1">
      <c r="A12513" s="13">
        <v>42255.32291663632</v>
      </c>
      <c r="B12513" s="12">
        <v>145.0</v>
      </c>
    </row>
    <row r="12514" ht="15.75" customHeight="1">
      <c r="A12514" s="13">
        <v>42255.33333330299</v>
      </c>
      <c r="B12514" s="12">
        <v>157.0</v>
      </c>
    </row>
    <row r="12515" ht="15.75" customHeight="1">
      <c r="A12515" s="13">
        <v>42255.34374996965</v>
      </c>
      <c r="B12515" s="12">
        <v>162.0</v>
      </c>
    </row>
    <row r="12516" ht="15.75" customHeight="1">
      <c r="A12516" s="13">
        <v>42255.354166636316</v>
      </c>
      <c r="B12516" s="12">
        <v>159.0</v>
      </c>
    </row>
    <row r="12517" ht="15.75" customHeight="1">
      <c r="A12517" s="13">
        <v>42255.36458330298</v>
      </c>
      <c r="B12517" s="12">
        <v>167.0</v>
      </c>
    </row>
    <row r="12518" ht="15.75" customHeight="1">
      <c r="A12518" s="13">
        <v>42255.374999969645</v>
      </c>
      <c r="B12518" s="12">
        <v>163.0</v>
      </c>
    </row>
    <row r="12519" ht="15.75" customHeight="1">
      <c r="A12519" s="13">
        <v>42255.38541663631</v>
      </c>
      <c r="B12519" s="12">
        <v>166.0</v>
      </c>
    </row>
    <row r="12520" ht="15.75" customHeight="1">
      <c r="A12520" s="13">
        <v>42255.39583330297</v>
      </c>
      <c r="B12520" s="12">
        <v>171.0</v>
      </c>
    </row>
    <row r="12521" ht="15.75" customHeight="1">
      <c r="A12521" s="13">
        <v>42255.40624996964</v>
      </c>
      <c r="B12521" s="12">
        <v>182.0</v>
      </c>
    </row>
    <row r="12522" ht="15.75" customHeight="1">
      <c r="A12522" s="13">
        <v>42255.4166666363</v>
      </c>
      <c r="B12522" s="12">
        <v>189.0</v>
      </c>
    </row>
    <row r="12523" ht="15.75" customHeight="1">
      <c r="A12523" s="13">
        <v>42255.427083302966</v>
      </c>
      <c r="B12523" s="12">
        <v>186.0</v>
      </c>
    </row>
    <row r="12524" ht="15.75" customHeight="1">
      <c r="A12524" s="13">
        <v>42255.43749996963</v>
      </c>
      <c r="B12524" s="12">
        <v>202.0</v>
      </c>
    </row>
    <row r="12525" ht="15.75" customHeight="1">
      <c r="A12525" s="13">
        <v>42255.447916636294</v>
      </c>
      <c r="B12525" s="12">
        <v>201.0</v>
      </c>
    </row>
    <row r="12526" ht="15.75" customHeight="1">
      <c r="A12526" s="13">
        <v>42255.45833330296</v>
      </c>
      <c r="B12526" s="12">
        <v>195.0</v>
      </c>
    </row>
    <row r="12527" ht="15.75" customHeight="1">
      <c r="A12527" s="13">
        <v>42255.46874996962</v>
      </c>
      <c r="B12527" s="12">
        <v>206.0</v>
      </c>
    </row>
    <row r="12528" ht="15.75" customHeight="1">
      <c r="A12528" s="13">
        <v>42255.47916663629</v>
      </c>
      <c r="B12528" s="12">
        <v>213.0</v>
      </c>
    </row>
    <row r="12529" ht="15.75" customHeight="1">
      <c r="A12529" s="13">
        <v>42255.48958330295</v>
      </c>
      <c r="B12529" s="12">
        <v>210.0</v>
      </c>
    </row>
    <row r="12530" ht="15.75" customHeight="1">
      <c r="A12530" s="13">
        <v>42255.499999969616</v>
      </c>
      <c r="B12530" s="12">
        <v>220.0</v>
      </c>
    </row>
    <row r="12531" ht="15.75" customHeight="1">
      <c r="A12531" s="13">
        <v>42255.51041663628</v>
      </c>
      <c r="B12531" s="12">
        <v>233.0</v>
      </c>
    </row>
    <row r="12532" ht="15.75" customHeight="1">
      <c r="A12532" s="13">
        <v>42255.520833302944</v>
      </c>
      <c r="B12532" s="12">
        <v>214.0</v>
      </c>
    </row>
    <row r="12533" ht="15.75" customHeight="1">
      <c r="A12533" s="13">
        <v>42255.53124996961</v>
      </c>
      <c r="B12533" s="12">
        <v>223.0</v>
      </c>
    </row>
    <row r="12534" ht="15.75" customHeight="1">
      <c r="A12534" s="13">
        <v>42255.54166663627</v>
      </c>
      <c r="B12534" s="12">
        <v>235.0</v>
      </c>
    </row>
    <row r="12535" ht="15.75" customHeight="1">
      <c r="A12535" s="13">
        <v>42255.55208330294</v>
      </c>
      <c r="B12535" s="12">
        <v>216.0</v>
      </c>
    </row>
    <row r="12536" ht="15.75" customHeight="1">
      <c r="A12536" s="13">
        <v>42255.5624999696</v>
      </c>
      <c r="B12536" s="12">
        <v>250.0</v>
      </c>
    </row>
    <row r="12537" ht="15.75" customHeight="1">
      <c r="A12537" s="13">
        <v>42255.572916636265</v>
      </c>
      <c r="B12537" s="12">
        <v>224.0</v>
      </c>
    </row>
    <row r="12538" ht="15.75" customHeight="1">
      <c r="A12538" s="13">
        <v>42255.58333330293</v>
      </c>
      <c r="B12538" s="12">
        <v>250.0</v>
      </c>
    </row>
    <row r="12539" ht="15.75" customHeight="1">
      <c r="A12539" s="13">
        <v>42255.593749969594</v>
      </c>
      <c r="B12539" s="12">
        <v>243.0</v>
      </c>
    </row>
    <row r="12540" ht="15.75" customHeight="1">
      <c r="A12540" s="13">
        <v>42255.60416663626</v>
      </c>
      <c r="B12540" s="12">
        <v>240.0</v>
      </c>
    </row>
    <row r="12541" ht="15.75" customHeight="1">
      <c r="A12541" s="13">
        <v>42255.61458330292</v>
      </c>
      <c r="B12541" s="12">
        <v>254.0</v>
      </c>
    </row>
    <row r="12542" ht="15.75" customHeight="1">
      <c r="A12542" s="13">
        <v>42255.62499996959</v>
      </c>
      <c r="B12542" s="12">
        <v>243.0</v>
      </c>
    </row>
    <row r="12543" ht="15.75" customHeight="1">
      <c r="A12543" s="13">
        <v>42255.63541663625</v>
      </c>
      <c r="B12543" s="12">
        <v>257.0</v>
      </c>
    </row>
    <row r="12544" ht="15.75" customHeight="1">
      <c r="A12544" s="13">
        <v>42255.645833302915</v>
      </c>
      <c r="B12544" s="12">
        <v>248.0</v>
      </c>
    </row>
    <row r="12545" ht="15.75" customHeight="1">
      <c r="A12545" s="13">
        <v>42255.65624996958</v>
      </c>
      <c r="B12545" s="12">
        <v>257.0</v>
      </c>
    </row>
    <row r="12546" ht="15.75" customHeight="1">
      <c r="A12546" s="13">
        <v>42255.66666663624</v>
      </c>
      <c r="B12546" s="12">
        <v>257.0</v>
      </c>
    </row>
    <row r="12547" ht="15.75" customHeight="1">
      <c r="A12547" s="13">
        <v>42255.67708330291</v>
      </c>
      <c r="B12547" s="12">
        <v>253.0</v>
      </c>
    </row>
    <row r="12548" ht="15.75" customHeight="1">
      <c r="A12548" s="13">
        <v>42255.68749996957</v>
      </c>
      <c r="B12548" s="12">
        <v>257.0</v>
      </c>
    </row>
    <row r="12549" ht="15.75" customHeight="1">
      <c r="A12549" s="13">
        <v>42255.697916636236</v>
      </c>
      <c r="B12549" s="12">
        <v>251.0</v>
      </c>
    </row>
    <row r="12550" ht="15.75" customHeight="1">
      <c r="A12550" s="13">
        <v>42255.7083333029</v>
      </c>
      <c r="B12550" s="12">
        <v>251.0</v>
      </c>
    </row>
    <row r="12551" ht="15.75" customHeight="1">
      <c r="A12551" s="13">
        <v>42255.718749969565</v>
      </c>
      <c r="B12551" s="12">
        <v>252.0</v>
      </c>
    </row>
    <row r="12552" ht="15.75" customHeight="1">
      <c r="A12552" s="13">
        <v>42255.72916663623</v>
      </c>
      <c r="B12552" s="12">
        <v>249.0</v>
      </c>
    </row>
    <row r="12553" ht="15.75" customHeight="1">
      <c r="A12553" s="13">
        <v>42255.73958330289</v>
      </c>
      <c r="B12553" s="12">
        <v>252.0</v>
      </c>
    </row>
    <row r="12554" ht="15.75" customHeight="1">
      <c r="A12554" s="13">
        <v>42255.74999996956</v>
      </c>
      <c r="B12554" s="12">
        <v>239.0</v>
      </c>
    </row>
    <row r="12555" ht="15.75" customHeight="1">
      <c r="A12555" s="13">
        <v>42255.76041663622</v>
      </c>
      <c r="B12555" s="12">
        <v>247.0</v>
      </c>
    </row>
    <row r="12556" ht="15.75" customHeight="1">
      <c r="A12556" s="13">
        <v>42255.770833302886</v>
      </c>
      <c r="B12556" s="12">
        <v>245.0</v>
      </c>
    </row>
    <row r="12557" ht="15.75" customHeight="1">
      <c r="A12557" s="13">
        <v>42255.78124996955</v>
      </c>
      <c r="B12557" s="12">
        <v>231.0</v>
      </c>
    </row>
    <row r="12558" ht="15.75" customHeight="1">
      <c r="A12558" s="13">
        <v>42255.791666636214</v>
      </c>
      <c r="B12558" s="12">
        <v>234.0</v>
      </c>
    </row>
    <row r="12559" ht="15.75" customHeight="1">
      <c r="A12559" s="13">
        <v>42255.80208330288</v>
      </c>
      <c r="B12559" s="12">
        <v>230.0</v>
      </c>
    </row>
    <row r="12560" ht="15.75" customHeight="1">
      <c r="A12560" s="13">
        <v>42255.81249996954</v>
      </c>
      <c r="B12560" s="12">
        <v>221.0</v>
      </c>
    </row>
    <row r="12561" ht="15.75" customHeight="1">
      <c r="A12561" s="13">
        <v>42255.82291663621</v>
      </c>
      <c r="B12561" s="12">
        <v>228.0</v>
      </c>
    </row>
    <row r="12562" ht="15.75" customHeight="1">
      <c r="A12562" s="13">
        <v>42255.83333330287</v>
      </c>
      <c r="B12562" s="12">
        <v>215.0</v>
      </c>
    </row>
    <row r="12563" ht="15.75" customHeight="1">
      <c r="A12563" s="13">
        <v>42255.843749969536</v>
      </c>
      <c r="B12563" s="12">
        <v>215.0</v>
      </c>
    </row>
    <row r="12564" ht="15.75" customHeight="1">
      <c r="A12564" s="13">
        <v>42255.8541666362</v>
      </c>
      <c r="B12564" s="12">
        <v>212.0</v>
      </c>
    </row>
    <row r="12565" ht="15.75" customHeight="1">
      <c r="A12565" s="13">
        <v>42255.864583302864</v>
      </c>
      <c r="B12565" s="12">
        <v>211.0</v>
      </c>
    </row>
    <row r="12566" ht="15.75" customHeight="1">
      <c r="A12566" s="13">
        <v>42255.87499996953</v>
      </c>
      <c r="B12566" s="12">
        <v>201.0</v>
      </c>
    </row>
    <row r="12567" ht="15.75" customHeight="1">
      <c r="A12567" s="13">
        <v>42255.88541663619</v>
      </c>
      <c r="B12567" s="12">
        <v>204.0</v>
      </c>
    </row>
    <row r="12568" ht="15.75" customHeight="1">
      <c r="A12568" s="13">
        <v>42255.89583330286</v>
      </c>
      <c r="B12568" s="12">
        <v>191.0</v>
      </c>
    </row>
    <row r="12569" ht="15.75" customHeight="1">
      <c r="A12569" s="13">
        <v>42255.90624996952</v>
      </c>
      <c r="B12569" s="12">
        <v>188.0</v>
      </c>
    </row>
    <row r="12570" ht="15.75" customHeight="1">
      <c r="A12570" s="13">
        <v>42255.916666636185</v>
      </c>
      <c r="B12570" s="12">
        <v>195.0</v>
      </c>
    </row>
    <row r="12571" ht="15.75" customHeight="1">
      <c r="A12571" s="13">
        <v>42255.92708330285</v>
      </c>
      <c r="B12571" s="12">
        <v>191.0</v>
      </c>
    </row>
    <row r="12572" ht="15.75" customHeight="1">
      <c r="A12572" s="13">
        <v>42255.937499969514</v>
      </c>
      <c r="B12572" s="12">
        <v>182.0</v>
      </c>
    </row>
    <row r="12573" ht="15.75" customHeight="1">
      <c r="A12573" s="13">
        <v>42255.94791663618</v>
      </c>
      <c r="B12573" s="12">
        <v>184.0</v>
      </c>
    </row>
    <row r="12574" ht="15.75" customHeight="1">
      <c r="A12574" s="13">
        <v>42255.95833330284</v>
      </c>
      <c r="B12574" s="12">
        <v>192.0</v>
      </c>
    </row>
    <row r="12575" ht="15.75" customHeight="1">
      <c r="A12575" s="13">
        <v>42255.96874996951</v>
      </c>
      <c r="B12575" s="12">
        <v>175.0</v>
      </c>
    </row>
    <row r="12576" ht="15.75" customHeight="1">
      <c r="A12576" s="13">
        <v>42255.97916663617</v>
      </c>
      <c r="B12576" s="12">
        <v>178.0</v>
      </c>
    </row>
    <row r="12577" ht="15.75" customHeight="1">
      <c r="A12577" s="13">
        <v>42255.989583302835</v>
      </c>
      <c r="B12577" s="12">
        <v>179.0</v>
      </c>
    </row>
    <row r="12578" ht="15.75" customHeight="1">
      <c r="A12578" s="13">
        <v>42255.9999999695</v>
      </c>
      <c r="B12578" s="12">
        <v>169.0</v>
      </c>
    </row>
    <row r="12579" ht="15.75" customHeight="1">
      <c r="A12579" s="13">
        <v>42256.01041663616</v>
      </c>
      <c r="B12579" s="12">
        <v>172.0</v>
      </c>
    </row>
    <row r="12580" ht="15.75" customHeight="1">
      <c r="A12580" s="13">
        <v>42256.02083330283</v>
      </c>
      <c r="B12580" s="12">
        <v>173.0</v>
      </c>
    </row>
    <row r="12581" ht="15.75" customHeight="1">
      <c r="A12581" s="13">
        <v>42256.03124996949</v>
      </c>
      <c r="B12581" s="12">
        <v>170.0</v>
      </c>
    </row>
    <row r="12582" ht="15.75" customHeight="1">
      <c r="A12582" s="13">
        <v>42256.041666636156</v>
      </c>
      <c r="B12582" s="12">
        <v>172.0</v>
      </c>
    </row>
    <row r="12583" ht="15.75" customHeight="1">
      <c r="A12583" s="13">
        <v>42256.05208330282</v>
      </c>
      <c r="B12583" s="12">
        <v>174.0</v>
      </c>
    </row>
    <row r="12584" ht="15.75" customHeight="1">
      <c r="A12584" s="13">
        <v>42256.062499969485</v>
      </c>
      <c r="B12584" s="12">
        <v>164.0</v>
      </c>
    </row>
    <row r="12585" ht="15.75" customHeight="1">
      <c r="A12585" s="13">
        <v>42256.07291663615</v>
      </c>
      <c r="B12585" s="12">
        <v>171.0</v>
      </c>
    </row>
    <row r="12586" ht="15.75" customHeight="1">
      <c r="A12586" s="13">
        <v>42256.08333330281</v>
      </c>
      <c r="B12586" s="12">
        <v>170.0</v>
      </c>
    </row>
    <row r="12587" ht="15.75" customHeight="1">
      <c r="A12587" s="13">
        <v>42256.09374996948</v>
      </c>
      <c r="B12587" s="12">
        <v>161.0</v>
      </c>
    </row>
    <row r="12588" ht="15.75" customHeight="1">
      <c r="A12588" s="13">
        <v>42256.10416663614</v>
      </c>
      <c r="B12588" s="12">
        <v>177.0</v>
      </c>
    </row>
    <row r="12589" ht="15.75" customHeight="1">
      <c r="A12589" s="13">
        <v>42256.114583302806</v>
      </c>
      <c r="B12589" s="12">
        <v>161.0</v>
      </c>
    </row>
    <row r="12590" ht="15.75" customHeight="1">
      <c r="A12590" s="13">
        <v>42256.12499996947</v>
      </c>
      <c r="B12590" s="12">
        <v>160.0</v>
      </c>
    </row>
    <row r="12591" ht="15.75" customHeight="1">
      <c r="A12591" s="13">
        <v>42256.135416636134</v>
      </c>
      <c r="B12591" s="12">
        <v>169.0</v>
      </c>
    </row>
    <row r="12592" ht="15.75" customHeight="1">
      <c r="A12592" s="13">
        <v>42256.1458333028</v>
      </c>
      <c r="B12592" s="12">
        <v>159.0</v>
      </c>
    </row>
    <row r="12593" ht="15.75" customHeight="1">
      <c r="A12593" s="13">
        <v>42256.15624996946</v>
      </c>
      <c r="B12593" s="12">
        <v>167.0</v>
      </c>
    </row>
    <row r="12594" ht="15.75" customHeight="1">
      <c r="A12594" s="13">
        <v>42256.16666663613</v>
      </c>
      <c r="B12594" s="12">
        <v>165.0</v>
      </c>
    </row>
    <row r="12595" ht="15.75" customHeight="1">
      <c r="A12595" s="13">
        <v>42256.17708330279</v>
      </c>
      <c r="B12595" s="12">
        <v>157.0</v>
      </c>
    </row>
    <row r="12596" ht="15.75" customHeight="1">
      <c r="A12596" s="13">
        <v>42256.187499969456</v>
      </c>
      <c r="B12596" s="12">
        <v>166.0</v>
      </c>
    </row>
    <row r="12597" ht="15.75" customHeight="1">
      <c r="A12597" s="13">
        <v>42256.19791663612</v>
      </c>
      <c r="B12597" s="12">
        <v>156.0</v>
      </c>
    </row>
    <row r="12598" ht="15.75" customHeight="1">
      <c r="A12598" s="13">
        <v>42256.208333302784</v>
      </c>
      <c r="B12598" s="12">
        <v>169.0</v>
      </c>
    </row>
    <row r="12599" ht="15.75" customHeight="1">
      <c r="A12599" s="13">
        <v>42256.21874996945</v>
      </c>
      <c r="B12599" s="12">
        <v>158.0</v>
      </c>
    </row>
    <row r="12600" ht="15.75" customHeight="1">
      <c r="A12600" s="13">
        <v>42256.22916663611</v>
      </c>
      <c r="B12600" s="12">
        <v>163.0</v>
      </c>
    </row>
    <row r="12601" ht="15.75" customHeight="1">
      <c r="A12601" s="13">
        <v>42256.23958330278</v>
      </c>
      <c r="B12601" s="12">
        <v>165.0</v>
      </c>
    </row>
    <row r="12602" ht="15.75" customHeight="1">
      <c r="A12602" s="13">
        <v>42256.24999996944</v>
      </c>
      <c r="B12602" s="12">
        <v>160.0</v>
      </c>
    </row>
    <row r="12603" ht="15.75" customHeight="1">
      <c r="A12603" s="13">
        <v>42256.260416636105</v>
      </c>
      <c r="B12603" s="12">
        <v>166.0</v>
      </c>
    </row>
    <row r="12604" ht="15.75" customHeight="1">
      <c r="A12604" s="13">
        <v>42256.27083330277</v>
      </c>
      <c r="B12604" s="12">
        <v>156.0</v>
      </c>
    </row>
    <row r="12605" ht="15.75" customHeight="1">
      <c r="A12605" s="13">
        <v>42256.281249969434</v>
      </c>
      <c r="B12605" s="12">
        <v>163.0</v>
      </c>
    </row>
    <row r="12606" ht="15.75" customHeight="1">
      <c r="A12606" s="13">
        <v>42256.2916666361</v>
      </c>
      <c r="B12606" s="12">
        <v>155.0</v>
      </c>
    </row>
    <row r="12607" ht="15.75" customHeight="1">
      <c r="A12607" s="13">
        <v>42256.30208330276</v>
      </c>
      <c r="B12607" s="12">
        <v>160.0</v>
      </c>
    </row>
    <row r="12608" ht="15.75" customHeight="1">
      <c r="A12608" s="13">
        <v>42256.31249996943</v>
      </c>
      <c r="B12608" s="12">
        <v>152.0</v>
      </c>
    </row>
    <row r="12609" ht="15.75" customHeight="1">
      <c r="A12609" s="13">
        <v>42256.32291663609</v>
      </c>
      <c r="B12609" s="12">
        <v>162.0</v>
      </c>
    </row>
    <row r="12610" ht="15.75" customHeight="1">
      <c r="A12610" s="13">
        <v>42256.333333302755</v>
      </c>
      <c r="B12610" s="12">
        <v>162.0</v>
      </c>
    </row>
    <row r="12611" ht="15.75" customHeight="1">
      <c r="A12611" s="13">
        <v>42256.34374996942</v>
      </c>
      <c r="B12611" s="12">
        <v>181.0</v>
      </c>
    </row>
    <row r="12612" ht="15.75" customHeight="1">
      <c r="A12612" s="13">
        <v>42256.35416663608</v>
      </c>
      <c r="B12612" s="12">
        <v>181.0</v>
      </c>
    </row>
    <row r="12613" ht="15.75" customHeight="1">
      <c r="A12613" s="13">
        <v>42256.36458330275</v>
      </c>
      <c r="B12613" s="12">
        <v>180.0</v>
      </c>
    </row>
    <row r="12614" ht="15.75" customHeight="1">
      <c r="A12614" s="13">
        <v>42256.37499996941</v>
      </c>
      <c r="B12614" s="12">
        <v>181.0</v>
      </c>
    </row>
    <row r="12615" ht="15.75" customHeight="1">
      <c r="A12615" s="13">
        <v>42256.385416636076</v>
      </c>
      <c r="B12615" s="12">
        <v>197.0</v>
      </c>
    </row>
    <row r="12616" ht="15.75" customHeight="1">
      <c r="A12616" s="13">
        <v>42256.39583330274</v>
      </c>
      <c r="B12616" s="12">
        <v>184.0</v>
      </c>
    </row>
    <row r="12617" ht="15.75" customHeight="1">
      <c r="A12617" s="13">
        <v>42256.406249969405</v>
      </c>
      <c r="B12617" s="12">
        <v>197.0</v>
      </c>
    </row>
    <row r="12618" ht="15.75" customHeight="1">
      <c r="A12618" s="13">
        <v>42256.41666663607</v>
      </c>
      <c r="B12618" s="12">
        <v>210.0</v>
      </c>
    </row>
    <row r="12619" ht="15.75" customHeight="1">
      <c r="A12619" s="13">
        <v>42256.42708330273</v>
      </c>
      <c r="B12619" s="12">
        <v>200.0</v>
      </c>
    </row>
    <row r="12620" ht="15.75" customHeight="1">
      <c r="A12620" s="13">
        <v>42256.4374999694</v>
      </c>
      <c r="B12620" s="12">
        <v>216.0</v>
      </c>
    </row>
    <row r="12621" ht="15.75" customHeight="1">
      <c r="A12621" s="13">
        <v>42256.44791663606</v>
      </c>
      <c r="B12621" s="12">
        <v>218.0</v>
      </c>
    </row>
    <row r="12622" ht="15.75" customHeight="1">
      <c r="A12622" s="13">
        <v>42256.458333302726</v>
      </c>
      <c r="B12622" s="12">
        <v>218.0</v>
      </c>
    </row>
    <row r="12623" ht="15.75" customHeight="1">
      <c r="A12623" s="13">
        <v>42256.46874996939</v>
      </c>
      <c r="B12623" s="12">
        <v>235.0</v>
      </c>
    </row>
    <row r="12624" ht="15.75" customHeight="1">
      <c r="A12624" s="13">
        <v>42256.479166636054</v>
      </c>
      <c r="B12624" s="12">
        <v>239.0</v>
      </c>
    </row>
    <row r="12625" ht="15.75" customHeight="1">
      <c r="A12625" s="13">
        <v>42256.48958330272</v>
      </c>
      <c r="B12625" s="12">
        <v>228.0</v>
      </c>
    </row>
    <row r="12626" ht="15.75" customHeight="1">
      <c r="A12626" s="13">
        <v>42256.49999996938</v>
      </c>
      <c r="B12626" s="12">
        <v>247.0</v>
      </c>
    </row>
    <row r="12627" ht="15.75" customHeight="1">
      <c r="A12627" s="13">
        <v>42256.51041663605</v>
      </c>
      <c r="B12627" s="12">
        <v>234.0</v>
      </c>
    </row>
    <row r="12628" ht="15.75" customHeight="1">
      <c r="A12628" s="13">
        <v>42256.52083330271</v>
      </c>
      <c r="B12628" s="12">
        <v>253.0</v>
      </c>
    </row>
    <row r="12629" ht="15.75" customHeight="1">
      <c r="A12629" s="13">
        <v>42256.531249969375</v>
      </c>
      <c r="B12629" s="12">
        <v>236.0</v>
      </c>
    </row>
    <row r="12630" ht="15.75" customHeight="1">
      <c r="A12630" s="13">
        <v>42256.54166663604</v>
      </c>
      <c r="B12630" s="12">
        <v>252.0</v>
      </c>
    </row>
    <row r="12631" ht="15.75" customHeight="1">
      <c r="A12631" s="13">
        <v>42256.552083302704</v>
      </c>
      <c r="B12631" s="12">
        <v>240.0</v>
      </c>
    </row>
    <row r="12632" ht="15.75" customHeight="1">
      <c r="A12632" s="13">
        <v>42256.56249996937</v>
      </c>
      <c r="B12632" s="12">
        <v>248.0</v>
      </c>
    </row>
    <row r="12633" ht="15.75" customHeight="1">
      <c r="A12633" s="13">
        <v>42256.57291663603</v>
      </c>
      <c r="B12633" s="12">
        <v>256.0</v>
      </c>
    </row>
    <row r="12634" ht="15.75" customHeight="1">
      <c r="A12634" s="13">
        <v>42256.5833333027</v>
      </c>
      <c r="B12634" s="12">
        <v>258.0</v>
      </c>
    </row>
    <row r="12635" ht="15.75" customHeight="1">
      <c r="A12635" s="13">
        <v>42256.59374996936</v>
      </c>
      <c r="B12635" s="12">
        <v>268.0</v>
      </c>
    </row>
    <row r="12636" ht="15.75" customHeight="1">
      <c r="A12636" s="13">
        <v>42256.604166636025</v>
      </c>
      <c r="B12636" s="12">
        <v>263.0</v>
      </c>
    </row>
    <row r="12637" ht="15.75" customHeight="1">
      <c r="A12637" s="13">
        <v>42256.61458330269</v>
      </c>
      <c r="B12637" s="12">
        <v>273.0</v>
      </c>
    </row>
    <row r="12638" ht="15.75" customHeight="1">
      <c r="A12638" s="13">
        <v>42256.624999969354</v>
      </c>
      <c r="B12638" s="12">
        <v>267.0</v>
      </c>
    </row>
    <row r="12639" ht="15.75" customHeight="1">
      <c r="A12639" s="13">
        <v>42256.63541663602</v>
      </c>
      <c r="B12639" s="12">
        <v>270.0</v>
      </c>
    </row>
    <row r="12640" ht="15.75" customHeight="1">
      <c r="A12640" s="13">
        <v>42256.64583330268</v>
      </c>
      <c r="B12640" s="12">
        <v>273.0</v>
      </c>
    </row>
    <row r="12641" ht="15.75" customHeight="1">
      <c r="A12641" s="13">
        <v>42256.65624996935</v>
      </c>
      <c r="B12641" s="12">
        <v>264.0</v>
      </c>
    </row>
    <row r="12642" ht="15.75" customHeight="1">
      <c r="A12642" s="13">
        <v>42256.66666663601</v>
      </c>
      <c r="B12642" s="12">
        <v>270.0</v>
      </c>
    </row>
    <row r="12643" ht="15.75" customHeight="1">
      <c r="A12643" s="13">
        <v>42256.677083302675</v>
      </c>
      <c r="B12643" s="12">
        <v>260.0</v>
      </c>
    </row>
    <row r="12644" ht="15.75" customHeight="1">
      <c r="A12644" s="13">
        <v>42256.68749996934</v>
      </c>
      <c r="B12644" s="12">
        <v>274.0</v>
      </c>
    </row>
    <row r="12645" ht="15.75" customHeight="1">
      <c r="A12645" s="13">
        <v>42256.697916636</v>
      </c>
      <c r="B12645" s="12">
        <v>246.0</v>
      </c>
    </row>
    <row r="12646" ht="15.75" customHeight="1">
      <c r="A12646" s="13">
        <v>42256.70833330267</v>
      </c>
      <c r="B12646" s="12">
        <v>270.0</v>
      </c>
    </row>
    <row r="12647" ht="15.75" customHeight="1">
      <c r="A12647" s="13">
        <v>42256.71874996933</v>
      </c>
      <c r="B12647" s="12">
        <v>255.0</v>
      </c>
    </row>
    <row r="12648" ht="15.75" customHeight="1">
      <c r="A12648" s="13">
        <v>42256.729166635996</v>
      </c>
      <c r="B12648" s="12">
        <v>258.0</v>
      </c>
    </row>
    <row r="12649" ht="15.75" customHeight="1">
      <c r="A12649" s="13">
        <v>42256.73958330266</v>
      </c>
      <c r="B12649" s="12">
        <v>244.0</v>
      </c>
    </row>
    <row r="12650" ht="15.75" customHeight="1">
      <c r="A12650" s="13">
        <v>42256.749999969325</v>
      </c>
      <c r="B12650" s="12">
        <v>248.0</v>
      </c>
    </row>
    <row r="12651" ht="15.75" customHeight="1">
      <c r="A12651" s="13">
        <v>42256.76041663599</v>
      </c>
      <c r="B12651" s="12">
        <v>245.0</v>
      </c>
    </row>
    <row r="12652" ht="15.75" customHeight="1">
      <c r="A12652" s="13">
        <v>42256.77083330265</v>
      </c>
      <c r="B12652" s="12">
        <v>239.0</v>
      </c>
    </row>
    <row r="12653" ht="15.75" customHeight="1">
      <c r="A12653" s="13">
        <v>42256.78124996932</v>
      </c>
      <c r="B12653" s="12">
        <v>245.0</v>
      </c>
    </row>
    <row r="12654" ht="15.75" customHeight="1">
      <c r="A12654" s="13">
        <v>42256.79166663598</v>
      </c>
      <c r="B12654" s="12">
        <v>235.0</v>
      </c>
    </row>
    <row r="12655" ht="15.75" customHeight="1">
      <c r="A12655" s="13">
        <v>42256.802083302646</v>
      </c>
      <c r="B12655" s="12">
        <v>228.0</v>
      </c>
    </row>
    <row r="12656" ht="15.75" customHeight="1">
      <c r="A12656" s="13">
        <v>42256.81249996931</v>
      </c>
      <c r="B12656" s="12">
        <v>233.0</v>
      </c>
    </row>
    <row r="12657" ht="15.75" customHeight="1">
      <c r="A12657" s="13">
        <v>42256.822916635974</v>
      </c>
      <c r="B12657" s="12">
        <v>225.0</v>
      </c>
    </row>
    <row r="12658" ht="15.75" customHeight="1">
      <c r="A12658" s="13">
        <v>42256.83333330264</v>
      </c>
      <c r="B12658" s="12">
        <v>224.0</v>
      </c>
    </row>
    <row r="12659" ht="15.75" customHeight="1">
      <c r="A12659" s="13">
        <v>42256.8437499693</v>
      </c>
      <c r="B12659" s="12">
        <v>216.0</v>
      </c>
    </row>
    <row r="12660" ht="15.75" customHeight="1">
      <c r="A12660" s="13">
        <v>42256.85416663597</v>
      </c>
      <c r="B12660" s="12">
        <v>208.0</v>
      </c>
    </row>
    <row r="12661" ht="15.75" customHeight="1">
      <c r="A12661" s="13">
        <v>42256.86458330263</v>
      </c>
      <c r="B12661" s="12">
        <v>213.0</v>
      </c>
    </row>
    <row r="12662" ht="15.75" customHeight="1">
      <c r="A12662" s="13">
        <v>42256.874999969295</v>
      </c>
      <c r="B12662" s="12">
        <v>203.0</v>
      </c>
    </row>
    <row r="12663" ht="15.75" customHeight="1">
      <c r="A12663" s="13">
        <v>42256.88541663596</v>
      </c>
      <c r="B12663" s="12">
        <v>192.0</v>
      </c>
    </row>
    <row r="12664" ht="15.75" customHeight="1">
      <c r="A12664" s="13">
        <v>42256.895833302624</v>
      </c>
      <c r="B12664" s="12">
        <v>206.0</v>
      </c>
    </row>
    <row r="12665" ht="15.75" customHeight="1">
      <c r="A12665" s="13">
        <v>42256.90624996929</v>
      </c>
      <c r="B12665" s="12">
        <v>191.0</v>
      </c>
    </row>
    <row r="12666" ht="15.75" customHeight="1">
      <c r="A12666" s="13">
        <v>42256.91666663595</v>
      </c>
      <c r="B12666" s="12">
        <v>202.0</v>
      </c>
    </row>
    <row r="12667" ht="15.75" customHeight="1">
      <c r="A12667" s="13">
        <v>42256.92708330262</v>
      </c>
      <c r="B12667" s="12">
        <v>194.0</v>
      </c>
    </row>
    <row r="12668" ht="15.75" customHeight="1">
      <c r="A12668" s="13">
        <v>42256.93749996928</v>
      </c>
      <c r="B12668" s="12">
        <v>184.0</v>
      </c>
    </row>
    <row r="12669" ht="15.75" customHeight="1">
      <c r="A12669" s="13">
        <v>42256.947916635945</v>
      </c>
      <c r="B12669" s="12">
        <v>197.0</v>
      </c>
    </row>
    <row r="12670" ht="15.75" customHeight="1">
      <c r="A12670" s="13">
        <v>42256.95833330261</v>
      </c>
      <c r="B12670" s="12">
        <v>192.0</v>
      </c>
    </row>
    <row r="12671" ht="15.75" customHeight="1">
      <c r="A12671" s="13">
        <v>42256.96874996927</v>
      </c>
      <c r="B12671" s="12">
        <v>190.0</v>
      </c>
    </row>
    <row r="12672" ht="15.75" customHeight="1">
      <c r="A12672" s="13">
        <v>42256.97916663594</v>
      </c>
      <c r="B12672" s="12">
        <v>191.0</v>
      </c>
    </row>
    <row r="12673" ht="15.75" customHeight="1">
      <c r="A12673" s="13">
        <v>42256.9895833026</v>
      </c>
      <c r="B12673" s="12">
        <v>184.0</v>
      </c>
    </row>
    <row r="12674" ht="15.75" customHeight="1">
      <c r="A12674" s="13">
        <v>42256.999999969266</v>
      </c>
      <c r="B12674" s="12">
        <v>179.0</v>
      </c>
    </row>
    <row r="12675" ht="15.75" customHeight="1">
      <c r="A12675" s="13">
        <v>42257.01041663593</v>
      </c>
      <c r="B12675" s="12">
        <v>190.0</v>
      </c>
    </row>
    <row r="12676" ht="15.75" customHeight="1">
      <c r="A12676" s="13">
        <v>42257.020833302595</v>
      </c>
      <c r="B12676" s="12">
        <v>175.0</v>
      </c>
    </row>
    <row r="12677" ht="15.75" customHeight="1">
      <c r="A12677" s="13">
        <v>42257.03124996926</v>
      </c>
      <c r="B12677" s="12">
        <v>185.0</v>
      </c>
    </row>
    <row r="12678" ht="15.75" customHeight="1">
      <c r="A12678" s="13">
        <v>42257.04166663592</v>
      </c>
      <c r="B12678" s="12">
        <v>176.0</v>
      </c>
    </row>
    <row r="12679" ht="15.75" customHeight="1">
      <c r="A12679" s="13">
        <v>42257.05208330259</v>
      </c>
      <c r="B12679" s="12">
        <v>170.0</v>
      </c>
    </row>
    <row r="12680" ht="15.75" customHeight="1">
      <c r="A12680" s="13">
        <v>42257.06249996925</v>
      </c>
      <c r="B12680" s="12">
        <v>175.0</v>
      </c>
    </row>
    <row r="12681" ht="15.75" customHeight="1">
      <c r="A12681" s="13">
        <v>42257.072916635916</v>
      </c>
      <c r="B12681" s="12">
        <v>163.0</v>
      </c>
    </row>
    <row r="12682" ht="15.75" customHeight="1">
      <c r="A12682" s="13">
        <v>42257.08333330258</v>
      </c>
      <c r="B12682" s="12">
        <v>171.0</v>
      </c>
    </row>
    <row r="12683" ht="15.75" customHeight="1">
      <c r="A12683" s="13">
        <v>42257.093749969245</v>
      </c>
      <c r="B12683" s="12">
        <v>168.0</v>
      </c>
    </row>
    <row r="12684" ht="15.75" customHeight="1">
      <c r="A12684" s="13">
        <v>42257.10416663591</v>
      </c>
      <c r="B12684" s="12">
        <v>162.0</v>
      </c>
    </row>
    <row r="12685" ht="15.75" customHeight="1">
      <c r="A12685" s="13">
        <v>42257.11458330257</v>
      </c>
      <c r="B12685" s="12">
        <v>176.0</v>
      </c>
    </row>
    <row r="12686" ht="15.75" customHeight="1">
      <c r="A12686" s="13">
        <v>42257.12499996924</v>
      </c>
      <c r="B12686" s="12">
        <v>164.0</v>
      </c>
    </row>
    <row r="12687" ht="15.75" customHeight="1">
      <c r="A12687" s="13">
        <v>42257.1354166359</v>
      </c>
      <c r="B12687" s="12">
        <v>178.0</v>
      </c>
    </row>
    <row r="12688" ht="15.75" customHeight="1">
      <c r="A12688" s="13">
        <v>42257.145833302566</v>
      </c>
      <c r="B12688" s="12">
        <v>163.0</v>
      </c>
    </row>
    <row r="12689" ht="15.75" customHeight="1">
      <c r="A12689" s="13">
        <v>42257.15624996923</v>
      </c>
      <c r="B12689" s="12">
        <v>174.0</v>
      </c>
    </row>
    <row r="12690" ht="15.75" customHeight="1">
      <c r="A12690" s="13">
        <v>42257.166666635894</v>
      </c>
      <c r="B12690" s="12">
        <v>162.0</v>
      </c>
    </row>
    <row r="12691" ht="15.75" customHeight="1">
      <c r="A12691" s="13">
        <v>42257.17708330256</v>
      </c>
      <c r="B12691" s="12">
        <v>175.0</v>
      </c>
    </row>
    <row r="12692" ht="15.75" customHeight="1">
      <c r="A12692" s="13">
        <v>42257.18749996922</v>
      </c>
      <c r="B12692" s="12">
        <v>170.0</v>
      </c>
    </row>
    <row r="12693" ht="15.75" customHeight="1">
      <c r="A12693" s="13">
        <v>42257.19791663589</v>
      </c>
      <c r="B12693" s="12">
        <v>168.0</v>
      </c>
    </row>
    <row r="12694" ht="15.75" customHeight="1">
      <c r="A12694" s="13">
        <v>42257.20833330255</v>
      </c>
      <c r="B12694" s="12">
        <v>168.0</v>
      </c>
    </row>
    <row r="12695" ht="15.75" customHeight="1">
      <c r="A12695" s="13">
        <v>42257.218749969215</v>
      </c>
      <c r="B12695" s="12">
        <v>158.0</v>
      </c>
    </row>
    <row r="12696" ht="15.75" customHeight="1">
      <c r="A12696" s="13">
        <v>42257.22916663588</v>
      </c>
      <c r="B12696" s="12">
        <v>168.0</v>
      </c>
    </row>
    <row r="12697" ht="15.75" customHeight="1">
      <c r="A12697" s="13">
        <v>42257.239583302544</v>
      </c>
      <c r="B12697" s="12">
        <v>158.0</v>
      </c>
    </row>
    <row r="12698" ht="15.75" customHeight="1">
      <c r="A12698" s="13">
        <v>42257.24999996921</v>
      </c>
      <c r="B12698" s="12">
        <v>171.0</v>
      </c>
    </row>
    <row r="12699" ht="15.75" customHeight="1">
      <c r="A12699" s="13">
        <v>42257.26041663587</v>
      </c>
      <c r="B12699" s="12">
        <v>162.0</v>
      </c>
    </row>
    <row r="12700" ht="15.75" customHeight="1">
      <c r="A12700" s="13">
        <v>42257.27083330254</v>
      </c>
      <c r="B12700" s="12">
        <v>170.0</v>
      </c>
    </row>
    <row r="12701" ht="15.75" customHeight="1">
      <c r="A12701" s="13">
        <v>42257.2812499692</v>
      </c>
      <c r="B12701" s="12">
        <v>155.0</v>
      </c>
    </row>
    <row r="12702" ht="15.75" customHeight="1">
      <c r="A12702" s="13">
        <v>42257.291666635865</v>
      </c>
      <c r="B12702" s="12">
        <v>169.0</v>
      </c>
    </row>
    <row r="12703" ht="15.75" customHeight="1">
      <c r="A12703" s="13">
        <v>42257.30208330253</v>
      </c>
      <c r="B12703" s="12">
        <v>161.0</v>
      </c>
    </row>
    <row r="12704" ht="15.75" customHeight="1">
      <c r="A12704" s="13">
        <v>42257.31249996919</v>
      </c>
      <c r="B12704" s="12">
        <v>167.0</v>
      </c>
    </row>
    <row r="12705" ht="15.75" customHeight="1">
      <c r="A12705" s="13">
        <v>42257.32291663586</v>
      </c>
      <c r="B12705" s="12">
        <v>173.0</v>
      </c>
    </row>
    <row r="12706" ht="15.75" customHeight="1">
      <c r="A12706" s="13">
        <v>42257.33333330252</v>
      </c>
      <c r="B12706" s="12">
        <v>177.0</v>
      </c>
    </row>
    <row r="12707" ht="15.75" customHeight="1">
      <c r="A12707" s="13">
        <v>42257.343749969186</v>
      </c>
      <c r="B12707" s="12">
        <v>175.0</v>
      </c>
    </row>
    <row r="12708" ht="15.75" customHeight="1">
      <c r="A12708" s="13">
        <v>42257.35416663585</v>
      </c>
      <c r="B12708" s="12">
        <v>180.0</v>
      </c>
    </row>
    <row r="12709" ht="15.75" customHeight="1">
      <c r="A12709" s="13">
        <v>42257.364583302515</v>
      </c>
      <c r="B12709" s="12">
        <v>184.0</v>
      </c>
    </row>
    <row r="12710" ht="15.75" customHeight="1">
      <c r="A12710" s="13">
        <v>42257.37499996918</v>
      </c>
      <c r="B12710" s="12">
        <v>199.0</v>
      </c>
    </row>
    <row r="12711" ht="15.75" customHeight="1">
      <c r="A12711" s="13">
        <v>42257.38541663584</v>
      </c>
      <c r="B12711" s="12">
        <v>198.0</v>
      </c>
    </row>
    <row r="12712" ht="15.75" customHeight="1">
      <c r="A12712" s="13">
        <v>42257.39583330251</v>
      </c>
      <c r="B12712" s="12">
        <v>194.0</v>
      </c>
    </row>
    <row r="12713" ht="15.75" customHeight="1">
      <c r="A12713" s="13">
        <v>42257.40624996917</v>
      </c>
      <c r="B12713" s="12">
        <v>214.0</v>
      </c>
    </row>
    <row r="12714" ht="15.75" customHeight="1">
      <c r="A12714" s="13">
        <v>42257.416666635836</v>
      </c>
      <c r="B12714" s="12">
        <v>210.0</v>
      </c>
    </row>
    <row r="12715" ht="15.75" customHeight="1">
      <c r="A12715" s="13">
        <v>42257.4270833025</v>
      </c>
      <c r="B12715" s="12">
        <v>212.0</v>
      </c>
    </row>
    <row r="12716" ht="15.75" customHeight="1">
      <c r="A12716" s="13">
        <v>42257.437499969164</v>
      </c>
      <c r="B12716" s="12">
        <v>230.0</v>
      </c>
    </row>
    <row r="12717" ht="15.75" customHeight="1">
      <c r="A12717" s="13">
        <v>42257.44791663583</v>
      </c>
      <c r="B12717" s="12">
        <v>212.0</v>
      </c>
    </row>
    <row r="12718" ht="15.75" customHeight="1">
      <c r="A12718" s="13">
        <v>42257.45833330249</v>
      </c>
      <c r="B12718" s="12">
        <v>235.0</v>
      </c>
    </row>
    <row r="12719" ht="15.75" customHeight="1">
      <c r="A12719" s="13">
        <v>42257.46874996916</v>
      </c>
      <c r="B12719" s="12">
        <v>238.0</v>
      </c>
    </row>
    <row r="12720" ht="15.75" customHeight="1">
      <c r="A12720" s="13">
        <v>42257.47916663582</v>
      </c>
      <c r="B12720" s="12">
        <v>256.0</v>
      </c>
    </row>
    <row r="12721" ht="15.75" customHeight="1">
      <c r="A12721" s="13">
        <v>42257.489583302486</v>
      </c>
      <c r="B12721" s="12">
        <v>247.0</v>
      </c>
    </row>
    <row r="12722" ht="15.75" customHeight="1">
      <c r="A12722" s="13">
        <v>42257.49999996915</v>
      </c>
      <c r="B12722" s="12">
        <v>236.0</v>
      </c>
    </row>
    <row r="12723" ht="15.75" customHeight="1">
      <c r="A12723" s="13">
        <v>42257.510416635814</v>
      </c>
      <c r="B12723" s="12">
        <v>255.0</v>
      </c>
    </row>
    <row r="12724" ht="15.75" customHeight="1">
      <c r="A12724" s="13">
        <v>42257.52083330248</v>
      </c>
      <c r="B12724" s="12">
        <v>250.0</v>
      </c>
    </row>
    <row r="12725" ht="15.75" customHeight="1">
      <c r="A12725" s="13">
        <v>42257.53124996914</v>
      </c>
      <c r="B12725" s="12">
        <v>279.0</v>
      </c>
    </row>
    <row r="12726" ht="15.75" customHeight="1">
      <c r="A12726" s="13">
        <v>42257.54166663581</v>
      </c>
      <c r="B12726" s="12">
        <v>261.0</v>
      </c>
    </row>
    <row r="12727" ht="15.75" customHeight="1">
      <c r="A12727" s="13">
        <v>42257.55208330247</v>
      </c>
      <c r="B12727" s="12">
        <v>270.0</v>
      </c>
    </row>
    <row r="12728" ht="15.75" customHeight="1">
      <c r="A12728" s="13">
        <v>42257.562499969135</v>
      </c>
      <c r="B12728" s="12">
        <v>257.0</v>
      </c>
    </row>
    <row r="12729" ht="15.75" customHeight="1">
      <c r="A12729" s="13">
        <v>42257.5729166358</v>
      </c>
      <c r="B12729" s="12">
        <v>277.0</v>
      </c>
    </row>
    <row r="12730" ht="15.75" customHeight="1">
      <c r="A12730" s="13">
        <v>42257.583333302464</v>
      </c>
      <c r="B12730" s="12">
        <v>276.0</v>
      </c>
    </row>
    <row r="12731" ht="15.75" customHeight="1">
      <c r="A12731" s="13">
        <v>42257.59374996913</v>
      </c>
      <c r="B12731" s="12">
        <v>273.0</v>
      </c>
    </row>
    <row r="12732" ht="15.75" customHeight="1">
      <c r="A12732" s="13">
        <v>42257.60416663579</v>
      </c>
      <c r="B12732" s="12">
        <v>269.0</v>
      </c>
    </row>
    <row r="12733" ht="15.75" customHeight="1">
      <c r="A12733" s="13">
        <v>42257.61458330246</v>
      </c>
      <c r="B12733" s="12">
        <v>274.0</v>
      </c>
    </row>
    <row r="12734" ht="15.75" customHeight="1">
      <c r="A12734" s="13">
        <v>42257.62499996912</v>
      </c>
      <c r="B12734" s="12">
        <v>276.0</v>
      </c>
    </row>
    <row r="12735" ht="15.75" customHeight="1">
      <c r="A12735" s="13">
        <v>42257.635416635785</v>
      </c>
      <c r="B12735" s="12">
        <v>288.0</v>
      </c>
    </row>
    <row r="12736" ht="15.75" customHeight="1">
      <c r="A12736" s="13">
        <v>42257.64583330245</v>
      </c>
      <c r="B12736" s="12">
        <v>275.0</v>
      </c>
    </row>
    <row r="12737" ht="15.75" customHeight="1">
      <c r="A12737" s="13">
        <v>42257.65624996911</v>
      </c>
      <c r="B12737" s="12">
        <v>267.0</v>
      </c>
    </row>
    <row r="12738" ht="15.75" customHeight="1">
      <c r="A12738" s="13">
        <v>42257.66666663578</v>
      </c>
      <c r="B12738" s="12">
        <v>246.0</v>
      </c>
    </row>
    <row r="12739" ht="15.75" customHeight="1">
      <c r="A12739" s="13">
        <v>42257.67708330244</v>
      </c>
      <c r="B12739" s="12">
        <v>272.0</v>
      </c>
    </row>
    <row r="12740" ht="15.75" customHeight="1">
      <c r="A12740" s="13">
        <v>42257.687499969106</v>
      </c>
      <c r="B12740" s="12">
        <v>274.0</v>
      </c>
    </row>
    <row r="12741" ht="15.75" customHeight="1">
      <c r="A12741" s="13">
        <v>42257.69791663577</v>
      </c>
      <c r="B12741" s="12">
        <v>258.0</v>
      </c>
    </row>
    <row r="12742" ht="15.75" customHeight="1">
      <c r="A12742" s="13">
        <v>42257.708333302435</v>
      </c>
      <c r="B12742" s="12">
        <v>253.0</v>
      </c>
    </row>
    <row r="12743" ht="15.75" customHeight="1">
      <c r="A12743" s="13">
        <v>42257.7187499691</v>
      </c>
      <c r="B12743" s="12">
        <v>250.0</v>
      </c>
    </row>
    <row r="12744" ht="15.75" customHeight="1">
      <c r="A12744" s="13">
        <v>42257.72916663576</v>
      </c>
      <c r="B12744" s="12">
        <v>248.0</v>
      </c>
    </row>
    <row r="12745" ht="15.75" customHeight="1">
      <c r="A12745" s="13">
        <v>42257.73958330243</v>
      </c>
      <c r="B12745" s="12">
        <v>253.0</v>
      </c>
    </row>
    <row r="12746" ht="15.75" customHeight="1">
      <c r="A12746" s="13">
        <v>42257.74999996909</v>
      </c>
      <c r="B12746" s="12">
        <v>252.0</v>
      </c>
    </row>
    <row r="12747" ht="15.75" customHeight="1">
      <c r="A12747" s="13">
        <v>42257.760416635756</v>
      </c>
      <c r="B12747" s="12">
        <v>241.0</v>
      </c>
    </row>
    <row r="12748" ht="15.75" customHeight="1">
      <c r="A12748" s="13">
        <v>42257.77083330242</v>
      </c>
      <c r="B12748" s="12">
        <v>246.0</v>
      </c>
    </row>
    <row r="12749" ht="15.75" customHeight="1">
      <c r="A12749" s="13">
        <v>42257.781249969084</v>
      </c>
      <c r="B12749" s="12">
        <v>238.0</v>
      </c>
    </row>
    <row r="12750" ht="15.75" customHeight="1">
      <c r="A12750" s="13">
        <v>42257.79166663575</v>
      </c>
      <c r="B12750" s="12">
        <v>248.0</v>
      </c>
    </row>
    <row r="12751" ht="15.75" customHeight="1">
      <c r="A12751" s="13">
        <v>42257.80208330241</v>
      </c>
      <c r="B12751" s="12">
        <v>228.0</v>
      </c>
    </row>
    <row r="12752" ht="15.75" customHeight="1">
      <c r="A12752" s="13">
        <v>42257.81249996908</v>
      </c>
      <c r="B12752" s="12">
        <v>224.0</v>
      </c>
    </row>
    <row r="12753" ht="15.75" customHeight="1">
      <c r="A12753" s="13">
        <v>42257.82291663574</v>
      </c>
      <c r="B12753" s="12">
        <v>214.0</v>
      </c>
    </row>
    <row r="12754" ht="15.75" customHeight="1">
      <c r="A12754" s="13">
        <v>42257.833333302406</v>
      </c>
      <c r="B12754" s="12">
        <v>220.0</v>
      </c>
    </row>
    <row r="12755" ht="15.75" customHeight="1">
      <c r="A12755" s="13">
        <v>42257.84374996907</v>
      </c>
      <c r="B12755" s="12">
        <v>214.0</v>
      </c>
    </row>
    <row r="12756" ht="15.75" customHeight="1">
      <c r="A12756" s="13">
        <v>42257.854166635734</v>
      </c>
      <c r="B12756" s="12">
        <v>214.0</v>
      </c>
    </row>
    <row r="12757" ht="15.75" customHeight="1">
      <c r="A12757" s="13">
        <v>42257.8645833024</v>
      </c>
      <c r="B12757" s="12">
        <v>205.0</v>
      </c>
    </row>
    <row r="12758" ht="15.75" customHeight="1">
      <c r="A12758" s="13">
        <v>42257.87499996906</v>
      </c>
      <c r="B12758" s="12">
        <v>203.0</v>
      </c>
    </row>
    <row r="12759" ht="15.75" customHeight="1">
      <c r="A12759" s="13">
        <v>42257.88541663573</v>
      </c>
      <c r="B12759" s="12">
        <v>207.0</v>
      </c>
    </row>
    <row r="12760" ht="15.75" customHeight="1">
      <c r="A12760" s="13">
        <v>42257.89583330239</v>
      </c>
      <c r="B12760" s="12">
        <v>202.0</v>
      </c>
    </row>
    <row r="12761" ht="15.75" customHeight="1">
      <c r="A12761" s="13">
        <v>42257.906249969055</v>
      </c>
      <c r="B12761" s="12">
        <v>193.0</v>
      </c>
    </row>
    <row r="12762" ht="15.75" customHeight="1">
      <c r="A12762" s="13">
        <v>42257.91666663572</v>
      </c>
      <c r="B12762" s="12">
        <v>202.0</v>
      </c>
    </row>
    <row r="12763" ht="15.75" customHeight="1">
      <c r="A12763" s="13">
        <v>42257.927083302384</v>
      </c>
      <c r="B12763" s="12">
        <v>202.0</v>
      </c>
    </row>
    <row r="12764" ht="15.75" customHeight="1">
      <c r="A12764" s="13">
        <v>42257.93749996905</v>
      </c>
      <c r="B12764" s="12">
        <v>195.0</v>
      </c>
    </row>
    <row r="12765" ht="15.75" customHeight="1">
      <c r="A12765" s="13">
        <v>42257.94791663571</v>
      </c>
      <c r="B12765" s="12">
        <v>198.0</v>
      </c>
    </row>
    <row r="12766" ht="15.75" customHeight="1">
      <c r="A12766" s="13">
        <v>42257.95833330238</v>
      </c>
      <c r="B12766" s="12">
        <v>184.0</v>
      </c>
    </row>
    <row r="12767" ht="15.75" customHeight="1">
      <c r="A12767" s="13">
        <v>42257.96874996904</v>
      </c>
      <c r="B12767" s="12">
        <v>184.0</v>
      </c>
    </row>
    <row r="12768" ht="15.75" customHeight="1">
      <c r="A12768" s="13">
        <v>42257.979166635705</v>
      </c>
      <c r="B12768" s="12">
        <v>185.0</v>
      </c>
    </row>
    <row r="12769" ht="15.75" customHeight="1">
      <c r="A12769" s="13">
        <v>42257.98958330237</v>
      </c>
      <c r="B12769" s="12">
        <v>186.0</v>
      </c>
    </row>
    <row r="12770" ht="15.75" customHeight="1">
      <c r="A12770" s="13">
        <v>42257.99999996903</v>
      </c>
      <c r="B12770" s="12">
        <v>184.0</v>
      </c>
    </row>
    <row r="12771" ht="15.75" customHeight="1">
      <c r="A12771" s="13">
        <v>42258.0104166357</v>
      </c>
      <c r="B12771" s="12">
        <v>176.0</v>
      </c>
    </row>
    <row r="12772" ht="15.75" customHeight="1">
      <c r="A12772" s="13">
        <v>42258.02083330236</v>
      </c>
      <c r="B12772" s="12">
        <v>174.0</v>
      </c>
    </row>
    <row r="12773" ht="15.75" customHeight="1">
      <c r="A12773" s="13">
        <v>42258.031249969026</v>
      </c>
      <c r="B12773" s="12">
        <v>182.0</v>
      </c>
    </row>
    <row r="12774" ht="15.75" customHeight="1">
      <c r="A12774" s="13">
        <v>42258.04166663569</v>
      </c>
      <c r="B12774" s="12">
        <v>176.0</v>
      </c>
    </row>
    <row r="12775" ht="15.75" customHeight="1">
      <c r="A12775" s="13">
        <v>42258.052083302355</v>
      </c>
      <c r="B12775" s="12">
        <v>172.0</v>
      </c>
    </row>
    <row r="12776" ht="15.75" customHeight="1">
      <c r="A12776" s="13">
        <v>42258.06249996902</v>
      </c>
      <c r="B12776" s="12">
        <v>170.0</v>
      </c>
    </row>
    <row r="12777" ht="15.75" customHeight="1">
      <c r="A12777" s="13">
        <v>42258.07291663568</v>
      </c>
      <c r="B12777" s="12">
        <v>170.0</v>
      </c>
    </row>
    <row r="12778" ht="15.75" customHeight="1">
      <c r="A12778" s="13">
        <v>42258.08333330235</v>
      </c>
      <c r="B12778" s="12">
        <v>183.0</v>
      </c>
    </row>
    <row r="12779" ht="15.75" customHeight="1">
      <c r="A12779" s="13">
        <v>42258.09374996901</v>
      </c>
      <c r="B12779" s="12">
        <v>168.0</v>
      </c>
    </row>
    <row r="12780" ht="15.75" customHeight="1">
      <c r="A12780" s="13">
        <v>42258.104166635676</v>
      </c>
      <c r="B12780" s="12">
        <v>169.0</v>
      </c>
    </row>
    <row r="12781" ht="15.75" customHeight="1">
      <c r="A12781" s="13">
        <v>42258.11458330234</v>
      </c>
      <c r="B12781" s="12">
        <v>171.0</v>
      </c>
    </row>
    <row r="12782" ht="15.75" customHeight="1">
      <c r="A12782" s="13">
        <v>42258.124999969004</v>
      </c>
      <c r="B12782" s="12">
        <v>169.0</v>
      </c>
    </row>
    <row r="12783" ht="15.75" customHeight="1">
      <c r="A12783" s="13">
        <v>42258.13541663567</v>
      </c>
      <c r="B12783" s="12">
        <v>167.0</v>
      </c>
    </row>
    <row r="12784" ht="15.75" customHeight="1">
      <c r="A12784" s="13">
        <v>42258.14583330233</v>
      </c>
      <c r="B12784" s="12">
        <v>179.0</v>
      </c>
    </row>
    <row r="12785" ht="15.75" customHeight="1">
      <c r="A12785" s="13">
        <v>42258.156249969</v>
      </c>
      <c r="B12785" s="12">
        <v>171.0</v>
      </c>
    </row>
    <row r="12786" ht="15.75" customHeight="1">
      <c r="A12786" s="13">
        <v>42258.16666663566</v>
      </c>
      <c r="B12786" s="12">
        <v>158.0</v>
      </c>
    </row>
    <row r="12787" ht="15.75" customHeight="1">
      <c r="A12787" s="13">
        <v>42258.177083302326</v>
      </c>
      <c r="B12787" s="12">
        <v>174.0</v>
      </c>
    </row>
    <row r="12788" ht="15.75" customHeight="1">
      <c r="A12788" s="13">
        <v>42258.18749996899</v>
      </c>
      <c r="B12788" s="12">
        <v>166.0</v>
      </c>
    </row>
    <row r="12789" ht="15.75" customHeight="1">
      <c r="A12789" s="13">
        <v>42258.197916635654</v>
      </c>
      <c r="B12789" s="12">
        <v>160.0</v>
      </c>
    </row>
    <row r="12790" ht="15.75" customHeight="1">
      <c r="A12790" s="13">
        <v>42258.20833330232</v>
      </c>
      <c r="B12790" s="12">
        <v>181.0</v>
      </c>
    </row>
    <row r="12791" ht="15.75" customHeight="1">
      <c r="A12791" s="13">
        <v>42258.21874996898</v>
      </c>
      <c r="B12791" s="12">
        <v>158.0</v>
      </c>
    </row>
    <row r="12792" ht="15.75" customHeight="1">
      <c r="A12792" s="13">
        <v>42258.22916663565</v>
      </c>
      <c r="B12792" s="12">
        <v>170.0</v>
      </c>
    </row>
    <row r="12793" ht="15.75" customHeight="1">
      <c r="A12793" s="13">
        <v>42258.23958330231</v>
      </c>
      <c r="B12793" s="12">
        <v>164.0</v>
      </c>
    </row>
    <row r="12794" ht="15.75" customHeight="1">
      <c r="A12794" s="13">
        <v>42258.249999968975</v>
      </c>
      <c r="B12794" s="12">
        <v>167.0</v>
      </c>
    </row>
    <row r="12795" ht="15.75" customHeight="1">
      <c r="A12795" s="13">
        <v>42258.26041663564</v>
      </c>
      <c r="B12795" s="12">
        <v>175.0</v>
      </c>
    </row>
    <row r="12796" ht="15.75" customHeight="1">
      <c r="A12796" s="13">
        <v>42258.270833302304</v>
      </c>
      <c r="B12796" s="12">
        <v>166.0</v>
      </c>
    </row>
    <row r="12797" ht="15.75" customHeight="1">
      <c r="A12797" s="13">
        <v>42258.28124996897</v>
      </c>
      <c r="B12797" s="12">
        <v>172.0</v>
      </c>
    </row>
    <row r="12798" ht="15.75" customHeight="1">
      <c r="A12798" s="13">
        <v>42258.29166663563</v>
      </c>
      <c r="B12798" s="12">
        <v>173.0</v>
      </c>
    </row>
    <row r="12799" ht="15.75" customHeight="1">
      <c r="A12799" s="13">
        <v>42258.3020833023</v>
      </c>
      <c r="B12799" s="12">
        <v>185.0</v>
      </c>
    </row>
    <row r="12800" ht="15.75" customHeight="1">
      <c r="A12800" s="13">
        <v>42258.31249996896</v>
      </c>
      <c r="B12800" s="12">
        <v>181.0</v>
      </c>
    </row>
    <row r="12801" ht="15.75" customHeight="1">
      <c r="A12801" s="13">
        <v>42258.322916635625</v>
      </c>
      <c r="B12801" s="12">
        <v>182.0</v>
      </c>
    </row>
    <row r="12802" ht="15.75" customHeight="1">
      <c r="A12802" s="13">
        <v>42258.33333330229</v>
      </c>
      <c r="B12802" s="12">
        <v>192.0</v>
      </c>
    </row>
    <row r="12803" ht="15.75" customHeight="1">
      <c r="A12803" s="13">
        <v>42258.34374996895</v>
      </c>
      <c r="B12803" s="12">
        <v>189.0</v>
      </c>
    </row>
    <row r="12804" ht="15.75" customHeight="1">
      <c r="A12804" s="13">
        <v>42258.35416663562</v>
      </c>
      <c r="B12804" s="12">
        <v>197.0</v>
      </c>
    </row>
    <row r="12805" ht="15.75" customHeight="1">
      <c r="A12805" s="13">
        <v>42258.36458330228</v>
      </c>
      <c r="B12805" s="12">
        <v>196.0</v>
      </c>
    </row>
    <row r="12806" ht="15.75" customHeight="1">
      <c r="A12806" s="13">
        <v>42258.374999968946</v>
      </c>
      <c r="B12806" s="12">
        <v>191.0</v>
      </c>
    </row>
    <row r="12807" ht="15.75" customHeight="1">
      <c r="A12807" s="13">
        <v>42258.38541663561</v>
      </c>
      <c r="B12807" s="12">
        <v>196.0</v>
      </c>
    </row>
    <row r="12808" ht="15.75" customHeight="1">
      <c r="A12808" s="13">
        <v>42258.395833302275</v>
      </c>
      <c r="B12808" s="12">
        <v>217.0</v>
      </c>
    </row>
    <row r="12809" ht="15.75" customHeight="1">
      <c r="A12809" s="13">
        <v>42258.40624996894</v>
      </c>
      <c r="B12809" s="12">
        <v>224.0</v>
      </c>
    </row>
    <row r="12810" ht="15.75" customHeight="1">
      <c r="A12810" s="13">
        <v>42258.4166666356</v>
      </c>
      <c r="B12810" s="12">
        <v>225.0</v>
      </c>
    </row>
    <row r="12811" ht="15.75" customHeight="1">
      <c r="A12811" s="13">
        <v>42258.42708330227</v>
      </c>
      <c r="B12811" s="12">
        <v>228.0</v>
      </c>
    </row>
    <row r="12812" ht="15.75" customHeight="1">
      <c r="A12812" s="13">
        <v>42258.43749996893</v>
      </c>
      <c r="B12812" s="12">
        <v>241.0</v>
      </c>
    </row>
    <row r="12813" ht="15.75" customHeight="1">
      <c r="A12813" s="13">
        <v>42258.447916635596</v>
      </c>
      <c r="B12813" s="12">
        <v>257.0</v>
      </c>
    </row>
    <row r="12814" ht="15.75" customHeight="1">
      <c r="A12814" s="13">
        <v>42258.45833330226</v>
      </c>
      <c r="B12814" s="12">
        <v>245.0</v>
      </c>
    </row>
    <row r="12815" ht="15.75" customHeight="1">
      <c r="A12815" s="13">
        <v>42258.468749968924</v>
      </c>
      <c r="B12815" s="12">
        <v>254.0</v>
      </c>
    </row>
    <row r="12816" ht="15.75" customHeight="1">
      <c r="A12816" s="13">
        <v>42258.47916663559</v>
      </c>
      <c r="B12816" s="12">
        <v>254.0</v>
      </c>
    </row>
    <row r="12817" ht="15.75" customHeight="1">
      <c r="A12817" s="13">
        <v>42258.48958330225</v>
      </c>
      <c r="B12817" s="12">
        <v>261.0</v>
      </c>
    </row>
    <row r="12818" ht="15.75" customHeight="1">
      <c r="A12818" s="13">
        <v>42258.49999996892</v>
      </c>
      <c r="B12818" s="12">
        <v>262.0</v>
      </c>
    </row>
    <row r="12819" ht="15.75" customHeight="1">
      <c r="A12819" s="13">
        <v>42258.51041663558</v>
      </c>
      <c r="B12819" s="12">
        <v>255.0</v>
      </c>
    </row>
    <row r="12820" ht="15.75" customHeight="1">
      <c r="A12820" s="13">
        <v>42258.520833302246</v>
      </c>
      <c r="B12820" s="12">
        <v>262.0</v>
      </c>
    </row>
    <row r="12821" ht="15.75" customHeight="1">
      <c r="A12821" s="13">
        <v>42258.53124996891</v>
      </c>
      <c r="B12821" s="12">
        <v>248.0</v>
      </c>
    </row>
    <row r="12822" ht="15.75" customHeight="1">
      <c r="A12822" s="13">
        <v>42258.541666635574</v>
      </c>
      <c r="B12822" s="12">
        <v>275.0</v>
      </c>
    </row>
    <row r="12823" ht="15.75" customHeight="1">
      <c r="A12823" s="13">
        <v>42258.55208330224</v>
      </c>
      <c r="B12823" s="12">
        <v>256.0</v>
      </c>
    </row>
    <row r="12824" ht="15.75" customHeight="1">
      <c r="A12824" s="13">
        <v>42258.5624999689</v>
      </c>
      <c r="B12824" s="12">
        <v>263.0</v>
      </c>
    </row>
    <row r="12825" ht="15.75" customHeight="1">
      <c r="A12825" s="13">
        <v>42258.57291663557</v>
      </c>
      <c r="B12825" s="12">
        <v>263.0</v>
      </c>
    </row>
    <row r="12826" ht="15.75" customHeight="1">
      <c r="A12826" s="13">
        <v>42258.58333330223</v>
      </c>
      <c r="B12826" s="12">
        <v>265.0</v>
      </c>
    </row>
    <row r="12827" ht="15.75" customHeight="1">
      <c r="A12827" s="13">
        <v>42258.593749968895</v>
      </c>
      <c r="B12827" s="12">
        <v>271.0</v>
      </c>
    </row>
    <row r="12828" ht="15.75" customHeight="1">
      <c r="A12828" s="13">
        <v>42258.60416663556</v>
      </c>
      <c r="B12828" s="12">
        <v>276.0</v>
      </c>
    </row>
    <row r="12829" ht="15.75" customHeight="1">
      <c r="A12829" s="13">
        <v>42258.614583302224</v>
      </c>
      <c r="B12829" s="12">
        <v>278.0</v>
      </c>
    </row>
    <row r="12830" ht="15.75" customHeight="1">
      <c r="A12830" s="13">
        <v>42258.62499996889</v>
      </c>
      <c r="B12830" s="12">
        <v>263.0</v>
      </c>
    </row>
    <row r="12831" ht="15.75" customHeight="1">
      <c r="A12831" s="13">
        <v>42258.63541663555</v>
      </c>
      <c r="B12831" s="12">
        <v>275.0</v>
      </c>
    </row>
    <row r="12832" ht="15.75" customHeight="1">
      <c r="A12832" s="13">
        <v>42258.64583330222</v>
      </c>
      <c r="B12832" s="12">
        <v>273.0</v>
      </c>
    </row>
    <row r="12833" ht="15.75" customHeight="1">
      <c r="A12833" s="13">
        <v>42258.65624996888</v>
      </c>
      <c r="B12833" s="12">
        <v>270.0</v>
      </c>
    </row>
    <row r="12834" ht="15.75" customHeight="1">
      <c r="A12834" s="13">
        <v>42258.666666635545</v>
      </c>
      <c r="B12834" s="12">
        <v>278.0</v>
      </c>
    </row>
    <row r="12835" ht="15.75" customHeight="1">
      <c r="A12835" s="13">
        <v>42258.67708330221</v>
      </c>
      <c r="B12835" s="12">
        <v>264.0</v>
      </c>
    </row>
    <row r="12836" ht="15.75" customHeight="1">
      <c r="A12836" s="13">
        <v>42258.68749996887</v>
      </c>
      <c r="B12836" s="12">
        <v>261.0</v>
      </c>
    </row>
    <row r="12837" ht="15.75" customHeight="1">
      <c r="A12837" s="13">
        <v>42258.69791663554</v>
      </c>
      <c r="B12837" s="12">
        <v>255.0</v>
      </c>
    </row>
    <row r="12838" ht="15.75" customHeight="1">
      <c r="A12838" s="13">
        <v>42258.7083333022</v>
      </c>
      <c r="B12838" s="12">
        <v>266.0</v>
      </c>
    </row>
    <row r="12839" ht="15.75" customHeight="1">
      <c r="A12839" s="13">
        <v>42258.718749968866</v>
      </c>
      <c r="B12839" s="12">
        <v>269.0</v>
      </c>
    </row>
    <row r="12840" ht="15.75" customHeight="1">
      <c r="A12840" s="13">
        <v>42258.72916663553</v>
      </c>
      <c r="B12840" s="12">
        <v>262.0</v>
      </c>
    </row>
    <row r="12841" ht="15.75" customHeight="1">
      <c r="A12841" s="13">
        <v>42258.739583302195</v>
      </c>
      <c r="B12841" s="12">
        <v>263.0</v>
      </c>
    </row>
    <row r="12842" ht="15.75" customHeight="1">
      <c r="A12842" s="13">
        <v>42258.74999996886</v>
      </c>
      <c r="B12842" s="12">
        <v>261.0</v>
      </c>
    </row>
    <row r="12843" ht="15.75" customHeight="1">
      <c r="A12843" s="13">
        <v>42258.76041663552</v>
      </c>
      <c r="B12843" s="12">
        <v>267.0</v>
      </c>
    </row>
    <row r="12844" ht="15.75" customHeight="1">
      <c r="A12844" s="13">
        <v>42258.77083330219</v>
      </c>
      <c r="B12844" s="12">
        <v>249.0</v>
      </c>
    </row>
    <row r="12845" ht="15.75" customHeight="1">
      <c r="A12845" s="13">
        <v>42258.78124996885</v>
      </c>
      <c r="B12845" s="12">
        <v>250.0</v>
      </c>
    </row>
    <row r="12846" ht="15.75" customHeight="1">
      <c r="A12846" s="13">
        <v>42258.791666635516</v>
      </c>
      <c r="B12846" s="12">
        <v>242.0</v>
      </c>
    </row>
    <row r="12847" ht="15.75" customHeight="1">
      <c r="A12847" s="13">
        <v>42258.80208330218</v>
      </c>
      <c r="B12847" s="12">
        <v>259.0</v>
      </c>
    </row>
    <row r="12848" ht="15.75" customHeight="1">
      <c r="A12848" s="13">
        <v>42258.812499968844</v>
      </c>
      <c r="B12848" s="12">
        <v>226.0</v>
      </c>
    </row>
    <row r="12849" ht="15.75" customHeight="1">
      <c r="A12849" s="13">
        <v>42258.82291663551</v>
      </c>
      <c r="B12849" s="12">
        <v>233.0</v>
      </c>
    </row>
    <row r="12850" ht="15.75" customHeight="1">
      <c r="A12850" s="13">
        <v>42258.83333330217</v>
      </c>
      <c r="B12850" s="12">
        <v>228.0</v>
      </c>
    </row>
    <row r="12851" ht="15.75" customHeight="1">
      <c r="A12851" s="13">
        <v>42258.84374996884</v>
      </c>
      <c r="B12851" s="12">
        <v>219.0</v>
      </c>
    </row>
    <row r="12852" ht="15.75" customHeight="1">
      <c r="A12852" s="13">
        <v>42258.8541666355</v>
      </c>
      <c r="B12852" s="12">
        <v>226.0</v>
      </c>
    </row>
    <row r="12853" ht="15.75" customHeight="1">
      <c r="A12853" s="13">
        <v>42258.864583302166</v>
      </c>
      <c r="B12853" s="12">
        <v>219.0</v>
      </c>
    </row>
    <row r="12854" ht="15.75" customHeight="1">
      <c r="A12854" s="13">
        <v>42258.87499996883</v>
      </c>
      <c r="B12854" s="12">
        <v>211.0</v>
      </c>
    </row>
    <row r="12855" ht="15.75" customHeight="1">
      <c r="A12855" s="13">
        <v>42258.885416635494</v>
      </c>
      <c r="B12855" s="12">
        <v>202.0</v>
      </c>
    </row>
    <row r="12856" ht="15.75" customHeight="1">
      <c r="A12856" s="13">
        <v>42258.89583330216</v>
      </c>
      <c r="B12856" s="12">
        <v>205.0</v>
      </c>
    </row>
    <row r="12857" ht="15.75" customHeight="1">
      <c r="A12857" s="13">
        <v>42258.90624996882</v>
      </c>
      <c r="B12857" s="12">
        <v>192.0</v>
      </c>
    </row>
    <row r="12858" ht="15.75" customHeight="1">
      <c r="A12858" s="13">
        <v>42258.91666663549</v>
      </c>
      <c r="B12858" s="12">
        <v>187.0</v>
      </c>
    </row>
    <row r="12859" ht="15.75" customHeight="1">
      <c r="A12859" s="13">
        <v>42258.92708330215</v>
      </c>
      <c r="B12859" s="12">
        <v>188.0</v>
      </c>
    </row>
    <row r="12860" ht="15.75" customHeight="1">
      <c r="A12860" s="13">
        <v>42258.937499968815</v>
      </c>
      <c r="B12860" s="12">
        <v>191.0</v>
      </c>
    </row>
    <row r="12861" ht="15.75" customHeight="1">
      <c r="A12861" s="13">
        <v>42258.94791663548</v>
      </c>
      <c r="B12861" s="12">
        <v>197.0</v>
      </c>
    </row>
    <row r="12862" ht="15.75" customHeight="1">
      <c r="A12862" s="13">
        <v>42258.958333302144</v>
      </c>
      <c r="B12862" s="12">
        <v>188.0</v>
      </c>
    </row>
    <row r="12863" ht="15.75" customHeight="1">
      <c r="A12863" s="13">
        <v>42258.96874996881</v>
      </c>
      <c r="B12863" s="12">
        <v>188.0</v>
      </c>
    </row>
    <row r="12864" ht="15.75" customHeight="1">
      <c r="A12864" s="13">
        <v>42258.97916663547</v>
      </c>
      <c r="B12864" s="12">
        <v>197.0</v>
      </c>
    </row>
    <row r="12865" ht="15.75" customHeight="1">
      <c r="A12865" s="13">
        <v>42258.98958330214</v>
      </c>
      <c r="B12865" s="12">
        <v>203.0</v>
      </c>
    </row>
    <row r="12866" ht="15.75" customHeight="1">
      <c r="A12866" s="13">
        <v>42258.9999999688</v>
      </c>
      <c r="B12866" s="12">
        <v>185.0</v>
      </c>
    </row>
    <row r="12867" ht="15.75" customHeight="1">
      <c r="A12867" s="13">
        <v>42259.010416635465</v>
      </c>
      <c r="B12867" s="12">
        <v>183.0</v>
      </c>
    </row>
    <row r="12868" ht="15.75" customHeight="1">
      <c r="A12868" s="13">
        <v>42259.02083330213</v>
      </c>
      <c r="B12868" s="12">
        <v>183.0</v>
      </c>
    </row>
    <row r="12869" ht="15.75" customHeight="1">
      <c r="A12869" s="13">
        <v>42259.03124996879</v>
      </c>
      <c r="B12869" s="12">
        <v>189.0</v>
      </c>
    </row>
    <row r="12870" ht="15.75" customHeight="1">
      <c r="A12870" s="13">
        <v>42259.04166663546</v>
      </c>
      <c r="B12870" s="12">
        <v>186.0</v>
      </c>
    </row>
    <row r="12871" ht="15.75" customHeight="1">
      <c r="A12871" s="13">
        <v>42259.05208330212</v>
      </c>
      <c r="B12871" s="12">
        <v>178.0</v>
      </c>
    </row>
    <row r="12872" ht="15.75" customHeight="1">
      <c r="A12872" s="13">
        <v>42259.062499968786</v>
      </c>
      <c r="B12872" s="12">
        <v>180.0</v>
      </c>
    </row>
    <row r="12873" ht="15.75" customHeight="1">
      <c r="A12873" s="13">
        <v>42259.07291663545</v>
      </c>
      <c r="B12873" s="12">
        <v>189.0</v>
      </c>
    </row>
    <row r="12874" ht="15.75" customHeight="1">
      <c r="A12874" s="13">
        <v>42259.083333302115</v>
      </c>
      <c r="B12874" s="12">
        <v>178.0</v>
      </c>
    </row>
    <row r="12875" ht="15.75" customHeight="1">
      <c r="A12875" s="13">
        <v>42259.09374996878</v>
      </c>
      <c r="B12875" s="12">
        <v>175.0</v>
      </c>
    </row>
    <row r="12876" ht="15.75" customHeight="1">
      <c r="A12876" s="13">
        <v>42259.10416663544</v>
      </c>
      <c r="B12876" s="12">
        <v>171.0</v>
      </c>
    </row>
    <row r="12877" ht="15.75" customHeight="1">
      <c r="A12877" s="13">
        <v>42259.11458330211</v>
      </c>
      <c r="B12877" s="12">
        <v>175.0</v>
      </c>
    </row>
    <row r="12878" ht="15.75" customHeight="1">
      <c r="A12878" s="13">
        <v>42259.12499996877</v>
      </c>
      <c r="B12878" s="12">
        <v>191.0</v>
      </c>
    </row>
    <row r="12879" ht="15.75" customHeight="1">
      <c r="A12879" s="13">
        <v>42259.135416635436</v>
      </c>
      <c r="B12879" s="12">
        <v>168.0</v>
      </c>
    </row>
    <row r="12880" ht="15.75" customHeight="1">
      <c r="A12880" s="13">
        <v>42259.1458333021</v>
      </c>
      <c r="B12880" s="12">
        <v>168.0</v>
      </c>
    </row>
    <row r="12881" ht="15.75" customHeight="1">
      <c r="A12881" s="13">
        <v>42259.156249968764</v>
      </c>
      <c r="B12881" s="12">
        <v>169.0</v>
      </c>
    </row>
    <row r="12882" ht="15.75" customHeight="1">
      <c r="A12882" s="13">
        <v>42259.16666663543</v>
      </c>
      <c r="B12882" s="12">
        <v>186.0</v>
      </c>
    </row>
    <row r="12883" ht="15.75" customHeight="1">
      <c r="A12883" s="13">
        <v>42259.17708330209</v>
      </c>
      <c r="B12883" s="12">
        <v>172.0</v>
      </c>
    </row>
    <row r="12884" ht="15.75" customHeight="1">
      <c r="A12884" s="13">
        <v>42259.18749996876</v>
      </c>
      <c r="B12884" s="12">
        <v>165.0</v>
      </c>
    </row>
    <row r="12885" ht="15.75" customHeight="1">
      <c r="A12885" s="13">
        <v>42259.19791663542</v>
      </c>
      <c r="B12885" s="12">
        <v>172.0</v>
      </c>
    </row>
    <row r="12886" ht="15.75" customHeight="1">
      <c r="A12886" s="13">
        <v>42259.208333302086</v>
      </c>
      <c r="B12886" s="12">
        <v>169.0</v>
      </c>
    </row>
    <row r="12887" ht="15.75" customHeight="1">
      <c r="A12887" s="13">
        <v>42259.21874996875</v>
      </c>
      <c r="B12887" s="12">
        <v>184.0</v>
      </c>
    </row>
    <row r="12888" ht="15.75" customHeight="1">
      <c r="A12888" s="13">
        <v>42259.229166635414</v>
      </c>
      <c r="B12888" s="12">
        <v>165.0</v>
      </c>
    </row>
    <row r="12889" ht="15.75" customHeight="1">
      <c r="A12889" s="13">
        <v>42259.23958330208</v>
      </c>
      <c r="B12889" s="12">
        <v>169.0</v>
      </c>
    </row>
    <row r="12890" ht="15.75" customHeight="1">
      <c r="A12890" s="13">
        <v>42259.24999996874</v>
      </c>
      <c r="B12890" s="12">
        <v>168.0</v>
      </c>
    </row>
    <row r="12891" ht="15.75" customHeight="1">
      <c r="A12891" s="13">
        <v>42259.26041663541</v>
      </c>
      <c r="B12891" s="12">
        <v>188.0</v>
      </c>
    </row>
    <row r="12892" ht="15.75" customHeight="1">
      <c r="A12892" s="13">
        <v>42259.27083330207</v>
      </c>
      <c r="B12892" s="12">
        <v>175.0</v>
      </c>
    </row>
    <row r="12893" ht="15.75" customHeight="1">
      <c r="A12893" s="13">
        <v>42259.281249968735</v>
      </c>
      <c r="B12893" s="12">
        <v>171.0</v>
      </c>
    </row>
    <row r="12894" ht="15.75" customHeight="1">
      <c r="A12894" s="13">
        <v>42259.2916666354</v>
      </c>
      <c r="B12894" s="12">
        <v>177.0</v>
      </c>
    </row>
    <row r="12895" ht="15.75" customHeight="1">
      <c r="A12895" s="13">
        <v>42259.302083302064</v>
      </c>
      <c r="B12895" s="12">
        <v>171.0</v>
      </c>
    </row>
    <row r="12896" ht="15.75" customHeight="1">
      <c r="A12896" s="13">
        <v>42259.31249996873</v>
      </c>
      <c r="B12896" s="12">
        <v>185.0</v>
      </c>
    </row>
    <row r="12897" ht="15.75" customHeight="1">
      <c r="A12897" s="13">
        <v>42259.32291663539</v>
      </c>
      <c r="B12897" s="12">
        <v>169.0</v>
      </c>
    </row>
    <row r="12898" ht="15.75" customHeight="1">
      <c r="A12898" s="13">
        <v>42259.33333330206</v>
      </c>
      <c r="B12898" s="12">
        <v>168.0</v>
      </c>
    </row>
    <row r="12899" ht="15.75" customHeight="1">
      <c r="A12899" s="13">
        <v>42259.34374996872</v>
      </c>
      <c r="B12899" s="12">
        <v>165.0</v>
      </c>
    </row>
    <row r="12900" ht="15.75" customHeight="1">
      <c r="A12900" s="13">
        <v>42259.354166635385</v>
      </c>
      <c r="B12900" s="12">
        <v>186.0</v>
      </c>
    </row>
    <row r="12901" ht="15.75" customHeight="1">
      <c r="A12901" s="13">
        <v>42259.36458330205</v>
      </c>
      <c r="B12901" s="12">
        <v>177.0</v>
      </c>
    </row>
    <row r="12902" ht="15.75" customHeight="1">
      <c r="A12902" s="13">
        <v>42259.37499996871</v>
      </c>
      <c r="B12902" s="12">
        <v>169.0</v>
      </c>
    </row>
    <row r="12903" ht="15.75" customHeight="1">
      <c r="A12903" s="13">
        <v>42259.38541663538</v>
      </c>
      <c r="B12903" s="12">
        <v>175.0</v>
      </c>
    </row>
    <row r="12904" ht="15.75" customHeight="1">
      <c r="A12904" s="13">
        <v>42259.39583330204</v>
      </c>
      <c r="B12904" s="12">
        <v>174.0</v>
      </c>
    </row>
    <row r="12905" ht="15.75" customHeight="1">
      <c r="A12905" s="13">
        <v>42259.406249968706</v>
      </c>
      <c r="B12905" s="12">
        <v>191.0</v>
      </c>
    </row>
    <row r="12906" ht="15.75" customHeight="1">
      <c r="A12906" s="13">
        <v>42259.41666663537</v>
      </c>
      <c r="B12906" s="12">
        <v>182.0</v>
      </c>
    </row>
    <row r="12907" ht="15.75" customHeight="1">
      <c r="A12907" s="13">
        <v>42259.427083302035</v>
      </c>
      <c r="B12907" s="12">
        <v>174.0</v>
      </c>
    </row>
    <row r="12908" ht="15.75" customHeight="1">
      <c r="A12908" s="13">
        <v>42259.4374999687</v>
      </c>
      <c r="B12908" s="12">
        <v>175.0</v>
      </c>
    </row>
    <row r="12909" ht="15.75" customHeight="1">
      <c r="A12909" s="13">
        <v>42259.44791663536</v>
      </c>
      <c r="B12909" s="12">
        <v>181.0</v>
      </c>
    </row>
    <row r="12910" ht="15.75" customHeight="1">
      <c r="A12910" s="13">
        <v>42259.45833330203</v>
      </c>
      <c r="B12910" s="12">
        <v>196.0</v>
      </c>
    </row>
    <row r="12911" ht="15.75" customHeight="1">
      <c r="A12911" s="13">
        <v>42259.46874996869</v>
      </c>
      <c r="B12911" s="12">
        <v>176.0</v>
      </c>
    </row>
    <row r="12912" ht="15.75" customHeight="1">
      <c r="A12912" s="13">
        <v>42259.479166635356</v>
      </c>
      <c r="B12912" s="12">
        <v>178.0</v>
      </c>
    </row>
    <row r="12913" ht="15.75" customHeight="1">
      <c r="A12913" s="13">
        <v>42259.48958330202</v>
      </c>
      <c r="B12913" s="12">
        <v>181.0</v>
      </c>
    </row>
    <row r="12914" ht="15.75" customHeight="1">
      <c r="A12914" s="13">
        <v>42259.499999968684</v>
      </c>
      <c r="B12914" s="12">
        <v>176.0</v>
      </c>
    </row>
    <row r="12915" ht="15.75" customHeight="1">
      <c r="A12915" s="13">
        <v>42259.51041663535</v>
      </c>
      <c r="B12915" s="12">
        <v>192.0</v>
      </c>
    </row>
    <row r="12916" ht="15.75" customHeight="1">
      <c r="A12916" s="13">
        <v>42259.52083330201</v>
      </c>
      <c r="B12916" s="12">
        <v>186.0</v>
      </c>
    </row>
    <row r="12917" ht="15.75" customHeight="1">
      <c r="A12917" s="13">
        <v>42259.53124996868</v>
      </c>
      <c r="B12917" s="12">
        <v>183.0</v>
      </c>
    </row>
    <row r="12918" ht="15.75" customHeight="1">
      <c r="A12918" s="13">
        <v>42259.54166663534</v>
      </c>
      <c r="B12918" s="12">
        <v>181.0</v>
      </c>
    </row>
    <row r="12919" ht="15.75" customHeight="1">
      <c r="A12919" s="13">
        <v>42259.552083302005</v>
      </c>
      <c r="B12919" s="12">
        <v>189.0</v>
      </c>
    </row>
    <row r="12920" ht="15.75" customHeight="1">
      <c r="A12920" s="13">
        <v>42259.56249996867</v>
      </c>
      <c r="B12920" s="12">
        <v>197.0</v>
      </c>
    </row>
    <row r="12921" ht="15.75" customHeight="1">
      <c r="A12921" s="13">
        <v>42259.572916635334</v>
      </c>
      <c r="B12921" s="12">
        <v>175.0</v>
      </c>
    </row>
    <row r="12922" ht="15.75" customHeight="1">
      <c r="A12922" s="13">
        <v>42259.583333302</v>
      </c>
      <c r="B12922" s="12">
        <v>174.0</v>
      </c>
    </row>
    <row r="12923" ht="15.75" customHeight="1">
      <c r="A12923" s="13">
        <v>42259.59374996866</v>
      </c>
      <c r="B12923" s="12">
        <v>185.0</v>
      </c>
    </row>
    <row r="12924" ht="15.75" customHeight="1">
      <c r="A12924" s="13">
        <v>42259.60416663533</v>
      </c>
      <c r="B12924" s="12">
        <v>197.0</v>
      </c>
    </row>
    <row r="12925" ht="15.75" customHeight="1">
      <c r="A12925" s="13">
        <v>42259.61458330199</v>
      </c>
      <c r="B12925" s="12">
        <v>187.0</v>
      </c>
    </row>
    <row r="12926" ht="15.75" customHeight="1">
      <c r="A12926" s="13">
        <v>42259.624999968655</v>
      </c>
      <c r="B12926" s="12">
        <v>182.0</v>
      </c>
    </row>
    <row r="12927" ht="15.75" customHeight="1">
      <c r="A12927" s="13">
        <v>42259.63541663532</v>
      </c>
      <c r="B12927" s="12">
        <v>190.0</v>
      </c>
    </row>
    <row r="12928" ht="15.75" customHeight="1">
      <c r="A12928" s="13">
        <v>42259.645833301984</v>
      </c>
      <c r="B12928" s="12">
        <v>189.0</v>
      </c>
    </row>
    <row r="12929" ht="15.75" customHeight="1">
      <c r="A12929" s="13">
        <v>42259.65624996865</v>
      </c>
      <c r="B12929" s="12">
        <v>193.0</v>
      </c>
    </row>
    <row r="12930" ht="15.75" customHeight="1">
      <c r="A12930" s="13">
        <v>42259.66666663531</v>
      </c>
      <c r="B12930" s="12">
        <v>199.0</v>
      </c>
    </row>
    <row r="12931" ht="15.75" customHeight="1">
      <c r="A12931" s="13">
        <v>42259.67708330198</v>
      </c>
      <c r="B12931" s="12">
        <v>184.0</v>
      </c>
    </row>
    <row r="12932" ht="15.75" customHeight="1">
      <c r="A12932" s="13">
        <v>42259.68749996864</v>
      </c>
      <c r="B12932" s="12">
        <v>186.0</v>
      </c>
    </row>
    <row r="12933" ht="15.75" customHeight="1">
      <c r="A12933" s="13">
        <v>42259.697916635305</v>
      </c>
      <c r="B12933" s="12">
        <v>196.0</v>
      </c>
    </row>
    <row r="12934" ht="15.75" customHeight="1">
      <c r="A12934" s="13">
        <v>42259.70833330197</v>
      </c>
      <c r="B12934" s="12">
        <v>200.0</v>
      </c>
    </row>
    <row r="12935" ht="15.75" customHeight="1">
      <c r="A12935" s="13">
        <v>42259.71874996863</v>
      </c>
      <c r="B12935" s="12">
        <v>180.0</v>
      </c>
    </row>
    <row r="12936" ht="15.75" customHeight="1">
      <c r="A12936" s="13">
        <v>42259.7291666353</v>
      </c>
      <c r="B12936" s="12">
        <v>187.0</v>
      </c>
    </row>
    <row r="12937" ht="15.75" customHeight="1">
      <c r="A12937" s="13">
        <v>42259.73958330196</v>
      </c>
      <c r="B12937" s="12">
        <v>180.0</v>
      </c>
    </row>
    <row r="12938" ht="15.75" customHeight="1">
      <c r="A12938" s="13">
        <v>42259.749999968626</v>
      </c>
      <c r="B12938" s="12">
        <v>199.0</v>
      </c>
    </row>
    <row r="12939" ht="15.75" customHeight="1">
      <c r="A12939" s="13">
        <v>42259.76041663529</v>
      </c>
      <c r="B12939" s="12">
        <v>200.0</v>
      </c>
    </row>
    <row r="12940" ht="15.75" customHeight="1">
      <c r="A12940" s="13">
        <v>42259.770833301955</v>
      </c>
      <c r="B12940" s="12">
        <v>185.0</v>
      </c>
    </row>
    <row r="12941" ht="15.75" customHeight="1">
      <c r="A12941" s="13">
        <v>42259.78124996862</v>
      </c>
      <c r="B12941" s="12">
        <v>185.0</v>
      </c>
    </row>
    <row r="12942" ht="15.75" customHeight="1">
      <c r="A12942" s="13">
        <v>42259.79166663528</v>
      </c>
      <c r="B12942" s="12">
        <v>179.0</v>
      </c>
    </row>
    <row r="12943" ht="15.75" customHeight="1">
      <c r="A12943" s="13">
        <v>42259.80208330195</v>
      </c>
      <c r="B12943" s="12">
        <v>192.0</v>
      </c>
    </row>
    <row r="12944" ht="15.75" customHeight="1">
      <c r="A12944" s="13">
        <v>42259.81249996861</v>
      </c>
      <c r="B12944" s="12">
        <v>195.0</v>
      </c>
    </row>
    <row r="12945" ht="15.75" customHeight="1">
      <c r="A12945" s="13">
        <v>42259.822916635276</v>
      </c>
      <c r="B12945" s="12">
        <v>177.0</v>
      </c>
    </row>
    <row r="12946" ht="15.75" customHeight="1">
      <c r="A12946" s="13">
        <v>42259.83333330194</v>
      </c>
      <c r="B12946" s="12">
        <v>176.0</v>
      </c>
    </row>
    <row r="12947" ht="15.75" customHeight="1">
      <c r="A12947" s="13">
        <v>42259.843749968604</v>
      </c>
      <c r="B12947" s="12">
        <v>195.0</v>
      </c>
    </row>
    <row r="12948" ht="15.75" customHeight="1">
      <c r="A12948" s="13">
        <v>42259.85416663527</v>
      </c>
      <c r="B12948" s="12">
        <v>181.0</v>
      </c>
    </row>
    <row r="12949" ht="15.75" customHeight="1">
      <c r="A12949" s="13">
        <v>42259.86458330193</v>
      </c>
      <c r="B12949" s="12">
        <v>177.0</v>
      </c>
    </row>
    <row r="12950" ht="15.75" customHeight="1">
      <c r="A12950" s="13">
        <v>42259.8749999686</v>
      </c>
      <c r="B12950" s="12">
        <v>179.0</v>
      </c>
    </row>
    <row r="12951" ht="15.75" customHeight="1">
      <c r="A12951" s="13">
        <v>42259.88541663526</v>
      </c>
      <c r="B12951" s="12">
        <v>191.0</v>
      </c>
    </row>
    <row r="12952" ht="15.75" customHeight="1">
      <c r="A12952" s="13">
        <v>42259.895833301925</v>
      </c>
      <c r="B12952" s="12">
        <v>171.0</v>
      </c>
    </row>
    <row r="12953" ht="15.75" customHeight="1">
      <c r="A12953" s="13">
        <v>42259.90624996859</v>
      </c>
      <c r="B12953" s="12">
        <v>173.0</v>
      </c>
    </row>
    <row r="12954" ht="15.75" customHeight="1">
      <c r="A12954" s="13">
        <v>42259.916666635254</v>
      </c>
      <c r="B12954" s="12">
        <v>174.0</v>
      </c>
    </row>
    <row r="12955" ht="15.75" customHeight="1">
      <c r="A12955" s="13">
        <v>42259.92708330192</v>
      </c>
      <c r="B12955" s="12">
        <v>183.0</v>
      </c>
    </row>
    <row r="12956" ht="15.75" customHeight="1">
      <c r="A12956" s="13">
        <v>42259.93749996858</v>
      </c>
      <c r="B12956" s="12">
        <v>172.0</v>
      </c>
    </row>
    <row r="12957" ht="15.75" customHeight="1">
      <c r="A12957" s="13">
        <v>42259.94791663525</v>
      </c>
      <c r="B12957" s="12">
        <v>176.0</v>
      </c>
    </row>
    <row r="12958" ht="15.75" customHeight="1">
      <c r="A12958" s="13">
        <v>42259.95833330191</v>
      </c>
      <c r="B12958" s="12">
        <v>171.0</v>
      </c>
    </row>
    <row r="12959" ht="15.75" customHeight="1">
      <c r="A12959" s="13">
        <v>42259.968749968575</v>
      </c>
      <c r="B12959" s="12">
        <v>182.0</v>
      </c>
    </row>
    <row r="12960" ht="15.75" customHeight="1">
      <c r="A12960" s="13">
        <v>42259.97916663524</v>
      </c>
      <c r="B12960" s="12">
        <v>174.0</v>
      </c>
    </row>
    <row r="12961" ht="15.75" customHeight="1">
      <c r="A12961" s="13">
        <v>42259.9895833019</v>
      </c>
      <c r="B12961" s="12">
        <v>173.0</v>
      </c>
    </row>
    <row r="12962" ht="15.75" customHeight="1">
      <c r="A12962" s="13">
        <v>42259.99999996857</v>
      </c>
      <c r="B12962" s="12">
        <v>171.0</v>
      </c>
    </row>
    <row r="12963" ht="15.75" customHeight="1">
      <c r="A12963" s="13">
        <v>42260.01041663523</v>
      </c>
      <c r="B12963" s="12">
        <v>176.0</v>
      </c>
    </row>
    <row r="12964" ht="15.75" customHeight="1">
      <c r="A12964" s="13">
        <v>42260.020833301896</v>
      </c>
      <c r="B12964" s="12">
        <v>188.0</v>
      </c>
    </row>
    <row r="12965" ht="15.75" customHeight="1">
      <c r="A12965" s="13">
        <v>42260.03124996856</v>
      </c>
      <c r="B12965" s="12">
        <v>175.0</v>
      </c>
    </row>
    <row r="12966" ht="15.75" customHeight="1">
      <c r="A12966" s="13">
        <v>42260.041666635225</v>
      </c>
      <c r="B12966" s="12">
        <v>172.0</v>
      </c>
    </row>
    <row r="12967" ht="15.75" customHeight="1">
      <c r="A12967" s="13">
        <v>42260.05208330189</v>
      </c>
      <c r="B12967" s="12">
        <v>165.0</v>
      </c>
    </row>
    <row r="12968" ht="15.75" customHeight="1">
      <c r="A12968" s="13">
        <v>42260.06249996855</v>
      </c>
      <c r="B12968" s="12">
        <v>172.0</v>
      </c>
    </row>
    <row r="12969" ht="15.75" customHeight="1">
      <c r="A12969" s="13">
        <v>42260.07291663522</v>
      </c>
      <c r="B12969" s="12">
        <v>183.0</v>
      </c>
    </row>
    <row r="12970" ht="15.75" customHeight="1">
      <c r="A12970" s="13">
        <v>42260.08333330188</v>
      </c>
      <c r="B12970" s="12">
        <v>169.0</v>
      </c>
    </row>
    <row r="12971" ht="15.75" customHeight="1">
      <c r="A12971" s="13">
        <v>42260.093749968546</v>
      </c>
      <c r="B12971" s="12">
        <v>169.0</v>
      </c>
    </row>
    <row r="12972" ht="15.75" customHeight="1">
      <c r="A12972" s="13">
        <v>42260.10416663521</v>
      </c>
      <c r="B12972" s="12">
        <v>168.0</v>
      </c>
    </row>
    <row r="12973" ht="15.75" customHeight="1">
      <c r="A12973" s="13">
        <v>42260.114583301875</v>
      </c>
      <c r="B12973" s="12">
        <v>174.0</v>
      </c>
    </row>
    <row r="12974" ht="15.75" customHeight="1">
      <c r="A12974" s="13">
        <v>42260.12499996854</v>
      </c>
      <c r="B12974" s="12">
        <v>183.0</v>
      </c>
    </row>
    <row r="12975" ht="15.75" customHeight="1">
      <c r="A12975" s="13">
        <v>42260.1354166352</v>
      </c>
      <c r="B12975" s="12">
        <v>173.0</v>
      </c>
    </row>
    <row r="12976" ht="15.75" customHeight="1">
      <c r="A12976" s="13">
        <v>42260.14583330187</v>
      </c>
      <c r="B12976" s="12">
        <v>169.0</v>
      </c>
    </row>
    <row r="12977" ht="15.75" customHeight="1">
      <c r="A12977" s="13">
        <v>42260.15624996853</v>
      </c>
      <c r="B12977" s="12">
        <v>165.0</v>
      </c>
    </row>
    <row r="12978" ht="15.75" customHeight="1">
      <c r="A12978" s="13">
        <v>42260.166666635196</v>
      </c>
      <c r="B12978" s="12">
        <v>167.0</v>
      </c>
    </row>
    <row r="12979" ht="15.75" customHeight="1">
      <c r="A12979" s="13">
        <v>42260.17708330186</v>
      </c>
      <c r="B12979" s="12">
        <v>185.0</v>
      </c>
    </row>
    <row r="12980" ht="15.75" customHeight="1">
      <c r="A12980" s="13">
        <v>42260.187499968524</v>
      </c>
      <c r="B12980" s="12">
        <v>168.0</v>
      </c>
    </row>
    <row r="12981" ht="15.75" customHeight="1">
      <c r="A12981" s="13">
        <v>42260.19791663519</v>
      </c>
      <c r="B12981" s="12">
        <v>168.0</v>
      </c>
    </row>
    <row r="12982" ht="15.75" customHeight="1">
      <c r="A12982" s="13">
        <v>42260.20833330185</v>
      </c>
      <c r="B12982" s="12">
        <v>177.0</v>
      </c>
    </row>
    <row r="12983" ht="15.75" customHeight="1">
      <c r="A12983" s="13">
        <v>42260.21874996852</v>
      </c>
      <c r="B12983" s="12">
        <v>175.0</v>
      </c>
    </row>
    <row r="12984" ht="15.75" customHeight="1">
      <c r="A12984" s="13">
        <v>42260.22916663518</v>
      </c>
      <c r="B12984" s="12">
        <v>163.0</v>
      </c>
    </row>
    <row r="12985" ht="15.75" customHeight="1">
      <c r="A12985" s="13">
        <v>42260.239583301845</v>
      </c>
      <c r="B12985" s="12">
        <v>169.0</v>
      </c>
    </row>
    <row r="12986" ht="15.75" customHeight="1">
      <c r="A12986" s="13">
        <v>42260.24999996851</v>
      </c>
      <c r="B12986" s="12">
        <v>161.0</v>
      </c>
    </row>
    <row r="12987" ht="15.75" customHeight="1">
      <c r="A12987" s="13">
        <v>42260.260416635174</v>
      </c>
      <c r="B12987" s="12">
        <v>171.0</v>
      </c>
    </row>
    <row r="12988" ht="15.75" customHeight="1">
      <c r="A12988" s="13">
        <v>42260.27083330184</v>
      </c>
      <c r="B12988" s="12">
        <v>184.0</v>
      </c>
    </row>
    <row r="12989" ht="15.75" customHeight="1">
      <c r="A12989" s="13">
        <v>42260.2812499685</v>
      </c>
      <c r="B12989" s="12">
        <v>174.0</v>
      </c>
    </row>
    <row r="12990" ht="15.75" customHeight="1">
      <c r="A12990" s="13">
        <v>42260.29166663517</v>
      </c>
      <c r="B12990" s="12">
        <v>172.0</v>
      </c>
    </row>
    <row r="12991" ht="15.75" customHeight="1">
      <c r="A12991" s="13">
        <v>42260.30208330183</v>
      </c>
      <c r="B12991" s="12">
        <v>179.0</v>
      </c>
    </row>
    <row r="12992" ht="15.75" customHeight="1">
      <c r="A12992" s="13">
        <v>42260.312499968495</v>
      </c>
      <c r="B12992" s="12">
        <v>189.0</v>
      </c>
    </row>
    <row r="12993" ht="15.75" customHeight="1">
      <c r="A12993" s="13">
        <v>42260.32291663516</v>
      </c>
      <c r="B12993" s="12">
        <v>183.0</v>
      </c>
    </row>
    <row r="12994" ht="15.75" customHeight="1">
      <c r="A12994" s="13">
        <v>42260.33333330182</v>
      </c>
      <c r="B12994" s="12">
        <v>183.0</v>
      </c>
    </row>
    <row r="12995" ht="15.75" customHeight="1">
      <c r="A12995" s="13">
        <v>42260.34374996849</v>
      </c>
      <c r="B12995" s="12">
        <v>176.0</v>
      </c>
    </row>
    <row r="12996" ht="15.75" customHeight="1">
      <c r="A12996" s="13">
        <v>42260.35416663515</v>
      </c>
      <c r="B12996" s="12">
        <v>175.0</v>
      </c>
    </row>
    <row r="12997" ht="15.75" customHeight="1">
      <c r="A12997" s="13">
        <v>42260.364583301816</v>
      </c>
      <c r="B12997" s="12">
        <v>175.0</v>
      </c>
    </row>
    <row r="12998" ht="15.75" customHeight="1">
      <c r="A12998" s="13">
        <v>42260.37499996848</v>
      </c>
      <c r="B12998" s="12">
        <v>195.0</v>
      </c>
    </row>
    <row r="12999" ht="15.75" customHeight="1">
      <c r="A12999" s="13">
        <v>42260.385416635145</v>
      </c>
      <c r="B12999" s="12">
        <v>184.0</v>
      </c>
    </row>
    <row r="13000" ht="15.75" customHeight="1">
      <c r="A13000" s="13">
        <v>42260.39583330181</v>
      </c>
      <c r="B13000" s="12">
        <v>178.0</v>
      </c>
    </row>
    <row r="13001" ht="15.75" customHeight="1">
      <c r="A13001" s="13">
        <v>42260.40624996847</v>
      </c>
      <c r="B13001" s="12">
        <v>180.0</v>
      </c>
    </row>
    <row r="13002" ht="15.75" customHeight="1">
      <c r="A13002" s="13">
        <v>42260.41666663514</v>
      </c>
      <c r="B13002" s="12">
        <v>183.0</v>
      </c>
    </row>
    <row r="13003" ht="15.75" customHeight="1">
      <c r="A13003" s="13">
        <v>42260.4270833018</v>
      </c>
      <c r="B13003" s="12">
        <v>175.0</v>
      </c>
    </row>
    <row r="13004" ht="15.75" customHeight="1">
      <c r="A13004" s="13">
        <v>42260.437499968466</v>
      </c>
      <c r="B13004" s="12">
        <v>170.0</v>
      </c>
    </row>
    <row r="13005" ht="15.75" customHeight="1">
      <c r="A13005" s="13">
        <v>42260.44791663513</v>
      </c>
      <c r="B13005" s="12">
        <v>181.0</v>
      </c>
    </row>
    <row r="13006" ht="15.75" customHeight="1">
      <c r="A13006" s="13">
        <v>42260.458333301794</v>
      </c>
      <c r="B13006" s="12">
        <v>184.0</v>
      </c>
    </row>
    <row r="13007" ht="15.75" customHeight="1">
      <c r="A13007" s="13">
        <v>42260.46874996846</v>
      </c>
      <c r="B13007" s="12">
        <v>179.0</v>
      </c>
    </row>
    <row r="13008" ht="15.75" customHeight="1">
      <c r="A13008" s="13">
        <v>42260.47916663512</v>
      </c>
      <c r="B13008" s="12">
        <v>172.0</v>
      </c>
    </row>
    <row r="13009" ht="15.75" customHeight="1">
      <c r="A13009" s="13">
        <v>42260.48958330179</v>
      </c>
      <c r="B13009" s="12">
        <v>169.0</v>
      </c>
    </row>
    <row r="13010" ht="15.75" customHeight="1">
      <c r="A13010" s="13">
        <v>42260.49999996845</v>
      </c>
      <c r="B13010" s="12">
        <v>184.0</v>
      </c>
    </row>
    <row r="13011" ht="15.75" customHeight="1">
      <c r="A13011" s="13">
        <v>42260.510416635116</v>
      </c>
      <c r="B13011" s="12">
        <v>181.0</v>
      </c>
    </row>
    <row r="13012" ht="15.75" customHeight="1">
      <c r="A13012" s="13">
        <v>42260.52083330178</v>
      </c>
      <c r="B13012" s="12">
        <v>171.0</v>
      </c>
    </row>
    <row r="13013" ht="15.75" customHeight="1">
      <c r="A13013" s="13">
        <v>42260.531249968444</v>
      </c>
      <c r="B13013" s="12">
        <v>183.0</v>
      </c>
    </row>
    <row r="13014" ht="15.75" customHeight="1">
      <c r="A13014" s="13">
        <v>42260.54166663511</v>
      </c>
      <c r="B13014" s="12">
        <v>187.0</v>
      </c>
    </row>
    <row r="13015" ht="15.75" customHeight="1">
      <c r="A13015" s="13">
        <v>42260.55208330177</v>
      </c>
      <c r="B13015" s="12">
        <v>189.0</v>
      </c>
    </row>
    <row r="13016" ht="15.75" customHeight="1">
      <c r="A13016" s="13">
        <v>42260.56249996844</v>
      </c>
      <c r="B13016" s="12">
        <v>179.0</v>
      </c>
    </row>
    <row r="13017" ht="15.75" customHeight="1">
      <c r="A13017" s="13">
        <v>42260.5729166351</v>
      </c>
      <c r="B13017" s="12">
        <v>187.0</v>
      </c>
    </row>
    <row r="13018" ht="15.75" customHeight="1">
      <c r="A13018" s="13">
        <v>42260.583333301765</v>
      </c>
      <c r="B13018" s="12">
        <v>188.0</v>
      </c>
    </row>
    <row r="13019" ht="15.75" customHeight="1">
      <c r="A13019" s="13">
        <v>42260.59374996843</v>
      </c>
      <c r="B13019" s="12">
        <v>199.0</v>
      </c>
    </row>
    <row r="13020" ht="15.75" customHeight="1">
      <c r="A13020" s="13">
        <v>42260.604166635094</v>
      </c>
      <c r="B13020" s="12">
        <v>191.0</v>
      </c>
    </row>
    <row r="13021" ht="15.75" customHeight="1">
      <c r="A13021" s="13">
        <v>42260.61458330176</v>
      </c>
      <c r="B13021" s="12">
        <v>191.0</v>
      </c>
    </row>
    <row r="13022" ht="15.75" customHeight="1">
      <c r="A13022" s="13">
        <v>42260.62499996842</v>
      </c>
      <c r="B13022" s="12">
        <v>191.0</v>
      </c>
    </row>
    <row r="13023" ht="15.75" customHeight="1">
      <c r="A13023" s="13">
        <v>42260.63541663509</v>
      </c>
      <c r="B13023" s="12">
        <v>194.0</v>
      </c>
    </row>
    <row r="13024" ht="15.75" customHeight="1">
      <c r="A13024" s="13">
        <v>42260.64583330175</v>
      </c>
      <c r="B13024" s="12">
        <v>221.0</v>
      </c>
    </row>
    <row r="13025" ht="15.75" customHeight="1">
      <c r="A13025" s="13">
        <v>42260.656249968415</v>
      </c>
      <c r="B13025" s="12">
        <v>203.0</v>
      </c>
    </row>
    <row r="13026" ht="15.75" customHeight="1">
      <c r="A13026" s="13">
        <v>42260.66666663508</v>
      </c>
      <c r="B13026" s="12">
        <v>201.0</v>
      </c>
    </row>
    <row r="13027" ht="15.75" customHeight="1">
      <c r="A13027" s="13">
        <v>42260.67708330174</v>
      </c>
      <c r="B13027" s="12">
        <v>205.0</v>
      </c>
    </row>
    <row r="13028" ht="15.75" customHeight="1">
      <c r="A13028" s="13">
        <v>42260.68749996841</v>
      </c>
      <c r="B13028" s="12">
        <v>203.0</v>
      </c>
    </row>
    <row r="13029" ht="15.75" customHeight="1">
      <c r="A13029" s="13">
        <v>42260.69791663507</v>
      </c>
      <c r="B13029" s="12">
        <v>219.0</v>
      </c>
    </row>
    <row r="13030" ht="15.75" customHeight="1">
      <c r="A13030" s="13">
        <v>42260.708333301736</v>
      </c>
      <c r="B13030" s="12">
        <v>203.0</v>
      </c>
    </row>
    <row r="13031" ht="15.75" customHeight="1">
      <c r="A13031" s="13">
        <v>42260.7187499684</v>
      </c>
      <c r="B13031" s="12">
        <v>209.0</v>
      </c>
    </row>
    <row r="13032" ht="15.75" customHeight="1">
      <c r="A13032" s="13">
        <v>42260.729166635065</v>
      </c>
      <c r="B13032" s="12">
        <v>196.0</v>
      </c>
    </row>
    <row r="13033" ht="15.75" customHeight="1">
      <c r="A13033" s="13">
        <v>42260.73958330173</v>
      </c>
      <c r="B13033" s="12">
        <v>195.0</v>
      </c>
    </row>
    <row r="13034" ht="15.75" customHeight="1">
      <c r="A13034" s="13">
        <v>42260.74999996839</v>
      </c>
      <c r="B13034" s="12">
        <v>203.0</v>
      </c>
    </row>
    <row r="13035" ht="15.75" customHeight="1">
      <c r="A13035" s="13">
        <v>42260.76041663506</v>
      </c>
      <c r="B13035" s="12">
        <v>205.0</v>
      </c>
    </row>
    <row r="13036" ht="15.75" customHeight="1">
      <c r="A13036" s="13">
        <v>42260.77083330172</v>
      </c>
      <c r="B13036" s="12">
        <v>184.0</v>
      </c>
    </row>
    <row r="13037" ht="15.75" customHeight="1">
      <c r="A13037" s="13">
        <v>42260.781249968386</v>
      </c>
      <c r="B13037" s="12">
        <v>191.0</v>
      </c>
    </row>
    <row r="13038" ht="15.75" customHeight="1">
      <c r="A13038" s="13">
        <v>42260.79166663505</v>
      </c>
      <c r="B13038" s="12">
        <v>182.0</v>
      </c>
    </row>
    <row r="13039" ht="15.75" customHeight="1">
      <c r="A13039" s="13">
        <v>42260.802083301714</v>
      </c>
      <c r="B13039" s="12">
        <v>191.0</v>
      </c>
    </row>
    <row r="13040" ht="15.75" customHeight="1">
      <c r="A13040" s="13">
        <v>42260.81249996838</v>
      </c>
      <c r="B13040" s="12">
        <v>200.0</v>
      </c>
    </row>
    <row r="13041" ht="15.75" customHeight="1">
      <c r="A13041" s="13">
        <v>42260.82291663504</v>
      </c>
      <c r="B13041" s="12">
        <v>187.0</v>
      </c>
    </row>
    <row r="13042" ht="15.75" customHeight="1">
      <c r="A13042" s="13">
        <v>42260.83333330171</v>
      </c>
      <c r="B13042" s="12">
        <v>187.0</v>
      </c>
    </row>
    <row r="13043" ht="15.75" customHeight="1">
      <c r="A13043" s="13">
        <v>42260.84374996837</v>
      </c>
      <c r="B13043" s="12">
        <v>194.0</v>
      </c>
    </row>
    <row r="13044" ht="15.75" customHeight="1">
      <c r="A13044" s="13">
        <v>42260.854166635036</v>
      </c>
      <c r="B13044" s="12">
        <v>180.0</v>
      </c>
    </row>
    <row r="13045" ht="15.75" customHeight="1">
      <c r="A13045" s="13">
        <v>42260.8645833017</v>
      </c>
      <c r="B13045" s="12">
        <v>181.0</v>
      </c>
    </row>
    <row r="13046" ht="15.75" customHeight="1">
      <c r="A13046" s="13">
        <v>42260.874999968364</v>
      </c>
      <c r="B13046" s="12">
        <v>189.0</v>
      </c>
    </row>
    <row r="13047" ht="15.75" customHeight="1">
      <c r="A13047" s="13">
        <v>42260.88541663503</v>
      </c>
      <c r="B13047" s="12">
        <v>186.0</v>
      </c>
    </row>
    <row r="13048" ht="15.75" customHeight="1">
      <c r="A13048" s="13">
        <v>42260.89583330169</v>
      </c>
      <c r="B13048" s="12">
        <v>168.0</v>
      </c>
    </row>
    <row r="13049" ht="15.75" customHeight="1">
      <c r="A13049" s="13">
        <v>42260.90624996836</v>
      </c>
      <c r="B13049" s="12">
        <v>168.0</v>
      </c>
    </row>
    <row r="13050" ht="15.75" customHeight="1">
      <c r="A13050" s="13">
        <v>42260.91666663502</v>
      </c>
      <c r="B13050" s="12">
        <v>168.0</v>
      </c>
    </row>
    <row r="13051" ht="15.75" customHeight="1">
      <c r="A13051" s="13">
        <v>42260.927083301685</v>
      </c>
      <c r="B13051" s="12">
        <v>176.0</v>
      </c>
    </row>
    <row r="13052" ht="15.75" customHeight="1">
      <c r="A13052" s="13">
        <v>42260.93749996835</v>
      </c>
      <c r="B13052" s="12">
        <v>168.0</v>
      </c>
    </row>
    <row r="13053" ht="15.75" customHeight="1">
      <c r="A13053" s="13">
        <v>42260.947916635014</v>
      </c>
      <c r="B13053" s="12">
        <v>181.0</v>
      </c>
    </row>
    <row r="13054" ht="15.75" customHeight="1">
      <c r="A13054" s="13">
        <v>42260.95833330168</v>
      </c>
      <c r="B13054" s="12">
        <v>177.0</v>
      </c>
    </row>
    <row r="13055" ht="15.75" customHeight="1">
      <c r="A13055" s="13">
        <v>42260.96874996834</v>
      </c>
      <c r="B13055" s="12">
        <v>163.0</v>
      </c>
    </row>
    <row r="13056" ht="15.75" customHeight="1">
      <c r="A13056" s="13">
        <v>42260.97916663501</v>
      </c>
      <c r="B13056" s="12">
        <v>173.0</v>
      </c>
    </row>
    <row r="13057" ht="15.75" customHeight="1">
      <c r="A13057" s="13">
        <v>42260.98958330167</v>
      </c>
      <c r="B13057" s="12">
        <v>169.0</v>
      </c>
    </row>
    <row r="13058" ht="15.75" customHeight="1">
      <c r="A13058" s="13">
        <v>42260.999999968335</v>
      </c>
      <c r="B13058" s="12">
        <v>185.0</v>
      </c>
    </row>
    <row r="13059" ht="15.75" customHeight="1">
      <c r="A13059" s="13">
        <v>42261.010416635</v>
      </c>
      <c r="B13059" s="12">
        <v>165.0</v>
      </c>
    </row>
    <row r="13060" ht="15.75" customHeight="1">
      <c r="A13060" s="13">
        <v>42261.02083330166</v>
      </c>
      <c r="B13060" s="12">
        <v>163.0</v>
      </c>
    </row>
    <row r="13061" ht="15.75" customHeight="1">
      <c r="A13061" s="13">
        <v>42261.03124996833</v>
      </c>
      <c r="B13061" s="12">
        <v>166.0</v>
      </c>
    </row>
    <row r="13062" ht="15.75" customHeight="1">
      <c r="A13062" s="13">
        <v>42261.04166663499</v>
      </c>
      <c r="B13062" s="12">
        <v>174.0</v>
      </c>
    </row>
    <row r="13063" ht="15.75" customHeight="1">
      <c r="A13063" s="13">
        <v>42261.052083301656</v>
      </c>
      <c r="B13063" s="12">
        <v>173.0</v>
      </c>
    </row>
    <row r="13064" ht="15.75" customHeight="1">
      <c r="A13064" s="13">
        <v>42261.06249996832</v>
      </c>
      <c r="B13064" s="12">
        <v>163.0</v>
      </c>
    </row>
    <row r="13065" ht="15.75" customHeight="1">
      <c r="A13065" s="13">
        <v>42261.072916634985</v>
      </c>
      <c r="B13065" s="12">
        <v>166.0</v>
      </c>
    </row>
    <row r="13066" ht="15.75" customHeight="1">
      <c r="A13066" s="13">
        <v>42261.08333330165</v>
      </c>
      <c r="B13066" s="12">
        <v>161.0</v>
      </c>
    </row>
    <row r="13067" ht="15.75" customHeight="1">
      <c r="A13067" s="13">
        <v>42261.09374996831</v>
      </c>
      <c r="B13067" s="12">
        <v>170.0</v>
      </c>
    </row>
    <row r="13068" ht="15.75" customHeight="1">
      <c r="A13068" s="13">
        <v>42261.10416663498</v>
      </c>
      <c r="B13068" s="12">
        <v>176.0</v>
      </c>
    </row>
    <row r="13069" ht="15.75" customHeight="1">
      <c r="A13069" s="13">
        <v>42261.11458330164</v>
      </c>
      <c r="B13069" s="12">
        <v>168.0</v>
      </c>
    </row>
    <row r="13070" ht="15.75" customHeight="1">
      <c r="A13070" s="13">
        <v>42261.124999968306</v>
      </c>
      <c r="B13070" s="12">
        <v>158.0</v>
      </c>
    </row>
    <row r="13071" ht="15.75" customHeight="1">
      <c r="A13071" s="13">
        <v>42261.13541663497</v>
      </c>
      <c r="B13071" s="12">
        <v>170.0</v>
      </c>
    </row>
    <row r="13072" ht="15.75" customHeight="1">
      <c r="A13072" s="13">
        <v>42261.145833301634</v>
      </c>
      <c r="B13072" s="12">
        <v>176.0</v>
      </c>
    </row>
    <row r="13073" ht="15.75" customHeight="1">
      <c r="A13073" s="13">
        <v>42261.1562499683</v>
      </c>
      <c r="B13073" s="12">
        <v>156.0</v>
      </c>
    </row>
    <row r="13074" ht="15.75" customHeight="1">
      <c r="A13074" s="13">
        <v>42261.16666663496</v>
      </c>
      <c r="B13074" s="12">
        <v>156.0</v>
      </c>
    </row>
    <row r="13075" ht="15.75" customHeight="1">
      <c r="A13075" s="13">
        <v>42261.17708330163</v>
      </c>
      <c r="B13075" s="12">
        <v>159.0</v>
      </c>
    </row>
    <row r="13076" ht="15.75" customHeight="1">
      <c r="A13076" s="13">
        <v>42261.18749996829</v>
      </c>
      <c r="B13076" s="12">
        <v>163.0</v>
      </c>
    </row>
    <row r="13077" ht="15.75" customHeight="1">
      <c r="A13077" s="13">
        <v>42261.197916634956</v>
      </c>
      <c r="B13077" s="12">
        <v>164.0</v>
      </c>
    </row>
    <row r="13078" ht="15.75" customHeight="1">
      <c r="A13078" s="13">
        <v>42261.20833330162</v>
      </c>
      <c r="B13078" s="12">
        <v>160.0</v>
      </c>
    </row>
    <row r="13079" ht="15.75" customHeight="1">
      <c r="A13079" s="13">
        <v>42261.218749968284</v>
      </c>
      <c r="B13079" s="12">
        <v>155.0</v>
      </c>
    </row>
    <row r="13080" ht="15.75" customHeight="1">
      <c r="A13080" s="13">
        <v>42261.22916663495</v>
      </c>
      <c r="B13080" s="12">
        <v>157.0</v>
      </c>
    </row>
    <row r="13081" ht="15.75" customHeight="1">
      <c r="A13081" s="13">
        <v>42261.23958330161</v>
      </c>
      <c r="B13081" s="12">
        <v>161.0</v>
      </c>
    </row>
    <row r="13082" ht="15.75" customHeight="1">
      <c r="A13082" s="13">
        <v>42261.24999996828</v>
      </c>
      <c r="B13082" s="12">
        <v>172.0</v>
      </c>
    </row>
    <row r="13083" ht="15.75" customHeight="1">
      <c r="A13083" s="13">
        <v>42261.26041663494</v>
      </c>
      <c r="B13083" s="12">
        <v>161.0</v>
      </c>
    </row>
    <row r="13084" ht="15.75" customHeight="1">
      <c r="A13084" s="13">
        <v>42261.270833301605</v>
      </c>
      <c r="B13084" s="12">
        <v>159.0</v>
      </c>
    </row>
    <row r="13085" ht="15.75" customHeight="1">
      <c r="A13085" s="13">
        <v>42261.28124996827</v>
      </c>
      <c r="B13085" s="12">
        <v>163.0</v>
      </c>
    </row>
    <row r="13086" ht="15.75" customHeight="1">
      <c r="A13086" s="13">
        <v>42261.291666634934</v>
      </c>
      <c r="B13086" s="12">
        <v>171.0</v>
      </c>
    </row>
    <row r="13087" ht="15.75" customHeight="1">
      <c r="A13087" s="13">
        <v>42261.3020833016</v>
      </c>
      <c r="B13087" s="12">
        <v>157.0</v>
      </c>
    </row>
    <row r="13088" ht="15.75" customHeight="1">
      <c r="A13088" s="13">
        <v>42261.31249996826</v>
      </c>
      <c r="B13088" s="12">
        <v>152.0</v>
      </c>
    </row>
    <row r="13089" ht="15.75" customHeight="1">
      <c r="A13089" s="13">
        <v>42261.32291663493</v>
      </c>
      <c r="B13089" s="12">
        <v>160.0</v>
      </c>
    </row>
    <row r="13090" ht="15.75" customHeight="1">
      <c r="A13090" s="13">
        <v>42261.33333330159</v>
      </c>
      <c r="B13090" s="12">
        <v>186.0</v>
      </c>
    </row>
    <row r="13091" ht="15.75" customHeight="1">
      <c r="A13091" s="13">
        <v>42261.343749968255</v>
      </c>
      <c r="B13091" s="12">
        <v>177.0</v>
      </c>
    </row>
    <row r="13092" ht="15.75" customHeight="1">
      <c r="A13092" s="13">
        <v>42261.35416663492</v>
      </c>
      <c r="B13092" s="12">
        <v>175.0</v>
      </c>
    </row>
    <row r="13093" ht="15.75" customHeight="1">
      <c r="A13093" s="13">
        <v>42261.36458330158</v>
      </c>
      <c r="B13093" s="12">
        <v>181.0</v>
      </c>
    </row>
    <row r="13094" ht="15.75" customHeight="1">
      <c r="A13094" s="13">
        <v>42261.37499996825</v>
      </c>
      <c r="B13094" s="12">
        <v>177.0</v>
      </c>
    </row>
    <row r="13095" ht="15.75" customHeight="1">
      <c r="A13095" s="13">
        <v>42261.38541663491</v>
      </c>
      <c r="B13095" s="12">
        <v>201.0</v>
      </c>
    </row>
    <row r="13096" ht="15.75" customHeight="1">
      <c r="A13096" s="13">
        <v>42261.395833301576</v>
      </c>
      <c r="B13096" s="12">
        <v>202.0</v>
      </c>
    </row>
    <row r="13097" ht="15.75" customHeight="1">
      <c r="A13097" s="13">
        <v>42261.40624996824</v>
      </c>
      <c r="B13097" s="12">
        <v>190.0</v>
      </c>
    </row>
    <row r="13098" ht="15.75" customHeight="1">
      <c r="A13098" s="13">
        <v>42261.416666634905</v>
      </c>
      <c r="B13098" s="12">
        <v>188.0</v>
      </c>
    </row>
    <row r="13099" ht="15.75" customHeight="1">
      <c r="A13099" s="13">
        <v>42261.42708330157</v>
      </c>
      <c r="B13099" s="12">
        <v>203.0</v>
      </c>
    </row>
    <row r="13100" ht="15.75" customHeight="1">
      <c r="A13100" s="13">
        <v>42261.43749996823</v>
      </c>
      <c r="B13100" s="12">
        <v>201.0</v>
      </c>
    </row>
    <row r="13101" ht="15.75" customHeight="1">
      <c r="A13101" s="13">
        <v>42261.4479166349</v>
      </c>
      <c r="B13101" s="12">
        <v>193.0</v>
      </c>
    </row>
    <row r="13102" ht="15.75" customHeight="1">
      <c r="A13102" s="13">
        <v>42261.45833330156</v>
      </c>
      <c r="B13102" s="12">
        <v>196.0</v>
      </c>
    </row>
    <row r="13103" ht="15.75" customHeight="1">
      <c r="A13103" s="13">
        <v>42261.468749968226</v>
      </c>
      <c r="B13103" s="12">
        <v>202.0</v>
      </c>
    </row>
    <row r="13104" ht="15.75" customHeight="1">
      <c r="A13104" s="13">
        <v>42261.47916663489</v>
      </c>
      <c r="B13104" s="12">
        <v>216.0</v>
      </c>
    </row>
    <row r="13105" ht="15.75" customHeight="1">
      <c r="A13105" s="13">
        <v>42261.489583301554</v>
      </c>
      <c r="B13105" s="12">
        <v>197.0</v>
      </c>
    </row>
    <row r="13106" ht="15.75" customHeight="1">
      <c r="A13106" s="13">
        <v>42261.49999996822</v>
      </c>
      <c r="B13106" s="12">
        <v>200.0</v>
      </c>
    </row>
    <row r="13107" ht="15.75" customHeight="1">
      <c r="A13107" s="13">
        <v>42261.51041663488</v>
      </c>
      <c r="B13107" s="12">
        <v>199.0</v>
      </c>
    </row>
    <row r="13108" ht="15.75" customHeight="1">
      <c r="A13108" s="13">
        <v>42261.52083330155</v>
      </c>
      <c r="B13108" s="12">
        <v>208.0</v>
      </c>
    </row>
    <row r="13109" ht="15.75" customHeight="1">
      <c r="A13109" s="13">
        <v>42261.53124996821</v>
      </c>
      <c r="B13109" s="12">
        <v>207.0</v>
      </c>
    </row>
    <row r="13110" ht="15.75" customHeight="1">
      <c r="A13110" s="13">
        <v>42261.541666634876</v>
      </c>
      <c r="B13110" s="12">
        <v>202.0</v>
      </c>
    </row>
    <row r="13111" ht="15.75" customHeight="1">
      <c r="A13111" s="13">
        <v>42261.55208330154</v>
      </c>
      <c r="B13111" s="12">
        <v>190.0</v>
      </c>
    </row>
    <row r="13112" ht="15.75" customHeight="1">
      <c r="A13112" s="13">
        <v>42261.562499968204</v>
      </c>
      <c r="B13112" s="12">
        <v>202.0</v>
      </c>
    </row>
    <row r="13113" ht="15.75" customHeight="1">
      <c r="A13113" s="13">
        <v>42261.57291663487</v>
      </c>
      <c r="B13113" s="12">
        <v>208.0</v>
      </c>
    </row>
    <row r="13114" ht="15.75" customHeight="1">
      <c r="A13114" s="13">
        <v>42261.58333330153</v>
      </c>
      <c r="B13114" s="12">
        <v>192.0</v>
      </c>
    </row>
    <row r="13115" ht="15.75" customHeight="1">
      <c r="A13115" s="13">
        <v>42261.5937499682</v>
      </c>
      <c r="B13115" s="12">
        <v>192.0</v>
      </c>
    </row>
    <row r="13116" ht="15.75" customHeight="1">
      <c r="A13116" s="13">
        <v>42261.60416663486</v>
      </c>
      <c r="B13116" s="12">
        <v>199.0</v>
      </c>
    </row>
    <row r="13117" ht="15.75" customHeight="1">
      <c r="A13117" s="13">
        <v>42261.614583301525</v>
      </c>
      <c r="B13117" s="12">
        <v>223.0</v>
      </c>
    </row>
    <row r="13118" ht="15.75" customHeight="1">
      <c r="A13118" s="13">
        <v>42261.62499996819</v>
      </c>
      <c r="B13118" s="12">
        <v>194.0</v>
      </c>
    </row>
    <row r="13119" ht="15.75" customHeight="1">
      <c r="A13119" s="13">
        <v>42261.635416634854</v>
      </c>
      <c r="B13119" s="12">
        <v>204.0</v>
      </c>
    </row>
    <row r="13120" ht="15.75" customHeight="1">
      <c r="A13120" s="13">
        <v>42261.64583330152</v>
      </c>
      <c r="B13120" s="12">
        <v>206.0</v>
      </c>
    </row>
    <row r="13121" ht="15.75" customHeight="1">
      <c r="A13121" s="13">
        <v>42261.65624996818</v>
      </c>
      <c r="B13121" s="12">
        <v>209.0</v>
      </c>
    </row>
    <row r="13122" ht="15.75" customHeight="1">
      <c r="A13122" s="13">
        <v>42261.66666663485</v>
      </c>
      <c r="B13122" s="12">
        <v>197.0</v>
      </c>
    </row>
    <row r="13123" ht="15.75" customHeight="1">
      <c r="A13123" s="13">
        <v>42261.67708330151</v>
      </c>
      <c r="B13123" s="12">
        <v>195.0</v>
      </c>
    </row>
    <row r="13124" ht="15.75" customHeight="1">
      <c r="A13124" s="13">
        <v>42261.687499968175</v>
      </c>
      <c r="B13124" s="12">
        <v>199.0</v>
      </c>
    </row>
    <row r="13125" ht="15.75" customHeight="1">
      <c r="A13125" s="13">
        <v>42261.69791663484</v>
      </c>
      <c r="B13125" s="12">
        <v>188.0</v>
      </c>
    </row>
    <row r="13126" ht="15.75" customHeight="1">
      <c r="A13126" s="13">
        <v>42261.7083333015</v>
      </c>
      <c r="B13126" s="12">
        <v>211.0</v>
      </c>
    </row>
    <row r="13127" ht="15.75" customHeight="1">
      <c r="A13127" s="13">
        <v>42261.71874996817</v>
      </c>
      <c r="B13127" s="12">
        <v>211.0</v>
      </c>
    </row>
    <row r="13128" ht="15.75" customHeight="1">
      <c r="A13128" s="13">
        <v>42261.72916663483</v>
      </c>
      <c r="B13128" s="12">
        <v>199.0</v>
      </c>
    </row>
    <row r="13129" ht="15.75" customHeight="1">
      <c r="A13129" s="13">
        <v>42261.739583301496</v>
      </c>
      <c r="B13129" s="12">
        <v>201.0</v>
      </c>
    </row>
    <row r="13130" ht="15.75" customHeight="1">
      <c r="A13130" s="13">
        <v>42261.74999996816</v>
      </c>
      <c r="B13130" s="12">
        <v>192.0</v>
      </c>
    </row>
    <row r="13131" ht="15.75" customHeight="1">
      <c r="A13131" s="13">
        <v>42261.760416634825</v>
      </c>
      <c r="B13131" s="12">
        <v>207.0</v>
      </c>
    </row>
    <row r="13132" ht="15.75" customHeight="1">
      <c r="A13132" s="13">
        <v>42261.77083330149</v>
      </c>
      <c r="B13132" s="12">
        <v>204.0</v>
      </c>
    </row>
    <row r="13133" ht="15.75" customHeight="1">
      <c r="A13133" s="13">
        <v>42261.78124996815</v>
      </c>
      <c r="B13133" s="12">
        <v>198.0</v>
      </c>
    </row>
    <row r="13134" ht="15.75" customHeight="1">
      <c r="A13134" s="13">
        <v>42261.79166663482</v>
      </c>
      <c r="B13134" s="12">
        <v>201.0</v>
      </c>
    </row>
    <row r="13135" ht="15.75" customHeight="1">
      <c r="A13135" s="13">
        <v>42261.80208330148</v>
      </c>
      <c r="B13135" s="12">
        <v>194.0</v>
      </c>
    </row>
    <row r="13136" ht="15.75" customHeight="1">
      <c r="A13136" s="13">
        <v>42261.812499968146</v>
      </c>
      <c r="B13136" s="12">
        <v>199.0</v>
      </c>
    </row>
    <row r="13137" ht="15.75" customHeight="1">
      <c r="A13137" s="13">
        <v>42261.82291663481</v>
      </c>
      <c r="B13137" s="12">
        <v>204.0</v>
      </c>
    </row>
    <row r="13138" ht="15.75" customHeight="1">
      <c r="A13138" s="13">
        <v>42261.833333301474</v>
      </c>
      <c r="B13138" s="12">
        <v>191.0</v>
      </c>
    </row>
    <row r="13139" ht="15.75" customHeight="1">
      <c r="A13139" s="13">
        <v>42261.84374996814</v>
      </c>
      <c r="B13139" s="12">
        <v>194.0</v>
      </c>
    </row>
    <row r="13140" ht="15.75" customHeight="1">
      <c r="A13140" s="13">
        <v>42261.8541666348</v>
      </c>
      <c r="B13140" s="12">
        <v>188.0</v>
      </c>
    </row>
    <row r="13141" ht="15.75" customHeight="1">
      <c r="A13141" s="13">
        <v>42261.86458330147</v>
      </c>
      <c r="B13141" s="12">
        <v>194.0</v>
      </c>
    </row>
    <row r="13142" ht="15.75" customHeight="1">
      <c r="A13142" s="13">
        <v>42261.87499996813</v>
      </c>
      <c r="B13142" s="12">
        <v>203.0</v>
      </c>
    </row>
    <row r="13143" ht="15.75" customHeight="1">
      <c r="A13143" s="13">
        <v>42261.885416634796</v>
      </c>
      <c r="B13143" s="12">
        <v>184.0</v>
      </c>
    </row>
    <row r="13144" ht="15.75" customHeight="1">
      <c r="A13144" s="13">
        <v>42261.89583330146</v>
      </c>
      <c r="B13144" s="12">
        <v>184.0</v>
      </c>
    </row>
    <row r="13145" ht="15.75" customHeight="1">
      <c r="A13145" s="13">
        <v>42261.906249968124</v>
      </c>
      <c r="B13145" s="12">
        <v>192.0</v>
      </c>
    </row>
    <row r="13146" ht="15.75" customHeight="1">
      <c r="A13146" s="13">
        <v>42261.91666663479</v>
      </c>
      <c r="B13146" s="12">
        <v>186.0</v>
      </c>
    </row>
    <row r="13147" ht="15.75" customHeight="1">
      <c r="A13147" s="13">
        <v>42261.92708330145</v>
      </c>
      <c r="B13147" s="12">
        <v>190.0</v>
      </c>
    </row>
    <row r="13148" ht="15.75" customHeight="1">
      <c r="A13148" s="13">
        <v>42261.93749996812</v>
      </c>
      <c r="B13148" s="12">
        <v>186.0</v>
      </c>
    </row>
    <row r="13149" ht="15.75" customHeight="1">
      <c r="A13149" s="13">
        <v>42261.94791663478</v>
      </c>
      <c r="B13149" s="12">
        <v>201.0</v>
      </c>
    </row>
    <row r="13150" ht="15.75" customHeight="1">
      <c r="A13150" s="13">
        <v>42261.958333301445</v>
      </c>
      <c r="B13150" s="12">
        <v>184.0</v>
      </c>
    </row>
    <row r="13151" ht="15.75" customHeight="1">
      <c r="A13151" s="13">
        <v>42261.96874996811</v>
      </c>
      <c r="B13151" s="12">
        <v>184.0</v>
      </c>
    </row>
    <row r="13152" ht="15.75" customHeight="1">
      <c r="A13152" s="13">
        <v>42261.979166634774</v>
      </c>
      <c r="B13152" s="12">
        <v>171.0</v>
      </c>
    </row>
    <row r="13153" ht="15.75" customHeight="1">
      <c r="A13153" s="13">
        <v>42261.98958330144</v>
      </c>
      <c r="B13153" s="12">
        <v>182.0</v>
      </c>
    </row>
    <row r="13154" ht="15.75" customHeight="1">
      <c r="A13154" s="13">
        <v>42261.9999999681</v>
      </c>
      <c r="B13154" s="12">
        <v>175.0</v>
      </c>
    </row>
    <row r="13155" ht="15.75" customHeight="1">
      <c r="A13155" s="13">
        <v>42262.01041663477</v>
      </c>
      <c r="B13155" s="12">
        <v>164.0</v>
      </c>
    </row>
    <row r="13156" ht="15.75" customHeight="1">
      <c r="A13156" s="13">
        <v>42262.02083330143</v>
      </c>
      <c r="B13156" s="12">
        <v>164.0</v>
      </c>
    </row>
    <row r="13157" ht="15.75" customHeight="1">
      <c r="A13157" s="13">
        <v>42262.031249968095</v>
      </c>
      <c r="B13157" s="12">
        <v>177.0</v>
      </c>
    </row>
    <row r="13158" ht="15.75" customHeight="1">
      <c r="A13158" s="13">
        <v>42262.04166663476</v>
      </c>
      <c r="B13158" s="12">
        <v>170.0</v>
      </c>
    </row>
    <row r="13159" ht="15.75" customHeight="1">
      <c r="A13159" s="13">
        <v>42262.05208330142</v>
      </c>
      <c r="B13159" s="12">
        <v>159.0</v>
      </c>
    </row>
    <row r="13160" ht="15.75" customHeight="1">
      <c r="A13160" s="13">
        <v>42262.06249996809</v>
      </c>
      <c r="B13160" s="12">
        <v>166.0</v>
      </c>
    </row>
    <row r="13161" ht="15.75" customHeight="1">
      <c r="A13161" s="13">
        <v>42262.07291663475</v>
      </c>
      <c r="B13161" s="12">
        <v>167.0</v>
      </c>
    </row>
    <row r="13162" ht="15.75" customHeight="1">
      <c r="A13162" s="13">
        <v>42262.083333301416</v>
      </c>
      <c r="B13162" s="12">
        <v>171.0</v>
      </c>
    </row>
    <row r="13163" ht="15.75" customHeight="1">
      <c r="A13163" s="13">
        <v>42262.09374996808</v>
      </c>
      <c r="B13163" s="12">
        <v>165.0</v>
      </c>
    </row>
    <row r="13164" ht="15.75" customHeight="1">
      <c r="A13164" s="13">
        <v>42262.104166634745</v>
      </c>
      <c r="B13164" s="12">
        <v>161.0</v>
      </c>
    </row>
    <row r="13165" ht="15.75" customHeight="1">
      <c r="A13165" s="13">
        <v>42262.11458330141</v>
      </c>
      <c r="B13165" s="12">
        <v>153.0</v>
      </c>
    </row>
    <row r="13166" ht="15.75" customHeight="1">
      <c r="A13166" s="13">
        <v>42262.12499996807</v>
      </c>
      <c r="B13166" s="12">
        <v>165.0</v>
      </c>
    </row>
    <row r="13167" ht="15.75" customHeight="1">
      <c r="A13167" s="13">
        <v>42262.13541663474</v>
      </c>
      <c r="B13167" s="12">
        <v>172.0</v>
      </c>
    </row>
    <row r="13168" ht="15.75" customHeight="1">
      <c r="A13168" s="13">
        <v>42262.1458333014</v>
      </c>
      <c r="B13168" s="12">
        <v>152.0</v>
      </c>
    </row>
    <row r="13169" ht="15.75" customHeight="1">
      <c r="A13169" s="13">
        <v>42262.156249968066</v>
      </c>
      <c r="B13169" s="12">
        <v>160.0</v>
      </c>
    </row>
    <row r="13170" ht="15.75" customHeight="1">
      <c r="A13170" s="13">
        <v>42262.16666663473</v>
      </c>
      <c r="B13170" s="12">
        <v>154.0</v>
      </c>
    </row>
    <row r="13171" ht="15.75" customHeight="1">
      <c r="A13171" s="13">
        <v>42262.177083301394</v>
      </c>
      <c r="B13171" s="12">
        <v>165.0</v>
      </c>
    </row>
    <row r="13172" ht="15.75" customHeight="1">
      <c r="A13172" s="13">
        <v>42262.18749996806</v>
      </c>
      <c r="B13172" s="12">
        <v>166.0</v>
      </c>
    </row>
    <row r="13173" ht="15.75" customHeight="1">
      <c r="A13173" s="13">
        <v>42262.19791663472</v>
      </c>
      <c r="B13173" s="12">
        <v>156.0</v>
      </c>
    </row>
    <row r="13174" ht="15.75" customHeight="1">
      <c r="A13174" s="13">
        <v>42262.20833330139</v>
      </c>
      <c r="B13174" s="12">
        <v>154.0</v>
      </c>
    </row>
    <row r="13175" ht="15.75" customHeight="1">
      <c r="A13175" s="13">
        <v>42262.21874996805</v>
      </c>
      <c r="B13175" s="12">
        <v>157.0</v>
      </c>
    </row>
    <row r="13176" ht="15.75" customHeight="1">
      <c r="A13176" s="13">
        <v>42262.229166634716</v>
      </c>
      <c r="B13176" s="12">
        <v>160.0</v>
      </c>
    </row>
    <row r="13177" ht="15.75" customHeight="1">
      <c r="A13177" s="13">
        <v>42262.23958330138</v>
      </c>
      <c r="B13177" s="12">
        <v>157.0</v>
      </c>
    </row>
    <row r="13178" ht="15.75" customHeight="1">
      <c r="A13178" s="13">
        <v>42262.249999968044</v>
      </c>
      <c r="B13178" s="12">
        <v>151.0</v>
      </c>
    </row>
    <row r="13179" ht="15.75" customHeight="1">
      <c r="A13179" s="13">
        <v>42262.26041663471</v>
      </c>
      <c r="B13179" s="12">
        <v>151.0</v>
      </c>
    </row>
    <row r="13180" ht="15.75" customHeight="1">
      <c r="A13180" s="13">
        <v>42262.27083330137</v>
      </c>
      <c r="B13180" s="12">
        <v>156.0</v>
      </c>
    </row>
    <row r="13181" ht="15.75" customHeight="1">
      <c r="A13181" s="13">
        <v>42262.28124996804</v>
      </c>
      <c r="B13181" s="12">
        <v>164.0</v>
      </c>
    </row>
    <row r="13182" ht="15.75" customHeight="1">
      <c r="A13182" s="13">
        <v>42262.2916666347</v>
      </c>
      <c r="B13182" s="12">
        <v>145.0</v>
      </c>
    </row>
    <row r="13183" ht="15.75" customHeight="1">
      <c r="A13183" s="13">
        <v>42262.302083301365</v>
      </c>
      <c r="B13183" s="12">
        <v>149.0</v>
      </c>
    </row>
    <row r="13184" ht="15.75" customHeight="1">
      <c r="A13184" s="13">
        <v>42262.31249996803</v>
      </c>
      <c r="B13184" s="12">
        <v>140.0</v>
      </c>
    </row>
    <row r="13185" ht="15.75" customHeight="1">
      <c r="A13185" s="13">
        <v>42262.322916634694</v>
      </c>
      <c r="B13185" s="12">
        <v>160.0</v>
      </c>
    </row>
    <row r="13186" ht="15.75" customHeight="1">
      <c r="A13186" s="13">
        <v>42262.33333330136</v>
      </c>
      <c r="B13186" s="12">
        <v>166.0</v>
      </c>
    </row>
    <row r="13187" ht="15.75" customHeight="1">
      <c r="A13187" s="13">
        <v>42262.34374996802</v>
      </c>
      <c r="B13187" s="12">
        <v>158.0</v>
      </c>
    </row>
    <row r="13188" ht="15.75" customHeight="1">
      <c r="A13188" s="13">
        <v>42262.35416663469</v>
      </c>
      <c r="B13188" s="12">
        <v>158.0</v>
      </c>
    </row>
    <row r="13189" ht="15.75" customHeight="1">
      <c r="A13189" s="13">
        <v>42262.36458330135</v>
      </c>
      <c r="B13189" s="12">
        <v>160.0</v>
      </c>
    </row>
    <row r="13190" ht="15.75" customHeight="1">
      <c r="A13190" s="13">
        <v>42262.374999968015</v>
      </c>
      <c r="B13190" s="12">
        <v>189.0</v>
      </c>
    </row>
    <row r="13191" ht="15.75" customHeight="1">
      <c r="A13191" s="13">
        <v>42262.38541663468</v>
      </c>
      <c r="B13191" s="12">
        <v>178.0</v>
      </c>
    </row>
    <row r="13192" ht="15.75" customHeight="1">
      <c r="A13192" s="13">
        <v>42262.39583330134</v>
      </c>
      <c r="B13192" s="12">
        <v>180.0</v>
      </c>
    </row>
    <row r="13193" ht="15.75" customHeight="1">
      <c r="A13193" s="13">
        <v>42262.40624996801</v>
      </c>
      <c r="B13193" s="12">
        <v>180.0</v>
      </c>
    </row>
    <row r="13194" ht="15.75" customHeight="1">
      <c r="A13194" s="13">
        <v>42262.41666663467</v>
      </c>
      <c r="B13194" s="12">
        <v>189.0</v>
      </c>
    </row>
    <row r="13195" ht="15.75" customHeight="1">
      <c r="A13195" s="13">
        <v>42262.427083301336</v>
      </c>
      <c r="B13195" s="12">
        <v>203.0</v>
      </c>
    </row>
    <row r="13196" ht="15.75" customHeight="1">
      <c r="A13196" s="13">
        <v>42262.437499968</v>
      </c>
      <c r="B13196" s="12">
        <v>189.0</v>
      </c>
    </row>
    <row r="13197" ht="15.75" customHeight="1">
      <c r="A13197" s="13">
        <v>42262.447916634665</v>
      </c>
      <c r="B13197" s="12">
        <v>194.0</v>
      </c>
    </row>
    <row r="13198" ht="15.75" customHeight="1">
      <c r="A13198" s="13">
        <v>42262.45833330133</v>
      </c>
      <c r="B13198" s="12">
        <v>194.0</v>
      </c>
    </row>
    <row r="13199" ht="15.75" customHeight="1">
      <c r="A13199" s="13">
        <v>42262.46874996799</v>
      </c>
      <c r="B13199" s="12">
        <v>196.0</v>
      </c>
    </row>
    <row r="13200" ht="15.75" customHeight="1">
      <c r="A13200" s="13">
        <v>42262.47916663466</v>
      </c>
      <c r="B13200" s="12">
        <v>204.0</v>
      </c>
    </row>
    <row r="13201" ht="15.75" customHeight="1">
      <c r="A13201" s="13">
        <v>42262.48958330132</v>
      </c>
      <c r="B13201" s="12">
        <v>193.0</v>
      </c>
    </row>
    <row r="13202" ht="15.75" customHeight="1">
      <c r="A13202" s="13">
        <v>42262.499999967986</v>
      </c>
      <c r="B13202" s="12">
        <v>184.0</v>
      </c>
    </row>
    <row r="13203" ht="15.75" customHeight="1">
      <c r="A13203" s="13">
        <v>42262.51041663465</v>
      </c>
      <c r="B13203" s="12">
        <v>186.0</v>
      </c>
    </row>
    <row r="13204" ht="15.75" customHeight="1">
      <c r="A13204" s="13">
        <v>42262.520833301314</v>
      </c>
      <c r="B13204" s="12">
        <v>208.0</v>
      </c>
    </row>
    <row r="13205" ht="15.75" customHeight="1">
      <c r="A13205" s="13">
        <v>42262.53124996798</v>
      </c>
      <c r="B13205" s="12">
        <v>194.0</v>
      </c>
    </row>
    <row r="13206" ht="15.75" customHeight="1">
      <c r="A13206" s="13">
        <v>42262.54166663464</v>
      </c>
      <c r="B13206" s="12">
        <v>191.0</v>
      </c>
    </row>
    <row r="13207" ht="15.75" customHeight="1">
      <c r="A13207" s="13">
        <v>42262.55208330131</v>
      </c>
      <c r="B13207" s="12">
        <v>202.0</v>
      </c>
    </row>
    <row r="13208" ht="15.75" customHeight="1">
      <c r="A13208" s="13">
        <v>42262.56249996797</v>
      </c>
      <c r="B13208" s="12">
        <v>187.0</v>
      </c>
    </row>
    <row r="13209" ht="15.75" customHeight="1">
      <c r="A13209" s="13">
        <v>42262.572916634635</v>
      </c>
      <c r="B13209" s="12">
        <v>210.0</v>
      </c>
    </row>
    <row r="13210" ht="15.75" customHeight="1">
      <c r="A13210" s="13">
        <v>42262.5833333013</v>
      </c>
      <c r="B13210" s="12">
        <v>201.0</v>
      </c>
    </row>
    <row r="13211" ht="15.75" customHeight="1">
      <c r="A13211" s="13">
        <v>42262.593749967964</v>
      </c>
      <c r="B13211" s="12">
        <v>207.0</v>
      </c>
    </row>
    <row r="13212" ht="15.75" customHeight="1">
      <c r="A13212" s="13">
        <v>42262.60416663463</v>
      </c>
      <c r="B13212" s="12">
        <v>194.0</v>
      </c>
    </row>
    <row r="13213" ht="15.75" customHeight="1">
      <c r="A13213" s="13">
        <v>42262.61458330129</v>
      </c>
      <c r="B13213" s="12">
        <v>215.0</v>
      </c>
    </row>
    <row r="13214" ht="15.75" customHeight="1">
      <c r="A13214" s="13">
        <v>42262.62499996796</v>
      </c>
      <c r="B13214" s="12">
        <v>210.0</v>
      </c>
    </row>
    <row r="13215" ht="15.75" customHeight="1">
      <c r="A13215" s="13">
        <v>42262.63541663462</v>
      </c>
      <c r="B13215" s="12">
        <v>197.0</v>
      </c>
    </row>
    <row r="13216" ht="15.75" customHeight="1">
      <c r="A13216" s="13">
        <v>42262.645833301285</v>
      </c>
      <c r="B13216" s="12">
        <v>210.0</v>
      </c>
    </row>
    <row r="13217" ht="15.75" customHeight="1">
      <c r="A13217" s="13">
        <v>42262.65624996795</v>
      </c>
      <c r="B13217" s="12">
        <v>198.0</v>
      </c>
    </row>
    <row r="13218" ht="15.75" customHeight="1">
      <c r="A13218" s="13">
        <v>42262.666666634614</v>
      </c>
      <c r="B13218" s="12">
        <v>212.0</v>
      </c>
    </row>
    <row r="13219" ht="15.75" customHeight="1">
      <c r="A13219" s="13">
        <v>42262.67708330128</v>
      </c>
      <c r="B13219" s="12">
        <v>208.0</v>
      </c>
    </row>
    <row r="13220" ht="15.75" customHeight="1">
      <c r="A13220" s="13">
        <v>42262.68749996794</v>
      </c>
      <c r="B13220" s="12">
        <v>196.0</v>
      </c>
    </row>
    <row r="13221" ht="15.75" customHeight="1">
      <c r="A13221" s="13">
        <v>42262.69791663461</v>
      </c>
      <c r="B13221" s="12">
        <v>198.0</v>
      </c>
    </row>
    <row r="13222" ht="15.75" customHeight="1">
      <c r="A13222" s="13">
        <v>42262.70833330127</v>
      </c>
      <c r="B13222" s="12">
        <v>221.0</v>
      </c>
    </row>
    <row r="13223" ht="15.75" customHeight="1">
      <c r="A13223" s="13">
        <v>42262.718749967935</v>
      </c>
      <c r="B13223" s="12">
        <v>195.0</v>
      </c>
    </row>
    <row r="13224" ht="15.75" customHeight="1">
      <c r="A13224" s="13">
        <v>42262.7291666346</v>
      </c>
      <c r="B13224" s="12">
        <v>203.0</v>
      </c>
    </row>
    <row r="13225" ht="15.75" customHeight="1">
      <c r="A13225" s="13">
        <v>42262.73958330126</v>
      </c>
      <c r="B13225" s="12">
        <v>195.0</v>
      </c>
    </row>
    <row r="13226" ht="15.75" customHeight="1">
      <c r="A13226" s="13">
        <v>42262.74999996793</v>
      </c>
      <c r="B13226" s="12">
        <v>186.0</v>
      </c>
    </row>
    <row r="13227" ht="15.75" customHeight="1">
      <c r="A13227" s="13">
        <v>42262.76041663459</v>
      </c>
      <c r="B13227" s="12">
        <v>205.0</v>
      </c>
    </row>
    <row r="13228" ht="15.75" customHeight="1">
      <c r="A13228" s="13">
        <v>42262.770833301256</v>
      </c>
      <c r="B13228" s="12">
        <v>191.0</v>
      </c>
    </row>
    <row r="13229" ht="15.75" customHeight="1">
      <c r="A13229" s="13">
        <v>42262.78124996792</v>
      </c>
      <c r="B13229" s="12">
        <v>187.0</v>
      </c>
    </row>
    <row r="13230" ht="15.75" customHeight="1">
      <c r="A13230" s="13">
        <v>42262.791666634585</v>
      </c>
      <c r="B13230" s="12">
        <v>178.0</v>
      </c>
    </row>
    <row r="13231" ht="15.75" customHeight="1">
      <c r="A13231" s="13">
        <v>42262.80208330125</v>
      </c>
      <c r="B13231" s="12">
        <v>183.0</v>
      </c>
    </row>
    <row r="13232" ht="15.75" customHeight="1">
      <c r="A13232" s="13">
        <v>42262.81249996791</v>
      </c>
      <c r="B13232" s="12">
        <v>178.0</v>
      </c>
    </row>
    <row r="13233" ht="15.75" customHeight="1">
      <c r="A13233" s="13">
        <v>42262.82291663458</v>
      </c>
      <c r="B13233" s="12">
        <v>189.0</v>
      </c>
    </row>
    <row r="13234" ht="15.75" customHeight="1">
      <c r="A13234" s="13">
        <v>42262.83333330124</v>
      </c>
      <c r="B13234" s="12">
        <v>189.0</v>
      </c>
    </row>
    <row r="13235" ht="15.75" customHeight="1">
      <c r="A13235" s="13">
        <v>42262.843749967906</v>
      </c>
      <c r="B13235" s="12">
        <v>174.0</v>
      </c>
    </row>
    <row r="13236" ht="15.75" customHeight="1">
      <c r="A13236" s="13">
        <v>42262.85416663457</v>
      </c>
      <c r="B13236" s="12">
        <v>181.0</v>
      </c>
    </row>
    <row r="13237" ht="15.75" customHeight="1">
      <c r="A13237" s="13">
        <v>42262.864583301234</v>
      </c>
      <c r="B13237" s="12">
        <v>171.0</v>
      </c>
    </row>
    <row r="13238" ht="15.75" customHeight="1">
      <c r="A13238" s="13">
        <v>42262.8749999679</v>
      </c>
      <c r="B13238" s="12">
        <v>180.0</v>
      </c>
    </row>
    <row r="13239" ht="15.75" customHeight="1">
      <c r="A13239" s="13">
        <v>42262.88541663456</v>
      </c>
      <c r="B13239" s="12">
        <v>165.0</v>
      </c>
    </row>
    <row r="13240" ht="15.75" customHeight="1">
      <c r="A13240" s="13">
        <v>42262.89583330123</v>
      </c>
      <c r="B13240" s="12">
        <v>178.0</v>
      </c>
    </row>
    <row r="13241" ht="15.75" customHeight="1">
      <c r="A13241" s="13">
        <v>42262.90624996789</v>
      </c>
      <c r="B13241" s="12">
        <v>166.0</v>
      </c>
    </row>
    <row r="13242" ht="15.75" customHeight="1">
      <c r="A13242" s="13">
        <v>42262.916666634555</v>
      </c>
      <c r="B13242" s="12">
        <v>164.0</v>
      </c>
    </row>
    <row r="13243" ht="15.75" customHeight="1">
      <c r="A13243" s="13">
        <v>42262.92708330122</v>
      </c>
      <c r="B13243" s="12">
        <v>165.0</v>
      </c>
    </row>
    <row r="13244" ht="15.75" customHeight="1">
      <c r="A13244" s="13">
        <v>42262.937499967884</v>
      </c>
      <c r="B13244" s="12">
        <v>161.0</v>
      </c>
    </row>
    <row r="13245" ht="15.75" customHeight="1">
      <c r="A13245" s="13">
        <v>42262.94791663455</v>
      </c>
      <c r="B13245" s="12">
        <v>163.0</v>
      </c>
    </row>
    <row r="13246" ht="15.75" customHeight="1">
      <c r="A13246" s="13">
        <v>42262.95833330121</v>
      </c>
      <c r="B13246" s="12">
        <v>160.0</v>
      </c>
    </row>
    <row r="13247" ht="15.75" customHeight="1">
      <c r="A13247" s="13">
        <v>42262.96874996788</v>
      </c>
      <c r="B13247" s="12">
        <v>161.0</v>
      </c>
    </row>
    <row r="13248" ht="15.75" customHeight="1">
      <c r="A13248" s="13">
        <v>42262.97916663454</v>
      </c>
      <c r="B13248" s="12">
        <v>150.0</v>
      </c>
    </row>
    <row r="13249" ht="15.75" customHeight="1">
      <c r="A13249" s="13">
        <v>42262.989583301205</v>
      </c>
      <c r="B13249" s="12">
        <v>150.0</v>
      </c>
    </row>
    <row r="13250" ht="15.75" customHeight="1">
      <c r="A13250" s="13">
        <v>42262.99999996787</v>
      </c>
      <c r="B13250" s="12">
        <v>141.0</v>
      </c>
    </row>
    <row r="13251" ht="15.75" customHeight="1">
      <c r="A13251" s="13">
        <v>42263.01041663453</v>
      </c>
      <c r="B13251" s="12">
        <v>142.0</v>
      </c>
    </row>
    <row r="13252" ht="15.75" customHeight="1">
      <c r="A13252" s="13">
        <v>42263.0208333012</v>
      </c>
      <c r="B13252" s="12">
        <v>136.0</v>
      </c>
    </row>
    <row r="13253" ht="15.75" customHeight="1">
      <c r="A13253" s="13">
        <v>42263.03124996786</v>
      </c>
      <c r="B13253" s="12">
        <v>137.0</v>
      </c>
    </row>
    <row r="13254" ht="15.75" customHeight="1">
      <c r="A13254" s="13">
        <v>42263.041666634526</v>
      </c>
      <c r="B13254" s="12">
        <v>139.0</v>
      </c>
    </row>
    <row r="13255" ht="15.75" customHeight="1">
      <c r="A13255" s="13">
        <v>42263.05208330119</v>
      </c>
      <c r="B13255" s="12">
        <v>139.0</v>
      </c>
    </row>
    <row r="13256" ht="15.75" customHeight="1">
      <c r="A13256" s="13">
        <v>42263.062499967855</v>
      </c>
      <c r="B13256" s="12">
        <v>142.0</v>
      </c>
    </row>
    <row r="13257" ht="15.75" customHeight="1">
      <c r="A13257" s="13">
        <v>42263.07291663452</v>
      </c>
      <c r="B13257" s="12">
        <v>138.0</v>
      </c>
    </row>
    <row r="13258" ht="15.75" customHeight="1">
      <c r="A13258" s="13">
        <v>42263.08333330118</v>
      </c>
      <c r="B13258" s="12">
        <v>137.0</v>
      </c>
    </row>
    <row r="13259" ht="15.75" customHeight="1">
      <c r="A13259" s="13">
        <v>42263.09374996785</v>
      </c>
      <c r="B13259" s="12">
        <v>143.0</v>
      </c>
    </row>
    <row r="13260" ht="15.75" customHeight="1">
      <c r="A13260" s="13">
        <v>42263.10416663451</v>
      </c>
      <c r="B13260" s="12">
        <v>142.0</v>
      </c>
    </row>
    <row r="13261" ht="15.75" customHeight="1">
      <c r="A13261" s="13">
        <v>42263.114583301176</v>
      </c>
      <c r="B13261" s="12">
        <v>145.0</v>
      </c>
    </row>
    <row r="13262" ht="15.75" customHeight="1">
      <c r="A13262" s="13">
        <v>42263.12499996784</v>
      </c>
      <c r="B13262" s="12">
        <v>147.0</v>
      </c>
    </row>
    <row r="13263" ht="15.75" customHeight="1">
      <c r="A13263" s="13">
        <v>42263.135416634505</v>
      </c>
      <c r="B13263" s="12">
        <v>137.0</v>
      </c>
    </row>
    <row r="13264" ht="15.75" customHeight="1">
      <c r="A13264" s="13">
        <v>42263.14583330117</v>
      </c>
      <c r="B13264" s="12">
        <v>133.0</v>
      </c>
    </row>
    <row r="13265" ht="15.75" customHeight="1">
      <c r="A13265" s="13">
        <v>42263.15624996783</v>
      </c>
      <c r="B13265" s="12">
        <v>130.0</v>
      </c>
    </row>
    <row r="13266" ht="15.75" customHeight="1">
      <c r="A13266" s="13">
        <v>42263.1666666345</v>
      </c>
      <c r="B13266" s="12">
        <v>131.0</v>
      </c>
    </row>
    <row r="13267" ht="15.75" customHeight="1">
      <c r="A13267" s="13">
        <v>42263.17708330116</v>
      </c>
      <c r="B13267" s="12">
        <v>125.0</v>
      </c>
    </row>
    <row r="13268" ht="15.75" customHeight="1">
      <c r="A13268" s="13">
        <v>42263.187499967826</v>
      </c>
      <c r="B13268" s="12">
        <v>129.0</v>
      </c>
    </row>
    <row r="13269" ht="15.75" customHeight="1">
      <c r="A13269" s="13">
        <v>42263.19791663449</v>
      </c>
      <c r="B13269" s="12">
        <v>130.0</v>
      </c>
    </row>
    <row r="13270" ht="15.75" customHeight="1">
      <c r="A13270" s="13">
        <v>42263.208333301154</v>
      </c>
      <c r="B13270" s="12">
        <v>130.0</v>
      </c>
    </row>
    <row r="13271" ht="15.75" customHeight="1">
      <c r="A13271" s="13">
        <v>42263.21874996782</v>
      </c>
      <c r="B13271" s="12">
        <v>124.0</v>
      </c>
    </row>
    <row r="13272" ht="15.75" customHeight="1">
      <c r="A13272" s="13">
        <v>42263.22916663448</v>
      </c>
      <c r="B13272" s="12">
        <v>124.0</v>
      </c>
    </row>
    <row r="13273" ht="15.75" customHeight="1">
      <c r="A13273" s="13">
        <v>42263.23958330115</v>
      </c>
      <c r="B13273" s="12">
        <v>127.0</v>
      </c>
    </row>
    <row r="13274" ht="15.75" customHeight="1">
      <c r="A13274" s="13">
        <v>42263.24999996781</v>
      </c>
      <c r="B13274" s="12">
        <v>128.0</v>
      </c>
    </row>
    <row r="13275" ht="15.75" customHeight="1">
      <c r="A13275" s="13">
        <v>42263.260416634475</v>
      </c>
      <c r="B13275" s="12">
        <v>126.0</v>
      </c>
    </row>
    <row r="13276" ht="15.75" customHeight="1">
      <c r="A13276" s="13">
        <v>42263.27083330114</v>
      </c>
      <c r="B13276" s="12">
        <v>127.0</v>
      </c>
    </row>
    <row r="13277" ht="15.75" customHeight="1">
      <c r="A13277" s="13">
        <v>42263.281249967804</v>
      </c>
      <c r="B13277" s="12">
        <v>127.0</v>
      </c>
    </row>
    <row r="13278" ht="15.75" customHeight="1">
      <c r="A13278" s="13">
        <v>42263.29166663447</v>
      </c>
      <c r="B13278" s="12">
        <v>139.0</v>
      </c>
    </row>
    <row r="13279" ht="15.75" customHeight="1">
      <c r="A13279" s="13">
        <v>42263.30208330113</v>
      </c>
      <c r="B13279" s="12">
        <v>126.0</v>
      </c>
    </row>
    <row r="13280" ht="15.75" customHeight="1">
      <c r="A13280" s="13">
        <v>42263.3124999678</v>
      </c>
      <c r="B13280" s="12">
        <v>127.0</v>
      </c>
    </row>
    <row r="13281" ht="15.75" customHeight="1">
      <c r="A13281" s="13">
        <v>42263.32291663446</v>
      </c>
      <c r="B13281" s="12">
        <v>137.0</v>
      </c>
    </row>
    <row r="13282" ht="15.75" customHeight="1">
      <c r="A13282" s="13">
        <v>42263.333333301125</v>
      </c>
      <c r="B13282" s="12">
        <v>144.0</v>
      </c>
    </row>
    <row r="13283" ht="15.75" customHeight="1">
      <c r="A13283" s="13">
        <v>42263.34374996779</v>
      </c>
      <c r="B13283" s="12">
        <v>153.0</v>
      </c>
    </row>
    <row r="13284" ht="15.75" customHeight="1">
      <c r="A13284" s="13">
        <v>42263.35416663445</v>
      </c>
      <c r="B13284" s="12">
        <v>151.0</v>
      </c>
    </row>
    <row r="13285" ht="15.75" customHeight="1">
      <c r="A13285" s="13">
        <v>42263.36458330112</v>
      </c>
      <c r="B13285" s="12">
        <v>173.0</v>
      </c>
    </row>
    <row r="13286" ht="15.75" customHeight="1">
      <c r="A13286" s="13">
        <v>42263.37499996778</v>
      </c>
      <c r="B13286" s="12">
        <v>164.0</v>
      </c>
    </row>
    <row r="13287" ht="15.75" customHeight="1">
      <c r="A13287" s="13">
        <v>42263.385416634446</v>
      </c>
      <c r="B13287" s="12">
        <v>170.0</v>
      </c>
    </row>
    <row r="13288" ht="15.75" customHeight="1">
      <c r="A13288" s="13">
        <v>42263.39583330111</v>
      </c>
      <c r="B13288" s="12">
        <v>170.0</v>
      </c>
    </row>
    <row r="13289" ht="15.75" customHeight="1">
      <c r="A13289" s="13">
        <v>42263.406249967775</v>
      </c>
      <c r="B13289" s="12">
        <v>177.0</v>
      </c>
    </row>
    <row r="13290" ht="15.75" customHeight="1">
      <c r="A13290" s="13">
        <v>42263.41666663444</v>
      </c>
      <c r="B13290" s="12">
        <v>169.0</v>
      </c>
    </row>
    <row r="13291" ht="15.75" customHeight="1">
      <c r="A13291" s="13">
        <v>42263.4270833011</v>
      </c>
      <c r="B13291" s="12">
        <v>196.0</v>
      </c>
    </row>
    <row r="13292" ht="15.75" customHeight="1">
      <c r="A13292" s="13">
        <v>42263.43749996777</v>
      </c>
      <c r="B13292" s="12">
        <v>175.0</v>
      </c>
    </row>
    <row r="13293" ht="15.75" customHeight="1">
      <c r="A13293" s="13">
        <v>42263.44791663443</v>
      </c>
      <c r="B13293" s="12">
        <v>184.0</v>
      </c>
    </row>
    <row r="13294" ht="15.75" customHeight="1">
      <c r="A13294" s="13">
        <v>42263.458333301096</v>
      </c>
      <c r="B13294" s="12">
        <v>184.0</v>
      </c>
    </row>
    <row r="13295" ht="15.75" customHeight="1">
      <c r="A13295" s="13">
        <v>42263.46874996776</v>
      </c>
      <c r="B13295" s="12">
        <v>186.0</v>
      </c>
    </row>
    <row r="13296" ht="15.75" customHeight="1">
      <c r="A13296" s="13">
        <v>42263.479166634424</v>
      </c>
      <c r="B13296" s="12">
        <v>191.0</v>
      </c>
    </row>
    <row r="13297" ht="15.75" customHeight="1">
      <c r="A13297" s="13">
        <v>42263.48958330109</v>
      </c>
      <c r="B13297" s="12">
        <v>185.0</v>
      </c>
    </row>
    <row r="13298" ht="15.75" customHeight="1">
      <c r="A13298" s="13">
        <v>42263.49999996775</v>
      </c>
      <c r="B13298" s="12">
        <v>181.0</v>
      </c>
    </row>
    <row r="13299" ht="15.75" customHeight="1">
      <c r="A13299" s="13">
        <v>42263.51041663442</v>
      </c>
      <c r="B13299" s="12">
        <v>189.0</v>
      </c>
    </row>
    <row r="13300" ht="15.75" customHeight="1">
      <c r="A13300" s="13">
        <v>42263.52083330108</v>
      </c>
      <c r="B13300" s="12">
        <v>194.0</v>
      </c>
    </row>
    <row r="13301" ht="15.75" customHeight="1">
      <c r="A13301" s="13">
        <v>42263.531249967746</v>
      </c>
      <c r="B13301" s="12">
        <v>182.0</v>
      </c>
    </row>
    <row r="13302" ht="15.75" customHeight="1">
      <c r="A13302" s="13">
        <v>42263.54166663441</v>
      </c>
      <c r="B13302" s="12">
        <v>188.0</v>
      </c>
    </row>
    <row r="13303" ht="15.75" customHeight="1">
      <c r="A13303" s="13">
        <v>42263.552083301074</v>
      </c>
      <c r="B13303" s="12">
        <v>172.0</v>
      </c>
    </row>
    <row r="13304" ht="15.75" customHeight="1">
      <c r="A13304" s="13">
        <v>42263.56249996774</v>
      </c>
      <c r="B13304" s="12">
        <v>182.0</v>
      </c>
    </row>
    <row r="13305" ht="15.75" customHeight="1">
      <c r="A13305" s="13">
        <v>42263.5729166344</v>
      </c>
      <c r="B13305" s="12">
        <v>182.0</v>
      </c>
    </row>
    <row r="13306" ht="15.75" customHeight="1">
      <c r="A13306" s="13">
        <v>42263.58333330107</v>
      </c>
      <c r="B13306" s="12">
        <v>185.0</v>
      </c>
    </row>
    <row r="13307" ht="15.75" customHeight="1">
      <c r="A13307" s="13">
        <v>42263.59374996773</v>
      </c>
      <c r="B13307" s="12">
        <v>190.0</v>
      </c>
    </row>
    <row r="13308" ht="15.75" customHeight="1">
      <c r="A13308" s="13">
        <v>42263.604166634395</v>
      </c>
      <c r="B13308" s="12">
        <v>191.0</v>
      </c>
    </row>
    <row r="13309" ht="15.75" customHeight="1">
      <c r="A13309" s="13">
        <v>42263.61458330106</v>
      </c>
      <c r="B13309" s="12">
        <v>183.0</v>
      </c>
    </row>
    <row r="13310" ht="15.75" customHeight="1">
      <c r="A13310" s="13">
        <v>42263.624999967724</v>
      </c>
      <c r="B13310" s="12">
        <v>185.0</v>
      </c>
    </row>
    <row r="13311" ht="15.75" customHeight="1">
      <c r="A13311" s="13">
        <v>42263.63541663439</v>
      </c>
      <c r="B13311" s="12">
        <v>202.0</v>
      </c>
    </row>
    <row r="13312" ht="15.75" customHeight="1">
      <c r="A13312" s="13">
        <v>42263.64583330105</v>
      </c>
      <c r="B13312" s="12">
        <v>194.0</v>
      </c>
    </row>
    <row r="13313" ht="15.75" customHeight="1">
      <c r="A13313" s="13">
        <v>42263.65624996772</v>
      </c>
      <c r="B13313" s="12">
        <v>196.0</v>
      </c>
    </row>
    <row r="13314" ht="15.75" customHeight="1">
      <c r="A13314" s="13">
        <v>42263.66666663438</v>
      </c>
      <c r="B13314" s="12">
        <v>192.0</v>
      </c>
    </row>
    <row r="13315" ht="15.75" customHeight="1">
      <c r="A13315" s="13">
        <v>42263.677083301045</v>
      </c>
      <c r="B13315" s="12">
        <v>206.0</v>
      </c>
    </row>
    <row r="13316" ht="15.75" customHeight="1">
      <c r="A13316" s="13">
        <v>42263.68749996771</v>
      </c>
      <c r="B13316" s="12">
        <v>201.0</v>
      </c>
    </row>
    <row r="13317" ht="15.75" customHeight="1">
      <c r="A13317" s="13">
        <v>42263.69791663437</v>
      </c>
      <c r="B13317" s="12">
        <v>190.0</v>
      </c>
    </row>
    <row r="13318" ht="15.75" customHeight="1">
      <c r="A13318" s="13">
        <v>42263.70833330104</v>
      </c>
      <c r="B13318" s="12">
        <v>197.0</v>
      </c>
    </row>
    <row r="13319" ht="15.75" customHeight="1">
      <c r="A13319" s="13">
        <v>42263.7187499677</v>
      </c>
      <c r="B13319" s="12">
        <v>180.0</v>
      </c>
    </row>
    <row r="13320" ht="15.75" customHeight="1">
      <c r="A13320" s="13">
        <v>42263.729166634366</v>
      </c>
      <c r="B13320" s="12">
        <v>188.0</v>
      </c>
    </row>
    <row r="13321" ht="15.75" customHeight="1">
      <c r="A13321" s="13">
        <v>42263.73958330103</v>
      </c>
      <c r="B13321" s="12">
        <v>205.0</v>
      </c>
    </row>
    <row r="13322" ht="15.75" customHeight="1">
      <c r="A13322" s="13">
        <v>42263.749999967695</v>
      </c>
      <c r="B13322" s="12">
        <v>179.0</v>
      </c>
    </row>
    <row r="13323" ht="15.75" customHeight="1">
      <c r="A13323" s="13">
        <v>42263.76041663436</v>
      </c>
      <c r="B13323" s="12">
        <v>193.0</v>
      </c>
    </row>
    <row r="13324" ht="15.75" customHeight="1">
      <c r="A13324" s="13">
        <v>42263.77083330102</v>
      </c>
      <c r="B13324" s="12">
        <v>187.0</v>
      </c>
    </row>
    <row r="13325" ht="15.75" customHeight="1">
      <c r="A13325" s="13">
        <v>42263.78124996769</v>
      </c>
      <c r="B13325" s="12">
        <v>181.0</v>
      </c>
    </row>
    <row r="13326" ht="15.75" customHeight="1">
      <c r="A13326" s="13">
        <v>42263.79166663435</v>
      </c>
      <c r="B13326" s="12">
        <v>195.0</v>
      </c>
    </row>
    <row r="13327" ht="15.75" customHeight="1">
      <c r="A13327" s="13">
        <v>42263.802083301016</v>
      </c>
      <c r="B13327" s="12">
        <v>179.0</v>
      </c>
    </row>
    <row r="13328" ht="15.75" customHeight="1">
      <c r="A13328" s="13">
        <v>42263.81249996768</v>
      </c>
      <c r="B13328" s="12">
        <v>180.0</v>
      </c>
    </row>
    <row r="13329" ht="15.75" customHeight="1">
      <c r="A13329" s="13">
        <v>42263.822916634344</v>
      </c>
      <c r="B13329" s="12">
        <v>176.0</v>
      </c>
    </row>
    <row r="13330" ht="15.75" customHeight="1">
      <c r="A13330" s="13">
        <v>42263.83333330101</v>
      </c>
      <c r="B13330" s="12">
        <v>184.0</v>
      </c>
    </row>
    <row r="13331" ht="15.75" customHeight="1">
      <c r="A13331" s="13">
        <v>42263.84374996767</v>
      </c>
      <c r="B13331" s="12">
        <v>192.0</v>
      </c>
    </row>
    <row r="13332" ht="15.75" customHeight="1">
      <c r="A13332" s="13">
        <v>42263.85416663434</v>
      </c>
      <c r="B13332" s="12">
        <v>177.0</v>
      </c>
    </row>
    <row r="13333" ht="15.75" customHeight="1">
      <c r="A13333" s="13">
        <v>42263.864583301</v>
      </c>
      <c r="B13333" s="12">
        <v>173.0</v>
      </c>
    </row>
    <row r="13334" ht="15.75" customHeight="1">
      <c r="A13334" s="13">
        <v>42263.874999967666</v>
      </c>
      <c r="B13334" s="12">
        <v>184.0</v>
      </c>
    </row>
    <row r="13335" ht="15.75" customHeight="1">
      <c r="A13335" s="13">
        <v>42263.88541663433</v>
      </c>
      <c r="B13335" s="12">
        <v>180.0</v>
      </c>
    </row>
    <row r="13336" ht="15.75" customHeight="1">
      <c r="A13336" s="13">
        <v>42263.895833300994</v>
      </c>
      <c r="B13336" s="12">
        <v>175.0</v>
      </c>
    </row>
    <row r="13337" ht="15.75" customHeight="1">
      <c r="A13337" s="13">
        <v>42263.90624996766</v>
      </c>
      <c r="B13337" s="12">
        <v>175.0</v>
      </c>
    </row>
    <row r="13338" ht="15.75" customHeight="1">
      <c r="A13338" s="13">
        <v>42263.91666663432</v>
      </c>
      <c r="B13338" s="12">
        <v>168.0</v>
      </c>
    </row>
    <row r="13339" ht="15.75" customHeight="1">
      <c r="A13339" s="13">
        <v>42263.92708330099</v>
      </c>
      <c r="B13339" s="12">
        <v>176.0</v>
      </c>
    </row>
    <row r="13340" ht="15.75" customHeight="1">
      <c r="A13340" s="13">
        <v>42263.93749996765</v>
      </c>
      <c r="B13340" s="12">
        <v>179.0</v>
      </c>
    </row>
    <row r="13341" ht="15.75" customHeight="1">
      <c r="A13341" s="13">
        <v>42263.947916634315</v>
      </c>
      <c r="B13341" s="12">
        <v>178.0</v>
      </c>
    </row>
    <row r="13342" ht="15.75" customHeight="1">
      <c r="A13342" s="13">
        <v>42263.95833330098</v>
      </c>
      <c r="B13342" s="12">
        <v>167.0</v>
      </c>
    </row>
    <row r="13343" ht="15.75" customHeight="1">
      <c r="A13343" s="13">
        <v>42263.968749967644</v>
      </c>
      <c r="B13343" s="12">
        <v>167.0</v>
      </c>
    </row>
    <row r="13344" ht="15.75" customHeight="1">
      <c r="A13344" s="13">
        <v>42263.97916663431</v>
      </c>
      <c r="B13344" s="12">
        <v>158.0</v>
      </c>
    </row>
    <row r="13345" ht="15.75" customHeight="1">
      <c r="A13345" s="13">
        <v>42263.98958330097</v>
      </c>
      <c r="B13345" s="12">
        <v>172.0</v>
      </c>
    </row>
    <row r="13346" ht="15.75" customHeight="1">
      <c r="A13346" s="13">
        <v>42263.99999996764</v>
      </c>
      <c r="B13346" s="12">
        <v>160.0</v>
      </c>
    </row>
    <row r="13347" ht="15.75" customHeight="1">
      <c r="A13347" s="13">
        <v>42264.0104166343</v>
      </c>
      <c r="B13347" s="12">
        <v>154.0</v>
      </c>
    </row>
    <row r="13348" ht="15.75" customHeight="1">
      <c r="A13348" s="13">
        <v>42264.020833300965</v>
      </c>
      <c r="B13348" s="12">
        <v>155.0</v>
      </c>
    </row>
    <row r="13349" ht="15.75" customHeight="1">
      <c r="A13349" s="13">
        <v>42264.03124996763</v>
      </c>
      <c r="B13349" s="12">
        <v>160.0</v>
      </c>
    </row>
    <row r="13350" ht="15.75" customHeight="1">
      <c r="A13350" s="13">
        <v>42264.04166663429</v>
      </c>
      <c r="B13350" s="12">
        <v>166.0</v>
      </c>
    </row>
    <row r="13351" ht="15.75" customHeight="1">
      <c r="A13351" s="13">
        <v>42264.05208330096</v>
      </c>
      <c r="B13351" s="12">
        <v>154.0</v>
      </c>
    </row>
    <row r="13352" ht="15.75" customHeight="1">
      <c r="A13352" s="13">
        <v>42264.06249996762</v>
      </c>
      <c r="B13352" s="12">
        <v>157.0</v>
      </c>
    </row>
    <row r="13353" ht="15.75" customHeight="1">
      <c r="A13353" s="13">
        <v>42264.072916634286</v>
      </c>
      <c r="B13353" s="12">
        <v>153.0</v>
      </c>
    </row>
    <row r="13354" ht="15.75" customHeight="1">
      <c r="A13354" s="13">
        <v>42264.08333330095</v>
      </c>
      <c r="B13354" s="12">
        <v>157.0</v>
      </c>
    </row>
    <row r="13355" ht="15.75" customHeight="1">
      <c r="A13355" s="13">
        <v>42264.093749967615</v>
      </c>
      <c r="B13355" s="12">
        <v>169.0</v>
      </c>
    </row>
    <row r="13356" ht="15.75" customHeight="1">
      <c r="A13356" s="13">
        <v>42264.10416663428</v>
      </c>
      <c r="B13356" s="12">
        <v>155.0</v>
      </c>
    </row>
    <row r="13357" ht="15.75" customHeight="1">
      <c r="A13357" s="13">
        <v>42264.11458330094</v>
      </c>
      <c r="B13357" s="12">
        <v>152.0</v>
      </c>
    </row>
    <row r="13358" ht="15.75" customHeight="1">
      <c r="A13358" s="13">
        <v>42264.12499996761</v>
      </c>
      <c r="B13358" s="12">
        <v>159.0</v>
      </c>
    </row>
    <row r="13359" ht="15.75" customHeight="1">
      <c r="A13359" s="13">
        <v>42264.13541663427</v>
      </c>
      <c r="B13359" s="12">
        <v>161.0</v>
      </c>
    </row>
    <row r="13360" ht="15.75" customHeight="1">
      <c r="A13360" s="13">
        <v>42264.145833300936</v>
      </c>
      <c r="B13360" s="12">
        <v>158.0</v>
      </c>
    </row>
    <row r="13361" ht="15.75" customHeight="1">
      <c r="A13361" s="13">
        <v>42264.1562499676</v>
      </c>
      <c r="B13361" s="12">
        <v>150.0</v>
      </c>
    </row>
    <row r="13362" ht="15.75" customHeight="1">
      <c r="A13362" s="13">
        <v>42264.166666634264</v>
      </c>
      <c r="B13362" s="12">
        <v>150.0</v>
      </c>
    </row>
    <row r="13363" ht="15.75" customHeight="1">
      <c r="A13363" s="13">
        <v>42264.17708330093</v>
      </c>
      <c r="B13363" s="12">
        <v>146.0</v>
      </c>
    </row>
    <row r="13364" ht="15.75" customHeight="1">
      <c r="A13364" s="13">
        <v>42264.18749996759</v>
      </c>
      <c r="B13364" s="12">
        <v>160.0</v>
      </c>
    </row>
    <row r="13365" ht="15.75" customHeight="1">
      <c r="A13365" s="13">
        <v>42264.19791663426</v>
      </c>
      <c r="B13365" s="12">
        <v>157.0</v>
      </c>
    </row>
    <row r="13366" ht="15.75" customHeight="1">
      <c r="A13366" s="13">
        <v>42264.20833330092</v>
      </c>
      <c r="B13366" s="12">
        <v>145.0</v>
      </c>
    </row>
    <row r="13367" ht="15.75" customHeight="1">
      <c r="A13367" s="13">
        <v>42264.218749967586</v>
      </c>
      <c r="B13367" s="12">
        <v>148.0</v>
      </c>
    </row>
    <row r="13368" ht="15.75" customHeight="1">
      <c r="A13368" s="13">
        <v>42264.22916663425</v>
      </c>
      <c r="B13368" s="12">
        <v>146.0</v>
      </c>
    </row>
    <row r="13369" ht="15.75" customHeight="1">
      <c r="A13369" s="13">
        <v>42264.239583300914</v>
      </c>
      <c r="B13369" s="12">
        <v>159.0</v>
      </c>
    </row>
    <row r="13370" ht="15.75" customHeight="1">
      <c r="A13370" s="13">
        <v>42264.24999996758</v>
      </c>
      <c r="B13370" s="12">
        <v>149.0</v>
      </c>
    </row>
    <row r="13371" ht="15.75" customHeight="1">
      <c r="A13371" s="13">
        <v>42264.26041663424</v>
      </c>
      <c r="B13371" s="12">
        <v>147.0</v>
      </c>
    </row>
    <row r="13372" ht="15.75" customHeight="1">
      <c r="A13372" s="13">
        <v>42264.27083330091</v>
      </c>
      <c r="B13372" s="12">
        <v>144.0</v>
      </c>
    </row>
    <row r="13373" ht="15.75" customHeight="1">
      <c r="A13373" s="13">
        <v>42264.28124996757</v>
      </c>
      <c r="B13373" s="12">
        <v>150.0</v>
      </c>
    </row>
    <row r="13374" ht="15.75" customHeight="1">
      <c r="A13374" s="13">
        <v>42264.291666634235</v>
      </c>
      <c r="B13374" s="12">
        <v>165.0</v>
      </c>
    </row>
    <row r="13375" ht="15.75" customHeight="1">
      <c r="A13375" s="13">
        <v>42264.3020833009</v>
      </c>
      <c r="B13375" s="12">
        <v>151.0</v>
      </c>
    </row>
    <row r="13376" ht="15.75" customHeight="1">
      <c r="A13376" s="13">
        <v>42264.312499967564</v>
      </c>
      <c r="B13376" s="12">
        <v>146.0</v>
      </c>
    </row>
    <row r="13377" ht="15.75" customHeight="1">
      <c r="A13377" s="13">
        <v>42264.32291663423</v>
      </c>
      <c r="B13377" s="12">
        <v>145.0</v>
      </c>
    </row>
    <row r="13378" ht="15.75" customHeight="1">
      <c r="A13378" s="13">
        <v>42264.33333330089</v>
      </c>
      <c r="B13378" s="12">
        <v>152.0</v>
      </c>
    </row>
    <row r="13379" ht="15.75" customHeight="1">
      <c r="A13379" s="13">
        <v>42264.34374996756</v>
      </c>
      <c r="B13379" s="12">
        <v>187.0</v>
      </c>
    </row>
    <row r="13380" ht="15.75" customHeight="1">
      <c r="A13380" s="13">
        <v>42264.35416663422</v>
      </c>
      <c r="B13380" s="12">
        <v>161.0</v>
      </c>
    </row>
    <row r="13381" ht="15.75" customHeight="1">
      <c r="A13381" s="13">
        <v>42264.364583300885</v>
      </c>
      <c r="B13381" s="12">
        <v>167.0</v>
      </c>
    </row>
    <row r="13382" ht="15.75" customHeight="1">
      <c r="A13382" s="13">
        <v>42264.37499996755</v>
      </c>
      <c r="B13382" s="12">
        <v>168.0</v>
      </c>
    </row>
    <row r="13383" ht="15.75" customHeight="1">
      <c r="A13383" s="13">
        <v>42264.38541663421</v>
      </c>
      <c r="B13383" s="12">
        <v>174.0</v>
      </c>
    </row>
    <row r="13384" ht="15.75" customHeight="1">
      <c r="A13384" s="13">
        <v>42264.39583330088</v>
      </c>
      <c r="B13384" s="12">
        <v>184.0</v>
      </c>
    </row>
    <row r="13385" ht="15.75" customHeight="1">
      <c r="A13385" s="13">
        <v>42264.40624996754</v>
      </c>
      <c r="B13385" s="12">
        <v>173.0</v>
      </c>
    </row>
    <row r="13386" ht="15.75" customHeight="1">
      <c r="A13386" s="13">
        <v>42264.416666634206</v>
      </c>
      <c r="B13386" s="12">
        <v>179.0</v>
      </c>
    </row>
    <row r="13387" ht="15.75" customHeight="1">
      <c r="A13387" s="13">
        <v>42264.42708330087</v>
      </c>
      <c r="B13387" s="12">
        <v>181.0</v>
      </c>
    </row>
    <row r="13388" ht="15.75" customHeight="1">
      <c r="A13388" s="13">
        <v>42264.437499967535</v>
      </c>
      <c r="B13388" s="12">
        <v>200.0</v>
      </c>
    </row>
    <row r="13389" ht="15.75" customHeight="1">
      <c r="A13389" s="13">
        <v>42264.4479166342</v>
      </c>
      <c r="B13389" s="12">
        <v>194.0</v>
      </c>
    </row>
    <row r="13390" ht="15.75" customHeight="1">
      <c r="A13390" s="13">
        <v>42264.45833330086</v>
      </c>
      <c r="B13390" s="12">
        <v>184.0</v>
      </c>
    </row>
    <row r="13391" ht="15.75" customHeight="1">
      <c r="A13391" s="13">
        <v>42264.46874996753</v>
      </c>
      <c r="B13391" s="12">
        <v>183.0</v>
      </c>
    </row>
    <row r="13392" ht="15.75" customHeight="1">
      <c r="A13392" s="13">
        <v>42264.47916663419</v>
      </c>
      <c r="B13392" s="12">
        <v>184.0</v>
      </c>
    </row>
    <row r="13393" ht="15.75" customHeight="1">
      <c r="A13393" s="13">
        <v>42264.489583300856</v>
      </c>
      <c r="B13393" s="12">
        <v>203.0</v>
      </c>
    </row>
    <row r="13394" ht="15.75" customHeight="1">
      <c r="A13394" s="13">
        <v>42264.49999996752</v>
      </c>
      <c r="B13394" s="12">
        <v>189.0</v>
      </c>
    </row>
    <row r="13395" ht="15.75" customHeight="1">
      <c r="A13395" s="13">
        <v>42264.510416634184</v>
      </c>
      <c r="B13395" s="12">
        <v>181.0</v>
      </c>
    </row>
    <row r="13396" ht="15.75" customHeight="1">
      <c r="A13396" s="13">
        <v>42264.52083330085</v>
      </c>
      <c r="B13396" s="12">
        <v>181.0</v>
      </c>
    </row>
    <row r="13397" ht="15.75" customHeight="1">
      <c r="A13397" s="13">
        <v>42264.53124996751</v>
      </c>
      <c r="B13397" s="12">
        <v>183.0</v>
      </c>
    </row>
    <row r="13398" ht="15.75" customHeight="1">
      <c r="A13398" s="13">
        <v>42264.54166663418</v>
      </c>
      <c r="B13398" s="12">
        <v>200.0</v>
      </c>
    </row>
    <row r="13399" ht="15.75" customHeight="1">
      <c r="A13399" s="13">
        <v>42264.55208330084</v>
      </c>
      <c r="B13399" s="12">
        <v>188.0</v>
      </c>
    </row>
    <row r="13400" ht="15.75" customHeight="1">
      <c r="A13400" s="13">
        <v>42264.562499967506</v>
      </c>
      <c r="B13400" s="12">
        <v>189.0</v>
      </c>
    </row>
    <row r="13401" ht="15.75" customHeight="1">
      <c r="A13401" s="13">
        <v>42264.57291663417</v>
      </c>
      <c r="B13401" s="12">
        <v>183.0</v>
      </c>
    </row>
    <row r="13402" ht="15.75" customHeight="1">
      <c r="A13402" s="13">
        <v>42264.583333300834</v>
      </c>
      <c r="B13402" s="12">
        <v>189.0</v>
      </c>
    </row>
    <row r="13403" ht="15.75" customHeight="1">
      <c r="A13403" s="13">
        <v>42264.5937499675</v>
      </c>
      <c r="B13403" s="12">
        <v>203.0</v>
      </c>
    </row>
    <row r="13404" ht="15.75" customHeight="1">
      <c r="A13404" s="13">
        <v>42264.60416663416</v>
      </c>
      <c r="B13404" s="12">
        <v>192.0</v>
      </c>
    </row>
    <row r="13405" ht="15.75" customHeight="1">
      <c r="A13405" s="13">
        <v>42264.61458330083</v>
      </c>
      <c r="B13405" s="12">
        <v>194.0</v>
      </c>
    </row>
    <row r="13406" ht="15.75" customHeight="1">
      <c r="A13406" s="13">
        <v>42264.62499996749</v>
      </c>
      <c r="B13406" s="12">
        <v>202.0</v>
      </c>
    </row>
    <row r="13407" ht="15.75" customHeight="1">
      <c r="A13407" s="13">
        <v>42264.635416634155</v>
      </c>
      <c r="B13407" s="12">
        <v>214.0</v>
      </c>
    </row>
    <row r="13408" ht="15.75" customHeight="1">
      <c r="A13408" s="13">
        <v>42264.64583330082</v>
      </c>
      <c r="B13408" s="12">
        <v>202.0</v>
      </c>
    </row>
    <row r="13409" ht="15.75" customHeight="1">
      <c r="A13409" s="13">
        <v>42264.656249967484</v>
      </c>
      <c r="B13409" s="12">
        <v>207.0</v>
      </c>
    </row>
    <row r="13410" ht="15.75" customHeight="1">
      <c r="A13410" s="13">
        <v>42264.66666663415</v>
      </c>
      <c r="B13410" s="12">
        <v>194.0</v>
      </c>
    </row>
    <row r="13411" ht="15.75" customHeight="1">
      <c r="A13411" s="13">
        <v>42264.67708330081</v>
      </c>
      <c r="B13411" s="12">
        <v>205.0</v>
      </c>
    </row>
    <row r="13412" ht="15.75" customHeight="1">
      <c r="A13412" s="13">
        <v>42264.68749996748</v>
      </c>
      <c r="B13412" s="12">
        <v>215.0</v>
      </c>
    </row>
    <row r="13413" ht="15.75" customHeight="1">
      <c r="A13413" s="13">
        <v>42264.69791663414</v>
      </c>
      <c r="B13413" s="12">
        <v>189.0</v>
      </c>
    </row>
    <row r="13414" ht="15.75" customHeight="1">
      <c r="A13414" s="13">
        <v>42264.708333300805</v>
      </c>
      <c r="B13414" s="12">
        <v>205.0</v>
      </c>
    </row>
    <row r="13415" ht="15.75" customHeight="1">
      <c r="A13415" s="13">
        <v>42264.71874996747</v>
      </c>
      <c r="B13415" s="12">
        <v>199.0</v>
      </c>
    </row>
    <row r="13416" ht="15.75" customHeight="1">
      <c r="A13416" s="13">
        <v>42264.72916663413</v>
      </c>
      <c r="B13416" s="12">
        <v>204.0</v>
      </c>
    </row>
    <row r="13417" ht="15.75" customHeight="1">
      <c r="A13417" s="13">
        <v>42264.7395833008</v>
      </c>
      <c r="B13417" s="12">
        <v>212.0</v>
      </c>
    </row>
    <row r="13418" ht="15.75" customHeight="1">
      <c r="A13418" s="13">
        <v>42264.74999996746</v>
      </c>
      <c r="B13418" s="12">
        <v>187.0</v>
      </c>
    </row>
    <row r="13419" ht="15.75" customHeight="1">
      <c r="A13419" s="13">
        <v>42264.760416634126</v>
      </c>
      <c r="B13419" s="12">
        <v>196.0</v>
      </c>
    </row>
    <row r="13420" ht="15.75" customHeight="1">
      <c r="A13420" s="13">
        <v>42264.77083330079</v>
      </c>
      <c r="B13420" s="12">
        <v>191.0</v>
      </c>
    </row>
    <row r="13421" ht="15.75" customHeight="1">
      <c r="A13421" s="13">
        <v>42264.781249967455</v>
      </c>
      <c r="B13421" s="12">
        <v>203.0</v>
      </c>
    </row>
    <row r="13422" ht="15.75" customHeight="1">
      <c r="A13422" s="13">
        <v>42264.79166663412</v>
      </c>
      <c r="B13422" s="12">
        <v>195.0</v>
      </c>
    </row>
    <row r="13423" ht="15.75" customHeight="1">
      <c r="A13423" s="13">
        <v>42264.80208330078</v>
      </c>
      <c r="B13423" s="12">
        <v>182.0</v>
      </c>
    </row>
    <row r="13424" ht="15.75" customHeight="1">
      <c r="A13424" s="13">
        <v>42264.81249996745</v>
      </c>
      <c r="B13424" s="12">
        <v>194.0</v>
      </c>
    </row>
    <row r="13425" ht="15.75" customHeight="1">
      <c r="A13425" s="13">
        <v>42264.82291663411</v>
      </c>
      <c r="B13425" s="12">
        <v>200.0</v>
      </c>
    </row>
    <row r="13426" ht="15.75" customHeight="1">
      <c r="A13426" s="13">
        <v>42264.833333300776</v>
      </c>
      <c r="B13426" s="12">
        <v>179.0</v>
      </c>
    </row>
    <row r="13427" ht="15.75" customHeight="1">
      <c r="A13427" s="13">
        <v>42264.84374996744</v>
      </c>
      <c r="B13427" s="12">
        <v>182.0</v>
      </c>
    </row>
    <row r="13428" ht="15.75" customHeight="1">
      <c r="A13428" s="13">
        <v>42264.854166634104</v>
      </c>
      <c r="B13428" s="12">
        <v>185.0</v>
      </c>
    </row>
    <row r="13429" ht="15.75" customHeight="1">
      <c r="A13429" s="13">
        <v>42264.86458330077</v>
      </c>
      <c r="B13429" s="12">
        <v>180.0</v>
      </c>
    </row>
    <row r="13430" ht="15.75" customHeight="1">
      <c r="A13430" s="13">
        <v>42264.87499996743</v>
      </c>
      <c r="B13430" s="12">
        <v>195.0</v>
      </c>
    </row>
    <row r="13431" ht="15.75" customHeight="1">
      <c r="A13431" s="13">
        <v>42264.8854166341</v>
      </c>
      <c r="B13431" s="12">
        <v>179.0</v>
      </c>
    </row>
    <row r="13432" ht="15.75" customHeight="1">
      <c r="A13432" s="13">
        <v>42264.89583330076</v>
      </c>
      <c r="B13432" s="12">
        <v>167.0</v>
      </c>
    </row>
    <row r="13433" ht="15.75" customHeight="1">
      <c r="A13433" s="13">
        <v>42264.906249967426</v>
      </c>
      <c r="B13433" s="12">
        <v>171.0</v>
      </c>
    </row>
    <row r="13434" ht="15.75" customHeight="1">
      <c r="A13434" s="13">
        <v>42264.91666663409</v>
      </c>
      <c r="B13434" s="12">
        <v>185.0</v>
      </c>
    </row>
    <row r="13435" ht="15.75" customHeight="1">
      <c r="A13435" s="13">
        <v>42264.927083300754</v>
      </c>
      <c r="B13435" s="12">
        <v>176.0</v>
      </c>
    </row>
    <row r="13436" ht="15.75" customHeight="1">
      <c r="A13436" s="13">
        <v>42264.93749996742</v>
      </c>
      <c r="B13436" s="12">
        <v>165.0</v>
      </c>
    </row>
    <row r="13437" ht="15.75" customHeight="1">
      <c r="A13437" s="13">
        <v>42264.94791663408</v>
      </c>
      <c r="B13437" s="12">
        <v>166.0</v>
      </c>
    </row>
    <row r="13438" ht="15.75" customHeight="1">
      <c r="A13438" s="13">
        <v>42264.95833330075</v>
      </c>
      <c r="B13438" s="12">
        <v>168.0</v>
      </c>
    </row>
    <row r="13439" ht="15.75" customHeight="1">
      <c r="A13439" s="13">
        <v>42264.96874996741</v>
      </c>
      <c r="B13439" s="12">
        <v>175.0</v>
      </c>
    </row>
    <row r="13440" ht="15.75" customHeight="1">
      <c r="A13440" s="13">
        <v>42264.979166634075</v>
      </c>
      <c r="B13440" s="12">
        <v>157.0</v>
      </c>
    </row>
    <row r="13441" ht="15.75" customHeight="1">
      <c r="A13441" s="13">
        <v>42264.98958330074</v>
      </c>
      <c r="B13441" s="12">
        <v>154.0</v>
      </c>
    </row>
    <row r="13442" ht="15.75" customHeight="1">
      <c r="A13442" s="13">
        <v>42264.999999967404</v>
      </c>
      <c r="B13442" s="12">
        <v>145.0</v>
      </c>
    </row>
    <row r="13443" ht="15.75" customHeight="1">
      <c r="A13443" s="13">
        <v>42265.01041663407</v>
      </c>
      <c r="B13443" s="12">
        <v>149.0</v>
      </c>
    </row>
    <row r="13444" ht="15.75" customHeight="1">
      <c r="A13444" s="13">
        <v>42265.02083330073</v>
      </c>
      <c r="B13444" s="12">
        <v>169.0</v>
      </c>
    </row>
    <row r="13445" ht="15.75" customHeight="1">
      <c r="A13445" s="13">
        <v>42265.0312499674</v>
      </c>
      <c r="B13445" s="12">
        <v>148.0</v>
      </c>
    </row>
    <row r="13446" ht="15.75" customHeight="1">
      <c r="A13446" s="13">
        <v>42265.04166663406</v>
      </c>
      <c r="B13446" s="12">
        <v>152.0</v>
      </c>
    </row>
    <row r="13447" ht="15.75" customHeight="1">
      <c r="A13447" s="13">
        <v>42265.052083300725</v>
      </c>
      <c r="B13447" s="12">
        <v>154.0</v>
      </c>
    </row>
    <row r="13448" ht="15.75" customHeight="1">
      <c r="A13448" s="13">
        <v>42265.06249996739</v>
      </c>
      <c r="B13448" s="12">
        <v>153.0</v>
      </c>
    </row>
    <row r="13449" ht="15.75" customHeight="1">
      <c r="A13449" s="13">
        <v>42265.07291663405</v>
      </c>
      <c r="B13449" s="12">
        <v>164.0</v>
      </c>
    </row>
    <row r="13450" ht="15.75" customHeight="1">
      <c r="A13450" s="13">
        <v>42265.08333330072</v>
      </c>
      <c r="B13450" s="12">
        <v>145.0</v>
      </c>
    </row>
    <row r="13451" ht="15.75" customHeight="1">
      <c r="A13451" s="13">
        <v>42265.09374996738</v>
      </c>
      <c r="B13451" s="12">
        <v>145.0</v>
      </c>
    </row>
    <row r="13452" ht="15.75" customHeight="1">
      <c r="A13452" s="13">
        <v>42265.104166634046</v>
      </c>
      <c r="B13452" s="12">
        <v>144.0</v>
      </c>
    </row>
    <row r="13453" ht="15.75" customHeight="1">
      <c r="A13453" s="13">
        <v>42265.11458330071</v>
      </c>
      <c r="B13453" s="12">
        <v>145.0</v>
      </c>
    </row>
    <row r="13454" ht="15.75" customHeight="1">
      <c r="A13454" s="13">
        <v>42265.124999967375</v>
      </c>
      <c r="B13454" s="12">
        <v>159.0</v>
      </c>
    </row>
    <row r="13455" ht="15.75" customHeight="1">
      <c r="A13455" s="13">
        <v>42265.13541663404</v>
      </c>
      <c r="B13455" s="12">
        <v>141.0</v>
      </c>
    </row>
    <row r="13456" ht="15.75" customHeight="1">
      <c r="A13456" s="13">
        <v>42265.1458333007</v>
      </c>
      <c r="B13456" s="12">
        <v>145.0</v>
      </c>
    </row>
    <row r="13457" ht="15.75" customHeight="1">
      <c r="A13457" s="13">
        <v>42265.15624996737</v>
      </c>
      <c r="B13457" s="12">
        <v>140.0</v>
      </c>
    </row>
    <row r="13458" ht="15.75" customHeight="1">
      <c r="A13458" s="13">
        <v>42265.16666663403</v>
      </c>
      <c r="B13458" s="12">
        <v>143.0</v>
      </c>
    </row>
    <row r="13459" ht="15.75" customHeight="1">
      <c r="A13459" s="13">
        <v>42265.177083300696</v>
      </c>
      <c r="B13459" s="12">
        <v>158.0</v>
      </c>
    </row>
    <row r="13460" ht="15.75" customHeight="1">
      <c r="A13460" s="13">
        <v>42265.18749996736</v>
      </c>
      <c r="B13460" s="12">
        <v>139.0</v>
      </c>
    </row>
    <row r="13461" ht="15.75" customHeight="1">
      <c r="A13461" s="13">
        <v>42265.197916634024</v>
      </c>
      <c r="B13461" s="12">
        <v>144.0</v>
      </c>
    </row>
    <row r="13462" ht="15.75" customHeight="1">
      <c r="A13462" s="13">
        <v>42265.20833330069</v>
      </c>
      <c r="B13462" s="12">
        <v>133.0</v>
      </c>
    </row>
    <row r="13463" ht="15.75" customHeight="1">
      <c r="A13463" s="13">
        <v>42265.21874996735</v>
      </c>
      <c r="B13463" s="12">
        <v>144.0</v>
      </c>
    </row>
    <row r="13464" ht="15.75" customHeight="1">
      <c r="A13464" s="13">
        <v>42265.22916663402</v>
      </c>
      <c r="B13464" s="12">
        <v>148.0</v>
      </c>
    </row>
    <row r="13465" ht="15.75" customHeight="1">
      <c r="A13465" s="13">
        <v>42265.23958330068</v>
      </c>
      <c r="B13465" s="12">
        <v>143.0</v>
      </c>
    </row>
    <row r="13466" ht="15.75" customHeight="1">
      <c r="A13466" s="13">
        <v>42265.249999967346</v>
      </c>
      <c r="B13466" s="12">
        <v>142.0</v>
      </c>
    </row>
    <row r="13467" ht="15.75" customHeight="1">
      <c r="A13467" s="13">
        <v>42265.26041663401</v>
      </c>
      <c r="B13467" s="12">
        <v>149.0</v>
      </c>
    </row>
    <row r="13468" ht="15.75" customHeight="1">
      <c r="A13468" s="13">
        <v>42265.270833300674</v>
      </c>
      <c r="B13468" s="12">
        <v>145.0</v>
      </c>
    </row>
    <row r="13469" ht="15.75" customHeight="1">
      <c r="A13469" s="13">
        <v>42265.28124996734</v>
      </c>
      <c r="B13469" s="12">
        <v>170.0</v>
      </c>
    </row>
    <row r="13470" ht="15.75" customHeight="1">
      <c r="A13470" s="13">
        <v>42265.291666634</v>
      </c>
      <c r="B13470" s="12">
        <v>145.0</v>
      </c>
    </row>
    <row r="13471" ht="15.75" customHeight="1">
      <c r="A13471" s="13">
        <v>42265.30208330067</v>
      </c>
      <c r="B13471" s="12">
        <v>152.0</v>
      </c>
    </row>
    <row r="13472" ht="15.75" customHeight="1">
      <c r="A13472" s="13">
        <v>42265.31249996733</v>
      </c>
      <c r="B13472" s="12">
        <v>137.0</v>
      </c>
    </row>
    <row r="13473" ht="15.75" customHeight="1">
      <c r="A13473" s="13">
        <v>42265.322916633995</v>
      </c>
      <c r="B13473" s="12">
        <v>148.0</v>
      </c>
    </row>
    <row r="13474" ht="15.75" customHeight="1">
      <c r="A13474" s="13">
        <v>42265.33333330066</v>
      </c>
      <c r="B13474" s="12">
        <v>159.0</v>
      </c>
    </row>
    <row r="13475" ht="15.75" customHeight="1">
      <c r="A13475" s="13">
        <v>42265.343749967324</v>
      </c>
      <c r="B13475" s="12">
        <v>174.0</v>
      </c>
    </row>
    <row r="13476" ht="15.75" customHeight="1">
      <c r="A13476" s="13">
        <v>42265.35416663399</v>
      </c>
      <c r="B13476" s="12">
        <v>165.0</v>
      </c>
    </row>
    <row r="13477" ht="15.75" customHeight="1">
      <c r="A13477" s="13">
        <v>42265.36458330065</v>
      </c>
      <c r="B13477" s="12">
        <v>172.0</v>
      </c>
    </row>
    <row r="13478" ht="15.75" customHeight="1">
      <c r="A13478" s="13">
        <v>42265.37499996732</v>
      </c>
      <c r="B13478" s="12">
        <v>173.0</v>
      </c>
    </row>
    <row r="13479" ht="15.75" customHeight="1">
      <c r="A13479" s="13">
        <v>42265.38541663398</v>
      </c>
      <c r="B13479" s="12">
        <v>185.0</v>
      </c>
    </row>
    <row r="13480" ht="15.75" customHeight="1">
      <c r="A13480" s="13">
        <v>42265.395833300645</v>
      </c>
      <c r="B13480" s="12">
        <v>173.0</v>
      </c>
    </row>
    <row r="13481" ht="15.75" customHeight="1">
      <c r="A13481" s="13">
        <v>42265.40624996731</v>
      </c>
      <c r="B13481" s="12">
        <v>176.0</v>
      </c>
    </row>
    <row r="13482" ht="15.75" customHeight="1">
      <c r="A13482" s="13">
        <v>42265.41666663397</v>
      </c>
      <c r="B13482" s="12">
        <v>174.0</v>
      </c>
    </row>
    <row r="13483" ht="15.75" customHeight="1">
      <c r="A13483" s="13">
        <v>42265.42708330064</v>
      </c>
      <c r="B13483" s="12">
        <v>175.0</v>
      </c>
    </row>
    <row r="13484" ht="15.75" customHeight="1">
      <c r="A13484" s="13">
        <v>42265.4374999673</v>
      </c>
      <c r="B13484" s="12">
        <v>199.0</v>
      </c>
    </row>
    <row r="13485" ht="15.75" customHeight="1">
      <c r="A13485" s="13">
        <v>42265.447916633966</v>
      </c>
      <c r="B13485" s="12">
        <v>185.0</v>
      </c>
    </row>
    <row r="13486" ht="15.75" customHeight="1">
      <c r="A13486" s="13">
        <v>42265.45833330063</v>
      </c>
      <c r="B13486" s="12">
        <v>186.0</v>
      </c>
    </row>
    <row r="13487" ht="15.75" customHeight="1">
      <c r="A13487" s="13">
        <v>42265.468749967295</v>
      </c>
      <c r="B13487" s="12">
        <v>190.0</v>
      </c>
    </row>
    <row r="13488" ht="15.75" customHeight="1">
      <c r="A13488" s="13">
        <v>42265.47916663396</v>
      </c>
      <c r="B13488" s="12">
        <v>207.0</v>
      </c>
    </row>
    <row r="13489" ht="15.75" customHeight="1">
      <c r="A13489" s="13">
        <v>42265.48958330062</v>
      </c>
      <c r="B13489" s="12">
        <v>201.0</v>
      </c>
    </row>
    <row r="13490" ht="15.75" customHeight="1">
      <c r="A13490" s="13">
        <v>42265.49999996729</v>
      </c>
      <c r="B13490" s="12">
        <v>198.0</v>
      </c>
    </row>
    <row r="13491" ht="15.75" customHeight="1">
      <c r="A13491" s="13">
        <v>42265.51041663395</v>
      </c>
      <c r="B13491" s="12">
        <v>201.0</v>
      </c>
    </row>
    <row r="13492" ht="15.75" customHeight="1">
      <c r="A13492" s="13">
        <v>42265.520833300616</v>
      </c>
      <c r="B13492" s="12">
        <v>205.0</v>
      </c>
    </row>
    <row r="13493" ht="15.75" customHeight="1">
      <c r="A13493" s="13">
        <v>42265.53124996728</v>
      </c>
      <c r="B13493" s="12">
        <v>214.0</v>
      </c>
    </row>
    <row r="13494" ht="15.75" customHeight="1">
      <c r="A13494" s="13">
        <v>42265.541666633944</v>
      </c>
      <c r="B13494" s="12">
        <v>206.0</v>
      </c>
    </row>
    <row r="13495" ht="15.75" customHeight="1">
      <c r="A13495" s="13">
        <v>42265.55208330061</v>
      </c>
      <c r="B13495" s="12">
        <v>201.0</v>
      </c>
    </row>
    <row r="13496" ht="15.75" customHeight="1">
      <c r="A13496" s="13">
        <v>42265.56249996727</v>
      </c>
      <c r="B13496" s="12">
        <v>198.0</v>
      </c>
    </row>
    <row r="13497" ht="15.75" customHeight="1">
      <c r="A13497" s="13">
        <v>42265.57291663394</v>
      </c>
      <c r="B13497" s="12">
        <v>201.0</v>
      </c>
    </row>
    <row r="13498" ht="15.75" customHeight="1">
      <c r="A13498" s="13">
        <v>42265.5833333006</v>
      </c>
      <c r="B13498" s="12">
        <v>216.0</v>
      </c>
    </row>
    <row r="13499" ht="15.75" customHeight="1">
      <c r="A13499" s="13">
        <v>42265.593749967265</v>
      </c>
      <c r="B13499" s="12">
        <v>208.0</v>
      </c>
    </row>
    <row r="13500" ht="15.75" customHeight="1">
      <c r="A13500" s="13">
        <v>42265.60416663393</v>
      </c>
      <c r="B13500" s="12">
        <v>205.0</v>
      </c>
    </row>
    <row r="13501" ht="15.75" customHeight="1">
      <c r="A13501" s="13">
        <v>42265.614583300594</v>
      </c>
      <c r="B13501" s="12">
        <v>212.0</v>
      </c>
    </row>
    <row r="13502" ht="15.75" customHeight="1">
      <c r="A13502" s="13">
        <v>42265.62499996726</v>
      </c>
      <c r="B13502" s="12">
        <v>243.0</v>
      </c>
    </row>
    <row r="13503" ht="15.75" customHeight="1">
      <c r="A13503" s="13">
        <v>42265.63541663392</v>
      </c>
      <c r="B13503" s="12">
        <v>223.0</v>
      </c>
    </row>
    <row r="13504" ht="15.75" customHeight="1">
      <c r="A13504" s="13">
        <v>42265.64583330059</v>
      </c>
      <c r="B13504" s="12">
        <v>227.0</v>
      </c>
    </row>
    <row r="13505" ht="15.75" customHeight="1">
      <c r="A13505" s="13">
        <v>42265.65624996725</v>
      </c>
      <c r="B13505" s="12">
        <v>218.0</v>
      </c>
    </row>
    <row r="13506" ht="15.75" customHeight="1">
      <c r="A13506" s="13">
        <v>42265.666666633915</v>
      </c>
      <c r="B13506" s="12">
        <v>212.0</v>
      </c>
    </row>
    <row r="13507" ht="15.75" customHeight="1">
      <c r="A13507" s="13">
        <v>42265.67708330058</v>
      </c>
      <c r="B13507" s="12">
        <v>231.0</v>
      </c>
    </row>
    <row r="13508" ht="15.75" customHeight="1">
      <c r="A13508" s="13">
        <v>42265.687499967244</v>
      </c>
      <c r="B13508" s="12">
        <v>225.0</v>
      </c>
    </row>
    <row r="13509" ht="15.75" customHeight="1">
      <c r="A13509" s="13">
        <v>42265.69791663391</v>
      </c>
      <c r="B13509" s="12">
        <v>215.0</v>
      </c>
    </row>
    <row r="13510" ht="15.75" customHeight="1">
      <c r="A13510" s="13">
        <v>42265.70833330057</v>
      </c>
      <c r="B13510" s="12">
        <v>212.0</v>
      </c>
    </row>
    <row r="13511" ht="15.75" customHeight="1">
      <c r="A13511" s="13">
        <v>42265.71874996724</v>
      </c>
      <c r="B13511" s="12">
        <v>209.0</v>
      </c>
    </row>
    <row r="13512" ht="15.75" customHeight="1">
      <c r="A13512" s="13">
        <v>42265.7291666339</v>
      </c>
      <c r="B13512" s="12">
        <v>220.0</v>
      </c>
    </row>
    <row r="13513" ht="15.75" customHeight="1">
      <c r="A13513" s="13">
        <v>42265.739583300565</v>
      </c>
      <c r="B13513" s="12">
        <v>224.0</v>
      </c>
    </row>
    <row r="13514" ht="15.75" customHeight="1">
      <c r="A13514" s="13">
        <v>42265.74999996723</v>
      </c>
      <c r="B13514" s="12">
        <v>209.0</v>
      </c>
    </row>
    <row r="13515" ht="15.75" customHeight="1">
      <c r="A13515" s="13">
        <v>42265.76041663389</v>
      </c>
      <c r="B13515" s="12">
        <v>204.0</v>
      </c>
    </row>
    <row r="13516" ht="15.75" customHeight="1">
      <c r="A13516" s="13">
        <v>42265.77083330056</v>
      </c>
      <c r="B13516" s="12">
        <v>217.0</v>
      </c>
    </row>
    <row r="13517" ht="15.75" customHeight="1">
      <c r="A13517" s="13">
        <v>42265.78124996722</v>
      </c>
      <c r="B13517" s="12">
        <v>215.0</v>
      </c>
    </row>
    <row r="13518" ht="15.75" customHeight="1">
      <c r="A13518" s="13">
        <v>42265.791666633886</v>
      </c>
      <c r="B13518" s="12">
        <v>199.0</v>
      </c>
    </row>
    <row r="13519" ht="15.75" customHeight="1">
      <c r="A13519" s="13">
        <v>42265.80208330055</v>
      </c>
      <c r="B13519" s="12">
        <v>196.0</v>
      </c>
    </row>
    <row r="13520" ht="15.75" customHeight="1">
      <c r="A13520" s="13">
        <v>42265.812499967215</v>
      </c>
      <c r="B13520" s="12">
        <v>193.0</v>
      </c>
    </row>
    <row r="13521" ht="15.75" customHeight="1">
      <c r="A13521" s="13">
        <v>42265.82291663388</v>
      </c>
      <c r="B13521" s="12">
        <v>208.0</v>
      </c>
    </row>
    <row r="13522" ht="15.75" customHeight="1">
      <c r="A13522" s="13">
        <v>42265.83333330054</v>
      </c>
      <c r="B13522" s="12">
        <v>194.0</v>
      </c>
    </row>
    <row r="13523" ht="15.75" customHeight="1">
      <c r="A13523" s="13">
        <v>42265.84374996721</v>
      </c>
      <c r="B13523" s="12">
        <v>188.0</v>
      </c>
    </row>
    <row r="13524" ht="15.75" customHeight="1">
      <c r="A13524" s="13">
        <v>42265.85416663387</v>
      </c>
      <c r="B13524" s="12">
        <v>190.0</v>
      </c>
    </row>
    <row r="13525" ht="15.75" customHeight="1">
      <c r="A13525" s="13">
        <v>42265.864583300536</v>
      </c>
      <c r="B13525" s="12">
        <v>190.0</v>
      </c>
    </row>
    <row r="13526" ht="15.75" customHeight="1">
      <c r="A13526" s="13">
        <v>42265.8749999672</v>
      </c>
      <c r="B13526" s="12">
        <v>199.0</v>
      </c>
    </row>
    <row r="13527" ht="15.75" customHeight="1">
      <c r="A13527" s="13">
        <v>42265.885416633864</v>
      </c>
      <c r="B13527" s="12">
        <v>185.0</v>
      </c>
    </row>
    <row r="13528" ht="15.75" customHeight="1">
      <c r="A13528" s="13">
        <v>42265.89583330053</v>
      </c>
      <c r="B13528" s="12">
        <v>169.0</v>
      </c>
    </row>
    <row r="13529" ht="15.75" customHeight="1">
      <c r="A13529" s="13">
        <v>42265.90624996719</v>
      </c>
      <c r="B13529" s="12">
        <v>163.0</v>
      </c>
    </row>
    <row r="13530" ht="15.75" customHeight="1">
      <c r="A13530" s="13">
        <v>42265.91666663386</v>
      </c>
      <c r="B13530" s="12">
        <v>175.0</v>
      </c>
    </row>
    <row r="13531" ht="15.75" customHeight="1">
      <c r="A13531" s="13">
        <v>42265.92708330052</v>
      </c>
      <c r="B13531" s="12">
        <v>180.0</v>
      </c>
    </row>
    <row r="13532" ht="15.75" customHeight="1">
      <c r="A13532" s="13">
        <v>42265.937499967185</v>
      </c>
      <c r="B13532" s="12">
        <v>159.0</v>
      </c>
    </row>
    <row r="13533" ht="15.75" customHeight="1">
      <c r="A13533" s="13">
        <v>42265.94791663385</v>
      </c>
      <c r="B13533" s="12">
        <v>162.0</v>
      </c>
    </row>
    <row r="13534" ht="15.75" customHeight="1">
      <c r="A13534" s="13">
        <v>42265.958333300514</v>
      </c>
      <c r="B13534" s="12">
        <v>163.0</v>
      </c>
    </row>
    <row r="13535" ht="15.75" customHeight="1">
      <c r="A13535" s="13">
        <v>42265.96874996718</v>
      </c>
      <c r="B13535" s="12">
        <v>170.0</v>
      </c>
    </row>
    <row r="13536" ht="15.75" customHeight="1">
      <c r="A13536" s="13">
        <v>42265.97916663384</v>
      </c>
      <c r="B13536" s="12">
        <v>165.0</v>
      </c>
    </row>
    <row r="13537" ht="15.75" customHeight="1">
      <c r="A13537" s="13">
        <v>42265.98958330051</v>
      </c>
      <c r="B13537" s="12">
        <v>158.0</v>
      </c>
    </row>
    <row r="13538" ht="15.75" customHeight="1">
      <c r="A13538" s="13">
        <v>42265.99999996717</v>
      </c>
      <c r="B13538" s="12">
        <v>161.0</v>
      </c>
    </row>
    <row r="13539" ht="15.75" customHeight="1">
      <c r="A13539" s="13">
        <v>42266.010416633835</v>
      </c>
      <c r="B13539" s="12">
        <v>155.0</v>
      </c>
    </row>
    <row r="13540" ht="15.75" customHeight="1">
      <c r="A13540" s="13">
        <v>42266.0208333005</v>
      </c>
      <c r="B13540" s="12">
        <v>174.0</v>
      </c>
    </row>
    <row r="13541" ht="15.75" customHeight="1">
      <c r="A13541" s="13">
        <v>42266.03124996716</v>
      </c>
      <c r="B13541" s="12">
        <v>155.0</v>
      </c>
    </row>
    <row r="13542" ht="15.75" customHeight="1">
      <c r="A13542" s="13">
        <v>42266.04166663383</v>
      </c>
      <c r="B13542" s="12">
        <v>152.0</v>
      </c>
    </row>
    <row r="13543" ht="15.75" customHeight="1">
      <c r="A13543" s="13">
        <v>42266.05208330049</v>
      </c>
      <c r="B13543" s="12">
        <v>146.0</v>
      </c>
    </row>
    <row r="13544" ht="15.75" customHeight="1">
      <c r="A13544" s="13">
        <v>42266.062499967156</v>
      </c>
      <c r="B13544" s="12">
        <v>159.0</v>
      </c>
    </row>
    <row r="13545" ht="15.75" customHeight="1">
      <c r="A13545" s="13">
        <v>42266.07291663382</v>
      </c>
      <c r="B13545" s="12">
        <v>154.0</v>
      </c>
    </row>
    <row r="13546" ht="15.75" customHeight="1">
      <c r="A13546" s="13">
        <v>42266.083333300485</v>
      </c>
      <c r="B13546" s="12">
        <v>143.0</v>
      </c>
    </row>
    <row r="13547" ht="15.75" customHeight="1">
      <c r="A13547" s="13">
        <v>42266.09374996715</v>
      </c>
      <c r="B13547" s="12">
        <v>146.0</v>
      </c>
    </row>
    <row r="13548" ht="15.75" customHeight="1">
      <c r="A13548" s="13">
        <v>42266.10416663381</v>
      </c>
      <c r="B13548" s="12">
        <v>135.0</v>
      </c>
    </row>
    <row r="13549" ht="15.75" customHeight="1">
      <c r="A13549" s="13">
        <v>42266.11458330048</v>
      </c>
      <c r="B13549" s="12">
        <v>153.0</v>
      </c>
    </row>
    <row r="13550" ht="15.75" customHeight="1">
      <c r="A13550" s="13">
        <v>42266.12499996714</v>
      </c>
      <c r="B13550" s="12">
        <v>142.0</v>
      </c>
    </row>
    <row r="13551" ht="15.75" customHeight="1">
      <c r="A13551" s="13">
        <v>42266.135416633806</v>
      </c>
      <c r="B13551" s="12">
        <v>139.0</v>
      </c>
    </row>
    <row r="13552" ht="15.75" customHeight="1">
      <c r="A13552" s="13">
        <v>42266.14583330047</v>
      </c>
      <c r="B13552" s="12">
        <v>138.0</v>
      </c>
    </row>
    <row r="13553" ht="15.75" customHeight="1">
      <c r="A13553" s="13">
        <v>42266.156249967134</v>
      </c>
      <c r="B13553" s="12">
        <v>131.0</v>
      </c>
    </row>
    <row r="13554" ht="15.75" customHeight="1">
      <c r="A13554" s="13">
        <v>42266.1666666338</v>
      </c>
      <c r="B13554" s="12">
        <v>143.0</v>
      </c>
    </row>
    <row r="13555" ht="15.75" customHeight="1">
      <c r="A13555" s="13">
        <v>42266.17708330046</v>
      </c>
      <c r="B13555" s="12">
        <v>136.0</v>
      </c>
    </row>
    <row r="13556" ht="15.75" customHeight="1">
      <c r="A13556" s="13">
        <v>42266.18749996713</v>
      </c>
      <c r="B13556" s="12">
        <v>135.0</v>
      </c>
    </row>
    <row r="13557" ht="15.75" customHeight="1">
      <c r="A13557" s="13">
        <v>42266.19791663379</v>
      </c>
      <c r="B13557" s="12">
        <v>128.0</v>
      </c>
    </row>
    <row r="13558" ht="15.75" customHeight="1">
      <c r="A13558" s="13">
        <v>42266.208333300456</v>
      </c>
      <c r="B13558" s="12">
        <v>136.0</v>
      </c>
    </row>
    <row r="13559" ht="15.75" customHeight="1">
      <c r="A13559" s="13">
        <v>42266.21874996712</v>
      </c>
      <c r="B13559" s="12">
        <v>135.0</v>
      </c>
    </row>
    <row r="13560" ht="15.75" customHeight="1">
      <c r="A13560" s="13">
        <v>42266.229166633784</v>
      </c>
      <c r="B13560" s="12">
        <v>137.0</v>
      </c>
    </row>
    <row r="13561" ht="15.75" customHeight="1">
      <c r="A13561" s="13">
        <v>42266.23958330045</v>
      </c>
      <c r="B13561" s="12">
        <v>142.0</v>
      </c>
    </row>
    <row r="13562" ht="15.75" customHeight="1">
      <c r="A13562" s="13">
        <v>42266.24999996711</v>
      </c>
      <c r="B13562" s="12">
        <v>130.0</v>
      </c>
    </row>
    <row r="13563" ht="15.75" customHeight="1">
      <c r="A13563" s="13">
        <v>42266.26041663378</v>
      </c>
      <c r="B13563" s="12">
        <v>128.0</v>
      </c>
    </row>
    <row r="13564" ht="15.75" customHeight="1">
      <c r="A13564" s="13">
        <v>42266.27083330044</v>
      </c>
      <c r="B13564" s="12">
        <v>131.0</v>
      </c>
    </row>
    <row r="13565" ht="15.75" customHeight="1">
      <c r="A13565" s="13">
        <v>42266.281249967105</v>
      </c>
      <c r="B13565" s="12">
        <v>139.0</v>
      </c>
    </row>
    <row r="13566" ht="15.75" customHeight="1">
      <c r="A13566" s="13">
        <v>42266.29166663377</v>
      </c>
      <c r="B13566" s="12">
        <v>140.0</v>
      </c>
    </row>
    <row r="13567" ht="15.75" customHeight="1">
      <c r="A13567" s="13">
        <v>42266.302083300434</v>
      </c>
      <c r="B13567" s="12">
        <v>137.0</v>
      </c>
    </row>
    <row r="13568" ht="15.75" customHeight="1">
      <c r="A13568" s="13">
        <v>42266.3124999671</v>
      </c>
      <c r="B13568" s="12">
        <v>129.0</v>
      </c>
    </row>
    <row r="13569" ht="15.75" customHeight="1">
      <c r="A13569" s="13">
        <v>42266.32291663376</v>
      </c>
      <c r="B13569" s="12">
        <v>132.0</v>
      </c>
    </row>
    <row r="13570" ht="15.75" customHeight="1">
      <c r="A13570" s="13">
        <v>42266.33333330043</v>
      </c>
      <c r="B13570" s="12">
        <v>127.0</v>
      </c>
    </row>
    <row r="13571" ht="15.75" customHeight="1">
      <c r="A13571" s="13">
        <v>42266.34374996709</v>
      </c>
      <c r="B13571" s="12">
        <v>136.0</v>
      </c>
    </row>
    <row r="13572" ht="15.75" customHeight="1">
      <c r="A13572" s="13">
        <v>42266.354166633755</v>
      </c>
      <c r="B13572" s="12">
        <v>134.0</v>
      </c>
    </row>
    <row r="13573" ht="15.75" customHeight="1">
      <c r="A13573" s="13">
        <v>42266.36458330042</v>
      </c>
      <c r="B13573" s="12">
        <v>154.0</v>
      </c>
    </row>
    <row r="13574" ht="15.75" customHeight="1">
      <c r="A13574" s="13">
        <v>42266.37499996708</v>
      </c>
      <c r="B13574" s="12">
        <v>141.0</v>
      </c>
    </row>
    <row r="13575" ht="15.75" customHeight="1">
      <c r="A13575" s="13">
        <v>42266.38541663375</v>
      </c>
      <c r="B13575" s="12">
        <v>148.0</v>
      </c>
    </row>
    <row r="13576" ht="15.75" customHeight="1">
      <c r="A13576" s="13">
        <v>42266.39583330041</v>
      </c>
      <c r="B13576" s="12">
        <v>141.0</v>
      </c>
    </row>
    <row r="13577" ht="15.75" customHeight="1">
      <c r="A13577" s="13">
        <v>42266.406249967076</v>
      </c>
      <c r="B13577" s="12">
        <v>151.0</v>
      </c>
    </row>
    <row r="13578" ht="15.75" customHeight="1">
      <c r="A13578" s="13">
        <v>42266.41666663374</v>
      </c>
      <c r="B13578" s="12">
        <v>148.0</v>
      </c>
    </row>
    <row r="13579" ht="15.75" customHeight="1">
      <c r="A13579" s="13">
        <v>42266.427083300405</v>
      </c>
      <c r="B13579" s="12">
        <v>146.0</v>
      </c>
    </row>
    <row r="13580" ht="15.75" customHeight="1">
      <c r="A13580" s="13">
        <v>42266.43749996707</v>
      </c>
      <c r="B13580" s="12">
        <v>152.0</v>
      </c>
    </row>
    <row r="13581" ht="15.75" customHeight="1">
      <c r="A13581" s="13">
        <v>42266.44791663373</v>
      </c>
      <c r="B13581" s="12">
        <v>158.0</v>
      </c>
    </row>
    <row r="13582" ht="15.75" customHeight="1">
      <c r="A13582" s="13">
        <v>42266.4583333004</v>
      </c>
      <c r="B13582" s="12">
        <v>163.0</v>
      </c>
    </row>
    <row r="13583" ht="15.75" customHeight="1">
      <c r="A13583" s="13">
        <v>42266.46874996706</v>
      </c>
      <c r="B13583" s="12">
        <v>157.0</v>
      </c>
    </row>
    <row r="13584" ht="15.75" customHeight="1">
      <c r="A13584" s="13">
        <v>42266.479166633726</v>
      </c>
      <c r="B13584" s="12">
        <v>163.0</v>
      </c>
    </row>
    <row r="13585" ht="15.75" customHeight="1">
      <c r="A13585" s="13">
        <v>42266.48958330039</v>
      </c>
      <c r="B13585" s="12">
        <v>152.0</v>
      </c>
    </row>
    <row r="13586" ht="15.75" customHeight="1">
      <c r="A13586" s="13">
        <v>42266.499999967054</v>
      </c>
      <c r="B13586" s="12">
        <v>156.0</v>
      </c>
    </row>
    <row r="13587" ht="15.75" customHeight="1">
      <c r="A13587" s="13">
        <v>42266.51041663372</v>
      </c>
      <c r="B13587" s="12">
        <v>176.0</v>
      </c>
    </row>
    <row r="13588" ht="15.75" customHeight="1">
      <c r="A13588" s="13">
        <v>42266.52083330038</v>
      </c>
      <c r="B13588" s="12">
        <v>167.0</v>
      </c>
    </row>
    <row r="13589" ht="15.75" customHeight="1">
      <c r="A13589" s="13">
        <v>42266.53124996705</v>
      </c>
      <c r="B13589" s="12">
        <v>172.0</v>
      </c>
    </row>
    <row r="13590" ht="15.75" customHeight="1">
      <c r="A13590" s="13">
        <v>42266.54166663371</v>
      </c>
      <c r="B13590" s="12">
        <v>168.0</v>
      </c>
    </row>
    <row r="13591" ht="15.75" customHeight="1">
      <c r="A13591" s="13">
        <v>42266.552083300376</v>
      </c>
      <c r="B13591" s="12">
        <v>170.0</v>
      </c>
    </row>
    <row r="13592" ht="15.75" customHeight="1">
      <c r="A13592" s="13">
        <v>42266.56249996704</v>
      </c>
      <c r="B13592" s="12">
        <v>174.0</v>
      </c>
    </row>
    <row r="13593" ht="15.75" customHeight="1">
      <c r="A13593" s="13">
        <v>42266.572916633704</v>
      </c>
      <c r="B13593" s="12">
        <v>182.0</v>
      </c>
    </row>
    <row r="13594" ht="15.75" customHeight="1">
      <c r="A13594" s="13">
        <v>42266.58333330037</v>
      </c>
      <c r="B13594" s="12">
        <v>173.0</v>
      </c>
    </row>
    <row r="13595" ht="15.75" customHeight="1">
      <c r="A13595" s="13">
        <v>42266.59374996703</v>
      </c>
      <c r="B13595" s="12">
        <v>174.0</v>
      </c>
    </row>
    <row r="13596" ht="15.75" customHeight="1">
      <c r="A13596" s="13">
        <v>42266.6041666337</v>
      </c>
      <c r="B13596" s="12">
        <v>184.0</v>
      </c>
    </row>
    <row r="13597" ht="15.75" customHeight="1">
      <c r="A13597" s="13">
        <v>42266.61458330036</v>
      </c>
      <c r="B13597" s="12">
        <v>182.0</v>
      </c>
    </row>
    <row r="13598" ht="15.75" customHeight="1">
      <c r="A13598" s="13">
        <v>42266.624999967025</v>
      </c>
      <c r="B13598" s="12">
        <v>190.0</v>
      </c>
    </row>
    <row r="13599" ht="15.75" customHeight="1">
      <c r="A13599" s="13">
        <v>42266.63541663369</v>
      </c>
      <c r="B13599" s="12">
        <v>197.0</v>
      </c>
    </row>
    <row r="13600" ht="15.75" customHeight="1">
      <c r="A13600" s="13">
        <v>42266.645833300354</v>
      </c>
      <c r="B13600" s="12">
        <v>190.0</v>
      </c>
    </row>
    <row r="13601" ht="15.75" customHeight="1">
      <c r="A13601" s="13">
        <v>42266.65624996702</v>
      </c>
      <c r="B13601" s="12">
        <v>193.0</v>
      </c>
    </row>
    <row r="13602" ht="15.75" customHeight="1">
      <c r="A13602" s="13">
        <v>42266.66666663368</v>
      </c>
      <c r="B13602" s="12">
        <v>190.0</v>
      </c>
    </row>
    <row r="13603" ht="15.75" customHeight="1">
      <c r="A13603" s="13">
        <v>42266.67708330035</v>
      </c>
      <c r="B13603" s="12">
        <v>225.0</v>
      </c>
    </row>
    <row r="13604" ht="15.75" customHeight="1">
      <c r="A13604" s="13">
        <v>42266.68749996701</v>
      </c>
      <c r="B13604" s="12">
        <v>186.0</v>
      </c>
    </row>
    <row r="13605" ht="15.75" customHeight="1">
      <c r="A13605" s="13">
        <v>42266.697916633675</v>
      </c>
      <c r="B13605" s="12">
        <v>201.0</v>
      </c>
    </row>
    <row r="13606" ht="15.75" customHeight="1">
      <c r="A13606" s="13">
        <v>42266.70833330034</v>
      </c>
      <c r="B13606" s="12">
        <v>201.0</v>
      </c>
    </row>
    <row r="13607" ht="15.75" customHeight="1">
      <c r="A13607" s="13">
        <v>42266.718749967</v>
      </c>
      <c r="B13607" s="12">
        <v>201.0</v>
      </c>
    </row>
    <row r="13608" ht="15.75" customHeight="1">
      <c r="A13608" s="13">
        <v>42266.72916663367</v>
      </c>
      <c r="B13608" s="12">
        <v>204.0</v>
      </c>
    </row>
    <row r="13609" ht="15.75" customHeight="1">
      <c r="A13609" s="13">
        <v>42266.73958330033</v>
      </c>
      <c r="B13609" s="12">
        <v>203.0</v>
      </c>
    </row>
    <row r="13610" ht="15.75" customHeight="1">
      <c r="A13610" s="13">
        <v>42266.749999966996</v>
      </c>
      <c r="B13610" s="12">
        <v>190.0</v>
      </c>
    </row>
    <row r="13611" ht="15.75" customHeight="1">
      <c r="A13611" s="13">
        <v>42266.76041663366</v>
      </c>
      <c r="B13611" s="12">
        <v>197.0</v>
      </c>
    </row>
    <row r="13612" ht="15.75" customHeight="1">
      <c r="A13612" s="13">
        <v>42266.770833300325</v>
      </c>
      <c r="B13612" s="12">
        <v>204.0</v>
      </c>
    </row>
    <row r="13613" ht="15.75" customHeight="1">
      <c r="A13613" s="13">
        <v>42266.78124996699</v>
      </c>
      <c r="B13613" s="12">
        <v>190.0</v>
      </c>
    </row>
    <row r="13614" ht="15.75" customHeight="1">
      <c r="A13614" s="13">
        <v>42266.79166663365</v>
      </c>
      <c r="B13614" s="12">
        <v>194.0</v>
      </c>
    </row>
    <row r="13615" ht="15.75" customHeight="1">
      <c r="A13615" s="13">
        <v>42266.80208330032</v>
      </c>
      <c r="B13615" s="12">
        <v>168.0</v>
      </c>
    </row>
    <row r="13616" ht="15.75" customHeight="1">
      <c r="A13616" s="13">
        <v>42266.81249996698</v>
      </c>
      <c r="B13616" s="12">
        <v>176.0</v>
      </c>
    </row>
    <row r="13617" ht="15.75" customHeight="1">
      <c r="A13617" s="13">
        <v>42266.822916633646</v>
      </c>
      <c r="B13617" s="12">
        <v>191.0</v>
      </c>
    </row>
    <row r="13618" ht="15.75" customHeight="1">
      <c r="A13618" s="13">
        <v>42266.83333330031</v>
      </c>
      <c r="B13618" s="12">
        <v>163.0</v>
      </c>
    </row>
    <row r="13619" ht="15.75" customHeight="1">
      <c r="A13619" s="13">
        <v>42266.843749966974</v>
      </c>
      <c r="B13619" s="12">
        <v>175.0</v>
      </c>
    </row>
    <row r="13620" ht="15.75" customHeight="1">
      <c r="A13620" s="13">
        <v>42266.85416663364</v>
      </c>
      <c r="B13620" s="12">
        <v>163.0</v>
      </c>
    </row>
    <row r="13621" ht="15.75" customHeight="1">
      <c r="A13621" s="13">
        <v>42266.8645833003</v>
      </c>
      <c r="B13621" s="12">
        <v>163.0</v>
      </c>
    </row>
    <row r="13622" ht="15.75" customHeight="1">
      <c r="A13622" s="13">
        <v>42266.87499996697</v>
      </c>
      <c r="B13622" s="12">
        <v>175.0</v>
      </c>
    </row>
    <row r="13623" ht="15.75" customHeight="1">
      <c r="A13623" s="13">
        <v>42266.88541663363</v>
      </c>
      <c r="B13623" s="12">
        <v>160.0</v>
      </c>
    </row>
    <row r="13624" ht="15.75" customHeight="1">
      <c r="A13624" s="13">
        <v>42266.895833300296</v>
      </c>
      <c r="B13624" s="12">
        <v>158.0</v>
      </c>
    </row>
    <row r="13625" ht="15.75" customHeight="1">
      <c r="A13625" s="13">
        <v>42266.90624996696</v>
      </c>
      <c r="B13625" s="12">
        <v>158.0</v>
      </c>
    </row>
    <row r="13626" ht="15.75" customHeight="1">
      <c r="A13626" s="13">
        <v>42266.916666633624</v>
      </c>
      <c r="B13626" s="12">
        <v>155.0</v>
      </c>
    </row>
    <row r="13627" ht="15.75" customHeight="1">
      <c r="A13627" s="13">
        <v>42266.92708330029</v>
      </c>
      <c r="B13627" s="12">
        <v>171.0</v>
      </c>
    </row>
    <row r="13628" ht="15.75" customHeight="1">
      <c r="A13628" s="13">
        <v>42266.93749996695</v>
      </c>
      <c r="B13628" s="12">
        <v>152.0</v>
      </c>
    </row>
    <row r="13629" ht="15.75" customHeight="1">
      <c r="A13629" s="13">
        <v>42266.94791663362</v>
      </c>
      <c r="B13629" s="12">
        <v>160.0</v>
      </c>
    </row>
    <row r="13630" ht="15.75" customHeight="1">
      <c r="A13630" s="13">
        <v>42266.95833330028</v>
      </c>
      <c r="B13630" s="12">
        <v>152.0</v>
      </c>
    </row>
    <row r="13631" ht="15.75" customHeight="1">
      <c r="A13631" s="13">
        <v>42266.968749966945</v>
      </c>
      <c r="B13631" s="12">
        <v>150.0</v>
      </c>
    </row>
    <row r="13632" ht="15.75" customHeight="1">
      <c r="A13632" s="13">
        <v>42266.97916663361</v>
      </c>
      <c r="B13632" s="12">
        <v>154.0</v>
      </c>
    </row>
    <row r="13633" ht="15.75" customHeight="1">
      <c r="A13633" s="13">
        <v>42266.989583300274</v>
      </c>
      <c r="B13633" s="12">
        <v>156.0</v>
      </c>
    </row>
    <row r="13634" ht="15.75" customHeight="1">
      <c r="A13634" s="13">
        <v>42266.99999996694</v>
      </c>
      <c r="B13634" s="12">
        <v>147.0</v>
      </c>
    </row>
    <row r="13635" ht="15.75" customHeight="1">
      <c r="A13635" s="13">
        <v>42267.0104166336</v>
      </c>
      <c r="B13635" s="12">
        <v>155.0</v>
      </c>
    </row>
    <row r="13636" ht="15.75" customHeight="1">
      <c r="A13636" s="13">
        <v>42267.02083330027</v>
      </c>
      <c r="B13636" s="12">
        <v>154.0</v>
      </c>
    </row>
    <row r="13637" ht="15.75" customHeight="1">
      <c r="A13637" s="13">
        <v>42267.03124996693</v>
      </c>
      <c r="B13637" s="12">
        <v>149.0</v>
      </c>
    </row>
    <row r="13638" ht="15.75" customHeight="1">
      <c r="A13638" s="13">
        <v>42267.041666633595</v>
      </c>
      <c r="B13638" s="12">
        <v>159.0</v>
      </c>
    </row>
    <row r="13639" ht="15.75" customHeight="1">
      <c r="A13639" s="13">
        <v>42267.05208330026</v>
      </c>
      <c r="B13639" s="12">
        <v>154.0</v>
      </c>
    </row>
    <row r="13640" ht="15.75" customHeight="1">
      <c r="A13640" s="13">
        <v>42267.06249996692</v>
      </c>
      <c r="B13640" s="12">
        <v>153.0</v>
      </c>
    </row>
    <row r="13641" ht="15.75" customHeight="1">
      <c r="A13641" s="13">
        <v>42267.07291663359</v>
      </c>
      <c r="B13641" s="12">
        <v>142.0</v>
      </c>
    </row>
    <row r="13642" ht="15.75" customHeight="1">
      <c r="A13642" s="13">
        <v>42267.08333330025</v>
      </c>
      <c r="B13642" s="12">
        <v>150.0</v>
      </c>
    </row>
    <row r="13643" ht="15.75" customHeight="1">
      <c r="A13643" s="13">
        <v>42267.093749966916</v>
      </c>
      <c r="B13643" s="12">
        <v>141.0</v>
      </c>
    </row>
    <row r="13644" ht="15.75" customHeight="1">
      <c r="A13644" s="13">
        <v>42267.10416663358</v>
      </c>
      <c r="B13644" s="12">
        <v>155.0</v>
      </c>
    </row>
    <row r="13645" ht="15.75" customHeight="1">
      <c r="A13645" s="13">
        <v>42267.114583300245</v>
      </c>
      <c r="B13645" s="12">
        <v>139.0</v>
      </c>
    </row>
    <row r="13646" ht="15.75" customHeight="1">
      <c r="A13646" s="13">
        <v>42267.12499996691</v>
      </c>
      <c r="B13646" s="12">
        <v>150.0</v>
      </c>
    </row>
    <row r="13647" ht="15.75" customHeight="1">
      <c r="A13647" s="13">
        <v>42267.13541663357</v>
      </c>
      <c r="B13647" s="12">
        <v>137.0</v>
      </c>
    </row>
    <row r="13648" ht="15.75" customHeight="1">
      <c r="A13648" s="13">
        <v>42267.14583330024</v>
      </c>
      <c r="B13648" s="12">
        <v>147.0</v>
      </c>
    </row>
    <row r="13649" ht="15.75" customHeight="1">
      <c r="A13649" s="13">
        <v>42267.1562499669</v>
      </c>
      <c r="B13649" s="12">
        <v>140.0</v>
      </c>
    </row>
    <row r="13650" ht="15.75" customHeight="1">
      <c r="A13650" s="13">
        <v>42267.166666633566</v>
      </c>
      <c r="B13650" s="12">
        <v>144.0</v>
      </c>
    </row>
    <row r="13651" ht="15.75" customHeight="1">
      <c r="A13651" s="13">
        <v>42267.17708330023</v>
      </c>
      <c r="B13651" s="12">
        <v>143.0</v>
      </c>
    </row>
    <row r="13652" ht="15.75" customHeight="1">
      <c r="A13652" s="13">
        <v>42267.187499966894</v>
      </c>
      <c r="B13652" s="12">
        <v>145.0</v>
      </c>
    </row>
    <row r="13653" ht="15.75" customHeight="1">
      <c r="A13653" s="13">
        <v>42267.19791663356</v>
      </c>
      <c r="B13653" s="12">
        <v>140.0</v>
      </c>
    </row>
    <row r="13654" ht="15.75" customHeight="1">
      <c r="A13654" s="13">
        <v>42267.20833330022</v>
      </c>
      <c r="B13654" s="12">
        <v>135.0</v>
      </c>
    </row>
    <row r="13655" ht="15.75" customHeight="1">
      <c r="A13655" s="13">
        <v>42267.21874996689</v>
      </c>
      <c r="B13655" s="12">
        <v>146.0</v>
      </c>
    </row>
    <row r="13656" ht="15.75" customHeight="1">
      <c r="A13656" s="13">
        <v>42267.22916663355</v>
      </c>
      <c r="B13656" s="12">
        <v>136.0</v>
      </c>
    </row>
    <row r="13657" ht="15.75" customHeight="1">
      <c r="A13657" s="13">
        <v>42267.239583300216</v>
      </c>
      <c r="B13657" s="12">
        <v>148.0</v>
      </c>
    </row>
    <row r="13658" ht="15.75" customHeight="1">
      <c r="A13658" s="13">
        <v>42267.24999996688</v>
      </c>
      <c r="B13658" s="12">
        <v>130.0</v>
      </c>
    </row>
    <row r="13659" ht="15.75" customHeight="1">
      <c r="A13659" s="13">
        <v>42267.260416633544</v>
      </c>
      <c r="B13659" s="12">
        <v>152.0</v>
      </c>
    </row>
    <row r="13660" ht="15.75" customHeight="1">
      <c r="A13660" s="13">
        <v>42267.27083330021</v>
      </c>
      <c r="B13660" s="12">
        <v>139.0</v>
      </c>
    </row>
    <row r="13661" ht="15.75" customHeight="1">
      <c r="A13661" s="13">
        <v>42267.28124996687</v>
      </c>
      <c r="B13661" s="12">
        <v>144.0</v>
      </c>
    </row>
    <row r="13662" ht="15.75" customHeight="1">
      <c r="A13662" s="13">
        <v>42267.29166663354</v>
      </c>
      <c r="B13662" s="12">
        <v>143.0</v>
      </c>
    </row>
    <row r="13663" ht="15.75" customHeight="1">
      <c r="A13663" s="13">
        <v>42267.3020833002</v>
      </c>
      <c r="B13663" s="12">
        <v>138.0</v>
      </c>
    </row>
    <row r="13664" ht="15.75" customHeight="1">
      <c r="A13664" s="13">
        <v>42267.312499966865</v>
      </c>
      <c r="B13664" s="12">
        <v>145.0</v>
      </c>
    </row>
    <row r="13665" ht="15.75" customHeight="1">
      <c r="A13665" s="13">
        <v>42267.32291663353</v>
      </c>
      <c r="B13665" s="12">
        <v>139.0</v>
      </c>
    </row>
    <row r="13666" ht="15.75" customHeight="1">
      <c r="A13666" s="13">
        <v>42267.333333300194</v>
      </c>
      <c r="B13666" s="12">
        <v>146.0</v>
      </c>
    </row>
    <row r="13667" ht="15.75" customHeight="1">
      <c r="A13667" s="13">
        <v>42267.34374996686</v>
      </c>
      <c r="B13667" s="12">
        <v>138.0</v>
      </c>
    </row>
    <row r="13668" ht="15.75" customHeight="1">
      <c r="A13668" s="13">
        <v>42267.35416663352</v>
      </c>
      <c r="B13668" s="12">
        <v>142.0</v>
      </c>
    </row>
    <row r="13669" ht="15.75" customHeight="1">
      <c r="A13669" s="13">
        <v>42267.36458330019</v>
      </c>
      <c r="B13669" s="12">
        <v>146.0</v>
      </c>
    </row>
    <row r="13670" ht="15.75" customHeight="1">
      <c r="A13670" s="13">
        <v>42267.37499996685</v>
      </c>
      <c r="B13670" s="12">
        <v>147.0</v>
      </c>
    </row>
    <row r="13671" ht="15.75" customHeight="1">
      <c r="A13671" s="13">
        <v>42267.385416633515</v>
      </c>
      <c r="B13671" s="12">
        <v>151.0</v>
      </c>
    </row>
    <row r="13672" ht="15.75" customHeight="1">
      <c r="A13672" s="13">
        <v>42267.39583330018</v>
      </c>
      <c r="B13672" s="12">
        <v>153.0</v>
      </c>
    </row>
    <row r="13673" ht="15.75" customHeight="1">
      <c r="A13673" s="13">
        <v>42267.40624996684</v>
      </c>
      <c r="B13673" s="12">
        <v>149.0</v>
      </c>
    </row>
    <row r="13674" ht="15.75" customHeight="1">
      <c r="A13674" s="13">
        <v>42267.41666663351</v>
      </c>
      <c r="B13674" s="12">
        <v>161.0</v>
      </c>
    </row>
    <row r="13675" ht="15.75" customHeight="1">
      <c r="A13675" s="13">
        <v>42267.42708330017</v>
      </c>
      <c r="B13675" s="12">
        <v>153.0</v>
      </c>
    </row>
    <row r="13676" ht="15.75" customHeight="1">
      <c r="A13676" s="13">
        <v>42267.437499966836</v>
      </c>
      <c r="B13676" s="12">
        <v>155.0</v>
      </c>
    </row>
    <row r="13677" ht="15.75" customHeight="1">
      <c r="A13677" s="13">
        <v>42267.4479166335</v>
      </c>
      <c r="B13677" s="12">
        <v>166.0</v>
      </c>
    </row>
    <row r="13678" ht="15.75" customHeight="1">
      <c r="A13678" s="13">
        <v>42267.458333300165</v>
      </c>
      <c r="B13678" s="12">
        <v>158.0</v>
      </c>
    </row>
    <row r="13679" ht="15.75" customHeight="1">
      <c r="A13679" s="13">
        <v>42267.46874996683</v>
      </c>
      <c r="B13679" s="12">
        <v>168.0</v>
      </c>
    </row>
    <row r="13680" ht="15.75" customHeight="1">
      <c r="A13680" s="13">
        <v>42267.47916663349</v>
      </c>
      <c r="B13680" s="12">
        <v>169.0</v>
      </c>
    </row>
    <row r="13681" ht="15.75" customHeight="1">
      <c r="A13681" s="13">
        <v>42267.48958330016</v>
      </c>
      <c r="B13681" s="12">
        <v>169.0</v>
      </c>
    </row>
    <row r="13682" ht="15.75" customHeight="1">
      <c r="A13682" s="13">
        <v>42267.49999996682</v>
      </c>
      <c r="B13682" s="12">
        <v>179.0</v>
      </c>
    </row>
    <row r="13683" ht="15.75" customHeight="1">
      <c r="A13683" s="13">
        <v>42267.510416633486</v>
      </c>
      <c r="B13683" s="12">
        <v>170.0</v>
      </c>
    </row>
    <row r="13684" ht="15.75" customHeight="1">
      <c r="A13684" s="13">
        <v>42267.52083330015</v>
      </c>
      <c r="B13684" s="12">
        <v>185.0</v>
      </c>
    </row>
    <row r="13685" ht="15.75" customHeight="1">
      <c r="A13685" s="13">
        <v>42267.531249966814</v>
      </c>
      <c r="B13685" s="12">
        <v>193.0</v>
      </c>
    </row>
    <row r="13686" ht="15.75" customHeight="1">
      <c r="A13686" s="13">
        <v>42267.54166663348</v>
      </c>
      <c r="B13686" s="12">
        <v>181.0</v>
      </c>
    </row>
    <row r="13687" ht="15.75" customHeight="1">
      <c r="A13687" s="13">
        <v>42267.55208330014</v>
      </c>
      <c r="B13687" s="12">
        <v>209.0</v>
      </c>
    </row>
    <row r="13688" ht="15.75" customHeight="1">
      <c r="A13688" s="13">
        <v>42267.56249996681</v>
      </c>
      <c r="B13688" s="12">
        <v>193.0</v>
      </c>
    </row>
    <row r="13689" ht="15.75" customHeight="1">
      <c r="A13689" s="13">
        <v>42267.57291663347</v>
      </c>
      <c r="B13689" s="12">
        <v>205.0</v>
      </c>
    </row>
    <row r="13690" ht="15.75" customHeight="1">
      <c r="A13690" s="13">
        <v>42267.583333300136</v>
      </c>
      <c r="B13690" s="12">
        <v>192.0</v>
      </c>
    </row>
    <row r="13691" ht="15.75" customHeight="1">
      <c r="A13691" s="13">
        <v>42267.5937499668</v>
      </c>
      <c r="B13691" s="12">
        <v>205.0</v>
      </c>
    </row>
    <row r="13692" ht="15.75" customHeight="1">
      <c r="A13692" s="13">
        <v>42267.604166633464</v>
      </c>
      <c r="B13692" s="12">
        <v>205.0</v>
      </c>
    </row>
    <row r="13693" ht="15.75" customHeight="1">
      <c r="A13693" s="13">
        <v>42267.61458330013</v>
      </c>
      <c r="B13693" s="12">
        <v>210.0</v>
      </c>
    </row>
    <row r="13694" ht="15.75" customHeight="1">
      <c r="A13694" s="13">
        <v>42267.62499996679</v>
      </c>
      <c r="B13694" s="12">
        <v>219.0</v>
      </c>
    </row>
    <row r="13695" ht="15.75" customHeight="1">
      <c r="A13695" s="13">
        <v>42267.63541663346</v>
      </c>
      <c r="B13695" s="12">
        <v>214.0</v>
      </c>
    </row>
    <row r="13696" ht="15.75" customHeight="1">
      <c r="A13696" s="13">
        <v>42267.64583330012</v>
      </c>
      <c r="B13696" s="12">
        <v>222.0</v>
      </c>
    </row>
    <row r="13697" ht="15.75" customHeight="1">
      <c r="A13697" s="13">
        <v>42267.656249966785</v>
      </c>
      <c r="B13697" s="12">
        <v>212.0</v>
      </c>
    </row>
    <row r="13698" ht="15.75" customHeight="1">
      <c r="A13698" s="13">
        <v>42267.66666663345</v>
      </c>
      <c r="B13698" s="12">
        <v>231.0</v>
      </c>
    </row>
    <row r="13699" ht="15.75" customHeight="1">
      <c r="A13699" s="13">
        <v>42267.677083300114</v>
      </c>
      <c r="B13699" s="12">
        <v>216.0</v>
      </c>
    </row>
    <row r="13700" ht="15.75" customHeight="1">
      <c r="A13700" s="13">
        <v>42267.68749996678</v>
      </c>
      <c r="B13700" s="12">
        <v>224.0</v>
      </c>
    </row>
    <row r="13701" ht="15.75" customHeight="1">
      <c r="A13701" s="13">
        <v>42267.69791663344</v>
      </c>
      <c r="B13701" s="12">
        <v>216.0</v>
      </c>
    </row>
    <row r="13702" ht="15.75" customHeight="1">
      <c r="A13702" s="13">
        <v>42267.70833330011</v>
      </c>
      <c r="B13702" s="12">
        <v>213.0</v>
      </c>
    </row>
    <row r="13703" ht="15.75" customHeight="1">
      <c r="A13703" s="13">
        <v>42267.71874996677</v>
      </c>
      <c r="B13703" s="12">
        <v>227.0</v>
      </c>
    </row>
    <row r="13704" ht="15.75" customHeight="1">
      <c r="A13704" s="13">
        <v>42267.729166633435</v>
      </c>
      <c r="B13704" s="12">
        <v>209.0</v>
      </c>
    </row>
    <row r="13705" ht="15.75" customHeight="1">
      <c r="A13705" s="13">
        <v>42267.7395833001</v>
      </c>
      <c r="B13705" s="12">
        <v>221.0</v>
      </c>
    </row>
    <row r="13706" ht="15.75" customHeight="1">
      <c r="A13706" s="13">
        <v>42267.74999996676</v>
      </c>
      <c r="B13706" s="12">
        <v>212.0</v>
      </c>
    </row>
    <row r="13707" ht="15.75" customHeight="1">
      <c r="A13707" s="13">
        <v>42267.76041663343</v>
      </c>
      <c r="B13707" s="12">
        <v>214.0</v>
      </c>
    </row>
    <row r="13708" ht="15.75" customHeight="1">
      <c r="A13708" s="13">
        <v>42267.77083330009</v>
      </c>
      <c r="B13708" s="12">
        <v>206.0</v>
      </c>
    </row>
    <row r="13709" ht="15.75" customHeight="1">
      <c r="A13709" s="13">
        <v>42267.781249966756</v>
      </c>
      <c r="B13709" s="12">
        <v>217.0</v>
      </c>
    </row>
    <row r="13710" ht="15.75" customHeight="1">
      <c r="A13710" s="13">
        <v>42267.79166663342</v>
      </c>
      <c r="B13710" s="12">
        <v>199.0</v>
      </c>
    </row>
    <row r="13711" ht="15.75" customHeight="1">
      <c r="A13711" s="13">
        <v>42267.802083300085</v>
      </c>
      <c r="B13711" s="12">
        <v>194.0</v>
      </c>
    </row>
    <row r="13712" ht="15.75" customHeight="1">
      <c r="A13712" s="13">
        <v>42267.81249996675</v>
      </c>
      <c r="B13712" s="12">
        <v>191.0</v>
      </c>
    </row>
    <row r="13713" ht="15.75" customHeight="1">
      <c r="A13713" s="13">
        <v>42267.82291663341</v>
      </c>
      <c r="B13713" s="12">
        <v>183.0</v>
      </c>
    </row>
    <row r="13714" ht="15.75" customHeight="1">
      <c r="A13714" s="13">
        <v>42267.83333330008</v>
      </c>
      <c r="B13714" s="12">
        <v>192.0</v>
      </c>
    </row>
    <row r="13715" ht="15.75" customHeight="1">
      <c r="A13715" s="13">
        <v>42267.84374996674</v>
      </c>
      <c r="B13715" s="12">
        <v>181.0</v>
      </c>
    </row>
    <row r="13716" ht="15.75" customHeight="1">
      <c r="A13716" s="13">
        <v>42267.854166633406</v>
      </c>
      <c r="B13716" s="12">
        <v>172.0</v>
      </c>
    </row>
    <row r="13717" ht="15.75" customHeight="1">
      <c r="A13717" s="13">
        <v>42267.86458330007</v>
      </c>
      <c r="B13717" s="12">
        <v>182.0</v>
      </c>
    </row>
    <row r="13718" ht="15.75" customHeight="1">
      <c r="A13718" s="13">
        <v>42267.874999966734</v>
      </c>
      <c r="B13718" s="12">
        <v>179.0</v>
      </c>
    </row>
    <row r="13719" ht="15.75" customHeight="1">
      <c r="A13719" s="13">
        <v>42267.8854166334</v>
      </c>
      <c r="B13719" s="12">
        <v>166.0</v>
      </c>
    </row>
    <row r="13720" ht="15.75" customHeight="1">
      <c r="A13720" s="13">
        <v>42267.89583330006</v>
      </c>
      <c r="B13720" s="12">
        <v>171.0</v>
      </c>
    </row>
    <row r="13721" ht="15.75" customHeight="1">
      <c r="A13721" s="13">
        <v>42267.90624996673</v>
      </c>
      <c r="B13721" s="12">
        <v>175.0</v>
      </c>
    </row>
    <row r="13722" ht="15.75" customHeight="1">
      <c r="A13722" s="13">
        <v>42267.91666663339</v>
      </c>
      <c r="B13722" s="12">
        <v>164.0</v>
      </c>
    </row>
    <row r="13723" ht="15.75" customHeight="1">
      <c r="A13723" s="13">
        <v>42267.927083300056</v>
      </c>
      <c r="B13723" s="12">
        <v>165.0</v>
      </c>
    </row>
    <row r="13724" ht="15.75" customHeight="1">
      <c r="A13724" s="13">
        <v>42267.93749996672</v>
      </c>
      <c r="B13724" s="12">
        <v>171.0</v>
      </c>
    </row>
    <row r="13725" ht="15.75" customHeight="1">
      <c r="A13725" s="13">
        <v>42267.947916633384</v>
      </c>
      <c r="B13725" s="12">
        <v>159.0</v>
      </c>
    </row>
    <row r="13726" ht="15.75" customHeight="1">
      <c r="A13726" s="13">
        <v>42267.95833330005</v>
      </c>
      <c r="B13726" s="12">
        <v>170.0</v>
      </c>
    </row>
    <row r="13727" ht="15.75" customHeight="1">
      <c r="A13727" s="13">
        <v>42267.96874996671</v>
      </c>
      <c r="B13727" s="12">
        <v>166.0</v>
      </c>
    </row>
    <row r="13728" ht="15.75" customHeight="1">
      <c r="A13728" s="13">
        <v>42267.97916663338</v>
      </c>
      <c r="B13728" s="12">
        <v>152.0</v>
      </c>
    </row>
    <row r="13729" ht="15.75" customHeight="1">
      <c r="A13729" s="13">
        <v>42267.98958330004</v>
      </c>
      <c r="B13729" s="12">
        <v>166.0</v>
      </c>
    </row>
    <row r="13730" ht="15.75" customHeight="1">
      <c r="A13730" s="13">
        <v>42267.999999966705</v>
      </c>
      <c r="B13730" s="12">
        <v>161.0</v>
      </c>
    </row>
    <row r="13731" ht="15.75" customHeight="1">
      <c r="A13731" s="13">
        <v>42268.01041663337</v>
      </c>
      <c r="B13731" s="12">
        <v>157.0</v>
      </c>
    </row>
    <row r="13732" ht="15.75" customHeight="1">
      <c r="A13732" s="13">
        <v>42268.020833300034</v>
      </c>
      <c r="B13732" s="12">
        <v>163.0</v>
      </c>
    </row>
    <row r="13733" ht="15.75" customHeight="1">
      <c r="A13733" s="13">
        <v>42268.0312499667</v>
      </c>
      <c r="B13733" s="12">
        <v>156.0</v>
      </c>
    </row>
    <row r="13734" ht="15.75" customHeight="1">
      <c r="A13734" s="13">
        <v>42268.04166663336</v>
      </c>
      <c r="B13734" s="12">
        <v>159.0</v>
      </c>
    </row>
    <row r="13735" ht="15.75" customHeight="1">
      <c r="A13735" s="13">
        <v>42268.05208330003</v>
      </c>
      <c r="B13735" s="12">
        <v>153.0</v>
      </c>
    </row>
    <row r="13736" ht="15.75" customHeight="1">
      <c r="A13736" s="13">
        <v>42268.06249996669</v>
      </c>
      <c r="B13736" s="12">
        <v>157.0</v>
      </c>
    </row>
    <row r="13737" ht="15.75" customHeight="1">
      <c r="A13737" s="13">
        <v>42268.072916633355</v>
      </c>
      <c r="B13737" s="12">
        <v>160.0</v>
      </c>
    </row>
    <row r="13738" ht="15.75" customHeight="1">
      <c r="A13738" s="13">
        <v>42268.08333330002</v>
      </c>
      <c r="B13738" s="12">
        <v>153.0</v>
      </c>
    </row>
    <row r="13739" ht="15.75" customHeight="1">
      <c r="A13739" s="13">
        <v>42268.09374996668</v>
      </c>
      <c r="B13739" s="12">
        <v>161.0</v>
      </c>
    </row>
    <row r="13740" ht="15.75" customHeight="1">
      <c r="A13740" s="13">
        <v>42268.10416663335</v>
      </c>
      <c r="B13740" s="12">
        <v>150.0</v>
      </c>
    </row>
    <row r="13741" ht="15.75" customHeight="1">
      <c r="A13741" s="13">
        <v>42268.11458330001</v>
      </c>
      <c r="B13741" s="12">
        <v>159.0</v>
      </c>
    </row>
    <row r="13742" ht="15.75" customHeight="1">
      <c r="A13742" s="13">
        <v>42268.124999966676</v>
      </c>
      <c r="B13742" s="12">
        <v>155.0</v>
      </c>
    </row>
    <row r="13743" ht="15.75" customHeight="1">
      <c r="A13743" s="13">
        <v>42268.13541663334</v>
      </c>
      <c r="B13743" s="12">
        <v>150.0</v>
      </c>
    </row>
    <row r="13744" ht="15.75" customHeight="1">
      <c r="A13744" s="13">
        <v>42268.145833300005</v>
      </c>
      <c r="B13744" s="12">
        <v>158.0</v>
      </c>
    </row>
    <row r="13745" ht="15.75" customHeight="1">
      <c r="A13745" s="13">
        <v>42268.15624996667</v>
      </c>
      <c r="B13745" s="12">
        <v>150.0</v>
      </c>
    </row>
    <row r="13746" ht="15.75" customHeight="1">
      <c r="A13746" s="13">
        <v>42268.16666663333</v>
      </c>
      <c r="B13746" s="12">
        <v>154.0</v>
      </c>
    </row>
    <row r="13747" ht="15.75" customHeight="1">
      <c r="A13747" s="13">
        <v>42268.1770833</v>
      </c>
      <c r="B13747" s="12">
        <v>155.0</v>
      </c>
    </row>
    <row r="13748" ht="15.75" customHeight="1">
      <c r="A13748" s="13">
        <v>42268.18749996666</v>
      </c>
      <c r="B13748" s="12">
        <v>147.0</v>
      </c>
    </row>
    <row r="13749" ht="15.75" customHeight="1">
      <c r="A13749" s="13">
        <v>42268.197916633326</v>
      </c>
      <c r="B13749" s="12">
        <v>158.0</v>
      </c>
    </row>
    <row r="13750" ht="15.75" customHeight="1">
      <c r="A13750" s="13">
        <v>42268.20833329999</v>
      </c>
      <c r="B13750" s="12">
        <v>146.0</v>
      </c>
    </row>
    <row r="13751" ht="15.75" customHeight="1">
      <c r="A13751" s="13">
        <v>42268.218749966654</v>
      </c>
      <c r="B13751" s="12">
        <v>151.0</v>
      </c>
    </row>
    <row r="13752" ht="15.75" customHeight="1">
      <c r="A13752" s="13">
        <v>42268.22916663332</v>
      </c>
      <c r="B13752" s="12">
        <v>157.0</v>
      </c>
    </row>
    <row r="13753" ht="15.75" customHeight="1">
      <c r="A13753" s="13">
        <v>42268.23958329998</v>
      </c>
      <c r="B13753" s="12">
        <v>143.0</v>
      </c>
    </row>
    <row r="13754" ht="15.75" customHeight="1">
      <c r="A13754" s="13">
        <v>42268.24999996665</v>
      </c>
      <c r="B13754" s="12">
        <v>154.0</v>
      </c>
    </row>
    <row r="13755" ht="15.75" customHeight="1">
      <c r="A13755" s="13">
        <v>42268.26041663331</v>
      </c>
      <c r="B13755" s="12">
        <v>155.0</v>
      </c>
    </row>
    <row r="13756" ht="15.75" customHeight="1">
      <c r="A13756" s="13">
        <v>42268.270833299975</v>
      </c>
      <c r="B13756" s="12">
        <v>143.0</v>
      </c>
    </row>
    <row r="13757" ht="15.75" customHeight="1">
      <c r="A13757" s="13">
        <v>42268.28124996664</v>
      </c>
      <c r="B13757" s="12">
        <v>155.0</v>
      </c>
    </row>
    <row r="13758" ht="15.75" customHeight="1">
      <c r="A13758" s="13">
        <v>42268.291666633304</v>
      </c>
      <c r="B13758" s="12">
        <v>152.0</v>
      </c>
    </row>
    <row r="13759" ht="15.75" customHeight="1">
      <c r="A13759" s="13">
        <v>42268.30208329997</v>
      </c>
      <c r="B13759" s="12">
        <v>149.0</v>
      </c>
    </row>
    <row r="13760" ht="15.75" customHeight="1">
      <c r="A13760" s="13">
        <v>42268.31249996663</v>
      </c>
      <c r="B13760" s="12">
        <v>150.0</v>
      </c>
    </row>
    <row r="13761" ht="15.75" customHeight="1">
      <c r="A13761" s="13">
        <v>42268.3229166333</v>
      </c>
      <c r="B13761" s="12">
        <v>143.0</v>
      </c>
    </row>
    <row r="13762" ht="15.75" customHeight="1">
      <c r="A13762" s="13">
        <v>42268.33333329996</v>
      </c>
      <c r="B13762" s="12">
        <v>164.0</v>
      </c>
    </row>
    <row r="13763" ht="15.75" customHeight="1">
      <c r="A13763" s="13">
        <v>42268.343749966625</v>
      </c>
      <c r="B13763" s="12">
        <v>167.0</v>
      </c>
    </row>
    <row r="13764" ht="15.75" customHeight="1">
      <c r="A13764" s="13">
        <v>42268.35416663329</v>
      </c>
      <c r="B13764" s="12">
        <v>168.0</v>
      </c>
    </row>
    <row r="13765" ht="15.75" customHeight="1">
      <c r="A13765" s="13">
        <v>42268.364583299954</v>
      </c>
      <c r="B13765" s="12">
        <v>180.0</v>
      </c>
    </row>
    <row r="13766" ht="15.75" customHeight="1">
      <c r="A13766" s="13">
        <v>42268.37499996662</v>
      </c>
      <c r="B13766" s="12">
        <v>163.0</v>
      </c>
    </row>
    <row r="13767" ht="15.75" customHeight="1">
      <c r="A13767" s="13">
        <v>42268.38541663328</v>
      </c>
      <c r="B13767" s="12">
        <v>187.0</v>
      </c>
    </row>
    <row r="13768" ht="15.75" customHeight="1">
      <c r="A13768" s="13">
        <v>42268.39583329995</v>
      </c>
      <c r="B13768" s="12">
        <v>185.0</v>
      </c>
    </row>
    <row r="13769" ht="15.75" customHeight="1">
      <c r="A13769" s="13">
        <v>42268.40624996661</v>
      </c>
      <c r="B13769" s="12">
        <v>196.0</v>
      </c>
    </row>
    <row r="13770" ht="15.75" customHeight="1">
      <c r="A13770" s="13">
        <v>42268.416666633275</v>
      </c>
      <c r="B13770" s="12">
        <v>202.0</v>
      </c>
    </row>
    <row r="13771" ht="15.75" customHeight="1">
      <c r="A13771" s="13">
        <v>42268.42708329994</v>
      </c>
      <c r="B13771" s="12">
        <v>193.0</v>
      </c>
    </row>
    <row r="13772" ht="15.75" customHeight="1">
      <c r="A13772" s="13">
        <v>42268.4374999666</v>
      </c>
      <c r="B13772" s="12">
        <v>205.0</v>
      </c>
    </row>
    <row r="13773" ht="15.75" customHeight="1">
      <c r="A13773" s="13">
        <v>42268.44791663327</v>
      </c>
      <c r="B13773" s="12">
        <v>206.0</v>
      </c>
    </row>
    <row r="13774" ht="15.75" customHeight="1">
      <c r="A13774" s="13">
        <v>42268.45833329993</v>
      </c>
      <c r="B13774" s="12">
        <v>206.0</v>
      </c>
    </row>
    <row r="13775" ht="15.75" customHeight="1">
      <c r="A13775" s="13">
        <v>42268.468749966596</v>
      </c>
      <c r="B13775" s="12">
        <v>227.0</v>
      </c>
    </row>
    <row r="13776" ht="15.75" customHeight="1">
      <c r="A13776" s="13">
        <v>42268.47916663326</v>
      </c>
      <c r="B13776" s="12">
        <v>208.0</v>
      </c>
    </row>
    <row r="13777" ht="15.75" customHeight="1">
      <c r="A13777" s="13">
        <v>42268.489583299925</v>
      </c>
      <c r="B13777" s="12">
        <v>225.0</v>
      </c>
    </row>
    <row r="13778" ht="15.75" customHeight="1">
      <c r="A13778" s="13">
        <v>42268.49999996659</v>
      </c>
      <c r="B13778" s="12">
        <v>217.0</v>
      </c>
    </row>
    <row r="13779" ht="15.75" customHeight="1">
      <c r="A13779" s="13">
        <v>42268.51041663325</v>
      </c>
      <c r="B13779" s="12">
        <v>227.0</v>
      </c>
    </row>
    <row r="13780" ht="15.75" customHeight="1">
      <c r="A13780" s="13">
        <v>42268.52083329992</v>
      </c>
      <c r="B13780" s="12">
        <v>230.0</v>
      </c>
    </row>
    <row r="13781" ht="15.75" customHeight="1">
      <c r="A13781" s="13">
        <v>42268.53124996658</v>
      </c>
      <c r="B13781" s="12">
        <v>245.0</v>
      </c>
    </row>
    <row r="13782" ht="15.75" customHeight="1">
      <c r="A13782" s="13">
        <v>42268.541666633246</v>
      </c>
      <c r="B13782" s="12">
        <v>233.0</v>
      </c>
    </row>
    <row r="13783" ht="15.75" customHeight="1">
      <c r="A13783" s="13">
        <v>42268.55208329991</v>
      </c>
      <c r="B13783" s="12">
        <v>244.0</v>
      </c>
    </row>
    <row r="13784" ht="15.75" customHeight="1">
      <c r="A13784" s="13">
        <v>42268.562499966574</v>
      </c>
      <c r="B13784" s="12">
        <v>246.0</v>
      </c>
    </row>
    <row r="13785" ht="15.75" customHeight="1">
      <c r="A13785" s="13">
        <v>42268.57291663324</v>
      </c>
      <c r="B13785" s="12">
        <v>253.0</v>
      </c>
    </row>
    <row r="13786" ht="15.75" customHeight="1">
      <c r="A13786" s="13">
        <v>42268.5833332999</v>
      </c>
      <c r="B13786" s="12">
        <v>258.0</v>
      </c>
    </row>
    <row r="13787" ht="15.75" customHeight="1">
      <c r="A13787" s="13">
        <v>42268.59374996657</v>
      </c>
      <c r="B13787" s="12">
        <v>254.0</v>
      </c>
    </row>
    <row r="13788" ht="15.75" customHeight="1">
      <c r="A13788" s="13">
        <v>42268.60416663323</v>
      </c>
      <c r="B13788" s="12">
        <v>257.0</v>
      </c>
    </row>
    <row r="13789" ht="15.75" customHeight="1">
      <c r="A13789" s="13">
        <v>42268.614583299895</v>
      </c>
      <c r="B13789" s="12">
        <v>260.0</v>
      </c>
    </row>
    <row r="13790" ht="15.75" customHeight="1">
      <c r="A13790" s="13">
        <v>42268.62499996656</v>
      </c>
      <c r="B13790" s="12">
        <v>258.0</v>
      </c>
    </row>
    <row r="13791" ht="15.75" customHeight="1">
      <c r="A13791" s="13">
        <v>42268.635416633224</v>
      </c>
      <c r="B13791" s="12">
        <v>274.0</v>
      </c>
    </row>
    <row r="13792" ht="15.75" customHeight="1">
      <c r="A13792" s="13">
        <v>42268.64583329989</v>
      </c>
      <c r="B13792" s="12">
        <v>260.0</v>
      </c>
    </row>
    <row r="13793" ht="15.75" customHeight="1">
      <c r="A13793" s="13">
        <v>42268.65624996655</v>
      </c>
      <c r="B13793" s="12">
        <v>268.0</v>
      </c>
    </row>
    <row r="13794" ht="15.75" customHeight="1">
      <c r="A13794" s="13">
        <v>42268.66666663322</v>
      </c>
      <c r="B13794" s="12">
        <v>263.0</v>
      </c>
    </row>
    <row r="13795" ht="15.75" customHeight="1">
      <c r="A13795" s="13">
        <v>42268.67708329988</v>
      </c>
      <c r="B13795" s="12">
        <v>263.0</v>
      </c>
    </row>
    <row r="13796" ht="15.75" customHeight="1">
      <c r="A13796" s="13">
        <v>42268.687499966545</v>
      </c>
      <c r="B13796" s="12">
        <v>264.0</v>
      </c>
    </row>
    <row r="13797" ht="15.75" customHeight="1">
      <c r="A13797" s="13">
        <v>42268.69791663321</v>
      </c>
      <c r="B13797" s="12">
        <v>267.0</v>
      </c>
    </row>
    <row r="13798" ht="15.75" customHeight="1">
      <c r="A13798" s="13">
        <v>42268.70833329987</v>
      </c>
      <c r="B13798" s="12">
        <v>256.0</v>
      </c>
    </row>
    <row r="13799" ht="15.75" customHeight="1">
      <c r="A13799" s="13">
        <v>42268.71874996654</v>
      </c>
      <c r="B13799" s="12">
        <v>250.0</v>
      </c>
    </row>
    <row r="13800" ht="15.75" customHeight="1">
      <c r="A13800" s="13">
        <v>42268.7291666332</v>
      </c>
      <c r="B13800" s="12">
        <v>258.0</v>
      </c>
    </row>
    <row r="13801" ht="15.75" customHeight="1">
      <c r="A13801" s="13">
        <v>42268.739583299866</v>
      </c>
      <c r="B13801" s="12">
        <v>248.0</v>
      </c>
    </row>
    <row r="13802" ht="15.75" customHeight="1">
      <c r="A13802" s="13">
        <v>42268.74999996653</v>
      </c>
      <c r="B13802" s="12">
        <v>242.0</v>
      </c>
    </row>
    <row r="13803" ht="15.75" customHeight="1">
      <c r="A13803" s="13">
        <v>42268.760416633195</v>
      </c>
      <c r="B13803" s="12">
        <v>244.0</v>
      </c>
    </row>
    <row r="13804" ht="15.75" customHeight="1">
      <c r="A13804" s="13">
        <v>42268.77083329986</v>
      </c>
      <c r="B13804" s="12">
        <v>237.0</v>
      </c>
    </row>
    <row r="13805" ht="15.75" customHeight="1">
      <c r="A13805" s="13">
        <v>42268.78124996652</v>
      </c>
      <c r="B13805" s="12">
        <v>237.0</v>
      </c>
    </row>
    <row r="13806" ht="15.75" customHeight="1">
      <c r="A13806" s="13">
        <v>42268.79166663319</v>
      </c>
      <c r="B13806" s="12">
        <v>232.0</v>
      </c>
    </row>
    <row r="13807" ht="15.75" customHeight="1">
      <c r="A13807" s="13">
        <v>42268.80208329985</v>
      </c>
      <c r="B13807" s="12">
        <v>222.0</v>
      </c>
    </row>
    <row r="13808" ht="15.75" customHeight="1">
      <c r="A13808" s="13">
        <v>42268.812499966516</v>
      </c>
      <c r="B13808" s="12">
        <v>213.0</v>
      </c>
    </row>
    <row r="13809" ht="15.75" customHeight="1">
      <c r="A13809" s="13">
        <v>42268.82291663318</v>
      </c>
      <c r="B13809" s="12">
        <v>214.0</v>
      </c>
    </row>
    <row r="13810" ht="15.75" customHeight="1">
      <c r="A13810" s="13">
        <v>42268.833333299845</v>
      </c>
      <c r="B13810" s="12">
        <v>223.0</v>
      </c>
    </row>
    <row r="13811" ht="15.75" customHeight="1">
      <c r="A13811" s="13">
        <v>42268.84374996651</v>
      </c>
      <c r="B13811" s="12">
        <v>207.0</v>
      </c>
    </row>
    <row r="13812" ht="15.75" customHeight="1">
      <c r="A13812" s="13">
        <v>42268.85416663317</v>
      </c>
      <c r="B13812" s="12">
        <v>199.0</v>
      </c>
    </row>
    <row r="13813" ht="15.75" customHeight="1">
      <c r="A13813" s="13">
        <v>42268.86458329984</v>
      </c>
      <c r="B13813" s="12">
        <v>200.0</v>
      </c>
    </row>
    <row r="13814" ht="15.75" customHeight="1">
      <c r="A13814" s="13">
        <v>42268.8749999665</v>
      </c>
      <c r="B13814" s="12">
        <v>193.0</v>
      </c>
    </row>
    <row r="13815" ht="15.75" customHeight="1">
      <c r="A13815" s="13">
        <v>42268.885416633166</v>
      </c>
      <c r="B13815" s="12">
        <v>200.0</v>
      </c>
    </row>
    <row r="13816" ht="15.75" customHeight="1">
      <c r="A13816" s="13">
        <v>42268.89583329983</v>
      </c>
      <c r="B13816" s="12">
        <v>188.0</v>
      </c>
    </row>
    <row r="13817" ht="15.75" customHeight="1">
      <c r="A13817" s="13">
        <v>42268.906249966494</v>
      </c>
      <c r="B13817" s="12">
        <v>185.0</v>
      </c>
    </row>
    <row r="13818" ht="15.75" customHeight="1">
      <c r="A13818" s="13">
        <v>42268.91666663316</v>
      </c>
      <c r="B13818" s="12">
        <v>183.0</v>
      </c>
    </row>
    <row r="13819" ht="15.75" customHeight="1">
      <c r="A13819" s="13">
        <v>42268.92708329982</v>
      </c>
      <c r="B13819" s="12">
        <v>185.0</v>
      </c>
    </row>
    <row r="13820" ht="15.75" customHeight="1">
      <c r="A13820" s="13">
        <v>42268.93749996649</v>
      </c>
      <c r="B13820" s="12">
        <v>204.0</v>
      </c>
    </row>
    <row r="13821" ht="15.75" customHeight="1">
      <c r="A13821" s="13">
        <v>42268.94791663315</v>
      </c>
      <c r="B13821" s="12">
        <v>188.0</v>
      </c>
    </row>
    <row r="13822" ht="15.75" customHeight="1">
      <c r="A13822" s="13">
        <v>42268.958333299815</v>
      </c>
      <c r="B13822" s="12">
        <v>192.0</v>
      </c>
    </row>
    <row r="13823" ht="15.75" customHeight="1">
      <c r="A13823" s="13">
        <v>42268.96874996648</v>
      </c>
      <c r="B13823" s="12">
        <v>186.0</v>
      </c>
    </row>
    <row r="13824" ht="15.75" customHeight="1">
      <c r="A13824" s="13">
        <v>42268.979166633144</v>
      </c>
      <c r="B13824" s="12">
        <v>189.0</v>
      </c>
    </row>
    <row r="13825" ht="15.75" customHeight="1">
      <c r="A13825" s="13">
        <v>42268.98958329981</v>
      </c>
      <c r="B13825" s="12">
        <v>201.0</v>
      </c>
    </row>
    <row r="13826" ht="15.75" customHeight="1">
      <c r="A13826" s="13">
        <v>42268.99999996647</v>
      </c>
      <c r="B13826" s="12">
        <v>183.0</v>
      </c>
    </row>
    <row r="13827" ht="15.75" customHeight="1">
      <c r="A13827" s="13">
        <v>42269.01041663314</v>
      </c>
      <c r="B13827" s="12">
        <v>185.0</v>
      </c>
    </row>
    <row r="13828" ht="15.75" customHeight="1">
      <c r="A13828" s="13">
        <v>42269.0208332998</v>
      </c>
      <c r="B13828" s="12">
        <v>181.0</v>
      </c>
    </row>
    <row r="13829" ht="15.75" customHeight="1">
      <c r="A13829" s="13">
        <v>42269.031249966465</v>
      </c>
      <c r="B13829" s="12">
        <v>180.0</v>
      </c>
    </row>
    <row r="13830" ht="15.75" customHeight="1">
      <c r="A13830" s="13">
        <v>42269.04166663313</v>
      </c>
      <c r="B13830" s="12">
        <v>191.0</v>
      </c>
    </row>
    <row r="13831" ht="15.75" customHeight="1">
      <c r="A13831" s="13">
        <v>42269.05208329979</v>
      </c>
      <c r="B13831" s="12">
        <v>175.0</v>
      </c>
    </row>
    <row r="13832" ht="15.75" customHeight="1">
      <c r="A13832" s="13">
        <v>42269.06249996646</v>
      </c>
      <c r="B13832" s="12">
        <v>171.0</v>
      </c>
    </row>
    <row r="13833" ht="15.75" customHeight="1">
      <c r="A13833" s="13">
        <v>42269.07291663312</v>
      </c>
      <c r="B13833" s="12">
        <v>175.0</v>
      </c>
    </row>
    <row r="13834" ht="15.75" customHeight="1">
      <c r="A13834" s="13">
        <v>42269.083333299786</v>
      </c>
      <c r="B13834" s="12">
        <v>187.0</v>
      </c>
    </row>
    <row r="13835" ht="15.75" customHeight="1">
      <c r="A13835" s="13">
        <v>42269.09374996645</v>
      </c>
      <c r="B13835" s="12">
        <v>175.0</v>
      </c>
    </row>
    <row r="13836" ht="15.75" customHeight="1">
      <c r="A13836" s="13">
        <v>42269.104166633115</v>
      </c>
      <c r="B13836" s="12">
        <v>173.0</v>
      </c>
    </row>
    <row r="13837" ht="15.75" customHeight="1">
      <c r="A13837" s="13">
        <v>42269.11458329978</v>
      </c>
      <c r="B13837" s="12">
        <v>167.0</v>
      </c>
    </row>
    <row r="13838" ht="15.75" customHeight="1">
      <c r="A13838" s="13">
        <v>42269.12499996644</v>
      </c>
      <c r="B13838" s="12">
        <v>169.0</v>
      </c>
    </row>
    <row r="13839" ht="15.75" customHeight="1">
      <c r="A13839" s="13">
        <v>42269.13541663311</v>
      </c>
      <c r="B13839" s="12">
        <v>182.0</v>
      </c>
    </row>
    <row r="13840" ht="15.75" customHeight="1">
      <c r="A13840" s="13">
        <v>42269.14583329977</v>
      </c>
      <c r="B13840" s="12">
        <v>165.0</v>
      </c>
    </row>
    <row r="13841" ht="15.75" customHeight="1">
      <c r="A13841" s="13">
        <v>42269.156249966436</v>
      </c>
      <c r="B13841" s="12">
        <v>165.0</v>
      </c>
    </row>
    <row r="13842" ht="15.75" customHeight="1">
      <c r="A13842" s="13">
        <v>42269.1666666331</v>
      </c>
      <c r="B13842" s="12">
        <v>156.0</v>
      </c>
    </row>
    <row r="13843" ht="15.75" customHeight="1">
      <c r="A13843" s="13">
        <v>42269.177083299764</v>
      </c>
      <c r="B13843" s="12">
        <v>170.0</v>
      </c>
    </row>
    <row r="13844" ht="15.75" customHeight="1">
      <c r="A13844" s="13">
        <v>42269.18749996643</v>
      </c>
      <c r="B13844" s="12">
        <v>162.0</v>
      </c>
    </row>
    <row r="13845" ht="15.75" customHeight="1">
      <c r="A13845" s="13">
        <v>42269.19791663309</v>
      </c>
      <c r="B13845" s="12">
        <v>158.0</v>
      </c>
    </row>
    <row r="13846" ht="15.75" customHeight="1">
      <c r="A13846" s="13">
        <v>42269.20833329976</v>
      </c>
      <c r="B13846" s="12">
        <v>153.0</v>
      </c>
    </row>
    <row r="13847" ht="15.75" customHeight="1">
      <c r="A13847" s="13">
        <v>42269.21874996642</v>
      </c>
      <c r="B13847" s="12">
        <v>162.0</v>
      </c>
    </row>
    <row r="13848" ht="15.75" customHeight="1">
      <c r="A13848" s="13">
        <v>42269.229166633086</v>
      </c>
      <c r="B13848" s="12">
        <v>173.0</v>
      </c>
    </row>
    <row r="13849" ht="15.75" customHeight="1">
      <c r="A13849" s="13">
        <v>42269.23958329975</v>
      </c>
      <c r="B13849" s="12">
        <v>157.0</v>
      </c>
    </row>
    <row r="13850" ht="15.75" customHeight="1">
      <c r="A13850" s="13">
        <v>42269.249999966414</v>
      </c>
      <c r="B13850" s="12">
        <v>158.0</v>
      </c>
    </row>
    <row r="13851" ht="15.75" customHeight="1">
      <c r="A13851" s="13">
        <v>42269.26041663308</v>
      </c>
      <c r="B13851" s="12">
        <v>157.0</v>
      </c>
    </row>
    <row r="13852" ht="15.75" customHeight="1">
      <c r="A13852" s="13">
        <v>42269.27083329974</v>
      </c>
      <c r="B13852" s="12">
        <v>159.0</v>
      </c>
    </row>
    <row r="13853" ht="15.75" customHeight="1">
      <c r="A13853" s="13">
        <v>42269.28124996641</v>
      </c>
      <c r="B13853" s="12">
        <v>174.0</v>
      </c>
    </row>
    <row r="13854" ht="15.75" customHeight="1">
      <c r="A13854" s="13">
        <v>42269.29166663307</v>
      </c>
      <c r="B13854" s="12">
        <v>156.0</v>
      </c>
    </row>
    <row r="13855" ht="15.75" customHeight="1">
      <c r="A13855" s="13">
        <v>42269.302083299735</v>
      </c>
      <c r="B13855" s="12">
        <v>157.0</v>
      </c>
    </row>
    <row r="13856" ht="15.75" customHeight="1">
      <c r="A13856" s="13">
        <v>42269.3124999664</v>
      </c>
      <c r="B13856" s="12">
        <v>153.0</v>
      </c>
    </row>
    <row r="13857" ht="15.75" customHeight="1">
      <c r="A13857" s="13">
        <v>42269.322916633064</v>
      </c>
      <c r="B13857" s="12">
        <v>167.0</v>
      </c>
    </row>
    <row r="13858" ht="15.75" customHeight="1">
      <c r="A13858" s="13">
        <v>42269.33333329973</v>
      </c>
      <c r="B13858" s="12">
        <v>173.0</v>
      </c>
    </row>
    <row r="13859" ht="15.75" customHeight="1">
      <c r="A13859" s="13">
        <v>42269.34374996639</v>
      </c>
      <c r="B13859" s="12">
        <v>163.0</v>
      </c>
    </row>
    <row r="13860" ht="15.75" customHeight="1">
      <c r="A13860" s="13">
        <v>42269.35416663306</v>
      </c>
      <c r="B13860" s="12">
        <v>169.0</v>
      </c>
    </row>
    <row r="13861" ht="15.75" customHeight="1">
      <c r="A13861" s="13">
        <v>42269.36458329972</v>
      </c>
      <c r="B13861" s="12">
        <v>171.0</v>
      </c>
    </row>
    <row r="13862" ht="15.75" customHeight="1">
      <c r="A13862" s="13">
        <v>42269.374999966385</v>
      </c>
      <c r="B13862" s="12">
        <v>192.0</v>
      </c>
    </row>
    <row r="13863" ht="15.75" customHeight="1">
      <c r="A13863" s="13">
        <v>42269.38541663305</v>
      </c>
      <c r="B13863" s="12">
        <v>181.0</v>
      </c>
    </row>
    <row r="13864" ht="15.75" customHeight="1">
      <c r="A13864" s="13">
        <v>42269.39583329971</v>
      </c>
      <c r="B13864" s="12">
        <v>184.0</v>
      </c>
    </row>
    <row r="13865" ht="15.75" customHeight="1">
      <c r="A13865" s="13">
        <v>42269.40624996638</v>
      </c>
      <c r="B13865" s="12">
        <v>179.0</v>
      </c>
    </row>
    <row r="13866" ht="15.75" customHeight="1">
      <c r="A13866" s="13">
        <v>42269.41666663304</v>
      </c>
      <c r="B13866" s="12">
        <v>176.0</v>
      </c>
    </row>
    <row r="13867" ht="15.75" customHeight="1">
      <c r="A13867" s="13">
        <v>42269.427083299706</v>
      </c>
      <c r="B13867" s="12">
        <v>198.0</v>
      </c>
    </row>
    <row r="13868" ht="15.75" customHeight="1">
      <c r="A13868" s="13">
        <v>42269.43749996637</v>
      </c>
      <c r="B13868" s="12">
        <v>193.0</v>
      </c>
    </row>
    <row r="13869" ht="15.75" customHeight="1">
      <c r="A13869" s="13">
        <v>42269.447916633035</v>
      </c>
      <c r="B13869" s="12">
        <v>182.0</v>
      </c>
    </row>
    <row r="13870" ht="15.75" customHeight="1">
      <c r="A13870" s="13">
        <v>42269.4583332997</v>
      </c>
      <c r="B13870" s="12">
        <v>191.0</v>
      </c>
    </row>
    <row r="13871" ht="15.75" customHeight="1">
      <c r="A13871" s="13">
        <v>42269.46874996636</v>
      </c>
      <c r="B13871" s="12">
        <v>191.0</v>
      </c>
    </row>
    <row r="13872" ht="15.75" customHeight="1">
      <c r="A13872" s="13">
        <v>42269.47916663303</v>
      </c>
      <c r="B13872" s="12">
        <v>215.0</v>
      </c>
    </row>
    <row r="13873" ht="15.75" customHeight="1">
      <c r="A13873" s="13">
        <v>42269.48958329969</v>
      </c>
      <c r="B13873" s="12">
        <v>207.0</v>
      </c>
    </row>
    <row r="13874" ht="15.75" customHeight="1">
      <c r="A13874" s="13">
        <v>42269.499999966356</v>
      </c>
      <c r="B13874" s="12">
        <v>206.0</v>
      </c>
    </row>
    <row r="13875" ht="15.75" customHeight="1">
      <c r="A13875" s="13">
        <v>42269.51041663302</v>
      </c>
      <c r="B13875" s="12">
        <v>206.0</v>
      </c>
    </row>
    <row r="13876" ht="15.75" customHeight="1">
      <c r="A13876" s="13">
        <v>42269.520833299684</v>
      </c>
      <c r="B13876" s="12">
        <v>205.0</v>
      </c>
    </row>
    <row r="13877" ht="15.75" customHeight="1">
      <c r="A13877" s="13">
        <v>42269.53124996635</v>
      </c>
      <c r="B13877" s="12">
        <v>225.0</v>
      </c>
    </row>
    <row r="13878" ht="15.75" customHeight="1">
      <c r="A13878" s="13">
        <v>42269.54166663301</v>
      </c>
      <c r="B13878" s="12">
        <v>217.0</v>
      </c>
    </row>
    <row r="13879" ht="15.75" customHeight="1">
      <c r="A13879" s="13">
        <v>42269.55208329968</v>
      </c>
      <c r="B13879" s="12">
        <v>215.0</v>
      </c>
    </row>
    <row r="13880" ht="15.75" customHeight="1">
      <c r="A13880" s="13">
        <v>42269.56249996634</v>
      </c>
      <c r="B13880" s="12">
        <v>212.0</v>
      </c>
    </row>
    <row r="13881" ht="15.75" customHeight="1">
      <c r="A13881" s="13">
        <v>42269.572916633006</v>
      </c>
      <c r="B13881" s="12">
        <v>226.0</v>
      </c>
    </row>
    <row r="13882" ht="15.75" customHeight="1">
      <c r="A13882" s="13">
        <v>42269.58333329967</v>
      </c>
      <c r="B13882" s="12">
        <v>226.0</v>
      </c>
    </row>
    <row r="13883" ht="15.75" customHeight="1">
      <c r="A13883" s="13">
        <v>42269.593749966334</v>
      </c>
      <c r="B13883" s="12">
        <v>213.0</v>
      </c>
    </row>
    <row r="13884" ht="15.75" customHeight="1">
      <c r="A13884" s="13">
        <v>42269.604166633</v>
      </c>
      <c r="B13884" s="12">
        <v>228.0</v>
      </c>
    </row>
    <row r="13885" ht="15.75" customHeight="1">
      <c r="A13885" s="13">
        <v>42269.61458329966</v>
      </c>
      <c r="B13885" s="12">
        <v>224.0</v>
      </c>
    </row>
    <row r="13886" ht="15.75" customHeight="1">
      <c r="A13886" s="13">
        <v>42269.62499996633</v>
      </c>
      <c r="B13886" s="12">
        <v>230.0</v>
      </c>
    </row>
    <row r="13887" ht="15.75" customHeight="1">
      <c r="A13887" s="13">
        <v>42269.63541663299</v>
      </c>
      <c r="B13887" s="12">
        <v>203.0</v>
      </c>
    </row>
    <row r="13888" ht="15.75" customHeight="1">
      <c r="A13888" s="13">
        <v>42269.645833299655</v>
      </c>
      <c r="B13888" s="12">
        <v>218.0</v>
      </c>
    </row>
    <row r="13889" ht="15.75" customHeight="1">
      <c r="A13889" s="13">
        <v>42269.65624996632</v>
      </c>
      <c r="B13889" s="12">
        <v>215.0</v>
      </c>
    </row>
    <row r="13890" ht="15.75" customHeight="1">
      <c r="A13890" s="13">
        <v>42269.666666632984</v>
      </c>
      <c r="B13890" s="12">
        <v>226.0</v>
      </c>
    </row>
    <row r="13891" ht="15.75" customHeight="1">
      <c r="A13891" s="13">
        <v>42269.67708329965</v>
      </c>
      <c r="B13891" s="12">
        <v>218.0</v>
      </c>
    </row>
    <row r="13892" ht="15.75" customHeight="1">
      <c r="A13892" s="13">
        <v>42269.68749996631</v>
      </c>
      <c r="B13892" s="12">
        <v>209.0</v>
      </c>
    </row>
    <row r="13893" ht="15.75" customHeight="1">
      <c r="A13893" s="13">
        <v>42269.69791663298</v>
      </c>
      <c r="B13893" s="12">
        <v>207.0</v>
      </c>
    </row>
    <row r="13894" ht="15.75" customHeight="1">
      <c r="A13894" s="13">
        <v>42269.70833329964</v>
      </c>
      <c r="B13894" s="12">
        <v>213.0</v>
      </c>
    </row>
    <row r="13895" ht="15.75" customHeight="1">
      <c r="A13895" s="13">
        <v>42269.718749966305</v>
      </c>
      <c r="B13895" s="12">
        <v>221.0</v>
      </c>
    </row>
    <row r="13896" ht="15.75" customHeight="1">
      <c r="A13896" s="13">
        <v>42269.72916663297</v>
      </c>
      <c r="B13896" s="12">
        <v>206.0</v>
      </c>
    </row>
    <row r="13897" ht="15.75" customHeight="1">
      <c r="A13897" s="13">
        <v>42269.73958329963</v>
      </c>
      <c r="B13897" s="12">
        <v>207.0</v>
      </c>
    </row>
    <row r="13898" ht="15.75" customHeight="1">
      <c r="A13898" s="13">
        <v>42269.7499999663</v>
      </c>
      <c r="B13898" s="12">
        <v>199.0</v>
      </c>
    </row>
    <row r="13899" ht="15.75" customHeight="1">
      <c r="A13899" s="13">
        <v>42269.76041663296</v>
      </c>
      <c r="B13899" s="12">
        <v>204.0</v>
      </c>
    </row>
    <row r="13900" ht="15.75" customHeight="1">
      <c r="A13900" s="13">
        <v>42269.770833299626</v>
      </c>
      <c r="B13900" s="12">
        <v>208.0</v>
      </c>
    </row>
    <row r="13901" ht="15.75" customHeight="1">
      <c r="A13901" s="13">
        <v>42269.78124996629</v>
      </c>
      <c r="B13901" s="12">
        <v>197.0</v>
      </c>
    </row>
    <row r="13902" ht="15.75" customHeight="1">
      <c r="A13902" s="13">
        <v>42269.791666632955</v>
      </c>
      <c r="B13902" s="12">
        <v>185.0</v>
      </c>
    </row>
    <row r="13903" ht="15.75" customHeight="1">
      <c r="A13903" s="13">
        <v>42269.80208329962</v>
      </c>
      <c r="B13903" s="12">
        <v>128.0</v>
      </c>
    </row>
    <row r="13904" ht="15.75" customHeight="1">
      <c r="A13904" s="13">
        <v>42269.81249996628</v>
      </c>
      <c r="B13904" s="12">
        <v>125.0</v>
      </c>
    </row>
    <row r="13905" ht="15.75" customHeight="1">
      <c r="A13905" s="13">
        <v>42269.82291663295</v>
      </c>
      <c r="B13905" s="12">
        <v>142.0</v>
      </c>
    </row>
    <row r="13906" ht="15.75" customHeight="1">
      <c r="A13906" s="13">
        <v>42269.83333329961</v>
      </c>
      <c r="B13906" s="12">
        <v>129.0</v>
      </c>
    </row>
    <row r="13907" ht="15.75" customHeight="1">
      <c r="A13907" s="13">
        <v>42269.843749966276</v>
      </c>
      <c r="B13907" s="12">
        <v>127.0</v>
      </c>
    </row>
    <row r="13908" ht="15.75" customHeight="1">
      <c r="A13908" s="13">
        <v>42269.85416663294</v>
      </c>
      <c r="B13908" s="12">
        <v>129.0</v>
      </c>
    </row>
    <row r="13909" ht="15.75" customHeight="1">
      <c r="A13909" s="13">
        <v>42269.864583299604</v>
      </c>
      <c r="B13909" s="12">
        <v>128.0</v>
      </c>
    </row>
    <row r="13910" ht="15.75" customHeight="1">
      <c r="A13910" s="13">
        <v>42269.87499996627</v>
      </c>
      <c r="B13910" s="12">
        <v>139.0</v>
      </c>
    </row>
    <row r="13911" ht="15.75" customHeight="1">
      <c r="A13911" s="13">
        <v>42269.88541663293</v>
      </c>
      <c r="B13911" s="12">
        <v>120.0</v>
      </c>
    </row>
    <row r="13912" ht="15.75" customHeight="1">
      <c r="A13912" s="13">
        <v>42269.8958332996</v>
      </c>
      <c r="B13912" s="12">
        <v>111.0</v>
      </c>
    </row>
    <row r="13913" ht="15.75" customHeight="1">
      <c r="A13913" s="13">
        <v>42269.90624996626</v>
      </c>
      <c r="B13913" s="12">
        <v>112.0</v>
      </c>
    </row>
    <row r="13914" ht="15.75" customHeight="1">
      <c r="A13914" s="13">
        <v>42269.916666632926</v>
      </c>
      <c r="B13914" s="12">
        <v>124.0</v>
      </c>
    </row>
    <row r="13915" ht="15.75" customHeight="1">
      <c r="A13915" s="13">
        <v>42269.92708329959</v>
      </c>
      <c r="B13915" s="12">
        <v>117.0</v>
      </c>
    </row>
    <row r="13916" ht="15.75" customHeight="1">
      <c r="A13916" s="13">
        <v>42269.937499966254</v>
      </c>
      <c r="B13916" s="12">
        <v>119.0</v>
      </c>
    </row>
    <row r="13917" ht="15.75" customHeight="1">
      <c r="A13917" s="13">
        <v>42269.94791663292</v>
      </c>
      <c r="B13917" s="12">
        <v>116.0</v>
      </c>
    </row>
    <row r="13918" ht="15.75" customHeight="1">
      <c r="A13918" s="13">
        <v>42269.95833329958</v>
      </c>
      <c r="B13918" s="12">
        <v>114.0</v>
      </c>
    </row>
    <row r="13919" ht="15.75" customHeight="1">
      <c r="A13919" s="13">
        <v>42269.96874996625</v>
      </c>
      <c r="B13919" s="12">
        <v>128.0</v>
      </c>
    </row>
    <row r="13920" ht="15.75" customHeight="1">
      <c r="A13920" s="13">
        <v>42269.97916663291</v>
      </c>
      <c r="B13920" s="12">
        <v>114.0</v>
      </c>
    </row>
    <row r="13921" ht="15.75" customHeight="1">
      <c r="A13921" s="13">
        <v>42269.989583299575</v>
      </c>
      <c r="B13921" s="12">
        <v>112.0</v>
      </c>
    </row>
    <row r="13922" ht="15.75" customHeight="1">
      <c r="A13922" s="13">
        <v>42269.99999996624</v>
      </c>
      <c r="B13922" s="12">
        <v>108.0</v>
      </c>
    </row>
    <row r="13923" ht="15.75" customHeight="1">
      <c r="A13923" s="13">
        <v>42270.010416632904</v>
      </c>
      <c r="B13923" s="12">
        <v>108.0</v>
      </c>
    </row>
    <row r="13924" ht="15.75" customHeight="1">
      <c r="A13924" s="13">
        <v>42270.02083329957</v>
      </c>
      <c r="B13924" s="12">
        <v>110.0</v>
      </c>
    </row>
    <row r="13925" ht="15.75" customHeight="1">
      <c r="A13925" s="13">
        <v>42270.03124996623</v>
      </c>
      <c r="B13925" s="12">
        <v>106.0</v>
      </c>
    </row>
    <row r="13926" ht="15.75" customHeight="1">
      <c r="A13926" s="13">
        <v>42270.0416666329</v>
      </c>
      <c r="B13926" s="12">
        <v>117.0</v>
      </c>
    </row>
    <row r="13927" ht="15.75" customHeight="1">
      <c r="A13927" s="13">
        <v>42270.05208329956</v>
      </c>
      <c r="B13927" s="12">
        <v>113.0</v>
      </c>
    </row>
    <row r="13928" ht="15.75" customHeight="1">
      <c r="A13928" s="13">
        <v>42270.062499966225</v>
      </c>
      <c r="B13928" s="12">
        <v>108.0</v>
      </c>
    </row>
    <row r="13929" ht="15.75" customHeight="1">
      <c r="A13929" s="13">
        <v>42270.07291663289</v>
      </c>
      <c r="B13929" s="12">
        <v>109.0</v>
      </c>
    </row>
    <row r="13930" ht="15.75" customHeight="1">
      <c r="A13930" s="13">
        <v>42270.08333329955</v>
      </c>
      <c r="B13930" s="12">
        <v>115.0</v>
      </c>
    </row>
    <row r="13931" ht="15.75" customHeight="1">
      <c r="A13931" s="13">
        <v>42270.09374996622</v>
      </c>
      <c r="B13931" s="12">
        <v>110.0</v>
      </c>
    </row>
    <row r="13932" ht="15.75" customHeight="1">
      <c r="A13932" s="13">
        <v>42270.10416663288</v>
      </c>
      <c r="B13932" s="12">
        <v>110.0</v>
      </c>
    </row>
    <row r="13933" ht="15.75" customHeight="1">
      <c r="A13933" s="13">
        <v>42270.114583299546</v>
      </c>
      <c r="B13933" s="12">
        <v>106.0</v>
      </c>
    </row>
    <row r="13934" ht="15.75" customHeight="1">
      <c r="A13934" s="13">
        <v>42270.12499996621</v>
      </c>
      <c r="B13934" s="12">
        <v>108.0</v>
      </c>
    </row>
    <row r="13935" ht="15.75" customHeight="1">
      <c r="A13935" s="13">
        <v>42270.135416632875</v>
      </c>
      <c r="B13935" s="12">
        <v>117.0</v>
      </c>
    </row>
    <row r="13936" ht="15.75" customHeight="1">
      <c r="A13936" s="13">
        <v>42270.14583329954</v>
      </c>
      <c r="B13936" s="12">
        <v>107.0</v>
      </c>
    </row>
    <row r="13937" ht="15.75" customHeight="1">
      <c r="A13937" s="13">
        <v>42270.1562499662</v>
      </c>
      <c r="B13937" s="12">
        <v>110.0</v>
      </c>
    </row>
    <row r="13938" ht="15.75" customHeight="1">
      <c r="A13938" s="13">
        <v>42270.16666663287</v>
      </c>
      <c r="B13938" s="12">
        <v>104.0</v>
      </c>
    </row>
    <row r="13939" ht="15.75" customHeight="1">
      <c r="A13939" s="13">
        <v>42270.17708329953</v>
      </c>
      <c r="B13939" s="12">
        <v>117.0</v>
      </c>
    </row>
    <row r="13940" ht="15.75" customHeight="1">
      <c r="A13940" s="13">
        <v>42270.187499966196</v>
      </c>
      <c r="B13940" s="12">
        <v>111.0</v>
      </c>
    </row>
    <row r="13941" ht="15.75" customHeight="1">
      <c r="A13941" s="13">
        <v>42270.19791663286</v>
      </c>
      <c r="B13941" s="12">
        <v>108.0</v>
      </c>
    </row>
    <row r="13942" ht="15.75" customHeight="1">
      <c r="A13942" s="13">
        <v>42270.208333299524</v>
      </c>
      <c r="B13942" s="12">
        <v>108.0</v>
      </c>
    </row>
    <row r="13943" ht="15.75" customHeight="1">
      <c r="A13943" s="13">
        <v>42270.21874996619</v>
      </c>
      <c r="B13943" s="12">
        <v>108.0</v>
      </c>
    </row>
    <row r="13944" ht="15.75" customHeight="1">
      <c r="A13944" s="13">
        <v>42270.22916663285</v>
      </c>
      <c r="B13944" s="12">
        <v>116.0</v>
      </c>
    </row>
    <row r="13945" ht="15.75" customHeight="1">
      <c r="A13945" s="13">
        <v>42270.23958329952</v>
      </c>
      <c r="B13945" s="12">
        <v>107.0</v>
      </c>
    </row>
    <row r="13946" ht="15.75" customHeight="1">
      <c r="A13946" s="13">
        <v>42270.24999996618</v>
      </c>
      <c r="B13946" s="12">
        <v>107.0</v>
      </c>
    </row>
    <row r="13947" ht="15.75" customHeight="1">
      <c r="A13947" s="13">
        <v>42270.260416632846</v>
      </c>
      <c r="B13947" s="12">
        <v>111.0</v>
      </c>
    </row>
    <row r="13948" ht="15.75" customHeight="1">
      <c r="A13948" s="13">
        <v>42270.27083329951</v>
      </c>
      <c r="B13948" s="12">
        <v>115.0</v>
      </c>
    </row>
    <row r="13949" ht="15.75" customHeight="1">
      <c r="A13949" s="13">
        <v>42270.281249966174</v>
      </c>
      <c r="B13949" s="12">
        <v>113.0</v>
      </c>
    </row>
    <row r="13950" ht="15.75" customHeight="1">
      <c r="A13950" s="13">
        <v>42270.29166663284</v>
      </c>
      <c r="B13950" s="12">
        <v>113.0</v>
      </c>
    </row>
    <row r="13951" ht="15.75" customHeight="1">
      <c r="A13951" s="13">
        <v>42270.3020832995</v>
      </c>
      <c r="B13951" s="12">
        <v>145.0</v>
      </c>
    </row>
    <row r="13952" ht="15.75" customHeight="1">
      <c r="A13952" s="13">
        <v>42270.31249996617</v>
      </c>
      <c r="B13952" s="12">
        <v>149.0</v>
      </c>
    </row>
    <row r="13953" ht="15.75" customHeight="1">
      <c r="A13953" s="13">
        <v>42270.32291663283</v>
      </c>
      <c r="B13953" s="12">
        <v>150.0</v>
      </c>
    </row>
    <row r="13954" ht="15.75" customHeight="1">
      <c r="A13954" s="13">
        <v>42270.333333299495</v>
      </c>
      <c r="B13954" s="12">
        <v>150.0</v>
      </c>
    </row>
    <row r="13955" ht="15.75" customHeight="1">
      <c r="A13955" s="13">
        <v>42270.34374996616</v>
      </c>
      <c r="B13955" s="12">
        <v>152.0</v>
      </c>
    </row>
    <row r="13956" ht="15.75" customHeight="1">
      <c r="A13956" s="13">
        <v>42270.354166632824</v>
      </c>
      <c r="B13956" s="12">
        <v>163.0</v>
      </c>
    </row>
    <row r="13957" ht="15.75" customHeight="1">
      <c r="A13957" s="13">
        <v>42270.36458329949</v>
      </c>
      <c r="B13957" s="12">
        <v>164.0</v>
      </c>
    </row>
    <row r="13958" ht="15.75" customHeight="1">
      <c r="A13958" s="13">
        <v>42270.37499996615</v>
      </c>
      <c r="B13958" s="12">
        <v>165.0</v>
      </c>
    </row>
    <row r="13959" ht="15.75" customHeight="1">
      <c r="A13959" s="13">
        <v>42270.38541663282</v>
      </c>
      <c r="B13959" s="12">
        <v>173.0</v>
      </c>
    </row>
    <row r="13960" ht="15.75" customHeight="1">
      <c r="A13960" s="13">
        <v>42270.39583329948</v>
      </c>
      <c r="B13960" s="12">
        <v>176.0</v>
      </c>
    </row>
    <row r="13961" ht="15.75" customHeight="1">
      <c r="A13961" s="13">
        <v>42270.406249966145</v>
      </c>
      <c r="B13961" s="12">
        <v>194.0</v>
      </c>
    </row>
    <row r="13962" ht="15.75" customHeight="1">
      <c r="A13962" s="13">
        <v>42270.41666663281</v>
      </c>
      <c r="B13962" s="12">
        <v>184.0</v>
      </c>
    </row>
    <row r="13963" ht="15.75" customHeight="1">
      <c r="A13963" s="13">
        <v>42270.42708329947</v>
      </c>
      <c r="B13963" s="12">
        <v>190.0</v>
      </c>
    </row>
    <row r="13964" ht="15.75" customHeight="1">
      <c r="A13964" s="13">
        <v>42270.43749996614</v>
      </c>
      <c r="B13964" s="12">
        <v>202.0</v>
      </c>
    </row>
    <row r="13965" ht="15.75" customHeight="1">
      <c r="A13965" s="13">
        <v>42270.4479166328</v>
      </c>
      <c r="B13965" s="12">
        <v>210.0</v>
      </c>
    </row>
    <row r="13966" ht="15.75" customHeight="1">
      <c r="A13966" s="13">
        <v>42270.458333299466</v>
      </c>
      <c r="B13966" s="12">
        <v>208.0</v>
      </c>
    </row>
    <row r="13967" ht="15.75" customHeight="1">
      <c r="A13967" s="13">
        <v>42270.46874996613</v>
      </c>
      <c r="B13967" s="12">
        <v>214.0</v>
      </c>
    </row>
    <row r="13968" ht="15.75" customHeight="1">
      <c r="A13968" s="13">
        <v>42270.479166632795</v>
      </c>
      <c r="B13968" s="12">
        <v>213.0</v>
      </c>
    </row>
    <row r="13969" ht="15.75" customHeight="1">
      <c r="A13969" s="13">
        <v>42270.48958329946</v>
      </c>
      <c r="B13969" s="12">
        <v>205.0</v>
      </c>
    </row>
    <row r="13970" ht="15.75" customHeight="1">
      <c r="A13970" s="13">
        <v>42270.49999996612</v>
      </c>
      <c r="B13970" s="12">
        <v>217.0</v>
      </c>
    </row>
    <row r="13971" ht="15.75" customHeight="1">
      <c r="A13971" s="13">
        <v>42270.51041663279</v>
      </c>
      <c r="B13971" s="12">
        <v>215.0</v>
      </c>
    </row>
    <row r="13972" ht="15.75" customHeight="1">
      <c r="A13972" s="13">
        <v>42270.52083329945</v>
      </c>
      <c r="B13972" s="12">
        <v>209.0</v>
      </c>
    </row>
    <row r="13973" ht="15.75" customHeight="1">
      <c r="A13973" s="13">
        <v>42270.531249966116</v>
      </c>
      <c r="B13973" s="12">
        <v>211.0</v>
      </c>
    </row>
    <row r="13974" ht="15.75" customHeight="1">
      <c r="A13974" s="13">
        <v>42270.54166663278</v>
      </c>
      <c r="B13974" s="12">
        <v>197.0</v>
      </c>
    </row>
    <row r="13975" ht="15.75" customHeight="1">
      <c r="A13975" s="13">
        <v>42270.552083299444</v>
      </c>
      <c r="B13975" s="12">
        <v>215.0</v>
      </c>
    </row>
    <row r="13976" ht="15.75" customHeight="1">
      <c r="A13976" s="13">
        <v>42270.56249996611</v>
      </c>
      <c r="B13976" s="12">
        <v>215.0</v>
      </c>
    </row>
    <row r="13977" ht="15.75" customHeight="1">
      <c r="A13977" s="13">
        <v>42270.57291663277</v>
      </c>
      <c r="B13977" s="12">
        <v>208.0</v>
      </c>
    </row>
    <row r="13978" ht="15.75" customHeight="1">
      <c r="A13978" s="13">
        <v>42270.58333329944</v>
      </c>
      <c r="B13978" s="12">
        <v>219.0</v>
      </c>
    </row>
    <row r="13979" ht="15.75" customHeight="1">
      <c r="A13979" s="13">
        <v>42270.5937499661</v>
      </c>
      <c r="B13979" s="12">
        <v>221.0</v>
      </c>
    </row>
    <row r="13980" ht="15.75" customHeight="1">
      <c r="A13980" s="13">
        <v>42270.604166632766</v>
      </c>
      <c r="B13980" s="12">
        <v>218.0</v>
      </c>
    </row>
    <row r="13981" ht="15.75" customHeight="1">
      <c r="A13981" s="13">
        <v>42270.61458329943</v>
      </c>
      <c r="B13981" s="12">
        <v>224.0</v>
      </c>
    </row>
    <row r="13982" ht="15.75" customHeight="1">
      <c r="A13982" s="13">
        <v>42270.624999966094</v>
      </c>
      <c r="B13982" s="12">
        <v>220.0</v>
      </c>
    </row>
    <row r="13983" ht="15.75" customHeight="1">
      <c r="A13983" s="13">
        <v>42270.63541663276</v>
      </c>
      <c r="B13983" s="12">
        <v>231.0</v>
      </c>
    </row>
    <row r="13984" ht="15.75" customHeight="1">
      <c r="A13984" s="13">
        <v>42270.64583329942</v>
      </c>
      <c r="B13984" s="12">
        <v>229.0</v>
      </c>
    </row>
    <row r="13985" ht="15.75" customHeight="1">
      <c r="A13985" s="13">
        <v>42270.65624996609</v>
      </c>
      <c r="B13985" s="12">
        <v>231.0</v>
      </c>
    </row>
    <row r="13986" ht="15.75" customHeight="1">
      <c r="A13986" s="13">
        <v>42270.66666663275</v>
      </c>
      <c r="B13986" s="12">
        <v>221.0</v>
      </c>
    </row>
    <row r="13987" ht="15.75" customHeight="1">
      <c r="A13987" s="13">
        <v>42270.677083299415</v>
      </c>
      <c r="B13987" s="12">
        <v>230.0</v>
      </c>
    </row>
    <row r="13988" ht="15.75" customHeight="1">
      <c r="A13988" s="13">
        <v>42270.68749996608</v>
      </c>
      <c r="B13988" s="12">
        <v>213.0</v>
      </c>
    </row>
    <row r="13989" ht="15.75" customHeight="1">
      <c r="A13989" s="13">
        <v>42270.697916632744</v>
      </c>
      <c r="B13989" s="12">
        <v>235.0</v>
      </c>
    </row>
    <row r="13990" ht="15.75" customHeight="1">
      <c r="A13990" s="13">
        <v>42270.70833329941</v>
      </c>
      <c r="B13990" s="12">
        <v>223.0</v>
      </c>
    </row>
    <row r="13991" ht="15.75" customHeight="1">
      <c r="A13991" s="13">
        <v>42270.71874996607</v>
      </c>
      <c r="B13991" s="12">
        <v>219.0</v>
      </c>
    </row>
    <row r="13992" ht="15.75" customHeight="1">
      <c r="A13992" s="13">
        <v>42270.72916663274</v>
      </c>
      <c r="B13992" s="12">
        <v>219.0</v>
      </c>
    </row>
    <row r="13993" ht="15.75" customHeight="1">
      <c r="A13993" s="13">
        <v>42270.7395832994</v>
      </c>
      <c r="B13993" s="12">
        <v>224.0</v>
      </c>
    </row>
    <row r="13994" ht="15.75" customHeight="1">
      <c r="A13994" s="13">
        <v>42270.749999966065</v>
      </c>
      <c r="B13994" s="12">
        <v>218.0</v>
      </c>
    </row>
    <row r="13995" ht="15.75" customHeight="1">
      <c r="A13995" s="13">
        <v>42270.76041663273</v>
      </c>
      <c r="B13995" s="12">
        <v>217.0</v>
      </c>
    </row>
    <row r="13996" ht="15.75" customHeight="1">
      <c r="A13996" s="13">
        <v>42270.77083329939</v>
      </c>
      <c r="B13996" s="12">
        <v>208.0</v>
      </c>
    </row>
    <row r="13997" ht="15.75" customHeight="1">
      <c r="A13997" s="13">
        <v>42270.78124996606</v>
      </c>
      <c r="B13997" s="12">
        <v>197.0</v>
      </c>
    </row>
    <row r="13998" ht="15.75" customHeight="1">
      <c r="A13998" s="13">
        <v>42270.79166663272</v>
      </c>
      <c r="B13998" s="12">
        <v>214.0</v>
      </c>
    </row>
    <row r="13999" ht="15.75" customHeight="1">
      <c r="A13999" s="13">
        <v>42270.802083299386</v>
      </c>
      <c r="B13999" s="12">
        <v>122.0</v>
      </c>
    </row>
    <row r="14000" ht="15.75" customHeight="1">
      <c r="A14000" s="13">
        <v>42270.81249996605</v>
      </c>
      <c r="B14000" s="12">
        <v>125.0</v>
      </c>
    </row>
    <row r="14001" ht="15.75" customHeight="1">
      <c r="A14001" s="13">
        <v>42270.822916632715</v>
      </c>
      <c r="B14001" s="12">
        <v>122.0</v>
      </c>
    </row>
    <row r="14002" ht="15.75" customHeight="1">
      <c r="A14002" s="13">
        <v>42270.83333329938</v>
      </c>
      <c r="B14002" s="12">
        <v>122.0</v>
      </c>
    </row>
    <row r="14003" ht="15.75" customHeight="1">
      <c r="A14003" s="13">
        <v>42270.84374996604</v>
      </c>
      <c r="B14003" s="12">
        <v>129.0</v>
      </c>
    </row>
    <row r="14004" ht="15.75" customHeight="1">
      <c r="A14004" s="13">
        <v>42270.85416663271</v>
      </c>
      <c r="B14004" s="12">
        <v>123.0</v>
      </c>
    </row>
    <row r="14005" ht="15.75" customHeight="1">
      <c r="A14005" s="13">
        <v>42270.86458329937</v>
      </c>
      <c r="B14005" s="12">
        <v>122.0</v>
      </c>
    </row>
    <row r="14006" ht="15.75" customHeight="1">
      <c r="A14006" s="13">
        <v>42270.874999966036</v>
      </c>
      <c r="B14006" s="12">
        <v>121.0</v>
      </c>
    </row>
    <row r="14007" ht="15.75" customHeight="1">
      <c r="A14007" s="13">
        <v>42270.8854166327</v>
      </c>
      <c r="B14007" s="12">
        <v>122.0</v>
      </c>
    </row>
    <row r="14008" ht="15.75" customHeight="1">
      <c r="A14008" s="13">
        <v>42270.895833299364</v>
      </c>
      <c r="B14008" s="12">
        <v>117.0</v>
      </c>
    </row>
    <row r="14009" ht="15.75" customHeight="1">
      <c r="A14009" s="13">
        <v>42270.90624996603</v>
      </c>
      <c r="B14009" s="12">
        <v>118.0</v>
      </c>
    </row>
    <row r="14010" ht="15.75" customHeight="1">
      <c r="A14010" s="13">
        <v>42270.91666663269</v>
      </c>
      <c r="B14010" s="12">
        <v>116.0</v>
      </c>
    </row>
    <row r="14011" ht="15.75" customHeight="1">
      <c r="A14011" s="13">
        <v>42270.92708329936</v>
      </c>
      <c r="B14011" s="12">
        <v>116.0</v>
      </c>
    </row>
    <row r="14012" ht="15.75" customHeight="1">
      <c r="A14012" s="13">
        <v>42270.93749996602</v>
      </c>
      <c r="B14012" s="12">
        <v>120.0</v>
      </c>
    </row>
    <row r="14013" ht="15.75" customHeight="1">
      <c r="A14013" s="13">
        <v>42270.947916632686</v>
      </c>
      <c r="B14013" s="12">
        <v>123.0</v>
      </c>
    </row>
    <row r="14014" ht="15.75" customHeight="1">
      <c r="A14014" s="13">
        <v>42270.95833329935</v>
      </c>
      <c r="B14014" s="12">
        <v>124.0</v>
      </c>
    </row>
    <row r="14015" ht="15.75" customHeight="1">
      <c r="A14015" s="13">
        <v>42270.968749966014</v>
      </c>
      <c r="B14015" s="12">
        <v>123.0</v>
      </c>
    </row>
    <row r="14016" ht="15.75" customHeight="1">
      <c r="A14016" s="13">
        <v>42270.97916663268</v>
      </c>
      <c r="B14016" s="12">
        <v>117.0</v>
      </c>
    </row>
    <row r="14017" ht="15.75" customHeight="1">
      <c r="A14017" s="13">
        <v>42270.98958329934</v>
      </c>
      <c r="B14017" s="12">
        <v>121.0</v>
      </c>
    </row>
    <row r="14018" ht="15.75" customHeight="1">
      <c r="A14018" s="13">
        <v>42270.99999996601</v>
      </c>
      <c r="B14018" s="12">
        <v>121.0</v>
      </c>
    </row>
    <row r="14019" ht="15.75" customHeight="1">
      <c r="A14019" s="13">
        <v>42271.01041663267</v>
      </c>
      <c r="B14019" s="12">
        <v>110.0</v>
      </c>
    </row>
    <row r="14020" ht="15.75" customHeight="1">
      <c r="A14020" s="13">
        <v>42271.020833299335</v>
      </c>
      <c r="B14020" s="12">
        <v>121.0</v>
      </c>
    </row>
    <row r="14021" ht="15.75" customHeight="1">
      <c r="A14021" s="13">
        <v>42271.031249966</v>
      </c>
      <c r="B14021" s="12">
        <v>113.0</v>
      </c>
    </row>
    <row r="14022" ht="15.75" customHeight="1">
      <c r="A14022" s="13">
        <v>42271.041666632664</v>
      </c>
      <c r="B14022" s="12">
        <v>112.0</v>
      </c>
    </row>
    <row r="14023" ht="15.75" customHeight="1">
      <c r="A14023" s="13">
        <v>42271.05208329933</v>
      </c>
      <c r="B14023" s="12">
        <v>106.0</v>
      </c>
    </row>
    <row r="14024" ht="15.75" customHeight="1">
      <c r="A14024" s="13">
        <v>42271.06249996599</v>
      </c>
      <c r="B14024" s="12">
        <v>114.0</v>
      </c>
    </row>
    <row r="14025" ht="15.75" customHeight="1">
      <c r="A14025" s="13">
        <v>42271.07291663266</v>
      </c>
      <c r="B14025" s="12">
        <v>108.0</v>
      </c>
    </row>
    <row r="14026" ht="15.75" customHeight="1">
      <c r="A14026" s="13">
        <v>42271.08333329932</v>
      </c>
      <c r="B14026" s="12">
        <v>116.0</v>
      </c>
    </row>
    <row r="14027" ht="15.75" customHeight="1">
      <c r="A14027" s="13">
        <v>42271.093749965985</v>
      </c>
      <c r="B14027" s="12">
        <v>106.0</v>
      </c>
    </row>
    <row r="14028" ht="15.75" customHeight="1">
      <c r="A14028" s="13">
        <v>42271.10416663265</v>
      </c>
      <c r="B14028" s="12">
        <v>112.0</v>
      </c>
    </row>
    <row r="14029" ht="15.75" customHeight="1">
      <c r="A14029" s="13">
        <v>42271.11458329931</v>
      </c>
      <c r="B14029" s="12">
        <v>106.0</v>
      </c>
    </row>
    <row r="14030" ht="15.75" customHeight="1">
      <c r="A14030" s="13">
        <v>42271.12499996598</v>
      </c>
      <c r="B14030" s="12">
        <v>112.0</v>
      </c>
    </row>
    <row r="14031" ht="15.75" customHeight="1">
      <c r="A14031" s="13">
        <v>42271.13541663264</v>
      </c>
      <c r="B14031" s="12">
        <v>110.0</v>
      </c>
    </row>
    <row r="14032" ht="15.75" customHeight="1">
      <c r="A14032" s="13">
        <v>42271.145833299306</v>
      </c>
      <c r="B14032" s="12">
        <v>107.0</v>
      </c>
    </row>
    <row r="14033" ht="15.75" customHeight="1">
      <c r="A14033" s="13">
        <v>42271.15624996597</v>
      </c>
      <c r="B14033" s="12">
        <v>109.0</v>
      </c>
    </row>
    <row r="14034" ht="15.75" customHeight="1">
      <c r="A14034" s="13">
        <v>42271.166666632635</v>
      </c>
      <c r="B14034" s="12">
        <v>112.0</v>
      </c>
    </row>
    <row r="14035" ht="15.75" customHeight="1">
      <c r="A14035" s="13">
        <v>42271.1770832993</v>
      </c>
      <c r="B14035" s="12">
        <v>109.0</v>
      </c>
    </row>
    <row r="14036" ht="15.75" customHeight="1">
      <c r="A14036" s="13">
        <v>42271.18749996596</v>
      </c>
      <c r="B14036" s="12">
        <v>107.0</v>
      </c>
    </row>
    <row r="14037" ht="15.75" customHeight="1">
      <c r="A14037" s="13">
        <v>42271.19791663263</v>
      </c>
      <c r="B14037" s="12">
        <v>107.0</v>
      </c>
    </row>
    <row r="14038" ht="15.75" customHeight="1">
      <c r="A14038" s="13">
        <v>42271.20833329929</v>
      </c>
      <c r="B14038" s="12">
        <v>110.0</v>
      </c>
    </row>
    <row r="14039" ht="15.75" customHeight="1">
      <c r="A14039" s="13">
        <v>42271.218749965956</v>
      </c>
      <c r="B14039" s="12">
        <v>109.0</v>
      </c>
    </row>
    <row r="14040" ht="15.75" customHeight="1">
      <c r="A14040" s="13">
        <v>42271.22916663262</v>
      </c>
      <c r="B14040" s="12">
        <v>108.0</v>
      </c>
    </row>
    <row r="14041" ht="15.75" customHeight="1">
      <c r="A14041" s="13">
        <v>42271.239583299284</v>
      </c>
      <c r="B14041" s="12">
        <v>106.0</v>
      </c>
    </row>
    <row r="14042" ht="15.75" customHeight="1">
      <c r="A14042" s="13">
        <v>42271.24999996595</v>
      </c>
      <c r="B14042" s="12">
        <v>107.0</v>
      </c>
    </row>
    <row r="14043" ht="15.75" customHeight="1">
      <c r="A14043" s="13">
        <v>42271.26041663261</v>
      </c>
      <c r="B14043" s="12">
        <v>113.0</v>
      </c>
    </row>
    <row r="14044" ht="15.75" customHeight="1">
      <c r="A14044" s="13">
        <v>42271.27083329928</v>
      </c>
      <c r="B14044" s="12">
        <v>112.0</v>
      </c>
    </row>
    <row r="14045" ht="15.75" customHeight="1">
      <c r="A14045" s="13">
        <v>42271.28124996594</v>
      </c>
      <c r="B14045" s="12">
        <v>117.0</v>
      </c>
    </row>
    <row r="14046" ht="15.75" customHeight="1">
      <c r="A14046" s="13">
        <v>42271.291666632605</v>
      </c>
      <c r="B14046" s="12">
        <v>112.0</v>
      </c>
    </row>
    <row r="14047" ht="15.75" customHeight="1">
      <c r="A14047" s="13">
        <v>42271.30208329927</v>
      </c>
      <c r="B14047" s="12">
        <v>200.0</v>
      </c>
    </row>
    <row r="14048" ht="15.75" customHeight="1">
      <c r="A14048" s="13">
        <v>42271.312499965934</v>
      </c>
      <c r="B14048" s="12">
        <v>179.0</v>
      </c>
    </row>
    <row r="14049" ht="15.75" customHeight="1">
      <c r="A14049" s="13">
        <v>42271.3229166326</v>
      </c>
      <c r="B14049" s="12">
        <v>170.0</v>
      </c>
    </row>
    <row r="14050" ht="15.75" customHeight="1">
      <c r="A14050" s="13">
        <v>42271.33333329926</v>
      </c>
      <c r="B14050" s="12">
        <v>168.0</v>
      </c>
    </row>
    <row r="14051" ht="15.75" customHeight="1">
      <c r="A14051" s="13">
        <v>42271.34374996593</v>
      </c>
      <c r="B14051" s="12">
        <v>178.0</v>
      </c>
    </row>
    <row r="14052" ht="15.75" customHeight="1">
      <c r="A14052" s="13">
        <v>42271.35416663259</v>
      </c>
      <c r="B14052" s="12">
        <v>182.0</v>
      </c>
    </row>
    <row r="14053" ht="15.75" customHeight="1">
      <c r="A14053" s="13">
        <v>42271.364583299255</v>
      </c>
      <c r="B14053" s="12">
        <v>189.0</v>
      </c>
    </row>
    <row r="14054" ht="15.75" customHeight="1">
      <c r="A14054" s="13">
        <v>42271.37499996592</v>
      </c>
      <c r="B14054" s="12">
        <v>189.0</v>
      </c>
    </row>
    <row r="14055" ht="15.75" customHeight="1">
      <c r="A14055" s="13">
        <v>42271.385416632584</v>
      </c>
      <c r="B14055" s="12">
        <v>191.0</v>
      </c>
    </row>
    <row r="14056" ht="15.75" customHeight="1">
      <c r="A14056" s="13">
        <v>42271.39583329925</v>
      </c>
      <c r="B14056" s="12">
        <v>200.0</v>
      </c>
    </row>
    <row r="14057" ht="15.75" customHeight="1">
      <c r="A14057" s="13">
        <v>42271.40624996591</v>
      </c>
      <c r="B14057" s="12">
        <v>208.0</v>
      </c>
    </row>
    <row r="14058" ht="15.75" customHeight="1">
      <c r="A14058" s="13">
        <v>42271.41666663258</v>
      </c>
      <c r="B14058" s="12">
        <v>203.0</v>
      </c>
    </row>
    <row r="14059" ht="15.75" customHeight="1">
      <c r="A14059" s="13">
        <v>42271.42708329924</v>
      </c>
      <c r="B14059" s="12">
        <v>214.0</v>
      </c>
    </row>
    <row r="14060" ht="15.75" customHeight="1">
      <c r="A14060" s="13">
        <v>42271.437499965905</v>
      </c>
      <c r="B14060" s="12">
        <v>217.0</v>
      </c>
    </row>
    <row r="14061" ht="15.75" customHeight="1">
      <c r="A14061" s="13">
        <v>42271.44791663257</v>
      </c>
      <c r="B14061" s="12">
        <v>213.0</v>
      </c>
    </row>
    <row r="14062" ht="15.75" customHeight="1">
      <c r="A14062" s="13">
        <v>42271.45833329923</v>
      </c>
      <c r="B14062" s="12">
        <v>211.0</v>
      </c>
    </row>
    <row r="14063" ht="15.75" customHeight="1">
      <c r="A14063" s="13">
        <v>42271.4687499659</v>
      </c>
      <c r="B14063" s="12">
        <v>209.0</v>
      </c>
    </row>
    <row r="14064" ht="15.75" customHeight="1">
      <c r="A14064" s="13">
        <v>42271.47916663256</v>
      </c>
      <c r="B14064" s="12">
        <v>220.0</v>
      </c>
    </row>
    <row r="14065" ht="15.75" customHeight="1">
      <c r="A14065" s="13">
        <v>42271.489583299226</v>
      </c>
      <c r="B14065" s="12">
        <v>227.0</v>
      </c>
    </row>
    <row r="14066" ht="15.75" customHeight="1">
      <c r="A14066" s="13">
        <v>42271.49999996589</v>
      </c>
      <c r="B14066" s="12">
        <v>217.0</v>
      </c>
    </row>
    <row r="14067" ht="15.75" customHeight="1">
      <c r="A14067" s="13">
        <v>42271.510416632555</v>
      </c>
      <c r="B14067" s="12">
        <v>226.0</v>
      </c>
    </row>
    <row r="14068" ht="15.75" customHeight="1">
      <c r="A14068" s="13">
        <v>42271.52083329922</v>
      </c>
      <c r="B14068" s="12">
        <v>228.0</v>
      </c>
    </row>
    <row r="14069" ht="15.75" customHeight="1">
      <c r="A14069" s="13">
        <v>42271.53124996588</v>
      </c>
      <c r="B14069" s="12">
        <v>226.0</v>
      </c>
    </row>
    <row r="14070" ht="15.75" customHeight="1">
      <c r="A14070" s="13">
        <v>42271.54166663255</v>
      </c>
      <c r="B14070" s="12">
        <v>245.0</v>
      </c>
    </row>
    <row r="14071" ht="15.75" customHeight="1">
      <c r="A14071" s="13">
        <v>42271.55208329921</v>
      </c>
      <c r="B14071" s="12">
        <v>242.0</v>
      </c>
    </row>
    <row r="14072" ht="15.75" customHeight="1">
      <c r="A14072" s="13">
        <v>42271.562499965876</v>
      </c>
      <c r="B14072" s="12">
        <v>230.0</v>
      </c>
    </row>
    <row r="14073" ht="15.75" customHeight="1">
      <c r="A14073" s="13">
        <v>42271.57291663254</v>
      </c>
      <c r="B14073" s="12">
        <v>239.0</v>
      </c>
    </row>
    <row r="14074" ht="15.75" customHeight="1">
      <c r="A14074" s="13">
        <v>42271.583333299204</v>
      </c>
      <c r="B14074" s="12">
        <v>250.0</v>
      </c>
    </row>
    <row r="14075" ht="15.75" customHeight="1">
      <c r="A14075" s="13">
        <v>42271.59374996587</v>
      </c>
      <c r="B14075" s="12">
        <v>250.0</v>
      </c>
    </row>
    <row r="14076" ht="15.75" customHeight="1">
      <c r="A14076" s="13">
        <v>42271.60416663253</v>
      </c>
      <c r="B14076" s="12">
        <v>246.0</v>
      </c>
    </row>
    <row r="14077" ht="15.75" customHeight="1">
      <c r="A14077" s="13">
        <v>42271.6145832992</v>
      </c>
      <c r="B14077" s="12">
        <v>252.0</v>
      </c>
    </row>
    <row r="14078" ht="15.75" customHeight="1">
      <c r="A14078" s="13">
        <v>42271.62499996586</v>
      </c>
      <c r="B14078" s="12">
        <v>245.0</v>
      </c>
    </row>
    <row r="14079" ht="15.75" customHeight="1">
      <c r="A14079" s="13">
        <v>42271.635416632525</v>
      </c>
      <c r="B14079" s="12">
        <v>259.0</v>
      </c>
    </row>
    <row r="14080" ht="15.75" customHeight="1">
      <c r="A14080" s="13">
        <v>42271.64583329919</v>
      </c>
      <c r="B14080" s="12">
        <v>250.0</v>
      </c>
    </row>
    <row r="14081" ht="15.75" customHeight="1">
      <c r="A14081" s="13">
        <v>42271.656249965854</v>
      </c>
      <c r="B14081" s="12">
        <v>261.0</v>
      </c>
    </row>
    <row r="14082" ht="15.75" customHeight="1">
      <c r="A14082" s="13">
        <v>42271.66666663252</v>
      </c>
      <c r="B14082" s="12">
        <v>242.0</v>
      </c>
    </row>
    <row r="14083" ht="15.75" customHeight="1">
      <c r="A14083" s="13">
        <v>42271.67708329918</v>
      </c>
      <c r="B14083" s="12">
        <v>263.0</v>
      </c>
    </row>
    <row r="14084" ht="15.75" customHeight="1">
      <c r="A14084" s="13">
        <v>42271.68749996585</v>
      </c>
      <c r="B14084" s="12">
        <v>238.0</v>
      </c>
    </row>
    <row r="14085" ht="15.75" customHeight="1">
      <c r="A14085" s="13">
        <v>42271.69791663251</v>
      </c>
      <c r="B14085" s="12">
        <v>253.0</v>
      </c>
    </row>
    <row r="14086" ht="15.75" customHeight="1">
      <c r="A14086" s="13">
        <v>42271.708333299175</v>
      </c>
      <c r="B14086" s="12">
        <v>240.0</v>
      </c>
    </row>
    <row r="14087" ht="15.75" customHeight="1">
      <c r="A14087" s="13">
        <v>42271.71874996584</v>
      </c>
      <c r="B14087" s="12">
        <v>254.0</v>
      </c>
    </row>
    <row r="14088" ht="15.75" customHeight="1">
      <c r="A14088" s="13">
        <v>42271.7291666325</v>
      </c>
      <c r="B14088" s="12">
        <v>242.0</v>
      </c>
    </row>
    <row r="14089" ht="15.75" customHeight="1">
      <c r="A14089" s="13">
        <v>42271.73958329917</v>
      </c>
      <c r="B14089" s="12">
        <v>254.0</v>
      </c>
    </row>
    <row r="14090" ht="15.75" customHeight="1">
      <c r="A14090" s="13">
        <v>42271.74999996583</v>
      </c>
      <c r="B14090" s="12">
        <v>245.0</v>
      </c>
    </row>
    <row r="14091" ht="15.75" customHeight="1">
      <c r="A14091" s="13">
        <v>42271.760416632496</v>
      </c>
      <c r="B14091" s="12">
        <v>240.0</v>
      </c>
    </row>
    <row r="14092" ht="15.75" customHeight="1">
      <c r="A14092" s="13">
        <v>42271.77083329916</v>
      </c>
      <c r="B14092" s="12">
        <v>241.0</v>
      </c>
    </row>
    <row r="14093" ht="15.75" customHeight="1">
      <c r="A14093" s="13">
        <v>42271.781249965825</v>
      </c>
      <c r="B14093" s="12">
        <v>232.0</v>
      </c>
    </row>
    <row r="14094" ht="15.75" customHeight="1">
      <c r="A14094" s="13">
        <v>42271.79166663249</v>
      </c>
      <c r="B14094" s="12">
        <v>218.0</v>
      </c>
    </row>
    <row r="14095" ht="15.75" customHeight="1">
      <c r="A14095" s="13">
        <v>42271.80208329915</v>
      </c>
      <c r="B14095" s="12">
        <v>143.0</v>
      </c>
    </row>
    <row r="14096" ht="15.75" customHeight="1">
      <c r="A14096" s="13">
        <v>42271.81249996582</v>
      </c>
      <c r="B14096" s="12">
        <v>126.0</v>
      </c>
    </row>
    <row r="14097" ht="15.75" customHeight="1">
      <c r="A14097" s="13">
        <v>42271.82291663248</v>
      </c>
      <c r="B14097" s="12">
        <v>131.0</v>
      </c>
    </row>
    <row r="14098" ht="15.75" customHeight="1">
      <c r="A14098" s="13">
        <v>42271.833333299146</v>
      </c>
      <c r="B14098" s="12">
        <v>127.0</v>
      </c>
    </row>
    <row r="14099" ht="15.75" customHeight="1">
      <c r="A14099" s="13">
        <v>42271.84374996581</v>
      </c>
      <c r="B14099" s="12">
        <v>128.0</v>
      </c>
    </row>
    <row r="14100" ht="15.75" customHeight="1">
      <c r="A14100" s="13">
        <v>42271.854166632475</v>
      </c>
      <c r="B14100" s="12">
        <v>139.0</v>
      </c>
    </row>
    <row r="14101" ht="15.75" customHeight="1">
      <c r="A14101" s="13">
        <v>42271.86458329914</v>
      </c>
      <c r="B14101" s="12">
        <v>128.0</v>
      </c>
    </row>
    <row r="14102" ht="15.75" customHeight="1">
      <c r="A14102" s="13">
        <v>42271.8749999658</v>
      </c>
      <c r="B14102" s="12">
        <v>129.0</v>
      </c>
    </row>
    <row r="14103" ht="15.75" customHeight="1">
      <c r="A14103" s="13">
        <v>42271.88541663247</v>
      </c>
      <c r="B14103" s="12">
        <v>116.0</v>
      </c>
    </row>
    <row r="14104" ht="15.75" customHeight="1">
      <c r="A14104" s="13">
        <v>42271.89583329913</v>
      </c>
      <c r="B14104" s="12">
        <v>119.0</v>
      </c>
    </row>
    <row r="14105" ht="15.75" customHeight="1">
      <c r="A14105" s="13">
        <v>42271.906249965796</v>
      </c>
      <c r="B14105" s="12">
        <v>115.0</v>
      </c>
    </row>
    <row r="14106" ht="15.75" customHeight="1">
      <c r="A14106" s="13">
        <v>42271.91666663246</v>
      </c>
      <c r="B14106" s="12">
        <v>114.0</v>
      </c>
    </row>
    <row r="14107" ht="15.75" customHeight="1">
      <c r="A14107" s="13">
        <v>42271.927083299124</v>
      </c>
      <c r="B14107" s="12">
        <v>114.0</v>
      </c>
    </row>
    <row r="14108" ht="15.75" customHeight="1">
      <c r="A14108" s="13">
        <v>42271.93749996579</v>
      </c>
      <c r="B14108" s="12">
        <v>119.0</v>
      </c>
    </row>
    <row r="14109" ht="15.75" customHeight="1">
      <c r="A14109" s="13">
        <v>42271.94791663245</v>
      </c>
      <c r="B14109" s="12">
        <v>117.0</v>
      </c>
    </row>
    <row r="14110" ht="15.75" customHeight="1">
      <c r="A14110" s="13">
        <v>42271.95833329912</v>
      </c>
      <c r="B14110" s="12">
        <v>128.0</v>
      </c>
    </row>
    <row r="14111" ht="15.75" customHeight="1">
      <c r="A14111" s="13">
        <v>42271.96874996578</v>
      </c>
      <c r="B14111" s="12">
        <v>119.0</v>
      </c>
    </row>
    <row r="14112" ht="15.75" customHeight="1">
      <c r="A14112" s="13">
        <v>42271.979166632445</v>
      </c>
      <c r="B14112" s="12">
        <v>116.0</v>
      </c>
    </row>
    <row r="14113" ht="15.75" customHeight="1">
      <c r="A14113" s="13">
        <v>42271.98958329911</v>
      </c>
      <c r="B14113" s="12">
        <v>115.0</v>
      </c>
    </row>
    <row r="14114" ht="15.75" customHeight="1">
      <c r="A14114" s="13">
        <v>42271.999999965774</v>
      </c>
      <c r="B14114" s="12">
        <v>112.0</v>
      </c>
    </row>
    <row r="14115" ht="15.75" customHeight="1">
      <c r="A14115" s="13">
        <v>42272.01041663244</v>
      </c>
      <c r="B14115" s="12">
        <v>116.0</v>
      </c>
    </row>
    <row r="14116" ht="15.75" customHeight="1">
      <c r="A14116" s="13">
        <v>42272.0208332991</v>
      </c>
      <c r="B14116" s="12">
        <v>111.0</v>
      </c>
    </row>
    <row r="14117" ht="15.75" customHeight="1">
      <c r="A14117" s="13">
        <v>42272.03124996577</v>
      </c>
      <c r="B14117" s="12">
        <v>116.0</v>
      </c>
    </row>
    <row r="14118" ht="15.75" customHeight="1">
      <c r="A14118" s="13">
        <v>42272.04166663243</v>
      </c>
      <c r="B14118" s="12">
        <v>111.0</v>
      </c>
    </row>
    <row r="14119" ht="15.75" customHeight="1">
      <c r="A14119" s="13">
        <v>42272.052083299095</v>
      </c>
      <c r="B14119" s="12">
        <v>115.0</v>
      </c>
    </row>
    <row r="14120" ht="15.75" customHeight="1">
      <c r="A14120" s="13">
        <v>42272.06249996576</v>
      </c>
      <c r="B14120" s="12">
        <v>106.0</v>
      </c>
    </row>
    <row r="14121" ht="15.75" customHeight="1">
      <c r="A14121" s="13">
        <v>42272.07291663242</v>
      </c>
      <c r="B14121" s="12">
        <v>112.0</v>
      </c>
    </row>
    <row r="14122" ht="15.75" customHeight="1">
      <c r="A14122" s="13">
        <v>42272.08333329909</v>
      </c>
      <c r="B14122" s="12">
        <v>110.0</v>
      </c>
    </row>
    <row r="14123" ht="15.75" customHeight="1">
      <c r="A14123" s="13">
        <v>42272.09374996575</v>
      </c>
      <c r="B14123" s="12">
        <v>110.0</v>
      </c>
    </row>
    <row r="14124" ht="15.75" customHeight="1">
      <c r="A14124" s="13">
        <v>42272.104166632416</v>
      </c>
      <c r="B14124" s="12">
        <v>105.0</v>
      </c>
    </row>
    <row r="14125" ht="15.75" customHeight="1">
      <c r="A14125" s="13">
        <v>42272.11458329908</v>
      </c>
      <c r="B14125" s="12">
        <v>112.0</v>
      </c>
    </row>
    <row r="14126" ht="15.75" customHeight="1">
      <c r="A14126" s="13">
        <v>42272.124999965745</v>
      </c>
      <c r="B14126" s="12">
        <v>111.0</v>
      </c>
    </row>
    <row r="14127" ht="15.75" customHeight="1">
      <c r="A14127" s="13">
        <v>42272.13541663241</v>
      </c>
      <c r="B14127" s="12">
        <v>109.0</v>
      </c>
    </row>
    <row r="14128" ht="15.75" customHeight="1">
      <c r="A14128" s="13">
        <v>42272.14583329907</v>
      </c>
      <c r="B14128" s="12">
        <v>109.0</v>
      </c>
    </row>
    <row r="14129" ht="15.75" customHeight="1">
      <c r="A14129" s="13">
        <v>42272.15624996574</v>
      </c>
      <c r="B14129" s="12">
        <v>106.0</v>
      </c>
    </row>
    <row r="14130" ht="15.75" customHeight="1">
      <c r="A14130" s="13">
        <v>42272.1666666324</v>
      </c>
      <c r="B14130" s="12">
        <v>113.0</v>
      </c>
    </row>
    <row r="14131" ht="15.75" customHeight="1">
      <c r="A14131" s="13">
        <v>42272.177083299066</v>
      </c>
      <c r="B14131" s="12">
        <v>111.0</v>
      </c>
    </row>
    <row r="14132" ht="15.75" customHeight="1">
      <c r="A14132" s="13">
        <v>42272.18749996573</v>
      </c>
      <c r="B14132" s="12">
        <v>109.0</v>
      </c>
    </row>
    <row r="14133" ht="15.75" customHeight="1">
      <c r="A14133" s="13">
        <v>42272.197916632394</v>
      </c>
      <c r="B14133" s="12">
        <v>108.0</v>
      </c>
    </row>
    <row r="14134" ht="15.75" customHeight="1">
      <c r="A14134" s="13">
        <v>42272.20833329906</v>
      </c>
      <c r="B14134" s="12">
        <v>109.0</v>
      </c>
    </row>
    <row r="14135" ht="15.75" customHeight="1">
      <c r="A14135" s="13">
        <v>42272.21874996572</v>
      </c>
      <c r="B14135" s="12">
        <v>110.0</v>
      </c>
    </row>
    <row r="14136" ht="15.75" customHeight="1">
      <c r="A14136" s="13">
        <v>42272.22916663239</v>
      </c>
      <c r="B14136" s="12">
        <v>108.0</v>
      </c>
    </row>
    <row r="14137" ht="15.75" customHeight="1">
      <c r="A14137" s="13">
        <v>42272.23958329905</v>
      </c>
      <c r="B14137" s="12">
        <v>103.0</v>
      </c>
    </row>
    <row r="14138" ht="15.75" customHeight="1">
      <c r="A14138" s="13">
        <v>42272.249999965716</v>
      </c>
      <c r="B14138" s="12">
        <v>109.0</v>
      </c>
    </row>
    <row r="14139" ht="15.75" customHeight="1">
      <c r="A14139" s="13">
        <v>42272.26041663238</v>
      </c>
      <c r="B14139" s="12">
        <v>111.0</v>
      </c>
    </row>
    <row r="14140" ht="15.75" customHeight="1">
      <c r="A14140" s="13">
        <v>42272.270833299044</v>
      </c>
      <c r="B14140" s="12">
        <v>115.0</v>
      </c>
    </row>
    <row r="14141" ht="15.75" customHeight="1">
      <c r="A14141" s="13">
        <v>42272.28124996571</v>
      </c>
      <c r="B14141" s="12">
        <v>113.0</v>
      </c>
    </row>
    <row r="14142" ht="15.75" customHeight="1">
      <c r="A14142" s="13">
        <v>42272.29166663237</v>
      </c>
      <c r="B14142" s="12">
        <v>114.0</v>
      </c>
    </row>
    <row r="14143" ht="15.75" customHeight="1">
      <c r="A14143" s="13">
        <v>42272.30208329904</v>
      </c>
      <c r="B14143" s="12">
        <v>216.0</v>
      </c>
    </row>
    <row r="14144" ht="15.75" customHeight="1">
      <c r="A14144" s="13">
        <v>42272.3124999657</v>
      </c>
      <c r="B14144" s="12">
        <v>204.0</v>
      </c>
    </row>
    <row r="14145" ht="15.75" customHeight="1">
      <c r="A14145" s="13">
        <v>42272.322916632365</v>
      </c>
      <c r="B14145" s="12">
        <v>174.0</v>
      </c>
    </row>
    <row r="14146" ht="15.75" customHeight="1">
      <c r="A14146" s="13">
        <v>42272.33333329903</v>
      </c>
      <c r="B14146" s="12">
        <v>185.0</v>
      </c>
    </row>
    <row r="14147" ht="15.75" customHeight="1">
      <c r="A14147" s="13">
        <v>42272.343749965694</v>
      </c>
      <c r="B14147" s="12">
        <v>191.0</v>
      </c>
    </row>
    <row r="14148" ht="15.75" customHeight="1">
      <c r="A14148" s="13">
        <v>42272.35416663236</v>
      </c>
      <c r="B14148" s="12">
        <v>185.0</v>
      </c>
    </row>
    <row r="14149" ht="15.75" customHeight="1">
      <c r="A14149" s="13">
        <v>42272.36458329902</v>
      </c>
      <c r="B14149" s="12">
        <v>181.0</v>
      </c>
    </row>
    <row r="14150" ht="15.75" customHeight="1">
      <c r="A14150" s="13">
        <v>42272.37499996569</v>
      </c>
      <c r="B14150" s="12">
        <v>189.0</v>
      </c>
    </row>
    <row r="14151" ht="15.75" customHeight="1">
      <c r="A14151" s="13">
        <v>42272.38541663235</v>
      </c>
      <c r="B14151" s="12">
        <v>210.0</v>
      </c>
    </row>
    <row r="14152" ht="15.75" customHeight="1">
      <c r="A14152" s="13">
        <v>42272.395833299015</v>
      </c>
      <c r="B14152" s="12">
        <v>205.0</v>
      </c>
    </row>
    <row r="14153" ht="15.75" customHeight="1">
      <c r="A14153" s="13">
        <v>42272.40624996568</v>
      </c>
      <c r="B14153" s="12">
        <v>210.0</v>
      </c>
    </row>
    <row r="14154" ht="15.75" customHeight="1">
      <c r="A14154" s="13">
        <v>42272.41666663234</v>
      </c>
      <c r="B14154" s="12">
        <v>202.0</v>
      </c>
    </row>
    <row r="14155" ht="15.75" customHeight="1">
      <c r="A14155" s="13">
        <v>42272.42708329901</v>
      </c>
      <c r="B14155" s="12">
        <v>205.0</v>
      </c>
    </row>
    <row r="14156" ht="15.75" customHeight="1">
      <c r="A14156" s="13">
        <v>42272.43749996567</v>
      </c>
      <c r="B14156" s="12">
        <v>207.0</v>
      </c>
    </row>
    <row r="14157" ht="15.75" customHeight="1">
      <c r="A14157" s="13">
        <v>42272.447916632336</v>
      </c>
      <c r="B14157" s="12">
        <v>213.0</v>
      </c>
    </row>
    <row r="14158" ht="15.75" customHeight="1">
      <c r="A14158" s="13">
        <v>42272.458333299</v>
      </c>
      <c r="B14158" s="12">
        <v>209.0</v>
      </c>
    </row>
    <row r="14159" ht="15.75" customHeight="1">
      <c r="A14159" s="13">
        <v>42272.468749965665</v>
      </c>
      <c r="B14159" s="12">
        <v>204.0</v>
      </c>
    </row>
    <row r="14160" ht="15.75" customHeight="1">
      <c r="A14160" s="13">
        <v>42272.47916663233</v>
      </c>
      <c r="B14160" s="12">
        <v>221.0</v>
      </c>
    </row>
    <row r="14161" ht="15.75" customHeight="1">
      <c r="A14161" s="13">
        <v>42272.48958329899</v>
      </c>
      <c r="B14161" s="12">
        <v>215.0</v>
      </c>
    </row>
    <row r="14162" ht="15.75" customHeight="1">
      <c r="A14162" s="13">
        <v>42272.49999996566</v>
      </c>
      <c r="B14162" s="12">
        <v>227.0</v>
      </c>
    </row>
    <row r="14163" ht="15.75" customHeight="1">
      <c r="A14163" s="13">
        <v>42272.51041663232</v>
      </c>
      <c r="B14163" s="12">
        <v>223.0</v>
      </c>
    </row>
    <row r="14164" ht="15.75" customHeight="1">
      <c r="A14164" s="13">
        <v>42272.520833298986</v>
      </c>
      <c r="B14164" s="12">
        <v>217.0</v>
      </c>
    </row>
    <row r="14165" ht="15.75" customHeight="1">
      <c r="A14165" s="13">
        <v>42272.53124996565</v>
      </c>
      <c r="B14165" s="12">
        <v>237.0</v>
      </c>
    </row>
    <row r="14166" ht="15.75" customHeight="1">
      <c r="A14166" s="13">
        <v>42272.541666632314</v>
      </c>
      <c r="B14166" s="12">
        <v>235.0</v>
      </c>
    </row>
    <row r="14167" ht="15.75" customHeight="1">
      <c r="A14167" s="13">
        <v>42272.55208329898</v>
      </c>
      <c r="B14167" s="12">
        <v>234.0</v>
      </c>
    </row>
    <row r="14168" ht="15.75" customHeight="1">
      <c r="A14168" s="13">
        <v>42272.56249996564</v>
      </c>
      <c r="B14168" s="12">
        <v>229.0</v>
      </c>
    </row>
    <row r="14169" ht="15.75" customHeight="1">
      <c r="A14169" s="13">
        <v>42272.57291663231</v>
      </c>
      <c r="B14169" s="12">
        <v>242.0</v>
      </c>
    </row>
    <row r="14170" ht="15.75" customHeight="1">
      <c r="A14170" s="13">
        <v>42272.58333329897</v>
      </c>
      <c r="B14170" s="12">
        <v>243.0</v>
      </c>
    </row>
    <row r="14171" ht="15.75" customHeight="1">
      <c r="A14171" s="13">
        <v>42272.593749965636</v>
      </c>
      <c r="B14171" s="12">
        <v>255.0</v>
      </c>
    </row>
    <row r="14172" ht="15.75" customHeight="1">
      <c r="A14172" s="13">
        <v>42272.6041666323</v>
      </c>
      <c r="B14172" s="12">
        <v>251.0</v>
      </c>
    </row>
    <row r="14173" ht="15.75" customHeight="1">
      <c r="A14173" s="13">
        <v>42272.614583298964</v>
      </c>
      <c r="B14173" s="12">
        <v>243.0</v>
      </c>
    </row>
    <row r="14174" ht="15.75" customHeight="1">
      <c r="A14174" s="13">
        <v>42272.62499996563</v>
      </c>
      <c r="B14174" s="12">
        <v>238.0</v>
      </c>
    </row>
    <row r="14175" ht="15.75" customHeight="1">
      <c r="A14175" s="13">
        <v>42272.63541663229</v>
      </c>
      <c r="B14175" s="12">
        <v>243.0</v>
      </c>
    </row>
    <row r="14176" ht="15.75" customHeight="1">
      <c r="A14176" s="13">
        <v>42272.64583329896</v>
      </c>
      <c r="B14176" s="12">
        <v>242.0</v>
      </c>
    </row>
    <row r="14177" ht="15.75" customHeight="1">
      <c r="A14177" s="13">
        <v>42272.65624996562</v>
      </c>
      <c r="B14177" s="12">
        <v>252.0</v>
      </c>
    </row>
    <row r="14178" ht="15.75" customHeight="1">
      <c r="A14178" s="13">
        <v>42272.666666632285</v>
      </c>
      <c r="B14178" s="12">
        <v>236.0</v>
      </c>
    </row>
    <row r="14179" ht="15.75" customHeight="1">
      <c r="A14179" s="13">
        <v>42272.67708329895</v>
      </c>
      <c r="B14179" s="12">
        <v>231.0</v>
      </c>
    </row>
    <row r="14180" ht="15.75" customHeight="1">
      <c r="A14180" s="13">
        <v>42272.687499965614</v>
      </c>
      <c r="B14180" s="12">
        <v>208.0</v>
      </c>
    </row>
    <row r="14181" ht="15.75" customHeight="1">
      <c r="A14181" s="13">
        <v>42272.69791663228</v>
      </c>
      <c r="B14181" s="12">
        <v>208.0</v>
      </c>
    </row>
    <row r="14182" ht="15.75" customHeight="1">
      <c r="A14182" s="13">
        <v>42272.70833329894</v>
      </c>
      <c r="B14182" s="12">
        <v>232.0</v>
      </c>
    </row>
    <row r="14183" ht="15.75" customHeight="1">
      <c r="A14183" s="13">
        <v>42272.71874996561</v>
      </c>
      <c r="B14183" s="12">
        <v>222.0</v>
      </c>
    </row>
    <row r="14184" ht="15.75" customHeight="1">
      <c r="A14184" s="13">
        <v>42272.72916663227</v>
      </c>
      <c r="B14184" s="12">
        <v>219.0</v>
      </c>
    </row>
    <row r="14185" ht="15.75" customHeight="1">
      <c r="A14185" s="13">
        <v>42272.739583298935</v>
      </c>
      <c r="B14185" s="12">
        <v>217.0</v>
      </c>
    </row>
    <row r="14186" ht="15.75" customHeight="1">
      <c r="A14186" s="13">
        <v>42272.7499999656</v>
      </c>
      <c r="B14186" s="12">
        <v>229.0</v>
      </c>
    </row>
    <row r="14187" ht="15.75" customHeight="1">
      <c r="A14187" s="13">
        <v>42272.76041663226</v>
      </c>
      <c r="B14187" s="12">
        <v>221.0</v>
      </c>
    </row>
    <row r="14188" ht="15.75" customHeight="1">
      <c r="A14188" s="13">
        <v>42272.77083329893</v>
      </c>
      <c r="B14188" s="12">
        <v>204.0</v>
      </c>
    </row>
    <row r="14189" ht="15.75" customHeight="1">
      <c r="A14189" s="13">
        <v>42272.78124996559</v>
      </c>
      <c r="B14189" s="12">
        <v>207.0</v>
      </c>
    </row>
    <row r="14190" ht="15.75" customHeight="1">
      <c r="A14190" s="13">
        <v>42272.791666632256</v>
      </c>
      <c r="B14190" s="12">
        <v>197.0</v>
      </c>
    </row>
    <row r="14191" ht="15.75" customHeight="1">
      <c r="A14191" s="13">
        <v>42272.80208329892</v>
      </c>
      <c r="B14191" s="12">
        <v>132.0</v>
      </c>
    </row>
    <row r="14192" ht="15.75" customHeight="1">
      <c r="A14192" s="13">
        <v>42272.812499965585</v>
      </c>
      <c r="B14192" s="12">
        <v>120.0</v>
      </c>
    </row>
    <row r="14193" ht="15.75" customHeight="1">
      <c r="A14193" s="13">
        <v>42272.82291663225</v>
      </c>
      <c r="B14193" s="12">
        <v>120.0</v>
      </c>
    </row>
    <row r="14194" ht="15.75" customHeight="1">
      <c r="A14194" s="13">
        <v>42272.83333329891</v>
      </c>
      <c r="B14194" s="12">
        <v>116.0</v>
      </c>
    </row>
    <row r="14195" ht="15.75" customHeight="1">
      <c r="A14195" s="13">
        <v>42272.84374996558</v>
      </c>
      <c r="B14195" s="12">
        <v>126.0</v>
      </c>
    </row>
    <row r="14196" ht="15.75" customHeight="1">
      <c r="A14196" s="13">
        <v>42272.85416663224</v>
      </c>
      <c r="B14196" s="12">
        <v>123.0</v>
      </c>
    </row>
    <row r="14197" ht="15.75" customHeight="1">
      <c r="A14197" s="13">
        <v>42272.864583298906</v>
      </c>
      <c r="B14197" s="12">
        <v>123.0</v>
      </c>
    </row>
    <row r="14198" ht="15.75" customHeight="1">
      <c r="A14198" s="13">
        <v>42272.87499996557</v>
      </c>
      <c r="B14198" s="12">
        <v>122.0</v>
      </c>
    </row>
    <row r="14199" ht="15.75" customHeight="1">
      <c r="A14199" s="13">
        <v>42272.885416632234</v>
      </c>
      <c r="B14199" s="12">
        <v>111.0</v>
      </c>
    </row>
    <row r="14200" ht="15.75" customHeight="1">
      <c r="A14200" s="13">
        <v>42272.8958332989</v>
      </c>
      <c r="B14200" s="12">
        <v>111.0</v>
      </c>
    </row>
    <row r="14201" ht="15.75" customHeight="1">
      <c r="A14201" s="13">
        <v>42272.90624996556</v>
      </c>
      <c r="B14201" s="12">
        <v>113.0</v>
      </c>
    </row>
    <row r="14202" ht="15.75" customHeight="1">
      <c r="A14202" s="13">
        <v>42272.91666663223</v>
      </c>
      <c r="B14202" s="12">
        <v>107.0</v>
      </c>
    </row>
    <row r="14203" ht="15.75" customHeight="1">
      <c r="A14203" s="13">
        <v>42272.92708329889</v>
      </c>
      <c r="B14203" s="12">
        <v>108.0</v>
      </c>
    </row>
    <row r="14204" ht="15.75" customHeight="1">
      <c r="A14204" s="13">
        <v>42272.937499965556</v>
      </c>
      <c r="B14204" s="12">
        <v>112.0</v>
      </c>
    </row>
    <row r="14205" ht="15.75" customHeight="1">
      <c r="A14205" s="13">
        <v>42272.94791663222</v>
      </c>
      <c r="B14205" s="12">
        <v>114.0</v>
      </c>
    </row>
    <row r="14206" ht="15.75" customHeight="1">
      <c r="A14206" s="13">
        <v>42272.958333298884</v>
      </c>
      <c r="B14206" s="12">
        <v>110.0</v>
      </c>
    </row>
    <row r="14207" ht="15.75" customHeight="1">
      <c r="A14207" s="13">
        <v>42272.96874996555</v>
      </c>
      <c r="B14207" s="12">
        <v>110.0</v>
      </c>
    </row>
    <row r="14208" ht="15.75" customHeight="1">
      <c r="A14208" s="13">
        <v>42272.97916663221</v>
      </c>
      <c r="B14208" s="12">
        <v>106.0</v>
      </c>
    </row>
    <row r="14209" ht="15.75" customHeight="1">
      <c r="A14209" s="13">
        <v>42272.98958329888</v>
      </c>
      <c r="B14209" s="12">
        <v>109.0</v>
      </c>
    </row>
    <row r="14210" ht="15.75" customHeight="1">
      <c r="A14210" s="13">
        <v>42272.99999996554</v>
      </c>
      <c r="B14210" s="12">
        <v>109.0</v>
      </c>
    </row>
    <row r="14211" ht="15.75" customHeight="1">
      <c r="A14211" s="13">
        <v>42273.010416632205</v>
      </c>
      <c r="B14211" s="12">
        <v>106.0</v>
      </c>
    </row>
    <row r="14212" ht="15.75" customHeight="1">
      <c r="A14212" s="13">
        <v>42273.02083329887</v>
      </c>
      <c r="B14212" s="12">
        <v>113.0</v>
      </c>
    </row>
    <row r="14213" ht="15.75" customHeight="1">
      <c r="A14213" s="13">
        <v>42273.031249965534</v>
      </c>
      <c r="B14213" s="12">
        <v>115.0</v>
      </c>
    </row>
    <row r="14214" ht="15.75" customHeight="1">
      <c r="A14214" s="13">
        <v>42273.0416666322</v>
      </c>
      <c r="B14214" s="12">
        <v>105.0</v>
      </c>
    </row>
    <row r="14215" ht="15.75" customHeight="1">
      <c r="A14215" s="13">
        <v>42273.05208329886</v>
      </c>
      <c r="B14215" s="12">
        <v>108.0</v>
      </c>
    </row>
    <row r="14216" ht="15.75" customHeight="1">
      <c r="A14216" s="13">
        <v>42273.06249996553</v>
      </c>
      <c r="B14216" s="12">
        <v>114.0</v>
      </c>
    </row>
    <row r="14217" ht="15.75" customHeight="1">
      <c r="A14217" s="13">
        <v>42273.07291663219</v>
      </c>
      <c r="B14217" s="12">
        <v>112.0</v>
      </c>
    </row>
    <row r="14218" ht="15.75" customHeight="1">
      <c r="A14218" s="13">
        <v>42273.083333298855</v>
      </c>
      <c r="B14218" s="12">
        <v>109.0</v>
      </c>
    </row>
    <row r="14219" ht="15.75" customHeight="1">
      <c r="A14219" s="13">
        <v>42273.09374996552</v>
      </c>
      <c r="B14219" s="12">
        <v>107.0</v>
      </c>
    </row>
    <row r="14220" ht="15.75" customHeight="1">
      <c r="A14220" s="13">
        <v>42273.10416663218</v>
      </c>
      <c r="B14220" s="12">
        <v>107.0</v>
      </c>
    </row>
    <row r="14221" ht="15.75" customHeight="1">
      <c r="A14221" s="13">
        <v>42273.11458329885</v>
      </c>
      <c r="B14221" s="12">
        <v>115.0</v>
      </c>
    </row>
    <row r="14222" ht="15.75" customHeight="1">
      <c r="A14222" s="13">
        <v>42273.12499996551</v>
      </c>
      <c r="B14222" s="12">
        <v>105.0</v>
      </c>
    </row>
    <row r="14223" ht="15.75" customHeight="1">
      <c r="A14223" s="13">
        <v>42273.135416632176</v>
      </c>
      <c r="B14223" s="12">
        <v>110.0</v>
      </c>
    </row>
    <row r="14224" ht="15.75" customHeight="1">
      <c r="A14224" s="13">
        <v>42273.14583329884</v>
      </c>
      <c r="B14224" s="12">
        <v>105.0</v>
      </c>
    </row>
    <row r="14225" ht="15.75" customHeight="1">
      <c r="A14225" s="13">
        <v>42273.156249965505</v>
      </c>
      <c r="B14225" s="12">
        <v>112.0</v>
      </c>
    </row>
    <row r="14226" ht="15.75" customHeight="1">
      <c r="A14226" s="13">
        <v>42273.16666663217</v>
      </c>
      <c r="B14226" s="12">
        <v>107.0</v>
      </c>
    </row>
    <row r="14227" ht="15.75" customHeight="1">
      <c r="A14227" s="13">
        <v>42273.17708329883</v>
      </c>
      <c r="B14227" s="12">
        <v>112.0</v>
      </c>
    </row>
    <row r="14228" ht="15.75" customHeight="1">
      <c r="A14228" s="13">
        <v>42273.1874999655</v>
      </c>
      <c r="B14228" s="12">
        <v>110.0</v>
      </c>
    </row>
    <row r="14229" ht="15.75" customHeight="1">
      <c r="A14229" s="13">
        <v>42273.19791663216</v>
      </c>
      <c r="B14229" s="12">
        <v>107.0</v>
      </c>
    </row>
    <row r="14230" ht="15.75" customHeight="1">
      <c r="A14230" s="13">
        <v>42273.208333298826</v>
      </c>
      <c r="B14230" s="12">
        <v>105.0</v>
      </c>
    </row>
    <row r="14231" ht="15.75" customHeight="1">
      <c r="A14231" s="13">
        <v>42273.21874996549</v>
      </c>
      <c r="B14231" s="12">
        <v>116.0</v>
      </c>
    </row>
    <row r="14232" ht="15.75" customHeight="1">
      <c r="A14232" s="13">
        <v>42273.229166632154</v>
      </c>
      <c r="B14232" s="12">
        <v>107.0</v>
      </c>
    </row>
    <row r="14233" ht="15.75" customHeight="1">
      <c r="A14233" s="13">
        <v>42273.23958329882</v>
      </c>
      <c r="B14233" s="12">
        <v>107.0</v>
      </c>
    </row>
    <row r="14234" ht="15.75" customHeight="1">
      <c r="A14234" s="13">
        <v>42273.24999996548</v>
      </c>
      <c r="B14234" s="12">
        <v>105.0</v>
      </c>
    </row>
    <row r="14235" ht="15.75" customHeight="1">
      <c r="A14235" s="13">
        <v>42273.26041663215</v>
      </c>
      <c r="B14235" s="12">
        <v>105.0</v>
      </c>
    </row>
    <row r="14236" ht="15.75" customHeight="1">
      <c r="A14236" s="13">
        <v>42273.27083329881</v>
      </c>
      <c r="B14236" s="12">
        <v>109.0</v>
      </c>
    </row>
    <row r="14237" ht="15.75" customHeight="1">
      <c r="A14237" s="13">
        <v>42273.281249965476</v>
      </c>
      <c r="B14237" s="12">
        <v>111.0</v>
      </c>
    </row>
    <row r="14238" ht="15.75" customHeight="1">
      <c r="A14238" s="13">
        <v>42273.29166663214</v>
      </c>
      <c r="B14238" s="12">
        <v>110.0</v>
      </c>
    </row>
    <row r="14239" ht="15.75" customHeight="1">
      <c r="A14239" s="13">
        <v>42273.302083298804</v>
      </c>
      <c r="B14239" s="12">
        <v>110.0</v>
      </c>
    </row>
    <row r="14240" ht="15.75" customHeight="1">
      <c r="A14240" s="13">
        <v>42273.31249996547</v>
      </c>
      <c r="B14240" s="12">
        <v>109.0</v>
      </c>
    </row>
    <row r="14241" ht="15.75" customHeight="1">
      <c r="A14241" s="13">
        <v>42273.32291663213</v>
      </c>
      <c r="B14241" s="12">
        <v>108.0</v>
      </c>
    </row>
    <row r="14242" ht="15.75" customHeight="1">
      <c r="A14242" s="13">
        <v>42273.3333332988</v>
      </c>
      <c r="B14242" s="12">
        <v>102.0</v>
      </c>
    </row>
    <row r="14243" ht="15.75" customHeight="1">
      <c r="A14243" s="13">
        <v>42273.34374996546</v>
      </c>
      <c r="B14243" s="12">
        <v>104.0</v>
      </c>
    </row>
    <row r="14244" ht="15.75" customHeight="1">
      <c r="A14244" s="13">
        <v>42273.354166632125</v>
      </c>
      <c r="B14244" s="12">
        <v>108.0</v>
      </c>
    </row>
    <row r="14245" ht="15.75" customHeight="1">
      <c r="A14245" s="13">
        <v>42273.36458329879</v>
      </c>
      <c r="B14245" s="12">
        <v>105.0</v>
      </c>
    </row>
    <row r="14246" ht="15.75" customHeight="1">
      <c r="A14246" s="13">
        <v>42273.374999965454</v>
      </c>
      <c r="B14246" s="12">
        <v>108.0</v>
      </c>
    </row>
    <row r="14247" ht="15.75" customHeight="1">
      <c r="A14247" s="13">
        <v>42273.38541663212</v>
      </c>
      <c r="B14247" s="12">
        <v>107.0</v>
      </c>
    </row>
    <row r="14248" ht="15.75" customHeight="1">
      <c r="A14248" s="13">
        <v>42273.39583329878</v>
      </c>
      <c r="B14248" s="12">
        <v>105.0</v>
      </c>
    </row>
    <row r="14249" ht="15.75" customHeight="1">
      <c r="A14249" s="13">
        <v>42273.40624996545</v>
      </c>
      <c r="B14249" s="12">
        <v>110.0</v>
      </c>
    </row>
    <row r="14250" ht="15.75" customHeight="1">
      <c r="A14250" s="13">
        <v>42273.41666663211</v>
      </c>
      <c r="B14250" s="12">
        <v>109.0</v>
      </c>
    </row>
    <row r="14251" ht="15.75" customHeight="1">
      <c r="A14251" s="13">
        <v>42273.427083298775</v>
      </c>
      <c r="B14251" s="12">
        <v>104.0</v>
      </c>
    </row>
    <row r="14252" ht="15.75" customHeight="1">
      <c r="A14252" s="13">
        <v>42273.43749996544</v>
      </c>
      <c r="B14252" s="12">
        <v>107.0</v>
      </c>
    </row>
    <row r="14253" ht="15.75" customHeight="1">
      <c r="A14253" s="13">
        <v>42273.4479166321</v>
      </c>
      <c r="B14253" s="12">
        <v>112.0</v>
      </c>
    </row>
    <row r="14254" ht="15.75" customHeight="1">
      <c r="A14254" s="13">
        <v>42273.45833329877</v>
      </c>
      <c r="B14254" s="12">
        <v>107.0</v>
      </c>
    </row>
    <row r="14255" ht="15.75" customHeight="1">
      <c r="A14255" s="13">
        <v>42273.46874996543</v>
      </c>
      <c r="B14255" s="12">
        <v>104.0</v>
      </c>
    </row>
    <row r="14256" ht="15.75" customHeight="1">
      <c r="A14256" s="13">
        <v>42273.479166632096</v>
      </c>
      <c r="B14256" s="12">
        <v>111.0</v>
      </c>
    </row>
    <row r="14257" ht="15.75" customHeight="1">
      <c r="A14257" s="13">
        <v>42273.48958329876</v>
      </c>
      <c r="B14257" s="12">
        <v>104.0</v>
      </c>
    </row>
    <row r="14258" ht="15.75" customHeight="1">
      <c r="A14258" s="13">
        <v>42273.499999965425</v>
      </c>
      <c r="B14258" s="12">
        <v>107.0</v>
      </c>
    </row>
    <row r="14259" ht="15.75" customHeight="1">
      <c r="A14259" s="13">
        <v>42273.51041663209</v>
      </c>
      <c r="B14259" s="12">
        <v>112.0</v>
      </c>
    </row>
    <row r="14260" ht="15.75" customHeight="1">
      <c r="A14260" s="13">
        <v>42273.52083329875</v>
      </c>
      <c r="B14260" s="12">
        <v>107.0</v>
      </c>
    </row>
    <row r="14261" ht="15.75" customHeight="1">
      <c r="A14261" s="13">
        <v>42273.53124996542</v>
      </c>
      <c r="B14261" s="12">
        <v>109.0</v>
      </c>
    </row>
    <row r="14262" ht="15.75" customHeight="1">
      <c r="A14262" s="13">
        <v>42273.54166663208</v>
      </c>
      <c r="B14262" s="12">
        <v>107.0</v>
      </c>
    </row>
    <row r="14263" ht="15.75" customHeight="1">
      <c r="A14263" s="13">
        <v>42273.552083298746</v>
      </c>
      <c r="B14263" s="12">
        <v>118.0</v>
      </c>
    </row>
    <row r="14264" ht="15.75" customHeight="1">
      <c r="A14264" s="13">
        <v>42273.56249996541</v>
      </c>
      <c r="B14264" s="12">
        <v>110.0</v>
      </c>
    </row>
    <row r="14265" ht="15.75" customHeight="1">
      <c r="A14265" s="13">
        <v>42273.572916632074</v>
      </c>
      <c r="B14265" s="12">
        <v>110.0</v>
      </c>
    </row>
    <row r="14266" ht="15.75" customHeight="1">
      <c r="A14266" s="13">
        <v>42273.58333329874</v>
      </c>
      <c r="B14266" s="12">
        <v>110.0</v>
      </c>
    </row>
    <row r="14267" ht="15.75" customHeight="1">
      <c r="A14267" s="13">
        <v>42273.5937499654</v>
      </c>
      <c r="B14267" s="12">
        <v>113.0</v>
      </c>
    </row>
    <row r="14268" ht="15.75" customHeight="1">
      <c r="A14268" s="13">
        <v>42273.60416663207</v>
      </c>
      <c r="B14268" s="12">
        <v>107.0</v>
      </c>
    </row>
    <row r="14269" ht="15.75" customHeight="1">
      <c r="A14269" s="13">
        <v>42273.61458329873</v>
      </c>
      <c r="B14269" s="12">
        <v>111.0</v>
      </c>
    </row>
    <row r="14270" ht="15.75" customHeight="1">
      <c r="A14270" s="13">
        <v>42273.624999965396</v>
      </c>
      <c r="B14270" s="12">
        <v>107.0</v>
      </c>
    </row>
    <row r="14271" ht="15.75" customHeight="1">
      <c r="A14271" s="13">
        <v>42273.63541663206</v>
      </c>
      <c r="B14271" s="12">
        <v>113.0</v>
      </c>
    </row>
    <row r="14272" ht="15.75" customHeight="1">
      <c r="A14272" s="13">
        <v>42273.645833298724</v>
      </c>
      <c r="B14272" s="12">
        <v>110.0</v>
      </c>
    </row>
    <row r="14273" ht="15.75" customHeight="1">
      <c r="A14273" s="13">
        <v>42273.65624996539</v>
      </c>
      <c r="B14273" s="12">
        <v>106.0</v>
      </c>
    </row>
    <row r="14274" ht="15.75" customHeight="1">
      <c r="A14274" s="13">
        <v>42273.66666663205</v>
      </c>
      <c r="B14274" s="12">
        <v>105.0</v>
      </c>
    </row>
    <row r="14275" ht="15.75" customHeight="1">
      <c r="A14275" s="13">
        <v>42273.67708329872</v>
      </c>
      <c r="B14275" s="12">
        <v>105.0</v>
      </c>
    </row>
    <row r="14276" ht="15.75" customHeight="1">
      <c r="A14276" s="13">
        <v>42273.68749996538</v>
      </c>
      <c r="B14276" s="12">
        <v>107.0</v>
      </c>
    </row>
    <row r="14277" ht="15.75" customHeight="1">
      <c r="A14277" s="13">
        <v>42273.697916632045</v>
      </c>
      <c r="B14277" s="12">
        <v>109.0</v>
      </c>
    </row>
    <row r="14278" ht="15.75" customHeight="1">
      <c r="A14278" s="13">
        <v>42273.70833329871</v>
      </c>
      <c r="B14278" s="12">
        <v>109.0</v>
      </c>
    </row>
    <row r="14279" ht="15.75" customHeight="1">
      <c r="A14279" s="13">
        <v>42273.718749965374</v>
      </c>
      <c r="B14279" s="12">
        <v>110.0</v>
      </c>
    </row>
    <row r="14280" ht="15.75" customHeight="1">
      <c r="A14280" s="13">
        <v>42273.72916663204</v>
      </c>
      <c r="B14280" s="12">
        <v>106.0</v>
      </c>
    </row>
    <row r="14281" ht="15.75" customHeight="1">
      <c r="A14281" s="13">
        <v>42273.7395832987</v>
      </c>
      <c r="B14281" s="12">
        <v>116.0</v>
      </c>
    </row>
    <row r="14282" ht="15.75" customHeight="1">
      <c r="A14282" s="13">
        <v>42273.74999996537</v>
      </c>
      <c r="B14282" s="12">
        <v>109.0</v>
      </c>
    </row>
    <row r="14283" ht="15.75" customHeight="1">
      <c r="A14283" s="13">
        <v>42273.76041663203</v>
      </c>
      <c r="B14283" s="12">
        <v>107.0</v>
      </c>
    </row>
    <row r="14284" ht="15.75" customHeight="1">
      <c r="A14284" s="13">
        <v>42273.770833298695</v>
      </c>
      <c r="B14284" s="12">
        <v>106.0</v>
      </c>
    </row>
    <row r="14285" ht="15.75" customHeight="1">
      <c r="A14285" s="13">
        <v>42273.78124996536</v>
      </c>
      <c r="B14285" s="12">
        <v>109.0</v>
      </c>
    </row>
    <row r="14286" ht="15.75" customHeight="1">
      <c r="A14286" s="13">
        <v>42273.79166663202</v>
      </c>
      <c r="B14286" s="12">
        <v>113.0</v>
      </c>
    </row>
    <row r="14287" ht="15.75" customHeight="1">
      <c r="A14287" s="13">
        <v>42273.80208329869</v>
      </c>
      <c r="B14287" s="12">
        <v>109.0</v>
      </c>
    </row>
    <row r="14288" ht="15.75" customHeight="1">
      <c r="A14288" s="13">
        <v>42273.81249996535</v>
      </c>
      <c r="B14288" s="12">
        <v>115.0</v>
      </c>
    </row>
    <row r="14289" ht="15.75" customHeight="1">
      <c r="A14289" s="13">
        <v>42273.822916632016</v>
      </c>
      <c r="B14289" s="12">
        <v>107.0</v>
      </c>
    </row>
    <row r="14290" ht="15.75" customHeight="1">
      <c r="A14290" s="13">
        <v>42273.83333329868</v>
      </c>
      <c r="B14290" s="12">
        <v>109.0</v>
      </c>
    </row>
    <row r="14291" ht="15.75" customHeight="1">
      <c r="A14291" s="13">
        <v>42273.843749965345</v>
      </c>
      <c r="B14291" s="12">
        <v>114.0</v>
      </c>
    </row>
    <row r="14292" ht="15.75" customHeight="1">
      <c r="A14292" s="13">
        <v>42273.85416663201</v>
      </c>
      <c r="B14292" s="12">
        <v>110.0</v>
      </c>
    </row>
    <row r="14293" ht="15.75" customHeight="1">
      <c r="A14293" s="13">
        <v>42273.86458329867</v>
      </c>
      <c r="B14293" s="12">
        <v>109.0</v>
      </c>
    </row>
    <row r="14294" ht="15.75" customHeight="1">
      <c r="A14294" s="13">
        <v>42273.87499996534</v>
      </c>
      <c r="B14294" s="12">
        <v>108.0</v>
      </c>
    </row>
    <row r="14295" ht="15.75" customHeight="1">
      <c r="A14295" s="13">
        <v>42273.885416632</v>
      </c>
      <c r="B14295" s="12">
        <v>108.0</v>
      </c>
    </row>
    <row r="14296" ht="15.75" customHeight="1">
      <c r="A14296" s="13">
        <v>42273.895833298666</v>
      </c>
      <c r="B14296" s="12">
        <v>111.0</v>
      </c>
    </row>
    <row r="14297" ht="15.75" customHeight="1">
      <c r="A14297" s="13">
        <v>42273.90624996533</v>
      </c>
      <c r="B14297" s="12">
        <v>110.0</v>
      </c>
    </row>
    <row r="14298" ht="15.75" customHeight="1">
      <c r="A14298" s="13">
        <v>42273.916666631994</v>
      </c>
      <c r="B14298" s="12">
        <v>108.0</v>
      </c>
    </row>
    <row r="14299" ht="15.75" customHeight="1">
      <c r="A14299" s="13">
        <v>42273.92708329866</v>
      </c>
      <c r="B14299" s="12">
        <v>107.0</v>
      </c>
    </row>
    <row r="14300" ht="15.75" customHeight="1">
      <c r="A14300" s="13">
        <v>42273.93749996532</v>
      </c>
      <c r="B14300" s="12">
        <v>113.0</v>
      </c>
    </row>
    <row r="14301" ht="15.75" customHeight="1">
      <c r="A14301" s="13">
        <v>42273.94791663199</v>
      </c>
      <c r="B14301" s="12">
        <v>108.0</v>
      </c>
    </row>
    <row r="14302" ht="15.75" customHeight="1">
      <c r="A14302" s="13">
        <v>42273.95833329865</v>
      </c>
      <c r="B14302" s="12">
        <v>110.0</v>
      </c>
    </row>
    <row r="14303" ht="15.75" customHeight="1">
      <c r="A14303" s="13">
        <v>42273.968749965316</v>
      </c>
      <c r="B14303" s="12">
        <v>106.0</v>
      </c>
    </row>
    <row r="14304" ht="15.75" customHeight="1">
      <c r="A14304" s="13">
        <v>42273.97916663198</v>
      </c>
      <c r="B14304" s="12">
        <v>108.0</v>
      </c>
    </row>
    <row r="14305" ht="15.75" customHeight="1">
      <c r="A14305" s="13">
        <v>42273.989583298644</v>
      </c>
      <c r="B14305" s="12">
        <v>107.0</v>
      </c>
    </row>
    <row r="14306" ht="15.75" customHeight="1">
      <c r="A14306" s="13">
        <v>42273.99999996531</v>
      </c>
      <c r="B14306" s="12">
        <v>110.0</v>
      </c>
    </row>
    <row r="14307" ht="15.75" customHeight="1">
      <c r="A14307" s="13">
        <v>42274.01041663197</v>
      </c>
      <c r="B14307" s="12">
        <v>112.0</v>
      </c>
    </row>
    <row r="14308" ht="15.75" customHeight="1">
      <c r="A14308" s="13">
        <v>42274.02083329864</v>
      </c>
      <c r="B14308" s="12">
        <v>111.0</v>
      </c>
    </row>
    <row r="14309" ht="15.75" customHeight="1">
      <c r="A14309" s="13">
        <v>42274.0312499653</v>
      </c>
      <c r="B14309" s="12">
        <v>110.0</v>
      </c>
    </row>
    <row r="14310" ht="15.75" customHeight="1">
      <c r="A14310" s="13">
        <v>42274.041666631965</v>
      </c>
      <c r="B14310" s="12">
        <v>108.0</v>
      </c>
    </row>
    <row r="14311" ht="15.75" customHeight="1">
      <c r="A14311" s="13">
        <v>42274.05208329863</v>
      </c>
      <c r="B14311" s="12">
        <v>112.0</v>
      </c>
    </row>
    <row r="14312" ht="15.75" customHeight="1">
      <c r="A14312" s="13">
        <v>42274.062499965294</v>
      </c>
      <c r="B14312" s="12">
        <v>109.0</v>
      </c>
    </row>
    <row r="14313" ht="15.75" customHeight="1">
      <c r="A14313" s="13">
        <v>42274.07291663196</v>
      </c>
      <c r="B14313" s="12">
        <v>108.0</v>
      </c>
    </row>
    <row r="14314" ht="15.75" customHeight="1">
      <c r="A14314" s="13">
        <v>42274.08333329862</v>
      </c>
      <c r="B14314" s="12">
        <v>105.0</v>
      </c>
    </row>
    <row r="14315" ht="15.75" customHeight="1">
      <c r="A14315" s="13">
        <v>42274.09374996529</v>
      </c>
      <c r="B14315" s="12">
        <v>112.0</v>
      </c>
    </row>
    <row r="14316" ht="15.75" customHeight="1">
      <c r="A14316" s="13">
        <v>42274.10416663195</v>
      </c>
      <c r="B14316" s="12">
        <v>110.0</v>
      </c>
    </row>
    <row r="14317" ht="15.75" customHeight="1">
      <c r="A14317" s="13">
        <v>42274.114583298615</v>
      </c>
      <c r="B14317" s="12">
        <v>110.0</v>
      </c>
    </row>
    <row r="14318" ht="15.75" customHeight="1">
      <c r="A14318" s="13">
        <v>42274.12499996528</v>
      </c>
      <c r="B14318" s="12">
        <v>108.0</v>
      </c>
    </row>
    <row r="14319" ht="15.75" customHeight="1">
      <c r="A14319" s="13">
        <v>42274.13541663194</v>
      </c>
      <c r="B14319" s="12">
        <v>105.0</v>
      </c>
    </row>
    <row r="14320" ht="15.75" customHeight="1">
      <c r="A14320" s="13">
        <v>42274.14583329861</v>
      </c>
      <c r="B14320" s="12">
        <v>105.0</v>
      </c>
    </row>
    <row r="14321" ht="15.75" customHeight="1">
      <c r="A14321" s="13">
        <v>42274.15624996527</v>
      </c>
      <c r="B14321" s="12">
        <v>107.0</v>
      </c>
    </row>
    <row r="14322" ht="15.75" customHeight="1">
      <c r="A14322" s="13">
        <v>42274.166666631936</v>
      </c>
      <c r="B14322" s="12">
        <v>104.0</v>
      </c>
    </row>
    <row r="14323" ht="15.75" customHeight="1">
      <c r="A14323" s="13">
        <v>42274.1770832986</v>
      </c>
      <c r="B14323" s="12">
        <v>110.0</v>
      </c>
    </row>
    <row r="14324" ht="15.75" customHeight="1">
      <c r="A14324" s="13">
        <v>42274.187499965265</v>
      </c>
      <c r="B14324" s="12">
        <v>119.0</v>
      </c>
    </row>
    <row r="14325" ht="15.75" customHeight="1">
      <c r="A14325" s="13">
        <v>42274.19791663193</v>
      </c>
      <c r="B14325" s="12">
        <v>106.0</v>
      </c>
    </row>
    <row r="14326" ht="15.75" customHeight="1">
      <c r="A14326" s="13">
        <v>42274.20833329859</v>
      </c>
      <c r="B14326" s="12">
        <v>111.0</v>
      </c>
    </row>
    <row r="14327" ht="15.75" customHeight="1">
      <c r="A14327" s="13">
        <v>42274.21874996526</v>
      </c>
      <c r="B14327" s="12">
        <v>111.0</v>
      </c>
    </row>
    <row r="14328" ht="15.75" customHeight="1">
      <c r="A14328" s="13">
        <v>42274.22916663192</v>
      </c>
      <c r="B14328" s="12">
        <v>105.0</v>
      </c>
    </row>
    <row r="14329" ht="15.75" customHeight="1">
      <c r="A14329" s="13">
        <v>42274.239583298586</v>
      </c>
      <c r="B14329" s="12">
        <v>105.0</v>
      </c>
    </row>
    <row r="14330" ht="15.75" customHeight="1">
      <c r="A14330" s="13">
        <v>42274.24999996525</v>
      </c>
      <c r="B14330" s="12">
        <v>107.0</v>
      </c>
    </row>
    <row r="14331" ht="15.75" customHeight="1">
      <c r="A14331" s="13">
        <v>42274.260416631914</v>
      </c>
      <c r="B14331" s="12">
        <v>108.0</v>
      </c>
    </row>
    <row r="14332" ht="15.75" customHeight="1">
      <c r="A14332" s="13">
        <v>42274.27083329858</v>
      </c>
      <c r="B14332" s="12">
        <v>107.0</v>
      </c>
    </row>
    <row r="14333" ht="15.75" customHeight="1">
      <c r="A14333" s="13">
        <v>42274.28124996524</v>
      </c>
      <c r="B14333" s="12">
        <v>109.0</v>
      </c>
    </row>
    <row r="14334" ht="15.75" customHeight="1">
      <c r="A14334" s="13">
        <v>42274.29166663191</v>
      </c>
      <c r="B14334" s="12">
        <v>116.0</v>
      </c>
    </row>
    <row r="14335" ht="15.75" customHeight="1">
      <c r="A14335" s="13">
        <v>42274.30208329857</v>
      </c>
      <c r="B14335" s="12">
        <v>117.0</v>
      </c>
    </row>
    <row r="14336" ht="15.75" customHeight="1">
      <c r="A14336" s="13">
        <v>42274.312499965235</v>
      </c>
      <c r="B14336" s="12">
        <v>109.0</v>
      </c>
    </row>
    <row r="14337" ht="15.75" customHeight="1">
      <c r="A14337" s="13">
        <v>42274.3229166319</v>
      </c>
      <c r="B14337" s="12">
        <v>119.0</v>
      </c>
    </row>
    <row r="14338" ht="15.75" customHeight="1">
      <c r="A14338" s="13">
        <v>42274.333333298564</v>
      </c>
      <c r="B14338" s="12">
        <v>113.0</v>
      </c>
    </row>
    <row r="14339" ht="15.75" customHeight="1">
      <c r="A14339" s="13">
        <v>42274.34374996523</v>
      </c>
      <c r="B14339" s="12">
        <v>117.0</v>
      </c>
    </row>
    <row r="14340" ht="15.75" customHeight="1">
      <c r="A14340" s="13">
        <v>42274.35416663189</v>
      </c>
      <c r="B14340" s="12">
        <v>114.0</v>
      </c>
    </row>
    <row r="14341" ht="15.75" customHeight="1">
      <c r="A14341" s="13">
        <v>42274.36458329856</v>
      </c>
      <c r="B14341" s="12">
        <v>108.0</v>
      </c>
    </row>
    <row r="14342" ht="15.75" customHeight="1">
      <c r="A14342" s="13">
        <v>42274.37499996522</v>
      </c>
      <c r="B14342" s="12">
        <v>118.0</v>
      </c>
    </row>
    <row r="14343" ht="15.75" customHeight="1">
      <c r="A14343" s="13">
        <v>42274.385416631885</v>
      </c>
      <c r="B14343" s="12">
        <v>109.0</v>
      </c>
    </row>
    <row r="14344" ht="15.75" customHeight="1">
      <c r="A14344" s="13">
        <v>42274.39583329855</v>
      </c>
      <c r="B14344" s="12">
        <v>111.0</v>
      </c>
    </row>
    <row r="14345" ht="15.75" customHeight="1">
      <c r="A14345" s="13">
        <v>42274.406249965214</v>
      </c>
      <c r="B14345" s="12">
        <v>108.0</v>
      </c>
    </row>
    <row r="14346" ht="15.75" customHeight="1">
      <c r="A14346" s="13">
        <v>42274.41666663188</v>
      </c>
      <c r="B14346" s="12">
        <v>111.0</v>
      </c>
    </row>
    <row r="14347" ht="15.75" customHeight="1">
      <c r="A14347" s="13">
        <v>42274.42708329854</v>
      </c>
      <c r="B14347" s="12">
        <v>111.0</v>
      </c>
    </row>
    <row r="14348" ht="15.75" customHeight="1">
      <c r="A14348" s="13">
        <v>42274.43749996521</v>
      </c>
      <c r="B14348" s="12">
        <v>116.0</v>
      </c>
    </row>
    <row r="14349" ht="15.75" customHeight="1">
      <c r="A14349" s="13">
        <v>42274.44791663187</v>
      </c>
      <c r="B14349" s="12">
        <v>113.0</v>
      </c>
    </row>
    <row r="14350" ht="15.75" customHeight="1">
      <c r="A14350" s="13">
        <v>42274.458333298535</v>
      </c>
      <c r="B14350" s="12">
        <v>110.0</v>
      </c>
    </row>
    <row r="14351" ht="15.75" customHeight="1">
      <c r="A14351" s="13">
        <v>42274.4687499652</v>
      </c>
      <c r="B14351" s="12">
        <v>114.0</v>
      </c>
    </row>
    <row r="14352" ht="15.75" customHeight="1">
      <c r="A14352" s="13">
        <v>42274.47916663186</v>
      </c>
      <c r="B14352" s="12">
        <v>107.0</v>
      </c>
    </row>
    <row r="14353" ht="15.75" customHeight="1">
      <c r="A14353" s="13">
        <v>42274.48958329853</v>
      </c>
      <c r="B14353" s="12">
        <v>115.0</v>
      </c>
    </row>
    <row r="14354" ht="15.75" customHeight="1">
      <c r="A14354" s="13">
        <v>42274.49999996519</v>
      </c>
      <c r="B14354" s="12">
        <v>117.0</v>
      </c>
    </row>
    <row r="14355" ht="15.75" customHeight="1">
      <c r="A14355" s="13">
        <v>42274.510416631856</v>
      </c>
      <c r="B14355" s="12">
        <v>117.0</v>
      </c>
    </row>
    <row r="14356" ht="15.75" customHeight="1">
      <c r="A14356" s="13">
        <v>42274.52083329852</v>
      </c>
      <c r="B14356" s="12">
        <v>112.0</v>
      </c>
    </row>
    <row r="14357" ht="15.75" customHeight="1">
      <c r="A14357" s="13">
        <v>42274.531249965185</v>
      </c>
      <c r="B14357" s="12">
        <v>115.0</v>
      </c>
    </row>
    <row r="14358" ht="15.75" customHeight="1">
      <c r="A14358" s="13">
        <v>42274.54166663185</v>
      </c>
      <c r="B14358" s="12">
        <v>113.0</v>
      </c>
    </row>
    <row r="14359" ht="15.75" customHeight="1">
      <c r="A14359" s="13">
        <v>42274.55208329851</v>
      </c>
      <c r="B14359" s="12">
        <v>112.0</v>
      </c>
    </row>
    <row r="14360" ht="15.75" customHeight="1">
      <c r="A14360" s="13">
        <v>42274.56249996518</v>
      </c>
      <c r="B14360" s="12">
        <v>111.0</v>
      </c>
    </row>
    <row r="14361" ht="15.75" customHeight="1">
      <c r="A14361" s="13">
        <v>42274.57291663184</v>
      </c>
      <c r="B14361" s="12">
        <v>110.0</v>
      </c>
    </row>
    <row r="14362" ht="15.75" customHeight="1">
      <c r="A14362" s="13">
        <v>42274.583333298506</v>
      </c>
      <c r="B14362" s="12">
        <v>117.0</v>
      </c>
    </row>
    <row r="14363" ht="15.75" customHeight="1">
      <c r="A14363" s="13">
        <v>42274.59374996517</v>
      </c>
      <c r="B14363" s="12">
        <v>116.0</v>
      </c>
    </row>
    <row r="14364" ht="15.75" customHeight="1">
      <c r="A14364" s="13">
        <v>42274.604166631834</v>
      </c>
      <c r="B14364" s="12">
        <v>116.0</v>
      </c>
    </row>
    <row r="14365" ht="15.75" customHeight="1">
      <c r="A14365" s="13">
        <v>42274.6145832985</v>
      </c>
      <c r="B14365" s="12">
        <v>114.0</v>
      </c>
    </row>
    <row r="14366" ht="15.75" customHeight="1">
      <c r="A14366" s="13">
        <v>42274.62499996516</v>
      </c>
      <c r="B14366" s="12">
        <v>119.0</v>
      </c>
    </row>
    <row r="14367" ht="15.75" customHeight="1">
      <c r="A14367" s="13">
        <v>42274.63541663183</v>
      </c>
      <c r="B14367" s="12">
        <v>119.0</v>
      </c>
    </row>
    <row r="14368" ht="15.75" customHeight="1">
      <c r="A14368" s="13">
        <v>42274.64583329849</v>
      </c>
      <c r="B14368" s="12">
        <v>116.0</v>
      </c>
    </row>
    <row r="14369" ht="15.75" customHeight="1">
      <c r="A14369" s="13">
        <v>42274.656249965155</v>
      </c>
      <c r="B14369" s="12">
        <v>115.0</v>
      </c>
    </row>
    <row r="14370" ht="15.75" customHeight="1">
      <c r="A14370" s="13">
        <v>42274.66666663182</v>
      </c>
      <c r="B14370" s="12">
        <v>109.0</v>
      </c>
    </row>
    <row r="14371" ht="15.75" customHeight="1">
      <c r="A14371" s="13">
        <v>42274.677083298484</v>
      </c>
      <c r="B14371" s="12">
        <v>114.0</v>
      </c>
    </row>
    <row r="14372" ht="15.75" customHeight="1">
      <c r="A14372" s="13">
        <v>42274.68749996515</v>
      </c>
      <c r="B14372" s="12">
        <v>113.0</v>
      </c>
    </row>
    <row r="14373" ht="15.75" customHeight="1">
      <c r="A14373" s="13">
        <v>42274.69791663181</v>
      </c>
      <c r="B14373" s="12">
        <v>111.0</v>
      </c>
    </row>
    <row r="14374" ht="15.75" customHeight="1">
      <c r="A14374" s="13">
        <v>42274.70833329848</v>
      </c>
      <c r="B14374" s="12">
        <v>111.0</v>
      </c>
    </row>
    <row r="14375" ht="15.75" customHeight="1">
      <c r="A14375" s="13">
        <v>42274.71874996514</v>
      </c>
      <c r="B14375" s="12">
        <v>113.0</v>
      </c>
    </row>
    <row r="14376" ht="15.75" customHeight="1">
      <c r="A14376" s="13">
        <v>42274.729166631805</v>
      </c>
      <c r="B14376" s="12">
        <v>120.0</v>
      </c>
    </row>
    <row r="14377" ht="15.75" customHeight="1">
      <c r="A14377" s="13">
        <v>42274.73958329847</v>
      </c>
      <c r="B14377" s="12">
        <v>115.0</v>
      </c>
    </row>
    <row r="14378" ht="15.75" customHeight="1">
      <c r="A14378" s="13">
        <v>42274.74999996513</v>
      </c>
      <c r="B14378" s="12">
        <v>115.0</v>
      </c>
    </row>
    <row r="14379" ht="15.75" customHeight="1">
      <c r="A14379" s="13">
        <v>42274.7604166318</v>
      </c>
      <c r="B14379" s="12">
        <v>117.0</v>
      </c>
    </row>
    <row r="14380" ht="15.75" customHeight="1">
      <c r="A14380" s="13">
        <v>42274.77083329846</v>
      </c>
      <c r="B14380" s="12">
        <v>112.0</v>
      </c>
    </row>
    <row r="14381" ht="15.75" customHeight="1">
      <c r="A14381" s="13">
        <v>42274.781249965126</v>
      </c>
      <c r="B14381" s="12">
        <v>121.0</v>
      </c>
    </row>
    <row r="14382" ht="15.75" customHeight="1">
      <c r="A14382" s="13">
        <v>42274.79166663179</v>
      </c>
      <c r="B14382" s="12">
        <v>112.0</v>
      </c>
    </row>
    <row r="14383" ht="15.75" customHeight="1">
      <c r="A14383" s="13">
        <v>42274.802083298455</v>
      </c>
      <c r="B14383" s="12">
        <v>116.0</v>
      </c>
    </row>
    <row r="14384" ht="15.75" customHeight="1">
      <c r="A14384" s="13">
        <v>42274.81249996512</v>
      </c>
      <c r="B14384" s="12">
        <v>110.0</v>
      </c>
    </row>
    <row r="14385" ht="15.75" customHeight="1">
      <c r="A14385" s="13">
        <v>42274.82291663178</v>
      </c>
      <c r="B14385" s="12">
        <v>113.0</v>
      </c>
    </row>
    <row r="14386" ht="15.75" customHeight="1">
      <c r="A14386" s="13">
        <v>42274.83333329845</v>
      </c>
      <c r="B14386" s="12">
        <v>113.0</v>
      </c>
    </row>
    <row r="14387" ht="15.75" customHeight="1">
      <c r="A14387" s="13">
        <v>42274.84374996511</v>
      </c>
      <c r="B14387" s="12">
        <v>113.0</v>
      </c>
    </row>
    <row r="14388" ht="15.75" customHeight="1">
      <c r="A14388" s="13">
        <v>42274.854166631776</v>
      </c>
      <c r="B14388" s="12">
        <v>115.0</v>
      </c>
    </row>
    <row r="14389" ht="15.75" customHeight="1">
      <c r="A14389" s="13">
        <v>42274.86458329844</v>
      </c>
      <c r="B14389" s="12">
        <v>114.0</v>
      </c>
    </row>
    <row r="14390" ht="15.75" customHeight="1">
      <c r="A14390" s="13">
        <v>42274.874999965105</v>
      </c>
      <c r="B14390" s="12">
        <v>123.0</v>
      </c>
    </row>
    <row r="14391" ht="15.75" customHeight="1">
      <c r="A14391" s="13">
        <v>42274.88541663177</v>
      </c>
      <c r="B14391" s="12">
        <v>107.0</v>
      </c>
    </row>
    <row r="14392" ht="15.75" customHeight="1">
      <c r="A14392" s="13">
        <v>42274.89583329843</v>
      </c>
      <c r="B14392" s="12">
        <v>108.0</v>
      </c>
    </row>
    <row r="14393" ht="15.75" customHeight="1">
      <c r="A14393" s="13">
        <v>42274.9062499651</v>
      </c>
      <c r="B14393" s="12">
        <v>103.0</v>
      </c>
    </row>
    <row r="14394" ht="15.75" customHeight="1">
      <c r="A14394" s="13">
        <v>42274.91666663176</v>
      </c>
      <c r="B14394" s="12">
        <v>106.0</v>
      </c>
    </row>
    <row r="14395" ht="15.75" customHeight="1">
      <c r="A14395" s="13">
        <v>42274.927083298426</v>
      </c>
      <c r="B14395" s="12">
        <v>104.0</v>
      </c>
    </row>
    <row r="14396" ht="15.75" customHeight="1">
      <c r="A14396" s="13">
        <v>42274.93749996509</v>
      </c>
      <c r="B14396" s="12">
        <v>103.0</v>
      </c>
    </row>
    <row r="14397" ht="15.75" customHeight="1">
      <c r="A14397" s="13">
        <v>42274.947916631754</v>
      </c>
      <c r="B14397" s="12">
        <v>103.0</v>
      </c>
    </row>
    <row r="14398" ht="15.75" customHeight="1">
      <c r="A14398" s="13">
        <v>42274.95833329842</v>
      </c>
      <c r="B14398" s="12">
        <v>97.0</v>
      </c>
    </row>
    <row r="14399" ht="15.75" customHeight="1">
      <c r="A14399" s="13">
        <v>42274.96874996508</v>
      </c>
      <c r="B14399" s="12">
        <v>101.0</v>
      </c>
    </row>
    <row r="14400" ht="15.75" customHeight="1">
      <c r="A14400" s="13">
        <v>42274.97916663175</v>
      </c>
      <c r="B14400" s="12">
        <v>105.0</v>
      </c>
    </row>
    <row r="14401" ht="15.75" customHeight="1">
      <c r="A14401" s="13">
        <v>42274.98958329841</v>
      </c>
      <c r="B14401" s="12">
        <v>99.0</v>
      </c>
    </row>
    <row r="14402" ht="15.75" customHeight="1">
      <c r="A14402" s="13">
        <v>42274.999999965075</v>
      </c>
      <c r="B14402" s="12">
        <v>100.0</v>
      </c>
    </row>
    <row r="14403" ht="15.75" customHeight="1">
      <c r="A14403" s="13">
        <v>42275.01041663174</v>
      </c>
      <c r="B14403" s="12">
        <v>101.0</v>
      </c>
    </row>
    <row r="14404" ht="15.75" customHeight="1">
      <c r="A14404" s="13">
        <v>42275.020833298404</v>
      </c>
      <c r="B14404" s="12">
        <v>101.0</v>
      </c>
    </row>
    <row r="14405" ht="15.75" customHeight="1">
      <c r="A14405" s="13">
        <v>42275.03124996507</v>
      </c>
      <c r="B14405" s="12">
        <v>101.0</v>
      </c>
    </row>
    <row r="14406" ht="15.75" customHeight="1">
      <c r="A14406" s="13">
        <v>42275.04166663173</v>
      </c>
      <c r="B14406" s="12">
        <v>104.0</v>
      </c>
    </row>
    <row r="14407" ht="15.75" customHeight="1">
      <c r="A14407" s="13">
        <v>42275.0520832984</v>
      </c>
      <c r="B14407" s="12">
        <v>102.0</v>
      </c>
    </row>
    <row r="14408" ht="15.75" customHeight="1">
      <c r="A14408" s="13">
        <v>42275.06249996506</v>
      </c>
      <c r="B14408" s="12">
        <v>104.0</v>
      </c>
    </row>
    <row r="14409" ht="15.75" customHeight="1">
      <c r="A14409" s="13">
        <v>42275.072916631725</v>
      </c>
      <c r="B14409" s="12">
        <v>98.0</v>
      </c>
    </row>
    <row r="14410" ht="15.75" customHeight="1">
      <c r="A14410" s="13">
        <v>42275.08333329839</v>
      </c>
      <c r="B14410" s="12">
        <v>100.0</v>
      </c>
    </row>
    <row r="14411" ht="15.75" customHeight="1">
      <c r="A14411" s="13">
        <v>42275.09374996505</v>
      </c>
      <c r="B14411" s="12">
        <v>107.0</v>
      </c>
    </row>
    <row r="14412" ht="15.75" customHeight="1">
      <c r="A14412" s="13">
        <v>42275.10416663172</v>
      </c>
      <c r="B14412" s="12">
        <v>97.0</v>
      </c>
    </row>
    <row r="14413" ht="15.75" customHeight="1">
      <c r="A14413" s="13">
        <v>42275.11458329838</v>
      </c>
      <c r="B14413" s="12">
        <v>100.0</v>
      </c>
    </row>
    <row r="14414" ht="15.75" customHeight="1">
      <c r="A14414" s="13">
        <v>42275.124999965046</v>
      </c>
      <c r="B14414" s="12">
        <v>99.0</v>
      </c>
    </row>
    <row r="14415" ht="15.75" customHeight="1">
      <c r="A14415" s="13">
        <v>42275.13541663171</v>
      </c>
      <c r="B14415" s="12">
        <v>105.0</v>
      </c>
    </row>
    <row r="14416" ht="15.75" customHeight="1">
      <c r="A14416" s="13">
        <v>42275.145833298375</v>
      </c>
      <c r="B14416" s="12">
        <v>102.0</v>
      </c>
    </row>
    <row r="14417" ht="15.75" customHeight="1">
      <c r="A14417" s="13">
        <v>42275.15624996504</v>
      </c>
      <c r="B14417" s="12">
        <v>98.0</v>
      </c>
    </row>
    <row r="14418" ht="15.75" customHeight="1">
      <c r="A14418" s="13">
        <v>42275.1666666317</v>
      </c>
      <c r="B14418" s="12">
        <v>101.0</v>
      </c>
    </row>
    <row r="14419" ht="15.75" customHeight="1">
      <c r="A14419" s="13">
        <v>42275.17708329837</v>
      </c>
      <c r="B14419" s="12">
        <v>102.0</v>
      </c>
    </row>
    <row r="14420" ht="15.75" customHeight="1">
      <c r="A14420" s="13">
        <v>42275.18749996503</v>
      </c>
      <c r="B14420" s="12">
        <v>97.0</v>
      </c>
    </row>
    <row r="14421" ht="15.75" customHeight="1">
      <c r="A14421" s="13">
        <v>42275.197916631696</v>
      </c>
      <c r="B14421" s="12">
        <v>102.0</v>
      </c>
    </row>
    <row r="14422" ht="15.75" customHeight="1">
      <c r="A14422" s="13">
        <v>42275.20833329836</v>
      </c>
      <c r="B14422" s="12">
        <v>99.0</v>
      </c>
    </row>
    <row r="14423" ht="15.75" customHeight="1">
      <c r="A14423" s="13">
        <v>42275.218749965024</v>
      </c>
      <c r="B14423" s="12">
        <v>101.0</v>
      </c>
    </row>
    <row r="14424" ht="15.75" customHeight="1">
      <c r="A14424" s="13">
        <v>42275.22916663169</v>
      </c>
      <c r="B14424" s="12">
        <v>105.0</v>
      </c>
    </row>
    <row r="14425" ht="15.75" customHeight="1">
      <c r="A14425" s="13">
        <v>42275.23958329835</v>
      </c>
      <c r="B14425" s="12">
        <v>101.0</v>
      </c>
    </row>
    <row r="14426" ht="15.75" customHeight="1">
      <c r="A14426" s="13">
        <v>42275.24999996502</v>
      </c>
      <c r="B14426" s="12">
        <v>104.0</v>
      </c>
    </row>
    <row r="14427" ht="15.75" customHeight="1">
      <c r="A14427" s="13">
        <v>42275.26041663168</v>
      </c>
      <c r="B14427" s="12">
        <v>99.0</v>
      </c>
    </row>
    <row r="14428" ht="15.75" customHeight="1">
      <c r="A14428" s="13">
        <v>42275.270833298346</v>
      </c>
      <c r="B14428" s="12">
        <v>100.0</v>
      </c>
    </row>
    <row r="14429" ht="15.75" customHeight="1">
      <c r="A14429" s="13">
        <v>42275.28124996501</v>
      </c>
      <c r="B14429" s="12">
        <v>106.0</v>
      </c>
    </row>
    <row r="14430" ht="15.75" customHeight="1">
      <c r="A14430" s="13">
        <v>42275.291666631674</v>
      </c>
      <c r="B14430" s="12">
        <v>102.0</v>
      </c>
    </row>
    <row r="14431" ht="15.75" customHeight="1">
      <c r="A14431" s="13">
        <v>42275.30208329834</v>
      </c>
      <c r="B14431" s="12">
        <v>234.0</v>
      </c>
    </row>
    <row r="14432" ht="15.75" customHeight="1">
      <c r="A14432" s="13">
        <v>42275.312499965</v>
      </c>
      <c r="B14432" s="12">
        <v>262.0</v>
      </c>
    </row>
    <row r="14433" ht="15.75" customHeight="1">
      <c r="A14433" s="13">
        <v>42275.32291663167</v>
      </c>
      <c r="B14433" s="12">
        <v>241.0</v>
      </c>
    </row>
    <row r="14434" ht="15.75" customHeight="1">
      <c r="A14434" s="13">
        <v>42275.33333329833</v>
      </c>
      <c r="B14434" s="12">
        <v>232.0</v>
      </c>
    </row>
    <row r="14435" ht="15.75" customHeight="1">
      <c r="A14435" s="13">
        <v>42275.343749964995</v>
      </c>
      <c r="B14435" s="12">
        <v>222.0</v>
      </c>
    </row>
    <row r="14436" ht="15.75" customHeight="1">
      <c r="A14436" s="13">
        <v>42275.35416663166</v>
      </c>
      <c r="B14436" s="12">
        <v>205.0</v>
      </c>
    </row>
    <row r="14437" ht="15.75" customHeight="1">
      <c r="A14437" s="13">
        <v>42275.364583298324</v>
      </c>
      <c r="B14437" s="12">
        <v>219.0</v>
      </c>
    </row>
    <row r="14438" ht="15.75" customHeight="1">
      <c r="A14438" s="13">
        <v>42275.37499996499</v>
      </c>
      <c r="B14438" s="12">
        <v>215.0</v>
      </c>
    </row>
    <row r="14439" ht="15.75" customHeight="1">
      <c r="A14439" s="13">
        <v>42275.38541663165</v>
      </c>
      <c r="B14439" s="12">
        <v>215.0</v>
      </c>
    </row>
    <row r="14440" ht="15.75" customHeight="1">
      <c r="A14440" s="13">
        <v>42275.39583329832</v>
      </c>
      <c r="B14440" s="12">
        <v>217.0</v>
      </c>
    </row>
    <row r="14441" ht="15.75" customHeight="1">
      <c r="A14441" s="13">
        <v>42275.40624996498</v>
      </c>
      <c r="B14441" s="12">
        <v>221.0</v>
      </c>
    </row>
    <row r="14442" ht="15.75" customHeight="1">
      <c r="A14442" s="13">
        <v>42275.416666631645</v>
      </c>
      <c r="B14442" s="12">
        <v>222.0</v>
      </c>
    </row>
    <row r="14443" ht="15.75" customHeight="1">
      <c r="A14443" s="13">
        <v>42275.42708329831</v>
      </c>
      <c r="B14443" s="12">
        <v>221.0</v>
      </c>
    </row>
    <row r="14444" ht="15.75" customHeight="1">
      <c r="A14444" s="13">
        <v>42275.43749996497</v>
      </c>
      <c r="B14444" s="12">
        <v>217.0</v>
      </c>
    </row>
    <row r="14445" ht="15.75" customHeight="1">
      <c r="A14445" s="13">
        <v>42275.44791663164</v>
      </c>
      <c r="B14445" s="12">
        <v>204.0</v>
      </c>
    </row>
    <row r="14446" ht="15.75" customHeight="1">
      <c r="A14446" s="13">
        <v>42275.4583332983</v>
      </c>
      <c r="B14446" s="12">
        <v>218.0</v>
      </c>
    </row>
    <row r="14447" ht="15.75" customHeight="1">
      <c r="A14447" s="13">
        <v>42275.468749964966</v>
      </c>
      <c r="B14447" s="12">
        <v>224.0</v>
      </c>
    </row>
    <row r="14448" ht="15.75" customHeight="1">
      <c r="A14448" s="13">
        <v>42275.47916663163</v>
      </c>
      <c r="B14448" s="12">
        <v>233.0</v>
      </c>
    </row>
    <row r="14449" ht="15.75" customHeight="1">
      <c r="A14449" s="13">
        <v>42275.489583298295</v>
      </c>
      <c r="B14449" s="12">
        <v>220.0</v>
      </c>
    </row>
    <row r="14450" ht="15.75" customHeight="1">
      <c r="A14450" s="13">
        <v>42275.49999996496</v>
      </c>
      <c r="B14450" s="12">
        <v>229.0</v>
      </c>
    </row>
    <row r="14451" ht="15.75" customHeight="1">
      <c r="A14451" s="13">
        <v>42275.51041663162</v>
      </c>
      <c r="B14451" s="12">
        <v>224.0</v>
      </c>
    </row>
    <row r="14452" ht="15.75" customHeight="1">
      <c r="A14452" s="13">
        <v>42275.52083329829</v>
      </c>
      <c r="B14452" s="12">
        <v>246.0</v>
      </c>
    </row>
    <row r="14453" ht="15.75" customHeight="1">
      <c r="A14453" s="13">
        <v>42275.53124996495</v>
      </c>
      <c r="B14453" s="12">
        <v>235.0</v>
      </c>
    </row>
    <row r="14454" ht="15.75" customHeight="1">
      <c r="A14454" s="13">
        <v>42275.541666631616</v>
      </c>
      <c r="B14454" s="12">
        <v>230.0</v>
      </c>
    </row>
    <row r="14455" ht="15.75" customHeight="1">
      <c r="A14455" s="13">
        <v>42275.55208329828</v>
      </c>
      <c r="B14455" s="12">
        <v>236.0</v>
      </c>
    </row>
    <row r="14456" ht="15.75" customHeight="1">
      <c r="A14456" s="13">
        <v>42275.562499964944</v>
      </c>
      <c r="B14456" s="12">
        <v>245.0</v>
      </c>
    </row>
    <row r="14457" ht="15.75" customHeight="1">
      <c r="A14457" s="13">
        <v>42275.57291663161</v>
      </c>
      <c r="B14457" s="12">
        <v>248.0</v>
      </c>
    </row>
    <row r="14458" ht="15.75" customHeight="1">
      <c r="A14458" s="13">
        <v>42275.58333329827</v>
      </c>
      <c r="B14458" s="12">
        <v>260.0</v>
      </c>
    </row>
    <row r="14459" ht="15.75" customHeight="1">
      <c r="A14459" s="13">
        <v>42275.59374996494</v>
      </c>
      <c r="B14459" s="12">
        <v>245.0</v>
      </c>
    </row>
    <row r="14460" ht="15.75" customHeight="1">
      <c r="A14460" s="13">
        <v>42275.6041666316</v>
      </c>
      <c r="B14460" s="12">
        <v>258.0</v>
      </c>
    </row>
    <row r="14461" ht="15.75" customHeight="1">
      <c r="A14461" s="13">
        <v>42275.614583298266</v>
      </c>
      <c r="B14461" s="12">
        <v>241.0</v>
      </c>
    </row>
    <row r="14462" ht="15.75" customHeight="1">
      <c r="A14462" s="13">
        <v>42275.62499996493</v>
      </c>
      <c r="B14462" s="12">
        <v>242.0</v>
      </c>
    </row>
    <row r="14463" ht="15.75" customHeight="1">
      <c r="A14463" s="13">
        <v>42275.635416631594</v>
      </c>
      <c r="B14463" s="12">
        <v>232.0</v>
      </c>
    </row>
    <row r="14464" ht="15.75" customHeight="1">
      <c r="A14464" s="13">
        <v>42275.64583329826</v>
      </c>
      <c r="B14464" s="12">
        <v>246.0</v>
      </c>
    </row>
    <row r="14465" ht="15.75" customHeight="1">
      <c r="A14465" s="13">
        <v>42275.65624996492</v>
      </c>
      <c r="B14465" s="12">
        <v>243.0</v>
      </c>
    </row>
    <row r="14466" ht="15.75" customHeight="1">
      <c r="A14466" s="13">
        <v>42275.66666663159</v>
      </c>
      <c r="B14466" s="12">
        <v>236.0</v>
      </c>
    </row>
    <row r="14467" ht="15.75" customHeight="1">
      <c r="A14467" s="13">
        <v>42275.67708329825</v>
      </c>
      <c r="B14467" s="12">
        <v>231.0</v>
      </c>
    </row>
    <row r="14468" ht="15.75" customHeight="1">
      <c r="A14468" s="13">
        <v>42275.687499964915</v>
      </c>
      <c r="B14468" s="12">
        <v>227.0</v>
      </c>
    </row>
    <row r="14469" ht="15.75" customHeight="1">
      <c r="A14469" s="13">
        <v>42275.69791663158</v>
      </c>
      <c r="B14469" s="12">
        <v>241.0</v>
      </c>
    </row>
    <row r="14470" ht="15.75" customHeight="1">
      <c r="A14470" s="13">
        <v>42275.708333298244</v>
      </c>
      <c r="B14470" s="12">
        <v>242.0</v>
      </c>
    </row>
    <row r="14471" ht="15.75" customHeight="1">
      <c r="A14471" s="13">
        <v>42275.71874996491</v>
      </c>
      <c r="B14471" s="12">
        <v>234.0</v>
      </c>
    </row>
    <row r="14472" ht="15.75" customHeight="1">
      <c r="A14472" s="13">
        <v>42275.72916663157</v>
      </c>
      <c r="B14472" s="12">
        <v>233.0</v>
      </c>
    </row>
    <row r="14473" ht="15.75" customHeight="1">
      <c r="A14473" s="13">
        <v>42275.73958329824</v>
      </c>
      <c r="B14473" s="12">
        <v>233.0</v>
      </c>
    </row>
    <row r="14474" ht="15.75" customHeight="1">
      <c r="A14474" s="13">
        <v>42275.7499999649</v>
      </c>
      <c r="B14474" s="12">
        <v>228.0</v>
      </c>
    </row>
    <row r="14475" ht="15.75" customHeight="1">
      <c r="A14475" s="13">
        <v>42275.760416631565</v>
      </c>
      <c r="B14475" s="12">
        <v>230.0</v>
      </c>
    </row>
    <row r="14476" ht="15.75" customHeight="1">
      <c r="A14476" s="13">
        <v>42275.77083329823</v>
      </c>
      <c r="B14476" s="12">
        <v>234.0</v>
      </c>
    </row>
    <row r="14477" ht="15.75" customHeight="1">
      <c r="A14477" s="13">
        <v>42275.78124996489</v>
      </c>
      <c r="B14477" s="12">
        <v>214.0</v>
      </c>
    </row>
    <row r="14478" ht="15.75" customHeight="1">
      <c r="A14478" s="13">
        <v>42275.79166663156</v>
      </c>
      <c r="B14478" s="12">
        <v>200.0</v>
      </c>
    </row>
    <row r="14479" ht="15.75" customHeight="1">
      <c r="A14479" s="13">
        <v>42275.80208329822</v>
      </c>
      <c r="B14479" s="12">
        <v>122.0</v>
      </c>
    </row>
    <row r="14480" ht="15.75" customHeight="1">
      <c r="A14480" s="13">
        <v>42275.812499964886</v>
      </c>
      <c r="B14480" s="12">
        <v>131.0</v>
      </c>
    </row>
    <row r="14481" ht="15.75" customHeight="1">
      <c r="A14481" s="13">
        <v>42275.82291663155</v>
      </c>
      <c r="B14481" s="12">
        <v>133.0</v>
      </c>
    </row>
    <row r="14482" ht="15.75" customHeight="1">
      <c r="A14482" s="13">
        <v>42275.833333298215</v>
      </c>
      <c r="B14482" s="12">
        <v>128.0</v>
      </c>
    </row>
    <row r="14483" ht="15.75" customHeight="1">
      <c r="A14483" s="13">
        <v>42275.84374996488</v>
      </c>
      <c r="B14483" s="12">
        <v>126.0</v>
      </c>
    </row>
    <row r="14484" ht="15.75" customHeight="1">
      <c r="A14484" s="13">
        <v>42275.85416663154</v>
      </c>
      <c r="B14484" s="12">
        <v>124.0</v>
      </c>
    </row>
    <row r="14485" ht="15.75" customHeight="1">
      <c r="A14485" s="13">
        <v>42275.86458329821</v>
      </c>
      <c r="B14485" s="12">
        <v>127.0</v>
      </c>
    </row>
    <row r="14486" ht="15.75" customHeight="1">
      <c r="A14486" s="13">
        <v>42275.87499996487</v>
      </c>
      <c r="B14486" s="12">
        <v>126.0</v>
      </c>
    </row>
    <row r="14487" ht="15.75" customHeight="1">
      <c r="A14487" s="13">
        <v>42275.885416631536</v>
      </c>
      <c r="B14487" s="12">
        <v>115.0</v>
      </c>
    </row>
    <row r="14488" ht="15.75" customHeight="1">
      <c r="A14488" s="13">
        <v>42275.8958332982</v>
      </c>
      <c r="B14488" s="12">
        <v>109.0</v>
      </c>
    </row>
    <row r="14489" ht="15.75" customHeight="1">
      <c r="A14489" s="13">
        <v>42275.906249964864</v>
      </c>
      <c r="B14489" s="12">
        <v>117.0</v>
      </c>
    </row>
    <row r="14490" ht="15.75" customHeight="1">
      <c r="A14490" s="13">
        <v>42275.91666663153</v>
      </c>
      <c r="B14490" s="12">
        <v>121.0</v>
      </c>
    </row>
    <row r="14491" ht="15.75" customHeight="1">
      <c r="A14491" s="13">
        <v>42275.92708329819</v>
      </c>
      <c r="B14491" s="12">
        <v>111.0</v>
      </c>
    </row>
    <row r="14492" ht="15.75" customHeight="1">
      <c r="A14492" s="13">
        <v>42275.93749996486</v>
      </c>
      <c r="B14492" s="12">
        <v>118.0</v>
      </c>
    </row>
    <row r="14493" ht="15.75" customHeight="1">
      <c r="A14493" s="13">
        <v>42275.94791663152</v>
      </c>
      <c r="B14493" s="12">
        <v>119.0</v>
      </c>
    </row>
    <row r="14494" ht="15.75" customHeight="1">
      <c r="A14494" s="13">
        <v>42275.958333298186</v>
      </c>
      <c r="B14494" s="12">
        <v>116.0</v>
      </c>
    </row>
    <row r="14495" ht="15.75" customHeight="1">
      <c r="A14495" s="13">
        <v>42275.96874996485</v>
      </c>
      <c r="B14495" s="12">
        <v>128.0</v>
      </c>
    </row>
    <row r="14496" ht="15.75" customHeight="1">
      <c r="A14496" s="13">
        <v>42275.979166631514</v>
      </c>
      <c r="B14496" s="12">
        <v>120.0</v>
      </c>
    </row>
    <row r="14497" ht="15.75" customHeight="1">
      <c r="A14497" s="13">
        <v>42275.98958329818</v>
      </c>
      <c r="B14497" s="12">
        <v>119.0</v>
      </c>
    </row>
    <row r="14498" ht="15.75" customHeight="1">
      <c r="A14498" s="13">
        <v>42275.99999996484</v>
      </c>
      <c r="B14498" s="12">
        <v>117.0</v>
      </c>
    </row>
    <row r="14499" ht="15.75" customHeight="1">
      <c r="A14499" s="13">
        <v>42276.01041663151</v>
      </c>
      <c r="B14499" s="12">
        <v>120.0</v>
      </c>
    </row>
    <row r="14500" ht="15.75" customHeight="1">
      <c r="A14500" s="13">
        <v>42276.02083329817</v>
      </c>
      <c r="B14500" s="12">
        <v>118.0</v>
      </c>
    </row>
    <row r="14501" ht="15.75" customHeight="1">
      <c r="A14501" s="13">
        <v>42276.031249964835</v>
      </c>
      <c r="B14501" s="12">
        <v>106.0</v>
      </c>
    </row>
    <row r="14502" ht="15.75" customHeight="1">
      <c r="A14502" s="13">
        <v>42276.0416666315</v>
      </c>
      <c r="B14502" s="12">
        <v>109.0</v>
      </c>
    </row>
    <row r="14503" ht="15.75" customHeight="1">
      <c r="A14503" s="13">
        <v>42276.052083298164</v>
      </c>
      <c r="B14503" s="12">
        <v>109.0</v>
      </c>
    </row>
    <row r="14504" ht="15.75" customHeight="1">
      <c r="A14504" s="13">
        <v>42276.06249996483</v>
      </c>
      <c r="B14504" s="12">
        <v>112.0</v>
      </c>
    </row>
    <row r="14505" ht="15.75" customHeight="1">
      <c r="A14505" s="13">
        <v>42276.07291663149</v>
      </c>
      <c r="B14505" s="12">
        <v>111.0</v>
      </c>
    </row>
    <row r="14506" ht="15.75" customHeight="1">
      <c r="A14506" s="13">
        <v>42276.08333329816</v>
      </c>
      <c r="B14506" s="12">
        <v>108.0</v>
      </c>
    </row>
    <row r="14507" ht="15.75" customHeight="1">
      <c r="A14507" s="13">
        <v>42276.09374996482</v>
      </c>
      <c r="B14507" s="12">
        <v>111.0</v>
      </c>
    </row>
    <row r="14508" ht="15.75" customHeight="1">
      <c r="A14508" s="13">
        <v>42276.104166631485</v>
      </c>
      <c r="B14508" s="12">
        <v>110.0</v>
      </c>
    </row>
    <row r="14509" ht="15.75" customHeight="1">
      <c r="A14509" s="13">
        <v>42276.11458329815</v>
      </c>
      <c r="B14509" s="12">
        <v>113.0</v>
      </c>
    </row>
    <row r="14510" ht="15.75" customHeight="1">
      <c r="A14510" s="13">
        <v>42276.12499996481</v>
      </c>
      <c r="B14510" s="12">
        <v>109.0</v>
      </c>
    </row>
    <row r="14511" ht="15.75" customHeight="1">
      <c r="A14511" s="13">
        <v>42276.13541663148</v>
      </c>
      <c r="B14511" s="12">
        <v>113.0</v>
      </c>
    </row>
    <row r="14512" ht="15.75" customHeight="1">
      <c r="A14512" s="13">
        <v>42276.14583329814</v>
      </c>
      <c r="B14512" s="12">
        <v>104.0</v>
      </c>
    </row>
    <row r="14513" ht="15.75" customHeight="1">
      <c r="A14513" s="13">
        <v>42276.156249964806</v>
      </c>
      <c r="B14513" s="12">
        <v>112.0</v>
      </c>
    </row>
    <row r="14514" ht="15.75" customHeight="1">
      <c r="A14514" s="13">
        <v>42276.16666663147</v>
      </c>
      <c r="B14514" s="12">
        <v>112.0</v>
      </c>
    </row>
    <row r="14515" ht="15.75" customHeight="1">
      <c r="A14515" s="13">
        <v>42276.177083298135</v>
      </c>
      <c r="B14515" s="12">
        <v>108.0</v>
      </c>
    </row>
    <row r="14516" ht="15.75" customHeight="1">
      <c r="A14516" s="13">
        <v>42276.1874999648</v>
      </c>
      <c r="B14516" s="12">
        <v>106.0</v>
      </c>
    </row>
    <row r="14517" ht="15.75" customHeight="1">
      <c r="A14517" s="13">
        <v>42276.19791663146</v>
      </c>
      <c r="B14517" s="12">
        <v>114.0</v>
      </c>
    </row>
    <row r="14518" ht="15.75" customHeight="1">
      <c r="A14518" s="13">
        <v>42276.20833329813</v>
      </c>
      <c r="B14518" s="12">
        <v>107.0</v>
      </c>
    </row>
    <row r="14519" ht="15.75" customHeight="1">
      <c r="A14519" s="13">
        <v>42276.21874996479</v>
      </c>
      <c r="B14519" s="12">
        <v>111.0</v>
      </c>
    </row>
    <row r="14520" ht="15.75" customHeight="1">
      <c r="A14520" s="13">
        <v>42276.229166631456</v>
      </c>
      <c r="B14520" s="12">
        <v>109.0</v>
      </c>
    </row>
    <row r="14521" ht="15.75" customHeight="1">
      <c r="A14521" s="13">
        <v>42276.23958329812</v>
      </c>
      <c r="B14521" s="12">
        <v>104.0</v>
      </c>
    </row>
    <row r="14522" ht="15.75" customHeight="1">
      <c r="A14522" s="13">
        <v>42276.249999964784</v>
      </c>
      <c r="B14522" s="12">
        <v>116.0</v>
      </c>
    </row>
    <row r="14523" ht="15.75" customHeight="1">
      <c r="A14523" s="13">
        <v>42276.26041663145</v>
      </c>
      <c r="B14523" s="12">
        <v>109.0</v>
      </c>
    </row>
    <row r="14524" ht="15.75" customHeight="1">
      <c r="A14524" s="13">
        <v>42276.27083329811</v>
      </c>
      <c r="B14524" s="12">
        <v>108.0</v>
      </c>
    </row>
    <row r="14525" ht="15.75" customHeight="1">
      <c r="A14525" s="13">
        <v>42276.28124996478</v>
      </c>
      <c r="B14525" s="12">
        <v>105.0</v>
      </c>
    </row>
    <row r="14526" ht="15.75" customHeight="1">
      <c r="A14526" s="13">
        <v>42276.29166663144</v>
      </c>
      <c r="B14526" s="12">
        <v>108.0</v>
      </c>
    </row>
    <row r="14527" ht="15.75" customHeight="1">
      <c r="A14527" s="13">
        <v>42276.302083298106</v>
      </c>
      <c r="B14527" s="12">
        <v>243.0</v>
      </c>
    </row>
    <row r="14528" ht="15.75" customHeight="1">
      <c r="A14528" s="13">
        <v>42276.31249996477</v>
      </c>
      <c r="B14528" s="12">
        <v>208.0</v>
      </c>
    </row>
    <row r="14529" ht="15.75" customHeight="1">
      <c r="A14529" s="13">
        <v>42276.322916631434</v>
      </c>
      <c r="B14529" s="12">
        <v>172.0</v>
      </c>
    </row>
    <row r="14530" ht="15.75" customHeight="1">
      <c r="A14530" s="13">
        <v>42276.3333332981</v>
      </c>
      <c r="B14530" s="12">
        <v>171.0</v>
      </c>
    </row>
    <row r="14531" ht="15.75" customHeight="1">
      <c r="A14531" s="13">
        <v>42276.34374996476</v>
      </c>
      <c r="B14531" s="12">
        <v>166.0</v>
      </c>
    </row>
    <row r="14532" ht="15.75" customHeight="1">
      <c r="A14532" s="13">
        <v>42276.35416663143</v>
      </c>
      <c r="B14532" s="12">
        <v>187.0</v>
      </c>
    </row>
    <row r="14533" ht="15.75" customHeight="1">
      <c r="A14533" s="13">
        <v>42276.36458329809</v>
      </c>
      <c r="B14533" s="12">
        <v>188.0</v>
      </c>
    </row>
    <row r="14534" ht="15.75" customHeight="1">
      <c r="A14534" s="13">
        <v>42276.374999964755</v>
      </c>
      <c r="B14534" s="12">
        <v>174.0</v>
      </c>
    </row>
    <row r="14535" ht="15.75" customHeight="1">
      <c r="A14535" s="13">
        <v>42276.38541663142</v>
      </c>
      <c r="B14535" s="12">
        <v>175.0</v>
      </c>
    </row>
    <row r="14536" ht="15.75" customHeight="1">
      <c r="A14536" s="13">
        <v>42276.395833298084</v>
      </c>
      <c r="B14536" s="12">
        <v>190.0</v>
      </c>
    </row>
    <row r="14537" ht="15.75" customHeight="1">
      <c r="A14537" s="13">
        <v>42276.40624996475</v>
      </c>
      <c r="B14537" s="12">
        <v>201.0</v>
      </c>
    </row>
    <row r="14538" ht="15.75" customHeight="1">
      <c r="A14538" s="13">
        <v>42276.41666663141</v>
      </c>
      <c r="B14538" s="12">
        <v>202.0</v>
      </c>
    </row>
    <row r="14539" ht="15.75" customHeight="1">
      <c r="A14539" s="13">
        <v>42276.42708329808</v>
      </c>
      <c r="B14539" s="12">
        <v>201.0</v>
      </c>
    </row>
    <row r="14540" ht="15.75" customHeight="1">
      <c r="A14540" s="13">
        <v>42276.43749996474</v>
      </c>
      <c r="B14540" s="12">
        <v>201.0</v>
      </c>
    </row>
    <row r="14541" ht="15.75" customHeight="1">
      <c r="A14541" s="13">
        <v>42276.447916631405</v>
      </c>
      <c r="B14541" s="12">
        <v>202.0</v>
      </c>
    </row>
    <row r="14542" ht="15.75" customHeight="1">
      <c r="A14542" s="13">
        <v>42276.45833329807</v>
      </c>
      <c r="B14542" s="12">
        <v>205.0</v>
      </c>
    </row>
    <row r="14543" ht="15.75" customHeight="1">
      <c r="A14543" s="13">
        <v>42276.46874996473</v>
      </c>
      <c r="B14543" s="12">
        <v>218.0</v>
      </c>
    </row>
    <row r="14544" ht="15.75" customHeight="1">
      <c r="A14544" s="13">
        <v>42276.4791666314</v>
      </c>
      <c r="B14544" s="12">
        <v>227.0</v>
      </c>
    </row>
    <row r="14545" ht="15.75" customHeight="1">
      <c r="A14545" s="13">
        <v>42276.48958329806</v>
      </c>
      <c r="B14545" s="12">
        <v>221.0</v>
      </c>
    </row>
    <row r="14546" ht="15.75" customHeight="1">
      <c r="A14546" s="13">
        <v>42276.499999964726</v>
      </c>
      <c r="B14546" s="12">
        <v>210.0</v>
      </c>
    </row>
    <row r="14547" ht="15.75" customHeight="1">
      <c r="A14547" s="13">
        <v>42276.51041663139</v>
      </c>
      <c r="B14547" s="12">
        <v>218.0</v>
      </c>
    </row>
    <row r="14548" ht="15.75" customHeight="1">
      <c r="A14548" s="13">
        <v>42276.520833298055</v>
      </c>
      <c r="B14548" s="12">
        <v>211.0</v>
      </c>
    </row>
    <row r="14549" ht="15.75" customHeight="1">
      <c r="A14549" s="13">
        <v>42276.53124996472</v>
      </c>
      <c r="B14549" s="12">
        <v>223.0</v>
      </c>
    </row>
    <row r="14550" ht="15.75" customHeight="1">
      <c r="A14550" s="13">
        <v>42276.54166663138</v>
      </c>
      <c r="B14550" s="12">
        <v>212.0</v>
      </c>
    </row>
    <row r="14551" ht="15.75" customHeight="1">
      <c r="A14551" s="13">
        <v>42276.55208329805</v>
      </c>
      <c r="B14551" s="12">
        <v>208.0</v>
      </c>
    </row>
    <row r="14552" ht="15.75" customHeight="1">
      <c r="A14552" s="13">
        <v>42276.56249996471</v>
      </c>
      <c r="B14552" s="12">
        <v>217.0</v>
      </c>
    </row>
    <row r="14553" ht="15.75" customHeight="1">
      <c r="A14553" s="13">
        <v>42276.572916631376</v>
      </c>
      <c r="B14553" s="12">
        <v>219.0</v>
      </c>
    </row>
    <row r="14554" ht="15.75" customHeight="1">
      <c r="A14554" s="13">
        <v>42276.58333329804</v>
      </c>
      <c r="B14554" s="12">
        <v>228.0</v>
      </c>
    </row>
    <row r="14555" ht="15.75" customHeight="1">
      <c r="A14555" s="13">
        <v>42276.593749964704</v>
      </c>
      <c r="B14555" s="12">
        <v>211.0</v>
      </c>
    </row>
    <row r="14556" ht="15.75" customHeight="1">
      <c r="A14556" s="13">
        <v>42276.60416663137</v>
      </c>
      <c r="B14556" s="12">
        <v>218.0</v>
      </c>
    </row>
    <row r="14557" ht="15.75" customHeight="1">
      <c r="A14557" s="13">
        <v>42276.61458329803</v>
      </c>
      <c r="B14557" s="12">
        <v>210.0</v>
      </c>
    </row>
    <row r="14558" ht="15.75" customHeight="1">
      <c r="A14558" s="13">
        <v>42276.6249999647</v>
      </c>
      <c r="B14558" s="12">
        <v>208.0</v>
      </c>
    </row>
    <row r="14559" ht="15.75" customHeight="1">
      <c r="A14559" s="13">
        <v>42276.63541663136</v>
      </c>
      <c r="B14559" s="12">
        <v>220.0</v>
      </c>
    </row>
    <row r="14560" ht="15.75" customHeight="1">
      <c r="A14560" s="13">
        <v>42276.645833298026</v>
      </c>
      <c r="B14560" s="12">
        <v>220.0</v>
      </c>
    </row>
    <row r="14561" ht="15.75" customHeight="1">
      <c r="A14561" s="13">
        <v>42276.65624996469</v>
      </c>
      <c r="B14561" s="12">
        <v>212.0</v>
      </c>
    </row>
    <row r="14562" ht="15.75" customHeight="1">
      <c r="A14562" s="13">
        <v>42276.666666631354</v>
      </c>
      <c r="B14562" s="12">
        <v>213.0</v>
      </c>
    </row>
    <row r="14563" ht="15.75" customHeight="1">
      <c r="A14563" s="13">
        <v>42276.67708329802</v>
      </c>
      <c r="B14563" s="12">
        <v>223.0</v>
      </c>
    </row>
    <row r="14564" ht="15.75" customHeight="1">
      <c r="A14564" s="13">
        <v>42276.68749996468</v>
      </c>
      <c r="B14564" s="12">
        <v>216.0</v>
      </c>
    </row>
    <row r="14565" ht="15.75" customHeight="1">
      <c r="A14565" s="13">
        <v>42276.69791663135</v>
      </c>
      <c r="B14565" s="12">
        <v>221.0</v>
      </c>
    </row>
    <row r="14566" ht="15.75" customHeight="1">
      <c r="A14566" s="13">
        <v>42276.70833329801</v>
      </c>
      <c r="B14566" s="12">
        <v>212.0</v>
      </c>
    </row>
    <row r="14567" ht="15.75" customHeight="1">
      <c r="A14567" s="13">
        <v>42276.718749964675</v>
      </c>
      <c r="B14567" s="12">
        <v>212.0</v>
      </c>
    </row>
    <row r="14568" ht="15.75" customHeight="1">
      <c r="A14568" s="13">
        <v>42276.72916663134</v>
      </c>
      <c r="B14568" s="12">
        <v>200.0</v>
      </c>
    </row>
    <row r="14569" ht="15.75" customHeight="1">
      <c r="A14569" s="13">
        <v>42276.739583298004</v>
      </c>
      <c r="B14569" s="12">
        <v>204.0</v>
      </c>
    </row>
    <row r="14570" ht="15.75" customHeight="1">
      <c r="A14570" s="13">
        <v>42276.74999996467</v>
      </c>
      <c r="B14570" s="12">
        <v>208.0</v>
      </c>
    </row>
    <row r="14571" ht="15.75" customHeight="1">
      <c r="A14571" s="13">
        <v>42276.76041663133</v>
      </c>
      <c r="B14571" s="12">
        <v>203.0</v>
      </c>
    </row>
    <row r="14572" ht="15.75" customHeight="1">
      <c r="A14572" s="13">
        <v>42276.770833298</v>
      </c>
      <c r="B14572" s="12">
        <v>199.0</v>
      </c>
    </row>
    <row r="14573" ht="15.75" customHeight="1">
      <c r="A14573" s="13">
        <v>42276.78124996466</v>
      </c>
      <c r="B14573" s="12">
        <v>196.0</v>
      </c>
    </row>
    <row r="14574" ht="15.75" customHeight="1">
      <c r="A14574" s="13">
        <v>42276.791666631325</v>
      </c>
      <c r="B14574" s="12">
        <v>186.0</v>
      </c>
    </row>
    <row r="14575" ht="15.75" customHeight="1">
      <c r="A14575" s="13">
        <v>42276.80208329799</v>
      </c>
      <c r="B14575" s="12">
        <v>131.0</v>
      </c>
    </row>
    <row r="14576" ht="15.75" customHeight="1">
      <c r="A14576" s="13">
        <v>42276.81249996465</v>
      </c>
      <c r="B14576" s="12">
        <v>135.0</v>
      </c>
    </row>
    <row r="14577" ht="15.75" customHeight="1">
      <c r="A14577" s="13">
        <v>42276.82291663132</v>
      </c>
      <c r="B14577" s="12">
        <v>121.0</v>
      </c>
    </row>
    <row r="14578" ht="15.75" customHeight="1">
      <c r="A14578" s="13">
        <v>42276.83333329798</v>
      </c>
      <c r="B14578" s="12">
        <v>121.0</v>
      </c>
    </row>
    <row r="14579" ht="15.75" customHeight="1">
      <c r="A14579" s="13">
        <v>42276.843749964646</v>
      </c>
      <c r="B14579" s="12">
        <v>122.0</v>
      </c>
    </row>
    <row r="14580" ht="15.75" customHeight="1">
      <c r="A14580" s="13">
        <v>42276.85416663131</v>
      </c>
      <c r="B14580" s="12">
        <v>129.0</v>
      </c>
    </row>
    <row r="14581" ht="15.75" customHeight="1">
      <c r="A14581" s="13">
        <v>42276.864583297975</v>
      </c>
      <c r="B14581" s="12">
        <v>122.0</v>
      </c>
    </row>
    <row r="14582" ht="15.75" customHeight="1">
      <c r="A14582" s="13">
        <v>42276.87499996464</v>
      </c>
      <c r="B14582" s="12">
        <v>122.0</v>
      </c>
    </row>
    <row r="14583" ht="15.75" customHeight="1">
      <c r="A14583" s="13">
        <v>42276.8854166313</v>
      </c>
      <c r="B14583" s="12">
        <v>120.0</v>
      </c>
    </row>
    <row r="14584" ht="15.75" customHeight="1">
      <c r="A14584" s="13">
        <v>42276.89583329797</v>
      </c>
      <c r="B14584" s="12">
        <v>116.0</v>
      </c>
    </row>
    <row r="14585" ht="15.75" customHeight="1">
      <c r="A14585" s="13">
        <v>42276.90624996463</v>
      </c>
      <c r="B14585" s="12">
        <v>123.0</v>
      </c>
    </row>
    <row r="14586" ht="15.75" customHeight="1">
      <c r="A14586" s="13">
        <v>42276.916666631296</v>
      </c>
      <c r="B14586" s="12">
        <v>118.0</v>
      </c>
    </row>
    <row r="14587" ht="15.75" customHeight="1">
      <c r="A14587" s="13">
        <v>42276.92708329796</v>
      </c>
      <c r="B14587" s="12">
        <v>118.0</v>
      </c>
    </row>
    <row r="14588" ht="15.75" customHeight="1">
      <c r="A14588" s="13">
        <v>42276.937499964624</v>
      </c>
      <c r="B14588" s="12">
        <v>114.0</v>
      </c>
    </row>
    <row r="14589" ht="15.75" customHeight="1">
      <c r="A14589" s="13">
        <v>42276.94791663129</v>
      </c>
      <c r="B14589" s="12">
        <v>125.0</v>
      </c>
    </row>
    <row r="14590" ht="15.75" customHeight="1">
      <c r="A14590" s="13">
        <v>42276.95833329795</v>
      </c>
      <c r="B14590" s="12">
        <v>119.0</v>
      </c>
    </row>
    <row r="14591" ht="15.75" customHeight="1">
      <c r="A14591" s="13">
        <v>42276.96874996462</v>
      </c>
      <c r="B14591" s="12">
        <v>123.0</v>
      </c>
    </row>
    <row r="14592" ht="15.75" customHeight="1">
      <c r="A14592" s="13">
        <v>42276.97916663128</v>
      </c>
      <c r="B14592" s="12">
        <v>131.0</v>
      </c>
    </row>
    <row r="14593" ht="15.75" customHeight="1">
      <c r="A14593" s="13">
        <v>42276.989583297946</v>
      </c>
      <c r="B14593" s="12">
        <v>119.0</v>
      </c>
    </row>
    <row r="14594" ht="15.75" customHeight="1">
      <c r="A14594" s="13">
        <v>42276.99999996461</v>
      </c>
      <c r="B14594" s="12">
        <v>129.0</v>
      </c>
    </row>
    <row r="14595" ht="15.75" customHeight="1">
      <c r="A14595" s="13">
        <v>42277.010416631274</v>
      </c>
      <c r="B14595" s="12">
        <v>124.0</v>
      </c>
    </row>
    <row r="14596" ht="15.75" customHeight="1">
      <c r="A14596" s="13">
        <v>42277.02083329794</v>
      </c>
      <c r="B14596" s="12">
        <v>118.0</v>
      </c>
    </row>
    <row r="14597" ht="15.75" customHeight="1">
      <c r="A14597" s="13">
        <v>42277.0312499646</v>
      </c>
      <c r="B14597" s="12">
        <v>118.0</v>
      </c>
    </row>
    <row r="14598" ht="15.75" customHeight="1">
      <c r="A14598" s="13">
        <v>42277.04166663127</v>
      </c>
      <c r="B14598" s="12">
        <v>118.0</v>
      </c>
    </row>
    <row r="14599" ht="15.75" customHeight="1">
      <c r="A14599" s="13">
        <v>42277.05208329793</v>
      </c>
      <c r="B14599" s="12">
        <v>120.0</v>
      </c>
    </row>
    <row r="14600" ht="15.75" customHeight="1">
      <c r="A14600" s="13">
        <v>42277.062499964595</v>
      </c>
      <c r="B14600" s="12">
        <v>111.0</v>
      </c>
    </row>
    <row r="14601" ht="15.75" customHeight="1">
      <c r="A14601" s="13">
        <v>42277.07291663126</v>
      </c>
      <c r="B14601" s="12">
        <v>109.0</v>
      </c>
    </row>
    <row r="14602" ht="15.75" customHeight="1">
      <c r="A14602" s="13">
        <v>42277.083333297924</v>
      </c>
      <c r="B14602" s="12">
        <v>107.0</v>
      </c>
    </row>
    <row r="14603" ht="15.75" customHeight="1">
      <c r="A14603" s="13">
        <v>42277.09374996459</v>
      </c>
      <c r="B14603" s="12">
        <v>110.0</v>
      </c>
    </row>
    <row r="14604" ht="15.75" customHeight="1">
      <c r="A14604" s="13">
        <v>42277.10416663125</v>
      </c>
      <c r="B14604" s="12">
        <v>114.0</v>
      </c>
    </row>
    <row r="14605" ht="15.75" customHeight="1">
      <c r="A14605" s="13">
        <v>42277.11458329792</v>
      </c>
      <c r="B14605" s="12">
        <v>111.0</v>
      </c>
    </row>
    <row r="14606" ht="15.75" customHeight="1">
      <c r="A14606" s="13">
        <v>42277.12499996458</v>
      </c>
      <c r="B14606" s="12">
        <v>108.0</v>
      </c>
    </row>
    <row r="14607" ht="15.75" customHeight="1">
      <c r="A14607" s="13">
        <v>42277.135416631245</v>
      </c>
      <c r="B14607" s="12">
        <v>103.0</v>
      </c>
    </row>
    <row r="14608" ht="15.75" customHeight="1">
      <c r="A14608" s="13">
        <v>42277.14583329791</v>
      </c>
      <c r="B14608" s="12">
        <v>111.0</v>
      </c>
    </row>
    <row r="14609" ht="15.75" customHeight="1">
      <c r="A14609" s="13">
        <v>42277.15624996457</v>
      </c>
      <c r="B14609" s="12">
        <v>105.0</v>
      </c>
    </row>
    <row r="14610" ht="15.75" customHeight="1">
      <c r="A14610" s="13">
        <v>42277.16666663124</v>
      </c>
      <c r="B14610" s="12">
        <v>114.0</v>
      </c>
    </row>
    <row r="14611" ht="15.75" customHeight="1">
      <c r="A14611" s="13">
        <v>42277.1770832979</v>
      </c>
      <c r="B14611" s="12">
        <v>110.0</v>
      </c>
    </row>
    <row r="14612" ht="15.75" customHeight="1">
      <c r="A14612" s="13">
        <v>42277.187499964566</v>
      </c>
      <c r="B14612" s="12">
        <v>109.0</v>
      </c>
    </row>
    <row r="14613" ht="15.75" customHeight="1">
      <c r="A14613" s="13">
        <v>42277.19791663123</v>
      </c>
      <c r="B14613" s="12">
        <v>107.0</v>
      </c>
    </row>
    <row r="14614" ht="15.75" customHeight="1">
      <c r="A14614" s="13">
        <v>42277.208333297895</v>
      </c>
      <c r="B14614" s="12">
        <v>110.0</v>
      </c>
    </row>
    <row r="14615" ht="15.75" customHeight="1">
      <c r="A14615" s="13">
        <v>42277.21874996456</v>
      </c>
      <c r="B14615" s="12">
        <v>117.0</v>
      </c>
    </row>
    <row r="14616" ht="15.75" customHeight="1">
      <c r="A14616" s="13">
        <v>42277.22916663122</v>
      </c>
      <c r="B14616" s="12">
        <v>109.0</v>
      </c>
    </row>
    <row r="14617" ht="15.75" customHeight="1">
      <c r="A14617" s="13">
        <v>42277.23958329789</v>
      </c>
      <c r="B14617" s="12">
        <v>105.0</v>
      </c>
    </row>
    <row r="14618" ht="15.75" customHeight="1">
      <c r="A14618" s="13">
        <v>42277.24999996455</v>
      </c>
      <c r="B14618" s="12">
        <v>112.0</v>
      </c>
    </row>
    <row r="14619" ht="15.75" customHeight="1">
      <c r="A14619" s="13">
        <v>42277.260416631216</v>
      </c>
      <c r="B14619" s="12">
        <v>118.0</v>
      </c>
    </row>
    <row r="14620" ht="15.75" customHeight="1">
      <c r="A14620" s="13">
        <v>42277.27083329788</v>
      </c>
      <c r="B14620" s="12">
        <v>113.0</v>
      </c>
    </row>
    <row r="14621" ht="15.75" customHeight="1">
      <c r="A14621" s="13">
        <v>42277.281249964544</v>
      </c>
      <c r="B14621" s="12">
        <v>118.0</v>
      </c>
    </row>
    <row r="14622" ht="15.75" customHeight="1">
      <c r="A14622" s="13">
        <v>42277.29166663121</v>
      </c>
      <c r="B14622" s="12">
        <v>111.0</v>
      </c>
    </row>
    <row r="14623" ht="15.75" customHeight="1">
      <c r="A14623" s="13">
        <v>42277.30208329787</v>
      </c>
      <c r="B14623" s="12">
        <v>210.0</v>
      </c>
    </row>
    <row r="14624" ht="15.75" customHeight="1">
      <c r="A14624" s="13">
        <v>42277.31249996454</v>
      </c>
      <c r="B14624" s="12">
        <v>197.0</v>
      </c>
    </row>
    <row r="14625" ht="15.75" customHeight="1">
      <c r="A14625" s="13">
        <v>42277.3229166312</v>
      </c>
      <c r="B14625" s="12">
        <v>170.0</v>
      </c>
    </row>
    <row r="14626" ht="15.75" customHeight="1">
      <c r="A14626" s="13">
        <v>42277.333333297865</v>
      </c>
      <c r="B14626" s="12">
        <v>173.0</v>
      </c>
    </row>
    <row r="14627" ht="15.75" customHeight="1">
      <c r="A14627" s="13">
        <v>42277.34374996453</v>
      </c>
      <c r="B14627" s="12">
        <v>179.0</v>
      </c>
    </row>
    <row r="14628" ht="15.75" customHeight="1">
      <c r="A14628" s="13">
        <v>42277.354166631194</v>
      </c>
      <c r="B14628" s="12">
        <v>184.0</v>
      </c>
    </row>
    <row r="14629" ht="15.75" customHeight="1">
      <c r="A14629" s="13">
        <v>42277.36458329786</v>
      </c>
      <c r="B14629" s="12">
        <v>174.0</v>
      </c>
    </row>
    <row r="14630" ht="15.75" customHeight="1">
      <c r="A14630" s="13">
        <v>42277.37499996452</v>
      </c>
      <c r="B14630" s="12">
        <v>183.0</v>
      </c>
    </row>
    <row r="14631" ht="15.75" customHeight="1">
      <c r="A14631" s="13">
        <v>42277.38541663119</v>
      </c>
      <c r="B14631" s="12">
        <v>184.0</v>
      </c>
    </row>
    <row r="14632" ht="15.75" customHeight="1">
      <c r="A14632" s="13">
        <v>42277.39583329785</v>
      </c>
      <c r="B14632" s="12">
        <v>189.0</v>
      </c>
    </row>
    <row r="14633" ht="15.75" customHeight="1">
      <c r="A14633" s="13">
        <v>42277.406249964515</v>
      </c>
      <c r="B14633" s="12">
        <v>194.0</v>
      </c>
    </row>
    <row r="14634" ht="15.75" customHeight="1">
      <c r="A14634" s="13">
        <v>42277.41666663118</v>
      </c>
      <c r="B14634" s="12">
        <v>201.0</v>
      </c>
    </row>
    <row r="14635" ht="15.75" customHeight="1">
      <c r="A14635" s="13">
        <v>42277.42708329784</v>
      </c>
      <c r="B14635" s="12">
        <v>191.0</v>
      </c>
    </row>
    <row r="14636" ht="15.75" customHeight="1">
      <c r="A14636" s="13">
        <v>42277.43749996451</v>
      </c>
      <c r="B14636" s="12">
        <v>192.0</v>
      </c>
    </row>
    <row r="14637" ht="15.75" customHeight="1">
      <c r="A14637" s="13">
        <v>42277.44791663117</v>
      </c>
      <c r="B14637" s="12">
        <v>194.0</v>
      </c>
    </row>
    <row r="14638" ht="15.75" customHeight="1">
      <c r="A14638" s="13">
        <v>42277.458333297836</v>
      </c>
      <c r="B14638" s="12">
        <v>209.0</v>
      </c>
    </row>
    <row r="14639" ht="15.75" customHeight="1">
      <c r="A14639" s="13">
        <v>42277.4687499645</v>
      </c>
      <c r="B14639" s="12">
        <v>198.0</v>
      </c>
    </row>
    <row r="14640" ht="15.75" customHeight="1">
      <c r="A14640" s="13">
        <v>42277.479166631165</v>
      </c>
      <c r="B14640" s="12">
        <v>202.0</v>
      </c>
    </row>
    <row r="14641" ht="15.75" customHeight="1">
      <c r="A14641" s="13">
        <v>42277.48958329783</v>
      </c>
      <c r="B14641" s="12">
        <v>211.0</v>
      </c>
    </row>
    <row r="14642" ht="15.75" customHeight="1">
      <c r="A14642" s="13">
        <v>42277.49999996449</v>
      </c>
      <c r="B14642" s="12">
        <v>207.0</v>
      </c>
    </row>
    <row r="14643" ht="15.75" customHeight="1">
      <c r="A14643" s="13">
        <v>42277.51041663116</v>
      </c>
      <c r="B14643" s="12">
        <v>192.0</v>
      </c>
    </row>
    <row r="14644" ht="15.75" customHeight="1">
      <c r="A14644" s="13">
        <v>42277.52083329782</v>
      </c>
      <c r="B14644" s="12">
        <v>192.0</v>
      </c>
    </row>
    <row r="14645" ht="15.75" customHeight="1">
      <c r="A14645" s="13">
        <v>42277.531249964486</v>
      </c>
      <c r="B14645" s="12">
        <v>193.0</v>
      </c>
    </row>
    <row r="14646" ht="15.75" customHeight="1">
      <c r="A14646" s="13">
        <v>42277.54166663115</v>
      </c>
      <c r="B14646" s="12">
        <v>189.0</v>
      </c>
    </row>
    <row r="14647" ht="15.75" customHeight="1">
      <c r="A14647" s="13">
        <v>42277.552083297815</v>
      </c>
      <c r="B14647" s="12">
        <v>186.0</v>
      </c>
    </row>
    <row r="14648" ht="15.75" customHeight="1">
      <c r="A14648" s="13">
        <v>42277.56249996448</v>
      </c>
      <c r="B14648" s="12">
        <v>193.0</v>
      </c>
    </row>
    <row r="14649" ht="15.75" customHeight="1">
      <c r="A14649" s="13">
        <v>42277.57291663114</v>
      </c>
      <c r="B14649" s="12">
        <v>204.0</v>
      </c>
    </row>
    <row r="14650" ht="15.75" customHeight="1">
      <c r="A14650" s="13">
        <v>42277.58333329781</v>
      </c>
      <c r="B14650" s="12">
        <v>201.0</v>
      </c>
    </row>
    <row r="14651" ht="15.75" customHeight="1">
      <c r="A14651" s="13">
        <v>42277.59374996447</v>
      </c>
      <c r="B14651" s="12">
        <v>193.0</v>
      </c>
    </row>
    <row r="14652" ht="15.75" customHeight="1">
      <c r="A14652" s="13">
        <v>42277.604166631136</v>
      </c>
      <c r="B14652" s="12">
        <v>192.0</v>
      </c>
    </row>
    <row r="14653" ht="15.75" customHeight="1">
      <c r="A14653" s="13">
        <v>42277.6145832978</v>
      </c>
      <c r="B14653" s="12">
        <v>197.0</v>
      </c>
    </row>
    <row r="14654" ht="15.75" customHeight="1">
      <c r="A14654" s="13">
        <v>42277.624999964464</v>
      </c>
      <c r="B14654" s="12">
        <v>212.0</v>
      </c>
    </row>
    <row r="14655" ht="15.75" customHeight="1">
      <c r="A14655" s="13">
        <v>42277.63541663113</v>
      </c>
      <c r="B14655" s="12">
        <v>191.0</v>
      </c>
    </row>
    <row r="14656" ht="15.75" customHeight="1">
      <c r="A14656" s="13">
        <v>42277.64583329779</v>
      </c>
      <c r="B14656" s="12">
        <v>191.0</v>
      </c>
    </row>
    <row r="14657" ht="15.75" customHeight="1">
      <c r="A14657" s="13">
        <v>42277.65624996446</v>
      </c>
      <c r="B14657" s="12">
        <v>194.0</v>
      </c>
    </row>
    <row r="14658" ht="15.75" customHeight="1">
      <c r="A14658" s="13">
        <v>42277.66666663112</v>
      </c>
      <c r="B14658" s="12">
        <v>193.0</v>
      </c>
    </row>
    <row r="14659" ht="15.75" customHeight="1">
      <c r="A14659" s="13">
        <v>42277.677083297785</v>
      </c>
      <c r="B14659" s="12">
        <v>211.0</v>
      </c>
    </row>
    <row r="14660" ht="15.75" customHeight="1">
      <c r="A14660" s="13">
        <v>42277.68749996445</v>
      </c>
      <c r="B14660" s="12">
        <v>194.0</v>
      </c>
    </row>
    <row r="14661" ht="15.75" customHeight="1">
      <c r="A14661" s="13">
        <v>42277.697916631114</v>
      </c>
      <c r="B14661" s="12">
        <v>191.0</v>
      </c>
    </row>
    <row r="14662" ht="15.75" customHeight="1">
      <c r="A14662" s="13">
        <v>42277.70833329778</v>
      </c>
      <c r="B14662" s="12">
        <v>197.0</v>
      </c>
    </row>
    <row r="14663" ht="15.75" customHeight="1">
      <c r="A14663" s="13">
        <v>42277.71874996444</v>
      </c>
      <c r="B14663" s="12">
        <v>198.0</v>
      </c>
    </row>
    <row r="14664" ht="15.75" customHeight="1">
      <c r="A14664" s="13">
        <v>42277.72916663111</v>
      </c>
      <c r="B14664" s="12">
        <v>209.0</v>
      </c>
    </row>
    <row r="14665" ht="15.75" customHeight="1">
      <c r="A14665" s="13">
        <v>42277.73958329777</v>
      </c>
      <c r="B14665" s="12">
        <v>187.0</v>
      </c>
    </row>
    <row r="14666" ht="15.75" customHeight="1">
      <c r="A14666" s="13">
        <v>42277.749999964435</v>
      </c>
      <c r="B14666" s="12">
        <v>191.0</v>
      </c>
    </row>
    <row r="14667" ht="15.75" customHeight="1">
      <c r="A14667" s="13">
        <v>42277.7604166311</v>
      </c>
      <c r="B14667" s="12">
        <v>196.0</v>
      </c>
    </row>
    <row r="14668" ht="15.75" customHeight="1">
      <c r="A14668" s="13">
        <v>42277.77083329776</v>
      </c>
      <c r="B14668" s="12">
        <v>189.0</v>
      </c>
    </row>
    <row r="14669" ht="15.75" customHeight="1">
      <c r="A14669" s="13">
        <v>42277.78124996443</v>
      </c>
      <c r="B14669" s="12">
        <v>203.0</v>
      </c>
    </row>
    <row r="14670" ht="15.75" customHeight="1">
      <c r="A14670" s="13">
        <v>42277.79166663109</v>
      </c>
      <c r="B14670" s="12">
        <v>197.0</v>
      </c>
    </row>
    <row r="14671" ht="15.75" customHeight="1">
      <c r="A14671" s="13">
        <v>42277.802083297756</v>
      </c>
      <c r="B14671" s="12">
        <v>125.0</v>
      </c>
    </row>
    <row r="14672" ht="15.75" customHeight="1">
      <c r="A14672" s="13">
        <v>42277.81249996442</v>
      </c>
      <c r="B14672" s="12">
        <v>128.0</v>
      </c>
    </row>
    <row r="14673" ht="15.75" customHeight="1">
      <c r="A14673" s="13">
        <v>42277.822916631085</v>
      </c>
      <c r="B14673" s="12">
        <v>126.0</v>
      </c>
    </row>
    <row r="14674" ht="15.75" customHeight="1">
      <c r="A14674" s="13">
        <v>42277.83333329775</v>
      </c>
      <c r="B14674" s="12">
        <v>142.0</v>
      </c>
    </row>
    <row r="14675" ht="15.75" customHeight="1">
      <c r="A14675" s="13">
        <v>42277.84374996441</v>
      </c>
      <c r="B14675" s="12">
        <v>130.0</v>
      </c>
    </row>
    <row r="14676" ht="15.75" customHeight="1">
      <c r="A14676" s="13">
        <v>42277.85416663108</v>
      </c>
      <c r="B14676" s="12">
        <v>131.0</v>
      </c>
    </row>
    <row r="14677" ht="15.75" customHeight="1">
      <c r="A14677" s="13">
        <v>42277.86458329774</v>
      </c>
      <c r="B14677" s="12">
        <v>128.0</v>
      </c>
    </row>
    <row r="14678" ht="15.75" customHeight="1">
      <c r="A14678" s="13">
        <v>42277.874999964406</v>
      </c>
      <c r="B14678" s="12">
        <v>124.0</v>
      </c>
    </row>
    <row r="14679" ht="15.75" customHeight="1">
      <c r="A14679" s="13">
        <v>42277.88541663107</v>
      </c>
      <c r="B14679" s="12">
        <v>134.0</v>
      </c>
    </row>
    <row r="14680" ht="15.75" customHeight="1">
      <c r="A14680" s="13">
        <v>42277.895833297734</v>
      </c>
      <c r="B14680" s="12">
        <v>110.0</v>
      </c>
    </row>
    <row r="14681" ht="15.75" customHeight="1">
      <c r="A14681" s="13">
        <v>42277.9062499644</v>
      </c>
      <c r="B14681" s="12">
        <v>115.0</v>
      </c>
    </row>
    <row r="14682" ht="15.75" customHeight="1">
      <c r="A14682" s="13">
        <v>42277.91666663106</v>
      </c>
      <c r="B14682" s="12">
        <v>106.0</v>
      </c>
    </row>
    <row r="14683" ht="15.75" customHeight="1">
      <c r="A14683" s="13">
        <v>42277.92708329773</v>
      </c>
      <c r="B14683" s="12">
        <v>118.0</v>
      </c>
    </row>
    <row r="14684" ht="15.75" customHeight="1">
      <c r="A14684" s="13">
        <v>42277.93749996439</v>
      </c>
      <c r="B14684" s="12">
        <v>117.0</v>
      </c>
    </row>
    <row r="14685" ht="15.75" customHeight="1">
      <c r="A14685" s="13">
        <v>42277.947916631056</v>
      </c>
      <c r="B14685" s="12">
        <v>112.0</v>
      </c>
    </row>
    <row r="14686" ht="15.75" customHeight="1">
      <c r="A14686" s="13">
        <v>42277.95833329772</v>
      </c>
      <c r="B14686" s="12">
        <v>112.0</v>
      </c>
    </row>
    <row r="14687" ht="15.75" customHeight="1">
      <c r="A14687" s="13">
        <v>42277.968749964384</v>
      </c>
      <c r="B14687" s="12">
        <v>107.0</v>
      </c>
    </row>
    <row r="14688" ht="15.75" customHeight="1">
      <c r="A14688" s="13">
        <v>42277.97916663105</v>
      </c>
      <c r="B14688" s="12">
        <v>115.0</v>
      </c>
    </row>
    <row r="14689" ht="15.75" customHeight="1">
      <c r="A14689" s="13">
        <v>42277.98958329771</v>
      </c>
      <c r="B14689" s="12">
        <v>112.0</v>
      </c>
    </row>
    <row r="14690" ht="15.75" customHeight="1">
      <c r="A14690" s="13">
        <v>42277.99999996438</v>
      </c>
      <c r="B14690" s="12">
        <v>109.0</v>
      </c>
    </row>
    <row r="14691" ht="15.75" customHeight="1">
      <c r="A14691" s="13">
        <v>42278.01041663104</v>
      </c>
      <c r="B14691" s="12">
        <v>107.0</v>
      </c>
    </row>
    <row r="14692" ht="15.75" customHeight="1">
      <c r="A14692" s="13">
        <v>42278.020833297705</v>
      </c>
      <c r="B14692" s="12">
        <v>117.0</v>
      </c>
    </row>
    <row r="14693" ht="15.75" customHeight="1">
      <c r="A14693" s="13">
        <v>42278.03124996437</v>
      </c>
      <c r="B14693" s="12">
        <v>114.0</v>
      </c>
    </row>
    <row r="14694" ht="15.75" customHeight="1">
      <c r="A14694" s="13">
        <v>42278.041666631034</v>
      </c>
      <c r="B14694" s="12">
        <v>107.0</v>
      </c>
    </row>
    <row r="14695" ht="15.75" customHeight="1">
      <c r="A14695" s="13">
        <v>42278.0520832977</v>
      </c>
      <c r="B14695" s="12">
        <v>114.0</v>
      </c>
    </row>
    <row r="14696" ht="15.75" customHeight="1">
      <c r="A14696" s="13">
        <v>42278.06249996436</v>
      </c>
      <c r="B14696" s="12">
        <v>109.0</v>
      </c>
    </row>
    <row r="14697" ht="15.75" customHeight="1">
      <c r="A14697" s="13">
        <v>42278.07291663103</v>
      </c>
      <c r="B14697" s="12">
        <v>110.0</v>
      </c>
    </row>
    <row r="14698" ht="15.75" customHeight="1">
      <c r="A14698" s="13">
        <v>42278.08333329769</v>
      </c>
      <c r="B14698" s="12">
        <v>105.0</v>
      </c>
    </row>
    <row r="14699" ht="15.75" customHeight="1">
      <c r="A14699" s="13">
        <v>42278.093749964355</v>
      </c>
      <c r="B14699" s="12">
        <v>111.0</v>
      </c>
    </row>
    <row r="14700" ht="15.75" customHeight="1">
      <c r="A14700" s="13">
        <v>42278.10416663102</v>
      </c>
      <c r="B14700" s="12">
        <v>117.0</v>
      </c>
    </row>
    <row r="14701" ht="15.75" customHeight="1">
      <c r="A14701" s="13">
        <v>42278.11458329768</v>
      </c>
      <c r="B14701" s="12">
        <v>106.0</v>
      </c>
    </row>
    <row r="14702" ht="15.75" customHeight="1">
      <c r="A14702" s="13">
        <v>42278.12499996435</v>
      </c>
      <c r="B14702" s="12">
        <v>108.0</v>
      </c>
    </row>
    <row r="14703" ht="15.75" customHeight="1">
      <c r="A14703" s="13">
        <v>42278.13541663101</v>
      </c>
      <c r="B14703" s="12">
        <v>108.0</v>
      </c>
    </row>
    <row r="14704" ht="15.75" customHeight="1">
      <c r="A14704" s="13">
        <v>42278.145833297676</v>
      </c>
      <c r="B14704" s="12">
        <v>109.0</v>
      </c>
    </row>
    <row r="14705" ht="15.75" customHeight="1">
      <c r="A14705" s="13">
        <v>42278.15624996434</v>
      </c>
      <c r="B14705" s="12">
        <v>116.0</v>
      </c>
    </row>
    <row r="14706" ht="15.75" customHeight="1">
      <c r="A14706" s="13">
        <v>42278.166666631005</v>
      </c>
      <c r="B14706" s="12">
        <v>109.0</v>
      </c>
    </row>
    <row r="14707" ht="15.75" customHeight="1">
      <c r="A14707" s="13">
        <v>42278.17708329767</v>
      </c>
      <c r="B14707" s="12">
        <v>108.0</v>
      </c>
    </row>
    <row r="14708" ht="15.75" customHeight="1">
      <c r="A14708" s="13">
        <v>42278.18749996433</v>
      </c>
      <c r="B14708" s="12">
        <v>107.0</v>
      </c>
    </row>
    <row r="14709" ht="15.75" customHeight="1">
      <c r="A14709" s="13">
        <v>42278.197916631</v>
      </c>
      <c r="B14709" s="12">
        <v>109.0</v>
      </c>
    </row>
    <row r="14710" ht="15.75" customHeight="1">
      <c r="A14710" s="13">
        <v>42278.20833329766</v>
      </c>
      <c r="B14710" s="12">
        <v>113.0</v>
      </c>
    </row>
    <row r="14711" ht="15.75" customHeight="1">
      <c r="A14711" s="13">
        <v>42278.218749964326</v>
      </c>
      <c r="B14711" s="12">
        <v>110.0</v>
      </c>
    </row>
    <row r="14712" ht="15.75" customHeight="1">
      <c r="A14712" s="13">
        <v>42278.22916663099</v>
      </c>
      <c r="B14712" s="12">
        <v>110.0</v>
      </c>
    </row>
    <row r="14713" ht="15.75" customHeight="1">
      <c r="A14713" s="13">
        <v>42278.239583297654</v>
      </c>
      <c r="B14713" s="12">
        <v>110.0</v>
      </c>
    </row>
    <row r="14714" ht="15.75" customHeight="1">
      <c r="A14714" s="13">
        <v>42278.24999996432</v>
      </c>
      <c r="B14714" s="12">
        <v>118.0</v>
      </c>
    </row>
    <row r="14715" ht="15.75" customHeight="1">
      <c r="A14715" s="13">
        <v>42278.26041663098</v>
      </c>
      <c r="B14715" s="12">
        <v>113.0</v>
      </c>
    </row>
    <row r="14716" ht="15.75" customHeight="1">
      <c r="A14716" s="13">
        <v>42278.27083329765</v>
      </c>
      <c r="B14716" s="12">
        <v>115.0</v>
      </c>
    </row>
    <row r="14717" ht="15.75" customHeight="1">
      <c r="A14717" s="13">
        <v>42278.28124996431</v>
      </c>
      <c r="B14717" s="12">
        <v>112.0</v>
      </c>
    </row>
    <row r="14718" ht="15.75" customHeight="1">
      <c r="A14718" s="13">
        <v>42278.291666630976</v>
      </c>
      <c r="B14718" s="12">
        <v>111.0</v>
      </c>
    </row>
    <row r="14719" ht="15.75" customHeight="1">
      <c r="A14719" s="13">
        <v>42278.30208329764</v>
      </c>
      <c r="B14719" s="12">
        <v>204.0</v>
      </c>
    </row>
    <row r="14720" ht="15.75" customHeight="1">
      <c r="A14720" s="13">
        <v>42278.312499964304</v>
      </c>
      <c r="B14720" s="12">
        <v>183.0</v>
      </c>
    </row>
    <row r="14721" ht="15.75" customHeight="1">
      <c r="A14721" s="13">
        <v>42278.32291663097</v>
      </c>
      <c r="B14721" s="12">
        <v>181.0</v>
      </c>
    </row>
    <row r="14722" ht="15.75" customHeight="1">
      <c r="A14722" s="13">
        <v>42278.33333329763</v>
      </c>
      <c r="B14722" s="12">
        <v>178.0</v>
      </c>
    </row>
    <row r="14723" ht="15.75" customHeight="1">
      <c r="A14723" s="13">
        <v>42278.3437499643</v>
      </c>
      <c r="B14723" s="12">
        <v>178.0</v>
      </c>
    </row>
    <row r="14724" ht="15.75" customHeight="1">
      <c r="A14724" s="13">
        <v>42278.35416663096</v>
      </c>
      <c r="B14724" s="12">
        <v>181.0</v>
      </c>
    </row>
    <row r="14725" ht="15.75" customHeight="1">
      <c r="A14725" s="13">
        <v>42278.364583297625</v>
      </c>
      <c r="B14725" s="12">
        <v>186.0</v>
      </c>
    </row>
    <row r="14726" ht="15.75" customHeight="1">
      <c r="A14726" s="13">
        <v>42278.37499996429</v>
      </c>
      <c r="B14726" s="12">
        <v>197.0</v>
      </c>
    </row>
    <row r="14727" ht="15.75" customHeight="1">
      <c r="A14727" s="13">
        <v>42278.385416630954</v>
      </c>
      <c r="B14727" s="12">
        <v>187.0</v>
      </c>
    </row>
    <row r="14728" ht="15.75" customHeight="1">
      <c r="A14728" s="13">
        <v>42278.39583329762</v>
      </c>
      <c r="B14728" s="12">
        <v>186.0</v>
      </c>
    </row>
    <row r="14729" ht="15.75" customHeight="1">
      <c r="A14729" s="13">
        <v>42278.40624996428</v>
      </c>
      <c r="B14729" s="12">
        <v>186.0</v>
      </c>
    </row>
    <row r="14730" ht="15.75" customHeight="1">
      <c r="A14730" s="13">
        <v>42278.41666663095</v>
      </c>
      <c r="B14730" s="12">
        <v>186.0</v>
      </c>
    </row>
    <row r="14731" ht="15.75" customHeight="1">
      <c r="A14731" s="13">
        <v>42278.42708329761</v>
      </c>
      <c r="B14731" s="12">
        <v>204.0</v>
      </c>
    </row>
    <row r="14732" ht="15.75" customHeight="1">
      <c r="A14732" s="13">
        <v>42278.437499964275</v>
      </c>
      <c r="B14732" s="12">
        <v>188.0</v>
      </c>
    </row>
    <row r="14733" ht="15.75" customHeight="1">
      <c r="A14733" s="13">
        <v>42278.44791663094</v>
      </c>
      <c r="B14733" s="12">
        <v>194.0</v>
      </c>
    </row>
    <row r="14734" ht="15.75" customHeight="1">
      <c r="A14734" s="13">
        <v>42278.4583332976</v>
      </c>
      <c r="B14734" s="12">
        <v>199.0</v>
      </c>
    </row>
    <row r="14735" ht="15.75" customHeight="1">
      <c r="A14735" s="13">
        <v>42278.46874996427</v>
      </c>
      <c r="B14735" s="12">
        <v>197.0</v>
      </c>
    </row>
    <row r="14736" ht="15.75" customHeight="1">
      <c r="A14736" s="13">
        <v>42278.47916663093</v>
      </c>
      <c r="B14736" s="12">
        <v>192.0</v>
      </c>
    </row>
    <row r="14737" ht="15.75" customHeight="1">
      <c r="A14737" s="13">
        <v>42278.489583297596</v>
      </c>
      <c r="B14737" s="12">
        <v>205.0</v>
      </c>
    </row>
    <row r="14738" ht="15.75" customHeight="1">
      <c r="A14738" s="13">
        <v>42278.49999996426</v>
      </c>
      <c r="B14738" s="12">
        <v>208.0</v>
      </c>
    </row>
    <row r="14739" ht="15.75" customHeight="1">
      <c r="A14739" s="13">
        <v>42278.510416630925</v>
      </c>
      <c r="B14739" s="12">
        <v>192.0</v>
      </c>
    </row>
    <row r="14740" ht="15.75" customHeight="1">
      <c r="A14740" s="13">
        <v>42278.52083329759</v>
      </c>
      <c r="B14740" s="12">
        <v>195.0</v>
      </c>
    </row>
    <row r="14741" ht="15.75" customHeight="1">
      <c r="A14741" s="13">
        <v>42278.53124996425</v>
      </c>
      <c r="B14741" s="12">
        <v>200.0</v>
      </c>
    </row>
    <row r="14742" ht="15.75" customHeight="1">
      <c r="A14742" s="13">
        <v>42278.54166663092</v>
      </c>
      <c r="B14742" s="12">
        <v>209.0</v>
      </c>
    </row>
    <row r="14743" ht="15.75" customHeight="1">
      <c r="A14743" s="13">
        <v>42278.55208329758</v>
      </c>
      <c r="B14743" s="12">
        <v>207.0</v>
      </c>
    </row>
    <row r="14744" ht="15.75" customHeight="1">
      <c r="A14744" s="13">
        <v>42278.562499964246</v>
      </c>
      <c r="B14744" s="12">
        <v>198.0</v>
      </c>
    </row>
    <row r="14745" ht="15.75" customHeight="1">
      <c r="A14745" s="13">
        <v>42278.57291663091</v>
      </c>
      <c r="B14745" s="12">
        <v>207.0</v>
      </c>
    </row>
    <row r="14746" ht="15.75" customHeight="1">
      <c r="A14746" s="13">
        <v>42278.583333297574</v>
      </c>
      <c r="B14746" s="12">
        <v>209.0</v>
      </c>
    </row>
    <row r="14747" ht="15.75" customHeight="1">
      <c r="A14747" s="13">
        <v>42278.59374996424</v>
      </c>
      <c r="B14747" s="12">
        <v>213.0</v>
      </c>
    </row>
    <row r="14748" ht="15.75" customHeight="1">
      <c r="A14748" s="13">
        <v>42278.6041666309</v>
      </c>
      <c r="B14748" s="12">
        <v>210.0</v>
      </c>
    </row>
    <row r="14749" ht="15.75" customHeight="1">
      <c r="A14749" s="13">
        <v>42278.61458329757</v>
      </c>
      <c r="B14749" s="12">
        <v>210.0</v>
      </c>
    </row>
    <row r="14750" ht="15.75" customHeight="1">
      <c r="A14750" s="13">
        <v>42278.62499996423</v>
      </c>
      <c r="B14750" s="12">
        <v>206.0</v>
      </c>
    </row>
    <row r="14751" ht="15.75" customHeight="1">
      <c r="A14751" s="13">
        <v>42278.635416630896</v>
      </c>
      <c r="B14751" s="12">
        <v>212.0</v>
      </c>
    </row>
    <row r="14752" ht="15.75" customHeight="1">
      <c r="A14752" s="13">
        <v>42278.64583329756</v>
      </c>
      <c r="B14752" s="12">
        <v>201.0</v>
      </c>
    </row>
    <row r="14753" ht="15.75" customHeight="1">
      <c r="A14753" s="13">
        <v>42278.656249964224</v>
      </c>
      <c r="B14753" s="12">
        <v>218.0</v>
      </c>
    </row>
    <row r="14754" ht="15.75" customHeight="1">
      <c r="A14754" s="13">
        <v>42278.66666663089</v>
      </c>
      <c r="B14754" s="12">
        <v>197.0</v>
      </c>
    </row>
    <row r="14755" ht="15.75" customHeight="1">
      <c r="A14755" s="13">
        <v>42278.67708329755</v>
      </c>
      <c r="B14755" s="12">
        <v>203.0</v>
      </c>
    </row>
    <row r="14756" ht="15.75" customHeight="1">
      <c r="A14756" s="13">
        <v>42278.68749996422</v>
      </c>
      <c r="B14756" s="12">
        <v>196.0</v>
      </c>
    </row>
    <row r="14757" ht="15.75" customHeight="1">
      <c r="A14757" s="13">
        <v>42278.69791663088</v>
      </c>
      <c r="B14757" s="12">
        <v>203.0</v>
      </c>
    </row>
    <row r="14758" ht="15.75" customHeight="1">
      <c r="A14758" s="13">
        <v>42278.708333297545</v>
      </c>
      <c r="B14758" s="12">
        <v>211.0</v>
      </c>
    </row>
    <row r="14759" ht="15.75" customHeight="1">
      <c r="A14759" s="13">
        <v>42278.71874996421</v>
      </c>
      <c r="B14759" s="12">
        <v>217.0</v>
      </c>
    </row>
    <row r="14760" ht="15.75" customHeight="1">
      <c r="A14760" s="13">
        <v>42278.729166630874</v>
      </c>
      <c r="B14760" s="12">
        <v>203.0</v>
      </c>
    </row>
    <row r="14761" ht="15.75" customHeight="1">
      <c r="A14761" s="13">
        <v>42278.73958329754</v>
      </c>
      <c r="B14761" s="12">
        <v>218.0</v>
      </c>
    </row>
    <row r="14762" ht="15.75" customHeight="1">
      <c r="A14762" s="13">
        <v>42278.7499999642</v>
      </c>
      <c r="B14762" s="12">
        <v>199.0</v>
      </c>
    </row>
    <row r="14763" ht="15.75" customHeight="1">
      <c r="A14763" s="13">
        <v>42278.76041663087</v>
      </c>
      <c r="B14763" s="12">
        <v>210.0</v>
      </c>
    </row>
    <row r="14764" ht="15.75" customHeight="1">
      <c r="A14764" s="13">
        <v>42278.77083329753</v>
      </c>
      <c r="B14764" s="12">
        <v>202.0</v>
      </c>
    </row>
    <row r="14765" ht="15.75" customHeight="1">
      <c r="A14765" s="13">
        <v>42278.781249964195</v>
      </c>
      <c r="B14765" s="12">
        <v>213.0</v>
      </c>
    </row>
    <row r="14766" ht="15.75" customHeight="1">
      <c r="A14766" s="13">
        <v>42278.79166663086</v>
      </c>
      <c r="B14766" s="12">
        <v>201.0</v>
      </c>
    </row>
    <row r="14767" ht="15.75" customHeight="1">
      <c r="A14767" s="13">
        <v>42278.80208329752</v>
      </c>
      <c r="B14767" s="12">
        <v>123.0</v>
      </c>
    </row>
    <row r="14768" ht="15.75" customHeight="1">
      <c r="A14768" s="13">
        <v>42278.81249996419</v>
      </c>
      <c r="B14768" s="12">
        <v>126.0</v>
      </c>
    </row>
    <row r="14769" ht="15.75" customHeight="1">
      <c r="A14769" s="13">
        <v>42278.82291663085</v>
      </c>
      <c r="B14769" s="12">
        <v>121.0</v>
      </c>
    </row>
    <row r="14770" ht="15.75" customHeight="1">
      <c r="A14770" s="13">
        <v>42278.833333297516</v>
      </c>
      <c r="B14770" s="12">
        <v>126.0</v>
      </c>
    </row>
    <row r="14771" ht="15.75" customHeight="1">
      <c r="A14771" s="13">
        <v>42278.84374996418</v>
      </c>
      <c r="B14771" s="12">
        <v>133.0</v>
      </c>
    </row>
    <row r="14772" ht="15.75" customHeight="1">
      <c r="A14772" s="13">
        <v>42278.854166630845</v>
      </c>
      <c r="B14772" s="12">
        <v>122.0</v>
      </c>
    </row>
    <row r="14773" ht="15.75" customHeight="1">
      <c r="A14773" s="13">
        <v>42278.86458329751</v>
      </c>
      <c r="B14773" s="12">
        <v>124.0</v>
      </c>
    </row>
    <row r="14774" ht="15.75" customHeight="1">
      <c r="A14774" s="13">
        <v>42278.87499996417</v>
      </c>
      <c r="B14774" s="12">
        <v>120.0</v>
      </c>
    </row>
    <row r="14775" ht="15.75" customHeight="1">
      <c r="A14775" s="13">
        <v>42278.88541663084</v>
      </c>
      <c r="B14775" s="12">
        <v>127.0</v>
      </c>
    </row>
    <row r="14776" ht="15.75" customHeight="1">
      <c r="A14776" s="13">
        <v>42278.8958332975</v>
      </c>
      <c r="B14776" s="12">
        <v>121.0</v>
      </c>
    </row>
    <row r="14777" ht="15.75" customHeight="1">
      <c r="A14777" s="13">
        <v>42278.906249964166</v>
      </c>
      <c r="B14777" s="12">
        <v>117.0</v>
      </c>
    </row>
    <row r="14778" ht="15.75" customHeight="1">
      <c r="A14778" s="13">
        <v>42278.91666663083</v>
      </c>
      <c r="B14778" s="12">
        <v>118.0</v>
      </c>
    </row>
    <row r="14779" ht="15.75" customHeight="1">
      <c r="A14779" s="13">
        <v>42278.927083297494</v>
      </c>
      <c r="B14779" s="12">
        <v>120.0</v>
      </c>
    </row>
    <row r="14780" ht="15.75" customHeight="1">
      <c r="A14780" s="13">
        <v>42278.93749996416</v>
      </c>
      <c r="B14780" s="12">
        <v>127.0</v>
      </c>
    </row>
    <row r="14781" ht="15.75" customHeight="1">
      <c r="A14781" s="13">
        <v>42278.94791663082</v>
      </c>
      <c r="B14781" s="12">
        <v>128.0</v>
      </c>
    </row>
    <row r="14782" ht="15.75" customHeight="1">
      <c r="A14782" s="13">
        <v>42278.95833329749</v>
      </c>
      <c r="B14782" s="12">
        <v>125.0</v>
      </c>
    </row>
    <row r="14783" ht="15.75" customHeight="1">
      <c r="A14783" s="13">
        <v>42278.96874996415</v>
      </c>
      <c r="B14783" s="12">
        <v>123.0</v>
      </c>
    </row>
    <row r="14784" ht="15.75" customHeight="1">
      <c r="A14784" s="13">
        <v>42278.979166630816</v>
      </c>
      <c r="B14784" s="12">
        <v>121.0</v>
      </c>
    </row>
    <row r="14785" ht="15.75" customHeight="1">
      <c r="A14785" s="13">
        <v>42278.98958329748</v>
      </c>
      <c r="B14785" s="12">
        <v>130.0</v>
      </c>
    </row>
    <row r="14786" ht="15.75" customHeight="1">
      <c r="A14786" s="13">
        <v>42278.999999964144</v>
      </c>
      <c r="B14786" s="12">
        <v>122.0</v>
      </c>
    </row>
    <row r="14787" ht="15.75" customHeight="1">
      <c r="A14787" s="13">
        <v>42279.01041663081</v>
      </c>
      <c r="B14787" s="12">
        <v>120.0</v>
      </c>
    </row>
    <row r="14788" ht="15.75" customHeight="1">
      <c r="A14788" s="13">
        <v>42279.02083329747</v>
      </c>
      <c r="B14788" s="12">
        <v>120.0</v>
      </c>
    </row>
    <row r="14789" ht="15.75" customHeight="1">
      <c r="A14789" s="13">
        <v>42279.03124996414</v>
      </c>
      <c r="B14789" s="12">
        <v>114.0</v>
      </c>
    </row>
    <row r="14790" ht="15.75" customHeight="1">
      <c r="A14790" s="13">
        <v>42279.0416666308</v>
      </c>
      <c r="B14790" s="12">
        <v>122.0</v>
      </c>
    </row>
    <row r="14791" ht="15.75" customHeight="1">
      <c r="A14791" s="13">
        <v>42279.052083297465</v>
      </c>
      <c r="B14791" s="12">
        <v>110.0</v>
      </c>
    </row>
    <row r="14792" ht="15.75" customHeight="1">
      <c r="A14792" s="13">
        <v>42279.06249996413</v>
      </c>
      <c r="B14792" s="12">
        <v>113.0</v>
      </c>
    </row>
    <row r="14793" ht="15.75" customHeight="1">
      <c r="A14793" s="13">
        <v>42279.072916630794</v>
      </c>
      <c r="B14793" s="12">
        <v>108.0</v>
      </c>
    </row>
    <row r="14794" ht="15.75" customHeight="1">
      <c r="A14794" s="13">
        <v>42279.08333329746</v>
      </c>
      <c r="B14794" s="12">
        <v>113.0</v>
      </c>
    </row>
    <row r="14795" ht="15.75" customHeight="1">
      <c r="A14795" s="13">
        <v>42279.09374996412</v>
      </c>
      <c r="B14795" s="12">
        <v>116.0</v>
      </c>
    </row>
    <row r="14796" ht="15.75" customHeight="1">
      <c r="A14796" s="13">
        <v>42279.10416663079</v>
      </c>
      <c r="B14796" s="12">
        <v>110.0</v>
      </c>
    </row>
    <row r="14797" ht="15.75" customHeight="1">
      <c r="A14797" s="13">
        <v>42279.11458329745</v>
      </c>
      <c r="B14797" s="12">
        <v>111.0</v>
      </c>
    </row>
    <row r="14798" ht="15.75" customHeight="1">
      <c r="A14798" s="13">
        <v>42279.124999964115</v>
      </c>
      <c r="B14798" s="12">
        <v>107.0</v>
      </c>
    </row>
    <row r="14799" ht="15.75" customHeight="1">
      <c r="A14799" s="13">
        <v>42279.13541663078</v>
      </c>
      <c r="B14799" s="12">
        <v>110.0</v>
      </c>
    </row>
    <row r="14800" ht="15.75" customHeight="1">
      <c r="A14800" s="13">
        <v>42279.14583329744</v>
      </c>
      <c r="B14800" s="12">
        <v>115.0</v>
      </c>
    </row>
    <row r="14801" ht="15.75" customHeight="1">
      <c r="A14801" s="13">
        <v>42279.15624996411</v>
      </c>
      <c r="B14801" s="12">
        <v>109.0</v>
      </c>
    </row>
    <row r="14802" ht="15.75" customHeight="1">
      <c r="A14802" s="13">
        <v>42279.16666663077</v>
      </c>
      <c r="B14802" s="12">
        <v>106.0</v>
      </c>
    </row>
    <row r="14803" ht="15.75" customHeight="1">
      <c r="A14803" s="13">
        <v>42279.177083297436</v>
      </c>
      <c r="B14803" s="12">
        <v>113.0</v>
      </c>
    </row>
    <row r="14804" ht="15.75" customHeight="1">
      <c r="A14804" s="13">
        <v>42279.1874999641</v>
      </c>
      <c r="B14804" s="12">
        <v>113.0</v>
      </c>
    </row>
    <row r="14805" ht="15.75" customHeight="1">
      <c r="A14805" s="13">
        <v>42279.197916630765</v>
      </c>
      <c r="B14805" s="12">
        <v>110.0</v>
      </c>
    </row>
    <row r="14806" ht="15.75" customHeight="1">
      <c r="A14806" s="13">
        <v>42279.20833329743</v>
      </c>
      <c r="B14806" s="12">
        <v>110.0</v>
      </c>
    </row>
    <row r="14807" ht="15.75" customHeight="1">
      <c r="A14807" s="13">
        <v>42279.21874996409</v>
      </c>
      <c r="B14807" s="12">
        <v>105.0</v>
      </c>
    </row>
    <row r="14808" ht="15.75" customHeight="1">
      <c r="A14808" s="13">
        <v>42279.22916663076</v>
      </c>
      <c r="B14808" s="12">
        <v>116.0</v>
      </c>
    </row>
    <row r="14809" ht="15.75" customHeight="1">
      <c r="A14809" s="13">
        <v>42279.23958329742</v>
      </c>
      <c r="B14809" s="12">
        <v>113.0</v>
      </c>
    </row>
    <row r="14810" ht="15.75" customHeight="1">
      <c r="A14810" s="13">
        <v>42279.249999964086</v>
      </c>
      <c r="B14810" s="12">
        <v>116.0</v>
      </c>
    </row>
    <row r="14811" ht="15.75" customHeight="1">
      <c r="A14811" s="13">
        <v>42279.26041663075</v>
      </c>
      <c r="B14811" s="12">
        <v>117.0</v>
      </c>
    </row>
    <row r="14812" ht="15.75" customHeight="1">
      <c r="A14812" s="13">
        <v>42279.270833297414</v>
      </c>
      <c r="B14812" s="12">
        <v>111.0</v>
      </c>
    </row>
    <row r="14813" ht="15.75" customHeight="1">
      <c r="A14813" s="13">
        <v>42279.28124996408</v>
      </c>
      <c r="B14813" s="12">
        <v>123.0</v>
      </c>
    </row>
    <row r="14814" ht="15.75" customHeight="1">
      <c r="A14814" s="13">
        <v>42279.29166663074</v>
      </c>
      <c r="B14814" s="12">
        <v>115.0</v>
      </c>
    </row>
    <row r="14815" ht="15.75" customHeight="1">
      <c r="A14815" s="13">
        <v>42279.30208329741</v>
      </c>
      <c r="B14815" s="12">
        <v>170.0</v>
      </c>
    </row>
    <row r="14816" ht="15.75" customHeight="1">
      <c r="A14816" s="13">
        <v>42279.31249996407</v>
      </c>
      <c r="B14816" s="12">
        <v>166.0</v>
      </c>
    </row>
    <row r="14817" ht="15.75" customHeight="1">
      <c r="A14817" s="13">
        <v>42279.322916630736</v>
      </c>
      <c r="B14817" s="12">
        <v>162.0</v>
      </c>
    </row>
    <row r="14818" ht="15.75" customHeight="1">
      <c r="A14818" s="13">
        <v>42279.3333332974</v>
      </c>
      <c r="B14818" s="12">
        <v>179.0</v>
      </c>
    </row>
    <row r="14819" ht="15.75" customHeight="1">
      <c r="A14819" s="13">
        <v>42279.343749964064</v>
      </c>
      <c r="B14819" s="12">
        <v>167.0</v>
      </c>
    </row>
    <row r="14820" ht="15.75" customHeight="1">
      <c r="A14820" s="13">
        <v>42279.35416663073</v>
      </c>
      <c r="B14820" s="12">
        <v>180.0</v>
      </c>
    </row>
    <row r="14821" ht="15.75" customHeight="1">
      <c r="A14821" s="13">
        <v>42279.36458329739</v>
      </c>
      <c r="B14821" s="12">
        <v>186.0</v>
      </c>
    </row>
    <row r="14822" ht="15.75" customHeight="1">
      <c r="A14822" s="13">
        <v>42279.37499996406</v>
      </c>
      <c r="B14822" s="12">
        <v>200.0</v>
      </c>
    </row>
    <row r="14823" ht="15.75" customHeight="1">
      <c r="A14823" s="13">
        <v>42279.38541663072</v>
      </c>
      <c r="B14823" s="12">
        <v>199.0</v>
      </c>
    </row>
    <row r="14824" ht="15.75" customHeight="1">
      <c r="A14824" s="13">
        <v>42279.395833297385</v>
      </c>
      <c r="B14824" s="12">
        <v>199.0</v>
      </c>
    </row>
    <row r="14825" ht="15.75" customHeight="1">
      <c r="A14825" s="13">
        <v>42279.40624996405</v>
      </c>
      <c r="B14825" s="12">
        <v>193.0</v>
      </c>
    </row>
    <row r="14826" ht="15.75" customHeight="1">
      <c r="A14826" s="13">
        <v>42279.416666630714</v>
      </c>
      <c r="B14826" s="12">
        <v>204.0</v>
      </c>
    </row>
    <row r="14827" ht="15.75" customHeight="1">
      <c r="A14827" s="13">
        <v>42279.42708329738</v>
      </c>
      <c r="B14827" s="12">
        <v>212.0</v>
      </c>
    </row>
    <row r="14828" ht="15.75" customHeight="1">
      <c r="A14828" s="13">
        <v>42279.43749996404</v>
      </c>
      <c r="B14828" s="12">
        <v>203.0</v>
      </c>
    </row>
    <row r="14829" ht="15.75" customHeight="1">
      <c r="A14829" s="13">
        <v>42279.44791663071</v>
      </c>
      <c r="B14829" s="12">
        <v>198.0</v>
      </c>
    </row>
    <row r="14830" ht="15.75" customHeight="1">
      <c r="A14830" s="13">
        <v>42279.45833329737</v>
      </c>
      <c r="B14830" s="12">
        <v>201.0</v>
      </c>
    </row>
    <row r="14831" ht="15.75" customHeight="1">
      <c r="A14831" s="13">
        <v>42279.468749964035</v>
      </c>
      <c r="B14831" s="12">
        <v>213.0</v>
      </c>
    </row>
    <row r="14832" ht="15.75" customHeight="1">
      <c r="A14832" s="13">
        <v>42279.4791666307</v>
      </c>
      <c r="B14832" s="12">
        <v>215.0</v>
      </c>
    </row>
    <row r="14833" ht="15.75" customHeight="1">
      <c r="A14833" s="13">
        <v>42279.48958329736</v>
      </c>
      <c r="B14833" s="12">
        <v>209.0</v>
      </c>
    </row>
    <row r="14834" ht="15.75" customHeight="1">
      <c r="A14834" s="13">
        <v>42279.49999996403</v>
      </c>
      <c r="B14834" s="12">
        <v>205.0</v>
      </c>
    </row>
    <row r="14835" ht="15.75" customHeight="1">
      <c r="A14835" s="13">
        <v>42279.51041663069</v>
      </c>
      <c r="B14835" s="12">
        <v>203.0</v>
      </c>
    </row>
    <row r="14836" ht="15.75" customHeight="1">
      <c r="A14836" s="13">
        <v>42279.520833297356</v>
      </c>
      <c r="B14836" s="12">
        <v>218.0</v>
      </c>
    </row>
    <row r="14837" ht="15.75" customHeight="1">
      <c r="A14837" s="13">
        <v>42279.53124996402</v>
      </c>
      <c r="B14837" s="12">
        <v>211.0</v>
      </c>
    </row>
    <row r="14838" ht="15.75" customHeight="1">
      <c r="A14838" s="13">
        <v>42279.541666630685</v>
      </c>
      <c r="B14838" s="12">
        <v>200.0</v>
      </c>
    </row>
    <row r="14839" ht="15.75" customHeight="1">
      <c r="A14839" s="13">
        <v>42279.55208329735</v>
      </c>
      <c r="B14839" s="12">
        <v>203.0</v>
      </c>
    </row>
    <row r="14840" ht="15.75" customHeight="1">
      <c r="A14840" s="13">
        <v>42279.56249996401</v>
      </c>
      <c r="B14840" s="12">
        <v>204.0</v>
      </c>
    </row>
    <row r="14841" ht="15.75" customHeight="1">
      <c r="A14841" s="13">
        <v>42279.57291663068</v>
      </c>
      <c r="B14841" s="12">
        <v>212.0</v>
      </c>
    </row>
    <row r="14842" ht="15.75" customHeight="1">
      <c r="A14842" s="13">
        <v>42279.58333329734</v>
      </c>
      <c r="B14842" s="12">
        <v>210.0</v>
      </c>
    </row>
    <row r="14843" ht="15.75" customHeight="1">
      <c r="A14843" s="13">
        <v>42279.593749964006</v>
      </c>
      <c r="B14843" s="12">
        <v>218.0</v>
      </c>
    </row>
    <row r="14844" ht="15.75" customHeight="1">
      <c r="A14844" s="13">
        <v>42279.60416663067</v>
      </c>
      <c r="B14844" s="12">
        <v>229.0</v>
      </c>
    </row>
    <row r="14845" ht="15.75" customHeight="1">
      <c r="A14845" s="13">
        <v>42279.614583297334</v>
      </c>
      <c r="B14845" s="12">
        <v>224.0</v>
      </c>
    </row>
    <row r="14846" ht="15.75" customHeight="1">
      <c r="A14846" s="13">
        <v>42279.624999964</v>
      </c>
      <c r="B14846" s="12">
        <v>220.0</v>
      </c>
    </row>
    <row r="14847" ht="15.75" customHeight="1">
      <c r="A14847" s="13">
        <v>42279.63541663066</v>
      </c>
      <c r="B14847" s="12">
        <v>219.0</v>
      </c>
    </row>
    <row r="14848" ht="15.75" customHeight="1">
      <c r="A14848" s="13">
        <v>42279.64583329733</v>
      </c>
      <c r="B14848" s="12">
        <v>217.0</v>
      </c>
    </row>
    <row r="14849" ht="15.75" customHeight="1">
      <c r="A14849" s="13">
        <v>42279.65624996399</v>
      </c>
      <c r="B14849" s="12">
        <v>238.0</v>
      </c>
    </row>
    <row r="14850" ht="15.75" customHeight="1">
      <c r="A14850" s="13">
        <v>42279.666666630656</v>
      </c>
      <c r="B14850" s="12">
        <v>215.0</v>
      </c>
    </row>
    <row r="14851" ht="15.75" customHeight="1">
      <c r="A14851" s="13">
        <v>42279.67708329732</v>
      </c>
      <c r="B14851" s="12">
        <v>230.0</v>
      </c>
    </row>
    <row r="14852" ht="15.75" customHeight="1">
      <c r="A14852" s="13">
        <v>42279.687499963984</v>
      </c>
      <c r="B14852" s="12">
        <v>219.0</v>
      </c>
    </row>
    <row r="14853" ht="15.75" customHeight="1">
      <c r="A14853" s="13">
        <v>42279.69791663065</v>
      </c>
      <c r="B14853" s="12">
        <v>217.0</v>
      </c>
    </row>
    <row r="14854" ht="15.75" customHeight="1">
      <c r="A14854" s="13">
        <v>42279.70833329731</v>
      </c>
      <c r="B14854" s="12">
        <v>222.0</v>
      </c>
    </row>
    <row r="14855" ht="15.75" customHeight="1">
      <c r="A14855" s="13">
        <v>42279.71874996398</v>
      </c>
      <c r="B14855" s="12">
        <v>231.0</v>
      </c>
    </row>
    <row r="14856" ht="15.75" customHeight="1">
      <c r="A14856" s="13">
        <v>42279.72916663064</v>
      </c>
      <c r="B14856" s="12">
        <v>210.0</v>
      </c>
    </row>
    <row r="14857" ht="15.75" customHeight="1">
      <c r="A14857" s="13">
        <v>42279.739583297305</v>
      </c>
      <c r="B14857" s="12">
        <v>216.0</v>
      </c>
    </row>
    <row r="14858" ht="15.75" customHeight="1">
      <c r="A14858" s="13">
        <v>42279.74999996397</v>
      </c>
      <c r="B14858" s="12">
        <v>212.0</v>
      </c>
    </row>
    <row r="14859" ht="15.75" customHeight="1">
      <c r="A14859" s="13">
        <v>42279.760416630634</v>
      </c>
      <c r="B14859" s="12">
        <v>221.0</v>
      </c>
    </row>
    <row r="14860" ht="15.75" customHeight="1">
      <c r="A14860" s="13">
        <v>42279.7708332973</v>
      </c>
      <c r="B14860" s="12">
        <v>201.0</v>
      </c>
    </row>
    <row r="14861" ht="15.75" customHeight="1">
      <c r="A14861" s="13">
        <v>42279.78124996396</v>
      </c>
      <c r="B14861" s="12">
        <v>207.0</v>
      </c>
    </row>
    <row r="14862" ht="15.75" customHeight="1">
      <c r="A14862" s="13">
        <v>42279.79166663063</v>
      </c>
      <c r="B14862" s="12">
        <v>191.0</v>
      </c>
    </row>
    <row r="14863" ht="15.75" customHeight="1">
      <c r="A14863" s="13">
        <v>42279.80208329729</v>
      </c>
      <c r="B14863" s="12">
        <v>129.0</v>
      </c>
    </row>
    <row r="14864" ht="15.75" customHeight="1">
      <c r="A14864" s="13">
        <v>42279.812499963955</v>
      </c>
      <c r="B14864" s="12">
        <v>129.0</v>
      </c>
    </row>
    <row r="14865" ht="15.75" customHeight="1">
      <c r="A14865" s="13">
        <v>42279.82291663062</v>
      </c>
      <c r="B14865" s="12">
        <v>123.0</v>
      </c>
    </row>
    <row r="14866" ht="15.75" customHeight="1">
      <c r="A14866" s="13">
        <v>42279.83333329728</v>
      </c>
      <c r="B14866" s="12">
        <v>118.0</v>
      </c>
    </row>
    <row r="14867" ht="15.75" customHeight="1">
      <c r="A14867" s="13">
        <v>42279.84374996395</v>
      </c>
      <c r="B14867" s="12">
        <v>129.0</v>
      </c>
    </row>
    <row r="14868" ht="15.75" customHeight="1">
      <c r="A14868" s="13">
        <v>42279.85416663061</v>
      </c>
      <c r="B14868" s="12">
        <v>123.0</v>
      </c>
    </row>
    <row r="14869" ht="15.75" customHeight="1">
      <c r="A14869" s="13">
        <v>42279.864583297276</v>
      </c>
      <c r="B14869" s="12">
        <v>119.0</v>
      </c>
    </row>
    <row r="14870" ht="15.75" customHeight="1">
      <c r="A14870" s="13">
        <v>42279.87499996394</v>
      </c>
      <c r="B14870" s="12">
        <v>119.0</v>
      </c>
    </row>
    <row r="14871" ht="15.75" customHeight="1">
      <c r="A14871" s="13">
        <v>42279.885416630605</v>
      </c>
      <c r="B14871" s="12">
        <v>114.0</v>
      </c>
    </row>
    <row r="14872" ht="15.75" customHeight="1">
      <c r="A14872" s="13">
        <v>42279.89583329727</v>
      </c>
      <c r="B14872" s="12">
        <v>113.0</v>
      </c>
    </row>
    <row r="14873" ht="15.75" customHeight="1">
      <c r="A14873" s="13">
        <v>42279.90624996393</v>
      </c>
      <c r="B14873" s="12">
        <v>110.0</v>
      </c>
    </row>
    <row r="14874" ht="15.75" customHeight="1">
      <c r="A14874" s="13">
        <v>42279.9166666306</v>
      </c>
      <c r="B14874" s="12">
        <v>107.0</v>
      </c>
    </row>
    <row r="14875" ht="15.75" customHeight="1">
      <c r="A14875" s="13">
        <v>42279.92708329726</v>
      </c>
      <c r="B14875" s="12">
        <v>112.0</v>
      </c>
    </row>
    <row r="14876" ht="15.75" customHeight="1">
      <c r="A14876" s="13">
        <v>42279.937499963926</v>
      </c>
      <c r="B14876" s="12">
        <v>120.0</v>
      </c>
    </row>
    <row r="14877" ht="15.75" customHeight="1">
      <c r="A14877" s="13">
        <v>42279.94791663059</v>
      </c>
      <c r="B14877" s="12">
        <v>108.0</v>
      </c>
    </row>
    <row r="14878" ht="15.75" customHeight="1">
      <c r="A14878" s="13">
        <v>42279.958333297254</v>
      </c>
      <c r="B14878" s="12">
        <v>110.0</v>
      </c>
    </row>
    <row r="14879" ht="15.75" customHeight="1">
      <c r="A14879" s="13">
        <v>42279.96874996392</v>
      </c>
      <c r="B14879" s="12">
        <v>107.0</v>
      </c>
    </row>
    <row r="14880" ht="15.75" customHeight="1">
      <c r="A14880" s="13">
        <v>42279.97916663058</v>
      </c>
      <c r="B14880" s="12">
        <v>106.0</v>
      </c>
    </row>
    <row r="14881" ht="15.75" customHeight="1">
      <c r="A14881" s="13">
        <v>42279.98958329725</v>
      </c>
      <c r="B14881" s="12">
        <v>115.0</v>
      </c>
    </row>
    <row r="14882" ht="15.75" customHeight="1">
      <c r="A14882" s="13">
        <v>42279.99999996391</v>
      </c>
      <c r="B14882" s="12">
        <v>107.0</v>
      </c>
    </row>
    <row r="14883" ht="15.75" customHeight="1">
      <c r="A14883" s="13">
        <v>42280.010416630575</v>
      </c>
      <c r="B14883" s="12">
        <v>100.0</v>
      </c>
    </row>
    <row r="14884" ht="15.75" customHeight="1">
      <c r="A14884" s="13">
        <v>42280.02083329724</v>
      </c>
      <c r="B14884" s="12">
        <v>97.0</v>
      </c>
    </row>
    <row r="14885" ht="15.75" customHeight="1">
      <c r="A14885" s="13">
        <v>42280.031249963904</v>
      </c>
      <c r="B14885" s="12">
        <v>102.0</v>
      </c>
    </row>
    <row r="14886" ht="15.75" customHeight="1">
      <c r="A14886" s="13">
        <v>42280.04166663057</v>
      </c>
      <c r="B14886" s="12">
        <v>94.0</v>
      </c>
    </row>
    <row r="14887" ht="15.75" customHeight="1">
      <c r="A14887" s="13">
        <v>42280.05208329723</v>
      </c>
      <c r="B14887" s="12">
        <v>97.0</v>
      </c>
    </row>
    <row r="14888" ht="15.75" customHeight="1">
      <c r="A14888" s="13">
        <v>42280.0624999639</v>
      </c>
      <c r="B14888" s="12">
        <v>94.0</v>
      </c>
    </row>
    <row r="14889" ht="15.75" customHeight="1">
      <c r="A14889" s="13">
        <v>42280.07291663056</v>
      </c>
      <c r="B14889" s="12">
        <v>94.0</v>
      </c>
    </row>
    <row r="14890" ht="15.75" customHeight="1">
      <c r="A14890" s="13">
        <v>42280.083333297225</v>
      </c>
      <c r="B14890" s="12">
        <v>103.0</v>
      </c>
    </row>
    <row r="14891" ht="15.75" customHeight="1">
      <c r="A14891" s="13">
        <v>42280.09374996389</v>
      </c>
      <c r="B14891" s="12">
        <v>95.0</v>
      </c>
    </row>
    <row r="14892" ht="15.75" customHeight="1">
      <c r="A14892" s="13">
        <v>42280.104166630554</v>
      </c>
      <c r="B14892" s="12">
        <v>100.0</v>
      </c>
    </row>
    <row r="14893" ht="15.75" customHeight="1">
      <c r="A14893" s="13">
        <v>42280.11458329722</v>
      </c>
      <c r="B14893" s="12">
        <v>95.0</v>
      </c>
    </row>
    <row r="14894" ht="15.75" customHeight="1">
      <c r="A14894" s="13">
        <v>42280.12499996388</v>
      </c>
      <c r="B14894" s="12">
        <v>92.0</v>
      </c>
    </row>
    <row r="14895" ht="15.75" customHeight="1">
      <c r="A14895" s="13">
        <v>42280.13541663055</v>
      </c>
      <c r="B14895" s="12">
        <v>102.0</v>
      </c>
    </row>
    <row r="14896" ht="15.75" customHeight="1">
      <c r="A14896" s="13">
        <v>42280.14583329721</v>
      </c>
      <c r="B14896" s="12">
        <v>94.0</v>
      </c>
    </row>
    <row r="14897" ht="15.75" customHeight="1">
      <c r="A14897" s="13">
        <v>42280.156249963875</v>
      </c>
      <c r="B14897" s="12">
        <v>95.0</v>
      </c>
    </row>
    <row r="14898" ht="15.75" customHeight="1">
      <c r="A14898" s="13">
        <v>42280.16666663054</v>
      </c>
      <c r="B14898" s="12">
        <v>96.0</v>
      </c>
    </row>
    <row r="14899" ht="15.75" customHeight="1">
      <c r="A14899" s="13">
        <v>42280.1770832972</v>
      </c>
      <c r="B14899" s="12">
        <v>99.0</v>
      </c>
    </row>
    <row r="14900" ht="15.75" customHeight="1">
      <c r="A14900" s="13">
        <v>42280.18749996387</v>
      </c>
      <c r="B14900" s="12">
        <v>97.0</v>
      </c>
    </row>
    <row r="14901" ht="15.75" customHeight="1">
      <c r="A14901" s="13">
        <v>42280.19791663053</v>
      </c>
      <c r="B14901" s="12">
        <v>96.0</v>
      </c>
    </row>
    <row r="14902" ht="15.75" customHeight="1">
      <c r="A14902" s="13">
        <v>42280.208333297196</v>
      </c>
      <c r="B14902" s="12">
        <v>90.0</v>
      </c>
    </row>
    <row r="14903" ht="15.75" customHeight="1">
      <c r="A14903" s="13">
        <v>42280.21874996386</v>
      </c>
      <c r="B14903" s="12">
        <v>97.0</v>
      </c>
    </row>
    <row r="14904" ht="15.75" customHeight="1">
      <c r="A14904" s="13">
        <v>42280.229166630525</v>
      </c>
      <c r="B14904" s="12">
        <v>92.0</v>
      </c>
    </row>
    <row r="14905" ht="15.75" customHeight="1">
      <c r="A14905" s="13">
        <v>42280.23958329719</v>
      </c>
      <c r="B14905" s="12">
        <v>100.0</v>
      </c>
    </row>
    <row r="14906" ht="15.75" customHeight="1">
      <c r="A14906" s="13">
        <v>42280.24999996385</v>
      </c>
      <c r="B14906" s="12">
        <v>99.0</v>
      </c>
    </row>
    <row r="14907" ht="15.75" customHeight="1">
      <c r="A14907" s="13">
        <v>42280.26041663052</v>
      </c>
      <c r="B14907" s="12">
        <v>96.0</v>
      </c>
    </row>
    <row r="14908" ht="15.75" customHeight="1">
      <c r="A14908" s="13">
        <v>42280.27083329718</v>
      </c>
      <c r="B14908" s="12">
        <v>99.0</v>
      </c>
    </row>
    <row r="14909" ht="15.75" customHeight="1">
      <c r="A14909" s="13">
        <v>42280.281249963846</v>
      </c>
      <c r="B14909" s="12">
        <v>93.0</v>
      </c>
    </row>
    <row r="14910" ht="15.75" customHeight="1">
      <c r="A14910" s="13">
        <v>42280.29166663051</v>
      </c>
      <c r="B14910" s="12">
        <v>96.0</v>
      </c>
    </row>
    <row r="14911" ht="15.75" customHeight="1">
      <c r="A14911" s="13">
        <v>42280.302083297174</v>
      </c>
      <c r="B14911" s="12">
        <v>98.0</v>
      </c>
    </row>
    <row r="14912" ht="15.75" customHeight="1">
      <c r="A14912" s="13">
        <v>42280.31249996384</v>
      </c>
      <c r="B14912" s="12">
        <v>90.0</v>
      </c>
    </row>
    <row r="14913" ht="15.75" customHeight="1">
      <c r="A14913" s="13">
        <v>42280.3229166305</v>
      </c>
      <c r="B14913" s="12">
        <v>90.0</v>
      </c>
    </row>
    <row r="14914" ht="15.75" customHeight="1">
      <c r="A14914" s="13">
        <v>42280.33333329717</v>
      </c>
      <c r="B14914" s="12">
        <v>98.0</v>
      </c>
    </row>
    <row r="14915" ht="15.75" customHeight="1">
      <c r="A14915" s="13">
        <v>42280.34374996383</v>
      </c>
      <c r="B14915" s="12">
        <v>88.0</v>
      </c>
    </row>
    <row r="14916" ht="15.75" customHeight="1">
      <c r="A14916" s="13">
        <v>42280.354166630495</v>
      </c>
      <c r="B14916" s="12">
        <v>94.0</v>
      </c>
    </row>
    <row r="14917" ht="15.75" customHeight="1">
      <c r="A14917" s="13">
        <v>42280.36458329716</v>
      </c>
      <c r="B14917" s="12">
        <v>89.0</v>
      </c>
    </row>
    <row r="14918" ht="15.75" customHeight="1">
      <c r="A14918" s="13">
        <v>42280.374999963824</v>
      </c>
      <c r="B14918" s="12">
        <v>89.0</v>
      </c>
    </row>
    <row r="14919" ht="15.75" customHeight="1">
      <c r="A14919" s="13">
        <v>42280.38541663049</v>
      </c>
      <c r="B14919" s="12">
        <v>95.0</v>
      </c>
    </row>
    <row r="14920" ht="15.75" customHeight="1">
      <c r="A14920" s="13">
        <v>42280.39583329715</v>
      </c>
      <c r="B14920" s="12">
        <v>85.0</v>
      </c>
    </row>
    <row r="14921" ht="15.75" customHeight="1">
      <c r="A14921" s="13">
        <v>42280.40624996382</v>
      </c>
      <c r="B14921" s="12">
        <v>97.0</v>
      </c>
    </row>
    <row r="14922" ht="15.75" customHeight="1">
      <c r="A14922" s="13">
        <v>42280.41666663048</v>
      </c>
      <c r="B14922" s="12">
        <v>100.0</v>
      </c>
    </row>
    <row r="14923" ht="15.75" customHeight="1">
      <c r="A14923" s="13">
        <v>42280.427083297145</v>
      </c>
      <c r="B14923" s="12">
        <v>88.0</v>
      </c>
    </row>
    <row r="14924" ht="15.75" customHeight="1">
      <c r="A14924" s="13">
        <v>42280.43749996381</v>
      </c>
      <c r="B14924" s="12">
        <v>91.0</v>
      </c>
    </row>
    <row r="14925" ht="15.75" customHeight="1">
      <c r="A14925" s="13">
        <v>42280.44791663047</v>
      </c>
      <c r="B14925" s="12">
        <v>93.0</v>
      </c>
    </row>
    <row r="14926" ht="15.75" customHeight="1">
      <c r="A14926" s="13">
        <v>42280.45833329714</v>
      </c>
      <c r="B14926" s="12">
        <v>90.0</v>
      </c>
    </row>
    <row r="14927" ht="15.75" customHeight="1">
      <c r="A14927" s="13">
        <v>42280.4687499638</v>
      </c>
      <c r="B14927" s="12">
        <v>97.0</v>
      </c>
    </row>
    <row r="14928" ht="15.75" customHeight="1">
      <c r="A14928" s="13">
        <v>42280.479166630466</v>
      </c>
      <c r="B14928" s="12">
        <v>94.0</v>
      </c>
    </row>
    <row r="14929" ht="15.75" customHeight="1">
      <c r="A14929" s="13">
        <v>42280.48958329713</v>
      </c>
      <c r="B14929" s="12">
        <v>91.0</v>
      </c>
    </row>
    <row r="14930" ht="15.75" customHeight="1">
      <c r="A14930" s="13">
        <v>42280.499999963795</v>
      </c>
      <c r="B14930" s="12">
        <v>88.0</v>
      </c>
    </row>
    <row r="14931" ht="15.75" customHeight="1">
      <c r="A14931" s="13">
        <v>42280.51041663046</v>
      </c>
      <c r="B14931" s="12">
        <v>97.0</v>
      </c>
    </row>
    <row r="14932" ht="15.75" customHeight="1">
      <c r="A14932" s="13">
        <v>42280.52083329712</v>
      </c>
      <c r="B14932" s="12">
        <v>93.0</v>
      </c>
    </row>
    <row r="14933" ht="15.75" customHeight="1">
      <c r="A14933" s="13">
        <v>42280.53124996379</v>
      </c>
      <c r="B14933" s="12">
        <v>92.0</v>
      </c>
    </row>
    <row r="14934" ht="15.75" customHeight="1">
      <c r="A14934" s="13">
        <v>42280.54166663045</v>
      </c>
      <c r="B14934" s="12">
        <v>88.0</v>
      </c>
    </row>
    <row r="14935" ht="15.75" customHeight="1">
      <c r="A14935" s="13">
        <v>42280.552083297116</v>
      </c>
      <c r="B14935" s="12">
        <v>100.0</v>
      </c>
    </row>
    <row r="14936" ht="15.75" customHeight="1">
      <c r="A14936" s="13">
        <v>42280.56249996378</v>
      </c>
      <c r="B14936" s="12">
        <v>92.0</v>
      </c>
    </row>
    <row r="14937" ht="15.75" customHeight="1">
      <c r="A14937" s="13">
        <v>42280.572916630445</v>
      </c>
      <c r="B14937" s="12">
        <v>94.0</v>
      </c>
    </row>
    <row r="14938" ht="15.75" customHeight="1">
      <c r="A14938" s="13">
        <v>42280.58333329711</v>
      </c>
      <c r="B14938" s="12">
        <v>95.0</v>
      </c>
    </row>
    <row r="14939" ht="15.75" customHeight="1">
      <c r="A14939" s="13">
        <v>42280.59374996377</v>
      </c>
      <c r="B14939" s="12">
        <v>93.0</v>
      </c>
    </row>
    <row r="14940" ht="15.75" customHeight="1">
      <c r="A14940" s="13">
        <v>42280.60416663044</v>
      </c>
      <c r="B14940" s="12">
        <v>98.0</v>
      </c>
    </row>
    <row r="14941" ht="15.75" customHeight="1">
      <c r="A14941" s="13">
        <v>42280.6145832971</v>
      </c>
      <c r="B14941" s="12">
        <v>94.0</v>
      </c>
    </row>
    <row r="14942" ht="15.75" customHeight="1">
      <c r="A14942" s="13">
        <v>42280.624999963766</v>
      </c>
      <c r="B14942" s="12">
        <v>95.0</v>
      </c>
    </row>
    <row r="14943" ht="15.75" customHeight="1">
      <c r="A14943" s="13">
        <v>42280.63541663043</v>
      </c>
      <c r="B14943" s="12">
        <v>89.0</v>
      </c>
    </row>
    <row r="14944" ht="15.75" customHeight="1">
      <c r="A14944" s="13">
        <v>42280.645833297094</v>
      </c>
      <c r="B14944" s="12">
        <v>94.0</v>
      </c>
    </row>
    <row r="14945" ht="15.75" customHeight="1">
      <c r="A14945" s="13">
        <v>42280.65624996376</v>
      </c>
      <c r="B14945" s="12">
        <v>95.0</v>
      </c>
    </row>
    <row r="14946" ht="15.75" customHeight="1">
      <c r="A14946" s="13">
        <v>42280.66666663042</v>
      </c>
      <c r="B14946" s="12">
        <v>97.0</v>
      </c>
    </row>
    <row r="14947" ht="15.75" customHeight="1">
      <c r="A14947" s="13">
        <v>42280.67708329709</v>
      </c>
      <c r="B14947" s="12">
        <v>95.0</v>
      </c>
    </row>
    <row r="14948" ht="15.75" customHeight="1">
      <c r="A14948" s="13">
        <v>42280.68749996375</v>
      </c>
      <c r="B14948" s="12">
        <v>97.0</v>
      </c>
    </row>
    <row r="14949" ht="15.75" customHeight="1">
      <c r="A14949" s="13">
        <v>42280.697916630415</v>
      </c>
      <c r="B14949" s="12">
        <v>96.0</v>
      </c>
    </row>
    <row r="14950" ht="15.75" customHeight="1">
      <c r="A14950" s="13">
        <v>42280.70833329708</v>
      </c>
      <c r="B14950" s="12">
        <v>92.0</v>
      </c>
    </row>
    <row r="14951" ht="15.75" customHeight="1">
      <c r="A14951" s="13">
        <v>42280.718749963744</v>
      </c>
      <c r="B14951" s="12">
        <v>103.0</v>
      </c>
    </row>
    <row r="14952" ht="15.75" customHeight="1">
      <c r="A14952" s="13">
        <v>42280.72916663041</v>
      </c>
      <c r="B14952" s="12">
        <v>97.0</v>
      </c>
    </row>
    <row r="14953" ht="15.75" customHeight="1">
      <c r="A14953" s="13">
        <v>42280.73958329707</v>
      </c>
      <c r="B14953" s="12">
        <v>101.0</v>
      </c>
    </row>
    <row r="14954" ht="15.75" customHeight="1">
      <c r="A14954" s="13">
        <v>42280.74999996374</v>
      </c>
      <c r="B14954" s="12">
        <v>98.0</v>
      </c>
    </row>
    <row r="14955" ht="15.75" customHeight="1">
      <c r="A14955" s="13">
        <v>42280.7604166304</v>
      </c>
      <c r="B14955" s="12">
        <v>102.0</v>
      </c>
    </row>
    <row r="14956" ht="15.75" customHeight="1">
      <c r="A14956" s="13">
        <v>42280.770833297065</v>
      </c>
      <c r="B14956" s="12">
        <v>98.0</v>
      </c>
    </row>
    <row r="14957" ht="15.75" customHeight="1">
      <c r="A14957" s="13">
        <v>42280.78124996373</v>
      </c>
      <c r="B14957" s="12">
        <v>101.0</v>
      </c>
    </row>
    <row r="14958" ht="15.75" customHeight="1">
      <c r="A14958" s="13">
        <v>42280.79166663039</v>
      </c>
      <c r="B14958" s="12">
        <v>97.0</v>
      </c>
    </row>
    <row r="14959" ht="15.75" customHeight="1">
      <c r="A14959" s="13">
        <v>42280.80208329706</v>
      </c>
      <c r="B14959" s="12">
        <v>98.0</v>
      </c>
    </row>
    <row r="14960" ht="15.75" customHeight="1">
      <c r="A14960" s="13">
        <v>42280.81249996372</v>
      </c>
      <c r="B14960" s="12">
        <v>105.0</v>
      </c>
    </row>
    <row r="14961" ht="15.75" customHeight="1">
      <c r="A14961" s="13">
        <v>42280.822916630386</v>
      </c>
      <c r="B14961" s="12">
        <v>96.0</v>
      </c>
    </row>
    <row r="14962" ht="15.75" customHeight="1">
      <c r="A14962" s="13">
        <v>42280.83333329705</v>
      </c>
      <c r="B14962" s="12">
        <v>98.0</v>
      </c>
    </row>
    <row r="14963" ht="15.75" customHeight="1">
      <c r="A14963" s="13">
        <v>42280.843749963715</v>
      </c>
      <c r="B14963" s="12">
        <v>94.0</v>
      </c>
    </row>
    <row r="14964" ht="15.75" customHeight="1">
      <c r="A14964" s="13">
        <v>42280.85416663038</v>
      </c>
      <c r="B14964" s="12">
        <v>99.0</v>
      </c>
    </row>
    <row r="14965" ht="15.75" customHeight="1">
      <c r="A14965" s="13">
        <v>42280.86458329704</v>
      </c>
      <c r="B14965" s="12">
        <v>96.0</v>
      </c>
    </row>
    <row r="14966" ht="15.75" customHeight="1">
      <c r="A14966" s="13">
        <v>42280.87499996371</v>
      </c>
      <c r="B14966" s="12">
        <v>96.0</v>
      </c>
    </row>
    <row r="14967" ht="15.75" customHeight="1">
      <c r="A14967" s="13">
        <v>42280.88541663037</v>
      </c>
      <c r="B14967" s="12">
        <v>104.0</v>
      </c>
    </row>
    <row r="14968" ht="15.75" customHeight="1">
      <c r="A14968" s="13">
        <v>42280.895833297036</v>
      </c>
      <c r="B14968" s="12">
        <v>99.0</v>
      </c>
    </row>
    <row r="14969" ht="15.75" customHeight="1">
      <c r="A14969" s="13">
        <v>42280.9062499637</v>
      </c>
      <c r="B14969" s="12">
        <v>102.0</v>
      </c>
    </row>
    <row r="14970" ht="15.75" customHeight="1">
      <c r="A14970" s="13">
        <v>42280.916666630364</v>
      </c>
      <c r="B14970" s="12">
        <v>104.0</v>
      </c>
    </row>
    <row r="14971" ht="15.75" customHeight="1">
      <c r="A14971" s="13">
        <v>42280.92708329703</v>
      </c>
      <c r="B14971" s="12">
        <v>101.0</v>
      </c>
    </row>
    <row r="14972" ht="15.75" customHeight="1">
      <c r="A14972" s="13">
        <v>42280.93749996369</v>
      </c>
      <c r="B14972" s="12">
        <v>98.0</v>
      </c>
    </row>
    <row r="14973" ht="15.75" customHeight="1">
      <c r="A14973" s="13">
        <v>42280.94791663036</v>
      </c>
      <c r="B14973" s="12">
        <v>104.0</v>
      </c>
    </row>
    <row r="14974" ht="15.75" customHeight="1">
      <c r="A14974" s="13">
        <v>42280.95833329702</v>
      </c>
      <c r="B14974" s="12">
        <v>96.0</v>
      </c>
    </row>
    <row r="14975" ht="15.75" customHeight="1">
      <c r="A14975" s="13">
        <v>42280.968749963686</v>
      </c>
      <c r="B14975" s="12">
        <v>102.0</v>
      </c>
    </row>
    <row r="14976" ht="15.75" customHeight="1">
      <c r="A14976" s="13">
        <v>42280.97916663035</v>
      </c>
      <c r="B14976" s="12">
        <v>97.0</v>
      </c>
    </row>
    <row r="14977" ht="15.75" customHeight="1">
      <c r="A14977" s="13">
        <v>42280.989583297014</v>
      </c>
      <c r="B14977" s="12">
        <v>97.0</v>
      </c>
    </row>
    <row r="14978" ht="15.75" customHeight="1">
      <c r="A14978" s="13">
        <v>42280.99999996368</v>
      </c>
      <c r="B14978" s="12">
        <v>96.0</v>
      </c>
    </row>
    <row r="14979" ht="15.75" customHeight="1">
      <c r="A14979" s="13">
        <v>42281.01041663034</v>
      </c>
      <c r="B14979" s="12">
        <v>96.0</v>
      </c>
    </row>
    <row r="14980" ht="15.75" customHeight="1">
      <c r="A14980" s="13">
        <v>42281.02083329701</v>
      </c>
      <c r="B14980" s="12">
        <v>100.0</v>
      </c>
    </row>
    <row r="14981" ht="15.75" customHeight="1">
      <c r="A14981" s="13">
        <v>42281.03124996367</v>
      </c>
      <c r="B14981" s="12">
        <v>97.0</v>
      </c>
    </row>
    <row r="14982" ht="15.75" customHeight="1">
      <c r="A14982" s="13">
        <v>42281.041666630335</v>
      </c>
      <c r="B14982" s="12">
        <v>96.0</v>
      </c>
    </row>
    <row r="14983" ht="15.75" customHeight="1">
      <c r="A14983" s="13">
        <v>42281.052083297</v>
      </c>
      <c r="B14983" s="12">
        <v>101.0</v>
      </c>
    </row>
    <row r="14984" ht="15.75" customHeight="1">
      <c r="A14984" s="13">
        <v>42281.062499963664</v>
      </c>
      <c r="B14984" s="12">
        <v>96.0</v>
      </c>
    </row>
    <row r="14985" ht="15.75" customHeight="1">
      <c r="A14985" s="13">
        <v>42281.07291663033</v>
      </c>
      <c r="B14985" s="12">
        <v>94.0</v>
      </c>
    </row>
    <row r="14986" ht="15.75" customHeight="1">
      <c r="A14986" s="13">
        <v>42281.08333329699</v>
      </c>
      <c r="B14986" s="12">
        <v>96.0</v>
      </c>
    </row>
    <row r="14987" ht="15.75" customHeight="1">
      <c r="A14987" s="13">
        <v>42281.09374996366</v>
      </c>
      <c r="B14987" s="12">
        <v>93.0</v>
      </c>
    </row>
    <row r="14988" ht="15.75" customHeight="1">
      <c r="A14988" s="13">
        <v>42281.10416663032</v>
      </c>
      <c r="B14988" s="12">
        <v>98.0</v>
      </c>
    </row>
    <row r="14989" ht="15.75" customHeight="1">
      <c r="A14989" s="13">
        <v>42281.114583296985</v>
      </c>
      <c r="B14989" s="12">
        <v>98.0</v>
      </c>
    </row>
    <row r="14990" ht="15.75" customHeight="1">
      <c r="A14990" s="13">
        <v>42281.12499996365</v>
      </c>
      <c r="B14990" s="12">
        <v>98.0</v>
      </c>
    </row>
    <row r="14991" ht="15.75" customHeight="1">
      <c r="A14991" s="13">
        <v>42281.13541663031</v>
      </c>
      <c r="B14991" s="12">
        <v>100.0</v>
      </c>
    </row>
    <row r="14992" ht="15.75" customHeight="1">
      <c r="A14992" s="13">
        <v>42281.14583329698</v>
      </c>
      <c r="B14992" s="12">
        <v>95.0</v>
      </c>
    </row>
    <row r="14993" ht="15.75" customHeight="1">
      <c r="A14993" s="13">
        <v>42281.15624996364</v>
      </c>
      <c r="B14993" s="12">
        <v>96.0</v>
      </c>
    </row>
    <row r="14994" ht="15.75" customHeight="1">
      <c r="A14994" s="13">
        <v>42281.166666630306</v>
      </c>
      <c r="B14994" s="12">
        <v>94.0</v>
      </c>
    </row>
    <row r="14995" ht="15.75" customHeight="1">
      <c r="A14995" s="13">
        <v>42281.17708329697</v>
      </c>
      <c r="B14995" s="12">
        <v>96.0</v>
      </c>
    </row>
    <row r="14996" ht="15.75" customHeight="1">
      <c r="A14996" s="13">
        <v>42281.187499963635</v>
      </c>
      <c r="B14996" s="12">
        <v>97.0</v>
      </c>
    </row>
    <row r="14997" ht="15.75" customHeight="1">
      <c r="A14997" s="13">
        <v>42281.1979166303</v>
      </c>
      <c r="B14997" s="12">
        <v>99.0</v>
      </c>
    </row>
    <row r="14998" ht="15.75" customHeight="1">
      <c r="A14998" s="13">
        <v>42281.20833329696</v>
      </c>
      <c r="B14998" s="12">
        <v>99.0</v>
      </c>
    </row>
    <row r="14999" ht="15.75" customHeight="1">
      <c r="A14999" s="13">
        <v>42281.21874996363</v>
      </c>
      <c r="B14999" s="12">
        <v>95.0</v>
      </c>
    </row>
    <row r="15000" ht="15.75" customHeight="1">
      <c r="A15000" s="13">
        <v>42281.22916663029</v>
      </c>
      <c r="B15000" s="12">
        <v>97.0</v>
      </c>
    </row>
    <row r="15001" ht="15.75" customHeight="1">
      <c r="A15001" s="13">
        <v>42281.239583296956</v>
      </c>
      <c r="B15001" s="12">
        <v>99.0</v>
      </c>
    </row>
    <row r="15002" ht="15.75" customHeight="1">
      <c r="A15002" s="13">
        <v>42281.24999996362</v>
      </c>
      <c r="B15002" s="12">
        <v>103.0</v>
      </c>
    </row>
    <row r="15003" ht="15.75" customHeight="1">
      <c r="A15003" s="13">
        <v>42281.260416630284</v>
      </c>
      <c r="B15003" s="12">
        <v>97.0</v>
      </c>
    </row>
    <row r="15004" ht="15.75" customHeight="1">
      <c r="A15004" s="13">
        <v>42281.27083329695</v>
      </c>
      <c r="B15004" s="12">
        <v>98.0</v>
      </c>
    </row>
    <row r="15005" ht="15.75" customHeight="1">
      <c r="A15005" s="13">
        <v>42281.28124996361</v>
      </c>
      <c r="B15005" s="12">
        <v>100.0</v>
      </c>
    </row>
    <row r="15006" ht="15.75" customHeight="1">
      <c r="A15006" s="13">
        <v>42281.29166663028</v>
      </c>
      <c r="B15006" s="12">
        <v>102.0</v>
      </c>
    </row>
    <row r="15007" ht="15.75" customHeight="1">
      <c r="A15007" s="13">
        <v>42281.30208329694</v>
      </c>
      <c r="B15007" s="12">
        <v>98.0</v>
      </c>
    </row>
    <row r="15008" ht="15.75" customHeight="1">
      <c r="A15008" s="13">
        <v>42281.312499963606</v>
      </c>
      <c r="B15008" s="12">
        <v>96.0</v>
      </c>
    </row>
    <row r="15009" ht="15.75" customHeight="1">
      <c r="A15009" s="13">
        <v>42281.32291663027</v>
      </c>
      <c r="B15009" s="12">
        <v>94.0</v>
      </c>
    </row>
    <row r="15010" ht="15.75" customHeight="1">
      <c r="A15010" s="13">
        <v>42281.333333296934</v>
      </c>
      <c r="B15010" s="12">
        <v>101.0</v>
      </c>
    </row>
    <row r="15011" ht="15.75" customHeight="1">
      <c r="A15011" s="13">
        <v>42281.3437499636</v>
      </c>
      <c r="B15011" s="12">
        <v>101.0</v>
      </c>
    </row>
    <row r="15012" ht="15.75" customHeight="1">
      <c r="A15012" s="13">
        <v>42281.35416663026</v>
      </c>
      <c r="B15012" s="12">
        <v>99.0</v>
      </c>
    </row>
    <row r="15013" ht="15.75" customHeight="1">
      <c r="A15013" s="13">
        <v>42281.36458329693</v>
      </c>
      <c r="B15013" s="12">
        <v>112.0</v>
      </c>
    </row>
    <row r="15014" ht="15.75" customHeight="1">
      <c r="A15014" s="13">
        <v>42281.37499996359</v>
      </c>
      <c r="B15014" s="12">
        <v>103.0</v>
      </c>
    </row>
    <row r="15015" ht="15.75" customHeight="1">
      <c r="A15015" s="13">
        <v>42281.385416630255</v>
      </c>
      <c r="B15015" s="12">
        <v>102.0</v>
      </c>
    </row>
    <row r="15016" ht="15.75" customHeight="1">
      <c r="A15016" s="13">
        <v>42281.39583329692</v>
      </c>
      <c r="B15016" s="12">
        <v>103.0</v>
      </c>
    </row>
    <row r="15017" ht="15.75" customHeight="1">
      <c r="A15017" s="13">
        <v>42281.406249963584</v>
      </c>
      <c r="B15017" s="12">
        <v>102.0</v>
      </c>
    </row>
    <row r="15018" ht="15.75" customHeight="1">
      <c r="A15018" s="13">
        <v>42281.41666663025</v>
      </c>
      <c r="B15018" s="12">
        <v>105.0</v>
      </c>
    </row>
    <row r="15019" ht="15.75" customHeight="1">
      <c r="A15019" s="13">
        <v>42281.42708329691</v>
      </c>
      <c r="B15019" s="12">
        <v>103.0</v>
      </c>
    </row>
    <row r="15020" ht="15.75" customHeight="1">
      <c r="A15020" s="13">
        <v>42281.43749996358</v>
      </c>
      <c r="B15020" s="12">
        <v>100.0</v>
      </c>
    </row>
    <row r="15021" ht="15.75" customHeight="1">
      <c r="A15021" s="13">
        <v>42281.44791663024</v>
      </c>
      <c r="B15021" s="12">
        <v>105.0</v>
      </c>
    </row>
    <row r="15022" ht="15.75" customHeight="1">
      <c r="A15022" s="13">
        <v>42281.458333296905</v>
      </c>
      <c r="B15022" s="12">
        <v>100.0</v>
      </c>
    </row>
    <row r="15023" ht="15.75" customHeight="1">
      <c r="A15023" s="13">
        <v>42281.46874996357</v>
      </c>
      <c r="B15023" s="12">
        <v>104.0</v>
      </c>
    </row>
    <row r="15024" ht="15.75" customHeight="1">
      <c r="A15024" s="13">
        <v>42281.47916663023</v>
      </c>
      <c r="B15024" s="12">
        <v>102.0</v>
      </c>
    </row>
    <row r="15025" ht="15.75" customHeight="1">
      <c r="A15025" s="13">
        <v>42281.4895832969</v>
      </c>
      <c r="B15025" s="12">
        <v>103.0</v>
      </c>
    </row>
    <row r="15026" ht="15.75" customHeight="1">
      <c r="A15026" s="13">
        <v>42281.49999996356</v>
      </c>
      <c r="B15026" s="12">
        <v>99.0</v>
      </c>
    </row>
    <row r="15027" ht="15.75" customHeight="1">
      <c r="A15027" s="13">
        <v>42281.510416630226</v>
      </c>
      <c r="B15027" s="12">
        <v>107.0</v>
      </c>
    </row>
    <row r="15028" ht="15.75" customHeight="1">
      <c r="A15028" s="13">
        <v>42281.52083329689</v>
      </c>
      <c r="B15028" s="12">
        <v>106.0</v>
      </c>
    </row>
    <row r="15029" ht="15.75" customHeight="1">
      <c r="A15029" s="13">
        <v>42281.531249963555</v>
      </c>
      <c r="B15029" s="12">
        <v>106.0</v>
      </c>
    </row>
    <row r="15030" ht="15.75" customHeight="1">
      <c r="A15030" s="13">
        <v>42281.54166663022</v>
      </c>
      <c r="B15030" s="12">
        <v>101.0</v>
      </c>
    </row>
    <row r="15031" ht="15.75" customHeight="1">
      <c r="A15031" s="13">
        <v>42281.55208329688</v>
      </c>
      <c r="B15031" s="12">
        <v>104.0</v>
      </c>
    </row>
    <row r="15032" ht="15.75" customHeight="1">
      <c r="A15032" s="13">
        <v>42281.56249996355</v>
      </c>
      <c r="B15032" s="12">
        <v>104.0</v>
      </c>
    </row>
    <row r="15033" ht="15.75" customHeight="1">
      <c r="A15033" s="13">
        <v>42281.57291663021</v>
      </c>
      <c r="B15033" s="12">
        <v>100.0</v>
      </c>
    </row>
    <row r="15034" ht="15.75" customHeight="1">
      <c r="A15034" s="13">
        <v>42281.583333296876</v>
      </c>
      <c r="B15034" s="12">
        <v>109.0</v>
      </c>
    </row>
    <row r="15035" ht="15.75" customHeight="1">
      <c r="A15035" s="13">
        <v>42281.59374996354</v>
      </c>
      <c r="B15035" s="12">
        <v>106.0</v>
      </c>
    </row>
    <row r="15036" ht="15.75" customHeight="1">
      <c r="A15036" s="13">
        <v>42281.604166630204</v>
      </c>
      <c r="B15036" s="12">
        <v>105.0</v>
      </c>
    </row>
    <row r="15037" ht="15.75" customHeight="1">
      <c r="A15037" s="13">
        <v>42281.61458329687</v>
      </c>
      <c r="B15037" s="12">
        <v>107.0</v>
      </c>
    </row>
    <row r="15038" ht="15.75" customHeight="1">
      <c r="A15038" s="13">
        <v>42281.62499996353</v>
      </c>
      <c r="B15038" s="12">
        <v>109.0</v>
      </c>
    </row>
    <row r="15039" ht="15.75" customHeight="1">
      <c r="A15039" s="13">
        <v>42281.6354166302</v>
      </c>
      <c r="B15039" s="12">
        <v>108.0</v>
      </c>
    </row>
    <row r="15040" ht="15.75" customHeight="1">
      <c r="A15040" s="13">
        <v>42281.64583329686</v>
      </c>
      <c r="B15040" s="12">
        <v>107.0</v>
      </c>
    </row>
    <row r="15041" ht="15.75" customHeight="1">
      <c r="A15041" s="13">
        <v>42281.656249963526</v>
      </c>
      <c r="B15041" s="12">
        <v>101.0</v>
      </c>
    </row>
    <row r="15042" ht="15.75" customHeight="1">
      <c r="A15042" s="13">
        <v>42281.66666663019</v>
      </c>
      <c r="B15042" s="12">
        <v>107.0</v>
      </c>
    </row>
    <row r="15043" ht="15.75" customHeight="1">
      <c r="A15043" s="13">
        <v>42281.677083296854</v>
      </c>
      <c r="B15043" s="12">
        <v>102.0</v>
      </c>
    </row>
    <row r="15044" ht="15.75" customHeight="1">
      <c r="A15044" s="13">
        <v>42281.68749996352</v>
      </c>
      <c r="B15044" s="12">
        <v>104.0</v>
      </c>
    </row>
    <row r="15045" ht="15.75" customHeight="1">
      <c r="A15045" s="13">
        <v>42281.69791663018</v>
      </c>
      <c r="B15045" s="12">
        <v>102.0</v>
      </c>
    </row>
    <row r="15046" ht="15.75" customHeight="1">
      <c r="A15046" s="13">
        <v>42281.70833329685</v>
      </c>
      <c r="B15046" s="12">
        <v>104.0</v>
      </c>
    </row>
    <row r="15047" ht="15.75" customHeight="1">
      <c r="A15047" s="13">
        <v>42281.71874996351</v>
      </c>
      <c r="B15047" s="12">
        <v>104.0</v>
      </c>
    </row>
    <row r="15048" ht="15.75" customHeight="1">
      <c r="A15048" s="13">
        <v>42281.729166630175</v>
      </c>
      <c r="B15048" s="12">
        <v>111.0</v>
      </c>
    </row>
    <row r="15049" ht="15.75" customHeight="1">
      <c r="A15049" s="13">
        <v>42281.73958329684</v>
      </c>
      <c r="B15049" s="12">
        <v>109.0</v>
      </c>
    </row>
    <row r="15050" ht="15.75" customHeight="1">
      <c r="A15050" s="13">
        <v>42281.749999963504</v>
      </c>
      <c r="B15050" s="12">
        <v>107.0</v>
      </c>
    </row>
    <row r="15051" ht="15.75" customHeight="1">
      <c r="A15051" s="13">
        <v>42281.76041663017</v>
      </c>
      <c r="B15051" s="12">
        <v>109.0</v>
      </c>
    </row>
    <row r="15052" ht="15.75" customHeight="1">
      <c r="A15052" s="13">
        <v>42281.77083329683</v>
      </c>
      <c r="B15052" s="12">
        <v>106.0</v>
      </c>
    </row>
    <row r="15053" ht="15.75" customHeight="1">
      <c r="A15053" s="13">
        <v>42281.7812499635</v>
      </c>
      <c r="B15053" s="12">
        <v>112.0</v>
      </c>
    </row>
    <row r="15054" ht="15.75" customHeight="1">
      <c r="A15054" s="13">
        <v>42281.79166663016</v>
      </c>
      <c r="B15054" s="12">
        <v>107.0</v>
      </c>
    </row>
    <row r="15055" ht="15.75" customHeight="1">
      <c r="A15055" s="13">
        <v>42281.802083296825</v>
      </c>
      <c r="B15055" s="12">
        <v>106.0</v>
      </c>
    </row>
    <row r="15056" ht="15.75" customHeight="1">
      <c r="A15056" s="13">
        <v>42281.81249996349</v>
      </c>
      <c r="B15056" s="12">
        <v>104.0</v>
      </c>
    </row>
    <row r="15057" ht="15.75" customHeight="1">
      <c r="A15057" s="13">
        <v>42281.82291663015</v>
      </c>
      <c r="B15057" s="12">
        <v>112.0</v>
      </c>
    </row>
    <row r="15058" ht="15.75" customHeight="1">
      <c r="A15058" s="13">
        <v>42281.83333329682</v>
      </c>
      <c r="B15058" s="12">
        <v>107.0</v>
      </c>
    </row>
    <row r="15059" ht="15.75" customHeight="1">
      <c r="A15059" s="13">
        <v>42281.84374996348</v>
      </c>
      <c r="B15059" s="12">
        <v>108.0</v>
      </c>
    </row>
    <row r="15060" ht="15.75" customHeight="1">
      <c r="A15060" s="13">
        <v>42281.854166630146</v>
      </c>
      <c r="B15060" s="12">
        <v>108.0</v>
      </c>
    </row>
    <row r="15061" ht="15.75" customHeight="1">
      <c r="A15061" s="13">
        <v>42281.86458329681</v>
      </c>
      <c r="B15061" s="12">
        <v>110.0</v>
      </c>
    </row>
    <row r="15062" ht="15.75" customHeight="1">
      <c r="A15062" s="13">
        <v>42281.874999963475</v>
      </c>
      <c r="B15062" s="12">
        <v>105.0</v>
      </c>
    </row>
    <row r="15063" ht="15.75" customHeight="1">
      <c r="A15063" s="13">
        <v>42281.88541663014</v>
      </c>
      <c r="B15063" s="12">
        <v>107.0</v>
      </c>
    </row>
    <row r="15064" ht="15.75" customHeight="1">
      <c r="A15064" s="13">
        <v>42281.8958332968</v>
      </c>
      <c r="B15064" s="12">
        <v>105.0</v>
      </c>
    </row>
    <row r="15065" ht="15.75" customHeight="1">
      <c r="A15065" s="13">
        <v>42281.90624996347</v>
      </c>
      <c r="B15065" s="12">
        <v>99.0</v>
      </c>
    </row>
    <row r="15066" ht="15.75" customHeight="1">
      <c r="A15066" s="13">
        <v>42281.91666663013</v>
      </c>
      <c r="B15066" s="12">
        <v>100.0</v>
      </c>
    </row>
    <row r="15067" ht="15.75" customHeight="1">
      <c r="A15067" s="13">
        <v>42281.927083296796</v>
      </c>
      <c r="B15067" s="12">
        <v>98.0</v>
      </c>
    </row>
    <row r="15068" ht="15.75" customHeight="1">
      <c r="A15068" s="13">
        <v>42281.93749996346</v>
      </c>
      <c r="B15068" s="12">
        <v>106.0</v>
      </c>
    </row>
    <row r="15069" ht="15.75" customHeight="1">
      <c r="A15069" s="13">
        <v>42281.947916630124</v>
      </c>
      <c r="B15069" s="12">
        <v>101.0</v>
      </c>
    </row>
    <row r="15070" ht="15.75" customHeight="1">
      <c r="A15070" s="13">
        <v>42281.95833329679</v>
      </c>
      <c r="B15070" s="12">
        <v>101.0</v>
      </c>
    </row>
    <row r="15071" ht="15.75" customHeight="1">
      <c r="A15071" s="13">
        <v>42281.96874996345</v>
      </c>
      <c r="B15071" s="12">
        <v>101.0</v>
      </c>
    </row>
    <row r="15072" ht="15.75" customHeight="1">
      <c r="A15072" s="13">
        <v>42281.97916663012</v>
      </c>
      <c r="B15072" s="12">
        <v>99.0</v>
      </c>
    </row>
    <row r="15073" ht="15.75" customHeight="1">
      <c r="A15073" s="13">
        <v>42281.98958329678</v>
      </c>
      <c r="B15073" s="12">
        <v>105.0</v>
      </c>
    </row>
    <row r="15074" ht="15.75" customHeight="1">
      <c r="A15074" s="13">
        <v>42281.999999963446</v>
      </c>
      <c r="B15074" s="12">
        <v>101.0</v>
      </c>
    </row>
    <row r="15075" ht="15.75" customHeight="1">
      <c r="A15075" s="13">
        <v>42282.01041663011</v>
      </c>
      <c r="B15075" s="12">
        <v>98.0</v>
      </c>
    </row>
    <row r="15076" ht="15.75" customHeight="1">
      <c r="A15076" s="13">
        <v>42282.020833296774</v>
      </c>
      <c r="B15076" s="12">
        <v>104.0</v>
      </c>
    </row>
    <row r="15077" ht="15.75" customHeight="1">
      <c r="A15077" s="13">
        <v>42282.03124996344</v>
      </c>
      <c r="B15077" s="12">
        <v>100.0</v>
      </c>
    </row>
    <row r="15078" ht="15.75" customHeight="1">
      <c r="A15078" s="13">
        <v>42282.0416666301</v>
      </c>
      <c r="B15078" s="12">
        <v>98.0</v>
      </c>
    </row>
    <row r="15079" ht="15.75" customHeight="1">
      <c r="A15079" s="13">
        <v>42282.05208329677</v>
      </c>
      <c r="B15079" s="12">
        <v>108.0</v>
      </c>
    </row>
    <row r="15080" ht="15.75" customHeight="1">
      <c r="A15080" s="13">
        <v>42282.06249996343</v>
      </c>
      <c r="B15080" s="12">
        <v>99.0</v>
      </c>
    </row>
    <row r="15081" ht="15.75" customHeight="1">
      <c r="A15081" s="13">
        <v>42282.072916630095</v>
      </c>
      <c r="B15081" s="12">
        <v>103.0</v>
      </c>
    </row>
    <row r="15082" ht="15.75" customHeight="1">
      <c r="A15082" s="13">
        <v>42282.08333329676</v>
      </c>
      <c r="B15082" s="12">
        <v>98.0</v>
      </c>
    </row>
    <row r="15083" ht="15.75" customHeight="1">
      <c r="A15083" s="13">
        <v>42282.093749963424</v>
      </c>
      <c r="B15083" s="12">
        <v>100.0</v>
      </c>
    </row>
    <row r="15084" ht="15.75" customHeight="1">
      <c r="A15084" s="13">
        <v>42282.10416663009</v>
      </c>
      <c r="B15084" s="12">
        <v>101.0</v>
      </c>
    </row>
    <row r="15085" ht="15.75" customHeight="1">
      <c r="A15085" s="13">
        <v>42282.11458329675</v>
      </c>
      <c r="B15085" s="12">
        <v>97.0</v>
      </c>
    </row>
    <row r="15086" ht="15.75" customHeight="1">
      <c r="A15086" s="13">
        <v>42282.12499996342</v>
      </c>
      <c r="B15086" s="12">
        <v>101.0</v>
      </c>
    </row>
    <row r="15087" ht="15.75" customHeight="1">
      <c r="A15087" s="13">
        <v>42282.13541663008</v>
      </c>
      <c r="B15087" s="12">
        <v>99.0</v>
      </c>
    </row>
    <row r="15088" ht="15.75" customHeight="1">
      <c r="A15088" s="13">
        <v>42282.145833296745</v>
      </c>
      <c r="B15088" s="12">
        <v>100.0</v>
      </c>
    </row>
    <row r="15089" ht="15.75" customHeight="1">
      <c r="A15089" s="13">
        <v>42282.15624996341</v>
      </c>
      <c r="B15089" s="12">
        <v>106.0</v>
      </c>
    </row>
    <row r="15090" ht="15.75" customHeight="1">
      <c r="A15090" s="13">
        <v>42282.16666663007</v>
      </c>
      <c r="B15090" s="12">
        <v>101.0</v>
      </c>
    </row>
    <row r="15091" ht="15.75" customHeight="1">
      <c r="A15091" s="13">
        <v>42282.17708329674</v>
      </c>
      <c r="B15091" s="12">
        <v>98.0</v>
      </c>
    </row>
    <row r="15092" ht="15.75" customHeight="1">
      <c r="A15092" s="13">
        <v>42282.1874999634</v>
      </c>
      <c r="B15092" s="12">
        <v>102.0</v>
      </c>
    </row>
    <row r="15093" ht="15.75" customHeight="1">
      <c r="A15093" s="13">
        <v>42282.197916630066</v>
      </c>
      <c r="B15093" s="12">
        <v>101.0</v>
      </c>
    </row>
    <row r="15094" ht="15.75" customHeight="1">
      <c r="A15094" s="13">
        <v>42282.20833329673</v>
      </c>
      <c r="B15094" s="12">
        <v>102.0</v>
      </c>
    </row>
    <row r="15095" ht="15.75" customHeight="1">
      <c r="A15095" s="13">
        <v>42282.218749963395</v>
      </c>
      <c r="B15095" s="12">
        <v>102.0</v>
      </c>
    </row>
    <row r="15096" ht="15.75" customHeight="1">
      <c r="A15096" s="13">
        <v>42282.22916663006</v>
      </c>
      <c r="B15096" s="12">
        <v>106.0</v>
      </c>
    </row>
    <row r="15097" ht="15.75" customHeight="1">
      <c r="A15097" s="13">
        <v>42282.23958329672</v>
      </c>
      <c r="B15097" s="12">
        <v>106.0</v>
      </c>
    </row>
    <row r="15098" ht="15.75" customHeight="1">
      <c r="A15098" s="13">
        <v>42282.24999996339</v>
      </c>
      <c r="B15098" s="12">
        <v>100.0</v>
      </c>
    </row>
    <row r="15099" ht="15.75" customHeight="1">
      <c r="A15099" s="13">
        <v>42282.26041663005</v>
      </c>
      <c r="B15099" s="12">
        <v>111.0</v>
      </c>
    </row>
    <row r="15100" ht="15.75" customHeight="1">
      <c r="A15100" s="13">
        <v>42282.270833296716</v>
      </c>
      <c r="B15100" s="12">
        <v>105.0</v>
      </c>
    </row>
    <row r="15101" ht="15.75" customHeight="1">
      <c r="A15101" s="13">
        <v>42282.28124996338</v>
      </c>
      <c r="B15101" s="12">
        <v>104.0</v>
      </c>
    </row>
    <row r="15102" ht="15.75" customHeight="1">
      <c r="A15102" s="13">
        <v>42282.291666630044</v>
      </c>
      <c r="B15102" s="12">
        <v>106.0</v>
      </c>
    </row>
    <row r="15103" ht="15.75" customHeight="1">
      <c r="A15103" s="13">
        <v>42282.30208329671</v>
      </c>
      <c r="B15103" s="12">
        <v>184.0</v>
      </c>
    </row>
    <row r="15104" ht="15.75" customHeight="1">
      <c r="A15104" s="13">
        <v>42282.31249996337</v>
      </c>
      <c r="B15104" s="12">
        <v>168.0</v>
      </c>
    </row>
    <row r="15105" ht="15.75" customHeight="1">
      <c r="A15105" s="13">
        <v>42282.32291663004</v>
      </c>
      <c r="B15105" s="12">
        <v>159.0</v>
      </c>
    </row>
    <row r="15106" ht="15.75" customHeight="1">
      <c r="A15106" s="13">
        <v>42282.3333332967</v>
      </c>
      <c r="B15106" s="12">
        <v>158.0</v>
      </c>
    </row>
    <row r="15107" ht="15.75" customHeight="1">
      <c r="A15107" s="13">
        <v>42282.343749963366</v>
      </c>
      <c r="B15107" s="12">
        <v>166.0</v>
      </c>
    </row>
    <row r="15108" ht="15.75" customHeight="1">
      <c r="A15108" s="13">
        <v>42282.35416663003</v>
      </c>
      <c r="B15108" s="12">
        <v>170.0</v>
      </c>
    </row>
    <row r="15109" ht="15.75" customHeight="1">
      <c r="A15109" s="13">
        <v>42282.364583296694</v>
      </c>
      <c r="B15109" s="12">
        <v>179.0</v>
      </c>
    </row>
    <row r="15110" ht="15.75" customHeight="1">
      <c r="A15110" s="13">
        <v>42282.37499996336</v>
      </c>
      <c r="B15110" s="12">
        <v>191.0</v>
      </c>
    </row>
    <row r="15111" ht="15.75" customHeight="1">
      <c r="A15111" s="13">
        <v>42282.38541663002</v>
      </c>
      <c r="B15111" s="12">
        <v>200.0</v>
      </c>
    </row>
    <row r="15112" ht="15.75" customHeight="1">
      <c r="A15112" s="13">
        <v>42282.39583329669</v>
      </c>
      <c r="B15112" s="12">
        <v>207.0</v>
      </c>
    </row>
    <row r="15113" ht="15.75" customHeight="1">
      <c r="A15113" s="13">
        <v>42282.40624996335</v>
      </c>
      <c r="B15113" s="12">
        <v>216.0</v>
      </c>
    </row>
    <row r="15114" ht="15.75" customHeight="1">
      <c r="A15114" s="13">
        <v>42282.416666630015</v>
      </c>
      <c r="B15114" s="12">
        <v>202.0</v>
      </c>
    </row>
    <row r="15115" ht="15.75" customHeight="1">
      <c r="A15115" s="13">
        <v>42282.42708329668</v>
      </c>
      <c r="B15115" s="12">
        <v>208.0</v>
      </c>
    </row>
    <row r="15116" ht="15.75" customHeight="1">
      <c r="A15116" s="13">
        <v>42282.437499963344</v>
      </c>
      <c r="B15116" s="12">
        <v>213.0</v>
      </c>
    </row>
    <row r="15117" ht="15.75" customHeight="1">
      <c r="A15117" s="13">
        <v>42282.44791663001</v>
      </c>
      <c r="B15117" s="12">
        <v>224.0</v>
      </c>
    </row>
    <row r="15118" ht="15.75" customHeight="1">
      <c r="A15118" s="13">
        <v>42282.45833329667</v>
      </c>
      <c r="B15118" s="12">
        <v>231.0</v>
      </c>
    </row>
    <row r="15119" ht="15.75" customHeight="1">
      <c r="A15119" s="13">
        <v>42282.46874996334</v>
      </c>
      <c r="B15119" s="12">
        <v>216.0</v>
      </c>
    </row>
    <row r="15120" ht="15.75" customHeight="1">
      <c r="A15120" s="13">
        <v>42282.47916663</v>
      </c>
      <c r="B15120" s="12">
        <v>222.0</v>
      </c>
    </row>
    <row r="15121" ht="15.75" customHeight="1">
      <c r="A15121" s="13">
        <v>42282.489583296665</v>
      </c>
      <c r="B15121" s="12">
        <v>214.0</v>
      </c>
    </row>
    <row r="15122" ht="15.75" customHeight="1">
      <c r="A15122" s="13">
        <v>42282.49999996333</v>
      </c>
      <c r="B15122" s="12">
        <v>235.0</v>
      </c>
    </row>
    <row r="15123" ht="15.75" customHeight="1">
      <c r="A15123" s="13">
        <v>42282.51041662999</v>
      </c>
      <c r="B15123" s="12">
        <v>223.0</v>
      </c>
    </row>
    <row r="15124" ht="15.75" customHeight="1">
      <c r="A15124" s="13">
        <v>42282.52083329666</v>
      </c>
      <c r="B15124" s="12">
        <v>219.0</v>
      </c>
    </row>
    <row r="15125" ht="15.75" customHeight="1">
      <c r="A15125" s="13">
        <v>42282.53124996332</v>
      </c>
      <c r="B15125" s="12">
        <v>215.0</v>
      </c>
    </row>
    <row r="15126" ht="15.75" customHeight="1">
      <c r="A15126" s="13">
        <v>42282.541666629986</v>
      </c>
      <c r="B15126" s="12">
        <v>234.0</v>
      </c>
    </row>
    <row r="15127" ht="15.75" customHeight="1">
      <c r="A15127" s="13">
        <v>42282.55208329665</v>
      </c>
      <c r="B15127" s="12">
        <v>231.0</v>
      </c>
    </row>
    <row r="15128" ht="15.75" customHeight="1">
      <c r="A15128" s="13">
        <v>42282.562499963315</v>
      </c>
      <c r="B15128" s="12">
        <v>231.0</v>
      </c>
    </row>
    <row r="15129" ht="15.75" customHeight="1">
      <c r="A15129" s="13">
        <v>42282.57291662998</v>
      </c>
      <c r="B15129" s="12">
        <v>234.0</v>
      </c>
    </row>
    <row r="15130" ht="15.75" customHeight="1">
      <c r="A15130" s="13">
        <v>42282.58333329664</v>
      </c>
      <c r="B15130" s="12">
        <v>231.0</v>
      </c>
    </row>
    <row r="15131" ht="15.75" customHeight="1">
      <c r="A15131" s="13">
        <v>42282.59374996331</v>
      </c>
      <c r="B15131" s="12">
        <v>251.0</v>
      </c>
    </row>
    <row r="15132" ht="15.75" customHeight="1">
      <c r="A15132" s="13">
        <v>42282.60416662997</v>
      </c>
      <c r="B15132" s="12">
        <v>242.0</v>
      </c>
    </row>
    <row r="15133" ht="15.75" customHeight="1">
      <c r="A15133" s="13">
        <v>42282.614583296636</v>
      </c>
      <c r="B15133" s="12">
        <v>244.0</v>
      </c>
    </row>
    <row r="15134" ht="15.75" customHeight="1">
      <c r="A15134" s="13">
        <v>42282.6249999633</v>
      </c>
      <c r="B15134" s="12">
        <v>235.0</v>
      </c>
    </row>
    <row r="15135" ht="15.75" customHeight="1">
      <c r="A15135" s="13">
        <v>42282.635416629964</v>
      </c>
      <c r="B15135" s="12">
        <v>241.0</v>
      </c>
    </row>
    <row r="15136" ht="15.75" customHeight="1">
      <c r="A15136" s="13">
        <v>42282.64583329663</v>
      </c>
      <c r="B15136" s="12">
        <v>239.0</v>
      </c>
    </row>
    <row r="15137" ht="15.75" customHeight="1">
      <c r="A15137" s="13">
        <v>42282.65624996329</v>
      </c>
      <c r="B15137" s="12">
        <v>226.0</v>
      </c>
    </row>
    <row r="15138" ht="15.75" customHeight="1">
      <c r="A15138" s="13">
        <v>42282.66666662996</v>
      </c>
      <c r="B15138" s="12">
        <v>232.0</v>
      </c>
    </row>
    <row r="15139" ht="15.75" customHeight="1">
      <c r="A15139" s="13">
        <v>42282.67708329662</v>
      </c>
      <c r="B15139" s="12">
        <v>237.0</v>
      </c>
    </row>
    <row r="15140" ht="15.75" customHeight="1">
      <c r="A15140" s="13">
        <v>42282.687499963286</v>
      </c>
      <c r="B15140" s="12">
        <v>232.0</v>
      </c>
    </row>
    <row r="15141" ht="15.75" customHeight="1">
      <c r="A15141" s="13">
        <v>42282.69791662995</v>
      </c>
      <c r="B15141" s="12">
        <v>241.0</v>
      </c>
    </row>
    <row r="15142" ht="15.75" customHeight="1">
      <c r="A15142" s="13">
        <v>42282.708333296614</v>
      </c>
      <c r="B15142" s="12">
        <v>233.0</v>
      </c>
    </row>
    <row r="15143" ht="15.75" customHeight="1">
      <c r="A15143" s="13">
        <v>42282.71874996328</v>
      </c>
      <c r="B15143" s="12">
        <v>231.0</v>
      </c>
    </row>
    <row r="15144" ht="15.75" customHeight="1">
      <c r="A15144" s="13">
        <v>42282.72916662994</v>
      </c>
      <c r="B15144" s="12">
        <v>229.0</v>
      </c>
    </row>
    <row r="15145" ht="15.75" customHeight="1">
      <c r="A15145" s="13">
        <v>42282.73958329661</v>
      </c>
      <c r="B15145" s="12">
        <v>222.0</v>
      </c>
    </row>
    <row r="15146" ht="15.75" customHeight="1">
      <c r="A15146" s="13">
        <v>42282.74999996327</v>
      </c>
      <c r="B15146" s="12">
        <v>227.0</v>
      </c>
    </row>
    <row r="15147" ht="15.75" customHeight="1">
      <c r="A15147" s="13">
        <v>42282.760416629935</v>
      </c>
      <c r="B15147" s="12">
        <v>227.0</v>
      </c>
    </row>
    <row r="15148" ht="15.75" customHeight="1">
      <c r="A15148" s="13">
        <v>42282.7708332966</v>
      </c>
      <c r="B15148" s="12">
        <v>221.0</v>
      </c>
    </row>
    <row r="15149" ht="15.75" customHeight="1">
      <c r="A15149" s="13">
        <v>42282.781249963264</v>
      </c>
      <c r="B15149" s="12">
        <v>218.0</v>
      </c>
    </row>
    <row r="15150" ht="15.75" customHeight="1">
      <c r="A15150" s="13">
        <v>42282.79166662993</v>
      </c>
      <c r="B15150" s="12">
        <v>210.0</v>
      </c>
    </row>
    <row r="15151" ht="15.75" customHeight="1">
      <c r="A15151" s="13">
        <v>42282.80208329659</v>
      </c>
      <c r="B15151" s="12">
        <v>126.0</v>
      </c>
    </row>
    <row r="15152" ht="15.75" customHeight="1">
      <c r="A15152" s="13">
        <v>42282.81249996326</v>
      </c>
      <c r="B15152" s="12">
        <v>117.0</v>
      </c>
    </row>
    <row r="15153" ht="15.75" customHeight="1">
      <c r="A15153" s="13">
        <v>42282.82291662992</v>
      </c>
      <c r="B15153" s="12">
        <v>118.0</v>
      </c>
    </row>
    <row r="15154" ht="15.75" customHeight="1">
      <c r="A15154" s="13">
        <v>42282.833333296585</v>
      </c>
      <c r="B15154" s="12">
        <v>112.0</v>
      </c>
    </row>
    <row r="15155" ht="15.75" customHeight="1">
      <c r="A15155" s="13">
        <v>42282.84374996325</v>
      </c>
      <c r="B15155" s="12">
        <v>119.0</v>
      </c>
    </row>
    <row r="15156" ht="15.75" customHeight="1">
      <c r="A15156" s="13">
        <v>42282.85416662991</v>
      </c>
      <c r="B15156" s="12">
        <v>113.0</v>
      </c>
    </row>
    <row r="15157" ht="15.75" customHeight="1">
      <c r="A15157" s="13">
        <v>42282.86458329658</v>
      </c>
      <c r="B15157" s="12">
        <v>110.0</v>
      </c>
    </row>
    <row r="15158" ht="15.75" customHeight="1">
      <c r="A15158" s="13">
        <v>42282.87499996324</v>
      </c>
      <c r="B15158" s="12">
        <v>106.0</v>
      </c>
    </row>
    <row r="15159" ht="15.75" customHeight="1">
      <c r="A15159" s="13">
        <v>42282.885416629906</v>
      </c>
      <c r="B15159" s="12">
        <v>114.0</v>
      </c>
    </row>
    <row r="15160" ht="15.75" customHeight="1">
      <c r="A15160" s="13">
        <v>42282.89583329657</v>
      </c>
      <c r="B15160" s="12">
        <v>103.0</v>
      </c>
    </row>
    <row r="15161" ht="15.75" customHeight="1">
      <c r="A15161" s="13">
        <v>42282.906249963235</v>
      </c>
      <c r="B15161" s="12">
        <v>108.0</v>
      </c>
    </row>
    <row r="15162" ht="15.75" customHeight="1">
      <c r="A15162" s="13">
        <v>42282.9166666299</v>
      </c>
      <c r="B15162" s="12">
        <v>99.0</v>
      </c>
    </row>
    <row r="15163" ht="15.75" customHeight="1">
      <c r="A15163" s="13">
        <v>42282.92708329656</v>
      </c>
      <c r="B15163" s="12">
        <v>110.0</v>
      </c>
    </row>
    <row r="15164" ht="15.75" customHeight="1">
      <c r="A15164" s="13">
        <v>42282.93749996323</v>
      </c>
      <c r="B15164" s="12">
        <v>107.0</v>
      </c>
    </row>
    <row r="15165" ht="15.75" customHeight="1">
      <c r="A15165" s="13">
        <v>42282.94791662989</v>
      </c>
      <c r="B15165" s="12">
        <v>105.0</v>
      </c>
    </row>
    <row r="15166" ht="15.75" customHeight="1">
      <c r="A15166" s="13">
        <v>42282.958333296556</v>
      </c>
      <c r="B15166" s="12">
        <v>104.0</v>
      </c>
    </row>
    <row r="15167" ht="15.75" customHeight="1">
      <c r="A15167" s="13">
        <v>42282.96874996322</v>
      </c>
      <c r="B15167" s="12">
        <v>102.0</v>
      </c>
    </row>
    <row r="15168" ht="15.75" customHeight="1">
      <c r="A15168" s="13">
        <v>42282.979166629884</v>
      </c>
      <c r="B15168" s="12">
        <v>105.0</v>
      </c>
    </row>
    <row r="15169" ht="15.75" customHeight="1">
      <c r="A15169" s="13">
        <v>42282.98958329655</v>
      </c>
      <c r="B15169" s="12">
        <v>107.0</v>
      </c>
    </row>
    <row r="15170" ht="15.75" customHeight="1">
      <c r="A15170" s="13">
        <v>42282.99999996321</v>
      </c>
      <c r="B15170" s="12">
        <v>104.0</v>
      </c>
    </row>
    <row r="15171" ht="15.75" customHeight="1">
      <c r="A15171" s="13">
        <v>42283.01041662988</v>
      </c>
      <c r="B15171" s="12">
        <v>99.0</v>
      </c>
    </row>
    <row r="15172" ht="15.75" customHeight="1">
      <c r="A15172" s="13">
        <v>42283.02083329654</v>
      </c>
      <c r="B15172" s="12">
        <v>104.0</v>
      </c>
    </row>
    <row r="15173" ht="15.75" customHeight="1">
      <c r="A15173" s="13">
        <v>42283.031249963205</v>
      </c>
      <c r="B15173" s="12">
        <v>110.0</v>
      </c>
    </row>
    <row r="15174" ht="15.75" customHeight="1">
      <c r="A15174" s="13">
        <v>42283.04166662987</v>
      </c>
      <c r="B15174" s="12">
        <v>102.0</v>
      </c>
    </row>
    <row r="15175" ht="15.75" customHeight="1">
      <c r="A15175" s="13">
        <v>42283.052083296534</v>
      </c>
      <c r="B15175" s="12">
        <v>104.0</v>
      </c>
    </row>
    <row r="15176" ht="15.75" customHeight="1">
      <c r="A15176" s="13">
        <v>42283.0624999632</v>
      </c>
      <c r="B15176" s="12">
        <v>98.0</v>
      </c>
    </row>
    <row r="15177" ht="15.75" customHeight="1">
      <c r="A15177" s="13">
        <v>42283.07291662986</v>
      </c>
      <c r="B15177" s="12">
        <v>101.0</v>
      </c>
    </row>
    <row r="15178" ht="15.75" customHeight="1">
      <c r="A15178" s="13">
        <v>42283.08333329653</v>
      </c>
      <c r="B15178" s="12">
        <v>104.0</v>
      </c>
    </row>
    <row r="15179" ht="15.75" customHeight="1">
      <c r="A15179" s="13">
        <v>42283.09374996319</v>
      </c>
      <c r="B15179" s="12">
        <v>98.0</v>
      </c>
    </row>
    <row r="15180" ht="15.75" customHeight="1">
      <c r="A15180" s="13">
        <v>42283.104166629855</v>
      </c>
      <c r="B15180" s="12">
        <v>107.0</v>
      </c>
    </row>
    <row r="15181" ht="15.75" customHeight="1">
      <c r="A15181" s="13">
        <v>42283.11458329652</v>
      </c>
      <c r="B15181" s="12">
        <v>101.0</v>
      </c>
    </row>
    <row r="15182" ht="15.75" customHeight="1">
      <c r="A15182" s="13">
        <v>42283.124999963184</v>
      </c>
      <c r="B15182" s="12">
        <v>100.0</v>
      </c>
    </row>
    <row r="15183" ht="15.75" customHeight="1">
      <c r="A15183" s="13">
        <v>42283.13541662985</v>
      </c>
      <c r="B15183" s="12">
        <v>100.0</v>
      </c>
    </row>
    <row r="15184" ht="15.75" customHeight="1">
      <c r="A15184" s="13">
        <v>42283.14583329651</v>
      </c>
      <c r="B15184" s="12">
        <v>101.0</v>
      </c>
    </row>
    <row r="15185" ht="15.75" customHeight="1">
      <c r="A15185" s="13">
        <v>42283.15624996318</v>
      </c>
      <c r="B15185" s="12">
        <v>100.0</v>
      </c>
    </row>
    <row r="15186" ht="15.75" customHeight="1">
      <c r="A15186" s="13">
        <v>42283.16666662984</v>
      </c>
      <c r="B15186" s="12">
        <v>113.0</v>
      </c>
    </row>
    <row r="15187" ht="15.75" customHeight="1">
      <c r="A15187" s="13">
        <v>42283.177083296505</v>
      </c>
      <c r="B15187" s="12">
        <v>103.0</v>
      </c>
    </row>
    <row r="15188" ht="15.75" customHeight="1">
      <c r="A15188" s="13">
        <v>42283.18749996317</v>
      </c>
      <c r="B15188" s="12">
        <v>104.0</v>
      </c>
    </row>
    <row r="15189" ht="15.75" customHeight="1">
      <c r="A15189" s="13">
        <v>42283.19791662983</v>
      </c>
      <c r="B15189" s="12">
        <v>101.0</v>
      </c>
    </row>
    <row r="15190" ht="15.75" customHeight="1">
      <c r="A15190" s="13">
        <v>42283.2083332965</v>
      </c>
      <c r="B15190" s="12">
        <v>106.0</v>
      </c>
    </row>
    <row r="15191" ht="15.75" customHeight="1">
      <c r="A15191" s="13">
        <v>42283.21874996316</v>
      </c>
      <c r="B15191" s="12">
        <v>107.0</v>
      </c>
    </row>
    <row r="15192" ht="15.75" customHeight="1">
      <c r="A15192" s="13">
        <v>42283.229166629826</v>
      </c>
      <c r="B15192" s="12">
        <v>104.0</v>
      </c>
    </row>
    <row r="15193" ht="15.75" customHeight="1">
      <c r="A15193" s="13">
        <v>42283.23958329649</v>
      </c>
      <c r="B15193" s="12">
        <v>98.0</v>
      </c>
    </row>
    <row r="15194" ht="15.75" customHeight="1">
      <c r="A15194" s="13">
        <v>42283.249999963155</v>
      </c>
      <c r="B15194" s="12">
        <v>104.0</v>
      </c>
    </row>
    <row r="15195" ht="15.75" customHeight="1">
      <c r="A15195" s="13">
        <v>42283.26041662982</v>
      </c>
      <c r="B15195" s="12">
        <v>104.0</v>
      </c>
    </row>
    <row r="15196" ht="15.75" customHeight="1">
      <c r="A15196" s="13">
        <v>42283.27083329648</v>
      </c>
      <c r="B15196" s="12">
        <v>104.0</v>
      </c>
    </row>
    <row r="15197" ht="15.75" customHeight="1">
      <c r="A15197" s="13">
        <v>42283.28124996315</v>
      </c>
      <c r="B15197" s="12">
        <v>107.0</v>
      </c>
    </row>
    <row r="15198" ht="15.75" customHeight="1">
      <c r="A15198" s="13">
        <v>42283.29166662981</v>
      </c>
      <c r="B15198" s="12">
        <v>104.0</v>
      </c>
    </row>
    <row r="15199" ht="15.75" customHeight="1">
      <c r="A15199" s="13">
        <v>42283.302083296476</v>
      </c>
      <c r="B15199" s="12">
        <v>177.0</v>
      </c>
    </row>
    <row r="15200" ht="15.75" customHeight="1">
      <c r="A15200" s="13">
        <v>42283.31249996314</v>
      </c>
      <c r="B15200" s="12">
        <v>155.0</v>
      </c>
    </row>
    <row r="15201" ht="15.75" customHeight="1">
      <c r="A15201" s="13">
        <v>42283.322916629804</v>
      </c>
      <c r="B15201" s="12">
        <v>148.0</v>
      </c>
    </row>
    <row r="15202" ht="15.75" customHeight="1">
      <c r="A15202" s="13">
        <v>42283.33333329647</v>
      </c>
      <c r="B15202" s="12">
        <v>157.0</v>
      </c>
    </row>
    <row r="15203" ht="15.75" customHeight="1">
      <c r="A15203" s="13">
        <v>42283.34374996313</v>
      </c>
      <c r="B15203" s="12">
        <v>160.0</v>
      </c>
    </row>
    <row r="15204" ht="15.75" customHeight="1">
      <c r="A15204" s="13">
        <v>42283.3541666298</v>
      </c>
      <c r="B15204" s="12">
        <v>165.0</v>
      </c>
    </row>
    <row r="15205" ht="15.75" customHeight="1">
      <c r="A15205" s="13">
        <v>42283.36458329646</v>
      </c>
      <c r="B15205" s="12">
        <v>164.0</v>
      </c>
    </row>
    <row r="15206" ht="15.75" customHeight="1">
      <c r="A15206" s="13">
        <v>42283.374999963125</v>
      </c>
      <c r="B15206" s="12">
        <v>183.0</v>
      </c>
    </row>
    <row r="15207" ht="15.75" customHeight="1">
      <c r="A15207" s="13">
        <v>42283.38541662979</v>
      </c>
      <c r="B15207" s="12">
        <v>189.0</v>
      </c>
    </row>
    <row r="15208" ht="15.75" customHeight="1">
      <c r="A15208" s="13">
        <v>42283.395833296454</v>
      </c>
      <c r="B15208" s="12">
        <v>183.0</v>
      </c>
    </row>
    <row r="15209" ht="15.75" customHeight="1">
      <c r="A15209" s="13">
        <v>42283.40624996312</v>
      </c>
      <c r="B15209" s="12">
        <v>200.0</v>
      </c>
    </row>
    <row r="15210" ht="15.75" customHeight="1">
      <c r="A15210" s="13">
        <v>42283.41666662978</v>
      </c>
      <c r="B15210" s="12">
        <v>196.0</v>
      </c>
    </row>
    <row r="15211" ht="15.75" customHeight="1">
      <c r="A15211" s="13">
        <v>42283.42708329645</v>
      </c>
      <c r="B15211" s="12">
        <v>193.0</v>
      </c>
    </row>
    <row r="15212" ht="15.75" customHeight="1">
      <c r="A15212" s="13">
        <v>42283.43749996311</v>
      </c>
      <c r="B15212" s="12">
        <v>209.0</v>
      </c>
    </row>
    <row r="15213" ht="15.75" customHeight="1">
      <c r="A15213" s="13">
        <v>42283.447916629775</v>
      </c>
      <c r="B15213" s="12">
        <v>221.0</v>
      </c>
    </row>
    <row r="15214" ht="15.75" customHeight="1">
      <c r="A15214" s="13">
        <v>42283.45833329644</v>
      </c>
      <c r="B15214" s="12">
        <v>214.0</v>
      </c>
    </row>
    <row r="15215" ht="15.75" customHeight="1">
      <c r="A15215" s="13">
        <v>42283.4687499631</v>
      </c>
      <c r="B15215" s="12">
        <v>213.0</v>
      </c>
    </row>
    <row r="15216" ht="15.75" customHeight="1">
      <c r="A15216" s="13">
        <v>42283.47916662977</v>
      </c>
      <c r="B15216" s="12">
        <v>211.0</v>
      </c>
    </row>
    <row r="15217" ht="15.75" customHeight="1">
      <c r="A15217" s="13">
        <v>42283.48958329643</v>
      </c>
      <c r="B15217" s="12">
        <v>219.0</v>
      </c>
    </row>
    <row r="15218" ht="15.75" customHeight="1">
      <c r="A15218" s="13">
        <v>42283.499999963096</v>
      </c>
      <c r="B15218" s="12">
        <v>234.0</v>
      </c>
    </row>
    <row r="15219" ht="15.75" customHeight="1">
      <c r="A15219" s="13">
        <v>42283.51041662976</v>
      </c>
      <c r="B15219" s="12">
        <v>227.0</v>
      </c>
    </row>
    <row r="15220" ht="15.75" customHeight="1">
      <c r="A15220" s="13">
        <v>42283.520833296425</v>
      </c>
      <c r="B15220" s="12">
        <v>222.0</v>
      </c>
    </row>
    <row r="15221" ht="15.75" customHeight="1">
      <c r="A15221" s="13">
        <v>42283.53124996309</v>
      </c>
      <c r="B15221" s="12">
        <v>212.0</v>
      </c>
    </row>
    <row r="15222" ht="15.75" customHeight="1">
      <c r="A15222" s="13">
        <v>42283.54166662975</v>
      </c>
      <c r="B15222" s="12">
        <v>221.0</v>
      </c>
    </row>
    <row r="15223" ht="15.75" customHeight="1">
      <c r="A15223" s="13">
        <v>42283.55208329642</v>
      </c>
      <c r="B15223" s="12">
        <v>224.0</v>
      </c>
    </row>
    <row r="15224" ht="15.75" customHeight="1">
      <c r="A15224" s="13">
        <v>42283.56249996308</v>
      </c>
      <c r="B15224" s="12">
        <v>224.0</v>
      </c>
    </row>
    <row r="15225" ht="15.75" customHeight="1">
      <c r="A15225" s="13">
        <v>42283.572916629746</v>
      </c>
      <c r="B15225" s="12">
        <v>229.0</v>
      </c>
    </row>
    <row r="15226" ht="15.75" customHeight="1">
      <c r="A15226" s="13">
        <v>42283.58333329641</v>
      </c>
      <c r="B15226" s="12">
        <v>237.0</v>
      </c>
    </row>
    <row r="15227" ht="15.75" customHeight="1">
      <c r="A15227" s="13">
        <v>42283.593749963075</v>
      </c>
      <c r="B15227" s="12">
        <v>245.0</v>
      </c>
    </row>
    <row r="15228" ht="15.75" customHeight="1">
      <c r="A15228" s="13">
        <v>42283.60416662974</v>
      </c>
      <c r="B15228" s="12">
        <v>244.0</v>
      </c>
    </row>
    <row r="15229" ht="15.75" customHeight="1">
      <c r="A15229" s="13">
        <v>42283.6145832964</v>
      </c>
      <c r="B15229" s="12">
        <v>253.0</v>
      </c>
    </row>
    <row r="15230" ht="15.75" customHeight="1">
      <c r="A15230" s="13">
        <v>42283.62499996307</v>
      </c>
      <c r="B15230" s="12">
        <v>238.0</v>
      </c>
    </row>
    <row r="15231" ht="15.75" customHeight="1">
      <c r="A15231" s="13">
        <v>42283.63541662973</v>
      </c>
      <c r="B15231" s="12">
        <v>237.0</v>
      </c>
    </row>
    <row r="15232" ht="15.75" customHeight="1">
      <c r="A15232" s="13">
        <v>42283.645833296396</v>
      </c>
      <c r="B15232" s="12">
        <v>255.0</v>
      </c>
    </row>
    <row r="15233" ht="15.75" customHeight="1">
      <c r="A15233" s="13">
        <v>42283.65624996306</v>
      </c>
      <c r="B15233" s="12">
        <v>237.0</v>
      </c>
    </row>
    <row r="15234" ht="15.75" customHeight="1">
      <c r="A15234" s="13">
        <v>42283.666666629724</v>
      </c>
      <c r="B15234" s="12">
        <v>232.0</v>
      </c>
    </row>
    <row r="15235" ht="15.75" customHeight="1">
      <c r="A15235" s="13">
        <v>42283.67708329639</v>
      </c>
      <c r="B15235" s="12">
        <v>234.0</v>
      </c>
    </row>
    <row r="15236" ht="15.75" customHeight="1">
      <c r="A15236" s="13">
        <v>42283.68749996305</v>
      </c>
      <c r="B15236" s="12">
        <v>226.0</v>
      </c>
    </row>
    <row r="15237" ht="15.75" customHeight="1">
      <c r="A15237" s="13">
        <v>42283.69791662972</v>
      </c>
      <c r="B15237" s="12">
        <v>230.0</v>
      </c>
    </row>
    <row r="15238" ht="15.75" customHeight="1">
      <c r="A15238" s="13">
        <v>42283.70833329638</v>
      </c>
      <c r="B15238" s="12">
        <v>233.0</v>
      </c>
    </row>
    <row r="15239" ht="15.75" customHeight="1">
      <c r="A15239" s="13">
        <v>42283.718749963045</v>
      </c>
      <c r="B15239" s="12">
        <v>225.0</v>
      </c>
    </row>
    <row r="15240" ht="15.75" customHeight="1">
      <c r="A15240" s="13">
        <v>42283.72916662971</v>
      </c>
      <c r="B15240" s="12">
        <v>224.0</v>
      </c>
    </row>
    <row r="15241" ht="15.75" customHeight="1">
      <c r="A15241" s="13">
        <v>42283.739583296374</v>
      </c>
      <c r="B15241" s="12">
        <v>227.0</v>
      </c>
    </row>
    <row r="15242" ht="15.75" customHeight="1">
      <c r="A15242" s="13">
        <v>42283.74999996304</v>
      </c>
      <c r="B15242" s="12">
        <v>230.0</v>
      </c>
    </row>
    <row r="15243" ht="15.75" customHeight="1">
      <c r="A15243" s="13">
        <v>42283.7604166297</v>
      </c>
      <c r="B15243" s="12">
        <v>223.0</v>
      </c>
    </row>
    <row r="15244" ht="15.75" customHeight="1">
      <c r="A15244" s="13">
        <v>42283.77083329637</v>
      </c>
      <c r="B15244" s="12">
        <v>224.0</v>
      </c>
    </row>
    <row r="15245" ht="15.75" customHeight="1">
      <c r="A15245" s="13">
        <v>42283.78124996303</v>
      </c>
      <c r="B15245" s="12">
        <v>219.0</v>
      </c>
    </row>
    <row r="15246" ht="15.75" customHeight="1">
      <c r="A15246" s="13">
        <v>42283.791666629695</v>
      </c>
      <c r="B15246" s="12">
        <v>204.0</v>
      </c>
    </row>
    <row r="15247" ht="15.75" customHeight="1">
      <c r="A15247" s="13">
        <v>42283.80208329636</v>
      </c>
      <c r="B15247" s="12">
        <v>146.0</v>
      </c>
    </row>
    <row r="15248" ht="15.75" customHeight="1">
      <c r="A15248" s="13">
        <v>42283.81249996302</v>
      </c>
      <c r="B15248" s="12">
        <v>133.0</v>
      </c>
    </row>
    <row r="15249" ht="15.75" customHeight="1">
      <c r="A15249" s="13">
        <v>42283.82291662969</v>
      </c>
      <c r="B15249" s="12">
        <v>137.0</v>
      </c>
    </row>
    <row r="15250" ht="15.75" customHeight="1">
      <c r="A15250" s="13">
        <v>42283.83333329635</v>
      </c>
      <c r="B15250" s="12">
        <v>130.0</v>
      </c>
    </row>
    <row r="15251" ht="15.75" customHeight="1">
      <c r="A15251" s="13">
        <v>42283.843749963016</v>
      </c>
      <c r="B15251" s="12">
        <v>130.0</v>
      </c>
    </row>
    <row r="15252" ht="15.75" customHeight="1">
      <c r="A15252" s="13">
        <v>42283.85416662968</v>
      </c>
      <c r="B15252" s="12">
        <v>128.0</v>
      </c>
    </row>
    <row r="15253" ht="15.75" customHeight="1">
      <c r="A15253" s="13">
        <v>42283.864583296345</v>
      </c>
      <c r="B15253" s="12">
        <v>130.0</v>
      </c>
    </row>
    <row r="15254" ht="15.75" customHeight="1">
      <c r="A15254" s="13">
        <v>42283.87499996301</v>
      </c>
      <c r="B15254" s="12">
        <v>130.0</v>
      </c>
    </row>
    <row r="15255" ht="15.75" customHeight="1">
      <c r="A15255" s="13">
        <v>42283.88541662967</v>
      </c>
      <c r="B15255" s="12">
        <v>118.0</v>
      </c>
    </row>
    <row r="15256" ht="15.75" customHeight="1">
      <c r="A15256" s="13">
        <v>42283.89583329634</v>
      </c>
      <c r="B15256" s="12">
        <v>122.0</v>
      </c>
    </row>
    <row r="15257" ht="15.75" customHeight="1">
      <c r="A15257" s="13">
        <v>42283.906249963</v>
      </c>
      <c r="B15257" s="12">
        <v>110.0</v>
      </c>
    </row>
    <row r="15258" ht="15.75" customHeight="1">
      <c r="A15258" s="13">
        <v>42283.916666629666</v>
      </c>
      <c r="B15258" s="12">
        <v>111.0</v>
      </c>
    </row>
    <row r="15259" ht="15.75" customHeight="1">
      <c r="A15259" s="13">
        <v>42283.92708329633</v>
      </c>
      <c r="B15259" s="12">
        <v>111.0</v>
      </c>
    </row>
    <row r="15260" ht="15.75" customHeight="1">
      <c r="A15260" s="13">
        <v>42283.937499962994</v>
      </c>
      <c r="B15260" s="12">
        <v>114.0</v>
      </c>
    </row>
    <row r="15261" ht="15.75" customHeight="1">
      <c r="A15261" s="13">
        <v>42283.94791662966</v>
      </c>
      <c r="B15261" s="12">
        <v>117.0</v>
      </c>
    </row>
    <row r="15262" ht="15.75" customHeight="1">
      <c r="A15262" s="13">
        <v>42283.95833329632</v>
      </c>
      <c r="B15262" s="12">
        <v>113.0</v>
      </c>
    </row>
    <row r="15263" ht="15.75" customHeight="1">
      <c r="A15263" s="13">
        <v>42283.96874996299</v>
      </c>
      <c r="B15263" s="12">
        <v>111.0</v>
      </c>
    </row>
    <row r="15264" ht="15.75" customHeight="1">
      <c r="A15264" s="13">
        <v>42283.97916662965</v>
      </c>
      <c r="B15264" s="12">
        <v>110.0</v>
      </c>
    </row>
    <row r="15265" ht="15.75" customHeight="1">
      <c r="A15265" s="13">
        <v>42283.989583296316</v>
      </c>
      <c r="B15265" s="12">
        <v>115.0</v>
      </c>
    </row>
    <row r="15266" ht="15.75" customHeight="1">
      <c r="A15266" s="13">
        <v>42283.99999996298</v>
      </c>
      <c r="B15266" s="12">
        <v>112.0</v>
      </c>
    </row>
    <row r="15267" ht="15.75" customHeight="1">
      <c r="A15267" s="13">
        <v>42284.010416629644</v>
      </c>
      <c r="B15267" s="12">
        <v>111.0</v>
      </c>
    </row>
    <row r="15268" ht="15.75" customHeight="1">
      <c r="A15268" s="13">
        <v>42284.02083329631</v>
      </c>
      <c r="B15268" s="12">
        <v>110.0</v>
      </c>
    </row>
    <row r="15269" ht="15.75" customHeight="1">
      <c r="A15269" s="13">
        <v>42284.03124996297</v>
      </c>
      <c r="B15269" s="12">
        <v>108.0</v>
      </c>
    </row>
    <row r="15270" ht="15.75" customHeight="1">
      <c r="A15270" s="13">
        <v>42284.04166662964</v>
      </c>
      <c r="B15270" s="12">
        <v>117.0</v>
      </c>
    </row>
    <row r="15271" ht="15.75" customHeight="1">
      <c r="A15271" s="13">
        <v>42284.0520832963</v>
      </c>
      <c r="B15271" s="12">
        <v>111.0</v>
      </c>
    </row>
    <row r="15272" ht="15.75" customHeight="1">
      <c r="A15272" s="13">
        <v>42284.062499962965</v>
      </c>
      <c r="B15272" s="12">
        <v>112.0</v>
      </c>
    </row>
    <row r="15273" ht="15.75" customHeight="1">
      <c r="A15273" s="13">
        <v>42284.07291662963</v>
      </c>
      <c r="B15273" s="12">
        <v>110.0</v>
      </c>
    </row>
    <row r="15274" ht="15.75" customHeight="1">
      <c r="A15274" s="13">
        <v>42284.083333296294</v>
      </c>
      <c r="B15274" s="12">
        <v>111.0</v>
      </c>
    </row>
    <row r="15275" ht="15.75" customHeight="1">
      <c r="A15275" s="13">
        <v>42284.09374996296</v>
      </c>
      <c r="B15275" s="12">
        <v>118.0</v>
      </c>
    </row>
    <row r="15276" ht="15.75" customHeight="1">
      <c r="A15276" s="13">
        <v>42284.10416662962</v>
      </c>
      <c r="B15276" s="12">
        <v>110.0</v>
      </c>
    </row>
    <row r="15277" ht="15.75" customHeight="1">
      <c r="A15277" s="13">
        <v>42284.11458329629</v>
      </c>
      <c r="B15277" s="12">
        <v>108.0</v>
      </c>
    </row>
    <row r="15278" ht="15.75" customHeight="1">
      <c r="A15278" s="13">
        <v>42284.12499996295</v>
      </c>
      <c r="B15278" s="12">
        <v>109.0</v>
      </c>
    </row>
    <row r="15279" ht="15.75" customHeight="1">
      <c r="A15279" s="13">
        <v>42284.135416629615</v>
      </c>
      <c r="B15279" s="12">
        <v>110.0</v>
      </c>
    </row>
    <row r="15280" ht="15.75" customHeight="1">
      <c r="A15280" s="13">
        <v>42284.14583329628</v>
      </c>
      <c r="B15280" s="12">
        <v>117.0</v>
      </c>
    </row>
    <row r="15281" ht="15.75" customHeight="1">
      <c r="A15281" s="13">
        <v>42284.15624996294</v>
      </c>
      <c r="B15281" s="12">
        <v>110.0</v>
      </c>
    </row>
    <row r="15282" ht="15.75" customHeight="1">
      <c r="A15282" s="13">
        <v>42284.16666662961</v>
      </c>
      <c r="B15282" s="12">
        <v>110.0</v>
      </c>
    </row>
    <row r="15283" ht="15.75" customHeight="1">
      <c r="A15283" s="13">
        <v>42284.17708329627</v>
      </c>
      <c r="B15283" s="12">
        <v>107.0</v>
      </c>
    </row>
    <row r="15284" ht="15.75" customHeight="1">
      <c r="A15284" s="13">
        <v>42284.187499962936</v>
      </c>
      <c r="B15284" s="12">
        <v>116.0</v>
      </c>
    </row>
    <row r="15285" ht="15.75" customHeight="1">
      <c r="A15285" s="13">
        <v>42284.1979166296</v>
      </c>
      <c r="B15285" s="12">
        <v>111.0</v>
      </c>
    </row>
    <row r="15286" ht="15.75" customHeight="1">
      <c r="A15286" s="13">
        <v>42284.208333296265</v>
      </c>
      <c r="B15286" s="12">
        <v>113.0</v>
      </c>
    </row>
    <row r="15287" ht="15.75" customHeight="1">
      <c r="A15287" s="13">
        <v>42284.21874996293</v>
      </c>
      <c r="B15287" s="12">
        <v>106.0</v>
      </c>
    </row>
    <row r="15288" ht="15.75" customHeight="1">
      <c r="A15288" s="13">
        <v>42284.22916662959</v>
      </c>
      <c r="B15288" s="12">
        <v>109.0</v>
      </c>
    </row>
    <row r="15289" ht="15.75" customHeight="1">
      <c r="A15289" s="13">
        <v>42284.23958329626</v>
      </c>
      <c r="B15289" s="12">
        <v>112.0</v>
      </c>
    </row>
    <row r="15290" ht="15.75" customHeight="1">
      <c r="A15290" s="13">
        <v>42284.24999996292</v>
      </c>
      <c r="B15290" s="12">
        <v>116.0</v>
      </c>
    </row>
    <row r="15291" ht="15.75" customHeight="1">
      <c r="A15291" s="13">
        <v>42284.260416629586</v>
      </c>
      <c r="B15291" s="12">
        <v>119.0</v>
      </c>
    </row>
    <row r="15292" ht="15.75" customHeight="1">
      <c r="A15292" s="13">
        <v>42284.27083329625</v>
      </c>
      <c r="B15292" s="12">
        <v>118.0</v>
      </c>
    </row>
    <row r="15293" ht="15.75" customHeight="1">
      <c r="A15293" s="13">
        <v>42284.281249962914</v>
      </c>
      <c r="B15293" s="12">
        <v>115.0</v>
      </c>
    </row>
    <row r="15294" ht="15.75" customHeight="1">
      <c r="A15294" s="13">
        <v>42284.29166662958</v>
      </c>
      <c r="B15294" s="12">
        <v>114.0</v>
      </c>
    </row>
    <row r="15295" ht="15.75" customHeight="1">
      <c r="A15295" s="13">
        <v>42284.30208329624</v>
      </c>
      <c r="B15295" s="12">
        <v>236.0</v>
      </c>
    </row>
    <row r="15296" ht="15.75" customHeight="1">
      <c r="A15296" s="13">
        <v>42284.31249996291</v>
      </c>
      <c r="B15296" s="12">
        <v>200.0</v>
      </c>
    </row>
    <row r="15297" ht="15.75" customHeight="1">
      <c r="A15297" s="13">
        <v>42284.32291662957</v>
      </c>
      <c r="B15297" s="12">
        <v>193.0</v>
      </c>
    </row>
    <row r="15298" ht="15.75" customHeight="1">
      <c r="A15298" s="13">
        <v>42284.333333296236</v>
      </c>
      <c r="B15298" s="12">
        <v>178.0</v>
      </c>
    </row>
    <row r="15299" ht="15.75" customHeight="1">
      <c r="A15299" s="13">
        <v>42284.3437499629</v>
      </c>
      <c r="B15299" s="12">
        <v>184.0</v>
      </c>
    </row>
    <row r="15300" ht="15.75" customHeight="1">
      <c r="A15300" s="13">
        <v>42284.354166629564</v>
      </c>
      <c r="B15300" s="12">
        <v>201.0</v>
      </c>
    </row>
    <row r="15301" ht="15.75" customHeight="1">
      <c r="A15301" s="13">
        <v>42284.36458329623</v>
      </c>
      <c r="B15301" s="12">
        <v>184.0</v>
      </c>
    </row>
    <row r="15302" ht="15.75" customHeight="1">
      <c r="A15302" s="13">
        <v>42284.37499996289</v>
      </c>
      <c r="B15302" s="12">
        <v>190.0</v>
      </c>
    </row>
    <row r="15303" ht="15.75" customHeight="1">
      <c r="A15303" s="13">
        <v>42284.38541662956</v>
      </c>
      <c r="B15303" s="12">
        <v>198.0</v>
      </c>
    </row>
    <row r="15304" ht="15.75" customHeight="1">
      <c r="A15304" s="13">
        <v>42284.39583329622</v>
      </c>
      <c r="B15304" s="12">
        <v>207.0</v>
      </c>
    </row>
    <row r="15305" ht="15.75" customHeight="1">
      <c r="A15305" s="13">
        <v>42284.406249962885</v>
      </c>
      <c r="B15305" s="12">
        <v>194.0</v>
      </c>
    </row>
    <row r="15306" ht="15.75" customHeight="1">
      <c r="A15306" s="13">
        <v>42284.41666662955</v>
      </c>
      <c r="B15306" s="12">
        <v>199.0</v>
      </c>
    </row>
    <row r="15307" ht="15.75" customHeight="1">
      <c r="A15307" s="13">
        <v>42284.427083296214</v>
      </c>
      <c r="B15307" s="12">
        <v>211.0</v>
      </c>
    </row>
    <row r="15308" ht="15.75" customHeight="1">
      <c r="A15308" s="13">
        <v>42284.43749996288</v>
      </c>
      <c r="B15308" s="12">
        <v>219.0</v>
      </c>
    </row>
    <row r="15309" ht="15.75" customHeight="1">
      <c r="A15309" s="13">
        <v>42284.44791662954</v>
      </c>
      <c r="B15309" s="12">
        <v>236.0</v>
      </c>
    </row>
    <row r="15310" ht="15.75" customHeight="1">
      <c r="A15310" s="13">
        <v>42284.45833329621</v>
      </c>
      <c r="B15310" s="12">
        <v>222.0</v>
      </c>
    </row>
    <row r="15311" ht="15.75" customHeight="1">
      <c r="A15311" s="13">
        <v>42284.46874996287</v>
      </c>
      <c r="B15311" s="12">
        <v>212.0</v>
      </c>
    </row>
    <row r="15312" ht="15.75" customHeight="1">
      <c r="A15312" s="13">
        <v>42284.479166629535</v>
      </c>
      <c r="B15312" s="12">
        <v>215.0</v>
      </c>
    </row>
    <row r="15313" ht="15.75" customHeight="1">
      <c r="A15313" s="13">
        <v>42284.4895832962</v>
      </c>
      <c r="B15313" s="12">
        <v>222.0</v>
      </c>
    </row>
    <row r="15314" ht="15.75" customHeight="1">
      <c r="A15314" s="13">
        <v>42284.49999996286</v>
      </c>
      <c r="B15314" s="12">
        <v>226.0</v>
      </c>
    </row>
    <row r="15315" ht="15.75" customHeight="1">
      <c r="A15315" s="13">
        <v>42284.51041662953</v>
      </c>
      <c r="B15315" s="12">
        <v>219.0</v>
      </c>
    </row>
    <row r="15316" ht="15.75" customHeight="1">
      <c r="A15316" s="13">
        <v>42284.52083329619</v>
      </c>
      <c r="B15316" s="12">
        <v>225.0</v>
      </c>
    </row>
    <row r="15317" ht="15.75" customHeight="1">
      <c r="A15317" s="13">
        <v>42284.531249962856</v>
      </c>
      <c r="B15317" s="12">
        <v>230.0</v>
      </c>
    </row>
    <row r="15318" ht="15.75" customHeight="1">
      <c r="A15318" s="13">
        <v>42284.54166662952</v>
      </c>
      <c r="B15318" s="12">
        <v>223.0</v>
      </c>
    </row>
    <row r="15319" ht="15.75" customHeight="1">
      <c r="A15319" s="13">
        <v>42284.552083296185</v>
      </c>
      <c r="B15319" s="12">
        <v>239.0</v>
      </c>
    </row>
    <row r="15320" ht="15.75" customHeight="1">
      <c r="A15320" s="13">
        <v>42284.56249996285</v>
      </c>
      <c r="B15320" s="12">
        <v>243.0</v>
      </c>
    </row>
    <row r="15321" ht="15.75" customHeight="1">
      <c r="A15321" s="13">
        <v>42284.57291662951</v>
      </c>
      <c r="B15321" s="12">
        <v>236.0</v>
      </c>
    </row>
    <row r="15322" ht="15.75" customHeight="1">
      <c r="A15322" s="13">
        <v>42284.58333329618</v>
      </c>
      <c r="B15322" s="12">
        <v>238.0</v>
      </c>
    </row>
    <row r="15323" ht="15.75" customHeight="1">
      <c r="A15323" s="13">
        <v>42284.59374996284</v>
      </c>
      <c r="B15323" s="12">
        <v>230.0</v>
      </c>
    </row>
    <row r="15324" ht="15.75" customHeight="1">
      <c r="A15324" s="13">
        <v>42284.604166629506</v>
      </c>
      <c r="B15324" s="12">
        <v>229.0</v>
      </c>
    </row>
    <row r="15325" ht="15.75" customHeight="1">
      <c r="A15325" s="13">
        <v>42284.61458329617</v>
      </c>
      <c r="B15325" s="12">
        <v>254.0</v>
      </c>
    </row>
    <row r="15326" ht="15.75" customHeight="1">
      <c r="A15326" s="13">
        <v>42284.624999962834</v>
      </c>
      <c r="B15326" s="12">
        <v>243.0</v>
      </c>
    </row>
    <row r="15327" ht="15.75" customHeight="1">
      <c r="A15327" s="13">
        <v>42284.6354166295</v>
      </c>
      <c r="B15327" s="12">
        <v>246.0</v>
      </c>
    </row>
    <row r="15328" ht="15.75" customHeight="1">
      <c r="A15328" s="13">
        <v>42284.64583329616</v>
      </c>
      <c r="B15328" s="12">
        <v>233.0</v>
      </c>
    </row>
    <row r="15329" ht="15.75" customHeight="1">
      <c r="A15329" s="13">
        <v>42284.65624996283</v>
      </c>
      <c r="B15329" s="12">
        <v>245.0</v>
      </c>
    </row>
    <row r="15330" ht="15.75" customHeight="1">
      <c r="A15330" s="13">
        <v>42284.66666662949</v>
      </c>
      <c r="B15330" s="12">
        <v>239.0</v>
      </c>
    </row>
    <row r="15331" ht="15.75" customHeight="1">
      <c r="A15331" s="13">
        <v>42284.677083296156</v>
      </c>
      <c r="B15331" s="12">
        <v>243.0</v>
      </c>
    </row>
    <row r="15332" ht="15.75" customHeight="1">
      <c r="A15332" s="13">
        <v>42284.68749996282</v>
      </c>
      <c r="B15332" s="12">
        <v>231.0</v>
      </c>
    </row>
    <row r="15333" ht="15.75" customHeight="1">
      <c r="A15333" s="13">
        <v>42284.697916629484</v>
      </c>
      <c r="B15333" s="12">
        <v>231.0</v>
      </c>
    </row>
    <row r="15334" ht="15.75" customHeight="1">
      <c r="A15334" s="13">
        <v>42284.70833329615</v>
      </c>
      <c r="B15334" s="12">
        <v>230.0</v>
      </c>
    </row>
    <row r="15335" ht="15.75" customHeight="1">
      <c r="A15335" s="13">
        <v>42284.71874996281</v>
      </c>
      <c r="B15335" s="12">
        <v>225.0</v>
      </c>
    </row>
    <row r="15336" ht="15.75" customHeight="1">
      <c r="A15336" s="13">
        <v>42284.72916662948</v>
      </c>
      <c r="B15336" s="12">
        <v>236.0</v>
      </c>
    </row>
    <row r="15337" ht="15.75" customHeight="1">
      <c r="A15337" s="13">
        <v>42284.73958329614</v>
      </c>
      <c r="B15337" s="12">
        <v>228.0</v>
      </c>
    </row>
    <row r="15338" ht="15.75" customHeight="1">
      <c r="A15338" s="13">
        <v>42284.749999962805</v>
      </c>
      <c r="B15338" s="12">
        <v>214.0</v>
      </c>
    </row>
    <row r="15339" ht="15.75" customHeight="1">
      <c r="A15339" s="13">
        <v>42284.76041662947</v>
      </c>
      <c r="B15339" s="12">
        <v>227.0</v>
      </c>
    </row>
    <row r="15340" ht="15.75" customHeight="1">
      <c r="A15340" s="13">
        <v>42284.770833296134</v>
      </c>
      <c r="B15340" s="12">
        <v>217.0</v>
      </c>
    </row>
    <row r="15341" ht="15.75" customHeight="1">
      <c r="A15341" s="13">
        <v>42284.7812499628</v>
      </c>
      <c r="B15341" s="12">
        <v>227.0</v>
      </c>
    </row>
    <row r="15342" ht="15.75" customHeight="1">
      <c r="A15342" s="13">
        <v>42284.79166662946</v>
      </c>
      <c r="B15342" s="12">
        <v>213.0</v>
      </c>
    </row>
    <row r="15343" ht="15.75" customHeight="1">
      <c r="A15343" s="13">
        <v>42284.80208329613</v>
      </c>
      <c r="B15343" s="12">
        <v>142.0</v>
      </c>
    </row>
    <row r="15344" ht="15.75" customHeight="1">
      <c r="A15344" s="13">
        <v>42284.81249996279</v>
      </c>
      <c r="B15344" s="12">
        <v>126.0</v>
      </c>
    </row>
    <row r="15345" ht="15.75" customHeight="1">
      <c r="A15345" s="13">
        <v>42284.822916629455</v>
      </c>
      <c r="B15345" s="12">
        <v>127.0</v>
      </c>
    </row>
    <row r="15346" ht="15.75" customHeight="1">
      <c r="A15346" s="13">
        <v>42284.83333329612</v>
      </c>
      <c r="B15346" s="12">
        <v>124.0</v>
      </c>
    </row>
    <row r="15347" ht="15.75" customHeight="1">
      <c r="A15347" s="13">
        <v>42284.84374996278</v>
      </c>
      <c r="B15347" s="12">
        <v>123.0</v>
      </c>
    </row>
    <row r="15348" ht="15.75" customHeight="1">
      <c r="A15348" s="13">
        <v>42284.85416662945</v>
      </c>
      <c r="B15348" s="12">
        <v>134.0</v>
      </c>
    </row>
    <row r="15349" ht="15.75" customHeight="1">
      <c r="A15349" s="13">
        <v>42284.86458329611</v>
      </c>
      <c r="B15349" s="12">
        <v>126.0</v>
      </c>
    </row>
    <row r="15350" ht="15.75" customHeight="1">
      <c r="A15350" s="13">
        <v>42284.874999962776</v>
      </c>
      <c r="B15350" s="12">
        <v>120.0</v>
      </c>
    </row>
    <row r="15351" ht="15.75" customHeight="1">
      <c r="A15351" s="13">
        <v>42284.88541662944</v>
      </c>
      <c r="B15351" s="12">
        <v>110.0</v>
      </c>
    </row>
    <row r="15352" ht="15.75" customHeight="1">
      <c r="A15352" s="13">
        <v>42284.895833296105</v>
      </c>
      <c r="B15352" s="12">
        <v>117.0</v>
      </c>
    </row>
    <row r="15353" ht="15.75" customHeight="1">
      <c r="A15353" s="13">
        <v>42284.90624996277</v>
      </c>
      <c r="B15353" s="12">
        <v>110.0</v>
      </c>
    </row>
    <row r="15354" ht="15.75" customHeight="1">
      <c r="A15354" s="13">
        <v>42284.91666662943</v>
      </c>
      <c r="B15354" s="12">
        <v>110.0</v>
      </c>
    </row>
    <row r="15355" ht="15.75" customHeight="1">
      <c r="A15355" s="13">
        <v>42284.9270832961</v>
      </c>
      <c r="B15355" s="12">
        <v>109.0</v>
      </c>
    </row>
    <row r="15356" ht="15.75" customHeight="1">
      <c r="A15356" s="13">
        <v>42284.93749996276</v>
      </c>
      <c r="B15356" s="12">
        <v>107.0</v>
      </c>
    </row>
    <row r="15357" ht="15.75" customHeight="1">
      <c r="A15357" s="13">
        <v>42284.947916629426</v>
      </c>
      <c r="B15357" s="12">
        <v>118.0</v>
      </c>
    </row>
    <row r="15358" ht="15.75" customHeight="1">
      <c r="A15358" s="13">
        <v>42284.95833329609</v>
      </c>
      <c r="B15358" s="12">
        <v>110.0</v>
      </c>
    </row>
    <row r="15359" ht="15.75" customHeight="1">
      <c r="A15359" s="13">
        <v>42284.968749962754</v>
      </c>
      <c r="B15359" s="12">
        <v>107.0</v>
      </c>
    </row>
    <row r="15360" ht="15.75" customHeight="1">
      <c r="A15360" s="13">
        <v>42284.97916662942</v>
      </c>
      <c r="B15360" s="12">
        <v>108.0</v>
      </c>
    </row>
    <row r="15361" ht="15.75" customHeight="1">
      <c r="A15361" s="13">
        <v>42284.98958329608</v>
      </c>
      <c r="B15361" s="12">
        <v>110.0</v>
      </c>
    </row>
    <row r="15362" ht="15.75" customHeight="1">
      <c r="A15362" s="13">
        <v>42284.99999996275</v>
      </c>
      <c r="B15362" s="12">
        <v>115.0</v>
      </c>
    </row>
    <row r="15363" ht="15.75" customHeight="1">
      <c r="A15363" s="13">
        <v>42285.01041662941</v>
      </c>
      <c r="B15363" s="12">
        <v>107.0</v>
      </c>
    </row>
    <row r="15364" ht="15.75" customHeight="1">
      <c r="A15364" s="13">
        <v>42285.020833296076</v>
      </c>
      <c r="B15364" s="12">
        <v>108.0</v>
      </c>
    </row>
    <row r="15365" ht="15.75" customHeight="1">
      <c r="A15365" s="13">
        <v>42285.03124996274</v>
      </c>
      <c r="B15365" s="12">
        <v>106.0</v>
      </c>
    </row>
    <row r="15366" ht="15.75" customHeight="1">
      <c r="A15366" s="13">
        <v>42285.041666629404</v>
      </c>
      <c r="B15366" s="12">
        <v>110.0</v>
      </c>
    </row>
    <row r="15367" ht="15.75" customHeight="1">
      <c r="A15367" s="13">
        <v>42285.05208329607</v>
      </c>
      <c r="B15367" s="12">
        <v>114.0</v>
      </c>
    </row>
    <row r="15368" ht="15.75" customHeight="1">
      <c r="A15368" s="13">
        <v>42285.06249996273</v>
      </c>
      <c r="B15368" s="12">
        <v>108.0</v>
      </c>
    </row>
    <row r="15369" ht="15.75" customHeight="1">
      <c r="A15369" s="13">
        <v>42285.0729166294</v>
      </c>
      <c r="B15369" s="12">
        <v>107.0</v>
      </c>
    </row>
    <row r="15370" ht="15.75" customHeight="1">
      <c r="A15370" s="13">
        <v>42285.08333329606</v>
      </c>
      <c r="B15370" s="12">
        <v>105.0</v>
      </c>
    </row>
    <row r="15371" ht="15.75" customHeight="1">
      <c r="A15371" s="13">
        <v>42285.093749962725</v>
      </c>
      <c r="B15371" s="12">
        <v>114.0</v>
      </c>
    </row>
    <row r="15372" ht="15.75" customHeight="1">
      <c r="A15372" s="13">
        <v>42285.10416662939</v>
      </c>
      <c r="B15372" s="12">
        <v>109.0</v>
      </c>
    </row>
    <row r="15373" ht="15.75" customHeight="1">
      <c r="A15373" s="13">
        <v>42285.114583296054</v>
      </c>
      <c r="B15373" s="12">
        <v>109.0</v>
      </c>
    </row>
    <row r="15374" ht="15.75" customHeight="1">
      <c r="A15374" s="13">
        <v>42285.12499996272</v>
      </c>
      <c r="B15374" s="12">
        <v>105.0</v>
      </c>
    </row>
    <row r="15375" ht="15.75" customHeight="1">
      <c r="A15375" s="13">
        <v>42285.13541662938</v>
      </c>
      <c r="B15375" s="12">
        <v>106.0</v>
      </c>
    </row>
    <row r="15376" ht="15.75" customHeight="1">
      <c r="A15376" s="13">
        <v>42285.14583329605</v>
      </c>
      <c r="B15376" s="12">
        <v>118.0</v>
      </c>
    </row>
    <row r="15377" ht="15.75" customHeight="1">
      <c r="A15377" s="13">
        <v>42285.15624996271</v>
      </c>
      <c r="B15377" s="12">
        <v>104.0</v>
      </c>
    </row>
    <row r="15378" ht="15.75" customHeight="1">
      <c r="A15378" s="13">
        <v>42285.166666629375</v>
      </c>
      <c r="B15378" s="12">
        <v>106.0</v>
      </c>
    </row>
    <row r="15379" ht="15.75" customHeight="1">
      <c r="A15379" s="13">
        <v>42285.17708329604</v>
      </c>
      <c r="B15379" s="12">
        <v>104.0</v>
      </c>
    </row>
    <row r="15380" ht="15.75" customHeight="1">
      <c r="A15380" s="13">
        <v>42285.1874999627</v>
      </c>
      <c r="B15380" s="12">
        <v>111.0</v>
      </c>
    </row>
    <row r="15381" ht="15.75" customHeight="1">
      <c r="A15381" s="13">
        <v>42285.19791662937</v>
      </c>
      <c r="B15381" s="12">
        <v>111.0</v>
      </c>
    </row>
    <row r="15382" ht="15.75" customHeight="1">
      <c r="A15382" s="13">
        <v>42285.20833329603</v>
      </c>
      <c r="B15382" s="12">
        <v>109.0</v>
      </c>
    </row>
    <row r="15383" ht="15.75" customHeight="1">
      <c r="A15383" s="13">
        <v>42285.218749962696</v>
      </c>
      <c r="B15383" s="12">
        <v>107.0</v>
      </c>
    </row>
    <row r="15384" ht="15.75" customHeight="1">
      <c r="A15384" s="13">
        <v>42285.22916662936</v>
      </c>
      <c r="B15384" s="12">
        <v>108.0</v>
      </c>
    </row>
    <row r="15385" ht="15.75" customHeight="1">
      <c r="A15385" s="13">
        <v>42285.239583296025</v>
      </c>
      <c r="B15385" s="12">
        <v>112.0</v>
      </c>
    </row>
    <row r="15386" ht="15.75" customHeight="1">
      <c r="A15386" s="13">
        <v>42285.24999996269</v>
      </c>
      <c r="B15386" s="12">
        <v>110.0</v>
      </c>
    </row>
    <row r="15387" ht="15.75" customHeight="1">
      <c r="A15387" s="13">
        <v>42285.26041662935</v>
      </c>
      <c r="B15387" s="12">
        <v>112.0</v>
      </c>
    </row>
    <row r="15388" ht="15.75" customHeight="1">
      <c r="A15388" s="13">
        <v>42285.27083329602</v>
      </c>
      <c r="B15388" s="12">
        <v>108.0</v>
      </c>
    </row>
    <row r="15389" ht="15.75" customHeight="1">
      <c r="A15389" s="13">
        <v>42285.28124996268</v>
      </c>
      <c r="B15389" s="12">
        <v>112.0</v>
      </c>
    </row>
    <row r="15390" ht="15.75" customHeight="1">
      <c r="A15390" s="13">
        <v>42285.291666629346</v>
      </c>
      <c r="B15390" s="12">
        <v>111.0</v>
      </c>
    </row>
    <row r="15391" ht="15.75" customHeight="1">
      <c r="A15391" s="13">
        <v>42285.30208329601</v>
      </c>
      <c r="B15391" s="12">
        <v>213.0</v>
      </c>
    </row>
    <row r="15392" ht="15.75" customHeight="1">
      <c r="A15392" s="13">
        <v>42285.312499962674</v>
      </c>
      <c r="B15392" s="12">
        <v>217.0</v>
      </c>
    </row>
    <row r="15393" ht="15.75" customHeight="1">
      <c r="A15393" s="13">
        <v>42285.32291662934</v>
      </c>
      <c r="B15393" s="12">
        <v>162.0</v>
      </c>
    </row>
    <row r="15394" ht="15.75" customHeight="1">
      <c r="A15394" s="13">
        <v>42285.333333296</v>
      </c>
      <c r="B15394" s="12">
        <v>169.0</v>
      </c>
    </row>
    <row r="15395" ht="15.75" customHeight="1">
      <c r="A15395" s="13">
        <v>42285.34374996267</v>
      </c>
      <c r="B15395" s="12">
        <v>175.0</v>
      </c>
    </row>
    <row r="15396" ht="15.75" customHeight="1">
      <c r="A15396" s="13">
        <v>42285.35416662933</v>
      </c>
      <c r="B15396" s="12">
        <v>191.0</v>
      </c>
    </row>
    <row r="15397" ht="15.75" customHeight="1">
      <c r="A15397" s="13">
        <v>42285.364583295996</v>
      </c>
      <c r="B15397" s="12">
        <v>198.0</v>
      </c>
    </row>
    <row r="15398" ht="15.75" customHeight="1">
      <c r="A15398" s="13">
        <v>42285.37499996266</v>
      </c>
      <c r="B15398" s="12">
        <v>183.0</v>
      </c>
    </row>
    <row r="15399" ht="15.75" customHeight="1">
      <c r="A15399" s="13">
        <v>42285.385416629324</v>
      </c>
      <c r="B15399" s="12">
        <v>195.0</v>
      </c>
    </row>
    <row r="15400" ht="15.75" customHeight="1">
      <c r="A15400" s="13">
        <v>42285.39583329599</v>
      </c>
      <c r="B15400" s="12">
        <v>212.0</v>
      </c>
    </row>
    <row r="15401" ht="15.75" customHeight="1">
      <c r="A15401" s="13">
        <v>42285.40624996265</v>
      </c>
      <c r="B15401" s="12">
        <v>198.0</v>
      </c>
    </row>
    <row r="15402" ht="15.75" customHeight="1">
      <c r="A15402" s="13">
        <v>42285.41666662932</v>
      </c>
      <c r="B15402" s="12">
        <v>201.0</v>
      </c>
    </row>
    <row r="15403" ht="15.75" customHeight="1">
      <c r="A15403" s="13">
        <v>42285.42708329598</v>
      </c>
      <c r="B15403" s="12">
        <v>202.0</v>
      </c>
    </row>
    <row r="15404" ht="15.75" customHeight="1">
      <c r="A15404" s="13">
        <v>42285.437499962645</v>
      </c>
      <c r="B15404" s="12">
        <v>219.0</v>
      </c>
    </row>
    <row r="15405" ht="15.75" customHeight="1">
      <c r="A15405" s="13">
        <v>42285.44791662931</v>
      </c>
      <c r="B15405" s="12">
        <v>216.0</v>
      </c>
    </row>
    <row r="15406" ht="15.75" customHeight="1">
      <c r="A15406" s="13">
        <v>42285.458333295974</v>
      </c>
      <c r="B15406" s="12">
        <v>214.0</v>
      </c>
    </row>
    <row r="15407" ht="15.75" customHeight="1">
      <c r="A15407" s="13">
        <v>42285.46874996264</v>
      </c>
      <c r="B15407" s="12">
        <v>207.0</v>
      </c>
    </row>
    <row r="15408" ht="15.75" customHeight="1">
      <c r="A15408" s="13">
        <v>42285.4791666293</v>
      </c>
      <c r="B15408" s="12">
        <v>215.0</v>
      </c>
    </row>
    <row r="15409" ht="15.75" customHeight="1">
      <c r="A15409" s="13">
        <v>42285.48958329597</v>
      </c>
      <c r="B15409" s="12">
        <v>229.0</v>
      </c>
    </row>
    <row r="15410" ht="15.75" customHeight="1">
      <c r="A15410" s="13">
        <v>42285.49999996263</v>
      </c>
      <c r="B15410" s="12">
        <v>224.0</v>
      </c>
    </row>
    <row r="15411" ht="15.75" customHeight="1">
      <c r="A15411" s="13">
        <v>42285.510416629295</v>
      </c>
      <c r="B15411" s="12">
        <v>222.0</v>
      </c>
    </row>
    <row r="15412" ht="15.75" customHeight="1">
      <c r="A15412" s="13">
        <v>42285.52083329596</v>
      </c>
      <c r="B15412" s="12">
        <v>215.0</v>
      </c>
    </row>
    <row r="15413" ht="15.75" customHeight="1">
      <c r="A15413" s="13">
        <v>42285.53124996262</v>
      </c>
      <c r="B15413" s="12">
        <v>222.0</v>
      </c>
    </row>
    <row r="15414" ht="15.75" customHeight="1">
      <c r="A15414" s="13">
        <v>42285.54166662929</v>
      </c>
      <c r="B15414" s="12">
        <v>244.0</v>
      </c>
    </row>
    <row r="15415" ht="15.75" customHeight="1">
      <c r="A15415" s="13">
        <v>42285.55208329595</v>
      </c>
      <c r="B15415" s="12">
        <v>216.0</v>
      </c>
    </row>
    <row r="15416" ht="15.75" customHeight="1">
      <c r="A15416" s="13">
        <v>42285.562499962616</v>
      </c>
      <c r="B15416" s="12">
        <v>235.0</v>
      </c>
    </row>
    <row r="15417" ht="15.75" customHeight="1">
      <c r="A15417" s="13">
        <v>42285.57291662928</v>
      </c>
      <c r="B15417" s="12">
        <v>223.0</v>
      </c>
    </row>
    <row r="15418" ht="15.75" customHeight="1">
      <c r="A15418" s="13">
        <v>42285.583333295945</v>
      </c>
      <c r="B15418" s="12">
        <v>243.0</v>
      </c>
    </row>
    <row r="15419" ht="15.75" customHeight="1">
      <c r="A15419" s="13">
        <v>42285.59374996261</v>
      </c>
      <c r="B15419" s="12">
        <v>240.0</v>
      </c>
    </row>
    <row r="15420" ht="15.75" customHeight="1">
      <c r="A15420" s="13">
        <v>42285.60416662927</v>
      </c>
      <c r="B15420" s="12">
        <v>238.0</v>
      </c>
    </row>
    <row r="15421" ht="15.75" customHeight="1">
      <c r="A15421" s="13">
        <v>42285.61458329594</v>
      </c>
      <c r="B15421" s="12">
        <v>238.0</v>
      </c>
    </row>
    <row r="15422" ht="15.75" customHeight="1">
      <c r="A15422" s="13">
        <v>42285.6249999626</v>
      </c>
      <c r="B15422" s="12">
        <v>251.0</v>
      </c>
    </row>
    <row r="15423" ht="15.75" customHeight="1">
      <c r="A15423" s="13">
        <v>42285.635416629266</v>
      </c>
      <c r="B15423" s="12">
        <v>243.0</v>
      </c>
    </row>
    <row r="15424" ht="15.75" customHeight="1">
      <c r="A15424" s="13">
        <v>42285.64583329593</v>
      </c>
      <c r="B15424" s="12">
        <v>228.0</v>
      </c>
    </row>
    <row r="15425" ht="15.75" customHeight="1">
      <c r="A15425" s="13">
        <v>42285.656249962594</v>
      </c>
      <c r="B15425" s="12">
        <v>234.0</v>
      </c>
    </row>
    <row r="15426" ht="15.75" customHeight="1">
      <c r="A15426" s="13">
        <v>42285.66666662926</v>
      </c>
      <c r="B15426" s="12">
        <v>237.0</v>
      </c>
    </row>
    <row r="15427" ht="15.75" customHeight="1">
      <c r="A15427" s="13">
        <v>42285.67708329592</v>
      </c>
      <c r="B15427" s="12">
        <v>243.0</v>
      </c>
    </row>
    <row r="15428" ht="15.75" customHeight="1">
      <c r="A15428" s="13">
        <v>42285.68749996259</v>
      </c>
      <c r="B15428" s="12">
        <v>229.0</v>
      </c>
    </row>
    <row r="15429" ht="15.75" customHeight="1">
      <c r="A15429" s="13">
        <v>42285.69791662925</v>
      </c>
      <c r="B15429" s="12">
        <v>224.0</v>
      </c>
    </row>
    <row r="15430" ht="15.75" customHeight="1">
      <c r="A15430" s="13">
        <v>42285.708333295916</v>
      </c>
      <c r="B15430" s="12">
        <v>234.0</v>
      </c>
    </row>
    <row r="15431" ht="15.75" customHeight="1">
      <c r="A15431" s="13">
        <v>42285.71874996258</v>
      </c>
      <c r="B15431" s="12">
        <v>219.0</v>
      </c>
    </row>
    <row r="15432" ht="15.75" customHeight="1">
      <c r="A15432" s="13">
        <v>42285.729166629244</v>
      </c>
      <c r="B15432" s="12">
        <v>236.0</v>
      </c>
    </row>
    <row r="15433" ht="15.75" customHeight="1">
      <c r="A15433" s="13">
        <v>42285.73958329591</v>
      </c>
      <c r="B15433" s="12">
        <v>226.0</v>
      </c>
    </row>
    <row r="15434" ht="15.75" customHeight="1">
      <c r="A15434" s="13">
        <v>42285.74999996257</v>
      </c>
      <c r="B15434" s="12">
        <v>209.0</v>
      </c>
    </row>
    <row r="15435" ht="15.75" customHeight="1">
      <c r="A15435" s="13">
        <v>42285.76041662924</v>
      </c>
      <c r="B15435" s="12">
        <v>216.0</v>
      </c>
    </row>
    <row r="15436" ht="15.75" customHeight="1">
      <c r="A15436" s="13">
        <v>42285.7708332959</v>
      </c>
      <c r="B15436" s="12">
        <v>205.0</v>
      </c>
    </row>
    <row r="15437" ht="15.75" customHeight="1">
      <c r="A15437" s="13">
        <v>42285.781249962565</v>
      </c>
      <c r="B15437" s="12">
        <v>220.0</v>
      </c>
    </row>
    <row r="15438" ht="15.75" customHeight="1">
      <c r="A15438" s="13">
        <v>42285.79166662923</v>
      </c>
      <c r="B15438" s="12">
        <v>202.0</v>
      </c>
    </row>
    <row r="15439" ht="15.75" customHeight="1">
      <c r="A15439" s="13">
        <v>42285.802083295894</v>
      </c>
      <c r="B15439" s="12">
        <v>125.0</v>
      </c>
    </row>
    <row r="15440" ht="15.75" customHeight="1">
      <c r="A15440" s="13">
        <v>42285.81249996256</v>
      </c>
      <c r="B15440" s="12">
        <v>122.0</v>
      </c>
    </row>
    <row r="15441" ht="15.75" customHeight="1">
      <c r="A15441" s="13">
        <v>42285.82291662922</v>
      </c>
      <c r="B15441" s="12">
        <v>126.0</v>
      </c>
    </row>
    <row r="15442" ht="15.75" customHeight="1">
      <c r="A15442" s="13">
        <v>42285.83333329589</v>
      </c>
      <c r="B15442" s="12">
        <v>118.0</v>
      </c>
    </row>
    <row r="15443" ht="15.75" customHeight="1">
      <c r="A15443" s="13">
        <v>42285.84374996255</v>
      </c>
      <c r="B15443" s="12">
        <v>115.0</v>
      </c>
    </row>
    <row r="15444" ht="15.75" customHeight="1">
      <c r="A15444" s="13">
        <v>42285.854166629215</v>
      </c>
      <c r="B15444" s="12">
        <v>113.0</v>
      </c>
    </row>
    <row r="15445" ht="15.75" customHeight="1">
      <c r="A15445" s="13">
        <v>42285.86458329588</v>
      </c>
      <c r="B15445" s="12">
        <v>115.0</v>
      </c>
    </row>
    <row r="15446" ht="15.75" customHeight="1">
      <c r="A15446" s="13">
        <v>42285.87499996254</v>
      </c>
      <c r="B15446" s="12">
        <v>107.0</v>
      </c>
    </row>
    <row r="15447" ht="15.75" customHeight="1">
      <c r="A15447" s="13">
        <v>42285.88541662921</v>
      </c>
      <c r="B15447" s="12">
        <v>108.0</v>
      </c>
    </row>
    <row r="15448" ht="15.75" customHeight="1">
      <c r="A15448" s="13">
        <v>42285.89583329587</v>
      </c>
      <c r="B15448" s="12">
        <v>104.0</v>
      </c>
    </row>
    <row r="15449" ht="15.75" customHeight="1">
      <c r="A15449" s="13">
        <v>42285.906249962536</v>
      </c>
      <c r="B15449" s="12">
        <v>104.0</v>
      </c>
    </row>
    <row r="15450" ht="15.75" customHeight="1">
      <c r="A15450" s="13">
        <v>42285.9166666292</v>
      </c>
      <c r="B15450" s="12">
        <v>112.0</v>
      </c>
    </row>
    <row r="15451" ht="15.75" customHeight="1">
      <c r="A15451" s="13">
        <v>42285.927083295865</v>
      </c>
      <c r="B15451" s="12">
        <v>103.0</v>
      </c>
    </row>
    <row r="15452" ht="15.75" customHeight="1">
      <c r="A15452" s="13">
        <v>42285.93749996253</v>
      </c>
      <c r="B15452" s="12">
        <v>103.0</v>
      </c>
    </row>
    <row r="15453" ht="15.75" customHeight="1">
      <c r="A15453" s="13">
        <v>42285.94791662919</v>
      </c>
      <c r="B15453" s="12">
        <v>103.0</v>
      </c>
    </row>
    <row r="15454" ht="15.75" customHeight="1">
      <c r="A15454" s="13">
        <v>42285.95833329586</v>
      </c>
      <c r="B15454" s="12">
        <v>104.0</v>
      </c>
    </row>
    <row r="15455" ht="15.75" customHeight="1">
      <c r="A15455" s="13">
        <v>42285.96874996252</v>
      </c>
      <c r="B15455" s="12">
        <v>101.0</v>
      </c>
    </row>
    <row r="15456" ht="15.75" customHeight="1">
      <c r="A15456" s="13">
        <v>42285.979166629186</v>
      </c>
      <c r="B15456" s="12">
        <v>112.0</v>
      </c>
    </row>
    <row r="15457" ht="15.75" customHeight="1">
      <c r="A15457" s="13">
        <v>42285.98958329585</v>
      </c>
      <c r="B15457" s="12">
        <v>103.0</v>
      </c>
    </row>
    <row r="15458" ht="15.75" customHeight="1">
      <c r="A15458" s="13">
        <v>42285.999999962514</v>
      </c>
      <c r="B15458" s="12">
        <v>106.0</v>
      </c>
    </row>
    <row r="15459" ht="15.75" customHeight="1">
      <c r="A15459" s="13">
        <v>42286.01041662918</v>
      </c>
      <c r="B15459" s="12">
        <v>101.0</v>
      </c>
    </row>
    <row r="15460" ht="15.75" customHeight="1">
      <c r="A15460" s="13">
        <v>42286.02083329584</v>
      </c>
      <c r="B15460" s="12">
        <v>102.0</v>
      </c>
    </row>
    <row r="15461" ht="15.75" customHeight="1">
      <c r="A15461" s="13">
        <v>42286.03124996251</v>
      </c>
      <c r="B15461" s="12">
        <v>107.0</v>
      </c>
    </row>
    <row r="15462" ht="15.75" customHeight="1">
      <c r="A15462" s="13">
        <v>42286.04166662917</v>
      </c>
      <c r="B15462" s="12">
        <v>104.0</v>
      </c>
    </row>
    <row r="15463" ht="15.75" customHeight="1">
      <c r="A15463" s="13">
        <v>42286.052083295835</v>
      </c>
      <c r="B15463" s="12">
        <v>103.0</v>
      </c>
    </row>
    <row r="15464" ht="15.75" customHeight="1">
      <c r="A15464" s="13">
        <v>42286.0624999625</v>
      </c>
      <c r="B15464" s="12">
        <v>106.0</v>
      </c>
    </row>
    <row r="15465" ht="15.75" customHeight="1">
      <c r="A15465" s="13">
        <v>42286.072916629164</v>
      </c>
      <c r="B15465" s="12">
        <v>113.0</v>
      </c>
    </row>
    <row r="15466" ht="15.75" customHeight="1">
      <c r="A15466" s="13">
        <v>42286.08333329583</v>
      </c>
      <c r="B15466" s="12">
        <v>102.0</v>
      </c>
    </row>
    <row r="15467" ht="15.75" customHeight="1">
      <c r="A15467" s="13">
        <v>42286.09374996249</v>
      </c>
      <c r="B15467" s="12">
        <v>106.0</v>
      </c>
    </row>
    <row r="15468" ht="15.75" customHeight="1">
      <c r="A15468" s="13">
        <v>42286.10416662916</v>
      </c>
      <c r="B15468" s="12">
        <v>99.0</v>
      </c>
    </row>
    <row r="15469" ht="15.75" customHeight="1">
      <c r="A15469" s="13">
        <v>42286.11458329582</v>
      </c>
      <c r="B15469" s="12">
        <v>103.0</v>
      </c>
    </row>
    <row r="15470" ht="15.75" customHeight="1">
      <c r="A15470" s="13">
        <v>42286.124999962485</v>
      </c>
      <c r="B15470" s="12">
        <v>111.0</v>
      </c>
    </row>
    <row r="15471" ht="15.75" customHeight="1">
      <c r="A15471" s="13">
        <v>42286.13541662915</v>
      </c>
      <c r="B15471" s="12">
        <v>102.0</v>
      </c>
    </row>
    <row r="15472" ht="15.75" customHeight="1">
      <c r="A15472" s="13">
        <v>42286.145833295814</v>
      </c>
      <c r="B15472" s="12">
        <v>107.0</v>
      </c>
    </row>
    <row r="15473" ht="15.75" customHeight="1">
      <c r="A15473" s="13">
        <v>42286.15624996248</v>
      </c>
      <c r="B15473" s="12">
        <v>104.0</v>
      </c>
    </row>
    <row r="15474" ht="15.75" customHeight="1">
      <c r="A15474" s="13">
        <v>42286.16666662914</v>
      </c>
      <c r="B15474" s="12">
        <v>105.0</v>
      </c>
    </row>
    <row r="15475" ht="15.75" customHeight="1">
      <c r="A15475" s="13">
        <v>42286.17708329581</v>
      </c>
      <c r="B15475" s="12">
        <v>107.0</v>
      </c>
    </row>
    <row r="15476" ht="15.75" customHeight="1">
      <c r="A15476" s="13">
        <v>42286.18749996247</v>
      </c>
      <c r="B15476" s="12">
        <v>103.0</v>
      </c>
    </row>
    <row r="15477" ht="15.75" customHeight="1">
      <c r="A15477" s="13">
        <v>42286.197916629135</v>
      </c>
      <c r="B15477" s="12">
        <v>100.0</v>
      </c>
    </row>
    <row r="15478" ht="15.75" customHeight="1">
      <c r="A15478" s="13">
        <v>42286.2083332958</v>
      </c>
      <c r="B15478" s="12">
        <v>104.0</v>
      </c>
    </row>
    <row r="15479" ht="15.75" customHeight="1">
      <c r="A15479" s="13">
        <v>42286.21874996246</v>
      </c>
      <c r="B15479" s="12">
        <v>100.0</v>
      </c>
    </row>
    <row r="15480" ht="15.75" customHeight="1">
      <c r="A15480" s="13">
        <v>42286.22916662913</v>
      </c>
      <c r="B15480" s="12">
        <v>106.0</v>
      </c>
    </row>
    <row r="15481" ht="15.75" customHeight="1">
      <c r="A15481" s="13">
        <v>42286.23958329579</v>
      </c>
      <c r="B15481" s="12">
        <v>103.0</v>
      </c>
    </row>
    <row r="15482" ht="15.75" customHeight="1">
      <c r="A15482" s="13">
        <v>42286.249999962456</v>
      </c>
      <c r="B15482" s="12">
        <v>108.0</v>
      </c>
    </row>
    <row r="15483" ht="15.75" customHeight="1">
      <c r="A15483" s="13">
        <v>42286.26041662912</v>
      </c>
      <c r="B15483" s="12">
        <v>107.0</v>
      </c>
    </row>
    <row r="15484" ht="15.75" customHeight="1">
      <c r="A15484" s="13">
        <v>42286.270833295785</v>
      </c>
      <c r="B15484" s="12">
        <v>106.0</v>
      </c>
    </row>
    <row r="15485" ht="15.75" customHeight="1">
      <c r="A15485" s="13">
        <v>42286.28124996245</v>
      </c>
      <c r="B15485" s="12">
        <v>115.0</v>
      </c>
    </row>
    <row r="15486" ht="15.75" customHeight="1">
      <c r="A15486" s="13">
        <v>42286.29166662911</v>
      </c>
      <c r="B15486" s="12">
        <v>112.0</v>
      </c>
    </row>
    <row r="15487" ht="15.75" customHeight="1">
      <c r="A15487" s="13">
        <v>42286.30208329578</v>
      </c>
      <c r="B15487" s="12">
        <v>187.0</v>
      </c>
    </row>
    <row r="15488" ht="15.75" customHeight="1">
      <c r="A15488" s="13">
        <v>42286.31249996244</v>
      </c>
      <c r="B15488" s="12">
        <v>174.0</v>
      </c>
    </row>
    <row r="15489" ht="15.75" customHeight="1">
      <c r="A15489" s="13">
        <v>42286.322916629106</v>
      </c>
      <c r="B15489" s="12">
        <v>164.0</v>
      </c>
    </row>
    <row r="15490" ht="15.75" customHeight="1">
      <c r="A15490" s="13">
        <v>42286.33333329577</v>
      </c>
      <c r="B15490" s="12">
        <v>168.0</v>
      </c>
    </row>
    <row r="15491" ht="15.75" customHeight="1">
      <c r="A15491" s="13">
        <v>42286.343749962434</v>
      </c>
      <c r="B15491" s="12">
        <v>156.0</v>
      </c>
    </row>
    <row r="15492" ht="15.75" customHeight="1">
      <c r="A15492" s="13">
        <v>42286.3541666291</v>
      </c>
      <c r="B15492" s="12">
        <v>164.0</v>
      </c>
    </row>
    <row r="15493" ht="15.75" customHeight="1">
      <c r="A15493" s="13">
        <v>42286.36458329576</v>
      </c>
      <c r="B15493" s="12">
        <v>177.0</v>
      </c>
    </row>
    <row r="15494" ht="15.75" customHeight="1">
      <c r="A15494" s="13">
        <v>42286.37499996243</v>
      </c>
      <c r="B15494" s="12">
        <v>198.0</v>
      </c>
    </row>
    <row r="15495" ht="15.75" customHeight="1">
      <c r="A15495" s="13">
        <v>42286.38541662909</v>
      </c>
      <c r="B15495" s="12">
        <v>180.0</v>
      </c>
    </row>
    <row r="15496" ht="15.75" customHeight="1">
      <c r="A15496" s="13">
        <v>42286.395833295755</v>
      </c>
      <c r="B15496" s="12">
        <v>193.0</v>
      </c>
    </row>
    <row r="15497" ht="15.75" customHeight="1">
      <c r="A15497" s="13">
        <v>42286.40624996242</v>
      </c>
      <c r="B15497" s="12">
        <v>189.0</v>
      </c>
    </row>
    <row r="15498" ht="15.75" customHeight="1">
      <c r="A15498" s="13">
        <v>42286.416666629084</v>
      </c>
      <c r="B15498" s="12">
        <v>189.0</v>
      </c>
    </row>
    <row r="15499" ht="15.75" customHeight="1">
      <c r="A15499" s="13">
        <v>42286.42708329575</v>
      </c>
      <c r="B15499" s="12">
        <v>202.0</v>
      </c>
    </row>
    <row r="15500" ht="15.75" customHeight="1">
      <c r="A15500" s="13">
        <v>42286.43749996241</v>
      </c>
      <c r="B15500" s="12">
        <v>212.0</v>
      </c>
    </row>
    <row r="15501" ht="15.75" customHeight="1">
      <c r="A15501" s="13">
        <v>42286.44791662908</v>
      </c>
      <c r="B15501" s="12">
        <v>222.0</v>
      </c>
    </row>
    <row r="15502" ht="15.75" customHeight="1">
      <c r="A15502" s="13">
        <v>42286.45833329574</v>
      </c>
      <c r="B15502" s="12">
        <v>212.0</v>
      </c>
    </row>
    <row r="15503" ht="15.75" customHeight="1">
      <c r="A15503" s="13">
        <v>42286.468749962405</v>
      </c>
      <c r="B15503" s="12">
        <v>215.0</v>
      </c>
    </row>
    <row r="15504" ht="15.75" customHeight="1">
      <c r="A15504" s="13">
        <v>42286.47916662907</v>
      </c>
      <c r="B15504" s="12">
        <v>216.0</v>
      </c>
    </row>
    <row r="15505" ht="15.75" customHeight="1">
      <c r="A15505" s="13">
        <v>42286.48958329573</v>
      </c>
      <c r="B15505" s="12">
        <v>223.0</v>
      </c>
    </row>
    <row r="15506" ht="15.75" customHeight="1">
      <c r="A15506" s="13">
        <v>42286.4999999624</v>
      </c>
      <c r="B15506" s="12">
        <v>230.0</v>
      </c>
    </row>
    <row r="15507" ht="15.75" customHeight="1">
      <c r="A15507" s="13">
        <v>42286.51041662906</v>
      </c>
      <c r="B15507" s="12">
        <v>217.0</v>
      </c>
    </row>
    <row r="15508" ht="15.75" customHeight="1">
      <c r="A15508" s="13">
        <v>42286.520833295726</v>
      </c>
      <c r="B15508" s="12">
        <v>224.0</v>
      </c>
    </row>
    <row r="15509" ht="15.75" customHeight="1">
      <c r="A15509" s="13">
        <v>42286.53124996239</v>
      </c>
      <c r="B15509" s="12">
        <v>220.0</v>
      </c>
    </row>
    <row r="15510" ht="15.75" customHeight="1">
      <c r="A15510" s="13">
        <v>42286.541666629055</v>
      </c>
      <c r="B15510" s="12">
        <v>222.0</v>
      </c>
    </row>
    <row r="15511" ht="15.75" customHeight="1">
      <c r="A15511" s="13">
        <v>42286.55208329572</v>
      </c>
      <c r="B15511" s="12">
        <v>235.0</v>
      </c>
    </row>
    <row r="15512" ht="15.75" customHeight="1">
      <c r="A15512" s="13">
        <v>42286.56249996238</v>
      </c>
      <c r="B15512" s="12">
        <v>214.0</v>
      </c>
    </row>
    <row r="15513" ht="15.75" customHeight="1">
      <c r="A15513" s="13">
        <v>42286.57291662905</v>
      </c>
      <c r="B15513" s="12">
        <v>221.0</v>
      </c>
    </row>
    <row r="15514" ht="15.75" customHeight="1">
      <c r="A15514" s="13">
        <v>42286.58333329571</v>
      </c>
      <c r="B15514" s="12">
        <v>225.0</v>
      </c>
    </row>
    <row r="15515" ht="15.75" customHeight="1">
      <c r="A15515" s="13">
        <v>42286.593749962376</v>
      </c>
      <c r="B15515" s="12">
        <v>236.0</v>
      </c>
    </row>
    <row r="15516" ht="15.75" customHeight="1">
      <c r="A15516" s="13">
        <v>42286.60416662904</v>
      </c>
      <c r="B15516" s="12">
        <v>224.0</v>
      </c>
    </row>
    <row r="15517" ht="15.75" customHeight="1">
      <c r="A15517" s="13">
        <v>42286.614583295705</v>
      </c>
      <c r="B15517" s="12">
        <v>227.0</v>
      </c>
    </row>
    <row r="15518" ht="15.75" customHeight="1">
      <c r="A15518" s="13">
        <v>42286.62499996237</v>
      </c>
      <c r="B15518" s="12">
        <v>223.0</v>
      </c>
    </row>
    <row r="15519" ht="15.75" customHeight="1">
      <c r="A15519" s="13">
        <v>42286.63541662903</v>
      </c>
      <c r="B15519" s="12">
        <v>222.0</v>
      </c>
    </row>
    <row r="15520" ht="15.75" customHeight="1">
      <c r="A15520" s="13">
        <v>42286.6458332957</v>
      </c>
      <c r="B15520" s="12">
        <v>245.0</v>
      </c>
    </row>
    <row r="15521" ht="15.75" customHeight="1">
      <c r="A15521" s="13">
        <v>42286.65624996236</v>
      </c>
      <c r="B15521" s="12">
        <v>223.0</v>
      </c>
    </row>
    <row r="15522" ht="15.75" customHeight="1">
      <c r="A15522" s="13">
        <v>42286.666666629026</v>
      </c>
      <c r="B15522" s="12">
        <v>236.0</v>
      </c>
    </row>
    <row r="15523" ht="15.75" customHeight="1">
      <c r="A15523" s="13">
        <v>42286.67708329569</v>
      </c>
      <c r="B15523" s="12">
        <v>218.0</v>
      </c>
    </row>
    <row r="15524" ht="15.75" customHeight="1">
      <c r="A15524" s="13">
        <v>42286.687499962354</v>
      </c>
      <c r="B15524" s="12">
        <v>225.0</v>
      </c>
    </row>
    <row r="15525" ht="15.75" customHeight="1">
      <c r="A15525" s="13">
        <v>42286.69791662902</v>
      </c>
      <c r="B15525" s="12">
        <v>235.0</v>
      </c>
    </row>
    <row r="15526" ht="15.75" customHeight="1">
      <c r="A15526" s="13">
        <v>42286.70833329568</v>
      </c>
      <c r="B15526" s="12">
        <v>219.0</v>
      </c>
    </row>
    <row r="15527" ht="15.75" customHeight="1">
      <c r="A15527" s="13">
        <v>42286.71874996235</v>
      </c>
      <c r="B15527" s="12">
        <v>232.0</v>
      </c>
    </row>
    <row r="15528" ht="15.75" customHeight="1">
      <c r="A15528" s="13">
        <v>42286.72916662901</v>
      </c>
      <c r="B15528" s="12">
        <v>225.0</v>
      </c>
    </row>
    <row r="15529" ht="15.75" customHeight="1">
      <c r="A15529" s="13">
        <v>42286.739583295675</v>
      </c>
      <c r="B15529" s="12">
        <v>218.0</v>
      </c>
    </row>
    <row r="15530" ht="15.75" customHeight="1">
      <c r="A15530" s="13">
        <v>42286.74999996234</v>
      </c>
      <c r="B15530" s="12">
        <v>214.0</v>
      </c>
    </row>
    <row r="15531" ht="15.75" customHeight="1">
      <c r="A15531" s="13">
        <v>42286.760416629004</v>
      </c>
      <c r="B15531" s="12">
        <v>210.0</v>
      </c>
    </row>
    <row r="15532" ht="15.75" customHeight="1">
      <c r="A15532" s="13">
        <v>42286.77083329567</v>
      </c>
      <c r="B15532" s="12">
        <v>205.0</v>
      </c>
    </row>
    <row r="15533" ht="15.75" customHeight="1">
      <c r="A15533" s="13">
        <v>42286.78124996233</v>
      </c>
      <c r="B15533" s="12">
        <v>212.0</v>
      </c>
    </row>
    <row r="15534" ht="15.75" customHeight="1">
      <c r="A15534" s="13">
        <v>42286.791666629</v>
      </c>
      <c r="B15534" s="12">
        <v>197.0</v>
      </c>
    </row>
    <row r="15535" ht="15.75" customHeight="1">
      <c r="A15535" s="13">
        <v>42286.80208329566</v>
      </c>
      <c r="B15535" s="12">
        <v>122.0</v>
      </c>
    </row>
    <row r="15536" ht="15.75" customHeight="1">
      <c r="A15536" s="13">
        <v>42286.812499962325</v>
      </c>
      <c r="B15536" s="12">
        <v>125.0</v>
      </c>
    </row>
    <row r="15537" ht="15.75" customHeight="1">
      <c r="A15537" s="13">
        <v>42286.82291662899</v>
      </c>
      <c r="B15537" s="12">
        <v>133.0</v>
      </c>
    </row>
    <row r="15538" ht="15.75" customHeight="1">
      <c r="A15538" s="13">
        <v>42286.83333329565</v>
      </c>
      <c r="B15538" s="12">
        <v>128.0</v>
      </c>
    </row>
    <row r="15539" ht="15.75" customHeight="1">
      <c r="A15539" s="13">
        <v>42286.84374996232</v>
      </c>
      <c r="B15539" s="12">
        <v>121.0</v>
      </c>
    </row>
    <row r="15540" ht="15.75" customHeight="1">
      <c r="A15540" s="13">
        <v>42286.85416662898</v>
      </c>
      <c r="B15540" s="12">
        <v>120.0</v>
      </c>
    </row>
    <row r="15541" ht="15.75" customHeight="1">
      <c r="A15541" s="13">
        <v>42286.864583295646</v>
      </c>
      <c r="B15541" s="12">
        <v>124.0</v>
      </c>
    </row>
    <row r="15542" ht="15.75" customHeight="1">
      <c r="A15542" s="13">
        <v>42286.87499996231</v>
      </c>
      <c r="B15542" s="12">
        <v>127.0</v>
      </c>
    </row>
    <row r="15543" ht="15.75" customHeight="1">
      <c r="A15543" s="13">
        <v>42286.885416628975</v>
      </c>
      <c r="B15543" s="12">
        <v>115.0</v>
      </c>
    </row>
    <row r="15544" ht="15.75" customHeight="1">
      <c r="A15544" s="13">
        <v>42286.89583329564</v>
      </c>
      <c r="B15544" s="12">
        <v>108.0</v>
      </c>
    </row>
    <row r="15545" ht="15.75" customHeight="1">
      <c r="A15545" s="13">
        <v>42286.9062499623</v>
      </c>
      <c r="B15545" s="12">
        <v>116.0</v>
      </c>
    </row>
    <row r="15546" ht="15.75" customHeight="1">
      <c r="A15546" s="13">
        <v>42286.91666662897</v>
      </c>
      <c r="B15546" s="12">
        <v>119.0</v>
      </c>
    </row>
    <row r="15547" ht="15.75" customHeight="1">
      <c r="A15547" s="13">
        <v>42286.92708329563</v>
      </c>
      <c r="B15547" s="12">
        <v>108.0</v>
      </c>
    </row>
    <row r="15548" ht="15.75" customHeight="1">
      <c r="A15548" s="13">
        <v>42286.937499962296</v>
      </c>
      <c r="B15548" s="12">
        <v>111.0</v>
      </c>
    </row>
    <row r="15549" ht="15.75" customHeight="1">
      <c r="A15549" s="13">
        <v>42286.94791662896</v>
      </c>
      <c r="B15549" s="12">
        <v>106.0</v>
      </c>
    </row>
    <row r="15550" ht="15.75" customHeight="1">
      <c r="A15550" s="13">
        <v>42286.958333295624</v>
      </c>
      <c r="B15550" s="12">
        <v>111.0</v>
      </c>
    </row>
    <row r="15551" ht="15.75" customHeight="1">
      <c r="A15551" s="13">
        <v>42286.96874996229</v>
      </c>
      <c r="B15551" s="12">
        <v>115.0</v>
      </c>
    </row>
    <row r="15552" ht="15.75" customHeight="1">
      <c r="A15552" s="13">
        <v>42286.97916662895</v>
      </c>
      <c r="B15552" s="12">
        <v>110.0</v>
      </c>
    </row>
    <row r="15553" ht="15.75" customHeight="1">
      <c r="A15553" s="13">
        <v>42286.98958329562</v>
      </c>
      <c r="B15553" s="12">
        <v>109.0</v>
      </c>
    </row>
    <row r="15554" ht="15.75" customHeight="1">
      <c r="A15554" s="13">
        <v>42286.99999996228</v>
      </c>
      <c r="B15554" s="12">
        <v>110.0</v>
      </c>
    </row>
    <row r="15555" ht="15.75" customHeight="1">
      <c r="A15555" s="13">
        <v>42287.010416628946</v>
      </c>
      <c r="B15555" s="12">
        <v>109.0</v>
      </c>
    </row>
    <row r="15556" ht="15.75" customHeight="1">
      <c r="A15556" s="13">
        <v>42287.02083329561</v>
      </c>
      <c r="B15556" s="12">
        <v>114.0</v>
      </c>
    </row>
    <row r="15557" ht="15.75" customHeight="1">
      <c r="A15557" s="13">
        <v>42287.031249962274</v>
      </c>
      <c r="B15557" s="12">
        <v>110.0</v>
      </c>
    </row>
    <row r="15558" ht="15.75" customHeight="1">
      <c r="A15558" s="13">
        <v>42287.04166662894</v>
      </c>
      <c r="B15558" s="12">
        <v>108.0</v>
      </c>
    </row>
    <row r="15559" ht="15.75" customHeight="1">
      <c r="A15559" s="13">
        <v>42287.0520832956</v>
      </c>
      <c r="B15559" s="12">
        <v>112.0</v>
      </c>
    </row>
    <row r="15560" ht="15.75" customHeight="1">
      <c r="A15560" s="13">
        <v>42287.06249996227</v>
      </c>
      <c r="B15560" s="12">
        <v>108.0</v>
      </c>
    </row>
    <row r="15561" ht="15.75" customHeight="1">
      <c r="A15561" s="13">
        <v>42287.07291662893</v>
      </c>
      <c r="B15561" s="12">
        <v>111.0</v>
      </c>
    </row>
    <row r="15562" ht="15.75" customHeight="1">
      <c r="A15562" s="13">
        <v>42287.083333295595</v>
      </c>
      <c r="B15562" s="12">
        <v>117.0</v>
      </c>
    </row>
    <row r="15563" ht="15.75" customHeight="1">
      <c r="A15563" s="13">
        <v>42287.09374996226</v>
      </c>
      <c r="B15563" s="12">
        <v>108.0</v>
      </c>
    </row>
    <row r="15564" ht="15.75" customHeight="1">
      <c r="A15564" s="13">
        <v>42287.104166628924</v>
      </c>
      <c r="B15564" s="12">
        <v>101.0</v>
      </c>
    </row>
    <row r="15565" ht="15.75" customHeight="1">
      <c r="A15565" s="13">
        <v>42287.11458329559</v>
      </c>
      <c r="B15565" s="12">
        <v>100.0</v>
      </c>
    </row>
    <row r="15566" ht="15.75" customHeight="1">
      <c r="A15566" s="13">
        <v>42287.12499996225</v>
      </c>
      <c r="B15566" s="12">
        <v>98.0</v>
      </c>
    </row>
    <row r="15567" ht="15.75" customHeight="1">
      <c r="A15567" s="13">
        <v>42287.13541662892</v>
      </c>
      <c r="B15567" s="12">
        <v>99.0</v>
      </c>
    </row>
    <row r="15568" ht="15.75" customHeight="1">
      <c r="A15568" s="13">
        <v>42287.14583329558</v>
      </c>
      <c r="B15568" s="12">
        <v>100.0</v>
      </c>
    </row>
    <row r="15569" ht="15.75" customHeight="1">
      <c r="A15569" s="13">
        <v>42287.156249962245</v>
      </c>
      <c r="B15569" s="12">
        <v>99.0</v>
      </c>
    </row>
    <row r="15570" ht="15.75" customHeight="1">
      <c r="A15570" s="13">
        <v>42287.16666662891</v>
      </c>
      <c r="B15570" s="12">
        <v>101.0</v>
      </c>
    </row>
    <row r="15571" ht="15.75" customHeight="1">
      <c r="A15571" s="13">
        <v>42287.17708329557</v>
      </c>
      <c r="B15571" s="12">
        <v>97.0</v>
      </c>
    </row>
    <row r="15572" ht="15.75" customHeight="1">
      <c r="A15572" s="13">
        <v>42287.18749996224</v>
      </c>
      <c r="B15572" s="12">
        <v>98.0</v>
      </c>
    </row>
    <row r="15573" ht="15.75" customHeight="1">
      <c r="A15573" s="13">
        <v>42287.1979166289</v>
      </c>
      <c r="B15573" s="12">
        <v>105.0</v>
      </c>
    </row>
    <row r="15574" ht="15.75" customHeight="1">
      <c r="A15574" s="13">
        <v>42287.208333295566</v>
      </c>
      <c r="B15574" s="12">
        <v>103.0</v>
      </c>
    </row>
    <row r="15575" ht="15.75" customHeight="1">
      <c r="A15575" s="13">
        <v>42287.21874996223</v>
      </c>
      <c r="B15575" s="12">
        <v>102.0</v>
      </c>
    </row>
    <row r="15576" ht="15.75" customHeight="1">
      <c r="A15576" s="13">
        <v>42287.229166628895</v>
      </c>
      <c r="B15576" s="12">
        <v>96.0</v>
      </c>
    </row>
    <row r="15577" ht="15.75" customHeight="1">
      <c r="A15577" s="13">
        <v>42287.23958329556</v>
      </c>
      <c r="B15577" s="12">
        <v>103.0</v>
      </c>
    </row>
    <row r="15578" ht="15.75" customHeight="1">
      <c r="A15578" s="13">
        <v>42287.24999996222</v>
      </c>
      <c r="B15578" s="12">
        <v>103.0</v>
      </c>
    </row>
    <row r="15579" ht="15.75" customHeight="1">
      <c r="A15579" s="13">
        <v>42287.26041662889</v>
      </c>
      <c r="B15579" s="12">
        <v>95.0</v>
      </c>
    </row>
    <row r="15580" ht="15.75" customHeight="1">
      <c r="A15580" s="13">
        <v>42287.27083329555</v>
      </c>
      <c r="B15580" s="12">
        <v>99.0</v>
      </c>
    </row>
    <row r="15581" ht="15.75" customHeight="1">
      <c r="A15581" s="13">
        <v>42287.281249962216</v>
      </c>
      <c r="B15581" s="12">
        <v>101.0</v>
      </c>
    </row>
    <row r="15582" ht="15.75" customHeight="1">
      <c r="A15582" s="13">
        <v>42287.29166662888</v>
      </c>
      <c r="B15582" s="12">
        <v>101.0</v>
      </c>
    </row>
    <row r="15583" ht="15.75" customHeight="1">
      <c r="A15583" s="13">
        <v>42287.302083295544</v>
      </c>
      <c r="B15583" s="12">
        <v>103.0</v>
      </c>
    </row>
    <row r="15584" ht="15.75" customHeight="1">
      <c r="A15584" s="13">
        <v>42287.31249996221</v>
      </c>
      <c r="B15584" s="12">
        <v>97.0</v>
      </c>
    </row>
    <row r="15585" ht="15.75" customHeight="1">
      <c r="A15585" s="13">
        <v>42287.32291662887</v>
      </c>
      <c r="B15585" s="12">
        <v>93.0</v>
      </c>
    </row>
    <row r="15586" ht="15.75" customHeight="1">
      <c r="A15586" s="13">
        <v>42287.33333329554</v>
      </c>
      <c r="B15586" s="12">
        <v>97.0</v>
      </c>
    </row>
    <row r="15587" ht="15.75" customHeight="1">
      <c r="A15587" s="13">
        <v>42287.3437499622</v>
      </c>
      <c r="B15587" s="12">
        <v>94.0</v>
      </c>
    </row>
    <row r="15588" ht="15.75" customHeight="1">
      <c r="A15588" s="13">
        <v>42287.354166628866</v>
      </c>
      <c r="B15588" s="12">
        <v>95.0</v>
      </c>
    </row>
    <row r="15589" ht="15.75" customHeight="1">
      <c r="A15589" s="13">
        <v>42287.36458329553</v>
      </c>
      <c r="B15589" s="12">
        <v>98.0</v>
      </c>
    </row>
    <row r="15590" ht="15.75" customHeight="1">
      <c r="A15590" s="13">
        <v>42287.374999962194</v>
      </c>
      <c r="B15590" s="12">
        <v>100.0</v>
      </c>
    </row>
    <row r="15591" ht="15.75" customHeight="1">
      <c r="A15591" s="13">
        <v>42287.38541662886</v>
      </c>
      <c r="B15591" s="12">
        <v>99.0</v>
      </c>
    </row>
    <row r="15592" ht="15.75" customHeight="1">
      <c r="A15592" s="13">
        <v>42287.39583329552</v>
      </c>
      <c r="B15592" s="12">
        <v>95.0</v>
      </c>
    </row>
    <row r="15593" ht="15.75" customHeight="1">
      <c r="A15593" s="13">
        <v>42287.40624996219</v>
      </c>
      <c r="B15593" s="12">
        <v>94.0</v>
      </c>
    </row>
    <row r="15594" ht="15.75" customHeight="1">
      <c r="A15594" s="13">
        <v>42287.41666662885</v>
      </c>
      <c r="B15594" s="12">
        <v>94.0</v>
      </c>
    </row>
    <row r="15595" ht="15.75" customHeight="1">
      <c r="A15595" s="13">
        <v>42287.427083295515</v>
      </c>
      <c r="B15595" s="12">
        <v>94.0</v>
      </c>
    </row>
    <row r="15596" ht="15.75" customHeight="1">
      <c r="A15596" s="13">
        <v>42287.43749996218</v>
      </c>
      <c r="B15596" s="12">
        <v>99.0</v>
      </c>
    </row>
    <row r="15597" ht="15.75" customHeight="1">
      <c r="A15597" s="13">
        <v>42287.447916628844</v>
      </c>
      <c r="B15597" s="12">
        <v>94.0</v>
      </c>
    </row>
    <row r="15598" ht="15.75" customHeight="1">
      <c r="A15598" s="13">
        <v>42287.45833329551</v>
      </c>
      <c r="B15598" s="12">
        <v>97.0</v>
      </c>
    </row>
    <row r="15599" ht="15.75" customHeight="1">
      <c r="A15599" s="13">
        <v>42287.46874996217</v>
      </c>
      <c r="B15599" s="12">
        <v>98.0</v>
      </c>
    </row>
    <row r="15600" ht="15.75" customHeight="1">
      <c r="A15600" s="13">
        <v>42287.47916662884</v>
      </c>
      <c r="B15600" s="12">
        <v>96.0</v>
      </c>
    </row>
    <row r="15601" ht="15.75" customHeight="1">
      <c r="A15601" s="13">
        <v>42287.4895832955</v>
      </c>
      <c r="B15601" s="12">
        <v>92.0</v>
      </c>
    </row>
    <row r="15602" ht="15.75" customHeight="1">
      <c r="A15602" s="13">
        <v>42287.499999962165</v>
      </c>
      <c r="B15602" s="12">
        <v>95.0</v>
      </c>
    </row>
    <row r="15603" ht="15.75" customHeight="1">
      <c r="A15603" s="13">
        <v>42287.51041662883</v>
      </c>
      <c r="B15603" s="12">
        <v>96.0</v>
      </c>
    </row>
    <row r="15604" ht="15.75" customHeight="1">
      <c r="A15604" s="13">
        <v>42287.52083329549</v>
      </c>
      <c r="B15604" s="12">
        <v>98.0</v>
      </c>
    </row>
    <row r="15605" ht="15.75" customHeight="1">
      <c r="A15605" s="13">
        <v>42287.53124996216</v>
      </c>
      <c r="B15605" s="12">
        <v>100.0</v>
      </c>
    </row>
    <row r="15606" ht="15.75" customHeight="1">
      <c r="A15606" s="13">
        <v>42287.54166662882</v>
      </c>
      <c r="B15606" s="12">
        <v>97.0</v>
      </c>
    </row>
    <row r="15607" ht="15.75" customHeight="1">
      <c r="A15607" s="13">
        <v>42287.552083295486</v>
      </c>
      <c r="B15607" s="12">
        <v>100.0</v>
      </c>
    </row>
    <row r="15608" ht="15.75" customHeight="1">
      <c r="A15608" s="13">
        <v>42287.56249996215</v>
      </c>
      <c r="B15608" s="12">
        <v>108.0</v>
      </c>
    </row>
    <row r="15609" ht="15.75" customHeight="1">
      <c r="A15609" s="13">
        <v>42287.572916628815</v>
      </c>
      <c r="B15609" s="12">
        <v>97.0</v>
      </c>
    </row>
    <row r="15610" ht="15.75" customHeight="1">
      <c r="A15610" s="13">
        <v>42287.58333329548</v>
      </c>
      <c r="B15610" s="12">
        <v>101.0</v>
      </c>
    </row>
    <row r="15611" ht="15.75" customHeight="1">
      <c r="A15611" s="13">
        <v>42287.59374996214</v>
      </c>
      <c r="B15611" s="12">
        <v>96.0</v>
      </c>
    </row>
    <row r="15612" ht="15.75" customHeight="1">
      <c r="A15612" s="13">
        <v>42287.60416662881</v>
      </c>
      <c r="B15612" s="12">
        <v>100.0</v>
      </c>
    </row>
    <row r="15613" ht="15.75" customHeight="1">
      <c r="A15613" s="13">
        <v>42287.61458329547</v>
      </c>
      <c r="B15613" s="12">
        <v>95.0</v>
      </c>
    </row>
    <row r="15614" ht="15.75" customHeight="1">
      <c r="A15614" s="13">
        <v>42287.624999962136</v>
      </c>
      <c r="B15614" s="12">
        <v>110.0</v>
      </c>
    </row>
    <row r="15615" ht="15.75" customHeight="1">
      <c r="A15615" s="13">
        <v>42287.6354166288</v>
      </c>
      <c r="B15615" s="12">
        <v>99.0</v>
      </c>
    </row>
    <row r="15616" ht="15.75" customHeight="1">
      <c r="A15616" s="13">
        <v>42287.645833295464</v>
      </c>
      <c r="B15616" s="12">
        <v>101.0</v>
      </c>
    </row>
    <row r="15617" ht="15.75" customHeight="1">
      <c r="A15617" s="13">
        <v>42287.65624996213</v>
      </c>
      <c r="B15617" s="12">
        <v>101.0</v>
      </c>
    </row>
    <row r="15618" ht="15.75" customHeight="1">
      <c r="A15618" s="13">
        <v>42287.66666662879</v>
      </c>
      <c r="B15618" s="12">
        <v>100.0</v>
      </c>
    </row>
    <row r="15619" ht="15.75" customHeight="1">
      <c r="A15619" s="13">
        <v>42287.67708329546</v>
      </c>
      <c r="B15619" s="12">
        <v>104.0</v>
      </c>
    </row>
    <row r="15620" ht="15.75" customHeight="1">
      <c r="A15620" s="13">
        <v>42287.68749996212</v>
      </c>
      <c r="B15620" s="12">
        <v>101.0</v>
      </c>
    </row>
    <row r="15621" ht="15.75" customHeight="1">
      <c r="A15621" s="13">
        <v>42287.697916628786</v>
      </c>
      <c r="B15621" s="12">
        <v>100.0</v>
      </c>
    </row>
    <row r="15622" ht="15.75" customHeight="1">
      <c r="A15622" s="13">
        <v>42287.70833329545</v>
      </c>
      <c r="B15622" s="12">
        <v>99.0</v>
      </c>
    </row>
    <row r="15623" ht="15.75" customHeight="1">
      <c r="A15623" s="13">
        <v>42287.718749962114</v>
      </c>
      <c r="B15623" s="12">
        <v>109.0</v>
      </c>
    </row>
    <row r="15624" ht="15.75" customHeight="1">
      <c r="A15624" s="13">
        <v>42287.72916662878</v>
      </c>
      <c r="B15624" s="12">
        <v>107.0</v>
      </c>
    </row>
    <row r="15625" ht="15.75" customHeight="1">
      <c r="A15625" s="13">
        <v>42287.73958329544</v>
      </c>
      <c r="B15625" s="12">
        <v>105.0</v>
      </c>
    </row>
    <row r="15626" ht="15.75" customHeight="1">
      <c r="A15626" s="13">
        <v>42287.74999996211</v>
      </c>
      <c r="B15626" s="12">
        <v>104.0</v>
      </c>
    </row>
    <row r="15627" ht="15.75" customHeight="1">
      <c r="A15627" s="13">
        <v>42287.76041662877</v>
      </c>
      <c r="B15627" s="12">
        <v>104.0</v>
      </c>
    </row>
    <row r="15628" ht="15.75" customHeight="1">
      <c r="A15628" s="13">
        <v>42287.770833295435</v>
      </c>
      <c r="B15628" s="12">
        <v>107.0</v>
      </c>
    </row>
    <row r="15629" ht="15.75" customHeight="1">
      <c r="A15629" s="13">
        <v>42287.7812499621</v>
      </c>
      <c r="B15629" s="12">
        <v>105.0</v>
      </c>
    </row>
    <row r="15630" ht="15.75" customHeight="1">
      <c r="A15630" s="13">
        <v>42287.791666628764</v>
      </c>
      <c r="B15630" s="12">
        <v>105.0</v>
      </c>
    </row>
    <row r="15631" ht="15.75" customHeight="1">
      <c r="A15631" s="13">
        <v>42287.80208329543</v>
      </c>
      <c r="B15631" s="12">
        <v>102.0</v>
      </c>
    </row>
    <row r="15632" ht="15.75" customHeight="1">
      <c r="A15632" s="13">
        <v>42287.81249996209</v>
      </c>
      <c r="B15632" s="12">
        <v>109.0</v>
      </c>
    </row>
    <row r="15633" ht="15.75" customHeight="1">
      <c r="A15633" s="13">
        <v>42287.82291662876</v>
      </c>
      <c r="B15633" s="12">
        <v>106.0</v>
      </c>
    </row>
    <row r="15634" ht="15.75" customHeight="1">
      <c r="A15634" s="13">
        <v>42287.83333329542</v>
      </c>
      <c r="B15634" s="12">
        <v>104.0</v>
      </c>
    </row>
    <row r="15635" ht="15.75" customHeight="1">
      <c r="A15635" s="13">
        <v>42287.843749962085</v>
      </c>
      <c r="B15635" s="12">
        <v>105.0</v>
      </c>
    </row>
    <row r="15636" ht="15.75" customHeight="1">
      <c r="A15636" s="13">
        <v>42287.85416662875</v>
      </c>
      <c r="B15636" s="12">
        <v>104.0</v>
      </c>
    </row>
    <row r="15637" ht="15.75" customHeight="1">
      <c r="A15637" s="13">
        <v>42287.86458329541</v>
      </c>
      <c r="B15637" s="12">
        <v>109.0</v>
      </c>
    </row>
    <row r="15638" ht="15.75" customHeight="1">
      <c r="A15638" s="13">
        <v>42287.87499996208</v>
      </c>
      <c r="B15638" s="12">
        <v>106.0</v>
      </c>
    </row>
    <row r="15639" ht="15.75" customHeight="1">
      <c r="A15639" s="13">
        <v>42287.88541662874</v>
      </c>
      <c r="B15639" s="12">
        <v>103.0</v>
      </c>
    </row>
    <row r="15640" ht="15.75" customHeight="1">
      <c r="A15640" s="13">
        <v>42287.895833295406</v>
      </c>
      <c r="B15640" s="12">
        <v>103.0</v>
      </c>
    </row>
    <row r="15641" ht="15.75" customHeight="1">
      <c r="A15641" s="13">
        <v>42287.90624996207</v>
      </c>
      <c r="B15641" s="12">
        <v>105.0</v>
      </c>
    </row>
    <row r="15642" ht="15.75" customHeight="1">
      <c r="A15642" s="13">
        <v>42287.916666628735</v>
      </c>
      <c r="B15642" s="12">
        <v>106.0</v>
      </c>
    </row>
    <row r="15643" ht="15.75" customHeight="1">
      <c r="A15643" s="13">
        <v>42287.9270832954</v>
      </c>
      <c r="B15643" s="12">
        <v>103.0</v>
      </c>
    </row>
    <row r="15644" ht="15.75" customHeight="1">
      <c r="A15644" s="13">
        <v>42287.93749996206</v>
      </c>
      <c r="B15644" s="12">
        <v>102.0</v>
      </c>
    </row>
    <row r="15645" ht="15.75" customHeight="1">
      <c r="A15645" s="13">
        <v>42287.94791662873</v>
      </c>
      <c r="B15645" s="12">
        <v>100.0</v>
      </c>
    </row>
    <row r="15646" ht="15.75" customHeight="1">
      <c r="A15646" s="13">
        <v>42287.95833329539</v>
      </c>
      <c r="B15646" s="12">
        <v>105.0</v>
      </c>
    </row>
    <row r="15647" ht="15.75" customHeight="1">
      <c r="A15647" s="13">
        <v>42287.968749962056</v>
      </c>
      <c r="B15647" s="12">
        <v>98.0</v>
      </c>
    </row>
    <row r="15648" ht="15.75" customHeight="1">
      <c r="A15648" s="13">
        <v>42287.97916662872</v>
      </c>
      <c r="B15648" s="12">
        <v>100.0</v>
      </c>
    </row>
    <row r="15649" ht="15.75" customHeight="1">
      <c r="A15649" s="13">
        <v>42287.989583295384</v>
      </c>
      <c r="B15649" s="12">
        <v>101.0</v>
      </c>
    </row>
    <row r="15650" ht="15.75" customHeight="1">
      <c r="A15650" s="13">
        <v>42287.99999996205</v>
      </c>
      <c r="B15650" s="12">
        <v>98.0</v>
      </c>
    </row>
    <row r="15651" ht="15.75" customHeight="1">
      <c r="A15651" s="13">
        <v>42288.01041662871</v>
      </c>
      <c r="B15651" s="12">
        <v>100.0</v>
      </c>
    </row>
    <row r="15652" ht="15.75" customHeight="1">
      <c r="A15652" s="13">
        <v>42288.02083329538</v>
      </c>
      <c r="B15652" s="12">
        <v>98.0</v>
      </c>
    </row>
    <row r="15653" ht="15.75" customHeight="1">
      <c r="A15653" s="13">
        <v>42288.03124996204</v>
      </c>
      <c r="B15653" s="12">
        <v>95.0</v>
      </c>
    </row>
    <row r="15654" ht="15.75" customHeight="1">
      <c r="A15654" s="13">
        <v>42288.041666628706</v>
      </c>
      <c r="B15654" s="12">
        <v>95.0</v>
      </c>
    </row>
    <row r="15655" ht="15.75" customHeight="1">
      <c r="A15655" s="13">
        <v>42288.05208329537</v>
      </c>
      <c r="B15655" s="12">
        <v>94.0</v>
      </c>
    </row>
    <row r="15656" ht="15.75" customHeight="1">
      <c r="A15656" s="13">
        <v>42288.062499962034</v>
      </c>
      <c r="B15656" s="12">
        <v>95.0</v>
      </c>
    </row>
    <row r="15657" ht="15.75" customHeight="1">
      <c r="A15657" s="13">
        <v>42288.0729166287</v>
      </c>
      <c r="B15657" s="12">
        <v>96.0</v>
      </c>
    </row>
    <row r="15658" ht="15.75" customHeight="1">
      <c r="A15658" s="13">
        <v>42288.08333329536</v>
      </c>
      <c r="B15658" s="12">
        <v>95.0</v>
      </c>
    </row>
    <row r="15659" ht="15.75" customHeight="1">
      <c r="A15659" s="13">
        <v>42288.09374996203</v>
      </c>
      <c r="B15659" s="12">
        <v>104.0</v>
      </c>
    </row>
    <row r="15660" ht="15.75" customHeight="1">
      <c r="A15660" s="13">
        <v>42288.10416662869</v>
      </c>
      <c r="B15660" s="12">
        <v>96.0</v>
      </c>
    </row>
    <row r="15661" ht="15.75" customHeight="1">
      <c r="A15661" s="13">
        <v>42288.114583295355</v>
      </c>
      <c r="B15661" s="12">
        <v>93.0</v>
      </c>
    </row>
    <row r="15662" ht="15.75" customHeight="1">
      <c r="A15662" s="13">
        <v>42288.12499996202</v>
      </c>
      <c r="B15662" s="12">
        <v>94.0</v>
      </c>
    </row>
    <row r="15663" ht="15.75" customHeight="1">
      <c r="A15663" s="13">
        <v>42288.135416628684</v>
      </c>
      <c r="B15663" s="12">
        <v>94.0</v>
      </c>
    </row>
    <row r="15664" ht="15.75" customHeight="1">
      <c r="A15664" s="13">
        <v>42288.14583329535</v>
      </c>
      <c r="B15664" s="12">
        <v>93.0</v>
      </c>
    </row>
    <row r="15665" ht="15.75" customHeight="1">
      <c r="A15665" s="13">
        <v>42288.15624996201</v>
      </c>
      <c r="B15665" s="12">
        <v>103.0</v>
      </c>
    </row>
    <row r="15666" ht="15.75" customHeight="1">
      <c r="A15666" s="13">
        <v>42288.16666662868</v>
      </c>
      <c r="B15666" s="12">
        <v>97.0</v>
      </c>
    </row>
    <row r="15667" ht="15.75" customHeight="1">
      <c r="A15667" s="13">
        <v>42288.17708329534</v>
      </c>
      <c r="B15667" s="12">
        <v>97.0</v>
      </c>
    </row>
    <row r="15668" ht="15.75" customHeight="1">
      <c r="A15668" s="13">
        <v>42288.187499962005</v>
      </c>
      <c r="B15668" s="12">
        <v>94.0</v>
      </c>
    </row>
    <row r="15669" ht="15.75" customHeight="1">
      <c r="A15669" s="13">
        <v>42288.19791662867</v>
      </c>
      <c r="B15669" s="12">
        <v>96.0</v>
      </c>
    </row>
    <row r="15670" ht="15.75" customHeight="1">
      <c r="A15670" s="13">
        <v>42288.20833329533</v>
      </c>
      <c r="B15670" s="12">
        <v>105.0</v>
      </c>
    </row>
    <row r="15671" ht="15.75" customHeight="1">
      <c r="A15671" s="13">
        <v>42288.218749962</v>
      </c>
      <c r="B15671" s="12">
        <v>96.0</v>
      </c>
    </row>
    <row r="15672" ht="15.75" customHeight="1">
      <c r="A15672" s="13">
        <v>42288.22916662866</v>
      </c>
      <c r="B15672" s="12">
        <v>96.0</v>
      </c>
    </row>
    <row r="15673" ht="15.75" customHeight="1">
      <c r="A15673" s="13">
        <v>42288.239583295326</v>
      </c>
      <c r="B15673" s="12">
        <v>96.0</v>
      </c>
    </row>
    <row r="15674" ht="15.75" customHeight="1">
      <c r="A15674" s="13">
        <v>42288.24999996199</v>
      </c>
      <c r="B15674" s="12">
        <v>100.0</v>
      </c>
    </row>
    <row r="15675" ht="15.75" customHeight="1">
      <c r="A15675" s="13">
        <v>42288.260416628655</v>
      </c>
      <c r="B15675" s="12">
        <v>99.0</v>
      </c>
    </row>
    <row r="15676" ht="15.75" customHeight="1">
      <c r="A15676" s="13">
        <v>42288.27083329532</v>
      </c>
      <c r="B15676" s="12">
        <v>98.0</v>
      </c>
    </row>
    <row r="15677" ht="15.75" customHeight="1">
      <c r="A15677" s="13">
        <v>42288.28124996198</v>
      </c>
      <c r="B15677" s="12">
        <v>104.0</v>
      </c>
    </row>
    <row r="15678" ht="15.75" customHeight="1">
      <c r="A15678" s="13">
        <v>42288.29166662865</v>
      </c>
      <c r="B15678" s="12">
        <v>104.0</v>
      </c>
    </row>
    <row r="15679" ht="15.75" customHeight="1">
      <c r="A15679" s="13">
        <v>42288.30208329531</v>
      </c>
      <c r="B15679" s="12">
        <v>105.0</v>
      </c>
    </row>
    <row r="15680" ht="15.75" customHeight="1">
      <c r="A15680" s="13">
        <v>42288.312499961976</v>
      </c>
      <c r="B15680" s="12">
        <v>101.0</v>
      </c>
    </row>
    <row r="15681" ht="15.75" customHeight="1">
      <c r="A15681" s="13">
        <v>42288.32291662864</v>
      </c>
      <c r="B15681" s="12">
        <v>98.0</v>
      </c>
    </row>
    <row r="15682" ht="15.75" customHeight="1">
      <c r="A15682" s="13">
        <v>42288.333333295304</v>
      </c>
      <c r="B15682" s="12">
        <v>105.0</v>
      </c>
    </row>
    <row r="15683" ht="15.75" customHeight="1">
      <c r="A15683" s="13">
        <v>42288.34374996197</v>
      </c>
      <c r="B15683" s="12">
        <v>102.0</v>
      </c>
    </row>
    <row r="15684" ht="15.75" customHeight="1">
      <c r="A15684" s="13">
        <v>42288.35416662863</v>
      </c>
      <c r="B15684" s="12">
        <v>101.0</v>
      </c>
    </row>
    <row r="15685" ht="15.75" customHeight="1">
      <c r="A15685" s="13">
        <v>42288.3645832953</v>
      </c>
      <c r="B15685" s="12">
        <v>103.0</v>
      </c>
    </row>
    <row r="15686" ht="15.75" customHeight="1">
      <c r="A15686" s="13">
        <v>42288.37499996196</v>
      </c>
      <c r="B15686" s="12">
        <v>96.0</v>
      </c>
    </row>
    <row r="15687" ht="15.75" customHeight="1">
      <c r="A15687" s="13">
        <v>42288.385416628626</v>
      </c>
      <c r="B15687" s="12">
        <v>104.0</v>
      </c>
    </row>
    <row r="15688" ht="15.75" customHeight="1">
      <c r="A15688" s="13">
        <v>42288.39583329529</v>
      </c>
      <c r="B15688" s="12">
        <v>95.0</v>
      </c>
    </row>
    <row r="15689" ht="15.75" customHeight="1">
      <c r="A15689" s="13">
        <v>42288.406249961954</v>
      </c>
      <c r="B15689" s="12">
        <v>93.0</v>
      </c>
    </row>
    <row r="15690" ht="15.75" customHeight="1">
      <c r="A15690" s="13">
        <v>42288.41666662862</v>
      </c>
      <c r="B15690" s="12">
        <v>92.0</v>
      </c>
    </row>
    <row r="15691" ht="15.75" customHeight="1">
      <c r="A15691" s="13">
        <v>42288.42708329528</v>
      </c>
      <c r="B15691" s="12">
        <v>97.0</v>
      </c>
    </row>
    <row r="15692" ht="15.75" customHeight="1">
      <c r="A15692" s="13">
        <v>42288.43749996195</v>
      </c>
      <c r="B15692" s="12">
        <v>91.0</v>
      </c>
    </row>
    <row r="15693" ht="15.75" customHeight="1">
      <c r="A15693" s="13">
        <v>42288.44791662861</v>
      </c>
      <c r="B15693" s="12">
        <v>100.0</v>
      </c>
    </row>
    <row r="15694" ht="15.75" customHeight="1">
      <c r="A15694" s="13">
        <v>42288.458333295275</v>
      </c>
      <c r="B15694" s="12">
        <v>96.0</v>
      </c>
    </row>
    <row r="15695" ht="15.75" customHeight="1">
      <c r="A15695" s="13">
        <v>42288.46874996194</v>
      </c>
      <c r="B15695" s="12">
        <v>93.0</v>
      </c>
    </row>
    <row r="15696" ht="15.75" customHeight="1">
      <c r="A15696" s="13">
        <v>42288.479166628604</v>
      </c>
      <c r="B15696" s="12">
        <v>96.0</v>
      </c>
    </row>
    <row r="15697" ht="15.75" customHeight="1">
      <c r="A15697" s="13">
        <v>42288.48958329527</v>
      </c>
      <c r="B15697" s="12">
        <v>94.0</v>
      </c>
    </row>
    <row r="15698" ht="15.75" customHeight="1">
      <c r="A15698" s="13">
        <v>42288.49999996193</v>
      </c>
      <c r="B15698" s="12">
        <v>98.0</v>
      </c>
    </row>
    <row r="15699" ht="15.75" customHeight="1">
      <c r="A15699" s="13">
        <v>42288.5104166286</v>
      </c>
      <c r="B15699" s="12">
        <v>96.0</v>
      </c>
    </row>
    <row r="15700" ht="15.75" customHeight="1">
      <c r="A15700" s="13">
        <v>42288.52083329526</v>
      </c>
      <c r="B15700" s="12">
        <v>93.0</v>
      </c>
    </row>
    <row r="15701" ht="15.75" customHeight="1">
      <c r="A15701" s="13">
        <v>42288.531249961925</v>
      </c>
      <c r="B15701" s="12">
        <v>96.0</v>
      </c>
    </row>
    <row r="15702" ht="15.75" customHeight="1">
      <c r="A15702" s="13">
        <v>42288.54166662859</v>
      </c>
      <c r="B15702" s="12">
        <v>98.0</v>
      </c>
    </row>
    <row r="15703" ht="15.75" customHeight="1">
      <c r="A15703" s="13">
        <v>42288.55208329525</v>
      </c>
      <c r="B15703" s="12">
        <v>99.0</v>
      </c>
    </row>
    <row r="15704" ht="15.75" customHeight="1">
      <c r="A15704" s="13">
        <v>42288.56249996192</v>
      </c>
      <c r="B15704" s="12">
        <v>97.0</v>
      </c>
    </row>
    <row r="15705" ht="15.75" customHeight="1">
      <c r="A15705" s="13">
        <v>42288.57291662858</v>
      </c>
      <c r="B15705" s="12">
        <v>94.0</v>
      </c>
    </row>
    <row r="15706" ht="15.75" customHeight="1">
      <c r="A15706" s="13">
        <v>42288.583333295246</v>
      </c>
      <c r="B15706" s="12">
        <v>98.0</v>
      </c>
    </row>
    <row r="15707" ht="15.75" customHeight="1">
      <c r="A15707" s="13">
        <v>42288.59374996191</v>
      </c>
      <c r="B15707" s="12">
        <v>104.0</v>
      </c>
    </row>
    <row r="15708" ht="15.75" customHeight="1">
      <c r="A15708" s="13">
        <v>42288.604166628575</v>
      </c>
      <c r="B15708" s="12">
        <v>98.0</v>
      </c>
    </row>
    <row r="15709" ht="15.75" customHeight="1">
      <c r="A15709" s="13">
        <v>42288.61458329524</v>
      </c>
      <c r="B15709" s="12">
        <v>98.0</v>
      </c>
    </row>
    <row r="15710" ht="15.75" customHeight="1">
      <c r="A15710" s="13">
        <v>42288.6249999619</v>
      </c>
      <c r="B15710" s="12">
        <v>101.0</v>
      </c>
    </row>
    <row r="15711" ht="15.75" customHeight="1">
      <c r="A15711" s="13">
        <v>42288.63541662857</v>
      </c>
      <c r="B15711" s="12">
        <v>104.0</v>
      </c>
    </row>
    <row r="15712" ht="15.75" customHeight="1">
      <c r="A15712" s="13">
        <v>42288.64583329523</v>
      </c>
      <c r="B15712" s="12">
        <v>100.0</v>
      </c>
    </row>
    <row r="15713" ht="15.75" customHeight="1">
      <c r="A15713" s="13">
        <v>42288.656249961896</v>
      </c>
      <c r="B15713" s="12">
        <v>97.0</v>
      </c>
    </row>
    <row r="15714" ht="15.75" customHeight="1">
      <c r="A15714" s="13">
        <v>42288.66666662856</v>
      </c>
      <c r="B15714" s="12">
        <v>99.0</v>
      </c>
    </row>
    <row r="15715" ht="15.75" customHeight="1">
      <c r="A15715" s="13">
        <v>42288.677083295224</v>
      </c>
      <c r="B15715" s="12">
        <v>98.0</v>
      </c>
    </row>
    <row r="15716" ht="15.75" customHeight="1">
      <c r="A15716" s="13">
        <v>42288.68749996189</v>
      </c>
      <c r="B15716" s="12">
        <v>103.0</v>
      </c>
    </row>
    <row r="15717" ht="15.75" customHeight="1">
      <c r="A15717" s="13">
        <v>42288.69791662855</v>
      </c>
      <c r="B15717" s="12">
        <v>99.0</v>
      </c>
    </row>
    <row r="15718" ht="15.75" customHeight="1">
      <c r="A15718" s="13">
        <v>42288.70833329522</v>
      </c>
      <c r="B15718" s="12">
        <v>105.0</v>
      </c>
    </row>
    <row r="15719" ht="15.75" customHeight="1">
      <c r="A15719" s="13">
        <v>42288.71874996188</v>
      </c>
      <c r="B15719" s="12">
        <v>97.0</v>
      </c>
    </row>
    <row r="15720" ht="15.75" customHeight="1">
      <c r="A15720" s="13">
        <v>42288.729166628545</v>
      </c>
      <c r="B15720" s="12">
        <v>104.0</v>
      </c>
    </row>
    <row r="15721" ht="15.75" customHeight="1">
      <c r="A15721" s="13">
        <v>42288.73958329521</v>
      </c>
      <c r="B15721" s="12">
        <v>106.0</v>
      </c>
    </row>
    <row r="15722" ht="15.75" customHeight="1">
      <c r="A15722" s="13">
        <v>42288.749999961874</v>
      </c>
      <c r="B15722" s="12">
        <v>104.0</v>
      </c>
    </row>
    <row r="15723" ht="15.75" customHeight="1">
      <c r="A15723" s="13">
        <v>42288.76041662854</v>
      </c>
      <c r="B15723" s="12">
        <v>101.0</v>
      </c>
    </row>
    <row r="15724" ht="15.75" customHeight="1">
      <c r="A15724" s="13">
        <v>42288.7708332952</v>
      </c>
      <c r="B15724" s="12">
        <v>98.0</v>
      </c>
    </row>
    <row r="15725" ht="15.75" customHeight="1">
      <c r="A15725" s="13">
        <v>42288.78124996187</v>
      </c>
      <c r="B15725" s="12">
        <v>104.0</v>
      </c>
    </row>
    <row r="15726" ht="15.75" customHeight="1">
      <c r="A15726" s="13">
        <v>42288.79166662853</v>
      </c>
      <c r="B15726" s="12">
        <v>102.0</v>
      </c>
    </row>
    <row r="15727" ht="15.75" customHeight="1">
      <c r="A15727" s="13">
        <v>42288.802083295195</v>
      </c>
      <c r="B15727" s="12">
        <v>103.0</v>
      </c>
    </row>
    <row r="15728" ht="15.75" customHeight="1">
      <c r="A15728" s="13">
        <v>42288.81249996186</v>
      </c>
      <c r="B15728" s="12">
        <v>100.0</v>
      </c>
    </row>
    <row r="15729" ht="15.75" customHeight="1">
      <c r="A15729" s="13">
        <v>42288.822916628524</v>
      </c>
      <c r="B15729" s="12">
        <v>97.0</v>
      </c>
    </row>
    <row r="15730" ht="15.75" customHeight="1">
      <c r="A15730" s="13">
        <v>42288.83333329519</v>
      </c>
      <c r="B15730" s="12">
        <v>106.0</v>
      </c>
    </row>
    <row r="15731" ht="15.75" customHeight="1">
      <c r="A15731" s="13">
        <v>42288.84374996185</v>
      </c>
      <c r="B15731" s="12">
        <v>100.0</v>
      </c>
    </row>
    <row r="15732" ht="15.75" customHeight="1">
      <c r="A15732" s="13">
        <v>42288.85416662852</v>
      </c>
      <c r="B15732" s="12">
        <v>100.0</v>
      </c>
    </row>
    <row r="15733" ht="15.75" customHeight="1">
      <c r="A15733" s="13">
        <v>42288.86458329518</v>
      </c>
      <c r="B15733" s="12">
        <v>102.0</v>
      </c>
    </row>
    <row r="15734" ht="15.75" customHeight="1">
      <c r="A15734" s="13">
        <v>42288.874999961845</v>
      </c>
      <c r="B15734" s="12">
        <v>99.0</v>
      </c>
    </row>
    <row r="15735" ht="15.75" customHeight="1">
      <c r="A15735" s="13">
        <v>42288.88541662851</v>
      </c>
      <c r="B15735" s="12">
        <v>103.0</v>
      </c>
    </row>
    <row r="15736" ht="15.75" customHeight="1">
      <c r="A15736" s="13">
        <v>42288.89583329517</v>
      </c>
      <c r="B15736" s="12">
        <v>96.0</v>
      </c>
    </row>
    <row r="15737" ht="15.75" customHeight="1">
      <c r="A15737" s="13">
        <v>42288.90624996184</v>
      </c>
      <c r="B15737" s="12">
        <v>96.0</v>
      </c>
    </row>
    <row r="15738" ht="15.75" customHeight="1">
      <c r="A15738" s="13">
        <v>42288.9166666285</v>
      </c>
      <c r="B15738" s="12">
        <v>95.0</v>
      </c>
    </row>
    <row r="15739" ht="15.75" customHeight="1">
      <c r="A15739" s="13">
        <v>42288.927083295166</v>
      </c>
      <c r="B15739" s="12">
        <v>98.0</v>
      </c>
    </row>
    <row r="15740" ht="15.75" customHeight="1">
      <c r="A15740" s="13">
        <v>42288.93749996183</v>
      </c>
      <c r="B15740" s="12">
        <v>96.0</v>
      </c>
    </row>
    <row r="15741" ht="15.75" customHeight="1">
      <c r="A15741" s="13">
        <v>42288.947916628495</v>
      </c>
      <c r="B15741" s="12">
        <v>102.0</v>
      </c>
    </row>
    <row r="15742" ht="15.75" customHeight="1">
      <c r="A15742" s="13">
        <v>42288.95833329516</v>
      </c>
      <c r="B15742" s="12">
        <v>100.0</v>
      </c>
    </row>
    <row r="15743" ht="15.75" customHeight="1">
      <c r="A15743" s="13">
        <v>42288.96874996182</v>
      </c>
      <c r="B15743" s="12">
        <v>97.0</v>
      </c>
    </row>
    <row r="15744" ht="15.75" customHeight="1">
      <c r="A15744" s="13">
        <v>42288.97916662849</v>
      </c>
      <c r="B15744" s="12">
        <v>102.0</v>
      </c>
    </row>
    <row r="15745" ht="15.75" customHeight="1">
      <c r="A15745" s="13">
        <v>42288.98958329515</v>
      </c>
      <c r="B15745" s="12">
        <v>93.0</v>
      </c>
    </row>
    <row r="15746" ht="15.75" customHeight="1">
      <c r="A15746" s="13">
        <v>42288.999999961816</v>
      </c>
      <c r="B15746" s="12">
        <v>103.0</v>
      </c>
    </row>
    <row r="15747" ht="15.75" customHeight="1">
      <c r="A15747" s="13">
        <v>42289.01041662848</v>
      </c>
      <c r="B15747" s="12">
        <v>100.0</v>
      </c>
    </row>
    <row r="15748" ht="15.75" customHeight="1">
      <c r="A15748" s="13">
        <v>42289.020833295144</v>
      </c>
      <c r="B15748" s="12">
        <v>96.0</v>
      </c>
    </row>
    <row r="15749" ht="15.75" customHeight="1">
      <c r="A15749" s="13">
        <v>42289.03124996181</v>
      </c>
      <c r="B15749" s="12">
        <v>98.0</v>
      </c>
    </row>
    <row r="15750" ht="15.75" customHeight="1">
      <c r="A15750" s="13">
        <v>42289.04166662847</v>
      </c>
      <c r="B15750" s="12">
        <v>102.0</v>
      </c>
    </row>
    <row r="15751" ht="15.75" customHeight="1">
      <c r="A15751" s="13">
        <v>42289.05208329514</v>
      </c>
      <c r="B15751" s="12">
        <v>100.0</v>
      </c>
    </row>
    <row r="15752" ht="15.75" customHeight="1">
      <c r="A15752" s="13">
        <v>42289.0624999618</v>
      </c>
      <c r="B15752" s="12">
        <v>99.0</v>
      </c>
    </row>
    <row r="15753" ht="15.75" customHeight="1">
      <c r="A15753" s="13">
        <v>42289.072916628465</v>
      </c>
      <c r="B15753" s="12">
        <v>101.0</v>
      </c>
    </row>
    <row r="15754" ht="15.75" customHeight="1">
      <c r="A15754" s="13">
        <v>42289.08333329513</v>
      </c>
      <c r="B15754" s="12">
        <v>96.0</v>
      </c>
    </row>
    <row r="15755" ht="15.75" customHeight="1">
      <c r="A15755" s="13">
        <v>42289.093749961794</v>
      </c>
      <c r="B15755" s="12">
        <v>103.0</v>
      </c>
    </row>
    <row r="15756" ht="15.75" customHeight="1">
      <c r="A15756" s="13">
        <v>42289.10416662846</v>
      </c>
      <c r="B15756" s="12">
        <v>96.0</v>
      </c>
    </row>
    <row r="15757" ht="15.75" customHeight="1">
      <c r="A15757" s="13">
        <v>42289.11458329512</v>
      </c>
      <c r="B15757" s="12">
        <v>101.0</v>
      </c>
    </row>
    <row r="15758" ht="15.75" customHeight="1">
      <c r="A15758" s="13">
        <v>42289.12499996179</v>
      </c>
      <c r="B15758" s="12">
        <v>93.0</v>
      </c>
    </row>
    <row r="15759" ht="15.75" customHeight="1">
      <c r="A15759" s="13">
        <v>42289.13541662845</v>
      </c>
      <c r="B15759" s="12">
        <v>102.0</v>
      </c>
    </row>
    <row r="15760" ht="15.75" customHeight="1">
      <c r="A15760" s="13">
        <v>42289.145833295115</v>
      </c>
      <c r="B15760" s="12">
        <v>98.0</v>
      </c>
    </row>
    <row r="15761" ht="15.75" customHeight="1">
      <c r="A15761" s="13">
        <v>42289.15624996178</v>
      </c>
      <c r="B15761" s="12">
        <v>97.0</v>
      </c>
    </row>
    <row r="15762" ht="15.75" customHeight="1">
      <c r="A15762" s="13">
        <v>42289.16666662844</v>
      </c>
      <c r="B15762" s="12">
        <v>98.0</v>
      </c>
    </row>
    <row r="15763" ht="15.75" customHeight="1">
      <c r="A15763" s="13">
        <v>42289.17708329511</v>
      </c>
      <c r="B15763" s="12">
        <v>96.0</v>
      </c>
    </row>
    <row r="15764" ht="15.75" customHeight="1">
      <c r="A15764" s="13">
        <v>42289.18749996177</v>
      </c>
      <c r="B15764" s="12">
        <v>100.0</v>
      </c>
    </row>
    <row r="15765" ht="15.75" customHeight="1">
      <c r="A15765" s="13">
        <v>42289.197916628436</v>
      </c>
      <c r="B15765" s="12">
        <v>100.0</v>
      </c>
    </row>
    <row r="15766" ht="15.75" customHeight="1">
      <c r="A15766" s="13">
        <v>42289.2083332951</v>
      </c>
      <c r="B15766" s="12">
        <v>96.0</v>
      </c>
    </row>
    <row r="15767" ht="15.75" customHeight="1">
      <c r="A15767" s="13">
        <v>42289.218749961765</v>
      </c>
      <c r="B15767" s="12">
        <v>96.0</v>
      </c>
    </row>
    <row r="15768" ht="15.75" customHeight="1">
      <c r="A15768" s="13">
        <v>42289.22916662843</v>
      </c>
      <c r="B15768" s="12">
        <v>99.0</v>
      </c>
    </row>
    <row r="15769" ht="15.75" customHeight="1">
      <c r="A15769" s="13">
        <v>42289.23958329509</v>
      </c>
      <c r="B15769" s="12">
        <v>95.0</v>
      </c>
    </row>
    <row r="15770" ht="15.75" customHeight="1">
      <c r="A15770" s="13">
        <v>42289.24999996176</v>
      </c>
      <c r="B15770" s="12">
        <v>101.0</v>
      </c>
    </row>
    <row r="15771" ht="15.75" customHeight="1">
      <c r="A15771" s="13">
        <v>42289.26041662842</v>
      </c>
      <c r="B15771" s="12">
        <v>103.0</v>
      </c>
    </row>
    <row r="15772" ht="15.75" customHeight="1">
      <c r="A15772" s="13">
        <v>42289.270833295086</v>
      </c>
      <c r="B15772" s="12">
        <v>100.0</v>
      </c>
    </row>
    <row r="15773" ht="15.75" customHeight="1">
      <c r="A15773" s="13">
        <v>42289.28124996175</v>
      </c>
      <c r="B15773" s="12">
        <v>98.0</v>
      </c>
    </row>
    <row r="15774" ht="15.75" customHeight="1">
      <c r="A15774" s="13">
        <v>42289.291666628415</v>
      </c>
      <c r="B15774" s="12">
        <v>98.0</v>
      </c>
    </row>
    <row r="15775" ht="15.75" customHeight="1">
      <c r="A15775" s="13">
        <v>42289.30208329508</v>
      </c>
      <c r="B15775" s="12">
        <v>204.0</v>
      </c>
    </row>
    <row r="15776" ht="15.75" customHeight="1">
      <c r="A15776" s="13">
        <v>42289.31249996174</v>
      </c>
      <c r="B15776" s="12">
        <v>188.0</v>
      </c>
    </row>
    <row r="15777" ht="15.75" customHeight="1">
      <c r="A15777" s="13">
        <v>42289.32291662841</v>
      </c>
      <c r="B15777" s="12">
        <v>163.0</v>
      </c>
    </row>
    <row r="15778" ht="15.75" customHeight="1">
      <c r="A15778" s="13">
        <v>42289.33333329507</v>
      </c>
      <c r="B15778" s="12">
        <v>163.0</v>
      </c>
    </row>
    <row r="15779" ht="15.75" customHeight="1">
      <c r="A15779" s="13">
        <v>42289.343749961736</v>
      </c>
      <c r="B15779" s="12">
        <v>163.0</v>
      </c>
    </row>
    <row r="15780" ht="15.75" customHeight="1">
      <c r="A15780" s="13">
        <v>42289.3541666284</v>
      </c>
      <c r="B15780" s="12">
        <v>184.0</v>
      </c>
    </row>
    <row r="15781" ht="15.75" customHeight="1">
      <c r="A15781" s="13">
        <v>42289.364583295064</v>
      </c>
      <c r="B15781" s="12">
        <v>195.0</v>
      </c>
    </row>
    <row r="15782" ht="15.75" customHeight="1">
      <c r="A15782" s="13">
        <v>42289.37499996173</v>
      </c>
      <c r="B15782" s="12">
        <v>204.0</v>
      </c>
    </row>
    <row r="15783" ht="15.75" customHeight="1">
      <c r="A15783" s="13">
        <v>42289.38541662839</v>
      </c>
      <c r="B15783" s="12">
        <v>205.0</v>
      </c>
    </row>
    <row r="15784" ht="15.75" customHeight="1">
      <c r="A15784" s="13">
        <v>42289.39583329506</v>
      </c>
      <c r="B15784" s="12">
        <v>208.0</v>
      </c>
    </row>
    <row r="15785" ht="15.75" customHeight="1">
      <c r="A15785" s="13">
        <v>42289.40624996172</v>
      </c>
      <c r="B15785" s="12">
        <v>220.0</v>
      </c>
    </row>
    <row r="15786" ht="15.75" customHeight="1">
      <c r="A15786" s="13">
        <v>42289.416666628385</v>
      </c>
      <c r="B15786" s="12">
        <v>227.0</v>
      </c>
    </row>
    <row r="15787" ht="15.75" customHeight="1">
      <c r="A15787" s="13">
        <v>42289.42708329505</v>
      </c>
      <c r="B15787" s="12">
        <v>222.0</v>
      </c>
    </row>
    <row r="15788" ht="15.75" customHeight="1">
      <c r="A15788" s="13">
        <v>42289.437499961714</v>
      </c>
      <c r="B15788" s="12">
        <v>215.0</v>
      </c>
    </row>
    <row r="15789" ht="15.75" customHeight="1">
      <c r="A15789" s="13">
        <v>42289.44791662838</v>
      </c>
      <c r="B15789" s="12">
        <v>217.0</v>
      </c>
    </row>
    <row r="15790" ht="15.75" customHeight="1">
      <c r="A15790" s="13">
        <v>42289.45833329504</v>
      </c>
      <c r="B15790" s="12">
        <v>208.0</v>
      </c>
    </row>
    <row r="15791" ht="15.75" customHeight="1">
      <c r="A15791" s="13">
        <v>42289.46874996171</v>
      </c>
      <c r="B15791" s="12">
        <v>221.0</v>
      </c>
    </row>
    <row r="15792" ht="15.75" customHeight="1">
      <c r="A15792" s="13">
        <v>42289.47916662837</v>
      </c>
      <c r="B15792" s="12">
        <v>212.0</v>
      </c>
    </row>
    <row r="15793" ht="15.75" customHeight="1">
      <c r="A15793" s="13">
        <v>42289.489583295035</v>
      </c>
      <c r="B15793" s="12">
        <v>216.0</v>
      </c>
    </row>
    <row r="15794" ht="15.75" customHeight="1">
      <c r="A15794" s="13">
        <v>42289.4999999617</v>
      </c>
      <c r="B15794" s="12">
        <v>233.0</v>
      </c>
    </row>
    <row r="15795" ht="15.75" customHeight="1">
      <c r="A15795" s="13">
        <v>42289.51041662836</v>
      </c>
      <c r="B15795" s="12">
        <v>238.0</v>
      </c>
    </row>
    <row r="15796" ht="15.75" customHeight="1">
      <c r="A15796" s="13">
        <v>42289.52083329503</v>
      </c>
      <c r="B15796" s="12">
        <v>241.0</v>
      </c>
    </row>
    <row r="15797" ht="15.75" customHeight="1">
      <c r="A15797" s="13">
        <v>42289.53124996169</v>
      </c>
      <c r="B15797" s="12">
        <v>224.0</v>
      </c>
    </row>
    <row r="15798" ht="15.75" customHeight="1">
      <c r="A15798" s="13">
        <v>42289.541666628356</v>
      </c>
      <c r="B15798" s="12">
        <v>238.0</v>
      </c>
    </row>
    <row r="15799" ht="15.75" customHeight="1">
      <c r="A15799" s="13">
        <v>42289.55208329502</v>
      </c>
      <c r="B15799" s="12">
        <v>253.0</v>
      </c>
    </row>
    <row r="15800" ht="15.75" customHeight="1">
      <c r="A15800" s="13">
        <v>42289.562499961685</v>
      </c>
      <c r="B15800" s="12">
        <v>254.0</v>
      </c>
    </row>
    <row r="15801" ht="15.75" customHeight="1">
      <c r="A15801" s="13">
        <v>42289.57291662835</v>
      </c>
      <c r="B15801" s="12">
        <v>245.0</v>
      </c>
    </row>
    <row r="15802" ht="15.75" customHeight="1">
      <c r="A15802" s="13">
        <v>42289.58333329501</v>
      </c>
      <c r="B15802" s="12">
        <v>251.0</v>
      </c>
    </row>
    <row r="15803" ht="15.75" customHeight="1">
      <c r="A15803" s="13">
        <v>42289.59374996168</v>
      </c>
      <c r="B15803" s="12">
        <v>245.0</v>
      </c>
    </row>
    <row r="15804" ht="15.75" customHeight="1">
      <c r="A15804" s="13">
        <v>42289.60416662834</v>
      </c>
      <c r="B15804" s="12">
        <v>251.0</v>
      </c>
    </row>
    <row r="15805" ht="15.75" customHeight="1">
      <c r="A15805" s="13">
        <v>42289.614583295006</v>
      </c>
      <c r="B15805" s="12">
        <v>243.0</v>
      </c>
    </row>
    <row r="15806" ht="15.75" customHeight="1">
      <c r="A15806" s="13">
        <v>42289.62499996167</v>
      </c>
      <c r="B15806" s="12">
        <v>265.0</v>
      </c>
    </row>
    <row r="15807" ht="15.75" customHeight="1">
      <c r="A15807" s="13">
        <v>42289.635416628334</v>
      </c>
      <c r="B15807" s="12">
        <v>254.0</v>
      </c>
    </row>
    <row r="15808" ht="15.75" customHeight="1">
      <c r="A15808" s="13">
        <v>42289.645833295</v>
      </c>
      <c r="B15808" s="12">
        <v>268.0</v>
      </c>
    </row>
    <row r="15809" ht="15.75" customHeight="1">
      <c r="A15809" s="13">
        <v>42289.65624996166</v>
      </c>
      <c r="B15809" s="12">
        <v>254.0</v>
      </c>
    </row>
    <row r="15810" ht="15.75" customHeight="1">
      <c r="A15810" s="13">
        <v>42289.66666662833</v>
      </c>
      <c r="B15810" s="12">
        <v>269.0</v>
      </c>
    </row>
    <row r="15811" ht="15.75" customHeight="1">
      <c r="A15811" s="13">
        <v>42289.67708329499</v>
      </c>
      <c r="B15811" s="12">
        <v>256.0</v>
      </c>
    </row>
    <row r="15812" ht="15.75" customHeight="1">
      <c r="A15812" s="13">
        <v>42289.687499961656</v>
      </c>
      <c r="B15812" s="12">
        <v>257.0</v>
      </c>
    </row>
    <row r="15813" ht="15.75" customHeight="1">
      <c r="A15813" s="13">
        <v>42289.69791662832</v>
      </c>
      <c r="B15813" s="12">
        <v>253.0</v>
      </c>
    </row>
    <row r="15814" ht="15.75" customHeight="1">
      <c r="A15814" s="13">
        <v>42289.708333294984</v>
      </c>
      <c r="B15814" s="12">
        <v>253.0</v>
      </c>
    </row>
    <row r="15815" ht="15.75" customHeight="1">
      <c r="A15815" s="13">
        <v>42289.71874996165</v>
      </c>
      <c r="B15815" s="12">
        <v>255.0</v>
      </c>
    </row>
    <row r="15816" ht="15.75" customHeight="1">
      <c r="A15816" s="13">
        <v>42289.72916662831</v>
      </c>
      <c r="B15816" s="12">
        <v>247.0</v>
      </c>
    </row>
    <row r="15817" ht="15.75" customHeight="1">
      <c r="A15817" s="13">
        <v>42289.73958329498</v>
      </c>
      <c r="B15817" s="12">
        <v>262.0</v>
      </c>
    </row>
    <row r="15818" ht="15.75" customHeight="1">
      <c r="A15818" s="13">
        <v>42289.74999996164</v>
      </c>
      <c r="B15818" s="12">
        <v>241.0</v>
      </c>
    </row>
    <row r="15819" ht="15.75" customHeight="1">
      <c r="A15819" s="13">
        <v>42289.760416628305</v>
      </c>
      <c r="B15819" s="12">
        <v>244.0</v>
      </c>
    </row>
    <row r="15820" ht="15.75" customHeight="1">
      <c r="A15820" s="13">
        <v>42289.77083329497</v>
      </c>
      <c r="B15820" s="12">
        <v>229.0</v>
      </c>
    </row>
    <row r="15821" ht="15.75" customHeight="1">
      <c r="A15821" s="13">
        <v>42289.781249961634</v>
      </c>
      <c r="B15821" s="12">
        <v>222.0</v>
      </c>
    </row>
    <row r="15822" ht="15.75" customHeight="1">
      <c r="A15822" s="13">
        <v>42289.7916666283</v>
      </c>
      <c r="B15822" s="12">
        <v>220.0</v>
      </c>
    </row>
    <row r="15823" ht="15.75" customHeight="1">
      <c r="A15823" s="13">
        <v>42289.80208329496</v>
      </c>
      <c r="B15823" s="12">
        <v>138.0</v>
      </c>
    </row>
    <row r="15824" ht="15.75" customHeight="1">
      <c r="A15824" s="13">
        <v>42289.81249996163</v>
      </c>
      <c r="B15824" s="12">
        <v>124.0</v>
      </c>
    </row>
    <row r="15825" ht="15.75" customHeight="1">
      <c r="A15825" s="13">
        <v>42289.82291662829</v>
      </c>
      <c r="B15825" s="12">
        <v>124.0</v>
      </c>
    </row>
    <row r="15826" ht="15.75" customHeight="1">
      <c r="A15826" s="13">
        <v>42289.833333294955</v>
      </c>
      <c r="B15826" s="12">
        <v>116.0</v>
      </c>
    </row>
    <row r="15827" ht="15.75" customHeight="1">
      <c r="A15827" s="13">
        <v>42289.84374996162</v>
      </c>
      <c r="B15827" s="12">
        <v>110.0</v>
      </c>
    </row>
    <row r="15828" ht="15.75" customHeight="1">
      <c r="A15828" s="13">
        <v>42289.85416662828</v>
      </c>
      <c r="B15828" s="12">
        <v>114.0</v>
      </c>
    </row>
    <row r="15829" ht="15.75" customHeight="1">
      <c r="A15829" s="13">
        <v>42289.86458329495</v>
      </c>
      <c r="B15829" s="12">
        <v>111.0</v>
      </c>
    </row>
    <row r="15830" ht="15.75" customHeight="1">
      <c r="A15830" s="13">
        <v>42289.87499996161</v>
      </c>
      <c r="B15830" s="12">
        <v>121.0</v>
      </c>
    </row>
    <row r="15831" ht="15.75" customHeight="1">
      <c r="A15831" s="13">
        <v>42289.885416628276</v>
      </c>
      <c r="B15831" s="12">
        <v>107.0</v>
      </c>
    </row>
    <row r="15832" ht="15.75" customHeight="1">
      <c r="A15832" s="13">
        <v>42289.89583329494</v>
      </c>
      <c r="B15832" s="12">
        <v>105.0</v>
      </c>
    </row>
    <row r="15833" ht="15.75" customHeight="1">
      <c r="A15833" s="13">
        <v>42289.906249961605</v>
      </c>
      <c r="B15833" s="12">
        <v>101.0</v>
      </c>
    </row>
    <row r="15834" ht="15.75" customHeight="1">
      <c r="A15834" s="13">
        <v>42289.91666662827</v>
      </c>
      <c r="B15834" s="12">
        <v>108.0</v>
      </c>
    </row>
    <row r="15835" ht="15.75" customHeight="1">
      <c r="A15835" s="13">
        <v>42289.92708329493</v>
      </c>
      <c r="B15835" s="12">
        <v>108.0</v>
      </c>
    </row>
    <row r="15836" ht="15.75" customHeight="1">
      <c r="A15836" s="13">
        <v>42289.9374999616</v>
      </c>
      <c r="B15836" s="12">
        <v>106.0</v>
      </c>
    </row>
    <row r="15837" ht="15.75" customHeight="1">
      <c r="A15837" s="13">
        <v>42289.94791662826</v>
      </c>
      <c r="B15837" s="12">
        <v>102.0</v>
      </c>
    </row>
    <row r="15838" ht="15.75" customHeight="1">
      <c r="A15838" s="13">
        <v>42289.958333294926</v>
      </c>
      <c r="B15838" s="12">
        <v>98.0</v>
      </c>
    </row>
    <row r="15839" ht="15.75" customHeight="1">
      <c r="A15839" s="13">
        <v>42289.96874996159</v>
      </c>
      <c r="B15839" s="12">
        <v>105.0</v>
      </c>
    </row>
    <row r="15840" ht="15.75" customHeight="1">
      <c r="A15840" s="13">
        <v>42289.979166628254</v>
      </c>
      <c r="B15840" s="12">
        <v>105.0</v>
      </c>
    </row>
    <row r="15841" ht="15.75" customHeight="1">
      <c r="A15841" s="13">
        <v>42289.98958329492</v>
      </c>
      <c r="B15841" s="12">
        <v>102.0</v>
      </c>
    </row>
    <row r="15842" ht="15.75" customHeight="1">
      <c r="A15842" s="13">
        <v>42289.99999996158</v>
      </c>
      <c r="B15842" s="12">
        <v>104.0</v>
      </c>
    </row>
    <row r="15843" ht="15.75" customHeight="1">
      <c r="A15843" s="13">
        <v>42290.01041662825</v>
      </c>
      <c r="B15843" s="12">
        <v>98.0</v>
      </c>
    </row>
    <row r="15844" ht="15.75" customHeight="1">
      <c r="A15844" s="13">
        <v>42290.02083329491</v>
      </c>
      <c r="B15844" s="12">
        <v>110.0</v>
      </c>
    </row>
    <row r="15845" ht="15.75" customHeight="1">
      <c r="A15845" s="13">
        <v>42290.031249961576</v>
      </c>
      <c r="B15845" s="12">
        <v>102.0</v>
      </c>
    </row>
    <row r="15846" ht="15.75" customHeight="1">
      <c r="A15846" s="13">
        <v>42290.04166662824</v>
      </c>
      <c r="B15846" s="12">
        <v>105.0</v>
      </c>
    </row>
    <row r="15847" ht="15.75" customHeight="1">
      <c r="A15847" s="13">
        <v>42290.052083294904</v>
      </c>
      <c r="B15847" s="12">
        <v>102.0</v>
      </c>
    </row>
    <row r="15848" ht="15.75" customHeight="1">
      <c r="A15848" s="13">
        <v>42290.06249996157</v>
      </c>
      <c r="B15848" s="12">
        <v>103.0</v>
      </c>
    </row>
    <row r="15849" ht="15.75" customHeight="1">
      <c r="A15849" s="13">
        <v>42290.07291662823</v>
      </c>
      <c r="B15849" s="12">
        <v>103.0</v>
      </c>
    </row>
    <row r="15850" ht="15.75" customHeight="1">
      <c r="A15850" s="13">
        <v>42290.0833332949</v>
      </c>
      <c r="B15850" s="12">
        <v>101.0</v>
      </c>
    </row>
    <row r="15851" ht="15.75" customHeight="1">
      <c r="A15851" s="13">
        <v>42290.09374996156</v>
      </c>
      <c r="B15851" s="12">
        <v>96.0</v>
      </c>
    </row>
    <row r="15852" ht="15.75" customHeight="1">
      <c r="A15852" s="13">
        <v>42290.104166628225</v>
      </c>
      <c r="B15852" s="12">
        <v>100.0</v>
      </c>
    </row>
    <row r="15853" ht="15.75" customHeight="1">
      <c r="A15853" s="13">
        <v>42290.11458329489</v>
      </c>
      <c r="B15853" s="12">
        <v>105.0</v>
      </c>
    </row>
    <row r="15854" ht="15.75" customHeight="1">
      <c r="A15854" s="13">
        <v>42290.124999961554</v>
      </c>
      <c r="B15854" s="12">
        <v>99.0</v>
      </c>
    </row>
    <row r="15855" ht="15.75" customHeight="1">
      <c r="A15855" s="13">
        <v>42290.13541662822</v>
      </c>
      <c r="B15855" s="12">
        <v>99.0</v>
      </c>
    </row>
    <row r="15856" ht="15.75" customHeight="1">
      <c r="A15856" s="13">
        <v>42290.14583329488</v>
      </c>
      <c r="B15856" s="12">
        <v>98.0</v>
      </c>
    </row>
    <row r="15857" ht="15.75" customHeight="1">
      <c r="A15857" s="13">
        <v>42290.15624996155</v>
      </c>
      <c r="B15857" s="12">
        <v>103.0</v>
      </c>
    </row>
    <row r="15858" ht="15.75" customHeight="1">
      <c r="A15858" s="13">
        <v>42290.16666662821</v>
      </c>
      <c r="B15858" s="12">
        <v>101.0</v>
      </c>
    </row>
    <row r="15859" ht="15.75" customHeight="1">
      <c r="A15859" s="13">
        <v>42290.177083294875</v>
      </c>
      <c r="B15859" s="12">
        <v>99.0</v>
      </c>
    </row>
    <row r="15860" ht="15.75" customHeight="1">
      <c r="A15860" s="13">
        <v>42290.18749996154</v>
      </c>
      <c r="B15860" s="12">
        <v>97.0</v>
      </c>
    </row>
    <row r="15861" ht="15.75" customHeight="1">
      <c r="A15861" s="13">
        <v>42290.1979166282</v>
      </c>
      <c r="B15861" s="12">
        <v>100.0</v>
      </c>
    </row>
    <row r="15862" ht="15.75" customHeight="1">
      <c r="A15862" s="13">
        <v>42290.20833329487</v>
      </c>
      <c r="B15862" s="12">
        <v>98.0</v>
      </c>
    </row>
    <row r="15863" ht="15.75" customHeight="1">
      <c r="A15863" s="13">
        <v>42290.21874996153</v>
      </c>
      <c r="B15863" s="12">
        <v>102.0</v>
      </c>
    </row>
    <row r="15864" ht="15.75" customHeight="1">
      <c r="A15864" s="13">
        <v>42290.229166628196</v>
      </c>
      <c r="B15864" s="12">
        <v>103.0</v>
      </c>
    </row>
    <row r="15865" ht="15.75" customHeight="1">
      <c r="A15865" s="13">
        <v>42290.23958329486</v>
      </c>
      <c r="B15865" s="12">
        <v>101.0</v>
      </c>
    </row>
    <row r="15866" ht="15.75" customHeight="1">
      <c r="A15866" s="13">
        <v>42290.249999961525</v>
      </c>
      <c r="B15866" s="12">
        <v>98.0</v>
      </c>
    </row>
    <row r="15867" ht="15.75" customHeight="1">
      <c r="A15867" s="13">
        <v>42290.26041662819</v>
      </c>
      <c r="B15867" s="12">
        <v>100.0</v>
      </c>
    </row>
    <row r="15868" ht="15.75" customHeight="1">
      <c r="A15868" s="13">
        <v>42290.27083329485</v>
      </c>
      <c r="B15868" s="12">
        <v>104.0</v>
      </c>
    </row>
    <row r="15869" ht="15.75" customHeight="1">
      <c r="A15869" s="13">
        <v>42290.28124996152</v>
      </c>
      <c r="B15869" s="12">
        <v>106.0</v>
      </c>
    </row>
    <row r="15870" ht="15.75" customHeight="1">
      <c r="A15870" s="13">
        <v>42290.29166662818</v>
      </c>
      <c r="B15870" s="12">
        <v>105.0</v>
      </c>
    </row>
    <row r="15871" ht="15.75" customHeight="1">
      <c r="A15871" s="13">
        <v>42290.302083294846</v>
      </c>
      <c r="B15871" s="12">
        <v>220.0</v>
      </c>
    </row>
    <row r="15872" ht="15.75" customHeight="1">
      <c r="A15872" s="13">
        <v>42290.31249996151</v>
      </c>
      <c r="B15872" s="12">
        <v>211.0</v>
      </c>
    </row>
    <row r="15873" ht="15.75" customHeight="1">
      <c r="A15873" s="13">
        <v>42290.322916628174</v>
      </c>
      <c r="B15873" s="12">
        <v>172.0</v>
      </c>
    </row>
    <row r="15874" ht="15.75" customHeight="1">
      <c r="A15874" s="13">
        <v>42290.33333329484</v>
      </c>
      <c r="B15874" s="12">
        <v>174.0</v>
      </c>
    </row>
    <row r="15875" ht="15.75" customHeight="1">
      <c r="A15875" s="13">
        <v>42290.3437499615</v>
      </c>
      <c r="B15875" s="12">
        <v>172.0</v>
      </c>
    </row>
    <row r="15876" ht="15.75" customHeight="1">
      <c r="A15876" s="13">
        <v>42290.35416662817</v>
      </c>
      <c r="B15876" s="12">
        <v>197.0</v>
      </c>
    </row>
    <row r="15877" ht="15.75" customHeight="1">
      <c r="A15877" s="13">
        <v>42290.36458329483</v>
      </c>
      <c r="B15877" s="12">
        <v>215.0</v>
      </c>
    </row>
    <row r="15878" ht="15.75" customHeight="1">
      <c r="A15878" s="13">
        <v>42290.374999961496</v>
      </c>
      <c r="B15878" s="12">
        <v>193.0</v>
      </c>
    </row>
    <row r="15879" ht="15.75" customHeight="1">
      <c r="A15879" s="13">
        <v>42290.38541662816</v>
      </c>
      <c r="B15879" s="12">
        <v>192.0</v>
      </c>
    </row>
    <row r="15880" ht="15.75" customHeight="1">
      <c r="A15880" s="13">
        <v>42290.395833294824</v>
      </c>
      <c r="B15880" s="12">
        <v>213.0</v>
      </c>
    </row>
    <row r="15881" ht="15.75" customHeight="1">
      <c r="A15881" s="13">
        <v>42290.40624996149</v>
      </c>
      <c r="B15881" s="12">
        <v>217.0</v>
      </c>
    </row>
    <row r="15882" ht="15.75" customHeight="1">
      <c r="A15882" s="13">
        <v>42290.41666662815</v>
      </c>
      <c r="B15882" s="12">
        <v>213.0</v>
      </c>
    </row>
    <row r="15883" ht="15.75" customHeight="1">
      <c r="A15883" s="13">
        <v>42290.42708329482</v>
      </c>
      <c r="B15883" s="12">
        <v>219.0</v>
      </c>
    </row>
    <row r="15884" ht="15.75" customHeight="1">
      <c r="A15884" s="13">
        <v>42290.43749996148</v>
      </c>
      <c r="B15884" s="12">
        <v>220.0</v>
      </c>
    </row>
    <row r="15885" ht="15.75" customHeight="1">
      <c r="A15885" s="13">
        <v>42290.447916628145</v>
      </c>
      <c r="B15885" s="12">
        <v>224.0</v>
      </c>
    </row>
    <row r="15886" ht="15.75" customHeight="1">
      <c r="A15886" s="13">
        <v>42290.45833329481</v>
      </c>
      <c r="B15886" s="12">
        <v>230.0</v>
      </c>
    </row>
    <row r="15887" ht="15.75" customHeight="1">
      <c r="A15887" s="13">
        <v>42290.468749961474</v>
      </c>
      <c r="B15887" s="12">
        <v>247.0</v>
      </c>
    </row>
    <row r="15888" ht="15.75" customHeight="1">
      <c r="A15888" s="13">
        <v>42290.47916662814</v>
      </c>
      <c r="B15888" s="12">
        <v>229.0</v>
      </c>
    </row>
    <row r="15889" ht="15.75" customHeight="1">
      <c r="A15889" s="13">
        <v>42290.4895832948</v>
      </c>
      <c r="B15889" s="12">
        <v>243.0</v>
      </c>
    </row>
    <row r="15890" ht="15.75" customHeight="1">
      <c r="A15890" s="13">
        <v>42290.49999996147</v>
      </c>
      <c r="B15890" s="12">
        <v>239.0</v>
      </c>
    </row>
    <row r="15891" ht="15.75" customHeight="1">
      <c r="A15891" s="13">
        <v>42290.51041662813</v>
      </c>
      <c r="B15891" s="12">
        <v>259.0</v>
      </c>
    </row>
    <row r="15892" ht="15.75" customHeight="1">
      <c r="A15892" s="13">
        <v>42290.520833294795</v>
      </c>
      <c r="B15892" s="12">
        <v>252.0</v>
      </c>
    </row>
    <row r="15893" ht="15.75" customHeight="1">
      <c r="A15893" s="13">
        <v>42290.53124996146</v>
      </c>
      <c r="B15893" s="12">
        <v>256.0</v>
      </c>
    </row>
    <row r="15894" ht="15.75" customHeight="1">
      <c r="A15894" s="13">
        <v>42290.54166662812</v>
      </c>
      <c r="B15894" s="12">
        <v>252.0</v>
      </c>
    </row>
    <row r="15895" ht="15.75" customHeight="1">
      <c r="A15895" s="13">
        <v>42290.55208329479</v>
      </c>
      <c r="B15895" s="12">
        <v>264.0</v>
      </c>
    </row>
    <row r="15896" ht="15.75" customHeight="1">
      <c r="A15896" s="13">
        <v>42290.56249996145</v>
      </c>
      <c r="B15896" s="12">
        <v>246.0</v>
      </c>
    </row>
    <row r="15897" ht="15.75" customHeight="1">
      <c r="A15897" s="13">
        <v>42290.572916628116</v>
      </c>
      <c r="B15897" s="12">
        <v>256.0</v>
      </c>
    </row>
    <row r="15898" ht="15.75" customHeight="1">
      <c r="A15898" s="13">
        <v>42290.58333329478</v>
      </c>
      <c r="B15898" s="12">
        <v>254.0</v>
      </c>
    </row>
    <row r="15899" ht="15.75" customHeight="1">
      <c r="A15899" s="13">
        <v>42290.593749961445</v>
      </c>
      <c r="B15899" s="12">
        <v>265.0</v>
      </c>
    </row>
    <row r="15900" ht="15.75" customHeight="1">
      <c r="A15900" s="13">
        <v>42290.60416662811</v>
      </c>
      <c r="B15900" s="12">
        <v>254.0</v>
      </c>
    </row>
    <row r="15901" ht="15.75" customHeight="1">
      <c r="A15901" s="13">
        <v>42290.61458329477</v>
      </c>
      <c r="B15901" s="12">
        <v>250.0</v>
      </c>
    </row>
    <row r="15902" ht="15.75" customHeight="1">
      <c r="A15902" s="13">
        <v>42290.62499996144</v>
      </c>
      <c r="B15902" s="12">
        <v>260.0</v>
      </c>
    </row>
    <row r="15903" ht="15.75" customHeight="1">
      <c r="A15903" s="13">
        <v>42290.6354166281</v>
      </c>
      <c r="B15903" s="12">
        <v>257.0</v>
      </c>
    </row>
    <row r="15904" ht="15.75" customHeight="1">
      <c r="A15904" s="13">
        <v>42290.645833294766</v>
      </c>
      <c r="B15904" s="12">
        <v>253.0</v>
      </c>
    </row>
    <row r="15905" ht="15.75" customHeight="1">
      <c r="A15905" s="13">
        <v>42290.65624996143</v>
      </c>
      <c r="B15905" s="12">
        <v>240.0</v>
      </c>
    </row>
    <row r="15906" ht="15.75" customHeight="1">
      <c r="A15906" s="13">
        <v>42290.666666628094</v>
      </c>
      <c r="B15906" s="12">
        <v>247.0</v>
      </c>
    </row>
    <row r="15907" ht="15.75" customHeight="1">
      <c r="A15907" s="13">
        <v>42290.67708329476</v>
      </c>
      <c r="B15907" s="12">
        <v>247.0</v>
      </c>
    </row>
    <row r="15908" ht="15.75" customHeight="1">
      <c r="A15908" s="13">
        <v>42290.68749996142</v>
      </c>
      <c r="B15908" s="12">
        <v>251.0</v>
      </c>
    </row>
    <row r="15909" ht="15.75" customHeight="1">
      <c r="A15909" s="13">
        <v>42290.69791662809</v>
      </c>
      <c r="B15909" s="12">
        <v>239.0</v>
      </c>
    </row>
    <row r="15910" ht="15.75" customHeight="1">
      <c r="A15910" s="13">
        <v>42290.70833329475</v>
      </c>
      <c r="B15910" s="12">
        <v>246.0</v>
      </c>
    </row>
    <row r="15911" ht="15.75" customHeight="1">
      <c r="A15911" s="13">
        <v>42290.718749961416</v>
      </c>
      <c r="B15911" s="12">
        <v>243.0</v>
      </c>
    </row>
    <row r="15912" ht="15.75" customHeight="1">
      <c r="A15912" s="13">
        <v>42290.72916662808</v>
      </c>
      <c r="B15912" s="12">
        <v>246.0</v>
      </c>
    </row>
    <row r="15913" ht="15.75" customHeight="1">
      <c r="A15913" s="13">
        <v>42290.739583294744</v>
      </c>
      <c r="B15913" s="12">
        <v>244.0</v>
      </c>
    </row>
    <row r="15914" ht="15.75" customHeight="1">
      <c r="A15914" s="13">
        <v>42290.74999996141</v>
      </c>
      <c r="B15914" s="12">
        <v>229.0</v>
      </c>
    </row>
    <row r="15915" ht="15.75" customHeight="1">
      <c r="A15915" s="13">
        <v>42290.76041662807</v>
      </c>
      <c r="B15915" s="12">
        <v>229.0</v>
      </c>
    </row>
    <row r="15916" ht="15.75" customHeight="1">
      <c r="A15916" s="13">
        <v>42290.77083329474</v>
      </c>
      <c r="B15916" s="12">
        <v>226.0</v>
      </c>
    </row>
    <row r="15917" ht="15.75" customHeight="1">
      <c r="A15917" s="13">
        <v>42290.7812499614</v>
      </c>
      <c r="B15917" s="12">
        <v>216.0</v>
      </c>
    </row>
    <row r="15918" ht="15.75" customHeight="1">
      <c r="A15918" s="13">
        <v>42290.791666628065</v>
      </c>
      <c r="B15918" s="12">
        <v>217.0</v>
      </c>
    </row>
    <row r="15919" ht="15.75" customHeight="1">
      <c r="A15919" s="13">
        <v>42290.80208329473</v>
      </c>
      <c r="B15919" s="12">
        <v>130.0</v>
      </c>
    </row>
    <row r="15920" ht="15.75" customHeight="1">
      <c r="A15920" s="13">
        <v>42290.812499961394</v>
      </c>
      <c r="B15920" s="12">
        <v>126.0</v>
      </c>
    </row>
    <row r="15921" ht="15.75" customHeight="1">
      <c r="A15921" s="13">
        <v>42290.82291662806</v>
      </c>
      <c r="B15921" s="12">
        <v>118.0</v>
      </c>
    </row>
    <row r="15922" ht="15.75" customHeight="1">
      <c r="A15922" s="13">
        <v>42290.83333329472</v>
      </c>
      <c r="B15922" s="12">
        <v>123.0</v>
      </c>
    </row>
    <row r="15923" ht="15.75" customHeight="1">
      <c r="A15923" s="13">
        <v>42290.84374996139</v>
      </c>
      <c r="B15923" s="12">
        <v>122.0</v>
      </c>
    </row>
    <row r="15924" ht="15.75" customHeight="1">
      <c r="A15924" s="13">
        <v>42290.85416662805</v>
      </c>
      <c r="B15924" s="12">
        <v>113.0</v>
      </c>
    </row>
    <row r="15925" ht="15.75" customHeight="1">
      <c r="A15925" s="13">
        <v>42290.864583294715</v>
      </c>
      <c r="B15925" s="12">
        <v>114.0</v>
      </c>
    </row>
    <row r="15926" ht="15.75" customHeight="1">
      <c r="A15926" s="13">
        <v>42290.87499996138</v>
      </c>
      <c r="B15926" s="12">
        <v>107.0</v>
      </c>
    </row>
    <row r="15927" ht="15.75" customHeight="1">
      <c r="A15927" s="13">
        <v>42290.88541662804</v>
      </c>
      <c r="B15927" s="12">
        <v>112.0</v>
      </c>
    </row>
    <row r="15928" ht="15.75" customHeight="1">
      <c r="A15928" s="13">
        <v>42290.89583329471</v>
      </c>
      <c r="B15928" s="12">
        <v>104.0</v>
      </c>
    </row>
    <row r="15929" ht="15.75" customHeight="1">
      <c r="A15929" s="13">
        <v>42290.90624996137</v>
      </c>
      <c r="B15929" s="12">
        <v>106.0</v>
      </c>
    </row>
    <row r="15930" ht="15.75" customHeight="1">
      <c r="A15930" s="13">
        <v>42290.916666628036</v>
      </c>
      <c r="B15930" s="12">
        <v>100.0</v>
      </c>
    </row>
    <row r="15931" ht="15.75" customHeight="1">
      <c r="A15931" s="13">
        <v>42290.9270832947</v>
      </c>
      <c r="B15931" s="12">
        <v>103.0</v>
      </c>
    </row>
    <row r="15932" ht="15.75" customHeight="1">
      <c r="A15932" s="13">
        <v>42290.937499961365</v>
      </c>
      <c r="B15932" s="12">
        <v>111.0</v>
      </c>
    </row>
    <row r="15933" ht="15.75" customHeight="1">
      <c r="A15933" s="13">
        <v>42290.94791662803</v>
      </c>
      <c r="B15933" s="12">
        <v>100.0</v>
      </c>
    </row>
    <row r="15934" ht="15.75" customHeight="1">
      <c r="A15934" s="13">
        <v>42290.95833329469</v>
      </c>
      <c r="B15934" s="12">
        <v>104.0</v>
      </c>
    </row>
    <row r="15935" ht="15.75" customHeight="1">
      <c r="A15935" s="13">
        <v>42290.96874996136</v>
      </c>
      <c r="B15935" s="12">
        <v>102.0</v>
      </c>
    </row>
    <row r="15936" ht="15.75" customHeight="1">
      <c r="A15936" s="13">
        <v>42290.97916662802</v>
      </c>
      <c r="B15936" s="12">
        <v>104.0</v>
      </c>
    </row>
    <row r="15937" ht="15.75" customHeight="1">
      <c r="A15937" s="13">
        <v>42290.989583294686</v>
      </c>
      <c r="B15937" s="12">
        <v>103.0</v>
      </c>
    </row>
    <row r="15938" ht="15.75" customHeight="1">
      <c r="A15938" s="13">
        <v>42290.99999996135</v>
      </c>
      <c r="B15938" s="12">
        <v>105.0</v>
      </c>
    </row>
    <row r="15939" ht="15.75" customHeight="1">
      <c r="A15939" s="13">
        <v>42291.010416628014</v>
      </c>
      <c r="B15939" s="12">
        <v>99.0</v>
      </c>
    </row>
    <row r="15940" ht="15.75" customHeight="1">
      <c r="A15940" s="13">
        <v>42291.02083329468</v>
      </c>
      <c r="B15940" s="12">
        <v>105.0</v>
      </c>
    </row>
    <row r="15941" ht="15.75" customHeight="1">
      <c r="A15941" s="13">
        <v>42291.03124996134</v>
      </c>
      <c r="B15941" s="12">
        <v>107.0</v>
      </c>
    </row>
    <row r="15942" ht="15.75" customHeight="1">
      <c r="A15942" s="13">
        <v>42291.04166662801</v>
      </c>
      <c r="B15942" s="12">
        <v>102.0</v>
      </c>
    </row>
    <row r="15943" ht="15.75" customHeight="1">
      <c r="A15943" s="13">
        <v>42291.05208329467</v>
      </c>
      <c r="B15943" s="12">
        <v>104.0</v>
      </c>
    </row>
    <row r="15944" ht="15.75" customHeight="1">
      <c r="A15944" s="13">
        <v>42291.062499961336</v>
      </c>
      <c r="B15944" s="12">
        <v>100.0</v>
      </c>
    </row>
    <row r="15945" ht="15.75" customHeight="1">
      <c r="A15945" s="13">
        <v>42291.072916628</v>
      </c>
      <c r="B15945" s="12">
        <v>101.0</v>
      </c>
    </row>
    <row r="15946" ht="15.75" customHeight="1">
      <c r="A15946" s="13">
        <v>42291.083333294664</v>
      </c>
      <c r="B15946" s="12">
        <v>103.0</v>
      </c>
    </row>
    <row r="15947" ht="15.75" customHeight="1">
      <c r="A15947" s="13">
        <v>42291.09374996133</v>
      </c>
      <c r="B15947" s="12">
        <v>109.0</v>
      </c>
    </row>
    <row r="15948" ht="15.75" customHeight="1">
      <c r="A15948" s="13">
        <v>42291.10416662799</v>
      </c>
      <c r="B15948" s="12">
        <v>101.0</v>
      </c>
    </row>
    <row r="15949" ht="15.75" customHeight="1">
      <c r="A15949" s="13">
        <v>42291.11458329466</v>
      </c>
      <c r="B15949" s="12">
        <v>107.0</v>
      </c>
    </row>
    <row r="15950" ht="15.75" customHeight="1">
      <c r="A15950" s="13">
        <v>42291.12499996132</v>
      </c>
      <c r="B15950" s="12">
        <v>100.0</v>
      </c>
    </row>
    <row r="15951" ht="15.75" customHeight="1">
      <c r="A15951" s="13">
        <v>42291.135416627985</v>
      </c>
      <c r="B15951" s="12">
        <v>107.0</v>
      </c>
    </row>
    <row r="15952" ht="15.75" customHeight="1">
      <c r="A15952" s="13">
        <v>42291.14583329465</v>
      </c>
      <c r="B15952" s="12">
        <v>104.0</v>
      </c>
    </row>
    <row r="15953" ht="15.75" customHeight="1">
      <c r="A15953" s="13">
        <v>42291.156249961314</v>
      </c>
      <c r="B15953" s="12">
        <v>101.0</v>
      </c>
    </row>
    <row r="15954" ht="15.75" customHeight="1">
      <c r="A15954" s="13">
        <v>42291.16666662798</v>
      </c>
      <c r="B15954" s="12">
        <v>99.0</v>
      </c>
    </row>
    <row r="15955" ht="15.75" customHeight="1">
      <c r="A15955" s="13">
        <v>42291.17708329464</v>
      </c>
      <c r="B15955" s="12">
        <v>109.0</v>
      </c>
    </row>
    <row r="15956" ht="15.75" customHeight="1">
      <c r="A15956" s="13">
        <v>42291.18749996131</v>
      </c>
      <c r="B15956" s="12">
        <v>104.0</v>
      </c>
    </row>
    <row r="15957" ht="15.75" customHeight="1">
      <c r="A15957" s="13">
        <v>42291.19791662797</v>
      </c>
      <c r="B15957" s="12">
        <v>103.0</v>
      </c>
    </row>
    <row r="15958" ht="15.75" customHeight="1">
      <c r="A15958" s="13">
        <v>42291.208333294635</v>
      </c>
      <c r="B15958" s="12">
        <v>102.0</v>
      </c>
    </row>
    <row r="15959" ht="15.75" customHeight="1">
      <c r="A15959" s="13">
        <v>42291.2187499613</v>
      </c>
      <c r="B15959" s="12">
        <v>105.0</v>
      </c>
    </row>
    <row r="15960" ht="15.75" customHeight="1">
      <c r="A15960" s="13">
        <v>42291.22916662796</v>
      </c>
      <c r="B15960" s="12">
        <v>105.0</v>
      </c>
    </row>
    <row r="15961" ht="15.75" customHeight="1">
      <c r="A15961" s="13">
        <v>42291.23958329463</v>
      </c>
      <c r="B15961" s="12">
        <v>104.0</v>
      </c>
    </row>
    <row r="15962" ht="15.75" customHeight="1">
      <c r="A15962" s="13">
        <v>42291.24999996129</v>
      </c>
      <c r="B15962" s="12">
        <v>101.0</v>
      </c>
    </row>
    <row r="15963" ht="15.75" customHeight="1">
      <c r="A15963" s="13">
        <v>42291.260416627956</v>
      </c>
      <c r="B15963" s="12">
        <v>104.0</v>
      </c>
    </row>
    <row r="15964" ht="15.75" customHeight="1">
      <c r="A15964" s="13">
        <v>42291.27083329462</v>
      </c>
      <c r="B15964" s="12">
        <v>101.0</v>
      </c>
    </row>
    <row r="15965" ht="15.75" customHeight="1">
      <c r="A15965" s="13">
        <v>42291.281249961285</v>
      </c>
      <c r="B15965" s="12">
        <v>107.0</v>
      </c>
    </row>
    <row r="15966" ht="15.75" customHeight="1">
      <c r="A15966" s="13">
        <v>42291.29166662795</v>
      </c>
      <c r="B15966" s="12">
        <v>114.0</v>
      </c>
    </row>
    <row r="15967" ht="15.75" customHeight="1">
      <c r="A15967" s="13">
        <v>42291.30208329461</v>
      </c>
      <c r="B15967" s="12">
        <v>234.0</v>
      </c>
    </row>
    <row r="15968" ht="15.75" customHeight="1">
      <c r="A15968" s="13">
        <v>42291.31249996128</v>
      </c>
      <c r="B15968" s="12">
        <v>207.0</v>
      </c>
    </row>
    <row r="15969" ht="15.75" customHeight="1">
      <c r="A15969" s="13">
        <v>42291.32291662794</v>
      </c>
      <c r="B15969" s="12">
        <v>190.0</v>
      </c>
    </row>
    <row r="15970" ht="15.75" customHeight="1">
      <c r="A15970" s="13">
        <v>42291.333333294606</v>
      </c>
      <c r="B15970" s="12">
        <v>175.0</v>
      </c>
    </row>
    <row r="15971" ht="15.75" customHeight="1">
      <c r="A15971" s="13">
        <v>42291.34374996127</v>
      </c>
      <c r="B15971" s="12">
        <v>194.0</v>
      </c>
    </row>
    <row r="15972" ht="15.75" customHeight="1">
      <c r="A15972" s="13">
        <v>42291.354166627934</v>
      </c>
      <c r="B15972" s="12">
        <v>185.0</v>
      </c>
    </row>
    <row r="15973" ht="15.75" customHeight="1">
      <c r="A15973" s="13">
        <v>42291.3645832946</v>
      </c>
      <c r="B15973" s="12">
        <v>186.0</v>
      </c>
    </row>
    <row r="15974" ht="15.75" customHeight="1">
      <c r="A15974" s="13">
        <v>42291.37499996126</v>
      </c>
      <c r="B15974" s="12">
        <v>209.0</v>
      </c>
    </row>
    <row r="15975" ht="15.75" customHeight="1">
      <c r="A15975" s="13">
        <v>42291.38541662793</v>
      </c>
      <c r="B15975" s="12">
        <v>215.0</v>
      </c>
    </row>
    <row r="15976" ht="15.75" customHeight="1">
      <c r="A15976" s="13">
        <v>42291.39583329459</v>
      </c>
      <c r="B15976" s="12">
        <v>213.0</v>
      </c>
    </row>
    <row r="15977" ht="15.75" customHeight="1">
      <c r="A15977" s="13">
        <v>42291.406249961256</v>
      </c>
      <c r="B15977" s="12">
        <v>215.0</v>
      </c>
    </row>
    <row r="15978" ht="15.75" customHeight="1">
      <c r="A15978" s="13">
        <v>42291.41666662792</v>
      </c>
      <c r="B15978" s="12">
        <v>212.0</v>
      </c>
    </row>
    <row r="15979" ht="15.75" customHeight="1">
      <c r="A15979" s="13">
        <v>42291.427083294584</v>
      </c>
      <c r="B15979" s="12">
        <v>220.0</v>
      </c>
    </row>
    <row r="15980" ht="15.75" customHeight="1">
      <c r="A15980" s="13">
        <v>42291.43749996125</v>
      </c>
      <c r="B15980" s="12">
        <v>216.0</v>
      </c>
    </row>
    <row r="15981" ht="15.75" customHeight="1">
      <c r="A15981" s="13">
        <v>42291.44791662791</v>
      </c>
      <c r="B15981" s="12">
        <v>237.0</v>
      </c>
    </row>
    <row r="15982" ht="15.75" customHeight="1">
      <c r="A15982" s="13">
        <v>42291.45833329458</v>
      </c>
      <c r="B15982" s="12">
        <v>222.0</v>
      </c>
    </row>
    <row r="15983" ht="15.75" customHeight="1">
      <c r="A15983" s="13">
        <v>42291.46874996124</v>
      </c>
      <c r="B15983" s="12">
        <v>222.0</v>
      </c>
    </row>
    <row r="15984" ht="15.75" customHeight="1">
      <c r="A15984" s="13">
        <v>42291.479166627905</v>
      </c>
      <c r="B15984" s="12">
        <v>236.0</v>
      </c>
    </row>
    <row r="15985" ht="15.75" customHeight="1">
      <c r="A15985" s="13">
        <v>42291.48958329457</v>
      </c>
      <c r="B15985" s="12">
        <v>234.0</v>
      </c>
    </row>
    <row r="15986" ht="15.75" customHeight="1">
      <c r="A15986" s="13">
        <v>42291.499999961234</v>
      </c>
      <c r="B15986" s="12">
        <v>244.0</v>
      </c>
    </row>
    <row r="15987" ht="15.75" customHeight="1">
      <c r="A15987" s="13">
        <v>42291.5104166279</v>
      </c>
      <c r="B15987" s="12">
        <v>230.0</v>
      </c>
    </row>
    <row r="15988" ht="15.75" customHeight="1">
      <c r="A15988" s="13">
        <v>42291.52083329456</v>
      </c>
      <c r="B15988" s="12">
        <v>235.0</v>
      </c>
    </row>
    <row r="15989" ht="15.75" customHeight="1">
      <c r="A15989" s="13">
        <v>42291.53124996123</v>
      </c>
      <c r="B15989" s="12">
        <v>236.0</v>
      </c>
    </row>
    <row r="15990" ht="15.75" customHeight="1">
      <c r="A15990" s="13">
        <v>42291.54166662789</v>
      </c>
      <c r="B15990" s="12">
        <v>231.0</v>
      </c>
    </row>
    <row r="15991" ht="15.75" customHeight="1">
      <c r="A15991" s="13">
        <v>42291.552083294555</v>
      </c>
      <c r="B15991" s="12">
        <v>228.0</v>
      </c>
    </row>
    <row r="15992" ht="15.75" customHeight="1">
      <c r="A15992" s="13">
        <v>42291.56249996122</v>
      </c>
      <c r="B15992" s="12">
        <v>235.0</v>
      </c>
    </row>
    <row r="15993" ht="15.75" customHeight="1">
      <c r="A15993" s="13">
        <v>42291.57291662788</v>
      </c>
      <c r="B15993" s="12">
        <v>238.0</v>
      </c>
    </row>
    <row r="15994" ht="15.75" customHeight="1">
      <c r="A15994" s="13">
        <v>42291.58333329455</v>
      </c>
      <c r="B15994" s="12">
        <v>237.0</v>
      </c>
    </row>
    <row r="15995" ht="15.75" customHeight="1">
      <c r="A15995" s="13">
        <v>42291.59374996121</v>
      </c>
      <c r="B15995" s="12">
        <v>233.0</v>
      </c>
    </row>
    <row r="15996" ht="15.75" customHeight="1">
      <c r="A15996" s="13">
        <v>42291.604166627876</v>
      </c>
      <c r="B15996" s="12">
        <v>233.0</v>
      </c>
    </row>
    <row r="15997" ht="15.75" customHeight="1">
      <c r="A15997" s="13">
        <v>42291.61458329454</v>
      </c>
      <c r="B15997" s="12">
        <v>234.0</v>
      </c>
    </row>
    <row r="15998" ht="15.75" customHeight="1">
      <c r="A15998" s="13">
        <v>42291.624999961205</v>
      </c>
      <c r="B15998" s="12">
        <v>255.0</v>
      </c>
    </row>
    <row r="15999" ht="15.75" customHeight="1">
      <c r="A15999" s="13">
        <v>42291.63541662787</v>
      </c>
      <c r="B15999" s="12">
        <v>239.0</v>
      </c>
    </row>
    <row r="16000" ht="15.75" customHeight="1">
      <c r="A16000" s="13">
        <v>42291.64583329453</v>
      </c>
      <c r="B16000" s="12">
        <v>239.0</v>
      </c>
    </row>
    <row r="16001" ht="15.75" customHeight="1">
      <c r="A16001" s="13">
        <v>42291.6562499612</v>
      </c>
      <c r="B16001" s="12">
        <v>234.0</v>
      </c>
    </row>
    <row r="16002" ht="15.75" customHeight="1">
      <c r="A16002" s="13">
        <v>42291.66666662786</v>
      </c>
      <c r="B16002" s="12">
        <v>238.0</v>
      </c>
    </row>
    <row r="16003" ht="15.75" customHeight="1">
      <c r="A16003" s="13">
        <v>42291.677083294526</v>
      </c>
      <c r="B16003" s="12">
        <v>250.0</v>
      </c>
    </row>
    <row r="16004" ht="15.75" customHeight="1">
      <c r="A16004" s="13">
        <v>42291.68749996119</v>
      </c>
      <c r="B16004" s="12">
        <v>242.0</v>
      </c>
    </row>
    <row r="16005" ht="15.75" customHeight="1">
      <c r="A16005" s="13">
        <v>42291.697916627854</v>
      </c>
      <c r="B16005" s="12">
        <v>236.0</v>
      </c>
    </row>
    <row r="16006" ht="15.75" customHeight="1">
      <c r="A16006" s="13">
        <v>42291.70833329452</v>
      </c>
      <c r="B16006" s="12">
        <v>233.0</v>
      </c>
    </row>
    <row r="16007" ht="15.75" customHeight="1">
      <c r="A16007" s="13">
        <v>42291.71874996118</v>
      </c>
      <c r="B16007" s="12">
        <v>225.0</v>
      </c>
    </row>
    <row r="16008" ht="15.75" customHeight="1">
      <c r="A16008" s="13">
        <v>42291.72916662785</v>
      </c>
      <c r="B16008" s="12">
        <v>225.0</v>
      </c>
    </row>
    <row r="16009" ht="15.75" customHeight="1">
      <c r="A16009" s="13">
        <v>42291.73958329451</v>
      </c>
      <c r="B16009" s="12">
        <v>227.0</v>
      </c>
    </row>
    <row r="16010" ht="15.75" customHeight="1">
      <c r="A16010" s="13">
        <v>42291.749999961175</v>
      </c>
      <c r="B16010" s="12">
        <v>227.0</v>
      </c>
    </row>
    <row r="16011" ht="15.75" customHeight="1">
      <c r="A16011" s="13">
        <v>42291.76041662784</v>
      </c>
      <c r="B16011" s="12">
        <v>218.0</v>
      </c>
    </row>
    <row r="16012" ht="15.75" customHeight="1">
      <c r="A16012" s="13">
        <v>42291.770833294504</v>
      </c>
      <c r="B16012" s="12">
        <v>216.0</v>
      </c>
    </row>
    <row r="16013" ht="15.75" customHeight="1">
      <c r="A16013" s="13">
        <v>42291.78124996117</v>
      </c>
      <c r="B16013" s="12">
        <v>214.0</v>
      </c>
    </row>
    <row r="16014" ht="15.75" customHeight="1">
      <c r="A16014" s="13">
        <v>42291.79166662783</v>
      </c>
      <c r="B16014" s="12">
        <v>209.0</v>
      </c>
    </row>
    <row r="16015" ht="15.75" customHeight="1">
      <c r="A16015" s="13">
        <v>42291.8020832945</v>
      </c>
      <c r="B16015" s="12">
        <v>125.0</v>
      </c>
    </row>
    <row r="16016" ht="15.75" customHeight="1">
      <c r="A16016" s="13">
        <v>42291.81249996116</v>
      </c>
      <c r="B16016" s="12">
        <v>126.0</v>
      </c>
    </row>
    <row r="16017" ht="15.75" customHeight="1">
      <c r="A16017" s="13">
        <v>42291.822916627825</v>
      </c>
      <c r="B16017" s="12">
        <v>122.0</v>
      </c>
    </row>
    <row r="16018" ht="15.75" customHeight="1">
      <c r="A16018" s="13">
        <v>42291.83333329449</v>
      </c>
      <c r="B16018" s="12">
        <v>129.0</v>
      </c>
    </row>
    <row r="16019" ht="15.75" customHeight="1">
      <c r="A16019" s="13">
        <v>42291.843749961154</v>
      </c>
      <c r="B16019" s="12">
        <v>126.0</v>
      </c>
    </row>
    <row r="16020" ht="15.75" customHeight="1">
      <c r="A16020" s="13">
        <v>42291.85416662782</v>
      </c>
      <c r="B16020" s="12">
        <v>123.0</v>
      </c>
    </row>
    <row r="16021" ht="15.75" customHeight="1">
      <c r="A16021" s="13">
        <v>42291.86458329448</v>
      </c>
      <c r="B16021" s="12">
        <v>118.0</v>
      </c>
    </row>
    <row r="16022" ht="15.75" customHeight="1">
      <c r="A16022" s="13">
        <v>42291.87499996115</v>
      </c>
      <c r="B16022" s="12">
        <v>110.0</v>
      </c>
    </row>
    <row r="16023" ht="15.75" customHeight="1">
      <c r="A16023" s="13">
        <v>42291.88541662781</v>
      </c>
      <c r="B16023" s="12">
        <v>110.0</v>
      </c>
    </row>
    <row r="16024" ht="15.75" customHeight="1">
      <c r="A16024" s="13">
        <v>42291.895833294475</v>
      </c>
      <c r="B16024" s="12">
        <v>106.0</v>
      </c>
    </row>
    <row r="16025" ht="15.75" customHeight="1">
      <c r="A16025" s="13">
        <v>42291.90624996114</v>
      </c>
      <c r="B16025" s="12">
        <v>103.0</v>
      </c>
    </row>
    <row r="16026" ht="15.75" customHeight="1">
      <c r="A16026" s="13">
        <v>42291.9166666278</v>
      </c>
      <c r="B16026" s="12">
        <v>101.0</v>
      </c>
    </row>
    <row r="16027" ht="15.75" customHeight="1">
      <c r="A16027" s="13">
        <v>42291.92708329447</v>
      </c>
      <c r="B16027" s="12">
        <v>103.0</v>
      </c>
    </row>
    <row r="16028" ht="15.75" customHeight="1">
      <c r="A16028" s="13">
        <v>42291.93749996113</v>
      </c>
      <c r="B16028" s="12">
        <v>107.0</v>
      </c>
    </row>
    <row r="16029" ht="15.75" customHeight="1">
      <c r="A16029" s="13">
        <v>42291.947916627796</v>
      </c>
      <c r="B16029" s="12">
        <v>102.0</v>
      </c>
    </row>
    <row r="16030" ht="15.75" customHeight="1">
      <c r="A16030" s="13">
        <v>42291.95833329446</v>
      </c>
      <c r="B16030" s="12">
        <v>105.0</v>
      </c>
    </row>
    <row r="16031" ht="15.75" customHeight="1">
      <c r="A16031" s="13">
        <v>42291.968749961125</v>
      </c>
      <c r="B16031" s="12">
        <v>98.0</v>
      </c>
    </row>
    <row r="16032" ht="15.75" customHeight="1">
      <c r="A16032" s="13">
        <v>42291.97916662779</v>
      </c>
      <c r="B16032" s="12">
        <v>107.0</v>
      </c>
    </row>
    <row r="16033" ht="15.75" customHeight="1">
      <c r="A16033" s="13">
        <v>42291.98958329445</v>
      </c>
      <c r="B16033" s="12">
        <v>103.0</v>
      </c>
    </row>
    <row r="16034" ht="15.75" customHeight="1">
      <c r="A16034" s="13">
        <v>42291.99999996112</v>
      </c>
      <c r="B16034" s="12">
        <v>102.0</v>
      </c>
    </row>
    <row r="16035" ht="15.75" customHeight="1">
      <c r="A16035" s="13">
        <v>42292.01041662778</v>
      </c>
      <c r="B16035" s="12">
        <v>98.0</v>
      </c>
    </row>
    <row r="16036" ht="15.75" customHeight="1">
      <c r="A16036" s="13">
        <v>42292.020833294446</v>
      </c>
      <c r="B16036" s="12">
        <v>100.0</v>
      </c>
    </row>
    <row r="16037" ht="15.75" customHeight="1">
      <c r="A16037" s="13">
        <v>42292.03124996111</v>
      </c>
      <c r="B16037" s="12">
        <v>101.0</v>
      </c>
    </row>
    <row r="16038" ht="15.75" customHeight="1">
      <c r="A16038" s="13">
        <v>42292.041666627774</v>
      </c>
      <c r="B16038" s="12">
        <v>110.0</v>
      </c>
    </row>
    <row r="16039" ht="15.75" customHeight="1">
      <c r="A16039" s="13">
        <v>42292.05208329444</v>
      </c>
      <c r="B16039" s="12">
        <v>99.0</v>
      </c>
    </row>
    <row r="16040" ht="15.75" customHeight="1">
      <c r="A16040" s="13">
        <v>42292.0624999611</v>
      </c>
      <c r="B16040" s="12">
        <v>101.0</v>
      </c>
    </row>
    <row r="16041" ht="15.75" customHeight="1">
      <c r="A16041" s="13">
        <v>42292.07291662777</v>
      </c>
      <c r="B16041" s="12">
        <v>97.0</v>
      </c>
    </row>
    <row r="16042" ht="15.75" customHeight="1">
      <c r="A16042" s="13">
        <v>42292.08333329443</v>
      </c>
      <c r="B16042" s="12">
        <v>104.0</v>
      </c>
    </row>
    <row r="16043" ht="15.75" customHeight="1">
      <c r="A16043" s="13">
        <v>42292.093749961095</v>
      </c>
      <c r="B16043" s="12">
        <v>102.0</v>
      </c>
    </row>
    <row r="16044" ht="15.75" customHeight="1">
      <c r="A16044" s="13">
        <v>42292.10416662776</v>
      </c>
      <c r="B16044" s="12">
        <v>99.0</v>
      </c>
    </row>
    <row r="16045" ht="15.75" customHeight="1">
      <c r="A16045" s="13">
        <v>42292.114583294424</v>
      </c>
      <c r="B16045" s="12">
        <v>96.0</v>
      </c>
    </row>
    <row r="16046" ht="15.75" customHeight="1">
      <c r="A16046" s="13">
        <v>42292.12499996109</v>
      </c>
      <c r="B16046" s="12">
        <v>105.0</v>
      </c>
    </row>
    <row r="16047" ht="15.75" customHeight="1">
      <c r="A16047" s="13">
        <v>42292.13541662775</v>
      </c>
      <c r="B16047" s="12">
        <v>103.0</v>
      </c>
    </row>
    <row r="16048" ht="15.75" customHeight="1">
      <c r="A16048" s="13">
        <v>42292.14583329442</v>
      </c>
      <c r="B16048" s="12">
        <v>99.0</v>
      </c>
    </row>
    <row r="16049" ht="15.75" customHeight="1">
      <c r="A16049" s="13">
        <v>42292.15624996108</v>
      </c>
      <c r="B16049" s="12">
        <v>104.0</v>
      </c>
    </row>
    <row r="16050" ht="15.75" customHeight="1">
      <c r="A16050" s="13">
        <v>42292.166666627745</v>
      </c>
      <c r="B16050" s="12">
        <v>94.0</v>
      </c>
    </row>
    <row r="16051" ht="15.75" customHeight="1">
      <c r="A16051" s="13">
        <v>42292.17708329441</v>
      </c>
      <c r="B16051" s="12">
        <v>100.0</v>
      </c>
    </row>
    <row r="16052" ht="15.75" customHeight="1">
      <c r="A16052" s="13">
        <v>42292.18749996107</v>
      </c>
      <c r="B16052" s="12">
        <v>105.0</v>
      </c>
    </row>
    <row r="16053" ht="15.75" customHeight="1">
      <c r="A16053" s="13">
        <v>42292.19791662774</v>
      </c>
      <c r="B16053" s="12">
        <v>100.0</v>
      </c>
    </row>
    <row r="16054" ht="15.75" customHeight="1">
      <c r="A16054" s="13">
        <v>42292.2083332944</v>
      </c>
      <c r="B16054" s="12">
        <v>99.0</v>
      </c>
    </row>
    <row r="16055" ht="15.75" customHeight="1">
      <c r="A16055" s="13">
        <v>42292.218749961066</v>
      </c>
      <c r="B16055" s="12">
        <v>100.0</v>
      </c>
    </row>
    <row r="16056" ht="15.75" customHeight="1">
      <c r="A16056" s="13">
        <v>42292.22916662773</v>
      </c>
      <c r="B16056" s="12">
        <v>100.0</v>
      </c>
    </row>
    <row r="16057" ht="15.75" customHeight="1">
      <c r="A16057" s="13">
        <v>42292.239583294395</v>
      </c>
      <c r="B16057" s="12">
        <v>103.0</v>
      </c>
    </row>
    <row r="16058" ht="15.75" customHeight="1">
      <c r="A16058" s="13">
        <v>42292.24999996106</v>
      </c>
      <c r="B16058" s="12">
        <v>108.0</v>
      </c>
    </row>
    <row r="16059" ht="15.75" customHeight="1">
      <c r="A16059" s="13">
        <v>42292.26041662772</v>
      </c>
      <c r="B16059" s="12">
        <v>99.0</v>
      </c>
    </row>
    <row r="16060" ht="15.75" customHeight="1">
      <c r="A16060" s="13">
        <v>42292.27083329439</v>
      </c>
      <c r="B16060" s="12">
        <v>107.0</v>
      </c>
    </row>
    <row r="16061" ht="15.75" customHeight="1">
      <c r="A16061" s="13">
        <v>42292.28124996105</v>
      </c>
      <c r="B16061" s="12">
        <v>97.0</v>
      </c>
    </row>
    <row r="16062" ht="15.75" customHeight="1">
      <c r="A16062" s="13">
        <v>42292.291666627716</v>
      </c>
      <c r="B16062" s="12">
        <v>102.0</v>
      </c>
    </row>
    <row r="16063" ht="15.75" customHeight="1">
      <c r="A16063" s="13">
        <v>42292.30208329438</v>
      </c>
      <c r="B16063" s="12">
        <v>243.0</v>
      </c>
    </row>
    <row r="16064" ht="15.75" customHeight="1">
      <c r="A16064" s="13">
        <v>42292.312499961045</v>
      </c>
      <c r="B16064" s="12">
        <v>229.0</v>
      </c>
    </row>
    <row r="16065" ht="15.75" customHeight="1">
      <c r="A16065" s="13">
        <v>42292.32291662771</v>
      </c>
      <c r="B16065" s="12">
        <v>215.0</v>
      </c>
    </row>
    <row r="16066" ht="15.75" customHeight="1">
      <c r="A16066" s="13">
        <v>42292.33333329437</v>
      </c>
      <c r="B16066" s="12">
        <v>218.0</v>
      </c>
    </row>
    <row r="16067" ht="15.75" customHeight="1">
      <c r="A16067" s="13">
        <v>42292.34374996104</v>
      </c>
      <c r="B16067" s="12">
        <v>216.0</v>
      </c>
    </row>
    <row r="16068" ht="15.75" customHeight="1">
      <c r="A16068" s="13">
        <v>42292.3541666277</v>
      </c>
      <c r="B16068" s="12">
        <v>212.0</v>
      </c>
    </row>
    <row r="16069" ht="15.75" customHeight="1">
      <c r="A16069" s="13">
        <v>42292.364583294366</v>
      </c>
      <c r="B16069" s="12">
        <v>202.0</v>
      </c>
    </row>
    <row r="16070" ht="15.75" customHeight="1">
      <c r="A16070" s="13">
        <v>42292.37499996103</v>
      </c>
      <c r="B16070" s="12">
        <v>193.0</v>
      </c>
    </row>
    <row r="16071" ht="15.75" customHeight="1">
      <c r="A16071" s="13">
        <v>42292.385416627694</v>
      </c>
      <c r="B16071" s="12">
        <v>192.0</v>
      </c>
    </row>
    <row r="16072" ht="15.75" customHeight="1">
      <c r="A16072" s="13">
        <v>42292.39583329436</v>
      </c>
      <c r="B16072" s="12">
        <v>213.0</v>
      </c>
    </row>
    <row r="16073" ht="15.75" customHeight="1">
      <c r="A16073" s="13">
        <v>42292.40624996102</v>
      </c>
      <c r="B16073" s="12">
        <v>213.0</v>
      </c>
    </row>
    <row r="16074" ht="15.75" customHeight="1">
      <c r="A16074" s="13">
        <v>42292.41666662769</v>
      </c>
      <c r="B16074" s="12">
        <v>199.0</v>
      </c>
    </row>
    <row r="16075" ht="15.75" customHeight="1">
      <c r="A16075" s="13">
        <v>42292.42708329435</v>
      </c>
      <c r="B16075" s="12">
        <v>203.0</v>
      </c>
    </row>
    <row r="16076" ht="15.75" customHeight="1">
      <c r="A16076" s="13">
        <v>42292.437499961015</v>
      </c>
      <c r="B16076" s="12">
        <v>222.0</v>
      </c>
    </row>
    <row r="16077" ht="15.75" customHeight="1">
      <c r="A16077" s="13">
        <v>42292.44791662768</v>
      </c>
      <c r="B16077" s="12">
        <v>216.0</v>
      </c>
    </row>
    <row r="16078" ht="15.75" customHeight="1">
      <c r="A16078" s="13">
        <v>42292.458333294344</v>
      </c>
      <c r="B16078" s="12">
        <v>207.0</v>
      </c>
    </row>
    <row r="16079" ht="15.75" customHeight="1">
      <c r="A16079" s="13">
        <v>42292.46874996101</v>
      </c>
      <c r="B16079" s="12">
        <v>211.0</v>
      </c>
    </row>
    <row r="16080" ht="15.75" customHeight="1">
      <c r="A16080" s="13">
        <v>42292.47916662767</v>
      </c>
      <c r="B16080" s="12">
        <v>232.0</v>
      </c>
    </row>
    <row r="16081" ht="15.75" customHeight="1">
      <c r="A16081" s="13">
        <v>42292.48958329434</v>
      </c>
      <c r="B16081" s="12">
        <v>220.0</v>
      </c>
    </row>
    <row r="16082" ht="15.75" customHeight="1">
      <c r="A16082" s="13">
        <v>42292.499999961</v>
      </c>
      <c r="B16082" s="12">
        <v>209.0</v>
      </c>
    </row>
    <row r="16083" ht="15.75" customHeight="1">
      <c r="A16083" s="13">
        <v>42292.510416627665</v>
      </c>
      <c r="B16083" s="12">
        <v>210.0</v>
      </c>
    </row>
    <row r="16084" ht="15.75" customHeight="1">
      <c r="A16084" s="13">
        <v>42292.52083329433</v>
      </c>
      <c r="B16084" s="12">
        <v>211.0</v>
      </c>
    </row>
    <row r="16085" ht="15.75" customHeight="1">
      <c r="A16085" s="13">
        <v>42292.53124996099</v>
      </c>
      <c r="B16085" s="12">
        <v>216.0</v>
      </c>
    </row>
    <row r="16086" ht="15.75" customHeight="1">
      <c r="A16086" s="13">
        <v>42292.54166662766</v>
      </c>
      <c r="B16086" s="12">
        <v>230.0</v>
      </c>
    </row>
    <row r="16087" ht="15.75" customHeight="1">
      <c r="A16087" s="13">
        <v>42292.55208329432</v>
      </c>
      <c r="B16087" s="12">
        <v>203.0</v>
      </c>
    </row>
    <row r="16088" ht="15.75" customHeight="1">
      <c r="A16088" s="13">
        <v>42292.562499960986</v>
      </c>
      <c r="B16088" s="12">
        <v>210.0</v>
      </c>
    </row>
    <row r="16089" ht="15.75" customHeight="1">
      <c r="A16089" s="13">
        <v>42292.57291662765</v>
      </c>
      <c r="B16089" s="12">
        <v>203.0</v>
      </c>
    </row>
    <row r="16090" ht="15.75" customHeight="1">
      <c r="A16090" s="13">
        <v>42292.583333294315</v>
      </c>
      <c r="B16090" s="12">
        <v>211.0</v>
      </c>
    </row>
    <row r="16091" ht="15.75" customHeight="1">
      <c r="A16091" s="13">
        <v>42292.59374996098</v>
      </c>
      <c r="B16091" s="12">
        <v>218.0</v>
      </c>
    </row>
    <row r="16092" ht="15.75" customHeight="1">
      <c r="A16092" s="13">
        <v>42292.60416662764</v>
      </c>
      <c r="B16092" s="12">
        <v>223.0</v>
      </c>
    </row>
    <row r="16093" ht="15.75" customHeight="1">
      <c r="A16093" s="13">
        <v>42292.61458329431</v>
      </c>
      <c r="B16093" s="12">
        <v>213.0</v>
      </c>
    </row>
    <row r="16094" ht="15.75" customHeight="1">
      <c r="A16094" s="13">
        <v>42292.62499996097</v>
      </c>
      <c r="B16094" s="12">
        <v>221.0</v>
      </c>
    </row>
    <row r="16095" ht="15.75" customHeight="1">
      <c r="A16095" s="13">
        <v>42292.635416627636</v>
      </c>
      <c r="B16095" s="12">
        <v>212.0</v>
      </c>
    </row>
    <row r="16096" ht="15.75" customHeight="1">
      <c r="A16096" s="13">
        <v>42292.6458332943</v>
      </c>
      <c r="B16096" s="12">
        <v>209.0</v>
      </c>
    </row>
    <row r="16097" ht="15.75" customHeight="1">
      <c r="A16097" s="13">
        <v>42292.656249960964</v>
      </c>
      <c r="B16097" s="12">
        <v>211.0</v>
      </c>
    </row>
    <row r="16098" ht="15.75" customHeight="1">
      <c r="A16098" s="13">
        <v>42292.66666662763</v>
      </c>
      <c r="B16098" s="12">
        <v>200.0</v>
      </c>
    </row>
    <row r="16099" ht="15.75" customHeight="1">
      <c r="A16099" s="13">
        <v>42292.67708329429</v>
      </c>
      <c r="B16099" s="12">
        <v>208.0</v>
      </c>
    </row>
    <row r="16100" ht="15.75" customHeight="1">
      <c r="A16100" s="13">
        <v>42292.68749996096</v>
      </c>
      <c r="B16100" s="12">
        <v>208.0</v>
      </c>
    </row>
    <row r="16101" ht="15.75" customHeight="1">
      <c r="A16101" s="13">
        <v>42292.69791662762</v>
      </c>
      <c r="B16101" s="12">
        <v>203.0</v>
      </c>
    </row>
    <row r="16102" ht="15.75" customHeight="1">
      <c r="A16102" s="13">
        <v>42292.708333294286</v>
      </c>
      <c r="B16102" s="12">
        <v>203.0</v>
      </c>
    </row>
    <row r="16103" ht="15.75" customHeight="1">
      <c r="A16103" s="13">
        <v>42292.71874996095</v>
      </c>
      <c r="B16103" s="12">
        <v>199.0</v>
      </c>
    </row>
    <row r="16104" ht="15.75" customHeight="1">
      <c r="A16104" s="13">
        <v>42292.729166627614</v>
      </c>
      <c r="B16104" s="12">
        <v>219.0</v>
      </c>
    </row>
    <row r="16105" ht="15.75" customHeight="1">
      <c r="A16105" s="13">
        <v>42292.73958329428</v>
      </c>
      <c r="B16105" s="12">
        <v>230.0</v>
      </c>
    </row>
    <row r="16106" ht="15.75" customHeight="1">
      <c r="A16106" s="13">
        <v>42292.74999996094</v>
      </c>
      <c r="B16106" s="12">
        <v>211.0</v>
      </c>
    </row>
    <row r="16107" ht="15.75" customHeight="1">
      <c r="A16107" s="13">
        <v>42292.76041662761</v>
      </c>
      <c r="B16107" s="12">
        <v>222.0</v>
      </c>
    </row>
    <row r="16108" ht="15.75" customHeight="1">
      <c r="A16108" s="13">
        <v>42292.77083329427</v>
      </c>
      <c r="B16108" s="12">
        <v>211.0</v>
      </c>
    </row>
    <row r="16109" ht="15.75" customHeight="1">
      <c r="A16109" s="13">
        <v>42292.781249960935</v>
      </c>
      <c r="B16109" s="12">
        <v>212.0</v>
      </c>
    </row>
    <row r="16110" ht="15.75" customHeight="1">
      <c r="A16110" s="13">
        <v>42292.7916666276</v>
      </c>
      <c r="B16110" s="12">
        <v>202.0</v>
      </c>
    </row>
    <row r="16111" ht="15.75" customHeight="1">
      <c r="A16111" s="13">
        <v>42292.802083294264</v>
      </c>
      <c r="B16111" s="12">
        <v>131.0</v>
      </c>
    </row>
    <row r="16112" ht="15.75" customHeight="1">
      <c r="A16112" s="13">
        <v>42292.81249996093</v>
      </c>
      <c r="B16112" s="12">
        <v>134.0</v>
      </c>
    </row>
    <row r="16113" ht="15.75" customHeight="1">
      <c r="A16113" s="13">
        <v>42292.82291662759</v>
      </c>
      <c r="B16113" s="12">
        <v>128.0</v>
      </c>
    </row>
    <row r="16114" ht="15.75" customHeight="1">
      <c r="A16114" s="13">
        <v>42292.83333329426</v>
      </c>
      <c r="B16114" s="12">
        <v>129.0</v>
      </c>
    </row>
    <row r="16115" ht="15.75" customHeight="1">
      <c r="A16115" s="13">
        <v>42292.84374996092</v>
      </c>
      <c r="B16115" s="12">
        <v>124.0</v>
      </c>
    </row>
    <row r="16116" ht="15.75" customHeight="1">
      <c r="A16116" s="13">
        <v>42292.854166627585</v>
      </c>
      <c r="B16116" s="12">
        <v>126.0</v>
      </c>
    </row>
    <row r="16117" ht="15.75" customHeight="1">
      <c r="A16117" s="13">
        <v>42292.86458329425</v>
      </c>
      <c r="B16117" s="12">
        <v>131.0</v>
      </c>
    </row>
    <row r="16118" ht="15.75" customHeight="1">
      <c r="A16118" s="13">
        <v>42292.87499996091</v>
      </c>
      <c r="B16118" s="12">
        <v>124.0</v>
      </c>
    </row>
    <row r="16119" ht="15.75" customHeight="1">
      <c r="A16119" s="13">
        <v>42292.88541662758</v>
      </c>
      <c r="B16119" s="12">
        <v>115.0</v>
      </c>
    </row>
    <row r="16120" ht="15.75" customHeight="1">
      <c r="A16120" s="13">
        <v>42292.89583329424</v>
      </c>
      <c r="B16120" s="12">
        <v>107.0</v>
      </c>
    </row>
    <row r="16121" ht="15.75" customHeight="1">
      <c r="A16121" s="13">
        <v>42292.906249960906</v>
      </c>
      <c r="B16121" s="12">
        <v>112.0</v>
      </c>
    </row>
    <row r="16122" ht="15.75" customHeight="1">
      <c r="A16122" s="13">
        <v>42292.91666662757</v>
      </c>
      <c r="B16122" s="12">
        <v>120.0</v>
      </c>
    </row>
    <row r="16123" ht="15.75" customHeight="1">
      <c r="A16123" s="13">
        <v>42292.927083294235</v>
      </c>
      <c r="B16123" s="12">
        <v>115.0</v>
      </c>
    </row>
    <row r="16124" ht="15.75" customHeight="1">
      <c r="A16124" s="13">
        <v>42292.9374999609</v>
      </c>
      <c r="B16124" s="12">
        <v>115.0</v>
      </c>
    </row>
    <row r="16125" ht="15.75" customHeight="1">
      <c r="A16125" s="13">
        <v>42292.94791662756</v>
      </c>
      <c r="B16125" s="12">
        <v>115.0</v>
      </c>
    </row>
    <row r="16126" ht="15.75" customHeight="1">
      <c r="A16126" s="13">
        <v>42292.95833329423</v>
      </c>
      <c r="B16126" s="12">
        <v>111.0</v>
      </c>
    </row>
    <row r="16127" ht="15.75" customHeight="1">
      <c r="A16127" s="13">
        <v>42292.96874996089</v>
      </c>
      <c r="B16127" s="12">
        <v>126.0</v>
      </c>
    </row>
    <row r="16128" ht="15.75" customHeight="1">
      <c r="A16128" s="13">
        <v>42292.979166627556</v>
      </c>
      <c r="B16128" s="12">
        <v>112.0</v>
      </c>
    </row>
    <row r="16129" ht="15.75" customHeight="1">
      <c r="A16129" s="13">
        <v>42292.98958329422</v>
      </c>
      <c r="B16129" s="12">
        <v>113.0</v>
      </c>
    </row>
    <row r="16130" ht="15.75" customHeight="1">
      <c r="A16130" s="13">
        <v>42292.999999960884</v>
      </c>
      <c r="B16130" s="12">
        <v>107.0</v>
      </c>
    </row>
    <row r="16131" ht="15.75" customHeight="1">
      <c r="A16131" s="13">
        <v>42293.01041662755</v>
      </c>
      <c r="B16131" s="12">
        <v>113.0</v>
      </c>
    </row>
    <row r="16132" ht="15.75" customHeight="1">
      <c r="A16132" s="13">
        <v>42293.02083329421</v>
      </c>
      <c r="B16132" s="12">
        <v>111.0</v>
      </c>
    </row>
    <row r="16133" ht="15.75" customHeight="1">
      <c r="A16133" s="13">
        <v>42293.03124996088</v>
      </c>
      <c r="B16133" s="12">
        <v>104.0</v>
      </c>
    </row>
    <row r="16134" ht="15.75" customHeight="1">
      <c r="A16134" s="13">
        <v>42293.04166662754</v>
      </c>
      <c r="B16134" s="12">
        <v>97.0</v>
      </c>
    </row>
    <row r="16135" ht="15.75" customHeight="1">
      <c r="A16135" s="13">
        <v>42293.052083294206</v>
      </c>
      <c r="B16135" s="12">
        <v>94.0</v>
      </c>
    </row>
    <row r="16136" ht="15.75" customHeight="1">
      <c r="A16136" s="13">
        <v>42293.06249996087</v>
      </c>
      <c r="B16136" s="12">
        <v>99.0</v>
      </c>
    </row>
    <row r="16137" ht="15.75" customHeight="1">
      <c r="A16137" s="13">
        <v>42293.072916627534</v>
      </c>
      <c r="B16137" s="12">
        <v>97.0</v>
      </c>
    </row>
    <row r="16138" ht="15.75" customHeight="1">
      <c r="A16138" s="13">
        <v>42293.0833332942</v>
      </c>
      <c r="B16138" s="12">
        <v>98.0</v>
      </c>
    </row>
    <row r="16139" ht="15.75" customHeight="1">
      <c r="A16139" s="13">
        <v>42293.09374996086</v>
      </c>
      <c r="B16139" s="12">
        <v>90.0</v>
      </c>
    </row>
    <row r="16140" ht="15.75" customHeight="1">
      <c r="A16140" s="13">
        <v>42293.10416662753</v>
      </c>
      <c r="B16140" s="12">
        <v>103.0</v>
      </c>
    </row>
    <row r="16141" ht="15.75" customHeight="1">
      <c r="A16141" s="13">
        <v>42293.11458329419</v>
      </c>
      <c r="B16141" s="12">
        <v>100.0</v>
      </c>
    </row>
    <row r="16142" ht="15.75" customHeight="1">
      <c r="A16142" s="13">
        <v>42293.124999960855</v>
      </c>
      <c r="B16142" s="12">
        <v>96.0</v>
      </c>
    </row>
    <row r="16143" ht="15.75" customHeight="1">
      <c r="A16143" s="13">
        <v>42293.13541662752</v>
      </c>
      <c r="B16143" s="12">
        <v>96.0</v>
      </c>
    </row>
    <row r="16144" ht="15.75" customHeight="1">
      <c r="A16144" s="13">
        <v>42293.145833294184</v>
      </c>
      <c r="B16144" s="12">
        <v>92.0</v>
      </c>
    </row>
    <row r="16145" ht="15.75" customHeight="1">
      <c r="A16145" s="13">
        <v>42293.15624996085</v>
      </c>
      <c r="B16145" s="12">
        <v>97.0</v>
      </c>
    </row>
    <row r="16146" ht="15.75" customHeight="1">
      <c r="A16146" s="13">
        <v>42293.16666662751</v>
      </c>
      <c r="B16146" s="12">
        <v>101.0</v>
      </c>
    </row>
    <row r="16147" ht="15.75" customHeight="1">
      <c r="A16147" s="13">
        <v>42293.17708329418</v>
      </c>
      <c r="B16147" s="12">
        <v>93.0</v>
      </c>
    </row>
    <row r="16148" ht="15.75" customHeight="1">
      <c r="A16148" s="13">
        <v>42293.18749996084</v>
      </c>
      <c r="B16148" s="12">
        <v>94.0</v>
      </c>
    </row>
    <row r="16149" ht="15.75" customHeight="1">
      <c r="A16149" s="13">
        <v>42293.197916627505</v>
      </c>
      <c r="B16149" s="12">
        <v>97.0</v>
      </c>
    </row>
    <row r="16150" ht="15.75" customHeight="1">
      <c r="A16150" s="13">
        <v>42293.20833329417</v>
      </c>
      <c r="B16150" s="12">
        <v>101.0</v>
      </c>
    </row>
    <row r="16151" ht="15.75" customHeight="1">
      <c r="A16151" s="13">
        <v>42293.21874996083</v>
      </c>
      <c r="B16151" s="12">
        <v>95.0</v>
      </c>
    </row>
    <row r="16152" ht="15.75" customHeight="1">
      <c r="A16152" s="13">
        <v>42293.2291666275</v>
      </c>
      <c r="B16152" s="12">
        <v>97.0</v>
      </c>
    </row>
    <row r="16153" ht="15.75" customHeight="1">
      <c r="A16153" s="13">
        <v>42293.23958329416</v>
      </c>
      <c r="B16153" s="12">
        <v>90.0</v>
      </c>
    </row>
    <row r="16154" ht="15.75" customHeight="1">
      <c r="A16154" s="13">
        <v>42293.249999960826</v>
      </c>
      <c r="B16154" s="12">
        <v>103.0</v>
      </c>
    </row>
    <row r="16155" ht="15.75" customHeight="1">
      <c r="A16155" s="13">
        <v>42293.26041662749</v>
      </c>
      <c r="B16155" s="12">
        <v>98.0</v>
      </c>
    </row>
    <row r="16156" ht="15.75" customHeight="1">
      <c r="A16156" s="13">
        <v>42293.270833294155</v>
      </c>
      <c r="B16156" s="12">
        <v>98.0</v>
      </c>
    </row>
    <row r="16157" ht="15.75" customHeight="1">
      <c r="A16157" s="13">
        <v>42293.28124996082</v>
      </c>
      <c r="B16157" s="12">
        <v>101.0</v>
      </c>
    </row>
    <row r="16158" ht="15.75" customHeight="1">
      <c r="A16158" s="13">
        <v>42293.29166662748</v>
      </c>
      <c r="B16158" s="12">
        <v>98.0</v>
      </c>
    </row>
    <row r="16159" ht="15.75" customHeight="1">
      <c r="A16159" s="13">
        <v>42293.30208329415</v>
      </c>
      <c r="B16159" s="12">
        <v>209.0</v>
      </c>
    </row>
    <row r="16160" ht="15.75" customHeight="1">
      <c r="A16160" s="13">
        <v>42293.31249996081</v>
      </c>
      <c r="B16160" s="12">
        <v>201.0</v>
      </c>
    </row>
    <row r="16161" ht="15.75" customHeight="1">
      <c r="A16161" s="13">
        <v>42293.322916627476</v>
      </c>
      <c r="B16161" s="12">
        <v>193.0</v>
      </c>
    </row>
    <row r="16162" ht="15.75" customHeight="1">
      <c r="A16162" s="13">
        <v>42293.33333329414</v>
      </c>
      <c r="B16162" s="12">
        <v>181.0</v>
      </c>
    </row>
    <row r="16163" ht="15.75" customHeight="1">
      <c r="A16163" s="13">
        <v>42293.343749960804</v>
      </c>
      <c r="B16163" s="12">
        <v>173.0</v>
      </c>
    </row>
    <row r="16164" ht="15.75" customHeight="1">
      <c r="A16164" s="13">
        <v>42293.35416662747</v>
      </c>
      <c r="B16164" s="12">
        <v>172.0</v>
      </c>
    </row>
    <row r="16165" ht="15.75" customHeight="1">
      <c r="A16165" s="13">
        <v>42293.36458329413</v>
      </c>
      <c r="B16165" s="12">
        <v>179.0</v>
      </c>
    </row>
    <row r="16166" ht="15.75" customHeight="1">
      <c r="A16166" s="13">
        <v>42293.3749999608</v>
      </c>
      <c r="B16166" s="12">
        <v>186.0</v>
      </c>
    </row>
    <row r="16167" ht="15.75" customHeight="1">
      <c r="A16167" s="13">
        <v>42293.38541662746</v>
      </c>
      <c r="B16167" s="12">
        <v>175.0</v>
      </c>
    </row>
    <row r="16168" ht="15.75" customHeight="1">
      <c r="A16168" s="13">
        <v>42293.395833294126</v>
      </c>
      <c r="B16168" s="12">
        <v>188.0</v>
      </c>
    </row>
    <row r="16169" ht="15.75" customHeight="1">
      <c r="A16169" s="13">
        <v>42293.40624996079</v>
      </c>
      <c r="B16169" s="12">
        <v>184.0</v>
      </c>
    </row>
    <row r="16170" ht="15.75" customHeight="1">
      <c r="A16170" s="13">
        <v>42293.416666627454</v>
      </c>
      <c r="B16170" s="12">
        <v>186.0</v>
      </c>
    </row>
    <row r="16171" ht="15.75" customHeight="1">
      <c r="A16171" s="13">
        <v>42293.42708329412</v>
      </c>
      <c r="B16171" s="12">
        <v>197.0</v>
      </c>
    </row>
    <row r="16172" ht="15.75" customHeight="1">
      <c r="A16172" s="13">
        <v>42293.43749996078</v>
      </c>
      <c r="B16172" s="12">
        <v>210.0</v>
      </c>
    </row>
    <row r="16173" ht="15.75" customHeight="1">
      <c r="A16173" s="13">
        <v>42293.44791662745</v>
      </c>
      <c r="B16173" s="12">
        <v>195.0</v>
      </c>
    </row>
    <row r="16174" ht="15.75" customHeight="1">
      <c r="A16174" s="13">
        <v>42293.45833329411</v>
      </c>
      <c r="B16174" s="12">
        <v>202.0</v>
      </c>
    </row>
    <row r="16175" ht="15.75" customHeight="1">
      <c r="A16175" s="13">
        <v>42293.468749960775</v>
      </c>
      <c r="B16175" s="12">
        <v>206.0</v>
      </c>
    </row>
    <row r="16176" ht="15.75" customHeight="1">
      <c r="A16176" s="13">
        <v>42293.47916662744</v>
      </c>
      <c r="B16176" s="12">
        <v>195.0</v>
      </c>
    </row>
    <row r="16177" ht="15.75" customHeight="1">
      <c r="A16177" s="13">
        <v>42293.489583294104</v>
      </c>
      <c r="B16177" s="12">
        <v>205.0</v>
      </c>
    </row>
    <row r="16178" ht="15.75" customHeight="1">
      <c r="A16178" s="13">
        <v>42293.49999996077</v>
      </c>
      <c r="B16178" s="12">
        <v>201.0</v>
      </c>
    </row>
    <row r="16179" ht="15.75" customHeight="1">
      <c r="A16179" s="13">
        <v>42293.51041662743</v>
      </c>
      <c r="B16179" s="12">
        <v>198.0</v>
      </c>
    </row>
    <row r="16180" ht="15.75" customHeight="1">
      <c r="A16180" s="13">
        <v>42293.5208332941</v>
      </c>
      <c r="B16180" s="12">
        <v>191.0</v>
      </c>
    </row>
    <row r="16181" ht="15.75" customHeight="1">
      <c r="A16181" s="13">
        <v>42293.53124996076</v>
      </c>
      <c r="B16181" s="12">
        <v>207.0</v>
      </c>
    </row>
    <row r="16182" ht="15.75" customHeight="1">
      <c r="A16182" s="13">
        <v>42293.541666627425</v>
      </c>
      <c r="B16182" s="12">
        <v>190.0</v>
      </c>
    </row>
    <row r="16183" ht="15.75" customHeight="1">
      <c r="A16183" s="13">
        <v>42293.55208329409</v>
      </c>
      <c r="B16183" s="12">
        <v>190.0</v>
      </c>
    </row>
    <row r="16184" ht="15.75" customHeight="1">
      <c r="A16184" s="13">
        <v>42293.56249996075</v>
      </c>
      <c r="B16184" s="12">
        <v>194.0</v>
      </c>
    </row>
    <row r="16185" ht="15.75" customHeight="1">
      <c r="A16185" s="13">
        <v>42293.57291662742</v>
      </c>
      <c r="B16185" s="12">
        <v>211.0</v>
      </c>
    </row>
    <row r="16186" ht="15.75" customHeight="1">
      <c r="A16186" s="13">
        <v>42293.58333329408</v>
      </c>
      <c r="B16186" s="12">
        <v>200.0</v>
      </c>
    </row>
    <row r="16187" ht="15.75" customHeight="1">
      <c r="A16187" s="13">
        <v>42293.593749960746</v>
      </c>
      <c r="B16187" s="12">
        <v>200.0</v>
      </c>
    </row>
    <row r="16188" ht="15.75" customHeight="1">
      <c r="A16188" s="13">
        <v>42293.60416662741</v>
      </c>
      <c r="B16188" s="12">
        <v>204.0</v>
      </c>
    </row>
    <row r="16189" ht="15.75" customHeight="1">
      <c r="A16189" s="13">
        <v>42293.614583294075</v>
      </c>
      <c r="B16189" s="12">
        <v>206.0</v>
      </c>
    </row>
    <row r="16190" ht="15.75" customHeight="1">
      <c r="A16190" s="13">
        <v>42293.62499996074</v>
      </c>
      <c r="B16190" s="12">
        <v>210.0</v>
      </c>
    </row>
    <row r="16191" ht="15.75" customHeight="1">
      <c r="A16191" s="13">
        <v>42293.6354166274</v>
      </c>
      <c r="B16191" s="12">
        <v>226.0</v>
      </c>
    </row>
    <row r="16192" ht="15.75" customHeight="1">
      <c r="A16192" s="13">
        <v>42293.64583329407</v>
      </c>
      <c r="B16192" s="12">
        <v>209.0</v>
      </c>
    </row>
    <row r="16193" ht="15.75" customHeight="1">
      <c r="A16193" s="13">
        <v>42293.65624996073</v>
      </c>
      <c r="B16193" s="12">
        <v>210.0</v>
      </c>
    </row>
    <row r="16194" ht="15.75" customHeight="1">
      <c r="A16194" s="13">
        <v>42293.666666627396</v>
      </c>
      <c r="B16194" s="12">
        <v>209.0</v>
      </c>
    </row>
    <row r="16195" ht="15.75" customHeight="1">
      <c r="A16195" s="13">
        <v>42293.67708329406</v>
      </c>
      <c r="B16195" s="12">
        <v>211.0</v>
      </c>
    </row>
    <row r="16196" ht="15.75" customHeight="1">
      <c r="A16196" s="13">
        <v>42293.687499960724</v>
      </c>
      <c r="B16196" s="12">
        <v>224.0</v>
      </c>
    </row>
    <row r="16197" ht="15.75" customHeight="1">
      <c r="A16197" s="13">
        <v>42293.69791662739</v>
      </c>
      <c r="B16197" s="12">
        <v>203.0</v>
      </c>
    </row>
    <row r="16198" ht="15.75" customHeight="1">
      <c r="A16198" s="13">
        <v>42293.70833329405</v>
      </c>
      <c r="B16198" s="12">
        <v>211.0</v>
      </c>
    </row>
    <row r="16199" ht="15.75" customHeight="1">
      <c r="A16199" s="13">
        <v>42293.71874996072</v>
      </c>
      <c r="B16199" s="12">
        <v>209.0</v>
      </c>
    </row>
    <row r="16200" ht="15.75" customHeight="1">
      <c r="A16200" s="13">
        <v>42293.72916662738</v>
      </c>
      <c r="B16200" s="12">
        <v>216.0</v>
      </c>
    </row>
    <row r="16201" ht="15.75" customHeight="1">
      <c r="A16201" s="13">
        <v>42293.739583294046</v>
      </c>
      <c r="B16201" s="12">
        <v>219.0</v>
      </c>
    </row>
    <row r="16202" ht="15.75" customHeight="1">
      <c r="A16202" s="13">
        <v>42293.74999996071</v>
      </c>
      <c r="B16202" s="12">
        <v>198.0</v>
      </c>
    </row>
    <row r="16203" ht="15.75" customHeight="1">
      <c r="A16203" s="13">
        <v>42293.760416627374</v>
      </c>
      <c r="B16203" s="12">
        <v>213.0</v>
      </c>
    </row>
    <row r="16204" ht="15.75" customHeight="1">
      <c r="A16204" s="13">
        <v>42293.77083329404</v>
      </c>
      <c r="B16204" s="12">
        <v>206.0</v>
      </c>
    </row>
    <row r="16205" ht="15.75" customHeight="1">
      <c r="A16205" s="13">
        <v>42293.7812499607</v>
      </c>
      <c r="B16205" s="12">
        <v>221.0</v>
      </c>
    </row>
    <row r="16206" ht="15.75" customHeight="1">
      <c r="A16206" s="13">
        <v>42293.79166662737</v>
      </c>
      <c r="B16206" s="12">
        <v>215.0</v>
      </c>
    </row>
    <row r="16207" ht="15.75" customHeight="1">
      <c r="A16207" s="13">
        <v>42293.80208329403</v>
      </c>
      <c r="B16207" s="12">
        <v>118.0</v>
      </c>
    </row>
    <row r="16208" ht="15.75" customHeight="1">
      <c r="A16208" s="13">
        <v>42293.812499960695</v>
      </c>
      <c r="B16208" s="12">
        <v>122.0</v>
      </c>
    </row>
    <row r="16209" ht="15.75" customHeight="1">
      <c r="A16209" s="13">
        <v>42293.82291662736</v>
      </c>
      <c r="B16209" s="12">
        <v>119.0</v>
      </c>
    </row>
    <row r="16210" ht="15.75" customHeight="1">
      <c r="A16210" s="13">
        <v>42293.833333294024</v>
      </c>
      <c r="B16210" s="12">
        <v>115.0</v>
      </c>
    </row>
    <row r="16211" ht="15.75" customHeight="1">
      <c r="A16211" s="13">
        <v>42293.84374996069</v>
      </c>
      <c r="B16211" s="12">
        <v>135.0</v>
      </c>
    </row>
    <row r="16212" ht="15.75" customHeight="1">
      <c r="A16212" s="13">
        <v>42293.85416662735</v>
      </c>
      <c r="B16212" s="12">
        <v>117.0</v>
      </c>
    </row>
    <row r="16213" ht="15.75" customHeight="1">
      <c r="A16213" s="13">
        <v>42293.86458329402</v>
      </c>
      <c r="B16213" s="12">
        <v>116.0</v>
      </c>
    </row>
    <row r="16214" ht="15.75" customHeight="1">
      <c r="A16214" s="13">
        <v>42293.87499996068</v>
      </c>
      <c r="B16214" s="12">
        <v>121.0</v>
      </c>
    </row>
    <row r="16215" ht="15.75" customHeight="1">
      <c r="A16215" s="13">
        <v>42293.885416627345</v>
      </c>
      <c r="B16215" s="12">
        <v>112.0</v>
      </c>
    </row>
    <row r="16216" ht="15.75" customHeight="1">
      <c r="A16216" s="13">
        <v>42293.89583329401</v>
      </c>
      <c r="B16216" s="12">
        <v>102.0</v>
      </c>
    </row>
    <row r="16217" ht="15.75" customHeight="1">
      <c r="A16217" s="13">
        <v>42293.90624996067</v>
      </c>
      <c r="B16217" s="12">
        <v>102.0</v>
      </c>
    </row>
    <row r="16218" ht="15.75" customHeight="1">
      <c r="A16218" s="13">
        <v>42293.91666662734</v>
      </c>
      <c r="B16218" s="12">
        <v>102.0</v>
      </c>
    </row>
    <row r="16219" ht="15.75" customHeight="1">
      <c r="A16219" s="13">
        <v>42293.927083294</v>
      </c>
      <c r="B16219" s="12">
        <v>105.0</v>
      </c>
    </row>
    <row r="16220" ht="15.75" customHeight="1">
      <c r="A16220" s="13">
        <v>42293.937499960666</v>
      </c>
      <c r="B16220" s="12">
        <v>111.0</v>
      </c>
    </row>
    <row r="16221" ht="15.75" customHeight="1">
      <c r="A16221" s="13">
        <v>42293.94791662733</v>
      </c>
      <c r="B16221" s="12">
        <v>99.0</v>
      </c>
    </row>
    <row r="16222" ht="15.75" customHeight="1">
      <c r="A16222" s="13">
        <v>42293.958333293995</v>
      </c>
      <c r="B16222" s="12">
        <v>102.0</v>
      </c>
    </row>
    <row r="16223" ht="15.75" customHeight="1">
      <c r="A16223" s="13">
        <v>42293.96874996066</v>
      </c>
      <c r="B16223" s="12">
        <v>97.0</v>
      </c>
    </row>
    <row r="16224" ht="15.75" customHeight="1">
      <c r="A16224" s="13">
        <v>42293.97916662732</v>
      </c>
      <c r="B16224" s="12">
        <v>104.0</v>
      </c>
    </row>
    <row r="16225" ht="15.75" customHeight="1">
      <c r="A16225" s="13">
        <v>42293.98958329399</v>
      </c>
      <c r="B16225" s="12">
        <v>108.0</v>
      </c>
    </row>
    <row r="16226" ht="15.75" customHeight="1">
      <c r="A16226" s="13">
        <v>42293.99999996065</v>
      </c>
      <c r="B16226" s="12">
        <v>98.0</v>
      </c>
    </row>
    <row r="16227" ht="15.75" customHeight="1">
      <c r="A16227" s="13">
        <v>42294.010416627316</v>
      </c>
      <c r="B16227" s="12">
        <v>109.0</v>
      </c>
    </row>
    <row r="16228" ht="15.75" customHeight="1">
      <c r="A16228" s="13">
        <v>42294.02083329398</v>
      </c>
      <c r="B16228" s="12">
        <v>99.0</v>
      </c>
    </row>
    <row r="16229" ht="15.75" customHeight="1">
      <c r="A16229" s="13">
        <v>42294.031249960644</v>
      </c>
      <c r="B16229" s="12">
        <v>101.0</v>
      </c>
    </row>
    <row r="16230" ht="15.75" customHeight="1">
      <c r="A16230" s="13">
        <v>42294.04166662731</v>
      </c>
      <c r="B16230" s="12">
        <v>99.0</v>
      </c>
    </row>
    <row r="16231" ht="15.75" customHeight="1">
      <c r="A16231" s="13">
        <v>42294.05208329397</v>
      </c>
      <c r="B16231" s="12">
        <v>107.0</v>
      </c>
    </row>
    <row r="16232" ht="15.75" customHeight="1">
      <c r="A16232" s="13">
        <v>42294.06249996064</v>
      </c>
      <c r="B16232" s="12">
        <v>101.0</v>
      </c>
    </row>
    <row r="16233" ht="15.75" customHeight="1">
      <c r="A16233" s="13">
        <v>42294.0729166273</v>
      </c>
      <c r="B16233" s="12">
        <v>100.0</v>
      </c>
    </row>
    <row r="16234" ht="15.75" customHeight="1">
      <c r="A16234" s="13">
        <v>42294.083333293966</v>
      </c>
      <c r="B16234" s="12">
        <v>100.0</v>
      </c>
    </row>
    <row r="16235" ht="15.75" customHeight="1">
      <c r="A16235" s="13">
        <v>42294.09374996063</v>
      </c>
      <c r="B16235" s="12">
        <v>102.0</v>
      </c>
    </row>
    <row r="16236" ht="15.75" customHeight="1">
      <c r="A16236" s="13">
        <v>42294.104166627294</v>
      </c>
      <c r="B16236" s="12">
        <v>109.0</v>
      </c>
    </row>
    <row r="16237" ht="15.75" customHeight="1">
      <c r="A16237" s="13">
        <v>42294.11458329396</v>
      </c>
      <c r="B16237" s="12">
        <v>99.0</v>
      </c>
    </row>
    <row r="16238" ht="15.75" customHeight="1">
      <c r="A16238" s="13">
        <v>42294.12499996062</v>
      </c>
      <c r="B16238" s="12">
        <v>101.0</v>
      </c>
    </row>
    <row r="16239" ht="15.75" customHeight="1">
      <c r="A16239" s="13">
        <v>42294.13541662729</v>
      </c>
      <c r="B16239" s="12">
        <v>97.0</v>
      </c>
    </row>
    <row r="16240" ht="15.75" customHeight="1">
      <c r="A16240" s="13">
        <v>42294.14583329395</v>
      </c>
      <c r="B16240" s="12">
        <v>109.0</v>
      </c>
    </row>
    <row r="16241" ht="15.75" customHeight="1">
      <c r="A16241" s="13">
        <v>42294.156249960615</v>
      </c>
      <c r="B16241" s="12">
        <v>100.0</v>
      </c>
    </row>
    <row r="16242" ht="15.75" customHeight="1">
      <c r="A16242" s="13">
        <v>42294.16666662728</v>
      </c>
      <c r="B16242" s="12">
        <v>99.0</v>
      </c>
    </row>
    <row r="16243" ht="15.75" customHeight="1">
      <c r="A16243" s="13">
        <v>42294.177083293944</v>
      </c>
      <c r="B16243" s="12">
        <v>100.0</v>
      </c>
    </row>
    <row r="16244" ht="15.75" customHeight="1">
      <c r="A16244" s="13">
        <v>42294.18749996061</v>
      </c>
      <c r="B16244" s="12">
        <v>101.0</v>
      </c>
    </row>
    <row r="16245" ht="15.75" customHeight="1">
      <c r="A16245" s="13">
        <v>42294.19791662727</v>
      </c>
      <c r="B16245" s="12">
        <v>106.0</v>
      </c>
    </row>
    <row r="16246" ht="15.75" customHeight="1">
      <c r="A16246" s="13">
        <v>42294.20833329394</v>
      </c>
      <c r="B16246" s="12">
        <v>100.0</v>
      </c>
    </row>
    <row r="16247" ht="15.75" customHeight="1">
      <c r="A16247" s="13">
        <v>42294.2187499606</v>
      </c>
      <c r="B16247" s="12">
        <v>99.0</v>
      </c>
    </row>
    <row r="16248" ht="15.75" customHeight="1">
      <c r="A16248" s="13">
        <v>42294.229166627265</v>
      </c>
      <c r="B16248" s="12">
        <v>97.0</v>
      </c>
    </row>
    <row r="16249" ht="15.75" customHeight="1">
      <c r="A16249" s="13">
        <v>42294.23958329393</v>
      </c>
      <c r="B16249" s="12">
        <v>101.0</v>
      </c>
    </row>
    <row r="16250" ht="15.75" customHeight="1">
      <c r="A16250" s="13">
        <v>42294.24999996059</v>
      </c>
      <c r="B16250" s="12">
        <v>107.0</v>
      </c>
    </row>
    <row r="16251" ht="15.75" customHeight="1">
      <c r="A16251" s="13">
        <v>42294.26041662726</v>
      </c>
      <c r="B16251" s="12">
        <v>103.0</v>
      </c>
    </row>
    <row r="16252" ht="15.75" customHeight="1">
      <c r="A16252" s="13">
        <v>42294.27083329392</v>
      </c>
      <c r="B16252" s="12">
        <v>110.0</v>
      </c>
    </row>
    <row r="16253" ht="15.75" customHeight="1">
      <c r="A16253" s="13">
        <v>42294.281249960586</v>
      </c>
      <c r="B16253" s="12">
        <v>99.0</v>
      </c>
    </row>
    <row r="16254" ht="15.75" customHeight="1">
      <c r="A16254" s="13">
        <v>42294.29166662725</v>
      </c>
      <c r="B16254" s="12">
        <v>105.0</v>
      </c>
    </row>
    <row r="16255" ht="15.75" customHeight="1">
      <c r="A16255" s="13">
        <v>42294.302083293915</v>
      </c>
      <c r="B16255" s="12">
        <v>110.0</v>
      </c>
    </row>
    <row r="16256" ht="15.75" customHeight="1">
      <c r="A16256" s="13">
        <v>42294.31249996058</v>
      </c>
      <c r="B16256" s="12">
        <v>101.0</v>
      </c>
    </row>
    <row r="16257" ht="15.75" customHeight="1">
      <c r="A16257" s="13">
        <v>42294.32291662724</v>
      </c>
      <c r="B16257" s="12">
        <v>96.0</v>
      </c>
    </row>
    <row r="16258" ht="15.75" customHeight="1">
      <c r="A16258" s="13">
        <v>42294.33333329391</v>
      </c>
      <c r="B16258" s="12">
        <v>98.0</v>
      </c>
    </row>
    <row r="16259" ht="15.75" customHeight="1">
      <c r="A16259" s="13">
        <v>42294.34374996057</v>
      </c>
      <c r="B16259" s="12">
        <v>103.0</v>
      </c>
    </row>
    <row r="16260" ht="15.75" customHeight="1">
      <c r="A16260" s="13">
        <v>42294.354166627236</v>
      </c>
      <c r="B16260" s="12">
        <v>99.0</v>
      </c>
    </row>
    <row r="16261" ht="15.75" customHeight="1">
      <c r="A16261" s="13">
        <v>42294.3645832939</v>
      </c>
      <c r="B16261" s="12">
        <v>115.0</v>
      </c>
    </row>
    <row r="16262" ht="15.75" customHeight="1">
      <c r="A16262" s="13">
        <v>42294.374999960564</v>
      </c>
      <c r="B16262" s="12">
        <v>105.0</v>
      </c>
    </row>
    <row r="16263" ht="15.75" customHeight="1">
      <c r="A16263" s="13">
        <v>42294.38541662723</v>
      </c>
      <c r="B16263" s="12">
        <v>101.0</v>
      </c>
    </row>
    <row r="16264" ht="15.75" customHeight="1">
      <c r="A16264" s="13">
        <v>42294.39583329389</v>
      </c>
      <c r="B16264" s="12">
        <v>103.0</v>
      </c>
    </row>
    <row r="16265" ht="15.75" customHeight="1">
      <c r="A16265" s="13">
        <v>42294.40624996056</v>
      </c>
      <c r="B16265" s="12">
        <v>102.0</v>
      </c>
    </row>
    <row r="16266" ht="15.75" customHeight="1">
      <c r="A16266" s="13">
        <v>42294.41666662722</v>
      </c>
      <c r="B16266" s="12">
        <v>100.0</v>
      </c>
    </row>
    <row r="16267" ht="15.75" customHeight="1">
      <c r="A16267" s="13">
        <v>42294.427083293886</v>
      </c>
      <c r="B16267" s="12">
        <v>103.0</v>
      </c>
    </row>
    <row r="16268" ht="15.75" customHeight="1">
      <c r="A16268" s="13">
        <v>42294.43749996055</v>
      </c>
      <c r="B16268" s="12">
        <v>112.0</v>
      </c>
    </row>
    <row r="16269" ht="15.75" customHeight="1">
      <c r="A16269" s="13">
        <v>42294.447916627214</v>
      </c>
      <c r="B16269" s="12">
        <v>106.0</v>
      </c>
    </row>
    <row r="16270" ht="15.75" customHeight="1">
      <c r="A16270" s="13">
        <v>42294.45833329388</v>
      </c>
      <c r="B16270" s="12">
        <v>106.0</v>
      </c>
    </row>
    <row r="16271" ht="15.75" customHeight="1">
      <c r="A16271" s="13">
        <v>42294.46874996054</v>
      </c>
      <c r="B16271" s="12">
        <v>101.0</v>
      </c>
    </row>
    <row r="16272" ht="15.75" customHeight="1">
      <c r="A16272" s="13">
        <v>42294.47916662721</v>
      </c>
      <c r="B16272" s="12">
        <v>111.0</v>
      </c>
    </row>
    <row r="16273" ht="15.75" customHeight="1">
      <c r="A16273" s="13">
        <v>42294.48958329387</v>
      </c>
      <c r="B16273" s="12">
        <v>112.0</v>
      </c>
    </row>
    <row r="16274" ht="15.75" customHeight="1">
      <c r="A16274" s="13">
        <v>42294.499999960535</v>
      </c>
      <c r="B16274" s="12">
        <v>104.0</v>
      </c>
    </row>
    <row r="16275" ht="15.75" customHeight="1">
      <c r="A16275" s="13">
        <v>42294.5104166272</v>
      </c>
      <c r="B16275" s="12">
        <v>105.0</v>
      </c>
    </row>
    <row r="16276" ht="15.75" customHeight="1">
      <c r="A16276" s="13">
        <v>42294.520833293864</v>
      </c>
      <c r="B16276" s="12">
        <v>101.0</v>
      </c>
    </row>
    <row r="16277" ht="15.75" customHeight="1">
      <c r="A16277" s="13">
        <v>42294.53124996053</v>
      </c>
      <c r="B16277" s="12">
        <v>101.0</v>
      </c>
    </row>
    <row r="16278" ht="15.75" customHeight="1">
      <c r="A16278" s="13">
        <v>42294.54166662719</v>
      </c>
      <c r="B16278" s="12">
        <v>110.0</v>
      </c>
    </row>
    <row r="16279" ht="15.75" customHeight="1">
      <c r="A16279" s="13">
        <v>42294.55208329386</v>
      </c>
      <c r="B16279" s="12">
        <v>99.0</v>
      </c>
    </row>
    <row r="16280" ht="15.75" customHeight="1">
      <c r="A16280" s="13">
        <v>42294.56249996052</v>
      </c>
      <c r="B16280" s="12">
        <v>103.0</v>
      </c>
    </row>
    <row r="16281" ht="15.75" customHeight="1">
      <c r="A16281" s="13">
        <v>42294.572916627185</v>
      </c>
      <c r="B16281" s="12">
        <v>101.0</v>
      </c>
    </row>
    <row r="16282" ht="15.75" customHeight="1">
      <c r="A16282" s="13">
        <v>42294.58333329385</v>
      </c>
      <c r="B16282" s="12">
        <v>110.0</v>
      </c>
    </row>
    <row r="16283" ht="15.75" customHeight="1">
      <c r="A16283" s="13">
        <v>42294.59374996051</v>
      </c>
      <c r="B16283" s="12">
        <v>105.0</v>
      </c>
    </row>
    <row r="16284" ht="15.75" customHeight="1">
      <c r="A16284" s="13">
        <v>42294.60416662718</v>
      </c>
      <c r="B16284" s="12">
        <v>102.0</v>
      </c>
    </row>
    <row r="16285" ht="15.75" customHeight="1">
      <c r="A16285" s="13">
        <v>42294.61458329384</v>
      </c>
      <c r="B16285" s="12">
        <v>100.0</v>
      </c>
    </row>
    <row r="16286" ht="15.75" customHeight="1">
      <c r="A16286" s="13">
        <v>42294.624999960506</v>
      </c>
      <c r="B16286" s="12">
        <v>103.0</v>
      </c>
    </row>
    <row r="16287" ht="15.75" customHeight="1">
      <c r="A16287" s="13">
        <v>42294.63541662717</v>
      </c>
      <c r="B16287" s="12">
        <v>110.0</v>
      </c>
    </row>
    <row r="16288" ht="15.75" customHeight="1">
      <c r="A16288" s="13">
        <v>42294.645833293835</v>
      </c>
      <c r="B16288" s="12">
        <v>100.0</v>
      </c>
    </row>
    <row r="16289" ht="15.75" customHeight="1">
      <c r="A16289" s="13">
        <v>42294.6562499605</v>
      </c>
      <c r="B16289" s="12">
        <v>104.0</v>
      </c>
    </row>
    <row r="16290" ht="15.75" customHeight="1">
      <c r="A16290" s="13">
        <v>42294.66666662716</v>
      </c>
      <c r="B16290" s="12">
        <v>99.0</v>
      </c>
    </row>
    <row r="16291" ht="15.75" customHeight="1">
      <c r="A16291" s="13">
        <v>42294.67708329383</v>
      </c>
      <c r="B16291" s="12">
        <v>112.0</v>
      </c>
    </row>
    <row r="16292" ht="15.75" customHeight="1">
      <c r="A16292" s="13">
        <v>42294.68749996049</v>
      </c>
      <c r="B16292" s="12">
        <v>102.0</v>
      </c>
    </row>
    <row r="16293" ht="15.75" customHeight="1">
      <c r="A16293" s="13">
        <v>42294.697916627156</v>
      </c>
      <c r="B16293" s="12">
        <v>103.0</v>
      </c>
    </row>
    <row r="16294" ht="15.75" customHeight="1">
      <c r="A16294" s="13">
        <v>42294.70833329382</v>
      </c>
      <c r="B16294" s="12">
        <v>103.0</v>
      </c>
    </row>
    <row r="16295" ht="15.75" customHeight="1">
      <c r="A16295" s="13">
        <v>42294.718749960484</v>
      </c>
      <c r="B16295" s="12">
        <v>111.0</v>
      </c>
    </row>
    <row r="16296" ht="15.75" customHeight="1">
      <c r="A16296" s="13">
        <v>42294.72916662715</v>
      </c>
      <c r="B16296" s="12">
        <v>116.0</v>
      </c>
    </row>
    <row r="16297" ht="15.75" customHeight="1">
      <c r="A16297" s="13">
        <v>42294.73958329381</v>
      </c>
      <c r="B16297" s="12">
        <v>107.0</v>
      </c>
    </row>
    <row r="16298" ht="15.75" customHeight="1">
      <c r="A16298" s="13">
        <v>42294.74999996048</v>
      </c>
      <c r="B16298" s="12">
        <v>107.0</v>
      </c>
    </row>
    <row r="16299" ht="15.75" customHeight="1">
      <c r="A16299" s="13">
        <v>42294.76041662714</v>
      </c>
      <c r="B16299" s="12">
        <v>107.0</v>
      </c>
    </row>
    <row r="16300" ht="15.75" customHeight="1">
      <c r="A16300" s="13">
        <v>42294.770833293805</v>
      </c>
      <c r="B16300" s="12">
        <v>114.0</v>
      </c>
    </row>
    <row r="16301" ht="15.75" customHeight="1">
      <c r="A16301" s="13">
        <v>42294.78124996047</v>
      </c>
      <c r="B16301" s="12">
        <v>108.0</v>
      </c>
    </row>
    <row r="16302" ht="15.75" customHeight="1">
      <c r="A16302" s="13">
        <v>42294.791666627134</v>
      </c>
      <c r="B16302" s="12">
        <v>110.0</v>
      </c>
    </row>
    <row r="16303" ht="15.75" customHeight="1">
      <c r="A16303" s="13">
        <v>42294.8020832938</v>
      </c>
      <c r="B16303" s="12">
        <v>104.0</v>
      </c>
    </row>
    <row r="16304" ht="15.75" customHeight="1">
      <c r="A16304" s="13">
        <v>42294.81249996046</v>
      </c>
      <c r="B16304" s="12">
        <v>113.0</v>
      </c>
    </row>
    <row r="16305" ht="15.75" customHeight="1">
      <c r="A16305" s="13">
        <v>42294.82291662713</v>
      </c>
      <c r="B16305" s="12">
        <v>109.0</v>
      </c>
    </row>
    <row r="16306" ht="15.75" customHeight="1">
      <c r="A16306" s="13">
        <v>42294.83333329379</v>
      </c>
      <c r="B16306" s="12">
        <v>109.0</v>
      </c>
    </row>
    <row r="16307" ht="15.75" customHeight="1">
      <c r="A16307" s="13">
        <v>42294.843749960455</v>
      </c>
      <c r="B16307" s="12">
        <v>106.0</v>
      </c>
    </row>
    <row r="16308" ht="15.75" customHeight="1">
      <c r="A16308" s="13">
        <v>42294.85416662712</v>
      </c>
      <c r="B16308" s="12">
        <v>108.0</v>
      </c>
    </row>
    <row r="16309" ht="15.75" customHeight="1">
      <c r="A16309" s="13">
        <v>42294.864583293784</v>
      </c>
      <c r="B16309" s="12">
        <v>113.0</v>
      </c>
    </row>
    <row r="16310" ht="15.75" customHeight="1">
      <c r="A16310" s="13">
        <v>42294.87499996045</v>
      </c>
      <c r="B16310" s="12">
        <v>107.0</v>
      </c>
    </row>
    <row r="16311" ht="15.75" customHeight="1">
      <c r="A16311" s="13">
        <v>42294.88541662711</v>
      </c>
      <c r="B16311" s="12">
        <v>106.0</v>
      </c>
    </row>
    <row r="16312" ht="15.75" customHeight="1">
      <c r="A16312" s="13">
        <v>42294.89583329378</v>
      </c>
      <c r="B16312" s="12">
        <v>99.0</v>
      </c>
    </row>
    <row r="16313" ht="15.75" customHeight="1">
      <c r="A16313" s="13">
        <v>42294.90624996044</v>
      </c>
      <c r="B16313" s="12">
        <v>104.0</v>
      </c>
    </row>
    <row r="16314" ht="15.75" customHeight="1">
      <c r="A16314" s="13">
        <v>42294.916666627105</v>
      </c>
      <c r="B16314" s="12">
        <v>104.0</v>
      </c>
    </row>
    <row r="16315" ht="15.75" customHeight="1">
      <c r="A16315" s="13">
        <v>42294.92708329377</v>
      </c>
      <c r="B16315" s="12">
        <v>102.0</v>
      </c>
    </row>
    <row r="16316" ht="15.75" customHeight="1">
      <c r="A16316" s="13">
        <v>42294.93749996043</v>
      </c>
      <c r="B16316" s="12">
        <v>96.0</v>
      </c>
    </row>
    <row r="16317" ht="15.75" customHeight="1">
      <c r="A16317" s="13">
        <v>42294.9479166271</v>
      </c>
      <c r="B16317" s="12">
        <v>101.0</v>
      </c>
    </row>
    <row r="16318" ht="15.75" customHeight="1">
      <c r="A16318" s="13">
        <v>42294.95833329376</v>
      </c>
      <c r="B16318" s="12">
        <v>96.0</v>
      </c>
    </row>
    <row r="16319" ht="15.75" customHeight="1">
      <c r="A16319" s="13">
        <v>42294.968749960426</v>
      </c>
      <c r="B16319" s="12">
        <v>105.0</v>
      </c>
    </row>
    <row r="16320" ht="15.75" customHeight="1">
      <c r="A16320" s="13">
        <v>42294.97916662709</v>
      </c>
      <c r="B16320" s="12">
        <v>104.0</v>
      </c>
    </row>
    <row r="16321" ht="15.75" customHeight="1">
      <c r="A16321" s="13">
        <v>42294.989583293755</v>
      </c>
      <c r="B16321" s="12">
        <v>101.0</v>
      </c>
    </row>
    <row r="16322" ht="15.75" customHeight="1">
      <c r="A16322" s="13">
        <v>42294.99999996042</v>
      </c>
      <c r="B16322" s="12">
        <v>101.0</v>
      </c>
    </row>
    <row r="16323" ht="15.75" customHeight="1">
      <c r="A16323" s="13">
        <v>42295.01041662708</v>
      </c>
      <c r="B16323" s="12">
        <v>99.0</v>
      </c>
    </row>
    <row r="16324" ht="15.75" customHeight="1">
      <c r="A16324" s="13">
        <v>42295.02083329375</v>
      </c>
      <c r="B16324" s="12">
        <v>104.0</v>
      </c>
    </row>
    <row r="16325" ht="15.75" customHeight="1">
      <c r="A16325" s="13">
        <v>42295.03124996041</v>
      </c>
      <c r="B16325" s="12">
        <v>96.0</v>
      </c>
    </row>
    <row r="16326" ht="15.75" customHeight="1">
      <c r="A16326" s="13">
        <v>42295.041666627076</v>
      </c>
      <c r="B16326" s="12">
        <v>92.0</v>
      </c>
    </row>
    <row r="16327" ht="15.75" customHeight="1">
      <c r="A16327" s="13">
        <v>42295.05208329374</v>
      </c>
      <c r="B16327" s="12">
        <v>91.0</v>
      </c>
    </row>
    <row r="16328" ht="15.75" customHeight="1">
      <c r="A16328" s="13">
        <v>42295.062499960404</v>
      </c>
      <c r="B16328" s="12">
        <v>101.0</v>
      </c>
    </row>
    <row r="16329" ht="15.75" customHeight="1">
      <c r="A16329" s="13">
        <v>42295.07291662707</v>
      </c>
      <c r="B16329" s="12">
        <v>91.0</v>
      </c>
    </row>
    <row r="16330" ht="15.75" customHeight="1">
      <c r="A16330" s="13">
        <v>42295.08333329373</v>
      </c>
      <c r="B16330" s="12">
        <v>96.0</v>
      </c>
    </row>
    <row r="16331" ht="15.75" customHeight="1">
      <c r="A16331" s="13">
        <v>42295.0937499604</v>
      </c>
      <c r="B16331" s="12">
        <v>89.0</v>
      </c>
    </row>
    <row r="16332" ht="15.75" customHeight="1">
      <c r="A16332" s="13">
        <v>42295.10416662706</v>
      </c>
      <c r="B16332" s="12">
        <v>101.0</v>
      </c>
    </row>
    <row r="16333" ht="15.75" customHeight="1">
      <c r="A16333" s="13">
        <v>42295.114583293725</v>
      </c>
      <c r="B16333" s="12">
        <v>96.0</v>
      </c>
    </row>
    <row r="16334" ht="15.75" customHeight="1">
      <c r="A16334" s="13">
        <v>42295.12499996039</v>
      </c>
      <c r="B16334" s="12">
        <v>93.0</v>
      </c>
    </row>
    <row r="16335" ht="15.75" customHeight="1">
      <c r="A16335" s="13">
        <v>42295.135416627054</v>
      </c>
      <c r="B16335" s="12">
        <v>90.0</v>
      </c>
    </row>
    <row r="16336" ht="15.75" customHeight="1">
      <c r="A16336" s="13">
        <v>42295.14583329372</v>
      </c>
      <c r="B16336" s="12">
        <v>95.0</v>
      </c>
    </row>
    <row r="16337" ht="15.75" customHeight="1">
      <c r="A16337" s="13">
        <v>42295.15624996038</v>
      </c>
      <c r="B16337" s="12">
        <v>96.0</v>
      </c>
    </row>
    <row r="16338" ht="15.75" customHeight="1">
      <c r="A16338" s="13">
        <v>42295.16666662705</v>
      </c>
      <c r="B16338" s="12">
        <v>96.0</v>
      </c>
    </row>
    <row r="16339" ht="15.75" customHeight="1">
      <c r="A16339" s="13">
        <v>42295.17708329371</v>
      </c>
      <c r="B16339" s="12">
        <v>92.0</v>
      </c>
    </row>
    <row r="16340" ht="15.75" customHeight="1">
      <c r="A16340" s="13">
        <v>42295.187499960375</v>
      </c>
      <c r="B16340" s="12">
        <v>89.0</v>
      </c>
    </row>
    <row r="16341" ht="15.75" customHeight="1">
      <c r="A16341" s="13">
        <v>42295.19791662704</v>
      </c>
      <c r="B16341" s="12">
        <v>94.0</v>
      </c>
    </row>
    <row r="16342" ht="15.75" customHeight="1">
      <c r="A16342" s="13">
        <v>42295.2083332937</v>
      </c>
      <c r="B16342" s="12">
        <v>97.0</v>
      </c>
    </row>
    <row r="16343" ht="15.75" customHeight="1">
      <c r="A16343" s="13">
        <v>42295.21874996037</v>
      </c>
      <c r="B16343" s="12">
        <v>95.0</v>
      </c>
    </row>
    <row r="16344" ht="15.75" customHeight="1">
      <c r="A16344" s="13">
        <v>42295.22916662703</v>
      </c>
      <c r="B16344" s="12">
        <v>91.0</v>
      </c>
    </row>
    <row r="16345" ht="15.75" customHeight="1">
      <c r="A16345" s="13">
        <v>42295.239583293696</v>
      </c>
      <c r="B16345" s="12">
        <v>101.0</v>
      </c>
    </row>
    <row r="16346" ht="15.75" customHeight="1">
      <c r="A16346" s="13">
        <v>42295.24999996036</v>
      </c>
      <c r="B16346" s="12">
        <v>98.0</v>
      </c>
    </row>
    <row r="16347" ht="15.75" customHeight="1">
      <c r="A16347" s="13">
        <v>42295.260416627025</v>
      </c>
      <c r="B16347" s="12">
        <v>107.0</v>
      </c>
    </row>
    <row r="16348" ht="15.75" customHeight="1">
      <c r="A16348" s="13">
        <v>42295.27083329369</v>
      </c>
      <c r="B16348" s="12">
        <v>110.0</v>
      </c>
    </row>
    <row r="16349" ht="15.75" customHeight="1">
      <c r="A16349" s="13">
        <v>42295.28124996035</v>
      </c>
      <c r="B16349" s="12">
        <v>108.0</v>
      </c>
    </row>
    <row r="16350" ht="15.75" customHeight="1">
      <c r="A16350" s="13">
        <v>42295.29166662702</v>
      </c>
      <c r="B16350" s="12">
        <v>111.0</v>
      </c>
    </row>
    <row r="16351" ht="15.75" customHeight="1">
      <c r="A16351" s="13">
        <v>42295.30208329368</v>
      </c>
      <c r="B16351" s="12">
        <v>104.0</v>
      </c>
    </row>
    <row r="16352" ht="15.75" customHeight="1">
      <c r="A16352" s="13">
        <v>42295.312499960346</v>
      </c>
      <c r="B16352" s="12">
        <v>101.0</v>
      </c>
    </row>
    <row r="16353" ht="15.75" customHeight="1">
      <c r="A16353" s="13">
        <v>42295.32291662701</v>
      </c>
      <c r="B16353" s="12">
        <v>102.0</v>
      </c>
    </row>
    <row r="16354" ht="15.75" customHeight="1">
      <c r="A16354" s="13">
        <v>42295.333333293675</v>
      </c>
      <c r="B16354" s="12">
        <v>97.0</v>
      </c>
    </row>
    <row r="16355" ht="15.75" customHeight="1">
      <c r="A16355" s="13">
        <v>42295.34374996034</v>
      </c>
      <c r="B16355" s="12">
        <v>108.0</v>
      </c>
    </row>
    <row r="16356" ht="15.75" customHeight="1">
      <c r="A16356" s="13">
        <v>42295.354166627</v>
      </c>
      <c r="B16356" s="12">
        <v>98.0</v>
      </c>
    </row>
    <row r="16357" ht="15.75" customHeight="1">
      <c r="A16357" s="13">
        <v>42295.36458329367</v>
      </c>
      <c r="B16357" s="12">
        <v>99.0</v>
      </c>
    </row>
    <row r="16358" ht="15.75" customHeight="1">
      <c r="A16358" s="13">
        <v>42295.37499996033</v>
      </c>
      <c r="B16358" s="12">
        <v>99.0</v>
      </c>
    </row>
    <row r="16359" ht="15.75" customHeight="1">
      <c r="A16359" s="13">
        <v>42295.385416626996</v>
      </c>
      <c r="B16359" s="12">
        <v>104.0</v>
      </c>
    </row>
    <row r="16360" ht="15.75" customHeight="1">
      <c r="A16360" s="13">
        <v>42295.39583329366</v>
      </c>
      <c r="B16360" s="12">
        <v>97.0</v>
      </c>
    </row>
    <row r="16361" ht="15.75" customHeight="1">
      <c r="A16361" s="13">
        <v>42295.406249960324</v>
      </c>
      <c r="B16361" s="12">
        <v>101.0</v>
      </c>
    </row>
    <row r="16362" ht="15.75" customHeight="1">
      <c r="A16362" s="13">
        <v>42295.41666662699</v>
      </c>
      <c r="B16362" s="12">
        <v>94.0</v>
      </c>
    </row>
    <row r="16363" ht="15.75" customHeight="1">
      <c r="A16363" s="13">
        <v>42295.42708329365</v>
      </c>
      <c r="B16363" s="12">
        <v>105.0</v>
      </c>
    </row>
    <row r="16364" ht="15.75" customHeight="1">
      <c r="A16364" s="13">
        <v>42295.43749996032</v>
      </c>
      <c r="B16364" s="12">
        <v>99.0</v>
      </c>
    </row>
    <row r="16365" ht="15.75" customHeight="1">
      <c r="A16365" s="13">
        <v>42295.44791662698</v>
      </c>
      <c r="B16365" s="12">
        <v>99.0</v>
      </c>
    </row>
    <row r="16366" ht="15.75" customHeight="1">
      <c r="A16366" s="13">
        <v>42295.458333293645</v>
      </c>
      <c r="B16366" s="12">
        <v>97.0</v>
      </c>
    </row>
    <row r="16367" ht="15.75" customHeight="1">
      <c r="A16367" s="13">
        <v>42295.46874996031</v>
      </c>
      <c r="B16367" s="12">
        <v>96.0</v>
      </c>
    </row>
    <row r="16368" ht="15.75" customHeight="1">
      <c r="A16368" s="13">
        <v>42295.479166626974</v>
      </c>
      <c r="B16368" s="12">
        <v>95.0</v>
      </c>
    </row>
    <row r="16369" ht="15.75" customHeight="1">
      <c r="A16369" s="13">
        <v>42295.48958329364</v>
      </c>
      <c r="B16369" s="12">
        <v>106.0</v>
      </c>
    </row>
    <row r="16370" ht="15.75" customHeight="1">
      <c r="A16370" s="13">
        <v>42295.4999999603</v>
      </c>
      <c r="B16370" s="12">
        <v>101.0</v>
      </c>
    </row>
    <row r="16371" ht="15.75" customHeight="1">
      <c r="A16371" s="13">
        <v>42295.51041662697</v>
      </c>
      <c r="B16371" s="12">
        <v>96.0</v>
      </c>
    </row>
    <row r="16372" ht="15.75" customHeight="1">
      <c r="A16372" s="13">
        <v>42295.52083329363</v>
      </c>
      <c r="B16372" s="12">
        <v>96.0</v>
      </c>
    </row>
    <row r="16373" ht="15.75" customHeight="1">
      <c r="A16373" s="13">
        <v>42295.531249960295</v>
      </c>
      <c r="B16373" s="12">
        <v>101.0</v>
      </c>
    </row>
    <row r="16374" ht="15.75" customHeight="1">
      <c r="A16374" s="13">
        <v>42295.54166662696</v>
      </c>
      <c r="B16374" s="12">
        <v>100.0</v>
      </c>
    </row>
    <row r="16375" ht="15.75" customHeight="1">
      <c r="A16375" s="13">
        <v>42295.55208329362</v>
      </c>
      <c r="B16375" s="12">
        <v>99.0</v>
      </c>
    </row>
    <row r="16376" ht="15.75" customHeight="1">
      <c r="A16376" s="13">
        <v>42295.56249996029</v>
      </c>
      <c r="B16376" s="12">
        <v>96.0</v>
      </c>
    </row>
    <row r="16377" ht="15.75" customHeight="1">
      <c r="A16377" s="13">
        <v>42295.57291662695</v>
      </c>
      <c r="B16377" s="12">
        <v>102.0</v>
      </c>
    </row>
    <row r="16378" ht="15.75" customHeight="1">
      <c r="A16378" s="13">
        <v>42295.583333293616</v>
      </c>
      <c r="B16378" s="12">
        <v>101.0</v>
      </c>
    </row>
    <row r="16379" ht="15.75" customHeight="1">
      <c r="A16379" s="13">
        <v>42295.59374996028</v>
      </c>
      <c r="B16379" s="12">
        <v>98.0</v>
      </c>
    </row>
    <row r="16380" ht="15.75" customHeight="1">
      <c r="A16380" s="13">
        <v>42295.604166626945</v>
      </c>
      <c r="B16380" s="12">
        <v>100.0</v>
      </c>
    </row>
    <row r="16381" ht="15.75" customHeight="1">
      <c r="A16381" s="13">
        <v>42295.61458329361</v>
      </c>
      <c r="B16381" s="12">
        <v>101.0</v>
      </c>
    </row>
    <row r="16382" ht="15.75" customHeight="1">
      <c r="A16382" s="13">
        <v>42295.62499996027</v>
      </c>
      <c r="B16382" s="12">
        <v>108.0</v>
      </c>
    </row>
    <row r="16383" ht="15.75" customHeight="1">
      <c r="A16383" s="13">
        <v>42295.63541662694</v>
      </c>
      <c r="B16383" s="12">
        <v>100.0</v>
      </c>
    </row>
    <row r="16384" ht="15.75" customHeight="1">
      <c r="A16384" s="13">
        <v>42295.6458332936</v>
      </c>
      <c r="B16384" s="12">
        <v>100.0</v>
      </c>
    </row>
    <row r="16385" ht="15.75" customHeight="1">
      <c r="A16385" s="13">
        <v>42295.656249960266</v>
      </c>
      <c r="B16385" s="12">
        <v>94.0</v>
      </c>
    </row>
    <row r="16386" ht="15.75" customHeight="1">
      <c r="A16386" s="13">
        <v>42295.66666662693</v>
      </c>
      <c r="B16386" s="12">
        <v>101.0</v>
      </c>
    </row>
    <row r="16387" ht="15.75" customHeight="1">
      <c r="A16387" s="13">
        <v>42295.677083293594</v>
      </c>
      <c r="B16387" s="12">
        <v>95.0</v>
      </c>
    </row>
    <row r="16388" ht="15.75" customHeight="1">
      <c r="A16388" s="13">
        <v>42295.68749996026</v>
      </c>
      <c r="B16388" s="12">
        <v>101.0</v>
      </c>
    </row>
    <row r="16389" ht="15.75" customHeight="1">
      <c r="A16389" s="13">
        <v>42295.69791662692</v>
      </c>
      <c r="B16389" s="12">
        <v>101.0</v>
      </c>
    </row>
    <row r="16390" ht="15.75" customHeight="1">
      <c r="A16390" s="13">
        <v>42295.70833329359</v>
      </c>
      <c r="B16390" s="12">
        <v>103.0</v>
      </c>
    </row>
    <row r="16391" ht="15.75" customHeight="1">
      <c r="A16391" s="13">
        <v>42295.71874996025</v>
      </c>
      <c r="B16391" s="12">
        <v>101.0</v>
      </c>
    </row>
    <row r="16392" ht="15.75" customHeight="1">
      <c r="A16392" s="13">
        <v>42295.729166626916</v>
      </c>
      <c r="B16392" s="12">
        <v>102.0</v>
      </c>
    </row>
    <row r="16393" ht="15.75" customHeight="1">
      <c r="A16393" s="13">
        <v>42295.73958329358</v>
      </c>
      <c r="B16393" s="12">
        <v>111.0</v>
      </c>
    </row>
    <row r="16394" ht="15.75" customHeight="1">
      <c r="A16394" s="13">
        <v>42295.749999960244</v>
      </c>
      <c r="B16394" s="12">
        <v>110.0</v>
      </c>
    </row>
    <row r="16395" ht="15.75" customHeight="1">
      <c r="A16395" s="13">
        <v>42295.76041662691</v>
      </c>
      <c r="B16395" s="12">
        <v>113.0</v>
      </c>
    </row>
    <row r="16396" ht="15.75" customHeight="1">
      <c r="A16396" s="13">
        <v>42295.77083329357</v>
      </c>
      <c r="B16396" s="12">
        <v>107.0</v>
      </c>
    </row>
    <row r="16397" ht="15.75" customHeight="1">
      <c r="A16397" s="13">
        <v>42295.78124996024</v>
      </c>
      <c r="B16397" s="12">
        <v>117.0</v>
      </c>
    </row>
    <row r="16398" ht="15.75" customHeight="1">
      <c r="A16398" s="13">
        <v>42295.7916666269</v>
      </c>
      <c r="B16398" s="12">
        <v>111.0</v>
      </c>
    </row>
    <row r="16399" ht="15.75" customHeight="1">
      <c r="A16399" s="13">
        <v>42295.802083293565</v>
      </c>
      <c r="B16399" s="12">
        <v>111.0</v>
      </c>
    </row>
    <row r="16400" ht="15.75" customHeight="1">
      <c r="A16400" s="13">
        <v>42295.81249996023</v>
      </c>
      <c r="B16400" s="12">
        <v>108.0</v>
      </c>
    </row>
    <row r="16401" ht="15.75" customHeight="1">
      <c r="A16401" s="13">
        <v>42295.822916626894</v>
      </c>
      <c r="B16401" s="12">
        <v>103.0</v>
      </c>
    </row>
    <row r="16402" ht="15.75" customHeight="1">
      <c r="A16402" s="13">
        <v>42295.83333329356</v>
      </c>
      <c r="B16402" s="12">
        <v>105.0</v>
      </c>
    </row>
    <row r="16403" ht="15.75" customHeight="1">
      <c r="A16403" s="13">
        <v>42295.84374996022</v>
      </c>
      <c r="B16403" s="12">
        <v>107.0</v>
      </c>
    </row>
    <row r="16404" ht="15.75" customHeight="1">
      <c r="A16404" s="13">
        <v>42295.85416662689</v>
      </c>
      <c r="B16404" s="12">
        <v>104.0</v>
      </c>
    </row>
    <row r="16405" ht="15.75" customHeight="1">
      <c r="A16405" s="13">
        <v>42295.86458329355</v>
      </c>
      <c r="B16405" s="12">
        <v>104.0</v>
      </c>
    </row>
    <row r="16406" ht="15.75" customHeight="1">
      <c r="A16406" s="13">
        <v>42295.874999960215</v>
      </c>
      <c r="B16406" s="12">
        <v>111.0</v>
      </c>
    </row>
    <row r="16407" ht="15.75" customHeight="1">
      <c r="A16407" s="13">
        <v>42295.88541662688</v>
      </c>
      <c r="B16407" s="12">
        <v>104.0</v>
      </c>
    </row>
    <row r="16408" ht="15.75" customHeight="1">
      <c r="A16408" s="13">
        <v>42295.89583329354</v>
      </c>
      <c r="B16408" s="12">
        <v>98.0</v>
      </c>
    </row>
    <row r="16409" ht="15.75" customHeight="1">
      <c r="A16409" s="13">
        <v>42295.90624996021</v>
      </c>
      <c r="B16409" s="12">
        <v>95.0</v>
      </c>
    </row>
    <row r="16410" ht="15.75" customHeight="1">
      <c r="A16410" s="13">
        <v>42295.91666662687</v>
      </c>
      <c r="B16410" s="12">
        <v>92.0</v>
      </c>
    </row>
    <row r="16411" ht="15.75" customHeight="1">
      <c r="A16411" s="13">
        <v>42295.927083293536</v>
      </c>
      <c r="B16411" s="12">
        <v>99.0</v>
      </c>
    </row>
    <row r="16412" ht="15.75" customHeight="1">
      <c r="A16412" s="13">
        <v>42295.9374999602</v>
      </c>
      <c r="B16412" s="12">
        <v>98.0</v>
      </c>
    </row>
    <row r="16413" ht="15.75" customHeight="1">
      <c r="A16413" s="13">
        <v>42295.947916626865</v>
      </c>
      <c r="B16413" s="12">
        <v>95.0</v>
      </c>
    </row>
    <row r="16414" ht="15.75" customHeight="1">
      <c r="A16414" s="13">
        <v>42295.95833329353</v>
      </c>
      <c r="B16414" s="12">
        <v>95.0</v>
      </c>
    </row>
    <row r="16415" ht="15.75" customHeight="1">
      <c r="A16415" s="13">
        <v>42295.96874996019</v>
      </c>
      <c r="B16415" s="12">
        <v>95.0</v>
      </c>
    </row>
    <row r="16416" ht="15.75" customHeight="1">
      <c r="A16416" s="13">
        <v>42295.97916662686</v>
      </c>
      <c r="B16416" s="12">
        <v>95.0</v>
      </c>
    </row>
    <row r="16417" ht="15.75" customHeight="1">
      <c r="A16417" s="13">
        <v>42295.98958329352</v>
      </c>
      <c r="B16417" s="12">
        <v>97.0</v>
      </c>
    </row>
    <row r="16418" ht="15.75" customHeight="1">
      <c r="A16418" s="13">
        <v>42295.999999960186</v>
      </c>
      <c r="B16418" s="12">
        <v>101.0</v>
      </c>
    </row>
    <row r="16419" ht="15.75" customHeight="1">
      <c r="A16419" s="13">
        <v>42296.01041662685</v>
      </c>
      <c r="B16419" s="12">
        <v>98.0</v>
      </c>
    </row>
    <row r="16420" ht="15.75" customHeight="1">
      <c r="A16420" s="13">
        <v>42296.020833293514</v>
      </c>
      <c r="B16420" s="12">
        <v>96.0</v>
      </c>
    </row>
    <row r="16421" ht="15.75" customHeight="1">
      <c r="A16421" s="13">
        <v>42296.03124996018</v>
      </c>
      <c r="B16421" s="12">
        <v>91.0</v>
      </c>
    </row>
    <row r="16422" ht="15.75" customHeight="1">
      <c r="A16422" s="13">
        <v>42296.04166662684</v>
      </c>
      <c r="B16422" s="12">
        <v>97.0</v>
      </c>
    </row>
    <row r="16423" ht="15.75" customHeight="1">
      <c r="A16423" s="13">
        <v>42296.05208329351</v>
      </c>
      <c r="B16423" s="12">
        <v>102.0</v>
      </c>
    </row>
    <row r="16424" ht="15.75" customHeight="1">
      <c r="A16424" s="13">
        <v>42296.06249996017</v>
      </c>
      <c r="B16424" s="12">
        <v>94.0</v>
      </c>
    </row>
    <row r="16425" ht="15.75" customHeight="1">
      <c r="A16425" s="13">
        <v>42296.072916626836</v>
      </c>
      <c r="B16425" s="12">
        <v>95.0</v>
      </c>
    </row>
    <row r="16426" ht="15.75" customHeight="1">
      <c r="A16426" s="13">
        <v>42296.0833332935</v>
      </c>
      <c r="B16426" s="12">
        <v>97.0</v>
      </c>
    </row>
    <row r="16427" ht="15.75" customHeight="1">
      <c r="A16427" s="13">
        <v>42296.093749960164</v>
      </c>
      <c r="B16427" s="12">
        <v>105.0</v>
      </c>
    </row>
    <row r="16428" ht="15.75" customHeight="1">
      <c r="A16428" s="13">
        <v>42296.10416662683</v>
      </c>
      <c r="B16428" s="12">
        <v>99.0</v>
      </c>
    </row>
    <row r="16429" ht="15.75" customHeight="1">
      <c r="A16429" s="13">
        <v>42296.11458329349</v>
      </c>
      <c r="B16429" s="12">
        <v>94.0</v>
      </c>
    </row>
    <row r="16430" ht="15.75" customHeight="1">
      <c r="A16430" s="13">
        <v>42296.12499996016</v>
      </c>
      <c r="B16430" s="12">
        <v>98.0</v>
      </c>
    </row>
    <row r="16431" ht="15.75" customHeight="1">
      <c r="A16431" s="13">
        <v>42296.13541662682</v>
      </c>
      <c r="B16431" s="12">
        <v>98.0</v>
      </c>
    </row>
    <row r="16432" ht="15.75" customHeight="1">
      <c r="A16432" s="13">
        <v>42296.145833293485</v>
      </c>
      <c r="B16432" s="12">
        <v>97.0</v>
      </c>
    </row>
    <row r="16433" ht="15.75" customHeight="1">
      <c r="A16433" s="13">
        <v>42296.15624996015</v>
      </c>
      <c r="B16433" s="12">
        <v>97.0</v>
      </c>
    </row>
    <row r="16434" ht="15.75" customHeight="1">
      <c r="A16434" s="13">
        <v>42296.166666626814</v>
      </c>
      <c r="B16434" s="12">
        <v>105.0</v>
      </c>
    </row>
    <row r="16435" ht="15.75" customHeight="1">
      <c r="A16435" s="13">
        <v>42296.17708329348</v>
      </c>
      <c r="B16435" s="12">
        <v>96.0</v>
      </c>
    </row>
    <row r="16436" ht="15.75" customHeight="1">
      <c r="A16436" s="13">
        <v>42296.18749996014</v>
      </c>
      <c r="B16436" s="12">
        <v>98.0</v>
      </c>
    </row>
    <row r="16437" ht="15.75" customHeight="1">
      <c r="A16437" s="13">
        <v>42296.19791662681</v>
      </c>
      <c r="B16437" s="12">
        <v>91.0</v>
      </c>
    </row>
    <row r="16438" ht="15.75" customHeight="1">
      <c r="A16438" s="13">
        <v>42296.20833329347</v>
      </c>
      <c r="B16438" s="12">
        <v>98.0</v>
      </c>
    </row>
    <row r="16439" ht="15.75" customHeight="1">
      <c r="A16439" s="13">
        <v>42296.218749960135</v>
      </c>
      <c r="B16439" s="12">
        <v>97.0</v>
      </c>
    </row>
    <row r="16440" ht="15.75" customHeight="1">
      <c r="A16440" s="13">
        <v>42296.2291666268</v>
      </c>
      <c r="B16440" s="12">
        <v>97.0</v>
      </c>
    </row>
    <row r="16441" ht="15.75" customHeight="1">
      <c r="A16441" s="13">
        <v>42296.23958329346</v>
      </c>
      <c r="B16441" s="12">
        <v>95.0</v>
      </c>
    </row>
    <row r="16442" ht="15.75" customHeight="1">
      <c r="A16442" s="13">
        <v>42296.24999996013</v>
      </c>
      <c r="B16442" s="12">
        <v>98.0</v>
      </c>
    </row>
    <row r="16443" ht="15.75" customHeight="1">
      <c r="A16443" s="13">
        <v>42296.26041662679</v>
      </c>
      <c r="B16443" s="12">
        <v>100.0</v>
      </c>
    </row>
    <row r="16444" ht="15.75" customHeight="1">
      <c r="A16444" s="13">
        <v>42296.270833293456</v>
      </c>
      <c r="B16444" s="12">
        <v>98.0</v>
      </c>
    </row>
    <row r="16445" ht="15.75" customHeight="1">
      <c r="A16445" s="13">
        <v>42296.28124996012</v>
      </c>
      <c r="B16445" s="12">
        <v>95.0</v>
      </c>
    </row>
    <row r="16446" ht="15.75" customHeight="1">
      <c r="A16446" s="13">
        <v>42296.291666626785</v>
      </c>
      <c r="B16446" s="12">
        <v>100.0</v>
      </c>
    </row>
    <row r="16447" ht="15.75" customHeight="1">
      <c r="A16447" s="13">
        <v>42296.30208329345</v>
      </c>
      <c r="B16447" s="12">
        <v>214.0</v>
      </c>
    </row>
    <row r="16448" ht="15.75" customHeight="1">
      <c r="A16448" s="13">
        <v>42296.31249996011</v>
      </c>
      <c r="B16448" s="12">
        <v>196.0</v>
      </c>
    </row>
    <row r="16449" ht="15.75" customHeight="1">
      <c r="A16449" s="13">
        <v>42296.32291662678</v>
      </c>
      <c r="B16449" s="12">
        <v>189.0</v>
      </c>
    </row>
    <row r="16450" ht="15.75" customHeight="1">
      <c r="A16450" s="13">
        <v>42296.33333329344</v>
      </c>
      <c r="B16450" s="12">
        <v>187.0</v>
      </c>
    </row>
    <row r="16451" ht="15.75" customHeight="1">
      <c r="A16451" s="13">
        <v>42296.343749960106</v>
      </c>
      <c r="B16451" s="12">
        <v>181.0</v>
      </c>
    </row>
    <row r="16452" ht="15.75" customHeight="1">
      <c r="A16452" s="13">
        <v>42296.35416662677</v>
      </c>
      <c r="B16452" s="12">
        <v>177.0</v>
      </c>
    </row>
    <row r="16453" ht="15.75" customHeight="1">
      <c r="A16453" s="13">
        <v>42296.364583293434</v>
      </c>
      <c r="B16453" s="12">
        <v>177.0</v>
      </c>
    </row>
    <row r="16454" ht="15.75" customHeight="1">
      <c r="A16454" s="13">
        <v>42296.3749999601</v>
      </c>
      <c r="B16454" s="12">
        <v>173.0</v>
      </c>
    </row>
    <row r="16455" ht="15.75" customHeight="1">
      <c r="A16455" s="13">
        <v>42296.38541662676</v>
      </c>
      <c r="B16455" s="12">
        <v>176.0</v>
      </c>
    </row>
    <row r="16456" ht="15.75" customHeight="1">
      <c r="A16456" s="13">
        <v>42296.39583329343</v>
      </c>
      <c r="B16456" s="12">
        <v>183.0</v>
      </c>
    </row>
    <row r="16457" ht="15.75" customHeight="1">
      <c r="A16457" s="13">
        <v>42296.40624996009</v>
      </c>
      <c r="B16457" s="12">
        <v>178.0</v>
      </c>
    </row>
    <row r="16458" ht="15.75" customHeight="1">
      <c r="A16458" s="13">
        <v>42296.416666626756</v>
      </c>
      <c r="B16458" s="12">
        <v>179.0</v>
      </c>
    </row>
    <row r="16459" ht="15.75" customHeight="1">
      <c r="A16459" s="13">
        <v>42296.42708329342</v>
      </c>
      <c r="B16459" s="12">
        <v>177.0</v>
      </c>
    </row>
    <row r="16460" ht="15.75" customHeight="1">
      <c r="A16460" s="13">
        <v>42296.437499960084</v>
      </c>
      <c r="B16460" s="12">
        <v>178.0</v>
      </c>
    </row>
    <row r="16461" ht="15.75" customHeight="1">
      <c r="A16461" s="13">
        <v>42296.44791662675</v>
      </c>
      <c r="B16461" s="12">
        <v>184.0</v>
      </c>
    </row>
    <row r="16462" ht="15.75" customHeight="1">
      <c r="A16462" s="13">
        <v>42296.45833329341</v>
      </c>
      <c r="B16462" s="12">
        <v>171.0</v>
      </c>
    </row>
    <row r="16463" ht="15.75" customHeight="1">
      <c r="A16463" s="13">
        <v>42296.46874996008</v>
      </c>
      <c r="B16463" s="12">
        <v>180.0</v>
      </c>
    </row>
    <row r="16464" ht="15.75" customHeight="1">
      <c r="A16464" s="13">
        <v>42296.47916662674</v>
      </c>
      <c r="B16464" s="12">
        <v>178.0</v>
      </c>
    </row>
    <row r="16465" ht="15.75" customHeight="1">
      <c r="A16465" s="13">
        <v>42296.489583293405</v>
      </c>
      <c r="B16465" s="12">
        <v>188.0</v>
      </c>
    </row>
    <row r="16466" ht="15.75" customHeight="1">
      <c r="A16466" s="13">
        <v>42296.49999996007</v>
      </c>
      <c r="B16466" s="12">
        <v>176.0</v>
      </c>
    </row>
    <row r="16467" ht="15.75" customHeight="1">
      <c r="A16467" s="13">
        <v>42296.510416626734</v>
      </c>
      <c r="B16467" s="12">
        <v>181.0</v>
      </c>
    </row>
    <row r="16468" ht="15.75" customHeight="1">
      <c r="A16468" s="13">
        <v>42296.5208332934</v>
      </c>
      <c r="B16468" s="12">
        <v>176.0</v>
      </c>
    </row>
    <row r="16469" ht="15.75" customHeight="1">
      <c r="A16469" s="13">
        <v>42296.53124996006</v>
      </c>
      <c r="B16469" s="12">
        <v>179.0</v>
      </c>
    </row>
    <row r="16470" ht="15.75" customHeight="1">
      <c r="A16470" s="13">
        <v>42296.54166662673</v>
      </c>
      <c r="B16470" s="12">
        <v>193.0</v>
      </c>
    </row>
    <row r="16471" ht="15.75" customHeight="1">
      <c r="A16471" s="13">
        <v>42296.55208329339</v>
      </c>
      <c r="B16471" s="12">
        <v>193.0</v>
      </c>
    </row>
    <row r="16472" ht="15.75" customHeight="1">
      <c r="A16472" s="13">
        <v>42296.562499960055</v>
      </c>
      <c r="B16472" s="12">
        <v>190.0</v>
      </c>
    </row>
    <row r="16473" ht="15.75" customHeight="1">
      <c r="A16473" s="13">
        <v>42296.57291662672</v>
      </c>
      <c r="B16473" s="12">
        <v>186.0</v>
      </c>
    </row>
    <row r="16474" ht="15.75" customHeight="1">
      <c r="A16474" s="13">
        <v>42296.58333329338</v>
      </c>
      <c r="B16474" s="12">
        <v>194.0</v>
      </c>
    </row>
    <row r="16475" ht="15.75" customHeight="1">
      <c r="A16475" s="13">
        <v>42296.59374996005</v>
      </c>
      <c r="B16475" s="12">
        <v>202.0</v>
      </c>
    </row>
    <row r="16476" ht="15.75" customHeight="1">
      <c r="A16476" s="13">
        <v>42296.60416662671</v>
      </c>
      <c r="B16476" s="12">
        <v>193.0</v>
      </c>
    </row>
    <row r="16477" ht="15.75" customHeight="1">
      <c r="A16477" s="13">
        <v>42296.614583293376</v>
      </c>
      <c r="B16477" s="12">
        <v>200.0</v>
      </c>
    </row>
    <row r="16478" ht="15.75" customHeight="1">
      <c r="A16478" s="13">
        <v>42296.62499996004</v>
      </c>
      <c r="B16478" s="12">
        <v>203.0</v>
      </c>
    </row>
    <row r="16479" ht="15.75" customHeight="1">
      <c r="A16479" s="13">
        <v>42296.635416626705</v>
      </c>
      <c r="B16479" s="12">
        <v>208.0</v>
      </c>
    </row>
    <row r="16480" ht="15.75" customHeight="1">
      <c r="A16480" s="13">
        <v>42296.64583329337</v>
      </c>
      <c r="B16480" s="12">
        <v>199.0</v>
      </c>
    </row>
    <row r="16481" ht="15.75" customHeight="1">
      <c r="A16481" s="13">
        <v>42296.65624996003</v>
      </c>
      <c r="B16481" s="12">
        <v>223.0</v>
      </c>
    </row>
    <row r="16482" ht="15.75" customHeight="1">
      <c r="A16482" s="13">
        <v>42296.6666666267</v>
      </c>
      <c r="B16482" s="12">
        <v>210.0</v>
      </c>
    </row>
    <row r="16483" ht="15.75" customHeight="1">
      <c r="A16483" s="13">
        <v>42296.67708329336</v>
      </c>
      <c r="B16483" s="12">
        <v>209.0</v>
      </c>
    </row>
    <row r="16484" ht="15.75" customHeight="1">
      <c r="A16484" s="13">
        <v>42296.687499960026</v>
      </c>
      <c r="B16484" s="12">
        <v>208.0</v>
      </c>
    </row>
    <row r="16485" ht="15.75" customHeight="1">
      <c r="A16485" s="13">
        <v>42296.69791662669</v>
      </c>
      <c r="B16485" s="12">
        <v>204.0</v>
      </c>
    </row>
    <row r="16486" ht="15.75" customHeight="1">
      <c r="A16486" s="13">
        <v>42296.708333293354</v>
      </c>
      <c r="B16486" s="12">
        <v>190.0</v>
      </c>
    </row>
    <row r="16487" ht="15.75" customHeight="1">
      <c r="A16487" s="13">
        <v>42296.71874996002</v>
      </c>
      <c r="B16487" s="12">
        <v>203.0</v>
      </c>
    </row>
    <row r="16488" ht="15.75" customHeight="1">
      <c r="A16488" s="13">
        <v>42296.72916662668</v>
      </c>
      <c r="B16488" s="12">
        <v>189.0</v>
      </c>
    </row>
    <row r="16489" ht="15.75" customHeight="1">
      <c r="A16489" s="13">
        <v>42296.73958329335</v>
      </c>
      <c r="B16489" s="12">
        <v>191.0</v>
      </c>
    </row>
    <row r="16490" ht="15.75" customHeight="1">
      <c r="A16490" s="13">
        <v>42296.74999996001</v>
      </c>
      <c r="B16490" s="12">
        <v>183.0</v>
      </c>
    </row>
    <row r="16491" ht="15.75" customHeight="1">
      <c r="A16491" s="13">
        <v>42296.760416626676</v>
      </c>
      <c r="B16491" s="12">
        <v>190.0</v>
      </c>
    </row>
    <row r="16492" ht="15.75" customHeight="1">
      <c r="A16492" s="13">
        <v>42296.77083329334</v>
      </c>
      <c r="B16492" s="12">
        <v>196.0</v>
      </c>
    </row>
    <row r="16493" ht="15.75" customHeight="1">
      <c r="A16493" s="13">
        <v>42296.781249960004</v>
      </c>
      <c r="B16493" s="12">
        <v>182.0</v>
      </c>
    </row>
    <row r="16494" ht="15.75" customHeight="1">
      <c r="A16494" s="13">
        <v>42296.79166662667</v>
      </c>
      <c r="B16494" s="12">
        <v>178.0</v>
      </c>
    </row>
    <row r="16495" ht="15.75" customHeight="1">
      <c r="A16495" s="13">
        <v>42296.80208329333</v>
      </c>
      <c r="B16495" s="12">
        <v>118.0</v>
      </c>
    </row>
    <row r="16496" ht="15.75" customHeight="1">
      <c r="A16496" s="13">
        <v>42296.81249996</v>
      </c>
      <c r="B16496" s="12">
        <v>127.0</v>
      </c>
    </row>
    <row r="16497" ht="15.75" customHeight="1">
      <c r="A16497" s="13">
        <v>42296.82291662666</v>
      </c>
      <c r="B16497" s="12">
        <v>132.0</v>
      </c>
    </row>
    <row r="16498" ht="15.75" customHeight="1">
      <c r="A16498" s="13">
        <v>42296.833333293325</v>
      </c>
      <c r="B16498" s="12">
        <v>125.0</v>
      </c>
    </row>
    <row r="16499" ht="15.75" customHeight="1">
      <c r="A16499" s="13">
        <v>42296.84374995999</v>
      </c>
      <c r="B16499" s="12">
        <v>119.0</v>
      </c>
    </row>
    <row r="16500" ht="15.75" customHeight="1">
      <c r="A16500" s="13">
        <v>42296.854166626654</v>
      </c>
      <c r="B16500" s="12">
        <v>120.0</v>
      </c>
    </row>
    <row r="16501" ht="15.75" customHeight="1">
      <c r="A16501" s="13">
        <v>42296.86458329332</v>
      </c>
      <c r="B16501" s="12">
        <v>132.0</v>
      </c>
    </row>
    <row r="16502" ht="15.75" customHeight="1">
      <c r="A16502" s="13">
        <v>42296.87499995998</v>
      </c>
      <c r="B16502" s="12">
        <v>122.0</v>
      </c>
    </row>
    <row r="16503" ht="15.75" customHeight="1">
      <c r="A16503" s="13">
        <v>42296.88541662665</v>
      </c>
      <c r="B16503" s="12">
        <v>116.0</v>
      </c>
    </row>
    <row r="16504" ht="15.75" customHeight="1">
      <c r="A16504" s="13">
        <v>42296.89583329331</v>
      </c>
      <c r="B16504" s="12">
        <v>108.0</v>
      </c>
    </row>
    <row r="16505" ht="15.75" customHeight="1">
      <c r="A16505" s="13">
        <v>42296.906249959975</v>
      </c>
      <c r="B16505" s="12">
        <v>111.0</v>
      </c>
    </row>
    <row r="16506" ht="15.75" customHeight="1">
      <c r="A16506" s="13">
        <v>42296.91666662664</v>
      </c>
      <c r="B16506" s="12">
        <v>122.0</v>
      </c>
    </row>
    <row r="16507" ht="15.75" customHeight="1">
      <c r="A16507" s="13">
        <v>42296.9270832933</v>
      </c>
      <c r="B16507" s="12">
        <v>108.0</v>
      </c>
    </row>
    <row r="16508" ht="15.75" customHeight="1">
      <c r="A16508" s="13">
        <v>42296.93749995997</v>
      </c>
      <c r="B16508" s="12">
        <v>109.0</v>
      </c>
    </row>
    <row r="16509" ht="15.75" customHeight="1">
      <c r="A16509" s="13">
        <v>42296.94791662663</v>
      </c>
      <c r="B16509" s="12">
        <v>109.0</v>
      </c>
    </row>
    <row r="16510" ht="15.75" customHeight="1">
      <c r="A16510" s="13">
        <v>42296.958333293296</v>
      </c>
      <c r="B16510" s="12">
        <v>121.0</v>
      </c>
    </row>
    <row r="16511" ht="15.75" customHeight="1">
      <c r="A16511" s="13">
        <v>42296.96874995996</v>
      </c>
      <c r="B16511" s="12">
        <v>113.0</v>
      </c>
    </row>
    <row r="16512" ht="15.75" customHeight="1">
      <c r="A16512" s="13">
        <v>42296.979166626625</v>
      </c>
      <c r="B16512" s="12">
        <v>110.0</v>
      </c>
    </row>
    <row r="16513" ht="15.75" customHeight="1">
      <c r="A16513" s="13">
        <v>42296.98958329329</v>
      </c>
      <c r="B16513" s="12">
        <v>107.0</v>
      </c>
    </row>
    <row r="16514" ht="15.75" customHeight="1">
      <c r="A16514" s="13">
        <v>42296.99999995995</v>
      </c>
      <c r="B16514" s="12">
        <v>105.0</v>
      </c>
    </row>
    <row r="16515" ht="15.75" customHeight="1">
      <c r="A16515" s="13">
        <v>42297.01041662662</v>
      </c>
      <c r="B16515" s="12">
        <v>108.0</v>
      </c>
    </row>
    <row r="16516" ht="15.75" customHeight="1">
      <c r="A16516" s="13">
        <v>42297.02083329328</v>
      </c>
      <c r="B16516" s="12">
        <v>105.0</v>
      </c>
    </row>
    <row r="16517" ht="15.75" customHeight="1">
      <c r="A16517" s="13">
        <v>42297.031249959946</v>
      </c>
      <c r="B16517" s="12">
        <v>107.0</v>
      </c>
    </row>
    <row r="16518" ht="15.75" customHeight="1">
      <c r="A16518" s="13">
        <v>42297.04166662661</v>
      </c>
      <c r="B16518" s="12">
        <v>103.0</v>
      </c>
    </row>
    <row r="16519" ht="15.75" customHeight="1">
      <c r="A16519" s="13">
        <v>42297.052083293274</v>
      </c>
      <c r="B16519" s="12">
        <v>102.0</v>
      </c>
    </row>
    <row r="16520" ht="15.75" customHeight="1">
      <c r="A16520" s="13">
        <v>42297.06249995994</v>
      </c>
      <c r="B16520" s="12">
        <v>111.0</v>
      </c>
    </row>
    <row r="16521" ht="15.75" customHeight="1">
      <c r="A16521" s="13">
        <v>42297.0729166266</v>
      </c>
      <c r="B16521" s="12">
        <v>104.0</v>
      </c>
    </row>
    <row r="16522" ht="15.75" customHeight="1">
      <c r="A16522" s="13">
        <v>42297.08333329327</v>
      </c>
      <c r="B16522" s="12">
        <v>110.0</v>
      </c>
    </row>
    <row r="16523" ht="15.75" customHeight="1">
      <c r="A16523" s="13">
        <v>42297.09374995993</v>
      </c>
      <c r="B16523" s="12">
        <v>107.0</v>
      </c>
    </row>
    <row r="16524" ht="15.75" customHeight="1">
      <c r="A16524" s="13">
        <v>42297.104166626596</v>
      </c>
      <c r="B16524" s="12">
        <v>108.0</v>
      </c>
    </row>
    <row r="16525" ht="15.75" customHeight="1">
      <c r="A16525" s="13">
        <v>42297.11458329326</v>
      </c>
      <c r="B16525" s="12">
        <v>107.0</v>
      </c>
    </row>
    <row r="16526" ht="15.75" customHeight="1">
      <c r="A16526" s="13">
        <v>42297.124999959924</v>
      </c>
      <c r="B16526" s="12">
        <v>104.0</v>
      </c>
    </row>
    <row r="16527" ht="15.75" customHeight="1">
      <c r="A16527" s="13">
        <v>42297.13541662659</v>
      </c>
      <c r="B16527" s="12">
        <v>102.0</v>
      </c>
    </row>
    <row r="16528" ht="15.75" customHeight="1">
      <c r="A16528" s="13">
        <v>42297.14583329325</v>
      </c>
      <c r="B16528" s="12">
        <v>99.0</v>
      </c>
    </row>
    <row r="16529" ht="15.75" customHeight="1">
      <c r="A16529" s="13">
        <v>42297.15624995992</v>
      </c>
      <c r="B16529" s="12">
        <v>105.0</v>
      </c>
    </row>
    <row r="16530" ht="15.75" customHeight="1">
      <c r="A16530" s="13">
        <v>42297.16666662658</v>
      </c>
      <c r="B16530" s="12">
        <v>108.0</v>
      </c>
    </row>
    <row r="16531" ht="15.75" customHeight="1">
      <c r="A16531" s="13">
        <v>42297.177083293245</v>
      </c>
      <c r="B16531" s="12">
        <v>102.0</v>
      </c>
    </row>
    <row r="16532" ht="15.75" customHeight="1">
      <c r="A16532" s="13">
        <v>42297.18749995991</v>
      </c>
      <c r="B16532" s="12">
        <v>104.0</v>
      </c>
    </row>
    <row r="16533" ht="15.75" customHeight="1">
      <c r="A16533" s="13">
        <v>42297.197916626574</v>
      </c>
      <c r="B16533" s="12">
        <v>103.0</v>
      </c>
    </row>
    <row r="16534" ht="15.75" customHeight="1">
      <c r="A16534" s="13">
        <v>42297.20833329324</v>
      </c>
      <c r="B16534" s="12">
        <v>107.0</v>
      </c>
    </row>
    <row r="16535" ht="15.75" customHeight="1">
      <c r="A16535" s="13">
        <v>42297.2187499599</v>
      </c>
      <c r="B16535" s="12">
        <v>105.0</v>
      </c>
    </row>
    <row r="16536" ht="15.75" customHeight="1">
      <c r="A16536" s="13">
        <v>42297.22916662657</v>
      </c>
      <c r="B16536" s="12">
        <v>101.0</v>
      </c>
    </row>
    <row r="16537" ht="15.75" customHeight="1">
      <c r="A16537" s="13">
        <v>42297.23958329323</v>
      </c>
      <c r="B16537" s="12">
        <v>105.0</v>
      </c>
    </row>
    <row r="16538" ht="15.75" customHeight="1">
      <c r="A16538" s="13">
        <v>42297.249999959895</v>
      </c>
      <c r="B16538" s="12">
        <v>103.0</v>
      </c>
    </row>
    <row r="16539" ht="15.75" customHeight="1">
      <c r="A16539" s="13">
        <v>42297.26041662656</v>
      </c>
      <c r="B16539" s="12">
        <v>112.0</v>
      </c>
    </row>
    <row r="16540" ht="15.75" customHeight="1">
      <c r="A16540" s="13">
        <v>42297.27083329322</v>
      </c>
      <c r="B16540" s="12">
        <v>103.0</v>
      </c>
    </row>
    <row r="16541" ht="15.75" customHeight="1">
      <c r="A16541" s="13">
        <v>42297.28124995989</v>
      </c>
      <c r="B16541" s="12">
        <v>104.0</v>
      </c>
    </row>
    <row r="16542" ht="15.75" customHeight="1">
      <c r="A16542" s="13">
        <v>42297.29166662655</v>
      </c>
      <c r="B16542" s="12">
        <v>107.0</v>
      </c>
    </row>
    <row r="16543" ht="15.75" customHeight="1">
      <c r="A16543" s="13">
        <v>42297.302083293216</v>
      </c>
      <c r="B16543" s="12">
        <v>151.0</v>
      </c>
    </row>
    <row r="16544" ht="15.75" customHeight="1">
      <c r="A16544" s="13">
        <v>42297.31249995988</v>
      </c>
      <c r="B16544" s="12">
        <v>140.0</v>
      </c>
    </row>
    <row r="16545" ht="15.75" customHeight="1">
      <c r="A16545" s="13">
        <v>42297.322916626545</v>
      </c>
      <c r="B16545" s="12">
        <v>144.0</v>
      </c>
    </row>
    <row r="16546" ht="15.75" customHeight="1">
      <c r="A16546" s="13">
        <v>42297.33333329321</v>
      </c>
      <c r="B16546" s="12">
        <v>150.0</v>
      </c>
    </row>
    <row r="16547" ht="15.75" customHeight="1">
      <c r="A16547" s="13">
        <v>42297.34374995987</v>
      </c>
      <c r="B16547" s="12">
        <v>164.0</v>
      </c>
    </row>
    <row r="16548" ht="15.75" customHeight="1">
      <c r="A16548" s="13">
        <v>42297.35416662654</v>
      </c>
      <c r="B16548" s="12">
        <v>147.0</v>
      </c>
    </row>
    <row r="16549" ht="15.75" customHeight="1">
      <c r="A16549" s="13">
        <v>42297.3645832932</v>
      </c>
      <c r="B16549" s="12">
        <v>152.0</v>
      </c>
    </row>
    <row r="16550" ht="15.75" customHeight="1">
      <c r="A16550" s="13">
        <v>42297.374999959866</v>
      </c>
      <c r="B16550" s="12">
        <v>159.0</v>
      </c>
    </row>
    <row r="16551" ht="15.75" customHeight="1">
      <c r="A16551" s="13">
        <v>42297.38541662653</v>
      </c>
      <c r="B16551" s="12">
        <v>172.0</v>
      </c>
    </row>
    <row r="16552" ht="15.75" customHeight="1">
      <c r="A16552" s="13">
        <v>42297.395833293194</v>
      </c>
      <c r="B16552" s="12">
        <v>175.0</v>
      </c>
    </row>
    <row r="16553" ht="15.75" customHeight="1">
      <c r="A16553" s="13">
        <v>42297.40624995986</v>
      </c>
      <c r="B16553" s="12">
        <v>175.0</v>
      </c>
    </row>
    <row r="16554" ht="15.75" customHeight="1">
      <c r="A16554" s="13">
        <v>42297.41666662652</v>
      </c>
      <c r="B16554" s="12">
        <v>188.0</v>
      </c>
    </row>
    <row r="16555" ht="15.75" customHeight="1">
      <c r="A16555" s="13">
        <v>42297.42708329319</v>
      </c>
      <c r="B16555" s="12">
        <v>173.0</v>
      </c>
    </row>
    <row r="16556" ht="15.75" customHeight="1">
      <c r="A16556" s="13">
        <v>42297.43749995985</v>
      </c>
      <c r="B16556" s="12">
        <v>166.0</v>
      </c>
    </row>
    <row r="16557" ht="15.75" customHeight="1">
      <c r="A16557" s="13">
        <v>42297.447916626516</v>
      </c>
      <c r="B16557" s="12">
        <v>181.0</v>
      </c>
    </row>
    <row r="16558" ht="15.75" customHeight="1">
      <c r="A16558" s="13">
        <v>42297.45833329318</v>
      </c>
      <c r="B16558" s="12">
        <v>194.0</v>
      </c>
    </row>
    <row r="16559" ht="15.75" customHeight="1">
      <c r="A16559" s="13">
        <v>42297.468749959844</v>
      </c>
      <c r="B16559" s="12">
        <v>175.0</v>
      </c>
    </row>
    <row r="16560" ht="15.75" customHeight="1">
      <c r="A16560" s="13">
        <v>42297.47916662651</v>
      </c>
      <c r="B16560" s="12">
        <v>185.0</v>
      </c>
    </row>
    <row r="16561" ht="15.75" customHeight="1">
      <c r="A16561" s="13">
        <v>42297.48958329317</v>
      </c>
      <c r="B16561" s="12">
        <v>181.0</v>
      </c>
    </row>
    <row r="16562" ht="15.75" customHeight="1">
      <c r="A16562" s="13">
        <v>42297.49999995984</v>
      </c>
      <c r="B16562" s="12">
        <v>192.0</v>
      </c>
    </row>
    <row r="16563" ht="15.75" customHeight="1">
      <c r="A16563" s="13">
        <v>42297.5104166265</v>
      </c>
      <c r="B16563" s="12">
        <v>189.0</v>
      </c>
    </row>
    <row r="16564" ht="15.75" customHeight="1">
      <c r="A16564" s="13">
        <v>42297.520833293165</v>
      </c>
      <c r="B16564" s="12">
        <v>184.0</v>
      </c>
    </row>
    <row r="16565" ht="15.75" customHeight="1">
      <c r="A16565" s="13">
        <v>42297.53124995983</v>
      </c>
      <c r="B16565" s="12">
        <v>181.0</v>
      </c>
    </row>
    <row r="16566" ht="15.75" customHeight="1">
      <c r="A16566" s="13">
        <v>42297.541666626494</v>
      </c>
      <c r="B16566" s="12">
        <v>189.0</v>
      </c>
    </row>
    <row r="16567" ht="15.75" customHeight="1">
      <c r="A16567" s="13">
        <v>42297.55208329316</v>
      </c>
      <c r="B16567" s="12">
        <v>208.0</v>
      </c>
    </row>
    <row r="16568" ht="15.75" customHeight="1">
      <c r="A16568" s="13">
        <v>42297.56249995982</v>
      </c>
      <c r="B16568" s="12">
        <v>184.0</v>
      </c>
    </row>
    <row r="16569" ht="15.75" customHeight="1">
      <c r="A16569" s="13">
        <v>42297.57291662649</v>
      </c>
      <c r="B16569" s="12">
        <v>190.0</v>
      </c>
    </row>
    <row r="16570" ht="15.75" customHeight="1">
      <c r="A16570" s="13">
        <v>42297.58333329315</v>
      </c>
      <c r="B16570" s="12">
        <v>186.0</v>
      </c>
    </row>
    <row r="16571" ht="15.75" customHeight="1">
      <c r="A16571" s="13">
        <v>42297.593749959815</v>
      </c>
      <c r="B16571" s="12">
        <v>188.0</v>
      </c>
    </row>
    <row r="16572" ht="15.75" customHeight="1">
      <c r="A16572" s="13">
        <v>42297.60416662648</v>
      </c>
      <c r="B16572" s="12">
        <v>208.0</v>
      </c>
    </row>
    <row r="16573" ht="15.75" customHeight="1">
      <c r="A16573" s="13">
        <v>42297.61458329314</v>
      </c>
      <c r="B16573" s="12">
        <v>186.0</v>
      </c>
    </row>
    <row r="16574" ht="15.75" customHeight="1">
      <c r="A16574" s="13">
        <v>42297.62499995981</v>
      </c>
      <c r="B16574" s="12">
        <v>194.0</v>
      </c>
    </row>
    <row r="16575" ht="15.75" customHeight="1">
      <c r="A16575" s="13">
        <v>42297.63541662647</v>
      </c>
      <c r="B16575" s="12">
        <v>202.0</v>
      </c>
    </row>
    <row r="16576" ht="15.75" customHeight="1">
      <c r="A16576" s="13">
        <v>42297.645833293136</v>
      </c>
      <c r="B16576" s="12">
        <v>213.0</v>
      </c>
    </row>
    <row r="16577" ht="15.75" customHeight="1">
      <c r="A16577" s="13">
        <v>42297.6562499598</v>
      </c>
      <c r="B16577" s="12">
        <v>206.0</v>
      </c>
    </row>
    <row r="16578" ht="15.75" customHeight="1">
      <c r="A16578" s="13">
        <v>42297.666666626465</v>
      </c>
      <c r="B16578" s="12">
        <v>202.0</v>
      </c>
    </row>
    <row r="16579" ht="15.75" customHeight="1">
      <c r="A16579" s="13">
        <v>42297.67708329313</v>
      </c>
      <c r="B16579" s="12">
        <v>199.0</v>
      </c>
    </row>
    <row r="16580" ht="15.75" customHeight="1">
      <c r="A16580" s="13">
        <v>42297.68749995979</v>
      </c>
      <c r="B16580" s="12">
        <v>192.0</v>
      </c>
    </row>
    <row r="16581" ht="15.75" customHeight="1">
      <c r="A16581" s="13">
        <v>42297.69791662646</v>
      </c>
      <c r="B16581" s="12">
        <v>209.0</v>
      </c>
    </row>
    <row r="16582" ht="15.75" customHeight="1">
      <c r="A16582" s="13">
        <v>42297.70833329312</v>
      </c>
      <c r="B16582" s="12">
        <v>193.0</v>
      </c>
    </row>
    <row r="16583" ht="15.75" customHeight="1">
      <c r="A16583" s="13">
        <v>42297.718749959786</v>
      </c>
      <c r="B16583" s="12">
        <v>198.0</v>
      </c>
    </row>
    <row r="16584" ht="15.75" customHeight="1">
      <c r="A16584" s="13">
        <v>42297.72916662645</v>
      </c>
      <c r="B16584" s="12">
        <v>196.0</v>
      </c>
    </row>
    <row r="16585" ht="15.75" customHeight="1">
      <c r="A16585" s="13">
        <v>42297.739583293114</v>
      </c>
      <c r="B16585" s="12">
        <v>200.0</v>
      </c>
    </row>
    <row r="16586" ht="15.75" customHeight="1">
      <c r="A16586" s="13">
        <v>42297.74999995978</v>
      </c>
      <c r="B16586" s="12">
        <v>193.0</v>
      </c>
    </row>
    <row r="16587" ht="15.75" customHeight="1">
      <c r="A16587" s="13">
        <v>42297.76041662644</v>
      </c>
      <c r="B16587" s="12">
        <v>188.0</v>
      </c>
    </row>
    <row r="16588" ht="15.75" customHeight="1">
      <c r="A16588" s="13">
        <v>42297.77083329311</v>
      </c>
      <c r="B16588" s="12">
        <v>191.0</v>
      </c>
    </row>
    <row r="16589" ht="15.75" customHeight="1">
      <c r="A16589" s="13">
        <v>42297.78124995977</v>
      </c>
      <c r="B16589" s="12">
        <v>184.0</v>
      </c>
    </row>
    <row r="16590" ht="15.75" customHeight="1">
      <c r="A16590" s="13">
        <v>42297.791666626435</v>
      </c>
      <c r="B16590" s="12">
        <v>193.0</v>
      </c>
    </row>
    <row r="16591" ht="15.75" customHeight="1">
      <c r="A16591" s="13">
        <v>42297.8020832931</v>
      </c>
      <c r="B16591" s="12">
        <v>118.0</v>
      </c>
    </row>
    <row r="16592" ht="15.75" customHeight="1">
      <c r="A16592" s="13">
        <v>42297.812499959764</v>
      </c>
      <c r="B16592" s="12">
        <v>118.0</v>
      </c>
    </row>
    <row r="16593" ht="15.75" customHeight="1">
      <c r="A16593" s="13">
        <v>42297.82291662643</v>
      </c>
      <c r="B16593" s="12">
        <v>119.0</v>
      </c>
    </row>
    <row r="16594" ht="15.75" customHeight="1">
      <c r="A16594" s="13">
        <v>42297.83333329309</v>
      </c>
      <c r="B16594" s="12">
        <v>125.0</v>
      </c>
    </row>
    <row r="16595" ht="15.75" customHeight="1">
      <c r="A16595" s="13">
        <v>42297.84374995976</v>
      </c>
      <c r="B16595" s="12">
        <v>126.0</v>
      </c>
    </row>
    <row r="16596" ht="15.75" customHeight="1">
      <c r="A16596" s="13">
        <v>42297.85416662642</v>
      </c>
      <c r="B16596" s="12">
        <v>122.0</v>
      </c>
    </row>
    <row r="16597" ht="15.75" customHeight="1">
      <c r="A16597" s="13">
        <v>42297.864583293085</v>
      </c>
      <c r="B16597" s="12">
        <v>113.0</v>
      </c>
    </row>
    <row r="16598" ht="15.75" customHeight="1">
      <c r="A16598" s="13">
        <v>42297.87499995975</v>
      </c>
      <c r="B16598" s="12">
        <v>116.0</v>
      </c>
    </row>
    <row r="16599" ht="15.75" customHeight="1">
      <c r="A16599" s="13">
        <v>42297.885416626414</v>
      </c>
      <c r="B16599" s="12">
        <v>113.0</v>
      </c>
    </row>
    <row r="16600" ht="15.75" customHeight="1">
      <c r="A16600" s="13">
        <v>42297.89583329308</v>
      </c>
      <c r="B16600" s="12">
        <v>103.0</v>
      </c>
    </row>
    <row r="16601" ht="15.75" customHeight="1">
      <c r="A16601" s="13">
        <v>42297.90624995974</v>
      </c>
      <c r="B16601" s="12">
        <v>107.0</v>
      </c>
    </row>
    <row r="16602" ht="15.75" customHeight="1">
      <c r="A16602" s="13">
        <v>42297.91666662641</v>
      </c>
      <c r="B16602" s="12">
        <v>119.0</v>
      </c>
    </row>
    <row r="16603" ht="15.75" customHeight="1">
      <c r="A16603" s="13">
        <v>42297.92708329307</v>
      </c>
      <c r="B16603" s="12">
        <v>112.0</v>
      </c>
    </row>
    <row r="16604" ht="15.75" customHeight="1">
      <c r="A16604" s="13">
        <v>42297.937499959735</v>
      </c>
      <c r="B16604" s="12">
        <v>111.0</v>
      </c>
    </row>
    <row r="16605" ht="15.75" customHeight="1">
      <c r="A16605" s="13">
        <v>42297.9479166264</v>
      </c>
      <c r="B16605" s="12">
        <v>109.0</v>
      </c>
    </row>
    <row r="16606" ht="15.75" customHeight="1">
      <c r="A16606" s="13">
        <v>42297.95833329306</v>
      </c>
      <c r="B16606" s="12">
        <v>114.0</v>
      </c>
    </row>
    <row r="16607" ht="15.75" customHeight="1">
      <c r="A16607" s="13">
        <v>42297.96874995973</v>
      </c>
      <c r="B16607" s="12">
        <v>114.0</v>
      </c>
    </row>
    <row r="16608" ht="15.75" customHeight="1">
      <c r="A16608" s="13">
        <v>42297.97916662639</v>
      </c>
      <c r="B16608" s="12">
        <v>111.0</v>
      </c>
    </row>
    <row r="16609" ht="15.75" customHeight="1">
      <c r="A16609" s="13">
        <v>42297.989583293056</v>
      </c>
      <c r="B16609" s="12">
        <v>109.0</v>
      </c>
    </row>
    <row r="16610" ht="15.75" customHeight="1">
      <c r="A16610" s="13">
        <v>42297.99999995972</v>
      </c>
      <c r="B16610" s="12">
        <v>113.0</v>
      </c>
    </row>
    <row r="16611" ht="15.75" customHeight="1">
      <c r="A16611" s="13">
        <v>42298.010416626385</v>
      </c>
      <c r="B16611" s="12">
        <v>114.0</v>
      </c>
    </row>
    <row r="16612" ht="15.75" customHeight="1">
      <c r="A16612" s="13">
        <v>42298.02083329305</v>
      </c>
      <c r="B16612" s="12">
        <v>105.0</v>
      </c>
    </row>
    <row r="16613" ht="15.75" customHeight="1">
      <c r="A16613" s="13">
        <v>42298.03124995971</v>
      </c>
      <c r="B16613" s="12">
        <v>101.0</v>
      </c>
    </row>
    <row r="16614" ht="15.75" customHeight="1">
      <c r="A16614" s="13">
        <v>42298.04166662638</v>
      </c>
      <c r="B16614" s="12">
        <v>100.0</v>
      </c>
    </row>
    <row r="16615" ht="15.75" customHeight="1">
      <c r="A16615" s="13">
        <v>42298.05208329304</v>
      </c>
      <c r="B16615" s="12">
        <v>104.0</v>
      </c>
    </row>
    <row r="16616" ht="15.75" customHeight="1">
      <c r="A16616" s="13">
        <v>42298.062499959706</v>
      </c>
      <c r="B16616" s="12">
        <v>102.0</v>
      </c>
    </row>
    <row r="16617" ht="15.75" customHeight="1">
      <c r="A16617" s="13">
        <v>42298.07291662637</v>
      </c>
      <c r="B16617" s="12">
        <v>109.0</v>
      </c>
    </row>
    <row r="16618" ht="15.75" customHeight="1">
      <c r="A16618" s="13">
        <v>42298.083333293034</v>
      </c>
      <c r="B16618" s="12">
        <v>103.0</v>
      </c>
    </row>
    <row r="16619" ht="15.75" customHeight="1">
      <c r="A16619" s="13">
        <v>42298.0937499597</v>
      </c>
      <c r="B16619" s="12">
        <v>103.0</v>
      </c>
    </row>
    <row r="16620" ht="15.75" customHeight="1">
      <c r="A16620" s="13">
        <v>42298.10416662636</v>
      </c>
      <c r="B16620" s="12">
        <v>103.0</v>
      </c>
    </row>
    <row r="16621" ht="15.75" customHeight="1">
      <c r="A16621" s="13">
        <v>42298.11458329303</v>
      </c>
      <c r="B16621" s="12">
        <v>104.0</v>
      </c>
    </row>
    <row r="16622" ht="15.75" customHeight="1">
      <c r="A16622" s="13">
        <v>42298.12499995969</v>
      </c>
      <c r="B16622" s="12">
        <v>108.0</v>
      </c>
    </row>
    <row r="16623" ht="15.75" customHeight="1">
      <c r="A16623" s="13">
        <v>42298.135416626355</v>
      </c>
      <c r="B16623" s="12">
        <v>102.0</v>
      </c>
    </row>
    <row r="16624" ht="15.75" customHeight="1">
      <c r="A16624" s="13">
        <v>42298.14583329302</v>
      </c>
      <c r="B16624" s="12">
        <v>101.0</v>
      </c>
    </row>
    <row r="16625" ht="15.75" customHeight="1">
      <c r="A16625" s="13">
        <v>42298.156249959684</v>
      </c>
      <c r="B16625" s="12">
        <v>108.0</v>
      </c>
    </row>
    <row r="16626" ht="15.75" customHeight="1">
      <c r="A16626" s="13">
        <v>42298.16666662635</v>
      </c>
      <c r="B16626" s="12">
        <v>104.0</v>
      </c>
    </row>
    <row r="16627" ht="15.75" customHeight="1">
      <c r="A16627" s="13">
        <v>42298.17708329301</v>
      </c>
      <c r="B16627" s="12">
        <v>103.0</v>
      </c>
    </row>
    <row r="16628" ht="15.75" customHeight="1">
      <c r="A16628" s="13">
        <v>42298.18749995968</v>
      </c>
      <c r="B16628" s="12">
        <v>101.0</v>
      </c>
    </row>
    <row r="16629" ht="15.75" customHeight="1">
      <c r="A16629" s="13">
        <v>42298.19791662634</v>
      </c>
      <c r="B16629" s="12">
        <v>105.0</v>
      </c>
    </row>
    <row r="16630" ht="15.75" customHeight="1">
      <c r="A16630" s="13">
        <v>42298.208333293005</v>
      </c>
      <c r="B16630" s="12">
        <v>102.0</v>
      </c>
    </row>
    <row r="16631" ht="15.75" customHeight="1">
      <c r="A16631" s="13">
        <v>42298.21874995967</v>
      </c>
      <c r="B16631" s="12">
        <v>111.0</v>
      </c>
    </row>
    <row r="16632" ht="15.75" customHeight="1">
      <c r="A16632" s="13">
        <v>42298.22916662633</v>
      </c>
      <c r="B16632" s="12">
        <v>105.0</v>
      </c>
    </row>
    <row r="16633" ht="15.75" customHeight="1">
      <c r="A16633" s="13">
        <v>42298.239583293</v>
      </c>
      <c r="B16633" s="12">
        <v>102.0</v>
      </c>
    </row>
    <row r="16634" ht="15.75" customHeight="1">
      <c r="A16634" s="13">
        <v>42298.24999995966</v>
      </c>
      <c r="B16634" s="12">
        <v>99.0</v>
      </c>
    </row>
    <row r="16635" ht="15.75" customHeight="1">
      <c r="A16635" s="13">
        <v>42298.260416626326</v>
      </c>
      <c r="B16635" s="12">
        <v>105.0</v>
      </c>
    </row>
    <row r="16636" ht="15.75" customHeight="1">
      <c r="A16636" s="13">
        <v>42298.27083329299</v>
      </c>
      <c r="B16636" s="12">
        <v>102.0</v>
      </c>
    </row>
    <row r="16637" ht="15.75" customHeight="1">
      <c r="A16637" s="13">
        <v>42298.281249959655</v>
      </c>
      <c r="B16637" s="12">
        <v>113.0</v>
      </c>
    </row>
    <row r="16638" ht="15.75" customHeight="1">
      <c r="A16638" s="13">
        <v>42298.29166662632</v>
      </c>
      <c r="B16638" s="12">
        <v>109.0</v>
      </c>
    </row>
    <row r="16639" ht="15.75" customHeight="1">
      <c r="A16639" s="13">
        <v>42298.30208329298</v>
      </c>
      <c r="B16639" s="12">
        <v>150.0</v>
      </c>
    </row>
    <row r="16640" ht="15.75" customHeight="1">
      <c r="A16640" s="13">
        <v>42298.31249995965</v>
      </c>
      <c r="B16640" s="12">
        <v>129.0</v>
      </c>
    </row>
    <row r="16641" ht="15.75" customHeight="1">
      <c r="A16641" s="13">
        <v>42298.32291662631</v>
      </c>
      <c r="B16641" s="12">
        <v>141.0</v>
      </c>
    </row>
    <row r="16642" ht="15.75" customHeight="1">
      <c r="A16642" s="13">
        <v>42298.333333292976</v>
      </c>
      <c r="B16642" s="12">
        <v>151.0</v>
      </c>
    </row>
    <row r="16643" ht="15.75" customHeight="1">
      <c r="A16643" s="13">
        <v>42298.34374995964</v>
      </c>
      <c r="B16643" s="12">
        <v>148.0</v>
      </c>
    </row>
    <row r="16644" ht="15.75" customHeight="1">
      <c r="A16644" s="13">
        <v>42298.354166626305</v>
      </c>
      <c r="B16644" s="12">
        <v>144.0</v>
      </c>
    </row>
    <row r="16645" ht="15.75" customHeight="1">
      <c r="A16645" s="13">
        <v>42298.36458329297</v>
      </c>
      <c r="B16645" s="12">
        <v>170.0</v>
      </c>
    </row>
    <row r="16646" ht="15.75" customHeight="1">
      <c r="A16646" s="13">
        <v>42298.37499995963</v>
      </c>
      <c r="B16646" s="12">
        <v>151.0</v>
      </c>
    </row>
    <row r="16647" ht="15.75" customHeight="1">
      <c r="A16647" s="13">
        <v>42298.3854166263</v>
      </c>
      <c r="B16647" s="12">
        <v>166.0</v>
      </c>
    </row>
    <row r="16648" ht="15.75" customHeight="1">
      <c r="A16648" s="13">
        <v>42298.39583329296</v>
      </c>
      <c r="B16648" s="12">
        <v>159.0</v>
      </c>
    </row>
    <row r="16649" ht="15.75" customHeight="1">
      <c r="A16649" s="13">
        <v>42298.406249959626</v>
      </c>
      <c r="B16649" s="12">
        <v>177.0</v>
      </c>
    </row>
    <row r="16650" ht="15.75" customHeight="1">
      <c r="A16650" s="13">
        <v>42298.41666662629</v>
      </c>
      <c r="B16650" s="12">
        <v>174.0</v>
      </c>
    </row>
    <row r="16651" ht="15.75" customHeight="1">
      <c r="A16651" s="13">
        <v>42298.427083292954</v>
      </c>
      <c r="B16651" s="12">
        <v>175.0</v>
      </c>
    </row>
    <row r="16652" ht="15.75" customHeight="1">
      <c r="A16652" s="13">
        <v>42298.43749995962</v>
      </c>
      <c r="B16652" s="12">
        <v>192.0</v>
      </c>
    </row>
    <row r="16653" ht="15.75" customHeight="1">
      <c r="A16653" s="13">
        <v>42298.44791662628</v>
      </c>
      <c r="B16653" s="12">
        <v>178.0</v>
      </c>
    </row>
    <row r="16654" ht="15.75" customHeight="1">
      <c r="A16654" s="13">
        <v>42298.45833329295</v>
      </c>
      <c r="B16654" s="12">
        <v>183.0</v>
      </c>
    </row>
    <row r="16655" ht="15.75" customHeight="1">
      <c r="A16655" s="13">
        <v>42298.46874995961</v>
      </c>
      <c r="B16655" s="12">
        <v>176.0</v>
      </c>
    </row>
    <row r="16656" ht="15.75" customHeight="1">
      <c r="A16656" s="13">
        <v>42298.479166626275</v>
      </c>
      <c r="B16656" s="12">
        <v>179.0</v>
      </c>
    </row>
    <row r="16657" ht="15.75" customHeight="1">
      <c r="A16657" s="13">
        <v>42298.48958329294</v>
      </c>
      <c r="B16657" s="12">
        <v>187.0</v>
      </c>
    </row>
    <row r="16658" ht="15.75" customHeight="1">
      <c r="A16658" s="13">
        <v>42298.499999959604</v>
      </c>
      <c r="B16658" s="12">
        <v>175.0</v>
      </c>
    </row>
    <row r="16659" ht="15.75" customHeight="1">
      <c r="A16659" s="13">
        <v>42298.51041662627</v>
      </c>
      <c r="B16659" s="12">
        <v>188.0</v>
      </c>
    </row>
    <row r="16660" ht="15.75" customHeight="1">
      <c r="A16660" s="13">
        <v>42298.52083329293</v>
      </c>
      <c r="B16660" s="12">
        <v>180.0</v>
      </c>
    </row>
    <row r="16661" ht="15.75" customHeight="1">
      <c r="A16661" s="13">
        <v>42298.5312499596</v>
      </c>
      <c r="B16661" s="12">
        <v>173.0</v>
      </c>
    </row>
    <row r="16662" ht="15.75" customHeight="1">
      <c r="A16662" s="13">
        <v>42298.54166662626</v>
      </c>
      <c r="B16662" s="12">
        <v>190.0</v>
      </c>
    </row>
    <row r="16663" ht="15.75" customHeight="1">
      <c r="A16663" s="13">
        <v>42298.552083292925</v>
      </c>
      <c r="B16663" s="12">
        <v>178.0</v>
      </c>
    </row>
    <row r="16664" ht="15.75" customHeight="1">
      <c r="A16664" s="13">
        <v>42298.56249995959</v>
      </c>
      <c r="B16664" s="12">
        <v>175.0</v>
      </c>
    </row>
    <row r="16665" ht="15.75" customHeight="1">
      <c r="A16665" s="13">
        <v>42298.57291662625</v>
      </c>
      <c r="B16665" s="12">
        <v>187.0</v>
      </c>
    </row>
    <row r="16666" ht="15.75" customHeight="1">
      <c r="A16666" s="13">
        <v>42298.58333329292</v>
      </c>
      <c r="B16666" s="12">
        <v>186.0</v>
      </c>
    </row>
    <row r="16667" ht="15.75" customHeight="1">
      <c r="A16667" s="13">
        <v>42298.59374995958</v>
      </c>
      <c r="B16667" s="12">
        <v>189.0</v>
      </c>
    </row>
    <row r="16668" ht="15.75" customHeight="1">
      <c r="A16668" s="13">
        <v>42298.604166626246</v>
      </c>
      <c r="B16668" s="12">
        <v>207.0</v>
      </c>
    </row>
    <row r="16669" ht="15.75" customHeight="1">
      <c r="A16669" s="13">
        <v>42298.61458329291</v>
      </c>
      <c r="B16669" s="12">
        <v>194.0</v>
      </c>
    </row>
    <row r="16670" ht="15.75" customHeight="1">
      <c r="A16670" s="13">
        <v>42298.624999959575</v>
      </c>
      <c r="B16670" s="12">
        <v>208.0</v>
      </c>
    </row>
    <row r="16671" ht="15.75" customHeight="1">
      <c r="A16671" s="13">
        <v>42298.63541662624</v>
      </c>
      <c r="B16671" s="12">
        <v>203.0</v>
      </c>
    </row>
    <row r="16672" ht="15.75" customHeight="1">
      <c r="A16672" s="13">
        <v>42298.6458332929</v>
      </c>
      <c r="B16672" s="12">
        <v>202.0</v>
      </c>
    </row>
    <row r="16673" ht="15.75" customHeight="1">
      <c r="A16673" s="13">
        <v>42298.65624995957</v>
      </c>
      <c r="B16673" s="12">
        <v>216.0</v>
      </c>
    </row>
    <row r="16674" ht="15.75" customHeight="1">
      <c r="A16674" s="13">
        <v>42298.66666662623</v>
      </c>
      <c r="B16674" s="12">
        <v>202.0</v>
      </c>
    </row>
    <row r="16675" ht="15.75" customHeight="1">
      <c r="A16675" s="13">
        <v>42298.677083292896</v>
      </c>
      <c r="B16675" s="12">
        <v>201.0</v>
      </c>
    </row>
    <row r="16676" ht="15.75" customHeight="1">
      <c r="A16676" s="13">
        <v>42298.68749995956</v>
      </c>
      <c r="B16676" s="12">
        <v>210.0</v>
      </c>
    </row>
    <row r="16677" ht="15.75" customHeight="1">
      <c r="A16677" s="13">
        <v>42298.697916626224</v>
      </c>
      <c r="B16677" s="12">
        <v>217.0</v>
      </c>
    </row>
    <row r="16678" ht="15.75" customHeight="1">
      <c r="A16678" s="13">
        <v>42298.70833329289</v>
      </c>
      <c r="B16678" s="12">
        <v>196.0</v>
      </c>
    </row>
    <row r="16679" ht="15.75" customHeight="1">
      <c r="A16679" s="13">
        <v>42298.71874995955</v>
      </c>
      <c r="B16679" s="12">
        <v>206.0</v>
      </c>
    </row>
    <row r="16680" ht="15.75" customHeight="1">
      <c r="A16680" s="13">
        <v>42298.72916662622</v>
      </c>
      <c r="B16680" s="12">
        <v>197.0</v>
      </c>
    </row>
    <row r="16681" ht="15.75" customHeight="1">
      <c r="A16681" s="13">
        <v>42298.73958329288</v>
      </c>
      <c r="B16681" s="12">
        <v>189.0</v>
      </c>
    </row>
    <row r="16682" ht="15.75" customHeight="1">
      <c r="A16682" s="13">
        <v>42298.749999959546</v>
      </c>
      <c r="B16682" s="12">
        <v>203.0</v>
      </c>
    </row>
    <row r="16683" ht="15.75" customHeight="1">
      <c r="A16683" s="13">
        <v>42298.76041662621</v>
      </c>
      <c r="B16683" s="12">
        <v>184.0</v>
      </c>
    </row>
    <row r="16684" ht="15.75" customHeight="1">
      <c r="A16684" s="13">
        <v>42298.770833292874</v>
      </c>
      <c r="B16684" s="12">
        <v>191.0</v>
      </c>
    </row>
    <row r="16685" ht="15.75" customHeight="1">
      <c r="A16685" s="13">
        <v>42298.78124995954</v>
      </c>
      <c r="B16685" s="12">
        <v>187.0</v>
      </c>
    </row>
    <row r="16686" ht="15.75" customHeight="1">
      <c r="A16686" s="13">
        <v>42298.7916666262</v>
      </c>
      <c r="B16686" s="12">
        <v>195.0</v>
      </c>
    </row>
    <row r="16687" ht="15.75" customHeight="1">
      <c r="A16687" s="13">
        <v>42298.80208329287</v>
      </c>
      <c r="B16687" s="12">
        <v>121.0</v>
      </c>
    </row>
    <row r="16688" ht="15.75" customHeight="1">
      <c r="A16688" s="13">
        <v>42298.81249995953</v>
      </c>
      <c r="B16688" s="12">
        <v>121.0</v>
      </c>
    </row>
    <row r="16689" ht="15.75" customHeight="1">
      <c r="A16689" s="13">
        <v>42298.822916626195</v>
      </c>
      <c r="B16689" s="12">
        <v>120.0</v>
      </c>
    </row>
    <row r="16690" ht="15.75" customHeight="1">
      <c r="A16690" s="13">
        <v>42298.83333329286</v>
      </c>
      <c r="B16690" s="12">
        <v>118.0</v>
      </c>
    </row>
    <row r="16691" ht="15.75" customHeight="1">
      <c r="A16691" s="13">
        <v>42298.843749959524</v>
      </c>
      <c r="B16691" s="12">
        <v>130.0</v>
      </c>
    </row>
    <row r="16692" ht="15.75" customHeight="1">
      <c r="A16692" s="13">
        <v>42298.85416662619</v>
      </c>
      <c r="B16692" s="12">
        <v>116.0</v>
      </c>
    </row>
    <row r="16693" ht="15.75" customHeight="1">
      <c r="A16693" s="13">
        <v>42298.86458329285</v>
      </c>
      <c r="B16693" s="12">
        <v>119.0</v>
      </c>
    </row>
    <row r="16694" ht="15.75" customHeight="1">
      <c r="A16694" s="13">
        <v>42298.87499995952</v>
      </c>
      <c r="B16694" s="12">
        <v>112.0</v>
      </c>
    </row>
    <row r="16695" ht="15.75" customHeight="1">
      <c r="A16695" s="13">
        <v>42298.88541662618</v>
      </c>
      <c r="B16695" s="12">
        <v>119.0</v>
      </c>
    </row>
    <row r="16696" ht="15.75" customHeight="1">
      <c r="A16696" s="13">
        <v>42298.895833292845</v>
      </c>
      <c r="B16696" s="12">
        <v>106.0</v>
      </c>
    </row>
    <row r="16697" ht="15.75" customHeight="1">
      <c r="A16697" s="13">
        <v>42298.90624995951</v>
      </c>
      <c r="B16697" s="12">
        <v>106.0</v>
      </c>
    </row>
    <row r="16698" ht="15.75" customHeight="1">
      <c r="A16698" s="13">
        <v>42298.91666662617</v>
      </c>
      <c r="B16698" s="12">
        <v>101.0</v>
      </c>
    </row>
    <row r="16699" ht="15.75" customHeight="1">
      <c r="A16699" s="13">
        <v>42298.92708329284</v>
      </c>
      <c r="B16699" s="12">
        <v>106.0</v>
      </c>
    </row>
    <row r="16700" ht="15.75" customHeight="1">
      <c r="A16700" s="13">
        <v>42298.9374999595</v>
      </c>
      <c r="B16700" s="12">
        <v>110.0</v>
      </c>
    </row>
    <row r="16701" ht="15.75" customHeight="1">
      <c r="A16701" s="13">
        <v>42298.947916626166</v>
      </c>
      <c r="B16701" s="12">
        <v>102.0</v>
      </c>
    </row>
    <row r="16702" ht="15.75" customHeight="1">
      <c r="A16702" s="13">
        <v>42298.95833329283</v>
      </c>
      <c r="B16702" s="12">
        <v>105.0</v>
      </c>
    </row>
    <row r="16703" ht="15.75" customHeight="1">
      <c r="A16703" s="13">
        <v>42298.968749959495</v>
      </c>
      <c r="B16703" s="12">
        <v>100.0</v>
      </c>
    </row>
    <row r="16704" ht="15.75" customHeight="1">
      <c r="A16704" s="13">
        <v>42298.97916662616</v>
      </c>
      <c r="B16704" s="12">
        <v>104.0</v>
      </c>
    </row>
    <row r="16705" ht="15.75" customHeight="1">
      <c r="A16705" s="13">
        <v>42298.98958329282</v>
      </c>
      <c r="B16705" s="12">
        <v>105.0</v>
      </c>
    </row>
    <row r="16706" ht="15.75" customHeight="1">
      <c r="A16706" s="13">
        <v>42298.99999995949</v>
      </c>
      <c r="B16706" s="12">
        <v>101.0</v>
      </c>
    </row>
    <row r="16707" ht="15.75" customHeight="1">
      <c r="A16707" s="13">
        <v>42299.01041662615</v>
      </c>
      <c r="B16707" s="12">
        <v>102.0</v>
      </c>
    </row>
    <row r="16708" ht="15.75" customHeight="1">
      <c r="A16708" s="13">
        <v>42299.020833292816</v>
      </c>
      <c r="B16708" s="12">
        <v>99.0</v>
      </c>
    </row>
    <row r="16709" ht="15.75" customHeight="1">
      <c r="A16709" s="13">
        <v>42299.03124995948</v>
      </c>
      <c r="B16709" s="12">
        <v>104.0</v>
      </c>
    </row>
    <row r="16710" ht="15.75" customHeight="1">
      <c r="A16710" s="13">
        <v>42299.041666626144</v>
      </c>
      <c r="B16710" s="12">
        <v>108.0</v>
      </c>
    </row>
    <row r="16711" ht="15.75" customHeight="1">
      <c r="A16711" s="13">
        <v>42299.05208329281</v>
      </c>
      <c r="B16711" s="12">
        <v>105.0</v>
      </c>
    </row>
    <row r="16712" ht="15.75" customHeight="1">
      <c r="A16712" s="13">
        <v>42299.06249995947</v>
      </c>
      <c r="B16712" s="12">
        <v>99.0</v>
      </c>
    </row>
    <row r="16713" ht="15.75" customHeight="1">
      <c r="A16713" s="13">
        <v>42299.07291662614</v>
      </c>
      <c r="B16713" s="12">
        <v>100.0</v>
      </c>
    </row>
    <row r="16714" ht="15.75" customHeight="1">
      <c r="A16714" s="13">
        <v>42299.0833332928</v>
      </c>
      <c r="B16714" s="12">
        <v>99.0</v>
      </c>
    </row>
    <row r="16715" ht="15.75" customHeight="1">
      <c r="A16715" s="13">
        <v>42299.093749959466</v>
      </c>
      <c r="B16715" s="12">
        <v>109.0</v>
      </c>
    </row>
    <row r="16716" ht="15.75" customHeight="1">
      <c r="A16716" s="13">
        <v>42299.10416662613</v>
      </c>
      <c r="B16716" s="12">
        <v>103.0</v>
      </c>
    </row>
    <row r="16717" ht="15.75" customHeight="1">
      <c r="A16717" s="13">
        <v>42299.114583292794</v>
      </c>
      <c r="B16717" s="12">
        <v>102.0</v>
      </c>
    </row>
    <row r="16718" ht="15.75" customHeight="1">
      <c r="A16718" s="13">
        <v>42299.12499995946</v>
      </c>
      <c r="B16718" s="12">
        <v>100.0</v>
      </c>
    </row>
    <row r="16719" ht="15.75" customHeight="1">
      <c r="A16719" s="13">
        <v>42299.13541662612</v>
      </c>
      <c r="B16719" s="12">
        <v>102.0</v>
      </c>
    </row>
    <row r="16720" ht="15.75" customHeight="1">
      <c r="A16720" s="13">
        <v>42299.14583329279</v>
      </c>
      <c r="B16720" s="12">
        <v>103.0</v>
      </c>
    </row>
    <row r="16721" ht="15.75" customHeight="1">
      <c r="A16721" s="13">
        <v>42299.15624995945</v>
      </c>
      <c r="B16721" s="12">
        <v>98.0</v>
      </c>
    </row>
    <row r="16722" ht="15.75" customHeight="1">
      <c r="A16722" s="13">
        <v>42299.166666626115</v>
      </c>
      <c r="B16722" s="12">
        <v>106.0</v>
      </c>
    </row>
    <row r="16723" ht="15.75" customHeight="1">
      <c r="A16723" s="13">
        <v>42299.17708329278</v>
      </c>
      <c r="B16723" s="12">
        <v>105.0</v>
      </c>
    </row>
    <row r="16724" ht="15.75" customHeight="1">
      <c r="A16724" s="13">
        <v>42299.187499959444</v>
      </c>
      <c r="B16724" s="12">
        <v>101.0</v>
      </c>
    </row>
    <row r="16725" ht="15.75" customHeight="1">
      <c r="A16725" s="13">
        <v>42299.19791662611</v>
      </c>
      <c r="B16725" s="12">
        <v>101.0</v>
      </c>
    </row>
    <row r="16726" ht="15.75" customHeight="1">
      <c r="A16726" s="13">
        <v>42299.20833329277</v>
      </c>
      <c r="B16726" s="12">
        <v>111.0</v>
      </c>
    </row>
    <row r="16727" ht="15.75" customHeight="1">
      <c r="A16727" s="13">
        <v>42299.21874995944</v>
      </c>
      <c r="B16727" s="12">
        <v>104.0</v>
      </c>
    </row>
    <row r="16728" ht="15.75" customHeight="1">
      <c r="A16728" s="13">
        <v>42299.2291666261</v>
      </c>
      <c r="B16728" s="12">
        <v>104.0</v>
      </c>
    </row>
    <row r="16729" ht="15.75" customHeight="1">
      <c r="A16729" s="13">
        <v>42299.239583292765</v>
      </c>
      <c r="B16729" s="12">
        <v>98.0</v>
      </c>
    </row>
    <row r="16730" ht="15.75" customHeight="1">
      <c r="A16730" s="13">
        <v>42299.24999995943</v>
      </c>
      <c r="B16730" s="12">
        <v>109.0</v>
      </c>
    </row>
    <row r="16731" ht="15.75" customHeight="1">
      <c r="A16731" s="13">
        <v>42299.26041662609</v>
      </c>
      <c r="B16731" s="12">
        <v>106.0</v>
      </c>
    </row>
    <row r="16732" ht="15.75" customHeight="1">
      <c r="A16732" s="13">
        <v>42299.27083329276</v>
      </c>
      <c r="B16732" s="12">
        <v>103.0</v>
      </c>
    </row>
    <row r="16733" ht="15.75" customHeight="1">
      <c r="A16733" s="13">
        <v>42299.28124995942</v>
      </c>
      <c r="B16733" s="12">
        <v>105.0</v>
      </c>
    </row>
    <row r="16734" ht="15.75" customHeight="1">
      <c r="A16734" s="13">
        <v>42299.291666626086</v>
      </c>
      <c r="B16734" s="12">
        <v>106.0</v>
      </c>
    </row>
    <row r="16735" ht="15.75" customHeight="1">
      <c r="A16735" s="13">
        <v>42299.30208329275</v>
      </c>
      <c r="B16735" s="12">
        <v>153.0</v>
      </c>
    </row>
    <row r="16736" ht="15.75" customHeight="1">
      <c r="A16736" s="13">
        <v>42299.312499959415</v>
      </c>
      <c r="B16736" s="12">
        <v>156.0</v>
      </c>
    </row>
    <row r="16737" ht="15.75" customHeight="1">
      <c r="A16737" s="13">
        <v>42299.32291662608</v>
      </c>
      <c r="B16737" s="12">
        <v>148.0</v>
      </c>
    </row>
    <row r="16738" ht="15.75" customHeight="1">
      <c r="A16738" s="13">
        <v>42299.33333329274</v>
      </c>
      <c r="B16738" s="12">
        <v>158.0</v>
      </c>
    </row>
    <row r="16739" ht="15.75" customHeight="1">
      <c r="A16739" s="13">
        <v>42299.34374995941</v>
      </c>
      <c r="B16739" s="12">
        <v>151.0</v>
      </c>
    </row>
    <row r="16740" ht="15.75" customHeight="1">
      <c r="A16740" s="13">
        <v>42299.35416662607</v>
      </c>
      <c r="B16740" s="12">
        <v>164.0</v>
      </c>
    </row>
    <row r="16741" ht="15.75" customHeight="1">
      <c r="A16741" s="13">
        <v>42299.364583292736</v>
      </c>
      <c r="B16741" s="12">
        <v>158.0</v>
      </c>
    </row>
    <row r="16742" ht="15.75" customHeight="1">
      <c r="A16742" s="13">
        <v>42299.3749999594</v>
      </c>
      <c r="B16742" s="12">
        <v>154.0</v>
      </c>
    </row>
    <row r="16743" ht="15.75" customHeight="1">
      <c r="A16743" s="13">
        <v>42299.385416626064</v>
      </c>
      <c r="B16743" s="12">
        <v>163.0</v>
      </c>
    </row>
    <row r="16744" ht="15.75" customHeight="1">
      <c r="A16744" s="13">
        <v>42299.39583329273</v>
      </c>
      <c r="B16744" s="12">
        <v>171.0</v>
      </c>
    </row>
    <row r="16745" ht="15.75" customHeight="1">
      <c r="A16745" s="13">
        <v>42299.40624995939</v>
      </c>
      <c r="B16745" s="12">
        <v>171.0</v>
      </c>
    </row>
    <row r="16746" ht="15.75" customHeight="1">
      <c r="A16746" s="13">
        <v>42299.41666662606</v>
      </c>
      <c r="B16746" s="12">
        <v>166.0</v>
      </c>
    </row>
    <row r="16747" ht="15.75" customHeight="1">
      <c r="A16747" s="13">
        <v>42299.42708329272</v>
      </c>
      <c r="B16747" s="12">
        <v>176.0</v>
      </c>
    </row>
    <row r="16748" ht="15.75" customHeight="1">
      <c r="A16748" s="13">
        <v>42299.437499959386</v>
      </c>
      <c r="B16748" s="12">
        <v>174.0</v>
      </c>
    </row>
    <row r="16749" ht="15.75" customHeight="1">
      <c r="A16749" s="13">
        <v>42299.44791662605</v>
      </c>
      <c r="B16749" s="12">
        <v>179.0</v>
      </c>
    </row>
    <row r="16750" ht="15.75" customHeight="1">
      <c r="A16750" s="13">
        <v>42299.458333292714</v>
      </c>
      <c r="B16750" s="12">
        <v>193.0</v>
      </c>
    </row>
    <row r="16751" ht="15.75" customHeight="1">
      <c r="A16751" s="13">
        <v>42299.46874995938</v>
      </c>
      <c r="B16751" s="12">
        <v>187.0</v>
      </c>
    </row>
    <row r="16752" ht="15.75" customHeight="1">
      <c r="A16752" s="13">
        <v>42299.47916662604</v>
      </c>
      <c r="B16752" s="12">
        <v>175.0</v>
      </c>
    </row>
    <row r="16753" ht="15.75" customHeight="1">
      <c r="A16753" s="13">
        <v>42299.48958329271</v>
      </c>
      <c r="B16753" s="12">
        <v>179.0</v>
      </c>
    </row>
    <row r="16754" ht="15.75" customHeight="1">
      <c r="A16754" s="13">
        <v>42299.49999995937</v>
      </c>
      <c r="B16754" s="12">
        <v>186.0</v>
      </c>
    </row>
    <row r="16755" ht="15.75" customHeight="1">
      <c r="A16755" s="13">
        <v>42299.510416626035</v>
      </c>
      <c r="B16755" s="12">
        <v>191.0</v>
      </c>
    </row>
    <row r="16756" ht="15.75" customHeight="1">
      <c r="A16756" s="13">
        <v>42299.5208332927</v>
      </c>
      <c r="B16756" s="12">
        <v>186.0</v>
      </c>
    </row>
    <row r="16757" ht="15.75" customHeight="1">
      <c r="A16757" s="13">
        <v>42299.531249959364</v>
      </c>
      <c r="B16757" s="12">
        <v>179.0</v>
      </c>
    </row>
    <row r="16758" ht="15.75" customHeight="1">
      <c r="A16758" s="13">
        <v>42299.54166662603</v>
      </c>
      <c r="B16758" s="12">
        <v>192.0</v>
      </c>
    </row>
    <row r="16759" ht="15.75" customHeight="1">
      <c r="A16759" s="13">
        <v>42299.55208329269</v>
      </c>
      <c r="B16759" s="12">
        <v>192.0</v>
      </c>
    </row>
    <row r="16760" ht="15.75" customHeight="1">
      <c r="A16760" s="13">
        <v>42299.56249995936</v>
      </c>
      <c r="B16760" s="12">
        <v>190.0</v>
      </c>
    </row>
    <row r="16761" ht="15.75" customHeight="1">
      <c r="A16761" s="13">
        <v>42299.57291662602</v>
      </c>
      <c r="B16761" s="12">
        <v>194.0</v>
      </c>
    </row>
    <row r="16762" ht="15.75" customHeight="1">
      <c r="A16762" s="13">
        <v>42299.583333292685</v>
      </c>
      <c r="B16762" s="12">
        <v>188.0</v>
      </c>
    </row>
    <row r="16763" ht="15.75" customHeight="1">
      <c r="A16763" s="13">
        <v>42299.59374995935</v>
      </c>
      <c r="B16763" s="12">
        <v>205.0</v>
      </c>
    </row>
    <row r="16764" ht="15.75" customHeight="1">
      <c r="A16764" s="13">
        <v>42299.60416662601</v>
      </c>
      <c r="B16764" s="12">
        <v>195.0</v>
      </c>
    </row>
    <row r="16765" ht="15.75" customHeight="1">
      <c r="A16765" s="13">
        <v>42299.61458329268</v>
      </c>
      <c r="B16765" s="12">
        <v>203.0</v>
      </c>
    </row>
    <row r="16766" ht="15.75" customHeight="1">
      <c r="A16766" s="13">
        <v>42299.62499995934</v>
      </c>
      <c r="B16766" s="12">
        <v>198.0</v>
      </c>
    </row>
    <row r="16767" ht="15.75" customHeight="1">
      <c r="A16767" s="13">
        <v>42299.635416626006</v>
      </c>
      <c r="B16767" s="12">
        <v>204.0</v>
      </c>
    </row>
    <row r="16768" ht="15.75" customHeight="1">
      <c r="A16768" s="13">
        <v>42299.64583329267</v>
      </c>
      <c r="B16768" s="12">
        <v>211.0</v>
      </c>
    </row>
    <row r="16769" ht="15.75" customHeight="1">
      <c r="A16769" s="13">
        <v>42299.656249959335</v>
      </c>
      <c r="B16769" s="12">
        <v>197.0</v>
      </c>
    </row>
    <row r="16770" ht="15.75" customHeight="1">
      <c r="A16770" s="13">
        <v>42299.666666626</v>
      </c>
      <c r="B16770" s="12">
        <v>199.0</v>
      </c>
    </row>
    <row r="16771" ht="15.75" customHeight="1">
      <c r="A16771" s="13">
        <v>42299.67708329266</v>
      </c>
      <c r="B16771" s="12">
        <v>198.0</v>
      </c>
    </row>
    <row r="16772" ht="15.75" customHeight="1">
      <c r="A16772" s="13">
        <v>42299.68749995933</v>
      </c>
      <c r="B16772" s="12">
        <v>208.0</v>
      </c>
    </row>
    <row r="16773" ht="15.75" customHeight="1">
      <c r="A16773" s="13">
        <v>42299.69791662599</v>
      </c>
      <c r="B16773" s="12">
        <v>201.0</v>
      </c>
    </row>
    <row r="16774" ht="15.75" customHeight="1">
      <c r="A16774" s="13">
        <v>42299.708333292656</v>
      </c>
      <c r="B16774" s="12">
        <v>199.0</v>
      </c>
    </row>
    <row r="16775" ht="15.75" customHeight="1">
      <c r="A16775" s="13">
        <v>42299.71874995932</v>
      </c>
      <c r="B16775" s="12">
        <v>204.0</v>
      </c>
    </row>
    <row r="16776" ht="15.75" customHeight="1">
      <c r="A16776" s="13">
        <v>42299.729166625984</v>
      </c>
      <c r="B16776" s="12">
        <v>192.0</v>
      </c>
    </row>
    <row r="16777" ht="15.75" customHeight="1">
      <c r="A16777" s="13">
        <v>42299.73958329265</v>
      </c>
      <c r="B16777" s="12">
        <v>185.0</v>
      </c>
    </row>
    <row r="16778" ht="15.75" customHeight="1">
      <c r="A16778" s="13">
        <v>42299.74999995931</v>
      </c>
      <c r="B16778" s="12">
        <v>203.0</v>
      </c>
    </row>
    <row r="16779" ht="15.75" customHeight="1">
      <c r="A16779" s="13">
        <v>42299.76041662598</v>
      </c>
      <c r="B16779" s="12">
        <v>196.0</v>
      </c>
    </row>
    <row r="16780" ht="15.75" customHeight="1">
      <c r="A16780" s="13">
        <v>42299.77083329264</v>
      </c>
      <c r="B16780" s="12">
        <v>187.0</v>
      </c>
    </row>
    <row r="16781" ht="15.75" customHeight="1">
      <c r="A16781" s="13">
        <v>42299.781249959306</v>
      </c>
      <c r="B16781" s="12">
        <v>178.0</v>
      </c>
    </row>
    <row r="16782" ht="15.75" customHeight="1">
      <c r="A16782" s="13">
        <v>42299.79166662597</v>
      </c>
      <c r="B16782" s="12">
        <v>185.0</v>
      </c>
    </row>
    <row r="16783" ht="15.75" customHeight="1">
      <c r="A16783" s="13">
        <v>42299.802083292634</v>
      </c>
      <c r="B16783" s="12">
        <v>132.0</v>
      </c>
    </row>
    <row r="16784" ht="15.75" customHeight="1">
      <c r="A16784" s="13">
        <v>42299.8124999593</v>
      </c>
      <c r="B16784" s="12">
        <v>120.0</v>
      </c>
    </row>
    <row r="16785" ht="15.75" customHeight="1">
      <c r="A16785" s="13">
        <v>42299.82291662596</v>
      </c>
      <c r="B16785" s="12">
        <v>117.0</v>
      </c>
    </row>
    <row r="16786" ht="15.75" customHeight="1">
      <c r="A16786" s="13">
        <v>42299.83333329263</v>
      </c>
      <c r="B16786" s="12">
        <v>115.0</v>
      </c>
    </row>
    <row r="16787" ht="15.75" customHeight="1">
      <c r="A16787" s="13">
        <v>42299.84374995929</v>
      </c>
      <c r="B16787" s="12">
        <v>122.0</v>
      </c>
    </row>
    <row r="16788" ht="15.75" customHeight="1">
      <c r="A16788" s="13">
        <v>42299.854166625955</v>
      </c>
      <c r="B16788" s="12">
        <v>118.0</v>
      </c>
    </row>
    <row r="16789" ht="15.75" customHeight="1">
      <c r="A16789" s="13">
        <v>42299.86458329262</v>
      </c>
      <c r="B16789" s="12">
        <v>117.0</v>
      </c>
    </row>
    <row r="16790" ht="15.75" customHeight="1">
      <c r="A16790" s="13">
        <v>42299.874999959284</v>
      </c>
      <c r="B16790" s="12">
        <v>114.0</v>
      </c>
    </row>
    <row r="16791" ht="15.75" customHeight="1">
      <c r="A16791" s="13">
        <v>42299.88541662595</v>
      </c>
      <c r="B16791" s="12">
        <v>117.0</v>
      </c>
    </row>
    <row r="16792" ht="15.75" customHeight="1">
      <c r="A16792" s="13">
        <v>42299.89583329261</v>
      </c>
      <c r="B16792" s="12">
        <v>110.0</v>
      </c>
    </row>
    <row r="16793" ht="15.75" customHeight="1">
      <c r="A16793" s="13">
        <v>42299.90624995928</v>
      </c>
      <c r="B16793" s="12">
        <v>105.0</v>
      </c>
    </row>
    <row r="16794" ht="15.75" customHeight="1">
      <c r="A16794" s="13">
        <v>42299.91666662594</v>
      </c>
      <c r="B16794" s="12">
        <v>105.0</v>
      </c>
    </row>
    <row r="16795" ht="15.75" customHeight="1">
      <c r="A16795" s="13">
        <v>42299.927083292605</v>
      </c>
      <c r="B16795" s="12">
        <v>105.0</v>
      </c>
    </row>
    <row r="16796" ht="15.75" customHeight="1">
      <c r="A16796" s="13">
        <v>42299.93749995927</v>
      </c>
      <c r="B16796" s="12">
        <v>112.0</v>
      </c>
    </row>
    <row r="16797" ht="15.75" customHeight="1">
      <c r="A16797" s="13">
        <v>42299.94791662593</v>
      </c>
      <c r="B16797" s="12">
        <v>106.0</v>
      </c>
    </row>
    <row r="16798" ht="15.75" customHeight="1">
      <c r="A16798" s="13">
        <v>42299.9583332926</v>
      </c>
      <c r="B16798" s="12">
        <v>103.0</v>
      </c>
    </row>
    <row r="16799" ht="15.75" customHeight="1">
      <c r="A16799" s="13">
        <v>42299.96874995926</v>
      </c>
      <c r="B16799" s="12">
        <v>100.0</v>
      </c>
    </row>
    <row r="16800" ht="15.75" customHeight="1">
      <c r="A16800" s="13">
        <v>42299.979166625926</v>
      </c>
      <c r="B16800" s="12">
        <v>105.0</v>
      </c>
    </row>
    <row r="16801" ht="15.75" customHeight="1">
      <c r="A16801" s="13">
        <v>42299.98958329259</v>
      </c>
      <c r="B16801" s="12">
        <v>108.0</v>
      </c>
    </row>
    <row r="16802" ht="15.75" customHeight="1">
      <c r="A16802" s="13">
        <v>42299.999999959255</v>
      </c>
      <c r="B16802" s="12">
        <v>103.0</v>
      </c>
    </row>
    <row r="16803" ht="15.75" customHeight="1">
      <c r="A16803" s="13">
        <v>42300.01041662592</v>
      </c>
      <c r="B16803" s="12">
        <v>102.0</v>
      </c>
    </row>
    <row r="16804" ht="15.75" customHeight="1">
      <c r="A16804" s="13">
        <v>42300.02083329258</v>
      </c>
      <c r="B16804" s="12">
        <v>100.0</v>
      </c>
    </row>
    <row r="16805" ht="15.75" customHeight="1">
      <c r="A16805" s="13">
        <v>42300.03124995925</v>
      </c>
      <c r="B16805" s="12">
        <v>109.0</v>
      </c>
    </row>
    <row r="16806" ht="15.75" customHeight="1">
      <c r="A16806" s="13">
        <v>42300.04166662591</v>
      </c>
      <c r="B16806" s="12">
        <v>104.0</v>
      </c>
    </row>
    <row r="16807" ht="15.75" customHeight="1">
      <c r="A16807" s="13">
        <v>42300.052083292576</v>
      </c>
      <c r="B16807" s="12">
        <v>108.0</v>
      </c>
    </row>
    <row r="16808" ht="15.75" customHeight="1">
      <c r="A16808" s="13">
        <v>42300.06249995924</v>
      </c>
      <c r="B16808" s="12">
        <v>102.0</v>
      </c>
    </row>
    <row r="16809" ht="15.75" customHeight="1">
      <c r="A16809" s="13">
        <v>42300.072916625904</v>
      </c>
      <c r="B16809" s="12">
        <v>98.0</v>
      </c>
    </row>
    <row r="16810" ht="15.75" customHeight="1">
      <c r="A16810" s="13">
        <v>42300.08333329257</v>
      </c>
      <c r="B16810" s="12">
        <v>109.0</v>
      </c>
    </row>
    <row r="16811" ht="15.75" customHeight="1">
      <c r="A16811" s="13">
        <v>42300.09374995923</v>
      </c>
      <c r="B16811" s="12">
        <v>99.0</v>
      </c>
    </row>
    <row r="16812" ht="15.75" customHeight="1">
      <c r="A16812" s="13">
        <v>42300.1041666259</v>
      </c>
      <c r="B16812" s="12">
        <v>102.0</v>
      </c>
    </row>
    <row r="16813" ht="15.75" customHeight="1">
      <c r="A16813" s="13">
        <v>42300.11458329256</v>
      </c>
      <c r="B16813" s="12">
        <v>98.0</v>
      </c>
    </row>
    <row r="16814" ht="15.75" customHeight="1">
      <c r="A16814" s="13">
        <v>42300.124999959226</v>
      </c>
      <c r="B16814" s="12">
        <v>103.0</v>
      </c>
    </row>
    <row r="16815" ht="15.75" customHeight="1">
      <c r="A16815" s="13">
        <v>42300.13541662589</v>
      </c>
      <c r="B16815" s="12">
        <v>103.0</v>
      </c>
    </row>
    <row r="16816" ht="15.75" customHeight="1">
      <c r="A16816" s="13">
        <v>42300.145833292554</v>
      </c>
      <c r="B16816" s="12">
        <v>99.0</v>
      </c>
    </row>
    <row r="16817" ht="15.75" customHeight="1">
      <c r="A16817" s="13">
        <v>42300.15624995922</v>
      </c>
      <c r="B16817" s="12">
        <v>96.0</v>
      </c>
    </row>
    <row r="16818" ht="15.75" customHeight="1">
      <c r="A16818" s="13">
        <v>42300.16666662588</v>
      </c>
      <c r="B16818" s="12">
        <v>97.0</v>
      </c>
    </row>
    <row r="16819" ht="15.75" customHeight="1">
      <c r="A16819" s="13">
        <v>42300.17708329255</v>
      </c>
      <c r="B16819" s="12">
        <v>100.0</v>
      </c>
    </row>
    <row r="16820" ht="15.75" customHeight="1">
      <c r="A16820" s="13">
        <v>42300.18749995921</v>
      </c>
      <c r="B16820" s="12">
        <v>100.0</v>
      </c>
    </row>
    <row r="16821" ht="15.75" customHeight="1">
      <c r="A16821" s="13">
        <v>42300.197916625875</v>
      </c>
      <c r="B16821" s="12">
        <v>105.0</v>
      </c>
    </row>
    <row r="16822" ht="15.75" customHeight="1">
      <c r="A16822" s="13">
        <v>42300.20833329254</v>
      </c>
      <c r="B16822" s="12">
        <v>100.0</v>
      </c>
    </row>
    <row r="16823" ht="15.75" customHeight="1">
      <c r="A16823" s="13">
        <v>42300.218749959204</v>
      </c>
      <c r="B16823" s="12">
        <v>102.0</v>
      </c>
    </row>
    <row r="16824" ht="15.75" customHeight="1">
      <c r="A16824" s="13">
        <v>42300.22916662587</v>
      </c>
      <c r="B16824" s="12">
        <v>99.0</v>
      </c>
    </row>
    <row r="16825" ht="15.75" customHeight="1">
      <c r="A16825" s="13">
        <v>42300.23958329253</v>
      </c>
      <c r="B16825" s="12">
        <v>105.0</v>
      </c>
    </row>
    <row r="16826" ht="15.75" customHeight="1">
      <c r="A16826" s="13">
        <v>42300.2499999592</v>
      </c>
      <c r="B16826" s="12">
        <v>102.0</v>
      </c>
    </row>
    <row r="16827" ht="15.75" customHeight="1">
      <c r="A16827" s="13">
        <v>42300.26041662586</v>
      </c>
      <c r="B16827" s="12">
        <v>105.0</v>
      </c>
    </row>
    <row r="16828" ht="15.75" customHeight="1">
      <c r="A16828" s="13">
        <v>42300.270833292525</v>
      </c>
      <c r="B16828" s="12">
        <v>103.0</v>
      </c>
    </row>
    <row r="16829" ht="15.75" customHeight="1">
      <c r="A16829" s="13">
        <v>42300.28124995919</v>
      </c>
      <c r="B16829" s="12">
        <v>113.0</v>
      </c>
    </row>
    <row r="16830" ht="15.75" customHeight="1">
      <c r="A16830" s="13">
        <v>42300.29166662585</v>
      </c>
      <c r="B16830" s="12">
        <v>107.0</v>
      </c>
    </row>
    <row r="16831" ht="15.75" customHeight="1">
      <c r="A16831" s="13">
        <v>42300.30208329252</v>
      </c>
      <c r="B16831" s="12">
        <v>149.0</v>
      </c>
    </row>
    <row r="16832" ht="15.75" customHeight="1">
      <c r="A16832" s="13">
        <v>42300.31249995918</v>
      </c>
      <c r="B16832" s="12">
        <v>139.0</v>
      </c>
    </row>
    <row r="16833" ht="15.75" customHeight="1">
      <c r="A16833" s="13">
        <v>42300.322916625846</v>
      </c>
      <c r="B16833" s="12">
        <v>147.0</v>
      </c>
    </row>
    <row r="16834" ht="15.75" customHeight="1">
      <c r="A16834" s="13">
        <v>42300.33333329251</v>
      </c>
      <c r="B16834" s="12">
        <v>150.0</v>
      </c>
    </row>
    <row r="16835" ht="15.75" customHeight="1">
      <c r="A16835" s="13">
        <v>42300.343749959175</v>
      </c>
      <c r="B16835" s="12">
        <v>146.0</v>
      </c>
    </row>
    <row r="16836" ht="15.75" customHeight="1">
      <c r="A16836" s="13">
        <v>42300.35416662584</v>
      </c>
      <c r="B16836" s="12">
        <v>150.0</v>
      </c>
    </row>
    <row r="16837" ht="15.75" customHeight="1">
      <c r="A16837" s="13">
        <v>42300.3645832925</v>
      </c>
      <c r="B16837" s="12">
        <v>151.0</v>
      </c>
    </row>
    <row r="16838" ht="15.75" customHeight="1">
      <c r="A16838" s="13">
        <v>42300.37499995917</v>
      </c>
      <c r="B16838" s="12">
        <v>165.0</v>
      </c>
    </row>
    <row r="16839" ht="15.75" customHeight="1">
      <c r="A16839" s="13">
        <v>42300.38541662583</v>
      </c>
      <c r="B16839" s="12">
        <v>161.0</v>
      </c>
    </row>
    <row r="16840" ht="15.75" customHeight="1">
      <c r="A16840" s="13">
        <v>42300.395833292496</v>
      </c>
      <c r="B16840" s="12">
        <v>170.0</v>
      </c>
    </row>
    <row r="16841" ht="15.75" customHeight="1">
      <c r="A16841" s="13">
        <v>42300.40624995916</v>
      </c>
      <c r="B16841" s="12">
        <v>169.0</v>
      </c>
    </row>
    <row r="16842" ht="15.75" customHeight="1">
      <c r="A16842" s="13">
        <v>42300.416666625824</v>
      </c>
      <c r="B16842" s="12">
        <v>170.0</v>
      </c>
    </row>
    <row r="16843" ht="15.75" customHeight="1">
      <c r="A16843" s="13">
        <v>42300.42708329249</v>
      </c>
      <c r="B16843" s="12">
        <v>184.0</v>
      </c>
    </row>
    <row r="16844" ht="15.75" customHeight="1">
      <c r="A16844" s="13">
        <v>42300.43749995915</v>
      </c>
      <c r="B16844" s="12">
        <v>166.0</v>
      </c>
    </row>
    <row r="16845" ht="15.75" customHeight="1">
      <c r="A16845" s="13">
        <v>42300.44791662582</v>
      </c>
      <c r="B16845" s="12">
        <v>176.0</v>
      </c>
    </row>
    <row r="16846" ht="15.75" customHeight="1">
      <c r="A16846" s="13">
        <v>42300.45833329248</v>
      </c>
      <c r="B16846" s="12">
        <v>180.0</v>
      </c>
    </row>
    <row r="16847" ht="15.75" customHeight="1">
      <c r="A16847" s="13">
        <v>42300.468749959145</v>
      </c>
      <c r="B16847" s="12">
        <v>187.0</v>
      </c>
    </row>
    <row r="16848" ht="15.75" customHeight="1">
      <c r="A16848" s="13">
        <v>42300.47916662581</v>
      </c>
      <c r="B16848" s="12">
        <v>186.0</v>
      </c>
    </row>
    <row r="16849" ht="15.75" customHeight="1">
      <c r="A16849" s="13">
        <v>42300.489583292474</v>
      </c>
      <c r="B16849" s="12">
        <v>185.0</v>
      </c>
    </row>
    <row r="16850" ht="15.75" customHeight="1">
      <c r="A16850" s="13">
        <v>42300.49999995914</v>
      </c>
      <c r="B16850" s="12">
        <v>173.0</v>
      </c>
    </row>
    <row r="16851" ht="15.75" customHeight="1">
      <c r="A16851" s="13">
        <v>42300.5104166258</v>
      </c>
      <c r="B16851" s="12">
        <v>178.0</v>
      </c>
    </row>
    <row r="16852" ht="15.75" customHeight="1">
      <c r="A16852" s="13">
        <v>42300.52083329247</v>
      </c>
      <c r="B16852" s="12">
        <v>181.0</v>
      </c>
    </row>
    <row r="16853" ht="15.75" customHeight="1">
      <c r="A16853" s="13">
        <v>42300.53124995913</v>
      </c>
      <c r="B16853" s="12">
        <v>176.0</v>
      </c>
    </row>
    <row r="16854" ht="15.75" customHeight="1">
      <c r="A16854" s="13">
        <v>42300.541666625795</v>
      </c>
      <c r="B16854" s="12">
        <v>188.0</v>
      </c>
    </row>
    <row r="16855" ht="15.75" customHeight="1">
      <c r="A16855" s="13">
        <v>42300.55208329246</v>
      </c>
      <c r="B16855" s="12">
        <v>179.0</v>
      </c>
    </row>
    <row r="16856" ht="15.75" customHeight="1">
      <c r="A16856" s="13">
        <v>42300.562499959124</v>
      </c>
      <c r="B16856" s="12">
        <v>175.0</v>
      </c>
    </row>
    <row r="16857" ht="15.75" customHeight="1">
      <c r="A16857" s="13">
        <v>42300.57291662579</v>
      </c>
      <c r="B16857" s="12">
        <v>183.0</v>
      </c>
    </row>
    <row r="16858" ht="15.75" customHeight="1">
      <c r="A16858" s="13">
        <v>42300.58333329245</v>
      </c>
      <c r="B16858" s="12">
        <v>191.0</v>
      </c>
    </row>
    <row r="16859" ht="15.75" customHeight="1">
      <c r="A16859" s="13">
        <v>42300.59374995912</v>
      </c>
      <c r="B16859" s="12">
        <v>190.0</v>
      </c>
    </row>
    <row r="16860" ht="15.75" customHeight="1">
      <c r="A16860" s="13">
        <v>42300.60416662578</v>
      </c>
      <c r="B16860" s="12">
        <v>182.0</v>
      </c>
    </row>
    <row r="16861" ht="15.75" customHeight="1">
      <c r="A16861" s="13">
        <v>42300.614583292445</v>
      </c>
      <c r="B16861" s="12">
        <v>183.0</v>
      </c>
    </row>
    <row r="16862" ht="15.75" customHeight="1">
      <c r="A16862" s="13">
        <v>42300.62499995911</v>
      </c>
      <c r="B16862" s="12">
        <v>202.0</v>
      </c>
    </row>
    <row r="16863" ht="15.75" customHeight="1">
      <c r="A16863" s="13">
        <v>42300.63541662577</v>
      </c>
      <c r="B16863" s="12">
        <v>192.0</v>
      </c>
    </row>
    <row r="16864" ht="15.75" customHeight="1">
      <c r="A16864" s="13">
        <v>42300.64583329244</v>
      </c>
      <c r="B16864" s="12">
        <v>185.0</v>
      </c>
    </row>
    <row r="16865" ht="15.75" customHeight="1">
      <c r="A16865" s="13">
        <v>42300.6562499591</v>
      </c>
      <c r="B16865" s="12">
        <v>176.0</v>
      </c>
    </row>
    <row r="16866" ht="15.75" customHeight="1">
      <c r="A16866" s="13">
        <v>42300.666666625766</v>
      </c>
      <c r="B16866" s="12">
        <v>186.0</v>
      </c>
    </row>
    <row r="16867" ht="15.75" customHeight="1">
      <c r="A16867" s="13">
        <v>42300.67708329243</v>
      </c>
      <c r="B16867" s="12">
        <v>191.0</v>
      </c>
    </row>
    <row r="16868" ht="15.75" customHeight="1">
      <c r="A16868" s="13">
        <v>42300.687499959095</v>
      </c>
      <c r="B16868" s="12">
        <v>173.0</v>
      </c>
    </row>
    <row r="16869" ht="15.75" customHeight="1">
      <c r="A16869" s="13">
        <v>42300.69791662576</v>
      </c>
      <c r="B16869" s="12">
        <v>186.0</v>
      </c>
    </row>
    <row r="16870" ht="15.75" customHeight="1">
      <c r="A16870" s="13">
        <v>42300.70833329242</v>
      </c>
      <c r="B16870" s="12">
        <v>175.0</v>
      </c>
    </row>
    <row r="16871" ht="15.75" customHeight="1">
      <c r="A16871" s="13">
        <v>42300.71874995909</v>
      </c>
      <c r="B16871" s="12">
        <v>184.0</v>
      </c>
    </row>
    <row r="16872" ht="15.75" customHeight="1">
      <c r="A16872" s="13">
        <v>42300.72916662575</v>
      </c>
      <c r="B16872" s="12">
        <v>195.0</v>
      </c>
    </row>
    <row r="16873" ht="15.75" customHeight="1">
      <c r="A16873" s="13">
        <v>42300.739583292416</v>
      </c>
      <c r="B16873" s="12">
        <v>173.0</v>
      </c>
    </row>
    <row r="16874" ht="15.75" customHeight="1">
      <c r="A16874" s="13">
        <v>42300.74999995908</v>
      </c>
      <c r="B16874" s="12">
        <v>178.0</v>
      </c>
    </row>
    <row r="16875" ht="15.75" customHeight="1">
      <c r="A16875" s="13">
        <v>42300.760416625744</v>
      </c>
      <c r="B16875" s="12">
        <v>179.0</v>
      </c>
    </row>
    <row r="16876" ht="15.75" customHeight="1">
      <c r="A16876" s="13">
        <v>42300.77083329241</v>
      </c>
      <c r="B16876" s="12">
        <v>186.0</v>
      </c>
    </row>
    <row r="16877" ht="15.75" customHeight="1">
      <c r="A16877" s="13">
        <v>42300.78124995907</v>
      </c>
      <c r="B16877" s="12">
        <v>169.0</v>
      </c>
    </row>
    <row r="16878" ht="15.75" customHeight="1">
      <c r="A16878" s="13">
        <v>42300.79166662574</v>
      </c>
      <c r="B16878" s="12">
        <v>178.0</v>
      </c>
    </row>
    <row r="16879" ht="15.75" customHeight="1">
      <c r="A16879" s="13">
        <v>42300.8020832924</v>
      </c>
      <c r="B16879" s="12">
        <v>114.0</v>
      </c>
    </row>
    <row r="16880" ht="15.75" customHeight="1">
      <c r="A16880" s="13">
        <v>42300.812499959065</v>
      </c>
      <c r="B16880" s="12">
        <v>113.0</v>
      </c>
    </row>
    <row r="16881" ht="15.75" customHeight="1">
      <c r="A16881" s="13">
        <v>42300.82291662573</v>
      </c>
      <c r="B16881" s="12">
        <v>127.0</v>
      </c>
    </row>
    <row r="16882" ht="15.75" customHeight="1">
      <c r="A16882" s="13">
        <v>42300.833333292394</v>
      </c>
      <c r="B16882" s="12">
        <v>112.0</v>
      </c>
    </row>
    <row r="16883" ht="15.75" customHeight="1">
      <c r="A16883" s="13">
        <v>42300.84374995906</v>
      </c>
      <c r="B16883" s="12">
        <v>114.0</v>
      </c>
    </row>
    <row r="16884" ht="15.75" customHeight="1">
      <c r="A16884" s="13">
        <v>42300.85416662572</v>
      </c>
      <c r="B16884" s="12">
        <v>112.0</v>
      </c>
    </row>
    <row r="16885" ht="15.75" customHeight="1">
      <c r="A16885" s="13">
        <v>42300.86458329239</v>
      </c>
      <c r="B16885" s="12">
        <v>118.0</v>
      </c>
    </row>
    <row r="16886" ht="15.75" customHeight="1">
      <c r="A16886" s="13">
        <v>42300.87499995905</v>
      </c>
      <c r="B16886" s="12">
        <v>120.0</v>
      </c>
    </row>
    <row r="16887" ht="15.75" customHeight="1">
      <c r="A16887" s="13">
        <v>42300.885416625715</v>
      </c>
      <c r="B16887" s="12">
        <v>105.0</v>
      </c>
    </row>
    <row r="16888" ht="15.75" customHeight="1">
      <c r="A16888" s="13">
        <v>42300.89583329238</v>
      </c>
      <c r="B16888" s="12">
        <v>102.0</v>
      </c>
    </row>
    <row r="16889" ht="15.75" customHeight="1">
      <c r="A16889" s="13">
        <v>42300.90624995904</v>
      </c>
      <c r="B16889" s="12">
        <v>101.0</v>
      </c>
    </row>
    <row r="16890" ht="15.75" customHeight="1">
      <c r="A16890" s="13">
        <v>42300.91666662571</v>
      </c>
      <c r="B16890" s="12">
        <v>105.0</v>
      </c>
    </row>
    <row r="16891" ht="15.75" customHeight="1">
      <c r="A16891" s="13">
        <v>42300.92708329237</v>
      </c>
      <c r="B16891" s="12">
        <v>103.0</v>
      </c>
    </row>
    <row r="16892" ht="15.75" customHeight="1">
      <c r="A16892" s="13">
        <v>42300.937499959036</v>
      </c>
      <c r="B16892" s="12">
        <v>108.0</v>
      </c>
    </row>
    <row r="16893" ht="15.75" customHeight="1">
      <c r="A16893" s="13">
        <v>42300.9479166257</v>
      </c>
      <c r="B16893" s="12">
        <v>96.0</v>
      </c>
    </row>
    <row r="16894" ht="15.75" customHeight="1">
      <c r="A16894" s="13">
        <v>42300.958333292365</v>
      </c>
      <c r="B16894" s="12">
        <v>104.0</v>
      </c>
    </row>
    <row r="16895" ht="15.75" customHeight="1">
      <c r="A16895" s="13">
        <v>42300.96874995903</v>
      </c>
      <c r="B16895" s="12">
        <v>103.0</v>
      </c>
    </row>
    <row r="16896" ht="15.75" customHeight="1">
      <c r="A16896" s="13">
        <v>42300.97916662569</v>
      </c>
      <c r="B16896" s="12">
        <v>101.0</v>
      </c>
    </row>
    <row r="16897" ht="15.75" customHeight="1">
      <c r="A16897" s="13">
        <v>42300.98958329236</v>
      </c>
      <c r="B16897" s="12">
        <v>102.0</v>
      </c>
    </row>
    <row r="16898" ht="15.75" customHeight="1">
      <c r="A16898" s="13">
        <v>42300.99999995902</v>
      </c>
      <c r="B16898" s="12">
        <v>99.0</v>
      </c>
    </row>
    <row r="16899" ht="15.75" customHeight="1">
      <c r="A16899" s="13">
        <v>42301.010416625686</v>
      </c>
      <c r="B16899" s="12">
        <v>97.0</v>
      </c>
    </row>
    <row r="16900" ht="15.75" customHeight="1">
      <c r="A16900" s="13">
        <v>42301.02083329235</v>
      </c>
      <c r="B16900" s="12">
        <v>106.0</v>
      </c>
    </row>
    <row r="16901" ht="15.75" customHeight="1">
      <c r="A16901" s="13">
        <v>42301.031249959015</v>
      </c>
      <c r="B16901" s="12">
        <v>95.0</v>
      </c>
    </row>
    <row r="16902" ht="15.75" customHeight="1">
      <c r="A16902" s="13">
        <v>42301.04166662568</v>
      </c>
      <c r="B16902" s="12">
        <v>93.0</v>
      </c>
    </row>
    <row r="16903" ht="15.75" customHeight="1">
      <c r="A16903" s="13">
        <v>42301.05208329234</v>
      </c>
      <c r="B16903" s="12">
        <v>89.0</v>
      </c>
    </row>
    <row r="16904" ht="15.75" customHeight="1">
      <c r="A16904" s="13">
        <v>42301.06249995901</v>
      </c>
      <c r="B16904" s="12">
        <v>88.0</v>
      </c>
    </row>
    <row r="16905" ht="15.75" customHeight="1">
      <c r="A16905" s="13">
        <v>42301.07291662567</v>
      </c>
      <c r="B16905" s="12">
        <v>94.0</v>
      </c>
    </row>
    <row r="16906" ht="15.75" customHeight="1">
      <c r="A16906" s="13">
        <v>42301.083333292336</v>
      </c>
      <c r="B16906" s="12">
        <v>92.0</v>
      </c>
    </row>
    <row r="16907" ht="15.75" customHeight="1">
      <c r="A16907" s="13">
        <v>42301.093749959</v>
      </c>
      <c r="B16907" s="12">
        <v>93.0</v>
      </c>
    </row>
    <row r="16908" ht="15.75" customHeight="1">
      <c r="A16908" s="13">
        <v>42301.104166625664</v>
      </c>
      <c r="B16908" s="12">
        <v>87.0</v>
      </c>
    </row>
    <row r="16909" ht="15.75" customHeight="1">
      <c r="A16909" s="13">
        <v>42301.11458329233</v>
      </c>
      <c r="B16909" s="12">
        <v>95.0</v>
      </c>
    </row>
    <row r="16910" ht="15.75" customHeight="1">
      <c r="A16910" s="13">
        <v>42301.12499995899</v>
      </c>
      <c r="B16910" s="12">
        <v>94.0</v>
      </c>
    </row>
    <row r="16911" ht="15.75" customHeight="1">
      <c r="A16911" s="13">
        <v>42301.13541662566</v>
      </c>
      <c r="B16911" s="12">
        <v>90.0</v>
      </c>
    </row>
    <row r="16912" ht="15.75" customHeight="1">
      <c r="A16912" s="13">
        <v>42301.14583329232</v>
      </c>
      <c r="B16912" s="12">
        <v>89.0</v>
      </c>
    </row>
    <row r="16913" ht="15.75" customHeight="1">
      <c r="A16913" s="13">
        <v>42301.156249958985</v>
      </c>
      <c r="B16913" s="12">
        <v>89.0</v>
      </c>
    </row>
    <row r="16914" ht="15.75" customHeight="1">
      <c r="A16914" s="13">
        <v>42301.16666662565</v>
      </c>
      <c r="B16914" s="12">
        <v>92.0</v>
      </c>
    </row>
    <row r="16915" ht="15.75" customHeight="1">
      <c r="A16915" s="13">
        <v>42301.177083292314</v>
      </c>
      <c r="B16915" s="12">
        <v>92.0</v>
      </c>
    </row>
    <row r="16916" ht="15.75" customHeight="1">
      <c r="A16916" s="13">
        <v>42301.18749995898</v>
      </c>
      <c r="B16916" s="12">
        <v>89.0</v>
      </c>
    </row>
    <row r="16917" ht="15.75" customHeight="1">
      <c r="A16917" s="13">
        <v>42301.19791662564</v>
      </c>
      <c r="B16917" s="12">
        <v>91.0</v>
      </c>
    </row>
    <row r="16918" ht="15.75" customHeight="1">
      <c r="A16918" s="13">
        <v>42301.20833329231</v>
      </c>
      <c r="B16918" s="12">
        <v>92.0</v>
      </c>
    </row>
    <row r="16919" ht="15.75" customHeight="1">
      <c r="A16919" s="13">
        <v>42301.21874995897</v>
      </c>
      <c r="B16919" s="12">
        <v>88.0</v>
      </c>
    </row>
    <row r="16920" ht="15.75" customHeight="1">
      <c r="A16920" s="13">
        <v>42301.229166625635</v>
      </c>
      <c r="B16920" s="12">
        <v>103.0</v>
      </c>
    </row>
    <row r="16921" ht="15.75" customHeight="1">
      <c r="A16921" s="13">
        <v>42301.2395832923</v>
      </c>
      <c r="B16921" s="12">
        <v>89.0</v>
      </c>
    </row>
    <row r="16922" ht="15.75" customHeight="1">
      <c r="A16922" s="13">
        <v>42301.24999995896</v>
      </c>
      <c r="B16922" s="12">
        <v>95.0</v>
      </c>
    </row>
    <row r="16923" ht="15.75" customHeight="1">
      <c r="A16923" s="13">
        <v>42301.26041662563</v>
      </c>
      <c r="B16923" s="12">
        <v>89.0</v>
      </c>
    </row>
    <row r="16924" ht="15.75" customHeight="1">
      <c r="A16924" s="13">
        <v>42301.27083329229</v>
      </c>
      <c r="B16924" s="12">
        <v>87.0</v>
      </c>
    </row>
    <row r="16925" ht="15.75" customHeight="1">
      <c r="A16925" s="13">
        <v>42301.281249958956</v>
      </c>
      <c r="B16925" s="12">
        <v>96.0</v>
      </c>
    </row>
    <row r="16926" ht="15.75" customHeight="1">
      <c r="A16926" s="13">
        <v>42301.29166662562</v>
      </c>
      <c r="B16926" s="12">
        <v>91.0</v>
      </c>
    </row>
    <row r="16927" ht="15.75" customHeight="1">
      <c r="A16927" s="13">
        <v>42301.302083292285</v>
      </c>
      <c r="B16927" s="12">
        <v>92.0</v>
      </c>
    </row>
    <row r="16928" ht="15.75" customHeight="1">
      <c r="A16928" s="13">
        <v>42301.31249995895</v>
      </c>
      <c r="B16928" s="12">
        <v>91.0</v>
      </c>
    </row>
    <row r="16929" ht="15.75" customHeight="1">
      <c r="A16929" s="13">
        <v>42301.32291662561</v>
      </c>
      <c r="B16929" s="12">
        <v>82.0</v>
      </c>
    </row>
    <row r="16930" ht="15.75" customHeight="1">
      <c r="A16930" s="13">
        <v>42301.33333329228</v>
      </c>
      <c r="B16930" s="12">
        <v>89.0</v>
      </c>
    </row>
    <row r="16931" ht="15.75" customHeight="1">
      <c r="A16931" s="13">
        <v>42301.34374995894</v>
      </c>
      <c r="B16931" s="12">
        <v>88.0</v>
      </c>
    </row>
    <row r="16932" ht="15.75" customHeight="1">
      <c r="A16932" s="13">
        <v>42301.354166625606</v>
      </c>
      <c r="B16932" s="12">
        <v>84.0</v>
      </c>
    </row>
    <row r="16933" ht="15.75" customHeight="1">
      <c r="A16933" s="13">
        <v>42301.36458329227</v>
      </c>
      <c r="B16933" s="12">
        <v>87.0</v>
      </c>
    </row>
    <row r="16934" ht="15.75" customHeight="1">
      <c r="A16934" s="13">
        <v>42301.374999958934</v>
      </c>
      <c r="B16934" s="12">
        <v>86.0</v>
      </c>
    </row>
    <row r="16935" ht="15.75" customHeight="1">
      <c r="A16935" s="13">
        <v>42301.3854166256</v>
      </c>
      <c r="B16935" s="12">
        <v>94.0</v>
      </c>
    </row>
    <row r="16936" ht="15.75" customHeight="1">
      <c r="A16936" s="13">
        <v>42301.39583329226</v>
      </c>
      <c r="B16936" s="12">
        <v>90.0</v>
      </c>
    </row>
    <row r="16937" ht="15.75" customHeight="1">
      <c r="A16937" s="13">
        <v>42301.40624995893</v>
      </c>
      <c r="B16937" s="12">
        <v>91.0</v>
      </c>
    </row>
    <row r="16938" ht="15.75" customHeight="1">
      <c r="A16938" s="13">
        <v>42301.41666662559</v>
      </c>
      <c r="B16938" s="12">
        <v>91.0</v>
      </c>
    </row>
    <row r="16939" ht="15.75" customHeight="1">
      <c r="A16939" s="13">
        <v>42301.427083292256</v>
      </c>
      <c r="B16939" s="12">
        <v>86.0</v>
      </c>
    </row>
    <row r="16940" ht="15.75" customHeight="1">
      <c r="A16940" s="13">
        <v>42301.43749995892</v>
      </c>
      <c r="B16940" s="12">
        <v>85.0</v>
      </c>
    </row>
    <row r="16941" ht="15.75" customHeight="1">
      <c r="A16941" s="13">
        <v>42301.447916625584</v>
      </c>
      <c r="B16941" s="12">
        <v>89.0</v>
      </c>
    </row>
    <row r="16942" ht="15.75" customHeight="1">
      <c r="A16942" s="13">
        <v>42301.45833329225</v>
      </c>
      <c r="B16942" s="12">
        <v>84.0</v>
      </c>
    </row>
    <row r="16943" ht="15.75" customHeight="1">
      <c r="A16943" s="13">
        <v>42301.46874995891</v>
      </c>
      <c r="B16943" s="12">
        <v>95.0</v>
      </c>
    </row>
    <row r="16944" ht="15.75" customHeight="1">
      <c r="A16944" s="13">
        <v>42301.47916662558</v>
      </c>
      <c r="B16944" s="12">
        <v>89.0</v>
      </c>
    </row>
    <row r="16945" ht="15.75" customHeight="1">
      <c r="A16945" s="13">
        <v>42301.48958329224</v>
      </c>
      <c r="B16945" s="12">
        <v>87.0</v>
      </c>
    </row>
    <row r="16946" ht="15.75" customHeight="1">
      <c r="A16946" s="13">
        <v>42301.499999958905</v>
      </c>
      <c r="B16946" s="12">
        <v>85.0</v>
      </c>
    </row>
    <row r="16947" ht="15.75" customHeight="1">
      <c r="A16947" s="13">
        <v>42301.51041662557</v>
      </c>
      <c r="B16947" s="12">
        <v>87.0</v>
      </c>
    </row>
    <row r="16948" ht="15.75" customHeight="1">
      <c r="A16948" s="13">
        <v>42301.520833292234</v>
      </c>
      <c r="B16948" s="12">
        <v>92.0</v>
      </c>
    </row>
    <row r="16949" ht="15.75" customHeight="1">
      <c r="A16949" s="13">
        <v>42301.5312499589</v>
      </c>
      <c r="B16949" s="12">
        <v>86.0</v>
      </c>
    </row>
    <row r="16950" ht="15.75" customHeight="1">
      <c r="A16950" s="13">
        <v>42301.54166662556</v>
      </c>
      <c r="B16950" s="12">
        <v>93.0</v>
      </c>
    </row>
    <row r="16951" ht="15.75" customHeight="1">
      <c r="A16951" s="13">
        <v>42301.55208329223</v>
      </c>
      <c r="B16951" s="12">
        <v>84.0</v>
      </c>
    </row>
    <row r="16952" ht="15.75" customHeight="1">
      <c r="A16952" s="13">
        <v>42301.56249995889</v>
      </c>
      <c r="B16952" s="12">
        <v>99.0</v>
      </c>
    </row>
    <row r="16953" ht="15.75" customHeight="1">
      <c r="A16953" s="13">
        <v>42301.572916625555</v>
      </c>
      <c r="B16953" s="12">
        <v>90.0</v>
      </c>
    </row>
    <row r="16954" ht="15.75" customHeight="1">
      <c r="A16954" s="13">
        <v>42301.58333329222</v>
      </c>
      <c r="B16954" s="12">
        <v>88.0</v>
      </c>
    </row>
    <row r="16955" ht="15.75" customHeight="1">
      <c r="A16955" s="13">
        <v>42301.59374995888</v>
      </c>
      <c r="B16955" s="12">
        <v>84.0</v>
      </c>
    </row>
    <row r="16956" ht="15.75" customHeight="1">
      <c r="A16956" s="13">
        <v>42301.60416662555</v>
      </c>
      <c r="B16956" s="12">
        <v>89.0</v>
      </c>
    </row>
    <row r="16957" ht="15.75" customHeight="1">
      <c r="A16957" s="13">
        <v>42301.61458329221</v>
      </c>
      <c r="B16957" s="12">
        <v>86.0</v>
      </c>
    </row>
    <row r="16958" ht="15.75" customHeight="1">
      <c r="A16958" s="13">
        <v>42301.624999958876</v>
      </c>
      <c r="B16958" s="12">
        <v>94.0</v>
      </c>
    </row>
    <row r="16959" ht="15.75" customHeight="1">
      <c r="A16959" s="13">
        <v>42301.63541662554</v>
      </c>
      <c r="B16959" s="12">
        <v>90.0</v>
      </c>
    </row>
    <row r="16960" ht="15.75" customHeight="1">
      <c r="A16960" s="13">
        <v>42301.645833292205</v>
      </c>
      <c r="B16960" s="12">
        <v>89.0</v>
      </c>
    </row>
    <row r="16961" ht="15.75" customHeight="1">
      <c r="A16961" s="13">
        <v>42301.65624995887</v>
      </c>
      <c r="B16961" s="12">
        <v>91.0</v>
      </c>
    </row>
    <row r="16962" ht="15.75" customHeight="1">
      <c r="A16962" s="13">
        <v>42301.66666662553</v>
      </c>
      <c r="B16962" s="12">
        <v>87.0</v>
      </c>
    </row>
    <row r="16963" ht="15.75" customHeight="1">
      <c r="A16963" s="13">
        <v>42301.6770832922</v>
      </c>
      <c r="B16963" s="12">
        <v>95.0</v>
      </c>
    </row>
    <row r="16964" ht="15.75" customHeight="1">
      <c r="A16964" s="13">
        <v>42301.68749995886</v>
      </c>
      <c r="B16964" s="12">
        <v>88.0</v>
      </c>
    </row>
    <row r="16965" ht="15.75" customHeight="1">
      <c r="A16965" s="13">
        <v>42301.697916625526</v>
      </c>
      <c r="B16965" s="12">
        <v>88.0</v>
      </c>
    </row>
    <row r="16966" ht="15.75" customHeight="1">
      <c r="A16966" s="13">
        <v>42301.70833329219</v>
      </c>
      <c r="B16966" s="12">
        <v>95.0</v>
      </c>
    </row>
    <row r="16967" ht="15.75" customHeight="1">
      <c r="A16967" s="13">
        <v>42301.718749958854</v>
      </c>
      <c r="B16967" s="12">
        <v>102.0</v>
      </c>
    </row>
    <row r="16968" ht="15.75" customHeight="1">
      <c r="A16968" s="13">
        <v>42301.72916662552</v>
      </c>
      <c r="B16968" s="12">
        <v>94.0</v>
      </c>
    </row>
    <row r="16969" ht="15.75" customHeight="1">
      <c r="A16969" s="13">
        <v>42301.73958329218</v>
      </c>
      <c r="B16969" s="12">
        <v>94.0</v>
      </c>
    </row>
    <row r="16970" ht="15.75" customHeight="1">
      <c r="A16970" s="13">
        <v>42301.74999995885</v>
      </c>
      <c r="B16970" s="12">
        <v>90.0</v>
      </c>
    </row>
    <row r="16971" ht="15.75" customHeight="1">
      <c r="A16971" s="13">
        <v>42301.76041662551</v>
      </c>
      <c r="B16971" s="12">
        <v>90.0</v>
      </c>
    </row>
    <row r="16972" ht="15.75" customHeight="1">
      <c r="A16972" s="13">
        <v>42301.770833292176</v>
      </c>
      <c r="B16972" s="12">
        <v>97.0</v>
      </c>
    </row>
    <row r="16973" ht="15.75" customHeight="1">
      <c r="A16973" s="13">
        <v>42301.78124995884</v>
      </c>
      <c r="B16973" s="12">
        <v>91.0</v>
      </c>
    </row>
    <row r="16974" ht="15.75" customHeight="1">
      <c r="A16974" s="13">
        <v>42301.791666625504</v>
      </c>
      <c r="B16974" s="12">
        <v>92.0</v>
      </c>
    </row>
    <row r="16975" ht="15.75" customHeight="1">
      <c r="A16975" s="13">
        <v>42301.80208329217</v>
      </c>
      <c r="B16975" s="12">
        <v>93.0</v>
      </c>
    </row>
    <row r="16976" ht="15.75" customHeight="1">
      <c r="A16976" s="13">
        <v>42301.81249995883</v>
      </c>
      <c r="B16976" s="12">
        <v>92.0</v>
      </c>
    </row>
    <row r="16977" ht="15.75" customHeight="1">
      <c r="A16977" s="13">
        <v>42301.8229166255</v>
      </c>
      <c r="B16977" s="12">
        <v>93.0</v>
      </c>
    </row>
    <row r="16978" ht="15.75" customHeight="1">
      <c r="A16978" s="13">
        <v>42301.83333329216</v>
      </c>
      <c r="B16978" s="12">
        <v>99.0</v>
      </c>
    </row>
    <row r="16979" ht="15.75" customHeight="1">
      <c r="A16979" s="13">
        <v>42301.843749958825</v>
      </c>
      <c r="B16979" s="12">
        <v>92.0</v>
      </c>
    </row>
    <row r="16980" ht="15.75" customHeight="1">
      <c r="A16980" s="13">
        <v>42301.85416662549</v>
      </c>
      <c r="B16980" s="12">
        <v>93.0</v>
      </c>
    </row>
    <row r="16981" ht="15.75" customHeight="1">
      <c r="A16981" s="13">
        <v>42301.864583292154</v>
      </c>
      <c r="B16981" s="12">
        <v>90.0</v>
      </c>
    </row>
    <row r="16982" ht="15.75" customHeight="1">
      <c r="A16982" s="13">
        <v>42301.87499995882</v>
      </c>
      <c r="B16982" s="12">
        <v>92.0</v>
      </c>
    </row>
    <row r="16983" ht="15.75" customHeight="1">
      <c r="A16983" s="13">
        <v>42301.88541662548</v>
      </c>
      <c r="B16983" s="12">
        <v>94.0</v>
      </c>
    </row>
    <row r="16984" ht="15.75" customHeight="1">
      <c r="A16984" s="13">
        <v>42301.89583329215</v>
      </c>
      <c r="B16984" s="12">
        <v>87.0</v>
      </c>
    </row>
    <row r="16985" ht="15.75" customHeight="1">
      <c r="A16985" s="13">
        <v>42301.90624995881</v>
      </c>
      <c r="B16985" s="12">
        <v>97.0</v>
      </c>
    </row>
    <row r="16986" ht="15.75" customHeight="1">
      <c r="A16986" s="13">
        <v>42301.916666625475</v>
      </c>
      <c r="B16986" s="12">
        <v>98.0</v>
      </c>
    </row>
    <row r="16987" ht="15.75" customHeight="1">
      <c r="A16987" s="13">
        <v>42301.92708329214</v>
      </c>
      <c r="B16987" s="12">
        <v>94.0</v>
      </c>
    </row>
    <row r="16988" ht="15.75" customHeight="1">
      <c r="A16988" s="13">
        <v>42301.9374999588</v>
      </c>
      <c r="B16988" s="12">
        <v>88.0</v>
      </c>
    </row>
    <row r="16989" ht="15.75" customHeight="1">
      <c r="A16989" s="13">
        <v>42301.94791662547</v>
      </c>
      <c r="B16989" s="12">
        <v>98.0</v>
      </c>
    </row>
    <row r="16990" ht="15.75" customHeight="1">
      <c r="A16990" s="13">
        <v>42301.95833329213</v>
      </c>
      <c r="B16990" s="12">
        <v>91.0</v>
      </c>
    </row>
    <row r="16991" ht="15.75" customHeight="1">
      <c r="A16991" s="13">
        <v>42301.968749958796</v>
      </c>
      <c r="B16991" s="12">
        <v>93.0</v>
      </c>
    </row>
    <row r="16992" ht="15.75" customHeight="1">
      <c r="A16992" s="13">
        <v>42301.97916662546</v>
      </c>
      <c r="B16992" s="12">
        <v>87.0</v>
      </c>
    </row>
    <row r="16993" ht="15.75" customHeight="1">
      <c r="A16993" s="13">
        <v>42301.989583292125</v>
      </c>
      <c r="B16993" s="12">
        <v>94.0</v>
      </c>
    </row>
    <row r="16994" ht="15.75" customHeight="1">
      <c r="A16994" s="13">
        <v>42301.99999995879</v>
      </c>
      <c r="B16994" s="12">
        <v>94.0</v>
      </c>
    </row>
    <row r="16995" ht="15.75" customHeight="1">
      <c r="A16995" s="13">
        <v>42302.01041662545</v>
      </c>
      <c r="B16995" s="12">
        <v>92.0</v>
      </c>
    </row>
    <row r="16996" ht="15.75" customHeight="1">
      <c r="A16996" s="13">
        <v>42302.02083329212</v>
      </c>
      <c r="B16996" s="12">
        <v>95.0</v>
      </c>
    </row>
    <row r="16997" ht="15.75" customHeight="1">
      <c r="A16997" s="13">
        <v>42302.03124995878</v>
      </c>
      <c r="B16997" s="12">
        <v>89.0</v>
      </c>
    </row>
    <row r="16998" ht="15.75" customHeight="1">
      <c r="A16998" s="13">
        <v>42302.041666625446</v>
      </c>
      <c r="B16998" s="12">
        <v>93.0</v>
      </c>
    </row>
    <row r="16999" ht="15.75" customHeight="1">
      <c r="A16999" s="13">
        <v>42302.05208329211</v>
      </c>
      <c r="B16999" s="12">
        <v>89.0</v>
      </c>
    </row>
    <row r="17000" ht="15.75" customHeight="1">
      <c r="A17000" s="13">
        <v>42302.062499958774</v>
      </c>
      <c r="B17000" s="12">
        <v>91.0</v>
      </c>
    </row>
    <row r="17001" ht="15.75" customHeight="1">
      <c r="A17001" s="13">
        <v>42302.07291662544</v>
      </c>
      <c r="B17001" s="12">
        <v>91.0</v>
      </c>
    </row>
    <row r="17002" ht="15.75" customHeight="1">
      <c r="A17002" s="13">
        <v>42302.0833332921</v>
      </c>
      <c r="B17002" s="12">
        <v>89.0</v>
      </c>
    </row>
    <row r="17003" ht="15.75" customHeight="1">
      <c r="A17003" s="13">
        <v>42302.09374995877</v>
      </c>
      <c r="B17003" s="12">
        <v>95.0</v>
      </c>
    </row>
    <row r="17004" ht="15.75" customHeight="1">
      <c r="A17004" s="13">
        <v>42302.10416662543</v>
      </c>
      <c r="B17004" s="12">
        <v>89.0</v>
      </c>
    </row>
    <row r="17005" ht="15.75" customHeight="1">
      <c r="A17005" s="13">
        <v>42302.114583292096</v>
      </c>
      <c r="B17005" s="12">
        <v>98.0</v>
      </c>
    </row>
    <row r="17006" ht="15.75" customHeight="1">
      <c r="A17006" s="13">
        <v>42302.12499995876</v>
      </c>
      <c r="B17006" s="12">
        <v>92.0</v>
      </c>
    </row>
    <row r="17007" ht="15.75" customHeight="1">
      <c r="A17007" s="13">
        <v>42302.135416625424</v>
      </c>
      <c r="B17007" s="12">
        <v>91.0</v>
      </c>
    </row>
    <row r="17008" ht="15.75" customHeight="1">
      <c r="A17008" s="13">
        <v>42302.14583329209</v>
      </c>
      <c r="B17008" s="12">
        <v>93.0</v>
      </c>
    </row>
    <row r="17009" ht="15.75" customHeight="1">
      <c r="A17009" s="13">
        <v>42302.15624995875</v>
      </c>
      <c r="B17009" s="12">
        <v>96.0</v>
      </c>
    </row>
    <row r="17010" ht="15.75" customHeight="1">
      <c r="A17010" s="13">
        <v>42302.16666662542</v>
      </c>
      <c r="B17010" s="12">
        <v>91.0</v>
      </c>
    </row>
    <row r="17011" ht="15.75" customHeight="1">
      <c r="A17011" s="13">
        <v>42302.17708329208</v>
      </c>
      <c r="B17011" s="12">
        <v>90.0</v>
      </c>
    </row>
    <row r="17012" ht="15.75" customHeight="1">
      <c r="A17012" s="13">
        <v>42302.187499958745</v>
      </c>
      <c r="B17012" s="12">
        <v>91.0</v>
      </c>
    </row>
    <row r="17013" ht="15.75" customHeight="1">
      <c r="A17013" s="13">
        <v>42302.19791662541</v>
      </c>
      <c r="B17013" s="12">
        <v>102.0</v>
      </c>
    </row>
    <row r="17014" ht="15.75" customHeight="1">
      <c r="A17014" s="13">
        <v>42302.208333292074</v>
      </c>
      <c r="B17014" s="12">
        <v>89.0</v>
      </c>
    </row>
    <row r="17015" ht="15.75" customHeight="1">
      <c r="A17015" s="13">
        <v>42302.21874995874</v>
      </c>
      <c r="B17015" s="12">
        <v>93.0</v>
      </c>
    </row>
    <row r="17016" ht="15.75" customHeight="1">
      <c r="A17016" s="13">
        <v>42302.2291666254</v>
      </c>
      <c r="B17016" s="12">
        <v>90.0</v>
      </c>
    </row>
    <row r="17017" ht="15.75" customHeight="1">
      <c r="A17017" s="13">
        <v>42302.23958329207</v>
      </c>
      <c r="B17017" s="12">
        <v>95.0</v>
      </c>
    </row>
    <row r="17018" ht="15.75" customHeight="1">
      <c r="A17018" s="13">
        <v>42302.24999995873</v>
      </c>
      <c r="B17018" s="12">
        <v>100.0</v>
      </c>
    </row>
    <row r="17019" ht="15.75" customHeight="1">
      <c r="A17019" s="13">
        <v>42302.260416625395</v>
      </c>
      <c r="B17019" s="12">
        <v>97.0</v>
      </c>
    </row>
    <row r="17020" ht="15.75" customHeight="1">
      <c r="A17020" s="13">
        <v>42302.27083329206</v>
      </c>
      <c r="B17020" s="12">
        <v>91.0</v>
      </c>
    </row>
    <row r="17021" ht="15.75" customHeight="1">
      <c r="A17021" s="13">
        <v>42302.28124995872</v>
      </c>
      <c r="B17021" s="12">
        <v>93.0</v>
      </c>
    </row>
    <row r="17022" ht="15.75" customHeight="1">
      <c r="A17022" s="13">
        <v>42302.29166662539</v>
      </c>
      <c r="B17022" s="12">
        <v>91.0</v>
      </c>
    </row>
    <row r="17023" ht="15.75" customHeight="1">
      <c r="A17023" s="13">
        <v>42302.30208329205</v>
      </c>
      <c r="B17023" s="12">
        <v>100.0</v>
      </c>
    </row>
    <row r="17024" ht="15.75" customHeight="1">
      <c r="A17024" s="13">
        <v>42302.312499958716</v>
      </c>
      <c r="B17024" s="12">
        <v>95.0</v>
      </c>
    </row>
    <row r="17025" ht="15.75" customHeight="1">
      <c r="A17025" s="13">
        <v>42302.32291662538</v>
      </c>
      <c r="B17025" s="12">
        <v>97.0</v>
      </c>
    </row>
    <row r="17026" ht="15.75" customHeight="1">
      <c r="A17026" s="13">
        <v>42302.333333292045</v>
      </c>
      <c r="B17026" s="12">
        <v>97.0</v>
      </c>
    </row>
    <row r="17027" ht="15.75" customHeight="1">
      <c r="A17027" s="13">
        <v>42302.34374995871</v>
      </c>
      <c r="B17027" s="12">
        <v>99.0</v>
      </c>
    </row>
    <row r="17028" ht="15.75" customHeight="1">
      <c r="A17028" s="13">
        <v>42302.35416662537</v>
      </c>
      <c r="B17028" s="12">
        <v>105.0</v>
      </c>
    </row>
    <row r="17029" ht="15.75" customHeight="1">
      <c r="A17029" s="13">
        <v>42302.36458329204</v>
      </c>
      <c r="B17029" s="12">
        <v>97.0</v>
      </c>
    </row>
    <row r="17030" ht="15.75" customHeight="1">
      <c r="A17030" s="13">
        <v>42302.3749999587</v>
      </c>
      <c r="B17030" s="12">
        <v>106.0</v>
      </c>
    </row>
    <row r="17031" ht="15.75" customHeight="1">
      <c r="A17031" s="13">
        <v>42302.385416625366</v>
      </c>
      <c r="B17031" s="12">
        <v>109.0</v>
      </c>
    </row>
    <row r="17032" ht="15.75" customHeight="1">
      <c r="A17032" s="13">
        <v>42302.39583329203</v>
      </c>
      <c r="B17032" s="12">
        <v>98.0</v>
      </c>
    </row>
    <row r="17033" ht="15.75" customHeight="1">
      <c r="A17033" s="13">
        <v>42302.406249958694</v>
      </c>
      <c r="B17033" s="12">
        <v>102.0</v>
      </c>
    </row>
    <row r="17034" ht="15.75" customHeight="1">
      <c r="A17034" s="13">
        <v>42302.41666662536</v>
      </c>
      <c r="B17034" s="12">
        <v>100.0</v>
      </c>
    </row>
    <row r="17035" ht="15.75" customHeight="1">
      <c r="A17035" s="13">
        <v>42302.42708329202</v>
      </c>
      <c r="B17035" s="12">
        <v>106.0</v>
      </c>
    </row>
    <row r="17036" ht="15.75" customHeight="1">
      <c r="A17036" s="13">
        <v>42302.43749995869</v>
      </c>
      <c r="B17036" s="12">
        <v>101.0</v>
      </c>
    </row>
    <row r="17037" ht="15.75" customHeight="1">
      <c r="A17037" s="13">
        <v>42302.44791662535</v>
      </c>
      <c r="B17037" s="12">
        <v>100.0</v>
      </c>
    </row>
    <row r="17038" ht="15.75" customHeight="1">
      <c r="A17038" s="13">
        <v>42302.458333292016</v>
      </c>
      <c r="B17038" s="12">
        <v>97.0</v>
      </c>
    </row>
    <row r="17039" ht="15.75" customHeight="1">
      <c r="A17039" s="13">
        <v>42302.46874995868</v>
      </c>
      <c r="B17039" s="12">
        <v>105.0</v>
      </c>
    </row>
    <row r="17040" ht="15.75" customHeight="1">
      <c r="A17040" s="13">
        <v>42302.479166625344</v>
      </c>
      <c r="B17040" s="12">
        <v>102.0</v>
      </c>
    </row>
    <row r="17041" ht="15.75" customHeight="1">
      <c r="A17041" s="13">
        <v>42302.48958329201</v>
      </c>
      <c r="B17041" s="12">
        <v>100.0</v>
      </c>
    </row>
    <row r="17042" ht="15.75" customHeight="1">
      <c r="A17042" s="13">
        <v>42302.49999995867</v>
      </c>
      <c r="B17042" s="12">
        <v>98.0</v>
      </c>
    </row>
    <row r="17043" ht="15.75" customHeight="1">
      <c r="A17043" s="13">
        <v>42302.51041662534</v>
      </c>
      <c r="B17043" s="12">
        <v>101.0</v>
      </c>
    </row>
    <row r="17044" ht="15.75" customHeight="1">
      <c r="A17044" s="13">
        <v>42302.520833292</v>
      </c>
      <c r="B17044" s="12">
        <v>99.0</v>
      </c>
    </row>
    <row r="17045" ht="15.75" customHeight="1">
      <c r="A17045" s="13">
        <v>42302.531249958665</v>
      </c>
      <c r="B17045" s="12">
        <v>107.0</v>
      </c>
    </row>
    <row r="17046" ht="15.75" customHeight="1">
      <c r="A17046" s="13">
        <v>42302.54166662533</v>
      </c>
      <c r="B17046" s="12">
        <v>100.0</v>
      </c>
    </row>
    <row r="17047" ht="15.75" customHeight="1">
      <c r="A17047" s="13">
        <v>42302.552083291994</v>
      </c>
      <c r="B17047" s="12">
        <v>101.0</v>
      </c>
    </row>
    <row r="17048" ht="15.75" customHeight="1">
      <c r="A17048" s="13">
        <v>42302.56249995866</v>
      </c>
      <c r="B17048" s="12">
        <v>107.0</v>
      </c>
    </row>
    <row r="17049" ht="15.75" customHeight="1">
      <c r="A17049" s="13">
        <v>42302.57291662532</v>
      </c>
      <c r="B17049" s="12">
        <v>107.0</v>
      </c>
    </row>
    <row r="17050" ht="15.75" customHeight="1">
      <c r="A17050" s="13">
        <v>42302.58333329199</v>
      </c>
      <c r="B17050" s="12">
        <v>106.0</v>
      </c>
    </row>
    <row r="17051" ht="15.75" customHeight="1">
      <c r="A17051" s="13">
        <v>42302.59374995865</v>
      </c>
      <c r="B17051" s="12">
        <v>105.0</v>
      </c>
    </row>
    <row r="17052" ht="15.75" customHeight="1">
      <c r="A17052" s="13">
        <v>42302.604166625315</v>
      </c>
      <c r="B17052" s="12">
        <v>101.0</v>
      </c>
    </row>
    <row r="17053" ht="15.75" customHeight="1">
      <c r="A17053" s="13">
        <v>42302.61458329198</v>
      </c>
      <c r="B17053" s="12">
        <v>107.0</v>
      </c>
    </row>
    <row r="17054" ht="15.75" customHeight="1">
      <c r="A17054" s="13">
        <v>42302.62499995864</v>
      </c>
      <c r="B17054" s="12">
        <v>109.0</v>
      </c>
    </row>
    <row r="17055" ht="15.75" customHeight="1">
      <c r="A17055" s="13">
        <v>42302.63541662531</v>
      </c>
      <c r="B17055" s="12">
        <v>103.0</v>
      </c>
    </row>
    <row r="17056" ht="15.75" customHeight="1">
      <c r="A17056" s="13">
        <v>42302.64583329197</v>
      </c>
      <c r="B17056" s="12">
        <v>109.0</v>
      </c>
    </row>
    <row r="17057" ht="15.75" customHeight="1">
      <c r="A17057" s="13">
        <v>42302.656249958636</v>
      </c>
      <c r="B17057" s="12">
        <v>104.0</v>
      </c>
    </row>
    <row r="17058" ht="15.75" customHeight="1">
      <c r="A17058" s="13">
        <v>42302.6666666253</v>
      </c>
      <c r="B17058" s="12">
        <v>112.0</v>
      </c>
    </row>
    <row r="17059" ht="15.75" customHeight="1">
      <c r="A17059" s="13">
        <v>42302.677083291965</v>
      </c>
      <c r="B17059" s="12">
        <v>107.0</v>
      </c>
    </row>
    <row r="17060" ht="15.75" customHeight="1">
      <c r="A17060" s="13">
        <v>42302.68749995863</v>
      </c>
      <c r="B17060" s="12">
        <v>110.0</v>
      </c>
    </row>
    <row r="17061" ht="15.75" customHeight="1">
      <c r="A17061" s="13">
        <v>42302.69791662529</v>
      </c>
      <c r="B17061" s="12">
        <v>107.0</v>
      </c>
    </row>
    <row r="17062" ht="15.75" customHeight="1">
      <c r="A17062" s="13">
        <v>42302.70833329196</v>
      </c>
      <c r="B17062" s="12">
        <v>116.0</v>
      </c>
    </row>
    <row r="17063" ht="15.75" customHeight="1">
      <c r="A17063" s="13">
        <v>42302.71874995862</v>
      </c>
      <c r="B17063" s="12">
        <v>116.0</v>
      </c>
    </row>
    <row r="17064" ht="15.75" customHeight="1">
      <c r="A17064" s="13">
        <v>42302.729166625286</v>
      </c>
      <c r="B17064" s="12">
        <v>119.0</v>
      </c>
    </row>
    <row r="17065" ht="15.75" customHeight="1">
      <c r="A17065" s="13">
        <v>42302.73958329195</v>
      </c>
      <c r="B17065" s="12">
        <v>118.0</v>
      </c>
    </row>
    <row r="17066" ht="15.75" customHeight="1">
      <c r="A17066" s="13">
        <v>42302.749999958614</v>
      </c>
      <c r="B17066" s="12">
        <v>118.0</v>
      </c>
    </row>
    <row r="17067" ht="15.75" customHeight="1">
      <c r="A17067" s="13">
        <v>42302.76041662528</v>
      </c>
      <c r="B17067" s="12">
        <v>116.0</v>
      </c>
    </row>
    <row r="17068" ht="15.75" customHeight="1">
      <c r="A17068" s="13">
        <v>42302.77083329194</v>
      </c>
      <c r="B17068" s="12">
        <v>111.0</v>
      </c>
    </row>
    <row r="17069" ht="15.75" customHeight="1">
      <c r="A17069" s="13">
        <v>42302.78124995861</v>
      </c>
      <c r="B17069" s="12">
        <v>114.0</v>
      </c>
    </row>
    <row r="17070" ht="15.75" customHeight="1">
      <c r="A17070" s="13">
        <v>42302.79166662527</v>
      </c>
      <c r="B17070" s="12">
        <v>108.0</v>
      </c>
    </row>
    <row r="17071" ht="15.75" customHeight="1">
      <c r="A17071" s="13">
        <v>42302.802083291936</v>
      </c>
      <c r="B17071" s="12">
        <v>112.0</v>
      </c>
    </row>
    <row r="17072" ht="15.75" customHeight="1">
      <c r="A17072" s="13">
        <v>42302.8124999586</v>
      </c>
      <c r="B17072" s="12">
        <v>110.0</v>
      </c>
    </row>
    <row r="17073" ht="15.75" customHeight="1">
      <c r="A17073" s="13">
        <v>42302.822916625264</v>
      </c>
      <c r="B17073" s="12">
        <v>116.0</v>
      </c>
    </row>
    <row r="17074" ht="15.75" customHeight="1">
      <c r="A17074" s="13">
        <v>42302.83333329193</v>
      </c>
      <c r="B17074" s="12">
        <v>108.0</v>
      </c>
    </row>
    <row r="17075" ht="15.75" customHeight="1">
      <c r="A17075" s="13">
        <v>42302.84374995859</v>
      </c>
      <c r="B17075" s="12">
        <v>102.0</v>
      </c>
    </row>
    <row r="17076" ht="15.75" customHeight="1">
      <c r="A17076" s="13">
        <v>42302.85416662526</v>
      </c>
      <c r="B17076" s="12">
        <v>98.0</v>
      </c>
    </row>
    <row r="17077" ht="15.75" customHeight="1">
      <c r="A17077" s="13">
        <v>42302.86458329192</v>
      </c>
      <c r="B17077" s="12">
        <v>97.0</v>
      </c>
    </row>
    <row r="17078" ht="15.75" customHeight="1">
      <c r="A17078" s="13">
        <v>42302.874999958585</v>
      </c>
      <c r="B17078" s="12">
        <v>105.0</v>
      </c>
    </row>
    <row r="17079" ht="15.75" customHeight="1">
      <c r="A17079" s="13">
        <v>42302.88541662525</v>
      </c>
      <c r="B17079" s="12">
        <v>98.0</v>
      </c>
    </row>
    <row r="17080" ht="15.75" customHeight="1">
      <c r="A17080" s="13">
        <v>42302.895833291914</v>
      </c>
      <c r="B17080" s="12">
        <v>101.0</v>
      </c>
    </row>
    <row r="17081" ht="15.75" customHeight="1">
      <c r="A17081" s="13">
        <v>42302.90624995858</v>
      </c>
      <c r="B17081" s="12">
        <v>95.0</v>
      </c>
    </row>
    <row r="17082" ht="15.75" customHeight="1">
      <c r="A17082" s="13">
        <v>42302.91666662524</v>
      </c>
      <c r="B17082" s="12">
        <v>99.0</v>
      </c>
    </row>
    <row r="17083" ht="15.75" customHeight="1">
      <c r="A17083" s="13">
        <v>42302.92708329191</v>
      </c>
      <c r="B17083" s="12">
        <v>106.0</v>
      </c>
    </row>
    <row r="17084" ht="15.75" customHeight="1">
      <c r="A17084" s="13">
        <v>42302.93749995857</v>
      </c>
      <c r="B17084" s="12">
        <v>102.0</v>
      </c>
    </row>
    <row r="17085" ht="15.75" customHeight="1">
      <c r="A17085" s="13">
        <v>42302.947916625235</v>
      </c>
      <c r="B17085" s="12">
        <v>101.0</v>
      </c>
    </row>
    <row r="17086" ht="15.75" customHeight="1">
      <c r="A17086" s="13">
        <v>42302.9583332919</v>
      </c>
      <c r="B17086" s="12">
        <v>98.0</v>
      </c>
    </row>
    <row r="17087" ht="15.75" customHeight="1">
      <c r="A17087" s="13">
        <v>42302.96874995856</v>
      </c>
      <c r="B17087" s="12">
        <v>99.0</v>
      </c>
    </row>
    <row r="17088" ht="15.75" customHeight="1">
      <c r="A17088" s="13">
        <v>42302.97916662523</v>
      </c>
      <c r="B17088" s="12">
        <v>99.0</v>
      </c>
    </row>
    <row r="17089" ht="15.75" customHeight="1">
      <c r="A17089" s="13">
        <v>42302.98958329189</v>
      </c>
      <c r="B17089" s="12">
        <v>104.0</v>
      </c>
    </row>
    <row r="17090" ht="15.75" customHeight="1">
      <c r="A17090" s="13">
        <v>42302.999999958556</v>
      </c>
      <c r="B17090" s="12">
        <v>104.0</v>
      </c>
    </row>
    <row r="17091" ht="15.75" customHeight="1">
      <c r="A17091" s="13">
        <v>42303.01041662522</v>
      </c>
      <c r="B17091" s="12">
        <v>100.0</v>
      </c>
    </row>
    <row r="17092" ht="15.75" customHeight="1">
      <c r="A17092" s="13">
        <v>42303.020833291885</v>
      </c>
      <c r="B17092" s="12">
        <v>98.0</v>
      </c>
    </row>
    <row r="17093" ht="15.75" customHeight="1">
      <c r="A17093" s="13">
        <v>42303.03124995855</v>
      </c>
      <c r="B17093" s="12">
        <v>103.0</v>
      </c>
    </row>
    <row r="17094" ht="15.75" customHeight="1">
      <c r="A17094" s="13">
        <v>42303.04166662521</v>
      </c>
      <c r="B17094" s="12">
        <v>97.0</v>
      </c>
    </row>
    <row r="17095" ht="15.75" customHeight="1">
      <c r="A17095" s="13">
        <v>42303.05208329188</v>
      </c>
      <c r="B17095" s="12">
        <v>95.0</v>
      </c>
    </row>
    <row r="17096" ht="15.75" customHeight="1">
      <c r="A17096" s="13">
        <v>42303.06249995854</v>
      </c>
      <c r="B17096" s="12">
        <v>106.0</v>
      </c>
    </row>
    <row r="17097" ht="15.75" customHeight="1">
      <c r="A17097" s="13">
        <v>42303.072916625206</v>
      </c>
      <c r="B17097" s="12">
        <v>99.0</v>
      </c>
    </row>
    <row r="17098" ht="15.75" customHeight="1">
      <c r="A17098" s="13">
        <v>42303.08333329187</v>
      </c>
      <c r="B17098" s="12">
        <v>98.0</v>
      </c>
    </row>
    <row r="17099" ht="15.75" customHeight="1">
      <c r="A17099" s="13">
        <v>42303.093749958534</v>
      </c>
      <c r="B17099" s="12">
        <v>94.0</v>
      </c>
    </row>
    <row r="17100" ht="15.75" customHeight="1">
      <c r="A17100" s="13">
        <v>42303.1041666252</v>
      </c>
      <c r="B17100" s="12">
        <v>101.0</v>
      </c>
    </row>
    <row r="17101" ht="15.75" customHeight="1">
      <c r="A17101" s="13">
        <v>42303.11458329186</v>
      </c>
      <c r="B17101" s="12">
        <v>101.0</v>
      </c>
    </row>
    <row r="17102" ht="15.75" customHeight="1">
      <c r="A17102" s="13">
        <v>42303.12499995853</v>
      </c>
      <c r="B17102" s="12">
        <v>96.0</v>
      </c>
    </row>
    <row r="17103" ht="15.75" customHeight="1">
      <c r="A17103" s="13">
        <v>42303.13541662519</v>
      </c>
      <c r="B17103" s="12">
        <v>97.0</v>
      </c>
    </row>
    <row r="17104" ht="15.75" customHeight="1">
      <c r="A17104" s="13">
        <v>42303.145833291856</v>
      </c>
      <c r="B17104" s="12">
        <v>104.0</v>
      </c>
    </row>
    <row r="17105" ht="15.75" customHeight="1">
      <c r="A17105" s="13">
        <v>42303.15624995852</v>
      </c>
      <c r="B17105" s="12">
        <v>98.0</v>
      </c>
    </row>
    <row r="17106" ht="15.75" customHeight="1">
      <c r="A17106" s="13">
        <v>42303.166666625184</v>
      </c>
      <c r="B17106" s="12">
        <v>99.0</v>
      </c>
    </row>
    <row r="17107" ht="15.75" customHeight="1">
      <c r="A17107" s="13">
        <v>42303.17708329185</v>
      </c>
      <c r="B17107" s="12">
        <v>94.0</v>
      </c>
    </row>
    <row r="17108" ht="15.75" customHeight="1">
      <c r="A17108" s="13">
        <v>42303.18749995851</v>
      </c>
      <c r="B17108" s="12">
        <v>103.0</v>
      </c>
    </row>
    <row r="17109" ht="15.75" customHeight="1">
      <c r="A17109" s="13">
        <v>42303.19791662518</v>
      </c>
      <c r="B17109" s="12">
        <v>99.0</v>
      </c>
    </row>
    <row r="17110" ht="15.75" customHeight="1">
      <c r="A17110" s="13">
        <v>42303.20833329184</v>
      </c>
      <c r="B17110" s="12">
        <v>100.0</v>
      </c>
    </row>
    <row r="17111" ht="15.75" customHeight="1">
      <c r="A17111" s="13">
        <v>42303.218749958505</v>
      </c>
      <c r="B17111" s="12">
        <v>99.0</v>
      </c>
    </row>
    <row r="17112" ht="15.75" customHeight="1">
      <c r="A17112" s="13">
        <v>42303.22916662517</v>
      </c>
      <c r="B17112" s="12">
        <v>98.0</v>
      </c>
    </row>
    <row r="17113" ht="15.75" customHeight="1">
      <c r="A17113" s="13">
        <v>42303.239583291834</v>
      </c>
      <c r="B17113" s="12">
        <v>100.0</v>
      </c>
    </row>
    <row r="17114" ht="15.75" customHeight="1">
      <c r="A17114" s="13">
        <v>42303.2499999585</v>
      </c>
      <c r="B17114" s="12">
        <v>103.0</v>
      </c>
    </row>
    <row r="17115" ht="15.75" customHeight="1">
      <c r="A17115" s="13">
        <v>42303.26041662516</v>
      </c>
      <c r="B17115" s="12">
        <v>152.0</v>
      </c>
    </row>
    <row r="17116" ht="15.75" customHeight="1">
      <c r="A17116" s="13">
        <v>42303.27083329183</v>
      </c>
      <c r="B17116" s="12">
        <v>134.0</v>
      </c>
    </row>
    <row r="17117" ht="15.75" customHeight="1">
      <c r="A17117" s="13">
        <v>42303.28124995849</v>
      </c>
      <c r="B17117" s="12">
        <v>128.0</v>
      </c>
    </row>
    <row r="17118" ht="15.75" customHeight="1">
      <c r="A17118" s="13">
        <v>42303.291666625155</v>
      </c>
      <c r="B17118" s="12">
        <v>128.0</v>
      </c>
    </row>
    <row r="17119" ht="15.75" customHeight="1">
      <c r="A17119" s="13">
        <v>42303.30208329182</v>
      </c>
      <c r="B17119" s="12">
        <v>124.0</v>
      </c>
    </row>
    <row r="17120" ht="15.75" customHeight="1">
      <c r="A17120" s="13">
        <v>42303.31249995848</v>
      </c>
      <c r="B17120" s="12">
        <v>127.0</v>
      </c>
    </row>
    <row r="17121" ht="15.75" customHeight="1">
      <c r="A17121" s="13">
        <v>42303.32291662515</v>
      </c>
      <c r="B17121" s="12">
        <v>140.0</v>
      </c>
    </row>
    <row r="17122" ht="15.75" customHeight="1">
      <c r="A17122" s="13">
        <v>42303.33333329181</v>
      </c>
      <c r="B17122" s="12">
        <v>158.0</v>
      </c>
    </row>
    <row r="17123" ht="15.75" customHeight="1">
      <c r="A17123" s="13">
        <v>42303.343749958476</v>
      </c>
      <c r="B17123" s="12">
        <v>148.0</v>
      </c>
    </row>
    <row r="17124" ht="15.75" customHeight="1">
      <c r="A17124" s="13">
        <v>42303.35416662514</v>
      </c>
      <c r="B17124" s="12">
        <v>147.0</v>
      </c>
    </row>
    <row r="17125" ht="15.75" customHeight="1">
      <c r="A17125" s="13">
        <v>42303.364583291805</v>
      </c>
      <c r="B17125" s="12">
        <v>152.0</v>
      </c>
    </row>
    <row r="17126" ht="15.75" customHeight="1">
      <c r="A17126" s="13">
        <v>42303.37499995847</v>
      </c>
      <c r="B17126" s="12">
        <v>157.0</v>
      </c>
    </row>
    <row r="17127" ht="15.75" customHeight="1">
      <c r="A17127" s="13">
        <v>42303.38541662513</v>
      </c>
      <c r="B17127" s="12">
        <v>166.0</v>
      </c>
    </row>
    <row r="17128" ht="15.75" customHeight="1">
      <c r="A17128" s="13">
        <v>42303.3958332918</v>
      </c>
      <c r="B17128" s="12">
        <v>162.0</v>
      </c>
    </row>
    <row r="17129" ht="15.75" customHeight="1">
      <c r="A17129" s="13">
        <v>42303.40624995846</v>
      </c>
      <c r="B17129" s="12">
        <v>171.0</v>
      </c>
    </row>
    <row r="17130" ht="15.75" customHeight="1">
      <c r="A17130" s="13">
        <v>42303.416666625126</v>
      </c>
      <c r="B17130" s="12">
        <v>170.0</v>
      </c>
    </row>
    <row r="17131" ht="15.75" customHeight="1">
      <c r="A17131" s="13">
        <v>42303.42708329179</v>
      </c>
      <c r="B17131" s="12">
        <v>176.0</v>
      </c>
    </row>
    <row r="17132" ht="15.75" customHeight="1">
      <c r="A17132" s="13">
        <v>42303.437499958454</v>
      </c>
      <c r="B17132" s="12">
        <v>172.0</v>
      </c>
    </row>
    <row r="17133" ht="15.75" customHeight="1">
      <c r="A17133" s="13">
        <v>42303.44791662512</v>
      </c>
      <c r="B17133" s="12">
        <v>174.0</v>
      </c>
    </row>
    <row r="17134" ht="15.75" customHeight="1">
      <c r="A17134" s="13">
        <v>42303.45833329178</v>
      </c>
      <c r="B17134" s="12">
        <v>176.0</v>
      </c>
    </row>
    <row r="17135" ht="15.75" customHeight="1">
      <c r="A17135" s="13">
        <v>42303.46874995845</v>
      </c>
      <c r="B17135" s="12">
        <v>189.0</v>
      </c>
    </row>
    <row r="17136" ht="15.75" customHeight="1">
      <c r="A17136" s="13">
        <v>42303.47916662511</v>
      </c>
      <c r="B17136" s="12">
        <v>192.0</v>
      </c>
    </row>
    <row r="17137" ht="15.75" customHeight="1">
      <c r="A17137" s="13">
        <v>42303.489583291775</v>
      </c>
      <c r="B17137" s="12">
        <v>184.0</v>
      </c>
    </row>
    <row r="17138" ht="15.75" customHeight="1">
      <c r="A17138" s="13">
        <v>42303.49999995844</v>
      </c>
      <c r="B17138" s="12">
        <v>175.0</v>
      </c>
    </row>
    <row r="17139" ht="15.75" customHeight="1">
      <c r="A17139" s="13">
        <v>42303.510416625104</v>
      </c>
      <c r="B17139" s="12">
        <v>182.0</v>
      </c>
    </row>
    <row r="17140" ht="15.75" customHeight="1">
      <c r="A17140" s="13">
        <v>42303.52083329177</v>
      </c>
      <c r="B17140" s="12">
        <v>184.0</v>
      </c>
    </row>
    <row r="17141" ht="15.75" customHeight="1">
      <c r="A17141" s="13">
        <v>42303.53124995843</v>
      </c>
      <c r="B17141" s="12">
        <v>195.0</v>
      </c>
    </row>
    <row r="17142" ht="15.75" customHeight="1">
      <c r="A17142" s="13">
        <v>42303.5416666251</v>
      </c>
      <c r="B17142" s="12">
        <v>188.0</v>
      </c>
    </row>
    <row r="17143" ht="15.75" customHeight="1">
      <c r="A17143" s="13">
        <v>42303.55208329176</v>
      </c>
      <c r="B17143" s="12">
        <v>187.0</v>
      </c>
    </row>
    <row r="17144" ht="15.75" customHeight="1">
      <c r="A17144" s="13">
        <v>42303.562499958425</v>
      </c>
      <c r="B17144" s="12">
        <v>191.0</v>
      </c>
    </row>
    <row r="17145" ht="15.75" customHeight="1">
      <c r="A17145" s="13">
        <v>42303.57291662509</v>
      </c>
      <c r="B17145" s="12">
        <v>209.0</v>
      </c>
    </row>
    <row r="17146" ht="15.75" customHeight="1">
      <c r="A17146" s="13">
        <v>42303.583333291754</v>
      </c>
      <c r="B17146" s="12">
        <v>205.0</v>
      </c>
    </row>
    <row r="17147" ht="15.75" customHeight="1">
      <c r="A17147" s="13">
        <v>42303.59374995842</v>
      </c>
      <c r="B17147" s="12">
        <v>202.0</v>
      </c>
    </row>
    <row r="17148" ht="15.75" customHeight="1">
      <c r="A17148" s="13">
        <v>42303.60416662508</v>
      </c>
      <c r="B17148" s="12">
        <v>213.0</v>
      </c>
    </row>
    <row r="17149" ht="15.75" customHeight="1">
      <c r="A17149" s="13">
        <v>42303.61458329175</v>
      </c>
      <c r="B17149" s="12">
        <v>194.0</v>
      </c>
    </row>
    <row r="17150" ht="15.75" customHeight="1">
      <c r="A17150" s="13">
        <v>42303.62499995841</v>
      </c>
      <c r="B17150" s="12">
        <v>197.0</v>
      </c>
    </row>
    <row r="17151" ht="15.75" customHeight="1">
      <c r="A17151" s="13">
        <v>42303.635416625075</v>
      </c>
      <c r="B17151" s="12">
        <v>192.0</v>
      </c>
    </row>
    <row r="17152" ht="15.75" customHeight="1">
      <c r="A17152" s="13">
        <v>42303.64583329174</v>
      </c>
      <c r="B17152" s="12">
        <v>184.0</v>
      </c>
    </row>
    <row r="17153" ht="15.75" customHeight="1">
      <c r="A17153" s="13">
        <v>42303.6562499584</v>
      </c>
      <c r="B17153" s="12">
        <v>191.0</v>
      </c>
    </row>
    <row r="17154" ht="15.75" customHeight="1">
      <c r="A17154" s="13">
        <v>42303.66666662507</v>
      </c>
      <c r="B17154" s="12">
        <v>193.0</v>
      </c>
    </row>
    <row r="17155" ht="15.75" customHeight="1">
      <c r="A17155" s="13">
        <v>42303.67708329173</v>
      </c>
      <c r="B17155" s="12">
        <v>191.0</v>
      </c>
    </row>
    <row r="17156" ht="15.75" customHeight="1">
      <c r="A17156" s="13">
        <v>42303.687499958396</v>
      </c>
      <c r="B17156" s="12">
        <v>191.0</v>
      </c>
    </row>
    <row r="17157" ht="15.75" customHeight="1">
      <c r="A17157" s="13">
        <v>42303.69791662506</v>
      </c>
      <c r="B17157" s="12">
        <v>170.0</v>
      </c>
    </row>
    <row r="17158" ht="15.75" customHeight="1">
      <c r="A17158" s="13">
        <v>42303.708333291725</v>
      </c>
      <c r="B17158" s="12">
        <v>183.0</v>
      </c>
    </row>
    <row r="17159" ht="15.75" customHeight="1">
      <c r="A17159" s="13">
        <v>42303.71874995839</v>
      </c>
      <c r="B17159" s="12">
        <v>192.0</v>
      </c>
    </row>
    <row r="17160" ht="15.75" customHeight="1">
      <c r="A17160" s="13">
        <v>42303.72916662505</v>
      </c>
      <c r="B17160" s="12">
        <v>176.0</v>
      </c>
    </row>
    <row r="17161" ht="15.75" customHeight="1">
      <c r="A17161" s="13">
        <v>42303.73958329172</v>
      </c>
      <c r="B17161" s="12">
        <v>181.0</v>
      </c>
    </row>
    <row r="17162" ht="15.75" customHeight="1">
      <c r="A17162" s="13">
        <v>42303.74999995838</v>
      </c>
      <c r="B17162" s="12">
        <v>178.0</v>
      </c>
    </row>
    <row r="17163" ht="15.75" customHeight="1">
      <c r="A17163" s="13">
        <v>42303.760416625046</v>
      </c>
      <c r="B17163" s="12">
        <v>129.0</v>
      </c>
    </row>
    <row r="17164" ht="15.75" customHeight="1">
      <c r="A17164" s="13">
        <v>42303.77083329171</v>
      </c>
      <c r="B17164" s="12">
        <v>117.0</v>
      </c>
    </row>
    <row r="17165" ht="15.75" customHeight="1">
      <c r="A17165" s="13">
        <v>42303.781249958374</v>
      </c>
      <c r="B17165" s="12">
        <v>114.0</v>
      </c>
    </row>
    <row r="17166" ht="15.75" customHeight="1">
      <c r="A17166" s="13">
        <v>42303.79166662504</v>
      </c>
      <c r="B17166" s="12">
        <v>118.0</v>
      </c>
    </row>
    <row r="17167" ht="15.75" customHeight="1">
      <c r="A17167" s="13">
        <v>42303.8020832917</v>
      </c>
      <c r="B17167" s="12">
        <v>110.0</v>
      </c>
    </row>
    <row r="17168" ht="15.75" customHeight="1">
      <c r="A17168" s="13">
        <v>42303.81249995837</v>
      </c>
      <c r="B17168" s="12">
        <v>122.0</v>
      </c>
    </row>
    <row r="17169" ht="15.75" customHeight="1">
      <c r="A17169" s="13">
        <v>42303.82291662503</v>
      </c>
      <c r="B17169" s="12">
        <v>116.0</v>
      </c>
    </row>
    <row r="17170" ht="15.75" customHeight="1">
      <c r="A17170" s="13">
        <v>42303.833333291695</v>
      </c>
      <c r="B17170" s="12">
        <v>118.0</v>
      </c>
    </row>
    <row r="17171" ht="15.75" customHeight="1">
      <c r="A17171" s="13">
        <v>42303.84374995836</v>
      </c>
      <c r="B17171" s="12">
        <v>112.0</v>
      </c>
    </row>
    <row r="17172" ht="15.75" customHeight="1">
      <c r="A17172" s="13">
        <v>42303.854166625024</v>
      </c>
      <c r="B17172" s="12">
        <v>108.0</v>
      </c>
    </row>
    <row r="17173" ht="15.75" customHeight="1">
      <c r="A17173" s="13">
        <v>42303.86458329169</v>
      </c>
      <c r="B17173" s="12">
        <v>106.0</v>
      </c>
    </row>
    <row r="17174" ht="15.75" customHeight="1">
      <c r="A17174" s="13">
        <v>42303.87499995835</v>
      </c>
      <c r="B17174" s="12">
        <v>105.0</v>
      </c>
    </row>
    <row r="17175" ht="15.75" customHeight="1">
      <c r="A17175" s="13">
        <v>42303.88541662502</v>
      </c>
      <c r="B17175" s="12">
        <v>111.0</v>
      </c>
    </row>
    <row r="17176" ht="15.75" customHeight="1">
      <c r="A17176" s="13">
        <v>42303.89583329168</v>
      </c>
      <c r="B17176" s="12">
        <v>101.0</v>
      </c>
    </row>
    <row r="17177" ht="15.75" customHeight="1">
      <c r="A17177" s="13">
        <v>42303.906249958345</v>
      </c>
      <c r="B17177" s="12">
        <v>103.0</v>
      </c>
    </row>
    <row r="17178" ht="15.75" customHeight="1">
      <c r="A17178" s="13">
        <v>42303.91666662501</v>
      </c>
      <c r="B17178" s="12">
        <v>96.0</v>
      </c>
    </row>
    <row r="17179" ht="15.75" customHeight="1">
      <c r="A17179" s="13">
        <v>42303.92708329167</v>
      </c>
      <c r="B17179" s="12">
        <v>101.0</v>
      </c>
    </row>
    <row r="17180" ht="15.75" customHeight="1">
      <c r="A17180" s="13">
        <v>42303.93749995834</v>
      </c>
      <c r="B17180" s="12">
        <v>103.0</v>
      </c>
    </row>
    <row r="17181" ht="15.75" customHeight="1">
      <c r="A17181" s="13">
        <v>42303.947916625</v>
      </c>
      <c r="B17181" s="12">
        <v>96.0</v>
      </c>
    </row>
    <row r="17182" ht="15.75" customHeight="1">
      <c r="A17182" s="13">
        <v>42303.958333291666</v>
      </c>
      <c r="B17182" s="12">
        <v>94.0</v>
      </c>
    </row>
    <row r="17183" ht="15.75" customHeight="1">
      <c r="A17183" s="13">
        <v>42303.96874995833</v>
      </c>
      <c r="B17183" s="12">
        <v>95.0</v>
      </c>
    </row>
    <row r="17184" ht="15.75" customHeight="1">
      <c r="A17184" s="13">
        <v>42303.979166624995</v>
      </c>
      <c r="B17184" s="12">
        <v>96.0</v>
      </c>
    </row>
    <row r="17185" ht="15.75" customHeight="1">
      <c r="A17185" s="13">
        <v>42303.98958329166</v>
      </c>
      <c r="B17185" s="12">
        <v>93.0</v>
      </c>
    </row>
    <row r="17186" ht="15.75" customHeight="1">
      <c r="A17186" s="13">
        <v>42303.99999995832</v>
      </c>
      <c r="B17186" s="12">
        <v>106.0</v>
      </c>
    </row>
    <row r="17187" ht="15.75" customHeight="1">
      <c r="A17187" s="13">
        <v>42304.01041662499</v>
      </c>
      <c r="B17187" s="12">
        <v>97.0</v>
      </c>
    </row>
    <row r="17188" ht="15.75" customHeight="1">
      <c r="A17188" s="13">
        <v>42304.02083329165</v>
      </c>
      <c r="B17188" s="12">
        <v>99.0</v>
      </c>
    </row>
    <row r="17189" ht="15.75" customHeight="1">
      <c r="A17189" s="13">
        <v>42304.031249958316</v>
      </c>
      <c r="B17189" s="12">
        <v>95.0</v>
      </c>
    </row>
    <row r="17190" ht="15.75" customHeight="1">
      <c r="A17190" s="13">
        <v>42304.04166662498</v>
      </c>
      <c r="B17190" s="12">
        <v>95.0</v>
      </c>
    </row>
    <row r="17191" ht="15.75" customHeight="1">
      <c r="A17191" s="13">
        <v>42304.052083291645</v>
      </c>
      <c r="B17191" s="12">
        <v>105.0</v>
      </c>
    </row>
    <row r="17192" ht="15.75" customHeight="1">
      <c r="A17192" s="13">
        <v>42304.06249995831</v>
      </c>
      <c r="B17192" s="12">
        <v>96.0</v>
      </c>
    </row>
    <row r="17193" ht="15.75" customHeight="1">
      <c r="A17193" s="13">
        <v>42304.07291662497</v>
      </c>
      <c r="B17193" s="12">
        <v>97.0</v>
      </c>
    </row>
    <row r="17194" ht="15.75" customHeight="1">
      <c r="A17194" s="13">
        <v>42304.08333329164</v>
      </c>
      <c r="B17194" s="12">
        <v>98.0</v>
      </c>
    </row>
    <row r="17195" ht="15.75" customHeight="1">
      <c r="A17195" s="13">
        <v>42304.0937499583</v>
      </c>
      <c r="B17195" s="12">
        <v>102.0</v>
      </c>
    </row>
    <row r="17196" ht="15.75" customHeight="1">
      <c r="A17196" s="13">
        <v>42304.104166624966</v>
      </c>
      <c r="B17196" s="12">
        <v>98.0</v>
      </c>
    </row>
    <row r="17197" ht="15.75" customHeight="1">
      <c r="A17197" s="13">
        <v>42304.11458329163</v>
      </c>
      <c r="B17197" s="12">
        <v>97.0</v>
      </c>
    </row>
    <row r="17198" ht="15.75" customHeight="1">
      <c r="A17198" s="13">
        <v>42304.124999958294</v>
      </c>
      <c r="B17198" s="12">
        <v>95.0</v>
      </c>
    </row>
    <row r="17199" ht="15.75" customHeight="1">
      <c r="A17199" s="13">
        <v>42304.13541662496</v>
      </c>
      <c r="B17199" s="12">
        <v>100.0</v>
      </c>
    </row>
    <row r="17200" ht="15.75" customHeight="1">
      <c r="A17200" s="13">
        <v>42304.14583329162</v>
      </c>
      <c r="B17200" s="12">
        <v>101.0</v>
      </c>
    </row>
    <row r="17201" ht="15.75" customHeight="1">
      <c r="A17201" s="13">
        <v>42304.15624995829</v>
      </c>
      <c r="B17201" s="12">
        <v>98.0</v>
      </c>
    </row>
    <row r="17202" ht="15.75" customHeight="1">
      <c r="A17202" s="13">
        <v>42304.16666662495</v>
      </c>
      <c r="B17202" s="12">
        <v>98.0</v>
      </c>
    </row>
    <row r="17203" ht="15.75" customHeight="1">
      <c r="A17203" s="13">
        <v>42304.177083291615</v>
      </c>
      <c r="B17203" s="12">
        <v>98.0</v>
      </c>
    </row>
    <row r="17204" ht="15.75" customHeight="1">
      <c r="A17204" s="13">
        <v>42304.18749995828</v>
      </c>
      <c r="B17204" s="12">
        <v>102.0</v>
      </c>
    </row>
    <row r="17205" ht="15.75" customHeight="1">
      <c r="A17205" s="13">
        <v>42304.197916624944</v>
      </c>
      <c r="B17205" s="12">
        <v>99.0</v>
      </c>
    </row>
    <row r="17206" ht="15.75" customHeight="1">
      <c r="A17206" s="13">
        <v>42304.20833329161</v>
      </c>
      <c r="B17206" s="12">
        <v>100.0</v>
      </c>
    </row>
    <row r="17207" ht="15.75" customHeight="1">
      <c r="A17207" s="13">
        <v>42304.21874995827</v>
      </c>
      <c r="B17207" s="12">
        <v>99.0</v>
      </c>
    </row>
    <row r="17208" ht="15.75" customHeight="1">
      <c r="A17208" s="13">
        <v>42304.22916662494</v>
      </c>
      <c r="B17208" s="12">
        <v>102.0</v>
      </c>
    </row>
    <row r="17209" ht="15.75" customHeight="1">
      <c r="A17209" s="13">
        <v>42304.2395832916</v>
      </c>
      <c r="B17209" s="12">
        <v>102.0</v>
      </c>
    </row>
    <row r="17210" ht="15.75" customHeight="1">
      <c r="A17210" s="13">
        <v>42304.249999958265</v>
      </c>
      <c r="B17210" s="12">
        <v>109.0</v>
      </c>
    </row>
    <row r="17211" ht="15.75" customHeight="1">
      <c r="A17211" s="13">
        <v>42304.26041662493</v>
      </c>
      <c r="B17211" s="12">
        <v>161.0</v>
      </c>
    </row>
    <row r="17212" ht="15.75" customHeight="1">
      <c r="A17212" s="13">
        <v>42304.27083329159</v>
      </c>
      <c r="B17212" s="12">
        <v>149.0</v>
      </c>
    </row>
    <row r="17213" ht="15.75" customHeight="1">
      <c r="A17213" s="13">
        <v>42304.28124995826</v>
      </c>
      <c r="B17213" s="12">
        <v>142.0</v>
      </c>
    </row>
    <row r="17214" ht="15.75" customHeight="1">
      <c r="A17214" s="13">
        <v>42304.29166662492</v>
      </c>
      <c r="B17214" s="12">
        <v>142.0</v>
      </c>
    </row>
    <row r="17215" ht="15.75" customHeight="1">
      <c r="A17215" s="13">
        <v>42304.302083291586</v>
      </c>
      <c r="B17215" s="12">
        <v>142.0</v>
      </c>
    </row>
    <row r="17216" ht="15.75" customHeight="1">
      <c r="A17216" s="13">
        <v>42304.31249995825</v>
      </c>
      <c r="B17216" s="12">
        <v>146.0</v>
      </c>
    </row>
    <row r="17217" ht="15.75" customHeight="1">
      <c r="A17217" s="13">
        <v>42304.322916624915</v>
      </c>
      <c r="B17217" s="12">
        <v>146.0</v>
      </c>
    </row>
    <row r="17218" ht="15.75" customHeight="1">
      <c r="A17218" s="13">
        <v>42304.33333329158</v>
      </c>
      <c r="B17218" s="12">
        <v>144.0</v>
      </c>
    </row>
    <row r="17219" ht="15.75" customHeight="1">
      <c r="A17219" s="13">
        <v>42304.34374995824</v>
      </c>
      <c r="B17219" s="12">
        <v>142.0</v>
      </c>
    </row>
    <row r="17220" ht="15.75" customHeight="1">
      <c r="A17220" s="13">
        <v>42304.35416662491</v>
      </c>
      <c r="B17220" s="12">
        <v>159.0</v>
      </c>
    </row>
    <row r="17221" ht="15.75" customHeight="1">
      <c r="A17221" s="13">
        <v>42304.36458329157</v>
      </c>
      <c r="B17221" s="12">
        <v>167.0</v>
      </c>
    </row>
    <row r="17222" ht="15.75" customHeight="1">
      <c r="A17222" s="13">
        <v>42304.374999958236</v>
      </c>
      <c r="B17222" s="12">
        <v>161.0</v>
      </c>
    </row>
    <row r="17223" ht="15.75" customHeight="1">
      <c r="A17223" s="13">
        <v>42304.3854166249</v>
      </c>
      <c r="B17223" s="12">
        <v>165.0</v>
      </c>
    </row>
    <row r="17224" ht="15.75" customHeight="1">
      <c r="A17224" s="13">
        <v>42304.395833291564</v>
      </c>
      <c r="B17224" s="12">
        <v>155.0</v>
      </c>
    </row>
    <row r="17225" ht="15.75" customHeight="1">
      <c r="A17225" s="13">
        <v>42304.40624995823</v>
      </c>
      <c r="B17225" s="12">
        <v>176.0</v>
      </c>
    </row>
    <row r="17226" ht="15.75" customHeight="1">
      <c r="A17226" s="13">
        <v>42304.41666662489</v>
      </c>
      <c r="B17226" s="12">
        <v>176.0</v>
      </c>
    </row>
    <row r="17227" ht="15.75" customHeight="1">
      <c r="A17227" s="13">
        <v>42304.42708329156</v>
      </c>
      <c r="B17227" s="12">
        <v>167.0</v>
      </c>
    </row>
    <row r="17228" ht="15.75" customHeight="1">
      <c r="A17228" s="13">
        <v>42304.43749995822</v>
      </c>
      <c r="B17228" s="12">
        <v>179.0</v>
      </c>
    </row>
    <row r="17229" ht="15.75" customHeight="1">
      <c r="A17229" s="13">
        <v>42304.447916624886</v>
      </c>
      <c r="B17229" s="12">
        <v>179.0</v>
      </c>
    </row>
    <row r="17230" ht="15.75" customHeight="1">
      <c r="A17230" s="13">
        <v>42304.45833329155</v>
      </c>
      <c r="B17230" s="12">
        <v>173.0</v>
      </c>
    </row>
    <row r="17231" ht="15.75" customHeight="1">
      <c r="A17231" s="13">
        <v>42304.468749958214</v>
      </c>
      <c r="B17231" s="12">
        <v>194.0</v>
      </c>
    </row>
    <row r="17232" ht="15.75" customHeight="1">
      <c r="A17232" s="13">
        <v>42304.47916662488</v>
      </c>
      <c r="B17232" s="12">
        <v>180.0</v>
      </c>
    </row>
    <row r="17233" ht="15.75" customHeight="1">
      <c r="A17233" s="13">
        <v>42304.48958329154</v>
      </c>
      <c r="B17233" s="12">
        <v>182.0</v>
      </c>
    </row>
    <row r="17234" ht="15.75" customHeight="1">
      <c r="A17234" s="13">
        <v>42304.49999995821</v>
      </c>
      <c r="B17234" s="12">
        <v>169.0</v>
      </c>
    </row>
    <row r="17235" ht="15.75" customHeight="1">
      <c r="A17235" s="13">
        <v>42304.51041662487</v>
      </c>
      <c r="B17235" s="12">
        <v>188.0</v>
      </c>
    </row>
    <row r="17236" ht="15.75" customHeight="1">
      <c r="A17236" s="13">
        <v>42304.520833291535</v>
      </c>
      <c r="B17236" s="12">
        <v>196.0</v>
      </c>
    </row>
    <row r="17237" ht="15.75" customHeight="1">
      <c r="A17237" s="13">
        <v>42304.5312499582</v>
      </c>
      <c r="B17237" s="12">
        <v>174.0</v>
      </c>
    </row>
    <row r="17238" ht="15.75" customHeight="1">
      <c r="A17238" s="13">
        <v>42304.541666624864</v>
      </c>
      <c r="B17238" s="12">
        <v>188.0</v>
      </c>
    </row>
    <row r="17239" ht="15.75" customHeight="1">
      <c r="A17239" s="13">
        <v>42304.55208329153</v>
      </c>
      <c r="B17239" s="12">
        <v>183.0</v>
      </c>
    </row>
    <row r="17240" ht="15.75" customHeight="1">
      <c r="A17240" s="13">
        <v>42304.56249995819</v>
      </c>
      <c r="B17240" s="12">
        <v>172.0</v>
      </c>
    </row>
    <row r="17241" ht="15.75" customHeight="1">
      <c r="A17241" s="13">
        <v>42304.57291662486</v>
      </c>
      <c r="B17241" s="12">
        <v>182.0</v>
      </c>
    </row>
    <row r="17242" ht="15.75" customHeight="1">
      <c r="A17242" s="13">
        <v>42304.58333329152</v>
      </c>
      <c r="B17242" s="12">
        <v>181.0</v>
      </c>
    </row>
    <row r="17243" ht="15.75" customHeight="1">
      <c r="A17243" s="13">
        <v>42304.593749958185</v>
      </c>
      <c r="B17243" s="12">
        <v>191.0</v>
      </c>
    </row>
    <row r="17244" ht="15.75" customHeight="1">
      <c r="A17244" s="13">
        <v>42304.60416662485</v>
      </c>
      <c r="B17244" s="12">
        <v>175.0</v>
      </c>
    </row>
    <row r="17245" ht="15.75" customHeight="1">
      <c r="A17245" s="13">
        <v>42304.61458329151</v>
      </c>
      <c r="B17245" s="12">
        <v>178.0</v>
      </c>
    </row>
    <row r="17246" ht="15.75" customHeight="1">
      <c r="A17246" s="13">
        <v>42304.62499995818</v>
      </c>
      <c r="B17246" s="12">
        <v>181.0</v>
      </c>
    </row>
    <row r="17247" ht="15.75" customHeight="1">
      <c r="A17247" s="13">
        <v>42304.63541662484</v>
      </c>
      <c r="B17247" s="12">
        <v>172.0</v>
      </c>
    </row>
    <row r="17248" ht="15.75" customHeight="1">
      <c r="A17248" s="13">
        <v>42304.645833291506</v>
      </c>
      <c r="B17248" s="12">
        <v>179.0</v>
      </c>
    </row>
    <row r="17249" ht="15.75" customHeight="1">
      <c r="A17249" s="13">
        <v>42304.65624995817</v>
      </c>
      <c r="B17249" s="12">
        <v>197.0</v>
      </c>
    </row>
    <row r="17250" ht="15.75" customHeight="1">
      <c r="A17250" s="13">
        <v>42304.666666624835</v>
      </c>
      <c r="B17250" s="12">
        <v>177.0</v>
      </c>
    </row>
    <row r="17251" ht="15.75" customHeight="1">
      <c r="A17251" s="13">
        <v>42304.6770832915</v>
      </c>
      <c r="B17251" s="12">
        <v>177.0</v>
      </c>
    </row>
    <row r="17252" ht="15.75" customHeight="1">
      <c r="A17252" s="13">
        <v>42304.68749995816</v>
      </c>
      <c r="B17252" s="12">
        <v>183.0</v>
      </c>
    </row>
    <row r="17253" ht="15.75" customHeight="1">
      <c r="A17253" s="13">
        <v>42304.69791662483</v>
      </c>
      <c r="B17253" s="12">
        <v>181.0</v>
      </c>
    </row>
    <row r="17254" ht="15.75" customHeight="1">
      <c r="A17254" s="13">
        <v>42304.70833329149</v>
      </c>
      <c r="B17254" s="12">
        <v>189.0</v>
      </c>
    </row>
    <row r="17255" ht="15.75" customHeight="1">
      <c r="A17255" s="13">
        <v>42304.718749958156</v>
      </c>
      <c r="B17255" s="12">
        <v>188.0</v>
      </c>
    </row>
    <row r="17256" ht="15.75" customHeight="1">
      <c r="A17256" s="13">
        <v>42304.72916662482</v>
      </c>
      <c r="B17256" s="12">
        <v>181.0</v>
      </c>
    </row>
    <row r="17257" ht="15.75" customHeight="1">
      <c r="A17257" s="13">
        <v>42304.739583291484</v>
      </c>
      <c r="B17257" s="12">
        <v>182.0</v>
      </c>
    </row>
    <row r="17258" ht="15.75" customHeight="1">
      <c r="A17258" s="13">
        <v>42304.74999995815</v>
      </c>
      <c r="B17258" s="12">
        <v>181.0</v>
      </c>
    </row>
    <row r="17259" ht="15.75" customHeight="1">
      <c r="A17259" s="13">
        <v>42304.76041662481</v>
      </c>
      <c r="B17259" s="12">
        <v>135.0</v>
      </c>
    </row>
    <row r="17260" ht="15.75" customHeight="1">
      <c r="A17260" s="13">
        <v>42304.77083329148</v>
      </c>
      <c r="B17260" s="12">
        <v>128.0</v>
      </c>
    </row>
    <row r="17261" ht="15.75" customHeight="1">
      <c r="A17261" s="13">
        <v>42304.78124995814</v>
      </c>
      <c r="B17261" s="12">
        <v>120.0</v>
      </c>
    </row>
    <row r="17262" ht="15.75" customHeight="1">
      <c r="A17262" s="13">
        <v>42304.791666624806</v>
      </c>
      <c r="B17262" s="12">
        <v>119.0</v>
      </c>
    </row>
    <row r="17263" ht="15.75" customHeight="1">
      <c r="A17263" s="13">
        <v>42304.80208329147</v>
      </c>
      <c r="B17263" s="12">
        <v>134.0</v>
      </c>
    </row>
    <row r="17264" ht="15.75" customHeight="1">
      <c r="A17264" s="13">
        <v>42304.812499958134</v>
      </c>
      <c r="B17264" s="12">
        <v>125.0</v>
      </c>
    </row>
    <row r="17265" ht="15.75" customHeight="1">
      <c r="A17265" s="13">
        <v>42304.8229166248</v>
      </c>
      <c r="B17265" s="12">
        <v>123.0</v>
      </c>
    </row>
    <row r="17266" ht="15.75" customHeight="1">
      <c r="A17266" s="13">
        <v>42304.83333329146</v>
      </c>
      <c r="B17266" s="12">
        <v>119.0</v>
      </c>
    </row>
    <row r="17267" ht="15.75" customHeight="1">
      <c r="A17267" s="13">
        <v>42304.84374995813</v>
      </c>
      <c r="B17267" s="12">
        <v>110.0</v>
      </c>
    </row>
    <row r="17268" ht="15.75" customHeight="1">
      <c r="A17268" s="13">
        <v>42304.85416662479</v>
      </c>
      <c r="B17268" s="12">
        <v>106.0</v>
      </c>
    </row>
    <row r="17269" ht="15.75" customHeight="1">
      <c r="A17269" s="13">
        <v>42304.864583291455</v>
      </c>
      <c r="B17269" s="12">
        <v>117.0</v>
      </c>
    </row>
    <row r="17270" ht="15.75" customHeight="1">
      <c r="A17270" s="13">
        <v>42304.87499995812</v>
      </c>
      <c r="B17270" s="12">
        <v>106.0</v>
      </c>
    </row>
    <row r="17271" ht="15.75" customHeight="1">
      <c r="A17271" s="13">
        <v>42304.885416624784</v>
      </c>
      <c r="B17271" s="12">
        <v>107.0</v>
      </c>
    </row>
    <row r="17272" ht="15.75" customHeight="1">
      <c r="A17272" s="13">
        <v>42304.89583329145</v>
      </c>
      <c r="B17272" s="12">
        <v>108.0</v>
      </c>
    </row>
    <row r="17273" ht="15.75" customHeight="1">
      <c r="A17273" s="13">
        <v>42304.90624995811</v>
      </c>
      <c r="B17273" s="12">
        <v>111.0</v>
      </c>
    </row>
    <row r="17274" ht="15.75" customHeight="1">
      <c r="A17274" s="13">
        <v>42304.91666662478</v>
      </c>
      <c r="B17274" s="12">
        <v>118.0</v>
      </c>
    </row>
    <row r="17275" ht="15.75" customHeight="1">
      <c r="A17275" s="13">
        <v>42304.92708329144</v>
      </c>
      <c r="B17275" s="12">
        <v>113.0</v>
      </c>
    </row>
    <row r="17276" ht="15.75" customHeight="1">
      <c r="A17276" s="13">
        <v>42304.937499958105</v>
      </c>
      <c r="B17276" s="12">
        <v>116.0</v>
      </c>
    </row>
    <row r="17277" ht="15.75" customHeight="1">
      <c r="A17277" s="13">
        <v>42304.94791662477</v>
      </c>
      <c r="B17277" s="12">
        <v>104.0</v>
      </c>
    </row>
    <row r="17278" ht="15.75" customHeight="1">
      <c r="A17278" s="13">
        <v>42304.95833329143</v>
      </c>
      <c r="B17278" s="12">
        <v>108.0</v>
      </c>
    </row>
    <row r="17279" ht="15.75" customHeight="1">
      <c r="A17279" s="13">
        <v>42304.9687499581</v>
      </c>
      <c r="B17279" s="12">
        <v>107.0</v>
      </c>
    </row>
    <row r="17280" ht="15.75" customHeight="1">
      <c r="A17280" s="13">
        <v>42304.97916662476</v>
      </c>
      <c r="B17280" s="12">
        <v>112.0</v>
      </c>
    </row>
    <row r="17281" ht="15.75" customHeight="1">
      <c r="A17281" s="13">
        <v>42304.989583291426</v>
      </c>
      <c r="B17281" s="12">
        <v>106.0</v>
      </c>
    </row>
    <row r="17282" ht="15.75" customHeight="1">
      <c r="A17282" s="13">
        <v>42304.99999995809</v>
      </c>
      <c r="B17282" s="12">
        <v>103.0</v>
      </c>
    </row>
    <row r="17283" ht="15.75" customHeight="1">
      <c r="A17283" s="13">
        <v>42305.010416624755</v>
      </c>
      <c r="B17283" s="12">
        <v>101.0</v>
      </c>
    </row>
    <row r="17284" ht="15.75" customHeight="1">
      <c r="A17284" s="13">
        <v>42305.02083329142</v>
      </c>
      <c r="B17284" s="12">
        <v>100.0</v>
      </c>
    </row>
    <row r="17285" ht="15.75" customHeight="1">
      <c r="A17285" s="13">
        <v>42305.03124995808</v>
      </c>
      <c r="B17285" s="12">
        <v>111.0</v>
      </c>
    </row>
    <row r="17286" ht="15.75" customHeight="1">
      <c r="A17286" s="13">
        <v>42305.04166662475</v>
      </c>
      <c r="B17286" s="12">
        <v>101.0</v>
      </c>
    </row>
    <row r="17287" ht="15.75" customHeight="1">
      <c r="A17287" s="13">
        <v>42305.05208329141</v>
      </c>
      <c r="B17287" s="12">
        <v>99.0</v>
      </c>
    </row>
    <row r="17288" ht="15.75" customHeight="1">
      <c r="A17288" s="13">
        <v>42305.062499958076</v>
      </c>
      <c r="B17288" s="12">
        <v>99.0</v>
      </c>
    </row>
    <row r="17289" ht="15.75" customHeight="1">
      <c r="A17289" s="13">
        <v>42305.07291662474</v>
      </c>
      <c r="B17289" s="12">
        <v>107.0</v>
      </c>
    </row>
    <row r="17290" ht="15.75" customHeight="1">
      <c r="A17290" s="13">
        <v>42305.083333291404</v>
      </c>
      <c r="B17290" s="12">
        <v>100.0</v>
      </c>
    </row>
    <row r="17291" ht="15.75" customHeight="1">
      <c r="A17291" s="13">
        <v>42305.09374995807</v>
      </c>
      <c r="B17291" s="12">
        <v>102.0</v>
      </c>
    </row>
    <row r="17292" ht="15.75" customHeight="1">
      <c r="A17292" s="13">
        <v>42305.10416662473</v>
      </c>
      <c r="B17292" s="12">
        <v>99.0</v>
      </c>
    </row>
    <row r="17293" ht="15.75" customHeight="1">
      <c r="A17293" s="13">
        <v>42305.1145832914</v>
      </c>
      <c r="B17293" s="12">
        <v>96.0</v>
      </c>
    </row>
    <row r="17294" ht="15.75" customHeight="1">
      <c r="A17294" s="13">
        <v>42305.12499995806</v>
      </c>
      <c r="B17294" s="12">
        <v>111.0</v>
      </c>
    </row>
    <row r="17295" ht="15.75" customHeight="1">
      <c r="A17295" s="13">
        <v>42305.135416624726</v>
      </c>
      <c r="B17295" s="12">
        <v>102.0</v>
      </c>
    </row>
    <row r="17296" ht="15.75" customHeight="1">
      <c r="A17296" s="13">
        <v>42305.14583329139</v>
      </c>
      <c r="B17296" s="12">
        <v>102.0</v>
      </c>
    </row>
    <row r="17297" ht="15.75" customHeight="1">
      <c r="A17297" s="13">
        <v>42305.156249958054</v>
      </c>
      <c r="B17297" s="12">
        <v>99.0</v>
      </c>
    </row>
    <row r="17298" ht="15.75" customHeight="1">
      <c r="A17298" s="13">
        <v>42305.16666662472</v>
      </c>
      <c r="B17298" s="12">
        <v>104.0</v>
      </c>
    </row>
    <row r="17299" ht="15.75" customHeight="1">
      <c r="A17299" s="13">
        <v>42305.17708329138</v>
      </c>
      <c r="B17299" s="12">
        <v>105.0</v>
      </c>
    </row>
    <row r="17300" ht="15.75" customHeight="1">
      <c r="A17300" s="13">
        <v>42305.18749995805</v>
      </c>
      <c r="B17300" s="12">
        <v>101.0</v>
      </c>
    </row>
    <row r="17301" ht="15.75" customHeight="1">
      <c r="A17301" s="13">
        <v>42305.19791662471</v>
      </c>
      <c r="B17301" s="12">
        <v>101.0</v>
      </c>
    </row>
    <row r="17302" ht="15.75" customHeight="1">
      <c r="A17302" s="13">
        <v>42305.208333291375</v>
      </c>
      <c r="B17302" s="12">
        <v>100.0</v>
      </c>
    </row>
    <row r="17303" ht="15.75" customHeight="1">
      <c r="A17303" s="13">
        <v>42305.21874995804</v>
      </c>
      <c r="B17303" s="12">
        <v>106.0</v>
      </c>
    </row>
    <row r="17304" ht="15.75" customHeight="1">
      <c r="A17304" s="13">
        <v>42305.229166624704</v>
      </c>
      <c r="B17304" s="12">
        <v>109.0</v>
      </c>
    </row>
    <row r="17305" ht="15.75" customHeight="1">
      <c r="A17305" s="13">
        <v>42305.23958329137</v>
      </c>
      <c r="B17305" s="12">
        <v>103.0</v>
      </c>
    </row>
    <row r="17306" ht="15.75" customHeight="1">
      <c r="A17306" s="13">
        <v>42305.24999995803</v>
      </c>
      <c r="B17306" s="12">
        <v>110.0</v>
      </c>
    </row>
    <row r="17307" ht="15.75" customHeight="1">
      <c r="A17307" s="13">
        <v>42305.2604166247</v>
      </c>
      <c r="B17307" s="12">
        <v>155.0</v>
      </c>
    </row>
    <row r="17308" ht="15.75" customHeight="1">
      <c r="A17308" s="13">
        <v>42305.27083329136</v>
      </c>
      <c r="B17308" s="12">
        <v>150.0</v>
      </c>
    </row>
    <row r="17309" ht="15.75" customHeight="1">
      <c r="A17309" s="13">
        <v>42305.281249958025</v>
      </c>
      <c r="B17309" s="12">
        <v>162.0</v>
      </c>
    </row>
    <row r="17310" ht="15.75" customHeight="1">
      <c r="A17310" s="13">
        <v>42305.29166662469</v>
      </c>
      <c r="B17310" s="12">
        <v>143.0</v>
      </c>
    </row>
    <row r="17311" ht="15.75" customHeight="1">
      <c r="A17311" s="13">
        <v>42305.30208329135</v>
      </c>
      <c r="B17311" s="12">
        <v>159.0</v>
      </c>
    </row>
    <row r="17312" ht="15.75" customHeight="1">
      <c r="A17312" s="13">
        <v>42305.31249995802</v>
      </c>
      <c r="B17312" s="12">
        <v>151.0</v>
      </c>
    </row>
    <row r="17313" ht="15.75" customHeight="1">
      <c r="A17313" s="13">
        <v>42305.32291662468</v>
      </c>
      <c r="B17313" s="12">
        <v>163.0</v>
      </c>
    </row>
    <row r="17314" ht="15.75" customHeight="1">
      <c r="A17314" s="13">
        <v>42305.333333291346</v>
      </c>
      <c r="B17314" s="12">
        <v>175.0</v>
      </c>
    </row>
    <row r="17315" ht="15.75" customHeight="1">
      <c r="A17315" s="13">
        <v>42305.34374995801</v>
      </c>
      <c r="B17315" s="12">
        <v>166.0</v>
      </c>
    </row>
    <row r="17316" ht="15.75" customHeight="1">
      <c r="A17316" s="13">
        <v>42305.354166624675</v>
      </c>
      <c r="B17316" s="12">
        <v>174.0</v>
      </c>
    </row>
    <row r="17317" ht="15.75" customHeight="1">
      <c r="A17317" s="13">
        <v>42305.36458329134</v>
      </c>
      <c r="B17317" s="12">
        <v>179.0</v>
      </c>
    </row>
    <row r="17318" ht="15.75" customHeight="1">
      <c r="A17318" s="13">
        <v>42305.374999958</v>
      </c>
      <c r="B17318" s="12">
        <v>182.0</v>
      </c>
    </row>
    <row r="17319" ht="15.75" customHeight="1">
      <c r="A17319" s="13">
        <v>42305.38541662467</v>
      </c>
      <c r="B17319" s="12">
        <v>196.0</v>
      </c>
    </row>
    <row r="17320" ht="15.75" customHeight="1">
      <c r="A17320" s="13">
        <v>42305.39583329133</v>
      </c>
      <c r="B17320" s="12">
        <v>190.0</v>
      </c>
    </row>
    <row r="17321" ht="15.75" customHeight="1">
      <c r="A17321" s="13">
        <v>42305.406249957996</v>
      </c>
      <c r="B17321" s="12">
        <v>178.0</v>
      </c>
    </row>
    <row r="17322" ht="15.75" customHeight="1">
      <c r="A17322" s="13">
        <v>42305.41666662466</v>
      </c>
      <c r="B17322" s="12">
        <v>186.0</v>
      </c>
    </row>
    <row r="17323" ht="15.75" customHeight="1">
      <c r="A17323" s="13">
        <v>42305.427083291324</v>
      </c>
      <c r="B17323" s="12">
        <v>188.0</v>
      </c>
    </row>
    <row r="17324" ht="15.75" customHeight="1">
      <c r="A17324" s="13">
        <v>42305.43749995799</v>
      </c>
      <c r="B17324" s="12">
        <v>188.0</v>
      </c>
    </row>
    <row r="17325" ht="15.75" customHeight="1">
      <c r="A17325" s="13">
        <v>42305.44791662465</v>
      </c>
      <c r="B17325" s="12">
        <v>194.0</v>
      </c>
    </row>
    <row r="17326" ht="15.75" customHeight="1">
      <c r="A17326" s="13">
        <v>42305.45833329132</v>
      </c>
      <c r="B17326" s="12">
        <v>186.0</v>
      </c>
    </row>
    <row r="17327" ht="15.75" customHeight="1">
      <c r="A17327" s="13">
        <v>42305.46874995798</v>
      </c>
      <c r="B17327" s="12">
        <v>179.0</v>
      </c>
    </row>
    <row r="17328" ht="15.75" customHeight="1">
      <c r="A17328" s="13">
        <v>42305.479166624646</v>
      </c>
      <c r="B17328" s="12">
        <v>187.0</v>
      </c>
    </row>
    <row r="17329" ht="15.75" customHeight="1">
      <c r="A17329" s="13">
        <v>42305.48958329131</v>
      </c>
      <c r="B17329" s="12">
        <v>188.0</v>
      </c>
    </row>
    <row r="17330" ht="15.75" customHeight="1">
      <c r="A17330" s="13">
        <v>42305.499999957974</v>
      </c>
      <c r="B17330" s="12">
        <v>185.0</v>
      </c>
    </row>
    <row r="17331" ht="15.75" customHeight="1">
      <c r="A17331" s="13">
        <v>42305.51041662464</v>
      </c>
      <c r="B17331" s="12">
        <v>188.0</v>
      </c>
    </row>
    <row r="17332" ht="15.75" customHeight="1">
      <c r="A17332" s="13">
        <v>42305.5208332913</v>
      </c>
      <c r="B17332" s="12">
        <v>182.0</v>
      </c>
    </row>
    <row r="17333" ht="15.75" customHeight="1">
      <c r="A17333" s="13">
        <v>42305.53124995797</v>
      </c>
      <c r="B17333" s="12">
        <v>181.0</v>
      </c>
    </row>
    <row r="17334" ht="15.75" customHeight="1">
      <c r="A17334" s="13">
        <v>42305.54166662463</v>
      </c>
      <c r="B17334" s="12">
        <v>190.0</v>
      </c>
    </row>
    <row r="17335" ht="15.75" customHeight="1">
      <c r="A17335" s="13">
        <v>42305.552083291295</v>
      </c>
      <c r="B17335" s="12">
        <v>198.0</v>
      </c>
    </row>
    <row r="17336" ht="15.75" customHeight="1">
      <c r="A17336" s="13">
        <v>42305.56249995796</v>
      </c>
      <c r="B17336" s="12">
        <v>195.0</v>
      </c>
    </row>
    <row r="17337" ht="15.75" customHeight="1">
      <c r="A17337" s="13">
        <v>42305.572916624624</v>
      </c>
      <c r="B17337" s="12">
        <v>195.0</v>
      </c>
    </row>
    <row r="17338" ht="15.75" customHeight="1">
      <c r="A17338" s="13">
        <v>42305.58333329129</v>
      </c>
      <c r="B17338" s="12">
        <v>196.0</v>
      </c>
    </row>
    <row r="17339" ht="15.75" customHeight="1">
      <c r="A17339" s="13">
        <v>42305.59374995795</v>
      </c>
      <c r="B17339" s="12">
        <v>191.0</v>
      </c>
    </row>
    <row r="17340" ht="15.75" customHeight="1">
      <c r="A17340" s="13">
        <v>42305.60416662462</v>
      </c>
      <c r="B17340" s="12">
        <v>196.0</v>
      </c>
    </row>
    <row r="17341" ht="15.75" customHeight="1">
      <c r="A17341" s="13">
        <v>42305.61458329128</v>
      </c>
      <c r="B17341" s="12">
        <v>195.0</v>
      </c>
    </row>
    <row r="17342" ht="15.75" customHeight="1">
      <c r="A17342" s="13">
        <v>42305.624999957945</v>
      </c>
      <c r="B17342" s="12">
        <v>197.0</v>
      </c>
    </row>
    <row r="17343" ht="15.75" customHeight="1">
      <c r="A17343" s="13">
        <v>42305.63541662461</v>
      </c>
      <c r="B17343" s="12">
        <v>196.0</v>
      </c>
    </row>
    <row r="17344" ht="15.75" customHeight="1">
      <c r="A17344" s="13">
        <v>42305.64583329127</v>
      </c>
      <c r="B17344" s="12">
        <v>190.0</v>
      </c>
    </row>
    <row r="17345" ht="15.75" customHeight="1">
      <c r="A17345" s="13">
        <v>42305.65624995794</v>
      </c>
      <c r="B17345" s="12">
        <v>199.0</v>
      </c>
    </row>
    <row r="17346" ht="15.75" customHeight="1">
      <c r="A17346" s="13">
        <v>42305.6666666246</v>
      </c>
      <c r="B17346" s="12">
        <v>195.0</v>
      </c>
    </row>
    <row r="17347" ht="15.75" customHeight="1">
      <c r="A17347" s="13">
        <v>42305.677083291266</v>
      </c>
      <c r="B17347" s="12">
        <v>203.0</v>
      </c>
    </row>
    <row r="17348" ht="15.75" customHeight="1">
      <c r="A17348" s="13">
        <v>42305.68749995793</v>
      </c>
      <c r="B17348" s="12">
        <v>202.0</v>
      </c>
    </row>
    <row r="17349" ht="15.75" customHeight="1">
      <c r="A17349" s="13">
        <v>42305.697916624595</v>
      </c>
      <c r="B17349" s="12">
        <v>186.0</v>
      </c>
    </row>
    <row r="17350" ht="15.75" customHeight="1">
      <c r="A17350" s="13">
        <v>42305.70833329126</v>
      </c>
      <c r="B17350" s="12">
        <v>185.0</v>
      </c>
    </row>
    <row r="17351" ht="15.75" customHeight="1">
      <c r="A17351" s="13">
        <v>42305.71874995792</v>
      </c>
      <c r="B17351" s="12">
        <v>194.0</v>
      </c>
    </row>
    <row r="17352" ht="15.75" customHeight="1">
      <c r="A17352" s="13">
        <v>42305.72916662459</v>
      </c>
      <c r="B17352" s="12">
        <v>185.0</v>
      </c>
    </row>
    <row r="17353" ht="15.75" customHeight="1">
      <c r="A17353" s="13">
        <v>42305.73958329125</v>
      </c>
      <c r="B17353" s="12">
        <v>179.0</v>
      </c>
    </row>
    <row r="17354" ht="15.75" customHeight="1">
      <c r="A17354" s="13">
        <v>42305.749999957916</v>
      </c>
      <c r="B17354" s="12">
        <v>182.0</v>
      </c>
    </row>
    <row r="17355" ht="15.75" customHeight="1">
      <c r="A17355" s="13">
        <v>42305.76041662458</v>
      </c>
      <c r="B17355" s="12">
        <v>131.0</v>
      </c>
    </row>
    <row r="17356" ht="15.75" customHeight="1">
      <c r="A17356" s="13">
        <v>42305.770833291244</v>
      </c>
      <c r="B17356" s="12">
        <v>123.0</v>
      </c>
    </row>
    <row r="17357" ht="15.75" customHeight="1">
      <c r="A17357" s="13">
        <v>42305.78124995791</v>
      </c>
      <c r="B17357" s="12">
        <v>122.0</v>
      </c>
    </row>
    <row r="17358" ht="15.75" customHeight="1">
      <c r="A17358" s="13">
        <v>42305.79166662457</v>
      </c>
      <c r="B17358" s="12">
        <v>124.0</v>
      </c>
    </row>
    <row r="17359" ht="15.75" customHeight="1">
      <c r="A17359" s="13">
        <v>42305.80208329124</v>
      </c>
      <c r="B17359" s="12">
        <v>123.0</v>
      </c>
    </row>
    <row r="17360" ht="15.75" customHeight="1">
      <c r="A17360" s="13">
        <v>42305.8124999579</v>
      </c>
      <c r="B17360" s="12">
        <v>131.0</v>
      </c>
    </row>
    <row r="17361" ht="15.75" customHeight="1">
      <c r="A17361" s="13">
        <v>42305.822916624566</v>
      </c>
      <c r="B17361" s="12">
        <v>128.0</v>
      </c>
    </row>
    <row r="17362" ht="15.75" customHeight="1">
      <c r="A17362" s="13">
        <v>42305.83333329123</v>
      </c>
      <c r="B17362" s="12">
        <v>124.0</v>
      </c>
    </row>
    <row r="17363" ht="15.75" customHeight="1">
      <c r="A17363" s="13">
        <v>42305.843749957894</v>
      </c>
      <c r="B17363" s="12">
        <v>119.0</v>
      </c>
    </row>
    <row r="17364" ht="15.75" customHeight="1">
      <c r="A17364" s="13">
        <v>42305.85416662456</v>
      </c>
      <c r="B17364" s="12">
        <v>110.0</v>
      </c>
    </row>
    <row r="17365" ht="15.75" customHeight="1">
      <c r="A17365" s="13">
        <v>42305.86458329122</v>
      </c>
      <c r="B17365" s="12">
        <v>115.0</v>
      </c>
    </row>
    <row r="17366" ht="15.75" customHeight="1">
      <c r="A17366" s="13">
        <v>42305.87499995789</v>
      </c>
      <c r="B17366" s="12">
        <v>111.0</v>
      </c>
    </row>
    <row r="17367" ht="15.75" customHeight="1">
      <c r="A17367" s="13">
        <v>42305.88541662455</v>
      </c>
      <c r="B17367" s="12">
        <v>115.0</v>
      </c>
    </row>
    <row r="17368" ht="15.75" customHeight="1">
      <c r="A17368" s="13">
        <v>42305.895833291215</v>
      </c>
      <c r="B17368" s="12">
        <v>107.0</v>
      </c>
    </row>
    <row r="17369" ht="15.75" customHeight="1">
      <c r="A17369" s="13">
        <v>42305.90624995788</v>
      </c>
      <c r="B17369" s="12">
        <v>121.0</v>
      </c>
    </row>
    <row r="17370" ht="15.75" customHeight="1">
      <c r="A17370" s="13">
        <v>42305.916666624544</v>
      </c>
      <c r="B17370" s="12">
        <v>122.0</v>
      </c>
    </row>
    <row r="17371" ht="15.75" customHeight="1">
      <c r="A17371" s="13">
        <v>42305.92708329121</v>
      </c>
      <c r="B17371" s="12">
        <v>129.0</v>
      </c>
    </row>
    <row r="17372" ht="15.75" customHeight="1">
      <c r="A17372" s="13">
        <v>42305.93749995787</v>
      </c>
      <c r="B17372" s="12">
        <v>131.0</v>
      </c>
    </row>
    <row r="17373" ht="15.75" customHeight="1">
      <c r="A17373" s="13">
        <v>42305.94791662454</v>
      </c>
      <c r="B17373" s="12">
        <v>119.0</v>
      </c>
    </row>
    <row r="17374" ht="15.75" customHeight="1">
      <c r="A17374" s="13">
        <v>42305.9583332912</v>
      </c>
      <c r="B17374" s="12">
        <v>122.0</v>
      </c>
    </row>
    <row r="17375" ht="15.75" customHeight="1">
      <c r="A17375" s="13">
        <v>42305.968749957865</v>
      </c>
      <c r="B17375" s="12">
        <v>118.0</v>
      </c>
    </row>
    <row r="17376" ht="15.75" customHeight="1">
      <c r="A17376" s="13">
        <v>42305.97916662453</v>
      </c>
      <c r="B17376" s="12">
        <v>120.0</v>
      </c>
    </row>
    <row r="17377" ht="15.75" customHeight="1">
      <c r="A17377" s="13">
        <v>42305.98958329119</v>
      </c>
      <c r="B17377" s="12">
        <v>118.0</v>
      </c>
    </row>
    <row r="17378" ht="15.75" customHeight="1">
      <c r="A17378" s="13">
        <v>42305.99999995786</v>
      </c>
      <c r="B17378" s="12">
        <v>105.0</v>
      </c>
    </row>
    <row r="17379" ht="15.75" customHeight="1">
      <c r="A17379" s="13">
        <v>42306.01041662452</v>
      </c>
      <c r="B17379" s="12">
        <v>106.0</v>
      </c>
    </row>
    <row r="17380" ht="15.75" customHeight="1">
      <c r="A17380" s="13">
        <v>42306.020833291186</v>
      </c>
      <c r="B17380" s="12">
        <v>107.0</v>
      </c>
    </row>
    <row r="17381" ht="15.75" customHeight="1">
      <c r="A17381" s="13">
        <v>42306.03124995785</v>
      </c>
      <c r="B17381" s="12">
        <v>110.0</v>
      </c>
    </row>
    <row r="17382" ht="15.75" customHeight="1">
      <c r="A17382" s="13">
        <v>42306.041666624515</v>
      </c>
      <c r="B17382" s="12">
        <v>100.0</v>
      </c>
    </row>
    <row r="17383" ht="15.75" customHeight="1">
      <c r="A17383" s="13">
        <v>42306.05208329118</v>
      </c>
      <c r="B17383" s="12">
        <v>103.0</v>
      </c>
    </row>
    <row r="17384" ht="15.75" customHeight="1">
      <c r="A17384" s="13">
        <v>42306.06249995784</v>
      </c>
      <c r="B17384" s="12">
        <v>98.0</v>
      </c>
    </row>
    <row r="17385" ht="15.75" customHeight="1">
      <c r="A17385" s="13">
        <v>42306.07291662451</v>
      </c>
      <c r="B17385" s="12">
        <v>104.0</v>
      </c>
    </row>
    <row r="17386" ht="15.75" customHeight="1">
      <c r="A17386" s="13">
        <v>42306.08333329117</v>
      </c>
      <c r="B17386" s="12">
        <v>110.0</v>
      </c>
    </row>
    <row r="17387" ht="15.75" customHeight="1">
      <c r="A17387" s="13">
        <v>42306.093749957836</v>
      </c>
      <c r="B17387" s="12">
        <v>100.0</v>
      </c>
    </row>
    <row r="17388" ht="15.75" customHeight="1">
      <c r="A17388" s="13">
        <v>42306.1041666245</v>
      </c>
      <c r="B17388" s="12">
        <v>102.0</v>
      </c>
    </row>
    <row r="17389" ht="15.75" customHeight="1">
      <c r="A17389" s="13">
        <v>42306.114583291164</v>
      </c>
      <c r="B17389" s="12">
        <v>97.0</v>
      </c>
    </row>
    <row r="17390" ht="15.75" customHeight="1">
      <c r="A17390" s="13">
        <v>42306.12499995783</v>
      </c>
      <c r="B17390" s="12">
        <v>107.0</v>
      </c>
    </row>
    <row r="17391" ht="15.75" customHeight="1">
      <c r="A17391" s="13">
        <v>42306.13541662449</v>
      </c>
      <c r="B17391" s="12">
        <v>108.0</v>
      </c>
    </row>
    <row r="17392" ht="15.75" customHeight="1">
      <c r="A17392" s="13">
        <v>42306.14583329116</v>
      </c>
      <c r="B17392" s="12">
        <v>101.0</v>
      </c>
    </row>
    <row r="17393" ht="15.75" customHeight="1">
      <c r="A17393" s="13">
        <v>42306.15624995782</v>
      </c>
      <c r="B17393" s="12">
        <v>101.0</v>
      </c>
    </row>
    <row r="17394" ht="15.75" customHeight="1">
      <c r="A17394" s="13">
        <v>42306.166666624486</v>
      </c>
      <c r="B17394" s="12">
        <v>113.0</v>
      </c>
    </row>
    <row r="17395" ht="15.75" customHeight="1">
      <c r="A17395" s="13">
        <v>42306.17708329115</v>
      </c>
      <c r="B17395" s="12">
        <v>103.0</v>
      </c>
    </row>
    <row r="17396" ht="15.75" customHeight="1">
      <c r="A17396" s="13">
        <v>42306.187499957814</v>
      </c>
      <c r="B17396" s="12">
        <v>103.0</v>
      </c>
    </row>
    <row r="17397" ht="15.75" customHeight="1">
      <c r="A17397" s="13">
        <v>42306.19791662448</v>
      </c>
      <c r="B17397" s="12">
        <v>100.0</v>
      </c>
    </row>
    <row r="17398" ht="15.75" customHeight="1">
      <c r="A17398" s="13">
        <v>42306.20833329114</v>
      </c>
      <c r="B17398" s="12">
        <v>109.0</v>
      </c>
    </row>
    <row r="17399" ht="15.75" customHeight="1">
      <c r="A17399" s="13">
        <v>42306.21874995781</v>
      </c>
      <c r="B17399" s="12">
        <v>109.0</v>
      </c>
    </row>
    <row r="17400" ht="15.75" customHeight="1">
      <c r="A17400" s="13">
        <v>42306.22916662447</v>
      </c>
      <c r="B17400" s="12">
        <v>108.0</v>
      </c>
    </row>
    <row r="17401" ht="15.75" customHeight="1">
      <c r="A17401" s="13">
        <v>42306.239583291135</v>
      </c>
      <c r="B17401" s="12">
        <v>105.0</v>
      </c>
    </row>
    <row r="17402" ht="15.75" customHeight="1">
      <c r="A17402" s="13">
        <v>42306.2499999578</v>
      </c>
      <c r="B17402" s="12">
        <v>111.0</v>
      </c>
    </row>
    <row r="17403" ht="15.75" customHeight="1">
      <c r="A17403" s="13">
        <v>42306.260416624464</v>
      </c>
      <c r="B17403" s="12">
        <v>136.0</v>
      </c>
    </row>
    <row r="17404" ht="15.75" customHeight="1">
      <c r="A17404" s="13">
        <v>42306.27083329113</v>
      </c>
      <c r="B17404" s="12">
        <v>133.0</v>
      </c>
    </row>
    <row r="17405" ht="15.75" customHeight="1">
      <c r="A17405" s="13">
        <v>42306.28124995779</v>
      </c>
      <c r="B17405" s="12">
        <v>141.0</v>
      </c>
    </row>
    <row r="17406" ht="15.75" customHeight="1">
      <c r="A17406" s="13">
        <v>42306.29166662446</v>
      </c>
      <c r="B17406" s="12">
        <v>143.0</v>
      </c>
    </row>
    <row r="17407" ht="15.75" customHeight="1">
      <c r="A17407" s="13">
        <v>42306.30208329112</v>
      </c>
      <c r="B17407" s="12">
        <v>159.0</v>
      </c>
    </row>
    <row r="17408" ht="15.75" customHeight="1">
      <c r="A17408" s="13">
        <v>42306.312499957785</v>
      </c>
      <c r="B17408" s="12">
        <v>149.0</v>
      </c>
    </row>
    <row r="17409" ht="15.75" customHeight="1">
      <c r="A17409" s="13">
        <v>42306.32291662445</v>
      </c>
      <c r="B17409" s="12">
        <v>159.0</v>
      </c>
    </row>
    <row r="17410" ht="15.75" customHeight="1">
      <c r="A17410" s="13">
        <v>42306.33333329111</v>
      </c>
      <c r="B17410" s="12">
        <v>169.0</v>
      </c>
    </row>
    <row r="17411" ht="15.75" customHeight="1">
      <c r="A17411" s="13">
        <v>42306.34374995778</v>
      </c>
      <c r="B17411" s="12">
        <v>172.0</v>
      </c>
    </row>
    <row r="17412" ht="15.75" customHeight="1">
      <c r="A17412" s="13">
        <v>42306.35416662444</v>
      </c>
      <c r="B17412" s="12">
        <v>172.0</v>
      </c>
    </row>
    <row r="17413" ht="15.75" customHeight="1">
      <c r="A17413" s="13">
        <v>42306.364583291106</v>
      </c>
      <c r="B17413" s="12">
        <v>180.0</v>
      </c>
    </row>
    <row r="17414" ht="15.75" customHeight="1">
      <c r="A17414" s="13">
        <v>42306.37499995777</v>
      </c>
      <c r="B17414" s="12">
        <v>168.0</v>
      </c>
    </row>
    <row r="17415" ht="15.75" customHeight="1">
      <c r="A17415" s="13">
        <v>42306.385416624435</v>
      </c>
      <c r="B17415" s="12">
        <v>174.0</v>
      </c>
    </row>
    <row r="17416" ht="15.75" customHeight="1">
      <c r="A17416" s="13">
        <v>42306.3958332911</v>
      </c>
      <c r="B17416" s="12">
        <v>175.0</v>
      </c>
    </row>
    <row r="17417" ht="15.75" customHeight="1">
      <c r="A17417" s="13">
        <v>42306.40624995776</v>
      </c>
      <c r="B17417" s="12">
        <v>183.0</v>
      </c>
    </row>
    <row r="17418" ht="15.75" customHeight="1">
      <c r="A17418" s="13">
        <v>42306.41666662443</v>
      </c>
      <c r="B17418" s="12">
        <v>187.0</v>
      </c>
    </row>
    <row r="17419" ht="15.75" customHeight="1">
      <c r="A17419" s="13">
        <v>42306.42708329109</v>
      </c>
      <c r="B17419" s="12">
        <v>186.0</v>
      </c>
    </row>
    <row r="17420" ht="15.75" customHeight="1">
      <c r="A17420" s="13">
        <v>42306.437499957756</v>
      </c>
      <c r="B17420" s="12">
        <v>180.0</v>
      </c>
    </row>
    <row r="17421" ht="15.75" customHeight="1">
      <c r="A17421" s="13">
        <v>42306.44791662442</v>
      </c>
      <c r="B17421" s="12">
        <v>189.0</v>
      </c>
    </row>
    <row r="17422" ht="15.75" customHeight="1">
      <c r="A17422" s="13">
        <v>42306.458333291084</v>
      </c>
      <c r="B17422" s="12">
        <v>191.0</v>
      </c>
    </row>
    <row r="17423" ht="15.75" customHeight="1">
      <c r="A17423" s="13">
        <v>42306.46874995775</v>
      </c>
      <c r="B17423" s="12">
        <v>176.0</v>
      </c>
    </row>
    <row r="17424" ht="15.75" customHeight="1">
      <c r="A17424" s="13">
        <v>42306.47916662441</v>
      </c>
      <c r="B17424" s="12">
        <v>175.0</v>
      </c>
    </row>
    <row r="17425" ht="15.75" customHeight="1">
      <c r="A17425" s="13">
        <v>42306.48958329108</v>
      </c>
      <c r="B17425" s="12">
        <v>183.0</v>
      </c>
    </row>
    <row r="17426" ht="15.75" customHeight="1">
      <c r="A17426" s="13">
        <v>42306.49999995774</v>
      </c>
      <c r="B17426" s="12">
        <v>185.0</v>
      </c>
    </row>
    <row r="17427" ht="15.75" customHeight="1">
      <c r="A17427" s="13">
        <v>42306.510416624405</v>
      </c>
      <c r="B17427" s="12">
        <v>186.0</v>
      </c>
    </row>
    <row r="17428" ht="15.75" customHeight="1">
      <c r="A17428" s="13">
        <v>42306.52083329107</v>
      </c>
      <c r="B17428" s="12">
        <v>189.0</v>
      </c>
    </row>
    <row r="17429" ht="15.75" customHeight="1">
      <c r="A17429" s="13">
        <v>42306.531249957734</v>
      </c>
      <c r="B17429" s="12">
        <v>185.0</v>
      </c>
    </row>
    <row r="17430" ht="15.75" customHeight="1">
      <c r="A17430" s="13">
        <v>42306.5416666244</v>
      </c>
      <c r="B17430" s="12">
        <v>185.0</v>
      </c>
    </row>
    <row r="17431" ht="15.75" customHeight="1">
      <c r="A17431" s="13">
        <v>42306.55208329106</v>
      </c>
      <c r="B17431" s="12">
        <v>206.0</v>
      </c>
    </row>
    <row r="17432" ht="15.75" customHeight="1">
      <c r="A17432" s="13">
        <v>42306.56249995773</v>
      </c>
      <c r="B17432" s="12">
        <v>186.0</v>
      </c>
    </row>
    <row r="17433" ht="15.75" customHeight="1">
      <c r="A17433" s="13">
        <v>42306.57291662439</v>
      </c>
      <c r="B17433" s="12">
        <v>187.0</v>
      </c>
    </row>
    <row r="17434" ht="15.75" customHeight="1">
      <c r="A17434" s="13">
        <v>42306.583333291055</v>
      </c>
      <c r="B17434" s="12">
        <v>187.0</v>
      </c>
    </row>
    <row r="17435" ht="15.75" customHeight="1">
      <c r="A17435" s="13">
        <v>42306.59374995772</v>
      </c>
      <c r="B17435" s="12">
        <v>188.0</v>
      </c>
    </row>
    <row r="17436" ht="15.75" customHeight="1">
      <c r="A17436" s="13">
        <v>42306.604166624384</v>
      </c>
      <c r="B17436" s="12">
        <v>215.0</v>
      </c>
    </row>
    <row r="17437" ht="15.75" customHeight="1">
      <c r="A17437" s="13">
        <v>42306.61458329105</v>
      </c>
      <c r="B17437" s="12">
        <v>186.0</v>
      </c>
    </row>
    <row r="17438" ht="15.75" customHeight="1">
      <c r="A17438" s="13">
        <v>42306.62499995771</v>
      </c>
      <c r="B17438" s="12">
        <v>189.0</v>
      </c>
    </row>
    <row r="17439" ht="15.75" customHeight="1">
      <c r="A17439" s="13">
        <v>42306.63541662438</v>
      </c>
      <c r="B17439" s="12">
        <v>199.0</v>
      </c>
    </row>
    <row r="17440" ht="15.75" customHeight="1">
      <c r="A17440" s="13">
        <v>42306.64583329104</v>
      </c>
      <c r="B17440" s="12">
        <v>181.0</v>
      </c>
    </row>
    <row r="17441" ht="15.75" customHeight="1">
      <c r="A17441" s="13">
        <v>42306.656249957705</v>
      </c>
      <c r="B17441" s="12">
        <v>202.0</v>
      </c>
    </row>
    <row r="17442" ht="15.75" customHeight="1">
      <c r="A17442" s="13">
        <v>42306.66666662437</v>
      </c>
      <c r="B17442" s="12">
        <v>195.0</v>
      </c>
    </row>
    <row r="17443" ht="15.75" customHeight="1">
      <c r="A17443" s="13">
        <v>42306.67708329103</v>
      </c>
      <c r="B17443" s="12">
        <v>180.0</v>
      </c>
    </row>
    <row r="17444" ht="15.75" customHeight="1">
      <c r="A17444" s="13">
        <v>42306.6874999577</v>
      </c>
      <c r="B17444" s="12">
        <v>183.0</v>
      </c>
    </row>
    <row r="17445" ht="15.75" customHeight="1">
      <c r="A17445" s="13">
        <v>42306.69791662436</v>
      </c>
      <c r="B17445" s="12">
        <v>185.0</v>
      </c>
    </row>
    <row r="17446" ht="15.75" customHeight="1">
      <c r="A17446" s="13">
        <v>42306.708333291026</v>
      </c>
      <c r="B17446" s="12">
        <v>189.0</v>
      </c>
    </row>
    <row r="17447" ht="15.75" customHeight="1">
      <c r="A17447" s="13">
        <v>42306.71874995769</v>
      </c>
      <c r="B17447" s="12">
        <v>190.0</v>
      </c>
    </row>
    <row r="17448" ht="15.75" customHeight="1">
      <c r="A17448" s="13">
        <v>42306.729166624355</v>
      </c>
      <c r="B17448" s="12">
        <v>187.0</v>
      </c>
    </row>
    <row r="17449" ht="15.75" customHeight="1">
      <c r="A17449" s="13">
        <v>42306.73958329102</v>
      </c>
      <c r="B17449" s="12">
        <v>175.0</v>
      </c>
    </row>
    <row r="17450" ht="15.75" customHeight="1">
      <c r="A17450" s="13">
        <v>42306.74999995768</v>
      </c>
      <c r="B17450" s="12">
        <v>180.0</v>
      </c>
    </row>
    <row r="17451" ht="15.75" customHeight="1">
      <c r="A17451" s="13">
        <v>42306.76041662435</v>
      </c>
      <c r="B17451" s="12">
        <v>140.0</v>
      </c>
    </row>
    <row r="17452" ht="15.75" customHeight="1">
      <c r="A17452" s="13">
        <v>42306.77083329101</v>
      </c>
      <c r="B17452" s="12">
        <v>121.0</v>
      </c>
    </row>
    <row r="17453" ht="15.75" customHeight="1">
      <c r="A17453" s="13">
        <v>42306.781249957676</v>
      </c>
      <c r="B17453" s="12">
        <v>123.0</v>
      </c>
    </row>
    <row r="17454" ht="15.75" customHeight="1">
      <c r="A17454" s="13">
        <v>42306.79166662434</v>
      </c>
      <c r="B17454" s="12">
        <v>121.0</v>
      </c>
    </row>
    <row r="17455" ht="15.75" customHeight="1">
      <c r="A17455" s="13">
        <v>42306.802083291004</v>
      </c>
      <c r="B17455" s="12">
        <v>127.0</v>
      </c>
    </row>
    <row r="17456" ht="15.75" customHeight="1">
      <c r="A17456" s="13">
        <v>42306.81249995767</v>
      </c>
      <c r="B17456" s="12">
        <v>131.0</v>
      </c>
    </row>
    <row r="17457" ht="15.75" customHeight="1">
      <c r="A17457" s="13">
        <v>42306.82291662433</v>
      </c>
      <c r="B17457" s="12">
        <v>125.0</v>
      </c>
    </row>
    <row r="17458" ht="15.75" customHeight="1">
      <c r="A17458" s="13">
        <v>42306.833333291</v>
      </c>
      <c r="B17458" s="12">
        <v>121.0</v>
      </c>
    </row>
    <row r="17459" ht="15.75" customHeight="1">
      <c r="A17459" s="13">
        <v>42306.84374995766</v>
      </c>
      <c r="B17459" s="12">
        <v>106.0</v>
      </c>
    </row>
    <row r="17460" ht="15.75" customHeight="1">
      <c r="A17460" s="13">
        <v>42306.854166624325</v>
      </c>
      <c r="B17460" s="12">
        <v>109.0</v>
      </c>
    </row>
    <row r="17461" ht="15.75" customHeight="1">
      <c r="A17461" s="13">
        <v>42306.86458329099</v>
      </c>
      <c r="B17461" s="12">
        <v>114.0</v>
      </c>
    </row>
    <row r="17462" ht="15.75" customHeight="1">
      <c r="A17462" s="13">
        <v>42306.874999957654</v>
      </c>
      <c r="B17462" s="12">
        <v>110.0</v>
      </c>
    </row>
    <row r="17463" ht="15.75" customHeight="1">
      <c r="A17463" s="13">
        <v>42306.88541662432</v>
      </c>
      <c r="B17463" s="12">
        <v>110.0</v>
      </c>
    </row>
    <row r="17464" ht="15.75" customHeight="1">
      <c r="A17464" s="13">
        <v>42306.89583329098</v>
      </c>
      <c r="B17464" s="12">
        <v>107.0</v>
      </c>
    </row>
    <row r="17465" ht="15.75" customHeight="1">
      <c r="A17465" s="13">
        <v>42306.90624995765</v>
      </c>
      <c r="B17465" s="12">
        <v>120.0</v>
      </c>
    </row>
    <row r="17466" ht="15.75" customHeight="1">
      <c r="A17466" s="13">
        <v>42306.91666662431</v>
      </c>
      <c r="B17466" s="12">
        <v>119.0</v>
      </c>
    </row>
    <row r="17467" ht="15.75" customHeight="1">
      <c r="A17467" s="13">
        <v>42306.927083290975</v>
      </c>
      <c r="B17467" s="12">
        <v>112.0</v>
      </c>
    </row>
    <row r="17468" ht="15.75" customHeight="1">
      <c r="A17468" s="13">
        <v>42306.93749995764</v>
      </c>
      <c r="B17468" s="12">
        <v>119.0</v>
      </c>
    </row>
    <row r="17469" ht="15.75" customHeight="1">
      <c r="A17469" s="13">
        <v>42306.9479166243</v>
      </c>
      <c r="B17469" s="12">
        <v>113.0</v>
      </c>
    </row>
    <row r="17470" ht="15.75" customHeight="1">
      <c r="A17470" s="13">
        <v>42306.95833329097</v>
      </c>
      <c r="B17470" s="12">
        <v>119.0</v>
      </c>
    </row>
    <row r="17471" ht="15.75" customHeight="1">
      <c r="A17471" s="13">
        <v>42306.96874995763</v>
      </c>
      <c r="B17471" s="12">
        <v>125.0</v>
      </c>
    </row>
    <row r="17472" ht="15.75" customHeight="1">
      <c r="A17472" s="13">
        <v>42306.979166624296</v>
      </c>
      <c r="B17472" s="12">
        <v>116.0</v>
      </c>
    </row>
    <row r="17473" ht="15.75" customHeight="1">
      <c r="A17473" s="13">
        <v>42306.98958329096</v>
      </c>
      <c r="B17473" s="12">
        <v>111.0</v>
      </c>
    </row>
    <row r="17474" ht="15.75" customHeight="1">
      <c r="A17474" s="13">
        <v>42306.999999957625</v>
      </c>
      <c r="B17474" s="12">
        <v>114.0</v>
      </c>
    </row>
    <row r="17475" ht="15.75" customHeight="1">
      <c r="A17475" s="13">
        <v>42307.01041662429</v>
      </c>
      <c r="B17475" s="12">
        <v>112.0</v>
      </c>
    </row>
    <row r="17476" ht="15.75" customHeight="1">
      <c r="A17476" s="13">
        <v>42307.02083329095</v>
      </c>
      <c r="B17476" s="12">
        <v>111.0</v>
      </c>
    </row>
    <row r="17477" ht="15.75" customHeight="1">
      <c r="A17477" s="13">
        <v>42307.03124995762</v>
      </c>
      <c r="B17477" s="12">
        <v>111.0</v>
      </c>
    </row>
    <row r="17478" ht="15.75" customHeight="1">
      <c r="A17478" s="13">
        <v>42307.04166662428</v>
      </c>
      <c r="B17478" s="12">
        <v>104.0</v>
      </c>
    </row>
    <row r="17479" ht="15.75" customHeight="1">
      <c r="A17479" s="13">
        <v>42307.052083290946</v>
      </c>
      <c r="B17479" s="12">
        <v>103.0</v>
      </c>
    </row>
    <row r="17480" ht="15.75" customHeight="1">
      <c r="A17480" s="13">
        <v>42307.06249995761</v>
      </c>
      <c r="B17480" s="12">
        <v>106.0</v>
      </c>
    </row>
    <row r="17481" ht="15.75" customHeight="1">
      <c r="A17481" s="13">
        <v>42307.072916624275</v>
      </c>
      <c r="B17481" s="12">
        <v>102.0</v>
      </c>
    </row>
    <row r="17482" ht="15.75" customHeight="1">
      <c r="A17482" s="13">
        <v>42307.08333329094</v>
      </c>
      <c r="B17482" s="12">
        <v>103.0</v>
      </c>
    </row>
    <row r="17483" ht="15.75" customHeight="1">
      <c r="A17483" s="13">
        <v>42307.0937499576</v>
      </c>
      <c r="B17483" s="12">
        <v>105.0</v>
      </c>
    </row>
    <row r="17484" ht="15.75" customHeight="1">
      <c r="A17484" s="13">
        <v>42307.10416662427</v>
      </c>
      <c r="B17484" s="12">
        <v>108.0</v>
      </c>
    </row>
    <row r="17485" ht="15.75" customHeight="1">
      <c r="A17485" s="13">
        <v>42307.11458329093</v>
      </c>
      <c r="B17485" s="12">
        <v>104.0</v>
      </c>
    </row>
    <row r="17486" ht="15.75" customHeight="1">
      <c r="A17486" s="13">
        <v>42307.124999957596</v>
      </c>
      <c r="B17486" s="12">
        <v>100.0</v>
      </c>
    </row>
    <row r="17487" ht="15.75" customHeight="1">
      <c r="A17487" s="13">
        <v>42307.13541662426</v>
      </c>
      <c r="B17487" s="12">
        <v>110.0</v>
      </c>
    </row>
    <row r="17488" ht="15.75" customHeight="1">
      <c r="A17488" s="13">
        <v>42307.145833290924</v>
      </c>
      <c r="B17488" s="12">
        <v>104.0</v>
      </c>
    </row>
    <row r="17489" ht="15.75" customHeight="1">
      <c r="A17489" s="13">
        <v>42307.15624995759</v>
      </c>
      <c r="B17489" s="12">
        <v>105.0</v>
      </c>
    </row>
    <row r="17490" ht="15.75" customHeight="1">
      <c r="A17490" s="13">
        <v>42307.16666662425</v>
      </c>
      <c r="B17490" s="12">
        <v>104.0</v>
      </c>
    </row>
    <row r="17491" ht="15.75" customHeight="1">
      <c r="A17491" s="13">
        <v>42307.17708329092</v>
      </c>
      <c r="B17491" s="12">
        <v>108.0</v>
      </c>
    </row>
    <row r="17492" ht="15.75" customHeight="1">
      <c r="A17492" s="13">
        <v>42307.18749995758</v>
      </c>
      <c r="B17492" s="12">
        <v>107.0</v>
      </c>
    </row>
    <row r="17493" ht="15.75" customHeight="1">
      <c r="A17493" s="13">
        <v>42307.197916624245</v>
      </c>
      <c r="B17493" s="12">
        <v>102.0</v>
      </c>
    </row>
    <row r="17494" ht="15.75" customHeight="1">
      <c r="A17494" s="13">
        <v>42307.20833329091</v>
      </c>
      <c r="B17494" s="12">
        <v>103.0</v>
      </c>
    </row>
    <row r="17495" ht="15.75" customHeight="1">
      <c r="A17495" s="13">
        <v>42307.218749957574</v>
      </c>
      <c r="B17495" s="12">
        <v>106.0</v>
      </c>
    </row>
    <row r="17496" ht="15.75" customHeight="1">
      <c r="A17496" s="13">
        <v>42307.22916662424</v>
      </c>
      <c r="B17496" s="12">
        <v>108.0</v>
      </c>
    </row>
    <row r="17497" ht="15.75" customHeight="1">
      <c r="A17497" s="13">
        <v>42307.2395832909</v>
      </c>
      <c r="B17497" s="12">
        <v>119.0</v>
      </c>
    </row>
    <row r="17498" ht="15.75" customHeight="1">
      <c r="A17498" s="13">
        <v>42307.24999995757</v>
      </c>
      <c r="B17498" s="12">
        <v>112.0</v>
      </c>
    </row>
    <row r="17499" ht="15.75" customHeight="1">
      <c r="A17499" s="13">
        <v>42307.26041662423</v>
      </c>
      <c r="B17499" s="12">
        <v>131.0</v>
      </c>
    </row>
    <row r="17500" ht="15.75" customHeight="1">
      <c r="A17500" s="13">
        <v>42307.270833290895</v>
      </c>
      <c r="B17500" s="12">
        <v>131.0</v>
      </c>
    </row>
    <row r="17501" ht="15.75" customHeight="1">
      <c r="A17501" s="13">
        <v>42307.28124995756</v>
      </c>
      <c r="B17501" s="12">
        <v>135.0</v>
      </c>
    </row>
    <row r="17502" ht="15.75" customHeight="1">
      <c r="A17502" s="13">
        <v>42307.29166662422</v>
      </c>
      <c r="B17502" s="12">
        <v>136.0</v>
      </c>
    </row>
    <row r="17503" ht="15.75" customHeight="1">
      <c r="A17503" s="13">
        <v>42307.30208329089</v>
      </c>
      <c r="B17503" s="12">
        <v>135.0</v>
      </c>
    </row>
    <row r="17504" ht="15.75" customHeight="1">
      <c r="A17504" s="13">
        <v>42307.31249995755</v>
      </c>
      <c r="B17504" s="12">
        <v>149.0</v>
      </c>
    </row>
    <row r="17505" ht="15.75" customHeight="1">
      <c r="A17505" s="13">
        <v>42307.322916624216</v>
      </c>
      <c r="B17505" s="12">
        <v>149.0</v>
      </c>
    </row>
    <row r="17506" ht="15.75" customHeight="1">
      <c r="A17506" s="13">
        <v>42307.33333329088</v>
      </c>
      <c r="B17506" s="12">
        <v>161.0</v>
      </c>
    </row>
    <row r="17507" ht="15.75" customHeight="1">
      <c r="A17507" s="13">
        <v>42307.343749957545</v>
      </c>
      <c r="B17507" s="12">
        <v>159.0</v>
      </c>
    </row>
    <row r="17508" ht="15.75" customHeight="1">
      <c r="A17508" s="13">
        <v>42307.35416662421</v>
      </c>
      <c r="B17508" s="12">
        <v>169.0</v>
      </c>
    </row>
    <row r="17509" ht="15.75" customHeight="1">
      <c r="A17509" s="13">
        <v>42307.36458329087</v>
      </c>
      <c r="B17509" s="12">
        <v>159.0</v>
      </c>
    </row>
    <row r="17510" ht="15.75" customHeight="1">
      <c r="A17510" s="13">
        <v>42307.37499995754</v>
      </c>
      <c r="B17510" s="12">
        <v>162.0</v>
      </c>
    </row>
    <row r="17511" ht="15.75" customHeight="1">
      <c r="A17511" s="13">
        <v>42307.3854166242</v>
      </c>
      <c r="B17511" s="12">
        <v>162.0</v>
      </c>
    </row>
    <row r="17512" ht="15.75" customHeight="1">
      <c r="A17512" s="13">
        <v>42307.395833290866</v>
      </c>
      <c r="B17512" s="12">
        <v>159.0</v>
      </c>
    </row>
    <row r="17513" ht="15.75" customHeight="1">
      <c r="A17513" s="13">
        <v>42307.40624995753</v>
      </c>
      <c r="B17513" s="12">
        <v>145.0</v>
      </c>
    </row>
    <row r="17514" ht="15.75" customHeight="1">
      <c r="A17514" s="13">
        <v>42307.416666624194</v>
      </c>
      <c r="B17514" s="12">
        <v>144.0</v>
      </c>
    </row>
    <row r="17515" ht="15.75" customHeight="1">
      <c r="A17515" s="13">
        <v>42307.42708329086</v>
      </c>
      <c r="B17515" s="12">
        <v>143.0</v>
      </c>
    </row>
    <row r="17516" ht="15.75" customHeight="1">
      <c r="A17516" s="13">
        <v>42307.43749995752</v>
      </c>
      <c r="B17516" s="12">
        <v>159.0</v>
      </c>
    </row>
    <row r="17517" ht="15.75" customHeight="1">
      <c r="A17517" s="13">
        <v>42307.44791662419</v>
      </c>
      <c r="B17517" s="12">
        <v>172.0</v>
      </c>
    </row>
    <row r="17518" ht="15.75" customHeight="1">
      <c r="A17518" s="13">
        <v>42307.45833329085</v>
      </c>
      <c r="B17518" s="12">
        <v>167.0</v>
      </c>
    </row>
    <row r="17519" ht="15.75" customHeight="1">
      <c r="A17519" s="13">
        <v>42307.468749957516</v>
      </c>
      <c r="B17519" s="12">
        <v>166.0</v>
      </c>
    </row>
    <row r="17520" ht="15.75" customHeight="1">
      <c r="A17520" s="13">
        <v>42307.47916662418</v>
      </c>
      <c r="B17520" s="12">
        <v>164.0</v>
      </c>
    </row>
    <row r="17521" ht="15.75" customHeight="1">
      <c r="A17521" s="13">
        <v>42307.489583290844</v>
      </c>
      <c r="B17521" s="12">
        <v>158.0</v>
      </c>
    </row>
    <row r="17522" ht="15.75" customHeight="1">
      <c r="A17522" s="13">
        <v>42307.49999995751</v>
      </c>
      <c r="B17522" s="12">
        <v>158.0</v>
      </c>
    </row>
    <row r="17523" ht="15.75" customHeight="1">
      <c r="A17523" s="13">
        <v>42307.51041662417</v>
      </c>
      <c r="B17523" s="12">
        <v>159.0</v>
      </c>
    </row>
    <row r="17524" ht="15.75" customHeight="1">
      <c r="A17524" s="13">
        <v>42307.52083329084</v>
      </c>
      <c r="B17524" s="12">
        <v>160.0</v>
      </c>
    </row>
    <row r="17525" ht="15.75" customHeight="1">
      <c r="A17525" s="13">
        <v>42307.5312499575</v>
      </c>
      <c r="B17525" s="12">
        <v>163.0</v>
      </c>
    </row>
    <row r="17526" ht="15.75" customHeight="1">
      <c r="A17526" s="13">
        <v>42307.541666624165</v>
      </c>
      <c r="B17526" s="12">
        <v>162.0</v>
      </c>
    </row>
    <row r="17527" ht="15.75" customHeight="1">
      <c r="A17527" s="13">
        <v>42307.55208329083</v>
      </c>
      <c r="B17527" s="12">
        <v>163.0</v>
      </c>
    </row>
    <row r="17528" ht="15.75" customHeight="1">
      <c r="A17528" s="13">
        <v>42307.562499957494</v>
      </c>
      <c r="B17528" s="12">
        <v>163.0</v>
      </c>
    </row>
    <row r="17529" ht="15.75" customHeight="1">
      <c r="A17529" s="13">
        <v>42307.57291662416</v>
      </c>
      <c r="B17529" s="12">
        <v>167.0</v>
      </c>
    </row>
    <row r="17530" ht="15.75" customHeight="1">
      <c r="A17530" s="13">
        <v>42307.58333329082</v>
      </c>
      <c r="B17530" s="12">
        <v>174.0</v>
      </c>
    </row>
    <row r="17531" ht="15.75" customHeight="1">
      <c r="A17531" s="13">
        <v>42307.59374995749</v>
      </c>
      <c r="B17531" s="12">
        <v>167.0</v>
      </c>
    </row>
    <row r="17532" ht="15.75" customHeight="1">
      <c r="A17532" s="13">
        <v>42307.60416662415</v>
      </c>
      <c r="B17532" s="12">
        <v>175.0</v>
      </c>
    </row>
    <row r="17533" ht="15.75" customHeight="1">
      <c r="A17533" s="13">
        <v>42307.614583290815</v>
      </c>
      <c r="B17533" s="12">
        <v>179.0</v>
      </c>
    </row>
    <row r="17534" ht="15.75" customHeight="1">
      <c r="A17534" s="13">
        <v>42307.62499995748</v>
      </c>
      <c r="B17534" s="12">
        <v>174.0</v>
      </c>
    </row>
    <row r="17535" ht="15.75" customHeight="1">
      <c r="A17535" s="13">
        <v>42307.63541662414</v>
      </c>
      <c r="B17535" s="12">
        <v>167.0</v>
      </c>
    </row>
    <row r="17536" ht="15.75" customHeight="1">
      <c r="A17536" s="13">
        <v>42307.64583329081</v>
      </c>
      <c r="B17536" s="12">
        <v>170.0</v>
      </c>
    </row>
    <row r="17537" ht="15.75" customHeight="1">
      <c r="A17537" s="13">
        <v>42307.65624995747</v>
      </c>
      <c r="B17537" s="12">
        <v>158.0</v>
      </c>
    </row>
    <row r="17538" ht="15.75" customHeight="1">
      <c r="A17538" s="13">
        <v>42307.666666624136</v>
      </c>
      <c r="B17538" s="12">
        <v>163.0</v>
      </c>
    </row>
    <row r="17539" ht="15.75" customHeight="1">
      <c r="A17539" s="13">
        <v>42307.6770832908</v>
      </c>
      <c r="B17539" s="12">
        <v>163.0</v>
      </c>
    </row>
    <row r="17540" ht="15.75" customHeight="1">
      <c r="A17540" s="13">
        <v>42307.687499957465</v>
      </c>
      <c r="B17540" s="12">
        <v>160.0</v>
      </c>
    </row>
    <row r="17541" ht="15.75" customHeight="1">
      <c r="A17541" s="13">
        <v>42307.69791662413</v>
      </c>
      <c r="B17541" s="12">
        <v>161.0</v>
      </c>
    </row>
    <row r="17542" ht="15.75" customHeight="1">
      <c r="A17542" s="13">
        <v>42307.70833329079</v>
      </c>
      <c r="B17542" s="12">
        <v>164.0</v>
      </c>
    </row>
    <row r="17543" ht="15.75" customHeight="1">
      <c r="A17543" s="13">
        <v>42307.71874995746</v>
      </c>
      <c r="B17543" s="12">
        <v>164.0</v>
      </c>
    </row>
    <row r="17544" ht="15.75" customHeight="1">
      <c r="A17544" s="13">
        <v>42307.72916662412</v>
      </c>
      <c r="B17544" s="12">
        <v>161.0</v>
      </c>
    </row>
    <row r="17545" ht="15.75" customHeight="1">
      <c r="A17545" s="13">
        <v>42307.739583290786</v>
      </c>
      <c r="B17545" s="12">
        <v>171.0</v>
      </c>
    </row>
    <row r="17546" ht="15.75" customHeight="1">
      <c r="A17546" s="13">
        <v>42307.74999995745</v>
      </c>
      <c r="B17546" s="12">
        <v>164.0</v>
      </c>
    </row>
    <row r="17547" ht="15.75" customHeight="1">
      <c r="A17547" s="13">
        <v>42307.760416624114</v>
      </c>
      <c r="B17547" s="12">
        <v>125.0</v>
      </c>
    </row>
    <row r="17548" ht="15.75" customHeight="1">
      <c r="A17548" s="13">
        <v>42307.77083329078</v>
      </c>
      <c r="B17548" s="12">
        <v>124.0</v>
      </c>
    </row>
    <row r="17549" ht="15.75" customHeight="1">
      <c r="A17549" s="13">
        <v>42307.78124995744</v>
      </c>
      <c r="B17549" s="12">
        <v>115.0</v>
      </c>
    </row>
    <row r="17550" ht="15.75" customHeight="1">
      <c r="A17550" s="13">
        <v>42307.79166662411</v>
      </c>
      <c r="B17550" s="12">
        <v>121.0</v>
      </c>
    </row>
    <row r="17551" ht="15.75" customHeight="1">
      <c r="A17551" s="13">
        <v>42307.80208329077</v>
      </c>
      <c r="B17551" s="12">
        <v>124.0</v>
      </c>
    </row>
    <row r="17552" ht="15.75" customHeight="1">
      <c r="A17552" s="13">
        <v>42307.812499957436</v>
      </c>
      <c r="B17552" s="12">
        <v>118.0</v>
      </c>
    </row>
    <row r="17553" ht="15.75" customHeight="1">
      <c r="A17553" s="13">
        <v>42307.8229166241</v>
      </c>
      <c r="B17553" s="12">
        <v>120.0</v>
      </c>
    </row>
    <row r="17554" ht="15.75" customHeight="1">
      <c r="A17554" s="13">
        <v>42307.833333290764</v>
      </c>
      <c r="B17554" s="12">
        <v>121.0</v>
      </c>
    </row>
    <row r="17555" ht="15.75" customHeight="1">
      <c r="A17555" s="13">
        <v>42307.84374995743</v>
      </c>
      <c r="B17555" s="12">
        <v>114.0</v>
      </c>
    </row>
    <row r="17556" ht="15.75" customHeight="1">
      <c r="A17556" s="13">
        <v>42307.85416662409</v>
      </c>
      <c r="B17556" s="12">
        <v>114.0</v>
      </c>
    </row>
    <row r="17557" ht="15.75" customHeight="1">
      <c r="A17557" s="13">
        <v>42307.86458329076</v>
      </c>
      <c r="B17557" s="12">
        <v>117.0</v>
      </c>
    </row>
    <row r="17558" ht="15.75" customHeight="1">
      <c r="A17558" s="13">
        <v>42307.87499995742</v>
      </c>
      <c r="B17558" s="12">
        <v>114.0</v>
      </c>
    </row>
    <row r="17559" ht="15.75" customHeight="1">
      <c r="A17559" s="13">
        <v>42307.885416624085</v>
      </c>
      <c r="B17559" s="12">
        <v>121.0</v>
      </c>
    </row>
    <row r="17560" ht="15.75" customHeight="1">
      <c r="A17560" s="13">
        <v>42307.89583329075</v>
      </c>
      <c r="B17560" s="12">
        <v>112.0</v>
      </c>
    </row>
    <row r="17561" ht="15.75" customHeight="1">
      <c r="A17561" s="13">
        <v>42307.906249957414</v>
      </c>
      <c r="B17561" s="12">
        <v>118.0</v>
      </c>
    </row>
    <row r="17562" ht="15.75" customHeight="1">
      <c r="A17562" s="13">
        <v>42307.91666662408</v>
      </c>
      <c r="B17562" s="12">
        <v>114.0</v>
      </c>
    </row>
    <row r="17563" ht="15.75" customHeight="1">
      <c r="A17563" s="13">
        <v>42307.92708329074</v>
      </c>
      <c r="B17563" s="12">
        <v>112.0</v>
      </c>
    </row>
    <row r="17564" ht="15.75" customHeight="1">
      <c r="A17564" s="13">
        <v>42307.93749995741</v>
      </c>
      <c r="B17564" s="12">
        <v>119.0</v>
      </c>
    </row>
    <row r="17565" ht="15.75" customHeight="1">
      <c r="A17565" s="13">
        <v>42307.94791662407</v>
      </c>
      <c r="B17565" s="12">
        <v>116.0</v>
      </c>
    </row>
    <row r="17566" ht="15.75" customHeight="1">
      <c r="A17566" s="13">
        <v>42307.958333290735</v>
      </c>
      <c r="B17566" s="12">
        <v>115.0</v>
      </c>
    </row>
    <row r="17567" ht="15.75" customHeight="1">
      <c r="A17567" s="13">
        <v>42307.9687499574</v>
      </c>
      <c r="B17567" s="12">
        <v>110.0</v>
      </c>
    </row>
    <row r="17568" ht="15.75" customHeight="1">
      <c r="A17568" s="13">
        <v>42307.97916662406</v>
      </c>
      <c r="B17568" s="12">
        <v>115.0</v>
      </c>
    </row>
    <row r="17569" ht="15.75" customHeight="1">
      <c r="A17569" s="13">
        <v>42307.98958329073</v>
      </c>
      <c r="B17569" s="12">
        <v>111.0</v>
      </c>
    </row>
    <row r="17570" ht="15.75" customHeight="1">
      <c r="A17570" s="13">
        <v>42307.99999995739</v>
      </c>
      <c r="B17570" s="12">
        <v>120.0</v>
      </c>
    </row>
    <row r="17571" ht="15.75" customHeight="1">
      <c r="A17571" s="13">
        <v>42308.010416624056</v>
      </c>
      <c r="B17571" s="12">
        <v>117.0</v>
      </c>
    </row>
    <row r="17572" ht="15.75" customHeight="1">
      <c r="A17572" s="13">
        <v>42308.02083329072</v>
      </c>
      <c r="B17572" s="12">
        <v>107.0</v>
      </c>
    </row>
    <row r="17573" ht="15.75" customHeight="1">
      <c r="A17573" s="13">
        <v>42308.031249957385</v>
      </c>
      <c r="B17573" s="12">
        <v>106.0</v>
      </c>
    </row>
    <row r="17574" ht="15.75" customHeight="1">
      <c r="A17574" s="13">
        <v>42308.04166662405</v>
      </c>
      <c r="B17574" s="12">
        <v>107.0</v>
      </c>
    </row>
    <row r="17575" ht="15.75" customHeight="1">
      <c r="A17575" s="13">
        <v>42308.05208329071</v>
      </c>
      <c r="B17575" s="12">
        <v>104.0</v>
      </c>
    </row>
    <row r="17576" ht="15.75" customHeight="1">
      <c r="A17576" s="13">
        <v>42308.06249995738</v>
      </c>
      <c r="B17576" s="12">
        <v>111.0</v>
      </c>
    </row>
    <row r="17577" ht="15.75" customHeight="1">
      <c r="A17577" s="13">
        <v>42308.07291662404</v>
      </c>
      <c r="B17577" s="12">
        <v>107.0</v>
      </c>
    </row>
    <row r="17578" ht="15.75" customHeight="1">
      <c r="A17578" s="13">
        <v>42308.083333290706</v>
      </c>
      <c r="B17578" s="12">
        <v>109.0</v>
      </c>
    </row>
    <row r="17579" ht="15.75" customHeight="1">
      <c r="A17579" s="13">
        <v>42308.09374995737</v>
      </c>
      <c r="B17579" s="12">
        <v>103.0</v>
      </c>
    </row>
    <row r="17580" ht="15.75" customHeight="1">
      <c r="A17580" s="13">
        <v>42308.104166624034</v>
      </c>
      <c r="B17580" s="12">
        <v>108.0</v>
      </c>
    </row>
    <row r="17581" ht="15.75" customHeight="1">
      <c r="A17581" s="13">
        <v>42308.1145832907</v>
      </c>
      <c r="B17581" s="12">
        <v>111.0</v>
      </c>
    </row>
    <row r="17582" ht="15.75" customHeight="1">
      <c r="A17582" s="13">
        <v>42308.12499995736</v>
      </c>
      <c r="B17582" s="12">
        <v>101.0</v>
      </c>
    </row>
    <row r="17583" ht="15.75" customHeight="1">
      <c r="A17583" s="13">
        <v>42308.13541662403</v>
      </c>
      <c r="B17583" s="12">
        <v>104.0</v>
      </c>
    </row>
    <row r="17584" ht="15.75" customHeight="1">
      <c r="A17584" s="13">
        <v>42308.14583329069</v>
      </c>
      <c r="B17584" s="12">
        <v>107.0</v>
      </c>
    </row>
    <row r="17585" ht="15.75" customHeight="1">
      <c r="A17585" s="13">
        <v>42308.156249957356</v>
      </c>
      <c r="B17585" s="12">
        <v>106.0</v>
      </c>
    </row>
    <row r="17586" ht="15.75" customHeight="1">
      <c r="A17586" s="13">
        <v>42308.16666662402</v>
      </c>
      <c r="B17586" s="12">
        <v>107.0</v>
      </c>
    </row>
    <row r="17587" ht="15.75" customHeight="1">
      <c r="A17587" s="13">
        <v>42308.177083290684</v>
      </c>
      <c r="B17587" s="12">
        <v>105.0</v>
      </c>
    </row>
    <row r="17588" ht="15.75" customHeight="1">
      <c r="A17588" s="13">
        <v>42308.18749995735</v>
      </c>
      <c r="B17588" s="12">
        <v>105.0</v>
      </c>
    </row>
    <row r="17589" ht="15.75" customHeight="1">
      <c r="A17589" s="13">
        <v>42308.19791662401</v>
      </c>
      <c r="B17589" s="12">
        <v>112.0</v>
      </c>
    </row>
    <row r="17590" ht="15.75" customHeight="1">
      <c r="A17590" s="13">
        <v>42308.20833329068</v>
      </c>
      <c r="B17590" s="12">
        <v>102.0</v>
      </c>
    </row>
    <row r="17591" ht="15.75" customHeight="1">
      <c r="A17591" s="13">
        <v>42308.21874995734</v>
      </c>
      <c r="B17591" s="12">
        <v>104.0</v>
      </c>
    </row>
    <row r="17592" ht="15.75" customHeight="1">
      <c r="A17592" s="13">
        <v>42308.229166624005</v>
      </c>
      <c r="B17592" s="12">
        <v>103.0</v>
      </c>
    </row>
    <row r="17593" ht="15.75" customHeight="1">
      <c r="A17593" s="13">
        <v>42308.23958329067</v>
      </c>
      <c r="B17593" s="12">
        <v>105.0</v>
      </c>
    </row>
    <row r="17594" ht="15.75" customHeight="1">
      <c r="A17594" s="13">
        <v>42308.249999957334</v>
      </c>
      <c r="B17594" s="12">
        <v>104.0</v>
      </c>
    </row>
    <row r="17595" ht="15.75" customHeight="1">
      <c r="A17595" s="13">
        <v>42308.260416624</v>
      </c>
      <c r="B17595" s="12">
        <v>110.0</v>
      </c>
    </row>
    <row r="17596" ht="15.75" customHeight="1">
      <c r="A17596" s="13">
        <v>42308.27083329066</v>
      </c>
      <c r="B17596" s="12">
        <v>104.0</v>
      </c>
    </row>
    <row r="17597" ht="15.75" customHeight="1">
      <c r="A17597" s="13">
        <v>42308.28124995733</v>
      </c>
      <c r="B17597" s="12">
        <v>99.0</v>
      </c>
    </row>
    <row r="17598" ht="15.75" customHeight="1">
      <c r="A17598" s="13">
        <v>42308.29166662399</v>
      </c>
      <c r="B17598" s="12">
        <v>98.0</v>
      </c>
    </row>
    <row r="17599" ht="15.75" customHeight="1">
      <c r="A17599" s="13">
        <v>42308.302083290655</v>
      </c>
      <c r="B17599" s="12">
        <v>100.0</v>
      </c>
    </row>
    <row r="17600" ht="15.75" customHeight="1">
      <c r="A17600" s="13">
        <v>42308.31249995732</v>
      </c>
      <c r="B17600" s="12">
        <v>98.0</v>
      </c>
    </row>
    <row r="17601" ht="15.75" customHeight="1">
      <c r="A17601" s="13">
        <v>42308.32291662398</v>
      </c>
      <c r="B17601" s="12">
        <v>101.0</v>
      </c>
    </row>
    <row r="17602" ht="15.75" customHeight="1">
      <c r="A17602" s="13">
        <v>42308.33333329065</v>
      </c>
      <c r="B17602" s="12">
        <v>102.0</v>
      </c>
    </row>
    <row r="17603" ht="15.75" customHeight="1">
      <c r="A17603" s="13">
        <v>42308.34374995731</v>
      </c>
      <c r="B17603" s="12">
        <v>97.0</v>
      </c>
    </row>
    <row r="17604" ht="15.75" customHeight="1">
      <c r="A17604" s="13">
        <v>42308.354166623976</v>
      </c>
      <c r="B17604" s="12">
        <v>96.0</v>
      </c>
    </row>
    <row r="17605" ht="15.75" customHeight="1">
      <c r="A17605" s="13">
        <v>42308.36458329064</v>
      </c>
      <c r="B17605" s="12">
        <v>100.0</v>
      </c>
    </row>
    <row r="17606" ht="15.75" customHeight="1">
      <c r="A17606" s="13">
        <v>42308.374999957305</v>
      </c>
      <c r="B17606" s="12">
        <v>99.0</v>
      </c>
    </row>
    <row r="17607" ht="15.75" customHeight="1">
      <c r="A17607" s="13">
        <v>42308.38541662397</v>
      </c>
      <c r="B17607" s="12">
        <v>101.0</v>
      </c>
    </row>
    <row r="17608" ht="15.75" customHeight="1">
      <c r="A17608" s="13">
        <v>42308.39583329063</v>
      </c>
      <c r="B17608" s="12">
        <v>101.0</v>
      </c>
    </row>
    <row r="17609" ht="15.75" customHeight="1">
      <c r="A17609" s="13">
        <v>42308.4062499573</v>
      </c>
      <c r="B17609" s="12">
        <v>101.0</v>
      </c>
    </row>
    <row r="17610" ht="15.75" customHeight="1">
      <c r="A17610" s="13">
        <v>42308.41666662396</v>
      </c>
      <c r="B17610" s="12">
        <v>108.0</v>
      </c>
    </row>
    <row r="17611" ht="15.75" customHeight="1">
      <c r="A17611" s="13">
        <v>42308.427083290626</v>
      </c>
      <c r="B17611" s="12">
        <v>98.0</v>
      </c>
    </row>
    <row r="17612" ht="15.75" customHeight="1">
      <c r="A17612" s="13">
        <v>42308.43749995729</v>
      </c>
      <c r="B17612" s="12">
        <v>98.0</v>
      </c>
    </row>
    <row r="17613" ht="15.75" customHeight="1">
      <c r="A17613" s="13">
        <v>42308.447916623954</v>
      </c>
      <c r="B17613" s="12">
        <v>99.0</v>
      </c>
    </row>
    <row r="17614" ht="15.75" customHeight="1">
      <c r="A17614" s="13">
        <v>42308.45833329062</v>
      </c>
      <c r="B17614" s="12">
        <v>98.0</v>
      </c>
    </row>
    <row r="17615" ht="15.75" customHeight="1">
      <c r="A17615" s="13">
        <v>42308.46874995728</v>
      </c>
      <c r="B17615" s="12">
        <v>96.0</v>
      </c>
    </row>
    <row r="17616" ht="15.75" customHeight="1">
      <c r="A17616" s="13">
        <v>42308.47916662395</v>
      </c>
      <c r="B17616" s="12">
        <v>105.0</v>
      </c>
    </row>
    <row r="17617" ht="15.75" customHeight="1">
      <c r="A17617" s="13">
        <v>42308.48958329061</v>
      </c>
      <c r="B17617" s="12">
        <v>102.0</v>
      </c>
    </row>
    <row r="17618" ht="15.75" customHeight="1">
      <c r="A17618" s="13">
        <v>42308.499999957276</v>
      </c>
      <c r="B17618" s="12">
        <v>100.0</v>
      </c>
    </row>
    <row r="17619" ht="15.75" customHeight="1">
      <c r="A17619" s="13">
        <v>42308.51041662394</v>
      </c>
      <c r="B17619" s="12">
        <v>97.0</v>
      </c>
    </row>
    <row r="17620" ht="15.75" customHeight="1">
      <c r="A17620" s="13">
        <v>42308.520833290604</v>
      </c>
      <c r="B17620" s="12">
        <v>105.0</v>
      </c>
    </row>
    <row r="17621" ht="15.75" customHeight="1">
      <c r="A17621" s="13">
        <v>42308.53124995727</v>
      </c>
      <c r="B17621" s="12">
        <v>103.0</v>
      </c>
    </row>
    <row r="17622" ht="15.75" customHeight="1">
      <c r="A17622" s="13">
        <v>42308.54166662393</v>
      </c>
      <c r="B17622" s="12">
        <v>100.0</v>
      </c>
    </row>
    <row r="17623" ht="15.75" customHeight="1">
      <c r="A17623" s="13">
        <v>42308.5520832906</v>
      </c>
      <c r="B17623" s="12">
        <v>99.0</v>
      </c>
    </row>
    <row r="17624" ht="15.75" customHeight="1">
      <c r="A17624" s="13">
        <v>42308.56249995726</v>
      </c>
      <c r="B17624" s="12">
        <v>101.0</v>
      </c>
    </row>
    <row r="17625" ht="15.75" customHeight="1">
      <c r="A17625" s="13">
        <v>42308.572916623925</v>
      </c>
      <c r="B17625" s="12">
        <v>100.0</v>
      </c>
    </row>
    <row r="17626" ht="15.75" customHeight="1">
      <c r="A17626" s="13">
        <v>42308.58333329059</v>
      </c>
      <c r="B17626" s="12">
        <v>105.0</v>
      </c>
    </row>
    <row r="17627" ht="15.75" customHeight="1">
      <c r="A17627" s="13">
        <v>42308.593749957254</v>
      </c>
      <c r="B17627" s="12">
        <v>100.0</v>
      </c>
    </row>
    <row r="17628" ht="15.75" customHeight="1">
      <c r="A17628" s="13">
        <v>42308.60416662392</v>
      </c>
      <c r="B17628" s="12">
        <v>102.0</v>
      </c>
    </row>
    <row r="17629" ht="15.75" customHeight="1">
      <c r="A17629" s="13">
        <v>42308.61458329058</v>
      </c>
      <c r="B17629" s="12">
        <v>99.0</v>
      </c>
    </row>
    <row r="17630" ht="15.75" customHeight="1">
      <c r="A17630" s="13">
        <v>42308.62499995725</v>
      </c>
      <c r="B17630" s="12">
        <v>104.0</v>
      </c>
    </row>
    <row r="17631" ht="15.75" customHeight="1">
      <c r="A17631" s="13">
        <v>42308.63541662391</v>
      </c>
      <c r="B17631" s="12">
        <v>100.0</v>
      </c>
    </row>
    <row r="17632" ht="15.75" customHeight="1">
      <c r="A17632" s="13">
        <v>42308.645833290575</v>
      </c>
      <c r="B17632" s="12">
        <v>104.0</v>
      </c>
    </row>
    <row r="17633" ht="15.75" customHeight="1">
      <c r="A17633" s="13">
        <v>42308.65624995724</v>
      </c>
      <c r="B17633" s="12">
        <v>103.0</v>
      </c>
    </row>
    <row r="17634" ht="15.75" customHeight="1">
      <c r="A17634" s="13">
        <v>42308.6666666239</v>
      </c>
      <c r="B17634" s="12">
        <v>106.0</v>
      </c>
    </row>
    <row r="17635" ht="15.75" customHeight="1">
      <c r="A17635" s="13">
        <v>42308.67708329057</v>
      </c>
      <c r="B17635" s="12">
        <v>103.0</v>
      </c>
    </row>
    <row r="17636" ht="15.75" customHeight="1">
      <c r="A17636" s="13">
        <v>42308.68749995723</v>
      </c>
      <c r="B17636" s="12">
        <v>110.0</v>
      </c>
    </row>
    <row r="17637" ht="15.75" customHeight="1">
      <c r="A17637" s="13">
        <v>42308.697916623896</v>
      </c>
      <c r="B17637" s="12">
        <v>109.0</v>
      </c>
    </row>
    <row r="17638" ht="15.75" customHeight="1">
      <c r="A17638" s="13">
        <v>42308.70833329056</v>
      </c>
      <c r="B17638" s="12">
        <v>106.0</v>
      </c>
    </row>
    <row r="17639" ht="15.75" customHeight="1">
      <c r="A17639" s="13">
        <v>42308.718749957225</v>
      </c>
      <c r="B17639" s="12">
        <v>105.0</v>
      </c>
    </row>
    <row r="17640" ht="15.75" customHeight="1">
      <c r="A17640" s="13">
        <v>42308.72916662389</v>
      </c>
      <c r="B17640" s="12">
        <v>106.0</v>
      </c>
    </row>
    <row r="17641" ht="15.75" customHeight="1">
      <c r="A17641" s="13">
        <v>42308.73958329055</v>
      </c>
      <c r="B17641" s="12">
        <v>110.0</v>
      </c>
    </row>
    <row r="17642" ht="15.75" customHeight="1">
      <c r="A17642" s="13">
        <v>42308.74999995722</v>
      </c>
      <c r="B17642" s="12">
        <v>104.0</v>
      </c>
    </row>
    <row r="17643" ht="15.75" customHeight="1">
      <c r="A17643" s="13">
        <v>42308.76041662388</v>
      </c>
      <c r="B17643" s="12">
        <v>105.0</v>
      </c>
    </row>
    <row r="17644" ht="15.75" customHeight="1">
      <c r="A17644" s="13">
        <v>42308.770833290546</v>
      </c>
      <c r="B17644" s="12">
        <v>103.0</v>
      </c>
    </row>
    <row r="17645" ht="15.75" customHeight="1">
      <c r="A17645" s="13">
        <v>42308.78124995721</v>
      </c>
      <c r="B17645" s="12">
        <v>103.0</v>
      </c>
    </row>
    <row r="17646" ht="15.75" customHeight="1">
      <c r="A17646" s="13">
        <v>42308.791666623874</v>
      </c>
      <c r="B17646" s="12">
        <v>105.0</v>
      </c>
    </row>
    <row r="17647" ht="15.75" customHeight="1">
      <c r="A17647" s="13">
        <v>42308.80208329054</v>
      </c>
      <c r="B17647" s="12">
        <v>109.0</v>
      </c>
    </row>
    <row r="17648" ht="15.75" customHeight="1">
      <c r="A17648" s="13">
        <v>42308.8124999572</v>
      </c>
      <c r="B17648" s="12">
        <v>109.0</v>
      </c>
    </row>
    <row r="17649" ht="15.75" customHeight="1">
      <c r="A17649" s="13">
        <v>42308.82291662387</v>
      </c>
      <c r="B17649" s="12">
        <v>104.0</v>
      </c>
    </row>
    <row r="17650" ht="15.75" customHeight="1">
      <c r="A17650" s="13">
        <v>42308.83333329053</v>
      </c>
      <c r="B17650" s="12">
        <v>102.0</v>
      </c>
    </row>
    <row r="17651" ht="15.75" customHeight="1">
      <c r="A17651" s="13">
        <v>42308.843749957196</v>
      </c>
      <c r="B17651" s="12">
        <v>113.0</v>
      </c>
    </row>
    <row r="17652" ht="15.75" customHeight="1">
      <c r="A17652" s="13">
        <v>42308.85416662386</v>
      </c>
      <c r="B17652" s="12">
        <v>104.0</v>
      </c>
    </row>
    <row r="17653" ht="15.75" customHeight="1">
      <c r="A17653" s="13">
        <v>42308.864583290524</v>
      </c>
      <c r="B17653" s="12">
        <v>106.0</v>
      </c>
    </row>
    <row r="17654" ht="15.75" customHeight="1">
      <c r="A17654" s="13">
        <v>42308.87499995719</v>
      </c>
      <c r="B17654" s="12">
        <v>103.0</v>
      </c>
    </row>
    <row r="17655" ht="15.75" customHeight="1">
      <c r="A17655" s="13">
        <v>42308.88541662385</v>
      </c>
      <c r="B17655" s="12">
        <v>110.0</v>
      </c>
    </row>
    <row r="17656" ht="15.75" customHeight="1">
      <c r="A17656" s="13">
        <v>42308.89583329052</v>
      </c>
      <c r="B17656" s="12">
        <v>105.0</v>
      </c>
    </row>
    <row r="17657" ht="15.75" customHeight="1">
      <c r="A17657" s="13">
        <v>42308.90624995718</v>
      </c>
      <c r="B17657" s="12">
        <v>109.0</v>
      </c>
    </row>
    <row r="17658" ht="15.75" customHeight="1">
      <c r="A17658" s="13">
        <v>42308.916666623845</v>
      </c>
      <c r="B17658" s="12">
        <v>100.0</v>
      </c>
    </row>
    <row r="17659" ht="15.75" customHeight="1">
      <c r="A17659" s="13">
        <v>42308.92708329051</v>
      </c>
      <c r="B17659" s="12">
        <v>106.0</v>
      </c>
    </row>
    <row r="17660" ht="15.75" customHeight="1">
      <c r="A17660" s="13">
        <v>42308.937499957174</v>
      </c>
      <c r="B17660" s="12">
        <v>101.0</v>
      </c>
    </row>
    <row r="17661" ht="15.75" customHeight="1">
      <c r="A17661" s="13">
        <v>42308.94791662384</v>
      </c>
      <c r="B17661" s="12">
        <v>105.0</v>
      </c>
    </row>
    <row r="17662" ht="15.75" customHeight="1">
      <c r="A17662" s="13">
        <v>42308.9583332905</v>
      </c>
      <c r="B17662" s="12">
        <v>107.0</v>
      </c>
    </row>
    <row r="17663" ht="15.75" customHeight="1">
      <c r="A17663" s="13">
        <v>42308.96874995717</v>
      </c>
      <c r="B17663" s="12">
        <v>104.0</v>
      </c>
    </row>
    <row r="17664" ht="15.75" customHeight="1">
      <c r="A17664" s="13">
        <v>42308.97916662383</v>
      </c>
      <c r="B17664" s="12">
        <v>94.0</v>
      </c>
    </row>
    <row r="17665" ht="15.75" customHeight="1">
      <c r="A17665" s="13">
        <v>42308.989583290495</v>
      </c>
      <c r="B17665" s="12">
        <v>92.0</v>
      </c>
    </row>
  </sheetData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showGridLines="0" workbookViewId="0"/>
  </sheetViews>
  <sheetFormatPr customHeight="1" defaultColWidth="11.22" defaultRowHeight="15.0"/>
  <cols>
    <col customWidth="1" min="1" max="1" width="35.33"/>
    <col customWidth="1" min="2" max="2" width="23.44"/>
    <col customWidth="1" min="3" max="3" width="42.0"/>
    <col customWidth="1" min="4" max="26" width="11.0"/>
  </cols>
  <sheetData>
    <row r="1">
      <c r="B1" s="14"/>
    </row>
    <row r="2">
      <c r="A2" s="15" t="s">
        <v>10</v>
      </c>
      <c r="B2" s="3"/>
      <c r="C2" s="4"/>
    </row>
    <row r="3">
      <c r="A3" s="16" t="s">
        <v>11</v>
      </c>
      <c r="B3" s="17" t="s">
        <v>12</v>
      </c>
      <c r="C3" s="18" t="s">
        <v>13</v>
      </c>
    </row>
    <row r="4">
      <c r="A4" s="19" t="s">
        <v>14</v>
      </c>
      <c r="B4" s="20" t="s">
        <v>15</v>
      </c>
      <c r="C4" s="21"/>
    </row>
    <row r="5">
      <c r="A5" s="19" t="s">
        <v>16</v>
      </c>
      <c r="B5" s="20" t="s">
        <v>17</v>
      </c>
      <c r="C5" s="21"/>
    </row>
    <row r="6">
      <c r="A6" s="19" t="s">
        <v>18</v>
      </c>
      <c r="B6" s="20" t="s">
        <v>19</v>
      </c>
      <c r="C6" s="22" t="s">
        <v>20</v>
      </c>
    </row>
    <row r="7">
      <c r="A7" s="23" t="s">
        <v>21</v>
      </c>
      <c r="B7" s="24">
        <v>94720.0</v>
      </c>
      <c r="C7" s="21"/>
    </row>
    <row r="8">
      <c r="A8" s="25" t="s">
        <v>22</v>
      </c>
      <c r="B8" s="26" t="s">
        <v>23</v>
      </c>
      <c r="C8" s="27"/>
    </row>
    <row r="9">
      <c r="A9" s="28"/>
      <c r="B9" s="29"/>
      <c r="C9" s="30"/>
    </row>
    <row r="10">
      <c r="A10" s="31" t="s">
        <v>24</v>
      </c>
      <c r="B10" s="32">
        <f>MAX('IDAR Meter Data'!B:B)</f>
        <v>322</v>
      </c>
      <c r="C10" s="33" t="s">
        <v>25</v>
      </c>
    </row>
    <row r="11">
      <c r="A11" s="34" t="s">
        <v>26</v>
      </c>
      <c r="B11" s="35" t="str">
        <f>IFERROR(VLOOKUP(B7,'Climate Zones'!A1:F2557,2,0),"")</f>
        <v>Alameda</v>
      </c>
      <c r="C11" s="36"/>
    </row>
    <row r="12">
      <c r="A12" s="34" t="s">
        <v>27</v>
      </c>
      <c r="B12" s="35">
        <f>IFERROR(VLOOKUP(B7,'Climate Zones'!A2:F2558,4,0),"")</f>
        <v>4</v>
      </c>
      <c r="C12" s="36"/>
    </row>
    <row r="13">
      <c r="A13" s="34" t="s">
        <v>28</v>
      </c>
      <c r="B13" s="35">
        <f>IFERROR(VLOOKUP(B7,'Climate Zones'!A3:F2559,3,0),"")</f>
        <v>3</v>
      </c>
      <c r="C13" s="36" t="str">
        <f>IF(B13&lt;10,"CZ0"&amp;B13,"CZ"&amp;B13)</f>
        <v>CZ03</v>
      </c>
    </row>
    <row r="14">
      <c r="A14" s="37" t="s">
        <v>29</v>
      </c>
      <c r="B14" s="38" t="str">
        <f>IF(B5="Office",IF(B10&lt;200,"SmallOffice",IF(AND(B10&gt;=200,B10&lt;500),"MediumOffice",IF(B10&gt;=500,"LargeOffice"))),IF(B10&gt;0,"Retail"))</f>
        <v>MediumOffice</v>
      </c>
      <c r="C14" s="39"/>
    </row>
    <row r="15">
      <c r="B15" s="40"/>
      <c r="C15" s="14"/>
    </row>
    <row r="16">
      <c r="B16" s="40"/>
      <c r="C16" s="14"/>
    </row>
    <row r="17">
      <c r="A17" s="41" t="s">
        <v>30</v>
      </c>
      <c r="B17" s="42"/>
      <c r="C17" s="43"/>
    </row>
    <row r="18" ht="15.0" customHeight="1">
      <c r="A18" s="44" t="s">
        <v>31</v>
      </c>
      <c r="B18" s="45"/>
      <c r="C18" s="46"/>
    </row>
    <row r="19">
      <c r="A19" s="47" t="s">
        <v>32</v>
      </c>
      <c r="B19" s="48">
        <v>100.0</v>
      </c>
      <c r="C19" s="49"/>
    </row>
    <row r="20">
      <c r="A20" s="50" t="s">
        <v>33</v>
      </c>
      <c r="B20" s="51">
        <v>0.0</v>
      </c>
      <c r="C20" s="52"/>
    </row>
    <row r="21" ht="15.75" customHeight="1">
      <c r="A21" s="53" t="s">
        <v>34</v>
      </c>
      <c r="B21" s="54">
        <v>4.0</v>
      </c>
      <c r="C21" s="52"/>
    </row>
    <row r="22" ht="15.75" customHeight="1">
      <c r="A22" s="55" t="s">
        <v>35</v>
      </c>
      <c r="B22" s="56">
        <f>AVERAGE(C28:C34)*AvailPerc/100</f>
        <v>25.79437128</v>
      </c>
      <c r="C22" s="49"/>
    </row>
    <row r="23" ht="15.75" customHeight="1">
      <c r="A23" s="55" t="s">
        <v>36</v>
      </c>
      <c r="B23" s="56">
        <f>MIN(C28:C34)*AvailPerc/100</f>
        <v>22.48249714</v>
      </c>
      <c r="C23" s="49"/>
    </row>
    <row r="24" ht="15.75" customHeight="1">
      <c r="A24" s="57" t="s">
        <v>37</v>
      </c>
      <c r="B24" s="58">
        <f>MAX(C28:C34)*AvailPerc/100</f>
        <v>28.71217755</v>
      </c>
      <c r="C24" s="59"/>
    </row>
    <row r="25" ht="15.75" customHeight="1">
      <c r="A25" s="28"/>
      <c r="B25" s="60"/>
      <c r="C25" s="49"/>
    </row>
    <row r="26" ht="15.0" customHeight="1">
      <c r="A26" s="61" t="s">
        <v>38</v>
      </c>
      <c r="B26" s="45"/>
      <c r="C26" s="46"/>
    </row>
    <row r="27" ht="15.75" customHeight="1">
      <c r="A27" s="62" t="s">
        <v>39</v>
      </c>
      <c r="B27" s="63" t="s">
        <v>40</v>
      </c>
      <c r="C27" s="64" t="s">
        <v>41</v>
      </c>
    </row>
    <row r="28" ht="15.75" customHeight="1">
      <c r="A28" s="65">
        <f>CSSB!L3</f>
        <v>1</v>
      </c>
      <c r="B28" s="66">
        <f>CSSB!M3</f>
        <v>61.69263871</v>
      </c>
      <c r="C28" s="67">
        <f>AVERAGE('DR Calculation'!J3:J18)</f>
        <v>22.48249714</v>
      </c>
    </row>
    <row r="29" ht="15.75" customHeight="1">
      <c r="A29" s="65">
        <f>CSSB!L4</f>
        <v>2</v>
      </c>
      <c r="B29" s="66">
        <f>CSSB!M4</f>
        <v>67.60923682</v>
      </c>
      <c r="C29" s="67">
        <f>AVERAGE('DR Calculation'!J21:J36)</f>
        <v>23.30981196</v>
      </c>
    </row>
    <row r="30" ht="15.75" customHeight="1">
      <c r="A30" s="65">
        <f>CSSB!L5</f>
        <v>3</v>
      </c>
      <c r="B30" s="66">
        <f>CSSB!M5</f>
        <v>72.13961449</v>
      </c>
      <c r="C30" s="67">
        <f>AVERAGE('DR Calculation'!J39:J54)</f>
        <v>24.50075643</v>
      </c>
    </row>
    <row r="31" ht="15.75" customHeight="1">
      <c r="A31" s="65">
        <f>CSSB!L6</f>
        <v>4</v>
      </c>
      <c r="B31" s="66">
        <f>CSSB!M6</f>
        <v>76.92425242</v>
      </c>
      <c r="C31" s="67">
        <f>AVERAGE('DR Calculation'!J57:J72)</f>
        <v>25.73843552</v>
      </c>
    </row>
    <row r="32" ht="15.75" customHeight="1">
      <c r="A32" s="65">
        <f>CSSB!L7</f>
        <v>5</v>
      </c>
      <c r="B32" s="66">
        <f>CSSB!M7</f>
        <v>82.146235</v>
      </c>
      <c r="C32" s="67">
        <f>AVERAGE('DR Calculation'!J75:J90)</f>
        <v>28.71217755</v>
      </c>
    </row>
    <row r="33" ht="15.75" customHeight="1">
      <c r="A33" s="65">
        <f>CSSB!L8</f>
        <v>6</v>
      </c>
      <c r="B33" s="66">
        <f>CSSB!M8</f>
        <v>87.56052009</v>
      </c>
      <c r="C33" s="67">
        <f>AVERAGE('DR Calculation'!J93:J108)</f>
        <v>28.00920697</v>
      </c>
    </row>
    <row r="34" ht="15.75" customHeight="1">
      <c r="A34" s="68">
        <f>CSSB!L9</f>
        <v>7</v>
      </c>
      <c r="B34" s="69">
        <f>CSSB!M9</f>
        <v>90.79444444</v>
      </c>
      <c r="C34" s="70">
        <f>AVERAGE('DR Calculation'!J111:J126)</f>
        <v>27.80771342</v>
      </c>
    </row>
    <row r="35" ht="15.75" customHeight="1">
      <c r="A35" s="71"/>
      <c r="B35" s="14"/>
      <c r="C35" s="71"/>
    </row>
    <row r="36" ht="30.0" customHeight="1">
      <c r="B36" s="14"/>
    </row>
    <row r="37" ht="15.75" customHeight="1">
      <c r="B37" s="14"/>
    </row>
    <row r="38" ht="15.75" customHeight="1">
      <c r="B38" s="14"/>
    </row>
    <row r="39" ht="15.75" customHeight="1">
      <c r="B39" s="14"/>
    </row>
    <row r="40" ht="15.75" customHeight="1">
      <c r="B40" s="14"/>
    </row>
    <row r="41" ht="15.75" customHeight="1">
      <c r="B41" s="14"/>
    </row>
    <row r="42" ht="15.75" customHeight="1">
      <c r="B42" s="14"/>
    </row>
    <row r="43" ht="15.75" customHeight="1">
      <c r="B43" s="14"/>
    </row>
    <row r="44" ht="15.0" customHeight="1">
      <c r="B44" s="14"/>
    </row>
    <row r="45" ht="15.75" customHeight="1">
      <c r="B45" s="14"/>
    </row>
    <row r="46" ht="15.75" customHeight="1">
      <c r="B46" s="14"/>
    </row>
    <row r="47" ht="15.75" customHeight="1">
      <c r="B47" s="14"/>
    </row>
    <row r="48" ht="15.75" customHeight="1">
      <c r="B48" s="14"/>
    </row>
    <row r="49" ht="15.75" customHeight="1">
      <c r="B49" s="14"/>
    </row>
    <row r="50" ht="15.75" customHeight="1">
      <c r="B50" s="14"/>
    </row>
    <row r="51" ht="15.75" customHeight="1">
      <c r="B51" s="14"/>
    </row>
    <row r="52" ht="15.75" customHeight="1">
      <c r="B52" s="14"/>
    </row>
    <row r="53" ht="15.75" customHeight="1">
      <c r="B53" s="14"/>
    </row>
    <row r="54" ht="15.75" customHeight="1">
      <c r="B54" s="14"/>
    </row>
    <row r="55" ht="15.75" customHeight="1">
      <c r="B55" s="14"/>
    </row>
    <row r="56" ht="15.75" customHeight="1">
      <c r="B56" s="14"/>
    </row>
    <row r="57" ht="15.75" customHeight="1">
      <c r="B57" s="14"/>
    </row>
    <row r="58" ht="15.75" customHeight="1">
      <c r="B58" s="14"/>
    </row>
    <row r="59" ht="15.75" customHeight="1">
      <c r="B59" s="14"/>
    </row>
    <row r="60" ht="15.75" customHeight="1">
      <c r="B60" s="14"/>
    </row>
    <row r="61" ht="15.75" customHeight="1">
      <c r="B61" s="14"/>
    </row>
    <row r="62" ht="15.75" customHeight="1">
      <c r="B62" s="14"/>
    </row>
    <row r="63" ht="15.75" customHeight="1">
      <c r="B63" s="14"/>
    </row>
    <row r="64" ht="15.75" customHeight="1">
      <c r="B64" s="14"/>
    </row>
    <row r="65" ht="15.75" customHeight="1">
      <c r="B65" s="14"/>
    </row>
    <row r="66" ht="15.75" customHeight="1">
      <c r="B66" s="14"/>
    </row>
    <row r="67" ht="15.75" customHeight="1">
      <c r="B67" s="14"/>
    </row>
    <row r="68" ht="15.75" customHeight="1">
      <c r="B68" s="14"/>
    </row>
    <row r="69" ht="15.75" customHeight="1">
      <c r="B69" s="14"/>
    </row>
    <row r="70" ht="15.75" customHeight="1">
      <c r="B70" s="14"/>
    </row>
    <row r="71" ht="15.75" customHeight="1">
      <c r="B71" s="14"/>
    </row>
    <row r="72" ht="15.75" customHeight="1">
      <c r="B72" s="14"/>
    </row>
    <row r="73" ht="15.75" customHeight="1">
      <c r="B73" s="14"/>
    </row>
    <row r="74" ht="15.75" customHeight="1">
      <c r="B74" s="14"/>
    </row>
    <row r="75" ht="15.75" customHeight="1">
      <c r="B75" s="14"/>
    </row>
    <row r="76" ht="15.75" customHeight="1">
      <c r="B76" s="14"/>
    </row>
    <row r="77" ht="15.75" customHeight="1">
      <c r="B77" s="14"/>
    </row>
    <row r="78" ht="15.75" customHeight="1">
      <c r="B78" s="14"/>
    </row>
    <row r="79" ht="15.75" customHeight="1">
      <c r="B79" s="14"/>
    </row>
    <row r="80" ht="15.75" customHeight="1">
      <c r="B80" s="14"/>
    </row>
    <row r="81" ht="15.75" customHeight="1">
      <c r="B81" s="14"/>
    </row>
    <row r="82" ht="15.75" customHeight="1">
      <c r="B82" s="14"/>
    </row>
    <row r="83" ht="15.75" customHeight="1">
      <c r="B83" s="14"/>
    </row>
    <row r="84" ht="15.75" customHeight="1">
      <c r="B84" s="14"/>
    </row>
    <row r="85" ht="15.75" customHeight="1">
      <c r="B85" s="14"/>
    </row>
    <row r="86" ht="15.75" customHeight="1">
      <c r="B86" s="14"/>
    </row>
    <row r="87" ht="15.75" customHeight="1">
      <c r="B87" s="14"/>
    </row>
    <row r="88" ht="15.75" customHeight="1">
      <c r="B88" s="14"/>
    </row>
    <row r="89" ht="15.75" customHeight="1">
      <c r="B89" s="14"/>
    </row>
    <row r="90" ht="15.75" customHeight="1">
      <c r="B90" s="14"/>
    </row>
    <row r="91" ht="15.75" customHeight="1">
      <c r="B91" s="14"/>
    </row>
    <row r="92" ht="15.75" customHeight="1">
      <c r="B92" s="14"/>
    </row>
    <row r="93" ht="15.75" customHeight="1">
      <c r="B93" s="14"/>
    </row>
    <row r="94" ht="15.75" customHeight="1">
      <c r="B94" s="14"/>
    </row>
    <row r="95" ht="15.75" customHeight="1">
      <c r="B95" s="14"/>
    </row>
    <row r="96" ht="15.75" customHeight="1">
      <c r="B96" s="14"/>
    </row>
    <row r="97" ht="15.75" customHeight="1">
      <c r="B97" s="14"/>
    </row>
    <row r="98" ht="15.75" customHeight="1">
      <c r="B98" s="14"/>
    </row>
    <row r="99" ht="15.75" customHeight="1">
      <c r="B99" s="14"/>
    </row>
    <row r="100" ht="15.75" customHeight="1">
      <c r="B100" s="14"/>
    </row>
    <row r="101" ht="15.75" customHeight="1">
      <c r="B101" s="14"/>
    </row>
    <row r="102" ht="15.75" customHeight="1">
      <c r="B102" s="14"/>
    </row>
    <row r="103" ht="15.75" customHeight="1">
      <c r="B103" s="14"/>
    </row>
    <row r="104" ht="15.75" customHeight="1">
      <c r="B104" s="14"/>
    </row>
    <row r="105" ht="15.75" customHeight="1">
      <c r="B105" s="14"/>
    </row>
    <row r="106" ht="15.75" customHeight="1">
      <c r="B106" s="14"/>
    </row>
    <row r="107" ht="15.75" customHeight="1">
      <c r="B107" s="14"/>
    </row>
    <row r="108" ht="15.75" customHeight="1">
      <c r="B108" s="14"/>
    </row>
    <row r="109" ht="15.75" customHeight="1">
      <c r="B109" s="14"/>
    </row>
    <row r="110" ht="15.75" customHeight="1">
      <c r="B110" s="14"/>
    </row>
    <row r="111" ht="15.75" customHeight="1">
      <c r="B111" s="14"/>
    </row>
    <row r="112" ht="15.75" customHeight="1">
      <c r="B112" s="14"/>
    </row>
    <row r="113" ht="15.75" customHeight="1">
      <c r="B113" s="14"/>
    </row>
    <row r="114" ht="15.75" customHeight="1">
      <c r="B114" s="14"/>
    </row>
    <row r="115" ht="15.75" customHeight="1">
      <c r="B115" s="14"/>
    </row>
    <row r="116" ht="15.75" customHeight="1">
      <c r="B116" s="14"/>
    </row>
    <row r="117" ht="15.75" customHeight="1">
      <c r="B117" s="14"/>
    </row>
    <row r="118" ht="15.75" customHeight="1">
      <c r="B118" s="14"/>
    </row>
    <row r="119" ht="15.75" customHeight="1">
      <c r="B119" s="14"/>
    </row>
    <row r="120" ht="15.75" customHeight="1">
      <c r="B120" s="14"/>
    </row>
    <row r="121" ht="15.75" customHeight="1">
      <c r="B121" s="14"/>
    </row>
    <row r="122" ht="15.75" customHeight="1">
      <c r="B122" s="14"/>
    </row>
    <row r="123" ht="15.75" customHeight="1">
      <c r="B123" s="14"/>
    </row>
    <row r="124" ht="15.75" customHeight="1">
      <c r="B124" s="14"/>
    </row>
    <row r="125" ht="15.75" customHeight="1">
      <c r="B125" s="14"/>
    </row>
    <row r="126" ht="15.75" customHeight="1">
      <c r="B126" s="14"/>
    </row>
    <row r="127" ht="15.75" customHeight="1">
      <c r="B127" s="14"/>
    </row>
    <row r="128" ht="15.75" customHeight="1">
      <c r="B128" s="14"/>
    </row>
    <row r="129" ht="15.75" customHeight="1">
      <c r="B129" s="14"/>
    </row>
    <row r="130" ht="15.75" customHeight="1">
      <c r="B130" s="14"/>
    </row>
    <row r="131" ht="15.75" customHeight="1">
      <c r="B131" s="14"/>
    </row>
    <row r="132" ht="15.75" customHeight="1">
      <c r="B132" s="14"/>
    </row>
    <row r="133" ht="15.75" customHeight="1">
      <c r="B133" s="14"/>
    </row>
    <row r="134" ht="15.75" customHeight="1">
      <c r="B134" s="14"/>
    </row>
    <row r="135" ht="15.75" customHeight="1">
      <c r="B135" s="14"/>
    </row>
    <row r="136" ht="15.75" customHeight="1">
      <c r="B136" s="14"/>
    </row>
    <row r="137" ht="15.75" customHeight="1">
      <c r="B137" s="14"/>
    </row>
    <row r="138" ht="15.75" customHeight="1">
      <c r="B138" s="14"/>
    </row>
    <row r="139" ht="15.75" customHeight="1">
      <c r="B139" s="14"/>
    </row>
    <row r="140" ht="15.75" customHeight="1">
      <c r="B140" s="14"/>
    </row>
    <row r="141" ht="15.75" customHeight="1">
      <c r="B141" s="14"/>
    </row>
    <row r="142" ht="15.75" customHeight="1">
      <c r="B142" s="14"/>
    </row>
    <row r="143" ht="15.75" customHeight="1">
      <c r="B143" s="14"/>
    </row>
    <row r="144" ht="15.75" customHeight="1">
      <c r="B144" s="14"/>
    </row>
    <row r="145" ht="15.75" customHeight="1">
      <c r="B145" s="14"/>
    </row>
    <row r="146" ht="15.75" customHeight="1">
      <c r="B146" s="14"/>
    </row>
    <row r="147" ht="15.75" customHeight="1">
      <c r="B147" s="14"/>
    </row>
    <row r="148" ht="15.75" customHeight="1">
      <c r="B148" s="14"/>
    </row>
    <row r="149" ht="15.75" customHeight="1">
      <c r="B149" s="14"/>
    </row>
    <row r="150" ht="15.75" customHeight="1">
      <c r="B150" s="14"/>
    </row>
    <row r="151" ht="15.75" customHeight="1">
      <c r="B151" s="14"/>
    </row>
    <row r="152" ht="15.75" customHeight="1">
      <c r="B152" s="14"/>
    </row>
    <row r="153" ht="15.75" customHeight="1">
      <c r="B153" s="14"/>
    </row>
    <row r="154" ht="15.75" customHeight="1">
      <c r="B154" s="14"/>
    </row>
    <row r="155" ht="15.75" customHeight="1">
      <c r="B155" s="14"/>
    </row>
    <row r="156" ht="15.75" customHeight="1">
      <c r="B156" s="14"/>
    </row>
    <row r="157" ht="15.75" customHeight="1">
      <c r="B157" s="14"/>
    </row>
    <row r="158" ht="15.75" customHeight="1">
      <c r="B158" s="14"/>
    </row>
    <row r="159" ht="15.75" customHeight="1">
      <c r="B159" s="14"/>
    </row>
    <row r="160" ht="15.75" customHeight="1">
      <c r="B160" s="14"/>
    </row>
    <row r="161" ht="15.75" customHeight="1">
      <c r="B161" s="14"/>
    </row>
    <row r="162" ht="15.75" customHeight="1">
      <c r="B162" s="14"/>
    </row>
    <row r="163" ht="15.75" customHeight="1">
      <c r="B163" s="14"/>
    </row>
    <row r="164" ht="15.75" customHeight="1">
      <c r="B164" s="14"/>
    </row>
    <row r="165" ht="15.75" customHeight="1">
      <c r="B165" s="14"/>
    </row>
    <row r="166" ht="15.75" customHeight="1">
      <c r="B166" s="14"/>
    </row>
    <row r="167" ht="15.75" customHeight="1">
      <c r="B167" s="14"/>
    </row>
    <row r="168" ht="15.75" customHeight="1">
      <c r="B168" s="14"/>
    </row>
    <row r="169" ht="15.75" customHeight="1">
      <c r="B169" s="14"/>
    </row>
    <row r="170" ht="15.75" customHeight="1">
      <c r="B170" s="14"/>
    </row>
    <row r="171" ht="15.75" customHeight="1">
      <c r="B171" s="14"/>
    </row>
    <row r="172" ht="15.75" customHeight="1">
      <c r="B172" s="14"/>
    </row>
    <row r="173" ht="15.75" customHeight="1">
      <c r="B173" s="14"/>
    </row>
    <row r="174" ht="15.75" customHeight="1">
      <c r="B174" s="14"/>
    </row>
    <row r="175" ht="15.75" customHeight="1">
      <c r="B175" s="14"/>
    </row>
    <row r="176" ht="15.75" customHeight="1">
      <c r="B176" s="14"/>
    </row>
    <row r="177" ht="15.75" customHeight="1">
      <c r="B177" s="14"/>
    </row>
    <row r="178" ht="15.75" customHeight="1">
      <c r="B178" s="14"/>
    </row>
    <row r="179" ht="15.75" customHeight="1">
      <c r="B179" s="14"/>
    </row>
    <row r="180" ht="15.75" customHeight="1">
      <c r="B180" s="14"/>
    </row>
    <row r="181" ht="15.75" customHeight="1">
      <c r="B181" s="14"/>
    </row>
    <row r="182" ht="15.75" customHeight="1">
      <c r="B182" s="14"/>
    </row>
    <row r="183" ht="15.75" customHeight="1">
      <c r="B183" s="14"/>
    </row>
    <row r="184" ht="15.75" customHeight="1">
      <c r="B184" s="14"/>
    </row>
    <row r="185" ht="15.75" customHeight="1">
      <c r="B185" s="14"/>
    </row>
    <row r="186" ht="15.75" customHeight="1">
      <c r="B186" s="14"/>
    </row>
    <row r="187" ht="15.75" customHeight="1">
      <c r="B187" s="14"/>
    </row>
    <row r="188" ht="15.75" customHeight="1">
      <c r="B188" s="14"/>
    </row>
    <row r="189" ht="15.75" customHeight="1">
      <c r="B189" s="14"/>
    </row>
    <row r="190" ht="15.75" customHeight="1">
      <c r="B190" s="14"/>
    </row>
    <row r="191" ht="15.75" customHeight="1">
      <c r="B191" s="14"/>
    </row>
    <row r="192" ht="15.75" customHeight="1">
      <c r="B192" s="14"/>
    </row>
    <row r="193" ht="15.75" customHeight="1">
      <c r="B193" s="14"/>
    </row>
    <row r="194" ht="15.75" customHeight="1">
      <c r="B194" s="14"/>
    </row>
    <row r="195" ht="15.75" customHeight="1">
      <c r="B195" s="14"/>
    </row>
    <row r="196" ht="15.75" customHeight="1">
      <c r="B196" s="14"/>
    </row>
    <row r="197" ht="15.75" customHeight="1">
      <c r="B197" s="14"/>
    </row>
    <row r="198" ht="15.75" customHeight="1">
      <c r="B198" s="14"/>
    </row>
    <row r="199" ht="15.75" customHeight="1">
      <c r="B199" s="14"/>
    </row>
    <row r="200" ht="15.75" customHeight="1">
      <c r="B200" s="14"/>
    </row>
    <row r="201" ht="15.75" customHeight="1">
      <c r="B201" s="14"/>
    </row>
    <row r="202" ht="15.75" customHeight="1">
      <c r="B202" s="14"/>
    </row>
    <row r="203" ht="15.75" customHeight="1">
      <c r="B203" s="14"/>
    </row>
    <row r="204" ht="15.75" customHeight="1">
      <c r="B204" s="14"/>
    </row>
    <row r="205" ht="15.75" customHeight="1">
      <c r="B205" s="14"/>
    </row>
    <row r="206" ht="15.75" customHeight="1">
      <c r="B206" s="14"/>
    </row>
    <row r="207" ht="15.75" customHeight="1">
      <c r="B207" s="14"/>
    </row>
    <row r="208" ht="15.75" customHeight="1">
      <c r="B208" s="14"/>
    </row>
    <row r="209" ht="15.75" customHeight="1">
      <c r="B209" s="14"/>
    </row>
    <row r="210" ht="15.75" customHeight="1">
      <c r="B210" s="14"/>
    </row>
    <row r="211" ht="15.75" customHeight="1">
      <c r="B211" s="14"/>
    </row>
    <row r="212" ht="15.75" customHeight="1">
      <c r="B212" s="14"/>
    </row>
    <row r="213" ht="15.75" customHeight="1">
      <c r="B213" s="14"/>
    </row>
    <row r="214" ht="15.75" customHeight="1">
      <c r="B214" s="14"/>
    </row>
    <row r="215" ht="15.75" customHeight="1">
      <c r="B215" s="14"/>
    </row>
    <row r="216" ht="15.75" customHeight="1">
      <c r="B216" s="14"/>
    </row>
    <row r="217" ht="15.75" customHeight="1">
      <c r="B217" s="14"/>
    </row>
    <row r="218" ht="15.75" customHeight="1">
      <c r="B218" s="14"/>
    </row>
    <row r="219" ht="15.75" customHeight="1">
      <c r="B219" s="14"/>
    </row>
    <row r="220" ht="15.75" customHeight="1">
      <c r="B220" s="14"/>
    </row>
    <row r="221" ht="15.75" customHeight="1">
      <c r="B221" s="14"/>
    </row>
    <row r="222" ht="15.75" customHeight="1">
      <c r="B222" s="14"/>
    </row>
    <row r="223" ht="15.75" customHeight="1">
      <c r="B223" s="14"/>
    </row>
    <row r="224" ht="15.75" customHeight="1">
      <c r="B224" s="14"/>
    </row>
    <row r="225" ht="15.75" customHeight="1">
      <c r="B225" s="14"/>
    </row>
    <row r="226" ht="15.75" customHeight="1">
      <c r="B226" s="14"/>
    </row>
    <row r="227" ht="15.75" customHeight="1">
      <c r="B227" s="14"/>
    </row>
    <row r="228" ht="15.75" customHeight="1">
      <c r="B228" s="14"/>
    </row>
    <row r="229" ht="15.75" customHeight="1">
      <c r="B229" s="14"/>
    </row>
    <row r="230" ht="15.75" customHeight="1">
      <c r="B230" s="14"/>
    </row>
    <row r="231" ht="15.75" customHeight="1">
      <c r="B231" s="14"/>
    </row>
    <row r="232" ht="15.75" customHeight="1">
      <c r="B232" s="14"/>
    </row>
    <row r="233" ht="15.75" customHeight="1">
      <c r="B233" s="14"/>
    </row>
    <row r="234" ht="15.75" customHeight="1">
      <c r="B234" s="14"/>
    </row>
    <row r="235" ht="15.75" customHeight="1">
      <c r="B235" s="14"/>
    </row>
    <row r="236" ht="15.75" customHeight="1">
      <c r="B236" s="14"/>
    </row>
    <row r="237" ht="15.75" customHeight="1">
      <c r="B237" s="14"/>
    </row>
    <row r="238" ht="15.75" customHeight="1">
      <c r="B238" s="14"/>
    </row>
    <row r="239" ht="15.75" customHeight="1">
      <c r="B239" s="14"/>
    </row>
    <row r="240" ht="15.75" customHeight="1">
      <c r="B240" s="14"/>
    </row>
    <row r="241" ht="15.75" customHeight="1">
      <c r="B241" s="14"/>
    </row>
    <row r="242" ht="15.75" customHeight="1">
      <c r="B242" s="14"/>
    </row>
    <row r="243" ht="15.75" customHeight="1">
      <c r="B243" s="14"/>
    </row>
    <row r="244" ht="15.75" customHeight="1">
      <c r="B244" s="14"/>
    </row>
    <row r="245" ht="15.75" customHeight="1">
      <c r="B245" s="14"/>
    </row>
    <row r="246" ht="15.75" customHeight="1">
      <c r="B246" s="14"/>
    </row>
    <row r="247" ht="15.75" customHeight="1">
      <c r="B247" s="14"/>
    </row>
    <row r="248" ht="15.75" customHeight="1">
      <c r="B248" s="14"/>
    </row>
    <row r="249" ht="15.75" customHeight="1">
      <c r="B249" s="14"/>
    </row>
    <row r="250" ht="15.75" customHeight="1">
      <c r="B250" s="14"/>
    </row>
    <row r="251" ht="15.75" customHeight="1">
      <c r="B251" s="14"/>
    </row>
    <row r="252" ht="15.75" customHeight="1">
      <c r="B252" s="14"/>
    </row>
    <row r="253" ht="15.75" customHeight="1">
      <c r="B253" s="14"/>
    </row>
    <row r="254" ht="15.75" customHeight="1">
      <c r="B254" s="14"/>
    </row>
    <row r="255" ht="15.75" customHeight="1">
      <c r="B255" s="14"/>
    </row>
    <row r="256" ht="15.75" customHeight="1">
      <c r="B256" s="14"/>
    </row>
    <row r="257" ht="15.75" customHeight="1">
      <c r="B257" s="14"/>
    </row>
    <row r="258" ht="15.75" customHeight="1">
      <c r="B258" s="14"/>
    </row>
    <row r="259" ht="15.75" customHeight="1">
      <c r="B259" s="14"/>
    </row>
    <row r="260" ht="15.75" customHeight="1">
      <c r="B260" s="14"/>
    </row>
    <row r="261" ht="15.75" customHeight="1">
      <c r="B261" s="14"/>
    </row>
    <row r="262" ht="15.75" customHeight="1">
      <c r="B262" s="14"/>
    </row>
    <row r="263" ht="15.75" customHeight="1">
      <c r="B263" s="14"/>
    </row>
    <row r="264" ht="15.75" customHeight="1">
      <c r="B264" s="14"/>
    </row>
    <row r="265" ht="15.75" customHeight="1">
      <c r="B265" s="14"/>
    </row>
    <row r="266" ht="15.75" customHeight="1">
      <c r="B266" s="14"/>
    </row>
    <row r="267" ht="15.75" customHeight="1">
      <c r="B267" s="14"/>
    </row>
    <row r="268" ht="15.75" customHeight="1">
      <c r="B268" s="14"/>
    </row>
    <row r="269" ht="15.75" customHeight="1">
      <c r="B269" s="14"/>
    </row>
    <row r="270" ht="15.75" customHeight="1">
      <c r="B270" s="14"/>
    </row>
    <row r="271" ht="15.75" customHeight="1">
      <c r="B271" s="14"/>
    </row>
    <row r="272" ht="15.75" customHeight="1">
      <c r="B272" s="14"/>
    </row>
    <row r="273" ht="15.75" customHeight="1">
      <c r="B273" s="14"/>
    </row>
    <row r="274" ht="15.75" customHeight="1">
      <c r="B274" s="14"/>
    </row>
    <row r="275" ht="15.75" customHeight="1">
      <c r="B275" s="14"/>
    </row>
    <row r="276" ht="15.75" customHeight="1">
      <c r="B276" s="14"/>
    </row>
    <row r="277" ht="15.75" customHeight="1">
      <c r="B277" s="14"/>
    </row>
    <row r="278" ht="15.75" customHeight="1">
      <c r="B278" s="14"/>
    </row>
    <row r="279" ht="15.75" customHeight="1">
      <c r="B279" s="14"/>
    </row>
    <row r="280" ht="15.75" customHeight="1">
      <c r="B280" s="14"/>
    </row>
    <row r="281" ht="15.75" customHeight="1">
      <c r="B281" s="14"/>
    </row>
    <row r="282" ht="15.75" customHeight="1">
      <c r="B282" s="14"/>
    </row>
    <row r="283" ht="15.75" customHeight="1">
      <c r="B283" s="14"/>
    </row>
    <row r="284" ht="15.75" customHeight="1">
      <c r="B284" s="14"/>
    </row>
    <row r="285" ht="15.75" customHeight="1">
      <c r="B285" s="14"/>
    </row>
    <row r="286" ht="15.75" customHeight="1">
      <c r="B286" s="14"/>
    </row>
    <row r="287" ht="15.75" customHeight="1">
      <c r="B287" s="14"/>
    </row>
    <row r="288" ht="15.75" customHeight="1">
      <c r="B288" s="14"/>
    </row>
    <row r="289" ht="15.75" customHeight="1">
      <c r="B289" s="14"/>
    </row>
    <row r="290" ht="15.75" customHeight="1">
      <c r="B290" s="14"/>
    </row>
    <row r="291" ht="15.75" customHeight="1">
      <c r="B291" s="14"/>
    </row>
    <row r="292" ht="15.75" customHeight="1">
      <c r="B292" s="14"/>
    </row>
    <row r="293" ht="15.75" customHeight="1">
      <c r="B293" s="14"/>
    </row>
    <row r="294" ht="15.75" customHeight="1">
      <c r="B294" s="14"/>
    </row>
    <row r="295" ht="15.75" customHeight="1">
      <c r="B295" s="14"/>
    </row>
    <row r="296" ht="15.75" customHeight="1">
      <c r="B296" s="14"/>
    </row>
    <row r="297" ht="15.75" customHeight="1">
      <c r="B297" s="14"/>
    </row>
    <row r="298" ht="15.75" customHeight="1">
      <c r="B298" s="14"/>
    </row>
    <row r="299" ht="15.75" customHeight="1">
      <c r="B299" s="14"/>
    </row>
    <row r="300" ht="15.75" customHeight="1">
      <c r="B300" s="14"/>
    </row>
    <row r="301" ht="15.75" customHeight="1">
      <c r="B301" s="14"/>
    </row>
    <row r="302" ht="15.75" customHeight="1">
      <c r="B302" s="14"/>
    </row>
    <row r="303" ht="15.75" customHeight="1">
      <c r="B303" s="14"/>
    </row>
    <row r="304" ht="15.75" customHeight="1">
      <c r="B304" s="14"/>
    </row>
    <row r="305" ht="15.75" customHeight="1">
      <c r="B305" s="14"/>
    </row>
    <row r="306" ht="15.75" customHeight="1">
      <c r="B306" s="14"/>
    </row>
    <row r="307" ht="15.75" customHeight="1">
      <c r="B307" s="14"/>
    </row>
    <row r="308" ht="15.75" customHeight="1">
      <c r="B308" s="14"/>
    </row>
    <row r="309" ht="15.75" customHeight="1">
      <c r="B309" s="14"/>
    </row>
    <row r="310" ht="15.75" customHeight="1">
      <c r="B310" s="14"/>
    </row>
    <row r="311" ht="15.75" customHeight="1">
      <c r="B311" s="14"/>
    </row>
    <row r="312" ht="15.75" customHeight="1">
      <c r="B312" s="14"/>
    </row>
    <row r="313" ht="15.75" customHeight="1">
      <c r="B313" s="14"/>
    </row>
    <row r="314" ht="15.75" customHeight="1">
      <c r="B314" s="14"/>
    </row>
    <row r="315" ht="15.75" customHeight="1">
      <c r="B315" s="14"/>
    </row>
    <row r="316" ht="15.75" customHeight="1">
      <c r="B316" s="14"/>
    </row>
    <row r="317" ht="15.75" customHeight="1">
      <c r="B317" s="14"/>
    </row>
    <row r="318" ht="15.75" customHeight="1">
      <c r="B318" s="14"/>
    </row>
    <row r="319" ht="15.75" customHeight="1">
      <c r="B319" s="14"/>
    </row>
    <row r="320" ht="15.75" customHeight="1">
      <c r="B320" s="14"/>
    </row>
    <row r="321" ht="15.75" customHeight="1">
      <c r="B321" s="14"/>
    </row>
    <row r="322" ht="15.75" customHeight="1">
      <c r="B322" s="14"/>
    </row>
    <row r="323" ht="15.75" customHeight="1">
      <c r="B323" s="14"/>
    </row>
    <row r="324" ht="15.75" customHeight="1">
      <c r="B324" s="14"/>
    </row>
    <row r="325" ht="15.75" customHeight="1">
      <c r="B325" s="14"/>
    </row>
    <row r="326" ht="15.75" customHeight="1">
      <c r="B326" s="14"/>
    </row>
    <row r="327" ht="15.75" customHeight="1">
      <c r="B327" s="14"/>
    </row>
    <row r="328" ht="15.75" customHeight="1">
      <c r="B328" s="14"/>
    </row>
    <row r="329" ht="15.75" customHeight="1">
      <c r="B329" s="14"/>
    </row>
    <row r="330" ht="15.75" customHeight="1">
      <c r="B330" s="14"/>
    </row>
    <row r="331" ht="15.75" customHeight="1">
      <c r="B331" s="14"/>
    </row>
    <row r="332" ht="15.75" customHeight="1">
      <c r="B332" s="14"/>
    </row>
    <row r="333" ht="15.75" customHeight="1">
      <c r="B333" s="14"/>
    </row>
    <row r="334" ht="15.75" customHeight="1">
      <c r="B334" s="14"/>
    </row>
    <row r="335" ht="15.75" customHeight="1">
      <c r="B335" s="14"/>
    </row>
    <row r="336" ht="15.75" customHeight="1">
      <c r="B336" s="14"/>
    </row>
    <row r="337" ht="15.75" customHeight="1">
      <c r="B337" s="14"/>
    </row>
    <row r="338" ht="15.75" customHeight="1">
      <c r="B338" s="14"/>
    </row>
    <row r="339" ht="15.75" customHeight="1">
      <c r="B339" s="14"/>
    </row>
    <row r="340" ht="15.75" customHeight="1">
      <c r="B340" s="14"/>
    </row>
    <row r="341" ht="15.75" customHeight="1">
      <c r="B341" s="14"/>
    </row>
    <row r="342" ht="15.75" customHeight="1">
      <c r="B342" s="14"/>
    </row>
    <row r="343" ht="15.75" customHeight="1">
      <c r="B343" s="14"/>
    </row>
    <row r="344" ht="15.75" customHeight="1">
      <c r="B344" s="14"/>
    </row>
    <row r="345" ht="15.75" customHeight="1">
      <c r="B345" s="14"/>
    </row>
    <row r="346" ht="15.75" customHeight="1">
      <c r="B346" s="14"/>
    </row>
    <row r="347" ht="15.75" customHeight="1">
      <c r="B347" s="14"/>
    </row>
    <row r="348" ht="15.75" customHeight="1">
      <c r="B348" s="14"/>
    </row>
    <row r="349" ht="15.75" customHeight="1">
      <c r="B349" s="14"/>
    </row>
    <row r="350" ht="15.75" customHeight="1">
      <c r="B350" s="14"/>
    </row>
    <row r="351" ht="15.75" customHeight="1">
      <c r="B351" s="14"/>
    </row>
    <row r="352" ht="15.75" customHeight="1">
      <c r="B352" s="14"/>
    </row>
    <row r="353" ht="15.75" customHeight="1">
      <c r="B353" s="14"/>
    </row>
    <row r="354" ht="15.75" customHeight="1">
      <c r="B354" s="14"/>
    </row>
    <row r="355" ht="15.75" customHeight="1">
      <c r="B355" s="14"/>
    </row>
    <row r="356" ht="15.75" customHeight="1">
      <c r="B356" s="14"/>
    </row>
    <row r="357" ht="15.75" customHeight="1">
      <c r="B357" s="14"/>
    </row>
    <row r="358" ht="15.75" customHeight="1">
      <c r="B358" s="14"/>
    </row>
    <row r="359" ht="15.75" customHeight="1">
      <c r="B359" s="14"/>
    </row>
    <row r="360" ht="15.75" customHeight="1">
      <c r="B360" s="14"/>
    </row>
    <row r="361" ht="15.75" customHeight="1">
      <c r="B361" s="14"/>
    </row>
    <row r="362" ht="15.75" customHeight="1">
      <c r="B362" s="14"/>
    </row>
    <row r="363" ht="15.75" customHeight="1">
      <c r="B363" s="14"/>
    </row>
    <row r="364" ht="15.75" customHeight="1">
      <c r="B364" s="14"/>
    </row>
    <row r="365" ht="15.75" customHeight="1">
      <c r="B365" s="14"/>
    </row>
    <row r="366" ht="15.75" customHeight="1">
      <c r="B366" s="14"/>
    </row>
    <row r="367" ht="15.75" customHeight="1">
      <c r="B367" s="14"/>
    </row>
    <row r="368" ht="15.75" customHeight="1">
      <c r="B368" s="14"/>
    </row>
    <row r="369" ht="15.75" customHeight="1">
      <c r="B369" s="14"/>
    </row>
    <row r="370" ht="15.75" customHeight="1">
      <c r="B370" s="14"/>
    </row>
    <row r="371" ht="15.75" customHeight="1">
      <c r="B371" s="14"/>
    </row>
    <row r="372" ht="15.75" customHeight="1">
      <c r="B372" s="14"/>
    </row>
    <row r="373" ht="15.75" customHeight="1">
      <c r="B373" s="14"/>
    </row>
    <row r="374" ht="15.75" customHeight="1">
      <c r="B374" s="14"/>
    </row>
    <row r="375" ht="15.75" customHeight="1">
      <c r="B375" s="14"/>
    </row>
    <row r="376" ht="15.75" customHeight="1">
      <c r="B376" s="14"/>
    </row>
    <row r="377" ht="15.75" customHeight="1">
      <c r="B377" s="14"/>
    </row>
    <row r="378" ht="15.75" customHeight="1">
      <c r="B378" s="14"/>
    </row>
    <row r="379" ht="15.75" customHeight="1">
      <c r="B379" s="14"/>
    </row>
    <row r="380" ht="15.75" customHeight="1">
      <c r="B380" s="14"/>
    </row>
    <row r="381" ht="15.75" customHeight="1">
      <c r="B381" s="14"/>
    </row>
    <row r="382" ht="15.75" customHeight="1">
      <c r="B382" s="14"/>
    </row>
    <row r="383" ht="15.75" customHeight="1">
      <c r="B383" s="14"/>
    </row>
    <row r="384" ht="15.75" customHeight="1">
      <c r="B384" s="14"/>
    </row>
    <row r="385" ht="15.75" customHeight="1">
      <c r="B385" s="14"/>
    </row>
    <row r="386" ht="15.75" customHeight="1">
      <c r="B386" s="14"/>
    </row>
    <row r="387" ht="15.75" customHeight="1">
      <c r="B387" s="14"/>
    </row>
    <row r="388" ht="15.75" customHeight="1">
      <c r="B388" s="14"/>
    </row>
    <row r="389" ht="15.75" customHeight="1">
      <c r="B389" s="14"/>
    </row>
    <row r="390" ht="15.75" customHeight="1">
      <c r="B390" s="14"/>
    </row>
    <row r="391" ht="15.75" customHeight="1">
      <c r="B391" s="14"/>
    </row>
    <row r="392" ht="15.75" customHeight="1">
      <c r="B392" s="14"/>
    </row>
    <row r="393" ht="15.75" customHeight="1">
      <c r="B393" s="14"/>
    </row>
    <row r="394" ht="15.75" customHeight="1">
      <c r="B394" s="14"/>
    </row>
    <row r="395" ht="15.75" customHeight="1">
      <c r="B395" s="14"/>
    </row>
    <row r="396" ht="15.75" customHeight="1">
      <c r="B396" s="14"/>
    </row>
    <row r="397" ht="15.75" customHeight="1">
      <c r="B397" s="14"/>
    </row>
    <row r="398" ht="15.75" customHeight="1">
      <c r="B398" s="14"/>
    </row>
    <row r="399" ht="15.75" customHeight="1">
      <c r="B399" s="14"/>
    </row>
    <row r="400" ht="15.75" customHeight="1">
      <c r="B400" s="14"/>
    </row>
    <row r="401" ht="15.75" customHeight="1">
      <c r="B401" s="14"/>
    </row>
    <row r="402" ht="15.75" customHeight="1">
      <c r="B402" s="14"/>
    </row>
    <row r="403" ht="15.75" customHeight="1">
      <c r="B403" s="14"/>
    </row>
    <row r="404" ht="15.75" customHeight="1">
      <c r="B404" s="14"/>
    </row>
    <row r="405" ht="15.75" customHeight="1">
      <c r="B405" s="14"/>
    </row>
    <row r="406" ht="15.75" customHeight="1">
      <c r="B406" s="14"/>
    </row>
    <row r="407" ht="15.75" customHeight="1">
      <c r="B407" s="14"/>
    </row>
    <row r="408" ht="15.75" customHeight="1">
      <c r="B408" s="14"/>
    </row>
    <row r="409" ht="15.75" customHeight="1">
      <c r="B409" s="14"/>
    </row>
    <row r="410" ht="15.75" customHeight="1">
      <c r="B410" s="14"/>
    </row>
    <row r="411" ht="15.75" customHeight="1">
      <c r="B411" s="14"/>
    </row>
    <row r="412" ht="15.75" customHeight="1">
      <c r="B412" s="14"/>
    </row>
    <row r="413" ht="15.75" customHeight="1">
      <c r="B413" s="14"/>
    </row>
    <row r="414" ht="15.75" customHeight="1">
      <c r="B414" s="14"/>
    </row>
    <row r="415" ht="15.75" customHeight="1">
      <c r="B415" s="14"/>
    </row>
    <row r="416" ht="15.75" customHeight="1">
      <c r="B416" s="14"/>
    </row>
    <row r="417" ht="15.75" customHeight="1">
      <c r="B417" s="14"/>
    </row>
    <row r="418" ht="15.75" customHeight="1">
      <c r="B418" s="14"/>
    </row>
    <row r="419" ht="15.75" customHeight="1">
      <c r="B419" s="14"/>
    </row>
    <row r="420" ht="15.75" customHeight="1">
      <c r="B420" s="14"/>
    </row>
    <row r="421" ht="15.75" customHeight="1">
      <c r="B421" s="14"/>
    </row>
    <row r="422" ht="15.75" customHeight="1">
      <c r="B422" s="14"/>
    </row>
    <row r="423" ht="15.75" customHeight="1">
      <c r="B423" s="14"/>
    </row>
    <row r="424" ht="15.75" customHeight="1">
      <c r="B424" s="14"/>
    </row>
    <row r="425" ht="15.75" customHeight="1">
      <c r="B425" s="14"/>
    </row>
    <row r="426" ht="15.75" customHeight="1">
      <c r="B426" s="14"/>
    </row>
    <row r="427" ht="15.75" customHeight="1">
      <c r="B427" s="14"/>
    </row>
    <row r="428" ht="15.75" customHeight="1">
      <c r="B428" s="14"/>
    </row>
    <row r="429" ht="15.75" customHeight="1">
      <c r="B429" s="14"/>
    </row>
    <row r="430" ht="15.75" customHeight="1">
      <c r="B430" s="14"/>
    </row>
    <row r="431" ht="15.75" customHeight="1">
      <c r="B431" s="14"/>
    </row>
    <row r="432" ht="15.75" customHeight="1">
      <c r="B432" s="14"/>
    </row>
    <row r="433" ht="15.75" customHeight="1">
      <c r="B433" s="14"/>
    </row>
    <row r="434" ht="15.75" customHeight="1">
      <c r="B434" s="14"/>
    </row>
    <row r="435" ht="15.75" customHeight="1">
      <c r="B435" s="14"/>
    </row>
    <row r="436" ht="15.75" customHeight="1">
      <c r="B436" s="14"/>
    </row>
    <row r="437" ht="15.75" customHeight="1">
      <c r="B437" s="14"/>
    </row>
    <row r="438" ht="15.75" customHeight="1">
      <c r="B438" s="14"/>
    </row>
    <row r="439" ht="15.75" customHeight="1">
      <c r="B439" s="14"/>
    </row>
    <row r="440" ht="15.75" customHeight="1">
      <c r="B440" s="14"/>
    </row>
    <row r="441" ht="15.75" customHeight="1">
      <c r="B441" s="14"/>
    </row>
    <row r="442" ht="15.75" customHeight="1">
      <c r="B442" s="14"/>
    </row>
    <row r="443" ht="15.75" customHeight="1">
      <c r="B443" s="14"/>
    </row>
    <row r="444" ht="15.75" customHeight="1">
      <c r="B444" s="14"/>
    </row>
    <row r="445" ht="15.75" customHeight="1">
      <c r="B445" s="14"/>
    </row>
    <row r="446" ht="15.75" customHeight="1">
      <c r="B446" s="14"/>
    </row>
    <row r="447" ht="15.75" customHeight="1">
      <c r="B447" s="14"/>
    </row>
    <row r="448" ht="15.75" customHeight="1">
      <c r="B448" s="14"/>
    </row>
    <row r="449" ht="15.75" customHeight="1">
      <c r="B449" s="14"/>
    </row>
    <row r="450" ht="15.75" customHeight="1">
      <c r="B450" s="14"/>
    </row>
    <row r="451" ht="15.75" customHeight="1">
      <c r="B451" s="14"/>
    </row>
    <row r="452" ht="15.75" customHeight="1">
      <c r="B452" s="14"/>
    </row>
    <row r="453" ht="15.75" customHeight="1">
      <c r="B453" s="14"/>
    </row>
    <row r="454" ht="15.75" customHeight="1">
      <c r="B454" s="14"/>
    </row>
    <row r="455" ht="15.75" customHeight="1">
      <c r="B455" s="14"/>
    </row>
    <row r="456" ht="15.75" customHeight="1">
      <c r="B456" s="14"/>
    </row>
    <row r="457" ht="15.75" customHeight="1">
      <c r="B457" s="14"/>
    </row>
    <row r="458" ht="15.75" customHeight="1">
      <c r="B458" s="14"/>
    </row>
    <row r="459" ht="15.75" customHeight="1">
      <c r="B459" s="14"/>
    </row>
    <row r="460" ht="15.75" customHeight="1">
      <c r="B460" s="14"/>
    </row>
    <row r="461" ht="15.75" customHeight="1">
      <c r="B461" s="14"/>
    </row>
    <row r="462" ht="15.75" customHeight="1">
      <c r="B462" s="14"/>
    </row>
    <row r="463" ht="15.75" customHeight="1">
      <c r="B463" s="14"/>
    </row>
    <row r="464" ht="15.75" customHeight="1">
      <c r="B464" s="14"/>
    </row>
    <row r="465" ht="15.75" customHeight="1">
      <c r="B465" s="14"/>
    </row>
    <row r="466" ht="15.75" customHeight="1">
      <c r="B466" s="14"/>
    </row>
    <row r="467" ht="15.75" customHeight="1">
      <c r="B467" s="14"/>
    </row>
    <row r="468" ht="15.75" customHeight="1">
      <c r="B468" s="14"/>
    </row>
    <row r="469" ht="15.75" customHeight="1">
      <c r="B469" s="14"/>
    </row>
    <row r="470" ht="15.75" customHeight="1">
      <c r="B470" s="14"/>
    </row>
    <row r="471" ht="15.75" customHeight="1">
      <c r="B471" s="14"/>
    </row>
    <row r="472" ht="15.75" customHeight="1">
      <c r="B472" s="14"/>
    </row>
    <row r="473" ht="15.75" customHeight="1">
      <c r="B473" s="14"/>
    </row>
    <row r="474" ht="15.75" customHeight="1">
      <c r="B474" s="14"/>
    </row>
    <row r="475" ht="15.75" customHeight="1">
      <c r="B475" s="14"/>
    </row>
    <row r="476" ht="15.75" customHeight="1">
      <c r="B476" s="14"/>
    </row>
    <row r="477" ht="15.75" customHeight="1">
      <c r="B477" s="14"/>
    </row>
    <row r="478" ht="15.75" customHeight="1">
      <c r="B478" s="14"/>
    </row>
    <row r="479" ht="15.75" customHeight="1">
      <c r="B479" s="14"/>
    </row>
    <row r="480" ht="15.75" customHeight="1">
      <c r="B480" s="14"/>
    </row>
    <row r="481" ht="15.75" customHeight="1">
      <c r="B481" s="14"/>
    </row>
    <row r="482" ht="15.75" customHeight="1">
      <c r="B482" s="14"/>
    </row>
    <row r="483" ht="15.75" customHeight="1">
      <c r="B483" s="14"/>
    </row>
    <row r="484" ht="15.75" customHeight="1">
      <c r="B484" s="14"/>
    </row>
    <row r="485" ht="15.75" customHeight="1">
      <c r="B485" s="14"/>
    </row>
    <row r="486" ht="15.75" customHeight="1">
      <c r="B486" s="14"/>
    </row>
    <row r="487" ht="15.75" customHeight="1">
      <c r="B487" s="14"/>
    </row>
    <row r="488" ht="15.75" customHeight="1">
      <c r="B488" s="14"/>
    </row>
    <row r="489" ht="15.75" customHeight="1">
      <c r="B489" s="14"/>
    </row>
    <row r="490" ht="15.75" customHeight="1">
      <c r="B490" s="14"/>
    </row>
    <row r="491" ht="15.75" customHeight="1">
      <c r="B491" s="14"/>
    </row>
    <row r="492" ht="15.75" customHeight="1">
      <c r="B492" s="14"/>
    </row>
    <row r="493" ht="15.75" customHeight="1">
      <c r="B493" s="14"/>
    </row>
    <row r="494" ht="15.75" customHeight="1">
      <c r="B494" s="14"/>
    </row>
    <row r="495" ht="15.75" customHeight="1">
      <c r="B495" s="14"/>
    </row>
    <row r="496" ht="15.75" customHeight="1">
      <c r="B496" s="14"/>
    </row>
    <row r="497" ht="15.75" customHeight="1">
      <c r="B497" s="14"/>
    </row>
    <row r="498" ht="15.75" customHeight="1">
      <c r="B498" s="14"/>
    </row>
    <row r="499" ht="15.75" customHeight="1">
      <c r="B499" s="14"/>
    </row>
    <row r="500" ht="15.75" customHeight="1">
      <c r="B500" s="14"/>
    </row>
    <row r="501" ht="15.75" customHeight="1">
      <c r="B501" s="14"/>
    </row>
    <row r="502" ht="15.75" customHeight="1">
      <c r="B502" s="14"/>
    </row>
    <row r="503" ht="15.75" customHeight="1">
      <c r="B503" s="14"/>
    </row>
    <row r="504" ht="15.75" customHeight="1">
      <c r="B504" s="14"/>
    </row>
    <row r="505" ht="15.75" customHeight="1">
      <c r="B505" s="14"/>
    </row>
    <row r="506" ht="15.75" customHeight="1">
      <c r="B506" s="14"/>
    </row>
    <row r="507" ht="15.75" customHeight="1">
      <c r="B507" s="14"/>
    </row>
    <row r="508" ht="15.75" customHeight="1">
      <c r="B508" s="14"/>
    </row>
    <row r="509" ht="15.75" customHeight="1">
      <c r="B509" s="14"/>
    </row>
    <row r="510" ht="15.75" customHeight="1">
      <c r="B510" s="14"/>
    </row>
    <row r="511" ht="15.75" customHeight="1">
      <c r="B511" s="14"/>
    </row>
    <row r="512" ht="15.75" customHeight="1">
      <c r="B512" s="14"/>
    </row>
    <row r="513" ht="15.75" customHeight="1">
      <c r="B513" s="14"/>
    </row>
    <row r="514" ht="15.75" customHeight="1">
      <c r="B514" s="14"/>
    </row>
    <row r="515" ht="15.75" customHeight="1">
      <c r="B515" s="14"/>
    </row>
    <row r="516" ht="15.75" customHeight="1">
      <c r="B516" s="14"/>
    </row>
    <row r="517" ht="15.75" customHeight="1">
      <c r="B517" s="14"/>
    </row>
    <row r="518" ht="15.75" customHeight="1">
      <c r="B518" s="14"/>
    </row>
    <row r="519" ht="15.75" customHeight="1">
      <c r="B519" s="14"/>
    </row>
    <row r="520" ht="15.75" customHeight="1">
      <c r="B520" s="14"/>
    </row>
    <row r="521" ht="15.75" customHeight="1">
      <c r="B521" s="14"/>
    </row>
    <row r="522" ht="15.75" customHeight="1">
      <c r="B522" s="14"/>
    </row>
    <row r="523" ht="15.75" customHeight="1">
      <c r="B523" s="14"/>
    </row>
    <row r="524" ht="15.75" customHeight="1">
      <c r="B524" s="14"/>
    </row>
    <row r="525" ht="15.75" customHeight="1">
      <c r="B525" s="14"/>
    </row>
    <row r="526" ht="15.75" customHeight="1">
      <c r="B526" s="14"/>
    </row>
    <row r="527" ht="15.75" customHeight="1">
      <c r="B527" s="14"/>
    </row>
    <row r="528" ht="15.75" customHeight="1">
      <c r="B528" s="14"/>
    </row>
    <row r="529" ht="15.75" customHeight="1">
      <c r="B529" s="14"/>
    </row>
    <row r="530" ht="15.75" customHeight="1">
      <c r="B530" s="14"/>
    </row>
    <row r="531" ht="15.75" customHeight="1">
      <c r="B531" s="14"/>
    </row>
    <row r="532" ht="15.75" customHeight="1">
      <c r="B532" s="14"/>
    </row>
    <row r="533" ht="15.75" customHeight="1">
      <c r="B533" s="14"/>
    </row>
    <row r="534" ht="15.75" customHeight="1">
      <c r="B534" s="14"/>
    </row>
    <row r="535" ht="15.75" customHeight="1">
      <c r="B535" s="14"/>
    </row>
    <row r="536" ht="15.75" customHeight="1">
      <c r="B536" s="14"/>
    </row>
    <row r="537" ht="15.75" customHeight="1">
      <c r="B537" s="14"/>
    </row>
    <row r="538" ht="15.75" customHeight="1">
      <c r="B538" s="14"/>
    </row>
    <row r="539" ht="15.75" customHeight="1">
      <c r="B539" s="14"/>
    </row>
    <row r="540" ht="15.75" customHeight="1">
      <c r="B540" s="14"/>
    </row>
    <row r="541" ht="15.75" customHeight="1">
      <c r="B541" s="14"/>
    </row>
    <row r="542" ht="15.75" customHeight="1">
      <c r="B542" s="14"/>
    </row>
    <row r="543" ht="15.75" customHeight="1">
      <c r="B543" s="14"/>
    </row>
    <row r="544" ht="15.75" customHeight="1">
      <c r="B544" s="14"/>
    </row>
    <row r="545" ht="15.75" customHeight="1">
      <c r="B545" s="14"/>
    </row>
    <row r="546" ht="15.75" customHeight="1">
      <c r="B546" s="14"/>
    </row>
    <row r="547" ht="15.75" customHeight="1">
      <c r="B547" s="14"/>
    </row>
    <row r="548" ht="15.75" customHeight="1">
      <c r="B548" s="14"/>
    </row>
    <row r="549" ht="15.75" customHeight="1">
      <c r="B549" s="14"/>
    </row>
    <row r="550" ht="15.75" customHeight="1">
      <c r="B550" s="14"/>
    </row>
    <row r="551" ht="15.75" customHeight="1">
      <c r="B551" s="14"/>
    </row>
    <row r="552" ht="15.75" customHeight="1">
      <c r="B552" s="14"/>
    </row>
    <row r="553" ht="15.75" customHeight="1">
      <c r="B553" s="14"/>
    </row>
    <row r="554" ht="15.75" customHeight="1">
      <c r="B554" s="14"/>
    </row>
    <row r="555" ht="15.75" customHeight="1">
      <c r="B555" s="14"/>
    </row>
    <row r="556" ht="15.75" customHeight="1">
      <c r="B556" s="14"/>
    </row>
    <row r="557" ht="15.75" customHeight="1">
      <c r="B557" s="14"/>
    </row>
    <row r="558" ht="15.75" customHeight="1">
      <c r="B558" s="14"/>
    </row>
    <row r="559" ht="15.75" customHeight="1">
      <c r="B559" s="14"/>
    </row>
    <row r="560" ht="15.75" customHeight="1">
      <c r="B560" s="14"/>
    </row>
    <row r="561" ht="15.75" customHeight="1">
      <c r="B561" s="14"/>
    </row>
    <row r="562" ht="15.75" customHeight="1">
      <c r="B562" s="14"/>
    </row>
    <row r="563" ht="15.75" customHeight="1">
      <c r="B563" s="14"/>
    </row>
    <row r="564" ht="15.75" customHeight="1">
      <c r="B564" s="14"/>
    </row>
    <row r="565" ht="15.75" customHeight="1">
      <c r="B565" s="14"/>
    </row>
    <row r="566" ht="15.75" customHeight="1">
      <c r="B566" s="14"/>
    </row>
    <row r="567" ht="15.75" customHeight="1">
      <c r="B567" s="14"/>
    </row>
    <row r="568" ht="15.75" customHeight="1">
      <c r="B568" s="14"/>
    </row>
    <row r="569" ht="15.75" customHeight="1">
      <c r="B569" s="14"/>
    </row>
    <row r="570" ht="15.75" customHeight="1">
      <c r="B570" s="14"/>
    </row>
    <row r="571" ht="15.75" customHeight="1">
      <c r="B571" s="14"/>
    </row>
    <row r="572" ht="15.75" customHeight="1">
      <c r="B572" s="14"/>
    </row>
    <row r="573" ht="15.75" customHeight="1">
      <c r="B573" s="14"/>
    </row>
    <row r="574" ht="15.75" customHeight="1">
      <c r="B574" s="14"/>
    </row>
    <row r="575" ht="15.75" customHeight="1">
      <c r="B575" s="14"/>
    </row>
    <row r="576" ht="15.75" customHeight="1">
      <c r="B576" s="14"/>
    </row>
    <row r="577" ht="15.75" customHeight="1">
      <c r="B577" s="14"/>
    </row>
    <row r="578" ht="15.75" customHeight="1">
      <c r="B578" s="14"/>
    </row>
    <row r="579" ht="15.75" customHeight="1">
      <c r="B579" s="14"/>
    </row>
    <row r="580" ht="15.75" customHeight="1">
      <c r="B580" s="14"/>
    </row>
    <row r="581" ht="15.75" customHeight="1">
      <c r="B581" s="14"/>
    </row>
    <row r="582" ht="15.75" customHeight="1">
      <c r="B582" s="14"/>
    </row>
    <row r="583" ht="15.75" customHeight="1">
      <c r="B583" s="14"/>
    </row>
    <row r="584" ht="15.75" customHeight="1">
      <c r="B584" s="14"/>
    </row>
    <row r="585" ht="15.75" customHeight="1">
      <c r="B585" s="14"/>
    </row>
    <row r="586" ht="15.75" customHeight="1">
      <c r="B586" s="14"/>
    </row>
    <row r="587" ht="15.75" customHeight="1">
      <c r="B587" s="14"/>
    </row>
    <row r="588" ht="15.75" customHeight="1">
      <c r="B588" s="14"/>
    </row>
    <row r="589" ht="15.75" customHeight="1">
      <c r="B589" s="14"/>
    </row>
    <row r="590" ht="15.75" customHeight="1">
      <c r="B590" s="14"/>
    </row>
    <row r="591" ht="15.75" customHeight="1">
      <c r="B591" s="14"/>
    </row>
    <row r="592" ht="15.75" customHeight="1">
      <c r="B592" s="14"/>
    </row>
    <row r="593" ht="15.75" customHeight="1">
      <c r="B593" s="14"/>
    </row>
    <row r="594" ht="15.75" customHeight="1">
      <c r="B594" s="14"/>
    </row>
    <row r="595" ht="15.75" customHeight="1">
      <c r="B595" s="14"/>
    </row>
    <row r="596" ht="15.75" customHeight="1">
      <c r="B596" s="14"/>
    </row>
    <row r="597" ht="15.75" customHeight="1">
      <c r="B597" s="14"/>
    </row>
    <row r="598" ht="15.75" customHeight="1">
      <c r="B598" s="14"/>
    </row>
    <row r="599" ht="15.75" customHeight="1">
      <c r="B599" s="14"/>
    </row>
    <row r="600" ht="15.75" customHeight="1">
      <c r="B600" s="14"/>
    </row>
    <row r="601" ht="15.75" customHeight="1">
      <c r="B601" s="14"/>
    </row>
    <row r="602" ht="15.75" customHeight="1">
      <c r="B602" s="14"/>
    </row>
    <row r="603" ht="15.75" customHeight="1">
      <c r="B603" s="14"/>
    </row>
    <row r="604" ht="15.75" customHeight="1">
      <c r="B604" s="14"/>
    </row>
    <row r="605" ht="15.75" customHeight="1">
      <c r="B605" s="14"/>
    </row>
    <row r="606" ht="15.75" customHeight="1">
      <c r="B606" s="14"/>
    </row>
    <row r="607" ht="15.75" customHeight="1">
      <c r="B607" s="14"/>
    </row>
    <row r="608" ht="15.75" customHeight="1">
      <c r="B608" s="14"/>
    </row>
    <row r="609" ht="15.75" customHeight="1">
      <c r="B609" s="14"/>
    </row>
    <row r="610" ht="15.75" customHeight="1">
      <c r="B610" s="14"/>
    </row>
    <row r="611" ht="15.75" customHeight="1">
      <c r="B611" s="14"/>
    </row>
    <row r="612" ht="15.75" customHeight="1">
      <c r="B612" s="14"/>
    </row>
    <row r="613" ht="15.75" customHeight="1">
      <c r="B613" s="14"/>
    </row>
    <row r="614" ht="15.75" customHeight="1">
      <c r="B614" s="14"/>
    </row>
    <row r="615" ht="15.75" customHeight="1">
      <c r="B615" s="14"/>
    </row>
    <row r="616" ht="15.75" customHeight="1">
      <c r="B616" s="14"/>
    </row>
    <row r="617" ht="15.75" customHeight="1">
      <c r="B617" s="14"/>
    </row>
    <row r="618" ht="15.75" customHeight="1">
      <c r="B618" s="14"/>
    </row>
    <row r="619" ht="15.75" customHeight="1">
      <c r="B619" s="14"/>
    </row>
    <row r="620" ht="15.75" customHeight="1">
      <c r="B620" s="14"/>
    </row>
    <row r="621" ht="15.75" customHeight="1">
      <c r="B621" s="14"/>
    </row>
    <row r="622" ht="15.75" customHeight="1">
      <c r="B622" s="14"/>
    </row>
    <row r="623" ht="15.75" customHeight="1">
      <c r="B623" s="14"/>
    </row>
    <row r="624" ht="15.75" customHeight="1">
      <c r="B624" s="14"/>
    </row>
    <row r="625" ht="15.75" customHeight="1">
      <c r="B625" s="14"/>
    </row>
    <row r="626" ht="15.75" customHeight="1">
      <c r="B626" s="14"/>
    </row>
    <row r="627" ht="15.75" customHeight="1">
      <c r="B627" s="14"/>
    </row>
    <row r="628" ht="15.75" customHeight="1">
      <c r="B628" s="14"/>
    </row>
    <row r="629" ht="15.75" customHeight="1">
      <c r="B629" s="14"/>
    </row>
    <row r="630" ht="15.75" customHeight="1">
      <c r="B630" s="14"/>
    </row>
    <row r="631" ht="15.75" customHeight="1">
      <c r="B631" s="14"/>
    </row>
    <row r="632" ht="15.75" customHeight="1">
      <c r="B632" s="14"/>
    </row>
    <row r="633" ht="15.75" customHeight="1">
      <c r="B633" s="14"/>
    </row>
    <row r="634" ht="15.75" customHeight="1">
      <c r="B634" s="14"/>
    </row>
    <row r="635" ht="15.75" customHeight="1">
      <c r="B635" s="14"/>
    </row>
    <row r="636" ht="15.75" customHeight="1">
      <c r="B636" s="14"/>
    </row>
    <row r="637" ht="15.75" customHeight="1">
      <c r="B637" s="14"/>
    </row>
    <row r="638" ht="15.75" customHeight="1">
      <c r="B638" s="14"/>
    </row>
    <row r="639" ht="15.75" customHeight="1">
      <c r="B639" s="14"/>
    </row>
    <row r="640" ht="15.75" customHeight="1">
      <c r="B640" s="14"/>
    </row>
    <row r="641" ht="15.75" customHeight="1">
      <c r="B641" s="14"/>
    </row>
    <row r="642" ht="15.75" customHeight="1">
      <c r="B642" s="14"/>
    </row>
    <row r="643" ht="15.75" customHeight="1">
      <c r="B643" s="14"/>
    </row>
    <row r="644" ht="15.75" customHeight="1">
      <c r="B644" s="14"/>
    </row>
    <row r="645" ht="15.75" customHeight="1">
      <c r="B645" s="14"/>
    </row>
    <row r="646" ht="15.75" customHeight="1">
      <c r="B646" s="14"/>
    </row>
    <row r="647" ht="15.75" customHeight="1">
      <c r="B647" s="14"/>
    </row>
    <row r="648" ht="15.75" customHeight="1">
      <c r="B648" s="14"/>
    </row>
    <row r="649" ht="15.75" customHeight="1">
      <c r="B649" s="14"/>
    </row>
    <row r="650" ht="15.75" customHeight="1">
      <c r="B650" s="14"/>
    </row>
    <row r="651" ht="15.75" customHeight="1">
      <c r="B651" s="14"/>
    </row>
    <row r="652" ht="15.75" customHeight="1">
      <c r="B652" s="14"/>
    </row>
    <row r="653" ht="15.75" customHeight="1">
      <c r="B653" s="14"/>
    </row>
    <row r="654" ht="15.75" customHeight="1">
      <c r="B654" s="14"/>
    </row>
    <row r="655" ht="15.75" customHeight="1">
      <c r="B655" s="14"/>
    </row>
    <row r="656" ht="15.75" customHeight="1">
      <c r="B656" s="14"/>
    </row>
    <row r="657" ht="15.75" customHeight="1">
      <c r="B657" s="14"/>
    </row>
    <row r="658" ht="15.75" customHeight="1">
      <c r="B658" s="14"/>
    </row>
    <row r="659" ht="15.75" customHeight="1">
      <c r="B659" s="14"/>
    </row>
    <row r="660" ht="15.75" customHeight="1">
      <c r="B660" s="14"/>
    </row>
    <row r="661" ht="15.75" customHeight="1">
      <c r="B661" s="14"/>
    </row>
    <row r="662" ht="15.75" customHeight="1">
      <c r="B662" s="14"/>
    </row>
    <row r="663" ht="15.75" customHeight="1">
      <c r="B663" s="14"/>
    </row>
    <row r="664" ht="15.75" customHeight="1">
      <c r="B664" s="14"/>
    </row>
    <row r="665" ht="15.75" customHeight="1">
      <c r="B665" s="14"/>
    </row>
    <row r="666" ht="15.75" customHeight="1">
      <c r="B666" s="14"/>
    </row>
    <row r="667" ht="15.75" customHeight="1">
      <c r="B667" s="14"/>
    </row>
    <row r="668" ht="15.75" customHeight="1">
      <c r="B668" s="14"/>
    </row>
    <row r="669" ht="15.75" customHeight="1">
      <c r="B669" s="14"/>
    </row>
    <row r="670" ht="15.75" customHeight="1">
      <c r="B670" s="14"/>
    </row>
    <row r="671" ht="15.75" customHeight="1">
      <c r="B671" s="14"/>
    </row>
    <row r="672" ht="15.75" customHeight="1">
      <c r="B672" s="14"/>
    </row>
    <row r="673" ht="15.75" customHeight="1">
      <c r="B673" s="14"/>
    </row>
    <row r="674" ht="15.75" customHeight="1">
      <c r="B674" s="14"/>
    </row>
    <row r="675" ht="15.75" customHeight="1">
      <c r="B675" s="14"/>
    </row>
    <row r="676" ht="15.75" customHeight="1">
      <c r="B676" s="14"/>
    </row>
    <row r="677" ht="15.75" customHeight="1">
      <c r="B677" s="14"/>
    </row>
    <row r="678" ht="15.75" customHeight="1">
      <c r="B678" s="14"/>
    </row>
    <row r="679" ht="15.75" customHeight="1">
      <c r="B679" s="14"/>
    </row>
    <row r="680" ht="15.75" customHeight="1">
      <c r="B680" s="14"/>
    </row>
    <row r="681" ht="15.75" customHeight="1">
      <c r="B681" s="14"/>
    </row>
    <row r="682" ht="15.75" customHeight="1">
      <c r="B682" s="14"/>
    </row>
    <row r="683" ht="15.75" customHeight="1">
      <c r="B683" s="14"/>
    </row>
    <row r="684" ht="15.75" customHeight="1">
      <c r="B684" s="14"/>
    </row>
    <row r="685" ht="15.75" customHeight="1">
      <c r="B685" s="14"/>
    </row>
    <row r="686" ht="15.75" customHeight="1">
      <c r="B686" s="14"/>
    </row>
    <row r="687" ht="15.75" customHeight="1">
      <c r="B687" s="14"/>
    </row>
    <row r="688" ht="15.75" customHeight="1">
      <c r="B688" s="14"/>
    </row>
    <row r="689" ht="15.75" customHeight="1">
      <c r="B689" s="14"/>
    </row>
    <row r="690" ht="15.75" customHeight="1">
      <c r="B690" s="14"/>
    </row>
    <row r="691" ht="15.75" customHeight="1">
      <c r="B691" s="14"/>
    </row>
    <row r="692" ht="15.75" customHeight="1">
      <c r="B692" s="14"/>
    </row>
    <row r="693" ht="15.75" customHeight="1">
      <c r="B693" s="14"/>
    </row>
    <row r="694" ht="15.75" customHeight="1">
      <c r="B694" s="14"/>
    </row>
    <row r="695" ht="15.75" customHeight="1">
      <c r="B695" s="14"/>
    </row>
    <row r="696" ht="15.75" customHeight="1">
      <c r="B696" s="14"/>
    </row>
    <row r="697" ht="15.75" customHeight="1">
      <c r="B697" s="14"/>
    </row>
    <row r="698" ht="15.75" customHeight="1">
      <c r="B698" s="14"/>
    </row>
    <row r="699" ht="15.75" customHeight="1">
      <c r="B699" s="14"/>
    </row>
    <row r="700" ht="15.75" customHeight="1">
      <c r="B700" s="14"/>
    </row>
    <row r="701" ht="15.75" customHeight="1">
      <c r="B701" s="14"/>
    </row>
    <row r="702" ht="15.75" customHeight="1">
      <c r="B702" s="14"/>
    </row>
    <row r="703" ht="15.75" customHeight="1">
      <c r="B703" s="14"/>
    </row>
    <row r="704" ht="15.75" customHeight="1">
      <c r="B704" s="14"/>
    </row>
    <row r="705" ht="15.75" customHeight="1">
      <c r="B705" s="14"/>
    </row>
    <row r="706" ht="15.75" customHeight="1">
      <c r="B706" s="14"/>
    </row>
    <row r="707" ht="15.75" customHeight="1">
      <c r="B707" s="14"/>
    </row>
    <row r="708" ht="15.75" customHeight="1">
      <c r="B708" s="14"/>
    </row>
    <row r="709" ht="15.75" customHeight="1">
      <c r="B709" s="14"/>
    </row>
    <row r="710" ht="15.75" customHeight="1">
      <c r="B710" s="14"/>
    </row>
    <row r="711" ht="15.75" customHeight="1">
      <c r="B711" s="14"/>
    </row>
    <row r="712" ht="15.75" customHeight="1">
      <c r="B712" s="14"/>
    </row>
    <row r="713" ht="15.75" customHeight="1">
      <c r="B713" s="14"/>
    </row>
    <row r="714" ht="15.75" customHeight="1">
      <c r="B714" s="14"/>
    </row>
    <row r="715" ht="15.75" customHeight="1">
      <c r="B715" s="14"/>
    </row>
    <row r="716" ht="15.75" customHeight="1">
      <c r="B716" s="14"/>
    </row>
    <row r="717" ht="15.75" customHeight="1">
      <c r="B717" s="14"/>
    </row>
    <row r="718" ht="15.75" customHeight="1">
      <c r="B718" s="14"/>
    </row>
    <row r="719" ht="15.75" customHeight="1">
      <c r="B719" s="14"/>
    </row>
    <row r="720" ht="15.75" customHeight="1">
      <c r="B720" s="14"/>
    </row>
    <row r="721" ht="15.75" customHeight="1">
      <c r="B721" s="14"/>
    </row>
    <row r="722" ht="15.75" customHeight="1">
      <c r="B722" s="14"/>
    </row>
    <row r="723" ht="15.75" customHeight="1">
      <c r="B723" s="14"/>
    </row>
    <row r="724" ht="15.75" customHeight="1">
      <c r="B724" s="14"/>
    </row>
    <row r="725" ht="15.75" customHeight="1">
      <c r="B725" s="14"/>
    </row>
    <row r="726" ht="15.75" customHeight="1">
      <c r="B726" s="14"/>
    </row>
    <row r="727" ht="15.75" customHeight="1">
      <c r="B727" s="14"/>
    </row>
    <row r="728" ht="15.75" customHeight="1">
      <c r="B728" s="14"/>
    </row>
    <row r="729" ht="15.75" customHeight="1">
      <c r="B729" s="14"/>
    </row>
    <row r="730" ht="15.75" customHeight="1">
      <c r="B730" s="14"/>
    </row>
    <row r="731" ht="15.75" customHeight="1">
      <c r="B731" s="14"/>
    </row>
    <row r="732" ht="15.75" customHeight="1">
      <c r="B732" s="14"/>
    </row>
    <row r="733" ht="15.75" customHeight="1">
      <c r="B733" s="14"/>
    </row>
    <row r="734" ht="15.75" customHeight="1">
      <c r="B734" s="14"/>
    </row>
    <row r="735" ht="15.75" customHeight="1">
      <c r="B735" s="14"/>
    </row>
    <row r="736" ht="15.75" customHeight="1">
      <c r="B736" s="14"/>
    </row>
    <row r="737" ht="15.75" customHeight="1">
      <c r="B737" s="14"/>
    </row>
    <row r="738" ht="15.75" customHeight="1">
      <c r="B738" s="14"/>
    </row>
    <row r="739" ht="15.75" customHeight="1">
      <c r="B739" s="14"/>
    </row>
    <row r="740" ht="15.75" customHeight="1">
      <c r="B740" s="14"/>
    </row>
    <row r="741" ht="15.75" customHeight="1">
      <c r="B741" s="14"/>
    </row>
    <row r="742" ht="15.75" customHeight="1">
      <c r="B742" s="14"/>
    </row>
    <row r="743" ht="15.75" customHeight="1">
      <c r="B743" s="14"/>
    </row>
    <row r="744" ht="15.75" customHeight="1">
      <c r="B744" s="14"/>
    </row>
    <row r="745" ht="15.75" customHeight="1">
      <c r="B745" s="14"/>
    </row>
    <row r="746" ht="15.75" customHeight="1">
      <c r="B746" s="14"/>
    </row>
    <row r="747" ht="15.75" customHeight="1">
      <c r="B747" s="14"/>
    </row>
    <row r="748" ht="15.75" customHeight="1">
      <c r="B748" s="14"/>
    </row>
    <row r="749" ht="15.75" customHeight="1">
      <c r="B749" s="14"/>
    </row>
    <row r="750" ht="15.75" customHeight="1">
      <c r="B750" s="14"/>
    </row>
    <row r="751" ht="15.75" customHeight="1">
      <c r="B751" s="14"/>
    </row>
    <row r="752" ht="15.75" customHeight="1">
      <c r="B752" s="14"/>
    </row>
    <row r="753" ht="15.75" customHeight="1">
      <c r="B753" s="14"/>
    </row>
    <row r="754" ht="15.75" customHeight="1">
      <c r="B754" s="14"/>
    </row>
    <row r="755" ht="15.75" customHeight="1">
      <c r="B755" s="14"/>
    </row>
    <row r="756" ht="15.75" customHeight="1">
      <c r="B756" s="14"/>
    </row>
    <row r="757" ht="15.75" customHeight="1">
      <c r="B757" s="14"/>
    </row>
    <row r="758" ht="15.75" customHeight="1">
      <c r="B758" s="14"/>
    </row>
    <row r="759" ht="15.75" customHeight="1">
      <c r="B759" s="14"/>
    </row>
    <row r="760" ht="15.75" customHeight="1">
      <c r="B760" s="14"/>
    </row>
    <row r="761" ht="15.75" customHeight="1">
      <c r="B761" s="14"/>
    </row>
    <row r="762" ht="15.75" customHeight="1">
      <c r="B762" s="14"/>
    </row>
    <row r="763" ht="15.75" customHeight="1">
      <c r="B763" s="14"/>
    </row>
    <row r="764" ht="15.75" customHeight="1">
      <c r="B764" s="14"/>
    </row>
    <row r="765" ht="15.75" customHeight="1">
      <c r="B765" s="14"/>
    </row>
    <row r="766" ht="15.75" customHeight="1">
      <c r="B766" s="14"/>
    </row>
    <row r="767" ht="15.75" customHeight="1">
      <c r="B767" s="14"/>
    </row>
    <row r="768" ht="15.75" customHeight="1">
      <c r="B768" s="14"/>
    </row>
    <row r="769" ht="15.75" customHeight="1">
      <c r="B769" s="14"/>
    </row>
    <row r="770" ht="15.75" customHeight="1">
      <c r="B770" s="14"/>
    </row>
    <row r="771" ht="15.75" customHeight="1">
      <c r="B771" s="14"/>
    </row>
    <row r="772" ht="15.75" customHeight="1">
      <c r="B772" s="14"/>
    </row>
    <row r="773" ht="15.75" customHeight="1">
      <c r="B773" s="14"/>
    </row>
    <row r="774" ht="15.75" customHeight="1">
      <c r="B774" s="14"/>
    </row>
    <row r="775" ht="15.75" customHeight="1">
      <c r="B775" s="14"/>
    </row>
    <row r="776" ht="15.75" customHeight="1">
      <c r="B776" s="14"/>
    </row>
    <row r="777" ht="15.75" customHeight="1">
      <c r="B777" s="14"/>
    </row>
    <row r="778" ht="15.75" customHeight="1">
      <c r="B778" s="14"/>
    </row>
    <row r="779" ht="15.75" customHeight="1">
      <c r="B779" s="14"/>
    </row>
    <row r="780" ht="15.75" customHeight="1">
      <c r="B780" s="14"/>
    </row>
    <row r="781" ht="15.75" customHeight="1">
      <c r="B781" s="14"/>
    </row>
    <row r="782" ht="15.75" customHeight="1">
      <c r="B782" s="14"/>
    </row>
    <row r="783" ht="15.75" customHeight="1">
      <c r="B783" s="14"/>
    </row>
    <row r="784" ht="15.75" customHeight="1">
      <c r="B784" s="14"/>
    </row>
    <row r="785" ht="15.75" customHeight="1">
      <c r="B785" s="14"/>
    </row>
    <row r="786" ht="15.75" customHeight="1">
      <c r="B786" s="14"/>
    </row>
    <row r="787" ht="15.75" customHeight="1">
      <c r="B787" s="14"/>
    </row>
    <row r="788" ht="15.75" customHeight="1">
      <c r="B788" s="14"/>
    </row>
    <row r="789" ht="15.75" customHeight="1">
      <c r="B789" s="14"/>
    </row>
    <row r="790" ht="15.75" customHeight="1">
      <c r="B790" s="14"/>
    </row>
    <row r="791" ht="15.75" customHeight="1">
      <c r="B791" s="14"/>
    </row>
    <row r="792" ht="15.75" customHeight="1">
      <c r="B792" s="14"/>
    </row>
    <row r="793" ht="15.75" customHeight="1">
      <c r="B793" s="14"/>
    </row>
    <row r="794" ht="15.75" customHeight="1">
      <c r="B794" s="14"/>
    </row>
    <row r="795" ht="15.75" customHeight="1">
      <c r="B795" s="14"/>
    </row>
    <row r="796" ht="15.75" customHeight="1">
      <c r="B796" s="14"/>
    </row>
    <row r="797" ht="15.75" customHeight="1">
      <c r="B797" s="14"/>
    </row>
    <row r="798" ht="15.75" customHeight="1">
      <c r="B798" s="14"/>
    </row>
    <row r="799" ht="15.75" customHeight="1">
      <c r="B799" s="14"/>
    </row>
    <row r="800" ht="15.75" customHeight="1">
      <c r="B800" s="14"/>
    </row>
    <row r="801" ht="15.75" customHeight="1">
      <c r="B801" s="14"/>
    </row>
    <row r="802" ht="15.75" customHeight="1">
      <c r="B802" s="14"/>
    </row>
    <row r="803" ht="15.75" customHeight="1">
      <c r="B803" s="14"/>
    </row>
    <row r="804" ht="15.75" customHeight="1">
      <c r="B804" s="14"/>
    </row>
    <row r="805" ht="15.75" customHeight="1">
      <c r="B805" s="14"/>
    </row>
    <row r="806" ht="15.75" customHeight="1">
      <c r="B806" s="14"/>
    </row>
    <row r="807" ht="15.75" customHeight="1">
      <c r="B807" s="14"/>
    </row>
    <row r="808" ht="15.75" customHeight="1">
      <c r="B808" s="14"/>
    </row>
    <row r="809" ht="15.75" customHeight="1">
      <c r="B809" s="14"/>
    </row>
    <row r="810" ht="15.75" customHeight="1">
      <c r="B810" s="14"/>
    </row>
    <row r="811" ht="15.75" customHeight="1">
      <c r="B811" s="14"/>
    </row>
    <row r="812" ht="15.75" customHeight="1">
      <c r="B812" s="14"/>
    </row>
    <row r="813" ht="15.75" customHeight="1">
      <c r="B813" s="14"/>
    </row>
    <row r="814" ht="15.75" customHeight="1">
      <c r="B814" s="14"/>
    </row>
    <row r="815" ht="15.75" customHeight="1">
      <c r="B815" s="14"/>
    </row>
    <row r="816" ht="15.75" customHeight="1">
      <c r="B816" s="14"/>
    </row>
    <row r="817" ht="15.75" customHeight="1">
      <c r="B817" s="14"/>
    </row>
    <row r="818" ht="15.75" customHeight="1">
      <c r="B818" s="14"/>
    </row>
    <row r="819" ht="15.75" customHeight="1">
      <c r="B819" s="14"/>
    </row>
    <row r="820" ht="15.75" customHeight="1">
      <c r="B820" s="14"/>
    </row>
    <row r="821" ht="15.75" customHeight="1">
      <c r="B821" s="14"/>
    </row>
    <row r="822" ht="15.75" customHeight="1">
      <c r="B822" s="14"/>
    </row>
    <row r="823" ht="15.75" customHeight="1">
      <c r="B823" s="14"/>
    </row>
    <row r="824" ht="15.75" customHeight="1">
      <c r="B824" s="14"/>
    </row>
    <row r="825" ht="15.75" customHeight="1">
      <c r="B825" s="14"/>
    </row>
    <row r="826" ht="15.75" customHeight="1">
      <c r="B826" s="14"/>
    </row>
    <row r="827" ht="15.75" customHeight="1">
      <c r="B827" s="14"/>
    </row>
    <row r="828" ht="15.75" customHeight="1">
      <c r="B828" s="14"/>
    </row>
    <row r="829" ht="15.75" customHeight="1">
      <c r="B829" s="14"/>
    </row>
    <row r="830" ht="15.75" customHeight="1">
      <c r="B830" s="14"/>
    </row>
    <row r="831" ht="15.75" customHeight="1">
      <c r="B831" s="14"/>
    </row>
    <row r="832" ht="15.75" customHeight="1">
      <c r="B832" s="14"/>
    </row>
    <row r="833" ht="15.75" customHeight="1">
      <c r="B833" s="14"/>
    </row>
    <row r="834" ht="15.75" customHeight="1">
      <c r="B834" s="14"/>
    </row>
    <row r="835" ht="15.75" customHeight="1">
      <c r="B835" s="14"/>
    </row>
    <row r="836" ht="15.75" customHeight="1">
      <c r="B836" s="14"/>
    </row>
    <row r="837" ht="15.75" customHeight="1">
      <c r="B837" s="14"/>
    </row>
    <row r="838" ht="15.75" customHeight="1">
      <c r="B838" s="14"/>
    </row>
    <row r="839" ht="15.75" customHeight="1">
      <c r="B839" s="14"/>
    </row>
    <row r="840" ht="15.75" customHeight="1">
      <c r="B840" s="14"/>
    </row>
    <row r="841" ht="15.75" customHeight="1">
      <c r="B841" s="14"/>
    </row>
    <row r="842" ht="15.75" customHeight="1">
      <c r="B842" s="14"/>
    </row>
    <row r="843" ht="15.75" customHeight="1">
      <c r="B843" s="14"/>
    </row>
    <row r="844" ht="15.75" customHeight="1">
      <c r="B844" s="14"/>
    </row>
    <row r="845" ht="15.75" customHeight="1">
      <c r="B845" s="14"/>
    </row>
    <row r="846" ht="15.75" customHeight="1">
      <c r="B846" s="14"/>
    </row>
    <row r="847" ht="15.75" customHeight="1">
      <c r="B847" s="14"/>
    </row>
    <row r="848" ht="15.75" customHeight="1">
      <c r="B848" s="14"/>
    </row>
    <row r="849" ht="15.75" customHeight="1">
      <c r="B849" s="14"/>
    </row>
    <row r="850" ht="15.75" customHeight="1">
      <c r="B850" s="14"/>
    </row>
    <row r="851" ht="15.75" customHeight="1">
      <c r="B851" s="14"/>
    </row>
    <row r="852" ht="15.75" customHeight="1">
      <c r="B852" s="14"/>
    </row>
    <row r="853" ht="15.75" customHeight="1">
      <c r="B853" s="14"/>
    </row>
    <row r="854" ht="15.75" customHeight="1">
      <c r="B854" s="14"/>
    </row>
    <row r="855" ht="15.75" customHeight="1">
      <c r="B855" s="14"/>
    </row>
    <row r="856" ht="15.75" customHeight="1">
      <c r="B856" s="14"/>
    </row>
    <row r="857" ht="15.75" customHeight="1">
      <c r="B857" s="14"/>
    </row>
    <row r="858" ht="15.75" customHeight="1">
      <c r="B858" s="14"/>
    </row>
    <row r="859" ht="15.75" customHeight="1">
      <c r="B859" s="14"/>
    </row>
    <row r="860" ht="15.75" customHeight="1">
      <c r="B860" s="14"/>
    </row>
    <row r="861" ht="15.75" customHeight="1">
      <c r="B861" s="14"/>
    </row>
    <row r="862" ht="15.75" customHeight="1">
      <c r="B862" s="14"/>
    </row>
    <row r="863" ht="15.75" customHeight="1">
      <c r="B863" s="14"/>
    </row>
    <row r="864" ht="15.75" customHeight="1">
      <c r="B864" s="14"/>
    </row>
    <row r="865" ht="15.75" customHeight="1">
      <c r="B865" s="14"/>
    </row>
    <row r="866" ht="15.75" customHeight="1">
      <c r="B866" s="14"/>
    </row>
    <row r="867" ht="15.75" customHeight="1">
      <c r="B867" s="14"/>
    </row>
    <row r="868" ht="15.75" customHeight="1">
      <c r="B868" s="14"/>
    </row>
    <row r="869" ht="15.75" customHeight="1">
      <c r="B869" s="14"/>
    </row>
    <row r="870" ht="15.75" customHeight="1">
      <c r="B870" s="14"/>
    </row>
    <row r="871" ht="15.75" customHeight="1">
      <c r="B871" s="14"/>
    </row>
    <row r="872" ht="15.75" customHeight="1">
      <c r="B872" s="14"/>
    </row>
    <row r="873" ht="15.75" customHeight="1">
      <c r="B873" s="14"/>
    </row>
    <row r="874" ht="15.75" customHeight="1">
      <c r="B874" s="14"/>
    </row>
    <row r="875" ht="15.75" customHeight="1">
      <c r="B875" s="14"/>
    </row>
    <row r="876" ht="15.75" customHeight="1">
      <c r="B876" s="14"/>
    </row>
    <row r="877" ht="15.75" customHeight="1">
      <c r="B877" s="14"/>
    </row>
    <row r="878" ht="15.75" customHeight="1">
      <c r="B878" s="14"/>
    </row>
    <row r="879" ht="15.75" customHeight="1">
      <c r="B879" s="14"/>
    </row>
    <row r="880" ht="15.75" customHeight="1">
      <c r="B880" s="14"/>
    </row>
    <row r="881" ht="15.75" customHeight="1">
      <c r="B881" s="14"/>
    </row>
    <row r="882" ht="15.75" customHeight="1">
      <c r="B882" s="14"/>
    </row>
    <row r="883" ht="15.75" customHeight="1">
      <c r="B883" s="14"/>
    </row>
    <row r="884" ht="15.75" customHeight="1">
      <c r="B884" s="14"/>
    </row>
    <row r="885" ht="15.75" customHeight="1">
      <c r="B885" s="14"/>
    </row>
    <row r="886" ht="15.75" customHeight="1">
      <c r="B886" s="14"/>
    </row>
    <row r="887" ht="15.75" customHeight="1">
      <c r="B887" s="14"/>
    </row>
    <row r="888" ht="15.75" customHeight="1">
      <c r="B888" s="14"/>
    </row>
    <row r="889" ht="15.75" customHeight="1">
      <c r="B889" s="14"/>
    </row>
    <row r="890" ht="15.75" customHeight="1">
      <c r="B890" s="14"/>
    </row>
    <row r="891" ht="15.75" customHeight="1">
      <c r="B891" s="14"/>
    </row>
    <row r="892" ht="15.75" customHeight="1">
      <c r="B892" s="14"/>
    </row>
    <row r="893" ht="15.75" customHeight="1">
      <c r="B893" s="14"/>
    </row>
    <row r="894" ht="15.75" customHeight="1">
      <c r="B894" s="14"/>
    </row>
    <row r="895" ht="15.75" customHeight="1">
      <c r="B895" s="14"/>
    </row>
    <row r="896" ht="15.75" customHeight="1">
      <c r="B896" s="14"/>
    </row>
    <row r="897" ht="15.75" customHeight="1">
      <c r="B897" s="14"/>
    </row>
    <row r="898" ht="15.75" customHeight="1">
      <c r="B898" s="14"/>
    </row>
    <row r="899" ht="15.75" customHeight="1">
      <c r="B899" s="14"/>
    </row>
    <row r="900" ht="15.75" customHeight="1">
      <c r="B900" s="14"/>
    </row>
    <row r="901" ht="15.75" customHeight="1">
      <c r="B901" s="14"/>
    </row>
    <row r="902" ht="15.75" customHeight="1">
      <c r="B902" s="14"/>
    </row>
    <row r="903" ht="15.75" customHeight="1">
      <c r="B903" s="14"/>
    </row>
    <row r="904" ht="15.75" customHeight="1">
      <c r="B904" s="14"/>
    </row>
    <row r="905" ht="15.75" customHeight="1">
      <c r="B905" s="14"/>
    </row>
    <row r="906" ht="15.75" customHeight="1">
      <c r="B906" s="14"/>
    </row>
    <row r="907" ht="15.75" customHeight="1">
      <c r="B907" s="14"/>
    </row>
    <row r="908" ht="15.75" customHeight="1">
      <c r="B908" s="14"/>
    </row>
    <row r="909" ht="15.75" customHeight="1">
      <c r="B909" s="14"/>
    </row>
    <row r="910" ht="15.75" customHeight="1">
      <c r="B910" s="14"/>
    </row>
    <row r="911" ht="15.75" customHeight="1">
      <c r="B911" s="14"/>
    </row>
    <row r="912" ht="15.75" customHeight="1">
      <c r="B912" s="14"/>
    </row>
    <row r="913" ht="15.75" customHeight="1">
      <c r="B913" s="14"/>
    </row>
    <row r="914" ht="15.75" customHeight="1">
      <c r="B914" s="14"/>
    </row>
    <row r="915" ht="15.75" customHeight="1">
      <c r="B915" s="14"/>
    </row>
    <row r="916" ht="15.75" customHeight="1">
      <c r="B916" s="14"/>
    </row>
    <row r="917" ht="15.75" customHeight="1">
      <c r="B917" s="14"/>
    </row>
    <row r="918" ht="15.75" customHeight="1">
      <c r="B918" s="14"/>
    </row>
    <row r="919" ht="15.75" customHeight="1">
      <c r="B919" s="14"/>
    </row>
    <row r="920" ht="15.75" customHeight="1">
      <c r="B920" s="14"/>
    </row>
    <row r="921" ht="15.75" customHeight="1">
      <c r="B921" s="14"/>
    </row>
    <row r="922" ht="15.75" customHeight="1">
      <c r="B922" s="14"/>
    </row>
    <row r="923" ht="15.75" customHeight="1">
      <c r="B923" s="14"/>
    </row>
    <row r="924" ht="15.75" customHeight="1">
      <c r="B924" s="14"/>
    </row>
    <row r="925" ht="15.75" customHeight="1">
      <c r="B925" s="14"/>
    </row>
    <row r="926" ht="15.75" customHeight="1">
      <c r="B926" s="14"/>
    </row>
    <row r="927" ht="15.75" customHeight="1">
      <c r="B927" s="14"/>
    </row>
    <row r="928" ht="15.75" customHeight="1">
      <c r="B928" s="14"/>
    </row>
    <row r="929" ht="15.75" customHeight="1">
      <c r="B929" s="14"/>
    </row>
    <row r="930" ht="15.75" customHeight="1">
      <c r="B930" s="14"/>
    </row>
    <row r="931" ht="15.75" customHeight="1">
      <c r="B931" s="14"/>
    </row>
    <row r="932" ht="15.75" customHeight="1">
      <c r="B932" s="14"/>
    </row>
    <row r="933" ht="15.75" customHeight="1">
      <c r="B933" s="14"/>
    </row>
    <row r="934" ht="15.75" customHeight="1">
      <c r="B934" s="14"/>
    </row>
    <row r="935" ht="15.75" customHeight="1">
      <c r="B935" s="14"/>
    </row>
    <row r="936" ht="15.75" customHeight="1">
      <c r="B936" s="14"/>
    </row>
    <row r="937" ht="15.75" customHeight="1">
      <c r="B937" s="14"/>
    </row>
    <row r="938" ht="15.75" customHeight="1">
      <c r="B938" s="14"/>
    </row>
    <row r="939" ht="15.75" customHeight="1">
      <c r="B939" s="14"/>
    </row>
    <row r="940" ht="15.75" customHeight="1">
      <c r="B940" s="14"/>
    </row>
    <row r="941" ht="15.75" customHeight="1">
      <c r="B941" s="14"/>
    </row>
    <row r="942" ht="15.75" customHeight="1">
      <c r="B942" s="14"/>
    </row>
    <row r="943" ht="15.75" customHeight="1">
      <c r="B943" s="14"/>
    </row>
    <row r="944" ht="15.75" customHeight="1">
      <c r="B944" s="14"/>
    </row>
    <row r="945" ht="15.75" customHeight="1">
      <c r="B945" s="14"/>
    </row>
    <row r="946" ht="15.75" customHeight="1">
      <c r="B946" s="14"/>
    </row>
    <row r="947" ht="15.75" customHeight="1">
      <c r="B947" s="14"/>
    </row>
    <row r="948" ht="15.75" customHeight="1">
      <c r="B948" s="14"/>
    </row>
    <row r="949" ht="15.75" customHeight="1">
      <c r="B949" s="14"/>
    </row>
    <row r="950" ht="15.75" customHeight="1">
      <c r="B950" s="14"/>
    </row>
    <row r="951" ht="15.75" customHeight="1">
      <c r="B951" s="14"/>
    </row>
    <row r="952" ht="15.75" customHeight="1">
      <c r="B952" s="14"/>
    </row>
    <row r="953" ht="15.75" customHeight="1">
      <c r="B953" s="14"/>
    </row>
    <row r="954" ht="15.75" customHeight="1">
      <c r="B954" s="14"/>
    </row>
    <row r="955" ht="15.75" customHeight="1">
      <c r="B955" s="14"/>
    </row>
    <row r="956" ht="15.75" customHeight="1">
      <c r="B956" s="14"/>
    </row>
    <row r="957" ht="15.75" customHeight="1">
      <c r="B957" s="14"/>
    </row>
    <row r="958" ht="15.75" customHeight="1">
      <c r="B958" s="14"/>
    </row>
    <row r="959" ht="15.75" customHeight="1">
      <c r="B959" s="14"/>
    </row>
    <row r="960" ht="15.75" customHeight="1">
      <c r="B960" s="14"/>
    </row>
    <row r="961" ht="15.75" customHeight="1">
      <c r="B961" s="14"/>
    </row>
    <row r="962" ht="15.75" customHeight="1">
      <c r="B962" s="14"/>
    </row>
    <row r="963" ht="15.75" customHeight="1">
      <c r="B963" s="14"/>
    </row>
    <row r="964" ht="15.75" customHeight="1">
      <c r="B964" s="14"/>
    </row>
    <row r="965" ht="15.75" customHeight="1">
      <c r="B965" s="14"/>
    </row>
    <row r="966" ht="15.75" customHeight="1">
      <c r="B966" s="14"/>
    </row>
    <row r="967" ht="15.75" customHeight="1">
      <c r="B967" s="14"/>
    </row>
    <row r="968" ht="15.75" customHeight="1">
      <c r="B968" s="14"/>
    </row>
    <row r="969" ht="15.75" customHeight="1">
      <c r="B969" s="14"/>
    </row>
    <row r="970" ht="15.75" customHeight="1">
      <c r="B970" s="14"/>
    </row>
    <row r="971" ht="15.75" customHeight="1">
      <c r="B971" s="14"/>
    </row>
    <row r="972" ht="15.75" customHeight="1">
      <c r="B972" s="14"/>
    </row>
    <row r="973" ht="15.75" customHeight="1">
      <c r="B973" s="14"/>
    </row>
    <row r="974" ht="15.75" customHeight="1">
      <c r="B974" s="14"/>
    </row>
    <row r="975" ht="15.75" customHeight="1">
      <c r="B975" s="14"/>
    </row>
    <row r="976" ht="15.75" customHeight="1">
      <c r="B976" s="14"/>
    </row>
    <row r="977" ht="15.75" customHeight="1">
      <c r="B977" s="14"/>
    </row>
    <row r="978" ht="15.75" customHeight="1">
      <c r="B978" s="14"/>
    </row>
    <row r="979" ht="15.75" customHeight="1">
      <c r="B979" s="14"/>
    </row>
    <row r="980" ht="15.75" customHeight="1">
      <c r="B980" s="14"/>
    </row>
    <row r="981" ht="15.75" customHeight="1">
      <c r="B981" s="14"/>
    </row>
    <row r="982" ht="15.75" customHeight="1">
      <c r="B982" s="14"/>
    </row>
    <row r="983" ht="15.75" customHeight="1">
      <c r="B983" s="14"/>
    </row>
    <row r="984" ht="15.75" customHeight="1">
      <c r="B984" s="14"/>
    </row>
    <row r="985" ht="15.75" customHeight="1">
      <c r="B985" s="14"/>
    </row>
    <row r="986" ht="15.75" customHeight="1">
      <c r="B986" s="14"/>
    </row>
    <row r="987" ht="15.75" customHeight="1">
      <c r="B987" s="14"/>
    </row>
    <row r="988" ht="15.75" customHeight="1">
      <c r="B988" s="14"/>
    </row>
    <row r="989" ht="15.75" customHeight="1">
      <c r="B989" s="14"/>
    </row>
    <row r="990" ht="15.75" customHeight="1">
      <c r="B990" s="14"/>
    </row>
    <row r="991" ht="15.75" customHeight="1">
      <c r="B991" s="14"/>
    </row>
    <row r="992" ht="15.75" customHeight="1">
      <c r="B992" s="14"/>
    </row>
    <row r="993" ht="15.75" customHeight="1">
      <c r="B993" s="14"/>
    </row>
    <row r="994" ht="15.75" customHeight="1">
      <c r="B994" s="14"/>
    </row>
    <row r="995" ht="15.75" customHeight="1">
      <c r="B995" s="14"/>
    </row>
    <row r="996" ht="15.75" customHeight="1">
      <c r="B996" s="14"/>
    </row>
    <row r="997" ht="15.75" customHeight="1">
      <c r="B997" s="14"/>
    </row>
    <row r="998" ht="15.75" customHeight="1">
      <c r="B998" s="14"/>
    </row>
    <row r="999" ht="15.75" customHeight="1">
      <c r="B999" s="14"/>
    </row>
    <row r="1000" ht="15.75" customHeight="1">
      <c r="B1000" s="14"/>
    </row>
  </sheetData>
  <mergeCells count="4">
    <mergeCell ref="A2:C2"/>
    <mergeCell ref="A17:C17"/>
    <mergeCell ref="A18:C18"/>
    <mergeCell ref="A26:C26"/>
  </mergeCells>
  <dataValidations>
    <dataValidation type="list" allowBlank="1" showErrorMessage="1" sqref="B21">
      <formula1>'Category Lists'!$J$4:$J$6</formula1>
    </dataValidation>
    <dataValidation type="list" allowBlank="1" showErrorMessage="1" sqref="B6">
      <formula1>'Category Lists'!$P$4:$P$5</formula1>
    </dataValidation>
    <dataValidation type="list" allowBlank="1" showErrorMessage="1" sqref="B8:B9">
      <formula1>'Category Lists'!$R$4:$R$5</formula1>
    </dataValidation>
    <dataValidation type="list" allowBlank="1" showErrorMessage="1" sqref="B5">
      <formula1>'Category Lists'!$A$4:$A$5</formula1>
    </dataValidation>
    <dataValidation type="list" allowBlank="1" showErrorMessage="1" sqref="B20">
      <formula1>'Category Lists'!$H$4:$H$5</formula1>
    </dataValidation>
  </dataValidations>
  <printOptions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" width="14.44"/>
    <col customWidth="1" min="5" max="9" width="11.0"/>
    <col customWidth="1" min="10" max="10" width="19.67"/>
    <col customWidth="1" min="11" max="11" width="11.0"/>
    <col customWidth="1" min="12" max="12" width="12.11"/>
    <col customWidth="1" min="13" max="13" width="13.78"/>
    <col customWidth="1" min="14" max="14" width="17.33"/>
  </cols>
  <sheetData>
    <row r="1">
      <c r="A1" s="12" t="s">
        <v>9</v>
      </c>
      <c r="B1" s="12" t="s">
        <v>9</v>
      </c>
      <c r="C1" s="12" t="s">
        <v>42</v>
      </c>
      <c r="D1" s="12" t="s">
        <v>43</v>
      </c>
      <c r="E1" s="12" t="s">
        <v>44</v>
      </c>
      <c r="F1" s="12" t="s">
        <v>45</v>
      </c>
      <c r="G1" s="12" t="s">
        <v>46</v>
      </c>
      <c r="I1" s="12" t="s">
        <v>47</v>
      </c>
      <c r="L1" s="72" t="s">
        <v>48</v>
      </c>
      <c r="M1" s="3"/>
      <c r="N1" s="4"/>
    </row>
    <row r="2">
      <c r="A2" s="13">
        <v>42125.041666666664</v>
      </c>
      <c r="B2" s="73">
        <f t="shared" ref="B2:B17661" si="1">DATE(YEAR(A2),MONTH(A2),DAY(A2))</f>
        <v>42125</v>
      </c>
      <c r="C2" s="74">
        <f>IF(NewCustomer="Yes", IF(COUNTIF($I$2:$I$11,B2)&gt;0,0,WEEKDAY(B2,2)),IF(COUNTIF($I$2:$I$21,B2)&gt;0,0,WEEKDAY(B2,2)))</f>
        <v>5</v>
      </c>
      <c r="D2" s="74">
        <f t="shared" ref="D2:D17661" si="2">HOUR(A2)</f>
        <v>1</v>
      </c>
      <c r="E2" s="12">
        <f>IFERROR(VLOOKUP(A2,'IDAR Meter Data'!$A:$B,2,1),"")</f>
        <v>208</v>
      </c>
      <c r="F2" s="75">
        <f>IF(CECCZ="CZ03",'Outside Temp'!B2,IF(CECCZ="CZ04",'Outside Temp'!B3,IF(CECCZ="CZ12",'Outside Temp'!B4, IF(CECCZ="CZ13",'Outside Temp'!B5))))</f>
        <v>63.73333333</v>
      </c>
      <c r="G2" s="12">
        <f t="shared" ref="G2:G17661" si="3">IF(F2&lt;=65,1,IF(AND(F2&lt;=70,F2&gt;65),2,IF(AND(F2&lt;=75,F2&gt;70),3,IF(AND(F2&lt;=80,F2&gt;75),4,IF(AND(F2&lt;=85,F2&gt;80),5,IF(AND(F2&lt;=90,F2&gt;85),6,IF(AND(F2&lt;=95,F2&gt;90),7,IF(F2&gt;95,8))))))))</f>
        <v>1</v>
      </c>
      <c r="I2" s="73">
        <v>42005.0</v>
      </c>
      <c r="J2" s="12" t="s">
        <v>49</v>
      </c>
      <c r="L2" s="76" t="s">
        <v>50</v>
      </c>
      <c r="M2" s="77" t="s">
        <v>51</v>
      </c>
      <c r="N2" s="78" t="s">
        <v>52</v>
      </c>
    </row>
    <row r="3">
      <c r="A3" s="13">
        <v>42125.052083333336</v>
      </c>
      <c r="B3" s="73">
        <f t="shared" si="1"/>
        <v>42125</v>
      </c>
      <c r="C3" s="74">
        <f>IF(NewCustomer="Yes", IF(COUNTIF($I$2:$I$11,B3)&gt;0,0,WEEKDAY(B3,2)),IF(COUNTIF($I$2:$I$21,B3)&gt;0,0,WEEKDAY(B3,2)))</f>
        <v>5</v>
      </c>
      <c r="D3" s="74">
        <f t="shared" si="2"/>
        <v>1</v>
      </c>
      <c r="E3" s="12">
        <f>IFERROR(VLOOKUP(A3,'IDAR Meter Data'!$A:$B,2,1),"")</f>
        <v>208</v>
      </c>
      <c r="F3" s="75">
        <f>IF(CECCZ="CZ03",'Outside Temp'!B3,IF(CECCZ="CZ04",'Outside Temp'!B4,IF(CECCZ="CZ12",'Outside Temp'!B5, IF(CECCZ="CZ13",'Outside Temp'!B6))))</f>
        <v>62.73333333</v>
      </c>
      <c r="G3" s="12">
        <f t="shared" si="3"/>
        <v>1</v>
      </c>
      <c r="I3" s="73">
        <v>42023.0</v>
      </c>
      <c r="J3" s="12" t="s">
        <v>53</v>
      </c>
      <c r="L3" s="28">
        <v>1.0</v>
      </c>
      <c r="M3" s="75">
        <f>AVERAGEIFS($F$2:$F$17661,$C$2:$C$17661,"&gt;=1",$C$2:$C$17661,"&lt;=5",$G$2:$G$17661,"=1",$D$2:$D$17661,"&gt;=12",$D$2:$D$17661,"&lt;=17")</f>
        <v>61.69263871</v>
      </c>
      <c r="N3" s="79">
        <f>AVERAGEIFS($E$2:$E$17661,$C$2:$C$17661,"&gt;=1",$C$2:$C$17661,"&lt;=5",$G$2:$G$17661,"=1",$D$2:$D$17661,"&gt;=12",$D$2:$D$17661,"&lt;=17")</f>
        <v>224.6335616</v>
      </c>
    </row>
    <row r="4">
      <c r="A4" s="13">
        <v>42125.0625</v>
      </c>
      <c r="B4" s="73">
        <f t="shared" si="1"/>
        <v>42125</v>
      </c>
      <c r="C4" s="74">
        <f>IF(NewCustomer="Yes", IF(COUNTIF($I$2:$I$11,B4)&gt;0,0,WEEKDAY(B4,2)),IF(COUNTIF($I$2:$I$21,B4)&gt;0,0,WEEKDAY(B4,2)))</f>
        <v>5</v>
      </c>
      <c r="D4" s="74">
        <f t="shared" si="2"/>
        <v>1</v>
      </c>
      <c r="E4" s="12">
        <f>IFERROR(VLOOKUP(A4,'IDAR Meter Data'!$A:$B,2,1),"")</f>
        <v>196</v>
      </c>
      <c r="F4" s="75">
        <f>IF(CECCZ="CZ03",'Outside Temp'!B4,IF(CECCZ="CZ04",'Outside Temp'!B5,IF(CECCZ="CZ12",'Outside Temp'!B6, IF(CECCZ="CZ13",'Outside Temp'!B7))))</f>
        <v>61.73333333</v>
      </c>
      <c r="G4" s="12">
        <f t="shared" si="3"/>
        <v>1</v>
      </c>
      <c r="I4" s="73">
        <v>42051.0</v>
      </c>
      <c r="J4" s="12" t="s">
        <v>54</v>
      </c>
      <c r="L4" s="28">
        <v>2.0</v>
      </c>
      <c r="M4" s="75">
        <f>AVERAGEIFS($F$2:$F$17661,$C$2:$C$17661,"&gt;=1",$C$2:$C$17661,"&lt;=5",$G$2:$G$17661,"=2",$D$2:$D$17661,"&gt;=12",$D$2:$D$17661,"&lt;=17")</f>
        <v>67.60923682</v>
      </c>
      <c r="N4" s="79">
        <f>AVERAGEIFS($E$2:$E$17661,$C$2:$C$17661,"&gt;=1",$C$2:$C$17661,"&lt;=5",$G$2:$G$17661,"=2",$D$2:$D$17661,"&gt;=12",$D$2:$D$17661,"&lt;=17")</f>
        <v>227.4739382</v>
      </c>
    </row>
    <row r="5">
      <c r="A5" s="13">
        <v>42125.072916666664</v>
      </c>
      <c r="B5" s="73">
        <f t="shared" si="1"/>
        <v>42125</v>
      </c>
      <c r="C5" s="74">
        <f>IF(NewCustomer="Yes", IF(COUNTIF($I$2:$I$11,B5)&gt;0,0,WEEKDAY(B5,2)),IF(COUNTIF($I$2:$I$21,B5)&gt;0,0,WEEKDAY(B5,2)))</f>
        <v>5</v>
      </c>
      <c r="D5" s="74">
        <f t="shared" si="2"/>
        <v>1</v>
      </c>
      <c r="E5" s="12">
        <f>IFERROR(VLOOKUP(A5,'IDAR Meter Data'!$A:$B,2,1),"")</f>
        <v>205</v>
      </c>
      <c r="F5" s="75">
        <f>IF(CECCZ="CZ03",'Outside Temp'!B5,IF(CECCZ="CZ04",'Outside Temp'!B6,IF(CECCZ="CZ12",'Outside Temp'!B7, IF(CECCZ="CZ13",'Outside Temp'!B8))))</f>
        <v>60.73333333</v>
      </c>
      <c r="G5" s="12">
        <f t="shared" si="3"/>
        <v>1</v>
      </c>
      <c r="I5" s="73">
        <v>42149.0</v>
      </c>
      <c r="J5" s="12" t="s">
        <v>55</v>
      </c>
      <c r="L5" s="28">
        <v>3.0</v>
      </c>
      <c r="M5" s="75">
        <f>AVERAGEIFS($F$2:$F$17661,$C$2:$C$17661,"&gt;=1",$C$2:$C$17661,"&lt;=5",$G$2:$G$17661,"=3",$D$2:$D$17661,"&gt;=12",$D$2:$D$17661,"&lt;=17")</f>
        <v>72.13961449</v>
      </c>
      <c r="N5" s="79">
        <f>AVERAGEIFS($E$2:$E$17661,$C$2:$C$17661,"&gt;=1",$C$2:$C$17661,"&lt;=5",$G$2:$G$17661,"=3",$D$2:$D$17661,"&gt;=12",$D$2:$D$17661,"&lt;=17")</f>
        <v>234.9057325</v>
      </c>
    </row>
    <row r="6">
      <c r="A6" s="13">
        <v>42125.083333333336</v>
      </c>
      <c r="B6" s="73">
        <f t="shared" si="1"/>
        <v>42125</v>
      </c>
      <c r="C6" s="74">
        <f>IF(NewCustomer="Yes", IF(COUNTIF($I$2:$I$11,B6)&gt;0,0,WEEKDAY(B6,2)),IF(COUNTIF($I$2:$I$21,B6)&gt;0,0,WEEKDAY(B6,2)))</f>
        <v>5</v>
      </c>
      <c r="D6" s="74">
        <f t="shared" si="2"/>
        <v>2</v>
      </c>
      <c r="E6" s="12">
        <f>IFERROR(VLOOKUP(A6,'IDAR Meter Data'!$A:$B,2,1),"")</f>
        <v>196</v>
      </c>
      <c r="F6" s="75">
        <f>IF(CECCZ="CZ03",'Outside Temp'!B6,IF(CECCZ="CZ04",'Outside Temp'!B7,IF(CECCZ="CZ12",'Outside Temp'!B8, IF(CECCZ="CZ13",'Outside Temp'!B9))))</f>
        <v>59.93333333</v>
      </c>
      <c r="G6" s="12">
        <f t="shared" si="3"/>
        <v>1</v>
      </c>
      <c r="I6" s="73">
        <v>42188.0</v>
      </c>
      <c r="J6" s="12" t="s">
        <v>56</v>
      </c>
      <c r="L6" s="28">
        <v>4.0</v>
      </c>
      <c r="M6" s="75">
        <f>AVERAGEIFS($F$2:$F$17661,$C$2:$C$17661,"&gt;=1",$C$2:$C$17661,"&lt;=5",$G$2:$G$17661,"=4",$D$2:$D$17661,"&gt;=12",$D$2:$D$17661,"&lt;=17")</f>
        <v>76.92425242</v>
      </c>
      <c r="N6" s="79">
        <f>AVERAGEIFS($E$2:$E$17661,$C$2:$C$17661,"&gt;=1",$C$2:$C$17661,"&lt;=5",$G$2:$G$17661,"=4",$D$2:$D$17661,"&gt;=12",$D$2:$D$17661,"&lt;=17")</f>
        <v>242.2876712</v>
      </c>
    </row>
    <row r="7">
      <c r="A7" s="13">
        <v>42125.09375</v>
      </c>
      <c r="B7" s="73">
        <f t="shared" si="1"/>
        <v>42125</v>
      </c>
      <c r="C7" s="74">
        <f>IF(NewCustomer="Yes", IF(COUNTIF($I$2:$I$11,B7)&gt;0,0,WEEKDAY(B7,2)),IF(COUNTIF($I$2:$I$21,B7)&gt;0,0,WEEKDAY(B7,2)))</f>
        <v>5</v>
      </c>
      <c r="D7" s="74">
        <f t="shared" si="2"/>
        <v>2</v>
      </c>
      <c r="E7" s="12">
        <f>IFERROR(VLOOKUP(A7,'IDAR Meter Data'!$A:$B,2,1),"")</f>
        <v>205</v>
      </c>
      <c r="F7" s="75">
        <f>IF(CECCZ="CZ03",'Outside Temp'!B7,IF(CECCZ="CZ04",'Outside Temp'!B8,IF(CECCZ="CZ12",'Outside Temp'!B9, IF(CECCZ="CZ13",'Outside Temp'!B10))))</f>
        <v>59.68333333</v>
      </c>
      <c r="G7" s="12">
        <f t="shared" si="3"/>
        <v>1</v>
      </c>
      <c r="I7" s="73">
        <v>42254.0</v>
      </c>
      <c r="J7" s="12" t="s">
        <v>57</v>
      </c>
      <c r="L7" s="28">
        <v>5.0</v>
      </c>
      <c r="M7" s="75">
        <f>AVERAGEIFS($F$2:$F$17661,$C$2:$C$17661,"&gt;=1",$C$2:$C$17661,"&lt;=5",$G$2:$G$17661,"=5",$D$2:$D$17661,"&gt;=12",$D$2:$D$17661,"&lt;=17")</f>
        <v>82.146235</v>
      </c>
      <c r="N7" s="79">
        <f>AVERAGEIFS($E$2:$E$17661,$C$2:$C$17661,"&gt;=1",$C$2:$C$17661,"&lt;=5",$G$2:$G$17661,"=5",$D$2:$D$17661,"&gt;=12",$D$2:$D$17661,"&lt;=17")</f>
        <v>265.0243902</v>
      </c>
    </row>
    <row r="8">
      <c r="A8" s="13">
        <v>42125.104166666664</v>
      </c>
      <c r="B8" s="73">
        <f t="shared" si="1"/>
        <v>42125</v>
      </c>
      <c r="C8" s="74">
        <f>IF(NewCustomer="Yes", IF(COUNTIF($I$2:$I$11,B8)&gt;0,0,WEEKDAY(B8,2)),IF(COUNTIF($I$2:$I$21,B8)&gt;0,0,WEEKDAY(B8,2)))</f>
        <v>5</v>
      </c>
      <c r="D8" s="74">
        <f t="shared" si="2"/>
        <v>2</v>
      </c>
      <c r="E8" s="12">
        <f>IFERROR(VLOOKUP(A8,'IDAR Meter Data'!$A:$B,2,1),"")</f>
        <v>187</v>
      </c>
      <c r="F8" s="75">
        <f>IF(CECCZ="CZ03",'Outside Temp'!B8,IF(CECCZ="CZ04",'Outside Temp'!B9,IF(CECCZ="CZ12",'Outside Temp'!B10, IF(CECCZ="CZ13",'Outside Temp'!B11))))</f>
        <v>59.43333333</v>
      </c>
      <c r="G8" s="12">
        <f t="shared" si="3"/>
        <v>1</v>
      </c>
      <c r="I8" s="73">
        <v>42289.0</v>
      </c>
      <c r="J8" s="12" t="s">
        <v>58</v>
      </c>
      <c r="L8" s="28">
        <v>6.0</v>
      </c>
      <c r="M8" s="75">
        <f>AVERAGEIFS($F$2:$F$17661,$C$2:$C$17661,"&gt;=1",$C$2:$C$17661,"&lt;=5",$G$2:$G$17661,"=6",$D$2:$D$17661,"&gt;=12",$D$2:$D$17661,"&lt;=17")</f>
        <v>87.56052009</v>
      </c>
      <c r="N8" s="79">
        <f>AVERAGEIFS($E$2:$E$17661,$C$2:$C$17661,"&gt;=1",$C$2:$C$17661,"&lt;=5",$G$2:$G$17661,"=6",$D$2:$D$17661,"&gt;=12",$D$2:$D$17661,"&lt;=17")</f>
        <v>253.4255319</v>
      </c>
    </row>
    <row r="9">
      <c r="A9" s="13">
        <v>42125.114583333336</v>
      </c>
      <c r="B9" s="73">
        <f t="shared" si="1"/>
        <v>42125</v>
      </c>
      <c r="C9" s="74">
        <f>IF(NewCustomer="Yes", IF(COUNTIF($I$2:$I$11,B9)&gt;0,0,WEEKDAY(B9,2)),IF(COUNTIF($I$2:$I$21,B9)&gt;0,0,WEEKDAY(B9,2)))</f>
        <v>5</v>
      </c>
      <c r="D9" s="74">
        <f t="shared" si="2"/>
        <v>2</v>
      </c>
      <c r="E9" s="12">
        <f>IFERROR(VLOOKUP(A9,'IDAR Meter Data'!$A:$B,2,1),"")</f>
        <v>185</v>
      </c>
      <c r="F9" s="75">
        <f>IF(CECCZ="CZ03",'Outside Temp'!B9,IF(CECCZ="CZ04",'Outside Temp'!B10,IF(CECCZ="CZ12",'Outside Temp'!B11, IF(CECCZ="CZ13",'Outside Temp'!B12))))</f>
        <v>59.18333333</v>
      </c>
      <c r="G9" s="12">
        <f t="shared" si="3"/>
        <v>1</v>
      </c>
      <c r="I9" s="73">
        <v>42319.0</v>
      </c>
      <c r="J9" s="12" t="s">
        <v>59</v>
      </c>
      <c r="L9" s="80">
        <v>7.0</v>
      </c>
      <c r="M9" s="81">
        <f>AVERAGEIFS($F$2:$F$17661,$C$2:$C$17661,"&gt;=1",$C$2:$C$17661,"&lt;=5",$G$2:$G$17661,"=7",$D$2:$D$17661,"&gt;=12",$D$2:$D$17661,"&lt;=17")</f>
        <v>90.79444444</v>
      </c>
      <c r="N9" s="82">
        <f>AVERAGEIFS($E$2:$E$17661,$C$2:$C$17661,"&gt;=1",$C$2:$C$17661,"&lt;=5",$G$2:$G$17661,"=7",$D$2:$D$17661,"&gt;=12",$D$2:$D$17661,"&lt;=17")</f>
        <v>248.6666667</v>
      </c>
    </row>
    <row r="10">
      <c r="A10" s="13">
        <v>42125.125</v>
      </c>
      <c r="B10" s="73">
        <f t="shared" si="1"/>
        <v>42125</v>
      </c>
      <c r="C10" s="74">
        <f>IF(NewCustomer="Yes", IF(COUNTIF($I$2:$I$11,B10)&gt;0,0,WEEKDAY(B10,2)),IF(COUNTIF($I$2:$I$21,B10)&gt;0,0,WEEKDAY(B10,2)))</f>
        <v>5</v>
      </c>
      <c r="D10" s="74">
        <f t="shared" si="2"/>
        <v>3</v>
      </c>
      <c r="E10" s="12">
        <f>IFERROR(VLOOKUP(A10,'IDAR Meter Data'!$A:$B,2,1),"")</f>
        <v>169</v>
      </c>
      <c r="F10" s="75">
        <f>IF(CECCZ="CZ03",'Outside Temp'!B10,IF(CECCZ="CZ04",'Outside Temp'!B11,IF(CECCZ="CZ12",'Outside Temp'!B12, IF(CECCZ="CZ13",'Outside Temp'!B13))))</f>
        <v>58.93333333</v>
      </c>
      <c r="G10" s="12">
        <f t="shared" si="3"/>
        <v>1</v>
      </c>
      <c r="I10" s="73">
        <v>42334.0</v>
      </c>
      <c r="J10" s="12" t="s">
        <v>60</v>
      </c>
    </row>
    <row r="11">
      <c r="A11" s="13">
        <v>42125.135416666664</v>
      </c>
      <c r="B11" s="73">
        <f t="shared" si="1"/>
        <v>42125</v>
      </c>
      <c r="C11" s="74">
        <f>IF(NewCustomer="Yes", IF(COUNTIF($I$2:$I$11,B11)&gt;0,0,WEEKDAY(B11,2)),IF(COUNTIF($I$2:$I$21,B11)&gt;0,0,WEEKDAY(B11,2)))</f>
        <v>5</v>
      </c>
      <c r="D11" s="74">
        <f t="shared" si="2"/>
        <v>3</v>
      </c>
      <c r="E11" s="12">
        <f>IFERROR(VLOOKUP(A11,'IDAR Meter Data'!$A:$B,2,1),"")</f>
        <v>180</v>
      </c>
      <c r="F11" s="75">
        <f>IF(CECCZ="CZ03",'Outside Temp'!B11,IF(CECCZ="CZ04",'Outside Temp'!B12,IF(CECCZ="CZ12",'Outside Temp'!B13, IF(CECCZ="CZ13",'Outside Temp'!B14))))</f>
        <v>58.68333333</v>
      </c>
      <c r="G11" s="12">
        <f t="shared" si="3"/>
        <v>1</v>
      </c>
      <c r="I11" s="73">
        <v>42363.0</v>
      </c>
      <c r="J11" s="12" t="s">
        <v>61</v>
      </c>
    </row>
    <row r="12">
      <c r="A12" s="13">
        <v>42125.145833333336</v>
      </c>
      <c r="B12" s="73">
        <f t="shared" si="1"/>
        <v>42125</v>
      </c>
      <c r="C12" s="74">
        <f>IF(NewCustomer="Yes", IF(COUNTIF($I$2:$I$11,B12)&gt;0,0,WEEKDAY(B12,2)),IF(COUNTIF($I$2:$I$21,B12)&gt;0,0,WEEKDAY(B12,2)))</f>
        <v>5</v>
      </c>
      <c r="D12" s="74">
        <f t="shared" si="2"/>
        <v>3</v>
      </c>
      <c r="E12" s="12">
        <f>IFERROR(VLOOKUP(A12,'IDAR Meter Data'!$A:$B,2,1),"")</f>
        <v>171</v>
      </c>
      <c r="F12" s="75">
        <f>IF(CECCZ="CZ03",'Outside Temp'!B12,IF(CECCZ="CZ04",'Outside Temp'!B13,IF(CECCZ="CZ12",'Outside Temp'!B14, IF(CECCZ="CZ13",'Outside Temp'!B15))))</f>
        <v>58.43333333</v>
      </c>
      <c r="G12" s="12">
        <f t="shared" si="3"/>
        <v>1</v>
      </c>
      <c r="I12" s="73">
        <v>42167.0</v>
      </c>
      <c r="J12" s="12" t="s">
        <v>62</v>
      </c>
      <c r="L12" s="83" t="s">
        <v>63</v>
      </c>
      <c r="M12" s="83" t="s">
        <v>64</v>
      </c>
      <c r="N12" s="83" t="s">
        <v>65</v>
      </c>
    </row>
    <row r="13">
      <c r="A13" s="13">
        <v>42125.15625</v>
      </c>
      <c r="B13" s="73">
        <f t="shared" si="1"/>
        <v>42125</v>
      </c>
      <c r="C13" s="74">
        <f>IF(NewCustomer="Yes", IF(COUNTIF($I$2:$I$11,B13)&gt;0,0,WEEKDAY(B13,2)),IF(COUNTIF($I$2:$I$21,B13)&gt;0,0,WEEKDAY(B13,2)))</f>
        <v>5</v>
      </c>
      <c r="D13" s="74">
        <f t="shared" si="2"/>
        <v>3</v>
      </c>
      <c r="E13" s="12">
        <f>IFERROR(VLOOKUP(A13,'IDAR Meter Data'!$A:$B,2,1),"")</f>
        <v>180</v>
      </c>
      <c r="F13" s="75">
        <f>IF(CECCZ="CZ03",'Outside Temp'!B13,IF(CECCZ="CZ04",'Outside Temp'!B14,IF(CECCZ="CZ12",'Outside Temp'!B15, IF(CECCZ="CZ13",'Outside Temp'!B16))))</f>
        <v>58.18333333</v>
      </c>
      <c r="G13" s="12">
        <f t="shared" si="3"/>
        <v>1</v>
      </c>
      <c r="I13" s="73">
        <v>42180.0</v>
      </c>
      <c r="J13" s="12" t="s">
        <v>62</v>
      </c>
      <c r="L13" s="84">
        <v>1.0</v>
      </c>
      <c r="M13" s="85">
        <v>61.678658727721356</v>
      </c>
      <c r="N13" s="85">
        <v>225.05376344086022</v>
      </c>
    </row>
    <row r="14">
      <c r="A14" s="13">
        <v>42125.166666666664</v>
      </c>
      <c r="B14" s="73">
        <f t="shared" si="1"/>
        <v>42125</v>
      </c>
      <c r="C14" s="74">
        <f>IF(NewCustomer="Yes", IF(COUNTIF($I$2:$I$11,B14)&gt;0,0,WEEKDAY(B14,2)),IF(COUNTIF($I$2:$I$21,B14)&gt;0,0,WEEKDAY(B14,2)))</f>
        <v>5</v>
      </c>
      <c r="D14" s="74">
        <f t="shared" si="2"/>
        <v>4</v>
      </c>
      <c r="E14" s="12">
        <f>IFERROR(VLOOKUP(A14,'IDAR Meter Data'!$A:$B,2,1),"")</f>
        <v>163</v>
      </c>
      <c r="F14" s="75">
        <f>IF(CECCZ="CZ03",'Outside Temp'!B14,IF(CECCZ="CZ04",'Outside Temp'!B15,IF(CECCZ="CZ12",'Outside Temp'!B16, IF(CECCZ="CZ13",'Outside Temp'!B17))))</f>
        <v>58</v>
      </c>
      <c r="G14" s="12">
        <f t="shared" si="3"/>
        <v>1</v>
      </c>
      <c r="I14" s="73">
        <v>42181.0</v>
      </c>
      <c r="J14" s="12" t="s">
        <v>62</v>
      </c>
      <c r="L14" s="84">
        <v>2.0</v>
      </c>
      <c r="M14" s="85">
        <v>67.58618577507792</v>
      </c>
      <c r="N14" s="85">
        <v>228.06926829268292</v>
      </c>
    </row>
    <row r="15">
      <c r="A15" s="13">
        <v>42125.177083333336</v>
      </c>
      <c r="B15" s="73">
        <f t="shared" si="1"/>
        <v>42125</v>
      </c>
      <c r="C15" s="74">
        <f>IF(NewCustomer="Yes", IF(COUNTIF($I$2:$I$11,B15)&gt;0,0,WEEKDAY(B15,2)),IF(COUNTIF($I$2:$I$21,B15)&gt;0,0,WEEKDAY(B15,2)))</f>
        <v>5</v>
      </c>
      <c r="D15" s="74">
        <f t="shared" si="2"/>
        <v>4</v>
      </c>
      <c r="E15" s="12">
        <f>IFERROR(VLOOKUP(A15,'IDAR Meter Data'!$A:$B,2,1),"")</f>
        <v>174</v>
      </c>
      <c r="F15" s="75">
        <f>IF(CECCZ="CZ03",'Outside Temp'!B15,IF(CECCZ="CZ04",'Outside Temp'!B16,IF(CECCZ="CZ12",'Outside Temp'!B17, IF(CECCZ="CZ13",'Outside Temp'!B18))))</f>
        <v>58</v>
      </c>
      <c r="G15" s="12">
        <f t="shared" si="3"/>
        <v>1</v>
      </c>
      <c r="I15" s="73">
        <v>42186.0</v>
      </c>
      <c r="J15" s="12" t="s">
        <v>62</v>
      </c>
      <c r="L15" s="84">
        <v>3.0</v>
      </c>
      <c r="M15" s="85">
        <v>72.14340637587149</v>
      </c>
      <c r="N15" s="85">
        <v>234.61405835543766</v>
      </c>
    </row>
    <row r="16">
      <c r="A16" s="13">
        <v>42125.1875</v>
      </c>
      <c r="B16" s="73">
        <f t="shared" si="1"/>
        <v>42125</v>
      </c>
      <c r="C16" s="74">
        <f>IF(NewCustomer="Yes", IF(COUNTIF($I$2:$I$11,B16)&gt;0,0,WEEKDAY(B16,2)),IF(COUNTIF($I$2:$I$21,B16)&gt;0,0,WEEKDAY(B16,2)))</f>
        <v>5</v>
      </c>
      <c r="D16" s="74">
        <f t="shared" si="2"/>
        <v>4</v>
      </c>
      <c r="E16" s="12">
        <f>IFERROR(VLOOKUP(A16,'IDAR Meter Data'!$A:$B,2,1),"")</f>
        <v>172</v>
      </c>
      <c r="F16" s="75">
        <f>IF(CECCZ="CZ03",'Outside Temp'!B16,IF(CECCZ="CZ04",'Outside Temp'!B17,IF(CECCZ="CZ12",'Outside Temp'!B18, IF(CECCZ="CZ13",'Outside Temp'!B19))))</f>
        <v>58</v>
      </c>
      <c r="G16" s="12">
        <f t="shared" si="3"/>
        <v>1</v>
      </c>
      <c r="I16" s="73">
        <v>42213.0</v>
      </c>
      <c r="J16" s="12" t="s">
        <v>62</v>
      </c>
      <c r="L16" s="84">
        <v>4.0</v>
      </c>
      <c r="M16" s="85">
        <v>76.92706767517193</v>
      </c>
      <c r="N16" s="85">
        <v>241.85308056872037</v>
      </c>
    </row>
    <row r="17">
      <c r="A17" s="13">
        <v>42125.197916666664</v>
      </c>
      <c r="B17" s="73">
        <f t="shared" si="1"/>
        <v>42125</v>
      </c>
      <c r="C17" s="74">
        <f>IF(NewCustomer="Yes", IF(COUNTIF($I$2:$I$11,B17)&gt;0,0,WEEKDAY(B17,2)),IF(COUNTIF($I$2:$I$21,B17)&gt;0,0,WEEKDAY(B17,2)))</f>
        <v>5</v>
      </c>
      <c r="D17" s="74">
        <f t="shared" si="2"/>
        <v>4</v>
      </c>
      <c r="E17" s="12">
        <f>IFERROR(VLOOKUP(A17,'IDAR Meter Data'!$A:$B,2,1),"")</f>
        <v>167</v>
      </c>
      <c r="F17" s="75">
        <f>IF(CECCZ="CZ03",'Outside Temp'!B17,IF(CECCZ="CZ04",'Outside Temp'!B18,IF(CECCZ="CZ12",'Outside Temp'!B19, IF(CECCZ="CZ13",'Outside Temp'!B20))))</f>
        <v>58</v>
      </c>
      <c r="G17" s="12">
        <f t="shared" si="3"/>
        <v>1</v>
      </c>
      <c r="I17" s="73">
        <v>42214.0</v>
      </c>
      <c r="J17" s="12" t="s">
        <v>62</v>
      </c>
      <c r="L17" s="84">
        <v>5.0</v>
      </c>
      <c r="M17" s="85">
        <v>82.15158730158733</v>
      </c>
      <c r="N17" s="85">
        <v>265.62025316455697</v>
      </c>
    </row>
    <row r="18">
      <c r="A18" s="13">
        <v>42125.208333333336</v>
      </c>
      <c r="B18" s="73">
        <f t="shared" si="1"/>
        <v>42125</v>
      </c>
      <c r="C18" s="74">
        <f>IF(NewCustomer="Yes", IF(COUNTIF($I$2:$I$11,B18)&gt;0,0,WEEKDAY(B18,2)),IF(COUNTIF($I$2:$I$21,B18)&gt;0,0,WEEKDAY(B18,2)))</f>
        <v>5</v>
      </c>
      <c r="D18" s="74">
        <f t="shared" si="2"/>
        <v>5</v>
      </c>
      <c r="E18" s="12">
        <f>IFERROR(VLOOKUP(A18,'IDAR Meter Data'!$A:$B,2,1),"")</f>
        <v>166</v>
      </c>
      <c r="F18" s="75">
        <f>IF(CECCZ="CZ03",'Outside Temp'!B18,IF(CECCZ="CZ04",'Outside Temp'!B19,IF(CECCZ="CZ12",'Outside Temp'!B20, IF(CECCZ="CZ13",'Outside Temp'!B21))))</f>
        <v>58.06666667</v>
      </c>
      <c r="G18" s="12">
        <f t="shared" si="3"/>
        <v>1</v>
      </c>
      <c r="I18" s="73">
        <v>42215.0</v>
      </c>
      <c r="J18" s="12" t="s">
        <v>62</v>
      </c>
      <c r="L18" s="84">
        <v>6.0</v>
      </c>
      <c r="M18" s="85">
        <v>87.59299516908216</v>
      </c>
      <c r="N18" s="85">
        <v>251.02173913043478</v>
      </c>
    </row>
    <row r="19">
      <c r="A19" s="13">
        <v>42125.21875</v>
      </c>
      <c r="B19" s="73">
        <f t="shared" si="1"/>
        <v>42125</v>
      </c>
      <c r="C19" s="74">
        <f>IF(NewCustomer="Yes", IF(COUNTIF($I$2:$I$11,B19)&gt;0,0,WEEKDAY(B19,2)),IF(COUNTIF($I$2:$I$21,B19)&gt;0,0,WEEKDAY(B19,2)))</f>
        <v>5</v>
      </c>
      <c r="D19" s="74">
        <f t="shared" si="2"/>
        <v>5</v>
      </c>
      <c r="E19" s="12">
        <f>IFERROR(VLOOKUP(A19,'IDAR Meter Data'!$A:$B,2,1),"")</f>
        <v>163</v>
      </c>
      <c r="F19" s="75">
        <f>IF(CECCZ="CZ03",'Outside Temp'!B19,IF(CECCZ="CZ04",'Outside Temp'!B20,IF(CECCZ="CZ12",'Outside Temp'!B21, IF(CECCZ="CZ13",'Outside Temp'!B22))))</f>
        <v>58.31666667</v>
      </c>
      <c r="G19" s="12">
        <f t="shared" si="3"/>
        <v>1</v>
      </c>
      <c r="I19" s="73">
        <v>42233.0</v>
      </c>
      <c r="J19" s="12" t="s">
        <v>62</v>
      </c>
      <c r="L19" s="84">
        <v>7.0</v>
      </c>
      <c r="M19" s="85">
        <v>90.79444444444444</v>
      </c>
      <c r="N19" s="85">
        <v>253.66666666666666</v>
      </c>
    </row>
    <row r="20">
      <c r="A20" s="13">
        <v>42125.229166666664</v>
      </c>
      <c r="B20" s="73">
        <f t="shared" si="1"/>
        <v>42125</v>
      </c>
      <c r="C20" s="74">
        <f>IF(NewCustomer="Yes", IF(COUNTIF($I$2:$I$11,B20)&gt;0,0,WEEKDAY(B20,2)),IF(COUNTIF($I$2:$I$21,B20)&gt;0,0,WEEKDAY(B20,2)))</f>
        <v>5</v>
      </c>
      <c r="D20" s="74">
        <f t="shared" si="2"/>
        <v>5</v>
      </c>
      <c r="E20" s="12">
        <f>IFERROR(VLOOKUP(A20,'IDAR Meter Data'!$A:$B,2,1),"")</f>
        <v>161</v>
      </c>
      <c r="F20" s="75">
        <f>IF(CECCZ="CZ03",'Outside Temp'!B20,IF(CECCZ="CZ04",'Outside Temp'!B21,IF(CECCZ="CZ12",'Outside Temp'!B22, IF(CECCZ="CZ13",'Outside Temp'!B23))))</f>
        <v>58.56666667</v>
      </c>
      <c r="G20" s="12">
        <f t="shared" si="3"/>
        <v>1</v>
      </c>
      <c r="I20" s="73">
        <v>42234.0</v>
      </c>
      <c r="J20" s="12" t="s">
        <v>62</v>
      </c>
    </row>
    <row r="21" ht="15.75" customHeight="1">
      <c r="A21" s="13">
        <v>42125.239583333336</v>
      </c>
      <c r="B21" s="73">
        <f t="shared" si="1"/>
        <v>42125</v>
      </c>
      <c r="C21" s="74">
        <f>IF(NewCustomer="Yes", IF(COUNTIF($I$2:$I$11,B21)&gt;0,0,WEEKDAY(B21,2)),IF(COUNTIF($I$2:$I$21,B21)&gt;0,0,WEEKDAY(B21,2)))</f>
        <v>5</v>
      </c>
      <c r="D21" s="74">
        <f t="shared" si="2"/>
        <v>5</v>
      </c>
      <c r="E21" s="12">
        <f>IFERROR(VLOOKUP(A21,'IDAR Meter Data'!$A:$B,2,1),"")</f>
        <v>169</v>
      </c>
      <c r="F21" s="75">
        <f>IF(CECCZ="CZ03",'Outside Temp'!B21,IF(CECCZ="CZ04",'Outside Temp'!B22,IF(CECCZ="CZ12",'Outside Temp'!B23, IF(CECCZ="CZ13",'Outside Temp'!B24))))</f>
        <v>58.81666667</v>
      </c>
      <c r="G21" s="12">
        <f t="shared" si="3"/>
        <v>1</v>
      </c>
      <c r="I21" s="73">
        <v>42243.0</v>
      </c>
      <c r="J21" s="12" t="s">
        <v>62</v>
      </c>
    </row>
    <row r="22" ht="15.75" customHeight="1">
      <c r="A22" s="13">
        <v>42125.25</v>
      </c>
      <c r="B22" s="73">
        <f t="shared" si="1"/>
        <v>42125</v>
      </c>
      <c r="C22" s="74">
        <f>IF(NewCustomer="Yes", IF(COUNTIF($I$2:$I$11,B22)&gt;0,0,WEEKDAY(B22,2)),IF(COUNTIF($I$2:$I$21,B22)&gt;0,0,WEEKDAY(B22,2)))</f>
        <v>5</v>
      </c>
      <c r="D22" s="74">
        <f t="shared" si="2"/>
        <v>6</v>
      </c>
      <c r="E22" s="12">
        <f>IFERROR(VLOOKUP(A22,'IDAR Meter Data'!$A:$B,2,1),"")</f>
        <v>158</v>
      </c>
      <c r="F22" s="75">
        <f>IF(CECCZ="CZ03",'Outside Temp'!B22,IF(CECCZ="CZ04",'Outside Temp'!B23,IF(CECCZ="CZ12",'Outside Temp'!B24, IF(CECCZ="CZ13",'Outside Temp'!B25))))</f>
        <v>59.26666667</v>
      </c>
      <c r="G22" s="12">
        <f t="shared" si="3"/>
        <v>1</v>
      </c>
    </row>
    <row r="23" ht="15.75" customHeight="1">
      <c r="A23" s="13">
        <v>42125.260416666664</v>
      </c>
      <c r="B23" s="73">
        <f t="shared" si="1"/>
        <v>42125</v>
      </c>
      <c r="C23" s="74">
        <f>IF(NewCustomer="Yes", IF(COUNTIF($I$2:$I$11,B23)&gt;0,0,WEEKDAY(B23,2)),IF(COUNTIF($I$2:$I$21,B23)&gt;0,0,WEEKDAY(B23,2)))</f>
        <v>5</v>
      </c>
      <c r="D23" s="74">
        <f t="shared" si="2"/>
        <v>6</v>
      </c>
      <c r="E23" s="12">
        <f>IFERROR(VLOOKUP(A23,'IDAR Meter Data'!$A:$B,2,1),"")</f>
        <v>167</v>
      </c>
      <c r="F23" s="75">
        <f>IF(CECCZ="CZ03",'Outside Temp'!B23,IF(CECCZ="CZ04",'Outside Temp'!B24,IF(CECCZ="CZ12",'Outside Temp'!B25, IF(CECCZ="CZ13",'Outside Temp'!B26))))</f>
        <v>60.26666667</v>
      </c>
      <c r="G23" s="12">
        <f t="shared" si="3"/>
        <v>1</v>
      </c>
    </row>
    <row r="24" ht="15.75" customHeight="1">
      <c r="A24" s="13">
        <v>42125.270833333336</v>
      </c>
      <c r="B24" s="73">
        <f t="shared" si="1"/>
        <v>42125</v>
      </c>
      <c r="C24" s="74">
        <f>IF(NewCustomer="Yes", IF(COUNTIF($I$2:$I$11,B24)&gt;0,0,WEEKDAY(B24,2)),IF(COUNTIF($I$2:$I$21,B24)&gt;0,0,WEEKDAY(B24,2)))</f>
        <v>5</v>
      </c>
      <c r="D24" s="74">
        <f t="shared" si="2"/>
        <v>6</v>
      </c>
      <c r="E24" s="12">
        <f>IFERROR(VLOOKUP(A24,'IDAR Meter Data'!$A:$B,2,1),"")</f>
        <v>173</v>
      </c>
      <c r="F24" s="75">
        <f>IF(CECCZ="CZ03",'Outside Temp'!B24,IF(CECCZ="CZ04",'Outside Temp'!B25,IF(CECCZ="CZ12",'Outside Temp'!B26, IF(CECCZ="CZ13",'Outside Temp'!B27))))</f>
        <v>61.26666667</v>
      </c>
      <c r="G24" s="12">
        <f t="shared" si="3"/>
        <v>1</v>
      </c>
    </row>
    <row r="25" ht="15.75" customHeight="1">
      <c r="A25" s="13">
        <v>42125.28125</v>
      </c>
      <c r="B25" s="73">
        <f t="shared" si="1"/>
        <v>42125</v>
      </c>
      <c r="C25" s="74">
        <f>IF(NewCustomer="Yes", IF(COUNTIF($I$2:$I$11,B25)&gt;0,0,WEEKDAY(B25,2)),IF(COUNTIF($I$2:$I$21,B25)&gt;0,0,WEEKDAY(B25,2)))</f>
        <v>5</v>
      </c>
      <c r="D25" s="74">
        <f t="shared" si="2"/>
        <v>6</v>
      </c>
      <c r="E25" s="12">
        <f>IFERROR(VLOOKUP(A25,'IDAR Meter Data'!$A:$B,2,1),"")</f>
        <v>164</v>
      </c>
      <c r="F25" s="75">
        <f>IF(CECCZ="CZ03",'Outside Temp'!B25,IF(CECCZ="CZ04",'Outside Temp'!B26,IF(CECCZ="CZ12",'Outside Temp'!B27, IF(CECCZ="CZ13",'Outside Temp'!B28))))</f>
        <v>62.26666667</v>
      </c>
      <c r="G25" s="12">
        <f t="shared" si="3"/>
        <v>1</v>
      </c>
    </row>
    <row r="26" ht="15.75" customHeight="1">
      <c r="A26" s="13">
        <v>42125.291666666664</v>
      </c>
      <c r="B26" s="73">
        <f t="shared" si="1"/>
        <v>42125</v>
      </c>
      <c r="C26" s="74">
        <f>IF(NewCustomer="Yes", IF(COUNTIF($I$2:$I$11,B26)&gt;0,0,WEEKDAY(B26,2)),IF(COUNTIF($I$2:$I$21,B26)&gt;0,0,WEEKDAY(B26,2)))</f>
        <v>5</v>
      </c>
      <c r="D26" s="74">
        <f t="shared" si="2"/>
        <v>7</v>
      </c>
      <c r="E26" s="12">
        <f>IFERROR(VLOOKUP(A26,'IDAR Meter Data'!$A:$B,2,1),"")</f>
        <v>176</v>
      </c>
      <c r="F26" s="75">
        <f>IF(CECCZ="CZ03",'Outside Temp'!B26,IF(CECCZ="CZ04",'Outside Temp'!B27,IF(CECCZ="CZ12",'Outside Temp'!B28, IF(CECCZ="CZ13",'Outside Temp'!B29))))</f>
        <v>63.4</v>
      </c>
      <c r="G26" s="12">
        <f t="shared" si="3"/>
        <v>1</v>
      </c>
    </row>
    <row r="27" ht="15.75" customHeight="1">
      <c r="A27" s="13">
        <v>42125.302083333336</v>
      </c>
      <c r="B27" s="73">
        <f t="shared" si="1"/>
        <v>42125</v>
      </c>
      <c r="C27" s="74">
        <f>IF(NewCustomer="Yes", IF(COUNTIF($I$2:$I$11,B27)&gt;0,0,WEEKDAY(B27,2)),IF(COUNTIF($I$2:$I$21,B27)&gt;0,0,WEEKDAY(B27,2)))</f>
        <v>5</v>
      </c>
      <c r="D27" s="74">
        <f t="shared" si="2"/>
        <v>7</v>
      </c>
      <c r="E27" s="12">
        <f>IFERROR(VLOOKUP(A27,'IDAR Meter Data'!$A:$B,2,1),"")</f>
        <v>168</v>
      </c>
      <c r="F27" s="75">
        <f>IF(CECCZ="CZ03",'Outside Temp'!B27,IF(CECCZ="CZ04",'Outside Temp'!B28,IF(CECCZ="CZ12",'Outside Temp'!B29, IF(CECCZ="CZ13",'Outside Temp'!B30))))</f>
        <v>64.9</v>
      </c>
      <c r="G27" s="12">
        <f t="shared" si="3"/>
        <v>1</v>
      </c>
    </row>
    <row r="28" ht="15.75" customHeight="1">
      <c r="A28" s="13">
        <v>42125.3125</v>
      </c>
      <c r="B28" s="73">
        <f t="shared" si="1"/>
        <v>42125</v>
      </c>
      <c r="C28" s="74">
        <f>IF(NewCustomer="Yes", IF(COUNTIF($I$2:$I$11,B28)&gt;0,0,WEEKDAY(B28,2)),IF(COUNTIF($I$2:$I$21,B28)&gt;0,0,WEEKDAY(B28,2)))</f>
        <v>5</v>
      </c>
      <c r="D28" s="74">
        <f t="shared" si="2"/>
        <v>7</v>
      </c>
      <c r="E28" s="12">
        <f>IFERROR(VLOOKUP(A28,'IDAR Meter Data'!$A:$B,2,1),"")</f>
        <v>179</v>
      </c>
      <c r="F28" s="75">
        <f>IF(CECCZ="CZ03",'Outside Temp'!B28,IF(CECCZ="CZ04",'Outside Temp'!B29,IF(CECCZ="CZ12",'Outside Temp'!B30, IF(CECCZ="CZ13",'Outside Temp'!B31))))</f>
        <v>66.4</v>
      </c>
      <c r="G28" s="12">
        <f t="shared" si="3"/>
        <v>2</v>
      </c>
    </row>
    <row r="29" ht="15.75" customHeight="1">
      <c r="A29" s="13">
        <v>42125.322916666664</v>
      </c>
      <c r="B29" s="73">
        <f t="shared" si="1"/>
        <v>42125</v>
      </c>
      <c r="C29" s="74">
        <f>IF(NewCustomer="Yes", IF(COUNTIF($I$2:$I$11,B29)&gt;0,0,WEEKDAY(B29,2)),IF(COUNTIF($I$2:$I$21,B29)&gt;0,0,WEEKDAY(B29,2)))</f>
        <v>5</v>
      </c>
      <c r="D29" s="74">
        <f t="shared" si="2"/>
        <v>7</v>
      </c>
      <c r="E29" s="12">
        <f>IFERROR(VLOOKUP(A29,'IDAR Meter Data'!$A:$B,2,1),"")</f>
        <v>178</v>
      </c>
      <c r="F29" s="75">
        <f>IF(CECCZ="CZ03",'Outside Temp'!B29,IF(CECCZ="CZ04",'Outside Temp'!B30,IF(CECCZ="CZ12",'Outside Temp'!B31, IF(CECCZ="CZ13",'Outside Temp'!B32))))</f>
        <v>67.9</v>
      </c>
      <c r="G29" s="12">
        <f t="shared" si="3"/>
        <v>2</v>
      </c>
    </row>
    <row r="30" ht="15.75" customHeight="1">
      <c r="A30" s="13">
        <v>42125.333333333336</v>
      </c>
      <c r="B30" s="73">
        <f t="shared" si="1"/>
        <v>42125</v>
      </c>
      <c r="C30" s="74">
        <f>IF(NewCustomer="Yes", IF(COUNTIF($I$2:$I$11,B30)&gt;0,0,WEEKDAY(B30,2)),IF(COUNTIF($I$2:$I$21,B30)&gt;0,0,WEEKDAY(B30,2)))</f>
        <v>5</v>
      </c>
      <c r="D30" s="74">
        <f t="shared" si="2"/>
        <v>8</v>
      </c>
      <c r="E30" s="12">
        <f>IFERROR(VLOOKUP(A30,'IDAR Meter Data'!$A:$B,2,1),"")</f>
        <v>183</v>
      </c>
      <c r="F30" s="75">
        <f>IF(CECCZ="CZ03",'Outside Temp'!B30,IF(CECCZ="CZ04",'Outside Temp'!B31,IF(CECCZ="CZ12",'Outside Temp'!B32, IF(CECCZ="CZ13",'Outside Temp'!B33))))</f>
        <v>68.8</v>
      </c>
      <c r="G30" s="12">
        <f t="shared" si="3"/>
        <v>2</v>
      </c>
    </row>
    <row r="31" ht="15.75" customHeight="1">
      <c r="A31" s="13">
        <v>42125.34375</v>
      </c>
      <c r="B31" s="73">
        <f t="shared" si="1"/>
        <v>42125</v>
      </c>
      <c r="C31" s="74">
        <f>IF(NewCustomer="Yes", IF(COUNTIF($I$2:$I$11,B31)&gt;0,0,WEEKDAY(B31,2)),IF(COUNTIF($I$2:$I$21,B31)&gt;0,0,WEEKDAY(B31,2)))</f>
        <v>5</v>
      </c>
      <c r="D31" s="74">
        <f t="shared" si="2"/>
        <v>8</v>
      </c>
      <c r="E31" s="12">
        <f>IFERROR(VLOOKUP(A31,'IDAR Meter Data'!$A:$B,2,1),"")</f>
        <v>223</v>
      </c>
      <c r="F31" s="75">
        <f>IF(CECCZ="CZ03",'Outside Temp'!B31,IF(CECCZ="CZ04",'Outside Temp'!B32,IF(CECCZ="CZ12",'Outside Temp'!B33, IF(CECCZ="CZ13",'Outside Temp'!B34))))</f>
        <v>68.05</v>
      </c>
      <c r="G31" s="12">
        <f t="shared" si="3"/>
        <v>2</v>
      </c>
    </row>
    <row r="32" ht="15.75" customHeight="1">
      <c r="A32" s="13">
        <v>42125.354166666664</v>
      </c>
      <c r="B32" s="73">
        <f t="shared" si="1"/>
        <v>42125</v>
      </c>
      <c r="C32" s="74">
        <f>IF(NewCustomer="Yes", IF(COUNTIF($I$2:$I$11,B32)&gt;0,0,WEEKDAY(B32,2)),IF(COUNTIF($I$2:$I$21,B32)&gt;0,0,WEEKDAY(B32,2)))</f>
        <v>5</v>
      </c>
      <c r="D32" s="74">
        <f t="shared" si="2"/>
        <v>8</v>
      </c>
      <c r="E32" s="12">
        <f>IFERROR(VLOOKUP(A32,'IDAR Meter Data'!$A:$B,2,1),"")</f>
        <v>210</v>
      </c>
      <c r="F32" s="75">
        <f>IF(CECCZ="CZ03",'Outside Temp'!B32,IF(CECCZ="CZ04",'Outside Temp'!B33,IF(CECCZ="CZ12",'Outside Temp'!B34, IF(CECCZ="CZ13",'Outside Temp'!B35))))</f>
        <v>67.3</v>
      </c>
      <c r="G32" s="12">
        <f t="shared" si="3"/>
        <v>2</v>
      </c>
    </row>
    <row r="33" ht="15.75" customHeight="1">
      <c r="A33" s="13">
        <v>42125.364583333336</v>
      </c>
      <c r="B33" s="73">
        <f t="shared" si="1"/>
        <v>42125</v>
      </c>
      <c r="C33" s="74">
        <f>IF(NewCustomer="Yes", IF(COUNTIF($I$2:$I$11,B33)&gt;0,0,WEEKDAY(B33,2)),IF(COUNTIF($I$2:$I$21,B33)&gt;0,0,WEEKDAY(B33,2)))</f>
        <v>5</v>
      </c>
      <c r="D33" s="74">
        <f t="shared" si="2"/>
        <v>8</v>
      </c>
      <c r="E33" s="12">
        <f>IFERROR(VLOOKUP(A33,'IDAR Meter Data'!$A:$B,2,1),"")</f>
        <v>251</v>
      </c>
      <c r="F33" s="75">
        <f>IF(CECCZ="CZ03",'Outside Temp'!B33,IF(CECCZ="CZ04",'Outside Temp'!B34,IF(CECCZ="CZ12",'Outside Temp'!B35, IF(CECCZ="CZ13",'Outside Temp'!B36))))</f>
        <v>66.55</v>
      </c>
      <c r="G33" s="12">
        <f t="shared" si="3"/>
        <v>2</v>
      </c>
    </row>
    <row r="34" ht="15.75" customHeight="1">
      <c r="A34" s="13">
        <v>42125.375</v>
      </c>
      <c r="B34" s="73">
        <f t="shared" si="1"/>
        <v>42125</v>
      </c>
      <c r="C34" s="74">
        <f>IF(NewCustomer="Yes", IF(COUNTIF($I$2:$I$11,B34)&gt;0,0,WEEKDAY(B34,2)),IF(COUNTIF($I$2:$I$21,B34)&gt;0,0,WEEKDAY(B34,2)))</f>
        <v>5</v>
      </c>
      <c r="D34" s="74">
        <f t="shared" si="2"/>
        <v>9</v>
      </c>
      <c r="E34" s="12">
        <f>IFERROR(VLOOKUP(A34,'IDAR Meter Data'!$A:$B,2,1),"")</f>
        <v>249</v>
      </c>
      <c r="F34" s="75">
        <f>IF(CECCZ="CZ03",'Outside Temp'!B34,IF(CECCZ="CZ04",'Outside Temp'!B35,IF(CECCZ="CZ12",'Outside Temp'!B36, IF(CECCZ="CZ13",'Outside Temp'!B37))))</f>
        <v>66.06666667</v>
      </c>
      <c r="G34" s="12">
        <f t="shared" si="3"/>
        <v>2</v>
      </c>
    </row>
    <row r="35" ht="15.75" customHeight="1">
      <c r="A35" s="13">
        <v>42125.385416666664</v>
      </c>
      <c r="B35" s="73">
        <f t="shared" si="1"/>
        <v>42125</v>
      </c>
      <c r="C35" s="74">
        <f>IF(NewCustomer="Yes", IF(COUNTIF($I$2:$I$11,B35)&gt;0,0,WEEKDAY(B35,2)),IF(COUNTIF($I$2:$I$21,B35)&gt;0,0,WEEKDAY(B35,2)))</f>
        <v>5</v>
      </c>
      <c r="D35" s="74">
        <f t="shared" si="2"/>
        <v>9</v>
      </c>
      <c r="E35" s="12">
        <f>IFERROR(VLOOKUP(A35,'IDAR Meter Data'!$A:$B,2,1),"")</f>
        <v>243</v>
      </c>
      <c r="F35" s="75">
        <f>IF(CECCZ="CZ03",'Outside Temp'!B35,IF(CECCZ="CZ04",'Outside Temp'!B36,IF(CECCZ="CZ12",'Outside Temp'!B37, IF(CECCZ="CZ13",'Outside Temp'!B38))))</f>
        <v>66.31666667</v>
      </c>
      <c r="G35" s="12">
        <f t="shared" si="3"/>
        <v>2</v>
      </c>
    </row>
    <row r="36" ht="15.75" customHeight="1">
      <c r="A36" s="13">
        <v>42125.395833333336</v>
      </c>
      <c r="B36" s="73">
        <f t="shared" si="1"/>
        <v>42125</v>
      </c>
      <c r="C36" s="74">
        <f>IF(NewCustomer="Yes", IF(COUNTIF($I$2:$I$11,B36)&gt;0,0,WEEKDAY(B36,2)),IF(COUNTIF($I$2:$I$21,B36)&gt;0,0,WEEKDAY(B36,2)))</f>
        <v>5</v>
      </c>
      <c r="D36" s="74">
        <f t="shared" si="2"/>
        <v>9</v>
      </c>
      <c r="E36" s="12">
        <f>IFERROR(VLOOKUP(A36,'IDAR Meter Data'!$A:$B,2,1),"")</f>
        <v>262</v>
      </c>
      <c r="F36" s="75">
        <f>IF(CECCZ="CZ03",'Outside Temp'!B36,IF(CECCZ="CZ04",'Outside Temp'!B37,IF(CECCZ="CZ12",'Outside Temp'!B38, IF(CECCZ="CZ13",'Outside Temp'!B39))))</f>
        <v>66.56666667</v>
      </c>
      <c r="G36" s="12">
        <f t="shared" si="3"/>
        <v>2</v>
      </c>
    </row>
    <row r="37" ht="15.75" customHeight="1">
      <c r="A37" s="13">
        <v>42125.40625</v>
      </c>
      <c r="B37" s="73">
        <f t="shared" si="1"/>
        <v>42125</v>
      </c>
      <c r="C37" s="74">
        <f>IF(NewCustomer="Yes", IF(COUNTIF($I$2:$I$11,B37)&gt;0,0,WEEKDAY(B37,2)),IF(COUNTIF($I$2:$I$21,B37)&gt;0,0,WEEKDAY(B37,2)))</f>
        <v>5</v>
      </c>
      <c r="D37" s="74">
        <f t="shared" si="2"/>
        <v>9</v>
      </c>
      <c r="E37" s="12">
        <f>IFERROR(VLOOKUP(A37,'IDAR Meter Data'!$A:$B,2,1),"")</f>
        <v>259</v>
      </c>
      <c r="F37" s="75">
        <f>IF(CECCZ="CZ03",'Outside Temp'!B37,IF(CECCZ="CZ04",'Outside Temp'!B38,IF(CECCZ="CZ12",'Outside Temp'!B39, IF(CECCZ="CZ13",'Outside Temp'!B40))))</f>
        <v>66.81666667</v>
      </c>
      <c r="G37" s="12">
        <f t="shared" si="3"/>
        <v>2</v>
      </c>
    </row>
    <row r="38" ht="15.75" customHeight="1">
      <c r="A38" s="13">
        <v>42125.416666666664</v>
      </c>
      <c r="B38" s="73">
        <f t="shared" si="1"/>
        <v>42125</v>
      </c>
      <c r="C38" s="74">
        <f>IF(NewCustomer="Yes", IF(COUNTIF($I$2:$I$11,B38)&gt;0,0,WEEKDAY(B38,2)),IF(COUNTIF($I$2:$I$21,B38)&gt;0,0,WEEKDAY(B38,2)))</f>
        <v>5</v>
      </c>
      <c r="D38" s="74">
        <f t="shared" si="2"/>
        <v>10</v>
      </c>
      <c r="E38" s="12">
        <f>IFERROR(VLOOKUP(A38,'IDAR Meter Data'!$A:$B,2,1),"")</f>
        <v>263</v>
      </c>
      <c r="F38" s="75">
        <f>IF(CECCZ="CZ03",'Outside Temp'!B38,IF(CECCZ="CZ04",'Outside Temp'!B39,IF(CECCZ="CZ12",'Outside Temp'!B40, IF(CECCZ="CZ13",'Outside Temp'!B41))))</f>
        <v>67.06666667</v>
      </c>
      <c r="G38" s="12">
        <f t="shared" si="3"/>
        <v>2</v>
      </c>
    </row>
    <row r="39" ht="15.75" customHeight="1">
      <c r="A39" s="13">
        <v>42125.427083333336</v>
      </c>
      <c r="B39" s="73">
        <f t="shared" si="1"/>
        <v>42125</v>
      </c>
      <c r="C39" s="74">
        <f>IF(NewCustomer="Yes", IF(COUNTIF($I$2:$I$11,B39)&gt;0,0,WEEKDAY(B39,2)),IF(COUNTIF($I$2:$I$21,B39)&gt;0,0,WEEKDAY(B39,2)))</f>
        <v>5</v>
      </c>
      <c r="D39" s="74">
        <f t="shared" si="2"/>
        <v>10</v>
      </c>
      <c r="E39" s="12">
        <f>IFERROR(VLOOKUP(A39,'IDAR Meter Data'!$A:$B,2,1),"")</f>
        <v>278</v>
      </c>
      <c r="F39" s="75">
        <f>IF(CECCZ="CZ03",'Outside Temp'!B39,IF(CECCZ="CZ04",'Outside Temp'!B40,IF(CECCZ="CZ12",'Outside Temp'!B41, IF(CECCZ="CZ13",'Outside Temp'!B42))))</f>
        <v>67.31666667</v>
      </c>
      <c r="G39" s="12">
        <f t="shared" si="3"/>
        <v>2</v>
      </c>
    </row>
    <row r="40" ht="15.75" customHeight="1">
      <c r="A40" s="13">
        <v>42125.4375</v>
      </c>
      <c r="B40" s="73">
        <f t="shared" si="1"/>
        <v>42125</v>
      </c>
      <c r="C40" s="74">
        <f>IF(NewCustomer="Yes", IF(COUNTIF($I$2:$I$11,B40)&gt;0,0,WEEKDAY(B40,2)),IF(COUNTIF($I$2:$I$21,B40)&gt;0,0,WEEKDAY(B40,2)))</f>
        <v>5</v>
      </c>
      <c r="D40" s="74">
        <f t="shared" si="2"/>
        <v>10</v>
      </c>
      <c r="E40" s="12">
        <f>IFERROR(VLOOKUP(A40,'IDAR Meter Data'!$A:$B,2,1),"")</f>
        <v>257</v>
      </c>
      <c r="F40" s="75">
        <f>IF(CECCZ="CZ03",'Outside Temp'!B40,IF(CECCZ="CZ04",'Outside Temp'!B41,IF(CECCZ="CZ12",'Outside Temp'!B42, IF(CECCZ="CZ13",'Outside Temp'!B43))))</f>
        <v>67.56666667</v>
      </c>
      <c r="G40" s="12">
        <f t="shared" si="3"/>
        <v>2</v>
      </c>
    </row>
    <row r="41" ht="15.75" customHeight="1">
      <c r="A41" s="13">
        <v>42125.447916666664</v>
      </c>
      <c r="B41" s="73">
        <f t="shared" si="1"/>
        <v>42125</v>
      </c>
      <c r="C41" s="74">
        <f>IF(NewCustomer="Yes", IF(COUNTIF($I$2:$I$11,B41)&gt;0,0,WEEKDAY(B41,2)),IF(COUNTIF($I$2:$I$21,B41)&gt;0,0,WEEKDAY(B41,2)))</f>
        <v>5</v>
      </c>
      <c r="D41" s="74">
        <f t="shared" si="2"/>
        <v>10</v>
      </c>
      <c r="E41" s="12">
        <f>IFERROR(VLOOKUP(A41,'IDAR Meter Data'!$A:$B,2,1),"")</f>
        <v>266</v>
      </c>
      <c r="F41" s="75">
        <f>IF(CECCZ="CZ03",'Outside Temp'!B41,IF(CECCZ="CZ04",'Outside Temp'!B42,IF(CECCZ="CZ12",'Outside Temp'!B43, IF(CECCZ="CZ13",'Outside Temp'!B44))))</f>
        <v>67.81666667</v>
      </c>
      <c r="G41" s="12">
        <f t="shared" si="3"/>
        <v>2</v>
      </c>
    </row>
    <row r="42" ht="15.75" customHeight="1">
      <c r="A42" s="13">
        <v>42125.458333333336</v>
      </c>
      <c r="B42" s="73">
        <f t="shared" si="1"/>
        <v>42125</v>
      </c>
      <c r="C42" s="74">
        <f>IF(NewCustomer="Yes", IF(COUNTIF($I$2:$I$11,B42)&gt;0,0,WEEKDAY(B42,2)),IF(COUNTIF($I$2:$I$21,B42)&gt;0,0,WEEKDAY(B42,2)))</f>
        <v>5</v>
      </c>
      <c r="D42" s="74">
        <f t="shared" si="2"/>
        <v>11</v>
      </c>
      <c r="E42" s="12">
        <f>IFERROR(VLOOKUP(A42,'IDAR Meter Data'!$A:$B,2,1),"")</f>
        <v>260</v>
      </c>
      <c r="F42" s="75">
        <f>IF(CECCZ="CZ03",'Outside Temp'!B42,IF(CECCZ="CZ04",'Outside Temp'!B43,IF(CECCZ="CZ12",'Outside Temp'!B44, IF(CECCZ="CZ13",'Outside Temp'!B45))))</f>
        <v>68.26666667</v>
      </c>
      <c r="G42" s="12">
        <f t="shared" si="3"/>
        <v>2</v>
      </c>
    </row>
    <row r="43" ht="15.75" customHeight="1">
      <c r="A43" s="13">
        <v>42125.46875</v>
      </c>
      <c r="B43" s="73">
        <f t="shared" si="1"/>
        <v>42125</v>
      </c>
      <c r="C43" s="74">
        <f>IF(NewCustomer="Yes", IF(COUNTIF($I$2:$I$11,B43)&gt;0,0,WEEKDAY(B43,2)),IF(COUNTIF($I$2:$I$21,B43)&gt;0,0,WEEKDAY(B43,2)))</f>
        <v>5</v>
      </c>
      <c r="D43" s="74">
        <f t="shared" si="2"/>
        <v>11</v>
      </c>
      <c r="E43" s="12">
        <f>IFERROR(VLOOKUP(A43,'IDAR Meter Data'!$A:$B,2,1),"")</f>
        <v>279</v>
      </c>
      <c r="F43" s="75">
        <f>IF(CECCZ="CZ03",'Outside Temp'!B43,IF(CECCZ="CZ04",'Outside Temp'!B44,IF(CECCZ="CZ12",'Outside Temp'!B45, IF(CECCZ="CZ13",'Outside Temp'!B46))))</f>
        <v>69.26666667</v>
      </c>
      <c r="G43" s="12">
        <f t="shared" si="3"/>
        <v>2</v>
      </c>
    </row>
    <row r="44" ht="15.75" customHeight="1">
      <c r="A44" s="13">
        <v>42125.479166666664</v>
      </c>
      <c r="B44" s="73">
        <f t="shared" si="1"/>
        <v>42125</v>
      </c>
      <c r="C44" s="74">
        <f>IF(NewCustomer="Yes", IF(COUNTIF($I$2:$I$11,B44)&gt;0,0,WEEKDAY(B44,2)),IF(COUNTIF($I$2:$I$21,B44)&gt;0,0,WEEKDAY(B44,2)))</f>
        <v>5</v>
      </c>
      <c r="D44" s="74">
        <f t="shared" si="2"/>
        <v>11</v>
      </c>
      <c r="E44" s="12">
        <f>IFERROR(VLOOKUP(A44,'IDAR Meter Data'!$A:$B,2,1),"")</f>
        <v>282</v>
      </c>
      <c r="F44" s="75">
        <f>IF(CECCZ="CZ03",'Outside Temp'!B44,IF(CECCZ="CZ04",'Outside Temp'!B45,IF(CECCZ="CZ12",'Outside Temp'!B46, IF(CECCZ="CZ13",'Outside Temp'!B47))))</f>
        <v>70.26666667</v>
      </c>
      <c r="G44" s="12">
        <f t="shared" si="3"/>
        <v>3</v>
      </c>
    </row>
    <row r="45" ht="15.75" customHeight="1">
      <c r="A45" s="13">
        <v>42125.489583333336</v>
      </c>
      <c r="B45" s="73">
        <f t="shared" si="1"/>
        <v>42125</v>
      </c>
      <c r="C45" s="74">
        <f>IF(NewCustomer="Yes", IF(COUNTIF($I$2:$I$11,B45)&gt;0,0,WEEKDAY(B45,2)),IF(COUNTIF($I$2:$I$21,B45)&gt;0,0,WEEKDAY(B45,2)))</f>
        <v>5</v>
      </c>
      <c r="D45" s="74">
        <f t="shared" si="2"/>
        <v>11</v>
      </c>
      <c r="E45" s="12">
        <f>IFERROR(VLOOKUP(A45,'IDAR Meter Data'!$A:$B,2,1),"")</f>
        <v>293</v>
      </c>
      <c r="F45" s="75">
        <f>IF(CECCZ="CZ03",'Outside Temp'!B45,IF(CECCZ="CZ04",'Outside Temp'!B46,IF(CECCZ="CZ12",'Outside Temp'!B47, IF(CECCZ="CZ13",'Outside Temp'!B48))))</f>
        <v>71.26666667</v>
      </c>
      <c r="G45" s="12">
        <f t="shared" si="3"/>
        <v>3</v>
      </c>
    </row>
    <row r="46" ht="15.75" customHeight="1">
      <c r="A46" s="13">
        <v>42125.5</v>
      </c>
      <c r="B46" s="73">
        <f t="shared" si="1"/>
        <v>42125</v>
      </c>
      <c r="C46" s="74">
        <f>IF(NewCustomer="Yes", IF(COUNTIF($I$2:$I$11,B46)&gt;0,0,WEEKDAY(B46,2)),IF(COUNTIF($I$2:$I$21,B46)&gt;0,0,WEEKDAY(B46,2)))</f>
        <v>5</v>
      </c>
      <c r="D46" s="74">
        <f t="shared" si="2"/>
        <v>12</v>
      </c>
      <c r="E46" s="12">
        <f>IFERROR(VLOOKUP(A46,'IDAR Meter Data'!$A:$B,2,1),"")</f>
        <v>290</v>
      </c>
      <c r="F46" s="75">
        <f>IF(CECCZ="CZ03",'Outside Temp'!B46,IF(CECCZ="CZ04",'Outside Temp'!B47,IF(CECCZ="CZ12",'Outside Temp'!B48, IF(CECCZ="CZ13",'Outside Temp'!B49))))</f>
        <v>71.93333333</v>
      </c>
      <c r="G46" s="12">
        <f t="shared" si="3"/>
        <v>3</v>
      </c>
    </row>
    <row r="47" ht="15.75" customHeight="1">
      <c r="A47" s="13">
        <v>42125.510416666664</v>
      </c>
      <c r="B47" s="73">
        <f t="shared" si="1"/>
        <v>42125</v>
      </c>
      <c r="C47" s="74">
        <f>IF(NewCustomer="Yes", IF(COUNTIF($I$2:$I$11,B47)&gt;0,0,WEEKDAY(B47,2)),IF(COUNTIF($I$2:$I$21,B47)&gt;0,0,WEEKDAY(B47,2)))</f>
        <v>5</v>
      </c>
      <c r="D47" s="74">
        <f t="shared" si="2"/>
        <v>12</v>
      </c>
      <c r="E47" s="12">
        <f>IFERROR(VLOOKUP(A47,'IDAR Meter Data'!$A:$B,2,1),"")</f>
        <v>289</v>
      </c>
      <c r="F47" s="75">
        <f>IF(CECCZ="CZ03",'Outside Temp'!B47,IF(CECCZ="CZ04",'Outside Temp'!B48,IF(CECCZ="CZ12",'Outside Temp'!B49, IF(CECCZ="CZ13",'Outside Temp'!B50))))</f>
        <v>71.68333333</v>
      </c>
      <c r="G47" s="12">
        <f t="shared" si="3"/>
        <v>3</v>
      </c>
    </row>
    <row r="48" ht="15.75" customHeight="1">
      <c r="A48" s="13">
        <v>42125.520833333336</v>
      </c>
      <c r="B48" s="73">
        <f t="shared" si="1"/>
        <v>42125</v>
      </c>
      <c r="C48" s="74">
        <f>IF(NewCustomer="Yes", IF(COUNTIF($I$2:$I$11,B48)&gt;0,0,WEEKDAY(B48,2)),IF(COUNTIF($I$2:$I$21,B48)&gt;0,0,WEEKDAY(B48,2)))</f>
        <v>5</v>
      </c>
      <c r="D48" s="74">
        <f t="shared" si="2"/>
        <v>12</v>
      </c>
      <c r="E48" s="12">
        <f>IFERROR(VLOOKUP(A48,'IDAR Meter Data'!$A:$B,2,1),"")</f>
        <v>297</v>
      </c>
      <c r="F48" s="75">
        <f>IF(CECCZ="CZ03",'Outside Temp'!B48,IF(CECCZ="CZ04",'Outside Temp'!B49,IF(CECCZ="CZ12",'Outside Temp'!B50, IF(CECCZ="CZ13",'Outside Temp'!B51))))</f>
        <v>71.43333333</v>
      </c>
      <c r="G48" s="12">
        <f t="shared" si="3"/>
        <v>3</v>
      </c>
    </row>
    <row r="49" ht="15.75" customHeight="1">
      <c r="A49" s="13">
        <v>42125.53125</v>
      </c>
      <c r="B49" s="73">
        <f t="shared" si="1"/>
        <v>42125</v>
      </c>
      <c r="C49" s="74">
        <f>IF(NewCustomer="Yes", IF(COUNTIF($I$2:$I$11,B49)&gt;0,0,WEEKDAY(B49,2)),IF(COUNTIF($I$2:$I$21,B49)&gt;0,0,WEEKDAY(B49,2)))</f>
        <v>5</v>
      </c>
      <c r="D49" s="74">
        <f t="shared" si="2"/>
        <v>12</v>
      </c>
      <c r="E49" s="12">
        <f>IFERROR(VLOOKUP(A49,'IDAR Meter Data'!$A:$B,2,1),"")</f>
        <v>288</v>
      </c>
      <c r="F49" s="75">
        <f>IF(CECCZ="CZ03",'Outside Temp'!B49,IF(CECCZ="CZ04",'Outside Temp'!B50,IF(CECCZ="CZ12",'Outside Temp'!B51, IF(CECCZ="CZ13",'Outside Temp'!B52))))</f>
        <v>71.18333333</v>
      </c>
      <c r="G49" s="12">
        <f t="shared" si="3"/>
        <v>3</v>
      </c>
    </row>
    <row r="50" ht="15.75" customHeight="1">
      <c r="A50" s="13">
        <v>42125.541666666664</v>
      </c>
      <c r="B50" s="73">
        <f t="shared" si="1"/>
        <v>42125</v>
      </c>
      <c r="C50" s="74">
        <f>IF(NewCustomer="Yes", IF(COUNTIF($I$2:$I$11,B50)&gt;0,0,WEEKDAY(B50,2)),IF(COUNTIF($I$2:$I$21,B50)&gt;0,0,WEEKDAY(B50,2)))</f>
        <v>5</v>
      </c>
      <c r="D50" s="74">
        <f t="shared" si="2"/>
        <v>13</v>
      </c>
      <c r="E50" s="12">
        <f>IFERROR(VLOOKUP(A50,'IDAR Meter Data'!$A:$B,2,1),"")</f>
        <v>297</v>
      </c>
      <c r="F50" s="75">
        <f>IF(CECCZ="CZ03",'Outside Temp'!B50,IF(CECCZ="CZ04",'Outside Temp'!B51,IF(CECCZ="CZ12",'Outside Temp'!B52, IF(CECCZ="CZ13",'Outside Temp'!B53))))</f>
        <v>70.90697674</v>
      </c>
      <c r="G50" s="12">
        <f t="shared" si="3"/>
        <v>3</v>
      </c>
    </row>
    <row r="51" ht="15.75" customHeight="1">
      <c r="A51" s="13">
        <v>42125.552083333336</v>
      </c>
      <c r="B51" s="73">
        <f t="shared" si="1"/>
        <v>42125</v>
      </c>
      <c r="C51" s="74">
        <f>IF(NewCustomer="Yes", IF(COUNTIF($I$2:$I$11,B51)&gt;0,0,WEEKDAY(B51,2)),IF(COUNTIF($I$2:$I$21,B51)&gt;0,0,WEEKDAY(B51,2)))</f>
        <v>5</v>
      </c>
      <c r="D51" s="74">
        <f t="shared" si="2"/>
        <v>13</v>
      </c>
      <c r="E51" s="12">
        <f>IFERROR(VLOOKUP(A51,'IDAR Meter Data'!$A:$B,2,1),"")</f>
        <v>288</v>
      </c>
      <c r="F51" s="75">
        <f>IF(CECCZ="CZ03",'Outside Temp'!B51,IF(CECCZ="CZ04",'Outside Temp'!B52,IF(CECCZ="CZ12",'Outside Temp'!B53, IF(CECCZ="CZ13",'Outside Temp'!B54))))</f>
        <v>70.55813953</v>
      </c>
      <c r="G51" s="12">
        <f t="shared" si="3"/>
        <v>3</v>
      </c>
    </row>
    <row r="52" ht="15.75" customHeight="1">
      <c r="A52" s="13">
        <v>42125.5625</v>
      </c>
      <c r="B52" s="73">
        <f t="shared" si="1"/>
        <v>42125</v>
      </c>
      <c r="C52" s="74">
        <f>IF(NewCustomer="Yes", IF(COUNTIF($I$2:$I$11,B52)&gt;0,0,WEEKDAY(B52,2)),IF(COUNTIF($I$2:$I$21,B52)&gt;0,0,WEEKDAY(B52,2)))</f>
        <v>5</v>
      </c>
      <c r="D52" s="74">
        <f t="shared" si="2"/>
        <v>13</v>
      </c>
      <c r="E52" s="12">
        <f>IFERROR(VLOOKUP(A52,'IDAR Meter Data'!$A:$B,2,1),"")</f>
        <v>305</v>
      </c>
      <c r="F52" s="75">
        <f>IF(CECCZ="CZ03",'Outside Temp'!B52,IF(CECCZ="CZ04",'Outside Temp'!B53,IF(CECCZ="CZ12",'Outside Temp'!B54, IF(CECCZ="CZ13",'Outside Temp'!B55))))</f>
        <v>70.20930233</v>
      </c>
      <c r="G52" s="12">
        <f t="shared" si="3"/>
        <v>3</v>
      </c>
    </row>
    <row r="53" ht="15.75" customHeight="1">
      <c r="A53" s="13">
        <v>42125.572916666664</v>
      </c>
      <c r="B53" s="73">
        <f t="shared" si="1"/>
        <v>42125</v>
      </c>
      <c r="C53" s="74">
        <f>IF(NewCustomer="Yes", IF(COUNTIF($I$2:$I$11,B53)&gt;0,0,WEEKDAY(B53,2)),IF(COUNTIF($I$2:$I$21,B53)&gt;0,0,WEEKDAY(B53,2)))</f>
        <v>5</v>
      </c>
      <c r="D53" s="74">
        <f t="shared" si="2"/>
        <v>13</v>
      </c>
      <c r="E53" s="12">
        <f>IFERROR(VLOOKUP(A53,'IDAR Meter Data'!$A:$B,2,1),"")</f>
        <v>299</v>
      </c>
      <c r="F53" s="75">
        <f>IF(CECCZ="CZ03",'Outside Temp'!B53,IF(CECCZ="CZ04",'Outside Temp'!B54,IF(CECCZ="CZ12",'Outside Temp'!B55, IF(CECCZ="CZ13",'Outside Temp'!B56))))</f>
        <v>68.94117647</v>
      </c>
      <c r="G53" s="12">
        <f t="shared" si="3"/>
        <v>2</v>
      </c>
    </row>
    <row r="54" ht="15.75" customHeight="1">
      <c r="A54" s="13">
        <v>42125.583333333336</v>
      </c>
      <c r="B54" s="73">
        <f t="shared" si="1"/>
        <v>42125</v>
      </c>
      <c r="C54" s="74">
        <f>IF(NewCustomer="Yes", IF(COUNTIF($I$2:$I$11,B54)&gt;0,0,WEEKDAY(B54,2)),IF(COUNTIF($I$2:$I$21,B54)&gt;0,0,WEEKDAY(B54,2)))</f>
        <v>5</v>
      </c>
      <c r="D54" s="74">
        <f t="shared" si="2"/>
        <v>14</v>
      </c>
      <c r="E54" s="12">
        <f>IFERROR(VLOOKUP(A54,'IDAR Meter Data'!$A:$B,2,1),"")</f>
        <v>309</v>
      </c>
      <c r="F54" s="75">
        <f>IF(CECCZ="CZ03",'Outside Temp'!B54,IF(CECCZ="CZ04",'Outside Temp'!B55,IF(CECCZ="CZ12",'Outside Temp'!B56, IF(CECCZ="CZ13",'Outside Temp'!B57))))</f>
        <v>66.93333333</v>
      </c>
      <c r="G54" s="12">
        <f t="shared" si="3"/>
        <v>2</v>
      </c>
    </row>
    <row r="55" ht="15.75" customHeight="1">
      <c r="A55" s="13">
        <v>42125.59375</v>
      </c>
      <c r="B55" s="73">
        <f t="shared" si="1"/>
        <v>42125</v>
      </c>
      <c r="C55" s="74">
        <f>IF(NewCustomer="Yes", IF(COUNTIF($I$2:$I$11,B55)&gt;0,0,WEEKDAY(B55,2)),IF(COUNTIF($I$2:$I$21,B55)&gt;0,0,WEEKDAY(B55,2)))</f>
        <v>5</v>
      </c>
      <c r="D55" s="74">
        <f t="shared" si="2"/>
        <v>14</v>
      </c>
      <c r="E55" s="12">
        <f>IFERROR(VLOOKUP(A55,'IDAR Meter Data'!$A:$B,2,1),"")</f>
        <v>318</v>
      </c>
      <c r="F55" s="75">
        <f>IF(CECCZ="CZ03",'Outside Temp'!B55,IF(CECCZ="CZ04",'Outside Temp'!B56,IF(CECCZ="CZ12",'Outside Temp'!B57, IF(CECCZ="CZ13",'Outside Temp'!B58))))</f>
        <v>66.68333333</v>
      </c>
      <c r="G55" s="12">
        <f t="shared" si="3"/>
        <v>2</v>
      </c>
    </row>
    <row r="56" ht="15.75" customHeight="1">
      <c r="A56" s="13">
        <v>42125.604166666664</v>
      </c>
      <c r="B56" s="73">
        <f t="shared" si="1"/>
        <v>42125</v>
      </c>
      <c r="C56" s="74">
        <f>IF(NewCustomer="Yes", IF(COUNTIF($I$2:$I$11,B56)&gt;0,0,WEEKDAY(B56,2)),IF(COUNTIF($I$2:$I$21,B56)&gt;0,0,WEEKDAY(B56,2)))</f>
        <v>5</v>
      </c>
      <c r="D56" s="74">
        <f t="shared" si="2"/>
        <v>14</v>
      </c>
      <c r="E56" s="12">
        <f>IFERROR(VLOOKUP(A56,'IDAR Meter Data'!$A:$B,2,1),"")</f>
        <v>320</v>
      </c>
      <c r="F56" s="75">
        <f>IF(CECCZ="CZ03",'Outside Temp'!B56,IF(CECCZ="CZ04",'Outside Temp'!B57,IF(CECCZ="CZ12",'Outside Temp'!B58, IF(CECCZ="CZ13",'Outside Temp'!B59))))</f>
        <v>66.43333333</v>
      </c>
      <c r="G56" s="12">
        <f t="shared" si="3"/>
        <v>2</v>
      </c>
    </row>
    <row r="57" ht="15.75" customHeight="1">
      <c r="A57" s="13">
        <v>42125.614583333336</v>
      </c>
      <c r="B57" s="73">
        <f t="shared" si="1"/>
        <v>42125</v>
      </c>
      <c r="C57" s="74">
        <f>IF(NewCustomer="Yes", IF(COUNTIF($I$2:$I$11,B57)&gt;0,0,WEEKDAY(B57,2)),IF(COUNTIF($I$2:$I$21,B57)&gt;0,0,WEEKDAY(B57,2)))</f>
        <v>5</v>
      </c>
      <c r="D57" s="74">
        <f t="shared" si="2"/>
        <v>14</v>
      </c>
      <c r="E57" s="12">
        <f>IFERROR(VLOOKUP(A57,'IDAR Meter Data'!$A:$B,2,1),"")</f>
        <v>314</v>
      </c>
      <c r="F57" s="75">
        <f>IF(CECCZ="CZ03",'Outside Temp'!B57,IF(CECCZ="CZ04",'Outside Temp'!B58,IF(CECCZ="CZ12",'Outside Temp'!B59, IF(CECCZ="CZ13",'Outside Temp'!B60))))</f>
        <v>66.18333333</v>
      </c>
      <c r="G57" s="12">
        <f t="shared" si="3"/>
        <v>2</v>
      </c>
    </row>
    <row r="58" ht="15.75" customHeight="1">
      <c r="A58" s="13">
        <v>42125.625</v>
      </c>
      <c r="B58" s="73">
        <f t="shared" si="1"/>
        <v>42125</v>
      </c>
      <c r="C58" s="74">
        <f>IF(NewCustomer="Yes", IF(COUNTIF($I$2:$I$11,B58)&gt;0,0,WEEKDAY(B58,2)),IF(COUNTIF($I$2:$I$21,B58)&gt;0,0,WEEKDAY(B58,2)))</f>
        <v>5</v>
      </c>
      <c r="D58" s="74">
        <f t="shared" si="2"/>
        <v>15</v>
      </c>
      <c r="E58" s="12">
        <f>IFERROR(VLOOKUP(A58,'IDAR Meter Data'!$A:$B,2,1),"")</f>
        <v>312</v>
      </c>
      <c r="F58" s="75">
        <f>IF(CECCZ="CZ03",'Outside Temp'!B58,IF(CECCZ="CZ04",'Outside Temp'!B59,IF(CECCZ="CZ12",'Outside Temp'!B60, IF(CECCZ="CZ13",'Outside Temp'!B61))))</f>
        <v>65.93333333</v>
      </c>
      <c r="G58" s="12">
        <f t="shared" si="3"/>
        <v>2</v>
      </c>
    </row>
    <row r="59" ht="15.75" customHeight="1">
      <c r="A59" s="13">
        <v>42125.635416666664</v>
      </c>
      <c r="B59" s="73">
        <f t="shared" si="1"/>
        <v>42125</v>
      </c>
      <c r="C59" s="74">
        <f>IF(NewCustomer="Yes", IF(COUNTIF($I$2:$I$11,B59)&gt;0,0,WEEKDAY(B59,2)),IF(COUNTIF($I$2:$I$21,B59)&gt;0,0,WEEKDAY(B59,2)))</f>
        <v>5</v>
      </c>
      <c r="D59" s="74">
        <f t="shared" si="2"/>
        <v>15</v>
      </c>
      <c r="E59" s="12">
        <f>IFERROR(VLOOKUP(A59,'IDAR Meter Data'!$A:$B,2,1),"")</f>
        <v>315</v>
      </c>
      <c r="F59" s="75">
        <f>IF(CECCZ="CZ03",'Outside Temp'!B59,IF(CECCZ="CZ04",'Outside Temp'!B60,IF(CECCZ="CZ12",'Outside Temp'!B61, IF(CECCZ="CZ13",'Outside Temp'!B62))))</f>
        <v>65.68333333</v>
      </c>
      <c r="G59" s="12">
        <f t="shared" si="3"/>
        <v>2</v>
      </c>
    </row>
    <row r="60" ht="15.75" customHeight="1">
      <c r="A60" s="13">
        <v>42125.645833333336</v>
      </c>
      <c r="B60" s="73">
        <f t="shared" si="1"/>
        <v>42125</v>
      </c>
      <c r="C60" s="74">
        <f>IF(NewCustomer="Yes", IF(COUNTIF($I$2:$I$11,B60)&gt;0,0,WEEKDAY(B60,2)),IF(COUNTIF($I$2:$I$21,B60)&gt;0,0,WEEKDAY(B60,2)))</f>
        <v>5</v>
      </c>
      <c r="D60" s="74">
        <f t="shared" si="2"/>
        <v>15</v>
      </c>
      <c r="E60" s="12">
        <f>IFERROR(VLOOKUP(A60,'IDAR Meter Data'!$A:$B,2,1),"")</f>
        <v>319</v>
      </c>
      <c r="F60" s="75">
        <f>IF(CECCZ="CZ03",'Outside Temp'!B60,IF(CECCZ="CZ04",'Outside Temp'!B61,IF(CECCZ="CZ12",'Outside Temp'!B62, IF(CECCZ="CZ13",'Outside Temp'!B63))))</f>
        <v>65.43333333</v>
      </c>
      <c r="G60" s="12">
        <f t="shared" si="3"/>
        <v>2</v>
      </c>
    </row>
    <row r="61" ht="15.75" customHeight="1">
      <c r="A61" s="13">
        <v>42125.65625</v>
      </c>
      <c r="B61" s="73">
        <f t="shared" si="1"/>
        <v>42125</v>
      </c>
      <c r="C61" s="74">
        <f>IF(NewCustomer="Yes", IF(COUNTIF($I$2:$I$11,B61)&gt;0,0,WEEKDAY(B61,2)),IF(COUNTIF($I$2:$I$21,B61)&gt;0,0,WEEKDAY(B61,2)))</f>
        <v>5</v>
      </c>
      <c r="D61" s="74">
        <f t="shared" si="2"/>
        <v>15</v>
      </c>
      <c r="E61" s="12">
        <f>IFERROR(VLOOKUP(A61,'IDAR Meter Data'!$A:$B,2,1),"")</f>
        <v>317</v>
      </c>
      <c r="F61" s="75">
        <f>IF(CECCZ="CZ03",'Outside Temp'!B61,IF(CECCZ="CZ04",'Outside Temp'!B62,IF(CECCZ="CZ12",'Outside Temp'!B63, IF(CECCZ="CZ13",'Outside Temp'!B64))))</f>
        <v>65.18333333</v>
      </c>
      <c r="G61" s="12">
        <f t="shared" si="3"/>
        <v>2</v>
      </c>
    </row>
    <row r="62" ht="15.75" customHeight="1">
      <c r="A62" s="13">
        <v>42125.666666666664</v>
      </c>
      <c r="B62" s="73">
        <f t="shared" si="1"/>
        <v>42125</v>
      </c>
      <c r="C62" s="74">
        <f>IF(NewCustomer="Yes", IF(COUNTIF($I$2:$I$11,B62)&gt;0,0,WEEKDAY(B62,2)),IF(COUNTIF($I$2:$I$21,B62)&gt;0,0,WEEKDAY(B62,2)))</f>
        <v>5</v>
      </c>
      <c r="D62" s="74">
        <f t="shared" si="2"/>
        <v>16</v>
      </c>
      <c r="E62" s="12">
        <f>IFERROR(VLOOKUP(A62,'IDAR Meter Data'!$A:$B,2,1),"")</f>
        <v>319</v>
      </c>
      <c r="F62" s="75">
        <f>IF(CECCZ="CZ03",'Outside Temp'!B62,IF(CECCZ="CZ04",'Outside Temp'!B63,IF(CECCZ="CZ12",'Outside Temp'!B64, IF(CECCZ="CZ13",'Outside Temp'!B65))))</f>
        <v>64.8</v>
      </c>
      <c r="G62" s="12">
        <f t="shared" si="3"/>
        <v>1</v>
      </c>
    </row>
    <row r="63" ht="15.75" customHeight="1">
      <c r="A63" s="13">
        <v>42125.677083333336</v>
      </c>
      <c r="B63" s="73">
        <f t="shared" si="1"/>
        <v>42125</v>
      </c>
      <c r="C63" s="74">
        <f>IF(NewCustomer="Yes", IF(COUNTIF($I$2:$I$11,B63)&gt;0,0,WEEKDAY(B63,2)),IF(COUNTIF($I$2:$I$21,B63)&gt;0,0,WEEKDAY(B63,2)))</f>
        <v>5</v>
      </c>
      <c r="D63" s="74">
        <f t="shared" si="2"/>
        <v>16</v>
      </c>
      <c r="E63" s="12">
        <f>IFERROR(VLOOKUP(A63,'IDAR Meter Data'!$A:$B,2,1),"")</f>
        <v>304</v>
      </c>
      <c r="F63" s="75">
        <f>IF(CECCZ="CZ03",'Outside Temp'!B63,IF(CECCZ="CZ04",'Outside Temp'!B64,IF(CECCZ="CZ12",'Outside Temp'!B65, IF(CECCZ="CZ13",'Outside Temp'!B66))))</f>
        <v>64.05</v>
      </c>
      <c r="G63" s="12">
        <f t="shared" si="3"/>
        <v>1</v>
      </c>
    </row>
    <row r="64" ht="15.75" customHeight="1">
      <c r="A64" s="13">
        <v>42125.6875</v>
      </c>
      <c r="B64" s="73">
        <f t="shared" si="1"/>
        <v>42125</v>
      </c>
      <c r="C64" s="74">
        <f>IF(NewCustomer="Yes", IF(COUNTIF($I$2:$I$11,B64)&gt;0,0,WEEKDAY(B64,2)),IF(COUNTIF($I$2:$I$21,B64)&gt;0,0,WEEKDAY(B64,2)))</f>
        <v>5</v>
      </c>
      <c r="D64" s="74">
        <f t="shared" si="2"/>
        <v>16</v>
      </c>
      <c r="E64" s="12">
        <f>IFERROR(VLOOKUP(A64,'IDAR Meter Data'!$A:$B,2,1),"")</f>
        <v>295</v>
      </c>
      <c r="F64" s="75">
        <f>IF(CECCZ="CZ03",'Outside Temp'!B64,IF(CECCZ="CZ04",'Outside Temp'!B65,IF(CECCZ="CZ12",'Outside Temp'!B66, IF(CECCZ="CZ13",'Outside Temp'!B67))))</f>
        <v>63.3</v>
      </c>
      <c r="G64" s="12">
        <f t="shared" si="3"/>
        <v>1</v>
      </c>
    </row>
    <row r="65" ht="15.75" customHeight="1">
      <c r="A65" s="13">
        <v>42125.697916666664</v>
      </c>
      <c r="B65" s="73">
        <f t="shared" si="1"/>
        <v>42125</v>
      </c>
      <c r="C65" s="74">
        <f>IF(NewCustomer="Yes", IF(COUNTIF($I$2:$I$11,B65)&gt;0,0,WEEKDAY(B65,2)),IF(COUNTIF($I$2:$I$21,B65)&gt;0,0,WEEKDAY(B65,2)))</f>
        <v>5</v>
      </c>
      <c r="D65" s="74">
        <f t="shared" si="2"/>
        <v>16</v>
      </c>
      <c r="E65" s="12">
        <f>IFERROR(VLOOKUP(A65,'IDAR Meter Data'!$A:$B,2,1),"")</f>
        <v>301</v>
      </c>
      <c r="F65" s="75">
        <f>IF(CECCZ="CZ03",'Outside Temp'!B65,IF(CECCZ="CZ04",'Outside Temp'!B66,IF(CECCZ="CZ12",'Outside Temp'!B67, IF(CECCZ="CZ13",'Outside Temp'!B68))))</f>
        <v>62.55</v>
      </c>
      <c r="G65" s="12">
        <f t="shared" si="3"/>
        <v>1</v>
      </c>
    </row>
    <row r="66" ht="15.75" customHeight="1">
      <c r="A66" s="13">
        <v>42125.708333333336</v>
      </c>
      <c r="B66" s="73">
        <f t="shared" si="1"/>
        <v>42125</v>
      </c>
      <c r="C66" s="74">
        <f>IF(NewCustomer="Yes", IF(COUNTIF($I$2:$I$11,B66)&gt;0,0,WEEKDAY(B66,2)),IF(COUNTIF($I$2:$I$21,B66)&gt;0,0,WEEKDAY(B66,2)))</f>
        <v>5</v>
      </c>
      <c r="D66" s="74">
        <f t="shared" si="2"/>
        <v>17</v>
      </c>
      <c r="E66" s="12">
        <f>IFERROR(VLOOKUP(A66,'IDAR Meter Data'!$A:$B,2,1),"")</f>
        <v>307</v>
      </c>
      <c r="F66" s="75">
        <f>IF(CECCZ="CZ03",'Outside Temp'!B66,IF(CECCZ="CZ04",'Outside Temp'!B67,IF(CECCZ="CZ12",'Outside Temp'!B68, IF(CECCZ="CZ13",'Outside Temp'!B69))))</f>
        <v>61.8</v>
      </c>
      <c r="G66" s="12">
        <f t="shared" si="3"/>
        <v>1</v>
      </c>
    </row>
    <row r="67" ht="15.75" customHeight="1">
      <c r="A67" s="13">
        <v>42125.71875</v>
      </c>
      <c r="B67" s="73">
        <f t="shared" si="1"/>
        <v>42125</v>
      </c>
      <c r="C67" s="74">
        <f>IF(NewCustomer="Yes", IF(COUNTIF($I$2:$I$11,B67)&gt;0,0,WEEKDAY(B67,2)),IF(COUNTIF($I$2:$I$21,B67)&gt;0,0,WEEKDAY(B67,2)))</f>
        <v>5</v>
      </c>
      <c r="D67" s="74">
        <f t="shared" si="2"/>
        <v>17</v>
      </c>
      <c r="E67" s="12">
        <f>IFERROR(VLOOKUP(A67,'IDAR Meter Data'!$A:$B,2,1),"")</f>
        <v>296</v>
      </c>
      <c r="F67" s="75">
        <f>IF(CECCZ="CZ03",'Outside Temp'!B67,IF(CECCZ="CZ04",'Outside Temp'!B68,IF(CECCZ="CZ12",'Outside Temp'!B69, IF(CECCZ="CZ13",'Outside Temp'!B70))))</f>
        <v>61.05</v>
      </c>
      <c r="G67" s="12">
        <f t="shared" si="3"/>
        <v>1</v>
      </c>
    </row>
    <row r="68" ht="15.75" customHeight="1">
      <c r="A68" s="13">
        <v>42125.729166666664</v>
      </c>
      <c r="B68" s="73">
        <f t="shared" si="1"/>
        <v>42125</v>
      </c>
      <c r="C68" s="74">
        <f>IF(NewCustomer="Yes", IF(COUNTIF($I$2:$I$11,B68)&gt;0,0,WEEKDAY(B68,2)),IF(COUNTIF($I$2:$I$21,B68)&gt;0,0,WEEKDAY(B68,2)))</f>
        <v>5</v>
      </c>
      <c r="D68" s="74">
        <f t="shared" si="2"/>
        <v>17</v>
      </c>
      <c r="E68" s="12">
        <f>IFERROR(VLOOKUP(A68,'IDAR Meter Data'!$A:$B,2,1),"")</f>
        <v>282</v>
      </c>
      <c r="F68" s="75">
        <f>IF(CECCZ="CZ03",'Outside Temp'!B68,IF(CECCZ="CZ04",'Outside Temp'!B69,IF(CECCZ="CZ12",'Outside Temp'!B70, IF(CECCZ="CZ13",'Outside Temp'!B71))))</f>
        <v>60.3</v>
      </c>
      <c r="G68" s="12">
        <f t="shared" si="3"/>
        <v>1</v>
      </c>
    </row>
    <row r="69" ht="15.75" customHeight="1">
      <c r="A69" s="13">
        <v>42125.739583333336</v>
      </c>
      <c r="B69" s="73">
        <f t="shared" si="1"/>
        <v>42125</v>
      </c>
      <c r="C69" s="74">
        <f>IF(NewCustomer="Yes", IF(COUNTIF($I$2:$I$11,B69)&gt;0,0,WEEKDAY(B69,2)),IF(COUNTIF($I$2:$I$21,B69)&gt;0,0,WEEKDAY(B69,2)))</f>
        <v>5</v>
      </c>
      <c r="D69" s="74">
        <f t="shared" si="2"/>
        <v>17</v>
      </c>
      <c r="E69" s="12">
        <f>IFERROR(VLOOKUP(A69,'IDAR Meter Data'!$A:$B,2,1),"")</f>
        <v>284</v>
      </c>
      <c r="F69" s="75">
        <f>IF(CECCZ="CZ03",'Outside Temp'!B69,IF(CECCZ="CZ04",'Outside Temp'!B70,IF(CECCZ="CZ12",'Outside Temp'!B71, IF(CECCZ="CZ13",'Outside Temp'!B72))))</f>
        <v>59.55</v>
      </c>
      <c r="G69" s="12">
        <f t="shared" si="3"/>
        <v>1</v>
      </c>
    </row>
    <row r="70" ht="15.75" customHeight="1">
      <c r="A70" s="13">
        <v>42125.75</v>
      </c>
      <c r="B70" s="73">
        <f t="shared" si="1"/>
        <v>42125</v>
      </c>
      <c r="C70" s="74">
        <f>IF(NewCustomer="Yes", IF(COUNTIF($I$2:$I$11,B70)&gt;0,0,WEEKDAY(B70,2)),IF(COUNTIF($I$2:$I$21,B70)&gt;0,0,WEEKDAY(B70,2)))</f>
        <v>5</v>
      </c>
      <c r="D70" s="74">
        <f t="shared" si="2"/>
        <v>18</v>
      </c>
      <c r="E70" s="12">
        <f>IFERROR(VLOOKUP(A70,'IDAR Meter Data'!$A:$B,2,1),"")</f>
        <v>282</v>
      </c>
      <c r="F70" s="75">
        <f>IF(CECCZ="CZ03",'Outside Temp'!B70,IF(CECCZ="CZ04",'Outside Temp'!B71,IF(CECCZ="CZ12",'Outside Temp'!B72, IF(CECCZ="CZ13",'Outside Temp'!B73))))</f>
        <v>58.86666667</v>
      </c>
      <c r="G70" s="12">
        <f t="shared" si="3"/>
        <v>1</v>
      </c>
    </row>
    <row r="71" ht="15.75" customHeight="1">
      <c r="A71" s="13">
        <v>42125.760416666664</v>
      </c>
      <c r="B71" s="73">
        <f t="shared" si="1"/>
        <v>42125</v>
      </c>
      <c r="C71" s="74">
        <f>IF(NewCustomer="Yes", IF(COUNTIF($I$2:$I$11,B71)&gt;0,0,WEEKDAY(B71,2)),IF(COUNTIF($I$2:$I$21,B71)&gt;0,0,WEEKDAY(B71,2)))</f>
        <v>5</v>
      </c>
      <c r="D71" s="74">
        <f t="shared" si="2"/>
        <v>18</v>
      </c>
      <c r="E71" s="12">
        <f>IFERROR(VLOOKUP(A71,'IDAR Meter Data'!$A:$B,2,1),"")</f>
        <v>283</v>
      </c>
      <c r="F71" s="75">
        <f>IF(CECCZ="CZ03",'Outside Temp'!B71,IF(CECCZ="CZ04",'Outside Temp'!B72,IF(CECCZ="CZ12",'Outside Temp'!B73, IF(CECCZ="CZ13",'Outside Temp'!B74))))</f>
        <v>58.36666667</v>
      </c>
      <c r="G71" s="12">
        <f t="shared" si="3"/>
        <v>1</v>
      </c>
    </row>
    <row r="72" ht="15.75" customHeight="1">
      <c r="A72" s="13">
        <v>42125.770833333336</v>
      </c>
      <c r="B72" s="73">
        <f t="shared" si="1"/>
        <v>42125</v>
      </c>
      <c r="C72" s="74">
        <f>IF(NewCustomer="Yes", IF(COUNTIF($I$2:$I$11,B72)&gt;0,0,WEEKDAY(B72,2)),IF(COUNTIF($I$2:$I$21,B72)&gt;0,0,WEEKDAY(B72,2)))</f>
        <v>5</v>
      </c>
      <c r="D72" s="74">
        <f t="shared" si="2"/>
        <v>18</v>
      </c>
      <c r="E72" s="12">
        <f>IFERROR(VLOOKUP(A72,'IDAR Meter Data'!$A:$B,2,1),"")</f>
        <v>278</v>
      </c>
      <c r="F72" s="75">
        <f>IF(CECCZ="CZ03",'Outside Temp'!B72,IF(CECCZ="CZ04",'Outside Temp'!B73,IF(CECCZ="CZ12",'Outside Temp'!B74, IF(CECCZ="CZ13",'Outside Temp'!B75))))</f>
        <v>57.86666667</v>
      </c>
      <c r="G72" s="12">
        <f t="shared" si="3"/>
        <v>1</v>
      </c>
    </row>
    <row r="73" ht="15.75" customHeight="1">
      <c r="A73" s="13">
        <v>42125.78125</v>
      </c>
      <c r="B73" s="73">
        <f t="shared" si="1"/>
        <v>42125</v>
      </c>
      <c r="C73" s="74">
        <f>IF(NewCustomer="Yes", IF(COUNTIF($I$2:$I$11,B73)&gt;0,0,WEEKDAY(B73,2)),IF(COUNTIF($I$2:$I$21,B73)&gt;0,0,WEEKDAY(B73,2)))</f>
        <v>5</v>
      </c>
      <c r="D73" s="74">
        <f t="shared" si="2"/>
        <v>18</v>
      </c>
      <c r="E73" s="12">
        <f>IFERROR(VLOOKUP(A73,'IDAR Meter Data'!$A:$B,2,1),"")</f>
        <v>262</v>
      </c>
      <c r="F73" s="75">
        <f>IF(CECCZ="CZ03",'Outside Temp'!B73,IF(CECCZ="CZ04",'Outside Temp'!B74,IF(CECCZ="CZ12",'Outside Temp'!B75, IF(CECCZ="CZ13",'Outside Temp'!B76))))</f>
        <v>57.36666667</v>
      </c>
      <c r="G73" s="12">
        <f t="shared" si="3"/>
        <v>1</v>
      </c>
    </row>
    <row r="74" ht="15.75" customHeight="1">
      <c r="A74" s="13">
        <v>42125.791666666664</v>
      </c>
      <c r="B74" s="73">
        <f t="shared" si="1"/>
        <v>42125</v>
      </c>
      <c r="C74" s="74">
        <f>IF(NewCustomer="Yes", IF(COUNTIF($I$2:$I$11,B74)&gt;0,0,WEEKDAY(B74,2)),IF(COUNTIF($I$2:$I$21,B74)&gt;0,0,WEEKDAY(B74,2)))</f>
        <v>5</v>
      </c>
      <c r="D74" s="74">
        <f t="shared" si="2"/>
        <v>19</v>
      </c>
      <c r="E74" s="12">
        <f>IFERROR(VLOOKUP(A74,'IDAR Meter Data'!$A:$B,2,1),"")</f>
        <v>272</v>
      </c>
      <c r="F74" s="75">
        <f>IF(CECCZ="CZ03",'Outside Temp'!B74,IF(CECCZ="CZ04",'Outside Temp'!B75,IF(CECCZ="CZ12",'Outside Temp'!B76, IF(CECCZ="CZ13",'Outside Temp'!B77))))</f>
        <v>57</v>
      </c>
      <c r="G74" s="12">
        <f t="shared" si="3"/>
        <v>1</v>
      </c>
    </row>
    <row r="75" ht="15.75" customHeight="1">
      <c r="A75" s="13">
        <v>42125.802083333336</v>
      </c>
      <c r="B75" s="73">
        <f t="shared" si="1"/>
        <v>42125</v>
      </c>
      <c r="C75" s="74">
        <f>IF(NewCustomer="Yes", IF(COUNTIF($I$2:$I$11,B75)&gt;0,0,WEEKDAY(B75,2)),IF(COUNTIF($I$2:$I$21,B75)&gt;0,0,WEEKDAY(B75,2)))</f>
        <v>5</v>
      </c>
      <c r="D75" s="74">
        <f t="shared" si="2"/>
        <v>19</v>
      </c>
      <c r="E75" s="12">
        <f>IFERROR(VLOOKUP(A75,'IDAR Meter Data'!$A:$B,2,1),"")</f>
        <v>256</v>
      </c>
      <c r="F75" s="75">
        <f>IF(CECCZ="CZ03",'Outside Temp'!B75,IF(CECCZ="CZ04",'Outside Temp'!B76,IF(CECCZ="CZ12",'Outside Temp'!B77, IF(CECCZ="CZ13",'Outside Temp'!B78))))</f>
        <v>57</v>
      </c>
      <c r="G75" s="12">
        <f t="shared" si="3"/>
        <v>1</v>
      </c>
    </row>
    <row r="76" ht="15.75" customHeight="1">
      <c r="A76" s="13">
        <v>42125.8125</v>
      </c>
      <c r="B76" s="73">
        <f t="shared" si="1"/>
        <v>42125</v>
      </c>
      <c r="C76" s="74">
        <f>IF(NewCustomer="Yes", IF(COUNTIF($I$2:$I$11,B76)&gt;0,0,WEEKDAY(B76,2)),IF(COUNTIF($I$2:$I$21,B76)&gt;0,0,WEEKDAY(B76,2)))</f>
        <v>5</v>
      </c>
      <c r="D76" s="74">
        <f t="shared" si="2"/>
        <v>19</v>
      </c>
      <c r="E76" s="12">
        <f>IFERROR(VLOOKUP(A76,'IDAR Meter Data'!$A:$B,2,1),"")</f>
        <v>258</v>
      </c>
      <c r="F76" s="75">
        <f>IF(CECCZ="CZ03",'Outside Temp'!B76,IF(CECCZ="CZ04",'Outside Temp'!B77,IF(CECCZ="CZ12",'Outside Temp'!B78, IF(CECCZ="CZ13",'Outside Temp'!B79))))</f>
        <v>57</v>
      </c>
      <c r="G76" s="12">
        <f t="shared" si="3"/>
        <v>1</v>
      </c>
    </row>
    <row r="77" ht="15.75" customHeight="1">
      <c r="A77" s="13">
        <v>42125.822916666664</v>
      </c>
      <c r="B77" s="73">
        <f t="shared" si="1"/>
        <v>42125</v>
      </c>
      <c r="C77" s="74">
        <f>IF(NewCustomer="Yes", IF(COUNTIF($I$2:$I$11,B77)&gt;0,0,WEEKDAY(B77,2)),IF(COUNTIF($I$2:$I$21,B77)&gt;0,0,WEEKDAY(B77,2)))</f>
        <v>5</v>
      </c>
      <c r="D77" s="74">
        <f t="shared" si="2"/>
        <v>19</v>
      </c>
      <c r="E77" s="12">
        <f>IFERROR(VLOOKUP(A77,'IDAR Meter Data'!$A:$B,2,1),"")</f>
        <v>241</v>
      </c>
      <c r="F77" s="75">
        <f>IF(CECCZ="CZ03",'Outside Temp'!B77,IF(CECCZ="CZ04",'Outside Temp'!B78,IF(CECCZ="CZ12",'Outside Temp'!B79, IF(CECCZ="CZ13",'Outside Temp'!B80))))</f>
        <v>57</v>
      </c>
      <c r="G77" s="12">
        <f t="shared" si="3"/>
        <v>1</v>
      </c>
    </row>
    <row r="78" ht="15.75" customHeight="1">
      <c r="A78" s="13">
        <v>42125.833333333336</v>
      </c>
      <c r="B78" s="73">
        <f t="shared" si="1"/>
        <v>42125</v>
      </c>
      <c r="C78" s="74">
        <f>IF(NewCustomer="Yes", IF(COUNTIF($I$2:$I$11,B78)&gt;0,0,WEEKDAY(B78,2)),IF(COUNTIF($I$2:$I$21,B78)&gt;0,0,WEEKDAY(B78,2)))</f>
        <v>5</v>
      </c>
      <c r="D78" s="74">
        <f t="shared" si="2"/>
        <v>20</v>
      </c>
      <c r="E78" s="12">
        <f>IFERROR(VLOOKUP(A78,'IDAR Meter Data'!$A:$B,2,1),"")</f>
        <v>250</v>
      </c>
      <c r="F78" s="75">
        <f>IF(CECCZ="CZ03",'Outside Temp'!B78,IF(CECCZ="CZ04",'Outside Temp'!B79,IF(CECCZ="CZ12",'Outside Temp'!B80, IF(CECCZ="CZ13",'Outside Temp'!B81))))</f>
        <v>56.93333333</v>
      </c>
      <c r="G78" s="12">
        <f t="shared" si="3"/>
        <v>1</v>
      </c>
    </row>
    <row r="79" ht="15.75" customHeight="1">
      <c r="A79" s="13">
        <v>42125.84375</v>
      </c>
      <c r="B79" s="73">
        <f t="shared" si="1"/>
        <v>42125</v>
      </c>
      <c r="C79" s="74">
        <f>IF(NewCustomer="Yes", IF(COUNTIF($I$2:$I$11,B79)&gt;0,0,WEEKDAY(B79,2)),IF(COUNTIF($I$2:$I$21,B79)&gt;0,0,WEEKDAY(B79,2)))</f>
        <v>5</v>
      </c>
      <c r="D79" s="74">
        <f t="shared" si="2"/>
        <v>20</v>
      </c>
      <c r="E79" s="12">
        <f>IFERROR(VLOOKUP(A79,'IDAR Meter Data'!$A:$B,2,1),"")</f>
        <v>227</v>
      </c>
      <c r="F79" s="75">
        <f>IF(CECCZ="CZ03",'Outside Temp'!B79,IF(CECCZ="CZ04",'Outside Temp'!B80,IF(CECCZ="CZ12",'Outside Temp'!B81, IF(CECCZ="CZ13",'Outside Temp'!B82))))</f>
        <v>56.68333333</v>
      </c>
      <c r="G79" s="12">
        <f t="shared" si="3"/>
        <v>1</v>
      </c>
    </row>
    <row r="80" ht="15.75" customHeight="1">
      <c r="A80" s="13">
        <v>42125.854166666664</v>
      </c>
      <c r="B80" s="73">
        <f t="shared" si="1"/>
        <v>42125</v>
      </c>
      <c r="C80" s="74">
        <f>IF(NewCustomer="Yes", IF(COUNTIF($I$2:$I$11,B80)&gt;0,0,WEEKDAY(B80,2)),IF(COUNTIF($I$2:$I$21,B80)&gt;0,0,WEEKDAY(B80,2)))</f>
        <v>5</v>
      </c>
      <c r="D80" s="74">
        <f t="shared" si="2"/>
        <v>20</v>
      </c>
      <c r="E80" s="12">
        <f>IFERROR(VLOOKUP(A80,'IDAR Meter Data'!$A:$B,2,1),"")</f>
        <v>206</v>
      </c>
      <c r="F80" s="75">
        <f>IF(CECCZ="CZ03",'Outside Temp'!B80,IF(CECCZ="CZ04",'Outside Temp'!B81,IF(CECCZ="CZ12",'Outside Temp'!B82, IF(CECCZ="CZ13",'Outside Temp'!B83))))</f>
        <v>56.43333333</v>
      </c>
      <c r="G80" s="12">
        <f t="shared" si="3"/>
        <v>1</v>
      </c>
    </row>
    <row r="81" ht="15.75" customHeight="1">
      <c r="A81" s="13">
        <v>42125.864583333336</v>
      </c>
      <c r="B81" s="73">
        <f t="shared" si="1"/>
        <v>42125</v>
      </c>
      <c r="C81" s="74">
        <f>IF(NewCustomer="Yes", IF(COUNTIF($I$2:$I$11,B81)&gt;0,0,WEEKDAY(B81,2)),IF(COUNTIF($I$2:$I$21,B81)&gt;0,0,WEEKDAY(B81,2)))</f>
        <v>5</v>
      </c>
      <c r="D81" s="74">
        <f t="shared" si="2"/>
        <v>20</v>
      </c>
      <c r="E81" s="12">
        <f>IFERROR(VLOOKUP(A81,'IDAR Meter Data'!$A:$B,2,1),"")</f>
        <v>209</v>
      </c>
      <c r="F81" s="75">
        <f>IF(CECCZ="CZ03",'Outside Temp'!B81,IF(CECCZ="CZ04",'Outside Temp'!B82,IF(CECCZ="CZ12",'Outside Temp'!B83, IF(CECCZ="CZ13",'Outside Temp'!B84))))</f>
        <v>56.18333333</v>
      </c>
      <c r="G81" s="12">
        <f t="shared" si="3"/>
        <v>1</v>
      </c>
    </row>
    <row r="82" ht="15.75" customHeight="1">
      <c r="A82" s="13">
        <v>42125.875</v>
      </c>
      <c r="B82" s="73">
        <f t="shared" si="1"/>
        <v>42125</v>
      </c>
      <c r="C82" s="74">
        <f>IF(NewCustomer="Yes", IF(COUNTIF($I$2:$I$11,B82)&gt;0,0,WEEKDAY(B82,2)),IF(COUNTIF($I$2:$I$21,B82)&gt;0,0,WEEKDAY(B82,2)))</f>
        <v>5</v>
      </c>
      <c r="D82" s="74">
        <f t="shared" si="2"/>
        <v>21</v>
      </c>
      <c r="E82" s="12">
        <f>IFERROR(VLOOKUP(A82,'IDAR Meter Data'!$A:$B,2,1),"")</f>
        <v>202</v>
      </c>
      <c r="F82" s="75">
        <f>IF(CECCZ="CZ03",'Outside Temp'!B82,IF(CECCZ="CZ04",'Outside Temp'!B83,IF(CECCZ="CZ12",'Outside Temp'!B84, IF(CECCZ="CZ13",'Outside Temp'!B85))))</f>
        <v>56</v>
      </c>
      <c r="G82" s="12">
        <f t="shared" si="3"/>
        <v>1</v>
      </c>
    </row>
    <row r="83" ht="15.75" customHeight="1">
      <c r="A83" s="13">
        <v>42125.885416666664</v>
      </c>
      <c r="B83" s="73">
        <f t="shared" si="1"/>
        <v>42125</v>
      </c>
      <c r="C83" s="74">
        <f>IF(NewCustomer="Yes", IF(COUNTIF($I$2:$I$11,B83)&gt;0,0,WEEKDAY(B83,2)),IF(COUNTIF($I$2:$I$21,B83)&gt;0,0,WEEKDAY(B83,2)))</f>
        <v>5</v>
      </c>
      <c r="D83" s="74">
        <f t="shared" si="2"/>
        <v>21</v>
      </c>
      <c r="E83" s="12">
        <f>IFERROR(VLOOKUP(A83,'IDAR Meter Data'!$A:$B,2,1),"")</f>
        <v>183</v>
      </c>
      <c r="F83" s="75">
        <f>IF(CECCZ="CZ03",'Outside Temp'!B83,IF(CECCZ="CZ04",'Outside Temp'!B84,IF(CECCZ="CZ12",'Outside Temp'!B85, IF(CECCZ="CZ13",'Outside Temp'!B86))))</f>
        <v>56</v>
      </c>
      <c r="G83" s="12">
        <f t="shared" si="3"/>
        <v>1</v>
      </c>
    </row>
    <row r="84" ht="15.75" customHeight="1">
      <c r="A84" s="13">
        <v>42125.895833333336</v>
      </c>
      <c r="B84" s="73">
        <f t="shared" si="1"/>
        <v>42125</v>
      </c>
      <c r="C84" s="74">
        <f>IF(NewCustomer="Yes", IF(COUNTIF($I$2:$I$11,B84)&gt;0,0,WEEKDAY(B84,2)),IF(COUNTIF($I$2:$I$21,B84)&gt;0,0,WEEKDAY(B84,2)))</f>
        <v>5</v>
      </c>
      <c r="D84" s="74">
        <f t="shared" si="2"/>
        <v>21</v>
      </c>
      <c r="E84" s="12">
        <f>IFERROR(VLOOKUP(A84,'IDAR Meter Data'!$A:$B,2,1),"")</f>
        <v>182</v>
      </c>
      <c r="F84" s="75">
        <f>IF(CECCZ="CZ03",'Outside Temp'!B84,IF(CECCZ="CZ04",'Outside Temp'!B85,IF(CECCZ="CZ12",'Outside Temp'!B86, IF(CECCZ="CZ13",'Outside Temp'!B87))))</f>
        <v>56</v>
      </c>
      <c r="G84" s="12">
        <f t="shared" si="3"/>
        <v>1</v>
      </c>
    </row>
    <row r="85" ht="15.75" customHeight="1">
      <c r="A85" s="13">
        <v>42125.90625</v>
      </c>
      <c r="B85" s="73">
        <f t="shared" si="1"/>
        <v>42125</v>
      </c>
      <c r="C85" s="74">
        <f>IF(NewCustomer="Yes", IF(COUNTIF($I$2:$I$11,B85)&gt;0,0,WEEKDAY(B85,2)),IF(COUNTIF($I$2:$I$21,B85)&gt;0,0,WEEKDAY(B85,2)))</f>
        <v>5</v>
      </c>
      <c r="D85" s="74">
        <f t="shared" si="2"/>
        <v>21</v>
      </c>
      <c r="E85" s="12">
        <f>IFERROR(VLOOKUP(A85,'IDAR Meter Data'!$A:$B,2,1),"")</f>
        <v>181</v>
      </c>
      <c r="F85" s="75">
        <f>IF(CECCZ="CZ03",'Outside Temp'!B85,IF(CECCZ="CZ04",'Outside Temp'!B86,IF(CECCZ="CZ12",'Outside Temp'!B87, IF(CECCZ="CZ13",'Outside Temp'!B88))))</f>
        <v>56</v>
      </c>
      <c r="G85" s="12">
        <f t="shared" si="3"/>
        <v>1</v>
      </c>
    </row>
    <row r="86" ht="15.75" customHeight="1">
      <c r="A86" s="13">
        <v>42125.916666666664</v>
      </c>
      <c r="B86" s="73">
        <f t="shared" si="1"/>
        <v>42125</v>
      </c>
      <c r="C86" s="74">
        <f>IF(NewCustomer="Yes", IF(COUNTIF($I$2:$I$11,B86)&gt;0,0,WEEKDAY(B86,2)),IF(COUNTIF($I$2:$I$21,B86)&gt;0,0,WEEKDAY(B86,2)))</f>
        <v>5</v>
      </c>
      <c r="D86" s="74">
        <f t="shared" si="2"/>
        <v>22</v>
      </c>
      <c r="E86" s="12">
        <f>IFERROR(VLOOKUP(A86,'IDAR Meter Data'!$A:$B,2,1),"")</f>
        <v>189</v>
      </c>
      <c r="F86" s="75">
        <f>IF(CECCZ="CZ03",'Outside Temp'!B86,IF(CECCZ="CZ04",'Outside Temp'!B87,IF(CECCZ="CZ12",'Outside Temp'!B88, IF(CECCZ="CZ13",'Outside Temp'!B89))))</f>
        <v>55.93333333</v>
      </c>
      <c r="G86" s="12">
        <f t="shared" si="3"/>
        <v>1</v>
      </c>
    </row>
    <row r="87" ht="15.75" customHeight="1">
      <c r="A87" s="13">
        <v>42125.927083333336</v>
      </c>
      <c r="B87" s="73">
        <f t="shared" si="1"/>
        <v>42125</v>
      </c>
      <c r="C87" s="74">
        <f>IF(NewCustomer="Yes", IF(COUNTIF($I$2:$I$11,B87)&gt;0,0,WEEKDAY(B87,2)),IF(COUNTIF($I$2:$I$21,B87)&gt;0,0,WEEKDAY(B87,2)))</f>
        <v>5</v>
      </c>
      <c r="D87" s="74">
        <f t="shared" si="2"/>
        <v>22</v>
      </c>
      <c r="E87" s="12">
        <f>IFERROR(VLOOKUP(A87,'IDAR Meter Data'!$A:$B,2,1),"")</f>
        <v>191</v>
      </c>
      <c r="F87" s="75">
        <f>IF(CECCZ="CZ03",'Outside Temp'!B87,IF(CECCZ="CZ04",'Outside Temp'!B88,IF(CECCZ="CZ12",'Outside Temp'!B89, IF(CECCZ="CZ13",'Outside Temp'!B90))))</f>
        <v>55.68333333</v>
      </c>
      <c r="G87" s="12">
        <f t="shared" si="3"/>
        <v>1</v>
      </c>
    </row>
    <row r="88" ht="15.75" customHeight="1">
      <c r="A88" s="13">
        <v>42125.9375</v>
      </c>
      <c r="B88" s="73">
        <f t="shared" si="1"/>
        <v>42125</v>
      </c>
      <c r="C88" s="74">
        <f>IF(NewCustomer="Yes", IF(COUNTIF($I$2:$I$11,B88)&gt;0,0,WEEKDAY(B88,2)),IF(COUNTIF($I$2:$I$21,B88)&gt;0,0,WEEKDAY(B88,2)))</f>
        <v>5</v>
      </c>
      <c r="D88" s="74">
        <f t="shared" si="2"/>
        <v>22</v>
      </c>
      <c r="E88" s="12">
        <f>IFERROR(VLOOKUP(A88,'IDAR Meter Data'!$A:$B,2,1),"")</f>
        <v>167</v>
      </c>
      <c r="F88" s="75">
        <f>IF(CECCZ="CZ03",'Outside Temp'!B88,IF(CECCZ="CZ04",'Outside Temp'!B89,IF(CECCZ="CZ12",'Outside Temp'!B90, IF(CECCZ="CZ13",'Outside Temp'!B91))))</f>
        <v>55.43333333</v>
      </c>
      <c r="G88" s="12">
        <f t="shared" si="3"/>
        <v>1</v>
      </c>
    </row>
    <row r="89" ht="15.75" customHeight="1">
      <c r="A89" s="13">
        <v>42125.947916666664</v>
      </c>
      <c r="B89" s="73">
        <f t="shared" si="1"/>
        <v>42125</v>
      </c>
      <c r="C89" s="74">
        <f>IF(NewCustomer="Yes", IF(COUNTIF($I$2:$I$11,B89)&gt;0,0,WEEKDAY(B89,2)),IF(COUNTIF($I$2:$I$21,B89)&gt;0,0,WEEKDAY(B89,2)))</f>
        <v>5</v>
      </c>
      <c r="D89" s="74">
        <f t="shared" si="2"/>
        <v>22</v>
      </c>
      <c r="E89" s="12">
        <f>IFERROR(VLOOKUP(A89,'IDAR Meter Data'!$A:$B,2,1),"")</f>
        <v>179</v>
      </c>
      <c r="F89" s="75">
        <f>IF(CECCZ="CZ03",'Outside Temp'!B89,IF(CECCZ="CZ04",'Outside Temp'!B90,IF(CECCZ="CZ12",'Outside Temp'!B91, IF(CECCZ="CZ13",'Outside Temp'!B92))))</f>
        <v>55.18333333</v>
      </c>
      <c r="G89" s="12">
        <f t="shared" si="3"/>
        <v>1</v>
      </c>
    </row>
    <row r="90" ht="15.75" customHeight="1">
      <c r="A90" s="13">
        <v>42125.958333333336</v>
      </c>
      <c r="B90" s="73">
        <f t="shared" si="1"/>
        <v>42125</v>
      </c>
      <c r="C90" s="74">
        <f>IF(NewCustomer="Yes", IF(COUNTIF($I$2:$I$11,B90)&gt;0,0,WEEKDAY(B90,2)),IF(COUNTIF($I$2:$I$21,B90)&gt;0,0,WEEKDAY(B90,2)))</f>
        <v>5</v>
      </c>
      <c r="D90" s="74">
        <f t="shared" si="2"/>
        <v>23</v>
      </c>
      <c r="E90" s="12">
        <f>IFERROR(VLOOKUP(A90,'IDAR Meter Data'!$A:$B,2,1),"")</f>
        <v>178</v>
      </c>
      <c r="F90" s="75">
        <f>IF(CECCZ="CZ03",'Outside Temp'!B90,IF(CECCZ="CZ04",'Outside Temp'!B91,IF(CECCZ="CZ12",'Outside Temp'!B92, IF(CECCZ="CZ13",'Outside Temp'!B93))))</f>
        <v>54.93333333</v>
      </c>
      <c r="G90" s="12">
        <f t="shared" si="3"/>
        <v>1</v>
      </c>
    </row>
    <row r="91" ht="15.75" customHeight="1">
      <c r="A91" s="13">
        <v>42125.96875</v>
      </c>
      <c r="B91" s="73">
        <f t="shared" si="1"/>
        <v>42125</v>
      </c>
      <c r="C91" s="74">
        <f>IF(NewCustomer="Yes", IF(COUNTIF($I$2:$I$11,B91)&gt;0,0,WEEKDAY(B91,2)),IF(COUNTIF($I$2:$I$21,B91)&gt;0,0,WEEKDAY(B91,2)))</f>
        <v>5</v>
      </c>
      <c r="D91" s="74">
        <f t="shared" si="2"/>
        <v>23</v>
      </c>
      <c r="E91" s="12">
        <f>IFERROR(VLOOKUP(A91,'IDAR Meter Data'!$A:$B,2,1),"")</f>
        <v>172</v>
      </c>
      <c r="F91" s="75">
        <f>IF(CECCZ="CZ03",'Outside Temp'!B91,IF(CECCZ="CZ04",'Outside Temp'!B92,IF(CECCZ="CZ12",'Outside Temp'!B93, IF(CECCZ="CZ13",'Outside Temp'!B94))))</f>
        <v>54.68333333</v>
      </c>
      <c r="G91" s="12">
        <f t="shared" si="3"/>
        <v>1</v>
      </c>
    </row>
    <row r="92" ht="15.75" customHeight="1">
      <c r="A92" s="13">
        <v>42125.979166666664</v>
      </c>
      <c r="B92" s="73">
        <f t="shared" si="1"/>
        <v>42125</v>
      </c>
      <c r="C92" s="74">
        <f>IF(NewCustomer="Yes", IF(COUNTIF($I$2:$I$11,B92)&gt;0,0,WEEKDAY(B92,2)),IF(COUNTIF($I$2:$I$21,B92)&gt;0,0,WEEKDAY(B92,2)))</f>
        <v>5</v>
      </c>
      <c r="D92" s="74">
        <f t="shared" si="2"/>
        <v>23</v>
      </c>
      <c r="E92" s="12">
        <f>IFERROR(VLOOKUP(A92,'IDAR Meter Data'!$A:$B,2,1),"")</f>
        <v>183</v>
      </c>
      <c r="F92" s="75">
        <f>IF(CECCZ="CZ03",'Outside Temp'!B92,IF(CECCZ="CZ04",'Outside Temp'!B93,IF(CECCZ="CZ12",'Outside Temp'!B94, IF(CECCZ="CZ13",'Outside Temp'!B95))))</f>
        <v>54.43333333</v>
      </c>
      <c r="G92" s="12">
        <f t="shared" si="3"/>
        <v>1</v>
      </c>
    </row>
    <row r="93" ht="15.75" customHeight="1">
      <c r="A93" s="13">
        <v>42125.989583333336</v>
      </c>
      <c r="B93" s="73">
        <f t="shared" si="1"/>
        <v>42125</v>
      </c>
      <c r="C93" s="74">
        <f>IF(NewCustomer="Yes", IF(COUNTIF($I$2:$I$11,B93)&gt;0,0,WEEKDAY(B93,2)),IF(COUNTIF($I$2:$I$21,B93)&gt;0,0,WEEKDAY(B93,2)))</f>
        <v>5</v>
      </c>
      <c r="D93" s="74">
        <f t="shared" si="2"/>
        <v>23</v>
      </c>
      <c r="E93" s="12">
        <f>IFERROR(VLOOKUP(A93,'IDAR Meter Data'!$A:$B,2,1),"")</f>
        <v>184</v>
      </c>
      <c r="F93" s="75">
        <f>IF(CECCZ="CZ03",'Outside Temp'!B93,IF(CECCZ="CZ04",'Outside Temp'!B94,IF(CECCZ="CZ12",'Outside Temp'!B95, IF(CECCZ="CZ13",'Outside Temp'!B96))))</f>
        <v>54.18333333</v>
      </c>
      <c r="G93" s="12">
        <f t="shared" si="3"/>
        <v>1</v>
      </c>
    </row>
    <row r="94" ht="15.75" customHeight="1">
      <c r="A94" s="13">
        <v>42126.0</v>
      </c>
      <c r="B94" s="73">
        <f t="shared" si="1"/>
        <v>42126</v>
      </c>
      <c r="C94" s="74">
        <f>IF(NewCustomer="Yes", IF(COUNTIF($I$2:$I$11,B94)&gt;0,0,WEEKDAY(B94,2)),IF(COUNTIF($I$2:$I$21,B94)&gt;0,0,WEEKDAY(B94,2)))</f>
        <v>6</v>
      </c>
      <c r="D94" s="74">
        <f t="shared" si="2"/>
        <v>0</v>
      </c>
      <c r="E94" s="12">
        <f>IFERROR(VLOOKUP(A94,'IDAR Meter Data'!$A:$B,2,1),"")</f>
        <v>178</v>
      </c>
      <c r="F94" s="75">
        <f>IF(CECCZ="CZ03",'Outside Temp'!B94,IF(CECCZ="CZ04",'Outside Temp'!B95,IF(CECCZ="CZ12",'Outside Temp'!B96, IF(CECCZ="CZ13",'Outside Temp'!B97))))</f>
        <v>54</v>
      </c>
      <c r="G94" s="12">
        <f t="shared" si="3"/>
        <v>1</v>
      </c>
    </row>
    <row r="95" ht="15.75" customHeight="1">
      <c r="A95" s="13">
        <v>42126.010416666664</v>
      </c>
      <c r="B95" s="73">
        <f t="shared" si="1"/>
        <v>42126</v>
      </c>
      <c r="C95" s="74">
        <f>IF(NewCustomer="Yes", IF(COUNTIF($I$2:$I$11,B95)&gt;0,0,WEEKDAY(B95,2)),IF(COUNTIF($I$2:$I$21,B95)&gt;0,0,WEEKDAY(B95,2)))</f>
        <v>6</v>
      </c>
      <c r="D95" s="74">
        <f t="shared" si="2"/>
        <v>0</v>
      </c>
      <c r="E95" s="12">
        <f>IFERROR(VLOOKUP(A95,'IDAR Meter Data'!$A:$B,2,1),"")</f>
        <v>187</v>
      </c>
      <c r="F95" s="75">
        <f>IF(CECCZ="CZ03",'Outside Temp'!B95,IF(CECCZ="CZ04",'Outside Temp'!B96,IF(CECCZ="CZ12",'Outside Temp'!B97, IF(CECCZ="CZ13",'Outside Temp'!B98))))</f>
        <v>54</v>
      </c>
      <c r="G95" s="12">
        <f t="shared" si="3"/>
        <v>1</v>
      </c>
    </row>
    <row r="96" ht="15.75" customHeight="1">
      <c r="A96" s="13">
        <v>42126.020833333336</v>
      </c>
      <c r="B96" s="73">
        <f t="shared" si="1"/>
        <v>42126</v>
      </c>
      <c r="C96" s="74">
        <f>IF(NewCustomer="Yes", IF(COUNTIF($I$2:$I$11,B96)&gt;0,0,WEEKDAY(B96,2)),IF(COUNTIF($I$2:$I$21,B96)&gt;0,0,WEEKDAY(B96,2)))</f>
        <v>6</v>
      </c>
      <c r="D96" s="74">
        <f t="shared" si="2"/>
        <v>0</v>
      </c>
      <c r="E96" s="12">
        <f>IFERROR(VLOOKUP(A96,'IDAR Meter Data'!$A:$B,2,1),"")</f>
        <v>167</v>
      </c>
      <c r="F96" s="75">
        <f>IF(CECCZ="CZ03",'Outside Temp'!B96,IF(CECCZ="CZ04",'Outside Temp'!B97,IF(CECCZ="CZ12",'Outside Temp'!B98, IF(CECCZ="CZ13",'Outside Temp'!B99))))</f>
        <v>54</v>
      </c>
      <c r="G96" s="12">
        <f t="shared" si="3"/>
        <v>1</v>
      </c>
    </row>
    <row r="97" ht="15.75" customHeight="1">
      <c r="A97" s="13">
        <v>42126.03125</v>
      </c>
      <c r="B97" s="73">
        <f t="shared" si="1"/>
        <v>42126</v>
      </c>
      <c r="C97" s="74">
        <f>IF(NewCustomer="Yes", IF(COUNTIF($I$2:$I$11,B97)&gt;0,0,WEEKDAY(B97,2)),IF(COUNTIF($I$2:$I$21,B97)&gt;0,0,WEEKDAY(B97,2)))</f>
        <v>6</v>
      </c>
      <c r="D97" s="74">
        <f t="shared" si="2"/>
        <v>0</v>
      </c>
      <c r="E97" s="12">
        <f>IFERROR(VLOOKUP(A97,'IDAR Meter Data'!$A:$B,2,1),"")</f>
        <v>167</v>
      </c>
      <c r="F97" s="75">
        <f>IF(CECCZ="CZ03",'Outside Temp'!B97,IF(CECCZ="CZ04",'Outside Temp'!B98,IF(CECCZ="CZ12",'Outside Temp'!B99, IF(CECCZ="CZ13",'Outside Temp'!B100))))</f>
        <v>54</v>
      </c>
      <c r="G97" s="12">
        <f t="shared" si="3"/>
        <v>1</v>
      </c>
    </row>
    <row r="98" ht="15.75" customHeight="1">
      <c r="A98" s="13">
        <v>42126.041666666664</v>
      </c>
      <c r="B98" s="73">
        <f t="shared" si="1"/>
        <v>42126</v>
      </c>
      <c r="C98" s="74">
        <f>IF(NewCustomer="Yes", IF(COUNTIF($I$2:$I$11,B98)&gt;0,0,WEEKDAY(B98,2)),IF(COUNTIF($I$2:$I$21,B98)&gt;0,0,WEEKDAY(B98,2)))</f>
        <v>6</v>
      </c>
      <c r="D98" s="74">
        <f t="shared" si="2"/>
        <v>1</v>
      </c>
      <c r="E98" s="12">
        <f>IFERROR(VLOOKUP(A98,'IDAR Meter Data'!$A:$B,2,1),"")</f>
        <v>171</v>
      </c>
      <c r="F98" s="75">
        <f>IF(CECCZ="CZ03",'Outside Temp'!B98,IF(CECCZ="CZ04",'Outside Temp'!B99,IF(CECCZ="CZ12",'Outside Temp'!B100, IF(CECCZ="CZ13",'Outside Temp'!B101))))</f>
        <v>53.93333333</v>
      </c>
      <c r="G98" s="12">
        <f t="shared" si="3"/>
        <v>1</v>
      </c>
    </row>
    <row r="99" ht="15.75" customHeight="1">
      <c r="A99" s="13">
        <v>42126.052083333336</v>
      </c>
      <c r="B99" s="73">
        <f t="shared" si="1"/>
        <v>42126</v>
      </c>
      <c r="C99" s="74">
        <f>IF(NewCustomer="Yes", IF(COUNTIF($I$2:$I$11,B99)&gt;0,0,WEEKDAY(B99,2)),IF(COUNTIF($I$2:$I$21,B99)&gt;0,0,WEEKDAY(B99,2)))</f>
        <v>6</v>
      </c>
      <c r="D99" s="74">
        <f t="shared" si="2"/>
        <v>1</v>
      </c>
      <c r="E99" s="12">
        <f>IFERROR(VLOOKUP(A99,'IDAR Meter Data'!$A:$B,2,1),"")</f>
        <v>169</v>
      </c>
      <c r="F99" s="75">
        <f>IF(CECCZ="CZ03",'Outside Temp'!B99,IF(CECCZ="CZ04",'Outside Temp'!B100,IF(CECCZ="CZ12",'Outside Temp'!B101, IF(CECCZ="CZ13",'Outside Temp'!B102))))</f>
        <v>53.68333333</v>
      </c>
      <c r="G99" s="12">
        <f t="shared" si="3"/>
        <v>1</v>
      </c>
    </row>
    <row r="100" ht="15.75" customHeight="1">
      <c r="A100" s="13">
        <v>42126.0625</v>
      </c>
      <c r="B100" s="73">
        <f t="shared" si="1"/>
        <v>42126</v>
      </c>
      <c r="C100" s="74">
        <f>IF(NewCustomer="Yes", IF(COUNTIF($I$2:$I$11,B100)&gt;0,0,WEEKDAY(B100,2)),IF(COUNTIF($I$2:$I$21,B100)&gt;0,0,WEEKDAY(B100,2)))</f>
        <v>6</v>
      </c>
      <c r="D100" s="74">
        <f t="shared" si="2"/>
        <v>1</v>
      </c>
      <c r="E100" s="12">
        <f>IFERROR(VLOOKUP(A100,'IDAR Meter Data'!$A:$B,2,1),"")</f>
        <v>164</v>
      </c>
      <c r="F100" s="75">
        <f>IF(CECCZ="CZ03",'Outside Temp'!B100,IF(CECCZ="CZ04",'Outside Temp'!B101,IF(CECCZ="CZ12",'Outside Temp'!B102, IF(CECCZ="CZ13",'Outside Temp'!B103))))</f>
        <v>53.43333333</v>
      </c>
      <c r="G100" s="12">
        <f t="shared" si="3"/>
        <v>1</v>
      </c>
    </row>
    <row r="101" ht="15.75" customHeight="1">
      <c r="A101" s="13">
        <v>42126.072916666664</v>
      </c>
      <c r="B101" s="73">
        <f t="shared" si="1"/>
        <v>42126</v>
      </c>
      <c r="C101" s="74">
        <f>IF(NewCustomer="Yes", IF(COUNTIF($I$2:$I$11,B101)&gt;0,0,WEEKDAY(B101,2)),IF(COUNTIF($I$2:$I$21,B101)&gt;0,0,WEEKDAY(B101,2)))</f>
        <v>6</v>
      </c>
      <c r="D101" s="74">
        <f t="shared" si="2"/>
        <v>1</v>
      </c>
      <c r="E101" s="12">
        <f>IFERROR(VLOOKUP(A101,'IDAR Meter Data'!$A:$B,2,1),"")</f>
        <v>169</v>
      </c>
      <c r="F101" s="75">
        <f>IF(CECCZ="CZ03",'Outside Temp'!B101,IF(CECCZ="CZ04",'Outside Temp'!B102,IF(CECCZ="CZ12",'Outside Temp'!B103, IF(CECCZ="CZ13",'Outside Temp'!B104))))</f>
        <v>53.18333333</v>
      </c>
      <c r="G101" s="12">
        <f t="shared" si="3"/>
        <v>1</v>
      </c>
    </row>
    <row r="102" ht="15.75" customHeight="1">
      <c r="A102" s="13">
        <v>42126.083333333336</v>
      </c>
      <c r="B102" s="73">
        <f t="shared" si="1"/>
        <v>42126</v>
      </c>
      <c r="C102" s="74">
        <f>IF(NewCustomer="Yes", IF(COUNTIF($I$2:$I$11,B102)&gt;0,0,WEEKDAY(B102,2)),IF(COUNTIF($I$2:$I$21,B102)&gt;0,0,WEEKDAY(B102,2)))</f>
        <v>6</v>
      </c>
      <c r="D102" s="74">
        <f t="shared" si="2"/>
        <v>2</v>
      </c>
      <c r="E102" s="12">
        <f>IFERROR(VLOOKUP(A102,'IDAR Meter Data'!$A:$B,2,1),"")</f>
        <v>162</v>
      </c>
      <c r="F102" s="75">
        <f>IF(CECCZ="CZ03",'Outside Temp'!B102,IF(CECCZ="CZ04",'Outside Temp'!B103,IF(CECCZ="CZ12",'Outside Temp'!B104, IF(CECCZ="CZ13",'Outside Temp'!B105))))</f>
        <v>53.21052632</v>
      </c>
      <c r="G102" s="12">
        <f t="shared" si="3"/>
        <v>1</v>
      </c>
    </row>
    <row r="103" ht="15.75" customHeight="1">
      <c r="A103" s="13">
        <v>42126.09375</v>
      </c>
      <c r="B103" s="73">
        <f t="shared" si="1"/>
        <v>42126</v>
      </c>
      <c r="C103" s="74">
        <f>IF(NewCustomer="Yes", IF(COUNTIF($I$2:$I$11,B103)&gt;0,0,WEEKDAY(B103,2)),IF(COUNTIF($I$2:$I$21,B103)&gt;0,0,WEEKDAY(B103,2)))</f>
        <v>6</v>
      </c>
      <c r="D103" s="74">
        <f t="shared" si="2"/>
        <v>2</v>
      </c>
      <c r="E103" s="12">
        <f>IFERROR(VLOOKUP(A103,'IDAR Meter Data'!$A:$B,2,1),"")</f>
        <v>163</v>
      </c>
      <c r="F103" s="75">
        <f>IF(CECCZ="CZ03",'Outside Temp'!B103,IF(CECCZ="CZ04",'Outside Temp'!B104,IF(CECCZ="CZ12",'Outside Temp'!B105, IF(CECCZ="CZ13",'Outside Temp'!B106))))</f>
        <v>54</v>
      </c>
      <c r="G103" s="12">
        <f t="shared" si="3"/>
        <v>1</v>
      </c>
    </row>
    <row r="104" ht="15.75" customHeight="1">
      <c r="A104" s="13">
        <v>42126.104166666664</v>
      </c>
      <c r="B104" s="73">
        <f t="shared" si="1"/>
        <v>42126</v>
      </c>
      <c r="C104" s="74">
        <f>IF(NewCustomer="Yes", IF(COUNTIF($I$2:$I$11,B104)&gt;0,0,WEEKDAY(B104,2)),IF(COUNTIF($I$2:$I$21,B104)&gt;0,0,WEEKDAY(B104,2)))</f>
        <v>6</v>
      </c>
      <c r="D104" s="74">
        <f t="shared" si="2"/>
        <v>2</v>
      </c>
      <c r="E104" s="12">
        <f>IFERROR(VLOOKUP(A104,'IDAR Meter Data'!$A:$B,2,1),"")</f>
        <v>162</v>
      </c>
      <c r="F104" s="75">
        <f>IF(CECCZ="CZ03",'Outside Temp'!B104,IF(CECCZ="CZ04",'Outside Temp'!B105,IF(CECCZ="CZ12",'Outside Temp'!B106, IF(CECCZ="CZ13",'Outside Temp'!B107))))</f>
        <v>54</v>
      </c>
      <c r="G104" s="12">
        <f t="shared" si="3"/>
        <v>1</v>
      </c>
    </row>
    <row r="105" ht="15.75" customHeight="1">
      <c r="A105" s="13">
        <v>42126.114583333336</v>
      </c>
      <c r="B105" s="73">
        <f t="shared" si="1"/>
        <v>42126</v>
      </c>
      <c r="C105" s="74">
        <f>IF(NewCustomer="Yes", IF(COUNTIF($I$2:$I$11,B105)&gt;0,0,WEEKDAY(B105,2)),IF(COUNTIF($I$2:$I$21,B105)&gt;0,0,WEEKDAY(B105,2)))</f>
        <v>6</v>
      </c>
      <c r="D105" s="74">
        <f t="shared" si="2"/>
        <v>2</v>
      </c>
      <c r="E105" s="12">
        <f>IFERROR(VLOOKUP(A105,'IDAR Meter Data'!$A:$B,2,1),"")</f>
        <v>159</v>
      </c>
      <c r="F105" s="75">
        <f>IF(CECCZ="CZ03",'Outside Temp'!B105,IF(CECCZ="CZ04",'Outside Temp'!B106,IF(CECCZ="CZ12",'Outside Temp'!B107, IF(CECCZ="CZ13",'Outside Temp'!B108))))</f>
        <v>54</v>
      </c>
      <c r="G105" s="12">
        <f t="shared" si="3"/>
        <v>1</v>
      </c>
    </row>
    <row r="106" ht="15.75" customHeight="1">
      <c r="A106" s="13">
        <v>42126.125</v>
      </c>
      <c r="B106" s="73">
        <f t="shared" si="1"/>
        <v>42126</v>
      </c>
      <c r="C106" s="74">
        <f>IF(NewCustomer="Yes", IF(COUNTIF($I$2:$I$11,B106)&gt;0,0,WEEKDAY(B106,2)),IF(COUNTIF($I$2:$I$21,B106)&gt;0,0,WEEKDAY(B106,2)))</f>
        <v>6</v>
      </c>
      <c r="D106" s="74">
        <f t="shared" si="2"/>
        <v>3</v>
      </c>
      <c r="E106" s="12">
        <f>IFERROR(VLOOKUP(A106,'IDAR Meter Data'!$A:$B,2,1),"")</f>
        <v>156</v>
      </c>
      <c r="F106" s="75">
        <f>IF(CECCZ="CZ03",'Outside Temp'!B106,IF(CECCZ="CZ04",'Outside Temp'!B107,IF(CECCZ="CZ12",'Outside Temp'!B108, IF(CECCZ="CZ13",'Outside Temp'!B109))))</f>
        <v>54</v>
      </c>
      <c r="G106" s="12">
        <f t="shared" si="3"/>
        <v>1</v>
      </c>
    </row>
    <row r="107" ht="15.75" customHeight="1">
      <c r="A107" s="13">
        <v>42126.135416666664</v>
      </c>
      <c r="B107" s="73">
        <f t="shared" si="1"/>
        <v>42126</v>
      </c>
      <c r="C107" s="74">
        <f>IF(NewCustomer="Yes", IF(COUNTIF($I$2:$I$11,B107)&gt;0,0,WEEKDAY(B107,2)),IF(COUNTIF($I$2:$I$21,B107)&gt;0,0,WEEKDAY(B107,2)))</f>
        <v>6</v>
      </c>
      <c r="D107" s="74">
        <f t="shared" si="2"/>
        <v>3</v>
      </c>
      <c r="E107" s="12">
        <f>IFERROR(VLOOKUP(A107,'IDAR Meter Data'!$A:$B,2,1),"")</f>
        <v>160</v>
      </c>
      <c r="F107" s="75">
        <f>IF(CECCZ="CZ03",'Outside Temp'!B107,IF(CECCZ="CZ04",'Outside Temp'!B108,IF(CECCZ="CZ12",'Outside Temp'!B109, IF(CECCZ="CZ13",'Outside Temp'!B110))))</f>
        <v>53.82</v>
      </c>
      <c r="G107" s="12">
        <f t="shared" si="3"/>
        <v>1</v>
      </c>
    </row>
    <row r="108" ht="15.75" customHeight="1">
      <c r="A108" s="13">
        <v>42126.145833333336</v>
      </c>
      <c r="B108" s="73">
        <f t="shared" si="1"/>
        <v>42126</v>
      </c>
      <c r="C108" s="74">
        <f>IF(NewCustomer="Yes", IF(COUNTIF($I$2:$I$11,B108)&gt;0,0,WEEKDAY(B108,2)),IF(COUNTIF($I$2:$I$21,B108)&gt;0,0,WEEKDAY(B108,2)))</f>
        <v>6</v>
      </c>
      <c r="D108" s="74">
        <f t="shared" si="2"/>
        <v>3</v>
      </c>
      <c r="E108" s="12">
        <f>IFERROR(VLOOKUP(A108,'IDAR Meter Data'!$A:$B,2,1),"")</f>
        <v>157</v>
      </c>
      <c r="F108" s="75">
        <f>IF(CECCZ="CZ03",'Outside Temp'!B108,IF(CECCZ="CZ04",'Outside Temp'!B109,IF(CECCZ="CZ12",'Outside Temp'!B110, IF(CECCZ="CZ13",'Outside Temp'!B111))))</f>
        <v>53.52</v>
      </c>
      <c r="G108" s="12">
        <f t="shared" si="3"/>
        <v>1</v>
      </c>
    </row>
    <row r="109" ht="15.75" customHeight="1">
      <c r="A109" s="13">
        <v>42126.15625</v>
      </c>
      <c r="B109" s="73">
        <f t="shared" si="1"/>
        <v>42126</v>
      </c>
      <c r="C109" s="74">
        <f>IF(NewCustomer="Yes", IF(COUNTIF($I$2:$I$11,B109)&gt;0,0,WEEKDAY(B109,2)),IF(COUNTIF($I$2:$I$21,B109)&gt;0,0,WEEKDAY(B109,2)))</f>
        <v>6</v>
      </c>
      <c r="D109" s="74">
        <f t="shared" si="2"/>
        <v>3</v>
      </c>
      <c r="E109" s="12">
        <f>IFERROR(VLOOKUP(A109,'IDAR Meter Data'!$A:$B,2,1),"")</f>
        <v>161</v>
      </c>
      <c r="F109" s="75">
        <f>IF(CECCZ="CZ03",'Outside Temp'!B109,IF(CECCZ="CZ04",'Outside Temp'!B110,IF(CECCZ="CZ12",'Outside Temp'!B111, IF(CECCZ="CZ13",'Outside Temp'!B112))))</f>
        <v>53.22</v>
      </c>
      <c r="G109" s="12">
        <f t="shared" si="3"/>
        <v>1</v>
      </c>
    </row>
    <row r="110" ht="15.75" customHeight="1">
      <c r="A110" s="13">
        <v>42126.166666666664</v>
      </c>
      <c r="B110" s="73">
        <f t="shared" si="1"/>
        <v>42126</v>
      </c>
      <c r="C110" s="74">
        <f>IF(NewCustomer="Yes", IF(COUNTIF($I$2:$I$11,B110)&gt;0,0,WEEKDAY(B110,2)),IF(COUNTIF($I$2:$I$21,B110)&gt;0,0,WEEKDAY(B110,2)))</f>
        <v>6</v>
      </c>
      <c r="D110" s="74">
        <f t="shared" si="2"/>
        <v>4</v>
      </c>
      <c r="E110" s="12">
        <f>IFERROR(VLOOKUP(A110,'IDAR Meter Data'!$A:$B,2,1),"")</f>
        <v>158</v>
      </c>
      <c r="F110" s="75">
        <f>IF(CECCZ="CZ03",'Outside Temp'!B110,IF(CECCZ="CZ04",'Outside Temp'!B111,IF(CECCZ="CZ12",'Outside Temp'!B112, IF(CECCZ="CZ13",'Outside Temp'!B113))))</f>
        <v>53.06666667</v>
      </c>
      <c r="G110" s="12">
        <f t="shared" si="3"/>
        <v>1</v>
      </c>
    </row>
    <row r="111" ht="15.75" customHeight="1">
      <c r="A111" s="13">
        <v>42126.177083333336</v>
      </c>
      <c r="B111" s="73">
        <f t="shared" si="1"/>
        <v>42126</v>
      </c>
      <c r="C111" s="74">
        <f>IF(NewCustomer="Yes", IF(COUNTIF($I$2:$I$11,B111)&gt;0,0,WEEKDAY(B111,2)),IF(COUNTIF($I$2:$I$21,B111)&gt;0,0,WEEKDAY(B111,2)))</f>
        <v>6</v>
      </c>
      <c r="D111" s="74">
        <f t="shared" si="2"/>
        <v>4</v>
      </c>
      <c r="E111" s="12">
        <f>IFERROR(VLOOKUP(A111,'IDAR Meter Data'!$A:$B,2,1),"")</f>
        <v>160</v>
      </c>
      <c r="F111" s="75">
        <f>IF(CECCZ="CZ03",'Outside Temp'!B111,IF(CECCZ="CZ04",'Outside Temp'!B112,IF(CECCZ="CZ12",'Outside Temp'!B113, IF(CECCZ="CZ13",'Outside Temp'!B114))))</f>
        <v>53.31666667</v>
      </c>
      <c r="G111" s="12">
        <f t="shared" si="3"/>
        <v>1</v>
      </c>
    </row>
    <row r="112" ht="15.75" customHeight="1">
      <c r="A112" s="13">
        <v>42126.1875</v>
      </c>
      <c r="B112" s="73">
        <f t="shared" si="1"/>
        <v>42126</v>
      </c>
      <c r="C112" s="74">
        <f>IF(NewCustomer="Yes", IF(COUNTIF($I$2:$I$11,B112)&gt;0,0,WEEKDAY(B112,2)),IF(COUNTIF($I$2:$I$21,B112)&gt;0,0,WEEKDAY(B112,2)))</f>
        <v>6</v>
      </c>
      <c r="D112" s="74">
        <f t="shared" si="2"/>
        <v>4</v>
      </c>
      <c r="E112" s="12">
        <f>IFERROR(VLOOKUP(A112,'IDAR Meter Data'!$A:$B,2,1),"")</f>
        <v>168</v>
      </c>
      <c r="F112" s="75">
        <f>IF(CECCZ="CZ03",'Outside Temp'!B112,IF(CECCZ="CZ04",'Outside Temp'!B113,IF(CECCZ="CZ12",'Outside Temp'!B114, IF(CECCZ="CZ13",'Outside Temp'!B115))))</f>
        <v>53.56666667</v>
      </c>
      <c r="G112" s="12">
        <f t="shared" si="3"/>
        <v>1</v>
      </c>
    </row>
    <row r="113" ht="15.75" customHeight="1">
      <c r="A113" s="13">
        <v>42126.197916666664</v>
      </c>
      <c r="B113" s="73">
        <f t="shared" si="1"/>
        <v>42126</v>
      </c>
      <c r="C113" s="74">
        <f>IF(NewCustomer="Yes", IF(COUNTIF($I$2:$I$11,B113)&gt;0,0,WEEKDAY(B113,2)),IF(COUNTIF($I$2:$I$21,B113)&gt;0,0,WEEKDAY(B113,2)))</f>
        <v>6</v>
      </c>
      <c r="D113" s="74">
        <f t="shared" si="2"/>
        <v>4</v>
      </c>
      <c r="E113" s="12">
        <f>IFERROR(VLOOKUP(A113,'IDAR Meter Data'!$A:$B,2,1),"")</f>
        <v>161</v>
      </c>
      <c r="F113" s="75">
        <f>IF(CECCZ="CZ03",'Outside Temp'!B113,IF(CECCZ="CZ04",'Outside Temp'!B114,IF(CECCZ="CZ12",'Outside Temp'!B115, IF(CECCZ="CZ13",'Outside Temp'!B116))))</f>
        <v>53.81666667</v>
      </c>
      <c r="G113" s="12">
        <f t="shared" si="3"/>
        <v>1</v>
      </c>
    </row>
    <row r="114" ht="15.75" customHeight="1">
      <c r="A114" s="13">
        <v>42126.208333333336</v>
      </c>
      <c r="B114" s="73">
        <f t="shared" si="1"/>
        <v>42126</v>
      </c>
      <c r="C114" s="74">
        <f>IF(NewCustomer="Yes", IF(COUNTIF($I$2:$I$11,B114)&gt;0,0,WEEKDAY(B114,2)),IF(COUNTIF($I$2:$I$21,B114)&gt;0,0,WEEKDAY(B114,2)))</f>
        <v>6</v>
      </c>
      <c r="D114" s="74">
        <f t="shared" si="2"/>
        <v>5</v>
      </c>
      <c r="E114" s="12">
        <f>IFERROR(VLOOKUP(A114,'IDAR Meter Data'!$A:$B,2,1),"")</f>
        <v>156</v>
      </c>
      <c r="F114" s="75">
        <f>IF(CECCZ="CZ03",'Outside Temp'!B114,IF(CECCZ="CZ04",'Outside Temp'!B115,IF(CECCZ="CZ12",'Outside Temp'!B116, IF(CECCZ="CZ13",'Outside Temp'!B117))))</f>
        <v>53.93333333</v>
      </c>
      <c r="G114" s="12">
        <f t="shared" si="3"/>
        <v>1</v>
      </c>
    </row>
    <row r="115" ht="15.75" customHeight="1">
      <c r="A115" s="13">
        <v>42126.21875</v>
      </c>
      <c r="B115" s="73">
        <f t="shared" si="1"/>
        <v>42126</v>
      </c>
      <c r="C115" s="74">
        <f>IF(NewCustomer="Yes", IF(COUNTIF($I$2:$I$11,B115)&gt;0,0,WEEKDAY(B115,2)),IF(COUNTIF($I$2:$I$21,B115)&gt;0,0,WEEKDAY(B115,2)))</f>
        <v>6</v>
      </c>
      <c r="D115" s="74">
        <f t="shared" si="2"/>
        <v>5</v>
      </c>
      <c r="E115" s="12">
        <f>IFERROR(VLOOKUP(A115,'IDAR Meter Data'!$A:$B,2,1),"")</f>
        <v>156</v>
      </c>
      <c r="F115" s="75">
        <f>IF(CECCZ="CZ03",'Outside Temp'!B115,IF(CECCZ="CZ04",'Outside Temp'!B116,IF(CECCZ="CZ12",'Outside Temp'!B117, IF(CECCZ="CZ13",'Outside Temp'!B118))))</f>
        <v>53.68333333</v>
      </c>
      <c r="G115" s="12">
        <f t="shared" si="3"/>
        <v>1</v>
      </c>
    </row>
    <row r="116" ht="15.75" customHeight="1">
      <c r="A116" s="13">
        <v>42126.229166666664</v>
      </c>
      <c r="B116" s="73">
        <f t="shared" si="1"/>
        <v>42126</v>
      </c>
      <c r="C116" s="74">
        <f>IF(NewCustomer="Yes", IF(COUNTIF($I$2:$I$11,B116)&gt;0,0,WEEKDAY(B116,2)),IF(COUNTIF($I$2:$I$21,B116)&gt;0,0,WEEKDAY(B116,2)))</f>
        <v>6</v>
      </c>
      <c r="D116" s="74">
        <f t="shared" si="2"/>
        <v>5</v>
      </c>
      <c r="E116" s="12">
        <f>IFERROR(VLOOKUP(A116,'IDAR Meter Data'!$A:$B,2,1),"")</f>
        <v>151</v>
      </c>
      <c r="F116" s="75">
        <f>IF(CECCZ="CZ03",'Outside Temp'!B116,IF(CECCZ="CZ04",'Outside Temp'!B117,IF(CECCZ="CZ12",'Outside Temp'!B118, IF(CECCZ="CZ13",'Outside Temp'!B119))))</f>
        <v>53.43333333</v>
      </c>
      <c r="G116" s="12">
        <f t="shared" si="3"/>
        <v>1</v>
      </c>
    </row>
    <row r="117" ht="15.75" customHeight="1">
      <c r="A117" s="13">
        <v>42126.239583333336</v>
      </c>
      <c r="B117" s="73">
        <f t="shared" si="1"/>
        <v>42126</v>
      </c>
      <c r="C117" s="74">
        <f>IF(NewCustomer="Yes", IF(COUNTIF($I$2:$I$11,B117)&gt;0,0,WEEKDAY(B117,2)),IF(COUNTIF($I$2:$I$21,B117)&gt;0,0,WEEKDAY(B117,2)))</f>
        <v>6</v>
      </c>
      <c r="D117" s="74">
        <f t="shared" si="2"/>
        <v>5</v>
      </c>
      <c r="E117" s="12">
        <f>IFERROR(VLOOKUP(A117,'IDAR Meter Data'!$A:$B,2,1),"")</f>
        <v>155</v>
      </c>
      <c r="F117" s="75">
        <f>IF(CECCZ="CZ03",'Outside Temp'!B117,IF(CECCZ="CZ04",'Outside Temp'!B118,IF(CECCZ="CZ12",'Outside Temp'!B119, IF(CECCZ="CZ13",'Outside Temp'!B120))))</f>
        <v>53.18333333</v>
      </c>
      <c r="G117" s="12">
        <f t="shared" si="3"/>
        <v>1</v>
      </c>
    </row>
    <row r="118" ht="15.75" customHeight="1">
      <c r="A118" s="13">
        <v>42126.25</v>
      </c>
      <c r="B118" s="73">
        <f t="shared" si="1"/>
        <v>42126</v>
      </c>
      <c r="C118" s="74">
        <f>IF(NewCustomer="Yes", IF(COUNTIF($I$2:$I$11,B118)&gt;0,0,WEEKDAY(B118,2)),IF(COUNTIF($I$2:$I$21,B118)&gt;0,0,WEEKDAY(B118,2)))</f>
        <v>6</v>
      </c>
      <c r="D118" s="74">
        <f t="shared" si="2"/>
        <v>6</v>
      </c>
      <c r="E118" s="12">
        <f>IFERROR(VLOOKUP(A118,'IDAR Meter Data'!$A:$B,2,1),"")</f>
        <v>155</v>
      </c>
      <c r="F118" s="75">
        <f>IF(CECCZ="CZ03",'Outside Temp'!B118,IF(CECCZ="CZ04",'Outside Temp'!B119,IF(CECCZ="CZ12",'Outside Temp'!B120, IF(CECCZ="CZ13",'Outside Temp'!B121))))</f>
        <v>53.06666667</v>
      </c>
      <c r="G118" s="12">
        <f t="shared" si="3"/>
        <v>1</v>
      </c>
    </row>
    <row r="119" ht="15.75" customHeight="1">
      <c r="A119" s="13">
        <v>42126.260416666664</v>
      </c>
      <c r="B119" s="73">
        <f t="shared" si="1"/>
        <v>42126</v>
      </c>
      <c r="C119" s="74">
        <f>IF(NewCustomer="Yes", IF(COUNTIF($I$2:$I$11,B119)&gt;0,0,WEEKDAY(B119,2)),IF(COUNTIF($I$2:$I$21,B119)&gt;0,0,WEEKDAY(B119,2)))</f>
        <v>6</v>
      </c>
      <c r="D119" s="74">
        <f t="shared" si="2"/>
        <v>6</v>
      </c>
      <c r="E119" s="12">
        <f>IFERROR(VLOOKUP(A119,'IDAR Meter Data'!$A:$B,2,1),"")</f>
        <v>161</v>
      </c>
      <c r="F119" s="75">
        <f>IF(CECCZ="CZ03",'Outside Temp'!B119,IF(CECCZ="CZ04",'Outside Temp'!B120,IF(CECCZ="CZ12",'Outside Temp'!B121, IF(CECCZ="CZ13",'Outside Temp'!B122))))</f>
        <v>53.31666667</v>
      </c>
      <c r="G119" s="12">
        <f t="shared" si="3"/>
        <v>1</v>
      </c>
    </row>
    <row r="120" ht="15.75" customHeight="1">
      <c r="A120" s="13">
        <v>42126.270833333336</v>
      </c>
      <c r="B120" s="73">
        <f t="shared" si="1"/>
        <v>42126</v>
      </c>
      <c r="C120" s="74">
        <f>IF(NewCustomer="Yes", IF(COUNTIF($I$2:$I$11,B120)&gt;0,0,WEEKDAY(B120,2)),IF(COUNTIF($I$2:$I$21,B120)&gt;0,0,WEEKDAY(B120,2)))</f>
        <v>6</v>
      </c>
      <c r="D120" s="74">
        <f t="shared" si="2"/>
        <v>6</v>
      </c>
      <c r="E120" s="12">
        <f>IFERROR(VLOOKUP(A120,'IDAR Meter Data'!$A:$B,2,1),"")</f>
        <v>169</v>
      </c>
      <c r="F120" s="75">
        <f>IF(CECCZ="CZ03",'Outside Temp'!B120,IF(CECCZ="CZ04",'Outside Temp'!B121,IF(CECCZ="CZ12",'Outside Temp'!B122, IF(CECCZ="CZ13",'Outside Temp'!B123))))</f>
        <v>53.56666667</v>
      </c>
      <c r="G120" s="12">
        <f t="shared" si="3"/>
        <v>1</v>
      </c>
    </row>
    <row r="121" ht="15.75" customHeight="1">
      <c r="A121" s="13">
        <v>42126.28125</v>
      </c>
      <c r="B121" s="73">
        <f t="shared" si="1"/>
        <v>42126</v>
      </c>
      <c r="C121" s="74">
        <f>IF(NewCustomer="Yes", IF(COUNTIF($I$2:$I$11,B121)&gt;0,0,WEEKDAY(B121,2)),IF(COUNTIF($I$2:$I$21,B121)&gt;0,0,WEEKDAY(B121,2)))</f>
        <v>6</v>
      </c>
      <c r="D121" s="74">
        <f t="shared" si="2"/>
        <v>6</v>
      </c>
      <c r="E121" s="12">
        <f>IFERROR(VLOOKUP(A121,'IDAR Meter Data'!$A:$B,2,1),"")</f>
        <v>158</v>
      </c>
      <c r="F121" s="75">
        <f>IF(CECCZ="CZ03",'Outside Temp'!B121,IF(CECCZ="CZ04",'Outside Temp'!B122,IF(CECCZ="CZ12",'Outside Temp'!B123, IF(CECCZ="CZ13",'Outside Temp'!B124))))</f>
        <v>53.81666667</v>
      </c>
      <c r="G121" s="12">
        <f t="shared" si="3"/>
        <v>1</v>
      </c>
    </row>
    <row r="122" ht="15.75" customHeight="1">
      <c r="A122" s="13">
        <v>42126.291666666664</v>
      </c>
      <c r="B122" s="73">
        <f t="shared" si="1"/>
        <v>42126</v>
      </c>
      <c r="C122" s="74">
        <f>IF(NewCustomer="Yes", IF(COUNTIF($I$2:$I$11,B122)&gt;0,0,WEEKDAY(B122,2)),IF(COUNTIF($I$2:$I$21,B122)&gt;0,0,WEEKDAY(B122,2)))</f>
        <v>6</v>
      </c>
      <c r="D122" s="74">
        <f t="shared" si="2"/>
        <v>7</v>
      </c>
      <c r="E122" s="12">
        <f>IFERROR(VLOOKUP(A122,'IDAR Meter Data'!$A:$B,2,1),"")</f>
        <v>167</v>
      </c>
      <c r="F122" s="75">
        <f>IF(CECCZ="CZ03",'Outside Temp'!B122,IF(CECCZ="CZ04",'Outside Temp'!B123,IF(CECCZ="CZ12",'Outside Temp'!B124, IF(CECCZ="CZ13",'Outside Temp'!B125))))</f>
        <v>54.2</v>
      </c>
      <c r="G122" s="12">
        <f t="shared" si="3"/>
        <v>1</v>
      </c>
    </row>
    <row r="123" ht="15.75" customHeight="1">
      <c r="A123" s="13">
        <v>42126.302083333336</v>
      </c>
      <c r="B123" s="73">
        <f t="shared" si="1"/>
        <v>42126</v>
      </c>
      <c r="C123" s="74">
        <f>IF(NewCustomer="Yes", IF(COUNTIF($I$2:$I$11,B123)&gt;0,0,WEEKDAY(B123,2)),IF(COUNTIF($I$2:$I$21,B123)&gt;0,0,WEEKDAY(B123,2)))</f>
        <v>6</v>
      </c>
      <c r="D123" s="74">
        <f t="shared" si="2"/>
        <v>7</v>
      </c>
      <c r="E123" s="12">
        <f>IFERROR(VLOOKUP(A123,'IDAR Meter Data'!$A:$B,2,1),"")</f>
        <v>160</v>
      </c>
      <c r="F123" s="75">
        <f>IF(CECCZ="CZ03",'Outside Temp'!B123,IF(CECCZ="CZ04",'Outside Temp'!B124,IF(CECCZ="CZ12",'Outside Temp'!B125, IF(CECCZ="CZ13",'Outside Temp'!B126))))</f>
        <v>54.95</v>
      </c>
      <c r="G123" s="12">
        <f t="shared" si="3"/>
        <v>1</v>
      </c>
    </row>
    <row r="124" ht="15.75" customHeight="1">
      <c r="A124" s="13">
        <v>42126.3125</v>
      </c>
      <c r="B124" s="73">
        <f t="shared" si="1"/>
        <v>42126</v>
      </c>
      <c r="C124" s="74">
        <f>IF(NewCustomer="Yes", IF(COUNTIF($I$2:$I$11,B124)&gt;0,0,WEEKDAY(B124,2)),IF(COUNTIF($I$2:$I$21,B124)&gt;0,0,WEEKDAY(B124,2)))</f>
        <v>6</v>
      </c>
      <c r="D124" s="74">
        <f t="shared" si="2"/>
        <v>7</v>
      </c>
      <c r="E124" s="12">
        <f>IFERROR(VLOOKUP(A124,'IDAR Meter Data'!$A:$B,2,1),"")</f>
        <v>162</v>
      </c>
      <c r="F124" s="75">
        <f>IF(CECCZ="CZ03",'Outside Temp'!B124,IF(CECCZ="CZ04",'Outside Temp'!B125,IF(CECCZ="CZ12",'Outside Temp'!B126, IF(CECCZ="CZ13",'Outside Temp'!B127))))</f>
        <v>55.7</v>
      </c>
      <c r="G124" s="12">
        <f t="shared" si="3"/>
        <v>1</v>
      </c>
    </row>
    <row r="125" ht="15.75" customHeight="1">
      <c r="A125" s="13">
        <v>42126.322916666664</v>
      </c>
      <c r="B125" s="73">
        <f t="shared" si="1"/>
        <v>42126</v>
      </c>
      <c r="C125" s="74">
        <f>IF(NewCustomer="Yes", IF(COUNTIF($I$2:$I$11,B125)&gt;0,0,WEEKDAY(B125,2)),IF(COUNTIF($I$2:$I$21,B125)&gt;0,0,WEEKDAY(B125,2)))</f>
        <v>6</v>
      </c>
      <c r="D125" s="74">
        <f t="shared" si="2"/>
        <v>7</v>
      </c>
      <c r="E125" s="12">
        <f>IFERROR(VLOOKUP(A125,'IDAR Meter Data'!$A:$B,2,1),"")</f>
        <v>160</v>
      </c>
      <c r="F125" s="75">
        <f>IF(CECCZ="CZ03",'Outside Temp'!B125,IF(CECCZ="CZ04",'Outside Temp'!B126,IF(CECCZ="CZ12",'Outside Temp'!B127, IF(CECCZ="CZ13",'Outside Temp'!B128))))</f>
        <v>56.45</v>
      </c>
      <c r="G125" s="12">
        <f t="shared" si="3"/>
        <v>1</v>
      </c>
    </row>
    <row r="126" ht="15.75" customHeight="1">
      <c r="A126" s="13">
        <v>42126.333333333336</v>
      </c>
      <c r="B126" s="73">
        <f t="shared" si="1"/>
        <v>42126</v>
      </c>
      <c r="C126" s="74">
        <f>IF(NewCustomer="Yes", IF(COUNTIF($I$2:$I$11,B126)&gt;0,0,WEEKDAY(B126,2)),IF(COUNTIF($I$2:$I$21,B126)&gt;0,0,WEEKDAY(B126,2)))</f>
        <v>6</v>
      </c>
      <c r="D126" s="74">
        <f t="shared" si="2"/>
        <v>8</v>
      </c>
      <c r="E126" s="12">
        <f>IFERROR(VLOOKUP(A126,'IDAR Meter Data'!$A:$B,2,1),"")</f>
        <v>155</v>
      </c>
      <c r="F126" s="75">
        <f>IF(CECCZ="CZ03",'Outside Temp'!B126,IF(CECCZ="CZ04",'Outside Temp'!B127,IF(CECCZ="CZ12",'Outside Temp'!B128, IF(CECCZ="CZ13",'Outside Temp'!B129))))</f>
        <v>57.2</v>
      </c>
      <c r="G126" s="12">
        <f t="shared" si="3"/>
        <v>1</v>
      </c>
    </row>
    <row r="127" ht="15.75" customHeight="1">
      <c r="A127" s="13">
        <v>42126.34375</v>
      </c>
      <c r="B127" s="73">
        <f t="shared" si="1"/>
        <v>42126</v>
      </c>
      <c r="C127" s="74">
        <f>IF(NewCustomer="Yes", IF(COUNTIF($I$2:$I$11,B127)&gt;0,0,WEEKDAY(B127,2)),IF(COUNTIF($I$2:$I$21,B127)&gt;0,0,WEEKDAY(B127,2)))</f>
        <v>6</v>
      </c>
      <c r="D127" s="74">
        <f t="shared" si="2"/>
        <v>8</v>
      </c>
      <c r="E127" s="12">
        <f>IFERROR(VLOOKUP(A127,'IDAR Meter Data'!$A:$B,2,1),"")</f>
        <v>161</v>
      </c>
      <c r="F127" s="75">
        <f>IF(CECCZ="CZ03",'Outside Temp'!B127,IF(CECCZ="CZ04",'Outside Temp'!B128,IF(CECCZ="CZ12",'Outside Temp'!B129, IF(CECCZ="CZ13",'Outside Temp'!B130))))</f>
        <v>57.95</v>
      </c>
      <c r="G127" s="12">
        <f t="shared" si="3"/>
        <v>1</v>
      </c>
    </row>
    <row r="128" ht="15.75" customHeight="1">
      <c r="A128" s="13">
        <v>42126.354166666664</v>
      </c>
      <c r="B128" s="73">
        <f t="shared" si="1"/>
        <v>42126</v>
      </c>
      <c r="C128" s="74">
        <f>IF(NewCustomer="Yes", IF(COUNTIF($I$2:$I$11,B128)&gt;0,0,WEEKDAY(B128,2)),IF(COUNTIF($I$2:$I$21,B128)&gt;0,0,WEEKDAY(B128,2)))</f>
        <v>6</v>
      </c>
      <c r="D128" s="74">
        <f t="shared" si="2"/>
        <v>8</v>
      </c>
      <c r="E128" s="12">
        <f>IFERROR(VLOOKUP(A128,'IDAR Meter Data'!$A:$B,2,1),"")</f>
        <v>168</v>
      </c>
      <c r="F128" s="75">
        <f>IF(CECCZ="CZ03",'Outside Temp'!B128,IF(CECCZ="CZ04",'Outside Temp'!B129,IF(CECCZ="CZ12",'Outside Temp'!B130, IF(CECCZ="CZ13",'Outside Temp'!B131))))</f>
        <v>58.7</v>
      </c>
      <c r="G128" s="12">
        <f t="shared" si="3"/>
        <v>1</v>
      </c>
    </row>
    <row r="129" ht="15.75" customHeight="1">
      <c r="A129" s="13">
        <v>42126.364583333336</v>
      </c>
      <c r="B129" s="73">
        <f t="shared" si="1"/>
        <v>42126</v>
      </c>
      <c r="C129" s="74">
        <f>IF(NewCustomer="Yes", IF(COUNTIF($I$2:$I$11,B129)&gt;0,0,WEEKDAY(B129,2)),IF(COUNTIF($I$2:$I$21,B129)&gt;0,0,WEEKDAY(B129,2)))</f>
        <v>6</v>
      </c>
      <c r="D129" s="74">
        <f t="shared" si="2"/>
        <v>8</v>
      </c>
      <c r="E129" s="12">
        <f>IFERROR(VLOOKUP(A129,'IDAR Meter Data'!$A:$B,2,1),"")</f>
        <v>159</v>
      </c>
      <c r="F129" s="75">
        <f>IF(CECCZ="CZ03",'Outside Temp'!B129,IF(CECCZ="CZ04",'Outside Temp'!B130,IF(CECCZ="CZ12",'Outside Temp'!B131, IF(CECCZ="CZ13",'Outside Temp'!B132))))</f>
        <v>59.45</v>
      </c>
      <c r="G129" s="12">
        <f t="shared" si="3"/>
        <v>1</v>
      </c>
    </row>
    <row r="130" ht="15.75" customHeight="1">
      <c r="A130" s="13">
        <v>42126.375</v>
      </c>
      <c r="B130" s="73">
        <f t="shared" si="1"/>
        <v>42126</v>
      </c>
      <c r="C130" s="74">
        <f>IF(NewCustomer="Yes", IF(COUNTIF($I$2:$I$11,B130)&gt;0,0,WEEKDAY(B130,2)),IF(COUNTIF($I$2:$I$21,B130)&gt;0,0,WEEKDAY(B130,2)))</f>
        <v>6</v>
      </c>
      <c r="D130" s="74">
        <f t="shared" si="2"/>
        <v>9</v>
      </c>
      <c r="E130" s="12">
        <f>IFERROR(VLOOKUP(A130,'IDAR Meter Data'!$A:$B,2,1),"")</f>
        <v>167</v>
      </c>
      <c r="F130" s="75">
        <f>IF(CECCZ="CZ03",'Outside Temp'!B130,IF(CECCZ="CZ04",'Outside Temp'!B131,IF(CECCZ="CZ12",'Outside Temp'!B132, IF(CECCZ="CZ13",'Outside Temp'!B133))))</f>
        <v>60.13333333</v>
      </c>
      <c r="G130" s="12">
        <f t="shared" si="3"/>
        <v>1</v>
      </c>
    </row>
    <row r="131" ht="15.75" customHeight="1">
      <c r="A131" s="13">
        <v>42126.385416666664</v>
      </c>
      <c r="B131" s="73">
        <f t="shared" si="1"/>
        <v>42126</v>
      </c>
      <c r="C131" s="74">
        <f>IF(NewCustomer="Yes", IF(COUNTIF($I$2:$I$11,B131)&gt;0,0,WEEKDAY(B131,2)),IF(COUNTIF($I$2:$I$21,B131)&gt;0,0,WEEKDAY(B131,2)))</f>
        <v>6</v>
      </c>
      <c r="D131" s="74">
        <f t="shared" si="2"/>
        <v>9</v>
      </c>
      <c r="E131" s="12">
        <f>IFERROR(VLOOKUP(A131,'IDAR Meter Data'!$A:$B,2,1),"")</f>
        <v>157</v>
      </c>
      <c r="F131" s="75">
        <f>IF(CECCZ="CZ03",'Outside Temp'!B131,IF(CECCZ="CZ04",'Outside Temp'!B132,IF(CECCZ="CZ12",'Outside Temp'!B133, IF(CECCZ="CZ13",'Outside Temp'!B134))))</f>
        <v>60.63333333</v>
      </c>
      <c r="G131" s="12">
        <f t="shared" si="3"/>
        <v>1</v>
      </c>
    </row>
    <row r="132" ht="15.75" customHeight="1">
      <c r="A132" s="13">
        <v>42126.395833333336</v>
      </c>
      <c r="B132" s="73">
        <f t="shared" si="1"/>
        <v>42126</v>
      </c>
      <c r="C132" s="74">
        <f>IF(NewCustomer="Yes", IF(COUNTIF($I$2:$I$11,B132)&gt;0,0,WEEKDAY(B132,2)),IF(COUNTIF($I$2:$I$21,B132)&gt;0,0,WEEKDAY(B132,2)))</f>
        <v>6</v>
      </c>
      <c r="D132" s="74">
        <f t="shared" si="2"/>
        <v>9</v>
      </c>
      <c r="E132" s="12">
        <f>IFERROR(VLOOKUP(A132,'IDAR Meter Data'!$A:$B,2,1),"")</f>
        <v>189</v>
      </c>
      <c r="F132" s="75">
        <f>IF(CECCZ="CZ03",'Outside Temp'!B132,IF(CECCZ="CZ04",'Outside Temp'!B133,IF(CECCZ="CZ12",'Outside Temp'!B134, IF(CECCZ="CZ13",'Outside Temp'!B135))))</f>
        <v>61.13333333</v>
      </c>
      <c r="G132" s="12">
        <f t="shared" si="3"/>
        <v>1</v>
      </c>
    </row>
    <row r="133" ht="15.75" customHeight="1">
      <c r="A133" s="13">
        <v>42126.40625</v>
      </c>
      <c r="B133" s="73">
        <f t="shared" si="1"/>
        <v>42126</v>
      </c>
      <c r="C133" s="74">
        <f>IF(NewCustomer="Yes", IF(COUNTIF($I$2:$I$11,B133)&gt;0,0,WEEKDAY(B133,2)),IF(COUNTIF($I$2:$I$21,B133)&gt;0,0,WEEKDAY(B133,2)))</f>
        <v>6</v>
      </c>
      <c r="D133" s="74">
        <f t="shared" si="2"/>
        <v>9</v>
      </c>
      <c r="E133" s="12">
        <f>IFERROR(VLOOKUP(A133,'IDAR Meter Data'!$A:$B,2,1),"")</f>
        <v>166</v>
      </c>
      <c r="F133" s="75">
        <f>IF(CECCZ="CZ03",'Outside Temp'!B133,IF(CECCZ="CZ04",'Outside Temp'!B134,IF(CECCZ="CZ12",'Outside Temp'!B135, IF(CECCZ="CZ13",'Outside Temp'!B136))))</f>
        <v>61.63333333</v>
      </c>
      <c r="G133" s="12">
        <f t="shared" si="3"/>
        <v>1</v>
      </c>
    </row>
    <row r="134" ht="15.75" customHeight="1">
      <c r="A134" s="13">
        <v>42126.416666666664</v>
      </c>
      <c r="B134" s="73">
        <f t="shared" si="1"/>
        <v>42126</v>
      </c>
      <c r="C134" s="74">
        <f>IF(NewCustomer="Yes", IF(COUNTIF($I$2:$I$11,B134)&gt;0,0,WEEKDAY(B134,2)),IF(COUNTIF($I$2:$I$21,B134)&gt;0,0,WEEKDAY(B134,2)))</f>
        <v>6</v>
      </c>
      <c r="D134" s="74">
        <f t="shared" si="2"/>
        <v>10</v>
      </c>
      <c r="E134" s="12">
        <f>IFERROR(VLOOKUP(A134,'IDAR Meter Data'!$A:$B,2,1),"")</f>
        <v>178</v>
      </c>
      <c r="F134" s="75">
        <f>IF(CECCZ="CZ03",'Outside Temp'!B134,IF(CECCZ="CZ04",'Outside Temp'!B135,IF(CECCZ="CZ12",'Outside Temp'!B136, IF(CECCZ="CZ13",'Outside Temp'!B137))))</f>
        <v>62</v>
      </c>
      <c r="G134" s="12">
        <f t="shared" si="3"/>
        <v>1</v>
      </c>
    </row>
    <row r="135" ht="15.75" customHeight="1">
      <c r="A135" s="13">
        <v>42126.427083333336</v>
      </c>
      <c r="B135" s="73">
        <f t="shared" si="1"/>
        <v>42126</v>
      </c>
      <c r="C135" s="74">
        <f>IF(NewCustomer="Yes", IF(COUNTIF($I$2:$I$11,B135)&gt;0,0,WEEKDAY(B135,2)),IF(COUNTIF($I$2:$I$21,B135)&gt;0,0,WEEKDAY(B135,2)))</f>
        <v>6</v>
      </c>
      <c r="D135" s="74">
        <f t="shared" si="2"/>
        <v>10</v>
      </c>
      <c r="E135" s="12">
        <f>IFERROR(VLOOKUP(A135,'IDAR Meter Data'!$A:$B,2,1),"")</f>
        <v>180</v>
      </c>
      <c r="F135" s="75">
        <f>IF(CECCZ="CZ03",'Outside Temp'!B135,IF(CECCZ="CZ04",'Outside Temp'!B136,IF(CECCZ="CZ12",'Outside Temp'!B137, IF(CECCZ="CZ13",'Outside Temp'!B138))))</f>
        <v>62</v>
      </c>
      <c r="G135" s="12">
        <f t="shared" si="3"/>
        <v>1</v>
      </c>
    </row>
    <row r="136" ht="15.75" customHeight="1">
      <c r="A136" s="13">
        <v>42126.4375</v>
      </c>
      <c r="B136" s="73">
        <f t="shared" si="1"/>
        <v>42126</v>
      </c>
      <c r="C136" s="74">
        <f>IF(NewCustomer="Yes", IF(COUNTIF($I$2:$I$11,B136)&gt;0,0,WEEKDAY(B136,2)),IF(COUNTIF($I$2:$I$21,B136)&gt;0,0,WEEKDAY(B136,2)))</f>
        <v>6</v>
      </c>
      <c r="D136" s="74">
        <f t="shared" si="2"/>
        <v>10</v>
      </c>
      <c r="E136" s="12">
        <f>IFERROR(VLOOKUP(A136,'IDAR Meter Data'!$A:$B,2,1),"")</f>
        <v>180</v>
      </c>
      <c r="F136" s="75">
        <f>IF(CECCZ="CZ03",'Outside Temp'!B136,IF(CECCZ="CZ04",'Outside Temp'!B137,IF(CECCZ="CZ12",'Outside Temp'!B138, IF(CECCZ="CZ13",'Outside Temp'!B139))))</f>
        <v>62</v>
      </c>
      <c r="G136" s="12">
        <f t="shared" si="3"/>
        <v>1</v>
      </c>
    </row>
    <row r="137" ht="15.75" customHeight="1">
      <c r="A137" s="13">
        <v>42126.447916666664</v>
      </c>
      <c r="B137" s="73">
        <f t="shared" si="1"/>
        <v>42126</v>
      </c>
      <c r="C137" s="74">
        <f>IF(NewCustomer="Yes", IF(COUNTIF($I$2:$I$11,B137)&gt;0,0,WEEKDAY(B137,2)),IF(COUNTIF($I$2:$I$21,B137)&gt;0,0,WEEKDAY(B137,2)))</f>
        <v>6</v>
      </c>
      <c r="D137" s="74">
        <f t="shared" si="2"/>
        <v>10</v>
      </c>
      <c r="E137" s="12">
        <f>IFERROR(VLOOKUP(A137,'IDAR Meter Data'!$A:$B,2,1),"")</f>
        <v>192</v>
      </c>
      <c r="F137" s="75">
        <f>IF(CECCZ="CZ03",'Outside Temp'!B137,IF(CECCZ="CZ04",'Outside Temp'!B138,IF(CECCZ="CZ12",'Outside Temp'!B139, IF(CECCZ="CZ13",'Outside Temp'!B140))))</f>
        <v>62</v>
      </c>
      <c r="G137" s="12">
        <f t="shared" si="3"/>
        <v>1</v>
      </c>
    </row>
    <row r="138" ht="15.75" customHeight="1">
      <c r="A138" s="13">
        <v>42126.458333333336</v>
      </c>
      <c r="B138" s="73">
        <f t="shared" si="1"/>
        <v>42126</v>
      </c>
      <c r="C138" s="74">
        <f>IF(NewCustomer="Yes", IF(COUNTIF($I$2:$I$11,B138)&gt;0,0,WEEKDAY(B138,2)),IF(COUNTIF($I$2:$I$21,B138)&gt;0,0,WEEKDAY(B138,2)))</f>
        <v>6</v>
      </c>
      <c r="D138" s="74">
        <f t="shared" si="2"/>
        <v>11</v>
      </c>
      <c r="E138" s="12">
        <f>IFERROR(VLOOKUP(A138,'IDAR Meter Data'!$A:$B,2,1),"")</f>
        <v>214</v>
      </c>
      <c r="F138" s="75">
        <f>IF(CECCZ="CZ03",'Outside Temp'!B138,IF(CECCZ="CZ04",'Outside Temp'!B139,IF(CECCZ="CZ12",'Outside Temp'!B140, IF(CECCZ="CZ13",'Outside Temp'!B141))))</f>
        <v>62.13333333</v>
      </c>
      <c r="G138" s="12">
        <f t="shared" si="3"/>
        <v>1</v>
      </c>
    </row>
    <row r="139" ht="15.75" customHeight="1">
      <c r="A139" s="13">
        <v>42126.46875</v>
      </c>
      <c r="B139" s="73">
        <f t="shared" si="1"/>
        <v>42126</v>
      </c>
      <c r="C139" s="74">
        <f>IF(NewCustomer="Yes", IF(COUNTIF($I$2:$I$11,B139)&gt;0,0,WEEKDAY(B139,2)),IF(COUNTIF($I$2:$I$21,B139)&gt;0,0,WEEKDAY(B139,2)))</f>
        <v>6</v>
      </c>
      <c r="D139" s="74">
        <f t="shared" si="2"/>
        <v>11</v>
      </c>
      <c r="E139" s="12">
        <f>IFERROR(VLOOKUP(A139,'IDAR Meter Data'!$A:$B,2,1),"")</f>
        <v>213</v>
      </c>
      <c r="F139" s="75">
        <f>IF(CECCZ="CZ03",'Outside Temp'!B139,IF(CECCZ="CZ04",'Outside Temp'!B140,IF(CECCZ="CZ12",'Outside Temp'!B141, IF(CECCZ="CZ13",'Outside Temp'!B142))))</f>
        <v>62.63333333</v>
      </c>
      <c r="G139" s="12">
        <f t="shared" si="3"/>
        <v>1</v>
      </c>
    </row>
    <row r="140" ht="15.75" customHeight="1">
      <c r="A140" s="13">
        <v>42126.479166666664</v>
      </c>
      <c r="B140" s="73">
        <f t="shared" si="1"/>
        <v>42126</v>
      </c>
      <c r="C140" s="74">
        <f>IF(NewCustomer="Yes", IF(COUNTIF($I$2:$I$11,B140)&gt;0,0,WEEKDAY(B140,2)),IF(COUNTIF($I$2:$I$21,B140)&gt;0,0,WEEKDAY(B140,2)))</f>
        <v>6</v>
      </c>
      <c r="D140" s="74">
        <f t="shared" si="2"/>
        <v>11</v>
      </c>
      <c r="E140" s="12">
        <f>IFERROR(VLOOKUP(A140,'IDAR Meter Data'!$A:$B,2,1),"")</f>
        <v>207</v>
      </c>
      <c r="F140" s="75">
        <f>IF(CECCZ="CZ03",'Outside Temp'!B140,IF(CECCZ="CZ04",'Outside Temp'!B141,IF(CECCZ="CZ12",'Outside Temp'!B142, IF(CECCZ="CZ13",'Outside Temp'!B143))))</f>
        <v>63.13333333</v>
      </c>
      <c r="G140" s="12">
        <f t="shared" si="3"/>
        <v>1</v>
      </c>
    </row>
    <row r="141" ht="15.75" customHeight="1">
      <c r="A141" s="13">
        <v>42126.489583333336</v>
      </c>
      <c r="B141" s="73">
        <f t="shared" si="1"/>
        <v>42126</v>
      </c>
      <c r="C141" s="74">
        <f>IF(NewCustomer="Yes", IF(COUNTIF($I$2:$I$11,B141)&gt;0,0,WEEKDAY(B141,2)),IF(COUNTIF($I$2:$I$21,B141)&gt;0,0,WEEKDAY(B141,2)))</f>
        <v>6</v>
      </c>
      <c r="D141" s="74">
        <f t="shared" si="2"/>
        <v>11</v>
      </c>
      <c r="E141" s="12">
        <f>IFERROR(VLOOKUP(A141,'IDAR Meter Data'!$A:$B,2,1),"")</f>
        <v>217</v>
      </c>
      <c r="F141" s="75">
        <f>IF(CECCZ="CZ03",'Outside Temp'!B141,IF(CECCZ="CZ04",'Outside Temp'!B142,IF(CECCZ="CZ12",'Outside Temp'!B143, IF(CECCZ="CZ13",'Outside Temp'!B144))))</f>
        <v>63.63333333</v>
      </c>
      <c r="G141" s="12">
        <f t="shared" si="3"/>
        <v>1</v>
      </c>
    </row>
    <row r="142" ht="15.75" customHeight="1">
      <c r="A142" s="13">
        <v>42126.5</v>
      </c>
      <c r="B142" s="73">
        <f t="shared" si="1"/>
        <v>42126</v>
      </c>
      <c r="C142" s="74">
        <f>IF(NewCustomer="Yes", IF(COUNTIF($I$2:$I$11,B142)&gt;0,0,WEEKDAY(B142,2)),IF(COUNTIF($I$2:$I$21,B142)&gt;0,0,WEEKDAY(B142,2)))</f>
        <v>6</v>
      </c>
      <c r="D142" s="74">
        <f t="shared" si="2"/>
        <v>12</v>
      </c>
      <c r="E142" s="12">
        <f>IFERROR(VLOOKUP(A142,'IDAR Meter Data'!$A:$B,2,1),"")</f>
        <v>221</v>
      </c>
      <c r="F142" s="75">
        <f>IF(CECCZ="CZ03",'Outside Temp'!B142,IF(CECCZ="CZ04",'Outside Temp'!B143,IF(CECCZ="CZ12",'Outside Temp'!B144, IF(CECCZ="CZ13",'Outside Temp'!B145))))</f>
        <v>64.13333333</v>
      </c>
      <c r="G142" s="12">
        <f t="shared" si="3"/>
        <v>1</v>
      </c>
    </row>
    <row r="143" ht="15.75" customHeight="1">
      <c r="A143" s="13">
        <v>42126.510416666664</v>
      </c>
      <c r="B143" s="73">
        <f t="shared" si="1"/>
        <v>42126</v>
      </c>
      <c r="C143" s="74">
        <f>IF(NewCustomer="Yes", IF(COUNTIF($I$2:$I$11,B143)&gt;0,0,WEEKDAY(B143,2)),IF(COUNTIF($I$2:$I$21,B143)&gt;0,0,WEEKDAY(B143,2)))</f>
        <v>6</v>
      </c>
      <c r="D143" s="74">
        <f t="shared" si="2"/>
        <v>12</v>
      </c>
      <c r="E143" s="12">
        <f>IFERROR(VLOOKUP(A143,'IDAR Meter Data'!$A:$B,2,1),"")</f>
        <v>210</v>
      </c>
      <c r="F143" s="75">
        <f>IF(CECCZ="CZ03",'Outside Temp'!B143,IF(CECCZ="CZ04",'Outside Temp'!B144,IF(CECCZ="CZ12",'Outside Temp'!B145, IF(CECCZ="CZ13",'Outside Temp'!B146))))</f>
        <v>64.63333333</v>
      </c>
      <c r="G143" s="12">
        <f t="shared" si="3"/>
        <v>1</v>
      </c>
    </row>
    <row r="144" ht="15.75" customHeight="1">
      <c r="A144" s="13">
        <v>42126.520833333336</v>
      </c>
      <c r="B144" s="73">
        <f t="shared" si="1"/>
        <v>42126</v>
      </c>
      <c r="C144" s="74">
        <f>IF(NewCustomer="Yes", IF(COUNTIF($I$2:$I$11,B144)&gt;0,0,WEEKDAY(B144,2)),IF(COUNTIF($I$2:$I$21,B144)&gt;0,0,WEEKDAY(B144,2)))</f>
        <v>6</v>
      </c>
      <c r="D144" s="74">
        <f t="shared" si="2"/>
        <v>12</v>
      </c>
      <c r="E144" s="12">
        <f>IFERROR(VLOOKUP(A144,'IDAR Meter Data'!$A:$B,2,1),"")</f>
        <v>222</v>
      </c>
      <c r="F144" s="75">
        <f>IF(CECCZ="CZ03",'Outside Temp'!B144,IF(CECCZ="CZ04",'Outside Temp'!B145,IF(CECCZ="CZ12",'Outside Temp'!B146, IF(CECCZ="CZ13",'Outside Temp'!B147))))</f>
        <v>65.13333333</v>
      </c>
      <c r="G144" s="12">
        <f t="shared" si="3"/>
        <v>2</v>
      </c>
    </row>
    <row r="145" ht="15.75" customHeight="1">
      <c r="A145" s="13">
        <v>42126.53125</v>
      </c>
      <c r="B145" s="73">
        <f t="shared" si="1"/>
        <v>42126</v>
      </c>
      <c r="C145" s="74">
        <f>IF(NewCustomer="Yes", IF(COUNTIF($I$2:$I$11,B145)&gt;0,0,WEEKDAY(B145,2)),IF(COUNTIF($I$2:$I$21,B145)&gt;0,0,WEEKDAY(B145,2)))</f>
        <v>6</v>
      </c>
      <c r="D145" s="74">
        <f t="shared" si="2"/>
        <v>12</v>
      </c>
      <c r="E145" s="12">
        <f>IFERROR(VLOOKUP(A145,'IDAR Meter Data'!$A:$B,2,1),"")</f>
        <v>214</v>
      </c>
      <c r="F145" s="75">
        <f>IF(CECCZ="CZ03",'Outside Temp'!B145,IF(CECCZ="CZ04",'Outside Temp'!B146,IF(CECCZ="CZ12",'Outside Temp'!B147, IF(CECCZ="CZ13",'Outside Temp'!B148))))</f>
        <v>65.63333333</v>
      </c>
      <c r="G145" s="12">
        <f t="shared" si="3"/>
        <v>2</v>
      </c>
    </row>
    <row r="146" ht="15.75" customHeight="1">
      <c r="A146" s="13">
        <v>42126.541666666664</v>
      </c>
      <c r="B146" s="73">
        <f t="shared" si="1"/>
        <v>42126</v>
      </c>
      <c r="C146" s="74">
        <f>IF(NewCustomer="Yes", IF(COUNTIF($I$2:$I$11,B146)&gt;0,0,WEEKDAY(B146,2)),IF(COUNTIF($I$2:$I$21,B146)&gt;0,0,WEEKDAY(B146,2)))</f>
        <v>6</v>
      </c>
      <c r="D146" s="74">
        <f t="shared" si="2"/>
        <v>13</v>
      </c>
      <c r="E146" s="12">
        <f>IFERROR(VLOOKUP(A146,'IDAR Meter Data'!$A:$B,2,1),"")</f>
        <v>212</v>
      </c>
      <c r="F146" s="75">
        <f>IF(CECCZ="CZ03",'Outside Temp'!B146,IF(CECCZ="CZ04",'Outside Temp'!B147,IF(CECCZ="CZ12",'Outside Temp'!B148, IF(CECCZ="CZ13",'Outside Temp'!B149))))</f>
        <v>66</v>
      </c>
      <c r="G146" s="12">
        <f t="shared" si="3"/>
        <v>2</v>
      </c>
    </row>
    <row r="147" ht="15.75" customHeight="1">
      <c r="A147" s="13">
        <v>42126.552083333336</v>
      </c>
      <c r="B147" s="73">
        <f t="shared" si="1"/>
        <v>42126</v>
      </c>
      <c r="C147" s="74">
        <f>IF(NewCustomer="Yes", IF(COUNTIF($I$2:$I$11,B147)&gt;0,0,WEEKDAY(B147,2)),IF(COUNTIF($I$2:$I$21,B147)&gt;0,0,WEEKDAY(B147,2)))</f>
        <v>6</v>
      </c>
      <c r="D147" s="74">
        <f t="shared" si="2"/>
        <v>13</v>
      </c>
      <c r="E147" s="12">
        <f>IFERROR(VLOOKUP(A147,'IDAR Meter Data'!$A:$B,2,1),"")</f>
        <v>221</v>
      </c>
      <c r="F147" s="75">
        <f>IF(CECCZ="CZ03",'Outside Temp'!B147,IF(CECCZ="CZ04",'Outside Temp'!B148,IF(CECCZ="CZ12",'Outside Temp'!B149, IF(CECCZ="CZ13",'Outside Temp'!B150))))</f>
        <v>66</v>
      </c>
      <c r="G147" s="12">
        <f t="shared" si="3"/>
        <v>2</v>
      </c>
    </row>
    <row r="148" ht="15.75" customHeight="1">
      <c r="A148" s="13">
        <v>42126.5625</v>
      </c>
      <c r="B148" s="73">
        <f t="shared" si="1"/>
        <v>42126</v>
      </c>
      <c r="C148" s="74">
        <f>IF(NewCustomer="Yes", IF(COUNTIF($I$2:$I$11,B148)&gt;0,0,WEEKDAY(B148,2)),IF(COUNTIF($I$2:$I$21,B148)&gt;0,0,WEEKDAY(B148,2)))</f>
        <v>6</v>
      </c>
      <c r="D148" s="74">
        <f t="shared" si="2"/>
        <v>13</v>
      </c>
      <c r="E148" s="12">
        <f>IFERROR(VLOOKUP(A148,'IDAR Meter Data'!$A:$B,2,1),"")</f>
        <v>219</v>
      </c>
      <c r="F148" s="75">
        <f>IF(CECCZ="CZ03",'Outside Temp'!B148,IF(CECCZ="CZ04",'Outside Temp'!B149,IF(CECCZ="CZ12",'Outside Temp'!B150, IF(CECCZ="CZ13",'Outside Temp'!B151))))</f>
        <v>66</v>
      </c>
      <c r="G148" s="12">
        <f t="shared" si="3"/>
        <v>2</v>
      </c>
    </row>
    <row r="149" ht="15.75" customHeight="1">
      <c r="A149" s="13">
        <v>42126.572916666664</v>
      </c>
      <c r="B149" s="73">
        <f t="shared" si="1"/>
        <v>42126</v>
      </c>
      <c r="C149" s="74">
        <f>IF(NewCustomer="Yes", IF(COUNTIF($I$2:$I$11,B149)&gt;0,0,WEEKDAY(B149,2)),IF(COUNTIF($I$2:$I$21,B149)&gt;0,0,WEEKDAY(B149,2)))</f>
        <v>6</v>
      </c>
      <c r="D149" s="74">
        <f t="shared" si="2"/>
        <v>13</v>
      </c>
      <c r="E149" s="12">
        <f>IFERROR(VLOOKUP(A149,'IDAR Meter Data'!$A:$B,2,1),"")</f>
        <v>220</v>
      </c>
      <c r="F149" s="75">
        <f>IF(CECCZ="CZ03",'Outside Temp'!B149,IF(CECCZ="CZ04",'Outside Temp'!B150,IF(CECCZ="CZ12",'Outside Temp'!B151, IF(CECCZ="CZ13",'Outside Temp'!B152))))</f>
        <v>66</v>
      </c>
      <c r="G149" s="12">
        <f t="shared" si="3"/>
        <v>2</v>
      </c>
    </row>
    <row r="150" ht="15.75" customHeight="1">
      <c r="A150" s="13">
        <v>42126.583333333336</v>
      </c>
      <c r="B150" s="73">
        <f t="shared" si="1"/>
        <v>42126</v>
      </c>
      <c r="C150" s="74">
        <f>IF(NewCustomer="Yes", IF(COUNTIF($I$2:$I$11,B150)&gt;0,0,WEEKDAY(B150,2)),IF(COUNTIF($I$2:$I$21,B150)&gt;0,0,WEEKDAY(B150,2)))</f>
        <v>6</v>
      </c>
      <c r="D150" s="74">
        <f t="shared" si="2"/>
        <v>14</v>
      </c>
      <c r="E150" s="12">
        <f>IFERROR(VLOOKUP(A150,'IDAR Meter Data'!$A:$B,2,1),"")</f>
        <v>238</v>
      </c>
      <c r="F150" s="75">
        <f>IF(CECCZ="CZ03",'Outside Temp'!B150,IF(CECCZ="CZ04",'Outside Temp'!B151,IF(CECCZ="CZ12",'Outside Temp'!B152, IF(CECCZ="CZ13",'Outside Temp'!B153))))</f>
        <v>65.93333333</v>
      </c>
      <c r="G150" s="12">
        <f t="shared" si="3"/>
        <v>2</v>
      </c>
    </row>
    <row r="151" ht="15.75" customHeight="1">
      <c r="A151" s="13">
        <v>42126.59375</v>
      </c>
      <c r="B151" s="73">
        <f t="shared" si="1"/>
        <v>42126</v>
      </c>
      <c r="C151" s="74">
        <f>IF(NewCustomer="Yes", IF(COUNTIF($I$2:$I$11,B151)&gt;0,0,WEEKDAY(B151,2)),IF(COUNTIF($I$2:$I$21,B151)&gt;0,0,WEEKDAY(B151,2)))</f>
        <v>6</v>
      </c>
      <c r="D151" s="74">
        <f t="shared" si="2"/>
        <v>14</v>
      </c>
      <c r="E151" s="12">
        <f>IFERROR(VLOOKUP(A151,'IDAR Meter Data'!$A:$B,2,1),"")</f>
        <v>225</v>
      </c>
      <c r="F151" s="75">
        <f>IF(CECCZ="CZ03",'Outside Temp'!B151,IF(CECCZ="CZ04",'Outside Temp'!B152,IF(CECCZ="CZ12",'Outside Temp'!B153, IF(CECCZ="CZ13",'Outside Temp'!B154))))</f>
        <v>65.68333333</v>
      </c>
      <c r="G151" s="12">
        <f t="shared" si="3"/>
        <v>2</v>
      </c>
    </row>
    <row r="152" ht="15.75" customHeight="1">
      <c r="A152" s="13">
        <v>42126.604166666664</v>
      </c>
      <c r="B152" s="73">
        <f t="shared" si="1"/>
        <v>42126</v>
      </c>
      <c r="C152" s="74">
        <f>IF(NewCustomer="Yes", IF(COUNTIF($I$2:$I$11,B152)&gt;0,0,WEEKDAY(B152,2)),IF(COUNTIF($I$2:$I$21,B152)&gt;0,0,WEEKDAY(B152,2)))</f>
        <v>6</v>
      </c>
      <c r="D152" s="74">
        <f t="shared" si="2"/>
        <v>14</v>
      </c>
      <c r="E152" s="12">
        <f>IFERROR(VLOOKUP(A152,'IDAR Meter Data'!$A:$B,2,1),"")</f>
        <v>225</v>
      </c>
      <c r="F152" s="75">
        <f>IF(CECCZ="CZ03",'Outside Temp'!B152,IF(CECCZ="CZ04",'Outside Temp'!B153,IF(CECCZ="CZ12",'Outside Temp'!B154, IF(CECCZ="CZ13",'Outside Temp'!B155))))</f>
        <v>65.43333333</v>
      </c>
      <c r="G152" s="12">
        <f t="shared" si="3"/>
        <v>2</v>
      </c>
    </row>
    <row r="153" ht="15.75" customHeight="1">
      <c r="A153" s="13">
        <v>42126.614583333336</v>
      </c>
      <c r="B153" s="73">
        <f t="shared" si="1"/>
        <v>42126</v>
      </c>
      <c r="C153" s="74">
        <f>IF(NewCustomer="Yes", IF(COUNTIF($I$2:$I$11,B153)&gt;0,0,WEEKDAY(B153,2)),IF(COUNTIF($I$2:$I$21,B153)&gt;0,0,WEEKDAY(B153,2)))</f>
        <v>6</v>
      </c>
      <c r="D153" s="74">
        <f t="shared" si="2"/>
        <v>14</v>
      </c>
      <c r="E153" s="12">
        <f>IFERROR(VLOOKUP(A153,'IDAR Meter Data'!$A:$B,2,1),"")</f>
        <v>222</v>
      </c>
      <c r="F153" s="75">
        <f>IF(CECCZ="CZ03",'Outside Temp'!B153,IF(CECCZ="CZ04",'Outside Temp'!B154,IF(CECCZ="CZ12",'Outside Temp'!B155, IF(CECCZ="CZ13",'Outside Temp'!B156))))</f>
        <v>65.18333333</v>
      </c>
      <c r="G153" s="12">
        <f t="shared" si="3"/>
        <v>2</v>
      </c>
    </row>
    <row r="154" ht="15.75" customHeight="1">
      <c r="A154" s="13">
        <v>42126.625</v>
      </c>
      <c r="B154" s="73">
        <f t="shared" si="1"/>
        <v>42126</v>
      </c>
      <c r="C154" s="74">
        <f>IF(NewCustomer="Yes", IF(COUNTIF($I$2:$I$11,B154)&gt;0,0,WEEKDAY(B154,2)),IF(COUNTIF($I$2:$I$21,B154)&gt;0,0,WEEKDAY(B154,2)))</f>
        <v>6</v>
      </c>
      <c r="D154" s="74">
        <f t="shared" si="2"/>
        <v>15</v>
      </c>
      <c r="E154" s="12">
        <f>IFERROR(VLOOKUP(A154,'IDAR Meter Data'!$A:$B,2,1),"")</f>
        <v>239</v>
      </c>
      <c r="F154" s="75">
        <f>IF(CECCZ="CZ03",'Outside Temp'!B154,IF(CECCZ="CZ04",'Outside Temp'!B155,IF(CECCZ="CZ12",'Outside Temp'!B156, IF(CECCZ="CZ13",'Outside Temp'!B157))))</f>
        <v>64.86666667</v>
      </c>
      <c r="G154" s="12">
        <f t="shared" si="3"/>
        <v>1</v>
      </c>
    </row>
    <row r="155" ht="15.75" customHeight="1">
      <c r="A155" s="13">
        <v>42126.635416666664</v>
      </c>
      <c r="B155" s="73">
        <f t="shared" si="1"/>
        <v>42126</v>
      </c>
      <c r="C155" s="74">
        <f>IF(NewCustomer="Yes", IF(COUNTIF($I$2:$I$11,B155)&gt;0,0,WEEKDAY(B155,2)),IF(COUNTIF($I$2:$I$21,B155)&gt;0,0,WEEKDAY(B155,2)))</f>
        <v>6</v>
      </c>
      <c r="D155" s="74">
        <f t="shared" si="2"/>
        <v>15</v>
      </c>
      <c r="E155" s="12">
        <f>IFERROR(VLOOKUP(A155,'IDAR Meter Data'!$A:$B,2,1),"")</f>
        <v>237</v>
      </c>
      <c r="F155" s="75">
        <f>IF(CECCZ="CZ03",'Outside Temp'!B155,IF(CECCZ="CZ04",'Outside Temp'!B156,IF(CECCZ="CZ12",'Outside Temp'!B157, IF(CECCZ="CZ13",'Outside Temp'!B158))))</f>
        <v>64.36666667</v>
      </c>
      <c r="G155" s="12">
        <f t="shared" si="3"/>
        <v>1</v>
      </c>
    </row>
    <row r="156" ht="15.75" customHeight="1">
      <c r="A156" s="13">
        <v>42126.645833333336</v>
      </c>
      <c r="B156" s="73">
        <f t="shared" si="1"/>
        <v>42126</v>
      </c>
      <c r="C156" s="74">
        <f>IF(NewCustomer="Yes", IF(COUNTIF($I$2:$I$11,B156)&gt;0,0,WEEKDAY(B156,2)),IF(COUNTIF($I$2:$I$21,B156)&gt;0,0,WEEKDAY(B156,2)))</f>
        <v>6</v>
      </c>
      <c r="D156" s="74">
        <f t="shared" si="2"/>
        <v>15</v>
      </c>
      <c r="E156" s="12">
        <f>IFERROR(VLOOKUP(A156,'IDAR Meter Data'!$A:$B,2,1),"")</f>
        <v>234</v>
      </c>
      <c r="F156" s="75">
        <f>IF(CECCZ="CZ03",'Outside Temp'!B156,IF(CECCZ="CZ04",'Outside Temp'!B157,IF(CECCZ="CZ12",'Outside Temp'!B158, IF(CECCZ="CZ13",'Outside Temp'!B159))))</f>
        <v>63.86666667</v>
      </c>
      <c r="G156" s="12">
        <f t="shared" si="3"/>
        <v>1</v>
      </c>
    </row>
    <row r="157" ht="15.75" customHeight="1">
      <c r="A157" s="13">
        <v>42126.65625</v>
      </c>
      <c r="B157" s="73">
        <f t="shared" si="1"/>
        <v>42126</v>
      </c>
      <c r="C157" s="74">
        <f>IF(NewCustomer="Yes", IF(COUNTIF($I$2:$I$11,B157)&gt;0,0,WEEKDAY(B157,2)),IF(COUNTIF($I$2:$I$21,B157)&gt;0,0,WEEKDAY(B157,2)))</f>
        <v>6</v>
      </c>
      <c r="D157" s="74">
        <f t="shared" si="2"/>
        <v>15</v>
      </c>
      <c r="E157" s="12">
        <f>IFERROR(VLOOKUP(A157,'IDAR Meter Data'!$A:$B,2,1),"")</f>
        <v>235</v>
      </c>
      <c r="F157" s="75">
        <f>IF(CECCZ="CZ03",'Outside Temp'!B157,IF(CECCZ="CZ04",'Outside Temp'!B158,IF(CECCZ="CZ12",'Outside Temp'!B159, IF(CECCZ="CZ13",'Outside Temp'!B160))))</f>
        <v>63.36666667</v>
      </c>
      <c r="G157" s="12">
        <f t="shared" si="3"/>
        <v>1</v>
      </c>
    </row>
    <row r="158" ht="15.75" customHeight="1">
      <c r="A158" s="13">
        <v>42126.666666666664</v>
      </c>
      <c r="B158" s="73">
        <f t="shared" si="1"/>
        <v>42126</v>
      </c>
      <c r="C158" s="74">
        <f>IF(NewCustomer="Yes", IF(COUNTIF($I$2:$I$11,B158)&gt;0,0,WEEKDAY(B158,2)),IF(COUNTIF($I$2:$I$21,B158)&gt;0,0,WEEKDAY(B158,2)))</f>
        <v>6</v>
      </c>
      <c r="D158" s="74">
        <f t="shared" si="2"/>
        <v>16</v>
      </c>
      <c r="E158" s="12">
        <f>IFERROR(VLOOKUP(A158,'IDAR Meter Data'!$A:$B,2,1),"")</f>
        <v>227</v>
      </c>
      <c r="F158" s="75">
        <f>IF(CECCZ="CZ03",'Outside Temp'!B158,IF(CECCZ="CZ04",'Outside Temp'!B159,IF(CECCZ="CZ12",'Outside Temp'!B160, IF(CECCZ="CZ13",'Outside Temp'!B161))))</f>
        <v>62.86666667</v>
      </c>
      <c r="G158" s="12">
        <f t="shared" si="3"/>
        <v>1</v>
      </c>
    </row>
    <row r="159" ht="15.75" customHeight="1">
      <c r="A159" s="13">
        <v>42126.677083333336</v>
      </c>
      <c r="B159" s="73">
        <f t="shared" si="1"/>
        <v>42126</v>
      </c>
      <c r="C159" s="74">
        <f>IF(NewCustomer="Yes", IF(COUNTIF($I$2:$I$11,B159)&gt;0,0,WEEKDAY(B159,2)),IF(COUNTIF($I$2:$I$21,B159)&gt;0,0,WEEKDAY(B159,2)))</f>
        <v>6</v>
      </c>
      <c r="D159" s="74">
        <f t="shared" si="2"/>
        <v>16</v>
      </c>
      <c r="E159" s="12">
        <f>IFERROR(VLOOKUP(A159,'IDAR Meter Data'!$A:$B,2,1),"")</f>
        <v>245</v>
      </c>
      <c r="F159" s="75">
        <f>IF(CECCZ="CZ03",'Outside Temp'!B159,IF(CECCZ="CZ04",'Outside Temp'!B160,IF(CECCZ="CZ12",'Outside Temp'!B161, IF(CECCZ="CZ13",'Outside Temp'!B162))))</f>
        <v>62.36666667</v>
      </c>
      <c r="G159" s="12">
        <f t="shared" si="3"/>
        <v>1</v>
      </c>
    </row>
    <row r="160" ht="15.75" customHeight="1">
      <c r="A160" s="13">
        <v>42126.6875</v>
      </c>
      <c r="B160" s="73">
        <f t="shared" si="1"/>
        <v>42126</v>
      </c>
      <c r="C160" s="74">
        <f>IF(NewCustomer="Yes", IF(COUNTIF($I$2:$I$11,B160)&gt;0,0,WEEKDAY(B160,2)),IF(COUNTIF($I$2:$I$21,B160)&gt;0,0,WEEKDAY(B160,2)))</f>
        <v>6</v>
      </c>
      <c r="D160" s="74">
        <f t="shared" si="2"/>
        <v>16</v>
      </c>
      <c r="E160" s="12">
        <f>IFERROR(VLOOKUP(A160,'IDAR Meter Data'!$A:$B,2,1),"")</f>
        <v>229</v>
      </c>
      <c r="F160" s="75">
        <f>IF(CECCZ="CZ03",'Outside Temp'!B160,IF(CECCZ="CZ04",'Outside Temp'!B161,IF(CECCZ="CZ12",'Outside Temp'!B162, IF(CECCZ="CZ13",'Outside Temp'!B163))))</f>
        <v>61.86666667</v>
      </c>
      <c r="G160" s="12">
        <f t="shared" si="3"/>
        <v>1</v>
      </c>
    </row>
    <row r="161" ht="15.75" customHeight="1">
      <c r="A161" s="13">
        <v>42126.697916666664</v>
      </c>
      <c r="B161" s="73">
        <f t="shared" si="1"/>
        <v>42126</v>
      </c>
      <c r="C161" s="74">
        <f>IF(NewCustomer="Yes", IF(COUNTIF($I$2:$I$11,B161)&gt;0,0,WEEKDAY(B161,2)),IF(COUNTIF($I$2:$I$21,B161)&gt;0,0,WEEKDAY(B161,2)))</f>
        <v>6</v>
      </c>
      <c r="D161" s="74">
        <f t="shared" si="2"/>
        <v>16</v>
      </c>
      <c r="E161" s="12">
        <f>IFERROR(VLOOKUP(A161,'IDAR Meter Data'!$A:$B,2,1),"")</f>
        <v>242</v>
      </c>
      <c r="F161" s="75">
        <f>IF(CECCZ="CZ03",'Outside Temp'!B161,IF(CECCZ="CZ04",'Outside Temp'!B162,IF(CECCZ="CZ12",'Outside Temp'!B163, IF(CECCZ="CZ13",'Outside Temp'!B164))))</f>
        <v>61.36666667</v>
      </c>
      <c r="G161" s="12">
        <f t="shared" si="3"/>
        <v>1</v>
      </c>
    </row>
    <row r="162" ht="15.75" customHeight="1">
      <c r="A162" s="13">
        <v>42126.708333333336</v>
      </c>
      <c r="B162" s="73">
        <f t="shared" si="1"/>
        <v>42126</v>
      </c>
      <c r="C162" s="74">
        <f>IF(NewCustomer="Yes", IF(COUNTIF($I$2:$I$11,B162)&gt;0,0,WEEKDAY(B162,2)),IF(COUNTIF($I$2:$I$21,B162)&gt;0,0,WEEKDAY(B162,2)))</f>
        <v>6</v>
      </c>
      <c r="D162" s="74">
        <f t="shared" si="2"/>
        <v>17</v>
      </c>
      <c r="E162" s="12">
        <f>IFERROR(VLOOKUP(A162,'IDAR Meter Data'!$A:$B,2,1),"")</f>
        <v>226</v>
      </c>
      <c r="F162" s="75">
        <f>IF(CECCZ="CZ03",'Outside Temp'!B162,IF(CECCZ="CZ04",'Outside Temp'!B163,IF(CECCZ="CZ12",'Outside Temp'!B164, IF(CECCZ="CZ13",'Outside Temp'!B165))))</f>
        <v>60.86666667</v>
      </c>
      <c r="G162" s="12">
        <f t="shared" si="3"/>
        <v>1</v>
      </c>
    </row>
    <row r="163" ht="15.75" customHeight="1">
      <c r="A163" s="13">
        <v>42126.71875</v>
      </c>
      <c r="B163" s="73">
        <f t="shared" si="1"/>
        <v>42126</v>
      </c>
      <c r="C163" s="74">
        <f>IF(NewCustomer="Yes", IF(COUNTIF($I$2:$I$11,B163)&gt;0,0,WEEKDAY(B163,2)),IF(COUNTIF($I$2:$I$21,B163)&gt;0,0,WEEKDAY(B163,2)))</f>
        <v>6</v>
      </c>
      <c r="D163" s="74">
        <f t="shared" si="2"/>
        <v>17</v>
      </c>
      <c r="E163" s="12">
        <f>IFERROR(VLOOKUP(A163,'IDAR Meter Data'!$A:$B,2,1),"")</f>
        <v>228</v>
      </c>
      <c r="F163" s="75">
        <f>IF(CECCZ="CZ03",'Outside Temp'!B163,IF(CECCZ="CZ04",'Outside Temp'!B164,IF(CECCZ="CZ12",'Outside Temp'!B165, IF(CECCZ="CZ13",'Outside Temp'!B166))))</f>
        <v>60.36666667</v>
      </c>
      <c r="G163" s="12">
        <f t="shared" si="3"/>
        <v>1</v>
      </c>
    </row>
    <row r="164" ht="15.75" customHeight="1">
      <c r="A164" s="13">
        <v>42126.729166666664</v>
      </c>
      <c r="B164" s="73">
        <f t="shared" si="1"/>
        <v>42126</v>
      </c>
      <c r="C164" s="74">
        <f>IF(NewCustomer="Yes", IF(COUNTIF($I$2:$I$11,B164)&gt;0,0,WEEKDAY(B164,2)),IF(COUNTIF($I$2:$I$21,B164)&gt;0,0,WEEKDAY(B164,2)))</f>
        <v>6</v>
      </c>
      <c r="D164" s="74">
        <f t="shared" si="2"/>
        <v>17</v>
      </c>
      <c r="E164" s="12">
        <f>IFERROR(VLOOKUP(A164,'IDAR Meter Data'!$A:$B,2,1),"")</f>
        <v>230</v>
      </c>
      <c r="F164" s="75">
        <f>IF(CECCZ="CZ03",'Outside Temp'!B164,IF(CECCZ="CZ04",'Outside Temp'!B165,IF(CECCZ="CZ12",'Outside Temp'!B166, IF(CECCZ="CZ13",'Outside Temp'!B167))))</f>
        <v>59.86666667</v>
      </c>
      <c r="G164" s="12">
        <f t="shared" si="3"/>
        <v>1</v>
      </c>
    </row>
    <row r="165" ht="15.75" customHeight="1">
      <c r="A165" s="13">
        <v>42126.739583333336</v>
      </c>
      <c r="B165" s="73">
        <f t="shared" si="1"/>
        <v>42126</v>
      </c>
      <c r="C165" s="74">
        <f>IF(NewCustomer="Yes", IF(COUNTIF($I$2:$I$11,B165)&gt;0,0,WEEKDAY(B165,2)),IF(COUNTIF($I$2:$I$21,B165)&gt;0,0,WEEKDAY(B165,2)))</f>
        <v>6</v>
      </c>
      <c r="D165" s="74">
        <f t="shared" si="2"/>
        <v>17</v>
      </c>
      <c r="E165" s="12">
        <f>IFERROR(VLOOKUP(A165,'IDAR Meter Data'!$A:$B,2,1),"")</f>
        <v>226</v>
      </c>
      <c r="F165" s="75">
        <f>IF(CECCZ="CZ03",'Outside Temp'!B165,IF(CECCZ="CZ04",'Outside Temp'!B166,IF(CECCZ="CZ12",'Outside Temp'!B167, IF(CECCZ="CZ13",'Outside Temp'!B168))))</f>
        <v>59.36666667</v>
      </c>
      <c r="G165" s="12">
        <f t="shared" si="3"/>
        <v>1</v>
      </c>
    </row>
    <row r="166" ht="15.75" customHeight="1">
      <c r="A166" s="13">
        <v>42126.75</v>
      </c>
      <c r="B166" s="73">
        <f t="shared" si="1"/>
        <v>42126</v>
      </c>
      <c r="C166" s="74">
        <f>IF(NewCustomer="Yes", IF(COUNTIF($I$2:$I$11,B166)&gt;0,0,WEEKDAY(B166,2)),IF(COUNTIF($I$2:$I$21,B166)&gt;0,0,WEEKDAY(B166,2)))</f>
        <v>6</v>
      </c>
      <c r="D166" s="74">
        <f t="shared" si="2"/>
        <v>18</v>
      </c>
      <c r="E166" s="12">
        <f>IFERROR(VLOOKUP(A166,'IDAR Meter Data'!$A:$B,2,1),"")</f>
        <v>234</v>
      </c>
      <c r="F166" s="75">
        <f>IF(CECCZ="CZ03",'Outside Temp'!B166,IF(CECCZ="CZ04",'Outside Temp'!B167,IF(CECCZ="CZ12",'Outside Temp'!B168, IF(CECCZ="CZ13",'Outside Temp'!B169))))</f>
        <v>58.86666667</v>
      </c>
      <c r="G166" s="12">
        <f t="shared" si="3"/>
        <v>1</v>
      </c>
    </row>
    <row r="167" ht="15.75" customHeight="1">
      <c r="A167" s="13">
        <v>42126.760416666664</v>
      </c>
      <c r="B167" s="73">
        <f t="shared" si="1"/>
        <v>42126</v>
      </c>
      <c r="C167" s="74">
        <f>IF(NewCustomer="Yes", IF(COUNTIF($I$2:$I$11,B167)&gt;0,0,WEEKDAY(B167,2)),IF(COUNTIF($I$2:$I$21,B167)&gt;0,0,WEEKDAY(B167,2)))</f>
        <v>6</v>
      </c>
      <c r="D167" s="74">
        <f t="shared" si="2"/>
        <v>18</v>
      </c>
      <c r="E167" s="12">
        <f>IFERROR(VLOOKUP(A167,'IDAR Meter Data'!$A:$B,2,1),"")</f>
        <v>217</v>
      </c>
      <c r="F167" s="75">
        <f>IF(CECCZ="CZ03",'Outside Temp'!B167,IF(CECCZ="CZ04",'Outside Temp'!B168,IF(CECCZ="CZ12",'Outside Temp'!B169, IF(CECCZ="CZ13",'Outside Temp'!B170))))</f>
        <v>58.36666667</v>
      </c>
      <c r="G167" s="12">
        <f t="shared" si="3"/>
        <v>1</v>
      </c>
    </row>
    <row r="168" ht="15.75" customHeight="1">
      <c r="A168" s="13">
        <v>42126.770833333336</v>
      </c>
      <c r="B168" s="73">
        <f t="shared" si="1"/>
        <v>42126</v>
      </c>
      <c r="C168" s="74">
        <f>IF(NewCustomer="Yes", IF(COUNTIF($I$2:$I$11,B168)&gt;0,0,WEEKDAY(B168,2)),IF(COUNTIF($I$2:$I$21,B168)&gt;0,0,WEEKDAY(B168,2)))</f>
        <v>6</v>
      </c>
      <c r="D168" s="74">
        <f t="shared" si="2"/>
        <v>18</v>
      </c>
      <c r="E168" s="12">
        <f>IFERROR(VLOOKUP(A168,'IDAR Meter Data'!$A:$B,2,1),"")</f>
        <v>219</v>
      </c>
      <c r="F168" s="75">
        <f>IF(CECCZ="CZ03",'Outside Temp'!B168,IF(CECCZ="CZ04",'Outside Temp'!B169,IF(CECCZ="CZ12",'Outside Temp'!B170, IF(CECCZ="CZ13",'Outside Temp'!B171))))</f>
        <v>57.86666667</v>
      </c>
      <c r="G168" s="12">
        <f t="shared" si="3"/>
        <v>1</v>
      </c>
    </row>
    <row r="169" ht="15.75" customHeight="1">
      <c r="A169" s="13">
        <v>42126.78125</v>
      </c>
      <c r="B169" s="73">
        <f t="shared" si="1"/>
        <v>42126</v>
      </c>
      <c r="C169" s="74">
        <f>IF(NewCustomer="Yes", IF(COUNTIF($I$2:$I$11,B169)&gt;0,0,WEEKDAY(B169,2)),IF(COUNTIF($I$2:$I$21,B169)&gt;0,0,WEEKDAY(B169,2)))</f>
        <v>6</v>
      </c>
      <c r="D169" s="74">
        <f t="shared" si="2"/>
        <v>18</v>
      </c>
      <c r="E169" s="12">
        <f>IFERROR(VLOOKUP(A169,'IDAR Meter Data'!$A:$B,2,1),"")</f>
        <v>215</v>
      </c>
      <c r="F169" s="75">
        <f>IF(CECCZ="CZ03",'Outside Temp'!B169,IF(CECCZ="CZ04",'Outside Temp'!B170,IF(CECCZ="CZ12",'Outside Temp'!B171, IF(CECCZ="CZ13",'Outside Temp'!B172))))</f>
        <v>57.36666667</v>
      </c>
      <c r="G169" s="12">
        <f t="shared" si="3"/>
        <v>1</v>
      </c>
    </row>
    <row r="170" ht="15.75" customHeight="1">
      <c r="A170" s="13">
        <v>42126.791666666664</v>
      </c>
      <c r="B170" s="73">
        <f t="shared" si="1"/>
        <v>42126</v>
      </c>
      <c r="C170" s="74">
        <f>IF(NewCustomer="Yes", IF(COUNTIF($I$2:$I$11,B170)&gt;0,0,WEEKDAY(B170,2)),IF(COUNTIF($I$2:$I$21,B170)&gt;0,0,WEEKDAY(B170,2)))</f>
        <v>6</v>
      </c>
      <c r="D170" s="74">
        <f t="shared" si="2"/>
        <v>19</v>
      </c>
      <c r="E170" s="12">
        <f>IFERROR(VLOOKUP(A170,'IDAR Meter Data'!$A:$B,2,1),"")</f>
        <v>212</v>
      </c>
      <c r="F170" s="75">
        <f>IF(CECCZ="CZ03",'Outside Temp'!B170,IF(CECCZ="CZ04",'Outside Temp'!B171,IF(CECCZ="CZ12",'Outside Temp'!B172, IF(CECCZ="CZ13",'Outside Temp'!B173))))</f>
        <v>56.86666667</v>
      </c>
      <c r="G170" s="12">
        <f t="shared" si="3"/>
        <v>1</v>
      </c>
    </row>
    <row r="171" ht="15.75" customHeight="1">
      <c r="A171" s="13">
        <v>42126.802083333336</v>
      </c>
      <c r="B171" s="73">
        <f t="shared" si="1"/>
        <v>42126</v>
      </c>
      <c r="C171" s="74">
        <f>IF(NewCustomer="Yes", IF(COUNTIF($I$2:$I$11,B171)&gt;0,0,WEEKDAY(B171,2)),IF(COUNTIF($I$2:$I$21,B171)&gt;0,0,WEEKDAY(B171,2)))</f>
        <v>6</v>
      </c>
      <c r="D171" s="74">
        <f t="shared" si="2"/>
        <v>19</v>
      </c>
      <c r="E171" s="12">
        <f>IFERROR(VLOOKUP(A171,'IDAR Meter Data'!$A:$B,2,1),"")</f>
        <v>190</v>
      </c>
      <c r="F171" s="75">
        <f>IF(CECCZ="CZ03",'Outside Temp'!B171,IF(CECCZ="CZ04",'Outside Temp'!B172,IF(CECCZ="CZ12",'Outside Temp'!B173, IF(CECCZ="CZ13",'Outside Temp'!B174))))</f>
        <v>56.36666667</v>
      </c>
      <c r="G171" s="12">
        <f t="shared" si="3"/>
        <v>1</v>
      </c>
    </row>
    <row r="172" ht="15.75" customHeight="1">
      <c r="A172" s="13">
        <v>42126.8125</v>
      </c>
      <c r="B172" s="73">
        <f t="shared" si="1"/>
        <v>42126</v>
      </c>
      <c r="C172" s="74">
        <f>IF(NewCustomer="Yes", IF(COUNTIF($I$2:$I$11,B172)&gt;0,0,WEEKDAY(B172,2)),IF(COUNTIF($I$2:$I$21,B172)&gt;0,0,WEEKDAY(B172,2)))</f>
        <v>6</v>
      </c>
      <c r="D172" s="74">
        <f t="shared" si="2"/>
        <v>19</v>
      </c>
      <c r="E172" s="12">
        <f>IFERROR(VLOOKUP(A172,'IDAR Meter Data'!$A:$B,2,1),"")</f>
        <v>189</v>
      </c>
      <c r="F172" s="75">
        <f>IF(CECCZ="CZ03",'Outside Temp'!B172,IF(CECCZ="CZ04",'Outside Temp'!B173,IF(CECCZ="CZ12",'Outside Temp'!B174, IF(CECCZ="CZ13",'Outside Temp'!B175))))</f>
        <v>55.86666667</v>
      </c>
      <c r="G172" s="12">
        <f t="shared" si="3"/>
        <v>1</v>
      </c>
    </row>
    <row r="173" ht="15.75" customHeight="1">
      <c r="A173" s="13">
        <v>42126.822916666664</v>
      </c>
      <c r="B173" s="73">
        <f t="shared" si="1"/>
        <v>42126</v>
      </c>
      <c r="C173" s="74">
        <f>IF(NewCustomer="Yes", IF(COUNTIF($I$2:$I$11,B173)&gt;0,0,WEEKDAY(B173,2)),IF(COUNTIF($I$2:$I$21,B173)&gt;0,0,WEEKDAY(B173,2)))</f>
        <v>6</v>
      </c>
      <c r="D173" s="74">
        <f t="shared" si="2"/>
        <v>19</v>
      </c>
      <c r="E173" s="12">
        <f>IFERROR(VLOOKUP(A173,'IDAR Meter Data'!$A:$B,2,1),"")</f>
        <v>194</v>
      </c>
      <c r="F173" s="75">
        <f>IF(CECCZ="CZ03",'Outside Temp'!B173,IF(CECCZ="CZ04",'Outside Temp'!B174,IF(CECCZ="CZ12",'Outside Temp'!B175, IF(CECCZ="CZ13",'Outside Temp'!B176))))</f>
        <v>55.36666667</v>
      </c>
      <c r="G173" s="12">
        <f t="shared" si="3"/>
        <v>1</v>
      </c>
    </row>
    <row r="174" ht="15.75" customHeight="1">
      <c r="A174" s="13">
        <v>42126.833333333336</v>
      </c>
      <c r="B174" s="73">
        <f t="shared" si="1"/>
        <v>42126</v>
      </c>
      <c r="C174" s="74">
        <f>IF(NewCustomer="Yes", IF(COUNTIF($I$2:$I$11,B174)&gt;0,0,WEEKDAY(B174,2)),IF(COUNTIF($I$2:$I$21,B174)&gt;0,0,WEEKDAY(B174,2)))</f>
        <v>6</v>
      </c>
      <c r="D174" s="74">
        <f t="shared" si="2"/>
        <v>20</v>
      </c>
      <c r="E174" s="12">
        <f>IFERROR(VLOOKUP(A174,'IDAR Meter Data'!$A:$B,2,1),"")</f>
        <v>184</v>
      </c>
      <c r="F174" s="75">
        <f>IF(CECCZ="CZ03",'Outside Temp'!B174,IF(CECCZ="CZ04",'Outside Temp'!B175,IF(CECCZ="CZ12",'Outside Temp'!B176, IF(CECCZ="CZ13",'Outside Temp'!B177))))</f>
        <v>55</v>
      </c>
      <c r="G174" s="12">
        <f t="shared" si="3"/>
        <v>1</v>
      </c>
    </row>
    <row r="175" ht="15.75" customHeight="1">
      <c r="A175" s="13">
        <v>42126.84375</v>
      </c>
      <c r="B175" s="73">
        <f t="shared" si="1"/>
        <v>42126</v>
      </c>
      <c r="C175" s="74">
        <f>IF(NewCustomer="Yes", IF(COUNTIF($I$2:$I$11,B175)&gt;0,0,WEEKDAY(B175,2)),IF(COUNTIF($I$2:$I$21,B175)&gt;0,0,WEEKDAY(B175,2)))</f>
        <v>6</v>
      </c>
      <c r="D175" s="74">
        <f t="shared" si="2"/>
        <v>20</v>
      </c>
      <c r="E175" s="12">
        <f>IFERROR(VLOOKUP(A175,'IDAR Meter Data'!$A:$B,2,1),"")</f>
        <v>180</v>
      </c>
      <c r="F175" s="75">
        <f>IF(CECCZ="CZ03",'Outside Temp'!B175,IF(CECCZ="CZ04",'Outside Temp'!B176,IF(CECCZ="CZ12",'Outside Temp'!B177, IF(CECCZ="CZ13",'Outside Temp'!B178))))</f>
        <v>55</v>
      </c>
      <c r="G175" s="12">
        <f t="shared" si="3"/>
        <v>1</v>
      </c>
    </row>
    <row r="176" ht="15.75" customHeight="1">
      <c r="A176" s="13">
        <v>42126.854166666664</v>
      </c>
      <c r="B176" s="73">
        <f t="shared" si="1"/>
        <v>42126</v>
      </c>
      <c r="C176" s="74">
        <f>IF(NewCustomer="Yes", IF(COUNTIF($I$2:$I$11,B176)&gt;0,0,WEEKDAY(B176,2)),IF(COUNTIF($I$2:$I$21,B176)&gt;0,0,WEEKDAY(B176,2)))</f>
        <v>6</v>
      </c>
      <c r="D176" s="74">
        <f t="shared" si="2"/>
        <v>20</v>
      </c>
      <c r="E176" s="12">
        <f>IFERROR(VLOOKUP(A176,'IDAR Meter Data'!$A:$B,2,1),"")</f>
        <v>187</v>
      </c>
      <c r="F176" s="75">
        <f>IF(CECCZ="CZ03",'Outside Temp'!B176,IF(CECCZ="CZ04",'Outside Temp'!B177,IF(CECCZ="CZ12",'Outside Temp'!B178, IF(CECCZ="CZ13",'Outside Temp'!B179))))</f>
        <v>55</v>
      </c>
      <c r="G176" s="12">
        <f t="shared" si="3"/>
        <v>1</v>
      </c>
    </row>
    <row r="177" ht="15.75" customHeight="1">
      <c r="A177" s="13">
        <v>42126.864583333336</v>
      </c>
      <c r="B177" s="73">
        <f t="shared" si="1"/>
        <v>42126</v>
      </c>
      <c r="C177" s="74">
        <f>IF(NewCustomer="Yes", IF(COUNTIF($I$2:$I$11,B177)&gt;0,0,WEEKDAY(B177,2)),IF(COUNTIF($I$2:$I$21,B177)&gt;0,0,WEEKDAY(B177,2)))</f>
        <v>6</v>
      </c>
      <c r="D177" s="74">
        <f t="shared" si="2"/>
        <v>20</v>
      </c>
      <c r="E177" s="12">
        <f>IFERROR(VLOOKUP(A177,'IDAR Meter Data'!$A:$B,2,1),"")</f>
        <v>171</v>
      </c>
      <c r="F177" s="75">
        <f>IF(CECCZ="CZ03",'Outside Temp'!B177,IF(CECCZ="CZ04",'Outside Temp'!B178,IF(CECCZ="CZ12",'Outside Temp'!B179, IF(CECCZ="CZ13",'Outside Temp'!B180))))</f>
        <v>55</v>
      </c>
      <c r="G177" s="12">
        <f t="shared" si="3"/>
        <v>1</v>
      </c>
    </row>
    <row r="178" ht="15.75" customHeight="1">
      <c r="A178" s="13">
        <v>42126.875</v>
      </c>
      <c r="B178" s="73">
        <f t="shared" si="1"/>
        <v>42126</v>
      </c>
      <c r="C178" s="74">
        <f>IF(NewCustomer="Yes", IF(COUNTIF($I$2:$I$11,B178)&gt;0,0,WEEKDAY(B178,2)),IF(COUNTIF($I$2:$I$21,B178)&gt;0,0,WEEKDAY(B178,2)))</f>
        <v>6</v>
      </c>
      <c r="D178" s="74">
        <f t="shared" si="2"/>
        <v>21</v>
      </c>
      <c r="E178" s="12">
        <f>IFERROR(VLOOKUP(A178,'IDAR Meter Data'!$A:$B,2,1),"")</f>
        <v>172</v>
      </c>
      <c r="F178" s="75">
        <f>IF(CECCZ="CZ03",'Outside Temp'!B178,IF(CECCZ="CZ04",'Outside Temp'!B179,IF(CECCZ="CZ12",'Outside Temp'!B180, IF(CECCZ="CZ13",'Outside Temp'!B181))))</f>
        <v>54.93333333</v>
      </c>
      <c r="G178" s="12">
        <f t="shared" si="3"/>
        <v>1</v>
      </c>
    </row>
    <row r="179" ht="15.75" customHeight="1">
      <c r="A179" s="13">
        <v>42126.885416666664</v>
      </c>
      <c r="B179" s="73">
        <f t="shared" si="1"/>
        <v>42126</v>
      </c>
      <c r="C179" s="74">
        <f>IF(NewCustomer="Yes", IF(COUNTIF($I$2:$I$11,B179)&gt;0,0,WEEKDAY(B179,2)),IF(COUNTIF($I$2:$I$21,B179)&gt;0,0,WEEKDAY(B179,2)))</f>
        <v>6</v>
      </c>
      <c r="D179" s="74">
        <f t="shared" si="2"/>
        <v>21</v>
      </c>
      <c r="E179" s="12">
        <f>IFERROR(VLOOKUP(A179,'IDAR Meter Data'!$A:$B,2,1),"")</f>
        <v>170</v>
      </c>
      <c r="F179" s="75">
        <f>IF(CECCZ="CZ03",'Outside Temp'!B179,IF(CECCZ="CZ04",'Outside Temp'!B180,IF(CECCZ="CZ12",'Outside Temp'!B181, IF(CECCZ="CZ13",'Outside Temp'!B182))))</f>
        <v>54.68333333</v>
      </c>
      <c r="G179" s="12">
        <f t="shared" si="3"/>
        <v>1</v>
      </c>
    </row>
    <row r="180" ht="15.75" customHeight="1">
      <c r="A180" s="13">
        <v>42126.895833333336</v>
      </c>
      <c r="B180" s="73">
        <f t="shared" si="1"/>
        <v>42126</v>
      </c>
      <c r="C180" s="74">
        <f>IF(NewCustomer="Yes", IF(COUNTIF($I$2:$I$11,B180)&gt;0,0,WEEKDAY(B180,2)),IF(COUNTIF($I$2:$I$21,B180)&gt;0,0,WEEKDAY(B180,2)))</f>
        <v>6</v>
      </c>
      <c r="D180" s="74">
        <f t="shared" si="2"/>
        <v>21</v>
      </c>
      <c r="E180" s="12">
        <f>IFERROR(VLOOKUP(A180,'IDAR Meter Data'!$A:$B,2,1),"")</f>
        <v>171</v>
      </c>
      <c r="F180" s="75">
        <f>IF(CECCZ="CZ03",'Outside Temp'!B180,IF(CECCZ="CZ04",'Outside Temp'!B181,IF(CECCZ="CZ12",'Outside Temp'!B182, IF(CECCZ="CZ13",'Outside Temp'!B183))))</f>
        <v>54.43333333</v>
      </c>
      <c r="G180" s="12">
        <f t="shared" si="3"/>
        <v>1</v>
      </c>
    </row>
    <row r="181" ht="15.75" customHeight="1">
      <c r="A181" s="13">
        <v>42126.90625</v>
      </c>
      <c r="B181" s="73">
        <f t="shared" si="1"/>
        <v>42126</v>
      </c>
      <c r="C181" s="74">
        <f>IF(NewCustomer="Yes", IF(COUNTIF($I$2:$I$11,B181)&gt;0,0,WEEKDAY(B181,2)),IF(COUNTIF($I$2:$I$21,B181)&gt;0,0,WEEKDAY(B181,2)))</f>
        <v>6</v>
      </c>
      <c r="D181" s="74">
        <f t="shared" si="2"/>
        <v>21</v>
      </c>
      <c r="E181" s="12">
        <f>IFERROR(VLOOKUP(A181,'IDAR Meter Data'!$A:$B,2,1),"")</f>
        <v>169</v>
      </c>
      <c r="F181" s="75">
        <f>IF(CECCZ="CZ03",'Outside Temp'!B181,IF(CECCZ="CZ04",'Outside Temp'!B182,IF(CECCZ="CZ12",'Outside Temp'!B183, IF(CECCZ="CZ13",'Outside Temp'!B184))))</f>
        <v>54.18333333</v>
      </c>
      <c r="G181" s="12">
        <f t="shared" si="3"/>
        <v>1</v>
      </c>
    </row>
    <row r="182" ht="15.75" customHeight="1">
      <c r="A182" s="13">
        <v>42126.916666666664</v>
      </c>
      <c r="B182" s="73">
        <f t="shared" si="1"/>
        <v>42126</v>
      </c>
      <c r="C182" s="74">
        <f>IF(NewCustomer="Yes", IF(COUNTIF($I$2:$I$11,B182)&gt;0,0,WEEKDAY(B182,2)),IF(COUNTIF($I$2:$I$21,B182)&gt;0,0,WEEKDAY(B182,2)))</f>
        <v>6</v>
      </c>
      <c r="D182" s="74">
        <f t="shared" si="2"/>
        <v>22</v>
      </c>
      <c r="E182" s="12">
        <f>IFERROR(VLOOKUP(A182,'IDAR Meter Data'!$A:$B,2,1),"")</f>
        <v>161</v>
      </c>
      <c r="F182" s="75">
        <f>IF(CECCZ="CZ03",'Outside Temp'!B182,IF(CECCZ="CZ04",'Outside Temp'!B183,IF(CECCZ="CZ12",'Outside Temp'!B184, IF(CECCZ="CZ13",'Outside Temp'!B185))))</f>
        <v>54</v>
      </c>
      <c r="G182" s="12">
        <f t="shared" si="3"/>
        <v>1</v>
      </c>
    </row>
    <row r="183" ht="15.75" customHeight="1">
      <c r="A183" s="13">
        <v>42126.927083333336</v>
      </c>
      <c r="B183" s="73">
        <f t="shared" si="1"/>
        <v>42126</v>
      </c>
      <c r="C183" s="74">
        <f>IF(NewCustomer="Yes", IF(COUNTIF($I$2:$I$11,B183)&gt;0,0,WEEKDAY(B183,2)),IF(COUNTIF($I$2:$I$21,B183)&gt;0,0,WEEKDAY(B183,2)))</f>
        <v>6</v>
      </c>
      <c r="D183" s="74">
        <f t="shared" si="2"/>
        <v>22</v>
      </c>
      <c r="E183" s="12">
        <f>IFERROR(VLOOKUP(A183,'IDAR Meter Data'!$A:$B,2,1),"")</f>
        <v>153</v>
      </c>
      <c r="F183" s="75">
        <f>IF(CECCZ="CZ03",'Outside Temp'!B183,IF(CECCZ="CZ04",'Outside Temp'!B184,IF(CECCZ="CZ12",'Outside Temp'!B185, IF(CECCZ="CZ13",'Outside Temp'!B186))))</f>
        <v>54</v>
      </c>
      <c r="G183" s="12">
        <f t="shared" si="3"/>
        <v>1</v>
      </c>
    </row>
    <row r="184" ht="15.75" customHeight="1">
      <c r="A184" s="13">
        <v>42126.9375</v>
      </c>
      <c r="B184" s="73">
        <f t="shared" si="1"/>
        <v>42126</v>
      </c>
      <c r="C184" s="74">
        <f>IF(NewCustomer="Yes", IF(COUNTIF($I$2:$I$11,B184)&gt;0,0,WEEKDAY(B184,2)),IF(COUNTIF($I$2:$I$21,B184)&gt;0,0,WEEKDAY(B184,2)))</f>
        <v>6</v>
      </c>
      <c r="D184" s="74">
        <f t="shared" si="2"/>
        <v>22</v>
      </c>
      <c r="E184" s="12">
        <f>IFERROR(VLOOKUP(A184,'IDAR Meter Data'!$A:$B,2,1),"")</f>
        <v>162</v>
      </c>
      <c r="F184" s="75">
        <f>IF(CECCZ="CZ03",'Outside Temp'!B184,IF(CECCZ="CZ04",'Outside Temp'!B185,IF(CECCZ="CZ12",'Outside Temp'!B186, IF(CECCZ="CZ13",'Outside Temp'!B187))))</f>
        <v>54</v>
      </c>
      <c r="G184" s="12">
        <f t="shared" si="3"/>
        <v>1</v>
      </c>
    </row>
    <row r="185" ht="15.75" customHeight="1">
      <c r="A185" s="13">
        <v>42126.947916666664</v>
      </c>
      <c r="B185" s="73">
        <f t="shared" si="1"/>
        <v>42126</v>
      </c>
      <c r="C185" s="74">
        <f>IF(NewCustomer="Yes", IF(COUNTIF($I$2:$I$11,B185)&gt;0,0,WEEKDAY(B185,2)),IF(COUNTIF($I$2:$I$21,B185)&gt;0,0,WEEKDAY(B185,2)))</f>
        <v>6</v>
      </c>
      <c r="D185" s="74">
        <f t="shared" si="2"/>
        <v>22</v>
      </c>
      <c r="E185" s="12">
        <f>IFERROR(VLOOKUP(A185,'IDAR Meter Data'!$A:$B,2,1),"")</f>
        <v>159</v>
      </c>
      <c r="F185" s="75">
        <f>IF(CECCZ="CZ03",'Outside Temp'!B185,IF(CECCZ="CZ04",'Outside Temp'!B186,IF(CECCZ="CZ12",'Outside Temp'!B187, IF(CECCZ="CZ13",'Outside Temp'!B188))))</f>
        <v>54</v>
      </c>
      <c r="G185" s="12">
        <f t="shared" si="3"/>
        <v>1</v>
      </c>
    </row>
    <row r="186" ht="15.75" customHeight="1">
      <c r="A186" s="13">
        <v>42126.958333333336</v>
      </c>
      <c r="B186" s="73">
        <f t="shared" si="1"/>
        <v>42126</v>
      </c>
      <c r="C186" s="74">
        <f>IF(NewCustomer="Yes", IF(COUNTIF($I$2:$I$11,B186)&gt;0,0,WEEKDAY(B186,2)),IF(COUNTIF($I$2:$I$21,B186)&gt;0,0,WEEKDAY(B186,2)))</f>
        <v>6</v>
      </c>
      <c r="D186" s="74">
        <f t="shared" si="2"/>
        <v>23</v>
      </c>
      <c r="E186" s="12">
        <f>IFERROR(VLOOKUP(A186,'IDAR Meter Data'!$A:$B,2,1),"")</f>
        <v>162</v>
      </c>
      <c r="F186" s="75">
        <f>IF(CECCZ="CZ03",'Outside Temp'!B186,IF(CECCZ="CZ04",'Outside Temp'!B187,IF(CECCZ="CZ12",'Outside Temp'!B188, IF(CECCZ="CZ13",'Outside Temp'!B189))))</f>
        <v>53.93333333</v>
      </c>
      <c r="G186" s="12">
        <f t="shared" si="3"/>
        <v>1</v>
      </c>
    </row>
    <row r="187" ht="15.75" customHeight="1">
      <c r="A187" s="13">
        <v>42126.96875</v>
      </c>
      <c r="B187" s="73">
        <f t="shared" si="1"/>
        <v>42126</v>
      </c>
      <c r="C187" s="74">
        <f>IF(NewCustomer="Yes", IF(COUNTIF($I$2:$I$11,B187)&gt;0,0,WEEKDAY(B187,2)),IF(COUNTIF($I$2:$I$21,B187)&gt;0,0,WEEKDAY(B187,2)))</f>
        <v>6</v>
      </c>
      <c r="D187" s="74">
        <f t="shared" si="2"/>
        <v>23</v>
      </c>
      <c r="E187" s="12">
        <f>IFERROR(VLOOKUP(A187,'IDAR Meter Data'!$A:$B,2,1),"")</f>
        <v>158</v>
      </c>
      <c r="F187" s="75">
        <f>IF(CECCZ="CZ03",'Outside Temp'!B187,IF(CECCZ="CZ04",'Outside Temp'!B188,IF(CECCZ="CZ12",'Outside Temp'!B189, IF(CECCZ="CZ13",'Outside Temp'!B190))))</f>
        <v>53.68333333</v>
      </c>
      <c r="G187" s="12">
        <f t="shared" si="3"/>
        <v>1</v>
      </c>
    </row>
    <row r="188" ht="15.75" customHeight="1">
      <c r="A188" s="13">
        <v>42126.979166666664</v>
      </c>
      <c r="B188" s="73">
        <f t="shared" si="1"/>
        <v>42126</v>
      </c>
      <c r="C188" s="74">
        <f>IF(NewCustomer="Yes", IF(COUNTIF($I$2:$I$11,B188)&gt;0,0,WEEKDAY(B188,2)),IF(COUNTIF($I$2:$I$21,B188)&gt;0,0,WEEKDAY(B188,2)))</f>
        <v>6</v>
      </c>
      <c r="D188" s="74">
        <f t="shared" si="2"/>
        <v>23</v>
      </c>
      <c r="E188" s="12">
        <f>IFERROR(VLOOKUP(A188,'IDAR Meter Data'!$A:$B,2,1),"")</f>
        <v>169</v>
      </c>
      <c r="F188" s="75">
        <f>IF(CECCZ="CZ03",'Outside Temp'!B188,IF(CECCZ="CZ04",'Outside Temp'!B189,IF(CECCZ="CZ12",'Outside Temp'!B190, IF(CECCZ="CZ13",'Outside Temp'!B191))))</f>
        <v>53.43333333</v>
      </c>
      <c r="G188" s="12">
        <f t="shared" si="3"/>
        <v>1</v>
      </c>
    </row>
    <row r="189" ht="15.75" customHeight="1">
      <c r="A189" s="13">
        <v>42126.989583333336</v>
      </c>
      <c r="B189" s="73">
        <f t="shared" si="1"/>
        <v>42126</v>
      </c>
      <c r="C189" s="74">
        <f>IF(NewCustomer="Yes", IF(COUNTIF($I$2:$I$11,B189)&gt;0,0,WEEKDAY(B189,2)),IF(COUNTIF($I$2:$I$21,B189)&gt;0,0,WEEKDAY(B189,2)))</f>
        <v>6</v>
      </c>
      <c r="D189" s="74">
        <f t="shared" si="2"/>
        <v>23</v>
      </c>
      <c r="E189" s="12">
        <f>IFERROR(VLOOKUP(A189,'IDAR Meter Data'!$A:$B,2,1),"")</f>
        <v>160</v>
      </c>
      <c r="F189" s="75">
        <f>IF(CECCZ="CZ03",'Outside Temp'!B189,IF(CECCZ="CZ04",'Outside Temp'!B190,IF(CECCZ="CZ12",'Outside Temp'!B191, IF(CECCZ="CZ13",'Outside Temp'!B192))))</f>
        <v>53.18333333</v>
      </c>
      <c r="G189" s="12">
        <f t="shared" si="3"/>
        <v>1</v>
      </c>
    </row>
    <row r="190" ht="15.75" customHeight="1">
      <c r="A190" s="13">
        <v>42127.0</v>
      </c>
      <c r="B190" s="73">
        <f t="shared" si="1"/>
        <v>42127</v>
      </c>
      <c r="C190" s="74">
        <f>IF(NewCustomer="Yes", IF(COUNTIF($I$2:$I$11,B190)&gt;0,0,WEEKDAY(B190,2)),IF(COUNTIF($I$2:$I$21,B190)&gt;0,0,WEEKDAY(B190,2)))</f>
        <v>7</v>
      </c>
      <c r="D190" s="74">
        <f t="shared" si="2"/>
        <v>0</v>
      </c>
      <c r="E190" s="12">
        <f>IFERROR(VLOOKUP(A190,'IDAR Meter Data'!$A:$B,2,1),"")</f>
        <v>156</v>
      </c>
      <c r="F190" s="75">
        <f>IF(CECCZ="CZ03",'Outside Temp'!B190,IF(CECCZ="CZ04",'Outside Temp'!B191,IF(CECCZ="CZ12",'Outside Temp'!B192, IF(CECCZ="CZ13",'Outside Temp'!B193))))</f>
        <v>53</v>
      </c>
      <c r="G190" s="12">
        <f t="shared" si="3"/>
        <v>1</v>
      </c>
    </row>
    <row r="191" ht="15.75" customHeight="1">
      <c r="A191" s="13">
        <v>42127.010416666664</v>
      </c>
      <c r="B191" s="73">
        <f t="shared" si="1"/>
        <v>42127</v>
      </c>
      <c r="C191" s="74">
        <f>IF(NewCustomer="Yes", IF(COUNTIF($I$2:$I$11,B191)&gt;0,0,WEEKDAY(B191,2)),IF(COUNTIF($I$2:$I$21,B191)&gt;0,0,WEEKDAY(B191,2)))</f>
        <v>7</v>
      </c>
      <c r="D191" s="74">
        <f t="shared" si="2"/>
        <v>0</v>
      </c>
      <c r="E191" s="12">
        <f>IFERROR(VLOOKUP(A191,'IDAR Meter Data'!$A:$B,2,1),"")</f>
        <v>154</v>
      </c>
      <c r="F191" s="75">
        <f>IF(CECCZ="CZ03",'Outside Temp'!B191,IF(CECCZ="CZ04",'Outside Temp'!B192,IF(CECCZ="CZ12",'Outside Temp'!B193, IF(CECCZ="CZ13",'Outside Temp'!B194))))</f>
        <v>53</v>
      </c>
      <c r="G191" s="12">
        <f t="shared" si="3"/>
        <v>1</v>
      </c>
    </row>
    <row r="192" ht="15.75" customHeight="1">
      <c r="A192" s="13">
        <v>42127.020833333336</v>
      </c>
      <c r="B192" s="73">
        <f t="shared" si="1"/>
        <v>42127</v>
      </c>
      <c r="C192" s="74">
        <f>IF(NewCustomer="Yes", IF(COUNTIF($I$2:$I$11,B192)&gt;0,0,WEEKDAY(B192,2)),IF(COUNTIF($I$2:$I$21,B192)&gt;0,0,WEEKDAY(B192,2)))</f>
        <v>7</v>
      </c>
      <c r="D192" s="74">
        <f t="shared" si="2"/>
        <v>0</v>
      </c>
      <c r="E192" s="12">
        <f>IFERROR(VLOOKUP(A192,'IDAR Meter Data'!$A:$B,2,1),"")</f>
        <v>162</v>
      </c>
      <c r="F192" s="75">
        <f>IF(CECCZ="CZ03",'Outside Temp'!B192,IF(CECCZ="CZ04",'Outside Temp'!B193,IF(CECCZ="CZ12",'Outside Temp'!B194, IF(CECCZ="CZ13",'Outside Temp'!B195))))</f>
        <v>53</v>
      </c>
      <c r="G192" s="12">
        <f t="shared" si="3"/>
        <v>1</v>
      </c>
    </row>
    <row r="193" ht="15.75" customHeight="1">
      <c r="A193" s="13">
        <v>42127.03125</v>
      </c>
      <c r="B193" s="73">
        <f t="shared" si="1"/>
        <v>42127</v>
      </c>
      <c r="C193" s="74">
        <f>IF(NewCustomer="Yes", IF(COUNTIF($I$2:$I$11,B193)&gt;0,0,WEEKDAY(B193,2)),IF(COUNTIF($I$2:$I$21,B193)&gt;0,0,WEEKDAY(B193,2)))</f>
        <v>7</v>
      </c>
      <c r="D193" s="74">
        <f t="shared" si="2"/>
        <v>0</v>
      </c>
      <c r="E193" s="12">
        <f>IFERROR(VLOOKUP(A193,'IDAR Meter Data'!$A:$B,2,1),"")</f>
        <v>155</v>
      </c>
      <c r="F193" s="75">
        <f>IF(CECCZ="CZ03",'Outside Temp'!B193,IF(CECCZ="CZ04",'Outside Temp'!B194,IF(CECCZ="CZ12",'Outside Temp'!B195, IF(CECCZ="CZ13",'Outside Temp'!B196))))</f>
        <v>53</v>
      </c>
      <c r="G193" s="12">
        <f t="shared" si="3"/>
        <v>1</v>
      </c>
    </row>
    <row r="194" ht="15.75" customHeight="1">
      <c r="A194" s="13">
        <v>42127.041666666664</v>
      </c>
      <c r="B194" s="73">
        <f t="shared" si="1"/>
        <v>42127</v>
      </c>
      <c r="C194" s="74">
        <f>IF(NewCustomer="Yes", IF(COUNTIF($I$2:$I$11,B194)&gt;0,0,WEEKDAY(B194,2)),IF(COUNTIF($I$2:$I$21,B194)&gt;0,0,WEEKDAY(B194,2)))</f>
        <v>7</v>
      </c>
      <c r="D194" s="74">
        <f t="shared" si="2"/>
        <v>1</v>
      </c>
      <c r="E194" s="12">
        <f>IFERROR(VLOOKUP(A194,'IDAR Meter Data'!$A:$B,2,1),"")</f>
        <v>153</v>
      </c>
      <c r="F194" s="75">
        <f>IF(CECCZ="CZ03",'Outside Temp'!B194,IF(CECCZ="CZ04",'Outside Temp'!B195,IF(CECCZ="CZ12",'Outside Temp'!B196, IF(CECCZ="CZ13",'Outside Temp'!B197))))</f>
        <v>53.06666667</v>
      </c>
      <c r="G194" s="12">
        <f t="shared" si="3"/>
        <v>1</v>
      </c>
    </row>
    <row r="195" ht="15.75" customHeight="1">
      <c r="A195" s="13">
        <v>42127.052083333336</v>
      </c>
      <c r="B195" s="73">
        <f t="shared" si="1"/>
        <v>42127</v>
      </c>
      <c r="C195" s="74">
        <f>IF(NewCustomer="Yes", IF(COUNTIF($I$2:$I$11,B195)&gt;0,0,WEEKDAY(B195,2)),IF(COUNTIF($I$2:$I$21,B195)&gt;0,0,WEEKDAY(B195,2)))</f>
        <v>7</v>
      </c>
      <c r="D195" s="74">
        <f t="shared" si="2"/>
        <v>1</v>
      </c>
      <c r="E195" s="12">
        <f>IFERROR(VLOOKUP(A195,'IDAR Meter Data'!$A:$B,2,1),"")</f>
        <v>150</v>
      </c>
      <c r="F195" s="75">
        <f>IF(CECCZ="CZ03",'Outside Temp'!B195,IF(CECCZ="CZ04",'Outside Temp'!B196,IF(CECCZ="CZ12",'Outside Temp'!B197, IF(CECCZ="CZ13",'Outside Temp'!B198))))</f>
        <v>53.31666667</v>
      </c>
      <c r="G195" s="12">
        <f t="shared" si="3"/>
        <v>1</v>
      </c>
    </row>
    <row r="196" ht="15.75" customHeight="1">
      <c r="A196" s="13">
        <v>42127.0625</v>
      </c>
      <c r="B196" s="73">
        <f t="shared" si="1"/>
        <v>42127</v>
      </c>
      <c r="C196" s="74">
        <f>IF(NewCustomer="Yes", IF(COUNTIF($I$2:$I$11,B196)&gt;0,0,WEEKDAY(B196,2)),IF(COUNTIF($I$2:$I$21,B196)&gt;0,0,WEEKDAY(B196,2)))</f>
        <v>7</v>
      </c>
      <c r="D196" s="74">
        <f t="shared" si="2"/>
        <v>1</v>
      </c>
      <c r="E196" s="12">
        <f>IFERROR(VLOOKUP(A196,'IDAR Meter Data'!$A:$B,2,1),"")</f>
        <v>159</v>
      </c>
      <c r="F196" s="75">
        <f>IF(CECCZ="CZ03",'Outside Temp'!B196,IF(CECCZ="CZ04",'Outside Temp'!B197,IF(CECCZ="CZ12",'Outside Temp'!B198, IF(CECCZ="CZ13",'Outside Temp'!B199))))</f>
        <v>53.56666667</v>
      </c>
      <c r="G196" s="12">
        <f t="shared" si="3"/>
        <v>1</v>
      </c>
    </row>
    <row r="197" ht="15.75" customHeight="1">
      <c r="A197" s="13">
        <v>42127.072916666664</v>
      </c>
      <c r="B197" s="73">
        <f t="shared" si="1"/>
        <v>42127</v>
      </c>
      <c r="C197" s="74">
        <f>IF(NewCustomer="Yes", IF(COUNTIF($I$2:$I$11,B197)&gt;0,0,WEEKDAY(B197,2)),IF(COUNTIF($I$2:$I$21,B197)&gt;0,0,WEEKDAY(B197,2)))</f>
        <v>7</v>
      </c>
      <c r="D197" s="74">
        <f t="shared" si="2"/>
        <v>1</v>
      </c>
      <c r="E197" s="12">
        <f>IFERROR(VLOOKUP(A197,'IDAR Meter Data'!$A:$B,2,1),"")</f>
        <v>157</v>
      </c>
      <c r="F197" s="75">
        <f>IF(CECCZ="CZ03",'Outside Temp'!B197,IF(CECCZ="CZ04",'Outside Temp'!B198,IF(CECCZ="CZ12",'Outside Temp'!B199, IF(CECCZ="CZ13",'Outside Temp'!B200))))</f>
        <v>53.81666667</v>
      </c>
      <c r="G197" s="12">
        <f t="shared" si="3"/>
        <v>1</v>
      </c>
    </row>
    <row r="198" ht="15.75" customHeight="1">
      <c r="A198" s="13">
        <v>42127.083333333336</v>
      </c>
      <c r="B198" s="73">
        <f t="shared" si="1"/>
        <v>42127</v>
      </c>
      <c r="C198" s="74">
        <f>IF(NewCustomer="Yes", IF(COUNTIF($I$2:$I$11,B198)&gt;0,0,WEEKDAY(B198,2)),IF(COUNTIF($I$2:$I$21,B198)&gt;0,0,WEEKDAY(B198,2)))</f>
        <v>7</v>
      </c>
      <c r="D198" s="74">
        <f t="shared" si="2"/>
        <v>2</v>
      </c>
      <c r="E198" s="12">
        <f>IFERROR(VLOOKUP(A198,'IDAR Meter Data'!$A:$B,2,1),"")</f>
        <v>147</v>
      </c>
      <c r="F198" s="75">
        <f>IF(CECCZ="CZ03",'Outside Temp'!B198,IF(CECCZ="CZ04",'Outside Temp'!B199,IF(CECCZ="CZ12",'Outside Temp'!B200, IF(CECCZ="CZ13",'Outside Temp'!B201))))</f>
        <v>53.93333333</v>
      </c>
      <c r="G198" s="12">
        <f t="shared" si="3"/>
        <v>1</v>
      </c>
    </row>
    <row r="199" ht="15.75" customHeight="1">
      <c r="A199" s="13">
        <v>42127.09375</v>
      </c>
      <c r="B199" s="73">
        <f t="shared" si="1"/>
        <v>42127</v>
      </c>
      <c r="C199" s="74">
        <f>IF(NewCustomer="Yes", IF(COUNTIF($I$2:$I$11,B199)&gt;0,0,WEEKDAY(B199,2)),IF(COUNTIF($I$2:$I$21,B199)&gt;0,0,WEEKDAY(B199,2)))</f>
        <v>7</v>
      </c>
      <c r="D199" s="74">
        <f t="shared" si="2"/>
        <v>2</v>
      </c>
      <c r="E199" s="12">
        <f>IFERROR(VLOOKUP(A199,'IDAR Meter Data'!$A:$B,2,1),"")</f>
        <v>150</v>
      </c>
      <c r="F199" s="75">
        <f>IF(CECCZ="CZ03",'Outside Temp'!B199,IF(CECCZ="CZ04",'Outside Temp'!B200,IF(CECCZ="CZ12",'Outside Temp'!B201, IF(CECCZ="CZ13",'Outside Temp'!B202))))</f>
        <v>53.68333333</v>
      </c>
      <c r="G199" s="12">
        <f t="shared" si="3"/>
        <v>1</v>
      </c>
    </row>
    <row r="200" ht="15.75" customHeight="1">
      <c r="A200" s="13">
        <v>42127.104166666664</v>
      </c>
      <c r="B200" s="73">
        <f t="shared" si="1"/>
        <v>42127</v>
      </c>
      <c r="C200" s="74">
        <f>IF(NewCustomer="Yes", IF(COUNTIF($I$2:$I$11,B200)&gt;0,0,WEEKDAY(B200,2)),IF(COUNTIF($I$2:$I$21,B200)&gt;0,0,WEEKDAY(B200,2)))</f>
        <v>7</v>
      </c>
      <c r="D200" s="74">
        <f t="shared" si="2"/>
        <v>2</v>
      </c>
      <c r="E200" s="12">
        <f>IFERROR(VLOOKUP(A200,'IDAR Meter Data'!$A:$B,2,1),"")</f>
        <v>149</v>
      </c>
      <c r="F200" s="75">
        <f>IF(CECCZ="CZ03",'Outside Temp'!B200,IF(CECCZ="CZ04",'Outside Temp'!B201,IF(CECCZ="CZ12",'Outside Temp'!B202, IF(CECCZ="CZ13",'Outside Temp'!B203))))</f>
        <v>53.43333333</v>
      </c>
      <c r="G200" s="12">
        <f t="shared" si="3"/>
        <v>1</v>
      </c>
    </row>
    <row r="201" ht="15.75" customHeight="1">
      <c r="A201" s="13">
        <v>42127.114583333336</v>
      </c>
      <c r="B201" s="73">
        <f t="shared" si="1"/>
        <v>42127</v>
      </c>
      <c r="C201" s="74">
        <f>IF(NewCustomer="Yes", IF(COUNTIF($I$2:$I$11,B201)&gt;0,0,WEEKDAY(B201,2)),IF(COUNTIF($I$2:$I$21,B201)&gt;0,0,WEEKDAY(B201,2)))</f>
        <v>7</v>
      </c>
      <c r="D201" s="74">
        <f t="shared" si="2"/>
        <v>2</v>
      </c>
      <c r="E201" s="12">
        <f>IFERROR(VLOOKUP(A201,'IDAR Meter Data'!$A:$B,2,1),"")</f>
        <v>152</v>
      </c>
      <c r="F201" s="75">
        <f>IF(CECCZ="CZ03",'Outside Temp'!B201,IF(CECCZ="CZ04",'Outside Temp'!B202,IF(CECCZ="CZ12",'Outside Temp'!B203, IF(CECCZ="CZ13",'Outside Temp'!B204))))</f>
        <v>53.18333333</v>
      </c>
      <c r="G201" s="12">
        <f t="shared" si="3"/>
        <v>1</v>
      </c>
    </row>
    <row r="202" ht="15.75" customHeight="1">
      <c r="A202" s="13">
        <v>42127.125</v>
      </c>
      <c r="B202" s="73">
        <f t="shared" si="1"/>
        <v>42127</v>
      </c>
      <c r="C202" s="74">
        <f>IF(NewCustomer="Yes", IF(COUNTIF($I$2:$I$11,B202)&gt;0,0,WEEKDAY(B202,2)),IF(COUNTIF($I$2:$I$21,B202)&gt;0,0,WEEKDAY(B202,2)))</f>
        <v>7</v>
      </c>
      <c r="D202" s="74">
        <f t="shared" si="2"/>
        <v>3</v>
      </c>
      <c r="E202" s="12">
        <f>IFERROR(VLOOKUP(A202,'IDAR Meter Data'!$A:$B,2,1),"")</f>
        <v>162</v>
      </c>
      <c r="F202" s="75">
        <f>IF(CECCZ="CZ03",'Outside Temp'!B202,IF(CECCZ="CZ04",'Outside Temp'!B203,IF(CECCZ="CZ12",'Outside Temp'!B204, IF(CECCZ="CZ13",'Outside Temp'!B205))))</f>
        <v>52.93333333</v>
      </c>
      <c r="G202" s="12">
        <f t="shared" si="3"/>
        <v>1</v>
      </c>
    </row>
    <row r="203" ht="15.75" customHeight="1">
      <c r="A203" s="13">
        <v>42127.135416666664</v>
      </c>
      <c r="B203" s="73">
        <f t="shared" si="1"/>
        <v>42127</v>
      </c>
      <c r="C203" s="74">
        <f>IF(NewCustomer="Yes", IF(COUNTIF($I$2:$I$11,B203)&gt;0,0,WEEKDAY(B203,2)),IF(COUNTIF($I$2:$I$21,B203)&gt;0,0,WEEKDAY(B203,2)))</f>
        <v>7</v>
      </c>
      <c r="D203" s="74">
        <f t="shared" si="2"/>
        <v>3</v>
      </c>
      <c r="E203" s="12">
        <f>IFERROR(VLOOKUP(A203,'IDAR Meter Data'!$A:$B,2,1),"")</f>
        <v>157</v>
      </c>
      <c r="F203" s="75">
        <f>IF(CECCZ="CZ03",'Outside Temp'!B203,IF(CECCZ="CZ04",'Outside Temp'!B204,IF(CECCZ="CZ12",'Outside Temp'!B205, IF(CECCZ="CZ13",'Outside Temp'!B206))))</f>
        <v>52.68333333</v>
      </c>
      <c r="G203" s="12">
        <f t="shared" si="3"/>
        <v>1</v>
      </c>
    </row>
    <row r="204" ht="15.75" customHeight="1">
      <c r="A204" s="13">
        <v>42127.145833333336</v>
      </c>
      <c r="B204" s="73">
        <f t="shared" si="1"/>
        <v>42127</v>
      </c>
      <c r="C204" s="74">
        <f>IF(NewCustomer="Yes", IF(COUNTIF($I$2:$I$11,B204)&gt;0,0,WEEKDAY(B204,2)),IF(COUNTIF($I$2:$I$21,B204)&gt;0,0,WEEKDAY(B204,2)))</f>
        <v>7</v>
      </c>
      <c r="D204" s="74">
        <f t="shared" si="2"/>
        <v>3</v>
      </c>
      <c r="E204" s="12">
        <f>IFERROR(VLOOKUP(A204,'IDAR Meter Data'!$A:$B,2,1),"")</f>
        <v>161</v>
      </c>
      <c r="F204" s="75">
        <f>IF(CECCZ="CZ03",'Outside Temp'!B204,IF(CECCZ="CZ04",'Outside Temp'!B205,IF(CECCZ="CZ12",'Outside Temp'!B206, IF(CECCZ="CZ13",'Outside Temp'!B207))))</f>
        <v>52.43333333</v>
      </c>
      <c r="G204" s="12">
        <f t="shared" si="3"/>
        <v>1</v>
      </c>
    </row>
    <row r="205" ht="15.75" customHeight="1">
      <c r="A205" s="13">
        <v>42127.15625</v>
      </c>
      <c r="B205" s="73">
        <f t="shared" si="1"/>
        <v>42127</v>
      </c>
      <c r="C205" s="74">
        <f>IF(NewCustomer="Yes", IF(COUNTIF($I$2:$I$11,B205)&gt;0,0,WEEKDAY(B205,2)),IF(COUNTIF($I$2:$I$21,B205)&gt;0,0,WEEKDAY(B205,2)))</f>
        <v>7</v>
      </c>
      <c r="D205" s="74">
        <f t="shared" si="2"/>
        <v>3</v>
      </c>
      <c r="E205" s="12">
        <f>IFERROR(VLOOKUP(A205,'IDAR Meter Data'!$A:$B,2,1),"")</f>
        <v>152</v>
      </c>
      <c r="F205" s="75">
        <f>IF(CECCZ="CZ03",'Outside Temp'!B205,IF(CECCZ="CZ04",'Outside Temp'!B206,IF(CECCZ="CZ12",'Outside Temp'!B207, IF(CECCZ="CZ13",'Outside Temp'!B208))))</f>
        <v>52.18333333</v>
      </c>
      <c r="G205" s="12">
        <f t="shared" si="3"/>
        <v>1</v>
      </c>
    </row>
    <row r="206" ht="15.75" customHeight="1">
      <c r="A206" s="13">
        <v>42127.166666666664</v>
      </c>
      <c r="B206" s="73">
        <f t="shared" si="1"/>
        <v>42127</v>
      </c>
      <c r="C206" s="74">
        <f>IF(NewCustomer="Yes", IF(COUNTIF($I$2:$I$11,B206)&gt;0,0,WEEKDAY(B206,2)),IF(COUNTIF($I$2:$I$21,B206)&gt;0,0,WEEKDAY(B206,2)))</f>
        <v>7</v>
      </c>
      <c r="D206" s="74">
        <f t="shared" si="2"/>
        <v>4</v>
      </c>
      <c r="E206" s="12">
        <f>IFERROR(VLOOKUP(A206,'IDAR Meter Data'!$A:$B,2,1),"")</f>
        <v>163</v>
      </c>
      <c r="F206" s="75">
        <f>IF(CECCZ="CZ03",'Outside Temp'!B206,IF(CECCZ="CZ04",'Outside Temp'!B207,IF(CECCZ="CZ12",'Outside Temp'!B208, IF(CECCZ="CZ13",'Outside Temp'!B209))))</f>
        <v>52</v>
      </c>
      <c r="G206" s="12">
        <f t="shared" si="3"/>
        <v>1</v>
      </c>
    </row>
    <row r="207" ht="15.75" customHeight="1">
      <c r="A207" s="13">
        <v>42127.177083333336</v>
      </c>
      <c r="B207" s="73">
        <f t="shared" si="1"/>
        <v>42127</v>
      </c>
      <c r="C207" s="74">
        <f>IF(NewCustomer="Yes", IF(COUNTIF($I$2:$I$11,B207)&gt;0,0,WEEKDAY(B207,2)),IF(COUNTIF($I$2:$I$21,B207)&gt;0,0,WEEKDAY(B207,2)))</f>
        <v>7</v>
      </c>
      <c r="D207" s="74">
        <f t="shared" si="2"/>
        <v>4</v>
      </c>
      <c r="E207" s="12">
        <f>IFERROR(VLOOKUP(A207,'IDAR Meter Data'!$A:$B,2,1),"")</f>
        <v>147</v>
      </c>
      <c r="F207" s="75">
        <f>IF(CECCZ="CZ03",'Outside Temp'!B207,IF(CECCZ="CZ04",'Outside Temp'!B208,IF(CECCZ="CZ12",'Outside Temp'!B209, IF(CECCZ="CZ13",'Outside Temp'!B210))))</f>
        <v>52</v>
      </c>
      <c r="G207" s="12">
        <f t="shared" si="3"/>
        <v>1</v>
      </c>
    </row>
    <row r="208" ht="15.75" customHeight="1">
      <c r="A208" s="13">
        <v>42127.1875</v>
      </c>
      <c r="B208" s="73">
        <f t="shared" si="1"/>
        <v>42127</v>
      </c>
      <c r="C208" s="74">
        <f>IF(NewCustomer="Yes", IF(COUNTIF($I$2:$I$11,B208)&gt;0,0,WEEKDAY(B208,2)),IF(COUNTIF($I$2:$I$21,B208)&gt;0,0,WEEKDAY(B208,2)))</f>
        <v>7</v>
      </c>
      <c r="D208" s="74">
        <f t="shared" si="2"/>
        <v>4</v>
      </c>
      <c r="E208" s="12">
        <f>IFERROR(VLOOKUP(A208,'IDAR Meter Data'!$A:$B,2,1),"")</f>
        <v>162</v>
      </c>
      <c r="F208" s="75">
        <f>IF(CECCZ="CZ03",'Outside Temp'!B208,IF(CECCZ="CZ04",'Outside Temp'!B209,IF(CECCZ="CZ12",'Outside Temp'!B210, IF(CECCZ="CZ13",'Outside Temp'!B211))))</f>
        <v>52</v>
      </c>
      <c r="G208" s="12">
        <f t="shared" si="3"/>
        <v>1</v>
      </c>
    </row>
    <row r="209" ht="15.75" customHeight="1">
      <c r="A209" s="13">
        <v>42127.197916666664</v>
      </c>
      <c r="B209" s="73">
        <f t="shared" si="1"/>
        <v>42127</v>
      </c>
      <c r="C209" s="74">
        <f>IF(NewCustomer="Yes", IF(COUNTIF($I$2:$I$11,B209)&gt;0,0,WEEKDAY(B209,2)),IF(COUNTIF($I$2:$I$21,B209)&gt;0,0,WEEKDAY(B209,2)))</f>
        <v>7</v>
      </c>
      <c r="D209" s="74">
        <f t="shared" si="2"/>
        <v>4</v>
      </c>
      <c r="E209" s="12">
        <f>IFERROR(VLOOKUP(A209,'IDAR Meter Data'!$A:$B,2,1),"")</f>
        <v>152</v>
      </c>
      <c r="F209" s="75">
        <f>IF(CECCZ="CZ03",'Outside Temp'!B209,IF(CECCZ="CZ04",'Outside Temp'!B210,IF(CECCZ="CZ12",'Outside Temp'!B211, IF(CECCZ="CZ13",'Outside Temp'!B212))))</f>
        <v>52</v>
      </c>
      <c r="G209" s="12">
        <f t="shared" si="3"/>
        <v>1</v>
      </c>
    </row>
    <row r="210" ht="15.75" customHeight="1">
      <c r="A210" s="13">
        <v>42127.208333333336</v>
      </c>
      <c r="B210" s="73">
        <f t="shared" si="1"/>
        <v>42127</v>
      </c>
      <c r="C210" s="74">
        <f>IF(NewCustomer="Yes", IF(COUNTIF($I$2:$I$11,B210)&gt;0,0,WEEKDAY(B210,2)),IF(COUNTIF($I$2:$I$21,B210)&gt;0,0,WEEKDAY(B210,2)))</f>
        <v>7</v>
      </c>
      <c r="D210" s="74">
        <f t="shared" si="2"/>
        <v>5</v>
      </c>
      <c r="E210" s="12">
        <f>IFERROR(VLOOKUP(A210,'IDAR Meter Data'!$A:$B,2,1),"")</f>
        <v>151</v>
      </c>
      <c r="F210" s="75">
        <f>IF(CECCZ="CZ03",'Outside Temp'!B210,IF(CECCZ="CZ04",'Outside Temp'!B211,IF(CECCZ="CZ12",'Outside Temp'!B212, IF(CECCZ="CZ13",'Outside Temp'!B213))))</f>
        <v>52</v>
      </c>
      <c r="G210" s="12">
        <f t="shared" si="3"/>
        <v>1</v>
      </c>
    </row>
    <row r="211" ht="15.75" customHeight="1">
      <c r="A211" s="13">
        <v>42127.21875</v>
      </c>
      <c r="B211" s="73">
        <f t="shared" si="1"/>
        <v>42127</v>
      </c>
      <c r="C211" s="74">
        <f>IF(NewCustomer="Yes", IF(COUNTIF($I$2:$I$11,B211)&gt;0,0,WEEKDAY(B211,2)),IF(COUNTIF($I$2:$I$21,B211)&gt;0,0,WEEKDAY(B211,2)))</f>
        <v>7</v>
      </c>
      <c r="D211" s="74">
        <f t="shared" si="2"/>
        <v>5</v>
      </c>
      <c r="E211" s="12">
        <f>IFERROR(VLOOKUP(A211,'IDAR Meter Data'!$A:$B,2,1),"")</f>
        <v>146</v>
      </c>
      <c r="F211" s="75">
        <f>IF(CECCZ="CZ03",'Outside Temp'!B211,IF(CECCZ="CZ04",'Outside Temp'!B212,IF(CECCZ="CZ12",'Outside Temp'!B213, IF(CECCZ="CZ13",'Outside Temp'!B214))))</f>
        <v>52</v>
      </c>
      <c r="G211" s="12">
        <f t="shared" si="3"/>
        <v>1</v>
      </c>
    </row>
    <row r="212" ht="15.75" customHeight="1">
      <c r="A212" s="13">
        <v>42127.229166666664</v>
      </c>
      <c r="B212" s="73">
        <f t="shared" si="1"/>
        <v>42127</v>
      </c>
      <c r="C212" s="74">
        <f>IF(NewCustomer="Yes", IF(COUNTIF($I$2:$I$11,B212)&gt;0,0,WEEKDAY(B212,2)),IF(COUNTIF($I$2:$I$21,B212)&gt;0,0,WEEKDAY(B212,2)))</f>
        <v>7</v>
      </c>
      <c r="D212" s="74">
        <f t="shared" si="2"/>
        <v>5</v>
      </c>
      <c r="E212" s="12">
        <f>IFERROR(VLOOKUP(A212,'IDAR Meter Data'!$A:$B,2,1),"")</f>
        <v>163</v>
      </c>
      <c r="F212" s="75">
        <f>IF(CECCZ="CZ03",'Outside Temp'!B212,IF(CECCZ="CZ04",'Outside Temp'!B213,IF(CECCZ="CZ12",'Outside Temp'!B214, IF(CECCZ="CZ13",'Outside Temp'!B215))))</f>
        <v>52.27777778</v>
      </c>
      <c r="G212" s="12">
        <f t="shared" si="3"/>
        <v>1</v>
      </c>
    </row>
    <row r="213" ht="15.75" customHeight="1">
      <c r="A213" s="13">
        <v>42127.239583333336</v>
      </c>
      <c r="B213" s="73">
        <f t="shared" si="1"/>
        <v>42127</v>
      </c>
      <c r="C213" s="74">
        <f>IF(NewCustomer="Yes", IF(COUNTIF($I$2:$I$11,B213)&gt;0,0,WEEKDAY(B213,2)),IF(COUNTIF($I$2:$I$21,B213)&gt;0,0,WEEKDAY(B213,2)))</f>
        <v>7</v>
      </c>
      <c r="D213" s="74">
        <f t="shared" si="2"/>
        <v>5</v>
      </c>
      <c r="E213" s="12">
        <f>IFERROR(VLOOKUP(A213,'IDAR Meter Data'!$A:$B,2,1),"")</f>
        <v>147</v>
      </c>
      <c r="F213" s="75">
        <f>IF(CECCZ="CZ03",'Outside Temp'!B213,IF(CECCZ="CZ04",'Outside Temp'!B214,IF(CECCZ="CZ12",'Outside Temp'!B215, IF(CECCZ="CZ13",'Outside Temp'!B216))))</f>
        <v>52.69444444</v>
      </c>
      <c r="G213" s="12">
        <f t="shared" si="3"/>
        <v>1</v>
      </c>
    </row>
    <row r="214" ht="15.75" customHeight="1">
      <c r="A214" s="13">
        <v>42127.25</v>
      </c>
      <c r="B214" s="73">
        <f t="shared" si="1"/>
        <v>42127</v>
      </c>
      <c r="C214" s="74">
        <f>IF(NewCustomer="Yes", IF(COUNTIF($I$2:$I$11,B214)&gt;0,0,WEEKDAY(B214,2)),IF(COUNTIF($I$2:$I$21,B214)&gt;0,0,WEEKDAY(B214,2)))</f>
        <v>7</v>
      </c>
      <c r="D214" s="74">
        <f t="shared" si="2"/>
        <v>6</v>
      </c>
      <c r="E214" s="12">
        <f>IFERROR(VLOOKUP(A214,'IDAR Meter Data'!$A:$B,2,1),"")</f>
        <v>152</v>
      </c>
      <c r="F214" s="75">
        <f>IF(CECCZ="CZ03",'Outside Temp'!B214,IF(CECCZ="CZ04",'Outside Temp'!B215,IF(CECCZ="CZ12",'Outside Temp'!B216, IF(CECCZ="CZ13",'Outside Temp'!B217))))</f>
        <v>53.13333333</v>
      </c>
      <c r="G214" s="12">
        <f t="shared" si="3"/>
        <v>1</v>
      </c>
    </row>
    <row r="215" ht="15.75" customHeight="1">
      <c r="A215" s="13">
        <v>42127.260416666664</v>
      </c>
      <c r="B215" s="73">
        <f t="shared" si="1"/>
        <v>42127</v>
      </c>
      <c r="C215" s="74">
        <f>IF(NewCustomer="Yes", IF(COUNTIF($I$2:$I$11,B215)&gt;0,0,WEEKDAY(B215,2)),IF(COUNTIF($I$2:$I$21,B215)&gt;0,0,WEEKDAY(B215,2)))</f>
        <v>7</v>
      </c>
      <c r="D215" s="74">
        <f t="shared" si="2"/>
        <v>6</v>
      </c>
      <c r="E215" s="12">
        <f>IFERROR(VLOOKUP(A215,'IDAR Meter Data'!$A:$B,2,1),"")</f>
        <v>151</v>
      </c>
      <c r="F215" s="75">
        <f>IF(CECCZ="CZ03",'Outside Temp'!B215,IF(CECCZ="CZ04",'Outside Temp'!B216,IF(CECCZ="CZ12",'Outside Temp'!B217, IF(CECCZ="CZ13",'Outside Temp'!B218))))</f>
        <v>53.63333333</v>
      </c>
      <c r="G215" s="12">
        <f t="shared" si="3"/>
        <v>1</v>
      </c>
    </row>
    <row r="216" ht="15.75" customHeight="1">
      <c r="A216" s="13">
        <v>42127.270833333336</v>
      </c>
      <c r="B216" s="73">
        <f t="shared" si="1"/>
        <v>42127</v>
      </c>
      <c r="C216" s="74">
        <f>IF(NewCustomer="Yes", IF(COUNTIF($I$2:$I$11,B216)&gt;0,0,WEEKDAY(B216,2)),IF(COUNTIF($I$2:$I$21,B216)&gt;0,0,WEEKDAY(B216,2)))</f>
        <v>7</v>
      </c>
      <c r="D216" s="74">
        <f t="shared" si="2"/>
        <v>6</v>
      </c>
      <c r="E216" s="12">
        <f>IFERROR(VLOOKUP(A216,'IDAR Meter Data'!$A:$B,2,1),"")</f>
        <v>154</v>
      </c>
      <c r="F216" s="75">
        <f>IF(CECCZ="CZ03",'Outside Temp'!B216,IF(CECCZ="CZ04",'Outside Temp'!B217,IF(CECCZ="CZ12",'Outside Temp'!B218, IF(CECCZ="CZ13",'Outside Temp'!B219))))</f>
        <v>54</v>
      </c>
      <c r="G216" s="12">
        <f t="shared" si="3"/>
        <v>1</v>
      </c>
    </row>
    <row r="217" ht="15.75" customHeight="1">
      <c r="A217" s="13">
        <v>42127.28125</v>
      </c>
      <c r="B217" s="73">
        <f t="shared" si="1"/>
        <v>42127</v>
      </c>
      <c r="C217" s="74">
        <f>IF(NewCustomer="Yes", IF(COUNTIF($I$2:$I$11,B217)&gt;0,0,WEEKDAY(B217,2)),IF(COUNTIF($I$2:$I$21,B217)&gt;0,0,WEEKDAY(B217,2)))</f>
        <v>7</v>
      </c>
      <c r="D217" s="74">
        <f t="shared" si="2"/>
        <v>6</v>
      </c>
      <c r="E217" s="12">
        <f>IFERROR(VLOOKUP(A217,'IDAR Meter Data'!$A:$B,2,1),"")</f>
        <v>163</v>
      </c>
      <c r="F217" s="75">
        <f>IF(CECCZ="CZ03",'Outside Temp'!B217,IF(CECCZ="CZ04",'Outside Temp'!B218,IF(CECCZ="CZ12",'Outside Temp'!B219, IF(CECCZ="CZ13",'Outside Temp'!B220))))</f>
        <v>54</v>
      </c>
      <c r="G217" s="12">
        <f t="shared" si="3"/>
        <v>1</v>
      </c>
    </row>
    <row r="218" ht="15.75" customHeight="1">
      <c r="A218" s="13">
        <v>42127.291666666664</v>
      </c>
      <c r="B218" s="73">
        <f t="shared" si="1"/>
        <v>42127</v>
      </c>
      <c r="C218" s="74">
        <f>IF(NewCustomer="Yes", IF(COUNTIF($I$2:$I$11,B218)&gt;0,0,WEEKDAY(B218,2)),IF(COUNTIF($I$2:$I$21,B218)&gt;0,0,WEEKDAY(B218,2)))</f>
        <v>7</v>
      </c>
      <c r="D218" s="74">
        <f t="shared" si="2"/>
        <v>7</v>
      </c>
      <c r="E218" s="12">
        <f>IFERROR(VLOOKUP(A218,'IDAR Meter Data'!$A:$B,2,1),"")</f>
        <v>161</v>
      </c>
      <c r="F218" s="75">
        <f>IF(CECCZ="CZ03",'Outside Temp'!B218,IF(CECCZ="CZ04",'Outside Temp'!B219,IF(CECCZ="CZ12",'Outside Temp'!B220, IF(CECCZ="CZ13",'Outside Temp'!B221))))</f>
        <v>54.2</v>
      </c>
      <c r="G218" s="12">
        <f t="shared" si="3"/>
        <v>1</v>
      </c>
    </row>
    <row r="219" ht="15.75" customHeight="1">
      <c r="A219" s="13">
        <v>42127.302083333336</v>
      </c>
      <c r="B219" s="73">
        <f t="shared" si="1"/>
        <v>42127</v>
      </c>
      <c r="C219" s="74">
        <f>IF(NewCustomer="Yes", IF(COUNTIF($I$2:$I$11,B219)&gt;0,0,WEEKDAY(B219,2)),IF(COUNTIF($I$2:$I$21,B219)&gt;0,0,WEEKDAY(B219,2)))</f>
        <v>7</v>
      </c>
      <c r="D219" s="74">
        <f t="shared" si="2"/>
        <v>7</v>
      </c>
      <c r="E219" s="12">
        <f>IFERROR(VLOOKUP(A219,'IDAR Meter Data'!$A:$B,2,1),"")</f>
        <v>156</v>
      </c>
      <c r="F219" s="75">
        <f>IF(CECCZ="CZ03",'Outside Temp'!B219,IF(CECCZ="CZ04",'Outside Temp'!B220,IF(CECCZ="CZ12",'Outside Temp'!B221, IF(CECCZ="CZ13",'Outside Temp'!B222))))</f>
        <v>54.95</v>
      </c>
      <c r="G219" s="12">
        <f t="shared" si="3"/>
        <v>1</v>
      </c>
    </row>
    <row r="220" ht="15.75" customHeight="1">
      <c r="A220" s="13">
        <v>42127.3125</v>
      </c>
      <c r="B220" s="73">
        <f t="shared" si="1"/>
        <v>42127</v>
      </c>
      <c r="C220" s="74">
        <f>IF(NewCustomer="Yes", IF(COUNTIF($I$2:$I$11,B220)&gt;0,0,WEEKDAY(B220,2)),IF(COUNTIF($I$2:$I$21,B220)&gt;0,0,WEEKDAY(B220,2)))</f>
        <v>7</v>
      </c>
      <c r="D220" s="74">
        <f t="shared" si="2"/>
        <v>7</v>
      </c>
      <c r="E220" s="12">
        <f>IFERROR(VLOOKUP(A220,'IDAR Meter Data'!$A:$B,2,1),"")</f>
        <v>164</v>
      </c>
      <c r="F220" s="75">
        <f>IF(CECCZ="CZ03",'Outside Temp'!B220,IF(CECCZ="CZ04",'Outside Temp'!B221,IF(CECCZ="CZ12",'Outside Temp'!B222, IF(CECCZ="CZ13",'Outside Temp'!B223))))</f>
        <v>55.7</v>
      </c>
      <c r="G220" s="12">
        <f t="shared" si="3"/>
        <v>1</v>
      </c>
    </row>
    <row r="221" ht="15.75" customHeight="1">
      <c r="A221" s="13">
        <v>42127.322916666664</v>
      </c>
      <c r="B221" s="73">
        <f t="shared" si="1"/>
        <v>42127</v>
      </c>
      <c r="C221" s="74">
        <f>IF(NewCustomer="Yes", IF(COUNTIF($I$2:$I$11,B221)&gt;0,0,WEEKDAY(B221,2)),IF(COUNTIF($I$2:$I$21,B221)&gt;0,0,WEEKDAY(B221,2)))</f>
        <v>7</v>
      </c>
      <c r="D221" s="74">
        <f t="shared" si="2"/>
        <v>7</v>
      </c>
      <c r="E221" s="12">
        <f>IFERROR(VLOOKUP(A221,'IDAR Meter Data'!$A:$B,2,1),"")</f>
        <v>161</v>
      </c>
      <c r="F221" s="75">
        <f>IF(CECCZ="CZ03",'Outside Temp'!B221,IF(CECCZ="CZ04",'Outside Temp'!B222,IF(CECCZ="CZ12",'Outside Temp'!B223, IF(CECCZ="CZ13",'Outside Temp'!B224))))</f>
        <v>56.45</v>
      </c>
      <c r="G221" s="12">
        <f t="shared" si="3"/>
        <v>1</v>
      </c>
    </row>
    <row r="222" ht="15.75" customHeight="1">
      <c r="A222" s="13">
        <v>42127.333333333336</v>
      </c>
      <c r="B222" s="73">
        <f t="shared" si="1"/>
        <v>42127</v>
      </c>
      <c r="C222" s="74">
        <f>IF(NewCustomer="Yes", IF(COUNTIF($I$2:$I$11,B222)&gt;0,0,WEEKDAY(B222,2)),IF(COUNTIF($I$2:$I$21,B222)&gt;0,0,WEEKDAY(B222,2)))</f>
        <v>7</v>
      </c>
      <c r="D222" s="74">
        <f t="shared" si="2"/>
        <v>8</v>
      </c>
      <c r="E222" s="12">
        <f>IFERROR(VLOOKUP(A222,'IDAR Meter Data'!$A:$B,2,1),"")</f>
        <v>165</v>
      </c>
      <c r="F222" s="75">
        <f>IF(CECCZ="CZ03",'Outside Temp'!B222,IF(CECCZ="CZ04",'Outside Temp'!B223,IF(CECCZ="CZ12",'Outside Temp'!B224, IF(CECCZ="CZ13",'Outside Temp'!B225))))</f>
        <v>57.13333333</v>
      </c>
      <c r="G222" s="12">
        <f t="shared" si="3"/>
        <v>1</v>
      </c>
    </row>
    <row r="223" ht="15.75" customHeight="1">
      <c r="A223" s="13">
        <v>42127.34375</v>
      </c>
      <c r="B223" s="73">
        <f t="shared" si="1"/>
        <v>42127</v>
      </c>
      <c r="C223" s="74">
        <f>IF(NewCustomer="Yes", IF(COUNTIF($I$2:$I$11,B223)&gt;0,0,WEEKDAY(B223,2)),IF(COUNTIF($I$2:$I$21,B223)&gt;0,0,WEEKDAY(B223,2)))</f>
        <v>7</v>
      </c>
      <c r="D223" s="74">
        <f t="shared" si="2"/>
        <v>8</v>
      </c>
      <c r="E223" s="12">
        <f>IFERROR(VLOOKUP(A223,'IDAR Meter Data'!$A:$B,2,1),"")</f>
        <v>169</v>
      </c>
      <c r="F223" s="75">
        <f>IF(CECCZ="CZ03",'Outside Temp'!B223,IF(CECCZ="CZ04",'Outside Temp'!B224,IF(CECCZ="CZ12",'Outside Temp'!B225, IF(CECCZ="CZ13",'Outside Temp'!B226))))</f>
        <v>57.63333333</v>
      </c>
      <c r="G223" s="12">
        <f t="shared" si="3"/>
        <v>1</v>
      </c>
    </row>
    <row r="224" ht="15.75" customHeight="1">
      <c r="A224" s="13">
        <v>42127.354166666664</v>
      </c>
      <c r="B224" s="73">
        <f t="shared" si="1"/>
        <v>42127</v>
      </c>
      <c r="C224" s="74">
        <f>IF(NewCustomer="Yes", IF(COUNTIF($I$2:$I$11,B224)&gt;0,0,WEEKDAY(B224,2)),IF(COUNTIF($I$2:$I$21,B224)&gt;0,0,WEEKDAY(B224,2)))</f>
        <v>7</v>
      </c>
      <c r="D224" s="74">
        <f t="shared" si="2"/>
        <v>8</v>
      </c>
      <c r="E224" s="12">
        <f>IFERROR(VLOOKUP(A224,'IDAR Meter Data'!$A:$B,2,1),"")</f>
        <v>170</v>
      </c>
      <c r="F224" s="75">
        <f>IF(CECCZ="CZ03",'Outside Temp'!B224,IF(CECCZ="CZ04",'Outside Temp'!B225,IF(CECCZ="CZ12",'Outside Temp'!B226, IF(CECCZ="CZ13",'Outside Temp'!B227))))</f>
        <v>58.13333333</v>
      </c>
      <c r="G224" s="12">
        <f t="shared" si="3"/>
        <v>1</v>
      </c>
    </row>
    <row r="225" ht="15.75" customHeight="1">
      <c r="A225" s="13">
        <v>42127.364583333336</v>
      </c>
      <c r="B225" s="73">
        <f t="shared" si="1"/>
        <v>42127</v>
      </c>
      <c r="C225" s="74">
        <f>IF(NewCustomer="Yes", IF(COUNTIF($I$2:$I$11,B225)&gt;0,0,WEEKDAY(B225,2)),IF(COUNTIF($I$2:$I$21,B225)&gt;0,0,WEEKDAY(B225,2)))</f>
        <v>7</v>
      </c>
      <c r="D225" s="74">
        <f t="shared" si="2"/>
        <v>8</v>
      </c>
      <c r="E225" s="12">
        <f>IFERROR(VLOOKUP(A225,'IDAR Meter Data'!$A:$B,2,1),"")</f>
        <v>179</v>
      </c>
      <c r="F225" s="75">
        <f>IF(CECCZ="CZ03",'Outside Temp'!B225,IF(CECCZ="CZ04",'Outside Temp'!B226,IF(CECCZ="CZ12",'Outside Temp'!B227, IF(CECCZ="CZ13",'Outside Temp'!B228))))</f>
        <v>58.63333333</v>
      </c>
      <c r="G225" s="12">
        <f t="shared" si="3"/>
        <v>1</v>
      </c>
    </row>
    <row r="226" ht="15.75" customHeight="1">
      <c r="A226" s="13">
        <v>42127.375</v>
      </c>
      <c r="B226" s="73">
        <f t="shared" si="1"/>
        <v>42127</v>
      </c>
      <c r="C226" s="74">
        <f>IF(NewCustomer="Yes", IF(COUNTIF($I$2:$I$11,B226)&gt;0,0,WEEKDAY(B226,2)),IF(COUNTIF($I$2:$I$21,B226)&gt;0,0,WEEKDAY(B226,2)))</f>
        <v>7</v>
      </c>
      <c r="D226" s="74">
        <f t="shared" si="2"/>
        <v>9</v>
      </c>
      <c r="E226" s="12">
        <f>IFERROR(VLOOKUP(A226,'IDAR Meter Data'!$A:$B,2,1),"")</f>
        <v>172</v>
      </c>
      <c r="F226" s="75">
        <f>IF(CECCZ="CZ03",'Outside Temp'!B226,IF(CECCZ="CZ04",'Outside Temp'!B227,IF(CECCZ="CZ12",'Outside Temp'!B228, IF(CECCZ="CZ13",'Outside Temp'!B229))))</f>
        <v>59.13333333</v>
      </c>
      <c r="G226" s="12">
        <f t="shared" si="3"/>
        <v>1</v>
      </c>
    </row>
    <row r="227" ht="15.75" customHeight="1">
      <c r="A227" s="13">
        <v>42127.385416666664</v>
      </c>
      <c r="B227" s="73">
        <f t="shared" si="1"/>
        <v>42127</v>
      </c>
      <c r="C227" s="74">
        <f>IF(NewCustomer="Yes", IF(COUNTIF($I$2:$I$11,B227)&gt;0,0,WEEKDAY(B227,2)),IF(COUNTIF($I$2:$I$21,B227)&gt;0,0,WEEKDAY(B227,2)))</f>
        <v>7</v>
      </c>
      <c r="D227" s="74">
        <f t="shared" si="2"/>
        <v>9</v>
      </c>
      <c r="E227" s="12">
        <f>IFERROR(VLOOKUP(A227,'IDAR Meter Data'!$A:$B,2,1),"")</f>
        <v>170</v>
      </c>
      <c r="F227" s="75">
        <f>IF(CECCZ="CZ03",'Outside Temp'!B227,IF(CECCZ="CZ04",'Outside Temp'!B228,IF(CECCZ="CZ12",'Outside Temp'!B229, IF(CECCZ="CZ13",'Outside Temp'!B230))))</f>
        <v>59.63333333</v>
      </c>
      <c r="G227" s="12">
        <f t="shared" si="3"/>
        <v>1</v>
      </c>
    </row>
    <row r="228" ht="15.75" customHeight="1">
      <c r="A228" s="13">
        <v>42127.395833333336</v>
      </c>
      <c r="B228" s="73">
        <f t="shared" si="1"/>
        <v>42127</v>
      </c>
      <c r="C228" s="74">
        <f>IF(NewCustomer="Yes", IF(COUNTIF($I$2:$I$11,B228)&gt;0,0,WEEKDAY(B228,2)),IF(COUNTIF($I$2:$I$21,B228)&gt;0,0,WEEKDAY(B228,2)))</f>
        <v>7</v>
      </c>
      <c r="D228" s="74">
        <f t="shared" si="2"/>
        <v>9</v>
      </c>
      <c r="E228" s="12">
        <f>IFERROR(VLOOKUP(A228,'IDAR Meter Data'!$A:$B,2,1),"")</f>
        <v>169</v>
      </c>
      <c r="F228" s="75">
        <f>IF(CECCZ="CZ03",'Outside Temp'!B228,IF(CECCZ="CZ04",'Outside Temp'!B229,IF(CECCZ="CZ12",'Outside Temp'!B230, IF(CECCZ="CZ13",'Outside Temp'!B231))))</f>
        <v>60.13333333</v>
      </c>
      <c r="G228" s="12">
        <f t="shared" si="3"/>
        <v>1</v>
      </c>
    </row>
    <row r="229" ht="15.75" customHeight="1">
      <c r="A229" s="13">
        <v>42127.40625</v>
      </c>
      <c r="B229" s="73">
        <f t="shared" si="1"/>
        <v>42127</v>
      </c>
      <c r="C229" s="74">
        <f>IF(NewCustomer="Yes", IF(COUNTIF($I$2:$I$11,B229)&gt;0,0,WEEKDAY(B229,2)),IF(COUNTIF($I$2:$I$21,B229)&gt;0,0,WEEKDAY(B229,2)))</f>
        <v>7</v>
      </c>
      <c r="D229" s="74">
        <f t="shared" si="2"/>
        <v>9</v>
      </c>
      <c r="E229" s="12">
        <f>IFERROR(VLOOKUP(A229,'IDAR Meter Data'!$A:$B,2,1),"")</f>
        <v>174</v>
      </c>
      <c r="F229" s="75">
        <f>IF(CECCZ="CZ03",'Outside Temp'!B229,IF(CECCZ="CZ04",'Outside Temp'!B230,IF(CECCZ="CZ12",'Outside Temp'!B231, IF(CECCZ="CZ13",'Outside Temp'!B232))))</f>
        <v>60.63333333</v>
      </c>
      <c r="G229" s="12">
        <f t="shared" si="3"/>
        <v>1</v>
      </c>
    </row>
    <row r="230" ht="15.75" customHeight="1">
      <c r="A230" s="13">
        <v>42127.416666666664</v>
      </c>
      <c r="B230" s="73">
        <f t="shared" si="1"/>
        <v>42127</v>
      </c>
      <c r="C230" s="74">
        <f>IF(NewCustomer="Yes", IF(COUNTIF($I$2:$I$11,B230)&gt;0,0,WEEKDAY(B230,2)),IF(COUNTIF($I$2:$I$21,B230)&gt;0,0,WEEKDAY(B230,2)))</f>
        <v>7</v>
      </c>
      <c r="D230" s="74">
        <f t="shared" si="2"/>
        <v>10</v>
      </c>
      <c r="E230" s="12">
        <f>IFERROR(VLOOKUP(A230,'IDAR Meter Data'!$A:$B,2,1),"")</f>
        <v>173</v>
      </c>
      <c r="F230" s="75">
        <f>IF(CECCZ="CZ03",'Outside Temp'!B230,IF(CECCZ="CZ04",'Outside Temp'!B231,IF(CECCZ="CZ12",'Outside Temp'!B232, IF(CECCZ="CZ13",'Outside Temp'!B233))))</f>
        <v>61.06666667</v>
      </c>
      <c r="G230" s="12">
        <f t="shared" si="3"/>
        <v>1</v>
      </c>
    </row>
    <row r="231" ht="15.75" customHeight="1">
      <c r="A231" s="13">
        <v>42127.427083333336</v>
      </c>
      <c r="B231" s="73">
        <f t="shared" si="1"/>
        <v>42127</v>
      </c>
      <c r="C231" s="74">
        <f>IF(NewCustomer="Yes", IF(COUNTIF($I$2:$I$11,B231)&gt;0,0,WEEKDAY(B231,2)),IF(COUNTIF($I$2:$I$21,B231)&gt;0,0,WEEKDAY(B231,2)))</f>
        <v>7</v>
      </c>
      <c r="D231" s="74">
        <f t="shared" si="2"/>
        <v>10</v>
      </c>
      <c r="E231" s="12">
        <f>IFERROR(VLOOKUP(A231,'IDAR Meter Data'!$A:$B,2,1),"")</f>
        <v>174</v>
      </c>
      <c r="F231" s="75">
        <f>IF(CECCZ="CZ03",'Outside Temp'!B231,IF(CECCZ="CZ04",'Outside Temp'!B232,IF(CECCZ="CZ12",'Outside Temp'!B233, IF(CECCZ="CZ13",'Outside Temp'!B234))))</f>
        <v>61.31666667</v>
      </c>
      <c r="G231" s="12">
        <f t="shared" si="3"/>
        <v>1</v>
      </c>
    </row>
    <row r="232" ht="15.75" customHeight="1">
      <c r="A232" s="13">
        <v>42127.4375</v>
      </c>
      <c r="B232" s="73">
        <f t="shared" si="1"/>
        <v>42127</v>
      </c>
      <c r="C232" s="74">
        <f>IF(NewCustomer="Yes", IF(COUNTIF($I$2:$I$11,B232)&gt;0,0,WEEKDAY(B232,2)),IF(COUNTIF($I$2:$I$21,B232)&gt;0,0,WEEKDAY(B232,2)))</f>
        <v>7</v>
      </c>
      <c r="D232" s="74">
        <f t="shared" si="2"/>
        <v>10</v>
      </c>
      <c r="E232" s="12">
        <f>IFERROR(VLOOKUP(A232,'IDAR Meter Data'!$A:$B,2,1),"")</f>
        <v>174</v>
      </c>
      <c r="F232" s="75">
        <f>IF(CECCZ="CZ03",'Outside Temp'!B232,IF(CECCZ="CZ04",'Outside Temp'!B233,IF(CECCZ="CZ12",'Outside Temp'!B234, IF(CECCZ="CZ13",'Outside Temp'!B235))))</f>
        <v>61.56666667</v>
      </c>
      <c r="G232" s="12">
        <f t="shared" si="3"/>
        <v>1</v>
      </c>
    </row>
    <row r="233" ht="15.75" customHeight="1">
      <c r="A233" s="13">
        <v>42127.447916666664</v>
      </c>
      <c r="B233" s="73">
        <f t="shared" si="1"/>
        <v>42127</v>
      </c>
      <c r="C233" s="74">
        <f>IF(NewCustomer="Yes", IF(COUNTIF($I$2:$I$11,B233)&gt;0,0,WEEKDAY(B233,2)),IF(COUNTIF($I$2:$I$21,B233)&gt;0,0,WEEKDAY(B233,2)))</f>
        <v>7</v>
      </c>
      <c r="D233" s="74">
        <f t="shared" si="2"/>
        <v>10</v>
      </c>
      <c r="E233" s="12">
        <f>IFERROR(VLOOKUP(A233,'IDAR Meter Data'!$A:$B,2,1),"")</f>
        <v>186</v>
      </c>
      <c r="F233" s="75">
        <f>IF(CECCZ="CZ03",'Outside Temp'!B233,IF(CECCZ="CZ04",'Outside Temp'!B234,IF(CECCZ="CZ12",'Outside Temp'!B235, IF(CECCZ="CZ13",'Outside Temp'!B236))))</f>
        <v>61.81666667</v>
      </c>
      <c r="G233" s="12">
        <f t="shared" si="3"/>
        <v>1</v>
      </c>
    </row>
    <row r="234" ht="15.75" customHeight="1">
      <c r="A234" s="13">
        <v>42127.458333333336</v>
      </c>
      <c r="B234" s="73">
        <f t="shared" si="1"/>
        <v>42127</v>
      </c>
      <c r="C234" s="74">
        <f>IF(NewCustomer="Yes", IF(COUNTIF($I$2:$I$11,B234)&gt;0,0,WEEKDAY(B234,2)),IF(COUNTIF($I$2:$I$21,B234)&gt;0,0,WEEKDAY(B234,2)))</f>
        <v>7</v>
      </c>
      <c r="D234" s="74">
        <f t="shared" si="2"/>
        <v>11</v>
      </c>
      <c r="E234" s="12">
        <f>IFERROR(VLOOKUP(A234,'IDAR Meter Data'!$A:$B,2,1),"")</f>
        <v>174</v>
      </c>
      <c r="F234" s="75">
        <f>IF(CECCZ="CZ03",'Outside Temp'!B234,IF(CECCZ="CZ04",'Outside Temp'!B235,IF(CECCZ="CZ12",'Outside Temp'!B236, IF(CECCZ="CZ13",'Outside Temp'!B237))))</f>
        <v>62.13333333</v>
      </c>
      <c r="G234" s="12">
        <f t="shared" si="3"/>
        <v>1</v>
      </c>
    </row>
    <row r="235" ht="15.75" customHeight="1">
      <c r="A235" s="13">
        <v>42127.46875</v>
      </c>
      <c r="B235" s="73">
        <f t="shared" si="1"/>
        <v>42127</v>
      </c>
      <c r="C235" s="74">
        <f>IF(NewCustomer="Yes", IF(COUNTIF($I$2:$I$11,B235)&gt;0,0,WEEKDAY(B235,2)),IF(COUNTIF($I$2:$I$21,B235)&gt;0,0,WEEKDAY(B235,2)))</f>
        <v>7</v>
      </c>
      <c r="D235" s="74">
        <f t="shared" si="2"/>
        <v>11</v>
      </c>
      <c r="E235" s="12">
        <f>IFERROR(VLOOKUP(A235,'IDAR Meter Data'!$A:$B,2,1),"")</f>
        <v>187</v>
      </c>
      <c r="F235" s="75">
        <f>IF(CECCZ="CZ03",'Outside Temp'!B235,IF(CECCZ="CZ04",'Outside Temp'!B236,IF(CECCZ="CZ12",'Outside Temp'!B237, IF(CECCZ="CZ13",'Outside Temp'!B238))))</f>
        <v>62.63333333</v>
      </c>
      <c r="G235" s="12">
        <f t="shared" si="3"/>
        <v>1</v>
      </c>
    </row>
    <row r="236" ht="15.75" customHeight="1">
      <c r="A236" s="13">
        <v>42127.479166666664</v>
      </c>
      <c r="B236" s="73">
        <f t="shared" si="1"/>
        <v>42127</v>
      </c>
      <c r="C236" s="74">
        <f>IF(NewCustomer="Yes", IF(COUNTIF($I$2:$I$11,B236)&gt;0,0,WEEKDAY(B236,2)),IF(COUNTIF($I$2:$I$21,B236)&gt;0,0,WEEKDAY(B236,2)))</f>
        <v>7</v>
      </c>
      <c r="D236" s="74">
        <f t="shared" si="2"/>
        <v>11</v>
      </c>
      <c r="E236" s="12">
        <f>IFERROR(VLOOKUP(A236,'IDAR Meter Data'!$A:$B,2,1),"")</f>
        <v>227</v>
      </c>
      <c r="F236" s="75">
        <f>IF(CECCZ="CZ03",'Outside Temp'!B236,IF(CECCZ="CZ04",'Outside Temp'!B237,IF(CECCZ="CZ12",'Outside Temp'!B238, IF(CECCZ="CZ13",'Outside Temp'!B239))))</f>
        <v>63.13333333</v>
      </c>
      <c r="G236" s="12">
        <f t="shared" si="3"/>
        <v>1</v>
      </c>
    </row>
    <row r="237" ht="15.75" customHeight="1">
      <c r="A237" s="13">
        <v>42127.489583333336</v>
      </c>
      <c r="B237" s="73">
        <f t="shared" si="1"/>
        <v>42127</v>
      </c>
      <c r="C237" s="74">
        <f>IF(NewCustomer="Yes", IF(COUNTIF($I$2:$I$11,B237)&gt;0,0,WEEKDAY(B237,2)),IF(COUNTIF($I$2:$I$21,B237)&gt;0,0,WEEKDAY(B237,2)))</f>
        <v>7</v>
      </c>
      <c r="D237" s="74">
        <f t="shared" si="2"/>
        <v>11</v>
      </c>
      <c r="E237" s="12">
        <f>IFERROR(VLOOKUP(A237,'IDAR Meter Data'!$A:$B,2,1),"")</f>
        <v>202</v>
      </c>
      <c r="F237" s="75">
        <f>IF(CECCZ="CZ03",'Outside Temp'!B237,IF(CECCZ="CZ04",'Outside Temp'!B238,IF(CECCZ="CZ12",'Outside Temp'!B239, IF(CECCZ="CZ13",'Outside Temp'!B240))))</f>
        <v>63.63333333</v>
      </c>
      <c r="G237" s="12">
        <f t="shared" si="3"/>
        <v>1</v>
      </c>
    </row>
    <row r="238" ht="15.75" customHeight="1">
      <c r="A238" s="13">
        <v>42127.5</v>
      </c>
      <c r="B238" s="73">
        <f t="shared" si="1"/>
        <v>42127</v>
      </c>
      <c r="C238" s="74">
        <f>IF(NewCustomer="Yes", IF(COUNTIF($I$2:$I$11,B238)&gt;0,0,WEEKDAY(B238,2)),IF(COUNTIF($I$2:$I$21,B238)&gt;0,0,WEEKDAY(B238,2)))</f>
        <v>7</v>
      </c>
      <c r="D238" s="74">
        <f t="shared" si="2"/>
        <v>12</v>
      </c>
      <c r="E238" s="12">
        <f>IFERROR(VLOOKUP(A238,'IDAR Meter Data'!$A:$B,2,1),"")</f>
        <v>214</v>
      </c>
      <c r="F238" s="75">
        <f>IF(CECCZ="CZ03",'Outside Temp'!B238,IF(CECCZ="CZ04",'Outside Temp'!B239,IF(CECCZ="CZ12",'Outside Temp'!B240, IF(CECCZ="CZ13",'Outside Temp'!B241))))</f>
        <v>64.06666667</v>
      </c>
      <c r="G238" s="12">
        <f t="shared" si="3"/>
        <v>1</v>
      </c>
    </row>
    <row r="239" ht="15.75" customHeight="1">
      <c r="A239" s="13">
        <v>42127.510416666664</v>
      </c>
      <c r="B239" s="73">
        <f t="shared" si="1"/>
        <v>42127</v>
      </c>
      <c r="C239" s="74">
        <f>IF(NewCustomer="Yes", IF(COUNTIF($I$2:$I$11,B239)&gt;0,0,WEEKDAY(B239,2)),IF(COUNTIF($I$2:$I$21,B239)&gt;0,0,WEEKDAY(B239,2)))</f>
        <v>7</v>
      </c>
      <c r="D239" s="74">
        <f t="shared" si="2"/>
        <v>12</v>
      </c>
      <c r="E239" s="12">
        <f>IFERROR(VLOOKUP(A239,'IDAR Meter Data'!$A:$B,2,1),"")</f>
        <v>218</v>
      </c>
      <c r="F239" s="75">
        <f>IF(CECCZ="CZ03",'Outside Temp'!B239,IF(CECCZ="CZ04",'Outside Temp'!B240,IF(CECCZ="CZ12",'Outside Temp'!B241, IF(CECCZ="CZ13",'Outside Temp'!B242))))</f>
        <v>64.31666667</v>
      </c>
      <c r="G239" s="12">
        <f t="shared" si="3"/>
        <v>1</v>
      </c>
    </row>
    <row r="240" ht="15.75" customHeight="1">
      <c r="A240" s="13">
        <v>42127.520833333336</v>
      </c>
      <c r="B240" s="73">
        <f t="shared" si="1"/>
        <v>42127</v>
      </c>
      <c r="C240" s="74">
        <f>IF(NewCustomer="Yes", IF(COUNTIF($I$2:$I$11,B240)&gt;0,0,WEEKDAY(B240,2)),IF(COUNTIF($I$2:$I$21,B240)&gt;0,0,WEEKDAY(B240,2)))</f>
        <v>7</v>
      </c>
      <c r="D240" s="74">
        <f t="shared" si="2"/>
        <v>12</v>
      </c>
      <c r="E240" s="12">
        <f>IFERROR(VLOOKUP(A240,'IDAR Meter Data'!$A:$B,2,1),"")</f>
        <v>216</v>
      </c>
      <c r="F240" s="75">
        <f>IF(CECCZ="CZ03",'Outside Temp'!B240,IF(CECCZ="CZ04",'Outside Temp'!B241,IF(CECCZ="CZ12",'Outside Temp'!B242, IF(CECCZ="CZ13",'Outside Temp'!B243))))</f>
        <v>64.56666667</v>
      </c>
      <c r="G240" s="12">
        <f t="shared" si="3"/>
        <v>1</v>
      </c>
    </row>
    <row r="241" ht="15.75" customHeight="1">
      <c r="A241" s="13">
        <v>42127.53125</v>
      </c>
      <c r="B241" s="73">
        <f t="shared" si="1"/>
        <v>42127</v>
      </c>
      <c r="C241" s="74">
        <f>IF(NewCustomer="Yes", IF(COUNTIF($I$2:$I$11,B241)&gt;0,0,WEEKDAY(B241,2)),IF(COUNTIF($I$2:$I$21,B241)&gt;0,0,WEEKDAY(B241,2)))</f>
        <v>7</v>
      </c>
      <c r="D241" s="74">
        <f t="shared" si="2"/>
        <v>12</v>
      </c>
      <c r="E241" s="12">
        <f>IFERROR(VLOOKUP(A241,'IDAR Meter Data'!$A:$B,2,1),"")</f>
        <v>224</v>
      </c>
      <c r="F241" s="75">
        <f>IF(CECCZ="CZ03",'Outside Temp'!B241,IF(CECCZ="CZ04",'Outside Temp'!B242,IF(CECCZ="CZ12",'Outside Temp'!B243, IF(CECCZ="CZ13",'Outside Temp'!B244))))</f>
        <v>64.81666667</v>
      </c>
      <c r="G241" s="12">
        <f t="shared" si="3"/>
        <v>1</v>
      </c>
    </row>
    <row r="242" ht="15.75" customHeight="1">
      <c r="A242" s="13">
        <v>42127.541666666664</v>
      </c>
      <c r="B242" s="73">
        <f t="shared" si="1"/>
        <v>42127</v>
      </c>
      <c r="C242" s="74">
        <f>IF(NewCustomer="Yes", IF(COUNTIF($I$2:$I$11,B242)&gt;0,0,WEEKDAY(B242,2)),IF(COUNTIF($I$2:$I$21,B242)&gt;0,0,WEEKDAY(B242,2)))</f>
        <v>7</v>
      </c>
      <c r="D242" s="74">
        <f t="shared" si="2"/>
        <v>13</v>
      </c>
      <c r="E242" s="12">
        <f>IFERROR(VLOOKUP(A242,'IDAR Meter Data'!$A:$B,2,1),"")</f>
        <v>233</v>
      </c>
      <c r="F242" s="75">
        <f>IF(CECCZ="CZ03",'Outside Temp'!B242,IF(CECCZ="CZ04",'Outside Temp'!B243,IF(CECCZ="CZ12",'Outside Temp'!B244, IF(CECCZ="CZ13",'Outside Temp'!B245))))</f>
        <v>64.93333333</v>
      </c>
      <c r="G242" s="12">
        <f t="shared" si="3"/>
        <v>1</v>
      </c>
    </row>
    <row r="243" ht="15.75" customHeight="1">
      <c r="A243" s="13">
        <v>42127.552083333336</v>
      </c>
      <c r="B243" s="73">
        <f t="shared" si="1"/>
        <v>42127</v>
      </c>
      <c r="C243" s="74">
        <f>IF(NewCustomer="Yes", IF(COUNTIF($I$2:$I$11,B243)&gt;0,0,WEEKDAY(B243,2)),IF(COUNTIF($I$2:$I$21,B243)&gt;0,0,WEEKDAY(B243,2)))</f>
        <v>7</v>
      </c>
      <c r="D243" s="74">
        <f t="shared" si="2"/>
        <v>13</v>
      </c>
      <c r="E243" s="12">
        <f>IFERROR(VLOOKUP(A243,'IDAR Meter Data'!$A:$B,2,1),"")</f>
        <v>214</v>
      </c>
      <c r="F243" s="75">
        <f>IF(CECCZ="CZ03",'Outside Temp'!B243,IF(CECCZ="CZ04",'Outside Temp'!B244,IF(CECCZ="CZ12",'Outside Temp'!B245, IF(CECCZ="CZ13",'Outside Temp'!B246))))</f>
        <v>64.68333333</v>
      </c>
      <c r="G243" s="12">
        <f t="shared" si="3"/>
        <v>1</v>
      </c>
    </row>
    <row r="244" ht="15.75" customHeight="1">
      <c r="A244" s="13">
        <v>42127.5625</v>
      </c>
      <c r="B244" s="73">
        <f t="shared" si="1"/>
        <v>42127</v>
      </c>
      <c r="C244" s="74">
        <f>IF(NewCustomer="Yes", IF(COUNTIF($I$2:$I$11,B244)&gt;0,0,WEEKDAY(B244,2)),IF(COUNTIF($I$2:$I$21,B244)&gt;0,0,WEEKDAY(B244,2)))</f>
        <v>7</v>
      </c>
      <c r="D244" s="74">
        <f t="shared" si="2"/>
        <v>13</v>
      </c>
      <c r="E244" s="12">
        <f>IFERROR(VLOOKUP(A244,'IDAR Meter Data'!$A:$B,2,1),"")</f>
        <v>228</v>
      </c>
      <c r="F244" s="75">
        <f>IF(CECCZ="CZ03",'Outside Temp'!B244,IF(CECCZ="CZ04",'Outside Temp'!B245,IF(CECCZ="CZ12",'Outside Temp'!B246, IF(CECCZ="CZ13",'Outside Temp'!B247))))</f>
        <v>64.43333333</v>
      </c>
      <c r="G244" s="12">
        <f t="shared" si="3"/>
        <v>1</v>
      </c>
    </row>
    <row r="245" ht="15.75" customHeight="1">
      <c r="A245" s="13">
        <v>42127.572916666664</v>
      </c>
      <c r="B245" s="73">
        <f t="shared" si="1"/>
        <v>42127</v>
      </c>
      <c r="C245" s="74">
        <f>IF(NewCustomer="Yes", IF(COUNTIF($I$2:$I$11,B245)&gt;0,0,WEEKDAY(B245,2)),IF(COUNTIF($I$2:$I$21,B245)&gt;0,0,WEEKDAY(B245,2)))</f>
        <v>7</v>
      </c>
      <c r="D245" s="74">
        <f t="shared" si="2"/>
        <v>13</v>
      </c>
      <c r="E245" s="12">
        <f>IFERROR(VLOOKUP(A245,'IDAR Meter Data'!$A:$B,2,1),"")</f>
        <v>221</v>
      </c>
      <c r="F245" s="75">
        <f>IF(CECCZ="CZ03",'Outside Temp'!B245,IF(CECCZ="CZ04",'Outside Temp'!B246,IF(CECCZ="CZ12",'Outside Temp'!B247, IF(CECCZ="CZ13",'Outside Temp'!B248))))</f>
        <v>64.18333333</v>
      </c>
      <c r="G245" s="12">
        <f t="shared" si="3"/>
        <v>1</v>
      </c>
    </row>
    <row r="246" ht="15.75" customHeight="1">
      <c r="A246" s="13">
        <v>42127.583333333336</v>
      </c>
      <c r="B246" s="73">
        <f t="shared" si="1"/>
        <v>42127</v>
      </c>
      <c r="C246" s="74">
        <f>IF(NewCustomer="Yes", IF(COUNTIF($I$2:$I$11,B246)&gt;0,0,WEEKDAY(B246,2)),IF(COUNTIF($I$2:$I$21,B246)&gt;0,0,WEEKDAY(B246,2)))</f>
        <v>7</v>
      </c>
      <c r="D246" s="74">
        <f t="shared" si="2"/>
        <v>14</v>
      </c>
      <c r="E246" s="12">
        <f>IFERROR(VLOOKUP(A246,'IDAR Meter Data'!$A:$B,2,1),"")</f>
        <v>218</v>
      </c>
      <c r="F246" s="75">
        <f>IF(CECCZ="CZ03",'Outside Temp'!B246,IF(CECCZ="CZ04",'Outside Temp'!B247,IF(CECCZ="CZ12",'Outside Temp'!B248, IF(CECCZ="CZ13",'Outside Temp'!B249))))</f>
        <v>64</v>
      </c>
      <c r="G246" s="12">
        <f t="shared" si="3"/>
        <v>1</v>
      </c>
    </row>
    <row r="247" ht="15.75" customHeight="1">
      <c r="A247" s="13">
        <v>42127.59375</v>
      </c>
      <c r="B247" s="73">
        <f t="shared" si="1"/>
        <v>42127</v>
      </c>
      <c r="C247" s="74">
        <f>IF(NewCustomer="Yes", IF(COUNTIF($I$2:$I$11,B247)&gt;0,0,WEEKDAY(B247,2)),IF(COUNTIF($I$2:$I$21,B247)&gt;0,0,WEEKDAY(B247,2)))</f>
        <v>7</v>
      </c>
      <c r="D247" s="74">
        <f t="shared" si="2"/>
        <v>14</v>
      </c>
      <c r="E247" s="12">
        <f>IFERROR(VLOOKUP(A247,'IDAR Meter Data'!$A:$B,2,1),"")</f>
        <v>229</v>
      </c>
      <c r="F247" s="75">
        <f>IF(CECCZ="CZ03",'Outside Temp'!B247,IF(CECCZ="CZ04",'Outside Temp'!B248,IF(CECCZ="CZ12",'Outside Temp'!B249, IF(CECCZ="CZ13",'Outside Temp'!B250))))</f>
        <v>64</v>
      </c>
      <c r="G247" s="12">
        <f t="shared" si="3"/>
        <v>1</v>
      </c>
    </row>
    <row r="248" ht="15.75" customHeight="1">
      <c r="A248" s="13">
        <v>42127.604166666664</v>
      </c>
      <c r="B248" s="73">
        <f t="shared" si="1"/>
        <v>42127</v>
      </c>
      <c r="C248" s="74">
        <f>IF(NewCustomer="Yes", IF(COUNTIF($I$2:$I$11,B248)&gt;0,0,WEEKDAY(B248,2)),IF(COUNTIF($I$2:$I$21,B248)&gt;0,0,WEEKDAY(B248,2)))</f>
        <v>7</v>
      </c>
      <c r="D248" s="74">
        <f t="shared" si="2"/>
        <v>14</v>
      </c>
      <c r="E248" s="12">
        <f>IFERROR(VLOOKUP(A248,'IDAR Meter Data'!$A:$B,2,1),"")</f>
        <v>222</v>
      </c>
      <c r="F248" s="75">
        <f>IF(CECCZ="CZ03",'Outside Temp'!B248,IF(CECCZ="CZ04",'Outside Temp'!B249,IF(CECCZ="CZ12",'Outside Temp'!B250, IF(CECCZ="CZ13",'Outside Temp'!B251))))</f>
        <v>64</v>
      </c>
      <c r="G248" s="12">
        <f t="shared" si="3"/>
        <v>1</v>
      </c>
    </row>
    <row r="249" ht="15.75" customHeight="1">
      <c r="A249" s="13">
        <v>42127.614583333336</v>
      </c>
      <c r="B249" s="73">
        <f t="shared" si="1"/>
        <v>42127</v>
      </c>
      <c r="C249" s="74">
        <f>IF(NewCustomer="Yes", IF(COUNTIF($I$2:$I$11,B249)&gt;0,0,WEEKDAY(B249,2)),IF(COUNTIF($I$2:$I$21,B249)&gt;0,0,WEEKDAY(B249,2)))</f>
        <v>7</v>
      </c>
      <c r="D249" s="74">
        <f t="shared" si="2"/>
        <v>14</v>
      </c>
      <c r="E249" s="12">
        <f>IFERROR(VLOOKUP(A249,'IDAR Meter Data'!$A:$B,2,1),"")</f>
        <v>231</v>
      </c>
      <c r="F249" s="75">
        <f>IF(CECCZ="CZ03",'Outside Temp'!B249,IF(CECCZ="CZ04",'Outside Temp'!B250,IF(CECCZ="CZ12",'Outside Temp'!B251, IF(CECCZ="CZ13",'Outside Temp'!B252))))</f>
        <v>64</v>
      </c>
      <c r="G249" s="12">
        <f t="shared" si="3"/>
        <v>1</v>
      </c>
    </row>
    <row r="250" ht="15.75" customHeight="1">
      <c r="A250" s="13">
        <v>42127.625</v>
      </c>
      <c r="B250" s="73">
        <f t="shared" si="1"/>
        <v>42127</v>
      </c>
      <c r="C250" s="74">
        <f>IF(NewCustomer="Yes", IF(COUNTIF($I$2:$I$11,B250)&gt;0,0,WEEKDAY(B250,2)),IF(COUNTIF($I$2:$I$21,B250)&gt;0,0,WEEKDAY(B250,2)))</f>
        <v>7</v>
      </c>
      <c r="D250" s="74">
        <f t="shared" si="2"/>
        <v>15</v>
      </c>
      <c r="E250" s="12">
        <f>IFERROR(VLOOKUP(A250,'IDAR Meter Data'!$A:$B,2,1),"")</f>
        <v>228</v>
      </c>
      <c r="F250" s="75">
        <f>IF(CECCZ="CZ03",'Outside Temp'!B250,IF(CECCZ="CZ04",'Outside Temp'!B251,IF(CECCZ="CZ12",'Outside Temp'!B252, IF(CECCZ="CZ13",'Outside Temp'!B253))))</f>
        <v>63.93333333</v>
      </c>
      <c r="G250" s="12">
        <f t="shared" si="3"/>
        <v>1</v>
      </c>
    </row>
    <row r="251" ht="15.75" customHeight="1">
      <c r="A251" s="13">
        <v>42127.635416666664</v>
      </c>
      <c r="B251" s="73">
        <f t="shared" si="1"/>
        <v>42127</v>
      </c>
      <c r="C251" s="74">
        <f>IF(NewCustomer="Yes", IF(COUNTIF($I$2:$I$11,B251)&gt;0,0,WEEKDAY(B251,2)),IF(COUNTIF($I$2:$I$21,B251)&gt;0,0,WEEKDAY(B251,2)))</f>
        <v>7</v>
      </c>
      <c r="D251" s="74">
        <f t="shared" si="2"/>
        <v>15</v>
      </c>
      <c r="E251" s="12">
        <f>IFERROR(VLOOKUP(A251,'IDAR Meter Data'!$A:$B,2,1),"")</f>
        <v>228</v>
      </c>
      <c r="F251" s="75">
        <f>IF(CECCZ="CZ03",'Outside Temp'!B251,IF(CECCZ="CZ04",'Outside Temp'!B252,IF(CECCZ="CZ12",'Outside Temp'!B253, IF(CECCZ="CZ13",'Outside Temp'!B254))))</f>
        <v>63.68333333</v>
      </c>
      <c r="G251" s="12">
        <f t="shared" si="3"/>
        <v>1</v>
      </c>
    </row>
    <row r="252" ht="15.75" customHeight="1">
      <c r="A252" s="13">
        <v>42127.645833333336</v>
      </c>
      <c r="B252" s="73">
        <f t="shared" si="1"/>
        <v>42127</v>
      </c>
      <c r="C252" s="74">
        <f>IF(NewCustomer="Yes", IF(COUNTIF($I$2:$I$11,B252)&gt;0,0,WEEKDAY(B252,2)),IF(COUNTIF($I$2:$I$21,B252)&gt;0,0,WEEKDAY(B252,2)))</f>
        <v>7</v>
      </c>
      <c r="D252" s="74">
        <f t="shared" si="2"/>
        <v>15</v>
      </c>
      <c r="E252" s="12">
        <f>IFERROR(VLOOKUP(A252,'IDAR Meter Data'!$A:$B,2,1),"")</f>
        <v>242</v>
      </c>
      <c r="F252" s="75">
        <f>IF(CECCZ="CZ03",'Outside Temp'!B252,IF(CECCZ="CZ04",'Outside Temp'!B253,IF(CECCZ="CZ12",'Outside Temp'!B254, IF(CECCZ="CZ13",'Outside Temp'!B255))))</f>
        <v>63.43333333</v>
      </c>
      <c r="G252" s="12">
        <f t="shared" si="3"/>
        <v>1</v>
      </c>
    </row>
    <row r="253" ht="15.75" customHeight="1">
      <c r="A253" s="13">
        <v>42127.65625</v>
      </c>
      <c r="B253" s="73">
        <f t="shared" si="1"/>
        <v>42127</v>
      </c>
      <c r="C253" s="74">
        <f>IF(NewCustomer="Yes", IF(COUNTIF($I$2:$I$11,B253)&gt;0,0,WEEKDAY(B253,2)),IF(COUNTIF($I$2:$I$21,B253)&gt;0,0,WEEKDAY(B253,2)))</f>
        <v>7</v>
      </c>
      <c r="D253" s="74">
        <f t="shared" si="2"/>
        <v>15</v>
      </c>
      <c r="E253" s="12">
        <f>IFERROR(VLOOKUP(A253,'IDAR Meter Data'!$A:$B,2,1),"")</f>
        <v>226</v>
      </c>
      <c r="F253" s="75">
        <f>IF(CECCZ="CZ03",'Outside Temp'!B253,IF(CECCZ="CZ04",'Outside Temp'!B254,IF(CECCZ="CZ12",'Outside Temp'!B255, IF(CECCZ="CZ13",'Outside Temp'!B256))))</f>
        <v>63.18333333</v>
      </c>
      <c r="G253" s="12">
        <f t="shared" si="3"/>
        <v>1</v>
      </c>
    </row>
    <row r="254" ht="15.75" customHeight="1">
      <c r="A254" s="13">
        <v>42127.666666666664</v>
      </c>
      <c r="B254" s="73">
        <f t="shared" si="1"/>
        <v>42127</v>
      </c>
      <c r="C254" s="74">
        <f>IF(NewCustomer="Yes", IF(COUNTIF($I$2:$I$11,B254)&gt;0,0,WEEKDAY(B254,2)),IF(COUNTIF($I$2:$I$21,B254)&gt;0,0,WEEKDAY(B254,2)))</f>
        <v>7</v>
      </c>
      <c r="D254" s="74">
        <f t="shared" si="2"/>
        <v>16</v>
      </c>
      <c r="E254" s="12">
        <f>IFERROR(VLOOKUP(A254,'IDAR Meter Data'!$A:$B,2,1),"")</f>
        <v>237</v>
      </c>
      <c r="F254" s="75">
        <f>IF(CECCZ="CZ03",'Outside Temp'!B254,IF(CECCZ="CZ04",'Outside Temp'!B255,IF(CECCZ="CZ12",'Outside Temp'!B256, IF(CECCZ="CZ13",'Outside Temp'!B257))))</f>
        <v>62.86666667</v>
      </c>
      <c r="G254" s="12">
        <f t="shared" si="3"/>
        <v>1</v>
      </c>
    </row>
    <row r="255" ht="15.75" customHeight="1">
      <c r="A255" s="13">
        <v>42127.677083333336</v>
      </c>
      <c r="B255" s="73">
        <f t="shared" si="1"/>
        <v>42127</v>
      </c>
      <c r="C255" s="74">
        <f>IF(NewCustomer="Yes", IF(COUNTIF($I$2:$I$11,B255)&gt;0,0,WEEKDAY(B255,2)),IF(COUNTIF($I$2:$I$21,B255)&gt;0,0,WEEKDAY(B255,2)))</f>
        <v>7</v>
      </c>
      <c r="D255" s="74">
        <f t="shared" si="2"/>
        <v>16</v>
      </c>
      <c r="E255" s="12">
        <f>IFERROR(VLOOKUP(A255,'IDAR Meter Data'!$A:$B,2,1),"")</f>
        <v>219</v>
      </c>
      <c r="F255" s="75">
        <f>IF(CECCZ="CZ03",'Outside Temp'!B255,IF(CECCZ="CZ04",'Outside Temp'!B256,IF(CECCZ="CZ12",'Outside Temp'!B257, IF(CECCZ="CZ13",'Outside Temp'!B258))))</f>
        <v>62.36666667</v>
      </c>
      <c r="G255" s="12">
        <f t="shared" si="3"/>
        <v>1</v>
      </c>
    </row>
    <row r="256" ht="15.75" customHeight="1">
      <c r="A256" s="13">
        <v>42127.6875</v>
      </c>
      <c r="B256" s="73">
        <f t="shared" si="1"/>
        <v>42127</v>
      </c>
      <c r="C256" s="74">
        <f>IF(NewCustomer="Yes", IF(COUNTIF($I$2:$I$11,B256)&gt;0,0,WEEKDAY(B256,2)),IF(COUNTIF($I$2:$I$21,B256)&gt;0,0,WEEKDAY(B256,2)))</f>
        <v>7</v>
      </c>
      <c r="D256" s="74">
        <f t="shared" si="2"/>
        <v>16</v>
      </c>
      <c r="E256" s="12">
        <f>IFERROR(VLOOKUP(A256,'IDAR Meter Data'!$A:$B,2,1),"")</f>
        <v>226</v>
      </c>
      <c r="F256" s="75">
        <f>IF(CECCZ="CZ03",'Outside Temp'!B256,IF(CECCZ="CZ04",'Outside Temp'!B257,IF(CECCZ="CZ12",'Outside Temp'!B258, IF(CECCZ="CZ13",'Outside Temp'!B259))))</f>
        <v>61.86666667</v>
      </c>
      <c r="G256" s="12">
        <f t="shared" si="3"/>
        <v>1</v>
      </c>
    </row>
    <row r="257" ht="15.75" customHeight="1">
      <c r="A257" s="13">
        <v>42127.697916666664</v>
      </c>
      <c r="B257" s="73">
        <f t="shared" si="1"/>
        <v>42127</v>
      </c>
      <c r="C257" s="74">
        <f>IF(NewCustomer="Yes", IF(COUNTIF($I$2:$I$11,B257)&gt;0,0,WEEKDAY(B257,2)),IF(COUNTIF($I$2:$I$21,B257)&gt;0,0,WEEKDAY(B257,2)))</f>
        <v>7</v>
      </c>
      <c r="D257" s="74">
        <f t="shared" si="2"/>
        <v>16</v>
      </c>
      <c r="E257" s="12">
        <f>IFERROR(VLOOKUP(A257,'IDAR Meter Data'!$A:$B,2,1),"")</f>
        <v>227</v>
      </c>
      <c r="F257" s="75">
        <f>IF(CECCZ="CZ03",'Outside Temp'!B257,IF(CECCZ="CZ04",'Outside Temp'!B258,IF(CECCZ="CZ12",'Outside Temp'!B259, IF(CECCZ="CZ13",'Outside Temp'!B260))))</f>
        <v>61.36666667</v>
      </c>
      <c r="G257" s="12">
        <f t="shared" si="3"/>
        <v>1</v>
      </c>
    </row>
    <row r="258" ht="15.75" customHeight="1">
      <c r="A258" s="13">
        <v>42127.708333333336</v>
      </c>
      <c r="B258" s="73">
        <f t="shared" si="1"/>
        <v>42127</v>
      </c>
      <c r="C258" s="74">
        <f>IF(NewCustomer="Yes", IF(COUNTIF($I$2:$I$11,B258)&gt;0,0,WEEKDAY(B258,2)),IF(COUNTIF($I$2:$I$21,B258)&gt;0,0,WEEKDAY(B258,2)))</f>
        <v>7</v>
      </c>
      <c r="D258" s="74">
        <f t="shared" si="2"/>
        <v>17</v>
      </c>
      <c r="E258" s="12">
        <f>IFERROR(VLOOKUP(A258,'IDAR Meter Data'!$A:$B,2,1),"")</f>
        <v>236</v>
      </c>
      <c r="F258" s="75">
        <f>IF(CECCZ="CZ03",'Outside Temp'!B258,IF(CECCZ="CZ04",'Outside Temp'!B259,IF(CECCZ="CZ12",'Outside Temp'!B260, IF(CECCZ="CZ13",'Outside Temp'!B261))))</f>
        <v>60.8</v>
      </c>
      <c r="G258" s="12">
        <f t="shared" si="3"/>
        <v>1</v>
      </c>
    </row>
    <row r="259" ht="15.75" customHeight="1">
      <c r="A259" s="13">
        <v>42127.71875</v>
      </c>
      <c r="B259" s="73">
        <f t="shared" si="1"/>
        <v>42127</v>
      </c>
      <c r="C259" s="74">
        <f>IF(NewCustomer="Yes", IF(COUNTIF($I$2:$I$11,B259)&gt;0,0,WEEKDAY(B259,2)),IF(COUNTIF($I$2:$I$21,B259)&gt;0,0,WEEKDAY(B259,2)))</f>
        <v>7</v>
      </c>
      <c r="D259" s="74">
        <f t="shared" si="2"/>
        <v>17</v>
      </c>
      <c r="E259" s="12">
        <f>IFERROR(VLOOKUP(A259,'IDAR Meter Data'!$A:$B,2,1),"")</f>
        <v>223</v>
      </c>
      <c r="F259" s="75">
        <f>IF(CECCZ="CZ03",'Outside Temp'!B259,IF(CECCZ="CZ04",'Outside Temp'!B260,IF(CECCZ="CZ12",'Outside Temp'!B261, IF(CECCZ="CZ13",'Outside Temp'!B262))))</f>
        <v>60.05</v>
      </c>
      <c r="G259" s="12">
        <f t="shared" si="3"/>
        <v>1</v>
      </c>
    </row>
    <row r="260" ht="15.75" customHeight="1">
      <c r="A260" s="13">
        <v>42127.729166666664</v>
      </c>
      <c r="B260" s="73">
        <f t="shared" si="1"/>
        <v>42127</v>
      </c>
      <c r="C260" s="74">
        <f>IF(NewCustomer="Yes", IF(COUNTIF($I$2:$I$11,B260)&gt;0,0,WEEKDAY(B260,2)),IF(COUNTIF($I$2:$I$21,B260)&gt;0,0,WEEKDAY(B260,2)))</f>
        <v>7</v>
      </c>
      <c r="D260" s="74">
        <f t="shared" si="2"/>
        <v>17</v>
      </c>
      <c r="E260" s="12">
        <f>IFERROR(VLOOKUP(A260,'IDAR Meter Data'!$A:$B,2,1),"")</f>
        <v>220</v>
      </c>
      <c r="F260" s="75">
        <f>IF(CECCZ="CZ03",'Outside Temp'!B260,IF(CECCZ="CZ04",'Outside Temp'!B261,IF(CECCZ="CZ12",'Outside Temp'!B262, IF(CECCZ="CZ13",'Outside Temp'!B263))))</f>
        <v>59.3</v>
      </c>
      <c r="G260" s="12">
        <f t="shared" si="3"/>
        <v>1</v>
      </c>
    </row>
    <row r="261" ht="15.75" customHeight="1">
      <c r="A261" s="13">
        <v>42127.739583333336</v>
      </c>
      <c r="B261" s="73">
        <f t="shared" si="1"/>
        <v>42127</v>
      </c>
      <c r="C261" s="74">
        <f>IF(NewCustomer="Yes", IF(COUNTIF($I$2:$I$11,B261)&gt;0,0,WEEKDAY(B261,2)),IF(COUNTIF($I$2:$I$21,B261)&gt;0,0,WEEKDAY(B261,2)))</f>
        <v>7</v>
      </c>
      <c r="D261" s="74">
        <f t="shared" si="2"/>
        <v>17</v>
      </c>
      <c r="E261" s="12">
        <f>IFERROR(VLOOKUP(A261,'IDAR Meter Data'!$A:$B,2,1),"")</f>
        <v>216</v>
      </c>
      <c r="F261" s="75">
        <f>IF(CECCZ="CZ03",'Outside Temp'!B261,IF(CECCZ="CZ04",'Outside Temp'!B262,IF(CECCZ="CZ12",'Outside Temp'!B263, IF(CECCZ="CZ13",'Outside Temp'!B264))))</f>
        <v>58.55</v>
      </c>
      <c r="G261" s="12">
        <f t="shared" si="3"/>
        <v>1</v>
      </c>
    </row>
    <row r="262" ht="15.75" customHeight="1">
      <c r="A262" s="13">
        <v>42127.75</v>
      </c>
      <c r="B262" s="73">
        <f t="shared" si="1"/>
        <v>42127</v>
      </c>
      <c r="C262" s="74">
        <f>IF(NewCustomer="Yes", IF(COUNTIF($I$2:$I$11,B262)&gt;0,0,WEEKDAY(B262,2)),IF(COUNTIF($I$2:$I$21,B262)&gt;0,0,WEEKDAY(B262,2)))</f>
        <v>7</v>
      </c>
      <c r="D262" s="74">
        <f t="shared" si="2"/>
        <v>18</v>
      </c>
      <c r="E262" s="12">
        <f>IFERROR(VLOOKUP(A262,'IDAR Meter Data'!$A:$B,2,1),"")</f>
        <v>225</v>
      </c>
      <c r="F262" s="75">
        <f>IF(CECCZ="CZ03",'Outside Temp'!B262,IF(CECCZ="CZ04",'Outside Temp'!B263,IF(CECCZ="CZ12",'Outside Temp'!B264, IF(CECCZ="CZ13",'Outside Temp'!B265))))</f>
        <v>57.86666667</v>
      </c>
      <c r="G262" s="12">
        <f t="shared" si="3"/>
        <v>1</v>
      </c>
    </row>
    <row r="263" ht="15.75" customHeight="1">
      <c r="A263" s="13">
        <v>42127.760416666664</v>
      </c>
      <c r="B263" s="73">
        <f t="shared" si="1"/>
        <v>42127</v>
      </c>
      <c r="C263" s="74">
        <f>IF(NewCustomer="Yes", IF(COUNTIF($I$2:$I$11,B263)&gt;0,0,WEEKDAY(B263,2)),IF(COUNTIF($I$2:$I$21,B263)&gt;0,0,WEEKDAY(B263,2)))</f>
        <v>7</v>
      </c>
      <c r="D263" s="74">
        <f t="shared" si="2"/>
        <v>18</v>
      </c>
      <c r="E263" s="12">
        <f>IFERROR(VLOOKUP(A263,'IDAR Meter Data'!$A:$B,2,1),"")</f>
        <v>212</v>
      </c>
      <c r="F263" s="75">
        <f>IF(CECCZ="CZ03",'Outside Temp'!B263,IF(CECCZ="CZ04",'Outside Temp'!B264,IF(CECCZ="CZ12",'Outside Temp'!B265, IF(CECCZ="CZ13",'Outside Temp'!B266))))</f>
        <v>57.36666667</v>
      </c>
      <c r="G263" s="12">
        <f t="shared" si="3"/>
        <v>1</v>
      </c>
    </row>
    <row r="264" ht="15.75" customHeight="1">
      <c r="A264" s="13">
        <v>42127.770833333336</v>
      </c>
      <c r="B264" s="73">
        <f t="shared" si="1"/>
        <v>42127</v>
      </c>
      <c r="C264" s="74">
        <f>IF(NewCustomer="Yes", IF(COUNTIF($I$2:$I$11,B264)&gt;0,0,WEEKDAY(B264,2)),IF(COUNTIF($I$2:$I$21,B264)&gt;0,0,WEEKDAY(B264,2)))</f>
        <v>7</v>
      </c>
      <c r="D264" s="74">
        <f t="shared" si="2"/>
        <v>18</v>
      </c>
      <c r="E264" s="12">
        <f>IFERROR(VLOOKUP(A264,'IDAR Meter Data'!$A:$B,2,1),"")</f>
        <v>203</v>
      </c>
      <c r="F264" s="75">
        <f>IF(CECCZ="CZ03",'Outside Temp'!B264,IF(CECCZ="CZ04",'Outside Temp'!B265,IF(CECCZ="CZ12",'Outside Temp'!B266, IF(CECCZ="CZ13",'Outside Temp'!B267))))</f>
        <v>56.86666667</v>
      </c>
      <c r="G264" s="12">
        <f t="shared" si="3"/>
        <v>1</v>
      </c>
    </row>
    <row r="265" ht="15.75" customHeight="1">
      <c r="A265" s="13">
        <v>42127.78125</v>
      </c>
      <c r="B265" s="73">
        <f t="shared" si="1"/>
        <v>42127</v>
      </c>
      <c r="C265" s="74">
        <f>IF(NewCustomer="Yes", IF(COUNTIF($I$2:$I$11,B265)&gt;0,0,WEEKDAY(B265,2)),IF(COUNTIF($I$2:$I$21,B265)&gt;0,0,WEEKDAY(B265,2)))</f>
        <v>7</v>
      </c>
      <c r="D265" s="74">
        <f t="shared" si="2"/>
        <v>18</v>
      </c>
      <c r="E265" s="12">
        <f>IFERROR(VLOOKUP(A265,'IDAR Meter Data'!$A:$B,2,1),"")</f>
        <v>194</v>
      </c>
      <c r="F265" s="75">
        <f>IF(CECCZ="CZ03",'Outside Temp'!B265,IF(CECCZ="CZ04",'Outside Temp'!B266,IF(CECCZ="CZ12",'Outside Temp'!B267, IF(CECCZ="CZ13",'Outside Temp'!B268))))</f>
        <v>56.36666667</v>
      </c>
      <c r="G265" s="12">
        <f t="shared" si="3"/>
        <v>1</v>
      </c>
    </row>
    <row r="266" ht="15.75" customHeight="1">
      <c r="A266" s="13">
        <v>42127.791666666664</v>
      </c>
      <c r="B266" s="73">
        <f t="shared" si="1"/>
        <v>42127</v>
      </c>
      <c r="C266" s="74">
        <f>IF(NewCustomer="Yes", IF(COUNTIF($I$2:$I$11,B266)&gt;0,0,WEEKDAY(B266,2)),IF(COUNTIF($I$2:$I$21,B266)&gt;0,0,WEEKDAY(B266,2)))</f>
        <v>7</v>
      </c>
      <c r="D266" s="74">
        <f t="shared" si="2"/>
        <v>19</v>
      </c>
      <c r="E266" s="12">
        <f>IFERROR(VLOOKUP(A266,'IDAR Meter Data'!$A:$B,2,1),"")</f>
        <v>194</v>
      </c>
      <c r="F266" s="75">
        <f>IF(CECCZ="CZ03",'Outside Temp'!B266,IF(CECCZ="CZ04",'Outside Temp'!B267,IF(CECCZ="CZ12",'Outside Temp'!B268, IF(CECCZ="CZ13",'Outside Temp'!B269))))</f>
        <v>55.93333333</v>
      </c>
      <c r="G266" s="12">
        <f t="shared" si="3"/>
        <v>1</v>
      </c>
    </row>
    <row r="267" ht="15.75" customHeight="1">
      <c r="A267" s="13">
        <v>42127.802083333336</v>
      </c>
      <c r="B267" s="73">
        <f t="shared" si="1"/>
        <v>42127</v>
      </c>
      <c r="C267" s="74">
        <f>IF(NewCustomer="Yes", IF(COUNTIF($I$2:$I$11,B267)&gt;0,0,WEEKDAY(B267,2)),IF(COUNTIF($I$2:$I$21,B267)&gt;0,0,WEEKDAY(B267,2)))</f>
        <v>7</v>
      </c>
      <c r="D267" s="74">
        <f t="shared" si="2"/>
        <v>19</v>
      </c>
      <c r="E267" s="12">
        <f>IFERROR(VLOOKUP(A267,'IDAR Meter Data'!$A:$B,2,1),"")</f>
        <v>186</v>
      </c>
      <c r="F267" s="75">
        <f>IF(CECCZ="CZ03",'Outside Temp'!B267,IF(CECCZ="CZ04",'Outside Temp'!B268,IF(CECCZ="CZ12",'Outside Temp'!B269, IF(CECCZ="CZ13",'Outside Temp'!B270))))</f>
        <v>55.68333333</v>
      </c>
      <c r="G267" s="12">
        <f t="shared" si="3"/>
        <v>1</v>
      </c>
    </row>
    <row r="268" ht="15.75" customHeight="1">
      <c r="A268" s="13">
        <v>42127.8125</v>
      </c>
      <c r="B268" s="73">
        <f t="shared" si="1"/>
        <v>42127</v>
      </c>
      <c r="C268" s="74">
        <f>IF(NewCustomer="Yes", IF(COUNTIF($I$2:$I$11,B268)&gt;0,0,WEEKDAY(B268,2)),IF(COUNTIF($I$2:$I$21,B268)&gt;0,0,WEEKDAY(B268,2)))</f>
        <v>7</v>
      </c>
      <c r="D268" s="74">
        <f t="shared" si="2"/>
        <v>19</v>
      </c>
      <c r="E268" s="12">
        <f>IFERROR(VLOOKUP(A268,'IDAR Meter Data'!$A:$B,2,1),"")</f>
        <v>191</v>
      </c>
      <c r="F268" s="75">
        <f>IF(CECCZ="CZ03",'Outside Temp'!B268,IF(CECCZ="CZ04",'Outside Temp'!B269,IF(CECCZ="CZ12",'Outside Temp'!B270, IF(CECCZ="CZ13",'Outside Temp'!B271))))</f>
        <v>55.43333333</v>
      </c>
      <c r="G268" s="12">
        <f t="shared" si="3"/>
        <v>1</v>
      </c>
    </row>
    <row r="269" ht="15.75" customHeight="1">
      <c r="A269" s="13">
        <v>42127.822916666664</v>
      </c>
      <c r="B269" s="73">
        <f t="shared" si="1"/>
        <v>42127</v>
      </c>
      <c r="C269" s="74">
        <f>IF(NewCustomer="Yes", IF(COUNTIF($I$2:$I$11,B269)&gt;0,0,WEEKDAY(B269,2)),IF(COUNTIF($I$2:$I$21,B269)&gt;0,0,WEEKDAY(B269,2)))</f>
        <v>7</v>
      </c>
      <c r="D269" s="74">
        <f t="shared" si="2"/>
        <v>19</v>
      </c>
      <c r="E269" s="12">
        <f>IFERROR(VLOOKUP(A269,'IDAR Meter Data'!$A:$B,2,1),"")</f>
        <v>178</v>
      </c>
      <c r="F269" s="75">
        <f>IF(CECCZ="CZ03",'Outside Temp'!B269,IF(CECCZ="CZ04",'Outside Temp'!B270,IF(CECCZ="CZ12",'Outside Temp'!B271, IF(CECCZ="CZ13",'Outside Temp'!B272))))</f>
        <v>55.18333333</v>
      </c>
      <c r="G269" s="12">
        <f t="shared" si="3"/>
        <v>1</v>
      </c>
    </row>
    <row r="270" ht="15.75" customHeight="1">
      <c r="A270" s="13">
        <v>42127.833333333336</v>
      </c>
      <c r="B270" s="73">
        <f t="shared" si="1"/>
        <v>42127</v>
      </c>
      <c r="C270" s="74">
        <f>IF(NewCustomer="Yes", IF(COUNTIF($I$2:$I$11,B270)&gt;0,0,WEEKDAY(B270,2)),IF(COUNTIF($I$2:$I$21,B270)&gt;0,0,WEEKDAY(B270,2)))</f>
        <v>7</v>
      </c>
      <c r="D270" s="74">
        <f t="shared" si="2"/>
        <v>20</v>
      </c>
      <c r="E270" s="12">
        <f>IFERROR(VLOOKUP(A270,'IDAR Meter Data'!$A:$B,2,1),"")</f>
        <v>200</v>
      </c>
      <c r="F270" s="75">
        <f>IF(CECCZ="CZ03",'Outside Temp'!B270,IF(CECCZ="CZ04",'Outside Temp'!B271,IF(CECCZ="CZ12",'Outside Temp'!B272, IF(CECCZ="CZ13",'Outside Temp'!B273))))</f>
        <v>54.93333333</v>
      </c>
      <c r="G270" s="12">
        <f t="shared" si="3"/>
        <v>1</v>
      </c>
    </row>
    <row r="271" ht="15.75" customHeight="1">
      <c r="A271" s="13">
        <v>42127.84375</v>
      </c>
      <c r="B271" s="73">
        <f t="shared" si="1"/>
        <v>42127</v>
      </c>
      <c r="C271" s="74">
        <f>IF(NewCustomer="Yes", IF(COUNTIF($I$2:$I$11,B271)&gt;0,0,WEEKDAY(B271,2)),IF(COUNTIF($I$2:$I$21,B271)&gt;0,0,WEEKDAY(B271,2)))</f>
        <v>7</v>
      </c>
      <c r="D271" s="74">
        <f t="shared" si="2"/>
        <v>20</v>
      </c>
      <c r="E271" s="12">
        <f>IFERROR(VLOOKUP(A271,'IDAR Meter Data'!$A:$B,2,1),"")</f>
        <v>182</v>
      </c>
      <c r="F271" s="75">
        <f>IF(CECCZ="CZ03",'Outside Temp'!B271,IF(CECCZ="CZ04",'Outside Temp'!B272,IF(CECCZ="CZ12",'Outside Temp'!B273, IF(CECCZ="CZ13",'Outside Temp'!B274))))</f>
        <v>54.68333333</v>
      </c>
      <c r="G271" s="12">
        <f t="shared" si="3"/>
        <v>1</v>
      </c>
    </row>
    <row r="272" ht="15.75" customHeight="1">
      <c r="A272" s="13">
        <v>42127.854166666664</v>
      </c>
      <c r="B272" s="73">
        <f t="shared" si="1"/>
        <v>42127</v>
      </c>
      <c r="C272" s="74">
        <f>IF(NewCustomer="Yes", IF(COUNTIF($I$2:$I$11,B272)&gt;0,0,WEEKDAY(B272,2)),IF(COUNTIF($I$2:$I$21,B272)&gt;0,0,WEEKDAY(B272,2)))</f>
        <v>7</v>
      </c>
      <c r="D272" s="74">
        <f t="shared" si="2"/>
        <v>20</v>
      </c>
      <c r="E272" s="12">
        <f>IFERROR(VLOOKUP(A272,'IDAR Meter Data'!$A:$B,2,1),"")</f>
        <v>181</v>
      </c>
      <c r="F272" s="75">
        <f>IF(CECCZ="CZ03",'Outside Temp'!B272,IF(CECCZ="CZ04",'Outside Temp'!B273,IF(CECCZ="CZ12",'Outside Temp'!B274, IF(CECCZ="CZ13",'Outside Temp'!B275))))</f>
        <v>54.43333333</v>
      </c>
      <c r="G272" s="12">
        <f t="shared" si="3"/>
        <v>1</v>
      </c>
    </row>
    <row r="273" ht="15.75" customHeight="1">
      <c r="A273" s="13">
        <v>42127.864583333336</v>
      </c>
      <c r="B273" s="73">
        <f t="shared" si="1"/>
        <v>42127</v>
      </c>
      <c r="C273" s="74">
        <f>IF(NewCustomer="Yes", IF(COUNTIF($I$2:$I$11,B273)&gt;0,0,WEEKDAY(B273,2)),IF(COUNTIF($I$2:$I$21,B273)&gt;0,0,WEEKDAY(B273,2)))</f>
        <v>7</v>
      </c>
      <c r="D273" s="74">
        <f t="shared" si="2"/>
        <v>20</v>
      </c>
      <c r="E273" s="12">
        <f>IFERROR(VLOOKUP(A273,'IDAR Meter Data'!$A:$B,2,1),"")</f>
        <v>176</v>
      </c>
      <c r="F273" s="75">
        <f>IF(CECCZ="CZ03",'Outside Temp'!B273,IF(CECCZ="CZ04",'Outside Temp'!B274,IF(CECCZ="CZ12",'Outside Temp'!B275, IF(CECCZ="CZ13",'Outside Temp'!B276))))</f>
        <v>54.18333333</v>
      </c>
      <c r="G273" s="12">
        <f t="shared" si="3"/>
        <v>1</v>
      </c>
    </row>
    <row r="274" ht="15.75" customHeight="1">
      <c r="A274" s="13">
        <v>42127.875</v>
      </c>
      <c r="B274" s="73">
        <f t="shared" si="1"/>
        <v>42127</v>
      </c>
      <c r="C274" s="74">
        <f>IF(NewCustomer="Yes", IF(COUNTIF($I$2:$I$11,B274)&gt;0,0,WEEKDAY(B274,2)),IF(COUNTIF($I$2:$I$21,B274)&gt;0,0,WEEKDAY(B274,2)))</f>
        <v>7</v>
      </c>
      <c r="D274" s="74">
        <f t="shared" si="2"/>
        <v>21</v>
      </c>
      <c r="E274" s="12">
        <f>IFERROR(VLOOKUP(A274,'IDAR Meter Data'!$A:$B,2,1),"")</f>
        <v>183</v>
      </c>
      <c r="F274" s="75">
        <f>IF(CECCZ="CZ03",'Outside Temp'!B274,IF(CECCZ="CZ04",'Outside Temp'!B275,IF(CECCZ="CZ12",'Outside Temp'!B276, IF(CECCZ="CZ13",'Outside Temp'!B277))))</f>
        <v>54</v>
      </c>
      <c r="G274" s="12">
        <f t="shared" si="3"/>
        <v>1</v>
      </c>
    </row>
    <row r="275" ht="15.75" customHeight="1">
      <c r="A275" s="13">
        <v>42127.885416666664</v>
      </c>
      <c r="B275" s="73">
        <f t="shared" si="1"/>
        <v>42127</v>
      </c>
      <c r="C275" s="74">
        <f>IF(NewCustomer="Yes", IF(COUNTIF($I$2:$I$11,B275)&gt;0,0,WEEKDAY(B275,2)),IF(COUNTIF($I$2:$I$21,B275)&gt;0,0,WEEKDAY(B275,2)))</f>
        <v>7</v>
      </c>
      <c r="D275" s="74">
        <f t="shared" si="2"/>
        <v>21</v>
      </c>
      <c r="E275" s="12">
        <f>IFERROR(VLOOKUP(A275,'IDAR Meter Data'!$A:$B,2,1),"")</f>
        <v>163</v>
      </c>
      <c r="F275" s="75">
        <f>IF(CECCZ="CZ03",'Outside Temp'!B275,IF(CECCZ="CZ04",'Outside Temp'!B276,IF(CECCZ="CZ12",'Outside Temp'!B277, IF(CECCZ="CZ13",'Outside Temp'!B278))))</f>
        <v>54</v>
      </c>
      <c r="G275" s="12">
        <f t="shared" si="3"/>
        <v>1</v>
      </c>
    </row>
    <row r="276" ht="15.75" customHeight="1">
      <c r="A276" s="13">
        <v>42127.895833333336</v>
      </c>
      <c r="B276" s="73">
        <f t="shared" si="1"/>
        <v>42127</v>
      </c>
      <c r="C276" s="74">
        <f>IF(NewCustomer="Yes", IF(COUNTIF($I$2:$I$11,B276)&gt;0,0,WEEKDAY(B276,2)),IF(COUNTIF($I$2:$I$21,B276)&gt;0,0,WEEKDAY(B276,2)))</f>
        <v>7</v>
      </c>
      <c r="D276" s="74">
        <f t="shared" si="2"/>
        <v>21</v>
      </c>
      <c r="E276" s="12">
        <f>IFERROR(VLOOKUP(A276,'IDAR Meter Data'!$A:$B,2,1),"")</f>
        <v>158</v>
      </c>
      <c r="F276" s="75">
        <f>IF(CECCZ="CZ03",'Outside Temp'!B276,IF(CECCZ="CZ04",'Outside Temp'!B277,IF(CECCZ="CZ12",'Outside Temp'!B278, IF(CECCZ="CZ13",'Outside Temp'!B279))))</f>
        <v>54</v>
      </c>
      <c r="G276" s="12">
        <f t="shared" si="3"/>
        <v>1</v>
      </c>
    </row>
    <row r="277" ht="15.75" customHeight="1">
      <c r="A277" s="13">
        <v>42127.90625</v>
      </c>
      <c r="B277" s="73">
        <f t="shared" si="1"/>
        <v>42127</v>
      </c>
      <c r="C277" s="74">
        <f>IF(NewCustomer="Yes", IF(COUNTIF($I$2:$I$11,B277)&gt;0,0,WEEKDAY(B277,2)),IF(COUNTIF($I$2:$I$21,B277)&gt;0,0,WEEKDAY(B277,2)))</f>
        <v>7</v>
      </c>
      <c r="D277" s="74">
        <f t="shared" si="2"/>
        <v>21</v>
      </c>
      <c r="E277" s="12">
        <f>IFERROR(VLOOKUP(A277,'IDAR Meter Data'!$A:$B,2,1),"")</f>
        <v>167</v>
      </c>
      <c r="F277" s="75">
        <f>IF(CECCZ="CZ03",'Outside Temp'!B277,IF(CECCZ="CZ04",'Outside Temp'!B278,IF(CECCZ="CZ12",'Outside Temp'!B279, IF(CECCZ="CZ13",'Outside Temp'!B280))))</f>
        <v>54</v>
      </c>
      <c r="G277" s="12">
        <f t="shared" si="3"/>
        <v>1</v>
      </c>
    </row>
    <row r="278" ht="15.75" customHeight="1">
      <c r="A278" s="13">
        <v>42127.916666666664</v>
      </c>
      <c r="B278" s="73">
        <f t="shared" si="1"/>
        <v>42127</v>
      </c>
      <c r="C278" s="74">
        <f>IF(NewCustomer="Yes", IF(COUNTIF($I$2:$I$11,B278)&gt;0,0,WEEKDAY(B278,2)),IF(COUNTIF($I$2:$I$21,B278)&gt;0,0,WEEKDAY(B278,2)))</f>
        <v>7</v>
      </c>
      <c r="D278" s="74">
        <f t="shared" si="2"/>
        <v>22</v>
      </c>
      <c r="E278" s="12">
        <f>IFERROR(VLOOKUP(A278,'IDAR Meter Data'!$A:$B,2,1),"")</f>
        <v>162</v>
      </c>
      <c r="F278" s="75">
        <f>IF(CECCZ="CZ03",'Outside Temp'!B278,IF(CECCZ="CZ04",'Outside Temp'!B279,IF(CECCZ="CZ12",'Outside Temp'!B280, IF(CECCZ="CZ13",'Outside Temp'!B281))))</f>
        <v>53.93333333</v>
      </c>
      <c r="G278" s="12">
        <f t="shared" si="3"/>
        <v>1</v>
      </c>
    </row>
    <row r="279" ht="15.75" customHeight="1">
      <c r="A279" s="13">
        <v>42127.927083333336</v>
      </c>
      <c r="B279" s="73">
        <f t="shared" si="1"/>
        <v>42127</v>
      </c>
      <c r="C279" s="74">
        <f>IF(NewCustomer="Yes", IF(COUNTIF($I$2:$I$11,B279)&gt;0,0,WEEKDAY(B279,2)),IF(COUNTIF($I$2:$I$21,B279)&gt;0,0,WEEKDAY(B279,2)))</f>
        <v>7</v>
      </c>
      <c r="D279" s="74">
        <f t="shared" si="2"/>
        <v>22</v>
      </c>
      <c r="E279" s="12">
        <f>IFERROR(VLOOKUP(A279,'IDAR Meter Data'!$A:$B,2,1),"")</f>
        <v>156</v>
      </c>
      <c r="F279" s="75">
        <f>IF(CECCZ="CZ03",'Outside Temp'!B279,IF(CECCZ="CZ04",'Outside Temp'!B280,IF(CECCZ="CZ12",'Outside Temp'!B281, IF(CECCZ="CZ13",'Outside Temp'!B282))))</f>
        <v>53.68333333</v>
      </c>
      <c r="G279" s="12">
        <f t="shared" si="3"/>
        <v>1</v>
      </c>
    </row>
    <row r="280" ht="15.75" customHeight="1">
      <c r="A280" s="13">
        <v>42127.9375</v>
      </c>
      <c r="B280" s="73">
        <f t="shared" si="1"/>
        <v>42127</v>
      </c>
      <c r="C280" s="74">
        <f>IF(NewCustomer="Yes", IF(COUNTIF($I$2:$I$11,B280)&gt;0,0,WEEKDAY(B280,2)),IF(COUNTIF($I$2:$I$21,B280)&gt;0,0,WEEKDAY(B280,2)))</f>
        <v>7</v>
      </c>
      <c r="D280" s="74">
        <f t="shared" si="2"/>
        <v>22</v>
      </c>
      <c r="E280" s="12">
        <f>IFERROR(VLOOKUP(A280,'IDAR Meter Data'!$A:$B,2,1),"")</f>
        <v>156</v>
      </c>
      <c r="F280" s="75">
        <f>IF(CECCZ="CZ03",'Outside Temp'!B280,IF(CECCZ="CZ04",'Outside Temp'!B281,IF(CECCZ="CZ12",'Outside Temp'!B282, IF(CECCZ="CZ13",'Outside Temp'!B283))))</f>
        <v>53.43333333</v>
      </c>
      <c r="G280" s="12">
        <f t="shared" si="3"/>
        <v>1</v>
      </c>
    </row>
    <row r="281" ht="15.75" customHeight="1">
      <c r="A281" s="13">
        <v>42127.947916666664</v>
      </c>
      <c r="B281" s="73">
        <f t="shared" si="1"/>
        <v>42127</v>
      </c>
      <c r="C281" s="74">
        <f>IF(NewCustomer="Yes", IF(COUNTIF($I$2:$I$11,B281)&gt;0,0,WEEKDAY(B281,2)),IF(COUNTIF($I$2:$I$21,B281)&gt;0,0,WEEKDAY(B281,2)))</f>
        <v>7</v>
      </c>
      <c r="D281" s="74">
        <f t="shared" si="2"/>
        <v>22</v>
      </c>
      <c r="E281" s="12">
        <f>IFERROR(VLOOKUP(A281,'IDAR Meter Data'!$A:$B,2,1),"")</f>
        <v>159</v>
      </c>
      <c r="F281" s="75">
        <f>IF(CECCZ="CZ03",'Outside Temp'!B281,IF(CECCZ="CZ04",'Outside Temp'!B282,IF(CECCZ="CZ12",'Outside Temp'!B283, IF(CECCZ="CZ13",'Outside Temp'!B284))))</f>
        <v>53.18333333</v>
      </c>
      <c r="G281" s="12">
        <f t="shared" si="3"/>
        <v>1</v>
      </c>
    </row>
    <row r="282" ht="15.75" customHeight="1">
      <c r="A282" s="13">
        <v>42127.958333333336</v>
      </c>
      <c r="B282" s="73">
        <f t="shared" si="1"/>
        <v>42127</v>
      </c>
      <c r="C282" s="74">
        <f>IF(NewCustomer="Yes", IF(COUNTIF($I$2:$I$11,B282)&gt;0,0,WEEKDAY(B282,2)),IF(COUNTIF($I$2:$I$21,B282)&gt;0,0,WEEKDAY(B282,2)))</f>
        <v>7</v>
      </c>
      <c r="D282" s="74">
        <f t="shared" si="2"/>
        <v>23</v>
      </c>
      <c r="E282" s="12">
        <f>IFERROR(VLOOKUP(A282,'IDAR Meter Data'!$A:$B,2,1),"")</f>
        <v>164</v>
      </c>
      <c r="F282" s="75">
        <f>IF(CECCZ="CZ03",'Outside Temp'!B282,IF(CECCZ="CZ04",'Outside Temp'!B283,IF(CECCZ="CZ12",'Outside Temp'!B284, IF(CECCZ="CZ13",'Outside Temp'!B285))))</f>
        <v>53</v>
      </c>
      <c r="G282" s="12">
        <f t="shared" si="3"/>
        <v>1</v>
      </c>
    </row>
    <row r="283" ht="15.75" customHeight="1">
      <c r="A283" s="13">
        <v>42127.96875</v>
      </c>
      <c r="B283" s="73">
        <f t="shared" si="1"/>
        <v>42127</v>
      </c>
      <c r="C283" s="74">
        <f>IF(NewCustomer="Yes", IF(COUNTIF($I$2:$I$11,B283)&gt;0,0,WEEKDAY(B283,2)),IF(COUNTIF($I$2:$I$21,B283)&gt;0,0,WEEKDAY(B283,2)))</f>
        <v>7</v>
      </c>
      <c r="D283" s="74">
        <f t="shared" si="2"/>
        <v>23</v>
      </c>
      <c r="E283" s="12">
        <f>IFERROR(VLOOKUP(A283,'IDAR Meter Data'!$A:$B,2,1),"")</f>
        <v>156</v>
      </c>
      <c r="F283" s="75">
        <f>IF(CECCZ="CZ03",'Outside Temp'!B283,IF(CECCZ="CZ04",'Outside Temp'!B284,IF(CECCZ="CZ12",'Outside Temp'!B285, IF(CECCZ="CZ13",'Outside Temp'!B286))))</f>
        <v>53</v>
      </c>
      <c r="G283" s="12">
        <f t="shared" si="3"/>
        <v>1</v>
      </c>
    </row>
    <row r="284" ht="15.75" customHeight="1">
      <c r="A284" s="13">
        <v>42127.979166666664</v>
      </c>
      <c r="B284" s="73">
        <f t="shared" si="1"/>
        <v>42127</v>
      </c>
      <c r="C284" s="74">
        <f>IF(NewCustomer="Yes", IF(COUNTIF($I$2:$I$11,B284)&gt;0,0,WEEKDAY(B284,2)),IF(COUNTIF($I$2:$I$21,B284)&gt;0,0,WEEKDAY(B284,2)))</f>
        <v>7</v>
      </c>
      <c r="D284" s="74">
        <f t="shared" si="2"/>
        <v>23</v>
      </c>
      <c r="E284" s="12">
        <f>IFERROR(VLOOKUP(A284,'IDAR Meter Data'!$A:$B,2,1),"")</f>
        <v>158</v>
      </c>
      <c r="F284" s="75">
        <f>IF(CECCZ="CZ03",'Outside Temp'!B284,IF(CECCZ="CZ04",'Outside Temp'!B285,IF(CECCZ="CZ12",'Outside Temp'!B286, IF(CECCZ="CZ13",'Outside Temp'!B287))))</f>
        <v>53</v>
      </c>
      <c r="G284" s="12">
        <f t="shared" si="3"/>
        <v>1</v>
      </c>
    </row>
    <row r="285" ht="15.75" customHeight="1">
      <c r="A285" s="13">
        <v>42127.989583333336</v>
      </c>
      <c r="B285" s="73">
        <f t="shared" si="1"/>
        <v>42127</v>
      </c>
      <c r="C285" s="74">
        <f>IF(NewCustomer="Yes", IF(COUNTIF($I$2:$I$11,B285)&gt;0,0,WEEKDAY(B285,2)),IF(COUNTIF($I$2:$I$21,B285)&gt;0,0,WEEKDAY(B285,2)))</f>
        <v>7</v>
      </c>
      <c r="D285" s="74">
        <f t="shared" si="2"/>
        <v>23</v>
      </c>
      <c r="E285" s="12">
        <f>IFERROR(VLOOKUP(A285,'IDAR Meter Data'!$A:$B,2,1),"")</f>
        <v>149</v>
      </c>
      <c r="F285" s="75">
        <f>IF(CECCZ="CZ03",'Outside Temp'!B285,IF(CECCZ="CZ04",'Outside Temp'!B286,IF(CECCZ="CZ12",'Outside Temp'!B287, IF(CECCZ="CZ13",'Outside Temp'!B288))))</f>
        <v>53</v>
      </c>
      <c r="G285" s="12">
        <f t="shared" si="3"/>
        <v>1</v>
      </c>
    </row>
    <row r="286" ht="15.75" customHeight="1">
      <c r="A286" s="13">
        <v>42128.0</v>
      </c>
      <c r="B286" s="73">
        <f t="shared" si="1"/>
        <v>42128</v>
      </c>
      <c r="C286" s="74">
        <f>IF(NewCustomer="Yes", IF(COUNTIF($I$2:$I$11,B286)&gt;0,0,WEEKDAY(B286,2)),IF(COUNTIF($I$2:$I$21,B286)&gt;0,0,WEEKDAY(B286,2)))</f>
        <v>1</v>
      </c>
      <c r="D286" s="74">
        <f t="shared" si="2"/>
        <v>0</v>
      </c>
      <c r="E286" s="12">
        <f>IFERROR(VLOOKUP(A286,'IDAR Meter Data'!$A:$B,2,1),"")</f>
        <v>157</v>
      </c>
      <c r="F286" s="75">
        <f>IF(CECCZ="CZ03",'Outside Temp'!B286,IF(CECCZ="CZ04",'Outside Temp'!B287,IF(CECCZ="CZ12",'Outside Temp'!B288, IF(CECCZ="CZ13",'Outside Temp'!B289))))</f>
        <v>53</v>
      </c>
      <c r="G286" s="12">
        <f t="shared" si="3"/>
        <v>1</v>
      </c>
    </row>
    <row r="287" ht="15.75" customHeight="1">
      <c r="A287" s="13">
        <v>42128.010416666664</v>
      </c>
      <c r="B287" s="73">
        <f t="shared" si="1"/>
        <v>42128</v>
      </c>
      <c r="C287" s="74">
        <f>IF(NewCustomer="Yes", IF(COUNTIF($I$2:$I$11,B287)&gt;0,0,WEEKDAY(B287,2)),IF(COUNTIF($I$2:$I$21,B287)&gt;0,0,WEEKDAY(B287,2)))</f>
        <v>1</v>
      </c>
      <c r="D287" s="74">
        <f t="shared" si="2"/>
        <v>0</v>
      </c>
      <c r="E287" s="12">
        <f>IFERROR(VLOOKUP(A287,'IDAR Meter Data'!$A:$B,2,1),"")</f>
        <v>157</v>
      </c>
      <c r="F287" s="75">
        <f>IF(CECCZ="CZ03",'Outside Temp'!B287,IF(CECCZ="CZ04",'Outside Temp'!B288,IF(CECCZ="CZ12",'Outside Temp'!B289, IF(CECCZ="CZ13",'Outside Temp'!B290))))</f>
        <v>53</v>
      </c>
      <c r="G287" s="12">
        <f t="shared" si="3"/>
        <v>1</v>
      </c>
    </row>
    <row r="288" ht="15.75" customHeight="1">
      <c r="A288" s="13">
        <v>42128.020833333336</v>
      </c>
      <c r="B288" s="73">
        <f t="shared" si="1"/>
        <v>42128</v>
      </c>
      <c r="C288" s="74">
        <f>IF(NewCustomer="Yes", IF(COUNTIF($I$2:$I$11,B288)&gt;0,0,WEEKDAY(B288,2)),IF(COUNTIF($I$2:$I$21,B288)&gt;0,0,WEEKDAY(B288,2)))</f>
        <v>1</v>
      </c>
      <c r="D288" s="74">
        <f t="shared" si="2"/>
        <v>0</v>
      </c>
      <c r="E288" s="12">
        <f>IFERROR(VLOOKUP(A288,'IDAR Meter Data'!$A:$B,2,1),"")</f>
        <v>155</v>
      </c>
      <c r="F288" s="75">
        <f>IF(CECCZ="CZ03",'Outside Temp'!B288,IF(CECCZ="CZ04",'Outside Temp'!B289,IF(CECCZ="CZ12",'Outside Temp'!B290, IF(CECCZ="CZ13",'Outside Temp'!B291))))</f>
        <v>53</v>
      </c>
      <c r="G288" s="12">
        <f t="shared" si="3"/>
        <v>1</v>
      </c>
    </row>
    <row r="289" ht="15.75" customHeight="1">
      <c r="A289" s="13">
        <v>42128.03125</v>
      </c>
      <c r="B289" s="73">
        <f t="shared" si="1"/>
        <v>42128</v>
      </c>
      <c r="C289" s="74">
        <f>IF(NewCustomer="Yes", IF(COUNTIF($I$2:$I$11,B289)&gt;0,0,WEEKDAY(B289,2)),IF(COUNTIF($I$2:$I$21,B289)&gt;0,0,WEEKDAY(B289,2)))</f>
        <v>1</v>
      </c>
      <c r="D289" s="74">
        <f t="shared" si="2"/>
        <v>0</v>
      </c>
      <c r="E289" s="12">
        <f>IFERROR(VLOOKUP(A289,'IDAR Meter Data'!$A:$B,2,1),"")</f>
        <v>163</v>
      </c>
      <c r="F289" s="75">
        <f>IF(CECCZ="CZ03",'Outside Temp'!B289,IF(CECCZ="CZ04",'Outside Temp'!B290,IF(CECCZ="CZ12",'Outside Temp'!B291, IF(CECCZ="CZ13",'Outside Temp'!B292))))</f>
        <v>53</v>
      </c>
      <c r="G289" s="12">
        <f t="shared" si="3"/>
        <v>1</v>
      </c>
    </row>
    <row r="290" ht="15.75" customHeight="1">
      <c r="A290" s="13">
        <v>42128.041666666664</v>
      </c>
      <c r="B290" s="73">
        <f t="shared" si="1"/>
        <v>42128</v>
      </c>
      <c r="C290" s="74">
        <f>IF(NewCustomer="Yes", IF(COUNTIF($I$2:$I$11,B290)&gt;0,0,WEEKDAY(B290,2)),IF(COUNTIF($I$2:$I$21,B290)&gt;0,0,WEEKDAY(B290,2)))</f>
        <v>1</v>
      </c>
      <c r="D290" s="74">
        <f t="shared" si="2"/>
        <v>1</v>
      </c>
      <c r="E290" s="12">
        <f>IFERROR(VLOOKUP(A290,'IDAR Meter Data'!$A:$B,2,1),"")</f>
        <v>153</v>
      </c>
      <c r="F290" s="75">
        <f>IF(CECCZ="CZ03",'Outside Temp'!B290,IF(CECCZ="CZ04",'Outside Temp'!B291,IF(CECCZ="CZ12",'Outside Temp'!B292, IF(CECCZ="CZ13",'Outside Temp'!B293))))</f>
        <v>52.93333333</v>
      </c>
      <c r="G290" s="12">
        <f t="shared" si="3"/>
        <v>1</v>
      </c>
    </row>
    <row r="291" ht="15.75" customHeight="1">
      <c r="A291" s="13">
        <v>42128.052083333336</v>
      </c>
      <c r="B291" s="73">
        <f t="shared" si="1"/>
        <v>42128</v>
      </c>
      <c r="C291" s="74">
        <f>IF(NewCustomer="Yes", IF(COUNTIF($I$2:$I$11,B291)&gt;0,0,WEEKDAY(B291,2)),IF(COUNTIF($I$2:$I$21,B291)&gt;0,0,WEEKDAY(B291,2)))</f>
        <v>1</v>
      </c>
      <c r="D291" s="74">
        <f t="shared" si="2"/>
        <v>1</v>
      </c>
      <c r="E291" s="12">
        <f>IFERROR(VLOOKUP(A291,'IDAR Meter Data'!$A:$B,2,1),"")</f>
        <v>153</v>
      </c>
      <c r="F291" s="75">
        <f>IF(CECCZ="CZ03",'Outside Temp'!B291,IF(CECCZ="CZ04",'Outside Temp'!B292,IF(CECCZ="CZ12",'Outside Temp'!B293, IF(CECCZ="CZ13",'Outside Temp'!B294))))</f>
        <v>52.68333333</v>
      </c>
      <c r="G291" s="12">
        <f t="shared" si="3"/>
        <v>1</v>
      </c>
    </row>
    <row r="292" ht="15.75" customHeight="1">
      <c r="A292" s="13">
        <v>42128.0625</v>
      </c>
      <c r="B292" s="73">
        <f t="shared" si="1"/>
        <v>42128</v>
      </c>
      <c r="C292" s="74">
        <f>IF(NewCustomer="Yes", IF(COUNTIF($I$2:$I$11,B292)&gt;0,0,WEEKDAY(B292,2)),IF(COUNTIF($I$2:$I$21,B292)&gt;0,0,WEEKDAY(B292,2)))</f>
        <v>1</v>
      </c>
      <c r="D292" s="74">
        <f t="shared" si="2"/>
        <v>1</v>
      </c>
      <c r="E292" s="12">
        <f>IFERROR(VLOOKUP(A292,'IDAR Meter Data'!$A:$B,2,1),"")</f>
        <v>153</v>
      </c>
      <c r="F292" s="75">
        <f>IF(CECCZ="CZ03",'Outside Temp'!B292,IF(CECCZ="CZ04",'Outside Temp'!B293,IF(CECCZ="CZ12",'Outside Temp'!B294, IF(CECCZ="CZ13",'Outside Temp'!B295))))</f>
        <v>52.43333333</v>
      </c>
      <c r="G292" s="12">
        <f t="shared" si="3"/>
        <v>1</v>
      </c>
    </row>
    <row r="293" ht="15.75" customHeight="1">
      <c r="A293" s="13">
        <v>42128.072916666664</v>
      </c>
      <c r="B293" s="73">
        <f t="shared" si="1"/>
        <v>42128</v>
      </c>
      <c r="C293" s="74">
        <f>IF(NewCustomer="Yes", IF(COUNTIF($I$2:$I$11,B293)&gt;0,0,WEEKDAY(B293,2)),IF(COUNTIF($I$2:$I$21,B293)&gt;0,0,WEEKDAY(B293,2)))</f>
        <v>1</v>
      </c>
      <c r="D293" s="74">
        <f t="shared" si="2"/>
        <v>1</v>
      </c>
      <c r="E293" s="12">
        <f>IFERROR(VLOOKUP(A293,'IDAR Meter Data'!$A:$B,2,1),"")</f>
        <v>158</v>
      </c>
      <c r="F293" s="75">
        <f>IF(CECCZ="CZ03",'Outside Temp'!B293,IF(CECCZ="CZ04",'Outside Temp'!B294,IF(CECCZ="CZ12",'Outside Temp'!B295, IF(CECCZ="CZ13",'Outside Temp'!B296))))</f>
        <v>52.18333333</v>
      </c>
      <c r="G293" s="12">
        <f t="shared" si="3"/>
        <v>1</v>
      </c>
    </row>
    <row r="294" ht="15.75" customHeight="1">
      <c r="A294" s="13">
        <v>42128.083333333336</v>
      </c>
      <c r="B294" s="73">
        <f t="shared" si="1"/>
        <v>42128</v>
      </c>
      <c r="C294" s="74">
        <f>IF(NewCustomer="Yes", IF(COUNTIF($I$2:$I$11,B294)&gt;0,0,WEEKDAY(B294,2)),IF(COUNTIF($I$2:$I$21,B294)&gt;0,0,WEEKDAY(B294,2)))</f>
        <v>1</v>
      </c>
      <c r="D294" s="74">
        <f t="shared" si="2"/>
        <v>2</v>
      </c>
      <c r="E294" s="12">
        <f>IFERROR(VLOOKUP(A294,'IDAR Meter Data'!$A:$B,2,1),"")</f>
        <v>161</v>
      </c>
      <c r="F294" s="75">
        <f>IF(CECCZ="CZ03",'Outside Temp'!B294,IF(CECCZ="CZ04",'Outside Temp'!B295,IF(CECCZ="CZ12",'Outside Temp'!B296, IF(CECCZ="CZ13",'Outside Temp'!B297))))</f>
        <v>52</v>
      </c>
      <c r="G294" s="12">
        <f t="shared" si="3"/>
        <v>1</v>
      </c>
    </row>
    <row r="295" ht="15.75" customHeight="1">
      <c r="A295" s="13">
        <v>42128.09375</v>
      </c>
      <c r="B295" s="73">
        <f t="shared" si="1"/>
        <v>42128</v>
      </c>
      <c r="C295" s="74">
        <f>IF(NewCustomer="Yes", IF(COUNTIF($I$2:$I$11,B295)&gt;0,0,WEEKDAY(B295,2)),IF(COUNTIF($I$2:$I$21,B295)&gt;0,0,WEEKDAY(B295,2)))</f>
        <v>1</v>
      </c>
      <c r="D295" s="74">
        <f t="shared" si="2"/>
        <v>2</v>
      </c>
      <c r="E295" s="12">
        <f>IFERROR(VLOOKUP(A295,'IDAR Meter Data'!$A:$B,2,1),"")</f>
        <v>151</v>
      </c>
      <c r="F295" s="75">
        <f>IF(CECCZ="CZ03",'Outside Temp'!B295,IF(CECCZ="CZ04",'Outside Temp'!B296,IF(CECCZ="CZ12",'Outside Temp'!B297, IF(CECCZ="CZ13",'Outside Temp'!B298))))</f>
        <v>52</v>
      </c>
      <c r="G295" s="12">
        <f t="shared" si="3"/>
        <v>1</v>
      </c>
    </row>
    <row r="296" ht="15.75" customHeight="1">
      <c r="A296" s="13">
        <v>42128.104166666664</v>
      </c>
      <c r="B296" s="73">
        <f t="shared" si="1"/>
        <v>42128</v>
      </c>
      <c r="C296" s="74">
        <f>IF(NewCustomer="Yes", IF(COUNTIF($I$2:$I$11,B296)&gt;0,0,WEEKDAY(B296,2)),IF(COUNTIF($I$2:$I$21,B296)&gt;0,0,WEEKDAY(B296,2)))</f>
        <v>1</v>
      </c>
      <c r="D296" s="74">
        <f t="shared" si="2"/>
        <v>2</v>
      </c>
      <c r="E296" s="12">
        <f>IFERROR(VLOOKUP(A296,'IDAR Meter Data'!$A:$B,2,1),"")</f>
        <v>152</v>
      </c>
      <c r="F296" s="75">
        <f>IF(CECCZ="CZ03",'Outside Temp'!B296,IF(CECCZ="CZ04",'Outside Temp'!B297,IF(CECCZ="CZ12",'Outside Temp'!B298, IF(CECCZ="CZ13",'Outside Temp'!B299))))</f>
        <v>52</v>
      </c>
      <c r="G296" s="12">
        <f t="shared" si="3"/>
        <v>1</v>
      </c>
    </row>
    <row r="297" ht="15.75" customHeight="1">
      <c r="A297" s="13">
        <v>42128.114583333336</v>
      </c>
      <c r="B297" s="73">
        <f t="shared" si="1"/>
        <v>42128</v>
      </c>
      <c r="C297" s="74">
        <f>IF(NewCustomer="Yes", IF(COUNTIF($I$2:$I$11,B297)&gt;0,0,WEEKDAY(B297,2)),IF(COUNTIF($I$2:$I$21,B297)&gt;0,0,WEEKDAY(B297,2)))</f>
        <v>1</v>
      </c>
      <c r="D297" s="74">
        <f t="shared" si="2"/>
        <v>2</v>
      </c>
      <c r="E297" s="12">
        <f>IFERROR(VLOOKUP(A297,'IDAR Meter Data'!$A:$B,2,1),"")</f>
        <v>152</v>
      </c>
      <c r="F297" s="75">
        <f>IF(CECCZ="CZ03",'Outside Temp'!B297,IF(CECCZ="CZ04",'Outside Temp'!B298,IF(CECCZ="CZ12",'Outside Temp'!B299, IF(CECCZ="CZ13",'Outside Temp'!B300))))</f>
        <v>52</v>
      </c>
      <c r="G297" s="12">
        <f t="shared" si="3"/>
        <v>1</v>
      </c>
    </row>
    <row r="298" ht="15.75" customHeight="1">
      <c r="A298" s="13">
        <v>42128.125</v>
      </c>
      <c r="B298" s="73">
        <f t="shared" si="1"/>
        <v>42128</v>
      </c>
      <c r="C298" s="74">
        <f>IF(NewCustomer="Yes", IF(COUNTIF($I$2:$I$11,B298)&gt;0,0,WEEKDAY(B298,2)),IF(COUNTIF($I$2:$I$21,B298)&gt;0,0,WEEKDAY(B298,2)))</f>
        <v>1</v>
      </c>
      <c r="D298" s="74">
        <f t="shared" si="2"/>
        <v>3</v>
      </c>
      <c r="E298" s="12">
        <f>IFERROR(VLOOKUP(A298,'IDAR Meter Data'!$A:$B,2,1),"")</f>
        <v>164</v>
      </c>
      <c r="F298" s="75">
        <f>IF(CECCZ="CZ03",'Outside Temp'!B298,IF(CECCZ="CZ04",'Outside Temp'!B299,IF(CECCZ="CZ12",'Outside Temp'!B300, IF(CECCZ="CZ13",'Outside Temp'!B301))))</f>
        <v>52</v>
      </c>
      <c r="G298" s="12">
        <f t="shared" si="3"/>
        <v>1</v>
      </c>
    </row>
    <row r="299" ht="15.75" customHeight="1">
      <c r="A299" s="13">
        <v>42128.135416666664</v>
      </c>
      <c r="B299" s="73">
        <f t="shared" si="1"/>
        <v>42128</v>
      </c>
      <c r="C299" s="74">
        <f>IF(NewCustomer="Yes", IF(COUNTIF($I$2:$I$11,B299)&gt;0,0,WEEKDAY(B299,2)),IF(COUNTIF($I$2:$I$21,B299)&gt;0,0,WEEKDAY(B299,2)))</f>
        <v>1</v>
      </c>
      <c r="D299" s="74">
        <f t="shared" si="2"/>
        <v>3</v>
      </c>
      <c r="E299" s="12">
        <f>IFERROR(VLOOKUP(A299,'IDAR Meter Data'!$A:$B,2,1),"")</f>
        <v>146</v>
      </c>
      <c r="F299" s="75">
        <f>IF(CECCZ="CZ03",'Outside Temp'!B299,IF(CECCZ="CZ04",'Outside Temp'!B300,IF(CECCZ="CZ12",'Outside Temp'!B301, IF(CECCZ="CZ13",'Outside Temp'!B302))))</f>
        <v>52</v>
      </c>
      <c r="G299" s="12">
        <f t="shared" si="3"/>
        <v>1</v>
      </c>
    </row>
    <row r="300" ht="15.75" customHeight="1">
      <c r="A300" s="13">
        <v>42128.145833333336</v>
      </c>
      <c r="B300" s="73">
        <f t="shared" si="1"/>
        <v>42128</v>
      </c>
      <c r="C300" s="74">
        <f>IF(NewCustomer="Yes", IF(COUNTIF($I$2:$I$11,B300)&gt;0,0,WEEKDAY(B300,2)),IF(COUNTIF($I$2:$I$21,B300)&gt;0,0,WEEKDAY(B300,2)))</f>
        <v>1</v>
      </c>
      <c r="D300" s="74">
        <f t="shared" si="2"/>
        <v>3</v>
      </c>
      <c r="E300" s="12">
        <f>IFERROR(VLOOKUP(A300,'IDAR Meter Data'!$A:$B,2,1),"")</f>
        <v>150</v>
      </c>
      <c r="F300" s="75">
        <f>IF(CECCZ="CZ03",'Outside Temp'!B300,IF(CECCZ="CZ04",'Outside Temp'!B301,IF(CECCZ="CZ12",'Outside Temp'!B302, IF(CECCZ="CZ13",'Outside Temp'!B303))))</f>
        <v>52</v>
      </c>
      <c r="G300" s="12">
        <f t="shared" si="3"/>
        <v>1</v>
      </c>
    </row>
    <row r="301" ht="15.75" customHeight="1">
      <c r="A301" s="13">
        <v>42128.15625</v>
      </c>
      <c r="B301" s="73">
        <f t="shared" si="1"/>
        <v>42128</v>
      </c>
      <c r="C301" s="74">
        <f>IF(NewCustomer="Yes", IF(COUNTIF($I$2:$I$11,B301)&gt;0,0,WEEKDAY(B301,2)),IF(COUNTIF($I$2:$I$21,B301)&gt;0,0,WEEKDAY(B301,2)))</f>
        <v>1</v>
      </c>
      <c r="D301" s="74">
        <f t="shared" si="2"/>
        <v>3</v>
      </c>
      <c r="E301" s="12">
        <f>IFERROR(VLOOKUP(A301,'IDAR Meter Data'!$A:$B,2,1),"")</f>
        <v>146</v>
      </c>
      <c r="F301" s="75">
        <f>IF(CECCZ="CZ03",'Outside Temp'!B301,IF(CECCZ="CZ04",'Outside Temp'!B302,IF(CECCZ="CZ12",'Outside Temp'!B303, IF(CECCZ="CZ13",'Outside Temp'!B304))))</f>
        <v>52</v>
      </c>
      <c r="G301" s="12">
        <f t="shared" si="3"/>
        <v>1</v>
      </c>
    </row>
    <row r="302" ht="15.75" customHeight="1">
      <c r="A302" s="13">
        <v>42128.166666666664</v>
      </c>
      <c r="B302" s="73">
        <f t="shared" si="1"/>
        <v>42128</v>
      </c>
      <c r="C302" s="74">
        <f>IF(NewCustomer="Yes", IF(COUNTIF($I$2:$I$11,B302)&gt;0,0,WEEKDAY(B302,2)),IF(COUNTIF($I$2:$I$21,B302)&gt;0,0,WEEKDAY(B302,2)))</f>
        <v>1</v>
      </c>
      <c r="D302" s="74">
        <f t="shared" si="2"/>
        <v>4</v>
      </c>
      <c r="E302" s="12">
        <f>IFERROR(VLOOKUP(A302,'IDAR Meter Data'!$A:$B,2,1),"")</f>
        <v>160</v>
      </c>
      <c r="F302" s="75">
        <f>IF(CECCZ="CZ03",'Outside Temp'!B302,IF(CECCZ="CZ04",'Outside Temp'!B303,IF(CECCZ="CZ12",'Outside Temp'!B304, IF(CECCZ="CZ13",'Outside Temp'!B305))))</f>
        <v>52</v>
      </c>
      <c r="G302" s="12">
        <f t="shared" si="3"/>
        <v>1</v>
      </c>
    </row>
    <row r="303" ht="15.75" customHeight="1">
      <c r="A303" s="13">
        <v>42128.177083333336</v>
      </c>
      <c r="B303" s="73">
        <f t="shared" si="1"/>
        <v>42128</v>
      </c>
      <c r="C303" s="74">
        <f>IF(NewCustomer="Yes", IF(COUNTIF($I$2:$I$11,B303)&gt;0,0,WEEKDAY(B303,2)),IF(COUNTIF($I$2:$I$21,B303)&gt;0,0,WEEKDAY(B303,2)))</f>
        <v>1</v>
      </c>
      <c r="D303" s="74">
        <f t="shared" si="2"/>
        <v>4</v>
      </c>
      <c r="E303" s="12">
        <f>IFERROR(VLOOKUP(A303,'IDAR Meter Data'!$A:$B,2,1),"")</f>
        <v>147</v>
      </c>
      <c r="F303" s="75">
        <f>IF(CECCZ="CZ03",'Outside Temp'!B303,IF(CECCZ="CZ04",'Outside Temp'!B304,IF(CECCZ="CZ12",'Outside Temp'!B305, IF(CECCZ="CZ13",'Outside Temp'!B306))))</f>
        <v>52</v>
      </c>
      <c r="G303" s="12">
        <f t="shared" si="3"/>
        <v>1</v>
      </c>
    </row>
    <row r="304" ht="15.75" customHeight="1">
      <c r="A304" s="13">
        <v>42128.1875</v>
      </c>
      <c r="B304" s="73">
        <f t="shared" si="1"/>
        <v>42128</v>
      </c>
      <c r="C304" s="74">
        <f>IF(NewCustomer="Yes", IF(COUNTIF($I$2:$I$11,B304)&gt;0,0,WEEKDAY(B304,2)),IF(COUNTIF($I$2:$I$21,B304)&gt;0,0,WEEKDAY(B304,2)))</f>
        <v>1</v>
      </c>
      <c r="D304" s="74">
        <f t="shared" si="2"/>
        <v>4</v>
      </c>
      <c r="E304" s="12">
        <f>IFERROR(VLOOKUP(A304,'IDAR Meter Data'!$A:$B,2,1),"")</f>
        <v>149</v>
      </c>
      <c r="F304" s="75">
        <f>IF(CECCZ="CZ03",'Outside Temp'!B304,IF(CECCZ="CZ04",'Outside Temp'!B305,IF(CECCZ="CZ12",'Outside Temp'!B306, IF(CECCZ="CZ13",'Outside Temp'!B307))))</f>
        <v>52</v>
      </c>
      <c r="G304" s="12">
        <f t="shared" si="3"/>
        <v>1</v>
      </c>
    </row>
    <row r="305" ht="15.75" customHeight="1">
      <c r="A305" s="13">
        <v>42128.197916666664</v>
      </c>
      <c r="B305" s="73">
        <f t="shared" si="1"/>
        <v>42128</v>
      </c>
      <c r="C305" s="74">
        <f>IF(NewCustomer="Yes", IF(COUNTIF($I$2:$I$11,B305)&gt;0,0,WEEKDAY(B305,2)),IF(COUNTIF($I$2:$I$21,B305)&gt;0,0,WEEKDAY(B305,2)))</f>
        <v>1</v>
      </c>
      <c r="D305" s="74">
        <f t="shared" si="2"/>
        <v>4</v>
      </c>
      <c r="E305" s="12">
        <f>IFERROR(VLOOKUP(A305,'IDAR Meter Data'!$A:$B,2,1),"")</f>
        <v>149</v>
      </c>
      <c r="F305" s="75">
        <f>IF(CECCZ="CZ03",'Outside Temp'!B305,IF(CECCZ="CZ04",'Outside Temp'!B306,IF(CECCZ="CZ12",'Outside Temp'!B307, IF(CECCZ="CZ13",'Outside Temp'!B308))))</f>
        <v>52</v>
      </c>
      <c r="G305" s="12">
        <f t="shared" si="3"/>
        <v>1</v>
      </c>
    </row>
    <row r="306" ht="15.75" customHeight="1">
      <c r="A306" s="13">
        <v>42128.208333333336</v>
      </c>
      <c r="B306" s="73">
        <f t="shared" si="1"/>
        <v>42128</v>
      </c>
      <c r="C306" s="74">
        <f>IF(NewCustomer="Yes", IF(COUNTIF($I$2:$I$11,B306)&gt;0,0,WEEKDAY(B306,2)),IF(COUNTIF($I$2:$I$21,B306)&gt;0,0,WEEKDAY(B306,2)))</f>
        <v>1</v>
      </c>
      <c r="D306" s="74">
        <f t="shared" si="2"/>
        <v>5</v>
      </c>
      <c r="E306" s="12">
        <f>IFERROR(VLOOKUP(A306,'IDAR Meter Data'!$A:$B,2,1),"")</f>
        <v>146</v>
      </c>
      <c r="F306" s="75">
        <f>IF(CECCZ="CZ03",'Outside Temp'!B306,IF(CECCZ="CZ04",'Outside Temp'!B307,IF(CECCZ="CZ12",'Outside Temp'!B308, IF(CECCZ="CZ13",'Outside Temp'!B309))))</f>
        <v>52</v>
      </c>
      <c r="G306" s="12">
        <f t="shared" si="3"/>
        <v>1</v>
      </c>
    </row>
    <row r="307" ht="15.75" customHeight="1">
      <c r="A307" s="13">
        <v>42128.21875</v>
      </c>
      <c r="B307" s="73">
        <f t="shared" si="1"/>
        <v>42128</v>
      </c>
      <c r="C307" s="74">
        <f>IF(NewCustomer="Yes", IF(COUNTIF($I$2:$I$11,B307)&gt;0,0,WEEKDAY(B307,2)),IF(COUNTIF($I$2:$I$21,B307)&gt;0,0,WEEKDAY(B307,2)))</f>
        <v>1</v>
      </c>
      <c r="D307" s="74">
        <f t="shared" si="2"/>
        <v>5</v>
      </c>
      <c r="E307" s="12">
        <f>IFERROR(VLOOKUP(A307,'IDAR Meter Data'!$A:$B,2,1),"")</f>
        <v>160</v>
      </c>
      <c r="F307" s="75">
        <f>IF(CECCZ="CZ03",'Outside Temp'!B307,IF(CECCZ="CZ04",'Outside Temp'!B308,IF(CECCZ="CZ12",'Outside Temp'!B309, IF(CECCZ="CZ13",'Outside Temp'!B310))))</f>
        <v>52</v>
      </c>
      <c r="G307" s="12">
        <f t="shared" si="3"/>
        <v>1</v>
      </c>
    </row>
    <row r="308" ht="15.75" customHeight="1">
      <c r="A308" s="13">
        <v>42128.229166666664</v>
      </c>
      <c r="B308" s="73">
        <f t="shared" si="1"/>
        <v>42128</v>
      </c>
      <c r="C308" s="74">
        <f>IF(NewCustomer="Yes", IF(COUNTIF($I$2:$I$11,B308)&gt;0,0,WEEKDAY(B308,2)),IF(COUNTIF($I$2:$I$21,B308)&gt;0,0,WEEKDAY(B308,2)))</f>
        <v>1</v>
      </c>
      <c r="D308" s="74">
        <f t="shared" si="2"/>
        <v>5</v>
      </c>
      <c r="E308" s="12">
        <f>IFERROR(VLOOKUP(A308,'IDAR Meter Data'!$A:$B,2,1),"")</f>
        <v>144</v>
      </c>
      <c r="F308" s="75">
        <f>IF(CECCZ="CZ03",'Outside Temp'!B308,IF(CECCZ="CZ04",'Outside Temp'!B309,IF(CECCZ="CZ12",'Outside Temp'!B310, IF(CECCZ="CZ13",'Outside Temp'!B311))))</f>
        <v>52</v>
      </c>
      <c r="G308" s="12">
        <f t="shared" si="3"/>
        <v>1</v>
      </c>
    </row>
    <row r="309" ht="15.75" customHeight="1">
      <c r="A309" s="13">
        <v>42128.239583333336</v>
      </c>
      <c r="B309" s="73">
        <f t="shared" si="1"/>
        <v>42128</v>
      </c>
      <c r="C309" s="74">
        <f>IF(NewCustomer="Yes", IF(COUNTIF($I$2:$I$11,B309)&gt;0,0,WEEKDAY(B309,2)),IF(COUNTIF($I$2:$I$21,B309)&gt;0,0,WEEKDAY(B309,2)))</f>
        <v>1</v>
      </c>
      <c r="D309" s="74">
        <f t="shared" si="2"/>
        <v>5</v>
      </c>
      <c r="E309" s="12">
        <f>IFERROR(VLOOKUP(A309,'IDAR Meter Data'!$A:$B,2,1),"")</f>
        <v>145</v>
      </c>
      <c r="F309" s="75">
        <f>IF(CECCZ="CZ03",'Outside Temp'!B309,IF(CECCZ="CZ04",'Outside Temp'!B310,IF(CECCZ="CZ12",'Outside Temp'!B311, IF(CECCZ="CZ13",'Outside Temp'!B312))))</f>
        <v>52</v>
      </c>
      <c r="G309" s="12">
        <f t="shared" si="3"/>
        <v>1</v>
      </c>
    </row>
    <row r="310" ht="15.75" customHeight="1">
      <c r="A310" s="13">
        <v>42128.25</v>
      </c>
      <c r="B310" s="73">
        <f t="shared" si="1"/>
        <v>42128</v>
      </c>
      <c r="C310" s="74">
        <f>IF(NewCustomer="Yes", IF(COUNTIF($I$2:$I$11,B310)&gt;0,0,WEEKDAY(B310,2)),IF(COUNTIF($I$2:$I$21,B310)&gt;0,0,WEEKDAY(B310,2)))</f>
        <v>1</v>
      </c>
      <c r="D310" s="74">
        <f t="shared" si="2"/>
        <v>6</v>
      </c>
      <c r="E310" s="12">
        <f>IFERROR(VLOOKUP(A310,'IDAR Meter Data'!$A:$B,2,1),"")</f>
        <v>152</v>
      </c>
      <c r="F310" s="75">
        <f>IF(CECCZ="CZ03",'Outside Temp'!B310,IF(CECCZ="CZ04",'Outside Temp'!B311,IF(CECCZ="CZ12",'Outside Temp'!B312, IF(CECCZ="CZ13",'Outside Temp'!B313))))</f>
        <v>52</v>
      </c>
      <c r="G310" s="12">
        <f t="shared" si="3"/>
        <v>1</v>
      </c>
    </row>
    <row r="311" ht="15.75" customHeight="1">
      <c r="A311" s="13">
        <v>42128.260416666664</v>
      </c>
      <c r="B311" s="73">
        <f t="shared" si="1"/>
        <v>42128</v>
      </c>
      <c r="C311" s="74">
        <f>IF(NewCustomer="Yes", IF(COUNTIF($I$2:$I$11,B311)&gt;0,0,WEEKDAY(B311,2)),IF(COUNTIF($I$2:$I$21,B311)&gt;0,0,WEEKDAY(B311,2)))</f>
        <v>1</v>
      </c>
      <c r="D311" s="74">
        <f t="shared" si="2"/>
        <v>6</v>
      </c>
      <c r="E311" s="12">
        <f>IFERROR(VLOOKUP(A311,'IDAR Meter Data'!$A:$B,2,1),"")</f>
        <v>155</v>
      </c>
      <c r="F311" s="75">
        <f>IF(CECCZ="CZ03",'Outside Temp'!B311,IF(CECCZ="CZ04",'Outside Temp'!B312,IF(CECCZ="CZ12",'Outside Temp'!B313, IF(CECCZ="CZ13",'Outside Temp'!B314))))</f>
        <v>52</v>
      </c>
      <c r="G311" s="12">
        <f t="shared" si="3"/>
        <v>1</v>
      </c>
    </row>
    <row r="312" ht="15.75" customHeight="1">
      <c r="A312" s="13">
        <v>42128.270833333336</v>
      </c>
      <c r="B312" s="73">
        <f t="shared" si="1"/>
        <v>42128</v>
      </c>
      <c r="C312" s="74">
        <f>IF(NewCustomer="Yes", IF(COUNTIF($I$2:$I$11,B312)&gt;0,0,WEEKDAY(B312,2)),IF(COUNTIF($I$2:$I$21,B312)&gt;0,0,WEEKDAY(B312,2)))</f>
        <v>1</v>
      </c>
      <c r="D312" s="74">
        <f t="shared" si="2"/>
        <v>6</v>
      </c>
      <c r="E312" s="12">
        <f>IFERROR(VLOOKUP(A312,'IDAR Meter Data'!$A:$B,2,1),"")</f>
        <v>149</v>
      </c>
      <c r="F312" s="75">
        <f>IF(CECCZ="CZ03",'Outside Temp'!B312,IF(CECCZ="CZ04",'Outside Temp'!B313,IF(CECCZ="CZ12",'Outside Temp'!B314, IF(CECCZ="CZ13",'Outside Temp'!B315))))</f>
        <v>52</v>
      </c>
      <c r="G312" s="12">
        <f t="shared" si="3"/>
        <v>1</v>
      </c>
    </row>
    <row r="313" ht="15.75" customHeight="1">
      <c r="A313" s="13">
        <v>42128.28125</v>
      </c>
      <c r="B313" s="73">
        <f t="shared" si="1"/>
        <v>42128</v>
      </c>
      <c r="C313" s="74">
        <f>IF(NewCustomer="Yes", IF(COUNTIF($I$2:$I$11,B313)&gt;0,0,WEEKDAY(B313,2)),IF(COUNTIF($I$2:$I$21,B313)&gt;0,0,WEEKDAY(B313,2)))</f>
        <v>1</v>
      </c>
      <c r="D313" s="74">
        <f t="shared" si="2"/>
        <v>6</v>
      </c>
      <c r="E313" s="12">
        <f>IFERROR(VLOOKUP(A313,'IDAR Meter Data'!$A:$B,2,1),"")</f>
        <v>152</v>
      </c>
      <c r="F313" s="75">
        <f>IF(CECCZ="CZ03",'Outside Temp'!B313,IF(CECCZ="CZ04",'Outside Temp'!B314,IF(CECCZ="CZ12",'Outside Temp'!B315, IF(CECCZ="CZ13",'Outside Temp'!B316))))</f>
        <v>52</v>
      </c>
      <c r="G313" s="12">
        <f t="shared" si="3"/>
        <v>1</v>
      </c>
    </row>
    <row r="314" ht="15.75" customHeight="1">
      <c r="A314" s="13">
        <v>42128.291666666664</v>
      </c>
      <c r="B314" s="73">
        <f t="shared" si="1"/>
        <v>42128</v>
      </c>
      <c r="C314" s="74">
        <f>IF(NewCustomer="Yes", IF(COUNTIF($I$2:$I$11,B314)&gt;0,0,WEEKDAY(B314,2)),IF(COUNTIF($I$2:$I$21,B314)&gt;0,0,WEEKDAY(B314,2)))</f>
        <v>1</v>
      </c>
      <c r="D314" s="74">
        <f t="shared" si="2"/>
        <v>7</v>
      </c>
      <c r="E314" s="12">
        <f>IFERROR(VLOOKUP(A314,'IDAR Meter Data'!$A:$B,2,1),"")</f>
        <v>80</v>
      </c>
      <c r="F314" s="75">
        <f>IF(CECCZ="CZ03",'Outside Temp'!B314,IF(CECCZ="CZ04",'Outside Temp'!B315,IF(CECCZ="CZ12",'Outside Temp'!B316, IF(CECCZ="CZ13",'Outside Temp'!B317))))</f>
        <v>52.06666667</v>
      </c>
      <c r="G314" s="12">
        <f t="shared" si="3"/>
        <v>1</v>
      </c>
    </row>
    <row r="315" ht="15.75" customHeight="1">
      <c r="A315" s="13">
        <v>42128.302083333336</v>
      </c>
      <c r="B315" s="73">
        <f t="shared" si="1"/>
        <v>42128</v>
      </c>
      <c r="C315" s="74">
        <f>IF(NewCustomer="Yes", IF(COUNTIF($I$2:$I$11,B315)&gt;0,0,WEEKDAY(B315,2)),IF(COUNTIF($I$2:$I$21,B315)&gt;0,0,WEEKDAY(B315,2)))</f>
        <v>1</v>
      </c>
      <c r="D315" s="74">
        <f t="shared" si="2"/>
        <v>7</v>
      </c>
      <c r="E315" s="12">
        <f>IFERROR(VLOOKUP(A315,'IDAR Meter Data'!$A:$B,2,1),"")</f>
        <v>47</v>
      </c>
      <c r="F315" s="75">
        <f>IF(CECCZ="CZ03",'Outside Temp'!B315,IF(CECCZ="CZ04",'Outside Temp'!B316,IF(CECCZ="CZ12",'Outside Temp'!B317, IF(CECCZ="CZ13",'Outside Temp'!B318))))</f>
        <v>52.31666667</v>
      </c>
      <c r="G315" s="12">
        <f t="shared" si="3"/>
        <v>1</v>
      </c>
    </row>
    <row r="316" ht="15.75" customHeight="1">
      <c r="A316" s="13">
        <v>42128.3125</v>
      </c>
      <c r="B316" s="73">
        <f t="shared" si="1"/>
        <v>42128</v>
      </c>
      <c r="C316" s="74">
        <f>IF(NewCustomer="Yes", IF(COUNTIF($I$2:$I$11,B316)&gt;0,0,WEEKDAY(B316,2)),IF(COUNTIF($I$2:$I$21,B316)&gt;0,0,WEEKDAY(B316,2)))</f>
        <v>1</v>
      </c>
      <c r="D316" s="74">
        <f t="shared" si="2"/>
        <v>7</v>
      </c>
      <c r="E316" s="12">
        <f>IFERROR(VLOOKUP(A316,'IDAR Meter Data'!$A:$B,2,1),"")</f>
        <v>47</v>
      </c>
      <c r="F316" s="75">
        <f>IF(CECCZ="CZ03",'Outside Temp'!B316,IF(CECCZ="CZ04",'Outside Temp'!B317,IF(CECCZ="CZ12",'Outside Temp'!B318, IF(CECCZ="CZ13",'Outside Temp'!B319))))</f>
        <v>52.56666667</v>
      </c>
      <c r="G316" s="12">
        <f t="shared" si="3"/>
        <v>1</v>
      </c>
    </row>
    <row r="317" ht="15.75" customHeight="1">
      <c r="A317" s="13">
        <v>42128.322916666664</v>
      </c>
      <c r="B317" s="73">
        <f t="shared" si="1"/>
        <v>42128</v>
      </c>
      <c r="C317" s="74">
        <f>IF(NewCustomer="Yes", IF(COUNTIF($I$2:$I$11,B317)&gt;0,0,WEEKDAY(B317,2)),IF(COUNTIF($I$2:$I$21,B317)&gt;0,0,WEEKDAY(B317,2)))</f>
        <v>1</v>
      </c>
      <c r="D317" s="74">
        <f t="shared" si="2"/>
        <v>7</v>
      </c>
      <c r="E317" s="12">
        <f>IFERROR(VLOOKUP(A317,'IDAR Meter Data'!$A:$B,2,1),"")</f>
        <v>57</v>
      </c>
      <c r="F317" s="75">
        <f>IF(CECCZ="CZ03",'Outside Temp'!B317,IF(CECCZ="CZ04",'Outside Temp'!B318,IF(CECCZ="CZ12",'Outside Temp'!B319, IF(CECCZ="CZ13",'Outside Temp'!B320))))</f>
        <v>52.81666667</v>
      </c>
      <c r="G317" s="12">
        <f t="shared" si="3"/>
        <v>1</v>
      </c>
    </row>
    <row r="318" ht="15.75" customHeight="1">
      <c r="A318" s="13">
        <v>42128.333333333336</v>
      </c>
      <c r="B318" s="73">
        <f t="shared" si="1"/>
        <v>42128</v>
      </c>
      <c r="C318" s="74">
        <f>IF(NewCustomer="Yes", IF(COUNTIF($I$2:$I$11,B318)&gt;0,0,WEEKDAY(B318,2)),IF(COUNTIF($I$2:$I$21,B318)&gt;0,0,WEEKDAY(B318,2)))</f>
        <v>1</v>
      </c>
      <c r="D318" s="74">
        <f t="shared" si="2"/>
        <v>8</v>
      </c>
      <c r="E318" s="12">
        <f>IFERROR(VLOOKUP(A318,'IDAR Meter Data'!$A:$B,2,1),"")</f>
        <v>63</v>
      </c>
      <c r="F318" s="75">
        <f>IF(CECCZ="CZ03",'Outside Temp'!B318,IF(CECCZ="CZ04",'Outside Temp'!B319,IF(CECCZ="CZ12",'Outside Temp'!B320, IF(CECCZ="CZ13",'Outside Temp'!B321))))</f>
        <v>53.06896552</v>
      </c>
      <c r="G318" s="12">
        <f t="shared" si="3"/>
        <v>1</v>
      </c>
    </row>
    <row r="319" ht="15.75" customHeight="1">
      <c r="A319" s="13">
        <v>42128.34375</v>
      </c>
      <c r="B319" s="73">
        <f t="shared" si="1"/>
        <v>42128</v>
      </c>
      <c r="C319" s="74">
        <f>IF(NewCustomer="Yes", IF(COUNTIF($I$2:$I$11,B319)&gt;0,0,WEEKDAY(B319,2)),IF(COUNTIF($I$2:$I$21,B319)&gt;0,0,WEEKDAY(B319,2)))</f>
        <v>1</v>
      </c>
      <c r="D319" s="74">
        <f t="shared" si="2"/>
        <v>8</v>
      </c>
      <c r="E319" s="12">
        <f>IFERROR(VLOOKUP(A319,'IDAR Meter Data'!$A:$B,2,1),"")</f>
        <v>64</v>
      </c>
      <c r="F319" s="75">
        <f>IF(CECCZ="CZ03",'Outside Temp'!B319,IF(CECCZ="CZ04",'Outside Temp'!B320,IF(CECCZ="CZ12",'Outside Temp'!B321, IF(CECCZ="CZ13",'Outside Temp'!B322))))</f>
        <v>53.32758621</v>
      </c>
      <c r="G319" s="12">
        <f t="shared" si="3"/>
        <v>1</v>
      </c>
    </row>
    <row r="320" ht="15.75" customHeight="1">
      <c r="A320" s="13">
        <v>42128.354166666664</v>
      </c>
      <c r="B320" s="73">
        <f t="shared" si="1"/>
        <v>42128</v>
      </c>
      <c r="C320" s="74">
        <f>IF(NewCustomer="Yes", IF(COUNTIF($I$2:$I$11,B320)&gt;0,0,WEEKDAY(B320,2)),IF(COUNTIF($I$2:$I$21,B320)&gt;0,0,WEEKDAY(B320,2)))</f>
        <v>1</v>
      </c>
      <c r="D320" s="74">
        <f t="shared" si="2"/>
        <v>8</v>
      </c>
      <c r="E320" s="12">
        <f>IFERROR(VLOOKUP(A320,'IDAR Meter Data'!$A:$B,2,1),"")</f>
        <v>63</v>
      </c>
      <c r="F320" s="75">
        <f>IF(CECCZ="CZ03",'Outside Temp'!B320,IF(CECCZ="CZ04",'Outside Temp'!B321,IF(CECCZ="CZ12",'Outside Temp'!B322, IF(CECCZ="CZ13",'Outside Temp'!B323))))</f>
        <v>53.5862069</v>
      </c>
      <c r="G320" s="12">
        <f t="shared" si="3"/>
        <v>1</v>
      </c>
    </row>
    <row r="321" ht="15.75" customHeight="1">
      <c r="A321" s="13">
        <v>42128.364583333336</v>
      </c>
      <c r="B321" s="73">
        <f t="shared" si="1"/>
        <v>42128</v>
      </c>
      <c r="C321" s="74">
        <f>IF(NewCustomer="Yes", IF(COUNTIF($I$2:$I$11,B321)&gt;0,0,WEEKDAY(B321,2)),IF(COUNTIF($I$2:$I$21,B321)&gt;0,0,WEEKDAY(B321,2)))</f>
        <v>1</v>
      </c>
      <c r="D321" s="74">
        <f t="shared" si="2"/>
        <v>8</v>
      </c>
      <c r="E321" s="12">
        <f>IFERROR(VLOOKUP(A321,'IDAR Meter Data'!$A:$B,2,1),"")</f>
        <v>62</v>
      </c>
      <c r="F321" s="75">
        <f>IF(CECCZ="CZ03",'Outside Temp'!B321,IF(CECCZ="CZ04",'Outside Temp'!B322,IF(CECCZ="CZ12",'Outside Temp'!B323, IF(CECCZ="CZ13",'Outside Temp'!B324))))</f>
        <v>53.84482759</v>
      </c>
      <c r="G321" s="12">
        <f t="shared" si="3"/>
        <v>1</v>
      </c>
    </row>
    <row r="322" ht="15.75" customHeight="1">
      <c r="A322" s="13">
        <v>42128.375</v>
      </c>
      <c r="B322" s="73">
        <f t="shared" si="1"/>
        <v>42128</v>
      </c>
      <c r="C322" s="74">
        <f>IF(NewCustomer="Yes", IF(COUNTIF($I$2:$I$11,B322)&gt;0,0,WEEKDAY(B322,2)),IF(COUNTIF($I$2:$I$21,B322)&gt;0,0,WEEKDAY(B322,2)))</f>
        <v>1</v>
      </c>
      <c r="D322" s="74">
        <f t="shared" si="2"/>
        <v>9</v>
      </c>
      <c r="E322" s="12">
        <f>IFERROR(VLOOKUP(A322,'IDAR Meter Data'!$A:$B,2,1),"")</f>
        <v>71</v>
      </c>
      <c r="F322" s="75">
        <f>IF(CECCZ="CZ03",'Outside Temp'!B322,IF(CECCZ="CZ04",'Outside Temp'!B323,IF(CECCZ="CZ12",'Outside Temp'!B324, IF(CECCZ="CZ13",'Outside Temp'!B325))))</f>
        <v>53</v>
      </c>
      <c r="G322" s="12">
        <f t="shared" si="3"/>
        <v>1</v>
      </c>
    </row>
    <row r="323" ht="15.75" customHeight="1">
      <c r="A323" s="13">
        <v>42128.385416666664</v>
      </c>
      <c r="B323" s="73">
        <f t="shared" si="1"/>
        <v>42128</v>
      </c>
      <c r="C323" s="74">
        <f>IF(NewCustomer="Yes", IF(COUNTIF($I$2:$I$11,B323)&gt;0,0,WEEKDAY(B323,2)),IF(COUNTIF($I$2:$I$21,B323)&gt;0,0,WEEKDAY(B323,2)))</f>
        <v>1</v>
      </c>
      <c r="D323" s="74">
        <f t="shared" si="2"/>
        <v>9</v>
      </c>
      <c r="E323" s="12">
        <f>IFERROR(VLOOKUP(A323,'IDAR Meter Data'!$A:$B,2,1),"")</f>
        <v>130</v>
      </c>
      <c r="F323" s="75">
        <f>IF(CECCZ="CZ03",'Outside Temp'!B323,IF(CECCZ="CZ04",'Outside Temp'!B324,IF(CECCZ="CZ12",'Outside Temp'!B325, IF(CECCZ="CZ13",'Outside Temp'!B326))))</f>
        <v>53</v>
      </c>
      <c r="G323" s="12">
        <f t="shared" si="3"/>
        <v>1</v>
      </c>
    </row>
    <row r="324" ht="15.75" customHeight="1">
      <c r="A324" s="13">
        <v>42128.395833333336</v>
      </c>
      <c r="B324" s="73">
        <f t="shared" si="1"/>
        <v>42128</v>
      </c>
      <c r="C324" s="74">
        <f>IF(NewCustomer="Yes", IF(COUNTIF($I$2:$I$11,B324)&gt;0,0,WEEKDAY(B324,2)),IF(COUNTIF($I$2:$I$21,B324)&gt;0,0,WEEKDAY(B324,2)))</f>
        <v>1</v>
      </c>
      <c r="D324" s="74">
        <f t="shared" si="2"/>
        <v>9</v>
      </c>
      <c r="E324" s="12">
        <f>IFERROR(VLOOKUP(A324,'IDAR Meter Data'!$A:$B,2,1),"")</f>
        <v>165</v>
      </c>
      <c r="F324" s="75">
        <f>IF(CECCZ="CZ03",'Outside Temp'!B324,IF(CECCZ="CZ04",'Outside Temp'!B325,IF(CECCZ="CZ12",'Outside Temp'!B326, IF(CECCZ="CZ13",'Outside Temp'!B327))))</f>
        <v>53</v>
      </c>
      <c r="G324" s="12">
        <f t="shared" si="3"/>
        <v>1</v>
      </c>
    </row>
    <row r="325" ht="15.75" customHeight="1">
      <c r="A325" s="13">
        <v>42128.40625</v>
      </c>
      <c r="B325" s="73">
        <f t="shared" si="1"/>
        <v>42128</v>
      </c>
      <c r="C325" s="74">
        <f>IF(NewCustomer="Yes", IF(COUNTIF($I$2:$I$11,B325)&gt;0,0,WEEKDAY(B325,2)),IF(COUNTIF($I$2:$I$21,B325)&gt;0,0,WEEKDAY(B325,2)))</f>
        <v>1</v>
      </c>
      <c r="D325" s="74">
        <f t="shared" si="2"/>
        <v>9</v>
      </c>
      <c r="E325" s="12">
        <f>IFERROR(VLOOKUP(A325,'IDAR Meter Data'!$A:$B,2,1),"")</f>
        <v>169</v>
      </c>
      <c r="F325" s="75">
        <f>IF(CECCZ="CZ03",'Outside Temp'!B325,IF(CECCZ="CZ04",'Outside Temp'!B326,IF(CECCZ="CZ12",'Outside Temp'!B327, IF(CECCZ="CZ13",'Outside Temp'!B328))))</f>
        <v>53</v>
      </c>
      <c r="G325" s="12">
        <f t="shared" si="3"/>
        <v>1</v>
      </c>
    </row>
    <row r="326" ht="15.75" customHeight="1">
      <c r="A326" s="13">
        <v>42128.416666666664</v>
      </c>
      <c r="B326" s="73">
        <f t="shared" si="1"/>
        <v>42128</v>
      </c>
      <c r="C326" s="74">
        <f>IF(NewCustomer="Yes", IF(COUNTIF($I$2:$I$11,B326)&gt;0,0,WEEKDAY(B326,2)),IF(COUNTIF($I$2:$I$21,B326)&gt;0,0,WEEKDAY(B326,2)))</f>
        <v>1</v>
      </c>
      <c r="D326" s="74">
        <f t="shared" si="2"/>
        <v>10</v>
      </c>
      <c r="E326" s="12">
        <f>IFERROR(VLOOKUP(A326,'IDAR Meter Data'!$A:$B,2,1),"")</f>
        <v>173</v>
      </c>
      <c r="F326" s="75">
        <f>IF(CECCZ="CZ03",'Outside Temp'!B326,IF(CECCZ="CZ04",'Outside Temp'!B327,IF(CECCZ="CZ12",'Outside Temp'!B328, IF(CECCZ="CZ13",'Outside Temp'!B329))))</f>
        <v>53.24242424</v>
      </c>
      <c r="G326" s="12">
        <f t="shared" si="3"/>
        <v>1</v>
      </c>
    </row>
    <row r="327" ht="15.75" customHeight="1">
      <c r="A327" s="13">
        <v>42128.427083333336</v>
      </c>
      <c r="B327" s="73">
        <f t="shared" si="1"/>
        <v>42128</v>
      </c>
      <c r="C327" s="74">
        <f>IF(NewCustomer="Yes", IF(COUNTIF($I$2:$I$11,B327)&gt;0,0,WEEKDAY(B327,2)),IF(COUNTIF($I$2:$I$21,B327)&gt;0,0,WEEKDAY(B327,2)))</f>
        <v>1</v>
      </c>
      <c r="D327" s="74">
        <f t="shared" si="2"/>
        <v>10</v>
      </c>
      <c r="E327" s="12">
        <f>IFERROR(VLOOKUP(A327,'IDAR Meter Data'!$A:$B,2,1),"")</f>
        <v>178</v>
      </c>
      <c r="F327" s="75">
        <f>IF(CECCZ="CZ03",'Outside Temp'!B327,IF(CECCZ="CZ04",'Outside Temp'!B328,IF(CECCZ="CZ12",'Outside Temp'!B329, IF(CECCZ="CZ13",'Outside Temp'!B330))))</f>
        <v>54.15151515</v>
      </c>
      <c r="G327" s="12">
        <f t="shared" si="3"/>
        <v>1</v>
      </c>
    </row>
    <row r="328" ht="15.75" customHeight="1">
      <c r="A328" s="13">
        <v>42128.4375</v>
      </c>
      <c r="B328" s="73">
        <f t="shared" si="1"/>
        <v>42128</v>
      </c>
      <c r="C328" s="74">
        <f>IF(NewCustomer="Yes", IF(COUNTIF($I$2:$I$11,B328)&gt;0,0,WEEKDAY(B328,2)),IF(COUNTIF($I$2:$I$21,B328)&gt;0,0,WEEKDAY(B328,2)))</f>
        <v>1</v>
      </c>
      <c r="D328" s="74">
        <f t="shared" si="2"/>
        <v>10</v>
      </c>
      <c r="E328" s="12">
        <f>IFERROR(VLOOKUP(A328,'IDAR Meter Data'!$A:$B,2,1),"")</f>
        <v>178</v>
      </c>
      <c r="F328" s="75">
        <f>IF(CECCZ="CZ03",'Outside Temp'!B328,IF(CECCZ="CZ04",'Outside Temp'!B329,IF(CECCZ="CZ12",'Outside Temp'!B330, IF(CECCZ="CZ13",'Outside Temp'!B331))))</f>
        <v>55.03703704</v>
      </c>
      <c r="G328" s="12">
        <f t="shared" si="3"/>
        <v>1</v>
      </c>
    </row>
    <row r="329" ht="15.75" customHeight="1">
      <c r="A329" s="13">
        <v>42128.447916666664</v>
      </c>
      <c r="B329" s="73">
        <f t="shared" si="1"/>
        <v>42128</v>
      </c>
      <c r="C329" s="74">
        <f>IF(NewCustomer="Yes", IF(COUNTIF($I$2:$I$11,B329)&gt;0,0,WEEKDAY(B329,2)),IF(COUNTIF($I$2:$I$21,B329)&gt;0,0,WEEKDAY(B329,2)))</f>
        <v>1</v>
      </c>
      <c r="D329" s="74">
        <f t="shared" si="2"/>
        <v>10</v>
      </c>
      <c r="E329" s="12">
        <f>IFERROR(VLOOKUP(A329,'IDAR Meter Data'!$A:$B,2,1),"")</f>
        <v>178</v>
      </c>
      <c r="F329" s="75">
        <f>IF(CECCZ="CZ03",'Outside Temp'!B329,IF(CECCZ="CZ04",'Outside Temp'!B330,IF(CECCZ="CZ12",'Outside Temp'!B331, IF(CECCZ="CZ13",'Outside Temp'!B332))))</f>
        <v>55.59259259</v>
      </c>
      <c r="G329" s="12">
        <f t="shared" si="3"/>
        <v>1</v>
      </c>
    </row>
    <row r="330" ht="15.75" customHeight="1">
      <c r="A330" s="13">
        <v>42128.458333333336</v>
      </c>
      <c r="B330" s="73">
        <f t="shared" si="1"/>
        <v>42128</v>
      </c>
      <c r="C330" s="74">
        <f>IF(NewCustomer="Yes", IF(COUNTIF($I$2:$I$11,B330)&gt;0,0,WEEKDAY(B330,2)),IF(COUNTIF($I$2:$I$21,B330)&gt;0,0,WEEKDAY(B330,2)))</f>
        <v>1</v>
      </c>
      <c r="D330" s="74">
        <f t="shared" si="2"/>
        <v>11</v>
      </c>
      <c r="E330" s="12">
        <f>IFERROR(VLOOKUP(A330,'IDAR Meter Data'!$A:$B,2,1),"")</f>
        <v>175</v>
      </c>
      <c r="F330" s="75">
        <f>IF(CECCZ="CZ03",'Outside Temp'!B330,IF(CECCZ="CZ04",'Outside Temp'!B331,IF(CECCZ="CZ12",'Outside Temp'!B332, IF(CECCZ="CZ13",'Outside Temp'!B333))))</f>
        <v>56.13333333</v>
      </c>
      <c r="G330" s="12">
        <f t="shared" si="3"/>
        <v>1</v>
      </c>
    </row>
    <row r="331" ht="15.75" customHeight="1">
      <c r="A331" s="13">
        <v>42128.46875</v>
      </c>
      <c r="B331" s="73">
        <f t="shared" si="1"/>
        <v>42128</v>
      </c>
      <c r="C331" s="74">
        <f>IF(NewCustomer="Yes", IF(COUNTIF($I$2:$I$11,B331)&gt;0,0,WEEKDAY(B331,2)),IF(COUNTIF($I$2:$I$21,B331)&gt;0,0,WEEKDAY(B331,2)))</f>
        <v>1</v>
      </c>
      <c r="D331" s="74">
        <f t="shared" si="2"/>
        <v>11</v>
      </c>
      <c r="E331" s="12">
        <f>IFERROR(VLOOKUP(A331,'IDAR Meter Data'!$A:$B,2,1),"")</f>
        <v>187</v>
      </c>
      <c r="F331" s="75">
        <f>IF(CECCZ="CZ03",'Outside Temp'!B331,IF(CECCZ="CZ04",'Outside Temp'!B332,IF(CECCZ="CZ12",'Outside Temp'!B333, IF(CECCZ="CZ13",'Outside Temp'!B334))))</f>
        <v>56.63333333</v>
      </c>
      <c r="G331" s="12">
        <f t="shared" si="3"/>
        <v>1</v>
      </c>
    </row>
    <row r="332" ht="15.75" customHeight="1">
      <c r="A332" s="13">
        <v>42128.479166666664</v>
      </c>
      <c r="B332" s="73">
        <f t="shared" si="1"/>
        <v>42128</v>
      </c>
      <c r="C332" s="74">
        <f>IF(NewCustomer="Yes", IF(COUNTIF($I$2:$I$11,B332)&gt;0,0,WEEKDAY(B332,2)),IF(COUNTIF($I$2:$I$21,B332)&gt;0,0,WEEKDAY(B332,2)))</f>
        <v>1</v>
      </c>
      <c r="D332" s="74">
        <f t="shared" si="2"/>
        <v>11</v>
      </c>
      <c r="E332" s="12">
        <f>IFERROR(VLOOKUP(A332,'IDAR Meter Data'!$A:$B,2,1),"")</f>
        <v>204</v>
      </c>
      <c r="F332" s="75">
        <f>IF(CECCZ="CZ03",'Outside Temp'!B332,IF(CECCZ="CZ04",'Outside Temp'!B333,IF(CECCZ="CZ12",'Outside Temp'!B334, IF(CECCZ="CZ13",'Outside Temp'!B335))))</f>
        <v>57.13333333</v>
      </c>
      <c r="G332" s="12">
        <f t="shared" si="3"/>
        <v>1</v>
      </c>
    </row>
    <row r="333" ht="15.75" customHeight="1">
      <c r="A333" s="13">
        <v>42128.489583333336</v>
      </c>
      <c r="B333" s="73">
        <f t="shared" si="1"/>
        <v>42128</v>
      </c>
      <c r="C333" s="74">
        <f>IF(NewCustomer="Yes", IF(COUNTIF($I$2:$I$11,B333)&gt;0,0,WEEKDAY(B333,2)),IF(COUNTIF($I$2:$I$21,B333)&gt;0,0,WEEKDAY(B333,2)))</f>
        <v>1</v>
      </c>
      <c r="D333" s="74">
        <f t="shared" si="2"/>
        <v>11</v>
      </c>
      <c r="E333" s="12">
        <f>IFERROR(VLOOKUP(A333,'IDAR Meter Data'!$A:$B,2,1),"")</f>
        <v>208</v>
      </c>
      <c r="F333" s="75">
        <f>IF(CECCZ="CZ03",'Outside Temp'!B333,IF(CECCZ="CZ04",'Outside Temp'!B334,IF(CECCZ="CZ12",'Outside Temp'!B335, IF(CECCZ="CZ13",'Outside Temp'!B336))))</f>
        <v>57.63333333</v>
      </c>
      <c r="G333" s="12">
        <f t="shared" si="3"/>
        <v>1</v>
      </c>
    </row>
    <row r="334" ht="15.75" customHeight="1">
      <c r="A334" s="13">
        <v>42128.5</v>
      </c>
      <c r="B334" s="73">
        <f t="shared" si="1"/>
        <v>42128</v>
      </c>
      <c r="C334" s="74">
        <f>IF(NewCustomer="Yes", IF(COUNTIF($I$2:$I$11,B334)&gt;0,0,WEEKDAY(B334,2)),IF(COUNTIF($I$2:$I$21,B334)&gt;0,0,WEEKDAY(B334,2)))</f>
        <v>1</v>
      </c>
      <c r="D334" s="74">
        <f t="shared" si="2"/>
        <v>12</v>
      </c>
      <c r="E334" s="12">
        <f>IFERROR(VLOOKUP(A334,'IDAR Meter Data'!$A:$B,2,1),"")</f>
        <v>212</v>
      </c>
      <c r="F334" s="75">
        <f>IF(CECCZ="CZ03",'Outside Temp'!B334,IF(CECCZ="CZ04",'Outside Temp'!B335,IF(CECCZ="CZ12",'Outside Temp'!B336, IF(CECCZ="CZ13",'Outside Temp'!B337))))</f>
        <v>58.06666667</v>
      </c>
      <c r="G334" s="12">
        <f t="shared" si="3"/>
        <v>1</v>
      </c>
    </row>
    <row r="335" ht="15.75" customHeight="1">
      <c r="A335" s="13">
        <v>42128.510416666664</v>
      </c>
      <c r="B335" s="73">
        <f t="shared" si="1"/>
        <v>42128</v>
      </c>
      <c r="C335" s="74">
        <f>IF(NewCustomer="Yes", IF(COUNTIF($I$2:$I$11,B335)&gt;0,0,WEEKDAY(B335,2)),IF(COUNTIF($I$2:$I$21,B335)&gt;0,0,WEEKDAY(B335,2)))</f>
        <v>1</v>
      </c>
      <c r="D335" s="74">
        <f t="shared" si="2"/>
        <v>12</v>
      </c>
      <c r="E335" s="12">
        <f>IFERROR(VLOOKUP(A335,'IDAR Meter Data'!$A:$B,2,1),"")</f>
        <v>192</v>
      </c>
      <c r="F335" s="75">
        <f>IF(CECCZ="CZ03",'Outside Temp'!B335,IF(CECCZ="CZ04",'Outside Temp'!B336,IF(CECCZ="CZ12",'Outside Temp'!B337, IF(CECCZ="CZ13",'Outside Temp'!B338))))</f>
        <v>58.31666667</v>
      </c>
      <c r="G335" s="12">
        <f t="shared" si="3"/>
        <v>1</v>
      </c>
    </row>
    <row r="336" ht="15.75" customHeight="1">
      <c r="A336" s="13">
        <v>42128.520833333336</v>
      </c>
      <c r="B336" s="73">
        <f t="shared" si="1"/>
        <v>42128</v>
      </c>
      <c r="C336" s="74">
        <f>IF(NewCustomer="Yes", IF(COUNTIF($I$2:$I$11,B336)&gt;0,0,WEEKDAY(B336,2)),IF(COUNTIF($I$2:$I$21,B336)&gt;0,0,WEEKDAY(B336,2)))</f>
        <v>1</v>
      </c>
      <c r="D336" s="74">
        <f t="shared" si="2"/>
        <v>12</v>
      </c>
      <c r="E336" s="12">
        <f>IFERROR(VLOOKUP(A336,'IDAR Meter Data'!$A:$B,2,1),"")</f>
        <v>213</v>
      </c>
      <c r="F336" s="75">
        <f>IF(CECCZ="CZ03",'Outside Temp'!B336,IF(CECCZ="CZ04",'Outside Temp'!B337,IF(CECCZ="CZ12",'Outside Temp'!B338, IF(CECCZ="CZ13",'Outside Temp'!B339))))</f>
        <v>58.56666667</v>
      </c>
      <c r="G336" s="12">
        <f t="shared" si="3"/>
        <v>1</v>
      </c>
    </row>
    <row r="337" ht="15.75" customHeight="1">
      <c r="A337" s="13">
        <v>42128.53125</v>
      </c>
      <c r="B337" s="73">
        <f t="shared" si="1"/>
        <v>42128</v>
      </c>
      <c r="C337" s="74">
        <f>IF(NewCustomer="Yes", IF(COUNTIF($I$2:$I$11,B337)&gt;0,0,WEEKDAY(B337,2)),IF(COUNTIF($I$2:$I$21,B337)&gt;0,0,WEEKDAY(B337,2)))</f>
        <v>1</v>
      </c>
      <c r="D337" s="74">
        <f t="shared" si="2"/>
        <v>12</v>
      </c>
      <c r="E337" s="12">
        <f>IFERROR(VLOOKUP(A337,'IDAR Meter Data'!$A:$B,2,1),"")</f>
        <v>203</v>
      </c>
      <c r="F337" s="75">
        <f>IF(CECCZ="CZ03",'Outside Temp'!B337,IF(CECCZ="CZ04",'Outside Temp'!B338,IF(CECCZ="CZ12",'Outside Temp'!B339, IF(CECCZ="CZ13",'Outside Temp'!B340))))</f>
        <v>58.81666667</v>
      </c>
      <c r="G337" s="12">
        <f t="shared" si="3"/>
        <v>1</v>
      </c>
    </row>
    <row r="338" ht="15.75" customHeight="1">
      <c r="A338" s="13">
        <v>42128.541666666664</v>
      </c>
      <c r="B338" s="73">
        <f t="shared" si="1"/>
        <v>42128</v>
      </c>
      <c r="C338" s="74">
        <f>IF(NewCustomer="Yes", IF(COUNTIF($I$2:$I$11,B338)&gt;0,0,WEEKDAY(B338,2)),IF(COUNTIF($I$2:$I$21,B338)&gt;0,0,WEEKDAY(B338,2)))</f>
        <v>1</v>
      </c>
      <c r="D338" s="74">
        <f t="shared" si="2"/>
        <v>13</v>
      </c>
      <c r="E338" s="12">
        <f>IFERROR(VLOOKUP(A338,'IDAR Meter Data'!$A:$B,2,1),"")</f>
        <v>206</v>
      </c>
      <c r="F338" s="75">
        <f>IF(CECCZ="CZ03",'Outside Temp'!B338,IF(CECCZ="CZ04",'Outside Temp'!B339,IF(CECCZ="CZ12",'Outside Temp'!B340, IF(CECCZ="CZ13",'Outside Temp'!B341))))</f>
        <v>59.2962963</v>
      </c>
      <c r="G338" s="12">
        <f t="shared" si="3"/>
        <v>1</v>
      </c>
    </row>
    <row r="339" ht="15.75" customHeight="1">
      <c r="A339" s="13">
        <v>42128.552083333336</v>
      </c>
      <c r="B339" s="73">
        <f t="shared" si="1"/>
        <v>42128</v>
      </c>
      <c r="C339" s="74">
        <f>IF(NewCustomer="Yes", IF(COUNTIF($I$2:$I$11,B339)&gt;0,0,WEEKDAY(B339,2)),IF(COUNTIF($I$2:$I$21,B339)&gt;0,0,WEEKDAY(B339,2)))</f>
        <v>1</v>
      </c>
      <c r="D339" s="74">
        <f t="shared" si="2"/>
        <v>13</v>
      </c>
      <c r="E339" s="12">
        <f>IFERROR(VLOOKUP(A339,'IDAR Meter Data'!$A:$B,2,1),"")</f>
        <v>213</v>
      </c>
      <c r="F339" s="75">
        <f>IF(CECCZ="CZ03",'Outside Temp'!B339,IF(CECCZ="CZ04",'Outside Temp'!B340,IF(CECCZ="CZ12",'Outside Temp'!B341, IF(CECCZ="CZ13",'Outside Temp'!B342))))</f>
        <v>60.40740741</v>
      </c>
      <c r="G339" s="12">
        <f t="shared" si="3"/>
        <v>1</v>
      </c>
    </row>
    <row r="340" ht="15.75" customHeight="1">
      <c r="A340" s="13">
        <v>42128.5625</v>
      </c>
      <c r="B340" s="73">
        <f t="shared" si="1"/>
        <v>42128</v>
      </c>
      <c r="C340" s="74">
        <f>IF(NewCustomer="Yes", IF(COUNTIF($I$2:$I$11,B340)&gt;0,0,WEEKDAY(B340,2)),IF(COUNTIF($I$2:$I$21,B340)&gt;0,0,WEEKDAY(B340,2)))</f>
        <v>1</v>
      </c>
      <c r="D340" s="74">
        <f t="shared" si="2"/>
        <v>13</v>
      </c>
      <c r="E340" s="12">
        <f>IFERROR(VLOOKUP(A340,'IDAR Meter Data'!$A:$B,2,1),"")</f>
        <v>200</v>
      </c>
      <c r="F340" s="75">
        <f>IF(CECCZ="CZ03",'Outside Temp'!B340,IF(CECCZ="CZ04",'Outside Temp'!B341,IF(CECCZ="CZ12",'Outside Temp'!B342, IF(CECCZ="CZ13",'Outside Temp'!B343))))</f>
        <v>60.57575758</v>
      </c>
      <c r="G340" s="12">
        <f t="shared" si="3"/>
        <v>1</v>
      </c>
    </row>
    <row r="341" ht="15.75" customHeight="1">
      <c r="A341" s="13">
        <v>42128.572916666664</v>
      </c>
      <c r="B341" s="73">
        <f t="shared" si="1"/>
        <v>42128</v>
      </c>
      <c r="C341" s="74">
        <f>IF(NewCustomer="Yes", IF(COUNTIF($I$2:$I$11,B341)&gt;0,0,WEEKDAY(B341,2)),IF(COUNTIF($I$2:$I$21,B341)&gt;0,0,WEEKDAY(B341,2)))</f>
        <v>1</v>
      </c>
      <c r="D341" s="74">
        <f t="shared" si="2"/>
        <v>13</v>
      </c>
      <c r="E341" s="12">
        <f>IFERROR(VLOOKUP(A341,'IDAR Meter Data'!$A:$B,2,1),"")</f>
        <v>212</v>
      </c>
      <c r="F341" s="75">
        <f>IF(CECCZ="CZ03",'Outside Temp'!B341,IF(CECCZ="CZ04",'Outside Temp'!B342,IF(CECCZ="CZ12",'Outside Temp'!B343, IF(CECCZ="CZ13",'Outside Temp'!B344))))</f>
        <v>59.66666667</v>
      </c>
      <c r="G341" s="12">
        <f t="shared" si="3"/>
        <v>1</v>
      </c>
    </row>
    <row r="342" ht="15.75" customHeight="1">
      <c r="A342" s="13">
        <v>42128.583333333336</v>
      </c>
      <c r="B342" s="73">
        <f t="shared" si="1"/>
        <v>42128</v>
      </c>
      <c r="C342" s="74">
        <f>IF(NewCustomer="Yes", IF(COUNTIF($I$2:$I$11,B342)&gt;0,0,WEEKDAY(B342,2)),IF(COUNTIF($I$2:$I$21,B342)&gt;0,0,WEEKDAY(B342,2)))</f>
        <v>1</v>
      </c>
      <c r="D342" s="74">
        <f t="shared" si="2"/>
        <v>14</v>
      </c>
      <c r="E342" s="12">
        <f>IFERROR(VLOOKUP(A342,'IDAR Meter Data'!$A:$B,2,1),"")</f>
        <v>211</v>
      </c>
      <c r="F342" s="75">
        <f>IF(CECCZ="CZ03",'Outside Temp'!B342,IF(CECCZ="CZ04",'Outside Temp'!B343,IF(CECCZ="CZ12",'Outside Temp'!B344, IF(CECCZ="CZ13",'Outside Temp'!B345))))</f>
        <v>59</v>
      </c>
      <c r="G342" s="12">
        <f t="shared" si="3"/>
        <v>1</v>
      </c>
    </row>
    <row r="343" ht="15.75" customHeight="1">
      <c r="A343" s="13">
        <v>42128.59375</v>
      </c>
      <c r="B343" s="73">
        <f t="shared" si="1"/>
        <v>42128</v>
      </c>
      <c r="C343" s="74">
        <f>IF(NewCustomer="Yes", IF(COUNTIF($I$2:$I$11,B343)&gt;0,0,WEEKDAY(B343,2)),IF(COUNTIF($I$2:$I$21,B343)&gt;0,0,WEEKDAY(B343,2)))</f>
        <v>1</v>
      </c>
      <c r="D343" s="74">
        <f t="shared" si="2"/>
        <v>14</v>
      </c>
      <c r="E343" s="12">
        <f>IFERROR(VLOOKUP(A343,'IDAR Meter Data'!$A:$B,2,1),"")</f>
        <v>209</v>
      </c>
      <c r="F343" s="75">
        <f>IF(CECCZ="CZ03",'Outside Temp'!B343,IF(CECCZ="CZ04",'Outside Temp'!B344,IF(CECCZ="CZ12",'Outside Temp'!B345, IF(CECCZ="CZ13",'Outside Temp'!B346))))</f>
        <v>59</v>
      </c>
      <c r="G343" s="12">
        <f t="shared" si="3"/>
        <v>1</v>
      </c>
    </row>
    <row r="344" ht="15.75" customHeight="1">
      <c r="A344" s="13">
        <v>42128.604166666664</v>
      </c>
      <c r="B344" s="73">
        <f t="shared" si="1"/>
        <v>42128</v>
      </c>
      <c r="C344" s="74">
        <f>IF(NewCustomer="Yes", IF(COUNTIF($I$2:$I$11,B344)&gt;0,0,WEEKDAY(B344,2)),IF(COUNTIF($I$2:$I$21,B344)&gt;0,0,WEEKDAY(B344,2)))</f>
        <v>1</v>
      </c>
      <c r="D344" s="74">
        <f t="shared" si="2"/>
        <v>14</v>
      </c>
      <c r="E344" s="12">
        <f>IFERROR(VLOOKUP(A344,'IDAR Meter Data'!$A:$B,2,1),"")</f>
        <v>227</v>
      </c>
      <c r="F344" s="75">
        <f>IF(CECCZ="CZ03",'Outside Temp'!B344,IF(CECCZ="CZ04",'Outside Temp'!B345,IF(CECCZ="CZ12",'Outside Temp'!B346, IF(CECCZ="CZ13",'Outside Temp'!B347))))</f>
        <v>58.3</v>
      </c>
      <c r="G344" s="12">
        <f t="shared" si="3"/>
        <v>1</v>
      </c>
    </row>
    <row r="345" ht="15.75" customHeight="1">
      <c r="A345" s="13">
        <v>42128.614583333336</v>
      </c>
      <c r="B345" s="73">
        <f t="shared" si="1"/>
        <v>42128</v>
      </c>
      <c r="C345" s="74">
        <f>IF(NewCustomer="Yes", IF(COUNTIF($I$2:$I$11,B345)&gt;0,0,WEEKDAY(B345,2)),IF(COUNTIF($I$2:$I$21,B345)&gt;0,0,WEEKDAY(B345,2)))</f>
        <v>1</v>
      </c>
      <c r="D345" s="74">
        <f t="shared" si="2"/>
        <v>14</v>
      </c>
      <c r="E345" s="12">
        <f>IFERROR(VLOOKUP(A345,'IDAR Meter Data'!$A:$B,2,1),"")</f>
        <v>209</v>
      </c>
      <c r="F345" s="75">
        <f>IF(CECCZ="CZ03",'Outside Temp'!B345,IF(CECCZ="CZ04",'Outside Temp'!B346,IF(CECCZ="CZ12",'Outside Temp'!B347, IF(CECCZ="CZ13",'Outside Temp'!B348))))</f>
        <v>57.55</v>
      </c>
      <c r="G345" s="12">
        <f t="shared" si="3"/>
        <v>1</v>
      </c>
    </row>
    <row r="346" ht="15.75" customHeight="1">
      <c r="A346" s="13">
        <v>42128.625</v>
      </c>
      <c r="B346" s="73">
        <f t="shared" si="1"/>
        <v>42128</v>
      </c>
      <c r="C346" s="74">
        <f>IF(NewCustomer="Yes", IF(COUNTIF($I$2:$I$11,B346)&gt;0,0,WEEKDAY(B346,2)),IF(COUNTIF($I$2:$I$21,B346)&gt;0,0,WEEKDAY(B346,2)))</f>
        <v>1</v>
      </c>
      <c r="D346" s="74">
        <f t="shared" si="2"/>
        <v>15</v>
      </c>
      <c r="E346" s="12">
        <f>IFERROR(VLOOKUP(A346,'IDAR Meter Data'!$A:$B,2,1),"")</f>
        <v>219</v>
      </c>
      <c r="F346" s="75">
        <f>IF(CECCZ="CZ03",'Outside Temp'!B346,IF(CECCZ="CZ04",'Outside Temp'!B347,IF(CECCZ="CZ12",'Outside Temp'!B348, IF(CECCZ="CZ13",'Outside Temp'!B349))))</f>
        <v>56.93333333</v>
      </c>
      <c r="G346" s="12">
        <f t="shared" si="3"/>
        <v>1</v>
      </c>
    </row>
    <row r="347" ht="15.75" customHeight="1">
      <c r="A347" s="13">
        <v>42128.635416666664</v>
      </c>
      <c r="B347" s="73">
        <f t="shared" si="1"/>
        <v>42128</v>
      </c>
      <c r="C347" s="74">
        <f>IF(NewCustomer="Yes", IF(COUNTIF($I$2:$I$11,B347)&gt;0,0,WEEKDAY(B347,2)),IF(COUNTIF($I$2:$I$21,B347)&gt;0,0,WEEKDAY(B347,2)))</f>
        <v>1</v>
      </c>
      <c r="D347" s="74">
        <f t="shared" si="2"/>
        <v>15</v>
      </c>
      <c r="E347" s="12">
        <f>IFERROR(VLOOKUP(A347,'IDAR Meter Data'!$A:$B,2,1),"")</f>
        <v>227</v>
      </c>
      <c r="F347" s="75">
        <f>IF(CECCZ="CZ03",'Outside Temp'!B347,IF(CECCZ="CZ04",'Outside Temp'!B348,IF(CECCZ="CZ12",'Outside Temp'!B349, IF(CECCZ="CZ13",'Outside Temp'!B350))))</f>
        <v>56.68333333</v>
      </c>
      <c r="G347" s="12">
        <f t="shared" si="3"/>
        <v>1</v>
      </c>
    </row>
    <row r="348" ht="15.75" customHeight="1">
      <c r="A348" s="13">
        <v>42128.645833333336</v>
      </c>
      <c r="B348" s="73">
        <f t="shared" si="1"/>
        <v>42128</v>
      </c>
      <c r="C348" s="74">
        <f>IF(NewCustomer="Yes", IF(COUNTIF($I$2:$I$11,B348)&gt;0,0,WEEKDAY(B348,2)),IF(COUNTIF($I$2:$I$21,B348)&gt;0,0,WEEKDAY(B348,2)))</f>
        <v>1</v>
      </c>
      <c r="D348" s="74">
        <f t="shared" si="2"/>
        <v>15</v>
      </c>
      <c r="E348" s="12">
        <f>IFERROR(VLOOKUP(A348,'IDAR Meter Data'!$A:$B,2,1),"")</f>
        <v>215</v>
      </c>
      <c r="F348" s="75">
        <f>IF(CECCZ="CZ03",'Outside Temp'!B348,IF(CECCZ="CZ04",'Outside Temp'!B349,IF(CECCZ="CZ12",'Outside Temp'!B350, IF(CECCZ="CZ13",'Outside Temp'!B351))))</f>
        <v>56.43333333</v>
      </c>
      <c r="G348" s="12">
        <f t="shared" si="3"/>
        <v>1</v>
      </c>
    </row>
    <row r="349" ht="15.75" customHeight="1">
      <c r="A349" s="13">
        <v>42128.65625</v>
      </c>
      <c r="B349" s="73">
        <f t="shared" si="1"/>
        <v>42128</v>
      </c>
      <c r="C349" s="74">
        <f>IF(NewCustomer="Yes", IF(COUNTIF($I$2:$I$11,B349)&gt;0,0,WEEKDAY(B349,2)),IF(COUNTIF($I$2:$I$21,B349)&gt;0,0,WEEKDAY(B349,2)))</f>
        <v>1</v>
      </c>
      <c r="D349" s="74">
        <f t="shared" si="2"/>
        <v>15</v>
      </c>
      <c r="E349" s="12">
        <f>IFERROR(VLOOKUP(A349,'IDAR Meter Data'!$A:$B,2,1),"")</f>
        <v>230</v>
      </c>
      <c r="F349" s="75">
        <f>IF(CECCZ="CZ03",'Outside Temp'!B349,IF(CECCZ="CZ04",'Outside Temp'!B350,IF(CECCZ="CZ12",'Outside Temp'!B351, IF(CECCZ="CZ13",'Outside Temp'!B352))))</f>
        <v>56.18333333</v>
      </c>
      <c r="G349" s="12">
        <f t="shared" si="3"/>
        <v>1</v>
      </c>
    </row>
    <row r="350" ht="15.75" customHeight="1">
      <c r="A350" s="13">
        <v>42128.666666666664</v>
      </c>
      <c r="B350" s="73">
        <f t="shared" si="1"/>
        <v>42128</v>
      </c>
      <c r="C350" s="74">
        <f>IF(NewCustomer="Yes", IF(COUNTIF($I$2:$I$11,B350)&gt;0,0,WEEKDAY(B350,2)),IF(COUNTIF($I$2:$I$21,B350)&gt;0,0,WEEKDAY(B350,2)))</f>
        <v>1</v>
      </c>
      <c r="D350" s="74">
        <f t="shared" si="2"/>
        <v>16</v>
      </c>
      <c r="E350" s="12">
        <f>IFERROR(VLOOKUP(A350,'IDAR Meter Data'!$A:$B,2,1),"")</f>
        <v>210</v>
      </c>
      <c r="F350" s="75">
        <f>IF(CECCZ="CZ03",'Outside Temp'!B350,IF(CECCZ="CZ04",'Outside Temp'!B351,IF(CECCZ="CZ12",'Outside Temp'!B352, IF(CECCZ="CZ13",'Outside Temp'!B353))))</f>
        <v>56</v>
      </c>
      <c r="G350" s="12">
        <f t="shared" si="3"/>
        <v>1</v>
      </c>
    </row>
    <row r="351" ht="15.75" customHeight="1">
      <c r="A351" s="13">
        <v>42128.677083333336</v>
      </c>
      <c r="B351" s="73">
        <f t="shared" si="1"/>
        <v>42128</v>
      </c>
      <c r="C351" s="74">
        <f>IF(NewCustomer="Yes", IF(COUNTIF($I$2:$I$11,B351)&gt;0,0,WEEKDAY(B351,2)),IF(COUNTIF($I$2:$I$21,B351)&gt;0,0,WEEKDAY(B351,2)))</f>
        <v>1</v>
      </c>
      <c r="D351" s="74">
        <f t="shared" si="2"/>
        <v>16</v>
      </c>
      <c r="E351" s="12">
        <f>IFERROR(VLOOKUP(A351,'IDAR Meter Data'!$A:$B,2,1),"")</f>
        <v>224</v>
      </c>
      <c r="F351" s="75">
        <f>IF(CECCZ="CZ03",'Outside Temp'!B351,IF(CECCZ="CZ04",'Outside Temp'!B352,IF(CECCZ="CZ12",'Outside Temp'!B353, IF(CECCZ="CZ13",'Outside Temp'!B354))))</f>
        <v>56</v>
      </c>
      <c r="G351" s="12">
        <f t="shared" si="3"/>
        <v>1</v>
      </c>
    </row>
    <row r="352" ht="15.75" customHeight="1">
      <c r="A352" s="13">
        <v>42128.6875</v>
      </c>
      <c r="B352" s="73">
        <f t="shared" si="1"/>
        <v>42128</v>
      </c>
      <c r="C352" s="74">
        <f>IF(NewCustomer="Yes", IF(COUNTIF($I$2:$I$11,B352)&gt;0,0,WEEKDAY(B352,2)),IF(COUNTIF($I$2:$I$21,B352)&gt;0,0,WEEKDAY(B352,2)))</f>
        <v>1</v>
      </c>
      <c r="D352" s="74">
        <f t="shared" si="2"/>
        <v>16</v>
      </c>
      <c r="E352" s="12">
        <f>IFERROR(VLOOKUP(A352,'IDAR Meter Data'!$A:$B,2,1),"")</f>
        <v>227</v>
      </c>
      <c r="F352" s="75">
        <f>IF(CECCZ="CZ03",'Outside Temp'!B352,IF(CECCZ="CZ04",'Outside Temp'!B353,IF(CECCZ="CZ12",'Outside Temp'!B354, IF(CECCZ="CZ13",'Outside Temp'!B355))))</f>
        <v>56</v>
      </c>
      <c r="G352" s="12">
        <f t="shared" si="3"/>
        <v>1</v>
      </c>
    </row>
    <row r="353" ht="15.75" customHeight="1">
      <c r="A353" s="13">
        <v>42128.697916666664</v>
      </c>
      <c r="B353" s="73">
        <f t="shared" si="1"/>
        <v>42128</v>
      </c>
      <c r="C353" s="74">
        <f>IF(NewCustomer="Yes", IF(COUNTIF($I$2:$I$11,B353)&gt;0,0,WEEKDAY(B353,2)),IF(COUNTIF($I$2:$I$21,B353)&gt;0,0,WEEKDAY(B353,2)))</f>
        <v>1</v>
      </c>
      <c r="D353" s="74">
        <f t="shared" si="2"/>
        <v>16</v>
      </c>
      <c r="E353" s="12">
        <f>IFERROR(VLOOKUP(A353,'IDAR Meter Data'!$A:$B,2,1),"")</f>
        <v>214</v>
      </c>
      <c r="F353" s="75">
        <f>IF(CECCZ="CZ03",'Outside Temp'!B353,IF(CECCZ="CZ04",'Outside Temp'!B354,IF(CECCZ="CZ12",'Outside Temp'!B355, IF(CECCZ="CZ13",'Outside Temp'!B356))))</f>
        <v>56</v>
      </c>
      <c r="G353" s="12">
        <f t="shared" si="3"/>
        <v>1</v>
      </c>
    </row>
    <row r="354" ht="15.75" customHeight="1">
      <c r="A354" s="13">
        <v>42128.708333333336</v>
      </c>
      <c r="B354" s="73">
        <f t="shared" si="1"/>
        <v>42128</v>
      </c>
      <c r="C354" s="74">
        <f>IF(NewCustomer="Yes", IF(COUNTIF($I$2:$I$11,B354)&gt;0,0,WEEKDAY(B354,2)),IF(COUNTIF($I$2:$I$21,B354)&gt;0,0,WEEKDAY(B354,2)))</f>
        <v>1</v>
      </c>
      <c r="D354" s="74">
        <f t="shared" si="2"/>
        <v>17</v>
      </c>
      <c r="E354" s="12">
        <f>IFERROR(VLOOKUP(A354,'IDAR Meter Data'!$A:$B,2,1),"")</f>
        <v>227</v>
      </c>
      <c r="F354" s="75">
        <f>IF(CECCZ="CZ03",'Outside Temp'!B354,IF(CECCZ="CZ04",'Outside Temp'!B355,IF(CECCZ="CZ12",'Outside Temp'!B356, IF(CECCZ="CZ13",'Outside Temp'!B357))))</f>
        <v>55.93333333</v>
      </c>
      <c r="G354" s="12">
        <f t="shared" si="3"/>
        <v>1</v>
      </c>
    </row>
    <row r="355" ht="15.75" customHeight="1">
      <c r="A355" s="13">
        <v>42128.71875</v>
      </c>
      <c r="B355" s="73">
        <f t="shared" si="1"/>
        <v>42128</v>
      </c>
      <c r="C355" s="74">
        <f>IF(NewCustomer="Yes", IF(COUNTIF($I$2:$I$11,B355)&gt;0,0,WEEKDAY(B355,2)),IF(COUNTIF($I$2:$I$21,B355)&gt;0,0,WEEKDAY(B355,2)))</f>
        <v>1</v>
      </c>
      <c r="D355" s="74">
        <f t="shared" si="2"/>
        <v>17</v>
      </c>
      <c r="E355" s="12">
        <f>IFERROR(VLOOKUP(A355,'IDAR Meter Data'!$A:$B,2,1),"")</f>
        <v>211</v>
      </c>
      <c r="F355" s="75">
        <f>IF(CECCZ="CZ03",'Outside Temp'!B355,IF(CECCZ="CZ04",'Outside Temp'!B356,IF(CECCZ="CZ12",'Outside Temp'!B357, IF(CECCZ="CZ13",'Outside Temp'!B358))))</f>
        <v>55.68333333</v>
      </c>
      <c r="G355" s="12">
        <f t="shared" si="3"/>
        <v>1</v>
      </c>
    </row>
    <row r="356" ht="15.75" customHeight="1">
      <c r="A356" s="13">
        <v>42128.729166666664</v>
      </c>
      <c r="B356" s="73">
        <f t="shared" si="1"/>
        <v>42128</v>
      </c>
      <c r="C356" s="74">
        <f>IF(NewCustomer="Yes", IF(COUNTIF($I$2:$I$11,B356)&gt;0,0,WEEKDAY(B356,2)),IF(COUNTIF($I$2:$I$21,B356)&gt;0,0,WEEKDAY(B356,2)))</f>
        <v>1</v>
      </c>
      <c r="D356" s="74">
        <f t="shared" si="2"/>
        <v>17</v>
      </c>
      <c r="E356" s="12">
        <f>IFERROR(VLOOKUP(A356,'IDAR Meter Data'!$A:$B,2,1),"")</f>
        <v>216</v>
      </c>
      <c r="F356" s="75">
        <f>IF(CECCZ="CZ03",'Outside Temp'!B356,IF(CECCZ="CZ04",'Outside Temp'!B357,IF(CECCZ="CZ12",'Outside Temp'!B358, IF(CECCZ="CZ13",'Outside Temp'!B359))))</f>
        <v>55.43333333</v>
      </c>
      <c r="G356" s="12">
        <f t="shared" si="3"/>
        <v>1</v>
      </c>
    </row>
    <row r="357" ht="15.75" customHeight="1">
      <c r="A357" s="13">
        <v>42128.739583333336</v>
      </c>
      <c r="B357" s="73">
        <f t="shared" si="1"/>
        <v>42128</v>
      </c>
      <c r="C357" s="74">
        <f>IF(NewCustomer="Yes", IF(COUNTIF($I$2:$I$11,B357)&gt;0,0,WEEKDAY(B357,2)),IF(COUNTIF($I$2:$I$21,B357)&gt;0,0,WEEKDAY(B357,2)))</f>
        <v>1</v>
      </c>
      <c r="D357" s="74">
        <f t="shared" si="2"/>
        <v>17</v>
      </c>
      <c r="E357" s="12">
        <f>IFERROR(VLOOKUP(A357,'IDAR Meter Data'!$A:$B,2,1),"")</f>
        <v>215</v>
      </c>
      <c r="F357" s="75">
        <f>IF(CECCZ="CZ03",'Outside Temp'!B357,IF(CECCZ="CZ04",'Outside Temp'!B358,IF(CECCZ="CZ12",'Outside Temp'!B359, IF(CECCZ="CZ13",'Outside Temp'!B360))))</f>
        <v>55.18333333</v>
      </c>
      <c r="G357" s="12">
        <f t="shared" si="3"/>
        <v>1</v>
      </c>
    </row>
    <row r="358" ht="15.75" customHeight="1">
      <c r="A358" s="13">
        <v>42128.75</v>
      </c>
      <c r="B358" s="73">
        <f t="shared" si="1"/>
        <v>42128</v>
      </c>
      <c r="C358" s="74">
        <f>IF(NewCustomer="Yes", IF(COUNTIF($I$2:$I$11,B358)&gt;0,0,WEEKDAY(B358,2)),IF(COUNTIF($I$2:$I$21,B358)&gt;0,0,WEEKDAY(B358,2)))</f>
        <v>1</v>
      </c>
      <c r="D358" s="74">
        <f t="shared" si="2"/>
        <v>18</v>
      </c>
      <c r="E358" s="12">
        <f>IFERROR(VLOOKUP(A358,'IDAR Meter Data'!$A:$B,2,1),"")</f>
        <v>209</v>
      </c>
      <c r="F358" s="75">
        <f>IF(CECCZ="CZ03",'Outside Temp'!B358,IF(CECCZ="CZ04",'Outside Temp'!B359,IF(CECCZ="CZ12",'Outside Temp'!B360, IF(CECCZ="CZ13",'Outside Temp'!B361))))</f>
        <v>54.93333333</v>
      </c>
      <c r="G358" s="12">
        <f t="shared" si="3"/>
        <v>1</v>
      </c>
    </row>
    <row r="359" ht="15.75" customHeight="1">
      <c r="A359" s="13">
        <v>42128.760416666664</v>
      </c>
      <c r="B359" s="73">
        <f t="shared" si="1"/>
        <v>42128</v>
      </c>
      <c r="C359" s="74">
        <f>IF(NewCustomer="Yes", IF(COUNTIF($I$2:$I$11,B359)&gt;0,0,WEEKDAY(B359,2)),IF(COUNTIF($I$2:$I$21,B359)&gt;0,0,WEEKDAY(B359,2)))</f>
        <v>1</v>
      </c>
      <c r="D359" s="74">
        <f t="shared" si="2"/>
        <v>18</v>
      </c>
      <c r="E359" s="12">
        <f>IFERROR(VLOOKUP(A359,'IDAR Meter Data'!$A:$B,2,1),"")</f>
        <v>203</v>
      </c>
      <c r="F359" s="75">
        <f>IF(CECCZ="CZ03",'Outside Temp'!B359,IF(CECCZ="CZ04",'Outside Temp'!B360,IF(CECCZ="CZ12",'Outside Temp'!B361, IF(CECCZ="CZ13",'Outside Temp'!B362))))</f>
        <v>54.68333333</v>
      </c>
      <c r="G359" s="12">
        <f t="shared" si="3"/>
        <v>1</v>
      </c>
    </row>
    <row r="360" ht="15.75" customHeight="1">
      <c r="A360" s="13">
        <v>42128.770833333336</v>
      </c>
      <c r="B360" s="73">
        <f t="shared" si="1"/>
        <v>42128</v>
      </c>
      <c r="C360" s="74">
        <f>IF(NewCustomer="Yes", IF(COUNTIF($I$2:$I$11,B360)&gt;0,0,WEEKDAY(B360,2)),IF(COUNTIF($I$2:$I$21,B360)&gt;0,0,WEEKDAY(B360,2)))</f>
        <v>1</v>
      </c>
      <c r="D360" s="74">
        <f t="shared" si="2"/>
        <v>18</v>
      </c>
      <c r="E360" s="12">
        <f>IFERROR(VLOOKUP(A360,'IDAR Meter Data'!$A:$B,2,1),"")</f>
        <v>195</v>
      </c>
      <c r="F360" s="75">
        <f>IF(CECCZ="CZ03",'Outside Temp'!B360,IF(CECCZ="CZ04",'Outside Temp'!B361,IF(CECCZ="CZ12",'Outside Temp'!B362, IF(CECCZ="CZ13",'Outside Temp'!B363))))</f>
        <v>54.43333333</v>
      </c>
      <c r="G360" s="12">
        <f t="shared" si="3"/>
        <v>1</v>
      </c>
    </row>
    <row r="361" ht="15.75" customHeight="1">
      <c r="A361" s="13">
        <v>42128.78125</v>
      </c>
      <c r="B361" s="73">
        <f t="shared" si="1"/>
        <v>42128</v>
      </c>
      <c r="C361" s="74">
        <f>IF(NewCustomer="Yes", IF(COUNTIF($I$2:$I$11,B361)&gt;0,0,WEEKDAY(B361,2)),IF(COUNTIF($I$2:$I$21,B361)&gt;0,0,WEEKDAY(B361,2)))</f>
        <v>1</v>
      </c>
      <c r="D361" s="74">
        <f t="shared" si="2"/>
        <v>18</v>
      </c>
      <c r="E361" s="12">
        <f>IFERROR(VLOOKUP(A361,'IDAR Meter Data'!$A:$B,2,1),"")</f>
        <v>204</v>
      </c>
      <c r="F361" s="75">
        <f>IF(CECCZ="CZ03",'Outside Temp'!B361,IF(CECCZ="CZ04",'Outside Temp'!B362,IF(CECCZ="CZ12",'Outside Temp'!B363, IF(CECCZ="CZ13",'Outside Temp'!B364))))</f>
        <v>54.18333333</v>
      </c>
      <c r="G361" s="12">
        <f t="shared" si="3"/>
        <v>1</v>
      </c>
    </row>
    <row r="362" ht="15.75" customHeight="1">
      <c r="A362" s="13">
        <v>42128.791666666664</v>
      </c>
      <c r="B362" s="73">
        <f t="shared" si="1"/>
        <v>42128</v>
      </c>
      <c r="C362" s="74">
        <f>IF(NewCustomer="Yes", IF(COUNTIF($I$2:$I$11,B362)&gt;0,0,WEEKDAY(B362,2)),IF(COUNTIF($I$2:$I$21,B362)&gt;0,0,WEEKDAY(B362,2)))</f>
        <v>1</v>
      </c>
      <c r="D362" s="74">
        <f t="shared" si="2"/>
        <v>19</v>
      </c>
      <c r="E362" s="12">
        <f>IFERROR(VLOOKUP(A362,'IDAR Meter Data'!$A:$B,2,1),"")</f>
        <v>195</v>
      </c>
      <c r="F362" s="75">
        <f>IF(CECCZ="CZ03",'Outside Temp'!B362,IF(CECCZ="CZ04",'Outside Temp'!B363,IF(CECCZ="CZ12",'Outside Temp'!B364, IF(CECCZ="CZ13",'Outside Temp'!B365))))</f>
        <v>54</v>
      </c>
      <c r="G362" s="12">
        <f t="shared" si="3"/>
        <v>1</v>
      </c>
    </row>
    <row r="363" ht="15.75" customHeight="1">
      <c r="A363" s="13">
        <v>42128.802083333336</v>
      </c>
      <c r="B363" s="73">
        <f t="shared" si="1"/>
        <v>42128</v>
      </c>
      <c r="C363" s="74">
        <f>IF(NewCustomer="Yes", IF(COUNTIF($I$2:$I$11,B363)&gt;0,0,WEEKDAY(B363,2)),IF(COUNTIF($I$2:$I$21,B363)&gt;0,0,WEEKDAY(B363,2)))</f>
        <v>1</v>
      </c>
      <c r="D363" s="74">
        <f t="shared" si="2"/>
        <v>19</v>
      </c>
      <c r="E363" s="12">
        <f>IFERROR(VLOOKUP(A363,'IDAR Meter Data'!$A:$B,2,1),"")</f>
        <v>189</v>
      </c>
      <c r="F363" s="75">
        <f>IF(CECCZ="CZ03",'Outside Temp'!B363,IF(CECCZ="CZ04",'Outside Temp'!B364,IF(CECCZ="CZ12",'Outside Temp'!B365, IF(CECCZ="CZ13",'Outside Temp'!B366))))</f>
        <v>54</v>
      </c>
      <c r="G363" s="12">
        <f t="shared" si="3"/>
        <v>1</v>
      </c>
    </row>
    <row r="364" ht="15.75" customHeight="1">
      <c r="A364" s="13">
        <v>42128.8125</v>
      </c>
      <c r="B364" s="73">
        <f t="shared" si="1"/>
        <v>42128</v>
      </c>
      <c r="C364" s="74">
        <f>IF(NewCustomer="Yes", IF(COUNTIF($I$2:$I$11,B364)&gt;0,0,WEEKDAY(B364,2)),IF(COUNTIF($I$2:$I$21,B364)&gt;0,0,WEEKDAY(B364,2)))</f>
        <v>1</v>
      </c>
      <c r="D364" s="74">
        <f t="shared" si="2"/>
        <v>19</v>
      </c>
      <c r="E364" s="12">
        <f>IFERROR(VLOOKUP(A364,'IDAR Meter Data'!$A:$B,2,1),"")</f>
        <v>184</v>
      </c>
      <c r="F364" s="75">
        <f>IF(CECCZ="CZ03",'Outside Temp'!B364,IF(CECCZ="CZ04",'Outside Temp'!B365,IF(CECCZ="CZ12",'Outside Temp'!B366, IF(CECCZ="CZ13",'Outside Temp'!B367))))</f>
        <v>54</v>
      </c>
      <c r="G364" s="12">
        <f t="shared" si="3"/>
        <v>1</v>
      </c>
    </row>
    <row r="365" ht="15.75" customHeight="1">
      <c r="A365" s="13">
        <v>42128.822916666664</v>
      </c>
      <c r="B365" s="73">
        <f t="shared" si="1"/>
        <v>42128</v>
      </c>
      <c r="C365" s="74">
        <f>IF(NewCustomer="Yes", IF(COUNTIF($I$2:$I$11,B365)&gt;0,0,WEEKDAY(B365,2)),IF(COUNTIF($I$2:$I$21,B365)&gt;0,0,WEEKDAY(B365,2)))</f>
        <v>1</v>
      </c>
      <c r="D365" s="74">
        <f t="shared" si="2"/>
        <v>19</v>
      </c>
      <c r="E365" s="12">
        <f>IFERROR(VLOOKUP(A365,'IDAR Meter Data'!$A:$B,2,1),"")</f>
        <v>185</v>
      </c>
      <c r="F365" s="75">
        <f>IF(CECCZ="CZ03",'Outside Temp'!B365,IF(CECCZ="CZ04",'Outside Temp'!B366,IF(CECCZ="CZ12",'Outside Temp'!B367, IF(CECCZ="CZ13",'Outside Temp'!B368))))</f>
        <v>54</v>
      </c>
      <c r="G365" s="12">
        <f t="shared" si="3"/>
        <v>1</v>
      </c>
    </row>
    <row r="366" ht="15.75" customHeight="1">
      <c r="A366" s="13">
        <v>42128.833333333336</v>
      </c>
      <c r="B366" s="73">
        <f t="shared" si="1"/>
        <v>42128</v>
      </c>
      <c r="C366" s="74">
        <f>IF(NewCustomer="Yes", IF(COUNTIF($I$2:$I$11,B366)&gt;0,0,WEEKDAY(B366,2)),IF(COUNTIF($I$2:$I$21,B366)&gt;0,0,WEEKDAY(B366,2)))</f>
        <v>1</v>
      </c>
      <c r="D366" s="74">
        <f t="shared" si="2"/>
        <v>20</v>
      </c>
      <c r="E366" s="12">
        <f>IFERROR(VLOOKUP(A366,'IDAR Meter Data'!$A:$B,2,1),"")</f>
        <v>171</v>
      </c>
      <c r="F366" s="75">
        <f>IF(CECCZ="CZ03",'Outside Temp'!B366,IF(CECCZ="CZ04",'Outside Temp'!B367,IF(CECCZ="CZ12",'Outside Temp'!B368, IF(CECCZ="CZ13",'Outside Temp'!B369))))</f>
        <v>54</v>
      </c>
      <c r="G366" s="12">
        <f t="shared" si="3"/>
        <v>1</v>
      </c>
    </row>
    <row r="367" ht="15.75" customHeight="1">
      <c r="A367" s="13">
        <v>42128.84375</v>
      </c>
      <c r="B367" s="73">
        <f t="shared" si="1"/>
        <v>42128</v>
      </c>
      <c r="C367" s="74">
        <f>IF(NewCustomer="Yes", IF(COUNTIF($I$2:$I$11,B367)&gt;0,0,WEEKDAY(B367,2)),IF(COUNTIF($I$2:$I$21,B367)&gt;0,0,WEEKDAY(B367,2)))</f>
        <v>1</v>
      </c>
      <c r="D367" s="74">
        <f t="shared" si="2"/>
        <v>20</v>
      </c>
      <c r="E367" s="12">
        <f>IFERROR(VLOOKUP(A367,'IDAR Meter Data'!$A:$B,2,1),"")</f>
        <v>171</v>
      </c>
      <c r="F367" s="75">
        <f>IF(CECCZ="CZ03",'Outside Temp'!B367,IF(CECCZ="CZ04",'Outside Temp'!B368,IF(CECCZ="CZ12",'Outside Temp'!B369, IF(CECCZ="CZ13",'Outside Temp'!B370))))</f>
        <v>54</v>
      </c>
      <c r="G367" s="12">
        <f t="shared" si="3"/>
        <v>1</v>
      </c>
    </row>
    <row r="368" ht="15.75" customHeight="1">
      <c r="A368" s="13">
        <v>42128.854166666664</v>
      </c>
      <c r="B368" s="73">
        <f t="shared" si="1"/>
        <v>42128</v>
      </c>
      <c r="C368" s="74">
        <f>IF(NewCustomer="Yes", IF(COUNTIF($I$2:$I$11,B368)&gt;0,0,WEEKDAY(B368,2)),IF(COUNTIF($I$2:$I$21,B368)&gt;0,0,WEEKDAY(B368,2)))</f>
        <v>1</v>
      </c>
      <c r="D368" s="74">
        <f t="shared" si="2"/>
        <v>20</v>
      </c>
      <c r="E368" s="12">
        <f>IFERROR(VLOOKUP(A368,'IDAR Meter Data'!$A:$B,2,1),"")</f>
        <v>171</v>
      </c>
      <c r="F368" s="75">
        <f>IF(CECCZ="CZ03",'Outside Temp'!B368,IF(CECCZ="CZ04",'Outside Temp'!B369,IF(CECCZ="CZ12",'Outside Temp'!B370, IF(CECCZ="CZ13",'Outside Temp'!B371))))</f>
        <v>54</v>
      </c>
      <c r="G368" s="12">
        <f t="shared" si="3"/>
        <v>1</v>
      </c>
    </row>
    <row r="369" ht="15.75" customHeight="1">
      <c r="A369" s="13">
        <v>42128.864583333336</v>
      </c>
      <c r="B369" s="73">
        <f t="shared" si="1"/>
        <v>42128</v>
      </c>
      <c r="C369" s="74">
        <f>IF(NewCustomer="Yes", IF(COUNTIF($I$2:$I$11,B369)&gt;0,0,WEEKDAY(B369,2)),IF(COUNTIF($I$2:$I$21,B369)&gt;0,0,WEEKDAY(B369,2)))</f>
        <v>1</v>
      </c>
      <c r="D369" s="74">
        <f t="shared" si="2"/>
        <v>20</v>
      </c>
      <c r="E369" s="12">
        <f>IFERROR(VLOOKUP(A369,'IDAR Meter Data'!$A:$B,2,1),"")</f>
        <v>170</v>
      </c>
      <c r="F369" s="75">
        <f>IF(CECCZ="CZ03",'Outside Temp'!B369,IF(CECCZ="CZ04",'Outside Temp'!B370,IF(CECCZ="CZ12",'Outside Temp'!B371, IF(CECCZ="CZ13",'Outside Temp'!B372))))</f>
        <v>54</v>
      </c>
      <c r="G369" s="12">
        <f t="shared" si="3"/>
        <v>1</v>
      </c>
    </row>
    <row r="370" ht="15.75" customHeight="1">
      <c r="A370" s="13">
        <v>42128.875</v>
      </c>
      <c r="B370" s="73">
        <f t="shared" si="1"/>
        <v>42128</v>
      </c>
      <c r="C370" s="74">
        <f>IF(NewCustomer="Yes", IF(COUNTIF($I$2:$I$11,B370)&gt;0,0,WEEKDAY(B370,2)),IF(COUNTIF($I$2:$I$21,B370)&gt;0,0,WEEKDAY(B370,2)))</f>
        <v>1</v>
      </c>
      <c r="D370" s="74">
        <f t="shared" si="2"/>
        <v>21</v>
      </c>
      <c r="E370" s="12">
        <f>IFERROR(VLOOKUP(A370,'IDAR Meter Data'!$A:$B,2,1),"")</f>
        <v>172</v>
      </c>
      <c r="F370" s="75">
        <f>IF(CECCZ="CZ03",'Outside Temp'!B370,IF(CECCZ="CZ04",'Outside Temp'!B371,IF(CECCZ="CZ12",'Outside Temp'!B372, IF(CECCZ="CZ13",'Outside Temp'!B373))))</f>
        <v>53.93333333</v>
      </c>
      <c r="G370" s="12">
        <f t="shared" si="3"/>
        <v>1</v>
      </c>
    </row>
    <row r="371" ht="15.75" customHeight="1">
      <c r="A371" s="13">
        <v>42128.885416666664</v>
      </c>
      <c r="B371" s="73">
        <f t="shared" si="1"/>
        <v>42128</v>
      </c>
      <c r="C371" s="74">
        <f>IF(NewCustomer="Yes", IF(COUNTIF($I$2:$I$11,B371)&gt;0,0,WEEKDAY(B371,2)),IF(COUNTIF($I$2:$I$21,B371)&gt;0,0,WEEKDAY(B371,2)))</f>
        <v>1</v>
      </c>
      <c r="D371" s="74">
        <f t="shared" si="2"/>
        <v>21</v>
      </c>
      <c r="E371" s="12">
        <f>IFERROR(VLOOKUP(A371,'IDAR Meter Data'!$A:$B,2,1),"")</f>
        <v>163</v>
      </c>
      <c r="F371" s="75">
        <f>IF(CECCZ="CZ03",'Outside Temp'!B371,IF(CECCZ="CZ04",'Outside Temp'!B372,IF(CECCZ="CZ12",'Outside Temp'!B373, IF(CECCZ="CZ13",'Outside Temp'!B374))))</f>
        <v>53.68333333</v>
      </c>
      <c r="G371" s="12">
        <f t="shared" si="3"/>
        <v>1</v>
      </c>
    </row>
    <row r="372" ht="15.75" customHeight="1">
      <c r="A372" s="13">
        <v>42128.895833333336</v>
      </c>
      <c r="B372" s="73">
        <f t="shared" si="1"/>
        <v>42128</v>
      </c>
      <c r="C372" s="74">
        <f>IF(NewCustomer="Yes", IF(COUNTIF($I$2:$I$11,B372)&gt;0,0,WEEKDAY(B372,2)),IF(COUNTIF($I$2:$I$21,B372)&gt;0,0,WEEKDAY(B372,2)))</f>
        <v>1</v>
      </c>
      <c r="D372" s="74">
        <f t="shared" si="2"/>
        <v>21</v>
      </c>
      <c r="E372" s="12">
        <f>IFERROR(VLOOKUP(A372,'IDAR Meter Data'!$A:$B,2,1),"")</f>
        <v>148</v>
      </c>
      <c r="F372" s="75">
        <f>IF(CECCZ="CZ03",'Outside Temp'!B372,IF(CECCZ="CZ04",'Outside Temp'!B373,IF(CECCZ="CZ12",'Outside Temp'!B374, IF(CECCZ="CZ13",'Outside Temp'!B375))))</f>
        <v>53.43333333</v>
      </c>
      <c r="G372" s="12">
        <f t="shared" si="3"/>
        <v>1</v>
      </c>
    </row>
    <row r="373" ht="15.75" customHeight="1">
      <c r="A373" s="13">
        <v>42128.90625</v>
      </c>
      <c r="B373" s="73">
        <f t="shared" si="1"/>
        <v>42128</v>
      </c>
      <c r="C373" s="74">
        <f>IF(NewCustomer="Yes", IF(COUNTIF($I$2:$I$11,B373)&gt;0,0,WEEKDAY(B373,2)),IF(COUNTIF($I$2:$I$21,B373)&gt;0,0,WEEKDAY(B373,2)))</f>
        <v>1</v>
      </c>
      <c r="D373" s="74">
        <f t="shared" si="2"/>
        <v>21</v>
      </c>
      <c r="E373" s="12">
        <f>IFERROR(VLOOKUP(A373,'IDAR Meter Data'!$A:$B,2,1),"")</f>
        <v>148</v>
      </c>
      <c r="F373" s="75">
        <f>IF(CECCZ="CZ03",'Outside Temp'!B373,IF(CECCZ="CZ04",'Outside Temp'!B374,IF(CECCZ="CZ12",'Outside Temp'!B375, IF(CECCZ="CZ13",'Outside Temp'!B376))))</f>
        <v>53.18333333</v>
      </c>
      <c r="G373" s="12">
        <f t="shared" si="3"/>
        <v>1</v>
      </c>
    </row>
    <row r="374" ht="15.75" customHeight="1">
      <c r="A374" s="13">
        <v>42128.916666666664</v>
      </c>
      <c r="B374" s="73">
        <f t="shared" si="1"/>
        <v>42128</v>
      </c>
      <c r="C374" s="74">
        <f>IF(NewCustomer="Yes", IF(COUNTIF($I$2:$I$11,B374)&gt;0,0,WEEKDAY(B374,2)),IF(COUNTIF($I$2:$I$21,B374)&gt;0,0,WEEKDAY(B374,2)))</f>
        <v>1</v>
      </c>
      <c r="D374" s="74">
        <f t="shared" si="2"/>
        <v>22</v>
      </c>
      <c r="E374" s="12">
        <f>IFERROR(VLOOKUP(A374,'IDAR Meter Data'!$A:$B,2,1),"")</f>
        <v>146</v>
      </c>
      <c r="F374" s="75">
        <f>IF(CECCZ="CZ03",'Outside Temp'!B374,IF(CECCZ="CZ04",'Outside Temp'!B375,IF(CECCZ="CZ12",'Outside Temp'!B376, IF(CECCZ="CZ13",'Outside Temp'!B377))))</f>
        <v>53.14285714</v>
      </c>
      <c r="G374" s="12">
        <f t="shared" si="3"/>
        <v>1</v>
      </c>
    </row>
    <row r="375" ht="15.75" customHeight="1">
      <c r="A375" s="13">
        <v>42128.927083333336</v>
      </c>
      <c r="B375" s="73">
        <f t="shared" si="1"/>
        <v>42128</v>
      </c>
      <c r="C375" s="74">
        <f>IF(NewCustomer="Yes", IF(COUNTIF($I$2:$I$11,B375)&gt;0,0,WEEKDAY(B375,2)),IF(COUNTIF($I$2:$I$21,B375)&gt;0,0,WEEKDAY(B375,2)))</f>
        <v>1</v>
      </c>
      <c r="D375" s="74">
        <f t="shared" si="2"/>
        <v>22</v>
      </c>
      <c r="E375" s="12">
        <f>IFERROR(VLOOKUP(A375,'IDAR Meter Data'!$A:$B,2,1),"")</f>
        <v>152</v>
      </c>
      <c r="F375" s="75">
        <f>IF(CECCZ="CZ03",'Outside Temp'!B375,IF(CECCZ="CZ04",'Outside Temp'!B376,IF(CECCZ="CZ12",'Outside Temp'!B377, IF(CECCZ="CZ13",'Outside Temp'!B378))))</f>
        <v>53.67857143</v>
      </c>
      <c r="G375" s="12">
        <f t="shared" si="3"/>
        <v>1</v>
      </c>
    </row>
    <row r="376" ht="15.75" customHeight="1">
      <c r="A376" s="13">
        <v>42128.9375</v>
      </c>
      <c r="B376" s="73">
        <f t="shared" si="1"/>
        <v>42128</v>
      </c>
      <c r="C376" s="74">
        <f>IF(NewCustomer="Yes", IF(COUNTIF($I$2:$I$11,B376)&gt;0,0,WEEKDAY(B376,2)),IF(COUNTIF($I$2:$I$21,B376)&gt;0,0,WEEKDAY(B376,2)))</f>
        <v>1</v>
      </c>
      <c r="D376" s="74">
        <f t="shared" si="2"/>
        <v>22</v>
      </c>
      <c r="E376" s="12">
        <f>IFERROR(VLOOKUP(A376,'IDAR Meter Data'!$A:$B,2,1),"")</f>
        <v>151</v>
      </c>
      <c r="F376" s="75">
        <f>IF(CECCZ="CZ03",'Outside Temp'!B376,IF(CECCZ="CZ04",'Outside Temp'!B377,IF(CECCZ="CZ12",'Outside Temp'!B378, IF(CECCZ="CZ13",'Outside Temp'!B379))))</f>
        <v>53.8125</v>
      </c>
      <c r="G376" s="12">
        <f t="shared" si="3"/>
        <v>1</v>
      </c>
    </row>
    <row r="377" ht="15.75" customHeight="1">
      <c r="A377" s="13">
        <v>42128.947916666664</v>
      </c>
      <c r="B377" s="73">
        <f t="shared" si="1"/>
        <v>42128</v>
      </c>
      <c r="C377" s="74">
        <f>IF(NewCustomer="Yes", IF(COUNTIF($I$2:$I$11,B377)&gt;0,0,WEEKDAY(B377,2)),IF(COUNTIF($I$2:$I$21,B377)&gt;0,0,WEEKDAY(B377,2)))</f>
        <v>1</v>
      </c>
      <c r="D377" s="74">
        <f t="shared" si="2"/>
        <v>22</v>
      </c>
      <c r="E377" s="12">
        <f>IFERROR(VLOOKUP(A377,'IDAR Meter Data'!$A:$B,2,1),"")</f>
        <v>151</v>
      </c>
      <c r="F377" s="75">
        <f>IF(CECCZ="CZ03",'Outside Temp'!B377,IF(CECCZ="CZ04",'Outside Temp'!B378,IF(CECCZ="CZ12",'Outside Temp'!B379, IF(CECCZ="CZ13",'Outside Temp'!B380))))</f>
        <v>53.34375</v>
      </c>
      <c r="G377" s="12">
        <f t="shared" si="3"/>
        <v>1</v>
      </c>
    </row>
    <row r="378" ht="15.75" customHeight="1">
      <c r="A378" s="13">
        <v>42128.958333333336</v>
      </c>
      <c r="B378" s="73">
        <f t="shared" si="1"/>
        <v>42128</v>
      </c>
      <c r="C378" s="74">
        <f>IF(NewCustomer="Yes", IF(COUNTIF($I$2:$I$11,B378)&gt;0,0,WEEKDAY(B378,2)),IF(COUNTIF($I$2:$I$21,B378)&gt;0,0,WEEKDAY(B378,2)))</f>
        <v>1</v>
      </c>
      <c r="D378" s="74">
        <f t="shared" si="2"/>
        <v>23</v>
      </c>
      <c r="E378" s="12">
        <f>IFERROR(VLOOKUP(A378,'IDAR Meter Data'!$A:$B,2,1),"")</f>
        <v>150</v>
      </c>
      <c r="F378" s="75">
        <f>IF(CECCZ="CZ03",'Outside Temp'!B378,IF(CECCZ="CZ04",'Outside Temp'!B379,IF(CECCZ="CZ12",'Outside Temp'!B380, IF(CECCZ="CZ13",'Outside Temp'!B381))))</f>
        <v>53</v>
      </c>
      <c r="G378" s="12">
        <f t="shared" si="3"/>
        <v>1</v>
      </c>
    </row>
    <row r="379" ht="15.75" customHeight="1">
      <c r="A379" s="13">
        <v>42128.96875</v>
      </c>
      <c r="B379" s="73">
        <f t="shared" si="1"/>
        <v>42128</v>
      </c>
      <c r="C379" s="74">
        <f>IF(NewCustomer="Yes", IF(COUNTIF($I$2:$I$11,B379)&gt;0,0,WEEKDAY(B379,2)),IF(COUNTIF($I$2:$I$21,B379)&gt;0,0,WEEKDAY(B379,2)))</f>
        <v>1</v>
      </c>
      <c r="D379" s="74">
        <f t="shared" si="2"/>
        <v>23</v>
      </c>
      <c r="E379" s="12">
        <f>IFERROR(VLOOKUP(A379,'IDAR Meter Data'!$A:$B,2,1),"")</f>
        <v>150</v>
      </c>
      <c r="F379" s="75">
        <f>IF(CECCZ="CZ03",'Outside Temp'!B379,IF(CECCZ="CZ04",'Outside Temp'!B380,IF(CECCZ="CZ12",'Outside Temp'!B381, IF(CECCZ="CZ13",'Outside Temp'!B382))))</f>
        <v>53</v>
      </c>
      <c r="G379" s="12">
        <f t="shared" si="3"/>
        <v>1</v>
      </c>
    </row>
    <row r="380" ht="15.75" customHeight="1">
      <c r="A380" s="13">
        <v>42128.979166666664</v>
      </c>
      <c r="B380" s="73">
        <f t="shared" si="1"/>
        <v>42128</v>
      </c>
      <c r="C380" s="74">
        <f>IF(NewCustomer="Yes", IF(COUNTIF($I$2:$I$11,B380)&gt;0,0,WEEKDAY(B380,2)),IF(COUNTIF($I$2:$I$21,B380)&gt;0,0,WEEKDAY(B380,2)))</f>
        <v>1</v>
      </c>
      <c r="D380" s="74">
        <f t="shared" si="2"/>
        <v>23</v>
      </c>
      <c r="E380" s="12">
        <f>IFERROR(VLOOKUP(A380,'IDAR Meter Data'!$A:$B,2,1),"")</f>
        <v>154</v>
      </c>
      <c r="F380" s="75">
        <f>IF(CECCZ="CZ03",'Outside Temp'!B380,IF(CECCZ="CZ04",'Outside Temp'!B381,IF(CECCZ="CZ12",'Outside Temp'!B382, IF(CECCZ="CZ13",'Outside Temp'!B383))))</f>
        <v>53</v>
      </c>
      <c r="G380" s="12">
        <f t="shared" si="3"/>
        <v>1</v>
      </c>
    </row>
    <row r="381" ht="15.75" customHeight="1">
      <c r="A381" s="13">
        <v>42128.989583333336</v>
      </c>
      <c r="B381" s="73">
        <f t="shared" si="1"/>
        <v>42128</v>
      </c>
      <c r="C381" s="74">
        <f>IF(NewCustomer="Yes", IF(COUNTIF($I$2:$I$11,B381)&gt;0,0,WEEKDAY(B381,2)),IF(COUNTIF($I$2:$I$21,B381)&gt;0,0,WEEKDAY(B381,2)))</f>
        <v>1</v>
      </c>
      <c r="D381" s="74">
        <f t="shared" si="2"/>
        <v>23</v>
      </c>
      <c r="E381" s="12">
        <f>IFERROR(VLOOKUP(A381,'IDAR Meter Data'!$A:$B,2,1),"")</f>
        <v>151</v>
      </c>
      <c r="F381" s="75">
        <f>IF(CECCZ="CZ03",'Outside Temp'!B381,IF(CECCZ="CZ04",'Outside Temp'!B382,IF(CECCZ="CZ12",'Outside Temp'!B383, IF(CECCZ="CZ13",'Outside Temp'!B384))))</f>
        <v>53</v>
      </c>
      <c r="G381" s="12">
        <f t="shared" si="3"/>
        <v>1</v>
      </c>
    </row>
    <row r="382" ht="15.75" customHeight="1">
      <c r="A382" s="13">
        <v>42129.0</v>
      </c>
      <c r="B382" s="73">
        <f t="shared" si="1"/>
        <v>42129</v>
      </c>
      <c r="C382" s="74">
        <f>IF(NewCustomer="Yes", IF(COUNTIF($I$2:$I$11,B382)&gt;0,0,WEEKDAY(B382,2)),IF(COUNTIF($I$2:$I$21,B382)&gt;0,0,WEEKDAY(B382,2)))</f>
        <v>2</v>
      </c>
      <c r="D382" s="74">
        <f t="shared" si="2"/>
        <v>0</v>
      </c>
      <c r="E382" s="12">
        <f>IFERROR(VLOOKUP(A382,'IDAR Meter Data'!$A:$B,2,1),"")</f>
        <v>158</v>
      </c>
      <c r="F382" s="75">
        <f>IF(CECCZ="CZ03",'Outside Temp'!B382,IF(CECCZ="CZ04",'Outside Temp'!B383,IF(CECCZ="CZ12",'Outside Temp'!B384, IF(CECCZ="CZ13",'Outside Temp'!B385))))</f>
        <v>53</v>
      </c>
      <c r="G382" s="12">
        <f t="shared" si="3"/>
        <v>1</v>
      </c>
    </row>
    <row r="383" ht="15.75" customHeight="1">
      <c r="A383" s="13">
        <v>42129.010416666664</v>
      </c>
      <c r="B383" s="73">
        <f t="shared" si="1"/>
        <v>42129</v>
      </c>
      <c r="C383" s="74">
        <f>IF(NewCustomer="Yes", IF(COUNTIF($I$2:$I$11,B383)&gt;0,0,WEEKDAY(B383,2)),IF(COUNTIF($I$2:$I$21,B383)&gt;0,0,WEEKDAY(B383,2)))</f>
        <v>2</v>
      </c>
      <c r="D383" s="74">
        <f t="shared" si="2"/>
        <v>0</v>
      </c>
      <c r="E383" s="12">
        <f>IFERROR(VLOOKUP(A383,'IDAR Meter Data'!$A:$B,2,1),"")</f>
        <v>153</v>
      </c>
      <c r="F383" s="75">
        <f>IF(CECCZ="CZ03",'Outside Temp'!B383,IF(CECCZ="CZ04",'Outside Temp'!B384,IF(CECCZ="CZ12",'Outside Temp'!B385, IF(CECCZ="CZ13",'Outside Temp'!B386))))</f>
        <v>53</v>
      </c>
      <c r="G383" s="12">
        <f t="shared" si="3"/>
        <v>1</v>
      </c>
    </row>
    <row r="384" ht="15.75" customHeight="1">
      <c r="A384" s="13">
        <v>42129.020833333336</v>
      </c>
      <c r="B384" s="73">
        <f t="shared" si="1"/>
        <v>42129</v>
      </c>
      <c r="C384" s="74">
        <f>IF(NewCustomer="Yes", IF(COUNTIF($I$2:$I$11,B384)&gt;0,0,WEEKDAY(B384,2)),IF(COUNTIF($I$2:$I$21,B384)&gt;0,0,WEEKDAY(B384,2)))</f>
        <v>2</v>
      </c>
      <c r="D384" s="74">
        <f t="shared" si="2"/>
        <v>0</v>
      </c>
      <c r="E384" s="12">
        <f>IFERROR(VLOOKUP(A384,'IDAR Meter Data'!$A:$B,2,1),"")</f>
        <v>149</v>
      </c>
      <c r="F384" s="75">
        <f>IF(CECCZ="CZ03",'Outside Temp'!B384,IF(CECCZ="CZ04",'Outside Temp'!B385,IF(CECCZ="CZ12",'Outside Temp'!B386, IF(CECCZ="CZ13",'Outside Temp'!B387))))</f>
        <v>53</v>
      </c>
      <c r="G384" s="12">
        <f t="shared" si="3"/>
        <v>1</v>
      </c>
    </row>
    <row r="385" ht="15.75" customHeight="1">
      <c r="A385" s="13">
        <v>42129.03125</v>
      </c>
      <c r="B385" s="73">
        <f t="shared" si="1"/>
        <v>42129</v>
      </c>
      <c r="C385" s="74">
        <f>IF(NewCustomer="Yes", IF(COUNTIF($I$2:$I$11,B385)&gt;0,0,WEEKDAY(B385,2)),IF(COUNTIF($I$2:$I$21,B385)&gt;0,0,WEEKDAY(B385,2)))</f>
        <v>2</v>
      </c>
      <c r="D385" s="74">
        <f t="shared" si="2"/>
        <v>0</v>
      </c>
      <c r="E385" s="12">
        <f>IFERROR(VLOOKUP(A385,'IDAR Meter Data'!$A:$B,2,1),"")</f>
        <v>145</v>
      </c>
      <c r="F385" s="75">
        <f>IF(CECCZ="CZ03",'Outside Temp'!B385,IF(CECCZ="CZ04",'Outside Temp'!B386,IF(CECCZ="CZ12",'Outside Temp'!B387, IF(CECCZ="CZ13",'Outside Temp'!B388))))</f>
        <v>53</v>
      </c>
      <c r="G385" s="12">
        <f t="shared" si="3"/>
        <v>1</v>
      </c>
    </row>
    <row r="386" ht="15.75" customHeight="1">
      <c r="A386" s="13">
        <v>42129.041666666664</v>
      </c>
      <c r="B386" s="73">
        <f t="shared" si="1"/>
        <v>42129</v>
      </c>
      <c r="C386" s="74">
        <f>IF(NewCustomer="Yes", IF(COUNTIF($I$2:$I$11,B386)&gt;0,0,WEEKDAY(B386,2)),IF(COUNTIF($I$2:$I$21,B386)&gt;0,0,WEEKDAY(B386,2)))</f>
        <v>2</v>
      </c>
      <c r="D386" s="74">
        <f t="shared" si="2"/>
        <v>1</v>
      </c>
      <c r="E386" s="12">
        <f>IFERROR(VLOOKUP(A386,'IDAR Meter Data'!$A:$B,2,1),"")</f>
        <v>142</v>
      </c>
      <c r="F386" s="75">
        <f>IF(CECCZ="CZ03",'Outside Temp'!B386,IF(CECCZ="CZ04",'Outside Temp'!B387,IF(CECCZ="CZ12",'Outside Temp'!B388, IF(CECCZ="CZ13",'Outside Temp'!B389))))</f>
        <v>52.93333333</v>
      </c>
      <c r="G386" s="12">
        <f t="shared" si="3"/>
        <v>1</v>
      </c>
    </row>
    <row r="387" ht="15.75" customHeight="1">
      <c r="A387" s="13">
        <v>42129.052083333336</v>
      </c>
      <c r="B387" s="73">
        <f t="shared" si="1"/>
        <v>42129</v>
      </c>
      <c r="C387" s="74">
        <f>IF(NewCustomer="Yes", IF(COUNTIF($I$2:$I$11,B387)&gt;0,0,WEEKDAY(B387,2)),IF(COUNTIF($I$2:$I$21,B387)&gt;0,0,WEEKDAY(B387,2)))</f>
        <v>2</v>
      </c>
      <c r="D387" s="74">
        <f t="shared" si="2"/>
        <v>1</v>
      </c>
      <c r="E387" s="12">
        <f>IFERROR(VLOOKUP(A387,'IDAR Meter Data'!$A:$B,2,1),"")</f>
        <v>142</v>
      </c>
      <c r="F387" s="75">
        <f>IF(CECCZ="CZ03",'Outside Temp'!B387,IF(CECCZ="CZ04",'Outside Temp'!B388,IF(CECCZ="CZ12",'Outside Temp'!B389, IF(CECCZ="CZ13",'Outside Temp'!B390))))</f>
        <v>52.68333333</v>
      </c>
      <c r="G387" s="12">
        <f t="shared" si="3"/>
        <v>1</v>
      </c>
    </row>
    <row r="388" ht="15.75" customHeight="1">
      <c r="A388" s="13">
        <v>42129.0625</v>
      </c>
      <c r="B388" s="73">
        <f t="shared" si="1"/>
        <v>42129</v>
      </c>
      <c r="C388" s="74">
        <f>IF(NewCustomer="Yes", IF(COUNTIF($I$2:$I$11,B388)&gt;0,0,WEEKDAY(B388,2)),IF(COUNTIF($I$2:$I$21,B388)&gt;0,0,WEEKDAY(B388,2)))</f>
        <v>2</v>
      </c>
      <c r="D388" s="74">
        <f t="shared" si="2"/>
        <v>1</v>
      </c>
      <c r="E388" s="12">
        <f>IFERROR(VLOOKUP(A388,'IDAR Meter Data'!$A:$B,2,1),"")</f>
        <v>133</v>
      </c>
      <c r="F388" s="75">
        <f>IF(CECCZ="CZ03",'Outside Temp'!B388,IF(CECCZ="CZ04",'Outside Temp'!B389,IF(CECCZ="CZ12",'Outside Temp'!B390, IF(CECCZ="CZ13",'Outside Temp'!B391))))</f>
        <v>52.43333333</v>
      </c>
      <c r="G388" s="12">
        <f t="shared" si="3"/>
        <v>1</v>
      </c>
    </row>
    <row r="389" ht="15.75" customHeight="1">
      <c r="A389" s="13">
        <v>42129.072916666664</v>
      </c>
      <c r="B389" s="73">
        <f t="shared" si="1"/>
        <v>42129</v>
      </c>
      <c r="C389" s="74">
        <f>IF(NewCustomer="Yes", IF(COUNTIF($I$2:$I$11,B389)&gt;0,0,WEEKDAY(B389,2)),IF(COUNTIF($I$2:$I$21,B389)&gt;0,0,WEEKDAY(B389,2)))</f>
        <v>2</v>
      </c>
      <c r="D389" s="74">
        <f t="shared" si="2"/>
        <v>1</v>
      </c>
      <c r="E389" s="12">
        <f>IFERROR(VLOOKUP(A389,'IDAR Meter Data'!$A:$B,2,1),"")</f>
        <v>138</v>
      </c>
      <c r="F389" s="75">
        <f>IF(CECCZ="CZ03",'Outside Temp'!B389,IF(CECCZ="CZ04",'Outside Temp'!B390,IF(CECCZ="CZ12",'Outside Temp'!B391, IF(CECCZ="CZ13",'Outside Temp'!B392))))</f>
        <v>52.18333333</v>
      </c>
      <c r="G389" s="12">
        <f t="shared" si="3"/>
        <v>1</v>
      </c>
    </row>
    <row r="390" ht="15.75" customHeight="1">
      <c r="A390" s="13">
        <v>42129.083333333336</v>
      </c>
      <c r="B390" s="73">
        <f t="shared" si="1"/>
        <v>42129</v>
      </c>
      <c r="C390" s="74">
        <f>IF(NewCustomer="Yes", IF(COUNTIF($I$2:$I$11,B390)&gt;0,0,WEEKDAY(B390,2)),IF(COUNTIF($I$2:$I$21,B390)&gt;0,0,WEEKDAY(B390,2)))</f>
        <v>2</v>
      </c>
      <c r="D390" s="74">
        <f t="shared" si="2"/>
        <v>2</v>
      </c>
      <c r="E390" s="12">
        <f>IFERROR(VLOOKUP(A390,'IDAR Meter Data'!$A:$B,2,1),"")</f>
        <v>133</v>
      </c>
      <c r="F390" s="75">
        <f>IF(CECCZ="CZ03",'Outside Temp'!B390,IF(CECCZ="CZ04",'Outside Temp'!B391,IF(CECCZ="CZ12",'Outside Temp'!B392, IF(CECCZ="CZ13",'Outside Temp'!B393))))</f>
        <v>52</v>
      </c>
      <c r="G390" s="12">
        <f t="shared" si="3"/>
        <v>1</v>
      </c>
    </row>
    <row r="391" ht="15.75" customHeight="1">
      <c r="A391" s="13">
        <v>42129.09375</v>
      </c>
      <c r="B391" s="73">
        <f t="shared" si="1"/>
        <v>42129</v>
      </c>
      <c r="C391" s="74">
        <f>IF(NewCustomer="Yes", IF(COUNTIF($I$2:$I$11,B391)&gt;0,0,WEEKDAY(B391,2)),IF(COUNTIF($I$2:$I$21,B391)&gt;0,0,WEEKDAY(B391,2)))</f>
        <v>2</v>
      </c>
      <c r="D391" s="74">
        <f t="shared" si="2"/>
        <v>2</v>
      </c>
      <c r="E391" s="12">
        <f>IFERROR(VLOOKUP(A391,'IDAR Meter Data'!$A:$B,2,1),"")</f>
        <v>138</v>
      </c>
      <c r="F391" s="75">
        <f>IF(CECCZ="CZ03",'Outside Temp'!B391,IF(CECCZ="CZ04",'Outside Temp'!B392,IF(CECCZ="CZ12",'Outside Temp'!B393, IF(CECCZ="CZ13",'Outside Temp'!B394))))</f>
        <v>52</v>
      </c>
      <c r="G391" s="12">
        <f t="shared" si="3"/>
        <v>1</v>
      </c>
    </row>
    <row r="392" ht="15.75" customHeight="1">
      <c r="A392" s="13">
        <v>42129.104166666664</v>
      </c>
      <c r="B392" s="73">
        <f t="shared" si="1"/>
        <v>42129</v>
      </c>
      <c r="C392" s="74">
        <f>IF(NewCustomer="Yes", IF(COUNTIF($I$2:$I$11,B392)&gt;0,0,WEEKDAY(B392,2)),IF(COUNTIF($I$2:$I$21,B392)&gt;0,0,WEEKDAY(B392,2)))</f>
        <v>2</v>
      </c>
      <c r="D392" s="74">
        <f t="shared" si="2"/>
        <v>2</v>
      </c>
      <c r="E392" s="12">
        <f>IFERROR(VLOOKUP(A392,'IDAR Meter Data'!$A:$B,2,1),"")</f>
        <v>133</v>
      </c>
      <c r="F392" s="75">
        <f>IF(CECCZ="CZ03",'Outside Temp'!B392,IF(CECCZ="CZ04",'Outside Temp'!B393,IF(CECCZ="CZ12",'Outside Temp'!B394, IF(CECCZ="CZ13",'Outside Temp'!B395))))</f>
        <v>52</v>
      </c>
      <c r="G392" s="12">
        <f t="shared" si="3"/>
        <v>1</v>
      </c>
    </row>
    <row r="393" ht="15.75" customHeight="1">
      <c r="A393" s="13">
        <v>42129.114583333336</v>
      </c>
      <c r="B393" s="73">
        <f t="shared" si="1"/>
        <v>42129</v>
      </c>
      <c r="C393" s="74">
        <f>IF(NewCustomer="Yes", IF(COUNTIF($I$2:$I$11,B393)&gt;0,0,WEEKDAY(B393,2)),IF(COUNTIF($I$2:$I$21,B393)&gt;0,0,WEEKDAY(B393,2)))</f>
        <v>2</v>
      </c>
      <c r="D393" s="74">
        <f t="shared" si="2"/>
        <v>2</v>
      </c>
      <c r="E393" s="12">
        <f>IFERROR(VLOOKUP(A393,'IDAR Meter Data'!$A:$B,2,1),"")</f>
        <v>135</v>
      </c>
      <c r="F393" s="75">
        <f>IF(CECCZ="CZ03",'Outside Temp'!B393,IF(CECCZ="CZ04",'Outside Temp'!B394,IF(CECCZ="CZ12",'Outside Temp'!B395, IF(CECCZ="CZ13",'Outside Temp'!B396))))</f>
        <v>52</v>
      </c>
      <c r="G393" s="12">
        <f t="shared" si="3"/>
        <v>1</v>
      </c>
    </row>
    <row r="394" ht="15.75" customHeight="1">
      <c r="A394" s="13">
        <v>42129.125</v>
      </c>
      <c r="B394" s="73">
        <f t="shared" si="1"/>
        <v>42129</v>
      </c>
      <c r="C394" s="74">
        <f>IF(NewCustomer="Yes", IF(COUNTIF($I$2:$I$11,B394)&gt;0,0,WEEKDAY(B394,2)),IF(COUNTIF($I$2:$I$21,B394)&gt;0,0,WEEKDAY(B394,2)))</f>
        <v>2</v>
      </c>
      <c r="D394" s="74">
        <f t="shared" si="2"/>
        <v>3</v>
      </c>
      <c r="E394" s="12">
        <f>IFERROR(VLOOKUP(A394,'IDAR Meter Data'!$A:$B,2,1),"")</f>
        <v>135</v>
      </c>
      <c r="F394" s="75">
        <f>IF(CECCZ="CZ03",'Outside Temp'!B394,IF(CECCZ="CZ04",'Outside Temp'!B395,IF(CECCZ="CZ12",'Outside Temp'!B396, IF(CECCZ="CZ13",'Outside Temp'!B397))))</f>
        <v>52</v>
      </c>
      <c r="G394" s="12">
        <f t="shared" si="3"/>
        <v>1</v>
      </c>
    </row>
    <row r="395" ht="15.75" customHeight="1">
      <c r="A395" s="13">
        <v>42129.135416666664</v>
      </c>
      <c r="B395" s="73">
        <f t="shared" si="1"/>
        <v>42129</v>
      </c>
      <c r="C395" s="74">
        <f>IF(NewCustomer="Yes", IF(COUNTIF($I$2:$I$11,B395)&gt;0,0,WEEKDAY(B395,2)),IF(COUNTIF($I$2:$I$21,B395)&gt;0,0,WEEKDAY(B395,2)))</f>
        <v>2</v>
      </c>
      <c r="D395" s="74">
        <f t="shared" si="2"/>
        <v>3</v>
      </c>
      <c r="E395" s="12">
        <f>IFERROR(VLOOKUP(A395,'IDAR Meter Data'!$A:$B,2,1),"")</f>
        <v>134</v>
      </c>
      <c r="F395" s="75">
        <f>IF(CECCZ="CZ03",'Outside Temp'!B395,IF(CECCZ="CZ04",'Outside Temp'!B396,IF(CECCZ="CZ12",'Outside Temp'!B397, IF(CECCZ="CZ13",'Outside Temp'!B398))))</f>
        <v>52</v>
      </c>
      <c r="G395" s="12">
        <f t="shared" si="3"/>
        <v>1</v>
      </c>
    </row>
    <row r="396" ht="15.75" customHeight="1">
      <c r="A396" s="13">
        <v>42129.145833333336</v>
      </c>
      <c r="B396" s="73">
        <f t="shared" si="1"/>
        <v>42129</v>
      </c>
      <c r="C396" s="74">
        <f>IF(NewCustomer="Yes", IF(COUNTIF($I$2:$I$11,B396)&gt;0,0,WEEKDAY(B396,2)),IF(COUNTIF($I$2:$I$21,B396)&gt;0,0,WEEKDAY(B396,2)))</f>
        <v>2</v>
      </c>
      <c r="D396" s="74">
        <f t="shared" si="2"/>
        <v>3</v>
      </c>
      <c r="E396" s="12">
        <f>IFERROR(VLOOKUP(A396,'IDAR Meter Data'!$A:$B,2,1),"")</f>
        <v>135</v>
      </c>
      <c r="F396" s="75">
        <f>IF(CECCZ="CZ03",'Outside Temp'!B396,IF(CECCZ="CZ04",'Outside Temp'!B397,IF(CECCZ="CZ12",'Outside Temp'!B398, IF(CECCZ="CZ13",'Outside Temp'!B399))))</f>
        <v>52</v>
      </c>
      <c r="G396" s="12">
        <f t="shared" si="3"/>
        <v>1</v>
      </c>
    </row>
    <row r="397" ht="15.75" customHeight="1">
      <c r="A397" s="13">
        <v>42129.15625</v>
      </c>
      <c r="B397" s="73">
        <f t="shared" si="1"/>
        <v>42129</v>
      </c>
      <c r="C397" s="74">
        <f>IF(NewCustomer="Yes", IF(COUNTIF($I$2:$I$11,B397)&gt;0,0,WEEKDAY(B397,2)),IF(COUNTIF($I$2:$I$21,B397)&gt;0,0,WEEKDAY(B397,2)))</f>
        <v>2</v>
      </c>
      <c r="D397" s="74">
        <f t="shared" si="2"/>
        <v>3</v>
      </c>
      <c r="E397" s="12">
        <f>IFERROR(VLOOKUP(A397,'IDAR Meter Data'!$A:$B,2,1),"")</f>
        <v>133</v>
      </c>
      <c r="F397" s="75">
        <f>IF(CECCZ="CZ03",'Outside Temp'!B397,IF(CECCZ="CZ04",'Outside Temp'!B398,IF(CECCZ="CZ12",'Outside Temp'!B399, IF(CECCZ="CZ13",'Outside Temp'!B400))))</f>
        <v>52</v>
      </c>
      <c r="G397" s="12">
        <f t="shared" si="3"/>
        <v>1</v>
      </c>
    </row>
    <row r="398" ht="15.75" customHeight="1">
      <c r="A398" s="13">
        <v>42129.166666666664</v>
      </c>
      <c r="B398" s="73">
        <f t="shared" si="1"/>
        <v>42129</v>
      </c>
      <c r="C398" s="74">
        <f>IF(NewCustomer="Yes", IF(COUNTIF($I$2:$I$11,B398)&gt;0,0,WEEKDAY(B398,2)),IF(COUNTIF($I$2:$I$21,B398)&gt;0,0,WEEKDAY(B398,2)))</f>
        <v>2</v>
      </c>
      <c r="D398" s="74">
        <f t="shared" si="2"/>
        <v>4</v>
      </c>
      <c r="E398" s="12">
        <f>IFERROR(VLOOKUP(A398,'IDAR Meter Data'!$A:$B,2,1),"")</f>
        <v>136</v>
      </c>
      <c r="F398" s="75">
        <f>IF(CECCZ="CZ03",'Outside Temp'!B398,IF(CECCZ="CZ04",'Outside Temp'!B399,IF(CECCZ="CZ12",'Outside Temp'!B400, IF(CECCZ="CZ13",'Outside Temp'!B401))))</f>
        <v>52.06666667</v>
      </c>
      <c r="G398" s="12">
        <f t="shared" si="3"/>
        <v>1</v>
      </c>
    </row>
    <row r="399" ht="15.75" customHeight="1">
      <c r="A399" s="13">
        <v>42129.177083333336</v>
      </c>
      <c r="B399" s="73">
        <f t="shared" si="1"/>
        <v>42129</v>
      </c>
      <c r="C399" s="74">
        <f>IF(NewCustomer="Yes", IF(COUNTIF($I$2:$I$11,B399)&gt;0,0,WEEKDAY(B399,2)),IF(COUNTIF($I$2:$I$21,B399)&gt;0,0,WEEKDAY(B399,2)))</f>
        <v>2</v>
      </c>
      <c r="D399" s="74">
        <f t="shared" si="2"/>
        <v>4</v>
      </c>
      <c r="E399" s="12">
        <f>IFERROR(VLOOKUP(A399,'IDAR Meter Data'!$A:$B,2,1),"")</f>
        <v>131</v>
      </c>
      <c r="F399" s="75">
        <f>IF(CECCZ="CZ03",'Outside Temp'!B399,IF(CECCZ="CZ04",'Outside Temp'!B400,IF(CECCZ="CZ12",'Outside Temp'!B401, IF(CECCZ="CZ13",'Outside Temp'!B402))))</f>
        <v>52.31666667</v>
      </c>
      <c r="G399" s="12">
        <f t="shared" si="3"/>
        <v>1</v>
      </c>
    </row>
    <row r="400" ht="15.75" customHeight="1">
      <c r="A400" s="13">
        <v>42129.1875</v>
      </c>
      <c r="B400" s="73">
        <f t="shared" si="1"/>
        <v>42129</v>
      </c>
      <c r="C400" s="74">
        <f>IF(NewCustomer="Yes", IF(COUNTIF($I$2:$I$11,B400)&gt;0,0,WEEKDAY(B400,2)),IF(COUNTIF($I$2:$I$21,B400)&gt;0,0,WEEKDAY(B400,2)))</f>
        <v>2</v>
      </c>
      <c r="D400" s="74">
        <f t="shared" si="2"/>
        <v>4</v>
      </c>
      <c r="E400" s="12">
        <f>IFERROR(VLOOKUP(A400,'IDAR Meter Data'!$A:$B,2,1),"")</f>
        <v>136</v>
      </c>
      <c r="F400" s="75">
        <f>IF(CECCZ="CZ03",'Outside Temp'!B400,IF(CECCZ="CZ04",'Outside Temp'!B401,IF(CECCZ="CZ12",'Outside Temp'!B402, IF(CECCZ="CZ13",'Outside Temp'!B403))))</f>
        <v>52.56666667</v>
      </c>
      <c r="G400" s="12">
        <f t="shared" si="3"/>
        <v>1</v>
      </c>
    </row>
    <row r="401" ht="15.75" customHeight="1">
      <c r="A401" s="13">
        <v>42129.197916666664</v>
      </c>
      <c r="B401" s="73">
        <f t="shared" si="1"/>
        <v>42129</v>
      </c>
      <c r="C401" s="74">
        <f>IF(NewCustomer="Yes", IF(COUNTIF($I$2:$I$11,B401)&gt;0,0,WEEKDAY(B401,2)),IF(COUNTIF($I$2:$I$21,B401)&gt;0,0,WEEKDAY(B401,2)))</f>
        <v>2</v>
      </c>
      <c r="D401" s="74">
        <f t="shared" si="2"/>
        <v>4</v>
      </c>
      <c r="E401" s="12">
        <f>IFERROR(VLOOKUP(A401,'IDAR Meter Data'!$A:$B,2,1),"")</f>
        <v>130</v>
      </c>
      <c r="F401" s="75">
        <f>IF(CECCZ="CZ03",'Outside Temp'!B401,IF(CECCZ="CZ04",'Outside Temp'!B402,IF(CECCZ="CZ12",'Outside Temp'!B403, IF(CECCZ="CZ13",'Outside Temp'!B404))))</f>
        <v>52.81666667</v>
      </c>
      <c r="G401" s="12">
        <f t="shared" si="3"/>
        <v>1</v>
      </c>
    </row>
    <row r="402" ht="15.75" customHeight="1">
      <c r="A402" s="13">
        <v>42129.208333333336</v>
      </c>
      <c r="B402" s="73">
        <f t="shared" si="1"/>
        <v>42129</v>
      </c>
      <c r="C402" s="74">
        <f>IF(NewCustomer="Yes", IF(COUNTIF($I$2:$I$11,B402)&gt;0,0,WEEKDAY(B402,2)),IF(COUNTIF($I$2:$I$21,B402)&gt;0,0,WEEKDAY(B402,2)))</f>
        <v>2</v>
      </c>
      <c r="D402" s="74">
        <f t="shared" si="2"/>
        <v>5</v>
      </c>
      <c r="E402" s="12">
        <f>IFERROR(VLOOKUP(A402,'IDAR Meter Data'!$A:$B,2,1),"")</f>
        <v>134</v>
      </c>
      <c r="F402" s="75">
        <f>IF(CECCZ="CZ03",'Outside Temp'!B402,IF(CECCZ="CZ04",'Outside Temp'!B403,IF(CECCZ="CZ12",'Outside Temp'!B404, IF(CECCZ="CZ13",'Outside Temp'!B405))))</f>
        <v>53</v>
      </c>
      <c r="G402" s="12">
        <f t="shared" si="3"/>
        <v>1</v>
      </c>
    </row>
    <row r="403" ht="15.75" customHeight="1">
      <c r="A403" s="13">
        <v>42129.21875</v>
      </c>
      <c r="B403" s="73">
        <f t="shared" si="1"/>
        <v>42129</v>
      </c>
      <c r="C403" s="74">
        <f>IF(NewCustomer="Yes", IF(COUNTIF($I$2:$I$11,B403)&gt;0,0,WEEKDAY(B403,2)),IF(COUNTIF($I$2:$I$21,B403)&gt;0,0,WEEKDAY(B403,2)))</f>
        <v>2</v>
      </c>
      <c r="D403" s="74">
        <f t="shared" si="2"/>
        <v>5</v>
      </c>
      <c r="E403" s="12">
        <f>IFERROR(VLOOKUP(A403,'IDAR Meter Data'!$A:$B,2,1),"")</f>
        <v>130</v>
      </c>
      <c r="F403" s="75">
        <f>IF(CECCZ="CZ03",'Outside Temp'!B403,IF(CECCZ="CZ04",'Outside Temp'!B404,IF(CECCZ="CZ12",'Outside Temp'!B405, IF(CECCZ="CZ13",'Outside Temp'!B406))))</f>
        <v>53</v>
      </c>
      <c r="G403" s="12">
        <f t="shared" si="3"/>
        <v>1</v>
      </c>
    </row>
    <row r="404" ht="15.75" customHeight="1">
      <c r="A404" s="13">
        <v>42129.229166666664</v>
      </c>
      <c r="B404" s="73">
        <f t="shared" si="1"/>
        <v>42129</v>
      </c>
      <c r="C404" s="74">
        <f>IF(NewCustomer="Yes", IF(COUNTIF($I$2:$I$11,B404)&gt;0,0,WEEKDAY(B404,2)),IF(COUNTIF($I$2:$I$21,B404)&gt;0,0,WEEKDAY(B404,2)))</f>
        <v>2</v>
      </c>
      <c r="D404" s="74">
        <f t="shared" si="2"/>
        <v>5</v>
      </c>
      <c r="E404" s="12">
        <f>IFERROR(VLOOKUP(A404,'IDAR Meter Data'!$A:$B,2,1),"")</f>
        <v>133</v>
      </c>
      <c r="F404" s="75">
        <f>IF(CECCZ="CZ03",'Outside Temp'!B404,IF(CECCZ="CZ04",'Outside Temp'!B405,IF(CECCZ="CZ12",'Outside Temp'!B406, IF(CECCZ="CZ13",'Outside Temp'!B407))))</f>
        <v>53</v>
      </c>
      <c r="G404" s="12">
        <f t="shared" si="3"/>
        <v>1</v>
      </c>
    </row>
    <row r="405" ht="15.75" customHeight="1">
      <c r="A405" s="13">
        <v>42129.239583333336</v>
      </c>
      <c r="B405" s="73">
        <f t="shared" si="1"/>
        <v>42129</v>
      </c>
      <c r="C405" s="74">
        <f>IF(NewCustomer="Yes", IF(COUNTIF($I$2:$I$11,B405)&gt;0,0,WEEKDAY(B405,2)),IF(COUNTIF($I$2:$I$21,B405)&gt;0,0,WEEKDAY(B405,2)))</f>
        <v>2</v>
      </c>
      <c r="D405" s="74">
        <f t="shared" si="2"/>
        <v>5</v>
      </c>
      <c r="E405" s="12">
        <f>IFERROR(VLOOKUP(A405,'IDAR Meter Data'!$A:$B,2,1),"")</f>
        <v>131</v>
      </c>
      <c r="F405" s="75">
        <f>IF(CECCZ="CZ03",'Outside Temp'!B405,IF(CECCZ="CZ04",'Outside Temp'!B406,IF(CECCZ="CZ12",'Outside Temp'!B407, IF(CECCZ="CZ13",'Outside Temp'!B408))))</f>
        <v>53</v>
      </c>
      <c r="G405" s="12">
        <f t="shared" si="3"/>
        <v>1</v>
      </c>
    </row>
    <row r="406" ht="15.75" customHeight="1">
      <c r="A406" s="13">
        <v>42129.25</v>
      </c>
      <c r="B406" s="73">
        <f t="shared" si="1"/>
        <v>42129</v>
      </c>
      <c r="C406" s="74">
        <f>IF(NewCustomer="Yes", IF(COUNTIF($I$2:$I$11,B406)&gt;0,0,WEEKDAY(B406,2)),IF(COUNTIF($I$2:$I$21,B406)&gt;0,0,WEEKDAY(B406,2)))</f>
        <v>2</v>
      </c>
      <c r="D406" s="74">
        <f t="shared" si="2"/>
        <v>6</v>
      </c>
      <c r="E406" s="12">
        <f>IFERROR(VLOOKUP(A406,'IDAR Meter Data'!$A:$B,2,1),"")</f>
        <v>134</v>
      </c>
      <c r="F406" s="75">
        <f>IF(CECCZ="CZ03",'Outside Temp'!B406,IF(CECCZ="CZ04",'Outside Temp'!B407,IF(CECCZ="CZ12",'Outside Temp'!B408, IF(CECCZ="CZ13",'Outside Temp'!B409))))</f>
        <v>53</v>
      </c>
      <c r="G406" s="12">
        <f t="shared" si="3"/>
        <v>1</v>
      </c>
    </row>
    <row r="407" ht="15.75" customHeight="1">
      <c r="A407" s="13">
        <v>42129.260416666664</v>
      </c>
      <c r="B407" s="73">
        <f t="shared" si="1"/>
        <v>42129</v>
      </c>
      <c r="C407" s="74">
        <f>IF(NewCustomer="Yes", IF(COUNTIF($I$2:$I$11,B407)&gt;0,0,WEEKDAY(B407,2)),IF(COUNTIF($I$2:$I$21,B407)&gt;0,0,WEEKDAY(B407,2)))</f>
        <v>2</v>
      </c>
      <c r="D407" s="74">
        <f t="shared" si="2"/>
        <v>6</v>
      </c>
      <c r="E407" s="12">
        <f>IFERROR(VLOOKUP(A407,'IDAR Meter Data'!$A:$B,2,1),"")</f>
        <v>136</v>
      </c>
      <c r="F407" s="75">
        <f>IF(CECCZ="CZ03",'Outside Temp'!B407,IF(CECCZ="CZ04",'Outside Temp'!B408,IF(CECCZ="CZ12",'Outside Temp'!B409, IF(CECCZ="CZ13",'Outside Temp'!B410))))</f>
        <v>53</v>
      </c>
      <c r="G407" s="12">
        <f t="shared" si="3"/>
        <v>1</v>
      </c>
    </row>
    <row r="408" ht="15.75" customHeight="1">
      <c r="A408" s="13">
        <v>42129.270833333336</v>
      </c>
      <c r="B408" s="73">
        <f t="shared" si="1"/>
        <v>42129</v>
      </c>
      <c r="C408" s="74">
        <f>IF(NewCustomer="Yes", IF(COUNTIF($I$2:$I$11,B408)&gt;0,0,WEEKDAY(B408,2)),IF(COUNTIF($I$2:$I$21,B408)&gt;0,0,WEEKDAY(B408,2)))</f>
        <v>2</v>
      </c>
      <c r="D408" s="74">
        <f t="shared" si="2"/>
        <v>6</v>
      </c>
      <c r="E408" s="12">
        <f>IFERROR(VLOOKUP(A408,'IDAR Meter Data'!$A:$B,2,1),"")</f>
        <v>136</v>
      </c>
      <c r="F408" s="75">
        <f>IF(CECCZ="CZ03",'Outside Temp'!B408,IF(CECCZ="CZ04",'Outside Temp'!B409,IF(CECCZ="CZ12",'Outside Temp'!B410, IF(CECCZ="CZ13",'Outside Temp'!B411))))</f>
        <v>53</v>
      </c>
      <c r="G408" s="12">
        <f t="shared" si="3"/>
        <v>1</v>
      </c>
    </row>
    <row r="409" ht="15.75" customHeight="1">
      <c r="A409" s="13">
        <v>42129.28125</v>
      </c>
      <c r="B409" s="73">
        <f t="shared" si="1"/>
        <v>42129</v>
      </c>
      <c r="C409" s="74">
        <f>IF(NewCustomer="Yes", IF(COUNTIF($I$2:$I$11,B409)&gt;0,0,WEEKDAY(B409,2)),IF(COUNTIF($I$2:$I$21,B409)&gt;0,0,WEEKDAY(B409,2)))</f>
        <v>2</v>
      </c>
      <c r="D409" s="74">
        <f t="shared" si="2"/>
        <v>6</v>
      </c>
      <c r="E409" s="12">
        <f>IFERROR(VLOOKUP(A409,'IDAR Meter Data'!$A:$B,2,1),"")</f>
        <v>133</v>
      </c>
      <c r="F409" s="75">
        <f>IF(CECCZ="CZ03",'Outside Temp'!B409,IF(CECCZ="CZ04",'Outside Temp'!B410,IF(CECCZ="CZ12",'Outside Temp'!B411, IF(CECCZ="CZ13",'Outside Temp'!B412))))</f>
        <v>53</v>
      </c>
      <c r="G409" s="12">
        <f t="shared" si="3"/>
        <v>1</v>
      </c>
    </row>
    <row r="410" ht="15.75" customHeight="1">
      <c r="A410" s="13">
        <v>42129.291666666664</v>
      </c>
      <c r="B410" s="73">
        <f t="shared" si="1"/>
        <v>42129</v>
      </c>
      <c r="C410" s="74">
        <f>IF(NewCustomer="Yes", IF(COUNTIF($I$2:$I$11,B410)&gt;0,0,WEEKDAY(B410,2)),IF(COUNTIF($I$2:$I$21,B410)&gt;0,0,WEEKDAY(B410,2)))</f>
        <v>2</v>
      </c>
      <c r="D410" s="74">
        <f t="shared" si="2"/>
        <v>7</v>
      </c>
      <c r="E410" s="12">
        <f>IFERROR(VLOOKUP(A410,'IDAR Meter Data'!$A:$B,2,1),"")</f>
        <v>135</v>
      </c>
      <c r="F410" s="75">
        <f>IF(CECCZ="CZ03",'Outside Temp'!B410,IF(CECCZ="CZ04",'Outside Temp'!B411,IF(CECCZ="CZ12",'Outside Temp'!B412, IF(CECCZ="CZ13",'Outside Temp'!B413))))</f>
        <v>53.13333333</v>
      </c>
      <c r="G410" s="12">
        <f t="shared" si="3"/>
        <v>1</v>
      </c>
    </row>
    <row r="411" ht="15.75" customHeight="1">
      <c r="A411" s="13">
        <v>42129.302083333336</v>
      </c>
      <c r="B411" s="73">
        <f t="shared" si="1"/>
        <v>42129</v>
      </c>
      <c r="C411" s="74">
        <f>IF(NewCustomer="Yes", IF(COUNTIF($I$2:$I$11,B411)&gt;0,0,WEEKDAY(B411,2)),IF(COUNTIF($I$2:$I$21,B411)&gt;0,0,WEEKDAY(B411,2)))</f>
        <v>2</v>
      </c>
      <c r="D411" s="74">
        <f t="shared" si="2"/>
        <v>7</v>
      </c>
      <c r="E411" s="12">
        <f>IFERROR(VLOOKUP(A411,'IDAR Meter Data'!$A:$B,2,1),"")</f>
        <v>134</v>
      </c>
      <c r="F411" s="75">
        <f>IF(CECCZ="CZ03",'Outside Temp'!B411,IF(CECCZ="CZ04",'Outside Temp'!B412,IF(CECCZ="CZ12",'Outside Temp'!B413, IF(CECCZ="CZ13",'Outside Temp'!B414))))</f>
        <v>53.63333333</v>
      </c>
      <c r="G411" s="12">
        <f t="shared" si="3"/>
        <v>1</v>
      </c>
    </row>
    <row r="412" ht="15.75" customHeight="1">
      <c r="A412" s="13">
        <v>42129.3125</v>
      </c>
      <c r="B412" s="73">
        <f t="shared" si="1"/>
        <v>42129</v>
      </c>
      <c r="C412" s="74">
        <f>IF(NewCustomer="Yes", IF(COUNTIF($I$2:$I$11,B412)&gt;0,0,WEEKDAY(B412,2)),IF(COUNTIF($I$2:$I$21,B412)&gt;0,0,WEEKDAY(B412,2)))</f>
        <v>2</v>
      </c>
      <c r="D412" s="74">
        <f t="shared" si="2"/>
        <v>7</v>
      </c>
      <c r="E412" s="12">
        <f>IFERROR(VLOOKUP(A412,'IDAR Meter Data'!$A:$B,2,1),"")</f>
        <v>140</v>
      </c>
      <c r="F412" s="75">
        <f>IF(CECCZ="CZ03",'Outside Temp'!B412,IF(CECCZ="CZ04",'Outside Temp'!B413,IF(CECCZ="CZ12",'Outside Temp'!B414, IF(CECCZ="CZ13",'Outside Temp'!B415))))</f>
        <v>54.13333333</v>
      </c>
      <c r="G412" s="12">
        <f t="shared" si="3"/>
        <v>1</v>
      </c>
    </row>
    <row r="413" ht="15.75" customHeight="1">
      <c r="A413" s="13">
        <v>42129.322916666664</v>
      </c>
      <c r="B413" s="73">
        <f t="shared" si="1"/>
        <v>42129</v>
      </c>
      <c r="C413" s="74">
        <f>IF(NewCustomer="Yes", IF(COUNTIF($I$2:$I$11,B413)&gt;0,0,WEEKDAY(B413,2)),IF(COUNTIF($I$2:$I$21,B413)&gt;0,0,WEEKDAY(B413,2)))</f>
        <v>2</v>
      </c>
      <c r="D413" s="74">
        <f t="shared" si="2"/>
        <v>7</v>
      </c>
      <c r="E413" s="12">
        <f>IFERROR(VLOOKUP(A413,'IDAR Meter Data'!$A:$B,2,1),"")</f>
        <v>149</v>
      </c>
      <c r="F413" s="75">
        <f>IF(CECCZ="CZ03",'Outside Temp'!B413,IF(CECCZ="CZ04",'Outside Temp'!B414,IF(CECCZ="CZ12",'Outside Temp'!B415, IF(CECCZ="CZ13",'Outside Temp'!B416))))</f>
        <v>54.63333333</v>
      </c>
      <c r="G413" s="12">
        <f t="shared" si="3"/>
        <v>1</v>
      </c>
    </row>
    <row r="414" ht="15.75" customHeight="1">
      <c r="A414" s="13">
        <v>42129.333333333336</v>
      </c>
      <c r="B414" s="73">
        <f t="shared" si="1"/>
        <v>42129</v>
      </c>
      <c r="C414" s="74">
        <f>IF(NewCustomer="Yes", IF(COUNTIF($I$2:$I$11,B414)&gt;0,0,WEEKDAY(B414,2)),IF(COUNTIF($I$2:$I$21,B414)&gt;0,0,WEEKDAY(B414,2)))</f>
        <v>2</v>
      </c>
      <c r="D414" s="74">
        <f t="shared" si="2"/>
        <v>8</v>
      </c>
      <c r="E414" s="12">
        <f>IFERROR(VLOOKUP(A414,'IDAR Meter Data'!$A:$B,2,1),"")</f>
        <v>157</v>
      </c>
      <c r="F414" s="75">
        <f>IF(CECCZ="CZ03",'Outside Temp'!B414,IF(CECCZ="CZ04",'Outside Temp'!B415,IF(CECCZ="CZ12",'Outside Temp'!B416, IF(CECCZ="CZ13",'Outside Temp'!B417))))</f>
        <v>55.13333333</v>
      </c>
      <c r="G414" s="12">
        <f t="shared" si="3"/>
        <v>1</v>
      </c>
    </row>
    <row r="415" ht="15.75" customHeight="1">
      <c r="A415" s="13">
        <v>42129.34375</v>
      </c>
      <c r="B415" s="73">
        <f t="shared" si="1"/>
        <v>42129</v>
      </c>
      <c r="C415" s="74">
        <f>IF(NewCustomer="Yes", IF(COUNTIF($I$2:$I$11,B415)&gt;0,0,WEEKDAY(B415,2)),IF(COUNTIF($I$2:$I$21,B415)&gt;0,0,WEEKDAY(B415,2)))</f>
        <v>2</v>
      </c>
      <c r="D415" s="74">
        <f t="shared" si="2"/>
        <v>8</v>
      </c>
      <c r="E415" s="12">
        <f>IFERROR(VLOOKUP(A415,'IDAR Meter Data'!$A:$B,2,1),"")</f>
        <v>156</v>
      </c>
      <c r="F415" s="75">
        <f>IF(CECCZ="CZ03",'Outside Temp'!B415,IF(CECCZ="CZ04",'Outside Temp'!B416,IF(CECCZ="CZ12",'Outside Temp'!B417, IF(CECCZ="CZ13",'Outside Temp'!B418))))</f>
        <v>55.63333333</v>
      </c>
      <c r="G415" s="12">
        <f t="shared" si="3"/>
        <v>1</v>
      </c>
    </row>
    <row r="416" ht="15.75" customHeight="1">
      <c r="A416" s="13">
        <v>42129.354166666664</v>
      </c>
      <c r="B416" s="73">
        <f t="shared" si="1"/>
        <v>42129</v>
      </c>
      <c r="C416" s="74">
        <f>IF(NewCustomer="Yes", IF(COUNTIF($I$2:$I$11,B416)&gt;0,0,WEEKDAY(B416,2)),IF(COUNTIF($I$2:$I$21,B416)&gt;0,0,WEEKDAY(B416,2)))</f>
        <v>2</v>
      </c>
      <c r="D416" s="74">
        <f t="shared" si="2"/>
        <v>8</v>
      </c>
      <c r="E416" s="12">
        <f>IFERROR(VLOOKUP(A416,'IDAR Meter Data'!$A:$B,2,1),"")</f>
        <v>158</v>
      </c>
      <c r="F416" s="75">
        <f>IF(CECCZ="CZ03",'Outside Temp'!B416,IF(CECCZ="CZ04",'Outside Temp'!B417,IF(CECCZ="CZ12",'Outside Temp'!B418, IF(CECCZ="CZ13",'Outside Temp'!B419))))</f>
        <v>56.13333333</v>
      </c>
      <c r="G416" s="12">
        <f t="shared" si="3"/>
        <v>1</v>
      </c>
    </row>
    <row r="417" ht="15.75" customHeight="1">
      <c r="A417" s="13">
        <v>42129.364583333336</v>
      </c>
      <c r="B417" s="73">
        <f t="shared" si="1"/>
        <v>42129</v>
      </c>
      <c r="C417" s="74">
        <f>IF(NewCustomer="Yes", IF(COUNTIF($I$2:$I$11,B417)&gt;0,0,WEEKDAY(B417,2)),IF(COUNTIF($I$2:$I$21,B417)&gt;0,0,WEEKDAY(B417,2)))</f>
        <v>2</v>
      </c>
      <c r="D417" s="74">
        <f t="shared" si="2"/>
        <v>8</v>
      </c>
      <c r="E417" s="12">
        <f>IFERROR(VLOOKUP(A417,'IDAR Meter Data'!$A:$B,2,1),"")</f>
        <v>161</v>
      </c>
      <c r="F417" s="75">
        <f>IF(CECCZ="CZ03",'Outside Temp'!B417,IF(CECCZ="CZ04",'Outside Temp'!B418,IF(CECCZ="CZ12",'Outside Temp'!B419, IF(CECCZ="CZ13",'Outside Temp'!B420))))</f>
        <v>56.63333333</v>
      </c>
      <c r="G417" s="12">
        <f t="shared" si="3"/>
        <v>1</v>
      </c>
    </row>
    <row r="418" ht="15.75" customHeight="1">
      <c r="A418" s="13">
        <v>42129.375</v>
      </c>
      <c r="B418" s="73">
        <f t="shared" si="1"/>
        <v>42129</v>
      </c>
      <c r="C418" s="74">
        <f>IF(NewCustomer="Yes", IF(COUNTIF($I$2:$I$11,B418)&gt;0,0,WEEKDAY(B418,2)),IF(COUNTIF($I$2:$I$21,B418)&gt;0,0,WEEKDAY(B418,2)))</f>
        <v>2</v>
      </c>
      <c r="D418" s="74">
        <f t="shared" si="2"/>
        <v>9</v>
      </c>
      <c r="E418" s="12">
        <f>IFERROR(VLOOKUP(A418,'IDAR Meter Data'!$A:$B,2,1),"")</f>
        <v>167</v>
      </c>
      <c r="F418" s="75">
        <f>IF(CECCZ="CZ03",'Outside Temp'!B418,IF(CECCZ="CZ04",'Outside Temp'!B419,IF(CECCZ="CZ12",'Outside Temp'!B420, IF(CECCZ="CZ13",'Outside Temp'!B421))))</f>
        <v>57</v>
      </c>
      <c r="G418" s="12">
        <f t="shared" si="3"/>
        <v>1</v>
      </c>
    </row>
    <row r="419" ht="15.75" customHeight="1">
      <c r="A419" s="13">
        <v>42129.385416666664</v>
      </c>
      <c r="B419" s="73">
        <f t="shared" si="1"/>
        <v>42129</v>
      </c>
      <c r="C419" s="74">
        <f>IF(NewCustomer="Yes", IF(COUNTIF($I$2:$I$11,B419)&gt;0,0,WEEKDAY(B419,2)),IF(COUNTIF($I$2:$I$21,B419)&gt;0,0,WEEKDAY(B419,2)))</f>
        <v>2</v>
      </c>
      <c r="D419" s="74">
        <f t="shared" si="2"/>
        <v>9</v>
      </c>
      <c r="E419" s="12">
        <f>IFERROR(VLOOKUP(A419,'IDAR Meter Data'!$A:$B,2,1),"")</f>
        <v>178</v>
      </c>
      <c r="F419" s="75">
        <f>IF(CECCZ="CZ03",'Outside Temp'!B419,IF(CECCZ="CZ04",'Outside Temp'!B420,IF(CECCZ="CZ12",'Outside Temp'!B421, IF(CECCZ="CZ13",'Outside Temp'!B422))))</f>
        <v>57</v>
      </c>
      <c r="G419" s="12">
        <f t="shared" si="3"/>
        <v>1</v>
      </c>
    </row>
    <row r="420" ht="15.75" customHeight="1">
      <c r="A420" s="13">
        <v>42129.395833333336</v>
      </c>
      <c r="B420" s="73">
        <f t="shared" si="1"/>
        <v>42129</v>
      </c>
      <c r="C420" s="74">
        <f>IF(NewCustomer="Yes", IF(COUNTIF($I$2:$I$11,B420)&gt;0,0,WEEKDAY(B420,2)),IF(COUNTIF($I$2:$I$21,B420)&gt;0,0,WEEKDAY(B420,2)))</f>
        <v>2</v>
      </c>
      <c r="D420" s="74">
        <f t="shared" si="2"/>
        <v>9</v>
      </c>
      <c r="E420" s="12">
        <f>IFERROR(VLOOKUP(A420,'IDAR Meter Data'!$A:$B,2,1),"")</f>
        <v>175</v>
      </c>
      <c r="F420" s="75">
        <f>IF(CECCZ="CZ03",'Outside Temp'!B420,IF(CECCZ="CZ04",'Outside Temp'!B421,IF(CECCZ="CZ12",'Outside Temp'!B422, IF(CECCZ="CZ13",'Outside Temp'!B423))))</f>
        <v>57</v>
      </c>
      <c r="G420" s="12">
        <f t="shared" si="3"/>
        <v>1</v>
      </c>
    </row>
    <row r="421" ht="15.75" customHeight="1">
      <c r="A421" s="13">
        <v>42129.40625</v>
      </c>
      <c r="B421" s="73">
        <f t="shared" si="1"/>
        <v>42129</v>
      </c>
      <c r="C421" s="74">
        <f>IF(NewCustomer="Yes", IF(COUNTIF($I$2:$I$11,B421)&gt;0,0,WEEKDAY(B421,2)),IF(COUNTIF($I$2:$I$21,B421)&gt;0,0,WEEKDAY(B421,2)))</f>
        <v>2</v>
      </c>
      <c r="D421" s="74">
        <f t="shared" si="2"/>
        <v>9</v>
      </c>
      <c r="E421" s="12">
        <f>IFERROR(VLOOKUP(A421,'IDAR Meter Data'!$A:$B,2,1),"")</f>
        <v>174</v>
      </c>
      <c r="F421" s="75">
        <f>IF(CECCZ="CZ03",'Outside Temp'!B421,IF(CECCZ="CZ04",'Outside Temp'!B422,IF(CECCZ="CZ12",'Outside Temp'!B423, IF(CECCZ="CZ13",'Outside Temp'!B424))))</f>
        <v>57</v>
      </c>
      <c r="G421" s="12">
        <f t="shared" si="3"/>
        <v>1</v>
      </c>
    </row>
    <row r="422" ht="15.75" customHeight="1">
      <c r="A422" s="13">
        <v>42129.416666666664</v>
      </c>
      <c r="B422" s="73">
        <f t="shared" si="1"/>
        <v>42129</v>
      </c>
      <c r="C422" s="74">
        <f>IF(NewCustomer="Yes", IF(COUNTIF($I$2:$I$11,B422)&gt;0,0,WEEKDAY(B422,2)),IF(COUNTIF($I$2:$I$21,B422)&gt;0,0,WEEKDAY(B422,2)))</f>
        <v>2</v>
      </c>
      <c r="D422" s="74">
        <f t="shared" si="2"/>
        <v>10</v>
      </c>
      <c r="E422" s="12">
        <f>IFERROR(VLOOKUP(A422,'IDAR Meter Data'!$A:$B,2,1),"")</f>
        <v>177</v>
      </c>
      <c r="F422" s="75">
        <f>IF(CECCZ="CZ03",'Outside Temp'!B422,IF(CECCZ="CZ04",'Outside Temp'!B423,IF(CECCZ="CZ12",'Outside Temp'!B424, IF(CECCZ="CZ13",'Outside Temp'!B425))))</f>
        <v>57.2</v>
      </c>
      <c r="G422" s="12">
        <f t="shared" si="3"/>
        <v>1</v>
      </c>
    </row>
    <row r="423" ht="15.75" customHeight="1">
      <c r="A423" s="13">
        <v>42129.427083333336</v>
      </c>
      <c r="B423" s="73">
        <f t="shared" si="1"/>
        <v>42129</v>
      </c>
      <c r="C423" s="74">
        <f>IF(NewCustomer="Yes", IF(COUNTIF($I$2:$I$11,B423)&gt;0,0,WEEKDAY(B423,2)),IF(COUNTIF($I$2:$I$21,B423)&gt;0,0,WEEKDAY(B423,2)))</f>
        <v>2</v>
      </c>
      <c r="D423" s="74">
        <f t="shared" si="2"/>
        <v>10</v>
      </c>
      <c r="E423" s="12">
        <f>IFERROR(VLOOKUP(A423,'IDAR Meter Data'!$A:$B,2,1),"")</f>
        <v>187</v>
      </c>
      <c r="F423" s="75">
        <f>IF(CECCZ="CZ03",'Outside Temp'!B423,IF(CECCZ="CZ04",'Outside Temp'!B424,IF(CECCZ="CZ12",'Outside Temp'!B425, IF(CECCZ="CZ13",'Outside Temp'!B426))))</f>
        <v>57.95</v>
      </c>
      <c r="G423" s="12">
        <f t="shared" si="3"/>
        <v>1</v>
      </c>
    </row>
    <row r="424" ht="15.75" customHeight="1">
      <c r="A424" s="13">
        <v>42129.4375</v>
      </c>
      <c r="B424" s="73">
        <f t="shared" si="1"/>
        <v>42129</v>
      </c>
      <c r="C424" s="74">
        <f>IF(NewCustomer="Yes", IF(COUNTIF($I$2:$I$11,B424)&gt;0,0,WEEKDAY(B424,2)),IF(COUNTIF($I$2:$I$21,B424)&gt;0,0,WEEKDAY(B424,2)))</f>
        <v>2</v>
      </c>
      <c r="D424" s="74">
        <f t="shared" si="2"/>
        <v>10</v>
      </c>
      <c r="E424" s="12">
        <f>IFERROR(VLOOKUP(A424,'IDAR Meter Data'!$A:$B,2,1),"")</f>
        <v>198</v>
      </c>
      <c r="F424" s="75">
        <f>IF(CECCZ="CZ03",'Outside Temp'!B424,IF(CECCZ="CZ04",'Outside Temp'!B425,IF(CECCZ="CZ12",'Outside Temp'!B426, IF(CECCZ="CZ13",'Outside Temp'!B427))))</f>
        <v>58.7</v>
      </c>
      <c r="G424" s="12">
        <f t="shared" si="3"/>
        <v>1</v>
      </c>
    </row>
    <row r="425" ht="15.75" customHeight="1">
      <c r="A425" s="13">
        <v>42129.447916666664</v>
      </c>
      <c r="B425" s="73">
        <f t="shared" si="1"/>
        <v>42129</v>
      </c>
      <c r="C425" s="74">
        <f>IF(NewCustomer="Yes", IF(COUNTIF($I$2:$I$11,B425)&gt;0,0,WEEKDAY(B425,2)),IF(COUNTIF($I$2:$I$21,B425)&gt;0,0,WEEKDAY(B425,2)))</f>
        <v>2</v>
      </c>
      <c r="D425" s="74">
        <f t="shared" si="2"/>
        <v>10</v>
      </c>
      <c r="E425" s="12">
        <f>IFERROR(VLOOKUP(A425,'IDAR Meter Data'!$A:$B,2,1),"")</f>
        <v>199</v>
      </c>
      <c r="F425" s="75">
        <f>IF(CECCZ="CZ03",'Outside Temp'!B425,IF(CECCZ="CZ04",'Outside Temp'!B426,IF(CECCZ="CZ12",'Outside Temp'!B427, IF(CECCZ="CZ13",'Outside Temp'!B428))))</f>
        <v>59.45</v>
      </c>
      <c r="G425" s="12">
        <f t="shared" si="3"/>
        <v>1</v>
      </c>
    </row>
    <row r="426" ht="15.75" customHeight="1">
      <c r="A426" s="13">
        <v>42129.458333333336</v>
      </c>
      <c r="B426" s="73">
        <f t="shared" si="1"/>
        <v>42129</v>
      </c>
      <c r="C426" s="74">
        <f>IF(NewCustomer="Yes", IF(COUNTIF($I$2:$I$11,B426)&gt;0,0,WEEKDAY(B426,2)),IF(COUNTIF($I$2:$I$21,B426)&gt;0,0,WEEKDAY(B426,2)))</f>
        <v>2</v>
      </c>
      <c r="D426" s="74">
        <f t="shared" si="2"/>
        <v>11</v>
      </c>
      <c r="E426" s="12">
        <f>IFERROR(VLOOKUP(A426,'IDAR Meter Data'!$A:$B,2,1),"")</f>
        <v>191</v>
      </c>
      <c r="F426" s="75">
        <f>IF(CECCZ="CZ03",'Outside Temp'!B426,IF(CECCZ="CZ04",'Outside Temp'!B427,IF(CECCZ="CZ12",'Outside Temp'!B428, IF(CECCZ="CZ13",'Outside Temp'!B429))))</f>
        <v>60</v>
      </c>
      <c r="G426" s="12">
        <f t="shared" si="3"/>
        <v>1</v>
      </c>
    </row>
    <row r="427" ht="15.75" customHeight="1">
      <c r="A427" s="13">
        <v>42129.46875</v>
      </c>
      <c r="B427" s="73">
        <f t="shared" si="1"/>
        <v>42129</v>
      </c>
      <c r="C427" s="74">
        <f>IF(NewCustomer="Yes", IF(COUNTIF($I$2:$I$11,B427)&gt;0,0,WEEKDAY(B427,2)),IF(COUNTIF($I$2:$I$21,B427)&gt;0,0,WEEKDAY(B427,2)))</f>
        <v>2</v>
      </c>
      <c r="D427" s="74">
        <f t="shared" si="2"/>
        <v>11</v>
      </c>
      <c r="E427" s="12">
        <f>IFERROR(VLOOKUP(A427,'IDAR Meter Data'!$A:$B,2,1),"")</f>
        <v>202</v>
      </c>
      <c r="F427" s="75">
        <f>IF(CECCZ="CZ03",'Outside Temp'!B427,IF(CECCZ="CZ04",'Outside Temp'!B428,IF(CECCZ="CZ12",'Outside Temp'!B429, IF(CECCZ="CZ13",'Outside Temp'!B430))))</f>
        <v>60</v>
      </c>
      <c r="G427" s="12">
        <f t="shared" si="3"/>
        <v>1</v>
      </c>
    </row>
    <row r="428" ht="15.75" customHeight="1">
      <c r="A428" s="13">
        <v>42129.479166666664</v>
      </c>
      <c r="B428" s="73">
        <f t="shared" si="1"/>
        <v>42129</v>
      </c>
      <c r="C428" s="74">
        <f>IF(NewCustomer="Yes", IF(COUNTIF($I$2:$I$11,B428)&gt;0,0,WEEKDAY(B428,2)),IF(COUNTIF($I$2:$I$21,B428)&gt;0,0,WEEKDAY(B428,2)))</f>
        <v>2</v>
      </c>
      <c r="D428" s="74">
        <f t="shared" si="2"/>
        <v>11</v>
      </c>
      <c r="E428" s="12">
        <f>IFERROR(VLOOKUP(A428,'IDAR Meter Data'!$A:$B,2,1),"")</f>
        <v>205</v>
      </c>
      <c r="F428" s="75">
        <f>IF(CECCZ="CZ03",'Outside Temp'!B428,IF(CECCZ="CZ04",'Outside Temp'!B429,IF(CECCZ="CZ12",'Outside Temp'!B430, IF(CECCZ="CZ13",'Outside Temp'!B431))))</f>
        <v>60</v>
      </c>
      <c r="G428" s="12">
        <f t="shared" si="3"/>
        <v>1</v>
      </c>
    </row>
    <row r="429" ht="15.75" customHeight="1">
      <c r="A429" s="13">
        <v>42129.489583333336</v>
      </c>
      <c r="B429" s="73">
        <f t="shared" si="1"/>
        <v>42129</v>
      </c>
      <c r="C429" s="74">
        <f>IF(NewCustomer="Yes", IF(COUNTIF($I$2:$I$11,B429)&gt;0,0,WEEKDAY(B429,2)),IF(COUNTIF($I$2:$I$21,B429)&gt;0,0,WEEKDAY(B429,2)))</f>
        <v>2</v>
      </c>
      <c r="D429" s="74">
        <f t="shared" si="2"/>
        <v>11</v>
      </c>
      <c r="E429" s="12">
        <f>IFERROR(VLOOKUP(A429,'IDAR Meter Data'!$A:$B,2,1),"")</f>
        <v>209</v>
      </c>
      <c r="F429" s="75">
        <f>IF(CECCZ="CZ03",'Outside Temp'!B429,IF(CECCZ="CZ04",'Outside Temp'!B430,IF(CECCZ="CZ12",'Outside Temp'!B431, IF(CECCZ="CZ13",'Outside Temp'!B432))))</f>
        <v>60</v>
      </c>
      <c r="G429" s="12">
        <f t="shared" si="3"/>
        <v>1</v>
      </c>
    </row>
    <row r="430" ht="15.75" customHeight="1">
      <c r="A430" s="13">
        <v>42129.5</v>
      </c>
      <c r="B430" s="73">
        <f t="shared" si="1"/>
        <v>42129</v>
      </c>
      <c r="C430" s="74">
        <f>IF(NewCustomer="Yes", IF(COUNTIF($I$2:$I$11,B430)&gt;0,0,WEEKDAY(B430,2)),IF(COUNTIF($I$2:$I$21,B430)&gt;0,0,WEEKDAY(B430,2)))</f>
        <v>2</v>
      </c>
      <c r="D430" s="74">
        <f t="shared" si="2"/>
        <v>12</v>
      </c>
      <c r="E430" s="12">
        <f>IFERROR(VLOOKUP(A430,'IDAR Meter Data'!$A:$B,2,1),"")</f>
        <v>216</v>
      </c>
      <c r="F430" s="75">
        <f>IF(CECCZ="CZ03",'Outside Temp'!B430,IF(CECCZ="CZ04",'Outside Temp'!B431,IF(CECCZ="CZ12",'Outside Temp'!B432, IF(CECCZ="CZ13",'Outside Temp'!B433))))</f>
        <v>60.06666667</v>
      </c>
      <c r="G430" s="12">
        <f t="shared" si="3"/>
        <v>1</v>
      </c>
    </row>
    <row r="431" ht="15.75" customHeight="1">
      <c r="A431" s="13">
        <v>42129.510416666664</v>
      </c>
      <c r="B431" s="73">
        <f t="shared" si="1"/>
        <v>42129</v>
      </c>
      <c r="C431" s="74">
        <f>IF(NewCustomer="Yes", IF(COUNTIF($I$2:$I$11,B431)&gt;0,0,WEEKDAY(B431,2)),IF(COUNTIF($I$2:$I$21,B431)&gt;0,0,WEEKDAY(B431,2)))</f>
        <v>2</v>
      </c>
      <c r="D431" s="74">
        <f t="shared" si="2"/>
        <v>12</v>
      </c>
      <c r="E431" s="12">
        <f>IFERROR(VLOOKUP(A431,'IDAR Meter Data'!$A:$B,2,1),"")</f>
        <v>206</v>
      </c>
      <c r="F431" s="75">
        <f>IF(CECCZ="CZ03",'Outside Temp'!B431,IF(CECCZ="CZ04",'Outside Temp'!B432,IF(CECCZ="CZ12",'Outside Temp'!B433, IF(CECCZ="CZ13",'Outside Temp'!B434))))</f>
        <v>60.31666667</v>
      </c>
      <c r="G431" s="12">
        <f t="shared" si="3"/>
        <v>1</v>
      </c>
    </row>
    <row r="432" ht="15.75" customHeight="1">
      <c r="A432" s="13">
        <v>42129.520833333336</v>
      </c>
      <c r="B432" s="73">
        <f t="shared" si="1"/>
        <v>42129</v>
      </c>
      <c r="C432" s="74">
        <f>IF(NewCustomer="Yes", IF(COUNTIF($I$2:$I$11,B432)&gt;0,0,WEEKDAY(B432,2)),IF(COUNTIF($I$2:$I$21,B432)&gt;0,0,WEEKDAY(B432,2)))</f>
        <v>2</v>
      </c>
      <c r="D432" s="74">
        <f t="shared" si="2"/>
        <v>12</v>
      </c>
      <c r="E432" s="12">
        <f>IFERROR(VLOOKUP(A432,'IDAR Meter Data'!$A:$B,2,1),"")</f>
        <v>218</v>
      </c>
      <c r="F432" s="75">
        <f>IF(CECCZ="CZ03",'Outside Temp'!B432,IF(CECCZ="CZ04",'Outside Temp'!B433,IF(CECCZ="CZ12",'Outside Temp'!B434, IF(CECCZ="CZ13",'Outside Temp'!B435))))</f>
        <v>60.56666667</v>
      </c>
      <c r="G432" s="12">
        <f t="shared" si="3"/>
        <v>1</v>
      </c>
    </row>
    <row r="433" ht="15.75" customHeight="1">
      <c r="A433" s="13">
        <v>42129.53125</v>
      </c>
      <c r="B433" s="73">
        <f t="shared" si="1"/>
        <v>42129</v>
      </c>
      <c r="C433" s="74">
        <f>IF(NewCustomer="Yes", IF(COUNTIF($I$2:$I$11,B433)&gt;0,0,WEEKDAY(B433,2)),IF(COUNTIF($I$2:$I$21,B433)&gt;0,0,WEEKDAY(B433,2)))</f>
        <v>2</v>
      </c>
      <c r="D433" s="74">
        <f t="shared" si="2"/>
        <v>12</v>
      </c>
      <c r="E433" s="12">
        <f>IFERROR(VLOOKUP(A433,'IDAR Meter Data'!$A:$B,2,1),"")</f>
        <v>216</v>
      </c>
      <c r="F433" s="75">
        <f>IF(CECCZ="CZ03",'Outside Temp'!B433,IF(CECCZ="CZ04",'Outside Temp'!B434,IF(CECCZ="CZ12",'Outside Temp'!B435, IF(CECCZ="CZ13",'Outside Temp'!B436))))</f>
        <v>60.81666667</v>
      </c>
      <c r="G433" s="12">
        <f t="shared" si="3"/>
        <v>1</v>
      </c>
    </row>
    <row r="434" ht="15.75" customHeight="1">
      <c r="A434" s="13">
        <v>42129.541666666664</v>
      </c>
      <c r="B434" s="73">
        <f t="shared" si="1"/>
        <v>42129</v>
      </c>
      <c r="C434" s="74">
        <f>IF(NewCustomer="Yes", IF(COUNTIF($I$2:$I$11,B434)&gt;0,0,WEEKDAY(B434,2)),IF(COUNTIF($I$2:$I$21,B434)&gt;0,0,WEEKDAY(B434,2)))</f>
        <v>2</v>
      </c>
      <c r="D434" s="74">
        <f t="shared" si="2"/>
        <v>13</v>
      </c>
      <c r="E434" s="12">
        <f>IFERROR(VLOOKUP(A434,'IDAR Meter Data'!$A:$B,2,1),"")</f>
        <v>214</v>
      </c>
      <c r="F434" s="75">
        <f>IF(CECCZ="CZ03",'Outside Temp'!B434,IF(CECCZ="CZ04",'Outside Temp'!B435,IF(CECCZ="CZ12",'Outside Temp'!B436, IF(CECCZ="CZ13",'Outside Temp'!B437))))</f>
        <v>61</v>
      </c>
      <c r="G434" s="12">
        <f t="shared" si="3"/>
        <v>1</v>
      </c>
    </row>
    <row r="435" ht="15.75" customHeight="1">
      <c r="A435" s="13">
        <v>42129.552083333336</v>
      </c>
      <c r="B435" s="73">
        <f t="shared" si="1"/>
        <v>42129</v>
      </c>
      <c r="C435" s="74">
        <f>IF(NewCustomer="Yes", IF(COUNTIF($I$2:$I$11,B435)&gt;0,0,WEEKDAY(B435,2)),IF(COUNTIF($I$2:$I$21,B435)&gt;0,0,WEEKDAY(B435,2)))</f>
        <v>2</v>
      </c>
      <c r="D435" s="74">
        <f t="shared" si="2"/>
        <v>13</v>
      </c>
      <c r="E435" s="12">
        <f>IFERROR(VLOOKUP(A435,'IDAR Meter Data'!$A:$B,2,1),"")</f>
        <v>219</v>
      </c>
      <c r="F435" s="75">
        <f>IF(CECCZ="CZ03",'Outside Temp'!B435,IF(CECCZ="CZ04",'Outside Temp'!B436,IF(CECCZ="CZ12",'Outside Temp'!B437, IF(CECCZ="CZ13",'Outside Temp'!B438))))</f>
        <v>61</v>
      </c>
      <c r="G435" s="12">
        <f t="shared" si="3"/>
        <v>1</v>
      </c>
    </row>
    <row r="436" ht="15.75" customHeight="1">
      <c r="A436" s="13">
        <v>42129.5625</v>
      </c>
      <c r="B436" s="73">
        <f t="shared" si="1"/>
        <v>42129</v>
      </c>
      <c r="C436" s="74">
        <f>IF(NewCustomer="Yes", IF(COUNTIF($I$2:$I$11,B436)&gt;0,0,WEEKDAY(B436,2)),IF(COUNTIF($I$2:$I$21,B436)&gt;0,0,WEEKDAY(B436,2)))</f>
        <v>2</v>
      </c>
      <c r="D436" s="74">
        <f t="shared" si="2"/>
        <v>13</v>
      </c>
      <c r="E436" s="12">
        <f>IFERROR(VLOOKUP(A436,'IDAR Meter Data'!$A:$B,2,1),"")</f>
        <v>226</v>
      </c>
      <c r="F436" s="75">
        <f>IF(CECCZ="CZ03",'Outside Temp'!B436,IF(CECCZ="CZ04",'Outside Temp'!B437,IF(CECCZ="CZ12",'Outside Temp'!B438, IF(CECCZ="CZ13",'Outside Temp'!B439))))</f>
        <v>61</v>
      </c>
      <c r="G436" s="12">
        <f t="shared" si="3"/>
        <v>1</v>
      </c>
    </row>
    <row r="437" ht="15.75" customHeight="1">
      <c r="A437" s="13">
        <v>42129.572916666664</v>
      </c>
      <c r="B437" s="73">
        <f t="shared" si="1"/>
        <v>42129</v>
      </c>
      <c r="C437" s="74">
        <f>IF(NewCustomer="Yes", IF(COUNTIF($I$2:$I$11,B437)&gt;0,0,WEEKDAY(B437,2)),IF(COUNTIF($I$2:$I$21,B437)&gt;0,0,WEEKDAY(B437,2)))</f>
        <v>2</v>
      </c>
      <c r="D437" s="74">
        <f t="shared" si="2"/>
        <v>13</v>
      </c>
      <c r="E437" s="12">
        <f>IFERROR(VLOOKUP(A437,'IDAR Meter Data'!$A:$B,2,1),"")</f>
        <v>216</v>
      </c>
      <c r="F437" s="75">
        <f>IF(CECCZ="CZ03",'Outside Temp'!B437,IF(CECCZ="CZ04",'Outside Temp'!B438,IF(CECCZ="CZ12",'Outside Temp'!B439, IF(CECCZ="CZ13",'Outside Temp'!B440))))</f>
        <v>61</v>
      </c>
      <c r="G437" s="12">
        <f t="shared" si="3"/>
        <v>1</v>
      </c>
    </row>
    <row r="438" ht="15.75" customHeight="1">
      <c r="A438" s="13">
        <v>42129.583333333336</v>
      </c>
      <c r="B438" s="73">
        <f t="shared" si="1"/>
        <v>42129</v>
      </c>
      <c r="C438" s="74">
        <f>IF(NewCustomer="Yes", IF(COUNTIF($I$2:$I$11,B438)&gt;0,0,WEEKDAY(B438,2)),IF(COUNTIF($I$2:$I$21,B438)&gt;0,0,WEEKDAY(B438,2)))</f>
        <v>2</v>
      </c>
      <c r="D438" s="74">
        <f t="shared" si="2"/>
        <v>14</v>
      </c>
      <c r="E438" s="12">
        <f>IFERROR(VLOOKUP(A438,'IDAR Meter Data'!$A:$B,2,1),"")</f>
        <v>232</v>
      </c>
      <c r="F438" s="75">
        <f>IF(CECCZ="CZ03",'Outside Temp'!B438,IF(CECCZ="CZ04",'Outside Temp'!B439,IF(CECCZ="CZ12",'Outside Temp'!B440, IF(CECCZ="CZ13",'Outside Temp'!B441))))</f>
        <v>60.93333333</v>
      </c>
      <c r="G438" s="12">
        <f t="shared" si="3"/>
        <v>1</v>
      </c>
    </row>
    <row r="439" ht="15.75" customHeight="1">
      <c r="A439" s="13">
        <v>42129.59375</v>
      </c>
      <c r="B439" s="73">
        <f t="shared" si="1"/>
        <v>42129</v>
      </c>
      <c r="C439" s="74">
        <f>IF(NewCustomer="Yes", IF(COUNTIF($I$2:$I$11,B439)&gt;0,0,WEEKDAY(B439,2)),IF(COUNTIF($I$2:$I$21,B439)&gt;0,0,WEEKDAY(B439,2)))</f>
        <v>2</v>
      </c>
      <c r="D439" s="74">
        <f t="shared" si="2"/>
        <v>14</v>
      </c>
      <c r="E439" s="12">
        <f>IFERROR(VLOOKUP(A439,'IDAR Meter Data'!$A:$B,2,1),"")</f>
        <v>228</v>
      </c>
      <c r="F439" s="75">
        <f>IF(CECCZ="CZ03",'Outside Temp'!B439,IF(CECCZ="CZ04",'Outside Temp'!B440,IF(CECCZ="CZ12",'Outside Temp'!B441, IF(CECCZ="CZ13",'Outside Temp'!B442))))</f>
        <v>60.68333333</v>
      </c>
      <c r="G439" s="12">
        <f t="shared" si="3"/>
        <v>1</v>
      </c>
    </row>
    <row r="440" ht="15.75" customHeight="1">
      <c r="A440" s="13">
        <v>42129.604166666664</v>
      </c>
      <c r="B440" s="73">
        <f t="shared" si="1"/>
        <v>42129</v>
      </c>
      <c r="C440" s="74">
        <f>IF(NewCustomer="Yes", IF(COUNTIF($I$2:$I$11,B440)&gt;0,0,WEEKDAY(B440,2)),IF(COUNTIF($I$2:$I$21,B440)&gt;0,0,WEEKDAY(B440,2)))</f>
        <v>2</v>
      </c>
      <c r="D440" s="74">
        <f t="shared" si="2"/>
        <v>14</v>
      </c>
      <c r="E440" s="12">
        <f>IFERROR(VLOOKUP(A440,'IDAR Meter Data'!$A:$B,2,1),"")</f>
        <v>216</v>
      </c>
      <c r="F440" s="75">
        <f>IF(CECCZ="CZ03",'Outside Temp'!B440,IF(CECCZ="CZ04",'Outside Temp'!B441,IF(CECCZ="CZ12",'Outside Temp'!B442, IF(CECCZ="CZ13",'Outside Temp'!B443))))</f>
        <v>60.43333333</v>
      </c>
      <c r="G440" s="12">
        <f t="shared" si="3"/>
        <v>1</v>
      </c>
    </row>
    <row r="441" ht="15.75" customHeight="1">
      <c r="A441" s="13">
        <v>42129.614583333336</v>
      </c>
      <c r="B441" s="73">
        <f t="shared" si="1"/>
        <v>42129</v>
      </c>
      <c r="C441" s="74">
        <f>IF(NewCustomer="Yes", IF(COUNTIF($I$2:$I$11,B441)&gt;0,0,WEEKDAY(B441,2)),IF(COUNTIF($I$2:$I$21,B441)&gt;0,0,WEEKDAY(B441,2)))</f>
        <v>2</v>
      </c>
      <c r="D441" s="74">
        <f t="shared" si="2"/>
        <v>14</v>
      </c>
      <c r="E441" s="12">
        <f>IFERROR(VLOOKUP(A441,'IDAR Meter Data'!$A:$B,2,1),"")</f>
        <v>230</v>
      </c>
      <c r="F441" s="75">
        <f>IF(CECCZ="CZ03",'Outside Temp'!B441,IF(CECCZ="CZ04",'Outside Temp'!B442,IF(CECCZ="CZ12",'Outside Temp'!B443, IF(CECCZ="CZ13",'Outside Temp'!B444))))</f>
        <v>60.18333333</v>
      </c>
      <c r="G441" s="12">
        <f t="shared" si="3"/>
        <v>1</v>
      </c>
    </row>
    <row r="442" ht="15.75" customHeight="1">
      <c r="A442" s="13">
        <v>42129.625</v>
      </c>
      <c r="B442" s="73">
        <f t="shared" si="1"/>
        <v>42129</v>
      </c>
      <c r="C442" s="74">
        <f>IF(NewCustomer="Yes", IF(COUNTIF($I$2:$I$11,B442)&gt;0,0,WEEKDAY(B442,2)),IF(COUNTIF($I$2:$I$21,B442)&gt;0,0,WEEKDAY(B442,2)))</f>
        <v>2</v>
      </c>
      <c r="D442" s="74">
        <f t="shared" si="2"/>
        <v>15</v>
      </c>
      <c r="E442" s="12">
        <f>IFERROR(VLOOKUP(A442,'IDAR Meter Data'!$A:$B,2,1),"")</f>
        <v>222</v>
      </c>
      <c r="F442" s="75">
        <f>IF(CECCZ="CZ03",'Outside Temp'!B442,IF(CECCZ="CZ04",'Outside Temp'!B443,IF(CECCZ="CZ12",'Outside Temp'!B444, IF(CECCZ="CZ13",'Outside Temp'!B445))))</f>
        <v>59.93333333</v>
      </c>
      <c r="G442" s="12">
        <f t="shared" si="3"/>
        <v>1</v>
      </c>
    </row>
    <row r="443" ht="15.75" customHeight="1">
      <c r="A443" s="13">
        <v>42129.635416666664</v>
      </c>
      <c r="B443" s="73">
        <f t="shared" si="1"/>
        <v>42129</v>
      </c>
      <c r="C443" s="74">
        <f>IF(NewCustomer="Yes", IF(COUNTIF($I$2:$I$11,B443)&gt;0,0,WEEKDAY(B443,2)),IF(COUNTIF($I$2:$I$21,B443)&gt;0,0,WEEKDAY(B443,2)))</f>
        <v>2</v>
      </c>
      <c r="D443" s="74">
        <f t="shared" si="2"/>
        <v>15</v>
      </c>
      <c r="E443" s="12">
        <f>IFERROR(VLOOKUP(A443,'IDAR Meter Data'!$A:$B,2,1),"")</f>
        <v>229</v>
      </c>
      <c r="F443" s="75">
        <f>IF(CECCZ="CZ03",'Outside Temp'!B443,IF(CECCZ="CZ04",'Outside Temp'!B444,IF(CECCZ="CZ12",'Outside Temp'!B445, IF(CECCZ="CZ13",'Outside Temp'!B446))))</f>
        <v>59.68333333</v>
      </c>
      <c r="G443" s="12">
        <f t="shared" si="3"/>
        <v>1</v>
      </c>
    </row>
    <row r="444" ht="15.75" customHeight="1">
      <c r="A444" s="13">
        <v>42129.645833333336</v>
      </c>
      <c r="B444" s="73">
        <f t="shared" si="1"/>
        <v>42129</v>
      </c>
      <c r="C444" s="74">
        <f>IF(NewCustomer="Yes", IF(COUNTIF($I$2:$I$11,B444)&gt;0,0,WEEKDAY(B444,2)),IF(COUNTIF($I$2:$I$21,B444)&gt;0,0,WEEKDAY(B444,2)))</f>
        <v>2</v>
      </c>
      <c r="D444" s="74">
        <f t="shared" si="2"/>
        <v>15</v>
      </c>
      <c r="E444" s="12">
        <f>IFERROR(VLOOKUP(A444,'IDAR Meter Data'!$A:$B,2,1),"")</f>
        <v>241</v>
      </c>
      <c r="F444" s="75">
        <f>IF(CECCZ="CZ03",'Outside Temp'!B444,IF(CECCZ="CZ04",'Outside Temp'!B445,IF(CECCZ="CZ12",'Outside Temp'!B446, IF(CECCZ="CZ13",'Outside Temp'!B447))))</f>
        <v>59.43333333</v>
      </c>
      <c r="G444" s="12">
        <f t="shared" si="3"/>
        <v>1</v>
      </c>
    </row>
    <row r="445" ht="15.75" customHeight="1">
      <c r="A445" s="13">
        <v>42129.65625</v>
      </c>
      <c r="B445" s="73">
        <f t="shared" si="1"/>
        <v>42129</v>
      </c>
      <c r="C445" s="74">
        <f>IF(NewCustomer="Yes", IF(COUNTIF($I$2:$I$11,B445)&gt;0,0,WEEKDAY(B445,2)),IF(COUNTIF($I$2:$I$21,B445)&gt;0,0,WEEKDAY(B445,2)))</f>
        <v>2</v>
      </c>
      <c r="D445" s="74">
        <f t="shared" si="2"/>
        <v>15</v>
      </c>
      <c r="E445" s="12">
        <f>IFERROR(VLOOKUP(A445,'IDAR Meter Data'!$A:$B,2,1),"")</f>
        <v>228</v>
      </c>
      <c r="F445" s="75">
        <f>IF(CECCZ="CZ03",'Outside Temp'!B445,IF(CECCZ="CZ04",'Outside Temp'!B446,IF(CECCZ="CZ12",'Outside Temp'!B447, IF(CECCZ="CZ13",'Outside Temp'!B448))))</f>
        <v>59.18333333</v>
      </c>
      <c r="G445" s="12">
        <f t="shared" si="3"/>
        <v>1</v>
      </c>
    </row>
    <row r="446" ht="15.75" customHeight="1">
      <c r="A446" s="13">
        <v>42129.666666666664</v>
      </c>
      <c r="B446" s="73">
        <f t="shared" si="1"/>
        <v>42129</v>
      </c>
      <c r="C446" s="74">
        <f>IF(NewCustomer="Yes", IF(COUNTIF($I$2:$I$11,B446)&gt;0,0,WEEKDAY(B446,2)),IF(COUNTIF($I$2:$I$21,B446)&gt;0,0,WEEKDAY(B446,2)))</f>
        <v>2</v>
      </c>
      <c r="D446" s="74">
        <f t="shared" si="2"/>
        <v>16</v>
      </c>
      <c r="E446" s="12">
        <f>IFERROR(VLOOKUP(A446,'IDAR Meter Data'!$A:$B,2,1),"")</f>
        <v>220</v>
      </c>
      <c r="F446" s="75">
        <f>IF(CECCZ="CZ03",'Outside Temp'!B446,IF(CECCZ="CZ04",'Outside Temp'!B447,IF(CECCZ="CZ12",'Outside Temp'!B448, IF(CECCZ="CZ13",'Outside Temp'!B449))))</f>
        <v>58.86666667</v>
      </c>
      <c r="G446" s="12">
        <f t="shared" si="3"/>
        <v>1</v>
      </c>
    </row>
    <row r="447" ht="15.75" customHeight="1">
      <c r="A447" s="13">
        <v>42129.677083333336</v>
      </c>
      <c r="B447" s="73">
        <f t="shared" si="1"/>
        <v>42129</v>
      </c>
      <c r="C447" s="74">
        <f>IF(NewCustomer="Yes", IF(COUNTIF($I$2:$I$11,B447)&gt;0,0,WEEKDAY(B447,2)),IF(COUNTIF($I$2:$I$21,B447)&gt;0,0,WEEKDAY(B447,2)))</f>
        <v>2</v>
      </c>
      <c r="D447" s="74">
        <f t="shared" si="2"/>
        <v>16</v>
      </c>
      <c r="E447" s="12">
        <f>IFERROR(VLOOKUP(A447,'IDAR Meter Data'!$A:$B,2,1),"")</f>
        <v>244</v>
      </c>
      <c r="F447" s="75">
        <f>IF(CECCZ="CZ03",'Outside Temp'!B447,IF(CECCZ="CZ04",'Outside Temp'!B448,IF(CECCZ="CZ12",'Outside Temp'!B449, IF(CECCZ="CZ13",'Outside Temp'!B450))))</f>
        <v>58.36666667</v>
      </c>
      <c r="G447" s="12">
        <f t="shared" si="3"/>
        <v>1</v>
      </c>
    </row>
    <row r="448" ht="15.75" customHeight="1">
      <c r="A448" s="13">
        <v>42129.6875</v>
      </c>
      <c r="B448" s="73">
        <f t="shared" si="1"/>
        <v>42129</v>
      </c>
      <c r="C448" s="74">
        <f>IF(NewCustomer="Yes", IF(COUNTIF($I$2:$I$11,B448)&gt;0,0,WEEKDAY(B448,2)),IF(COUNTIF($I$2:$I$21,B448)&gt;0,0,WEEKDAY(B448,2)))</f>
        <v>2</v>
      </c>
      <c r="D448" s="74">
        <f t="shared" si="2"/>
        <v>16</v>
      </c>
      <c r="E448" s="12">
        <f>IFERROR(VLOOKUP(A448,'IDAR Meter Data'!$A:$B,2,1),"")</f>
        <v>228</v>
      </c>
      <c r="F448" s="75">
        <f>IF(CECCZ="CZ03",'Outside Temp'!B448,IF(CECCZ="CZ04",'Outside Temp'!B449,IF(CECCZ="CZ12",'Outside Temp'!B450, IF(CECCZ="CZ13",'Outside Temp'!B451))))</f>
        <v>57.86666667</v>
      </c>
      <c r="G448" s="12">
        <f t="shared" si="3"/>
        <v>1</v>
      </c>
    </row>
    <row r="449" ht="15.75" customHeight="1">
      <c r="A449" s="13">
        <v>42129.697916666664</v>
      </c>
      <c r="B449" s="73">
        <f t="shared" si="1"/>
        <v>42129</v>
      </c>
      <c r="C449" s="74">
        <f>IF(NewCustomer="Yes", IF(COUNTIF($I$2:$I$11,B449)&gt;0,0,WEEKDAY(B449,2)),IF(COUNTIF($I$2:$I$21,B449)&gt;0,0,WEEKDAY(B449,2)))</f>
        <v>2</v>
      </c>
      <c r="D449" s="74">
        <f t="shared" si="2"/>
        <v>16</v>
      </c>
      <c r="E449" s="12">
        <f>IFERROR(VLOOKUP(A449,'IDAR Meter Data'!$A:$B,2,1),"")</f>
        <v>232</v>
      </c>
      <c r="F449" s="75">
        <f>IF(CECCZ="CZ03",'Outside Temp'!B449,IF(CECCZ="CZ04",'Outside Temp'!B450,IF(CECCZ="CZ12",'Outside Temp'!B451, IF(CECCZ="CZ13",'Outside Temp'!B452))))</f>
        <v>57.36666667</v>
      </c>
      <c r="G449" s="12">
        <f t="shared" si="3"/>
        <v>1</v>
      </c>
    </row>
    <row r="450" ht="15.75" customHeight="1">
      <c r="A450" s="13">
        <v>42129.708333333336</v>
      </c>
      <c r="B450" s="73">
        <f t="shared" si="1"/>
        <v>42129</v>
      </c>
      <c r="C450" s="74">
        <f>IF(NewCustomer="Yes", IF(COUNTIF($I$2:$I$11,B450)&gt;0,0,WEEKDAY(B450,2)),IF(COUNTIF($I$2:$I$21,B450)&gt;0,0,WEEKDAY(B450,2)))</f>
        <v>2</v>
      </c>
      <c r="D450" s="74">
        <f t="shared" si="2"/>
        <v>17</v>
      </c>
      <c r="E450" s="12">
        <f>IFERROR(VLOOKUP(A450,'IDAR Meter Data'!$A:$B,2,1),"")</f>
        <v>233</v>
      </c>
      <c r="F450" s="75">
        <f>IF(CECCZ="CZ03",'Outside Temp'!B450,IF(CECCZ="CZ04",'Outside Temp'!B451,IF(CECCZ="CZ12",'Outside Temp'!B452, IF(CECCZ="CZ13",'Outside Temp'!B453))))</f>
        <v>56.93333333</v>
      </c>
      <c r="G450" s="12">
        <f t="shared" si="3"/>
        <v>1</v>
      </c>
    </row>
    <row r="451" ht="15.75" customHeight="1">
      <c r="A451" s="13">
        <v>42129.71875</v>
      </c>
      <c r="B451" s="73">
        <f t="shared" si="1"/>
        <v>42129</v>
      </c>
      <c r="C451" s="74">
        <f>IF(NewCustomer="Yes", IF(COUNTIF($I$2:$I$11,B451)&gt;0,0,WEEKDAY(B451,2)),IF(COUNTIF($I$2:$I$21,B451)&gt;0,0,WEEKDAY(B451,2)))</f>
        <v>2</v>
      </c>
      <c r="D451" s="74">
        <f t="shared" si="2"/>
        <v>17</v>
      </c>
      <c r="E451" s="12">
        <f>IFERROR(VLOOKUP(A451,'IDAR Meter Data'!$A:$B,2,1),"")</f>
        <v>234</v>
      </c>
      <c r="F451" s="75">
        <f>IF(CECCZ="CZ03",'Outside Temp'!B451,IF(CECCZ="CZ04",'Outside Temp'!B452,IF(CECCZ="CZ12",'Outside Temp'!B453, IF(CECCZ="CZ13",'Outside Temp'!B454))))</f>
        <v>56.68333333</v>
      </c>
      <c r="G451" s="12">
        <f t="shared" si="3"/>
        <v>1</v>
      </c>
    </row>
    <row r="452" ht="15.75" customHeight="1">
      <c r="A452" s="13">
        <v>42129.729166666664</v>
      </c>
      <c r="B452" s="73">
        <f t="shared" si="1"/>
        <v>42129</v>
      </c>
      <c r="C452" s="74">
        <f>IF(NewCustomer="Yes", IF(COUNTIF($I$2:$I$11,B452)&gt;0,0,WEEKDAY(B452,2)),IF(COUNTIF($I$2:$I$21,B452)&gt;0,0,WEEKDAY(B452,2)))</f>
        <v>2</v>
      </c>
      <c r="D452" s="74">
        <f t="shared" si="2"/>
        <v>17</v>
      </c>
      <c r="E452" s="12">
        <f>IFERROR(VLOOKUP(A452,'IDAR Meter Data'!$A:$B,2,1),"")</f>
        <v>222</v>
      </c>
      <c r="F452" s="75">
        <f>IF(CECCZ="CZ03",'Outside Temp'!B452,IF(CECCZ="CZ04",'Outside Temp'!B453,IF(CECCZ="CZ12",'Outside Temp'!B454, IF(CECCZ="CZ13",'Outside Temp'!B455))))</f>
        <v>56.43333333</v>
      </c>
      <c r="G452" s="12">
        <f t="shared" si="3"/>
        <v>1</v>
      </c>
    </row>
    <row r="453" ht="15.75" customHeight="1">
      <c r="A453" s="13">
        <v>42129.739583333336</v>
      </c>
      <c r="B453" s="73">
        <f t="shared" si="1"/>
        <v>42129</v>
      </c>
      <c r="C453" s="74">
        <f>IF(NewCustomer="Yes", IF(COUNTIF($I$2:$I$11,B453)&gt;0,0,WEEKDAY(B453,2)),IF(COUNTIF($I$2:$I$21,B453)&gt;0,0,WEEKDAY(B453,2)))</f>
        <v>2</v>
      </c>
      <c r="D453" s="74">
        <f t="shared" si="2"/>
        <v>17</v>
      </c>
      <c r="E453" s="12">
        <f>IFERROR(VLOOKUP(A453,'IDAR Meter Data'!$A:$B,2,1),"")</f>
        <v>209</v>
      </c>
      <c r="F453" s="75">
        <f>IF(CECCZ="CZ03",'Outside Temp'!B453,IF(CECCZ="CZ04",'Outside Temp'!B454,IF(CECCZ="CZ12",'Outside Temp'!B455, IF(CECCZ="CZ13",'Outside Temp'!B456))))</f>
        <v>56.18333333</v>
      </c>
      <c r="G453" s="12">
        <f t="shared" si="3"/>
        <v>1</v>
      </c>
    </row>
    <row r="454" ht="15.75" customHeight="1">
      <c r="A454" s="13">
        <v>42129.75</v>
      </c>
      <c r="B454" s="73">
        <f t="shared" si="1"/>
        <v>42129</v>
      </c>
      <c r="C454" s="74">
        <f>IF(NewCustomer="Yes", IF(COUNTIF($I$2:$I$11,B454)&gt;0,0,WEEKDAY(B454,2)),IF(COUNTIF($I$2:$I$21,B454)&gt;0,0,WEEKDAY(B454,2)))</f>
        <v>2</v>
      </c>
      <c r="D454" s="74">
        <f t="shared" si="2"/>
        <v>18</v>
      </c>
      <c r="E454" s="12">
        <f>IFERROR(VLOOKUP(A454,'IDAR Meter Data'!$A:$B,2,1),"")</f>
        <v>219</v>
      </c>
      <c r="F454" s="75">
        <f>IF(CECCZ="CZ03",'Outside Temp'!B454,IF(CECCZ="CZ04",'Outside Temp'!B455,IF(CECCZ="CZ12",'Outside Temp'!B456, IF(CECCZ="CZ13",'Outside Temp'!B457))))</f>
        <v>55.93333333</v>
      </c>
      <c r="G454" s="12">
        <f t="shared" si="3"/>
        <v>1</v>
      </c>
    </row>
    <row r="455" ht="15.75" customHeight="1">
      <c r="A455" s="13">
        <v>42129.760416666664</v>
      </c>
      <c r="B455" s="73">
        <f t="shared" si="1"/>
        <v>42129</v>
      </c>
      <c r="C455" s="74">
        <f>IF(NewCustomer="Yes", IF(COUNTIF($I$2:$I$11,B455)&gt;0,0,WEEKDAY(B455,2)),IF(COUNTIF($I$2:$I$21,B455)&gt;0,0,WEEKDAY(B455,2)))</f>
        <v>2</v>
      </c>
      <c r="D455" s="74">
        <f t="shared" si="2"/>
        <v>18</v>
      </c>
      <c r="E455" s="12">
        <f>IFERROR(VLOOKUP(A455,'IDAR Meter Data'!$A:$B,2,1),"")</f>
        <v>213</v>
      </c>
      <c r="F455" s="75">
        <f>IF(CECCZ="CZ03",'Outside Temp'!B455,IF(CECCZ="CZ04",'Outside Temp'!B456,IF(CECCZ="CZ12",'Outside Temp'!B457, IF(CECCZ="CZ13",'Outside Temp'!B458))))</f>
        <v>55.68333333</v>
      </c>
      <c r="G455" s="12">
        <f t="shared" si="3"/>
        <v>1</v>
      </c>
    </row>
    <row r="456" ht="15.75" customHeight="1">
      <c r="A456" s="13">
        <v>42129.770833333336</v>
      </c>
      <c r="B456" s="73">
        <f t="shared" si="1"/>
        <v>42129</v>
      </c>
      <c r="C456" s="74">
        <f>IF(NewCustomer="Yes", IF(COUNTIF($I$2:$I$11,B456)&gt;0,0,WEEKDAY(B456,2)),IF(COUNTIF($I$2:$I$21,B456)&gt;0,0,WEEKDAY(B456,2)))</f>
        <v>2</v>
      </c>
      <c r="D456" s="74">
        <f t="shared" si="2"/>
        <v>18</v>
      </c>
      <c r="E456" s="12">
        <f>IFERROR(VLOOKUP(A456,'IDAR Meter Data'!$A:$B,2,1),"")</f>
        <v>205</v>
      </c>
      <c r="F456" s="75">
        <f>IF(CECCZ="CZ03",'Outside Temp'!B456,IF(CECCZ="CZ04",'Outside Temp'!B457,IF(CECCZ="CZ12",'Outside Temp'!B458, IF(CECCZ="CZ13",'Outside Temp'!B459))))</f>
        <v>55.43333333</v>
      </c>
      <c r="G456" s="12">
        <f t="shared" si="3"/>
        <v>1</v>
      </c>
    </row>
    <row r="457" ht="15.75" customHeight="1">
      <c r="A457" s="13">
        <v>42129.78125</v>
      </c>
      <c r="B457" s="73">
        <f t="shared" si="1"/>
        <v>42129</v>
      </c>
      <c r="C457" s="74">
        <f>IF(NewCustomer="Yes", IF(COUNTIF($I$2:$I$11,B457)&gt;0,0,WEEKDAY(B457,2)),IF(COUNTIF($I$2:$I$21,B457)&gt;0,0,WEEKDAY(B457,2)))</f>
        <v>2</v>
      </c>
      <c r="D457" s="74">
        <f t="shared" si="2"/>
        <v>18</v>
      </c>
      <c r="E457" s="12">
        <f>IFERROR(VLOOKUP(A457,'IDAR Meter Data'!$A:$B,2,1),"")</f>
        <v>196</v>
      </c>
      <c r="F457" s="75">
        <f>IF(CECCZ="CZ03",'Outside Temp'!B457,IF(CECCZ="CZ04",'Outside Temp'!B458,IF(CECCZ="CZ12",'Outside Temp'!B459, IF(CECCZ="CZ13",'Outside Temp'!B460))))</f>
        <v>55.18333333</v>
      </c>
      <c r="G457" s="12">
        <f t="shared" si="3"/>
        <v>1</v>
      </c>
    </row>
    <row r="458" ht="15.75" customHeight="1">
      <c r="A458" s="13">
        <v>42129.791666666664</v>
      </c>
      <c r="B458" s="73">
        <f t="shared" si="1"/>
        <v>42129</v>
      </c>
      <c r="C458" s="74">
        <f>IF(NewCustomer="Yes", IF(COUNTIF($I$2:$I$11,B458)&gt;0,0,WEEKDAY(B458,2)),IF(COUNTIF($I$2:$I$21,B458)&gt;0,0,WEEKDAY(B458,2)))</f>
        <v>2</v>
      </c>
      <c r="D458" s="74">
        <f t="shared" si="2"/>
        <v>19</v>
      </c>
      <c r="E458" s="12">
        <f>IFERROR(VLOOKUP(A458,'IDAR Meter Data'!$A:$B,2,1),"")</f>
        <v>201</v>
      </c>
      <c r="F458" s="75">
        <f>IF(CECCZ="CZ03",'Outside Temp'!B458,IF(CECCZ="CZ04",'Outside Temp'!B459,IF(CECCZ="CZ12",'Outside Temp'!B460, IF(CECCZ="CZ13",'Outside Temp'!B461))))</f>
        <v>54.93333333</v>
      </c>
      <c r="G458" s="12">
        <f t="shared" si="3"/>
        <v>1</v>
      </c>
    </row>
    <row r="459" ht="15.75" customHeight="1">
      <c r="A459" s="13">
        <v>42129.802083333336</v>
      </c>
      <c r="B459" s="73">
        <f t="shared" si="1"/>
        <v>42129</v>
      </c>
      <c r="C459" s="74">
        <f>IF(NewCustomer="Yes", IF(COUNTIF($I$2:$I$11,B459)&gt;0,0,WEEKDAY(B459,2)),IF(COUNTIF($I$2:$I$21,B459)&gt;0,0,WEEKDAY(B459,2)))</f>
        <v>2</v>
      </c>
      <c r="D459" s="74">
        <f t="shared" si="2"/>
        <v>19</v>
      </c>
      <c r="E459" s="12">
        <f>IFERROR(VLOOKUP(A459,'IDAR Meter Data'!$A:$B,2,1),"")</f>
        <v>193</v>
      </c>
      <c r="F459" s="75">
        <f>IF(CECCZ="CZ03",'Outside Temp'!B459,IF(CECCZ="CZ04",'Outside Temp'!B460,IF(CECCZ="CZ12",'Outside Temp'!B461, IF(CECCZ="CZ13",'Outside Temp'!B462))))</f>
        <v>54.68333333</v>
      </c>
      <c r="G459" s="12">
        <f t="shared" si="3"/>
        <v>1</v>
      </c>
    </row>
    <row r="460" ht="15.75" customHeight="1">
      <c r="A460" s="13">
        <v>42129.8125</v>
      </c>
      <c r="B460" s="73">
        <f t="shared" si="1"/>
        <v>42129</v>
      </c>
      <c r="C460" s="74">
        <f>IF(NewCustomer="Yes", IF(COUNTIF($I$2:$I$11,B460)&gt;0,0,WEEKDAY(B460,2)),IF(COUNTIF($I$2:$I$21,B460)&gt;0,0,WEEKDAY(B460,2)))</f>
        <v>2</v>
      </c>
      <c r="D460" s="74">
        <f t="shared" si="2"/>
        <v>19</v>
      </c>
      <c r="E460" s="12">
        <f>IFERROR(VLOOKUP(A460,'IDAR Meter Data'!$A:$B,2,1),"")</f>
        <v>197</v>
      </c>
      <c r="F460" s="75">
        <f>IF(CECCZ="CZ03",'Outside Temp'!B460,IF(CECCZ="CZ04",'Outside Temp'!B461,IF(CECCZ="CZ12",'Outside Temp'!B462, IF(CECCZ="CZ13",'Outside Temp'!B463))))</f>
        <v>54.43333333</v>
      </c>
      <c r="G460" s="12">
        <f t="shared" si="3"/>
        <v>1</v>
      </c>
    </row>
    <row r="461" ht="15.75" customHeight="1">
      <c r="A461" s="13">
        <v>42129.822916666664</v>
      </c>
      <c r="B461" s="73">
        <f t="shared" si="1"/>
        <v>42129</v>
      </c>
      <c r="C461" s="74">
        <f>IF(NewCustomer="Yes", IF(COUNTIF($I$2:$I$11,B461)&gt;0,0,WEEKDAY(B461,2)),IF(COUNTIF($I$2:$I$21,B461)&gt;0,0,WEEKDAY(B461,2)))</f>
        <v>2</v>
      </c>
      <c r="D461" s="74">
        <f t="shared" si="2"/>
        <v>19</v>
      </c>
      <c r="E461" s="12">
        <f>IFERROR(VLOOKUP(A461,'IDAR Meter Data'!$A:$B,2,1),"")</f>
        <v>190</v>
      </c>
      <c r="F461" s="75">
        <f>IF(CECCZ="CZ03",'Outside Temp'!B461,IF(CECCZ="CZ04",'Outside Temp'!B462,IF(CECCZ="CZ12",'Outside Temp'!B463, IF(CECCZ="CZ13",'Outside Temp'!B464))))</f>
        <v>54.18333333</v>
      </c>
      <c r="G461" s="12">
        <f t="shared" si="3"/>
        <v>1</v>
      </c>
    </row>
    <row r="462" ht="15.75" customHeight="1">
      <c r="A462" s="13">
        <v>42129.833333333336</v>
      </c>
      <c r="B462" s="73">
        <f t="shared" si="1"/>
        <v>42129</v>
      </c>
      <c r="C462" s="74">
        <f>IF(NewCustomer="Yes", IF(COUNTIF($I$2:$I$11,B462)&gt;0,0,WEEKDAY(B462,2)),IF(COUNTIF($I$2:$I$21,B462)&gt;0,0,WEEKDAY(B462,2)))</f>
        <v>2</v>
      </c>
      <c r="D462" s="74">
        <f t="shared" si="2"/>
        <v>20</v>
      </c>
      <c r="E462" s="12">
        <f>IFERROR(VLOOKUP(A462,'IDAR Meter Data'!$A:$B,2,1),"")</f>
        <v>185</v>
      </c>
      <c r="F462" s="75">
        <f>IF(CECCZ="CZ03",'Outside Temp'!B462,IF(CECCZ="CZ04",'Outside Temp'!B463,IF(CECCZ="CZ12",'Outside Temp'!B464, IF(CECCZ="CZ13",'Outside Temp'!B465))))</f>
        <v>54</v>
      </c>
      <c r="G462" s="12">
        <f t="shared" si="3"/>
        <v>1</v>
      </c>
    </row>
    <row r="463" ht="15.75" customHeight="1">
      <c r="A463" s="13">
        <v>42129.84375</v>
      </c>
      <c r="B463" s="73">
        <f t="shared" si="1"/>
        <v>42129</v>
      </c>
      <c r="C463" s="74">
        <f>IF(NewCustomer="Yes", IF(COUNTIF($I$2:$I$11,B463)&gt;0,0,WEEKDAY(B463,2)),IF(COUNTIF($I$2:$I$21,B463)&gt;0,0,WEEKDAY(B463,2)))</f>
        <v>2</v>
      </c>
      <c r="D463" s="74">
        <f t="shared" si="2"/>
        <v>20</v>
      </c>
      <c r="E463" s="12">
        <f>IFERROR(VLOOKUP(A463,'IDAR Meter Data'!$A:$B,2,1),"")</f>
        <v>185</v>
      </c>
      <c r="F463" s="75">
        <f>IF(CECCZ="CZ03",'Outside Temp'!B463,IF(CECCZ="CZ04",'Outside Temp'!B464,IF(CECCZ="CZ12",'Outside Temp'!B465, IF(CECCZ="CZ13",'Outside Temp'!B466))))</f>
        <v>54</v>
      </c>
      <c r="G463" s="12">
        <f t="shared" si="3"/>
        <v>1</v>
      </c>
    </row>
    <row r="464" ht="15.75" customHeight="1">
      <c r="A464" s="13">
        <v>42129.854166666664</v>
      </c>
      <c r="B464" s="73">
        <f t="shared" si="1"/>
        <v>42129</v>
      </c>
      <c r="C464" s="74">
        <f>IF(NewCustomer="Yes", IF(COUNTIF($I$2:$I$11,B464)&gt;0,0,WEEKDAY(B464,2)),IF(COUNTIF($I$2:$I$21,B464)&gt;0,0,WEEKDAY(B464,2)))</f>
        <v>2</v>
      </c>
      <c r="D464" s="74">
        <f t="shared" si="2"/>
        <v>20</v>
      </c>
      <c r="E464" s="12">
        <f>IFERROR(VLOOKUP(A464,'IDAR Meter Data'!$A:$B,2,1),"")</f>
        <v>182</v>
      </c>
      <c r="F464" s="75">
        <f>IF(CECCZ="CZ03",'Outside Temp'!B464,IF(CECCZ="CZ04",'Outside Temp'!B465,IF(CECCZ="CZ12",'Outside Temp'!B466, IF(CECCZ="CZ13",'Outside Temp'!B467))))</f>
        <v>54</v>
      </c>
      <c r="G464" s="12">
        <f t="shared" si="3"/>
        <v>1</v>
      </c>
    </row>
    <row r="465" ht="15.75" customHeight="1">
      <c r="A465" s="13">
        <v>42129.864583333336</v>
      </c>
      <c r="B465" s="73">
        <f t="shared" si="1"/>
        <v>42129</v>
      </c>
      <c r="C465" s="74">
        <f>IF(NewCustomer="Yes", IF(COUNTIF($I$2:$I$11,B465)&gt;0,0,WEEKDAY(B465,2)),IF(COUNTIF($I$2:$I$21,B465)&gt;0,0,WEEKDAY(B465,2)))</f>
        <v>2</v>
      </c>
      <c r="D465" s="74">
        <f t="shared" si="2"/>
        <v>20</v>
      </c>
      <c r="E465" s="12">
        <f>IFERROR(VLOOKUP(A465,'IDAR Meter Data'!$A:$B,2,1),"")</f>
        <v>173</v>
      </c>
      <c r="F465" s="75">
        <f>IF(CECCZ="CZ03",'Outside Temp'!B465,IF(CECCZ="CZ04",'Outside Temp'!B466,IF(CECCZ="CZ12",'Outside Temp'!B467, IF(CECCZ="CZ13",'Outside Temp'!B468))))</f>
        <v>54</v>
      </c>
      <c r="G465" s="12">
        <f t="shared" si="3"/>
        <v>1</v>
      </c>
    </row>
    <row r="466" ht="15.75" customHeight="1">
      <c r="A466" s="13">
        <v>42129.875</v>
      </c>
      <c r="B466" s="73">
        <f t="shared" si="1"/>
        <v>42129</v>
      </c>
      <c r="C466" s="74">
        <f>IF(NewCustomer="Yes", IF(COUNTIF($I$2:$I$11,B466)&gt;0,0,WEEKDAY(B466,2)),IF(COUNTIF($I$2:$I$21,B466)&gt;0,0,WEEKDAY(B466,2)))</f>
        <v>2</v>
      </c>
      <c r="D466" s="74">
        <f t="shared" si="2"/>
        <v>21</v>
      </c>
      <c r="E466" s="12">
        <f>IFERROR(VLOOKUP(A466,'IDAR Meter Data'!$A:$B,2,1),"")</f>
        <v>176</v>
      </c>
      <c r="F466" s="75">
        <f>IF(CECCZ="CZ03",'Outside Temp'!B466,IF(CECCZ="CZ04",'Outside Temp'!B467,IF(CECCZ="CZ12",'Outside Temp'!B468, IF(CECCZ="CZ13",'Outside Temp'!B469))))</f>
        <v>53.93333333</v>
      </c>
      <c r="G466" s="12">
        <f t="shared" si="3"/>
        <v>1</v>
      </c>
    </row>
    <row r="467" ht="15.75" customHeight="1">
      <c r="A467" s="13">
        <v>42129.885416666664</v>
      </c>
      <c r="B467" s="73">
        <f t="shared" si="1"/>
        <v>42129</v>
      </c>
      <c r="C467" s="74">
        <f>IF(NewCustomer="Yes", IF(COUNTIF($I$2:$I$11,B467)&gt;0,0,WEEKDAY(B467,2)),IF(COUNTIF($I$2:$I$21,B467)&gt;0,0,WEEKDAY(B467,2)))</f>
        <v>2</v>
      </c>
      <c r="D467" s="74">
        <f t="shared" si="2"/>
        <v>21</v>
      </c>
      <c r="E467" s="12">
        <f>IFERROR(VLOOKUP(A467,'IDAR Meter Data'!$A:$B,2,1),"")</f>
        <v>159</v>
      </c>
      <c r="F467" s="75">
        <f>IF(CECCZ="CZ03",'Outside Temp'!B467,IF(CECCZ="CZ04",'Outside Temp'!B468,IF(CECCZ="CZ12",'Outside Temp'!B469, IF(CECCZ="CZ13",'Outside Temp'!B470))))</f>
        <v>53.68333333</v>
      </c>
      <c r="G467" s="12">
        <f t="shared" si="3"/>
        <v>1</v>
      </c>
    </row>
    <row r="468" ht="15.75" customHeight="1">
      <c r="A468" s="13">
        <v>42129.895833333336</v>
      </c>
      <c r="B468" s="73">
        <f t="shared" si="1"/>
        <v>42129</v>
      </c>
      <c r="C468" s="74">
        <f>IF(NewCustomer="Yes", IF(COUNTIF($I$2:$I$11,B468)&gt;0,0,WEEKDAY(B468,2)),IF(COUNTIF($I$2:$I$21,B468)&gt;0,0,WEEKDAY(B468,2)))</f>
        <v>2</v>
      </c>
      <c r="D468" s="74">
        <f t="shared" si="2"/>
        <v>21</v>
      </c>
      <c r="E468" s="12">
        <f>IFERROR(VLOOKUP(A468,'IDAR Meter Data'!$A:$B,2,1),"")</f>
        <v>162</v>
      </c>
      <c r="F468" s="75">
        <f>IF(CECCZ="CZ03",'Outside Temp'!B468,IF(CECCZ="CZ04",'Outside Temp'!B469,IF(CECCZ="CZ12",'Outside Temp'!B470, IF(CECCZ="CZ13",'Outside Temp'!B471))))</f>
        <v>53.43333333</v>
      </c>
      <c r="G468" s="12">
        <f t="shared" si="3"/>
        <v>1</v>
      </c>
    </row>
    <row r="469" ht="15.75" customHeight="1">
      <c r="A469" s="13">
        <v>42129.90625</v>
      </c>
      <c r="B469" s="73">
        <f t="shared" si="1"/>
        <v>42129</v>
      </c>
      <c r="C469" s="74">
        <f>IF(NewCustomer="Yes", IF(COUNTIF($I$2:$I$11,B469)&gt;0,0,WEEKDAY(B469,2)),IF(COUNTIF($I$2:$I$21,B469)&gt;0,0,WEEKDAY(B469,2)))</f>
        <v>2</v>
      </c>
      <c r="D469" s="74">
        <f t="shared" si="2"/>
        <v>21</v>
      </c>
      <c r="E469" s="12">
        <f>IFERROR(VLOOKUP(A469,'IDAR Meter Data'!$A:$B,2,1),"")</f>
        <v>154</v>
      </c>
      <c r="F469" s="75">
        <f>IF(CECCZ="CZ03",'Outside Temp'!B469,IF(CECCZ="CZ04",'Outside Temp'!B470,IF(CECCZ="CZ12",'Outside Temp'!B471, IF(CECCZ="CZ13",'Outside Temp'!B472))))</f>
        <v>53.18333333</v>
      </c>
      <c r="G469" s="12">
        <f t="shared" si="3"/>
        <v>1</v>
      </c>
    </row>
    <row r="470" ht="15.75" customHeight="1">
      <c r="A470" s="13">
        <v>42129.916666666664</v>
      </c>
      <c r="B470" s="73">
        <f t="shared" si="1"/>
        <v>42129</v>
      </c>
      <c r="C470" s="74">
        <f>IF(NewCustomer="Yes", IF(COUNTIF($I$2:$I$11,B470)&gt;0,0,WEEKDAY(B470,2)),IF(COUNTIF($I$2:$I$21,B470)&gt;0,0,WEEKDAY(B470,2)))</f>
        <v>2</v>
      </c>
      <c r="D470" s="74">
        <f t="shared" si="2"/>
        <v>22</v>
      </c>
      <c r="E470" s="12">
        <f>IFERROR(VLOOKUP(A470,'IDAR Meter Data'!$A:$B,2,1),"")</f>
        <v>158</v>
      </c>
      <c r="F470" s="75">
        <f>IF(CECCZ="CZ03",'Outside Temp'!B470,IF(CECCZ="CZ04",'Outside Temp'!B471,IF(CECCZ="CZ12",'Outside Temp'!B472, IF(CECCZ="CZ13",'Outside Temp'!B473))))</f>
        <v>53</v>
      </c>
      <c r="G470" s="12">
        <f t="shared" si="3"/>
        <v>1</v>
      </c>
    </row>
    <row r="471" ht="15.75" customHeight="1">
      <c r="A471" s="13">
        <v>42129.927083333336</v>
      </c>
      <c r="B471" s="73">
        <f t="shared" si="1"/>
        <v>42129</v>
      </c>
      <c r="C471" s="74">
        <f>IF(NewCustomer="Yes", IF(COUNTIF($I$2:$I$11,B471)&gt;0,0,WEEKDAY(B471,2)),IF(COUNTIF($I$2:$I$21,B471)&gt;0,0,WEEKDAY(B471,2)))</f>
        <v>2</v>
      </c>
      <c r="D471" s="74">
        <f t="shared" si="2"/>
        <v>22</v>
      </c>
      <c r="E471" s="12">
        <f>IFERROR(VLOOKUP(A471,'IDAR Meter Data'!$A:$B,2,1),"")</f>
        <v>153</v>
      </c>
      <c r="F471" s="75">
        <f>IF(CECCZ="CZ03",'Outside Temp'!B471,IF(CECCZ="CZ04",'Outside Temp'!B472,IF(CECCZ="CZ12",'Outside Temp'!B473, IF(CECCZ="CZ13",'Outside Temp'!B474))))</f>
        <v>53</v>
      </c>
      <c r="G471" s="12">
        <f t="shared" si="3"/>
        <v>1</v>
      </c>
    </row>
    <row r="472" ht="15.75" customHeight="1">
      <c r="A472" s="13">
        <v>42129.9375</v>
      </c>
      <c r="B472" s="73">
        <f t="shared" si="1"/>
        <v>42129</v>
      </c>
      <c r="C472" s="74">
        <f>IF(NewCustomer="Yes", IF(COUNTIF($I$2:$I$11,B472)&gt;0,0,WEEKDAY(B472,2)),IF(COUNTIF($I$2:$I$21,B472)&gt;0,0,WEEKDAY(B472,2)))</f>
        <v>2</v>
      </c>
      <c r="D472" s="74">
        <f t="shared" si="2"/>
        <v>22</v>
      </c>
      <c r="E472" s="12">
        <f>IFERROR(VLOOKUP(A472,'IDAR Meter Data'!$A:$B,2,1),"")</f>
        <v>158</v>
      </c>
      <c r="F472" s="75">
        <f>IF(CECCZ="CZ03",'Outside Temp'!B472,IF(CECCZ="CZ04",'Outside Temp'!B473,IF(CECCZ="CZ12",'Outside Temp'!B474, IF(CECCZ="CZ13",'Outside Temp'!B475))))</f>
        <v>53</v>
      </c>
      <c r="G472" s="12">
        <f t="shared" si="3"/>
        <v>1</v>
      </c>
    </row>
    <row r="473" ht="15.75" customHeight="1">
      <c r="A473" s="13">
        <v>42129.947916666664</v>
      </c>
      <c r="B473" s="73">
        <f t="shared" si="1"/>
        <v>42129</v>
      </c>
      <c r="C473" s="74">
        <f>IF(NewCustomer="Yes", IF(COUNTIF($I$2:$I$11,B473)&gt;0,0,WEEKDAY(B473,2)),IF(COUNTIF($I$2:$I$21,B473)&gt;0,0,WEEKDAY(B473,2)))</f>
        <v>2</v>
      </c>
      <c r="D473" s="74">
        <f t="shared" si="2"/>
        <v>22</v>
      </c>
      <c r="E473" s="12">
        <f>IFERROR(VLOOKUP(A473,'IDAR Meter Data'!$A:$B,2,1),"")</f>
        <v>158</v>
      </c>
      <c r="F473" s="75">
        <f>IF(CECCZ="CZ03",'Outside Temp'!B473,IF(CECCZ="CZ04",'Outside Temp'!B474,IF(CECCZ="CZ12",'Outside Temp'!B475, IF(CECCZ="CZ13",'Outside Temp'!B476))))</f>
        <v>53</v>
      </c>
      <c r="G473" s="12">
        <f t="shared" si="3"/>
        <v>1</v>
      </c>
    </row>
    <row r="474" ht="15.75" customHeight="1">
      <c r="A474" s="13">
        <v>42129.958333333336</v>
      </c>
      <c r="B474" s="73">
        <f t="shared" si="1"/>
        <v>42129</v>
      </c>
      <c r="C474" s="74">
        <f>IF(NewCustomer="Yes", IF(COUNTIF($I$2:$I$11,B474)&gt;0,0,WEEKDAY(B474,2)),IF(COUNTIF($I$2:$I$21,B474)&gt;0,0,WEEKDAY(B474,2)))</f>
        <v>2</v>
      </c>
      <c r="D474" s="74">
        <f t="shared" si="2"/>
        <v>23</v>
      </c>
      <c r="E474" s="12">
        <f>IFERROR(VLOOKUP(A474,'IDAR Meter Data'!$A:$B,2,1),"")</f>
        <v>163</v>
      </c>
      <c r="F474" s="75">
        <f>IF(CECCZ="CZ03",'Outside Temp'!B474,IF(CECCZ="CZ04",'Outside Temp'!B475,IF(CECCZ="CZ12",'Outside Temp'!B476, IF(CECCZ="CZ13",'Outside Temp'!B477))))</f>
        <v>52.93333333</v>
      </c>
      <c r="G474" s="12">
        <f t="shared" si="3"/>
        <v>1</v>
      </c>
    </row>
    <row r="475" ht="15.75" customHeight="1">
      <c r="A475" s="13">
        <v>42129.96875</v>
      </c>
      <c r="B475" s="73">
        <f t="shared" si="1"/>
        <v>42129</v>
      </c>
      <c r="C475" s="74">
        <f>IF(NewCustomer="Yes", IF(COUNTIF($I$2:$I$11,B475)&gt;0,0,WEEKDAY(B475,2)),IF(COUNTIF($I$2:$I$21,B475)&gt;0,0,WEEKDAY(B475,2)))</f>
        <v>2</v>
      </c>
      <c r="D475" s="74">
        <f t="shared" si="2"/>
        <v>23</v>
      </c>
      <c r="E475" s="12">
        <f>IFERROR(VLOOKUP(A475,'IDAR Meter Data'!$A:$B,2,1),"")</f>
        <v>155</v>
      </c>
      <c r="F475" s="75">
        <f>IF(CECCZ="CZ03",'Outside Temp'!B475,IF(CECCZ="CZ04",'Outside Temp'!B476,IF(CECCZ="CZ12",'Outside Temp'!B477, IF(CECCZ="CZ13",'Outside Temp'!B478))))</f>
        <v>52.68333333</v>
      </c>
      <c r="G475" s="12">
        <f t="shared" si="3"/>
        <v>1</v>
      </c>
    </row>
    <row r="476" ht="15.75" customHeight="1">
      <c r="A476" s="13">
        <v>42129.979166666664</v>
      </c>
      <c r="B476" s="73">
        <f t="shared" si="1"/>
        <v>42129</v>
      </c>
      <c r="C476" s="74">
        <f>IF(NewCustomer="Yes", IF(COUNTIF($I$2:$I$11,B476)&gt;0,0,WEEKDAY(B476,2)),IF(COUNTIF($I$2:$I$21,B476)&gt;0,0,WEEKDAY(B476,2)))</f>
        <v>2</v>
      </c>
      <c r="D476" s="74">
        <f t="shared" si="2"/>
        <v>23</v>
      </c>
      <c r="E476" s="12">
        <f>IFERROR(VLOOKUP(A476,'IDAR Meter Data'!$A:$B,2,1),"")</f>
        <v>155</v>
      </c>
      <c r="F476" s="75">
        <f>IF(CECCZ="CZ03",'Outside Temp'!B476,IF(CECCZ="CZ04",'Outside Temp'!B477,IF(CECCZ="CZ12",'Outside Temp'!B478, IF(CECCZ="CZ13",'Outside Temp'!B479))))</f>
        <v>52.43333333</v>
      </c>
      <c r="G476" s="12">
        <f t="shared" si="3"/>
        <v>1</v>
      </c>
    </row>
    <row r="477" ht="15.75" customHeight="1">
      <c r="A477" s="13">
        <v>42129.989583333336</v>
      </c>
      <c r="B477" s="73">
        <f t="shared" si="1"/>
        <v>42129</v>
      </c>
      <c r="C477" s="74">
        <f>IF(NewCustomer="Yes", IF(COUNTIF($I$2:$I$11,B477)&gt;0,0,WEEKDAY(B477,2)),IF(COUNTIF($I$2:$I$21,B477)&gt;0,0,WEEKDAY(B477,2)))</f>
        <v>2</v>
      </c>
      <c r="D477" s="74">
        <f t="shared" si="2"/>
        <v>23</v>
      </c>
      <c r="E477" s="12">
        <f>IFERROR(VLOOKUP(A477,'IDAR Meter Data'!$A:$B,2,1),"")</f>
        <v>155</v>
      </c>
      <c r="F477" s="75">
        <f>IF(CECCZ="CZ03",'Outside Temp'!B477,IF(CECCZ="CZ04",'Outside Temp'!B478,IF(CECCZ="CZ12",'Outside Temp'!B479, IF(CECCZ="CZ13",'Outside Temp'!B480))))</f>
        <v>52.18333333</v>
      </c>
      <c r="G477" s="12">
        <f t="shared" si="3"/>
        <v>1</v>
      </c>
    </row>
    <row r="478" ht="15.75" customHeight="1">
      <c r="A478" s="13">
        <v>42130.0</v>
      </c>
      <c r="B478" s="73">
        <f t="shared" si="1"/>
        <v>42130</v>
      </c>
      <c r="C478" s="74">
        <f>IF(NewCustomer="Yes", IF(COUNTIF($I$2:$I$11,B478)&gt;0,0,WEEKDAY(B478,2)),IF(COUNTIF($I$2:$I$21,B478)&gt;0,0,WEEKDAY(B478,2)))</f>
        <v>3</v>
      </c>
      <c r="D478" s="74">
        <f t="shared" si="2"/>
        <v>0</v>
      </c>
      <c r="E478" s="12">
        <f>IFERROR(VLOOKUP(A478,'IDAR Meter Data'!$A:$B,2,1),"")</f>
        <v>154</v>
      </c>
      <c r="F478" s="75">
        <f>IF(CECCZ="CZ03",'Outside Temp'!B478,IF(CECCZ="CZ04",'Outside Temp'!B479,IF(CECCZ="CZ12",'Outside Temp'!B480, IF(CECCZ="CZ13",'Outside Temp'!B481))))</f>
        <v>52</v>
      </c>
      <c r="G478" s="12">
        <f t="shared" si="3"/>
        <v>1</v>
      </c>
    </row>
    <row r="479" ht="15.75" customHeight="1">
      <c r="A479" s="13">
        <v>42130.010416666664</v>
      </c>
      <c r="B479" s="73">
        <f t="shared" si="1"/>
        <v>42130</v>
      </c>
      <c r="C479" s="74">
        <f>IF(NewCustomer="Yes", IF(COUNTIF($I$2:$I$11,B479)&gt;0,0,WEEKDAY(B479,2)),IF(COUNTIF($I$2:$I$21,B479)&gt;0,0,WEEKDAY(B479,2)))</f>
        <v>3</v>
      </c>
      <c r="D479" s="74">
        <f t="shared" si="2"/>
        <v>0</v>
      </c>
      <c r="E479" s="12">
        <f>IFERROR(VLOOKUP(A479,'IDAR Meter Data'!$A:$B,2,1),"")</f>
        <v>153</v>
      </c>
      <c r="F479" s="75">
        <f>IF(CECCZ="CZ03",'Outside Temp'!B479,IF(CECCZ="CZ04",'Outside Temp'!B480,IF(CECCZ="CZ12",'Outside Temp'!B481, IF(CECCZ="CZ13",'Outside Temp'!B482))))</f>
        <v>52</v>
      </c>
      <c r="G479" s="12">
        <f t="shared" si="3"/>
        <v>1</v>
      </c>
    </row>
    <row r="480" ht="15.75" customHeight="1">
      <c r="A480" s="13">
        <v>42130.020833333336</v>
      </c>
      <c r="B480" s="73">
        <f t="shared" si="1"/>
        <v>42130</v>
      </c>
      <c r="C480" s="74">
        <f>IF(NewCustomer="Yes", IF(COUNTIF($I$2:$I$11,B480)&gt;0,0,WEEKDAY(B480,2)),IF(COUNTIF($I$2:$I$21,B480)&gt;0,0,WEEKDAY(B480,2)))</f>
        <v>3</v>
      </c>
      <c r="D480" s="74">
        <f t="shared" si="2"/>
        <v>0</v>
      </c>
      <c r="E480" s="12">
        <f>IFERROR(VLOOKUP(A480,'IDAR Meter Data'!$A:$B,2,1),"")</f>
        <v>152</v>
      </c>
      <c r="F480" s="75">
        <f>IF(CECCZ="CZ03",'Outside Temp'!B480,IF(CECCZ="CZ04",'Outside Temp'!B481,IF(CECCZ="CZ12",'Outside Temp'!B482, IF(CECCZ="CZ13",'Outside Temp'!B483))))</f>
        <v>52</v>
      </c>
      <c r="G480" s="12">
        <f t="shared" si="3"/>
        <v>1</v>
      </c>
    </row>
    <row r="481" ht="15.75" customHeight="1">
      <c r="A481" s="13">
        <v>42130.03125</v>
      </c>
      <c r="B481" s="73">
        <f t="shared" si="1"/>
        <v>42130</v>
      </c>
      <c r="C481" s="74">
        <f>IF(NewCustomer="Yes", IF(COUNTIF($I$2:$I$11,B481)&gt;0,0,WEEKDAY(B481,2)),IF(COUNTIF($I$2:$I$21,B481)&gt;0,0,WEEKDAY(B481,2)))</f>
        <v>3</v>
      </c>
      <c r="D481" s="74">
        <f t="shared" si="2"/>
        <v>0</v>
      </c>
      <c r="E481" s="12">
        <f>IFERROR(VLOOKUP(A481,'IDAR Meter Data'!$A:$B,2,1),"")</f>
        <v>147</v>
      </c>
      <c r="F481" s="75">
        <f>IF(CECCZ="CZ03",'Outside Temp'!B481,IF(CECCZ="CZ04",'Outside Temp'!B482,IF(CECCZ="CZ12",'Outside Temp'!B483, IF(CECCZ="CZ13",'Outside Temp'!B484))))</f>
        <v>52</v>
      </c>
      <c r="G481" s="12">
        <f t="shared" si="3"/>
        <v>1</v>
      </c>
    </row>
    <row r="482" ht="15.75" customHeight="1">
      <c r="A482" s="13">
        <v>42130.041666666664</v>
      </c>
      <c r="B482" s="73">
        <f t="shared" si="1"/>
        <v>42130</v>
      </c>
      <c r="C482" s="74">
        <f>IF(NewCustomer="Yes", IF(COUNTIF($I$2:$I$11,B482)&gt;0,0,WEEKDAY(B482,2)),IF(COUNTIF($I$2:$I$21,B482)&gt;0,0,WEEKDAY(B482,2)))</f>
        <v>3</v>
      </c>
      <c r="D482" s="74">
        <f t="shared" si="2"/>
        <v>1</v>
      </c>
      <c r="E482" s="12">
        <f>IFERROR(VLOOKUP(A482,'IDAR Meter Data'!$A:$B,2,1),"")</f>
        <v>152</v>
      </c>
      <c r="F482" s="75">
        <f>IF(CECCZ="CZ03",'Outside Temp'!B482,IF(CECCZ="CZ04",'Outside Temp'!B483,IF(CECCZ="CZ12",'Outside Temp'!B484, IF(CECCZ="CZ13",'Outside Temp'!B485))))</f>
        <v>52</v>
      </c>
      <c r="G482" s="12">
        <f t="shared" si="3"/>
        <v>1</v>
      </c>
    </row>
    <row r="483" ht="15.75" customHeight="1">
      <c r="A483" s="13">
        <v>42130.052083333336</v>
      </c>
      <c r="B483" s="73">
        <f t="shared" si="1"/>
        <v>42130</v>
      </c>
      <c r="C483" s="74">
        <f>IF(NewCustomer="Yes", IF(COUNTIF($I$2:$I$11,B483)&gt;0,0,WEEKDAY(B483,2)),IF(COUNTIF($I$2:$I$21,B483)&gt;0,0,WEEKDAY(B483,2)))</f>
        <v>3</v>
      </c>
      <c r="D483" s="74">
        <f t="shared" si="2"/>
        <v>1</v>
      </c>
      <c r="E483" s="12">
        <f>IFERROR(VLOOKUP(A483,'IDAR Meter Data'!$A:$B,2,1),"")</f>
        <v>145</v>
      </c>
      <c r="F483" s="75">
        <f>IF(CECCZ="CZ03",'Outside Temp'!B483,IF(CECCZ="CZ04",'Outside Temp'!B484,IF(CECCZ="CZ12",'Outside Temp'!B485, IF(CECCZ="CZ13",'Outside Temp'!B486))))</f>
        <v>52</v>
      </c>
      <c r="G483" s="12">
        <f t="shared" si="3"/>
        <v>1</v>
      </c>
    </row>
    <row r="484" ht="15.75" customHeight="1">
      <c r="A484" s="13">
        <v>42130.0625</v>
      </c>
      <c r="B484" s="73">
        <f t="shared" si="1"/>
        <v>42130</v>
      </c>
      <c r="C484" s="74">
        <f>IF(NewCustomer="Yes", IF(COUNTIF($I$2:$I$11,B484)&gt;0,0,WEEKDAY(B484,2)),IF(COUNTIF($I$2:$I$21,B484)&gt;0,0,WEEKDAY(B484,2)))</f>
        <v>3</v>
      </c>
      <c r="D484" s="74">
        <f t="shared" si="2"/>
        <v>1</v>
      </c>
      <c r="E484" s="12">
        <f>IFERROR(VLOOKUP(A484,'IDAR Meter Data'!$A:$B,2,1),"")</f>
        <v>149</v>
      </c>
      <c r="F484" s="75">
        <f>IF(CECCZ="CZ03",'Outside Temp'!B484,IF(CECCZ="CZ04",'Outside Temp'!B485,IF(CECCZ="CZ12",'Outside Temp'!B486, IF(CECCZ="CZ13",'Outside Temp'!B487))))</f>
        <v>52</v>
      </c>
      <c r="G484" s="12">
        <f t="shared" si="3"/>
        <v>1</v>
      </c>
    </row>
    <row r="485" ht="15.75" customHeight="1">
      <c r="A485" s="13">
        <v>42130.072916666664</v>
      </c>
      <c r="B485" s="73">
        <f t="shared" si="1"/>
        <v>42130</v>
      </c>
      <c r="C485" s="74">
        <f>IF(NewCustomer="Yes", IF(COUNTIF($I$2:$I$11,B485)&gt;0,0,WEEKDAY(B485,2)),IF(COUNTIF($I$2:$I$21,B485)&gt;0,0,WEEKDAY(B485,2)))</f>
        <v>3</v>
      </c>
      <c r="D485" s="74">
        <f t="shared" si="2"/>
        <v>1</v>
      </c>
      <c r="E485" s="12">
        <f>IFERROR(VLOOKUP(A485,'IDAR Meter Data'!$A:$B,2,1),"")</f>
        <v>144</v>
      </c>
      <c r="F485" s="75">
        <f>IF(CECCZ="CZ03",'Outside Temp'!B485,IF(CECCZ="CZ04",'Outside Temp'!B486,IF(CECCZ="CZ12",'Outside Temp'!B487, IF(CECCZ="CZ13",'Outside Temp'!B488))))</f>
        <v>52</v>
      </c>
      <c r="G485" s="12">
        <f t="shared" si="3"/>
        <v>1</v>
      </c>
    </row>
    <row r="486" ht="15.75" customHeight="1">
      <c r="A486" s="13">
        <v>42130.083333333336</v>
      </c>
      <c r="B486" s="73">
        <f t="shared" si="1"/>
        <v>42130</v>
      </c>
      <c r="C486" s="74">
        <f>IF(NewCustomer="Yes", IF(COUNTIF($I$2:$I$11,B486)&gt;0,0,WEEKDAY(B486,2)),IF(COUNTIF($I$2:$I$21,B486)&gt;0,0,WEEKDAY(B486,2)))</f>
        <v>3</v>
      </c>
      <c r="D486" s="74">
        <f t="shared" si="2"/>
        <v>2</v>
      </c>
      <c r="E486" s="12">
        <f>IFERROR(VLOOKUP(A486,'IDAR Meter Data'!$A:$B,2,1),"")</f>
        <v>146</v>
      </c>
      <c r="F486" s="75">
        <f>IF(CECCZ="CZ03",'Outside Temp'!B486,IF(CECCZ="CZ04",'Outside Temp'!B487,IF(CECCZ="CZ12",'Outside Temp'!B488, IF(CECCZ="CZ13",'Outside Temp'!B489))))</f>
        <v>51.93333333</v>
      </c>
      <c r="G486" s="12">
        <f t="shared" si="3"/>
        <v>1</v>
      </c>
    </row>
    <row r="487" ht="15.75" customHeight="1">
      <c r="A487" s="13">
        <v>42130.09375</v>
      </c>
      <c r="B487" s="73">
        <f t="shared" si="1"/>
        <v>42130</v>
      </c>
      <c r="C487" s="74">
        <f>IF(NewCustomer="Yes", IF(COUNTIF($I$2:$I$11,B487)&gt;0,0,WEEKDAY(B487,2)),IF(COUNTIF($I$2:$I$21,B487)&gt;0,0,WEEKDAY(B487,2)))</f>
        <v>3</v>
      </c>
      <c r="D487" s="74">
        <f t="shared" si="2"/>
        <v>2</v>
      </c>
      <c r="E487" s="12">
        <f>IFERROR(VLOOKUP(A487,'IDAR Meter Data'!$A:$B,2,1),"")</f>
        <v>145</v>
      </c>
      <c r="F487" s="75">
        <f>IF(CECCZ="CZ03",'Outside Temp'!B487,IF(CECCZ="CZ04",'Outside Temp'!B488,IF(CECCZ="CZ12",'Outside Temp'!B489, IF(CECCZ="CZ13",'Outside Temp'!B490))))</f>
        <v>51.68333333</v>
      </c>
      <c r="G487" s="12">
        <f t="shared" si="3"/>
        <v>1</v>
      </c>
    </row>
    <row r="488" ht="15.75" customHeight="1">
      <c r="A488" s="13">
        <v>42130.104166666664</v>
      </c>
      <c r="B488" s="73">
        <f t="shared" si="1"/>
        <v>42130</v>
      </c>
      <c r="C488" s="74">
        <f>IF(NewCustomer="Yes", IF(COUNTIF($I$2:$I$11,B488)&gt;0,0,WEEKDAY(B488,2)),IF(COUNTIF($I$2:$I$21,B488)&gt;0,0,WEEKDAY(B488,2)))</f>
        <v>3</v>
      </c>
      <c r="D488" s="74">
        <f t="shared" si="2"/>
        <v>2</v>
      </c>
      <c r="E488" s="12">
        <f>IFERROR(VLOOKUP(A488,'IDAR Meter Data'!$A:$B,2,1),"")</f>
        <v>145</v>
      </c>
      <c r="F488" s="75">
        <f>IF(CECCZ="CZ03",'Outside Temp'!B488,IF(CECCZ="CZ04",'Outside Temp'!B489,IF(CECCZ="CZ12",'Outside Temp'!B490, IF(CECCZ="CZ13",'Outside Temp'!B491))))</f>
        <v>51.43333333</v>
      </c>
      <c r="G488" s="12">
        <f t="shared" si="3"/>
        <v>1</v>
      </c>
    </row>
    <row r="489" ht="15.75" customHeight="1">
      <c r="A489" s="13">
        <v>42130.114583333336</v>
      </c>
      <c r="B489" s="73">
        <f t="shared" si="1"/>
        <v>42130</v>
      </c>
      <c r="C489" s="74">
        <f>IF(NewCustomer="Yes", IF(COUNTIF($I$2:$I$11,B489)&gt;0,0,WEEKDAY(B489,2)),IF(COUNTIF($I$2:$I$21,B489)&gt;0,0,WEEKDAY(B489,2)))</f>
        <v>3</v>
      </c>
      <c r="D489" s="74">
        <f t="shared" si="2"/>
        <v>2</v>
      </c>
      <c r="E489" s="12">
        <f>IFERROR(VLOOKUP(A489,'IDAR Meter Data'!$A:$B,2,1),"")</f>
        <v>146</v>
      </c>
      <c r="F489" s="75">
        <f>IF(CECCZ="CZ03",'Outside Temp'!B489,IF(CECCZ="CZ04",'Outside Temp'!B490,IF(CECCZ="CZ12",'Outside Temp'!B491, IF(CECCZ="CZ13",'Outside Temp'!B492))))</f>
        <v>51.18333333</v>
      </c>
      <c r="G489" s="12">
        <f t="shared" si="3"/>
        <v>1</v>
      </c>
    </row>
    <row r="490" ht="15.75" customHeight="1">
      <c r="A490" s="13">
        <v>42130.125</v>
      </c>
      <c r="B490" s="73">
        <f t="shared" si="1"/>
        <v>42130</v>
      </c>
      <c r="C490" s="74">
        <f>IF(NewCustomer="Yes", IF(COUNTIF($I$2:$I$11,B490)&gt;0,0,WEEKDAY(B490,2)),IF(COUNTIF($I$2:$I$21,B490)&gt;0,0,WEEKDAY(B490,2)))</f>
        <v>3</v>
      </c>
      <c r="D490" s="74">
        <f t="shared" si="2"/>
        <v>3</v>
      </c>
      <c r="E490" s="12">
        <f>IFERROR(VLOOKUP(A490,'IDAR Meter Data'!$A:$B,2,1),"")</f>
        <v>140</v>
      </c>
      <c r="F490" s="75">
        <f>IF(CECCZ="CZ03",'Outside Temp'!B490,IF(CECCZ="CZ04",'Outside Temp'!B491,IF(CECCZ="CZ12",'Outside Temp'!B492, IF(CECCZ="CZ13",'Outside Temp'!B493))))</f>
        <v>51.22222222</v>
      </c>
      <c r="G490" s="12">
        <f t="shared" si="3"/>
        <v>1</v>
      </c>
    </row>
    <row r="491" ht="15.75" customHeight="1">
      <c r="A491" s="13">
        <v>42130.135416666664</v>
      </c>
      <c r="B491" s="73">
        <f t="shared" si="1"/>
        <v>42130</v>
      </c>
      <c r="C491" s="74">
        <f>IF(NewCustomer="Yes", IF(COUNTIF($I$2:$I$11,B491)&gt;0,0,WEEKDAY(B491,2)),IF(COUNTIF($I$2:$I$21,B491)&gt;0,0,WEEKDAY(B491,2)))</f>
        <v>3</v>
      </c>
      <c r="D491" s="74">
        <f t="shared" si="2"/>
        <v>3</v>
      </c>
      <c r="E491" s="12">
        <f>IFERROR(VLOOKUP(A491,'IDAR Meter Data'!$A:$B,2,1),"")</f>
        <v>143</v>
      </c>
      <c r="F491" s="75">
        <f>IF(CECCZ="CZ03",'Outside Temp'!B491,IF(CECCZ="CZ04",'Outside Temp'!B492,IF(CECCZ="CZ12",'Outside Temp'!B493, IF(CECCZ="CZ13",'Outside Temp'!B494))))</f>
        <v>51.97619048</v>
      </c>
      <c r="G491" s="12">
        <f t="shared" si="3"/>
        <v>1</v>
      </c>
    </row>
    <row r="492" ht="15.75" customHeight="1">
      <c r="A492" s="13">
        <v>42130.145833333336</v>
      </c>
      <c r="B492" s="73">
        <f t="shared" si="1"/>
        <v>42130</v>
      </c>
      <c r="C492" s="74">
        <f>IF(NewCustomer="Yes", IF(COUNTIF($I$2:$I$11,B492)&gt;0,0,WEEKDAY(B492,2)),IF(COUNTIF($I$2:$I$21,B492)&gt;0,0,WEEKDAY(B492,2)))</f>
        <v>3</v>
      </c>
      <c r="D492" s="74">
        <f t="shared" si="2"/>
        <v>3</v>
      </c>
      <c r="E492" s="12">
        <f>IFERROR(VLOOKUP(A492,'IDAR Meter Data'!$A:$B,2,1),"")</f>
        <v>142</v>
      </c>
      <c r="F492" s="75">
        <f>IF(CECCZ="CZ03",'Outside Temp'!B492,IF(CECCZ="CZ04",'Outside Temp'!B493,IF(CECCZ="CZ12",'Outside Temp'!B494, IF(CECCZ="CZ13",'Outside Temp'!B495))))</f>
        <v>51.61904762</v>
      </c>
      <c r="G492" s="12">
        <f t="shared" si="3"/>
        <v>1</v>
      </c>
    </row>
    <row r="493" ht="15.75" customHeight="1">
      <c r="A493" s="13">
        <v>42130.15625</v>
      </c>
      <c r="B493" s="73">
        <f t="shared" si="1"/>
        <v>42130</v>
      </c>
      <c r="C493" s="74">
        <f>IF(NewCustomer="Yes", IF(COUNTIF($I$2:$I$11,B493)&gt;0,0,WEEKDAY(B493,2)),IF(COUNTIF($I$2:$I$21,B493)&gt;0,0,WEEKDAY(B493,2)))</f>
        <v>3</v>
      </c>
      <c r="D493" s="74">
        <f t="shared" si="2"/>
        <v>3</v>
      </c>
      <c r="E493" s="12">
        <f>IFERROR(VLOOKUP(A493,'IDAR Meter Data'!$A:$B,2,1),"")</f>
        <v>145</v>
      </c>
      <c r="F493" s="75">
        <f>IF(CECCZ="CZ03",'Outside Temp'!B493,IF(CECCZ="CZ04",'Outside Temp'!B494,IF(CECCZ="CZ12",'Outside Temp'!B495, IF(CECCZ="CZ13",'Outside Temp'!B496))))</f>
        <v>51.26190476</v>
      </c>
      <c r="G493" s="12">
        <f t="shared" si="3"/>
        <v>1</v>
      </c>
    </row>
    <row r="494" ht="15.75" customHeight="1">
      <c r="A494" s="13">
        <v>42130.166666666664</v>
      </c>
      <c r="B494" s="73">
        <f t="shared" si="1"/>
        <v>42130</v>
      </c>
      <c r="C494" s="74">
        <f>IF(NewCustomer="Yes", IF(COUNTIF($I$2:$I$11,B494)&gt;0,0,WEEKDAY(B494,2)),IF(COUNTIF($I$2:$I$21,B494)&gt;0,0,WEEKDAY(B494,2)))</f>
        <v>3</v>
      </c>
      <c r="D494" s="74">
        <f t="shared" si="2"/>
        <v>4</v>
      </c>
      <c r="E494" s="12">
        <f>IFERROR(VLOOKUP(A494,'IDAR Meter Data'!$A:$B,2,1),"")</f>
        <v>143</v>
      </c>
      <c r="F494" s="75">
        <f>IF(CECCZ="CZ03",'Outside Temp'!B494,IF(CECCZ="CZ04",'Outside Temp'!B495,IF(CECCZ="CZ12",'Outside Temp'!B496, IF(CECCZ="CZ13",'Outside Temp'!B497))))</f>
        <v>51.18181818</v>
      </c>
      <c r="G494" s="12">
        <f t="shared" si="3"/>
        <v>1</v>
      </c>
    </row>
    <row r="495" ht="15.75" customHeight="1">
      <c r="A495" s="13">
        <v>42130.177083333336</v>
      </c>
      <c r="B495" s="73">
        <f t="shared" si="1"/>
        <v>42130</v>
      </c>
      <c r="C495" s="74">
        <f>IF(NewCustomer="Yes", IF(COUNTIF($I$2:$I$11,B495)&gt;0,0,WEEKDAY(B495,2)),IF(COUNTIF($I$2:$I$21,B495)&gt;0,0,WEEKDAY(B495,2)))</f>
        <v>3</v>
      </c>
      <c r="D495" s="74">
        <f t="shared" si="2"/>
        <v>4</v>
      </c>
      <c r="E495" s="12">
        <f>IFERROR(VLOOKUP(A495,'IDAR Meter Data'!$A:$B,2,1),"")</f>
        <v>141</v>
      </c>
      <c r="F495" s="75">
        <f>IF(CECCZ="CZ03",'Outside Temp'!B495,IF(CECCZ="CZ04",'Outside Temp'!B496,IF(CECCZ="CZ12",'Outside Temp'!B497, IF(CECCZ="CZ13",'Outside Temp'!B498))))</f>
        <v>51.86363636</v>
      </c>
      <c r="G495" s="12">
        <f t="shared" si="3"/>
        <v>1</v>
      </c>
    </row>
    <row r="496" ht="15.75" customHeight="1">
      <c r="A496" s="13">
        <v>42130.1875</v>
      </c>
      <c r="B496" s="73">
        <f t="shared" si="1"/>
        <v>42130</v>
      </c>
      <c r="C496" s="74">
        <f>IF(NewCustomer="Yes", IF(COUNTIF($I$2:$I$11,B496)&gt;0,0,WEEKDAY(B496,2)),IF(COUNTIF($I$2:$I$21,B496)&gt;0,0,WEEKDAY(B496,2)))</f>
        <v>3</v>
      </c>
      <c r="D496" s="74">
        <f t="shared" si="2"/>
        <v>4</v>
      </c>
      <c r="E496" s="12">
        <f>IFERROR(VLOOKUP(A496,'IDAR Meter Data'!$A:$B,2,1),"")</f>
        <v>144</v>
      </c>
      <c r="F496" s="75">
        <f>IF(CECCZ="CZ03",'Outside Temp'!B496,IF(CECCZ="CZ04",'Outside Temp'!B497,IF(CECCZ="CZ12",'Outside Temp'!B498, IF(CECCZ="CZ13",'Outside Temp'!B499))))</f>
        <v>51.68421053</v>
      </c>
      <c r="G496" s="12">
        <f t="shared" si="3"/>
        <v>1</v>
      </c>
    </row>
    <row r="497" ht="15.75" customHeight="1">
      <c r="A497" s="13">
        <v>42130.197916666664</v>
      </c>
      <c r="B497" s="73">
        <f t="shared" si="1"/>
        <v>42130</v>
      </c>
      <c r="C497" s="74">
        <f>IF(NewCustomer="Yes", IF(COUNTIF($I$2:$I$11,B497)&gt;0,0,WEEKDAY(B497,2)),IF(COUNTIF($I$2:$I$21,B497)&gt;0,0,WEEKDAY(B497,2)))</f>
        <v>3</v>
      </c>
      <c r="D497" s="74">
        <f t="shared" si="2"/>
        <v>4</v>
      </c>
      <c r="E497" s="12">
        <f>IFERROR(VLOOKUP(A497,'IDAR Meter Data'!$A:$B,2,1),"")</f>
        <v>143</v>
      </c>
      <c r="F497" s="75">
        <f>IF(CECCZ="CZ03",'Outside Temp'!B497,IF(CECCZ="CZ04",'Outside Temp'!B498,IF(CECCZ="CZ12",'Outside Temp'!B499, IF(CECCZ="CZ13",'Outside Temp'!B500))))</f>
        <v>51.28947368</v>
      </c>
      <c r="G497" s="12">
        <f t="shared" si="3"/>
        <v>1</v>
      </c>
    </row>
    <row r="498" ht="15.75" customHeight="1">
      <c r="A498" s="13">
        <v>42130.208333333336</v>
      </c>
      <c r="B498" s="73">
        <f t="shared" si="1"/>
        <v>42130</v>
      </c>
      <c r="C498" s="74">
        <f>IF(NewCustomer="Yes", IF(COUNTIF($I$2:$I$11,B498)&gt;0,0,WEEKDAY(B498,2)),IF(COUNTIF($I$2:$I$21,B498)&gt;0,0,WEEKDAY(B498,2)))</f>
        <v>3</v>
      </c>
      <c r="D498" s="74">
        <f t="shared" si="2"/>
        <v>5</v>
      </c>
      <c r="E498" s="12">
        <f>IFERROR(VLOOKUP(A498,'IDAR Meter Data'!$A:$B,2,1),"")</f>
        <v>134</v>
      </c>
      <c r="F498" s="75">
        <f>IF(CECCZ="CZ03",'Outside Temp'!B498,IF(CECCZ="CZ04",'Outside Temp'!B499,IF(CECCZ="CZ12",'Outside Temp'!B500, IF(CECCZ="CZ13",'Outside Temp'!B501))))</f>
        <v>51.1025641</v>
      </c>
      <c r="G498" s="12">
        <f t="shared" si="3"/>
        <v>1</v>
      </c>
    </row>
    <row r="499" ht="15.75" customHeight="1">
      <c r="A499" s="13">
        <v>42130.21875</v>
      </c>
      <c r="B499" s="73">
        <f t="shared" si="1"/>
        <v>42130</v>
      </c>
      <c r="C499" s="74">
        <f>IF(NewCustomer="Yes", IF(COUNTIF($I$2:$I$11,B499)&gt;0,0,WEEKDAY(B499,2)),IF(COUNTIF($I$2:$I$21,B499)&gt;0,0,WEEKDAY(B499,2)))</f>
        <v>3</v>
      </c>
      <c r="D499" s="74">
        <f t="shared" si="2"/>
        <v>5</v>
      </c>
      <c r="E499" s="12">
        <f>IFERROR(VLOOKUP(A499,'IDAR Meter Data'!$A:$B,2,1),"")</f>
        <v>141</v>
      </c>
      <c r="F499" s="75">
        <f>IF(CECCZ="CZ03",'Outside Temp'!B499,IF(CECCZ="CZ04",'Outside Temp'!B500,IF(CECCZ="CZ12",'Outside Temp'!B501, IF(CECCZ="CZ13",'Outside Temp'!B502))))</f>
        <v>51.48717949</v>
      </c>
      <c r="G499" s="12">
        <f t="shared" si="3"/>
        <v>1</v>
      </c>
    </row>
    <row r="500" ht="15.75" customHeight="1">
      <c r="A500" s="13">
        <v>42130.229166666664</v>
      </c>
      <c r="B500" s="73">
        <f t="shared" si="1"/>
        <v>42130</v>
      </c>
      <c r="C500" s="74">
        <f>IF(NewCustomer="Yes", IF(COUNTIF($I$2:$I$11,B500)&gt;0,0,WEEKDAY(B500,2)),IF(COUNTIF($I$2:$I$21,B500)&gt;0,0,WEEKDAY(B500,2)))</f>
        <v>3</v>
      </c>
      <c r="D500" s="74">
        <f t="shared" si="2"/>
        <v>5</v>
      </c>
      <c r="E500" s="12">
        <f>IFERROR(VLOOKUP(A500,'IDAR Meter Data'!$A:$B,2,1),"")</f>
        <v>135</v>
      </c>
      <c r="F500" s="75">
        <f>IF(CECCZ="CZ03",'Outside Temp'!B500,IF(CECCZ="CZ04",'Outside Temp'!B501,IF(CECCZ="CZ12",'Outside Temp'!B502, IF(CECCZ="CZ13",'Outside Temp'!B503))))</f>
        <v>51.87179487</v>
      </c>
      <c r="G500" s="12">
        <f t="shared" si="3"/>
        <v>1</v>
      </c>
    </row>
    <row r="501" ht="15.75" customHeight="1">
      <c r="A501" s="13">
        <v>42130.239583333336</v>
      </c>
      <c r="B501" s="73">
        <f t="shared" si="1"/>
        <v>42130</v>
      </c>
      <c r="C501" s="74">
        <f>IF(NewCustomer="Yes", IF(COUNTIF($I$2:$I$11,B501)&gt;0,0,WEEKDAY(B501,2)),IF(COUNTIF($I$2:$I$21,B501)&gt;0,0,WEEKDAY(B501,2)))</f>
        <v>3</v>
      </c>
      <c r="D501" s="74">
        <f t="shared" si="2"/>
        <v>5</v>
      </c>
      <c r="E501" s="12">
        <f>IFERROR(VLOOKUP(A501,'IDAR Meter Data'!$A:$B,2,1),"")</f>
        <v>139</v>
      </c>
      <c r="F501" s="75">
        <f>IF(CECCZ="CZ03",'Outside Temp'!B501,IF(CECCZ="CZ04",'Outside Temp'!B502,IF(CECCZ="CZ12",'Outside Temp'!B503, IF(CECCZ="CZ13",'Outside Temp'!B504))))</f>
        <v>51.52380952</v>
      </c>
      <c r="G501" s="12">
        <f t="shared" si="3"/>
        <v>1</v>
      </c>
    </row>
    <row r="502" ht="15.75" customHeight="1">
      <c r="A502" s="13">
        <v>42130.25</v>
      </c>
      <c r="B502" s="73">
        <f t="shared" si="1"/>
        <v>42130</v>
      </c>
      <c r="C502" s="74">
        <f>IF(NewCustomer="Yes", IF(COUNTIF($I$2:$I$11,B502)&gt;0,0,WEEKDAY(B502,2)),IF(COUNTIF($I$2:$I$21,B502)&gt;0,0,WEEKDAY(B502,2)))</f>
        <v>3</v>
      </c>
      <c r="D502" s="74">
        <f t="shared" si="2"/>
        <v>6</v>
      </c>
      <c r="E502" s="12">
        <f>IFERROR(VLOOKUP(A502,'IDAR Meter Data'!$A:$B,2,1),"")</f>
        <v>141</v>
      </c>
      <c r="F502" s="75">
        <f>IF(CECCZ="CZ03",'Outside Temp'!B502,IF(CECCZ="CZ04",'Outside Temp'!B503,IF(CECCZ="CZ12",'Outside Temp'!B504, IF(CECCZ="CZ13",'Outside Temp'!B505))))</f>
        <v>51.13333333</v>
      </c>
      <c r="G502" s="12">
        <f t="shared" si="3"/>
        <v>1</v>
      </c>
    </row>
    <row r="503" ht="15.75" customHeight="1">
      <c r="A503" s="13">
        <v>42130.260416666664</v>
      </c>
      <c r="B503" s="73">
        <f t="shared" si="1"/>
        <v>42130</v>
      </c>
      <c r="C503" s="74">
        <f>IF(NewCustomer="Yes", IF(COUNTIF($I$2:$I$11,B503)&gt;0,0,WEEKDAY(B503,2)),IF(COUNTIF($I$2:$I$21,B503)&gt;0,0,WEEKDAY(B503,2)))</f>
        <v>3</v>
      </c>
      <c r="D503" s="74">
        <f t="shared" si="2"/>
        <v>6</v>
      </c>
      <c r="E503" s="12">
        <f>IFERROR(VLOOKUP(A503,'IDAR Meter Data'!$A:$B,2,1),"")</f>
        <v>141</v>
      </c>
      <c r="F503" s="75">
        <f>IF(CECCZ="CZ03",'Outside Temp'!B503,IF(CECCZ="CZ04",'Outside Temp'!B504,IF(CECCZ="CZ12",'Outside Temp'!B505, IF(CECCZ="CZ13",'Outside Temp'!B506))))</f>
        <v>51.63333333</v>
      </c>
      <c r="G503" s="12">
        <f t="shared" si="3"/>
        <v>1</v>
      </c>
    </row>
    <row r="504" ht="15.75" customHeight="1">
      <c r="A504" s="13">
        <v>42130.270833333336</v>
      </c>
      <c r="B504" s="73">
        <f t="shared" si="1"/>
        <v>42130</v>
      </c>
      <c r="C504" s="74">
        <f>IF(NewCustomer="Yes", IF(COUNTIF($I$2:$I$11,B504)&gt;0,0,WEEKDAY(B504,2)),IF(COUNTIF($I$2:$I$21,B504)&gt;0,0,WEEKDAY(B504,2)))</f>
        <v>3</v>
      </c>
      <c r="D504" s="74">
        <f t="shared" si="2"/>
        <v>6</v>
      </c>
      <c r="E504" s="12">
        <f>IFERROR(VLOOKUP(A504,'IDAR Meter Data'!$A:$B,2,1),"")</f>
        <v>143</v>
      </c>
      <c r="F504" s="75">
        <f>IF(CECCZ="CZ03",'Outside Temp'!B504,IF(CECCZ="CZ04",'Outside Temp'!B505,IF(CECCZ="CZ12",'Outside Temp'!B506, IF(CECCZ="CZ13",'Outside Temp'!B507))))</f>
        <v>52.13333333</v>
      </c>
      <c r="G504" s="12">
        <f t="shared" si="3"/>
        <v>1</v>
      </c>
    </row>
    <row r="505" ht="15.75" customHeight="1">
      <c r="A505" s="13">
        <v>42130.28125</v>
      </c>
      <c r="B505" s="73">
        <f t="shared" si="1"/>
        <v>42130</v>
      </c>
      <c r="C505" s="74">
        <f>IF(NewCustomer="Yes", IF(COUNTIF($I$2:$I$11,B505)&gt;0,0,WEEKDAY(B505,2)),IF(COUNTIF($I$2:$I$21,B505)&gt;0,0,WEEKDAY(B505,2)))</f>
        <v>3</v>
      </c>
      <c r="D505" s="74">
        <f t="shared" si="2"/>
        <v>6</v>
      </c>
      <c r="E505" s="12">
        <f>IFERROR(VLOOKUP(A505,'IDAR Meter Data'!$A:$B,2,1),"")</f>
        <v>146</v>
      </c>
      <c r="F505" s="75">
        <f>IF(CECCZ="CZ03",'Outside Temp'!B505,IF(CECCZ="CZ04",'Outside Temp'!B506,IF(CECCZ="CZ12",'Outside Temp'!B507, IF(CECCZ="CZ13",'Outside Temp'!B508))))</f>
        <v>52.63333333</v>
      </c>
      <c r="G505" s="12">
        <f t="shared" si="3"/>
        <v>1</v>
      </c>
    </row>
    <row r="506" ht="15.75" customHeight="1">
      <c r="A506" s="13">
        <v>42130.291666666664</v>
      </c>
      <c r="B506" s="73">
        <f t="shared" si="1"/>
        <v>42130</v>
      </c>
      <c r="C506" s="74">
        <f>IF(NewCustomer="Yes", IF(COUNTIF($I$2:$I$11,B506)&gt;0,0,WEEKDAY(B506,2)),IF(COUNTIF($I$2:$I$21,B506)&gt;0,0,WEEKDAY(B506,2)))</f>
        <v>3</v>
      </c>
      <c r="D506" s="74">
        <f t="shared" si="2"/>
        <v>7</v>
      </c>
      <c r="E506" s="12">
        <f>IFERROR(VLOOKUP(A506,'IDAR Meter Data'!$A:$B,2,1),"")</f>
        <v>144</v>
      </c>
      <c r="F506" s="75">
        <f>IF(CECCZ="CZ03",'Outside Temp'!B506,IF(CECCZ="CZ04",'Outside Temp'!B507,IF(CECCZ="CZ12",'Outside Temp'!B508, IF(CECCZ="CZ13",'Outside Temp'!B509))))</f>
        <v>53.13333333</v>
      </c>
      <c r="G506" s="12">
        <f t="shared" si="3"/>
        <v>1</v>
      </c>
    </row>
    <row r="507" ht="15.75" customHeight="1">
      <c r="A507" s="13">
        <v>42130.302083333336</v>
      </c>
      <c r="B507" s="73">
        <f t="shared" si="1"/>
        <v>42130</v>
      </c>
      <c r="C507" s="74">
        <f>IF(NewCustomer="Yes", IF(COUNTIF($I$2:$I$11,B507)&gt;0,0,WEEKDAY(B507,2)),IF(COUNTIF($I$2:$I$21,B507)&gt;0,0,WEEKDAY(B507,2)))</f>
        <v>3</v>
      </c>
      <c r="D507" s="74">
        <f t="shared" si="2"/>
        <v>7</v>
      </c>
      <c r="E507" s="12">
        <f>IFERROR(VLOOKUP(A507,'IDAR Meter Data'!$A:$B,2,1),"")</f>
        <v>145</v>
      </c>
      <c r="F507" s="75">
        <f>IF(CECCZ="CZ03",'Outside Temp'!B507,IF(CECCZ="CZ04",'Outside Temp'!B508,IF(CECCZ="CZ12",'Outside Temp'!B509, IF(CECCZ="CZ13",'Outside Temp'!B510))))</f>
        <v>53.63333333</v>
      </c>
      <c r="G507" s="12">
        <f t="shared" si="3"/>
        <v>1</v>
      </c>
    </row>
    <row r="508" ht="15.75" customHeight="1">
      <c r="A508" s="13">
        <v>42130.3125</v>
      </c>
      <c r="B508" s="73">
        <f t="shared" si="1"/>
        <v>42130</v>
      </c>
      <c r="C508" s="74">
        <f>IF(NewCustomer="Yes", IF(COUNTIF($I$2:$I$11,B508)&gt;0,0,WEEKDAY(B508,2)),IF(COUNTIF($I$2:$I$21,B508)&gt;0,0,WEEKDAY(B508,2)))</f>
        <v>3</v>
      </c>
      <c r="D508" s="74">
        <f t="shared" si="2"/>
        <v>7</v>
      </c>
      <c r="E508" s="12">
        <f>IFERROR(VLOOKUP(A508,'IDAR Meter Data'!$A:$B,2,1),"")</f>
        <v>150</v>
      </c>
      <c r="F508" s="75">
        <f>IF(CECCZ="CZ03",'Outside Temp'!B508,IF(CECCZ="CZ04",'Outside Temp'!B509,IF(CECCZ="CZ12",'Outside Temp'!B510, IF(CECCZ="CZ13",'Outside Temp'!B511))))</f>
        <v>54.13333333</v>
      </c>
      <c r="G508" s="12">
        <f t="shared" si="3"/>
        <v>1</v>
      </c>
    </row>
    <row r="509" ht="15.75" customHeight="1">
      <c r="A509" s="13">
        <v>42130.322916666664</v>
      </c>
      <c r="B509" s="73">
        <f t="shared" si="1"/>
        <v>42130</v>
      </c>
      <c r="C509" s="74">
        <f>IF(NewCustomer="Yes", IF(COUNTIF($I$2:$I$11,B509)&gt;0,0,WEEKDAY(B509,2)),IF(COUNTIF($I$2:$I$21,B509)&gt;0,0,WEEKDAY(B509,2)))</f>
        <v>3</v>
      </c>
      <c r="D509" s="74">
        <f t="shared" si="2"/>
        <v>7</v>
      </c>
      <c r="E509" s="12">
        <f>IFERROR(VLOOKUP(A509,'IDAR Meter Data'!$A:$B,2,1),"")</f>
        <v>151</v>
      </c>
      <c r="F509" s="75">
        <f>IF(CECCZ="CZ03",'Outside Temp'!B509,IF(CECCZ="CZ04",'Outside Temp'!B510,IF(CECCZ="CZ12",'Outside Temp'!B511, IF(CECCZ="CZ13",'Outside Temp'!B512))))</f>
        <v>54.63333333</v>
      </c>
      <c r="G509" s="12">
        <f t="shared" si="3"/>
        <v>1</v>
      </c>
    </row>
    <row r="510" ht="15.75" customHeight="1">
      <c r="A510" s="13">
        <v>42130.333333333336</v>
      </c>
      <c r="B510" s="73">
        <f t="shared" si="1"/>
        <v>42130</v>
      </c>
      <c r="C510" s="74">
        <f>IF(NewCustomer="Yes", IF(COUNTIF($I$2:$I$11,B510)&gt;0,0,WEEKDAY(B510,2)),IF(COUNTIF($I$2:$I$21,B510)&gt;0,0,WEEKDAY(B510,2)))</f>
        <v>3</v>
      </c>
      <c r="D510" s="74">
        <f t="shared" si="2"/>
        <v>8</v>
      </c>
      <c r="E510" s="12">
        <f>IFERROR(VLOOKUP(A510,'IDAR Meter Data'!$A:$B,2,1),"")</f>
        <v>165</v>
      </c>
      <c r="F510" s="75">
        <f>IF(CECCZ="CZ03",'Outside Temp'!B510,IF(CECCZ="CZ04",'Outside Temp'!B511,IF(CECCZ="CZ12",'Outside Temp'!B512, IF(CECCZ="CZ13",'Outside Temp'!B513))))</f>
        <v>55.2</v>
      </c>
      <c r="G510" s="12">
        <f t="shared" si="3"/>
        <v>1</v>
      </c>
    </row>
    <row r="511" ht="15.75" customHeight="1">
      <c r="A511" s="13">
        <v>42130.34375</v>
      </c>
      <c r="B511" s="73">
        <f t="shared" si="1"/>
        <v>42130</v>
      </c>
      <c r="C511" s="74">
        <f>IF(NewCustomer="Yes", IF(COUNTIF($I$2:$I$11,B511)&gt;0,0,WEEKDAY(B511,2)),IF(COUNTIF($I$2:$I$21,B511)&gt;0,0,WEEKDAY(B511,2)))</f>
        <v>3</v>
      </c>
      <c r="D511" s="74">
        <f t="shared" si="2"/>
        <v>8</v>
      </c>
      <c r="E511" s="12">
        <f>IFERROR(VLOOKUP(A511,'IDAR Meter Data'!$A:$B,2,1),"")</f>
        <v>166</v>
      </c>
      <c r="F511" s="75">
        <f>IF(CECCZ="CZ03",'Outside Temp'!B511,IF(CECCZ="CZ04",'Outside Temp'!B512,IF(CECCZ="CZ12",'Outside Temp'!B513, IF(CECCZ="CZ13",'Outside Temp'!B514))))</f>
        <v>55.95</v>
      </c>
      <c r="G511" s="12">
        <f t="shared" si="3"/>
        <v>1</v>
      </c>
    </row>
    <row r="512" ht="15.75" customHeight="1">
      <c r="A512" s="13">
        <v>42130.354166666664</v>
      </c>
      <c r="B512" s="73">
        <f t="shared" si="1"/>
        <v>42130</v>
      </c>
      <c r="C512" s="74">
        <f>IF(NewCustomer="Yes", IF(COUNTIF($I$2:$I$11,B512)&gt;0,0,WEEKDAY(B512,2)),IF(COUNTIF($I$2:$I$21,B512)&gt;0,0,WEEKDAY(B512,2)))</f>
        <v>3</v>
      </c>
      <c r="D512" s="74">
        <f t="shared" si="2"/>
        <v>8</v>
      </c>
      <c r="E512" s="12">
        <f>IFERROR(VLOOKUP(A512,'IDAR Meter Data'!$A:$B,2,1),"")</f>
        <v>170</v>
      </c>
      <c r="F512" s="75">
        <f>IF(CECCZ="CZ03",'Outside Temp'!B512,IF(CECCZ="CZ04",'Outside Temp'!B513,IF(CECCZ="CZ12",'Outside Temp'!B514, IF(CECCZ="CZ13",'Outside Temp'!B515))))</f>
        <v>56.7</v>
      </c>
      <c r="G512" s="12">
        <f t="shared" si="3"/>
        <v>1</v>
      </c>
    </row>
    <row r="513" ht="15.75" customHeight="1">
      <c r="A513" s="13">
        <v>42130.364583333336</v>
      </c>
      <c r="B513" s="73">
        <f t="shared" si="1"/>
        <v>42130</v>
      </c>
      <c r="C513" s="74">
        <f>IF(NewCustomer="Yes", IF(COUNTIF($I$2:$I$11,B513)&gt;0,0,WEEKDAY(B513,2)),IF(COUNTIF($I$2:$I$21,B513)&gt;0,0,WEEKDAY(B513,2)))</f>
        <v>3</v>
      </c>
      <c r="D513" s="74">
        <f t="shared" si="2"/>
        <v>8</v>
      </c>
      <c r="E513" s="12">
        <f>IFERROR(VLOOKUP(A513,'IDAR Meter Data'!$A:$B,2,1),"")</f>
        <v>179</v>
      </c>
      <c r="F513" s="75">
        <f>IF(CECCZ="CZ03",'Outside Temp'!B513,IF(CECCZ="CZ04",'Outside Temp'!B514,IF(CECCZ="CZ12",'Outside Temp'!B515, IF(CECCZ="CZ13",'Outside Temp'!B516))))</f>
        <v>57.45</v>
      </c>
      <c r="G513" s="12">
        <f t="shared" si="3"/>
        <v>1</v>
      </c>
    </row>
    <row r="514" ht="15.75" customHeight="1">
      <c r="A514" s="13">
        <v>42130.375</v>
      </c>
      <c r="B514" s="73">
        <f t="shared" si="1"/>
        <v>42130</v>
      </c>
      <c r="C514" s="74">
        <f>IF(NewCustomer="Yes", IF(COUNTIF($I$2:$I$11,B514)&gt;0,0,WEEKDAY(B514,2)),IF(COUNTIF($I$2:$I$21,B514)&gt;0,0,WEEKDAY(B514,2)))</f>
        <v>3</v>
      </c>
      <c r="D514" s="74">
        <f t="shared" si="2"/>
        <v>9</v>
      </c>
      <c r="E514" s="12">
        <f>IFERROR(VLOOKUP(A514,'IDAR Meter Data'!$A:$B,2,1),"")</f>
        <v>179</v>
      </c>
      <c r="F514" s="75">
        <f>IF(CECCZ="CZ03",'Outside Temp'!B514,IF(CECCZ="CZ04",'Outside Temp'!B515,IF(CECCZ="CZ12",'Outside Temp'!B516, IF(CECCZ="CZ13",'Outside Temp'!B517))))</f>
        <v>58</v>
      </c>
      <c r="G514" s="12">
        <f t="shared" si="3"/>
        <v>1</v>
      </c>
    </row>
    <row r="515" ht="15.75" customHeight="1">
      <c r="A515" s="13">
        <v>42130.385416666664</v>
      </c>
      <c r="B515" s="73">
        <f t="shared" si="1"/>
        <v>42130</v>
      </c>
      <c r="C515" s="74">
        <f>IF(NewCustomer="Yes", IF(COUNTIF($I$2:$I$11,B515)&gt;0,0,WEEKDAY(B515,2)),IF(COUNTIF($I$2:$I$21,B515)&gt;0,0,WEEKDAY(B515,2)))</f>
        <v>3</v>
      </c>
      <c r="D515" s="74">
        <f t="shared" si="2"/>
        <v>9</v>
      </c>
      <c r="E515" s="12">
        <f>IFERROR(VLOOKUP(A515,'IDAR Meter Data'!$A:$B,2,1),"")</f>
        <v>188</v>
      </c>
      <c r="F515" s="75">
        <f>IF(CECCZ="CZ03",'Outside Temp'!B515,IF(CECCZ="CZ04",'Outside Temp'!B516,IF(CECCZ="CZ12",'Outside Temp'!B517, IF(CECCZ="CZ13",'Outside Temp'!B518))))</f>
        <v>58</v>
      </c>
      <c r="G515" s="12">
        <f t="shared" si="3"/>
        <v>1</v>
      </c>
    </row>
    <row r="516" ht="15.75" customHeight="1">
      <c r="A516" s="13">
        <v>42130.395833333336</v>
      </c>
      <c r="B516" s="73">
        <f t="shared" si="1"/>
        <v>42130</v>
      </c>
      <c r="C516" s="74">
        <f>IF(NewCustomer="Yes", IF(COUNTIF($I$2:$I$11,B516)&gt;0,0,WEEKDAY(B516,2)),IF(COUNTIF($I$2:$I$21,B516)&gt;0,0,WEEKDAY(B516,2)))</f>
        <v>3</v>
      </c>
      <c r="D516" s="74">
        <f t="shared" si="2"/>
        <v>9</v>
      </c>
      <c r="E516" s="12">
        <f>IFERROR(VLOOKUP(A516,'IDAR Meter Data'!$A:$B,2,1),"")</f>
        <v>184</v>
      </c>
      <c r="F516" s="75">
        <f>IF(CECCZ="CZ03",'Outside Temp'!B516,IF(CECCZ="CZ04",'Outside Temp'!B517,IF(CECCZ="CZ12",'Outside Temp'!B518, IF(CECCZ="CZ13",'Outside Temp'!B519))))</f>
        <v>58</v>
      </c>
      <c r="G516" s="12">
        <f t="shared" si="3"/>
        <v>1</v>
      </c>
    </row>
    <row r="517" ht="15.75" customHeight="1">
      <c r="A517" s="13">
        <v>42130.40625</v>
      </c>
      <c r="B517" s="73">
        <f t="shared" si="1"/>
        <v>42130</v>
      </c>
      <c r="C517" s="74">
        <f>IF(NewCustomer="Yes", IF(COUNTIF($I$2:$I$11,B517)&gt;0,0,WEEKDAY(B517,2)),IF(COUNTIF($I$2:$I$21,B517)&gt;0,0,WEEKDAY(B517,2)))</f>
        <v>3</v>
      </c>
      <c r="D517" s="74">
        <f t="shared" si="2"/>
        <v>9</v>
      </c>
      <c r="E517" s="12">
        <f>IFERROR(VLOOKUP(A517,'IDAR Meter Data'!$A:$B,2,1),"")</f>
        <v>192</v>
      </c>
      <c r="F517" s="75">
        <f>IF(CECCZ="CZ03",'Outside Temp'!B517,IF(CECCZ="CZ04",'Outside Temp'!B518,IF(CECCZ="CZ12",'Outside Temp'!B519, IF(CECCZ="CZ13",'Outside Temp'!B520))))</f>
        <v>58</v>
      </c>
      <c r="G517" s="12">
        <f t="shared" si="3"/>
        <v>1</v>
      </c>
    </row>
    <row r="518" ht="15.75" customHeight="1">
      <c r="A518" s="13">
        <v>42130.416666666664</v>
      </c>
      <c r="B518" s="73">
        <f t="shared" si="1"/>
        <v>42130</v>
      </c>
      <c r="C518" s="74">
        <f>IF(NewCustomer="Yes", IF(COUNTIF($I$2:$I$11,B518)&gt;0,0,WEEKDAY(B518,2)),IF(COUNTIF($I$2:$I$21,B518)&gt;0,0,WEEKDAY(B518,2)))</f>
        <v>3</v>
      </c>
      <c r="D518" s="74">
        <f t="shared" si="2"/>
        <v>10</v>
      </c>
      <c r="E518" s="12">
        <f>IFERROR(VLOOKUP(A518,'IDAR Meter Data'!$A:$B,2,1),"")</f>
        <v>189</v>
      </c>
      <c r="F518" s="75">
        <f>IF(CECCZ="CZ03",'Outside Temp'!B518,IF(CECCZ="CZ04",'Outside Temp'!B519,IF(CECCZ="CZ12",'Outside Temp'!B520, IF(CECCZ="CZ13",'Outside Temp'!B521))))</f>
        <v>58.2</v>
      </c>
      <c r="G518" s="12">
        <f t="shared" si="3"/>
        <v>1</v>
      </c>
    </row>
    <row r="519" ht="15.75" customHeight="1">
      <c r="A519" s="13">
        <v>42130.427083333336</v>
      </c>
      <c r="B519" s="73">
        <f t="shared" si="1"/>
        <v>42130</v>
      </c>
      <c r="C519" s="74">
        <f>IF(NewCustomer="Yes", IF(COUNTIF($I$2:$I$11,B519)&gt;0,0,WEEKDAY(B519,2)),IF(COUNTIF($I$2:$I$21,B519)&gt;0,0,WEEKDAY(B519,2)))</f>
        <v>3</v>
      </c>
      <c r="D519" s="74">
        <f t="shared" si="2"/>
        <v>10</v>
      </c>
      <c r="E519" s="12">
        <f>IFERROR(VLOOKUP(A519,'IDAR Meter Data'!$A:$B,2,1),"")</f>
        <v>199</v>
      </c>
      <c r="F519" s="75">
        <f>IF(CECCZ="CZ03",'Outside Temp'!B519,IF(CECCZ="CZ04",'Outside Temp'!B520,IF(CECCZ="CZ12",'Outside Temp'!B521, IF(CECCZ="CZ13",'Outside Temp'!B522))))</f>
        <v>58.95</v>
      </c>
      <c r="G519" s="12">
        <f t="shared" si="3"/>
        <v>1</v>
      </c>
    </row>
    <row r="520" ht="15.75" customHeight="1">
      <c r="A520" s="13">
        <v>42130.4375</v>
      </c>
      <c r="B520" s="73">
        <f t="shared" si="1"/>
        <v>42130</v>
      </c>
      <c r="C520" s="74">
        <f>IF(NewCustomer="Yes", IF(COUNTIF($I$2:$I$11,B520)&gt;0,0,WEEKDAY(B520,2)),IF(COUNTIF($I$2:$I$21,B520)&gt;0,0,WEEKDAY(B520,2)))</f>
        <v>3</v>
      </c>
      <c r="D520" s="74">
        <f t="shared" si="2"/>
        <v>10</v>
      </c>
      <c r="E520" s="12">
        <f>IFERROR(VLOOKUP(A520,'IDAR Meter Data'!$A:$B,2,1),"")</f>
        <v>199</v>
      </c>
      <c r="F520" s="75">
        <f>IF(CECCZ="CZ03",'Outside Temp'!B520,IF(CECCZ="CZ04",'Outside Temp'!B521,IF(CECCZ="CZ12",'Outside Temp'!B522, IF(CECCZ="CZ13",'Outside Temp'!B523))))</f>
        <v>59.7</v>
      </c>
      <c r="G520" s="12">
        <f t="shared" si="3"/>
        <v>1</v>
      </c>
    </row>
    <row r="521" ht="15.75" customHeight="1">
      <c r="A521" s="13">
        <v>42130.447916666664</v>
      </c>
      <c r="B521" s="73">
        <f t="shared" si="1"/>
        <v>42130</v>
      </c>
      <c r="C521" s="74">
        <f>IF(NewCustomer="Yes", IF(COUNTIF($I$2:$I$11,B521)&gt;0,0,WEEKDAY(B521,2)),IF(COUNTIF($I$2:$I$21,B521)&gt;0,0,WEEKDAY(B521,2)))</f>
        <v>3</v>
      </c>
      <c r="D521" s="74">
        <f t="shared" si="2"/>
        <v>10</v>
      </c>
      <c r="E521" s="12">
        <f>IFERROR(VLOOKUP(A521,'IDAR Meter Data'!$A:$B,2,1),"")</f>
        <v>203</v>
      </c>
      <c r="F521" s="75">
        <f>IF(CECCZ="CZ03",'Outside Temp'!B521,IF(CECCZ="CZ04",'Outside Temp'!B522,IF(CECCZ="CZ12",'Outside Temp'!B523, IF(CECCZ="CZ13",'Outside Temp'!B524))))</f>
        <v>60.45</v>
      </c>
      <c r="G521" s="12">
        <f t="shared" si="3"/>
        <v>1</v>
      </c>
    </row>
    <row r="522" ht="15.75" customHeight="1">
      <c r="A522" s="13">
        <v>42130.458333333336</v>
      </c>
      <c r="B522" s="73">
        <f t="shared" si="1"/>
        <v>42130</v>
      </c>
      <c r="C522" s="74">
        <f>IF(NewCustomer="Yes", IF(COUNTIF($I$2:$I$11,B522)&gt;0,0,WEEKDAY(B522,2)),IF(COUNTIF($I$2:$I$21,B522)&gt;0,0,WEEKDAY(B522,2)))</f>
        <v>3</v>
      </c>
      <c r="D522" s="74">
        <f t="shared" si="2"/>
        <v>11</v>
      </c>
      <c r="E522" s="12">
        <f>IFERROR(VLOOKUP(A522,'IDAR Meter Data'!$A:$B,2,1),"")</f>
        <v>203</v>
      </c>
      <c r="F522" s="75">
        <f>IF(CECCZ="CZ03",'Outside Temp'!B522,IF(CECCZ="CZ04",'Outside Temp'!B523,IF(CECCZ="CZ12",'Outside Temp'!B524, IF(CECCZ="CZ13",'Outside Temp'!B525))))</f>
        <v>61.29268293</v>
      </c>
      <c r="G522" s="12">
        <f t="shared" si="3"/>
        <v>1</v>
      </c>
    </row>
    <row r="523" ht="15.75" customHeight="1">
      <c r="A523" s="13">
        <v>42130.46875</v>
      </c>
      <c r="B523" s="73">
        <f t="shared" si="1"/>
        <v>42130</v>
      </c>
      <c r="C523" s="74">
        <f>IF(NewCustomer="Yes", IF(COUNTIF($I$2:$I$11,B523)&gt;0,0,WEEKDAY(B523,2)),IF(COUNTIF($I$2:$I$21,B523)&gt;0,0,WEEKDAY(B523,2)))</f>
        <v>3</v>
      </c>
      <c r="D523" s="74">
        <f t="shared" si="2"/>
        <v>11</v>
      </c>
      <c r="E523" s="12">
        <f>IFERROR(VLOOKUP(A523,'IDAR Meter Data'!$A:$B,2,1),"")</f>
        <v>205</v>
      </c>
      <c r="F523" s="75">
        <f>IF(CECCZ="CZ03",'Outside Temp'!B523,IF(CECCZ="CZ04",'Outside Temp'!B524,IF(CECCZ="CZ12",'Outside Temp'!B525, IF(CECCZ="CZ13",'Outside Temp'!B526))))</f>
        <v>62.3902439</v>
      </c>
      <c r="G523" s="12">
        <f t="shared" si="3"/>
        <v>1</v>
      </c>
    </row>
    <row r="524" ht="15.75" customHeight="1">
      <c r="A524" s="13">
        <v>42130.479166666664</v>
      </c>
      <c r="B524" s="73">
        <f t="shared" si="1"/>
        <v>42130</v>
      </c>
      <c r="C524" s="74">
        <f>IF(NewCustomer="Yes", IF(COUNTIF($I$2:$I$11,B524)&gt;0,0,WEEKDAY(B524,2)),IF(COUNTIF($I$2:$I$21,B524)&gt;0,0,WEEKDAY(B524,2)))</f>
        <v>3</v>
      </c>
      <c r="D524" s="74">
        <f t="shared" si="2"/>
        <v>11</v>
      </c>
      <c r="E524" s="12">
        <f>IFERROR(VLOOKUP(A524,'IDAR Meter Data'!$A:$B,2,1),"")</f>
        <v>210</v>
      </c>
      <c r="F524" s="75">
        <f>IF(CECCZ="CZ03",'Outside Temp'!B524,IF(CECCZ="CZ04",'Outside Temp'!B525,IF(CECCZ="CZ12",'Outside Temp'!B526, IF(CECCZ="CZ13",'Outside Temp'!B527))))</f>
        <v>63.48780488</v>
      </c>
      <c r="G524" s="12">
        <f t="shared" si="3"/>
        <v>1</v>
      </c>
    </row>
    <row r="525" ht="15.75" customHeight="1">
      <c r="A525" s="13">
        <v>42130.489583333336</v>
      </c>
      <c r="B525" s="73">
        <f t="shared" si="1"/>
        <v>42130</v>
      </c>
      <c r="C525" s="74">
        <f>IF(NewCustomer="Yes", IF(COUNTIF($I$2:$I$11,B525)&gt;0,0,WEEKDAY(B525,2)),IF(COUNTIF($I$2:$I$21,B525)&gt;0,0,WEEKDAY(B525,2)))</f>
        <v>3</v>
      </c>
      <c r="D525" s="74">
        <f t="shared" si="2"/>
        <v>11</v>
      </c>
      <c r="E525" s="12">
        <f>IFERROR(VLOOKUP(A525,'IDAR Meter Data'!$A:$B,2,1),"")</f>
        <v>210</v>
      </c>
      <c r="F525" s="75">
        <f>IF(CECCZ="CZ03",'Outside Temp'!B525,IF(CECCZ="CZ04",'Outside Temp'!B526,IF(CECCZ="CZ12",'Outside Temp'!B527, IF(CECCZ="CZ13",'Outside Temp'!B528))))</f>
        <v>64</v>
      </c>
      <c r="G525" s="12">
        <f t="shared" si="3"/>
        <v>1</v>
      </c>
    </row>
    <row r="526" ht="15.75" customHeight="1">
      <c r="A526" s="13">
        <v>42130.5</v>
      </c>
      <c r="B526" s="73">
        <f t="shared" si="1"/>
        <v>42130</v>
      </c>
      <c r="C526" s="74">
        <f>IF(NewCustomer="Yes", IF(COUNTIF($I$2:$I$11,B526)&gt;0,0,WEEKDAY(B526,2)),IF(COUNTIF($I$2:$I$21,B526)&gt;0,0,WEEKDAY(B526,2)))</f>
        <v>3</v>
      </c>
      <c r="D526" s="74">
        <f t="shared" si="2"/>
        <v>12</v>
      </c>
      <c r="E526" s="12">
        <f>IFERROR(VLOOKUP(A526,'IDAR Meter Data'!$A:$B,2,1),"")</f>
        <v>203</v>
      </c>
      <c r="F526" s="75">
        <f>IF(CECCZ="CZ03",'Outside Temp'!B526,IF(CECCZ="CZ04",'Outside Temp'!B527,IF(CECCZ="CZ12",'Outside Temp'!B528, IF(CECCZ="CZ13",'Outside Temp'!B529))))</f>
        <v>63.93333333</v>
      </c>
      <c r="G526" s="12">
        <f t="shared" si="3"/>
        <v>1</v>
      </c>
    </row>
    <row r="527" ht="15.75" customHeight="1">
      <c r="A527" s="13">
        <v>42130.510416666664</v>
      </c>
      <c r="B527" s="73">
        <f t="shared" si="1"/>
        <v>42130</v>
      </c>
      <c r="C527" s="74">
        <f>IF(NewCustomer="Yes", IF(COUNTIF($I$2:$I$11,B527)&gt;0,0,WEEKDAY(B527,2)),IF(COUNTIF($I$2:$I$21,B527)&gt;0,0,WEEKDAY(B527,2)))</f>
        <v>3</v>
      </c>
      <c r="D527" s="74">
        <f t="shared" si="2"/>
        <v>12</v>
      </c>
      <c r="E527" s="12">
        <f>IFERROR(VLOOKUP(A527,'IDAR Meter Data'!$A:$B,2,1),"")</f>
        <v>212</v>
      </c>
      <c r="F527" s="75">
        <f>IF(CECCZ="CZ03",'Outside Temp'!B527,IF(CECCZ="CZ04",'Outside Temp'!B528,IF(CECCZ="CZ12",'Outside Temp'!B529, IF(CECCZ="CZ13",'Outside Temp'!B530))))</f>
        <v>63.68333333</v>
      </c>
      <c r="G527" s="12">
        <f t="shared" si="3"/>
        <v>1</v>
      </c>
    </row>
    <row r="528" ht="15.75" customHeight="1">
      <c r="A528" s="13">
        <v>42130.520833333336</v>
      </c>
      <c r="B528" s="73">
        <f t="shared" si="1"/>
        <v>42130</v>
      </c>
      <c r="C528" s="74">
        <f>IF(NewCustomer="Yes", IF(COUNTIF($I$2:$I$11,B528)&gt;0,0,WEEKDAY(B528,2)),IF(COUNTIF($I$2:$I$21,B528)&gt;0,0,WEEKDAY(B528,2)))</f>
        <v>3</v>
      </c>
      <c r="D528" s="74">
        <f t="shared" si="2"/>
        <v>12</v>
      </c>
      <c r="E528" s="12">
        <f>IFERROR(VLOOKUP(A528,'IDAR Meter Data'!$A:$B,2,1),"")</f>
        <v>211</v>
      </c>
      <c r="F528" s="75">
        <f>IF(CECCZ="CZ03",'Outside Temp'!B528,IF(CECCZ="CZ04",'Outside Temp'!B529,IF(CECCZ="CZ12",'Outside Temp'!B530, IF(CECCZ="CZ13",'Outside Temp'!B531))))</f>
        <v>63.43333333</v>
      </c>
      <c r="G528" s="12">
        <f t="shared" si="3"/>
        <v>1</v>
      </c>
    </row>
    <row r="529" ht="15.75" customHeight="1">
      <c r="A529" s="13">
        <v>42130.53125</v>
      </c>
      <c r="B529" s="73">
        <f t="shared" si="1"/>
        <v>42130</v>
      </c>
      <c r="C529" s="74">
        <f>IF(NewCustomer="Yes", IF(COUNTIF($I$2:$I$11,B529)&gt;0,0,WEEKDAY(B529,2)),IF(COUNTIF($I$2:$I$21,B529)&gt;0,0,WEEKDAY(B529,2)))</f>
        <v>3</v>
      </c>
      <c r="D529" s="74">
        <f t="shared" si="2"/>
        <v>12</v>
      </c>
      <c r="E529" s="12">
        <f>IFERROR(VLOOKUP(A529,'IDAR Meter Data'!$A:$B,2,1),"")</f>
        <v>203</v>
      </c>
      <c r="F529" s="75">
        <f>IF(CECCZ="CZ03",'Outside Temp'!B529,IF(CECCZ="CZ04",'Outside Temp'!B530,IF(CECCZ="CZ12",'Outside Temp'!B531, IF(CECCZ="CZ13",'Outside Temp'!B532))))</f>
        <v>63.18333333</v>
      </c>
      <c r="G529" s="12">
        <f t="shared" si="3"/>
        <v>1</v>
      </c>
    </row>
    <row r="530" ht="15.75" customHeight="1">
      <c r="A530" s="13">
        <v>42130.541666666664</v>
      </c>
      <c r="B530" s="73">
        <f t="shared" si="1"/>
        <v>42130</v>
      </c>
      <c r="C530" s="74">
        <f>IF(NewCustomer="Yes", IF(COUNTIF($I$2:$I$11,B530)&gt;0,0,WEEKDAY(B530,2)),IF(COUNTIF($I$2:$I$21,B530)&gt;0,0,WEEKDAY(B530,2)))</f>
        <v>3</v>
      </c>
      <c r="D530" s="74">
        <f t="shared" si="2"/>
        <v>13</v>
      </c>
      <c r="E530" s="12">
        <f>IFERROR(VLOOKUP(A530,'IDAR Meter Data'!$A:$B,2,1),"")</f>
        <v>210</v>
      </c>
      <c r="F530" s="75">
        <f>IF(CECCZ="CZ03",'Outside Temp'!B530,IF(CECCZ="CZ04",'Outside Temp'!B531,IF(CECCZ="CZ12",'Outside Temp'!B532, IF(CECCZ="CZ13",'Outside Temp'!B533))))</f>
        <v>63</v>
      </c>
      <c r="G530" s="12">
        <f t="shared" si="3"/>
        <v>1</v>
      </c>
    </row>
    <row r="531" ht="15.75" customHeight="1">
      <c r="A531" s="13">
        <v>42130.552083333336</v>
      </c>
      <c r="B531" s="73">
        <f t="shared" si="1"/>
        <v>42130</v>
      </c>
      <c r="C531" s="74">
        <f>IF(NewCustomer="Yes", IF(COUNTIF($I$2:$I$11,B531)&gt;0,0,WEEKDAY(B531,2)),IF(COUNTIF($I$2:$I$21,B531)&gt;0,0,WEEKDAY(B531,2)))</f>
        <v>3</v>
      </c>
      <c r="D531" s="74">
        <f t="shared" si="2"/>
        <v>13</v>
      </c>
      <c r="E531" s="12">
        <f>IFERROR(VLOOKUP(A531,'IDAR Meter Data'!$A:$B,2,1),"")</f>
        <v>217</v>
      </c>
      <c r="F531" s="75">
        <f>IF(CECCZ="CZ03",'Outside Temp'!B531,IF(CECCZ="CZ04",'Outside Temp'!B532,IF(CECCZ="CZ12",'Outside Temp'!B533, IF(CECCZ="CZ13",'Outside Temp'!B534))))</f>
        <v>63</v>
      </c>
      <c r="G531" s="12">
        <f t="shared" si="3"/>
        <v>1</v>
      </c>
    </row>
    <row r="532" ht="15.75" customHeight="1">
      <c r="A532" s="13">
        <v>42130.5625</v>
      </c>
      <c r="B532" s="73">
        <f t="shared" si="1"/>
        <v>42130</v>
      </c>
      <c r="C532" s="74">
        <f>IF(NewCustomer="Yes", IF(COUNTIF($I$2:$I$11,B532)&gt;0,0,WEEKDAY(B532,2)),IF(COUNTIF($I$2:$I$21,B532)&gt;0,0,WEEKDAY(B532,2)))</f>
        <v>3</v>
      </c>
      <c r="D532" s="74">
        <f t="shared" si="2"/>
        <v>13</v>
      </c>
      <c r="E532" s="12">
        <f>IFERROR(VLOOKUP(A532,'IDAR Meter Data'!$A:$B,2,1),"")</f>
        <v>211</v>
      </c>
      <c r="F532" s="75">
        <f>IF(CECCZ="CZ03",'Outside Temp'!B532,IF(CECCZ="CZ04",'Outside Temp'!B533,IF(CECCZ="CZ12",'Outside Temp'!B534, IF(CECCZ="CZ13",'Outside Temp'!B535))))</f>
        <v>63</v>
      </c>
      <c r="G532" s="12">
        <f t="shared" si="3"/>
        <v>1</v>
      </c>
    </row>
    <row r="533" ht="15.75" customHeight="1">
      <c r="A533" s="13">
        <v>42130.572916666664</v>
      </c>
      <c r="B533" s="73">
        <f t="shared" si="1"/>
        <v>42130</v>
      </c>
      <c r="C533" s="74">
        <f>IF(NewCustomer="Yes", IF(COUNTIF($I$2:$I$11,B533)&gt;0,0,WEEKDAY(B533,2)),IF(COUNTIF($I$2:$I$21,B533)&gt;0,0,WEEKDAY(B533,2)))</f>
        <v>3</v>
      </c>
      <c r="D533" s="74">
        <f t="shared" si="2"/>
        <v>13</v>
      </c>
      <c r="E533" s="12">
        <f>IFERROR(VLOOKUP(A533,'IDAR Meter Data'!$A:$B,2,1),"")</f>
        <v>227</v>
      </c>
      <c r="F533" s="75">
        <f>IF(CECCZ="CZ03",'Outside Temp'!B533,IF(CECCZ="CZ04",'Outside Temp'!B534,IF(CECCZ="CZ12",'Outside Temp'!B535, IF(CECCZ="CZ13",'Outside Temp'!B536))))</f>
        <v>63</v>
      </c>
      <c r="G533" s="12">
        <f t="shared" si="3"/>
        <v>1</v>
      </c>
    </row>
    <row r="534" ht="15.75" customHeight="1">
      <c r="A534" s="13">
        <v>42130.583333333336</v>
      </c>
      <c r="B534" s="73">
        <f t="shared" si="1"/>
        <v>42130</v>
      </c>
      <c r="C534" s="74">
        <f>IF(NewCustomer="Yes", IF(COUNTIF($I$2:$I$11,B534)&gt;0,0,WEEKDAY(B534,2)),IF(COUNTIF($I$2:$I$21,B534)&gt;0,0,WEEKDAY(B534,2)))</f>
        <v>3</v>
      </c>
      <c r="D534" s="74">
        <f t="shared" si="2"/>
        <v>14</v>
      </c>
      <c r="E534" s="12">
        <f>IFERROR(VLOOKUP(A534,'IDAR Meter Data'!$A:$B,2,1),"")</f>
        <v>232</v>
      </c>
      <c r="F534" s="75">
        <f>IF(CECCZ="CZ03",'Outside Temp'!B534,IF(CECCZ="CZ04",'Outside Temp'!B535,IF(CECCZ="CZ12",'Outside Temp'!B536, IF(CECCZ="CZ13",'Outside Temp'!B537))))</f>
        <v>63</v>
      </c>
      <c r="G534" s="12">
        <f t="shared" si="3"/>
        <v>1</v>
      </c>
    </row>
    <row r="535" ht="15.75" customHeight="1">
      <c r="A535" s="13">
        <v>42130.59375</v>
      </c>
      <c r="B535" s="73">
        <f t="shared" si="1"/>
        <v>42130</v>
      </c>
      <c r="C535" s="74">
        <f>IF(NewCustomer="Yes", IF(COUNTIF($I$2:$I$11,B535)&gt;0,0,WEEKDAY(B535,2)),IF(COUNTIF($I$2:$I$21,B535)&gt;0,0,WEEKDAY(B535,2)))</f>
        <v>3</v>
      </c>
      <c r="D535" s="74">
        <f t="shared" si="2"/>
        <v>14</v>
      </c>
      <c r="E535" s="12">
        <f>IFERROR(VLOOKUP(A535,'IDAR Meter Data'!$A:$B,2,1),"")</f>
        <v>217</v>
      </c>
      <c r="F535" s="75">
        <f>IF(CECCZ="CZ03",'Outside Temp'!B535,IF(CECCZ="CZ04",'Outside Temp'!B536,IF(CECCZ="CZ12",'Outside Temp'!B537, IF(CECCZ="CZ13",'Outside Temp'!B538))))</f>
        <v>63</v>
      </c>
      <c r="G535" s="12">
        <f t="shared" si="3"/>
        <v>1</v>
      </c>
    </row>
    <row r="536" ht="15.75" customHeight="1">
      <c r="A536" s="13">
        <v>42130.604166666664</v>
      </c>
      <c r="B536" s="73">
        <f t="shared" si="1"/>
        <v>42130</v>
      </c>
      <c r="C536" s="74">
        <f>IF(NewCustomer="Yes", IF(COUNTIF($I$2:$I$11,B536)&gt;0,0,WEEKDAY(B536,2)),IF(COUNTIF($I$2:$I$21,B536)&gt;0,0,WEEKDAY(B536,2)))</f>
        <v>3</v>
      </c>
      <c r="D536" s="74">
        <f t="shared" si="2"/>
        <v>14</v>
      </c>
      <c r="E536" s="12">
        <f>IFERROR(VLOOKUP(A536,'IDAR Meter Data'!$A:$B,2,1),"")</f>
        <v>236</v>
      </c>
      <c r="F536" s="75">
        <f>IF(CECCZ="CZ03",'Outside Temp'!B536,IF(CECCZ="CZ04",'Outside Temp'!B537,IF(CECCZ="CZ12",'Outside Temp'!B538, IF(CECCZ="CZ13",'Outside Temp'!B539))))</f>
        <v>63</v>
      </c>
      <c r="G536" s="12">
        <f t="shared" si="3"/>
        <v>1</v>
      </c>
    </row>
    <row r="537" ht="15.75" customHeight="1">
      <c r="A537" s="13">
        <v>42130.614583333336</v>
      </c>
      <c r="B537" s="73">
        <f t="shared" si="1"/>
        <v>42130</v>
      </c>
      <c r="C537" s="74">
        <f>IF(NewCustomer="Yes", IF(COUNTIF($I$2:$I$11,B537)&gt;0,0,WEEKDAY(B537,2)),IF(COUNTIF($I$2:$I$21,B537)&gt;0,0,WEEKDAY(B537,2)))</f>
        <v>3</v>
      </c>
      <c r="D537" s="74">
        <f t="shared" si="2"/>
        <v>14</v>
      </c>
      <c r="E537" s="12">
        <f>IFERROR(VLOOKUP(A537,'IDAR Meter Data'!$A:$B,2,1),"")</f>
        <v>233</v>
      </c>
      <c r="F537" s="75">
        <f>IF(CECCZ="CZ03",'Outside Temp'!B537,IF(CECCZ="CZ04",'Outside Temp'!B538,IF(CECCZ="CZ12",'Outside Temp'!B539, IF(CECCZ="CZ13",'Outside Temp'!B540))))</f>
        <v>63</v>
      </c>
      <c r="G537" s="12">
        <f t="shared" si="3"/>
        <v>1</v>
      </c>
    </row>
    <row r="538" ht="15.75" customHeight="1">
      <c r="A538" s="13">
        <v>42130.625</v>
      </c>
      <c r="B538" s="73">
        <f t="shared" si="1"/>
        <v>42130</v>
      </c>
      <c r="C538" s="74">
        <f>IF(NewCustomer="Yes", IF(COUNTIF($I$2:$I$11,B538)&gt;0,0,WEEKDAY(B538,2)),IF(COUNTIF($I$2:$I$21,B538)&gt;0,0,WEEKDAY(B538,2)))</f>
        <v>3</v>
      </c>
      <c r="D538" s="74">
        <f t="shared" si="2"/>
        <v>15</v>
      </c>
      <c r="E538" s="12">
        <f>IFERROR(VLOOKUP(A538,'IDAR Meter Data'!$A:$B,2,1),"")</f>
        <v>230</v>
      </c>
      <c r="F538" s="75">
        <f>IF(CECCZ="CZ03",'Outside Temp'!B538,IF(CECCZ="CZ04",'Outside Temp'!B539,IF(CECCZ="CZ12",'Outside Temp'!B540, IF(CECCZ="CZ13",'Outside Temp'!B541))))</f>
        <v>62.86666667</v>
      </c>
      <c r="G538" s="12">
        <f t="shared" si="3"/>
        <v>1</v>
      </c>
    </row>
    <row r="539" ht="15.75" customHeight="1">
      <c r="A539" s="13">
        <v>42130.635416666664</v>
      </c>
      <c r="B539" s="73">
        <f t="shared" si="1"/>
        <v>42130</v>
      </c>
      <c r="C539" s="74">
        <f>IF(NewCustomer="Yes", IF(COUNTIF($I$2:$I$11,B539)&gt;0,0,WEEKDAY(B539,2)),IF(COUNTIF($I$2:$I$21,B539)&gt;0,0,WEEKDAY(B539,2)))</f>
        <v>3</v>
      </c>
      <c r="D539" s="74">
        <f t="shared" si="2"/>
        <v>15</v>
      </c>
      <c r="E539" s="12">
        <f>IFERROR(VLOOKUP(A539,'IDAR Meter Data'!$A:$B,2,1),"")</f>
        <v>249</v>
      </c>
      <c r="F539" s="75">
        <f>IF(CECCZ="CZ03",'Outside Temp'!B539,IF(CECCZ="CZ04",'Outside Temp'!B540,IF(CECCZ="CZ12",'Outside Temp'!B541, IF(CECCZ="CZ13",'Outside Temp'!B542))))</f>
        <v>62.36666667</v>
      </c>
      <c r="G539" s="12">
        <f t="shared" si="3"/>
        <v>1</v>
      </c>
    </row>
    <row r="540" ht="15.75" customHeight="1">
      <c r="A540" s="13">
        <v>42130.645833333336</v>
      </c>
      <c r="B540" s="73">
        <f t="shared" si="1"/>
        <v>42130</v>
      </c>
      <c r="C540" s="74">
        <f>IF(NewCustomer="Yes", IF(COUNTIF($I$2:$I$11,B540)&gt;0,0,WEEKDAY(B540,2)),IF(COUNTIF($I$2:$I$21,B540)&gt;0,0,WEEKDAY(B540,2)))</f>
        <v>3</v>
      </c>
      <c r="D540" s="74">
        <f t="shared" si="2"/>
        <v>15</v>
      </c>
      <c r="E540" s="12">
        <f>IFERROR(VLOOKUP(A540,'IDAR Meter Data'!$A:$B,2,1),"")</f>
        <v>238</v>
      </c>
      <c r="F540" s="75">
        <f>IF(CECCZ="CZ03",'Outside Temp'!B540,IF(CECCZ="CZ04",'Outside Temp'!B541,IF(CECCZ="CZ12",'Outside Temp'!B542, IF(CECCZ="CZ13",'Outside Temp'!B543))))</f>
        <v>61.86666667</v>
      </c>
      <c r="G540" s="12">
        <f t="shared" si="3"/>
        <v>1</v>
      </c>
    </row>
    <row r="541" ht="15.75" customHeight="1">
      <c r="A541" s="13">
        <v>42130.65625</v>
      </c>
      <c r="B541" s="73">
        <f t="shared" si="1"/>
        <v>42130</v>
      </c>
      <c r="C541" s="74">
        <f>IF(NewCustomer="Yes", IF(COUNTIF($I$2:$I$11,B541)&gt;0,0,WEEKDAY(B541,2)),IF(COUNTIF($I$2:$I$21,B541)&gt;0,0,WEEKDAY(B541,2)))</f>
        <v>3</v>
      </c>
      <c r="D541" s="74">
        <f t="shared" si="2"/>
        <v>15</v>
      </c>
      <c r="E541" s="12">
        <f>IFERROR(VLOOKUP(A541,'IDAR Meter Data'!$A:$B,2,1),"")</f>
        <v>248</v>
      </c>
      <c r="F541" s="75">
        <f>IF(CECCZ="CZ03",'Outside Temp'!B541,IF(CECCZ="CZ04",'Outside Temp'!B542,IF(CECCZ="CZ12",'Outside Temp'!B543, IF(CECCZ="CZ13",'Outside Temp'!B544))))</f>
        <v>61.36666667</v>
      </c>
      <c r="G541" s="12">
        <f t="shared" si="3"/>
        <v>1</v>
      </c>
    </row>
    <row r="542" ht="15.75" customHeight="1">
      <c r="A542" s="13">
        <v>42130.666666666664</v>
      </c>
      <c r="B542" s="73">
        <f t="shared" si="1"/>
        <v>42130</v>
      </c>
      <c r="C542" s="74">
        <f>IF(NewCustomer="Yes", IF(COUNTIF($I$2:$I$11,B542)&gt;0,0,WEEKDAY(B542,2)),IF(COUNTIF($I$2:$I$21,B542)&gt;0,0,WEEKDAY(B542,2)))</f>
        <v>3</v>
      </c>
      <c r="D542" s="74">
        <f t="shared" si="2"/>
        <v>16</v>
      </c>
      <c r="E542" s="12">
        <f>IFERROR(VLOOKUP(A542,'IDAR Meter Data'!$A:$B,2,1),"")</f>
        <v>244</v>
      </c>
      <c r="F542" s="75">
        <f>IF(CECCZ="CZ03",'Outside Temp'!B542,IF(CECCZ="CZ04",'Outside Temp'!B543,IF(CECCZ="CZ12",'Outside Temp'!B544, IF(CECCZ="CZ13",'Outside Temp'!B545))))</f>
        <v>60.93333333</v>
      </c>
      <c r="G542" s="12">
        <f t="shared" si="3"/>
        <v>1</v>
      </c>
    </row>
    <row r="543" ht="15.75" customHeight="1">
      <c r="A543" s="13">
        <v>42130.677083333336</v>
      </c>
      <c r="B543" s="73">
        <f t="shared" si="1"/>
        <v>42130</v>
      </c>
      <c r="C543" s="74">
        <f>IF(NewCustomer="Yes", IF(COUNTIF($I$2:$I$11,B543)&gt;0,0,WEEKDAY(B543,2)),IF(COUNTIF($I$2:$I$21,B543)&gt;0,0,WEEKDAY(B543,2)))</f>
        <v>3</v>
      </c>
      <c r="D543" s="74">
        <f t="shared" si="2"/>
        <v>16</v>
      </c>
      <c r="E543" s="12">
        <f>IFERROR(VLOOKUP(A543,'IDAR Meter Data'!$A:$B,2,1),"")</f>
        <v>248</v>
      </c>
      <c r="F543" s="75">
        <f>IF(CECCZ="CZ03",'Outside Temp'!B543,IF(CECCZ="CZ04",'Outside Temp'!B544,IF(CECCZ="CZ12",'Outside Temp'!B545, IF(CECCZ="CZ13",'Outside Temp'!B546))))</f>
        <v>60.68333333</v>
      </c>
      <c r="G543" s="12">
        <f t="shared" si="3"/>
        <v>1</v>
      </c>
    </row>
    <row r="544" ht="15.75" customHeight="1">
      <c r="A544" s="13">
        <v>42130.6875</v>
      </c>
      <c r="B544" s="73">
        <f t="shared" si="1"/>
        <v>42130</v>
      </c>
      <c r="C544" s="74">
        <f>IF(NewCustomer="Yes", IF(COUNTIF($I$2:$I$11,B544)&gt;0,0,WEEKDAY(B544,2)),IF(COUNTIF($I$2:$I$21,B544)&gt;0,0,WEEKDAY(B544,2)))</f>
        <v>3</v>
      </c>
      <c r="D544" s="74">
        <f t="shared" si="2"/>
        <v>16</v>
      </c>
      <c r="E544" s="12">
        <f>IFERROR(VLOOKUP(A544,'IDAR Meter Data'!$A:$B,2,1),"")</f>
        <v>252</v>
      </c>
      <c r="F544" s="75">
        <f>IF(CECCZ="CZ03",'Outside Temp'!B544,IF(CECCZ="CZ04",'Outside Temp'!B545,IF(CECCZ="CZ12",'Outside Temp'!B546, IF(CECCZ="CZ13",'Outside Temp'!B547))))</f>
        <v>60.43333333</v>
      </c>
      <c r="G544" s="12">
        <f t="shared" si="3"/>
        <v>1</v>
      </c>
    </row>
    <row r="545" ht="15.75" customHeight="1">
      <c r="A545" s="13">
        <v>42130.697916666664</v>
      </c>
      <c r="B545" s="73">
        <f t="shared" si="1"/>
        <v>42130</v>
      </c>
      <c r="C545" s="74">
        <f>IF(NewCustomer="Yes", IF(COUNTIF($I$2:$I$11,B545)&gt;0,0,WEEKDAY(B545,2)),IF(COUNTIF($I$2:$I$21,B545)&gt;0,0,WEEKDAY(B545,2)))</f>
        <v>3</v>
      </c>
      <c r="D545" s="74">
        <f t="shared" si="2"/>
        <v>16</v>
      </c>
      <c r="E545" s="12">
        <f>IFERROR(VLOOKUP(A545,'IDAR Meter Data'!$A:$B,2,1),"")</f>
        <v>249</v>
      </c>
      <c r="F545" s="75">
        <f>IF(CECCZ="CZ03",'Outside Temp'!B545,IF(CECCZ="CZ04",'Outside Temp'!B546,IF(CECCZ="CZ12",'Outside Temp'!B547, IF(CECCZ="CZ13",'Outside Temp'!B548))))</f>
        <v>60.18333333</v>
      </c>
      <c r="G545" s="12">
        <f t="shared" si="3"/>
        <v>1</v>
      </c>
    </row>
    <row r="546" ht="15.75" customHeight="1">
      <c r="A546" s="13">
        <v>42130.708333333336</v>
      </c>
      <c r="B546" s="73">
        <f t="shared" si="1"/>
        <v>42130</v>
      </c>
      <c r="C546" s="74">
        <f>IF(NewCustomer="Yes", IF(COUNTIF($I$2:$I$11,B546)&gt;0,0,WEEKDAY(B546,2)),IF(COUNTIF($I$2:$I$21,B546)&gt;0,0,WEEKDAY(B546,2)))</f>
        <v>3</v>
      </c>
      <c r="D546" s="74">
        <f t="shared" si="2"/>
        <v>17</v>
      </c>
      <c r="E546" s="12">
        <f>IFERROR(VLOOKUP(A546,'IDAR Meter Data'!$A:$B,2,1),"")</f>
        <v>253</v>
      </c>
      <c r="F546" s="75">
        <f>IF(CECCZ="CZ03",'Outside Temp'!B546,IF(CECCZ="CZ04",'Outside Temp'!B547,IF(CECCZ="CZ12",'Outside Temp'!B548, IF(CECCZ="CZ13",'Outside Temp'!B549))))</f>
        <v>59.8</v>
      </c>
      <c r="G546" s="12">
        <f t="shared" si="3"/>
        <v>1</v>
      </c>
    </row>
    <row r="547" ht="15.75" customHeight="1">
      <c r="A547" s="13">
        <v>42130.71875</v>
      </c>
      <c r="B547" s="73">
        <f t="shared" si="1"/>
        <v>42130</v>
      </c>
      <c r="C547" s="74">
        <f>IF(NewCustomer="Yes", IF(COUNTIF($I$2:$I$11,B547)&gt;0,0,WEEKDAY(B547,2)),IF(COUNTIF($I$2:$I$21,B547)&gt;0,0,WEEKDAY(B547,2)))</f>
        <v>3</v>
      </c>
      <c r="D547" s="74">
        <f t="shared" si="2"/>
        <v>17</v>
      </c>
      <c r="E547" s="12">
        <f>IFERROR(VLOOKUP(A547,'IDAR Meter Data'!$A:$B,2,1),"")</f>
        <v>240</v>
      </c>
      <c r="F547" s="75">
        <f>IF(CECCZ="CZ03",'Outside Temp'!B547,IF(CECCZ="CZ04",'Outside Temp'!B548,IF(CECCZ="CZ12",'Outside Temp'!B549, IF(CECCZ="CZ13",'Outside Temp'!B550))))</f>
        <v>59.05</v>
      </c>
      <c r="G547" s="12">
        <f t="shared" si="3"/>
        <v>1</v>
      </c>
    </row>
    <row r="548" ht="15.75" customHeight="1">
      <c r="A548" s="13">
        <v>42130.729166666664</v>
      </c>
      <c r="B548" s="73">
        <f t="shared" si="1"/>
        <v>42130</v>
      </c>
      <c r="C548" s="74">
        <f>IF(NewCustomer="Yes", IF(COUNTIF($I$2:$I$11,B548)&gt;0,0,WEEKDAY(B548,2)),IF(COUNTIF($I$2:$I$21,B548)&gt;0,0,WEEKDAY(B548,2)))</f>
        <v>3</v>
      </c>
      <c r="D548" s="74">
        <f t="shared" si="2"/>
        <v>17</v>
      </c>
      <c r="E548" s="12">
        <f>IFERROR(VLOOKUP(A548,'IDAR Meter Data'!$A:$B,2,1),"")</f>
        <v>243</v>
      </c>
      <c r="F548" s="75">
        <f>IF(CECCZ="CZ03",'Outside Temp'!B548,IF(CECCZ="CZ04",'Outside Temp'!B549,IF(CECCZ="CZ12",'Outside Temp'!B550, IF(CECCZ="CZ13",'Outside Temp'!B551))))</f>
        <v>58.3</v>
      </c>
      <c r="G548" s="12">
        <f t="shared" si="3"/>
        <v>1</v>
      </c>
    </row>
    <row r="549" ht="15.75" customHeight="1">
      <c r="A549" s="13">
        <v>42130.739583333336</v>
      </c>
      <c r="B549" s="73">
        <f t="shared" si="1"/>
        <v>42130</v>
      </c>
      <c r="C549" s="74">
        <f>IF(NewCustomer="Yes", IF(COUNTIF($I$2:$I$11,B549)&gt;0,0,WEEKDAY(B549,2)),IF(COUNTIF($I$2:$I$21,B549)&gt;0,0,WEEKDAY(B549,2)))</f>
        <v>3</v>
      </c>
      <c r="D549" s="74">
        <f t="shared" si="2"/>
        <v>17</v>
      </c>
      <c r="E549" s="12">
        <f>IFERROR(VLOOKUP(A549,'IDAR Meter Data'!$A:$B,2,1),"")</f>
        <v>245</v>
      </c>
      <c r="F549" s="75">
        <f>IF(CECCZ="CZ03",'Outside Temp'!B549,IF(CECCZ="CZ04",'Outside Temp'!B550,IF(CECCZ="CZ12",'Outside Temp'!B551, IF(CECCZ="CZ13",'Outside Temp'!B552))))</f>
        <v>57.55</v>
      </c>
      <c r="G549" s="12">
        <f t="shared" si="3"/>
        <v>1</v>
      </c>
    </row>
    <row r="550" ht="15.75" customHeight="1">
      <c r="A550" s="13">
        <v>42130.75</v>
      </c>
      <c r="B550" s="73">
        <f t="shared" si="1"/>
        <v>42130</v>
      </c>
      <c r="C550" s="74">
        <f>IF(NewCustomer="Yes", IF(COUNTIF($I$2:$I$11,B550)&gt;0,0,WEEKDAY(B550,2)),IF(COUNTIF($I$2:$I$21,B550)&gt;0,0,WEEKDAY(B550,2)))</f>
        <v>3</v>
      </c>
      <c r="D550" s="74">
        <f t="shared" si="2"/>
        <v>18</v>
      </c>
      <c r="E550" s="12">
        <f>IFERROR(VLOOKUP(A550,'IDAR Meter Data'!$A:$B,2,1),"")</f>
        <v>232</v>
      </c>
      <c r="F550" s="75">
        <f>IF(CECCZ="CZ03",'Outside Temp'!B550,IF(CECCZ="CZ04",'Outside Temp'!B551,IF(CECCZ="CZ12",'Outside Temp'!B552, IF(CECCZ="CZ13",'Outside Temp'!B553))))</f>
        <v>56.86666667</v>
      </c>
      <c r="G550" s="12">
        <f t="shared" si="3"/>
        <v>1</v>
      </c>
    </row>
    <row r="551" ht="15.75" customHeight="1">
      <c r="A551" s="13">
        <v>42130.760416666664</v>
      </c>
      <c r="B551" s="73">
        <f t="shared" si="1"/>
        <v>42130</v>
      </c>
      <c r="C551" s="74">
        <f>IF(NewCustomer="Yes", IF(COUNTIF($I$2:$I$11,B551)&gt;0,0,WEEKDAY(B551,2)),IF(COUNTIF($I$2:$I$21,B551)&gt;0,0,WEEKDAY(B551,2)))</f>
        <v>3</v>
      </c>
      <c r="D551" s="74">
        <f t="shared" si="2"/>
        <v>18</v>
      </c>
      <c r="E551" s="12">
        <f>IFERROR(VLOOKUP(A551,'IDAR Meter Data'!$A:$B,2,1),"")</f>
        <v>244</v>
      </c>
      <c r="F551" s="75">
        <f>IF(CECCZ="CZ03",'Outside Temp'!B551,IF(CECCZ="CZ04",'Outside Temp'!B552,IF(CECCZ="CZ12",'Outside Temp'!B553, IF(CECCZ="CZ13",'Outside Temp'!B554))))</f>
        <v>56.36666667</v>
      </c>
      <c r="G551" s="12">
        <f t="shared" si="3"/>
        <v>1</v>
      </c>
    </row>
    <row r="552" ht="15.75" customHeight="1">
      <c r="A552" s="13">
        <v>42130.770833333336</v>
      </c>
      <c r="B552" s="73">
        <f t="shared" si="1"/>
        <v>42130</v>
      </c>
      <c r="C552" s="74">
        <f>IF(NewCustomer="Yes", IF(COUNTIF($I$2:$I$11,B552)&gt;0,0,WEEKDAY(B552,2)),IF(COUNTIF($I$2:$I$21,B552)&gt;0,0,WEEKDAY(B552,2)))</f>
        <v>3</v>
      </c>
      <c r="D552" s="74">
        <f t="shared" si="2"/>
        <v>18</v>
      </c>
      <c r="E552" s="12">
        <f>IFERROR(VLOOKUP(A552,'IDAR Meter Data'!$A:$B,2,1),"")</f>
        <v>229</v>
      </c>
      <c r="F552" s="75">
        <f>IF(CECCZ="CZ03",'Outside Temp'!B552,IF(CECCZ="CZ04",'Outside Temp'!B553,IF(CECCZ="CZ12",'Outside Temp'!B554, IF(CECCZ="CZ13",'Outside Temp'!B555))))</f>
        <v>55.86666667</v>
      </c>
      <c r="G552" s="12">
        <f t="shared" si="3"/>
        <v>1</v>
      </c>
    </row>
    <row r="553" ht="15.75" customHeight="1">
      <c r="A553" s="13">
        <v>42130.78125</v>
      </c>
      <c r="B553" s="73">
        <f t="shared" si="1"/>
        <v>42130</v>
      </c>
      <c r="C553" s="74">
        <f>IF(NewCustomer="Yes", IF(COUNTIF($I$2:$I$11,B553)&gt;0,0,WEEKDAY(B553,2)),IF(COUNTIF($I$2:$I$21,B553)&gt;0,0,WEEKDAY(B553,2)))</f>
        <v>3</v>
      </c>
      <c r="D553" s="74">
        <f t="shared" si="2"/>
        <v>18</v>
      </c>
      <c r="E553" s="12">
        <f>IFERROR(VLOOKUP(A553,'IDAR Meter Data'!$A:$B,2,1),"")</f>
        <v>227</v>
      </c>
      <c r="F553" s="75">
        <f>IF(CECCZ="CZ03",'Outside Temp'!B553,IF(CECCZ="CZ04",'Outside Temp'!B554,IF(CECCZ="CZ12",'Outside Temp'!B555, IF(CECCZ="CZ13",'Outside Temp'!B556))))</f>
        <v>55.36666667</v>
      </c>
      <c r="G553" s="12">
        <f t="shared" si="3"/>
        <v>1</v>
      </c>
    </row>
    <row r="554" ht="15.75" customHeight="1">
      <c r="A554" s="13">
        <v>42130.791666666664</v>
      </c>
      <c r="B554" s="73">
        <f t="shared" si="1"/>
        <v>42130</v>
      </c>
      <c r="C554" s="74">
        <f>IF(NewCustomer="Yes", IF(COUNTIF($I$2:$I$11,B554)&gt;0,0,WEEKDAY(B554,2)),IF(COUNTIF($I$2:$I$21,B554)&gt;0,0,WEEKDAY(B554,2)))</f>
        <v>3</v>
      </c>
      <c r="D554" s="74">
        <f t="shared" si="2"/>
        <v>19</v>
      </c>
      <c r="E554" s="12">
        <f>IFERROR(VLOOKUP(A554,'IDAR Meter Data'!$A:$B,2,1),"")</f>
        <v>226</v>
      </c>
      <c r="F554" s="75">
        <f>IF(CECCZ="CZ03",'Outside Temp'!B554,IF(CECCZ="CZ04",'Outside Temp'!B555,IF(CECCZ="CZ12",'Outside Temp'!B556, IF(CECCZ="CZ13",'Outside Temp'!B557))))</f>
        <v>54.86666667</v>
      </c>
      <c r="G554" s="12">
        <f t="shared" si="3"/>
        <v>1</v>
      </c>
    </row>
    <row r="555" ht="15.75" customHeight="1">
      <c r="A555" s="13">
        <v>42130.802083333336</v>
      </c>
      <c r="B555" s="73">
        <f t="shared" si="1"/>
        <v>42130</v>
      </c>
      <c r="C555" s="74">
        <f>IF(NewCustomer="Yes", IF(COUNTIF($I$2:$I$11,B555)&gt;0,0,WEEKDAY(B555,2)),IF(COUNTIF($I$2:$I$21,B555)&gt;0,0,WEEKDAY(B555,2)))</f>
        <v>3</v>
      </c>
      <c r="D555" s="74">
        <f t="shared" si="2"/>
        <v>19</v>
      </c>
      <c r="E555" s="12">
        <f>IFERROR(VLOOKUP(A555,'IDAR Meter Data'!$A:$B,2,1),"")</f>
        <v>217</v>
      </c>
      <c r="F555" s="75">
        <f>IF(CECCZ="CZ03",'Outside Temp'!B555,IF(CECCZ="CZ04",'Outside Temp'!B556,IF(CECCZ="CZ12",'Outside Temp'!B557, IF(CECCZ="CZ13",'Outside Temp'!B558))))</f>
        <v>54.36666667</v>
      </c>
      <c r="G555" s="12">
        <f t="shared" si="3"/>
        <v>1</v>
      </c>
    </row>
    <row r="556" ht="15.75" customHeight="1">
      <c r="A556" s="13">
        <v>42130.8125</v>
      </c>
      <c r="B556" s="73">
        <f t="shared" si="1"/>
        <v>42130</v>
      </c>
      <c r="C556" s="74">
        <f>IF(NewCustomer="Yes", IF(COUNTIF($I$2:$I$11,B556)&gt;0,0,WEEKDAY(B556,2)),IF(COUNTIF($I$2:$I$21,B556)&gt;0,0,WEEKDAY(B556,2)))</f>
        <v>3</v>
      </c>
      <c r="D556" s="74">
        <f t="shared" si="2"/>
        <v>19</v>
      </c>
      <c r="E556" s="12">
        <f>IFERROR(VLOOKUP(A556,'IDAR Meter Data'!$A:$B,2,1),"")</f>
        <v>219</v>
      </c>
      <c r="F556" s="75">
        <f>IF(CECCZ="CZ03",'Outside Temp'!B556,IF(CECCZ="CZ04",'Outside Temp'!B557,IF(CECCZ="CZ12",'Outside Temp'!B558, IF(CECCZ="CZ13",'Outside Temp'!B559))))</f>
        <v>53.86666667</v>
      </c>
      <c r="G556" s="12">
        <f t="shared" si="3"/>
        <v>1</v>
      </c>
    </row>
    <row r="557" ht="15.75" customHeight="1">
      <c r="A557" s="13">
        <v>42130.822916666664</v>
      </c>
      <c r="B557" s="73">
        <f t="shared" si="1"/>
        <v>42130</v>
      </c>
      <c r="C557" s="74">
        <f>IF(NewCustomer="Yes", IF(COUNTIF($I$2:$I$11,B557)&gt;0,0,WEEKDAY(B557,2)),IF(COUNTIF($I$2:$I$21,B557)&gt;0,0,WEEKDAY(B557,2)))</f>
        <v>3</v>
      </c>
      <c r="D557" s="74">
        <f t="shared" si="2"/>
        <v>19</v>
      </c>
      <c r="E557" s="12">
        <f>IFERROR(VLOOKUP(A557,'IDAR Meter Data'!$A:$B,2,1),"")</f>
        <v>212</v>
      </c>
      <c r="F557" s="75">
        <f>IF(CECCZ="CZ03",'Outside Temp'!B557,IF(CECCZ="CZ04",'Outside Temp'!B558,IF(CECCZ="CZ12",'Outside Temp'!B559, IF(CECCZ="CZ13",'Outside Temp'!B560))))</f>
        <v>53.36666667</v>
      </c>
      <c r="G557" s="12">
        <f t="shared" si="3"/>
        <v>1</v>
      </c>
    </row>
    <row r="558" ht="15.75" customHeight="1">
      <c r="A558" s="13">
        <v>42130.833333333336</v>
      </c>
      <c r="B558" s="73">
        <f t="shared" si="1"/>
        <v>42130</v>
      </c>
      <c r="C558" s="74">
        <f>IF(NewCustomer="Yes", IF(COUNTIF($I$2:$I$11,B558)&gt;0,0,WEEKDAY(B558,2)),IF(COUNTIF($I$2:$I$21,B558)&gt;0,0,WEEKDAY(B558,2)))</f>
        <v>3</v>
      </c>
      <c r="D558" s="74">
        <f t="shared" si="2"/>
        <v>20</v>
      </c>
      <c r="E558" s="12">
        <f>IFERROR(VLOOKUP(A558,'IDAR Meter Data'!$A:$B,2,1),"")</f>
        <v>211</v>
      </c>
      <c r="F558" s="75">
        <f>IF(CECCZ="CZ03",'Outside Temp'!B558,IF(CECCZ="CZ04",'Outside Temp'!B559,IF(CECCZ="CZ12",'Outside Temp'!B560, IF(CECCZ="CZ13",'Outside Temp'!B561))))</f>
        <v>53</v>
      </c>
      <c r="G558" s="12">
        <f t="shared" si="3"/>
        <v>1</v>
      </c>
    </row>
    <row r="559" ht="15.75" customHeight="1">
      <c r="A559" s="13">
        <v>42130.84375</v>
      </c>
      <c r="B559" s="73">
        <f t="shared" si="1"/>
        <v>42130</v>
      </c>
      <c r="C559" s="74">
        <f>IF(NewCustomer="Yes", IF(COUNTIF($I$2:$I$11,B559)&gt;0,0,WEEKDAY(B559,2)),IF(COUNTIF($I$2:$I$21,B559)&gt;0,0,WEEKDAY(B559,2)))</f>
        <v>3</v>
      </c>
      <c r="D559" s="74">
        <f t="shared" si="2"/>
        <v>20</v>
      </c>
      <c r="E559" s="12">
        <f>IFERROR(VLOOKUP(A559,'IDAR Meter Data'!$A:$B,2,1),"")</f>
        <v>200</v>
      </c>
      <c r="F559" s="75">
        <f>IF(CECCZ="CZ03",'Outside Temp'!B559,IF(CECCZ="CZ04",'Outside Temp'!B560,IF(CECCZ="CZ12",'Outside Temp'!B561, IF(CECCZ="CZ13",'Outside Temp'!B562))))</f>
        <v>53</v>
      </c>
      <c r="G559" s="12">
        <f t="shared" si="3"/>
        <v>1</v>
      </c>
    </row>
    <row r="560" ht="15.75" customHeight="1">
      <c r="A560" s="13">
        <v>42130.854166666664</v>
      </c>
      <c r="B560" s="73">
        <f t="shared" si="1"/>
        <v>42130</v>
      </c>
      <c r="C560" s="74">
        <f>IF(NewCustomer="Yes", IF(COUNTIF($I$2:$I$11,B560)&gt;0,0,WEEKDAY(B560,2)),IF(COUNTIF($I$2:$I$21,B560)&gt;0,0,WEEKDAY(B560,2)))</f>
        <v>3</v>
      </c>
      <c r="D560" s="74">
        <f t="shared" si="2"/>
        <v>20</v>
      </c>
      <c r="E560" s="12">
        <f>IFERROR(VLOOKUP(A560,'IDAR Meter Data'!$A:$B,2,1),"")</f>
        <v>201</v>
      </c>
      <c r="F560" s="75">
        <f>IF(CECCZ="CZ03",'Outside Temp'!B560,IF(CECCZ="CZ04",'Outside Temp'!B561,IF(CECCZ="CZ12",'Outside Temp'!B562, IF(CECCZ="CZ13",'Outside Temp'!B563))))</f>
        <v>53</v>
      </c>
      <c r="G560" s="12">
        <f t="shared" si="3"/>
        <v>1</v>
      </c>
    </row>
    <row r="561" ht="15.75" customHeight="1">
      <c r="A561" s="13">
        <v>42130.864583333336</v>
      </c>
      <c r="B561" s="73">
        <f t="shared" si="1"/>
        <v>42130</v>
      </c>
      <c r="C561" s="74">
        <f>IF(NewCustomer="Yes", IF(COUNTIF($I$2:$I$11,B561)&gt;0,0,WEEKDAY(B561,2)),IF(COUNTIF($I$2:$I$21,B561)&gt;0,0,WEEKDAY(B561,2)))</f>
        <v>3</v>
      </c>
      <c r="D561" s="74">
        <f t="shared" si="2"/>
        <v>20</v>
      </c>
      <c r="E561" s="12">
        <f>IFERROR(VLOOKUP(A561,'IDAR Meter Data'!$A:$B,2,1),"")</f>
        <v>192</v>
      </c>
      <c r="F561" s="75">
        <f>IF(CECCZ="CZ03",'Outside Temp'!B561,IF(CECCZ="CZ04",'Outside Temp'!B562,IF(CECCZ="CZ12",'Outside Temp'!B563, IF(CECCZ="CZ13",'Outside Temp'!B564))))</f>
        <v>53</v>
      </c>
      <c r="G561" s="12">
        <f t="shared" si="3"/>
        <v>1</v>
      </c>
    </row>
    <row r="562" ht="15.75" customHeight="1">
      <c r="A562" s="13">
        <v>42130.875</v>
      </c>
      <c r="B562" s="73">
        <f t="shared" si="1"/>
        <v>42130</v>
      </c>
      <c r="C562" s="74">
        <f>IF(NewCustomer="Yes", IF(COUNTIF($I$2:$I$11,B562)&gt;0,0,WEEKDAY(B562,2)),IF(COUNTIF($I$2:$I$21,B562)&gt;0,0,WEEKDAY(B562,2)))</f>
        <v>3</v>
      </c>
      <c r="D562" s="74">
        <f t="shared" si="2"/>
        <v>21</v>
      </c>
      <c r="E562" s="12">
        <f>IFERROR(VLOOKUP(A562,'IDAR Meter Data'!$A:$B,2,1),"")</f>
        <v>194</v>
      </c>
      <c r="F562" s="75">
        <f>IF(CECCZ="CZ03",'Outside Temp'!B562,IF(CECCZ="CZ04",'Outside Temp'!B563,IF(CECCZ="CZ12",'Outside Temp'!B564, IF(CECCZ="CZ13",'Outside Temp'!B565))))</f>
        <v>53</v>
      </c>
      <c r="G562" s="12">
        <f t="shared" si="3"/>
        <v>1</v>
      </c>
    </row>
    <row r="563" ht="15.75" customHeight="1">
      <c r="A563" s="13">
        <v>42130.885416666664</v>
      </c>
      <c r="B563" s="73">
        <f t="shared" si="1"/>
        <v>42130</v>
      </c>
      <c r="C563" s="74">
        <f>IF(NewCustomer="Yes", IF(COUNTIF($I$2:$I$11,B563)&gt;0,0,WEEKDAY(B563,2)),IF(COUNTIF($I$2:$I$21,B563)&gt;0,0,WEEKDAY(B563,2)))</f>
        <v>3</v>
      </c>
      <c r="D563" s="74">
        <f t="shared" si="2"/>
        <v>21</v>
      </c>
      <c r="E563" s="12">
        <f>IFERROR(VLOOKUP(A563,'IDAR Meter Data'!$A:$B,2,1),"")</f>
        <v>172</v>
      </c>
      <c r="F563" s="75">
        <f>IF(CECCZ="CZ03",'Outside Temp'!B563,IF(CECCZ="CZ04",'Outside Temp'!B564,IF(CECCZ="CZ12",'Outside Temp'!B565, IF(CECCZ="CZ13",'Outside Temp'!B566))))</f>
        <v>53</v>
      </c>
      <c r="G563" s="12">
        <f t="shared" si="3"/>
        <v>1</v>
      </c>
    </row>
    <row r="564" ht="15.75" customHeight="1">
      <c r="A564" s="13">
        <v>42130.895833333336</v>
      </c>
      <c r="B564" s="73">
        <f t="shared" si="1"/>
        <v>42130</v>
      </c>
      <c r="C564" s="74">
        <f>IF(NewCustomer="Yes", IF(COUNTIF($I$2:$I$11,B564)&gt;0,0,WEEKDAY(B564,2)),IF(COUNTIF($I$2:$I$21,B564)&gt;0,0,WEEKDAY(B564,2)))</f>
        <v>3</v>
      </c>
      <c r="D564" s="74">
        <f t="shared" si="2"/>
        <v>21</v>
      </c>
      <c r="E564" s="12">
        <f>IFERROR(VLOOKUP(A564,'IDAR Meter Data'!$A:$B,2,1),"")</f>
        <v>164</v>
      </c>
      <c r="F564" s="75">
        <f>IF(CECCZ="CZ03",'Outside Temp'!B564,IF(CECCZ="CZ04",'Outside Temp'!B565,IF(CECCZ="CZ12",'Outside Temp'!B566, IF(CECCZ="CZ13",'Outside Temp'!B567))))</f>
        <v>53</v>
      </c>
      <c r="G564" s="12">
        <f t="shared" si="3"/>
        <v>1</v>
      </c>
    </row>
    <row r="565" ht="15.75" customHeight="1">
      <c r="A565" s="13">
        <v>42130.90625</v>
      </c>
      <c r="B565" s="73">
        <f t="shared" si="1"/>
        <v>42130</v>
      </c>
      <c r="C565" s="74">
        <f>IF(NewCustomer="Yes", IF(COUNTIF($I$2:$I$11,B565)&gt;0,0,WEEKDAY(B565,2)),IF(COUNTIF($I$2:$I$21,B565)&gt;0,0,WEEKDAY(B565,2)))</f>
        <v>3</v>
      </c>
      <c r="D565" s="74">
        <f t="shared" si="2"/>
        <v>21</v>
      </c>
      <c r="E565" s="12">
        <f>IFERROR(VLOOKUP(A565,'IDAR Meter Data'!$A:$B,2,1),"")</f>
        <v>167</v>
      </c>
      <c r="F565" s="75">
        <f>IF(CECCZ="CZ03",'Outside Temp'!B565,IF(CECCZ="CZ04",'Outside Temp'!B566,IF(CECCZ="CZ12",'Outside Temp'!B567, IF(CECCZ="CZ13",'Outside Temp'!B568))))</f>
        <v>53</v>
      </c>
      <c r="G565" s="12">
        <f t="shared" si="3"/>
        <v>1</v>
      </c>
    </row>
    <row r="566" ht="15.75" customHeight="1">
      <c r="A566" s="13">
        <v>42130.916666666664</v>
      </c>
      <c r="B566" s="73">
        <f t="shared" si="1"/>
        <v>42130</v>
      </c>
      <c r="C566" s="74">
        <f>IF(NewCustomer="Yes", IF(COUNTIF($I$2:$I$11,B566)&gt;0,0,WEEKDAY(B566,2)),IF(COUNTIF($I$2:$I$21,B566)&gt;0,0,WEEKDAY(B566,2)))</f>
        <v>3</v>
      </c>
      <c r="D566" s="74">
        <f t="shared" si="2"/>
        <v>22</v>
      </c>
      <c r="E566" s="12">
        <f>IFERROR(VLOOKUP(A566,'IDAR Meter Data'!$A:$B,2,1),"")</f>
        <v>169</v>
      </c>
      <c r="F566" s="75">
        <f>IF(CECCZ="CZ03",'Outside Temp'!B566,IF(CECCZ="CZ04",'Outside Temp'!B567,IF(CECCZ="CZ12",'Outside Temp'!B568, IF(CECCZ="CZ13",'Outside Temp'!B569))))</f>
        <v>52.93333333</v>
      </c>
      <c r="G566" s="12">
        <f t="shared" si="3"/>
        <v>1</v>
      </c>
    </row>
    <row r="567" ht="15.75" customHeight="1">
      <c r="A567" s="13">
        <v>42130.927083333336</v>
      </c>
      <c r="B567" s="73">
        <f t="shared" si="1"/>
        <v>42130</v>
      </c>
      <c r="C567" s="74">
        <f>IF(NewCustomer="Yes", IF(COUNTIF($I$2:$I$11,B567)&gt;0,0,WEEKDAY(B567,2)),IF(COUNTIF($I$2:$I$21,B567)&gt;0,0,WEEKDAY(B567,2)))</f>
        <v>3</v>
      </c>
      <c r="D567" s="74">
        <f t="shared" si="2"/>
        <v>22</v>
      </c>
      <c r="E567" s="12">
        <f>IFERROR(VLOOKUP(A567,'IDAR Meter Data'!$A:$B,2,1),"")</f>
        <v>168</v>
      </c>
      <c r="F567" s="75">
        <f>IF(CECCZ="CZ03",'Outside Temp'!B567,IF(CECCZ="CZ04",'Outside Temp'!B568,IF(CECCZ="CZ12",'Outside Temp'!B569, IF(CECCZ="CZ13",'Outside Temp'!B570))))</f>
        <v>52.68333333</v>
      </c>
      <c r="G567" s="12">
        <f t="shared" si="3"/>
        <v>1</v>
      </c>
    </row>
    <row r="568" ht="15.75" customHeight="1">
      <c r="A568" s="13">
        <v>42130.9375</v>
      </c>
      <c r="B568" s="73">
        <f t="shared" si="1"/>
        <v>42130</v>
      </c>
      <c r="C568" s="74">
        <f>IF(NewCustomer="Yes", IF(COUNTIF($I$2:$I$11,B568)&gt;0,0,WEEKDAY(B568,2)),IF(COUNTIF($I$2:$I$21,B568)&gt;0,0,WEEKDAY(B568,2)))</f>
        <v>3</v>
      </c>
      <c r="D568" s="74">
        <f t="shared" si="2"/>
        <v>22</v>
      </c>
      <c r="E568" s="12">
        <f>IFERROR(VLOOKUP(A568,'IDAR Meter Data'!$A:$B,2,1),"")</f>
        <v>161</v>
      </c>
      <c r="F568" s="75">
        <f>IF(CECCZ="CZ03",'Outside Temp'!B568,IF(CECCZ="CZ04",'Outside Temp'!B569,IF(CECCZ="CZ12",'Outside Temp'!B570, IF(CECCZ="CZ13",'Outside Temp'!B571))))</f>
        <v>52.43333333</v>
      </c>
      <c r="G568" s="12">
        <f t="shared" si="3"/>
        <v>1</v>
      </c>
    </row>
    <row r="569" ht="15.75" customHeight="1">
      <c r="A569" s="13">
        <v>42130.947916666664</v>
      </c>
      <c r="B569" s="73">
        <f t="shared" si="1"/>
        <v>42130</v>
      </c>
      <c r="C569" s="74">
        <f>IF(NewCustomer="Yes", IF(COUNTIF($I$2:$I$11,B569)&gt;0,0,WEEKDAY(B569,2)),IF(COUNTIF($I$2:$I$21,B569)&gt;0,0,WEEKDAY(B569,2)))</f>
        <v>3</v>
      </c>
      <c r="D569" s="74">
        <f t="shared" si="2"/>
        <v>22</v>
      </c>
      <c r="E569" s="12">
        <f>IFERROR(VLOOKUP(A569,'IDAR Meter Data'!$A:$B,2,1),"")</f>
        <v>159</v>
      </c>
      <c r="F569" s="75">
        <f>IF(CECCZ="CZ03",'Outside Temp'!B569,IF(CECCZ="CZ04",'Outside Temp'!B570,IF(CECCZ="CZ12",'Outside Temp'!B571, IF(CECCZ="CZ13",'Outside Temp'!B572))))</f>
        <v>52.18333333</v>
      </c>
      <c r="G569" s="12">
        <f t="shared" si="3"/>
        <v>1</v>
      </c>
    </row>
    <row r="570" ht="15.75" customHeight="1">
      <c r="A570" s="13">
        <v>42130.958333333336</v>
      </c>
      <c r="B570" s="73">
        <f t="shared" si="1"/>
        <v>42130</v>
      </c>
      <c r="C570" s="74">
        <f>IF(NewCustomer="Yes", IF(COUNTIF($I$2:$I$11,B570)&gt;0,0,WEEKDAY(B570,2)),IF(COUNTIF($I$2:$I$21,B570)&gt;0,0,WEEKDAY(B570,2)))</f>
        <v>3</v>
      </c>
      <c r="D570" s="74">
        <f t="shared" si="2"/>
        <v>23</v>
      </c>
      <c r="E570" s="12">
        <f>IFERROR(VLOOKUP(A570,'IDAR Meter Data'!$A:$B,2,1),"")</f>
        <v>163</v>
      </c>
      <c r="F570" s="75">
        <f>IF(CECCZ="CZ03",'Outside Temp'!B570,IF(CECCZ="CZ04",'Outside Temp'!B571,IF(CECCZ="CZ12",'Outside Temp'!B572, IF(CECCZ="CZ13",'Outside Temp'!B573))))</f>
        <v>52</v>
      </c>
      <c r="G570" s="12">
        <f t="shared" si="3"/>
        <v>1</v>
      </c>
    </row>
    <row r="571" ht="15.75" customHeight="1">
      <c r="A571" s="13">
        <v>42130.96875</v>
      </c>
      <c r="B571" s="73">
        <f t="shared" si="1"/>
        <v>42130</v>
      </c>
      <c r="C571" s="74">
        <f>IF(NewCustomer="Yes", IF(COUNTIF($I$2:$I$11,B571)&gt;0,0,WEEKDAY(B571,2)),IF(COUNTIF($I$2:$I$21,B571)&gt;0,0,WEEKDAY(B571,2)))</f>
        <v>3</v>
      </c>
      <c r="D571" s="74">
        <f t="shared" si="2"/>
        <v>23</v>
      </c>
      <c r="E571" s="12">
        <f>IFERROR(VLOOKUP(A571,'IDAR Meter Data'!$A:$B,2,1),"")</f>
        <v>158</v>
      </c>
      <c r="F571" s="75">
        <f>IF(CECCZ="CZ03",'Outside Temp'!B571,IF(CECCZ="CZ04",'Outside Temp'!B572,IF(CECCZ="CZ12",'Outside Temp'!B573, IF(CECCZ="CZ13",'Outside Temp'!B574))))</f>
        <v>52</v>
      </c>
      <c r="G571" s="12">
        <f t="shared" si="3"/>
        <v>1</v>
      </c>
    </row>
    <row r="572" ht="15.75" customHeight="1">
      <c r="A572" s="13">
        <v>42130.979166666664</v>
      </c>
      <c r="B572" s="73">
        <f t="shared" si="1"/>
        <v>42130</v>
      </c>
      <c r="C572" s="74">
        <f>IF(NewCustomer="Yes", IF(COUNTIF($I$2:$I$11,B572)&gt;0,0,WEEKDAY(B572,2)),IF(COUNTIF($I$2:$I$21,B572)&gt;0,0,WEEKDAY(B572,2)))</f>
        <v>3</v>
      </c>
      <c r="D572" s="74">
        <f t="shared" si="2"/>
        <v>23</v>
      </c>
      <c r="E572" s="12">
        <f>IFERROR(VLOOKUP(A572,'IDAR Meter Data'!$A:$B,2,1),"")</f>
        <v>154</v>
      </c>
      <c r="F572" s="75">
        <f>IF(CECCZ="CZ03",'Outside Temp'!B572,IF(CECCZ="CZ04",'Outside Temp'!B573,IF(CECCZ="CZ12",'Outside Temp'!B574, IF(CECCZ="CZ13",'Outside Temp'!B575))))</f>
        <v>52</v>
      </c>
      <c r="G572" s="12">
        <f t="shared" si="3"/>
        <v>1</v>
      </c>
    </row>
    <row r="573" ht="15.75" customHeight="1">
      <c r="A573" s="13">
        <v>42130.989583333336</v>
      </c>
      <c r="B573" s="73">
        <f t="shared" si="1"/>
        <v>42130</v>
      </c>
      <c r="C573" s="74">
        <f>IF(NewCustomer="Yes", IF(COUNTIF($I$2:$I$11,B573)&gt;0,0,WEEKDAY(B573,2)),IF(COUNTIF($I$2:$I$21,B573)&gt;0,0,WEEKDAY(B573,2)))</f>
        <v>3</v>
      </c>
      <c r="D573" s="74">
        <f t="shared" si="2"/>
        <v>23</v>
      </c>
      <c r="E573" s="12">
        <f>IFERROR(VLOOKUP(A573,'IDAR Meter Data'!$A:$B,2,1),"")</f>
        <v>152</v>
      </c>
      <c r="F573" s="75">
        <f>IF(CECCZ="CZ03",'Outside Temp'!B573,IF(CECCZ="CZ04",'Outside Temp'!B574,IF(CECCZ="CZ12",'Outside Temp'!B575, IF(CECCZ="CZ13",'Outside Temp'!B576))))</f>
        <v>52</v>
      </c>
      <c r="G573" s="12">
        <f t="shared" si="3"/>
        <v>1</v>
      </c>
    </row>
    <row r="574" ht="15.75" customHeight="1">
      <c r="A574" s="13">
        <v>42131.0</v>
      </c>
      <c r="B574" s="73">
        <f t="shared" si="1"/>
        <v>42131</v>
      </c>
      <c r="C574" s="74">
        <f>IF(NewCustomer="Yes", IF(COUNTIF($I$2:$I$11,B574)&gt;0,0,WEEKDAY(B574,2)),IF(COUNTIF($I$2:$I$21,B574)&gt;0,0,WEEKDAY(B574,2)))</f>
        <v>4</v>
      </c>
      <c r="D574" s="74">
        <f t="shared" si="2"/>
        <v>0</v>
      </c>
      <c r="E574" s="12">
        <f>IFERROR(VLOOKUP(A574,'IDAR Meter Data'!$A:$B,2,1),"")</f>
        <v>148</v>
      </c>
      <c r="F574" s="75">
        <f>IF(CECCZ="CZ03",'Outside Temp'!B574,IF(CECCZ="CZ04",'Outside Temp'!B575,IF(CECCZ="CZ12",'Outside Temp'!B576, IF(CECCZ="CZ13",'Outside Temp'!B577))))</f>
        <v>52</v>
      </c>
      <c r="G574" s="12">
        <f t="shared" si="3"/>
        <v>1</v>
      </c>
    </row>
    <row r="575" ht="15.75" customHeight="1">
      <c r="A575" s="13">
        <v>42131.010416666664</v>
      </c>
      <c r="B575" s="73">
        <f t="shared" si="1"/>
        <v>42131</v>
      </c>
      <c r="C575" s="74">
        <f>IF(NewCustomer="Yes", IF(COUNTIF($I$2:$I$11,B575)&gt;0,0,WEEKDAY(B575,2)),IF(COUNTIF($I$2:$I$21,B575)&gt;0,0,WEEKDAY(B575,2)))</f>
        <v>4</v>
      </c>
      <c r="D575" s="74">
        <f t="shared" si="2"/>
        <v>0</v>
      </c>
      <c r="E575" s="12">
        <f>IFERROR(VLOOKUP(A575,'IDAR Meter Data'!$A:$B,2,1),"")</f>
        <v>150</v>
      </c>
      <c r="F575" s="75">
        <f>IF(CECCZ="CZ03",'Outside Temp'!B575,IF(CECCZ="CZ04",'Outside Temp'!B576,IF(CECCZ="CZ12",'Outside Temp'!B577, IF(CECCZ="CZ13",'Outside Temp'!B578))))</f>
        <v>52</v>
      </c>
      <c r="G575" s="12">
        <f t="shared" si="3"/>
        <v>1</v>
      </c>
    </row>
    <row r="576" ht="15.75" customHeight="1">
      <c r="A576" s="13">
        <v>42131.020833333336</v>
      </c>
      <c r="B576" s="73">
        <f t="shared" si="1"/>
        <v>42131</v>
      </c>
      <c r="C576" s="74">
        <f>IF(NewCustomer="Yes", IF(COUNTIF($I$2:$I$11,B576)&gt;0,0,WEEKDAY(B576,2)),IF(COUNTIF($I$2:$I$21,B576)&gt;0,0,WEEKDAY(B576,2)))</f>
        <v>4</v>
      </c>
      <c r="D576" s="74">
        <f t="shared" si="2"/>
        <v>0</v>
      </c>
      <c r="E576" s="12">
        <f>IFERROR(VLOOKUP(A576,'IDAR Meter Data'!$A:$B,2,1),"")</f>
        <v>143</v>
      </c>
      <c r="F576" s="75">
        <f>IF(CECCZ="CZ03",'Outside Temp'!B576,IF(CECCZ="CZ04",'Outside Temp'!B577,IF(CECCZ="CZ12",'Outside Temp'!B578, IF(CECCZ="CZ13",'Outside Temp'!B579))))</f>
        <v>52</v>
      </c>
      <c r="G576" s="12">
        <f t="shared" si="3"/>
        <v>1</v>
      </c>
    </row>
    <row r="577" ht="15.75" customHeight="1">
      <c r="A577" s="13">
        <v>42131.03125</v>
      </c>
      <c r="B577" s="73">
        <f t="shared" si="1"/>
        <v>42131</v>
      </c>
      <c r="C577" s="74">
        <f>IF(NewCustomer="Yes", IF(COUNTIF($I$2:$I$11,B577)&gt;0,0,WEEKDAY(B577,2)),IF(COUNTIF($I$2:$I$21,B577)&gt;0,0,WEEKDAY(B577,2)))</f>
        <v>4</v>
      </c>
      <c r="D577" s="74">
        <f t="shared" si="2"/>
        <v>0</v>
      </c>
      <c r="E577" s="12">
        <f>IFERROR(VLOOKUP(A577,'IDAR Meter Data'!$A:$B,2,1),"")</f>
        <v>146</v>
      </c>
      <c r="F577" s="75">
        <f>IF(CECCZ="CZ03",'Outside Temp'!B577,IF(CECCZ="CZ04",'Outside Temp'!B578,IF(CECCZ="CZ12",'Outside Temp'!B579, IF(CECCZ="CZ13",'Outside Temp'!B580))))</f>
        <v>52</v>
      </c>
      <c r="G577" s="12">
        <f t="shared" si="3"/>
        <v>1</v>
      </c>
    </row>
    <row r="578" ht="15.75" customHeight="1">
      <c r="A578" s="13">
        <v>42131.041666666664</v>
      </c>
      <c r="B578" s="73">
        <f t="shared" si="1"/>
        <v>42131</v>
      </c>
      <c r="C578" s="74">
        <f>IF(NewCustomer="Yes", IF(COUNTIF($I$2:$I$11,B578)&gt;0,0,WEEKDAY(B578,2)),IF(COUNTIF($I$2:$I$21,B578)&gt;0,0,WEEKDAY(B578,2)))</f>
        <v>4</v>
      </c>
      <c r="D578" s="74">
        <f t="shared" si="2"/>
        <v>1</v>
      </c>
      <c r="E578" s="12">
        <f>IFERROR(VLOOKUP(A578,'IDAR Meter Data'!$A:$B,2,1),"")</f>
        <v>148</v>
      </c>
      <c r="F578" s="75">
        <f>IF(CECCZ="CZ03",'Outside Temp'!B578,IF(CECCZ="CZ04",'Outside Temp'!B579,IF(CECCZ="CZ12",'Outside Temp'!B580, IF(CECCZ="CZ13",'Outside Temp'!B581))))</f>
        <v>51.93333333</v>
      </c>
      <c r="G578" s="12">
        <f t="shared" si="3"/>
        <v>1</v>
      </c>
    </row>
    <row r="579" ht="15.75" customHeight="1">
      <c r="A579" s="13">
        <v>42131.052083333336</v>
      </c>
      <c r="B579" s="73">
        <f t="shared" si="1"/>
        <v>42131</v>
      </c>
      <c r="C579" s="74">
        <f>IF(NewCustomer="Yes", IF(COUNTIF($I$2:$I$11,B579)&gt;0,0,WEEKDAY(B579,2)),IF(COUNTIF($I$2:$I$21,B579)&gt;0,0,WEEKDAY(B579,2)))</f>
        <v>4</v>
      </c>
      <c r="D579" s="74">
        <f t="shared" si="2"/>
        <v>1</v>
      </c>
      <c r="E579" s="12">
        <f>IFERROR(VLOOKUP(A579,'IDAR Meter Data'!$A:$B,2,1),"")</f>
        <v>143</v>
      </c>
      <c r="F579" s="75">
        <f>IF(CECCZ="CZ03",'Outside Temp'!B579,IF(CECCZ="CZ04",'Outside Temp'!B580,IF(CECCZ="CZ12",'Outside Temp'!B581, IF(CECCZ="CZ13",'Outside Temp'!B582))))</f>
        <v>51.68333333</v>
      </c>
      <c r="G579" s="12">
        <f t="shared" si="3"/>
        <v>1</v>
      </c>
    </row>
    <row r="580" ht="15.75" customHeight="1">
      <c r="A580" s="13">
        <v>42131.0625</v>
      </c>
      <c r="B580" s="73">
        <f t="shared" si="1"/>
        <v>42131</v>
      </c>
      <c r="C580" s="74">
        <f>IF(NewCustomer="Yes", IF(COUNTIF($I$2:$I$11,B580)&gt;0,0,WEEKDAY(B580,2)),IF(COUNTIF($I$2:$I$21,B580)&gt;0,0,WEEKDAY(B580,2)))</f>
        <v>4</v>
      </c>
      <c r="D580" s="74">
        <f t="shared" si="2"/>
        <v>1</v>
      </c>
      <c r="E580" s="12">
        <f>IFERROR(VLOOKUP(A580,'IDAR Meter Data'!$A:$B,2,1),"")</f>
        <v>147</v>
      </c>
      <c r="F580" s="75">
        <f>IF(CECCZ="CZ03",'Outside Temp'!B580,IF(CECCZ="CZ04",'Outside Temp'!B581,IF(CECCZ="CZ12",'Outside Temp'!B582, IF(CECCZ="CZ13",'Outside Temp'!B583))))</f>
        <v>51.43333333</v>
      </c>
      <c r="G580" s="12">
        <f t="shared" si="3"/>
        <v>1</v>
      </c>
    </row>
    <row r="581" ht="15.75" customHeight="1">
      <c r="A581" s="13">
        <v>42131.072916666664</v>
      </c>
      <c r="B581" s="73">
        <f t="shared" si="1"/>
        <v>42131</v>
      </c>
      <c r="C581" s="74">
        <f>IF(NewCustomer="Yes", IF(COUNTIF($I$2:$I$11,B581)&gt;0,0,WEEKDAY(B581,2)),IF(COUNTIF($I$2:$I$21,B581)&gt;0,0,WEEKDAY(B581,2)))</f>
        <v>4</v>
      </c>
      <c r="D581" s="74">
        <f t="shared" si="2"/>
        <v>1</v>
      </c>
      <c r="E581" s="12">
        <f>IFERROR(VLOOKUP(A581,'IDAR Meter Data'!$A:$B,2,1),"")</f>
        <v>142</v>
      </c>
      <c r="F581" s="75">
        <f>IF(CECCZ="CZ03",'Outside Temp'!B581,IF(CECCZ="CZ04",'Outside Temp'!B582,IF(CECCZ="CZ12",'Outside Temp'!B583, IF(CECCZ="CZ13",'Outside Temp'!B584))))</f>
        <v>51.18333333</v>
      </c>
      <c r="G581" s="12">
        <f t="shared" si="3"/>
        <v>1</v>
      </c>
    </row>
    <row r="582" ht="15.75" customHeight="1">
      <c r="A582" s="13">
        <v>42131.083333333336</v>
      </c>
      <c r="B582" s="73">
        <f t="shared" si="1"/>
        <v>42131</v>
      </c>
      <c r="C582" s="74">
        <f>IF(NewCustomer="Yes", IF(COUNTIF($I$2:$I$11,B582)&gt;0,0,WEEKDAY(B582,2)),IF(COUNTIF($I$2:$I$21,B582)&gt;0,0,WEEKDAY(B582,2)))</f>
        <v>4</v>
      </c>
      <c r="D582" s="74">
        <f t="shared" si="2"/>
        <v>2</v>
      </c>
      <c r="E582" s="12">
        <f>IFERROR(VLOOKUP(A582,'IDAR Meter Data'!$A:$B,2,1),"")</f>
        <v>141</v>
      </c>
      <c r="F582" s="75">
        <f>IF(CECCZ="CZ03",'Outside Temp'!B582,IF(CECCZ="CZ04",'Outside Temp'!B583,IF(CECCZ="CZ12",'Outside Temp'!B584, IF(CECCZ="CZ13",'Outside Temp'!B585))))</f>
        <v>51</v>
      </c>
      <c r="G582" s="12">
        <f t="shared" si="3"/>
        <v>1</v>
      </c>
    </row>
    <row r="583" ht="15.75" customHeight="1">
      <c r="A583" s="13">
        <v>42131.09375</v>
      </c>
      <c r="B583" s="73">
        <f t="shared" si="1"/>
        <v>42131</v>
      </c>
      <c r="C583" s="74">
        <f>IF(NewCustomer="Yes", IF(COUNTIF($I$2:$I$11,B583)&gt;0,0,WEEKDAY(B583,2)),IF(COUNTIF($I$2:$I$21,B583)&gt;0,0,WEEKDAY(B583,2)))</f>
        <v>4</v>
      </c>
      <c r="D583" s="74">
        <f t="shared" si="2"/>
        <v>2</v>
      </c>
      <c r="E583" s="12">
        <f>IFERROR(VLOOKUP(A583,'IDAR Meter Data'!$A:$B,2,1),"")</f>
        <v>142</v>
      </c>
      <c r="F583" s="75">
        <f>IF(CECCZ="CZ03",'Outside Temp'!B583,IF(CECCZ="CZ04",'Outside Temp'!B584,IF(CECCZ="CZ12",'Outside Temp'!B585, IF(CECCZ="CZ13",'Outside Temp'!B586))))</f>
        <v>51</v>
      </c>
      <c r="G583" s="12">
        <f t="shared" si="3"/>
        <v>1</v>
      </c>
    </row>
    <row r="584" ht="15.75" customHeight="1">
      <c r="A584" s="13">
        <v>42131.104166666664</v>
      </c>
      <c r="B584" s="73">
        <f t="shared" si="1"/>
        <v>42131</v>
      </c>
      <c r="C584" s="74">
        <f>IF(NewCustomer="Yes", IF(COUNTIF($I$2:$I$11,B584)&gt;0,0,WEEKDAY(B584,2)),IF(COUNTIF($I$2:$I$21,B584)&gt;0,0,WEEKDAY(B584,2)))</f>
        <v>4</v>
      </c>
      <c r="D584" s="74">
        <f t="shared" si="2"/>
        <v>2</v>
      </c>
      <c r="E584" s="12">
        <f>IFERROR(VLOOKUP(A584,'IDAR Meter Data'!$A:$B,2,1),"")</f>
        <v>140</v>
      </c>
      <c r="F584" s="75">
        <f>IF(CECCZ="CZ03",'Outside Temp'!B584,IF(CECCZ="CZ04",'Outside Temp'!B585,IF(CECCZ="CZ12",'Outside Temp'!B586, IF(CECCZ="CZ13",'Outside Temp'!B587))))</f>
        <v>51</v>
      </c>
      <c r="G584" s="12">
        <f t="shared" si="3"/>
        <v>1</v>
      </c>
    </row>
    <row r="585" ht="15.75" customHeight="1">
      <c r="A585" s="13">
        <v>42131.114583333336</v>
      </c>
      <c r="B585" s="73">
        <f t="shared" si="1"/>
        <v>42131</v>
      </c>
      <c r="C585" s="74">
        <f>IF(NewCustomer="Yes", IF(COUNTIF($I$2:$I$11,B585)&gt;0,0,WEEKDAY(B585,2)),IF(COUNTIF($I$2:$I$21,B585)&gt;0,0,WEEKDAY(B585,2)))</f>
        <v>4</v>
      </c>
      <c r="D585" s="74">
        <f t="shared" si="2"/>
        <v>2</v>
      </c>
      <c r="E585" s="12">
        <f>IFERROR(VLOOKUP(A585,'IDAR Meter Data'!$A:$B,2,1),"")</f>
        <v>138</v>
      </c>
      <c r="F585" s="75">
        <f>IF(CECCZ="CZ03",'Outside Temp'!B585,IF(CECCZ="CZ04",'Outside Temp'!B586,IF(CECCZ="CZ12",'Outside Temp'!B587, IF(CECCZ="CZ13",'Outside Temp'!B588))))</f>
        <v>51</v>
      </c>
      <c r="G585" s="12">
        <f t="shared" si="3"/>
        <v>1</v>
      </c>
    </row>
    <row r="586" ht="15.75" customHeight="1">
      <c r="A586" s="13">
        <v>42131.125</v>
      </c>
      <c r="B586" s="73">
        <f t="shared" si="1"/>
        <v>42131</v>
      </c>
      <c r="C586" s="74">
        <f>IF(NewCustomer="Yes", IF(COUNTIF($I$2:$I$11,B586)&gt;0,0,WEEKDAY(B586,2)),IF(COUNTIF($I$2:$I$21,B586)&gt;0,0,WEEKDAY(B586,2)))</f>
        <v>4</v>
      </c>
      <c r="D586" s="74">
        <f t="shared" si="2"/>
        <v>3</v>
      </c>
      <c r="E586" s="12">
        <f>IFERROR(VLOOKUP(A586,'IDAR Meter Data'!$A:$B,2,1),"")</f>
        <v>135</v>
      </c>
      <c r="F586" s="75">
        <f>IF(CECCZ="CZ03",'Outside Temp'!B586,IF(CECCZ="CZ04",'Outside Temp'!B587,IF(CECCZ="CZ12",'Outside Temp'!B588, IF(CECCZ="CZ13",'Outside Temp'!B589))))</f>
        <v>50.93333333</v>
      </c>
      <c r="G586" s="12">
        <f t="shared" si="3"/>
        <v>1</v>
      </c>
    </row>
    <row r="587" ht="15.75" customHeight="1">
      <c r="A587" s="13">
        <v>42131.135416666664</v>
      </c>
      <c r="B587" s="73">
        <f t="shared" si="1"/>
        <v>42131</v>
      </c>
      <c r="C587" s="74">
        <f>IF(NewCustomer="Yes", IF(COUNTIF($I$2:$I$11,B587)&gt;0,0,WEEKDAY(B587,2)),IF(COUNTIF($I$2:$I$21,B587)&gt;0,0,WEEKDAY(B587,2)))</f>
        <v>4</v>
      </c>
      <c r="D587" s="74">
        <f t="shared" si="2"/>
        <v>3</v>
      </c>
      <c r="E587" s="12">
        <f>IFERROR(VLOOKUP(A587,'IDAR Meter Data'!$A:$B,2,1),"")</f>
        <v>137</v>
      </c>
      <c r="F587" s="75">
        <f>IF(CECCZ="CZ03",'Outside Temp'!B587,IF(CECCZ="CZ04",'Outside Temp'!B588,IF(CECCZ="CZ12",'Outside Temp'!B589, IF(CECCZ="CZ13",'Outside Temp'!B590))))</f>
        <v>50.68333333</v>
      </c>
      <c r="G587" s="12">
        <f t="shared" si="3"/>
        <v>1</v>
      </c>
    </row>
    <row r="588" ht="15.75" customHeight="1">
      <c r="A588" s="13">
        <v>42131.145833333336</v>
      </c>
      <c r="B588" s="73">
        <f t="shared" si="1"/>
        <v>42131</v>
      </c>
      <c r="C588" s="74">
        <f>IF(NewCustomer="Yes", IF(COUNTIF($I$2:$I$11,B588)&gt;0,0,WEEKDAY(B588,2)),IF(COUNTIF($I$2:$I$21,B588)&gt;0,0,WEEKDAY(B588,2)))</f>
        <v>4</v>
      </c>
      <c r="D588" s="74">
        <f t="shared" si="2"/>
        <v>3</v>
      </c>
      <c r="E588" s="12">
        <f>IFERROR(VLOOKUP(A588,'IDAR Meter Data'!$A:$B,2,1),"")</f>
        <v>137</v>
      </c>
      <c r="F588" s="75">
        <f>IF(CECCZ="CZ03",'Outside Temp'!B588,IF(CECCZ="CZ04",'Outside Temp'!B589,IF(CECCZ="CZ12",'Outside Temp'!B590, IF(CECCZ="CZ13",'Outside Temp'!B591))))</f>
        <v>50.43333333</v>
      </c>
      <c r="G588" s="12">
        <f t="shared" si="3"/>
        <v>1</v>
      </c>
    </row>
    <row r="589" ht="15.75" customHeight="1">
      <c r="A589" s="13">
        <v>42131.15625</v>
      </c>
      <c r="B589" s="73">
        <f t="shared" si="1"/>
        <v>42131</v>
      </c>
      <c r="C589" s="74">
        <f>IF(NewCustomer="Yes", IF(COUNTIF($I$2:$I$11,B589)&gt;0,0,WEEKDAY(B589,2)),IF(COUNTIF($I$2:$I$21,B589)&gt;0,0,WEEKDAY(B589,2)))</f>
        <v>4</v>
      </c>
      <c r="D589" s="74">
        <f t="shared" si="2"/>
        <v>3</v>
      </c>
      <c r="E589" s="12">
        <f>IFERROR(VLOOKUP(A589,'IDAR Meter Data'!$A:$B,2,1),"")</f>
        <v>135</v>
      </c>
      <c r="F589" s="75">
        <f>IF(CECCZ="CZ03",'Outside Temp'!B589,IF(CECCZ="CZ04",'Outside Temp'!B590,IF(CECCZ="CZ12",'Outside Temp'!B591, IF(CECCZ="CZ13",'Outside Temp'!B592))))</f>
        <v>50.18333333</v>
      </c>
      <c r="G589" s="12">
        <f t="shared" si="3"/>
        <v>1</v>
      </c>
    </row>
    <row r="590" ht="15.75" customHeight="1">
      <c r="A590" s="13">
        <v>42131.166666666664</v>
      </c>
      <c r="B590" s="73">
        <f t="shared" si="1"/>
        <v>42131</v>
      </c>
      <c r="C590" s="74">
        <f>IF(NewCustomer="Yes", IF(COUNTIF($I$2:$I$11,B590)&gt;0,0,WEEKDAY(B590,2)),IF(COUNTIF($I$2:$I$21,B590)&gt;0,0,WEEKDAY(B590,2)))</f>
        <v>4</v>
      </c>
      <c r="D590" s="74">
        <f t="shared" si="2"/>
        <v>4</v>
      </c>
      <c r="E590" s="12">
        <f>IFERROR(VLOOKUP(A590,'IDAR Meter Data'!$A:$B,2,1),"")</f>
        <v>141</v>
      </c>
      <c r="F590" s="75">
        <f>IF(CECCZ="CZ03",'Outside Temp'!B590,IF(CECCZ="CZ04",'Outside Temp'!B591,IF(CECCZ="CZ12",'Outside Temp'!B592, IF(CECCZ="CZ13",'Outside Temp'!B593))))</f>
        <v>50</v>
      </c>
      <c r="G590" s="12">
        <f t="shared" si="3"/>
        <v>1</v>
      </c>
    </row>
    <row r="591" ht="15.75" customHeight="1">
      <c r="A591" s="13">
        <v>42131.177083333336</v>
      </c>
      <c r="B591" s="73">
        <f t="shared" si="1"/>
        <v>42131</v>
      </c>
      <c r="C591" s="74">
        <f>IF(NewCustomer="Yes", IF(COUNTIF($I$2:$I$11,B591)&gt;0,0,WEEKDAY(B591,2)),IF(COUNTIF($I$2:$I$21,B591)&gt;0,0,WEEKDAY(B591,2)))</f>
        <v>4</v>
      </c>
      <c r="D591" s="74">
        <f t="shared" si="2"/>
        <v>4</v>
      </c>
      <c r="E591" s="12">
        <f>IFERROR(VLOOKUP(A591,'IDAR Meter Data'!$A:$B,2,1),"")</f>
        <v>137</v>
      </c>
      <c r="F591" s="75">
        <f>IF(CECCZ="CZ03",'Outside Temp'!B591,IF(CECCZ="CZ04",'Outside Temp'!B592,IF(CECCZ="CZ12",'Outside Temp'!B593, IF(CECCZ="CZ13",'Outside Temp'!B594))))</f>
        <v>50</v>
      </c>
      <c r="G591" s="12">
        <f t="shared" si="3"/>
        <v>1</v>
      </c>
    </row>
    <row r="592" ht="15.75" customHeight="1">
      <c r="A592" s="13">
        <v>42131.1875</v>
      </c>
      <c r="B592" s="73">
        <f t="shared" si="1"/>
        <v>42131</v>
      </c>
      <c r="C592" s="74">
        <f>IF(NewCustomer="Yes", IF(COUNTIF($I$2:$I$11,B592)&gt;0,0,WEEKDAY(B592,2)),IF(COUNTIF($I$2:$I$21,B592)&gt;0,0,WEEKDAY(B592,2)))</f>
        <v>4</v>
      </c>
      <c r="D592" s="74">
        <f t="shared" si="2"/>
        <v>4</v>
      </c>
      <c r="E592" s="12">
        <f>IFERROR(VLOOKUP(A592,'IDAR Meter Data'!$A:$B,2,1),"")</f>
        <v>139</v>
      </c>
      <c r="F592" s="75">
        <f>IF(CECCZ="CZ03",'Outside Temp'!B592,IF(CECCZ="CZ04",'Outside Temp'!B593,IF(CECCZ="CZ12",'Outside Temp'!B594, IF(CECCZ="CZ13",'Outside Temp'!B595))))</f>
        <v>50</v>
      </c>
      <c r="G592" s="12">
        <f t="shared" si="3"/>
        <v>1</v>
      </c>
    </row>
    <row r="593" ht="15.75" customHeight="1">
      <c r="A593" s="13">
        <v>42131.197916666664</v>
      </c>
      <c r="B593" s="73">
        <f t="shared" si="1"/>
        <v>42131</v>
      </c>
      <c r="C593" s="74">
        <f>IF(NewCustomer="Yes", IF(COUNTIF($I$2:$I$11,B593)&gt;0,0,WEEKDAY(B593,2)),IF(COUNTIF($I$2:$I$21,B593)&gt;0,0,WEEKDAY(B593,2)))</f>
        <v>4</v>
      </c>
      <c r="D593" s="74">
        <f t="shared" si="2"/>
        <v>4</v>
      </c>
      <c r="E593" s="12">
        <f>IFERROR(VLOOKUP(A593,'IDAR Meter Data'!$A:$B,2,1),"")</f>
        <v>142</v>
      </c>
      <c r="F593" s="75">
        <f>IF(CECCZ="CZ03",'Outside Temp'!B593,IF(CECCZ="CZ04",'Outside Temp'!B594,IF(CECCZ="CZ12",'Outside Temp'!B595, IF(CECCZ="CZ13",'Outside Temp'!B596))))</f>
        <v>50</v>
      </c>
      <c r="G593" s="12">
        <f t="shared" si="3"/>
        <v>1</v>
      </c>
    </row>
    <row r="594" ht="15.75" customHeight="1">
      <c r="A594" s="13">
        <v>42131.208333333336</v>
      </c>
      <c r="B594" s="73">
        <f t="shared" si="1"/>
        <v>42131</v>
      </c>
      <c r="C594" s="74">
        <f>IF(NewCustomer="Yes", IF(COUNTIF($I$2:$I$11,B594)&gt;0,0,WEEKDAY(B594,2)),IF(COUNTIF($I$2:$I$21,B594)&gt;0,0,WEEKDAY(B594,2)))</f>
        <v>4</v>
      </c>
      <c r="D594" s="74">
        <f t="shared" si="2"/>
        <v>5</v>
      </c>
      <c r="E594" s="12">
        <f>IFERROR(VLOOKUP(A594,'IDAR Meter Data'!$A:$B,2,1),"")</f>
        <v>137</v>
      </c>
      <c r="F594" s="75">
        <f>IF(CECCZ="CZ03",'Outside Temp'!B594,IF(CECCZ="CZ04",'Outside Temp'!B595,IF(CECCZ="CZ12",'Outside Temp'!B596, IF(CECCZ="CZ13",'Outside Temp'!B597))))</f>
        <v>50.06666667</v>
      </c>
      <c r="G594" s="12">
        <f t="shared" si="3"/>
        <v>1</v>
      </c>
    </row>
    <row r="595" ht="15.75" customHeight="1">
      <c r="A595" s="13">
        <v>42131.21875</v>
      </c>
      <c r="B595" s="73">
        <f t="shared" si="1"/>
        <v>42131</v>
      </c>
      <c r="C595" s="74">
        <f>IF(NewCustomer="Yes", IF(COUNTIF($I$2:$I$11,B595)&gt;0,0,WEEKDAY(B595,2)),IF(COUNTIF($I$2:$I$21,B595)&gt;0,0,WEEKDAY(B595,2)))</f>
        <v>4</v>
      </c>
      <c r="D595" s="74">
        <f t="shared" si="2"/>
        <v>5</v>
      </c>
      <c r="E595" s="12">
        <f>IFERROR(VLOOKUP(A595,'IDAR Meter Data'!$A:$B,2,1),"")</f>
        <v>141</v>
      </c>
      <c r="F595" s="75">
        <f>IF(CECCZ="CZ03",'Outside Temp'!B595,IF(CECCZ="CZ04",'Outside Temp'!B596,IF(CECCZ="CZ12",'Outside Temp'!B597, IF(CECCZ="CZ13",'Outside Temp'!B598))))</f>
        <v>50.31666667</v>
      </c>
      <c r="G595" s="12">
        <f t="shared" si="3"/>
        <v>1</v>
      </c>
    </row>
    <row r="596" ht="15.75" customHeight="1">
      <c r="A596" s="13">
        <v>42131.229166666664</v>
      </c>
      <c r="B596" s="73">
        <f t="shared" si="1"/>
        <v>42131</v>
      </c>
      <c r="C596" s="74">
        <f>IF(NewCustomer="Yes", IF(COUNTIF($I$2:$I$11,B596)&gt;0,0,WEEKDAY(B596,2)),IF(COUNTIF($I$2:$I$21,B596)&gt;0,0,WEEKDAY(B596,2)))</f>
        <v>4</v>
      </c>
      <c r="D596" s="74">
        <f t="shared" si="2"/>
        <v>5</v>
      </c>
      <c r="E596" s="12">
        <f>IFERROR(VLOOKUP(A596,'IDAR Meter Data'!$A:$B,2,1),"")</f>
        <v>138</v>
      </c>
      <c r="F596" s="75">
        <f>IF(CECCZ="CZ03",'Outside Temp'!B596,IF(CECCZ="CZ04",'Outside Temp'!B597,IF(CECCZ="CZ12",'Outside Temp'!B598, IF(CECCZ="CZ13",'Outside Temp'!B599))))</f>
        <v>50.56666667</v>
      </c>
      <c r="G596" s="12">
        <f t="shared" si="3"/>
        <v>1</v>
      </c>
    </row>
    <row r="597" ht="15.75" customHeight="1">
      <c r="A597" s="13">
        <v>42131.239583333336</v>
      </c>
      <c r="B597" s="73">
        <f t="shared" si="1"/>
        <v>42131</v>
      </c>
      <c r="C597" s="74">
        <f>IF(NewCustomer="Yes", IF(COUNTIF($I$2:$I$11,B597)&gt;0,0,WEEKDAY(B597,2)),IF(COUNTIF($I$2:$I$21,B597)&gt;0,0,WEEKDAY(B597,2)))</f>
        <v>4</v>
      </c>
      <c r="D597" s="74">
        <f t="shared" si="2"/>
        <v>5</v>
      </c>
      <c r="E597" s="12">
        <f>IFERROR(VLOOKUP(A597,'IDAR Meter Data'!$A:$B,2,1),"")</f>
        <v>141</v>
      </c>
      <c r="F597" s="75">
        <f>IF(CECCZ="CZ03",'Outside Temp'!B597,IF(CECCZ="CZ04",'Outside Temp'!B598,IF(CECCZ="CZ12",'Outside Temp'!B599, IF(CECCZ="CZ13",'Outside Temp'!B600))))</f>
        <v>50.81666667</v>
      </c>
      <c r="G597" s="12">
        <f t="shared" si="3"/>
        <v>1</v>
      </c>
    </row>
    <row r="598" ht="15.75" customHeight="1">
      <c r="A598" s="13">
        <v>42131.25</v>
      </c>
      <c r="B598" s="73">
        <f t="shared" si="1"/>
        <v>42131</v>
      </c>
      <c r="C598" s="74">
        <f>IF(NewCustomer="Yes", IF(COUNTIF($I$2:$I$11,B598)&gt;0,0,WEEKDAY(B598,2)),IF(COUNTIF($I$2:$I$21,B598)&gt;0,0,WEEKDAY(B598,2)))</f>
        <v>4</v>
      </c>
      <c r="D598" s="74">
        <f t="shared" si="2"/>
        <v>6</v>
      </c>
      <c r="E598" s="12">
        <f>IFERROR(VLOOKUP(A598,'IDAR Meter Data'!$A:$B,2,1),"")</f>
        <v>133</v>
      </c>
      <c r="F598" s="75">
        <f>IF(CECCZ="CZ03",'Outside Temp'!B598,IF(CECCZ="CZ04",'Outside Temp'!B599,IF(CECCZ="CZ12",'Outside Temp'!B600, IF(CECCZ="CZ13",'Outside Temp'!B601))))</f>
        <v>51.13333333</v>
      </c>
      <c r="G598" s="12">
        <f t="shared" si="3"/>
        <v>1</v>
      </c>
    </row>
    <row r="599" ht="15.75" customHeight="1">
      <c r="A599" s="13">
        <v>42131.260416666664</v>
      </c>
      <c r="B599" s="73">
        <f t="shared" si="1"/>
        <v>42131</v>
      </c>
      <c r="C599" s="74">
        <f>IF(NewCustomer="Yes", IF(COUNTIF($I$2:$I$11,B599)&gt;0,0,WEEKDAY(B599,2)),IF(COUNTIF($I$2:$I$21,B599)&gt;0,0,WEEKDAY(B599,2)))</f>
        <v>4</v>
      </c>
      <c r="D599" s="74">
        <f t="shared" si="2"/>
        <v>6</v>
      </c>
      <c r="E599" s="12">
        <f>IFERROR(VLOOKUP(A599,'IDAR Meter Data'!$A:$B,2,1),"")</f>
        <v>137</v>
      </c>
      <c r="F599" s="75">
        <f>IF(CECCZ="CZ03",'Outside Temp'!B599,IF(CECCZ="CZ04",'Outside Temp'!B600,IF(CECCZ="CZ12",'Outside Temp'!B601, IF(CECCZ="CZ13",'Outside Temp'!B602))))</f>
        <v>51.63333333</v>
      </c>
      <c r="G599" s="12">
        <f t="shared" si="3"/>
        <v>1</v>
      </c>
    </row>
    <row r="600" ht="15.75" customHeight="1">
      <c r="A600" s="13">
        <v>42131.270833333336</v>
      </c>
      <c r="B600" s="73">
        <f t="shared" si="1"/>
        <v>42131</v>
      </c>
      <c r="C600" s="74">
        <f>IF(NewCustomer="Yes", IF(COUNTIF($I$2:$I$11,B600)&gt;0,0,WEEKDAY(B600,2)),IF(COUNTIF($I$2:$I$21,B600)&gt;0,0,WEEKDAY(B600,2)))</f>
        <v>4</v>
      </c>
      <c r="D600" s="74">
        <f t="shared" si="2"/>
        <v>6</v>
      </c>
      <c r="E600" s="12">
        <f>IFERROR(VLOOKUP(A600,'IDAR Meter Data'!$A:$B,2,1),"")</f>
        <v>138</v>
      </c>
      <c r="F600" s="75">
        <f>IF(CECCZ="CZ03",'Outside Temp'!B600,IF(CECCZ="CZ04",'Outside Temp'!B601,IF(CECCZ="CZ12",'Outside Temp'!B602, IF(CECCZ="CZ13",'Outside Temp'!B603))))</f>
        <v>52.13333333</v>
      </c>
      <c r="G600" s="12">
        <f t="shared" si="3"/>
        <v>1</v>
      </c>
    </row>
    <row r="601" ht="15.75" customHeight="1">
      <c r="A601" s="13">
        <v>42131.28125</v>
      </c>
      <c r="B601" s="73">
        <f t="shared" si="1"/>
        <v>42131</v>
      </c>
      <c r="C601" s="74">
        <f>IF(NewCustomer="Yes", IF(COUNTIF($I$2:$I$11,B601)&gt;0,0,WEEKDAY(B601,2)),IF(COUNTIF($I$2:$I$21,B601)&gt;0,0,WEEKDAY(B601,2)))</f>
        <v>4</v>
      </c>
      <c r="D601" s="74">
        <f t="shared" si="2"/>
        <v>6</v>
      </c>
      <c r="E601" s="12">
        <f>IFERROR(VLOOKUP(A601,'IDAR Meter Data'!$A:$B,2,1),"")</f>
        <v>138</v>
      </c>
      <c r="F601" s="75">
        <f>IF(CECCZ="CZ03",'Outside Temp'!B601,IF(CECCZ="CZ04",'Outside Temp'!B602,IF(CECCZ="CZ12",'Outside Temp'!B603, IF(CECCZ="CZ13",'Outside Temp'!B604))))</f>
        <v>52.63333333</v>
      </c>
      <c r="G601" s="12">
        <f t="shared" si="3"/>
        <v>1</v>
      </c>
    </row>
    <row r="602" ht="15.75" customHeight="1">
      <c r="A602" s="13">
        <v>42131.291666666664</v>
      </c>
      <c r="B602" s="73">
        <f t="shared" si="1"/>
        <v>42131</v>
      </c>
      <c r="C602" s="74">
        <f>IF(NewCustomer="Yes", IF(COUNTIF($I$2:$I$11,B602)&gt;0,0,WEEKDAY(B602,2)),IF(COUNTIF($I$2:$I$21,B602)&gt;0,0,WEEKDAY(B602,2)))</f>
        <v>4</v>
      </c>
      <c r="D602" s="74">
        <f t="shared" si="2"/>
        <v>7</v>
      </c>
      <c r="E602" s="12">
        <f>IFERROR(VLOOKUP(A602,'IDAR Meter Data'!$A:$B,2,1),"")</f>
        <v>137</v>
      </c>
      <c r="F602" s="75">
        <f>IF(CECCZ="CZ03",'Outside Temp'!B602,IF(CECCZ="CZ04",'Outside Temp'!B603,IF(CECCZ="CZ12",'Outside Temp'!B604, IF(CECCZ="CZ13",'Outside Temp'!B605))))</f>
        <v>53.13333333</v>
      </c>
      <c r="G602" s="12">
        <f t="shared" si="3"/>
        <v>1</v>
      </c>
    </row>
    <row r="603" ht="15.75" customHeight="1">
      <c r="A603" s="13">
        <v>42131.302083333336</v>
      </c>
      <c r="B603" s="73">
        <f t="shared" si="1"/>
        <v>42131</v>
      </c>
      <c r="C603" s="74">
        <f>IF(NewCustomer="Yes", IF(COUNTIF($I$2:$I$11,B603)&gt;0,0,WEEKDAY(B603,2)),IF(COUNTIF($I$2:$I$21,B603)&gt;0,0,WEEKDAY(B603,2)))</f>
        <v>4</v>
      </c>
      <c r="D603" s="74">
        <f t="shared" si="2"/>
        <v>7</v>
      </c>
      <c r="E603" s="12">
        <f>IFERROR(VLOOKUP(A603,'IDAR Meter Data'!$A:$B,2,1),"")</f>
        <v>137</v>
      </c>
      <c r="F603" s="75">
        <f>IF(CECCZ="CZ03",'Outside Temp'!B603,IF(CECCZ="CZ04",'Outside Temp'!B604,IF(CECCZ="CZ12",'Outside Temp'!B605, IF(CECCZ="CZ13",'Outside Temp'!B606))))</f>
        <v>53.63333333</v>
      </c>
      <c r="G603" s="12">
        <f t="shared" si="3"/>
        <v>1</v>
      </c>
    </row>
    <row r="604" ht="15.75" customHeight="1">
      <c r="A604" s="13">
        <v>42131.3125</v>
      </c>
      <c r="B604" s="73">
        <f t="shared" si="1"/>
        <v>42131</v>
      </c>
      <c r="C604" s="74">
        <f>IF(NewCustomer="Yes", IF(COUNTIF($I$2:$I$11,B604)&gt;0,0,WEEKDAY(B604,2)),IF(COUNTIF($I$2:$I$21,B604)&gt;0,0,WEEKDAY(B604,2)))</f>
        <v>4</v>
      </c>
      <c r="D604" s="74">
        <f t="shared" si="2"/>
        <v>7</v>
      </c>
      <c r="E604" s="12">
        <f>IFERROR(VLOOKUP(A604,'IDAR Meter Data'!$A:$B,2,1),"")</f>
        <v>138</v>
      </c>
      <c r="F604" s="75">
        <f>IF(CECCZ="CZ03",'Outside Temp'!B604,IF(CECCZ="CZ04",'Outside Temp'!B605,IF(CECCZ="CZ12",'Outside Temp'!B606, IF(CECCZ="CZ13",'Outside Temp'!B607))))</f>
        <v>54.13333333</v>
      </c>
      <c r="G604" s="12">
        <f t="shared" si="3"/>
        <v>1</v>
      </c>
    </row>
    <row r="605" ht="15.75" customHeight="1">
      <c r="A605" s="13">
        <v>42131.322916666664</v>
      </c>
      <c r="B605" s="73">
        <f t="shared" si="1"/>
        <v>42131</v>
      </c>
      <c r="C605" s="74">
        <f>IF(NewCustomer="Yes", IF(COUNTIF($I$2:$I$11,B605)&gt;0,0,WEEKDAY(B605,2)),IF(COUNTIF($I$2:$I$21,B605)&gt;0,0,WEEKDAY(B605,2)))</f>
        <v>4</v>
      </c>
      <c r="D605" s="74">
        <f t="shared" si="2"/>
        <v>7</v>
      </c>
      <c r="E605" s="12">
        <f>IFERROR(VLOOKUP(A605,'IDAR Meter Data'!$A:$B,2,1),"")</f>
        <v>148</v>
      </c>
      <c r="F605" s="75">
        <f>IF(CECCZ="CZ03",'Outside Temp'!B605,IF(CECCZ="CZ04",'Outside Temp'!B606,IF(CECCZ="CZ12",'Outside Temp'!B607, IF(CECCZ="CZ13",'Outside Temp'!B608))))</f>
        <v>54.63333333</v>
      </c>
      <c r="G605" s="12">
        <f t="shared" si="3"/>
        <v>1</v>
      </c>
    </row>
    <row r="606" ht="15.75" customHeight="1">
      <c r="A606" s="13">
        <v>42131.333333333336</v>
      </c>
      <c r="B606" s="73">
        <f t="shared" si="1"/>
        <v>42131</v>
      </c>
      <c r="C606" s="74">
        <f>IF(NewCustomer="Yes", IF(COUNTIF($I$2:$I$11,B606)&gt;0,0,WEEKDAY(B606,2)),IF(COUNTIF($I$2:$I$21,B606)&gt;0,0,WEEKDAY(B606,2)))</f>
        <v>4</v>
      </c>
      <c r="D606" s="74">
        <f t="shared" si="2"/>
        <v>8</v>
      </c>
      <c r="E606" s="12">
        <f>IFERROR(VLOOKUP(A606,'IDAR Meter Data'!$A:$B,2,1),"")</f>
        <v>152</v>
      </c>
      <c r="F606" s="75">
        <f>IF(CECCZ="CZ03",'Outside Temp'!B606,IF(CECCZ="CZ04",'Outside Temp'!B607,IF(CECCZ="CZ12",'Outside Temp'!B608, IF(CECCZ="CZ13",'Outside Temp'!B609))))</f>
        <v>55.13333333</v>
      </c>
      <c r="G606" s="12">
        <f t="shared" si="3"/>
        <v>1</v>
      </c>
    </row>
    <row r="607" ht="15.75" customHeight="1">
      <c r="A607" s="13">
        <v>42131.34375</v>
      </c>
      <c r="B607" s="73">
        <f t="shared" si="1"/>
        <v>42131</v>
      </c>
      <c r="C607" s="74">
        <f>IF(NewCustomer="Yes", IF(COUNTIF($I$2:$I$11,B607)&gt;0,0,WEEKDAY(B607,2)),IF(COUNTIF($I$2:$I$21,B607)&gt;0,0,WEEKDAY(B607,2)))</f>
        <v>4</v>
      </c>
      <c r="D607" s="74">
        <f t="shared" si="2"/>
        <v>8</v>
      </c>
      <c r="E607" s="12">
        <f>IFERROR(VLOOKUP(A607,'IDAR Meter Data'!$A:$B,2,1),"")</f>
        <v>159</v>
      </c>
      <c r="F607" s="75">
        <f>IF(CECCZ="CZ03",'Outside Temp'!B607,IF(CECCZ="CZ04",'Outside Temp'!B608,IF(CECCZ="CZ12",'Outside Temp'!B609, IF(CECCZ="CZ13",'Outside Temp'!B610))))</f>
        <v>55.63333333</v>
      </c>
      <c r="G607" s="12">
        <f t="shared" si="3"/>
        <v>1</v>
      </c>
    </row>
    <row r="608" ht="15.75" customHeight="1">
      <c r="A608" s="13">
        <v>42131.354166666664</v>
      </c>
      <c r="B608" s="73">
        <f t="shared" si="1"/>
        <v>42131</v>
      </c>
      <c r="C608" s="74">
        <f>IF(NewCustomer="Yes", IF(COUNTIF($I$2:$I$11,B608)&gt;0,0,WEEKDAY(B608,2)),IF(COUNTIF($I$2:$I$21,B608)&gt;0,0,WEEKDAY(B608,2)))</f>
        <v>4</v>
      </c>
      <c r="D608" s="74">
        <f t="shared" si="2"/>
        <v>8</v>
      </c>
      <c r="E608" s="12">
        <f>IFERROR(VLOOKUP(A608,'IDAR Meter Data'!$A:$B,2,1),"")</f>
        <v>160</v>
      </c>
      <c r="F608" s="75">
        <f>IF(CECCZ="CZ03",'Outside Temp'!B608,IF(CECCZ="CZ04",'Outside Temp'!B609,IF(CECCZ="CZ12",'Outside Temp'!B610, IF(CECCZ="CZ13",'Outside Temp'!B611))))</f>
        <v>56.13333333</v>
      </c>
      <c r="G608" s="12">
        <f t="shared" si="3"/>
        <v>1</v>
      </c>
    </row>
    <row r="609" ht="15.75" customHeight="1">
      <c r="A609" s="13">
        <v>42131.364583333336</v>
      </c>
      <c r="B609" s="73">
        <f t="shared" si="1"/>
        <v>42131</v>
      </c>
      <c r="C609" s="74">
        <f>IF(NewCustomer="Yes", IF(COUNTIF($I$2:$I$11,B609)&gt;0,0,WEEKDAY(B609,2)),IF(COUNTIF($I$2:$I$21,B609)&gt;0,0,WEEKDAY(B609,2)))</f>
        <v>4</v>
      </c>
      <c r="D609" s="74">
        <f t="shared" si="2"/>
        <v>8</v>
      </c>
      <c r="E609" s="12">
        <f>IFERROR(VLOOKUP(A609,'IDAR Meter Data'!$A:$B,2,1),"")</f>
        <v>172</v>
      </c>
      <c r="F609" s="75">
        <f>IF(CECCZ="CZ03",'Outside Temp'!B609,IF(CECCZ="CZ04",'Outside Temp'!B610,IF(CECCZ="CZ12",'Outside Temp'!B611, IF(CECCZ="CZ13",'Outside Temp'!B612))))</f>
        <v>56.63333333</v>
      </c>
      <c r="G609" s="12">
        <f t="shared" si="3"/>
        <v>1</v>
      </c>
    </row>
    <row r="610" ht="15.75" customHeight="1">
      <c r="A610" s="13">
        <v>42131.375</v>
      </c>
      <c r="B610" s="73">
        <f t="shared" si="1"/>
        <v>42131</v>
      </c>
      <c r="C610" s="74">
        <f>IF(NewCustomer="Yes", IF(COUNTIF($I$2:$I$11,B610)&gt;0,0,WEEKDAY(B610,2)),IF(COUNTIF($I$2:$I$21,B610)&gt;0,0,WEEKDAY(B610,2)))</f>
        <v>4</v>
      </c>
      <c r="D610" s="74">
        <f t="shared" si="2"/>
        <v>9</v>
      </c>
      <c r="E610" s="12">
        <f>IFERROR(VLOOKUP(A610,'IDAR Meter Data'!$A:$B,2,1),"")</f>
        <v>172</v>
      </c>
      <c r="F610" s="75">
        <f>IF(CECCZ="CZ03",'Outside Temp'!B610,IF(CECCZ="CZ04",'Outside Temp'!B611,IF(CECCZ="CZ12",'Outside Temp'!B612, IF(CECCZ="CZ13",'Outside Temp'!B613))))</f>
        <v>57.2</v>
      </c>
      <c r="G610" s="12">
        <f t="shared" si="3"/>
        <v>1</v>
      </c>
    </row>
    <row r="611" ht="15.75" customHeight="1">
      <c r="A611" s="13">
        <v>42131.385416666664</v>
      </c>
      <c r="B611" s="73">
        <f t="shared" si="1"/>
        <v>42131</v>
      </c>
      <c r="C611" s="74">
        <f>IF(NewCustomer="Yes", IF(COUNTIF($I$2:$I$11,B611)&gt;0,0,WEEKDAY(B611,2)),IF(COUNTIF($I$2:$I$21,B611)&gt;0,0,WEEKDAY(B611,2)))</f>
        <v>4</v>
      </c>
      <c r="D611" s="74">
        <f t="shared" si="2"/>
        <v>9</v>
      </c>
      <c r="E611" s="12">
        <f>IFERROR(VLOOKUP(A611,'IDAR Meter Data'!$A:$B,2,1),"")</f>
        <v>175</v>
      </c>
      <c r="F611" s="75">
        <f>IF(CECCZ="CZ03",'Outside Temp'!B611,IF(CECCZ="CZ04",'Outside Temp'!B612,IF(CECCZ="CZ12",'Outside Temp'!B613, IF(CECCZ="CZ13",'Outside Temp'!B614))))</f>
        <v>57.95</v>
      </c>
      <c r="G611" s="12">
        <f t="shared" si="3"/>
        <v>1</v>
      </c>
    </row>
    <row r="612" ht="15.75" customHeight="1">
      <c r="A612" s="13">
        <v>42131.395833333336</v>
      </c>
      <c r="B612" s="73">
        <f t="shared" si="1"/>
        <v>42131</v>
      </c>
      <c r="C612" s="74">
        <f>IF(NewCustomer="Yes", IF(COUNTIF($I$2:$I$11,B612)&gt;0,0,WEEKDAY(B612,2)),IF(COUNTIF($I$2:$I$21,B612)&gt;0,0,WEEKDAY(B612,2)))</f>
        <v>4</v>
      </c>
      <c r="D612" s="74">
        <f t="shared" si="2"/>
        <v>9</v>
      </c>
      <c r="E612" s="12">
        <f>IFERROR(VLOOKUP(A612,'IDAR Meter Data'!$A:$B,2,1),"")</f>
        <v>176</v>
      </c>
      <c r="F612" s="75">
        <f>IF(CECCZ="CZ03",'Outside Temp'!B612,IF(CECCZ="CZ04",'Outside Temp'!B613,IF(CECCZ="CZ12",'Outside Temp'!B614, IF(CECCZ="CZ13",'Outside Temp'!B615))))</f>
        <v>58.7</v>
      </c>
      <c r="G612" s="12">
        <f t="shared" si="3"/>
        <v>1</v>
      </c>
    </row>
    <row r="613" ht="15.75" customHeight="1">
      <c r="A613" s="13">
        <v>42131.40625</v>
      </c>
      <c r="B613" s="73">
        <f t="shared" si="1"/>
        <v>42131</v>
      </c>
      <c r="C613" s="74">
        <f>IF(NewCustomer="Yes", IF(COUNTIF($I$2:$I$11,B613)&gt;0,0,WEEKDAY(B613,2)),IF(COUNTIF($I$2:$I$21,B613)&gt;0,0,WEEKDAY(B613,2)))</f>
        <v>4</v>
      </c>
      <c r="D613" s="74">
        <f t="shared" si="2"/>
        <v>9</v>
      </c>
      <c r="E613" s="12">
        <f>IFERROR(VLOOKUP(A613,'IDAR Meter Data'!$A:$B,2,1),"")</f>
        <v>181</v>
      </c>
      <c r="F613" s="75">
        <f>IF(CECCZ="CZ03",'Outside Temp'!B613,IF(CECCZ="CZ04",'Outside Temp'!B614,IF(CECCZ="CZ12",'Outside Temp'!B615, IF(CECCZ="CZ13",'Outside Temp'!B616))))</f>
        <v>59.45</v>
      </c>
      <c r="G613" s="12">
        <f t="shared" si="3"/>
        <v>1</v>
      </c>
    </row>
    <row r="614" ht="15.75" customHeight="1">
      <c r="A614" s="13">
        <v>42131.416666666664</v>
      </c>
      <c r="B614" s="73">
        <f t="shared" si="1"/>
        <v>42131</v>
      </c>
      <c r="C614" s="74">
        <f>IF(NewCustomer="Yes", IF(COUNTIF($I$2:$I$11,B614)&gt;0,0,WEEKDAY(B614,2)),IF(COUNTIF($I$2:$I$21,B614)&gt;0,0,WEEKDAY(B614,2)))</f>
        <v>4</v>
      </c>
      <c r="D614" s="74">
        <f t="shared" si="2"/>
        <v>10</v>
      </c>
      <c r="E614" s="12">
        <f>IFERROR(VLOOKUP(A614,'IDAR Meter Data'!$A:$B,2,1),"")</f>
        <v>170</v>
      </c>
      <c r="F614" s="75">
        <f>IF(CECCZ="CZ03",'Outside Temp'!B614,IF(CECCZ="CZ04",'Outside Temp'!B615,IF(CECCZ="CZ12",'Outside Temp'!B616, IF(CECCZ="CZ13",'Outside Temp'!B617))))</f>
        <v>60.06666667</v>
      </c>
      <c r="G614" s="12">
        <f t="shared" si="3"/>
        <v>1</v>
      </c>
    </row>
    <row r="615" ht="15.75" customHeight="1">
      <c r="A615" s="13">
        <v>42131.427083333336</v>
      </c>
      <c r="B615" s="73">
        <f t="shared" si="1"/>
        <v>42131</v>
      </c>
      <c r="C615" s="74">
        <f>IF(NewCustomer="Yes", IF(COUNTIF($I$2:$I$11,B615)&gt;0,0,WEEKDAY(B615,2)),IF(COUNTIF($I$2:$I$21,B615)&gt;0,0,WEEKDAY(B615,2)))</f>
        <v>4</v>
      </c>
      <c r="D615" s="74">
        <f t="shared" si="2"/>
        <v>10</v>
      </c>
      <c r="E615" s="12">
        <f>IFERROR(VLOOKUP(A615,'IDAR Meter Data'!$A:$B,2,1),"")</f>
        <v>173</v>
      </c>
      <c r="F615" s="75">
        <f>IF(CECCZ="CZ03",'Outside Temp'!B615,IF(CECCZ="CZ04",'Outside Temp'!B616,IF(CECCZ="CZ12",'Outside Temp'!B617, IF(CECCZ="CZ13",'Outside Temp'!B618))))</f>
        <v>60.31666667</v>
      </c>
      <c r="G615" s="12">
        <f t="shared" si="3"/>
        <v>1</v>
      </c>
    </row>
    <row r="616" ht="15.75" customHeight="1">
      <c r="A616" s="13">
        <v>42131.4375</v>
      </c>
      <c r="B616" s="73">
        <f t="shared" si="1"/>
        <v>42131</v>
      </c>
      <c r="C616" s="74">
        <f>IF(NewCustomer="Yes", IF(COUNTIF($I$2:$I$11,B616)&gt;0,0,WEEKDAY(B616,2)),IF(COUNTIF($I$2:$I$21,B616)&gt;0,0,WEEKDAY(B616,2)))</f>
        <v>4</v>
      </c>
      <c r="D616" s="74">
        <f t="shared" si="2"/>
        <v>10</v>
      </c>
      <c r="E616" s="12">
        <f>IFERROR(VLOOKUP(A616,'IDAR Meter Data'!$A:$B,2,1),"")</f>
        <v>176</v>
      </c>
      <c r="F616" s="75">
        <f>IF(CECCZ="CZ03",'Outside Temp'!B616,IF(CECCZ="CZ04",'Outside Temp'!B617,IF(CECCZ="CZ12",'Outside Temp'!B618, IF(CECCZ="CZ13",'Outside Temp'!B619))))</f>
        <v>60.56666667</v>
      </c>
      <c r="G616" s="12">
        <f t="shared" si="3"/>
        <v>1</v>
      </c>
    </row>
    <row r="617" ht="15.75" customHeight="1">
      <c r="A617" s="13">
        <v>42131.447916666664</v>
      </c>
      <c r="B617" s="73">
        <f t="shared" si="1"/>
        <v>42131</v>
      </c>
      <c r="C617" s="74">
        <f>IF(NewCustomer="Yes", IF(COUNTIF($I$2:$I$11,B617)&gt;0,0,WEEKDAY(B617,2)),IF(COUNTIF($I$2:$I$21,B617)&gt;0,0,WEEKDAY(B617,2)))</f>
        <v>4</v>
      </c>
      <c r="D617" s="74">
        <f t="shared" si="2"/>
        <v>10</v>
      </c>
      <c r="E617" s="12">
        <f>IFERROR(VLOOKUP(A617,'IDAR Meter Data'!$A:$B,2,1),"")</f>
        <v>179</v>
      </c>
      <c r="F617" s="75">
        <f>IF(CECCZ="CZ03",'Outside Temp'!B617,IF(CECCZ="CZ04",'Outside Temp'!B618,IF(CECCZ="CZ12",'Outside Temp'!B619, IF(CECCZ="CZ13",'Outside Temp'!B620))))</f>
        <v>60.81666667</v>
      </c>
      <c r="G617" s="12">
        <f t="shared" si="3"/>
        <v>1</v>
      </c>
    </row>
    <row r="618" ht="15.75" customHeight="1">
      <c r="A618" s="13">
        <v>42131.458333333336</v>
      </c>
      <c r="B618" s="73">
        <f t="shared" si="1"/>
        <v>42131</v>
      </c>
      <c r="C618" s="74">
        <f>IF(NewCustomer="Yes", IF(COUNTIF($I$2:$I$11,B618)&gt;0,0,WEEKDAY(B618,2)),IF(COUNTIF($I$2:$I$21,B618)&gt;0,0,WEEKDAY(B618,2)))</f>
        <v>4</v>
      </c>
      <c r="D618" s="74">
        <f t="shared" si="2"/>
        <v>11</v>
      </c>
      <c r="E618" s="12">
        <f>IFERROR(VLOOKUP(A618,'IDAR Meter Data'!$A:$B,2,1),"")</f>
        <v>190</v>
      </c>
      <c r="F618" s="75">
        <f>IF(CECCZ="CZ03",'Outside Temp'!B618,IF(CECCZ="CZ04",'Outside Temp'!B619,IF(CECCZ="CZ12",'Outside Temp'!B620, IF(CECCZ="CZ13",'Outside Temp'!B621))))</f>
        <v>61</v>
      </c>
      <c r="G618" s="12">
        <f t="shared" si="3"/>
        <v>1</v>
      </c>
    </row>
    <row r="619" ht="15.75" customHeight="1">
      <c r="A619" s="13">
        <v>42131.46875</v>
      </c>
      <c r="B619" s="73">
        <f t="shared" si="1"/>
        <v>42131</v>
      </c>
      <c r="C619" s="74">
        <f>IF(NewCustomer="Yes", IF(COUNTIF($I$2:$I$11,B619)&gt;0,0,WEEKDAY(B619,2)),IF(COUNTIF($I$2:$I$21,B619)&gt;0,0,WEEKDAY(B619,2)))</f>
        <v>4</v>
      </c>
      <c r="D619" s="74">
        <f t="shared" si="2"/>
        <v>11</v>
      </c>
      <c r="E619" s="12">
        <f>IFERROR(VLOOKUP(A619,'IDAR Meter Data'!$A:$B,2,1),"")</f>
        <v>185</v>
      </c>
      <c r="F619" s="75">
        <f>IF(CECCZ="CZ03",'Outside Temp'!B619,IF(CECCZ="CZ04",'Outside Temp'!B620,IF(CECCZ="CZ12",'Outside Temp'!B621, IF(CECCZ="CZ13",'Outside Temp'!B622))))</f>
        <v>60.80392157</v>
      </c>
      <c r="G619" s="12">
        <f t="shared" si="3"/>
        <v>1</v>
      </c>
    </row>
    <row r="620" ht="15.75" customHeight="1">
      <c r="A620" s="13">
        <v>42131.479166666664</v>
      </c>
      <c r="B620" s="73">
        <f t="shared" si="1"/>
        <v>42131</v>
      </c>
      <c r="C620" s="74">
        <f>IF(NewCustomer="Yes", IF(COUNTIF($I$2:$I$11,B620)&gt;0,0,WEEKDAY(B620,2)),IF(COUNTIF($I$2:$I$21,B620)&gt;0,0,WEEKDAY(B620,2)))</f>
        <v>4</v>
      </c>
      <c r="D620" s="74">
        <f t="shared" si="2"/>
        <v>11</v>
      </c>
      <c r="E620" s="12">
        <f>IFERROR(VLOOKUP(A620,'IDAR Meter Data'!$A:$B,2,1),"")</f>
        <v>200</v>
      </c>
      <c r="F620" s="75">
        <f>IF(CECCZ="CZ03",'Outside Temp'!B620,IF(CECCZ="CZ04",'Outside Temp'!B621,IF(CECCZ="CZ12",'Outside Temp'!B622, IF(CECCZ="CZ13",'Outside Temp'!B623))))</f>
        <v>60.50980392</v>
      </c>
      <c r="G620" s="12">
        <f t="shared" si="3"/>
        <v>1</v>
      </c>
    </row>
    <row r="621" ht="15.75" customHeight="1">
      <c r="A621" s="13">
        <v>42131.489583333336</v>
      </c>
      <c r="B621" s="73">
        <f t="shared" si="1"/>
        <v>42131</v>
      </c>
      <c r="C621" s="74">
        <f>IF(NewCustomer="Yes", IF(COUNTIF($I$2:$I$11,B621)&gt;0,0,WEEKDAY(B621,2)),IF(COUNTIF($I$2:$I$21,B621)&gt;0,0,WEEKDAY(B621,2)))</f>
        <v>4</v>
      </c>
      <c r="D621" s="74">
        <f t="shared" si="2"/>
        <v>11</v>
      </c>
      <c r="E621" s="12">
        <f>IFERROR(VLOOKUP(A621,'IDAR Meter Data'!$A:$B,2,1),"")</f>
        <v>186</v>
      </c>
      <c r="F621" s="75">
        <f>IF(CECCZ="CZ03",'Outside Temp'!B621,IF(CECCZ="CZ04",'Outside Temp'!B622,IF(CECCZ="CZ12",'Outside Temp'!B623, IF(CECCZ="CZ13",'Outside Temp'!B624))))</f>
        <v>60.21568627</v>
      </c>
      <c r="G621" s="12">
        <f t="shared" si="3"/>
        <v>1</v>
      </c>
    </row>
    <row r="622" ht="15.75" customHeight="1">
      <c r="A622" s="13">
        <v>42131.5</v>
      </c>
      <c r="B622" s="73">
        <f t="shared" si="1"/>
        <v>42131</v>
      </c>
      <c r="C622" s="74">
        <f>IF(NewCustomer="Yes", IF(COUNTIF($I$2:$I$11,B622)&gt;0,0,WEEKDAY(B622,2)),IF(COUNTIF($I$2:$I$21,B622)&gt;0,0,WEEKDAY(B622,2)))</f>
        <v>4</v>
      </c>
      <c r="D622" s="74">
        <f t="shared" si="2"/>
        <v>12</v>
      </c>
      <c r="E622" s="12">
        <f>IFERROR(VLOOKUP(A622,'IDAR Meter Data'!$A:$B,2,1),"")</f>
        <v>196</v>
      </c>
      <c r="F622" s="75">
        <f>IF(CECCZ="CZ03",'Outside Temp'!B622,IF(CECCZ="CZ04",'Outside Temp'!B623,IF(CECCZ="CZ12",'Outside Temp'!B624, IF(CECCZ="CZ13",'Outside Temp'!B625))))</f>
        <v>60.06666667</v>
      </c>
      <c r="G622" s="12">
        <f t="shared" si="3"/>
        <v>1</v>
      </c>
    </row>
    <row r="623" ht="15.75" customHeight="1">
      <c r="A623" s="13">
        <v>42131.510416666664</v>
      </c>
      <c r="B623" s="73">
        <f t="shared" si="1"/>
        <v>42131</v>
      </c>
      <c r="C623" s="74">
        <f>IF(NewCustomer="Yes", IF(COUNTIF($I$2:$I$11,B623)&gt;0,0,WEEKDAY(B623,2)),IF(COUNTIF($I$2:$I$21,B623)&gt;0,0,WEEKDAY(B623,2)))</f>
        <v>4</v>
      </c>
      <c r="D623" s="74">
        <f t="shared" si="2"/>
        <v>12</v>
      </c>
      <c r="E623" s="12">
        <f>IFERROR(VLOOKUP(A623,'IDAR Meter Data'!$A:$B,2,1),"")</f>
        <v>185</v>
      </c>
      <c r="F623" s="75">
        <f>IF(CECCZ="CZ03",'Outside Temp'!B623,IF(CECCZ="CZ04",'Outside Temp'!B624,IF(CECCZ="CZ12",'Outside Temp'!B625, IF(CECCZ="CZ13",'Outside Temp'!B626))))</f>
        <v>60.31666667</v>
      </c>
      <c r="G623" s="12">
        <f t="shared" si="3"/>
        <v>1</v>
      </c>
    </row>
    <row r="624" ht="15.75" customHeight="1">
      <c r="A624" s="13">
        <v>42131.520833333336</v>
      </c>
      <c r="B624" s="73">
        <f t="shared" si="1"/>
        <v>42131</v>
      </c>
      <c r="C624" s="74">
        <f>IF(NewCustomer="Yes", IF(COUNTIF($I$2:$I$11,B624)&gt;0,0,WEEKDAY(B624,2)),IF(COUNTIF($I$2:$I$21,B624)&gt;0,0,WEEKDAY(B624,2)))</f>
        <v>4</v>
      </c>
      <c r="D624" s="74">
        <f t="shared" si="2"/>
        <v>12</v>
      </c>
      <c r="E624" s="12">
        <f>IFERROR(VLOOKUP(A624,'IDAR Meter Data'!$A:$B,2,1),"")</f>
        <v>187</v>
      </c>
      <c r="F624" s="75">
        <f>IF(CECCZ="CZ03",'Outside Temp'!B624,IF(CECCZ="CZ04",'Outside Temp'!B625,IF(CECCZ="CZ12",'Outside Temp'!B626, IF(CECCZ="CZ13",'Outside Temp'!B627))))</f>
        <v>60.56666667</v>
      </c>
      <c r="G624" s="12">
        <f t="shared" si="3"/>
        <v>1</v>
      </c>
    </row>
    <row r="625" ht="15.75" customHeight="1">
      <c r="A625" s="13">
        <v>42131.53125</v>
      </c>
      <c r="B625" s="73">
        <f t="shared" si="1"/>
        <v>42131</v>
      </c>
      <c r="C625" s="74">
        <f>IF(NewCustomer="Yes", IF(COUNTIF($I$2:$I$11,B625)&gt;0,0,WEEKDAY(B625,2)),IF(COUNTIF($I$2:$I$21,B625)&gt;0,0,WEEKDAY(B625,2)))</f>
        <v>4</v>
      </c>
      <c r="D625" s="74">
        <f t="shared" si="2"/>
        <v>12</v>
      </c>
      <c r="E625" s="12">
        <f>IFERROR(VLOOKUP(A625,'IDAR Meter Data'!$A:$B,2,1),"")</f>
        <v>178</v>
      </c>
      <c r="F625" s="75">
        <f>IF(CECCZ="CZ03",'Outside Temp'!B625,IF(CECCZ="CZ04",'Outside Temp'!B626,IF(CECCZ="CZ12",'Outside Temp'!B627, IF(CECCZ="CZ13",'Outside Temp'!B628))))</f>
        <v>60.81666667</v>
      </c>
      <c r="G625" s="12">
        <f t="shared" si="3"/>
        <v>1</v>
      </c>
    </row>
    <row r="626" ht="15.75" customHeight="1">
      <c r="A626" s="13">
        <v>42131.541666666664</v>
      </c>
      <c r="B626" s="73">
        <f t="shared" si="1"/>
        <v>42131</v>
      </c>
      <c r="C626" s="74">
        <f>IF(NewCustomer="Yes", IF(COUNTIF($I$2:$I$11,B626)&gt;0,0,WEEKDAY(B626,2)),IF(COUNTIF($I$2:$I$21,B626)&gt;0,0,WEEKDAY(B626,2)))</f>
        <v>4</v>
      </c>
      <c r="D626" s="74">
        <f t="shared" si="2"/>
        <v>13</v>
      </c>
      <c r="E626" s="12">
        <f>IFERROR(VLOOKUP(A626,'IDAR Meter Data'!$A:$B,2,1),"")</f>
        <v>189</v>
      </c>
      <c r="F626" s="75">
        <f>IF(CECCZ="CZ03",'Outside Temp'!B626,IF(CECCZ="CZ04",'Outside Temp'!B627,IF(CECCZ="CZ12",'Outside Temp'!B628, IF(CECCZ="CZ13",'Outside Temp'!B629))))</f>
        <v>61.2</v>
      </c>
      <c r="G626" s="12">
        <f t="shared" si="3"/>
        <v>1</v>
      </c>
    </row>
    <row r="627" ht="15.75" customHeight="1">
      <c r="A627" s="13">
        <v>42131.552083333336</v>
      </c>
      <c r="B627" s="73">
        <f t="shared" si="1"/>
        <v>42131</v>
      </c>
      <c r="C627" s="74">
        <f>IF(NewCustomer="Yes", IF(COUNTIF($I$2:$I$11,B627)&gt;0,0,WEEKDAY(B627,2)),IF(COUNTIF($I$2:$I$21,B627)&gt;0,0,WEEKDAY(B627,2)))</f>
        <v>4</v>
      </c>
      <c r="D627" s="74">
        <f t="shared" si="2"/>
        <v>13</v>
      </c>
      <c r="E627" s="12">
        <f>IFERROR(VLOOKUP(A627,'IDAR Meter Data'!$A:$B,2,1),"")</f>
        <v>183</v>
      </c>
      <c r="F627" s="75">
        <f>IF(CECCZ="CZ03",'Outside Temp'!B627,IF(CECCZ="CZ04",'Outside Temp'!B628,IF(CECCZ="CZ12",'Outside Temp'!B629, IF(CECCZ="CZ13",'Outside Temp'!B630))))</f>
        <v>61.95</v>
      </c>
      <c r="G627" s="12">
        <f t="shared" si="3"/>
        <v>1</v>
      </c>
    </row>
    <row r="628" ht="15.75" customHeight="1">
      <c r="A628" s="13">
        <v>42131.5625</v>
      </c>
      <c r="B628" s="73">
        <f t="shared" si="1"/>
        <v>42131</v>
      </c>
      <c r="C628" s="74">
        <f>IF(NewCustomer="Yes", IF(COUNTIF($I$2:$I$11,B628)&gt;0,0,WEEKDAY(B628,2)),IF(COUNTIF($I$2:$I$21,B628)&gt;0,0,WEEKDAY(B628,2)))</f>
        <v>4</v>
      </c>
      <c r="D628" s="74">
        <f t="shared" si="2"/>
        <v>13</v>
      </c>
      <c r="E628" s="12">
        <f>IFERROR(VLOOKUP(A628,'IDAR Meter Data'!$A:$B,2,1),"")</f>
        <v>185</v>
      </c>
      <c r="F628" s="75">
        <f>IF(CECCZ="CZ03",'Outside Temp'!B628,IF(CECCZ="CZ04",'Outside Temp'!B629,IF(CECCZ="CZ12",'Outside Temp'!B630, IF(CECCZ="CZ13",'Outside Temp'!B631))))</f>
        <v>62.7</v>
      </c>
      <c r="G628" s="12">
        <f t="shared" si="3"/>
        <v>1</v>
      </c>
    </row>
    <row r="629" ht="15.75" customHeight="1">
      <c r="A629" s="13">
        <v>42131.572916666664</v>
      </c>
      <c r="B629" s="73">
        <f t="shared" si="1"/>
        <v>42131</v>
      </c>
      <c r="C629" s="74">
        <f>IF(NewCustomer="Yes", IF(COUNTIF($I$2:$I$11,B629)&gt;0,0,WEEKDAY(B629,2)),IF(COUNTIF($I$2:$I$21,B629)&gt;0,0,WEEKDAY(B629,2)))</f>
        <v>4</v>
      </c>
      <c r="D629" s="74">
        <f t="shared" si="2"/>
        <v>13</v>
      </c>
      <c r="E629" s="12">
        <f>IFERROR(VLOOKUP(A629,'IDAR Meter Data'!$A:$B,2,1),"")</f>
        <v>181</v>
      </c>
      <c r="F629" s="75">
        <f>IF(CECCZ="CZ03",'Outside Temp'!B629,IF(CECCZ="CZ04",'Outside Temp'!B630,IF(CECCZ="CZ12",'Outside Temp'!B631, IF(CECCZ="CZ13",'Outside Temp'!B632))))</f>
        <v>63.45</v>
      </c>
      <c r="G629" s="12">
        <f t="shared" si="3"/>
        <v>1</v>
      </c>
    </row>
    <row r="630" ht="15.75" customHeight="1">
      <c r="A630" s="13">
        <v>42131.583333333336</v>
      </c>
      <c r="B630" s="73">
        <f t="shared" si="1"/>
        <v>42131</v>
      </c>
      <c r="C630" s="74">
        <f>IF(NewCustomer="Yes", IF(COUNTIF($I$2:$I$11,B630)&gt;0,0,WEEKDAY(B630,2)),IF(COUNTIF($I$2:$I$21,B630)&gt;0,0,WEEKDAY(B630,2)))</f>
        <v>4</v>
      </c>
      <c r="D630" s="74">
        <f t="shared" si="2"/>
        <v>14</v>
      </c>
      <c r="E630" s="12">
        <f>IFERROR(VLOOKUP(A630,'IDAR Meter Data'!$A:$B,2,1),"")</f>
        <v>182</v>
      </c>
      <c r="F630" s="75">
        <f>IF(CECCZ="CZ03",'Outside Temp'!B630,IF(CECCZ="CZ04",'Outside Temp'!B631,IF(CECCZ="CZ12",'Outside Temp'!B632, IF(CECCZ="CZ13",'Outside Temp'!B633))))</f>
        <v>64.13333333</v>
      </c>
      <c r="G630" s="12">
        <f t="shared" si="3"/>
        <v>1</v>
      </c>
    </row>
    <row r="631" ht="15.75" customHeight="1">
      <c r="A631" s="13">
        <v>42131.59375</v>
      </c>
      <c r="B631" s="73">
        <f t="shared" si="1"/>
        <v>42131</v>
      </c>
      <c r="C631" s="74">
        <f>IF(NewCustomer="Yes", IF(COUNTIF($I$2:$I$11,B631)&gt;0,0,WEEKDAY(B631,2)),IF(COUNTIF($I$2:$I$21,B631)&gt;0,0,WEEKDAY(B631,2)))</f>
        <v>4</v>
      </c>
      <c r="D631" s="74">
        <f t="shared" si="2"/>
        <v>14</v>
      </c>
      <c r="E631" s="12">
        <f>IFERROR(VLOOKUP(A631,'IDAR Meter Data'!$A:$B,2,1),"")</f>
        <v>185</v>
      </c>
      <c r="F631" s="75">
        <f>IF(CECCZ="CZ03",'Outside Temp'!B631,IF(CECCZ="CZ04",'Outside Temp'!B632,IF(CECCZ="CZ12",'Outside Temp'!B633, IF(CECCZ="CZ13",'Outside Temp'!B634))))</f>
        <v>64.63333333</v>
      </c>
      <c r="G631" s="12">
        <f t="shared" si="3"/>
        <v>1</v>
      </c>
    </row>
    <row r="632" ht="15.75" customHeight="1">
      <c r="A632" s="13">
        <v>42131.604166666664</v>
      </c>
      <c r="B632" s="73">
        <f t="shared" si="1"/>
        <v>42131</v>
      </c>
      <c r="C632" s="74">
        <f>IF(NewCustomer="Yes", IF(COUNTIF($I$2:$I$11,B632)&gt;0,0,WEEKDAY(B632,2)),IF(COUNTIF($I$2:$I$21,B632)&gt;0,0,WEEKDAY(B632,2)))</f>
        <v>4</v>
      </c>
      <c r="D632" s="74">
        <f t="shared" si="2"/>
        <v>14</v>
      </c>
      <c r="E632" s="12">
        <f>IFERROR(VLOOKUP(A632,'IDAR Meter Data'!$A:$B,2,1),"")</f>
        <v>179</v>
      </c>
      <c r="F632" s="75">
        <f>IF(CECCZ="CZ03",'Outside Temp'!B632,IF(CECCZ="CZ04",'Outside Temp'!B633,IF(CECCZ="CZ12",'Outside Temp'!B634, IF(CECCZ="CZ13",'Outside Temp'!B635))))</f>
        <v>65.13333333</v>
      </c>
      <c r="G632" s="12">
        <f t="shared" si="3"/>
        <v>2</v>
      </c>
    </row>
    <row r="633" ht="15.75" customHeight="1">
      <c r="A633" s="13">
        <v>42131.614583333336</v>
      </c>
      <c r="B633" s="73">
        <f t="shared" si="1"/>
        <v>42131</v>
      </c>
      <c r="C633" s="74">
        <f>IF(NewCustomer="Yes", IF(COUNTIF($I$2:$I$11,B633)&gt;0,0,WEEKDAY(B633,2)),IF(COUNTIF($I$2:$I$21,B633)&gt;0,0,WEEKDAY(B633,2)))</f>
        <v>4</v>
      </c>
      <c r="D633" s="74">
        <f t="shared" si="2"/>
        <v>14</v>
      </c>
      <c r="E633" s="12">
        <f>IFERROR(VLOOKUP(A633,'IDAR Meter Data'!$A:$B,2,1),"")</f>
        <v>186</v>
      </c>
      <c r="F633" s="75">
        <f>IF(CECCZ="CZ03",'Outside Temp'!B633,IF(CECCZ="CZ04",'Outside Temp'!B634,IF(CECCZ="CZ12",'Outside Temp'!B635, IF(CECCZ="CZ13",'Outside Temp'!B636))))</f>
        <v>65.63333333</v>
      </c>
      <c r="G633" s="12">
        <f t="shared" si="3"/>
        <v>2</v>
      </c>
    </row>
    <row r="634" ht="15.75" customHeight="1">
      <c r="A634" s="13">
        <v>42131.625</v>
      </c>
      <c r="B634" s="73">
        <f t="shared" si="1"/>
        <v>42131</v>
      </c>
      <c r="C634" s="74">
        <f>IF(NewCustomer="Yes", IF(COUNTIF($I$2:$I$11,B634)&gt;0,0,WEEKDAY(B634,2)),IF(COUNTIF($I$2:$I$21,B634)&gt;0,0,WEEKDAY(B634,2)))</f>
        <v>4</v>
      </c>
      <c r="D634" s="74">
        <f t="shared" si="2"/>
        <v>15</v>
      </c>
      <c r="E634" s="12">
        <f>IFERROR(VLOOKUP(A634,'IDAR Meter Data'!$A:$B,2,1),"")</f>
        <v>188</v>
      </c>
      <c r="F634" s="75">
        <f>IF(CECCZ="CZ03",'Outside Temp'!B634,IF(CECCZ="CZ04",'Outside Temp'!B635,IF(CECCZ="CZ12",'Outside Temp'!B636, IF(CECCZ="CZ13",'Outside Temp'!B637))))</f>
        <v>65.73333333</v>
      </c>
      <c r="G634" s="12">
        <f t="shared" si="3"/>
        <v>2</v>
      </c>
    </row>
    <row r="635" ht="15.75" customHeight="1">
      <c r="A635" s="13">
        <v>42131.635416666664</v>
      </c>
      <c r="B635" s="73">
        <f t="shared" si="1"/>
        <v>42131</v>
      </c>
      <c r="C635" s="74">
        <f>IF(NewCustomer="Yes", IF(COUNTIF($I$2:$I$11,B635)&gt;0,0,WEEKDAY(B635,2)),IF(COUNTIF($I$2:$I$21,B635)&gt;0,0,WEEKDAY(B635,2)))</f>
        <v>4</v>
      </c>
      <c r="D635" s="74">
        <f t="shared" si="2"/>
        <v>15</v>
      </c>
      <c r="E635" s="12">
        <f>IFERROR(VLOOKUP(A635,'IDAR Meter Data'!$A:$B,2,1),"")</f>
        <v>196</v>
      </c>
      <c r="F635" s="75">
        <f>IF(CECCZ="CZ03",'Outside Temp'!B635,IF(CECCZ="CZ04",'Outside Temp'!B636,IF(CECCZ="CZ12",'Outside Temp'!B637, IF(CECCZ="CZ13",'Outside Temp'!B638))))</f>
        <v>64.73333333</v>
      </c>
      <c r="G635" s="12">
        <f t="shared" si="3"/>
        <v>1</v>
      </c>
    </row>
    <row r="636" ht="15.75" customHeight="1">
      <c r="A636" s="13">
        <v>42131.645833333336</v>
      </c>
      <c r="B636" s="73">
        <f t="shared" si="1"/>
        <v>42131</v>
      </c>
      <c r="C636" s="74">
        <f>IF(NewCustomer="Yes", IF(COUNTIF($I$2:$I$11,B636)&gt;0,0,WEEKDAY(B636,2)),IF(COUNTIF($I$2:$I$21,B636)&gt;0,0,WEEKDAY(B636,2)))</f>
        <v>4</v>
      </c>
      <c r="D636" s="74">
        <f t="shared" si="2"/>
        <v>15</v>
      </c>
      <c r="E636" s="12">
        <f>IFERROR(VLOOKUP(A636,'IDAR Meter Data'!$A:$B,2,1),"")</f>
        <v>195</v>
      </c>
      <c r="F636" s="75">
        <f>IF(CECCZ="CZ03",'Outside Temp'!B636,IF(CECCZ="CZ04",'Outside Temp'!B637,IF(CECCZ="CZ12",'Outside Temp'!B638, IF(CECCZ="CZ13",'Outside Temp'!B639))))</f>
        <v>63.73333333</v>
      </c>
      <c r="G636" s="12">
        <f t="shared" si="3"/>
        <v>1</v>
      </c>
    </row>
    <row r="637" ht="15.75" customHeight="1">
      <c r="A637" s="13">
        <v>42131.65625</v>
      </c>
      <c r="B637" s="73">
        <f t="shared" si="1"/>
        <v>42131</v>
      </c>
      <c r="C637" s="74">
        <f>IF(NewCustomer="Yes", IF(COUNTIF($I$2:$I$11,B637)&gt;0,0,WEEKDAY(B637,2)),IF(COUNTIF($I$2:$I$21,B637)&gt;0,0,WEEKDAY(B637,2)))</f>
        <v>4</v>
      </c>
      <c r="D637" s="74">
        <f t="shared" si="2"/>
        <v>15</v>
      </c>
      <c r="E637" s="12">
        <f>IFERROR(VLOOKUP(A637,'IDAR Meter Data'!$A:$B,2,1),"")</f>
        <v>205</v>
      </c>
      <c r="F637" s="75">
        <f>IF(CECCZ="CZ03",'Outside Temp'!B637,IF(CECCZ="CZ04",'Outside Temp'!B638,IF(CECCZ="CZ12",'Outside Temp'!B639, IF(CECCZ="CZ13",'Outside Temp'!B640))))</f>
        <v>62.73333333</v>
      </c>
      <c r="G637" s="12">
        <f t="shared" si="3"/>
        <v>1</v>
      </c>
    </row>
    <row r="638" ht="15.75" customHeight="1">
      <c r="A638" s="13">
        <v>42131.666666666664</v>
      </c>
      <c r="B638" s="73">
        <f t="shared" si="1"/>
        <v>42131</v>
      </c>
      <c r="C638" s="74">
        <f>IF(NewCustomer="Yes", IF(COUNTIF($I$2:$I$11,B638)&gt;0,0,WEEKDAY(B638,2)),IF(COUNTIF($I$2:$I$21,B638)&gt;0,0,WEEKDAY(B638,2)))</f>
        <v>4</v>
      </c>
      <c r="D638" s="74">
        <f t="shared" si="2"/>
        <v>16</v>
      </c>
      <c r="E638" s="12">
        <f>IFERROR(VLOOKUP(A638,'IDAR Meter Data'!$A:$B,2,1),"")</f>
        <v>204</v>
      </c>
      <c r="F638" s="75">
        <f>IF(CECCZ="CZ03",'Outside Temp'!B638,IF(CECCZ="CZ04",'Outside Temp'!B639,IF(CECCZ="CZ12",'Outside Temp'!B640, IF(CECCZ="CZ13",'Outside Temp'!B641))))</f>
        <v>62</v>
      </c>
      <c r="G638" s="12">
        <f t="shared" si="3"/>
        <v>1</v>
      </c>
    </row>
    <row r="639" ht="15.75" customHeight="1">
      <c r="A639" s="13">
        <v>42131.677083333336</v>
      </c>
      <c r="B639" s="73">
        <f t="shared" si="1"/>
        <v>42131</v>
      </c>
      <c r="C639" s="74">
        <f>IF(NewCustomer="Yes", IF(COUNTIF($I$2:$I$11,B639)&gt;0,0,WEEKDAY(B639,2)),IF(COUNTIF($I$2:$I$21,B639)&gt;0,0,WEEKDAY(B639,2)))</f>
        <v>4</v>
      </c>
      <c r="D639" s="74">
        <f t="shared" si="2"/>
        <v>16</v>
      </c>
      <c r="E639" s="12">
        <f>IFERROR(VLOOKUP(A639,'IDAR Meter Data'!$A:$B,2,1),"")</f>
        <v>191</v>
      </c>
      <c r="F639" s="75">
        <f>IF(CECCZ="CZ03",'Outside Temp'!B639,IF(CECCZ="CZ04",'Outside Temp'!B640,IF(CECCZ="CZ12",'Outside Temp'!B641, IF(CECCZ="CZ13",'Outside Temp'!B642))))</f>
        <v>62</v>
      </c>
      <c r="G639" s="12">
        <f t="shared" si="3"/>
        <v>1</v>
      </c>
    </row>
    <row r="640" ht="15.75" customHeight="1">
      <c r="A640" s="13">
        <v>42131.6875</v>
      </c>
      <c r="B640" s="73">
        <f t="shared" si="1"/>
        <v>42131</v>
      </c>
      <c r="C640" s="74">
        <f>IF(NewCustomer="Yes", IF(COUNTIF($I$2:$I$11,B640)&gt;0,0,WEEKDAY(B640,2)),IF(COUNTIF($I$2:$I$21,B640)&gt;0,0,WEEKDAY(B640,2)))</f>
        <v>4</v>
      </c>
      <c r="D640" s="74">
        <f t="shared" si="2"/>
        <v>16</v>
      </c>
      <c r="E640" s="12">
        <f>IFERROR(VLOOKUP(A640,'IDAR Meter Data'!$A:$B,2,1),"")</f>
        <v>193</v>
      </c>
      <c r="F640" s="75">
        <f>IF(CECCZ="CZ03",'Outside Temp'!B640,IF(CECCZ="CZ04",'Outside Temp'!B641,IF(CECCZ="CZ12",'Outside Temp'!B642, IF(CECCZ="CZ13",'Outside Temp'!B643))))</f>
        <v>62</v>
      </c>
      <c r="G640" s="12">
        <f t="shared" si="3"/>
        <v>1</v>
      </c>
    </row>
    <row r="641" ht="15.75" customHeight="1">
      <c r="A641" s="13">
        <v>42131.697916666664</v>
      </c>
      <c r="B641" s="73">
        <f t="shared" si="1"/>
        <v>42131</v>
      </c>
      <c r="C641" s="74">
        <f>IF(NewCustomer="Yes", IF(COUNTIF($I$2:$I$11,B641)&gt;0,0,WEEKDAY(B641,2)),IF(COUNTIF($I$2:$I$21,B641)&gt;0,0,WEEKDAY(B641,2)))</f>
        <v>4</v>
      </c>
      <c r="D641" s="74">
        <f t="shared" si="2"/>
        <v>16</v>
      </c>
      <c r="E641" s="12">
        <f>IFERROR(VLOOKUP(A641,'IDAR Meter Data'!$A:$B,2,1),"")</f>
        <v>178</v>
      </c>
      <c r="F641" s="75">
        <f>IF(CECCZ="CZ03",'Outside Temp'!B641,IF(CECCZ="CZ04",'Outside Temp'!B642,IF(CECCZ="CZ12",'Outside Temp'!B643, IF(CECCZ="CZ13",'Outside Temp'!B644))))</f>
        <v>62</v>
      </c>
      <c r="G641" s="12">
        <f t="shared" si="3"/>
        <v>1</v>
      </c>
    </row>
    <row r="642" ht="15.75" customHeight="1">
      <c r="A642" s="13">
        <v>42131.708333333336</v>
      </c>
      <c r="B642" s="73">
        <f t="shared" si="1"/>
        <v>42131</v>
      </c>
      <c r="C642" s="74">
        <f>IF(NewCustomer="Yes", IF(COUNTIF($I$2:$I$11,B642)&gt;0,0,WEEKDAY(B642,2)),IF(COUNTIF($I$2:$I$21,B642)&gt;0,0,WEEKDAY(B642,2)))</f>
        <v>4</v>
      </c>
      <c r="D642" s="74">
        <f t="shared" si="2"/>
        <v>17</v>
      </c>
      <c r="E642" s="12">
        <f>IFERROR(VLOOKUP(A642,'IDAR Meter Data'!$A:$B,2,1),"")</f>
        <v>180</v>
      </c>
      <c r="F642" s="75">
        <f>IF(CECCZ="CZ03",'Outside Temp'!B642,IF(CECCZ="CZ04",'Outside Temp'!B643,IF(CECCZ="CZ12",'Outside Temp'!B644, IF(CECCZ="CZ13",'Outside Temp'!B645))))</f>
        <v>62.06666667</v>
      </c>
      <c r="G642" s="12">
        <f t="shared" si="3"/>
        <v>1</v>
      </c>
    </row>
    <row r="643" ht="15.75" customHeight="1">
      <c r="A643" s="13">
        <v>42131.71875</v>
      </c>
      <c r="B643" s="73">
        <f t="shared" si="1"/>
        <v>42131</v>
      </c>
      <c r="C643" s="74">
        <f>IF(NewCustomer="Yes", IF(COUNTIF($I$2:$I$11,B643)&gt;0,0,WEEKDAY(B643,2)),IF(COUNTIF($I$2:$I$21,B643)&gt;0,0,WEEKDAY(B643,2)))</f>
        <v>4</v>
      </c>
      <c r="D643" s="74">
        <f t="shared" si="2"/>
        <v>17</v>
      </c>
      <c r="E643" s="12">
        <f>IFERROR(VLOOKUP(A643,'IDAR Meter Data'!$A:$B,2,1),"")</f>
        <v>176</v>
      </c>
      <c r="F643" s="75">
        <f>IF(CECCZ="CZ03",'Outside Temp'!B643,IF(CECCZ="CZ04",'Outside Temp'!B644,IF(CECCZ="CZ12",'Outside Temp'!B645, IF(CECCZ="CZ13",'Outside Temp'!B646))))</f>
        <v>62.31666667</v>
      </c>
      <c r="G643" s="12">
        <f t="shared" si="3"/>
        <v>1</v>
      </c>
    </row>
    <row r="644" ht="15.75" customHeight="1">
      <c r="A644" s="13">
        <v>42131.729166666664</v>
      </c>
      <c r="B644" s="73">
        <f t="shared" si="1"/>
        <v>42131</v>
      </c>
      <c r="C644" s="74">
        <f>IF(NewCustomer="Yes", IF(COUNTIF($I$2:$I$11,B644)&gt;0,0,WEEKDAY(B644,2)),IF(COUNTIF($I$2:$I$21,B644)&gt;0,0,WEEKDAY(B644,2)))</f>
        <v>4</v>
      </c>
      <c r="D644" s="74">
        <f t="shared" si="2"/>
        <v>17</v>
      </c>
      <c r="E644" s="12">
        <f>IFERROR(VLOOKUP(A644,'IDAR Meter Data'!$A:$B,2,1),"")</f>
        <v>183</v>
      </c>
      <c r="F644" s="75">
        <f>IF(CECCZ="CZ03",'Outside Temp'!B644,IF(CECCZ="CZ04",'Outside Temp'!B645,IF(CECCZ="CZ12",'Outside Temp'!B646, IF(CECCZ="CZ13",'Outside Temp'!B647))))</f>
        <v>62.56666667</v>
      </c>
      <c r="G644" s="12">
        <f t="shared" si="3"/>
        <v>1</v>
      </c>
    </row>
    <row r="645" ht="15.75" customHeight="1">
      <c r="A645" s="13">
        <v>42131.739583333336</v>
      </c>
      <c r="B645" s="73">
        <f t="shared" si="1"/>
        <v>42131</v>
      </c>
      <c r="C645" s="74">
        <f>IF(NewCustomer="Yes", IF(COUNTIF($I$2:$I$11,B645)&gt;0,0,WEEKDAY(B645,2)),IF(COUNTIF($I$2:$I$21,B645)&gt;0,0,WEEKDAY(B645,2)))</f>
        <v>4</v>
      </c>
      <c r="D645" s="74">
        <f t="shared" si="2"/>
        <v>17</v>
      </c>
      <c r="E645" s="12">
        <f>IFERROR(VLOOKUP(A645,'IDAR Meter Data'!$A:$B,2,1),"")</f>
        <v>174</v>
      </c>
      <c r="F645" s="75">
        <f>IF(CECCZ="CZ03",'Outside Temp'!B645,IF(CECCZ="CZ04",'Outside Temp'!B646,IF(CECCZ="CZ12",'Outside Temp'!B647, IF(CECCZ="CZ13",'Outside Temp'!B648))))</f>
        <v>62.81666667</v>
      </c>
      <c r="G645" s="12">
        <f t="shared" si="3"/>
        <v>1</v>
      </c>
    </row>
    <row r="646" ht="15.75" customHeight="1">
      <c r="A646" s="13">
        <v>42131.75</v>
      </c>
      <c r="B646" s="73">
        <f t="shared" si="1"/>
        <v>42131</v>
      </c>
      <c r="C646" s="74">
        <f>IF(NewCustomer="Yes", IF(COUNTIF($I$2:$I$11,B646)&gt;0,0,WEEKDAY(B646,2)),IF(COUNTIF($I$2:$I$21,B646)&gt;0,0,WEEKDAY(B646,2)))</f>
        <v>4</v>
      </c>
      <c r="D646" s="74">
        <f t="shared" si="2"/>
        <v>18</v>
      </c>
      <c r="E646" s="12">
        <f>IFERROR(VLOOKUP(A646,'IDAR Meter Data'!$A:$B,2,1),"")</f>
        <v>185</v>
      </c>
      <c r="F646" s="75">
        <f>IF(CECCZ="CZ03",'Outside Temp'!B646,IF(CECCZ="CZ04",'Outside Temp'!B647,IF(CECCZ="CZ12",'Outside Temp'!B648, IF(CECCZ="CZ13",'Outside Temp'!B649))))</f>
        <v>62.8</v>
      </c>
      <c r="G646" s="12">
        <f t="shared" si="3"/>
        <v>1</v>
      </c>
    </row>
    <row r="647" ht="15.75" customHeight="1">
      <c r="A647" s="13">
        <v>42131.760416666664</v>
      </c>
      <c r="B647" s="73">
        <f t="shared" si="1"/>
        <v>42131</v>
      </c>
      <c r="C647" s="74">
        <f>IF(NewCustomer="Yes", IF(COUNTIF($I$2:$I$11,B647)&gt;0,0,WEEKDAY(B647,2)),IF(COUNTIF($I$2:$I$21,B647)&gt;0,0,WEEKDAY(B647,2)))</f>
        <v>4</v>
      </c>
      <c r="D647" s="74">
        <f t="shared" si="2"/>
        <v>18</v>
      </c>
      <c r="E647" s="12">
        <f>IFERROR(VLOOKUP(A647,'IDAR Meter Data'!$A:$B,2,1),"")</f>
        <v>175</v>
      </c>
      <c r="F647" s="75">
        <f>IF(CECCZ="CZ03",'Outside Temp'!B647,IF(CECCZ="CZ04",'Outside Temp'!B648,IF(CECCZ="CZ12",'Outside Temp'!B649, IF(CECCZ="CZ13",'Outside Temp'!B650))))</f>
        <v>62.05</v>
      </c>
      <c r="G647" s="12">
        <f t="shared" si="3"/>
        <v>1</v>
      </c>
    </row>
    <row r="648" ht="15.75" customHeight="1">
      <c r="A648" s="13">
        <v>42131.770833333336</v>
      </c>
      <c r="B648" s="73">
        <f t="shared" si="1"/>
        <v>42131</v>
      </c>
      <c r="C648" s="74">
        <f>IF(NewCustomer="Yes", IF(COUNTIF($I$2:$I$11,B648)&gt;0,0,WEEKDAY(B648,2)),IF(COUNTIF($I$2:$I$21,B648)&gt;0,0,WEEKDAY(B648,2)))</f>
        <v>4</v>
      </c>
      <c r="D648" s="74">
        <f t="shared" si="2"/>
        <v>18</v>
      </c>
      <c r="E648" s="12">
        <f>IFERROR(VLOOKUP(A648,'IDAR Meter Data'!$A:$B,2,1),"")</f>
        <v>186</v>
      </c>
      <c r="F648" s="75">
        <f>IF(CECCZ="CZ03",'Outside Temp'!B648,IF(CECCZ="CZ04",'Outside Temp'!B649,IF(CECCZ="CZ12",'Outside Temp'!B650, IF(CECCZ="CZ13",'Outside Temp'!B651))))</f>
        <v>61.3</v>
      </c>
      <c r="G648" s="12">
        <f t="shared" si="3"/>
        <v>1</v>
      </c>
    </row>
    <row r="649" ht="15.75" customHeight="1">
      <c r="A649" s="13">
        <v>42131.78125</v>
      </c>
      <c r="B649" s="73">
        <f t="shared" si="1"/>
        <v>42131</v>
      </c>
      <c r="C649" s="74">
        <f>IF(NewCustomer="Yes", IF(COUNTIF($I$2:$I$11,B649)&gt;0,0,WEEKDAY(B649,2)),IF(COUNTIF($I$2:$I$21,B649)&gt;0,0,WEEKDAY(B649,2)))</f>
        <v>4</v>
      </c>
      <c r="D649" s="74">
        <f t="shared" si="2"/>
        <v>18</v>
      </c>
      <c r="E649" s="12">
        <f>IFERROR(VLOOKUP(A649,'IDAR Meter Data'!$A:$B,2,1),"")</f>
        <v>166</v>
      </c>
      <c r="F649" s="75">
        <f>IF(CECCZ="CZ03",'Outside Temp'!B649,IF(CECCZ="CZ04",'Outside Temp'!B650,IF(CECCZ="CZ12",'Outside Temp'!B651, IF(CECCZ="CZ13",'Outside Temp'!B652))))</f>
        <v>60.55</v>
      </c>
      <c r="G649" s="12">
        <f t="shared" si="3"/>
        <v>1</v>
      </c>
    </row>
    <row r="650" ht="15.75" customHeight="1">
      <c r="A650" s="13">
        <v>42131.791666666664</v>
      </c>
      <c r="B650" s="73">
        <f t="shared" si="1"/>
        <v>42131</v>
      </c>
      <c r="C650" s="74">
        <f>IF(NewCustomer="Yes", IF(COUNTIF($I$2:$I$11,B650)&gt;0,0,WEEKDAY(B650,2)),IF(COUNTIF($I$2:$I$21,B650)&gt;0,0,WEEKDAY(B650,2)))</f>
        <v>4</v>
      </c>
      <c r="D650" s="74">
        <f t="shared" si="2"/>
        <v>19</v>
      </c>
      <c r="E650" s="12">
        <f>IFERROR(VLOOKUP(A650,'IDAR Meter Data'!$A:$B,2,1),"")</f>
        <v>180</v>
      </c>
      <c r="F650" s="75">
        <f>IF(CECCZ="CZ03",'Outside Temp'!B650,IF(CECCZ="CZ04",'Outside Temp'!B651,IF(CECCZ="CZ12",'Outside Temp'!B652, IF(CECCZ="CZ13",'Outside Temp'!B653))))</f>
        <v>59.73333333</v>
      </c>
      <c r="G650" s="12">
        <f t="shared" si="3"/>
        <v>1</v>
      </c>
    </row>
    <row r="651" ht="15.75" customHeight="1">
      <c r="A651" s="13">
        <v>42131.802083333336</v>
      </c>
      <c r="B651" s="73">
        <f t="shared" si="1"/>
        <v>42131</v>
      </c>
      <c r="C651" s="74">
        <f>IF(NewCustomer="Yes", IF(COUNTIF($I$2:$I$11,B651)&gt;0,0,WEEKDAY(B651,2)),IF(COUNTIF($I$2:$I$21,B651)&gt;0,0,WEEKDAY(B651,2)))</f>
        <v>4</v>
      </c>
      <c r="D651" s="74">
        <f t="shared" si="2"/>
        <v>19</v>
      </c>
      <c r="E651" s="12">
        <f>IFERROR(VLOOKUP(A651,'IDAR Meter Data'!$A:$B,2,1),"")</f>
        <v>168</v>
      </c>
      <c r="F651" s="75">
        <f>IF(CECCZ="CZ03",'Outside Temp'!B651,IF(CECCZ="CZ04",'Outside Temp'!B652,IF(CECCZ="CZ12",'Outside Temp'!B653, IF(CECCZ="CZ13",'Outside Temp'!B654))))</f>
        <v>58.73333333</v>
      </c>
      <c r="G651" s="12">
        <f t="shared" si="3"/>
        <v>1</v>
      </c>
    </row>
    <row r="652" ht="15.75" customHeight="1">
      <c r="A652" s="13">
        <v>42131.8125</v>
      </c>
      <c r="B652" s="73">
        <f t="shared" si="1"/>
        <v>42131</v>
      </c>
      <c r="C652" s="74">
        <f>IF(NewCustomer="Yes", IF(COUNTIF($I$2:$I$11,B652)&gt;0,0,WEEKDAY(B652,2)),IF(COUNTIF($I$2:$I$21,B652)&gt;0,0,WEEKDAY(B652,2)))</f>
        <v>4</v>
      </c>
      <c r="D652" s="74">
        <f t="shared" si="2"/>
        <v>19</v>
      </c>
      <c r="E652" s="12">
        <f>IFERROR(VLOOKUP(A652,'IDAR Meter Data'!$A:$B,2,1),"")</f>
        <v>179</v>
      </c>
      <c r="F652" s="75">
        <f>IF(CECCZ="CZ03",'Outside Temp'!B652,IF(CECCZ="CZ04",'Outside Temp'!B653,IF(CECCZ="CZ12",'Outside Temp'!B654, IF(CECCZ="CZ13",'Outside Temp'!B655))))</f>
        <v>57.73333333</v>
      </c>
      <c r="G652" s="12">
        <f t="shared" si="3"/>
        <v>1</v>
      </c>
    </row>
    <row r="653" ht="15.75" customHeight="1">
      <c r="A653" s="13">
        <v>42131.822916666664</v>
      </c>
      <c r="B653" s="73">
        <f t="shared" si="1"/>
        <v>42131</v>
      </c>
      <c r="C653" s="74">
        <f>IF(NewCustomer="Yes", IF(COUNTIF($I$2:$I$11,B653)&gt;0,0,WEEKDAY(B653,2)),IF(COUNTIF($I$2:$I$21,B653)&gt;0,0,WEEKDAY(B653,2)))</f>
        <v>4</v>
      </c>
      <c r="D653" s="74">
        <f t="shared" si="2"/>
        <v>19</v>
      </c>
      <c r="E653" s="12">
        <f>IFERROR(VLOOKUP(A653,'IDAR Meter Data'!$A:$B,2,1),"")</f>
        <v>164</v>
      </c>
      <c r="F653" s="75">
        <f>IF(CECCZ="CZ03",'Outside Temp'!B653,IF(CECCZ="CZ04",'Outside Temp'!B654,IF(CECCZ="CZ12",'Outside Temp'!B655, IF(CECCZ="CZ13",'Outside Temp'!B656))))</f>
        <v>56.73333333</v>
      </c>
      <c r="G653" s="12">
        <f t="shared" si="3"/>
        <v>1</v>
      </c>
    </row>
    <row r="654" ht="15.75" customHeight="1">
      <c r="A654" s="13">
        <v>42131.833333333336</v>
      </c>
      <c r="B654" s="73">
        <f t="shared" si="1"/>
        <v>42131</v>
      </c>
      <c r="C654" s="74">
        <f>IF(NewCustomer="Yes", IF(COUNTIF($I$2:$I$11,B654)&gt;0,0,WEEKDAY(B654,2)),IF(COUNTIF($I$2:$I$21,B654)&gt;0,0,WEEKDAY(B654,2)))</f>
        <v>4</v>
      </c>
      <c r="D654" s="74">
        <f t="shared" si="2"/>
        <v>20</v>
      </c>
      <c r="E654" s="12">
        <f>IFERROR(VLOOKUP(A654,'IDAR Meter Data'!$A:$B,2,1),"")</f>
        <v>166</v>
      </c>
      <c r="F654" s="75">
        <f>IF(CECCZ="CZ03",'Outside Temp'!B654,IF(CECCZ="CZ04",'Outside Temp'!B655,IF(CECCZ="CZ12",'Outside Temp'!B656, IF(CECCZ="CZ13",'Outside Temp'!B657))))</f>
        <v>55.86666667</v>
      </c>
      <c r="G654" s="12">
        <f t="shared" si="3"/>
        <v>1</v>
      </c>
    </row>
    <row r="655" ht="15.75" customHeight="1">
      <c r="A655" s="13">
        <v>42131.84375</v>
      </c>
      <c r="B655" s="73">
        <f t="shared" si="1"/>
        <v>42131</v>
      </c>
      <c r="C655" s="74">
        <f>IF(NewCustomer="Yes", IF(COUNTIF($I$2:$I$11,B655)&gt;0,0,WEEKDAY(B655,2)),IF(COUNTIF($I$2:$I$21,B655)&gt;0,0,WEEKDAY(B655,2)))</f>
        <v>4</v>
      </c>
      <c r="D655" s="74">
        <f t="shared" si="2"/>
        <v>20</v>
      </c>
      <c r="E655" s="12">
        <f>IFERROR(VLOOKUP(A655,'IDAR Meter Data'!$A:$B,2,1),"")</f>
        <v>165</v>
      </c>
      <c r="F655" s="75">
        <f>IF(CECCZ="CZ03",'Outside Temp'!B655,IF(CECCZ="CZ04",'Outside Temp'!B656,IF(CECCZ="CZ12",'Outside Temp'!B657, IF(CECCZ="CZ13",'Outside Temp'!B658))))</f>
        <v>55.36666667</v>
      </c>
      <c r="G655" s="12">
        <f t="shared" si="3"/>
        <v>1</v>
      </c>
    </row>
    <row r="656" ht="15.75" customHeight="1">
      <c r="A656" s="13">
        <v>42131.854166666664</v>
      </c>
      <c r="B656" s="73">
        <f t="shared" si="1"/>
        <v>42131</v>
      </c>
      <c r="C656" s="74">
        <f>IF(NewCustomer="Yes", IF(COUNTIF($I$2:$I$11,B656)&gt;0,0,WEEKDAY(B656,2)),IF(COUNTIF($I$2:$I$21,B656)&gt;0,0,WEEKDAY(B656,2)))</f>
        <v>4</v>
      </c>
      <c r="D656" s="74">
        <f t="shared" si="2"/>
        <v>20</v>
      </c>
      <c r="E656" s="12">
        <f>IFERROR(VLOOKUP(A656,'IDAR Meter Data'!$A:$B,2,1),"")</f>
        <v>172</v>
      </c>
      <c r="F656" s="75">
        <f>IF(CECCZ="CZ03",'Outside Temp'!B656,IF(CECCZ="CZ04",'Outside Temp'!B657,IF(CECCZ="CZ12",'Outside Temp'!B658, IF(CECCZ="CZ13",'Outside Temp'!B659))))</f>
        <v>54.86666667</v>
      </c>
      <c r="G656" s="12">
        <f t="shared" si="3"/>
        <v>1</v>
      </c>
    </row>
    <row r="657" ht="15.75" customHeight="1">
      <c r="A657" s="13">
        <v>42131.864583333336</v>
      </c>
      <c r="B657" s="73">
        <f t="shared" si="1"/>
        <v>42131</v>
      </c>
      <c r="C657" s="74">
        <f>IF(NewCustomer="Yes", IF(COUNTIF($I$2:$I$11,B657)&gt;0,0,WEEKDAY(B657,2)),IF(COUNTIF($I$2:$I$21,B657)&gt;0,0,WEEKDAY(B657,2)))</f>
        <v>4</v>
      </c>
      <c r="D657" s="74">
        <f t="shared" si="2"/>
        <v>20</v>
      </c>
      <c r="E657" s="12">
        <f>IFERROR(VLOOKUP(A657,'IDAR Meter Data'!$A:$B,2,1),"")</f>
        <v>168</v>
      </c>
      <c r="F657" s="75">
        <f>IF(CECCZ="CZ03",'Outside Temp'!B657,IF(CECCZ="CZ04",'Outside Temp'!B658,IF(CECCZ="CZ12",'Outside Temp'!B659, IF(CECCZ="CZ13",'Outside Temp'!B660))))</f>
        <v>54.36666667</v>
      </c>
      <c r="G657" s="12">
        <f t="shared" si="3"/>
        <v>1</v>
      </c>
    </row>
    <row r="658" ht="15.75" customHeight="1">
      <c r="A658" s="13">
        <v>42131.875</v>
      </c>
      <c r="B658" s="73">
        <f t="shared" si="1"/>
        <v>42131</v>
      </c>
      <c r="C658" s="74">
        <f>IF(NewCustomer="Yes", IF(COUNTIF($I$2:$I$11,B658)&gt;0,0,WEEKDAY(B658,2)),IF(COUNTIF($I$2:$I$21,B658)&gt;0,0,WEEKDAY(B658,2)))</f>
        <v>4</v>
      </c>
      <c r="D658" s="74">
        <f t="shared" si="2"/>
        <v>21</v>
      </c>
      <c r="E658" s="12">
        <f>IFERROR(VLOOKUP(A658,'IDAR Meter Data'!$A:$B,2,1),"")</f>
        <v>165</v>
      </c>
      <c r="F658" s="75">
        <f>IF(CECCZ="CZ03",'Outside Temp'!B658,IF(CECCZ="CZ04",'Outside Temp'!B659,IF(CECCZ="CZ12",'Outside Temp'!B660, IF(CECCZ="CZ13",'Outside Temp'!B661))))</f>
        <v>54</v>
      </c>
      <c r="G658" s="12">
        <f t="shared" si="3"/>
        <v>1</v>
      </c>
    </row>
    <row r="659" ht="15.75" customHeight="1">
      <c r="A659" s="13">
        <v>42131.885416666664</v>
      </c>
      <c r="B659" s="73">
        <f t="shared" si="1"/>
        <v>42131</v>
      </c>
      <c r="C659" s="74">
        <f>IF(NewCustomer="Yes", IF(COUNTIF($I$2:$I$11,B659)&gt;0,0,WEEKDAY(B659,2)),IF(COUNTIF($I$2:$I$21,B659)&gt;0,0,WEEKDAY(B659,2)))</f>
        <v>4</v>
      </c>
      <c r="D659" s="74">
        <f t="shared" si="2"/>
        <v>21</v>
      </c>
      <c r="E659" s="12">
        <f>IFERROR(VLOOKUP(A659,'IDAR Meter Data'!$A:$B,2,1),"")</f>
        <v>153</v>
      </c>
      <c r="F659" s="75">
        <f>IF(CECCZ="CZ03",'Outside Temp'!B659,IF(CECCZ="CZ04",'Outside Temp'!B660,IF(CECCZ="CZ12",'Outside Temp'!B661, IF(CECCZ="CZ13",'Outside Temp'!B662))))</f>
        <v>54</v>
      </c>
      <c r="G659" s="12">
        <f t="shared" si="3"/>
        <v>1</v>
      </c>
    </row>
    <row r="660" ht="15.75" customHeight="1">
      <c r="A660" s="13">
        <v>42131.895833333336</v>
      </c>
      <c r="B660" s="73">
        <f t="shared" si="1"/>
        <v>42131</v>
      </c>
      <c r="C660" s="74">
        <f>IF(NewCustomer="Yes", IF(COUNTIF($I$2:$I$11,B660)&gt;0,0,WEEKDAY(B660,2)),IF(COUNTIF($I$2:$I$21,B660)&gt;0,0,WEEKDAY(B660,2)))</f>
        <v>4</v>
      </c>
      <c r="D660" s="74">
        <f t="shared" si="2"/>
        <v>21</v>
      </c>
      <c r="E660" s="12">
        <f>IFERROR(VLOOKUP(A660,'IDAR Meter Data'!$A:$B,2,1),"")</f>
        <v>151</v>
      </c>
      <c r="F660" s="75">
        <f>IF(CECCZ="CZ03",'Outside Temp'!B660,IF(CECCZ="CZ04",'Outside Temp'!B661,IF(CECCZ="CZ12",'Outside Temp'!B662, IF(CECCZ="CZ13",'Outside Temp'!B663))))</f>
        <v>54</v>
      </c>
      <c r="G660" s="12">
        <f t="shared" si="3"/>
        <v>1</v>
      </c>
    </row>
    <row r="661" ht="15.75" customHeight="1">
      <c r="A661" s="13">
        <v>42131.90625</v>
      </c>
      <c r="B661" s="73">
        <f t="shared" si="1"/>
        <v>42131</v>
      </c>
      <c r="C661" s="74">
        <f>IF(NewCustomer="Yes", IF(COUNTIF($I$2:$I$11,B661)&gt;0,0,WEEKDAY(B661,2)),IF(COUNTIF($I$2:$I$21,B661)&gt;0,0,WEEKDAY(B661,2)))</f>
        <v>4</v>
      </c>
      <c r="D661" s="74">
        <f t="shared" si="2"/>
        <v>21</v>
      </c>
      <c r="E661" s="12">
        <f>IFERROR(VLOOKUP(A661,'IDAR Meter Data'!$A:$B,2,1),"")</f>
        <v>158</v>
      </c>
      <c r="F661" s="75">
        <f>IF(CECCZ="CZ03",'Outside Temp'!B661,IF(CECCZ="CZ04",'Outside Temp'!B662,IF(CECCZ="CZ12",'Outside Temp'!B663, IF(CECCZ="CZ13",'Outside Temp'!B664))))</f>
        <v>54</v>
      </c>
      <c r="G661" s="12">
        <f t="shared" si="3"/>
        <v>1</v>
      </c>
    </row>
    <row r="662" ht="15.75" customHeight="1">
      <c r="A662" s="13">
        <v>42131.916666666664</v>
      </c>
      <c r="B662" s="73">
        <f t="shared" si="1"/>
        <v>42131</v>
      </c>
      <c r="C662" s="74">
        <f>IF(NewCustomer="Yes", IF(COUNTIF($I$2:$I$11,B662)&gt;0,0,WEEKDAY(B662,2)),IF(COUNTIF($I$2:$I$21,B662)&gt;0,0,WEEKDAY(B662,2)))</f>
        <v>4</v>
      </c>
      <c r="D662" s="74">
        <f t="shared" si="2"/>
        <v>22</v>
      </c>
      <c r="E662" s="12">
        <f>IFERROR(VLOOKUP(A662,'IDAR Meter Data'!$A:$B,2,1),"")</f>
        <v>157</v>
      </c>
      <c r="F662" s="75">
        <f>IF(CECCZ="CZ03",'Outside Temp'!B662,IF(CECCZ="CZ04",'Outside Temp'!B663,IF(CECCZ="CZ12",'Outside Temp'!B664, IF(CECCZ="CZ13",'Outside Temp'!B665))))</f>
        <v>53.93333333</v>
      </c>
      <c r="G662" s="12">
        <f t="shared" si="3"/>
        <v>1</v>
      </c>
    </row>
    <row r="663" ht="15.75" customHeight="1">
      <c r="A663" s="13">
        <v>42131.927083333336</v>
      </c>
      <c r="B663" s="73">
        <f t="shared" si="1"/>
        <v>42131</v>
      </c>
      <c r="C663" s="74">
        <f>IF(NewCustomer="Yes", IF(COUNTIF($I$2:$I$11,B663)&gt;0,0,WEEKDAY(B663,2)),IF(COUNTIF($I$2:$I$21,B663)&gt;0,0,WEEKDAY(B663,2)))</f>
        <v>4</v>
      </c>
      <c r="D663" s="74">
        <f t="shared" si="2"/>
        <v>22</v>
      </c>
      <c r="E663" s="12">
        <f>IFERROR(VLOOKUP(A663,'IDAR Meter Data'!$A:$B,2,1),"")</f>
        <v>146</v>
      </c>
      <c r="F663" s="75">
        <f>IF(CECCZ="CZ03",'Outside Temp'!B663,IF(CECCZ="CZ04",'Outside Temp'!B664,IF(CECCZ="CZ12",'Outside Temp'!B665, IF(CECCZ="CZ13",'Outside Temp'!B666))))</f>
        <v>53.68333333</v>
      </c>
      <c r="G663" s="12">
        <f t="shared" si="3"/>
        <v>1</v>
      </c>
    </row>
    <row r="664" ht="15.75" customHeight="1">
      <c r="A664" s="13">
        <v>42131.9375</v>
      </c>
      <c r="B664" s="73">
        <f t="shared" si="1"/>
        <v>42131</v>
      </c>
      <c r="C664" s="74">
        <f>IF(NewCustomer="Yes", IF(COUNTIF($I$2:$I$11,B664)&gt;0,0,WEEKDAY(B664,2)),IF(COUNTIF($I$2:$I$21,B664)&gt;0,0,WEEKDAY(B664,2)))</f>
        <v>4</v>
      </c>
      <c r="D664" s="74">
        <f t="shared" si="2"/>
        <v>22</v>
      </c>
      <c r="E664" s="12">
        <f>IFERROR(VLOOKUP(A664,'IDAR Meter Data'!$A:$B,2,1),"")</f>
        <v>146</v>
      </c>
      <c r="F664" s="75">
        <f>IF(CECCZ="CZ03",'Outside Temp'!B664,IF(CECCZ="CZ04",'Outside Temp'!B665,IF(CECCZ="CZ12",'Outside Temp'!B666, IF(CECCZ="CZ13",'Outside Temp'!B667))))</f>
        <v>53.43333333</v>
      </c>
      <c r="G664" s="12">
        <f t="shared" si="3"/>
        <v>1</v>
      </c>
    </row>
    <row r="665" ht="15.75" customHeight="1">
      <c r="A665" s="13">
        <v>42131.947916666664</v>
      </c>
      <c r="B665" s="73">
        <f t="shared" si="1"/>
        <v>42131</v>
      </c>
      <c r="C665" s="74">
        <f>IF(NewCustomer="Yes", IF(COUNTIF($I$2:$I$11,B665)&gt;0,0,WEEKDAY(B665,2)),IF(COUNTIF($I$2:$I$21,B665)&gt;0,0,WEEKDAY(B665,2)))</f>
        <v>4</v>
      </c>
      <c r="D665" s="74">
        <f t="shared" si="2"/>
        <v>22</v>
      </c>
      <c r="E665" s="12">
        <f>IFERROR(VLOOKUP(A665,'IDAR Meter Data'!$A:$B,2,1),"")</f>
        <v>145</v>
      </c>
      <c r="F665" s="75">
        <f>IF(CECCZ="CZ03",'Outside Temp'!B665,IF(CECCZ="CZ04",'Outside Temp'!B666,IF(CECCZ="CZ12",'Outside Temp'!B667, IF(CECCZ="CZ13",'Outside Temp'!B668))))</f>
        <v>53.18333333</v>
      </c>
      <c r="G665" s="12">
        <f t="shared" si="3"/>
        <v>1</v>
      </c>
    </row>
    <row r="666" ht="15.75" customHeight="1">
      <c r="A666" s="13">
        <v>42131.958333333336</v>
      </c>
      <c r="B666" s="73">
        <f t="shared" si="1"/>
        <v>42131</v>
      </c>
      <c r="C666" s="74">
        <f>IF(NewCustomer="Yes", IF(COUNTIF($I$2:$I$11,B666)&gt;0,0,WEEKDAY(B666,2)),IF(COUNTIF($I$2:$I$21,B666)&gt;0,0,WEEKDAY(B666,2)))</f>
        <v>4</v>
      </c>
      <c r="D666" s="74">
        <f t="shared" si="2"/>
        <v>23</v>
      </c>
      <c r="E666" s="12">
        <f>IFERROR(VLOOKUP(A666,'IDAR Meter Data'!$A:$B,2,1),"")</f>
        <v>165</v>
      </c>
      <c r="F666" s="75">
        <f>IF(CECCZ="CZ03",'Outside Temp'!B666,IF(CECCZ="CZ04",'Outside Temp'!B667,IF(CECCZ="CZ12",'Outside Temp'!B668, IF(CECCZ="CZ13",'Outside Temp'!B669))))</f>
        <v>52.93333333</v>
      </c>
      <c r="G666" s="12">
        <f t="shared" si="3"/>
        <v>1</v>
      </c>
    </row>
    <row r="667" ht="15.75" customHeight="1">
      <c r="A667" s="13">
        <v>42131.96875</v>
      </c>
      <c r="B667" s="73">
        <f t="shared" si="1"/>
        <v>42131</v>
      </c>
      <c r="C667" s="74">
        <f>IF(NewCustomer="Yes", IF(COUNTIF($I$2:$I$11,B667)&gt;0,0,WEEKDAY(B667,2)),IF(COUNTIF($I$2:$I$21,B667)&gt;0,0,WEEKDAY(B667,2)))</f>
        <v>4</v>
      </c>
      <c r="D667" s="74">
        <f t="shared" si="2"/>
        <v>23</v>
      </c>
      <c r="E667" s="12">
        <f>IFERROR(VLOOKUP(A667,'IDAR Meter Data'!$A:$B,2,1),"")</f>
        <v>149</v>
      </c>
      <c r="F667" s="75">
        <f>IF(CECCZ="CZ03",'Outside Temp'!B667,IF(CECCZ="CZ04",'Outside Temp'!B668,IF(CECCZ="CZ12",'Outside Temp'!B669, IF(CECCZ="CZ13",'Outside Temp'!B670))))</f>
        <v>52.68333333</v>
      </c>
      <c r="G667" s="12">
        <f t="shared" si="3"/>
        <v>1</v>
      </c>
    </row>
    <row r="668" ht="15.75" customHeight="1">
      <c r="A668" s="13">
        <v>42131.979166666664</v>
      </c>
      <c r="B668" s="73">
        <f t="shared" si="1"/>
        <v>42131</v>
      </c>
      <c r="C668" s="74">
        <f>IF(NewCustomer="Yes", IF(COUNTIF($I$2:$I$11,B668)&gt;0,0,WEEKDAY(B668,2)),IF(COUNTIF($I$2:$I$21,B668)&gt;0,0,WEEKDAY(B668,2)))</f>
        <v>4</v>
      </c>
      <c r="D668" s="74">
        <f t="shared" si="2"/>
        <v>23</v>
      </c>
      <c r="E668" s="12">
        <f>IFERROR(VLOOKUP(A668,'IDAR Meter Data'!$A:$B,2,1),"")</f>
        <v>152</v>
      </c>
      <c r="F668" s="75">
        <f>IF(CECCZ="CZ03",'Outside Temp'!B668,IF(CECCZ="CZ04",'Outside Temp'!B669,IF(CECCZ="CZ12",'Outside Temp'!B670, IF(CECCZ="CZ13",'Outside Temp'!B671))))</f>
        <v>52.43333333</v>
      </c>
      <c r="G668" s="12">
        <f t="shared" si="3"/>
        <v>1</v>
      </c>
    </row>
    <row r="669" ht="15.75" customHeight="1">
      <c r="A669" s="13">
        <v>42131.989583333336</v>
      </c>
      <c r="B669" s="73">
        <f t="shared" si="1"/>
        <v>42131</v>
      </c>
      <c r="C669" s="74">
        <f>IF(NewCustomer="Yes", IF(COUNTIF($I$2:$I$11,B669)&gt;0,0,WEEKDAY(B669,2)),IF(COUNTIF($I$2:$I$21,B669)&gt;0,0,WEEKDAY(B669,2)))</f>
        <v>4</v>
      </c>
      <c r="D669" s="74">
        <f t="shared" si="2"/>
        <v>23</v>
      </c>
      <c r="E669" s="12">
        <f>IFERROR(VLOOKUP(A669,'IDAR Meter Data'!$A:$B,2,1),"")</f>
        <v>143</v>
      </c>
      <c r="F669" s="75">
        <f>IF(CECCZ="CZ03",'Outside Temp'!B669,IF(CECCZ="CZ04",'Outside Temp'!B670,IF(CECCZ="CZ12",'Outside Temp'!B671, IF(CECCZ="CZ13",'Outside Temp'!B672))))</f>
        <v>52.18333333</v>
      </c>
      <c r="G669" s="12">
        <f t="shared" si="3"/>
        <v>1</v>
      </c>
    </row>
    <row r="670" ht="15.75" customHeight="1">
      <c r="A670" s="13">
        <v>42132.0</v>
      </c>
      <c r="B670" s="73">
        <f t="shared" si="1"/>
        <v>42132</v>
      </c>
      <c r="C670" s="74">
        <f>IF(NewCustomer="Yes", IF(COUNTIF($I$2:$I$11,B670)&gt;0,0,WEEKDAY(B670,2)),IF(COUNTIF($I$2:$I$21,B670)&gt;0,0,WEEKDAY(B670,2)))</f>
        <v>5</v>
      </c>
      <c r="D670" s="74">
        <f t="shared" si="2"/>
        <v>0</v>
      </c>
      <c r="E670" s="12">
        <f>IFERROR(VLOOKUP(A670,'IDAR Meter Data'!$A:$B,2,1),"")</f>
        <v>160</v>
      </c>
      <c r="F670" s="75">
        <f>IF(CECCZ="CZ03",'Outside Temp'!B670,IF(CECCZ="CZ04",'Outside Temp'!B671,IF(CECCZ="CZ12",'Outside Temp'!B672, IF(CECCZ="CZ13",'Outside Temp'!B673))))</f>
        <v>52</v>
      </c>
      <c r="G670" s="12">
        <f t="shared" si="3"/>
        <v>1</v>
      </c>
    </row>
    <row r="671" ht="15.75" customHeight="1">
      <c r="A671" s="13">
        <v>42132.010416666664</v>
      </c>
      <c r="B671" s="73">
        <f t="shared" si="1"/>
        <v>42132</v>
      </c>
      <c r="C671" s="74">
        <f>IF(NewCustomer="Yes", IF(COUNTIF($I$2:$I$11,B671)&gt;0,0,WEEKDAY(B671,2)),IF(COUNTIF($I$2:$I$21,B671)&gt;0,0,WEEKDAY(B671,2)))</f>
        <v>5</v>
      </c>
      <c r="D671" s="74">
        <f t="shared" si="2"/>
        <v>0</v>
      </c>
      <c r="E671" s="12">
        <f>IFERROR(VLOOKUP(A671,'IDAR Meter Data'!$A:$B,2,1),"")</f>
        <v>145</v>
      </c>
      <c r="F671" s="75">
        <f>IF(CECCZ="CZ03",'Outside Temp'!B671,IF(CECCZ="CZ04",'Outside Temp'!B672,IF(CECCZ="CZ12",'Outside Temp'!B673, IF(CECCZ="CZ13",'Outside Temp'!B674))))</f>
        <v>52</v>
      </c>
      <c r="G671" s="12">
        <f t="shared" si="3"/>
        <v>1</v>
      </c>
    </row>
    <row r="672" ht="15.75" customHeight="1">
      <c r="A672" s="13">
        <v>42132.020833333336</v>
      </c>
      <c r="B672" s="73">
        <f t="shared" si="1"/>
        <v>42132</v>
      </c>
      <c r="C672" s="74">
        <f>IF(NewCustomer="Yes", IF(COUNTIF($I$2:$I$11,B672)&gt;0,0,WEEKDAY(B672,2)),IF(COUNTIF($I$2:$I$21,B672)&gt;0,0,WEEKDAY(B672,2)))</f>
        <v>5</v>
      </c>
      <c r="D672" s="74">
        <f t="shared" si="2"/>
        <v>0</v>
      </c>
      <c r="E672" s="12">
        <f>IFERROR(VLOOKUP(A672,'IDAR Meter Data'!$A:$B,2,1),"")</f>
        <v>147</v>
      </c>
      <c r="F672" s="75">
        <f>IF(CECCZ="CZ03",'Outside Temp'!B672,IF(CECCZ="CZ04",'Outside Temp'!B673,IF(CECCZ="CZ12",'Outside Temp'!B674, IF(CECCZ="CZ13",'Outside Temp'!B675))))</f>
        <v>52</v>
      </c>
      <c r="G672" s="12">
        <f t="shared" si="3"/>
        <v>1</v>
      </c>
    </row>
    <row r="673" ht="15.75" customHeight="1">
      <c r="A673" s="13">
        <v>42132.03125</v>
      </c>
      <c r="B673" s="73">
        <f t="shared" si="1"/>
        <v>42132</v>
      </c>
      <c r="C673" s="74">
        <f>IF(NewCustomer="Yes", IF(COUNTIF($I$2:$I$11,B673)&gt;0,0,WEEKDAY(B673,2)),IF(COUNTIF($I$2:$I$21,B673)&gt;0,0,WEEKDAY(B673,2)))</f>
        <v>5</v>
      </c>
      <c r="D673" s="74">
        <f t="shared" si="2"/>
        <v>0</v>
      </c>
      <c r="E673" s="12">
        <f>IFERROR(VLOOKUP(A673,'IDAR Meter Data'!$A:$B,2,1),"")</f>
        <v>140</v>
      </c>
      <c r="F673" s="75">
        <f>IF(CECCZ="CZ03",'Outside Temp'!B673,IF(CECCZ="CZ04",'Outside Temp'!B674,IF(CECCZ="CZ12",'Outside Temp'!B675, IF(CECCZ="CZ13",'Outside Temp'!B676))))</f>
        <v>52</v>
      </c>
      <c r="G673" s="12">
        <f t="shared" si="3"/>
        <v>1</v>
      </c>
    </row>
    <row r="674" ht="15.75" customHeight="1">
      <c r="A674" s="13">
        <v>42132.041666666664</v>
      </c>
      <c r="B674" s="73">
        <f t="shared" si="1"/>
        <v>42132</v>
      </c>
      <c r="C674" s="74">
        <f>IF(NewCustomer="Yes", IF(COUNTIF($I$2:$I$11,B674)&gt;0,0,WEEKDAY(B674,2)),IF(COUNTIF($I$2:$I$21,B674)&gt;0,0,WEEKDAY(B674,2)))</f>
        <v>5</v>
      </c>
      <c r="D674" s="74">
        <f t="shared" si="2"/>
        <v>1</v>
      </c>
      <c r="E674" s="12">
        <f>IFERROR(VLOOKUP(A674,'IDAR Meter Data'!$A:$B,2,1),"")</f>
        <v>144</v>
      </c>
      <c r="F674" s="75">
        <f>IF(CECCZ="CZ03",'Outside Temp'!B674,IF(CECCZ="CZ04",'Outside Temp'!B675,IF(CECCZ="CZ12",'Outside Temp'!B676, IF(CECCZ="CZ13",'Outside Temp'!B677))))</f>
        <v>52.06666667</v>
      </c>
      <c r="G674" s="12">
        <f t="shared" si="3"/>
        <v>1</v>
      </c>
    </row>
    <row r="675" ht="15.75" customHeight="1">
      <c r="A675" s="13">
        <v>42132.052083333336</v>
      </c>
      <c r="B675" s="73">
        <f t="shared" si="1"/>
        <v>42132</v>
      </c>
      <c r="C675" s="74">
        <f>IF(NewCustomer="Yes", IF(COUNTIF($I$2:$I$11,B675)&gt;0,0,WEEKDAY(B675,2)),IF(COUNTIF($I$2:$I$21,B675)&gt;0,0,WEEKDAY(B675,2)))</f>
        <v>5</v>
      </c>
      <c r="D675" s="74">
        <f t="shared" si="2"/>
        <v>1</v>
      </c>
      <c r="E675" s="12">
        <f>IFERROR(VLOOKUP(A675,'IDAR Meter Data'!$A:$B,2,1),"")</f>
        <v>142</v>
      </c>
      <c r="F675" s="75">
        <f>IF(CECCZ="CZ03",'Outside Temp'!B675,IF(CECCZ="CZ04",'Outside Temp'!B676,IF(CECCZ="CZ12",'Outside Temp'!B677, IF(CECCZ="CZ13",'Outside Temp'!B678))))</f>
        <v>52.31666667</v>
      </c>
      <c r="G675" s="12">
        <f t="shared" si="3"/>
        <v>1</v>
      </c>
    </row>
    <row r="676" ht="15.75" customHeight="1">
      <c r="A676" s="13">
        <v>42132.0625</v>
      </c>
      <c r="B676" s="73">
        <f t="shared" si="1"/>
        <v>42132</v>
      </c>
      <c r="C676" s="74">
        <f>IF(NewCustomer="Yes", IF(COUNTIF($I$2:$I$11,B676)&gt;0,0,WEEKDAY(B676,2)),IF(COUNTIF($I$2:$I$21,B676)&gt;0,0,WEEKDAY(B676,2)))</f>
        <v>5</v>
      </c>
      <c r="D676" s="74">
        <f t="shared" si="2"/>
        <v>1</v>
      </c>
      <c r="E676" s="12">
        <f>IFERROR(VLOOKUP(A676,'IDAR Meter Data'!$A:$B,2,1),"")</f>
        <v>156</v>
      </c>
      <c r="F676" s="75">
        <f>IF(CECCZ="CZ03",'Outside Temp'!B676,IF(CECCZ="CZ04",'Outside Temp'!B677,IF(CECCZ="CZ12",'Outside Temp'!B678, IF(CECCZ="CZ13",'Outside Temp'!B679))))</f>
        <v>52.56666667</v>
      </c>
      <c r="G676" s="12">
        <f t="shared" si="3"/>
        <v>1</v>
      </c>
    </row>
    <row r="677" ht="15.75" customHeight="1">
      <c r="A677" s="13">
        <v>42132.072916666664</v>
      </c>
      <c r="B677" s="73">
        <f t="shared" si="1"/>
        <v>42132</v>
      </c>
      <c r="C677" s="74">
        <f>IF(NewCustomer="Yes", IF(COUNTIF($I$2:$I$11,B677)&gt;0,0,WEEKDAY(B677,2)),IF(COUNTIF($I$2:$I$21,B677)&gt;0,0,WEEKDAY(B677,2)))</f>
        <v>5</v>
      </c>
      <c r="D677" s="74">
        <f t="shared" si="2"/>
        <v>1</v>
      </c>
      <c r="E677" s="12">
        <f>IFERROR(VLOOKUP(A677,'IDAR Meter Data'!$A:$B,2,1),"")</f>
        <v>141</v>
      </c>
      <c r="F677" s="75">
        <f>IF(CECCZ="CZ03",'Outside Temp'!B677,IF(CECCZ="CZ04",'Outside Temp'!B678,IF(CECCZ="CZ12",'Outside Temp'!B679, IF(CECCZ="CZ13",'Outside Temp'!B680))))</f>
        <v>52.81666667</v>
      </c>
      <c r="G677" s="12">
        <f t="shared" si="3"/>
        <v>1</v>
      </c>
    </row>
    <row r="678" ht="15.75" customHeight="1">
      <c r="A678" s="13">
        <v>42132.083333333336</v>
      </c>
      <c r="B678" s="73">
        <f t="shared" si="1"/>
        <v>42132</v>
      </c>
      <c r="C678" s="74">
        <f>IF(NewCustomer="Yes", IF(COUNTIF($I$2:$I$11,B678)&gt;0,0,WEEKDAY(B678,2)),IF(COUNTIF($I$2:$I$21,B678)&gt;0,0,WEEKDAY(B678,2)))</f>
        <v>5</v>
      </c>
      <c r="D678" s="74">
        <f t="shared" si="2"/>
        <v>2</v>
      </c>
      <c r="E678" s="12">
        <f>IFERROR(VLOOKUP(A678,'IDAR Meter Data'!$A:$B,2,1),"")</f>
        <v>141</v>
      </c>
      <c r="F678" s="75">
        <f>IF(CECCZ="CZ03",'Outside Temp'!B678,IF(CECCZ="CZ04",'Outside Temp'!B679,IF(CECCZ="CZ12",'Outside Temp'!B680, IF(CECCZ="CZ13",'Outside Temp'!B681))))</f>
        <v>53</v>
      </c>
      <c r="G678" s="12">
        <f t="shared" si="3"/>
        <v>1</v>
      </c>
    </row>
    <row r="679" ht="15.75" customHeight="1">
      <c r="A679" s="13">
        <v>42132.09375</v>
      </c>
      <c r="B679" s="73">
        <f t="shared" si="1"/>
        <v>42132</v>
      </c>
      <c r="C679" s="74">
        <f>IF(NewCustomer="Yes", IF(COUNTIF($I$2:$I$11,B679)&gt;0,0,WEEKDAY(B679,2)),IF(COUNTIF($I$2:$I$21,B679)&gt;0,0,WEEKDAY(B679,2)))</f>
        <v>5</v>
      </c>
      <c r="D679" s="74">
        <f t="shared" si="2"/>
        <v>2</v>
      </c>
      <c r="E679" s="12">
        <f>IFERROR(VLOOKUP(A679,'IDAR Meter Data'!$A:$B,2,1),"")</f>
        <v>144</v>
      </c>
      <c r="F679" s="75">
        <f>IF(CECCZ="CZ03",'Outside Temp'!B679,IF(CECCZ="CZ04",'Outside Temp'!B680,IF(CECCZ="CZ12",'Outside Temp'!B681, IF(CECCZ="CZ13",'Outside Temp'!B682))))</f>
        <v>53</v>
      </c>
      <c r="G679" s="12">
        <f t="shared" si="3"/>
        <v>1</v>
      </c>
    </row>
    <row r="680" ht="15.75" customHeight="1">
      <c r="A680" s="13">
        <v>42132.104166666664</v>
      </c>
      <c r="B680" s="73">
        <f t="shared" si="1"/>
        <v>42132</v>
      </c>
      <c r="C680" s="74">
        <f>IF(NewCustomer="Yes", IF(COUNTIF($I$2:$I$11,B680)&gt;0,0,WEEKDAY(B680,2)),IF(COUNTIF($I$2:$I$21,B680)&gt;0,0,WEEKDAY(B680,2)))</f>
        <v>5</v>
      </c>
      <c r="D680" s="74">
        <f t="shared" si="2"/>
        <v>2</v>
      </c>
      <c r="E680" s="12">
        <f>IFERROR(VLOOKUP(A680,'IDAR Meter Data'!$A:$B,2,1),"")</f>
        <v>141</v>
      </c>
      <c r="F680" s="75">
        <f>IF(CECCZ="CZ03",'Outside Temp'!B680,IF(CECCZ="CZ04",'Outside Temp'!B681,IF(CECCZ="CZ12",'Outside Temp'!B682, IF(CECCZ="CZ13",'Outside Temp'!B683))))</f>
        <v>53</v>
      </c>
      <c r="G680" s="12">
        <f t="shared" si="3"/>
        <v>1</v>
      </c>
    </row>
    <row r="681" ht="15.75" customHeight="1">
      <c r="A681" s="13">
        <v>42132.114583333336</v>
      </c>
      <c r="B681" s="73">
        <f t="shared" si="1"/>
        <v>42132</v>
      </c>
      <c r="C681" s="74">
        <f>IF(NewCustomer="Yes", IF(COUNTIF($I$2:$I$11,B681)&gt;0,0,WEEKDAY(B681,2)),IF(COUNTIF($I$2:$I$21,B681)&gt;0,0,WEEKDAY(B681,2)))</f>
        <v>5</v>
      </c>
      <c r="D681" s="74">
        <f t="shared" si="2"/>
        <v>2</v>
      </c>
      <c r="E681" s="12">
        <f>IFERROR(VLOOKUP(A681,'IDAR Meter Data'!$A:$B,2,1),"")</f>
        <v>138</v>
      </c>
      <c r="F681" s="75">
        <f>IF(CECCZ="CZ03",'Outside Temp'!B681,IF(CECCZ="CZ04",'Outside Temp'!B682,IF(CECCZ="CZ12",'Outside Temp'!B683, IF(CECCZ="CZ13",'Outside Temp'!B684))))</f>
        <v>53</v>
      </c>
      <c r="G681" s="12">
        <f t="shared" si="3"/>
        <v>1</v>
      </c>
    </row>
    <row r="682" ht="15.75" customHeight="1">
      <c r="A682" s="13">
        <v>42132.125</v>
      </c>
      <c r="B682" s="73">
        <f t="shared" si="1"/>
        <v>42132</v>
      </c>
      <c r="C682" s="74">
        <f>IF(NewCustomer="Yes", IF(COUNTIF($I$2:$I$11,B682)&gt;0,0,WEEKDAY(B682,2)),IF(COUNTIF($I$2:$I$21,B682)&gt;0,0,WEEKDAY(B682,2)))</f>
        <v>5</v>
      </c>
      <c r="D682" s="74">
        <f t="shared" si="2"/>
        <v>3</v>
      </c>
      <c r="E682" s="12">
        <f>IFERROR(VLOOKUP(A682,'IDAR Meter Data'!$A:$B,2,1),"")</f>
        <v>139</v>
      </c>
      <c r="F682" s="75">
        <f>IF(CECCZ="CZ03",'Outside Temp'!B682,IF(CECCZ="CZ04",'Outside Temp'!B683,IF(CECCZ="CZ12",'Outside Temp'!B684, IF(CECCZ="CZ13",'Outside Temp'!B685))))</f>
        <v>52.93333333</v>
      </c>
      <c r="G682" s="12">
        <f t="shared" si="3"/>
        <v>1</v>
      </c>
    </row>
    <row r="683" ht="15.75" customHeight="1">
      <c r="A683" s="13">
        <v>42132.135416666664</v>
      </c>
      <c r="B683" s="73">
        <f t="shared" si="1"/>
        <v>42132</v>
      </c>
      <c r="C683" s="74">
        <f>IF(NewCustomer="Yes", IF(COUNTIF($I$2:$I$11,B683)&gt;0,0,WEEKDAY(B683,2)),IF(COUNTIF($I$2:$I$21,B683)&gt;0,0,WEEKDAY(B683,2)))</f>
        <v>5</v>
      </c>
      <c r="D683" s="74">
        <f t="shared" si="2"/>
        <v>3</v>
      </c>
      <c r="E683" s="12">
        <f>IFERROR(VLOOKUP(A683,'IDAR Meter Data'!$A:$B,2,1),"")</f>
        <v>133</v>
      </c>
      <c r="F683" s="75">
        <f>IF(CECCZ="CZ03",'Outside Temp'!B683,IF(CECCZ="CZ04",'Outside Temp'!B684,IF(CECCZ="CZ12",'Outside Temp'!B685, IF(CECCZ="CZ13",'Outside Temp'!B686))))</f>
        <v>52.68333333</v>
      </c>
      <c r="G683" s="12">
        <f t="shared" si="3"/>
        <v>1</v>
      </c>
    </row>
    <row r="684" ht="15.75" customHeight="1">
      <c r="A684" s="13">
        <v>42132.145833333336</v>
      </c>
      <c r="B684" s="73">
        <f t="shared" si="1"/>
        <v>42132</v>
      </c>
      <c r="C684" s="74">
        <f>IF(NewCustomer="Yes", IF(COUNTIF($I$2:$I$11,B684)&gt;0,0,WEEKDAY(B684,2)),IF(COUNTIF($I$2:$I$21,B684)&gt;0,0,WEEKDAY(B684,2)))</f>
        <v>5</v>
      </c>
      <c r="D684" s="74">
        <f t="shared" si="2"/>
        <v>3</v>
      </c>
      <c r="E684" s="12">
        <f>IFERROR(VLOOKUP(A684,'IDAR Meter Data'!$A:$B,2,1),"")</f>
        <v>137</v>
      </c>
      <c r="F684" s="75">
        <f>IF(CECCZ="CZ03",'Outside Temp'!B684,IF(CECCZ="CZ04",'Outside Temp'!B685,IF(CECCZ="CZ12",'Outside Temp'!B686, IF(CECCZ="CZ13",'Outside Temp'!B687))))</f>
        <v>52.43333333</v>
      </c>
      <c r="G684" s="12">
        <f t="shared" si="3"/>
        <v>1</v>
      </c>
    </row>
    <row r="685" ht="15.75" customHeight="1">
      <c r="A685" s="13">
        <v>42132.15625</v>
      </c>
      <c r="B685" s="73">
        <f t="shared" si="1"/>
        <v>42132</v>
      </c>
      <c r="C685" s="74">
        <f>IF(NewCustomer="Yes", IF(COUNTIF($I$2:$I$11,B685)&gt;0,0,WEEKDAY(B685,2)),IF(COUNTIF($I$2:$I$21,B685)&gt;0,0,WEEKDAY(B685,2)))</f>
        <v>5</v>
      </c>
      <c r="D685" s="74">
        <f t="shared" si="2"/>
        <v>3</v>
      </c>
      <c r="E685" s="12">
        <f>IFERROR(VLOOKUP(A685,'IDAR Meter Data'!$A:$B,2,1),"")</f>
        <v>138</v>
      </c>
      <c r="F685" s="75">
        <f>IF(CECCZ="CZ03",'Outside Temp'!B685,IF(CECCZ="CZ04",'Outside Temp'!B686,IF(CECCZ="CZ12",'Outside Temp'!B687, IF(CECCZ="CZ13",'Outside Temp'!B688))))</f>
        <v>52.18333333</v>
      </c>
      <c r="G685" s="12">
        <f t="shared" si="3"/>
        <v>1</v>
      </c>
    </row>
    <row r="686" ht="15.75" customHeight="1">
      <c r="A686" s="13">
        <v>42132.166666666664</v>
      </c>
      <c r="B686" s="73">
        <f t="shared" si="1"/>
        <v>42132</v>
      </c>
      <c r="C686" s="74">
        <f>IF(NewCustomer="Yes", IF(COUNTIF($I$2:$I$11,B686)&gt;0,0,WEEKDAY(B686,2)),IF(COUNTIF($I$2:$I$21,B686)&gt;0,0,WEEKDAY(B686,2)))</f>
        <v>5</v>
      </c>
      <c r="D686" s="74">
        <f t="shared" si="2"/>
        <v>4</v>
      </c>
      <c r="E686" s="12">
        <f>IFERROR(VLOOKUP(A686,'IDAR Meter Data'!$A:$B,2,1),"")</f>
        <v>138</v>
      </c>
      <c r="F686" s="75">
        <f>IF(CECCZ="CZ03",'Outside Temp'!B686,IF(CECCZ="CZ04",'Outside Temp'!B687,IF(CECCZ="CZ12",'Outside Temp'!B688, IF(CECCZ="CZ13",'Outside Temp'!B689))))</f>
        <v>51.86666667</v>
      </c>
      <c r="G686" s="12">
        <f t="shared" si="3"/>
        <v>1</v>
      </c>
    </row>
    <row r="687" ht="15.75" customHeight="1">
      <c r="A687" s="13">
        <v>42132.177083333336</v>
      </c>
      <c r="B687" s="73">
        <f t="shared" si="1"/>
        <v>42132</v>
      </c>
      <c r="C687" s="74">
        <f>IF(NewCustomer="Yes", IF(COUNTIF($I$2:$I$11,B687)&gt;0,0,WEEKDAY(B687,2)),IF(COUNTIF($I$2:$I$21,B687)&gt;0,0,WEEKDAY(B687,2)))</f>
        <v>5</v>
      </c>
      <c r="D687" s="74">
        <f t="shared" si="2"/>
        <v>4</v>
      </c>
      <c r="E687" s="12">
        <f>IFERROR(VLOOKUP(A687,'IDAR Meter Data'!$A:$B,2,1),"")</f>
        <v>136</v>
      </c>
      <c r="F687" s="75">
        <f>IF(CECCZ="CZ03",'Outside Temp'!B687,IF(CECCZ="CZ04",'Outside Temp'!B688,IF(CECCZ="CZ12",'Outside Temp'!B689, IF(CECCZ="CZ13",'Outside Temp'!B690))))</f>
        <v>51.36666667</v>
      </c>
      <c r="G687" s="12">
        <f t="shared" si="3"/>
        <v>1</v>
      </c>
    </row>
    <row r="688" ht="15.75" customHeight="1">
      <c r="A688" s="13">
        <v>42132.1875</v>
      </c>
      <c r="B688" s="73">
        <f t="shared" si="1"/>
        <v>42132</v>
      </c>
      <c r="C688" s="74">
        <f>IF(NewCustomer="Yes", IF(COUNTIF($I$2:$I$11,B688)&gt;0,0,WEEKDAY(B688,2)),IF(COUNTIF($I$2:$I$21,B688)&gt;0,0,WEEKDAY(B688,2)))</f>
        <v>5</v>
      </c>
      <c r="D688" s="74">
        <f t="shared" si="2"/>
        <v>4</v>
      </c>
      <c r="E688" s="12">
        <f>IFERROR(VLOOKUP(A688,'IDAR Meter Data'!$A:$B,2,1),"")</f>
        <v>132</v>
      </c>
      <c r="F688" s="75">
        <f>IF(CECCZ="CZ03",'Outside Temp'!B688,IF(CECCZ="CZ04",'Outside Temp'!B689,IF(CECCZ="CZ12",'Outside Temp'!B690, IF(CECCZ="CZ13",'Outside Temp'!B691))))</f>
        <v>50.86666667</v>
      </c>
      <c r="G688" s="12">
        <f t="shared" si="3"/>
        <v>1</v>
      </c>
    </row>
    <row r="689" ht="15.75" customHeight="1">
      <c r="A689" s="13">
        <v>42132.197916666664</v>
      </c>
      <c r="B689" s="73">
        <f t="shared" si="1"/>
        <v>42132</v>
      </c>
      <c r="C689" s="74">
        <f>IF(NewCustomer="Yes", IF(COUNTIF($I$2:$I$11,B689)&gt;0,0,WEEKDAY(B689,2)),IF(COUNTIF($I$2:$I$21,B689)&gt;0,0,WEEKDAY(B689,2)))</f>
        <v>5</v>
      </c>
      <c r="D689" s="74">
        <f t="shared" si="2"/>
        <v>4</v>
      </c>
      <c r="E689" s="12">
        <f>IFERROR(VLOOKUP(A689,'IDAR Meter Data'!$A:$B,2,1),"")</f>
        <v>133</v>
      </c>
      <c r="F689" s="75">
        <f>IF(CECCZ="CZ03",'Outside Temp'!B689,IF(CECCZ="CZ04",'Outside Temp'!B690,IF(CECCZ="CZ12",'Outside Temp'!B691, IF(CECCZ="CZ13",'Outside Temp'!B692))))</f>
        <v>50.36666667</v>
      </c>
      <c r="G689" s="12">
        <f t="shared" si="3"/>
        <v>1</v>
      </c>
    </row>
    <row r="690" ht="15.75" customHeight="1">
      <c r="A690" s="13">
        <v>42132.208333333336</v>
      </c>
      <c r="B690" s="73">
        <f t="shared" si="1"/>
        <v>42132</v>
      </c>
      <c r="C690" s="74">
        <f>IF(NewCustomer="Yes", IF(COUNTIF($I$2:$I$11,B690)&gt;0,0,WEEKDAY(B690,2)),IF(COUNTIF($I$2:$I$21,B690)&gt;0,0,WEEKDAY(B690,2)))</f>
        <v>5</v>
      </c>
      <c r="D690" s="74">
        <f t="shared" si="2"/>
        <v>5</v>
      </c>
      <c r="E690" s="12">
        <f>IFERROR(VLOOKUP(A690,'IDAR Meter Data'!$A:$B,2,1),"")</f>
        <v>134</v>
      </c>
      <c r="F690" s="75">
        <f>IF(CECCZ="CZ03",'Outside Temp'!B690,IF(CECCZ="CZ04",'Outside Temp'!B691,IF(CECCZ="CZ12",'Outside Temp'!B692, IF(CECCZ="CZ13",'Outside Temp'!B693))))</f>
        <v>50.06666667</v>
      </c>
      <c r="G690" s="12">
        <f t="shared" si="3"/>
        <v>1</v>
      </c>
    </row>
    <row r="691" ht="15.75" customHeight="1">
      <c r="A691" s="13">
        <v>42132.21875</v>
      </c>
      <c r="B691" s="73">
        <f t="shared" si="1"/>
        <v>42132</v>
      </c>
      <c r="C691" s="74">
        <f>IF(NewCustomer="Yes", IF(COUNTIF($I$2:$I$11,B691)&gt;0,0,WEEKDAY(B691,2)),IF(COUNTIF($I$2:$I$21,B691)&gt;0,0,WEEKDAY(B691,2)))</f>
        <v>5</v>
      </c>
      <c r="D691" s="74">
        <f t="shared" si="2"/>
        <v>5</v>
      </c>
      <c r="E691" s="12">
        <f>IFERROR(VLOOKUP(A691,'IDAR Meter Data'!$A:$B,2,1),"")</f>
        <v>137</v>
      </c>
      <c r="F691" s="75">
        <f>IF(CECCZ="CZ03",'Outside Temp'!B691,IF(CECCZ="CZ04",'Outside Temp'!B692,IF(CECCZ="CZ12",'Outside Temp'!B693, IF(CECCZ="CZ13",'Outside Temp'!B694))))</f>
        <v>50.31666667</v>
      </c>
      <c r="G691" s="12">
        <f t="shared" si="3"/>
        <v>1</v>
      </c>
    </row>
    <row r="692" ht="15.75" customHeight="1">
      <c r="A692" s="13">
        <v>42132.229166666664</v>
      </c>
      <c r="B692" s="73">
        <f t="shared" si="1"/>
        <v>42132</v>
      </c>
      <c r="C692" s="74">
        <f>IF(NewCustomer="Yes", IF(COUNTIF($I$2:$I$11,B692)&gt;0,0,WEEKDAY(B692,2)),IF(COUNTIF($I$2:$I$21,B692)&gt;0,0,WEEKDAY(B692,2)))</f>
        <v>5</v>
      </c>
      <c r="D692" s="74">
        <f t="shared" si="2"/>
        <v>5</v>
      </c>
      <c r="E692" s="12">
        <f>IFERROR(VLOOKUP(A692,'IDAR Meter Data'!$A:$B,2,1),"")</f>
        <v>138</v>
      </c>
      <c r="F692" s="75">
        <f>IF(CECCZ="CZ03",'Outside Temp'!B692,IF(CECCZ="CZ04",'Outside Temp'!B693,IF(CECCZ="CZ12",'Outside Temp'!B694, IF(CECCZ="CZ13",'Outside Temp'!B695))))</f>
        <v>50.56666667</v>
      </c>
      <c r="G692" s="12">
        <f t="shared" si="3"/>
        <v>1</v>
      </c>
    </row>
    <row r="693" ht="15.75" customHeight="1">
      <c r="A693" s="13">
        <v>42132.239583333336</v>
      </c>
      <c r="B693" s="73">
        <f t="shared" si="1"/>
        <v>42132</v>
      </c>
      <c r="C693" s="74">
        <f>IF(NewCustomer="Yes", IF(COUNTIF($I$2:$I$11,B693)&gt;0,0,WEEKDAY(B693,2)),IF(COUNTIF($I$2:$I$21,B693)&gt;0,0,WEEKDAY(B693,2)))</f>
        <v>5</v>
      </c>
      <c r="D693" s="74">
        <f t="shared" si="2"/>
        <v>5</v>
      </c>
      <c r="E693" s="12">
        <f>IFERROR(VLOOKUP(A693,'IDAR Meter Data'!$A:$B,2,1),"")</f>
        <v>136</v>
      </c>
      <c r="F693" s="75">
        <f>IF(CECCZ="CZ03",'Outside Temp'!B693,IF(CECCZ="CZ04",'Outside Temp'!B694,IF(CECCZ="CZ12",'Outside Temp'!B695, IF(CECCZ="CZ13",'Outside Temp'!B696))))</f>
        <v>50.81666667</v>
      </c>
      <c r="G693" s="12">
        <f t="shared" si="3"/>
        <v>1</v>
      </c>
    </row>
    <row r="694" ht="15.75" customHeight="1">
      <c r="A694" s="13">
        <v>42132.25</v>
      </c>
      <c r="B694" s="73">
        <f t="shared" si="1"/>
        <v>42132</v>
      </c>
      <c r="C694" s="74">
        <f>IF(NewCustomer="Yes", IF(COUNTIF($I$2:$I$11,B694)&gt;0,0,WEEKDAY(B694,2)),IF(COUNTIF($I$2:$I$21,B694)&gt;0,0,WEEKDAY(B694,2)))</f>
        <v>5</v>
      </c>
      <c r="D694" s="74">
        <f t="shared" si="2"/>
        <v>6</v>
      </c>
      <c r="E694" s="12">
        <f>IFERROR(VLOOKUP(A694,'IDAR Meter Data'!$A:$B,2,1),"")</f>
        <v>133</v>
      </c>
      <c r="F694" s="75">
        <f>IF(CECCZ="CZ03",'Outside Temp'!B694,IF(CECCZ="CZ04",'Outside Temp'!B695,IF(CECCZ="CZ12",'Outside Temp'!B696, IF(CECCZ="CZ13",'Outside Temp'!B697))))</f>
        <v>51.2</v>
      </c>
      <c r="G694" s="12">
        <f t="shared" si="3"/>
        <v>1</v>
      </c>
    </row>
    <row r="695" ht="15.75" customHeight="1">
      <c r="A695" s="13">
        <v>42132.260416666664</v>
      </c>
      <c r="B695" s="73">
        <f t="shared" si="1"/>
        <v>42132</v>
      </c>
      <c r="C695" s="74">
        <f>IF(NewCustomer="Yes", IF(COUNTIF($I$2:$I$11,B695)&gt;0,0,WEEKDAY(B695,2)),IF(COUNTIF($I$2:$I$21,B695)&gt;0,0,WEEKDAY(B695,2)))</f>
        <v>5</v>
      </c>
      <c r="D695" s="74">
        <f t="shared" si="2"/>
        <v>6</v>
      </c>
      <c r="E695" s="12">
        <f>IFERROR(VLOOKUP(A695,'IDAR Meter Data'!$A:$B,2,1),"")</f>
        <v>136</v>
      </c>
      <c r="F695" s="75">
        <f>IF(CECCZ="CZ03",'Outside Temp'!B695,IF(CECCZ="CZ04",'Outside Temp'!B696,IF(CECCZ="CZ12",'Outside Temp'!B697, IF(CECCZ="CZ13",'Outside Temp'!B698))))</f>
        <v>51.95</v>
      </c>
      <c r="G695" s="12">
        <f t="shared" si="3"/>
        <v>1</v>
      </c>
    </row>
    <row r="696" ht="15.75" customHeight="1">
      <c r="A696" s="13">
        <v>42132.270833333336</v>
      </c>
      <c r="B696" s="73">
        <f t="shared" si="1"/>
        <v>42132</v>
      </c>
      <c r="C696" s="74">
        <f>IF(NewCustomer="Yes", IF(COUNTIF($I$2:$I$11,B696)&gt;0,0,WEEKDAY(B696,2)),IF(COUNTIF($I$2:$I$21,B696)&gt;0,0,WEEKDAY(B696,2)))</f>
        <v>5</v>
      </c>
      <c r="D696" s="74">
        <f t="shared" si="2"/>
        <v>6</v>
      </c>
      <c r="E696" s="12">
        <f>IFERROR(VLOOKUP(A696,'IDAR Meter Data'!$A:$B,2,1),"")</f>
        <v>142</v>
      </c>
      <c r="F696" s="75">
        <f>IF(CECCZ="CZ03",'Outside Temp'!B696,IF(CECCZ="CZ04",'Outside Temp'!B697,IF(CECCZ="CZ12",'Outside Temp'!B698, IF(CECCZ="CZ13",'Outside Temp'!B699))))</f>
        <v>52.7</v>
      </c>
      <c r="G696" s="12">
        <f t="shared" si="3"/>
        <v>1</v>
      </c>
    </row>
    <row r="697" ht="15.75" customHeight="1">
      <c r="A697" s="13">
        <v>42132.28125</v>
      </c>
      <c r="B697" s="73">
        <f t="shared" si="1"/>
        <v>42132</v>
      </c>
      <c r="C697" s="74">
        <f>IF(NewCustomer="Yes", IF(COUNTIF($I$2:$I$11,B697)&gt;0,0,WEEKDAY(B697,2)),IF(COUNTIF($I$2:$I$21,B697)&gt;0,0,WEEKDAY(B697,2)))</f>
        <v>5</v>
      </c>
      <c r="D697" s="74">
        <f t="shared" si="2"/>
        <v>6</v>
      </c>
      <c r="E697" s="12">
        <f>IFERROR(VLOOKUP(A697,'IDAR Meter Data'!$A:$B,2,1),"")</f>
        <v>143</v>
      </c>
      <c r="F697" s="75">
        <f>IF(CECCZ="CZ03",'Outside Temp'!B697,IF(CECCZ="CZ04",'Outside Temp'!B698,IF(CECCZ="CZ12",'Outside Temp'!B699, IF(CECCZ="CZ13",'Outside Temp'!B700))))</f>
        <v>53.45</v>
      </c>
      <c r="G697" s="12">
        <f t="shared" si="3"/>
        <v>1</v>
      </c>
    </row>
    <row r="698" ht="15.75" customHeight="1">
      <c r="A698" s="13">
        <v>42132.291666666664</v>
      </c>
      <c r="B698" s="73">
        <f t="shared" si="1"/>
        <v>42132</v>
      </c>
      <c r="C698" s="74">
        <f>IF(NewCustomer="Yes", IF(COUNTIF($I$2:$I$11,B698)&gt;0,0,WEEKDAY(B698,2)),IF(COUNTIF($I$2:$I$21,B698)&gt;0,0,WEEKDAY(B698,2)))</f>
        <v>5</v>
      </c>
      <c r="D698" s="74">
        <f t="shared" si="2"/>
        <v>7</v>
      </c>
      <c r="E698" s="12">
        <f>IFERROR(VLOOKUP(A698,'IDAR Meter Data'!$A:$B,2,1),"")</f>
        <v>142</v>
      </c>
      <c r="F698" s="75">
        <f>IF(CECCZ="CZ03",'Outside Temp'!B698,IF(CECCZ="CZ04",'Outside Temp'!B699,IF(CECCZ="CZ12",'Outside Temp'!B700, IF(CECCZ="CZ13",'Outside Temp'!B701))))</f>
        <v>54.26666667</v>
      </c>
      <c r="G698" s="12">
        <f t="shared" si="3"/>
        <v>1</v>
      </c>
    </row>
    <row r="699" ht="15.75" customHeight="1">
      <c r="A699" s="13">
        <v>42132.302083333336</v>
      </c>
      <c r="B699" s="73">
        <f t="shared" si="1"/>
        <v>42132</v>
      </c>
      <c r="C699" s="74">
        <f>IF(NewCustomer="Yes", IF(COUNTIF($I$2:$I$11,B699)&gt;0,0,WEEKDAY(B699,2)),IF(COUNTIF($I$2:$I$21,B699)&gt;0,0,WEEKDAY(B699,2)))</f>
        <v>5</v>
      </c>
      <c r="D699" s="74">
        <f t="shared" si="2"/>
        <v>7</v>
      </c>
      <c r="E699" s="12">
        <f>IFERROR(VLOOKUP(A699,'IDAR Meter Data'!$A:$B,2,1),"")</f>
        <v>141</v>
      </c>
      <c r="F699" s="75">
        <f>IF(CECCZ="CZ03",'Outside Temp'!B699,IF(CECCZ="CZ04",'Outside Temp'!B700,IF(CECCZ="CZ12",'Outside Temp'!B701, IF(CECCZ="CZ13",'Outside Temp'!B702))))</f>
        <v>55.26666667</v>
      </c>
      <c r="G699" s="12">
        <f t="shared" si="3"/>
        <v>1</v>
      </c>
    </row>
    <row r="700" ht="15.75" customHeight="1">
      <c r="A700" s="13">
        <v>42132.3125</v>
      </c>
      <c r="B700" s="73">
        <f t="shared" si="1"/>
        <v>42132</v>
      </c>
      <c r="C700" s="74">
        <f>IF(NewCustomer="Yes", IF(COUNTIF($I$2:$I$11,B700)&gt;0,0,WEEKDAY(B700,2)),IF(COUNTIF($I$2:$I$21,B700)&gt;0,0,WEEKDAY(B700,2)))</f>
        <v>5</v>
      </c>
      <c r="D700" s="74">
        <f t="shared" si="2"/>
        <v>7</v>
      </c>
      <c r="E700" s="12">
        <f>IFERROR(VLOOKUP(A700,'IDAR Meter Data'!$A:$B,2,1),"")</f>
        <v>140</v>
      </c>
      <c r="F700" s="75">
        <f>IF(CECCZ="CZ03",'Outside Temp'!B700,IF(CECCZ="CZ04",'Outside Temp'!B701,IF(CECCZ="CZ12",'Outside Temp'!B702, IF(CECCZ="CZ13",'Outside Temp'!B703))))</f>
        <v>56.26666667</v>
      </c>
      <c r="G700" s="12">
        <f t="shared" si="3"/>
        <v>1</v>
      </c>
    </row>
    <row r="701" ht="15.75" customHeight="1">
      <c r="A701" s="13">
        <v>42132.322916666664</v>
      </c>
      <c r="B701" s="73">
        <f t="shared" si="1"/>
        <v>42132</v>
      </c>
      <c r="C701" s="74">
        <f>IF(NewCustomer="Yes", IF(COUNTIF($I$2:$I$11,B701)&gt;0,0,WEEKDAY(B701,2)),IF(COUNTIF($I$2:$I$21,B701)&gt;0,0,WEEKDAY(B701,2)))</f>
        <v>5</v>
      </c>
      <c r="D701" s="74">
        <f t="shared" si="2"/>
        <v>7</v>
      </c>
      <c r="E701" s="12">
        <f>IFERROR(VLOOKUP(A701,'IDAR Meter Data'!$A:$B,2,1),"")</f>
        <v>145</v>
      </c>
      <c r="F701" s="75">
        <f>IF(CECCZ="CZ03",'Outside Temp'!B701,IF(CECCZ="CZ04",'Outside Temp'!B702,IF(CECCZ="CZ12",'Outside Temp'!B703, IF(CECCZ="CZ13",'Outside Temp'!B704))))</f>
        <v>57.26666667</v>
      </c>
      <c r="G701" s="12">
        <f t="shared" si="3"/>
        <v>1</v>
      </c>
    </row>
    <row r="702" ht="15.75" customHeight="1">
      <c r="A702" s="13">
        <v>42132.333333333336</v>
      </c>
      <c r="B702" s="73">
        <f t="shared" si="1"/>
        <v>42132</v>
      </c>
      <c r="C702" s="74">
        <f>IF(NewCustomer="Yes", IF(COUNTIF($I$2:$I$11,B702)&gt;0,0,WEEKDAY(B702,2)),IF(COUNTIF($I$2:$I$21,B702)&gt;0,0,WEEKDAY(B702,2)))</f>
        <v>5</v>
      </c>
      <c r="D702" s="74">
        <f t="shared" si="2"/>
        <v>8</v>
      </c>
      <c r="E702" s="12">
        <f>IFERROR(VLOOKUP(A702,'IDAR Meter Data'!$A:$B,2,1),"")</f>
        <v>152</v>
      </c>
      <c r="F702" s="75">
        <f>IF(CECCZ="CZ03",'Outside Temp'!B702,IF(CECCZ="CZ04",'Outside Temp'!B703,IF(CECCZ="CZ12",'Outside Temp'!B704, IF(CECCZ="CZ13",'Outside Temp'!B705))))</f>
        <v>58.06666667</v>
      </c>
      <c r="G702" s="12">
        <f t="shared" si="3"/>
        <v>1</v>
      </c>
    </row>
    <row r="703" ht="15.75" customHeight="1">
      <c r="A703" s="13">
        <v>42132.34375</v>
      </c>
      <c r="B703" s="73">
        <f t="shared" si="1"/>
        <v>42132</v>
      </c>
      <c r="C703" s="74">
        <f>IF(NewCustomer="Yes", IF(COUNTIF($I$2:$I$11,B703)&gt;0,0,WEEKDAY(B703,2)),IF(COUNTIF($I$2:$I$21,B703)&gt;0,0,WEEKDAY(B703,2)))</f>
        <v>5</v>
      </c>
      <c r="D703" s="74">
        <f t="shared" si="2"/>
        <v>8</v>
      </c>
      <c r="E703" s="12">
        <f>IFERROR(VLOOKUP(A703,'IDAR Meter Data'!$A:$B,2,1),"")</f>
        <v>159</v>
      </c>
      <c r="F703" s="75">
        <f>IF(CECCZ="CZ03",'Outside Temp'!B703,IF(CECCZ="CZ04",'Outside Temp'!B704,IF(CECCZ="CZ12",'Outside Temp'!B705, IF(CECCZ="CZ13",'Outside Temp'!B706))))</f>
        <v>58.31666667</v>
      </c>
      <c r="G703" s="12">
        <f t="shared" si="3"/>
        <v>1</v>
      </c>
    </row>
    <row r="704" ht="15.75" customHeight="1">
      <c r="A704" s="13">
        <v>42132.354166666664</v>
      </c>
      <c r="B704" s="73">
        <f t="shared" si="1"/>
        <v>42132</v>
      </c>
      <c r="C704" s="74">
        <f>IF(NewCustomer="Yes", IF(COUNTIF($I$2:$I$11,B704)&gt;0,0,WEEKDAY(B704,2)),IF(COUNTIF($I$2:$I$21,B704)&gt;0,0,WEEKDAY(B704,2)))</f>
        <v>5</v>
      </c>
      <c r="D704" s="74">
        <f t="shared" si="2"/>
        <v>8</v>
      </c>
      <c r="E704" s="12">
        <f>IFERROR(VLOOKUP(A704,'IDAR Meter Data'!$A:$B,2,1),"")</f>
        <v>161</v>
      </c>
      <c r="F704" s="75">
        <f>IF(CECCZ="CZ03",'Outside Temp'!B704,IF(CECCZ="CZ04",'Outside Temp'!B705,IF(CECCZ="CZ12",'Outside Temp'!B706, IF(CECCZ="CZ13",'Outside Temp'!B707))))</f>
        <v>58.56666667</v>
      </c>
      <c r="G704" s="12">
        <f t="shared" si="3"/>
        <v>1</v>
      </c>
    </row>
    <row r="705" ht="15.75" customHeight="1">
      <c r="A705" s="13">
        <v>42132.364583333336</v>
      </c>
      <c r="B705" s="73">
        <f t="shared" si="1"/>
        <v>42132</v>
      </c>
      <c r="C705" s="74">
        <f>IF(NewCustomer="Yes", IF(COUNTIF($I$2:$I$11,B705)&gt;0,0,WEEKDAY(B705,2)),IF(COUNTIF($I$2:$I$21,B705)&gt;0,0,WEEKDAY(B705,2)))</f>
        <v>5</v>
      </c>
      <c r="D705" s="74">
        <f t="shared" si="2"/>
        <v>8</v>
      </c>
      <c r="E705" s="12">
        <f>IFERROR(VLOOKUP(A705,'IDAR Meter Data'!$A:$B,2,1),"")</f>
        <v>166</v>
      </c>
      <c r="F705" s="75">
        <f>IF(CECCZ="CZ03",'Outside Temp'!B705,IF(CECCZ="CZ04",'Outside Temp'!B706,IF(CECCZ="CZ12",'Outside Temp'!B707, IF(CECCZ="CZ13",'Outside Temp'!B708))))</f>
        <v>58.81666667</v>
      </c>
      <c r="G705" s="12">
        <f t="shared" si="3"/>
        <v>1</v>
      </c>
    </row>
    <row r="706" ht="15.75" customHeight="1">
      <c r="A706" s="13">
        <v>42132.375</v>
      </c>
      <c r="B706" s="73">
        <f t="shared" si="1"/>
        <v>42132</v>
      </c>
      <c r="C706" s="74">
        <f>IF(NewCustomer="Yes", IF(COUNTIF($I$2:$I$11,B706)&gt;0,0,WEEKDAY(B706,2)),IF(COUNTIF($I$2:$I$21,B706)&gt;0,0,WEEKDAY(B706,2)))</f>
        <v>5</v>
      </c>
      <c r="D706" s="74">
        <f t="shared" si="2"/>
        <v>9</v>
      </c>
      <c r="E706" s="12">
        <f>IFERROR(VLOOKUP(A706,'IDAR Meter Data'!$A:$B,2,1),"")</f>
        <v>169</v>
      </c>
      <c r="F706" s="75">
        <f>IF(CECCZ="CZ03",'Outside Temp'!B706,IF(CECCZ="CZ04",'Outside Temp'!B707,IF(CECCZ="CZ12",'Outside Temp'!B708, IF(CECCZ="CZ13",'Outside Temp'!B709))))</f>
        <v>59.13333333</v>
      </c>
      <c r="G706" s="12">
        <f t="shared" si="3"/>
        <v>1</v>
      </c>
    </row>
    <row r="707" ht="15.75" customHeight="1">
      <c r="A707" s="13">
        <v>42132.385416666664</v>
      </c>
      <c r="B707" s="73">
        <f t="shared" si="1"/>
        <v>42132</v>
      </c>
      <c r="C707" s="74">
        <f>IF(NewCustomer="Yes", IF(COUNTIF($I$2:$I$11,B707)&gt;0,0,WEEKDAY(B707,2)),IF(COUNTIF($I$2:$I$21,B707)&gt;0,0,WEEKDAY(B707,2)))</f>
        <v>5</v>
      </c>
      <c r="D707" s="74">
        <f t="shared" si="2"/>
        <v>9</v>
      </c>
      <c r="E707" s="12">
        <f>IFERROR(VLOOKUP(A707,'IDAR Meter Data'!$A:$B,2,1),"")</f>
        <v>175</v>
      </c>
      <c r="F707" s="75">
        <f>IF(CECCZ="CZ03",'Outside Temp'!B707,IF(CECCZ="CZ04",'Outside Temp'!B708,IF(CECCZ="CZ12",'Outside Temp'!B709, IF(CECCZ="CZ13",'Outside Temp'!B710))))</f>
        <v>59.63333333</v>
      </c>
      <c r="G707" s="12">
        <f t="shared" si="3"/>
        <v>1</v>
      </c>
    </row>
    <row r="708" ht="15.75" customHeight="1">
      <c r="A708" s="13">
        <v>42132.395833333336</v>
      </c>
      <c r="B708" s="73">
        <f t="shared" si="1"/>
        <v>42132</v>
      </c>
      <c r="C708" s="74">
        <f>IF(NewCustomer="Yes", IF(COUNTIF($I$2:$I$11,B708)&gt;0,0,WEEKDAY(B708,2)),IF(COUNTIF($I$2:$I$21,B708)&gt;0,0,WEEKDAY(B708,2)))</f>
        <v>5</v>
      </c>
      <c r="D708" s="74">
        <f t="shared" si="2"/>
        <v>9</v>
      </c>
      <c r="E708" s="12">
        <f>IFERROR(VLOOKUP(A708,'IDAR Meter Data'!$A:$B,2,1),"")</f>
        <v>179</v>
      </c>
      <c r="F708" s="75">
        <f>IF(CECCZ="CZ03",'Outside Temp'!B708,IF(CECCZ="CZ04",'Outside Temp'!B709,IF(CECCZ="CZ12",'Outside Temp'!B710, IF(CECCZ="CZ13",'Outside Temp'!B711))))</f>
        <v>60.13333333</v>
      </c>
      <c r="G708" s="12">
        <f t="shared" si="3"/>
        <v>1</v>
      </c>
    </row>
    <row r="709" ht="15.75" customHeight="1">
      <c r="A709" s="13">
        <v>42132.40625</v>
      </c>
      <c r="B709" s="73">
        <f t="shared" si="1"/>
        <v>42132</v>
      </c>
      <c r="C709" s="74">
        <f>IF(NewCustomer="Yes", IF(COUNTIF($I$2:$I$11,B709)&gt;0,0,WEEKDAY(B709,2)),IF(COUNTIF($I$2:$I$21,B709)&gt;0,0,WEEKDAY(B709,2)))</f>
        <v>5</v>
      </c>
      <c r="D709" s="74">
        <f t="shared" si="2"/>
        <v>9</v>
      </c>
      <c r="E709" s="12">
        <f>IFERROR(VLOOKUP(A709,'IDAR Meter Data'!$A:$B,2,1),"")</f>
        <v>180</v>
      </c>
      <c r="F709" s="75">
        <f>IF(CECCZ="CZ03",'Outside Temp'!B709,IF(CECCZ="CZ04",'Outside Temp'!B710,IF(CECCZ="CZ12",'Outside Temp'!B711, IF(CECCZ="CZ13",'Outside Temp'!B712))))</f>
        <v>60.63333333</v>
      </c>
      <c r="G709" s="12">
        <f t="shared" si="3"/>
        <v>1</v>
      </c>
    </row>
    <row r="710" ht="15.75" customHeight="1">
      <c r="A710" s="13">
        <v>42132.416666666664</v>
      </c>
      <c r="B710" s="73">
        <f t="shared" si="1"/>
        <v>42132</v>
      </c>
      <c r="C710" s="74">
        <f>IF(NewCustomer="Yes", IF(COUNTIF($I$2:$I$11,B710)&gt;0,0,WEEKDAY(B710,2)),IF(COUNTIF($I$2:$I$21,B710)&gt;0,0,WEEKDAY(B710,2)))</f>
        <v>5</v>
      </c>
      <c r="D710" s="74">
        <f t="shared" si="2"/>
        <v>10</v>
      </c>
      <c r="E710" s="12">
        <f>IFERROR(VLOOKUP(A710,'IDAR Meter Data'!$A:$B,2,1),"")</f>
        <v>174</v>
      </c>
      <c r="F710" s="75">
        <f>IF(CECCZ="CZ03",'Outside Temp'!B710,IF(CECCZ="CZ04",'Outside Temp'!B711,IF(CECCZ="CZ12",'Outside Temp'!B712, IF(CECCZ="CZ13",'Outside Temp'!B713))))</f>
        <v>61.06666667</v>
      </c>
      <c r="G710" s="12">
        <f t="shared" si="3"/>
        <v>1</v>
      </c>
    </row>
    <row r="711" ht="15.75" customHeight="1">
      <c r="A711" s="13">
        <v>42132.427083333336</v>
      </c>
      <c r="B711" s="73">
        <f t="shared" si="1"/>
        <v>42132</v>
      </c>
      <c r="C711" s="74">
        <f>IF(NewCustomer="Yes", IF(COUNTIF($I$2:$I$11,B711)&gt;0,0,WEEKDAY(B711,2)),IF(COUNTIF($I$2:$I$21,B711)&gt;0,0,WEEKDAY(B711,2)))</f>
        <v>5</v>
      </c>
      <c r="D711" s="74">
        <f t="shared" si="2"/>
        <v>10</v>
      </c>
      <c r="E711" s="12">
        <f>IFERROR(VLOOKUP(A711,'IDAR Meter Data'!$A:$B,2,1),"")</f>
        <v>191</v>
      </c>
      <c r="F711" s="75">
        <f>IF(CECCZ="CZ03",'Outside Temp'!B711,IF(CECCZ="CZ04",'Outside Temp'!B712,IF(CECCZ="CZ12",'Outside Temp'!B713, IF(CECCZ="CZ13",'Outside Temp'!B714))))</f>
        <v>61.31666667</v>
      </c>
      <c r="G711" s="12">
        <f t="shared" si="3"/>
        <v>1</v>
      </c>
    </row>
    <row r="712" ht="15.75" customHeight="1">
      <c r="A712" s="13">
        <v>42132.4375</v>
      </c>
      <c r="B712" s="73">
        <f t="shared" si="1"/>
        <v>42132</v>
      </c>
      <c r="C712" s="74">
        <f>IF(NewCustomer="Yes", IF(COUNTIF($I$2:$I$11,B712)&gt;0,0,WEEKDAY(B712,2)),IF(COUNTIF($I$2:$I$21,B712)&gt;0,0,WEEKDAY(B712,2)))</f>
        <v>5</v>
      </c>
      <c r="D712" s="74">
        <f t="shared" si="2"/>
        <v>10</v>
      </c>
      <c r="E712" s="12">
        <f>IFERROR(VLOOKUP(A712,'IDAR Meter Data'!$A:$B,2,1),"")</f>
        <v>197</v>
      </c>
      <c r="F712" s="75">
        <f>IF(CECCZ="CZ03",'Outside Temp'!B712,IF(CECCZ="CZ04",'Outside Temp'!B713,IF(CECCZ="CZ12",'Outside Temp'!B714, IF(CECCZ="CZ13",'Outside Temp'!B715))))</f>
        <v>61.56666667</v>
      </c>
      <c r="G712" s="12">
        <f t="shared" si="3"/>
        <v>1</v>
      </c>
    </row>
    <row r="713" ht="15.75" customHeight="1">
      <c r="A713" s="13">
        <v>42132.447916666664</v>
      </c>
      <c r="B713" s="73">
        <f t="shared" si="1"/>
        <v>42132</v>
      </c>
      <c r="C713" s="74">
        <f>IF(NewCustomer="Yes", IF(COUNTIF($I$2:$I$11,B713)&gt;0,0,WEEKDAY(B713,2)),IF(COUNTIF($I$2:$I$21,B713)&gt;0,0,WEEKDAY(B713,2)))</f>
        <v>5</v>
      </c>
      <c r="D713" s="74">
        <f t="shared" si="2"/>
        <v>10</v>
      </c>
      <c r="E713" s="12">
        <f>IFERROR(VLOOKUP(A713,'IDAR Meter Data'!$A:$B,2,1),"")</f>
        <v>211</v>
      </c>
      <c r="F713" s="75">
        <f>IF(CECCZ="CZ03",'Outside Temp'!B713,IF(CECCZ="CZ04",'Outside Temp'!B714,IF(CECCZ="CZ12",'Outside Temp'!B715, IF(CECCZ="CZ13",'Outside Temp'!B716))))</f>
        <v>61.81666667</v>
      </c>
      <c r="G713" s="12">
        <f t="shared" si="3"/>
        <v>1</v>
      </c>
    </row>
    <row r="714" ht="15.75" customHeight="1">
      <c r="A714" s="13">
        <v>42132.458333333336</v>
      </c>
      <c r="B714" s="73">
        <f t="shared" si="1"/>
        <v>42132</v>
      </c>
      <c r="C714" s="74">
        <f>IF(NewCustomer="Yes", IF(COUNTIF($I$2:$I$11,B714)&gt;0,0,WEEKDAY(B714,2)),IF(COUNTIF($I$2:$I$21,B714)&gt;0,0,WEEKDAY(B714,2)))</f>
        <v>5</v>
      </c>
      <c r="D714" s="74">
        <f t="shared" si="2"/>
        <v>11</v>
      </c>
      <c r="E714" s="12">
        <f>IFERROR(VLOOKUP(A714,'IDAR Meter Data'!$A:$B,2,1),"")</f>
        <v>199</v>
      </c>
      <c r="F714" s="75">
        <f>IF(CECCZ="CZ03",'Outside Temp'!B714,IF(CECCZ="CZ04",'Outside Temp'!B715,IF(CECCZ="CZ12",'Outside Temp'!B716, IF(CECCZ="CZ13",'Outside Temp'!B717))))</f>
        <v>62.06666667</v>
      </c>
      <c r="G714" s="12">
        <f t="shared" si="3"/>
        <v>1</v>
      </c>
    </row>
    <row r="715" ht="15.75" customHeight="1">
      <c r="A715" s="13">
        <v>42132.46875</v>
      </c>
      <c r="B715" s="73">
        <f t="shared" si="1"/>
        <v>42132</v>
      </c>
      <c r="C715" s="74">
        <f>IF(NewCustomer="Yes", IF(COUNTIF($I$2:$I$11,B715)&gt;0,0,WEEKDAY(B715,2)),IF(COUNTIF($I$2:$I$21,B715)&gt;0,0,WEEKDAY(B715,2)))</f>
        <v>5</v>
      </c>
      <c r="D715" s="74">
        <f t="shared" si="2"/>
        <v>11</v>
      </c>
      <c r="E715" s="12">
        <f>IFERROR(VLOOKUP(A715,'IDAR Meter Data'!$A:$B,2,1),"")</f>
        <v>207</v>
      </c>
      <c r="F715" s="75">
        <f>IF(CECCZ="CZ03",'Outside Temp'!B715,IF(CECCZ="CZ04",'Outside Temp'!B716,IF(CECCZ="CZ12",'Outside Temp'!B717, IF(CECCZ="CZ13",'Outside Temp'!B718))))</f>
        <v>62.31666667</v>
      </c>
      <c r="G715" s="12">
        <f t="shared" si="3"/>
        <v>1</v>
      </c>
    </row>
    <row r="716" ht="15.75" customHeight="1">
      <c r="A716" s="13">
        <v>42132.479166666664</v>
      </c>
      <c r="B716" s="73">
        <f t="shared" si="1"/>
        <v>42132</v>
      </c>
      <c r="C716" s="74">
        <f>IF(NewCustomer="Yes", IF(COUNTIF($I$2:$I$11,B716)&gt;0,0,WEEKDAY(B716,2)),IF(COUNTIF($I$2:$I$21,B716)&gt;0,0,WEEKDAY(B716,2)))</f>
        <v>5</v>
      </c>
      <c r="D716" s="74">
        <f t="shared" si="2"/>
        <v>11</v>
      </c>
      <c r="E716" s="12">
        <f>IFERROR(VLOOKUP(A716,'IDAR Meter Data'!$A:$B,2,1),"")</f>
        <v>204</v>
      </c>
      <c r="F716" s="75">
        <f>IF(CECCZ="CZ03",'Outside Temp'!B716,IF(CECCZ="CZ04",'Outside Temp'!B717,IF(CECCZ="CZ12",'Outside Temp'!B718, IF(CECCZ="CZ13",'Outside Temp'!B719))))</f>
        <v>62.56666667</v>
      </c>
      <c r="G716" s="12">
        <f t="shared" si="3"/>
        <v>1</v>
      </c>
    </row>
    <row r="717" ht="15.75" customHeight="1">
      <c r="A717" s="13">
        <v>42132.489583333336</v>
      </c>
      <c r="B717" s="73">
        <f t="shared" si="1"/>
        <v>42132</v>
      </c>
      <c r="C717" s="74">
        <f>IF(NewCustomer="Yes", IF(COUNTIF($I$2:$I$11,B717)&gt;0,0,WEEKDAY(B717,2)),IF(COUNTIF($I$2:$I$21,B717)&gt;0,0,WEEKDAY(B717,2)))</f>
        <v>5</v>
      </c>
      <c r="D717" s="74">
        <f t="shared" si="2"/>
        <v>11</v>
      </c>
      <c r="E717" s="12">
        <f>IFERROR(VLOOKUP(A717,'IDAR Meter Data'!$A:$B,2,1),"")</f>
        <v>194</v>
      </c>
      <c r="F717" s="75">
        <f>IF(CECCZ="CZ03",'Outside Temp'!B717,IF(CECCZ="CZ04",'Outside Temp'!B718,IF(CECCZ="CZ12",'Outside Temp'!B719, IF(CECCZ="CZ13",'Outside Temp'!B720))))</f>
        <v>62.81666667</v>
      </c>
      <c r="G717" s="12">
        <f t="shared" si="3"/>
        <v>1</v>
      </c>
    </row>
    <row r="718" ht="15.75" customHeight="1">
      <c r="A718" s="13">
        <v>42132.5</v>
      </c>
      <c r="B718" s="73">
        <f t="shared" si="1"/>
        <v>42132</v>
      </c>
      <c r="C718" s="74">
        <f>IF(NewCustomer="Yes", IF(COUNTIF($I$2:$I$11,B718)&gt;0,0,WEEKDAY(B718,2)),IF(COUNTIF($I$2:$I$21,B718)&gt;0,0,WEEKDAY(B718,2)))</f>
        <v>5</v>
      </c>
      <c r="D718" s="74">
        <f t="shared" si="2"/>
        <v>12</v>
      </c>
      <c r="E718" s="12">
        <f>IFERROR(VLOOKUP(A718,'IDAR Meter Data'!$A:$B,2,1),"")</f>
        <v>188</v>
      </c>
      <c r="F718" s="75">
        <f>IF(CECCZ="CZ03",'Outside Temp'!B718,IF(CECCZ="CZ04",'Outside Temp'!B719,IF(CECCZ="CZ12",'Outside Temp'!B720, IF(CECCZ="CZ13",'Outside Temp'!B721))))</f>
        <v>63.26666667</v>
      </c>
      <c r="G718" s="12">
        <f t="shared" si="3"/>
        <v>1</v>
      </c>
    </row>
    <row r="719" ht="15.75" customHeight="1">
      <c r="A719" s="13">
        <v>42132.510416666664</v>
      </c>
      <c r="B719" s="73">
        <f t="shared" si="1"/>
        <v>42132</v>
      </c>
      <c r="C719" s="74">
        <f>IF(NewCustomer="Yes", IF(COUNTIF($I$2:$I$11,B719)&gt;0,0,WEEKDAY(B719,2)),IF(COUNTIF($I$2:$I$21,B719)&gt;0,0,WEEKDAY(B719,2)))</f>
        <v>5</v>
      </c>
      <c r="D719" s="74">
        <f t="shared" si="2"/>
        <v>12</v>
      </c>
      <c r="E719" s="12">
        <f>IFERROR(VLOOKUP(A719,'IDAR Meter Data'!$A:$B,2,1),"")</f>
        <v>198</v>
      </c>
      <c r="F719" s="75">
        <f>IF(CECCZ="CZ03",'Outside Temp'!B719,IF(CECCZ="CZ04",'Outside Temp'!B720,IF(CECCZ="CZ12",'Outside Temp'!B721, IF(CECCZ="CZ13",'Outside Temp'!B722))))</f>
        <v>64.26666667</v>
      </c>
      <c r="G719" s="12">
        <f t="shared" si="3"/>
        <v>1</v>
      </c>
    </row>
    <row r="720" ht="15.75" customHeight="1">
      <c r="A720" s="13">
        <v>42132.520833333336</v>
      </c>
      <c r="B720" s="73">
        <f t="shared" si="1"/>
        <v>42132</v>
      </c>
      <c r="C720" s="74">
        <f>IF(NewCustomer="Yes", IF(COUNTIF($I$2:$I$11,B720)&gt;0,0,WEEKDAY(B720,2)),IF(COUNTIF($I$2:$I$21,B720)&gt;0,0,WEEKDAY(B720,2)))</f>
        <v>5</v>
      </c>
      <c r="D720" s="74">
        <f t="shared" si="2"/>
        <v>12</v>
      </c>
      <c r="E720" s="12">
        <f>IFERROR(VLOOKUP(A720,'IDAR Meter Data'!$A:$B,2,1),"")</f>
        <v>193</v>
      </c>
      <c r="F720" s="75">
        <f>IF(CECCZ="CZ03",'Outside Temp'!B720,IF(CECCZ="CZ04",'Outside Temp'!B721,IF(CECCZ="CZ12",'Outside Temp'!B722, IF(CECCZ="CZ13",'Outside Temp'!B723))))</f>
        <v>65.26666667</v>
      </c>
      <c r="G720" s="12">
        <f t="shared" si="3"/>
        <v>2</v>
      </c>
    </row>
    <row r="721" ht="15.75" customHeight="1">
      <c r="A721" s="13">
        <v>42132.53125</v>
      </c>
      <c r="B721" s="73">
        <f t="shared" si="1"/>
        <v>42132</v>
      </c>
      <c r="C721" s="74">
        <f>IF(NewCustomer="Yes", IF(COUNTIF($I$2:$I$11,B721)&gt;0,0,WEEKDAY(B721,2)),IF(COUNTIF($I$2:$I$21,B721)&gt;0,0,WEEKDAY(B721,2)))</f>
        <v>5</v>
      </c>
      <c r="D721" s="74">
        <f t="shared" si="2"/>
        <v>12</v>
      </c>
      <c r="E721" s="12">
        <f>IFERROR(VLOOKUP(A721,'IDAR Meter Data'!$A:$B,2,1),"")</f>
        <v>198</v>
      </c>
      <c r="F721" s="75">
        <f>IF(CECCZ="CZ03",'Outside Temp'!B721,IF(CECCZ="CZ04",'Outside Temp'!B722,IF(CECCZ="CZ12",'Outside Temp'!B723, IF(CECCZ="CZ13",'Outside Temp'!B724))))</f>
        <v>66.26666667</v>
      </c>
      <c r="G721" s="12">
        <f t="shared" si="3"/>
        <v>2</v>
      </c>
    </row>
    <row r="722" ht="15.75" customHeight="1">
      <c r="A722" s="13">
        <v>42132.541666666664</v>
      </c>
      <c r="B722" s="73">
        <f t="shared" si="1"/>
        <v>42132</v>
      </c>
      <c r="C722" s="74">
        <f>IF(NewCustomer="Yes", IF(COUNTIF($I$2:$I$11,B722)&gt;0,0,WEEKDAY(B722,2)),IF(COUNTIF($I$2:$I$21,B722)&gt;0,0,WEEKDAY(B722,2)))</f>
        <v>5</v>
      </c>
      <c r="D722" s="74">
        <f t="shared" si="2"/>
        <v>13</v>
      </c>
      <c r="E722" s="12">
        <f>IFERROR(VLOOKUP(A722,'IDAR Meter Data'!$A:$B,2,1),"")</f>
        <v>199</v>
      </c>
      <c r="F722" s="75">
        <f>IF(CECCZ="CZ03",'Outside Temp'!B722,IF(CECCZ="CZ04",'Outside Temp'!B723,IF(CECCZ="CZ12",'Outside Temp'!B724, IF(CECCZ="CZ13",'Outside Temp'!B725))))</f>
        <v>67.06666667</v>
      </c>
      <c r="G722" s="12">
        <f t="shared" si="3"/>
        <v>2</v>
      </c>
    </row>
    <row r="723" ht="15.75" customHeight="1">
      <c r="A723" s="13">
        <v>42132.552083333336</v>
      </c>
      <c r="B723" s="73">
        <f t="shared" si="1"/>
        <v>42132</v>
      </c>
      <c r="C723" s="74">
        <f>IF(NewCustomer="Yes", IF(COUNTIF($I$2:$I$11,B723)&gt;0,0,WEEKDAY(B723,2)),IF(COUNTIF($I$2:$I$21,B723)&gt;0,0,WEEKDAY(B723,2)))</f>
        <v>5</v>
      </c>
      <c r="D723" s="74">
        <f t="shared" si="2"/>
        <v>13</v>
      </c>
      <c r="E723" s="12">
        <f>IFERROR(VLOOKUP(A723,'IDAR Meter Data'!$A:$B,2,1),"")</f>
        <v>199</v>
      </c>
      <c r="F723" s="75">
        <f>IF(CECCZ="CZ03",'Outside Temp'!B723,IF(CECCZ="CZ04",'Outside Temp'!B724,IF(CECCZ="CZ12",'Outside Temp'!B725, IF(CECCZ="CZ13",'Outside Temp'!B726))))</f>
        <v>67.31666667</v>
      </c>
      <c r="G723" s="12">
        <f t="shared" si="3"/>
        <v>2</v>
      </c>
    </row>
    <row r="724" ht="15.75" customHeight="1">
      <c r="A724" s="13">
        <v>42132.5625</v>
      </c>
      <c r="B724" s="73">
        <f t="shared" si="1"/>
        <v>42132</v>
      </c>
      <c r="C724" s="74">
        <f>IF(NewCustomer="Yes", IF(COUNTIF($I$2:$I$11,B724)&gt;0,0,WEEKDAY(B724,2)),IF(COUNTIF($I$2:$I$21,B724)&gt;0,0,WEEKDAY(B724,2)))</f>
        <v>5</v>
      </c>
      <c r="D724" s="74">
        <f t="shared" si="2"/>
        <v>13</v>
      </c>
      <c r="E724" s="12">
        <f>IFERROR(VLOOKUP(A724,'IDAR Meter Data'!$A:$B,2,1),"")</f>
        <v>214</v>
      </c>
      <c r="F724" s="75">
        <f>IF(CECCZ="CZ03",'Outside Temp'!B724,IF(CECCZ="CZ04",'Outside Temp'!B725,IF(CECCZ="CZ12",'Outside Temp'!B726, IF(CECCZ="CZ13",'Outside Temp'!B727))))</f>
        <v>67.56666667</v>
      </c>
      <c r="G724" s="12">
        <f t="shared" si="3"/>
        <v>2</v>
      </c>
    </row>
    <row r="725" ht="15.75" customHeight="1">
      <c r="A725" s="13">
        <v>42132.572916666664</v>
      </c>
      <c r="B725" s="73">
        <f t="shared" si="1"/>
        <v>42132</v>
      </c>
      <c r="C725" s="74">
        <f>IF(NewCustomer="Yes", IF(COUNTIF($I$2:$I$11,B725)&gt;0,0,WEEKDAY(B725,2)),IF(COUNTIF($I$2:$I$21,B725)&gt;0,0,WEEKDAY(B725,2)))</f>
        <v>5</v>
      </c>
      <c r="D725" s="74">
        <f t="shared" si="2"/>
        <v>13</v>
      </c>
      <c r="E725" s="12">
        <f>IFERROR(VLOOKUP(A725,'IDAR Meter Data'!$A:$B,2,1),"")</f>
        <v>209</v>
      </c>
      <c r="F725" s="75">
        <f>IF(CECCZ="CZ03",'Outside Temp'!B725,IF(CECCZ="CZ04",'Outside Temp'!B726,IF(CECCZ="CZ12",'Outside Temp'!B727, IF(CECCZ="CZ13",'Outside Temp'!B728))))</f>
        <v>67.81666667</v>
      </c>
      <c r="G725" s="12">
        <f t="shared" si="3"/>
        <v>2</v>
      </c>
    </row>
    <row r="726" ht="15.75" customHeight="1">
      <c r="A726" s="13">
        <v>42132.583333333336</v>
      </c>
      <c r="B726" s="73">
        <f t="shared" si="1"/>
        <v>42132</v>
      </c>
      <c r="C726" s="74">
        <f>IF(NewCustomer="Yes", IF(COUNTIF($I$2:$I$11,B726)&gt;0,0,WEEKDAY(B726,2)),IF(COUNTIF($I$2:$I$21,B726)&gt;0,0,WEEKDAY(B726,2)))</f>
        <v>5</v>
      </c>
      <c r="D726" s="74">
        <f t="shared" si="2"/>
        <v>14</v>
      </c>
      <c r="E726" s="12">
        <f>IFERROR(VLOOKUP(A726,'IDAR Meter Data'!$A:$B,2,1),"")</f>
        <v>212</v>
      </c>
      <c r="F726" s="75">
        <f>IF(CECCZ="CZ03",'Outside Temp'!B726,IF(CECCZ="CZ04",'Outside Temp'!B727,IF(CECCZ="CZ12",'Outside Temp'!B728, IF(CECCZ="CZ13",'Outside Temp'!B729))))</f>
        <v>67.8</v>
      </c>
      <c r="G726" s="12">
        <f t="shared" si="3"/>
        <v>2</v>
      </c>
    </row>
    <row r="727" ht="15.75" customHeight="1">
      <c r="A727" s="13">
        <v>42132.59375</v>
      </c>
      <c r="B727" s="73">
        <f t="shared" si="1"/>
        <v>42132</v>
      </c>
      <c r="C727" s="74">
        <f>IF(NewCustomer="Yes", IF(COUNTIF($I$2:$I$11,B727)&gt;0,0,WEEKDAY(B727,2)),IF(COUNTIF($I$2:$I$21,B727)&gt;0,0,WEEKDAY(B727,2)))</f>
        <v>5</v>
      </c>
      <c r="D727" s="74">
        <f t="shared" si="2"/>
        <v>14</v>
      </c>
      <c r="E727" s="12">
        <f>IFERROR(VLOOKUP(A727,'IDAR Meter Data'!$A:$B,2,1),"")</f>
        <v>226</v>
      </c>
      <c r="F727" s="75">
        <f>IF(CECCZ="CZ03",'Outside Temp'!B727,IF(CECCZ="CZ04",'Outside Temp'!B728,IF(CECCZ="CZ12",'Outside Temp'!B729, IF(CECCZ="CZ13",'Outside Temp'!B730))))</f>
        <v>67.05</v>
      </c>
      <c r="G727" s="12">
        <f t="shared" si="3"/>
        <v>2</v>
      </c>
    </row>
    <row r="728" ht="15.75" customHeight="1">
      <c r="A728" s="13">
        <v>42132.604166666664</v>
      </c>
      <c r="B728" s="73">
        <f t="shared" si="1"/>
        <v>42132</v>
      </c>
      <c r="C728" s="74">
        <f>IF(NewCustomer="Yes", IF(COUNTIF($I$2:$I$11,B728)&gt;0,0,WEEKDAY(B728,2)),IF(COUNTIF($I$2:$I$21,B728)&gt;0,0,WEEKDAY(B728,2)))</f>
        <v>5</v>
      </c>
      <c r="D728" s="74">
        <f t="shared" si="2"/>
        <v>14</v>
      </c>
      <c r="E728" s="12">
        <f>IFERROR(VLOOKUP(A728,'IDAR Meter Data'!$A:$B,2,1),"")</f>
        <v>222</v>
      </c>
      <c r="F728" s="75">
        <f>IF(CECCZ="CZ03",'Outside Temp'!B728,IF(CECCZ="CZ04",'Outside Temp'!B729,IF(CECCZ="CZ12",'Outside Temp'!B730, IF(CECCZ="CZ13",'Outside Temp'!B731))))</f>
        <v>66.3</v>
      </c>
      <c r="G728" s="12">
        <f t="shared" si="3"/>
        <v>2</v>
      </c>
    </row>
    <row r="729" ht="15.75" customHeight="1">
      <c r="A729" s="13">
        <v>42132.614583333336</v>
      </c>
      <c r="B729" s="73">
        <f t="shared" si="1"/>
        <v>42132</v>
      </c>
      <c r="C729" s="74">
        <f>IF(NewCustomer="Yes", IF(COUNTIF($I$2:$I$11,B729)&gt;0,0,WEEKDAY(B729,2)),IF(COUNTIF($I$2:$I$21,B729)&gt;0,0,WEEKDAY(B729,2)))</f>
        <v>5</v>
      </c>
      <c r="D729" s="74">
        <f t="shared" si="2"/>
        <v>14</v>
      </c>
      <c r="E729" s="12">
        <f>IFERROR(VLOOKUP(A729,'IDAR Meter Data'!$A:$B,2,1),"")</f>
        <v>219</v>
      </c>
      <c r="F729" s="75">
        <f>IF(CECCZ="CZ03",'Outside Temp'!B729,IF(CECCZ="CZ04",'Outside Temp'!B730,IF(CECCZ="CZ12",'Outside Temp'!B731, IF(CECCZ="CZ13",'Outside Temp'!B732))))</f>
        <v>65.55</v>
      </c>
      <c r="G729" s="12">
        <f t="shared" si="3"/>
        <v>2</v>
      </c>
    </row>
    <row r="730" ht="15.75" customHeight="1">
      <c r="A730" s="13">
        <v>42132.625</v>
      </c>
      <c r="B730" s="73">
        <f t="shared" si="1"/>
        <v>42132</v>
      </c>
      <c r="C730" s="74">
        <f>IF(NewCustomer="Yes", IF(COUNTIF($I$2:$I$11,B730)&gt;0,0,WEEKDAY(B730,2)),IF(COUNTIF($I$2:$I$21,B730)&gt;0,0,WEEKDAY(B730,2)))</f>
        <v>5</v>
      </c>
      <c r="D730" s="74">
        <f t="shared" si="2"/>
        <v>15</v>
      </c>
      <c r="E730" s="12">
        <f>IFERROR(VLOOKUP(A730,'IDAR Meter Data'!$A:$B,2,1),"")</f>
        <v>230</v>
      </c>
      <c r="F730" s="75">
        <f>IF(CECCZ="CZ03",'Outside Temp'!B730,IF(CECCZ="CZ04",'Outside Temp'!B731,IF(CECCZ="CZ12",'Outside Temp'!B732, IF(CECCZ="CZ13",'Outside Temp'!B733))))</f>
        <v>64.93333333</v>
      </c>
      <c r="G730" s="12">
        <f t="shared" si="3"/>
        <v>1</v>
      </c>
    </row>
    <row r="731" ht="15.75" customHeight="1">
      <c r="A731" s="13">
        <v>42132.635416666664</v>
      </c>
      <c r="B731" s="73">
        <f t="shared" si="1"/>
        <v>42132</v>
      </c>
      <c r="C731" s="74">
        <f>IF(NewCustomer="Yes", IF(COUNTIF($I$2:$I$11,B731)&gt;0,0,WEEKDAY(B731,2)),IF(COUNTIF($I$2:$I$21,B731)&gt;0,0,WEEKDAY(B731,2)))</f>
        <v>5</v>
      </c>
      <c r="D731" s="74">
        <f t="shared" si="2"/>
        <v>15</v>
      </c>
      <c r="E731" s="12">
        <f>IFERROR(VLOOKUP(A731,'IDAR Meter Data'!$A:$B,2,1),"")</f>
        <v>220</v>
      </c>
      <c r="F731" s="75">
        <f>IF(CECCZ="CZ03",'Outside Temp'!B731,IF(CECCZ="CZ04",'Outside Temp'!B732,IF(CECCZ="CZ12",'Outside Temp'!B733, IF(CECCZ="CZ13",'Outside Temp'!B734))))</f>
        <v>64.68333333</v>
      </c>
      <c r="G731" s="12">
        <f t="shared" si="3"/>
        <v>1</v>
      </c>
    </row>
    <row r="732" ht="15.75" customHeight="1">
      <c r="A732" s="13">
        <v>42132.645833333336</v>
      </c>
      <c r="B732" s="73">
        <f t="shared" si="1"/>
        <v>42132</v>
      </c>
      <c r="C732" s="74">
        <f>IF(NewCustomer="Yes", IF(COUNTIF($I$2:$I$11,B732)&gt;0,0,WEEKDAY(B732,2)),IF(COUNTIF($I$2:$I$21,B732)&gt;0,0,WEEKDAY(B732,2)))</f>
        <v>5</v>
      </c>
      <c r="D732" s="74">
        <f t="shared" si="2"/>
        <v>15</v>
      </c>
      <c r="E732" s="12">
        <f>IFERROR(VLOOKUP(A732,'IDAR Meter Data'!$A:$B,2,1),"")</f>
        <v>222</v>
      </c>
      <c r="F732" s="75">
        <f>IF(CECCZ="CZ03",'Outside Temp'!B732,IF(CECCZ="CZ04",'Outside Temp'!B733,IF(CECCZ="CZ12",'Outside Temp'!B734, IF(CECCZ="CZ13",'Outside Temp'!B735))))</f>
        <v>64.43333333</v>
      </c>
      <c r="G732" s="12">
        <f t="shared" si="3"/>
        <v>1</v>
      </c>
    </row>
    <row r="733" ht="15.75" customHeight="1">
      <c r="A733" s="13">
        <v>42132.65625</v>
      </c>
      <c r="B733" s="73">
        <f t="shared" si="1"/>
        <v>42132</v>
      </c>
      <c r="C733" s="74">
        <f>IF(NewCustomer="Yes", IF(COUNTIF($I$2:$I$11,B733)&gt;0,0,WEEKDAY(B733,2)),IF(COUNTIF($I$2:$I$21,B733)&gt;0,0,WEEKDAY(B733,2)))</f>
        <v>5</v>
      </c>
      <c r="D733" s="74">
        <f t="shared" si="2"/>
        <v>15</v>
      </c>
      <c r="E733" s="12">
        <f>IFERROR(VLOOKUP(A733,'IDAR Meter Data'!$A:$B,2,1),"")</f>
        <v>261</v>
      </c>
      <c r="F733" s="75">
        <f>IF(CECCZ="CZ03",'Outside Temp'!B733,IF(CECCZ="CZ04",'Outside Temp'!B734,IF(CECCZ="CZ12",'Outside Temp'!B735, IF(CECCZ="CZ13",'Outside Temp'!B736))))</f>
        <v>64.18333333</v>
      </c>
      <c r="G733" s="12">
        <f t="shared" si="3"/>
        <v>1</v>
      </c>
    </row>
    <row r="734" ht="15.75" customHeight="1">
      <c r="A734" s="13">
        <v>42132.666666666664</v>
      </c>
      <c r="B734" s="73">
        <f t="shared" si="1"/>
        <v>42132</v>
      </c>
      <c r="C734" s="74">
        <f>IF(NewCustomer="Yes", IF(COUNTIF($I$2:$I$11,B734)&gt;0,0,WEEKDAY(B734,2)),IF(COUNTIF($I$2:$I$21,B734)&gt;0,0,WEEKDAY(B734,2)))</f>
        <v>5</v>
      </c>
      <c r="D734" s="74">
        <f t="shared" si="2"/>
        <v>16</v>
      </c>
      <c r="E734" s="12">
        <f>IFERROR(VLOOKUP(A734,'IDAR Meter Data'!$A:$B,2,1),"")</f>
        <v>291</v>
      </c>
      <c r="F734" s="75">
        <f>IF(CECCZ="CZ03",'Outside Temp'!B734,IF(CECCZ="CZ04",'Outside Temp'!B735,IF(CECCZ="CZ12",'Outside Temp'!B736, IF(CECCZ="CZ13",'Outside Temp'!B737))))</f>
        <v>63.8</v>
      </c>
      <c r="G734" s="12">
        <f t="shared" si="3"/>
        <v>1</v>
      </c>
    </row>
    <row r="735" ht="15.75" customHeight="1">
      <c r="A735" s="13">
        <v>42132.677083333336</v>
      </c>
      <c r="B735" s="73">
        <f t="shared" si="1"/>
        <v>42132</v>
      </c>
      <c r="C735" s="74">
        <f>IF(NewCustomer="Yes", IF(COUNTIF($I$2:$I$11,B735)&gt;0,0,WEEKDAY(B735,2)),IF(COUNTIF($I$2:$I$21,B735)&gt;0,0,WEEKDAY(B735,2)))</f>
        <v>5</v>
      </c>
      <c r="D735" s="74">
        <f t="shared" si="2"/>
        <v>16</v>
      </c>
      <c r="E735" s="12">
        <f>IFERROR(VLOOKUP(A735,'IDAR Meter Data'!$A:$B,2,1),"")</f>
        <v>232</v>
      </c>
      <c r="F735" s="75">
        <f>IF(CECCZ="CZ03",'Outside Temp'!B735,IF(CECCZ="CZ04",'Outside Temp'!B736,IF(CECCZ="CZ12",'Outside Temp'!B737, IF(CECCZ="CZ13",'Outside Temp'!B738))))</f>
        <v>63.05</v>
      </c>
      <c r="G735" s="12">
        <f t="shared" si="3"/>
        <v>1</v>
      </c>
    </row>
    <row r="736" ht="15.75" customHeight="1">
      <c r="A736" s="13">
        <v>42132.6875</v>
      </c>
      <c r="B736" s="73">
        <f t="shared" si="1"/>
        <v>42132</v>
      </c>
      <c r="C736" s="74">
        <f>IF(NewCustomer="Yes", IF(COUNTIF($I$2:$I$11,B736)&gt;0,0,WEEKDAY(B736,2)),IF(COUNTIF($I$2:$I$21,B736)&gt;0,0,WEEKDAY(B736,2)))</f>
        <v>5</v>
      </c>
      <c r="D736" s="74">
        <f t="shared" si="2"/>
        <v>16</v>
      </c>
      <c r="E736" s="12">
        <f>IFERROR(VLOOKUP(A736,'IDAR Meter Data'!$A:$B,2,1),"")</f>
        <v>217</v>
      </c>
      <c r="F736" s="75">
        <f>IF(CECCZ="CZ03",'Outside Temp'!B736,IF(CECCZ="CZ04",'Outside Temp'!B737,IF(CECCZ="CZ12",'Outside Temp'!B738, IF(CECCZ="CZ13",'Outside Temp'!B739))))</f>
        <v>62.3</v>
      </c>
      <c r="G736" s="12">
        <f t="shared" si="3"/>
        <v>1</v>
      </c>
    </row>
    <row r="737" ht="15.75" customHeight="1">
      <c r="A737" s="13">
        <v>42132.697916666664</v>
      </c>
      <c r="B737" s="73">
        <f t="shared" si="1"/>
        <v>42132</v>
      </c>
      <c r="C737" s="74">
        <f>IF(NewCustomer="Yes", IF(COUNTIF($I$2:$I$11,B737)&gt;0,0,WEEKDAY(B737,2)),IF(COUNTIF($I$2:$I$21,B737)&gt;0,0,WEEKDAY(B737,2)))</f>
        <v>5</v>
      </c>
      <c r="D737" s="74">
        <f t="shared" si="2"/>
        <v>16</v>
      </c>
      <c r="E737" s="12">
        <f>IFERROR(VLOOKUP(A737,'IDAR Meter Data'!$A:$B,2,1),"")</f>
        <v>218</v>
      </c>
      <c r="F737" s="75">
        <f>IF(CECCZ="CZ03",'Outside Temp'!B737,IF(CECCZ="CZ04",'Outside Temp'!B738,IF(CECCZ="CZ12",'Outside Temp'!B739, IF(CECCZ="CZ13",'Outside Temp'!B740))))</f>
        <v>61.55</v>
      </c>
      <c r="G737" s="12">
        <f t="shared" si="3"/>
        <v>1</v>
      </c>
    </row>
    <row r="738" ht="15.75" customHeight="1">
      <c r="A738" s="13">
        <v>42132.708333333336</v>
      </c>
      <c r="B738" s="73">
        <f t="shared" si="1"/>
        <v>42132</v>
      </c>
      <c r="C738" s="74">
        <f>IF(NewCustomer="Yes", IF(COUNTIF($I$2:$I$11,B738)&gt;0,0,WEEKDAY(B738,2)),IF(COUNTIF($I$2:$I$21,B738)&gt;0,0,WEEKDAY(B738,2)))</f>
        <v>5</v>
      </c>
      <c r="D738" s="74">
        <f t="shared" si="2"/>
        <v>17</v>
      </c>
      <c r="E738" s="12">
        <f>IFERROR(VLOOKUP(A738,'IDAR Meter Data'!$A:$B,2,1),"")</f>
        <v>222</v>
      </c>
      <c r="F738" s="75">
        <f>IF(CECCZ="CZ03",'Outside Temp'!B738,IF(CECCZ="CZ04",'Outside Temp'!B739,IF(CECCZ="CZ12",'Outside Temp'!B740, IF(CECCZ="CZ13",'Outside Temp'!B741))))</f>
        <v>60.86666667</v>
      </c>
      <c r="G738" s="12">
        <f t="shared" si="3"/>
        <v>1</v>
      </c>
    </row>
    <row r="739" ht="15.75" customHeight="1">
      <c r="A739" s="13">
        <v>42132.71875</v>
      </c>
      <c r="B739" s="73">
        <f t="shared" si="1"/>
        <v>42132</v>
      </c>
      <c r="C739" s="74">
        <f>IF(NewCustomer="Yes", IF(COUNTIF($I$2:$I$11,B739)&gt;0,0,WEEKDAY(B739,2)),IF(COUNTIF($I$2:$I$21,B739)&gt;0,0,WEEKDAY(B739,2)))</f>
        <v>5</v>
      </c>
      <c r="D739" s="74">
        <f t="shared" si="2"/>
        <v>17</v>
      </c>
      <c r="E739" s="12">
        <f>IFERROR(VLOOKUP(A739,'IDAR Meter Data'!$A:$B,2,1),"")</f>
        <v>205</v>
      </c>
      <c r="F739" s="75">
        <f>IF(CECCZ="CZ03",'Outside Temp'!B739,IF(CECCZ="CZ04",'Outside Temp'!B740,IF(CECCZ="CZ12",'Outside Temp'!B741, IF(CECCZ="CZ13",'Outside Temp'!B742))))</f>
        <v>60.36666667</v>
      </c>
      <c r="G739" s="12">
        <f t="shared" si="3"/>
        <v>1</v>
      </c>
    </row>
    <row r="740" ht="15.75" customHeight="1">
      <c r="A740" s="13">
        <v>42132.729166666664</v>
      </c>
      <c r="B740" s="73">
        <f t="shared" si="1"/>
        <v>42132</v>
      </c>
      <c r="C740" s="74">
        <f>IF(NewCustomer="Yes", IF(COUNTIF($I$2:$I$11,B740)&gt;0,0,WEEKDAY(B740,2)),IF(COUNTIF($I$2:$I$21,B740)&gt;0,0,WEEKDAY(B740,2)))</f>
        <v>5</v>
      </c>
      <c r="D740" s="74">
        <f t="shared" si="2"/>
        <v>17</v>
      </c>
      <c r="E740" s="12">
        <f>IFERROR(VLOOKUP(A740,'IDAR Meter Data'!$A:$B,2,1),"")</f>
        <v>213</v>
      </c>
      <c r="F740" s="75">
        <f>IF(CECCZ="CZ03",'Outside Temp'!B740,IF(CECCZ="CZ04",'Outside Temp'!B741,IF(CECCZ="CZ12",'Outside Temp'!B742, IF(CECCZ="CZ13",'Outside Temp'!B743))))</f>
        <v>59.86666667</v>
      </c>
      <c r="G740" s="12">
        <f t="shared" si="3"/>
        <v>1</v>
      </c>
    </row>
    <row r="741" ht="15.75" customHeight="1">
      <c r="A741" s="13">
        <v>42132.739583333336</v>
      </c>
      <c r="B741" s="73">
        <f t="shared" si="1"/>
        <v>42132</v>
      </c>
      <c r="C741" s="74">
        <f>IF(NewCustomer="Yes", IF(COUNTIF($I$2:$I$11,B741)&gt;0,0,WEEKDAY(B741,2)),IF(COUNTIF($I$2:$I$21,B741)&gt;0,0,WEEKDAY(B741,2)))</f>
        <v>5</v>
      </c>
      <c r="D741" s="74">
        <f t="shared" si="2"/>
        <v>17</v>
      </c>
      <c r="E741" s="12">
        <f>IFERROR(VLOOKUP(A741,'IDAR Meter Data'!$A:$B,2,1),"")</f>
        <v>208</v>
      </c>
      <c r="F741" s="75">
        <f>IF(CECCZ="CZ03",'Outside Temp'!B741,IF(CECCZ="CZ04",'Outside Temp'!B742,IF(CECCZ="CZ12",'Outside Temp'!B743, IF(CECCZ="CZ13",'Outside Temp'!B744))))</f>
        <v>59.36666667</v>
      </c>
      <c r="G741" s="12">
        <f t="shared" si="3"/>
        <v>1</v>
      </c>
    </row>
    <row r="742" ht="15.75" customHeight="1">
      <c r="A742" s="13">
        <v>42132.75</v>
      </c>
      <c r="B742" s="73">
        <f t="shared" si="1"/>
        <v>42132</v>
      </c>
      <c r="C742" s="74">
        <f>IF(NewCustomer="Yes", IF(COUNTIF($I$2:$I$11,B742)&gt;0,0,WEEKDAY(B742,2)),IF(COUNTIF($I$2:$I$21,B742)&gt;0,0,WEEKDAY(B742,2)))</f>
        <v>5</v>
      </c>
      <c r="D742" s="74">
        <f t="shared" si="2"/>
        <v>18</v>
      </c>
      <c r="E742" s="12">
        <f>IFERROR(VLOOKUP(A742,'IDAR Meter Data'!$A:$B,2,1),"")</f>
        <v>212</v>
      </c>
      <c r="F742" s="75">
        <f>IF(CECCZ="CZ03",'Outside Temp'!B742,IF(CECCZ="CZ04",'Outside Temp'!B743,IF(CECCZ="CZ12",'Outside Temp'!B744, IF(CECCZ="CZ13",'Outside Temp'!B745))))</f>
        <v>58.73333333</v>
      </c>
      <c r="G742" s="12">
        <f t="shared" si="3"/>
        <v>1</v>
      </c>
    </row>
    <row r="743" ht="15.75" customHeight="1">
      <c r="A743" s="13">
        <v>42132.760416666664</v>
      </c>
      <c r="B743" s="73">
        <f t="shared" si="1"/>
        <v>42132</v>
      </c>
      <c r="C743" s="74">
        <f>IF(NewCustomer="Yes", IF(COUNTIF($I$2:$I$11,B743)&gt;0,0,WEEKDAY(B743,2)),IF(COUNTIF($I$2:$I$21,B743)&gt;0,0,WEEKDAY(B743,2)))</f>
        <v>5</v>
      </c>
      <c r="D743" s="74">
        <f t="shared" si="2"/>
        <v>18</v>
      </c>
      <c r="E743" s="12">
        <f>IFERROR(VLOOKUP(A743,'IDAR Meter Data'!$A:$B,2,1),"")</f>
        <v>218</v>
      </c>
      <c r="F743" s="75">
        <f>IF(CECCZ="CZ03",'Outside Temp'!B743,IF(CECCZ="CZ04",'Outside Temp'!B744,IF(CECCZ="CZ12",'Outside Temp'!B745, IF(CECCZ="CZ13",'Outside Temp'!B746))))</f>
        <v>57.73333333</v>
      </c>
      <c r="G743" s="12">
        <f t="shared" si="3"/>
        <v>1</v>
      </c>
    </row>
    <row r="744" ht="15.75" customHeight="1">
      <c r="A744" s="13">
        <v>42132.770833333336</v>
      </c>
      <c r="B744" s="73">
        <f t="shared" si="1"/>
        <v>42132</v>
      </c>
      <c r="C744" s="74">
        <f>IF(NewCustomer="Yes", IF(COUNTIF($I$2:$I$11,B744)&gt;0,0,WEEKDAY(B744,2)),IF(COUNTIF($I$2:$I$21,B744)&gt;0,0,WEEKDAY(B744,2)))</f>
        <v>5</v>
      </c>
      <c r="D744" s="74">
        <f t="shared" si="2"/>
        <v>18</v>
      </c>
      <c r="E744" s="12">
        <f>IFERROR(VLOOKUP(A744,'IDAR Meter Data'!$A:$B,2,1),"")</f>
        <v>198</v>
      </c>
      <c r="F744" s="75">
        <f>IF(CECCZ="CZ03",'Outside Temp'!B744,IF(CECCZ="CZ04",'Outside Temp'!B745,IF(CECCZ="CZ12",'Outside Temp'!B746, IF(CECCZ="CZ13",'Outside Temp'!B747))))</f>
        <v>56.73333333</v>
      </c>
      <c r="G744" s="12">
        <f t="shared" si="3"/>
        <v>1</v>
      </c>
    </row>
    <row r="745" ht="15.75" customHeight="1">
      <c r="A745" s="13">
        <v>42132.78125</v>
      </c>
      <c r="B745" s="73">
        <f t="shared" si="1"/>
        <v>42132</v>
      </c>
      <c r="C745" s="74">
        <f>IF(NewCustomer="Yes", IF(COUNTIF($I$2:$I$11,B745)&gt;0,0,WEEKDAY(B745,2)),IF(COUNTIF($I$2:$I$21,B745)&gt;0,0,WEEKDAY(B745,2)))</f>
        <v>5</v>
      </c>
      <c r="D745" s="74">
        <f t="shared" si="2"/>
        <v>18</v>
      </c>
      <c r="E745" s="12">
        <f>IFERROR(VLOOKUP(A745,'IDAR Meter Data'!$A:$B,2,1),"")</f>
        <v>208</v>
      </c>
      <c r="F745" s="75">
        <f>IF(CECCZ="CZ03",'Outside Temp'!B745,IF(CECCZ="CZ04",'Outside Temp'!B746,IF(CECCZ="CZ12",'Outside Temp'!B747, IF(CECCZ="CZ13",'Outside Temp'!B748))))</f>
        <v>55.73333333</v>
      </c>
      <c r="G745" s="12">
        <f t="shared" si="3"/>
        <v>1</v>
      </c>
    </row>
    <row r="746" ht="15.75" customHeight="1">
      <c r="A746" s="13">
        <v>42132.791666666664</v>
      </c>
      <c r="B746" s="73">
        <f t="shared" si="1"/>
        <v>42132</v>
      </c>
      <c r="C746" s="74">
        <f>IF(NewCustomer="Yes", IF(COUNTIF($I$2:$I$11,B746)&gt;0,0,WEEKDAY(B746,2)),IF(COUNTIF($I$2:$I$21,B746)&gt;0,0,WEEKDAY(B746,2)))</f>
        <v>5</v>
      </c>
      <c r="D746" s="74">
        <f t="shared" si="2"/>
        <v>19</v>
      </c>
      <c r="E746" s="12">
        <f>IFERROR(VLOOKUP(A746,'IDAR Meter Data'!$A:$B,2,1),"")</f>
        <v>193</v>
      </c>
      <c r="F746" s="75">
        <f>IF(CECCZ="CZ03",'Outside Temp'!B746,IF(CECCZ="CZ04",'Outside Temp'!B747,IF(CECCZ="CZ12",'Outside Temp'!B748, IF(CECCZ="CZ13",'Outside Temp'!B749))))</f>
        <v>55</v>
      </c>
      <c r="G746" s="12">
        <f t="shared" si="3"/>
        <v>1</v>
      </c>
    </row>
    <row r="747" ht="15.75" customHeight="1">
      <c r="A747" s="13">
        <v>42132.802083333336</v>
      </c>
      <c r="B747" s="73">
        <f t="shared" si="1"/>
        <v>42132</v>
      </c>
      <c r="C747" s="74">
        <f>IF(NewCustomer="Yes", IF(COUNTIF($I$2:$I$11,B747)&gt;0,0,WEEKDAY(B747,2)),IF(COUNTIF($I$2:$I$21,B747)&gt;0,0,WEEKDAY(B747,2)))</f>
        <v>5</v>
      </c>
      <c r="D747" s="74">
        <f t="shared" si="2"/>
        <v>19</v>
      </c>
      <c r="E747" s="12">
        <f>IFERROR(VLOOKUP(A747,'IDAR Meter Data'!$A:$B,2,1),"")</f>
        <v>207</v>
      </c>
      <c r="F747" s="75">
        <f>IF(CECCZ="CZ03",'Outside Temp'!B747,IF(CECCZ="CZ04",'Outside Temp'!B748,IF(CECCZ="CZ12",'Outside Temp'!B749, IF(CECCZ="CZ13",'Outside Temp'!B750))))</f>
        <v>55</v>
      </c>
      <c r="G747" s="12">
        <f t="shared" si="3"/>
        <v>1</v>
      </c>
    </row>
    <row r="748" ht="15.75" customHeight="1">
      <c r="A748" s="13">
        <v>42132.8125</v>
      </c>
      <c r="B748" s="73">
        <f t="shared" si="1"/>
        <v>42132</v>
      </c>
      <c r="C748" s="74">
        <f>IF(NewCustomer="Yes", IF(COUNTIF($I$2:$I$11,B748)&gt;0,0,WEEKDAY(B748,2)),IF(COUNTIF($I$2:$I$21,B748)&gt;0,0,WEEKDAY(B748,2)))</f>
        <v>5</v>
      </c>
      <c r="D748" s="74">
        <f t="shared" si="2"/>
        <v>19</v>
      </c>
      <c r="E748" s="12">
        <f>IFERROR(VLOOKUP(A748,'IDAR Meter Data'!$A:$B,2,1),"")</f>
        <v>193</v>
      </c>
      <c r="F748" s="75">
        <f>IF(CECCZ="CZ03",'Outside Temp'!B748,IF(CECCZ="CZ04",'Outside Temp'!B749,IF(CECCZ="CZ12",'Outside Temp'!B750, IF(CECCZ="CZ13",'Outside Temp'!B751))))</f>
        <v>55</v>
      </c>
      <c r="G748" s="12">
        <f t="shared" si="3"/>
        <v>1</v>
      </c>
    </row>
    <row r="749" ht="15.75" customHeight="1">
      <c r="A749" s="13">
        <v>42132.822916666664</v>
      </c>
      <c r="B749" s="73">
        <f t="shared" si="1"/>
        <v>42132</v>
      </c>
      <c r="C749" s="74">
        <f>IF(NewCustomer="Yes", IF(COUNTIF($I$2:$I$11,B749)&gt;0,0,WEEKDAY(B749,2)),IF(COUNTIF($I$2:$I$21,B749)&gt;0,0,WEEKDAY(B749,2)))</f>
        <v>5</v>
      </c>
      <c r="D749" s="74">
        <f t="shared" si="2"/>
        <v>19</v>
      </c>
      <c r="E749" s="12">
        <f>IFERROR(VLOOKUP(A749,'IDAR Meter Data'!$A:$B,2,1),"")</f>
        <v>187</v>
      </c>
      <c r="F749" s="75">
        <f>IF(CECCZ="CZ03",'Outside Temp'!B749,IF(CECCZ="CZ04",'Outside Temp'!B750,IF(CECCZ="CZ12",'Outside Temp'!B751, IF(CECCZ="CZ13",'Outside Temp'!B752))))</f>
        <v>55</v>
      </c>
      <c r="G749" s="12">
        <f t="shared" si="3"/>
        <v>1</v>
      </c>
    </row>
    <row r="750" ht="15.75" customHeight="1">
      <c r="A750" s="13">
        <v>42132.833333333336</v>
      </c>
      <c r="B750" s="73">
        <f t="shared" si="1"/>
        <v>42132</v>
      </c>
      <c r="C750" s="74">
        <f>IF(NewCustomer="Yes", IF(COUNTIF($I$2:$I$11,B750)&gt;0,0,WEEKDAY(B750,2)),IF(COUNTIF($I$2:$I$21,B750)&gt;0,0,WEEKDAY(B750,2)))</f>
        <v>5</v>
      </c>
      <c r="D750" s="74">
        <f t="shared" si="2"/>
        <v>20</v>
      </c>
      <c r="E750" s="12">
        <f>IFERROR(VLOOKUP(A750,'IDAR Meter Data'!$A:$B,2,1),"")</f>
        <v>196</v>
      </c>
      <c r="F750" s="75">
        <f>IF(CECCZ="CZ03",'Outside Temp'!B750,IF(CECCZ="CZ04",'Outside Temp'!B751,IF(CECCZ="CZ12",'Outside Temp'!B752, IF(CECCZ="CZ13",'Outside Temp'!B753))))</f>
        <v>54.93333333</v>
      </c>
      <c r="G750" s="12">
        <f t="shared" si="3"/>
        <v>1</v>
      </c>
    </row>
    <row r="751" ht="15.75" customHeight="1">
      <c r="A751" s="13">
        <v>42132.84375</v>
      </c>
      <c r="B751" s="73">
        <f t="shared" si="1"/>
        <v>42132</v>
      </c>
      <c r="C751" s="74">
        <f>IF(NewCustomer="Yes", IF(COUNTIF($I$2:$I$11,B751)&gt;0,0,WEEKDAY(B751,2)),IF(COUNTIF($I$2:$I$21,B751)&gt;0,0,WEEKDAY(B751,2)))</f>
        <v>5</v>
      </c>
      <c r="D751" s="74">
        <f t="shared" si="2"/>
        <v>20</v>
      </c>
      <c r="E751" s="12">
        <f>IFERROR(VLOOKUP(A751,'IDAR Meter Data'!$A:$B,2,1),"")</f>
        <v>191</v>
      </c>
      <c r="F751" s="75">
        <f>IF(CECCZ="CZ03",'Outside Temp'!B751,IF(CECCZ="CZ04",'Outside Temp'!B752,IF(CECCZ="CZ12",'Outside Temp'!B753, IF(CECCZ="CZ13",'Outside Temp'!B754))))</f>
        <v>54.68333333</v>
      </c>
      <c r="G751" s="12">
        <f t="shared" si="3"/>
        <v>1</v>
      </c>
    </row>
    <row r="752" ht="15.75" customHeight="1">
      <c r="A752" s="13">
        <v>42132.854166666664</v>
      </c>
      <c r="B752" s="73">
        <f t="shared" si="1"/>
        <v>42132</v>
      </c>
      <c r="C752" s="74">
        <f>IF(NewCustomer="Yes", IF(COUNTIF($I$2:$I$11,B752)&gt;0,0,WEEKDAY(B752,2)),IF(COUNTIF($I$2:$I$21,B752)&gt;0,0,WEEKDAY(B752,2)))</f>
        <v>5</v>
      </c>
      <c r="D752" s="74">
        <f t="shared" si="2"/>
        <v>20</v>
      </c>
      <c r="E752" s="12">
        <f>IFERROR(VLOOKUP(A752,'IDAR Meter Data'!$A:$B,2,1),"")</f>
        <v>189</v>
      </c>
      <c r="F752" s="75">
        <f>IF(CECCZ="CZ03",'Outside Temp'!B752,IF(CECCZ="CZ04",'Outside Temp'!B753,IF(CECCZ="CZ12",'Outside Temp'!B754, IF(CECCZ="CZ13",'Outside Temp'!B755))))</f>
        <v>54.43333333</v>
      </c>
      <c r="G752" s="12">
        <f t="shared" si="3"/>
        <v>1</v>
      </c>
    </row>
    <row r="753" ht="15.75" customHeight="1">
      <c r="A753" s="13">
        <v>42132.864583333336</v>
      </c>
      <c r="B753" s="73">
        <f t="shared" si="1"/>
        <v>42132</v>
      </c>
      <c r="C753" s="74">
        <f>IF(NewCustomer="Yes", IF(COUNTIF($I$2:$I$11,B753)&gt;0,0,WEEKDAY(B753,2)),IF(COUNTIF($I$2:$I$21,B753)&gt;0,0,WEEKDAY(B753,2)))</f>
        <v>5</v>
      </c>
      <c r="D753" s="74">
        <f t="shared" si="2"/>
        <v>20</v>
      </c>
      <c r="E753" s="12">
        <f>IFERROR(VLOOKUP(A753,'IDAR Meter Data'!$A:$B,2,1),"")</f>
        <v>179</v>
      </c>
      <c r="F753" s="75">
        <f>IF(CECCZ="CZ03",'Outside Temp'!B753,IF(CECCZ="CZ04",'Outside Temp'!B754,IF(CECCZ="CZ12",'Outside Temp'!B755, IF(CECCZ="CZ13",'Outside Temp'!B756))))</f>
        <v>54.18333333</v>
      </c>
      <c r="G753" s="12">
        <f t="shared" si="3"/>
        <v>1</v>
      </c>
    </row>
    <row r="754" ht="15.75" customHeight="1">
      <c r="A754" s="13">
        <v>42132.875</v>
      </c>
      <c r="B754" s="73">
        <f t="shared" si="1"/>
        <v>42132</v>
      </c>
      <c r="C754" s="74">
        <f>IF(NewCustomer="Yes", IF(COUNTIF($I$2:$I$11,B754)&gt;0,0,WEEKDAY(B754,2)),IF(COUNTIF($I$2:$I$21,B754)&gt;0,0,WEEKDAY(B754,2)))</f>
        <v>5</v>
      </c>
      <c r="D754" s="74">
        <f t="shared" si="2"/>
        <v>21</v>
      </c>
      <c r="E754" s="12">
        <f>IFERROR(VLOOKUP(A754,'IDAR Meter Data'!$A:$B,2,1),"")</f>
        <v>183</v>
      </c>
      <c r="F754" s="75">
        <f>IF(CECCZ="CZ03",'Outside Temp'!B754,IF(CECCZ="CZ04",'Outside Temp'!B755,IF(CECCZ="CZ12",'Outside Temp'!B756, IF(CECCZ="CZ13",'Outside Temp'!B757))))</f>
        <v>54</v>
      </c>
      <c r="G754" s="12">
        <f t="shared" si="3"/>
        <v>1</v>
      </c>
    </row>
    <row r="755" ht="15.75" customHeight="1">
      <c r="A755" s="13">
        <v>42132.885416666664</v>
      </c>
      <c r="B755" s="73">
        <f t="shared" si="1"/>
        <v>42132</v>
      </c>
      <c r="C755" s="74">
        <f>IF(NewCustomer="Yes", IF(COUNTIF($I$2:$I$11,B755)&gt;0,0,WEEKDAY(B755,2)),IF(COUNTIF($I$2:$I$21,B755)&gt;0,0,WEEKDAY(B755,2)))</f>
        <v>5</v>
      </c>
      <c r="D755" s="74">
        <f t="shared" si="2"/>
        <v>21</v>
      </c>
      <c r="E755" s="12">
        <f>IFERROR(VLOOKUP(A755,'IDAR Meter Data'!$A:$B,2,1),"")</f>
        <v>164</v>
      </c>
      <c r="F755" s="75">
        <f>IF(CECCZ="CZ03",'Outside Temp'!B755,IF(CECCZ="CZ04",'Outside Temp'!B756,IF(CECCZ="CZ12",'Outside Temp'!B757, IF(CECCZ="CZ13",'Outside Temp'!B758))))</f>
        <v>54</v>
      </c>
      <c r="G755" s="12">
        <f t="shared" si="3"/>
        <v>1</v>
      </c>
    </row>
    <row r="756" ht="15.75" customHeight="1">
      <c r="A756" s="13">
        <v>42132.895833333336</v>
      </c>
      <c r="B756" s="73">
        <f t="shared" si="1"/>
        <v>42132</v>
      </c>
      <c r="C756" s="74">
        <f>IF(NewCustomer="Yes", IF(COUNTIF($I$2:$I$11,B756)&gt;0,0,WEEKDAY(B756,2)),IF(COUNTIF($I$2:$I$21,B756)&gt;0,0,WEEKDAY(B756,2)))</f>
        <v>5</v>
      </c>
      <c r="D756" s="74">
        <f t="shared" si="2"/>
        <v>21</v>
      </c>
      <c r="E756" s="12">
        <f>IFERROR(VLOOKUP(A756,'IDAR Meter Data'!$A:$B,2,1),"")</f>
        <v>154</v>
      </c>
      <c r="F756" s="75">
        <f>IF(CECCZ="CZ03",'Outside Temp'!B756,IF(CECCZ="CZ04",'Outside Temp'!B757,IF(CECCZ="CZ12",'Outside Temp'!B758, IF(CECCZ="CZ13",'Outside Temp'!B759))))</f>
        <v>54</v>
      </c>
      <c r="G756" s="12">
        <f t="shared" si="3"/>
        <v>1</v>
      </c>
    </row>
    <row r="757" ht="15.75" customHeight="1">
      <c r="A757" s="13">
        <v>42132.90625</v>
      </c>
      <c r="B757" s="73">
        <f t="shared" si="1"/>
        <v>42132</v>
      </c>
      <c r="C757" s="74">
        <f>IF(NewCustomer="Yes", IF(COUNTIF($I$2:$I$11,B757)&gt;0,0,WEEKDAY(B757,2)),IF(COUNTIF($I$2:$I$21,B757)&gt;0,0,WEEKDAY(B757,2)))</f>
        <v>5</v>
      </c>
      <c r="D757" s="74">
        <f t="shared" si="2"/>
        <v>21</v>
      </c>
      <c r="E757" s="12">
        <f>IFERROR(VLOOKUP(A757,'IDAR Meter Data'!$A:$B,2,1),"")</f>
        <v>149</v>
      </c>
      <c r="F757" s="75">
        <f>IF(CECCZ="CZ03",'Outside Temp'!B757,IF(CECCZ="CZ04",'Outside Temp'!B758,IF(CECCZ="CZ12",'Outside Temp'!B759, IF(CECCZ="CZ13",'Outside Temp'!B760))))</f>
        <v>54</v>
      </c>
      <c r="G757" s="12">
        <f t="shared" si="3"/>
        <v>1</v>
      </c>
    </row>
    <row r="758" ht="15.75" customHeight="1">
      <c r="A758" s="13">
        <v>42132.916666666664</v>
      </c>
      <c r="B758" s="73">
        <f t="shared" si="1"/>
        <v>42132</v>
      </c>
      <c r="C758" s="74">
        <f>IF(NewCustomer="Yes", IF(COUNTIF($I$2:$I$11,B758)&gt;0,0,WEEKDAY(B758,2)),IF(COUNTIF($I$2:$I$21,B758)&gt;0,0,WEEKDAY(B758,2)))</f>
        <v>5</v>
      </c>
      <c r="D758" s="74">
        <f t="shared" si="2"/>
        <v>22</v>
      </c>
      <c r="E758" s="12">
        <f>IFERROR(VLOOKUP(A758,'IDAR Meter Data'!$A:$B,2,1),"")</f>
        <v>154</v>
      </c>
      <c r="F758" s="75">
        <f>IF(CECCZ="CZ03",'Outside Temp'!B758,IF(CECCZ="CZ04",'Outside Temp'!B759,IF(CECCZ="CZ12",'Outside Temp'!B760, IF(CECCZ="CZ13",'Outside Temp'!B761))))</f>
        <v>53.93333333</v>
      </c>
      <c r="G758" s="12">
        <f t="shared" si="3"/>
        <v>1</v>
      </c>
    </row>
    <row r="759" ht="15.75" customHeight="1">
      <c r="A759" s="13">
        <v>42132.927083333336</v>
      </c>
      <c r="B759" s="73">
        <f t="shared" si="1"/>
        <v>42132</v>
      </c>
      <c r="C759" s="74">
        <f>IF(NewCustomer="Yes", IF(COUNTIF($I$2:$I$11,B759)&gt;0,0,WEEKDAY(B759,2)),IF(COUNTIF($I$2:$I$21,B759)&gt;0,0,WEEKDAY(B759,2)))</f>
        <v>5</v>
      </c>
      <c r="D759" s="74">
        <f t="shared" si="2"/>
        <v>22</v>
      </c>
      <c r="E759" s="12">
        <f>IFERROR(VLOOKUP(A759,'IDAR Meter Data'!$A:$B,2,1),"")</f>
        <v>156</v>
      </c>
      <c r="F759" s="75">
        <f>IF(CECCZ="CZ03",'Outside Temp'!B759,IF(CECCZ="CZ04",'Outside Temp'!B760,IF(CECCZ="CZ12",'Outside Temp'!B761, IF(CECCZ="CZ13",'Outside Temp'!B762))))</f>
        <v>53.68333333</v>
      </c>
      <c r="G759" s="12">
        <f t="shared" si="3"/>
        <v>1</v>
      </c>
    </row>
    <row r="760" ht="15.75" customHeight="1">
      <c r="A760" s="13">
        <v>42132.9375</v>
      </c>
      <c r="B760" s="73">
        <f t="shared" si="1"/>
        <v>42132</v>
      </c>
      <c r="C760" s="74">
        <f>IF(NewCustomer="Yes", IF(COUNTIF($I$2:$I$11,B760)&gt;0,0,WEEKDAY(B760,2)),IF(COUNTIF($I$2:$I$21,B760)&gt;0,0,WEEKDAY(B760,2)))</f>
        <v>5</v>
      </c>
      <c r="D760" s="74">
        <f t="shared" si="2"/>
        <v>22</v>
      </c>
      <c r="E760" s="12">
        <f>IFERROR(VLOOKUP(A760,'IDAR Meter Data'!$A:$B,2,1),"")</f>
        <v>150</v>
      </c>
      <c r="F760" s="75">
        <f>IF(CECCZ="CZ03",'Outside Temp'!B760,IF(CECCZ="CZ04",'Outside Temp'!B761,IF(CECCZ="CZ12",'Outside Temp'!B762, IF(CECCZ="CZ13",'Outside Temp'!B763))))</f>
        <v>53.43333333</v>
      </c>
      <c r="G760" s="12">
        <f t="shared" si="3"/>
        <v>1</v>
      </c>
    </row>
    <row r="761" ht="15.75" customHeight="1">
      <c r="A761" s="13">
        <v>42132.947916666664</v>
      </c>
      <c r="B761" s="73">
        <f t="shared" si="1"/>
        <v>42132</v>
      </c>
      <c r="C761" s="74">
        <f>IF(NewCustomer="Yes", IF(COUNTIF($I$2:$I$11,B761)&gt;0,0,WEEKDAY(B761,2)),IF(COUNTIF($I$2:$I$21,B761)&gt;0,0,WEEKDAY(B761,2)))</f>
        <v>5</v>
      </c>
      <c r="D761" s="74">
        <f t="shared" si="2"/>
        <v>22</v>
      </c>
      <c r="E761" s="12">
        <f>IFERROR(VLOOKUP(A761,'IDAR Meter Data'!$A:$B,2,1),"")</f>
        <v>149</v>
      </c>
      <c r="F761" s="75">
        <f>IF(CECCZ="CZ03",'Outside Temp'!B761,IF(CECCZ="CZ04",'Outside Temp'!B762,IF(CECCZ="CZ12",'Outside Temp'!B763, IF(CECCZ="CZ13",'Outside Temp'!B764))))</f>
        <v>53.18333333</v>
      </c>
      <c r="G761" s="12">
        <f t="shared" si="3"/>
        <v>1</v>
      </c>
    </row>
    <row r="762" ht="15.75" customHeight="1">
      <c r="A762" s="13">
        <v>42132.958333333336</v>
      </c>
      <c r="B762" s="73">
        <f t="shared" si="1"/>
        <v>42132</v>
      </c>
      <c r="C762" s="74">
        <f>IF(NewCustomer="Yes", IF(COUNTIF($I$2:$I$11,B762)&gt;0,0,WEEKDAY(B762,2)),IF(COUNTIF($I$2:$I$21,B762)&gt;0,0,WEEKDAY(B762,2)))</f>
        <v>5</v>
      </c>
      <c r="D762" s="74">
        <f t="shared" si="2"/>
        <v>23</v>
      </c>
      <c r="E762" s="12">
        <f>IFERROR(VLOOKUP(A762,'IDAR Meter Data'!$A:$B,2,1),"")</f>
        <v>149</v>
      </c>
      <c r="F762" s="75">
        <f>IF(CECCZ="CZ03",'Outside Temp'!B762,IF(CECCZ="CZ04",'Outside Temp'!B763,IF(CECCZ="CZ12",'Outside Temp'!B764, IF(CECCZ="CZ13",'Outside Temp'!B765))))</f>
        <v>53.44444444</v>
      </c>
      <c r="G762" s="12">
        <f t="shared" si="3"/>
        <v>1</v>
      </c>
    </row>
    <row r="763" ht="15.75" customHeight="1">
      <c r="A763" s="13">
        <v>42132.96875</v>
      </c>
      <c r="B763" s="73">
        <f t="shared" si="1"/>
        <v>42132</v>
      </c>
      <c r="C763" s="74">
        <f>IF(NewCustomer="Yes", IF(COUNTIF($I$2:$I$11,B763)&gt;0,0,WEEKDAY(B763,2)),IF(COUNTIF($I$2:$I$21,B763)&gt;0,0,WEEKDAY(B763,2)))</f>
        <v>5</v>
      </c>
      <c r="D763" s="74">
        <f t="shared" si="2"/>
        <v>23</v>
      </c>
      <c r="E763" s="12">
        <f>IFERROR(VLOOKUP(A763,'IDAR Meter Data'!$A:$B,2,1),"")</f>
        <v>160</v>
      </c>
      <c r="F763" s="75">
        <f>IF(CECCZ="CZ03",'Outside Temp'!B763,IF(CECCZ="CZ04",'Outside Temp'!B764,IF(CECCZ="CZ12",'Outside Temp'!B765, IF(CECCZ="CZ13",'Outside Temp'!B766))))</f>
        <v>54</v>
      </c>
      <c r="G763" s="12">
        <f t="shared" si="3"/>
        <v>1</v>
      </c>
    </row>
    <row r="764" ht="15.75" customHeight="1">
      <c r="A764" s="13">
        <v>42132.979166666664</v>
      </c>
      <c r="B764" s="73">
        <f t="shared" si="1"/>
        <v>42132</v>
      </c>
      <c r="C764" s="74">
        <f>IF(NewCustomer="Yes", IF(COUNTIF($I$2:$I$11,B764)&gt;0,0,WEEKDAY(B764,2)),IF(COUNTIF($I$2:$I$21,B764)&gt;0,0,WEEKDAY(B764,2)))</f>
        <v>5</v>
      </c>
      <c r="D764" s="74">
        <f t="shared" si="2"/>
        <v>23</v>
      </c>
      <c r="E764" s="12">
        <f>IFERROR(VLOOKUP(A764,'IDAR Meter Data'!$A:$B,2,1),"")</f>
        <v>150</v>
      </c>
      <c r="F764" s="75">
        <f>IF(CECCZ="CZ03",'Outside Temp'!B764,IF(CECCZ="CZ04",'Outside Temp'!B765,IF(CECCZ="CZ12",'Outside Temp'!B766, IF(CECCZ="CZ13",'Outside Temp'!B767))))</f>
        <v>54</v>
      </c>
      <c r="G764" s="12">
        <f t="shared" si="3"/>
        <v>1</v>
      </c>
    </row>
    <row r="765" ht="15.75" customHeight="1">
      <c r="A765" s="13">
        <v>42132.989583333336</v>
      </c>
      <c r="B765" s="73">
        <f t="shared" si="1"/>
        <v>42132</v>
      </c>
      <c r="C765" s="74">
        <f>IF(NewCustomer="Yes", IF(COUNTIF($I$2:$I$11,B765)&gt;0,0,WEEKDAY(B765,2)),IF(COUNTIF($I$2:$I$21,B765)&gt;0,0,WEEKDAY(B765,2)))</f>
        <v>5</v>
      </c>
      <c r="D765" s="74">
        <f t="shared" si="2"/>
        <v>23</v>
      </c>
      <c r="E765" s="12">
        <f>IFERROR(VLOOKUP(A765,'IDAR Meter Data'!$A:$B,2,1),"")</f>
        <v>147</v>
      </c>
      <c r="F765" s="75">
        <f>IF(CECCZ="CZ03",'Outside Temp'!B765,IF(CECCZ="CZ04",'Outside Temp'!B766,IF(CECCZ="CZ12",'Outside Temp'!B767, IF(CECCZ="CZ13",'Outside Temp'!B768))))</f>
        <v>54</v>
      </c>
      <c r="G765" s="12">
        <f t="shared" si="3"/>
        <v>1</v>
      </c>
    </row>
    <row r="766" ht="15.75" customHeight="1">
      <c r="A766" s="13">
        <v>42133.0</v>
      </c>
      <c r="B766" s="73">
        <f t="shared" si="1"/>
        <v>42133</v>
      </c>
      <c r="C766" s="74">
        <f>IF(NewCustomer="Yes", IF(COUNTIF($I$2:$I$11,B766)&gt;0,0,WEEKDAY(B766,2)),IF(COUNTIF($I$2:$I$21,B766)&gt;0,0,WEEKDAY(B766,2)))</f>
        <v>6</v>
      </c>
      <c r="D766" s="74">
        <f t="shared" si="2"/>
        <v>0</v>
      </c>
      <c r="E766" s="12">
        <f>IFERROR(VLOOKUP(A766,'IDAR Meter Data'!$A:$B,2,1),"")</f>
        <v>146</v>
      </c>
      <c r="F766" s="75">
        <f>IF(CECCZ="CZ03",'Outside Temp'!B766,IF(CECCZ="CZ04",'Outside Temp'!B767,IF(CECCZ="CZ12",'Outside Temp'!B768, IF(CECCZ="CZ13",'Outside Temp'!B769))))</f>
        <v>52.06666667</v>
      </c>
      <c r="G766" s="12">
        <f t="shared" si="3"/>
        <v>1</v>
      </c>
    </row>
    <row r="767" ht="15.75" customHeight="1">
      <c r="A767" s="13">
        <v>42133.010416666664</v>
      </c>
      <c r="B767" s="73">
        <f t="shared" si="1"/>
        <v>42133</v>
      </c>
      <c r="C767" s="74">
        <f>IF(NewCustomer="Yes", IF(COUNTIF($I$2:$I$11,B767)&gt;0,0,WEEKDAY(B767,2)),IF(COUNTIF($I$2:$I$21,B767)&gt;0,0,WEEKDAY(B767,2)))</f>
        <v>6</v>
      </c>
      <c r="D767" s="74">
        <f t="shared" si="2"/>
        <v>0</v>
      </c>
      <c r="E767" s="12">
        <f>IFERROR(VLOOKUP(A767,'IDAR Meter Data'!$A:$B,2,1),"")</f>
        <v>152</v>
      </c>
      <c r="F767" s="75">
        <f>IF(CECCZ="CZ03",'Outside Temp'!B767,IF(CECCZ="CZ04",'Outside Temp'!B768,IF(CECCZ="CZ12",'Outside Temp'!B769, IF(CECCZ="CZ13",'Outside Temp'!B770))))</f>
        <v>52.31666667</v>
      </c>
      <c r="G767" s="12">
        <f t="shared" si="3"/>
        <v>1</v>
      </c>
    </row>
    <row r="768" ht="15.75" customHeight="1">
      <c r="A768" s="13">
        <v>42133.020833333336</v>
      </c>
      <c r="B768" s="73">
        <f t="shared" si="1"/>
        <v>42133</v>
      </c>
      <c r="C768" s="74">
        <f>IF(NewCustomer="Yes", IF(COUNTIF($I$2:$I$11,B768)&gt;0,0,WEEKDAY(B768,2)),IF(COUNTIF($I$2:$I$21,B768)&gt;0,0,WEEKDAY(B768,2)))</f>
        <v>6</v>
      </c>
      <c r="D768" s="74">
        <f t="shared" si="2"/>
        <v>0</v>
      </c>
      <c r="E768" s="12">
        <f>IFERROR(VLOOKUP(A768,'IDAR Meter Data'!$A:$B,2,1),"")</f>
        <v>155</v>
      </c>
      <c r="F768" s="75">
        <f>IF(CECCZ="CZ03",'Outside Temp'!B768,IF(CECCZ="CZ04",'Outside Temp'!B769,IF(CECCZ="CZ12",'Outside Temp'!B770, IF(CECCZ="CZ13",'Outside Temp'!B771))))</f>
        <v>52.56666667</v>
      </c>
      <c r="G768" s="12">
        <f t="shared" si="3"/>
        <v>1</v>
      </c>
    </row>
    <row r="769" ht="15.75" customHeight="1">
      <c r="A769" s="13">
        <v>42133.03125</v>
      </c>
      <c r="B769" s="73">
        <f t="shared" si="1"/>
        <v>42133</v>
      </c>
      <c r="C769" s="74">
        <f>IF(NewCustomer="Yes", IF(COUNTIF($I$2:$I$11,B769)&gt;0,0,WEEKDAY(B769,2)),IF(COUNTIF($I$2:$I$21,B769)&gt;0,0,WEEKDAY(B769,2)))</f>
        <v>6</v>
      </c>
      <c r="D769" s="74">
        <f t="shared" si="2"/>
        <v>0</v>
      </c>
      <c r="E769" s="12">
        <f>IFERROR(VLOOKUP(A769,'IDAR Meter Data'!$A:$B,2,1),"")</f>
        <v>146</v>
      </c>
      <c r="F769" s="75">
        <f>IF(CECCZ="CZ03",'Outside Temp'!B769,IF(CECCZ="CZ04",'Outside Temp'!B770,IF(CECCZ="CZ12",'Outside Temp'!B771, IF(CECCZ="CZ13",'Outside Temp'!B772))))</f>
        <v>52.81666667</v>
      </c>
      <c r="G769" s="12">
        <f t="shared" si="3"/>
        <v>1</v>
      </c>
    </row>
    <row r="770" ht="15.75" customHeight="1">
      <c r="A770" s="13">
        <v>42133.041666666664</v>
      </c>
      <c r="B770" s="73">
        <f t="shared" si="1"/>
        <v>42133</v>
      </c>
      <c r="C770" s="74">
        <f>IF(NewCustomer="Yes", IF(COUNTIF($I$2:$I$11,B770)&gt;0,0,WEEKDAY(B770,2)),IF(COUNTIF($I$2:$I$21,B770)&gt;0,0,WEEKDAY(B770,2)))</f>
        <v>6</v>
      </c>
      <c r="D770" s="74">
        <f t="shared" si="2"/>
        <v>1</v>
      </c>
      <c r="E770" s="12">
        <f>IFERROR(VLOOKUP(A770,'IDAR Meter Data'!$A:$B,2,1),"")</f>
        <v>145</v>
      </c>
      <c r="F770" s="75">
        <f>IF(CECCZ="CZ03",'Outside Temp'!B770,IF(CECCZ="CZ04",'Outside Temp'!B771,IF(CECCZ="CZ12",'Outside Temp'!B772, IF(CECCZ="CZ13",'Outside Temp'!B773))))</f>
        <v>53</v>
      </c>
      <c r="G770" s="12">
        <f t="shared" si="3"/>
        <v>1</v>
      </c>
    </row>
    <row r="771" ht="15.75" customHeight="1">
      <c r="A771" s="13">
        <v>42133.052083333336</v>
      </c>
      <c r="B771" s="73">
        <f t="shared" si="1"/>
        <v>42133</v>
      </c>
      <c r="C771" s="74">
        <f>IF(NewCustomer="Yes", IF(COUNTIF($I$2:$I$11,B771)&gt;0,0,WEEKDAY(B771,2)),IF(COUNTIF($I$2:$I$21,B771)&gt;0,0,WEEKDAY(B771,2)))</f>
        <v>6</v>
      </c>
      <c r="D771" s="74">
        <f t="shared" si="2"/>
        <v>1</v>
      </c>
      <c r="E771" s="12">
        <f>IFERROR(VLOOKUP(A771,'IDAR Meter Data'!$A:$B,2,1),"")</f>
        <v>146</v>
      </c>
      <c r="F771" s="75">
        <f>IF(CECCZ="CZ03",'Outside Temp'!B771,IF(CECCZ="CZ04",'Outside Temp'!B772,IF(CECCZ="CZ12",'Outside Temp'!B773, IF(CECCZ="CZ13",'Outside Temp'!B774))))</f>
        <v>53</v>
      </c>
      <c r="G771" s="12">
        <f t="shared" si="3"/>
        <v>1</v>
      </c>
    </row>
    <row r="772" ht="15.75" customHeight="1">
      <c r="A772" s="13">
        <v>42133.0625</v>
      </c>
      <c r="B772" s="73">
        <f t="shared" si="1"/>
        <v>42133</v>
      </c>
      <c r="C772" s="74">
        <f>IF(NewCustomer="Yes", IF(COUNTIF($I$2:$I$11,B772)&gt;0,0,WEEKDAY(B772,2)),IF(COUNTIF($I$2:$I$21,B772)&gt;0,0,WEEKDAY(B772,2)))</f>
        <v>6</v>
      </c>
      <c r="D772" s="74">
        <f t="shared" si="2"/>
        <v>1</v>
      </c>
      <c r="E772" s="12">
        <f>IFERROR(VLOOKUP(A772,'IDAR Meter Data'!$A:$B,2,1),"")</f>
        <v>161</v>
      </c>
      <c r="F772" s="75">
        <f>IF(CECCZ="CZ03",'Outside Temp'!B772,IF(CECCZ="CZ04",'Outside Temp'!B773,IF(CECCZ="CZ12",'Outside Temp'!B774, IF(CECCZ="CZ13",'Outside Temp'!B775))))</f>
        <v>53</v>
      </c>
      <c r="G772" s="12">
        <f t="shared" si="3"/>
        <v>1</v>
      </c>
    </row>
    <row r="773" ht="15.75" customHeight="1">
      <c r="A773" s="13">
        <v>42133.072916666664</v>
      </c>
      <c r="B773" s="73">
        <f t="shared" si="1"/>
        <v>42133</v>
      </c>
      <c r="C773" s="74">
        <f>IF(NewCustomer="Yes", IF(COUNTIF($I$2:$I$11,B773)&gt;0,0,WEEKDAY(B773,2)),IF(COUNTIF($I$2:$I$21,B773)&gt;0,0,WEEKDAY(B773,2)))</f>
        <v>6</v>
      </c>
      <c r="D773" s="74">
        <f t="shared" si="2"/>
        <v>1</v>
      </c>
      <c r="E773" s="12">
        <f>IFERROR(VLOOKUP(A773,'IDAR Meter Data'!$A:$B,2,1),"")</f>
        <v>146</v>
      </c>
      <c r="F773" s="75">
        <f>IF(CECCZ="CZ03",'Outside Temp'!B773,IF(CECCZ="CZ04",'Outside Temp'!B774,IF(CECCZ="CZ12",'Outside Temp'!B775, IF(CECCZ="CZ13",'Outside Temp'!B776))))</f>
        <v>53</v>
      </c>
      <c r="G773" s="12">
        <f t="shared" si="3"/>
        <v>1</v>
      </c>
    </row>
    <row r="774" ht="15.75" customHeight="1">
      <c r="A774" s="13">
        <v>42133.083333333336</v>
      </c>
      <c r="B774" s="73">
        <f t="shared" si="1"/>
        <v>42133</v>
      </c>
      <c r="C774" s="74">
        <f>IF(NewCustomer="Yes", IF(COUNTIF($I$2:$I$11,B774)&gt;0,0,WEEKDAY(B774,2)),IF(COUNTIF($I$2:$I$21,B774)&gt;0,0,WEEKDAY(B774,2)))</f>
        <v>6</v>
      </c>
      <c r="D774" s="74">
        <f t="shared" si="2"/>
        <v>2</v>
      </c>
      <c r="E774" s="12">
        <f>IFERROR(VLOOKUP(A774,'IDAR Meter Data'!$A:$B,2,1),"")</f>
        <v>147</v>
      </c>
      <c r="F774" s="75">
        <f>IF(CECCZ="CZ03",'Outside Temp'!B774,IF(CECCZ="CZ04",'Outside Temp'!B775,IF(CECCZ="CZ12",'Outside Temp'!B776, IF(CECCZ="CZ13",'Outside Temp'!B777))))</f>
        <v>53</v>
      </c>
      <c r="G774" s="12">
        <f t="shared" si="3"/>
        <v>1</v>
      </c>
    </row>
    <row r="775" ht="15.75" customHeight="1">
      <c r="A775" s="13">
        <v>42133.09375</v>
      </c>
      <c r="B775" s="73">
        <f t="shared" si="1"/>
        <v>42133</v>
      </c>
      <c r="C775" s="74">
        <f>IF(NewCustomer="Yes", IF(COUNTIF($I$2:$I$11,B775)&gt;0,0,WEEKDAY(B775,2)),IF(COUNTIF($I$2:$I$21,B775)&gt;0,0,WEEKDAY(B775,2)))</f>
        <v>6</v>
      </c>
      <c r="D775" s="74">
        <f t="shared" si="2"/>
        <v>2</v>
      </c>
      <c r="E775" s="12">
        <f>IFERROR(VLOOKUP(A775,'IDAR Meter Data'!$A:$B,2,1),"")</f>
        <v>142</v>
      </c>
      <c r="F775" s="75">
        <f>IF(CECCZ="CZ03",'Outside Temp'!B775,IF(CECCZ="CZ04",'Outside Temp'!B776,IF(CECCZ="CZ12",'Outside Temp'!B777, IF(CECCZ="CZ13",'Outside Temp'!B778))))</f>
        <v>53</v>
      </c>
      <c r="G775" s="12">
        <f t="shared" si="3"/>
        <v>1</v>
      </c>
    </row>
    <row r="776" ht="15.75" customHeight="1">
      <c r="A776" s="13">
        <v>42133.104166666664</v>
      </c>
      <c r="B776" s="73">
        <f t="shared" si="1"/>
        <v>42133</v>
      </c>
      <c r="C776" s="74">
        <f>IF(NewCustomer="Yes", IF(COUNTIF($I$2:$I$11,B776)&gt;0,0,WEEKDAY(B776,2)),IF(COUNTIF($I$2:$I$21,B776)&gt;0,0,WEEKDAY(B776,2)))</f>
        <v>6</v>
      </c>
      <c r="D776" s="74">
        <f t="shared" si="2"/>
        <v>2</v>
      </c>
      <c r="E776" s="12">
        <f>IFERROR(VLOOKUP(A776,'IDAR Meter Data'!$A:$B,2,1),"")</f>
        <v>148</v>
      </c>
      <c r="F776" s="75">
        <f>IF(CECCZ="CZ03",'Outside Temp'!B776,IF(CECCZ="CZ04",'Outside Temp'!B777,IF(CECCZ="CZ12",'Outside Temp'!B778, IF(CECCZ="CZ13",'Outside Temp'!B779))))</f>
        <v>53</v>
      </c>
      <c r="G776" s="12">
        <f t="shared" si="3"/>
        <v>1</v>
      </c>
    </row>
    <row r="777" ht="15.75" customHeight="1">
      <c r="A777" s="13">
        <v>42133.114583333336</v>
      </c>
      <c r="B777" s="73">
        <f t="shared" si="1"/>
        <v>42133</v>
      </c>
      <c r="C777" s="74">
        <f>IF(NewCustomer="Yes", IF(COUNTIF($I$2:$I$11,B777)&gt;0,0,WEEKDAY(B777,2)),IF(COUNTIF($I$2:$I$21,B777)&gt;0,0,WEEKDAY(B777,2)))</f>
        <v>6</v>
      </c>
      <c r="D777" s="74">
        <f t="shared" si="2"/>
        <v>2</v>
      </c>
      <c r="E777" s="12">
        <f>IFERROR(VLOOKUP(A777,'IDAR Meter Data'!$A:$B,2,1),"")</f>
        <v>157</v>
      </c>
      <c r="F777" s="75">
        <f>IF(CECCZ="CZ03",'Outside Temp'!B777,IF(CECCZ="CZ04",'Outside Temp'!B778,IF(CECCZ="CZ12",'Outside Temp'!B779, IF(CECCZ="CZ13",'Outside Temp'!B780))))</f>
        <v>53</v>
      </c>
      <c r="G777" s="12">
        <f t="shared" si="3"/>
        <v>1</v>
      </c>
    </row>
    <row r="778" ht="15.75" customHeight="1">
      <c r="A778" s="13">
        <v>42133.125</v>
      </c>
      <c r="B778" s="73">
        <f t="shared" si="1"/>
        <v>42133</v>
      </c>
      <c r="C778" s="74">
        <f>IF(NewCustomer="Yes", IF(COUNTIF($I$2:$I$11,B778)&gt;0,0,WEEKDAY(B778,2)),IF(COUNTIF($I$2:$I$21,B778)&gt;0,0,WEEKDAY(B778,2)))</f>
        <v>6</v>
      </c>
      <c r="D778" s="74">
        <f t="shared" si="2"/>
        <v>3</v>
      </c>
      <c r="E778" s="12">
        <f>IFERROR(VLOOKUP(A778,'IDAR Meter Data'!$A:$B,2,1),"")</f>
        <v>144</v>
      </c>
      <c r="F778" s="75">
        <f>IF(CECCZ="CZ03",'Outside Temp'!B778,IF(CECCZ="CZ04",'Outside Temp'!B779,IF(CECCZ="CZ12",'Outside Temp'!B780, IF(CECCZ="CZ13",'Outside Temp'!B781))))</f>
        <v>53</v>
      </c>
      <c r="G778" s="12">
        <f t="shared" si="3"/>
        <v>1</v>
      </c>
    </row>
    <row r="779" ht="15.75" customHeight="1">
      <c r="A779" s="13">
        <v>42133.135416666664</v>
      </c>
      <c r="B779" s="73">
        <f t="shared" si="1"/>
        <v>42133</v>
      </c>
      <c r="C779" s="74">
        <f>IF(NewCustomer="Yes", IF(COUNTIF($I$2:$I$11,B779)&gt;0,0,WEEKDAY(B779,2)),IF(COUNTIF($I$2:$I$21,B779)&gt;0,0,WEEKDAY(B779,2)))</f>
        <v>6</v>
      </c>
      <c r="D779" s="74">
        <f t="shared" si="2"/>
        <v>3</v>
      </c>
      <c r="E779" s="12">
        <f>IFERROR(VLOOKUP(A779,'IDAR Meter Data'!$A:$B,2,1),"")</f>
        <v>141</v>
      </c>
      <c r="F779" s="75">
        <f>IF(CECCZ="CZ03",'Outside Temp'!B779,IF(CECCZ="CZ04",'Outside Temp'!B780,IF(CECCZ="CZ12",'Outside Temp'!B781, IF(CECCZ="CZ13",'Outside Temp'!B782))))</f>
        <v>53</v>
      </c>
      <c r="G779" s="12">
        <f t="shared" si="3"/>
        <v>1</v>
      </c>
    </row>
    <row r="780" ht="15.75" customHeight="1">
      <c r="A780" s="13">
        <v>42133.145833333336</v>
      </c>
      <c r="B780" s="73">
        <f t="shared" si="1"/>
        <v>42133</v>
      </c>
      <c r="C780" s="74">
        <f>IF(NewCustomer="Yes", IF(COUNTIF($I$2:$I$11,B780)&gt;0,0,WEEKDAY(B780,2)),IF(COUNTIF($I$2:$I$21,B780)&gt;0,0,WEEKDAY(B780,2)))</f>
        <v>6</v>
      </c>
      <c r="D780" s="74">
        <f t="shared" si="2"/>
        <v>3</v>
      </c>
      <c r="E780" s="12">
        <f>IFERROR(VLOOKUP(A780,'IDAR Meter Data'!$A:$B,2,1),"")</f>
        <v>148</v>
      </c>
      <c r="F780" s="75">
        <f>IF(CECCZ="CZ03",'Outside Temp'!B780,IF(CECCZ="CZ04",'Outside Temp'!B781,IF(CECCZ="CZ12",'Outside Temp'!B782, IF(CECCZ="CZ13",'Outside Temp'!B783))))</f>
        <v>53</v>
      </c>
      <c r="G780" s="12">
        <f t="shared" si="3"/>
        <v>1</v>
      </c>
    </row>
    <row r="781" ht="15.75" customHeight="1">
      <c r="A781" s="13">
        <v>42133.15625</v>
      </c>
      <c r="B781" s="73">
        <f t="shared" si="1"/>
        <v>42133</v>
      </c>
      <c r="C781" s="74">
        <f>IF(NewCustomer="Yes", IF(COUNTIF($I$2:$I$11,B781)&gt;0,0,WEEKDAY(B781,2)),IF(COUNTIF($I$2:$I$21,B781)&gt;0,0,WEEKDAY(B781,2)))</f>
        <v>6</v>
      </c>
      <c r="D781" s="74">
        <f t="shared" si="2"/>
        <v>3</v>
      </c>
      <c r="E781" s="12">
        <f>IFERROR(VLOOKUP(A781,'IDAR Meter Data'!$A:$B,2,1),"")</f>
        <v>150</v>
      </c>
      <c r="F781" s="75">
        <f>IF(CECCZ="CZ03",'Outside Temp'!B781,IF(CECCZ="CZ04",'Outside Temp'!B782,IF(CECCZ="CZ12",'Outside Temp'!B783, IF(CECCZ="CZ13",'Outside Temp'!B784))))</f>
        <v>53</v>
      </c>
      <c r="G781" s="12">
        <f t="shared" si="3"/>
        <v>1</v>
      </c>
    </row>
    <row r="782" ht="15.75" customHeight="1">
      <c r="A782" s="13">
        <v>42133.166666666664</v>
      </c>
      <c r="B782" s="73">
        <f t="shared" si="1"/>
        <v>42133</v>
      </c>
      <c r="C782" s="74">
        <f>IF(NewCustomer="Yes", IF(COUNTIF($I$2:$I$11,B782)&gt;0,0,WEEKDAY(B782,2)),IF(COUNTIF($I$2:$I$21,B782)&gt;0,0,WEEKDAY(B782,2)))</f>
        <v>6</v>
      </c>
      <c r="D782" s="74">
        <f t="shared" si="2"/>
        <v>4</v>
      </c>
      <c r="E782" s="12">
        <f>IFERROR(VLOOKUP(A782,'IDAR Meter Data'!$A:$B,2,1),"")</f>
        <v>143</v>
      </c>
      <c r="F782" s="75">
        <f>IF(CECCZ="CZ03",'Outside Temp'!B782,IF(CECCZ="CZ04",'Outside Temp'!B783,IF(CECCZ="CZ12",'Outside Temp'!B784, IF(CECCZ="CZ13",'Outside Temp'!B785))))</f>
        <v>53</v>
      </c>
      <c r="G782" s="12">
        <f t="shared" si="3"/>
        <v>1</v>
      </c>
    </row>
    <row r="783" ht="15.75" customHeight="1">
      <c r="A783" s="13">
        <v>42133.177083333336</v>
      </c>
      <c r="B783" s="73">
        <f t="shared" si="1"/>
        <v>42133</v>
      </c>
      <c r="C783" s="74">
        <f>IF(NewCustomer="Yes", IF(COUNTIF($I$2:$I$11,B783)&gt;0,0,WEEKDAY(B783,2)),IF(COUNTIF($I$2:$I$21,B783)&gt;0,0,WEEKDAY(B783,2)))</f>
        <v>6</v>
      </c>
      <c r="D783" s="74">
        <f t="shared" si="2"/>
        <v>4</v>
      </c>
      <c r="E783" s="12">
        <f>IFERROR(VLOOKUP(A783,'IDAR Meter Data'!$A:$B,2,1),"")</f>
        <v>142</v>
      </c>
      <c r="F783" s="75">
        <f>IF(CECCZ="CZ03",'Outside Temp'!B783,IF(CECCZ="CZ04",'Outside Temp'!B784,IF(CECCZ="CZ12",'Outside Temp'!B785, IF(CECCZ="CZ13",'Outside Temp'!B786))))</f>
        <v>53</v>
      </c>
      <c r="G783" s="12">
        <f t="shared" si="3"/>
        <v>1</v>
      </c>
    </row>
    <row r="784" ht="15.75" customHeight="1">
      <c r="A784" s="13">
        <v>42133.1875</v>
      </c>
      <c r="B784" s="73">
        <f t="shared" si="1"/>
        <v>42133</v>
      </c>
      <c r="C784" s="74">
        <f>IF(NewCustomer="Yes", IF(COUNTIF($I$2:$I$11,B784)&gt;0,0,WEEKDAY(B784,2)),IF(COUNTIF($I$2:$I$21,B784)&gt;0,0,WEEKDAY(B784,2)))</f>
        <v>6</v>
      </c>
      <c r="D784" s="74">
        <f t="shared" si="2"/>
        <v>4</v>
      </c>
      <c r="E784" s="12">
        <f>IFERROR(VLOOKUP(A784,'IDAR Meter Data'!$A:$B,2,1),"")</f>
        <v>141</v>
      </c>
      <c r="F784" s="75">
        <f>IF(CECCZ="CZ03",'Outside Temp'!B784,IF(CECCZ="CZ04",'Outside Temp'!B785,IF(CECCZ="CZ12",'Outside Temp'!B786, IF(CECCZ="CZ13",'Outside Temp'!B787))))</f>
        <v>53</v>
      </c>
      <c r="G784" s="12">
        <f t="shared" si="3"/>
        <v>1</v>
      </c>
    </row>
    <row r="785" ht="15.75" customHeight="1">
      <c r="A785" s="13">
        <v>42133.197916666664</v>
      </c>
      <c r="B785" s="73">
        <f t="shared" si="1"/>
        <v>42133</v>
      </c>
      <c r="C785" s="74">
        <f>IF(NewCustomer="Yes", IF(COUNTIF($I$2:$I$11,B785)&gt;0,0,WEEKDAY(B785,2)),IF(COUNTIF($I$2:$I$21,B785)&gt;0,0,WEEKDAY(B785,2)))</f>
        <v>6</v>
      </c>
      <c r="D785" s="74">
        <f t="shared" si="2"/>
        <v>4</v>
      </c>
      <c r="E785" s="12">
        <f>IFERROR(VLOOKUP(A785,'IDAR Meter Data'!$A:$B,2,1),"")</f>
        <v>148</v>
      </c>
      <c r="F785" s="75">
        <f>IF(CECCZ="CZ03",'Outside Temp'!B785,IF(CECCZ="CZ04",'Outside Temp'!B786,IF(CECCZ="CZ12",'Outside Temp'!B787, IF(CECCZ="CZ13",'Outside Temp'!B788))))</f>
        <v>53</v>
      </c>
      <c r="G785" s="12">
        <f t="shared" si="3"/>
        <v>1</v>
      </c>
    </row>
    <row r="786" ht="15.75" customHeight="1">
      <c r="A786" s="13">
        <v>42133.208333333336</v>
      </c>
      <c r="B786" s="73">
        <f t="shared" si="1"/>
        <v>42133</v>
      </c>
      <c r="C786" s="74">
        <f>IF(NewCustomer="Yes", IF(COUNTIF($I$2:$I$11,B786)&gt;0,0,WEEKDAY(B786,2)),IF(COUNTIF($I$2:$I$21,B786)&gt;0,0,WEEKDAY(B786,2)))</f>
        <v>6</v>
      </c>
      <c r="D786" s="74">
        <f t="shared" si="2"/>
        <v>5</v>
      </c>
      <c r="E786" s="12">
        <f>IFERROR(VLOOKUP(A786,'IDAR Meter Data'!$A:$B,2,1),"")</f>
        <v>155</v>
      </c>
      <c r="F786" s="75">
        <f>IF(CECCZ="CZ03",'Outside Temp'!B786,IF(CECCZ="CZ04",'Outside Temp'!B787,IF(CECCZ="CZ12",'Outside Temp'!B788, IF(CECCZ="CZ13",'Outside Temp'!B789))))</f>
        <v>53</v>
      </c>
      <c r="G786" s="12">
        <f t="shared" si="3"/>
        <v>1</v>
      </c>
    </row>
    <row r="787" ht="15.75" customHeight="1">
      <c r="A787" s="13">
        <v>42133.21875</v>
      </c>
      <c r="B787" s="73">
        <f t="shared" si="1"/>
        <v>42133</v>
      </c>
      <c r="C787" s="74">
        <f>IF(NewCustomer="Yes", IF(COUNTIF($I$2:$I$11,B787)&gt;0,0,WEEKDAY(B787,2)),IF(COUNTIF($I$2:$I$21,B787)&gt;0,0,WEEKDAY(B787,2)))</f>
        <v>6</v>
      </c>
      <c r="D787" s="74">
        <f t="shared" si="2"/>
        <v>5</v>
      </c>
      <c r="E787" s="12">
        <f>IFERROR(VLOOKUP(A787,'IDAR Meter Data'!$A:$B,2,1),"")</f>
        <v>143</v>
      </c>
      <c r="F787" s="75">
        <f>IF(CECCZ="CZ03",'Outside Temp'!B787,IF(CECCZ="CZ04",'Outside Temp'!B788,IF(CECCZ="CZ12",'Outside Temp'!B789, IF(CECCZ="CZ13",'Outside Temp'!B790))))</f>
        <v>53</v>
      </c>
      <c r="G787" s="12">
        <f t="shared" si="3"/>
        <v>1</v>
      </c>
    </row>
    <row r="788" ht="15.75" customHeight="1">
      <c r="A788" s="13">
        <v>42133.229166666664</v>
      </c>
      <c r="B788" s="73">
        <f t="shared" si="1"/>
        <v>42133</v>
      </c>
      <c r="C788" s="74">
        <f>IF(NewCustomer="Yes", IF(COUNTIF($I$2:$I$11,B788)&gt;0,0,WEEKDAY(B788,2)),IF(COUNTIF($I$2:$I$21,B788)&gt;0,0,WEEKDAY(B788,2)))</f>
        <v>6</v>
      </c>
      <c r="D788" s="74">
        <f t="shared" si="2"/>
        <v>5</v>
      </c>
      <c r="E788" s="12">
        <f>IFERROR(VLOOKUP(A788,'IDAR Meter Data'!$A:$B,2,1),"")</f>
        <v>143</v>
      </c>
      <c r="F788" s="75">
        <f>IF(CECCZ="CZ03",'Outside Temp'!B788,IF(CECCZ="CZ04",'Outside Temp'!B789,IF(CECCZ="CZ12",'Outside Temp'!B790, IF(CECCZ="CZ13",'Outside Temp'!B791))))</f>
        <v>53</v>
      </c>
      <c r="G788" s="12">
        <f t="shared" si="3"/>
        <v>1</v>
      </c>
    </row>
    <row r="789" ht="15.75" customHeight="1">
      <c r="A789" s="13">
        <v>42133.239583333336</v>
      </c>
      <c r="B789" s="73">
        <f t="shared" si="1"/>
        <v>42133</v>
      </c>
      <c r="C789" s="74">
        <f>IF(NewCustomer="Yes", IF(COUNTIF($I$2:$I$11,B789)&gt;0,0,WEEKDAY(B789,2)),IF(COUNTIF($I$2:$I$21,B789)&gt;0,0,WEEKDAY(B789,2)))</f>
        <v>6</v>
      </c>
      <c r="D789" s="74">
        <f t="shared" si="2"/>
        <v>5</v>
      </c>
      <c r="E789" s="12">
        <f>IFERROR(VLOOKUP(A789,'IDAR Meter Data'!$A:$B,2,1),"")</f>
        <v>145</v>
      </c>
      <c r="F789" s="75">
        <f>IF(CECCZ="CZ03",'Outside Temp'!B789,IF(CECCZ="CZ04",'Outside Temp'!B790,IF(CECCZ="CZ12",'Outside Temp'!B791, IF(CECCZ="CZ13",'Outside Temp'!B792))))</f>
        <v>53</v>
      </c>
      <c r="G789" s="12">
        <f t="shared" si="3"/>
        <v>1</v>
      </c>
    </row>
    <row r="790" ht="15.75" customHeight="1">
      <c r="A790" s="13">
        <v>42133.25</v>
      </c>
      <c r="B790" s="73">
        <f t="shared" si="1"/>
        <v>42133</v>
      </c>
      <c r="C790" s="74">
        <f>IF(NewCustomer="Yes", IF(COUNTIF($I$2:$I$11,B790)&gt;0,0,WEEKDAY(B790,2)),IF(COUNTIF($I$2:$I$21,B790)&gt;0,0,WEEKDAY(B790,2)))</f>
        <v>6</v>
      </c>
      <c r="D790" s="74">
        <f t="shared" si="2"/>
        <v>6</v>
      </c>
      <c r="E790" s="12">
        <f>IFERROR(VLOOKUP(A790,'IDAR Meter Data'!$A:$B,2,1),"")</f>
        <v>158</v>
      </c>
      <c r="F790" s="75">
        <f>IF(CECCZ="CZ03",'Outside Temp'!B790,IF(CECCZ="CZ04",'Outside Temp'!B791,IF(CECCZ="CZ12",'Outside Temp'!B792, IF(CECCZ="CZ13",'Outside Temp'!B793))))</f>
        <v>53.06666667</v>
      </c>
      <c r="G790" s="12">
        <f t="shared" si="3"/>
        <v>1</v>
      </c>
    </row>
    <row r="791" ht="15.75" customHeight="1">
      <c r="A791" s="13">
        <v>42133.260416666664</v>
      </c>
      <c r="B791" s="73">
        <f t="shared" si="1"/>
        <v>42133</v>
      </c>
      <c r="C791" s="74">
        <f>IF(NewCustomer="Yes", IF(COUNTIF($I$2:$I$11,B791)&gt;0,0,WEEKDAY(B791,2)),IF(COUNTIF($I$2:$I$21,B791)&gt;0,0,WEEKDAY(B791,2)))</f>
        <v>6</v>
      </c>
      <c r="D791" s="74">
        <f t="shared" si="2"/>
        <v>6</v>
      </c>
      <c r="E791" s="12">
        <f>IFERROR(VLOOKUP(A791,'IDAR Meter Data'!$A:$B,2,1),"")</f>
        <v>146</v>
      </c>
      <c r="F791" s="75">
        <f>IF(CECCZ="CZ03",'Outside Temp'!B791,IF(CECCZ="CZ04",'Outside Temp'!B792,IF(CECCZ="CZ12",'Outside Temp'!B793, IF(CECCZ="CZ13",'Outside Temp'!B794))))</f>
        <v>53.31666667</v>
      </c>
      <c r="G791" s="12">
        <f t="shared" si="3"/>
        <v>1</v>
      </c>
    </row>
    <row r="792" ht="15.75" customHeight="1">
      <c r="A792" s="13">
        <v>42133.270833333336</v>
      </c>
      <c r="B792" s="73">
        <f t="shared" si="1"/>
        <v>42133</v>
      </c>
      <c r="C792" s="74">
        <f>IF(NewCustomer="Yes", IF(COUNTIF($I$2:$I$11,B792)&gt;0,0,WEEKDAY(B792,2)),IF(COUNTIF($I$2:$I$21,B792)&gt;0,0,WEEKDAY(B792,2)))</f>
        <v>6</v>
      </c>
      <c r="D792" s="74">
        <f t="shared" si="2"/>
        <v>6</v>
      </c>
      <c r="E792" s="12">
        <f>IFERROR(VLOOKUP(A792,'IDAR Meter Data'!$A:$B,2,1),"")</f>
        <v>145</v>
      </c>
      <c r="F792" s="75">
        <f>IF(CECCZ="CZ03",'Outside Temp'!B792,IF(CECCZ="CZ04",'Outside Temp'!B793,IF(CECCZ="CZ12",'Outside Temp'!B794, IF(CECCZ="CZ13",'Outside Temp'!B795))))</f>
        <v>53.56666667</v>
      </c>
      <c r="G792" s="12">
        <f t="shared" si="3"/>
        <v>1</v>
      </c>
    </row>
    <row r="793" ht="15.75" customHeight="1">
      <c r="A793" s="13">
        <v>42133.28125</v>
      </c>
      <c r="B793" s="73">
        <f t="shared" si="1"/>
        <v>42133</v>
      </c>
      <c r="C793" s="74">
        <f>IF(NewCustomer="Yes", IF(COUNTIF($I$2:$I$11,B793)&gt;0,0,WEEKDAY(B793,2)),IF(COUNTIF($I$2:$I$21,B793)&gt;0,0,WEEKDAY(B793,2)))</f>
        <v>6</v>
      </c>
      <c r="D793" s="74">
        <f t="shared" si="2"/>
        <v>6</v>
      </c>
      <c r="E793" s="12">
        <f>IFERROR(VLOOKUP(A793,'IDAR Meter Data'!$A:$B,2,1),"")</f>
        <v>148</v>
      </c>
      <c r="F793" s="75">
        <f>IF(CECCZ="CZ03",'Outside Temp'!B793,IF(CECCZ="CZ04",'Outside Temp'!B794,IF(CECCZ="CZ12",'Outside Temp'!B795, IF(CECCZ="CZ13",'Outside Temp'!B796))))</f>
        <v>53.81666667</v>
      </c>
      <c r="G793" s="12">
        <f t="shared" si="3"/>
        <v>1</v>
      </c>
    </row>
    <row r="794" ht="15.75" customHeight="1">
      <c r="A794" s="13">
        <v>42133.291666666664</v>
      </c>
      <c r="B794" s="73">
        <f t="shared" si="1"/>
        <v>42133</v>
      </c>
      <c r="C794" s="74">
        <f>IF(NewCustomer="Yes", IF(COUNTIF($I$2:$I$11,B794)&gt;0,0,WEEKDAY(B794,2)),IF(COUNTIF($I$2:$I$21,B794)&gt;0,0,WEEKDAY(B794,2)))</f>
        <v>6</v>
      </c>
      <c r="D794" s="74">
        <f t="shared" si="2"/>
        <v>7</v>
      </c>
      <c r="E794" s="12">
        <f>IFERROR(VLOOKUP(A794,'IDAR Meter Data'!$A:$B,2,1),"")</f>
        <v>150</v>
      </c>
      <c r="F794" s="75">
        <f>IF(CECCZ="CZ03",'Outside Temp'!B794,IF(CECCZ="CZ04",'Outside Temp'!B795,IF(CECCZ="CZ12",'Outside Temp'!B796, IF(CECCZ="CZ13",'Outside Temp'!B797))))</f>
        <v>54</v>
      </c>
      <c r="G794" s="12">
        <f t="shared" si="3"/>
        <v>1</v>
      </c>
    </row>
    <row r="795" ht="15.75" customHeight="1">
      <c r="A795" s="13">
        <v>42133.302083333336</v>
      </c>
      <c r="B795" s="73">
        <f t="shared" si="1"/>
        <v>42133</v>
      </c>
      <c r="C795" s="74">
        <f>IF(NewCustomer="Yes", IF(COUNTIF($I$2:$I$11,B795)&gt;0,0,WEEKDAY(B795,2)),IF(COUNTIF($I$2:$I$21,B795)&gt;0,0,WEEKDAY(B795,2)))</f>
        <v>6</v>
      </c>
      <c r="D795" s="74">
        <f t="shared" si="2"/>
        <v>7</v>
      </c>
      <c r="E795" s="12">
        <f>IFERROR(VLOOKUP(A795,'IDAR Meter Data'!$A:$B,2,1),"")</f>
        <v>152</v>
      </c>
      <c r="F795" s="75">
        <f>IF(CECCZ="CZ03",'Outside Temp'!B795,IF(CECCZ="CZ04",'Outside Temp'!B796,IF(CECCZ="CZ12",'Outside Temp'!B797, IF(CECCZ="CZ13",'Outside Temp'!B798))))</f>
        <v>54</v>
      </c>
      <c r="G795" s="12">
        <f t="shared" si="3"/>
        <v>1</v>
      </c>
    </row>
    <row r="796" ht="15.75" customHeight="1">
      <c r="A796" s="13">
        <v>42133.3125</v>
      </c>
      <c r="B796" s="73">
        <f t="shared" si="1"/>
        <v>42133</v>
      </c>
      <c r="C796" s="74">
        <f>IF(NewCustomer="Yes", IF(COUNTIF($I$2:$I$11,B796)&gt;0,0,WEEKDAY(B796,2)),IF(COUNTIF($I$2:$I$21,B796)&gt;0,0,WEEKDAY(B796,2)))</f>
        <v>6</v>
      </c>
      <c r="D796" s="74">
        <f t="shared" si="2"/>
        <v>7</v>
      </c>
      <c r="E796" s="12">
        <f>IFERROR(VLOOKUP(A796,'IDAR Meter Data'!$A:$B,2,1),"")</f>
        <v>143</v>
      </c>
      <c r="F796" s="75">
        <f>IF(CECCZ="CZ03",'Outside Temp'!B796,IF(CECCZ="CZ04",'Outside Temp'!B797,IF(CECCZ="CZ12",'Outside Temp'!B798, IF(CECCZ="CZ13",'Outside Temp'!B799))))</f>
        <v>54</v>
      </c>
      <c r="G796" s="12">
        <f t="shared" si="3"/>
        <v>1</v>
      </c>
    </row>
    <row r="797" ht="15.75" customHeight="1">
      <c r="A797" s="13">
        <v>42133.322916666664</v>
      </c>
      <c r="B797" s="73">
        <f t="shared" si="1"/>
        <v>42133</v>
      </c>
      <c r="C797" s="74">
        <f>IF(NewCustomer="Yes", IF(COUNTIF($I$2:$I$11,B797)&gt;0,0,WEEKDAY(B797,2)),IF(COUNTIF($I$2:$I$21,B797)&gt;0,0,WEEKDAY(B797,2)))</f>
        <v>6</v>
      </c>
      <c r="D797" s="74">
        <f t="shared" si="2"/>
        <v>7</v>
      </c>
      <c r="E797" s="12">
        <f>IFERROR(VLOOKUP(A797,'IDAR Meter Data'!$A:$B,2,1),"")</f>
        <v>143</v>
      </c>
      <c r="F797" s="75">
        <f>IF(CECCZ="CZ03",'Outside Temp'!B797,IF(CECCZ="CZ04",'Outside Temp'!B798,IF(CECCZ="CZ12",'Outside Temp'!B799, IF(CECCZ="CZ13",'Outside Temp'!B800))))</f>
        <v>54</v>
      </c>
      <c r="G797" s="12">
        <f t="shared" si="3"/>
        <v>1</v>
      </c>
    </row>
    <row r="798" ht="15.75" customHeight="1">
      <c r="A798" s="13">
        <v>42133.333333333336</v>
      </c>
      <c r="B798" s="73">
        <f t="shared" si="1"/>
        <v>42133</v>
      </c>
      <c r="C798" s="74">
        <f>IF(NewCustomer="Yes", IF(COUNTIF($I$2:$I$11,B798)&gt;0,0,WEEKDAY(B798,2)),IF(COUNTIF($I$2:$I$21,B798)&gt;0,0,WEEKDAY(B798,2)))</f>
        <v>6</v>
      </c>
      <c r="D798" s="74">
        <f t="shared" si="2"/>
        <v>8</v>
      </c>
      <c r="E798" s="12">
        <f>IFERROR(VLOOKUP(A798,'IDAR Meter Data'!$A:$B,2,1),"")</f>
        <v>140</v>
      </c>
      <c r="F798" s="75">
        <f>IF(CECCZ="CZ03",'Outside Temp'!B798,IF(CECCZ="CZ04",'Outside Temp'!B799,IF(CECCZ="CZ12",'Outside Temp'!B800, IF(CECCZ="CZ13",'Outside Temp'!B801))))</f>
        <v>54.09090909</v>
      </c>
      <c r="G798" s="12">
        <f t="shared" si="3"/>
        <v>1</v>
      </c>
    </row>
    <row r="799" ht="15.75" customHeight="1">
      <c r="A799" s="13">
        <v>42133.34375</v>
      </c>
      <c r="B799" s="73">
        <f t="shared" si="1"/>
        <v>42133</v>
      </c>
      <c r="C799" s="74">
        <f>IF(NewCustomer="Yes", IF(COUNTIF($I$2:$I$11,B799)&gt;0,0,WEEKDAY(B799,2)),IF(COUNTIF($I$2:$I$21,B799)&gt;0,0,WEEKDAY(B799,2)))</f>
        <v>6</v>
      </c>
      <c r="D799" s="74">
        <f t="shared" si="2"/>
        <v>8</v>
      </c>
      <c r="E799" s="12">
        <f>IFERROR(VLOOKUP(A799,'IDAR Meter Data'!$A:$B,2,1),"")</f>
        <v>143</v>
      </c>
      <c r="F799" s="75">
        <f>IF(CECCZ="CZ03",'Outside Temp'!B799,IF(CECCZ="CZ04",'Outside Temp'!B800,IF(CECCZ="CZ12",'Outside Temp'!B801, IF(CECCZ="CZ13",'Outside Temp'!B802))))</f>
        <v>54.43181818</v>
      </c>
      <c r="G799" s="12">
        <f t="shared" si="3"/>
        <v>1</v>
      </c>
    </row>
    <row r="800" ht="15.75" customHeight="1">
      <c r="A800" s="13">
        <v>42133.354166666664</v>
      </c>
      <c r="B800" s="73">
        <f t="shared" si="1"/>
        <v>42133</v>
      </c>
      <c r="C800" s="74">
        <f>IF(NewCustomer="Yes", IF(COUNTIF($I$2:$I$11,B800)&gt;0,0,WEEKDAY(B800,2)),IF(COUNTIF($I$2:$I$21,B800)&gt;0,0,WEEKDAY(B800,2)))</f>
        <v>6</v>
      </c>
      <c r="D800" s="74">
        <f t="shared" si="2"/>
        <v>8</v>
      </c>
      <c r="E800" s="12">
        <f>IFERROR(VLOOKUP(A800,'IDAR Meter Data'!$A:$B,2,1),"")</f>
        <v>154</v>
      </c>
      <c r="F800" s="75">
        <f>IF(CECCZ="CZ03",'Outside Temp'!B800,IF(CECCZ="CZ04",'Outside Temp'!B801,IF(CECCZ="CZ12",'Outside Temp'!B802, IF(CECCZ="CZ13",'Outside Temp'!B803))))</f>
        <v>54.77272727</v>
      </c>
      <c r="G800" s="12">
        <f t="shared" si="3"/>
        <v>1</v>
      </c>
    </row>
    <row r="801" ht="15.75" customHeight="1">
      <c r="A801" s="13">
        <v>42133.364583333336</v>
      </c>
      <c r="B801" s="73">
        <f t="shared" si="1"/>
        <v>42133</v>
      </c>
      <c r="C801" s="74">
        <f>IF(NewCustomer="Yes", IF(COUNTIF($I$2:$I$11,B801)&gt;0,0,WEEKDAY(B801,2)),IF(COUNTIF($I$2:$I$21,B801)&gt;0,0,WEEKDAY(B801,2)))</f>
        <v>6</v>
      </c>
      <c r="D801" s="74">
        <f t="shared" si="2"/>
        <v>8</v>
      </c>
      <c r="E801" s="12">
        <f>IFERROR(VLOOKUP(A801,'IDAR Meter Data'!$A:$B,2,1),"")</f>
        <v>144</v>
      </c>
      <c r="F801" s="75">
        <f>IF(CECCZ="CZ03",'Outside Temp'!B801,IF(CECCZ="CZ04",'Outside Temp'!B802,IF(CECCZ="CZ12",'Outside Temp'!B803, IF(CECCZ="CZ13",'Outside Temp'!B804))))</f>
        <v>55</v>
      </c>
      <c r="G801" s="12">
        <f t="shared" si="3"/>
        <v>1</v>
      </c>
    </row>
    <row r="802" ht="15.75" customHeight="1">
      <c r="A802" s="13">
        <v>42133.375</v>
      </c>
      <c r="B802" s="73">
        <f t="shared" si="1"/>
        <v>42133</v>
      </c>
      <c r="C802" s="74">
        <f>IF(NewCustomer="Yes", IF(COUNTIF($I$2:$I$11,B802)&gt;0,0,WEEKDAY(B802,2)),IF(COUNTIF($I$2:$I$21,B802)&gt;0,0,WEEKDAY(B802,2)))</f>
        <v>6</v>
      </c>
      <c r="D802" s="74">
        <f t="shared" si="2"/>
        <v>9</v>
      </c>
      <c r="E802" s="12">
        <f>IFERROR(VLOOKUP(A802,'IDAR Meter Data'!$A:$B,2,1),"")</f>
        <v>146</v>
      </c>
      <c r="F802" s="75">
        <f>IF(CECCZ="CZ03",'Outside Temp'!B802,IF(CECCZ="CZ04",'Outside Temp'!B803,IF(CECCZ="CZ12",'Outside Temp'!B804, IF(CECCZ="CZ13",'Outside Temp'!B805))))</f>
        <v>55.06666667</v>
      </c>
      <c r="G802" s="12">
        <f t="shared" si="3"/>
        <v>1</v>
      </c>
    </row>
    <row r="803" ht="15.75" customHeight="1">
      <c r="A803" s="13">
        <v>42133.385416666664</v>
      </c>
      <c r="B803" s="73">
        <f t="shared" si="1"/>
        <v>42133</v>
      </c>
      <c r="C803" s="74">
        <f>IF(NewCustomer="Yes", IF(COUNTIF($I$2:$I$11,B803)&gt;0,0,WEEKDAY(B803,2)),IF(COUNTIF($I$2:$I$21,B803)&gt;0,0,WEEKDAY(B803,2)))</f>
        <v>6</v>
      </c>
      <c r="D803" s="74">
        <f t="shared" si="2"/>
        <v>9</v>
      </c>
      <c r="E803" s="12">
        <f>IFERROR(VLOOKUP(A803,'IDAR Meter Data'!$A:$B,2,1),"")</f>
        <v>149</v>
      </c>
      <c r="F803" s="75">
        <f>IF(CECCZ="CZ03",'Outside Temp'!B803,IF(CECCZ="CZ04",'Outside Temp'!B804,IF(CECCZ="CZ12",'Outside Temp'!B805, IF(CECCZ="CZ13",'Outside Temp'!B806))))</f>
        <v>55.31666667</v>
      </c>
      <c r="G803" s="12">
        <f t="shared" si="3"/>
        <v>1</v>
      </c>
    </row>
    <row r="804" ht="15.75" customHeight="1">
      <c r="A804" s="13">
        <v>42133.395833333336</v>
      </c>
      <c r="B804" s="73">
        <f t="shared" si="1"/>
        <v>42133</v>
      </c>
      <c r="C804" s="74">
        <f>IF(NewCustomer="Yes", IF(COUNTIF($I$2:$I$11,B804)&gt;0,0,WEEKDAY(B804,2)),IF(COUNTIF($I$2:$I$21,B804)&gt;0,0,WEEKDAY(B804,2)))</f>
        <v>6</v>
      </c>
      <c r="D804" s="74">
        <f t="shared" si="2"/>
        <v>9</v>
      </c>
      <c r="E804" s="12">
        <f>IFERROR(VLOOKUP(A804,'IDAR Meter Data'!$A:$B,2,1),"")</f>
        <v>162</v>
      </c>
      <c r="F804" s="75">
        <f>IF(CECCZ="CZ03",'Outside Temp'!B804,IF(CECCZ="CZ04",'Outside Temp'!B805,IF(CECCZ="CZ12",'Outside Temp'!B806, IF(CECCZ="CZ13",'Outside Temp'!B807))))</f>
        <v>55.56666667</v>
      </c>
      <c r="G804" s="12">
        <f t="shared" si="3"/>
        <v>1</v>
      </c>
    </row>
    <row r="805" ht="15.75" customHeight="1">
      <c r="A805" s="13">
        <v>42133.40625</v>
      </c>
      <c r="B805" s="73">
        <f t="shared" si="1"/>
        <v>42133</v>
      </c>
      <c r="C805" s="74">
        <f>IF(NewCustomer="Yes", IF(COUNTIF($I$2:$I$11,B805)&gt;0,0,WEEKDAY(B805,2)),IF(COUNTIF($I$2:$I$21,B805)&gt;0,0,WEEKDAY(B805,2)))</f>
        <v>6</v>
      </c>
      <c r="D805" s="74">
        <f t="shared" si="2"/>
        <v>9</v>
      </c>
      <c r="E805" s="12">
        <f>IFERROR(VLOOKUP(A805,'IDAR Meter Data'!$A:$B,2,1),"")</f>
        <v>149</v>
      </c>
      <c r="F805" s="75">
        <f>IF(CECCZ="CZ03",'Outside Temp'!B805,IF(CECCZ="CZ04",'Outside Temp'!B806,IF(CECCZ="CZ12",'Outside Temp'!B807, IF(CECCZ="CZ13",'Outside Temp'!B808))))</f>
        <v>55.81666667</v>
      </c>
      <c r="G805" s="12">
        <f t="shared" si="3"/>
        <v>1</v>
      </c>
    </row>
    <row r="806" ht="15.75" customHeight="1">
      <c r="A806" s="13">
        <v>42133.416666666664</v>
      </c>
      <c r="B806" s="73">
        <f t="shared" si="1"/>
        <v>42133</v>
      </c>
      <c r="C806" s="74">
        <f>IF(NewCustomer="Yes", IF(COUNTIF($I$2:$I$11,B806)&gt;0,0,WEEKDAY(B806,2)),IF(COUNTIF($I$2:$I$21,B806)&gt;0,0,WEEKDAY(B806,2)))</f>
        <v>6</v>
      </c>
      <c r="D806" s="74">
        <f t="shared" si="2"/>
        <v>10</v>
      </c>
      <c r="E806" s="12">
        <f>IFERROR(VLOOKUP(A806,'IDAR Meter Data'!$A:$B,2,1),"")</f>
        <v>147</v>
      </c>
      <c r="F806" s="75">
        <f>IF(CECCZ="CZ03",'Outside Temp'!B806,IF(CECCZ="CZ04",'Outside Temp'!B807,IF(CECCZ="CZ12",'Outside Temp'!B808, IF(CECCZ="CZ13",'Outside Temp'!B809))))</f>
        <v>56.06666667</v>
      </c>
      <c r="G806" s="12">
        <f t="shared" si="3"/>
        <v>1</v>
      </c>
    </row>
    <row r="807" ht="15.75" customHeight="1">
      <c r="A807" s="13">
        <v>42133.427083333336</v>
      </c>
      <c r="B807" s="73">
        <f t="shared" si="1"/>
        <v>42133</v>
      </c>
      <c r="C807" s="74">
        <f>IF(NewCustomer="Yes", IF(COUNTIF($I$2:$I$11,B807)&gt;0,0,WEEKDAY(B807,2)),IF(COUNTIF($I$2:$I$21,B807)&gt;0,0,WEEKDAY(B807,2)))</f>
        <v>6</v>
      </c>
      <c r="D807" s="74">
        <f t="shared" si="2"/>
        <v>10</v>
      </c>
      <c r="E807" s="12">
        <f>IFERROR(VLOOKUP(A807,'IDAR Meter Data'!$A:$B,2,1),"")</f>
        <v>144</v>
      </c>
      <c r="F807" s="75">
        <f>IF(CECCZ="CZ03",'Outside Temp'!B807,IF(CECCZ="CZ04",'Outside Temp'!B808,IF(CECCZ="CZ12",'Outside Temp'!B809, IF(CECCZ="CZ13",'Outside Temp'!B810))))</f>
        <v>56.31666667</v>
      </c>
      <c r="G807" s="12">
        <f t="shared" si="3"/>
        <v>1</v>
      </c>
    </row>
    <row r="808" ht="15.75" customHeight="1">
      <c r="A808" s="13">
        <v>42133.4375</v>
      </c>
      <c r="B808" s="73">
        <f t="shared" si="1"/>
        <v>42133</v>
      </c>
      <c r="C808" s="74">
        <f>IF(NewCustomer="Yes", IF(COUNTIF($I$2:$I$11,B808)&gt;0,0,WEEKDAY(B808,2)),IF(COUNTIF($I$2:$I$21,B808)&gt;0,0,WEEKDAY(B808,2)))</f>
        <v>6</v>
      </c>
      <c r="D808" s="74">
        <f t="shared" si="2"/>
        <v>10</v>
      </c>
      <c r="E808" s="12">
        <f>IFERROR(VLOOKUP(A808,'IDAR Meter Data'!$A:$B,2,1),"")</f>
        <v>141</v>
      </c>
      <c r="F808" s="75">
        <f>IF(CECCZ="CZ03",'Outside Temp'!B808,IF(CECCZ="CZ04",'Outside Temp'!B809,IF(CECCZ="CZ12",'Outside Temp'!B810, IF(CECCZ="CZ13",'Outside Temp'!B811))))</f>
        <v>56.56666667</v>
      </c>
      <c r="G808" s="12">
        <f t="shared" si="3"/>
        <v>1</v>
      </c>
    </row>
    <row r="809" ht="15.75" customHeight="1">
      <c r="A809" s="13">
        <v>42133.447916666664</v>
      </c>
      <c r="B809" s="73">
        <f t="shared" si="1"/>
        <v>42133</v>
      </c>
      <c r="C809" s="74">
        <f>IF(NewCustomer="Yes", IF(COUNTIF($I$2:$I$11,B809)&gt;0,0,WEEKDAY(B809,2)),IF(COUNTIF($I$2:$I$21,B809)&gt;0,0,WEEKDAY(B809,2)))</f>
        <v>6</v>
      </c>
      <c r="D809" s="74">
        <f t="shared" si="2"/>
        <v>10</v>
      </c>
      <c r="E809" s="12">
        <f>IFERROR(VLOOKUP(A809,'IDAR Meter Data'!$A:$B,2,1),"")</f>
        <v>140</v>
      </c>
      <c r="F809" s="75">
        <f>IF(CECCZ="CZ03",'Outside Temp'!B809,IF(CECCZ="CZ04",'Outside Temp'!B810,IF(CECCZ="CZ12",'Outside Temp'!B811, IF(CECCZ="CZ13",'Outside Temp'!B812))))</f>
        <v>56.81666667</v>
      </c>
      <c r="G809" s="12">
        <f t="shared" si="3"/>
        <v>1</v>
      </c>
    </row>
    <row r="810" ht="15.75" customHeight="1">
      <c r="A810" s="13">
        <v>42133.458333333336</v>
      </c>
      <c r="B810" s="73">
        <f t="shared" si="1"/>
        <v>42133</v>
      </c>
      <c r="C810" s="74">
        <f>IF(NewCustomer="Yes", IF(COUNTIF($I$2:$I$11,B810)&gt;0,0,WEEKDAY(B810,2)),IF(COUNTIF($I$2:$I$21,B810)&gt;0,0,WEEKDAY(B810,2)))</f>
        <v>6</v>
      </c>
      <c r="D810" s="74">
        <f t="shared" si="2"/>
        <v>11</v>
      </c>
      <c r="E810" s="12">
        <f>IFERROR(VLOOKUP(A810,'IDAR Meter Data'!$A:$B,2,1),"")</f>
        <v>165</v>
      </c>
      <c r="F810" s="75">
        <f>IF(CECCZ="CZ03",'Outside Temp'!B810,IF(CECCZ="CZ04",'Outside Temp'!B811,IF(CECCZ="CZ12",'Outside Temp'!B812, IF(CECCZ="CZ13",'Outside Temp'!B813))))</f>
        <v>57.2</v>
      </c>
      <c r="G810" s="12">
        <f t="shared" si="3"/>
        <v>1</v>
      </c>
    </row>
    <row r="811" ht="15.75" customHeight="1">
      <c r="A811" s="13">
        <v>42133.46875</v>
      </c>
      <c r="B811" s="73">
        <f t="shared" si="1"/>
        <v>42133</v>
      </c>
      <c r="C811" s="74">
        <f>IF(NewCustomer="Yes", IF(COUNTIF($I$2:$I$11,B811)&gt;0,0,WEEKDAY(B811,2)),IF(COUNTIF($I$2:$I$21,B811)&gt;0,0,WEEKDAY(B811,2)))</f>
        <v>6</v>
      </c>
      <c r="D811" s="74">
        <f t="shared" si="2"/>
        <v>11</v>
      </c>
      <c r="E811" s="12">
        <f>IFERROR(VLOOKUP(A811,'IDAR Meter Data'!$A:$B,2,1),"")</f>
        <v>147</v>
      </c>
      <c r="F811" s="75">
        <f>IF(CECCZ="CZ03",'Outside Temp'!B811,IF(CECCZ="CZ04",'Outside Temp'!B812,IF(CECCZ="CZ12",'Outside Temp'!B813, IF(CECCZ="CZ13",'Outside Temp'!B814))))</f>
        <v>57.95</v>
      </c>
      <c r="G811" s="12">
        <f t="shared" si="3"/>
        <v>1</v>
      </c>
    </row>
    <row r="812" ht="15.75" customHeight="1">
      <c r="A812" s="13">
        <v>42133.479166666664</v>
      </c>
      <c r="B812" s="73">
        <f t="shared" si="1"/>
        <v>42133</v>
      </c>
      <c r="C812" s="74">
        <f>IF(NewCustomer="Yes", IF(COUNTIF($I$2:$I$11,B812)&gt;0,0,WEEKDAY(B812,2)),IF(COUNTIF($I$2:$I$21,B812)&gt;0,0,WEEKDAY(B812,2)))</f>
        <v>6</v>
      </c>
      <c r="D812" s="74">
        <f t="shared" si="2"/>
        <v>11</v>
      </c>
      <c r="E812" s="12">
        <f>IFERROR(VLOOKUP(A812,'IDAR Meter Data'!$A:$B,2,1),"")</f>
        <v>155</v>
      </c>
      <c r="F812" s="75">
        <f>IF(CECCZ="CZ03",'Outside Temp'!B812,IF(CECCZ="CZ04",'Outside Temp'!B813,IF(CECCZ="CZ12",'Outside Temp'!B814, IF(CECCZ="CZ13",'Outside Temp'!B815))))</f>
        <v>58.7</v>
      </c>
      <c r="G812" s="12">
        <f t="shared" si="3"/>
        <v>1</v>
      </c>
    </row>
    <row r="813" ht="15.75" customHeight="1">
      <c r="A813" s="13">
        <v>42133.489583333336</v>
      </c>
      <c r="B813" s="73">
        <f t="shared" si="1"/>
        <v>42133</v>
      </c>
      <c r="C813" s="74">
        <f>IF(NewCustomer="Yes", IF(COUNTIF($I$2:$I$11,B813)&gt;0,0,WEEKDAY(B813,2)),IF(COUNTIF($I$2:$I$21,B813)&gt;0,0,WEEKDAY(B813,2)))</f>
        <v>6</v>
      </c>
      <c r="D813" s="74">
        <f t="shared" si="2"/>
        <v>11</v>
      </c>
      <c r="E813" s="12">
        <f>IFERROR(VLOOKUP(A813,'IDAR Meter Data'!$A:$B,2,1),"")</f>
        <v>152</v>
      </c>
      <c r="F813" s="75">
        <f>IF(CECCZ="CZ03",'Outside Temp'!B813,IF(CECCZ="CZ04",'Outside Temp'!B814,IF(CECCZ="CZ12",'Outside Temp'!B815, IF(CECCZ="CZ13",'Outside Temp'!B816))))</f>
        <v>59.45</v>
      </c>
      <c r="G813" s="12">
        <f t="shared" si="3"/>
        <v>1</v>
      </c>
    </row>
    <row r="814" ht="15.75" customHeight="1">
      <c r="A814" s="13">
        <v>42133.5</v>
      </c>
      <c r="B814" s="73">
        <f t="shared" si="1"/>
        <v>42133</v>
      </c>
      <c r="C814" s="74">
        <f>IF(NewCustomer="Yes", IF(COUNTIF($I$2:$I$11,B814)&gt;0,0,WEEKDAY(B814,2)),IF(COUNTIF($I$2:$I$21,B814)&gt;0,0,WEEKDAY(B814,2)))</f>
        <v>6</v>
      </c>
      <c r="D814" s="74">
        <f t="shared" si="2"/>
        <v>12</v>
      </c>
      <c r="E814" s="12">
        <f>IFERROR(VLOOKUP(A814,'IDAR Meter Data'!$A:$B,2,1),"")</f>
        <v>157</v>
      </c>
      <c r="F814" s="75">
        <f>IF(CECCZ="CZ03",'Outside Temp'!B814,IF(CECCZ="CZ04",'Outside Temp'!B815,IF(CECCZ="CZ12",'Outside Temp'!B816, IF(CECCZ="CZ13",'Outside Temp'!B817))))</f>
        <v>60.0952381</v>
      </c>
      <c r="G814" s="12">
        <f t="shared" si="3"/>
        <v>1</v>
      </c>
    </row>
    <row r="815" ht="15.75" customHeight="1">
      <c r="A815" s="13">
        <v>42133.510416666664</v>
      </c>
      <c r="B815" s="73">
        <f t="shared" si="1"/>
        <v>42133</v>
      </c>
      <c r="C815" s="74">
        <f>IF(NewCustomer="Yes", IF(COUNTIF($I$2:$I$11,B815)&gt;0,0,WEEKDAY(B815,2)),IF(COUNTIF($I$2:$I$21,B815)&gt;0,0,WEEKDAY(B815,2)))</f>
        <v>6</v>
      </c>
      <c r="D815" s="74">
        <f t="shared" si="2"/>
        <v>12</v>
      </c>
      <c r="E815" s="12">
        <f>IFERROR(VLOOKUP(A815,'IDAR Meter Data'!$A:$B,2,1),"")</f>
        <v>167</v>
      </c>
      <c r="F815" s="75">
        <f>IF(CECCZ="CZ03",'Outside Temp'!B815,IF(CECCZ="CZ04",'Outside Temp'!B816,IF(CECCZ="CZ12",'Outside Temp'!B817, IF(CECCZ="CZ13",'Outside Temp'!B818))))</f>
        <v>60.45238095</v>
      </c>
      <c r="G815" s="12">
        <f t="shared" si="3"/>
        <v>1</v>
      </c>
    </row>
    <row r="816" ht="15.75" customHeight="1">
      <c r="A816" s="13">
        <v>42133.520833333336</v>
      </c>
      <c r="B816" s="73">
        <f t="shared" si="1"/>
        <v>42133</v>
      </c>
      <c r="C816" s="74">
        <f>IF(NewCustomer="Yes", IF(COUNTIF($I$2:$I$11,B816)&gt;0,0,WEEKDAY(B816,2)),IF(COUNTIF($I$2:$I$21,B816)&gt;0,0,WEEKDAY(B816,2)))</f>
        <v>6</v>
      </c>
      <c r="D816" s="74">
        <f t="shared" si="2"/>
        <v>12</v>
      </c>
      <c r="E816" s="12">
        <f>IFERROR(VLOOKUP(A816,'IDAR Meter Data'!$A:$B,2,1),"")</f>
        <v>157</v>
      </c>
      <c r="F816" s="75">
        <f>IF(CECCZ="CZ03",'Outside Temp'!B816,IF(CECCZ="CZ04",'Outside Temp'!B817,IF(CECCZ="CZ12",'Outside Temp'!B818, IF(CECCZ="CZ13",'Outside Temp'!B819))))</f>
        <v>60.80952381</v>
      </c>
      <c r="G816" s="12">
        <f t="shared" si="3"/>
        <v>1</v>
      </c>
    </row>
    <row r="817" ht="15.75" customHeight="1">
      <c r="A817" s="13">
        <v>42133.53125</v>
      </c>
      <c r="B817" s="73">
        <f t="shared" si="1"/>
        <v>42133</v>
      </c>
      <c r="C817" s="74">
        <f>IF(NewCustomer="Yes", IF(COUNTIF($I$2:$I$11,B817)&gt;0,0,WEEKDAY(B817,2)),IF(COUNTIF($I$2:$I$21,B817)&gt;0,0,WEEKDAY(B817,2)))</f>
        <v>6</v>
      </c>
      <c r="D817" s="74">
        <f t="shared" si="2"/>
        <v>12</v>
      </c>
      <c r="E817" s="12">
        <f>IFERROR(VLOOKUP(A817,'IDAR Meter Data'!$A:$B,2,1),"")</f>
        <v>162</v>
      </c>
      <c r="F817" s="75">
        <f>IF(CECCZ="CZ03",'Outside Temp'!B817,IF(CECCZ="CZ04",'Outside Temp'!B818,IF(CECCZ="CZ12",'Outside Temp'!B819, IF(CECCZ="CZ13",'Outside Temp'!B820))))</f>
        <v>61.38888889</v>
      </c>
      <c r="G817" s="12">
        <f t="shared" si="3"/>
        <v>1</v>
      </c>
    </row>
    <row r="818" ht="15.75" customHeight="1">
      <c r="A818" s="13">
        <v>42133.541666666664</v>
      </c>
      <c r="B818" s="73">
        <f t="shared" si="1"/>
        <v>42133</v>
      </c>
      <c r="C818" s="74">
        <f>IF(NewCustomer="Yes", IF(COUNTIF($I$2:$I$11,B818)&gt;0,0,WEEKDAY(B818,2)),IF(COUNTIF($I$2:$I$21,B818)&gt;0,0,WEEKDAY(B818,2)))</f>
        <v>6</v>
      </c>
      <c r="D818" s="74">
        <f t="shared" si="2"/>
        <v>13</v>
      </c>
      <c r="E818" s="12">
        <f>IFERROR(VLOOKUP(A818,'IDAR Meter Data'!$A:$B,2,1),"")</f>
        <v>159</v>
      </c>
      <c r="F818" s="75">
        <f>IF(CECCZ="CZ03",'Outside Temp'!B818,IF(CECCZ="CZ04",'Outside Temp'!B819,IF(CECCZ="CZ12",'Outside Temp'!B820, IF(CECCZ="CZ13",'Outside Temp'!B821))))</f>
        <v>62.13333333</v>
      </c>
      <c r="G818" s="12">
        <f t="shared" si="3"/>
        <v>1</v>
      </c>
    </row>
    <row r="819" ht="15.75" customHeight="1">
      <c r="A819" s="13">
        <v>42133.552083333336</v>
      </c>
      <c r="B819" s="73">
        <f t="shared" si="1"/>
        <v>42133</v>
      </c>
      <c r="C819" s="74">
        <f>IF(NewCustomer="Yes", IF(COUNTIF($I$2:$I$11,B819)&gt;0,0,WEEKDAY(B819,2)),IF(COUNTIF($I$2:$I$21,B819)&gt;0,0,WEEKDAY(B819,2)))</f>
        <v>6</v>
      </c>
      <c r="D819" s="74">
        <f t="shared" si="2"/>
        <v>13</v>
      </c>
      <c r="E819" s="12">
        <f>IFERROR(VLOOKUP(A819,'IDAR Meter Data'!$A:$B,2,1),"")</f>
        <v>155</v>
      </c>
      <c r="F819" s="75">
        <f>IF(CECCZ="CZ03",'Outside Temp'!B819,IF(CECCZ="CZ04",'Outside Temp'!B820,IF(CECCZ="CZ12",'Outside Temp'!B821, IF(CECCZ="CZ13",'Outside Temp'!B822))))</f>
        <v>62.63333333</v>
      </c>
      <c r="G819" s="12">
        <f t="shared" si="3"/>
        <v>1</v>
      </c>
    </row>
    <row r="820" ht="15.75" customHeight="1">
      <c r="A820" s="13">
        <v>42133.5625</v>
      </c>
      <c r="B820" s="73">
        <f t="shared" si="1"/>
        <v>42133</v>
      </c>
      <c r="C820" s="74">
        <f>IF(NewCustomer="Yes", IF(COUNTIF($I$2:$I$11,B820)&gt;0,0,WEEKDAY(B820,2)),IF(COUNTIF($I$2:$I$21,B820)&gt;0,0,WEEKDAY(B820,2)))</f>
        <v>6</v>
      </c>
      <c r="D820" s="74">
        <f t="shared" si="2"/>
        <v>13</v>
      </c>
      <c r="E820" s="12">
        <f>IFERROR(VLOOKUP(A820,'IDAR Meter Data'!$A:$B,2,1),"")</f>
        <v>168</v>
      </c>
      <c r="F820" s="75">
        <f>IF(CECCZ="CZ03",'Outside Temp'!B820,IF(CECCZ="CZ04",'Outside Temp'!B821,IF(CECCZ="CZ12",'Outside Temp'!B822, IF(CECCZ="CZ13",'Outside Temp'!B823))))</f>
        <v>63.13333333</v>
      </c>
      <c r="G820" s="12">
        <f t="shared" si="3"/>
        <v>1</v>
      </c>
    </row>
    <row r="821" ht="15.75" customHeight="1">
      <c r="A821" s="13">
        <v>42133.572916666664</v>
      </c>
      <c r="B821" s="73">
        <f t="shared" si="1"/>
        <v>42133</v>
      </c>
      <c r="C821" s="74">
        <f>IF(NewCustomer="Yes", IF(COUNTIF($I$2:$I$11,B821)&gt;0,0,WEEKDAY(B821,2)),IF(COUNTIF($I$2:$I$21,B821)&gt;0,0,WEEKDAY(B821,2)))</f>
        <v>6</v>
      </c>
      <c r="D821" s="74">
        <f t="shared" si="2"/>
        <v>13</v>
      </c>
      <c r="E821" s="12">
        <f>IFERROR(VLOOKUP(A821,'IDAR Meter Data'!$A:$B,2,1),"")</f>
        <v>161</v>
      </c>
      <c r="F821" s="75">
        <f>IF(CECCZ="CZ03",'Outside Temp'!B821,IF(CECCZ="CZ04",'Outside Temp'!B822,IF(CECCZ="CZ12",'Outside Temp'!B823, IF(CECCZ="CZ13",'Outside Temp'!B824))))</f>
        <v>63.63333333</v>
      </c>
      <c r="G821" s="12">
        <f t="shared" si="3"/>
        <v>1</v>
      </c>
    </row>
    <row r="822" ht="15.75" customHeight="1">
      <c r="A822" s="13">
        <v>42133.583333333336</v>
      </c>
      <c r="B822" s="73">
        <f t="shared" si="1"/>
        <v>42133</v>
      </c>
      <c r="C822" s="74">
        <f>IF(NewCustomer="Yes", IF(COUNTIF($I$2:$I$11,B822)&gt;0,0,WEEKDAY(B822,2)),IF(COUNTIF($I$2:$I$21,B822)&gt;0,0,WEEKDAY(B822,2)))</f>
        <v>6</v>
      </c>
      <c r="D822" s="74">
        <f t="shared" si="2"/>
        <v>14</v>
      </c>
      <c r="E822" s="12">
        <f>IFERROR(VLOOKUP(A822,'IDAR Meter Data'!$A:$B,2,1),"")</f>
        <v>164</v>
      </c>
      <c r="F822" s="75">
        <f>IF(CECCZ="CZ03",'Outside Temp'!B822,IF(CECCZ="CZ04",'Outside Temp'!B823,IF(CECCZ="CZ12",'Outside Temp'!B824, IF(CECCZ="CZ13",'Outside Temp'!B825))))</f>
        <v>63.93333333</v>
      </c>
      <c r="G822" s="12">
        <f t="shared" si="3"/>
        <v>1</v>
      </c>
    </row>
    <row r="823" ht="15.75" customHeight="1">
      <c r="A823" s="13">
        <v>42133.59375</v>
      </c>
      <c r="B823" s="73">
        <f t="shared" si="1"/>
        <v>42133</v>
      </c>
      <c r="C823" s="74">
        <f>IF(NewCustomer="Yes", IF(COUNTIF($I$2:$I$11,B823)&gt;0,0,WEEKDAY(B823,2)),IF(COUNTIF($I$2:$I$21,B823)&gt;0,0,WEEKDAY(B823,2)))</f>
        <v>6</v>
      </c>
      <c r="D823" s="74">
        <f t="shared" si="2"/>
        <v>14</v>
      </c>
      <c r="E823" s="12">
        <f>IFERROR(VLOOKUP(A823,'IDAR Meter Data'!$A:$B,2,1),"")</f>
        <v>161</v>
      </c>
      <c r="F823" s="75">
        <f>IF(CECCZ="CZ03",'Outside Temp'!B823,IF(CECCZ="CZ04",'Outside Temp'!B824,IF(CECCZ="CZ12",'Outside Temp'!B825, IF(CECCZ="CZ13",'Outside Temp'!B826))))</f>
        <v>63.68333333</v>
      </c>
      <c r="G823" s="12">
        <f t="shared" si="3"/>
        <v>1</v>
      </c>
    </row>
    <row r="824" ht="15.75" customHeight="1">
      <c r="A824" s="13">
        <v>42133.604166666664</v>
      </c>
      <c r="B824" s="73">
        <f t="shared" si="1"/>
        <v>42133</v>
      </c>
      <c r="C824" s="74">
        <f>IF(NewCustomer="Yes", IF(COUNTIF($I$2:$I$11,B824)&gt;0,0,WEEKDAY(B824,2)),IF(COUNTIF($I$2:$I$21,B824)&gt;0,0,WEEKDAY(B824,2)))</f>
        <v>6</v>
      </c>
      <c r="D824" s="74">
        <f t="shared" si="2"/>
        <v>14</v>
      </c>
      <c r="E824" s="12">
        <f>IFERROR(VLOOKUP(A824,'IDAR Meter Data'!$A:$B,2,1),"")</f>
        <v>157</v>
      </c>
      <c r="F824" s="75">
        <f>IF(CECCZ="CZ03",'Outside Temp'!B824,IF(CECCZ="CZ04",'Outside Temp'!B825,IF(CECCZ="CZ12",'Outside Temp'!B826, IF(CECCZ="CZ13",'Outside Temp'!B827))))</f>
        <v>63.43333333</v>
      </c>
      <c r="G824" s="12">
        <f t="shared" si="3"/>
        <v>1</v>
      </c>
    </row>
    <row r="825" ht="15.75" customHeight="1">
      <c r="A825" s="13">
        <v>42133.614583333336</v>
      </c>
      <c r="B825" s="73">
        <f t="shared" si="1"/>
        <v>42133</v>
      </c>
      <c r="C825" s="74">
        <f>IF(NewCustomer="Yes", IF(COUNTIF($I$2:$I$11,B825)&gt;0,0,WEEKDAY(B825,2)),IF(COUNTIF($I$2:$I$21,B825)&gt;0,0,WEEKDAY(B825,2)))</f>
        <v>6</v>
      </c>
      <c r="D825" s="74">
        <f t="shared" si="2"/>
        <v>14</v>
      </c>
      <c r="E825" s="12">
        <f>IFERROR(VLOOKUP(A825,'IDAR Meter Data'!$A:$B,2,1),"")</f>
        <v>169</v>
      </c>
      <c r="F825" s="75">
        <f>IF(CECCZ="CZ03",'Outside Temp'!B825,IF(CECCZ="CZ04",'Outside Temp'!B826,IF(CECCZ="CZ12",'Outside Temp'!B827, IF(CECCZ="CZ13",'Outside Temp'!B828))))</f>
        <v>63.18333333</v>
      </c>
      <c r="G825" s="12">
        <f t="shared" si="3"/>
        <v>1</v>
      </c>
    </row>
    <row r="826" ht="15.75" customHeight="1">
      <c r="A826" s="13">
        <v>42133.625</v>
      </c>
      <c r="B826" s="73">
        <f t="shared" si="1"/>
        <v>42133</v>
      </c>
      <c r="C826" s="74">
        <f>IF(NewCustomer="Yes", IF(COUNTIF($I$2:$I$11,B826)&gt;0,0,WEEKDAY(B826,2)),IF(COUNTIF($I$2:$I$21,B826)&gt;0,0,WEEKDAY(B826,2)))</f>
        <v>6</v>
      </c>
      <c r="D826" s="74">
        <f t="shared" si="2"/>
        <v>15</v>
      </c>
      <c r="E826" s="12">
        <f>IFERROR(VLOOKUP(A826,'IDAR Meter Data'!$A:$B,2,1),"")</f>
        <v>168</v>
      </c>
      <c r="F826" s="75">
        <f>IF(CECCZ="CZ03",'Outside Temp'!B826,IF(CECCZ="CZ04",'Outside Temp'!B827,IF(CECCZ="CZ12",'Outside Temp'!B828, IF(CECCZ="CZ13",'Outside Temp'!B829))))</f>
        <v>62.8</v>
      </c>
      <c r="G826" s="12">
        <f t="shared" si="3"/>
        <v>1</v>
      </c>
    </row>
    <row r="827" ht="15.75" customHeight="1">
      <c r="A827" s="13">
        <v>42133.635416666664</v>
      </c>
      <c r="B827" s="73">
        <f t="shared" si="1"/>
        <v>42133</v>
      </c>
      <c r="C827" s="74">
        <f>IF(NewCustomer="Yes", IF(COUNTIF($I$2:$I$11,B827)&gt;0,0,WEEKDAY(B827,2)),IF(COUNTIF($I$2:$I$21,B827)&gt;0,0,WEEKDAY(B827,2)))</f>
        <v>6</v>
      </c>
      <c r="D827" s="74">
        <f t="shared" si="2"/>
        <v>15</v>
      </c>
      <c r="E827" s="12">
        <f>IFERROR(VLOOKUP(A827,'IDAR Meter Data'!$A:$B,2,1),"")</f>
        <v>177</v>
      </c>
      <c r="F827" s="75">
        <f>IF(CECCZ="CZ03",'Outside Temp'!B827,IF(CECCZ="CZ04",'Outside Temp'!B828,IF(CECCZ="CZ12",'Outside Temp'!B829, IF(CECCZ="CZ13",'Outside Temp'!B830))))</f>
        <v>62.05</v>
      </c>
      <c r="G827" s="12">
        <f t="shared" si="3"/>
        <v>1</v>
      </c>
    </row>
    <row r="828" ht="15.75" customHeight="1">
      <c r="A828" s="13">
        <v>42133.645833333336</v>
      </c>
      <c r="B828" s="73">
        <f t="shared" si="1"/>
        <v>42133</v>
      </c>
      <c r="C828" s="74">
        <f>IF(NewCustomer="Yes", IF(COUNTIF($I$2:$I$11,B828)&gt;0,0,WEEKDAY(B828,2)),IF(COUNTIF($I$2:$I$21,B828)&gt;0,0,WEEKDAY(B828,2)))</f>
        <v>6</v>
      </c>
      <c r="D828" s="74">
        <f t="shared" si="2"/>
        <v>15</v>
      </c>
      <c r="E828" s="12">
        <f>IFERROR(VLOOKUP(A828,'IDAR Meter Data'!$A:$B,2,1),"")</f>
        <v>179</v>
      </c>
      <c r="F828" s="75">
        <f>IF(CECCZ="CZ03",'Outside Temp'!B828,IF(CECCZ="CZ04",'Outside Temp'!B829,IF(CECCZ="CZ12",'Outside Temp'!B830, IF(CECCZ="CZ13",'Outside Temp'!B831))))</f>
        <v>61.3</v>
      </c>
      <c r="G828" s="12">
        <f t="shared" si="3"/>
        <v>1</v>
      </c>
    </row>
    <row r="829" ht="15.75" customHeight="1">
      <c r="A829" s="13">
        <v>42133.65625</v>
      </c>
      <c r="B829" s="73">
        <f t="shared" si="1"/>
        <v>42133</v>
      </c>
      <c r="C829" s="74">
        <f>IF(NewCustomer="Yes", IF(COUNTIF($I$2:$I$11,B829)&gt;0,0,WEEKDAY(B829,2)),IF(COUNTIF($I$2:$I$21,B829)&gt;0,0,WEEKDAY(B829,2)))</f>
        <v>6</v>
      </c>
      <c r="D829" s="74">
        <f t="shared" si="2"/>
        <v>15</v>
      </c>
      <c r="E829" s="12">
        <f>IFERROR(VLOOKUP(A829,'IDAR Meter Data'!$A:$B,2,1),"")</f>
        <v>169</v>
      </c>
      <c r="F829" s="75">
        <f>IF(CECCZ="CZ03",'Outside Temp'!B829,IF(CECCZ="CZ04",'Outside Temp'!B830,IF(CECCZ="CZ12",'Outside Temp'!B831, IF(CECCZ="CZ13",'Outside Temp'!B832))))</f>
        <v>60.55</v>
      </c>
      <c r="G829" s="12">
        <f t="shared" si="3"/>
        <v>1</v>
      </c>
    </row>
    <row r="830" ht="15.75" customHeight="1">
      <c r="A830" s="13">
        <v>42133.666666666664</v>
      </c>
      <c r="B830" s="73">
        <f t="shared" si="1"/>
        <v>42133</v>
      </c>
      <c r="C830" s="74">
        <f>IF(NewCustomer="Yes", IF(COUNTIF($I$2:$I$11,B830)&gt;0,0,WEEKDAY(B830,2)),IF(COUNTIF($I$2:$I$21,B830)&gt;0,0,WEEKDAY(B830,2)))</f>
        <v>6</v>
      </c>
      <c r="D830" s="74">
        <f t="shared" si="2"/>
        <v>16</v>
      </c>
      <c r="E830" s="12">
        <f>IFERROR(VLOOKUP(A830,'IDAR Meter Data'!$A:$B,2,1),"")</f>
        <v>174</v>
      </c>
      <c r="F830" s="75">
        <f>IF(CECCZ="CZ03",'Outside Temp'!B830,IF(CECCZ="CZ04",'Outside Temp'!B831,IF(CECCZ="CZ12",'Outside Temp'!B832, IF(CECCZ="CZ13",'Outside Temp'!B833))))</f>
        <v>59.73333333</v>
      </c>
      <c r="G830" s="12">
        <f t="shared" si="3"/>
        <v>1</v>
      </c>
    </row>
    <row r="831" ht="15.75" customHeight="1">
      <c r="A831" s="13">
        <v>42133.677083333336</v>
      </c>
      <c r="B831" s="73">
        <f t="shared" si="1"/>
        <v>42133</v>
      </c>
      <c r="C831" s="74">
        <f>IF(NewCustomer="Yes", IF(COUNTIF($I$2:$I$11,B831)&gt;0,0,WEEKDAY(B831,2)),IF(COUNTIF($I$2:$I$21,B831)&gt;0,0,WEEKDAY(B831,2)))</f>
        <v>6</v>
      </c>
      <c r="D831" s="74">
        <f t="shared" si="2"/>
        <v>16</v>
      </c>
      <c r="E831" s="12">
        <f>IFERROR(VLOOKUP(A831,'IDAR Meter Data'!$A:$B,2,1),"")</f>
        <v>181</v>
      </c>
      <c r="F831" s="75">
        <f>IF(CECCZ="CZ03",'Outside Temp'!B831,IF(CECCZ="CZ04",'Outside Temp'!B832,IF(CECCZ="CZ12",'Outside Temp'!B833, IF(CECCZ="CZ13",'Outside Temp'!B834))))</f>
        <v>58.73333333</v>
      </c>
      <c r="G831" s="12">
        <f t="shared" si="3"/>
        <v>1</v>
      </c>
    </row>
    <row r="832" ht="15.75" customHeight="1">
      <c r="A832" s="13">
        <v>42133.6875</v>
      </c>
      <c r="B832" s="73">
        <f t="shared" si="1"/>
        <v>42133</v>
      </c>
      <c r="C832" s="74">
        <f>IF(NewCustomer="Yes", IF(COUNTIF($I$2:$I$11,B832)&gt;0,0,WEEKDAY(B832,2)),IF(COUNTIF($I$2:$I$21,B832)&gt;0,0,WEEKDAY(B832,2)))</f>
        <v>6</v>
      </c>
      <c r="D832" s="74">
        <f t="shared" si="2"/>
        <v>16</v>
      </c>
      <c r="E832" s="12">
        <f>IFERROR(VLOOKUP(A832,'IDAR Meter Data'!$A:$B,2,1),"")</f>
        <v>170</v>
      </c>
      <c r="F832" s="75">
        <f>IF(CECCZ="CZ03",'Outside Temp'!B832,IF(CECCZ="CZ04",'Outside Temp'!B833,IF(CECCZ="CZ12",'Outside Temp'!B834, IF(CECCZ="CZ13",'Outside Temp'!B835))))</f>
        <v>57.73333333</v>
      </c>
      <c r="G832" s="12">
        <f t="shared" si="3"/>
        <v>1</v>
      </c>
    </row>
    <row r="833" ht="15.75" customHeight="1">
      <c r="A833" s="13">
        <v>42133.697916666664</v>
      </c>
      <c r="B833" s="73">
        <f t="shared" si="1"/>
        <v>42133</v>
      </c>
      <c r="C833" s="74">
        <f>IF(NewCustomer="Yes", IF(COUNTIF($I$2:$I$11,B833)&gt;0,0,WEEKDAY(B833,2)),IF(COUNTIF($I$2:$I$21,B833)&gt;0,0,WEEKDAY(B833,2)))</f>
        <v>6</v>
      </c>
      <c r="D833" s="74">
        <f t="shared" si="2"/>
        <v>16</v>
      </c>
      <c r="E833" s="12">
        <f>IFERROR(VLOOKUP(A833,'IDAR Meter Data'!$A:$B,2,1),"")</f>
        <v>180</v>
      </c>
      <c r="F833" s="75">
        <f>IF(CECCZ="CZ03",'Outside Temp'!B833,IF(CECCZ="CZ04",'Outside Temp'!B834,IF(CECCZ="CZ12",'Outside Temp'!B835, IF(CECCZ="CZ13",'Outside Temp'!B836))))</f>
        <v>56.73333333</v>
      </c>
      <c r="G833" s="12">
        <f t="shared" si="3"/>
        <v>1</v>
      </c>
    </row>
    <row r="834" ht="15.75" customHeight="1">
      <c r="A834" s="13">
        <v>42133.708333333336</v>
      </c>
      <c r="B834" s="73">
        <f t="shared" si="1"/>
        <v>42133</v>
      </c>
      <c r="C834" s="74">
        <f>IF(NewCustomer="Yes", IF(COUNTIF($I$2:$I$11,B834)&gt;0,0,WEEKDAY(B834,2)),IF(COUNTIF($I$2:$I$21,B834)&gt;0,0,WEEKDAY(B834,2)))</f>
        <v>6</v>
      </c>
      <c r="D834" s="74">
        <f t="shared" si="2"/>
        <v>17</v>
      </c>
      <c r="E834" s="12">
        <f>IFERROR(VLOOKUP(A834,'IDAR Meter Data'!$A:$B,2,1),"")</f>
        <v>178</v>
      </c>
      <c r="F834" s="75">
        <f>IF(CECCZ="CZ03",'Outside Temp'!B834,IF(CECCZ="CZ04",'Outside Temp'!B835,IF(CECCZ="CZ12",'Outside Temp'!B836, IF(CECCZ="CZ13",'Outside Temp'!B837))))</f>
        <v>55.71428571</v>
      </c>
      <c r="G834" s="12">
        <f t="shared" si="3"/>
        <v>1</v>
      </c>
    </row>
    <row r="835" ht="15.75" customHeight="1">
      <c r="A835" s="13">
        <v>42133.71875</v>
      </c>
      <c r="B835" s="73">
        <f t="shared" si="1"/>
        <v>42133</v>
      </c>
      <c r="C835" s="74">
        <f>IF(NewCustomer="Yes", IF(COUNTIF($I$2:$I$11,B835)&gt;0,0,WEEKDAY(B835,2)),IF(COUNTIF($I$2:$I$21,B835)&gt;0,0,WEEKDAY(B835,2)))</f>
        <v>6</v>
      </c>
      <c r="D835" s="74">
        <f t="shared" si="2"/>
        <v>17</v>
      </c>
      <c r="E835" s="12">
        <f>IFERROR(VLOOKUP(A835,'IDAR Meter Data'!$A:$B,2,1),"")</f>
        <v>170</v>
      </c>
      <c r="F835" s="75">
        <f>IF(CECCZ="CZ03",'Outside Temp'!B835,IF(CECCZ="CZ04",'Outside Temp'!B836,IF(CECCZ="CZ12",'Outside Temp'!B837, IF(CECCZ="CZ13",'Outside Temp'!B838))))</f>
        <v>55</v>
      </c>
      <c r="G835" s="12">
        <f t="shared" si="3"/>
        <v>1</v>
      </c>
    </row>
    <row r="836" ht="15.75" customHeight="1">
      <c r="A836" s="13">
        <v>42133.729166666664</v>
      </c>
      <c r="B836" s="73">
        <f t="shared" si="1"/>
        <v>42133</v>
      </c>
      <c r="C836" s="74">
        <f>IF(NewCustomer="Yes", IF(COUNTIF($I$2:$I$11,B836)&gt;0,0,WEEKDAY(B836,2)),IF(COUNTIF($I$2:$I$21,B836)&gt;0,0,WEEKDAY(B836,2)))</f>
        <v>6</v>
      </c>
      <c r="D836" s="74">
        <f t="shared" si="2"/>
        <v>17</v>
      </c>
      <c r="E836" s="12">
        <f>IFERROR(VLOOKUP(A836,'IDAR Meter Data'!$A:$B,2,1),"")</f>
        <v>181</v>
      </c>
      <c r="F836" s="75">
        <f>IF(CECCZ="CZ03",'Outside Temp'!B836,IF(CECCZ="CZ04",'Outside Temp'!B837,IF(CECCZ="CZ12",'Outside Temp'!B838, IF(CECCZ="CZ13",'Outside Temp'!B839))))</f>
        <v>55</v>
      </c>
      <c r="G836" s="12">
        <f t="shared" si="3"/>
        <v>1</v>
      </c>
    </row>
    <row r="837" ht="15.75" customHeight="1">
      <c r="A837" s="13">
        <v>42133.739583333336</v>
      </c>
      <c r="B837" s="73">
        <f t="shared" si="1"/>
        <v>42133</v>
      </c>
      <c r="C837" s="74">
        <f>IF(NewCustomer="Yes", IF(COUNTIF($I$2:$I$11,B837)&gt;0,0,WEEKDAY(B837,2)),IF(COUNTIF($I$2:$I$21,B837)&gt;0,0,WEEKDAY(B837,2)))</f>
        <v>6</v>
      </c>
      <c r="D837" s="74">
        <f t="shared" si="2"/>
        <v>17</v>
      </c>
      <c r="E837" s="12">
        <f>IFERROR(VLOOKUP(A837,'IDAR Meter Data'!$A:$B,2,1),"")</f>
        <v>169</v>
      </c>
      <c r="F837" s="75">
        <f>IF(CECCZ="CZ03",'Outside Temp'!B837,IF(CECCZ="CZ04",'Outside Temp'!B838,IF(CECCZ="CZ12",'Outside Temp'!B839, IF(CECCZ="CZ13",'Outside Temp'!B840))))</f>
        <v>55</v>
      </c>
      <c r="G837" s="12">
        <f t="shared" si="3"/>
        <v>1</v>
      </c>
    </row>
    <row r="838" ht="15.75" customHeight="1">
      <c r="A838" s="13">
        <v>42133.75</v>
      </c>
      <c r="B838" s="73">
        <f t="shared" si="1"/>
        <v>42133</v>
      </c>
      <c r="C838" s="74">
        <f>IF(NewCustomer="Yes", IF(COUNTIF($I$2:$I$11,B838)&gt;0,0,WEEKDAY(B838,2)),IF(COUNTIF($I$2:$I$21,B838)&gt;0,0,WEEKDAY(B838,2)))</f>
        <v>6</v>
      </c>
      <c r="D838" s="74">
        <f t="shared" si="2"/>
        <v>18</v>
      </c>
      <c r="E838" s="12">
        <f>IFERROR(VLOOKUP(A838,'IDAR Meter Data'!$A:$B,2,1),"")</f>
        <v>180</v>
      </c>
      <c r="F838" s="75">
        <f>IF(CECCZ="CZ03",'Outside Temp'!B838,IF(CECCZ="CZ04",'Outside Temp'!B839,IF(CECCZ="CZ12",'Outside Temp'!B840, IF(CECCZ="CZ13",'Outside Temp'!B841))))</f>
        <v>55</v>
      </c>
      <c r="G838" s="12">
        <f t="shared" si="3"/>
        <v>1</v>
      </c>
    </row>
    <row r="839" ht="15.75" customHeight="1">
      <c r="A839" s="13">
        <v>42133.760416666664</v>
      </c>
      <c r="B839" s="73">
        <f t="shared" si="1"/>
        <v>42133</v>
      </c>
      <c r="C839" s="74">
        <f>IF(NewCustomer="Yes", IF(COUNTIF($I$2:$I$11,B839)&gt;0,0,WEEKDAY(B839,2)),IF(COUNTIF($I$2:$I$21,B839)&gt;0,0,WEEKDAY(B839,2)))</f>
        <v>6</v>
      </c>
      <c r="D839" s="74">
        <f t="shared" si="2"/>
        <v>18</v>
      </c>
      <c r="E839" s="12">
        <f>IFERROR(VLOOKUP(A839,'IDAR Meter Data'!$A:$B,2,1),"")</f>
        <v>186</v>
      </c>
      <c r="F839" s="75">
        <f>IF(CECCZ="CZ03",'Outside Temp'!B839,IF(CECCZ="CZ04",'Outside Temp'!B840,IF(CECCZ="CZ12",'Outside Temp'!B841, IF(CECCZ="CZ13",'Outside Temp'!B842))))</f>
        <v>55</v>
      </c>
      <c r="G839" s="12">
        <f t="shared" si="3"/>
        <v>1</v>
      </c>
    </row>
    <row r="840" ht="15.75" customHeight="1">
      <c r="A840" s="13">
        <v>42133.770833333336</v>
      </c>
      <c r="B840" s="73">
        <f t="shared" si="1"/>
        <v>42133</v>
      </c>
      <c r="C840" s="74">
        <f>IF(NewCustomer="Yes", IF(COUNTIF($I$2:$I$11,B840)&gt;0,0,WEEKDAY(B840,2)),IF(COUNTIF($I$2:$I$21,B840)&gt;0,0,WEEKDAY(B840,2)))</f>
        <v>6</v>
      </c>
      <c r="D840" s="74">
        <f t="shared" si="2"/>
        <v>18</v>
      </c>
      <c r="E840" s="12">
        <f>IFERROR(VLOOKUP(A840,'IDAR Meter Data'!$A:$B,2,1),"")</f>
        <v>167</v>
      </c>
      <c r="F840" s="75">
        <f>IF(CECCZ="CZ03",'Outside Temp'!B840,IF(CECCZ="CZ04",'Outside Temp'!B841,IF(CECCZ="CZ12",'Outside Temp'!B842, IF(CECCZ="CZ13",'Outside Temp'!B843))))</f>
        <v>55</v>
      </c>
      <c r="G840" s="12">
        <f t="shared" si="3"/>
        <v>1</v>
      </c>
    </row>
    <row r="841" ht="15.75" customHeight="1">
      <c r="A841" s="13">
        <v>42133.78125</v>
      </c>
      <c r="B841" s="73">
        <f t="shared" si="1"/>
        <v>42133</v>
      </c>
      <c r="C841" s="74">
        <f>IF(NewCustomer="Yes", IF(COUNTIF($I$2:$I$11,B841)&gt;0,0,WEEKDAY(B841,2)),IF(COUNTIF($I$2:$I$21,B841)&gt;0,0,WEEKDAY(B841,2)))</f>
        <v>6</v>
      </c>
      <c r="D841" s="74">
        <f t="shared" si="2"/>
        <v>18</v>
      </c>
      <c r="E841" s="12">
        <f>IFERROR(VLOOKUP(A841,'IDAR Meter Data'!$A:$B,2,1),"")</f>
        <v>185</v>
      </c>
      <c r="F841" s="75">
        <f>IF(CECCZ="CZ03",'Outside Temp'!B841,IF(CECCZ="CZ04",'Outside Temp'!B842,IF(CECCZ="CZ12",'Outside Temp'!B843, IF(CECCZ="CZ13",'Outside Temp'!B844))))</f>
        <v>55</v>
      </c>
      <c r="G841" s="12">
        <f t="shared" si="3"/>
        <v>1</v>
      </c>
    </row>
    <row r="842" ht="15.75" customHeight="1">
      <c r="A842" s="13">
        <v>42133.791666666664</v>
      </c>
      <c r="B842" s="73">
        <f t="shared" si="1"/>
        <v>42133</v>
      </c>
      <c r="C842" s="74">
        <f>IF(NewCustomer="Yes", IF(COUNTIF($I$2:$I$11,B842)&gt;0,0,WEEKDAY(B842,2)),IF(COUNTIF($I$2:$I$21,B842)&gt;0,0,WEEKDAY(B842,2)))</f>
        <v>6</v>
      </c>
      <c r="D842" s="74">
        <f t="shared" si="2"/>
        <v>19</v>
      </c>
      <c r="E842" s="12">
        <f>IFERROR(VLOOKUP(A842,'IDAR Meter Data'!$A:$B,2,1),"")</f>
        <v>170</v>
      </c>
      <c r="F842" s="75">
        <f>IF(CECCZ="CZ03",'Outside Temp'!B842,IF(CECCZ="CZ04",'Outside Temp'!B843,IF(CECCZ="CZ12",'Outside Temp'!B844, IF(CECCZ="CZ13",'Outside Temp'!B845))))</f>
        <v>54.93333333</v>
      </c>
      <c r="G842" s="12">
        <f t="shared" si="3"/>
        <v>1</v>
      </c>
    </row>
    <row r="843" ht="15.75" customHeight="1">
      <c r="A843" s="13">
        <v>42133.802083333336</v>
      </c>
      <c r="B843" s="73">
        <f t="shared" si="1"/>
        <v>42133</v>
      </c>
      <c r="C843" s="74">
        <f>IF(NewCustomer="Yes", IF(COUNTIF($I$2:$I$11,B843)&gt;0,0,WEEKDAY(B843,2)),IF(COUNTIF($I$2:$I$21,B843)&gt;0,0,WEEKDAY(B843,2)))</f>
        <v>6</v>
      </c>
      <c r="D843" s="74">
        <f t="shared" si="2"/>
        <v>19</v>
      </c>
      <c r="E843" s="12">
        <f>IFERROR(VLOOKUP(A843,'IDAR Meter Data'!$A:$B,2,1),"")</f>
        <v>170</v>
      </c>
      <c r="F843" s="75">
        <f>IF(CECCZ="CZ03",'Outside Temp'!B843,IF(CECCZ="CZ04",'Outside Temp'!B844,IF(CECCZ="CZ12",'Outside Temp'!B845, IF(CECCZ="CZ13",'Outside Temp'!B846))))</f>
        <v>54.68333333</v>
      </c>
      <c r="G843" s="12">
        <f t="shared" si="3"/>
        <v>1</v>
      </c>
    </row>
    <row r="844" ht="15.75" customHeight="1">
      <c r="A844" s="13">
        <v>42133.8125</v>
      </c>
      <c r="B844" s="73">
        <f t="shared" si="1"/>
        <v>42133</v>
      </c>
      <c r="C844" s="74">
        <f>IF(NewCustomer="Yes", IF(COUNTIF($I$2:$I$11,B844)&gt;0,0,WEEKDAY(B844,2)),IF(COUNTIF($I$2:$I$21,B844)&gt;0,0,WEEKDAY(B844,2)))</f>
        <v>6</v>
      </c>
      <c r="D844" s="74">
        <f t="shared" si="2"/>
        <v>19</v>
      </c>
      <c r="E844" s="12">
        <f>IFERROR(VLOOKUP(A844,'IDAR Meter Data'!$A:$B,2,1),"")</f>
        <v>170</v>
      </c>
      <c r="F844" s="75">
        <f>IF(CECCZ="CZ03",'Outside Temp'!B844,IF(CECCZ="CZ04",'Outside Temp'!B845,IF(CECCZ="CZ12",'Outside Temp'!B846, IF(CECCZ="CZ13",'Outside Temp'!B847))))</f>
        <v>54.43333333</v>
      </c>
      <c r="G844" s="12">
        <f t="shared" si="3"/>
        <v>1</v>
      </c>
    </row>
    <row r="845" ht="15.75" customHeight="1">
      <c r="A845" s="13">
        <v>42133.822916666664</v>
      </c>
      <c r="B845" s="73">
        <f t="shared" si="1"/>
        <v>42133</v>
      </c>
      <c r="C845" s="74">
        <f>IF(NewCustomer="Yes", IF(COUNTIF($I$2:$I$11,B845)&gt;0,0,WEEKDAY(B845,2)),IF(COUNTIF($I$2:$I$21,B845)&gt;0,0,WEEKDAY(B845,2)))</f>
        <v>6</v>
      </c>
      <c r="D845" s="74">
        <f t="shared" si="2"/>
        <v>19</v>
      </c>
      <c r="E845" s="12">
        <f>IFERROR(VLOOKUP(A845,'IDAR Meter Data'!$A:$B,2,1),"")</f>
        <v>169</v>
      </c>
      <c r="F845" s="75">
        <f>IF(CECCZ="CZ03",'Outside Temp'!B845,IF(CECCZ="CZ04",'Outside Temp'!B846,IF(CECCZ="CZ12",'Outside Temp'!B847, IF(CECCZ="CZ13",'Outside Temp'!B848))))</f>
        <v>54.18333333</v>
      </c>
      <c r="G845" s="12">
        <f t="shared" si="3"/>
        <v>1</v>
      </c>
    </row>
    <row r="846" ht="15.75" customHeight="1">
      <c r="A846" s="13">
        <v>42133.833333333336</v>
      </c>
      <c r="B846" s="73">
        <f t="shared" si="1"/>
        <v>42133</v>
      </c>
      <c r="C846" s="74">
        <f>IF(NewCustomer="Yes", IF(COUNTIF($I$2:$I$11,B846)&gt;0,0,WEEKDAY(B846,2)),IF(COUNTIF($I$2:$I$21,B846)&gt;0,0,WEEKDAY(B846,2)))</f>
        <v>6</v>
      </c>
      <c r="D846" s="74">
        <f t="shared" si="2"/>
        <v>20</v>
      </c>
      <c r="E846" s="12">
        <f>IFERROR(VLOOKUP(A846,'IDAR Meter Data'!$A:$B,2,1),"")</f>
        <v>163</v>
      </c>
      <c r="F846" s="75">
        <f>IF(CECCZ="CZ03",'Outside Temp'!B846,IF(CECCZ="CZ04",'Outside Temp'!B847,IF(CECCZ="CZ12",'Outside Temp'!B848, IF(CECCZ="CZ13",'Outside Temp'!B849))))</f>
        <v>54</v>
      </c>
      <c r="G846" s="12">
        <f t="shared" si="3"/>
        <v>1</v>
      </c>
    </row>
    <row r="847" ht="15.75" customHeight="1">
      <c r="A847" s="13">
        <v>42133.84375</v>
      </c>
      <c r="B847" s="73">
        <f t="shared" si="1"/>
        <v>42133</v>
      </c>
      <c r="C847" s="74">
        <f>IF(NewCustomer="Yes", IF(COUNTIF($I$2:$I$11,B847)&gt;0,0,WEEKDAY(B847,2)),IF(COUNTIF($I$2:$I$21,B847)&gt;0,0,WEEKDAY(B847,2)))</f>
        <v>6</v>
      </c>
      <c r="D847" s="74">
        <f t="shared" si="2"/>
        <v>20</v>
      </c>
      <c r="E847" s="12">
        <f>IFERROR(VLOOKUP(A847,'IDAR Meter Data'!$A:$B,2,1),"")</f>
        <v>164</v>
      </c>
      <c r="F847" s="75">
        <f>IF(CECCZ="CZ03",'Outside Temp'!B847,IF(CECCZ="CZ04",'Outside Temp'!B848,IF(CECCZ="CZ12",'Outside Temp'!B849, IF(CECCZ="CZ13",'Outside Temp'!B850))))</f>
        <v>54</v>
      </c>
      <c r="G847" s="12">
        <f t="shared" si="3"/>
        <v>1</v>
      </c>
    </row>
    <row r="848" ht="15.75" customHeight="1">
      <c r="A848" s="13">
        <v>42133.854166666664</v>
      </c>
      <c r="B848" s="73">
        <f t="shared" si="1"/>
        <v>42133</v>
      </c>
      <c r="C848" s="74">
        <f>IF(NewCustomer="Yes", IF(COUNTIF($I$2:$I$11,B848)&gt;0,0,WEEKDAY(B848,2)),IF(COUNTIF($I$2:$I$21,B848)&gt;0,0,WEEKDAY(B848,2)))</f>
        <v>6</v>
      </c>
      <c r="D848" s="74">
        <f t="shared" si="2"/>
        <v>20</v>
      </c>
      <c r="E848" s="12">
        <f>IFERROR(VLOOKUP(A848,'IDAR Meter Data'!$A:$B,2,1),"")</f>
        <v>161</v>
      </c>
      <c r="F848" s="75">
        <f>IF(CECCZ="CZ03",'Outside Temp'!B848,IF(CECCZ="CZ04",'Outside Temp'!B849,IF(CECCZ="CZ12",'Outside Temp'!B850, IF(CECCZ="CZ13",'Outside Temp'!B851))))</f>
        <v>54</v>
      </c>
      <c r="G848" s="12">
        <f t="shared" si="3"/>
        <v>1</v>
      </c>
    </row>
    <row r="849" ht="15.75" customHeight="1">
      <c r="A849" s="13">
        <v>42133.864583333336</v>
      </c>
      <c r="B849" s="73">
        <f t="shared" si="1"/>
        <v>42133</v>
      </c>
      <c r="C849" s="74">
        <f>IF(NewCustomer="Yes", IF(COUNTIF($I$2:$I$11,B849)&gt;0,0,WEEKDAY(B849,2)),IF(COUNTIF($I$2:$I$21,B849)&gt;0,0,WEEKDAY(B849,2)))</f>
        <v>6</v>
      </c>
      <c r="D849" s="74">
        <f t="shared" si="2"/>
        <v>20</v>
      </c>
      <c r="E849" s="12">
        <f>IFERROR(VLOOKUP(A849,'IDAR Meter Data'!$A:$B,2,1),"")</f>
        <v>159</v>
      </c>
      <c r="F849" s="75">
        <f>IF(CECCZ="CZ03",'Outside Temp'!B849,IF(CECCZ="CZ04",'Outside Temp'!B850,IF(CECCZ="CZ12",'Outside Temp'!B851, IF(CECCZ="CZ13",'Outside Temp'!B852))))</f>
        <v>54</v>
      </c>
      <c r="G849" s="12">
        <f t="shared" si="3"/>
        <v>1</v>
      </c>
    </row>
    <row r="850" ht="15.75" customHeight="1">
      <c r="A850" s="13">
        <v>42133.875</v>
      </c>
      <c r="B850" s="73">
        <f t="shared" si="1"/>
        <v>42133</v>
      </c>
      <c r="C850" s="74">
        <f>IF(NewCustomer="Yes", IF(COUNTIF($I$2:$I$11,B850)&gt;0,0,WEEKDAY(B850,2)),IF(COUNTIF($I$2:$I$21,B850)&gt;0,0,WEEKDAY(B850,2)))</f>
        <v>6</v>
      </c>
      <c r="D850" s="74">
        <f t="shared" si="2"/>
        <v>21</v>
      </c>
      <c r="E850" s="12">
        <f>IFERROR(VLOOKUP(A850,'IDAR Meter Data'!$A:$B,2,1),"")</f>
        <v>163</v>
      </c>
      <c r="F850" s="75">
        <f>IF(CECCZ="CZ03",'Outside Temp'!B850,IF(CECCZ="CZ04",'Outside Temp'!B851,IF(CECCZ="CZ12",'Outside Temp'!B852, IF(CECCZ="CZ13",'Outside Temp'!B853))))</f>
        <v>54</v>
      </c>
      <c r="G850" s="12">
        <f t="shared" si="3"/>
        <v>1</v>
      </c>
    </row>
    <row r="851" ht="15.75" customHeight="1">
      <c r="A851" s="13">
        <v>42133.885416666664</v>
      </c>
      <c r="B851" s="73">
        <f t="shared" si="1"/>
        <v>42133</v>
      </c>
      <c r="C851" s="74">
        <f>IF(NewCustomer="Yes", IF(COUNTIF($I$2:$I$11,B851)&gt;0,0,WEEKDAY(B851,2)),IF(COUNTIF($I$2:$I$21,B851)&gt;0,0,WEEKDAY(B851,2)))</f>
        <v>6</v>
      </c>
      <c r="D851" s="74">
        <f t="shared" si="2"/>
        <v>21</v>
      </c>
      <c r="E851" s="12">
        <f>IFERROR(VLOOKUP(A851,'IDAR Meter Data'!$A:$B,2,1),"")</f>
        <v>169</v>
      </c>
      <c r="F851" s="75">
        <f>IF(CECCZ="CZ03",'Outside Temp'!B851,IF(CECCZ="CZ04",'Outside Temp'!B852,IF(CECCZ="CZ12",'Outside Temp'!B853, IF(CECCZ="CZ13",'Outside Temp'!B854))))</f>
        <v>54</v>
      </c>
      <c r="G851" s="12">
        <f t="shared" si="3"/>
        <v>1</v>
      </c>
    </row>
    <row r="852" ht="15.75" customHeight="1">
      <c r="A852" s="13">
        <v>42133.895833333336</v>
      </c>
      <c r="B852" s="73">
        <f t="shared" si="1"/>
        <v>42133</v>
      </c>
      <c r="C852" s="74">
        <f>IF(NewCustomer="Yes", IF(COUNTIF($I$2:$I$11,B852)&gt;0,0,WEEKDAY(B852,2)),IF(COUNTIF($I$2:$I$21,B852)&gt;0,0,WEEKDAY(B852,2)))</f>
        <v>6</v>
      </c>
      <c r="D852" s="74">
        <f t="shared" si="2"/>
        <v>21</v>
      </c>
      <c r="E852" s="12">
        <f>IFERROR(VLOOKUP(A852,'IDAR Meter Data'!$A:$B,2,1),"")</f>
        <v>154</v>
      </c>
      <c r="F852" s="75">
        <f>IF(CECCZ="CZ03",'Outside Temp'!B852,IF(CECCZ="CZ04",'Outside Temp'!B853,IF(CECCZ="CZ12",'Outside Temp'!B854, IF(CECCZ="CZ13",'Outside Temp'!B855))))</f>
        <v>54</v>
      </c>
      <c r="G852" s="12">
        <f t="shared" si="3"/>
        <v>1</v>
      </c>
    </row>
    <row r="853" ht="15.75" customHeight="1">
      <c r="A853" s="13">
        <v>42133.90625</v>
      </c>
      <c r="B853" s="73">
        <f t="shared" si="1"/>
        <v>42133</v>
      </c>
      <c r="C853" s="74">
        <f>IF(NewCustomer="Yes", IF(COUNTIF($I$2:$I$11,B853)&gt;0,0,WEEKDAY(B853,2)),IF(COUNTIF($I$2:$I$21,B853)&gt;0,0,WEEKDAY(B853,2)))</f>
        <v>6</v>
      </c>
      <c r="D853" s="74">
        <f t="shared" si="2"/>
        <v>21</v>
      </c>
      <c r="E853" s="12">
        <f>IFERROR(VLOOKUP(A853,'IDAR Meter Data'!$A:$B,2,1),"")</f>
        <v>160</v>
      </c>
      <c r="F853" s="75">
        <f>IF(CECCZ="CZ03",'Outside Temp'!B853,IF(CECCZ="CZ04",'Outside Temp'!B854,IF(CECCZ="CZ12",'Outside Temp'!B855, IF(CECCZ="CZ13",'Outside Temp'!B856))))</f>
        <v>54</v>
      </c>
      <c r="G853" s="12">
        <f t="shared" si="3"/>
        <v>1</v>
      </c>
    </row>
    <row r="854" ht="15.75" customHeight="1">
      <c r="A854" s="13">
        <v>42133.916666666664</v>
      </c>
      <c r="B854" s="73">
        <f t="shared" si="1"/>
        <v>42133</v>
      </c>
      <c r="C854" s="74">
        <f>IF(NewCustomer="Yes", IF(COUNTIF($I$2:$I$11,B854)&gt;0,0,WEEKDAY(B854,2)),IF(COUNTIF($I$2:$I$21,B854)&gt;0,0,WEEKDAY(B854,2)))</f>
        <v>6</v>
      </c>
      <c r="D854" s="74">
        <f t="shared" si="2"/>
        <v>22</v>
      </c>
      <c r="E854" s="12">
        <f>IFERROR(VLOOKUP(A854,'IDAR Meter Data'!$A:$B,2,1),"")</f>
        <v>155</v>
      </c>
      <c r="F854" s="75">
        <f>IF(CECCZ="CZ03",'Outside Temp'!B854,IF(CECCZ="CZ04",'Outside Temp'!B855,IF(CECCZ="CZ12",'Outside Temp'!B856, IF(CECCZ="CZ13",'Outside Temp'!B857))))</f>
        <v>54</v>
      </c>
      <c r="G854" s="12">
        <f t="shared" si="3"/>
        <v>1</v>
      </c>
    </row>
    <row r="855" ht="15.75" customHeight="1">
      <c r="A855" s="13">
        <v>42133.927083333336</v>
      </c>
      <c r="B855" s="73">
        <f t="shared" si="1"/>
        <v>42133</v>
      </c>
      <c r="C855" s="74">
        <f>IF(NewCustomer="Yes", IF(COUNTIF($I$2:$I$11,B855)&gt;0,0,WEEKDAY(B855,2)),IF(COUNTIF($I$2:$I$21,B855)&gt;0,0,WEEKDAY(B855,2)))</f>
        <v>6</v>
      </c>
      <c r="D855" s="74">
        <f t="shared" si="2"/>
        <v>22</v>
      </c>
      <c r="E855" s="12">
        <f>IFERROR(VLOOKUP(A855,'IDAR Meter Data'!$A:$B,2,1),"")</f>
        <v>167</v>
      </c>
      <c r="F855" s="75">
        <f>IF(CECCZ="CZ03",'Outside Temp'!B855,IF(CECCZ="CZ04",'Outside Temp'!B856,IF(CECCZ="CZ12",'Outside Temp'!B857, IF(CECCZ="CZ13",'Outside Temp'!B858))))</f>
        <v>54</v>
      </c>
      <c r="G855" s="12">
        <f t="shared" si="3"/>
        <v>1</v>
      </c>
    </row>
    <row r="856" ht="15.75" customHeight="1">
      <c r="A856" s="13">
        <v>42133.9375</v>
      </c>
      <c r="B856" s="73">
        <f t="shared" si="1"/>
        <v>42133</v>
      </c>
      <c r="C856" s="74">
        <f>IF(NewCustomer="Yes", IF(COUNTIF($I$2:$I$11,B856)&gt;0,0,WEEKDAY(B856,2)),IF(COUNTIF($I$2:$I$21,B856)&gt;0,0,WEEKDAY(B856,2)))</f>
        <v>6</v>
      </c>
      <c r="D856" s="74">
        <f t="shared" si="2"/>
        <v>22</v>
      </c>
      <c r="E856" s="12">
        <f>IFERROR(VLOOKUP(A856,'IDAR Meter Data'!$A:$B,2,1),"")</f>
        <v>151</v>
      </c>
      <c r="F856" s="75">
        <f>IF(CECCZ="CZ03",'Outside Temp'!B856,IF(CECCZ="CZ04",'Outside Temp'!B857,IF(CECCZ="CZ12",'Outside Temp'!B858, IF(CECCZ="CZ13",'Outside Temp'!B859))))</f>
        <v>53.86666667</v>
      </c>
      <c r="G856" s="12">
        <f t="shared" si="3"/>
        <v>1</v>
      </c>
    </row>
    <row r="857" ht="15.75" customHeight="1">
      <c r="A857" s="13">
        <v>42133.947916666664</v>
      </c>
      <c r="B857" s="73">
        <f t="shared" si="1"/>
        <v>42133</v>
      </c>
      <c r="C857" s="74">
        <f>IF(NewCustomer="Yes", IF(COUNTIF($I$2:$I$11,B857)&gt;0,0,WEEKDAY(B857,2)),IF(COUNTIF($I$2:$I$21,B857)&gt;0,0,WEEKDAY(B857,2)))</f>
        <v>6</v>
      </c>
      <c r="D857" s="74">
        <f t="shared" si="2"/>
        <v>22</v>
      </c>
      <c r="E857" s="12">
        <f>IFERROR(VLOOKUP(A857,'IDAR Meter Data'!$A:$B,2,1),"")</f>
        <v>155</v>
      </c>
      <c r="F857" s="75">
        <f>IF(CECCZ="CZ03",'Outside Temp'!B857,IF(CECCZ="CZ04",'Outside Temp'!B858,IF(CECCZ="CZ12",'Outside Temp'!B859, IF(CECCZ="CZ13",'Outside Temp'!B860))))</f>
        <v>53.36666667</v>
      </c>
      <c r="G857" s="12">
        <f t="shared" si="3"/>
        <v>1</v>
      </c>
    </row>
    <row r="858" ht="15.75" customHeight="1">
      <c r="A858" s="13">
        <v>42133.958333333336</v>
      </c>
      <c r="B858" s="73">
        <f t="shared" si="1"/>
        <v>42133</v>
      </c>
      <c r="C858" s="74">
        <f>IF(NewCustomer="Yes", IF(COUNTIF($I$2:$I$11,B858)&gt;0,0,WEEKDAY(B858,2)),IF(COUNTIF($I$2:$I$21,B858)&gt;0,0,WEEKDAY(B858,2)))</f>
        <v>6</v>
      </c>
      <c r="D858" s="74">
        <f t="shared" si="2"/>
        <v>23</v>
      </c>
      <c r="E858" s="12">
        <f>IFERROR(VLOOKUP(A858,'IDAR Meter Data'!$A:$B,2,1),"")</f>
        <v>154</v>
      </c>
      <c r="F858" s="75">
        <f>IF(CECCZ="CZ03",'Outside Temp'!B858,IF(CECCZ="CZ04",'Outside Temp'!B859,IF(CECCZ="CZ12",'Outside Temp'!B860, IF(CECCZ="CZ13",'Outside Temp'!B861))))</f>
        <v>53</v>
      </c>
      <c r="G858" s="12">
        <f t="shared" si="3"/>
        <v>1</v>
      </c>
    </row>
    <row r="859" ht="15.75" customHeight="1">
      <c r="A859" s="13">
        <v>42133.96875</v>
      </c>
      <c r="B859" s="73">
        <f t="shared" si="1"/>
        <v>42133</v>
      </c>
      <c r="C859" s="74">
        <f>IF(NewCustomer="Yes", IF(COUNTIF($I$2:$I$11,B859)&gt;0,0,WEEKDAY(B859,2)),IF(COUNTIF($I$2:$I$21,B859)&gt;0,0,WEEKDAY(B859,2)))</f>
        <v>6</v>
      </c>
      <c r="D859" s="74">
        <f t="shared" si="2"/>
        <v>23</v>
      </c>
      <c r="E859" s="12">
        <f>IFERROR(VLOOKUP(A859,'IDAR Meter Data'!$A:$B,2,1),"")</f>
        <v>163</v>
      </c>
      <c r="F859" s="75">
        <f>IF(CECCZ="CZ03",'Outside Temp'!B859,IF(CECCZ="CZ04",'Outside Temp'!B860,IF(CECCZ="CZ12",'Outside Temp'!B861, IF(CECCZ="CZ13",'Outside Temp'!B862))))</f>
        <v>53</v>
      </c>
      <c r="G859" s="12">
        <f t="shared" si="3"/>
        <v>1</v>
      </c>
    </row>
    <row r="860" ht="15.75" customHeight="1">
      <c r="A860" s="13">
        <v>42133.979166666664</v>
      </c>
      <c r="B860" s="73">
        <f t="shared" si="1"/>
        <v>42133</v>
      </c>
      <c r="C860" s="74">
        <f>IF(NewCustomer="Yes", IF(COUNTIF($I$2:$I$11,B860)&gt;0,0,WEEKDAY(B860,2)),IF(COUNTIF($I$2:$I$21,B860)&gt;0,0,WEEKDAY(B860,2)))</f>
        <v>6</v>
      </c>
      <c r="D860" s="74">
        <f t="shared" si="2"/>
        <v>23</v>
      </c>
      <c r="E860" s="12">
        <f>IFERROR(VLOOKUP(A860,'IDAR Meter Data'!$A:$B,2,1),"")</f>
        <v>158</v>
      </c>
      <c r="F860" s="75">
        <f>IF(CECCZ="CZ03",'Outside Temp'!B860,IF(CECCZ="CZ04",'Outside Temp'!B861,IF(CECCZ="CZ12",'Outside Temp'!B862, IF(CECCZ="CZ13",'Outside Temp'!B863))))</f>
        <v>53</v>
      </c>
      <c r="G860" s="12">
        <f t="shared" si="3"/>
        <v>1</v>
      </c>
    </row>
    <row r="861" ht="15.75" customHeight="1">
      <c r="A861" s="13">
        <v>42133.989583333336</v>
      </c>
      <c r="B861" s="73">
        <f t="shared" si="1"/>
        <v>42133</v>
      </c>
      <c r="C861" s="74">
        <f>IF(NewCustomer="Yes", IF(COUNTIF($I$2:$I$11,B861)&gt;0,0,WEEKDAY(B861,2)),IF(COUNTIF($I$2:$I$21,B861)&gt;0,0,WEEKDAY(B861,2)))</f>
        <v>6</v>
      </c>
      <c r="D861" s="74">
        <f t="shared" si="2"/>
        <v>23</v>
      </c>
      <c r="E861" s="12">
        <f>IFERROR(VLOOKUP(A861,'IDAR Meter Data'!$A:$B,2,1),"")</f>
        <v>153</v>
      </c>
      <c r="F861" s="75">
        <f>IF(CECCZ="CZ03",'Outside Temp'!B861,IF(CECCZ="CZ04",'Outside Temp'!B862,IF(CECCZ="CZ12",'Outside Temp'!B863, IF(CECCZ="CZ13",'Outside Temp'!B864))))</f>
        <v>53</v>
      </c>
      <c r="G861" s="12">
        <f t="shared" si="3"/>
        <v>1</v>
      </c>
    </row>
    <row r="862" ht="15.75" customHeight="1">
      <c r="A862" s="13">
        <v>42134.0</v>
      </c>
      <c r="B862" s="73">
        <f t="shared" si="1"/>
        <v>42134</v>
      </c>
      <c r="C862" s="74">
        <f>IF(NewCustomer="Yes", IF(COUNTIF($I$2:$I$11,B862)&gt;0,0,WEEKDAY(B862,2)),IF(COUNTIF($I$2:$I$21,B862)&gt;0,0,WEEKDAY(B862,2)))</f>
        <v>7</v>
      </c>
      <c r="D862" s="74">
        <f t="shared" si="2"/>
        <v>0</v>
      </c>
      <c r="E862" s="12">
        <f>IFERROR(VLOOKUP(A862,'IDAR Meter Data'!$A:$B,2,1),"")</f>
        <v>153</v>
      </c>
      <c r="F862" s="75">
        <f>IF(CECCZ="CZ03",'Outside Temp'!B862,IF(CECCZ="CZ04",'Outside Temp'!B863,IF(CECCZ="CZ12",'Outside Temp'!B864, IF(CECCZ="CZ13",'Outside Temp'!B865))))</f>
        <v>52.93333333</v>
      </c>
      <c r="G862" s="12">
        <f t="shared" si="3"/>
        <v>1</v>
      </c>
    </row>
    <row r="863" ht="15.75" customHeight="1">
      <c r="A863" s="13">
        <v>42134.010416666664</v>
      </c>
      <c r="B863" s="73">
        <f t="shared" si="1"/>
        <v>42134</v>
      </c>
      <c r="C863" s="74">
        <f>IF(NewCustomer="Yes", IF(COUNTIF($I$2:$I$11,B863)&gt;0,0,WEEKDAY(B863,2)),IF(COUNTIF($I$2:$I$21,B863)&gt;0,0,WEEKDAY(B863,2)))</f>
        <v>7</v>
      </c>
      <c r="D863" s="74">
        <f t="shared" si="2"/>
        <v>0</v>
      </c>
      <c r="E863" s="12">
        <f>IFERROR(VLOOKUP(A863,'IDAR Meter Data'!$A:$B,2,1),"")</f>
        <v>170</v>
      </c>
      <c r="F863" s="75">
        <f>IF(CECCZ="CZ03",'Outside Temp'!B863,IF(CECCZ="CZ04",'Outside Temp'!B864,IF(CECCZ="CZ12",'Outside Temp'!B865, IF(CECCZ="CZ13",'Outside Temp'!B866))))</f>
        <v>52.68333333</v>
      </c>
      <c r="G863" s="12">
        <f t="shared" si="3"/>
        <v>1</v>
      </c>
    </row>
    <row r="864" ht="15.75" customHeight="1">
      <c r="A864" s="13">
        <v>42134.020833333336</v>
      </c>
      <c r="B864" s="73">
        <f t="shared" si="1"/>
        <v>42134</v>
      </c>
      <c r="C864" s="74">
        <f>IF(NewCustomer="Yes", IF(COUNTIF($I$2:$I$11,B864)&gt;0,0,WEEKDAY(B864,2)),IF(COUNTIF($I$2:$I$21,B864)&gt;0,0,WEEKDAY(B864,2)))</f>
        <v>7</v>
      </c>
      <c r="D864" s="74">
        <f t="shared" si="2"/>
        <v>0</v>
      </c>
      <c r="E864" s="12">
        <f>IFERROR(VLOOKUP(A864,'IDAR Meter Data'!$A:$B,2,1),"")</f>
        <v>155</v>
      </c>
      <c r="F864" s="75">
        <f>IF(CECCZ="CZ03",'Outside Temp'!B864,IF(CECCZ="CZ04",'Outside Temp'!B865,IF(CECCZ="CZ12",'Outside Temp'!B866, IF(CECCZ="CZ13",'Outside Temp'!B867))))</f>
        <v>52.43333333</v>
      </c>
      <c r="G864" s="12">
        <f t="shared" si="3"/>
        <v>1</v>
      </c>
    </row>
    <row r="865" ht="15.75" customHeight="1">
      <c r="A865" s="13">
        <v>42134.03125</v>
      </c>
      <c r="B865" s="73">
        <f t="shared" si="1"/>
        <v>42134</v>
      </c>
      <c r="C865" s="74">
        <f>IF(NewCustomer="Yes", IF(COUNTIF($I$2:$I$11,B865)&gt;0,0,WEEKDAY(B865,2)),IF(COUNTIF($I$2:$I$21,B865)&gt;0,0,WEEKDAY(B865,2)))</f>
        <v>7</v>
      </c>
      <c r="D865" s="74">
        <f t="shared" si="2"/>
        <v>0</v>
      </c>
      <c r="E865" s="12">
        <f>IFERROR(VLOOKUP(A865,'IDAR Meter Data'!$A:$B,2,1),"")</f>
        <v>151</v>
      </c>
      <c r="F865" s="75">
        <f>IF(CECCZ="CZ03",'Outside Temp'!B865,IF(CECCZ="CZ04",'Outside Temp'!B866,IF(CECCZ="CZ12",'Outside Temp'!B867, IF(CECCZ="CZ13",'Outside Temp'!B868))))</f>
        <v>52.18333333</v>
      </c>
      <c r="G865" s="12">
        <f t="shared" si="3"/>
        <v>1</v>
      </c>
    </row>
    <row r="866" ht="15.75" customHeight="1">
      <c r="A866" s="13">
        <v>42134.041666666664</v>
      </c>
      <c r="B866" s="73">
        <f t="shared" si="1"/>
        <v>42134</v>
      </c>
      <c r="C866" s="74">
        <f>IF(NewCustomer="Yes", IF(COUNTIF($I$2:$I$11,B866)&gt;0,0,WEEKDAY(B866,2)),IF(COUNTIF($I$2:$I$21,B866)&gt;0,0,WEEKDAY(B866,2)))</f>
        <v>7</v>
      </c>
      <c r="D866" s="74">
        <f t="shared" si="2"/>
        <v>1</v>
      </c>
      <c r="E866" s="12">
        <f>IFERROR(VLOOKUP(A866,'IDAR Meter Data'!$A:$B,2,1),"")</f>
        <v>147</v>
      </c>
      <c r="F866" s="75">
        <f>IF(CECCZ="CZ03",'Outside Temp'!B866,IF(CECCZ="CZ04",'Outside Temp'!B867,IF(CECCZ="CZ12",'Outside Temp'!B868, IF(CECCZ="CZ13",'Outside Temp'!B869))))</f>
        <v>52</v>
      </c>
      <c r="G866" s="12">
        <f t="shared" si="3"/>
        <v>1</v>
      </c>
    </row>
    <row r="867" ht="15.75" customHeight="1">
      <c r="A867" s="13">
        <v>42134.052083333336</v>
      </c>
      <c r="B867" s="73">
        <f t="shared" si="1"/>
        <v>42134</v>
      </c>
      <c r="C867" s="74">
        <f>IF(NewCustomer="Yes", IF(COUNTIF($I$2:$I$11,B867)&gt;0,0,WEEKDAY(B867,2)),IF(COUNTIF($I$2:$I$21,B867)&gt;0,0,WEEKDAY(B867,2)))</f>
        <v>7</v>
      </c>
      <c r="D867" s="74">
        <f t="shared" si="2"/>
        <v>1</v>
      </c>
      <c r="E867" s="12">
        <f>IFERROR(VLOOKUP(A867,'IDAR Meter Data'!$A:$B,2,1),"")</f>
        <v>164</v>
      </c>
      <c r="F867" s="75">
        <f>IF(CECCZ="CZ03",'Outside Temp'!B867,IF(CECCZ="CZ04",'Outside Temp'!B868,IF(CECCZ="CZ12",'Outside Temp'!B869, IF(CECCZ="CZ13",'Outside Temp'!B870))))</f>
        <v>52</v>
      </c>
      <c r="G867" s="12">
        <f t="shared" si="3"/>
        <v>1</v>
      </c>
    </row>
    <row r="868" ht="15.75" customHeight="1">
      <c r="A868" s="13">
        <v>42134.0625</v>
      </c>
      <c r="B868" s="73">
        <f t="shared" si="1"/>
        <v>42134</v>
      </c>
      <c r="C868" s="74">
        <f>IF(NewCustomer="Yes", IF(COUNTIF($I$2:$I$11,B868)&gt;0,0,WEEKDAY(B868,2)),IF(COUNTIF($I$2:$I$21,B868)&gt;0,0,WEEKDAY(B868,2)))</f>
        <v>7</v>
      </c>
      <c r="D868" s="74">
        <f t="shared" si="2"/>
        <v>1</v>
      </c>
      <c r="E868" s="12">
        <f>IFERROR(VLOOKUP(A868,'IDAR Meter Data'!$A:$B,2,1),"")</f>
        <v>149</v>
      </c>
      <c r="F868" s="75">
        <f>IF(CECCZ="CZ03",'Outside Temp'!B868,IF(CECCZ="CZ04",'Outside Temp'!B869,IF(CECCZ="CZ12",'Outside Temp'!B870, IF(CECCZ="CZ13",'Outside Temp'!B871))))</f>
        <v>52</v>
      </c>
      <c r="G868" s="12">
        <f t="shared" si="3"/>
        <v>1</v>
      </c>
    </row>
    <row r="869" ht="15.75" customHeight="1">
      <c r="A869" s="13">
        <v>42134.072916666664</v>
      </c>
      <c r="B869" s="73">
        <f t="shared" si="1"/>
        <v>42134</v>
      </c>
      <c r="C869" s="74">
        <f>IF(NewCustomer="Yes", IF(COUNTIF($I$2:$I$11,B869)&gt;0,0,WEEKDAY(B869,2)),IF(COUNTIF($I$2:$I$21,B869)&gt;0,0,WEEKDAY(B869,2)))</f>
        <v>7</v>
      </c>
      <c r="D869" s="74">
        <f t="shared" si="2"/>
        <v>1</v>
      </c>
      <c r="E869" s="12">
        <f>IFERROR(VLOOKUP(A869,'IDAR Meter Data'!$A:$B,2,1),"")</f>
        <v>150</v>
      </c>
      <c r="F869" s="75">
        <f>IF(CECCZ="CZ03",'Outside Temp'!B869,IF(CECCZ="CZ04",'Outside Temp'!B870,IF(CECCZ="CZ12",'Outside Temp'!B871, IF(CECCZ="CZ13",'Outside Temp'!B872))))</f>
        <v>52</v>
      </c>
      <c r="G869" s="12">
        <f t="shared" si="3"/>
        <v>1</v>
      </c>
    </row>
    <row r="870" ht="15.75" customHeight="1">
      <c r="A870" s="13">
        <v>42134.083333333336</v>
      </c>
      <c r="B870" s="73">
        <f t="shared" si="1"/>
        <v>42134</v>
      </c>
      <c r="C870" s="74">
        <f>IF(NewCustomer="Yes", IF(COUNTIF($I$2:$I$11,B870)&gt;0,0,WEEKDAY(B870,2)),IF(COUNTIF($I$2:$I$21,B870)&gt;0,0,WEEKDAY(B870,2)))</f>
        <v>7</v>
      </c>
      <c r="D870" s="74">
        <f t="shared" si="2"/>
        <v>2</v>
      </c>
      <c r="E870" s="12">
        <f>IFERROR(VLOOKUP(A870,'IDAR Meter Data'!$A:$B,2,1),"")</f>
        <v>146</v>
      </c>
      <c r="F870" s="75">
        <f>IF(CECCZ="CZ03",'Outside Temp'!B870,IF(CECCZ="CZ04",'Outside Temp'!B871,IF(CECCZ="CZ12",'Outside Temp'!B872, IF(CECCZ="CZ13",'Outside Temp'!B873))))</f>
        <v>52</v>
      </c>
      <c r="G870" s="12">
        <f t="shared" si="3"/>
        <v>1</v>
      </c>
    </row>
    <row r="871" ht="15.75" customHeight="1">
      <c r="A871" s="13">
        <v>42134.09375</v>
      </c>
      <c r="B871" s="73">
        <f t="shared" si="1"/>
        <v>42134</v>
      </c>
      <c r="C871" s="74">
        <f>IF(NewCustomer="Yes", IF(COUNTIF($I$2:$I$11,B871)&gt;0,0,WEEKDAY(B871,2)),IF(COUNTIF($I$2:$I$21,B871)&gt;0,0,WEEKDAY(B871,2)))</f>
        <v>7</v>
      </c>
      <c r="D871" s="74">
        <f t="shared" si="2"/>
        <v>2</v>
      </c>
      <c r="E871" s="12">
        <f>IFERROR(VLOOKUP(A871,'IDAR Meter Data'!$A:$B,2,1),"")</f>
        <v>155</v>
      </c>
      <c r="F871" s="75">
        <f>IF(CECCZ="CZ03",'Outside Temp'!B871,IF(CECCZ="CZ04",'Outside Temp'!B872,IF(CECCZ="CZ12",'Outside Temp'!B873, IF(CECCZ="CZ13",'Outside Temp'!B874))))</f>
        <v>52</v>
      </c>
      <c r="G871" s="12">
        <f t="shared" si="3"/>
        <v>1</v>
      </c>
    </row>
    <row r="872" ht="15.75" customHeight="1">
      <c r="A872" s="13">
        <v>42134.104166666664</v>
      </c>
      <c r="B872" s="73">
        <f t="shared" si="1"/>
        <v>42134</v>
      </c>
      <c r="C872" s="74">
        <f>IF(NewCustomer="Yes", IF(COUNTIF($I$2:$I$11,B872)&gt;0,0,WEEKDAY(B872,2)),IF(COUNTIF($I$2:$I$21,B872)&gt;0,0,WEEKDAY(B872,2)))</f>
        <v>7</v>
      </c>
      <c r="D872" s="74">
        <f t="shared" si="2"/>
        <v>2</v>
      </c>
      <c r="E872" s="12">
        <f>IFERROR(VLOOKUP(A872,'IDAR Meter Data'!$A:$B,2,1),"")</f>
        <v>150</v>
      </c>
      <c r="F872" s="75">
        <f>IF(CECCZ="CZ03",'Outside Temp'!B872,IF(CECCZ="CZ04",'Outside Temp'!B873,IF(CECCZ="CZ12",'Outside Temp'!B874, IF(CECCZ="CZ13",'Outside Temp'!B875))))</f>
        <v>52</v>
      </c>
      <c r="G872" s="12">
        <f t="shared" si="3"/>
        <v>1</v>
      </c>
    </row>
    <row r="873" ht="15.75" customHeight="1">
      <c r="A873" s="13">
        <v>42134.114583333336</v>
      </c>
      <c r="B873" s="73">
        <f t="shared" si="1"/>
        <v>42134</v>
      </c>
      <c r="C873" s="74">
        <f>IF(NewCustomer="Yes", IF(COUNTIF($I$2:$I$11,B873)&gt;0,0,WEEKDAY(B873,2)),IF(COUNTIF($I$2:$I$21,B873)&gt;0,0,WEEKDAY(B873,2)))</f>
        <v>7</v>
      </c>
      <c r="D873" s="74">
        <f t="shared" si="2"/>
        <v>2</v>
      </c>
      <c r="E873" s="12">
        <f>IFERROR(VLOOKUP(A873,'IDAR Meter Data'!$A:$B,2,1),"")</f>
        <v>142</v>
      </c>
      <c r="F873" s="75">
        <f>IF(CECCZ="CZ03",'Outside Temp'!B873,IF(CECCZ="CZ04",'Outside Temp'!B874,IF(CECCZ="CZ12",'Outside Temp'!B875, IF(CECCZ="CZ13",'Outside Temp'!B876))))</f>
        <v>52</v>
      </c>
      <c r="G873" s="12">
        <f t="shared" si="3"/>
        <v>1</v>
      </c>
    </row>
    <row r="874" ht="15.75" customHeight="1">
      <c r="A874" s="13">
        <v>42134.125</v>
      </c>
      <c r="B874" s="73">
        <f t="shared" si="1"/>
        <v>42134</v>
      </c>
      <c r="C874" s="74">
        <f>IF(NewCustomer="Yes", IF(COUNTIF($I$2:$I$11,B874)&gt;0,0,WEEKDAY(B874,2)),IF(COUNTIF($I$2:$I$21,B874)&gt;0,0,WEEKDAY(B874,2)))</f>
        <v>7</v>
      </c>
      <c r="D874" s="74">
        <f t="shared" si="2"/>
        <v>3</v>
      </c>
      <c r="E874" s="12">
        <f>IFERROR(VLOOKUP(A874,'IDAR Meter Data'!$A:$B,2,1),"")</f>
        <v>150</v>
      </c>
      <c r="F874" s="75">
        <f>IF(CECCZ="CZ03",'Outside Temp'!B874,IF(CECCZ="CZ04",'Outside Temp'!B875,IF(CECCZ="CZ12",'Outside Temp'!B876, IF(CECCZ="CZ13",'Outside Temp'!B877))))</f>
        <v>52</v>
      </c>
      <c r="G874" s="12">
        <f t="shared" si="3"/>
        <v>1</v>
      </c>
    </row>
    <row r="875" ht="15.75" customHeight="1">
      <c r="A875" s="13">
        <v>42134.135416666664</v>
      </c>
      <c r="B875" s="73">
        <f t="shared" si="1"/>
        <v>42134</v>
      </c>
      <c r="C875" s="74">
        <f>IF(NewCustomer="Yes", IF(COUNTIF($I$2:$I$11,B875)&gt;0,0,WEEKDAY(B875,2)),IF(COUNTIF($I$2:$I$21,B875)&gt;0,0,WEEKDAY(B875,2)))</f>
        <v>7</v>
      </c>
      <c r="D875" s="74">
        <f t="shared" si="2"/>
        <v>3</v>
      </c>
      <c r="E875" s="12">
        <f>IFERROR(VLOOKUP(A875,'IDAR Meter Data'!$A:$B,2,1),"")</f>
        <v>145</v>
      </c>
      <c r="F875" s="75">
        <f>IF(CECCZ="CZ03",'Outside Temp'!B875,IF(CECCZ="CZ04",'Outside Temp'!B876,IF(CECCZ="CZ12",'Outside Temp'!B877, IF(CECCZ="CZ13",'Outside Temp'!B878))))</f>
        <v>52</v>
      </c>
      <c r="G875" s="12">
        <f t="shared" si="3"/>
        <v>1</v>
      </c>
    </row>
    <row r="876" ht="15.75" customHeight="1">
      <c r="A876" s="13">
        <v>42134.145833333336</v>
      </c>
      <c r="B876" s="73">
        <f t="shared" si="1"/>
        <v>42134</v>
      </c>
      <c r="C876" s="74">
        <f>IF(NewCustomer="Yes", IF(COUNTIF($I$2:$I$11,B876)&gt;0,0,WEEKDAY(B876,2)),IF(COUNTIF($I$2:$I$21,B876)&gt;0,0,WEEKDAY(B876,2)))</f>
        <v>7</v>
      </c>
      <c r="D876" s="74">
        <f t="shared" si="2"/>
        <v>3</v>
      </c>
      <c r="E876" s="12">
        <f>IFERROR(VLOOKUP(A876,'IDAR Meter Data'!$A:$B,2,1),"")</f>
        <v>142</v>
      </c>
      <c r="F876" s="75">
        <f>IF(CECCZ="CZ03",'Outside Temp'!B876,IF(CECCZ="CZ04",'Outside Temp'!B877,IF(CECCZ="CZ12",'Outside Temp'!B878, IF(CECCZ="CZ13",'Outside Temp'!B879))))</f>
        <v>52</v>
      </c>
      <c r="G876" s="12">
        <f t="shared" si="3"/>
        <v>1</v>
      </c>
    </row>
    <row r="877" ht="15.75" customHeight="1">
      <c r="A877" s="13">
        <v>42134.15625</v>
      </c>
      <c r="B877" s="73">
        <f t="shared" si="1"/>
        <v>42134</v>
      </c>
      <c r="C877" s="74">
        <f>IF(NewCustomer="Yes", IF(COUNTIF($I$2:$I$11,B877)&gt;0,0,WEEKDAY(B877,2)),IF(COUNTIF($I$2:$I$21,B877)&gt;0,0,WEEKDAY(B877,2)))</f>
        <v>7</v>
      </c>
      <c r="D877" s="74">
        <f t="shared" si="2"/>
        <v>3</v>
      </c>
      <c r="E877" s="12">
        <f>IFERROR(VLOOKUP(A877,'IDAR Meter Data'!$A:$B,2,1),"")</f>
        <v>143</v>
      </c>
      <c r="F877" s="75">
        <f>IF(CECCZ="CZ03",'Outside Temp'!B877,IF(CECCZ="CZ04",'Outside Temp'!B878,IF(CECCZ="CZ12",'Outside Temp'!B879, IF(CECCZ="CZ13",'Outside Temp'!B880))))</f>
        <v>52</v>
      </c>
      <c r="G877" s="12">
        <f t="shared" si="3"/>
        <v>1</v>
      </c>
    </row>
    <row r="878" ht="15.75" customHeight="1">
      <c r="A878" s="13">
        <v>42134.166666666664</v>
      </c>
      <c r="B878" s="73">
        <f t="shared" si="1"/>
        <v>42134</v>
      </c>
      <c r="C878" s="74">
        <f>IF(NewCustomer="Yes", IF(COUNTIF($I$2:$I$11,B878)&gt;0,0,WEEKDAY(B878,2)),IF(COUNTIF($I$2:$I$21,B878)&gt;0,0,WEEKDAY(B878,2)))</f>
        <v>7</v>
      </c>
      <c r="D878" s="74">
        <f t="shared" si="2"/>
        <v>4</v>
      </c>
      <c r="E878" s="12">
        <f>IFERROR(VLOOKUP(A878,'IDAR Meter Data'!$A:$B,2,1),"")</f>
        <v>157</v>
      </c>
      <c r="F878" s="75">
        <f>IF(CECCZ="CZ03",'Outside Temp'!B878,IF(CECCZ="CZ04",'Outside Temp'!B879,IF(CECCZ="CZ12",'Outside Temp'!B880, IF(CECCZ="CZ13",'Outside Temp'!B881))))</f>
        <v>52</v>
      </c>
      <c r="G878" s="12">
        <f t="shared" si="3"/>
        <v>1</v>
      </c>
    </row>
    <row r="879" ht="15.75" customHeight="1">
      <c r="A879" s="13">
        <v>42134.177083333336</v>
      </c>
      <c r="B879" s="73">
        <f t="shared" si="1"/>
        <v>42134</v>
      </c>
      <c r="C879" s="74">
        <f>IF(NewCustomer="Yes", IF(COUNTIF($I$2:$I$11,B879)&gt;0,0,WEEKDAY(B879,2)),IF(COUNTIF($I$2:$I$21,B879)&gt;0,0,WEEKDAY(B879,2)))</f>
        <v>7</v>
      </c>
      <c r="D879" s="74">
        <f t="shared" si="2"/>
        <v>4</v>
      </c>
      <c r="E879" s="12">
        <f>IFERROR(VLOOKUP(A879,'IDAR Meter Data'!$A:$B,2,1),"")</f>
        <v>142</v>
      </c>
      <c r="F879" s="75">
        <f>IF(CECCZ="CZ03",'Outside Temp'!B879,IF(CECCZ="CZ04",'Outside Temp'!B880,IF(CECCZ="CZ12",'Outside Temp'!B881, IF(CECCZ="CZ13",'Outside Temp'!B882))))</f>
        <v>52</v>
      </c>
      <c r="G879" s="12">
        <f t="shared" si="3"/>
        <v>1</v>
      </c>
    </row>
    <row r="880" ht="15.75" customHeight="1">
      <c r="A880" s="13">
        <v>42134.1875</v>
      </c>
      <c r="B880" s="73">
        <f t="shared" si="1"/>
        <v>42134</v>
      </c>
      <c r="C880" s="74">
        <f>IF(NewCustomer="Yes", IF(COUNTIF($I$2:$I$11,B880)&gt;0,0,WEEKDAY(B880,2)),IF(COUNTIF($I$2:$I$21,B880)&gt;0,0,WEEKDAY(B880,2)))</f>
        <v>7</v>
      </c>
      <c r="D880" s="74">
        <f t="shared" si="2"/>
        <v>4</v>
      </c>
      <c r="E880" s="12">
        <f>IFERROR(VLOOKUP(A880,'IDAR Meter Data'!$A:$B,2,1),"")</f>
        <v>140</v>
      </c>
      <c r="F880" s="75">
        <f>IF(CECCZ="CZ03",'Outside Temp'!B880,IF(CECCZ="CZ04",'Outside Temp'!B881,IF(CECCZ="CZ12",'Outside Temp'!B882, IF(CECCZ="CZ13",'Outside Temp'!B883))))</f>
        <v>52</v>
      </c>
      <c r="G880" s="12">
        <f t="shared" si="3"/>
        <v>1</v>
      </c>
    </row>
    <row r="881" ht="15.75" customHeight="1">
      <c r="A881" s="13">
        <v>42134.197916666664</v>
      </c>
      <c r="B881" s="73">
        <f t="shared" si="1"/>
        <v>42134</v>
      </c>
      <c r="C881" s="74">
        <f>IF(NewCustomer="Yes", IF(COUNTIF($I$2:$I$11,B881)&gt;0,0,WEEKDAY(B881,2)),IF(COUNTIF($I$2:$I$21,B881)&gt;0,0,WEEKDAY(B881,2)))</f>
        <v>7</v>
      </c>
      <c r="D881" s="74">
        <f t="shared" si="2"/>
        <v>4</v>
      </c>
      <c r="E881" s="12">
        <f>IFERROR(VLOOKUP(A881,'IDAR Meter Data'!$A:$B,2,1),"")</f>
        <v>141</v>
      </c>
      <c r="F881" s="75">
        <f>IF(CECCZ="CZ03",'Outside Temp'!B881,IF(CECCZ="CZ04",'Outside Temp'!B882,IF(CECCZ="CZ12",'Outside Temp'!B883, IF(CECCZ="CZ13",'Outside Temp'!B884))))</f>
        <v>52</v>
      </c>
      <c r="G881" s="12">
        <f t="shared" si="3"/>
        <v>1</v>
      </c>
    </row>
    <row r="882" ht="15.75" customHeight="1">
      <c r="A882" s="13">
        <v>42134.208333333336</v>
      </c>
      <c r="B882" s="73">
        <f t="shared" si="1"/>
        <v>42134</v>
      </c>
      <c r="C882" s="74">
        <f>IF(NewCustomer="Yes", IF(COUNTIF($I$2:$I$11,B882)&gt;0,0,WEEKDAY(B882,2)),IF(COUNTIF($I$2:$I$21,B882)&gt;0,0,WEEKDAY(B882,2)))</f>
        <v>7</v>
      </c>
      <c r="D882" s="74">
        <f t="shared" si="2"/>
        <v>5</v>
      </c>
      <c r="E882" s="12">
        <f>IFERROR(VLOOKUP(A882,'IDAR Meter Data'!$A:$B,2,1),"")</f>
        <v>156</v>
      </c>
      <c r="F882" s="75">
        <f>IF(CECCZ="CZ03",'Outside Temp'!B882,IF(CECCZ="CZ04",'Outside Temp'!B883,IF(CECCZ="CZ12",'Outside Temp'!B884, IF(CECCZ="CZ13",'Outside Temp'!B885))))</f>
        <v>52</v>
      </c>
      <c r="G882" s="12">
        <f t="shared" si="3"/>
        <v>1</v>
      </c>
    </row>
    <row r="883" ht="15.75" customHeight="1">
      <c r="A883" s="13">
        <v>42134.21875</v>
      </c>
      <c r="B883" s="73">
        <f t="shared" si="1"/>
        <v>42134</v>
      </c>
      <c r="C883" s="74">
        <f>IF(NewCustomer="Yes", IF(COUNTIF($I$2:$I$11,B883)&gt;0,0,WEEKDAY(B883,2)),IF(COUNTIF($I$2:$I$21,B883)&gt;0,0,WEEKDAY(B883,2)))</f>
        <v>7</v>
      </c>
      <c r="D883" s="74">
        <f t="shared" si="2"/>
        <v>5</v>
      </c>
      <c r="E883" s="12">
        <f>IFERROR(VLOOKUP(A883,'IDAR Meter Data'!$A:$B,2,1),"")</f>
        <v>144</v>
      </c>
      <c r="F883" s="75">
        <f>IF(CECCZ="CZ03",'Outside Temp'!B883,IF(CECCZ="CZ04",'Outside Temp'!B884,IF(CECCZ="CZ12",'Outside Temp'!B885, IF(CECCZ="CZ13",'Outside Temp'!B886))))</f>
        <v>52</v>
      </c>
      <c r="G883" s="12">
        <f t="shared" si="3"/>
        <v>1</v>
      </c>
    </row>
    <row r="884" ht="15.75" customHeight="1">
      <c r="A884" s="13">
        <v>42134.229166666664</v>
      </c>
      <c r="B884" s="73">
        <f t="shared" si="1"/>
        <v>42134</v>
      </c>
      <c r="C884" s="74">
        <f>IF(NewCustomer="Yes", IF(COUNTIF($I$2:$I$11,B884)&gt;0,0,WEEKDAY(B884,2)),IF(COUNTIF($I$2:$I$21,B884)&gt;0,0,WEEKDAY(B884,2)))</f>
        <v>7</v>
      </c>
      <c r="D884" s="74">
        <f t="shared" si="2"/>
        <v>5</v>
      </c>
      <c r="E884" s="12">
        <f>IFERROR(VLOOKUP(A884,'IDAR Meter Data'!$A:$B,2,1),"")</f>
        <v>151</v>
      </c>
      <c r="F884" s="75">
        <f>IF(CECCZ="CZ03",'Outside Temp'!B884,IF(CECCZ="CZ04",'Outside Temp'!B885,IF(CECCZ="CZ12",'Outside Temp'!B886, IF(CECCZ="CZ13",'Outside Temp'!B887))))</f>
        <v>52</v>
      </c>
      <c r="G884" s="12">
        <f t="shared" si="3"/>
        <v>1</v>
      </c>
    </row>
    <row r="885" ht="15.75" customHeight="1">
      <c r="A885" s="13">
        <v>42134.239583333336</v>
      </c>
      <c r="B885" s="73">
        <f t="shared" si="1"/>
        <v>42134</v>
      </c>
      <c r="C885" s="74">
        <f>IF(NewCustomer="Yes", IF(COUNTIF($I$2:$I$11,B885)&gt;0,0,WEEKDAY(B885,2)),IF(COUNTIF($I$2:$I$21,B885)&gt;0,0,WEEKDAY(B885,2)))</f>
        <v>7</v>
      </c>
      <c r="D885" s="74">
        <f t="shared" si="2"/>
        <v>5</v>
      </c>
      <c r="E885" s="12">
        <f>IFERROR(VLOOKUP(A885,'IDAR Meter Data'!$A:$B,2,1),"")</f>
        <v>155</v>
      </c>
      <c r="F885" s="75">
        <f>IF(CECCZ="CZ03",'Outside Temp'!B885,IF(CECCZ="CZ04",'Outside Temp'!B886,IF(CECCZ="CZ12",'Outside Temp'!B887, IF(CECCZ="CZ13",'Outside Temp'!B888))))</f>
        <v>52</v>
      </c>
      <c r="G885" s="12">
        <f t="shared" si="3"/>
        <v>1</v>
      </c>
    </row>
    <row r="886" ht="15.75" customHeight="1">
      <c r="A886" s="13">
        <v>42134.25</v>
      </c>
      <c r="B886" s="73">
        <f t="shared" si="1"/>
        <v>42134</v>
      </c>
      <c r="C886" s="74">
        <f>IF(NewCustomer="Yes", IF(COUNTIF($I$2:$I$11,B886)&gt;0,0,WEEKDAY(B886,2)),IF(COUNTIF($I$2:$I$21,B886)&gt;0,0,WEEKDAY(B886,2)))</f>
        <v>7</v>
      </c>
      <c r="D886" s="74">
        <f t="shared" si="2"/>
        <v>6</v>
      </c>
      <c r="E886" s="12">
        <f>IFERROR(VLOOKUP(A886,'IDAR Meter Data'!$A:$B,2,1),"")</f>
        <v>162</v>
      </c>
      <c r="F886" s="75">
        <f>IF(CECCZ="CZ03",'Outside Temp'!B886,IF(CECCZ="CZ04",'Outside Temp'!B887,IF(CECCZ="CZ12",'Outside Temp'!B888, IF(CECCZ="CZ13",'Outside Temp'!B889))))</f>
        <v>52</v>
      </c>
      <c r="G886" s="12">
        <f t="shared" si="3"/>
        <v>1</v>
      </c>
    </row>
    <row r="887" ht="15.75" customHeight="1">
      <c r="A887" s="13">
        <v>42134.260416666664</v>
      </c>
      <c r="B887" s="73">
        <f t="shared" si="1"/>
        <v>42134</v>
      </c>
      <c r="C887" s="74">
        <f>IF(NewCustomer="Yes", IF(COUNTIF($I$2:$I$11,B887)&gt;0,0,WEEKDAY(B887,2)),IF(COUNTIF($I$2:$I$21,B887)&gt;0,0,WEEKDAY(B887,2)))</f>
        <v>7</v>
      </c>
      <c r="D887" s="74">
        <f t="shared" si="2"/>
        <v>6</v>
      </c>
      <c r="E887" s="12">
        <f>IFERROR(VLOOKUP(A887,'IDAR Meter Data'!$A:$B,2,1),"")</f>
        <v>147</v>
      </c>
      <c r="F887" s="75">
        <f>IF(CECCZ="CZ03",'Outside Temp'!B887,IF(CECCZ="CZ04",'Outside Temp'!B888,IF(CECCZ="CZ12",'Outside Temp'!B889, IF(CECCZ="CZ13",'Outside Temp'!B890))))</f>
        <v>52</v>
      </c>
      <c r="G887" s="12">
        <f t="shared" si="3"/>
        <v>1</v>
      </c>
    </row>
    <row r="888" ht="15.75" customHeight="1">
      <c r="A888" s="13">
        <v>42134.270833333336</v>
      </c>
      <c r="B888" s="73">
        <f t="shared" si="1"/>
        <v>42134</v>
      </c>
      <c r="C888" s="74">
        <f>IF(NewCustomer="Yes", IF(COUNTIF($I$2:$I$11,B888)&gt;0,0,WEEKDAY(B888,2)),IF(COUNTIF($I$2:$I$21,B888)&gt;0,0,WEEKDAY(B888,2)))</f>
        <v>7</v>
      </c>
      <c r="D888" s="74">
        <f t="shared" si="2"/>
        <v>6</v>
      </c>
      <c r="E888" s="12">
        <f>IFERROR(VLOOKUP(A888,'IDAR Meter Data'!$A:$B,2,1),"")</f>
        <v>149</v>
      </c>
      <c r="F888" s="75">
        <f>IF(CECCZ="CZ03",'Outside Temp'!B888,IF(CECCZ="CZ04",'Outside Temp'!B889,IF(CECCZ="CZ12",'Outside Temp'!B890, IF(CECCZ="CZ13",'Outside Temp'!B891))))</f>
        <v>52</v>
      </c>
      <c r="G888" s="12">
        <f t="shared" si="3"/>
        <v>1</v>
      </c>
    </row>
    <row r="889" ht="15.75" customHeight="1">
      <c r="A889" s="13">
        <v>42134.28125</v>
      </c>
      <c r="B889" s="73">
        <f t="shared" si="1"/>
        <v>42134</v>
      </c>
      <c r="C889" s="74">
        <f>IF(NewCustomer="Yes", IF(COUNTIF($I$2:$I$11,B889)&gt;0,0,WEEKDAY(B889,2)),IF(COUNTIF($I$2:$I$21,B889)&gt;0,0,WEEKDAY(B889,2)))</f>
        <v>7</v>
      </c>
      <c r="D889" s="74">
        <f t="shared" si="2"/>
        <v>6</v>
      </c>
      <c r="E889" s="12">
        <f>IFERROR(VLOOKUP(A889,'IDAR Meter Data'!$A:$B,2,1),"")</f>
        <v>146</v>
      </c>
      <c r="F889" s="75">
        <f>IF(CECCZ="CZ03",'Outside Temp'!B889,IF(CECCZ="CZ04",'Outside Temp'!B890,IF(CECCZ="CZ12",'Outside Temp'!B891, IF(CECCZ="CZ13",'Outside Temp'!B892))))</f>
        <v>52</v>
      </c>
      <c r="G889" s="12">
        <f t="shared" si="3"/>
        <v>1</v>
      </c>
    </row>
    <row r="890" ht="15.75" customHeight="1">
      <c r="A890" s="13">
        <v>42134.291666666664</v>
      </c>
      <c r="B890" s="73">
        <f t="shared" si="1"/>
        <v>42134</v>
      </c>
      <c r="C890" s="74">
        <f>IF(NewCustomer="Yes", IF(COUNTIF($I$2:$I$11,B890)&gt;0,0,WEEKDAY(B890,2)),IF(COUNTIF($I$2:$I$21,B890)&gt;0,0,WEEKDAY(B890,2)))</f>
        <v>7</v>
      </c>
      <c r="D890" s="74">
        <f t="shared" si="2"/>
        <v>7</v>
      </c>
      <c r="E890" s="12">
        <f>IFERROR(VLOOKUP(A890,'IDAR Meter Data'!$A:$B,2,1),"")</f>
        <v>154</v>
      </c>
      <c r="F890" s="75">
        <f>IF(CECCZ="CZ03",'Outside Temp'!B890,IF(CECCZ="CZ04",'Outside Temp'!B891,IF(CECCZ="CZ12",'Outside Temp'!B892, IF(CECCZ="CZ13",'Outside Temp'!B893))))</f>
        <v>52.06666667</v>
      </c>
      <c r="G890" s="12">
        <f t="shared" si="3"/>
        <v>1</v>
      </c>
    </row>
    <row r="891" ht="15.75" customHeight="1">
      <c r="A891" s="13">
        <v>42134.302083333336</v>
      </c>
      <c r="B891" s="73">
        <f t="shared" si="1"/>
        <v>42134</v>
      </c>
      <c r="C891" s="74">
        <f>IF(NewCustomer="Yes", IF(COUNTIF($I$2:$I$11,B891)&gt;0,0,WEEKDAY(B891,2)),IF(COUNTIF($I$2:$I$21,B891)&gt;0,0,WEEKDAY(B891,2)))</f>
        <v>7</v>
      </c>
      <c r="D891" s="74">
        <f t="shared" si="2"/>
        <v>7</v>
      </c>
      <c r="E891" s="12">
        <f>IFERROR(VLOOKUP(A891,'IDAR Meter Data'!$A:$B,2,1),"")</f>
        <v>161</v>
      </c>
      <c r="F891" s="75">
        <f>IF(CECCZ="CZ03",'Outside Temp'!B891,IF(CECCZ="CZ04",'Outside Temp'!B892,IF(CECCZ="CZ12",'Outside Temp'!B893, IF(CECCZ="CZ13",'Outside Temp'!B894))))</f>
        <v>52.31666667</v>
      </c>
      <c r="G891" s="12">
        <f t="shared" si="3"/>
        <v>1</v>
      </c>
    </row>
    <row r="892" ht="15.75" customHeight="1">
      <c r="A892" s="13">
        <v>42134.3125</v>
      </c>
      <c r="B892" s="73">
        <f t="shared" si="1"/>
        <v>42134</v>
      </c>
      <c r="C892" s="74">
        <f>IF(NewCustomer="Yes", IF(COUNTIF($I$2:$I$11,B892)&gt;0,0,WEEKDAY(B892,2)),IF(COUNTIF($I$2:$I$21,B892)&gt;0,0,WEEKDAY(B892,2)))</f>
        <v>7</v>
      </c>
      <c r="D892" s="74">
        <f t="shared" si="2"/>
        <v>7</v>
      </c>
      <c r="E892" s="12">
        <f>IFERROR(VLOOKUP(A892,'IDAR Meter Data'!$A:$B,2,1),"")</f>
        <v>155</v>
      </c>
      <c r="F892" s="75">
        <f>IF(CECCZ="CZ03",'Outside Temp'!B892,IF(CECCZ="CZ04",'Outside Temp'!B893,IF(CECCZ="CZ12",'Outside Temp'!B894, IF(CECCZ="CZ13",'Outside Temp'!B895))))</f>
        <v>52.56666667</v>
      </c>
      <c r="G892" s="12">
        <f t="shared" si="3"/>
        <v>1</v>
      </c>
    </row>
    <row r="893" ht="15.75" customHeight="1">
      <c r="A893" s="13">
        <v>42134.322916666664</v>
      </c>
      <c r="B893" s="73">
        <f t="shared" si="1"/>
        <v>42134</v>
      </c>
      <c r="C893" s="74">
        <f>IF(NewCustomer="Yes", IF(COUNTIF($I$2:$I$11,B893)&gt;0,0,WEEKDAY(B893,2)),IF(COUNTIF($I$2:$I$21,B893)&gt;0,0,WEEKDAY(B893,2)))</f>
        <v>7</v>
      </c>
      <c r="D893" s="74">
        <f t="shared" si="2"/>
        <v>7</v>
      </c>
      <c r="E893" s="12">
        <f>IFERROR(VLOOKUP(A893,'IDAR Meter Data'!$A:$B,2,1),"")</f>
        <v>156</v>
      </c>
      <c r="F893" s="75">
        <f>IF(CECCZ="CZ03",'Outside Temp'!B893,IF(CECCZ="CZ04",'Outside Temp'!B894,IF(CECCZ="CZ12",'Outside Temp'!B895, IF(CECCZ="CZ13",'Outside Temp'!B896))))</f>
        <v>52.81666667</v>
      </c>
      <c r="G893" s="12">
        <f t="shared" si="3"/>
        <v>1</v>
      </c>
    </row>
    <row r="894" ht="15.75" customHeight="1">
      <c r="A894" s="13">
        <v>42134.333333333336</v>
      </c>
      <c r="B894" s="73">
        <f t="shared" si="1"/>
        <v>42134</v>
      </c>
      <c r="C894" s="74">
        <f>IF(NewCustomer="Yes", IF(COUNTIF($I$2:$I$11,B894)&gt;0,0,WEEKDAY(B894,2)),IF(COUNTIF($I$2:$I$21,B894)&gt;0,0,WEEKDAY(B894,2)))</f>
        <v>7</v>
      </c>
      <c r="D894" s="74">
        <f t="shared" si="2"/>
        <v>8</v>
      </c>
      <c r="E894" s="12">
        <f>IFERROR(VLOOKUP(A894,'IDAR Meter Data'!$A:$B,2,1),"")</f>
        <v>156</v>
      </c>
      <c r="F894" s="75">
        <f>IF(CECCZ="CZ03",'Outside Temp'!B894,IF(CECCZ="CZ04",'Outside Temp'!B895,IF(CECCZ="CZ12",'Outside Temp'!B896, IF(CECCZ="CZ13",'Outside Temp'!B897))))</f>
        <v>53.06666667</v>
      </c>
      <c r="G894" s="12">
        <f t="shared" si="3"/>
        <v>1</v>
      </c>
    </row>
    <row r="895" ht="15.75" customHeight="1">
      <c r="A895" s="13">
        <v>42134.34375</v>
      </c>
      <c r="B895" s="73">
        <f t="shared" si="1"/>
        <v>42134</v>
      </c>
      <c r="C895" s="74">
        <f>IF(NewCustomer="Yes", IF(COUNTIF($I$2:$I$11,B895)&gt;0,0,WEEKDAY(B895,2)),IF(COUNTIF($I$2:$I$21,B895)&gt;0,0,WEEKDAY(B895,2)))</f>
        <v>7</v>
      </c>
      <c r="D895" s="74">
        <f t="shared" si="2"/>
        <v>8</v>
      </c>
      <c r="E895" s="12">
        <f>IFERROR(VLOOKUP(A895,'IDAR Meter Data'!$A:$B,2,1),"")</f>
        <v>172</v>
      </c>
      <c r="F895" s="75">
        <f>IF(CECCZ="CZ03",'Outside Temp'!B895,IF(CECCZ="CZ04",'Outside Temp'!B896,IF(CECCZ="CZ12",'Outside Temp'!B897, IF(CECCZ="CZ13",'Outside Temp'!B898))))</f>
        <v>53.31666667</v>
      </c>
      <c r="G895" s="12">
        <f t="shared" si="3"/>
        <v>1</v>
      </c>
    </row>
    <row r="896" ht="15.75" customHeight="1">
      <c r="A896" s="13">
        <v>42134.354166666664</v>
      </c>
      <c r="B896" s="73">
        <f t="shared" si="1"/>
        <v>42134</v>
      </c>
      <c r="C896" s="74">
        <f>IF(NewCustomer="Yes", IF(COUNTIF($I$2:$I$11,B896)&gt;0,0,WEEKDAY(B896,2)),IF(COUNTIF($I$2:$I$21,B896)&gt;0,0,WEEKDAY(B896,2)))</f>
        <v>7</v>
      </c>
      <c r="D896" s="74">
        <f t="shared" si="2"/>
        <v>8</v>
      </c>
      <c r="E896" s="12">
        <f>IFERROR(VLOOKUP(A896,'IDAR Meter Data'!$A:$B,2,1),"")</f>
        <v>155</v>
      </c>
      <c r="F896" s="75">
        <f>IF(CECCZ="CZ03",'Outside Temp'!B896,IF(CECCZ="CZ04",'Outside Temp'!B897,IF(CECCZ="CZ12",'Outside Temp'!B898, IF(CECCZ="CZ13",'Outside Temp'!B899))))</f>
        <v>53.56666667</v>
      </c>
      <c r="G896" s="12">
        <f t="shared" si="3"/>
        <v>1</v>
      </c>
    </row>
    <row r="897" ht="15.75" customHeight="1">
      <c r="A897" s="13">
        <v>42134.364583333336</v>
      </c>
      <c r="B897" s="73">
        <f t="shared" si="1"/>
        <v>42134</v>
      </c>
      <c r="C897" s="74">
        <f>IF(NewCustomer="Yes", IF(COUNTIF($I$2:$I$11,B897)&gt;0,0,WEEKDAY(B897,2)),IF(COUNTIF($I$2:$I$21,B897)&gt;0,0,WEEKDAY(B897,2)))</f>
        <v>7</v>
      </c>
      <c r="D897" s="74">
        <f t="shared" si="2"/>
        <v>8</v>
      </c>
      <c r="E897" s="12">
        <f>IFERROR(VLOOKUP(A897,'IDAR Meter Data'!$A:$B,2,1),"")</f>
        <v>159</v>
      </c>
      <c r="F897" s="75">
        <f>IF(CECCZ="CZ03",'Outside Temp'!B897,IF(CECCZ="CZ04",'Outside Temp'!B898,IF(CECCZ="CZ12",'Outside Temp'!B899, IF(CECCZ="CZ13",'Outside Temp'!B900))))</f>
        <v>53.81666667</v>
      </c>
      <c r="G897" s="12">
        <f t="shared" si="3"/>
        <v>1</v>
      </c>
    </row>
    <row r="898" ht="15.75" customHeight="1">
      <c r="A898" s="13">
        <v>42134.375</v>
      </c>
      <c r="B898" s="73">
        <f t="shared" si="1"/>
        <v>42134</v>
      </c>
      <c r="C898" s="74">
        <f>IF(NewCustomer="Yes", IF(COUNTIF($I$2:$I$11,B898)&gt;0,0,WEEKDAY(B898,2)),IF(COUNTIF($I$2:$I$21,B898)&gt;0,0,WEEKDAY(B898,2)))</f>
        <v>7</v>
      </c>
      <c r="D898" s="74">
        <f t="shared" si="2"/>
        <v>9</v>
      </c>
      <c r="E898" s="12">
        <f>IFERROR(VLOOKUP(A898,'IDAR Meter Data'!$A:$B,2,1),"")</f>
        <v>154</v>
      </c>
      <c r="F898" s="75">
        <f>IF(CECCZ="CZ03",'Outside Temp'!B898,IF(CECCZ="CZ04",'Outside Temp'!B899,IF(CECCZ="CZ12",'Outside Temp'!B900, IF(CECCZ="CZ13",'Outside Temp'!B901))))</f>
        <v>54.13333333</v>
      </c>
      <c r="G898" s="12">
        <f t="shared" si="3"/>
        <v>1</v>
      </c>
    </row>
    <row r="899" ht="15.75" customHeight="1">
      <c r="A899" s="13">
        <v>42134.385416666664</v>
      </c>
      <c r="B899" s="73">
        <f t="shared" si="1"/>
        <v>42134</v>
      </c>
      <c r="C899" s="74">
        <f>IF(NewCustomer="Yes", IF(COUNTIF($I$2:$I$11,B899)&gt;0,0,WEEKDAY(B899,2)),IF(COUNTIF($I$2:$I$21,B899)&gt;0,0,WEEKDAY(B899,2)))</f>
        <v>7</v>
      </c>
      <c r="D899" s="74">
        <f t="shared" si="2"/>
        <v>9</v>
      </c>
      <c r="E899" s="12">
        <f>IFERROR(VLOOKUP(A899,'IDAR Meter Data'!$A:$B,2,1),"")</f>
        <v>161</v>
      </c>
      <c r="F899" s="75">
        <f>IF(CECCZ="CZ03",'Outside Temp'!B899,IF(CECCZ="CZ04",'Outside Temp'!B900,IF(CECCZ="CZ12",'Outside Temp'!B901, IF(CECCZ="CZ13",'Outside Temp'!B902))))</f>
        <v>54.63333333</v>
      </c>
      <c r="G899" s="12">
        <f t="shared" si="3"/>
        <v>1</v>
      </c>
    </row>
    <row r="900" ht="15.75" customHeight="1">
      <c r="A900" s="13">
        <v>42134.395833333336</v>
      </c>
      <c r="B900" s="73">
        <f t="shared" si="1"/>
        <v>42134</v>
      </c>
      <c r="C900" s="74">
        <f>IF(NewCustomer="Yes", IF(COUNTIF($I$2:$I$11,B900)&gt;0,0,WEEKDAY(B900,2)),IF(COUNTIF($I$2:$I$21,B900)&gt;0,0,WEEKDAY(B900,2)))</f>
        <v>7</v>
      </c>
      <c r="D900" s="74">
        <f t="shared" si="2"/>
        <v>9</v>
      </c>
      <c r="E900" s="12">
        <f>IFERROR(VLOOKUP(A900,'IDAR Meter Data'!$A:$B,2,1),"")</f>
        <v>162</v>
      </c>
      <c r="F900" s="75">
        <f>IF(CECCZ="CZ03",'Outside Temp'!B900,IF(CECCZ="CZ04",'Outside Temp'!B901,IF(CECCZ="CZ12",'Outside Temp'!B902, IF(CECCZ="CZ13",'Outside Temp'!B903))))</f>
        <v>55.13333333</v>
      </c>
      <c r="G900" s="12">
        <f t="shared" si="3"/>
        <v>1</v>
      </c>
    </row>
    <row r="901" ht="15.75" customHeight="1">
      <c r="A901" s="13">
        <v>42134.40625</v>
      </c>
      <c r="B901" s="73">
        <f t="shared" si="1"/>
        <v>42134</v>
      </c>
      <c r="C901" s="74">
        <f>IF(NewCustomer="Yes", IF(COUNTIF($I$2:$I$11,B901)&gt;0,0,WEEKDAY(B901,2)),IF(COUNTIF($I$2:$I$21,B901)&gt;0,0,WEEKDAY(B901,2)))</f>
        <v>7</v>
      </c>
      <c r="D901" s="74">
        <f t="shared" si="2"/>
        <v>9</v>
      </c>
      <c r="E901" s="12">
        <f>IFERROR(VLOOKUP(A901,'IDAR Meter Data'!$A:$B,2,1),"")</f>
        <v>175</v>
      </c>
      <c r="F901" s="75">
        <f>IF(CECCZ="CZ03",'Outside Temp'!B901,IF(CECCZ="CZ04",'Outside Temp'!B902,IF(CECCZ="CZ12",'Outside Temp'!B903, IF(CECCZ="CZ13",'Outside Temp'!B904))))</f>
        <v>55.63333333</v>
      </c>
      <c r="G901" s="12">
        <f t="shared" si="3"/>
        <v>1</v>
      </c>
    </row>
    <row r="902" ht="15.75" customHeight="1">
      <c r="A902" s="13">
        <v>42134.416666666664</v>
      </c>
      <c r="B902" s="73">
        <f t="shared" si="1"/>
        <v>42134</v>
      </c>
      <c r="C902" s="74">
        <f>IF(NewCustomer="Yes", IF(COUNTIF($I$2:$I$11,B902)&gt;0,0,WEEKDAY(B902,2)),IF(COUNTIF($I$2:$I$21,B902)&gt;0,0,WEEKDAY(B902,2)))</f>
        <v>7</v>
      </c>
      <c r="D902" s="74">
        <f t="shared" si="2"/>
        <v>10</v>
      </c>
      <c r="E902" s="12">
        <f>IFERROR(VLOOKUP(A902,'IDAR Meter Data'!$A:$B,2,1),"")</f>
        <v>162</v>
      </c>
      <c r="F902" s="75">
        <f>IF(CECCZ="CZ03",'Outside Temp'!B902,IF(CECCZ="CZ04",'Outside Temp'!B903,IF(CECCZ="CZ12",'Outside Temp'!B904, IF(CECCZ="CZ13",'Outside Temp'!B905))))</f>
        <v>56.13333333</v>
      </c>
      <c r="G902" s="12">
        <f t="shared" si="3"/>
        <v>1</v>
      </c>
    </row>
    <row r="903" ht="15.75" customHeight="1">
      <c r="A903" s="13">
        <v>42134.427083333336</v>
      </c>
      <c r="B903" s="73">
        <f t="shared" si="1"/>
        <v>42134</v>
      </c>
      <c r="C903" s="74">
        <f>IF(NewCustomer="Yes", IF(COUNTIF($I$2:$I$11,B903)&gt;0,0,WEEKDAY(B903,2)),IF(COUNTIF($I$2:$I$21,B903)&gt;0,0,WEEKDAY(B903,2)))</f>
        <v>7</v>
      </c>
      <c r="D903" s="74">
        <f t="shared" si="2"/>
        <v>10</v>
      </c>
      <c r="E903" s="12">
        <f>IFERROR(VLOOKUP(A903,'IDAR Meter Data'!$A:$B,2,1),"")</f>
        <v>177</v>
      </c>
      <c r="F903" s="75">
        <f>IF(CECCZ="CZ03",'Outside Temp'!B903,IF(CECCZ="CZ04",'Outside Temp'!B904,IF(CECCZ="CZ12",'Outside Temp'!B905, IF(CECCZ="CZ13",'Outside Temp'!B906))))</f>
        <v>56.63333333</v>
      </c>
      <c r="G903" s="12">
        <f t="shared" si="3"/>
        <v>1</v>
      </c>
    </row>
    <row r="904" ht="15.75" customHeight="1">
      <c r="A904" s="13">
        <v>42134.4375</v>
      </c>
      <c r="B904" s="73">
        <f t="shared" si="1"/>
        <v>42134</v>
      </c>
      <c r="C904" s="74">
        <f>IF(NewCustomer="Yes", IF(COUNTIF($I$2:$I$11,B904)&gt;0,0,WEEKDAY(B904,2)),IF(COUNTIF($I$2:$I$21,B904)&gt;0,0,WEEKDAY(B904,2)))</f>
        <v>7</v>
      </c>
      <c r="D904" s="74">
        <f t="shared" si="2"/>
        <v>10</v>
      </c>
      <c r="E904" s="12">
        <f>IFERROR(VLOOKUP(A904,'IDAR Meter Data'!$A:$B,2,1),"")</f>
        <v>174</v>
      </c>
      <c r="F904" s="75">
        <f>IF(CECCZ="CZ03",'Outside Temp'!B904,IF(CECCZ="CZ04",'Outside Temp'!B905,IF(CECCZ="CZ12",'Outside Temp'!B906, IF(CECCZ="CZ13",'Outside Temp'!B907))))</f>
        <v>57.26666667</v>
      </c>
      <c r="G904" s="12">
        <f t="shared" si="3"/>
        <v>1</v>
      </c>
    </row>
    <row r="905" ht="15.75" customHeight="1">
      <c r="A905" s="13">
        <v>42134.447916666664</v>
      </c>
      <c r="B905" s="73">
        <f t="shared" si="1"/>
        <v>42134</v>
      </c>
      <c r="C905" s="74">
        <f>IF(NewCustomer="Yes", IF(COUNTIF($I$2:$I$11,B905)&gt;0,0,WEEKDAY(B905,2)),IF(COUNTIF($I$2:$I$21,B905)&gt;0,0,WEEKDAY(B905,2)))</f>
        <v>7</v>
      </c>
      <c r="D905" s="74">
        <f t="shared" si="2"/>
        <v>10</v>
      </c>
      <c r="E905" s="12">
        <f>IFERROR(VLOOKUP(A905,'IDAR Meter Data'!$A:$B,2,1),"")</f>
        <v>178</v>
      </c>
      <c r="F905" s="75">
        <f>IF(CECCZ="CZ03",'Outside Temp'!B905,IF(CECCZ="CZ04",'Outside Temp'!B906,IF(CECCZ="CZ12",'Outside Temp'!B907, IF(CECCZ="CZ13",'Outside Temp'!B908))))</f>
        <v>58.26666667</v>
      </c>
      <c r="G905" s="12">
        <f t="shared" si="3"/>
        <v>1</v>
      </c>
    </row>
    <row r="906" ht="15.75" customHeight="1">
      <c r="A906" s="13">
        <v>42134.458333333336</v>
      </c>
      <c r="B906" s="73">
        <f t="shared" si="1"/>
        <v>42134</v>
      </c>
      <c r="C906" s="74">
        <f>IF(NewCustomer="Yes", IF(COUNTIF($I$2:$I$11,B906)&gt;0,0,WEEKDAY(B906,2)),IF(COUNTIF($I$2:$I$21,B906)&gt;0,0,WEEKDAY(B906,2)))</f>
        <v>7</v>
      </c>
      <c r="D906" s="74">
        <f t="shared" si="2"/>
        <v>11</v>
      </c>
      <c r="E906" s="12">
        <f>IFERROR(VLOOKUP(A906,'IDAR Meter Data'!$A:$B,2,1),"")</f>
        <v>185</v>
      </c>
      <c r="F906" s="75">
        <f>IF(CECCZ="CZ03",'Outside Temp'!B906,IF(CECCZ="CZ04",'Outside Temp'!B907,IF(CECCZ="CZ12",'Outside Temp'!B908, IF(CECCZ="CZ13",'Outside Temp'!B909))))</f>
        <v>59</v>
      </c>
      <c r="G906" s="12">
        <f t="shared" si="3"/>
        <v>1</v>
      </c>
    </row>
    <row r="907" ht="15.75" customHeight="1">
      <c r="A907" s="13">
        <v>42134.46875</v>
      </c>
      <c r="B907" s="73">
        <f t="shared" si="1"/>
        <v>42134</v>
      </c>
      <c r="C907" s="74">
        <f>IF(NewCustomer="Yes", IF(COUNTIF($I$2:$I$11,B907)&gt;0,0,WEEKDAY(B907,2)),IF(COUNTIF($I$2:$I$21,B907)&gt;0,0,WEEKDAY(B907,2)))</f>
        <v>7</v>
      </c>
      <c r="D907" s="74">
        <f t="shared" si="2"/>
        <v>11</v>
      </c>
      <c r="E907" s="12">
        <f>IFERROR(VLOOKUP(A907,'IDAR Meter Data'!$A:$B,2,1),"")</f>
        <v>182</v>
      </c>
      <c r="F907" s="75">
        <f>IF(CECCZ="CZ03",'Outside Temp'!B907,IF(CECCZ="CZ04",'Outside Temp'!B908,IF(CECCZ="CZ12",'Outside Temp'!B909, IF(CECCZ="CZ13",'Outside Temp'!B910))))</f>
        <v>59</v>
      </c>
      <c r="G907" s="12">
        <f t="shared" si="3"/>
        <v>1</v>
      </c>
    </row>
    <row r="908" ht="15.75" customHeight="1">
      <c r="A908" s="13">
        <v>42134.479166666664</v>
      </c>
      <c r="B908" s="73">
        <f t="shared" si="1"/>
        <v>42134</v>
      </c>
      <c r="C908" s="74">
        <f>IF(NewCustomer="Yes", IF(COUNTIF($I$2:$I$11,B908)&gt;0,0,WEEKDAY(B908,2)),IF(COUNTIF($I$2:$I$21,B908)&gt;0,0,WEEKDAY(B908,2)))</f>
        <v>7</v>
      </c>
      <c r="D908" s="74">
        <f t="shared" si="2"/>
        <v>11</v>
      </c>
      <c r="E908" s="12">
        <f>IFERROR(VLOOKUP(A908,'IDAR Meter Data'!$A:$B,2,1),"")</f>
        <v>184</v>
      </c>
      <c r="F908" s="75">
        <f>IF(CECCZ="CZ03",'Outside Temp'!B908,IF(CECCZ="CZ04",'Outside Temp'!B909,IF(CECCZ="CZ12",'Outside Temp'!B910, IF(CECCZ="CZ13",'Outside Temp'!B911))))</f>
        <v>59.07142857</v>
      </c>
      <c r="G908" s="12">
        <f t="shared" si="3"/>
        <v>1</v>
      </c>
    </row>
    <row r="909" ht="15.75" customHeight="1">
      <c r="A909" s="13">
        <v>42134.489583333336</v>
      </c>
      <c r="B909" s="73">
        <f t="shared" si="1"/>
        <v>42134</v>
      </c>
      <c r="C909" s="74">
        <f>IF(NewCustomer="Yes", IF(COUNTIF($I$2:$I$11,B909)&gt;0,0,WEEKDAY(B909,2)),IF(COUNTIF($I$2:$I$21,B909)&gt;0,0,WEEKDAY(B909,2)))</f>
        <v>7</v>
      </c>
      <c r="D909" s="74">
        <f t="shared" si="2"/>
        <v>11</v>
      </c>
      <c r="E909" s="12">
        <f>IFERROR(VLOOKUP(A909,'IDAR Meter Data'!$A:$B,2,1),"")</f>
        <v>176</v>
      </c>
      <c r="F909" s="75">
        <f>IF(CECCZ="CZ03",'Outside Temp'!B909,IF(CECCZ="CZ04",'Outside Temp'!B910,IF(CECCZ="CZ12",'Outside Temp'!B911, IF(CECCZ="CZ13",'Outside Temp'!B912))))</f>
        <v>59.60714286</v>
      </c>
      <c r="G909" s="12">
        <f t="shared" si="3"/>
        <v>1</v>
      </c>
    </row>
    <row r="910" ht="15.75" customHeight="1">
      <c r="A910" s="13">
        <v>42134.5</v>
      </c>
      <c r="B910" s="73">
        <f t="shared" si="1"/>
        <v>42134</v>
      </c>
      <c r="C910" s="74">
        <f>IF(NewCustomer="Yes", IF(COUNTIF($I$2:$I$11,B910)&gt;0,0,WEEKDAY(B910,2)),IF(COUNTIF($I$2:$I$21,B910)&gt;0,0,WEEKDAY(B910,2)))</f>
        <v>7</v>
      </c>
      <c r="D910" s="74">
        <f t="shared" si="2"/>
        <v>12</v>
      </c>
      <c r="E910" s="12">
        <f>IFERROR(VLOOKUP(A910,'IDAR Meter Data'!$A:$B,2,1),"")</f>
        <v>178</v>
      </c>
      <c r="F910" s="75">
        <f>IF(CECCZ="CZ03",'Outside Temp'!B910,IF(CECCZ="CZ04",'Outside Temp'!B911,IF(CECCZ="CZ12",'Outside Temp'!B912, IF(CECCZ="CZ13",'Outside Temp'!B913))))</f>
        <v>60.06666667</v>
      </c>
      <c r="G910" s="12">
        <f t="shared" si="3"/>
        <v>1</v>
      </c>
    </row>
    <row r="911" ht="15.75" customHeight="1">
      <c r="A911" s="13">
        <v>42134.510416666664</v>
      </c>
      <c r="B911" s="73">
        <f t="shared" si="1"/>
        <v>42134</v>
      </c>
      <c r="C911" s="74">
        <f>IF(NewCustomer="Yes", IF(COUNTIF($I$2:$I$11,B911)&gt;0,0,WEEKDAY(B911,2)),IF(COUNTIF($I$2:$I$21,B911)&gt;0,0,WEEKDAY(B911,2)))</f>
        <v>7</v>
      </c>
      <c r="D911" s="74">
        <f t="shared" si="2"/>
        <v>12</v>
      </c>
      <c r="E911" s="12">
        <f>IFERROR(VLOOKUP(A911,'IDAR Meter Data'!$A:$B,2,1),"")</f>
        <v>196</v>
      </c>
      <c r="F911" s="75">
        <f>IF(CECCZ="CZ03",'Outside Temp'!B911,IF(CECCZ="CZ04",'Outside Temp'!B912,IF(CECCZ="CZ12",'Outside Temp'!B913, IF(CECCZ="CZ13",'Outside Temp'!B914))))</f>
        <v>60.31666667</v>
      </c>
      <c r="G911" s="12">
        <f t="shared" si="3"/>
        <v>1</v>
      </c>
    </row>
    <row r="912" ht="15.75" customHeight="1">
      <c r="A912" s="13">
        <v>42134.520833333336</v>
      </c>
      <c r="B912" s="73">
        <f t="shared" si="1"/>
        <v>42134</v>
      </c>
      <c r="C912" s="74">
        <f>IF(NewCustomer="Yes", IF(COUNTIF($I$2:$I$11,B912)&gt;0,0,WEEKDAY(B912,2)),IF(COUNTIF($I$2:$I$21,B912)&gt;0,0,WEEKDAY(B912,2)))</f>
        <v>7</v>
      </c>
      <c r="D912" s="74">
        <f t="shared" si="2"/>
        <v>12</v>
      </c>
      <c r="E912" s="12">
        <f>IFERROR(VLOOKUP(A912,'IDAR Meter Data'!$A:$B,2,1),"")</f>
        <v>169</v>
      </c>
      <c r="F912" s="75">
        <f>IF(CECCZ="CZ03",'Outside Temp'!B912,IF(CECCZ="CZ04",'Outside Temp'!B913,IF(CECCZ="CZ12",'Outside Temp'!B914, IF(CECCZ="CZ13",'Outside Temp'!B915))))</f>
        <v>60.56666667</v>
      </c>
      <c r="G912" s="12">
        <f t="shared" si="3"/>
        <v>1</v>
      </c>
    </row>
    <row r="913" ht="15.75" customHeight="1">
      <c r="A913" s="13">
        <v>42134.53125</v>
      </c>
      <c r="B913" s="73">
        <f t="shared" si="1"/>
        <v>42134</v>
      </c>
      <c r="C913" s="74">
        <f>IF(NewCustomer="Yes", IF(COUNTIF($I$2:$I$11,B913)&gt;0,0,WEEKDAY(B913,2)),IF(COUNTIF($I$2:$I$21,B913)&gt;0,0,WEEKDAY(B913,2)))</f>
        <v>7</v>
      </c>
      <c r="D913" s="74">
        <f t="shared" si="2"/>
        <v>12</v>
      </c>
      <c r="E913" s="12">
        <f>IFERROR(VLOOKUP(A913,'IDAR Meter Data'!$A:$B,2,1),"")</f>
        <v>184</v>
      </c>
      <c r="F913" s="75">
        <f>IF(CECCZ="CZ03",'Outside Temp'!B913,IF(CECCZ="CZ04",'Outside Temp'!B914,IF(CECCZ="CZ12",'Outside Temp'!B915, IF(CECCZ="CZ13",'Outside Temp'!B916))))</f>
        <v>60.81666667</v>
      </c>
      <c r="G913" s="12">
        <f t="shared" si="3"/>
        <v>1</v>
      </c>
    </row>
    <row r="914" ht="15.75" customHeight="1">
      <c r="A914" s="13">
        <v>42134.541666666664</v>
      </c>
      <c r="B914" s="73">
        <f t="shared" si="1"/>
        <v>42134</v>
      </c>
      <c r="C914" s="74">
        <f>IF(NewCustomer="Yes", IF(COUNTIF($I$2:$I$11,B914)&gt;0,0,WEEKDAY(B914,2)),IF(COUNTIF($I$2:$I$21,B914)&gt;0,0,WEEKDAY(B914,2)))</f>
        <v>7</v>
      </c>
      <c r="D914" s="74">
        <f t="shared" si="2"/>
        <v>13</v>
      </c>
      <c r="E914" s="12">
        <f>IFERROR(VLOOKUP(A914,'IDAR Meter Data'!$A:$B,2,1),"")</f>
        <v>181</v>
      </c>
      <c r="F914" s="75">
        <f>IF(CECCZ="CZ03",'Outside Temp'!B914,IF(CECCZ="CZ04",'Outside Temp'!B915,IF(CECCZ="CZ12",'Outside Temp'!B916, IF(CECCZ="CZ13",'Outside Temp'!B917))))</f>
        <v>60.93333333</v>
      </c>
      <c r="G914" s="12">
        <f t="shared" si="3"/>
        <v>1</v>
      </c>
    </row>
    <row r="915" ht="15.75" customHeight="1">
      <c r="A915" s="13">
        <v>42134.552083333336</v>
      </c>
      <c r="B915" s="73">
        <f t="shared" si="1"/>
        <v>42134</v>
      </c>
      <c r="C915" s="74">
        <f>IF(NewCustomer="Yes", IF(COUNTIF($I$2:$I$11,B915)&gt;0,0,WEEKDAY(B915,2)),IF(COUNTIF($I$2:$I$21,B915)&gt;0,0,WEEKDAY(B915,2)))</f>
        <v>7</v>
      </c>
      <c r="D915" s="74">
        <f t="shared" si="2"/>
        <v>13</v>
      </c>
      <c r="E915" s="12">
        <f>IFERROR(VLOOKUP(A915,'IDAR Meter Data'!$A:$B,2,1),"")</f>
        <v>176</v>
      </c>
      <c r="F915" s="75">
        <f>IF(CECCZ="CZ03",'Outside Temp'!B915,IF(CECCZ="CZ04",'Outside Temp'!B916,IF(CECCZ="CZ12",'Outside Temp'!B917, IF(CECCZ="CZ13",'Outside Temp'!B918))))</f>
        <v>60.68333333</v>
      </c>
      <c r="G915" s="12">
        <f t="shared" si="3"/>
        <v>1</v>
      </c>
    </row>
    <row r="916" ht="15.75" customHeight="1">
      <c r="A916" s="13">
        <v>42134.5625</v>
      </c>
      <c r="B916" s="73">
        <f t="shared" si="1"/>
        <v>42134</v>
      </c>
      <c r="C916" s="74">
        <f>IF(NewCustomer="Yes", IF(COUNTIF($I$2:$I$11,B916)&gt;0,0,WEEKDAY(B916,2)),IF(COUNTIF($I$2:$I$21,B916)&gt;0,0,WEEKDAY(B916,2)))</f>
        <v>7</v>
      </c>
      <c r="D916" s="74">
        <f t="shared" si="2"/>
        <v>13</v>
      </c>
      <c r="E916" s="12">
        <f>IFERROR(VLOOKUP(A916,'IDAR Meter Data'!$A:$B,2,1),"")</f>
        <v>184</v>
      </c>
      <c r="F916" s="75">
        <f>IF(CECCZ="CZ03",'Outside Temp'!B916,IF(CECCZ="CZ04",'Outside Temp'!B917,IF(CECCZ="CZ12",'Outside Temp'!B918, IF(CECCZ="CZ13",'Outside Temp'!B919))))</f>
        <v>60.43333333</v>
      </c>
      <c r="G916" s="12">
        <f t="shared" si="3"/>
        <v>1</v>
      </c>
    </row>
    <row r="917" ht="15.75" customHeight="1">
      <c r="A917" s="13">
        <v>42134.572916666664</v>
      </c>
      <c r="B917" s="73">
        <f t="shared" si="1"/>
        <v>42134</v>
      </c>
      <c r="C917" s="74">
        <f>IF(NewCustomer="Yes", IF(COUNTIF($I$2:$I$11,B917)&gt;0,0,WEEKDAY(B917,2)),IF(COUNTIF($I$2:$I$21,B917)&gt;0,0,WEEKDAY(B917,2)))</f>
        <v>7</v>
      </c>
      <c r="D917" s="74">
        <f t="shared" si="2"/>
        <v>13</v>
      </c>
      <c r="E917" s="12">
        <f>IFERROR(VLOOKUP(A917,'IDAR Meter Data'!$A:$B,2,1),"")</f>
        <v>180</v>
      </c>
      <c r="F917" s="75">
        <f>IF(CECCZ="CZ03",'Outside Temp'!B917,IF(CECCZ="CZ04",'Outside Temp'!B918,IF(CECCZ="CZ12",'Outside Temp'!B919, IF(CECCZ="CZ13",'Outside Temp'!B920))))</f>
        <v>60.18333333</v>
      </c>
      <c r="G917" s="12">
        <f t="shared" si="3"/>
        <v>1</v>
      </c>
    </row>
    <row r="918" ht="15.75" customHeight="1">
      <c r="A918" s="13">
        <v>42134.583333333336</v>
      </c>
      <c r="B918" s="73">
        <f t="shared" si="1"/>
        <v>42134</v>
      </c>
      <c r="C918" s="74">
        <f>IF(NewCustomer="Yes", IF(COUNTIF($I$2:$I$11,B918)&gt;0,0,WEEKDAY(B918,2)),IF(COUNTIF($I$2:$I$21,B918)&gt;0,0,WEEKDAY(B918,2)))</f>
        <v>7</v>
      </c>
      <c r="D918" s="74">
        <f t="shared" si="2"/>
        <v>14</v>
      </c>
      <c r="E918" s="12">
        <f>IFERROR(VLOOKUP(A918,'IDAR Meter Data'!$A:$B,2,1),"")</f>
        <v>177</v>
      </c>
      <c r="F918" s="75">
        <f>IF(CECCZ="CZ03",'Outside Temp'!B918,IF(CECCZ="CZ04",'Outside Temp'!B919,IF(CECCZ="CZ12",'Outside Temp'!B920, IF(CECCZ="CZ13",'Outside Temp'!B921))))</f>
        <v>60</v>
      </c>
      <c r="G918" s="12">
        <f t="shared" si="3"/>
        <v>1</v>
      </c>
    </row>
    <row r="919" ht="15.75" customHeight="1">
      <c r="A919" s="13">
        <v>42134.59375</v>
      </c>
      <c r="B919" s="73">
        <f t="shared" si="1"/>
        <v>42134</v>
      </c>
      <c r="C919" s="74">
        <f>IF(NewCustomer="Yes", IF(COUNTIF($I$2:$I$11,B919)&gt;0,0,WEEKDAY(B919,2)),IF(COUNTIF($I$2:$I$21,B919)&gt;0,0,WEEKDAY(B919,2)))</f>
        <v>7</v>
      </c>
      <c r="D919" s="74">
        <f t="shared" si="2"/>
        <v>14</v>
      </c>
      <c r="E919" s="12">
        <f>IFERROR(VLOOKUP(A919,'IDAR Meter Data'!$A:$B,2,1),"")</f>
        <v>187</v>
      </c>
      <c r="F919" s="75">
        <f>IF(CECCZ="CZ03",'Outside Temp'!B919,IF(CECCZ="CZ04",'Outside Temp'!B920,IF(CECCZ="CZ12",'Outside Temp'!B921, IF(CECCZ="CZ13",'Outside Temp'!B922))))</f>
        <v>60</v>
      </c>
      <c r="G919" s="12">
        <f t="shared" si="3"/>
        <v>1</v>
      </c>
    </row>
    <row r="920" ht="15.75" customHeight="1">
      <c r="A920" s="13">
        <v>42134.604166666664</v>
      </c>
      <c r="B920" s="73">
        <f t="shared" si="1"/>
        <v>42134</v>
      </c>
      <c r="C920" s="74">
        <f>IF(NewCustomer="Yes", IF(COUNTIF($I$2:$I$11,B920)&gt;0,0,WEEKDAY(B920,2)),IF(COUNTIF($I$2:$I$21,B920)&gt;0,0,WEEKDAY(B920,2)))</f>
        <v>7</v>
      </c>
      <c r="D920" s="74">
        <f t="shared" si="2"/>
        <v>14</v>
      </c>
      <c r="E920" s="12">
        <f>IFERROR(VLOOKUP(A920,'IDAR Meter Data'!$A:$B,2,1),"")</f>
        <v>174</v>
      </c>
      <c r="F920" s="75">
        <f>IF(CECCZ="CZ03",'Outside Temp'!B920,IF(CECCZ="CZ04",'Outside Temp'!B921,IF(CECCZ="CZ12",'Outside Temp'!B922, IF(CECCZ="CZ13",'Outside Temp'!B923))))</f>
        <v>60</v>
      </c>
      <c r="G920" s="12">
        <f t="shared" si="3"/>
        <v>1</v>
      </c>
    </row>
    <row r="921" ht="15.75" customHeight="1">
      <c r="A921" s="13">
        <v>42134.614583333336</v>
      </c>
      <c r="B921" s="73">
        <f t="shared" si="1"/>
        <v>42134</v>
      </c>
      <c r="C921" s="74">
        <f>IF(NewCustomer="Yes", IF(COUNTIF($I$2:$I$11,B921)&gt;0,0,WEEKDAY(B921,2)),IF(COUNTIF($I$2:$I$21,B921)&gt;0,0,WEEKDAY(B921,2)))</f>
        <v>7</v>
      </c>
      <c r="D921" s="74">
        <f t="shared" si="2"/>
        <v>14</v>
      </c>
      <c r="E921" s="12">
        <f>IFERROR(VLOOKUP(A921,'IDAR Meter Data'!$A:$B,2,1),"")</f>
        <v>178</v>
      </c>
      <c r="F921" s="75">
        <f>IF(CECCZ="CZ03",'Outside Temp'!B921,IF(CECCZ="CZ04",'Outside Temp'!B922,IF(CECCZ="CZ12",'Outside Temp'!B923, IF(CECCZ="CZ13",'Outside Temp'!B924))))</f>
        <v>60</v>
      </c>
      <c r="G921" s="12">
        <f t="shared" si="3"/>
        <v>1</v>
      </c>
    </row>
    <row r="922" ht="15.75" customHeight="1">
      <c r="A922" s="13">
        <v>42134.625</v>
      </c>
      <c r="B922" s="73">
        <f t="shared" si="1"/>
        <v>42134</v>
      </c>
      <c r="C922" s="74">
        <f>IF(NewCustomer="Yes", IF(COUNTIF($I$2:$I$11,B922)&gt;0,0,WEEKDAY(B922,2)),IF(COUNTIF($I$2:$I$21,B922)&gt;0,0,WEEKDAY(B922,2)))</f>
        <v>7</v>
      </c>
      <c r="D922" s="74">
        <f t="shared" si="2"/>
        <v>15</v>
      </c>
      <c r="E922" s="12">
        <f>IFERROR(VLOOKUP(A922,'IDAR Meter Data'!$A:$B,2,1),"")</f>
        <v>185</v>
      </c>
      <c r="F922" s="75">
        <f>IF(CECCZ="CZ03",'Outside Temp'!B922,IF(CECCZ="CZ04",'Outside Temp'!B923,IF(CECCZ="CZ12",'Outside Temp'!B924, IF(CECCZ="CZ13",'Outside Temp'!B925))))</f>
        <v>59.93333333</v>
      </c>
      <c r="G922" s="12">
        <f t="shared" si="3"/>
        <v>1</v>
      </c>
    </row>
    <row r="923" ht="15.75" customHeight="1">
      <c r="A923" s="13">
        <v>42134.635416666664</v>
      </c>
      <c r="B923" s="73">
        <f t="shared" si="1"/>
        <v>42134</v>
      </c>
      <c r="C923" s="74">
        <f>IF(NewCustomer="Yes", IF(COUNTIF($I$2:$I$11,B923)&gt;0,0,WEEKDAY(B923,2)),IF(COUNTIF($I$2:$I$21,B923)&gt;0,0,WEEKDAY(B923,2)))</f>
        <v>7</v>
      </c>
      <c r="D923" s="74">
        <f t="shared" si="2"/>
        <v>15</v>
      </c>
      <c r="E923" s="12">
        <f>IFERROR(VLOOKUP(A923,'IDAR Meter Data'!$A:$B,2,1),"")</f>
        <v>199</v>
      </c>
      <c r="F923" s="75">
        <f>IF(CECCZ="CZ03",'Outside Temp'!B923,IF(CECCZ="CZ04",'Outside Temp'!B924,IF(CECCZ="CZ12",'Outside Temp'!B925, IF(CECCZ="CZ13",'Outside Temp'!B926))))</f>
        <v>59.68333333</v>
      </c>
      <c r="G923" s="12">
        <f t="shared" si="3"/>
        <v>1</v>
      </c>
    </row>
    <row r="924" ht="15.75" customHeight="1">
      <c r="A924" s="13">
        <v>42134.645833333336</v>
      </c>
      <c r="B924" s="73">
        <f t="shared" si="1"/>
        <v>42134</v>
      </c>
      <c r="C924" s="74">
        <f>IF(NewCustomer="Yes", IF(COUNTIF($I$2:$I$11,B924)&gt;0,0,WEEKDAY(B924,2)),IF(COUNTIF($I$2:$I$21,B924)&gt;0,0,WEEKDAY(B924,2)))</f>
        <v>7</v>
      </c>
      <c r="D924" s="74">
        <f t="shared" si="2"/>
        <v>15</v>
      </c>
      <c r="E924" s="12">
        <f>IFERROR(VLOOKUP(A924,'IDAR Meter Data'!$A:$B,2,1),"")</f>
        <v>186</v>
      </c>
      <c r="F924" s="75">
        <f>IF(CECCZ="CZ03",'Outside Temp'!B924,IF(CECCZ="CZ04",'Outside Temp'!B925,IF(CECCZ="CZ12",'Outside Temp'!B926, IF(CECCZ="CZ13",'Outside Temp'!B927))))</f>
        <v>59.43333333</v>
      </c>
      <c r="G924" s="12">
        <f t="shared" si="3"/>
        <v>1</v>
      </c>
    </row>
    <row r="925" ht="15.75" customHeight="1">
      <c r="A925" s="13">
        <v>42134.65625</v>
      </c>
      <c r="B925" s="73">
        <f t="shared" si="1"/>
        <v>42134</v>
      </c>
      <c r="C925" s="74">
        <f>IF(NewCustomer="Yes", IF(COUNTIF($I$2:$I$11,B925)&gt;0,0,WEEKDAY(B925,2)),IF(COUNTIF($I$2:$I$21,B925)&gt;0,0,WEEKDAY(B925,2)))</f>
        <v>7</v>
      </c>
      <c r="D925" s="74">
        <f t="shared" si="2"/>
        <v>15</v>
      </c>
      <c r="E925" s="12">
        <f>IFERROR(VLOOKUP(A925,'IDAR Meter Data'!$A:$B,2,1),"")</f>
        <v>192</v>
      </c>
      <c r="F925" s="75">
        <f>IF(CECCZ="CZ03",'Outside Temp'!B925,IF(CECCZ="CZ04",'Outside Temp'!B926,IF(CECCZ="CZ12",'Outside Temp'!B927, IF(CECCZ="CZ13",'Outside Temp'!B928))))</f>
        <v>59.18333333</v>
      </c>
      <c r="G925" s="12">
        <f t="shared" si="3"/>
        <v>1</v>
      </c>
    </row>
    <row r="926" ht="15.75" customHeight="1">
      <c r="A926" s="13">
        <v>42134.666666666664</v>
      </c>
      <c r="B926" s="73">
        <f t="shared" si="1"/>
        <v>42134</v>
      </c>
      <c r="C926" s="74">
        <f>IF(NewCustomer="Yes", IF(COUNTIF($I$2:$I$11,B926)&gt;0,0,WEEKDAY(B926,2)),IF(COUNTIF($I$2:$I$21,B926)&gt;0,0,WEEKDAY(B926,2)))</f>
        <v>7</v>
      </c>
      <c r="D926" s="74">
        <f t="shared" si="2"/>
        <v>16</v>
      </c>
      <c r="E926" s="12">
        <f>IFERROR(VLOOKUP(A926,'IDAR Meter Data'!$A:$B,2,1),"")</f>
        <v>191</v>
      </c>
      <c r="F926" s="75">
        <f>IF(CECCZ="CZ03",'Outside Temp'!B926,IF(CECCZ="CZ04",'Outside Temp'!B927,IF(CECCZ="CZ12",'Outside Temp'!B928, IF(CECCZ="CZ13",'Outside Temp'!B929))))</f>
        <v>58.93333333</v>
      </c>
      <c r="G926" s="12">
        <f t="shared" si="3"/>
        <v>1</v>
      </c>
    </row>
    <row r="927" ht="15.75" customHeight="1">
      <c r="A927" s="13">
        <v>42134.677083333336</v>
      </c>
      <c r="B927" s="73">
        <f t="shared" si="1"/>
        <v>42134</v>
      </c>
      <c r="C927" s="74">
        <f>IF(NewCustomer="Yes", IF(COUNTIF($I$2:$I$11,B927)&gt;0,0,WEEKDAY(B927,2)),IF(COUNTIF($I$2:$I$21,B927)&gt;0,0,WEEKDAY(B927,2)))</f>
        <v>7</v>
      </c>
      <c r="D927" s="74">
        <f t="shared" si="2"/>
        <v>16</v>
      </c>
      <c r="E927" s="12">
        <f>IFERROR(VLOOKUP(A927,'IDAR Meter Data'!$A:$B,2,1),"")</f>
        <v>190</v>
      </c>
      <c r="F927" s="75">
        <f>IF(CECCZ="CZ03",'Outside Temp'!B927,IF(CECCZ="CZ04",'Outside Temp'!B928,IF(CECCZ="CZ12",'Outside Temp'!B929, IF(CECCZ="CZ13",'Outside Temp'!B930))))</f>
        <v>58.68333333</v>
      </c>
      <c r="G927" s="12">
        <f t="shared" si="3"/>
        <v>1</v>
      </c>
    </row>
    <row r="928" ht="15.75" customHeight="1">
      <c r="A928" s="13">
        <v>42134.6875</v>
      </c>
      <c r="B928" s="73">
        <f t="shared" si="1"/>
        <v>42134</v>
      </c>
      <c r="C928" s="74">
        <f>IF(NewCustomer="Yes", IF(COUNTIF($I$2:$I$11,B928)&gt;0,0,WEEKDAY(B928,2)),IF(COUNTIF($I$2:$I$21,B928)&gt;0,0,WEEKDAY(B928,2)))</f>
        <v>7</v>
      </c>
      <c r="D928" s="74">
        <f t="shared" si="2"/>
        <v>16</v>
      </c>
      <c r="E928" s="12">
        <f>IFERROR(VLOOKUP(A928,'IDAR Meter Data'!$A:$B,2,1),"")</f>
        <v>197</v>
      </c>
      <c r="F928" s="75">
        <f>IF(CECCZ="CZ03",'Outside Temp'!B928,IF(CECCZ="CZ04",'Outside Temp'!B929,IF(CECCZ="CZ12",'Outside Temp'!B930, IF(CECCZ="CZ13",'Outside Temp'!B931))))</f>
        <v>58.43333333</v>
      </c>
      <c r="G928" s="12">
        <f t="shared" si="3"/>
        <v>1</v>
      </c>
    </row>
    <row r="929" ht="15.75" customHeight="1">
      <c r="A929" s="13">
        <v>42134.697916666664</v>
      </c>
      <c r="B929" s="73">
        <f t="shared" si="1"/>
        <v>42134</v>
      </c>
      <c r="C929" s="74">
        <f>IF(NewCustomer="Yes", IF(COUNTIF($I$2:$I$11,B929)&gt;0,0,WEEKDAY(B929,2)),IF(COUNTIF($I$2:$I$21,B929)&gt;0,0,WEEKDAY(B929,2)))</f>
        <v>7</v>
      </c>
      <c r="D929" s="74">
        <f t="shared" si="2"/>
        <v>16</v>
      </c>
      <c r="E929" s="12">
        <f>IFERROR(VLOOKUP(A929,'IDAR Meter Data'!$A:$B,2,1),"")</f>
        <v>187</v>
      </c>
      <c r="F929" s="75">
        <f>IF(CECCZ="CZ03",'Outside Temp'!B929,IF(CECCZ="CZ04",'Outside Temp'!B930,IF(CECCZ="CZ12",'Outside Temp'!B931, IF(CECCZ="CZ13",'Outside Temp'!B932))))</f>
        <v>58.18333333</v>
      </c>
      <c r="G929" s="12">
        <f t="shared" si="3"/>
        <v>1</v>
      </c>
    </row>
    <row r="930" ht="15.75" customHeight="1">
      <c r="A930" s="13">
        <v>42134.708333333336</v>
      </c>
      <c r="B930" s="73">
        <f t="shared" si="1"/>
        <v>42134</v>
      </c>
      <c r="C930" s="74">
        <f>IF(NewCustomer="Yes", IF(COUNTIF($I$2:$I$11,B930)&gt;0,0,WEEKDAY(B930,2)),IF(COUNTIF($I$2:$I$21,B930)&gt;0,0,WEEKDAY(B930,2)))</f>
        <v>7</v>
      </c>
      <c r="D930" s="74">
        <f t="shared" si="2"/>
        <v>17</v>
      </c>
      <c r="E930" s="12">
        <f>IFERROR(VLOOKUP(A930,'IDAR Meter Data'!$A:$B,2,1),"")</f>
        <v>186</v>
      </c>
      <c r="F930" s="75">
        <f>IF(CECCZ="CZ03",'Outside Temp'!B930,IF(CECCZ="CZ04",'Outside Temp'!B931,IF(CECCZ="CZ12",'Outside Temp'!B932, IF(CECCZ="CZ13",'Outside Temp'!B933))))</f>
        <v>57.86666667</v>
      </c>
      <c r="G930" s="12">
        <f t="shared" si="3"/>
        <v>1</v>
      </c>
    </row>
    <row r="931" ht="15.75" customHeight="1">
      <c r="A931" s="13">
        <v>42134.71875</v>
      </c>
      <c r="B931" s="73">
        <f t="shared" si="1"/>
        <v>42134</v>
      </c>
      <c r="C931" s="74">
        <f>IF(NewCustomer="Yes", IF(COUNTIF($I$2:$I$11,B931)&gt;0,0,WEEKDAY(B931,2)),IF(COUNTIF($I$2:$I$21,B931)&gt;0,0,WEEKDAY(B931,2)))</f>
        <v>7</v>
      </c>
      <c r="D931" s="74">
        <f t="shared" si="2"/>
        <v>17</v>
      </c>
      <c r="E931" s="12">
        <f>IFERROR(VLOOKUP(A931,'IDAR Meter Data'!$A:$B,2,1),"")</f>
        <v>194</v>
      </c>
      <c r="F931" s="75">
        <f>IF(CECCZ="CZ03",'Outside Temp'!B931,IF(CECCZ="CZ04",'Outside Temp'!B932,IF(CECCZ="CZ12",'Outside Temp'!B933, IF(CECCZ="CZ13",'Outside Temp'!B934))))</f>
        <v>57.36666667</v>
      </c>
      <c r="G931" s="12">
        <f t="shared" si="3"/>
        <v>1</v>
      </c>
    </row>
    <row r="932" ht="15.75" customHeight="1">
      <c r="A932" s="13">
        <v>42134.729166666664</v>
      </c>
      <c r="B932" s="73">
        <f t="shared" si="1"/>
        <v>42134</v>
      </c>
      <c r="C932" s="74">
        <f>IF(NewCustomer="Yes", IF(COUNTIF($I$2:$I$11,B932)&gt;0,0,WEEKDAY(B932,2)),IF(COUNTIF($I$2:$I$21,B932)&gt;0,0,WEEKDAY(B932,2)))</f>
        <v>7</v>
      </c>
      <c r="D932" s="74">
        <f t="shared" si="2"/>
        <v>17</v>
      </c>
      <c r="E932" s="12">
        <f>IFERROR(VLOOKUP(A932,'IDAR Meter Data'!$A:$B,2,1),"")</f>
        <v>188</v>
      </c>
      <c r="F932" s="75">
        <f>IF(CECCZ="CZ03",'Outside Temp'!B932,IF(CECCZ="CZ04",'Outside Temp'!B933,IF(CECCZ="CZ12",'Outside Temp'!B934, IF(CECCZ="CZ13",'Outside Temp'!B935))))</f>
        <v>56.86666667</v>
      </c>
      <c r="G932" s="12">
        <f t="shared" si="3"/>
        <v>1</v>
      </c>
    </row>
    <row r="933" ht="15.75" customHeight="1">
      <c r="A933" s="13">
        <v>42134.739583333336</v>
      </c>
      <c r="B933" s="73">
        <f t="shared" si="1"/>
        <v>42134</v>
      </c>
      <c r="C933" s="74">
        <f>IF(NewCustomer="Yes", IF(COUNTIF($I$2:$I$11,B933)&gt;0,0,WEEKDAY(B933,2)),IF(COUNTIF($I$2:$I$21,B933)&gt;0,0,WEEKDAY(B933,2)))</f>
        <v>7</v>
      </c>
      <c r="D933" s="74">
        <f t="shared" si="2"/>
        <v>17</v>
      </c>
      <c r="E933" s="12">
        <f>IFERROR(VLOOKUP(A933,'IDAR Meter Data'!$A:$B,2,1),"")</f>
        <v>179</v>
      </c>
      <c r="F933" s="75">
        <f>IF(CECCZ="CZ03",'Outside Temp'!B933,IF(CECCZ="CZ04",'Outside Temp'!B934,IF(CECCZ="CZ12",'Outside Temp'!B935, IF(CECCZ="CZ13",'Outside Temp'!B936))))</f>
        <v>56.36666667</v>
      </c>
      <c r="G933" s="12">
        <f t="shared" si="3"/>
        <v>1</v>
      </c>
    </row>
    <row r="934" ht="15.75" customHeight="1">
      <c r="A934" s="13">
        <v>42134.75</v>
      </c>
      <c r="B934" s="73">
        <f t="shared" si="1"/>
        <v>42134</v>
      </c>
      <c r="C934" s="74">
        <f>IF(NewCustomer="Yes", IF(COUNTIF($I$2:$I$11,B934)&gt;0,0,WEEKDAY(B934,2)),IF(COUNTIF($I$2:$I$21,B934)&gt;0,0,WEEKDAY(B934,2)))</f>
        <v>7</v>
      </c>
      <c r="D934" s="74">
        <f t="shared" si="2"/>
        <v>18</v>
      </c>
      <c r="E934" s="12">
        <f>IFERROR(VLOOKUP(A934,'IDAR Meter Data'!$A:$B,2,1),"")</f>
        <v>197</v>
      </c>
      <c r="F934" s="75">
        <f>IF(CECCZ="CZ03",'Outside Temp'!B934,IF(CECCZ="CZ04",'Outside Temp'!B935,IF(CECCZ="CZ12",'Outside Temp'!B936, IF(CECCZ="CZ13",'Outside Temp'!B937))))</f>
        <v>55.93333333</v>
      </c>
      <c r="G934" s="12">
        <f t="shared" si="3"/>
        <v>1</v>
      </c>
    </row>
    <row r="935" ht="15.75" customHeight="1">
      <c r="A935" s="13">
        <v>42134.760416666664</v>
      </c>
      <c r="B935" s="73">
        <f t="shared" si="1"/>
        <v>42134</v>
      </c>
      <c r="C935" s="74">
        <f>IF(NewCustomer="Yes", IF(COUNTIF($I$2:$I$11,B935)&gt;0,0,WEEKDAY(B935,2)),IF(COUNTIF($I$2:$I$21,B935)&gt;0,0,WEEKDAY(B935,2)))</f>
        <v>7</v>
      </c>
      <c r="D935" s="74">
        <f t="shared" si="2"/>
        <v>18</v>
      </c>
      <c r="E935" s="12">
        <f>IFERROR(VLOOKUP(A935,'IDAR Meter Data'!$A:$B,2,1),"")</f>
        <v>178</v>
      </c>
      <c r="F935" s="75">
        <f>IF(CECCZ="CZ03",'Outside Temp'!B935,IF(CECCZ="CZ04",'Outside Temp'!B936,IF(CECCZ="CZ12",'Outside Temp'!B937, IF(CECCZ="CZ13",'Outside Temp'!B938))))</f>
        <v>55.68333333</v>
      </c>
      <c r="G935" s="12">
        <f t="shared" si="3"/>
        <v>1</v>
      </c>
    </row>
    <row r="936" ht="15.75" customHeight="1">
      <c r="A936" s="13">
        <v>42134.770833333336</v>
      </c>
      <c r="B936" s="73">
        <f t="shared" si="1"/>
        <v>42134</v>
      </c>
      <c r="C936" s="74">
        <f>IF(NewCustomer="Yes", IF(COUNTIF($I$2:$I$11,B936)&gt;0,0,WEEKDAY(B936,2)),IF(COUNTIF($I$2:$I$21,B936)&gt;0,0,WEEKDAY(B936,2)))</f>
        <v>7</v>
      </c>
      <c r="D936" s="74">
        <f t="shared" si="2"/>
        <v>18</v>
      </c>
      <c r="E936" s="12">
        <f>IFERROR(VLOOKUP(A936,'IDAR Meter Data'!$A:$B,2,1),"")</f>
        <v>195</v>
      </c>
      <c r="F936" s="75">
        <f>IF(CECCZ="CZ03",'Outside Temp'!B936,IF(CECCZ="CZ04",'Outside Temp'!B937,IF(CECCZ="CZ12",'Outside Temp'!B938, IF(CECCZ="CZ13",'Outside Temp'!B939))))</f>
        <v>55.43333333</v>
      </c>
      <c r="G936" s="12">
        <f t="shared" si="3"/>
        <v>1</v>
      </c>
    </row>
    <row r="937" ht="15.75" customHeight="1">
      <c r="A937" s="13">
        <v>42134.78125</v>
      </c>
      <c r="B937" s="73">
        <f t="shared" si="1"/>
        <v>42134</v>
      </c>
      <c r="C937" s="74">
        <f>IF(NewCustomer="Yes", IF(COUNTIF($I$2:$I$11,B937)&gt;0,0,WEEKDAY(B937,2)),IF(COUNTIF($I$2:$I$21,B937)&gt;0,0,WEEKDAY(B937,2)))</f>
        <v>7</v>
      </c>
      <c r="D937" s="74">
        <f t="shared" si="2"/>
        <v>18</v>
      </c>
      <c r="E937" s="12">
        <f>IFERROR(VLOOKUP(A937,'IDAR Meter Data'!$A:$B,2,1),"")</f>
        <v>180</v>
      </c>
      <c r="F937" s="75">
        <f>IF(CECCZ="CZ03",'Outside Temp'!B937,IF(CECCZ="CZ04",'Outside Temp'!B938,IF(CECCZ="CZ12",'Outside Temp'!B939, IF(CECCZ="CZ13",'Outside Temp'!B940))))</f>
        <v>55.18333333</v>
      </c>
      <c r="G937" s="12">
        <f t="shared" si="3"/>
        <v>1</v>
      </c>
    </row>
    <row r="938" ht="15.75" customHeight="1">
      <c r="A938" s="13">
        <v>42134.791666666664</v>
      </c>
      <c r="B938" s="73">
        <f t="shared" si="1"/>
        <v>42134</v>
      </c>
      <c r="C938" s="74">
        <f>IF(NewCustomer="Yes", IF(COUNTIF($I$2:$I$11,B938)&gt;0,0,WEEKDAY(B938,2)),IF(COUNTIF($I$2:$I$21,B938)&gt;0,0,WEEKDAY(B938,2)))</f>
        <v>7</v>
      </c>
      <c r="D938" s="74">
        <f t="shared" si="2"/>
        <v>19</v>
      </c>
      <c r="E938" s="12">
        <f>IFERROR(VLOOKUP(A938,'IDAR Meter Data'!$A:$B,2,1),"")</f>
        <v>172</v>
      </c>
      <c r="F938" s="75">
        <f>IF(CECCZ="CZ03",'Outside Temp'!B938,IF(CECCZ="CZ04",'Outside Temp'!B939,IF(CECCZ="CZ12",'Outside Temp'!B940, IF(CECCZ="CZ13",'Outside Temp'!B941))))</f>
        <v>55</v>
      </c>
      <c r="G938" s="12">
        <f t="shared" si="3"/>
        <v>1</v>
      </c>
    </row>
    <row r="939" ht="15.75" customHeight="1">
      <c r="A939" s="13">
        <v>42134.802083333336</v>
      </c>
      <c r="B939" s="73">
        <f t="shared" si="1"/>
        <v>42134</v>
      </c>
      <c r="C939" s="74">
        <f>IF(NewCustomer="Yes", IF(COUNTIF($I$2:$I$11,B939)&gt;0,0,WEEKDAY(B939,2)),IF(COUNTIF($I$2:$I$21,B939)&gt;0,0,WEEKDAY(B939,2)))</f>
        <v>7</v>
      </c>
      <c r="D939" s="74">
        <f t="shared" si="2"/>
        <v>19</v>
      </c>
      <c r="E939" s="12">
        <f>IFERROR(VLOOKUP(A939,'IDAR Meter Data'!$A:$B,2,1),"")</f>
        <v>183</v>
      </c>
      <c r="F939" s="75">
        <f>IF(CECCZ="CZ03",'Outside Temp'!B939,IF(CECCZ="CZ04",'Outside Temp'!B940,IF(CECCZ="CZ12",'Outside Temp'!B941, IF(CECCZ="CZ13",'Outside Temp'!B942))))</f>
        <v>55</v>
      </c>
      <c r="G939" s="12">
        <f t="shared" si="3"/>
        <v>1</v>
      </c>
    </row>
    <row r="940" ht="15.75" customHeight="1">
      <c r="A940" s="13">
        <v>42134.8125</v>
      </c>
      <c r="B940" s="73">
        <f t="shared" si="1"/>
        <v>42134</v>
      </c>
      <c r="C940" s="74">
        <f>IF(NewCustomer="Yes", IF(COUNTIF($I$2:$I$11,B940)&gt;0,0,WEEKDAY(B940,2)),IF(COUNTIF($I$2:$I$21,B940)&gt;0,0,WEEKDAY(B940,2)))</f>
        <v>7</v>
      </c>
      <c r="D940" s="74">
        <f t="shared" si="2"/>
        <v>19</v>
      </c>
      <c r="E940" s="12">
        <f>IFERROR(VLOOKUP(A940,'IDAR Meter Data'!$A:$B,2,1),"")</f>
        <v>174</v>
      </c>
      <c r="F940" s="75">
        <f>IF(CECCZ="CZ03",'Outside Temp'!B940,IF(CECCZ="CZ04",'Outside Temp'!B941,IF(CECCZ="CZ12",'Outside Temp'!B942, IF(CECCZ="CZ13",'Outside Temp'!B943))))</f>
        <v>55</v>
      </c>
      <c r="G940" s="12">
        <f t="shared" si="3"/>
        <v>1</v>
      </c>
    </row>
    <row r="941" ht="15.75" customHeight="1">
      <c r="A941" s="13">
        <v>42134.822916666664</v>
      </c>
      <c r="B941" s="73">
        <f t="shared" si="1"/>
        <v>42134</v>
      </c>
      <c r="C941" s="74">
        <f>IF(NewCustomer="Yes", IF(COUNTIF($I$2:$I$11,B941)&gt;0,0,WEEKDAY(B941,2)),IF(COUNTIF($I$2:$I$21,B941)&gt;0,0,WEEKDAY(B941,2)))</f>
        <v>7</v>
      </c>
      <c r="D941" s="74">
        <f t="shared" si="2"/>
        <v>19</v>
      </c>
      <c r="E941" s="12">
        <f>IFERROR(VLOOKUP(A941,'IDAR Meter Data'!$A:$B,2,1),"")</f>
        <v>169</v>
      </c>
      <c r="F941" s="75">
        <f>IF(CECCZ="CZ03",'Outside Temp'!B941,IF(CECCZ="CZ04",'Outside Temp'!B942,IF(CECCZ="CZ12",'Outside Temp'!B943, IF(CECCZ="CZ13",'Outside Temp'!B944))))</f>
        <v>55</v>
      </c>
      <c r="G941" s="12">
        <f t="shared" si="3"/>
        <v>1</v>
      </c>
    </row>
    <row r="942" ht="15.75" customHeight="1">
      <c r="A942" s="13">
        <v>42134.833333333336</v>
      </c>
      <c r="B942" s="73">
        <f t="shared" si="1"/>
        <v>42134</v>
      </c>
      <c r="C942" s="74">
        <f>IF(NewCustomer="Yes", IF(COUNTIF($I$2:$I$11,B942)&gt;0,0,WEEKDAY(B942,2)),IF(COUNTIF($I$2:$I$21,B942)&gt;0,0,WEEKDAY(B942,2)))</f>
        <v>7</v>
      </c>
      <c r="D942" s="74">
        <f t="shared" si="2"/>
        <v>20</v>
      </c>
      <c r="E942" s="12">
        <f>IFERROR(VLOOKUP(A942,'IDAR Meter Data'!$A:$B,2,1),"")</f>
        <v>177</v>
      </c>
      <c r="F942" s="75">
        <f>IF(CECCZ="CZ03",'Outside Temp'!B942,IF(CECCZ="CZ04",'Outside Temp'!B943,IF(CECCZ="CZ12",'Outside Temp'!B944, IF(CECCZ="CZ13",'Outside Temp'!B945))))</f>
        <v>55</v>
      </c>
      <c r="G942" s="12">
        <f t="shared" si="3"/>
        <v>1</v>
      </c>
    </row>
    <row r="943" ht="15.75" customHeight="1">
      <c r="A943" s="13">
        <v>42134.84375</v>
      </c>
      <c r="B943" s="73">
        <f t="shared" si="1"/>
        <v>42134</v>
      </c>
      <c r="C943" s="74">
        <f>IF(NewCustomer="Yes", IF(COUNTIF($I$2:$I$11,B943)&gt;0,0,WEEKDAY(B943,2)),IF(COUNTIF($I$2:$I$21,B943)&gt;0,0,WEEKDAY(B943,2)))</f>
        <v>7</v>
      </c>
      <c r="D943" s="74">
        <f t="shared" si="2"/>
        <v>20</v>
      </c>
      <c r="E943" s="12">
        <f>IFERROR(VLOOKUP(A943,'IDAR Meter Data'!$A:$B,2,1),"")</f>
        <v>166</v>
      </c>
      <c r="F943" s="75">
        <f>IF(CECCZ="CZ03",'Outside Temp'!B943,IF(CECCZ="CZ04",'Outside Temp'!B944,IF(CECCZ="CZ12",'Outside Temp'!B945, IF(CECCZ="CZ13",'Outside Temp'!B946))))</f>
        <v>55</v>
      </c>
      <c r="G943" s="12">
        <f t="shared" si="3"/>
        <v>1</v>
      </c>
    </row>
    <row r="944" ht="15.75" customHeight="1">
      <c r="A944" s="13">
        <v>42134.854166666664</v>
      </c>
      <c r="B944" s="73">
        <f t="shared" si="1"/>
        <v>42134</v>
      </c>
      <c r="C944" s="74">
        <f>IF(NewCustomer="Yes", IF(COUNTIF($I$2:$I$11,B944)&gt;0,0,WEEKDAY(B944,2)),IF(COUNTIF($I$2:$I$21,B944)&gt;0,0,WEEKDAY(B944,2)))</f>
        <v>7</v>
      </c>
      <c r="D944" s="74">
        <f t="shared" si="2"/>
        <v>20</v>
      </c>
      <c r="E944" s="12">
        <f>IFERROR(VLOOKUP(A944,'IDAR Meter Data'!$A:$B,2,1),"")</f>
        <v>176</v>
      </c>
      <c r="F944" s="75">
        <f>IF(CECCZ="CZ03",'Outside Temp'!B944,IF(CECCZ="CZ04",'Outside Temp'!B945,IF(CECCZ="CZ12",'Outside Temp'!B946, IF(CECCZ="CZ13",'Outside Temp'!B947))))</f>
        <v>55</v>
      </c>
      <c r="G944" s="12">
        <f t="shared" si="3"/>
        <v>1</v>
      </c>
    </row>
    <row r="945" ht="15.75" customHeight="1">
      <c r="A945" s="13">
        <v>42134.864583333336</v>
      </c>
      <c r="B945" s="73">
        <f t="shared" si="1"/>
        <v>42134</v>
      </c>
      <c r="C945" s="74">
        <f>IF(NewCustomer="Yes", IF(COUNTIF($I$2:$I$11,B945)&gt;0,0,WEEKDAY(B945,2)),IF(COUNTIF($I$2:$I$21,B945)&gt;0,0,WEEKDAY(B945,2)))</f>
        <v>7</v>
      </c>
      <c r="D945" s="74">
        <f t="shared" si="2"/>
        <v>20</v>
      </c>
      <c r="E945" s="12">
        <f>IFERROR(VLOOKUP(A945,'IDAR Meter Data'!$A:$B,2,1),"")</f>
        <v>168</v>
      </c>
      <c r="F945" s="75">
        <f>IF(CECCZ="CZ03",'Outside Temp'!B945,IF(CECCZ="CZ04",'Outside Temp'!B946,IF(CECCZ="CZ12",'Outside Temp'!B947, IF(CECCZ="CZ13",'Outside Temp'!B948))))</f>
        <v>55</v>
      </c>
      <c r="G945" s="12">
        <f t="shared" si="3"/>
        <v>1</v>
      </c>
    </row>
    <row r="946" ht="15.75" customHeight="1">
      <c r="A946" s="13">
        <v>42134.875</v>
      </c>
      <c r="B946" s="73">
        <f t="shared" si="1"/>
        <v>42134</v>
      </c>
      <c r="C946" s="74">
        <f>IF(NewCustomer="Yes", IF(COUNTIF($I$2:$I$11,B946)&gt;0,0,WEEKDAY(B946,2)),IF(COUNTIF($I$2:$I$21,B946)&gt;0,0,WEEKDAY(B946,2)))</f>
        <v>7</v>
      </c>
      <c r="D946" s="74">
        <f t="shared" si="2"/>
        <v>21</v>
      </c>
      <c r="E946" s="12">
        <f>IFERROR(VLOOKUP(A946,'IDAR Meter Data'!$A:$B,2,1),"")</f>
        <v>167</v>
      </c>
      <c r="F946" s="75">
        <f>IF(CECCZ="CZ03",'Outside Temp'!B946,IF(CECCZ="CZ04",'Outside Temp'!B947,IF(CECCZ="CZ12",'Outside Temp'!B948, IF(CECCZ="CZ13",'Outside Temp'!B949))))</f>
        <v>54.93333333</v>
      </c>
      <c r="G946" s="12">
        <f t="shared" si="3"/>
        <v>1</v>
      </c>
    </row>
    <row r="947" ht="15.75" customHeight="1">
      <c r="A947" s="13">
        <v>42134.885416666664</v>
      </c>
      <c r="B947" s="73">
        <f t="shared" si="1"/>
        <v>42134</v>
      </c>
      <c r="C947" s="74">
        <f>IF(NewCustomer="Yes", IF(COUNTIF($I$2:$I$11,B947)&gt;0,0,WEEKDAY(B947,2)),IF(COUNTIF($I$2:$I$21,B947)&gt;0,0,WEEKDAY(B947,2)))</f>
        <v>7</v>
      </c>
      <c r="D947" s="74">
        <f t="shared" si="2"/>
        <v>21</v>
      </c>
      <c r="E947" s="12">
        <f>IFERROR(VLOOKUP(A947,'IDAR Meter Data'!$A:$B,2,1),"")</f>
        <v>155</v>
      </c>
      <c r="F947" s="75">
        <f>IF(CECCZ="CZ03",'Outside Temp'!B947,IF(CECCZ="CZ04",'Outside Temp'!B948,IF(CECCZ="CZ12",'Outside Temp'!B949, IF(CECCZ="CZ13",'Outside Temp'!B950))))</f>
        <v>54.68333333</v>
      </c>
      <c r="G947" s="12">
        <f t="shared" si="3"/>
        <v>1</v>
      </c>
    </row>
    <row r="948" ht="15.75" customHeight="1">
      <c r="A948" s="13">
        <v>42134.895833333336</v>
      </c>
      <c r="B948" s="73">
        <f t="shared" si="1"/>
        <v>42134</v>
      </c>
      <c r="C948" s="74">
        <f>IF(NewCustomer="Yes", IF(COUNTIF($I$2:$I$11,B948)&gt;0,0,WEEKDAY(B948,2)),IF(COUNTIF($I$2:$I$21,B948)&gt;0,0,WEEKDAY(B948,2)))</f>
        <v>7</v>
      </c>
      <c r="D948" s="74">
        <f t="shared" si="2"/>
        <v>21</v>
      </c>
      <c r="E948" s="12">
        <f>IFERROR(VLOOKUP(A948,'IDAR Meter Data'!$A:$B,2,1),"")</f>
        <v>154</v>
      </c>
      <c r="F948" s="75">
        <f>IF(CECCZ="CZ03",'Outside Temp'!B948,IF(CECCZ="CZ04",'Outside Temp'!B949,IF(CECCZ="CZ12",'Outside Temp'!B950, IF(CECCZ="CZ13",'Outside Temp'!B951))))</f>
        <v>54.43333333</v>
      </c>
      <c r="G948" s="12">
        <f t="shared" si="3"/>
        <v>1</v>
      </c>
    </row>
    <row r="949" ht="15.75" customHeight="1">
      <c r="A949" s="13">
        <v>42134.90625</v>
      </c>
      <c r="B949" s="73">
        <f t="shared" si="1"/>
        <v>42134</v>
      </c>
      <c r="C949" s="74">
        <f>IF(NewCustomer="Yes", IF(COUNTIF($I$2:$I$11,B949)&gt;0,0,WEEKDAY(B949,2)),IF(COUNTIF($I$2:$I$21,B949)&gt;0,0,WEEKDAY(B949,2)))</f>
        <v>7</v>
      </c>
      <c r="D949" s="74">
        <f t="shared" si="2"/>
        <v>21</v>
      </c>
      <c r="E949" s="12">
        <f>IFERROR(VLOOKUP(A949,'IDAR Meter Data'!$A:$B,2,1),"")</f>
        <v>153</v>
      </c>
      <c r="F949" s="75">
        <f>IF(CECCZ="CZ03",'Outside Temp'!B949,IF(CECCZ="CZ04",'Outside Temp'!B950,IF(CECCZ="CZ12",'Outside Temp'!B951, IF(CECCZ="CZ13",'Outside Temp'!B952))))</f>
        <v>54.18333333</v>
      </c>
      <c r="G949" s="12">
        <f t="shared" si="3"/>
        <v>1</v>
      </c>
    </row>
    <row r="950" ht="15.75" customHeight="1">
      <c r="A950" s="13">
        <v>42134.916666666664</v>
      </c>
      <c r="B950" s="73">
        <f t="shared" si="1"/>
        <v>42134</v>
      </c>
      <c r="C950" s="74">
        <f>IF(NewCustomer="Yes", IF(COUNTIF($I$2:$I$11,B950)&gt;0,0,WEEKDAY(B950,2)),IF(COUNTIF($I$2:$I$21,B950)&gt;0,0,WEEKDAY(B950,2)))</f>
        <v>7</v>
      </c>
      <c r="D950" s="74">
        <f t="shared" si="2"/>
        <v>22</v>
      </c>
      <c r="E950" s="12">
        <f>IFERROR(VLOOKUP(A950,'IDAR Meter Data'!$A:$B,2,1),"")</f>
        <v>147</v>
      </c>
      <c r="F950" s="75">
        <f>IF(CECCZ="CZ03",'Outside Temp'!B950,IF(CECCZ="CZ04",'Outside Temp'!B951,IF(CECCZ="CZ12",'Outside Temp'!B952, IF(CECCZ="CZ13",'Outside Temp'!B953))))</f>
        <v>54</v>
      </c>
      <c r="G950" s="12">
        <f t="shared" si="3"/>
        <v>1</v>
      </c>
    </row>
    <row r="951" ht="15.75" customHeight="1">
      <c r="A951" s="13">
        <v>42134.927083333336</v>
      </c>
      <c r="B951" s="73">
        <f t="shared" si="1"/>
        <v>42134</v>
      </c>
      <c r="C951" s="74">
        <f>IF(NewCustomer="Yes", IF(COUNTIF($I$2:$I$11,B951)&gt;0,0,WEEKDAY(B951,2)),IF(COUNTIF($I$2:$I$21,B951)&gt;0,0,WEEKDAY(B951,2)))</f>
        <v>7</v>
      </c>
      <c r="D951" s="74">
        <f t="shared" si="2"/>
        <v>22</v>
      </c>
      <c r="E951" s="12">
        <f>IFERROR(VLOOKUP(A951,'IDAR Meter Data'!$A:$B,2,1),"")</f>
        <v>147</v>
      </c>
      <c r="F951" s="75">
        <f>IF(CECCZ="CZ03",'Outside Temp'!B951,IF(CECCZ="CZ04",'Outside Temp'!B952,IF(CECCZ="CZ12",'Outside Temp'!B953, IF(CECCZ="CZ13",'Outside Temp'!B954))))</f>
        <v>54</v>
      </c>
      <c r="G951" s="12">
        <f t="shared" si="3"/>
        <v>1</v>
      </c>
    </row>
    <row r="952" ht="15.75" customHeight="1">
      <c r="A952" s="13">
        <v>42134.9375</v>
      </c>
      <c r="B952" s="73">
        <f t="shared" si="1"/>
        <v>42134</v>
      </c>
      <c r="C952" s="74">
        <f>IF(NewCustomer="Yes", IF(COUNTIF($I$2:$I$11,B952)&gt;0,0,WEEKDAY(B952,2)),IF(COUNTIF($I$2:$I$21,B952)&gt;0,0,WEEKDAY(B952,2)))</f>
        <v>7</v>
      </c>
      <c r="D952" s="74">
        <f t="shared" si="2"/>
        <v>22</v>
      </c>
      <c r="E952" s="12">
        <f>IFERROR(VLOOKUP(A952,'IDAR Meter Data'!$A:$B,2,1),"")</f>
        <v>146</v>
      </c>
      <c r="F952" s="75">
        <f>IF(CECCZ="CZ03",'Outside Temp'!B952,IF(CECCZ="CZ04",'Outside Temp'!B953,IF(CECCZ="CZ12",'Outside Temp'!B954, IF(CECCZ="CZ13",'Outside Temp'!B955))))</f>
        <v>54</v>
      </c>
      <c r="G952" s="12">
        <f t="shared" si="3"/>
        <v>1</v>
      </c>
    </row>
    <row r="953" ht="15.75" customHeight="1">
      <c r="A953" s="13">
        <v>42134.947916666664</v>
      </c>
      <c r="B953" s="73">
        <f t="shared" si="1"/>
        <v>42134</v>
      </c>
      <c r="C953" s="74">
        <f>IF(NewCustomer="Yes", IF(COUNTIF($I$2:$I$11,B953)&gt;0,0,WEEKDAY(B953,2)),IF(COUNTIF($I$2:$I$21,B953)&gt;0,0,WEEKDAY(B953,2)))</f>
        <v>7</v>
      </c>
      <c r="D953" s="74">
        <f t="shared" si="2"/>
        <v>22</v>
      </c>
      <c r="E953" s="12">
        <f>IFERROR(VLOOKUP(A953,'IDAR Meter Data'!$A:$B,2,1),"")</f>
        <v>151</v>
      </c>
      <c r="F953" s="75">
        <f>IF(CECCZ="CZ03",'Outside Temp'!B953,IF(CECCZ="CZ04",'Outside Temp'!B954,IF(CECCZ="CZ12",'Outside Temp'!B955, IF(CECCZ="CZ13",'Outside Temp'!B956))))</f>
        <v>54</v>
      </c>
      <c r="G953" s="12">
        <f t="shared" si="3"/>
        <v>1</v>
      </c>
    </row>
    <row r="954" ht="15.75" customHeight="1">
      <c r="A954" s="13">
        <v>42134.958333333336</v>
      </c>
      <c r="B954" s="73">
        <f t="shared" si="1"/>
        <v>42134</v>
      </c>
      <c r="C954" s="74">
        <f>IF(NewCustomer="Yes", IF(COUNTIF($I$2:$I$11,B954)&gt;0,0,WEEKDAY(B954,2)),IF(COUNTIF($I$2:$I$21,B954)&gt;0,0,WEEKDAY(B954,2)))</f>
        <v>7</v>
      </c>
      <c r="D954" s="74">
        <f t="shared" si="2"/>
        <v>23</v>
      </c>
      <c r="E954" s="12">
        <f>IFERROR(VLOOKUP(A954,'IDAR Meter Data'!$A:$B,2,1),"")</f>
        <v>154</v>
      </c>
      <c r="F954" s="75">
        <f>IF(CECCZ="CZ03",'Outside Temp'!B954,IF(CECCZ="CZ04",'Outside Temp'!B955,IF(CECCZ="CZ12",'Outside Temp'!B956, IF(CECCZ="CZ13",'Outside Temp'!B957))))</f>
        <v>53.93333333</v>
      </c>
      <c r="G954" s="12">
        <f t="shared" si="3"/>
        <v>1</v>
      </c>
    </row>
    <row r="955" ht="15.75" customHeight="1">
      <c r="A955" s="13">
        <v>42134.96875</v>
      </c>
      <c r="B955" s="73">
        <f t="shared" si="1"/>
        <v>42134</v>
      </c>
      <c r="C955" s="74">
        <f>IF(NewCustomer="Yes", IF(COUNTIF($I$2:$I$11,B955)&gt;0,0,WEEKDAY(B955,2)),IF(COUNTIF($I$2:$I$21,B955)&gt;0,0,WEEKDAY(B955,2)))</f>
        <v>7</v>
      </c>
      <c r="D955" s="74">
        <f t="shared" si="2"/>
        <v>23</v>
      </c>
      <c r="E955" s="12">
        <f>IFERROR(VLOOKUP(A955,'IDAR Meter Data'!$A:$B,2,1),"")</f>
        <v>147</v>
      </c>
      <c r="F955" s="75">
        <f>IF(CECCZ="CZ03",'Outside Temp'!B955,IF(CECCZ="CZ04",'Outside Temp'!B956,IF(CECCZ="CZ12",'Outside Temp'!B957, IF(CECCZ="CZ13",'Outside Temp'!B958))))</f>
        <v>53.68333333</v>
      </c>
      <c r="G955" s="12">
        <f t="shared" si="3"/>
        <v>1</v>
      </c>
    </row>
    <row r="956" ht="15.75" customHeight="1">
      <c r="A956" s="13">
        <v>42134.979166666664</v>
      </c>
      <c r="B956" s="73">
        <f t="shared" si="1"/>
        <v>42134</v>
      </c>
      <c r="C956" s="74">
        <f>IF(NewCustomer="Yes", IF(COUNTIF($I$2:$I$11,B956)&gt;0,0,WEEKDAY(B956,2)),IF(COUNTIF($I$2:$I$21,B956)&gt;0,0,WEEKDAY(B956,2)))</f>
        <v>7</v>
      </c>
      <c r="D956" s="74">
        <f t="shared" si="2"/>
        <v>23</v>
      </c>
      <c r="E956" s="12">
        <f>IFERROR(VLOOKUP(A956,'IDAR Meter Data'!$A:$B,2,1),"")</f>
        <v>161</v>
      </c>
      <c r="F956" s="75">
        <f>IF(CECCZ="CZ03",'Outside Temp'!B956,IF(CECCZ="CZ04",'Outside Temp'!B957,IF(CECCZ="CZ12",'Outside Temp'!B958, IF(CECCZ="CZ13",'Outside Temp'!B959))))</f>
        <v>53.43333333</v>
      </c>
      <c r="G956" s="12">
        <f t="shared" si="3"/>
        <v>1</v>
      </c>
    </row>
    <row r="957" ht="15.75" customHeight="1">
      <c r="A957" s="13">
        <v>42134.989583333336</v>
      </c>
      <c r="B957" s="73">
        <f t="shared" si="1"/>
        <v>42134</v>
      </c>
      <c r="C957" s="74">
        <f>IF(NewCustomer="Yes", IF(COUNTIF($I$2:$I$11,B957)&gt;0,0,WEEKDAY(B957,2)),IF(COUNTIF($I$2:$I$21,B957)&gt;0,0,WEEKDAY(B957,2)))</f>
        <v>7</v>
      </c>
      <c r="D957" s="74">
        <f t="shared" si="2"/>
        <v>23</v>
      </c>
      <c r="E957" s="12">
        <f>IFERROR(VLOOKUP(A957,'IDAR Meter Data'!$A:$B,2,1),"")</f>
        <v>155</v>
      </c>
      <c r="F957" s="75">
        <f>IF(CECCZ="CZ03",'Outside Temp'!B957,IF(CECCZ="CZ04",'Outside Temp'!B958,IF(CECCZ="CZ12",'Outside Temp'!B959, IF(CECCZ="CZ13",'Outside Temp'!B960))))</f>
        <v>53.18333333</v>
      </c>
      <c r="G957" s="12">
        <f t="shared" si="3"/>
        <v>1</v>
      </c>
    </row>
    <row r="958" ht="15.75" customHeight="1">
      <c r="A958" s="13">
        <v>42135.0</v>
      </c>
      <c r="B958" s="73">
        <f t="shared" si="1"/>
        <v>42135</v>
      </c>
      <c r="C958" s="74">
        <f>IF(NewCustomer="Yes", IF(COUNTIF($I$2:$I$11,B958)&gt;0,0,WEEKDAY(B958,2)),IF(COUNTIF($I$2:$I$21,B958)&gt;0,0,WEEKDAY(B958,2)))</f>
        <v>1</v>
      </c>
      <c r="D958" s="74">
        <f t="shared" si="2"/>
        <v>0</v>
      </c>
      <c r="E958" s="12">
        <f>IFERROR(VLOOKUP(A958,'IDAR Meter Data'!$A:$B,2,1),"")</f>
        <v>157</v>
      </c>
      <c r="F958" s="75">
        <f>IF(CECCZ="CZ03",'Outside Temp'!B958,IF(CECCZ="CZ04",'Outside Temp'!B959,IF(CECCZ="CZ12",'Outside Temp'!B960, IF(CECCZ="CZ13",'Outside Temp'!B961))))</f>
        <v>53</v>
      </c>
      <c r="G958" s="12">
        <f t="shared" si="3"/>
        <v>1</v>
      </c>
    </row>
    <row r="959" ht="15.75" customHeight="1">
      <c r="A959" s="13">
        <v>42135.010416666664</v>
      </c>
      <c r="B959" s="73">
        <f t="shared" si="1"/>
        <v>42135</v>
      </c>
      <c r="C959" s="74">
        <f>IF(NewCustomer="Yes", IF(COUNTIF($I$2:$I$11,B959)&gt;0,0,WEEKDAY(B959,2)),IF(COUNTIF($I$2:$I$21,B959)&gt;0,0,WEEKDAY(B959,2)))</f>
        <v>1</v>
      </c>
      <c r="D959" s="74">
        <f t="shared" si="2"/>
        <v>0</v>
      </c>
      <c r="E959" s="12">
        <f>IFERROR(VLOOKUP(A959,'IDAR Meter Data'!$A:$B,2,1),"")</f>
        <v>151</v>
      </c>
      <c r="F959" s="75">
        <f>IF(CECCZ="CZ03",'Outside Temp'!B959,IF(CECCZ="CZ04",'Outside Temp'!B960,IF(CECCZ="CZ12",'Outside Temp'!B961, IF(CECCZ="CZ13",'Outside Temp'!B962))))</f>
        <v>53</v>
      </c>
      <c r="G959" s="12">
        <f t="shared" si="3"/>
        <v>1</v>
      </c>
    </row>
    <row r="960" ht="15.75" customHeight="1">
      <c r="A960" s="13">
        <v>42135.020833333336</v>
      </c>
      <c r="B960" s="73">
        <f t="shared" si="1"/>
        <v>42135</v>
      </c>
      <c r="C960" s="74">
        <f>IF(NewCustomer="Yes", IF(COUNTIF($I$2:$I$11,B960)&gt;0,0,WEEKDAY(B960,2)),IF(COUNTIF($I$2:$I$21,B960)&gt;0,0,WEEKDAY(B960,2)))</f>
        <v>1</v>
      </c>
      <c r="D960" s="74">
        <f t="shared" si="2"/>
        <v>0</v>
      </c>
      <c r="E960" s="12">
        <f>IFERROR(VLOOKUP(A960,'IDAR Meter Data'!$A:$B,2,1),"")</f>
        <v>141</v>
      </c>
      <c r="F960" s="75">
        <f>IF(CECCZ="CZ03",'Outside Temp'!B960,IF(CECCZ="CZ04",'Outside Temp'!B961,IF(CECCZ="CZ12",'Outside Temp'!B962, IF(CECCZ="CZ13",'Outside Temp'!B963))))</f>
        <v>53</v>
      </c>
      <c r="G960" s="12">
        <f t="shared" si="3"/>
        <v>1</v>
      </c>
    </row>
    <row r="961" ht="15.75" customHeight="1">
      <c r="A961" s="13">
        <v>42135.03125</v>
      </c>
      <c r="B961" s="73">
        <f t="shared" si="1"/>
        <v>42135</v>
      </c>
      <c r="C961" s="74">
        <f>IF(NewCustomer="Yes", IF(COUNTIF($I$2:$I$11,B961)&gt;0,0,WEEKDAY(B961,2)),IF(COUNTIF($I$2:$I$21,B961)&gt;0,0,WEEKDAY(B961,2)))</f>
        <v>1</v>
      </c>
      <c r="D961" s="74">
        <f t="shared" si="2"/>
        <v>0</v>
      </c>
      <c r="E961" s="12">
        <f>IFERROR(VLOOKUP(A961,'IDAR Meter Data'!$A:$B,2,1),"")</f>
        <v>140</v>
      </c>
      <c r="F961" s="75">
        <f>IF(CECCZ="CZ03",'Outside Temp'!B961,IF(CECCZ="CZ04",'Outside Temp'!B962,IF(CECCZ="CZ12",'Outside Temp'!B963, IF(CECCZ="CZ13",'Outside Temp'!B964))))</f>
        <v>53</v>
      </c>
      <c r="G961" s="12">
        <f t="shared" si="3"/>
        <v>1</v>
      </c>
    </row>
    <row r="962" ht="15.75" customHeight="1">
      <c r="A962" s="13">
        <v>42135.041666666664</v>
      </c>
      <c r="B962" s="73">
        <f t="shared" si="1"/>
        <v>42135</v>
      </c>
      <c r="C962" s="74">
        <f>IF(NewCustomer="Yes", IF(COUNTIF($I$2:$I$11,B962)&gt;0,0,WEEKDAY(B962,2)),IF(COUNTIF($I$2:$I$21,B962)&gt;0,0,WEEKDAY(B962,2)))</f>
        <v>1</v>
      </c>
      <c r="D962" s="74">
        <f t="shared" si="2"/>
        <v>1</v>
      </c>
      <c r="E962" s="12">
        <f>IFERROR(VLOOKUP(A962,'IDAR Meter Data'!$A:$B,2,1),"")</f>
        <v>143</v>
      </c>
      <c r="F962" s="75">
        <f>IF(CECCZ="CZ03",'Outside Temp'!B962,IF(CECCZ="CZ04",'Outside Temp'!B963,IF(CECCZ="CZ12",'Outside Temp'!B964, IF(CECCZ="CZ13",'Outside Temp'!B965))))</f>
        <v>53</v>
      </c>
      <c r="G962" s="12">
        <f t="shared" si="3"/>
        <v>1</v>
      </c>
    </row>
    <row r="963" ht="15.75" customHeight="1">
      <c r="A963" s="13">
        <v>42135.052083333336</v>
      </c>
      <c r="B963" s="73">
        <f t="shared" si="1"/>
        <v>42135</v>
      </c>
      <c r="C963" s="74">
        <f>IF(NewCustomer="Yes", IF(COUNTIF($I$2:$I$11,B963)&gt;0,0,WEEKDAY(B963,2)),IF(COUNTIF($I$2:$I$21,B963)&gt;0,0,WEEKDAY(B963,2)))</f>
        <v>1</v>
      </c>
      <c r="D963" s="74">
        <f t="shared" si="2"/>
        <v>1</v>
      </c>
      <c r="E963" s="12">
        <f>IFERROR(VLOOKUP(A963,'IDAR Meter Data'!$A:$B,2,1),"")</f>
        <v>152</v>
      </c>
      <c r="F963" s="75">
        <f>IF(CECCZ="CZ03",'Outside Temp'!B963,IF(CECCZ="CZ04",'Outside Temp'!B964,IF(CECCZ="CZ12",'Outside Temp'!B965, IF(CECCZ="CZ13",'Outside Temp'!B966))))</f>
        <v>53</v>
      </c>
      <c r="G963" s="12">
        <f t="shared" si="3"/>
        <v>1</v>
      </c>
    </row>
    <row r="964" ht="15.75" customHeight="1">
      <c r="A964" s="13">
        <v>42135.0625</v>
      </c>
      <c r="B964" s="73">
        <f t="shared" si="1"/>
        <v>42135</v>
      </c>
      <c r="C964" s="74">
        <f>IF(NewCustomer="Yes", IF(COUNTIF($I$2:$I$11,B964)&gt;0,0,WEEKDAY(B964,2)),IF(COUNTIF($I$2:$I$21,B964)&gt;0,0,WEEKDAY(B964,2)))</f>
        <v>1</v>
      </c>
      <c r="D964" s="74">
        <f t="shared" si="2"/>
        <v>1</v>
      </c>
      <c r="E964" s="12">
        <f>IFERROR(VLOOKUP(A964,'IDAR Meter Data'!$A:$B,2,1),"")</f>
        <v>145</v>
      </c>
      <c r="F964" s="75">
        <f>IF(CECCZ="CZ03",'Outside Temp'!B964,IF(CECCZ="CZ04",'Outside Temp'!B965,IF(CECCZ="CZ12",'Outside Temp'!B966, IF(CECCZ="CZ13",'Outside Temp'!B967))))</f>
        <v>53</v>
      </c>
      <c r="G964" s="12">
        <f t="shared" si="3"/>
        <v>1</v>
      </c>
    </row>
    <row r="965" ht="15.75" customHeight="1">
      <c r="A965" s="13">
        <v>42135.072916666664</v>
      </c>
      <c r="B965" s="73">
        <f t="shared" si="1"/>
        <v>42135</v>
      </c>
      <c r="C965" s="74">
        <f>IF(NewCustomer="Yes", IF(COUNTIF($I$2:$I$11,B965)&gt;0,0,WEEKDAY(B965,2)),IF(COUNTIF($I$2:$I$21,B965)&gt;0,0,WEEKDAY(B965,2)))</f>
        <v>1</v>
      </c>
      <c r="D965" s="74">
        <f t="shared" si="2"/>
        <v>1</v>
      </c>
      <c r="E965" s="12">
        <f>IFERROR(VLOOKUP(A965,'IDAR Meter Data'!$A:$B,2,1),"")</f>
        <v>152</v>
      </c>
      <c r="F965" s="75">
        <f>IF(CECCZ="CZ03",'Outside Temp'!B965,IF(CECCZ="CZ04",'Outside Temp'!B966,IF(CECCZ="CZ12",'Outside Temp'!B967, IF(CECCZ="CZ13",'Outside Temp'!B968))))</f>
        <v>53</v>
      </c>
      <c r="G965" s="12">
        <f t="shared" si="3"/>
        <v>1</v>
      </c>
    </row>
    <row r="966" ht="15.75" customHeight="1">
      <c r="A966" s="13">
        <v>42135.083333333336</v>
      </c>
      <c r="B966" s="73">
        <f t="shared" si="1"/>
        <v>42135</v>
      </c>
      <c r="C966" s="74">
        <f>IF(NewCustomer="Yes", IF(COUNTIF($I$2:$I$11,B966)&gt;0,0,WEEKDAY(B966,2)),IF(COUNTIF($I$2:$I$21,B966)&gt;0,0,WEEKDAY(B966,2)))</f>
        <v>1</v>
      </c>
      <c r="D966" s="74">
        <f t="shared" si="2"/>
        <v>2</v>
      </c>
      <c r="E966" s="12">
        <f>IFERROR(VLOOKUP(A966,'IDAR Meter Data'!$A:$B,2,1),"")</f>
        <v>145</v>
      </c>
      <c r="F966" s="75">
        <f>IF(CECCZ="CZ03",'Outside Temp'!B966,IF(CECCZ="CZ04",'Outside Temp'!B967,IF(CECCZ="CZ12",'Outside Temp'!B968, IF(CECCZ="CZ13",'Outside Temp'!B969))))</f>
        <v>53</v>
      </c>
      <c r="G966" s="12">
        <f t="shared" si="3"/>
        <v>1</v>
      </c>
    </row>
    <row r="967" ht="15.75" customHeight="1">
      <c r="A967" s="13">
        <v>42135.09375</v>
      </c>
      <c r="B967" s="73">
        <f t="shared" si="1"/>
        <v>42135</v>
      </c>
      <c r="C967" s="74">
        <f>IF(NewCustomer="Yes", IF(COUNTIF($I$2:$I$11,B967)&gt;0,0,WEEKDAY(B967,2)),IF(COUNTIF($I$2:$I$21,B967)&gt;0,0,WEEKDAY(B967,2)))</f>
        <v>1</v>
      </c>
      <c r="D967" s="74">
        <f t="shared" si="2"/>
        <v>2</v>
      </c>
      <c r="E967" s="12">
        <f>IFERROR(VLOOKUP(A967,'IDAR Meter Data'!$A:$B,2,1),"")</f>
        <v>154</v>
      </c>
      <c r="F967" s="75">
        <f>IF(CECCZ="CZ03",'Outside Temp'!B967,IF(CECCZ="CZ04",'Outside Temp'!B968,IF(CECCZ="CZ12",'Outside Temp'!B969, IF(CECCZ="CZ13",'Outside Temp'!B970))))</f>
        <v>53</v>
      </c>
      <c r="G967" s="12">
        <f t="shared" si="3"/>
        <v>1</v>
      </c>
    </row>
    <row r="968" ht="15.75" customHeight="1">
      <c r="A968" s="13">
        <v>42135.104166666664</v>
      </c>
      <c r="B968" s="73">
        <f t="shared" si="1"/>
        <v>42135</v>
      </c>
      <c r="C968" s="74">
        <f>IF(NewCustomer="Yes", IF(COUNTIF($I$2:$I$11,B968)&gt;0,0,WEEKDAY(B968,2)),IF(COUNTIF($I$2:$I$21,B968)&gt;0,0,WEEKDAY(B968,2)))</f>
        <v>1</v>
      </c>
      <c r="D968" s="74">
        <f t="shared" si="2"/>
        <v>2</v>
      </c>
      <c r="E968" s="12">
        <f>IFERROR(VLOOKUP(A968,'IDAR Meter Data'!$A:$B,2,1),"")</f>
        <v>140</v>
      </c>
      <c r="F968" s="75">
        <f>IF(CECCZ="CZ03",'Outside Temp'!B968,IF(CECCZ="CZ04",'Outside Temp'!B969,IF(CECCZ="CZ12",'Outside Temp'!B970, IF(CECCZ="CZ13",'Outside Temp'!B971))))</f>
        <v>53</v>
      </c>
      <c r="G968" s="12">
        <f t="shared" si="3"/>
        <v>1</v>
      </c>
    </row>
    <row r="969" ht="15.75" customHeight="1">
      <c r="A969" s="13">
        <v>42135.114583333336</v>
      </c>
      <c r="B969" s="73">
        <f t="shared" si="1"/>
        <v>42135</v>
      </c>
      <c r="C969" s="74">
        <f>IF(NewCustomer="Yes", IF(COUNTIF($I$2:$I$11,B969)&gt;0,0,WEEKDAY(B969,2)),IF(COUNTIF($I$2:$I$21,B969)&gt;0,0,WEEKDAY(B969,2)))</f>
        <v>1</v>
      </c>
      <c r="D969" s="74">
        <f t="shared" si="2"/>
        <v>2</v>
      </c>
      <c r="E969" s="12">
        <f>IFERROR(VLOOKUP(A969,'IDAR Meter Data'!$A:$B,2,1),"")</f>
        <v>147</v>
      </c>
      <c r="F969" s="75">
        <f>IF(CECCZ="CZ03",'Outside Temp'!B969,IF(CECCZ="CZ04",'Outside Temp'!B970,IF(CECCZ="CZ12",'Outside Temp'!B971, IF(CECCZ="CZ13",'Outside Temp'!B972))))</f>
        <v>53</v>
      </c>
      <c r="G969" s="12">
        <f t="shared" si="3"/>
        <v>1</v>
      </c>
    </row>
    <row r="970" ht="15.75" customHeight="1">
      <c r="A970" s="13">
        <v>42135.125</v>
      </c>
      <c r="B970" s="73">
        <f t="shared" si="1"/>
        <v>42135</v>
      </c>
      <c r="C970" s="74">
        <f>IF(NewCustomer="Yes", IF(COUNTIF($I$2:$I$11,B970)&gt;0,0,WEEKDAY(B970,2)),IF(COUNTIF($I$2:$I$21,B970)&gt;0,0,WEEKDAY(B970,2)))</f>
        <v>1</v>
      </c>
      <c r="D970" s="74">
        <f t="shared" si="2"/>
        <v>3</v>
      </c>
      <c r="E970" s="12">
        <f>IFERROR(VLOOKUP(A970,'IDAR Meter Data'!$A:$B,2,1),"")</f>
        <v>146</v>
      </c>
      <c r="F970" s="75">
        <f>IF(CECCZ="CZ03",'Outside Temp'!B970,IF(CECCZ="CZ04",'Outside Temp'!B971,IF(CECCZ="CZ12",'Outside Temp'!B972, IF(CECCZ="CZ13",'Outside Temp'!B973))))</f>
        <v>53.08510638</v>
      </c>
      <c r="G970" s="12">
        <f t="shared" si="3"/>
        <v>1</v>
      </c>
    </row>
    <row r="971" ht="15.75" customHeight="1">
      <c r="A971" s="13">
        <v>42135.135416666664</v>
      </c>
      <c r="B971" s="73">
        <f t="shared" si="1"/>
        <v>42135</v>
      </c>
      <c r="C971" s="74">
        <f>IF(NewCustomer="Yes", IF(COUNTIF($I$2:$I$11,B971)&gt;0,0,WEEKDAY(B971,2)),IF(COUNTIF($I$2:$I$21,B971)&gt;0,0,WEEKDAY(B971,2)))</f>
        <v>1</v>
      </c>
      <c r="D971" s="74">
        <f t="shared" si="2"/>
        <v>3</v>
      </c>
      <c r="E971" s="12">
        <f>IFERROR(VLOOKUP(A971,'IDAR Meter Data'!$A:$B,2,1),"")</f>
        <v>140</v>
      </c>
      <c r="F971" s="75">
        <f>IF(CECCZ="CZ03",'Outside Temp'!B971,IF(CECCZ="CZ04",'Outside Temp'!B972,IF(CECCZ="CZ12",'Outside Temp'!B973, IF(CECCZ="CZ13",'Outside Temp'!B974))))</f>
        <v>53.40425532</v>
      </c>
      <c r="G971" s="12">
        <f t="shared" si="3"/>
        <v>1</v>
      </c>
    </row>
    <row r="972" ht="15.75" customHeight="1">
      <c r="A972" s="13">
        <v>42135.145833333336</v>
      </c>
      <c r="B972" s="73">
        <f t="shared" si="1"/>
        <v>42135</v>
      </c>
      <c r="C972" s="74">
        <f>IF(NewCustomer="Yes", IF(COUNTIF($I$2:$I$11,B972)&gt;0,0,WEEKDAY(B972,2)),IF(COUNTIF($I$2:$I$21,B972)&gt;0,0,WEEKDAY(B972,2)))</f>
        <v>1</v>
      </c>
      <c r="D972" s="74">
        <f t="shared" si="2"/>
        <v>3</v>
      </c>
      <c r="E972" s="12">
        <f>IFERROR(VLOOKUP(A972,'IDAR Meter Data'!$A:$B,2,1),"")</f>
        <v>155</v>
      </c>
      <c r="F972" s="75">
        <f>IF(CECCZ="CZ03",'Outside Temp'!B972,IF(CECCZ="CZ04",'Outside Temp'!B973,IF(CECCZ="CZ12",'Outside Temp'!B974, IF(CECCZ="CZ13",'Outside Temp'!B975))))</f>
        <v>53.72340426</v>
      </c>
      <c r="G972" s="12">
        <f t="shared" si="3"/>
        <v>1</v>
      </c>
    </row>
    <row r="973" ht="15.75" customHeight="1">
      <c r="A973" s="13">
        <v>42135.15625</v>
      </c>
      <c r="B973" s="73">
        <f t="shared" si="1"/>
        <v>42135</v>
      </c>
      <c r="C973" s="74">
        <f>IF(NewCustomer="Yes", IF(COUNTIF($I$2:$I$11,B973)&gt;0,0,WEEKDAY(B973,2)),IF(COUNTIF($I$2:$I$21,B973)&gt;0,0,WEEKDAY(B973,2)))</f>
        <v>1</v>
      </c>
      <c r="D973" s="74">
        <f t="shared" si="2"/>
        <v>3</v>
      </c>
      <c r="E973" s="12">
        <f>IFERROR(VLOOKUP(A973,'IDAR Meter Data'!$A:$B,2,1),"")</f>
        <v>140</v>
      </c>
      <c r="F973" s="75">
        <f>IF(CECCZ="CZ03",'Outside Temp'!B973,IF(CECCZ="CZ04",'Outside Temp'!B974,IF(CECCZ="CZ12",'Outside Temp'!B975, IF(CECCZ="CZ13",'Outside Temp'!B976))))</f>
        <v>53.63636364</v>
      </c>
      <c r="G973" s="12">
        <f t="shared" si="3"/>
        <v>1</v>
      </c>
    </row>
    <row r="974" ht="15.75" customHeight="1">
      <c r="A974" s="13">
        <v>42135.166666666664</v>
      </c>
      <c r="B974" s="73">
        <f t="shared" si="1"/>
        <v>42135</v>
      </c>
      <c r="C974" s="74">
        <f>IF(NewCustomer="Yes", IF(COUNTIF($I$2:$I$11,B974)&gt;0,0,WEEKDAY(B974,2)),IF(COUNTIF($I$2:$I$21,B974)&gt;0,0,WEEKDAY(B974,2)))</f>
        <v>1</v>
      </c>
      <c r="D974" s="74">
        <f t="shared" si="2"/>
        <v>4</v>
      </c>
      <c r="E974" s="12">
        <f>IFERROR(VLOOKUP(A974,'IDAR Meter Data'!$A:$B,2,1),"")</f>
        <v>153</v>
      </c>
      <c r="F974" s="75">
        <f>IF(CECCZ="CZ03",'Outside Temp'!B974,IF(CECCZ="CZ04",'Outside Temp'!B975,IF(CECCZ="CZ12",'Outside Temp'!B976, IF(CECCZ="CZ13",'Outside Temp'!B977))))</f>
        <v>52</v>
      </c>
      <c r="G974" s="12">
        <f t="shared" si="3"/>
        <v>1</v>
      </c>
    </row>
    <row r="975" ht="15.75" customHeight="1">
      <c r="A975" s="13">
        <v>42135.177083333336</v>
      </c>
      <c r="B975" s="73">
        <f t="shared" si="1"/>
        <v>42135</v>
      </c>
      <c r="C975" s="74">
        <f>IF(NewCustomer="Yes", IF(COUNTIF($I$2:$I$11,B975)&gt;0,0,WEEKDAY(B975,2)),IF(COUNTIF($I$2:$I$21,B975)&gt;0,0,WEEKDAY(B975,2)))</f>
        <v>1</v>
      </c>
      <c r="D975" s="74">
        <f t="shared" si="2"/>
        <v>4</v>
      </c>
      <c r="E975" s="12">
        <f>IFERROR(VLOOKUP(A975,'IDAR Meter Data'!$A:$B,2,1),"")</f>
        <v>142</v>
      </c>
      <c r="F975" s="75">
        <f>IF(CECCZ="CZ03",'Outside Temp'!B975,IF(CECCZ="CZ04",'Outside Temp'!B976,IF(CECCZ="CZ12",'Outside Temp'!B977, IF(CECCZ="CZ13",'Outside Temp'!B978))))</f>
        <v>52</v>
      </c>
      <c r="G975" s="12">
        <f t="shared" si="3"/>
        <v>1</v>
      </c>
    </row>
    <row r="976" ht="15.75" customHeight="1">
      <c r="A976" s="13">
        <v>42135.1875</v>
      </c>
      <c r="B976" s="73">
        <f t="shared" si="1"/>
        <v>42135</v>
      </c>
      <c r="C976" s="74">
        <f>IF(NewCustomer="Yes", IF(COUNTIF($I$2:$I$11,B976)&gt;0,0,WEEKDAY(B976,2)),IF(COUNTIF($I$2:$I$21,B976)&gt;0,0,WEEKDAY(B976,2)))</f>
        <v>1</v>
      </c>
      <c r="D976" s="74">
        <f t="shared" si="2"/>
        <v>4</v>
      </c>
      <c r="E976" s="12">
        <f>IFERROR(VLOOKUP(A976,'IDAR Meter Data'!$A:$B,2,1),"")</f>
        <v>158</v>
      </c>
      <c r="F976" s="75">
        <f>IF(CECCZ="CZ03",'Outside Temp'!B976,IF(CECCZ="CZ04",'Outside Temp'!B977,IF(CECCZ="CZ12",'Outside Temp'!B978, IF(CECCZ="CZ13",'Outside Temp'!B979))))</f>
        <v>52</v>
      </c>
      <c r="G976" s="12">
        <f t="shared" si="3"/>
        <v>1</v>
      </c>
    </row>
    <row r="977" ht="15.75" customHeight="1">
      <c r="A977" s="13">
        <v>42135.197916666664</v>
      </c>
      <c r="B977" s="73">
        <f t="shared" si="1"/>
        <v>42135</v>
      </c>
      <c r="C977" s="74">
        <f>IF(NewCustomer="Yes", IF(COUNTIF($I$2:$I$11,B977)&gt;0,0,WEEKDAY(B977,2)),IF(COUNTIF($I$2:$I$21,B977)&gt;0,0,WEEKDAY(B977,2)))</f>
        <v>1</v>
      </c>
      <c r="D977" s="74">
        <f t="shared" si="2"/>
        <v>4</v>
      </c>
      <c r="E977" s="12">
        <f>IFERROR(VLOOKUP(A977,'IDAR Meter Data'!$A:$B,2,1),"")</f>
        <v>139</v>
      </c>
      <c r="F977" s="75">
        <f>IF(CECCZ="CZ03",'Outside Temp'!B977,IF(CECCZ="CZ04",'Outside Temp'!B978,IF(CECCZ="CZ12",'Outside Temp'!B979, IF(CECCZ="CZ13",'Outside Temp'!B980))))</f>
        <v>52</v>
      </c>
      <c r="G977" s="12">
        <f t="shared" si="3"/>
        <v>1</v>
      </c>
    </row>
    <row r="978" ht="15.75" customHeight="1">
      <c r="A978" s="13">
        <v>42135.208333333336</v>
      </c>
      <c r="B978" s="73">
        <f t="shared" si="1"/>
        <v>42135</v>
      </c>
      <c r="C978" s="74">
        <f>IF(NewCustomer="Yes", IF(COUNTIF($I$2:$I$11,B978)&gt;0,0,WEEKDAY(B978,2)),IF(COUNTIF($I$2:$I$21,B978)&gt;0,0,WEEKDAY(B978,2)))</f>
        <v>1</v>
      </c>
      <c r="D978" s="74">
        <f t="shared" si="2"/>
        <v>5</v>
      </c>
      <c r="E978" s="12">
        <f>IFERROR(VLOOKUP(A978,'IDAR Meter Data'!$A:$B,2,1),"")</f>
        <v>154</v>
      </c>
      <c r="F978" s="75">
        <f>IF(CECCZ="CZ03",'Outside Temp'!B978,IF(CECCZ="CZ04",'Outside Temp'!B979,IF(CECCZ="CZ12",'Outside Temp'!B980, IF(CECCZ="CZ13",'Outside Temp'!B981))))</f>
        <v>52</v>
      </c>
      <c r="G978" s="12">
        <f t="shared" si="3"/>
        <v>1</v>
      </c>
    </row>
    <row r="979" ht="15.75" customHeight="1">
      <c r="A979" s="13">
        <v>42135.21875</v>
      </c>
      <c r="B979" s="73">
        <f t="shared" si="1"/>
        <v>42135</v>
      </c>
      <c r="C979" s="74">
        <f>IF(NewCustomer="Yes", IF(COUNTIF($I$2:$I$11,B979)&gt;0,0,WEEKDAY(B979,2)),IF(COUNTIF($I$2:$I$21,B979)&gt;0,0,WEEKDAY(B979,2)))</f>
        <v>1</v>
      </c>
      <c r="D979" s="74">
        <f t="shared" si="2"/>
        <v>5</v>
      </c>
      <c r="E979" s="12">
        <f>IFERROR(VLOOKUP(A979,'IDAR Meter Data'!$A:$B,2,1),"")</f>
        <v>149</v>
      </c>
      <c r="F979" s="75">
        <f>IF(CECCZ="CZ03",'Outside Temp'!B979,IF(CECCZ="CZ04",'Outside Temp'!B980,IF(CECCZ="CZ12",'Outside Temp'!B981, IF(CECCZ="CZ13",'Outside Temp'!B982))))</f>
        <v>52</v>
      </c>
      <c r="G979" s="12">
        <f t="shared" si="3"/>
        <v>1</v>
      </c>
    </row>
    <row r="980" ht="15.75" customHeight="1">
      <c r="A980" s="13">
        <v>42135.229166666664</v>
      </c>
      <c r="B980" s="73">
        <f t="shared" si="1"/>
        <v>42135</v>
      </c>
      <c r="C980" s="74">
        <f>IF(NewCustomer="Yes", IF(COUNTIF($I$2:$I$11,B980)&gt;0,0,WEEKDAY(B980,2)),IF(COUNTIF($I$2:$I$21,B980)&gt;0,0,WEEKDAY(B980,2)))</f>
        <v>1</v>
      </c>
      <c r="D980" s="74">
        <f t="shared" si="2"/>
        <v>5</v>
      </c>
      <c r="E980" s="12">
        <f>IFERROR(VLOOKUP(A980,'IDAR Meter Data'!$A:$B,2,1),"")</f>
        <v>148</v>
      </c>
      <c r="F980" s="75">
        <f>IF(CECCZ="CZ03",'Outside Temp'!B980,IF(CECCZ="CZ04",'Outside Temp'!B981,IF(CECCZ="CZ12",'Outside Temp'!B982, IF(CECCZ="CZ13",'Outside Temp'!B983))))</f>
        <v>52</v>
      </c>
      <c r="G980" s="12">
        <f t="shared" si="3"/>
        <v>1</v>
      </c>
    </row>
    <row r="981" ht="15.75" customHeight="1">
      <c r="A981" s="13">
        <v>42135.239583333336</v>
      </c>
      <c r="B981" s="73">
        <f t="shared" si="1"/>
        <v>42135</v>
      </c>
      <c r="C981" s="74">
        <f>IF(NewCustomer="Yes", IF(COUNTIF($I$2:$I$11,B981)&gt;0,0,WEEKDAY(B981,2)),IF(COUNTIF($I$2:$I$21,B981)&gt;0,0,WEEKDAY(B981,2)))</f>
        <v>1</v>
      </c>
      <c r="D981" s="74">
        <f t="shared" si="2"/>
        <v>5</v>
      </c>
      <c r="E981" s="12">
        <f>IFERROR(VLOOKUP(A981,'IDAR Meter Data'!$A:$B,2,1),"")</f>
        <v>145</v>
      </c>
      <c r="F981" s="75">
        <f>IF(CECCZ="CZ03",'Outside Temp'!B981,IF(CECCZ="CZ04",'Outside Temp'!B982,IF(CECCZ="CZ12",'Outside Temp'!B983, IF(CECCZ="CZ13",'Outside Temp'!B984))))</f>
        <v>52</v>
      </c>
      <c r="G981" s="12">
        <f t="shared" si="3"/>
        <v>1</v>
      </c>
    </row>
    <row r="982" ht="15.75" customHeight="1">
      <c r="A982" s="13">
        <v>42135.25</v>
      </c>
      <c r="B982" s="73">
        <f t="shared" si="1"/>
        <v>42135</v>
      </c>
      <c r="C982" s="74">
        <f>IF(NewCustomer="Yes", IF(COUNTIF($I$2:$I$11,B982)&gt;0,0,WEEKDAY(B982,2)),IF(COUNTIF($I$2:$I$21,B982)&gt;0,0,WEEKDAY(B982,2)))</f>
        <v>1</v>
      </c>
      <c r="D982" s="74">
        <f t="shared" si="2"/>
        <v>6</v>
      </c>
      <c r="E982" s="12">
        <f>IFERROR(VLOOKUP(A982,'IDAR Meter Data'!$A:$B,2,1),"")</f>
        <v>150</v>
      </c>
      <c r="F982" s="75">
        <f>IF(CECCZ="CZ03",'Outside Temp'!B982,IF(CECCZ="CZ04",'Outside Temp'!B983,IF(CECCZ="CZ12",'Outside Temp'!B984, IF(CECCZ="CZ13",'Outside Temp'!B985))))</f>
        <v>52.28571429</v>
      </c>
      <c r="G982" s="12">
        <f t="shared" si="3"/>
        <v>1</v>
      </c>
    </row>
    <row r="983" ht="15.75" customHeight="1">
      <c r="A983" s="13">
        <v>42135.260416666664</v>
      </c>
      <c r="B983" s="73">
        <f t="shared" si="1"/>
        <v>42135</v>
      </c>
      <c r="C983" s="74">
        <f>IF(NewCustomer="Yes", IF(COUNTIF($I$2:$I$11,B983)&gt;0,0,WEEKDAY(B983,2)),IF(COUNTIF($I$2:$I$21,B983)&gt;0,0,WEEKDAY(B983,2)))</f>
        <v>1</v>
      </c>
      <c r="D983" s="74">
        <f t="shared" si="2"/>
        <v>6</v>
      </c>
      <c r="E983" s="12">
        <f>IFERROR(VLOOKUP(A983,'IDAR Meter Data'!$A:$B,2,1),"")</f>
        <v>141</v>
      </c>
      <c r="F983" s="75">
        <f>IF(CECCZ="CZ03",'Outside Temp'!B983,IF(CECCZ="CZ04",'Outside Temp'!B984,IF(CECCZ="CZ12",'Outside Temp'!B985, IF(CECCZ="CZ13",'Outside Temp'!B986))))</f>
        <v>53.35714286</v>
      </c>
      <c r="G983" s="12">
        <f t="shared" si="3"/>
        <v>1</v>
      </c>
    </row>
    <row r="984" ht="15.75" customHeight="1">
      <c r="A984" s="13">
        <v>42135.270833333336</v>
      </c>
      <c r="B984" s="73">
        <f t="shared" si="1"/>
        <v>42135</v>
      </c>
      <c r="C984" s="74">
        <f>IF(NewCustomer="Yes", IF(COUNTIF($I$2:$I$11,B984)&gt;0,0,WEEKDAY(B984,2)),IF(COUNTIF($I$2:$I$21,B984)&gt;0,0,WEEKDAY(B984,2)))</f>
        <v>1</v>
      </c>
      <c r="D984" s="74">
        <f t="shared" si="2"/>
        <v>6</v>
      </c>
      <c r="E984" s="12">
        <f>IFERROR(VLOOKUP(A984,'IDAR Meter Data'!$A:$B,2,1),"")</f>
        <v>142</v>
      </c>
      <c r="F984" s="75">
        <f>IF(CECCZ="CZ03",'Outside Temp'!B984,IF(CECCZ="CZ04",'Outside Temp'!B985,IF(CECCZ="CZ12",'Outside Temp'!B986, IF(CECCZ="CZ13",'Outside Temp'!B987))))</f>
        <v>53.8125</v>
      </c>
      <c r="G984" s="12">
        <f t="shared" si="3"/>
        <v>1</v>
      </c>
    </row>
    <row r="985" ht="15.75" customHeight="1">
      <c r="A985" s="13">
        <v>42135.28125</v>
      </c>
      <c r="B985" s="73">
        <f t="shared" si="1"/>
        <v>42135</v>
      </c>
      <c r="C985" s="74">
        <f>IF(NewCustomer="Yes", IF(COUNTIF($I$2:$I$11,B985)&gt;0,0,WEEKDAY(B985,2)),IF(COUNTIF($I$2:$I$21,B985)&gt;0,0,WEEKDAY(B985,2)))</f>
        <v>1</v>
      </c>
      <c r="D985" s="74">
        <f t="shared" si="2"/>
        <v>6</v>
      </c>
      <c r="E985" s="12">
        <f>IFERROR(VLOOKUP(A985,'IDAR Meter Data'!$A:$B,2,1),"")</f>
        <v>157</v>
      </c>
      <c r="F985" s="75">
        <f>IF(CECCZ="CZ03",'Outside Temp'!B985,IF(CECCZ="CZ04",'Outside Temp'!B986,IF(CECCZ="CZ12",'Outside Temp'!B987, IF(CECCZ="CZ13",'Outside Temp'!B988))))</f>
        <v>53.34375</v>
      </c>
      <c r="G985" s="12">
        <f t="shared" si="3"/>
        <v>1</v>
      </c>
    </row>
    <row r="986" ht="15.75" customHeight="1">
      <c r="A986" s="13">
        <v>42135.291666666664</v>
      </c>
      <c r="B986" s="73">
        <f t="shared" si="1"/>
        <v>42135</v>
      </c>
      <c r="C986" s="74">
        <f>IF(NewCustomer="Yes", IF(COUNTIF($I$2:$I$11,B986)&gt;0,0,WEEKDAY(B986,2)),IF(COUNTIF($I$2:$I$21,B986)&gt;0,0,WEEKDAY(B986,2)))</f>
        <v>1</v>
      </c>
      <c r="D986" s="74">
        <f t="shared" si="2"/>
        <v>7</v>
      </c>
      <c r="E986" s="12">
        <f>IFERROR(VLOOKUP(A986,'IDAR Meter Data'!$A:$B,2,1),"")</f>
        <v>141</v>
      </c>
      <c r="F986" s="75">
        <f>IF(CECCZ="CZ03",'Outside Temp'!B986,IF(CECCZ="CZ04",'Outside Temp'!B987,IF(CECCZ="CZ12",'Outside Temp'!B988, IF(CECCZ="CZ13",'Outside Temp'!B989))))</f>
        <v>53.13333333</v>
      </c>
      <c r="G986" s="12">
        <f t="shared" si="3"/>
        <v>1</v>
      </c>
    </row>
    <row r="987" ht="15.75" customHeight="1">
      <c r="A987" s="13">
        <v>42135.302083333336</v>
      </c>
      <c r="B987" s="73">
        <f t="shared" si="1"/>
        <v>42135</v>
      </c>
      <c r="C987" s="74">
        <f>IF(NewCustomer="Yes", IF(COUNTIF($I$2:$I$11,B987)&gt;0,0,WEEKDAY(B987,2)),IF(COUNTIF($I$2:$I$21,B987)&gt;0,0,WEEKDAY(B987,2)))</f>
        <v>1</v>
      </c>
      <c r="D987" s="74">
        <f t="shared" si="2"/>
        <v>7</v>
      </c>
      <c r="E987" s="12">
        <f>IFERROR(VLOOKUP(A987,'IDAR Meter Data'!$A:$B,2,1),"")</f>
        <v>142</v>
      </c>
      <c r="F987" s="75">
        <f>IF(CECCZ="CZ03",'Outside Temp'!B987,IF(CECCZ="CZ04",'Outside Temp'!B988,IF(CECCZ="CZ12",'Outside Temp'!B989, IF(CECCZ="CZ13",'Outside Temp'!B990))))</f>
        <v>53.63333333</v>
      </c>
      <c r="G987" s="12">
        <f t="shared" si="3"/>
        <v>1</v>
      </c>
    </row>
    <row r="988" ht="15.75" customHeight="1">
      <c r="A988" s="13">
        <v>42135.3125</v>
      </c>
      <c r="B988" s="73">
        <f t="shared" si="1"/>
        <v>42135</v>
      </c>
      <c r="C988" s="74">
        <f>IF(NewCustomer="Yes", IF(COUNTIF($I$2:$I$11,B988)&gt;0,0,WEEKDAY(B988,2)),IF(COUNTIF($I$2:$I$21,B988)&gt;0,0,WEEKDAY(B988,2)))</f>
        <v>1</v>
      </c>
      <c r="D988" s="74">
        <f t="shared" si="2"/>
        <v>7</v>
      </c>
      <c r="E988" s="12">
        <f>IFERROR(VLOOKUP(A988,'IDAR Meter Data'!$A:$B,2,1),"")</f>
        <v>147</v>
      </c>
      <c r="F988" s="75">
        <f>IF(CECCZ="CZ03",'Outside Temp'!B988,IF(CECCZ="CZ04",'Outside Temp'!B989,IF(CECCZ="CZ12",'Outside Temp'!B990, IF(CECCZ="CZ13",'Outside Temp'!B991))))</f>
        <v>54.13333333</v>
      </c>
      <c r="G988" s="12">
        <f t="shared" si="3"/>
        <v>1</v>
      </c>
    </row>
    <row r="989" ht="15.75" customHeight="1">
      <c r="A989" s="13">
        <v>42135.322916666664</v>
      </c>
      <c r="B989" s="73">
        <f t="shared" si="1"/>
        <v>42135</v>
      </c>
      <c r="C989" s="74">
        <f>IF(NewCustomer="Yes", IF(COUNTIF($I$2:$I$11,B989)&gt;0,0,WEEKDAY(B989,2)),IF(COUNTIF($I$2:$I$21,B989)&gt;0,0,WEEKDAY(B989,2)))</f>
        <v>1</v>
      </c>
      <c r="D989" s="74">
        <f t="shared" si="2"/>
        <v>7</v>
      </c>
      <c r="E989" s="12">
        <f>IFERROR(VLOOKUP(A989,'IDAR Meter Data'!$A:$B,2,1),"")</f>
        <v>150</v>
      </c>
      <c r="F989" s="75">
        <f>IF(CECCZ="CZ03",'Outside Temp'!B989,IF(CECCZ="CZ04",'Outside Temp'!B990,IF(CECCZ="CZ12",'Outside Temp'!B991, IF(CECCZ="CZ13",'Outside Temp'!B992))))</f>
        <v>54.63333333</v>
      </c>
      <c r="G989" s="12">
        <f t="shared" si="3"/>
        <v>1</v>
      </c>
    </row>
    <row r="990" ht="15.75" customHeight="1">
      <c r="A990" s="13">
        <v>42135.333333333336</v>
      </c>
      <c r="B990" s="73">
        <f t="shared" si="1"/>
        <v>42135</v>
      </c>
      <c r="C990" s="74">
        <f>IF(NewCustomer="Yes", IF(COUNTIF($I$2:$I$11,B990)&gt;0,0,WEEKDAY(B990,2)),IF(COUNTIF($I$2:$I$21,B990)&gt;0,0,WEEKDAY(B990,2)))</f>
        <v>1</v>
      </c>
      <c r="D990" s="74">
        <f t="shared" si="2"/>
        <v>8</v>
      </c>
      <c r="E990" s="12">
        <f>IFERROR(VLOOKUP(A990,'IDAR Meter Data'!$A:$B,2,1),"")</f>
        <v>159</v>
      </c>
      <c r="F990" s="75">
        <f>IF(CECCZ="CZ03",'Outside Temp'!B990,IF(CECCZ="CZ04",'Outside Temp'!B991,IF(CECCZ="CZ12",'Outside Temp'!B992, IF(CECCZ="CZ13",'Outside Temp'!B993))))</f>
        <v>55.06666667</v>
      </c>
      <c r="G990" s="12">
        <f t="shared" si="3"/>
        <v>1</v>
      </c>
    </row>
    <row r="991" ht="15.75" customHeight="1">
      <c r="A991" s="13">
        <v>42135.34375</v>
      </c>
      <c r="B991" s="73">
        <f t="shared" si="1"/>
        <v>42135</v>
      </c>
      <c r="C991" s="74">
        <f>IF(NewCustomer="Yes", IF(COUNTIF($I$2:$I$11,B991)&gt;0,0,WEEKDAY(B991,2)),IF(COUNTIF($I$2:$I$21,B991)&gt;0,0,WEEKDAY(B991,2)))</f>
        <v>1</v>
      </c>
      <c r="D991" s="74">
        <f t="shared" si="2"/>
        <v>8</v>
      </c>
      <c r="E991" s="12">
        <f>IFERROR(VLOOKUP(A991,'IDAR Meter Data'!$A:$B,2,1),"")</f>
        <v>157</v>
      </c>
      <c r="F991" s="75">
        <f>IF(CECCZ="CZ03",'Outside Temp'!B991,IF(CECCZ="CZ04",'Outside Temp'!B992,IF(CECCZ="CZ12",'Outside Temp'!B993, IF(CECCZ="CZ13",'Outside Temp'!B994))))</f>
        <v>55.31666667</v>
      </c>
      <c r="G991" s="12">
        <f t="shared" si="3"/>
        <v>1</v>
      </c>
    </row>
    <row r="992" ht="15.75" customHeight="1">
      <c r="A992" s="13">
        <v>42135.354166666664</v>
      </c>
      <c r="B992" s="73">
        <f t="shared" si="1"/>
        <v>42135</v>
      </c>
      <c r="C992" s="74">
        <f>IF(NewCustomer="Yes", IF(COUNTIF($I$2:$I$11,B992)&gt;0,0,WEEKDAY(B992,2)),IF(COUNTIF($I$2:$I$21,B992)&gt;0,0,WEEKDAY(B992,2)))</f>
        <v>1</v>
      </c>
      <c r="D992" s="74">
        <f t="shared" si="2"/>
        <v>8</v>
      </c>
      <c r="E992" s="12">
        <f>IFERROR(VLOOKUP(A992,'IDAR Meter Data'!$A:$B,2,1),"")</f>
        <v>166</v>
      </c>
      <c r="F992" s="75">
        <f>IF(CECCZ="CZ03",'Outside Temp'!B992,IF(CECCZ="CZ04",'Outside Temp'!B993,IF(CECCZ="CZ12",'Outside Temp'!B994, IF(CECCZ="CZ13",'Outside Temp'!B995))))</f>
        <v>55.56666667</v>
      </c>
      <c r="G992" s="12">
        <f t="shared" si="3"/>
        <v>1</v>
      </c>
    </row>
    <row r="993" ht="15.75" customHeight="1">
      <c r="A993" s="13">
        <v>42135.364583333336</v>
      </c>
      <c r="B993" s="73">
        <f t="shared" si="1"/>
        <v>42135</v>
      </c>
      <c r="C993" s="74">
        <f>IF(NewCustomer="Yes", IF(COUNTIF($I$2:$I$11,B993)&gt;0,0,WEEKDAY(B993,2)),IF(COUNTIF($I$2:$I$21,B993)&gt;0,0,WEEKDAY(B993,2)))</f>
        <v>1</v>
      </c>
      <c r="D993" s="74">
        <f t="shared" si="2"/>
        <v>8</v>
      </c>
      <c r="E993" s="12">
        <f>IFERROR(VLOOKUP(A993,'IDAR Meter Data'!$A:$B,2,1),"")</f>
        <v>166</v>
      </c>
      <c r="F993" s="75">
        <f>IF(CECCZ="CZ03",'Outside Temp'!B993,IF(CECCZ="CZ04",'Outside Temp'!B994,IF(CECCZ="CZ12",'Outside Temp'!B995, IF(CECCZ="CZ13",'Outside Temp'!B996))))</f>
        <v>55.81666667</v>
      </c>
      <c r="G993" s="12">
        <f t="shared" si="3"/>
        <v>1</v>
      </c>
    </row>
    <row r="994" ht="15.75" customHeight="1">
      <c r="A994" s="13">
        <v>42135.375</v>
      </c>
      <c r="B994" s="73">
        <f t="shared" si="1"/>
        <v>42135</v>
      </c>
      <c r="C994" s="74">
        <f>IF(NewCustomer="Yes", IF(COUNTIF($I$2:$I$11,B994)&gt;0,0,WEEKDAY(B994,2)),IF(COUNTIF($I$2:$I$21,B994)&gt;0,0,WEEKDAY(B994,2)))</f>
        <v>1</v>
      </c>
      <c r="D994" s="74">
        <f t="shared" si="2"/>
        <v>9</v>
      </c>
      <c r="E994" s="12">
        <f>IFERROR(VLOOKUP(A994,'IDAR Meter Data'!$A:$B,2,1),"")</f>
        <v>177</v>
      </c>
      <c r="F994" s="75">
        <f>IF(CECCZ="CZ03",'Outside Temp'!B994,IF(CECCZ="CZ04",'Outside Temp'!B995,IF(CECCZ="CZ12",'Outside Temp'!B996, IF(CECCZ="CZ13",'Outside Temp'!B997))))</f>
        <v>56.0754717</v>
      </c>
      <c r="G994" s="12">
        <f t="shared" si="3"/>
        <v>1</v>
      </c>
    </row>
    <row r="995" ht="15.75" customHeight="1">
      <c r="A995" s="13">
        <v>42135.385416666664</v>
      </c>
      <c r="B995" s="73">
        <f t="shared" si="1"/>
        <v>42135</v>
      </c>
      <c r="C995" s="74">
        <f>IF(NewCustomer="Yes", IF(COUNTIF($I$2:$I$11,B995)&gt;0,0,WEEKDAY(B995,2)),IF(COUNTIF($I$2:$I$21,B995)&gt;0,0,WEEKDAY(B995,2)))</f>
        <v>1</v>
      </c>
      <c r="D995" s="74">
        <f t="shared" si="2"/>
        <v>9</v>
      </c>
      <c r="E995" s="12">
        <f>IFERROR(VLOOKUP(A995,'IDAR Meter Data'!$A:$B,2,1),"")</f>
        <v>178</v>
      </c>
      <c r="F995" s="75">
        <f>IF(CECCZ="CZ03",'Outside Temp'!B995,IF(CECCZ="CZ04",'Outside Temp'!B996,IF(CECCZ="CZ12",'Outside Temp'!B997, IF(CECCZ="CZ13",'Outside Temp'!B998))))</f>
        <v>56.35849057</v>
      </c>
      <c r="G995" s="12">
        <f t="shared" si="3"/>
        <v>1</v>
      </c>
    </row>
    <row r="996" ht="15.75" customHeight="1">
      <c r="A996" s="13">
        <v>42135.395833333336</v>
      </c>
      <c r="B996" s="73">
        <f t="shared" si="1"/>
        <v>42135</v>
      </c>
      <c r="C996" s="74">
        <f>IF(NewCustomer="Yes", IF(COUNTIF($I$2:$I$11,B996)&gt;0,0,WEEKDAY(B996,2)),IF(COUNTIF($I$2:$I$21,B996)&gt;0,0,WEEKDAY(B996,2)))</f>
        <v>1</v>
      </c>
      <c r="D996" s="74">
        <f t="shared" si="2"/>
        <v>9</v>
      </c>
      <c r="E996" s="12">
        <f>IFERROR(VLOOKUP(A996,'IDAR Meter Data'!$A:$B,2,1),"")</f>
        <v>180</v>
      </c>
      <c r="F996" s="75">
        <f>IF(CECCZ="CZ03",'Outside Temp'!B996,IF(CECCZ="CZ04",'Outside Temp'!B997,IF(CECCZ="CZ12",'Outside Temp'!B998, IF(CECCZ="CZ13",'Outside Temp'!B999))))</f>
        <v>56.64150943</v>
      </c>
      <c r="G996" s="12">
        <f t="shared" si="3"/>
        <v>1</v>
      </c>
    </row>
    <row r="997" ht="15.75" customHeight="1">
      <c r="A997" s="13">
        <v>42135.40625</v>
      </c>
      <c r="B997" s="73">
        <f t="shared" si="1"/>
        <v>42135</v>
      </c>
      <c r="C997" s="74">
        <f>IF(NewCustomer="Yes", IF(COUNTIF($I$2:$I$11,B997)&gt;0,0,WEEKDAY(B997,2)),IF(COUNTIF($I$2:$I$21,B997)&gt;0,0,WEEKDAY(B997,2)))</f>
        <v>1</v>
      </c>
      <c r="D997" s="74">
        <f t="shared" si="2"/>
        <v>9</v>
      </c>
      <c r="E997" s="12">
        <f>IFERROR(VLOOKUP(A997,'IDAR Meter Data'!$A:$B,2,1),"")</f>
        <v>175</v>
      </c>
      <c r="F997" s="75">
        <f>IF(CECCZ="CZ03",'Outside Temp'!B997,IF(CECCZ="CZ04",'Outside Temp'!B998,IF(CECCZ="CZ12",'Outside Temp'!B999, IF(CECCZ="CZ13",'Outside Temp'!B1000))))</f>
        <v>56.9245283</v>
      </c>
      <c r="G997" s="12">
        <f t="shared" si="3"/>
        <v>1</v>
      </c>
    </row>
    <row r="998" ht="15.75" customHeight="1">
      <c r="A998" s="13">
        <v>42135.416666666664</v>
      </c>
      <c r="B998" s="73">
        <f t="shared" si="1"/>
        <v>42135</v>
      </c>
      <c r="C998" s="74">
        <f>IF(NewCustomer="Yes", IF(COUNTIF($I$2:$I$11,B998)&gt;0,0,WEEKDAY(B998,2)),IF(COUNTIF($I$2:$I$21,B998)&gt;0,0,WEEKDAY(B998,2)))</f>
        <v>1</v>
      </c>
      <c r="D998" s="74">
        <f t="shared" si="2"/>
        <v>10</v>
      </c>
      <c r="E998" s="12">
        <f>IFERROR(VLOOKUP(A998,'IDAR Meter Data'!$A:$B,2,1),"")</f>
        <v>192</v>
      </c>
      <c r="F998" s="75">
        <f>IF(CECCZ="CZ03",'Outside Temp'!B998,IF(CECCZ="CZ04",'Outside Temp'!B999,IF(CECCZ="CZ12",'Outside Temp'!B1000, IF(CECCZ="CZ13",'Outside Temp'!B1001))))</f>
        <v>58.06666667</v>
      </c>
      <c r="G998" s="12">
        <f t="shared" si="3"/>
        <v>1</v>
      </c>
    </row>
    <row r="999" ht="15.75" customHeight="1">
      <c r="A999" s="13">
        <v>42135.427083333336</v>
      </c>
      <c r="B999" s="73">
        <f t="shared" si="1"/>
        <v>42135</v>
      </c>
      <c r="C999" s="74">
        <f>IF(NewCustomer="Yes", IF(COUNTIF($I$2:$I$11,B999)&gt;0,0,WEEKDAY(B999,2)),IF(COUNTIF($I$2:$I$21,B999)&gt;0,0,WEEKDAY(B999,2)))</f>
        <v>1</v>
      </c>
      <c r="D999" s="74">
        <f t="shared" si="2"/>
        <v>10</v>
      </c>
      <c r="E999" s="12">
        <f>IFERROR(VLOOKUP(A999,'IDAR Meter Data'!$A:$B,2,1),"")</f>
        <v>206</v>
      </c>
      <c r="F999" s="75">
        <f>IF(CECCZ="CZ03",'Outside Temp'!B999,IF(CECCZ="CZ04",'Outside Temp'!B1000,IF(CECCZ="CZ12",'Outside Temp'!B1001, IF(CECCZ="CZ13",'Outside Temp'!B1002))))</f>
        <v>58.31666667</v>
      </c>
      <c r="G999" s="12">
        <f t="shared" si="3"/>
        <v>1</v>
      </c>
    </row>
    <row r="1000" ht="15.75" customHeight="1">
      <c r="A1000" s="13">
        <v>42135.4375</v>
      </c>
      <c r="B1000" s="73">
        <f t="shared" si="1"/>
        <v>42135</v>
      </c>
      <c r="C1000" s="74">
        <f>IF(NewCustomer="Yes", IF(COUNTIF($I$2:$I$11,B1000)&gt;0,0,WEEKDAY(B1000,2)),IF(COUNTIF($I$2:$I$21,B1000)&gt;0,0,WEEKDAY(B1000,2)))</f>
        <v>1</v>
      </c>
      <c r="D1000" s="74">
        <f t="shared" si="2"/>
        <v>10</v>
      </c>
      <c r="E1000" s="12">
        <f>IFERROR(VLOOKUP(A1000,'IDAR Meter Data'!$A:$B,2,1),"")</f>
        <v>205</v>
      </c>
      <c r="F1000" s="75">
        <f>IF(CECCZ="CZ03",'Outside Temp'!B1000,IF(CECCZ="CZ04",'Outside Temp'!B1001,IF(CECCZ="CZ12",'Outside Temp'!B1002, IF(CECCZ="CZ13",'Outside Temp'!B1003))))</f>
        <v>58.56666667</v>
      </c>
      <c r="G1000" s="12">
        <f t="shared" si="3"/>
        <v>1</v>
      </c>
    </row>
    <row r="1001" ht="15.75" customHeight="1">
      <c r="A1001" s="13">
        <v>42135.447916666664</v>
      </c>
      <c r="B1001" s="73">
        <f t="shared" si="1"/>
        <v>42135</v>
      </c>
      <c r="C1001" s="74">
        <f>IF(NewCustomer="Yes", IF(COUNTIF($I$2:$I$11,B1001)&gt;0,0,WEEKDAY(B1001,2)),IF(COUNTIF($I$2:$I$21,B1001)&gt;0,0,WEEKDAY(B1001,2)))</f>
        <v>1</v>
      </c>
      <c r="D1001" s="74">
        <f t="shared" si="2"/>
        <v>10</v>
      </c>
      <c r="E1001" s="12">
        <f>IFERROR(VLOOKUP(A1001,'IDAR Meter Data'!$A:$B,2,1),"")</f>
        <v>207</v>
      </c>
      <c r="F1001" s="75">
        <f>IF(CECCZ="CZ03",'Outside Temp'!B1001,IF(CECCZ="CZ04",'Outside Temp'!B1002,IF(CECCZ="CZ12",'Outside Temp'!B1003, IF(CECCZ="CZ13",'Outside Temp'!B1004))))</f>
        <v>58.81666667</v>
      </c>
      <c r="G1001" s="12">
        <f t="shared" si="3"/>
        <v>1</v>
      </c>
    </row>
    <row r="1002" ht="15.75" customHeight="1">
      <c r="A1002" s="13">
        <v>42135.458333333336</v>
      </c>
      <c r="B1002" s="73">
        <f t="shared" si="1"/>
        <v>42135</v>
      </c>
      <c r="C1002" s="74">
        <f>IF(NewCustomer="Yes", IF(COUNTIF($I$2:$I$11,B1002)&gt;0,0,WEEKDAY(B1002,2)),IF(COUNTIF($I$2:$I$21,B1002)&gt;0,0,WEEKDAY(B1002,2)))</f>
        <v>1</v>
      </c>
      <c r="D1002" s="74">
        <f t="shared" si="2"/>
        <v>11</v>
      </c>
      <c r="E1002" s="12">
        <f>IFERROR(VLOOKUP(A1002,'IDAR Meter Data'!$A:$B,2,1),"")</f>
        <v>203</v>
      </c>
      <c r="F1002" s="75">
        <f>IF(CECCZ="CZ03",'Outside Temp'!B1002,IF(CECCZ="CZ04",'Outside Temp'!B1003,IF(CECCZ="CZ12",'Outside Temp'!B1004, IF(CECCZ="CZ13",'Outside Temp'!B1005))))</f>
        <v>59.06666667</v>
      </c>
      <c r="G1002" s="12">
        <f t="shared" si="3"/>
        <v>1</v>
      </c>
    </row>
    <row r="1003" ht="15.75" customHeight="1">
      <c r="A1003" s="13">
        <v>42135.46875</v>
      </c>
      <c r="B1003" s="73">
        <f t="shared" si="1"/>
        <v>42135</v>
      </c>
      <c r="C1003" s="74">
        <f>IF(NewCustomer="Yes", IF(COUNTIF($I$2:$I$11,B1003)&gt;0,0,WEEKDAY(B1003,2)),IF(COUNTIF($I$2:$I$21,B1003)&gt;0,0,WEEKDAY(B1003,2)))</f>
        <v>1</v>
      </c>
      <c r="D1003" s="74">
        <f t="shared" si="2"/>
        <v>11</v>
      </c>
      <c r="E1003" s="12">
        <f>IFERROR(VLOOKUP(A1003,'IDAR Meter Data'!$A:$B,2,1),"")</f>
        <v>207</v>
      </c>
      <c r="F1003" s="75">
        <f>IF(CECCZ="CZ03",'Outside Temp'!B1003,IF(CECCZ="CZ04",'Outside Temp'!B1004,IF(CECCZ="CZ12",'Outside Temp'!B1005, IF(CECCZ="CZ13",'Outside Temp'!B1006))))</f>
        <v>59.31666667</v>
      </c>
      <c r="G1003" s="12">
        <f t="shared" si="3"/>
        <v>1</v>
      </c>
    </row>
    <row r="1004" ht="15.75" customHeight="1">
      <c r="A1004" s="13">
        <v>42135.479166666664</v>
      </c>
      <c r="B1004" s="73">
        <f t="shared" si="1"/>
        <v>42135</v>
      </c>
      <c r="C1004" s="74">
        <f>IF(NewCustomer="Yes", IF(COUNTIF($I$2:$I$11,B1004)&gt;0,0,WEEKDAY(B1004,2)),IF(COUNTIF($I$2:$I$21,B1004)&gt;0,0,WEEKDAY(B1004,2)))</f>
        <v>1</v>
      </c>
      <c r="D1004" s="74">
        <f t="shared" si="2"/>
        <v>11</v>
      </c>
      <c r="E1004" s="12">
        <f>IFERROR(VLOOKUP(A1004,'IDAR Meter Data'!$A:$B,2,1),"")</f>
        <v>222</v>
      </c>
      <c r="F1004" s="75">
        <f>IF(CECCZ="CZ03",'Outside Temp'!B1004,IF(CECCZ="CZ04",'Outside Temp'!B1005,IF(CECCZ="CZ12",'Outside Temp'!B1006, IF(CECCZ="CZ13",'Outside Temp'!B1007))))</f>
        <v>59.56666667</v>
      </c>
      <c r="G1004" s="12">
        <f t="shared" si="3"/>
        <v>1</v>
      </c>
    </row>
    <row r="1005" ht="15.75" customHeight="1">
      <c r="A1005" s="13">
        <v>42135.489583333336</v>
      </c>
      <c r="B1005" s="73">
        <f t="shared" si="1"/>
        <v>42135</v>
      </c>
      <c r="C1005" s="74">
        <f>IF(NewCustomer="Yes", IF(COUNTIF($I$2:$I$11,B1005)&gt;0,0,WEEKDAY(B1005,2)),IF(COUNTIF($I$2:$I$21,B1005)&gt;0,0,WEEKDAY(B1005,2)))</f>
        <v>1</v>
      </c>
      <c r="D1005" s="74">
        <f t="shared" si="2"/>
        <v>11</v>
      </c>
      <c r="E1005" s="12">
        <f>IFERROR(VLOOKUP(A1005,'IDAR Meter Data'!$A:$B,2,1),"")</f>
        <v>219</v>
      </c>
      <c r="F1005" s="75">
        <f>IF(CECCZ="CZ03",'Outside Temp'!B1005,IF(CECCZ="CZ04",'Outside Temp'!B1006,IF(CECCZ="CZ12",'Outside Temp'!B1007, IF(CECCZ="CZ13",'Outside Temp'!B1008))))</f>
        <v>59.81666667</v>
      </c>
      <c r="G1005" s="12">
        <f t="shared" si="3"/>
        <v>1</v>
      </c>
    </row>
    <row r="1006" ht="15.75" customHeight="1">
      <c r="A1006" s="13">
        <v>42135.5</v>
      </c>
      <c r="B1006" s="73">
        <f t="shared" si="1"/>
        <v>42135</v>
      </c>
      <c r="C1006" s="74">
        <f>IF(NewCustomer="Yes", IF(COUNTIF($I$2:$I$11,B1006)&gt;0,0,WEEKDAY(B1006,2)),IF(COUNTIF($I$2:$I$21,B1006)&gt;0,0,WEEKDAY(B1006,2)))</f>
        <v>1</v>
      </c>
      <c r="D1006" s="74">
        <f t="shared" si="2"/>
        <v>12</v>
      </c>
      <c r="E1006" s="12">
        <f>IFERROR(VLOOKUP(A1006,'IDAR Meter Data'!$A:$B,2,1),"")</f>
        <v>225</v>
      </c>
      <c r="F1006" s="75">
        <f>IF(CECCZ="CZ03",'Outside Temp'!B1006,IF(CECCZ="CZ04",'Outside Temp'!B1007,IF(CECCZ="CZ12",'Outside Temp'!B1008, IF(CECCZ="CZ13",'Outside Temp'!B1009))))</f>
        <v>60.66666667</v>
      </c>
      <c r="G1006" s="12">
        <f t="shared" si="3"/>
        <v>1</v>
      </c>
    </row>
    <row r="1007" ht="15.75" customHeight="1">
      <c r="A1007" s="13">
        <v>42135.510416666664</v>
      </c>
      <c r="B1007" s="73">
        <f t="shared" si="1"/>
        <v>42135</v>
      </c>
      <c r="C1007" s="74">
        <f>IF(NewCustomer="Yes", IF(COUNTIF($I$2:$I$11,B1007)&gt;0,0,WEEKDAY(B1007,2)),IF(COUNTIF($I$2:$I$21,B1007)&gt;0,0,WEEKDAY(B1007,2)))</f>
        <v>1</v>
      </c>
      <c r="D1007" s="74">
        <f t="shared" si="2"/>
        <v>12</v>
      </c>
      <c r="E1007" s="12">
        <f>IFERROR(VLOOKUP(A1007,'IDAR Meter Data'!$A:$B,2,1),"")</f>
        <v>217</v>
      </c>
      <c r="F1007" s="75">
        <f>IF(CECCZ="CZ03",'Outside Temp'!B1007,IF(CECCZ="CZ04",'Outside Temp'!B1008,IF(CECCZ="CZ12",'Outside Temp'!B1009, IF(CECCZ="CZ13",'Outside Temp'!B1010))))</f>
        <v>60.75925926</v>
      </c>
      <c r="G1007" s="12">
        <f t="shared" si="3"/>
        <v>1</v>
      </c>
    </row>
    <row r="1008" ht="15.75" customHeight="1">
      <c r="A1008" s="13">
        <v>42135.520833333336</v>
      </c>
      <c r="B1008" s="73">
        <f t="shared" si="1"/>
        <v>42135</v>
      </c>
      <c r="C1008" s="74">
        <f>IF(NewCustomer="Yes", IF(COUNTIF($I$2:$I$11,B1008)&gt;0,0,WEEKDAY(B1008,2)),IF(COUNTIF($I$2:$I$21,B1008)&gt;0,0,WEEKDAY(B1008,2)))</f>
        <v>1</v>
      </c>
      <c r="D1008" s="74">
        <f t="shared" si="2"/>
        <v>12</v>
      </c>
      <c r="E1008" s="12">
        <f>IFERROR(VLOOKUP(A1008,'IDAR Meter Data'!$A:$B,2,1),"")</f>
        <v>214</v>
      </c>
      <c r="F1008" s="75">
        <f>IF(CECCZ="CZ03",'Outside Temp'!B1008,IF(CECCZ="CZ04",'Outside Temp'!B1009,IF(CECCZ="CZ12",'Outside Temp'!B1010, IF(CECCZ="CZ13",'Outside Temp'!B1011))))</f>
        <v>60.48148148</v>
      </c>
      <c r="G1008" s="12">
        <f t="shared" si="3"/>
        <v>1</v>
      </c>
    </row>
    <row r="1009" ht="15.75" customHeight="1">
      <c r="A1009" s="13">
        <v>42135.53125</v>
      </c>
      <c r="B1009" s="73">
        <f t="shared" si="1"/>
        <v>42135</v>
      </c>
      <c r="C1009" s="74">
        <f>IF(NewCustomer="Yes", IF(COUNTIF($I$2:$I$11,B1009)&gt;0,0,WEEKDAY(B1009,2)),IF(COUNTIF($I$2:$I$21,B1009)&gt;0,0,WEEKDAY(B1009,2)))</f>
        <v>1</v>
      </c>
      <c r="D1009" s="74">
        <f t="shared" si="2"/>
        <v>12</v>
      </c>
      <c r="E1009" s="12">
        <f>IFERROR(VLOOKUP(A1009,'IDAR Meter Data'!$A:$B,2,1),"")</f>
        <v>205</v>
      </c>
      <c r="F1009" s="75">
        <f>IF(CECCZ="CZ03",'Outside Temp'!B1009,IF(CECCZ="CZ04",'Outside Temp'!B1010,IF(CECCZ="CZ12",'Outside Temp'!B1011, IF(CECCZ="CZ13",'Outside Temp'!B1012))))</f>
        <v>60.2037037</v>
      </c>
      <c r="G1009" s="12">
        <f t="shared" si="3"/>
        <v>1</v>
      </c>
    </row>
    <row r="1010" ht="15.75" customHeight="1">
      <c r="A1010" s="13">
        <v>42135.541666666664</v>
      </c>
      <c r="B1010" s="73">
        <f t="shared" si="1"/>
        <v>42135</v>
      </c>
      <c r="C1010" s="74">
        <f>IF(NewCustomer="Yes", IF(COUNTIF($I$2:$I$11,B1010)&gt;0,0,WEEKDAY(B1010,2)),IF(COUNTIF($I$2:$I$21,B1010)&gt;0,0,WEEKDAY(B1010,2)))</f>
        <v>1</v>
      </c>
      <c r="D1010" s="74">
        <f t="shared" si="2"/>
        <v>13</v>
      </c>
      <c r="E1010" s="12">
        <f>IFERROR(VLOOKUP(A1010,'IDAR Meter Data'!$A:$B,2,1),"")</f>
        <v>208</v>
      </c>
      <c r="F1010" s="75">
        <f>IF(CECCZ="CZ03",'Outside Temp'!B1010,IF(CECCZ="CZ04",'Outside Temp'!B1011,IF(CECCZ="CZ12",'Outside Temp'!B1012, IF(CECCZ="CZ13",'Outside Temp'!B1013))))</f>
        <v>60</v>
      </c>
      <c r="G1010" s="12">
        <f t="shared" si="3"/>
        <v>1</v>
      </c>
    </row>
    <row r="1011" ht="15.75" customHeight="1">
      <c r="A1011" s="13">
        <v>42135.552083333336</v>
      </c>
      <c r="B1011" s="73">
        <f t="shared" si="1"/>
        <v>42135</v>
      </c>
      <c r="C1011" s="74">
        <f>IF(NewCustomer="Yes", IF(COUNTIF($I$2:$I$11,B1011)&gt;0,0,WEEKDAY(B1011,2)),IF(COUNTIF($I$2:$I$21,B1011)&gt;0,0,WEEKDAY(B1011,2)))</f>
        <v>1</v>
      </c>
      <c r="D1011" s="74">
        <f t="shared" si="2"/>
        <v>13</v>
      </c>
      <c r="E1011" s="12">
        <f>IFERROR(VLOOKUP(A1011,'IDAR Meter Data'!$A:$B,2,1),"")</f>
        <v>194</v>
      </c>
      <c r="F1011" s="75">
        <f>IF(CECCZ="CZ03",'Outside Temp'!B1011,IF(CECCZ="CZ04",'Outside Temp'!B1012,IF(CECCZ="CZ12",'Outside Temp'!B1013, IF(CECCZ="CZ13",'Outside Temp'!B1014))))</f>
        <v>60</v>
      </c>
      <c r="G1011" s="12">
        <f t="shared" si="3"/>
        <v>1</v>
      </c>
    </row>
    <row r="1012" ht="15.75" customHeight="1">
      <c r="A1012" s="13">
        <v>42135.5625</v>
      </c>
      <c r="B1012" s="73">
        <f t="shared" si="1"/>
        <v>42135</v>
      </c>
      <c r="C1012" s="74">
        <f>IF(NewCustomer="Yes", IF(COUNTIF($I$2:$I$11,B1012)&gt;0,0,WEEKDAY(B1012,2)),IF(COUNTIF($I$2:$I$21,B1012)&gt;0,0,WEEKDAY(B1012,2)))</f>
        <v>1</v>
      </c>
      <c r="D1012" s="74">
        <f t="shared" si="2"/>
        <v>13</v>
      </c>
      <c r="E1012" s="12">
        <f>IFERROR(VLOOKUP(A1012,'IDAR Meter Data'!$A:$B,2,1),"")</f>
        <v>208</v>
      </c>
      <c r="F1012" s="75">
        <f>IF(CECCZ="CZ03",'Outside Temp'!B1012,IF(CECCZ="CZ04",'Outside Temp'!B1013,IF(CECCZ="CZ12",'Outside Temp'!B1014, IF(CECCZ="CZ13",'Outside Temp'!B1015))))</f>
        <v>60</v>
      </c>
      <c r="G1012" s="12">
        <f t="shared" si="3"/>
        <v>1</v>
      </c>
    </row>
    <row r="1013" ht="15.75" customHeight="1">
      <c r="A1013" s="13">
        <v>42135.572916666664</v>
      </c>
      <c r="B1013" s="73">
        <f t="shared" si="1"/>
        <v>42135</v>
      </c>
      <c r="C1013" s="74">
        <f>IF(NewCustomer="Yes", IF(COUNTIF($I$2:$I$11,B1013)&gt;0,0,WEEKDAY(B1013,2)),IF(COUNTIF($I$2:$I$21,B1013)&gt;0,0,WEEKDAY(B1013,2)))</f>
        <v>1</v>
      </c>
      <c r="D1013" s="74">
        <f t="shared" si="2"/>
        <v>13</v>
      </c>
      <c r="E1013" s="12">
        <f>IFERROR(VLOOKUP(A1013,'IDAR Meter Data'!$A:$B,2,1),"")</f>
        <v>206</v>
      </c>
      <c r="F1013" s="75">
        <f>IF(CECCZ="CZ03",'Outside Temp'!B1013,IF(CECCZ="CZ04",'Outside Temp'!B1014,IF(CECCZ="CZ12",'Outside Temp'!B1015, IF(CECCZ="CZ13",'Outside Temp'!B1016))))</f>
        <v>60</v>
      </c>
      <c r="G1013" s="12">
        <f t="shared" si="3"/>
        <v>1</v>
      </c>
    </row>
    <row r="1014" ht="15.75" customHeight="1">
      <c r="A1014" s="13">
        <v>42135.583333333336</v>
      </c>
      <c r="B1014" s="73">
        <f t="shared" si="1"/>
        <v>42135</v>
      </c>
      <c r="C1014" s="74">
        <f>IF(NewCustomer="Yes", IF(COUNTIF($I$2:$I$11,B1014)&gt;0,0,WEEKDAY(B1014,2)),IF(COUNTIF($I$2:$I$21,B1014)&gt;0,0,WEEKDAY(B1014,2)))</f>
        <v>1</v>
      </c>
      <c r="D1014" s="74">
        <f t="shared" si="2"/>
        <v>14</v>
      </c>
      <c r="E1014" s="12">
        <f>IFERROR(VLOOKUP(A1014,'IDAR Meter Data'!$A:$B,2,1),"")</f>
        <v>201</v>
      </c>
      <c r="F1014" s="75">
        <f>IF(CECCZ="CZ03",'Outside Temp'!B1014,IF(CECCZ="CZ04",'Outside Temp'!B1015,IF(CECCZ="CZ12",'Outside Temp'!B1016, IF(CECCZ="CZ13",'Outside Temp'!B1017))))</f>
        <v>59.93333333</v>
      </c>
      <c r="G1014" s="12">
        <f t="shared" si="3"/>
        <v>1</v>
      </c>
    </row>
    <row r="1015" ht="15.75" customHeight="1">
      <c r="A1015" s="13">
        <v>42135.59375</v>
      </c>
      <c r="B1015" s="73">
        <f t="shared" si="1"/>
        <v>42135</v>
      </c>
      <c r="C1015" s="74">
        <f>IF(NewCustomer="Yes", IF(COUNTIF($I$2:$I$11,B1015)&gt;0,0,WEEKDAY(B1015,2)),IF(COUNTIF($I$2:$I$21,B1015)&gt;0,0,WEEKDAY(B1015,2)))</f>
        <v>1</v>
      </c>
      <c r="D1015" s="74">
        <f t="shared" si="2"/>
        <v>14</v>
      </c>
      <c r="E1015" s="12">
        <f>IFERROR(VLOOKUP(A1015,'IDAR Meter Data'!$A:$B,2,1),"")</f>
        <v>209</v>
      </c>
      <c r="F1015" s="75">
        <f>IF(CECCZ="CZ03",'Outside Temp'!B1015,IF(CECCZ="CZ04",'Outside Temp'!B1016,IF(CECCZ="CZ12",'Outside Temp'!B1017, IF(CECCZ="CZ13",'Outside Temp'!B1018))))</f>
        <v>59.68333333</v>
      </c>
      <c r="G1015" s="12">
        <f t="shared" si="3"/>
        <v>1</v>
      </c>
    </row>
    <row r="1016" ht="15.75" customHeight="1">
      <c r="A1016" s="13">
        <v>42135.604166666664</v>
      </c>
      <c r="B1016" s="73">
        <f t="shared" si="1"/>
        <v>42135</v>
      </c>
      <c r="C1016" s="74">
        <f>IF(NewCustomer="Yes", IF(COUNTIF($I$2:$I$11,B1016)&gt;0,0,WEEKDAY(B1016,2)),IF(COUNTIF($I$2:$I$21,B1016)&gt;0,0,WEEKDAY(B1016,2)))</f>
        <v>1</v>
      </c>
      <c r="D1016" s="74">
        <f t="shared" si="2"/>
        <v>14</v>
      </c>
      <c r="E1016" s="12">
        <f>IFERROR(VLOOKUP(A1016,'IDAR Meter Data'!$A:$B,2,1),"")</f>
        <v>196</v>
      </c>
      <c r="F1016" s="75">
        <f>IF(CECCZ="CZ03",'Outside Temp'!B1016,IF(CECCZ="CZ04",'Outside Temp'!B1017,IF(CECCZ="CZ12",'Outside Temp'!B1018, IF(CECCZ="CZ13",'Outside Temp'!B1019))))</f>
        <v>59.43333333</v>
      </c>
      <c r="G1016" s="12">
        <f t="shared" si="3"/>
        <v>1</v>
      </c>
    </row>
    <row r="1017" ht="15.75" customHeight="1">
      <c r="A1017" s="13">
        <v>42135.614583333336</v>
      </c>
      <c r="B1017" s="73">
        <f t="shared" si="1"/>
        <v>42135</v>
      </c>
      <c r="C1017" s="74">
        <f>IF(NewCustomer="Yes", IF(COUNTIF($I$2:$I$11,B1017)&gt;0,0,WEEKDAY(B1017,2)),IF(COUNTIF($I$2:$I$21,B1017)&gt;0,0,WEEKDAY(B1017,2)))</f>
        <v>1</v>
      </c>
      <c r="D1017" s="74">
        <f t="shared" si="2"/>
        <v>14</v>
      </c>
      <c r="E1017" s="12">
        <f>IFERROR(VLOOKUP(A1017,'IDAR Meter Data'!$A:$B,2,1),"")</f>
        <v>214</v>
      </c>
      <c r="F1017" s="75">
        <f>IF(CECCZ="CZ03",'Outside Temp'!B1017,IF(CECCZ="CZ04",'Outside Temp'!B1018,IF(CECCZ="CZ12",'Outside Temp'!B1019, IF(CECCZ="CZ13",'Outside Temp'!B1020))))</f>
        <v>59.18333333</v>
      </c>
      <c r="G1017" s="12">
        <f t="shared" si="3"/>
        <v>1</v>
      </c>
    </row>
    <row r="1018" ht="15.75" customHeight="1">
      <c r="A1018" s="13">
        <v>42135.625</v>
      </c>
      <c r="B1018" s="73">
        <f t="shared" si="1"/>
        <v>42135</v>
      </c>
      <c r="C1018" s="74">
        <f>IF(NewCustomer="Yes", IF(COUNTIF($I$2:$I$11,B1018)&gt;0,0,WEEKDAY(B1018,2)),IF(COUNTIF($I$2:$I$21,B1018)&gt;0,0,WEEKDAY(B1018,2)))</f>
        <v>1</v>
      </c>
      <c r="D1018" s="74">
        <f t="shared" si="2"/>
        <v>15</v>
      </c>
      <c r="E1018" s="12">
        <f>IFERROR(VLOOKUP(A1018,'IDAR Meter Data'!$A:$B,2,1),"")</f>
        <v>211</v>
      </c>
      <c r="F1018" s="75">
        <f>IF(CECCZ="CZ03",'Outside Temp'!B1018,IF(CECCZ="CZ04",'Outside Temp'!B1019,IF(CECCZ="CZ12",'Outside Temp'!B1020, IF(CECCZ="CZ13",'Outside Temp'!B1021))))</f>
        <v>59</v>
      </c>
      <c r="G1018" s="12">
        <f t="shared" si="3"/>
        <v>1</v>
      </c>
    </row>
    <row r="1019" ht="15.75" customHeight="1">
      <c r="A1019" s="13">
        <v>42135.635416666664</v>
      </c>
      <c r="B1019" s="73">
        <f t="shared" si="1"/>
        <v>42135</v>
      </c>
      <c r="C1019" s="74">
        <f>IF(NewCustomer="Yes", IF(COUNTIF($I$2:$I$11,B1019)&gt;0,0,WEEKDAY(B1019,2)),IF(COUNTIF($I$2:$I$21,B1019)&gt;0,0,WEEKDAY(B1019,2)))</f>
        <v>1</v>
      </c>
      <c r="D1019" s="74">
        <f t="shared" si="2"/>
        <v>15</v>
      </c>
      <c r="E1019" s="12">
        <f>IFERROR(VLOOKUP(A1019,'IDAR Meter Data'!$A:$B,2,1),"")</f>
        <v>201</v>
      </c>
      <c r="F1019" s="75">
        <f>IF(CECCZ="CZ03",'Outside Temp'!B1019,IF(CECCZ="CZ04",'Outside Temp'!B1020,IF(CECCZ="CZ12",'Outside Temp'!B1021, IF(CECCZ="CZ13",'Outside Temp'!B1022))))</f>
        <v>59</v>
      </c>
      <c r="G1019" s="12">
        <f t="shared" si="3"/>
        <v>1</v>
      </c>
    </row>
    <row r="1020" ht="15.75" customHeight="1">
      <c r="A1020" s="13">
        <v>42135.645833333336</v>
      </c>
      <c r="B1020" s="73">
        <f t="shared" si="1"/>
        <v>42135</v>
      </c>
      <c r="C1020" s="74">
        <f>IF(NewCustomer="Yes", IF(COUNTIF($I$2:$I$11,B1020)&gt;0,0,WEEKDAY(B1020,2)),IF(COUNTIF($I$2:$I$21,B1020)&gt;0,0,WEEKDAY(B1020,2)))</f>
        <v>1</v>
      </c>
      <c r="D1020" s="74">
        <f t="shared" si="2"/>
        <v>15</v>
      </c>
      <c r="E1020" s="12">
        <f>IFERROR(VLOOKUP(A1020,'IDAR Meter Data'!$A:$B,2,1),"")</f>
        <v>212</v>
      </c>
      <c r="F1020" s="75">
        <f>IF(CECCZ="CZ03",'Outside Temp'!B1020,IF(CECCZ="CZ04",'Outside Temp'!B1021,IF(CECCZ="CZ12",'Outside Temp'!B1022, IF(CECCZ="CZ13",'Outside Temp'!B1023))))</f>
        <v>59</v>
      </c>
      <c r="G1020" s="12">
        <f t="shared" si="3"/>
        <v>1</v>
      </c>
    </row>
    <row r="1021" ht="15.75" customHeight="1">
      <c r="A1021" s="13">
        <v>42135.65625</v>
      </c>
      <c r="B1021" s="73">
        <f t="shared" si="1"/>
        <v>42135</v>
      </c>
      <c r="C1021" s="74">
        <f>IF(NewCustomer="Yes", IF(COUNTIF($I$2:$I$11,B1021)&gt;0,0,WEEKDAY(B1021,2)),IF(COUNTIF($I$2:$I$21,B1021)&gt;0,0,WEEKDAY(B1021,2)))</f>
        <v>1</v>
      </c>
      <c r="D1021" s="74">
        <f t="shared" si="2"/>
        <v>15</v>
      </c>
      <c r="E1021" s="12">
        <f>IFERROR(VLOOKUP(A1021,'IDAR Meter Data'!$A:$B,2,1),"")</f>
        <v>204</v>
      </c>
      <c r="F1021" s="75">
        <f>IF(CECCZ="CZ03",'Outside Temp'!B1021,IF(CECCZ="CZ04",'Outside Temp'!B1022,IF(CECCZ="CZ12",'Outside Temp'!B1023, IF(CECCZ="CZ13",'Outside Temp'!B1024))))</f>
        <v>59</v>
      </c>
      <c r="G1021" s="12">
        <f t="shared" si="3"/>
        <v>1</v>
      </c>
    </row>
    <row r="1022" ht="15.75" customHeight="1">
      <c r="A1022" s="13">
        <v>42135.666666666664</v>
      </c>
      <c r="B1022" s="73">
        <f t="shared" si="1"/>
        <v>42135</v>
      </c>
      <c r="C1022" s="74">
        <f>IF(NewCustomer="Yes", IF(COUNTIF($I$2:$I$11,B1022)&gt;0,0,WEEKDAY(B1022,2)),IF(COUNTIF($I$2:$I$21,B1022)&gt;0,0,WEEKDAY(B1022,2)))</f>
        <v>1</v>
      </c>
      <c r="D1022" s="74">
        <f t="shared" si="2"/>
        <v>16</v>
      </c>
      <c r="E1022" s="12">
        <f>IFERROR(VLOOKUP(A1022,'IDAR Meter Data'!$A:$B,2,1),"")</f>
        <v>202</v>
      </c>
      <c r="F1022" s="75">
        <f>IF(CECCZ="CZ03",'Outside Temp'!B1022,IF(CECCZ="CZ04",'Outside Temp'!B1023,IF(CECCZ="CZ12",'Outside Temp'!B1024, IF(CECCZ="CZ13",'Outside Temp'!B1025))))</f>
        <v>58.86666667</v>
      </c>
      <c r="G1022" s="12">
        <f t="shared" si="3"/>
        <v>1</v>
      </c>
    </row>
    <row r="1023" ht="15.75" customHeight="1">
      <c r="A1023" s="13">
        <v>42135.677083333336</v>
      </c>
      <c r="B1023" s="73">
        <f t="shared" si="1"/>
        <v>42135</v>
      </c>
      <c r="C1023" s="74">
        <f>IF(NewCustomer="Yes", IF(COUNTIF($I$2:$I$11,B1023)&gt;0,0,WEEKDAY(B1023,2)),IF(COUNTIF($I$2:$I$21,B1023)&gt;0,0,WEEKDAY(B1023,2)))</f>
        <v>1</v>
      </c>
      <c r="D1023" s="74">
        <f t="shared" si="2"/>
        <v>16</v>
      </c>
      <c r="E1023" s="12">
        <f>IFERROR(VLOOKUP(A1023,'IDAR Meter Data'!$A:$B,2,1),"")</f>
        <v>196</v>
      </c>
      <c r="F1023" s="75">
        <f>IF(CECCZ="CZ03",'Outside Temp'!B1023,IF(CECCZ="CZ04",'Outside Temp'!B1024,IF(CECCZ="CZ12",'Outside Temp'!B1025, IF(CECCZ="CZ13",'Outside Temp'!B1026))))</f>
        <v>58.36666667</v>
      </c>
      <c r="G1023" s="12">
        <f t="shared" si="3"/>
        <v>1</v>
      </c>
    </row>
    <row r="1024" ht="15.75" customHeight="1">
      <c r="A1024" s="13">
        <v>42135.6875</v>
      </c>
      <c r="B1024" s="73">
        <f t="shared" si="1"/>
        <v>42135</v>
      </c>
      <c r="C1024" s="74">
        <f>IF(NewCustomer="Yes", IF(COUNTIF($I$2:$I$11,B1024)&gt;0,0,WEEKDAY(B1024,2)),IF(COUNTIF($I$2:$I$21,B1024)&gt;0,0,WEEKDAY(B1024,2)))</f>
        <v>1</v>
      </c>
      <c r="D1024" s="74">
        <f t="shared" si="2"/>
        <v>16</v>
      </c>
      <c r="E1024" s="12">
        <f>IFERROR(VLOOKUP(A1024,'IDAR Meter Data'!$A:$B,2,1),"")</f>
        <v>192</v>
      </c>
      <c r="F1024" s="75">
        <f>IF(CECCZ="CZ03",'Outside Temp'!B1024,IF(CECCZ="CZ04",'Outside Temp'!B1025,IF(CECCZ="CZ12",'Outside Temp'!B1026, IF(CECCZ="CZ13",'Outside Temp'!B1027))))</f>
        <v>57.86666667</v>
      </c>
      <c r="G1024" s="12">
        <f t="shared" si="3"/>
        <v>1</v>
      </c>
    </row>
    <row r="1025" ht="15.75" customHeight="1">
      <c r="A1025" s="13">
        <v>42135.697916666664</v>
      </c>
      <c r="B1025" s="73">
        <f t="shared" si="1"/>
        <v>42135</v>
      </c>
      <c r="C1025" s="74">
        <f>IF(NewCustomer="Yes", IF(COUNTIF($I$2:$I$11,B1025)&gt;0,0,WEEKDAY(B1025,2)),IF(COUNTIF($I$2:$I$21,B1025)&gt;0,0,WEEKDAY(B1025,2)))</f>
        <v>1</v>
      </c>
      <c r="D1025" s="74">
        <f t="shared" si="2"/>
        <v>16</v>
      </c>
      <c r="E1025" s="12">
        <f>IFERROR(VLOOKUP(A1025,'IDAR Meter Data'!$A:$B,2,1),"")</f>
        <v>197</v>
      </c>
      <c r="F1025" s="75">
        <f>IF(CECCZ="CZ03",'Outside Temp'!B1025,IF(CECCZ="CZ04",'Outside Temp'!B1026,IF(CECCZ="CZ12",'Outside Temp'!B1027, IF(CECCZ="CZ13",'Outside Temp'!B1028))))</f>
        <v>57.36666667</v>
      </c>
      <c r="G1025" s="12">
        <f t="shared" si="3"/>
        <v>1</v>
      </c>
    </row>
    <row r="1026" ht="15.75" customHeight="1">
      <c r="A1026" s="13">
        <v>42135.708333333336</v>
      </c>
      <c r="B1026" s="73">
        <f t="shared" si="1"/>
        <v>42135</v>
      </c>
      <c r="C1026" s="74">
        <f>IF(NewCustomer="Yes", IF(COUNTIF($I$2:$I$11,B1026)&gt;0,0,WEEKDAY(B1026,2)),IF(COUNTIF($I$2:$I$21,B1026)&gt;0,0,WEEKDAY(B1026,2)))</f>
        <v>1</v>
      </c>
      <c r="D1026" s="74">
        <f t="shared" si="2"/>
        <v>17</v>
      </c>
      <c r="E1026" s="12">
        <f>IFERROR(VLOOKUP(A1026,'IDAR Meter Data'!$A:$B,2,1),"")</f>
        <v>190</v>
      </c>
      <c r="F1026" s="75">
        <f>IF(CECCZ="CZ03",'Outside Temp'!B1026,IF(CECCZ="CZ04",'Outside Temp'!B1027,IF(CECCZ="CZ12",'Outside Temp'!B1028, IF(CECCZ="CZ13",'Outside Temp'!B1029))))</f>
        <v>56.93333333</v>
      </c>
      <c r="G1026" s="12">
        <f t="shared" si="3"/>
        <v>1</v>
      </c>
    </row>
    <row r="1027" ht="15.75" customHeight="1">
      <c r="A1027" s="13">
        <v>42135.71875</v>
      </c>
      <c r="B1027" s="73">
        <f t="shared" si="1"/>
        <v>42135</v>
      </c>
      <c r="C1027" s="74">
        <f>IF(NewCustomer="Yes", IF(COUNTIF($I$2:$I$11,B1027)&gt;0,0,WEEKDAY(B1027,2)),IF(COUNTIF($I$2:$I$21,B1027)&gt;0,0,WEEKDAY(B1027,2)))</f>
        <v>1</v>
      </c>
      <c r="D1027" s="74">
        <f t="shared" si="2"/>
        <v>17</v>
      </c>
      <c r="E1027" s="12">
        <f>IFERROR(VLOOKUP(A1027,'IDAR Meter Data'!$A:$B,2,1),"")</f>
        <v>200</v>
      </c>
      <c r="F1027" s="75">
        <f>IF(CECCZ="CZ03",'Outside Temp'!B1027,IF(CECCZ="CZ04",'Outside Temp'!B1028,IF(CECCZ="CZ12",'Outside Temp'!B1029, IF(CECCZ="CZ13",'Outside Temp'!B1030))))</f>
        <v>56.68333333</v>
      </c>
      <c r="G1027" s="12">
        <f t="shared" si="3"/>
        <v>1</v>
      </c>
    </row>
    <row r="1028" ht="15.75" customHeight="1">
      <c r="A1028" s="13">
        <v>42135.729166666664</v>
      </c>
      <c r="B1028" s="73">
        <f t="shared" si="1"/>
        <v>42135</v>
      </c>
      <c r="C1028" s="74">
        <f>IF(NewCustomer="Yes", IF(COUNTIF($I$2:$I$11,B1028)&gt;0,0,WEEKDAY(B1028,2)),IF(COUNTIF($I$2:$I$21,B1028)&gt;0,0,WEEKDAY(B1028,2)))</f>
        <v>1</v>
      </c>
      <c r="D1028" s="74">
        <f t="shared" si="2"/>
        <v>17</v>
      </c>
      <c r="E1028" s="12">
        <f>IFERROR(VLOOKUP(A1028,'IDAR Meter Data'!$A:$B,2,1),"")</f>
        <v>186</v>
      </c>
      <c r="F1028" s="75">
        <f>IF(CECCZ="CZ03",'Outside Temp'!B1028,IF(CECCZ="CZ04",'Outside Temp'!B1029,IF(CECCZ="CZ12",'Outside Temp'!B1030, IF(CECCZ="CZ13",'Outside Temp'!B1031))))</f>
        <v>56.43333333</v>
      </c>
      <c r="G1028" s="12">
        <f t="shared" si="3"/>
        <v>1</v>
      </c>
    </row>
    <row r="1029" ht="15.75" customHeight="1">
      <c r="A1029" s="13">
        <v>42135.739583333336</v>
      </c>
      <c r="B1029" s="73">
        <f t="shared" si="1"/>
        <v>42135</v>
      </c>
      <c r="C1029" s="74">
        <f>IF(NewCustomer="Yes", IF(COUNTIF($I$2:$I$11,B1029)&gt;0,0,WEEKDAY(B1029,2)),IF(COUNTIF($I$2:$I$21,B1029)&gt;0,0,WEEKDAY(B1029,2)))</f>
        <v>1</v>
      </c>
      <c r="D1029" s="74">
        <f t="shared" si="2"/>
        <v>17</v>
      </c>
      <c r="E1029" s="12">
        <f>IFERROR(VLOOKUP(A1029,'IDAR Meter Data'!$A:$B,2,1),"")</f>
        <v>187</v>
      </c>
      <c r="F1029" s="75">
        <f>IF(CECCZ="CZ03",'Outside Temp'!B1029,IF(CECCZ="CZ04",'Outside Temp'!B1030,IF(CECCZ="CZ12",'Outside Temp'!B1031, IF(CECCZ="CZ13",'Outside Temp'!B1032))))</f>
        <v>56.18333333</v>
      </c>
      <c r="G1029" s="12">
        <f t="shared" si="3"/>
        <v>1</v>
      </c>
    </row>
    <row r="1030" ht="15.75" customHeight="1">
      <c r="A1030" s="13">
        <v>42135.75</v>
      </c>
      <c r="B1030" s="73">
        <f t="shared" si="1"/>
        <v>42135</v>
      </c>
      <c r="C1030" s="74">
        <f>IF(NewCustomer="Yes", IF(COUNTIF($I$2:$I$11,B1030)&gt;0,0,WEEKDAY(B1030,2)),IF(COUNTIF($I$2:$I$21,B1030)&gt;0,0,WEEKDAY(B1030,2)))</f>
        <v>1</v>
      </c>
      <c r="D1030" s="74">
        <f t="shared" si="2"/>
        <v>18</v>
      </c>
      <c r="E1030" s="12">
        <f>IFERROR(VLOOKUP(A1030,'IDAR Meter Data'!$A:$B,2,1),"")</f>
        <v>184</v>
      </c>
      <c r="F1030" s="75">
        <f>IF(CECCZ="CZ03",'Outside Temp'!B1030,IF(CECCZ="CZ04",'Outside Temp'!B1031,IF(CECCZ="CZ12",'Outside Temp'!B1032, IF(CECCZ="CZ13",'Outside Temp'!B1033))))</f>
        <v>55.86666667</v>
      </c>
      <c r="G1030" s="12">
        <f t="shared" si="3"/>
        <v>1</v>
      </c>
    </row>
    <row r="1031" ht="15.75" customHeight="1">
      <c r="A1031" s="13">
        <v>42135.760416666664</v>
      </c>
      <c r="B1031" s="73">
        <f t="shared" si="1"/>
        <v>42135</v>
      </c>
      <c r="C1031" s="74">
        <f>IF(NewCustomer="Yes", IF(COUNTIF($I$2:$I$11,B1031)&gt;0,0,WEEKDAY(B1031,2)),IF(COUNTIF($I$2:$I$21,B1031)&gt;0,0,WEEKDAY(B1031,2)))</f>
        <v>1</v>
      </c>
      <c r="D1031" s="74">
        <f t="shared" si="2"/>
        <v>18</v>
      </c>
      <c r="E1031" s="12">
        <f>IFERROR(VLOOKUP(A1031,'IDAR Meter Data'!$A:$B,2,1),"")</f>
        <v>186</v>
      </c>
      <c r="F1031" s="75">
        <f>IF(CECCZ="CZ03",'Outside Temp'!B1031,IF(CECCZ="CZ04",'Outside Temp'!B1032,IF(CECCZ="CZ12",'Outside Temp'!B1033, IF(CECCZ="CZ13",'Outside Temp'!B1034))))</f>
        <v>55.36666667</v>
      </c>
      <c r="G1031" s="12">
        <f t="shared" si="3"/>
        <v>1</v>
      </c>
    </row>
    <row r="1032" ht="15.75" customHeight="1">
      <c r="A1032" s="13">
        <v>42135.770833333336</v>
      </c>
      <c r="B1032" s="73">
        <f t="shared" si="1"/>
        <v>42135</v>
      </c>
      <c r="C1032" s="74">
        <f>IF(NewCustomer="Yes", IF(COUNTIF($I$2:$I$11,B1032)&gt;0,0,WEEKDAY(B1032,2)),IF(COUNTIF($I$2:$I$21,B1032)&gt;0,0,WEEKDAY(B1032,2)))</f>
        <v>1</v>
      </c>
      <c r="D1032" s="74">
        <f t="shared" si="2"/>
        <v>18</v>
      </c>
      <c r="E1032" s="12">
        <f>IFERROR(VLOOKUP(A1032,'IDAR Meter Data'!$A:$B,2,1),"")</f>
        <v>181</v>
      </c>
      <c r="F1032" s="75">
        <f>IF(CECCZ="CZ03",'Outside Temp'!B1032,IF(CECCZ="CZ04",'Outside Temp'!B1033,IF(CECCZ="CZ12",'Outside Temp'!B1034, IF(CECCZ="CZ13",'Outside Temp'!B1035))))</f>
        <v>54.86666667</v>
      </c>
      <c r="G1032" s="12">
        <f t="shared" si="3"/>
        <v>1</v>
      </c>
    </row>
    <row r="1033" ht="15.75" customHeight="1">
      <c r="A1033" s="13">
        <v>42135.78125</v>
      </c>
      <c r="B1033" s="73">
        <f t="shared" si="1"/>
        <v>42135</v>
      </c>
      <c r="C1033" s="74">
        <f>IF(NewCustomer="Yes", IF(COUNTIF($I$2:$I$11,B1033)&gt;0,0,WEEKDAY(B1033,2)),IF(COUNTIF($I$2:$I$21,B1033)&gt;0,0,WEEKDAY(B1033,2)))</f>
        <v>1</v>
      </c>
      <c r="D1033" s="74">
        <f t="shared" si="2"/>
        <v>18</v>
      </c>
      <c r="E1033" s="12">
        <f>IFERROR(VLOOKUP(A1033,'IDAR Meter Data'!$A:$B,2,1),"")</f>
        <v>178</v>
      </c>
      <c r="F1033" s="75">
        <f>IF(CECCZ="CZ03",'Outside Temp'!B1033,IF(CECCZ="CZ04",'Outside Temp'!B1034,IF(CECCZ="CZ12",'Outside Temp'!B1035, IF(CECCZ="CZ13",'Outside Temp'!B1036))))</f>
        <v>54.36666667</v>
      </c>
      <c r="G1033" s="12">
        <f t="shared" si="3"/>
        <v>1</v>
      </c>
    </row>
    <row r="1034" ht="15.75" customHeight="1">
      <c r="A1034" s="13">
        <v>42135.791666666664</v>
      </c>
      <c r="B1034" s="73">
        <f t="shared" si="1"/>
        <v>42135</v>
      </c>
      <c r="C1034" s="74">
        <f>IF(NewCustomer="Yes", IF(COUNTIF($I$2:$I$11,B1034)&gt;0,0,WEEKDAY(B1034,2)),IF(COUNTIF($I$2:$I$21,B1034)&gt;0,0,WEEKDAY(B1034,2)))</f>
        <v>1</v>
      </c>
      <c r="D1034" s="74">
        <f t="shared" si="2"/>
        <v>19</v>
      </c>
      <c r="E1034" s="12">
        <f>IFERROR(VLOOKUP(A1034,'IDAR Meter Data'!$A:$B,2,1),"")</f>
        <v>177</v>
      </c>
      <c r="F1034" s="75">
        <f>IF(CECCZ="CZ03",'Outside Temp'!B1034,IF(CECCZ="CZ04",'Outside Temp'!B1035,IF(CECCZ="CZ12",'Outside Temp'!B1036, IF(CECCZ="CZ13",'Outside Temp'!B1037))))</f>
        <v>53.93333333</v>
      </c>
      <c r="G1034" s="12">
        <f t="shared" si="3"/>
        <v>1</v>
      </c>
    </row>
    <row r="1035" ht="15.75" customHeight="1">
      <c r="A1035" s="13">
        <v>42135.802083333336</v>
      </c>
      <c r="B1035" s="73">
        <f t="shared" si="1"/>
        <v>42135</v>
      </c>
      <c r="C1035" s="74">
        <f>IF(NewCustomer="Yes", IF(COUNTIF($I$2:$I$11,B1035)&gt;0,0,WEEKDAY(B1035,2)),IF(COUNTIF($I$2:$I$21,B1035)&gt;0,0,WEEKDAY(B1035,2)))</f>
        <v>1</v>
      </c>
      <c r="D1035" s="74">
        <f t="shared" si="2"/>
        <v>19</v>
      </c>
      <c r="E1035" s="12">
        <f>IFERROR(VLOOKUP(A1035,'IDAR Meter Data'!$A:$B,2,1),"")</f>
        <v>172</v>
      </c>
      <c r="F1035" s="75">
        <f>IF(CECCZ="CZ03",'Outside Temp'!B1035,IF(CECCZ="CZ04",'Outside Temp'!B1036,IF(CECCZ="CZ12",'Outside Temp'!B1037, IF(CECCZ="CZ13",'Outside Temp'!B1038))))</f>
        <v>53.68333333</v>
      </c>
      <c r="G1035" s="12">
        <f t="shared" si="3"/>
        <v>1</v>
      </c>
    </row>
    <row r="1036" ht="15.75" customHeight="1">
      <c r="A1036" s="13">
        <v>42135.8125</v>
      </c>
      <c r="B1036" s="73">
        <f t="shared" si="1"/>
        <v>42135</v>
      </c>
      <c r="C1036" s="74">
        <f>IF(NewCustomer="Yes", IF(COUNTIF($I$2:$I$11,B1036)&gt;0,0,WEEKDAY(B1036,2)),IF(COUNTIF($I$2:$I$21,B1036)&gt;0,0,WEEKDAY(B1036,2)))</f>
        <v>1</v>
      </c>
      <c r="D1036" s="74">
        <f t="shared" si="2"/>
        <v>19</v>
      </c>
      <c r="E1036" s="12">
        <f>IFERROR(VLOOKUP(A1036,'IDAR Meter Data'!$A:$B,2,1),"")</f>
        <v>176</v>
      </c>
      <c r="F1036" s="75">
        <f>IF(CECCZ="CZ03",'Outside Temp'!B1036,IF(CECCZ="CZ04",'Outside Temp'!B1037,IF(CECCZ="CZ12",'Outside Temp'!B1038, IF(CECCZ="CZ13",'Outside Temp'!B1039))))</f>
        <v>53.43333333</v>
      </c>
      <c r="G1036" s="12">
        <f t="shared" si="3"/>
        <v>1</v>
      </c>
    </row>
    <row r="1037" ht="15.75" customHeight="1">
      <c r="A1037" s="13">
        <v>42135.822916666664</v>
      </c>
      <c r="B1037" s="73">
        <f t="shared" si="1"/>
        <v>42135</v>
      </c>
      <c r="C1037" s="74">
        <f>IF(NewCustomer="Yes", IF(COUNTIF($I$2:$I$11,B1037)&gt;0,0,WEEKDAY(B1037,2)),IF(COUNTIF($I$2:$I$21,B1037)&gt;0,0,WEEKDAY(B1037,2)))</f>
        <v>1</v>
      </c>
      <c r="D1037" s="74">
        <f t="shared" si="2"/>
        <v>19</v>
      </c>
      <c r="E1037" s="12">
        <f>IFERROR(VLOOKUP(A1037,'IDAR Meter Data'!$A:$B,2,1),"")</f>
        <v>175</v>
      </c>
      <c r="F1037" s="75">
        <f>IF(CECCZ="CZ03",'Outside Temp'!B1037,IF(CECCZ="CZ04",'Outside Temp'!B1038,IF(CECCZ="CZ12",'Outside Temp'!B1039, IF(CECCZ="CZ13",'Outside Temp'!B1040))))</f>
        <v>53.18333333</v>
      </c>
      <c r="G1037" s="12">
        <f t="shared" si="3"/>
        <v>1</v>
      </c>
    </row>
    <row r="1038" ht="15.75" customHeight="1">
      <c r="A1038" s="13">
        <v>42135.833333333336</v>
      </c>
      <c r="B1038" s="73">
        <f t="shared" si="1"/>
        <v>42135</v>
      </c>
      <c r="C1038" s="74">
        <f>IF(NewCustomer="Yes", IF(COUNTIF($I$2:$I$11,B1038)&gt;0,0,WEEKDAY(B1038,2)),IF(COUNTIF($I$2:$I$21,B1038)&gt;0,0,WEEKDAY(B1038,2)))</f>
        <v>1</v>
      </c>
      <c r="D1038" s="74">
        <f t="shared" si="2"/>
        <v>20</v>
      </c>
      <c r="E1038" s="12">
        <f>IFERROR(VLOOKUP(A1038,'IDAR Meter Data'!$A:$B,2,1),"")</f>
        <v>169</v>
      </c>
      <c r="F1038" s="75">
        <f>IF(CECCZ="CZ03",'Outside Temp'!B1038,IF(CECCZ="CZ04",'Outside Temp'!B1039,IF(CECCZ="CZ12",'Outside Temp'!B1040, IF(CECCZ="CZ13",'Outside Temp'!B1041))))</f>
        <v>53</v>
      </c>
      <c r="G1038" s="12">
        <f t="shared" si="3"/>
        <v>1</v>
      </c>
    </row>
    <row r="1039" ht="15.75" customHeight="1">
      <c r="A1039" s="13">
        <v>42135.84375</v>
      </c>
      <c r="B1039" s="73">
        <f t="shared" si="1"/>
        <v>42135</v>
      </c>
      <c r="C1039" s="74">
        <f>IF(NewCustomer="Yes", IF(COUNTIF($I$2:$I$11,B1039)&gt;0,0,WEEKDAY(B1039,2)),IF(COUNTIF($I$2:$I$21,B1039)&gt;0,0,WEEKDAY(B1039,2)))</f>
        <v>1</v>
      </c>
      <c r="D1039" s="74">
        <f t="shared" si="2"/>
        <v>20</v>
      </c>
      <c r="E1039" s="12">
        <f>IFERROR(VLOOKUP(A1039,'IDAR Meter Data'!$A:$B,2,1),"")</f>
        <v>169</v>
      </c>
      <c r="F1039" s="75">
        <f>IF(CECCZ="CZ03",'Outside Temp'!B1039,IF(CECCZ="CZ04",'Outside Temp'!B1040,IF(CECCZ="CZ12",'Outside Temp'!B1041, IF(CECCZ="CZ13",'Outside Temp'!B1042))))</f>
        <v>53</v>
      </c>
      <c r="G1039" s="12">
        <f t="shared" si="3"/>
        <v>1</v>
      </c>
    </row>
    <row r="1040" ht="15.75" customHeight="1">
      <c r="A1040" s="13">
        <v>42135.854166666664</v>
      </c>
      <c r="B1040" s="73">
        <f t="shared" si="1"/>
        <v>42135</v>
      </c>
      <c r="C1040" s="74">
        <f>IF(NewCustomer="Yes", IF(COUNTIF($I$2:$I$11,B1040)&gt;0,0,WEEKDAY(B1040,2)),IF(COUNTIF($I$2:$I$21,B1040)&gt;0,0,WEEKDAY(B1040,2)))</f>
        <v>1</v>
      </c>
      <c r="D1040" s="74">
        <f t="shared" si="2"/>
        <v>20</v>
      </c>
      <c r="E1040" s="12">
        <f>IFERROR(VLOOKUP(A1040,'IDAR Meter Data'!$A:$B,2,1),"")</f>
        <v>167</v>
      </c>
      <c r="F1040" s="75">
        <f>IF(CECCZ="CZ03",'Outside Temp'!B1040,IF(CECCZ="CZ04",'Outside Temp'!B1041,IF(CECCZ="CZ12",'Outside Temp'!B1042, IF(CECCZ="CZ13",'Outside Temp'!B1043))))</f>
        <v>53</v>
      </c>
      <c r="G1040" s="12">
        <f t="shared" si="3"/>
        <v>1</v>
      </c>
    </row>
    <row r="1041" ht="15.75" customHeight="1">
      <c r="A1041" s="13">
        <v>42135.864583333336</v>
      </c>
      <c r="B1041" s="73">
        <f t="shared" si="1"/>
        <v>42135</v>
      </c>
      <c r="C1041" s="74">
        <f>IF(NewCustomer="Yes", IF(COUNTIF($I$2:$I$11,B1041)&gt;0,0,WEEKDAY(B1041,2)),IF(COUNTIF($I$2:$I$21,B1041)&gt;0,0,WEEKDAY(B1041,2)))</f>
        <v>1</v>
      </c>
      <c r="D1041" s="74">
        <f t="shared" si="2"/>
        <v>20</v>
      </c>
      <c r="E1041" s="12">
        <f>IFERROR(VLOOKUP(A1041,'IDAR Meter Data'!$A:$B,2,1),"")</f>
        <v>172</v>
      </c>
      <c r="F1041" s="75">
        <f>IF(CECCZ="CZ03",'Outside Temp'!B1041,IF(CECCZ="CZ04",'Outside Temp'!B1042,IF(CECCZ="CZ12",'Outside Temp'!B1043, IF(CECCZ="CZ13",'Outside Temp'!B1044))))</f>
        <v>53</v>
      </c>
      <c r="G1041" s="12">
        <f t="shared" si="3"/>
        <v>1</v>
      </c>
    </row>
    <row r="1042" ht="15.75" customHeight="1">
      <c r="A1042" s="13">
        <v>42135.875</v>
      </c>
      <c r="B1042" s="73">
        <f t="shared" si="1"/>
        <v>42135</v>
      </c>
      <c r="C1042" s="74">
        <f>IF(NewCustomer="Yes", IF(COUNTIF($I$2:$I$11,B1042)&gt;0,0,WEEKDAY(B1042,2)),IF(COUNTIF($I$2:$I$21,B1042)&gt;0,0,WEEKDAY(B1042,2)))</f>
        <v>1</v>
      </c>
      <c r="D1042" s="74">
        <f t="shared" si="2"/>
        <v>21</v>
      </c>
      <c r="E1042" s="12">
        <f>IFERROR(VLOOKUP(A1042,'IDAR Meter Data'!$A:$B,2,1),"")</f>
        <v>164</v>
      </c>
      <c r="F1042" s="75">
        <f>IF(CECCZ="CZ03",'Outside Temp'!B1042,IF(CECCZ="CZ04",'Outside Temp'!B1043,IF(CECCZ="CZ12",'Outside Temp'!B1044, IF(CECCZ="CZ13",'Outside Temp'!B1045))))</f>
        <v>52.93333333</v>
      </c>
      <c r="G1042" s="12">
        <f t="shared" si="3"/>
        <v>1</v>
      </c>
    </row>
    <row r="1043" ht="15.75" customHeight="1">
      <c r="A1043" s="13">
        <v>42135.885416666664</v>
      </c>
      <c r="B1043" s="73">
        <f t="shared" si="1"/>
        <v>42135</v>
      </c>
      <c r="C1043" s="74">
        <f>IF(NewCustomer="Yes", IF(COUNTIF($I$2:$I$11,B1043)&gt;0,0,WEEKDAY(B1043,2)),IF(COUNTIF($I$2:$I$21,B1043)&gt;0,0,WEEKDAY(B1043,2)))</f>
        <v>1</v>
      </c>
      <c r="D1043" s="74">
        <f t="shared" si="2"/>
        <v>21</v>
      </c>
      <c r="E1043" s="12">
        <f>IFERROR(VLOOKUP(A1043,'IDAR Meter Data'!$A:$B,2,1),"")</f>
        <v>158</v>
      </c>
      <c r="F1043" s="75">
        <f>IF(CECCZ="CZ03",'Outside Temp'!B1043,IF(CECCZ="CZ04",'Outside Temp'!B1044,IF(CECCZ="CZ12",'Outside Temp'!B1045, IF(CECCZ="CZ13",'Outside Temp'!B1046))))</f>
        <v>52.68333333</v>
      </c>
      <c r="G1043" s="12">
        <f t="shared" si="3"/>
        <v>1</v>
      </c>
    </row>
    <row r="1044" ht="15.75" customHeight="1">
      <c r="A1044" s="13">
        <v>42135.895833333336</v>
      </c>
      <c r="B1044" s="73">
        <f t="shared" si="1"/>
        <v>42135</v>
      </c>
      <c r="C1044" s="74">
        <f>IF(NewCustomer="Yes", IF(COUNTIF($I$2:$I$11,B1044)&gt;0,0,WEEKDAY(B1044,2)),IF(COUNTIF($I$2:$I$21,B1044)&gt;0,0,WEEKDAY(B1044,2)))</f>
        <v>1</v>
      </c>
      <c r="D1044" s="74">
        <f t="shared" si="2"/>
        <v>21</v>
      </c>
      <c r="E1044" s="12">
        <f>IFERROR(VLOOKUP(A1044,'IDAR Meter Data'!$A:$B,2,1),"")</f>
        <v>151</v>
      </c>
      <c r="F1044" s="75">
        <f>IF(CECCZ="CZ03",'Outside Temp'!B1044,IF(CECCZ="CZ04",'Outside Temp'!B1045,IF(CECCZ="CZ12",'Outside Temp'!B1046, IF(CECCZ="CZ13",'Outside Temp'!B1047))))</f>
        <v>52.43333333</v>
      </c>
      <c r="G1044" s="12">
        <f t="shared" si="3"/>
        <v>1</v>
      </c>
    </row>
    <row r="1045" ht="15.75" customHeight="1">
      <c r="A1045" s="13">
        <v>42135.90625</v>
      </c>
      <c r="B1045" s="73">
        <f t="shared" si="1"/>
        <v>42135</v>
      </c>
      <c r="C1045" s="74">
        <f>IF(NewCustomer="Yes", IF(COUNTIF($I$2:$I$11,B1045)&gt;0,0,WEEKDAY(B1045,2)),IF(COUNTIF($I$2:$I$21,B1045)&gt;0,0,WEEKDAY(B1045,2)))</f>
        <v>1</v>
      </c>
      <c r="D1045" s="74">
        <f t="shared" si="2"/>
        <v>21</v>
      </c>
      <c r="E1045" s="12">
        <f>IFERROR(VLOOKUP(A1045,'IDAR Meter Data'!$A:$B,2,1),"")</f>
        <v>154</v>
      </c>
      <c r="F1045" s="75">
        <f>IF(CECCZ="CZ03",'Outside Temp'!B1045,IF(CECCZ="CZ04",'Outside Temp'!B1046,IF(CECCZ="CZ12",'Outside Temp'!B1047, IF(CECCZ="CZ13",'Outside Temp'!B1048))))</f>
        <v>52.18333333</v>
      </c>
      <c r="G1045" s="12">
        <f t="shared" si="3"/>
        <v>1</v>
      </c>
    </row>
    <row r="1046" ht="15.75" customHeight="1">
      <c r="A1046" s="13">
        <v>42135.916666666664</v>
      </c>
      <c r="B1046" s="73">
        <f t="shared" si="1"/>
        <v>42135</v>
      </c>
      <c r="C1046" s="74">
        <f>IF(NewCustomer="Yes", IF(COUNTIF($I$2:$I$11,B1046)&gt;0,0,WEEKDAY(B1046,2)),IF(COUNTIF($I$2:$I$21,B1046)&gt;0,0,WEEKDAY(B1046,2)))</f>
        <v>1</v>
      </c>
      <c r="D1046" s="74">
        <f t="shared" si="2"/>
        <v>22</v>
      </c>
      <c r="E1046" s="12">
        <f>IFERROR(VLOOKUP(A1046,'IDAR Meter Data'!$A:$B,2,1),"")</f>
        <v>153</v>
      </c>
      <c r="F1046" s="75">
        <f>IF(CECCZ="CZ03",'Outside Temp'!B1046,IF(CECCZ="CZ04",'Outside Temp'!B1047,IF(CECCZ="CZ12",'Outside Temp'!B1048, IF(CECCZ="CZ13",'Outside Temp'!B1049))))</f>
        <v>52</v>
      </c>
      <c r="G1046" s="12">
        <f t="shared" si="3"/>
        <v>1</v>
      </c>
    </row>
    <row r="1047" ht="15.75" customHeight="1">
      <c r="A1047" s="13">
        <v>42135.927083333336</v>
      </c>
      <c r="B1047" s="73">
        <f t="shared" si="1"/>
        <v>42135</v>
      </c>
      <c r="C1047" s="74">
        <f>IF(NewCustomer="Yes", IF(COUNTIF($I$2:$I$11,B1047)&gt;0,0,WEEKDAY(B1047,2)),IF(COUNTIF($I$2:$I$21,B1047)&gt;0,0,WEEKDAY(B1047,2)))</f>
        <v>1</v>
      </c>
      <c r="D1047" s="74">
        <f t="shared" si="2"/>
        <v>22</v>
      </c>
      <c r="E1047" s="12">
        <f>IFERROR(VLOOKUP(A1047,'IDAR Meter Data'!$A:$B,2,1),"")</f>
        <v>155</v>
      </c>
      <c r="F1047" s="75">
        <f>IF(CECCZ="CZ03",'Outside Temp'!B1047,IF(CECCZ="CZ04",'Outside Temp'!B1048,IF(CECCZ="CZ12",'Outside Temp'!B1049, IF(CECCZ="CZ13",'Outside Temp'!B1050))))</f>
        <v>52</v>
      </c>
      <c r="G1047" s="12">
        <f t="shared" si="3"/>
        <v>1</v>
      </c>
    </row>
    <row r="1048" ht="15.75" customHeight="1">
      <c r="A1048" s="13">
        <v>42135.9375</v>
      </c>
      <c r="B1048" s="73">
        <f t="shared" si="1"/>
        <v>42135</v>
      </c>
      <c r="C1048" s="74">
        <f>IF(NewCustomer="Yes", IF(COUNTIF($I$2:$I$11,B1048)&gt;0,0,WEEKDAY(B1048,2)),IF(COUNTIF($I$2:$I$21,B1048)&gt;0,0,WEEKDAY(B1048,2)))</f>
        <v>1</v>
      </c>
      <c r="D1048" s="74">
        <f t="shared" si="2"/>
        <v>22</v>
      </c>
      <c r="E1048" s="12">
        <f>IFERROR(VLOOKUP(A1048,'IDAR Meter Data'!$A:$B,2,1),"")</f>
        <v>151</v>
      </c>
      <c r="F1048" s="75">
        <f>IF(CECCZ="CZ03",'Outside Temp'!B1048,IF(CECCZ="CZ04",'Outside Temp'!B1049,IF(CECCZ="CZ12",'Outside Temp'!B1050, IF(CECCZ="CZ13",'Outside Temp'!B1051))))</f>
        <v>52</v>
      </c>
      <c r="G1048" s="12">
        <f t="shared" si="3"/>
        <v>1</v>
      </c>
    </row>
    <row r="1049" ht="15.75" customHeight="1">
      <c r="A1049" s="13">
        <v>42135.947916666664</v>
      </c>
      <c r="B1049" s="73">
        <f t="shared" si="1"/>
        <v>42135</v>
      </c>
      <c r="C1049" s="74">
        <f>IF(NewCustomer="Yes", IF(COUNTIF($I$2:$I$11,B1049)&gt;0,0,WEEKDAY(B1049,2)),IF(COUNTIF($I$2:$I$21,B1049)&gt;0,0,WEEKDAY(B1049,2)))</f>
        <v>1</v>
      </c>
      <c r="D1049" s="74">
        <f t="shared" si="2"/>
        <v>22</v>
      </c>
      <c r="E1049" s="12">
        <f>IFERROR(VLOOKUP(A1049,'IDAR Meter Data'!$A:$B,2,1),"")</f>
        <v>149</v>
      </c>
      <c r="F1049" s="75">
        <f>IF(CECCZ="CZ03",'Outside Temp'!B1049,IF(CECCZ="CZ04",'Outside Temp'!B1050,IF(CECCZ="CZ12",'Outside Temp'!B1051, IF(CECCZ="CZ13",'Outside Temp'!B1052))))</f>
        <v>52</v>
      </c>
      <c r="G1049" s="12">
        <f t="shared" si="3"/>
        <v>1</v>
      </c>
    </row>
    <row r="1050" ht="15.75" customHeight="1">
      <c r="A1050" s="13">
        <v>42135.958333333336</v>
      </c>
      <c r="B1050" s="73">
        <f t="shared" si="1"/>
        <v>42135</v>
      </c>
      <c r="C1050" s="74">
        <f>IF(NewCustomer="Yes", IF(COUNTIF($I$2:$I$11,B1050)&gt;0,0,WEEKDAY(B1050,2)),IF(COUNTIF($I$2:$I$21,B1050)&gt;0,0,WEEKDAY(B1050,2)))</f>
        <v>1</v>
      </c>
      <c r="D1050" s="74">
        <f t="shared" si="2"/>
        <v>23</v>
      </c>
      <c r="E1050" s="12">
        <f>IFERROR(VLOOKUP(A1050,'IDAR Meter Data'!$A:$B,2,1),"")</f>
        <v>150</v>
      </c>
      <c r="F1050" s="75">
        <f>IF(CECCZ="CZ03",'Outside Temp'!B1050,IF(CECCZ="CZ04",'Outside Temp'!B1051,IF(CECCZ="CZ12",'Outside Temp'!B1052, IF(CECCZ="CZ13",'Outside Temp'!B1053))))</f>
        <v>52</v>
      </c>
      <c r="G1050" s="12">
        <f t="shared" si="3"/>
        <v>1</v>
      </c>
    </row>
    <row r="1051" ht="15.75" customHeight="1">
      <c r="A1051" s="13">
        <v>42135.96875</v>
      </c>
      <c r="B1051" s="73">
        <f t="shared" si="1"/>
        <v>42135</v>
      </c>
      <c r="C1051" s="74">
        <f>IF(NewCustomer="Yes", IF(COUNTIF($I$2:$I$11,B1051)&gt;0,0,WEEKDAY(B1051,2)),IF(COUNTIF($I$2:$I$21,B1051)&gt;0,0,WEEKDAY(B1051,2)))</f>
        <v>1</v>
      </c>
      <c r="D1051" s="74">
        <f t="shared" si="2"/>
        <v>23</v>
      </c>
      <c r="E1051" s="12">
        <f>IFERROR(VLOOKUP(A1051,'IDAR Meter Data'!$A:$B,2,1),"")</f>
        <v>152</v>
      </c>
      <c r="F1051" s="75">
        <f>IF(CECCZ="CZ03",'Outside Temp'!B1051,IF(CECCZ="CZ04",'Outside Temp'!B1052,IF(CECCZ="CZ12",'Outside Temp'!B1053, IF(CECCZ="CZ13",'Outside Temp'!B1054))))</f>
        <v>52</v>
      </c>
      <c r="G1051" s="12">
        <f t="shared" si="3"/>
        <v>1</v>
      </c>
    </row>
    <row r="1052" ht="15.75" customHeight="1">
      <c r="A1052" s="13">
        <v>42135.979166666664</v>
      </c>
      <c r="B1052" s="73">
        <f t="shared" si="1"/>
        <v>42135</v>
      </c>
      <c r="C1052" s="74">
        <f>IF(NewCustomer="Yes", IF(COUNTIF($I$2:$I$11,B1052)&gt;0,0,WEEKDAY(B1052,2)),IF(COUNTIF($I$2:$I$21,B1052)&gt;0,0,WEEKDAY(B1052,2)))</f>
        <v>1</v>
      </c>
      <c r="D1052" s="74">
        <f t="shared" si="2"/>
        <v>23</v>
      </c>
      <c r="E1052" s="12">
        <f>IFERROR(VLOOKUP(A1052,'IDAR Meter Data'!$A:$B,2,1),"")</f>
        <v>145</v>
      </c>
      <c r="F1052" s="75">
        <f>IF(CECCZ="CZ03",'Outside Temp'!B1052,IF(CECCZ="CZ04",'Outside Temp'!B1053,IF(CECCZ="CZ12",'Outside Temp'!B1054, IF(CECCZ="CZ13",'Outside Temp'!B1055))))</f>
        <v>52</v>
      </c>
      <c r="G1052" s="12">
        <f t="shared" si="3"/>
        <v>1</v>
      </c>
    </row>
    <row r="1053" ht="15.75" customHeight="1">
      <c r="A1053" s="13">
        <v>42135.989583333336</v>
      </c>
      <c r="B1053" s="73">
        <f t="shared" si="1"/>
        <v>42135</v>
      </c>
      <c r="C1053" s="74">
        <f>IF(NewCustomer="Yes", IF(COUNTIF($I$2:$I$11,B1053)&gt;0,0,WEEKDAY(B1053,2)),IF(COUNTIF($I$2:$I$21,B1053)&gt;0,0,WEEKDAY(B1053,2)))</f>
        <v>1</v>
      </c>
      <c r="D1053" s="74">
        <f t="shared" si="2"/>
        <v>23</v>
      </c>
      <c r="E1053" s="12">
        <f>IFERROR(VLOOKUP(A1053,'IDAR Meter Data'!$A:$B,2,1),"")</f>
        <v>147</v>
      </c>
      <c r="F1053" s="75">
        <f>IF(CECCZ="CZ03",'Outside Temp'!B1053,IF(CECCZ="CZ04",'Outside Temp'!B1054,IF(CECCZ="CZ12",'Outside Temp'!B1055, IF(CECCZ="CZ13",'Outside Temp'!B1056))))</f>
        <v>52</v>
      </c>
      <c r="G1053" s="12">
        <f t="shared" si="3"/>
        <v>1</v>
      </c>
    </row>
    <row r="1054" ht="15.75" customHeight="1">
      <c r="A1054" s="13">
        <v>42136.0</v>
      </c>
      <c r="B1054" s="73">
        <f t="shared" si="1"/>
        <v>42136</v>
      </c>
      <c r="C1054" s="74">
        <f>IF(NewCustomer="Yes", IF(COUNTIF($I$2:$I$11,B1054)&gt;0,0,WEEKDAY(B1054,2)),IF(COUNTIF($I$2:$I$21,B1054)&gt;0,0,WEEKDAY(B1054,2)))</f>
        <v>2</v>
      </c>
      <c r="D1054" s="74">
        <f t="shared" si="2"/>
        <v>0</v>
      </c>
      <c r="E1054" s="12">
        <f>IFERROR(VLOOKUP(A1054,'IDAR Meter Data'!$A:$B,2,1),"")</f>
        <v>145</v>
      </c>
      <c r="F1054" s="75">
        <f>IF(CECCZ="CZ03",'Outside Temp'!B1054,IF(CECCZ="CZ04",'Outside Temp'!B1055,IF(CECCZ="CZ12",'Outside Temp'!B1056, IF(CECCZ="CZ13",'Outside Temp'!B1057))))</f>
        <v>51.93333333</v>
      </c>
      <c r="G1054" s="12">
        <f t="shared" si="3"/>
        <v>1</v>
      </c>
    </row>
    <row r="1055" ht="15.75" customHeight="1">
      <c r="A1055" s="13">
        <v>42136.010416666664</v>
      </c>
      <c r="B1055" s="73">
        <f t="shared" si="1"/>
        <v>42136</v>
      </c>
      <c r="C1055" s="74">
        <f>IF(NewCustomer="Yes", IF(COUNTIF($I$2:$I$11,B1055)&gt;0,0,WEEKDAY(B1055,2)),IF(COUNTIF($I$2:$I$21,B1055)&gt;0,0,WEEKDAY(B1055,2)))</f>
        <v>2</v>
      </c>
      <c r="D1055" s="74">
        <f t="shared" si="2"/>
        <v>0</v>
      </c>
      <c r="E1055" s="12">
        <f>IFERROR(VLOOKUP(A1055,'IDAR Meter Data'!$A:$B,2,1),"")</f>
        <v>148</v>
      </c>
      <c r="F1055" s="75">
        <f>IF(CECCZ="CZ03",'Outside Temp'!B1055,IF(CECCZ="CZ04",'Outside Temp'!B1056,IF(CECCZ="CZ12",'Outside Temp'!B1057, IF(CECCZ="CZ13",'Outside Temp'!B1058))))</f>
        <v>51.68333333</v>
      </c>
      <c r="G1055" s="12">
        <f t="shared" si="3"/>
        <v>1</v>
      </c>
    </row>
    <row r="1056" ht="15.75" customHeight="1">
      <c r="A1056" s="13">
        <v>42136.020833333336</v>
      </c>
      <c r="B1056" s="73">
        <f t="shared" si="1"/>
        <v>42136</v>
      </c>
      <c r="C1056" s="74">
        <f>IF(NewCustomer="Yes", IF(COUNTIF($I$2:$I$11,B1056)&gt;0,0,WEEKDAY(B1056,2)),IF(COUNTIF($I$2:$I$21,B1056)&gt;0,0,WEEKDAY(B1056,2)))</f>
        <v>2</v>
      </c>
      <c r="D1056" s="74">
        <f t="shared" si="2"/>
        <v>0</v>
      </c>
      <c r="E1056" s="12">
        <f>IFERROR(VLOOKUP(A1056,'IDAR Meter Data'!$A:$B,2,1),"")</f>
        <v>140</v>
      </c>
      <c r="F1056" s="75">
        <f>IF(CECCZ="CZ03",'Outside Temp'!B1056,IF(CECCZ="CZ04",'Outside Temp'!B1057,IF(CECCZ="CZ12",'Outside Temp'!B1058, IF(CECCZ="CZ13",'Outside Temp'!B1059))))</f>
        <v>51.43333333</v>
      </c>
      <c r="G1056" s="12">
        <f t="shared" si="3"/>
        <v>1</v>
      </c>
    </row>
    <row r="1057" ht="15.75" customHeight="1">
      <c r="A1057" s="13">
        <v>42136.03125</v>
      </c>
      <c r="B1057" s="73">
        <f t="shared" si="1"/>
        <v>42136</v>
      </c>
      <c r="C1057" s="74">
        <f>IF(NewCustomer="Yes", IF(COUNTIF($I$2:$I$11,B1057)&gt;0,0,WEEKDAY(B1057,2)),IF(COUNTIF($I$2:$I$21,B1057)&gt;0,0,WEEKDAY(B1057,2)))</f>
        <v>2</v>
      </c>
      <c r="D1057" s="74">
        <f t="shared" si="2"/>
        <v>0</v>
      </c>
      <c r="E1057" s="12">
        <f>IFERROR(VLOOKUP(A1057,'IDAR Meter Data'!$A:$B,2,1),"")</f>
        <v>148</v>
      </c>
      <c r="F1057" s="75">
        <f>IF(CECCZ="CZ03",'Outside Temp'!B1057,IF(CECCZ="CZ04",'Outside Temp'!B1058,IF(CECCZ="CZ12",'Outside Temp'!B1059, IF(CECCZ="CZ13",'Outside Temp'!B1060))))</f>
        <v>51.18333333</v>
      </c>
      <c r="G1057" s="12">
        <f t="shared" si="3"/>
        <v>1</v>
      </c>
    </row>
    <row r="1058" ht="15.75" customHeight="1">
      <c r="A1058" s="13">
        <v>42136.041666666664</v>
      </c>
      <c r="B1058" s="73">
        <f t="shared" si="1"/>
        <v>42136</v>
      </c>
      <c r="C1058" s="74">
        <f>IF(NewCustomer="Yes", IF(COUNTIF($I$2:$I$11,B1058)&gt;0,0,WEEKDAY(B1058,2)),IF(COUNTIF($I$2:$I$21,B1058)&gt;0,0,WEEKDAY(B1058,2)))</f>
        <v>2</v>
      </c>
      <c r="D1058" s="74">
        <f t="shared" si="2"/>
        <v>1</v>
      </c>
      <c r="E1058" s="12">
        <f>IFERROR(VLOOKUP(A1058,'IDAR Meter Data'!$A:$B,2,1),"")</f>
        <v>139</v>
      </c>
      <c r="F1058" s="75">
        <f>IF(CECCZ="CZ03",'Outside Temp'!B1058,IF(CECCZ="CZ04",'Outside Temp'!B1059,IF(CECCZ="CZ12",'Outside Temp'!B1060, IF(CECCZ="CZ13",'Outside Temp'!B1061))))</f>
        <v>51</v>
      </c>
      <c r="G1058" s="12">
        <f t="shared" si="3"/>
        <v>1</v>
      </c>
    </row>
    <row r="1059" ht="15.75" customHeight="1">
      <c r="A1059" s="13">
        <v>42136.052083333336</v>
      </c>
      <c r="B1059" s="73">
        <f t="shared" si="1"/>
        <v>42136</v>
      </c>
      <c r="C1059" s="74">
        <f>IF(NewCustomer="Yes", IF(COUNTIF($I$2:$I$11,B1059)&gt;0,0,WEEKDAY(B1059,2)),IF(COUNTIF($I$2:$I$21,B1059)&gt;0,0,WEEKDAY(B1059,2)))</f>
        <v>2</v>
      </c>
      <c r="D1059" s="74">
        <f t="shared" si="2"/>
        <v>1</v>
      </c>
      <c r="E1059" s="12">
        <f>IFERROR(VLOOKUP(A1059,'IDAR Meter Data'!$A:$B,2,1),"")</f>
        <v>145</v>
      </c>
      <c r="F1059" s="75">
        <f>IF(CECCZ="CZ03",'Outside Temp'!B1059,IF(CECCZ="CZ04",'Outside Temp'!B1060,IF(CECCZ="CZ12",'Outside Temp'!B1061, IF(CECCZ="CZ13",'Outside Temp'!B1062))))</f>
        <v>51</v>
      </c>
      <c r="G1059" s="12">
        <f t="shared" si="3"/>
        <v>1</v>
      </c>
    </row>
    <row r="1060" ht="15.75" customHeight="1">
      <c r="A1060" s="13">
        <v>42136.0625</v>
      </c>
      <c r="B1060" s="73">
        <f t="shared" si="1"/>
        <v>42136</v>
      </c>
      <c r="C1060" s="74">
        <f>IF(NewCustomer="Yes", IF(COUNTIF($I$2:$I$11,B1060)&gt;0,0,WEEKDAY(B1060,2)),IF(COUNTIF($I$2:$I$21,B1060)&gt;0,0,WEEKDAY(B1060,2)))</f>
        <v>2</v>
      </c>
      <c r="D1060" s="74">
        <f t="shared" si="2"/>
        <v>1</v>
      </c>
      <c r="E1060" s="12">
        <f>IFERROR(VLOOKUP(A1060,'IDAR Meter Data'!$A:$B,2,1),"")</f>
        <v>139</v>
      </c>
      <c r="F1060" s="75">
        <f>IF(CECCZ="CZ03",'Outside Temp'!B1060,IF(CECCZ="CZ04",'Outside Temp'!B1061,IF(CECCZ="CZ12",'Outside Temp'!B1062, IF(CECCZ="CZ13",'Outside Temp'!B1063))))</f>
        <v>51</v>
      </c>
      <c r="G1060" s="12">
        <f t="shared" si="3"/>
        <v>1</v>
      </c>
    </row>
    <row r="1061" ht="15.75" customHeight="1">
      <c r="A1061" s="13">
        <v>42136.072916666664</v>
      </c>
      <c r="B1061" s="73">
        <f t="shared" si="1"/>
        <v>42136</v>
      </c>
      <c r="C1061" s="74">
        <f>IF(NewCustomer="Yes", IF(COUNTIF($I$2:$I$11,B1061)&gt;0,0,WEEKDAY(B1061,2)),IF(COUNTIF($I$2:$I$21,B1061)&gt;0,0,WEEKDAY(B1061,2)))</f>
        <v>2</v>
      </c>
      <c r="D1061" s="74">
        <f t="shared" si="2"/>
        <v>1</v>
      </c>
      <c r="E1061" s="12">
        <f>IFERROR(VLOOKUP(A1061,'IDAR Meter Data'!$A:$B,2,1),"")</f>
        <v>145</v>
      </c>
      <c r="F1061" s="75">
        <f>IF(CECCZ="CZ03",'Outside Temp'!B1061,IF(CECCZ="CZ04",'Outside Temp'!B1062,IF(CECCZ="CZ12",'Outside Temp'!B1063, IF(CECCZ="CZ13",'Outside Temp'!B1064))))</f>
        <v>51</v>
      </c>
      <c r="G1061" s="12">
        <f t="shared" si="3"/>
        <v>1</v>
      </c>
    </row>
    <row r="1062" ht="15.75" customHeight="1">
      <c r="A1062" s="13">
        <v>42136.083333333336</v>
      </c>
      <c r="B1062" s="73">
        <f t="shared" si="1"/>
        <v>42136</v>
      </c>
      <c r="C1062" s="74">
        <f>IF(NewCustomer="Yes", IF(COUNTIF($I$2:$I$11,B1062)&gt;0,0,WEEKDAY(B1062,2)),IF(COUNTIF($I$2:$I$21,B1062)&gt;0,0,WEEKDAY(B1062,2)))</f>
        <v>2</v>
      </c>
      <c r="D1062" s="74">
        <f t="shared" si="2"/>
        <v>2</v>
      </c>
      <c r="E1062" s="12">
        <f>IFERROR(VLOOKUP(A1062,'IDAR Meter Data'!$A:$B,2,1),"")</f>
        <v>137</v>
      </c>
      <c r="F1062" s="75">
        <f>IF(CECCZ="CZ03",'Outside Temp'!B1062,IF(CECCZ="CZ04",'Outside Temp'!B1063,IF(CECCZ="CZ12",'Outside Temp'!B1064, IF(CECCZ="CZ13",'Outside Temp'!B1065))))</f>
        <v>51</v>
      </c>
      <c r="G1062" s="12">
        <f t="shared" si="3"/>
        <v>1</v>
      </c>
    </row>
    <row r="1063" ht="15.75" customHeight="1">
      <c r="A1063" s="13">
        <v>42136.09375</v>
      </c>
      <c r="B1063" s="73">
        <f t="shared" si="1"/>
        <v>42136</v>
      </c>
      <c r="C1063" s="74">
        <f>IF(NewCustomer="Yes", IF(COUNTIF($I$2:$I$11,B1063)&gt;0,0,WEEKDAY(B1063,2)),IF(COUNTIF($I$2:$I$21,B1063)&gt;0,0,WEEKDAY(B1063,2)))</f>
        <v>2</v>
      </c>
      <c r="D1063" s="74">
        <f t="shared" si="2"/>
        <v>2</v>
      </c>
      <c r="E1063" s="12">
        <f>IFERROR(VLOOKUP(A1063,'IDAR Meter Data'!$A:$B,2,1),"")</f>
        <v>142</v>
      </c>
      <c r="F1063" s="75">
        <f>IF(CECCZ="CZ03",'Outside Temp'!B1063,IF(CECCZ="CZ04",'Outside Temp'!B1064,IF(CECCZ="CZ12",'Outside Temp'!B1065, IF(CECCZ="CZ13",'Outside Temp'!B1066))))</f>
        <v>51</v>
      </c>
      <c r="G1063" s="12">
        <f t="shared" si="3"/>
        <v>1</v>
      </c>
    </row>
    <row r="1064" ht="15.75" customHeight="1">
      <c r="A1064" s="13">
        <v>42136.104166666664</v>
      </c>
      <c r="B1064" s="73">
        <f t="shared" si="1"/>
        <v>42136</v>
      </c>
      <c r="C1064" s="74">
        <f>IF(NewCustomer="Yes", IF(COUNTIF($I$2:$I$11,B1064)&gt;0,0,WEEKDAY(B1064,2)),IF(COUNTIF($I$2:$I$21,B1064)&gt;0,0,WEEKDAY(B1064,2)))</f>
        <v>2</v>
      </c>
      <c r="D1064" s="74">
        <f t="shared" si="2"/>
        <v>2</v>
      </c>
      <c r="E1064" s="12">
        <f>IFERROR(VLOOKUP(A1064,'IDAR Meter Data'!$A:$B,2,1),"")</f>
        <v>138</v>
      </c>
      <c r="F1064" s="75">
        <f>IF(CECCZ="CZ03",'Outside Temp'!B1064,IF(CECCZ="CZ04",'Outside Temp'!B1065,IF(CECCZ="CZ12",'Outside Temp'!B1066, IF(CECCZ="CZ13",'Outside Temp'!B1067))))</f>
        <v>51</v>
      </c>
      <c r="G1064" s="12">
        <f t="shared" si="3"/>
        <v>1</v>
      </c>
    </row>
    <row r="1065" ht="15.75" customHeight="1">
      <c r="A1065" s="13">
        <v>42136.114583333336</v>
      </c>
      <c r="B1065" s="73">
        <f t="shared" si="1"/>
        <v>42136</v>
      </c>
      <c r="C1065" s="74">
        <f>IF(NewCustomer="Yes", IF(COUNTIF($I$2:$I$11,B1065)&gt;0,0,WEEKDAY(B1065,2)),IF(COUNTIF($I$2:$I$21,B1065)&gt;0,0,WEEKDAY(B1065,2)))</f>
        <v>2</v>
      </c>
      <c r="D1065" s="74">
        <f t="shared" si="2"/>
        <v>2</v>
      </c>
      <c r="E1065" s="12">
        <f>IFERROR(VLOOKUP(A1065,'IDAR Meter Data'!$A:$B,2,1),"")</f>
        <v>139</v>
      </c>
      <c r="F1065" s="75">
        <f>IF(CECCZ="CZ03",'Outside Temp'!B1065,IF(CECCZ="CZ04",'Outside Temp'!B1066,IF(CECCZ="CZ12",'Outside Temp'!B1067, IF(CECCZ="CZ13",'Outside Temp'!B1068))))</f>
        <v>51</v>
      </c>
      <c r="G1065" s="12">
        <f t="shared" si="3"/>
        <v>1</v>
      </c>
    </row>
    <row r="1066" ht="15.75" customHeight="1">
      <c r="A1066" s="13">
        <v>42136.125</v>
      </c>
      <c r="B1066" s="73">
        <f t="shared" si="1"/>
        <v>42136</v>
      </c>
      <c r="C1066" s="74">
        <f>IF(NewCustomer="Yes", IF(COUNTIF($I$2:$I$11,B1066)&gt;0,0,WEEKDAY(B1066,2)),IF(COUNTIF($I$2:$I$21,B1066)&gt;0,0,WEEKDAY(B1066,2)))</f>
        <v>2</v>
      </c>
      <c r="D1066" s="74">
        <f t="shared" si="2"/>
        <v>3</v>
      </c>
      <c r="E1066" s="12">
        <f>IFERROR(VLOOKUP(A1066,'IDAR Meter Data'!$A:$B,2,1),"")</f>
        <v>141</v>
      </c>
      <c r="F1066" s="75">
        <f>IF(CECCZ="CZ03",'Outside Temp'!B1066,IF(CECCZ="CZ04",'Outside Temp'!B1067,IF(CECCZ="CZ12",'Outside Temp'!B1068, IF(CECCZ="CZ13",'Outside Temp'!B1069))))</f>
        <v>51</v>
      </c>
      <c r="G1066" s="12">
        <f t="shared" si="3"/>
        <v>1</v>
      </c>
    </row>
    <row r="1067" ht="15.75" customHeight="1">
      <c r="A1067" s="13">
        <v>42136.135416666664</v>
      </c>
      <c r="B1067" s="73">
        <f t="shared" si="1"/>
        <v>42136</v>
      </c>
      <c r="C1067" s="74">
        <f>IF(NewCustomer="Yes", IF(COUNTIF($I$2:$I$11,B1067)&gt;0,0,WEEKDAY(B1067,2)),IF(COUNTIF($I$2:$I$21,B1067)&gt;0,0,WEEKDAY(B1067,2)))</f>
        <v>2</v>
      </c>
      <c r="D1067" s="74">
        <f t="shared" si="2"/>
        <v>3</v>
      </c>
      <c r="E1067" s="12">
        <f>IFERROR(VLOOKUP(A1067,'IDAR Meter Data'!$A:$B,2,1),"")</f>
        <v>139</v>
      </c>
      <c r="F1067" s="75">
        <f>IF(CECCZ="CZ03",'Outside Temp'!B1067,IF(CECCZ="CZ04",'Outside Temp'!B1068,IF(CECCZ="CZ12",'Outside Temp'!B1069, IF(CECCZ="CZ13",'Outside Temp'!B1070))))</f>
        <v>51</v>
      </c>
      <c r="G1067" s="12">
        <f t="shared" si="3"/>
        <v>1</v>
      </c>
    </row>
    <row r="1068" ht="15.75" customHeight="1">
      <c r="A1068" s="13">
        <v>42136.145833333336</v>
      </c>
      <c r="B1068" s="73">
        <f t="shared" si="1"/>
        <v>42136</v>
      </c>
      <c r="C1068" s="74">
        <f>IF(NewCustomer="Yes", IF(COUNTIF($I$2:$I$11,B1068)&gt;0,0,WEEKDAY(B1068,2)),IF(COUNTIF($I$2:$I$21,B1068)&gt;0,0,WEEKDAY(B1068,2)))</f>
        <v>2</v>
      </c>
      <c r="D1068" s="74">
        <f t="shared" si="2"/>
        <v>3</v>
      </c>
      <c r="E1068" s="12">
        <f>IFERROR(VLOOKUP(A1068,'IDAR Meter Data'!$A:$B,2,1),"")</f>
        <v>137</v>
      </c>
      <c r="F1068" s="75">
        <f>IF(CECCZ="CZ03",'Outside Temp'!B1068,IF(CECCZ="CZ04",'Outside Temp'!B1069,IF(CECCZ="CZ12",'Outside Temp'!B1070, IF(CECCZ="CZ13",'Outside Temp'!B1071))))</f>
        <v>51</v>
      </c>
      <c r="G1068" s="12">
        <f t="shared" si="3"/>
        <v>1</v>
      </c>
    </row>
    <row r="1069" ht="15.75" customHeight="1">
      <c r="A1069" s="13">
        <v>42136.15625</v>
      </c>
      <c r="B1069" s="73">
        <f t="shared" si="1"/>
        <v>42136</v>
      </c>
      <c r="C1069" s="74">
        <f>IF(NewCustomer="Yes", IF(COUNTIF($I$2:$I$11,B1069)&gt;0,0,WEEKDAY(B1069,2)),IF(COUNTIF($I$2:$I$21,B1069)&gt;0,0,WEEKDAY(B1069,2)))</f>
        <v>2</v>
      </c>
      <c r="D1069" s="74">
        <f t="shared" si="2"/>
        <v>3</v>
      </c>
      <c r="E1069" s="12">
        <f>IFERROR(VLOOKUP(A1069,'IDAR Meter Data'!$A:$B,2,1),"")</f>
        <v>141</v>
      </c>
      <c r="F1069" s="75">
        <f>IF(CECCZ="CZ03",'Outside Temp'!B1069,IF(CECCZ="CZ04",'Outside Temp'!B1070,IF(CECCZ="CZ12",'Outside Temp'!B1071, IF(CECCZ="CZ13",'Outside Temp'!B1072))))</f>
        <v>51</v>
      </c>
      <c r="G1069" s="12">
        <f t="shared" si="3"/>
        <v>1</v>
      </c>
    </row>
    <row r="1070" ht="15.75" customHeight="1">
      <c r="A1070" s="13">
        <v>42136.166666666664</v>
      </c>
      <c r="B1070" s="73">
        <f t="shared" si="1"/>
        <v>42136</v>
      </c>
      <c r="C1070" s="74">
        <f>IF(NewCustomer="Yes", IF(COUNTIF($I$2:$I$11,B1070)&gt;0,0,WEEKDAY(B1070,2)),IF(COUNTIF($I$2:$I$21,B1070)&gt;0,0,WEEKDAY(B1070,2)))</f>
        <v>2</v>
      </c>
      <c r="D1070" s="74">
        <f t="shared" si="2"/>
        <v>4</v>
      </c>
      <c r="E1070" s="12">
        <f>IFERROR(VLOOKUP(A1070,'IDAR Meter Data'!$A:$B,2,1),"")</f>
        <v>138</v>
      </c>
      <c r="F1070" s="75">
        <f>IF(CECCZ="CZ03",'Outside Temp'!B1070,IF(CECCZ="CZ04",'Outside Temp'!B1071,IF(CECCZ="CZ12",'Outside Temp'!B1072, IF(CECCZ="CZ13",'Outside Temp'!B1073))))</f>
        <v>51</v>
      </c>
      <c r="G1070" s="12">
        <f t="shared" si="3"/>
        <v>1</v>
      </c>
    </row>
    <row r="1071" ht="15.75" customHeight="1">
      <c r="A1071" s="13">
        <v>42136.177083333336</v>
      </c>
      <c r="B1071" s="73">
        <f t="shared" si="1"/>
        <v>42136</v>
      </c>
      <c r="C1071" s="74">
        <f>IF(NewCustomer="Yes", IF(COUNTIF($I$2:$I$11,B1071)&gt;0,0,WEEKDAY(B1071,2)),IF(COUNTIF($I$2:$I$21,B1071)&gt;0,0,WEEKDAY(B1071,2)))</f>
        <v>2</v>
      </c>
      <c r="D1071" s="74">
        <f t="shared" si="2"/>
        <v>4</v>
      </c>
      <c r="E1071" s="12">
        <f>IFERROR(VLOOKUP(A1071,'IDAR Meter Data'!$A:$B,2,1),"")</f>
        <v>138</v>
      </c>
      <c r="F1071" s="75">
        <f>IF(CECCZ="CZ03",'Outside Temp'!B1071,IF(CECCZ="CZ04",'Outside Temp'!B1072,IF(CECCZ="CZ12",'Outside Temp'!B1073, IF(CECCZ="CZ13",'Outside Temp'!B1074))))</f>
        <v>51</v>
      </c>
      <c r="G1071" s="12">
        <f t="shared" si="3"/>
        <v>1</v>
      </c>
    </row>
    <row r="1072" ht="15.75" customHeight="1">
      <c r="A1072" s="13">
        <v>42136.1875</v>
      </c>
      <c r="B1072" s="73">
        <f t="shared" si="1"/>
        <v>42136</v>
      </c>
      <c r="C1072" s="74">
        <f>IF(NewCustomer="Yes", IF(COUNTIF($I$2:$I$11,B1072)&gt;0,0,WEEKDAY(B1072,2)),IF(COUNTIF($I$2:$I$21,B1072)&gt;0,0,WEEKDAY(B1072,2)))</f>
        <v>2</v>
      </c>
      <c r="D1072" s="74">
        <f t="shared" si="2"/>
        <v>4</v>
      </c>
      <c r="E1072" s="12">
        <f>IFERROR(VLOOKUP(A1072,'IDAR Meter Data'!$A:$B,2,1),"")</f>
        <v>139</v>
      </c>
      <c r="F1072" s="75">
        <f>IF(CECCZ="CZ03",'Outside Temp'!B1072,IF(CECCZ="CZ04",'Outside Temp'!B1073,IF(CECCZ="CZ12",'Outside Temp'!B1074, IF(CECCZ="CZ13",'Outside Temp'!B1075))))</f>
        <v>51</v>
      </c>
      <c r="G1072" s="12">
        <f t="shared" si="3"/>
        <v>1</v>
      </c>
    </row>
    <row r="1073" ht="15.75" customHeight="1">
      <c r="A1073" s="13">
        <v>42136.197916666664</v>
      </c>
      <c r="B1073" s="73">
        <f t="shared" si="1"/>
        <v>42136</v>
      </c>
      <c r="C1073" s="74">
        <f>IF(NewCustomer="Yes", IF(COUNTIF($I$2:$I$11,B1073)&gt;0,0,WEEKDAY(B1073,2)),IF(COUNTIF($I$2:$I$21,B1073)&gt;0,0,WEEKDAY(B1073,2)))</f>
        <v>2</v>
      </c>
      <c r="D1073" s="74">
        <f t="shared" si="2"/>
        <v>4</v>
      </c>
      <c r="E1073" s="12">
        <f>IFERROR(VLOOKUP(A1073,'IDAR Meter Data'!$A:$B,2,1),"")</f>
        <v>140</v>
      </c>
      <c r="F1073" s="75">
        <f>IF(CECCZ="CZ03",'Outside Temp'!B1073,IF(CECCZ="CZ04",'Outside Temp'!B1074,IF(CECCZ="CZ12",'Outside Temp'!B1075, IF(CECCZ="CZ13",'Outside Temp'!B1076))))</f>
        <v>51</v>
      </c>
      <c r="G1073" s="12">
        <f t="shared" si="3"/>
        <v>1</v>
      </c>
    </row>
    <row r="1074" ht="15.75" customHeight="1">
      <c r="A1074" s="13">
        <v>42136.208333333336</v>
      </c>
      <c r="B1074" s="73">
        <f t="shared" si="1"/>
        <v>42136</v>
      </c>
      <c r="C1074" s="74">
        <f>IF(NewCustomer="Yes", IF(COUNTIF($I$2:$I$11,B1074)&gt;0,0,WEEKDAY(B1074,2)),IF(COUNTIF($I$2:$I$21,B1074)&gt;0,0,WEEKDAY(B1074,2)))</f>
        <v>2</v>
      </c>
      <c r="D1074" s="74">
        <f t="shared" si="2"/>
        <v>5</v>
      </c>
      <c r="E1074" s="12">
        <f>IFERROR(VLOOKUP(A1074,'IDAR Meter Data'!$A:$B,2,1),"")</f>
        <v>143</v>
      </c>
      <c r="F1074" s="75">
        <f>IF(CECCZ="CZ03",'Outside Temp'!B1074,IF(CECCZ="CZ04",'Outside Temp'!B1075,IF(CECCZ="CZ12",'Outside Temp'!B1076, IF(CECCZ="CZ13",'Outside Temp'!B1077))))</f>
        <v>51.06666667</v>
      </c>
      <c r="G1074" s="12">
        <f t="shared" si="3"/>
        <v>1</v>
      </c>
    </row>
    <row r="1075" ht="15.75" customHeight="1">
      <c r="A1075" s="13">
        <v>42136.21875</v>
      </c>
      <c r="B1075" s="73">
        <f t="shared" si="1"/>
        <v>42136</v>
      </c>
      <c r="C1075" s="74">
        <f>IF(NewCustomer="Yes", IF(COUNTIF($I$2:$I$11,B1075)&gt;0,0,WEEKDAY(B1075,2)),IF(COUNTIF($I$2:$I$21,B1075)&gt;0,0,WEEKDAY(B1075,2)))</f>
        <v>2</v>
      </c>
      <c r="D1075" s="74">
        <f t="shared" si="2"/>
        <v>5</v>
      </c>
      <c r="E1075" s="12">
        <f>IFERROR(VLOOKUP(A1075,'IDAR Meter Data'!$A:$B,2,1),"")</f>
        <v>138</v>
      </c>
      <c r="F1075" s="75">
        <f>IF(CECCZ="CZ03",'Outside Temp'!B1075,IF(CECCZ="CZ04",'Outside Temp'!B1076,IF(CECCZ="CZ12",'Outside Temp'!B1077, IF(CECCZ="CZ13",'Outside Temp'!B1078))))</f>
        <v>51.31666667</v>
      </c>
      <c r="G1075" s="12">
        <f t="shared" si="3"/>
        <v>1</v>
      </c>
    </row>
    <row r="1076" ht="15.75" customHeight="1">
      <c r="A1076" s="13">
        <v>42136.229166666664</v>
      </c>
      <c r="B1076" s="73">
        <f t="shared" si="1"/>
        <v>42136</v>
      </c>
      <c r="C1076" s="74">
        <f>IF(NewCustomer="Yes", IF(COUNTIF($I$2:$I$11,B1076)&gt;0,0,WEEKDAY(B1076,2)),IF(COUNTIF($I$2:$I$21,B1076)&gt;0,0,WEEKDAY(B1076,2)))</f>
        <v>2</v>
      </c>
      <c r="D1076" s="74">
        <f t="shared" si="2"/>
        <v>5</v>
      </c>
      <c r="E1076" s="12">
        <f>IFERROR(VLOOKUP(A1076,'IDAR Meter Data'!$A:$B,2,1),"")</f>
        <v>137</v>
      </c>
      <c r="F1076" s="75">
        <f>IF(CECCZ="CZ03",'Outside Temp'!B1076,IF(CECCZ="CZ04",'Outside Temp'!B1077,IF(CECCZ="CZ12",'Outside Temp'!B1078, IF(CECCZ="CZ13",'Outside Temp'!B1079))))</f>
        <v>51.56666667</v>
      </c>
      <c r="G1076" s="12">
        <f t="shared" si="3"/>
        <v>1</v>
      </c>
    </row>
    <row r="1077" ht="15.75" customHeight="1">
      <c r="A1077" s="13">
        <v>42136.239583333336</v>
      </c>
      <c r="B1077" s="73">
        <f t="shared" si="1"/>
        <v>42136</v>
      </c>
      <c r="C1077" s="74">
        <f>IF(NewCustomer="Yes", IF(COUNTIF($I$2:$I$11,B1077)&gt;0,0,WEEKDAY(B1077,2)),IF(COUNTIF($I$2:$I$21,B1077)&gt;0,0,WEEKDAY(B1077,2)))</f>
        <v>2</v>
      </c>
      <c r="D1077" s="74">
        <f t="shared" si="2"/>
        <v>5</v>
      </c>
      <c r="E1077" s="12">
        <f>IFERROR(VLOOKUP(A1077,'IDAR Meter Data'!$A:$B,2,1),"")</f>
        <v>140</v>
      </c>
      <c r="F1077" s="75">
        <f>IF(CECCZ="CZ03",'Outside Temp'!B1077,IF(CECCZ="CZ04",'Outside Temp'!B1078,IF(CECCZ="CZ12",'Outside Temp'!B1079, IF(CECCZ="CZ13",'Outside Temp'!B1080))))</f>
        <v>51.81666667</v>
      </c>
      <c r="G1077" s="12">
        <f t="shared" si="3"/>
        <v>1</v>
      </c>
    </row>
    <row r="1078" ht="15.75" customHeight="1">
      <c r="A1078" s="13">
        <v>42136.25</v>
      </c>
      <c r="B1078" s="73">
        <f t="shared" si="1"/>
        <v>42136</v>
      </c>
      <c r="C1078" s="74">
        <f>IF(NewCustomer="Yes", IF(COUNTIF($I$2:$I$11,B1078)&gt;0,0,WEEKDAY(B1078,2)),IF(COUNTIF($I$2:$I$21,B1078)&gt;0,0,WEEKDAY(B1078,2)))</f>
        <v>2</v>
      </c>
      <c r="D1078" s="74">
        <f t="shared" si="2"/>
        <v>6</v>
      </c>
      <c r="E1078" s="12">
        <f>IFERROR(VLOOKUP(A1078,'IDAR Meter Data'!$A:$B,2,1),"")</f>
        <v>138</v>
      </c>
      <c r="F1078" s="75">
        <f>IF(CECCZ="CZ03",'Outside Temp'!B1078,IF(CECCZ="CZ04",'Outside Temp'!B1079,IF(CECCZ="CZ12",'Outside Temp'!B1080, IF(CECCZ="CZ13",'Outside Temp'!B1081))))</f>
        <v>52.06666667</v>
      </c>
      <c r="G1078" s="12">
        <f t="shared" si="3"/>
        <v>1</v>
      </c>
    </row>
    <row r="1079" ht="15.75" customHeight="1">
      <c r="A1079" s="13">
        <v>42136.260416666664</v>
      </c>
      <c r="B1079" s="73">
        <f t="shared" si="1"/>
        <v>42136</v>
      </c>
      <c r="C1079" s="74">
        <f>IF(NewCustomer="Yes", IF(COUNTIF($I$2:$I$11,B1079)&gt;0,0,WEEKDAY(B1079,2)),IF(COUNTIF($I$2:$I$21,B1079)&gt;0,0,WEEKDAY(B1079,2)))</f>
        <v>2</v>
      </c>
      <c r="D1079" s="74">
        <f t="shared" si="2"/>
        <v>6</v>
      </c>
      <c r="E1079" s="12">
        <f>IFERROR(VLOOKUP(A1079,'IDAR Meter Data'!$A:$B,2,1),"")</f>
        <v>138</v>
      </c>
      <c r="F1079" s="75">
        <f>IF(CECCZ="CZ03",'Outside Temp'!B1079,IF(CECCZ="CZ04",'Outside Temp'!B1080,IF(CECCZ="CZ12",'Outside Temp'!B1081, IF(CECCZ="CZ13",'Outside Temp'!B1082))))</f>
        <v>52.31666667</v>
      </c>
      <c r="G1079" s="12">
        <f t="shared" si="3"/>
        <v>1</v>
      </c>
    </row>
    <row r="1080" ht="15.75" customHeight="1">
      <c r="A1080" s="13">
        <v>42136.270833333336</v>
      </c>
      <c r="B1080" s="73">
        <f t="shared" si="1"/>
        <v>42136</v>
      </c>
      <c r="C1080" s="74">
        <f>IF(NewCustomer="Yes", IF(COUNTIF($I$2:$I$11,B1080)&gt;0,0,WEEKDAY(B1080,2)),IF(COUNTIF($I$2:$I$21,B1080)&gt;0,0,WEEKDAY(B1080,2)))</f>
        <v>2</v>
      </c>
      <c r="D1080" s="74">
        <f t="shared" si="2"/>
        <v>6</v>
      </c>
      <c r="E1080" s="12">
        <f>IFERROR(VLOOKUP(A1080,'IDAR Meter Data'!$A:$B,2,1),"")</f>
        <v>140</v>
      </c>
      <c r="F1080" s="75">
        <f>IF(CECCZ="CZ03",'Outside Temp'!B1080,IF(CECCZ="CZ04",'Outside Temp'!B1081,IF(CECCZ="CZ12",'Outside Temp'!B1082, IF(CECCZ="CZ13",'Outside Temp'!B1083))))</f>
        <v>52.56666667</v>
      </c>
      <c r="G1080" s="12">
        <f t="shared" si="3"/>
        <v>1</v>
      </c>
    </row>
    <row r="1081" ht="15.75" customHeight="1">
      <c r="A1081" s="13">
        <v>42136.28125</v>
      </c>
      <c r="B1081" s="73">
        <f t="shared" si="1"/>
        <v>42136</v>
      </c>
      <c r="C1081" s="74">
        <f>IF(NewCustomer="Yes", IF(COUNTIF($I$2:$I$11,B1081)&gt;0,0,WEEKDAY(B1081,2)),IF(COUNTIF($I$2:$I$21,B1081)&gt;0,0,WEEKDAY(B1081,2)))</f>
        <v>2</v>
      </c>
      <c r="D1081" s="74">
        <f t="shared" si="2"/>
        <v>6</v>
      </c>
      <c r="E1081" s="12">
        <f>IFERROR(VLOOKUP(A1081,'IDAR Meter Data'!$A:$B,2,1),"")</f>
        <v>138</v>
      </c>
      <c r="F1081" s="75">
        <f>IF(CECCZ="CZ03",'Outside Temp'!B1081,IF(CECCZ="CZ04",'Outside Temp'!B1082,IF(CECCZ="CZ12",'Outside Temp'!B1083, IF(CECCZ="CZ13",'Outside Temp'!B1084))))</f>
        <v>52.81666667</v>
      </c>
      <c r="G1081" s="12">
        <f t="shared" si="3"/>
        <v>1</v>
      </c>
    </row>
    <row r="1082" ht="15.75" customHeight="1">
      <c r="A1082" s="13">
        <v>42136.291666666664</v>
      </c>
      <c r="B1082" s="73">
        <f t="shared" si="1"/>
        <v>42136</v>
      </c>
      <c r="C1082" s="74">
        <f>IF(NewCustomer="Yes", IF(COUNTIF($I$2:$I$11,B1082)&gt;0,0,WEEKDAY(B1082,2)),IF(COUNTIF($I$2:$I$21,B1082)&gt;0,0,WEEKDAY(B1082,2)))</f>
        <v>2</v>
      </c>
      <c r="D1082" s="74">
        <f t="shared" si="2"/>
        <v>7</v>
      </c>
      <c r="E1082" s="12">
        <f>IFERROR(VLOOKUP(A1082,'IDAR Meter Data'!$A:$B,2,1),"")</f>
        <v>141</v>
      </c>
      <c r="F1082" s="75">
        <f>IF(CECCZ="CZ03",'Outside Temp'!B1082,IF(CECCZ="CZ04",'Outside Temp'!B1083,IF(CECCZ="CZ12",'Outside Temp'!B1084, IF(CECCZ="CZ13",'Outside Temp'!B1085))))</f>
        <v>53.13333333</v>
      </c>
      <c r="G1082" s="12">
        <f t="shared" si="3"/>
        <v>1</v>
      </c>
    </row>
    <row r="1083" ht="15.75" customHeight="1">
      <c r="A1083" s="13">
        <v>42136.302083333336</v>
      </c>
      <c r="B1083" s="73">
        <f t="shared" si="1"/>
        <v>42136</v>
      </c>
      <c r="C1083" s="74">
        <f>IF(NewCustomer="Yes", IF(COUNTIF($I$2:$I$11,B1083)&gt;0,0,WEEKDAY(B1083,2)),IF(COUNTIF($I$2:$I$21,B1083)&gt;0,0,WEEKDAY(B1083,2)))</f>
        <v>2</v>
      </c>
      <c r="D1083" s="74">
        <f t="shared" si="2"/>
        <v>7</v>
      </c>
      <c r="E1083" s="12">
        <f>IFERROR(VLOOKUP(A1083,'IDAR Meter Data'!$A:$B,2,1),"")</f>
        <v>141</v>
      </c>
      <c r="F1083" s="75">
        <f>IF(CECCZ="CZ03",'Outside Temp'!B1083,IF(CECCZ="CZ04",'Outside Temp'!B1084,IF(CECCZ="CZ12",'Outside Temp'!B1085, IF(CECCZ="CZ13",'Outside Temp'!B1086))))</f>
        <v>53.63333333</v>
      </c>
      <c r="G1083" s="12">
        <f t="shared" si="3"/>
        <v>1</v>
      </c>
    </row>
    <row r="1084" ht="15.75" customHeight="1">
      <c r="A1084" s="13">
        <v>42136.3125</v>
      </c>
      <c r="B1084" s="73">
        <f t="shared" si="1"/>
        <v>42136</v>
      </c>
      <c r="C1084" s="74">
        <f>IF(NewCustomer="Yes", IF(COUNTIF($I$2:$I$11,B1084)&gt;0,0,WEEKDAY(B1084,2)),IF(COUNTIF($I$2:$I$21,B1084)&gt;0,0,WEEKDAY(B1084,2)))</f>
        <v>2</v>
      </c>
      <c r="D1084" s="74">
        <f t="shared" si="2"/>
        <v>7</v>
      </c>
      <c r="E1084" s="12">
        <f>IFERROR(VLOOKUP(A1084,'IDAR Meter Data'!$A:$B,2,1),"")</f>
        <v>140</v>
      </c>
      <c r="F1084" s="75">
        <f>IF(CECCZ="CZ03",'Outside Temp'!B1084,IF(CECCZ="CZ04",'Outside Temp'!B1085,IF(CECCZ="CZ12",'Outside Temp'!B1086, IF(CECCZ="CZ13",'Outside Temp'!B1087))))</f>
        <v>54.13333333</v>
      </c>
      <c r="G1084" s="12">
        <f t="shared" si="3"/>
        <v>1</v>
      </c>
    </row>
    <row r="1085" ht="15.75" customHeight="1">
      <c r="A1085" s="13">
        <v>42136.322916666664</v>
      </c>
      <c r="B1085" s="73">
        <f t="shared" si="1"/>
        <v>42136</v>
      </c>
      <c r="C1085" s="74">
        <f>IF(NewCustomer="Yes", IF(COUNTIF($I$2:$I$11,B1085)&gt;0,0,WEEKDAY(B1085,2)),IF(COUNTIF($I$2:$I$21,B1085)&gt;0,0,WEEKDAY(B1085,2)))</f>
        <v>2</v>
      </c>
      <c r="D1085" s="74">
        <f t="shared" si="2"/>
        <v>7</v>
      </c>
      <c r="E1085" s="12">
        <f>IFERROR(VLOOKUP(A1085,'IDAR Meter Data'!$A:$B,2,1),"")</f>
        <v>155</v>
      </c>
      <c r="F1085" s="75">
        <f>IF(CECCZ="CZ03",'Outside Temp'!B1085,IF(CECCZ="CZ04",'Outside Temp'!B1086,IF(CECCZ="CZ12",'Outside Temp'!B1087, IF(CECCZ="CZ13",'Outside Temp'!B1088))))</f>
        <v>54.63333333</v>
      </c>
      <c r="G1085" s="12">
        <f t="shared" si="3"/>
        <v>1</v>
      </c>
    </row>
    <row r="1086" ht="15.75" customHeight="1">
      <c r="A1086" s="13">
        <v>42136.333333333336</v>
      </c>
      <c r="B1086" s="73">
        <f t="shared" si="1"/>
        <v>42136</v>
      </c>
      <c r="C1086" s="74">
        <f>IF(NewCustomer="Yes", IF(COUNTIF($I$2:$I$11,B1086)&gt;0,0,WEEKDAY(B1086,2)),IF(COUNTIF($I$2:$I$21,B1086)&gt;0,0,WEEKDAY(B1086,2)))</f>
        <v>2</v>
      </c>
      <c r="D1086" s="74">
        <f t="shared" si="2"/>
        <v>8</v>
      </c>
      <c r="E1086" s="12">
        <f>IFERROR(VLOOKUP(A1086,'IDAR Meter Data'!$A:$B,2,1),"")</f>
        <v>153</v>
      </c>
      <c r="F1086" s="75">
        <f>IF(CECCZ="CZ03",'Outside Temp'!B1086,IF(CECCZ="CZ04",'Outside Temp'!B1087,IF(CECCZ="CZ12",'Outside Temp'!B1088, IF(CECCZ="CZ13",'Outside Temp'!B1089))))</f>
        <v>55.13333333</v>
      </c>
      <c r="G1086" s="12">
        <f t="shared" si="3"/>
        <v>1</v>
      </c>
    </row>
    <row r="1087" ht="15.75" customHeight="1">
      <c r="A1087" s="13">
        <v>42136.34375</v>
      </c>
      <c r="B1087" s="73">
        <f t="shared" si="1"/>
        <v>42136</v>
      </c>
      <c r="C1087" s="74">
        <f>IF(NewCustomer="Yes", IF(COUNTIF($I$2:$I$11,B1087)&gt;0,0,WEEKDAY(B1087,2)),IF(COUNTIF($I$2:$I$21,B1087)&gt;0,0,WEEKDAY(B1087,2)))</f>
        <v>2</v>
      </c>
      <c r="D1087" s="74">
        <f t="shared" si="2"/>
        <v>8</v>
      </c>
      <c r="E1087" s="12">
        <f>IFERROR(VLOOKUP(A1087,'IDAR Meter Data'!$A:$B,2,1),"")</f>
        <v>158</v>
      </c>
      <c r="F1087" s="75">
        <f>IF(CECCZ="CZ03",'Outside Temp'!B1087,IF(CECCZ="CZ04",'Outside Temp'!B1088,IF(CECCZ="CZ12",'Outside Temp'!B1089, IF(CECCZ="CZ13",'Outside Temp'!B1090))))</f>
        <v>55.63333333</v>
      </c>
      <c r="G1087" s="12">
        <f t="shared" si="3"/>
        <v>1</v>
      </c>
    </row>
    <row r="1088" ht="15.75" customHeight="1">
      <c r="A1088" s="13">
        <v>42136.354166666664</v>
      </c>
      <c r="B1088" s="73">
        <f t="shared" si="1"/>
        <v>42136</v>
      </c>
      <c r="C1088" s="74">
        <f>IF(NewCustomer="Yes", IF(COUNTIF($I$2:$I$11,B1088)&gt;0,0,WEEKDAY(B1088,2)),IF(COUNTIF($I$2:$I$21,B1088)&gt;0,0,WEEKDAY(B1088,2)))</f>
        <v>2</v>
      </c>
      <c r="D1088" s="74">
        <f t="shared" si="2"/>
        <v>8</v>
      </c>
      <c r="E1088" s="12">
        <f>IFERROR(VLOOKUP(A1088,'IDAR Meter Data'!$A:$B,2,1),"")</f>
        <v>157</v>
      </c>
      <c r="F1088" s="75">
        <f>IF(CECCZ="CZ03",'Outside Temp'!B1088,IF(CECCZ="CZ04",'Outside Temp'!B1089,IF(CECCZ="CZ12",'Outside Temp'!B1090, IF(CECCZ="CZ13",'Outside Temp'!B1091))))</f>
        <v>56.13333333</v>
      </c>
      <c r="G1088" s="12">
        <f t="shared" si="3"/>
        <v>1</v>
      </c>
    </row>
    <row r="1089" ht="15.75" customHeight="1">
      <c r="A1089" s="13">
        <v>42136.364583333336</v>
      </c>
      <c r="B1089" s="73">
        <f t="shared" si="1"/>
        <v>42136</v>
      </c>
      <c r="C1089" s="74">
        <f>IF(NewCustomer="Yes", IF(COUNTIF($I$2:$I$11,B1089)&gt;0,0,WEEKDAY(B1089,2)),IF(COUNTIF($I$2:$I$21,B1089)&gt;0,0,WEEKDAY(B1089,2)))</f>
        <v>2</v>
      </c>
      <c r="D1089" s="74">
        <f t="shared" si="2"/>
        <v>8</v>
      </c>
      <c r="E1089" s="12">
        <f>IFERROR(VLOOKUP(A1089,'IDAR Meter Data'!$A:$B,2,1),"")</f>
        <v>158</v>
      </c>
      <c r="F1089" s="75">
        <f>IF(CECCZ="CZ03",'Outside Temp'!B1089,IF(CECCZ="CZ04",'Outside Temp'!B1090,IF(CECCZ="CZ12",'Outside Temp'!B1091, IF(CECCZ="CZ13",'Outside Temp'!B1092))))</f>
        <v>56.63333333</v>
      </c>
      <c r="G1089" s="12">
        <f t="shared" si="3"/>
        <v>1</v>
      </c>
    </row>
    <row r="1090" ht="15.75" customHeight="1">
      <c r="A1090" s="13">
        <v>42136.375</v>
      </c>
      <c r="B1090" s="73">
        <f t="shared" si="1"/>
        <v>42136</v>
      </c>
      <c r="C1090" s="74">
        <f>IF(NewCustomer="Yes", IF(COUNTIF($I$2:$I$11,B1090)&gt;0,0,WEEKDAY(B1090,2)),IF(COUNTIF($I$2:$I$21,B1090)&gt;0,0,WEEKDAY(B1090,2)))</f>
        <v>2</v>
      </c>
      <c r="D1090" s="74">
        <f t="shared" si="2"/>
        <v>9</v>
      </c>
      <c r="E1090" s="12">
        <f>IFERROR(VLOOKUP(A1090,'IDAR Meter Data'!$A:$B,2,1),"")</f>
        <v>162</v>
      </c>
      <c r="F1090" s="75">
        <f>IF(CECCZ="CZ03",'Outside Temp'!B1090,IF(CECCZ="CZ04",'Outside Temp'!B1091,IF(CECCZ="CZ12",'Outside Temp'!B1092, IF(CECCZ="CZ13",'Outside Temp'!B1093))))</f>
        <v>57</v>
      </c>
      <c r="G1090" s="12">
        <f t="shared" si="3"/>
        <v>1</v>
      </c>
    </row>
    <row r="1091" ht="15.75" customHeight="1">
      <c r="A1091" s="13">
        <v>42136.385416666664</v>
      </c>
      <c r="B1091" s="73">
        <f t="shared" si="1"/>
        <v>42136</v>
      </c>
      <c r="C1091" s="74">
        <f>IF(NewCustomer="Yes", IF(COUNTIF($I$2:$I$11,B1091)&gt;0,0,WEEKDAY(B1091,2)),IF(COUNTIF($I$2:$I$21,B1091)&gt;0,0,WEEKDAY(B1091,2)))</f>
        <v>2</v>
      </c>
      <c r="D1091" s="74">
        <f t="shared" si="2"/>
        <v>9</v>
      </c>
      <c r="E1091" s="12">
        <f>IFERROR(VLOOKUP(A1091,'IDAR Meter Data'!$A:$B,2,1),"")</f>
        <v>167</v>
      </c>
      <c r="F1091" s="75">
        <f>IF(CECCZ="CZ03",'Outside Temp'!B1091,IF(CECCZ="CZ04",'Outside Temp'!B1092,IF(CECCZ="CZ12",'Outside Temp'!B1093, IF(CECCZ="CZ13",'Outside Temp'!B1094))))</f>
        <v>57</v>
      </c>
      <c r="G1091" s="12">
        <f t="shared" si="3"/>
        <v>1</v>
      </c>
    </row>
    <row r="1092" ht="15.75" customHeight="1">
      <c r="A1092" s="13">
        <v>42136.395833333336</v>
      </c>
      <c r="B1092" s="73">
        <f t="shared" si="1"/>
        <v>42136</v>
      </c>
      <c r="C1092" s="74">
        <f>IF(NewCustomer="Yes", IF(COUNTIF($I$2:$I$11,B1092)&gt;0,0,WEEKDAY(B1092,2)),IF(COUNTIF($I$2:$I$21,B1092)&gt;0,0,WEEKDAY(B1092,2)))</f>
        <v>2</v>
      </c>
      <c r="D1092" s="74">
        <f t="shared" si="2"/>
        <v>9</v>
      </c>
      <c r="E1092" s="12">
        <f>IFERROR(VLOOKUP(A1092,'IDAR Meter Data'!$A:$B,2,1),"")</f>
        <v>172</v>
      </c>
      <c r="F1092" s="75">
        <f>IF(CECCZ="CZ03",'Outside Temp'!B1092,IF(CECCZ="CZ04",'Outside Temp'!B1093,IF(CECCZ="CZ12",'Outside Temp'!B1094, IF(CECCZ="CZ13",'Outside Temp'!B1095))))</f>
        <v>57</v>
      </c>
      <c r="G1092" s="12">
        <f t="shared" si="3"/>
        <v>1</v>
      </c>
    </row>
    <row r="1093" ht="15.75" customHeight="1">
      <c r="A1093" s="13">
        <v>42136.40625</v>
      </c>
      <c r="B1093" s="73">
        <f t="shared" si="1"/>
        <v>42136</v>
      </c>
      <c r="C1093" s="74">
        <f>IF(NewCustomer="Yes", IF(COUNTIF($I$2:$I$11,B1093)&gt;0,0,WEEKDAY(B1093,2)),IF(COUNTIF($I$2:$I$21,B1093)&gt;0,0,WEEKDAY(B1093,2)))</f>
        <v>2</v>
      </c>
      <c r="D1093" s="74">
        <f t="shared" si="2"/>
        <v>9</v>
      </c>
      <c r="E1093" s="12">
        <f>IFERROR(VLOOKUP(A1093,'IDAR Meter Data'!$A:$B,2,1),"")</f>
        <v>177</v>
      </c>
      <c r="F1093" s="75">
        <f>IF(CECCZ="CZ03",'Outside Temp'!B1093,IF(CECCZ="CZ04",'Outside Temp'!B1094,IF(CECCZ="CZ12",'Outside Temp'!B1095, IF(CECCZ="CZ13",'Outside Temp'!B1096))))</f>
        <v>57</v>
      </c>
      <c r="G1093" s="12">
        <f t="shared" si="3"/>
        <v>1</v>
      </c>
    </row>
    <row r="1094" ht="15.75" customHeight="1">
      <c r="A1094" s="13">
        <v>42136.416666666664</v>
      </c>
      <c r="B1094" s="73">
        <f t="shared" si="1"/>
        <v>42136</v>
      </c>
      <c r="C1094" s="74">
        <f>IF(NewCustomer="Yes", IF(COUNTIF($I$2:$I$11,B1094)&gt;0,0,WEEKDAY(B1094,2)),IF(COUNTIF($I$2:$I$21,B1094)&gt;0,0,WEEKDAY(B1094,2)))</f>
        <v>2</v>
      </c>
      <c r="D1094" s="74">
        <f t="shared" si="2"/>
        <v>10</v>
      </c>
      <c r="E1094" s="12">
        <f>IFERROR(VLOOKUP(A1094,'IDAR Meter Data'!$A:$B,2,1),"")</f>
        <v>177</v>
      </c>
      <c r="F1094" s="75">
        <f>IF(CECCZ="CZ03",'Outside Temp'!B1094,IF(CECCZ="CZ04",'Outside Temp'!B1095,IF(CECCZ="CZ12",'Outside Temp'!B1096, IF(CECCZ="CZ13",'Outside Temp'!B1097))))</f>
        <v>57.13333333</v>
      </c>
      <c r="G1094" s="12">
        <f t="shared" si="3"/>
        <v>1</v>
      </c>
    </row>
    <row r="1095" ht="15.75" customHeight="1">
      <c r="A1095" s="13">
        <v>42136.427083333336</v>
      </c>
      <c r="B1095" s="73">
        <f t="shared" si="1"/>
        <v>42136</v>
      </c>
      <c r="C1095" s="74">
        <f>IF(NewCustomer="Yes", IF(COUNTIF($I$2:$I$11,B1095)&gt;0,0,WEEKDAY(B1095,2)),IF(COUNTIF($I$2:$I$21,B1095)&gt;0,0,WEEKDAY(B1095,2)))</f>
        <v>2</v>
      </c>
      <c r="D1095" s="74">
        <f t="shared" si="2"/>
        <v>10</v>
      </c>
      <c r="E1095" s="12">
        <f>IFERROR(VLOOKUP(A1095,'IDAR Meter Data'!$A:$B,2,1),"")</f>
        <v>192</v>
      </c>
      <c r="F1095" s="75">
        <f>IF(CECCZ="CZ03",'Outside Temp'!B1095,IF(CECCZ="CZ04",'Outside Temp'!B1096,IF(CECCZ="CZ12",'Outside Temp'!B1097, IF(CECCZ="CZ13",'Outside Temp'!B1098))))</f>
        <v>57.63333333</v>
      </c>
      <c r="G1095" s="12">
        <f t="shared" si="3"/>
        <v>1</v>
      </c>
    </row>
    <row r="1096" ht="15.75" customHeight="1">
      <c r="A1096" s="13">
        <v>42136.4375</v>
      </c>
      <c r="B1096" s="73">
        <f t="shared" si="1"/>
        <v>42136</v>
      </c>
      <c r="C1096" s="74">
        <f>IF(NewCustomer="Yes", IF(COUNTIF($I$2:$I$11,B1096)&gt;0,0,WEEKDAY(B1096,2)),IF(COUNTIF($I$2:$I$21,B1096)&gt;0,0,WEEKDAY(B1096,2)))</f>
        <v>2</v>
      </c>
      <c r="D1096" s="74">
        <f t="shared" si="2"/>
        <v>10</v>
      </c>
      <c r="E1096" s="12">
        <f>IFERROR(VLOOKUP(A1096,'IDAR Meter Data'!$A:$B,2,1),"")</f>
        <v>183</v>
      </c>
      <c r="F1096" s="75">
        <f>IF(CECCZ="CZ03",'Outside Temp'!B1096,IF(CECCZ="CZ04",'Outside Temp'!B1097,IF(CECCZ="CZ12",'Outside Temp'!B1098, IF(CECCZ="CZ13",'Outside Temp'!B1099))))</f>
        <v>58.13333333</v>
      </c>
      <c r="G1096" s="12">
        <f t="shared" si="3"/>
        <v>1</v>
      </c>
    </row>
    <row r="1097" ht="15.75" customHeight="1">
      <c r="A1097" s="13">
        <v>42136.447916666664</v>
      </c>
      <c r="B1097" s="73">
        <f t="shared" si="1"/>
        <v>42136</v>
      </c>
      <c r="C1097" s="74">
        <f>IF(NewCustomer="Yes", IF(COUNTIF($I$2:$I$11,B1097)&gt;0,0,WEEKDAY(B1097,2)),IF(COUNTIF($I$2:$I$21,B1097)&gt;0,0,WEEKDAY(B1097,2)))</f>
        <v>2</v>
      </c>
      <c r="D1097" s="74">
        <f t="shared" si="2"/>
        <v>10</v>
      </c>
      <c r="E1097" s="12">
        <f>IFERROR(VLOOKUP(A1097,'IDAR Meter Data'!$A:$B,2,1),"")</f>
        <v>181</v>
      </c>
      <c r="F1097" s="75">
        <f>IF(CECCZ="CZ03",'Outside Temp'!B1097,IF(CECCZ="CZ04",'Outside Temp'!B1098,IF(CECCZ="CZ12",'Outside Temp'!B1099, IF(CECCZ="CZ13",'Outside Temp'!B1100))))</f>
        <v>58.63333333</v>
      </c>
      <c r="G1097" s="12">
        <f t="shared" si="3"/>
        <v>1</v>
      </c>
    </row>
    <row r="1098" ht="15.75" customHeight="1">
      <c r="A1098" s="13">
        <v>42136.458333333336</v>
      </c>
      <c r="B1098" s="73">
        <f t="shared" si="1"/>
        <v>42136</v>
      </c>
      <c r="C1098" s="74">
        <f>IF(NewCustomer="Yes", IF(COUNTIF($I$2:$I$11,B1098)&gt;0,0,WEEKDAY(B1098,2)),IF(COUNTIF($I$2:$I$21,B1098)&gt;0,0,WEEKDAY(B1098,2)))</f>
        <v>2</v>
      </c>
      <c r="D1098" s="74">
        <f t="shared" si="2"/>
        <v>11</v>
      </c>
      <c r="E1098" s="12">
        <f>IFERROR(VLOOKUP(A1098,'IDAR Meter Data'!$A:$B,2,1),"")</f>
        <v>189</v>
      </c>
      <c r="F1098" s="75">
        <f>IF(CECCZ="CZ03",'Outside Temp'!B1098,IF(CECCZ="CZ04",'Outside Temp'!B1099,IF(CECCZ="CZ12",'Outside Temp'!B1100, IF(CECCZ="CZ13",'Outside Temp'!B1101))))</f>
        <v>59.13333333</v>
      </c>
      <c r="G1098" s="12">
        <f t="shared" si="3"/>
        <v>1</v>
      </c>
    </row>
    <row r="1099" ht="15.75" customHeight="1">
      <c r="A1099" s="13">
        <v>42136.46875</v>
      </c>
      <c r="B1099" s="73">
        <f t="shared" si="1"/>
        <v>42136</v>
      </c>
      <c r="C1099" s="74">
        <f>IF(NewCustomer="Yes", IF(COUNTIF($I$2:$I$11,B1099)&gt;0,0,WEEKDAY(B1099,2)),IF(COUNTIF($I$2:$I$21,B1099)&gt;0,0,WEEKDAY(B1099,2)))</f>
        <v>2</v>
      </c>
      <c r="D1099" s="74">
        <f t="shared" si="2"/>
        <v>11</v>
      </c>
      <c r="E1099" s="12">
        <f>IFERROR(VLOOKUP(A1099,'IDAR Meter Data'!$A:$B,2,1),"")</f>
        <v>193</v>
      </c>
      <c r="F1099" s="75">
        <f>IF(CECCZ="CZ03",'Outside Temp'!B1099,IF(CECCZ="CZ04",'Outside Temp'!B1100,IF(CECCZ="CZ12",'Outside Temp'!B1101, IF(CECCZ="CZ13",'Outside Temp'!B1102))))</f>
        <v>59.63333333</v>
      </c>
      <c r="G1099" s="12">
        <f t="shared" si="3"/>
        <v>1</v>
      </c>
    </row>
    <row r="1100" ht="15.75" customHeight="1">
      <c r="A1100" s="13">
        <v>42136.479166666664</v>
      </c>
      <c r="B1100" s="73">
        <f t="shared" si="1"/>
        <v>42136</v>
      </c>
      <c r="C1100" s="74">
        <f>IF(NewCustomer="Yes", IF(COUNTIF($I$2:$I$11,B1100)&gt;0,0,WEEKDAY(B1100,2)),IF(COUNTIF($I$2:$I$21,B1100)&gt;0,0,WEEKDAY(B1100,2)))</f>
        <v>2</v>
      </c>
      <c r="D1100" s="74">
        <f t="shared" si="2"/>
        <v>11</v>
      </c>
      <c r="E1100" s="12">
        <f>IFERROR(VLOOKUP(A1100,'IDAR Meter Data'!$A:$B,2,1),"")</f>
        <v>184</v>
      </c>
      <c r="F1100" s="75">
        <f>IF(CECCZ="CZ03",'Outside Temp'!B1100,IF(CECCZ="CZ04",'Outside Temp'!B1101,IF(CECCZ="CZ12",'Outside Temp'!B1102, IF(CECCZ="CZ13",'Outside Temp'!B1103))))</f>
        <v>60.13333333</v>
      </c>
      <c r="G1100" s="12">
        <f t="shared" si="3"/>
        <v>1</v>
      </c>
    </row>
    <row r="1101" ht="15.75" customHeight="1">
      <c r="A1101" s="13">
        <v>42136.489583333336</v>
      </c>
      <c r="B1101" s="73">
        <f t="shared" si="1"/>
        <v>42136</v>
      </c>
      <c r="C1101" s="74">
        <f>IF(NewCustomer="Yes", IF(COUNTIF($I$2:$I$11,B1101)&gt;0,0,WEEKDAY(B1101,2)),IF(COUNTIF($I$2:$I$21,B1101)&gt;0,0,WEEKDAY(B1101,2)))</f>
        <v>2</v>
      </c>
      <c r="D1101" s="74">
        <f t="shared" si="2"/>
        <v>11</v>
      </c>
      <c r="E1101" s="12">
        <f>IFERROR(VLOOKUP(A1101,'IDAR Meter Data'!$A:$B,2,1),"")</f>
        <v>187</v>
      </c>
      <c r="F1101" s="75">
        <f>IF(CECCZ="CZ03",'Outside Temp'!B1101,IF(CECCZ="CZ04",'Outside Temp'!B1102,IF(CECCZ="CZ12",'Outside Temp'!B1103, IF(CECCZ="CZ13",'Outside Temp'!B1104))))</f>
        <v>60.63333333</v>
      </c>
      <c r="G1101" s="12">
        <f t="shared" si="3"/>
        <v>1</v>
      </c>
    </row>
    <row r="1102" ht="15.75" customHeight="1">
      <c r="A1102" s="13">
        <v>42136.5</v>
      </c>
      <c r="B1102" s="73">
        <f t="shared" si="1"/>
        <v>42136</v>
      </c>
      <c r="C1102" s="74">
        <f>IF(NewCustomer="Yes", IF(COUNTIF($I$2:$I$11,B1102)&gt;0,0,WEEKDAY(B1102,2)),IF(COUNTIF($I$2:$I$21,B1102)&gt;0,0,WEEKDAY(B1102,2)))</f>
        <v>2</v>
      </c>
      <c r="D1102" s="74">
        <f t="shared" si="2"/>
        <v>12</v>
      </c>
      <c r="E1102" s="12">
        <f>IFERROR(VLOOKUP(A1102,'IDAR Meter Data'!$A:$B,2,1),"")</f>
        <v>188</v>
      </c>
      <c r="F1102" s="75">
        <f>IF(CECCZ="CZ03",'Outside Temp'!B1102,IF(CECCZ="CZ04",'Outside Temp'!B1103,IF(CECCZ="CZ12",'Outside Temp'!B1104, IF(CECCZ="CZ13",'Outside Temp'!B1105))))</f>
        <v>61</v>
      </c>
      <c r="G1102" s="12">
        <f t="shared" si="3"/>
        <v>1</v>
      </c>
    </row>
    <row r="1103" ht="15.75" customHeight="1">
      <c r="A1103" s="13">
        <v>42136.510416666664</v>
      </c>
      <c r="B1103" s="73">
        <f t="shared" si="1"/>
        <v>42136</v>
      </c>
      <c r="C1103" s="74">
        <f>IF(NewCustomer="Yes", IF(COUNTIF($I$2:$I$11,B1103)&gt;0,0,WEEKDAY(B1103,2)),IF(COUNTIF($I$2:$I$21,B1103)&gt;0,0,WEEKDAY(B1103,2)))</f>
        <v>2</v>
      </c>
      <c r="D1103" s="74">
        <f t="shared" si="2"/>
        <v>12</v>
      </c>
      <c r="E1103" s="12">
        <f>IFERROR(VLOOKUP(A1103,'IDAR Meter Data'!$A:$B,2,1),"")</f>
        <v>183</v>
      </c>
      <c r="F1103" s="75">
        <f>IF(CECCZ="CZ03",'Outside Temp'!B1103,IF(CECCZ="CZ04",'Outside Temp'!B1104,IF(CECCZ="CZ12",'Outside Temp'!B1105, IF(CECCZ="CZ13",'Outside Temp'!B1106))))</f>
        <v>61</v>
      </c>
      <c r="G1103" s="12">
        <f t="shared" si="3"/>
        <v>1</v>
      </c>
    </row>
    <row r="1104" ht="15.75" customHeight="1">
      <c r="A1104" s="13">
        <v>42136.520833333336</v>
      </c>
      <c r="B1104" s="73">
        <f t="shared" si="1"/>
        <v>42136</v>
      </c>
      <c r="C1104" s="74">
        <f>IF(NewCustomer="Yes", IF(COUNTIF($I$2:$I$11,B1104)&gt;0,0,WEEKDAY(B1104,2)),IF(COUNTIF($I$2:$I$21,B1104)&gt;0,0,WEEKDAY(B1104,2)))</f>
        <v>2</v>
      </c>
      <c r="D1104" s="74">
        <f t="shared" si="2"/>
        <v>12</v>
      </c>
      <c r="E1104" s="12">
        <f>IFERROR(VLOOKUP(A1104,'IDAR Meter Data'!$A:$B,2,1),"")</f>
        <v>184</v>
      </c>
      <c r="F1104" s="75">
        <f>IF(CECCZ="CZ03",'Outside Temp'!B1104,IF(CECCZ="CZ04",'Outside Temp'!B1105,IF(CECCZ="CZ12",'Outside Temp'!B1106, IF(CECCZ="CZ13",'Outside Temp'!B1107))))</f>
        <v>61</v>
      </c>
      <c r="G1104" s="12">
        <f t="shared" si="3"/>
        <v>1</v>
      </c>
    </row>
    <row r="1105" ht="15.75" customHeight="1">
      <c r="A1105" s="13">
        <v>42136.53125</v>
      </c>
      <c r="B1105" s="73">
        <f t="shared" si="1"/>
        <v>42136</v>
      </c>
      <c r="C1105" s="74">
        <f>IF(NewCustomer="Yes", IF(COUNTIF($I$2:$I$11,B1105)&gt;0,0,WEEKDAY(B1105,2)),IF(COUNTIF($I$2:$I$21,B1105)&gt;0,0,WEEKDAY(B1105,2)))</f>
        <v>2</v>
      </c>
      <c r="D1105" s="74">
        <f t="shared" si="2"/>
        <v>12</v>
      </c>
      <c r="E1105" s="12">
        <f>IFERROR(VLOOKUP(A1105,'IDAR Meter Data'!$A:$B,2,1),"")</f>
        <v>189</v>
      </c>
      <c r="F1105" s="75">
        <f>IF(CECCZ="CZ03",'Outside Temp'!B1105,IF(CECCZ="CZ04",'Outside Temp'!B1106,IF(CECCZ="CZ12",'Outside Temp'!B1107, IF(CECCZ="CZ13",'Outside Temp'!B1108))))</f>
        <v>61</v>
      </c>
      <c r="G1105" s="12">
        <f t="shared" si="3"/>
        <v>1</v>
      </c>
    </row>
    <row r="1106" ht="15.75" customHeight="1">
      <c r="A1106" s="13">
        <v>42136.541666666664</v>
      </c>
      <c r="B1106" s="73">
        <f t="shared" si="1"/>
        <v>42136</v>
      </c>
      <c r="C1106" s="74">
        <f>IF(NewCustomer="Yes", IF(COUNTIF($I$2:$I$11,B1106)&gt;0,0,WEEKDAY(B1106,2)),IF(COUNTIF($I$2:$I$21,B1106)&gt;0,0,WEEKDAY(B1106,2)))</f>
        <v>2</v>
      </c>
      <c r="D1106" s="74">
        <f t="shared" si="2"/>
        <v>13</v>
      </c>
      <c r="E1106" s="12">
        <f>IFERROR(VLOOKUP(A1106,'IDAR Meter Data'!$A:$B,2,1),"")</f>
        <v>195</v>
      </c>
      <c r="F1106" s="75">
        <f>IF(CECCZ="CZ03",'Outside Temp'!B1106,IF(CECCZ="CZ04",'Outside Temp'!B1107,IF(CECCZ="CZ12",'Outside Temp'!B1108, IF(CECCZ="CZ13",'Outside Temp'!B1109))))</f>
        <v>61.06666667</v>
      </c>
      <c r="G1106" s="12">
        <f t="shared" si="3"/>
        <v>1</v>
      </c>
    </row>
    <row r="1107" ht="15.75" customHeight="1">
      <c r="A1107" s="13">
        <v>42136.552083333336</v>
      </c>
      <c r="B1107" s="73">
        <f t="shared" si="1"/>
        <v>42136</v>
      </c>
      <c r="C1107" s="74">
        <f>IF(NewCustomer="Yes", IF(COUNTIF($I$2:$I$11,B1107)&gt;0,0,WEEKDAY(B1107,2)),IF(COUNTIF($I$2:$I$21,B1107)&gt;0,0,WEEKDAY(B1107,2)))</f>
        <v>2</v>
      </c>
      <c r="D1107" s="74">
        <f t="shared" si="2"/>
        <v>13</v>
      </c>
      <c r="E1107" s="12">
        <f>IFERROR(VLOOKUP(A1107,'IDAR Meter Data'!$A:$B,2,1),"")</f>
        <v>186</v>
      </c>
      <c r="F1107" s="75">
        <f>IF(CECCZ="CZ03",'Outside Temp'!B1107,IF(CECCZ="CZ04",'Outside Temp'!B1108,IF(CECCZ="CZ12",'Outside Temp'!B1109, IF(CECCZ="CZ13",'Outside Temp'!B1110))))</f>
        <v>61.31666667</v>
      </c>
      <c r="G1107" s="12">
        <f t="shared" si="3"/>
        <v>1</v>
      </c>
    </row>
    <row r="1108" ht="15.75" customHeight="1">
      <c r="A1108" s="13">
        <v>42136.5625</v>
      </c>
      <c r="B1108" s="73">
        <f t="shared" si="1"/>
        <v>42136</v>
      </c>
      <c r="C1108" s="74">
        <f>IF(NewCustomer="Yes", IF(COUNTIF($I$2:$I$11,B1108)&gt;0,0,WEEKDAY(B1108,2)),IF(COUNTIF($I$2:$I$21,B1108)&gt;0,0,WEEKDAY(B1108,2)))</f>
        <v>2</v>
      </c>
      <c r="D1108" s="74">
        <f t="shared" si="2"/>
        <v>13</v>
      </c>
      <c r="E1108" s="12">
        <f>IFERROR(VLOOKUP(A1108,'IDAR Meter Data'!$A:$B,2,1),"")</f>
        <v>196</v>
      </c>
      <c r="F1108" s="75">
        <f>IF(CECCZ="CZ03",'Outside Temp'!B1108,IF(CECCZ="CZ04",'Outside Temp'!B1109,IF(CECCZ="CZ12",'Outside Temp'!B1110, IF(CECCZ="CZ13",'Outside Temp'!B1111))))</f>
        <v>61.56666667</v>
      </c>
      <c r="G1108" s="12">
        <f t="shared" si="3"/>
        <v>1</v>
      </c>
    </row>
    <row r="1109" ht="15.75" customHeight="1">
      <c r="A1109" s="13">
        <v>42136.572916666664</v>
      </c>
      <c r="B1109" s="73">
        <f t="shared" si="1"/>
        <v>42136</v>
      </c>
      <c r="C1109" s="74">
        <f>IF(NewCustomer="Yes", IF(COUNTIF($I$2:$I$11,B1109)&gt;0,0,WEEKDAY(B1109,2)),IF(COUNTIF($I$2:$I$21,B1109)&gt;0,0,WEEKDAY(B1109,2)))</f>
        <v>2</v>
      </c>
      <c r="D1109" s="74">
        <f t="shared" si="2"/>
        <v>13</v>
      </c>
      <c r="E1109" s="12">
        <f>IFERROR(VLOOKUP(A1109,'IDAR Meter Data'!$A:$B,2,1),"")</f>
        <v>191</v>
      </c>
      <c r="F1109" s="75">
        <f>IF(CECCZ="CZ03",'Outside Temp'!B1109,IF(CECCZ="CZ04",'Outside Temp'!B1110,IF(CECCZ="CZ12",'Outside Temp'!B1111, IF(CECCZ="CZ13",'Outside Temp'!B1112))))</f>
        <v>61.81666667</v>
      </c>
      <c r="G1109" s="12">
        <f t="shared" si="3"/>
        <v>1</v>
      </c>
    </row>
    <row r="1110" ht="15.75" customHeight="1">
      <c r="A1110" s="13">
        <v>42136.583333333336</v>
      </c>
      <c r="B1110" s="73">
        <f t="shared" si="1"/>
        <v>42136</v>
      </c>
      <c r="C1110" s="74">
        <f>IF(NewCustomer="Yes", IF(COUNTIF($I$2:$I$11,B1110)&gt;0,0,WEEKDAY(B1110,2)),IF(COUNTIF($I$2:$I$21,B1110)&gt;0,0,WEEKDAY(B1110,2)))</f>
        <v>2</v>
      </c>
      <c r="D1110" s="74">
        <f t="shared" si="2"/>
        <v>14</v>
      </c>
      <c r="E1110" s="12">
        <f>IFERROR(VLOOKUP(A1110,'IDAR Meter Data'!$A:$B,2,1),"")</f>
        <v>188</v>
      </c>
      <c r="F1110" s="75">
        <f>IF(CECCZ="CZ03",'Outside Temp'!B1110,IF(CECCZ="CZ04",'Outside Temp'!B1111,IF(CECCZ="CZ12",'Outside Temp'!B1112, IF(CECCZ="CZ13",'Outside Temp'!B1113))))</f>
        <v>61.93333333</v>
      </c>
      <c r="G1110" s="12">
        <f t="shared" si="3"/>
        <v>1</v>
      </c>
    </row>
    <row r="1111" ht="15.75" customHeight="1">
      <c r="A1111" s="13">
        <v>42136.59375</v>
      </c>
      <c r="B1111" s="73">
        <f t="shared" si="1"/>
        <v>42136</v>
      </c>
      <c r="C1111" s="74">
        <f>IF(NewCustomer="Yes", IF(COUNTIF($I$2:$I$11,B1111)&gt;0,0,WEEKDAY(B1111,2)),IF(COUNTIF($I$2:$I$21,B1111)&gt;0,0,WEEKDAY(B1111,2)))</f>
        <v>2</v>
      </c>
      <c r="D1111" s="74">
        <f t="shared" si="2"/>
        <v>14</v>
      </c>
      <c r="E1111" s="12">
        <f>IFERROR(VLOOKUP(A1111,'IDAR Meter Data'!$A:$B,2,1),"")</f>
        <v>190</v>
      </c>
      <c r="F1111" s="75">
        <f>IF(CECCZ="CZ03",'Outside Temp'!B1111,IF(CECCZ="CZ04",'Outside Temp'!B1112,IF(CECCZ="CZ12",'Outside Temp'!B1113, IF(CECCZ="CZ13",'Outside Temp'!B1114))))</f>
        <v>61.68333333</v>
      </c>
      <c r="G1111" s="12">
        <f t="shared" si="3"/>
        <v>1</v>
      </c>
    </row>
    <row r="1112" ht="15.75" customHeight="1">
      <c r="A1112" s="13">
        <v>42136.604166666664</v>
      </c>
      <c r="B1112" s="73">
        <f t="shared" si="1"/>
        <v>42136</v>
      </c>
      <c r="C1112" s="74">
        <f>IF(NewCustomer="Yes", IF(COUNTIF($I$2:$I$11,B1112)&gt;0,0,WEEKDAY(B1112,2)),IF(COUNTIF($I$2:$I$21,B1112)&gt;0,0,WEEKDAY(B1112,2)))</f>
        <v>2</v>
      </c>
      <c r="D1112" s="74">
        <f t="shared" si="2"/>
        <v>14</v>
      </c>
      <c r="E1112" s="12">
        <f>IFERROR(VLOOKUP(A1112,'IDAR Meter Data'!$A:$B,2,1),"")</f>
        <v>232</v>
      </c>
      <c r="F1112" s="75">
        <f>IF(CECCZ="CZ03",'Outside Temp'!B1112,IF(CECCZ="CZ04",'Outside Temp'!B1113,IF(CECCZ="CZ12",'Outside Temp'!B1114, IF(CECCZ="CZ13",'Outside Temp'!B1115))))</f>
        <v>61.43333333</v>
      </c>
      <c r="G1112" s="12">
        <f t="shared" si="3"/>
        <v>1</v>
      </c>
    </row>
    <row r="1113" ht="15.75" customHeight="1">
      <c r="A1113" s="13">
        <v>42136.614583333336</v>
      </c>
      <c r="B1113" s="73">
        <f t="shared" si="1"/>
        <v>42136</v>
      </c>
      <c r="C1113" s="74">
        <f>IF(NewCustomer="Yes", IF(COUNTIF($I$2:$I$11,B1113)&gt;0,0,WEEKDAY(B1113,2)),IF(COUNTIF($I$2:$I$21,B1113)&gt;0,0,WEEKDAY(B1113,2)))</f>
        <v>2</v>
      </c>
      <c r="D1113" s="74">
        <f t="shared" si="2"/>
        <v>14</v>
      </c>
      <c r="E1113" s="12">
        <f>IFERROR(VLOOKUP(A1113,'IDAR Meter Data'!$A:$B,2,1),"")</f>
        <v>225</v>
      </c>
      <c r="F1113" s="75">
        <f>IF(CECCZ="CZ03",'Outside Temp'!B1113,IF(CECCZ="CZ04",'Outside Temp'!B1114,IF(CECCZ="CZ12",'Outside Temp'!B1115, IF(CECCZ="CZ13",'Outside Temp'!B1116))))</f>
        <v>61.18333333</v>
      </c>
      <c r="G1113" s="12">
        <f t="shared" si="3"/>
        <v>1</v>
      </c>
    </row>
    <row r="1114" ht="15.75" customHeight="1">
      <c r="A1114" s="13">
        <v>42136.625</v>
      </c>
      <c r="B1114" s="73">
        <f t="shared" si="1"/>
        <v>42136</v>
      </c>
      <c r="C1114" s="74">
        <f>IF(NewCustomer="Yes", IF(COUNTIF($I$2:$I$11,B1114)&gt;0,0,WEEKDAY(B1114,2)),IF(COUNTIF($I$2:$I$21,B1114)&gt;0,0,WEEKDAY(B1114,2)))</f>
        <v>2</v>
      </c>
      <c r="D1114" s="74">
        <f t="shared" si="2"/>
        <v>15</v>
      </c>
      <c r="E1114" s="12">
        <f>IFERROR(VLOOKUP(A1114,'IDAR Meter Data'!$A:$B,2,1),"")</f>
        <v>239</v>
      </c>
      <c r="F1114" s="75">
        <f>IF(CECCZ="CZ03",'Outside Temp'!B1114,IF(CECCZ="CZ04",'Outside Temp'!B1115,IF(CECCZ="CZ12",'Outside Temp'!B1116, IF(CECCZ="CZ13",'Outside Temp'!B1117))))</f>
        <v>60.8</v>
      </c>
      <c r="G1114" s="12">
        <f t="shared" si="3"/>
        <v>1</v>
      </c>
    </row>
    <row r="1115" ht="15.75" customHeight="1">
      <c r="A1115" s="13">
        <v>42136.635416666664</v>
      </c>
      <c r="B1115" s="73">
        <f t="shared" si="1"/>
        <v>42136</v>
      </c>
      <c r="C1115" s="74">
        <f>IF(NewCustomer="Yes", IF(COUNTIF($I$2:$I$11,B1115)&gt;0,0,WEEKDAY(B1115,2)),IF(COUNTIF($I$2:$I$21,B1115)&gt;0,0,WEEKDAY(B1115,2)))</f>
        <v>2</v>
      </c>
      <c r="D1115" s="74">
        <f t="shared" si="2"/>
        <v>15</v>
      </c>
      <c r="E1115" s="12">
        <f>IFERROR(VLOOKUP(A1115,'IDAR Meter Data'!$A:$B,2,1),"")</f>
        <v>231</v>
      </c>
      <c r="F1115" s="75">
        <f>IF(CECCZ="CZ03",'Outside Temp'!B1115,IF(CECCZ="CZ04",'Outside Temp'!B1116,IF(CECCZ="CZ12",'Outside Temp'!B1117, IF(CECCZ="CZ13",'Outside Temp'!B1118))))</f>
        <v>60.05</v>
      </c>
      <c r="G1115" s="12">
        <f t="shared" si="3"/>
        <v>1</v>
      </c>
    </row>
    <row r="1116" ht="15.75" customHeight="1">
      <c r="A1116" s="13">
        <v>42136.645833333336</v>
      </c>
      <c r="B1116" s="73">
        <f t="shared" si="1"/>
        <v>42136</v>
      </c>
      <c r="C1116" s="74">
        <f>IF(NewCustomer="Yes", IF(COUNTIF($I$2:$I$11,B1116)&gt;0,0,WEEKDAY(B1116,2)),IF(COUNTIF($I$2:$I$21,B1116)&gt;0,0,WEEKDAY(B1116,2)))</f>
        <v>2</v>
      </c>
      <c r="D1116" s="74">
        <f t="shared" si="2"/>
        <v>15</v>
      </c>
      <c r="E1116" s="12">
        <f>IFERROR(VLOOKUP(A1116,'IDAR Meter Data'!$A:$B,2,1),"")</f>
        <v>238</v>
      </c>
      <c r="F1116" s="75">
        <f>IF(CECCZ="CZ03",'Outside Temp'!B1116,IF(CECCZ="CZ04",'Outside Temp'!B1117,IF(CECCZ="CZ12",'Outside Temp'!B1118, IF(CECCZ="CZ13",'Outside Temp'!B1119))))</f>
        <v>59.3</v>
      </c>
      <c r="G1116" s="12">
        <f t="shared" si="3"/>
        <v>1</v>
      </c>
    </row>
    <row r="1117" ht="15.75" customHeight="1">
      <c r="A1117" s="13">
        <v>42136.65625</v>
      </c>
      <c r="B1117" s="73">
        <f t="shared" si="1"/>
        <v>42136</v>
      </c>
      <c r="C1117" s="74">
        <f>IF(NewCustomer="Yes", IF(COUNTIF($I$2:$I$11,B1117)&gt;0,0,WEEKDAY(B1117,2)),IF(COUNTIF($I$2:$I$21,B1117)&gt;0,0,WEEKDAY(B1117,2)))</f>
        <v>2</v>
      </c>
      <c r="D1117" s="74">
        <f t="shared" si="2"/>
        <v>15</v>
      </c>
      <c r="E1117" s="12">
        <f>IFERROR(VLOOKUP(A1117,'IDAR Meter Data'!$A:$B,2,1),"")</f>
        <v>228</v>
      </c>
      <c r="F1117" s="75">
        <f>IF(CECCZ="CZ03",'Outside Temp'!B1117,IF(CECCZ="CZ04",'Outside Temp'!B1118,IF(CECCZ="CZ12",'Outside Temp'!B1119, IF(CECCZ="CZ13",'Outside Temp'!B1120))))</f>
        <v>58.55</v>
      </c>
      <c r="G1117" s="12">
        <f t="shared" si="3"/>
        <v>1</v>
      </c>
    </row>
    <row r="1118" ht="15.75" customHeight="1">
      <c r="A1118" s="13">
        <v>42136.666666666664</v>
      </c>
      <c r="B1118" s="73">
        <f t="shared" si="1"/>
        <v>42136</v>
      </c>
      <c r="C1118" s="74">
        <f>IF(NewCustomer="Yes", IF(COUNTIF($I$2:$I$11,B1118)&gt;0,0,WEEKDAY(B1118,2)),IF(COUNTIF($I$2:$I$21,B1118)&gt;0,0,WEEKDAY(B1118,2)))</f>
        <v>2</v>
      </c>
      <c r="D1118" s="74">
        <f t="shared" si="2"/>
        <v>16</v>
      </c>
      <c r="E1118" s="12">
        <f>IFERROR(VLOOKUP(A1118,'IDAR Meter Data'!$A:$B,2,1),"")</f>
        <v>244</v>
      </c>
      <c r="F1118" s="75">
        <f>IF(CECCZ="CZ03",'Outside Temp'!B1118,IF(CECCZ="CZ04",'Outside Temp'!B1119,IF(CECCZ="CZ12",'Outside Temp'!B1120, IF(CECCZ="CZ13",'Outside Temp'!B1121))))</f>
        <v>57.86666667</v>
      </c>
      <c r="G1118" s="12">
        <f t="shared" si="3"/>
        <v>1</v>
      </c>
    </row>
    <row r="1119" ht="15.75" customHeight="1">
      <c r="A1119" s="13">
        <v>42136.677083333336</v>
      </c>
      <c r="B1119" s="73">
        <f t="shared" si="1"/>
        <v>42136</v>
      </c>
      <c r="C1119" s="74">
        <f>IF(NewCustomer="Yes", IF(COUNTIF($I$2:$I$11,B1119)&gt;0,0,WEEKDAY(B1119,2)),IF(COUNTIF($I$2:$I$21,B1119)&gt;0,0,WEEKDAY(B1119,2)))</f>
        <v>2</v>
      </c>
      <c r="D1119" s="74">
        <f t="shared" si="2"/>
        <v>16</v>
      </c>
      <c r="E1119" s="12">
        <f>IFERROR(VLOOKUP(A1119,'IDAR Meter Data'!$A:$B,2,1),"")</f>
        <v>238</v>
      </c>
      <c r="F1119" s="75">
        <f>IF(CECCZ="CZ03",'Outside Temp'!B1119,IF(CECCZ="CZ04",'Outside Temp'!B1120,IF(CECCZ="CZ12",'Outside Temp'!B1121, IF(CECCZ="CZ13",'Outside Temp'!B1122))))</f>
        <v>57.36666667</v>
      </c>
      <c r="G1119" s="12">
        <f t="shared" si="3"/>
        <v>1</v>
      </c>
    </row>
    <row r="1120" ht="15.75" customHeight="1">
      <c r="A1120" s="13">
        <v>42136.6875</v>
      </c>
      <c r="B1120" s="73">
        <f t="shared" si="1"/>
        <v>42136</v>
      </c>
      <c r="C1120" s="74">
        <f>IF(NewCustomer="Yes", IF(COUNTIF($I$2:$I$11,B1120)&gt;0,0,WEEKDAY(B1120,2)),IF(COUNTIF($I$2:$I$21,B1120)&gt;0,0,WEEKDAY(B1120,2)))</f>
        <v>2</v>
      </c>
      <c r="D1120" s="74">
        <f t="shared" si="2"/>
        <v>16</v>
      </c>
      <c r="E1120" s="12">
        <f>IFERROR(VLOOKUP(A1120,'IDAR Meter Data'!$A:$B,2,1),"")</f>
        <v>230</v>
      </c>
      <c r="F1120" s="75">
        <f>IF(CECCZ="CZ03",'Outside Temp'!B1120,IF(CECCZ="CZ04",'Outside Temp'!B1121,IF(CECCZ="CZ12",'Outside Temp'!B1122, IF(CECCZ="CZ13",'Outside Temp'!B1123))))</f>
        <v>56.86666667</v>
      </c>
      <c r="G1120" s="12">
        <f t="shared" si="3"/>
        <v>1</v>
      </c>
    </row>
    <row r="1121" ht="15.75" customHeight="1">
      <c r="A1121" s="13">
        <v>42136.697916666664</v>
      </c>
      <c r="B1121" s="73">
        <f t="shared" si="1"/>
        <v>42136</v>
      </c>
      <c r="C1121" s="74">
        <f>IF(NewCustomer="Yes", IF(COUNTIF($I$2:$I$11,B1121)&gt;0,0,WEEKDAY(B1121,2)),IF(COUNTIF($I$2:$I$21,B1121)&gt;0,0,WEEKDAY(B1121,2)))</f>
        <v>2</v>
      </c>
      <c r="D1121" s="74">
        <f t="shared" si="2"/>
        <v>16</v>
      </c>
      <c r="E1121" s="12">
        <f>IFERROR(VLOOKUP(A1121,'IDAR Meter Data'!$A:$B,2,1),"")</f>
        <v>232</v>
      </c>
      <c r="F1121" s="75">
        <f>IF(CECCZ="CZ03",'Outside Temp'!B1121,IF(CECCZ="CZ04",'Outside Temp'!B1122,IF(CECCZ="CZ12",'Outside Temp'!B1123, IF(CECCZ="CZ13",'Outside Temp'!B1124))))</f>
        <v>56.36666667</v>
      </c>
      <c r="G1121" s="12">
        <f t="shared" si="3"/>
        <v>1</v>
      </c>
    </row>
    <row r="1122" ht="15.75" customHeight="1">
      <c r="A1122" s="13">
        <v>42136.708333333336</v>
      </c>
      <c r="B1122" s="73">
        <f t="shared" si="1"/>
        <v>42136</v>
      </c>
      <c r="C1122" s="74">
        <f>IF(NewCustomer="Yes", IF(COUNTIF($I$2:$I$11,B1122)&gt;0,0,WEEKDAY(B1122,2)),IF(COUNTIF($I$2:$I$21,B1122)&gt;0,0,WEEKDAY(B1122,2)))</f>
        <v>2</v>
      </c>
      <c r="D1122" s="74">
        <f t="shared" si="2"/>
        <v>17</v>
      </c>
      <c r="E1122" s="12">
        <f>IFERROR(VLOOKUP(A1122,'IDAR Meter Data'!$A:$B,2,1),"")</f>
        <v>240</v>
      </c>
      <c r="F1122" s="75">
        <f>IF(CECCZ="CZ03",'Outside Temp'!B1122,IF(CECCZ="CZ04",'Outside Temp'!B1123,IF(CECCZ="CZ12",'Outside Temp'!B1124, IF(CECCZ="CZ13",'Outside Temp'!B1125))))</f>
        <v>55.93333333</v>
      </c>
      <c r="G1122" s="12">
        <f t="shared" si="3"/>
        <v>1</v>
      </c>
    </row>
    <row r="1123" ht="15.75" customHeight="1">
      <c r="A1123" s="13">
        <v>42136.71875</v>
      </c>
      <c r="B1123" s="73">
        <f t="shared" si="1"/>
        <v>42136</v>
      </c>
      <c r="C1123" s="74">
        <f>IF(NewCustomer="Yes", IF(COUNTIF($I$2:$I$11,B1123)&gt;0,0,WEEKDAY(B1123,2)),IF(COUNTIF($I$2:$I$21,B1123)&gt;0,0,WEEKDAY(B1123,2)))</f>
        <v>2</v>
      </c>
      <c r="D1123" s="74">
        <f t="shared" si="2"/>
        <v>17</v>
      </c>
      <c r="E1123" s="12">
        <f>IFERROR(VLOOKUP(A1123,'IDAR Meter Data'!$A:$B,2,1),"")</f>
        <v>220</v>
      </c>
      <c r="F1123" s="75">
        <f>IF(CECCZ="CZ03",'Outside Temp'!B1123,IF(CECCZ="CZ04",'Outside Temp'!B1124,IF(CECCZ="CZ12",'Outside Temp'!B1125, IF(CECCZ="CZ13",'Outside Temp'!B1126))))</f>
        <v>55.68333333</v>
      </c>
      <c r="G1123" s="12">
        <f t="shared" si="3"/>
        <v>1</v>
      </c>
    </row>
    <row r="1124" ht="15.75" customHeight="1">
      <c r="A1124" s="13">
        <v>42136.729166666664</v>
      </c>
      <c r="B1124" s="73">
        <f t="shared" si="1"/>
        <v>42136</v>
      </c>
      <c r="C1124" s="74">
        <f>IF(NewCustomer="Yes", IF(COUNTIF($I$2:$I$11,B1124)&gt;0,0,WEEKDAY(B1124,2)),IF(COUNTIF($I$2:$I$21,B1124)&gt;0,0,WEEKDAY(B1124,2)))</f>
        <v>2</v>
      </c>
      <c r="D1124" s="74">
        <f t="shared" si="2"/>
        <v>17</v>
      </c>
      <c r="E1124" s="12">
        <f>IFERROR(VLOOKUP(A1124,'IDAR Meter Data'!$A:$B,2,1),"")</f>
        <v>209</v>
      </c>
      <c r="F1124" s="75">
        <f>IF(CECCZ="CZ03",'Outside Temp'!B1124,IF(CECCZ="CZ04",'Outside Temp'!B1125,IF(CECCZ="CZ12",'Outside Temp'!B1126, IF(CECCZ="CZ13",'Outside Temp'!B1127))))</f>
        <v>55.43333333</v>
      </c>
      <c r="G1124" s="12">
        <f t="shared" si="3"/>
        <v>1</v>
      </c>
    </row>
    <row r="1125" ht="15.75" customHeight="1">
      <c r="A1125" s="13">
        <v>42136.739583333336</v>
      </c>
      <c r="B1125" s="73">
        <f t="shared" si="1"/>
        <v>42136</v>
      </c>
      <c r="C1125" s="74">
        <f>IF(NewCustomer="Yes", IF(COUNTIF($I$2:$I$11,B1125)&gt;0,0,WEEKDAY(B1125,2)),IF(COUNTIF($I$2:$I$21,B1125)&gt;0,0,WEEKDAY(B1125,2)))</f>
        <v>2</v>
      </c>
      <c r="D1125" s="74">
        <f t="shared" si="2"/>
        <v>17</v>
      </c>
      <c r="E1125" s="12">
        <f>IFERROR(VLOOKUP(A1125,'IDAR Meter Data'!$A:$B,2,1),"")</f>
        <v>219</v>
      </c>
      <c r="F1125" s="75">
        <f>IF(CECCZ="CZ03",'Outside Temp'!B1125,IF(CECCZ="CZ04",'Outside Temp'!B1126,IF(CECCZ="CZ12",'Outside Temp'!B1127, IF(CECCZ="CZ13",'Outside Temp'!B1128))))</f>
        <v>55.18333333</v>
      </c>
      <c r="G1125" s="12">
        <f t="shared" si="3"/>
        <v>1</v>
      </c>
    </row>
    <row r="1126" ht="15.75" customHeight="1">
      <c r="A1126" s="13">
        <v>42136.75</v>
      </c>
      <c r="B1126" s="73">
        <f t="shared" si="1"/>
        <v>42136</v>
      </c>
      <c r="C1126" s="74">
        <f>IF(NewCustomer="Yes", IF(COUNTIF($I$2:$I$11,B1126)&gt;0,0,WEEKDAY(B1126,2)),IF(COUNTIF($I$2:$I$21,B1126)&gt;0,0,WEEKDAY(B1126,2)))</f>
        <v>2</v>
      </c>
      <c r="D1126" s="74">
        <f t="shared" si="2"/>
        <v>18</v>
      </c>
      <c r="E1126" s="12">
        <f>IFERROR(VLOOKUP(A1126,'IDAR Meter Data'!$A:$B,2,1),"")</f>
        <v>193</v>
      </c>
      <c r="F1126" s="75">
        <f>IF(CECCZ="CZ03",'Outside Temp'!B1126,IF(CECCZ="CZ04",'Outside Temp'!B1127,IF(CECCZ="CZ12",'Outside Temp'!B1128, IF(CECCZ="CZ13",'Outside Temp'!B1129))))</f>
        <v>54.93333333</v>
      </c>
      <c r="G1126" s="12">
        <f t="shared" si="3"/>
        <v>1</v>
      </c>
    </row>
    <row r="1127" ht="15.75" customHeight="1">
      <c r="A1127" s="13">
        <v>42136.760416666664</v>
      </c>
      <c r="B1127" s="73">
        <f t="shared" si="1"/>
        <v>42136</v>
      </c>
      <c r="C1127" s="74">
        <f>IF(NewCustomer="Yes", IF(COUNTIF($I$2:$I$11,B1127)&gt;0,0,WEEKDAY(B1127,2)),IF(COUNTIF($I$2:$I$21,B1127)&gt;0,0,WEEKDAY(B1127,2)))</f>
        <v>2</v>
      </c>
      <c r="D1127" s="74">
        <f t="shared" si="2"/>
        <v>18</v>
      </c>
      <c r="E1127" s="12">
        <f>IFERROR(VLOOKUP(A1127,'IDAR Meter Data'!$A:$B,2,1),"")</f>
        <v>199</v>
      </c>
      <c r="F1127" s="75">
        <f>IF(CECCZ="CZ03",'Outside Temp'!B1127,IF(CECCZ="CZ04",'Outside Temp'!B1128,IF(CECCZ="CZ12",'Outside Temp'!B1129, IF(CECCZ="CZ13",'Outside Temp'!B1130))))</f>
        <v>54.68333333</v>
      </c>
      <c r="G1127" s="12">
        <f t="shared" si="3"/>
        <v>1</v>
      </c>
    </row>
    <row r="1128" ht="15.75" customHeight="1">
      <c r="A1128" s="13">
        <v>42136.770833333336</v>
      </c>
      <c r="B1128" s="73">
        <f t="shared" si="1"/>
        <v>42136</v>
      </c>
      <c r="C1128" s="74">
        <f>IF(NewCustomer="Yes", IF(COUNTIF($I$2:$I$11,B1128)&gt;0,0,WEEKDAY(B1128,2)),IF(COUNTIF($I$2:$I$21,B1128)&gt;0,0,WEEKDAY(B1128,2)))</f>
        <v>2</v>
      </c>
      <c r="D1128" s="74">
        <f t="shared" si="2"/>
        <v>18</v>
      </c>
      <c r="E1128" s="12">
        <f>IFERROR(VLOOKUP(A1128,'IDAR Meter Data'!$A:$B,2,1),"")</f>
        <v>188</v>
      </c>
      <c r="F1128" s="75">
        <f>IF(CECCZ="CZ03",'Outside Temp'!B1128,IF(CECCZ="CZ04",'Outside Temp'!B1129,IF(CECCZ="CZ12",'Outside Temp'!B1130, IF(CECCZ="CZ13",'Outside Temp'!B1131))))</f>
        <v>54.43333333</v>
      </c>
      <c r="G1128" s="12">
        <f t="shared" si="3"/>
        <v>1</v>
      </c>
    </row>
    <row r="1129" ht="15.75" customHeight="1">
      <c r="A1129" s="13">
        <v>42136.78125</v>
      </c>
      <c r="B1129" s="73">
        <f t="shared" si="1"/>
        <v>42136</v>
      </c>
      <c r="C1129" s="74">
        <f>IF(NewCustomer="Yes", IF(COUNTIF($I$2:$I$11,B1129)&gt;0,0,WEEKDAY(B1129,2)),IF(COUNTIF($I$2:$I$21,B1129)&gt;0,0,WEEKDAY(B1129,2)))</f>
        <v>2</v>
      </c>
      <c r="D1129" s="74">
        <f t="shared" si="2"/>
        <v>18</v>
      </c>
      <c r="E1129" s="12">
        <f>IFERROR(VLOOKUP(A1129,'IDAR Meter Data'!$A:$B,2,1),"")</f>
        <v>183</v>
      </c>
      <c r="F1129" s="75">
        <f>IF(CECCZ="CZ03",'Outside Temp'!B1129,IF(CECCZ="CZ04",'Outside Temp'!B1130,IF(CECCZ="CZ12",'Outside Temp'!B1131, IF(CECCZ="CZ13",'Outside Temp'!B1132))))</f>
        <v>54.18333333</v>
      </c>
      <c r="G1129" s="12">
        <f t="shared" si="3"/>
        <v>1</v>
      </c>
    </row>
    <row r="1130" ht="15.75" customHeight="1">
      <c r="A1130" s="13">
        <v>42136.791666666664</v>
      </c>
      <c r="B1130" s="73">
        <f t="shared" si="1"/>
        <v>42136</v>
      </c>
      <c r="C1130" s="74">
        <f>IF(NewCustomer="Yes", IF(COUNTIF($I$2:$I$11,B1130)&gt;0,0,WEEKDAY(B1130,2)),IF(COUNTIF($I$2:$I$21,B1130)&gt;0,0,WEEKDAY(B1130,2)))</f>
        <v>2</v>
      </c>
      <c r="D1130" s="74">
        <f t="shared" si="2"/>
        <v>19</v>
      </c>
      <c r="E1130" s="12">
        <f>IFERROR(VLOOKUP(A1130,'IDAR Meter Data'!$A:$B,2,1),"")</f>
        <v>181</v>
      </c>
      <c r="F1130" s="75">
        <f>IF(CECCZ="CZ03",'Outside Temp'!B1130,IF(CECCZ="CZ04",'Outside Temp'!B1131,IF(CECCZ="CZ12",'Outside Temp'!B1132, IF(CECCZ="CZ13",'Outside Temp'!B1133))))</f>
        <v>53.93333333</v>
      </c>
      <c r="G1130" s="12">
        <f t="shared" si="3"/>
        <v>1</v>
      </c>
    </row>
    <row r="1131" ht="15.75" customHeight="1">
      <c r="A1131" s="13">
        <v>42136.802083333336</v>
      </c>
      <c r="B1131" s="73">
        <f t="shared" si="1"/>
        <v>42136</v>
      </c>
      <c r="C1131" s="74">
        <f>IF(NewCustomer="Yes", IF(COUNTIF($I$2:$I$11,B1131)&gt;0,0,WEEKDAY(B1131,2)),IF(COUNTIF($I$2:$I$21,B1131)&gt;0,0,WEEKDAY(B1131,2)))</f>
        <v>2</v>
      </c>
      <c r="D1131" s="74">
        <f t="shared" si="2"/>
        <v>19</v>
      </c>
      <c r="E1131" s="12">
        <f>IFERROR(VLOOKUP(A1131,'IDAR Meter Data'!$A:$B,2,1),"")</f>
        <v>176</v>
      </c>
      <c r="F1131" s="75">
        <f>IF(CECCZ="CZ03",'Outside Temp'!B1131,IF(CECCZ="CZ04",'Outside Temp'!B1132,IF(CECCZ="CZ12",'Outside Temp'!B1133, IF(CECCZ="CZ13",'Outside Temp'!B1134))))</f>
        <v>53.68333333</v>
      </c>
      <c r="G1131" s="12">
        <f t="shared" si="3"/>
        <v>1</v>
      </c>
    </row>
    <row r="1132" ht="15.75" customHeight="1">
      <c r="A1132" s="13">
        <v>42136.8125</v>
      </c>
      <c r="B1132" s="73">
        <f t="shared" si="1"/>
        <v>42136</v>
      </c>
      <c r="C1132" s="74">
        <f>IF(NewCustomer="Yes", IF(COUNTIF($I$2:$I$11,B1132)&gt;0,0,WEEKDAY(B1132,2)),IF(COUNTIF($I$2:$I$21,B1132)&gt;0,0,WEEKDAY(B1132,2)))</f>
        <v>2</v>
      </c>
      <c r="D1132" s="74">
        <f t="shared" si="2"/>
        <v>19</v>
      </c>
      <c r="E1132" s="12">
        <f>IFERROR(VLOOKUP(A1132,'IDAR Meter Data'!$A:$B,2,1),"")</f>
        <v>173</v>
      </c>
      <c r="F1132" s="75">
        <f>IF(CECCZ="CZ03",'Outside Temp'!B1132,IF(CECCZ="CZ04",'Outside Temp'!B1133,IF(CECCZ="CZ12",'Outside Temp'!B1134, IF(CECCZ="CZ13",'Outside Temp'!B1135))))</f>
        <v>53.43333333</v>
      </c>
      <c r="G1132" s="12">
        <f t="shared" si="3"/>
        <v>1</v>
      </c>
    </row>
    <row r="1133" ht="15.75" customHeight="1">
      <c r="A1133" s="13">
        <v>42136.822916666664</v>
      </c>
      <c r="B1133" s="73">
        <f t="shared" si="1"/>
        <v>42136</v>
      </c>
      <c r="C1133" s="74">
        <f>IF(NewCustomer="Yes", IF(COUNTIF($I$2:$I$11,B1133)&gt;0,0,WEEKDAY(B1133,2)),IF(COUNTIF($I$2:$I$21,B1133)&gt;0,0,WEEKDAY(B1133,2)))</f>
        <v>2</v>
      </c>
      <c r="D1133" s="74">
        <f t="shared" si="2"/>
        <v>19</v>
      </c>
      <c r="E1133" s="12">
        <f>IFERROR(VLOOKUP(A1133,'IDAR Meter Data'!$A:$B,2,1),"")</f>
        <v>173</v>
      </c>
      <c r="F1133" s="75">
        <f>IF(CECCZ="CZ03",'Outside Temp'!B1133,IF(CECCZ="CZ04",'Outside Temp'!B1134,IF(CECCZ="CZ12",'Outside Temp'!B1135, IF(CECCZ="CZ13",'Outside Temp'!B1136))))</f>
        <v>53.18333333</v>
      </c>
      <c r="G1133" s="12">
        <f t="shared" si="3"/>
        <v>1</v>
      </c>
    </row>
    <row r="1134" ht="15.75" customHeight="1">
      <c r="A1134" s="13">
        <v>42136.833333333336</v>
      </c>
      <c r="B1134" s="73">
        <f t="shared" si="1"/>
        <v>42136</v>
      </c>
      <c r="C1134" s="74">
        <f>IF(NewCustomer="Yes", IF(COUNTIF($I$2:$I$11,B1134)&gt;0,0,WEEKDAY(B1134,2)),IF(COUNTIF($I$2:$I$21,B1134)&gt;0,0,WEEKDAY(B1134,2)))</f>
        <v>2</v>
      </c>
      <c r="D1134" s="74">
        <f t="shared" si="2"/>
        <v>20</v>
      </c>
      <c r="E1134" s="12">
        <f>IFERROR(VLOOKUP(A1134,'IDAR Meter Data'!$A:$B,2,1),"")</f>
        <v>168</v>
      </c>
      <c r="F1134" s="75">
        <f>IF(CECCZ="CZ03",'Outside Temp'!B1134,IF(CECCZ="CZ04",'Outside Temp'!B1135,IF(CECCZ="CZ12",'Outside Temp'!B1136, IF(CECCZ="CZ13",'Outside Temp'!B1137))))</f>
        <v>53</v>
      </c>
      <c r="G1134" s="12">
        <f t="shared" si="3"/>
        <v>1</v>
      </c>
    </row>
    <row r="1135" ht="15.75" customHeight="1">
      <c r="A1135" s="13">
        <v>42136.84375</v>
      </c>
      <c r="B1135" s="73">
        <f t="shared" si="1"/>
        <v>42136</v>
      </c>
      <c r="C1135" s="74">
        <f>IF(NewCustomer="Yes", IF(COUNTIF($I$2:$I$11,B1135)&gt;0,0,WEEKDAY(B1135,2)),IF(COUNTIF($I$2:$I$21,B1135)&gt;0,0,WEEKDAY(B1135,2)))</f>
        <v>2</v>
      </c>
      <c r="D1135" s="74">
        <f t="shared" si="2"/>
        <v>20</v>
      </c>
      <c r="E1135" s="12">
        <f>IFERROR(VLOOKUP(A1135,'IDAR Meter Data'!$A:$B,2,1),"")</f>
        <v>169</v>
      </c>
      <c r="F1135" s="75">
        <f>IF(CECCZ="CZ03",'Outside Temp'!B1135,IF(CECCZ="CZ04",'Outside Temp'!B1136,IF(CECCZ="CZ12",'Outside Temp'!B1137, IF(CECCZ="CZ13",'Outside Temp'!B1138))))</f>
        <v>53</v>
      </c>
      <c r="G1135" s="12">
        <f t="shared" si="3"/>
        <v>1</v>
      </c>
    </row>
    <row r="1136" ht="15.75" customHeight="1">
      <c r="A1136" s="13">
        <v>42136.854166666664</v>
      </c>
      <c r="B1136" s="73">
        <f t="shared" si="1"/>
        <v>42136</v>
      </c>
      <c r="C1136" s="74">
        <f>IF(NewCustomer="Yes", IF(COUNTIF($I$2:$I$11,B1136)&gt;0,0,WEEKDAY(B1136,2)),IF(COUNTIF($I$2:$I$21,B1136)&gt;0,0,WEEKDAY(B1136,2)))</f>
        <v>2</v>
      </c>
      <c r="D1136" s="74">
        <f t="shared" si="2"/>
        <v>20</v>
      </c>
      <c r="E1136" s="12">
        <f>IFERROR(VLOOKUP(A1136,'IDAR Meter Data'!$A:$B,2,1),"")</f>
        <v>169</v>
      </c>
      <c r="F1136" s="75">
        <f>IF(CECCZ="CZ03",'Outside Temp'!B1136,IF(CECCZ="CZ04",'Outside Temp'!B1137,IF(CECCZ="CZ12",'Outside Temp'!B1138, IF(CECCZ="CZ13",'Outside Temp'!B1139))))</f>
        <v>53</v>
      </c>
      <c r="G1136" s="12">
        <f t="shared" si="3"/>
        <v>1</v>
      </c>
    </row>
    <row r="1137" ht="15.75" customHeight="1">
      <c r="A1137" s="13">
        <v>42136.864583333336</v>
      </c>
      <c r="B1137" s="73">
        <f t="shared" si="1"/>
        <v>42136</v>
      </c>
      <c r="C1137" s="74">
        <f>IF(NewCustomer="Yes", IF(COUNTIF($I$2:$I$11,B1137)&gt;0,0,WEEKDAY(B1137,2)),IF(COUNTIF($I$2:$I$21,B1137)&gt;0,0,WEEKDAY(B1137,2)))</f>
        <v>2</v>
      </c>
      <c r="D1137" s="74">
        <f t="shared" si="2"/>
        <v>20</v>
      </c>
      <c r="E1137" s="12">
        <f>IFERROR(VLOOKUP(A1137,'IDAR Meter Data'!$A:$B,2,1),"")</f>
        <v>165</v>
      </c>
      <c r="F1137" s="75">
        <f>IF(CECCZ="CZ03",'Outside Temp'!B1137,IF(CECCZ="CZ04",'Outside Temp'!B1138,IF(CECCZ="CZ12",'Outside Temp'!B1139, IF(CECCZ="CZ13",'Outside Temp'!B1140))))</f>
        <v>53</v>
      </c>
      <c r="G1137" s="12">
        <f t="shared" si="3"/>
        <v>1</v>
      </c>
    </row>
    <row r="1138" ht="15.75" customHeight="1">
      <c r="A1138" s="13">
        <v>42136.875</v>
      </c>
      <c r="B1138" s="73">
        <f t="shared" si="1"/>
        <v>42136</v>
      </c>
      <c r="C1138" s="74">
        <f>IF(NewCustomer="Yes", IF(COUNTIF($I$2:$I$11,B1138)&gt;0,0,WEEKDAY(B1138,2)),IF(COUNTIF($I$2:$I$21,B1138)&gt;0,0,WEEKDAY(B1138,2)))</f>
        <v>2</v>
      </c>
      <c r="D1138" s="74">
        <f t="shared" si="2"/>
        <v>21</v>
      </c>
      <c r="E1138" s="12">
        <f>IFERROR(VLOOKUP(A1138,'IDAR Meter Data'!$A:$B,2,1),"")</f>
        <v>165</v>
      </c>
      <c r="F1138" s="75">
        <f>IF(CECCZ="CZ03",'Outside Temp'!B1138,IF(CECCZ="CZ04",'Outside Temp'!B1139,IF(CECCZ="CZ12",'Outside Temp'!B1140, IF(CECCZ="CZ13",'Outside Temp'!B1141))))</f>
        <v>53</v>
      </c>
      <c r="G1138" s="12">
        <f t="shared" si="3"/>
        <v>1</v>
      </c>
    </row>
    <row r="1139" ht="15.75" customHeight="1">
      <c r="A1139" s="13">
        <v>42136.885416666664</v>
      </c>
      <c r="B1139" s="73">
        <f t="shared" si="1"/>
        <v>42136</v>
      </c>
      <c r="C1139" s="74">
        <f>IF(NewCustomer="Yes", IF(COUNTIF($I$2:$I$11,B1139)&gt;0,0,WEEKDAY(B1139,2)),IF(COUNTIF($I$2:$I$21,B1139)&gt;0,0,WEEKDAY(B1139,2)))</f>
        <v>2</v>
      </c>
      <c r="D1139" s="74">
        <f t="shared" si="2"/>
        <v>21</v>
      </c>
      <c r="E1139" s="12">
        <f>IFERROR(VLOOKUP(A1139,'IDAR Meter Data'!$A:$B,2,1),"")</f>
        <v>153</v>
      </c>
      <c r="F1139" s="75">
        <f>IF(CECCZ="CZ03",'Outside Temp'!B1139,IF(CECCZ="CZ04",'Outside Temp'!B1140,IF(CECCZ="CZ12",'Outside Temp'!B1141, IF(CECCZ="CZ13",'Outside Temp'!B1142))))</f>
        <v>53</v>
      </c>
      <c r="G1139" s="12">
        <f t="shared" si="3"/>
        <v>1</v>
      </c>
    </row>
    <row r="1140" ht="15.75" customHeight="1">
      <c r="A1140" s="13">
        <v>42136.895833333336</v>
      </c>
      <c r="B1140" s="73">
        <f t="shared" si="1"/>
        <v>42136</v>
      </c>
      <c r="C1140" s="74">
        <f>IF(NewCustomer="Yes", IF(COUNTIF($I$2:$I$11,B1140)&gt;0,0,WEEKDAY(B1140,2)),IF(COUNTIF($I$2:$I$21,B1140)&gt;0,0,WEEKDAY(B1140,2)))</f>
        <v>2</v>
      </c>
      <c r="D1140" s="74">
        <f t="shared" si="2"/>
        <v>21</v>
      </c>
      <c r="E1140" s="12">
        <f>IFERROR(VLOOKUP(A1140,'IDAR Meter Data'!$A:$B,2,1),"")</f>
        <v>148</v>
      </c>
      <c r="F1140" s="75">
        <f>IF(CECCZ="CZ03",'Outside Temp'!B1140,IF(CECCZ="CZ04",'Outside Temp'!B1141,IF(CECCZ="CZ12",'Outside Temp'!B1142, IF(CECCZ="CZ13",'Outside Temp'!B1143))))</f>
        <v>53</v>
      </c>
      <c r="G1140" s="12">
        <f t="shared" si="3"/>
        <v>1</v>
      </c>
    </row>
    <row r="1141" ht="15.75" customHeight="1">
      <c r="A1141" s="13">
        <v>42136.90625</v>
      </c>
      <c r="B1141" s="73">
        <f t="shared" si="1"/>
        <v>42136</v>
      </c>
      <c r="C1141" s="74">
        <f>IF(NewCustomer="Yes", IF(COUNTIF($I$2:$I$11,B1141)&gt;0,0,WEEKDAY(B1141,2)),IF(COUNTIF($I$2:$I$21,B1141)&gt;0,0,WEEKDAY(B1141,2)))</f>
        <v>2</v>
      </c>
      <c r="D1141" s="74">
        <f t="shared" si="2"/>
        <v>21</v>
      </c>
      <c r="E1141" s="12">
        <f>IFERROR(VLOOKUP(A1141,'IDAR Meter Data'!$A:$B,2,1),"")</f>
        <v>151</v>
      </c>
      <c r="F1141" s="75">
        <f>IF(CECCZ="CZ03",'Outside Temp'!B1141,IF(CECCZ="CZ04",'Outside Temp'!B1142,IF(CECCZ="CZ12",'Outside Temp'!B1143, IF(CECCZ="CZ13",'Outside Temp'!B1144))))</f>
        <v>53</v>
      </c>
      <c r="G1141" s="12">
        <f t="shared" si="3"/>
        <v>1</v>
      </c>
    </row>
    <row r="1142" ht="15.75" customHeight="1">
      <c r="A1142" s="13">
        <v>42136.916666666664</v>
      </c>
      <c r="B1142" s="73">
        <f t="shared" si="1"/>
        <v>42136</v>
      </c>
      <c r="C1142" s="74">
        <f>IF(NewCustomer="Yes", IF(COUNTIF($I$2:$I$11,B1142)&gt;0,0,WEEKDAY(B1142,2)),IF(COUNTIF($I$2:$I$21,B1142)&gt;0,0,WEEKDAY(B1142,2)))</f>
        <v>2</v>
      </c>
      <c r="D1142" s="74">
        <f t="shared" si="2"/>
        <v>22</v>
      </c>
      <c r="E1142" s="12">
        <f>IFERROR(VLOOKUP(A1142,'IDAR Meter Data'!$A:$B,2,1),"")</f>
        <v>150</v>
      </c>
      <c r="F1142" s="75">
        <f>IF(CECCZ="CZ03",'Outside Temp'!B1142,IF(CECCZ="CZ04",'Outside Temp'!B1143,IF(CECCZ="CZ12",'Outside Temp'!B1144, IF(CECCZ="CZ13",'Outside Temp'!B1145))))</f>
        <v>53</v>
      </c>
      <c r="G1142" s="12">
        <f t="shared" si="3"/>
        <v>1</v>
      </c>
    </row>
    <row r="1143" ht="15.75" customHeight="1">
      <c r="A1143" s="13">
        <v>42136.927083333336</v>
      </c>
      <c r="B1143" s="73">
        <f t="shared" si="1"/>
        <v>42136</v>
      </c>
      <c r="C1143" s="74">
        <f>IF(NewCustomer="Yes", IF(COUNTIF($I$2:$I$11,B1143)&gt;0,0,WEEKDAY(B1143,2)),IF(COUNTIF($I$2:$I$21,B1143)&gt;0,0,WEEKDAY(B1143,2)))</f>
        <v>2</v>
      </c>
      <c r="D1143" s="74">
        <f t="shared" si="2"/>
        <v>22</v>
      </c>
      <c r="E1143" s="12">
        <f>IFERROR(VLOOKUP(A1143,'IDAR Meter Data'!$A:$B,2,1),"")</f>
        <v>158</v>
      </c>
      <c r="F1143" s="75">
        <f>IF(CECCZ="CZ03",'Outside Temp'!B1143,IF(CECCZ="CZ04",'Outside Temp'!B1144,IF(CECCZ="CZ12",'Outside Temp'!B1145, IF(CECCZ="CZ13",'Outside Temp'!B1146))))</f>
        <v>53</v>
      </c>
      <c r="G1143" s="12">
        <f t="shared" si="3"/>
        <v>1</v>
      </c>
    </row>
    <row r="1144" ht="15.75" customHeight="1">
      <c r="A1144" s="13">
        <v>42136.9375</v>
      </c>
      <c r="B1144" s="73">
        <f t="shared" si="1"/>
        <v>42136</v>
      </c>
      <c r="C1144" s="74">
        <f>IF(NewCustomer="Yes", IF(COUNTIF($I$2:$I$11,B1144)&gt;0,0,WEEKDAY(B1144,2)),IF(COUNTIF($I$2:$I$21,B1144)&gt;0,0,WEEKDAY(B1144,2)))</f>
        <v>2</v>
      </c>
      <c r="D1144" s="74">
        <f t="shared" si="2"/>
        <v>22</v>
      </c>
      <c r="E1144" s="12">
        <f>IFERROR(VLOOKUP(A1144,'IDAR Meter Data'!$A:$B,2,1),"")</f>
        <v>154</v>
      </c>
      <c r="F1144" s="75">
        <f>IF(CECCZ="CZ03",'Outside Temp'!B1144,IF(CECCZ="CZ04",'Outside Temp'!B1145,IF(CECCZ="CZ12",'Outside Temp'!B1146, IF(CECCZ="CZ13",'Outside Temp'!B1147))))</f>
        <v>53</v>
      </c>
      <c r="G1144" s="12">
        <f t="shared" si="3"/>
        <v>1</v>
      </c>
    </row>
    <row r="1145" ht="15.75" customHeight="1">
      <c r="A1145" s="13">
        <v>42136.947916666664</v>
      </c>
      <c r="B1145" s="73">
        <f t="shared" si="1"/>
        <v>42136</v>
      </c>
      <c r="C1145" s="74">
        <f>IF(NewCustomer="Yes", IF(COUNTIF($I$2:$I$11,B1145)&gt;0,0,WEEKDAY(B1145,2)),IF(COUNTIF($I$2:$I$21,B1145)&gt;0,0,WEEKDAY(B1145,2)))</f>
        <v>2</v>
      </c>
      <c r="D1145" s="74">
        <f t="shared" si="2"/>
        <v>22</v>
      </c>
      <c r="E1145" s="12">
        <f>IFERROR(VLOOKUP(A1145,'IDAR Meter Data'!$A:$B,2,1),"")</f>
        <v>154</v>
      </c>
      <c r="F1145" s="75">
        <f>IF(CECCZ="CZ03",'Outside Temp'!B1145,IF(CECCZ="CZ04",'Outside Temp'!B1146,IF(CECCZ="CZ12",'Outside Temp'!B1147, IF(CECCZ="CZ13",'Outside Temp'!B1148))))</f>
        <v>53</v>
      </c>
      <c r="G1145" s="12">
        <f t="shared" si="3"/>
        <v>1</v>
      </c>
    </row>
    <row r="1146" ht="15.75" customHeight="1">
      <c r="A1146" s="13">
        <v>42136.958333333336</v>
      </c>
      <c r="B1146" s="73">
        <f t="shared" si="1"/>
        <v>42136</v>
      </c>
      <c r="C1146" s="74">
        <f>IF(NewCustomer="Yes", IF(COUNTIF($I$2:$I$11,B1146)&gt;0,0,WEEKDAY(B1146,2)),IF(COUNTIF($I$2:$I$21,B1146)&gt;0,0,WEEKDAY(B1146,2)))</f>
        <v>2</v>
      </c>
      <c r="D1146" s="74">
        <f t="shared" si="2"/>
        <v>23</v>
      </c>
      <c r="E1146" s="12">
        <f>IFERROR(VLOOKUP(A1146,'IDAR Meter Data'!$A:$B,2,1),"")</f>
        <v>156</v>
      </c>
      <c r="F1146" s="75">
        <f>IF(CECCZ="CZ03",'Outside Temp'!B1146,IF(CECCZ="CZ04",'Outside Temp'!B1147,IF(CECCZ="CZ12",'Outside Temp'!B1148, IF(CECCZ="CZ13",'Outside Temp'!B1149))))</f>
        <v>53</v>
      </c>
      <c r="G1146" s="12">
        <f t="shared" si="3"/>
        <v>1</v>
      </c>
    </row>
    <row r="1147" ht="15.75" customHeight="1">
      <c r="A1147" s="13">
        <v>42136.96875</v>
      </c>
      <c r="B1147" s="73">
        <f t="shared" si="1"/>
        <v>42136</v>
      </c>
      <c r="C1147" s="74">
        <f>IF(NewCustomer="Yes", IF(COUNTIF($I$2:$I$11,B1147)&gt;0,0,WEEKDAY(B1147,2)),IF(COUNTIF($I$2:$I$21,B1147)&gt;0,0,WEEKDAY(B1147,2)))</f>
        <v>2</v>
      </c>
      <c r="D1147" s="74">
        <f t="shared" si="2"/>
        <v>23</v>
      </c>
      <c r="E1147" s="12">
        <f>IFERROR(VLOOKUP(A1147,'IDAR Meter Data'!$A:$B,2,1),"")</f>
        <v>150</v>
      </c>
      <c r="F1147" s="75">
        <f>IF(CECCZ="CZ03",'Outside Temp'!B1147,IF(CECCZ="CZ04",'Outside Temp'!B1148,IF(CECCZ="CZ12",'Outside Temp'!B1149, IF(CECCZ="CZ13",'Outside Temp'!B1150))))</f>
        <v>53</v>
      </c>
      <c r="G1147" s="12">
        <f t="shared" si="3"/>
        <v>1</v>
      </c>
    </row>
    <row r="1148" ht="15.75" customHeight="1">
      <c r="A1148" s="13">
        <v>42136.979166666664</v>
      </c>
      <c r="B1148" s="73">
        <f t="shared" si="1"/>
        <v>42136</v>
      </c>
      <c r="C1148" s="74">
        <f>IF(NewCustomer="Yes", IF(COUNTIF($I$2:$I$11,B1148)&gt;0,0,WEEKDAY(B1148,2)),IF(COUNTIF($I$2:$I$21,B1148)&gt;0,0,WEEKDAY(B1148,2)))</f>
        <v>2</v>
      </c>
      <c r="D1148" s="74">
        <f t="shared" si="2"/>
        <v>23</v>
      </c>
      <c r="E1148" s="12">
        <f>IFERROR(VLOOKUP(A1148,'IDAR Meter Data'!$A:$B,2,1),"")</f>
        <v>151</v>
      </c>
      <c r="F1148" s="75">
        <f>IF(CECCZ="CZ03",'Outside Temp'!B1148,IF(CECCZ="CZ04",'Outside Temp'!B1149,IF(CECCZ="CZ12",'Outside Temp'!B1150, IF(CECCZ="CZ13",'Outside Temp'!B1151))))</f>
        <v>53</v>
      </c>
      <c r="G1148" s="12">
        <f t="shared" si="3"/>
        <v>1</v>
      </c>
    </row>
    <row r="1149" ht="15.75" customHeight="1">
      <c r="A1149" s="13">
        <v>42136.989583333336</v>
      </c>
      <c r="B1149" s="73">
        <f t="shared" si="1"/>
        <v>42136</v>
      </c>
      <c r="C1149" s="74">
        <f>IF(NewCustomer="Yes", IF(COUNTIF($I$2:$I$11,B1149)&gt;0,0,WEEKDAY(B1149,2)),IF(COUNTIF($I$2:$I$21,B1149)&gt;0,0,WEEKDAY(B1149,2)))</f>
        <v>2</v>
      </c>
      <c r="D1149" s="74">
        <f t="shared" si="2"/>
        <v>23</v>
      </c>
      <c r="E1149" s="12">
        <f>IFERROR(VLOOKUP(A1149,'IDAR Meter Data'!$A:$B,2,1),"")</f>
        <v>147</v>
      </c>
      <c r="F1149" s="75">
        <f>IF(CECCZ="CZ03",'Outside Temp'!B1149,IF(CECCZ="CZ04",'Outside Temp'!B1150,IF(CECCZ="CZ12",'Outside Temp'!B1151, IF(CECCZ="CZ13",'Outside Temp'!B1152))))</f>
        <v>53</v>
      </c>
      <c r="G1149" s="12">
        <f t="shared" si="3"/>
        <v>1</v>
      </c>
    </row>
    <row r="1150" ht="15.75" customHeight="1">
      <c r="A1150" s="13">
        <v>42137.0</v>
      </c>
      <c r="B1150" s="73">
        <f t="shared" si="1"/>
        <v>42137</v>
      </c>
      <c r="C1150" s="74">
        <f>IF(NewCustomer="Yes", IF(COUNTIF($I$2:$I$11,B1150)&gt;0,0,WEEKDAY(B1150,2)),IF(COUNTIF($I$2:$I$21,B1150)&gt;0,0,WEEKDAY(B1150,2)))</f>
        <v>3</v>
      </c>
      <c r="D1150" s="74">
        <f t="shared" si="2"/>
        <v>0</v>
      </c>
      <c r="E1150" s="12">
        <f>IFERROR(VLOOKUP(A1150,'IDAR Meter Data'!$A:$B,2,1),"")</f>
        <v>146</v>
      </c>
      <c r="F1150" s="75">
        <f>IF(CECCZ="CZ03",'Outside Temp'!B1150,IF(CECCZ="CZ04",'Outside Temp'!B1151,IF(CECCZ="CZ12",'Outside Temp'!B1152, IF(CECCZ="CZ13",'Outside Temp'!B1153))))</f>
        <v>53</v>
      </c>
      <c r="G1150" s="12">
        <f t="shared" si="3"/>
        <v>1</v>
      </c>
    </row>
    <row r="1151" ht="15.75" customHeight="1">
      <c r="A1151" s="13">
        <v>42137.010416666664</v>
      </c>
      <c r="B1151" s="73">
        <f t="shared" si="1"/>
        <v>42137</v>
      </c>
      <c r="C1151" s="74">
        <f>IF(NewCustomer="Yes", IF(COUNTIF($I$2:$I$11,B1151)&gt;0,0,WEEKDAY(B1151,2)),IF(COUNTIF($I$2:$I$21,B1151)&gt;0,0,WEEKDAY(B1151,2)))</f>
        <v>3</v>
      </c>
      <c r="D1151" s="74">
        <f t="shared" si="2"/>
        <v>0</v>
      </c>
      <c r="E1151" s="12">
        <f>IFERROR(VLOOKUP(A1151,'IDAR Meter Data'!$A:$B,2,1),"")</f>
        <v>149</v>
      </c>
      <c r="F1151" s="75">
        <f>IF(CECCZ="CZ03",'Outside Temp'!B1151,IF(CECCZ="CZ04",'Outside Temp'!B1152,IF(CECCZ="CZ12",'Outside Temp'!B1153, IF(CECCZ="CZ13",'Outside Temp'!B1154))))</f>
        <v>53</v>
      </c>
      <c r="G1151" s="12">
        <f t="shared" si="3"/>
        <v>1</v>
      </c>
    </row>
    <row r="1152" ht="15.75" customHeight="1">
      <c r="A1152" s="13">
        <v>42137.020833333336</v>
      </c>
      <c r="B1152" s="73">
        <f t="shared" si="1"/>
        <v>42137</v>
      </c>
      <c r="C1152" s="74">
        <f>IF(NewCustomer="Yes", IF(COUNTIF($I$2:$I$11,B1152)&gt;0,0,WEEKDAY(B1152,2)),IF(COUNTIF($I$2:$I$21,B1152)&gt;0,0,WEEKDAY(B1152,2)))</f>
        <v>3</v>
      </c>
      <c r="D1152" s="74">
        <f t="shared" si="2"/>
        <v>0</v>
      </c>
      <c r="E1152" s="12">
        <f>IFERROR(VLOOKUP(A1152,'IDAR Meter Data'!$A:$B,2,1),"")</f>
        <v>144</v>
      </c>
      <c r="F1152" s="75">
        <f>IF(CECCZ="CZ03",'Outside Temp'!B1152,IF(CECCZ="CZ04",'Outside Temp'!B1153,IF(CECCZ="CZ12",'Outside Temp'!B1154, IF(CECCZ="CZ13",'Outside Temp'!B1155))))</f>
        <v>53</v>
      </c>
      <c r="G1152" s="12">
        <f t="shared" si="3"/>
        <v>1</v>
      </c>
    </row>
    <row r="1153" ht="15.75" customHeight="1">
      <c r="A1153" s="13">
        <v>42137.03125</v>
      </c>
      <c r="B1153" s="73">
        <f t="shared" si="1"/>
        <v>42137</v>
      </c>
      <c r="C1153" s="74">
        <f>IF(NewCustomer="Yes", IF(COUNTIF($I$2:$I$11,B1153)&gt;0,0,WEEKDAY(B1153,2)),IF(COUNTIF($I$2:$I$21,B1153)&gt;0,0,WEEKDAY(B1153,2)))</f>
        <v>3</v>
      </c>
      <c r="D1153" s="74">
        <f t="shared" si="2"/>
        <v>0</v>
      </c>
      <c r="E1153" s="12">
        <f>IFERROR(VLOOKUP(A1153,'IDAR Meter Data'!$A:$B,2,1),"")</f>
        <v>150</v>
      </c>
      <c r="F1153" s="75">
        <f>IF(CECCZ="CZ03",'Outside Temp'!B1153,IF(CECCZ="CZ04",'Outside Temp'!B1154,IF(CECCZ="CZ12",'Outside Temp'!B1155, IF(CECCZ="CZ13",'Outside Temp'!B1156))))</f>
        <v>53</v>
      </c>
      <c r="G1153" s="12">
        <f t="shared" si="3"/>
        <v>1</v>
      </c>
    </row>
    <row r="1154" ht="15.75" customHeight="1">
      <c r="A1154" s="13">
        <v>42137.041666666664</v>
      </c>
      <c r="B1154" s="73">
        <f t="shared" si="1"/>
        <v>42137</v>
      </c>
      <c r="C1154" s="74">
        <f>IF(NewCustomer="Yes", IF(COUNTIF($I$2:$I$11,B1154)&gt;0,0,WEEKDAY(B1154,2)),IF(COUNTIF($I$2:$I$21,B1154)&gt;0,0,WEEKDAY(B1154,2)))</f>
        <v>3</v>
      </c>
      <c r="D1154" s="74">
        <f t="shared" si="2"/>
        <v>1</v>
      </c>
      <c r="E1154" s="12">
        <f>IFERROR(VLOOKUP(A1154,'IDAR Meter Data'!$A:$B,2,1),"")</f>
        <v>145</v>
      </c>
      <c r="F1154" s="75">
        <f>IF(CECCZ="CZ03",'Outside Temp'!B1154,IF(CECCZ="CZ04",'Outside Temp'!B1155,IF(CECCZ="CZ12",'Outside Temp'!B1156, IF(CECCZ="CZ13",'Outside Temp'!B1157))))</f>
        <v>52.93333333</v>
      </c>
      <c r="G1154" s="12">
        <f t="shared" si="3"/>
        <v>1</v>
      </c>
    </row>
    <row r="1155" ht="15.75" customHeight="1">
      <c r="A1155" s="13">
        <v>42137.052083333336</v>
      </c>
      <c r="B1155" s="73">
        <f t="shared" si="1"/>
        <v>42137</v>
      </c>
      <c r="C1155" s="74">
        <f>IF(NewCustomer="Yes", IF(COUNTIF($I$2:$I$11,B1155)&gt;0,0,WEEKDAY(B1155,2)),IF(COUNTIF($I$2:$I$21,B1155)&gt;0,0,WEEKDAY(B1155,2)))</f>
        <v>3</v>
      </c>
      <c r="D1155" s="74">
        <f t="shared" si="2"/>
        <v>1</v>
      </c>
      <c r="E1155" s="12">
        <f>IFERROR(VLOOKUP(A1155,'IDAR Meter Data'!$A:$B,2,1),"")</f>
        <v>147</v>
      </c>
      <c r="F1155" s="75">
        <f>IF(CECCZ="CZ03",'Outside Temp'!B1155,IF(CECCZ="CZ04",'Outside Temp'!B1156,IF(CECCZ="CZ12",'Outside Temp'!B1157, IF(CECCZ="CZ13",'Outside Temp'!B1158))))</f>
        <v>52.68333333</v>
      </c>
      <c r="G1155" s="12">
        <f t="shared" si="3"/>
        <v>1</v>
      </c>
    </row>
    <row r="1156" ht="15.75" customHeight="1">
      <c r="A1156" s="13">
        <v>42137.0625</v>
      </c>
      <c r="B1156" s="73">
        <f t="shared" si="1"/>
        <v>42137</v>
      </c>
      <c r="C1156" s="74">
        <f>IF(NewCustomer="Yes", IF(COUNTIF($I$2:$I$11,B1156)&gt;0,0,WEEKDAY(B1156,2)),IF(COUNTIF($I$2:$I$21,B1156)&gt;0,0,WEEKDAY(B1156,2)))</f>
        <v>3</v>
      </c>
      <c r="D1156" s="74">
        <f t="shared" si="2"/>
        <v>1</v>
      </c>
      <c r="E1156" s="12">
        <f>IFERROR(VLOOKUP(A1156,'IDAR Meter Data'!$A:$B,2,1),"")</f>
        <v>144</v>
      </c>
      <c r="F1156" s="75">
        <f>IF(CECCZ="CZ03",'Outside Temp'!B1156,IF(CECCZ="CZ04",'Outside Temp'!B1157,IF(CECCZ="CZ12",'Outside Temp'!B1158, IF(CECCZ="CZ13",'Outside Temp'!B1159))))</f>
        <v>52.43333333</v>
      </c>
      <c r="G1156" s="12">
        <f t="shared" si="3"/>
        <v>1</v>
      </c>
    </row>
    <row r="1157" ht="15.75" customHeight="1">
      <c r="A1157" s="13">
        <v>42137.072916666664</v>
      </c>
      <c r="B1157" s="73">
        <f t="shared" si="1"/>
        <v>42137</v>
      </c>
      <c r="C1157" s="74">
        <f>IF(NewCustomer="Yes", IF(COUNTIF($I$2:$I$11,B1157)&gt;0,0,WEEKDAY(B1157,2)),IF(COUNTIF($I$2:$I$21,B1157)&gt;0,0,WEEKDAY(B1157,2)))</f>
        <v>3</v>
      </c>
      <c r="D1157" s="74">
        <f t="shared" si="2"/>
        <v>1</v>
      </c>
      <c r="E1157" s="12">
        <f>IFERROR(VLOOKUP(A1157,'IDAR Meter Data'!$A:$B,2,1),"")</f>
        <v>144</v>
      </c>
      <c r="F1157" s="75">
        <f>IF(CECCZ="CZ03",'Outside Temp'!B1157,IF(CECCZ="CZ04",'Outside Temp'!B1158,IF(CECCZ="CZ12",'Outside Temp'!B1159, IF(CECCZ="CZ13",'Outside Temp'!B1160))))</f>
        <v>52.18333333</v>
      </c>
      <c r="G1157" s="12">
        <f t="shared" si="3"/>
        <v>1</v>
      </c>
    </row>
    <row r="1158" ht="15.75" customHeight="1">
      <c r="A1158" s="13">
        <v>42137.083333333336</v>
      </c>
      <c r="B1158" s="73">
        <f t="shared" si="1"/>
        <v>42137</v>
      </c>
      <c r="C1158" s="74">
        <f>IF(NewCustomer="Yes", IF(COUNTIF($I$2:$I$11,B1158)&gt;0,0,WEEKDAY(B1158,2)),IF(COUNTIF($I$2:$I$21,B1158)&gt;0,0,WEEKDAY(B1158,2)))</f>
        <v>3</v>
      </c>
      <c r="D1158" s="74">
        <f t="shared" si="2"/>
        <v>2</v>
      </c>
      <c r="E1158" s="12">
        <f>IFERROR(VLOOKUP(A1158,'IDAR Meter Data'!$A:$B,2,1),"")</f>
        <v>147</v>
      </c>
      <c r="F1158" s="75">
        <f>IF(CECCZ="CZ03",'Outside Temp'!B1158,IF(CECCZ="CZ04",'Outside Temp'!B1159,IF(CECCZ="CZ12",'Outside Temp'!B1160, IF(CECCZ="CZ13",'Outside Temp'!B1161))))</f>
        <v>52</v>
      </c>
      <c r="G1158" s="12">
        <f t="shared" si="3"/>
        <v>1</v>
      </c>
    </row>
    <row r="1159" ht="15.75" customHeight="1">
      <c r="A1159" s="13">
        <v>42137.09375</v>
      </c>
      <c r="B1159" s="73">
        <f t="shared" si="1"/>
        <v>42137</v>
      </c>
      <c r="C1159" s="74">
        <f>IF(NewCustomer="Yes", IF(COUNTIF($I$2:$I$11,B1159)&gt;0,0,WEEKDAY(B1159,2)),IF(COUNTIF($I$2:$I$21,B1159)&gt;0,0,WEEKDAY(B1159,2)))</f>
        <v>3</v>
      </c>
      <c r="D1159" s="74">
        <f t="shared" si="2"/>
        <v>2</v>
      </c>
      <c r="E1159" s="12">
        <f>IFERROR(VLOOKUP(A1159,'IDAR Meter Data'!$A:$B,2,1),"")</f>
        <v>141</v>
      </c>
      <c r="F1159" s="75">
        <f>IF(CECCZ="CZ03",'Outside Temp'!B1159,IF(CECCZ="CZ04",'Outside Temp'!B1160,IF(CECCZ="CZ12",'Outside Temp'!B1161, IF(CECCZ="CZ13",'Outside Temp'!B1162))))</f>
        <v>52</v>
      </c>
      <c r="G1159" s="12">
        <f t="shared" si="3"/>
        <v>1</v>
      </c>
    </row>
    <row r="1160" ht="15.75" customHeight="1">
      <c r="A1160" s="13">
        <v>42137.104166666664</v>
      </c>
      <c r="B1160" s="73">
        <f t="shared" si="1"/>
        <v>42137</v>
      </c>
      <c r="C1160" s="74">
        <f>IF(NewCustomer="Yes", IF(COUNTIF($I$2:$I$11,B1160)&gt;0,0,WEEKDAY(B1160,2)),IF(COUNTIF($I$2:$I$21,B1160)&gt;0,0,WEEKDAY(B1160,2)))</f>
        <v>3</v>
      </c>
      <c r="D1160" s="74">
        <f t="shared" si="2"/>
        <v>2</v>
      </c>
      <c r="E1160" s="12">
        <f>IFERROR(VLOOKUP(A1160,'IDAR Meter Data'!$A:$B,2,1),"")</f>
        <v>141</v>
      </c>
      <c r="F1160" s="75">
        <f>IF(CECCZ="CZ03",'Outside Temp'!B1160,IF(CECCZ="CZ04",'Outside Temp'!B1161,IF(CECCZ="CZ12",'Outside Temp'!B1162, IF(CECCZ="CZ13",'Outside Temp'!B1163))))</f>
        <v>52</v>
      </c>
      <c r="G1160" s="12">
        <f t="shared" si="3"/>
        <v>1</v>
      </c>
    </row>
    <row r="1161" ht="15.75" customHeight="1">
      <c r="A1161" s="13">
        <v>42137.114583333336</v>
      </c>
      <c r="B1161" s="73">
        <f t="shared" si="1"/>
        <v>42137</v>
      </c>
      <c r="C1161" s="74">
        <f>IF(NewCustomer="Yes", IF(COUNTIF($I$2:$I$11,B1161)&gt;0,0,WEEKDAY(B1161,2)),IF(COUNTIF($I$2:$I$21,B1161)&gt;0,0,WEEKDAY(B1161,2)))</f>
        <v>3</v>
      </c>
      <c r="D1161" s="74">
        <f t="shared" si="2"/>
        <v>2</v>
      </c>
      <c r="E1161" s="12">
        <f>IFERROR(VLOOKUP(A1161,'IDAR Meter Data'!$A:$B,2,1),"")</f>
        <v>142</v>
      </c>
      <c r="F1161" s="75">
        <f>IF(CECCZ="CZ03",'Outside Temp'!B1161,IF(CECCZ="CZ04",'Outside Temp'!B1162,IF(CECCZ="CZ12",'Outside Temp'!B1163, IF(CECCZ="CZ13",'Outside Temp'!B1164))))</f>
        <v>52</v>
      </c>
      <c r="G1161" s="12">
        <f t="shared" si="3"/>
        <v>1</v>
      </c>
    </row>
    <row r="1162" ht="15.75" customHeight="1">
      <c r="A1162" s="13">
        <v>42137.125</v>
      </c>
      <c r="B1162" s="73">
        <f t="shared" si="1"/>
        <v>42137</v>
      </c>
      <c r="C1162" s="74">
        <f>IF(NewCustomer="Yes", IF(COUNTIF($I$2:$I$11,B1162)&gt;0,0,WEEKDAY(B1162,2)),IF(COUNTIF($I$2:$I$21,B1162)&gt;0,0,WEEKDAY(B1162,2)))</f>
        <v>3</v>
      </c>
      <c r="D1162" s="74">
        <f t="shared" si="2"/>
        <v>3</v>
      </c>
      <c r="E1162" s="12">
        <f>IFERROR(VLOOKUP(A1162,'IDAR Meter Data'!$A:$B,2,1),"")</f>
        <v>143</v>
      </c>
      <c r="F1162" s="75">
        <f>IF(CECCZ="CZ03",'Outside Temp'!B1162,IF(CECCZ="CZ04",'Outside Temp'!B1163,IF(CECCZ="CZ12",'Outside Temp'!B1164, IF(CECCZ="CZ13",'Outside Temp'!B1165))))</f>
        <v>52</v>
      </c>
      <c r="G1162" s="12">
        <f t="shared" si="3"/>
        <v>1</v>
      </c>
    </row>
    <row r="1163" ht="15.75" customHeight="1">
      <c r="A1163" s="13">
        <v>42137.135416666664</v>
      </c>
      <c r="B1163" s="73">
        <f t="shared" si="1"/>
        <v>42137</v>
      </c>
      <c r="C1163" s="74">
        <f>IF(NewCustomer="Yes", IF(COUNTIF($I$2:$I$11,B1163)&gt;0,0,WEEKDAY(B1163,2)),IF(COUNTIF($I$2:$I$21,B1163)&gt;0,0,WEEKDAY(B1163,2)))</f>
        <v>3</v>
      </c>
      <c r="D1163" s="74">
        <f t="shared" si="2"/>
        <v>3</v>
      </c>
      <c r="E1163" s="12">
        <f>IFERROR(VLOOKUP(A1163,'IDAR Meter Data'!$A:$B,2,1),"")</f>
        <v>143</v>
      </c>
      <c r="F1163" s="75">
        <f>IF(CECCZ="CZ03",'Outside Temp'!B1163,IF(CECCZ="CZ04",'Outside Temp'!B1164,IF(CECCZ="CZ12",'Outside Temp'!B1165, IF(CECCZ="CZ13",'Outside Temp'!B1166))))</f>
        <v>52</v>
      </c>
      <c r="G1163" s="12">
        <f t="shared" si="3"/>
        <v>1</v>
      </c>
    </row>
    <row r="1164" ht="15.75" customHeight="1">
      <c r="A1164" s="13">
        <v>42137.145833333336</v>
      </c>
      <c r="B1164" s="73">
        <f t="shared" si="1"/>
        <v>42137</v>
      </c>
      <c r="C1164" s="74">
        <f>IF(NewCustomer="Yes", IF(COUNTIF($I$2:$I$11,B1164)&gt;0,0,WEEKDAY(B1164,2)),IF(COUNTIF($I$2:$I$21,B1164)&gt;0,0,WEEKDAY(B1164,2)))</f>
        <v>3</v>
      </c>
      <c r="D1164" s="74">
        <f t="shared" si="2"/>
        <v>3</v>
      </c>
      <c r="E1164" s="12">
        <f>IFERROR(VLOOKUP(A1164,'IDAR Meter Data'!$A:$B,2,1),"")</f>
        <v>142</v>
      </c>
      <c r="F1164" s="75">
        <f>IF(CECCZ="CZ03",'Outside Temp'!B1164,IF(CECCZ="CZ04",'Outside Temp'!B1165,IF(CECCZ="CZ12",'Outside Temp'!B1166, IF(CECCZ="CZ13",'Outside Temp'!B1167))))</f>
        <v>52</v>
      </c>
      <c r="G1164" s="12">
        <f t="shared" si="3"/>
        <v>1</v>
      </c>
    </row>
    <row r="1165" ht="15.75" customHeight="1">
      <c r="A1165" s="13">
        <v>42137.15625</v>
      </c>
      <c r="B1165" s="73">
        <f t="shared" si="1"/>
        <v>42137</v>
      </c>
      <c r="C1165" s="74">
        <f>IF(NewCustomer="Yes", IF(COUNTIF($I$2:$I$11,B1165)&gt;0,0,WEEKDAY(B1165,2)),IF(COUNTIF($I$2:$I$21,B1165)&gt;0,0,WEEKDAY(B1165,2)))</f>
        <v>3</v>
      </c>
      <c r="D1165" s="74">
        <f t="shared" si="2"/>
        <v>3</v>
      </c>
      <c r="E1165" s="12">
        <f>IFERROR(VLOOKUP(A1165,'IDAR Meter Data'!$A:$B,2,1),"")</f>
        <v>141</v>
      </c>
      <c r="F1165" s="75">
        <f>IF(CECCZ="CZ03",'Outside Temp'!B1165,IF(CECCZ="CZ04",'Outside Temp'!B1166,IF(CECCZ="CZ12",'Outside Temp'!B1167, IF(CECCZ="CZ13",'Outside Temp'!B1168))))</f>
        <v>52</v>
      </c>
      <c r="G1165" s="12">
        <f t="shared" si="3"/>
        <v>1</v>
      </c>
    </row>
    <row r="1166" ht="15.75" customHeight="1">
      <c r="A1166" s="13">
        <v>42137.166666666664</v>
      </c>
      <c r="B1166" s="73">
        <f t="shared" si="1"/>
        <v>42137</v>
      </c>
      <c r="C1166" s="74">
        <f>IF(NewCustomer="Yes", IF(COUNTIF($I$2:$I$11,B1166)&gt;0,0,WEEKDAY(B1166,2)),IF(COUNTIF($I$2:$I$21,B1166)&gt;0,0,WEEKDAY(B1166,2)))</f>
        <v>3</v>
      </c>
      <c r="D1166" s="74">
        <f t="shared" si="2"/>
        <v>4</v>
      </c>
      <c r="E1166" s="12">
        <f>IFERROR(VLOOKUP(A1166,'IDAR Meter Data'!$A:$B,2,1),"")</f>
        <v>144</v>
      </c>
      <c r="F1166" s="75">
        <f>IF(CECCZ="CZ03",'Outside Temp'!B1166,IF(CECCZ="CZ04",'Outside Temp'!B1167,IF(CECCZ="CZ12",'Outside Temp'!B1168, IF(CECCZ="CZ13",'Outside Temp'!B1169))))</f>
        <v>52</v>
      </c>
      <c r="G1166" s="12">
        <f t="shared" si="3"/>
        <v>1</v>
      </c>
    </row>
    <row r="1167" ht="15.75" customHeight="1">
      <c r="A1167" s="13">
        <v>42137.177083333336</v>
      </c>
      <c r="B1167" s="73">
        <f t="shared" si="1"/>
        <v>42137</v>
      </c>
      <c r="C1167" s="74">
        <f>IF(NewCustomer="Yes", IF(COUNTIF($I$2:$I$11,B1167)&gt;0,0,WEEKDAY(B1167,2)),IF(COUNTIF($I$2:$I$21,B1167)&gt;0,0,WEEKDAY(B1167,2)))</f>
        <v>3</v>
      </c>
      <c r="D1167" s="74">
        <f t="shared" si="2"/>
        <v>4</v>
      </c>
      <c r="E1167" s="12">
        <f>IFERROR(VLOOKUP(A1167,'IDAR Meter Data'!$A:$B,2,1),"")</f>
        <v>141</v>
      </c>
      <c r="F1167" s="75">
        <f>IF(CECCZ="CZ03",'Outside Temp'!B1167,IF(CECCZ="CZ04",'Outside Temp'!B1168,IF(CECCZ="CZ12",'Outside Temp'!B1169, IF(CECCZ="CZ13",'Outside Temp'!B1170))))</f>
        <v>52</v>
      </c>
      <c r="G1167" s="12">
        <f t="shared" si="3"/>
        <v>1</v>
      </c>
    </row>
    <row r="1168" ht="15.75" customHeight="1">
      <c r="A1168" s="13">
        <v>42137.1875</v>
      </c>
      <c r="B1168" s="73">
        <f t="shared" si="1"/>
        <v>42137</v>
      </c>
      <c r="C1168" s="74">
        <f>IF(NewCustomer="Yes", IF(COUNTIF($I$2:$I$11,B1168)&gt;0,0,WEEKDAY(B1168,2)),IF(COUNTIF($I$2:$I$21,B1168)&gt;0,0,WEEKDAY(B1168,2)))</f>
        <v>3</v>
      </c>
      <c r="D1168" s="74">
        <f t="shared" si="2"/>
        <v>4</v>
      </c>
      <c r="E1168" s="12">
        <f>IFERROR(VLOOKUP(A1168,'IDAR Meter Data'!$A:$B,2,1),"")</f>
        <v>147</v>
      </c>
      <c r="F1168" s="75">
        <f>IF(CECCZ="CZ03",'Outside Temp'!B1168,IF(CECCZ="CZ04",'Outside Temp'!B1169,IF(CECCZ="CZ12",'Outside Temp'!B1170, IF(CECCZ="CZ13",'Outside Temp'!B1171))))</f>
        <v>52</v>
      </c>
      <c r="G1168" s="12">
        <f t="shared" si="3"/>
        <v>1</v>
      </c>
    </row>
    <row r="1169" ht="15.75" customHeight="1">
      <c r="A1169" s="13">
        <v>42137.197916666664</v>
      </c>
      <c r="B1169" s="73">
        <f t="shared" si="1"/>
        <v>42137</v>
      </c>
      <c r="C1169" s="74">
        <f>IF(NewCustomer="Yes", IF(COUNTIF($I$2:$I$11,B1169)&gt;0,0,WEEKDAY(B1169,2)),IF(COUNTIF($I$2:$I$21,B1169)&gt;0,0,WEEKDAY(B1169,2)))</f>
        <v>3</v>
      </c>
      <c r="D1169" s="74">
        <f t="shared" si="2"/>
        <v>4</v>
      </c>
      <c r="E1169" s="12">
        <f>IFERROR(VLOOKUP(A1169,'IDAR Meter Data'!$A:$B,2,1),"")</f>
        <v>138</v>
      </c>
      <c r="F1169" s="75">
        <f>IF(CECCZ="CZ03",'Outside Temp'!B1169,IF(CECCZ="CZ04",'Outside Temp'!B1170,IF(CECCZ="CZ12",'Outside Temp'!B1171, IF(CECCZ="CZ13",'Outside Temp'!B1172))))</f>
        <v>52</v>
      </c>
      <c r="G1169" s="12">
        <f t="shared" si="3"/>
        <v>1</v>
      </c>
    </row>
    <row r="1170" ht="15.75" customHeight="1">
      <c r="A1170" s="13">
        <v>42137.208333333336</v>
      </c>
      <c r="B1170" s="73">
        <f t="shared" si="1"/>
        <v>42137</v>
      </c>
      <c r="C1170" s="74">
        <f>IF(NewCustomer="Yes", IF(COUNTIF($I$2:$I$11,B1170)&gt;0,0,WEEKDAY(B1170,2)),IF(COUNTIF($I$2:$I$21,B1170)&gt;0,0,WEEKDAY(B1170,2)))</f>
        <v>3</v>
      </c>
      <c r="D1170" s="74">
        <f t="shared" si="2"/>
        <v>5</v>
      </c>
      <c r="E1170" s="12">
        <f>IFERROR(VLOOKUP(A1170,'IDAR Meter Data'!$A:$B,2,1),"")</f>
        <v>143</v>
      </c>
      <c r="F1170" s="75">
        <f>IF(CECCZ="CZ03",'Outside Temp'!B1170,IF(CECCZ="CZ04",'Outside Temp'!B1171,IF(CECCZ="CZ12",'Outside Temp'!B1172, IF(CECCZ="CZ13",'Outside Temp'!B1173))))</f>
        <v>52.06666667</v>
      </c>
      <c r="G1170" s="12">
        <f t="shared" si="3"/>
        <v>1</v>
      </c>
    </row>
    <row r="1171" ht="15.75" customHeight="1">
      <c r="A1171" s="13">
        <v>42137.21875</v>
      </c>
      <c r="B1171" s="73">
        <f t="shared" si="1"/>
        <v>42137</v>
      </c>
      <c r="C1171" s="74">
        <f>IF(NewCustomer="Yes", IF(COUNTIF($I$2:$I$11,B1171)&gt;0,0,WEEKDAY(B1171,2)),IF(COUNTIF($I$2:$I$21,B1171)&gt;0,0,WEEKDAY(B1171,2)))</f>
        <v>3</v>
      </c>
      <c r="D1171" s="74">
        <f t="shared" si="2"/>
        <v>5</v>
      </c>
      <c r="E1171" s="12">
        <f>IFERROR(VLOOKUP(A1171,'IDAR Meter Data'!$A:$B,2,1),"")</f>
        <v>142</v>
      </c>
      <c r="F1171" s="75">
        <f>IF(CECCZ="CZ03",'Outside Temp'!B1171,IF(CECCZ="CZ04",'Outside Temp'!B1172,IF(CECCZ="CZ12",'Outside Temp'!B1173, IF(CECCZ="CZ13",'Outside Temp'!B1174))))</f>
        <v>52.31666667</v>
      </c>
      <c r="G1171" s="12">
        <f t="shared" si="3"/>
        <v>1</v>
      </c>
    </row>
    <row r="1172" ht="15.75" customHeight="1">
      <c r="A1172" s="13">
        <v>42137.229166666664</v>
      </c>
      <c r="B1172" s="73">
        <f t="shared" si="1"/>
        <v>42137</v>
      </c>
      <c r="C1172" s="74">
        <f>IF(NewCustomer="Yes", IF(COUNTIF($I$2:$I$11,B1172)&gt;0,0,WEEKDAY(B1172,2)),IF(COUNTIF($I$2:$I$21,B1172)&gt;0,0,WEEKDAY(B1172,2)))</f>
        <v>3</v>
      </c>
      <c r="D1172" s="74">
        <f t="shared" si="2"/>
        <v>5</v>
      </c>
      <c r="E1172" s="12">
        <f>IFERROR(VLOOKUP(A1172,'IDAR Meter Data'!$A:$B,2,1),"")</f>
        <v>142</v>
      </c>
      <c r="F1172" s="75">
        <f>IF(CECCZ="CZ03",'Outside Temp'!B1172,IF(CECCZ="CZ04",'Outside Temp'!B1173,IF(CECCZ="CZ12",'Outside Temp'!B1174, IF(CECCZ="CZ13",'Outside Temp'!B1175))))</f>
        <v>52.56666667</v>
      </c>
      <c r="G1172" s="12">
        <f t="shared" si="3"/>
        <v>1</v>
      </c>
    </row>
    <row r="1173" ht="15.75" customHeight="1">
      <c r="A1173" s="13">
        <v>42137.239583333336</v>
      </c>
      <c r="B1173" s="73">
        <f t="shared" si="1"/>
        <v>42137</v>
      </c>
      <c r="C1173" s="74">
        <f>IF(NewCustomer="Yes", IF(COUNTIF($I$2:$I$11,B1173)&gt;0,0,WEEKDAY(B1173,2)),IF(COUNTIF($I$2:$I$21,B1173)&gt;0,0,WEEKDAY(B1173,2)))</f>
        <v>3</v>
      </c>
      <c r="D1173" s="74">
        <f t="shared" si="2"/>
        <v>5</v>
      </c>
      <c r="E1173" s="12">
        <f>IFERROR(VLOOKUP(A1173,'IDAR Meter Data'!$A:$B,2,1),"")</f>
        <v>142</v>
      </c>
      <c r="F1173" s="75">
        <f>IF(CECCZ="CZ03",'Outside Temp'!B1173,IF(CECCZ="CZ04",'Outside Temp'!B1174,IF(CECCZ="CZ12",'Outside Temp'!B1175, IF(CECCZ="CZ13",'Outside Temp'!B1176))))</f>
        <v>52.81666667</v>
      </c>
      <c r="G1173" s="12">
        <f t="shared" si="3"/>
        <v>1</v>
      </c>
    </row>
    <row r="1174" ht="15.75" customHeight="1">
      <c r="A1174" s="13">
        <v>42137.25</v>
      </c>
      <c r="B1174" s="73">
        <f t="shared" si="1"/>
        <v>42137</v>
      </c>
      <c r="C1174" s="74">
        <f>IF(NewCustomer="Yes", IF(COUNTIF($I$2:$I$11,B1174)&gt;0,0,WEEKDAY(B1174,2)),IF(COUNTIF($I$2:$I$21,B1174)&gt;0,0,WEEKDAY(B1174,2)))</f>
        <v>3</v>
      </c>
      <c r="D1174" s="74">
        <f t="shared" si="2"/>
        <v>6</v>
      </c>
      <c r="E1174" s="12">
        <f>IFERROR(VLOOKUP(A1174,'IDAR Meter Data'!$A:$B,2,1),"")</f>
        <v>145</v>
      </c>
      <c r="F1174" s="75">
        <f>IF(CECCZ="CZ03",'Outside Temp'!B1174,IF(CECCZ="CZ04",'Outside Temp'!B1175,IF(CECCZ="CZ12",'Outside Temp'!B1176, IF(CECCZ="CZ13",'Outside Temp'!B1177))))</f>
        <v>53.13333333</v>
      </c>
      <c r="G1174" s="12">
        <f t="shared" si="3"/>
        <v>1</v>
      </c>
    </row>
    <row r="1175" ht="15.75" customHeight="1">
      <c r="A1175" s="13">
        <v>42137.260416666664</v>
      </c>
      <c r="B1175" s="73">
        <f t="shared" si="1"/>
        <v>42137</v>
      </c>
      <c r="C1175" s="74">
        <f>IF(NewCustomer="Yes", IF(COUNTIF($I$2:$I$11,B1175)&gt;0,0,WEEKDAY(B1175,2)),IF(COUNTIF($I$2:$I$21,B1175)&gt;0,0,WEEKDAY(B1175,2)))</f>
        <v>3</v>
      </c>
      <c r="D1175" s="74">
        <f t="shared" si="2"/>
        <v>6</v>
      </c>
      <c r="E1175" s="12">
        <f>IFERROR(VLOOKUP(A1175,'IDAR Meter Data'!$A:$B,2,1),"")</f>
        <v>141</v>
      </c>
      <c r="F1175" s="75">
        <f>IF(CECCZ="CZ03",'Outside Temp'!B1175,IF(CECCZ="CZ04",'Outside Temp'!B1176,IF(CECCZ="CZ12",'Outside Temp'!B1177, IF(CECCZ="CZ13",'Outside Temp'!B1178))))</f>
        <v>53.63333333</v>
      </c>
      <c r="G1175" s="12">
        <f t="shared" si="3"/>
        <v>1</v>
      </c>
    </row>
    <row r="1176" ht="15.75" customHeight="1">
      <c r="A1176" s="13">
        <v>42137.270833333336</v>
      </c>
      <c r="B1176" s="73">
        <f t="shared" si="1"/>
        <v>42137</v>
      </c>
      <c r="C1176" s="74">
        <f>IF(NewCustomer="Yes", IF(COUNTIF($I$2:$I$11,B1176)&gt;0,0,WEEKDAY(B1176,2)),IF(COUNTIF($I$2:$I$21,B1176)&gt;0,0,WEEKDAY(B1176,2)))</f>
        <v>3</v>
      </c>
      <c r="D1176" s="74">
        <f t="shared" si="2"/>
        <v>6</v>
      </c>
      <c r="E1176" s="12">
        <f>IFERROR(VLOOKUP(A1176,'IDAR Meter Data'!$A:$B,2,1),"")</f>
        <v>147</v>
      </c>
      <c r="F1176" s="75">
        <f>IF(CECCZ="CZ03",'Outside Temp'!B1176,IF(CECCZ="CZ04",'Outside Temp'!B1177,IF(CECCZ="CZ12",'Outside Temp'!B1178, IF(CECCZ="CZ13",'Outside Temp'!B1179))))</f>
        <v>54.13333333</v>
      </c>
      <c r="G1176" s="12">
        <f t="shared" si="3"/>
        <v>1</v>
      </c>
    </row>
    <row r="1177" ht="15.75" customHeight="1">
      <c r="A1177" s="13">
        <v>42137.28125</v>
      </c>
      <c r="B1177" s="73">
        <f t="shared" si="1"/>
        <v>42137</v>
      </c>
      <c r="C1177" s="74">
        <f>IF(NewCustomer="Yes", IF(COUNTIF($I$2:$I$11,B1177)&gt;0,0,WEEKDAY(B1177,2)),IF(COUNTIF($I$2:$I$21,B1177)&gt;0,0,WEEKDAY(B1177,2)))</f>
        <v>3</v>
      </c>
      <c r="D1177" s="74">
        <f t="shared" si="2"/>
        <v>6</v>
      </c>
      <c r="E1177" s="12">
        <f>IFERROR(VLOOKUP(A1177,'IDAR Meter Data'!$A:$B,2,1),"")</f>
        <v>143</v>
      </c>
      <c r="F1177" s="75">
        <f>IF(CECCZ="CZ03",'Outside Temp'!B1177,IF(CECCZ="CZ04",'Outside Temp'!B1178,IF(CECCZ="CZ12",'Outside Temp'!B1179, IF(CECCZ="CZ13",'Outside Temp'!B1180))))</f>
        <v>54.63333333</v>
      </c>
      <c r="G1177" s="12">
        <f t="shared" si="3"/>
        <v>1</v>
      </c>
    </row>
    <row r="1178" ht="15.75" customHeight="1">
      <c r="A1178" s="13">
        <v>42137.291666666664</v>
      </c>
      <c r="B1178" s="73">
        <f t="shared" si="1"/>
        <v>42137</v>
      </c>
      <c r="C1178" s="74">
        <f>IF(NewCustomer="Yes", IF(COUNTIF($I$2:$I$11,B1178)&gt;0,0,WEEKDAY(B1178,2)),IF(COUNTIF($I$2:$I$21,B1178)&gt;0,0,WEEKDAY(B1178,2)))</f>
        <v>3</v>
      </c>
      <c r="D1178" s="74">
        <f t="shared" si="2"/>
        <v>7</v>
      </c>
      <c r="E1178" s="12">
        <f>IFERROR(VLOOKUP(A1178,'IDAR Meter Data'!$A:$B,2,1),"")</f>
        <v>147</v>
      </c>
      <c r="F1178" s="75">
        <f>IF(CECCZ="CZ03",'Outside Temp'!B1178,IF(CECCZ="CZ04",'Outside Temp'!B1179,IF(CECCZ="CZ12",'Outside Temp'!B1180, IF(CECCZ="CZ13",'Outside Temp'!B1181))))</f>
        <v>55.06666667</v>
      </c>
      <c r="G1178" s="12">
        <f t="shared" si="3"/>
        <v>1</v>
      </c>
    </row>
    <row r="1179" ht="15.75" customHeight="1">
      <c r="A1179" s="13">
        <v>42137.302083333336</v>
      </c>
      <c r="B1179" s="73">
        <f t="shared" si="1"/>
        <v>42137</v>
      </c>
      <c r="C1179" s="74">
        <f>IF(NewCustomer="Yes", IF(COUNTIF($I$2:$I$11,B1179)&gt;0,0,WEEKDAY(B1179,2)),IF(COUNTIF($I$2:$I$21,B1179)&gt;0,0,WEEKDAY(B1179,2)))</f>
        <v>3</v>
      </c>
      <c r="D1179" s="74">
        <f t="shared" si="2"/>
        <v>7</v>
      </c>
      <c r="E1179" s="12">
        <f>IFERROR(VLOOKUP(A1179,'IDAR Meter Data'!$A:$B,2,1),"")</f>
        <v>146</v>
      </c>
      <c r="F1179" s="75">
        <f>IF(CECCZ="CZ03",'Outside Temp'!B1179,IF(CECCZ="CZ04",'Outside Temp'!B1180,IF(CECCZ="CZ12",'Outside Temp'!B1181, IF(CECCZ="CZ13",'Outside Temp'!B1182))))</f>
        <v>55.31666667</v>
      </c>
      <c r="G1179" s="12">
        <f t="shared" si="3"/>
        <v>1</v>
      </c>
    </row>
    <row r="1180" ht="15.75" customHeight="1">
      <c r="A1180" s="13">
        <v>42137.3125</v>
      </c>
      <c r="B1180" s="73">
        <f t="shared" si="1"/>
        <v>42137</v>
      </c>
      <c r="C1180" s="74">
        <f>IF(NewCustomer="Yes", IF(COUNTIF($I$2:$I$11,B1180)&gt;0,0,WEEKDAY(B1180,2)),IF(COUNTIF($I$2:$I$21,B1180)&gt;0,0,WEEKDAY(B1180,2)))</f>
        <v>3</v>
      </c>
      <c r="D1180" s="74">
        <f t="shared" si="2"/>
        <v>7</v>
      </c>
      <c r="E1180" s="12">
        <f>IFERROR(VLOOKUP(A1180,'IDAR Meter Data'!$A:$B,2,1),"")</f>
        <v>145</v>
      </c>
      <c r="F1180" s="75">
        <f>IF(CECCZ="CZ03",'Outside Temp'!B1180,IF(CECCZ="CZ04",'Outside Temp'!B1181,IF(CECCZ="CZ12",'Outside Temp'!B1182, IF(CECCZ="CZ13",'Outside Temp'!B1183))))</f>
        <v>55.56666667</v>
      </c>
      <c r="G1180" s="12">
        <f t="shared" si="3"/>
        <v>1</v>
      </c>
    </row>
    <row r="1181" ht="15.75" customHeight="1">
      <c r="A1181" s="13">
        <v>42137.322916666664</v>
      </c>
      <c r="B1181" s="73">
        <f t="shared" si="1"/>
        <v>42137</v>
      </c>
      <c r="C1181" s="74">
        <f>IF(NewCustomer="Yes", IF(COUNTIF($I$2:$I$11,B1181)&gt;0,0,WEEKDAY(B1181,2)),IF(COUNTIF($I$2:$I$21,B1181)&gt;0,0,WEEKDAY(B1181,2)))</f>
        <v>3</v>
      </c>
      <c r="D1181" s="74">
        <f t="shared" si="2"/>
        <v>7</v>
      </c>
      <c r="E1181" s="12">
        <f>IFERROR(VLOOKUP(A1181,'IDAR Meter Data'!$A:$B,2,1),"")</f>
        <v>155</v>
      </c>
      <c r="F1181" s="75">
        <f>IF(CECCZ="CZ03",'Outside Temp'!B1181,IF(CECCZ="CZ04",'Outside Temp'!B1182,IF(CECCZ="CZ12",'Outside Temp'!B1183, IF(CECCZ="CZ13",'Outside Temp'!B1184))))</f>
        <v>55.81666667</v>
      </c>
      <c r="G1181" s="12">
        <f t="shared" si="3"/>
        <v>1</v>
      </c>
    </row>
    <row r="1182" ht="15.75" customHeight="1">
      <c r="A1182" s="13">
        <v>42137.333333333336</v>
      </c>
      <c r="B1182" s="73">
        <f t="shared" si="1"/>
        <v>42137</v>
      </c>
      <c r="C1182" s="74">
        <f>IF(NewCustomer="Yes", IF(COUNTIF($I$2:$I$11,B1182)&gt;0,0,WEEKDAY(B1182,2)),IF(COUNTIF($I$2:$I$21,B1182)&gt;0,0,WEEKDAY(B1182,2)))</f>
        <v>3</v>
      </c>
      <c r="D1182" s="74">
        <f t="shared" si="2"/>
        <v>8</v>
      </c>
      <c r="E1182" s="12">
        <f>IFERROR(VLOOKUP(A1182,'IDAR Meter Data'!$A:$B,2,1),"")</f>
        <v>152</v>
      </c>
      <c r="F1182" s="75">
        <f>IF(CECCZ="CZ03",'Outside Temp'!B1182,IF(CECCZ="CZ04",'Outside Temp'!B1183,IF(CECCZ="CZ12",'Outside Temp'!B1184, IF(CECCZ="CZ13",'Outside Temp'!B1185))))</f>
        <v>56.14814815</v>
      </c>
      <c r="G1182" s="12">
        <f t="shared" si="3"/>
        <v>1</v>
      </c>
    </row>
    <row r="1183" ht="15.75" customHeight="1">
      <c r="A1183" s="13">
        <v>42137.34375</v>
      </c>
      <c r="B1183" s="73">
        <f t="shared" si="1"/>
        <v>42137</v>
      </c>
      <c r="C1183" s="74">
        <f>IF(NewCustomer="Yes", IF(COUNTIF($I$2:$I$11,B1183)&gt;0,0,WEEKDAY(B1183,2)),IF(COUNTIF($I$2:$I$21,B1183)&gt;0,0,WEEKDAY(B1183,2)))</f>
        <v>3</v>
      </c>
      <c r="D1183" s="74">
        <f t="shared" si="2"/>
        <v>8</v>
      </c>
      <c r="E1183" s="12">
        <f>IFERROR(VLOOKUP(A1183,'IDAR Meter Data'!$A:$B,2,1),"")</f>
        <v>159</v>
      </c>
      <c r="F1183" s="75">
        <f>IF(CECCZ="CZ03",'Outside Temp'!B1183,IF(CECCZ="CZ04",'Outside Temp'!B1184,IF(CECCZ="CZ12",'Outside Temp'!B1185, IF(CECCZ="CZ13",'Outside Temp'!B1186))))</f>
        <v>56.7037037</v>
      </c>
      <c r="G1183" s="12">
        <f t="shared" si="3"/>
        <v>1</v>
      </c>
    </row>
    <row r="1184" ht="15.75" customHeight="1">
      <c r="A1184" s="13">
        <v>42137.354166666664</v>
      </c>
      <c r="B1184" s="73">
        <f t="shared" si="1"/>
        <v>42137</v>
      </c>
      <c r="C1184" s="74">
        <f>IF(NewCustomer="Yes", IF(COUNTIF($I$2:$I$11,B1184)&gt;0,0,WEEKDAY(B1184,2)),IF(COUNTIF($I$2:$I$21,B1184)&gt;0,0,WEEKDAY(B1184,2)))</f>
        <v>3</v>
      </c>
      <c r="D1184" s="74">
        <f t="shared" si="2"/>
        <v>8</v>
      </c>
      <c r="E1184" s="12">
        <f>IFERROR(VLOOKUP(A1184,'IDAR Meter Data'!$A:$B,2,1),"")</f>
        <v>158</v>
      </c>
      <c r="F1184" s="75">
        <f>IF(CECCZ="CZ03",'Outside Temp'!B1184,IF(CECCZ="CZ04",'Outside Temp'!B1185,IF(CECCZ="CZ12",'Outside Temp'!B1186, IF(CECCZ="CZ13",'Outside Temp'!B1187))))</f>
        <v>57.42424242</v>
      </c>
      <c r="G1184" s="12">
        <f t="shared" si="3"/>
        <v>1</v>
      </c>
    </row>
    <row r="1185" ht="15.75" customHeight="1">
      <c r="A1185" s="13">
        <v>42137.364583333336</v>
      </c>
      <c r="B1185" s="73">
        <f t="shared" si="1"/>
        <v>42137</v>
      </c>
      <c r="C1185" s="74">
        <f>IF(NewCustomer="Yes", IF(COUNTIF($I$2:$I$11,B1185)&gt;0,0,WEEKDAY(B1185,2)),IF(COUNTIF($I$2:$I$21,B1185)&gt;0,0,WEEKDAY(B1185,2)))</f>
        <v>3</v>
      </c>
      <c r="D1185" s="74">
        <f t="shared" si="2"/>
        <v>8</v>
      </c>
      <c r="E1185" s="12">
        <f>IFERROR(VLOOKUP(A1185,'IDAR Meter Data'!$A:$B,2,1),"")</f>
        <v>166</v>
      </c>
      <c r="F1185" s="75">
        <f>IF(CECCZ="CZ03",'Outside Temp'!B1185,IF(CECCZ="CZ04",'Outside Temp'!B1186,IF(CECCZ="CZ12",'Outside Temp'!B1187, IF(CECCZ="CZ13",'Outside Temp'!B1188))))</f>
        <v>58.33333333</v>
      </c>
      <c r="G1185" s="12">
        <f t="shared" si="3"/>
        <v>1</v>
      </c>
    </row>
    <row r="1186" ht="15.75" customHeight="1">
      <c r="A1186" s="13">
        <v>42137.375</v>
      </c>
      <c r="B1186" s="73">
        <f t="shared" si="1"/>
        <v>42137</v>
      </c>
      <c r="C1186" s="74">
        <f>IF(NewCustomer="Yes", IF(COUNTIF($I$2:$I$11,B1186)&gt;0,0,WEEKDAY(B1186,2)),IF(COUNTIF($I$2:$I$21,B1186)&gt;0,0,WEEKDAY(B1186,2)))</f>
        <v>3</v>
      </c>
      <c r="D1186" s="74">
        <f t="shared" si="2"/>
        <v>9</v>
      </c>
      <c r="E1186" s="12">
        <f>IFERROR(VLOOKUP(A1186,'IDAR Meter Data'!$A:$B,2,1),"")</f>
        <v>178</v>
      </c>
      <c r="F1186" s="75">
        <f>IF(CECCZ="CZ03",'Outside Temp'!B1186,IF(CECCZ="CZ04",'Outside Temp'!B1187,IF(CECCZ="CZ12",'Outside Temp'!B1188, IF(CECCZ="CZ13",'Outside Temp'!B1189))))</f>
        <v>58.86206897</v>
      </c>
      <c r="G1186" s="12">
        <f t="shared" si="3"/>
        <v>1</v>
      </c>
    </row>
    <row r="1187" ht="15.75" customHeight="1">
      <c r="A1187" s="13">
        <v>42137.385416666664</v>
      </c>
      <c r="B1187" s="73">
        <f t="shared" si="1"/>
        <v>42137</v>
      </c>
      <c r="C1187" s="74">
        <f>IF(NewCustomer="Yes", IF(COUNTIF($I$2:$I$11,B1187)&gt;0,0,WEEKDAY(B1187,2)),IF(COUNTIF($I$2:$I$21,B1187)&gt;0,0,WEEKDAY(B1187,2)))</f>
        <v>3</v>
      </c>
      <c r="D1187" s="74">
        <f t="shared" si="2"/>
        <v>9</v>
      </c>
      <c r="E1187" s="12">
        <f>IFERROR(VLOOKUP(A1187,'IDAR Meter Data'!$A:$B,2,1),"")</f>
        <v>182</v>
      </c>
      <c r="F1187" s="75">
        <f>IF(CECCZ="CZ03",'Outside Temp'!B1187,IF(CECCZ="CZ04",'Outside Temp'!B1188,IF(CECCZ="CZ12",'Outside Temp'!B1189, IF(CECCZ="CZ13",'Outside Temp'!B1190))))</f>
        <v>58.34482759</v>
      </c>
      <c r="G1187" s="12">
        <f t="shared" si="3"/>
        <v>1</v>
      </c>
    </row>
    <row r="1188" ht="15.75" customHeight="1">
      <c r="A1188" s="13">
        <v>42137.395833333336</v>
      </c>
      <c r="B1188" s="73">
        <f t="shared" si="1"/>
        <v>42137</v>
      </c>
      <c r="C1188" s="74">
        <f>IF(NewCustomer="Yes", IF(COUNTIF($I$2:$I$11,B1188)&gt;0,0,WEEKDAY(B1188,2)),IF(COUNTIF($I$2:$I$21,B1188)&gt;0,0,WEEKDAY(B1188,2)))</f>
        <v>3</v>
      </c>
      <c r="D1188" s="74">
        <f t="shared" si="2"/>
        <v>9</v>
      </c>
      <c r="E1188" s="12">
        <f>IFERROR(VLOOKUP(A1188,'IDAR Meter Data'!$A:$B,2,1),"")</f>
        <v>192</v>
      </c>
      <c r="F1188" s="75">
        <f>IF(CECCZ="CZ03",'Outside Temp'!B1188,IF(CECCZ="CZ04",'Outside Temp'!B1189,IF(CECCZ="CZ12",'Outside Temp'!B1190, IF(CECCZ="CZ13",'Outside Temp'!B1191))))</f>
        <v>57.82758621</v>
      </c>
      <c r="G1188" s="12">
        <f t="shared" si="3"/>
        <v>1</v>
      </c>
    </row>
    <row r="1189" ht="15.75" customHeight="1">
      <c r="A1189" s="13">
        <v>42137.40625</v>
      </c>
      <c r="B1189" s="73">
        <f t="shared" si="1"/>
        <v>42137</v>
      </c>
      <c r="C1189" s="74">
        <f>IF(NewCustomer="Yes", IF(COUNTIF($I$2:$I$11,B1189)&gt;0,0,WEEKDAY(B1189,2)),IF(COUNTIF($I$2:$I$21,B1189)&gt;0,0,WEEKDAY(B1189,2)))</f>
        <v>3</v>
      </c>
      <c r="D1189" s="74">
        <f t="shared" si="2"/>
        <v>9</v>
      </c>
      <c r="E1189" s="12">
        <f>IFERROR(VLOOKUP(A1189,'IDAR Meter Data'!$A:$B,2,1),"")</f>
        <v>187</v>
      </c>
      <c r="F1189" s="75">
        <f>IF(CECCZ="CZ03",'Outside Temp'!B1189,IF(CECCZ="CZ04",'Outside Temp'!B1190,IF(CECCZ="CZ12",'Outside Temp'!B1191, IF(CECCZ="CZ13",'Outside Temp'!B1192))))</f>
        <v>57.31034483</v>
      </c>
      <c r="G1189" s="12">
        <f t="shared" si="3"/>
        <v>1</v>
      </c>
    </row>
    <row r="1190" ht="15.75" customHeight="1">
      <c r="A1190" s="13">
        <v>42137.416666666664</v>
      </c>
      <c r="B1190" s="73">
        <f t="shared" si="1"/>
        <v>42137</v>
      </c>
      <c r="C1190" s="74">
        <f>IF(NewCustomer="Yes", IF(COUNTIF($I$2:$I$11,B1190)&gt;0,0,WEEKDAY(B1190,2)),IF(COUNTIF($I$2:$I$21,B1190)&gt;0,0,WEEKDAY(B1190,2)))</f>
        <v>3</v>
      </c>
      <c r="D1190" s="74">
        <f t="shared" si="2"/>
        <v>10</v>
      </c>
      <c r="E1190" s="12">
        <f>IFERROR(VLOOKUP(A1190,'IDAR Meter Data'!$A:$B,2,1),"")</f>
        <v>200</v>
      </c>
      <c r="F1190" s="75">
        <f>IF(CECCZ="CZ03",'Outside Temp'!B1190,IF(CECCZ="CZ04",'Outside Temp'!B1191,IF(CECCZ="CZ12",'Outside Temp'!B1192, IF(CECCZ="CZ13",'Outside Temp'!B1193))))</f>
        <v>59.06666667</v>
      </c>
      <c r="G1190" s="12">
        <f t="shared" si="3"/>
        <v>1</v>
      </c>
    </row>
    <row r="1191" ht="15.75" customHeight="1">
      <c r="A1191" s="13">
        <v>42137.427083333336</v>
      </c>
      <c r="B1191" s="73">
        <f t="shared" si="1"/>
        <v>42137</v>
      </c>
      <c r="C1191" s="74">
        <f>IF(NewCustomer="Yes", IF(COUNTIF($I$2:$I$11,B1191)&gt;0,0,WEEKDAY(B1191,2)),IF(COUNTIF($I$2:$I$21,B1191)&gt;0,0,WEEKDAY(B1191,2)))</f>
        <v>3</v>
      </c>
      <c r="D1191" s="74">
        <f t="shared" si="2"/>
        <v>10</v>
      </c>
      <c r="E1191" s="12">
        <f>IFERROR(VLOOKUP(A1191,'IDAR Meter Data'!$A:$B,2,1),"")</f>
        <v>210</v>
      </c>
      <c r="F1191" s="75">
        <f>IF(CECCZ="CZ03",'Outside Temp'!B1191,IF(CECCZ="CZ04",'Outside Temp'!B1192,IF(CECCZ="CZ12",'Outside Temp'!B1193, IF(CECCZ="CZ13",'Outside Temp'!B1194))))</f>
        <v>59.31666667</v>
      </c>
      <c r="G1191" s="12">
        <f t="shared" si="3"/>
        <v>1</v>
      </c>
    </row>
    <row r="1192" ht="15.75" customHeight="1">
      <c r="A1192" s="13">
        <v>42137.4375</v>
      </c>
      <c r="B1192" s="73">
        <f t="shared" si="1"/>
        <v>42137</v>
      </c>
      <c r="C1192" s="74">
        <f>IF(NewCustomer="Yes", IF(COUNTIF($I$2:$I$11,B1192)&gt;0,0,WEEKDAY(B1192,2)),IF(COUNTIF($I$2:$I$21,B1192)&gt;0,0,WEEKDAY(B1192,2)))</f>
        <v>3</v>
      </c>
      <c r="D1192" s="74">
        <f t="shared" si="2"/>
        <v>10</v>
      </c>
      <c r="E1192" s="12">
        <f>IFERROR(VLOOKUP(A1192,'IDAR Meter Data'!$A:$B,2,1),"")</f>
        <v>215</v>
      </c>
      <c r="F1192" s="75">
        <f>IF(CECCZ="CZ03",'Outside Temp'!B1192,IF(CECCZ="CZ04",'Outside Temp'!B1193,IF(CECCZ="CZ12",'Outside Temp'!B1194, IF(CECCZ="CZ13",'Outside Temp'!B1195))))</f>
        <v>59.56666667</v>
      </c>
      <c r="G1192" s="12">
        <f t="shared" si="3"/>
        <v>1</v>
      </c>
    </row>
    <row r="1193" ht="15.75" customHeight="1">
      <c r="A1193" s="13">
        <v>42137.447916666664</v>
      </c>
      <c r="B1193" s="73">
        <f t="shared" si="1"/>
        <v>42137</v>
      </c>
      <c r="C1193" s="74">
        <f>IF(NewCustomer="Yes", IF(COUNTIF($I$2:$I$11,B1193)&gt;0,0,WEEKDAY(B1193,2)),IF(COUNTIF($I$2:$I$21,B1193)&gt;0,0,WEEKDAY(B1193,2)))</f>
        <v>3</v>
      </c>
      <c r="D1193" s="74">
        <f t="shared" si="2"/>
        <v>10</v>
      </c>
      <c r="E1193" s="12">
        <f>IFERROR(VLOOKUP(A1193,'IDAR Meter Data'!$A:$B,2,1),"")</f>
        <v>206</v>
      </c>
      <c r="F1193" s="75">
        <f>IF(CECCZ="CZ03",'Outside Temp'!B1193,IF(CECCZ="CZ04",'Outside Temp'!B1194,IF(CECCZ="CZ12",'Outside Temp'!B1195, IF(CECCZ="CZ13",'Outside Temp'!B1196))))</f>
        <v>59.81666667</v>
      </c>
      <c r="G1193" s="12">
        <f t="shared" si="3"/>
        <v>1</v>
      </c>
    </row>
    <row r="1194" ht="15.75" customHeight="1">
      <c r="A1194" s="13">
        <v>42137.458333333336</v>
      </c>
      <c r="B1194" s="73">
        <f t="shared" si="1"/>
        <v>42137</v>
      </c>
      <c r="C1194" s="74">
        <f>IF(NewCustomer="Yes", IF(COUNTIF($I$2:$I$11,B1194)&gt;0,0,WEEKDAY(B1194,2)),IF(COUNTIF($I$2:$I$21,B1194)&gt;0,0,WEEKDAY(B1194,2)))</f>
        <v>3</v>
      </c>
      <c r="D1194" s="74">
        <f t="shared" si="2"/>
        <v>11</v>
      </c>
      <c r="E1194" s="12">
        <f>IFERROR(VLOOKUP(A1194,'IDAR Meter Data'!$A:$B,2,1),"")</f>
        <v>214</v>
      </c>
      <c r="F1194" s="75">
        <f>IF(CECCZ="CZ03",'Outside Temp'!B1194,IF(CECCZ="CZ04",'Outside Temp'!B1195,IF(CECCZ="CZ12",'Outside Temp'!B1196, IF(CECCZ="CZ13",'Outside Temp'!B1197))))</f>
        <v>60.2</v>
      </c>
      <c r="G1194" s="12">
        <f t="shared" si="3"/>
        <v>1</v>
      </c>
    </row>
    <row r="1195" ht="15.75" customHeight="1">
      <c r="A1195" s="13">
        <v>42137.46875</v>
      </c>
      <c r="B1195" s="73">
        <f t="shared" si="1"/>
        <v>42137</v>
      </c>
      <c r="C1195" s="74">
        <f>IF(NewCustomer="Yes", IF(COUNTIF($I$2:$I$11,B1195)&gt;0,0,WEEKDAY(B1195,2)),IF(COUNTIF($I$2:$I$21,B1195)&gt;0,0,WEEKDAY(B1195,2)))</f>
        <v>3</v>
      </c>
      <c r="D1195" s="74">
        <f t="shared" si="2"/>
        <v>11</v>
      </c>
      <c r="E1195" s="12">
        <f>IFERROR(VLOOKUP(A1195,'IDAR Meter Data'!$A:$B,2,1),"")</f>
        <v>211</v>
      </c>
      <c r="F1195" s="75">
        <f>IF(CECCZ="CZ03",'Outside Temp'!B1195,IF(CECCZ="CZ04",'Outside Temp'!B1196,IF(CECCZ="CZ12",'Outside Temp'!B1197, IF(CECCZ="CZ13",'Outside Temp'!B1198))))</f>
        <v>60.95</v>
      </c>
      <c r="G1195" s="12">
        <f t="shared" si="3"/>
        <v>1</v>
      </c>
    </row>
    <row r="1196" ht="15.75" customHeight="1">
      <c r="A1196" s="13">
        <v>42137.479166666664</v>
      </c>
      <c r="B1196" s="73">
        <f t="shared" si="1"/>
        <v>42137</v>
      </c>
      <c r="C1196" s="74">
        <f>IF(NewCustomer="Yes", IF(COUNTIF($I$2:$I$11,B1196)&gt;0,0,WEEKDAY(B1196,2)),IF(COUNTIF($I$2:$I$21,B1196)&gt;0,0,WEEKDAY(B1196,2)))</f>
        <v>3</v>
      </c>
      <c r="D1196" s="74">
        <f t="shared" si="2"/>
        <v>11</v>
      </c>
      <c r="E1196" s="12">
        <f>IFERROR(VLOOKUP(A1196,'IDAR Meter Data'!$A:$B,2,1),"")</f>
        <v>206</v>
      </c>
      <c r="F1196" s="75">
        <f>IF(CECCZ="CZ03",'Outside Temp'!B1196,IF(CECCZ="CZ04",'Outside Temp'!B1197,IF(CECCZ="CZ12",'Outside Temp'!B1198, IF(CECCZ="CZ13",'Outside Temp'!B1199))))</f>
        <v>61.7</v>
      </c>
      <c r="G1196" s="12">
        <f t="shared" si="3"/>
        <v>1</v>
      </c>
    </row>
    <row r="1197" ht="15.75" customHeight="1">
      <c r="A1197" s="13">
        <v>42137.489583333336</v>
      </c>
      <c r="B1197" s="73">
        <f t="shared" si="1"/>
        <v>42137</v>
      </c>
      <c r="C1197" s="74">
        <f>IF(NewCustomer="Yes", IF(COUNTIF($I$2:$I$11,B1197)&gt;0,0,WEEKDAY(B1197,2)),IF(COUNTIF($I$2:$I$21,B1197)&gt;0,0,WEEKDAY(B1197,2)))</f>
        <v>3</v>
      </c>
      <c r="D1197" s="74">
        <f t="shared" si="2"/>
        <v>11</v>
      </c>
      <c r="E1197" s="12">
        <f>IFERROR(VLOOKUP(A1197,'IDAR Meter Data'!$A:$B,2,1),"")</f>
        <v>220</v>
      </c>
      <c r="F1197" s="75">
        <f>IF(CECCZ="CZ03",'Outside Temp'!B1197,IF(CECCZ="CZ04",'Outside Temp'!B1198,IF(CECCZ="CZ12",'Outside Temp'!B1199, IF(CECCZ="CZ13",'Outside Temp'!B1200))))</f>
        <v>62.45</v>
      </c>
      <c r="G1197" s="12">
        <f t="shared" si="3"/>
        <v>1</v>
      </c>
    </row>
    <row r="1198" ht="15.75" customHeight="1">
      <c r="A1198" s="13">
        <v>42137.5</v>
      </c>
      <c r="B1198" s="73">
        <f t="shared" si="1"/>
        <v>42137</v>
      </c>
      <c r="C1198" s="74">
        <f>IF(NewCustomer="Yes", IF(COUNTIF($I$2:$I$11,B1198)&gt;0,0,WEEKDAY(B1198,2)),IF(COUNTIF($I$2:$I$21,B1198)&gt;0,0,WEEKDAY(B1198,2)))</f>
        <v>3</v>
      </c>
      <c r="D1198" s="74">
        <f t="shared" si="2"/>
        <v>12</v>
      </c>
      <c r="E1198" s="12">
        <f>IFERROR(VLOOKUP(A1198,'IDAR Meter Data'!$A:$B,2,1),"")</f>
        <v>214</v>
      </c>
      <c r="F1198" s="75">
        <f>IF(CECCZ="CZ03",'Outside Temp'!B1198,IF(CECCZ="CZ04",'Outside Temp'!B1199,IF(CECCZ="CZ12",'Outside Temp'!B1200, IF(CECCZ="CZ13",'Outside Temp'!B1201))))</f>
        <v>63</v>
      </c>
      <c r="G1198" s="12">
        <f t="shared" si="3"/>
        <v>1</v>
      </c>
    </row>
    <row r="1199" ht="15.75" customHeight="1">
      <c r="A1199" s="13">
        <v>42137.510416666664</v>
      </c>
      <c r="B1199" s="73">
        <f t="shared" si="1"/>
        <v>42137</v>
      </c>
      <c r="C1199" s="74">
        <f>IF(NewCustomer="Yes", IF(COUNTIF($I$2:$I$11,B1199)&gt;0,0,WEEKDAY(B1199,2)),IF(COUNTIF($I$2:$I$21,B1199)&gt;0,0,WEEKDAY(B1199,2)))</f>
        <v>3</v>
      </c>
      <c r="D1199" s="74">
        <f t="shared" si="2"/>
        <v>12</v>
      </c>
      <c r="E1199" s="12">
        <f>IFERROR(VLOOKUP(A1199,'IDAR Meter Data'!$A:$B,2,1),"")</f>
        <v>211</v>
      </c>
      <c r="F1199" s="75">
        <f>IF(CECCZ="CZ03",'Outside Temp'!B1199,IF(CECCZ="CZ04",'Outside Temp'!B1200,IF(CECCZ="CZ12",'Outside Temp'!B1201, IF(CECCZ="CZ13",'Outside Temp'!B1202))))</f>
        <v>63</v>
      </c>
      <c r="G1199" s="12">
        <f t="shared" si="3"/>
        <v>1</v>
      </c>
    </row>
    <row r="1200" ht="15.75" customHeight="1">
      <c r="A1200" s="13">
        <v>42137.520833333336</v>
      </c>
      <c r="B1200" s="73">
        <f t="shared" si="1"/>
        <v>42137</v>
      </c>
      <c r="C1200" s="74">
        <f>IF(NewCustomer="Yes", IF(COUNTIF($I$2:$I$11,B1200)&gt;0,0,WEEKDAY(B1200,2)),IF(COUNTIF($I$2:$I$21,B1200)&gt;0,0,WEEKDAY(B1200,2)))</f>
        <v>3</v>
      </c>
      <c r="D1200" s="74">
        <f t="shared" si="2"/>
        <v>12</v>
      </c>
      <c r="E1200" s="12">
        <f>IFERROR(VLOOKUP(A1200,'IDAR Meter Data'!$A:$B,2,1),"")</f>
        <v>221</v>
      </c>
      <c r="F1200" s="75">
        <f>IF(CECCZ="CZ03",'Outside Temp'!B1200,IF(CECCZ="CZ04",'Outside Temp'!B1201,IF(CECCZ="CZ12",'Outside Temp'!B1202, IF(CECCZ="CZ13",'Outside Temp'!B1203))))</f>
        <v>63</v>
      </c>
      <c r="G1200" s="12">
        <f t="shared" si="3"/>
        <v>1</v>
      </c>
    </row>
    <row r="1201" ht="15.75" customHeight="1">
      <c r="A1201" s="13">
        <v>42137.53125</v>
      </c>
      <c r="B1201" s="73">
        <f t="shared" si="1"/>
        <v>42137</v>
      </c>
      <c r="C1201" s="74">
        <f>IF(NewCustomer="Yes", IF(COUNTIF($I$2:$I$11,B1201)&gt;0,0,WEEKDAY(B1201,2)),IF(COUNTIF($I$2:$I$21,B1201)&gt;0,0,WEEKDAY(B1201,2)))</f>
        <v>3</v>
      </c>
      <c r="D1201" s="74">
        <f t="shared" si="2"/>
        <v>12</v>
      </c>
      <c r="E1201" s="12">
        <f>IFERROR(VLOOKUP(A1201,'IDAR Meter Data'!$A:$B,2,1),"")</f>
        <v>210</v>
      </c>
      <c r="F1201" s="75">
        <f>IF(CECCZ="CZ03",'Outside Temp'!B1201,IF(CECCZ="CZ04",'Outside Temp'!B1202,IF(CECCZ="CZ12",'Outside Temp'!B1203, IF(CECCZ="CZ13",'Outside Temp'!B1204))))</f>
        <v>63</v>
      </c>
      <c r="G1201" s="12">
        <f t="shared" si="3"/>
        <v>1</v>
      </c>
    </row>
    <row r="1202" ht="15.75" customHeight="1">
      <c r="A1202" s="13">
        <v>42137.541666666664</v>
      </c>
      <c r="B1202" s="73">
        <f t="shared" si="1"/>
        <v>42137</v>
      </c>
      <c r="C1202" s="74">
        <f>IF(NewCustomer="Yes", IF(COUNTIF($I$2:$I$11,B1202)&gt;0,0,WEEKDAY(B1202,2)),IF(COUNTIF($I$2:$I$21,B1202)&gt;0,0,WEEKDAY(B1202,2)))</f>
        <v>3</v>
      </c>
      <c r="D1202" s="74">
        <f t="shared" si="2"/>
        <v>13</v>
      </c>
      <c r="E1202" s="12">
        <f>IFERROR(VLOOKUP(A1202,'IDAR Meter Data'!$A:$B,2,1),"")</f>
        <v>217</v>
      </c>
      <c r="F1202" s="75">
        <f>IF(CECCZ="CZ03",'Outside Temp'!B1202,IF(CECCZ="CZ04",'Outside Temp'!B1203,IF(CECCZ="CZ12",'Outside Temp'!B1204, IF(CECCZ="CZ13",'Outside Temp'!B1205))))</f>
        <v>63.06666667</v>
      </c>
      <c r="G1202" s="12">
        <f t="shared" si="3"/>
        <v>1</v>
      </c>
    </row>
    <row r="1203" ht="15.75" customHeight="1">
      <c r="A1203" s="13">
        <v>42137.552083333336</v>
      </c>
      <c r="B1203" s="73">
        <f t="shared" si="1"/>
        <v>42137</v>
      </c>
      <c r="C1203" s="74">
        <f>IF(NewCustomer="Yes", IF(COUNTIF($I$2:$I$11,B1203)&gt;0,0,WEEKDAY(B1203,2)),IF(COUNTIF($I$2:$I$21,B1203)&gt;0,0,WEEKDAY(B1203,2)))</f>
        <v>3</v>
      </c>
      <c r="D1203" s="74">
        <f t="shared" si="2"/>
        <v>13</v>
      </c>
      <c r="E1203" s="12">
        <f>IFERROR(VLOOKUP(A1203,'IDAR Meter Data'!$A:$B,2,1),"")</f>
        <v>223</v>
      </c>
      <c r="F1203" s="75">
        <f>IF(CECCZ="CZ03",'Outside Temp'!B1203,IF(CECCZ="CZ04",'Outside Temp'!B1204,IF(CECCZ="CZ12",'Outside Temp'!B1205, IF(CECCZ="CZ13",'Outside Temp'!B1206))))</f>
        <v>63.31666667</v>
      </c>
      <c r="G1203" s="12">
        <f t="shared" si="3"/>
        <v>1</v>
      </c>
    </row>
    <row r="1204" ht="15.75" customHeight="1">
      <c r="A1204" s="13">
        <v>42137.5625</v>
      </c>
      <c r="B1204" s="73">
        <f t="shared" si="1"/>
        <v>42137</v>
      </c>
      <c r="C1204" s="74">
        <f>IF(NewCustomer="Yes", IF(COUNTIF($I$2:$I$11,B1204)&gt;0,0,WEEKDAY(B1204,2)),IF(COUNTIF($I$2:$I$21,B1204)&gt;0,0,WEEKDAY(B1204,2)))</f>
        <v>3</v>
      </c>
      <c r="D1204" s="74">
        <f t="shared" si="2"/>
        <v>13</v>
      </c>
      <c r="E1204" s="12">
        <f>IFERROR(VLOOKUP(A1204,'IDAR Meter Data'!$A:$B,2,1),"")</f>
        <v>217</v>
      </c>
      <c r="F1204" s="75">
        <f>IF(CECCZ="CZ03",'Outside Temp'!B1204,IF(CECCZ="CZ04",'Outside Temp'!B1205,IF(CECCZ="CZ12",'Outside Temp'!B1206, IF(CECCZ="CZ13",'Outside Temp'!B1207))))</f>
        <v>63.56666667</v>
      </c>
      <c r="G1204" s="12">
        <f t="shared" si="3"/>
        <v>1</v>
      </c>
    </row>
    <row r="1205" ht="15.75" customHeight="1">
      <c r="A1205" s="13">
        <v>42137.572916666664</v>
      </c>
      <c r="B1205" s="73">
        <f t="shared" si="1"/>
        <v>42137</v>
      </c>
      <c r="C1205" s="74">
        <f>IF(NewCustomer="Yes", IF(COUNTIF($I$2:$I$11,B1205)&gt;0,0,WEEKDAY(B1205,2)),IF(COUNTIF($I$2:$I$21,B1205)&gt;0,0,WEEKDAY(B1205,2)))</f>
        <v>3</v>
      </c>
      <c r="D1205" s="74">
        <f t="shared" si="2"/>
        <v>13</v>
      </c>
      <c r="E1205" s="12">
        <f>IFERROR(VLOOKUP(A1205,'IDAR Meter Data'!$A:$B,2,1),"")</f>
        <v>219</v>
      </c>
      <c r="F1205" s="75">
        <f>IF(CECCZ="CZ03",'Outside Temp'!B1205,IF(CECCZ="CZ04",'Outside Temp'!B1206,IF(CECCZ="CZ12",'Outside Temp'!B1207, IF(CECCZ="CZ13",'Outside Temp'!B1208))))</f>
        <v>63.81666667</v>
      </c>
      <c r="G1205" s="12">
        <f t="shared" si="3"/>
        <v>1</v>
      </c>
    </row>
    <row r="1206" ht="15.75" customHeight="1">
      <c r="A1206" s="13">
        <v>42137.583333333336</v>
      </c>
      <c r="B1206" s="73">
        <f t="shared" si="1"/>
        <v>42137</v>
      </c>
      <c r="C1206" s="74">
        <f>IF(NewCustomer="Yes", IF(COUNTIF($I$2:$I$11,B1206)&gt;0,0,WEEKDAY(B1206,2)),IF(COUNTIF($I$2:$I$21,B1206)&gt;0,0,WEEKDAY(B1206,2)))</f>
        <v>3</v>
      </c>
      <c r="D1206" s="74">
        <f t="shared" si="2"/>
        <v>14</v>
      </c>
      <c r="E1206" s="12">
        <f>IFERROR(VLOOKUP(A1206,'IDAR Meter Data'!$A:$B,2,1),"")</f>
        <v>228</v>
      </c>
      <c r="F1206" s="75">
        <f>IF(CECCZ="CZ03",'Outside Temp'!B1206,IF(CECCZ="CZ04",'Outside Temp'!B1207,IF(CECCZ="CZ12",'Outside Temp'!B1208, IF(CECCZ="CZ13",'Outside Temp'!B1209))))</f>
        <v>64</v>
      </c>
      <c r="G1206" s="12">
        <f t="shared" si="3"/>
        <v>1</v>
      </c>
    </row>
    <row r="1207" ht="15.75" customHeight="1">
      <c r="A1207" s="13">
        <v>42137.59375</v>
      </c>
      <c r="B1207" s="73">
        <f t="shared" si="1"/>
        <v>42137</v>
      </c>
      <c r="C1207" s="74">
        <f>IF(NewCustomer="Yes", IF(COUNTIF($I$2:$I$11,B1207)&gt;0,0,WEEKDAY(B1207,2)),IF(COUNTIF($I$2:$I$21,B1207)&gt;0,0,WEEKDAY(B1207,2)))</f>
        <v>3</v>
      </c>
      <c r="D1207" s="74">
        <f t="shared" si="2"/>
        <v>14</v>
      </c>
      <c r="E1207" s="12">
        <f>IFERROR(VLOOKUP(A1207,'IDAR Meter Data'!$A:$B,2,1),"")</f>
        <v>218</v>
      </c>
      <c r="F1207" s="75">
        <f>IF(CECCZ="CZ03",'Outside Temp'!B1207,IF(CECCZ="CZ04",'Outside Temp'!B1208,IF(CECCZ="CZ12",'Outside Temp'!B1209, IF(CECCZ="CZ13",'Outside Temp'!B1210))))</f>
        <v>64</v>
      </c>
      <c r="G1207" s="12">
        <f t="shared" si="3"/>
        <v>1</v>
      </c>
    </row>
    <row r="1208" ht="15.75" customHeight="1">
      <c r="A1208" s="13">
        <v>42137.604166666664</v>
      </c>
      <c r="B1208" s="73">
        <f t="shared" si="1"/>
        <v>42137</v>
      </c>
      <c r="C1208" s="74">
        <f>IF(NewCustomer="Yes", IF(COUNTIF($I$2:$I$11,B1208)&gt;0,0,WEEKDAY(B1208,2)),IF(COUNTIF($I$2:$I$21,B1208)&gt;0,0,WEEKDAY(B1208,2)))</f>
        <v>3</v>
      </c>
      <c r="D1208" s="74">
        <f t="shared" si="2"/>
        <v>14</v>
      </c>
      <c r="E1208" s="12">
        <f>IFERROR(VLOOKUP(A1208,'IDAR Meter Data'!$A:$B,2,1),"")</f>
        <v>219</v>
      </c>
      <c r="F1208" s="75">
        <f>IF(CECCZ="CZ03",'Outside Temp'!B1208,IF(CECCZ="CZ04",'Outside Temp'!B1209,IF(CECCZ="CZ12",'Outside Temp'!B1210, IF(CECCZ="CZ13",'Outside Temp'!B1211))))</f>
        <v>64</v>
      </c>
      <c r="G1208" s="12">
        <f t="shared" si="3"/>
        <v>1</v>
      </c>
    </row>
    <row r="1209" ht="15.75" customHeight="1">
      <c r="A1209" s="13">
        <v>42137.614583333336</v>
      </c>
      <c r="B1209" s="73">
        <f t="shared" si="1"/>
        <v>42137</v>
      </c>
      <c r="C1209" s="74">
        <f>IF(NewCustomer="Yes", IF(COUNTIF($I$2:$I$11,B1209)&gt;0,0,WEEKDAY(B1209,2)),IF(COUNTIF($I$2:$I$21,B1209)&gt;0,0,WEEKDAY(B1209,2)))</f>
        <v>3</v>
      </c>
      <c r="D1209" s="74">
        <f t="shared" si="2"/>
        <v>14</v>
      </c>
      <c r="E1209" s="12">
        <f>IFERROR(VLOOKUP(A1209,'IDAR Meter Data'!$A:$B,2,1),"")</f>
        <v>227</v>
      </c>
      <c r="F1209" s="75">
        <f>IF(CECCZ="CZ03",'Outside Temp'!B1209,IF(CECCZ="CZ04",'Outside Temp'!B1210,IF(CECCZ="CZ12",'Outside Temp'!B1211, IF(CECCZ="CZ13",'Outside Temp'!B1212))))</f>
        <v>64</v>
      </c>
      <c r="G1209" s="12">
        <f t="shared" si="3"/>
        <v>1</v>
      </c>
    </row>
    <row r="1210" ht="15.75" customHeight="1">
      <c r="A1210" s="13">
        <v>42137.625</v>
      </c>
      <c r="B1210" s="73">
        <f t="shared" si="1"/>
        <v>42137</v>
      </c>
      <c r="C1210" s="74">
        <f>IF(NewCustomer="Yes", IF(COUNTIF($I$2:$I$11,B1210)&gt;0,0,WEEKDAY(B1210,2)),IF(COUNTIF($I$2:$I$21,B1210)&gt;0,0,WEEKDAY(B1210,2)))</f>
        <v>3</v>
      </c>
      <c r="D1210" s="74">
        <f t="shared" si="2"/>
        <v>15</v>
      </c>
      <c r="E1210" s="12">
        <f>IFERROR(VLOOKUP(A1210,'IDAR Meter Data'!$A:$B,2,1),"")</f>
        <v>227</v>
      </c>
      <c r="F1210" s="75">
        <f>IF(CECCZ="CZ03",'Outside Temp'!B1210,IF(CECCZ="CZ04",'Outside Temp'!B1211,IF(CECCZ="CZ12",'Outside Temp'!B1212, IF(CECCZ="CZ13",'Outside Temp'!B1213))))</f>
        <v>63.86666667</v>
      </c>
      <c r="G1210" s="12">
        <f t="shared" si="3"/>
        <v>1</v>
      </c>
    </row>
    <row r="1211" ht="15.75" customHeight="1">
      <c r="A1211" s="13">
        <v>42137.635416666664</v>
      </c>
      <c r="B1211" s="73">
        <f t="shared" si="1"/>
        <v>42137</v>
      </c>
      <c r="C1211" s="74">
        <f>IF(NewCustomer="Yes", IF(COUNTIF($I$2:$I$11,B1211)&gt;0,0,WEEKDAY(B1211,2)),IF(COUNTIF($I$2:$I$21,B1211)&gt;0,0,WEEKDAY(B1211,2)))</f>
        <v>3</v>
      </c>
      <c r="D1211" s="74">
        <f t="shared" si="2"/>
        <v>15</v>
      </c>
      <c r="E1211" s="12">
        <f>IFERROR(VLOOKUP(A1211,'IDAR Meter Data'!$A:$B,2,1),"")</f>
        <v>214</v>
      </c>
      <c r="F1211" s="75">
        <f>IF(CECCZ="CZ03",'Outside Temp'!B1211,IF(CECCZ="CZ04",'Outside Temp'!B1212,IF(CECCZ="CZ12",'Outside Temp'!B1213, IF(CECCZ="CZ13",'Outside Temp'!B1214))))</f>
        <v>63.36666667</v>
      </c>
      <c r="G1211" s="12">
        <f t="shared" si="3"/>
        <v>1</v>
      </c>
    </row>
    <row r="1212" ht="15.75" customHeight="1">
      <c r="A1212" s="13">
        <v>42137.645833333336</v>
      </c>
      <c r="B1212" s="73">
        <f t="shared" si="1"/>
        <v>42137</v>
      </c>
      <c r="C1212" s="74">
        <f>IF(NewCustomer="Yes", IF(COUNTIF($I$2:$I$11,B1212)&gt;0,0,WEEKDAY(B1212,2)),IF(COUNTIF($I$2:$I$21,B1212)&gt;0,0,WEEKDAY(B1212,2)))</f>
        <v>3</v>
      </c>
      <c r="D1212" s="74">
        <f t="shared" si="2"/>
        <v>15</v>
      </c>
      <c r="E1212" s="12">
        <f>IFERROR(VLOOKUP(A1212,'IDAR Meter Data'!$A:$B,2,1),"")</f>
        <v>227</v>
      </c>
      <c r="F1212" s="75">
        <f>IF(CECCZ="CZ03",'Outside Temp'!B1212,IF(CECCZ="CZ04",'Outside Temp'!B1213,IF(CECCZ="CZ12",'Outside Temp'!B1214, IF(CECCZ="CZ13",'Outside Temp'!B1215))))</f>
        <v>62.86666667</v>
      </c>
      <c r="G1212" s="12">
        <f t="shared" si="3"/>
        <v>1</v>
      </c>
    </row>
    <row r="1213" ht="15.75" customHeight="1">
      <c r="A1213" s="13">
        <v>42137.65625</v>
      </c>
      <c r="B1213" s="73">
        <f t="shared" si="1"/>
        <v>42137</v>
      </c>
      <c r="C1213" s="74">
        <f>IF(NewCustomer="Yes", IF(COUNTIF($I$2:$I$11,B1213)&gt;0,0,WEEKDAY(B1213,2)),IF(COUNTIF($I$2:$I$21,B1213)&gt;0,0,WEEKDAY(B1213,2)))</f>
        <v>3</v>
      </c>
      <c r="D1213" s="74">
        <f t="shared" si="2"/>
        <v>15</v>
      </c>
      <c r="E1213" s="12">
        <f>IFERROR(VLOOKUP(A1213,'IDAR Meter Data'!$A:$B,2,1),"")</f>
        <v>225</v>
      </c>
      <c r="F1213" s="75">
        <f>IF(CECCZ="CZ03",'Outside Temp'!B1213,IF(CECCZ="CZ04",'Outside Temp'!B1214,IF(CECCZ="CZ12",'Outside Temp'!B1215, IF(CECCZ="CZ13",'Outside Temp'!B1216))))</f>
        <v>62.36666667</v>
      </c>
      <c r="G1213" s="12">
        <f t="shared" si="3"/>
        <v>1</v>
      </c>
    </row>
    <row r="1214" ht="15.75" customHeight="1">
      <c r="A1214" s="13">
        <v>42137.666666666664</v>
      </c>
      <c r="B1214" s="73">
        <f t="shared" si="1"/>
        <v>42137</v>
      </c>
      <c r="C1214" s="74">
        <f>IF(NewCustomer="Yes", IF(COUNTIF($I$2:$I$11,B1214)&gt;0,0,WEEKDAY(B1214,2)),IF(COUNTIF($I$2:$I$21,B1214)&gt;0,0,WEEKDAY(B1214,2)))</f>
        <v>3</v>
      </c>
      <c r="D1214" s="74">
        <f t="shared" si="2"/>
        <v>16</v>
      </c>
      <c r="E1214" s="12">
        <f>IFERROR(VLOOKUP(A1214,'IDAR Meter Data'!$A:$B,2,1),"")</f>
        <v>213</v>
      </c>
      <c r="F1214" s="75">
        <f>IF(CECCZ="CZ03",'Outside Temp'!B1214,IF(CECCZ="CZ04",'Outside Temp'!B1215,IF(CECCZ="CZ12",'Outside Temp'!B1216, IF(CECCZ="CZ13",'Outside Temp'!B1217))))</f>
        <v>61.93333333</v>
      </c>
      <c r="G1214" s="12">
        <f t="shared" si="3"/>
        <v>1</v>
      </c>
    </row>
    <row r="1215" ht="15.75" customHeight="1">
      <c r="A1215" s="13">
        <v>42137.677083333336</v>
      </c>
      <c r="B1215" s="73">
        <f t="shared" si="1"/>
        <v>42137</v>
      </c>
      <c r="C1215" s="74">
        <f>IF(NewCustomer="Yes", IF(COUNTIF($I$2:$I$11,B1215)&gt;0,0,WEEKDAY(B1215,2)),IF(COUNTIF($I$2:$I$21,B1215)&gt;0,0,WEEKDAY(B1215,2)))</f>
        <v>3</v>
      </c>
      <c r="D1215" s="74">
        <f t="shared" si="2"/>
        <v>16</v>
      </c>
      <c r="E1215" s="12">
        <f>IFERROR(VLOOKUP(A1215,'IDAR Meter Data'!$A:$B,2,1),"")</f>
        <v>228</v>
      </c>
      <c r="F1215" s="75">
        <f>IF(CECCZ="CZ03",'Outside Temp'!B1215,IF(CECCZ="CZ04",'Outside Temp'!B1216,IF(CECCZ="CZ12",'Outside Temp'!B1217, IF(CECCZ="CZ13",'Outside Temp'!B1218))))</f>
        <v>61.68333333</v>
      </c>
      <c r="G1215" s="12">
        <f t="shared" si="3"/>
        <v>1</v>
      </c>
    </row>
    <row r="1216" ht="15.75" customHeight="1">
      <c r="A1216" s="13">
        <v>42137.6875</v>
      </c>
      <c r="B1216" s="73">
        <f t="shared" si="1"/>
        <v>42137</v>
      </c>
      <c r="C1216" s="74">
        <f>IF(NewCustomer="Yes", IF(COUNTIF($I$2:$I$11,B1216)&gt;0,0,WEEKDAY(B1216,2)),IF(COUNTIF($I$2:$I$21,B1216)&gt;0,0,WEEKDAY(B1216,2)))</f>
        <v>3</v>
      </c>
      <c r="D1216" s="74">
        <f t="shared" si="2"/>
        <v>16</v>
      </c>
      <c r="E1216" s="12">
        <f>IFERROR(VLOOKUP(A1216,'IDAR Meter Data'!$A:$B,2,1),"")</f>
        <v>224</v>
      </c>
      <c r="F1216" s="75">
        <f>IF(CECCZ="CZ03",'Outside Temp'!B1216,IF(CECCZ="CZ04",'Outside Temp'!B1217,IF(CECCZ="CZ12",'Outside Temp'!B1218, IF(CECCZ="CZ13",'Outside Temp'!B1219))))</f>
        <v>61.43333333</v>
      </c>
      <c r="G1216" s="12">
        <f t="shared" si="3"/>
        <v>1</v>
      </c>
    </row>
    <row r="1217" ht="15.75" customHeight="1">
      <c r="A1217" s="13">
        <v>42137.697916666664</v>
      </c>
      <c r="B1217" s="73">
        <f t="shared" si="1"/>
        <v>42137</v>
      </c>
      <c r="C1217" s="74">
        <f>IF(NewCustomer="Yes", IF(COUNTIF($I$2:$I$11,B1217)&gt;0,0,WEEKDAY(B1217,2)),IF(COUNTIF($I$2:$I$21,B1217)&gt;0,0,WEEKDAY(B1217,2)))</f>
        <v>3</v>
      </c>
      <c r="D1217" s="74">
        <f t="shared" si="2"/>
        <v>16</v>
      </c>
      <c r="E1217" s="12">
        <f>IFERROR(VLOOKUP(A1217,'IDAR Meter Data'!$A:$B,2,1),"")</f>
        <v>223</v>
      </c>
      <c r="F1217" s="75">
        <f>IF(CECCZ="CZ03",'Outside Temp'!B1217,IF(CECCZ="CZ04",'Outside Temp'!B1218,IF(CECCZ="CZ12",'Outside Temp'!B1219, IF(CECCZ="CZ13",'Outside Temp'!B1220))))</f>
        <v>61.18333333</v>
      </c>
      <c r="G1217" s="12">
        <f t="shared" si="3"/>
        <v>1</v>
      </c>
    </row>
    <row r="1218" ht="15.75" customHeight="1">
      <c r="A1218" s="13">
        <v>42137.708333333336</v>
      </c>
      <c r="B1218" s="73">
        <f t="shared" si="1"/>
        <v>42137</v>
      </c>
      <c r="C1218" s="74">
        <f>IF(NewCustomer="Yes", IF(COUNTIF($I$2:$I$11,B1218)&gt;0,0,WEEKDAY(B1218,2)),IF(COUNTIF($I$2:$I$21,B1218)&gt;0,0,WEEKDAY(B1218,2)))</f>
        <v>3</v>
      </c>
      <c r="D1218" s="74">
        <f t="shared" si="2"/>
        <v>17</v>
      </c>
      <c r="E1218" s="12">
        <f>IFERROR(VLOOKUP(A1218,'IDAR Meter Data'!$A:$B,2,1),"")</f>
        <v>223</v>
      </c>
      <c r="F1218" s="75">
        <f>IF(CECCZ="CZ03",'Outside Temp'!B1218,IF(CECCZ="CZ04",'Outside Temp'!B1219,IF(CECCZ="CZ12",'Outside Temp'!B1220, IF(CECCZ="CZ13",'Outside Temp'!B1221))))</f>
        <v>60.86666667</v>
      </c>
      <c r="G1218" s="12">
        <f t="shared" si="3"/>
        <v>1</v>
      </c>
    </row>
    <row r="1219" ht="15.75" customHeight="1">
      <c r="A1219" s="13">
        <v>42137.71875</v>
      </c>
      <c r="B1219" s="73">
        <f t="shared" si="1"/>
        <v>42137</v>
      </c>
      <c r="C1219" s="74">
        <f>IF(NewCustomer="Yes", IF(COUNTIF($I$2:$I$11,B1219)&gt;0,0,WEEKDAY(B1219,2)),IF(COUNTIF($I$2:$I$21,B1219)&gt;0,0,WEEKDAY(B1219,2)))</f>
        <v>3</v>
      </c>
      <c r="D1219" s="74">
        <f t="shared" si="2"/>
        <v>17</v>
      </c>
      <c r="E1219" s="12">
        <f>IFERROR(VLOOKUP(A1219,'IDAR Meter Data'!$A:$B,2,1),"")</f>
        <v>229</v>
      </c>
      <c r="F1219" s="75">
        <f>IF(CECCZ="CZ03",'Outside Temp'!B1219,IF(CECCZ="CZ04",'Outside Temp'!B1220,IF(CECCZ="CZ12",'Outside Temp'!B1221, IF(CECCZ="CZ13",'Outside Temp'!B1222))))</f>
        <v>60.36666667</v>
      </c>
      <c r="G1219" s="12">
        <f t="shared" si="3"/>
        <v>1</v>
      </c>
    </row>
    <row r="1220" ht="15.75" customHeight="1">
      <c r="A1220" s="13">
        <v>42137.729166666664</v>
      </c>
      <c r="B1220" s="73">
        <f t="shared" si="1"/>
        <v>42137</v>
      </c>
      <c r="C1220" s="74">
        <f>IF(NewCustomer="Yes", IF(COUNTIF($I$2:$I$11,B1220)&gt;0,0,WEEKDAY(B1220,2)),IF(COUNTIF($I$2:$I$21,B1220)&gt;0,0,WEEKDAY(B1220,2)))</f>
        <v>3</v>
      </c>
      <c r="D1220" s="74">
        <f t="shared" si="2"/>
        <v>17</v>
      </c>
      <c r="E1220" s="12">
        <f>IFERROR(VLOOKUP(A1220,'IDAR Meter Data'!$A:$B,2,1),"")</f>
        <v>221</v>
      </c>
      <c r="F1220" s="75">
        <f>IF(CECCZ="CZ03",'Outside Temp'!B1220,IF(CECCZ="CZ04",'Outside Temp'!B1221,IF(CECCZ="CZ12",'Outside Temp'!B1222, IF(CECCZ="CZ13",'Outside Temp'!B1223))))</f>
        <v>59.86666667</v>
      </c>
      <c r="G1220" s="12">
        <f t="shared" si="3"/>
        <v>1</v>
      </c>
    </row>
    <row r="1221" ht="15.75" customHeight="1">
      <c r="A1221" s="13">
        <v>42137.739583333336</v>
      </c>
      <c r="B1221" s="73">
        <f t="shared" si="1"/>
        <v>42137</v>
      </c>
      <c r="C1221" s="74">
        <f>IF(NewCustomer="Yes", IF(COUNTIF($I$2:$I$11,B1221)&gt;0,0,WEEKDAY(B1221,2)),IF(COUNTIF($I$2:$I$21,B1221)&gt;0,0,WEEKDAY(B1221,2)))</f>
        <v>3</v>
      </c>
      <c r="D1221" s="74">
        <f t="shared" si="2"/>
        <v>17</v>
      </c>
      <c r="E1221" s="12">
        <f>IFERROR(VLOOKUP(A1221,'IDAR Meter Data'!$A:$B,2,1),"")</f>
        <v>221</v>
      </c>
      <c r="F1221" s="75">
        <f>IF(CECCZ="CZ03",'Outside Temp'!B1221,IF(CECCZ="CZ04",'Outside Temp'!B1222,IF(CECCZ="CZ12",'Outside Temp'!B1223, IF(CECCZ="CZ13",'Outside Temp'!B1224))))</f>
        <v>59.36666667</v>
      </c>
      <c r="G1221" s="12">
        <f t="shared" si="3"/>
        <v>1</v>
      </c>
    </row>
    <row r="1222" ht="15.75" customHeight="1">
      <c r="A1222" s="13">
        <v>42137.75</v>
      </c>
      <c r="B1222" s="73">
        <f t="shared" si="1"/>
        <v>42137</v>
      </c>
      <c r="C1222" s="74">
        <f>IF(NewCustomer="Yes", IF(COUNTIF($I$2:$I$11,B1222)&gt;0,0,WEEKDAY(B1222,2)),IF(COUNTIF($I$2:$I$21,B1222)&gt;0,0,WEEKDAY(B1222,2)))</f>
        <v>3</v>
      </c>
      <c r="D1222" s="74">
        <f t="shared" si="2"/>
        <v>18</v>
      </c>
      <c r="E1222" s="12">
        <f>IFERROR(VLOOKUP(A1222,'IDAR Meter Data'!$A:$B,2,1),"")</f>
        <v>226</v>
      </c>
      <c r="F1222" s="75">
        <f>IF(CECCZ="CZ03",'Outside Temp'!B1222,IF(CECCZ="CZ04",'Outside Temp'!B1223,IF(CECCZ="CZ12",'Outside Temp'!B1224, IF(CECCZ="CZ13",'Outside Temp'!B1225))))</f>
        <v>58.86666667</v>
      </c>
      <c r="G1222" s="12">
        <f t="shared" si="3"/>
        <v>1</v>
      </c>
    </row>
    <row r="1223" ht="15.75" customHeight="1">
      <c r="A1223" s="13">
        <v>42137.760416666664</v>
      </c>
      <c r="B1223" s="73">
        <f t="shared" si="1"/>
        <v>42137</v>
      </c>
      <c r="C1223" s="74">
        <f>IF(NewCustomer="Yes", IF(COUNTIF($I$2:$I$11,B1223)&gt;0,0,WEEKDAY(B1223,2)),IF(COUNTIF($I$2:$I$21,B1223)&gt;0,0,WEEKDAY(B1223,2)))</f>
        <v>3</v>
      </c>
      <c r="D1223" s="74">
        <f t="shared" si="2"/>
        <v>18</v>
      </c>
      <c r="E1223" s="12">
        <f>IFERROR(VLOOKUP(A1223,'IDAR Meter Data'!$A:$B,2,1),"")</f>
        <v>224</v>
      </c>
      <c r="F1223" s="75">
        <f>IF(CECCZ="CZ03",'Outside Temp'!B1223,IF(CECCZ="CZ04",'Outside Temp'!B1224,IF(CECCZ="CZ12",'Outside Temp'!B1225, IF(CECCZ="CZ13",'Outside Temp'!B1226))))</f>
        <v>58.36666667</v>
      </c>
      <c r="G1223" s="12">
        <f t="shared" si="3"/>
        <v>1</v>
      </c>
    </row>
    <row r="1224" ht="15.75" customHeight="1">
      <c r="A1224" s="13">
        <v>42137.770833333336</v>
      </c>
      <c r="B1224" s="73">
        <f t="shared" si="1"/>
        <v>42137</v>
      </c>
      <c r="C1224" s="74">
        <f>IF(NewCustomer="Yes", IF(COUNTIF($I$2:$I$11,B1224)&gt;0,0,WEEKDAY(B1224,2)),IF(COUNTIF($I$2:$I$21,B1224)&gt;0,0,WEEKDAY(B1224,2)))</f>
        <v>3</v>
      </c>
      <c r="D1224" s="74">
        <f t="shared" si="2"/>
        <v>18</v>
      </c>
      <c r="E1224" s="12">
        <f>IFERROR(VLOOKUP(A1224,'IDAR Meter Data'!$A:$B,2,1),"")</f>
        <v>210</v>
      </c>
      <c r="F1224" s="75">
        <f>IF(CECCZ="CZ03",'Outside Temp'!B1224,IF(CECCZ="CZ04",'Outside Temp'!B1225,IF(CECCZ="CZ12",'Outside Temp'!B1226, IF(CECCZ="CZ13",'Outside Temp'!B1227))))</f>
        <v>57.86666667</v>
      </c>
      <c r="G1224" s="12">
        <f t="shared" si="3"/>
        <v>1</v>
      </c>
    </row>
    <row r="1225" ht="15.75" customHeight="1">
      <c r="A1225" s="13">
        <v>42137.78125</v>
      </c>
      <c r="B1225" s="73">
        <f t="shared" si="1"/>
        <v>42137</v>
      </c>
      <c r="C1225" s="74">
        <f>IF(NewCustomer="Yes", IF(COUNTIF($I$2:$I$11,B1225)&gt;0,0,WEEKDAY(B1225,2)),IF(COUNTIF($I$2:$I$21,B1225)&gt;0,0,WEEKDAY(B1225,2)))</f>
        <v>3</v>
      </c>
      <c r="D1225" s="74">
        <f t="shared" si="2"/>
        <v>18</v>
      </c>
      <c r="E1225" s="12">
        <f>IFERROR(VLOOKUP(A1225,'IDAR Meter Data'!$A:$B,2,1),"")</f>
        <v>218</v>
      </c>
      <c r="F1225" s="75">
        <f>IF(CECCZ="CZ03",'Outside Temp'!B1225,IF(CECCZ="CZ04",'Outside Temp'!B1226,IF(CECCZ="CZ12",'Outside Temp'!B1227, IF(CECCZ="CZ13",'Outside Temp'!B1228))))</f>
        <v>57.36666667</v>
      </c>
      <c r="G1225" s="12">
        <f t="shared" si="3"/>
        <v>1</v>
      </c>
    </row>
    <row r="1226" ht="15.75" customHeight="1">
      <c r="A1226" s="13">
        <v>42137.791666666664</v>
      </c>
      <c r="B1226" s="73">
        <f t="shared" si="1"/>
        <v>42137</v>
      </c>
      <c r="C1226" s="74">
        <f>IF(NewCustomer="Yes", IF(COUNTIF($I$2:$I$11,B1226)&gt;0,0,WEEKDAY(B1226,2)),IF(COUNTIF($I$2:$I$21,B1226)&gt;0,0,WEEKDAY(B1226,2)))</f>
        <v>3</v>
      </c>
      <c r="D1226" s="74">
        <f t="shared" si="2"/>
        <v>19</v>
      </c>
      <c r="E1226" s="12">
        <f>IFERROR(VLOOKUP(A1226,'IDAR Meter Data'!$A:$B,2,1),"")</f>
        <v>209</v>
      </c>
      <c r="F1226" s="75">
        <f>IF(CECCZ="CZ03",'Outside Temp'!B1226,IF(CECCZ="CZ04",'Outside Temp'!B1227,IF(CECCZ="CZ12",'Outside Temp'!B1228, IF(CECCZ="CZ13",'Outside Temp'!B1229))))</f>
        <v>57</v>
      </c>
      <c r="G1226" s="12">
        <f t="shared" si="3"/>
        <v>1</v>
      </c>
    </row>
    <row r="1227" ht="15.75" customHeight="1">
      <c r="A1227" s="13">
        <v>42137.802083333336</v>
      </c>
      <c r="B1227" s="73">
        <f t="shared" si="1"/>
        <v>42137</v>
      </c>
      <c r="C1227" s="74">
        <f>IF(NewCustomer="Yes", IF(COUNTIF($I$2:$I$11,B1227)&gt;0,0,WEEKDAY(B1227,2)),IF(COUNTIF($I$2:$I$21,B1227)&gt;0,0,WEEKDAY(B1227,2)))</f>
        <v>3</v>
      </c>
      <c r="D1227" s="74">
        <f t="shared" si="2"/>
        <v>19</v>
      </c>
      <c r="E1227" s="12">
        <f>IFERROR(VLOOKUP(A1227,'IDAR Meter Data'!$A:$B,2,1),"")</f>
        <v>200</v>
      </c>
      <c r="F1227" s="75">
        <f>IF(CECCZ="CZ03",'Outside Temp'!B1227,IF(CECCZ="CZ04",'Outside Temp'!B1228,IF(CECCZ="CZ12",'Outside Temp'!B1229, IF(CECCZ="CZ13",'Outside Temp'!B1230))))</f>
        <v>57</v>
      </c>
      <c r="G1227" s="12">
        <f t="shared" si="3"/>
        <v>1</v>
      </c>
    </row>
    <row r="1228" ht="15.75" customHeight="1">
      <c r="A1228" s="13">
        <v>42137.8125</v>
      </c>
      <c r="B1228" s="73">
        <f t="shared" si="1"/>
        <v>42137</v>
      </c>
      <c r="C1228" s="74">
        <f>IF(NewCustomer="Yes", IF(COUNTIF($I$2:$I$11,B1228)&gt;0,0,WEEKDAY(B1228,2)),IF(COUNTIF($I$2:$I$21,B1228)&gt;0,0,WEEKDAY(B1228,2)))</f>
        <v>3</v>
      </c>
      <c r="D1228" s="74">
        <f t="shared" si="2"/>
        <v>19</v>
      </c>
      <c r="E1228" s="12">
        <f>IFERROR(VLOOKUP(A1228,'IDAR Meter Data'!$A:$B,2,1),"")</f>
        <v>213</v>
      </c>
      <c r="F1228" s="75">
        <f>IF(CECCZ="CZ03",'Outside Temp'!B1228,IF(CECCZ="CZ04",'Outside Temp'!B1229,IF(CECCZ="CZ12",'Outside Temp'!B1230, IF(CECCZ="CZ13",'Outside Temp'!B1231))))</f>
        <v>57</v>
      </c>
      <c r="G1228" s="12">
        <f t="shared" si="3"/>
        <v>1</v>
      </c>
    </row>
    <row r="1229" ht="15.75" customHeight="1">
      <c r="A1229" s="13">
        <v>42137.822916666664</v>
      </c>
      <c r="B1229" s="73">
        <f t="shared" si="1"/>
        <v>42137</v>
      </c>
      <c r="C1229" s="74">
        <f>IF(NewCustomer="Yes", IF(COUNTIF($I$2:$I$11,B1229)&gt;0,0,WEEKDAY(B1229,2)),IF(COUNTIF($I$2:$I$21,B1229)&gt;0,0,WEEKDAY(B1229,2)))</f>
        <v>3</v>
      </c>
      <c r="D1229" s="74">
        <f t="shared" si="2"/>
        <v>19</v>
      </c>
      <c r="E1229" s="12">
        <f>IFERROR(VLOOKUP(A1229,'IDAR Meter Data'!$A:$B,2,1),"")</f>
        <v>192</v>
      </c>
      <c r="F1229" s="75">
        <f>IF(CECCZ="CZ03",'Outside Temp'!B1229,IF(CECCZ="CZ04",'Outside Temp'!B1230,IF(CECCZ="CZ12",'Outside Temp'!B1231, IF(CECCZ="CZ13",'Outside Temp'!B1232))))</f>
        <v>57</v>
      </c>
      <c r="G1229" s="12">
        <f t="shared" si="3"/>
        <v>1</v>
      </c>
    </row>
    <row r="1230" ht="15.75" customHeight="1">
      <c r="A1230" s="13">
        <v>42137.833333333336</v>
      </c>
      <c r="B1230" s="73">
        <f t="shared" si="1"/>
        <v>42137</v>
      </c>
      <c r="C1230" s="74">
        <f>IF(NewCustomer="Yes", IF(COUNTIF($I$2:$I$11,B1230)&gt;0,0,WEEKDAY(B1230,2)),IF(COUNTIF($I$2:$I$21,B1230)&gt;0,0,WEEKDAY(B1230,2)))</f>
        <v>3</v>
      </c>
      <c r="D1230" s="74">
        <f t="shared" si="2"/>
        <v>20</v>
      </c>
      <c r="E1230" s="12">
        <f>IFERROR(VLOOKUP(A1230,'IDAR Meter Data'!$A:$B,2,1),"")</f>
        <v>200</v>
      </c>
      <c r="F1230" s="75">
        <f>IF(CECCZ="CZ03",'Outside Temp'!B1230,IF(CECCZ="CZ04",'Outside Temp'!B1231,IF(CECCZ="CZ12",'Outside Temp'!B1232, IF(CECCZ="CZ13",'Outside Temp'!B1233))))</f>
        <v>56.93333333</v>
      </c>
      <c r="G1230" s="12">
        <f t="shared" si="3"/>
        <v>1</v>
      </c>
    </row>
    <row r="1231" ht="15.75" customHeight="1">
      <c r="A1231" s="13">
        <v>42137.84375</v>
      </c>
      <c r="B1231" s="73">
        <f t="shared" si="1"/>
        <v>42137</v>
      </c>
      <c r="C1231" s="74">
        <f>IF(NewCustomer="Yes", IF(COUNTIF($I$2:$I$11,B1231)&gt;0,0,WEEKDAY(B1231,2)),IF(COUNTIF($I$2:$I$21,B1231)&gt;0,0,WEEKDAY(B1231,2)))</f>
        <v>3</v>
      </c>
      <c r="D1231" s="74">
        <f t="shared" si="2"/>
        <v>20</v>
      </c>
      <c r="E1231" s="12">
        <f>IFERROR(VLOOKUP(A1231,'IDAR Meter Data'!$A:$B,2,1),"")</f>
        <v>193</v>
      </c>
      <c r="F1231" s="75">
        <f>IF(CECCZ="CZ03",'Outside Temp'!B1231,IF(CECCZ="CZ04",'Outside Temp'!B1232,IF(CECCZ="CZ12",'Outside Temp'!B1233, IF(CECCZ="CZ13",'Outside Temp'!B1234))))</f>
        <v>56.68333333</v>
      </c>
      <c r="G1231" s="12">
        <f t="shared" si="3"/>
        <v>1</v>
      </c>
    </row>
    <row r="1232" ht="15.75" customHeight="1">
      <c r="A1232" s="13">
        <v>42137.854166666664</v>
      </c>
      <c r="B1232" s="73">
        <f t="shared" si="1"/>
        <v>42137</v>
      </c>
      <c r="C1232" s="74">
        <f>IF(NewCustomer="Yes", IF(COUNTIF($I$2:$I$11,B1232)&gt;0,0,WEEKDAY(B1232,2)),IF(COUNTIF($I$2:$I$21,B1232)&gt;0,0,WEEKDAY(B1232,2)))</f>
        <v>3</v>
      </c>
      <c r="D1232" s="74">
        <f t="shared" si="2"/>
        <v>20</v>
      </c>
      <c r="E1232" s="12">
        <f>IFERROR(VLOOKUP(A1232,'IDAR Meter Data'!$A:$B,2,1),"")</f>
        <v>182</v>
      </c>
      <c r="F1232" s="75">
        <f>IF(CECCZ="CZ03",'Outside Temp'!B1232,IF(CECCZ="CZ04",'Outside Temp'!B1233,IF(CECCZ="CZ12",'Outside Temp'!B1234, IF(CECCZ="CZ13",'Outside Temp'!B1235))))</f>
        <v>56.43333333</v>
      </c>
      <c r="G1232" s="12">
        <f t="shared" si="3"/>
        <v>1</v>
      </c>
    </row>
    <row r="1233" ht="15.75" customHeight="1">
      <c r="A1233" s="13">
        <v>42137.864583333336</v>
      </c>
      <c r="B1233" s="73">
        <f t="shared" si="1"/>
        <v>42137</v>
      </c>
      <c r="C1233" s="74">
        <f>IF(NewCustomer="Yes", IF(COUNTIF($I$2:$I$11,B1233)&gt;0,0,WEEKDAY(B1233,2)),IF(COUNTIF($I$2:$I$21,B1233)&gt;0,0,WEEKDAY(B1233,2)))</f>
        <v>3</v>
      </c>
      <c r="D1233" s="74">
        <f t="shared" si="2"/>
        <v>20</v>
      </c>
      <c r="E1233" s="12">
        <f>IFERROR(VLOOKUP(A1233,'IDAR Meter Data'!$A:$B,2,1),"")</f>
        <v>182</v>
      </c>
      <c r="F1233" s="75">
        <f>IF(CECCZ="CZ03",'Outside Temp'!B1233,IF(CECCZ="CZ04",'Outside Temp'!B1234,IF(CECCZ="CZ12",'Outside Temp'!B1235, IF(CECCZ="CZ13",'Outside Temp'!B1236))))</f>
        <v>56.18333333</v>
      </c>
      <c r="G1233" s="12">
        <f t="shared" si="3"/>
        <v>1</v>
      </c>
    </row>
    <row r="1234" ht="15.75" customHeight="1">
      <c r="A1234" s="13">
        <v>42137.875</v>
      </c>
      <c r="B1234" s="73">
        <f t="shared" si="1"/>
        <v>42137</v>
      </c>
      <c r="C1234" s="74">
        <f>IF(NewCustomer="Yes", IF(COUNTIF($I$2:$I$11,B1234)&gt;0,0,WEEKDAY(B1234,2)),IF(COUNTIF($I$2:$I$21,B1234)&gt;0,0,WEEKDAY(B1234,2)))</f>
        <v>3</v>
      </c>
      <c r="D1234" s="74">
        <f t="shared" si="2"/>
        <v>21</v>
      </c>
      <c r="E1234" s="12">
        <f>IFERROR(VLOOKUP(A1234,'IDAR Meter Data'!$A:$B,2,1),"")</f>
        <v>183</v>
      </c>
      <c r="F1234" s="75">
        <f>IF(CECCZ="CZ03",'Outside Temp'!B1234,IF(CECCZ="CZ04",'Outside Temp'!B1235,IF(CECCZ="CZ12",'Outside Temp'!B1236, IF(CECCZ="CZ13",'Outside Temp'!B1237))))</f>
        <v>56.06896552</v>
      </c>
      <c r="G1234" s="12">
        <f t="shared" si="3"/>
        <v>1</v>
      </c>
    </row>
    <row r="1235" ht="15.75" customHeight="1">
      <c r="A1235" s="13">
        <v>42137.885416666664</v>
      </c>
      <c r="B1235" s="73">
        <f t="shared" si="1"/>
        <v>42137</v>
      </c>
      <c r="C1235" s="74">
        <f>IF(NewCustomer="Yes", IF(COUNTIF($I$2:$I$11,B1235)&gt;0,0,WEEKDAY(B1235,2)),IF(COUNTIF($I$2:$I$21,B1235)&gt;0,0,WEEKDAY(B1235,2)))</f>
        <v>3</v>
      </c>
      <c r="D1235" s="74">
        <f t="shared" si="2"/>
        <v>21</v>
      </c>
      <c r="E1235" s="12">
        <f>IFERROR(VLOOKUP(A1235,'IDAR Meter Data'!$A:$B,2,1),"")</f>
        <v>174</v>
      </c>
      <c r="F1235" s="75">
        <f>IF(CECCZ="CZ03",'Outside Temp'!B1235,IF(CECCZ="CZ04",'Outside Temp'!B1236,IF(CECCZ="CZ12",'Outside Temp'!B1237, IF(CECCZ="CZ13",'Outside Temp'!B1238))))</f>
        <v>56.32758621</v>
      </c>
      <c r="G1235" s="12">
        <f t="shared" si="3"/>
        <v>1</v>
      </c>
    </row>
    <row r="1236" ht="15.75" customHeight="1">
      <c r="A1236" s="13">
        <v>42137.895833333336</v>
      </c>
      <c r="B1236" s="73">
        <f t="shared" si="1"/>
        <v>42137</v>
      </c>
      <c r="C1236" s="74">
        <f>IF(NewCustomer="Yes", IF(COUNTIF($I$2:$I$11,B1236)&gt;0,0,WEEKDAY(B1236,2)),IF(COUNTIF($I$2:$I$21,B1236)&gt;0,0,WEEKDAY(B1236,2)))</f>
        <v>3</v>
      </c>
      <c r="D1236" s="74">
        <f t="shared" si="2"/>
        <v>21</v>
      </c>
      <c r="E1236" s="12">
        <f>IFERROR(VLOOKUP(A1236,'IDAR Meter Data'!$A:$B,2,1),"")</f>
        <v>157</v>
      </c>
      <c r="F1236" s="75">
        <f>IF(CECCZ="CZ03",'Outside Temp'!B1236,IF(CECCZ="CZ04",'Outside Temp'!B1237,IF(CECCZ="CZ12",'Outside Temp'!B1238, IF(CECCZ="CZ13",'Outside Temp'!B1239))))</f>
        <v>56.5862069</v>
      </c>
      <c r="G1236" s="12">
        <f t="shared" si="3"/>
        <v>1</v>
      </c>
    </row>
    <row r="1237" ht="15.75" customHeight="1">
      <c r="A1237" s="13">
        <v>42137.90625</v>
      </c>
      <c r="B1237" s="73">
        <f t="shared" si="1"/>
        <v>42137</v>
      </c>
      <c r="C1237" s="74">
        <f>IF(NewCustomer="Yes", IF(COUNTIF($I$2:$I$11,B1237)&gt;0,0,WEEKDAY(B1237,2)),IF(COUNTIF($I$2:$I$21,B1237)&gt;0,0,WEEKDAY(B1237,2)))</f>
        <v>3</v>
      </c>
      <c r="D1237" s="74">
        <f t="shared" si="2"/>
        <v>21</v>
      </c>
      <c r="E1237" s="12">
        <f>IFERROR(VLOOKUP(A1237,'IDAR Meter Data'!$A:$B,2,1),"")</f>
        <v>162</v>
      </c>
      <c r="F1237" s="75">
        <f>IF(CECCZ="CZ03",'Outside Temp'!B1237,IF(CECCZ="CZ04",'Outside Temp'!B1238,IF(CECCZ="CZ12",'Outside Temp'!B1239, IF(CECCZ="CZ13",'Outside Temp'!B1240))))</f>
        <v>56.84482759</v>
      </c>
      <c r="G1237" s="12">
        <f t="shared" si="3"/>
        <v>1</v>
      </c>
    </row>
    <row r="1238" ht="15.75" customHeight="1">
      <c r="A1238" s="13">
        <v>42137.916666666664</v>
      </c>
      <c r="B1238" s="73">
        <f t="shared" si="1"/>
        <v>42137</v>
      </c>
      <c r="C1238" s="74">
        <f>IF(NewCustomer="Yes", IF(COUNTIF($I$2:$I$11,B1238)&gt;0,0,WEEKDAY(B1238,2)),IF(COUNTIF($I$2:$I$21,B1238)&gt;0,0,WEEKDAY(B1238,2)))</f>
        <v>3</v>
      </c>
      <c r="D1238" s="74">
        <f t="shared" si="2"/>
        <v>22</v>
      </c>
      <c r="E1238" s="12">
        <f>IFERROR(VLOOKUP(A1238,'IDAR Meter Data'!$A:$B,2,1),"")</f>
        <v>154</v>
      </c>
      <c r="F1238" s="75">
        <f>IF(CECCZ="CZ03",'Outside Temp'!B1238,IF(CECCZ="CZ04",'Outside Temp'!B1239,IF(CECCZ="CZ12",'Outside Temp'!B1240, IF(CECCZ="CZ13",'Outside Temp'!B1241))))</f>
        <v>57</v>
      </c>
      <c r="G1238" s="12">
        <f t="shared" si="3"/>
        <v>1</v>
      </c>
    </row>
    <row r="1239" ht="15.75" customHeight="1">
      <c r="A1239" s="13">
        <v>42137.927083333336</v>
      </c>
      <c r="B1239" s="73">
        <f t="shared" si="1"/>
        <v>42137</v>
      </c>
      <c r="C1239" s="74">
        <f>IF(NewCustomer="Yes", IF(COUNTIF($I$2:$I$11,B1239)&gt;0,0,WEEKDAY(B1239,2)),IF(COUNTIF($I$2:$I$21,B1239)&gt;0,0,WEEKDAY(B1239,2)))</f>
        <v>3</v>
      </c>
      <c r="D1239" s="74">
        <f t="shared" si="2"/>
        <v>22</v>
      </c>
      <c r="E1239" s="12">
        <f>IFERROR(VLOOKUP(A1239,'IDAR Meter Data'!$A:$B,2,1),"")</f>
        <v>163</v>
      </c>
      <c r="F1239" s="75">
        <f>IF(CECCZ="CZ03",'Outside Temp'!B1239,IF(CECCZ="CZ04",'Outside Temp'!B1240,IF(CECCZ="CZ12",'Outside Temp'!B1241, IF(CECCZ="CZ13",'Outside Temp'!B1242))))</f>
        <v>57</v>
      </c>
      <c r="G1239" s="12">
        <f t="shared" si="3"/>
        <v>1</v>
      </c>
    </row>
    <row r="1240" ht="15.75" customHeight="1">
      <c r="A1240" s="13">
        <v>42137.9375</v>
      </c>
      <c r="B1240" s="73">
        <f t="shared" si="1"/>
        <v>42137</v>
      </c>
      <c r="C1240" s="74">
        <f>IF(NewCustomer="Yes", IF(COUNTIF($I$2:$I$11,B1240)&gt;0,0,WEEKDAY(B1240,2)),IF(COUNTIF($I$2:$I$21,B1240)&gt;0,0,WEEKDAY(B1240,2)))</f>
        <v>3</v>
      </c>
      <c r="D1240" s="74">
        <f t="shared" si="2"/>
        <v>22</v>
      </c>
      <c r="E1240" s="12">
        <f>IFERROR(VLOOKUP(A1240,'IDAR Meter Data'!$A:$B,2,1),"")</f>
        <v>160</v>
      </c>
      <c r="F1240" s="75">
        <f>IF(CECCZ="CZ03",'Outside Temp'!B1240,IF(CECCZ="CZ04",'Outside Temp'!B1241,IF(CECCZ="CZ12",'Outside Temp'!B1242, IF(CECCZ="CZ13",'Outside Temp'!B1243))))</f>
        <v>57</v>
      </c>
      <c r="G1240" s="12">
        <f t="shared" si="3"/>
        <v>1</v>
      </c>
    </row>
    <row r="1241" ht="15.75" customHeight="1">
      <c r="A1241" s="13">
        <v>42137.947916666664</v>
      </c>
      <c r="B1241" s="73">
        <f t="shared" si="1"/>
        <v>42137</v>
      </c>
      <c r="C1241" s="74">
        <f>IF(NewCustomer="Yes", IF(COUNTIF($I$2:$I$11,B1241)&gt;0,0,WEEKDAY(B1241,2)),IF(COUNTIF($I$2:$I$21,B1241)&gt;0,0,WEEKDAY(B1241,2)))</f>
        <v>3</v>
      </c>
      <c r="D1241" s="74">
        <f t="shared" si="2"/>
        <v>22</v>
      </c>
      <c r="E1241" s="12">
        <f>IFERROR(VLOOKUP(A1241,'IDAR Meter Data'!$A:$B,2,1),"")</f>
        <v>165</v>
      </c>
      <c r="F1241" s="75">
        <f>IF(CECCZ="CZ03",'Outside Temp'!B1241,IF(CECCZ="CZ04",'Outside Temp'!B1242,IF(CECCZ="CZ12",'Outside Temp'!B1243, IF(CECCZ="CZ13",'Outside Temp'!B1244))))</f>
        <v>57</v>
      </c>
      <c r="G1241" s="12">
        <f t="shared" si="3"/>
        <v>1</v>
      </c>
    </row>
    <row r="1242" ht="15.75" customHeight="1">
      <c r="A1242" s="13">
        <v>42137.958333333336</v>
      </c>
      <c r="B1242" s="73">
        <f t="shared" si="1"/>
        <v>42137</v>
      </c>
      <c r="C1242" s="74">
        <f>IF(NewCustomer="Yes", IF(COUNTIF($I$2:$I$11,B1242)&gt;0,0,WEEKDAY(B1242,2)),IF(COUNTIF($I$2:$I$21,B1242)&gt;0,0,WEEKDAY(B1242,2)))</f>
        <v>3</v>
      </c>
      <c r="D1242" s="74">
        <f t="shared" si="2"/>
        <v>23</v>
      </c>
      <c r="E1242" s="12">
        <f>IFERROR(VLOOKUP(A1242,'IDAR Meter Data'!$A:$B,2,1),"")</f>
        <v>161</v>
      </c>
      <c r="F1242" s="75">
        <f>IF(CECCZ="CZ03",'Outside Temp'!B1242,IF(CECCZ="CZ04",'Outside Temp'!B1243,IF(CECCZ="CZ12",'Outside Temp'!B1244, IF(CECCZ="CZ13",'Outside Temp'!B1245))))</f>
        <v>57</v>
      </c>
      <c r="G1242" s="12">
        <f t="shared" si="3"/>
        <v>1</v>
      </c>
    </row>
    <row r="1243" ht="15.75" customHeight="1">
      <c r="A1243" s="13">
        <v>42137.96875</v>
      </c>
      <c r="B1243" s="73">
        <f t="shared" si="1"/>
        <v>42137</v>
      </c>
      <c r="C1243" s="74">
        <f>IF(NewCustomer="Yes", IF(COUNTIF($I$2:$I$11,B1243)&gt;0,0,WEEKDAY(B1243,2)),IF(COUNTIF($I$2:$I$21,B1243)&gt;0,0,WEEKDAY(B1243,2)))</f>
        <v>3</v>
      </c>
      <c r="D1243" s="74">
        <f t="shared" si="2"/>
        <v>23</v>
      </c>
      <c r="E1243" s="12">
        <f>IFERROR(VLOOKUP(A1243,'IDAR Meter Data'!$A:$B,2,1),"")</f>
        <v>160</v>
      </c>
      <c r="F1243" s="75">
        <f>IF(CECCZ="CZ03",'Outside Temp'!B1243,IF(CECCZ="CZ04",'Outside Temp'!B1244,IF(CECCZ="CZ12",'Outside Temp'!B1245, IF(CECCZ="CZ13",'Outside Temp'!B1246))))</f>
        <v>57</v>
      </c>
      <c r="G1243" s="12">
        <f t="shared" si="3"/>
        <v>1</v>
      </c>
    </row>
    <row r="1244" ht="15.75" customHeight="1">
      <c r="A1244" s="13">
        <v>42137.979166666664</v>
      </c>
      <c r="B1244" s="73">
        <f t="shared" si="1"/>
        <v>42137</v>
      </c>
      <c r="C1244" s="74">
        <f>IF(NewCustomer="Yes", IF(COUNTIF($I$2:$I$11,B1244)&gt;0,0,WEEKDAY(B1244,2)),IF(COUNTIF($I$2:$I$21,B1244)&gt;0,0,WEEKDAY(B1244,2)))</f>
        <v>3</v>
      </c>
      <c r="D1244" s="74">
        <f t="shared" si="2"/>
        <v>23</v>
      </c>
      <c r="E1244" s="12">
        <f>IFERROR(VLOOKUP(A1244,'IDAR Meter Data'!$A:$B,2,1),"")</f>
        <v>158</v>
      </c>
      <c r="F1244" s="75">
        <f>IF(CECCZ="CZ03",'Outside Temp'!B1244,IF(CECCZ="CZ04",'Outside Temp'!B1245,IF(CECCZ="CZ12",'Outside Temp'!B1246, IF(CECCZ="CZ13",'Outside Temp'!B1247))))</f>
        <v>57</v>
      </c>
      <c r="G1244" s="12">
        <f t="shared" si="3"/>
        <v>1</v>
      </c>
    </row>
    <row r="1245" ht="15.75" customHeight="1">
      <c r="A1245" s="13">
        <v>42137.989583333336</v>
      </c>
      <c r="B1245" s="73">
        <f t="shared" si="1"/>
        <v>42137</v>
      </c>
      <c r="C1245" s="74">
        <f>IF(NewCustomer="Yes", IF(COUNTIF($I$2:$I$11,B1245)&gt;0,0,WEEKDAY(B1245,2)),IF(COUNTIF($I$2:$I$21,B1245)&gt;0,0,WEEKDAY(B1245,2)))</f>
        <v>3</v>
      </c>
      <c r="D1245" s="74">
        <f t="shared" si="2"/>
        <v>23</v>
      </c>
      <c r="E1245" s="12">
        <f>IFERROR(VLOOKUP(A1245,'IDAR Meter Data'!$A:$B,2,1),"")</f>
        <v>157</v>
      </c>
      <c r="F1245" s="75">
        <f>IF(CECCZ="CZ03",'Outside Temp'!B1245,IF(CECCZ="CZ04",'Outside Temp'!B1246,IF(CECCZ="CZ12",'Outside Temp'!B1247, IF(CECCZ="CZ13",'Outside Temp'!B1248))))</f>
        <v>57</v>
      </c>
      <c r="G1245" s="12">
        <f t="shared" si="3"/>
        <v>1</v>
      </c>
    </row>
    <row r="1246" ht="15.75" customHeight="1">
      <c r="A1246" s="13">
        <v>42138.0</v>
      </c>
      <c r="B1246" s="73">
        <f t="shared" si="1"/>
        <v>42138</v>
      </c>
      <c r="C1246" s="74">
        <f>IF(NewCustomer="Yes", IF(COUNTIF($I$2:$I$11,B1246)&gt;0,0,WEEKDAY(B1246,2)),IF(COUNTIF($I$2:$I$21,B1246)&gt;0,0,WEEKDAY(B1246,2)))</f>
        <v>4</v>
      </c>
      <c r="D1246" s="74">
        <f t="shared" si="2"/>
        <v>0</v>
      </c>
      <c r="E1246" s="12">
        <f>IFERROR(VLOOKUP(A1246,'IDAR Meter Data'!$A:$B,2,1),"")</f>
        <v>154</v>
      </c>
      <c r="F1246" s="75">
        <f>IF(CECCZ="CZ03",'Outside Temp'!B1246,IF(CECCZ="CZ04",'Outside Temp'!B1247,IF(CECCZ="CZ12",'Outside Temp'!B1248, IF(CECCZ="CZ13",'Outside Temp'!B1249))))</f>
        <v>57</v>
      </c>
      <c r="G1246" s="12">
        <f t="shared" si="3"/>
        <v>1</v>
      </c>
    </row>
    <row r="1247" ht="15.75" customHeight="1">
      <c r="A1247" s="13">
        <v>42138.010416666664</v>
      </c>
      <c r="B1247" s="73">
        <f t="shared" si="1"/>
        <v>42138</v>
      </c>
      <c r="C1247" s="74">
        <f>IF(NewCustomer="Yes", IF(COUNTIF($I$2:$I$11,B1247)&gt;0,0,WEEKDAY(B1247,2)),IF(COUNTIF($I$2:$I$21,B1247)&gt;0,0,WEEKDAY(B1247,2)))</f>
        <v>4</v>
      </c>
      <c r="D1247" s="74">
        <f t="shared" si="2"/>
        <v>0</v>
      </c>
      <c r="E1247" s="12">
        <f>IFERROR(VLOOKUP(A1247,'IDAR Meter Data'!$A:$B,2,1),"")</f>
        <v>149</v>
      </c>
      <c r="F1247" s="75">
        <f>IF(CECCZ="CZ03",'Outside Temp'!B1247,IF(CECCZ="CZ04",'Outside Temp'!B1248,IF(CECCZ="CZ12",'Outside Temp'!B1249, IF(CECCZ="CZ13",'Outside Temp'!B1250))))</f>
        <v>57</v>
      </c>
      <c r="G1247" s="12">
        <f t="shared" si="3"/>
        <v>1</v>
      </c>
    </row>
    <row r="1248" ht="15.75" customHeight="1">
      <c r="A1248" s="13">
        <v>42138.020833333336</v>
      </c>
      <c r="B1248" s="73">
        <f t="shared" si="1"/>
        <v>42138</v>
      </c>
      <c r="C1248" s="74">
        <f>IF(NewCustomer="Yes", IF(COUNTIF($I$2:$I$11,B1248)&gt;0,0,WEEKDAY(B1248,2)),IF(COUNTIF($I$2:$I$21,B1248)&gt;0,0,WEEKDAY(B1248,2)))</f>
        <v>4</v>
      </c>
      <c r="D1248" s="74">
        <f t="shared" si="2"/>
        <v>0</v>
      </c>
      <c r="E1248" s="12">
        <f>IFERROR(VLOOKUP(A1248,'IDAR Meter Data'!$A:$B,2,1),"")</f>
        <v>153</v>
      </c>
      <c r="F1248" s="75">
        <f>IF(CECCZ="CZ03",'Outside Temp'!B1248,IF(CECCZ="CZ04",'Outside Temp'!B1249,IF(CECCZ="CZ12",'Outside Temp'!B1250, IF(CECCZ="CZ13",'Outside Temp'!B1251))))</f>
        <v>57</v>
      </c>
      <c r="G1248" s="12">
        <f t="shared" si="3"/>
        <v>1</v>
      </c>
    </row>
    <row r="1249" ht="15.75" customHeight="1">
      <c r="A1249" s="13">
        <v>42138.03125</v>
      </c>
      <c r="B1249" s="73">
        <f t="shared" si="1"/>
        <v>42138</v>
      </c>
      <c r="C1249" s="74">
        <f>IF(NewCustomer="Yes", IF(COUNTIF($I$2:$I$11,B1249)&gt;0,0,WEEKDAY(B1249,2)),IF(COUNTIF($I$2:$I$21,B1249)&gt;0,0,WEEKDAY(B1249,2)))</f>
        <v>4</v>
      </c>
      <c r="D1249" s="74">
        <f t="shared" si="2"/>
        <v>0</v>
      </c>
      <c r="E1249" s="12">
        <f>IFERROR(VLOOKUP(A1249,'IDAR Meter Data'!$A:$B,2,1),"")</f>
        <v>147</v>
      </c>
      <c r="F1249" s="75">
        <f>IF(CECCZ="CZ03",'Outside Temp'!B1249,IF(CECCZ="CZ04",'Outside Temp'!B1250,IF(CECCZ="CZ12",'Outside Temp'!B1251, IF(CECCZ="CZ13",'Outside Temp'!B1252))))</f>
        <v>57</v>
      </c>
      <c r="G1249" s="12">
        <f t="shared" si="3"/>
        <v>1</v>
      </c>
    </row>
    <row r="1250" ht="15.75" customHeight="1">
      <c r="A1250" s="13">
        <v>42138.041666666664</v>
      </c>
      <c r="B1250" s="73">
        <f t="shared" si="1"/>
        <v>42138</v>
      </c>
      <c r="C1250" s="74">
        <f>IF(NewCustomer="Yes", IF(COUNTIF($I$2:$I$11,B1250)&gt;0,0,WEEKDAY(B1250,2)),IF(COUNTIF($I$2:$I$21,B1250)&gt;0,0,WEEKDAY(B1250,2)))</f>
        <v>4</v>
      </c>
      <c r="D1250" s="74">
        <f t="shared" si="2"/>
        <v>1</v>
      </c>
      <c r="E1250" s="12">
        <f>IFERROR(VLOOKUP(A1250,'IDAR Meter Data'!$A:$B,2,1),"")</f>
        <v>151</v>
      </c>
      <c r="F1250" s="75">
        <f>IF(CECCZ="CZ03",'Outside Temp'!B1250,IF(CECCZ="CZ04",'Outside Temp'!B1251,IF(CECCZ="CZ12",'Outside Temp'!B1252, IF(CECCZ="CZ13",'Outside Temp'!B1253))))</f>
        <v>56.93333333</v>
      </c>
      <c r="G1250" s="12">
        <f t="shared" si="3"/>
        <v>1</v>
      </c>
    </row>
    <row r="1251" ht="15.75" customHeight="1">
      <c r="A1251" s="13">
        <v>42138.052083333336</v>
      </c>
      <c r="B1251" s="73">
        <f t="shared" si="1"/>
        <v>42138</v>
      </c>
      <c r="C1251" s="74">
        <f>IF(NewCustomer="Yes", IF(COUNTIF($I$2:$I$11,B1251)&gt;0,0,WEEKDAY(B1251,2)),IF(COUNTIF($I$2:$I$21,B1251)&gt;0,0,WEEKDAY(B1251,2)))</f>
        <v>4</v>
      </c>
      <c r="D1251" s="74">
        <f t="shared" si="2"/>
        <v>1</v>
      </c>
      <c r="E1251" s="12">
        <f>IFERROR(VLOOKUP(A1251,'IDAR Meter Data'!$A:$B,2,1),"")</f>
        <v>145</v>
      </c>
      <c r="F1251" s="75">
        <f>IF(CECCZ="CZ03",'Outside Temp'!B1251,IF(CECCZ="CZ04",'Outside Temp'!B1252,IF(CECCZ="CZ12",'Outside Temp'!B1253, IF(CECCZ="CZ13",'Outside Temp'!B1254))))</f>
        <v>56.68333333</v>
      </c>
      <c r="G1251" s="12">
        <f t="shared" si="3"/>
        <v>1</v>
      </c>
    </row>
    <row r="1252" ht="15.75" customHeight="1">
      <c r="A1252" s="13">
        <v>42138.0625</v>
      </c>
      <c r="B1252" s="73">
        <f t="shared" si="1"/>
        <v>42138</v>
      </c>
      <c r="C1252" s="74">
        <f>IF(NewCustomer="Yes", IF(COUNTIF($I$2:$I$11,B1252)&gt;0,0,WEEKDAY(B1252,2)),IF(COUNTIF($I$2:$I$21,B1252)&gt;0,0,WEEKDAY(B1252,2)))</f>
        <v>4</v>
      </c>
      <c r="D1252" s="74">
        <f t="shared" si="2"/>
        <v>1</v>
      </c>
      <c r="E1252" s="12">
        <f>IFERROR(VLOOKUP(A1252,'IDAR Meter Data'!$A:$B,2,1),"")</f>
        <v>150</v>
      </c>
      <c r="F1252" s="75">
        <f>IF(CECCZ="CZ03",'Outside Temp'!B1252,IF(CECCZ="CZ04",'Outside Temp'!B1253,IF(CECCZ="CZ12",'Outside Temp'!B1254, IF(CECCZ="CZ13",'Outside Temp'!B1255))))</f>
        <v>56.43333333</v>
      </c>
      <c r="G1252" s="12">
        <f t="shared" si="3"/>
        <v>1</v>
      </c>
    </row>
    <row r="1253" ht="15.75" customHeight="1">
      <c r="A1253" s="13">
        <v>42138.072916666664</v>
      </c>
      <c r="B1253" s="73">
        <f t="shared" si="1"/>
        <v>42138</v>
      </c>
      <c r="C1253" s="74">
        <f>IF(NewCustomer="Yes", IF(COUNTIF($I$2:$I$11,B1253)&gt;0,0,WEEKDAY(B1253,2)),IF(COUNTIF($I$2:$I$21,B1253)&gt;0,0,WEEKDAY(B1253,2)))</f>
        <v>4</v>
      </c>
      <c r="D1253" s="74">
        <f t="shared" si="2"/>
        <v>1</v>
      </c>
      <c r="E1253" s="12">
        <f>IFERROR(VLOOKUP(A1253,'IDAR Meter Data'!$A:$B,2,1),"")</f>
        <v>142</v>
      </c>
      <c r="F1253" s="75">
        <f>IF(CECCZ="CZ03",'Outside Temp'!B1253,IF(CECCZ="CZ04",'Outside Temp'!B1254,IF(CECCZ="CZ12",'Outside Temp'!B1255, IF(CECCZ="CZ13",'Outside Temp'!B1256))))</f>
        <v>56.18333333</v>
      </c>
      <c r="G1253" s="12">
        <f t="shared" si="3"/>
        <v>1</v>
      </c>
    </row>
    <row r="1254" ht="15.75" customHeight="1">
      <c r="A1254" s="13">
        <v>42138.083333333336</v>
      </c>
      <c r="B1254" s="73">
        <f t="shared" si="1"/>
        <v>42138</v>
      </c>
      <c r="C1254" s="74">
        <f>IF(NewCustomer="Yes", IF(COUNTIF($I$2:$I$11,B1254)&gt;0,0,WEEKDAY(B1254,2)),IF(COUNTIF($I$2:$I$21,B1254)&gt;0,0,WEEKDAY(B1254,2)))</f>
        <v>4</v>
      </c>
      <c r="D1254" s="74">
        <f t="shared" si="2"/>
        <v>2</v>
      </c>
      <c r="E1254" s="12">
        <f>IFERROR(VLOOKUP(A1254,'IDAR Meter Data'!$A:$B,2,1),"")</f>
        <v>149</v>
      </c>
      <c r="F1254" s="75">
        <f>IF(CECCZ="CZ03",'Outside Temp'!B1254,IF(CECCZ="CZ04",'Outside Temp'!B1255,IF(CECCZ="CZ12",'Outside Temp'!B1256, IF(CECCZ="CZ13",'Outside Temp'!B1257))))</f>
        <v>56.06666667</v>
      </c>
      <c r="G1254" s="12">
        <f t="shared" si="3"/>
        <v>1</v>
      </c>
    </row>
    <row r="1255" ht="15.75" customHeight="1">
      <c r="A1255" s="13">
        <v>42138.09375</v>
      </c>
      <c r="B1255" s="73">
        <f t="shared" si="1"/>
        <v>42138</v>
      </c>
      <c r="C1255" s="74">
        <f>IF(NewCustomer="Yes", IF(COUNTIF($I$2:$I$11,B1255)&gt;0,0,WEEKDAY(B1255,2)),IF(COUNTIF($I$2:$I$21,B1255)&gt;0,0,WEEKDAY(B1255,2)))</f>
        <v>4</v>
      </c>
      <c r="D1255" s="74">
        <f t="shared" si="2"/>
        <v>2</v>
      </c>
      <c r="E1255" s="12">
        <f>IFERROR(VLOOKUP(A1255,'IDAR Meter Data'!$A:$B,2,1),"")</f>
        <v>143</v>
      </c>
      <c r="F1255" s="75">
        <f>IF(CECCZ="CZ03",'Outside Temp'!B1255,IF(CECCZ="CZ04",'Outside Temp'!B1256,IF(CECCZ="CZ12",'Outside Temp'!B1257, IF(CECCZ="CZ13",'Outside Temp'!B1258))))</f>
        <v>56.31666667</v>
      </c>
      <c r="G1255" s="12">
        <f t="shared" si="3"/>
        <v>1</v>
      </c>
    </row>
    <row r="1256" ht="15.75" customHeight="1">
      <c r="A1256" s="13">
        <v>42138.104166666664</v>
      </c>
      <c r="B1256" s="73">
        <f t="shared" si="1"/>
        <v>42138</v>
      </c>
      <c r="C1256" s="74">
        <f>IF(NewCustomer="Yes", IF(COUNTIF($I$2:$I$11,B1256)&gt;0,0,WEEKDAY(B1256,2)),IF(COUNTIF($I$2:$I$21,B1256)&gt;0,0,WEEKDAY(B1256,2)))</f>
        <v>4</v>
      </c>
      <c r="D1256" s="74">
        <f t="shared" si="2"/>
        <v>2</v>
      </c>
      <c r="E1256" s="12">
        <f>IFERROR(VLOOKUP(A1256,'IDAR Meter Data'!$A:$B,2,1),"")</f>
        <v>145</v>
      </c>
      <c r="F1256" s="75">
        <f>IF(CECCZ="CZ03",'Outside Temp'!B1256,IF(CECCZ="CZ04",'Outside Temp'!B1257,IF(CECCZ="CZ12",'Outside Temp'!B1258, IF(CECCZ="CZ13",'Outside Temp'!B1259))))</f>
        <v>56.56666667</v>
      </c>
      <c r="G1256" s="12">
        <f t="shared" si="3"/>
        <v>1</v>
      </c>
    </row>
    <row r="1257" ht="15.75" customHeight="1">
      <c r="A1257" s="13">
        <v>42138.114583333336</v>
      </c>
      <c r="B1257" s="73">
        <f t="shared" si="1"/>
        <v>42138</v>
      </c>
      <c r="C1257" s="74">
        <f>IF(NewCustomer="Yes", IF(COUNTIF($I$2:$I$11,B1257)&gt;0,0,WEEKDAY(B1257,2)),IF(COUNTIF($I$2:$I$21,B1257)&gt;0,0,WEEKDAY(B1257,2)))</f>
        <v>4</v>
      </c>
      <c r="D1257" s="74">
        <f t="shared" si="2"/>
        <v>2</v>
      </c>
      <c r="E1257" s="12">
        <f>IFERROR(VLOOKUP(A1257,'IDAR Meter Data'!$A:$B,2,1),"")</f>
        <v>146</v>
      </c>
      <c r="F1257" s="75">
        <f>IF(CECCZ="CZ03",'Outside Temp'!B1257,IF(CECCZ="CZ04",'Outside Temp'!B1258,IF(CECCZ="CZ12",'Outside Temp'!B1259, IF(CECCZ="CZ13",'Outside Temp'!B1260))))</f>
        <v>56.81666667</v>
      </c>
      <c r="G1257" s="12">
        <f t="shared" si="3"/>
        <v>1</v>
      </c>
    </row>
    <row r="1258" ht="15.75" customHeight="1">
      <c r="A1258" s="13">
        <v>42138.125</v>
      </c>
      <c r="B1258" s="73">
        <f t="shared" si="1"/>
        <v>42138</v>
      </c>
      <c r="C1258" s="74">
        <f>IF(NewCustomer="Yes", IF(COUNTIF($I$2:$I$11,B1258)&gt;0,0,WEEKDAY(B1258,2)),IF(COUNTIF($I$2:$I$21,B1258)&gt;0,0,WEEKDAY(B1258,2)))</f>
        <v>4</v>
      </c>
      <c r="D1258" s="74">
        <f t="shared" si="2"/>
        <v>3</v>
      </c>
      <c r="E1258" s="12">
        <f>IFERROR(VLOOKUP(A1258,'IDAR Meter Data'!$A:$B,2,1),"")</f>
        <v>143</v>
      </c>
      <c r="F1258" s="75">
        <f>IF(CECCZ="CZ03",'Outside Temp'!B1258,IF(CECCZ="CZ04",'Outside Temp'!B1259,IF(CECCZ="CZ12",'Outside Temp'!B1260, IF(CECCZ="CZ13",'Outside Temp'!B1261))))</f>
        <v>57</v>
      </c>
      <c r="G1258" s="12">
        <f t="shared" si="3"/>
        <v>1</v>
      </c>
    </row>
    <row r="1259" ht="15.75" customHeight="1">
      <c r="A1259" s="13">
        <v>42138.135416666664</v>
      </c>
      <c r="B1259" s="73">
        <f t="shared" si="1"/>
        <v>42138</v>
      </c>
      <c r="C1259" s="74">
        <f>IF(NewCustomer="Yes", IF(COUNTIF($I$2:$I$11,B1259)&gt;0,0,WEEKDAY(B1259,2)),IF(COUNTIF($I$2:$I$21,B1259)&gt;0,0,WEEKDAY(B1259,2)))</f>
        <v>4</v>
      </c>
      <c r="D1259" s="74">
        <f t="shared" si="2"/>
        <v>3</v>
      </c>
      <c r="E1259" s="12">
        <f>IFERROR(VLOOKUP(A1259,'IDAR Meter Data'!$A:$B,2,1),"")</f>
        <v>146</v>
      </c>
      <c r="F1259" s="75">
        <f>IF(CECCZ="CZ03",'Outside Temp'!B1259,IF(CECCZ="CZ04",'Outside Temp'!B1260,IF(CECCZ="CZ12",'Outside Temp'!B1261, IF(CECCZ="CZ13",'Outside Temp'!B1262))))</f>
        <v>57</v>
      </c>
      <c r="G1259" s="12">
        <f t="shared" si="3"/>
        <v>1</v>
      </c>
    </row>
    <row r="1260" ht="15.75" customHeight="1">
      <c r="A1260" s="13">
        <v>42138.145833333336</v>
      </c>
      <c r="B1260" s="73">
        <f t="shared" si="1"/>
        <v>42138</v>
      </c>
      <c r="C1260" s="74">
        <f>IF(NewCustomer="Yes", IF(COUNTIF($I$2:$I$11,B1260)&gt;0,0,WEEKDAY(B1260,2)),IF(COUNTIF($I$2:$I$21,B1260)&gt;0,0,WEEKDAY(B1260,2)))</f>
        <v>4</v>
      </c>
      <c r="D1260" s="74">
        <f t="shared" si="2"/>
        <v>3</v>
      </c>
      <c r="E1260" s="12">
        <f>IFERROR(VLOOKUP(A1260,'IDAR Meter Data'!$A:$B,2,1),"")</f>
        <v>142</v>
      </c>
      <c r="F1260" s="75">
        <f>IF(CECCZ="CZ03",'Outside Temp'!B1260,IF(CECCZ="CZ04",'Outside Temp'!B1261,IF(CECCZ="CZ12",'Outside Temp'!B1262, IF(CECCZ="CZ13",'Outside Temp'!B1263))))</f>
        <v>57</v>
      </c>
      <c r="G1260" s="12">
        <f t="shared" si="3"/>
        <v>1</v>
      </c>
    </row>
    <row r="1261" ht="15.75" customHeight="1">
      <c r="A1261" s="13">
        <v>42138.15625</v>
      </c>
      <c r="B1261" s="73">
        <f t="shared" si="1"/>
        <v>42138</v>
      </c>
      <c r="C1261" s="74">
        <f>IF(NewCustomer="Yes", IF(COUNTIF($I$2:$I$11,B1261)&gt;0,0,WEEKDAY(B1261,2)),IF(COUNTIF($I$2:$I$21,B1261)&gt;0,0,WEEKDAY(B1261,2)))</f>
        <v>4</v>
      </c>
      <c r="D1261" s="74">
        <f t="shared" si="2"/>
        <v>3</v>
      </c>
      <c r="E1261" s="12">
        <f>IFERROR(VLOOKUP(A1261,'IDAR Meter Data'!$A:$B,2,1),"")</f>
        <v>146</v>
      </c>
      <c r="F1261" s="75">
        <f>IF(CECCZ="CZ03",'Outside Temp'!B1261,IF(CECCZ="CZ04",'Outside Temp'!B1262,IF(CECCZ="CZ12",'Outside Temp'!B1263, IF(CECCZ="CZ13",'Outside Temp'!B1264))))</f>
        <v>57</v>
      </c>
      <c r="G1261" s="12">
        <f t="shared" si="3"/>
        <v>1</v>
      </c>
    </row>
    <row r="1262" ht="15.75" customHeight="1">
      <c r="A1262" s="13">
        <v>42138.166666666664</v>
      </c>
      <c r="B1262" s="73">
        <f t="shared" si="1"/>
        <v>42138</v>
      </c>
      <c r="C1262" s="74">
        <f>IF(NewCustomer="Yes", IF(COUNTIF($I$2:$I$11,B1262)&gt;0,0,WEEKDAY(B1262,2)),IF(COUNTIF($I$2:$I$21,B1262)&gt;0,0,WEEKDAY(B1262,2)))</f>
        <v>4</v>
      </c>
      <c r="D1262" s="74">
        <f t="shared" si="2"/>
        <v>4</v>
      </c>
      <c r="E1262" s="12">
        <f>IFERROR(VLOOKUP(A1262,'IDAR Meter Data'!$A:$B,2,1),"")</f>
        <v>142</v>
      </c>
      <c r="F1262" s="75">
        <f>IF(CECCZ="CZ03",'Outside Temp'!B1262,IF(CECCZ="CZ04",'Outside Temp'!B1263,IF(CECCZ="CZ12",'Outside Temp'!B1264, IF(CECCZ="CZ13",'Outside Temp'!B1265))))</f>
        <v>56.93333333</v>
      </c>
      <c r="G1262" s="12">
        <f t="shared" si="3"/>
        <v>1</v>
      </c>
    </row>
    <row r="1263" ht="15.75" customHeight="1">
      <c r="A1263" s="13">
        <v>42138.177083333336</v>
      </c>
      <c r="B1263" s="73">
        <f t="shared" si="1"/>
        <v>42138</v>
      </c>
      <c r="C1263" s="74">
        <f>IF(NewCustomer="Yes", IF(COUNTIF($I$2:$I$11,B1263)&gt;0,0,WEEKDAY(B1263,2)),IF(COUNTIF($I$2:$I$21,B1263)&gt;0,0,WEEKDAY(B1263,2)))</f>
        <v>4</v>
      </c>
      <c r="D1263" s="74">
        <f t="shared" si="2"/>
        <v>4</v>
      </c>
      <c r="E1263" s="12">
        <f>IFERROR(VLOOKUP(A1263,'IDAR Meter Data'!$A:$B,2,1),"")</f>
        <v>147</v>
      </c>
      <c r="F1263" s="75">
        <f>IF(CECCZ="CZ03",'Outside Temp'!B1263,IF(CECCZ="CZ04",'Outside Temp'!B1264,IF(CECCZ="CZ12",'Outside Temp'!B1265, IF(CECCZ="CZ13",'Outside Temp'!B1266))))</f>
        <v>56.68333333</v>
      </c>
      <c r="G1263" s="12">
        <f t="shared" si="3"/>
        <v>1</v>
      </c>
    </row>
    <row r="1264" ht="15.75" customHeight="1">
      <c r="A1264" s="13">
        <v>42138.1875</v>
      </c>
      <c r="B1264" s="73">
        <f t="shared" si="1"/>
        <v>42138</v>
      </c>
      <c r="C1264" s="74">
        <f>IF(NewCustomer="Yes", IF(COUNTIF($I$2:$I$11,B1264)&gt;0,0,WEEKDAY(B1264,2)),IF(COUNTIF($I$2:$I$21,B1264)&gt;0,0,WEEKDAY(B1264,2)))</f>
        <v>4</v>
      </c>
      <c r="D1264" s="74">
        <f t="shared" si="2"/>
        <v>4</v>
      </c>
      <c r="E1264" s="12">
        <f>IFERROR(VLOOKUP(A1264,'IDAR Meter Data'!$A:$B,2,1),"")</f>
        <v>144</v>
      </c>
      <c r="F1264" s="75">
        <f>IF(CECCZ="CZ03",'Outside Temp'!B1264,IF(CECCZ="CZ04",'Outside Temp'!B1265,IF(CECCZ="CZ12",'Outside Temp'!B1266, IF(CECCZ="CZ13",'Outside Temp'!B1267))))</f>
        <v>56.43333333</v>
      </c>
      <c r="G1264" s="12">
        <f t="shared" si="3"/>
        <v>1</v>
      </c>
    </row>
    <row r="1265" ht="15.75" customHeight="1">
      <c r="A1265" s="13">
        <v>42138.197916666664</v>
      </c>
      <c r="B1265" s="73">
        <f t="shared" si="1"/>
        <v>42138</v>
      </c>
      <c r="C1265" s="74">
        <f>IF(NewCustomer="Yes", IF(COUNTIF($I$2:$I$11,B1265)&gt;0,0,WEEKDAY(B1265,2)),IF(COUNTIF($I$2:$I$21,B1265)&gt;0,0,WEEKDAY(B1265,2)))</f>
        <v>4</v>
      </c>
      <c r="D1265" s="74">
        <f t="shared" si="2"/>
        <v>4</v>
      </c>
      <c r="E1265" s="12">
        <f>IFERROR(VLOOKUP(A1265,'IDAR Meter Data'!$A:$B,2,1),"")</f>
        <v>140</v>
      </c>
      <c r="F1265" s="75">
        <f>IF(CECCZ="CZ03",'Outside Temp'!B1265,IF(CECCZ="CZ04",'Outside Temp'!B1266,IF(CECCZ="CZ12",'Outside Temp'!B1267, IF(CECCZ="CZ13",'Outside Temp'!B1268))))</f>
        <v>56.18333333</v>
      </c>
      <c r="G1265" s="12">
        <f t="shared" si="3"/>
        <v>1</v>
      </c>
    </row>
    <row r="1266" ht="15.75" customHeight="1">
      <c r="A1266" s="13">
        <v>42138.208333333336</v>
      </c>
      <c r="B1266" s="73">
        <f t="shared" si="1"/>
        <v>42138</v>
      </c>
      <c r="C1266" s="74">
        <f>IF(NewCustomer="Yes", IF(COUNTIF($I$2:$I$11,B1266)&gt;0,0,WEEKDAY(B1266,2)),IF(COUNTIF($I$2:$I$21,B1266)&gt;0,0,WEEKDAY(B1266,2)))</f>
        <v>4</v>
      </c>
      <c r="D1266" s="74">
        <f t="shared" si="2"/>
        <v>5</v>
      </c>
      <c r="E1266" s="12">
        <f>IFERROR(VLOOKUP(A1266,'IDAR Meter Data'!$A:$B,2,1),"")</f>
        <v>142</v>
      </c>
      <c r="F1266" s="75">
        <f>IF(CECCZ="CZ03",'Outside Temp'!B1266,IF(CECCZ="CZ04",'Outside Temp'!B1267,IF(CECCZ="CZ12",'Outside Temp'!B1268, IF(CECCZ="CZ13",'Outside Temp'!B1269))))</f>
        <v>55.78947368</v>
      </c>
      <c r="G1266" s="12">
        <f t="shared" si="3"/>
        <v>1</v>
      </c>
    </row>
    <row r="1267" ht="15.75" customHeight="1">
      <c r="A1267" s="13">
        <v>42138.21875</v>
      </c>
      <c r="B1267" s="73">
        <f t="shared" si="1"/>
        <v>42138</v>
      </c>
      <c r="C1267" s="74">
        <f>IF(NewCustomer="Yes", IF(COUNTIF($I$2:$I$11,B1267)&gt;0,0,WEEKDAY(B1267,2)),IF(COUNTIF($I$2:$I$21,B1267)&gt;0,0,WEEKDAY(B1267,2)))</f>
        <v>4</v>
      </c>
      <c r="D1267" s="74">
        <f t="shared" si="2"/>
        <v>5</v>
      </c>
      <c r="E1267" s="12">
        <f>IFERROR(VLOOKUP(A1267,'IDAR Meter Data'!$A:$B,2,1),"")</f>
        <v>138</v>
      </c>
      <c r="F1267" s="75">
        <f>IF(CECCZ="CZ03",'Outside Temp'!B1267,IF(CECCZ="CZ04",'Outside Temp'!B1268,IF(CECCZ="CZ12",'Outside Temp'!B1269, IF(CECCZ="CZ13",'Outside Temp'!B1270))))</f>
        <v>55</v>
      </c>
      <c r="G1267" s="12">
        <f t="shared" si="3"/>
        <v>1</v>
      </c>
    </row>
    <row r="1268" ht="15.75" customHeight="1">
      <c r="A1268" s="13">
        <v>42138.229166666664</v>
      </c>
      <c r="B1268" s="73">
        <f t="shared" si="1"/>
        <v>42138</v>
      </c>
      <c r="C1268" s="74">
        <f>IF(NewCustomer="Yes", IF(COUNTIF($I$2:$I$11,B1268)&gt;0,0,WEEKDAY(B1268,2)),IF(COUNTIF($I$2:$I$21,B1268)&gt;0,0,WEEKDAY(B1268,2)))</f>
        <v>4</v>
      </c>
      <c r="D1268" s="74">
        <f t="shared" si="2"/>
        <v>5</v>
      </c>
      <c r="E1268" s="12">
        <f>IFERROR(VLOOKUP(A1268,'IDAR Meter Data'!$A:$B,2,1),"")</f>
        <v>145</v>
      </c>
      <c r="F1268" s="75">
        <f>IF(CECCZ="CZ03",'Outside Temp'!B1268,IF(CECCZ="CZ04",'Outside Temp'!B1269,IF(CECCZ="CZ12",'Outside Temp'!B1270, IF(CECCZ="CZ13",'Outside Temp'!B1271))))</f>
        <v>55.73170732</v>
      </c>
      <c r="G1268" s="12">
        <f t="shared" si="3"/>
        <v>1</v>
      </c>
    </row>
    <row r="1269" ht="15.75" customHeight="1">
      <c r="A1269" s="13">
        <v>42138.239583333336</v>
      </c>
      <c r="B1269" s="73">
        <f t="shared" si="1"/>
        <v>42138</v>
      </c>
      <c r="C1269" s="74">
        <f>IF(NewCustomer="Yes", IF(COUNTIF($I$2:$I$11,B1269)&gt;0,0,WEEKDAY(B1269,2)),IF(COUNTIF($I$2:$I$21,B1269)&gt;0,0,WEEKDAY(B1269,2)))</f>
        <v>4</v>
      </c>
      <c r="D1269" s="74">
        <f t="shared" si="2"/>
        <v>5</v>
      </c>
      <c r="E1269" s="12">
        <f>IFERROR(VLOOKUP(A1269,'IDAR Meter Data'!$A:$B,2,1),"")</f>
        <v>143</v>
      </c>
      <c r="F1269" s="75">
        <f>IF(CECCZ="CZ03",'Outside Temp'!B1269,IF(CECCZ="CZ04",'Outside Temp'!B1270,IF(CECCZ="CZ12",'Outside Temp'!B1271, IF(CECCZ="CZ13",'Outside Temp'!B1272))))</f>
        <v>56.46341463</v>
      </c>
      <c r="G1269" s="12">
        <f t="shared" si="3"/>
        <v>1</v>
      </c>
    </row>
    <row r="1270" ht="15.75" customHeight="1">
      <c r="A1270" s="13">
        <v>42138.25</v>
      </c>
      <c r="B1270" s="73">
        <f t="shared" si="1"/>
        <v>42138</v>
      </c>
      <c r="C1270" s="74">
        <f>IF(NewCustomer="Yes", IF(COUNTIF($I$2:$I$11,B1270)&gt;0,0,WEEKDAY(B1270,2)),IF(COUNTIF($I$2:$I$21,B1270)&gt;0,0,WEEKDAY(B1270,2)))</f>
        <v>4</v>
      </c>
      <c r="D1270" s="74">
        <f t="shared" si="2"/>
        <v>6</v>
      </c>
      <c r="E1270" s="12">
        <f>IFERROR(VLOOKUP(A1270,'IDAR Meter Data'!$A:$B,2,1),"")</f>
        <v>148</v>
      </c>
      <c r="F1270" s="75">
        <f>IF(CECCZ="CZ03",'Outside Temp'!B1270,IF(CECCZ="CZ04",'Outside Temp'!B1271,IF(CECCZ="CZ12",'Outside Temp'!B1272, IF(CECCZ="CZ13",'Outside Temp'!B1273))))</f>
        <v>57</v>
      </c>
      <c r="G1270" s="12">
        <f t="shared" si="3"/>
        <v>1</v>
      </c>
    </row>
    <row r="1271" ht="15.75" customHeight="1">
      <c r="A1271" s="13">
        <v>42138.260416666664</v>
      </c>
      <c r="B1271" s="73">
        <f t="shared" si="1"/>
        <v>42138</v>
      </c>
      <c r="C1271" s="74">
        <f>IF(NewCustomer="Yes", IF(COUNTIF($I$2:$I$11,B1271)&gt;0,0,WEEKDAY(B1271,2)),IF(COUNTIF($I$2:$I$21,B1271)&gt;0,0,WEEKDAY(B1271,2)))</f>
        <v>4</v>
      </c>
      <c r="D1271" s="74">
        <f t="shared" si="2"/>
        <v>6</v>
      </c>
      <c r="E1271" s="12">
        <f>IFERROR(VLOOKUP(A1271,'IDAR Meter Data'!$A:$B,2,1),"")</f>
        <v>142</v>
      </c>
      <c r="F1271" s="75">
        <f>IF(CECCZ="CZ03",'Outside Temp'!B1271,IF(CECCZ="CZ04",'Outside Temp'!B1272,IF(CECCZ="CZ12",'Outside Temp'!B1273, IF(CECCZ="CZ13",'Outside Temp'!B1274))))</f>
        <v>57</v>
      </c>
      <c r="G1271" s="12">
        <f t="shared" si="3"/>
        <v>1</v>
      </c>
    </row>
    <row r="1272" ht="15.75" customHeight="1">
      <c r="A1272" s="13">
        <v>42138.270833333336</v>
      </c>
      <c r="B1272" s="73">
        <f t="shared" si="1"/>
        <v>42138</v>
      </c>
      <c r="C1272" s="74">
        <f>IF(NewCustomer="Yes", IF(COUNTIF($I$2:$I$11,B1272)&gt;0,0,WEEKDAY(B1272,2)),IF(COUNTIF($I$2:$I$21,B1272)&gt;0,0,WEEKDAY(B1272,2)))</f>
        <v>4</v>
      </c>
      <c r="D1272" s="74">
        <f t="shared" si="2"/>
        <v>6</v>
      </c>
      <c r="E1272" s="12">
        <f>IFERROR(VLOOKUP(A1272,'IDAR Meter Data'!$A:$B,2,1),"")</f>
        <v>147</v>
      </c>
      <c r="F1272" s="75">
        <f>IF(CECCZ="CZ03",'Outside Temp'!B1272,IF(CECCZ="CZ04",'Outside Temp'!B1273,IF(CECCZ="CZ12",'Outside Temp'!B1274, IF(CECCZ="CZ13",'Outside Temp'!B1275))))</f>
        <v>57</v>
      </c>
      <c r="G1272" s="12">
        <f t="shared" si="3"/>
        <v>1</v>
      </c>
    </row>
    <row r="1273" ht="15.75" customHeight="1">
      <c r="A1273" s="13">
        <v>42138.28125</v>
      </c>
      <c r="B1273" s="73">
        <f t="shared" si="1"/>
        <v>42138</v>
      </c>
      <c r="C1273" s="74">
        <f>IF(NewCustomer="Yes", IF(COUNTIF($I$2:$I$11,B1273)&gt;0,0,WEEKDAY(B1273,2)),IF(COUNTIF($I$2:$I$21,B1273)&gt;0,0,WEEKDAY(B1273,2)))</f>
        <v>4</v>
      </c>
      <c r="D1273" s="74">
        <f t="shared" si="2"/>
        <v>6</v>
      </c>
      <c r="E1273" s="12">
        <f>IFERROR(VLOOKUP(A1273,'IDAR Meter Data'!$A:$B,2,1),"")</f>
        <v>143</v>
      </c>
      <c r="F1273" s="75">
        <f>IF(CECCZ="CZ03",'Outside Temp'!B1273,IF(CECCZ="CZ04",'Outside Temp'!B1274,IF(CECCZ="CZ12",'Outside Temp'!B1275, IF(CECCZ="CZ13",'Outside Temp'!B1276))))</f>
        <v>57</v>
      </c>
      <c r="G1273" s="12">
        <f t="shared" si="3"/>
        <v>1</v>
      </c>
    </row>
    <row r="1274" ht="15.75" customHeight="1">
      <c r="A1274" s="13">
        <v>42138.291666666664</v>
      </c>
      <c r="B1274" s="73">
        <f t="shared" si="1"/>
        <v>42138</v>
      </c>
      <c r="C1274" s="74">
        <f>IF(NewCustomer="Yes", IF(COUNTIF($I$2:$I$11,B1274)&gt;0,0,WEEKDAY(B1274,2)),IF(COUNTIF($I$2:$I$21,B1274)&gt;0,0,WEEKDAY(B1274,2)))</f>
        <v>4</v>
      </c>
      <c r="D1274" s="74">
        <f t="shared" si="2"/>
        <v>7</v>
      </c>
      <c r="E1274" s="12">
        <f>IFERROR(VLOOKUP(A1274,'IDAR Meter Data'!$A:$B,2,1),"")</f>
        <v>149</v>
      </c>
      <c r="F1274" s="75">
        <f>IF(CECCZ="CZ03",'Outside Temp'!B1274,IF(CECCZ="CZ04",'Outside Temp'!B1275,IF(CECCZ="CZ12",'Outside Temp'!B1276, IF(CECCZ="CZ13",'Outside Temp'!B1277))))</f>
        <v>57.13333333</v>
      </c>
      <c r="G1274" s="12">
        <f t="shared" si="3"/>
        <v>1</v>
      </c>
    </row>
    <row r="1275" ht="15.75" customHeight="1">
      <c r="A1275" s="13">
        <v>42138.302083333336</v>
      </c>
      <c r="B1275" s="73">
        <f t="shared" si="1"/>
        <v>42138</v>
      </c>
      <c r="C1275" s="74">
        <f>IF(NewCustomer="Yes", IF(COUNTIF($I$2:$I$11,B1275)&gt;0,0,WEEKDAY(B1275,2)),IF(COUNTIF($I$2:$I$21,B1275)&gt;0,0,WEEKDAY(B1275,2)))</f>
        <v>4</v>
      </c>
      <c r="D1275" s="74">
        <f t="shared" si="2"/>
        <v>7</v>
      </c>
      <c r="E1275" s="12">
        <f>IFERROR(VLOOKUP(A1275,'IDAR Meter Data'!$A:$B,2,1),"")</f>
        <v>146</v>
      </c>
      <c r="F1275" s="75">
        <f>IF(CECCZ="CZ03",'Outside Temp'!B1275,IF(CECCZ="CZ04",'Outside Temp'!B1276,IF(CECCZ="CZ12",'Outside Temp'!B1277, IF(CECCZ="CZ13",'Outside Temp'!B1278))))</f>
        <v>57.63333333</v>
      </c>
      <c r="G1275" s="12">
        <f t="shared" si="3"/>
        <v>1</v>
      </c>
    </row>
    <row r="1276" ht="15.75" customHeight="1">
      <c r="A1276" s="13">
        <v>42138.3125</v>
      </c>
      <c r="B1276" s="73">
        <f t="shared" si="1"/>
        <v>42138</v>
      </c>
      <c r="C1276" s="74">
        <f>IF(NewCustomer="Yes", IF(COUNTIF($I$2:$I$11,B1276)&gt;0,0,WEEKDAY(B1276,2)),IF(COUNTIF($I$2:$I$21,B1276)&gt;0,0,WEEKDAY(B1276,2)))</f>
        <v>4</v>
      </c>
      <c r="D1276" s="74">
        <f t="shared" si="2"/>
        <v>7</v>
      </c>
      <c r="E1276" s="12">
        <f>IFERROR(VLOOKUP(A1276,'IDAR Meter Data'!$A:$B,2,1),"")</f>
        <v>148</v>
      </c>
      <c r="F1276" s="75">
        <f>IF(CECCZ="CZ03",'Outside Temp'!B1276,IF(CECCZ="CZ04",'Outside Temp'!B1277,IF(CECCZ="CZ12",'Outside Temp'!B1278, IF(CECCZ="CZ13",'Outside Temp'!B1279))))</f>
        <v>58.13333333</v>
      </c>
      <c r="G1276" s="12">
        <f t="shared" si="3"/>
        <v>1</v>
      </c>
    </row>
    <row r="1277" ht="15.75" customHeight="1">
      <c r="A1277" s="13">
        <v>42138.322916666664</v>
      </c>
      <c r="B1277" s="73">
        <f t="shared" si="1"/>
        <v>42138</v>
      </c>
      <c r="C1277" s="74">
        <f>IF(NewCustomer="Yes", IF(COUNTIF($I$2:$I$11,B1277)&gt;0,0,WEEKDAY(B1277,2)),IF(COUNTIF($I$2:$I$21,B1277)&gt;0,0,WEEKDAY(B1277,2)))</f>
        <v>4</v>
      </c>
      <c r="D1277" s="74">
        <f t="shared" si="2"/>
        <v>7</v>
      </c>
      <c r="E1277" s="12">
        <f>IFERROR(VLOOKUP(A1277,'IDAR Meter Data'!$A:$B,2,1),"")</f>
        <v>152</v>
      </c>
      <c r="F1277" s="75">
        <f>IF(CECCZ="CZ03",'Outside Temp'!B1277,IF(CECCZ="CZ04",'Outside Temp'!B1278,IF(CECCZ="CZ12",'Outside Temp'!B1279, IF(CECCZ="CZ13",'Outside Temp'!B1280))))</f>
        <v>58.63333333</v>
      </c>
      <c r="G1277" s="12">
        <f t="shared" si="3"/>
        <v>1</v>
      </c>
    </row>
    <row r="1278" ht="15.75" customHeight="1">
      <c r="A1278" s="13">
        <v>42138.333333333336</v>
      </c>
      <c r="B1278" s="73">
        <f t="shared" si="1"/>
        <v>42138</v>
      </c>
      <c r="C1278" s="74">
        <f>IF(NewCustomer="Yes", IF(COUNTIF($I$2:$I$11,B1278)&gt;0,0,WEEKDAY(B1278,2)),IF(COUNTIF($I$2:$I$21,B1278)&gt;0,0,WEEKDAY(B1278,2)))</f>
        <v>4</v>
      </c>
      <c r="D1278" s="74">
        <f t="shared" si="2"/>
        <v>8</v>
      </c>
      <c r="E1278" s="12">
        <f>IFERROR(VLOOKUP(A1278,'IDAR Meter Data'!$A:$B,2,1),"")</f>
        <v>161</v>
      </c>
      <c r="F1278" s="75">
        <f>IF(CECCZ="CZ03",'Outside Temp'!B1278,IF(CECCZ="CZ04",'Outside Temp'!B1279,IF(CECCZ="CZ12",'Outside Temp'!B1280, IF(CECCZ="CZ13",'Outside Temp'!B1281))))</f>
        <v>59.13333333</v>
      </c>
      <c r="G1278" s="12">
        <f t="shared" si="3"/>
        <v>1</v>
      </c>
    </row>
    <row r="1279" ht="15.75" customHeight="1">
      <c r="A1279" s="13">
        <v>42138.34375</v>
      </c>
      <c r="B1279" s="73">
        <f t="shared" si="1"/>
        <v>42138</v>
      </c>
      <c r="C1279" s="74">
        <f>IF(NewCustomer="Yes", IF(COUNTIF($I$2:$I$11,B1279)&gt;0,0,WEEKDAY(B1279,2)),IF(COUNTIF($I$2:$I$21,B1279)&gt;0,0,WEEKDAY(B1279,2)))</f>
        <v>4</v>
      </c>
      <c r="D1279" s="74">
        <f t="shared" si="2"/>
        <v>8</v>
      </c>
      <c r="E1279" s="12">
        <f>IFERROR(VLOOKUP(A1279,'IDAR Meter Data'!$A:$B,2,1),"")</f>
        <v>162</v>
      </c>
      <c r="F1279" s="75">
        <f>IF(CECCZ="CZ03",'Outside Temp'!B1279,IF(CECCZ="CZ04",'Outside Temp'!B1280,IF(CECCZ="CZ12",'Outside Temp'!B1281, IF(CECCZ="CZ13",'Outside Temp'!B1282))))</f>
        <v>59.63333333</v>
      </c>
      <c r="G1279" s="12">
        <f t="shared" si="3"/>
        <v>1</v>
      </c>
    </row>
    <row r="1280" ht="15.75" customHeight="1">
      <c r="A1280" s="13">
        <v>42138.354166666664</v>
      </c>
      <c r="B1280" s="73">
        <f t="shared" si="1"/>
        <v>42138</v>
      </c>
      <c r="C1280" s="74">
        <f>IF(NewCustomer="Yes", IF(COUNTIF($I$2:$I$11,B1280)&gt;0,0,WEEKDAY(B1280,2)),IF(COUNTIF($I$2:$I$21,B1280)&gt;0,0,WEEKDAY(B1280,2)))</f>
        <v>4</v>
      </c>
      <c r="D1280" s="74">
        <f t="shared" si="2"/>
        <v>8</v>
      </c>
      <c r="E1280" s="12">
        <f>IFERROR(VLOOKUP(A1280,'IDAR Meter Data'!$A:$B,2,1),"")</f>
        <v>164</v>
      </c>
      <c r="F1280" s="75">
        <f>IF(CECCZ="CZ03",'Outside Temp'!B1280,IF(CECCZ="CZ04",'Outside Temp'!B1281,IF(CECCZ="CZ12",'Outside Temp'!B1282, IF(CECCZ="CZ13",'Outside Temp'!B1283))))</f>
        <v>60.13333333</v>
      </c>
      <c r="G1280" s="12">
        <f t="shared" si="3"/>
        <v>1</v>
      </c>
    </row>
    <row r="1281" ht="15.75" customHeight="1">
      <c r="A1281" s="13">
        <v>42138.364583333336</v>
      </c>
      <c r="B1281" s="73">
        <f t="shared" si="1"/>
        <v>42138</v>
      </c>
      <c r="C1281" s="74">
        <f>IF(NewCustomer="Yes", IF(COUNTIF($I$2:$I$11,B1281)&gt;0,0,WEEKDAY(B1281,2)),IF(COUNTIF($I$2:$I$21,B1281)&gt;0,0,WEEKDAY(B1281,2)))</f>
        <v>4</v>
      </c>
      <c r="D1281" s="74">
        <f t="shared" si="2"/>
        <v>8</v>
      </c>
      <c r="E1281" s="12">
        <f>IFERROR(VLOOKUP(A1281,'IDAR Meter Data'!$A:$B,2,1),"")</f>
        <v>164</v>
      </c>
      <c r="F1281" s="75">
        <f>IF(CECCZ="CZ03",'Outside Temp'!B1281,IF(CECCZ="CZ04",'Outside Temp'!B1282,IF(CECCZ="CZ12",'Outside Temp'!B1283, IF(CECCZ="CZ13",'Outside Temp'!B1284))))</f>
        <v>60.63333333</v>
      </c>
      <c r="G1281" s="12">
        <f t="shared" si="3"/>
        <v>1</v>
      </c>
    </row>
    <row r="1282" ht="15.75" customHeight="1">
      <c r="A1282" s="13">
        <v>42138.375</v>
      </c>
      <c r="B1282" s="73">
        <f t="shared" si="1"/>
        <v>42138</v>
      </c>
      <c r="C1282" s="74">
        <f>IF(NewCustomer="Yes", IF(COUNTIF($I$2:$I$11,B1282)&gt;0,0,WEEKDAY(B1282,2)),IF(COUNTIF($I$2:$I$21,B1282)&gt;0,0,WEEKDAY(B1282,2)))</f>
        <v>4</v>
      </c>
      <c r="D1282" s="74">
        <f t="shared" si="2"/>
        <v>9</v>
      </c>
      <c r="E1282" s="12">
        <f>IFERROR(VLOOKUP(A1282,'IDAR Meter Data'!$A:$B,2,1),"")</f>
        <v>170</v>
      </c>
      <c r="F1282" s="75">
        <f>IF(CECCZ="CZ03",'Outside Temp'!B1282,IF(CECCZ="CZ04",'Outside Temp'!B1283,IF(CECCZ="CZ12",'Outside Temp'!B1284, IF(CECCZ="CZ13",'Outside Temp'!B1285))))</f>
        <v>60.93333333</v>
      </c>
      <c r="G1282" s="12">
        <f t="shared" si="3"/>
        <v>1</v>
      </c>
    </row>
    <row r="1283" ht="15.75" customHeight="1">
      <c r="A1283" s="13">
        <v>42138.385416666664</v>
      </c>
      <c r="B1283" s="73">
        <f t="shared" si="1"/>
        <v>42138</v>
      </c>
      <c r="C1283" s="74">
        <f>IF(NewCustomer="Yes", IF(COUNTIF($I$2:$I$11,B1283)&gt;0,0,WEEKDAY(B1283,2)),IF(COUNTIF($I$2:$I$21,B1283)&gt;0,0,WEEKDAY(B1283,2)))</f>
        <v>4</v>
      </c>
      <c r="D1283" s="74">
        <f t="shared" si="2"/>
        <v>9</v>
      </c>
      <c r="E1283" s="12">
        <f>IFERROR(VLOOKUP(A1283,'IDAR Meter Data'!$A:$B,2,1),"")</f>
        <v>174</v>
      </c>
      <c r="F1283" s="75">
        <f>IF(CECCZ="CZ03",'Outside Temp'!B1283,IF(CECCZ="CZ04",'Outside Temp'!B1284,IF(CECCZ="CZ12",'Outside Temp'!B1285, IF(CECCZ="CZ13",'Outside Temp'!B1286))))</f>
        <v>60.68333333</v>
      </c>
      <c r="G1283" s="12">
        <f t="shared" si="3"/>
        <v>1</v>
      </c>
    </row>
    <row r="1284" ht="15.75" customHeight="1">
      <c r="A1284" s="13">
        <v>42138.395833333336</v>
      </c>
      <c r="B1284" s="73">
        <f t="shared" si="1"/>
        <v>42138</v>
      </c>
      <c r="C1284" s="74">
        <f>IF(NewCustomer="Yes", IF(COUNTIF($I$2:$I$11,B1284)&gt;0,0,WEEKDAY(B1284,2)),IF(COUNTIF($I$2:$I$21,B1284)&gt;0,0,WEEKDAY(B1284,2)))</f>
        <v>4</v>
      </c>
      <c r="D1284" s="74">
        <f t="shared" si="2"/>
        <v>9</v>
      </c>
      <c r="E1284" s="12">
        <f>IFERROR(VLOOKUP(A1284,'IDAR Meter Data'!$A:$B,2,1),"")</f>
        <v>191</v>
      </c>
      <c r="F1284" s="75">
        <f>IF(CECCZ="CZ03",'Outside Temp'!B1284,IF(CECCZ="CZ04",'Outside Temp'!B1285,IF(CECCZ="CZ12",'Outside Temp'!B1286, IF(CECCZ="CZ13",'Outside Temp'!B1287))))</f>
        <v>60.43333333</v>
      </c>
      <c r="G1284" s="12">
        <f t="shared" si="3"/>
        <v>1</v>
      </c>
    </row>
    <row r="1285" ht="15.75" customHeight="1">
      <c r="A1285" s="13">
        <v>42138.40625</v>
      </c>
      <c r="B1285" s="73">
        <f t="shared" si="1"/>
        <v>42138</v>
      </c>
      <c r="C1285" s="74">
        <f>IF(NewCustomer="Yes", IF(COUNTIF($I$2:$I$11,B1285)&gt;0,0,WEEKDAY(B1285,2)),IF(COUNTIF($I$2:$I$21,B1285)&gt;0,0,WEEKDAY(B1285,2)))</f>
        <v>4</v>
      </c>
      <c r="D1285" s="74">
        <f t="shared" si="2"/>
        <v>9</v>
      </c>
      <c r="E1285" s="12">
        <f>IFERROR(VLOOKUP(A1285,'IDAR Meter Data'!$A:$B,2,1),"")</f>
        <v>193</v>
      </c>
      <c r="F1285" s="75">
        <f>IF(CECCZ="CZ03",'Outside Temp'!B1285,IF(CECCZ="CZ04",'Outside Temp'!B1286,IF(CECCZ="CZ12",'Outside Temp'!B1287, IF(CECCZ="CZ13",'Outside Temp'!B1288))))</f>
        <v>60.18333333</v>
      </c>
      <c r="G1285" s="12">
        <f t="shared" si="3"/>
        <v>1</v>
      </c>
    </row>
    <row r="1286" ht="15.75" customHeight="1">
      <c r="A1286" s="13">
        <v>42138.416666666664</v>
      </c>
      <c r="B1286" s="73">
        <f t="shared" si="1"/>
        <v>42138</v>
      </c>
      <c r="C1286" s="74">
        <f>IF(NewCustomer="Yes", IF(COUNTIF($I$2:$I$11,B1286)&gt;0,0,WEEKDAY(B1286,2)),IF(COUNTIF($I$2:$I$21,B1286)&gt;0,0,WEEKDAY(B1286,2)))</f>
        <v>4</v>
      </c>
      <c r="D1286" s="74">
        <f t="shared" si="2"/>
        <v>10</v>
      </c>
      <c r="E1286" s="12">
        <f>IFERROR(VLOOKUP(A1286,'IDAR Meter Data'!$A:$B,2,1),"")</f>
        <v>203</v>
      </c>
      <c r="F1286" s="75">
        <f>IF(CECCZ="CZ03",'Outside Temp'!B1286,IF(CECCZ="CZ04",'Outside Temp'!B1287,IF(CECCZ="CZ12",'Outside Temp'!B1288, IF(CECCZ="CZ13",'Outside Temp'!B1289))))</f>
        <v>60.25531915</v>
      </c>
      <c r="G1286" s="12">
        <f t="shared" si="3"/>
        <v>1</v>
      </c>
    </row>
    <row r="1287" ht="15.75" customHeight="1">
      <c r="A1287" s="13">
        <v>42138.427083333336</v>
      </c>
      <c r="B1287" s="73">
        <f t="shared" si="1"/>
        <v>42138</v>
      </c>
      <c r="C1287" s="74">
        <f>IF(NewCustomer="Yes", IF(COUNTIF($I$2:$I$11,B1287)&gt;0,0,WEEKDAY(B1287,2)),IF(COUNTIF($I$2:$I$21,B1287)&gt;0,0,WEEKDAY(B1287,2)))</f>
        <v>4</v>
      </c>
      <c r="D1287" s="74">
        <f t="shared" si="2"/>
        <v>10</v>
      </c>
      <c r="E1287" s="12">
        <f>IFERROR(VLOOKUP(A1287,'IDAR Meter Data'!$A:$B,2,1),"")</f>
        <v>215</v>
      </c>
      <c r="F1287" s="75">
        <f>IF(CECCZ="CZ03",'Outside Temp'!B1287,IF(CECCZ="CZ04",'Outside Temp'!B1288,IF(CECCZ="CZ12",'Outside Temp'!B1289, IF(CECCZ="CZ13",'Outside Temp'!B1290))))</f>
        <v>61.21276596</v>
      </c>
      <c r="G1287" s="12">
        <f t="shared" si="3"/>
        <v>1</v>
      </c>
    </row>
    <row r="1288" ht="15.75" customHeight="1">
      <c r="A1288" s="13">
        <v>42138.4375</v>
      </c>
      <c r="B1288" s="73">
        <f t="shared" si="1"/>
        <v>42138</v>
      </c>
      <c r="C1288" s="74">
        <f>IF(NewCustomer="Yes", IF(COUNTIF($I$2:$I$11,B1288)&gt;0,0,WEEKDAY(B1288,2)),IF(COUNTIF($I$2:$I$21,B1288)&gt;0,0,WEEKDAY(B1288,2)))</f>
        <v>4</v>
      </c>
      <c r="D1288" s="74">
        <f t="shared" si="2"/>
        <v>10</v>
      </c>
      <c r="E1288" s="12">
        <f>IFERROR(VLOOKUP(A1288,'IDAR Meter Data'!$A:$B,2,1),"")</f>
        <v>208</v>
      </c>
      <c r="F1288" s="75">
        <f>IF(CECCZ="CZ03",'Outside Temp'!B1288,IF(CECCZ="CZ04",'Outside Temp'!B1289,IF(CECCZ="CZ12",'Outside Temp'!B1290, IF(CECCZ="CZ13",'Outside Temp'!B1291))))</f>
        <v>62.17021277</v>
      </c>
      <c r="G1288" s="12">
        <f t="shared" si="3"/>
        <v>1</v>
      </c>
    </row>
    <row r="1289" ht="15.75" customHeight="1">
      <c r="A1289" s="13">
        <v>42138.447916666664</v>
      </c>
      <c r="B1289" s="73">
        <f t="shared" si="1"/>
        <v>42138</v>
      </c>
      <c r="C1289" s="74">
        <f>IF(NewCustomer="Yes", IF(COUNTIF($I$2:$I$11,B1289)&gt;0,0,WEEKDAY(B1289,2)),IF(COUNTIF($I$2:$I$21,B1289)&gt;0,0,WEEKDAY(B1289,2)))</f>
        <v>4</v>
      </c>
      <c r="D1289" s="74">
        <f t="shared" si="2"/>
        <v>10</v>
      </c>
      <c r="E1289" s="12">
        <f>IFERROR(VLOOKUP(A1289,'IDAR Meter Data'!$A:$B,2,1),"")</f>
        <v>212</v>
      </c>
      <c r="F1289" s="75">
        <f>IF(CECCZ="CZ03",'Outside Temp'!B1289,IF(CECCZ="CZ04",'Outside Temp'!B1290,IF(CECCZ="CZ12",'Outside Temp'!B1291, IF(CECCZ="CZ13",'Outside Temp'!B1292))))</f>
        <v>63</v>
      </c>
      <c r="G1289" s="12">
        <f t="shared" si="3"/>
        <v>1</v>
      </c>
    </row>
    <row r="1290" ht="15.75" customHeight="1">
      <c r="A1290" s="13">
        <v>42138.458333333336</v>
      </c>
      <c r="B1290" s="73">
        <f t="shared" si="1"/>
        <v>42138</v>
      </c>
      <c r="C1290" s="74">
        <f>IF(NewCustomer="Yes", IF(COUNTIF($I$2:$I$11,B1290)&gt;0,0,WEEKDAY(B1290,2)),IF(COUNTIF($I$2:$I$21,B1290)&gt;0,0,WEEKDAY(B1290,2)))</f>
        <v>4</v>
      </c>
      <c r="D1290" s="74">
        <f t="shared" si="2"/>
        <v>11</v>
      </c>
      <c r="E1290" s="12">
        <f>IFERROR(VLOOKUP(A1290,'IDAR Meter Data'!$A:$B,2,1),"")</f>
        <v>216</v>
      </c>
      <c r="F1290" s="75">
        <f>IF(CECCZ="CZ03",'Outside Temp'!B1290,IF(CECCZ="CZ04",'Outside Temp'!B1291,IF(CECCZ="CZ12",'Outside Temp'!B1292, IF(CECCZ="CZ13",'Outside Temp'!B1293))))</f>
        <v>63</v>
      </c>
      <c r="G1290" s="12">
        <f t="shared" si="3"/>
        <v>1</v>
      </c>
    </row>
    <row r="1291" ht="15.75" customHeight="1">
      <c r="A1291" s="13">
        <v>42138.46875</v>
      </c>
      <c r="B1291" s="73">
        <f t="shared" si="1"/>
        <v>42138</v>
      </c>
      <c r="C1291" s="74">
        <f>IF(NewCustomer="Yes", IF(COUNTIF($I$2:$I$11,B1291)&gt;0,0,WEEKDAY(B1291,2)),IF(COUNTIF($I$2:$I$21,B1291)&gt;0,0,WEEKDAY(B1291,2)))</f>
        <v>4</v>
      </c>
      <c r="D1291" s="74">
        <f t="shared" si="2"/>
        <v>11</v>
      </c>
      <c r="E1291" s="12">
        <f>IFERROR(VLOOKUP(A1291,'IDAR Meter Data'!$A:$B,2,1),"")</f>
        <v>215</v>
      </c>
      <c r="F1291" s="75">
        <f>IF(CECCZ="CZ03",'Outside Temp'!B1291,IF(CECCZ="CZ04",'Outside Temp'!B1292,IF(CECCZ="CZ12",'Outside Temp'!B1293, IF(CECCZ="CZ13",'Outside Temp'!B1294))))</f>
        <v>62.82</v>
      </c>
      <c r="G1291" s="12">
        <f t="shared" si="3"/>
        <v>1</v>
      </c>
    </row>
    <row r="1292" ht="15.75" customHeight="1">
      <c r="A1292" s="13">
        <v>42138.479166666664</v>
      </c>
      <c r="B1292" s="73">
        <f t="shared" si="1"/>
        <v>42138</v>
      </c>
      <c r="C1292" s="74">
        <f>IF(NewCustomer="Yes", IF(COUNTIF($I$2:$I$11,B1292)&gt;0,0,WEEKDAY(B1292,2)),IF(COUNTIF($I$2:$I$21,B1292)&gt;0,0,WEEKDAY(B1292,2)))</f>
        <v>4</v>
      </c>
      <c r="D1292" s="74">
        <f t="shared" si="2"/>
        <v>11</v>
      </c>
      <c r="E1292" s="12">
        <f>IFERROR(VLOOKUP(A1292,'IDAR Meter Data'!$A:$B,2,1),"")</f>
        <v>223</v>
      </c>
      <c r="F1292" s="75">
        <f>IF(CECCZ="CZ03",'Outside Temp'!B1292,IF(CECCZ="CZ04",'Outside Temp'!B1293,IF(CECCZ="CZ12",'Outside Temp'!B1294, IF(CECCZ="CZ13",'Outside Temp'!B1295))))</f>
        <v>62.52</v>
      </c>
      <c r="G1292" s="12">
        <f t="shared" si="3"/>
        <v>1</v>
      </c>
    </row>
    <row r="1293" ht="15.75" customHeight="1">
      <c r="A1293" s="13">
        <v>42138.489583333336</v>
      </c>
      <c r="B1293" s="73">
        <f t="shared" si="1"/>
        <v>42138</v>
      </c>
      <c r="C1293" s="74">
        <f>IF(NewCustomer="Yes", IF(COUNTIF($I$2:$I$11,B1293)&gt;0,0,WEEKDAY(B1293,2)),IF(COUNTIF($I$2:$I$21,B1293)&gt;0,0,WEEKDAY(B1293,2)))</f>
        <v>4</v>
      </c>
      <c r="D1293" s="74">
        <f t="shared" si="2"/>
        <v>11</v>
      </c>
      <c r="E1293" s="12">
        <f>IFERROR(VLOOKUP(A1293,'IDAR Meter Data'!$A:$B,2,1),"")</f>
        <v>209</v>
      </c>
      <c r="F1293" s="75">
        <f>IF(CECCZ="CZ03",'Outside Temp'!B1293,IF(CECCZ="CZ04",'Outside Temp'!B1294,IF(CECCZ="CZ12",'Outside Temp'!B1295, IF(CECCZ="CZ13",'Outside Temp'!B1296))))</f>
        <v>62.22</v>
      </c>
      <c r="G1293" s="12">
        <f t="shared" si="3"/>
        <v>1</v>
      </c>
    </row>
    <row r="1294" ht="15.75" customHeight="1">
      <c r="A1294" s="13">
        <v>42138.5</v>
      </c>
      <c r="B1294" s="73">
        <f t="shared" si="1"/>
        <v>42138</v>
      </c>
      <c r="C1294" s="74">
        <f>IF(NewCustomer="Yes", IF(COUNTIF($I$2:$I$11,B1294)&gt;0,0,WEEKDAY(B1294,2)),IF(COUNTIF($I$2:$I$21,B1294)&gt;0,0,WEEKDAY(B1294,2)))</f>
        <v>4</v>
      </c>
      <c r="D1294" s="74">
        <f t="shared" si="2"/>
        <v>12</v>
      </c>
      <c r="E1294" s="12">
        <f>IFERROR(VLOOKUP(A1294,'IDAR Meter Data'!$A:$B,2,1),"")</f>
        <v>215</v>
      </c>
      <c r="F1294" s="75">
        <f>IF(CECCZ="CZ03",'Outside Temp'!B1294,IF(CECCZ="CZ04",'Outside Temp'!B1295,IF(CECCZ="CZ12",'Outside Temp'!B1296, IF(CECCZ="CZ13",'Outside Temp'!B1297))))</f>
        <v>62</v>
      </c>
      <c r="G1294" s="12">
        <f t="shared" si="3"/>
        <v>1</v>
      </c>
    </row>
    <row r="1295" ht="15.75" customHeight="1">
      <c r="A1295" s="13">
        <v>42138.510416666664</v>
      </c>
      <c r="B1295" s="73">
        <f t="shared" si="1"/>
        <v>42138</v>
      </c>
      <c r="C1295" s="74">
        <f>IF(NewCustomer="Yes", IF(COUNTIF($I$2:$I$11,B1295)&gt;0,0,WEEKDAY(B1295,2)),IF(COUNTIF($I$2:$I$21,B1295)&gt;0,0,WEEKDAY(B1295,2)))</f>
        <v>4</v>
      </c>
      <c r="D1295" s="74">
        <f t="shared" si="2"/>
        <v>12</v>
      </c>
      <c r="E1295" s="12">
        <f>IFERROR(VLOOKUP(A1295,'IDAR Meter Data'!$A:$B,2,1),"")</f>
        <v>211</v>
      </c>
      <c r="F1295" s="75">
        <f>IF(CECCZ="CZ03",'Outside Temp'!B1295,IF(CECCZ="CZ04",'Outside Temp'!B1296,IF(CECCZ="CZ12",'Outside Temp'!B1297, IF(CECCZ="CZ13",'Outside Temp'!B1298))))</f>
        <v>62</v>
      </c>
      <c r="G1295" s="12">
        <f t="shared" si="3"/>
        <v>1</v>
      </c>
    </row>
    <row r="1296" ht="15.75" customHeight="1">
      <c r="A1296" s="13">
        <v>42138.520833333336</v>
      </c>
      <c r="B1296" s="73">
        <f t="shared" si="1"/>
        <v>42138</v>
      </c>
      <c r="C1296" s="74">
        <f>IF(NewCustomer="Yes", IF(COUNTIF($I$2:$I$11,B1296)&gt;0,0,WEEKDAY(B1296,2)),IF(COUNTIF($I$2:$I$21,B1296)&gt;0,0,WEEKDAY(B1296,2)))</f>
        <v>4</v>
      </c>
      <c r="D1296" s="74">
        <f t="shared" si="2"/>
        <v>12</v>
      </c>
      <c r="E1296" s="12">
        <f>IFERROR(VLOOKUP(A1296,'IDAR Meter Data'!$A:$B,2,1),"")</f>
        <v>209</v>
      </c>
      <c r="F1296" s="75">
        <f>IF(CECCZ="CZ03",'Outside Temp'!B1296,IF(CECCZ="CZ04",'Outside Temp'!B1297,IF(CECCZ="CZ12",'Outside Temp'!B1298, IF(CECCZ="CZ13",'Outside Temp'!B1299))))</f>
        <v>62</v>
      </c>
      <c r="G1296" s="12">
        <f t="shared" si="3"/>
        <v>1</v>
      </c>
    </row>
    <row r="1297" ht="15.75" customHeight="1">
      <c r="A1297" s="13">
        <v>42138.53125</v>
      </c>
      <c r="B1297" s="73">
        <f t="shared" si="1"/>
        <v>42138</v>
      </c>
      <c r="C1297" s="74">
        <f>IF(NewCustomer="Yes", IF(COUNTIF($I$2:$I$11,B1297)&gt;0,0,WEEKDAY(B1297,2)),IF(COUNTIF($I$2:$I$21,B1297)&gt;0,0,WEEKDAY(B1297,2)))</f>
        <v>4</v>
      </c>
      <c r="D1297" s="74">
        <f t="shared" si="2"/>
        <v>12</v>
      </c>
      <c r="E1297" s="12">
        <f>IFERROR(VLOOKUP(A1297,'IDAR Meter Data'!$A:$B,2,1),"")</f>
        <v>198</v>
      </c>
      <c r="F1297" s="75">
        <f>IF(CECCZ="CZ03",'Outside Temp'!B1297,IF(CECCZ="CZ04",'Outside Temp'!B1298,IF(CECCZ="CZ12",'Outside Temp'!B1299, IF(CECCZ="CZ13",'Outside Temp'!B1300))))</f>
        <v>62</v>
      </c>
      <c r="G1297" s="12">
        <f t="shared" si="3"/>
        <v>1</v>
      </c>
    </row>
    <row r="1298" ht="15.75" customHeight="1">
      <c r="A1298" s="13">
        <v>42138.541666666664</v>
      </c>
      <c r="B1298" s="73">
        <f t="shared" si="1"/>
        <v>42138</v>
      </c>
      <c r="C1298" s="74">
        <f>IF(NewCustomer="Yes", IF(COUNTIF($I$2:$I$11,B1298)&gt;0,0,WEEKDAY(B1298,2)),IF(COUNTIF($I$2:$I$21,B1298)&gt;0,0,WEEKDAY(B1298,2)))</f>
        <v>4</v>
      </c>
      <c r="D1298" s="74">
        <f t="shared" si="2"/>
        <v>13</v>
      </c>
      <c r="E1298" s="12">
        <f>IFERROR(VLOOKUP(A1298,'IDAR Meter Data'!$A:$B,2,1),"")</f>
        <v>188</v>
      </c>
      <c r="F1298" s="75">
        <f>IF(CECCZ="CZ03",'Outside Temp'!B1298,IF(CECCZ="CZ04",'Outside Temp'!B1299,IF(CECCZ="CZ12",'Outside Temp'!B1300, IF(CECCZ="CZ13",'Outside Temp'!B1301))))</f>
        <v>62.13333333</v>
      </c>
      <c r="G1298" s="12">
        <f t="shared" si="3"/>
        <v>1</v>
      </c>
    </row>
    <row r="1299" ht="15.75" customHeight="1">
      <c r="A1299" s="13">
        <v>42138.552083333336</v>
      </c>
      <c r="B1299" s="73">
        <f t="shared" si="1"/>
        <v>42138</v>
      </c>
      <c r="C1299" s="74">
        <f>IF(NewCustomer="Yes", IF(COUNTIF($I$2:$I$11,B1299)&gt;0,0,WEEKDAY(B1299,2)),IF(COUNTIF($I$2:$I$21,B1299)&gt;0,0,WEEKDAY(B1299,2)))</f>
        <v>4</v>
      </c>
      <c r="D1299" s="74">
        <f t="shared" si="2"/>
        <v>13</v>
      </c>
      <c r="E1299" s="12">
        <f>IFERROR(VLOOKUP(A1299,'IDAR Meter Data'!$A:$B,2,1),"")</f>
        <v>185</v>
      </c>
      <c r="F1299" s="75">
        <f>IF(CECCZ="CZ03",'Outside Temp'!B1299,IF(CECCZ="CZ04",'Outside Temp'!B1300,IF(CECCZ="CZ12",'Outside Temp'!B1301, IF(CECCZ="CZ13",'Outside Temp'!B1302))))</f>
        <v>62.63333333</v>
      </c>
      <c r="G1299" s="12">
        <f t="shared" si="3"/>
        <v>1</v>
      </c>
    </row>
    <row r="1300" ht="15.75" customHeight="1">
      <c r="A1300" s="13">
        <v>42138.5625</v>
      </c>
      <c r="B1300" s="73">
        <f t="shared" si="1"/>
        <v>42138</v>
      </c>
      <c r="C1300" s="74">
        <f>IF(NewCustomer="Yes", IF(COUNTIF($I$2:$I$11,B1300)&gt;0,0,WEEKDAY(B1300,2)),IF(COUNTIF($I$2:$I$21,B1300)&gt;0,0,WEEKDAY(B1300,2)))</f>
        <v>4</v>
      </c>
      <c r="D1300" s="74">
        <f t="shared" si="2"/>
        <v>13</v>
      </c>
      <c r="E1300" s="12">
        <f>IFERROR(VLOOKUP(A1300,'IDAR Meter Data'!$A:$B,2,1),"")</f>
        <v>182</v>
      </c>
      <c r="F1300" s="75">
        <f>IF(CECCZ="CZ03",'Outside Temp'!B1300,IF(CECCZ="CZ04",'Outside Temp'!B1301,IF(CECCZ="CZ12",'Outside Temp'!B1302, IF(CECCZ="CZ13",'Outside Temp'!B1303))))</f>
        <v>63.13333333</v>
      </c>
      <c r="G1300" s="12">
        <f t="shared" si="3"/>
        <v>1</v>
      </c>
    </row>
    <row r="1301" ht="15.75" customHeight="1">
      <c r="A1301" s="13">
        <v>42138.572916666664</v>
      </c>
      <c r="B1301" s="73">
        <f t="shared" si="1"/>
        <v>42138</v>
      </c>
      <c r="C1301" s="74">
        <f>IF(NewCustomer="Yes", IF(COUNTIF($I$2:$I$11,B1301)&gt;0,0,WEEKDAY(B1301,2)),IF(COUNTIF($I$2:$I$21,B1301)&gt;0,0,WEEKDAY(B1301,2)))</f>
        <v>4</v>
      </c>
      <c r="D1301" s="74">
        <f t="shared" si="2"/>
        <v>13</v>
      </c>
      <c r="E1301" s="12">
        <f>IFERROR(VLOOKUP(A1301,'IDAR Meter Data'!$A:$B,2,1),"")</f>
        <v>189</v>
      </c>
      <c r="F1301" s="75">
        <f>IF(CECCZ="CZ03",'Outside Temp'!B1301,IF(CECCZ="CZ04",'Outside Temp'!B1302,IF(CECCZ="CZ12",'Outside Temp'!B1303, IF(CECCZ="CZ13",'Outside Temp'!B1304))))</f>
        <v>63.63333333</v>
      </c>
      <c r="G1301" s="12">
        <f t="shared" si="3"/>
        <v>1</v>
      </c>
    </row>
    <row r="1302" ht="15.75" customHeight="1">
      <c r="A1302" s="13">
        <v>42138.583333333336</v>
      </c>
      <c r="B1302" s="73">
        <f t="shared" si="1"/>
        <v>42138</v>
      </c>
      <c r="C1302" s="74">
        <f>IF(NewCustomer="Yes", IF(COUNTIF($I$2:$I$11,B1302)&gt;0,0,WEEKDAY(B1302,2)),IF(COUNTIF($I$2:$I$21,B1302)&gt;0,0,WEEKDAY(B1302,2)))</f>
        <v>4</v>
      </c>
      <c r="D1302" s="74">
        <f t="shared" si="2"/>
        <v>14</v>
      </c>
      <c r="E1302" s="12">
        <f>IFERROR(VLOOKUP(A1302,'IDAR Meter Data'!$A:$B,2,1),"")</f>
        <v>193</v>
      </c>
      <c r="F1302" s="75">
        <f>IF(CECCZ="CZ03",'Outside Temp'!B1302,IF(CECCZ="CZ04",'Outside Temp'!B1303,IF(CECCZ="CZ12",'Outside Temp'!B1304, IF(CECCZ="CZ13",'Outside Temp'!B1305))))</f>
        <v>64.06666667</v>
      </c>
      <c r="G1302" s="12">
        <f t="shared" si="3"/>
        <v>1</v>
      </c>
    </row>
    <row r="1303" ht="15.75" customHeight="1">
      <c r="A1303" s="13">
        <v>42138.59375</v>
      </c>
      <c r="B1303" s="73">
        <f t="shared" si="1"/>
        <v>42138</v>
      </c>
      <c r="C1303" s="74">
        <f>IF(NewCustomer="Yes", IF(COUNTIF($I$2:$I$11,B1303)&gt;0,0,WEEKDAY(B1303,2)),IF(COUNTIF($I$2:$I$21,B1303)&gt;0,0,WEEKDAY(B1303,2)))</f>
        <v>4</v>
      </c>
      <c r="D1303" s="74">
        <f t="shared" si="2"/>
        <v>14</v>
      </c>
      <c r="E1303" s="12">
        <f>IFERROR(VLOOKUP(A1303,'IDAR Meter Data'!$A:$B,2,1),"")</f>
        <v>187</v>
      </c>
      <c r="F1303" s="75">
        <f>IF(CECCZ="CZ03",'Outside Temp'!B1303,IF(CECCZ="CZ04",'Outside Temp'!B1304,IF(CECCZ="CZ12",'Outside Temp'!B1305, IF(CECCZ="CZ13",'Outside Temp'!B1306))))</f>
        <v>64.31666667</v>
      </c>
      <c r="G1303" s="12">
        <f t="shared" si="3"/>
        <v>1</v>
      </c>
    </row>
    <row r="1304" ht="15.75" customHeight="1">
      <c r="A1304" s="13">
        <v>42138.604166666664</v>
      </c>
      <c r="B1304" s="73">
        <f t="shared" si="1"/>
        <v>42138</v>
      </c>
      <c r="C1304" s="74">
        <f>IF(NewCustomer="Yes", IF(COUNTIF($I$2:$I$11,B1304)&gt;0,0,WEEKDAY(B1304,2)),IF(COUNTIF($I$2:$I$21,B1304)&gt;0,0,WEEKDAY(B1304,2)))</f>
        <v>4</v>
      </c>
      <c r="D1304" s="74">
        <f t="shared" si="2"/>
        <v>14</v>
      </c>
      <c r="E1304" s="12">
        <f>IFERROR(VLOOKUP(A1304,'IDAR Meter Data'!$A:$B,2,1),"")</f>
        <v>204</v>
      </c>
      <c r="F1304" s="75">
        <f>IF(CECCZ="CZ03",'Outside Temp'!B1304,IF(CECCZ="CZ04",'Outside Temp'!B1305,IF(CECCZ="CZ12",'Outside Temp'!B1306, IF(CECCZ="CZ13",'Outside Temp'!B1307))))</f>
        <v>64.56666667</v>
      </c>
      <c r="G1304" s="12">
        <f t="shared" si="3"/>
        <v>1</v>
      </c>
    </row>
    <row r="1305" ht="15.75" customHeight="1">
      <c r="A1305" s="13">
        <v>42138.614583333336</v>
      </c>
      <c r="B1305" s="73">
        <f t="shared" si="1"/>
        <v>42138</v>
      </c>
      <c r="C1305" s="74">
        <f>IF(NewCustomer="Yes", IF(COUNTIF($I$2:$I$11,B1305)&gt;0,0,WEEKDAY(B1305,2)),IF(COUNTIF($I$2:$I$21,B1305)&gt;0,0,WEEKDAY(B1305,2)))</f>
        <v>4</v>
      </c>
      <c r="D1305" s="74">
        <f t="shared" si="2"/>
        <v>14</v>
      </c>
      <c r="E1305" s="12">
        <f>IFERROR(VLOOKUP(A1305,'IDAR Meter Data'!$A:$B,2,1),"")</f>
        <v>223</v>
      </c>
      <c r="F1305" s="75">
        <f>IF(CECCZ="CZ03",'Outside Temp'!B1305,IF(CECCZ="CZ04",'Outside Temp'!B1306,IF(CECCZ="CZ12",'Outside Temp'!B1307, IF(CECCZ="CZ13",'Outside Temp'!B1308))))</f>
        <v>64.81666667</v>
      </c>
      <c r="G1305" s="12">
        <f t="shared" si="3"/>
        <v>1</v>
      </c>
    </row>
    <row r="1306" ht="15.75" customHeight="1">
      <c r="A1306" s="13">
        <v>42138.625</v>
      </c>
      <c r="B1306" s="73">
        <f t="shared" si="1"/>
        <v>42138</v>
      </c>
      <c r="C1306" s="74">
        <f>IF(NewCustomer="Yes", IF(COUNTIF($I$2:$I$11,B1306)&gt;0,0,WEEKDAY(B1306,2)),IF(COUNTIF($I$2:$I$21,B1306)&gt;0,0,WEEKDAY(B1306,2)))</f>
        <v>4</v>
      </c>
      <c r="D1306" s="74">
        <f t="shared" si="2"/>
        <v>15</v>
      </c>
      <c r="E1306" s="12">
        <f>IFERROR(VLOOKUP(A1306,'IDAR Meter Data'!$A:$B,2,1),"")</f>
        <v>196</v>
      </c>
      <c r="F1306" s="75">
        <f>IF(CECCZ="CZ03",'Outside Temp'!B1306,IF(CECCZ="CZ04",'Outside Temp'!B1307,IF(CECCZ="CZ12",'Outside Temp'!B1308, IF(CECCZ="CZ13",'Outside Temp'!B1309))))</f>
        <v>64.93333333</v>
      </c>
      <c r="G1306" s="12">
        <f t="shared" si="3"/>
        <v>1</v>
      </c>
    </row>
    <row r="1307" ht="15.75" customHeight="1">
      <c r="A1307" s="13">
        <v>42138.635416666664</v>
      </c>
      <c r="B1307" s="73">
        <f t="shared" si="1"/>
        <v>42138</v>
      </c>
      <c r="C1307" s="74">
        <f>IF(NewCustomer="Yes", IF(COUNTIF($I$2:$I$11,B1307)&gt;0,0,WEEKDAY(B1307,2)),IF(COUNTIF($I$2:$I$21,B1307)&gt;0,0,WEEKDAY(B1307,2)))</f>
        <v>4</v>
      </c>
      <c r="D1307" s="74">
        <f t="shared" si="2"/>
        <v>15</v>
      </c>
      <c r="E1307" s="12">
        <f>IFERROR(VLOOKUP(A1307,'IDAR Meter Data'!$A:$B,2,1),"")</f>
        <v>192</v>
      </c>
      <c r="F1307" s="75">
        <f>IF(CECCZ="CZ03",'Outside Temp'!B1307,IF(CECCZ="CZ04",'Outside Temp'!B1308,IF(CECCZ="CZ12",'Outside Temp'!B1309, IF(CECCZ="CZ13",'Outside Temp'!B1310))))</f>
        <v>64.68333333</v>
      </c>
      <c r="G1307" s="12">
        <f t="shared" si="3"/>
        <v>1</v>
      </c>
    </row>
    <row r="1308" ht="15.75" customHeight="1">
      <c r="A1308" s="13">
        <v>42138.645833333336</v>
      </c>
      <c r="B1308" s="73">
        <f t="shared" si="1"/>
        <v>42138</v>
      </c>
      <c r="C1308" s="74">
        <f>IF(NewCustomer="Yes", IF(COUNTIF($I$2:$I$11,B1308)&gt;0,0,WEEKDAY(B1308,2)),IF(COUNTIF($I$2:$I$21,B1308)&gt;0,0,WEEKDAY(B1308,2)))</f>
        <v>4</v>
      </c>
      <c r="D1308" s="74">
        <f t="shared" si="2"/>
        <v>15</v>
      </c>
      <c r="E1308" s="12">
        <f>IFERROR(VLOOKUP(A1308,'IDAR Meter Data'!$A:$B,2,1),"")</f>
        <v>186</v>
      </c>
      <c r="F1308" s="75">
        <f>IF(CECCZ="CZ03",'Outside Temp'!B1308,IF(CECCZ="CZ04",'Outside Temp'!B1309,IF(CECCZ="CZ12",'Outside Temp'!B1310, IF(CECCZ="CZ13",'Outside Temp'!B1311))))</f>
        <v>64.43333333</v>
      </c>
      <c r="G1308" s="12">
        <f t="shared" si="3"/>
        <v>1</v>
      </c>
    </row>
    <row r="1309" ht="15.75" customHeight="1">
      <c r="A1309" s="13">
        <v>42138.65625</v>
      </c>
      <c r="B1309" s="73">
        <f t="shared" si="1"/>
        <v>42138</v>
      </c>
      <c r="C1309" s="74">
        <f>IF(NewCustomer="Yes", IF(COUNTIF($I$2:$I$11,B1309)&gt;0,0,WEEKDAY(B1309,2)),IF(COUNTIF($I$2:$I$21,B1309)&gt;0,0,WEEKDAY(B1309,2)))</f>
        <v>4</v>
      </c>
      <c r="D1309" s="74">
        <f t="shared" si="2"/>
        <v>15</v>
      </c>
      <c r="E1309" s="12">
        <f>IFERROR(VLOOKUP(A1309,'IDAR Meter Data'!$A:$B,2,1),"")</f>
        <v>192</v>
      </c>
      <c r="F1309" s="75">
        <f>IF(CECCZ="CZ03",'Outside Temp'!B1309,IF(CECCZ="CZ04",'Outside Temp'!B1310,IF(CECCZ="CZ12",'Outside Temp'!B1311, IF(CECCZ="CZ13",'Outside Temp'!B1312))))</f>
        <v>64.18333333</v>
      </c>
      <c r="G1309" s="12">
        <f t="shared" si="3"/>
        <v>1</v>
      </c>
    </row>
    <row r="1310" ht="15.75" customHeight="1">
      <c r="A1310" s="13">
        <v>42138.666666666664</v>
      </c>
      <c r="B1310" s="73">
        <f t="shared" si="1"/>
        <v>42138</v>
      </c>
      <c r="C1310" s="74">
        <f>IF(NewCustomer="Yes", IF(COUNTIF($I$2:$I$11,B1310)&gt;0,0,WEEKDAY(B1310,2)),IF(COUNTIF($I$2:$I$21,B1310)&gt;0,0,WEEKDAY(B1310,2)))</f>
        <v>4</v>
      </c>
      <c r="D1310" s="74">
        <f t="shared" si="2"/>
        <v>16</v>
      </c>
      <c r="E1310" s="12">
        <f>IFERROR(VLOOKUP(A1310,'IDAR Meter Data'!$A:$B,2,1),"")</f>
        <v>196</v>
      </c>
      <c r="F1310" s="75">
        <f>IF(CECCZ="CZ03",'Outside Temp'!B1310,IF(CECCZ="CZ04",'Outside Temp'!B1311,IF(CECCZ="CZ12",'Outside Temp'!B1312, IF(CECCZ="CZ13",'Outside Temp'!B1313))))</f>
        <v>63.86666667</v>
      </c>
      <c r="G1310" s="12">
        <f t="shared" si="3"/>
        <v>1</v>
      </c>
    </row>
    <row r="1311" ht="15.75" customHeight="1">
      <c r="A1311" s="13">
        <v>42138.677083333336</v>
      </c>
      <c r="B1311" s="73">
        <f t="shared" si="1"/>
        <v>42138</v>
      </c>
      <c r="C1311" s="74">
        <f>IF(NewCustomer="Yes", IF(COUNTIF($I$2:$I$11,B1311)&gt;0,0,WEEKDAY(B1311,2)),IF(COUNTIF($I$2:$I$21,B1311)&gt;0,0,WEEKDAY(B1311,2)))</f>
        <v>4</v>
      </c>
      <c r="D1311" s="74">
        <f t="shared" si="2"/>
        <v>16</v>
      </c>
      <c r="E1311" s="12">
        <f>IFERROR(VLOOKUP(A1311,'IDAR Meter Data'!$A:$B,2,1),"")</f>
        <v>191</v>
      </c>
      <c r="F1311" s="75">
        <f>IF(CECCZ="CZ03",'Outside Temp'!B1311,IF(CECCZ="CZ04",'Outside Temp'!B1312,IF(CECCZ="CZ12",'Outside Temp'!B1313, IF(CECCZ="CZ13",'Outside Temp'!B1314))))</f>
        <v>63.36666667</v>
      </c>
      <c r="G1311" s="12">
        <f t="shared" si="3"/>
        <v>1</v>
      </c>
    </row>
    <row r="1312" ht="15.75" customHeight="1">
      <c r="A1312" s="13">
        <v>42138.6875</v>
      </c>
      <c r="B1312" s="73">
        <f t="shared" si="1"/>
        <v>42138</v>
      </c>
      <c r="C1312" s="74">
        <f>IF(NewCustomer="Yes", IF(COUNTIF($I$2:$I$11,B1312)&gt;0,0,WEEKDAY(B1312,2)),IF(COUNTIF($I$2:$I$21,B1312)&gt;0,0,WEEKDAY(B1312,2)))</f>
        <v>4</v>
      </c>
      <c r="D1312" s="74">
        <f t="shared" si="2"/>
        <v>16</v>
      </c>
      <c r="E1312" s="12">
        <f>IFERROR(VLOOKUP(A1312,'IDAR Meter Data'!$A:$B,2,1),"")</f>
        <v>177</v>
      </c>
      <c r="F1312" s="75">
        <f>IF(CECCZ="CZ03",'Outside Temp'!B1312,IF(CECCZ="CZ04",'Outside Temp'!B1313,IF(CECCZ="CZ12",'Outside Temp'!B1314, IF(CECCZ="CZ13",'Outside Temp'!B1315))))</f>
        <v>62.86666667</v>
      </c>
      <c r="G1312" s="12">
        <f t="shared" si="3"/>
        <v>1</v>
      </c>
    </row>
    <row r="1313" ht="15.75" customHeight="1">
      <c r="A1313" s="13">
        <v>42138.697916666664</v>
      </c>
      <c r="B1313" s="73">
        <f t="shared" si="1"/>
        <v>42138</v>
      </c>
      <c r="C1313" s="74">
        <f>IF(NewCustomer="Yes", IF(COUNTIF($I$2:$I$11,B1313)&gt;0,0,WEEKDAY(B1313,2)),IF(COUNTIF($I$2:$I$21,B1313)&gt;0,0,WEEKDAY(B1313,2)))</f>
        <v>4</v>
      </c>
      <c r="D1313" s="74">
        <f t="shared" si="2"/>
        <v>16</v>
      </c>
      <c r="E1313" s="12">
        <f>IFERROR(VLOOKUP(A1313,'IDAR Meter Data'!$A:$B,2,1),"")</f>
        <v>189</v>
      </c>
      <c r="F1313" s="75">
        <f>IF(CECCZ="CZ03",'Outside Temp'!B1313,IF(CECCZ="CZ04",'Outside Temp'!B1314,IF(CECCZ="CZ12",'Outside Temp'!B1315, IF(CECCZ="CZ13",'Outside Temp'!B1316))))</f>
        <v>62.36666667</v>
      </c>
      <c r="G1313" s="12">
        <f t="shared" si="3"/>
        <v>1</v>
      </c>
    </row>
    <row r="1314" ht="15.75" customHeight="1">
      <c r="A1314" s="13">
        <v>42138.708333333336</v>
      </c>
      <c r="B1314" s="73">
        <f t="shared" si="1"/>
        <v>42138</v>
      </c>
      <c r="C1314" s="74">
        <f>IF(NewCustomer="Yes", IF(COUNTIF($I$2:$I$11,B1314)&gt;0,0,WEEKDAY(B1314,2)),IF(COUNTIF($I$2:$I$21,B1314)&gt;0,0,WEEKDAY(B1314,2)))</f>
        <v>4</v>
      </c>
      <c r="D1314" s="74">
        <f t="shared" si="2"/>
        <v>17</v>
      </c>
      <c r="E1314" s="12">
        <f>IFERROR(VLOOKUP(A1314,'IDAR Meter Data'!$A:$B,2,1),"")</f>
        <v>189</v>
      </c>
      <c r="F1314" s="75">
        <f>IF(CECCZ="CZ03",'Outside Temp'!B1314,IF(CECCZ="CZ04",'Outside Temp'!B1315,IF(CECCZ="CZ12",'Outside Temp'!B1316, IF(CECCZ="CZ13",'Outside Temp'!B1317))))</f>
        <v>61.86666667</v>
      </c>
      <c r="G1314" s="12">
        <f t="shared" si="3"/>
        <v>1</v>
      </c>
    </row>
    <row r="1315" ht="15.75" customHeight="1">
      <c r="A1315" s="13">
        <v>42138.71875</v>
      </c>
      <c r="B1315" s="73">
        <f t="shared" si="1"/>
        <v>42138</v>
      </c>
      <c r="C1315" s="74">
        <f>IF(NewCustomer="Yes", IF(COUNTIF($I$2:$I$11,B1315)&gt;0,0,WEEKDAY(B1315,2)),IF(COUNTIF($I$2:$I$21,B1315)&gt;0,0,WEEKDAY(B1315,2)))</f>
        <v>4</v>
      </c>
      <c r="D1315" s="74">
        <f t="shared" si="2"/>
        <v>17</v>
      </c>
      <c r="E1315" s="12">
        <f>IFERROR(VLOOKUP(A1315,'IDAR Meter Data'!$A:$B,2,1),"")</f>
        <v>191</v>
      </c>
      <c r="F1315" s="75">
        <f>IF(CECCZ="CZ03",'Outside Temp'!B1315,IF(CECCZ="CZ04",'Outside Temp'!B1316,IF(CECCZ="CZ12",'Outside Temp'!B1317, IF(CECCZ="CZ13",'Outside Temp'!B1318))))</f>
        <v>61.36666667</v>
      </c>
      <c r="G1315" s="12">
        <f t="shared" si="3"/>
        <v>1</v>
      </c>
    </row>
    <row r="1316" ht="15.75" customHeight="1">
      <c r="A1316" s="13">
        <v>42138.729166666664</v>
      </c>
      <c r="B1316" s="73">
        <f t="shared" si="1"/>
        <v>42138</v>
      </c>
      <c r="C1316" s="74">
        <f>IF(NewCustomer="Yes", IF(COUNTIF($I$2:$I$11,B1316)&gt;0,0,WEEKDAY(B1316,2)),IF(COUNTIF($I$2:$I$21,B1316)&gt;0,0,WEEKDAY(B1316,2)))</f>
        <v>4</v>
      </c>
      <c r="D1316" s="74">
        <f t="shared" si="2"/>
        <v>17</v>
      </c>
      <c r="E1316" s="12">
        <f>IFERROR(VLOOKUP(A1316,'IDAR Meter Data'!$A:$B,2,1),"")</f>
        <v>184</v>
      </c>
      <c r="F1316" s="75">
        <f>IF(CECCZ="CZ03",'Outside Temp'!B1316,IF(CECCZ="CZ04",'Outside Temp'!B1317,IF(CECCZ="CZ12",'Outside Temp'!B1318, IF(CECCZ="CZ13",'Outside Temp'!B1319))))</f>
        <v>60.86666667</v>
      </c>
      <c r="G1316" s="12">
        <f t="shared" si="3"/>
        <v>1</v>
      </c>
    </row>
    <row r="1317" ht="15.75" customHeight="1">
      <c r="A1317" s="13">
        <v>42138.739583333336</v>
      </c>
      <c r="B1317" s="73">
        <f t="shared" si="1"/>
        <v>42138</v>
      </c>
      <c r="C1317" s="74">
        <f>IF(NewCustomer="Yes", IF(COUNTIF($I$2:$I$11,B1317)&gt;0,0,WEEKDAY(B1317,2)),IF(COUNTIF($I$2:$I$21,B1317)&gt;0,0,WEEKDAY(B1317,2)))</f>
        <v>4</v>
      </c>
      <c r="D1317" s="74">
        <f t="shared" si="2"/>
        <v>17</v>
      </c>
      <c r="E1317" s="12">
        <f>IFERROR(VLOOKUP(A1317,'IDAR Meter Data'!$A:$B,2,1),"")</f>
        <v>187</v>
      </c>
      <c r="F1317" s="75">
        <f>IF(CECCZ="CZ03",'Outside Temp'!B1317,IF(CECCZ="CZ04",'Outside Temp'!B1318,IF(CECCZ="CZ12",'Outside Temp'!B1319, IF(CECCZ="CZ13",'Outside Temp'!B1320))))</f>
        <v>60.36666667</v>
      </c>
      <c r="G1317" s="12">
        <f t="shared" si="3"/>
        <v>1</v>
      </c>
    </row>
    <row r="1318" ht="15.75" customHeight="1">
      <c r="A1318" s="13">
        <v>42138.75</v>
      </c>
      <c r="B1318" s="73">
        <f t="shared" si="1"/>
        <v>42138</v>
      </c>
      <c r="C1318" s="74">
        <f>IF(NewCustomer="Yes", IF(COUNTIF($I$2:$I$11,B1318)&gt;0,0,WEEKDAY(B1318,2)),IF(COUNTIF($I$2:$I$21,B1318)&gt;0,0,WEEKDAY(B1318,2)))</f>
        <v>4</v>
      </c>
      <c r="D1318" s="74">
        <f t="shared" si="2"/>
        <v>18</v>
      </c>
      <c r="E1318" s="12">
        <f>IFERROR(VLOOKUP(A1318,'IDAR Meter Data'!$A:$B,2,1),"")</f>
        <v>196</v>
      </c>
      <c r="F1318" s="75">
        <f>IF(CECCZ="CZ03",'Outside Temp'!B1318,IF(CECCZ="CZ04",'Outside Temp'!B1319,IF(CECCZ="CZ12",'Outside Temp'!B1320, IF(CECCZ="CZ13",'Outside Temp'!B1321))))</f>
        <v>59.93333333</v>
      </c>
      <c r="G1318" s="12">
        <f t="shared" si="3"/>
        <v>1</v>
      </c>
    </row>
    <row r="1319" ht="15.75" customHeight="1">
      <c r="A1319" s="13">
        <v>42138.760416666664</v>
      </c>
      <c r="B1319" s="73">
        <f t="shared" si="1"/>
        <v>42138</v>
      </c>
      <c r="C1319" s="74">
        <f>IF(NewCustomer="Yes", IF(COUNTIF($I$2:$I$11,B1319)&gt;0,0,WEEKDAY(B1319,2)),IF(COUNTIF($I$2:$I$21,B1319)&gt;0,0,WEEKDAY(B1319,2)))</f>
        <v>4</v>
      </c>
      <c r="D1319" s="74">
        <f t="shared" si="2"/>
        <v>18</v>
      </c>
      <c r="E1319" s="12">
        <f>IFERROR(VLOOKUP(A1319,'IDAR Meter Data'!$A:$B,2,1),"")</f>
        <v>182</v>
      </c>
      <c r="F1319" s="75">
        <f>IF(CECCZ="CZ03",'Outside Temp'!B1319,IF(CECCZ="CZ04",'Outside Temp'!B1320,IF(CECCZ="CZ12",'Outside Temp'!B1321, IF(CECCZ="CZ13",'Outside Temp'!B1322))))</f>
        <v>59.68333333</v>
      </c>
      <c r="G1319" s="12">
        <f t="shared" si="3"/>
        <v>1</v>
      </c>
    </row>
    <row r="1320" ht="15.75" customHeight="1">
      <c r="A1320" s="13">
        <v>42138.770833333336</v>
      </c>
      <c r="B1320" s="73">
        <f t="shared" si="1"/>
        <v>42138</v>
      </c>
      <c r="C1320" s="74">
        <f>IF(NewCustomer="Yes", IF(COUNTIF($I$2:$I$11,B1320)&gt;0,0,WEEKDAY(B1320,2)),IF(COUNTIF($I$2:$I$21,B1320)&gt;0,0,WEEKDAY(B1320,2)))</f>
        <v>4</v>
      </c>
      <c r="D1320" s="74">
        <f t="shared" si="2"/>
        <v>18</v>
      </c>
      <c r="E1320" s="12">
        <f>IFERROR(VLOOKUP(A1320,'IDAR Meter Data'!$A:$B,2,1),"")</f>
        <v>180</v>
      </c>
      <c r="F1320" s="75">
        <f>IF(CECCZ="CZ03",'Outside Temp'!B1320,IF(CECCZ="CZ04",'Outside Temp'!B1321,IF(CECCZ="CZ12",'Outside Temp'!B1322, IF(CECCZ="CZ13",'Outside Temp'!B1323))))</f>
        <v>59.43333333</v>
      </c>
      <c r="G1320" s="12">
        <f t="shared" si="3"/>
        <v>1</v>
      </c>
    </row>
    <row r="1321" ht="15.75" customHeight="1">
      <c r="A1321" s="13">
        <v>42138.78125</v>
      </c>
      <c r="B1321" s="73">
        <f t="shared" si="1"/>
        <v>42138</v>
      </c>
      <c r="C1321" s="74">
        <f>IF(NewCustomer="Yes", IF(COUNTIF($I$2:$I$11,B1321)&gt;0,0,WEEKDAY(B1321,2)),IF(COUNTIF($I$2:$I$21,B1321)&gt;0,0,WEEKDAY(B1321,2)))</f>
        <v>4</v>
      </c>
      <c r="D1321" s="74">
        <f t="shared" si="2"/>
        <v>18</v>
      </c>
      <c r="E1321" s="12">
        <f>IFERROR(VLOOKUP(A1321,'IDAR Meter Data'!$A:$B,2,1),"")</f>
        <v>177</v>
      </c>
      <c r="F1321" s="75">
        <f>IF(CECCZ="CZ03",'Outside Temp'!B1321,IF(CECCZ="CZ04",'Outside Temp'!B1322,IF(CECCZ="CZ12",'Outside Temp'!B1323, IF(CECCZ="CZ13",'Outside Temp'!B1324))))</f>
        <v>59.18333333</v>
      </c>
      <c r="G1321" s="12">
        <f t="shared" si="3"/>
        <v>1</v>
      </c>
    </row>
    <row r="1322" ht="15.75" customHeight="1">
      <c r="A1322" s="13">
        <v>42138.791666666664</v>
      </c>
      <c r="B1322" s="73">
        <f t="shared" si="1"/>
        <v>42138</v>
      </c>
      <c r="C1322" s="74">
        <f>IF(NewCustomer="Yes", IF(COUNTIF($I$2:$I$11,B1322)&gt;0,0,WEEKDAY(B1322,2)),IF(COUNTIF($I$2:$I$21,B1322)&gt;0,0,WEEKDAY(B1322,2)))</f>
        <v>4</v>
      </c>
      <c r="D1322" s="74">
        <f t="shared" si="2"/>
        <v>19</v>
      </c>
      <c r="E1322" s="12">
        <f>IFERROR(VLOOKUP(A1322,'IDAR Meter Data'!$A:$B,2,1),"")</f>
        <v>178</v>
      </c>
      <c r="F1322" s="75">
        <f>IF(CECCZ="CZ03",'Outside Temp'!B1322,IF(CECCZ="CZ04",'Outside Temp'!B1323,IF(CECCZ="CZ12",'Outside Temp'!B1324, IF(CECCZ="CZ13",'Outside Temp'!B1325))))</f>
        <v>58.86666667</v>
      </c>
      <c r="G1322" s="12">
        <f t="shared" si="3"/>
        <v>1</v>
      </c>
    </row>
    <row r="1323" ht="15.75" customHeight="1">
      <c r="A1323" s="13">
        <v>42138.802083333336</v>
      </c>
      <c r="B1323" s="73">
        <f t="shared" si="1"/>
        <v>42138</v>
      </c>
      <c r="C1323" s="74">
        <f>IF(NewCustomer="Yes", IF(COUNTIF($I$2:$I$11,B1323)&gt;0,0,WEEKDAY(B1323,2)),IF(COUNTIF($I$2:$I$21,B1323)&gt;0,0,WEEKDAY(B1323,2)))</f>
        <v>4</v>
      </c>
      <c r="D1323" s="74">
        <f t="shared" si="2"/>
        <v>19</v>
      </c>
      <c r="E1323" s="12">
        <f>IFERROR(VLOOKUP(A1323,'IDAR Meter Data'!$A:$B,2,1),"")</f>
        <v>191</v>
      </c>
      <c r="F1323" s="75">
        <f>IF(CECCZ="CZ03",'Outside Temp'!B1323,IF(CECCZ="CZ04",'Outside Temp'!B1324,IF(CECCZ="CZ12",'Outside Temp'!B1325, IF(CECCZ="CZ13",'Outside Temp'!B1326))))</f>
        <v>58.36666667</v>
      </c>
      <c r="G1323" s="12">
        <f t="shared" si="3"/>
        <v>1</v>
      </c>
    </row>
    <row r="1324" ht="15.75" customHeight="1">
      <c r="A1324" s="13">
        <v>42138.8125</v>
      </c>
      <c r="B1324" s="73">
        <f t="shared" si="1"/>
        <v>42138</v>
      </c>
      <c r="C1324" s="74">
        <f>IF(NewCustomer="Yes", IF(COUNTIF($I$2:$I$11,B1324)&gt;0,0,WEEKDAY(B1324,2)),IF(COUNTIF($I$2:$I$21,B1324)&gt;0,0,WEEKDAY(B1324,2)))</f>
        <v>4</v>
      </c>
      <c r="D1324" s="74">
        <f t="shared" si="2"/>
        <v>19</v>
      </c>
      <c r="E1324" s="12">
        <f>IFERROR(VLOOKUP(A1324,'IDAR Meter Data'!$A:$B,2,1),"")</f>
        <v>176</v>
      </c>
      <c r="F1324" s="75">
        <f>IF(CECCZ="CZ03",'Outside Temp'!B1324,IF(CECCZ="CZ04",'Outside Temp'!B1325,IF(CECCZ="CZ12",'Outside Temp'!B1326, IF(CECCZ="CZ13",'Outside Temp'!B1327))))</f>
        <v>57.86666667</v>
      </c>
      <c r="G1324" s="12">
        <f t="shared" si="3"/>
        <v>1</v>
      </c>
    </row>
    <row r="1325" ht="15.75" customHeight="1">
      <c r="A1325" s="13">
        <v>42138.822916666664</v>
      </c>
      <c r="B1325" s="73">
        <f t="shared" si="1"/>
        <v>42138</v>
      </c>
      <c r="C1325" s="74">
        <f>IF(NewCustomer="Yes", IF(COUNTIF($I$2:$I$11,B1325)&gt;0,0,WEEKDAY(B1325,2)),IF(COUNTIF($I$2:$I$21,B1325)&gt;0,0,WEEKDAY(B1325,2)))</f>
        <v>4</v>
      </c>
      <c r="D1325" s="74">
        <f t="shared" si="2"/>
        <v>19</v>
      </c>
      <c r="E1325" s="12">
        <f>IFERROR(VLOOKUP(A1325,'IDAR Meter Data'!$A:$B,2,1),"")</f>
        <v>185</v>
      </c>
      <c r="F1325" s="75">
        <f>IF(CECCZ="CZ03",'Outside Temp'!B1325,IF(CECCZ="CZ04",'Outside Temp'!B1326,IF(CECCZ="CZ12",'Outside Temp'!B1327, IF(CECCZ="CZ13",'Outside Temp'!B1328))))</f>
        <v>57.36666667</v>
      </c>
      <c r="G1325" s="12">
        <f t="shared" si="3"/>
        <v>1</v>
      </c>
    </row>
    <row r="1326" ht="15.75" customHeight="1">
      <c r="A1326" s="13">
        <v>42138.833333333336</v>
      </c>
      <c r="B1326" s="73">
        <f t="shared" si="1"/>
        <v>42138</v>
      </c>
      <c r="C1326" s="74">
        <f>IF(NewCustomer="Yes", IF(COUNTIF($I$2:$I$11,B1326)&gt;0,0,WEEKDAY(B1326,2)),IF(COUNTIF($I$2:$I$21,B1326)&gt;0,0,WEEKDAY(B1326,2)))</f>
        <v>4</v>
      </c>
      <c r="D1326" s="74">
        <f t="shared" si="2"/>
        <v>20</v>
      </c>
      <c r="E1326" s="12">
        <f>IFERROR(VLOOKUP(A1326,'IDAR Meter Data'!$A:$B,2,1),"")</f>
        <v>173</v>
      </c>
      <c r="F1326" s="75">
        <f>IF(CECCZ="CZ03",'Outside Temp'!B1326,IF(CECCZ="CZ04",'Outside Temp'!B1327,IF(CECCZ="CZ12",'Outside Temp'!B1328, IF(CECCZ="CZ13",'Outside Temp'!B1329))))</f>
        <v>56.93333333</v>
      </c>
      <c r="G1326" s="12">
        <f t="shared" si="3"/>
        <v>1</v>
      </c>
    </row>
    <row r="1327" ht="15.75" customHeight="1">
      <c r="A1327" s="13">
        <v>42138.84375</v>
      </c>
      <c r="B1327" s="73">
        <f t="shared" si="1"/>
        <v>42138</v>
      </c>
      <c r="C1327" s="74">
        <f>IF(NewCustomer="Yes", IF(COUNTIF($I$2:$I$11,B1327)&gt;0,0,WEEKDAY(B1327,2)),IF(COUNTIF($I$2:$I$21,B1327)&gt;0,0,WEEKDAY(B1327,2)))</f>
        <v>4</v>
      </c>
      <c r="D1327" s="74">
        <f t="shared" si="2"/>
        <v>20</v>
      </c>
      <c r="E1327" s="12">
        <f>IFERROR(VLOOKUP(A1327,'IDAR Meter Data'!$A:$B,2,1),"")</f>
        <v>176</v>
      </c>
      <c r="F1327" s="75">
        <f>IF(CECCZ="CZ03",'Outside Temp'!B1327,IF(CECCZ="CZ04",'Outside Temp'!B1328,IF(CECCZ="CZ12",'Outside Temp'!B1329, IF(CECCZ="CZ13",'Outside Temp'!B1330))))</f>
        <v>56.68333333</v>
      </c>
      <c r="G1327" s="12">
        <f t="shared" si="3"/>
        <v>1</v>
      </c>
    </row>
    <row r="1328" ht="15.75" customHeight="1">
      <c r="A1328" s="13">
        <v>42138.854166666664</v>
      </c>
      <c r="B1328" s="73">
        <f t="shared" si="1"/>
        <v>42138</v>
      </c>
      <c r="C1328" s="74">
        <f>IF(NewCustomer="Yes", IF(COUNTIF($I$2:$I$11,B1328)&gt;0,0,WEEKDAY(B1328,2)),IF(COUNTIF($I$2:$I$21,B1328)&gt;0,0,WEEKDAY(B1328,2)))</f>
        <v>4</v>
      </c>
      <c r="D1328" s="74">
        <f t="shared" si="2"/>
        <v>20</v>
      </c>
      <c r="E1328" s="12">
        <f>IFERROR(VLOOKUP(A1328,'IDAR Meter Data'!$A:$B,2,1),"")</f>
        <v>172</v>
      </c>
      <c r="F1328" s="75">
        <f>IF(CECCZ="CZ03",'Outside Temp'!B1328,IF(CECCZ="CZ04",'Outside Temp'!B1329,IF(CECCZ="CZ12",'Outside Temp'!B1330, IF(CECCZ="CZ13",'Outside Temp'!B1331))))</f>
        <v>56.43333333</v>
      </c>
      <c r="G1328" s="12">
        <f t="shared" si="3"/>
        <v>1</v>
      </c>
    </row>
    <row r="1329" ht="15.75" customHeight="1">
      <c r="A1329" s="13">
        <v>42138.864583333336</v>
      </c>
      <c r="B1329" s="73">
        <f t="shared" si="1"/>
        <v>42138</v>
      </c>
      <c r="C1329" s="74">
        <f>IF(NewCustomer="Yes", IF(COUNTIF($I$2:$I$11,B1329)&gt;0,0,WEEKDAY(B1329,2)),IF(COUNTIF($I$2:$I$21,B1329)&gt;0,0,WEEKDAY(B1329,2)))</f>
        <v>4</v>
      </c>
      <c r="D1329" s="74">
        <f t="shared" si="2"/>
        <v>20</v>
      </c>
      <c r="E1329" s="12">
        <f>IFERROR(VLOOKUP(A1329,'IDAR Meter Data'!$A:$B,2,1),"")</f>
        <v>186</v>
      </c>
      <c r="F1329" s="75">
        <f>IF(CECCZ="CZ03",'Outside Temp'!B1329,IF(CECCZ="CZ04",'Outside Temp'!B1330,IF(CECCZ="CZ12",'Outside Temp'!B1331, IF(CECCZ="CZ13",'Outside Temp'!B1332))))</f>
        <v>56.18333333</v>
      </c>
      <c r="G1329" s="12">
        <f t="shared" si="3"/>
        <v>1</v>
      </c>
    </row>
    <row r="1330" ht="15.75" customHeight="1">
      <c r="A1330" s="13">
        <v>42138.875</v>
      </c>
      <c r="B1330" s="73">
        <f t="shared" si="1"/>
        <v>42138</v>
      </c>
      <c r="C1330" s="74">
        <f>IF(NewCustomer="Yes", IF(COUNTIF($I$2:$I$11,B1330)&gt;0,0,WEEKDAY(B1330,2)),IF(COUNTIF($I$2:$I$21,B1330)&gt;0,0,WEEKDAY(B1330,2)))</f>
        <v>4</v>
      </c>
      <c r="D1330" s="74">
        <f t="shared" si="2"/>
        <v>21</v>
      </c>
      <c r="E1330" s="12">
        <f>IFERROR(VLOOKUP(A1330,'IDAR Meter Data'!$A:$B,2,1),"")</f>
        <v>175</v>
      </c>
      <c r="F1330" s="75">
        <f>IF(CECCZ="CZ03",'Outside Temp'!B1330,IF(CECCZ="CZ04",'Outside Temp'!B1331,IF(CECCZ="CZ12",'Outside Temp'!B1332, IF(CECCZ="CZ13",'Outside Temp'!B1333))))</f>
        <v>56</v>
      </c>
      <c r="G1330" s="12">
        <f t="shared" si="3"/>
        <v>1</v>
      </c>
    </row>
    <row r="1331" ht="15.75" customHeight="1">
      <c r="A1331" s="13">
        <v>42138.885416666664</v>
      </c>
      <c r="B1331" s="73">
        <f t="shared" si="1"/>
        <v>42138</v>
      </c>
      <c r="C1331" s="74">
        <f>IF(NewCustomer="Yes", IF(COUNTIF($I$2:$I$11,B1331)&gt;0,0,WEEKDAY(B1331,2)),IF(COUNTIF($I$2:$I$21,B1331)&gt;0,0,WEEKDAY(B1331,2)))</f>
        <v>4</v>
      </c>
      <c r="D1331" s="74">
        <f t="shared" si="2"/>
        <v>21</v>
      </c>
      <c r="E1331" s="12">
        <f>IFERROR(VLOOKUP(A1331,'IDAR Meter Data'!$A:$B,2,1),"")</f>
        <v>158</v>
      </c>
      <c r="F1331" s="75">
        <f>IF(CECCZ="CZ03",'Outside Temp'!B1331,IF(CECCZ="CZ04",'Outside Temp'!B1332,IF(CECCZ="CZ12",'Outside Temp'!B1333, IF(CECCZ="CZ13",'Outside Temp'!B1334))))</f>
        <v>56</v>
      </c>
      <c r="G1331" s="12">
        <f t="shared" si="3"/>
        <v>1</v>
      </c>
    </row>
    <row r="1332" ht="15.75" customHeight="1">
      <c r="A1332" s="13">
        <v>42138.895833333336</v>
      </c>
      <c r="B1332" s="73">
        <f t="shared" si="1"/>
        <v>42138</v>
      </c>
      <c r="C1332" s="74">
        <f>IF(NewCustomer="Yes", IF(COUNTIF($I$2:$I$11,B1332)&gt;0,0,WEEKDAY(B1332,2)),IF(COUNTIF($I$2:$I$21,B1332)&gt;0,0,WEEKDAY(B1332,2)))</f>
        <v>4</v>
      </c>
      <c r="D1332" s="74">
        <f t="shared" si="2"/>
        <v>21</v>
      </c>
      <c r="E1332" s="12">
        <f>IFERROR(VLOOKUP(A1332,'IDAR Meter Data'!$A:$B,2,1),"")</f>
        <v>154</v>
      </c>
      <c r="F1332" s="75">
        <f>IF(CECCZ="CZ03",'Outside Temp'!B1332,IF(CECCZ="CZ04",'Outside Temp'!B1333,IF(CECCZ="CZ12",'Outside Temp'!B1334, IF(CECCZ="CZ13",'Outside Temp'!B1335))))</f>
        <v>56</v>
      </c>
      <c r="G1332" s="12">
        <f t="shared" si="3"/>
        <v>1</v>
      </c>
    </row>
    <row r="1333" ht="15.75" customHeight="1">
      <c r="A1333" s="13">
        <v>42138.90625</v>
      </c>
      <c r="B1333" s="73">
        <f t="shared" si="1"/>
        <v>42138</v>
      </c>
      <c r="C1333" s="74">
        <f>IF(NewCustomer="Yes", IF(COUNTIF($I$2:$I$11,B1333)&gt;0,0,WEEKDAY(B1333,2)),IF(COUNTIF($I$2:$I$21,B1333)&gt;0,0,WEEKDAY(B1333,2)))</f>
        <v>4</v>
      </c>
      <c r="D1333" s="74">
        <f t="shared" si="2"/>
        <v>21</v>
      </c>
      <c r="E1333" s="12">
        <f>IFERROR(VLOOKUP(A1333,'IDAR Meter Data'!$A:$B,2,1),"")</f>
        <v>158</v>
      </c>
      <c r="F1333" s="75">
        <f>IF(CECCZ="CZ03",'Outside Temp'!B1333,IF(CECCZ="CZ04",'Outside Temp'!B1334,IF(CECCZ="CZ12",'Outside Temp'!B1335, IF(CECCZ="CZ13",'Outside Temp'!B1336))))</f>
        <v>56</v>
      </c>
      <c r="G1333" s="12">
        <f t="shared" si="3"/>
        <v>1</v>
      </c>
    </row>
    <row r="1334" ht="15.75" customHeight="1">
      <c r="A1334" s="13">
        <v>42138.916666666664</v>
      </c>
      <c r="B1334" s="73">
        <f t="shared" si="1"/>
        <v>42138</v>
      </c>
      <c r="C1334" s="74">
        <f>IF(NewCustomer="Yes", IF(COUNTIF($I$2:$I$11,B1334)&gt;0,0,WEEKDAY(B1334,2)),IF(COUNTIF($I$2:$I$21,B1334)&gt;0,0,WEEKDAY(B1334,2)))</f>
        <v>4</v>
      </c>
      <c r="D1334" s="74">
        <f t="shared" si="2"/>
        <v>22</v>
      </c>
      <c r="E1334" s="12">
        <f>IFERROR(VLOOKUP(A1334,'IDAR Meter Data'!$A:$B,2,1),"")</f>
        <v>167</v>
      </c>
      <c r="F1334" s="75">
        <f>IF(CECCZ="CZ03",'Outside Temp'!B1334,IF(CECCZ="CZ04",'Outside Temp'!B1335,IF(CECCZ="CZ12",'Outside Temp'!B1336, IF(CECCZ="CZ13",'Outside Temp'!B1337))))</f>
        <v>56</v>
      </c>
      <c r="G1334" s="12">
        <f t="shared" si="3"/>
        <v>1</v>
      </c>
    </row>
    <row r="1335" ht="15.75" customHeight="1">
      <c r="A1335" s="13">
        <v>42138.927083333336</v>
      </c>
      <c r="B1335" s="73">
        <f t="shared" si="1"/>
        <v>42138</v>
      </c>
      <c r="C1335" s="74">
        <f>IF(NewCustomer="Yes", IF(COUNTIF($I$2:$I$11,B1335)&gt;0,0,WEEKDAY(B1335,2)),IF(COUNTIF($I$2:$I$21,B1335)&gt;0,0,WEEKDAY(B1335,2)))</f>
        <v>4</v>
      </c>
      <c r="D1335" s="74">
        <f t="shared" si="2"/>
        <v>22</v>
      </c>
      <c r="E1335" s="12">
        <f>IFERROR(VLOOKUP(A1335,'IDAR Meter Data'!$A:$B,2,1),"")</f>
        <v>166</v>
      </c>
      <c r="F1335" s="75">
        <f>IF(CECCZ="CZ03",'Outside Temp'!B1335,IF(CECCZ="CZ04",'Outside Temp'!B1336,IF(CECCZ="CZ12",'Outside Temp'!B1337, IF(CECCZ="CZ13",'Outside Temp'!B1338))))</f>
        <v>56</v>
      </c>
      <c r="G1335" s="12">
        <f t="shared" si="3"/>
        <v>1</v>
      </c>
    </row>
    <row r="1336" ht="15.75" customHeight="1">
      <c r="A1336" s="13">
        <v>42138.9375</v>
      </c>
      <c r="B1336" s="73">
        <f t="shared" si="1"/>
        <v>42138</v>
      </c>
      <c r="C1336" s="74">
        <f>IF(NewCustomer="Yes", IF(COUNTIF($I$2:$I$11,B1336)&gt;0,0,WEEKDAY(B1336,2)),IF(COUNTIF($I$2:$I$21,B1336)&gt;0,0,WEEKDAY(B1336,2)))</f>
        <v>4</v>
      </c>
      <c r="D1336" s="74">
        <f t="shared" si="2"/>
        <v>22</v>
      </c>
      <c r="E1336" s="12">
        <f>IFERROR(VLOOKUP(A1336,'IDAR Meter Data'!$A:$B,2,1),"")</f>
        <v>155</v>
      </c>
      <c r="F1336" s="75">
        <f>IF(CECCZ="CZ03",'Outside Temp'!B1336,IF(CECCZ="CZ04",'Outside Temp'!B1337,IF(CECCZ="CZ12",'Outside Temp'!B1338, IF(CECCZ="CZ13",'Outside Temp'!B1339))))</f>
        <v>56</v>
      </c>
      <c r="G1336" s="12">
        <f t="shared" si="3"/>
        <v>1</v>
      </c>
    </row>
    <row r="1337" ht="15.75" customHeight="1">
      <c r="A1337" s="13">
        <v>42138.947916666664</v>
      </c>
      <c r="B1337" s="73">
        <f t="shared" si="1"/>
        <v>42138</v>
      </c>
      <c r="C1337" s="74">
        <f>IF(NewCustomer="Yes", IF(COUNTIF($I$2:$I$11,B1337)&gt;0,0,WEEKDAY(B1337,2)),IF(COUNTIF($I$2:$I$21,B1337)&gt;0,0,WEEKDAY(B1337,2)))</f>
        <v>4</v>
      </c>
      <c r="D1337" s="74">
        <f t="shared" si="2"/>
        <v>22</v>
      </c>
      <c r="E1337" s="12">
        <f>IFERROR(VLOOKUP(A1337,'IDAR Meter Data'!$A:$B,2,1),"")</f>
        <v>159</v>
      </c>
      <c r="F1337" s="75">
        <f>IF(CECCZ="CZ03",'Outside Temp'!B1337,IF(CECCZ="CZ04",'Outside Temp'!B1338,IF(CECCZ="CZ12",'Outside Temp'!B1339, IF(CECCZ="CZ13",'Outside Temp'!B1340))))</f>
        <v>56</v>
      </c>
      <c r="G1337" s="12">
        <f t="shared" si="3"/>
        <v>1</v>
      </c>
    </row>
    <row r="1338" ht="15.75" customHeight="1">
      <c r="A1338" s="13">
        <v>42138.958333333336</v>
      </c>
      <c r="B1338" s="73">
        <f t="shared" si="1"/>
        <v>42138</v>
      </c>
      <c r="C1338" s="74">
        <f>IF(NewCustomer="Yes", IF(COUNTIF($I$2:$I$11,B1338)&gt;0,0,WEEKDAY(B1338,2)),IF(COUNTIF($I$2:$I$21,B1338)&gt;0,0,WEEKDAY(B1338,2)))</f>
        <v>4</v>
      </c>
      <c r="D1338" s="74">
        <f t="shared" si="2"/>
        <v>23</v>
      </c>
      <c r="E1338" s="12">
        <f>IFERROR(VLOOKUP(A1338,'IDAR Meter Data'!$A:$B,2,1),"")</f>
        <v>157</v>
      </c>
      <c r="F1338" s="75">
        <f>IF(CECCZ="CZ03",'Outside Temp'!B1338,IF(CECCZ="CZ04",'Outside Temp'!B1339,IF(CECCZ="CZ12",'Outside Temp'!B1340, IF(CECCZ="CZ13",'Outside Temp'!B1341))))</f>
        <v>55.93333333</v>
      </c>
      <c r="G1338" s="12">
        <f t="shared" si="3"/>
        <v>1</v>
      </c>
    </row>
    <row r="1339" ht="15.75" customHeight="1">
      <c r="A1339" s="13">
        <v>42138.96875</v>
      </c>
      <c r="B1339" s="73">
        <f t="shared" si="1"/>
        <v>42138</v>
      </c>
      <c r="C1339" s="74">
        <f>IF(NewCustomer="Yes", IF(COUNTIF($I$2:$I$11,B1339)&gt;0,0,WEEKDAY(B1339,2)),IF(COUNTIF($I$2:$I$21,B1339)&gt;0,0,WEEKDAY(B1339,2)))</f>
        <v>4</v>
      </c>
      <c r="D1339" s="74">
        <f t="shared" si="2"/>
        <v>23</v>
      </c>
      <c r="E1339" s="12">
        <f>IFERROR(VLOOKUP(A1339,'IDAR Meter Data'!$A:$B,2,1),"")</f>
        <v>170</v>
      </c>
      <c r="F1339" s="75">
        <f>IF(CECCZ="CZ03",'Outside Temp'!B1339,IF(CECCZ="CZ04",'Outside Temp'!B1340,IF(CECCZ="CZ12",'Outside Temp'!B1341, IF(CECCZ="CZ13",'Outside Temp'!B1342))))</f>
        <v>55.68333333</v>
      </c>
      <c r="G1339" s="12">
        <f t="shared" si="3"/>
        <v>1</v>
      </c>
    </row>
    <row r="1340" ht="15.75" customHeight="1">
      <c r="A1340" s="13">
        <v>42138.979166666664</v>
      </c>
      <c r="B1340" s="73">
        <f t="shared" si="1"/>
        <v>42138</v>
      </c>
      <c r="C1340" s="74">
        <f>IF(NewCustomer="Yes", IF(COUNTIF($I$2:$I$11,B1340)&gt;0,0,WEEKDAY(B1340,2)),IF(COUNTIF($I$2:$I$21,B1340)&gt;0,0,WEEKDAY(B1340,2)))</f>
        <v>4</v>
      </c>
      <c r="D1340" s="74">
        <f t="shared" si="2"/>
        <v>23</v>
      </c>
      <c r="E1340" s="12">
        <f>IFERROR(VLOOKUP(A1340,'IDAR Meter Data'!$A:$B,2,1),"")</f>
        <v>153</v>
      </c>
      <c r="F1340" s="75">
        <f>IF(CECCZ="CZ03",'Outside Temp'!B1340,IF(CECCZ="CZ04",'Outside Temp'!B1341,IF(CECCZ="CZ12",'Outside Temp'!B1342, IF(CECCZ="CZ13",'Outside Temp'!B1343))))</f>
        <v>55.43333333</v>
      </c>
      <c r="G1340" s="12">
        <f t="shared" si="3"/>
        <v>1</v>
      </c>
    </row>
    <row r="1341" ht="15.75" customHeight="1">
      <c r="A1341" s="13">
        <v>42138.989583333336</v>
      </c>
      <c r="B1341" s="73">
        <f t="shared" si="1"/>
        <v>42138</v>
      </c>
      <c r="C1341" s="74">
        <f>IF(NewCustomer="Yes", IF(COUNTIF($I$2:$I$11,B1341)&gt;0,0,WEEKDAY(B1341,2)),IF(COUNTIF($I$2:$I$21,B1341)&gt;0,0,WEEKDAY(B1341,2)))</f>
        <v>4</v>
      </c>
      <c r="D1341" s="74">
        <f t="shared" si="2"/>
        <v>23</v>
      </c>
      <c r="E1341" s="12">
        <f>IFERROR(VLOOKUP(A1341,'IDAR Meter Data'!$A:$B,2,1),"")</f>
        <v>151</v>
      </c>
      <c r="F1341" s="75">
        <f>IF(CECCZ="CZ03",'Outside Temp'!B1341,IF(CECCZ="CZ04",'Outside Temp'!B1342,IF(CECCZ="CZ12",'Outside Temp'!B1343, IF(CECCZ="CZ13",'Outside Temp'!B1344))))</f>
        <v>55.18333333</v>
      </c>
      <c r="G1341" s="12">
        <f t="shared" si="3"/>
        <v>1</v>
      </c>
    </row>
    <row r="1342" ht="15.75" customHeight="1">
      <c r="A1342" s="13">
        <v>42139.0</v>
      </c>
      <c r="B1342" s="73">
        <f t="shared" si="1"/>
        <v>42139</v>
      </c>
      <c r="C1342" s="74">
        <f>IF(NewCustomer="Yes", IF(COUNTIF($I$2:$I$11,B1342)&gt;0,0,WEEKDAY(B1342,2)),IF(COUNTIF($I$2:$I$21,B1342)&gt;0,0,WEEKDAY(B1342,2)))</f>
        <v>5</v>
      </c>
      <c r="D1342" s="74">
        <f t="shared" si="2"/>
        <v>0</v>
      </c>
      <c r="E1342" s="12">
        <f>IFERROR(VLOOKUP(A1342,'IDAR Meter Data'!$A:$B,2,1),"")</f>
        <v>146</v>
      </c>
      <c r="F1342" s="75">
        <f>IF(CECCZ="CZ03",'Outside Temp'!B1342,IF(CECCZ="CZ04",'Outside Temp'!B1343,IF(CECCZ="CZ12",'Outside Temp'!B1344, IF(CECCZ="CZ13",'Outside Temp'!B1345))))</f>
        <v>54.93333333</v>
      </c>
      <c r="G1342" s="12">
        <f t="shared" si="3"/>
        <v>1</v>
      </c>
    </row>
    <row r="1343" ht="15.75" customHeight="1">
      <c r="A1343" s="13">
        <v>42139.010416666664</v>
      </c>
      <c r="B1343" s="73">
        <f t="shared" si="1"/>
        <v>42139</v>
      </c>
      <c r="C1343" s="74">
        <f>IF(NewCustomer="Yes", IF(COUNTIF($I$2:$I$11,B1343)&gt;0,0,WEEKDAY(B1343,2)),IF(COUNTIF($I$2:$I$21,B1343)&gt;0,0,WEEKDAY(B1343,2)))</f>
        <v>5</v>
      </c>
      <c r="D1343" s="74">
        <f t="shared" si="2"/>
        <v>0</v>
      </c>
      <c r="E1343" s="12">
        <f>IFERROR(VLOOKUP(A1343,'IDAR Meter Data'!$A:$B,2,1),"")</f>
        <v>162</v>
      </c>
      <c r="F1343" s="75">
        <f>IF(CECCZ="CZ03",'Outside Temp'!B1343,IF(CECCZ="CZ04",'Outside Temp'!B1344,IF(CECCZ="CZ12",'Outside Temp'!B1345, IF(CECCZ="CZ13",'Outside Temp'!B1346))))</f>
        <v>54.68333333</v>
      </c>
      <c r="G1343" s="12">
        <f t="shared" si="3"/>
        <v>1</v>
      </c>
    </row>
    <row r="1344" ht="15.75" customHeight="1">
      <c r="A1344" s="13">
        <v>42139.020833333336</v>
      </c>
      <c r="B1344" s="73">
        <f t="shared" si="1"/>
        <v>42139</v>
      </c>
      <c r="C1344" s="74">
        <f>IF(NewCustomer="Yes", IF(COUNTIF($I$2:$I$11,B1344)&gt;0,0,WEEKDAY(B1344,2)),IF(COUNTIF($I$2:$I$21,B1344)&gt;0,0,WEEKDAY(B1344,2)))</f>
        <v>5</v>
      </c>
      <c r="D1344" s="74">
        <f t="shared" si="2"/>
        <v>0</v>
      </c>
      <c r="E1344" s="12">
        <f>IFERROR(VLOOKUP(A1344,'IDAR Meter Data'!$A:$B,2,1),"")</f>
        <v>146</v>
      </c>
      <c r="F1344" s="75">
        <f>IF(CECCZ="CZ03",'Outside Temp'!B1344,IF(CECCZ="CZ04",'Outside Temp'!B1345,IF(CECCZ="CZ12",'Outside Temp'!B1346, IF(CECCZ="CZ13",'Outside Temp'!B1347))))</f>
        <v>54.43333333</v>
      </c>
      <c r="G1344" s="12">
        <f t="shared" si="3"/>
        <v>1</v>
      </c>
    </row>
    <row r="1345" ht="15.75" customHeight="1">
      <c r="A1345" s="13">
        <v>42139.03125</v>
      </c>
      <c r="B1345" s="73">
        <f t="shared" si="1"/>
        <v>42139</v>
      </c>
      <c r="C1345" s="74">
        <f>IF(NewCustomer="Yes", IF(COUNTIF($I$2:$I$11,B1345)&gt;0,0,WEEKDAY(B1345,2)),IF(COUNTIF($I$2:$I$21,B1345)&gt;0,0,WEEKDAY(B1345,2)))</f>
        <v>5</v>
      </c>
      <c r="D1345" s="74">
        <f t="shared" si="2"/>
        <v>0</v>
      </c>
      <c r="E1345" s="12">
        <f>IFERROR(VLOOKUP(A1345,'IDAR Meter Data'!$A:$B,2,1),"")</f>
        <v>149</v>
      </c>
      <c r="F1345" s="75">
        <f>IF(CECCZ="CZ03",'Outside Temp'!B1345,IF(CECCZ="CZ04",'Outside Temp'!B1346,IF(CECCZ="CZ12",'Outside Temp'!B1347, IF(CECCZ="CZ13",'Outside Temp'!B1348))))</f>
        <v>54.18333333</v>
      </c>
      <c r="G1345" s="12">
        <f t="shared" si="3"/>
        <v>1</v>
      </c>
    </row>
    <row r="1346" ht="15.75" customHeight="1">
      <c r="A1346" s="13">
        <v>42139.041666666664</v>
      </c>
      <c r="B1346" s="73">
        <f t="shared" si="1"/>
        <v>42139</v>
      </c>
      <c r="C1346" s="74">
        <f>IF(NewCustomer="Yes", IF(COUNTIF($I$2:$I$11,B1346)&gt;0,0,WEEKDAY(B1346,2)),IF(COUNTIF($I$2:$I$21,B1346)&gt;0,0,WEEKDAY(B1346,2)))</f>
        <v>5</v>
      </c>
      <c r="D1346" s="74">
        <f t="shared" si="2"/>
        <v>1</v>
      </c>
      <c r="E1346" s="12">
        <f>IFERROR(VLOOKUP(A1346,'IDAR Meter Data'!$A:$B,2,1),"")</f>
        <v>144</v>
      </c>
      <c r="F1346" s="75">
        <f>IF(CECCZ="CZ03",'Outside Temp'!B1346,IF(CECCZ="CZ04",'Outside Temp'!B1347,IF(CECCZ="CZ12",'Outside Temp'!B1348, IF(CECCZ="CZ13",'Outside Temp'!B1349))))</f>
        <v>54</v>
      </c>
      <c r="G1346" s="12">
        <f t="shared" si="3"/>
        <v>1</v>
      </c>
    </row>
    <row r="1347" ht="15.75" customHeight="1">
      <c r="A1347" s="13">
        <v>42139.052083333336</v>
      </c>
      <c r="B1347" s="73">
        <f t="shared" si="1"/>
        <v>42139</v>
      </c>
      <c r="C1347" s="74">
        <f>IF(NewCustomer="Yes", IF(COUNTIF($I$2:$I$11,B1347)&gt;0,0,WEEKDAY(B1347,2)),IF(COUNTIF($I$2:$I$21,B1347)&gt;0,0,WEEKDAY(B1347,2)))</f>
        <v>5</v>
      </c>
      <c r="D1347" s="74">
        <f t="shared" si="2"/>
        <v>1</v>
      </c>
      <c r="E1347" s="12">
        <f>IFERROR(VLOOKUP(A1347,'IDAR Meter Data'!$A:$B,2,1),"")</f>
        <v>148</v>
      </c>
      <c r="F1347" s="75">
        <f>IF(CECCZ="CZ03",'Outside Temp'!B1347,IF(CECCZ="CZ04",'Outside Temp'!B1348,IF(CECCZ="CZ12",'Outside Temp'!B1349, IF(CECCZ="CZ13",'Outside Temp'!B1350))))</f>
        <v>54</v>
      </c>
      <c r="G1347" s="12">
        <f t="shared" si="3"/>
        <v>1</v>
      </c>
    </row>
    <row r="1348" ht="15.75" customHeight="1">
      <c r="A1348" s="13">
        <v>42139.0625</v>
      </c>
      <c r="B1348" s="73">
        <f t="shared" si="1"/>
        <v>42139</v>
      </c>
      <c r="C1348" s="74">
        <f>IF(NewCustomer="Yes", IF(COUNTIF($I$2:$I$11,B1348)&gt;0,0,WEEKDAY(B1348,2)),IF(COUNTIF($I$2:$I$21,B1348)&gt;0,0,WEEKDAY(B1348,2)))</f>
        <v>5</v>
      </c>
      <c r="D1348" s="74">
        <f t="shared" si="2"/>
        <v>1</v>
      </c>
      <c r="E1348" s="12">
        <f>IFERROR(VLOOKUP(A1348,'IDAR Meter Data'!$A:$B,2,1),"")</f>
        <v>152</v>
      </c>
      <c r="F1348" s="75">
        <f>IF(CECCZ="CZ03",'Outside Temp'!B1348,IF(CECCZ="CZ04",'Outside Temp'!B1349,IF(CECCZ="CZ12",'Outside Temp'!B1350, IF(CECCZ="CZ13",'Outside Temp'!B1351))))</f>
        <v>54</v>
      </c>
      <c r="G1348" s="12">
        <f t="shared" si="3"/>
        <v>1</v>
      </c>
    </row>
    <row r="1349" ht="15.75" customHeight="1">
      <c r="A1349" s="13">
        <v>42139.072916666664</v>
      </c>
      <c r="B1349" s="73">
        <f t="shared" si="1"/>
        <v>42139</v>
      </c>
      <c r="C1349" s="74">
        <f>IF(NewCustomer="Yes", IF(COUNTIF($I$2:$I$11,B1349)&gt;0,0,WEEKDAY(B1349,2)),IF(COUNTIF($I$2:$I$21,B1349)&gt;0,0,WEEKDAY(B1349,2)))</f>
        <v>5</v>
      </c>
      <c r="D1349" s="74">
        <f t="shared" si="2"/>
        <v>1</v>
      </c>
      <c r="E1349" s="12">
        <f>IFERROR(VLOOKUP(A1349,'IDAR Meter Data'!$A:$B,2,1),"")</f>
        <v>159</v>
      </c>
      <c r="F1349" s="75">
        <f>IF(CECCZ="CZ03",'Outside Temp'!B1349,IF(CECCZ="CZ04",'Outside Temp'!B1350,IF(CECCZ="CZ12",'Outside Temp'!B1351, IF(CECCZ="CZ13",'Outside Temp'!B1352))))</f>
        <v>54</v>
      </c>
      <c r="G1349" s="12">
        <f t="shared" si="3"/>
        <v>1</v>
      </c>
    </row>
    <row r="1350" ht="15.75" customHeight="1">
      <c r="A1350" s="13">
        <v>42139.083333333336</v>
      </c>
      <c r="B1350" s="73">
        <f t="shared" si="1"/>
        <v>42139</v>
      </c>
      <c r="C1350" s="74">
        <f>IF(NewCustomer="Yes", IF(COUNTIF($I$2:$I$11,B1350)&gt;0,0,WEEKDAY(B1350,2)),IF(COUNTIF($I$2:$I$21,B1350)&gt;0,0,WEEKDAY(B1350,2)))</f>
        <v>5</v>
      </c>
      <c r="D1350" s="74">
        <f t="shared" si="2"/>
        <v>2</v>
      </c>
      <c r="E1350" s="12">
        <f>IFERROR(VLOOKUP(A1350,'IDAR Meter Data'!$A:$B,2,1),"")</f>
        <v>147</v>
      </c>
      <c r="F1350" s="75">
        <f>IF(CECCZ="CZ03",'Outside Temp'!B1350,IF(CECCZ="CZ04",'Outside Temp'!B1351,IF(CECCZ="CZ12",'Outside Temp'!B1352, IF(CECCZ="CZ13",'Outside Temp'!B1353))))</f>
        <v>54</v>
      </c>
      <c r="G1350" s="12">
        <f t="shared" si="3"/>
        <v>1</v>
      </c>
    </row>
    <row r="1351" ht="15.75" customHeight="1">
      <c r="A1351" s="13">
        <v>42139.09375</v>
      </c>
      <c r="B1351" s="73">
        <f t="shared" si="1"/>
        <v>42139</v>
      </c>
      <c r="C1351" s="74">
        <f>IF(NewCustomer="Yes", IF(COUNTIF($I$2:$I$11,B1351)&gt;0,0,WEEKDAY(B1351,2)),IF(COUNTIF($I$2:$I$21,B1351)&gt;0,0,WEEKDAY(B1351,2)))</f>
        <v>5</v>
      </c>
      <c r="D1351" s="74">
        <f t="shared" si="2"/>
        <v>2</v>
      </c>
      <c r="E1351" s="12">
        <f>IFERROR(VLOOKUP(A1351,'IDAR Meter Data'!$A:$B,2,1),"")</f>
        <v>147</v>
      </c>
      <c r="F1351" s="75">
        <f>IF(CECCZ="CZ03",'Outside Temp'!B1351,IF(CECCZ="CZ04",'Outside Temp'!B1352,IF(CECCZ="CZ12",'Outside Temp'!B1353, IF(CECCZ="CZ13",'Outside Temp'!B1354))))</f>
        <v>54</v>
      </c>
      <c r="G1351" s="12">
        <f t="shared" si="3"/>
        <v>1</v>
      </c>
    </row>
    <row r="1352" ht="15.75" customHeight="1">
      <c r="A1352" s="13">
        <v>42139.104166666664</v>
      </c>
      <c r="B1352" s="73">
        <f t="shared" si="1"/>
        <v>42139</v>
      </c>
      <c r="C1352" s="74">
        <f>IF(NewCustomer="Yes", IF(COUNTIF($I$2:$I$11,B1352)&gt;0,0,WEEKDAY(B1352,2)),IF(COUNTIF($I$2:$I$21,B1352)&gt;0,0,WEEKDAY(B1352,2)))</f>
        <v>5</v>
      </c>
      <c r="D1352" s="74">
        <f t="shared" si="2"/>
        <v>2</v>
      </c>
      <c r="E1352" s="12">
        <f>IFERROR(VLOOKUP(A1352,'IDAR Meter Data'!$A:$B,2,1),"")</f>
        <v>144</v>
      </c>
      <c r="F1352" s="75">
        <f>IF(CECCZ="CZ03",'Outside Temp'!B1352,IF(CECCZ="CZ04",'Outside Temp'!B1353,IF(CECCZ="CZ12",'Outside Temp'!B1354, IF(CECCZ="CZ13",'Outside Temp'!B1355))))</f>
        <v>54</v>
      </c>
      <c r="G1352" s="12">
        <f t="shared" si="3"/>
        <v>1</v>
      </c>
    </row>
    <row r="1353" ht="15.75" customHeight="1">
      <c r="A1353" s="13">
        <v>42139.114583333336</v>
      </c>
      <c r="B1353" s="73">
        <f t="shared" si="1"/>
        <v>42139</v>
      </c>
      <c r="C1353" s="74">
        <f>IF(NewCustomer="Yes", IF(COUNTIF($I$2:$I$11,B1353)&gt;0,0,WEEKDAY(B1353,2)),IF(COUNTIF($I$2:$I$21,B1353)&gt;0,0,WEEKDAY(B1353,2)))</f>
        <v>5</v>
      </c>
      <c r="D1353" s="74">
        <f t="shared" si="2"/>
        <v>2</v>
      </c>
      <c r="E1353" s="12">
        <f>IFERROR(VLOOKUP(A1353,'IDAR Meter Data'!$A:$B,2,1),"")</f>
        <v>149</v>
      </c>
      <c r="F1353" s="75">
        <f>IF(CECCZ="CZ03",'Outside Temp'!B1353,IF(CECCZ="CZ04",'Outside Temp'!B1354,IF(CECCZ="CZ12",'Outside Temp'!B1355, IF(CECCZ="CZ13",'Outside Temp'!B1356))))</f>
        <v>54</v>
      </c>
      <c r="G1353" s="12">
        <f t="shared" si="3"/>
        <v>1</v>
      </c>
    </row>
    <row r="1354" ht="15.75" customHeight="1">
      <c r="A1354" s="13">
        <v>42139.125</v>
      </c>
      <c r="B1354" s="73">
        <f t="shared" si="1"/>
        <v>42139</v>
      </c>
      <c r="C1354" s="74">
        <f>IF(NewCustomer="Yes", IF(COUNTIF($I$2:$I$11,B1354)&gt;0,0,WEEKDAY(B1354,2)),IF(COUNTIF($I$2:$I$21,B1354)&gt;0,0,WEEKDAY(B1354,2)))</f>
        <v>5</v>
      </c>
      <c r="D1354" s="74">
        <f t="shared" si="2"/>
        <v>3</v>
      </c>
      <c r="E1354" s="12">
        <f>IFERROR(VLOOKUP(A1354,'IDAR Meter Data'!$A:$B,2,1),"")</f>
        <v>144</v>
      </c>
      <c r="F1354" s="75">
        <f>IF(CECCZ="CZ03",'Outside Temp'!B1354,IF(CECCZ="CZ04",'Outside Temp'!B1355,IF(CECCZ="CZ12",'Outside Temp'!B1356, IF(CECCZ="CZ13",'Outside Temp'!B1357))))</f>
        <v>53.93333333</v>
      </c>
      <c r="G1354" s="12">
        <f t="shared" si="3"/>
        <v>1</v>
      </c>
    </row>
    <row r="1355" ht="15.75" customHeight="1">
      <c r="A1355" s="13">
        <v>42139.135416666664</v>
      </c>
      <c r="B1355" s="73">
        <f t="shared" si="1"/>
        <v>42139</v>
      </c>
      <c r="C1355" s="74">
        <f>IF(NewCustomer="Yes", IF(COUNTIF($I$2:$I$11,B1355)&gt;0,0,WEEKDAY(B1355,2)),IF(COUNTIF($I$2:$I$21,B1355)&gt;0,0,WEEKDAY(B1355,2)))</f>
        <v>5</v>
      </c>
      <c r="D1355" s="74">
        <f t="shared" si="2"/>
        <v>3</v>
      </c>
      <c r="E1355" s="12">
        <f>IFERROR(VLOOKUP(A1355,'IDAR Meter Data'!$A:$B,2,1),"")</f>
        <v>157</v>
      </c>
      <c r="F1355" s="75">
        <f>IF(CECCZ="CZ03",'Outside Temp'!B1355,IF(CECCZ="CZ04",'Outside Temp'!B1356,IF(CECCZ="CZ12",'Outside Temp'!B1357, IF(CECCZ="CZ13",'Outside Temp'!B1358))))</f>
        <v>53.68333333</v>
      </c>
      <c r="G1355" s="12">
        <f t="shared" si="3"/>
        <v>1</v>
      </c>
    </row>
    <row r="1356" ht="15.75" customHeight="1">
      <c r="A1356" s="13">
        <v>42139.145833333336</v>
      </c>
      <c r="B1356" s="73">
        <f t="shared" si="1"/>
        <v>42139</v>
      </c>
      <c r="C1356" s="74">
        <f>IF(NewCustomer="Yes", IF(COUNTIF($I$2:$I$11,B1356)&gt;0,0,WEEKDAY(B1356,2)),IF(COUNTIF($I$2:$I$21,B1356)&gt;0,0,WEEKDAY(B1356,2)))</f>
        <v>5</v>
      </c>
      <c r="D1356" s="74">
        <f t="shared" si="2"/>
        <v>3</v>
      </c>
      <c r="E1356" s="12">
        <f>IFERROR(VLOOKUP(A1356,'IDAR Meter Data'!$A:$B,2,1),"")</f>
        <v>144</v>
      </c>
      <c r="F1356" s="75">
        <f>IF(CECCZ="CZ03",'Outside Temp'!B1356,IF(CECCZ="CZ04",'Outside Temp'!B1357,IF(CECCZ="CZ12",'Outside Temp'!B1358, IF(CECCZ="CZ13",'Outside Temp'!B1359))))</f>
        <v>53.43333333</v>
      </c>
      <c r="G1356" s="12">
        <f t="shared" si="3"/>
        <v>1</v>
      </c>
    </row>
    <row r="1357" ht="15.75" customHeight="1">
      <c r="A1357" s="13">
        <v>42139.15625</v>
      </c>
      <c r="B1357" s="73">
        <f t="shared" si="1"/>
        <v>42139</v>
      </c>
      <c r="C1357" s="74">
        <f>IF(NewCustomer="Yes", IF(COUNTIF($I$2:$I$11,B1357)&gt;0,0,WEEKDAY(B1357,2)),IF(COUNTIF($I$2:$I$21,B1357)&gt;0,0,WEEKDAY(B1357,2)))</f>
        <v>5</v>
      </c>
      <c r="D1357" s="74">
        <f t="shared" si="2"/>
        <v>3</v>
      </c>
      <c r="E1357" s="12">
        <f>IFERROR(VLOOKUP(A1357,'IDAR Meter Data'!$A:$B,2,1),"")</f>
        <v>145</v>
      </c>
      <c r="F1357" s="75">
        <f>IF(CECCZ="CZ03",'Outside Temp'!B1357,IF(CECCZ="CZ04",'Outside Temp'!B1358,IF(CECCZ="CZ12",'Outside Temp'!B1359, IF(CECCZ="CZ13",'Outside Temp'!B1360))))</f>
        <v>53.18333333</v>
      </c>
      <c r="G1357" s="12">
        <f t="shared" si="3"/>
        <v>1</v>
      </c>
    </row>
    <row r="1358" ht="15.75" customHeight="1">
      <c r="A1358" s="13">
        <v>42139.166666666664</v>
      </c>
      <c r="B1358" s="73">
        <f t="shared" si="1"/>
        <v>42139</v>
      </c>
      <c r="C1358" s="74">
        <f>IF(NewCustomer="Yes", IF(COUNTIF($I$2:$I$11,B1358)&gt;0,0,WEEKDAY(B1358,2)),IF(COUNTIF($I$2:$I$21,B1358)&gt;0,0,WEEKDAY(B1358,2)))</f>
        <v>5</v>
      </c>
      <c r="D1358" s="74">
        <f t="shared" si="2"/>
        <v>4</v>
      </c>
      <c r="E1358" s="12">
        <f>IFERROR(VLOOKUP(A1358,'IDAR Meter Data'!$A:$B,2,1),"")</f>
        <v>138</v>
      </c>
      <c r="F1358" s="75">
        <f>IF(CECCZ="CZ03",'Outside Temp'!B1358,IF(CECCZ="CZ04",'Outside Temp'!B1359,IF(CECCZ="CZ12",'Outside Temp'!B1360, IF(CECCZ="CZ13",'Outside Temp'!B1361))))</f>
        <v>53</v>
      </c>
      <c r="G1358" s="12">
        <f t="shared" si="3"/>
        <v>1</v>
      </c>
    </row>
    <row r="1359" ht="15.75" customHeight="1">
      <c r="A1359" s="13">
        <v>42139.177083333336</v>
      </c>
      <c r="B1359" s="73">
        <f t="shared" si="1"/>
        <v>42139</v>
      </c>
      <c r="C1359" s="74">
        <f>IF(NewCustomer="Yes", IF(COUNTIF($I$2:$I$11,B1359)&gt;0,0,WEEKDAY(B1359,2)),IF(COUNTIF($I$2:$I$21,B1359)&gt;0,0,WEEKDAY(B1359,2)))</f>
        <v>5</v>
      </c>
      <c r="D1359" s="74">
        <f t="shared" si="2"/>
        <v>4</v>
      </c>
      <c r="E1359" s="12">
        <f>IFERROR(VLOOKUP(A1359,'IDAR Meter Data'!$A:$B,2,1),"")</f>
        <v>141</v>
      </c>
      <c r="F1359" s="75">
        <f>IF(CECCZ="CZ03",'Outside Temp'!B1359,IF(CECCZ="CZ04",'Outside Temp'!B1360,IF(CECCZ="CZ12",'Outside Temp'!B1361, IF(CECCZ="CZ13",'Outside Temp'!B1362))))</f>
        <v>53</v>
      </c>
      <c r="G1359" s="12">
        <f t="shared" si="3"/>
        <v>1</v>
      </c>
    </row>
    <row r="1360" ht="15.75" customHeight="1">
      <c r="A1360" s="13">
        <v>42139.1875</v>
      </c>
      <c r="B1360" s="73">
        <f t="shared" si="1"/>
        <v>42139</v>
      </c>
      <c r="C1360" s="74">
        <f>IF(NewCustomer="Yes", IF(COUNTIF($I$2:$I$11,B1360)&gt;0,0,WEEKDAY(B1360,2)),IF(COUNTIF($I$2:$I$21,B1360)&gt;0,0,WEEKDAY(B1360,2)))</f>
        <v>5</v>
      </c>
      <c r="D1360" s="74">
        <f t="shared" si="2"/>
        <v>4</v>
      </c>
      <c r="E1360" s="12">
        <f>IFERROR(VLOOKUP(A1360,'IDAR Meter Data'!$A:$B,2,1),"")</f>
        <v>143</v>
      </c>
      <c r="F1360" s="75">
        <f>IF(CECCZ="CZ03",'Outside Temp'!B1360,IF(CECCZ="CZ04",'Outside Temp'!B1361,IF(CECCZ="CZ12",'Outside Temp'!B1362, IF(CECCZ="CZ13",'Outside Temp'!B1363))))</f>
        <v>53</v>
      </c>
      <c r="G1360" s="12">
        <f t="shared" si="3"/>
        <v>1</v>
      </c>
    </row>
    <row r="1361" ht="15.75" customHeight="1">
      <c r="A1361" s="13">
        <v>42139.197916666664</v>
      </c>
      <c r="B1361" s="73">
        <f t="shared" si="1"/>
        <v>42139</v>
      </c>
      <c r="C1361" s="74">
        <f>IF(NewCustomer="Yes", IF(COUNTIF($I$2:$I$11,B1361)&gt;0,0,WEEKDAY(B1361,2)),IF(COUNTIF($I$2:$I$21,B1361)&gt;0,0,WEEKDAY(B1361,2)))</f>
        <v>5</v>
      </c>
      <c r="D1361" s="74">
        <f t="shared" si="2"/>
        <v>4</v>
      </c>
      <c r="E1361" s="12">
        <f>IFERROR(VLOOKUP(A1361,'IDAR Meter Data'!$A:$B,2,1),"")</f>
        <v>142</v>
      </c>
      <c r="F1361" s="75">
        <f>IF(CECCZ="CZ03",'Outside Temp'!B1361,IF(CECCZ="CZ04",'Outside Temp'!B1362,IF(CECCZ="CZ12",'Outside Temp'!B1363, IF(CECCZ="CZ13",'Outside Temp'!B1364))))</f>
        <v>53</v>
      </c>
      <c r="G1361" s="12">
        <f t="shared" si="3"/>
        <v>1</v>
      </c>
    </row>
    <row r="1362" ht="15.75" customHeight="1">
      <c r="A1362" s="13">
        <v>42139.208333333336</v>
      </c>
      <c r="B1362" s="73">
        <f t="shared" si="1"/>
        <v>42139</v>
      </c>
      <c r="C1362" s="74">
        <f>IF(NewCustomer="Yes", IF(COUNTIF($I$2:$I$11,B1362)&gt;0,0,WEEKDAY(B1362,2)),IF(COUNTIF($I$2:$I$21,B1362)&gt;0,0,WEEKDAY(B1362,2)))</f>
        <v>5</v>
      </c>
      <c r="D1362" s="74">
        <f t="shared" si="2"/>
        <v>5</v>
      </c>
      <c r="E1362" s="12">
        <f>IFERROR(VLOOKUP(A1362,'IDAR Meter Data'!$A:$B,2,1),"")</f>
        <v>139</v>
      </c>
      <c r="F1362" s="75">
        <f>IF(CECCZ="CZ03",'Outside Temp'!B1362,IF(CECCZ="CZ04",'Outside Temp'!B1363,IF(CECCZ="CZ12",'Outside Temp'!B1364, IF(CECCZ="CZ13",'Outside Temp'!B1365))))</f>
        <v>53</v>
      </c>
      <c r="G1362" s="12">
        <f t="shared" si="3"/>
        <v>1</v>
      </c>
    </row>
    <row r="1363" ht="15.75" customHeight="1">
      <c r="A1363" s="13">
        <v>42139.21875</v>
      </c>
      <c r="B1363" s="73">
        <f t="shared" si="1"/>
        <v>42139</v>
      </c>
      <c r="C1363" s="74">
        <f>IF(NewCustomer="Yes", IF(COUNTIF($I$2:$I$11,B1363)&gt;0,0,WEEKDAY(B1363,2)),IF(COUNTIF($I$2:$I$21,B1363)&gt;0,0,WEEKDAY(B1363,2)))</f>
        <v>5</v>
      </c>
      <c r="D1363" s="74">
        <f t="shared" si="2"/>
        <v>5</v>
      </c>
      <c r="E1363" s="12">
        <f>IFERROR(VLOOKUP(A1363,'IDAR Meter Data'!$A:$B,2,1),"")</f>
        <v>137</v>
      </c>
      <c r="F1363" s="75">
        <f>IF(CECCZ="CZ03",'Outside Temp'!B1363,IF(CECCZ="CZ04",'Outside Temp'!B1364,IF(CECCZ="CZ12",'Outside Temp'!B1365, IF(CECCZ="CZ13",'Outside Temp'!B1366))))</f>
        <v>53</v>
      </c>
      <c r="G1363" s="12">
        <f t="shared" si="3"/>
        <v>1</v>
      </c>
    </row>
    <row r="1364" ht="15.75" customHeight="1">
      <c r="A1364" s="13">
        <v>42139.229166666664</v>
      </c>
      <c r="B1364" s="73">
        <f t="shared" si="1"/>
        <v>42139</v>
      </c>
      <c r="C1364" s="74">
        <f>IF(NewCustomer="Yes", IF(COUNTIF($I$2:$I$11,B1364)&gt;0,0,WEEKDAY(B1364,2)),IF(COUNTIF($I$2:$I$21,B1364)&gt;0,0,WEEKDAY(B1364,2)))</f>
        <v>5</v>
      </c>
      <c r="D1364" s="74">
        <f t="shared" si="2"/>
        <v>5</v>
      </c>
      <c r="E1364" s="12">
        <f>IFERROR(VLOOKUP(A1364,'IDAR Meter Data'!$A:$B,2,1),"")</f>
        <v>147</v>
      </c>
      <c r="F1364" s="75">
        <f>IF(CECCZ="CZ03",'Outside Temp'!B1364,IF(CECCZ="CZ04",'Outside Temp'!B1365,IF(CECCZ="CZ12",'Outside Temp'!B1366, IF(CECCZ="CZ13",'Outside Temp'!B1367))))</f>
        <v>53</v>
      </c>
      <c r="G1364" s="12">
        <f t="shared" si="3"/>
        <v>1</v>
      </c>
    </row>
    <row r="1365" ht="15.75" customHeight="1">
      <c r="A1365" s="13">
        <v>42139.239583333336</v>
      </c>
      <c r="B1365" s="73">
        <f t="shared" si="1"/>
        <v>42139</v>
      </c>
      <c r="C1365" s="74">
        <f>IF(NewCustomer="Yes", IF(COUNTIF($I$2:$I$11,B1365)&gt;0,0,WEEKDAY(B1365,2)),IF(COUNTIF($I$2:$I$21,B1365)&gt;0,0,WEEKDAY(B1365,2)))</f>
        <v>5</v>
      </c>
      <c r="D1365" s="74">
        <f t="shared" si="2"/>
        <v>5</v>
      </c>
      <c r="E1365" s="12">
        <f>IFERROR(VLOOKUP(A1365,'IDAR Meter Data'!$A:$B,2,1),"")</f>
        <v>139</v>
      </c>
      <c r="F1365" s="75">
        <f>IF(CECCZ="CZ03",'Outside Temp'!B1365,IF(CECCZ="CZ04",'Outside Temp'!B1366,IF(CECCZ="CZ12",'Outside Temp'!B1367, IF(CECCZ="CZ13",'Outside Temp'!B1368))))</f>
        <v>53</v>
      </c>
      <c r="G1365" s="12">
        <f t="shared" si="3"/>
        <v>1</v>
      </c>
    </row>
    <row r="1366" ht="15.75" customHeight="1">
      <c r="A1366" s="13">
        <v>42139.25</v>
      </c>
      <c r="B1366" s="73">
        <f t="shared" si="1"/>
        <v>42139</v>
      </c>
      <c r="C1366" s="74">
        <f>IF(NewCustomer="Yes", IF(COUNTIF($I$2:$I$11,B1366)&gt;0,0,WEEKDAY(B1366,2)),IF(COUNTIF($I$2:$I$21,B1366)&gt;0,0,WEEKDAY(B1366,2)))</f>
        <v>5</v>
      </c>
      <c r="D1366" s="74">
        <f t="shared" si="2"/>
        <v>6</v>
      </c>
      <c r="E1366" s="12">
        <f>IFERROR(VLOOKUP(A1366,'IDAR Meter Data'!$A:$B,2,1),"")</f>
        <v>136</v>
      </c>
      <c r="F1366" s="75">
        <f>IF(CECCZ="CZ03",'Outside Temp'!B1366,IF(CECCZ="CZ04",'Outside Temp'!B1367,IF(CECCZ="CZ12",'Outside Temp'!B1368, IF(CECCZ="CZ13",'Outside Temp'!B1369))))</f>
        <v>53.13333333</v>
      </c>
      <c r="G1366" s="12">
        <f t="shared" si="3"/>
        <v>1</v>
      </c>
    </row>
    <row r="1367" ht="15.75" customHeight="1">
      <c r="A1367" s="13">
        <v>42139.260416666664</v>
      </c>
      <c r="B1367" s="73">
        <f t="shared" si="1"/>
        <v>42139</v>
      </c>
      <c r="C1367" s="74">
        <f>IF(NewCustomer="Yes", IF(COUNTIF($I$2:$I$11,B1367)&gt;0,0,WEEKDAY(B1367,2)),IF(COUNTIF($I$2:$I$21,B1367)&gt;0,0,WEEKDAY(B1367,2)))</f>
        <v>5</v>
      </c>
      <c r="D1367" s="74">
        <f t="shared" si="2"/>
        <v>6</v>
      </c>
      <c r="E1367" s="12">
        <f>IFERROR(VLOOKUP(A1367,'IDAR Meter Data'!$A:$B,2,1),"")</f>
        <v>141</v>
      </c>
      <c r="F1367" s="75">
        <f>IF(CECCZ="CZ03",'Outside Temp'!B1367,IF(CECCZ="CZ04",'Outside Temp'!B1368,IF(CECCZ="CZ12",'Outside Temp'!B1369, IF(CECCZ="CZ13",'Outside Temp'!B1370))))</f>
        <v>53.63333333</v>
      </c>
      <c r="G1367" s="12">
        <f t="shared" si="3"/>
        <v>1</v>
      </c>
    </row>
    <row r="1368" ht="15.75" customHeight="1">
      <c r="A1368" s="13">
        <v>42139.270833333336</v>
      </c>
      <c r="B1368" s="73">
        <f t="shared" si="1"/>
        <v>42139</v>
      </c>
      <c r="C1368" s="74">
        <f>IF(NewCustomer="Yes", IF(COUNTIF($I$2:$I$11,B1368)&gt;0,0,WEEKDAY(B1368,2)),IF(COUNTIF($I$2:$I$21,B1368)&gt;0,0,WEEKDAY(B1368,2)))</f>
        <v>5</v>
      </c>
      <c r="D1368" s="74">
        <f t="shared" si="2"/>
        <v>6</v>
      </c>
      <c r="E1368" s="12">
        <f>IFERROR(VLOOKUP(A1368,'IDAR Meter Data'!$A:$B,2,1),"")</f>
        <v>143</v>
      </c>
      <c r="F1368" s="75">
        <f>IF(CECCZ="CZ03",'Outside Temp'!B1368,IF(CECCZ="CZ04",'Outside Temp'!B1369,IF(CECCZ="CZ12",'Outside Temp'!B1370, IF(CECCZ="CZ13",'Outside Temp'!B1371))))</f>
        <v>54.13333333</v>
      </c>
      <c r="G1368" s="12">
        <f t="shared" si="3"/>
        <v>1</v>
      </c>
    </row>
    <row r="1369" ht="15.75" customHeight="1">
      <c r="A1369" s="13">
        <v>42139.28125</v>
      </c>
      <c r="B1369" s="73">
        <f t="shared" si="1"/>
        <v>42139</v>
      </c>
      <c r="C1369" s="74">
        <f>IF(NewCustomer="Yes", IF(COUNTIF($I$2:$I$11,B1369)&gt;0,0,WEEKDAY(B1369,2)),IF(COUNTIF($I$2:$I$21,B1369)&gt;0,0,WEEKDAY(B1369,2)))</f>
        <v>5</v>
      </c>
      <c r="D1369" s="74">
        <f t="shared" si="2"/>
        <v>6</v>
      </c>
      <c r="E1369" s="12">
        <f>IFERROR(VLOOKUP(A1369,'IDAR Meter Data'!$A:$B,2,1),"")</f>
        <v>145</v>
      </c>
      <c r="F1369" s="75">
        <f>IF(CECCZ="CZ03",'Outside Temp'!B1369,IF(CECCZ="CZ04",'Outside Temp'!B1370,IF(CECCZ="CZ12",'Outside Temp'!B1371, IF(CECCZ="CZ13",'Outside Temp'!B1372))))</f>
        <v>54.63333333</v>
      </c>
      <c r="G1369" s="12">
        <f t="shared" si="3"/>
        <v>1</v>
      </c>
    </row>
    <row r="1370" ht="15.75" customHeight="1">
      <c r="A1370" s="13">
        <v>42139.291666666664</v>
      </c>
      <c r="B1370" s="73">
        <f t="shared" si="1"/>
        <v>42139</v>
      </c>
      <c r="C1370" s="74">
        <f>IF(NewCustomer="Yes", IF(COUNTIF($I$2:$I$11,B1370)&gt;0,0,WEEKDAY(B1370,2)),IF(COUNTIF($I$2:$I$21,B1370)&gt;0,0,WEEKDAY(B1370,2)))</f>
        <v>5</v>
      </c>
      <c r="D1370" s="74">
        <f t="shared" si="2"/>
        <v>7</v>
      </c>
      <c r="E1370" s="12">
        <f>IFERROR(VLOOKUP(A1370,'IDAR Meter Data'!$A:$B,2,1),"")</f>
        <v>149</v>
      </c>
      <c r="F1370" s="75">
        <f>IF(CECCZ="CZ03",'Outside Temp'!B1370,IF(CECCZ="CZ04",'Outside Temp'!B1371,IF(CECCZ="CZ12",'Outside Temp'!B1372, IF(CECCZ="CZ13",'Outside Temp'!B1373))))</f>
        <v>55.06666667</v>
      </c>
      <c r="G1370" s="12">
        <f t="shared" si="3"/>
        <v>1</v>
      </c>
    </row>
    <row r="1371" ht="15.75" customHeight="1">
      <c r="A1371" s="13">
        <v>42139.302083333336</v>
      </c>
      <c r="B1371" s="73">
        <f t="shared" si="1"/>
        <v>42139</v>
      </c>
      <c r="C1371" s="74">
        <f>IF(NewCustomer="Yes", IF(COUNTIF($I$2:$I$11,B1371)&gt;0,0,WEEKDAY(B1371,2)),IF(COUNTIF($I$2:$I$21,B1371)&gt;0,0,WEEKDAY(B1371,2)))</f>
        <v>5</v>
      </c>
      <c r="D1371" s="74">
        <f t="shared" si="2"/>
        <v>7</v>
      </c>
      <c r="E1371" s="12">
        <f>IFERROR(VLOOKUP(A1371,'IDAR Meter Data'!$A:$B,2,1),"")</f>
        <v>147</v>
      </c>
      <c r="F1371" s="75">
        <f>IF(CECCZ="CZ03",'Outside Temp'!B1371,IF(CECCZ="CZ04",'Outside Temp'!B1372,IF(CECCZ="CZ12",'Outside Temp'!B1373, IF(CECCZ="CZ13",'Outside Temp'!B1374))))</f>
        <v>55.31666667</v>
      </c>
      <c r="G1371" s="12">
        <f t="shared" si="3"/>
        <v>1</v>
      </c>
    </row>
    <row r="1372" ht="15.75" customHeight="1">
      <c r="A1372" s="13">
        <v>42139.3125</v>
      </c>
      <c r="B1372" s="73">
        <f t="shared" si="1"/>
        <v>42139</v>
      </c>
      <c r="C1372" s="74">
        <f>IF(NewCustomer="Yes", IF(COUNTIF($I$2:$I$11,B1372)&gt;0,0,WEEKDAY(B1372,2)),IF(COUNTIF($I$2:$I$21,B1372)&gt;0,0,WEEKDAY(B1372,2)))</f>
        <v>5</v>
      </c>
      <c r="D1372" s="74">
        <f t="shared" si="2"/>
        <v>7</v>
      </c>
      <c r="E1372" s="12">
        <f>IFERROR(VLOOKUP(A1372,'IDAR Meter Data'!$A:$B,2,1),"")</f>
        <v>146</v>
      </c>
      <c r="F1372" s="75">
        <f>IF(CECCZ="CZ03",'Outside Temp'!B1372,IF(CECCZ="CZ04",'Outside Temp'!B1373,IF(CECCZ="CZ12",'Outside Temp'!B1374, IF(CECCZ="CZ13",'Outside Temp'!B1375))))</f>
        <v>55.56666667</v>
      </c>
      <c r="G1372" s="12">
        <f t="shared" si="3"/>
        <v>1</v>
      </c>
    </row>
    <row r="1373" ht="15.75" customHeight="1">
      <c r="A1373" s="13">
        <v>42139.322916666664</v>
      </c>
      <c r="B1373" s="73">
        <f t="shared" si="1"/>
        <v>42139</v>
      </c>
      <c r="C1373" s="74">
        <f>IF(NewCustomer="Yes", IF(COUNTIF($I$2:$I$11,B1373)&gt;0,0,WEEKDAY(B1373,2)),IF(COUNTIF($I$2:$I$21,B1373)&gt;0,0,WEEKDAY(B1373,2)))</f>
        <v>5</v>
      </c>
      <c r="D1373" s="74">
        <f t="shared" si="2"/>
        <v>7</v>
      </c>
      <c r="E1373" s="12">
        <f>IFERROR(VLOOKUP(A1373,'IDAR Meter Data'!$A:$B,2,1),"")</f>
        <v>154</v>
      </c>
      <c r="F1373" s="75">
        <f>IF(CECCZ="CZ03",'Outside Temp'!B1373,IF(CECCZ="CZ04",'Outside Temp'!B1374,IF(CECCZ="CZ12",'Outside Temp'!B1375, IF(CECCZ="CZ13",'Outside Temp'!B1376))))</f>
        <v>55.81666667</v>
      </c>
      <c r="G1373" s="12">
        <f t="shared" si="3"/>
        <v>1</v>
      </c>
    </row>
    <row r="1374" ht="15.75" customHeight="1">
      <c r="A1374" s="13">
        <v>42139.333333333336</v>
      </c>
      <c r="B1374" s="73">
        <f t="shared" si="1"/>
        <v>42139</v>
      </c>
      <c r="C1374" s="74">
        <f>IF(NewCustomer="Yes", IF(COUNTIF($I$2:$I$11,B1374)&gt;0,0,WEEKDAY(B1374,2)),IF(COUNTIF($I$2:$I$21,B1374)&gt;0,0,WEEKDAY(B1374,2)))</f>
        <v>5</v>
      </c>
      <c r="D1374" s="74">
        <f t="shared" si="2"/>
        <v>8</v>
      </c>
      <c r="E1374" s="12">
        <f>IFERROR(VLOOKUP(A1374,'IDAR Meter Data'!$A:$B,2,1),"")</f>
        <v>156</v>
      </c>
      <c r="F1374" s="75">
        <f>IF(CECCZ="CZ03",'Outside Temp'!B1374,IF(CECCZ="CZ04",'Outside Temp'!B1375,IF(CECCZ="CZ12",'Outside Temp'!B1376, IF(CECCZ="CZ13",'Outside Temp'!B1377))))</f>
        <v>56.06666667</v>
      </c>
      <c r="G1374" s="12">
        <f t="shared" si="3"/>
        <v>1</v>
      </c>
    </row>
    <row r="1375" ht="15.75" customHeight="1">
      <c r="A1375" s="13">
        <v>42139.34375</v>
      </c>
      <c r="B1375" s="73">
        <f t="shared" si="1"/>
        <v>42139</v>
      </c>
      <c r="C1375" s="74">
        <f>IF(NewCustomer="Yes", IF(COUNTIF($I$2:$I$11,B1375)&gt;0,0,WEEKDAY(B1375,2)),IF(COUNTIF($I$2:$I$21,B1375)&gt;0,0,WEEKDAY(B1375,2)))</f>
        <v>5</v>
      </c>
      <c r="D1375" s="74">
        <f t="shared" si="2"/>
        <v>8</v>
      </c>
      <c r="E1375" s="12">
        <f>IFERROR(VLOOKUP(A1375,'IDAR Meter Data'!$A:$B,2,1),"")</f>
        <v>155</v>
      </c>
      <c r="F1375" s="75">
        <f>IF(CECCZ="CZ03",'Outside Temp'!B1375,IF(CECCZ="CZ04",'Outside Temp'!B1376,IF(CECCZ="CZ12",'Outside Temp'!B1377, IF(CECCZ="CZ13",'Outside Temp'!B1378))))</f>
        <v>56.31666667</v>
      </c>
      <c r="G1375" s="12">
        <f t="shared" si="3"/>
        <v>1</v>
      </c>
    </row>
    <row r="1376" ht="15.75" customHeight="1">
      <c r="A1376" s="13">
        <v>42139.354166666664</v>
      </c>
      <c r="B1376" s="73">
        <f t="shared" si="1"/>
        <v>42139</v>
      </c>
      <c r="C1376" s="74">
        <f>IF(NewCustomer="Yes", IF(COUNTIF($I$2:$I$11,B1376)&gt;0,0,WEEKDAY(B1376,2)),IF(COUNTIF($I$2:$I$21,B1376)&gt;0,0,WEEKDAY(B1376,2)))</f>
        <v>5</v>
      </c>
      <c r="D1376" s="74">
        <f t="shared" si="2"/>
        <v>8</v>
      </c>
      <c r="E1376" s="12">
        <f>IFERROR(VLOOKUP(A1376,'IDAR Meter Data'!$A:$B,2,1),"")</f>
        <v>159</v>
      </c>
      <c r="F1376" s="75">
        <f>IF(CECCZ="CZ03",'Outside Temp'!B1376,IF(CECCZ="CZ04",'Outside Temp'!B1377,IF(CECCZ="CZ12",'Outside Temp'!B1378, IF(CECCZ="CZ13",'Outside Temp'!B1379))))</f>
        <v>56.56666667</v>
      </c>
      <c r="G1376" s="12">
        <f t="shared" si="3"/>
        <v>1</v>
      </c>
    </row>
    <row r="1377" ht="15.75" customHeight="1">
      <c r="A1377" s="13">
        <v>42139.364583333336</v>
      </c>
      <c r="B1377" s="73">
        <f t="shared" si="1"/>
        <v>42139</v>
      </c>
      <c r="C1377" s="74">
        <f>IF(NewCustomer="Yes", IF(COUNTIF($I$2:$I$11,B1377)&gt;0,0,WEEKDAY(B1377,2)),IF(COUNTIF($I$2:$I$21,B1377)&gt;0,0,WEEKDAY(B1377,2)))</f>
        <v>5</v>
      </c>
      <c r="D1377" s="74">
        <f t="shared" si="2"/>
        <v>8</v>
      </c>
      <c r="E1377" s="12">
        <f>IFERROR(VLOOKUP(A1377,'IDAR Meter Data'!$A:$B,2,1),"")</f>
        <v>157</v>
      </c>
      <c r="F1377" s="75">
        <f>IF(CECCZ="CZ03",'Outside Temp'!B1377,IF(CECCZ="CZ04",'Outside Temp'!B1378,IF(CECCZ="CZ12",'Outside Temp'!B1379, IF(CECCZ="CZ13",'Outside Temp'!B1380))))</f>
        <v>56.81666667</v>
      </c>
      <c r="G1377" s="12">
        <f t="shared" si="3"/>
        <v>1</v>
      </c>
    </row>
    <row r="1378" ht="15.75" customHeight="1">
      <c r="A1378" s="13">
        <v>42139.375</v>
      </c>
      <c r="B1378" s="73">
        <f t="shared" si="1"/>
        <v>42139</v>
      </c>
      <c r="C1378" s="74">
        <f>IF(NewCustomer="Yes", IF(COUNTIF($I$2:$I$11,B1378)&gt;0,0,WEEKDAY(B1378,2)),IF(COUNTIF($I$2:$I$21,B1378)&gt;0,0,WEEKDAY(B1378,2)))</f>
        <v>5</v>
      </c>
      <c r="D1378" s="74">
        <f t="shared" si="2"/>
        <v>9</v>
      </c>
      <c r="E1378" s="12">
        <f>IFERROR(VLOOKUP(A1378,'IDAR Meter Data'!$A:$B,2,1),"")</f>
        <v>158</v>
      </c>
      <c r="F1378" s="75">
        <f>IF(CECCZ="CZ03",'Outside Temp'!B1378,IF(CECCZ="CZ04",'Outside Temp'!B1379,IF(CECCZ="CZ12",'Outside Temp'!B1380, IF(CECCZ="CZ13",'Outside Temp'!B1381))))</f>
        <v>57.06666667</v>
      </c>
      <c r="G1378" s="12">
        <f t="shared" si="3"/>
        <v>1</v>
      </c>
    </row>
    <row r="1379" ht="15.75" customHeight="1">
      <c r="A1379" s="13">
        <v>42139.385416666664</v>
      </c>
      <c r="B1379" s="73">
        <f t="shared" si="1"/>
        <v>42139</v>
      </c>
      <c r="C1379" s="74">
        <f>IF(NewCustomer="Yes", IF(COUNTIF($I$2:$I$11,B1379)&gt;0,0,WEEKDAY(B1379,2)),IF(COUNTIF($I$2:$I$21,B1379)&gt;0,0,WEEKDAY(B1379,2)))</f>
        <v>5</v>
      </c>
      <c r="D1379" s="74">
        <f t="shared" si="2"/>
        <v>9</v>
      </c>
      <c r="E1379" s="12">
        <f>IFERROR(VLOOKUP(A1379,'IDAR Meter Data'!$A:$B,2,1),"")</f>
        <v>165</v>
      </c>
      <c r="F1379" s="75">
        <f>IF(CECCZ="CZ03",'Outside Temp'!B1379,IF(CECCZ="CZ04",'Outside Temp'!B1380,IF(CECCZ="CZ12",'Outside Temp'!B1381, IF(CECCZ="CZ13",'Outside Temp'!B1382))))</f>
        <v>57.31666667</v>
      </c>
      <c r="G1379" s="12">
        <f t="shared" si="3"/>
        <v>1</v>
      </c>
    </row>
    <row r="1380" ht="15.75" customHeight="1">
      <c r="A1380" s="13">
        <v>42139.395833333336</v>
      </c>
      <c r="B1380" s="73">
        <f t="shared" si="1"/>
        <v>42139</v>
      </c>
      <c r="C1380" s="74">
        <f>IF(NewCustomer="Yes", IF(COUNTIF($I$2:$I$11,B1380)&gt;0,0,WEEKDAY(B1380,2)),IF(COUNTIF($I$2:$I$21,B1380)&gt;0,0,WEEKDAY(B1380,2)))</f>
        <v>5</v>
      </c>
      <c r="D1380" s="74">
        <f t="shared" si="2"/>
        <v>9</v>
      </c>
      <c r="E1380" s="12">
        <f>IFERROR(VLOOKUP(A1380,'IDAR Meter Data'!$A:$B,2,1),"")</f>
        <v>170</v>
      </c>
      <c r="F1380" s="75">
        <f>IF(CECCZ="CZ03",'Outside Temp'!B1380,IF(CECCZ="CZ04",'Outside Temp'!B1381,IF(CECCZ="CZ12",'Outside Temp'!B1382, IF(CECCZ="CZ13",'Outside Temp'!B1383))))</f>
        <v>57.56666667</v>
      </c>
      <c r="G1380" s="12">
        <f t="shared" si="3"/>
        <v>1</v>
      </c>
    </row>
    <row r="1381" ht="15.75" customHeight="1">
      <c r="A1381" s="13">
        <v>42139.40625</v>
      </c>
      <c r="B1381" s="73">
        <f t="shared" si="1"/>
        <v>42139</v>
      </c>
      <c r="C1381" s="74">
        <f>IF(NewCustomer="Yes", IF(COUNTIF($I$2:$I$11,B1381)&gt;0,0,WEEKDAY(B1381,2)),IF(COUNTIF($I$2:$I$21,B1381)&gt;0,0,WEEKDAY(B1381,2)))</f>
        <v>5</v>
      </c>
      <c r="D1381" s="74">
        <f t="shared" si="2"/>
        <v>9</v>
      </c>
      <c r="E1381" s="12">
        <f>IFERROR(VLOOKUP(A1381,'IDAR Meter Data'!$A:$B,2,1),"")</f>
        <v>185</v>
      </c>
      <c r="F1381" s="75">
        <f>IF(CECCZ="CZ03",'Outside Temp'!B1381,IF(CECCZ="CZ04",'Outside Temp'!B1382,IF(CECCZ="CZ12",'Outside Temp'!B1383, IF(CECCZ="CZ13",'Outside Temp'!B1384))))</f>
        <v>57.81666667</v>
      </c>
      <c r="G1381" s="12">
        <f t="shared" si="3"/>
        <v>1</v>
      </c>
    </row>
    <row r="1382" ht="15.75" customHeight="1">
      <c r="A1382" s="13">
        <v>42139.416666666664</v>
      </c>
      <c r="B1382" s="73">
        <f t="shared" si="1"/>
        <v>42139</v>
      </c>
      <c r="C1382" s="74">
        <f>IF(NewCustomer="Yes", IF(COUNTIF($I$2:$I$11,B1382)&gt;0,0,WEEKDAY(B1382,2)),IF(COUNTIF($I$2:$I$21,B1382)&gt;0,0,WEEKDAY(B1382,2)))</f>
        <v>5</v>
      </c>
      <c r="D1382" s="74">
        <f t="shared" si="2"/>
        <v>10</v>
      </c>
      <c r="E1382" s="12">
        <f>IFERROR(VLOOKUP(A1382,'IDAR Meter Data'!$A:$B,2,1),"")</f>
        <v>196</v>
      </c>
      <c r="F1382" s="75">
        <f>IF(CECCZ="CZ03",'Outside Temp'!B1382,IF(CECCZ="CZ04",'Outside Temp'!B1383,IF(CECCZ="CZ12",'Outside Temp'!B1384, IF(CECCZ="CZ13",'Outside Temp'!B1385))))</f>
        <v>58</v>
      </c>
      <c r="G1382" s="12">
        <f t="shared" si="3"/>
        <v>1</v>
      </c>
    </row>
    <row r="1383" ht="15.75" customHeight="1">
      <c r="A1383" s="13">
        <v>42139.427083333336</v>
      </c>
      <c r="B1383" s="73">
        <f t="shared" si="1"/>
        <v>42139</v>
      </c>
      <c r="C1383" s="74">
        <f>IF(NewCustomer="Yes", IF(COUNTIF($I$2:$I$11,B1383)&gt;0,0,WEEKDAY(B1383,2)),IF(COUNTIF($I$2:$I$21,B1383)&gt;0,0,WEEKDAY(B1383,2)))</f>
        <v>5</v>
      </c>
      <c r="D1383" s="74">
        <f t="shared" si="2"/>
        <v>10</v>
      </c>
      <c r="E1383" s="12">
        <f>IFERROR(VLOOKUP(A1383,'IDAR Meter Data'!$A:$B,2,1),"")</f>
        <v>198</v>
      </c>
      <c r="F1383" s="75">
        <f>IF(CECCZ="CZ03",'Outside Temp'!B1383,IF(CECCZ="CZ04",'Outside Temp'!B1384,IF(CECCZ="CZ12",'Outside Temp'!B1385, IF(CECCZ="CZ13",'Outside Temp'!B1386))))</f>
        <v>58</v>
      </c>
      <c r="G1383" s="12">
        <f t="shared" si="3"/>
        <v>1</v>
      </c>
    </row>
    <row r="1384" ht="15.75" customHeight="1">
      <c r="A1384" s="13">
        <v>42139.4375</v>
      </c>
      <c r="B1384" s="73">
        <f t="shared" si="1"/>
        <v>42139</v>
      </c>
      <c r="C1384" s="74">
        <f>IF(NewCustomer="Yes", IF(COUNTIF($I$2:$I$11,B1384)&gt;0,0,WEEKDAY(B1384,2)),IF(COUNTIF($I$2:$I$21,B1384)&gt;0,0,WEEKDAY(B1384,2)))</f>
        <v>5</v>
      </c>
      <c r="D1384" s="74">
        <f t="shared" si="2"/>
        <v>10</v>
      </c>
      <c r="E1384" s="12">
        <f>IFERROR(VLOOKUP(A1384,'IDAR Meter Data'!$A:$B,2,1),"")</f>
        <v>190</v>
      </c>
      <c r="F1384" s="75">
        <f>IF(CECCZ="CZ03",'Outside Temp'!B1384,IF(CECCZ="CZ04",'Outside Temp'!B1385,IF(CECCZ="CZ12",'Outside Temp'!B1386, IF(CECCZ="CZ13",'Outside Temp'!B1387))))</f>
        <v>58</v>
      </c>
      <c r="G1384" s="12">
        <f t="shared" si="3"/>
        <v>1</v>
      </c>
    </row>
    <row r="1385" ht="15.75" customHeight="1">
      <c r="A1385" s="13">
        <v>42139.447916666664</v>
      </c>
      <c r="B1385" s="73">
        <f t="shared" si="1"/>
        <v>42139</v>
      </c>
      <c r="C1385" s="74">
        <f>IF(NewCustomer="Yes", IF(COUNTIF($I$2:$I$11,B1385)&gt;0,0,WEEKDAY(B1385,2)),IF(COUNTIF($I$2:$I$21,B1385)&gt;0,0,WEEKDAY(B1385,2)))</f>
        <v>5</v>
      </c>
      <c r="D1385" s="74">
        <f t="shared" si="2"/>
        <v>10</v>
      </c>
      <c r="E1385" s="12">
        <f>IFERROR(VLOOKUP(A1385,'IDAR Meter Data'!$A:$B,2,1),"")</f>
        <v>203</v>
      </c>
      <c r="F1385" s="75">
        <f>IF(CECCZ="CZ03",'Outside Temp'!B1385,IF(CECCZ="CZ04",'Outside Temp'!B1386,IF(CECCZ="CZ12",'Outside Temp'!B1387, IF(CECCZ="CZ13",'Outside Temp'!B1388))))</f>
        <v>58</v>
      </c>
      <c r="G1385" s="12">
        <f t="shared" si="3"/>
        <v>1</v>
      </c>
    </row>
    <row r="1386" ht="15.75" customHeight="1">
      <c r="A1386" s="13">
        <v>42139.458333333336</v>
      </c>
      <c r="B1386" s="73">
        <f t="shared" si="1"/>
        <v>42139</v>
      </c>
      <c r="C1386" s="74">
        <f>IF(NewCustomer="Yes", IF(COUNTIF($I$2:$I$11,B1386)&gt;0,0,WEEKDAY(B1386,2)),IF(COUNTIF($I$2:$I$21,B1386)&gt;0,0,WEEKDAY(B1386,2)))</f>
        <v>5</v>
      </c>
      <c r="D1386" s="74">
        <f t="shared" si="2"/>
        <v>11</v>
      </c>
      <c r="E1386" s="12">
        <f>IFERROR(VLOOKUP(A1386,'IDAR Meter Data'!$A:$B,2,1),"")</f>
        <v>194</v>
      </c>
      <c r="F1386" s="75">
        <f>IF(CECCZ="CZ03",'Outside Temp'!B1386,IF(CECCZ="CZ04",'Outside Temp'!B1387,IF(CECCZ="CZ12",'Outside Temp'!B1388, IF(CECCZ="CZ13",'Outside Temp'!B1389))))</f>
        <v>58.2</v>
      </c>
      <c r="G1386" s="12">
        <f t="shared" si="3"/>
        <v>1</v>
      </c>
    </row>
    <row r="1387" ht="15.75" customHeight="1">
      <c r="A1387" s="13">
        <v>42139.46875</v>
      </c>
      <c r="B1387" s="73">
        <f t="shared" si="1"/>
        <v>42139</v>
      </c>
      <c r="C1387" s="74">
        <f>IF(NewCustomer="Yes", IF(COUNTIF($I$2:$I$11,B1387)&gt;0,0,WEEKDAY(B1387,2)),IF(COUNTIF($I$2:$I$21,B1387)&gt;0,0,WEEKDAY(B1387,2)))</f>
        <v>5</v>
      </c>
      <c r="D1387" s="74">
        <f t="shared" si="2"/>
        <v>11</v>
      </c>
      <c r="E1387" s="12">
        <f>IFERROR(VLOOKUP(A1387,'IDAR Meter Data'!$A:$B,2,1),"")</f>
        <v>202</v>
      </c>
      <c r="F1387" s="75">
        <f>IF(CECCZ="CZ03",'Outside Temp'!B1387,IF(CECCZ="CZ04",'Outside Temp'!B1388,IF(CECCZ="CZ12",'Outside Temp'!B1389, IF(CECCZ="CZ13",'Outside Temp'!B1390))))</f>
        <v>58.95</v>
      </c>
      <c r="G1387" s="12">
        <f t="shared" si="3"/>
        <v>1</v>
      </c>
    </row>
    <row r="1388" ht="15.75" customHeight="1">
      <c r="A1388" s="13">
        <v>42139.479166666664</v>
      </c>
      <c r="B1388" s="73">
        <f t="shared" si="1"/>
        <v>42139</v>
      </c>
      <c r="C1388" s="74">
        <f>IF(NewCustomer="Yes", IF(COUNTIF($I$2:$I$11,B1388)&gt;0,0,WEEKDAY(B1388,2)),IF(COUNTIF($I$2:$I$21,B1388)&gt;0,0,WEEKDAY(B1388,2)))</f>
        <v>5</v>
      </c>
      <c r="D1388" s="74">
        <f t="shared" si="2"/>
        <v>11</v>
      </c>
      <c r="E1388" s="12">
        <f>IFERROR(VLOOKUP(A1388,'IDAR Meter Data'!$A:$B,2,1),"")</f>
        <v>187</v>
      </c>
      <c r="F1388" s="75">
        <f>IF(CECCZ="CZ03",'Outside Temp'!B1388,IF(CECCZ="CZ04",'Outside Temp'!B1389,IF(CECCZ="CZ12",'Outside Temp'!B1390, IF(CECCZ="CZ13",'Outside Temp'!B1391))))</f>
        <v>59.7</v>
      </c>
      <c r="G1388" s="12">
        <f t="shared" si="3"/>
        <v>1</v>
      </c>
    </row>
    <row r="1389" ht="15.75" customHeight="1">
      <c r="A1389" s="13">
        <v>42139.489583333336</v>
      </c>
      <c r="B1389" s="73">
        <f t="shared" si="1"/>
        <v>42139</v>
      </c>
      <c r="C1389" s="74">
        <f>IF(NewCustomer="Yes", IF(COUNTIF($I$2:$I$11,B1389)&gt;0,0,WEEKDAY(B1389,2)),IF(COUNTIF($I$2:$I$21,B1389)&gt;0,0,WEEKDAY(B1389,2)))</f>
        <v>5</v>
      </c>
      <c r="D1389" s="74">
        <f t="shared" si="2"/>
        <v>11</v>
      </c>
      <c r="E1389" s="12">
        <f>IFERROR(VLOOKUP(A1389,'IDAR Meter Data'!$A:$B,2,1),"")</f>
        <v>191</v>
      </c>
      <c r="F1389" s="75">
        <f>IF(CECCZ="CZ03",'Outside Temp'!B1389,IF(CECCZ="CZ04",'Outside Temp'!B1390,IF(CECCZ="CZ12",'Outside Temp'!B1391, IF(CECCZ="CZ13",'Outside Temp'!B1392))))</f>
        <v>60.45</v>
      </c>
      <c r="G1389" s="12">
        <f t="shared" si="3"/>
        <v>1</v>
      </c>
    </row>
    <row r="1390" ht="15.75" customHeight="1">
      <c r="A1390" s="13">
        <v>42139.5</v>
      </c>
      <c r="B1390" s="73">
        <f t="shared" si="1"/>
        <v>42139</v>
      </c>
      <c r="C1390" s="74">
        <f>IF(NewCustomer="Yes", IF(COUNTIF($I$2:$I$11,B1390)&gt;0,0,WEEKDAY(B1390,2)),IF(COUNTIF($I$2:$I$21,B1390)&gt;0,0,WEEKDAY(B1390,2)))</f>
        <v>5</v>
      </c>
      <c r="D1390" s="74">
        <f t="shared" si="2"/>
        <v>12</v>
      </c>
      <c r="E1390" s="12">
        <f>IFERROR(VLOOKUP(A1390,'IDAR Meter Data'!$A:$B,2,1),"")</f>
        <v>212</v>
      </c>
      <c r="F1390" s="75">
        <f>IF(CECCZ="CZ03",'Outside Temp'!B1390,IF(CECCZ="CZ04",'Outside Temp'!B1391,IF(CECCZ="CZ12",'Outside Temp'!B1392, IF(CECCZ="CZ13",'Outside Temp'!B1393))))</f>
        <v>61</v>
      </c>
      <c r="G1390" s="12">
        <f t="shared" si="3"/>
        <v>1</v>
      </c>
    </row>
    <row r="1391" ht="15.75" customHeight="1">
      <c r="A1391" s="13">
        <v>42139.510416666664</v>
      </c>
      <c r="B1391" s="73">
        <f t="shared" si="1"/>
        <v>42139</v>
      </c>
      <c r="C1391" s="74">
        <f>IF(NewCustomer="Yes", IF(COUNTIF($I$2:$I$11,B1391)&gt;0,0,WEEKDAY(B1391,2)),IF(COUNTIF($I$2:$I$21,B1391)&gt;0,0,WEEKDAY(B1391,2)))</f>
        <v>5</v>
      </c>
      <c r="D1391" s="74">
        <f t="shared" si="2"/>
        <v>12</v>
      </c>
      <c r="E1391" s="12">
        <f>IFERROR(VLOOKUP(A1391,'IDAR Meter Data'!$A:$B,2,1),"")</f>
        <v>193</v>
      </c>
      <c r="F1391" s="75">
        <f>IF(CECCZ="CZ03",'Outside Temp'!B1391,IF(CECCZ="CZ04",'Outside Temp'!B1392,IF(CECCZ="CZ12",'Outside Temp'!B1393, IF(CECCZ="CZ13",'Outside Temp'!B1394))))</f>
        <v>61</v>
      </c>
      <c r="G1391" s="12">
        <f t="shared" si="3"/>
        <v>1</v>
      </c>
    </row>
    <row r="1392" ht="15.75" customHeight="1">
      <c r="A1392" s="13">
        <v>42139.520833333336</v>
      </c>
      <c r="B1392" s="73">
        <f t="shared" si="1"/>
        <v>42139</v>
      </c>
      <c r="C1392" s="74">
        <f>IF(NewCustomer="Yes", IF(COUNTIF($I$2:$I$11,B1392)&gt;0,0,WEEKDAY(B1392,2)),IF(COUNTIF($I$2:$I$21,B1392)&gt;0,0,WEEKDAY(B1392,2)))</f>
        <v>5</v>
      </c>
      <c r="D1392" s="74">
        <f t="shared" si="2"/>
        <v>12</v>
      </c>
      <c r="E1392" s="12">
        <f>IFERROR(VLOOKUP(A1392,'IDAR Meter Data'!$A:$B,2,1),"")</f>
        <v>202</v>
      </c>
      <c r="F1392" s="75">
        <f>IF(CECCZ="CZ03",'Outside Temp'!B1392,IF(CECCZ="CZ04",'Outside Temp'!B1393,IF(CECCZ="CZ12",'Outside Temp'!B1394, IF(CECCZ="CZ13",'Outside Temp'!B1395))))</f>
        <v>61</v>
      </c>
      <c r="G1392" s="12">
        <f t="shared" si="3"/>
        <v>1</v>
      </c>
    </row>
    <row r="1393" ht="15.75" customHeight="1">
      <c r="A1393" s="13">
        <v>42139.53125</v>
      </c>
      <c r="B1393" s="73">
        <f t="shared" si="1"/>
        <v>42139</v>
      </c>
      <c r="C1393" s="74">
        <f>IF(NewCustomer="Yes", IF(COUNTIF($I$2:$I$11,B1393)&gt;0,0,WEEKDAY(B1393,2)),IF(COUNTIF($I$2:$I$21,B1393)&gt;0,0,WEEKDAY(B1393,2)))</f>
        <v>5</v>
      </c>
      <c r="D1393" s="74">
        <f t="shared" si="2"/>
        <v>12</v>
      </c>
      <c r="E1393" s="12">
        <f>IFERROR(VLOOKUP(A1393,'IDAR Meter Data'!$A:$B,2,1),"")</f>
        <v>185</v>
      </c>
      <c r="F1393" s="75">
        <f>IF(CECCZ="CZ03",'Outside Temp'!B1393,IF(CECCZ="CZ04",'Outside Temp'!B1394,IF(CECCZ="CZ12",'Outside Temp'!B1395, IF(CECCZ="CZ13",'Outside Temp'!B1396))))</f>
        <v>61</v>
      </c>
      <c r="G1393" s="12">
        <f t="shared" si="3"/>
        <v>1</v>
      </c>
    </row>
    <row r="1394" ht="15.75" customHeight="1">
      <c r="A1394" s="13">
        <v>42139.541666666664</v>
      </c>
      <c r="B1394" s="73">
        <f t="shared" si="1"/>
        <v>42139</v>
      </c>
      <c r="C1394" s="74">
        <f>IF(NewCustomer="Yes", IF(COUNTIF($I$2:$I$11,B1394)&gt;0,0,WEEKDAY(B1394,2)),IF(COUNTIF($I$2:$I$21,B1394)&gt;0,0,WEEKDAY(B1394,2)))</f>
        <v>5</v>
      </c>
      <c r="D1394" s="74">
        <f t="shared" si="2"/>
        <v>13</v>
      </c>
      <c r="E1394" s="12">
        <f>IFERROR(VLOOKUP(A1394,'IDAR Meter Data'!$A:$B,2,1),"")</f>
        <v>203</v>
      </c>
      <c r="F1394" s="75">
        <f>IF(CECCZ="CZ03",'Outside Temp'!B1394,IF(CECCZ="CZ04",'Outside Temp'!B1395,IF(CECCZ="CZ12",'Outside Temp'!B1396, IF(CECCZ="CZ13",'Outside Temp'!B1397))))</f>
        <v>60.93333333</v>
      </c>
      <c r="G1394" s="12">
        <f t="shared" si="3"/>
        <v>1</v>
      </c>
    </row>
    <row r="1395" ht="15.75" customHeight="1">
      <c r="A1395" s="13">
        <v>42139.552083333336</v>
      </c>
      <c r="B1395" s="73">
        <f t="shared" si="1"/>
        <v>42139</v>
      </c>
      <c r="C1395" s="74">
        <f>IF(NewCustomer="Yes", IF(COUNTIF($I$2:$I$11,B1395)&gt;0,0,WEEKDAY(B1395,2)),IF(COUNTIF($I$2:$I$21,B1395)&gt;0,0,WEEKDAY(B1395,2)))</f>
        <v>5</v>
      </c>
      <c r="D1395" s="74">
        <f t="shared" si="2"/>
        <v>13</v>
      </c>
      <c r="E1395" s="12">
        <f>IFERROR(VLOOKUP(A1395,'IDAR Meter Data'!$A:$B,2,1),"")</f>
        <v>212</v>
      </c>
      <c r="F1395" s="75">
        <f>IF(CECCZ="CZ03",'Outside Temp'!B1395,IF(CECCZ="CZ04",'Outside Temp'!B1396,IF(CECCZ="CZ12",'Outside Temp'!B1397, IF(CECCZ="CZ13",'Outside Temp'!B1398))))</f>
        <v>60.68333333</v>
      </c>
      <c r="G1395" s="12">
        <f t="shared" si="3"/>
        <v>1</v>
      </c>
    </row>
    <row r="1396" ht="15.75" customHeight="1">
      <c r="A1396" s="13">
        <v>42139.5625</v>
      </c>
      <c r="B1396" s="73">
        <f t="shared" si="1"/>
        <v>42139</v>
      </c>
      <c r="C1396" s="74">
        <f>IF(NewCustomer="Yes", IF(COUNTIF($I$2:$I$11,B1396)&gt;0,0,WEEKDAY(B1396,2)),IF(COUNTIF($I$2:$I$21,B1396)&gt;0,0,WEEKDAY(B1396,2)))</f>
        <v>5</v>
      </c>
      <c r="D1396" s="74">
        <f t="shared" si="2"/>
        <v>13</v>
      </c>
      <c r="E1396" s="12">
        <f>IFERROR(VLOOKUP(A1396,'IDAR Meter Data'!$A:$B,2,1),"")</f>
        <v>198</v>
      </c>
      <c r="F1396" s="75">
        <f>IF(CECCZ="CZ03",'Outside Temp'!B1396,IF(CECCZ="CZ04",'Outside Temp'!B1397,IF(CECCZ="CZ12",'Outside Temp'!B1398, IF(CECCZ="CZ13",'Outside Temp'!B1399))))</f>
        <v>60.43333333</v>
      </c>
      <c r="G1396" s="12">
        <f t="shared" si="3"/>
        <v>1</v>
      </c>
    </row>
    <row r="1397" ht="15.75" customHeight="1">
      <c r="A1397" s="13">
        <v>42139.572916666664</v>
      </c>
      <c r="B1397" s="73">
        <f t="shared" si="1"/>
        <v>42139</v>
      </c>
      <c r="C1397" s="74">
        <f>IF(NewCustomer="Yes", IF(COUNTIF($I$2:$I$11,B1397)&gt;0,0,WEEKDAY(B1397,2)),IF(COUNTIF($I$2:$I$21,B1397)&gt;0,0,WEEKDAY(B1397,2)))</f>
        <v>5</v>
      </c>
      <c r="D1397" s="74">
        <f t="shared" si="2"/>
        <v>13</v>
      </c>
      <c r="E1397" s="12">
        <f>IFERROR(VLOOKUP(A1397,'IDAR Meter Data'!$A:$B,2,1),"")</f>
        <v>211</v>
      </c>
      <c r="F1397" s="75">
        <f>IF(CECCZ="CZ03",'Outside Temp'!B1397,IF(CECCZ="CZ04",'Outside Temp'!B1398,IF(CECCZ="CZ12",'Outside Temp'!B1399, IF(CECCZ="CZ13",'Outside Temp'!B1400))))</f>
        <v>60.18333333</v>
      </c>
      <c r="G1397" s="12">
        <f t="shared" si="3"/>
        <v>1</v>
      </c>
    </row>
    <row r="1398" ht="15.75" customHeight="1">
      <c r="A1398" s="13">
        <v>42139.583333333336</v>
      </c>
      <c r="B1398" s="73">
        <f t="shared" si="1"/>
        <v>42139</v>
      </c>
      <c r="C1398" s="74">
        <f>IF(NewCustomer="Yes", IF(COUNTIF($I$2:$I$11,B1398)&gt;0,0,WEEKDAY(B1398,2)),IF(COUNTIF($I$2:$I$21,B1398)&gt;0,0,WEEKDAY(B1398,2)))</f>
        <v>5</v>
      </c>
      <c r="D1398" s="74">
        <f t="shared" si="2"/>
        <v>14</v>
      </c>
      <c r="E1398" s="12">
        <f>IFERROR(VLOOKUP(A1398,'IDAR Meter Data'!$A:$B,2,1),"")</f>
        <v>200</v>
      </c>
      <c r="F1398" s="75">
        <f>IF(CECCZ="CZ03",'Outside Temp'!B1398,IF(CECCZ="CZ04",'Outside Temp'!B1399,IF(CECCZ="CZ12",'Outside Temp'!B1400, IF(CECCZ="CZ13",'Outside Temp'!B1401))))</f>
        <v>60</v>
      </c>
      <c r="G1398" s="12">
        <f t="shared" si="3"/>
        <v>1</v>
      </c>
    </row>
    <row r="1399" ht="15.75" customHeight="1">
      <c r="A1399" s="13">
        <v>42139.59375</v>
      </c>
      <c r="B1399" s="73">
        <f t="shared" si="1"/>
        <v>42139</v>
      </c>
      <c r="C1399" s="74">
        <f>IF(NewCustomer="Yes", IF(COUNTIF($I$2:$I$11,B1399)&gt;0,0,WEEKDAY(B1399,2)),IF(COUNTIF($I$2:$I$21,B1399)&gt;0,0,WEEKDAY(B1399,2)))</f>
        <v>5</v>
      </c>
      <c r="D1399" s="74">
        <f t="shared" si="2"/>
        <v>14</v>
      </c>
      <c r="E1399" s="12">
        <f>IFERROR(VLOOKUP(A1399,'IDAR Meter Data'!$A:$B,2,1),"")</f>
        <v>207</v>
      </c>
      <c r="F1399" s="75">
        <f>IF(CECCZ="CZ03",'Outside Temp'!B1399,IF(CECCZ="CZ04",'Outside Temp'!B1400,IF(CECCZ="CZ12",'Outside Temp'!B1401, IF(CECCZ="CZ13",'Outside Temp'!B1402))))</f>
        <v>60</v>
      </c>
      <c r="G1399" s="12">
        <f t="shared" si="3"/>
        <v>1</v>
      </c>
    </row>
    <row r="1400" ht="15.75" customHeight="1">
      <c r="A1400" s="13">
        <v>42139.604166666664</v>
      </c>
      <c r="B1400" s="73">
        <f t="shared" si="1"/>
        <v>42139</v>
      </c>
      <c r="C1400" s="74">
        <f>IF(NewCustomer="Yes", IF(COUNTIF($I$2:$I$11,B1400)&gt;0,0,WEEKDAY(B1400,2)),IF(COUNTIF($I$2:$I$21,B1400)&gt;0,0,WEEKDAY(B1400,2)))</f>
        <v>5</v>
      </c>
      <c r="D1400" s="74">
        <f t="shared" si="2"/>
        <v>14</v>
      </c>
      <c r="E1400" s="12">
        <f>IFERROR(VLOOKUP(A1400,'IDAR Meter Data'!$A:$B,2,1),"")</f>
        <v>217</v>
      </c>
      <c r="F1400" s="75">
        <f>IF(CECCZ="CZ03",'Outside Temp'!B1400,IF(CECCZ="CZ04",'Outside Temp'!B1401,IF(CECCZ="CZ12",'Outside Temp'!B1402, IF(CECCZ="CZ13",'Outside Temp'!B1403))))</f>
        <v>60</v>
      </c>
      <c r="G1400" s="12">
        <f t="shared" si="3"/>
        <v>1</v>
      </c>
    </row>
    <row r="1401" ht="15.75" customHeight="1">
      <c r="A1401" s="13">
        <v>42139.614583333336</v>
      </c>
      <c r="B1401" s="73">
        <f t="shared" si="1"/>
        <v>42139</v>
      </c>
      <c r="C1401" s="74">
        <f>IF(NewCustomer="Yes", IF(COUNTIF($I$2:$I$11,B1401)&gt;0,0,WEEKDAY(B1401,2)),IF(COUNTIF($I$2:$I$21,B1401)&gt;0,0,WEEKDAY(B1401,2)))</f>
        <v>5</v>
      </c>
      <c r="D1401" s="74">
        <f t="shared" si="2"/>
        <v>14</v>
      </c>
      <c r="E1401" s="12">
        <f>IFERROR(VLOOKUP(A1401,'IDAR Meter Data'!$A:$B,2,1),"")</f>
        <v>205</v>
      </c>
      <c r="F1401" s="75">
        <f>IF(CECCZ="CZ03",'Outside Temp'!B1401,IF(CECCZ="CZ04",'Outside Temp'!B1402,IF(CECCZ="CZ12",'Outside Temp'!B1403, IF(CECCZ="CZ13",'Outside Temp'!B1404))))</f>
        <v>60</v>
      </c>
      <c r="G1401" s="12">
        <f t="shared" si="3"/>
        <v>1</v>
      </c>
    </row>
    <row r="1402" ht="15.75" customHeight="1">
      <c r="A1402" s="13">
        <v>42139.625</v>
      </c>
      <c r="B1402" s="73">
        <f t="shared" si="1"/>
        <v>42139</v>
      </c>
      <c r="C1402" s="74">
        <f>IF(NewCustomer="Yes", IF(COUNTIF($I$2:$I$11,B1402)&gt;0,0,WEEKDAY(B1402,2)),IF(COUNTIF($I$2:$I$21,B1402)&gt;0,0,WEEKDAY(B1402,2)))</f>
        <v>5</v>
      </c>
      <c r="D1402" s="74">
        <f t="shared" si="2"/>
        <v>15</v>
      </c>
      <c r="E1402" s="12">
        <f>IFERROR(VLOOKUP(A1402,'IDAR Meter Data'!$A:$B,2,1),"")</f>
        <v>215</v>
      </c>
      <c r="F1402" s="75">
        <f>IF(CECCZ="CZ03",'Outside Temp'!B1402,IF(CECCZ="CZ04",'Outside Temp'!B1403,IF(CECCZ="CZ12",'Outside Temp'!B1404, IF(CECCZ="CZ13",'Outside Temp'!B1405))))</f>
        <v>59.93333333</v>
      </c>
      <c r="G1402" s="12">
        <f t="shared" si="3"/>
        <v>1</v>
      </c>
    </row>
    <row r="1403" ht="15.75" customHeight="1">
      <c r="A1403" s="13">
        <v>42139.635416666664</v>
      </c>
      <c r="B1403" s="73">
        <f t="shared" si="1"/>
        <v>42139</v>
      </c>
      <c r="C1403" s="74">
        <f>IF(NewCustomer="Yes", IF(COUNTIF($I$2:$I$11,B1403)&gt;0,0,WEEKDAY(B1403,2)),IF(COUNTIF($I$2:$I$21,B1403)&gt;0,0,WEEKDAY(B1403,2)))</f>
        <v>5</v>
      </c>
      <c r="D1403" s="74">
        <f t="shared" si="2"/>
        <v>15</v>
      </c>
      <c r="E1403" s="12">
        <f>IFERROR(VLOOKUP(A1403,'IDAR Meter Data'!$A:$B,2,1),"")</f>
        <v>206</v>
      </c>
      <c r="F1403" s="75">
        <f>IF(CECCZ="CZ03",'Outside Temp'!B1403,IF(CECCZ="CZ04",'Outside Temp'!B1404,IF(CECCZ="CZ12",'Outside Temp'!B1405, IF(CECCZ="CZ13",'Outside Temp'!B1406))))</f>
        <v>59.68333333</v>
      </c>
      <c r="G1403" s="12">
        <f t="shared" si="3"/>
        <v>1</v>
      </c>
    </row>
    <row r="1404" ht="15.75" customHeight="1">
      <c r="A1404" s="13">
        <v>42139.645833333336</v>
      </c>
      <c r="B1404" s="73">
        <f t="shared" si="1"/>
        <v>42139</v>
      </c>
      <c r="C1404" s="74">
        <f>IF(NewCustomer="Yes", IF(COUNTIF($I$2:$I$11,B1404)&gt;0,0,WEEKDAY(B1404,2)),IF(COUNTIF($I$2:$I$21,B1404)&gt;0,0,WEEKDAY(B1404,2)))</f>
        <v>5</v>
      </c>
      <c r="D1404" s="74">
        <f t="shared" si="2"/>
        <v>15</v>
      </c>
      <c r="E1404" s="12">
        <f>IFERROR(VLOOKUP(A1404,'IDAR Meter Data'!$A:$B,2,1),"")</f>
        <v>201</v>
      </c>
      <c r="F1404" s="75">
        <f>IF(CECCZ="CZ03",'Outside Temp'!B1404,IF(CECCZ="CZ04",'Outside Temp'!B1405,IF(CECCZ="CZ12",'Outside Temp'!B1406, IF(CECCZ="CZ13",'Outside Temp'!B1407))))</f>
        <v>59.43333333</v>
      </c>
      <c r="G1404" s="12">
        <f t="shared" si="3"/>
        <v>1</v>
      </c>
    </row>
    <row r="1405" ht="15.75" customHeight="1">
      <c r="A1405" s="13">
        <v>42139.65625</v>
      </c>
      <c r="B1405" s="73">
        <f t="shared" si="1"/>
        <v>42139</v>
      </c>
      <c r="C1405" s="74">
        <f>IF(NewCustomer="Yes", IF(COUNTIF($I$2:$I$11,B1405)&gt;0,0,WEEKDAY(B1405,2)),IF(COUNTIF($I$2:$I$21,B1405)&gt;0,0,WEEKDAY(B1405,2)))</f>
        <v>5</v>
      </c>
      <c r="D1405" s="74">
        <f t="shared" si="2"/>
        <v>15</v>
      </c>
      <c r="E1405" s="12">
        <f>IFERROR(VLOOKUP(A1405,'IDAR Meter Data'!$A:$B,2,1),"")</f>
        <v>211</v>
      </c>
      <c r="F1405" s="75">
        <f>IF(CECCZ="CZ03",'Outside Temp'!B1405,IF(CECCZ="CZ04",'Outside Temp'!B1406,IF(CECCZ="CZ12",'Outside Temp'!B1407, IF(CECCZ="CZ13",'Outside Temp'!B1408))))</f>
        <v>59.18333333</v>
      </c>
      <c r="G1405" s="12">
        <f t="shared" si="3"/>
        <v>1</v>
      </c>
    </row>
    <row r="1406" ht="15.75" customHeight="1">
      <c r="A1406" s="13">
        <v>42139.666666666664</v>
      </c>
      <c r="B1406" s="73">
        <f t="shared" si="1"/>
        <v>42139</v>
      </c>
      <c r="C1406" s="74">
        <f>IF(NewCustomer="Yes", IF(COUNTIF($I$2:$I$11,B1406)&gt;0,0,WEEKDAY(B1406,2)),IF(COUNTIF($I$2:$I$21,B1406)&gt;0,0,WEEKDAY(B1406,2)))</f>
        <v>5</v>
      </c>
      <c r="D1406" s="74">
        <f t="shared" si="2"/>
        <v>16</v>
      </c>
      <c r="E1406" s="12">
        <f>IFERROR(VLOOKUP(A1406,'IDAR Meter Data'!$A:$B,2,1),"")</f>
        <v>217</v>
      </c>
      <c r="F1406" s="75">
        <f>IF(CECCZ="CZ03",'Outside Temp'!B1406,IF(CECCZ="CZ04",'Outside Temp'!B1407,IF(CECCZ="CZ12",'Outside Temp'!B1408, IF(CECCZ="CZ13",'Outside Temp'!B1409))))</f>
        <v>58.93333333</v>
      </c>
      <c r="G1406" s="12">
        <f t="shared" si="3"/>
        <v>1</v>
      </c>
    </row>
    <row r="1407" ht="15.75" customHeight="1">
      <c r="A1407" s="13">
        <v>42139.677083333336</v>
      </c>
      <c r="B1407" s="73">
        <f t="shared" si="1"/>
        <v>42139</v>
      </c>
      <c r="C1407" s="74">
        <f>IF(NewCustomer="Yes", IF(COUNTIF($I$2:$I$11,B1407)&gt;0,0,WEEKDAY(B1407,2)),IF(COUNTIF($I$2:$I$21,B1407)&gt;0,0,WEEKDAY(B1407,2)))</f>
        <v>5</v>
      </c>
      <c r="D1407" s="74">
        <f t="shared" si="2"/>
        <v>16</v>
      </c>
      <c r="E1407" s="12">
        <f>IFERROR(VLOOKUP(A1407,'IDAR Meter Data'!$A:$B,2,1),"")</f>
        <v>207</v>
      </c>
      <c r="F1407" s="75">
        <f>IF(CECCZ="CZ03",'Outside Temp'!B1407,IF(CECCZ="CZ04",'Outside Temp'!B1408,IF(CECCZ="CZ12",'Outside Temp'!B1409, IF(CECCZ="CZ13",'Outside Temp'!B1410))))</f>
        <v>58.68333333</v>
      </c>
      <c r="G1407" s="12">
        <f t="shared" si="3"/>
        <v>1</v>
      </c>
    </row>
    <row r="1408" ht="15.75" customHeight="1">
      <c r="A1408" s="13">
        <v>42139.6875</v>
      </c>
      <c r="B1408" s="73">
        <f t="shared" si="1"/>
        <v>42139</v>
      </c>
      <c r="C1408" s="74">
        <f>IF(NewCustomer="Yes", IF(COUNTIF($I$2:$I$11,B1408)&gt;0,0,WEEKDAY(B1408,2)),IF(COUNTIF($I$2:$I$21,B1408)&gt;0,0,WEEKDAY(B1408,2)))</f>
        <v>5</v>
      </c>
      <c r="D1408" s="74">
        <f t="shared" si="2"/>
        <v>16</v>
      </c>
      <c r="E1408" s="12">
        <f>IFERROR(VLOOKUP(A1408,'IDAR Meter Data'!$A:$B,2,1),"")</f>
        <v>210</v>
      </c>
      <c r="F1408" s="75">
        <f>IF(CECCZ="CZ03",'Outside Temp'!B1408,IF(CECCZ="CZ04",'Outside Temp'!B1409,IF(CECCZ="CZ12",'Outside Temp'!B1410, IF(CECCZ="CZ13",'Outside Temp'!B1411))))</f>
        <v>58.43333333</v>
      </c>
      <c r="G1408" s="12">
        <f t="shared" si="3"/>
        <v>1</v>
      </c>
    </row>
    <row r="1409" ht="15.75" customHeight="1">
      <c r="A1409" s="13">
        <v>42139.697916666664</v>
      </c>
      <c r="B1409" s="73">
        <f t="shared" si="1"/>
        <v>42139</v>
      </c>
      <c r="C1409" s="74">
        <f>IF(NewCustomer="Yes", IF(COUNTIF($I$2:$I$11,B1409)&gt;0,0,WEEKDAY(B1409,2)),IF(COUNTIF($I$2:$I$21,B1409)&gt;0,0,WEEKDAY(B1409,2)))</f>
        <v>5</v>
      </c>
      <c r="D1409" s="74">
        <f t="shared" si="2"/>
        <v>16</v>
      </c>
      <c r="E1409" s="12">
        <f>IFERROR(VLOOKUP(A1409,'IDAR Meter Data'!$A:$B,2,1),"")</f>
        <v>205</v>
      </c>
      <c r="F1409" s="75">
        <f>IF(CECCZ="CZ03",'Outside Temp'!B1409,IF(CECCZ="CZ04",'Outside Temp'!B1410,IF(CECCZ="CZ12",'Outside Temp'!B1411, IF(CECCZ="CZ13",'Outside Temp'!B1412))))</f>
        <v>58.18333333</v>
      </c>
      <c r="G1409" s="12">
        <f t="shared" si="3"/>
        <v>1</v>
      </c>
    </row>
    <row r="1410" ht="15.75" customHeight="1">
      <c r="A1410" s="13">
        <v>42139.708333333336</v>
      </c>
      <c r="B1410" s="73">
        <f t="shared" si="1"/>
        <v>42139</v>
      </c>
      <c r="C1410" s="74">
        <f>IF(NewCustomer="Yes", IF(COUNTIF($I$2:$I$11,B1410)&gt;0,0,WEEKDAY(B1410,2)),IF(COUNTIF($I$2:$I$21,B1410)&gt;0,0,WEEKDAY(B1410,2)))</f>
        <v>5</v>
      </c>
      <c r="D1410" s="74">
        <f t="shared" si="2"/>
        <v>17</v>
      </c>
      <c r="E1410" s="12">
        <f>IFERROR(VLOOKUP(A1410,'IDAR Meter Data'!$A:$B,2,1),"")</f>
        <v>202</v>
      </c>
      <c r="F1410" s="75">
        <f>IF(CECCZ="CZ03",'Outside Temp'!B1410,IF(CECCZ="CZ04",'Outside Temp'!B1411,IF(CECCZ="CZ12",'Outside Temp'!B1412, IF(CECCZ="CZ13",'Outside Temp'!B1413))))</f>
        <v>58</v>
      </c>
      <c r="G1410" s="12">
        <f t="shared" si="3"/>
        <v>1</v>
      </c>
    </row>
    <row r="1411" ht="15.75" customHeight="1">
      <c r="A1411" s="13">
        <v>42139.71875</v>
      </c>
      <c r="B1411" s="73">
        <f t="shared" si="1"/>
        <v>42139</v>
      </c>
      <c r="C1411" s="74">
        <f>IF(NewCustomer="Yes", IF(COUNTIF($I$2:$I$11,B1411)&gt;0,0,WEEKDAY(B1411,2)),IF(COUNTIF($I$2:$I$21,B1411)&gt;0,0,WEEKDAY(B1411,2)))</f>
        <v>5</v>
      </c>
      <c r="D1411" s="74">
        <f t="shared" si="2"/>
        <v>17</v>
      </c>
      <c r="E1411" s="12">
        <f>IFERROR(VLOOKUP(A1411,'IDAR Meter Data'!$A:$B,2,1),"")</f>
        <v>205</v>
      </c>
      <c r="F1411" s="75">
        <f>IF(CECCZ="CZ03",'Outside Temp'!B1411,IF(CECCZ="CZ04",'Outside Temp'!B1412,IF(CECCZ="CZ12",'Outside Temp'!B1413, IF(CECCZ="CZ13",'Outside Temp'!B1414))))</f>
        <v>58</v>
      </c>
      <c r="G1411" s="12">
        <f t="shared" si="3"/>
        <v>1</v>
      </c>
    </row>
    <row r="1412" ht="15.75" customHeight="1">
      <c r="A1412" s="13">
        <v>42139.729166666664</v>
      </c>
      <c r="B1412" s="73">
        <f t="shared" si="1"/>
        <v>42139</v>
      </c>
      <c r="C1412" s="74">
        <f>IF(NewCustomer="Yes", IF(COUNTIF($I$2:$I$11,B1412)&gt;0,0,WEEKDAY(B1412,2)),IF(COUNTIF($I$2:$I$21,B1412)&gt;0,0,WEEKDAY(B1412,2)))</f>
        <v>5</v>
      </c>
      <c r="D1412" s="74">
        <f t="shared" si="2"/>
        <v>17</v>
      </c>
      <c r="E1412" s="12">
        <f>IFERROR(VLOOKUP(A1412,'IDAR Meter Data'!$A:$B,2,1),"")</f>
        <v>207</v>
      </c>
      <c r="F1412" s="75">
        <f>IF(CECCZ="CZ03",'Outside Temp'!B1412,IF(CECCZ="CZ04",'Outside Temp'!B1413,IF(CECCZ="CZ12",'Outside Temp'!B1414, IF(CECCZ="CZ13",'Outside Temp'!B1415))))</f>
        <v>58</v>
      </c>
      <c r="G1412" s="12">
        <f t="shared" si="3"/>
        <v>1</v>
      </c>
    </row>
    <row r="1413" ht="15.75" customHeight="1">
      <c r="A1413" s="13">
        <v>42139.739583333336</v>
      </c>
      <c r="B1413" s="73">
        <f t="shared" si="1"/>
        <v>42139</v>
      </c>
      <c r="C1413" s="74">
        <f>IF(NewCustomer="Yes", IF(COUNTIF($I$2:$I$11,B1413)&gt;0,0,WEEKDAY(B1413,2)),IF(COUNTIF($I$2:$I$21,B1413)&gt;0,0,WEEKDAY(B1413,2)))</f>
        <v>5</v>
      </c>
      <c r="D1413" s="74">
        <f t="shared" si="2"/>
        <v>17</v>
      </c>
      <c r="E1413" s="12">
        <f>IFERROR(VLOOKUP(A1413,'IDAR Meter Data'!$A:$B,2,1),"")</f>
        <v>202</v>
      </c>
      <c r="F1413" s="75">
        <f>IF(CECCZ="CZ03",'Outside Temp'!B1413,IF(CECCZ="CZ04",'Outside Temp'!B1414,IF(CECCZ="CZ12",'Outside Temp'!B1415, IF(CECCZ="CZ13",'Outside Temp'!B1416))))</f>
        <v>58</v>
      </c>
      <c r="G1413" s="12">
        <f t="shared" si="3"/>
        <v>1</v>
      </c>
    </row>
    <row r="1414" ht="15.75" customHeight="1">
      <c r="A1414" s="13">
        <v>42139.75</v>
      </c>
      <c r="B1414" s="73">
        <f t="shared" si="1"/>
        <v>42139</v>
      </c>
      <c r="C1414" s="74">
        <f>IF(NewCustomer="Yes", IF(COUNTIF($I$2:$I$11,B1414)&gt;0,0,WEEKDAY(B1414,2)),IF(COUNTIF($I$2:$I$21,B1414)&gt;0,0,WEEKDAY(B1414,2)))</f>
        <v>5</v>
      </c>
      <c r="D1414" s="74">
        <f t="shared" si="2"/>
        <v>18</v>
      </c>
      <c r="E1414" s="12">
        <f>IFERROR(VLOOKUP(A1414,'IDAR Meter Data'!$A:$B,2,1),"")</f>
        <v>195</v>
      </c>
      <c r="F1414" s="75">
        <f>IF(CECCZ="CZ03",'Outside Temp'!B1414,IF(CECCZ="CZ04",'Outside Temp'!B1415,IF(CECCZ="CZ12",'Outside Temp'!B1416, IF(CECCZ="CZ13",'Outside Temp'!B1417))))</f>
        <v>57.93333333</v>
      </c>
      <c r="G1414" s="12">
        <f t="shared" si="3"/>
        <v>1</v>
      </c>
    </row>
    <row r="1415" ht="15.75" customHeight="1">
      <c r="A1415" s="13">
        <v>42139.760416666664</v>
      </c>
      <c r="B1415" s="73">
        <f t="shared" si="1"/>
        <v>42139</v>
      </c>
      <c r="C1415" s="74">
        <f>IF(NewCustomer="Yes", IF(COUNTIF($I$2:$I$11,B1415)&gt;0,0,WEEKDAY(B1415,2)),IF(COUNTIF($I$2:$I$21,B1415)&gt;0,0,WEEKDAY(B1415,2)))</f>
        <v>5</v>
      </c>
      <c r="D1415" s="74">
        <f t="shared" si="2"/>
        <v>18</v>
      </c>
      <c r="E1415" s="12">
        <f>IFERROR(VLOOKUP(A1415,'IDAR Meter Data'!$A:$B,2,1),"")</f>
        <v>194</v>
      </c>
      <c r="F1415" s="75">
        <f>IF(CECCZ="CZ03",'Outside Temp'!B1415,IF(CECCZ="CZ04",'Outside Temp'!B1416,IF(CECCZ="CZ12",'Outside Temp'!B1417, IF(CECCZ="CZ13",'Outside Temp'!B1418))))</f>
        <v>57.68333333</v>
      </c>
      <c r="G1415" s="12">
        <f t="shared" si="3"/>
        <v>1</v>
      </c>
    </row>
    <row r="1416" ht="15.75" customHeight="1">
      <c r="A1416" s="13">
        <v>42139.770833333336</v>
      </c>
      <c r="B1416" s="73">
        <f t="shared" si="1"/>
        <v>42139</v>
      </c>
      <c r="C1416" s="74">
        <f>IF(NewCustomer="Yes", IF(COUNTIF($I$2:$I$11,B1416)&gt;0,0,WEEKDAY(B1416,2)),IF(COUNTIF($I$2:$I$21,B1416)&gt;0,0,WEEKDAY(B1416,2)))</f>
        <v>5</v>
      </c>
      <c r="D1416" s="74">
        <f t="shared" si="2"/>
        <v>18</v>
      </c>
      <c r="E1416" s="12">
        <f>IFERROR(VLOOKUP(A1416,'IDAR Meter Data'!$A:$B,2,1),"")</f>
        <v>197</v>
      </c>
      <c r="F1416" s="75">
        <f>IF(CECCZ="CZ03",'Outside Temp'!B1416,IF(CECCZ="CZ04",'Outside Temp'!B1417,IF(CECCZ="CZ12",'Outside Temp'!B1418, IF(CECCZ="CZ13",'Outside Temp'!B1419))))</f>
        <v>57.43333333</v>
      </c>
      <c r="G1416" s="12">
        <f t="shared" si="3"/>
        <v>1</v>
      </c>
    </row>
    <row r="1417" ht="15.75" customHeight="1">
      <c r="A1417" s="13">
        <v>42139.78125</v>
      </c>
      <c r="B1417" s="73">
        <f t="shared" si="1"/>
        <v>42139</v>
      </c>
      <c r="C1417" s="74">
        <f>IF(NewCustomer="Yes", IF(COUNTIF($I$2:$I$11,B1417)&gt;0,0,WEEKDAY(B1417,2)),IF(COUNTIF($I$2:$I$21,B1417)&gt;0,0,WEEKDAY(B1417,2)))</f>
        <v>5</v>
      </c>
      <c r="D1417" s="74">
        <f t="shared" si="2"/>
        <v>18</v>
      </c>
      <c r="E1417" s="12">
        <f>IFERROR(VLOOKUP(A1417,'IDAR Meter Data'!$A:$B,2,1),"")</f>
        <v>192</v>
      </c>
      <c r="F1417" s="75">
        <f>IF(CECCZ="CZ03",'Outside Temp'!B1417,IF(CECCZ="CZ04",'Outside Temp'!B1418,IF(CECCZ="CZ12",'Outside Temp'!B1419, IF(CECCZ="CZ13",'Outside Temp'!B1420))))</f>
        <v>57.18333333</v>
      </c>
      <c r="G1417" s="12">
        <f t="shared" si="3"/>
        <v>1</v>
      </c>
    </row>
    <row r="1418" ht="15.75" customHeight="1">
      <c r="A1418" s="13">
        <v>42139.791666666664</v>
      </c>
      <c r="B1418" s="73">
        <f t="shared" si="1"/>
        <v>42139</v>
      </c>
      <c r="C1418" s="74">
        <f>IF(NewCustomer="Yes", IF(COUNTIF($I$2:$I$11,B1418)&gt;0,0,WEEKDAY(B1418,2)),IF(COUNTIF($I$2:$I$21,B1418)&gt;0,0,WEEKDAY(B1418,2)))</f>
        <v>5</v>
      </c>
      <c r="D1418" s="74">
        <f t="shared" si="2"/>
        <v>19</v>
      </c>
      <c r="E1418" s="12">
        <f>IFERROR(VLOOKUP(A1418,'IDAR Meter Data'!$A:$B,2,1),"")</f>
        <v>183</v>
      </c>
      <c r="F1418" s="75">
        <f>IF(CECCZ="CZ03",'Outside Temp'!B1418,IF(CECCZ="CZ04",'Outside Temp'!B1419,IF(CECCZ="CZ12",'Outside Temp'!B1420, IF(CECCZ="CZ13",'Outside Temp'!B1421))))</f>
        <v>56.93333333</v>
      </c>
      <c r="G1418" s="12">
        <f t="shared" si="3"/>
        <v>1</v>
      </c>
    </row>
    <row r="1419" ht="15.75" customHeight="1">
      <c r="A1419" s="13">
        <v>42139.802083333336</v>
      </c>
      <c r="B1419" s="73">
        <f t="shared" si="1"/>
        <v>42139</v>
      </c>
      <c r="C1419" s="74">
        <f>IF(NewCustomer="Yes", IF(COUNTIF($I$2:$I$11,B1419)&gt;0,0,WEEKDAY(B1419,2)),IF(COUNTIF($I$2:$I$21,B1419)&gt;0,0,WEEKDAY(B1419,2)))</f>
        <v>5</v>
      </c>
      <c r="D1419" s="74">
        <f t="shared" si="2"/>
        <v>19</v>
      </c>
      <c r="E1419" s="12">
        <f>IFERROR(VLOOKUP(A1419,'IDAR Meter Data'!$A:$B,2,1),"")</f>
        <v>182</v>
      </c>
      <c r="F1419" s="75">
        <f>IF(CECCZ="CZ03",'Outside Temp'!B1419,IF(CECCZ="CZ04",'Outside Temp'!B1420,IF(CECCZ="CZ12",'Outside Temp'!B1421, IF(CECCZ="CZ13",'Outside Temp'!B1422))))</f>
        <v>56.68333333</v>
      </c>
      <c r="G1419" s="12">
        <f t="shared" si="3"/>
        <v>1</v>
      </c>
    </row>
    <row r="1420" ht="15.75" customHeight="1">
      <c r="A1420" s="13">
        <v>42139.8125</v>
      </c>
      <c r="B1420" s="73">
        <f t="shared" si="1"/>
        <v>42139</v>
      </c>
      <c r="C1420" s="74">
        <f>IF(NewCustomer="Yes", IF(COUNTIF($I$2:$I$11,B1420)&gt;0,0,WEEKDAY(B1420,2)),IF(COUNTIF($I$2:$I$21,B1420)&gt;0,0,WEEKDAY(B1420,2)))</f>
        <v>5</v>
      </c>
      <c r="D1420" s="74">
        <f t="shared" si="2"/>
        <v>19</v>
      </c>
      <c r="E1420" s="12">
        <f>IFERROR(VLOOKUP(A1420,'IDAR Meter Data'!$A:$B,2,1),"")</f>
        <v>174</v>
      </c>
      <c r="F1420" s="75">
        <f>IF(CECCZ="CZ03",'Outside Temp'!B1420,IF(CECCZ="CZ04",'Outside Temp'!B1421,IF(CECCZ="CZ12",'Outside Temp'!B1422, IF(CECCZ="CZ13",'Outside Temp'!B1423))))</f>
        <v>56.43333333</v>
      </c>
      <c r="G1420" s="12">
        <f t="shared" si="3"/>
        <v>1</v>
      </c>
    </row>
    <row r="1421" ht="15.75" customHeight="1">
      <c r="A1421" s="13">
        <v>42139.822916666664</v>
      </c>
      <c r="B1421" s="73">
        <f t="shared" si="1"/>
        <v>42139</v>
      </c>
      <c r="C1421" s="74">
        <f>IF(NewCustomer="Yes", IF(COUNTIF($I$2:$I$11,B1421)&gt;0,0,WEEKDAY(B1421,2)),IF(COUNTIF($I$2:$I$21,B1421)&gt;0,0,WEEKDAY(B1421,2)))</f>
        <v>5</v>
      </c>
      <c r="D1421" s="74">
        <f t="shared" si="2"/>
        <v>19</v>
      </c>
      <c r="E1421" s="12">
        <f>IFERROR(VLOOKUP(A1421,'IDAR Meter Data'!$A:$B,2,1),"")</f>
        <v>165</v>
      </c>
      <c r="F1421" s="75">
        <f>IF(CECCZ="CZ03",'Outside Temp'!B1421,IF(CECCZ="CZ04",'Outside Temp'!B1422,IF(CECCZ="CZ12",'Outside Temp'!B1423, IF(CECCZ="CZ13",'Outside Temp'!B1424))))</f>
        <v>56.18333333</v>
      </c>
      <c r="G1421" s="12">
        <f t="shared" si="3"/>
        <v>1</v>
      </c>
    </row>
    <row r="1422" ht="15.75" customHeight="1">
      <c r="A1422" s="13">
        <v>42139.833333333336</v>
      </c>
      <c r="B1422" s="73">
        <f t="shared" si="1"/>
        <v>42139</v>
      </c>
      <c r="C1422" s="74">
        <f>IF(NewCustomer="Yes", IF(COUNTIF($I$2:$I$11,B1422)&gt;0,0,WEEKDAY(B1422,2)),IF(COUNTIF($I$2:$I$21,B1422)&gt;0,0,WEEKDAY(B1422,2)))</f>
        <v>5</v>
      </c>
      <c r="D1422" s="74">
        <f t="shared" si="2"/>
        <v>20</v>
      </c>
      <c r="E1422" s="12">
        <f>IFERROR(VLOOKUP(A1422,'IDAR Meter Data'!$A:$B,2,1),"")</f>
        <v>168</v>
      </c>
      <c r="F1422" s="75">
        <f>IF(CECCZ="CZ03",'Outside Temp'!B1422,IF(CECCZ="CZ04",'Outside Temp'!B1423,IF(CECCZ="CZ12",'Outside Temp'!B1424, IF(CECCZ="CZ13",'Outside Temp'!B1425))))</f>
        <v>56</v>
      </c>
      <c r="G1422" s="12">
        <f t="shared" si="3"/>
        <v>1</v>
      </c>
    </row>
    <row r="1423" ht="15.75" customHeight="1">
      <c r="A1423" s="13">
        <v>42139.84375</v>
      </c>
      <c r="B1423" s="73">
        <f t="shared" si="1"/>
        <v>42139</v>
      </c>
      <c r="C1423" s="74">
        <f>IF(NewCustomer="Yes", IF(COUNTIF($I$2:$I$11,B1423)&gt;0,0,WEEKDAY(B1423,2)),IF(COUNTIF($I$2:$I$21,B1423)&gt;0,0,WEEKDAY(B1423,2)))</f>
        <v>5</v>
      </c>
      <c r="D1423" s="74">
        <f t="shared" si="2"/>
        <v>20</v>
      </c>
      <c r="E1423" s="12">
        <f>IFERROR(VLOOKUP(A1423,'IDAR Meter Data'!$A:$B,2,1),"")</f>
        <v>156</v>
      </c>
      <c r="F1423" s="75">
        <f>IF(CECCZ="CZ03",'Outside Temp'!B1423,IF(CECCZ="CZ04",'Outside Temp'!B1424,IF(CECCZ="CZ12",'Outside Temp'!B1425, IF(CECCZ="CZ13",'Outside Temp'!B1426))))</f>
        <v>56</v>
      </c>
      <c r="G1423" s="12">
        <f t="shared" si="3"/>
        <v>1</v>
      </c>
    </row>
    <row r="1424" ht="15.75" customHeight="1">
      <c r="A1424" s="13">
        <v>42139.854166666664</v>
      </c>
      <c r="B1424" s="73">
        <f t="shared" si="1"/>
        <v>42139</v>
      </c>
      <c r="C1424" s="74">
        <f>IF(NewCustomer="Yes", IF(COUNTIF($I$2:$I$11,B1424)&gt;0,0,WEEKDAY(B1424,2)),IF(COUNTIF($I$2:$I$21,B1424)&gt;0,0,WEEKDAY(B1424,2)))</f>
        <v>5</v>
      </c>
      <c r="D1424" s="74">
        <f t="shared" si="2"/>
        <v>20</v>
      </c>
      <c r="E1424" s="12">
        <f>IFERROR(VLOOKUP(A1424,'IDAR Meter Data'!$A:$B,2,1),"")</f>
        <v>162</v>
      </c>
      <c r="F1424" s="75">
        <f>IF(CECCZ="CZ03",'Outside Temp'!B1424,IF(CECCZ="CZ04",'Outside Temp'!B1425,IF(CECCZ="CZ12",'Outside Temp'!B1426, IF(CECCZ="CZ13",'Outside Temp'!B1427))))</f>
        <v>56</v>
      </c>
      <c r="G1424" s="12">
        <f t="shared" si="3"/>
        <v>1</v>
      </c>
    </row>
    <row r="1425" ht="15.75" customHeight="1">
      <c r="A1425" s="13">
        <v>42139.864583333336</v>
      </c>
      <c r="B1425" s="73">
        <f t="shared" si="1"/>
        <v>42139</v>
      </c>
      <c r="C1425" s="74">
        <f>IF(NewCustomer="Yes", IF(COUNTIF($I$2:$I$11,B1425)&gt;0,0,WEEKDAY(B1425,2)),IF(COUNTIF($I$2:$I$21,B1425)&gt;0,0,WEEKDAY(B1425,2)))</f>
        <v>5</v>
      </c>
      <c r="D1425" s="74">
        <f t="shared" si="2"/>
        <v>20</v>
      </c>
      <c r="E1425" s="12">
        <f>IFERROR(VLOOKUP(A1425,'IDAR Meter Data'!$A:$B,2,1),"")</f>
        <v>156</v>
      </c>
      <c r="F1425" s="75">
        <f>IF(CECCZ="CZ03",'Outside Temp'!B1425,IF(CECCZ="CZ04",'Outside Temp'!B1426,IF(CECCZ="CZ12",'Outside Temp'!B1427, IF(CECCZ="CZ13",'Outside Temp'!B1428))))</f>
        <v>56</v>
      </c>
      <c r="G1425" s="12">
        <f t="shared" si="3"/>
        <v>1</v>
      </c>
    </row>
    <row r="1426" ht="15.75" customHeight="1">
      <c r="A1426" s="13">
        <v>42139.875</v>
      </c>
      <c r="B1426" s="73">
        <f t="shared" si="1"/>
        <v>42139</v>
      </c>
      <c r="C1426" s="74">
        <f>IF(NewCustomer="Yes", IF(COUNTIF($I$2:$I$11,B1426)&gt;0,0,WEEKDAY(B1426,2)),IF(COUNTIF($I$2:$I$21,B1426)&gt;0,0,WEEKDAY(B1426,2)))</f>
        <v>5</v>
      </c>
      <c r="D1426" s="74">
        <f t="shared" si="2"/>
        <v>21</v>
      </c>
      <c r="E1426" s="12">
        <f>IFERROR(VLOOKUP(A1426,'IDAR Meter Data'!$A:$B,2,1),"")</f>
        <v>164</v>
      </c>
      <c r="F1426" s="75">
        <f>IF(CECCZ="CZ03",'Outside Temp'!B1426,IF(CECCZ="CZ04",'Outside Temp'!B1427,IF(CECCZ="CZ12",'Outside Temp'!B1428, IF(CECCZ="CZ13",'Outside Temp'!B1429))))</f>
        <v>55.92857143</v>
      </c>
      <c r="G1426" s="12">
        <f t="shared" si="3"/>
        <v>1</v>
      </c>
    </row>
    <row r="1427" ht="15.75" customHeight="1">
      <c r="A1427" s="13">
        <v>42139.885416666664</v>
      </c>
      <c r="B1427" s="73">
        <f t="shared" si="1"/>
        <v>42139</v>
      </c>
      <c r="C1427" s="74">
        <f>IF(NewCustomer="Yes", IF(COUNTIF($I$2:$I$11,B1427)&gt;0,0,WEEKDAY(B1427,2)),IF(COUNTIF($I$2:$I$21,B1427)&gt;0,0,WEEKDAY(B1427,2)))</f>
        <v>5</v>
      </c>
      <c r="D1427" s="74">
        <f t="shared" si="2"/>
        <v>21</v>
      </c>
      <c r="E1427" s="12">
        <f>IFERROR(VLOOKUP(A1427,'IDAR Meter Data'!$A:$B,2,1),"")</f>
        <v>142</v>
      </c>
      <c r="F1427" s="75">
        <f>IF(CECCZ="CZ03",'Outside Temp'!B1427,IF(CECCZ="CZ04",'Outside Temp'!B1428,IF(CECCZ="CZ12",'Outside Temp'!B1429, IF(CECCZ="CZ13",'Outside Temp'!B1430))))</f>
        <v>55.66071429</v>
      </c>
      <c r="G1427" s="12">
        <f t="shared" si="3"/>
        <v>1</v>
      </c>
    </row>
    <row r="1428" ht="15.75" customHeight="1">
      <c r="A1428" s="13">
        <v>42139.895833333336</v>
      </c>
      <c r="B1428" s="73">
        <f t="shared" si="1"/>
        <v>42139</v>
      </c>
      <c r="C1428" s="74">
        <f>IF(NewCustomer="Yes", IF(COUNTIF($I$2:$I$11,B1428)&gt;0,0,WEEKDAY(B1428,2)),IF(COUNTIF($I$2:$I$21,B1428)&gt;0,0,WEEKDAY(B1428,2)))</f>
        <v>5</v>
      </c>
      <c r="D1428" s="74">
        <f t="shared" si="2"/>
        <v>21</v>
      </c>
      <c r="E1428" s="12">
        <f>IFERROR(VLOOKUP(A1428,'IDAR Meter Data'!$A:$B,2,1),"")</f>
        <v>138</v>
      </c>
      <c r="F1428" s="75">
        <f>IF(CECCZ="CZ03",'Outside Temp'!B1428,IF(CECCZ="CZ04",'Outside Temp'!B1429,IF(CECCZ="CZ12",'Outside Temp'!B1430, IF(CECCZ="CZ13",'Outside Temp'!B1431))))</f>
        <v>55.39285714</v>
      </c>
      <c r="G1428" s="12">
        <f t="shared" si="3"/>
        <v>1</v>
      </c>
    </row>
    <row r="1429" ht="15.75" customHeight="1">
      <c r="A1429" s="13">
        <v>42139.90625</v>
      </c>
      <c r="B1429" s="73">
        <f t="shared" si="1"/>
        <v>42139</v>
      </c>
      <c r="C1429" s="74">
        <f>IF(NewCustomer="Yes", IF(COUNTIF($I$2:$I$11,B1429)&gt;0,0,WEEKDAY(B1429,2)),IF(COUNTIF($I$2:$I$21,B1429)&gt;0,0,WEEKDAY(B1429,2)))</f>
        <v>5</v>
      </c>
      <c r="D1429" s="74">
        <f t="shared" si="2"/>
        <v>21</v>
      </c>
      <c r="E1429" s="12">
        <f>IFERROR(VLOOKUP(A1429,'IDAR Meter Data'!$A:$B,2,1),"")</f>
        <v>136</v>
      </c>
      <c r="F1429" s="75">
        <f>IF(CECCZ="CZ03",'Outside Temp'!B1429,IF(CECCZ="CZ04",'Outside Temp'!B1430,IF(CECCZ="CZ12",'Outside Temp'!B1431, IF(CECCZ="CZ13",'Outside Temp'!B1432))))</f>
        <v>55.125</v>
      </c>
      <c r="G1429" s="12">
        <f t="shared" si="3"/>
        <v>1</v>
      </c>
    </row>
    <row r="1430" ht="15.75" customHeight="1">
      <c r="A1430" s="13">
        <v>42139.916666666664</v>
      </c>
      <c r="B1430" s="73">
        <f t="shared" si="1"/>
        <v>42139</v>
      </c>
      <c r="C1430" s="74">
        <f>IF(NewCustomer="Yes", IF(COUNTIF($I$2:$I$11,B1430)&gt;0,0,WEEKDAY(B1430,2)),IF(COUNTIF($I$2:$I$21,B1430)&gt;0,0,WEEKDAY(B1430,2)))</f>
        <v>5</v>
      </c>
      <c r="D1430" s="74">
        <f t="shared" si="2"/>
        <v>22</v>
      </c>
      <c r="E1430" s="12">
        <f>IFERROR(VLOOKUP(A1430,'IDAR Meter Data'!$A:$B,2,1),"")</f>
        <v>139</v>
      </c>
      <c r="F1430" s="75">
        <f>IF(CECCZ="CZ03",'Outside Temp'!B1430,IF(CECCZ="CZ04",'Outside Temp'!B1431,IF(CECCZ="CZ12",'Outside Temp'!B1432, IF(CECCZ="CZ13",'Outside Temp'!B1433))))</f>
        <v>55.93333333</v>
      </c>
      <c r="G1430" s="12">
        <f t="shared" si="3"/>
        <v>1</v>
      </c>
    </row>
    <row r="1431" ht="15.75" customHeight="1">
      <c r="A1431" s="13">
        <v>42139.927083333336</v>
      </c>
      <c r="B1431" s="73">
        <f t="shared" si="1"/>
        <v>42139</v>
      </c>
      <c r="C1431" s="74">
        <f>IF(NewCustomer="Yes", IF(COUNTIF($I$2:$I$11,B1431)&gt;0,0,WEEKDAY(B1431,2)),IF(COUNTIF($I$2:$I$21,B1431)&gt;0,0,WEEKDAY(B1431,2)))</f>
        <v>5</v>
      </c>
      <c r="D1431" s="74">
        <f t="shared" si="2"/>
        <v>22</v>
      </c>
      <c r="E1431" s="12">
        <f>IFERROR(VLOOKUP(A1431,'IDAR Meter Data'!$A:$B,2,1),"")</f>
        <v>146</v>
      </c>
      <c r="F1431" s="75">
        <f>IF(CECCZ="CZ03",'Outside Temp'!B1431,IF(CECCZ="CZ04",'Outside Temp'!B1432,IF(CECCZ="CZ12",'Outside Temp'!B1433, IF(CECCZ="CZ13",'Outside Temp'!B1434))))</f>
        <v>55.68333333</v>
      </c>
      <c r="G1431" s="12">
        <f t="shared" si="3"/>
        <v>1</v>
      </c>
    </row>
    <row r="1432" ht="15.75" customHeight="1">
      <c r="A1432" s="13">
        <v>42139.9375</v>
      </c>
      <c r="B1432" s="73">
        <f t="shared" si="1"/>
        <v>42139</v>
      </c>
      <c r="C1432" s="74">
        <f>IF(NewCustomer="Yes", IF(COUNTIF($I$2:$I$11,B1432)&gt;0,0,WEEKDAY(B1432,2)),IF(COUNTIF($I$2:$I$21,B1432)&gt;0,0,WEEKDAY(B1432,2)))</f>
        <v>5</v>
      </c>
      <c r="D1432" s="74">
        <f t="shared" si="2"/>
        <v>22</v>
      </c>
      <c r="E1432" s="12">
        <f>IFERROR(VLOOKUP(A1432,'IDAR Meter Data'!$A:$B,2,1),"")</f>
        <v>141</v>
      </c>
      <c r="F1432" s="75">
        <f>IF(CECCZ="CZ03",'Outside Temp'!B1432,IF(CECCZ="CZ04",'Outside Temp'!B1433,IF(CECCZ="CZ12",'Outside Temp'!B1434, IF(CECCZ="CZ13",'Outside Temp'!B1435))))</f>
        <v>55.43333333</v>
      </c>
      <c r="G1432" s="12">
        <f t="shared" si="3"/>
        <v>1</v>
      </c>
    </row>
    <row r="1433" ht="15.75" customHeight="1">
      <c r="A1433" s="13">
        <v>42139.947916666664</v>
      </c>
      <c r="B1433" s="73">
        <f t="shared" si="1"/>
        <v>42139</v>
      </c>
      <c r="C1433" s="74">
        <f>IF(NewCustomer="Yes", IF(COUNTIF($I$2:$I$11,B1433)&gt;0,0,WEEKDAY(B1433,2)),IF(COUNTIF($I$2:$I$21,B1433)&gt;0,0,WEEKDAY(B1433,2)))</f>
        <v>5</v>
      </c>
      <c r="D1433" s="74">
        <f t="shared" si="2"/>
        <v>22</v>
      </c>
      <c r="E1433" s="12">
        <f>IFERROR(VLOOKUP(A1433,'IDAR Meter Data'!$A:$B,2,1),"")</f>
        <v>140</v>
      </c>
      <c r="F1433" s="75">
        <f>IF(CECCZ="CZ03",'Outside Temp'!B1433,IF(CECCZ="CZ04",'Outside Temp'!B1434,IF(CECCZ="CZ12",'Outside Temp'!B1435, IF(CECCZ="CZ13",'Outside Temp'!B1436))))</f>
        <v>55.18333333</v>
      </c>
      <c r="G1433" s="12">
        <f t="shared" si="3"/>
        <v>1</v>
      </c>
    </row>
    <row r="1434" ht="15.75" customHeight="1">
      <c r="A1434" s="13">
        <v>42139.958333333336</v>
      </c>
      <c r="B1434" s="73">
        <f t="shared" si="1"/>
        <v>42139</v>
      </c>
      <c r="C1434" s="74">
        <f>IF(NewCustomer="Yes", IF(COUNTIF($I$2:$I$11,B1434)&gt;0,0,WEEKDAY(B1434,2)),IF(COUNTIF($I$2:$I$21,B1434)&gt;0,0,WEEKDAY(B1434,2)))</f>
        <v>5</v>
      </c>
      <c r="D1434" s="74">
        <f t="shared" si="2"/>
        <v>23</v>
      </c>
      <c r="E1434" s="12">
        <f>IFERROR(VLOOKUP(A1434,'IDAR Meter Data'!$A:$B,2,1),"")</f>
        <v>140</v>
      </c>
      <c r="F1434" s="75">
        <f>IF(CECCZ="CZ03",'Outside Temp'!B1434,IF(CECCZ="CZ04",'Outside Temp'!B1435,IF(CECCZ="CZ12",'Outside Temp'!B1436, IF(CECCZ="CZ13",'Outside Temp'!B1437))))</f>
        <v>55</v>
      </c>
      <c r="G1434" s="12">
        <f t="shared" si="3"/>
        <v>1</v>
      </c>
    </row>
    <row r="1435" ht="15.75" customHeight="1">
      <c r="A1435" s="13">
        <v>42139.96875</v>
      </c>
      <c r="B1435" s="73">
        <f t="shared" si="1"/>
        <v>42139</v>
      </c>
      <c r="C1435" s="74">
        <f>IF(NewCustomer="Yes", IF(COUNTIF($I$2:$I$11,B1435)&gt;0,0,WEEKDAY(B1435,2)),IF(COUNTIF($I$2:$I$21,B1435)&gt;0,0,WEEKDAY(B1435,2)))</f>
        <v>5</v>
      </c>
      <c r="D1435" s="74">
        <f t="shared" si="2"/>
        <v>23</v>
      </c>
      <c r="E1435" s="12">
        <f>IFERROR(VLOOKUP(A1435,'IDAR Meter Data'!$A:$B,2,1),"")</f>
        <v>140</v>
      </c>
      <c r="F1435" s="75">
        <f>IF(CECCZ="CZ03",'Outside Temp'!B1435,IF(CECCZ="CZ04",'Outside Temp'!B1436,IF(CECCZ="CZ12",'Outside Temp'!B1437, IF(CECCZ="CZ13",'Outside Temp'!B1438))))</f>
        <v>55</v>
      </c>
      <c r="G1435" s="12">
        <f t="shared" si="3"/>
        <v>1</v>
      </c>
    </row>
    <row r="1436" ht="15.75" customHeight="1">
      <c r="A1436" s="13">
        <v>42139.979166666664</v>
      </c>
      <c r="B1436" s="73">
        <f t="shared" si="1"/>
        <v>42139</v>
      </c>
      <c r="C1436" s="74">
        <f>IF(NewCustomer="Yes", IF(COUNTIF($I$2:$I$11,B1436)&gt;0,0,WEEKDAY(B1436,2)),IF(COUNTIF($I$2:$I$21,B1436)&gt;0,0,WEEKDAY(B1436,2)))</f>
        <v>5</v>
      </c>
      <c r="D1436" s="74">
        <f t="shared" si="2"/>
        <v>23</v>
      </c>
      <c r="E1436" s="12">
        <f>IFERROR(VLOOKUP(A1436,'IDAR Meter Data'!$A:$B,2,1),"")</f>
        <v>139</v>
      </c>
      <c r="F1436" s="75">
        <f>IF(CECCZ="CZ03",'Outside Temp'!B1436,IF(CECCZ="CZ04",'Outside Temp'!B1437,IF(CECCZ="CZ12",'Outside Temp'!B1438, IF(CECCZ="CZ13",'Outside Temp'!B1439))))</f>
        <v>55</v>
      </c>
      <c r="G1436" s="12">
        <f t="shared" si="3"/>
        <v>1</v>
      </c>
    </row>
    <row r="1437" ht="15.75" customHeight="1">
      <c r="A1437" s="13">
        <v>42139.989583333336</v>
      </c>
      <c r="B1437" s="73">
        <f t="shared" si="1"/>
        <v>42139</v>
      </c>
      <c r="C1437" s="74">
        <f>IF(NewCustomer="Yes", IF(COUNTIF($I$2:$I$11,B1437)&gt;0,0,WEEKDAY(B1437,2)),IF(COUNTIF($I$2:$I$21,B1437)&gt;0,0,WEEKDAY(B1437,2)))</f>
        <v>5</v>
      </c>
      <c r="D1437" s="74">
        <f t="shared" si="2"/>
        <v>23</v>
      </c>
      <c r="E1437" s="12">
        <f>IFERROR(VLOOKUP(A1437,'IDAR Meter Data'!$A:$B,2,1),"")</f>
        <v>143</v>
      </c>
      <c r="F1437" s="75">
        <f>IF(CECCZ="CZ03",'Outside Temp'!B1437,IF(CECCZ="CZ04",'Outside Temp'!B1438,IF(CECCZ="CZ12",'Outside Temp'!B1439, IF(CECCZ="CZ13",'Outside Temp'!B1440))))</f>
        <v>55</v>
      </c>
      <c r="G1437" s="12">
        <f t="shared" si="3"/>
        <v>1</v>
      </c>
    </row>
    <row r="1438" ht="15.75" customHeight="1">
      <c r="A1438" s="13">
        <v>42140.0</v>
      </c>
      <c r="B1438" s="73">
        <f t="shared" si="1"/>
        <v>42140</v>
      </c>
      <c r="C1438" s="74">
        <f>IF(NewCustomer="Yes", IF(COUNTIF($I$2:$I$11,B1438)&gt;0,0,WEEKDAY(B1438,2)),IF(COUNTIF($I$2:$I$21,B1438)&gt;0,0,WEEKDAY(B1438,2)))</f>
        <v>6</v>
      </c>
      <c r="D1438" s="74">
        <f t="shared" si="2"/>
        <v>0</v>
      </c>
      <c r="E1438" s="12">
        <f>IFERROR(VLOOKUP(A1438,'IDAR Meter Data'!$A:$B,2,1),"")</f>
        <v>138</v>
      </c>
      <c r="F1438" s="75">
        <f>IF(CECCZ="CZ03",'Outside Temp'!B1438,IF(CECCZ="CZ04",'Outside Temp'!B1439,IF(CECCZ="CZ12",'Outside Temp'!B1440, IF(CECCZ="CZ13",'Outside Temp'!B1441))))</f>
        <v>54.93333333</v>
      </c>
      <c r="G1438" s="12">
        <f t="shared" si="3"/>
        <v>1</v>
      </c>
    </row>
    <row r="1439" ht="15.75" customHeight="1">
      <c r="A1439" s="13">
        <v>42140.010416666664</v>
      </c>
      <c r="B1439" s="73">
        <f t="shared" si="1"/>
        <v>42140</v>
      </c>
      <c r="C1439" s="74">
        <f>IF(NewCustomer="Yes", IF(COUNTIF($I$2:$I$11,B1439)&gt;0,0,WEEKDAY(B1439,2)),IF(COUNTIF($I$2:$I$21,B1439)&gt;0,0,WEEKDAY(B1439,2)))</f>
        <v>6</v>
      </c>
      <c r="D1439" s="74">
        <f t="shared" si="2"/>
        <v>0</v>
      </c>
      <c r="E1439" s="12">
        <f>IFERROR(VLOOKUP(A1439,'IDAR Meter Data'!$A:$B,2,1),"")</f>
        <v>136</v>
      </c>
      <c r="F1439" s="75">
        <f>IF(CECCZ="CZ03",'Outside Temp'!B1439,IF(CECCZ="CZ04",'Outside Temp'!B1440,IF(CECCZ="CZ12",'Outside Temp'!B1441, IF(CECCZ="CZ13",'Outside Temp'!B1442))))</f>
        <v>54.68333333</v>
      </c>
      <c r="G1439" s="12">
        <f t="shared" si="3"/>
        <v>1</v>
      </c>
    </row>
    <row r="1440" ht="15.75" customHeight="1">
      <c r="A1440" s="13">
        <v>42140.020833333336</v>
      </c>
      <c r="B1440" s="73">
        <f t="shared" si="1"/>
        <v>42140</v>
      </c>
      <c r="C1440" s="74">
        <f>IF(NewCustomer="Yes", IF(COUNTIF($I$2:$I$11,B1440)&gt;0,0,WEEKDAY(B1440,2)),IF(COUNTIF($I$2:$I$21,B1440)&gt;0,0,WEEKDAY(B1440,2)))</f>
        <v>6</v>
      </c>
      <c r="D1440" s="74">
        <f t="shared" si="2"/>
        <v>0</v>
      </c>
      <c r="E1440" s="12">
        <f>IFERROR(VLOOKUP(A1440,'IDAR Meter Data'!$A:$B,2,1),"")</f>
        <v>135</v>
      </c>
      <c r="F1440" s="75">
        <f>IF(CECCZ="CZ03",'Outside Temp'!B1440,IF(CECCZ="CZ04",'Outside Temp'!B1441,IF(CECCZ="CZ12",'Outside Temp'!B1442, IF(CECCZ="CZ13",'Outside Temp'!B1443))))</f>
        <v>54.43333333</v>
      </c>
      <c r="G1440" s="12">
        <f t="shared" si="3"/>
        <v>1</v>
      </c>
    </row>
    <row r="1441" ht="15.75" customHeight="1">
      <c r="A1441" s="13">
        <v>42140.03125</v>
      </c>
      <c r="B1441" s="73">
        <f t="shared" si="1"/>
        <v>42140</v>
      </c>
      <c r="C1441" s="74">
        <f>IF(NewCustomer="Yes", IF(COUNTIF($I$2:$I$11,B1441)&gt;0,0,WEEKDAY(B1441,2)),IF(COUNTIF($I$2:$I$21,B1441)&gt;0,0,WEEKDAY(B1441,2)))</f>
        <v>6</v>
      </c>
      <c r="D1441" s="74">
        <f t="shared" si="2"/>
        <v>0</v>
      </c>
      <c r="E1441" s="12">
        <f>IFERROR(VLOOKUP(A1441,'IDAR Meter Data'!$A:$B,2,1),"")</f>
        <v>134</v>
      </c>
      <c r="F1441" s="75">
        <f>IF(CECCZ="CZ03",'Outside Temp'!B1441,IF(CECCZ="CZ04",'Outside Temp'!B1442,IF(CECCZ="CZ12",'Outside Temp'!B1443, IF(CECCZ="CZ13",'Outside Temp'!B1444))))</f>
        <v>54.18333333</v>
      </c>
      <c r="G1441" s="12">
        <f t="shared" si="3"/>
        <v>1</v>
      </c>
    </row>
    <row r="1442" ht="15.75" customHeight="1">
      <c r="A1442" s="13">
        <v>42140.041666666664</v>
      </c>
      <c r="B1442" s="73">
        <f t="shared" si="1"/>
        <v>42140</v>
      </c>
      <c r="C1442" s="74">
        <f>IF(NewCustomer="Yes", IF(COUNTIF($I$2:$I$11,B1442)&gt;0,0,WEEKDAY(B1442,2)),IF(COUNTIF($I$2:$I$21,B1442)&gt;0,0,WEEKDAY(B1442,2)))</f>
        <v>6</v>
      </c>
      <c r="D1442" s="74">
        <f t="shared" si="2"/>
        <v>1</v>
      </c>
      <c r="E1442" s="12">
        <f>IFERROR(VLOOKUP(A1442,'IDAR Meter Data'!$A:$B,2,1),"")</f>
        <v>134</v>
      </c>
      <c r="F1442" s="75">
        <f>IF(CECCZ="CZ03",'Outside Temp'!B1442,IF(CECCZ="CZ04",'Outside Temp'!B1443,IF(CECCZ="CZ12",'Outside Temp'!B1444, IF(CECCZ="CZ13",'Outside Temp'!B1445))))</f>
        <v>54</v>
      </c>
      <c r="G1442" s="12">
        <f t="shared" si="3"/>
        <v>1</v>
      </c>
    </row>
    <row r="1443" ht="15.75" customHeight="1">
      <c r="A1443" s="13">
        <v>42140.052083333336</v>
      </c>
      <c r="B1443" s="73">
        <f t="shared" si="1"/>
        <v>42140</v>
      </c>
      <c r="C1443" s="74">
        <f>IF(NewCustomer="Yes", IF(COUNTIF($I$2:$I$11,B1443)&gt;0,0,WEEKDAY(B1443,2)),IF(COUNTIF($I$2:$I$21,B1443)&gt;0,0,WEEKDAY(B1443,2)))</f>
        <v>6</v>
      </c>
      <c r="D1443" s="74">
        <f t="shared" si="2"/>
        <v>1</v>
      </c>
      <c r="E1443" s="12">
        <f>IFERROR(VLOOKUP(A1443,'IDAR Meter Data'!$A:$B,2,1),"")</f>
        <v>137</v>
      </c>
      <c r="F1443" s="75">
        <f>IF(CECCZ="CZ03",'Outside Temp'!B1443,IF(CECCZ="CZ04",'Outside Temp'!B1444,IF(CECCZ="CZ12",'Outside Temp'!B1445, IF(CECCZ="CZ13",'Outside Temp'!B1446))))</f>
        <v>54</v>
      </c>
      <c r="G1443" s="12">
        <f t="shared" si="3"/>
        <v>1</v>
      </c>
    </row>
    <row r="1444" ht="15.75" customHeight="1">
      <c r="A1444" s="13">
        <v>42140.0625</v>
      </c>
      <c r="B1444" s="73">
        <f t="shared" si="1"/>
        <v>42140</v>
      </c>
      <c r="C1444" s="74">
        <f>IF(NewCustomer="Yes", IF(COUNTIF($I$2:$I$11,B1444)&gt;0,0,WEEKDAY(B1444,2)),IF(COUNTIF($I$2:$I$21,B1444)&gt;0,0,WEEKDAY(B1444,2)))</f>
        <v>6</v>
      </c>
      <c r="D1444" s="74">
        <f t="shared" si="2"/>
        <v>1</v>
      </c>
      <c r="E1444" s="12">
        <f>IFERROR(VLOOKUP(A1444,'IDAR Meter Data'!$A:$B,2,1),"")</f>
        <v>136</v>
      </c>
      <c r="F1444" s="75">
        <f>IF(CECCZ="CZ03",'Outside Temp'!B1444,IF(CECCZ="CZ04",'Outside Temp'!B1445,IF(CECCZ="CZ12",'Outside Temp'!B1446, IF(CECCZ="CZ13",'Outside Temp'!B1447))))</f>
        <v>54</v>
      </c>
      <c r="G1444" s="12">
        <f t="shared" si="3"/>
        <v>1</v>
      </c>
    </row>
    <row r="1445" ht="15.75" customHeight="1">
      <c r="A1445" s="13">
        <v>42140.072916666664</v>
      </c>
      <c r="B1445" s="73">
        <f t="shared" si="1"/>
        <v>42140</v>
      </c>
      <c r="C1445" s="74">
        <f>IF(NewCustomer="Yes", IF(COUNTIF($I$2:$I$11,B1445)&gt;0,0,WEEKDAY(B1445,2)),IF(COUNTIF($I$2:$I$21,B1445)&gt;0,0,WEEKDAY(B1445,2)))</f>
        <v>6</v>
      </c>
      <c r="D1445" s="74">
        <f t="shared" si="2"/>
        <v>1</v>
      </c>
      <c r="E1445" s="12">
        <f>IFERROR(VLOOKUP(A1445,'IDAR Meter Data'!$A:$B,2,1),"")</f>
        <v>132</v>
      </c>
      <c r="F1445" s="75">
        <f>IF(CECCZ="CZ03",'Outside Temp'!B1445,IF(CECCZ="CZ04",'Outside Temp'!B1446,IF(CECCZ="CZ12",'Outside Temp'!B1447, IF(CECCZ="CZ13",'Outside Temp'!B1448))))</f>
        <v>54</v>
      </c>
      <c r="G1445" s="12">
        <f t="shared" si="3"/>
        <v>1</v>
      </c>
    </row>
    <row r="1446" ht="15.75" customHeight="1">
      <c r="A1446" s="13">
        <v>42140.083333333336</v>
      </c>
      <c r="B1446" s="73">
        <f t="shared" si="1"/>
        <v>42140</v>
      </c>
      <c r="C1446" s="74">
        <f>IF(NewCustomer="Yes", IF(COUNTIF($I$2:$I$11,B1446)&gt;0,0,WEEKDAY(B1446,2)),IF(COUNTIF($I$2:$I$21,B1446)&gt;0,0,WEEKDAY(B1446,2)))</f>
        <v>6</v>
      </c>
      <c r="D1446" s="74">
        <f t="shared" si="2"/>
        <v>2</v>
      </c>
      <c r="E1446" s="12">
        <f>IFERROR(VLOOKUP(A1446,'IDAR Meter Data'!$A:$B,2,1),"")</f>
        <v>132</v>
      </c>
      <c r="F1446" s="75">
        <f>IF(CECCZ="CZ03",'Outside Temp'!B1446,IF(CECCZ="CZ04",'Outside Temp'!B1447,IF(CECCZ="CZ12",'Outside Temp'!B1448, IF(CECCZ="CZ13",'Outside Temp'!B1449))))</f>
        <v>54</v>
      </c>
      <c r="G1446" s="12">
        <f t="shared" si="3"/>
        <v>1</v>
      </c>
    </row>
    <row r="1447" ht="15.75" customHeight="1">
      <c r="A1447" s="13">
        <v>42140.09375</v>
      </c>
      <c r="B1447" s="73">
        <f t="shared" si="1"/>
        <v>42140</v>
      </c>
      <c r="C1447" s="74">
        <f>IF(NewCustomer="Yes", IF(COUNTIF($I$2:$I$11,B1447)&gt;0,0,WEEKDAY(B1447,2)),IF(COUNTIF($I$2:$I$21,B1447)&gt;0,0,WEEKDAY(B1447,2)))</f>
        <v>6</v>
      </c>
      <c r="D1447" s="74">
        <f t="shared" si="2"/>
        <v>2</v>
      </c>
      <c r="E1447" s="12">
        <f>IFERROR(VLOOKUP(A1447,'IDAR Meter Data'!$A:$B,2,1),"")</f>
        <v>130</v>
      </c>
      <c r="F1447" s="75">
        <f>IF(CECCZ="CZ03",'Outside Temp'!B1447,IF(CECCZ="CZ04",'Outside Temp'!B1448,IF(CECCZ="CZ12",'Outside Temp'!B1449, IF(CECCZ="CZ13",'Outside Temp'!B1450))))</f>
        <v>54</v>
      </c>
      <c r="G1447" s="12">
        <f t="shared" si="3"/>
        <v>1</v>
      </c>
    </row>
    <row r="1448" ht="15.75" customHeight="1">
      <c r="A1448" s="13">
        <v>42140.104166666664</v>
      </c>
      <c r="B1448" s="73">
        <f t="shared" si="1"/>
        <v>42140</v>
      </c>
      <c r="C1448" s="74">
        <f>IF(NewCustomer="Yes", IF(COUNTIF($I$2:$I$11,B1448)&gt;0,0,WEEKDAY(B1448,2)),IF(COUNTIF($I$2:$I$21,B1448)&gt;0,0,WEEKDAY(B1448,2)))</f>
        <v>6</v>
      </c>
      <c r="D1448" s="74">
        <f t="shared" si="2"/>
        <v>2</v>
      </c>
      <c r="E1448" s="12">
        <f>IFERROR(VLOOKUP(A1448,'IDAR Meter Data'!$A:$B,2,1),"")</f>
        <v>136</v>
      </c>
      <c r="F1448" s="75">
        <f>IF(CECCZ="CZ03",'Outside Temp'!B1448,IF(CECCZ="CZ04",'Outside Temp'!B1449,IF(CECCZ="CZ12",'Outside Temp'!B1450, IF(CECCZ="CZ13",'Outside Temp'!B1451))))</f>
        <v>54</v>
      </c>
      <c r="G1448" s="12">
        <f t="shared" si="3"/>
        <v>1</v>
      </c>
    </row>
    <row r="1449" ht="15.75" customHeight="1">
      <c r="A1449" s="13">
        <v>42140.114583333336</v>
      </c>
      <c r="B1449" s="73">
        <f t="shared" si="1"/>
        <v>42140</v>
      </c>
      <c r="C1449" s="74">
        <f>IF(NewCustomer="Yes", IF(COUNTIF($I$2:$I$11,B1449)&gt;0,0,WEEKDAY(B1449,2)),IF(COUNTIF($I$2:$I$21,B1449)&gt;0,0,WEEKDAY(B1449,2)))</f>
        <v>6</v>
      </c>
      <c r="D1449" s="74">
        <f t="shared" si="2"/>
        <v>2</v>
      </c>
      <c r="E1449" s="12">
        <f>IFERROR(VLOOKUP(A1449,'IDAR Meter Data'!$A:$B,2,1),"")</f>
        <v>134</v>
      </c>
      <c r="F1449" s="75">
        <f>IF(CECCZ="CZ03",'Outside Temp'!B1449,IF(CECCZ="CZ04",'Outside Temp'!B1450,IF(CECCZ="CZ12",'Outside Temp'!B1451, IF(CECCZ="CZ13",'Outside Temp'!B1452))))</f>
        <v>54</v>
      </c>
      <c r="G1449" s="12">
        <f t="shared" si="3"/>
        <v>1</v>
      </c>
    </row>
    <row r="1450" ht="15.75" customHeight="1">
      <c r="A1450" s="13">
        <v>42140.125</v>
      </c>
      <c r="B1450" s="73">
        <f t="shared" si="1"/>
        <v>42140</v>
      </c>
      <c r="C1450" s="74">
        <f>IF(NewCustomer="Yes", IF(COUNTIF($I$2:$I$11,B1450)&gt;0,0,WEEKDAY(B1450,2)),IF(COUNTIF($I$2:$I$21,B1450)&gt;0,0,WEEKDAY(B1450,2)))</f>
        <v>6</v>
      </c>
      <c r="D1450" s="74">
        <f t="shared" si="2"/>
        <v>3</v>
      </c>
      <c r="E1450" s="12">
        <f>IFERROR(VLOOKUP(A1450,'IDAR Meter Data'!$A:$B,2,1),"")</f>
        <v>144</v>
      </c>
      <c r="F1450" s="75">
        <f>IF(CECCZ="CZ03",'Outside Temp'!B1450,IF(CECCZ="CZ04",'Outside Temp'!B1451,IF(CECCZ="CZ12",'Outside Temp'!B1452, IF(CECCZ="CZ13",'Outside Temp'!B1453))))</f>
        <v>54</v>
      </c>
      <c r="G1450" s="12">
        <f t="shared" si="3"/>
        <v>1</v>
      </c>
    </row>
    <row r="1451" ht="15.75" customHeight="1">
      <c r="A1451" s="13">
        <v>42140.135416666664</v>
      </c>
      <c r="B1451" s="73">
        <f t="shared" si="1"/>
        <v>42140</v>
      </c>
      <c r="C1451" s="74">
        <f>IF(NewCustomer="Yes", IF(COUNTIF($I$2:$I$11,B1451)&gt;0,0,WEEKDAY(B1451,2)),IF(COUNTIF($I$2:$I$21,B1451)&gt;0,0,WEEKDAY(B1451,2)))</f>
        <v>6</v>
      </c>
      <c r="D1451" s="74">
        <f t="shared" si="2"/>
        <v>3</v>
      </c>
      <c r="E1451" s="12">
        <f>IFERROR(VLOOKUP(A1451,'IDAR Meter Data'!$A:$B,2,1),"")</f>
        <v>133</v>
      </c>
      <c r="F1451" s="75">
        <f>IF(CECCZ="CZ03",'Outside Temp'!B1451,IF(CECCZ="CZ04",'Outside Temp'!B1452,IF(CECCZ="CZ12",'Outside Temp'!B1453, IF(CECCZ="CZ13",'Outside Temp'!B1454))))</f>
        <v>54</v>
      </c>
      <c r="G1451" s="12">
        <f t="shared" si="3"/>
        <v>1</v>
      </c>
    </row>
    <row r="1452" ht="15.75" customHeight="1">
      <c r="A1452" s="13">
        <v>42140.145833333336</v>
      </c>
      <c r="B1452" s="73">
        <f t="shared" si="1"/>
        <v>42140</v>
      </c>
      <c r="C1452" s="74">
        <f>IF(NewCustomer="Yes", IF(COUNTIF($I$2:$I$11,B1452)&gt;0,0,WEEKDAY(B1452,2)),IF(COUNTIF($I$2:$I$21,B1452)&gt;0,0,WEEKDAY(B1452,2)))</f>
        <v>6</v>
      </c>
      <c r="D1452" s="74">
        <f t="shared" si="2"/>
        <v>3</v>
      </c>
      <c r="E1452" s="12">
        <f>IFERROR(VLOOKUP(A1452,'IDAR Meter Data'!$A:$B,2,1),"")</f>
        <v>133</v>
      </c>
      <c r="F1452" s="75">
        <f>IF(CECCZ="CZ03",'Outside Temp'!B1452,IF(CECCZ="CZ04",'Outside Temp'!B1453,IF(CECCZ="CZ12",'Outside Temp'!B1454, IF(CECCZ="CZ13",'Outside Temp'!B1455))))</f>
        <v>54</v>
      </c>
      <c r="G1452" s="12">
        <f t="shared" si="3"/>
        <v>1</v>
      </c>
    </row>
    <row r="1453" ht="15.75" customHeight="1">
      <c r="A1453" s="13">
        <v>42140.15625</v>
      </c>
      <c r="B1453" s="73">
        <f t="shared" si="1"/>
        <v>42140</v>
      </c>
      <c r="C1453" s="74">
        <f>IF(NewCustomer="Yes", IF(COUNTIF($I$2:$I$11,B1453)&gt;0,0,WEEKDAY(B1453,2)),IF(COUNTIF($I$2:$I$21,B1453)&gt;0,0,WEEKDAY(B1453,2)))</f>
        <v>6</v>
      </c>
      <c r="D1453" s="74">
        <f t="shared" si="2"/>
        <v>3</v>
      </c>
      <c r="E1453" s="12">
        <f>IFERROR(VLOOKUP(A1453,'IDAR Meter Data'!$A:$B,2,1),"")</f>
        <v>131</v>
      </c>
      <c r="F1453" s="75">
        <f>IF(CECCZ="CZ03",'Outside Temp'!B1453,IF(CECCZ="CZ04",'Outside Temp'!B1454,IF(CECCZ="CZ12",'Outside Temp'!B1455, IF(CECCZ="CZ13",'Outside Temp'!B1456))))</f>
        <v>54</v>
      </c>
      <c r="G1453" s="12">
        <f t="shared" si="3"/>
        <v>1</v>
      </c>
    </row>
    <row r="1454" ht="15.75" customHeight="1">
      <c r="A1454" s="13">
        <v>42140.166666666664</v>
      </c>
      <c r="B1454" s="73">
        <f t="shared" si="1"/>
        <v>42140</v>
      </c>
      <c r="C1454" s="74">
        <f>IF(NewCustomer="Yes", IF(COUNTIF($I$2:$I$11,B1454)&gt;0,0,WEEKDAY(B1454,2)),IF(COUNTIF($I$2:$I$21,B1454)&gt;0,0,WEEKDAY(B1454,2)))</f>
        <v>6</v>
      </c>
      <c r="D1454" s="74">
        <f t="shared" si="2"/>
        <v>4</v>
      </c>
      <c r="E1454" s="12">
        <f>IFERROR(VLOOKUP(A1454,'IDAR Meter Data'!$A:$B,2,1),"")</f>
        <v>134</v>
      </c>
      <c r="F1454" s="75">
        <f>IF(CECCZ="CZ03",'Outside Temp'!B1454,IF(CECCZ="CZ04",'Outside Temp'!B1455,IF(CECCZ="CZ12",'Outside Temp'!B1456, IF(CECCZ="CZ13",'Outside Temp'!B1457))))</f>
        <v>54</v>
      </c>
      <c r="G1454" s="12">
        <f t="shared" si="3"/>
        <v>1</v>
      </c>
    </row>
    <row r="1455" ht="15.75" customHeight="1">
      <c r="A1455" s="13">
        <v>42140.177083333336</v>
      </c>
      <c r="B1455" s="73">
        <f t="shared" si="1"/>
        <v>42140</v>
      </c>
      <c r="C1455" s="74">
        <f>IF(NewCustomer="Yes", IF(COUNTIF($I$2:$I$11,B1455)&gt;0,0,WEEKDAY(B1455,2)),IF(COUNTIF($I$2:$I$21,B1455)&gt;0,0,WEEKDAY(B1455,2)))</f>
        <v>6</v>
      </c>
      <c r="D1455" s="74">
        <f t="shared" si="2"/>
        <v>4</v>
      </c>
      <c r="E1455" s="12">
        <f>IFERROR(VLOOKUP(A1455,'IDAR Meter Data'!$A:$B,2,1),"")</f>
        <v>132</v>
      </c>
      <c r="F1455" s="75">
        <f>IF(CECCZ="CZ03",'Outside Temp'!B1455,IF(CECCZ="CZ04",'Outside Temp'!B1456,IF(CECCZ="CZ12",'Outside Temp'!B1457, IF(CECCZ="CZ13",'Outside Temp'!B1458))))</f>
        <v>54</v>
      </c>
      <c r="G1455" s="12">
        <f t="shared" si="3"/>
        <v>1</v>
      </c>
    </row>
    <row r="1456" ht="15.75" customHeight="1">
      <c r="A1456" s="13">
        <v>42140.1875</v>
      </c>
      <c r="B1456" s="73">
        <f t="shared" si="1"/>
        <v>42140</v>
      </c>
      <c r="C1456" s="74">
        <f>IF(NewCustomer="Yes", IF(COUNTIF($I$2:$I$11,B1456)&gt;0,0,WEEKDAY(B1456,2)),IF(COUNTIF($I$2:$I$21,B1456)&gt;0,0,WEEKDAY(B1456,2)))</f>
        <v>6</v>
      </c>
      <c r="D1456" s="74">
        <f t="shared" si="2"/>
        <v>4</v>
      </c>
      <c r="E1456" s="12">
        <f>IFERROR(VLOOKUP(A1456,'IDAR Meter Data'!$A:$B,2,1),"")</f>
        <v>133</v>
      </c>
      <c r="F1456" s="75">
        <f>IF(CECCZ="CZ03",'Outside Temp'!B1456,IF(CECCZ="CZ04",'Outside Temp'!B1457,IF(CECCZ="CZ12",'Outside Temp'!B1458, IF(CECCZ="CZ13",'Outside Temp'!B1459))))</f>
        <v>54</v>
      </c>
      <c r="G1456" s="12">
        <f t="shared" si="3"/>
        <v>1</v>
      </c>
    </row>
    <row r="1457" ht="15.75" customHeight="1">
      <c r="A1457" s="13">
        <v>42140.197916666664</v>
      </c>
      <c r="B1457" s="73">
        <f t="shared" si="1"/>
        <v>42140</v>
      </c>
      <c r="C1457" s="74">
        <f>IF(NewCustomer="Yes", IF(COUNTIF($I$2:$I$11,B1457)&gt;0,0,WEEKDAY(B1457,2)),IF(COUNTIF($I$2:$I$21,B1457)&gt;0,0,WEEKDAY(B1457,2)))</f>
        <v>6</v>
      </c>
      <c r="D1457" s="74">
        <f t="shared" si="2"/>
        <v>4</v>
      </c>
      <c r="E1457" s="12">
        <f>IFERROR(VLOOKUP(A1457,'IDAR Meter Data'!$A:$B,2,1),"")</f>
        <v>130</v>
      </c>
      <c r="F1457" s="75">
        <f>IF(CECCZ="CZ03",'Outside Temp'!B1457,IF(CECCZ="CZ04",'Outside Temp'!B1458,IF(CECCZ="CZ12",'Outside Temp'!B1459, IF(CECCZ="CZ13",'Outside Temp'!B1460))))</f>
        <v>54</v>
      </c>
      <c r="G1457" s="12">
        <f t="shared" si="3"/>
        <v>1</v>
      </c>
    </row>
    <row r="1458" ht="15.75" customHeight="1">
      <c r="A1458" s="13">
        <v>42140.208333333336</v>
      </c>
      <c r="B1458" s="73">
        <f t="shared" si="1"/>
        <v>42140</v>
      </c>
      <c r="C1458" s="74">
        <f>IF(NewCustomer="Yes", IF(COUNTIF($I$2:$I$11,B1458)&gt;0,0,WEEKDAY(B1458,2)),IF(COUNTIF($I$2:$I$21,B1458)&gt;0,0,WEEKDAY(B1458,2)))</f>
        <v>6</v>
      </c>
      <c r="D1458" s="74">
        <f t="shared" si="2"/>
        <v>5</v>
      </c>
      <c r="E1458" s="12">
        <f>IFERROR(VLOOKUP(A1458,'IDAR Meter Data'!$A:$B,2,1),"")</f>
        <v>138</v>
      </c>
      <c r="F1458" s="75">
        <f>IF(CECCZ="CZ03",'Outside Temp'!B1458,IF(CECCZ="CZ04",'Outside Temp'!B1459,IF(CECCZ="CZ12",'Outside Temp'!B1460, IF(CECCZ="CZ13",'Outside Temp'!B1461))))</f>
        <v>54.06666667</v>
      </c>
      <c r="G1458" s="12">
        <f t="shared" si="3"/>
        <v>1</v>
      </c>
    </row>
    <row r="1459" ht="15.75" customHeight="1">
      <c r="A1459" s="13">
        <v>42140.21875</v>
      </c>
      <c r="B1459" s="73">
        <f t="shared" si="1"/>
        <v>42140</v>
      </c>
      <c r="C1459" s="74">
        <f>IF(NewCustomer="Yes", IF(COUNTIF($I$2:$I$11,B1459)&gt;0,0,WEEKDAY(B1459,2)),IF(COUNTIF($I$2:$I$21,B1459)&gt;0,0,WEEKDAY(B1459,2)))</f>
        <v>6</v>
      </c>
      <c r="D1459" s="74">
        <f t="shared" si="2"/>
        <v>5</v>
      </c>
      <c r="E1459" s="12">
        <f>IFERROR(VLOOKUP(A1459,'IDAR Meter Data'!$A:$B,2,1),"")</f>
        <v>133</v>
      </c>
      <c r="F1459" s="75">
        <f>IF(CECCZ="CZ03",'Outside Temp'!B1459,IF(CECCZ="CZ04",'Outside Temp'!B1460,IF(CECCZ="CZ12",'Outside Temp'!B1461, IF(CECCZ="CZ13",'Outside Temp'!B1462))))</f>
        <v>54.31666667</v>
      </c>
      <c r="G1459" s="12">
        <f t="shared" si="3"/>
        <v>1</v>
      </c>
    </row>
    <row r="1460" ht="15.75" customHeight="1">
      <c r="A1460" s="13">
        <v>42140.229166666664</v>
      </c>
      <c r="B1460" s="73">
        <f t="shared" si="1"/>
        <v>42140</v>
      </c>
      <c r="C1460" s="74">
        <f>IF(NewCustomer="Yes", IF(COUNTIF($I$2:$I$11,B1460)&gt;0,0,WEEKDAY(B1460,2)),IF(COUNTIF($I$2:$I$21,B1460)&gt;0,0,WEEKDAY(B1460,2)))</f>
        <v>6</v>
      </c>
      <c r="D1460" s="74">
        <f t="shared" si="2"/>
        <v>5</v>
      </c>
      <c r="E1460" s="12">
        <f>IFERROR(VLOOKUP(A1460,'IDAR Meter Data'!$A:$B,2,1),"")</f>
        <v>138</v>
      </c>
      <c r="F1460" s="75">
        <f>IF(CECCZ="CZ03",'Outside Temp'!B1460,IF(CECCZ="CZ04",'Outside Temp'!B1461,IF(CECCZ="CZ12",'Outside Temp'!B1462, IF(CECCZ="CZ13",'Outside Temp'!B1463))))</f>
        <v>54.56666667</v>
      </c>
      <c r="G1460" s="12">
        <f t="shared" si="3"/>
        <v>1</v>
      </c>
    </row>
    <row r="1461" ht="15.75" customHeight="1">
      <c r="A1461" s="13">
        <v>42140.239583333336</v>
      </c>
      <c r="B1461" s="73">
        <f t="shared" si="1"/>
        <v>42140</v>
      </c>
      <c r="C1461" s="74">
        <f>IF(NewCustomer="Yes", IF(COUNTIF($I$2:$I$11,B1461)&gt;0,0,WEEKDAY(B1461,2)),IF(COUNTIF($I$2:$I$21,B1461)&gt;0,0,WEEKDAY(B1461,2)))</f>
        <v>6</v>
      </c>
      <c r="D1461" s="74">
        <f t="shared" si="2"/>
        <v>5</v>
      </c>
      <c r="E1461" s="12">
        <f>IFERROR(VLOOKUP(A1461,'IDAR Meter Data'!$A:$B,2,1),"")</f>
        <v>135</v>
      </c>
      <c r="F1461" s="75">
        <f>IF(CECCZ="CZ03",'Outside Temp'!B1461,IF(CECCZ="CZ04",'Outside Temp'!B1462,IF(CECCZ="CZ12",'Outside Temp'!B1463, IF(CECCZ="CZ13",'Outside Temp'!B1464))))</f>
        <v>54.81666667</v>
      </c>
      <c r="G1461" s="12">
        <f t="shared" si="3"/>
        <v>1</v>
      </c>
    </row>
    <row r="1462" ht="15.75" customHeight="1">
      <c r="A1462" s="13">
        <v>42140.25</v>
      </c>
      <c r="B1462" s="73">
        <f t="shared" si="1"/>
        <v>42140</v>
      </c>
      <c r="C1462" s="74">
        <f>IF(NewCustomer="Yes", IF(COUNTIF($I$2:$I$11,B1462)&gt;0,0,WEEKDAY(B1462,2)),IF(COUNTIF($I$2:$I$21,B1462)&gt;0,0,WEEKDAY(B1462,2)))</f>
        <v>6</v>
      </c>
      <c r="D1462" s="74">
        <f t="shared" si="2"/>
        <v>6</v>
      </c>
      <c r="E1462" s="12">
        <f>IFERROR(VLOOKUP(A1462,'IDAR Meter Data'!$A:$B,2,1),"")</f>
        <v>136</v>
      </c>
      <c r="F1462" s="75">
        <f>IF(CECCZ="CZ03",'Outside Temp'!B1462,IF(CECCZ="CZ04",'Outside Temp'!B1463,IF(CECCZ="CZ12",'Outside Temp'!B1464, IF(CECCZ="CZ13",'Outside Temp'!B1465))))</f>
        <v>55</v>
      </c>
      <c r="G1462" s="12">
        <f t="shared" si="3"/>
        <v>1</v>
      </c>
    </row>
    <row r="1463" ht="15.75" customHeight="1">
      <c r="A1463" s="13">
        <v>42140.260416666664</v>
      </c>
      <c r="B1463" s="73">
        <f t="shared" si="1"/>
        <v>42140</v>
      </c>
      <c r="C1463" s="74">
        <f>IF(NewCustomer="Yes", IF(COUNTIF($I$2:$I$11,B1463)&gt;0,0,WEEKDAY(B1463,2)),IF(COUNTIF($I$2:$I$21,B1463)&gt;0,0,WEEKDAY(B1463,2)))</f>
        <v>6</v>
      </c>
      <c r="D1463" s="74">
        <f t="shared" si="2"/>
        <v>6</v>
      </c>
      <c r="E1463" s="12">
        <f>IFERROR(VLOOKUP(A1463,'IDAR Meter Data'!$A:$B,2,1),"")</f>
        <v>133</v>
      </c>
      <c r="F1463" s="75">
        <f>IF(CECCZ="CZ03",'Outside Temp'!B1463,IF(CECCZ="CZ04",'Outside Temp'!B1464,IF(CECCZ="CZ12",'Outside Temp'!B1465, IF(CECCZ="CZ13",'Outside Temp'!B1466))))</f>
        <v>55</v>
      </c>
      <c r="G1463" s="12">
        <f t="shared" si="3"/>
        <v>1</v>
      </c>
    </row>
    <row r="1464" ht="15.75" customHeight="1">
      <c r="A1464" s="13">
        <v>42140.270833333336</v>
      </c>
      <c r="B1464" s="73">
        <f t="shared" si="1"/>
        <v>42140</v>
      </c>
      <c r="C1464" s="74">
        <f>IF(NewCustomer="Yes", IF(COUNTIF($I$2:$I$11,B1464)&gt;0,0,WEEKDAY(B1464,2)),IF(COUNTIF($I$2:$I$21,B1464)&gt;0,0,WEEKDAY(B1464,2)))</f>
        <v>6</v>
      </c>
      <c r="D1464" s="74">
        <f t="shared" si="2"/>
        <v>6</v>
      </c>
      <c r="E1464" s="12">
        <f>IFERROR(VLOOKUP(A1464,'IDAR Meter Data'!$A:$B,2,1),"")</f>
        <v>135</v>
      </c>
      <c r="F1464" s="75">
        <f>IF(CECCZ="CZ03",'Outside Temp'!B1464,IF(CECCZ="CZ04",'Outside Temp'!B1465,IF(CECCZ="CZ12",'Outside Temp'!B1466, IF(CECCZ="CZ13",'Outside Temp'!B1467))))</f>
        <v>55</v>
      </c>
      <c r="G1464" s="12">
        <f t="shared" si="3"/>
        <v>1</v>
      </c>
    </row>
    <row r="1465" ht="15.75" customHeight="1">
      <c r="A1465" s="13">
        <v>42140.28125</v>
      </c>
      <c r="B1465" s="73">
        <f t="shared" si="1"/>
        <v>42140</v>
      </c>
      <c r="C1465" s="74">
        <f>IF(NewCustomer="Yes", IF(COUNTIF($I$2:$I$11,B1465)&gt;0,0,WEEKDAY(B1465,2)),IF(COUNTIF($I$2:$I$21,B1465)&gt;0,0,WEEKDAY(B1465,2)))</f>
        <v>6</v>
      </c>
      <c r="D1465" s="74">
        <f t="shared" si="2"/>
        <v>6</v>
      </c>
      <c r="E1465" s="12">
        <f>IFERROR(VLOOKUP(A1465,'IDAR Meter Data'!$A:$B,2,1),"")</f>
        <v>132</v>
      </c>
      <c r="F1465" s="75">
        <f>IF(CECCZ="CZ03",'Outside Temp'!B1465,IF(CECCZ="CZ04",'Outside Temp'!B1466,IF(CECCZ="CZ12",'Outside Temp'!B1467, IF(CECCZ="CZ13",'Outside Temp'!B1468))))</f>
        <v>55</v>
      </c>
      <c r="G1465" s="12">
        <f t="shared" si="3"/>
        <v>1</v>
      </c>
    </row>
    <row r="1466" ht="15.75" customHeight="1">
      <c r="A1466" s="13">
        <v>42140.291666666664</v>
      </c>
      <c r="B1466" s="73">
        <f t="shared" si="1"/>
        <v>42140</v>
      </c>
      <c r="C1466" s="74">
        <f>IF(NewCustomer="Yes", IF(COUNTIF($I$2:$I$11,B1466)&gt;0,0,WEEKDAY(B1466,2)),IF(COUNTIF($I$2:$I$21,B1466)&gt;0,0,WEEKDAY(B1466,2)))</f>
        <v>6</v>
      </c>
      <c r="D1466" s="74">
        <f t="shared" si="2"/>
        <v>7</v>
      </c>
      <c r="E1466" s="12">
        <f>IFERROR(VLOOKUP(A1466,'IDAR Meter Data'!$A:$B,2,1),"")</f>
        <v>135</v>
      </c>
      <c r="F1466" s="75">
        <f>IF(CECCZ="CZ03",'Outside Temp'!B1466,IF(CECCZ="CZ04",'Outside Temp'!B1467,IF(CECCZ="CZ12",'Outside Temp'!B1468, IF(CECCZ="CZ13",'Outside Temp'!B1469))))</f>
        <v>55</v>
      </c>
      <c r="G1466" s="12">
        <f t="shared" si="3"/>
        <v>1</v>
      </c>
    </row>
    <row r="1467" ht="15.75" customHeight="1">
      <c r="A1467" s="13">
        <v>42140.302083333336</v>
      </c>
      <c r="B1467" s="73">
        <f t="shared" si="1"/>
        <v>42140</v>
      </c>
      <c r="C1467" s="74">
        <f>IF(NewCustomer="Yes", IF(COUNTIF($I$2:$I$11,B1467)&gt;0,0,WEEKDAY(B1467,2)),IF(COUNTIF($I$2:$I$21,B1467)&gt;0,0,WEEKDAY(B1467,2)))</f>
        <v>6</v>
      </c>
      <c r="D1467" s="74">
        <f t="shared" si="2"/>
        <v>7</v>
      </c>
      <c r="E1467" s="12">
        <f>IFERROR(VLOOKUP(A1467,'IDAR Meter Data'!$A:$B,2,1),"")</f>
        <v>136</v>
      </c>
      <c r="F1467" s="75">
        <f>IF(CECCZ="CZ03",'Outside Temp'!B1467,IF(CECCZ="CZ04",'Outside Temp'!B1468,IF(CECCZ="CZ12",'Outside Temp'!B1469, IF(CECCZ="CZ13",'Outside Temp'!B1470))))</f>
        <v>55</v>
      </c>
      <c r="G1467" s="12">
        <f t="shared" si="3"/>
        <v>1</v>
      </c>
    </row>
    <row r="1468" ht="15.75" customHeight="1">
      <c r="A1468" s="13">
        <v>42140.3125</v>
      </c>
      <c r="B1468" s="73">
        <f t="shared" si="1"/>
        <v>42140</v>
      </c>
      <c r="C1468" s="74">
        <f>IF(NewCustomer="Yes", IF(COUNTIF($I$2:$I$11,B1468)&gt;0,0,WEEKDAY(B1468,2)),IF(COUNTIF($I$2:$I$21,B1468)&gt;0,0,WEEKDAY(B1468,2)))</f>
        <v>6</v>
      </c>
      <c r="D1468" s="74">
        <f t="shared" si="2"/>
        <v>7</v>
      </c>
      <c r="E1468" s="12">
        <f>IFERROR(VLOOKUP(A1468,'IDAR Meter Data'!$A:$B,2,1),"")</f>
        <v>131</v>
      </c>
      <c r="F1468" s="75">
        <f>IF(CECCZ="CZ03",'Outside Temp'!B1468,IF(CECCZ="CZ04",'Outside Temp'!B1469,IF(CECCZ="CZ12",'Outside Temp'!B1470, IF(CECCZ="CZ13",'Outside Temp'!B1471))))</f>
        <v>55</v>
      </c>
      <c r="G1468" s="12">
        <f t="shared" si="3"/>
        <v>1</v>
      </c>
    </row>
    <row r="1469" ht="15.75" customHeight="1">
      <c r="A1469" s="13">
        <v>42140.322916666664</v>
      </c>
      <c r="B1469" s="73">
        <f t="shared" si="1"/>
        <v>42140</v>
      </c>
      <c r="C1469" s="74">
        <f>IF(NewCustomer="Yes", IF(COUNTIF($I$2:$I$11,B1469)&gt;0,0,WEEKDAY(B1469,2)),IF(COUNTIF($I$2:$I$21,B1469)&gt;0,0,WEEKDAY(B1469,2)))</f>
        <v>6</v>
      </c>
      <c r="D1469" s="74">
        <f t="shared" si="2"/>
        <v>7</v>
      </c>
      <c r="E1469" s="12">
        <f>IFERROR(VLOOKUP(A1469,'IDAR Meter Data'!$A:$B,2,1),"")</f>
        <v>132</v>
      </c>
      <c r="F1469" s="75">
        <f>IF(CECCZ="CZ03",'Outside Temp'!B1469,IF(CECCZ="CZ04",'Outside Temp'!B1470,IF(CECCZ="CZ12",'Outside Temp'!B1471, IF(CECCZ="CZ13",'Outside Temp'!B1472))))</f>
        <v>55</v>
      </c>
      <c r="G1469" s="12">
        <f t="shared" si="3"/>
        <v>1</v>
      </c>
    </row>
    <row r="1470" ht="15.75" customHeight="1">
      <c r="A1470" s="13">
        <v>42140.333333333336</v>
      </c>
      <c r="B1470" s="73">
        <f t="shared" si="1"/>
        <v>42140</v>
      </c>
      <c r="C1470" s="74">
        <f>IF(NewCustomer="Yes", IF(COUNTIF($I$2:$I$11,B1470)&gt;0,0,WEEKDAY(B1470,2)),IF(COUNTIF($I$2:$I$21,B1470)&gt;0,0,WEEKDAY(B1470,2)))</f>
        <v>6</v>
      </c>
      <c r="D1470" s="74">
        <f t="shared" si="2"/>
        <v>8</v>
      </c>
      <c r="E1470" s="12">
        <f>IFERROR(VLOOKUP(A1470,'IDAR Meter Data'!$A:$B,2,1),"")</f>
        <v>132</v>
      </c>
      <c r="F1470" s="75">
        <f>IF(CECCZ="CZ03",'Outside Temp'!B1470,IF(CECCZ="CZ04",'Outside Temp'!B1471,IF(CECCZ="CZ12",'Outside Temp'!B1472, IF(CECCZ="CZ13",'Outside Temp'!B1473))))</f>
        <v>55.06666667</v>
      </c>
      <c r="G1470" s="12">
        <f t="shared" si="3"/>
        <v>1</v>
      </c>
    </row>
    <row r="1471" ht="15.75" customHeight="1">
      <c r="A1471" s="13">
        <v>42140.34375</v>
      </c>
      <c r="B1471" s="73">
        <f t="shared" si="1"/>
        <v>42140</v>
      </c>
      <c r="C1471" s="74">
        <f>IF(NewCustomer="Yes", IF(COUNTIF($I$2:$I$11,B1471)&gt;0,0,WEEKDAY(B1471,2)),IF(COUNTIF($I$2:$I$21,B1471)&gt;0,0,WEEKDAY(B1471,2)))</f>
        <v>6</v>
      </c>
      <c r="D1471" s="74">
        <f t="shared" si="2"/>
        <v>8</v>
      </c>
      <c r="E1471" s="12">
        <f>IFERROR(VLOOKUP(A1471,'IDAR Meter Data'!$A:$B,2,1),"")</f>
        <v>131</v>
      </c>
      <c r="F1471" s="75">
        <f>IF(CECCZ="CZ03",'Outside Temp'!B1471,IF(CECCZ="CZ04",'Outside Temp'!B1472,IF(CECCZ="CZ12",'Outside Temp'!B1473, IF(CECCZ="CZ13",'Outside Temp'!B1474))))</f>
        <v>55.31666667</v>
      </c>
      <c r="G1471" s="12">
        <f t="shared" si="3"/>
        <v>1</v>
      </c>
    </row>
    <row r="1472" ht="15.75" customHeight="1">
      <c r="A1472" s="13">
        <v>42140.354166666664</v>
      </c>
      <c r="B1472" s="73">
        <f t="shared" si="1"/>
        <v>42140</v>
      </c>
      <c r="C1472" s="74">
        <f>IF(NewCustomer="Yes", IF(COUNTIF($I$2:$I$11,B1472)&gt;0,0,WEEKDAY(B1472,2)),IF(COUNTIF($I$2:$I$21,B1472)&gt;0,0,WEEKDAY(B1472,2)))</f>
        <v>6</v>
      </c>
      <c r="D1472" s="74">
        <f t="shared" si="2"/>
        <v>8</v>
      </c>
      <c r="E1472" s="12">
        <f>IFERROR(VLOOKUP(A1472,'IDAR Meter Data'!$A:$B,2,1),"")</f>
        <v>135</v>
      </c>
      <c r="F1472" s="75">
        <f>IF(CECCZ="CZ03",'Outside Temp'!B1472,IF(CECCZ="CZ04",'Outside Temp'!B1473,IF(CECCZ="CZ12",'Outside Temp'!B1474, IF(CECCZ="CZ13",'Outside Temp'!B1475))))</f>
        <v>55.56666667</v>
      </c>
      <c r="G1472" s="12">
        <f t="shared" si="3"/>
        <v>1</v>
      </c>
    </row>
    <row r="1473" ht="15.75" customHeight="1">
      <c r="A1473" s="13">
        <v>42140.364583333336</v>
      </c>
      <c r="B1473" s="73">
        <f t="shared" si="1"/>
        <v>42140</v>
      </c>
      <c r="C1473" s="74">
        <f>IF(NewCustomer="Yes", IF(COUNTIF($I$2:$I$11,B1473)&gt;0,0,WEEKDAY(B1473,2)),IF(COUNTIF($I$2:$I$21,B1473)&gt;0,0,WEEKDAY(B1473,2)))</f>
        <v>6</v>
      </c>
      <c r="D1473" s="74">
        <f t="shared" si="2"/>
        <v>8</v>
      </c>
      <c r="E1473" s="12">
        <f>IFERROR(VLOOKUP(A1473,'IDAR Meter Data'!$A:$B,2,1),"")</f>
        <v>132</v>
      </c>
      <c r="F1473" s="75">
        <f>IF(CECCZ="CZ03",'Outside Temp'!B1473,IF(CECCZ="CZ04",'Outside Temp'!B1474,IF(CECCZ="CZ12",'Outside Temp'!B1475, IF(CECCZ="CZ13",'Outside Temp'!B1476))))</f>
        <v>55.81666667</v>
      </c>
      <c r="G1473" s="12">
        <f t="shared" si="3"/>
        <v>1</v>
      </c>
    </row>
    <row r="1474" ht="15.75" customHeight="1">
      <c r="A1474" s="13">
        <v>42140.375</v>
      </c>
      <c r="B1474" s="73">
        <f t="shared" si="1"/>
        <v>42140</v>
      </c>
      <c r="C1474" s="74">
        <f>IF(NewCustomer="Yes", IF(COUNTIF($I$2:$I$11,B1474)&gt;0,0,WEEKDAY(B1474,2)),IF(COUNTIF($I$2:$I$21,B1474)&gt;0,0,WEEKDAY(B1474,2)))</f>
        <v>6</v>
      </c>
      <c r="D1474" s="74">
        <f t="shared" si="2"/>
        <v>9</v>
      </c>
      <c r="E1474" s="12">
        <f>IFERROR(VLOOKUP(A1474,'IDAR Meter Data'!$A:$B,2,1),"")</f>
        <v>134</v>
      </c>
      <c r="F1474" s="75">
        <f>IF(CECCZ="CZ03",'Outside Temp'!B1474,IF(CECCZ="CZ04",'Outside Temp'!B1475,IF(CECCZ="CZ12",'Outside Temp'!B1476, IF(CECCZ="CZ13",'Outside Temp'!B1477))))</f>
        <v>56</v>
      </c>
      <c r="G1474" s="12">
        <f t="shared" si="3"/>
        <v>1</v>
      </c>
    </row>
    <row r="1475" ht="15.75" customHeight="1">
      <c r="A1475" s="13">
        <v>42140.385416666664</v>
      </c>
      <c r="B1475" s="73">
        <f t="shared" si="1"/>
        <v>42140</v>
      </c>
      <c r="C1475" s="74">
        <f>IF(NewCustomer="Yes", IF(COUNTIF($I$2:$I$11,B1475)&gt;0,0,WEEKDAY(B1475,2)),IF(COUNTIF($I$2:$I$21,B1475)&gt;0,0,WEEKDAY(B1475,2)))</f>
        <v>6</v>
      </c>
      <c r="D1475" s="74">
        <f t="shared" si="2"/>
        <v>9</v>
      </c>
      <c r="E1475" s="12">
        <f>IFERROR(VLOOKUP(A1475,'IDAR Meter Data'!$A:$B,2,1),"")</f>
        <v>139</v>
      </c>
      <c r="F1475" s="75">
        <f>IF(CECCZ="CZ03",'Outside Temp'!B1475,IF(CECCZ="CZ04",'Outside Temp'!B1476,IF(CECCZ="CZ12",'Outside Temp'!B1477, IF(CECCZ="CZ13",'Outside Temp'!B1478))))</f>
        <v>56</v>
      </c>
      <c r="G1475" s="12">
        <f t="shared" si="3"/>
        <v>1</v>
      </c>
    </row>
    <row r="1476" ht="15.75" customHeight="1">
      <c r="A1476" s="13">
        <v>42140.395833333336</v>
      </c>
      <c r="B1476" s="73">
        <f t="shared" si="1"/>
        <v>42140</v>
      </c>
      <c r="C1476" s="74">
        <f>IF(NewCustomer="Yes", IF(COUNTIF($I$2:$I$11,B1476)&gt;0,0,WEEKDAY(B1476,2)),IF(COUNTIF($I$2:$I$21,B1476)&gt;0,0,WEEKDAY(B1476,2)))</f>
        <v>6</v>
      </c>
      <c r="D1476" s="74">
        <f t="shared" si="2"/>
        <v>9</v>
      </c>
      <c r="E1476" s="12">
        <f>IFERROR(VLOOKUP(A1476,'IDAR Meter Data'!$A:$B,2,1),"")</f>
        <v>138</v>
      </c>
      <c r="F1476" s="75">
        <f>IF(CECCZ="CZ03",'Outside Temp'!B1476,IF(CECCZ="CZ04",'Outside Temp'!B1477,IF(CECCZ="CZ12",'Outside Temp'!B1478, IF(CECCZ="CZ13",'Outside Temp'!B1479))))</f>
        <v>56</v>
      </c>
      <c r="G1476" s="12">
        <f t="shared" si="3"/>
        <v>1</v>
      </c>
    </row>
    <row r="1477" ht="15.75" customHeight="1">
      <c r="A1477" s="13">
        <v>42140.40625</v>
      </c>
      <c r="B1477" s="73">
        <f t="shared" si="1"/>
        <v>42140</v>
      </c>
      <c r="C1477" s="74">
        <f>IF(NewCustomer="Yes", IF(COUNTIF($I$2:$I$11,B1477)&gt;0,0,WEEKDAY(B1477,2)),IF(COUNTIF($I$2:$I$21,B1477)&gt;0,0,WEEKDAY(B1477,2)))</f>
        <v>6</v>
      </c>
      <c r="D1477" s="74">
        <f t="shared" si="2"/>
        <v>9</v>
      </c>
      <c r="E1477" s="12">
        <f>IFERROR(VLOOKUP(A1477,'IDAR Meter Data'!$A:$B,2,1),"")</f>
        <v>140</v>
      </c>
      <c r="F1477" s="75">
        <f>IF(CECCZ="CZ03",'Outside Temp'!B1477,IF(CECCZ="CZ04",'Outside Temp'!B1478,IF(CECCZ="CZ12",'Outside Temp'!B1479, IF(CECCZ="CZ13",'Outside Temp'!B1480))))</f>
        <v>56</v>
      </c>
      <c r="G1477" s="12">
        <f t="shared" si="3"/>
        <v>1</v>
      </c>
    </row>
    <row r="1478" ht="15.75" customHeight="1">
      <c r="A1478" s="13">
        <v>42140.416666666664</v>
      </c>
      <c r="B1478" s="73">
        <f t="shared" si="1"/>
        <v>42140</v>
      </c>
      <c r="C1478" s="74">
        <f>IF(NewCustomer="Yes", IF(COUNTIF($I$2:$I$11,B1478)&gt;0,0,WEEKDAY(B1478,2)),IF(COUNTIF($I$2:$I$21,B1478)&gt;0,0,WEEKDAY(B1478,2)))</f>
        <v>6</v>
      </c>
      <c r="D1478" s="74">
        <f t="shared" si="2"/>
        <v>10</v>
      </c>
      <c r="E1478" s="12">
        <f>IFERROR(VLOOKUP(A1478,'IDAR Meter Data'!$A:$B,2,1),"")</f>
        <v>150</v>
      </c>
      <c r="F1478" s="75">
        <f>IF(CECCZ="CZ03",'Outside Temp'!B1478,IF(CECCZ="CZ04",'Outside Temp'!B1479,IF(CECCZ="CZ12",'Outside Temp'!B1480, IF(CECCZ="CZ13",'Outside Temp'!B1481))))</f>
        <v>56.13333333</v>
      </c>
      <c r="G1478" s="12">
        <f t="shared" si="3"/>
        <v>1</v>
      </c>
    </row>
    <row r="1479" ht="15.75" customHeight="1">
      <c r="A1479" s="13">
        <v>42140.427083333336</v>
      </c>
      <c r="B1479" s="73">
        <f t="shared" si="1"/>
        <v>42140</v>
      </c>
      <c r="C1479" s="74">
        <f>IF(NewCustomer="Yes", IF(COUNTIF($I$2:$I$11,B1479)&gt;0,0,WEEKDAY(B1479,2)),IF(COUNTIF($I$2:$I$21,B1479)&gt;0,0,WEEKDAY(B1479,2)))</f>
        <v>6</v>
      </c>
      <c r="D1479" s="74">
        <f t="shared" si="2"/>
        <v>10</v>
      </c>
      <c r="E1479" s="12">
        <f>IFERROR(VLOOKUP(A1479,'IDAR Meter Data'!$A:$B,2,1),"")</f>
        <v>149</v>
      </c>
      <c r="F1479" s="75">
        <f>IF(CECCZ="CZ03",'Outside Temp'!B1479,IF(CECCZ="CZ04",'Outside Temp'!B1480,IF(CECCZ="CZ12",'Outside Temp'!B1481, IF(CECCZ="CZ13",'Outside Temp'!B1482))))</f>
        <v>56.63333333</v>
      </c>
      <c r="G1479" s="12">
        <f t="shared" si="3"/>
        <v>1</v>
      </c>
    </row>
    <row r="1480" ht="15.75" customHeight="1">
      <c r="A1480" s="13">
        <v>42140.4375</v>
      </c>
      <c r="B1480" s="73">
        <f t="shared" si="1"/>
        <v>42140</v>
      </c>
      <c r="C1480" s="74">
        <f>IF(NewCustomer="Yes", IF(COUNTIF($I$2:$I$11,B1480)&gt;0,0,WEEKDAY(B1480,2)),IF(COUNTIF($I$2:$I$21,B1480)&gt;0,0,WEEKDAY(B1480,2)))</f>
        <v>6</v>
      </c>
      <c r="D1480" s="74">
        <f t="shared" si="2"/>
        <v>10</v>
      </c>
      <c r="E1480" s="12">
        <f>IFERROR(VLOOKUP(A1480,'IDAR Meter Data'!$A:$B,2,1),"")</f>
        <v>151</v>
      </c>
      <c r="F1480" s="75">
        <f>IF(CECCZ="CZ03",'Outside Temp'!B1480,IF(CECCZ="CZ04",'Outside Temp'!B1481,IF(CECCZ="CZ12",'Outside Temp'!B1482, IF(CECCZ="CZ13",'Outside Temp'!B1483))))</f>
        <v>57.13333333</v>
      </c>
      <c r="G1480" s="12">
        <f t="shared" si="3"/>
        <v>1</v>
      </c>
    </row>
    <row r="1481" ht="15.75" customHeight="1">
      <c r="A1481" s="13">
        <v>42140.447916666664</v>
      </c>
      <c r="B1481" s="73">
        <f t="shared" si="1"/>
        <v>42140</v>
      </c>
      <c r="C1481" s="74">
        <f>IF(NewCustomer="Yes", IF(COUNTIF($I$2:$I$11,B1481)&gt;0,0,WEEKDAY(B1481,2)),IF(COUNTIF($I$2:$I$21,B1481)&gt;0,0,WEEKDAY(B1481,2)))</f>
        <v>6</v>
      </c>
      <c r="D1481" s="74">
        <f t="shared" si="2"/>
        <v>10</v>
      </c>
      <c r="E1481" s="12">
        <f>IFERROR(VLOOKUP(A1481,'IDAR Meter Data'!$A:$B,2,1),"")</f>
        <v>144</v>
      </c>
      <c r="F1481" s="75">
        <f>IF(CECCZ="CZ03",'Outside Temp'!B1481,IF(CECCZ="CZ04",'Outside Temp'!B1482,IF(CECCZ="CZ12",'Outside Temp'!B1483, IF(CECCZ="CZ13",'Outside Temp'!B1484))))</f>
        <v>57.63333333</v>
      </c>
      <c r="G1481" s="12">
        <f t="shared" si="3"/>
        <v>1</v>
      </c>
    </row>
    <row r="1482" ht="15.75" customHeight="1">
      <c r="A1482" s="13">
        <v>42140.458333333336</v>
      </c>
      <c r="B1482" s="73">
        <f t="shared" si="1"/>
        <v>42140</v>
      </c>
      <c r="C1482" s="74">
        <f>IF(NewCustomer="Yes", IF(COUNTIF($I$2:$I$11,B1482)&gt;0,0,WEEKDAY(B1482,2)),IF(COUNTIF($I$2:$I$21,B1482)&gt;0,0,WEEKDAY(B1482,2)))</f>
        <v>6</v>
      </c>
      <c r="D1482" s="74">
        <f t="shared" si="2"/>
        <v>11</v>
      </c>
      <c r="E1482" s="12">
        <f>IFERROR(VLOOKUP(A1482,'IDAR Meter Data'!$A:$B,2,1),"")</f>
        <v>161</v>
      </c>
      <c r="F1482" s="75">
        <f>IF(CECCZ="CZ03",'Outside Temp'!B1482,IF(CECCZ="CZ04",'Outside Temp'!B1483,IF(CECCZ="CZ12",'Outside Temp'!B1484, IF(CECCZ="CZ13",'Outside Temp'!B1485))))</f>
        <v>58</v>
      </c>
      <c r="G1482" s="12">
        <f t="shared" si="3"/>
        <v>1</v>
      </c>
    </row>
    <row r="1483" ht="15.75" customHeight="1">
      <c r="A1483" s="13">
        <v>42140.46875</v>
      </c>
      <c r="B1483" s="73">
        <f t="shared" si="1"/>
        <v>42140</v>
      </c>
      <c r="C1483" s="74">
        <f>IF(NewCustomer="Yes", IF(COUNTIF($I$2:$I$11,B1483)&gt;0,0,WEEKDAY(B1483,2)),IF(COUNTIF($I$2:$I$21,B1483)&gt;0,0,WEEKDAY(B1483,2)))</f>
        <v>6</v>
      </c>
      <c r="D1483" s="74">
        <f t="shared" si="2"/>
        <v>11</v>
      </c>
      <c r="E1483" s="12">
        <f>IFERROR(VLOOKUP(A1483,'IDAR Meter Data'!$A:$B,2,1),"")</f>
        <v>157</v>
      </c>
      <c r="F1483" s="75">
        <f>IF(CECCZ="CZ03",'Outside Temp'!B1483,IF(CECCZ="CZ04",'Outside Temp'!B1484,IF(CECCZ="CZ12",'Outside Temp'!B1485, IF(CECCZ="CZ13",'Outside Temp'!B1486))))</f>
        <v>58</v>
      </c>
      <c r="G1483" s="12">
        <f t="shared" si="3"/>
        <v>1</v>
      </c>
    </row>
    <row r="1484" ht="15.75" customHeight="1">
      <c r="A1484" s="13">
        <v>42140.479166666664</v>
      </c>
      <c r="B1484" s="73">
        <f t="shared" si="1"/>
        <v>42140</v>
      </c>
      <c r="C1484" s="74">
        <f>IF(NewCustomer="Yes", IF(COUNTIF($I$2:$I$11,B1484)&gt;0,0,WEEKDAY(B1484,2)),IF(COUNTIF($I$2:$I$21,B1484)&gt;0,0,WEEKDAY(B1484,2)))</f>
        <v>6</v>
      </c>
      <c r="D1484" s="74">
        <f t="shared" si="2"/>
        <v>11</v>
      </c>
      <c r="E1484" s="12">
        <f>IFERROR(VLOOKUP(A1484,'IDAR Meter Data'!$A:$B,2,1),"")</f>
        <v>173</v>
      </c>
      <c r="F1484" s="75">
        <f>IF(CECCZ="CZ03",'Outside Temp'!B1484,IF(CECCZ="CZ04",'Outside Temp'!B1485,IF(CECCZ="CZ12",'Outside Temp'!B1486, IF(CECCZ="CZ13",'Outside Temp'!B1487))))</f>
        <v>58</v>
      </c>
      <c r="G1484" s="12">
        <f t="shared" si="3"/>
        <v>1</v>
      </c>
    </row>
    <row r="1485" ht="15.75" customHeight="1">
      <c r="A1485" s="13">
        <v>42140.489583333336</v>
      </c>
      <c r="B1485" s="73">
        <f t="shared" si="1"/>
        <v>42140</v>
      </c>
      <c r="C1485" s="74">
        <f>IF(NewCustomer="Yes", IF(COUNTIF($I$2:$I$11,B1485)&gt;0,0,WEEKDAY(B1485,2)),IF(COUNTIF($I$2:$I$21,B1485)&gt;0,0,WEEKDAY(B1485,2)))</f>
        <v>6</v>
      </c>
      <c r="D1485" s="74">
        <f t="shared" si="2"/>
        <v>11</v>
      </c>
      <c r="E1485" s="12">
        <f>IFERROR(VLOOKUP(A1485,'IDAR Meter Data'!$A:$B,2,1),"")</f>
        <v>152</v>
      </c>
      <c r="F1485" s="75">
        <f>IF(CECCZ="CZ03",'Outside Temp'!B1485,IF(CECCZ="CZ04",'Outside Temp'!B1486,IF(CECCZ="CZ12",'Outside Temp'!B1487, IF(CECCZ="CZ13",'Outside Temp'!B1488))))</f>
        <v>58</v>
      </c>
      <c r="G1485" s="12">
        <f t="shared" si="3"/>
        <v>1</v>
      </c>
    </row>
    <row r="1486" ht="15.75" customHeight="1">
      <c r="A1486" s="13">
        <v>42140.5</v>
      </c>
      <c r="B1486" s="73">
        <f t="shared" si="1"/>
        <v>42140</v>
      </c>
      <c r="C1486" s="74">
        <f>IF(NewCustomer="Yes", IF(COUNTIF($I$2:$I$11,B1486)&gt;0,0,WEEKDAY(B1486,2)),IF(COUNTIF($I$2:$I$21,B1486)&gt;0,0,WEEKDAY(B1486,2)))</f>
        <v>6</v>
      </c>
      <c r="D1486" s="74">
        <f t="shared" si="2"/>
        <v>12</v>
      </c>
      <c r="E1486" s="12">
        <f>IFERROR(VLOOKUP(A1486,'IDAR Meter Data'!$A:$B,2,1),"")</f>
        <v>166</v>
      </c>
      <c r="F1486" s="75">
        <f>IF(CECCZ="CZ03",'Outside Temp'!B1486,IF(CECCZ="CZ04",'Outside Temp'!B1487,IF(CECCZ="CZ12",'Outside Temp'!B1488, IF(CECCZ="CZ13",'Outside Temp'!B1489))))</f>
        <v>58</v>
      </c>
      <c r="G1486" s="12">
        <f t="shared" si="3"/>
        <v>1</v>
      </c>
    </row>
    <row r="1487" ht="15.75" customHeight="1">
      <c r="A1487" s="13">
        <v>42140.510416666664</v>
      </c>
      <c r="B1487" s="73">
        <f t="shared" si="1"/>
        <v>42140</v>
      </c>
      <c r="C1487" s="74">
        <f>IF(NewCustomer="Yes", IF(COUNTIF($I$2:$I$11,B1487)&gt;0,0,WEEKDAY(B1487,2)),IF(COUNTIF($I$2:$I$21,B1487)&gt;0,0,WEEKDAY(B1487,2)))</f>
        <v>6</v>
      </c>
      <c r="D1487" s="74">
        <f t="shared" si="2"/>
        <v>12</v>
      </c>
      <c r="E1487" s="12">
        <f>IFERROR(VLOOKUP(A1487,'IDAR Meter Data'!$A:$B,2,1),"")</f>
        <v>161</v>
      </c>
      <c r="F1487" s="75">
        <f>IF(CECCZ="CZ03",'Outside Temp'!B1487,IF(CECCZ="CZ04",'Outside Temp'!B1488,IF(CECCZ="CZ12",'Outside Temp'!B1489, IF(CECCZ="CZ13",'Outside Temp'!B1490))))</f>
        <v>58</v>
      </c>
      <c r="G1487" s="12">
        <f t="shared" si="3"/>
        <v>1</v>
      </c>
    </row>
    <row r="1488" ht="15.75" customHeight="1">
      <c r="A1488" s="13">
        <v>42140.520833333336</v>
      </c>
      <c r="B1488" s="73">
        <f t="shared" si="1"/>
        <v>42140</v>
      </c>
      <c r="C1488" s="74">
        <f>IF(NewCustomer="Yes", IF(COUNTIF($I$2:$I$11,B1488)&gt;0,0,WEEKDAY(B1488,2)),IF(COUNTIF($I$2:$I$21,B1488)&gt;0,0,WEEKDAY(B1488,2)))</f>
        <v>6</v>
      </c>
      <c r="D1488" s="74">
        <f t="shared" si="2"/>
        <v>12</v>
      </c>
      <c r="E1488" s="12">
        <f>IFERROR(VLOOKUP(A1488,'IDAR Meter Data'!$A:$B,2,1),"")</f>
        <v>161</v>
      </c>
      <c r="F1488" s="75">
        <f>IF(CECCZ="CZ03",'Outside Temp'!B1488,IF(CECCZ="CZ04",'Outside Temp'!B1489,IF(CECCZ="CZ12",'Outside Temp'!B1490, IF(CECCZ="CZ13",'Outside Temp'!B1491))))</f>
        <v>58</v>
      </c>
      <c r="G1488" s="12">
        <f t="shared" si="3"/>
        <v>1</v>
      </c>
    </row>
    <row r="1489" ht="15.75" customHeight="1">
      <c r="A1489" s="13">
        <v>42140.53125</v>
      </c>
      <c r="B1489" s="73">
        <f t="shared" si="1"/>
        <v>42140</v>
      </c>
      <c r="C1489" s="74">
        <f>IF(NewCustomer="Yes", IF(COUNTIF($I$2:$I$11,B1489)&gt;0,0,WEEKDAY(B1489,2)),IF(COUNTIF($I$2:$I$21,B1489)&gt;0,0,WEEKDAY(B1489,2)))</f>
        <v>6</v>
      </c>
      <c r="D1489" s="74">
        <f t="shared" si="2"/>
        <v>12</v>
      </c>
      <c r="E1489" s="12">
        <f>IFERROR(VLOOKUP(A1489,'IDAR Meter Data'!$A:$B,2,1),"")</f>
        <v>168</v>
      </c>
      <c r="F1489" s="75">
        <f>IF(CECCZ="CZ03",'Outside Temp'!B1489,IF(CECCZ="CZ04",'Outside Temp'!B1490,IF(CECCZ="CZ12",'Outside Temp'!B1491, IF(CECCZ="CZ13",'Outside Temp'!B1492))))</f>
        <v>58</v>
      </c>
      <c r="G1489" s="12">
        <f t="shared" si="3"/>
        <v>1</v>
      </c>
    </row>
    <row r="1490" ht="15.75" customHeight="1">
      <c r="A1490" s="13">
        <v>42140.541666666664</v>
      </c>
      <c r="B1490" s="73">
        <f t="shared" si="1"/>
        <v>42140</v>
      </c>
      <c r="C1490" s="74">
        <f>IF(NewCustomer="Yes", IF(COUNTIF($I$2:$I$11,B1490)&gt;0,0,WEEKDAY(B1490,2)),IF(COUNTIF($I$2:$I$21,B1490)&gt;0,0,WEEKDAY(B1490,2)))</f>
        <v>6</v>
      </c>
      <c r="D1490" s="74">
        <f t="shared" si="2"/>
        <v>13</v>
      </c>
      <c r="E1490" s="12">
        <f>IFERROR(VLOOKUP(A1490,'IDAR Meter Data'!$A:$B,2,1),"")</f>
        <v>171</v>
      </c>
      <c r="F1490" s="75">
        <f>IF(CECCZ="CZ03",'Outside Temp'!B1490,IF(CECCZ="CZ04",'Outside Temp'!B1491,IF(CECCZ="CZ12",'Outside Temp'!B1492, IF(CECCZ="CZ13",'Outside Temp'!B1493))))</f>
        <v>58.06666667</v>
      </c>
      <c r="G1490" s="12">
        <f t="shared" si="3"/>
        <v>1</v>
      </c>
    </row>
    <row r="1491" ht="15.75" customHeight="1">
      <c r="A1491" s="13">
        <v>42140.552083333336</v>
      </c>
      <c r="B1491" s="73">
        <f t="shared" si="1"/>
        <v>42140</v>
      </c>
      <c r="C1491" s="74">
        <f>IF(NewCustomer="Yes", IF(COUNTIF($I$2:$I$11,B1491)&gt;0,0,WEEKDAY(B1491,2)),IF(COUNTIF($I$2:$I$21,B1491)&gt;0,0,WEEKDAY(B1491,2)))</f>
        <v>6</v>
      </c>
      <c r="D1491" s="74">
        <f t="shared" si="2"/>
        <v>13</v>
      </c>
      <c r="E1491" s="12">
        <f>IFERROR(VLOOKUP(A1491,'IDAR Meter Data'!$A:$B,2,1),"")</f>
        <v>182</v>
      </c>
      <c r="F1491" s="75">
        <f>IF(CECCZ="CZ03",'Outside Temp'!B1491,IF(CECCZ="CZ04",'Outside Temp'!B1492,IF(CECCZ="CZ12",'Outside Temp'!B1493, IF(CECCZ="CZ13",'Outside Temp'!B1494))))</f>
        <v>58.31666667</v>
      </c>
      <c r="G1491" s="12">
        <f t="shared" si="3"/>
        <v>1</v>
      </c>
    </row>
    <row r="1492" ht="15.75" customHeight="1">
      <c r="A1492" s="13">
        <v>42140.5625</v>
      </c>
      <c r="B1492" s="73">
        <f t="shared" si="1"/>
        <v>42140</v>
      </c>
      <c r="C1492" s="74">
        <f>IF(NewCustomer="Yes", IF(COUNTIF($I$2:$I$11,B1492)&gt;0,0,WEEKDAY(B1492,2)),IF(COUNTIF($I$2:$I$21,B1492)&gt;0,0,WEEKDAY(B1492,2)))</f>
        <v>6</v>
      </c>
      <c r="D1492" s="74">
        <f t="shared" si="2"/>
        <v>13</v>
      </c>
      <c r="E1492" s="12">
        <f>IFERROR(VLOOKUP(A1492,'IDAR Meter Data'!$A:$B,2,1),"")</f>
        <v>170</v>
      </c>
      <c r="F1492" s="75">
        <f>IF(CECCZ="CZ03",'Outside Temp'!B1492,IF(CECCZ="CZ04",'Outside Temp'!B1493,IF(CECCZ="CZ12",'Outside Temp'!B1494, IF(CECCZ="CZ13",'Outside Temp'!B1495))))</f>
        <v>58.56666667</v>
      </c>
      <c r="G1492" s="12">
        <f t="shared" si="3"/>
        <v>1</v>
      </c>
    </row>
    <row r="1493" ht="15.75" customHeight="1">
      <c r="A1493" s="13">
        <v>42140.572916666664</v>
      </c>
      <c r="B1493" s="73">
        <f t="shared" si="1"/>
        <v>42140</v>
      </c>
      <c r="C1493" s="74">
        <f>IF(NewCustomer="Yes", IF(COUNTIF($I$2:$I$11,B1493)&gt;0,0,WEEKDAY(B1493,2)),IF(COUNTIF($I$2:$I$21,B1493)&gt;0,0,WEEKDAY(B1493,2)))</f>
        <v>6</v>
      </c>
      <c r="D1493" s="74">
        <f t="shared" si="2"/>
        <v>13</v>
      </c>
      <c r="E1493" s="12">
        <f>IFERROR(VLOOKUP(A1493,'IDAR Meter Data'!$A:$B,2,1),"")</f>
        <v>178</v>
      </c>
      <c r="F1493" s="75">
        <f>IF(CECCZ="CZ03",'Outside Temp'!B1493,IF(CECCZ="CZ04",'Outside Temp'!B1494,IF(CECCZ="CZ12",'Outside Temp'!B1495, IF(CECCZ="CZ13",'Outside Temp'!B1496))))</f>
        <v>58.81666667</v>
      </c>
      <c r="G1493" s="12">
        <f t="shared" si="3"/>
        <v>1</v>
      </c>
    </row>
    <row r="1494" ht="15.75" customHeight="1">
      <c r="A1494" s="13">
        <v>42140.583333333336</v>
      </c>
      <c r="B1494" s="73">
        <f t="shared" si="1"/>
        <v>42140</v>
      </c>
      <c r="C1494" s="74">
        <f>IF(NewCustomer="Yes", IF(COUNTIF($I$2:$I$11,B1494)&gt;0,0,WEEKDAY(B1494,2)),IF(COUNTIF($I$2:$I$21,B1494)&gt;0,0,WEEKDAY(B1494,2)))</f>
        <v>6</v>
      </c>
      <c r="D1494" s="74">
        <f t="shared" si="2"/>
        <v>14</v>
      </c>
      <c r="E1494" s="12">
        <f>IFERROR(VLOOKUP(A1494,'IDAR Meter Data'!$A:$B,2,1),"")</f>
        <v>175</v>
      </c>
      <c r="F1494" s="75">
        <f>IF(CECCZ="CZ03",'Outside Temp'!B1494,IF(CECCZ="CZ04",'Outside Temp'!B1495,IF(CECCZ="CZ12",'Outside Temp'!B1496, IF(CECCZ="CZ13",'Outside Temp'!B1497))))</f>
        <v>59.06666667</v>
      </c>
      <c r="G1494" s="12">
        <f t="shared" si="3"/>
        <v>1</v>
      </c>
    </row>
    <row r="1495" ht="15.75" customHeight="1">
      <c r="A1495" s="13">
        <v>42140.59375</v>
      </c>
      <c r="B1495" s="73">
        <f t="shared" si="1"/>
        <v>42140</v>
      </c>
      <c r="C1495" s="74">
        <f>IF(NewCustomer="Yes", IF(COUNTIF($I$2:$I$11,B1495)&gt;0,0,WEEKDAY(B1495,2)),IF(COUNTIF($I$2:$I$21,B1495)&gt;0,0,WEEKDAY(B1495,2)))</f>
        <v>6</v>
      </c>
      <c r="D1495" s="74">
        <f t="shared" si="2"/>
        <v>14</v>
      </c>
      <c r="E1495" s="12">
        <f>IFERROR(VLOOKUP(A1495,'IDAR Meter Data'!$A:$B,2,1),"")</f>
        <v>181</v>
      </c>
      <c r="F1495" s="75">
        <f>IF(CECCZ="CZ03",'Outside Temp'!B1495,IF(CECCZ="CZ04",'Outside Temp'!B1496,IF(CECCZ="CZ12",'Outside Temp'!B1497, IF(CECCZ="CZ13",'Outside Temp'!B1498))))</f>
        <v>59.31666667</v>
      </c>
      <c r="G1495" s="12">
        <f t="shared" si="3"/>
        <v>1</v>
      </c>
    </row>
    <row r="1496" ht="15.75" customHeight="1">
      <c r="A1496" s="13">
        <v>42140.604166666664</v>
      </c>
      <c r="B1496" s="73">
        <f t="shared" si="1"/>
        <v>42140</v>
      </c>
      <c r="C1496" s="74">
        <f>IF(NewCustomer="Yes", IF(COUNTIF($I$2:$I$11,B1496)&gt;0,0,WEEKDAY(B1496,2)),IF(COUNTIF($I$2:$I$21,B1496)&gt;0,0,WEEKDAY(B1496,2)))</f>
        <v>6</v>
      </c>
      <c r="D1496" s="74">
        <f t="shared" si="2"/>
        <v>14</v>
      </c>
      <c r="E1496" s="12">
        <f>IFERROR(VLOOKUP(A1496,'IDAR Meter Data'!$A:$B,2,1),"")</f>
        <v>179</v>
      </c>
      <c r="F1496" s="75">
        <f>IF(CECCZ="CZ03",'Outside Temp'!B1496,IF(CECCZ="CZ04",'Outside Temp'!B1497,IF(CECCZ="CZ12",'Outside Temp'!B1498, IF(CECCZ="CZ13",'Outside Temp'!B1499))))</f>
        <v>59.56666667</v>
      </c>
      <c r="G1496" s="12">
        <f t="shared" si="3"/>
        <v>1</v>
      </c>
    </row>
    <row r="1497" ht="15.75" customHeight="1">
      <c r="A1497" s="13">
        <v>42140.614583333336</v>
      </c>
      <c r="B1497" s="73">
        <f t="shared" si="1"/>
        <v>42140</v>
      </c>
      <c r="C1497" s="74">
        <f>IF(NewCustomer="Yes", IF(COUNTIF($I$2:$I$11,B1497)&gt;0,0,WEEKDAY(B1497,2)),IF(COUNTIF($I$2:$I$21,B1497)&gt;0,0,WEEKDAY(B1497,2)))</f>
        <v>6</v>
      </c>
      <c r="D1497" s="74">
        <f t="shared" si="2"/>
        <v>14</v>
      </c>
      <c r="E1497" s="12">
        <f>IFERROR(VLOOKUP(A1497,'IDAR Meter Data'!$A:$B,2,1),"")</f>
        <v>172</v>
      </c>
      <c r="F1497" s="75">
        <f>IF(CECCZ="CZ03",'Outside Temp'!B1497,IF(CECCZ="CZ04",'Outside Temp'!B1498,IF(CECCZ="CZ12",'Outside Temp'!B1499, IF(CECCZ="CZ13",'Outside Temp'!B1500))))</f>
        <v>59.81666667</v>
      </c>
      <c r="G1497" s="12">
        <f t="shared" si="3"/>
        <v>1</v>
      </c>
    </row>
    <row r="1498" ht="15.75" customHeight="1">
      <c r="A1498" s="13">
        <v>42140.625</v>
      </c>
      <c r="B1498" s="73">
        <f t="shared" si="1"/>
        <v>42140</v>
      </c>
      <c r="C1498" s="74">
        <f>IF(NewCustomer="Yes", IF(COUNTIF($I$2:$I$11,B1498)&gt;0,0,WEEKDAY(B1498,2)),IF(COUNTIF($I$2:$I$21,B1498)&gt;0,0,WEEKDAY(B1498,2)))</f>
        <v>6</v>
      </c>
      <c r="D1498" s="74">
        <f t="shared" si="2"/>
        <v>15</v>
      </c>
      <c r="E1498" s="12">
        <f>IFERROR(VLOOKUP(A1498,'IDAR Meter Data'!$A:$B,2,1),"")</f>
        <v>173</v>
      </c>
      <c r="F1498" s="75">
        <f>IF(CECCZ="CZ03",'Outside Temp'!B1498,IF(CECCZ="CZ04",'Outside Temp'!B1499,IF(CECCZ="CZ12",'Outside Temp'!B1500, IF(CECCZ="CZ13",'Outside Temp'!B1501))))</f>
        <v>59.91304348</v>
      </c>
      <c r="G1498" s="12">
        <f t="shared" si="3"/>
        <v>1</v>
      </c>
    </row>
    <row r="1499" ht="15.75" customHeight="1">
      <c r="A1499" s="13">
        <v>42140.635416666664</v>
      </c>
      <c r="B1499" s="73">
        <f t="shared" si="1"/>
        <v>42140</v>
      </c>
      <c r="C1499" s="74">
        <f>IF(NewCustomer="Yes", IF(COUNTIF($I$2:$I$11,B1499)&gt;0,0,WEEKDAY(B1499,2)),IF(COUNTIF($I$2:$I$21,B1499)&gt;0,0,WEEKDAY(B1499,2)))</f>
        <v>6</v>
      </c>
      <c r="D1499" s="74">
        <f t="shared" si="2"/>
        <v>15</v>
      </c>
      <c r="E1499" s="12">
        <f>IFERROR(VLOOKUP(A1499,'IDAR Meter Data'!$A:$B,2,1),"")</f>
        <v>195</v>
      </c>
      <c r="F1499" s="75">
        <f>IF(CECCZ="CZ03",'Outside Temp'!B1499,IF(CECCZ="CZ04",'Outside Temp'!B1500,IF(CECCZ="CZ12",'Outside Temp'!B1501, IF(CECCZ="CZ13",'Outside Temp'!B1502))))</f>
        <v>59.58695652</v>
      </c>
      <c r="G1499" s="12">
        <f t="shared" si="3"/>
        <v>1</v>
      </c>
    </row>
    <row r="1500" ht="15.75" customHeight="1">
      <c r="A1500" s="13">
        <v>42140.645833333336</v>
      </c>
      <c r="B1500" s="73">
        <f t="shared" si="1"/>
        <v>42140</v>
      </c>
      <c r="C1500" s="74">
        <f>IF(NewCustomer="Yes", IF(COUNTIF($I$2:$I$11,B1500)&gt;0,0,WEEKDAY(B1500,2)),IF(COUNTIF($I$2:$I$21,B1500)&gt;0,0,WEEKDAY(B1500,2)))</f>
        <v>6</v>
      </c>
      <c r="D1500" s="74">
        <f t="shared" si="2"/>
        <v>15</v>
      </c>
      <c r="E1500" s="12">
        <f>IFERROR(VLOOKUP(A1500,'IDAR Meter Data'!$A:$B,2,1),"")</f>
        <v>173</v>
      </c>
      <c r="F1500" s="75">
        <f>IF(CECCZ="CZ03",'Outside Temp'!B1500,IF(CECCZ="CZ04",'Outside Temp'!B1501,IF(CECCZ="CZ12",'Outside Temp'!B1502, IF(CECCZ="CZ13",'Outside Temp'!B1503))))</f>
        <v>59.26086957</v>
      </c>
      <c r="G1500" s="12">
        <f t="shared" si="3"/>
        <v>1</v>
      </c>
    </row>
    <row r="1501" ht="15.75" customHeight="1">
      <c r="A1501" s="13">
        <v>42140.65625</v>
      </c>
      <c r="B1501" s="73">
        <f t="shared" si="1"/>
        <v>42140</v>
      </c>
      <c r="C1501" s="74">
        <f>IF(NewCustomer="Yes", IF(COUNTIF($I$2:$I$11,B1501)&gt;0,0,WEEKDAY(B1501,2)),IF(COUNTIF($I$2:$I$21,B1501)&gt;0,0,WEEKDAY(B1501,2)))</f>
        <v>6</v>
      </c>
      <c r="D1501" s="74">
        <f t="shared" si="2"/>
        <v>15</v>
      </c>
      <c r="E1501" s="12">
        <f>IFERROR(VLOOKUP(A1501,'IDAR Meter Data'!$A:$B,2,1),"")</f>
        <v>185</v>
      </c>
      <c r="F1501" s="75">
        <f>IF(CECCZ="CZ03",'Outside Temp'!B1501,IF(CECCZ="CZ04",'Outside Temp'!B1502,IF(CECCZ="CZ12",'Outside Temp'!B1503, IF(CECCZ="CZ13",'Outside Temp'!B1504))))</f>
        <v>59</v>
      </c>
      <c r="G1501" s="12">
        <f t="shared" si="3"/>
        <v>1</v>
      </c>
    </row>
    <row r="1502" ht="15.75" customHeight="1">
      <c r="A1502" s="13">
        <v>42140.666666666664</v>
      </c>
      <c r="B1502" s="73">
        <f t="shared" si="1"/>
        <v>42140</v>
      </c>
      <c r="C1502" s="74">
        <f>IF(NewCustomer="Yes", IF(COUNTIF($I$2:$I$11,B1502)&gt;0,0,WEEKDAY(B1502,2)),IF(COUNTIF($I$2:$I$21,B1502)&gt;0,0,WEEKDAY(B1502,2)))</f>
        <v>6</v>
      </c>
      <c r="D1502" s="74">
        <f t="shared" si="2"/>
        <v>16</v>
      </c>
      <c r="E1502" s="12">
        <f>IFERROR(VLOOKUP(A1502,'IDAR Meter Data'!$A:$B,2,1),"")</f>
        <v>180</v>
      </c>
      <c r="F1502" s="75">
        <f>IF(CECCZ="CZ03",'Outside Temp'!B1502,IF(CECCZ="CZ04",'Outside Temp'!B1503,IF(CECCZ="CZ12",'Outside Temp'!B1504, IF(CECCZ="CZ13",'Outside Temp'!B1505))))</f>
        <v>59</v>
      </c>
      <c r="G1502" s="12">
        <f t="shared" si="3"/>
        <v>1</v>
      </c>
    </row>
    <row r="1503" ht="15.75" customHeight="1">
      <c r="A1503" s="13">
        <v>42140.677083333336</v>
      </c>
      <c r="B1503" s="73">
        <f t="shared" si="1"/>
        <v>42140</v>
      </c>
      <c r="C1503" s="74">
        <f>IF(NewCustomer="Yes", IF(COUNTIF($I$2:$I$11,B1503)&gt;0,0,WEEKDAY(B1503,2)),IF(COUNTIF($I$2:$I$21,B1503)&gt;0,0,WEEKDAY(B1503,2)))</f>
        <v>6</v>
      </c>
      <c r="D1503" s="74">
        <f t="shared" si="2"/>
        <v>16</v>
      </c>
      <c r="E1503" s="12">
        <f>IFERROR(VLOOKUP(A1503,'IDAR Meter Data'!$A:$B,2,1),"")</f>
        <v>185</v>
      </c>
      <c r="F1503" s="75">
        <f>IF(CECCZ="CZ03",'Outside Temp'!B1503,IF(CECCZ="CZ04",'Outside Temp'!B1504,IF(CECCZ="CZ12",'Outside Temp'!B1505, IF(CECCZ="CZ13",'Outside Temp'!B1506))))</f>
        <v>59</v>
      </c>
      <c r="G1503" s="12">
        <f t="shared" si="3"/>
        <v>1</v>
      </c>
    </row>
    <row r="1504" ht="15.75" customHeight="1">
      <c r="A1504" s="13">
        <v>42140.6875</v>
      </c>
      <c r="B1504" s="73">
        <f t="shared" si="1"/>
        <v>42140</v>
      </c>
      <c r="C1504" s="74">
        <f>IF(NewCustomer="Yes", IF(COUNTIF($I$2:$I$11,B1504)&gt;0,0,WEEKDAY(B1504,2)),IF(COUNTIF($I$2:$I$21,B1504)&gt;0,0,WEEKDAY(B1504,2)))</f>
        <v>6</v>
      </c>
      <c r="D1504" s="74">
        <f t="shared" si="2"/>
        <v>16</v>
      </c>
      <c r="E1504" s="12">
        <f>IFERROR(VLOOKUP(A1504,'IDAR Meter Data'!$A:$B,2,1),"")</f>
        <v>201</v>
      </c>
      <c r="F1504" s="75">
        <f>IF(CECCZ="CZ03",'Outside Temp'!B1504,IF(CECCZ="CZ04",'Outside Temp'!B1505,IF(CECCZ="CZ12",'Outside Temp'!B1506, IF(CECCZ="CZ13",'Outside Temp'!B1507))))</f>
        <v>59</v>
      </c>
      <c r="G1504" s="12">
        <f t="shared" si="3"/>
        <v>1</v>
      </c>
    </row>
    <row r="1505" ht="15.75" customHeight="1">
      <c r="A1505" s="13">
        <v>42140.697916666664</v>
      </c>
      <c r="B1505" s="73">
        <f t="shared" si="1"/>
        <v>42140</v>
      </c>
      <c r="C1505" s="74">
        <f>IF(NewCustomer="Yes", IF(COUNTIF($I$2:$I$11,B1505)&gt;0,0,WEEKDAY(B1505,2)),IF(COUNTIF($I$2:$I$21,B1505)&gt;0,0,WEEKDAY(B1505,2)))</f>
        <v>6</v>
      </c>
      <c r="D1505" s="74">
        <f t="shared" si="2"/>
        <v>16</v>
      </c>
      <c r="E1505" s="12">
        <f>IFERROR(VLOOKUP(A1505,'IDAR Meter Data'!$A:$B,2,1),"")</f>
        <v>186</v>
      </c>
      <c r="F1505" s="75">
        <f>IF(CECCZ="CZ03",'Outside Temp'!B1505,IF(CECCZ="CZ04",'Outside Temp'!B1506,IF(CECCZ="CZ12",'Outside Temp'!B1507, IF(CECCZ="CZ13",'Outside Temp'!B1508))))</f>
        <v>59</v>
      </c>
      <c r="G1505" s="12">
        <f t="shared" si="3"/>
        <v>1</v>
      </c>
    </row>
    <row r="1506" ht="15.75" customHeight="1">
      <c r="A1506" s="13">
        <v>42140.708333333336</v>
      </c>
      <c r="B1506" s="73">
        <f t="shared" si="1"/>
        <v>42140</v>
      </c>
      <c r="C1506" s="74">
        <f>IF(NewCustomer="Yes", IF(COUNTIF($I$2:$I$11,B1506)&gt;0,0,WEEKDAY(B1506,2)),IF(COUNTIF($I$2:$I$21,B1506)&gt;0,0,WEEKDAY(B1506,2)))</f>
        <v>6</v>
      </c>
      <c r="D1506" s="74">
        <f t="shared" si="2"/>
        <v>17</v>
      </c>
      <c r="E1506" s="12">
        <f>IFERROR(VLOOKUP(A1506,'IDAR Meter Data'!$A:$B,2,1),"")</f>
        <v>185</v>
      </c>
      <c r="F1506" s="75">
        <f>IF(CECCZ="CZ03",'Outside Temp'!B1506,IF(CECCZ="CZ04",'Outside Temp'!B1507,IF(CECCZ="CZ12",'Outside Temp'!B1508, IF(CECCZ="CZ13",'Outside Temp'!B1509))))</f>
        <v>58.93333333</v>
      </c>
      <c r="G1506" s="12">
        <f t="shared" si="3"/>
        <v>1</v>
      </c>
    </row>
    <row r="1507" ht="15.75" customHeight="1">
      <c r="A1507" s="13">
        <v>42140.71875</v>
      </c>
      <c r="B1507" s="73">
        <f t="shared" si="1"/>
        <v>42140</v>
      </c>
      <c r="C1507" s="74">
        <f>IF(NewCustomer="Yes", IF(COUNTIF($I$2:$I$11,B1507)&gt;0,0,WEEKDAY(B1507,2)),IF(COUNTIF($I$2:$I$21,B1507)&gt;0,0,WEEKDAY(B1507,2)))</f>
        <v>6</v>
      </c>
      <c r="D1507" s="74">
        <f t="shared" si="2"/>
        <v>17</v>
      </c>
      <c r="E1507" s="12">
        <f>IFERROR(VLOOKUP(A1507,'IDAR Meter Data'!$A:$B,2,1),"")</f>
        <v>187</v>
      </c>
      <c r="F1507" s="75">
        <f>IF(CECCZ="CZ03",'Outside Temp'!B1507,IF(CECCZ="CZ04",'Outside Temp'!B1508,IF(CECCZ="CZ12",'Outside Temp'!B1509, IF(CECCZ="CZ13",'Outside Temp'!B1510))))</f>
        <v>58.68333333</v>
      </c>
      <c r="G1507" s="12">
        <f t="shared" si="3"/>
        <v>1</v>
      </c>
    </row>
    <row r="1508" ht="15.75" customHeight="1">
      <c r="A1508" s="13">
        <v>42140.729166666664</v>
      </c>
      <c r="B1508" s="73">
        <f t="shared" si="1"/>
        <v>42140</v>
      </c>
      <c r="C1508" s="74">
        <f>IF(NewCustomer="Yes", IF(COUNTIF($I$2:$I$11,B1508)&gt;0,0,WEEKDAY(B1508,2)),IF(COUNTIF($I$2:$I$21,B1508)&gt;0,0,WEEKDAY(B1508,2)))</f>
        <v>6</v>
      </c>
      <c r="D1508" s="74">
        <f t="shared" si="2"/>
        <v>17</v>
      </c>
      <c r="E1508" s="12">
        <f>IFERROR(VLOOKUP(A1508,'IDAR Meter Data'!$A:$B,2,1),"")</f>
        <v>188</v>
      </c>
      <c r="F1508" s="75">
        <f>IF(CECCZ="CZ03",'Outside Temp'!B1508,IF(CECCZ="CZ04",'Outside Temp'!B1509,IF(CECCZ="CZ12",'Outside Temp'!B1510, IF(CECCZ="CZ13",'Outside Temp'!B1511))))</f>
        <v>58.43333333</v>
      </c>
      <c r="G1508" s="12">
        <f t="shared" si="3"/>
        <v>1</v>
      </c>
    </row>
    <row r="1509" ht="15.75" customHeight="1">
      <c r="A1509" s="13">
        <v>42140.739583333336</v>
      </c>
      <c r="B1509" s="73">
        <f t="shared" si="1"/>
        <v>42140</v>
      </c>
      <c r="C1509" s="74">
        <f>IF(NewCustomer="Yes", IF(COUNTIF($I$2:$I$11,B1509)&gt;0,0,WEEKDAY(B1509,2)),IF(COUNTIF($I$2:$I$21,B1509)&gt;0,0,WEEKDAY(B1509,2)))</f>
        <v>6</v>
      </c>
      <c r="D1509" s="74">
        <f t="shared" si="2"/>
        <v>17</v>
      </c>
      <c r="E1509" s="12">
        <f>IFERROR(VLOOKUP(A1509,'IDAR Meter Data'!$A:$B,2,1),"")</f>
        <v>192</v>
      </c>
      <c r="F1509" s="75">
        <f>IF(CECCZ="CZ03",'Outside Temp'!B1509,IF(CECCZ="CZ04",'Outside Temp'!B1510,IF(CECCZ="CZ12",'Outside Temp'!B1511, IF(CECCZ="CZ13",'Outside Temp'!B1512))))</f>
        <v>58.18333333</v>
      </c>
      <c r="G1509" s="12">
        <f t="shared" si="3"/>
        <v>1</v>
      </c>
    </row>
    <row r="1510" ht="15.75" customHeight="1">
      <c r="A1510" s="13">
        <v>42140.75</v>
      </c>
      <c r="B1510" s="73">
        <f t="shared" si="1"/>
        <v>42140</v>
      </c>
      <c r="C1510" s="74">
        <f>IF(NewCustomer="Yes", IF(COUNTIF($I$2:$I$11,B1510)&gt;0,0,WEEKDAY(B1510,2)),IF(COUNTIF($I$2:$I$21,B1510)&gt;0,0,WEEKDAY(B1510,2)))</f>
        <v>6</v>
      </c>
      <c r="D1510" s="74">
        <f t="shared" si="2"/>
        <v>18</v>
      </c>
      <c r="E1510" s="12">
        <f>IFERROR(VLOOKUP(A1510,'IDAR Meter Data'!$A:$B,2,1),"")</f>
        <v>175</v>
      </c>
      <c r="F1510" s="75">
        <f>IF(CECCZ="CZ03",'Outside Temp'!B1510,IF(CECCZ="CZ04",'Outside Temp'!B1511,IF(CECCZ="CZ12",'Outside Temp'!B1512, IF(CECCZ="CZ13",'Outside Temp'!B1513))))</f>
        <v>57.93333333</v>
      </c>
      <c r="G1510" s="12">
        <f t="shared" si="3"/>
        <v>1</v>
      </c>
    </row>
    <row r="1511" ht="15.75" customHeight="1">
      <c r="A1511" s="13">
        <v>42140.760416666664</v>
      </c>
      <c r="B1511" s="73">
        <f t="shared" si="1"/>
        <v>42140</v>
      </c>
      <c r="C1511" s="74">
        <f>IF(NewCustomer="Yes", IF(COUNTIF($I$2:$I$11,B1511)&gt;0,0,WEEKDAY(B1511,2)),IF(COUNTIF($I$2:$I$21,B1511)&gt;0,0,WEEKDAY(B1511,2)))</f>
        <v>6</v>
      </c>
      <c r="D1511" s="74">
        <f t="shared" si="2"/>
        <v>18</v>
      </c>
      <c r="E1511" s="12">
        <f>IFERROR(VLOOKUP(A1511,'IDAR Meter Data'!$A:$B,2,1),"")</f>
        <v>177</v>
      </c>
      <c r="F1511" s="75">
        <f>IF(CECCZ="CZ03",'Outside Temp'!B1511,IF(CECCZ="CZ04",'Outside Temp'!B1512,IF(CECCZ="CZ12",'Outside Temp'!B1513, IF(CECCZ="CZ13",'Outside Temp'!B1514))))</f>
        <v>57.68333333</v>
      </c>
      <c r="G1511" s="12">
        <f t="shared" si="3"/>
        <v>1</v>
      </c>
    </row>
    <row r="1512" ht="15.75" customHeight="1">
      <c r="A1512" s="13">
        <v>42140.770833333336</v>
      </c>
      <c r="B1512" s="73">
        <f t="shared" si="1"/>
        <v>42140</v>
      </c>
      <c r="C1512" s="74">
        <f>IF(NewCustomer="Yes", IF(COUNTIF($I$2:$I$11,B1512)&gt;0,0,WEEKDAY(B1512,2)),IF(COUNTIF($I$2:$I$21,B1512)&gt;0,0,WEEKDAY(B1512,2)))</f>
        <v>6</v>
      </c>
      <c r="D1512" s="74">
        <f t="shared" si="2"/>
        <v>18</v>
      </c>
      <c r="E1512" s="12">
        <f>IFERROR(VLOOKUP(A1512,'IDAR Meter Data'!$A:$B,2,1),"")</f>
        <v>171</v>
      </c>
      <c r="F1512" s="75">
        <f>IF(CECCZ="CZ03",'Outside Temp'!B1512,IF(CECCZ="CZ04",'Outside Temp'!B1513,IF(CECCZ="CZ12",'Outside Temp'!B1514, IF(CECCZ="CZ13",'Outside Temp'!B1515))))</f>
        <v>57.43333333</v>
      </c>
      <c r="G1512" s="12">
        <f t="shared" si="3"/>
        <v>1</v>
      </c>
    </row>
    <row r="1513" ht="15.75" customHeight="1">
      <c r="A1513" s="13">
        <v>42140.78125</v>
      </c>
      <c r="B1513" s="73">
        <f t="shared" si="1"/>
        <v>42140</v>
      </c>
      <c r="C1513" s="74">
        <f>IF(NewCustomer="Yes", IF(COUNTIF($I$2:$I$11,B1513)&gt;0,0,WEEKDAY(B1513,2)),IF(COUNTIF($I$2:$I$21,B1513)&gt;0,0,WEEKDAY(B1513,2)))</f>
        <v>6</v>
      </c>
      <c r="D1513" s="74">
        <f t="shared" si="2"/>
        <v>18</v>
      </c>
      <c r="E1513" s="12">
        <f>IFERROR(VLOOKUP(A1513,'IDAR Meter Data'!$A:$B,2,1),"")</f>
        <v>179</v>
      </c>
      <c r="F1513" s="75">
        <f>IF(CECCZ="CZ03",'Outside Temp'!B1513,IF(CECCZ="CZ04",'Outside Temp'!B1514,IF(CECCZ="CZ12",'Outside Temp'!B1515, IF(CECCZ="CZ13",'Outside Temp'!B1516))))</f>
        <v>57.18333333</v>
      </c>
      <c r="G1513" s="12">
        <f t="shared" si="3"/>
        <v>1</v>
      </c>
    </row>
    <row r="1514" ht="15.75" customHeight="1">
      <c r="A1514" s="13">
        <v>42140.791666666664</v>
      </c>
      <c r="B1514" s="73">
        <f t="shared" si="1"/>
        <v>42140</v>
      </c>
      <c r="C1514" s="74">
        <f>IF(NewCustomer="Yes", IF(COUNTIF($I$2:$I$11,B1514)&gt;0,0,WEEKDAY(B1514,2)),IF(COUNTIF($I$2:$I$21,B1514)&gt;0,0,WEEKDAY(B1514,2)))</f>
        <v>6</v>
      </c>
      <c r="D1514" s="74">
        <f t="shared" si="2"/>
        <v>19</v>
      </c>
      <c r="E1514" s="12">
        <f>IFERROR(VLOOKUP(A1514,'IDAR Meter Data'!$A:$B,2,1),"")</f>
        <v>171</v>
      </c>
      <c r="F1514" s="75">
        <f>IF(CECCZ="CZ03",'Outside Temp'!B1514,IF(CECCZ="CZ04",'Outside Temp'!B1515,IF(CECCZ="CZ12",'Outside Temp'!B1516, IF(CECCZ="CZ13",'Outside Temp'!B1517))))</f>
        <v>56.93333333</v>
      </c>
      <c r="G1514" s="12">
        <f t="shared" si="3"/>
        <v>1</v>
      </c>
    </row>
    <row r="1515" ht="15.75" customHeight="1">
      <c r="A1515" s="13">
        <v>42140.802083333336</v>
      </c>
      <c r="B1515" s="73">
        <f t="shared" si="1"/>
        <v>42140</v>
      </c>
      <c r="C1515" s="74">
        <f>IF(NewCustomer="Yes", IF(COUNTIF($I$2:$I$11,B1515)&gt;0,0,WEEKDAY(B1515,2)),IF(COUNTIF($I$2:$I$21,B1515)&gt;0,0,WEEKDAY(B1515,2)))</f>
        <v>6</v>
      </c>
      <c r="D1515" s="74">
        <f t="shared" si="2"/>
        <v>19</v>
      </c>
      <c r="E1515" s="12">
        <f>IFERROR(VLOOKUP(A1515,'IDAR Meter Data'!$A:$B,2,1),"")</f>
        <v>165</v>
      </c>
      <c r="F1515" s="75">
        <f>IF(CECCZ="CZ03",'Outside Temp'!B1515,IF(CECCZ="CZ04",'Outside Temp'!B1516,IF(CECCZ="CZ12",'Outside Temp'!B1517, IF(CECCZ="CZ13",'Outside Temp'!B1518))))</f>
        <v>56.68333333</v>
      </c>
      <c r="G1515" s="12">
        <f t="shared" si="3"/>
        <v>1</v>
      </c>
    </row>
    <row r="1516" ht="15.75" customHeight="1">
      <c r="A1516" s="13">
        <v>42140.8125</v>
      </c>
      <c r="B1516" s="73">
        <f t="shared" si="1"/>
        <v>42140</v>
      </c>
      <c r="C1516" s="74">
        <f>IF(NewCustomer="Yes", IF(COUNTIF($I$2:$I$11,B1516)&gt;0,0,WEEKDAY(B1516,2)),IF(COUNTIF($I$2:$I$21,B1516)&gt;0,0,WEEKDAY(B1516,2)))</f>
        <v>6</v>
      </c>
      <c r="D1516" s="74">
        <f t="shared" si="2"/>
        <v>19</v>
      </c>
      <c r="E1516" s="12">
        <f>IFERROR(VLOOKUP(A1516,'IDAR Meter Data'!$A:$B,2,1),"")</f>
        <v>166</v>
      </c>
      <c r="F1516" s="75">
        <f>IF(CECCZ="CZ03",'Outside Temp'!B1516,IF(CECCZ="CZ04",'Outside Temp'!B1517,IF(CECCZ="CZ12",'Outside Temp'!B1518, IF(CECCZ="CZ13",'Outside Temp'!B1519))))</f>
        <v>56.43333333</v>
      </c>
      <c r="G1516" s="12">
        <f t="shared" si="3"/>
        <v>1</v>
      </c>
    </row>
    <row r="1517" ht="15.75" customHeight="1">
      <c r="A1517" s="13">
        <v>42140.822916666664</v>
      </c>
      <c r="B1517" s="73">
        <f t="shared" si="1"/>
        <v>42140</v>
      </c>
      <c r="C1517" s="74">
        <f>IF(NewCustomer="Yes", IF(COUNTIF($I$2:$I$11,B1517)&gt;0,0,WEEKDAY(B1517,2)),IF(COUNTIF($I$2:$I$21,B1517)&gt;0,0,WEEKDAY(B1517,2)))</f>
        <v>6</v>
      </c>
      <c r="D1517" s="74">
        <f t="shared" si="2"/>
        <v>19</v>
      </c>
      <c r="E1517" s="12">
        <f>IFERROR(VLOOKUP(A1517,'IDAR Meter Data'!$A:$B,2,1),"")</f>
        <v>159</v>
      </c>
      <c r="F1517" s="75">
        <f>IF(CECCZ="CZ03",'Outside Temp'!B1517,IF(CECCZ="CZ04",'Outside Temp'!B1518,IF(CECCZ="CZ12",'Outside Temp'!B1519, IF(CECCZ="CZ13",'Outside Temp'!B1520))))</f>
        <v>56.18333333</v>
      </c>
      <c r="G1517" s="12">
        <f t="shared" si="3"/>
        <v>1</v>
      </c>
    </row>
    <row r="1518" ht="15.75" customHeight="1">
      <c r="A1518" s="13">
        <v>42140.833333333336</v>
      </c>
      <c r="B1518" s="73">
        <f t="shared" si="1"/>
        <v>42140</v>
      </c>
      <c r="C1518" s="74">
        <f>IF(NewCustomer="Yes", IF(COUNTIF($I$2:$I$11,B1518)&gt;0,0,WEEKDAY(B1518,2)),IF(COUNTIF($I$2:$I$21,B1518)&gt;0,0,WEEKDAY(B1518,2)))</f>
        <v>6</v>
      </c>
      <c r="D1518" s="74">
        <f t="shared" si="2"/>
        <v>20</v>
      </c>
      <c r="E1518" s="12">
        <f>IFERROR(VLOOKUP(A1518,'IDAR Meter Data'!$A:$B,2,1),"")</f>
        <v>171</v>
      </c>
      <c r="F1518" s="75">
        <f>IF(CECCZ="CZ03",'Outside Temp'!B1518,IF(CECCZ="CZ04",'Outside Temp'!B1519,IF(CECCZ="CZ12",'Outside Temp'!B1520, IF(CECCZ="CZ13",'Outside Temp'!B1521))))</f>
        <v>55.9047619</v>
      </c>
      <c r="G1518" s="12">
        <f t="shared" si="3"/>
        <v>1</v>
      </c>
    </row>
    <row r="1519" ht="15.75" customHeight="1">
      <c r="A1519" s="13">
        <v>42140.84375</v>
      </c>
      <c r="B1519" s="73">
        <f t="shared" si="1"/>
        <v>42140</v>
      </c>
      <c r="C1519" s="74">
        <f>IF(NewCustomer="Yes", IF(COUNTIF($I$2:$I$11,B1519)&gt;0,0,WEEKDAY(B1519,2)),IF(COUNTIF($I$2:$I$21,B1519)&gt;0,0,WEEKDAY(B1519,2)))</f>
        <v>6</v>
      </c>
      <c r="D1519" s="74">
        <f t="shared" si="2"/>
        <v>20</v>
      </c>
      <c r="E1519" s="12">
        <f>IFERROR(VLOOKUP(A1519,'IDAR Meter Data'!$A:$B,2,1),"")</f>
        <v>147</v>
      </c>
      <c r="F1519" s="75">
        <f>IF(CECCZ="CZ03",'Outside Temp'!B1519,IF(CECCZ="CZ04",'Outside Temp'!B1520,IF(CECCZ="CZ12",'Outside Temp'!B1521, IF(CECCZ="CZ13",'Outside Temp'!B1522))))</f>
        <v>55.54761905</v>
      </c>
      <c r="G1519" s="12">
        <f t="shared" si="3"/>
        <v>1</v>
      </c>
    </row>
    <row r="1520" ht="15.75" customHeight="1">
      <c r="A1520" s="13">
        <v>42140.854166666664</v>
      </c>
      <c r="B1520" s="73">
        <f t="shared" si="1"/>
        <v>42140</v>
      </c>
      <c r="C1520" s="74">
        <f>IF(NewCustomer="Yes", IF(COUNTIF($I$2:$I$11,B1520)&gt;0,0,WEEKDAY(B1520,2)),IF(COUNTIF($I$2:$I$21,B1520)&gt;0,0,WEEKDAY(B1520,2)))</f>
        <v>6</v>
      </c>
      <c r="D1520" s="74">
        <f t="shared" si="2"/>
        <v>20</v>
      </c>
      <c r="E1520" s="12">
        <f>IFERROR(VLOOKUP(A1520,'IDAR Meter Data'!$A:$B,2,1),"")</f>
        <v>143</v>
      </c>
      <c r="F1520" s="75">
        <f>IF(CECCZ="CZ03",'Outside Temp'!B1520,IF(CECCZ="CZ04",'Outside Temp'!B1521,IF(CECCZ="CZ12",'Outside Temp'!B1522, IF(CECCZ="CZ13",'Outside Temp'!B1523))))</f>
        <v>55.19047619</v>
      </c>
      <c r="G1520" s="12">
        <f t="shared" si="3"/>
        <v>1</v>
      </c>
    </row>
    <row r="1521" ht="15.75" customHeight="1">
      <c r="A1521" s="13">
        <v>42140.864583333336</v>
      </c>
      <c r="B1521" s="73">
        <f t="shared" si="1"/>
        <v>42140</v>
      </c>
      <c r="C1521" s="74">
        <f>IF(NewCustomer="Yes", IF(COUNTIF($I$2:$I$11,B1521)&gt;0,0,WEEKDAY(B1521,2)),IF(COUNTIF($I$2:$I$21,B1521)&gt;0,0,WEEKDAY(B1521,2)))</f>
        <v>6</v>
      </c>
      <c r="D1521" s="74">
        <f t="shared" si="2"/>
        <v>20</v>
      </c>
      <c r="E1521" s="12">
        <f>IFERROR(VLOOKUP(A1521,'IDAR Meter Data'!$A:$B,2,1),"")</f>
        <v>140</v>
      </c>
      <c r="F1521" s="75">
        <f>IF(CECCZ="CZ03",'Outside Temp'!B1521,IF(CECCZ="CZ04",'Outside Temp'!B1522,IF(CECCZ="CZ12",'Outside Temp'!B1523, IF(CECCZ="CZ13",'Outside Temp'!B1524))))</f>
        <v>55</v>
      </c>
      <c r="G1521" s="12">
        <f t="shared" si="3"/>
        <v>1</v>
      </c>
    </row>
    <row r="1522" ht="15.75" customHeight="1">
      <c r="A1522" s="13">
        <v>42140.875</v>
      </c>
      <c r="B1522" s="73">
        <f t="shared" si="1"/>
        <v>42140</v>
      </c>
      <c r="C1522" s="74">
        <f>IF(NewCustomer="Yes", IF(COUNTIF($I$2:$I$11,B1522)&gt;0,0,WEEKDAY(B1522,2)),IF(COUNTIF($I$2:$I$21,B1522)&gt;0,0,WEEKDAY(B1522,2)))</f>
        <v>6</v>
      </c>
      <c r="D1522" s="74">
        <f t="shared" si="2"/>
        <v>21</v>
      </c>
      <c r="E1522" s="12">
        <f>IFERROR(VLOOKUP(A1522,'IDAR Meter Data'!$A:$B,2,1),"")</f>
        <v>143</v>
      </c>
      <c r="F1522" s="75">
        <f>IF(CECCZ="CZ03",'Outside Temp'!B1522,IF(CECCZ="CZ04",'Outside Temp'!B1523,IF(CECCZ="CZ12",'Outside Temp'!B1524, IF(CECCZ="CZ13",'Outside Temp'!B1525))))</f>
        <v>55</v>
      </c>
      <c r="G1522" s="12">
        <f t="shared" si="3"/>
        <v>1</v>
      </c>
    </row>
    <row r="1523" ht="15.75" customHeight="1">
      <c r="A1523" s="13">
        <v>42140.885416666664</v>
      </c>
      <c r="B1523" s="73">
        <f t="shared" si="1"/>
        <v>42140</v>
      </c>
      <c r="C1523" s="74">
        <f>IF(NewCustomer="Yes", IF(COUNTIF($I$2:$I$11,B1523)&gt;0,0,WEEKDAY(B1523,2)),IF(COUNTIF($I$2:$I$21,B1523)&gt;0,0,WEEKDAY(B1523,2)))</f>
        <v>6</v>
      </c>
      <c r="D1523" s="74">
        <f t="shared" si="2"/>
        <v>21</v>
      </c>
      <c r="E1523" s="12">
        <f>IFERROR(VLOOKUP(A1523,'IDAR Meter Data'!$A:$B,2,1),"")</f>
        <v>141</v>
      </c>
      <c r="F1523" s="75">
        <f>IF(CECCZ="CZ03",'Outside Temp'!B1523,IF(CECCZ="CZ04",'Outside Temp'!B1524,IF(CECCZ="CZ12",'Outside Temp'!B1525, IF(CECCZ="CZ13",'Outside Temp'!B1526))))</f>
        <v>55</v>
      </c>
      <c r="G1523" s="12">
        <f t="shared" si="3"/>
        <v>1</v>
      </c>
    </row>
    <row r="1524" ht="15.75" customHeight="1">
      <c r="A1524" s="13">
        <v>42140.895833333336</v>
      </c>
      <c r="B1524" s="73">
        <f t="shared" si="1"/>
        <v>42140</v>
      </c>
      <c r="C1524" s="74">
        <f>IF(NewCustomer="Yes", IF(COUNTIF($I$2:$I$11,B1524)&gt;0,0,WEEKDAY(B1524,2)),IF(COUNTIF($I$2:$I$21,B1524)&gt;0,0,WEEKDAY(B1524,2)))</f>
        <v>6</v>
      </c>
      <c r="D1524" s="74">
        <f t="shared" si="2"/>
        <v>21</v>
      </c>
      <c r="E1524" s="12">
        <f>IFERROR(VLOOKUP(A1524,'IDAR Meter Data'!$A:$B,2,1),"")</f>
        <v>154</v>
      </c>
      <c r="F1524" s="75">
        <f>IF(CECCZ="CZ03",'Outside Temp'!B1524,IF(CECCZ="CZ04",'Outside Temp'!B1525,IF(CECCZ="CZ12",'Outside Temp'!B1526, IF(CECCZ="CZ13",'Outside Temp'!B1527))))</f>
        <v>55</v>
      </c>
      <c r="G1524" s="12">
        <f t="shared" si="3"/>
        <v>1</v>
      </c>
    </row>
    <row r="1525" ht="15.75" customHeight="1">
      <c r="A1525" s="13">
        <v>42140.90625</v>
      </c>
      <c r="B1525" s="73">
        <f t="shared" si="1"/>
        <v>42140</v>
      </c>
      <c r="C1525" s="74">
        <f>IF(NewCustomer="Yes", IF(COUNTIF($I$2:$I$11,B1525)&gt;0,0,WEEKDAY(B1525,2)),IF(COUNTIF($I$2:$I$21,B1525)&gt;0,0,WEEKDAY(B1525,2)))</f>
        <v>6</v>
      </c>
      <c r="D1525" s="74">
        <f t="shared" si="2"/>
        <v>21</v>
      </c>
      <c r="E1525" s="12">
        <f>IFERROR(VLOOKUP(A1525,'IDAR Meter Data'!$A:$B,2,1),"")</f>
        <v>138</v>
      </c>
      <c r="F1525" s="75">
        <f>IF(CECCZ="CZ03",'Outside Temp'!B1525,IF(CECCZ="CZ04",'Outside Temp'!B1526,IF(CECCZ="CZ12",'Outside Temp'!B1527, IF(CECCZ="CZ13",'Outside Temp'!B1528))))</f>
        <v>55</v>
      </c>
      <c r="G1525" s="12">
        <f t="shared" si="3"/>
        <v>1</v>
      </c>
    </row>
    <row r="1526" ht="15.75" customHeight="1">
      <c r="A1526" s="13">
        <v>42140.916666666664</v>
      </c>
      <c r="B1526" s="73">
        <f t="shared" si="1"/>
        <v>42140</v>
      </c>
      <c r="C1526" s="74">
        <f>IF(NewCustomer="Yes", IF(COUNTIF($I$2:$I$11,B1526)&gt;0,0,WEEKDAY(B1526,2)),IF(COUNTIF($I$2:$I$21,B1526)&gt;0,0,WEEKDAY(B1526,2)))</f>
        <v>6</v>
      </c>
      <c r="D1526" s="74">
        <f t="shared" si="2"/>
        <v>22</v>
      </c>
      <c r="E1526" s="12">
        <f>IFERROR(VLOOKUP(A1526,'IDAR Meter Data'!$A:$B,2,1),"")</f>
        <v>138</v>
      </c>
      <c r="F1526" s="75">
        <f>IF(CECCZ="CZ03",'Outside Temp'!B1526,IF(CECCZ="CZ04",'Outside Temp'!B1527,IF(CECCZ="CZ12",'Outside Temp'!B1528, IF(CECCZ="CZ13",'Outside Temp'!B1529))))</f>
        <v>55</v>
      </c>
      <c r="G1526" s="12">
        <f t="shared" si="3"/>
        <v>1</v>
      </c>
    </row>
    <row r="1527" ht="15.75" customHeight="1">
      <c r="A1527" s="13">
        <v>42140.927083333336</v>
      </c>
      <c r="B1527" s="73">
        <f t="shared" si="1"/>
        <v>42140</v>
      </c>
      <c r="C1527" s="74">
        <f>IF(NewCustomer="Yes", IF(COUNTIF($I$2:$I$11,B1527)&gt;0,0,WEEKDAY(B1527,2)),IF(COUNTIF($I$2:$I$21,B1527)&gt;0,0,WEEKDAY(B1527,2)))</f>
        <v>6</v>
      </c>
      <c r="D1527" s="74">
        <f t="shared" si="2"/>
        <v>22</v>
      </c>
      <c r="E1527" s="12">
        <f>IFERROR(VLOOKUP(A1527,'IDAR Meter Data'!$A:$B,2,1),"")</f>
        <v>136</v>
      </c>
      <c r="F1527" s="75">
        <f>IF(CECCZ="CZ03",'Outside Temp'!B1527,IF(CECCZ="CZ04",'Outside Temp'!B1528,IF(CECCZ="CZ12",'Outside Temp'!B1529, IF(CECCZ="CZ13",'Outside Temp'!B1530))))</f>
        <v>55</v>
      </c>
      <c r="G1527" s="12">
        <f t="shared" si="3"/>
        <v>1</v>
      </c>
    </row>
    <row r="1528" ht="15.75" customHeight="1">
      <c r="A1528" s="13">
        <v>42140.9375</v>
      </c>
      <c r="B1528" s="73">
        <f t="shared" si="1"/>
        <v>42140</v>
      </c>
      <c r="C1528" s="74">
        <f>IF(NewCustomer="Yes", IF(COUNTIF($I$2:$I$11,B1528)&gt;0,0,WEEKDAY(B1528,2)),IF(COUNTIF($I$2:$I$21,B1528)&gt;0,0,WEEKDAY(B1528,2)))</f>
        <v>6</v>
      </c>
      <c r="D1528" s="74">
        <f t="shared" si="2"/>
        <v>22</v>
      </c>
      <c r="E1528" s="12">
        <f>IFERROR(VLOOKUP(A1528,'IDAR Meter Data'!$A:$B,2,1),"")</f>
        <v>137</v>
      </c>
      <c r="F1528" s="75">
        <f>IF(CECCZ="CZ03",'Outside Temp'!B1528,IF(CECCZ="CZ04",'Outside Temp'!B1529,IF(CECCZ="CZ12",'Outside Temp'!B1530, IF(CECCZ="CZ13",'Outside Temp'!B1531))))</f>
        <v>55</v>
      </c>
      <c r="G1528" s="12">
        <f t="shared" si="3"/>
        <v>1</v>
      </c>
    </row>
    <row r="1529" ht="15.75" customHeight="1">
      <c r="A1529" s="13">
        <v>42140.947916666664</v>
      </c>
      <c r="B1529" s="73">
        <f t="shared" si="1"/>
        <v>42140</v>
      </c>
      <c r="C1529" s="74">
        <f>IF(NewCustomer="Yes", IF(COUNTIF($I$2:$I$11,B1529)&gt;0,0,WEEKDAY(B1529,2)),IF(COUNTIF($I$2:$I$21,B1529)&gt;0,0,WEEKDAY(B1529,2)))</f>
        <v>6</v>
      </c>
      <c r="D1529" s="74">
        <f t="shared" si="2"/>
        <v>22</v>
      </c>
      <c r="E1529" s="12">
        <f>IFERROR(VLOOKUP(A1529,'IDAR Meter Data'!$A:$B,2,1),"")</f>
        <v>144</v>
      </c>
      <c r="F1529" s="75">
        <f>IF(CECCZ="CZ03",'Outside Temp'!B1529,IF(CECCZ="CZ04",'Outside Temp'!B1530,IF(CECCZ="CZ12",'Outside Temp'!B1531, IF(CECCZ="CZ13",'Outside Temp'!B1532))))</f>
        <v>55</v>
      </c>
      <c r="G1529" s="12">
        <f t="shared" si="3"/>
        <v>1</v>
      </c>
    </row>
    <row r="1530" ht="15.75" customHeight="1">
      <c r="A1530" s="13">
        <v>42140.958333333336</v>
      </c>
      <c r="B1530" s="73">
        <f t="shared" si="1"/>
        <v>42140</v>
      </c>
      <c r="C1530" s="74">
        <f>IF(NewCustomer="Yes", IF(COUNTIF($I$2:$I$11,B1530)&gt;0,0,WEEKDAY(B1530,2)),IF(COUNTIF($I$2:$I$21,B1530)&gt;0,0,WEEKDAY(B1530,2)))</f>
        <v>6</v>
      </c>
      <c r="D1530" s="74">
        <f t="shared" si="2"/>
        <v>23</v>
      </c>
      <c r="E1530" s="12">
        <f>IFERROR(VLOOKUP(A1530,'IDAR Meter Data'!$A:$B,2,1),"")</f>
        <v>152</v>
      </c>
      <c r="F1530" s="75">
        <f>IF(CECCZ="CZ03",'Outside Temp'!B1530,IF(CECCZ="CZ04",'Outside Temp'!B1531,IF(CECCZ="CZ12",'Outside Temp'!B1532, IF(CECCZ="CZ13",'Outside Temp'!B1533))))</f>
        <v>55</v>
      </c>
      <c r="G1530" s="12">
        <f t="shared" si="3"/>
        <v>1</v>
      </c>
    </row>
    <row r="1531" ht="15.75" customHeight="1">
      <c r="A1531" s="13">
        <v>42140.96875</v>
      </c>
      <c r="B1531" s="73">
        <f t="shared" si="1"/>
        <v>42140</v>
      </c>
      <c r="C1531" s="74">
        <f>IF(NewCustomer="Yes", IF(COUNTIF($I$2:$I$11,B1531)&gt;0,0,WEEKDAY(B1531,2)),IF(COUNTIF($I$2:$I$21,B1531)&gt;0,0,WEEKDAY(B1531,2)))</f>
        <v>6</v>
      </c>
      <c r="D1531" s="74">
        <f t="shared" si="2"/>
        <v>23</v>
      </c>
      <c r="E1531" s="12">
        <f>IFERROR(VLOOKUP(A1531,'IDAR Meter Data'!$A:$B,2,1),"")</f>
        <v>139</v>
      </c>
      <c r="F1531" s="75">
        <f>IF(CECCZ="CZ03",'Outside Temp'!B1531,IF(CECCZ="CZ04",'Outside Temp'!B1532,IF(CECCZ="CZ12",'Outside Temp'!B1533, IF(CECCZ="CZ13",'Outside Temp'!B1534))))</f>
        <v>55</v>
      </c>
      <c r="G1531" s="12">
        <f t="shared" si="3"/>
        <v>1</v>
      </c>
    </row>
    <row r="1532" ht="15.75" customHeight="1">
      <c r="A1532" s="13">
        <v>42140.979166666664</v>
      </c>
      <c r="B1532" s="73">
        <f t="shared" si="1"/>
        <v>42140</v>
      </c>
      <c r="C1532" s="74">
        <f>IF(NewCustomer="Yes", IF(COUNTIF($I$2:$I$11,B1532)&gt;0,0,WEEKDAY(B1532,2)),IF(COUNTIF($I$2:$I$21,B1532)&gt;0,0,WEEKDAY(B1532,2)))</f>
        <v>6</v>
      </c>
      <c r="D1532" s="74">
        <f t="shared" si="2"/>
        <v>23</v>
      </c>
      <c r="E1532" s="12">
        <f>IFERROR(VLOOKUP(A1532,'IDAR Meter Data'!$A:$B,2,1),"")</f>
        <v>137</v>
      </c>
      <c r="F1532" s="75">
        <f>IF(CECCZ="CZ03",'Outside Temp'!B1532,IF(CECCZ="CZ04",'Outside Temp'!B1533,IF(CECCZ="CZ12",'Outside Temp'!B1534, IF(CECCZ="CZ13",'Outside Temp'!B1535))))</f>
        <v>55</v>
      </c>
      <c r="G1532" s="12">
        <f t="shared" si="3"/>
        <v>1</v>
      </c>
    </row>
    <row r="1533" ht="15.75" customHeight="1">
      <c r="A1533" s="13">
        <v>42140.989583333336</v>
      </c>
      <c r="B1533" s="73">
        <f t="shared" si="1"/>
        <v>42140</v>
      </c>
      <c r="C1533" s="74">
        <f>IF(NewCustomer="Yes", IF(COUNTIF($I$2:$I$11,B1533)&gt;0,0,WEEKDAY(B1533,2)),IF(COUNTIF($I$2:$I$21,B1533)&gt;0,0,WEEKDAY(B1533,2)))</f>
        <v>6</v>
      </c>
      <c r="D1533" s="74">
        <f t="shared" si="2"/>
        <v>23</v>
      </c>
      <c r="E1533" s="12">
        <f>IFERROR(VLOOKUP(A1533,'IDAR Meter Data'!$A:$B,2,1),"")</f>
        <v>142</v>
      </c>
      <c r="F1533" s="75">
        <f>IF(CECCZ="CZ03",'Outside Temp'!B1533,IF(CECCZ="CZ04",'Outside Temp'!B1534,IF(CECCZ="CZ12",'Outside Temp'!B1535, IF(CECCZ="CZ13",'Outside Temp'!B1536))))</f>
        <v>55</v>
      </c>
      <c r="G1533" s="12">
        <f t="shared" si="3"/>
        <v>1</v>
      </c>
    </row>
    <row r="1534" ht="15.75" customHeight="1">
      <c r="A1534" s="13">
        <v>42141.0</v>
      </c>
      <c r="B1534" s="73">
        <f t="shared" si="1"/>
        <v>42141</v>
      </c>
      <c r="C1534" s="74">
        <f>IF(NewCustomer="Yes", IF(COUNTIF($I$2:$I$11,B1534)&gt;0,0,WEEKDAY(B1534,2)),IF(COUNTIF($I$2:$I$21,B1534)&gt;0,0,WEEKDAY(B1534,2)))</f>
        <v>7</v>
      </c>
      <c r="D1534" s="74">
        <f t="shared" si="2"/>
        <v>0</v>
      </c>
      <c r="E1534" s="12">
        <f>IFERROR(VLOOKUP(A1534,'IDAR Meter Data'!$A:$B,2,1),"")</f>
        <v>144</v>
      </c>
      <c r="F1534" s="75">
        <f>IF(CECCZ="CZ03",'Outside Temp'!B1534,IF(CECCZ="CZ04",'Outside Temp'!B1535,IF(CECCZ="CZ12",'Outside Temp'!B1536, IF(CECCZ="CZ13",'Outside Temp'!B1537))))</f>
        <v>55</v>
      </c>
      <c r="G1534" s="12">
        <f t="shared" si="3"/>
        <v>1</v>
      </c>
    </row>
    <row r="1535" ht="15.75" customHeight="1">
      <c r="A1535" s="13">
        <v>42141.010416666664</v>
      </c>
      <c r="B1535" s="73">
        <f t="shared" si="1"/>
        <v>42141</v>
      </c>
      <c r="C1535" s="74">
        <f>IF(NewCustomer="Yes", IF(COUNTIF($I$2:$I$11,B1535)&gt;0,0,WEEKDAY(B1535,2)),IF(COUNTIF($I$2:$I$21,B1535)&gt;0,0,WEEKDAY(B1535,2)))</f>
        <v>7</v>
      </c>
      <c r="D1535" s="74">
        <f t="shared" si="2"/>
        <v>0</v>
      </c>
      <c r="E1535" s="12">
        <f>IFERROR(VLOOKUP(A1535,'IDAR Meter Data'!$A:$B,2,1),"")</f>
        <v>139</v>
      </c>
      <c r="F1535" s="75">
        <f>IF(CECCZ="CZ03",'Outside Temp'!B1535,IF(CECCZ="CZ04",'Outside Temp'!B1536,IF(CECCZ="CZ12",'Outside Temp'!B1537, IF(CECCZ="CZ13",'Outside Temp'!B1538))))</f>
        <v>55</v>
      </c>
      <c r="G1535" s="12">
        <f t="shared" si="3"/>
        <v>1</v>
      </c>
    </row>
    <row r="1536" ht="15.75" customHeight="1">
      <c r="A1536" s="13">
        <v>42141.020833333336</v>
      </c>
      <c r="B1536" s="73">
        <f t="shared" si="1"/>
        <v>42141</v>
      </c>
      <c r="C1536" s="74">
        <f>IF(NewCustomer="Yes", IF(COUNTIF($I$2:$I$11,B1536)&gt;0,0,WEEKDAY(B1536,2)),IF(COUNTIF($I$2:$I$21,B1536)&gt;0,0,WEEKDAY(B1536,2)))</f>
        <v>7</v>
      </c>
      <c r="D1536" s="74">
        <f t="shared" si="2"/>
        <v>0</v>
      </c>
      <c r="E1536" s="12">
        <f>IFERROR(VLOOKUP(A1536,'IDAR Meter Data'!$A:$B,2,1),"")</f>
        <v>135</v>
      </c>
      <c r="F1536" s="75">
        <f>IF(CECCZ="CZ03",'Outside Temp'!B1536,IF(CECCZ="CZ04",'Outside Temp'!B1537,IF(CECCZ="CZ12",'Outside Temp'!B1538, IF(CECCZ="CZ13",'Outside Temp'!B1539))))</f>
        <v>55</v>
      </c>
      <c r="G1536" s="12">
        <f t="shared" si="3"/>
        <v>1</v>
      </c>
    </row>
    <row r="1537" ht="15.75" customHeight="1">
      <c r="A1537" s="13">
        <v>42141.03125</v>
      </c>
      <c r="B1537" s="73">
        <f t="shared" si="1"/>
        <v>42141</v>
      </c>
      <c r="C1537" s="74">
        <f>IF(NewCustomer="Yes", IF(COUNTIF($I$2:$I$11,B1537)&gt;0,0,WEEKDAY(B1537,2)),IF(COUNTIF($I$2:$I$21,B1537)&gt;0,0,WEEKDAY(B1537,2)))</f>
        <v>7</v>
      </c>
      <c r="D1537" s="74">
        <f t="shared" si="2"/>
        <v>0</v>
      </c>
      <c r="E1537" s="12">
        <f>IFERROR(VLOOKUP(A1537,'IDAR Meter Data'!$A:$B,2,1),"")</f>
        <v>135</v>
      </c>
      <c r="F1537" s="75">
        <f>IF(CECCZ="CZ03",'Outside Temp'!B1537,IF(CECCZ="CZ04",'Outside Temp'!B1538,IF(CECCZ="CZ12",'Outside Temp'!B1539, IF(CECCZ="CZ13",'Outside Temp'!B1540))))</f>
        <v>55</v>
      </c>
      <c r="G1537" s="12">
        <f t="shared" si="3"/>
        <v>1</v>
      </c>
    </row>
    <row r="1538" ht="15.75" customHeight="1">
      <c r="A1538" s="13">
        <v>42141.041666666664</v>
      </c>
      <c r="B1538" s="73">
        <f t="shared" si="1"/>
        <v>42141</v>
      </c>
      <c r="C1538" s="74">
        <f>IF(NewCustomer="Yes", IF(COUNTIF($I$2:$I$11,B1538)&gt;0,0,WEEKDAY(B1538,2)),IF(COUNTIF($I$2:$I$21,B1538)&gt;0,0,WEEKDAY(B1538,2)))</f>
        <v>7</v>
      </c>
      <c r="D1538" s="74">
        <f t="shared" si="2"/>
        <v>1</v>
      </c>
      <c r="E1538" s="12">
        <f>IFERROR(VLOOKUP(A1538,'IDAR Meter Data'!$A:$B,2,1),"")</f>
        <v>141</v>
      </c>
      <c r="F1538" s="75">
        <f>IF(CECCZ="CZ03",'Outside Temp'!B1538,IF(CECCZ="CZ04",'Outside Temp'!B1539,IF(CECCZ="CZ12",'Outside Temp'!B1540, IF(CECCZ="CZ13",'Outside Temp'!B1541))))</f>
        <v>55</v>
      </c>
      <c r="G1538" s="12">
        <f t="shared" si="3"/>
        <v>1</v>
      </c>
    </row>
    <row r="1539" ht="15.75" customHeight="1">
      <c r="A1539" s="13">
        <v>42141.052083333336</v>
      </c>
      <c r="B1539" s="73">
        <f t="shared" si="1"/>
        <v>42141</v>
      </c>
      <c r="C1539" s="74">
        <f>IF(NewCustomer="Yes", IF(COUNTIF($I$2:$I$11,B1539)&gt;0,0,WEEKDAY(B1539,2)),IF(COUNTIF($I$2:$I$21,B1539)&gt;0,0,WEEKDAY(B1539,2)))</f>
        <v>7</v>
      </c>
      <c r="D1539" s="74">
        <f t="shared" si="2"/>
        <v>1</v>
      </c>
      <c r="E1539" s="12">
        <f>IFERROR(VLOOKUP(A1539,'IDAR Meter Data'!$A:$B,2,1),"")</f>
        <v>135</v>
      </c>
      <c r="F1539" s="75">
        <f>IF(CECCZ="CZ03",'Outside Temp'!B1539,IF(CECCZ="CZ04",'Outside Temp'!B1540,IF(CECCZ="CZ12",'Outside Temp'!B1541, IF(CECCZ="CZ13",'Outside Temp'!B1542))))</f>
        <v>55</v>
      </c>
      <c r="G1539" s="12">
        <f t="shared" si="3"/>
        <v>1</v>
      </c>
    </row>
    <row r="1540" ht="15.75" customHeight="1">
      <c r="A1540" s="13">
        <v>42141.0625</v>
      </c>
      <c r="B1540" s="73">
        <f t="shared" si="1"/>
        <v>42141</v>
      </c>
      <c r="C1540" s="74">
        <f>IF(NewCustomer="Yes", IF(COUNTIF($I$2:$I$11,B1540)&gt;0,0,WEEKDAY(B1540,2)),IF(COUNTIF($I$2:$I$21,B1540)&gt;0,0,WEEKDAY(B1540,2)))</f>
        <v>7</v>
      </c>
      <c r="D1540" s="74">
        <f t="shared" si="2"/>
        <v>1</v>
      </c>
      <c r="E1540" s="12">
        <f>IFERROR(VLOOKUP(A1540,'IDAR Meter Data'!$A:$B,2,1),"")</f>
        <v>136</v>
      </c>
      <c r="F1540" s="75">
        <f>IF(CECCZ="CZ03",'Outside Temp'!B1540,IF(CECCZ="CZ04",'Outside Temp'!B1541,IF(CECCZ="CZ12",'Outside Temp'!B1542, IF(CECCZ="CZ13",'Outside Temp'!B1543))))</f>
        <v>55</v>
      </c>
      <c r="G1540" s="12">
        <f t="shared" si="3"/>
        <v>1</v>
      </c>
    </row>
    <row r="1541" ht="15.75" customHeight="1">
      <c r="A1541" s="13">
        <v>42141.072916666664</v>
      </c>
      <c r="B1541" s="73">
        <f t="shared" si="1"/>
        <v>42141</v>
      </c>
      <c r="C1541" s="74">
        <f>IF(NewCustomer="Yes", IF(COUNTIF($I$2:$I$11,B1541)&gt;0,0,WEEKDAY(B1541,2)),IF(COUNTIF($I$2:$I$21,B1541)&gt;0,0,WEEKDAY(B1541,2)))</f>
        <v>7</v>
      </c>
      <c r="D1541" s="74">
        <f t="shared" si="2"/>
        <v>1</v>
      </c>
      <c r="E1541" s="12">
        <f>IFERROR(VLOOKUP(A1541,'IDAR Meter Data'!$A:$B,2,1),"")</f>
        <v>132</v>
      </c>
      <c r="F1541" s="75">
        <f>IF(CECCZ="CZ03",'Outside Temp'!B1541,IF(CECCZ="CZ04",'Outside Temp'!B1542,IF(CECCZ="CZ12",'Outside Temp'!B1543, IF(CECCZ="CZ13",'Outside Temp'!B1544))))</f>
        <v>55</v>
      </c>
      <c r="G1541" s="12">
        <f t="shared" si="3"/>
        <v>1</v>
      </c>
    </row>
    <row r="1542" ht="15.75" customHeight="1">
      <c r="A1542" s="13">
        <v>42141.083333333336</v>
      </c>
      <c r="B1542" s="73">
        <f t="shared" si="1"/>
        <v>42141</v>
      </c>
      <c r="C1542" s="74">
        <f>IF(NewCustomer="Yes", IF(COUNTIF($I$2:$I$11,B1542)&gt;0,0,WEEKDAY(B1542,2)),IF(COUNTIF($I$2:$I$21,B1542)&gt;0,0,WEEKDAY(B1542,2)))</f>
        <v>7</v>
      </c>
      <c r="D1542" s="74">
        <f t="shared" si="2"/>
        <v>2</v>
      </c>
      <c r="E1542" s="12">
        <f>IFERROR(VLOOKUP(A1542,'IDAR Meter Data'!$A:$B,2,1),"")</f>
        <v>134</v>
      </c>
      <c r="F1542" s="75">
        <f>IF(CECCZ="CZ03",'Outside Temp'!B1542,IF(CECCZ="CZ04",'Outside Temp'!B1543,IF(CECCZ="CZ12",'Outside Temp'!B1544, IF(CECCZ="CZ13",'Outside Temp'!B1545))))</f>
        <v>55</v>
      </c>
      <c r="G1542" s="12">
        <f t="shared" si="3"/>
        <v>1</v>
      </c>
    </row>
    <row r="1543" ht="15.75" customHeight="1">
      <c r="A1543" s="13">
        <v>42141.09375</v>
      </c>
      <c r="B1543" s="73">
        <f t="shared" si="1"/>
        <v>42141</v>
      </c>
      <c r="C1543" s="74">
        <f>IF(NewCustomer="Yes", IF(COUNTIF($I$2:$I$11,B1543)&gt;0,0,WEEKDAY(B1543,2)),IF(COUNTIF($I$2:$I$21,B1543)&gt;0,0,WEEKDAY(B1543,2)))</f>
        <v>7</v>
      </c>
      <c r="D1543" s="74">
        <f t="shared" si="2"/>
        <v>2</v>
      </c>
      <c r="E1543" s="12">
        <f>IFERROR(VLOOKUP(A1543,'IDAR Meter Data'!$A:$B,2,1),"")</f>
        <v>132</v>
      </c>
      <c r="F1543" s="75">
        <f>IF(CECCZ="CZ03",'Outside Temp'!B1543,IF(CECCZ="CZ04",'Outside Temp'!B1544,IF(CECCZ="CZ12",'Outside Temp'!B1545, IF(CECCZ="CZ13",'Outside Temp'!B1546))))</f>
        <v>55</v>
      </c>
      <c r="G1543" s="12">
        <f t="shared" si="3"/>
        <v>1</v>
      </c>
    </row>
    <row r="1544" ht="15.75" customHeight="1">
      <c r="A1544" s="13">
        <v>42141.104166666664</v>
      </c>
      <c r="B1544" s="73">
        <f t="shared" si="1"/>
        <v>42141</v>
      </c>
      <c r="C1544" s="74">
        <f>IF(NewCustomer="Yes", IF(COUNTIF($I$2:$I$11,B1544)&gt;0,0,WEEKDAY(B1544,2)),IF(COUNTIF($I$2:$I$21,B1544)&gt;0,0,WEEKDAY(B1544,2)))</f>
        <v>7</v>
      </c>
      <c r="D1544" s="74">
        <f t="shared" si="2"/>
        <v>2</v>
      </c>
      <c r="E1544" s="12">
        <f>IFERROR(VLOOKUP(A1544,'IDAR Meter Data'!$A:$B,2,1),"")</f>
        <v>140</v>
      </c>
      <c r="F1544" s="75">
        <f>IF(CECCZ="CZ03",'Outside Temp'!B1544,IF(CECCZ="CZ04",'Outside Temp'!B1545,IF(CECCZ="CZ12",'Outside Temp'!B1546, IF(CECCZ="CZ13",'Outside Temp'!B1547))))</f>
        <v>55</v>
      </c>
      <c r="G1544" s="12">
        <f t="shared" si="3"/>
        <v>1</v>
      </c>
    </row>
    <row r="1545" ht="15.75" customHeight="1">
      <c r="A1545" s="13">
        <v>42141.114583333336</v>
      </c>
      <c r="B1545" s="73">
        <f t="shared" si="1"/>
        <v>42141</v>
      </c>
      <c r="C1545" s="74">
        <f>IF(NewCustomer="Yes", IF(COUNTIF($I$2:$I$11,B1545)&gt;0,0,WEEKDAY(B1545,2)),IF(COUNTIF($I$2:$I$21,B1545)&gt;0,0,WEEKDAY(B1545,2)))</f>
        <v>7</v>
      </c>
      <c r="D1545" s="74">
        <f t="shared" si="2"/>
        <v>2</v>
      </c>
      <c r="E1545" s="12">
        <f>IFERROR(VLOOKUP(A1545,'IDAR Meter Data'!$A:$B,2,1),"")</f>
        <v>136</v>
      </c>
      <c r="F1545" s="75">
        <f>IF(CECCZ="CZ03",'Outside Temp'!B1545,IF(CECCZ="CZ04",'Outside Temp'!B1546,IF(CECCZ="CZ12",'Outside Temp'!B1547, IF(CECCZ="CZ13",'Outside Temp'!B1548))))</f>
        <v>55</v>
      </c>
      <c r="G1545" s="12">
        <f t="shared" si="3"/>
        <v>1</v>
      </c>
    </row>
    <row r="1546" ht="15.75" customHeight="1">
      <c r="A1546" s="13">
        <v>42141.125</v>
      </c>
      <c r="B1546" s="73">
        <f t="shared" si="1"/>
        <v>42141</v>
      </c>
      <c r="C1546" s="74">
        <f>IF(NewCustomer="Yes", IF(COUNTIF($I$2:$I$11,B1546)&gt;0,0,WEEKDAY(B1546,2)),IF(COUNTIF($I$2:$I$21,B1546)&gt;0,0,WEEKDAY(B1546,2)))</f>
        <v>7</v>
      </c>
      <c r="D1546" s="74">
        <f t="shared" si="2"/>
        <v>3</v>
      </c>
      <c r="E1546" s="12">
        <f>IFERROR(VLOOKUP(A1546,'IDAR Meter Data'!$A:$B,2,1),"")</f>
        <v>131</v>
      </c>
      <c r="F1546" s="75">
        <f>IF(CECCZ="CZ03",'Outside Temp'!B1546,IF(CECCZ="CZ04",'Outside Temp'!B1547,IF(CECCZ="CZ12",'Outside Temp'!B1548, IF(CECCZ="CZ13",'Outside Temp'!B1549))))</f>
        <v>55</v>
      </c>
      <c r="G1546" s="12">
        <f t="shared" si="3"/>
        <v>1</v>
      </c>
    </row>
    <row r="1547" ht="15.75" customHeight="1">
      <c r="A1547" s="13">
        <v>42141.135416666664</v>
      </c>
      <c r="B1547" s="73">
        <f t="shared" si="1"/>
        <v>42141</v>
      </c>
      <c r="C1547" s="74">
        <f>IF(NewCustomer="Yes", IF(COUNTIF($I$2:$I$11,B1547)&gt;0,0,WEEKDAY(B1547,2)),IF(COUNTIF($I$2:$I$21,B1547)&gt;0,0,WEEKDAY(B1547,2)))</f>
        <v>7</v>
      </c>
      <c r="D1547" s="74">
        <f t="shared" si="2"/>
        <v>3</v>
      </c>
      <c r="E1547" s="12">
        <f>IFERROR(VLOOKUP(A1547,'IDAR Meter Data'!$A:$B,2,1),"")</f>
        <v>133</v>
      </c>
      <c r="F1547" s="75">
        <f>IF(CECCZ="CZ03",'Outside Temp'!B1547,IF(CECCZ="CZ04",'Outside Temp'!B1548,IF(CECCZ="CZ12",'Outside Temp'!B1549, IF(CECCZ="CZ13",'Outside Temp'!B1550))))</f>
        <v>55</v>
      </c>
      <c r="G1547" s="12">
        <f t="shared" si="3"/>
        <v>1</v>
      </c>
    </row>
    <row r="1548" ht="15.75" customHeight="1">
      <c r="A1548" s="13">
        <v>42141.145833333336</v>
      </c>
      <c r="B1548" s="73">
        <f t="shared" si="1"/>
        <v>42141</v>
      </c>
      <c r="C1548" s="74">
        <f>IF(NewCustomer="Yes", IF(COUNTIF($I$2:$I$11,B1548)&gt;0,0,WEEKDAY(B1548,2)),IF(COUNTIF($I$2:$I$21,B1548)&gt;0,0,WEEKDAY(B1548,2)))</f>
        <v>7</v>
      </c>
      <c r="D1548" s="74">
        <f t="shared" si="2"/>
        <v>3</v>
      </c>
      <c r="E1548" s="12">
        <f>IFERROR(VLOOKUP(A1548,'IDAR Meter Data'!$A:$B,2,1),"")</f>
        <v>139</v>
      </c>
      <c r="F1548" s="75">
        <f>IF(CECCZ="CZ03",'Outside Temp'!B1548,IF(CECCZ="CZ04",'Outside Temp'!B1549,IF(CECCZ="CZ12",'Outside Temp'!B1550, IF(CECCZ="CZ13",'Outside Temp'!B1551))))</f>
        <v>55</v>
      </c>
      <c r="G1548" s="12">
        <f t="shared" si="3"/>
        <v>1</v>
      </c>
    </row>
    <row r="1549" ht="15.75" customHeight="1">
      <c r="A1549" s="13">
        <v>42141.15625</v>
      </c>
      <c r="B1549" s="73">
        <f t="shared" si="1"/>
        <v>42141</v>
      </c>
      <c r="C1549" s="74">
        <f>IF(NewCustomer="Yes", IF(COUNTIF($I$2:$I$11,B1549)&gt;0,0,WEEKDAY(B1549,2)),IF(COUNTIF($I$2:$I$21,B1549)&gt;0,0,WEEKDAY(B1549,2)))</f>
        <v>7</v>
      </c>
      <c r="D1549" s="74">
        <f t="shared" si="2"/>
        <v>3</v>
      </c>
      <c r="E1549" s="12">
        <f>IFERROR(VLOOKUP(A1549,'IDAR Meter Data'!$A:$B,2,1),"")</f>
        <v>133</v>
      </c>
      <c r="F1549" s="75">
        <f>IF(CECCZ="CZ03",'Outside Temp'!B1549,IF(CECCZ="CZ04",'Outside Temp'!B1550,IF(CECCZ="CZ12",'Outside Temp'!B1551, IF(CECCZ="CZ13",'Outside Temp'!B1552))))</f>
        <v>55</v>
      </c>
      <c r="G1549" s="12">
        <f t="shared" si="3"/>
        <v>1</v>
      </c>
    </row>
    <row r="1550" ht="15.75" customHeight="1">
      <c r="A1550" s="13">
        <v>42141.166666666664</v>
      </c>
      <c r="B1550" s="73">
        <f t="shared" si="1"/>
        <v>42141</v>
      </c>
      <c r="C1550" s="74">
        <f>IF(NewCustomer="Yes", IF(COUNTIF($I$2:$I$11,B1550)&gt;0,0,WEEKDAY(B1550,2)),IF(COUNTIF($I$2:$I$21,B1550)&gt;0,0,WEEKDAY(B1550,2)))</f>
        <v>7</v>
      </c>
      <c r="D1550" s="74">
        <f t="shared" si="2"/>
        <v>4</v>
      </c>
      <c r="E1550" s="12">
        <f>IFERROR(VLOOKUP(A1550,'IDAR Meter Data'!$A:$B,2,1),"")</f>
        <v>147</v>
      </c>
      <c r="F1550" s="75">
        <f>IF(CECCZ="CZ03",'Outside Temp'!B1550,IF(CECCZ="CZ04",'Outside Temp'!B1551,IF(CECCZ="CZ12",'Outside Temp'!B1552, IF(CECCZ="CZ13",'Outside Temp'!B1553))))</f>
        <v>55</v>
      </c>
      <c r="G1550" s="12">
        <f t="shared" si="3"/>
        <v>1</v>
      </c>
    </row>
    <row r="1551" ht="15.75" customHeight="1">
      <c r="A1551" s="13">
        <v>42141.177083333336</v>
      </c>
      <c r="B1551" s="73">
        <f t="shared" si="1"/>
        <v>42141</v>
      </c>
      <c r="C1551" s="74">
        <f>IF(NewCustomer="Yes", IF(COUNTIF($I$2:$I$11,B1551)&gt;0,0,WEEKDAY(B1551,2)),IF(COUNTIF($I$2:$I$21,B1551)&gt;0,0,WEEKDAY(B1551,2)))</f>
        <v>7</v>
      </c>
      <c r="D1551" s="74">
        <f t="shared" si="2"/>
        <v>4</v>
      </c>
      <c r="E1551" s="12">
        <f>IFERROR(VLOOKUP(A1551,'IDAR Meter Data'!$A:$B,2,1),"")</f>
        <v>136</v>
      </c>
      <c r="F1551" s="75">
        <f>IF(CECCZ="CZ03",'Outside Temp'!B1551,IF(CECCZ="CZ04",'Outside Temp'!B1552,IF(CECCZ="CZ12",'Outside Temp'!B1553, IF(CECCZ="CZ13",'Outside Temp'!B1554))))</f>
        <v>55</v>
      </c>
      <c r="G1551" s="12">
        <f t="shared" si="3"/>
        <v>1</v>
      </c>
    </row>
    <row r="1552" ht="15.75" customHeight="1">
      <c r="A1552" s="13">
        <v>42141.1875</v>
      </c>
      <c r="B1552" s="73">
        <f t="shared" si="1"/>
        <v>42141</v>
      </c>
      <c r="C1552" s="74">
        <f>IF(NewCustomer="Yes", IF(COUNTIF($I$2:$I$11,B1552)&gt;0,0,WEEKDAY(B1552,2)),IF(COUNTIF($I$2:$I$21,B1552)&gt;0,0,WEEKDAY(B1552,2)))</f>
        <v>7</v>
      </c>
      <c r="D1552" s="74">
        <f t="shared" si="2"/>
        <v>4</v>
      </c>
      <c r="E1552" s="12">
        <f>IFERROR(VLOOKUP(A1552,'IDAR Meter Data'!$A:$B,2,1),"")</f>
        <v>143</v>
      </c>
      <c r="F1552" s="75">
        <f>IF(CECCZ="CZ03",'Outside Temp'!B1552,IF(CECCZ="CZ04",'Outside Temp'!B1553,IF(CECCZ="CZ12",'Outside Temp'!B1554, IF(CECCZ="CZ13",'Outside Temp'!B1555))))</f>
        <v>55</v>
      </c>
      <c r="G1552" s="12">
        <f t="shared" si="3"/>
        <v>1</v>
      </c>
    </row>
    <row r="1553" ht="15.75" customHeight="1">
      <c r="A1553" s="13">
        <v>42141.197916666664</v>
      </c>
      <c r="B1553" s="73">
        <f t="shared" si="1"/>
        <v>42141</v>
      </c>
      <c r="C1553" s="74">
        <f>IF(NewCustomer="Yes", IF(COUNTIF($I$2:$I$11,B1553)&gt;0,0,WEEKDAY(B1553,2)),IF(COUNTIF($I$2:$I$21,B1553)&gt;0,0,WEEKDAY(B1553,2)))</f>
        <v>7</v>
      </c>
      <c r="D1553" s="74">
        <f t="shared" si="2"/>
        <v>4</v>
      </c>
      <c r="E1553" s="12">
        <f>IFERROR(VLOOKUP(A1553,'IDAR Meter Data'!$A:$B,2,1),"")</f>
        <v>135</v>
      </c>
      <c r="F1553" s="75">
        <f>IF(CECCZ="CZ03",'Outside Temp'!B1553,IF(CECCZ="CZ04",'Outside Temp'!B1554,IF(CECCZ="CZ12",'Outside Temp'!B1555, IF(CECCZ="CZ13",'Outside Temp'!B1556))))</f>
        <v>55</v>
      </c>
      <c r="G1553" s="12">
        <f t="shared" si="3"/>
        <v>1</v>
      </c>
    </row>
    <row r="1554" ht="15.75" customHeight="1">
      <c r="A1554" s="13">
        <v>42141.208333333336</v>
      </c>
      <c r="B1554" s="73">
        <f t="shared" si="1"/>
        <v>42141</v>
      </c>
      <c r="C1554" s="74">
        <f>IF(NewCustomer="Yes", IF(COUNTIF($I$2:$I$11,B1554)&gt;0,0,WEEKDAY(B1554,2)),IF(COUNTIF($I$2:$I$21,B1554)&gt;0,0,WEEKDAY(B1554,2)))</f>
        <v>7</v>
      </c>
      <c r="D1554" s="74">
        <f t="shared" si="2"/>
        <v>5</v>
      </c>
      <c r="E1554" s="12">
        <f>IFERROR(VLOOKUP(A1554,'IDAR Meter Data'!$A:$B,2,1),"")</f>
        <v>148</v>
      </c>
      <c r="F1554" s="75">
        <f>IF(CECCZ="CZ03",'Outside Temp'!B1554,IF(CECCZ="CZ04",'Outside Temp'!B1555,IF(CECCZ="CZ12",'Outside Temp'!B1556, IF(CECCZ="CZ13",'Outside Temp'!B1557))))</f>
        <v>55</v>
      </c>
      <c r="G1554" s="12">
        <f t="shared" si="3"/>
        <v>1</v>
      </c>
    </row>
    <row r="1555" ht="15.75" customHeight="1">
      <c r="A1555" s="13">
        <v>42141.21875</v>
      </c>
      <c r="B1555" s="73">
        <f t="shared" si="1"/>
        <v>42141</v>
      </c>
      <c r="C1555" s="74">
        <f>IF(NewCustomer="Yes", IF(COUNTIF($I$2:$I$11,B1555)&gt;0,0,WEEKDAY(B1555,2)),IF(COUNTIF($I$2:$I$21,B1555)&gt;0,0,WEEKDAY(B1555,2)))</f>
        <v>7</v>
      </c>
      <c r="D1555" s="74">
        <f t="shared" si="2"/>
        <v>5</v>
      </c>
      <c r="E1555" s="12">
        <f>IFERROR(VLOOKUP(A1555,'IDAR Meter Data'!$A:$B,2,1),"")</f>
        <v>135</v>
      </c>
      <c r="F1555" s="75">
        <f>IF(CECCZ="CZ03",'Outside Temp'!B1555,IF(CECCZ="CZ04",'Outside Temp'!B1556,IF(CECCZ="CZ12",'Outside Temp'!B1557, IF(CECCZ="CZ13",'Outside Temp'!B1558))))</f>
        <v>55</v>
      </c>
      <c r="G1555" s="12">
        <f t="shared" si="3"/>
        <v>1</v>
      </c>
    </row>
    <row r="1556" ht="15.75" customHeight="1">
      <c r="A1556" s="13">
        <v>42141.229166666664</v>
      </c>
      <c r="B1556" s="73">
        <f t="shared" si="1"/>
        <v>42141</v>
      </c>
      <c r="C1556" s="74">
        <f>IF(NewCustomer="Yes", IF(COUNTIF($I$2:$I$11,B1556)&gt;0,0,WEEKDAY(B1556,2)),IF(COUNTIF($I$2:$I$21,B1556)&gt;0,0,WEEKDAY(B1556,2)))</f>
        <v>7</v>
      </c>
      <c r="D1556" s="74">
        <f t="shared" si="2"/>
        <v>5</v>
      </c>
      <c r="E1556" s="12">
        <f>IFERROR(VLOOKUP(A1556,'IDAR Meter Data'!$A:$B,2,1),"")</f>
        <v>135</v>
      </c>
      <c r="F1556" s="75">
        <f>IF(CECCZ="CZ03",'Outside Temp'!B1556,IF(CECCZ="CZ04",'Outside Temp'!B1557,IF(CECCZ="CZ12",'Outside Temp'!B1558, IF(CECCZ="CZ13",'Outside Temp'!B1559))))</f>
        <v>55</v>
      </c>
      <c r="G1556" s="12">
        <f t="shared" si="3"/>
        <v>1</v>
      </c>
    </row>
    <row r="1557" ht="15.75" customHeight="1">
      <c r="A1557" s="13">
        <v>42141.239583333336</v>
      </c>
      <c r="B1557" s="73">
        <f t="shared" si="1"/>
        <v>42141</v>
      </c>
      <c r="C1557" s="74">
        <f>IF(NewCustomer="Yes", IF(COUNTIF($I$2:$I$11,B1557)&gt;0,0,WEEKDAY(B1557,2)),IF(COUNTIF($I$2:$I$21,B1557)&gt;0,0,WEEKDAY(B1557,2)))</f>
        <v>7</v>
      </c>
      <c r="D1557" s="74">
        <f t="shared" si="2"/>
        <v>5</v>
      </c>
      <c r="E1557" s="12">
        <f>IFERROR(VLOOKUP(A1557,'IDAR Meter Data'!$A:$B,2,1),"")</f>
        <v>134</v>
      </c>
      <c r="F1557" s="75">
        <f>IF(CECCZ="CZ03",'Outside Temp'!B1557,IF(CECCZ="CZ04",'Outside Temp'!B1558,IF(CECCZ="CZ12",'Outside Temp'!B1559, IF(CECCZ="CZ13",'Outside Temp'!B1560))))</f>
        <v>55</v>
      </c>
      <c r="G1557" s="12">
        <f t="shared" si="3"/>
        <v>1</v>
      </c>
    </row>
    <row r="1558" ht="15.75" customHeight="1">
      <c r="A1558" s="13">
        <v>42141.25</v>
      </c>
      <c r="B1558" s="73">
        <f t="shared" si="1"/>
        <v>42141</v>
      </c>
      <c r="C1558" s="74">
        <f>IF(NewCustomer="Yes", IF(COUNTIF($I$2:$I$11,B1558)&gt;0,0,WEEKDAY(B1558,2)),IF(COUNTIF($I$2:$I$21,B1558)&gt;0,0,WEEKDAY(B1558,2)))</f>
        <v>7</v>
      </c>
      <c r="D1558" s="74">
        <f t="shared" si="2"/>
        <v>6</v>
      </c>
      <c r="E1558" s="12">
        <f>IFERROR(VLOOKUP(A1558,'IDAR Meter Data'!$A:$B,2,1),"")</f>
        <v>137</v>
      </c>
      <c r="F1558" s="75">
        <f>IF(CECCZ="CZ03",'Outside Temp'!B1558,IF(CECCZ="CZ04",'Outside Temp'!B1559,IF(CECCZ="CZ12",'Outside Temp'!B1560, IF(CECCZ="CZ13",'Outside Temp'!B1561))))</f>
        <v>55.06666667</v>
      </c>
      <c r="G1558" s="12">
        <f t="shared" si="3"/>
        <v>1</v>
      </c>
    </row>
    <row r="1559" ht="15.75" customHeight="1">
      <c r="A1559" s="13">
        <v>42141.260416666664</v>
      </c>
      <c r="B1559" s="73">
        <f t="shared" si="1"/>
        <v>42141</v>
      </c>
      <c r="C1559" s="74">
        <f>IF(NewCustomer="Yes", IF(COUNTIF($I$2:$I$11,B1559)&gt;0,0,WEEKDAY(B1559,2)),IF(COUNTIF($I$2:$I$21,B1559)&gt;0,0,WEEKDAY(B1559,2)))</f>
        <v>7</v>
      </c>
      <c r="D1559" s="74">
        <f t="shared" si="2"/>
        <v>6</v>
      </c>
      <c r="E1559" s="12">
        <f>IFERROR(VLOOKUP(A1559,'IDAR Meter Data'!$A:$B,2,1),"")</f>
        <v>134</v>
      </c>
      <c r="F1559" s="75">
        <f>IF(CECCZ="CZ03",'Outside Temp'!B1559,IF(CECCZ="CZ04",'Outside Temp'!B1560,IF(CECCZ="CZ12",'Outside Temp'!B1561, IF(CECCZ="CZ13",'Outside Temp'!B1562))))</f>
        <v>55.31666667</v>
      </c>
      <c r="G1559" s="12">
        <f t="shared" si="3"/>
        <v>1</v>
      </c>
    </row>
    <row r="1560" ht="15.75" customHeight="1">
      <c r="A1560" s="13">
        <v>42141.270833333336</v>
      </c>
      <c r="B1560" s="73">
        <f t="shared" si="1"/>
        <v>42141</v>
      </c>
      <c r="C1560" s="74">
        <f>IF(NewCustomer="Yes", IF(COUNTIF($I$2:$I$11,B1560)&gt;0,0,WEEKDAY(B1560,2)),IF(COUNTIF($I$2:$I$21,B1560)&gt;0,0,WEEKDAY(B1560,2)))</f>
        <v>7</v>
      </c>
      <c r="D1560" s="74">
        <f t="shared" si="2"/>
        <v>6</v>
      </c>
      <c r="E1560" s="12">
        <f>IFERROR(VLOOKUP(A1560,'IDAR Meter Data'!$A:$B,2,1),"")</f>
        <v>152</v>
      </c>
      <c r="F1560" s="75">
        <f>IF(CECCZ="CZ03",'Outside Temp'!B1560,IF(CECCZ="CZ04",'Outside Temp'!B1561,IF(CECCZ="CZ12",'Outside Temp'!B1562, IF(CECCZ="CZ13",'Outside Temp'!B1563))))</f>
        <v>55.56666667</v>
      </c>
      <c r="G1560" s="12">
        <f t="shared" si="3"/>
        <v>1</v>
      </c>
    </row>
    <row r="1561" ht="15.75" customHeight="1">
      <c r="A1561" s="13">
        <v>42141.28125</v>
      </c>
      <c r="B1561" s="73">
        <f t="shared" si="1"/>
        <v>42141</v>
      </c>
      <c r="C1561" s="74">
        <f>IF(NewCustomer="Yes", IF(COUNTIF($I$2:$I$11,B1561)&gt;0,0,WEEKDAY(B1561,2)),IF(COUNTIF($I$2:$I$21,B1561)&gt;0,0,WEEKDAY(B1561,2)))</f>
        <v>7</v>
      </c>
      <c r="D1561" s="74">
        <f t="shared" si="2"/>
        <v>6</v>
      </c>
      <c r="E1561" s="12">
        <f>IFERROR(VLOOKUP(A1561,'IDAR Meter Data'!$A:$B,2,1),"")</f>
        <v>139</v>
      </c>
      <c r="F1561" s="75">
        <f>IF(CECCZ="CZ03",'Outside Temp'!B1561,IF(CECCZ="CZ04",'Outside Temp'!B1562,IF(CECCZ="CZ12",'Outside Temp'!B1563, IF(CECCZ="CZ13",'Outside Temp'!B1564))))</f>
        <v>55.81666667</v>
      </c>
      <c r="G1561" s="12">
        <f t="shared" si="3"/>
        <v>1</v>
      </c>
    </row>
    <row r="1562" ht="15.75" customHeight="1">
      <c r="A1562" s="13">
        <v>42141.291666666664</v>
      </c>
      <c r="B1562" s="73">
        <f t="shared" si="1"/>
        <v>42141</v>
      </c>
      <c r="C1562" s="74">
        <f>IF(NewCustomer="Yes", IF(COUNTIF($I$2:$I$11,B1562)&gt;0,0,WEEKDAY(B1562,2)),IF(COUNTIF($I$2:$I$21,B1562)&gt;0,0,WEEKDAY(B1562,2)))</f>
        <v>7</v>
      </c>
      <c r="D1562" s="74">
        <f t="shared" si="2"/>
        <v>7</v>
      </c>
      <c r="E1562" s="12">
        <f>IFERROR(VLOOKUP(A1562,'IDAR Meter Data'!$A:$B,2,1),"")</f>
        <v>146</v>
      </c>
      <c r="F1562" s="75">
        <f>IF(CECCZ="CZ03",'Outside Temp'!B1562,IF(CECCZ="CZ04",'Outside Temp'!B1563,IF(CECCZ="CZ12",'Outside Temp'!B1564, IF(CECCZ="CZ13",'Outside Temp'!B1565))))</f>
        <v>56</v>
      </c>
      <c r="G1562" s="12">
        <f t="shared" si="3"/>
        <v>1</v>
      </c>
    </row>
    <row r="1563" ht="15.75" customHeight="1">
      <c r="A1563" s="13">
        <v>42141.302083333336</v>
      </c>
      <c r="B1563" s="73">
        <f t="shared" si="1"/>
        <v>42141</v>
      </c>
      <c r="C1563" s="74">
        <f>IF(NewCustomer="Yes", IF(COUNTIF($I$2:$I$11,B1563)&gt;0,0,WEEKDAY(B1563,2)),IF(COUNTIF($I$2:$I$21,B1563)&gt;0,0,WEEKDAY(B1563,2)))</f>
        <v>7</v>
      </c>
      <c r="D1563" s="74">
        <f t="shared" si="2"/>
        <v>7</v>
      </c>
      <c r="E1563" s="12">
        <f>IFERROR(VLOOKUP(A1563,'IDAR Meter Data'!$A:$B,2,1),"")</f>
        <v>145</v>
      </c>
      <c r="F1563" s="75">
        <f>IF(CECCZ="CZ03",'Outside Temp'!B1563,IF(CECCZ="CZ04",'Outside Temp'!B1564,IF(CECCZ="CZ12",'Outside Temp'!B1565, IF(CECCZ="CZ13",'Outside Temp'!B1566))))</f>
        <v>56</v>
      </c>
      <c r="G1563" s="12">
        <f t="shared" si="3"/>
        <v>1</v>
      </c>
    </row>
    <row r="1564" ht="15.75" customHeight="1">
      <c r="A1564" s="13">
        <v>42141.3125</v>
      </c>
      <c r="B1564" s="73">
        <f t="shared" si="1"/>
        <v>42141</v>
      </c>
      <c r="C1564" s="74">
        <f>IF(NewCustomer="Yes", IF(COUNTIF($I$2:$I$11,B1564)&gt;0,0,WEEKDAY(B1564,2)),IF(COUNTIF($I$2:$I$21,B1564)&gt;0,0,WEEKDAY(B1564,2)))</f>
        <v>7</v>
      </c>
      <c r="D1564" s="74">
        <f t="shared" si="2"/>
        <v>7</v>
      </c>
      <c r="E1564" s="12">
        <f>IFERROR(VLOOKUP(A1564,'IDAR Meter Data'!$A:$B,2,1),"")</f>
        <v>148</v>
      </c>
      <c r="F1564" s="75">
        <f>IF(CECCZ="CZ03",'Outside Temp'!B1564,IF(CECCZ="CZ04",'Outside Temp'!B1565,IF(CECCZ="CZ12",'Outside Temp'!B1566, IF(CECCZ="CZ13",'Outside Temp'!B1567))))</f>
        <v>56</v>
      </c>
      <c r="G1564" s="12">
        <f t="shared" si="3"/>
        <v>1</v>
      </c>
    </row>
    <row r="1565" ht="15.75" customHeight="1">
      <c r="A1565" s="13">
        <v>42141.322916666664</v>
      </c>
      <c r="B1565" s="73">
        <f t="shared" si="1"/>
        <v>42141</v>
      </c>
      <c r="C1565" s="74">
        <f>IF(NewCustomer="Yes", IF(COUNTIF($I$2:$I$11,B1565)&gt;0,0,WEEKDAY(B1565,2)),IF(COUNTIF($I$2:$I$21,B1565)&gt;0,0,WEEKDAY(B1565,2)))</f>
        <v>7</v>
      </c>
      <c r="D1565" s="74">
        <f t="shared" si="2"/>
        <v>7</v>
      </c>
      <c r="E1565" s="12">
        <f>IFERROR(VLOOKUP(A1565,'IDAR Meter Data'!$A:$B,2,1),"")</f>
        <v>147</v>
      </c>
      <c r="F1565" s="75">
        <f>IF(CECCZ="CZ03",'Outside Temp'!B1565,IF(CECCZ="CZ04",'Outside Temp'!B1566,IF(CECCZ="CZ12",'Outside Temp'!B1567, IF(CECCZ="CZ13",'Outside Temp'!B1568))))</f>
        <v>56</v>
      </c>
      <c r="G1565" s="12">
        <f t="shared" si="3"/>
        <v>1</v>
      </c>
    </row>
    <row r="1566" ht="15.75" customHeight="1">
      <c r="A1566" s="13">
        <v>42141.333333333336</v>
      </c>
      <c r="B1566" s="73">
        <f t="shared" si="1"/>
        <v>42141</v>
      </c>
      <c r="C1566" s="74">
        <f>IF(NewCustomer="Yes", IF(COUNTIF($I$2:$I$11,B1566)&gt;0,0,WEEKDAY(B1566,2)),IF(COUNTIF($I$2:$I$21,B1566)&gt;0,0,WEEKDAY(B1566,2)))</f>
        <v>7</v>
      </c>
      <c r="D1566" s="74">
        <f t="shared" si="2"/>
        <v>8</v>
      </c>
      <c r="E1566" s="12">
        <f>IFERROR(VLOOKUP(A1566,'IDAR Meter Data'!$A:$B,2,1),"")</f>
        <v>159</v>
      </c>
      <c r="F1566" s="75">
        <f>IF(CECCZ="CZ03",'Outside Temp'!B1566,IF(CECCZ="CZ04",'Outside Temp'!B1567,IF(CECCZ="CZ12",'Outside Temp'!B1568, IF(CECCZ="CZ13",'Outside Temp'!B1569))))</f>
        <v>56</v>
      </c>
      <c r="G1566" s="12">
        <f t="shared" si="3"/>
        <v>1</v>
      </c>
    </row>
    <row r="1567" ht="15.75" customHeight="1">
      <c r="A1567" s="13">
        <v>42141.34375</v>
      </c>
      <c r="B1567" s="73">
        <f t="shared" si="1"/>
        <v>42141</v>
      </c>
      <c r="C1567" s="74">
        <f>IF(NewCustomer="Yes", IF(COUNTIF($I$2:$I$11,B1567)&gt;0,0,WEEKDAY(B1567,2)),IF(COUNTIF($I$2:$I$21,B1567)&gt;0,0,WEEKDAY(B1567,2)))</f>
        <v>7</v>
      </c>
      <c r="D1567" s="74">
        <f t="shared" si="2"/>
        <v>8</v>
      </c>
      <c r="E1567" s="12">
        <f>IFERROR(VLOOKUP(A1567,'IDAR Meter Data'!$A:$B,2,1),"")</f>
        <v>147</v>
      </c>
      <c r="F1567" s="75">
        <f>IF(CECCZ="CZ03",'Outside Temp'!B1567,IF(CECCZ="CZ04",'Outside Temp'!B1568,IF(CECCZ="CZ12",'Outside Temp'!B1569, IF(CECCZ="CZ13",'Outside Temp'!B1570))))</f>
        <v>56</v>
      </c>
      <c r="G1567" s="12">
        <f t="shared" si="3"/>
        <v>1</v>
      </c>
    </row>
    <row r="1568" ht="15.75" customHeight="1">
      <c r="A1568" s="13">
        <v>42141.354166666664</v>
      </c>
      <c r="B1568" s="73">
        <f t="shared" si="1"/>
        <v>42141</v>
      </c>
      <c r="C1568" s="74">
        <f>IF(NewCustomer="Yes", IF(COUNTIF($I$2:$I$11,B1568)&gt;0,0,WEEKDAY(B1568,2)),IF(COUNTIF($I$2:$I$21,B1568)&gt;0,0,WEEKDAY(B1568,2)))</f>
        <v>7</v>
      </c>
      <c r="D1568" s="74">
        <f t="shared" si="2"/>
        <v>8</v>
      </c>
      <c r="E1568" s="12">
        <f>IFERROR(VLOOKUP(A1568,'IDAR Meter Data'!$A:$B,2,1),"")</f>
        <v>146</v>
      </c>
      <c r="F1568" s="75">
        <f>IF(CECCZ="CZ03",'Outside Temp'!B1568,IF(CECCZ="CZ04",'Outside Temp'!B1569,IF(CECCZ="CZ12",'Outside Temp'!B1570, IF(CECCZ="CZ13",'Outside Temp'!B1571))))</f>
        <v>56</v>
      </c>
      <c r="G1568" s="12">
        <f t="shared" si="3"/>
        <v>1</v>
      </c>
    </row>
    <row r="1569" ht="15.75" customHeight="1">
      <c r="A1569" s="13">
        <v>42141.364583333336</v>
      </c>
      <c r="B1569" s="73">
        <f t="shared" si="1"/>
        <v>42141</v>
      </c>
      <c r="C1569" s="74">
        <f>IF(NewCustomer="Yes", IF(COUNTIF($I$2:$I$11,B1569)&gt;0,0,WEEKDAY(B1569,2)),IF(COUNTIF($I$2:$I$21,B1569)&gt;0,0,WEEKDAY(B1569,2)))</f>
        <v>7</v>
      </c>
      <c r="D1569" s="74">
        <f t="shared" si="2"/>
        <v>8</v>
      </c>
      <c r="E1569" s="12">
        <f>IFERROR(VLOOKUP(A1569,'IDAR Meter Data'!$A:$B,2,1),"")</f>
        <v>144</v>
      </c>
      <c r="F1569" s="75">
        <f>IF(CECCZ="CZ03",'Outside Temp'!B1569,IF(CECCZ="CZ04",'Outside Temp'!B1570,IF(CECCZ="CZ12",'Outside Temp'!B1571, IF(CECCZ="CZ13",'Outside Temp'!B1572))))</f>
        <v>56</v>
      </c>
      <c r="G1569" s="12">
        <f t="shared" si="3"/>
        <v>1</v>
      </c>
    </row>
    <row r="1570" ht="15.75" customHeight="1">
      <c r="A1570" s="13">
        <v>42141.375</v>
      </c>
      <c r="B1570" s="73">
        <f t="shared" si="1"/>
        <v>42141</v>
      </c>
      <c r="C1570" s="74">
        <f>IF(NewCustomer="Yes", IF(COUNTIF($I$2:$I$11,B1570)&gt;0,0,WEEKDAY(B1570,2)),IF(COUNTIF($I$2:$I$21,B1570)&gt;0,0,WEEKDAY(B1570,2)))</f>
        <v>7</v>
      </c>
      <c r="D1570" s="74">
        <f t="shared" si="2"/>
        <v>9</v>
      </c>
      <c r="E1570" s="12">
        <f>IFERROR(VLOOKUP(A1570,'IDAR Meter Data'!$A:$B,2,1),"")</f>
        <v>149</v>
      </c>
      <c r="F1570" s="75">
        <f>IF(CECCZ="CZ03",'Outside Temp'!B1570,IF(CECCZ="CZ04",'Outside Temp'!B1571,IF(CECCZ="CZ12",'Outside Temp'!B1572, IF(CECCZ="CZ13",'Outside Temp'!B1573))))</f>
        <v>56.13333333</v>
      </c>
      <c r="G1570" s="12">
        <f t="shared" si="3"/>
        <v>1</v>
      </c>
    </row>
    <row r="1571" ht="15.75" customHeight="1">
      <c r="A1571" s="13">
        <v>42141.385416666664</v>
      </c>
      <c r="B1571" s="73">
        <f t="shared" si="1"/>
        <v>42141</v>
      </c>
      <c r="C1571" s="74">
        <f>IF(NewCustomer="Yes", IF(COUNTIF($I$2:$I$11,B1571)&gt;0,0,WEEKDAY(B1571,2)),IF(COUNTIF($I$2:$I$21,B1571)&gt;0,0,WEEKDAY(B1571,2)))</f>
        <v>7</v>
      </c>
      <c r="D1571" s="74">
        <f t="shared" si="2"/>
        <v>9</v>
      </c>
      <c r="E1571" s="12">
        <f>IFERROR(VLOOKUP(A1571,'IDAR Meter Data'!$A:$B,2,1),"")</f>
        <v>151</v>
      </c>
      <c r="F1571" s="75">
        <f>IF(CECCZ="CZ03",'Outside Temp'!B1571,IF(CECCZ="CZ04",'Outside Temp'!B1572,IF(CECCZ="CZ12",'Outside Temp'!B1573, IF(CECCZ="CZ13",'Outside Temp'!B1574))))</f>
        <v>56.63333333</v>
      </c>
      <c r="G1571" s="12">
        <f t="shared" si="3"/>
        <v>1</v>
      </c>
    </row>
    <row r="1572" ht="15.75" customHeight="1">
      <c r="A1572" s="13">
        <v>42141.395833333336</v>
      </c>
      <c r="B1572" s="73">
        <f t="shared" si="1"/>
        <v>42141</v>
      </c>
      <c r="C1572" s="74">
        <f>IF(NewCustomer="Yes", IF(COUNTIF($I$2:$I$11,B1572)&gt;0,0,WEEKDAY(B1572,2)),IF(COUNTIF($I$2:$I$21,B1572)&gt;0,0,WEEKDAY(B1572,2)))</f>
        <v>7</v>
      </c>
      <c r="D1572" s="74">
        <f t="shared" si="2"/>
        <v>9</v>
      </c>
      <c r="E1572" s="12">
        <f>IFERROR(VLOOKUP(A1572,'IDAR Meter Data'!$A:$B,2,1),"")</f>
        <v>156</v>
      </c>
      <c r="F1572" s="75">
        <f>IF(CECCZ="CZ03",'Outside Temp'!B1572,IF(CECCZ="CZ04",'Outside Temp'!B1573,IF(CECCZ="CZ12",'Outside Temp'!B1574, IF(CECCZ="CZ13",'Outside Temp'!B1575))))</f>
        <v>57.13333333</v>
      </c>
      <c r="G1572" s="12">
        <f t="shared" si="3"/>
        <v>1</v>
      </c>
    </row>
    <row r="1573" ht="15.75" customHeight="1">
      <c r="A1573" s="13">
        <v>42141.40625</v>
      </c>
      <c r="B1573" s="73">
        <f t="shared" si="1"/>
        <v>42141</v>
      </c>
      <c r="C1573" s="74">
        <f>IF(NewCustomer="Yes", IF(COUNTIF($I$2:$I$11,B1573)&gt;0,0,WEEKDAY(B1573,2)),IF(COUNTIF($I$2:$I$21,B1573)&gt;0,0,WEEKDAY(B1573,2)))</f>
        <v>7</v>
      </c>
      <c r="D1573" s="74">
        <f t="shared" si="2"/>
        <v>9</v>
      </c>
      <c r="E1573" s="12">
        <f>IFERROR(VLOOKUP(A1573,'IDAR Meter Data'!$A:$B,2,1),"")</f>
        <v>147</v>
      </c>
      <c r="F1573" s="75">
        <f>IF(CECCZ="CZ03",'Outside Temp'!B1573,IF(CECCZ="CZ04",'Outside Temp'!B1574,IF(CECCZ="CZ12",'Outside Temp'!B1575, IF(CECCZ="CZ13",'Outside Temp'!B1576))))</f>
        <v>57.63333333</v>
      </c>
      <c r="G1573" s="12">
        <f t="shared" si="3"/>
        <v>1</v>
      </c>
    </row>
    <row r="1574" ht="15.75" customHeight="1">
      <c r="A1574" s="13">
        <v>42141.416666666664</v>
      </c>
      <c r="B1574" s="73">
        <f t="shared" si="1"/>
        <v>42141</v>
      </c>
      <c r="C1574" s="74">
        <f>IF(NewCustomer="Yes", IF(COUNTIF($I$2:$I$11,B1574)&gt;0,0,WEEKDAY(B1574,2)),IF(COUNTIF($I$2:$I$21,B1574)&gt;0,0,WEEKDAY(B1574,2)))</f>
        <v>7</v>
      </c>
      <c r="D1574" s="74">
        <f t="shared" si="2"/>
        <v>10</v>
      </c>
      <c r="E1574" s="12">
        <f>IFERROR(VLOOKUP(A1574,'IDAR Meter Data'!$A:$B,2,1),"")</f>
        <v>154</v>
      </c>
      <c r="F1574" s="75">
        <f>IF(CECCZ="CZ03",'Outside Temp'!B1574,IF(CECCZ="CZ04",'Outside Temp'!B1575,IF(CECCZ="CZ12",'Outside Temp'!B1576, IF(CECCZ="CZ13",'Outside Temp'!B1577))))</f>
        <v>58</v>
      </c>
      <c r="G1574" s="12">
        <f t="shared" si="3"/>
        <v>1</v>
      </c>
    </row>
    <row r="1575" ht="15.75" customHeight="1">
      <c r="A1575" s="13">
        <v>42141.427083333336</v>
      </c>
      <c r="B1575" s="73">
        <f t="shared" si="1"/>
        <v>42141</v>
      </c>
      <c r="C1575" s="74">
        <f>IF(NewCustomer="Yes", IF(COUNTIF($I$2:$I$11,B1575)&gt;0,0,WEEKDAY(B1575,2)),IF(COUNTIF($I$2:$I$21,B1575)&gt;0,0,WEEKDAY(B1575,2)))</f>
        <v>7</v>
      </c>
      <c r="D1575" s="74">
        <f t="shared" si="2"/>
        <v>10</v>
      </c>
      <c r="E1575" s="12">
        <f>IFERROR(VLOOKUP(A1575,'IDAR Meter Data'!$A:$B,2,1),"")</f>
        <v>152</v>
      </c>
      <c r="F1575" s="75">
        <f>IF(CECCZ="CZ03",'Outside Temp'!B1575,IF(CECCZ="CZ04",'Outside Temp'!B1576,IF(CECCZ="CZ12",'Outside Temp'!B1577, IF(CECCZ="CZ13",'Outside Temp'!B1578))))</f>
        <v>58</v>
      </c>
      <c r="G1575" s="12">
        <f t="shared" si="3"/>
        <v>1</v>
      </c>
    </row>
    <row r="1576" ht="15.75" customHeight="1">
      <c r="A1576" s="13">
        <v>42141.4375</v>
      </c>
      <c r="B1576" s="73">
        <f t="shared" si="1"/>
        <v>42141</v>
      </c>
      <c r="C1576" s="74">
        <f>IF(NewCustomer="Yes", IF(COUNTIF($I$2:$I$11,B1576)&gt;0,0,WEEKDAY(B1576,2)),IF(COUNTIF($I$2:$I$21,B1576)&gt;0,0,WEEKDAY(B1576,2)))</f>
        <v>7</v>
      </c>
      <c r="D1576" s="74">
        <f t="shared" si="2"/>
        <v>10</v>
      </c>
      <c r="E1576" s="12">
        <f>IFERROR(VLOOKUP(A1576,'IDAR Meter Data'!$A:$B,2,1),"")</f>
        <v>160</v>
      </c>
      <c r="F1576" s="75">
        <f>IF(CECCZ="CZ03",'Outside Temp'!B1576,IF(CECCZ="CZ04",'Outside Temp'!B1577,IF(CECCZ="CZ12",'Outside Temp'!B1578, IF(CECCZ="CZ13",'Outside Temp'!B1579))))</f>
        <v>58</v>
      </c>
      <c r="G1576" s="12">
        <f t="shared" si="3"/>
        <v>1</v>
      </c>
    </row>
    <row r="1577" ht="15.75" customHeight="1">
      <c r="A1577" s="13">
        <v>42141.447916666664</v>
      </c>
      <c r="B1577" s="73">
        <f t="shared" si="1"/>
        <v>42141</v>
      </c>
      <c r="C1577" s="74">
        <f>IF(NewCustomer="Yes", IF(COUNTIF($I$2:$I$11,B1577)&gt;0,0,WEEKDAY(B1577,2)),IF(COUNTIF($I$2:$I$21,B1577)&gt;0,0,WEEKDAY(B1577,2)))</f>
        <v>7</v>
      </c>
      <c r="D1577" s="74">
        <f t="shared" si="2"/>
        <v>10</v>
      </c>
      <c r="E1577" s="12">
        <f>IFERROR(VLOOKUP(A1577,'IDAR Meter Data'!$A:$B,2,1),"")</f>
        <v>171</v>
      </c>
      <c r="F1577" s="75">
        <f>IF(CECCZ="CZ03",'Outside Temp'!B1577,IF(CECCZ="CZ04",'Outside Temp'!B1578,IF(CECCZ="CZ12",'Outside Temp'!B1579, IF(CECCZ="CZ13",'Outside Temp'!B1580))))</f>
        <v>58</v>
      </c>
      <c r="G1577" s="12">
        <f t="shared" si="3"/>
        <v>1</v>
      </c>
    </row>
    <row r="1578" ht="15.75" customHeight="1">
      <c r="A1578" s="13">
        <v>42141.458333333336</v>
      </c>
      <c r="B1578" s="73">
        <f t="shared" si="1"/>
        <v>42141</v>
      </c>
      <c r="C1578" s="74">
        <f>IF(NewCustomer="Yes", IF(COUNTIF($I$2:$I$11,B1578)&gt;0,0,WEEKDAY(B1578,2)),IF(COUNTIF($I$2:$I$21,B1578)&gt;0,0,WEEKDAY(B1578,2)))</f>
        <v>7</v>
      </c>
      <c r="D1578" s="74">
        <f t="shared" si="2"/>
        <v>11</v>
      </c>
      <c r="E1578" s="12">
        <f>IFERROR(VLOOKUP(A1578,'IDAR Meter Data'!$A:$B,2,1),"")</f>
        <v>181</v>
      </c>
      <c r="F1578" s="75">
        <f>IF(CECCZ="CZ03",'Outside Temp'!B1578,IF(CECCZ="CZ04",'Outside Temp'!B1579,IF(CECCZ="CZ12",'Outside Temp'!B1580, IF(CECCZ="CZ13",'Outside Temp'!B1581))))</f>
        <v>58.2</v>
      </c>
      <c r="G1578" s="12">
        <f t="shared" si="3"/>
        <v>1</v>
      </c>
    </row>
    <row r="1579" ht="15.75" customHeight="1">
      <c r="A1579" s="13">
        <v>42141.46875</v>
      </c>
      <c r="B1579" s="73">
        <f t="shared" si="1"/>
        <v>42141</v>
      </c>
      <c r="C1579" s="74">
        <f>IF(NewCustomer="Yes", IF(COUNTIF($I$2:$I$11,B1579)&gt;0,0,WEEKDAY(B1579,2)),IF(COUNTIF($I$2:$I$21,B1579)&gt;0,0,WEEKDAY(B1579,2)))</f>
        <v>7</v>
      </c>
      <c r="D1579" s="74">
        <f t="shared" si="2"/>
        <v>11</v>
      </c>
      <c r="E1579" s="12">
        <f>IFERROR(VLOOKUP(A1579,'IDAR Meter Data'!$A:$B,2,1),"")</f>
        <v>160</v>
      </c>
      <c r="F1579" s="75">
        <f>IF(CECCZ="CZ03",'Outside Temp'!B1579,IF(CECCZ="CZ04",'Outside Temp'!B1580,IF(CECCZ="CZ12",'Outside Temp'!B1581, IF(CECCZ="CZ13",'Outside Temp'!B1582))))</f>
        <v>58.95</v>
      </c>
      <c r="G1579" s="12">
        <f t="shared" si="3"/>
        <v>1</v>
      </c>
    </row>
    <row r="1580" ht="15.75" customHeight="1">
      <c r="A1580" s="13">
        <v>42141.479166666664</v>
      </c>
      <c r="B1580" s="73">
        <f t="shared" si="1"/>
        <v>42141</v>
      </c>
      <c r="C1580" s="74">
        <f>IF(NewCustomer="Yes", IF(COUNTIF($I$2:$I$11,B1580)&gt;0,0,WEEKDAY(B1580,2)),IF(COUNTIF($I$2:$I$21,B1580)&gt;0,0,WEEKDAY(B1580,2)))</f>
        <v>7</v>
      </c>
      <c r="D1580" s="74">
        <f t="shared" si="2"/>
        <v>11</v>
      </c>
      <c r="E1580" s="12">
        <f>IFERROR(VLOOKUP(A1580,'IDAR Meter Data'!$A:$B,2,1),"")</f>
        <v>175</v>
      </c>
      <c r="F1580" s="75">
        <f>IF(CECCZ="CZ03",'Outside Temp'!B1580,IF(CECCZ="CZ04",'Outside Temp'!B1581,IF(CECCZ="CZ12",'Outside Temp'!B1582, IF(CECCZ="CZ13",'Outside Temp'!B1583))))</f>
        <v>59.7</v>
      </c>
      <c r="G1580" s="12">
        <f t="shared" si="3"/>
        <v>1</v>
      </c>
    </row>
    <row r="1581" ht="15.75" customHeight="1">
      <c r="A1581" s="13">
        <v>42141.489583333336</v>
      </c>
      <c r="B1581" s="73">
        <f t="shared" si="1"/>
        <v>42141</v>
      </c>
      <c r="C1581" s="74">
        <f>IF(NewCustomer="Yes", IF(COUNTIF($I$2:$I$11,B1581)&gt;0,0,WEEKDAY(B1581,2)),IF(COUNTIF($I$2:$I$21,B1581)&gt;0,0,WEEKDAY(B1581,2)))</f>
        <v>7</v>
      </c>
      <c r="D1581" s="74">
        <f t="shared" si="2"/>
        <v>11</v>
      </c>
      <c r="E1581" s="12">
        <f>IFERROR(VLOOKUP(A1581,'IDAR Meter Data'!$A:$B,2,1),"")</f>
        <v>183</v>
      </c>
      <c r="F1581" s="75">
        <f>IF(CECCZ="CZ03",'Outside Temp'!B1581,IF(CECCZ="CZ04",'Outside Temp'!B1582,IF(CECCZ="CZ12",'Outside Temp'!B1583, IF(CECCZ="CZ13",'Outside Temp'!B1584))))</f>
        <v>60.45</v>
      </c>
      <c r="G1581" s="12">
        <f t="shared" si="3"/>
        <v>1</v>
      </c>
    </row>
    <row r="1582" ht="15.75" customHeight="1">
      <c r="A1582" s="13">
        <v>42141.5</v>
      </c>
      <c r="B1582" s="73">
        <f t="shared" si="1"/>
        <v>42141</v>
      </c>
      <c r="C1582" s="74">
        <f>IF(NewCustomer="Yes", IF(COUNTIF($I$2:$I$11,B1582)&gt;0,0,WEEKDAY(B1582,2)),IF(COUNTIF($I$2:$I$21,B1582)&gt;0,0,WEEKDAY(B1582,2)))</f>
        <v>7</v>
      </c>
      <c r="D1582" s="74">
        <f t="shared" si="2"/>
        <v>12</v>
      </c>
      <c r="E1582" s="12">
        <f>IFERROR(VLOOKUP(A1582,'IDAR Meter Data'!$A:$B,2,1),"")</f>
        <v>182</v>
      </c>
      <c r="F1582" s="75">
        <f>IF(CECCZ="CZ03",'Outside Temp'!B1582,IF(CECCZ="CZ04",'Outside Temp'!B1583,IF(CECCZ="CZ12",'Outside Temp'!B1584, IF(CECCZ="CZ13",'Outside Temp'!B1585))))</f>
        <v>60.93333333</v>
      </c>
      <c r="G1582" s="12">
        <f t="shared" si="3"/>
        <v>1</v>
      </c>
    </row>
    <row r="1583" ht="15.75" customHeight="1">
      <c r="A1583" s="13">
        <v>42141.510416666664</v>
      </c>
      <c r="B1583" s="73">
        <f t="shared" si="1"/>
        <v>42141</v>
      </c>
      <c r="C1583" s="74">
        <f>IF(NewCustomer="Yes", IF(COUNTIF($I$2:$I$11,B1583)&gt;0,0,WEEKDAY(B1583,2)),IF(COUNTIF($I$2:$I$21,B1583)&gt;0,0,WEEKDAY(B1583,2)))</f>
        <v>7</v>
      </c>
      <c r="D1583" s="74">
        <f t="shared" si="2"/>
        <v>12</v>
      </c>
      <c r="E1583" s="12">
        <f>IFERROR(VLOOKUP(A1583,'IDAR Meter Data'!$A:$B,2,1),"")</f>
        <v>177</v>
      </c>
      <c r="F1583" s="75">
        <f>IF(CECCZ="CZ03",'Outside Temp'!B1583,IF(CECCZ="CZ04",'Outside Temp'!B1584,IF(CECCZ="CZ12",'Outside Temp'!B1585, IF(CECCZ="CZ13",'Outside Temp'!B1586))))</f>
        <v>60.68333333</v>
      </c>
      <c r="G1583" s="12">
        <f t="shared" si="3"/>
        <v>1</v>
      </c>
    </row>
    <row r="1584" ht="15.75" customHeight="1">
      <c r="A1584" s="13">
        <v>42141.520833333336</v>
      </c>
      <c r="B1584" s="73">
        <f t="shared" si="1"/>
        <v>42141</v>
      </c>
      <c r="C1584" s="74">
        <f>IF(NewCustomer="Yes", IF(COUNTIF($I$2:$I$11,B1584)&gt;0,0,WEEKDAY(B1584,2)),IF(COUNTIF($I$2:$I$21,B1584)&gt;0,0,WEEKDAY(B1584,2)))</f>
        <v>7</v>
      </c>
      <c r="D1584" s="74">
        <f t="shared" si="2"/>
        <v>12</v>
      </c>
      <c r="E1584" s="12">
        <f>IFERROR(VLOOKUP(A1584,'IDAR Meter Data'!$A:$B,2,1),"")</f>
        <v>172</v>
      </c>
      <c r="F1584" s="75">
        <f>IF(CECCZ="CZ03",'Outside Temp'!B1584,IF(CECCZ="CZ04",'Outside Temp'!B1585,IF(CECCZ="CZ12",'Outside Temp'!B1586, IF(CECCZ="CZ13",'Outside Temp'!B1587))))</f>
        <v>60.43333333</v>
      </c>
      <c r="G1584" s="12">
        <f t="shared" si="3"/>
        <v>1</v>
      </c>
    </row>
    <row r="1585" ht="15.75" customHeight="1">
      <c r="A1585" s="13">
        <v>42141.53125</v>
      </c>
      <c r="B1585" s="73">
        <f t="shared" si="1"/>
        <v>42141</v>
      </c>
      <c r="C1585" s="74">
        <f>IF(NewCustomer="Yes", IF(COUNTIF($I$2:$I$11,B1585)&gt;0,0,WEEKDAY(B1585,2)),IF(COUNTIF($I$2:$I$21,B1585)&gt;0,0,WEEKDAY(B1585,2)))</f>
        <v>7</v>
      </c>
      <c r="D1585" s="74">
        <f t="shared" si="2"/>
        <v>12</v>
      </c>
      <c r="E1585" s="12">
        <f>IFERROR(VLOOKUP(A1585,'IDAR Meter Data'!$A:$B,2,1),"")</f>
        <v>189</v>
      </c>
      <c r="F1585" s="75">
        <f>IF(CECCZ="CZ03",'Outside Temp'!B1585,IF(CECCZ="CZ04",'Outside Temp'!B1586,IF(CECCZ="CZ12",'Outside Temp'!B1587, IF(CECCZ="CZ13",'Outside Temp'!B1588))))</f>
        <v>60.18333333</v>
      </c>
      <c r="G1585" s="12">
        <f t="shared" si="3"/>
        <v>1</v>
      </c>
    </row>
    <row r="1586" ht="15.75" customHeight="1">
      <c r="A1586" s="13">
        <v>42141.541666666664</v>
      </c>
      <c r="B1586" s="73">
        <f t="shared" si="1"/>
        <v>42141</v>
      </c>
      <c r="C1586" s="74">
        <f>IF(NewCustomer="Yes", IF(COUNTIF($I$2:$I$11,B1586)&gt;0,0,WEEKDAY(B1586,2)),IF(COUNTIF($I$2:$I$21,B1586)&gt;0,0,WEEKDAY(B1586,2)))</f>
        <v>7</v>
      </c>
      <c r="D1586" s="74">
        <f t="shared" si="2"/>
        <v>13</v>
      </c>
      <c r="E1586" s="12">
        <f>IFERROR(VLOOKUP(A1586,'IDAR Meter Data'!$A:$B,2,1),"")</f>
        <v>174</v>
      </c>
      <c r="F1586" s="75">
        <f>IF(CECCZ="CZ03",'Outside Temp'!B1586,IF(CECCZ="CZ04",'Outside Temp'!B1587,IF(CECCZ="CZ12",'Outside Temp'!B1588, IF(CECCZ="CZ13",'Outside Temp'!B1589))))</f>
        <v>60</v>
      </c>
      <c r="G1586" s="12">
        <f t="shared" si="3"/>
        <v>1</v>
      </c>
    </row>
    <row r="1587" ht="15.75" customHeight="1">
      <c r="A1587" s="13">
        <v>42141.552083333336</v>
      </c>
      <c r="B1587" s="73">
        <f t="shared" si="1"/>
        <v>42141</v>
      </c>
      <c r="C1587" s="74">
        <f>IF(NewCustomer="Yes", IF(COUNTIF($I$2:$I$11,B1587)&gt;0,0,WEEKDAY(B1587,2)),IF(COUNTIF($I$2:$I$21,B1587)&gt;0,0,WEEKDAY(B1587,2)))</f>
        <v>7</v>
      </c>
      <c r="D1587" s="74">
        <f t="shared" si="2"/>
        <v>13</v>
      </c>
      <c r="E1587" s="12">
        <f>IFERROR(VLOOKUP(A1587,'IDAR Meter Data'!$A:$B,2,1),"")</f>
        <v>196</v>
      </c>
      <c r="F1587" s="75">
        <f>IF(CECCZ="CZ03",'Outside Temp'!B1587,IF(CECCZ="CZ04",'Outside Temp'!B1588,IF(CECCZ="CZ12",'Outside Temp'!B1589, IF(CECCZ="CZ13",'Outside Temp'!B1590))))</f>
        <v>60</v>
      </c>
      <c r="G1587" s="12">
        <f t="shared" si="3"/>
        <v>1</v>
      </c>
    </row>
    <row r="1588" ht="15.75" customHeight="1">
      <c r="A1588" s="13">
        <v>42141.5625</v>
      </c>
      <c r="B1588" s="73">
        <f t="shared" si="1"/>
        <v>42141</v>
      </c>
      <c r="C1588" s="74">
        <f>IF(NewCustomer="Yes", IF(COUNTIF($I$2:$I$11,B1588)&gt;0,0,WEEKDAY(B1588,2)),IF(COUNTIF($I$2:$I$21,B1588)&gt;0,0,WEEKDAY(B1588,2)))</f>
        <v>7</v>
      </c>
      <c r="D1588" s="74">
        <f t="shared" si="2"/>
        <v>13</v>
      </c>
      <c r="E1588" s="12">
        <f>IFERROR(VLOOKUP(A1588,'IDAR Meter Data'!$A:$B,2,1),"")</f>
        <v>184</v>
      </c>
      <c r="F1588" s="75">
        <f>IF(CECCZ="CZ03",'Outside Temp'!B1588,IF(CECCZ="CZ04",'Outside Temp'!B1589,IF(CECCZ="CZ12",'Outside Temp'!B1590, IF(CECCZ="CZ13",'Outside Temp'!B1591))))</f>
        <v>60</v>
      </c>
      <c r="G1588" s="12">
        <f t="shared" si="3"/>
        <v>1</v>
      </c>
    </row>
    <row r="1589" ht="15.75" customHeight="1">
      <c r="A1589" s="13">
        <v>42141.572916666664</v>
      </c>
      <c r="B1589" s="73">
        <f t="shared" si="1"/>
        <v>42141</v>
      </c>
      <c r="C1589" s="74">
        <f>IF(NewCustomer="Yes", IF(COUNTIF($I$2:$I$11,B1589)&gt;0,0,WEEKDAY(B1589,2)),IF(COUNTIF($I$2:$I$21,B1589)&gt;0,0,WEEKDAY(B1589,2)))</f>
        <v>7</v>
      </c>
      <c r="D1589" s="74">
        <f t="shared" si="2"/>
        <v>13</v>
      </c>
      <c r="E1589" s="12">
        <f>IFERROR(VLOOKUP(A1589,'IDAR Meter Data'!$A:$B,2,1),"")</f>
        <v>179</v>
      </c>
      <c r="F1589" s="75">
        <f>IF(CECCZ="CZ03",'Outside Temp'!B1589,IF(CECCZ="CZ04",'Outside Temp'!B1590,IF(CECCZ="CZ12",'Outside Temp'!B1591, IF(CECCZ="CZ13",'Outside Temp'!B1592))))</f>
        <v>60</v>
      </c>
      <c r="G1589" s="12">
        <f t="shared" si="3"/>
        <v>1</v>
      </c>
    </row>
    <row r="1590" ht="15.75" customHeight="1">
      <c r="A1590" s="13">
        <v>42141.583333333336</v>
      </c>
      <c r="B1590" s="73">
        <f t="shared" si="1"/>
        <v>42141</v>
      </c>
      <c r="C1590" s="74">
        <f>IF(NewCustomer="Yes", IF(COUNTIF($I$2:$I$11,B1590)&gt;0,0,WEEKDAY(B1590,2)),IF(COUNTIF($I$2:$I$21,B1590)&gt;0,0,WEEKDAY(B1590,2)))</f>
        <v>7</v>
      </c>
      <c r="D1590" s="74">
        <f t="shared" si="2"/>
        <v>14</v>
      </c>
      <c r="E1590" s="12">
        <f>IFERROR(VLOOKUP(A1590,'IDAR Meter Data'!$A:$B,2,1),"")</f>
        <v>187</v>
      </c>
      <c r="F1590" s="75">
        <f>IF(CECCZ="CZ03",'Outside Temp'!B1590,IF(CECCZ="CZ04",'Outside Temp'!B1591,IF(CECCZ="CZ12",'Outside Temp'!B1592, IF(CECCZ="CZ13",'Outside Temp'!B1593))))</f>
        <v>60</v>
      </c>
      <c r="G1590" s="12">
        <f t="shared" si="3"/>
        <v>1</v>
      </c>
    </row>
    <row r="1591" ht="15.75" customHeight="1">
      <c r="A1591" s="13">
        <v>42141.59375</v>
      </c>
      <c r="B1591" s="73">
        <f t="shared" si="1"/>
        <v>42141</v>
      </c>
      <c r="C1591" s="74">
        <f>IF(NewCustomer="Yes", IF(COUNTIF($I$2:$I$11,B1591)&gt;0,0,WEEKDAY(B1591,2)),IF(COUNTIF($I$2:$I$21,B1591)&gt;0,0,WEEKDAY(B1591,2)))</f>
        <v>7</v>
      </c>
      <c r="D1591" s="74">
        <f t="shared" si="2"/>
        <v>14</v>
      </c>
      <c r="E1591" s="12">
        <f>IFERROR(VLOOKUP(A1591,'IDAR Meter Data'!$A:$B,2,1),"")</f>
        <v>172</v>
      </c>
      <c r="F1591" s="75">
        <f>IF(CECCZ="CZ03",'Outside Temp'!B1591,IF(CECCZ="CZ04",'Outside Temp'!B1592,IF(CECCZ="CZ12",'Outside Temp'!B1593, IF(CECCZ="CZ13",'Outside Temp'!B1594))))</f>
        <v>60</v>
      </c>
      <c r="G1591" s="12">
        <f t="shared" si="3"/>
        <v>1</v>
      </c>
    </row>
    <row r="1592" ht="15.75" customHeight="1">
      <c r="A1592" s="13">
        <v>42141.604166666664</v>
      </c>
      <c r="B1592" s="73">
        <f t="shared" si="1"/>
        <v>42141</v>
      </c>
      <c r="C1592" s="74">
        <f>IF(NewCustomer="Yes", IF(COUNTIF($I$2:$I$11,B1592)&gt;0,0,WEEKDAY(B1592,2)),IF(COUNTIF($I$2:$I$21,B1592)&gt;0,0,WEEKDAY(B1592,2)))</f>
        <v>7</v>
      </c>
      <c r="D1592" s="74">
        <f t="shared" si="2"/>
        <v>14</v>
      </c>
      <c r="E1592" s="12">
        <f>IFERROR(VLOOKUP(A1592,'IDAR Meter Data'!$A:$B,2,1),"")</f>
        <v>186</v>
      </c>
      <c r="F1592" s="75">
        <f>IF(CECCZ="CZ03",'Outside Temp'!B1592,IF(CECCZ="CZ04",'Outside Temp'!B1593,IF(CECCZ="CZ12",'Outside Temp'!B1594, IF(CECCZ="CZ13",'Outside Temp'!B1595))))</f>
        <v>60</v>
      </c>
      <c r="G1592" s="12">
        <f t="shared" si="3"/>
        <v>1</v>
      </c>
    </row>
    <row r="1593" ht="15.75" customHeight="1">
      <c r="A1593" s="13">
        <v>42141.614583333336</v>
      </c>
      <c r="B1593" s="73">
        <f t="shared" si="1"/>
        <v>42141</v>
      </c>
      <c r="C1593" s="74">
        <f>IF(NewCustomer="Yes", IF(COUNTIF($I$2:$I$11,B1593)&gt;0,0,WEEKDAY(B1593,2)),IF(COUNTIF($I$2:$I$21,B1593)&gt;0,0,WEEKDAY(B1593,2)))</f>
        <v>7</v>
      </c>
      <c r="D1593" s="74">
        <f t="shared" si="2"/>
        <v>14</v>
      </c>
      <c r="E1593" s="12">
        <f>IFERROR(VLOOKUP(A1593,'IDAR Meter Data'!$A:$B,2,1),"")</f>
        <v>193</v>
      </c>
      <c r="F1593" s="75">
        <f>IF(CECCZ="CZ03",'Outside Temp'!B1593,IF(CECCZ="CZ04",'Outside Temp'!B1594,IF(CECCZ="CZ12",'Outside Temp'!B1595, IF(CECCZ="CZ13",'Outside Temp'!B1596))))</f>
        <v>60</v>
      </c>
      <c r="G1593" s="12">
        <f t="shared" si="3"/>
        <v>1</v>
      </c>
    </row>
    <row r="1594" ht="15.75" customHeight="1">
      <c r="A1594" s="13">
        <v>42141.625</v>
      </c>
      <c r="B1594" s="73">
        <f t="shared" si="1"/>
        <v>42141</v>
      </c>
      <c r="C1594" s="74">
        <f>IF(NewCustomer="Yes", IF(COUNTIF($I$2:$I$11,B1594)&gt;0,0,WEEKDAY(B1594,2)),IF(COUNTIF($I$2:$I$21,B1594)&gt;0,0,WEEKDAY(B1594,2)))</f>
        <v>7</v>
      </c>
      <c r="D1594" s="74">
        <f t="shared" si="2"/>
        <v>15</v>
      </c>
      <c r="E1594" s="12">
        <f>IFERROR(VLOOKUP(A1594,'IDAR Meter Data'!$A:$B,2,1),"")</f>
        <v>191</v>
      </c>
      <c r="F1594" s="75">
        <f>IF(CECCZ="CZ03",'Outside Temp'!B1594,IF(CECCZ="CZ04",'Outside Temp'!B1595,IF(CECCZ="CZ12",'Outside Temp'!B1596, IF(CECCZ="CZ13",'Outside Temp'!B1597))))</f>
        <v>60</v>
      </c>
      <c r="G1594" s="12">
        <f t="shared" si="3"/>
        <v>1</v>
      </c>
    </row>
    <row r="1595" ht="15.75" customHeight="1">
      <c r="A1595" s="13">
        <v>42141.635416666664</v>
      </c>
      <c r="B1595" s="73">
        <f t="shared" si="1"/>
        <v>42141</v>
      </c>
      <c r="C1595" s="74">
        <f>IF(NewCustomer="Yes", IF(COUNTIF($I$2:$I$11,B1595)&gt;0,0,WEEKDAY(B1595,2)),IF(COUNTIF($I$2:$I$21,B1595)&gt;0,0,WEEKDAY(B1595,2)))</f>
        <v>7</v>
      </c>
      <c r="D1595" s="74">
        <f t="shared" si="2"/>
        <v>15</v>
      </c>
      <c r="E1595" s="12">
        <f>IFERROR(VLOOKUP(A1595,'IDAR Meter Data'!$A:$B,2,1),"")</f>
        <v>192</v>
      </c>
      <c r="F1595" s="75">
        <f>IF(CECCZ="CZ03",'Outside Temp'!B1595,IF(CECCZ="CZ04",'Outside Temp'!B1596,IF(CECCZ="CZ12",'Outside Temp'!B1597, IF(CECCZ="CZ13",'Outside Temp'!B1598))))</f>
        <v>60</v>
      </c>
      <c r="G1595" s="12">
        <f t="shared" si="3"/>
        <v>1</v>
      </c>
    </row>
    <row r="1596" ht="15.75" customHeight="1">
      <c r="A1596" s="13">
        <v>42141.645833333336</v>
      </c>
      <c r="B1596" s="73">
        <f t="shared" si="1"/>
        <v>42141</v>
      </c>
      <c r="C1596" s="74">
        <f>IF(NewCustomer="Yes", IF(COUNTIF($I$2:$I$11,B1596)&gt;0,0,WEEKDAY(B1596,2)),IF(COUNTIF($I$2:$I$21,B1596)&gt;0,0,WEEKDAY(B1596,2)))</f>
        <v>7</v>
      </c>
      <c r="D1596" s="74">
        <f t="shared" si="2"/>
        <v>15</v>
      </c>
      <c r="E1596" s="12">
        <f>IFERROR(VLOOKUP(A1596,'IDAR Meter Data'!$A:$B,2,1),"")</f>
        <v>176</v>
      </c>
      <c r="F1596" s="75">
        <f>IF(CECCZ="CZ03",'Outside Temp'!B1596,IF(CECCZ="CZ04",'Outside Temp'!B1597,IF(CECCZ="CZ12",'Outside Temp'!B1598, IF(CECCZ="CZ13",'Outside Temp'!B1599))))</f>
        <v>60</v>
      </c>
      <c r="G1596" s="12">
        <f t="shared" si="3"/>
        <v>1</v>
      </c>
    </row>
    <row r="1597" ht="15.75" customHeight="1">
      <c r="A1597" s="13">
        <v>42141.65625</v>
      </c>
      <c r="B1597" s="73">
        <f t="shared" si="1"/>
        <v>42141</v>
      </c>
      <c r="C1597" s="74">
        <f>IF(NewCustomer="Yes", IF(COUNTIF($I$2:$I$11,B1597)&gt;0,0,WEEKDAY(B1597,2)),IF(COUNTIF($I$2:$I$21,B1597)&gt;0,0,WEEKDAY(B1597,2)))</f>
        <v>7</v>
      </c>
      <c r="D1597" s="74">
        <f t="shared" si="2"/>
        <v>15</v>
      </c>
      <c r="E1597" s="12">
        <f>IFERROR(VLOOKUP(A1597,'IDAR Meter Data'!$A:$B,2,1),"")</f>
        <v>196</v>
      </c>
      <c r="F1597" s="75">
        <f>IF(CECCZ="CZ03",'Outside Temp'!B1597,IF(CECCZ="CZ04",'Outside Temp'!B1598,IF(CECCZ="CZ12",'Outside Temp'!B1599, IF(CECCZ="CZ13",'Outside Temp'!B1600))))</f>
        <v>60</v>
      </c>
      <c r="G1597" s="12">
        <f t="shared" si="3"/>
        <v>1</v>
      </c>
    </row>
    <row r="1598" ht="15.75" customHeight="1">
      <c r="A1598" s="13">
        <v>42141.666666666664</v>
      </c>
      <c r="B1598" s="73">
        <f t="shared" si="1"/>
        <v>42141</v>
      </c>
      <c r="C1598" s="74">
        <f>IF(NewCustomer="Yes", IF(COUNTIF($I$2:$I$11,B1598)&gt;0,0,WEEKDAY(B1598,2)),IF(COUNTIF($I$2:$I$21,B1598)&gt;0,0,WEEKDAY(B1598,2)))</f>
        <v>7</v>
      </c>
      <c r="D1598" s="74">
        <f t="shared" si="2"/>
        <v>16</v>
      </c>
      <c r="E1598" s="12">
        <f>IFERROR(VLOOKUP(A1598,'IDAR Meter Data'!$A:$B,2,1),"")</f>
        <v>194</v>
      </c>
      <c r="F1598" s="75">
        <f>IF(CECCZ="CZ03",'Outside Temp'!B1598,IF(CECCZ="CZ04",'Outside Temp'!B1599,IF(CECCZ="CZ12",'Outside Temp'!B1600, IF(CECCZ="CZ13",'Outside Temp'!B1601))))</f>
        <v>59.93333333</v>
      </c>
      <c r="G1598" s="12">
        <f t="shared" si="3"/>
        <v>1</v>
      </c>
    </row>
    <row r="1599" ht="15.75" customHeight="1">
      <c r="A1599" s="13">
        <v>42141.677083333336</v>
      </c>
      <c r="B1599" s="73">
        <f t="shared" si="1"/>
        <v>42141</v>
      </c>
      <c r="C1599" s="74">
        <f>IF(NewCustomer="Yes", IF(COUNTIF($I$2:$I$11,B1599)&gt;0,0,WEEKDAY(B1599,2)),IF(COUNTIF($I$2:$I$21,B1599)&gt;0,0,WEEKDAY(B1599,2)))</f>
        <v>7</v>
      </c>
      <c r="D1599" s="74">
        <f t="shared" si="2"/>
        <v>16</v>
      </c>
      <c r="E1599" s="12">
        <f>IFERROR(VLOOKUP(A1599,'IDAR Meter Data'!$A:$B,2,1),"")</f>
        <v>183</v>
      </c>
      <c r="F1599" s="75">
        <f>IF(CECCZ="CZ03",'Outside Temp'!B1599,IF(CECCZ="CZ04",'Outside Temp'!B1600,IF(CECCZ="CZ12",'Outside Temp'!B1601, IF(CECCZ="CZ13",'Outside Temp'!B1602))))</f>
        <v>59.68333333</v>
      </c>
      <c r="G1599" s="12">
        <f t="shared" si="3"/>
        <v>1</v>
      </c>
    </row>
    <row r="1600" ht="15.75" customHeight="1">
      <c r="A1600" s="13">
        <v>42141.6875</v>
      </c>
      <c r="B1600" s="73">
        <f t="shared" si="1"/>
        <v>42141</v>
      </c>
      <c r="C1600" s="74">
        <f>IF(NewCustomer="Yes", IF(COUNTIF($I$2:$I$11,B1600)&gt;0,0,WEEKDAY(B1600,2)),IF(COUNTIF($I$2:$I$21,B1600)&gt;0,0,WEEKDAY(B1600,2)))</f>
        <v>7</v>
      </c>
      <c r="D1600" s="74">
        <f t="shared" si="2"/>
        <v>16</v>
      </c>
      <c r="E1600" s="12">
        <f>IFERROR(VLOOKUP(A1600,'IDAR Meter Data'!$A:$B,2,1),"")</f>
        <v>188</v>
      </c>
      <c r="F1600" s="75">
        <f>IF(CECCZ="CZ03",'Outside Temp'!B1600,IF(CECCZ="CZ04",'Outside Temp'!B1601,IF(CECCZ="CZ12",'Outside Temp'!B1602, IF(CECCZ="CZ13",'Outside Temp'!B1603))))</f>
        <v>59.43333333</v>
      </c>
      <c r="G1600" s="12">
        <f t="shared" si="3"/>
        <v>1</v>
      </c>
    </row>
    <row r="1601" ht="15.75" customHeight="1">
      <c r="A1601" s="13">
        <v>42141.697916666664</v>
      </c>
      <c r="B1601" s="73">
        <f t="shared" si="1"/>
        <v>42141</v>
      </c>
      <c r="C1601" s="74">
        <f>IF(NewCustomer="Yes", IF(COUNTIF($I$2:$I$11,B1601)&gt;0,0,WEEKDAY(B1601,2)),IF(COUNTIF($I$2:$I$21,B1601)&gt;0,0,WEEKDAY(B1601,2)))</f>
        <v>7</v>
      </c>
      <c r="D1601" s="74">
        <f t="shared" si="2"/>
        <v>16</v>
      </c>
      <c r="E1601" s="12">
        <f>IFERROR(VLOOKUP(A1601,'IDAR Meter Data'!$A:$B,2,1),"")</f>
        <v>184</v>
      </c>
      <c r="F1601" s="75">
        <f>IF(CECCZ="CZ03",'Outside Temp'!B1601,IF(CECCZ="CZ04",'Outside Temp'!B1602,IF(CECCZ="CZ12",'Outside Temp'!B1603, IF(CECCZ="CZ13",'Outside Temp'!B1604))))</f>
        <v>59.18333333</v>
      </c>
      <c r="G1601" s="12">
        <f t="shared" si="3"/>
        <v>1</v>
      </c>
    </row>
    <row r="1602" ht="15.75" customHeight="1">
      <c r="A1602" s="13">
        <v>42141.708333333336</v>
      </c>
      <c r="B1602" s="73">
        <f t="shared" si="1"/>
        <v>42141</v>
      </c>
      <c r="C1602" s="74">
        <f>IF(NewCustomer="Yes", IF(COUNTIF($I$2:$I$11,B1602)&gt;0,0,WEEKDAY(B1602,2)),IF(COUNTIF($I$2:$I$21,B1602)&gt;0,0,WEEKDAY(B1602,2)))</f>
        <v>7</v>
      </c>
      <c r="D1602" s="74">
        <f t="shared" si="2"/>
        <v>17</v>
      </c>
      <c r="E1602" s="12">
        <f>IFERROR(VLOOKUP(A1602,'IDAR Meter Data'!$A:$B,2,1),"")</f>
        <v>194</v>
      </c>
      <c r="F1602" s="75">
        <f>IF(CECCZ="CZ03",'Outside Temp'!B1602,IF(CECCZ="CZ04",'Outside Temp'!B1603,IF(CECCZ="CZ12",'Outside Temp'!B1604, IF(CECCZ="CZ13",'Outside Temp'!B1605))))</f>
        <v>58.93333333</v>
      </c>
      <c r="G1602" s="12">
        <f t="shared" si="3"/>
        <v>1</v>
      </c>
    </row>
    <row r="1603" ht="15.75" customHeight="1">
      <c r="A1603" s="13">
        <v>42141.71875</v>
      </c>
      <c r="B1603" s="73">
        <f t="shared" si="1"/>
        <v>42141</v>
      </c>
      <c r="C1603" s="74">
        <f>IF(NewCustomer="Yes", IF(COUNTIF($I$2:$I$11,B1603)&gt;0,0,WEEKDAY(B1603,2)),IF(COUNTIF($I$2:$I$21,B1603)&gt;0,0,WEEKDAY(B1603,2)))</f>
        <v>7</v>
      </c>
      <c r="D1603" s="74">
        <f t="shared" si="2"/>
        <v>17</v>
      </c>
      <c r="E1603" s="12">
        <f>IFERROR(VLOOKUP(A1603,'IDAR Meter Data'!$A:$B,2,1),"")</f>
        <v>185</v>
      </c>
      <c r="F1603" s="75">
        <f>IF(CECCZ="CZ03",'Outside Temp'!B1603,IF(CECCZ="CZ04",'Outside Temp'!B1604,IF(CECCZ="CZ12",'Outside Temp'!B1605, IF(CECCZ="CZ13",'Outside Temp'!B1606))))</f>
        <v>58.68333333</v>
      </c>
      <c r="G1603" s="12">
        <f t="shared" si="3"/>
        <v>1</v>
      </c>
    </row>
    <row r="1604" ht="15.75" customHeight="1">
      <c r="A1604" s="13">
        <v>42141.729166666664</v>
      </c>
      <c r="B1604" s="73">
        <f t="shared" si="1"/>
        <v>42141</v>
      </c>
      <c r="C1604" s="74">
        <f>IF(NewCustomer="Yes", IF(COUNTIF($I$2:$I$11,B1604)&gt;0,0,WEEKDAY(B1604,2)),IF(COUNTIF($I$2:$I$21,B1604)&gt;0,0,WEEKDAY(B1604,2)))</f>
        <v>7</v>
      </c>
      <c r="D1604" s="74">
        <f t="shared" si="2"/>
        <v>17</v>
      </c>
      <c r="E1604" s="12">
        <f>IFERROR(VLOOKUP(A1604,'IDAR Meter Data'!$A:$B,2,1),"")</f>
        <v>193</v>
      </c>
      <c r="F1604" s="75">
        <f>IF(CECCZ="CZ03",'Outside Temp'!B1604,IF(CECCZ="CZ04",'Outside Temp'!B1605,IF(CECCZ="CZ12",'Outside Temp'!B1606, IF(CECCZ="CZ13",'Outside Temp'!B1607))))</f>
        <v>58.43333333</v>
      </c>
      <c r="G1604" s="12">
        <f t="shared" si="3"/>
        <v>1</v>
      </c>
    </row>
    <row r="1605" ht="15.75" customHeight="1">
      <c r="A1605" s="13">
        <v>42141.739583333336</v>
      </c>
      <c r="B1605" s="73">
        <f t="shared" si="1"/>
        <v>42141</v>
      </c>
      <c r="C1605" s="74">
        <f>IF(NewCustomer="Yes", IF(COUNTIF($I$2:$I$11,B1605)&gt;0,0,WEEKDAY(B1605,2)),IF(COUNTIF($I$2:$I$21,B1605)&gt;0,0,WEEKDAY(B1605,2)))</f>
        <v>7</v>
      </c>
      <c r="D1605" s="74">
        <f t="shared" si="2"/>
        <v>17</v>
      </c>
      <c r="E1605" s="12">
        <f>IFERROR(VLOOKUP(A1605,'IDAR Meter Data'!$A:$B,2,1),"")</f>
        <v>176</v>
      </c>
      <c r="F1605" s="75">
        <f>IF(CECCZ="CZ03",'Outside Temp'!B1605,IF(CECCZ="CZ04",'Outside Temp'!B1606,IF(CECCZ="CZ12",'Outside Temp'!B1607, IF(CECCZ="CZ13",'Outside Temp'!B1608))))</f>
        <v>58.18333333</v>
      </c>
      <c r="G1605" s="12">
        <f t="shared" si="3"/>
        <v>1</v>
      </c>
    </row>
    <row r="1606" ht="15.75" customHeight="1">
      <c r="A1606" s="13">
        <v>42141.75</v>
      </c>
      <c r="B1606" s="73">
        <f t="shared" si="1"/>
        <v>42141</v>
      </c>
      <c r="C1606" s="74">
        <f>IF(NewCustomer="Yes", IF(COUNTIF($I$2:$I$11,B1606)&gt;0,0,WEEKDAY(B1606,2)),IF(COUNTIF($I$2:$I$21,B1606)&gt;0,0,WEEKDAY(B1606,2)))</f>
        <v>7</v>
      </c>
      <c r="D1606" s="74">
        <f t="shared" si="2"/>
        <v>18</v>
      </c>
      <c r="E1606" s="12">
        <f>IFERROR(VLOOKUP(A1606,'IDAR Meter Data'!$A:$B,2,1),"")</f>
        <v>176</v>
      </c>
      <c r="F1606" s="75">
        <f>IF(CECCZ="CZ03",'Outside Temp'!B1606,IF(CECCZ="CZ04",'Outside Temp'!B1607,IF(CECCZ="CZ12",'Outside Temp'!B1608, IF(CECCZ="CZ13",'Outside Temp'!B1609))))</f>
        <v>57.93333333</v>
      </c>
      <c r="G1606" s="12">
        <f t="shared" si="3"/>
        <v>1</v>
      </c>
    </row>
    <row r="1607" ht="15.75" customHeight="1">
      <c r="A1607" s="13">
        <v>42141.760416666664</v>
      </c>
      <c r="B1607" s="73">
        <f t="shared" si="1"/>
        <v>42141</v>
      </c>
      <c r="C1607" s="74">
        <f>IF(NewCustomer="Yes", IF(COUNTIF($I$2:$I$11,B1607)&gt;0,0,WEEKDAY(B1607,2)),IF(COUNTIF($I$2:$I$21,B1607)&gt;0,0,WEEKDAY(B1607,2)))</f>
        <v>7</v>
      </c>
      <c r="D1607" s="74">
        <f t="shared" si="2"/>
        <v>18</v>
      </c>
      <c r="E1607" s="12">
        <f>IFERROR(VLOOKUP(A1607,'IDAR Meter Data'!$A:$B,2,1),"")</f>
        <v>180</v>
      </c>
      <c r="F1607" s="75">
        <f>IF(CECCZ="CZ03",'Outside Temp'!B1607,IF(CECCZ="CZ04",'Outside Temp'!B1608,IF(CECCZ="CZ12",'Outside Temp'!B1609, IF(CECCZ="CZ13",'Outside Temp'!B1610))))</f>
        <v>57.68333333</v>
      </c>
      <c r="G1607" s="12">
        <f t="shared" si="3"/>
        <v>1</v>
      </c>
    </row>
    <row r="1608" ht="15.75" customHeight="1">
      <c r="A1608" s="13">
        <v>42141.770833333336</v>
      </c>
      <c r="B1608" s="73">
        <f t="shared" si="1"/>
        <v>42141</v>
      </c>
      <c r="C1608" s="74">
        <f>IF(NewCustomer="Yes", IF(COUNTIF($I$2:$I$11,B1608)&gt;0,0,WEEKDAY(B1608,2)),IF(COUNTIF($I$2:$I$21,B1608)&gt;0,0,WEEKDAY(B1608,2)))</f>
        <v>7</v>
      </c>
      <c r="D1608" s="74">
        <f t="shared" si="2"/>
        <v>18</v>
      </c>
      <c r="E1608" s="12">
        <f>IFERROR(VLOOKUP(A1608,'IDAR Meter Data'!$A:$B,2,1),"")</f>
        <v>189</v>
      </c>
      <c r="F1608" s="75">
        <f>IF(CECCZ="CZ03",'Outside Temp'!B1608,IF(CECCZ="CZ04",'Outside Temp'!B1609,IF(CECCZ="CZ12",'Outside Temp'!B1610, IF(CECCZ="CZ13",'Outside Temp'!B1611))))</f>
        <v>57.43333333</v>
      </c>
      <c r="G1608" s="12">
        <f t="shared" si="3"/>
        <v>1</v>
      </c>
    </row>
    <row r="1609" ht="15.75" customHeight="1">
      <c r="A1609" s="13">
        <v>42141.78125</v>
      </c>
      <c r="B1609" s="73">
        <f t="shared" si="1"/>
        <v>42141</v>
      </c>
      <c r="C1609" s="74">
        <f>IF(NewCustomer="Yes", IF(COUNTIF($I$2:$I$11,B1609)&gt;0,0,WEEKDAY(B1609,2)),IF(COUNTIF($I$2:$I$21,B1609)&gt;0,0,WEEKDAY(B1609,2)))</f>
        <v>7</v>
      </c>
      <c r="D1609" s="74">
        <f t="shared" si="2"/>
        <v>18</v>
      </c>
      <c r="E1609" s="12">
        <f>IFERROR(VLOOKUP(A1609,'IDAR Meter Data'!$A:$B,2,1),"")</f>
        <v>181</v>
      </c>
      <c r="F1609" s="75">
        <f>IF(CECCZ="CZ03",'Outside Temp'!B1609,IF(CECCZ="CZ04",'Outside Temp'!B1610,IF(CECCZ="CZ12",'Outside Temp'!B1611, IF(CECCZ="CZ13",'Outside Temp'!B1612))))</f>
        <v>57.18333333</v>
      </c>
      <c r="G1609" s="12">
        <f t="shared" si="3"/>
        <v>1</v>
      </c>
    </row>
    <row r="1610" ht="15.75" customHeight="1">
      <c r="A1610" s="13">
        <v>42141.791666666664</v>
      </c>
      <c r="B1610" s="73">
        <f t="shared" si="1"/>
        <v>42141</v>
      </c>
      <c r="C1610" s="74">
        <f>IF(NewCustomer="Yes", IF(COUNTIF($I$2:$I$11,B1610)&gt;0,0,WEEKDAY(B1610,2)),IF(COUNTIF($I$2:$I$21,B1610)&gt;0,0,WEEKDAY(B1610,2)))</f>
        <v>7</v>
      </c>
      <c r="D1610" s="74">
        <f t="shared" si="2"/>
        <v>19</v>
      </c>
      <c r="E1610" s="12">
        <f>IFERROR(VLOOKUP(A1610,'IDAR Meter Data'!$A:$B,2,1),"")</f>
        <v>179</v>
      </c>
      <c r="F1610" s="75">
        <f>IF(CECCZ="CZ03",'Outside Temp'!B1610,IF(CECCZ="CZ04",'Outside Temp'!B1611,IF(CECCZ="CZ12",'Outside Temp'!B1612, IF(CECCZ="CZ13",'Outside Temp'!B1613))))</f>
        <v>56.93333333</v>
      </c>
      <c r="G1610" s="12">
        <f t="shared" si="3"/>
        <v>1</v>
      </c>
    </row>
    <row r="1611" ht="15.75" customHeight="1">
      <c r="A1611" s="13">
        <v>42141.802083333336</v>
      </c>
      <c r="B1611" s="73">
        <f t="shared" si="1"/>
        <v>42141</v>
      </c>
      <c r="C1611" s="74">
        <f>IF(NewCustomer="Yes", IF(COUNTIF($I$2:$I$11,B1611)&gt;0,0,WEEKDAY(B1611,2)),IF(COUNTIF($I$2:$I$21,B1611)&gt;0,0,WEEKDAY(B1611,2)))</f>
        <v>7</v>
      </c>
      <c r="D1611" s="74">
        <f t="shared" si="2"/>
        <v>19</v>
      </c>
      <c r="E1611" s="12">
        <f>IFERROR(VLOOKUP(A1611,'IDAR Meter Data'!$A:$B,2,1),"")</f>
        <v>175</v>
      </c>
      <c r="F1611" s="75">
        <f>IF(CECCZ="CZ03",'Outside Temp'!B1611,IF(CECCZ="CZ04",'Outside Temp'!B1612,IF(CECCZ="CZ12",'Outside Temp'!B1613, IF(CECCZ="CZ13",'Outside Temp'!B1614))))</f>
        <v>56.68333333</v>
      </c>
      <c r="G1611" s="12">
        <f t="shared" si="3"/>
        <v>1</v>
      </c>
    </row>
    <row r="1612" ht="15.75" customHeight="1">
      <c r="A1612" s="13">
        <v>42141.8125</v>
      </c>
      <c r="B1612" s="73">
        <f t="shared" si="1"/>
        <v>42141</v>
      </c>
      <c r="C1612" s="74">
        <f>IF(NewCustomer="Yes", IF(COUNTIF($I$2:$I$11,B1612)&gt;0,0,WEEKDAY(B1612,2)),IF(COUNTIF($I$2:$I$21,B1612)&gt;0,0,WEEKDAY(B1612,2)))</f>
        <v>7</v>
      </c>
      <c r="D1612" s="74">
        <f t="shared" si="2"/>
        <v>19</v>
      </c>
      <c r="E1612" s="12">
        <f>IFERROR(VLOOKUP(A1612,'IDAR Meter Data'!$A:$B,2,1),"")</f>
        <v>165</v>
      </c>
      <c r="F1612" s="75">
        <f>IF(CECCZ="CZ03",'Outside Temp'!B1612,IF(CECCZ="CZ04",'Outside Temp'!B1613,IF(CECCZ="CZ12",'Outside Temp'!B1614, IF(CECCZ="CZ13",'Outside Temp'!B1615))))</f>
        <v>56.43333333</v>
      </c>
      <c r="G1612" s="12">
        <f t="shared" si="3"/>
        <v>1</v>
      </c>
    </row>
    <row r="1613" ht="15.75" customHeight="1">
      <c r="A1613" s="13">
        <v>42141.822916666664</v>
      </c>
      <c r="B1613" s="73">
        <f t="shared" si="1"/>
        <v>42141</v>
      </c>
      <c r="C1613" s="74">
        <f>IF(NewCustomer="Yes", IF(COUNTIF($I$2:$I$11,B1613)&gt;0,0,WEEKDAY(B1613,2)),IF(COUNTIF($I$2:$I$21,B1613)&gt;0,0,WEEKDAY(B1613,2)))</f>
        <v>7</v>
      </c>
      <c r="D1613" s="74">
        <f t="shared" si="2"/>
        <v>19</v>
      </c>
      <c r="E1613" s="12">
        <f>IFERROR(VLOOKUP(A1613,'IDAR Meter Data'!$A:$B,2,1),"")</f>
        <v>169</v>
      </c>
      <c r="F1613" s="75">
        <f>IF(CECCZ="CZ03",'Outside Temp'!B1613,IF(CECCZ="CZ04",'Outside Temp'!B1614,IF(CECCZ="CZ12",'Outside Temp'!B1615, IF(CECCZ="CZ13",'Outside Temp'!B1616))))</f>
        <v>56.18333333</v>
      </c>
      <c r="G1613" s="12">
        <f t="shared" si="3"/>
        <v>1</v>
      </c>
    </row>
    <row r="1614" ht="15.75" customHeight="1">
      <c r="A1614" s="13">
        <v>42141.833333333336</v>
      </c>
      <c r="B1614" s="73">
        <f t="shared" si="1"/>
        <v>42141</v>
      </c>
      <c r="C1614" s="74">
        <f>IF(NewCustomer="Yes", IF(COUNTIF($I$2:$I$11,B1614)&gt;0,0,WEEKDAY(B1614,2)),IF(COUNTIF($I$2:$I$21,B1614)&gt;0,0,WEEKDAY(B1614,2)))</f>
        <v>7</v>
      </c>
      <c r="D1614" s="74">
        <f t="shared" si="2"/>
        <v>20</v>
      </c>
      <c r="E1614" s="12">
        <f>IFERROR(VLOOKUP(A1614,'IDAR Meter Data'!$A:$B,2,1),"")</f>
        <v>156</v>
      </c>
      <c r="F1614" s="75">
        <f>IF(CECCZ="CZ03",'Outside Temp'!B1614,IF(CECCZ="CZ04",'Outside Temp'!B1615,IF(CECCZ="CZ12",'Outside Temp'!B1616, IF(CECCZ="CZ13",'Outside Temp'!B1617))))</f>
        <v>56.06666667</v>
      </c>
      <c r="G1614" s="12">
        <f t="shared" si="3"/>
        <v>1</v>
      </c>
    </row>
    <row r="1615" ht="15.75" customHeight="1">
      <c r="A1615" s="13">
        <v>42141.84375</v>
      </c>
      <c r="B1615" s="73">
        <f t="shared" si="1"/>
        <v>42141</v>
      </c>
      <c r="C1615" s="74">
        <f>IF(NewCustomer="Yes", IF(COUNTIF($I$2:$I$11,B1615)&gt;0,0,WEEKDAY(B1615,2)),IF(COUNTIF($I$2:$I$21,B1615)&gt;0,0,WEEKDAY(B1615,2)))</f>
        <v>7</v>
      </c>
      <c r="D1615" s="74">
        <f t="shared" si="2"/>
        <v>20</v>
      </c>
      <c r="E1615" s="12">
        <f>IFERROR(VLOOKUP(A1615,'IDAR Meter Data'!$A:$B,2,1),"")</f>
        <v>166</v>
      </c>
      <c r="F1615" s="75">
        <f>IF(CECCZ="CZ03",'Outside Temp'!B1615,IF(CECCZ="CZ04",'Outside Temp'!B1616,IF(CECCZ="CZ12",'Outside Temp'!B1617, IF(CECCZ="CZ13",'Outside Temp'!B1618))))</f>
        <v>56.31666667</v>
      </c>
      <c r="G1615" s="12">
        <f t="shared" si="3"/>
        <v>1</v>
      </c>
    </row>
    <row r="1616" ht="15.75" customHeight="1">
      <c r="A1616" s="13">
        <v>42141.854166666664</v>
      </c>
      <c r="B1616" s="73">
        <f t="shared" si="1"/>
        <v>42141</v>
      </c>
      <c r="C1616" s="74">
        <f>IF(NewCustomer="Yes", IF(COUNTIF($I$2:$I$11,B1616)&gt;0,0,WEEKDAY(B1616,2)),IF(COUNTIF($I$2:$I$21,B1616)&gt;0,0,WEEKDAY(B1616,2)))</f>
        <v>7</v>
      </c>
      <c r="D1616" s="74">
        <f t="shared" si="2"/>
        <v>20</v>
      </c>
      <c r="E1616" s="12">
        <f>IFERROR(VLOOKUP(A1616,'IDAR Meter Data'!$A:$B,2,1),"")</f>
        <v>160</v>
      </c>
      <c r="F1616" s="75">
        <f>IF(CECCZ="CZ03",'Outside Temp'!B1616,IF(CECCZ="CZ04",'Outside Temp'!B1617,IF(CECCZ="CZ12",'Outside Temp'!B1618, IF(CECCZ="CZ13",'Outside Temp'!B1619))))</f>
        <v>56.56666667</v>
      </c>
      <c r="G1616" s="12">
        <f t="shared" si="3"/>
        <v>1</v>
      </c>
    </row>
    <row r="1617" ht="15.75" customHeight="1">
      <c r="A1617" s="13">
        <v>42141.864583333336</v>
      </c>
      <c r="B1617" s="73">
        <f t="shared" si="1"/>
        <v>42141</v>
      </c>
      <c r="C1617" s="74">
        <f>IF(NewCustomer="Yes", IF(COUNTIF($I$2:$I$11,B1617)&gt;0,0,WEEKDAY(B1617,2)),IF(COUNTIF($I$2:$I$21,B1617)&gt;0,0,WEEKDAY(B1617,2)))</f>
        <v>7</v>
      </c>
      <c r="D1617" s="74">
        <f t="shared" si="2"/>
        <v>20</v>
      </c>
      <c r="E1617" s="12">
        <f>IFERROR(VLOOKUP(A1617,'IDAR Meter Data'!$A:$B,2,1),"")</f>
        <v>158</v>
      </c>
      <c r="F1617" s="75">
        <f>IF(CECCZ="CZ03",'Outside Temp'!B1617,IF(CECCZ="CZ04",'Outside Temp'!B1618,IF(CECCZ="CZ12",'Outside Temp'!B1619, IF(CECCZ="CZ13",'Outside Temp'!B1620))))</f>
        <v>56.81666667</v>
      </c>
      <c r="G1617" s="12">
        <f t="shared" si="3"/>
        <v>1</v>
      </c>
    </row>
    <row r="1618" ht="15.75" customHeight="1">
      <c r="A1618" s="13">
        <v>42141.875</v>
      </c>
      <c r="B1618" s="73">
        <f t="shared" si="1"/>
        <v>42141</v>
      </c>
      <c r="C1618" s="74">
        <f>IF(NewCustomer="Yes", IF(COUNTIF($I$2:$I$11,B1618)&gt;0,0,WEEKDAY(B1618,2)),IF(COUNTIF($I$2:$I$21,B1618)&gt;0,0,WEEKDAY(B1618,2)))</f>
        <v>7</v>
      </c>
      <c r="D1618" s="74">
        <f t="shared" si="2"/>
        <v>21</v>
      </c>
      <c r="E1618" s="12">
        <f>IFERROR(VLOOKUP(A1618,'IDAR Meter Data'!$A:$B,2,1),"")</f>
        <v>168</v>
      </c>
      <c r="F1618" s="75">
        <f>IF(CECCZ="CZ03",'Outside Temp'!B1618,IF(CECCZ="CZ04",'Outside Temp'!B1619,IF(CECCZ="CZ12",'Outside Temp'!B1620, IF(CECCZ="CZ13",'Outside Temp'!B1621))))</f>
        <v>56.93333333</v>
      </c>
      <c r="G1618" s="12">
        <f t="shared" si="3"/>
        <v>1</v>
      </c>
    </row>
    <row r="1619" ht="15.75" customHeight="1">
      <c r="A1619" s="13">
        <v>42141.885416666664</v>
      </c>
      <c r="B1619" s="73">
        <f t="shared" si="1"/>
        <v>42141</v>
      </c>
      <c r="C1619" s="74">
        <f>IF(NewCustomer="Yes", IF(COUNTIF($I$2:$I$11,B1619)&gt;0,0,WEEKDAY(B1619,2)),IF(COUNTIF($I$2:$I$21,B1619)&gt;0,0,WEEKDAY(B1619,2)))</f>
        <v>7</v>
      </c>
      <c r="D1619" s="74">
        <f t="shared" si="2"/>
        <v>21</v>
      </c>
      <c r="E1619" s="12">
        <f>IFERROR(VLOOKUP(A1619,'IDAR Meter Data'!$A:$B,2,1),"")</f>
        <v>145</v>
      </c>
      <c r="F1619" s="75">
        <f>IF(CECCZ="CZ03",'Outside Temp'!B1619,IF(CECCZ="CZ04",'Outside Temp'!B1620,IF(CECCZ="CZ12",'Outside Temp'!B1621, IF(CECCZ="CZ13",'Outside Temp'!B1622))))</f>
        <v>56.68333333</v>
      </c>
      <c r="G1619" s="12">
        <f t="shared" si="3"/>
        <v>1</v>
      </c>
    </row>
    <row r="1620" ht="15.75" customHeight="1">
      <c r="A1620" s="13">
        <v>42141.895833333336</v>
      </c>
      <c r="B1620" s="73">
        <f t="shared" si="1"/>
        <v>42141</v>
      </c>
      <c r="C1620" s="74">
        <f>IF(NewCustomer="Yes", IF(COUNTIF($I$2:$I$11,B1620)&gt;0,0,WEEKDAY(B1620,2)),IF(COUNTIF($I$2:$I$21,B1620)&gt;0,0,WEEKDAY(B1620,2)))</f>
        <v>7</v>
      </c>
      <c r="D1620" s="74">
        <f t="shared" si="2"/>
        <v>21</v>
      </c>
      <c r="E1620" s="12">
        <f>IFERROR(VLOOKUP(A1620,'IDAR Meter Data'!$A:$B,2,1),"")</f>
        <v>141</v>
      </c>
      <c r="F1620" s="75">
        <f>IF(CECCZ="CZ03",'Outside Temp'!B1620,IF(CECCZ="CZ04",'Outside Temp'!B1621,IF(CECCZ="CZ12",'Outside Temp'!B1622, IF(CECCZ="CZ13",'Outside Temp'!B1623))))</f>
        <v>56.43333333</v>
      </c>
      <c r="G1620" s="12">
        <f t="shared" si="3"/>
        <v>1</v>
      </c>
    </row>
    <row r="1621" ht="15.75" customHeight="1">
      <c r="A1621" s="13">
        <v>42141.90625</v>
      </c>
      <c r="B1621" s="73">
        <f t="shared" si="1"/>
        <v>42141</v>
      </c>
      <c r="C1621" s="74">
        <f>IF(NewCustomer="Yes", IF(COUNTIF($I$2:$I$11,B1621)&gt;0,0,WEEKDAY(B1621,2)),IF(COUNTIF($I$2:$I$21,B1621)&gt;0,0,WEEKDAY(B1621,2)))</f>
        <v>7</v>
      </c>
      <c r="D1621" s="74">
        <f t="shared" si="2"/>
        <v>21</v>
      </c>
      <c r="E1621" s="12">
        <f>IFERROR(VLOOKUP(A1621,'IDAR Meter Data'!$A:$B,2,1),"")</f>
        <v>136</v>
      </c>
      <c r="F1621" s="75">
        <f>IF(CECCZ="CZ03",'Outside Temp'!B1621,IF(CECCZ="CZ04",'Outside Temp'!B1622,IF(CECCZ="CZ12",'Outside Temp'!B1623, IF(CECCZ="CZ13",'Outside Temp'!B1624))))</f>
        <v>56.18333333</v>
      </c>
      <c r="G1621" s="12">
        <f t="shared" si="3"/>
        <v>1</v>
      </c>
    </row>
    <row r="1622" ht="15.75" customHeight="1">
      <c r="A1622" s="13">
        <v>42141.916666666664</v>
      </c>
      <c r="B1622" s="73">
        <f t="shared" si="1"/>
        <v>42141</v>
      </c>
      <c r="C1622" s="74">
        <f>IF(NewCustomer="Yes", IF(COUNTIF($I$2:$I$11,B1622)&gt;0,0,WEEKDAY(B1622,2)),IF(COUNTIF($I$2:$I$21,B1622)&gt;0,0,WEEKDAY(B1622,2)))</f>
        <v>7</v>
      </c>
      <c r="D1622" s="74">
        <f t="shared" si="2"/>
        <v>22</v>
      </c>
      <c r="E1622" s="12">
        <f>IFERROR(VLOOKUP(A1622,'IDAR Meter Data'!$A:$B,2,1),"")</f>
        <v>138</v>
      </c>
      <c r="F1622" s="75">
        <f>IF(CECCZ="CZ03",'Outside Temp'!B1622,IF(CECCZ="CZ04",'Outside Temp'!B1623,IF(CECCZ="CZ12",'Outside Temp'!B1624, IF(CECCZ="CZ13",'Outside Temp'!B1625))))</f>
        <v>56</v>
      </c>
      <c r="G1622" s="12">
        <f t="shared" si="3"/>
        <v>1</v>
      </c>
    </row>
    <row r="1623" ht="15.75" customHeight="1">
      <c r="A1623" s="13">
        <v>42141.927083333336</v>
      </c>
      <c r="B1623" s="73">
        <f t="shared" si="1"/>
        <v>42141</v>
      </c>
      <c r="C1623" s="74">
        <f>IF(NewCustomer="Yes", IF(COUNTIF($I$2:$I$11,B1623)&gt;0,0,WEEKDAY(B1623,2)),IF(COUNTIF($I$2:$I$21,B1623)&gt;0,0,WEEKDAY(B1623,2)))</f>
        <v>7</v>
      </c>
      <c r="D1623" s="74">
        <f t="shared" si="2"/>
        <v>22</v>
      </c>
      <c r="E1623" s="12">
        <f>IFERROR(VLOOKUP(A1623,'IDAR Meter Data'!$A:$B,2,1),"")</f>
        <v>136</v>
      </c>
      <c r="F1623" s="75">
        <f>IF(CECCZ="CZ03",'Outside Temp'!B1623,IF(CECCZ="CZ04",'Outside Temp'!B1624,IF(CECCZ="CZ12",'Outside Temp'!B1625, IF(CECCZ="CZ13",'Outside Temp'!B1626))))</f>
        <v>56</v>
      </c>
      <c r="G1623" s="12">
        <f t="shared" si="3"/>
        <v>1</v>
      </c>
    </row>
    <row r="1624" ht="15.75" customHeight="1">
      <c r="A1624" s="13">
        <v>42141.9375</v>
      </c>
      <c r="B1624" s="73">
        <f t="shared" si="1"/>
        <v>42141</v>
      </c>
      <c r="C1624" s="74">
        <f>IF(NewCustomer="Yes", IF(COUNTIF($I$2:$I$11,B1624)&gt;0,0,WEEKDAY(B1624,2)),IF(COUNTIF($I$2:$I$21,B1624)&gt;0,0,WEEKDAY(B1624,2)))</f>
        <v>7</v>
      </c>
      <c r="D1624" s="74">
        <f t="shared" si="2"/>
        <v>22</v>
      </c>
      <c r="E1624" s="12">
        <f>IFERROR(VLOOKUP(A1624,'IDAR Meter Data'!$A:$B,2,1),"")</f>
        <v>138</v>
      </c>
      <c r="F1624" s="75">
        <f>IF(CECCZ="CZ03",'Outside Temp'!B1624,IF(CECCZ="CZ04",'Outside Temp'!B1625,IF(CECCZ="CZ12",'Outside Temp'!B1626, IF(CECCZ="CZ13",'Outside Temp'!B1627))))</f>
        <v>56</v>
      </c>
      <c r="G1624" s="12">
        <f t="shared" si="3"/>
        <v>1</v>
      </c>
    </row>
    <row r="1625" ht="15.75" customHeight="1">
      <c r="A1625" s="13">
        <v>42141.947916666664</v>
      </c>
      <c r="B1625" s="73">
        <f t="shared" si="1"/>
        <v>42141</v>
      </c>
      <c r="C1625" s="74">
        <f>IF(NewCustomer="Yes", IF(COUNTIF($I$2:$I$11,B1625)&gt;0,0,WEEKDAY(B1625,2)),IF(COUNTIF($I$2:$I$21,B1625)&gt;0,0,WEEKDAY(B1625,2)))</f>
        <v>7</v>
      </c>
      <c r="D1625" s="74">
        <f t="shared" si="2"/>
        <v>22</v>
      </c>
      <c r="E1625" s="12">
        <f>IFERROR(VLOOKUP(A1625,'IDAR Meter Data'!$A:$B,2,1),"")</f>
        <v>140</v>
      </c>
      <c r="F1625" s="75">
        <f>IF(CECCZ="CZ03",'Outside Temp'!B1625,IF(CECCZ="CZ04",'Outside Temp'!B1626,IF(CECCZ="CZ12",'Outside Temp'!B1627, IF(CECCZ="CZ13",'Outside Temp'!B1628))))</f>
        <v>56</v>
      </c>
      <c r="G1625" s="12">
        <f t="shared" si="3"/>
        <v>1</v>
      </c>
    </row>
    <row r="1626" ht="15.75" customHeight="1">
      <c r="A1626" s="13">
        <v>42141.958333333336</v>
      </c>
      <c r="B1626" s="73">
        <f t="shared" si="1"/>
        <v>42141</v>
      </c>
      <c r="C1626" s="74">
        <f>IF(NewCustomer="Yes", IF(COUNTIF($I$2:$I$11,B1626)&gt;0,0,WEEKDAY(B1626,2)),IF(COUNTIF($I$2:$I$21,B1626)&gt;0,0,WEEKDAY(B1626,2)))</f>
        <v>7</v>
      </c>
      <c r="D1626" s="74">
        <f t="shared" si="2"/>
        <v>23</v>
      </c>
      <c r="E1626" s="12">
        <f>IFERROR(VLOOKUP(A1626,'IDAR Meter Data'!$A:$B,2,1),"")</f>
        <v>138</v>
      </c>
      <c r="F1626" s="75">
        <f>IF(CECCZ="CZ03",'Outside Temp'!B1626,IF(CECCZ="CZ04",'Outside Temp'!B1627,IF(CECCZ="CZ12",'Outside Temp'!B1628, IF(CECCZ="CZ13",'Outside Temp'!B1629))))</f>
        <v>56</v>
      </c>
      <c r="G1626" s="12">
        <f t="shared" si="3"/>
        <v>1</v>
      </c>
    </row>
    <row r="1627" ht="15.75" customHeight="1">
      <c r="A1627" s="13">
        <v>42141.96875</v>
      </c>
      <c r="B1627" s="73">
        <f t="shared" si="1"/>
        <v>42141</v>
      </c>
      <c r="C1627" s="74">
        <f>IF(NewCustomer="Yes", IF(COUNTIF($I$2:$I$11,B1627)&gt;0,0,WEEKDAY(B1627,2)),IF(COUNTIF($I$2:$I$21,B1627)&gt;0,0,WEEKDAY(B1627,2)))</f>
        <v>7</v>
      </c>
      <c r="D1627" s="74">
        <f t="shared" si="2"/>
        <v>23</v>
      </c>
      <c r="E1627" s="12">
        <f>IFERROR(VLOOKUP(A1627,'IDAR Meter Data'!$A:$B,2,1),"")</f>
        <v>135</v>
      </c>
      <c r="F1627" s="75">
        <f>IF(CECCZ="CZ03",'Outside Temp'!B1627,IF(CECCZ="CZ04",'Outside Temp'!B1628,IF(CECCZ="CZ12",'Outside Temp'!B1629, IF(CECCZ="CZ13",'Outside Temp'!B1630))))</f>
        <v>56</v>
      </c>
      <c r="G1627" s="12">
        <f t="shared" si="3"/>
        <v>1</v>
      </c>
    </row>
    <row r="1628" ht="15.75" customHeight="1">
      <c r="A1628" s="13">
        <v>42141.979166666664</v>
      </c>
      <c r="B1628" s="73">
        <f t="shared" si="1"/>
        <v>42141</v>
      </c>
      <c r="C1628" s="74">
        <f>IF(NewCustomer="Yes", IF(COUNTIF($I$2:$I$11,B1628)&gt;0,0,WEEKDAY(B1628,2)),IF(COUNTIF($I$2:$I$21,B1628)&gt;0,0,WEEKDAY(B1628,2)))</f>
        <v>7</v>
      </c>
      <c r="D1628" s="74">
        <f t="shared" si="2"/>
        <v>23</v>
      </c>
      <c r="E1628" s="12">
        <f>IFERROR(VLOOKUP(A1628,'IDAR Meter Data'!$A:$B,2,1),"")</f>
        <v>138</v>
      </c>
      <c r="F1628" s="75">
        <f>IF(CECCZ="CZ03",'Outside Temp'!B1628,IF(CECCZ="CZ04",'Outside Temp'!B1629,IF(CECCZ="CZ12",'Outside Temp'!B1630, IF(CECCZ="CZ13",'Outside Temp'!B1631))))</f>
        <v>56</v>
      </c>
      <c r="G1628" s="12">
        <f t="shared" si="3"/>
        <v>1</v>
      </c>
    </row>
    <row r="1629" ht="15.75" customHeight="1">
      <c r="A1629" s="13">
        <v>42141.989583333336</v>
      </c>
      <c r="B1629" s="73">
        <f t="shared" si="1"/>
        <v>42141</v>
      </c>
      <c r="C1629" s="74">
        <f>IF(NewCustomer="Yes", IF(COUNTIF($I$2:$I$11,B1629)&gt;0,0,WEEKDAY(B1629,2)),IF(COUNTIF($I$2:$I$21,B1629)&gt;0,0,WEEKDAY(B1629,2)))</f>
        <v>7</v>
      </c>
      <c r="D1629" s="74">
        <f t="shared" si="2"/>
        <v>23</v>
      </c>
      <c r="E1629" s="12">
        <f>IFERROR(VLOOKUP(A1629,'IDAR Meter Data'!$A:$B,2,1),"")</f>
        <v>142</v>
      </c>
      <c r="F1629" s="75">
        <f>IF(CECCZ="CZ03",'Outside Temp'!B1629,IF(CECCZ="CZ04",'Outside Temp'!B1630,IF(CECCZ="CZ12",'Outside Temp'!B1631, IF(CECCZ="CZ13",'Outside Temp'!B1632))))</f>
        <v>56</v>
      </c>
      <c r="G1629" s="12">
        <f t="shared" si="3"/>
        <v>1</v>
      </c>
    </row>
    <row r="1630" ht="15.75" customHeight="1">
      <c r="A1630" s="13">
        <v>42142.0</v>
      </c>
      <c r="B1630" s="73">
        <f t="shared" si="1"/>
        <v>42142</v>
      </c>
      <c r="C1630" s="74">
        <f>IF(NewCustomer="Yes", IF(COUNTIF($I$2:$I$11,B1630)&gt;0,0,WEEKDAY(B1630,2)),IF(COUNTIF($I$2:$I$21,B1630)&gt;0,0,WEEKDAY(B1630,2)))</f>
        <v>1</v>
      </c>
      <c r="D1630" s="74">
        <f t="shared" si="2"/>
        <v>0</v>
      </c>
      <c r="E1630" s="12">
        <f>IFERROR(VLOOKUP(A1630,'IDAR Meter Data'!$A:$B,2,1),"")</f>
        <v>139</v>
      </c>
      <c r="F1630" s="75">
        <f>IF(CECCZ="CZ03",'Outside Temp'!B1630,IF(CECCZ="CZ04",'Outside Temp'!B1631,IF(CECCZ="CZ12",'Outside Temp'!B1632, IF(CECCZ="CZ13",'Outside Temp'!B1633))))</f>
        <v>55.93333333</v>
      </c>
      <c r="G1630" s="12">
        <f t="shared" si="3"/>
        <v>1</v>
      </c>
    </row>
    <row r="1631" ht="15.75" customHeight="1">
      <c r="A1631" s="13">
        <v>42142.010416666664</v>
      </c>
      <c r="B1631" s="73">
        <f t="shared" si="1"/>
        <v>42142</v>
      </c>
      <c r="C1631" s="74">
        <f>IF(NewCustomer="Yes", IF(COUNTIF($I$2:$I$11,B1631)&gt;0,0,WEEKDAY(B1631,2)),IF(COUNTIF($I$2:$I$21,B1631)&gt;0,0,WEEKDAY(B1631,2)))</f>
        <v>1</v>
      </c>
      <c r="D1631" s="74">
        <f t="shared" si="2"/>
        <v>0</v>
      </c>
      <c r="E1631" s="12">
        <f>IFERROR(VLOOKUP(A1631,'IDAR Meter Data'!$A:$B,2,1),"")</f>
        <v>136</v>
      </c>
      <c r="F1631" s="75">
        <f>IF(CECCZ="CZ03",'Outside Temp'!B1631,IF(CECCZ="CZ04",'Outside Temp'!B1632,IF(CECCZ="CZ12",'Outside Temp'!B1633, IF(CECCZ="CZ13",'Outside Temp'!B1634))))</f>
        <v>55.68333333</v>
      </c>
      <c r="G1631" s="12">
        <f t="shared" si="3"/>
        <v>1</v>
      </c>
    </row>
    <row r="1632" ht="15.75" customHeight="1">
      <c r="A1632" s="13">
        <v>42142.020833333336</v>
      </c>
      <c r="B1632" s="73">
        <f t="shared" si="1"/>
        <v>42142</v>
      </c>
      <c r="C1632" s="74">
        <f>IF(NewCustomer="Yes", IF(COUNTIF($I$2:$I$11,B1632)&gt;0,0,WEEKDAY(B1632,2)),IF(COUNTIF($I$2:$I$21,B1632)&gt;0,0,WEEKDAY(B1632,2)))</f>
        <v>1</v>
      </c>
      <c r="D1632" s="74">
        <f t="shared" si="2"/>
        <v>0</v>
      </c>
      <c r="E1632" s="12">
        <f>IFERROR(VLOOKUP(A1632,'IDAR Meter Data'!$A:$B,2,1),"")</f>
        <v>134</v>
      </c>
      <c r="F1632" s="75">
        <f>IF(CECCZ="CZ03",'Outside Temp'!B1632,IF(CECCZ="CZ04",'Outside Temp'!B1633,IF(CECCZ="CZ12",'Outside Temp'!B1634, IF(CECCZ="CZ13",'Outside Temp'!B1635))))</f>
        <v>55.43333333</v>
      </c>
      <c r="G1632" s="12">
        <f t="shared" si="3"/>
        <v>1</v>
      </c>
    </row>
    <row r="1633" ht="15.75" customHeight="1">
      <c r="A1633" s="13">
        <v>42142.03125</v>
      </c>
      <c r="B1633" s="73">
        <f t="shared" si="1"/>
        <v>42142</v>
      </c>
      <c r="C1633" s="74">
        <f>IF(NewCustomer="Yes", IF(COUNTIF($I$2:$I$11,B1633)&gt;0,0,WEEKDAY(B1633,2)),IF(COUNTIF($I$2:$I$21,B1633)&gt;0,0,WEEKDAY(B1633,2)))</f>
        <v>1</v>
      </c>
      <c r="D1633" s="74">
        <f t="shared" si="2"/>
        <v>0</v>
      </c>
      <c r="E1633" s="12">
        <f>IFERROR(VLOOKUP(A1633,'IDAR Meter Data'!$A:$B,2,1),"")</f>
        <v>132</v>
      </c>
      <c r="F1633" s="75">
        <f>IF(CECCZ="CZ03",'Outside Temp'!B1633,IF(CECCZ="CZ04",'Outside Temp'!B1634,IF(CECCZ="CZ12",'Outside Temp'!B1635, IF(CECCZ="CZ13",'Outside Temp'!B1636))))</f>
        <v>55.18333333</v>
      </c>
      <c r="G1633" s="12">
        <f t="shared" si="3"/>
        <v>1</v>
      </c>
    </row>
    <row r="1634" ht="15.75" customHeight="1">
      <c r="A1634" s="13">
        <v>42142.041666666664</v>
      </c>
      <c r="B1634" s="73">
        <f t="shared" si="1"/>
        <v>42142</v>
      </c>
      <c r="C1634" s="74">
        <f>IF(NewCustomer="Yes", IF(COUNTIF($I$2:$I$11,B1634)&gt;0,0,WEEKDAY(B1634,2)),IF(COUNTIF($I$2:$I$21,B1634)&gt;0,0,WEEKDAY(B1634,2)))</f>
        <v>1</v>
      </c>
      <c r="D1634" s="74">
        <f t="shared" si="2"/>
        <v>1</v>
      </c>
      <c r="E1634" s="12">
        <f>IFERROR(VLOOKUP(A1634,'IDAR Meter Data'!$A:$B,2,1),"")</f>
        <v>133</v>
      </c>
      <c r="F1634" s="75">
        <f>IF(CECCZ="CZ03",'Outside Temp'!B1634,IF(CECCZ="CZ04",'Outside Temp'!B1635,IF(CECCZ="CZ12",'Outside Temp'!B1636, IF(CECCZ="CZ13",'Outside Temp'!B1637))))</f>
        <v>55</v>
      </c>
      <c r="G1634" s="12">
        <f t="shared" si="3"/>
        <v>1</v>
      </c>
    </row>
    <row r="1635" ht="15.75" customHeight="1">
      <c r="A1635" s="13">
        <v>42142.052083333336</v>
      </c>
      <c r="B1635" s="73">
        <f t="shared" si="1"/>
        <v>42142</v>
      </c>
      <c r="C1635" s="74">
        <f>IF(NewCustomer="Yes", IF(COUNTIF($I$2:$I$11,B1635)&gt;0,0,WEEKDAY(B1635,2)),IF(COUNTIF($I$2:$I$21,B1635)&gt;0,0,WEEKDAY(B1635,2)))</f>
        <v>1</v>
      </c>
      <c r="D1635" s="74">
        <f t="shared" si="2"/>
        <v>1</v>
      </c>
      <c r="E1635" s="12">
        <f>IFERROR(VLOOKUP(A1635,'IDAR Meter Data'!$A:$B,2,1),"")</f>
        <v>137</v>
      </c>
      <c r="F1635" s="75">
        <f>IF(CECCZ="CZ03",'Outside Temp'!B1635,IF(CECCZ="CZ04",'Outside Temp'!B1636,IF(CECCZ="CZ12",'Outside Temp'!B1637, IF(CECCZ="CZ13",'Outside Temp'!B1638))))</f>
        <v>55</v>
      </c>
      <c r="G1635" s="12">
        <f t="shared" si="3"/>
        <v>1</v>
      </c>
    </row>
    <row r="1636" ht="15.75" customHeight="1">
      <c r="A1636" s="13">
        <v>42142.0625</v>
      </c>
      <c r="B1636" s="73">
        <f t="shared" si="1"/>
        <v>42142</v>
      </c>
      <c r="C1636" s="74">
        <f>IF(NewCustomer="Yes", IF(COUNTIF($I$2:$I$11,B1636)&gt;0,0,WEEKDAY(B1636,2)),IF(COUNTIF($I$2:$I$21,B1636)&gt;0,0,WEEKDAY(B1636,2)))</f>
        <v>1</v>
      </c>
      <c r="D1636" s="74">
        <f t="shared" si="2"/>
        <v>1</v>
      </c>
      <c r="E1636" s="12">
        <f>IFERROR(VLOOKUP(A1636,'IDAR Meter Data'!$A:$B,2,1),"")</f>
        <v>134</v>
      </c>
      <c r="F1636" s="75">
        <f>IF(CECCZ="CZ03",'Outside Temp'!B1636,IF(CECCZ="CZ04",'Outside Temp'!B1637,IF(CECCZ="CZ12",'Outside Temp'!B1638, IF(CECCZ="CZ13",'Outside Temp'!B1639))))</f>
        <v>55</v>
      </c>
      <c r="G1636" s="12">
        <f t="shared" si="3"/>
        <v>1</v>
      </c>
    </row>
    <row r="1637" ht="15.75" customHeight="1">
      <c r="A1637" s="13">
        <v>42142.072916666664</v>
      </c>
      <c r="B1637" s="73">
        <f t="shared" si="1"/>
        <v>42142</v>
      </c>
      <c r="C1637" s="74">
        <f>IF(NewCustomer="Yes", IF(COUNTIF($I$2:$I$11,B1637)&gt;0,0,WEEKDAY(B1637,2)),IF(COUNTIF($I$2:$I$21,B1637)&gt;0,0,WEEKDAY(B1637,2)))</f>
        <v>1</v>
      </c>
      <c r="D1637" s="74">
        <f t="shared" si="2"/>
        <v>1</v>
      </c>
      <c r="E1637" s="12">
        <f>IFERROR(VLOOKUP(A1637,'IDAR Meter Data'!$A:$B,2,1),"")</f>
        <v>135</v>
      </c>
      <c r="F1637" s="75">
        <f>IF(CECCZ="CZ03",'Outside Temp'!B1637,IF(CECCZ="CZ04",'Outside Temp'!B1638,IF(CECCZ="CZ12",'Outside Temp'!B1639, IF(CECCZ="CZ13",'Outside Temp'!B1640))))</f>
        <v>55</v>
      </c>
      <c r="G1637" s="12">
        <f t="shared" si="3"/>
        <v>1</v>
      </c>
    </row>
    <row r="1638" ht="15.75" customHeight="1">
      <c r="A1638" s="13">
        <v>42142.083333333336</v>
      </c>
      <c r="B1638" s="73">
        <f t="shared" si="1"/>
        <v>42142</v>
      </c>
      <c r="C1638" s="74">
        <f>IF(NewCustomer="Yes", IF(COUNTIF($I$2:$I$11,B1638)&gt;0,0,WEEKDAY(B1638,2)),IF(COUNTIF($I$2:$I$21,B1638)&gt;0,0,WEEKDAY(B1638,2)))</f>
        <v>1</v>
      </c>
      <c r="D1638" s="74">
        <f t="shared" si="2"/>
        <v>2</v>
      </c>
      <c r="E1638" s="12">
        <f>IFERROR(VLOOKUP(A1638,'IDAR Meter Data'!$A:$B,2,1),"")</f>
        <v>135</v>
      </c>
      <c r="F1638" s="75">
        <f>IF(CECCZ="CZ03",'Outside Temp'!B1638,IF(CECCZ="CZ04",'Outside Temp'!B1639,IF(CECCZ="CZ12",'Outside Temp'!B1640, IF(CECCZ="CZ13",'Outside Temp'!B1641))))</f>
        <v>55</v>
      </c>
      <c r="G1638" s="12">
        <f t="shared" si="3"/>
        <v>1</v>
      </c>
    </row>
    <row r="1639" ht="15.75" customHeight="1">
      <c r="A1639" s="13">
        <v>42142.09375</v>
      </c>
      <c r="B1639" s="73">
        <f t="shared" si="1"/>
        <v>42142</v>
      </c>
      <c r="C1639" s="74">
        <f>IF(NewCustomer="Yes", IF(COUNTIF($I$2:$I$11,B1639)&gt;0,0,WEEKDAY(B1639,2)),IF(COUNTIF($I$2:$I$21,B1639)&gt;0,0,WEEKDAY(B1639,2)))</f>
        <v>1</v>
      </c>
      <c r="D1639" s="74">
        <f t="shared" si="2"/>
        <v>2</v>
      </c>
      <c r="E1639" s="12">
        <f>IFERROR(VLOOKUP(A1639,'IDAR Meter Data'!$A:$B,2,1),"")</f>
        <v>137</v>
      </c>
      <c r="F1639" s="75">
        <f>IF(CECCZ="CZ03",'Outside Temp'!B1639,IF(CECCZ="CZ04",'Outside Temp'!B1640,IF(CECCZ="CZ12",'Outside Temp'!B1641, IF(CECCZ="CZ13",'Outside Temp'!B1642))))</f>
        <v>55</v>
      </c>
      <c r="G1639" s="12">
        <f t="shared" si="3"/>
        <v>1</v>
      </c>
    </row>
    <row r="1640" ht="15.75" customHeight="1">
      <c r="A1640" s="13">
        <v>42142.104166666664</v>
      </c>
      <c r="B1640" s="73">
        <f t="shared" si="1"/>
        <v>42142</v>
      </c>
      <c r="C1640" s="74">
        <f>IF(NewCustomer="Yes", IF(COUNTIF($I$2:$I$11,B1640)&gt;0,0,WEEKDAY(B1640,2)),IF(COUNTIF($I$2:$I$21,B1640)&gt;0,0,WEEKDAY(B1640,2)))</f>
        <v>1</v>
      </c>
      <c r="D1640" s="74">
        <f t="shared" si="2"/>
        <v>2</v>
      </c>
      <c r="E1640" s="12">
        <f>IFERROR(VLOOKUP(A1640,'IDAR Meter Data'!$A:$B,2,1),"")</f>
        <v>135</v>
      </c>
      <c r="F1640" s="75">
        <f>IF(CECCZ="CZ03",'Outside Temp'!B1640,IF(CECCZ="CZ04",'Outside Temp'!B1641,IF(CECCZ="CZ12",'Outside Temp'!B1642, IF(CECCZ="CZ13",'Outside Temp'!B1643))))</f>
        <v>55</v>
      </c>
      <c r="G1640" s="12">
        <f t="shared" si="3"/>
        <v>1</v>
      </c>
    </row>
    <row r="1641" ht="15.75" customHeight="1">
      <c r="A1641" s="13">
        <v>42142.114583333336</v>
      </c>
      <c r="B1641" s="73">
        <f t="shared" si="1"/>
        <v>42142</v>
      </c>
      <c r="C1641" s="74">
        <f>IF(NewCustomer="Yes", IF(COUNTIF($I$2:$I$11,B1641)&gt;0,0,WEEKDAY(B1641,2)),IF(COUNTIF($I$2:$I$21,B1641)&gt;0,0,WEEKDAY(B1641,2)))</f>
        <v>1</v>
      </c>
      <c r="D1641" s="74">
        <f t="shared" si="2"/>
        <v>2</v>
      </c>
      <c r="E1641" s="12">
        <f>IFERROR(VLOOKUP(A1641,'IDAR Meter Data'!$A:$B,2,1),"")</f>
        <v>142</v>
      </c>
      <c r="F1641" s="75">
        <f>IF(CECCZ="CZ03",'Outside Temp'!B1641,IF(CECCZ="CZ04",'Outside Temp'!B1642,IF(CECCZ="CZ12",'Outside Temp'!B1643, IF(CECCZ="CZ13",'Outside Temp'!B1644))))</f>
        <v>55</v>
      </c>
      <c r="G1641" s="12">
        <f t="shared" si="3"/>
        <v>1</v>
      </c>
    </row>
    <row r="1642" ht="15.75" customHeight="1">
      <c r="A1642" s="13">
        <v>42142.125</v>
      </c>
      <c r="B1642" s="73">
        <f t="shared" si="1"/>
        <v>42142</v>
      </c>
      <c r="C1642" s="74">
        <f>IF(NewCustomer="Yes", IF(COUNTIF($I$2:$I$11,B1642)&gt;0,0,WEEKDAY(B1642,2)),IF(COUNTIF($I$2:$I$21,B1642)&gt;0,0,WEEKDAY(B1642,2)))</f>
        <v>1</v>
      </c>
      <c r="D1642" s="74">
        <f t="shared" si="2"/>
        <v>3</v>
      </c>
      <c r="E1642" s="12">
        <f>IFERROR(VLOOKUP(A1642,'IDAR Meter Data'!$A:$B,2,1),"")</f>
        <v>137</v>
      </c>
      <c r="F1642" s="75">
        <f>IF(CECCZ="CZ03",'Outside Temp'!B1642,IF(CECCZ="CZ04",'Outside Temp'!B1643,IF(CECCZ="CZ12",'Outside Temp'!B1644, IF(CECCZ="CZ13",'Outside Temp'!B1645))))</f>
        <v>55</v>
      </c>
      <c r="G1642" s="12">
        <f t="shared" si="3"/>
        <v>1</v>
      </c>
    </row>
    <row r="1643" ht="15.75" customHeight="1">
      <c r="A1643" s="13">
        <v>42142.135416666664</v>
      </c>
      <c r="B1643" s="73">
        <f t="shared" si="1"/>
        <v>42142</v>
      </c>
      <c r="C1643" s="74">
        <f>IF(NewCustomer="Yes", IF(COUNTIF($I$2:$I$11,B1643)&gt;0,0,WEEKDAY(B1643,2)),IF(COUNTIF($I$2:$I$21,B1643)&gt;0,0,WEEKDAY(B1643,2)))</f>
        <v>1</v>
      </c>
      <c r="D1643" s="74">
        <f t="shared" si="2"/>
        <v>3</v>
      </c>
      <c r="E1643" s="12">
        <f>IFERROR(VLOOKUP(A1643,'IDAR Meter Data'!$A:$B,2,1),"")</f>
        <v>136</v>
      </c>
      <c r="F1643" s="75">
        <f>IF(CECCZ="CZ03",'Outside Temp'!B1643,IF(CECCZ="CZ04",'Outside Temp'!B1644,IF(CECCZ="CZ12",'Outside Temp'!B1645, IF(CECCZ="CZ13",'Outside Temp'!B1646))))</f>
        <v>55</v>
      </c>
      <c r="G1643" s="12">
        <f t="shared" si="3"/>
        <v>1</v>
      </c>
    </row>
    <row r="1644" ht="15.75" customHeight="1">
      <c r="A1644" s="13">
        <v>42142.145833333336</v>
      </c>
      <c r="B1644" s="73">
        <f t="shared" si="1"/>
        <v>42142</v>
      </c>
      <c r="C1644" s="74">
        <f>IF(NewCustomer="Yes", IF(COUNTIF($I$2:$I$11,B1644)&gt;0,0,WEEKDAY(B1644,2)),IF(COUNTIF($I$2:$I$21,B1644)&gt;0,0,WEEKDAY(B1644,2)))</f>
        <v>1</v>
      </c>
      <c r="D1644" s="74">
        <f t="shared" si="2"/>
        <v>3</v>
      </c>
      <c r="E1644" s="12">
        <f>IFERROR(VLOOKUP(A1644,'IDAR Meter Data'!$A:$B,2,1),"")</f>
        <v>134</v>
      </c>
      <c r="F1644" s="75">
        <f>IF(CECCZ="CZ03",'Outside Temp'!B1644,IF(CECCZ="CZ04",'Outside Temp'!B1645,IF(CECCZ="CZ12",'Outside Temp'!B1646, IF(CECCZ="CZ13",'Outside Temp'!B1647))))</f>
        <v>55</v>
      </c>
      <c r="G1644" s="12">
        <f t="shared" si="3"/>
        <v>1</v>
      </c>
    </row>
    <row r="1645" ht="15.75" customHeight="1">
      <c r="A1645" s="13">
        <v>42142.15625</v>
      </c>
      <c r="B1645" s="73">
        <f t="shared" si="1"/>
        <v>42142</v>
      </c>
      <c r="C1645" s="74">
        <f>IF(NewCustomer="Yes", IF(COUNTIF($I$2:$I$11,B1645)&gt;0,0,WEEKDAY(B1645,2)),IF(COUNTIF($I$2:$I$21,B1645)&gt;0,0,WEEKDAY(B1645,2)))</f>
        <v>1</v>
      </c>
      <c r="D1645" s="74">
        <f t="shared" si="2"/>
        <v>3</v>
      </c>
      <c r="E1645" s="12">
        <f>IFERROR(VLOOKUP(A1645,'IDAR Meter Data'!$A:$B,2,1),"")</f>
        <v>132</v>
      </c>
      <c r="F1645" s="75">
        <f>IF(CECCZ="CZ03",'Outside Temp'!B1645,IF(CECCZ="CZ04",'Outside Temp'!B1646,IF(CECCZ="CZ12",'Outside Temp'!B1647, IF(CECCZ="CZ13",'Outside Temp'!B1648))))</f>
        <v>55</v>
      </c>
      <c r="G1645" s="12">
        <f t="shared" si="3"/>
        <v>1</v>
      </c>
    </row>
    <row r="1646" ht="15.75" customHeight="1">
      <c r="A1646" s="13">
        <v>42142.166666666664</v>
      </c>
      <c r="B1646" s="73">
        <f t="shared" si="1"/>
        <v>42142</v>
      </c>
      <c r="C1646" s="74">
        <f>IF(NewCustomer="Yes", IF(COUNTIF($I$2:$I$11,B1646)&gt;0,0,WEEKDAY(B1646,2)),IF(COUNTIF($I$2:$I$21,B1646)&gt;0,0,WEEKDAY(B1646,2)))</f>
        <v>1</v>
      </c>
      <c r="D1646" s="74">
        <f t="shared" si="2"/>
        <v>4</v>
      </c>
      <c r="E1646" s="12">
        <f>IFERROR(VLOOKUP(A1646,'IDAR Meter Data'!$A:$B,2,1),"")</f>
        <v>135</v>
      </c>
      <c r="F1646" s="75">
        <f>IF(CECCZ="CZ03",'Outside Temp'!B1646,IF(CECCZ="CZ04",'Outside Temp'!B1647,IF(CECCZ="CZ12",'Outside Temp'!B1648, IF(CECCZ="CZ13",'Outside Temp'!B1649))))</f>
        <v>55</v>
      </c>
      <c r="G1646" s="12">
        <f t="shared" si="3"/>
        <v>1</v>
      </c>
    </row>
    <row r="1647" ht="15.75" customHeight="1">
      <c r="A1647" s="13">
        <v>42142.177083333336</v>
      </c>
      <c r="B1647" s="73">
        <f t="shared" si="1"/>
        <v>42142</v>
      </c>
      <c r="C1647" s="74">
        <f>IF(NewCustomer="Yes", IF(COUNTIF($I$2:$I$11,B1647)&gt;0,0,WEEKDAY(B1647,2)),IF(COUNTIF($I$2:$I$21,B1647)&gt;0,0,WEEKDAY(B1647,2)))</f>
        <v>1</v>
      </c>
      <c r="D1647" s="74">
        <f t="shared" si="2"/>
        <v>4</v>
      </c>
      <c r="E1647" s="12">
        <f>IFERROR(VLOOKUP(A1647,'IDAR Meter Data'!$A:$B,2,1),"")</f>
        <v>139</v>
      </c>
      <c r="F1647" s="75">
        <f>IF(CECCZ="CZ03",'Outside Temp'!B1647,IF(CECCZ="CZ04",'Outside Temp'!B1648,IF(CECCZ="CZ12",'Outside Temp'!B1649, IF(CECCZ="CZ13",'Outside Temp'!B1650))))</f>
        <v>55</v>
      </c>
      <c r="G1647" s="12">
        <f t="shared" si="3"/>
        <v>1</v>
      </c>
    </row>
    <row r="1648" ht="15.75" customHeight="1">
      <c r="A1648" s="13">
        <v>42142.1875</v>
      </c>
      <c r="B1648" s="73">
        <f t="shared" si="1"/>
        <v>42142</v>
      </c>
      <c r="C1648" s="74">
        <f>IF(NewCustomer="Yes", IF(COUNTIF($I$2:$I$11,B1648)&gt;0,0,WEEKDAY(B1648,2)),IF(COUNTIF($I$2:$I$21,B1648)&gt;0,0,WEEKDAY(B1648,2)))</f>
        <v>1</v>
      </c>
      <c r="D1648" s="74">
        <f t="shared" si="2"/>
        <v>4</v>
      </c>
      <c r="E1648" s="12">
        <f>IFERROR(VLOOKUP(A1648,'IDAR Meter Data'!$A:$B,2,1),"")</f>
        <v>136</v>
      </c>
      <c r="F1648" s="75">
        <f>IF(CECCZ="CZ03",'Outside Temp'!B1648,IF(CECCZ="CZ04",'Outside Temp'!B1649,IF(CECCZ="CZ12",'Outside Temp'!B1650, IF(CECCZ="CZ13",'Outside Temp'!B1651))))</f>
        <v>55</v>
      </c>
      <c r="G1648" s="12">
        <f t="shared" si="3"/>
        <v>1</v>
      </c>
    </row>
    <row r="1649" ht="15.75" customHeight="1">
      <c r="A1649" s="13">
        <v>42142.197916666664</v>
      </c>
      <c r="B1649" s="73">
        <f t="shared" si="1"/>
        <v>42142</v>
      </c>
      <c r="C1649" s="74">
        <f>IF(NewCustomer="Yes", IF(COUNTIF($I$2:$I$11,B1649)&gt;0,0,WEEKDAY(B1649,2)),IF(COUNTIF($I$2:$I$21,B1649)&gt;0,0,WEEKDAY(B1649,2)))</f>
        <v>1</v>
      </c>
      <c r="D1649" s="74">
        <f t="shared" si="2"/>
        <v>4</v>
      </c>
      <c r="E1649" s="12">
        <f>IFERROR(VLOOKUP(A1649,'IDAR Meter Data'!$A:$B,2,1),"")</f>
        <v>134</v>
      </c>
      <c r="F1649" s="75">
        <f>IF(CECCZ="CZ03",'Outside Temp'!B1649,IF(CECCZ="CZ04",'Outside Temp'!B1650,IF(CECCZ="CZ12",'Outside Temp'!B1651, IF(CECCZ="CZ13",'Outside Temp'!B1652))))</f>
        <v>55</v>
      </c>
      <c r="G1649" s="12">
        <f t="shared" si="3"/>
        <v>1</v>
      </c>
    </row>
    <row r="1650" ht="15.75" customHeight="1">
      <c r="A1650" s="13">
        <v>42142.208333333336</v>
      </c>
      <c r="B1650" s="73">
        <f t="shared" si="1"/>
        <v>42142</v>
      </c>
      <c r="C1650" s="74">
        <f>IF(NewCustomer="Yes", IF(COUNTIF($I$2:$I$11,B1650)&gt;0,0,WEEKDAY(B1650,2)),IF(COUNTIF($I$2:$I$21,B1650)&gt;0,0,WEEKDAY(B1650,2)))</f>
        <v>1</v>
      </c>
      <c r="D1650" s="74">
        <f t="shared" si="2"/>
        <v>5</v>
      </c>
      <c r="E1650" s="12">
        <f>IFERROR(VLOOKUP(A1650,'IDAR Meter Data'!$A:$B,2,1),"")</f>
        <v>131</v>
      </c>
      <c r="F1650" s="75">
        <f>IF(CECCZ="CZ03",'Outside Temp'!B1650,IF(CECCZ="CZ04",'Outside Temp'!B1651,IF(CECCZ="CZ12",'Outside Temp'!B1652, IF(CECCZ="CZ13",'Outside Temp'!B1653))))</f>
        <v>55</v>
      </c>
      <c r="G1650" s="12">
        <f t="shared" si="3"/>
        <v>1</v>
      </c>
    </row>
    <row r="1651" ht="15.75" customHeight="1">
      <c r="A1651" s="13">
        <v>42142.21875</v>
      </c>
      <c r="B1651" s="73">
        <f t="shared" si="1"/>
        <v>42142</v>
      </c>
      <c r="C1651" s="74">
        <f>IF(NewCustomer="Yes", IF(COUNTIF($I$2:$I$11,B1651)&gt;0,0,WEEKDAY(B1651,2)),IF(COUNTIF($I$2:$I$21,B1651)&gt;0,0,WEEKDAY(B1651,2)))</f>
        <v>1</v>
      </c>
      <c r="D1651" s="74">
        <f t="shared" si="2"/>
        <v>5</v>
      </c>
      <c r="E1651" s="12">
        <f>IFERROR(VLOOKUP(A1651,'IDAR Meter Data'!$A:$B,2,1),"")</f>
        <v>135</v>
      </c>
      <c r="F1651" s="75">
        <f>IF(CECCZ="CZ03",'Outside Temp'!B1651,IF(CECCZ="CZ04",'Outside Temp'!B1652,IF(CECCZ="CZ12",'Outside Temp'!B1653, IF(CECCZ="CZ13",'Outside Temp'!B1654))))</f>
        <v>55</v>
      </c>
      <c r="G1651" s="12">
        <f t="shared" si="3"/>
        <v>1</v>
      </c>
    </row>
    <row r="1652" ht="15.75" customHeight="1">
      <c r="A1652" s="13">
        <v>42142.229166666664</v>
      </c>
      <c r="B1652" s="73">
        <f t="shared" si="1"/>
        <v>42142</v>
      </c>
      <c r="C1652" s="74">
        <f>IF(NewCustomer="Yes", IF(COUNTIF($I$2:$I$11,B1652)&gt;0,0,WEEKDAY(B1652,2)),IF(COUNTIF($I$2:$I$21,B1652)&gt;0,0,WEEKDAY(B1652,2)))</f>
        <v>1</v>
      </c>
      <c r="D1652" s="74">
        <f t="shared" si="2"/>
        <v>5</v>
      </c>
      <c r="E1652" s="12">
        <f>IFERROR(VLOOKUP(A1652,'IDAR Meter Data'!$A:$B,2,1),"")</f>
        <v>135</v>
      </c>
      <c r="F1652" s="75">
        <f>IF(CECCZ="CZ03",'Outside Temp'!B1652,IF(CECCZ="CZ04",'Outside Temp'!B1653,IF(CECCZ="CZ12",'Outside Temp'!B1654, IF(CECCZ="CZ13",'Outside Temp'!B1655))))</f>
        <v>55</v>
      </c>
      <c r="G1652" s="12">
        <f t="shared" si="3"/>
        <v>1</v>
      </c>
    </row>
    <row r="1653" ht="15.75" customHeight="1">
      <c r="A1653" s="13">
        <v>42142.239583333336</v>
      </c>
      <c r="B1653" s="73">
        <f t="shared" si="1"/>
        <v>42142</v>
      </c>
      <c r="C1653" s="74">
        <f>IF(NewCustomer="Yes", IF(COUNTIF($I$2:$I$11,B1653)&gt;0,0,WEEKDAY(B1653,2)),IF(COUNTIF($I$2:$I$21,B1653)&gt;0,0,WEEKDAY(B1653,2)))</f>
        <v>1</v>
      </c>
      <c r="D1653" s="74">
        <f t="shared" si="2"/>
        <v>5</v>
      </c>
      <c r="E1653" s="12">
        <f>IFERROR(VLOOKUP(A1653,'IDAR Meter Data'!$A:$B,2,1),"")</f>
        <v>134</v>
      </c>
      <c r="F1653" s="75">
        <f>IF(CECCZ="CZ03",'Outside Temp'!B1653,IF(CECCZ="CZ04",'Outside Temp'!B1654,IF(CECCZ="CZ12",'Outside Temp'!B1655, IF(CECCZ="CZ13",'Outside Temp'!B1656))))</f>
        <v>55</v>
      </c>
      <c r="G1653" s="12">
        <f t="shared" si="3"/>
        <v>1</v>
      </c>
    </row>
    <row r="1654" ht="15.75" customHeight="1">
      <c r="A1654" s="13">
        <v>42142.25</v>
      </c>
      <c r="B1654" s="73">
        <f t="shared" si="1"/>
        <v>42142</v>
      </c>
      <c r="C1654" s="74">
        <f>IF(NewCustomer="Yes", IF(COUNTIF($I$2:$I$11,B1654)&gt;0,0,WEEKDAY(B1654,2)),IF(COUNTIF($I$2:$I$21,B1654)&gt;0,0,WEEKDAY(B1654,2)))</f>
        <v>1</v>
      </c>
      <c r="D1654" s="74">
        <f t="shared" si="2"/>
        <v>6</v>
      </c>
      <c r="E1654" s="12">
        <f>IFERROR(VLOOKUP(A1654,'IDAR Meter Data'!$A:$B,2,1),"")</f>
        <v>135</v>
      </c>
      <c r="F1654" s="75">
        <f>IF(CECCZ="CZ03",'Outside Temp'!B1654,IF(CECCZ="CZ04",'Outside Temp'!B1655,IF(CECCZ="CZ12",'Outside Temp'!B1656, IF(CECCZ="CZ13",'Outside Temp'!B1657))))</f>
        <v>55</v>
      </c>
      <c r="G1654" s="12">
        <f t="shared" si="3"/>
        <v>1</v>
      </c>
    </row>
    <row r="1655" ht="15.75" customHeight="1">
      <c r="A1655" s="13">
        <v>42142.260416666664</v>
      </c>
      <c r="B1655" s="73">
        <f t="shared" si="1"/>
        <v>42142</v>
      </c>
      <c r="C1655" s="74">
        <f>IF(NewCustomer="Yes", IF(COUNTIF($I$2:$I$11,B1655)&gt;0,0,WEEKDAY(B1655,2)),IF(COUNTIF($I$2:$I$21,B1655)&gt;0,0,WEEKDAY(B1655,2)))</f>
        <v>1</v>
      </c>
      <c r="D1655" s="74">
        <f t="shared" si="2"/>
        <v>6</v>
      </c>
      <c r="E1655" s="12">
        <f>IFERROR(VLOOKUP(A1655,'IDAR Meter Data'!$A:$B,2,1),"")</f>
        <v>129</v>
      </c>
      <c r="F1655" s="75">
        <f>IF(CECCZ="CZ03",'Outside Temp'!B1655,IF(CECCZ="CZ04",'Outside Temp'!B1656,IF(CECCZ="CZ12",'Outside Temp'!B1657, IF(CECCZ="CZ13",'Outside Temp'!B1658))))</f>
        <v>55</v>
      </c>
      <c r="G1655" s="12">
        <f t="shared" si="3"/>
        <v>1</v>
      </c>
    </row>
    <row r="1656" ht="15.75" customHeight="1">
      <c r="A1656" s="13">
        <v>42142.270833333336</v>
      </c>
      <c r="B1656" s="73">
        <f t="shared" si="1"/>
        <v>42142</v>
      </c>
      <c r="C1656" s="74">
        <f>IF(NewCustomer="Yes", IF(COUNTIF($I$2:$I$11,B1656)&gt;0,0,WEEKDAY(B1656,2)),IF(COUNTIF($I$2:$I$21,B1656)&gt;0,0,WEEKDAY(B1656,2)))</f>
        <v>1</v>
      </c>
      <c r="D1656" s="74">
        <f t="shared" si="2"/>
        <v>6</v>
      </c>
      <c r="E1656" s="12">
        <f>IFERROR(VLOOKUP(A1656,'IDAR Meter Data'!$A:$B,2,1),"")</f>
        <v>134</v>
      </c>
      <c r="F1656" s="75">
        <f>IF(CECCZ="CZ03",'Outside Temp'!B1656,IF(CECCZ="CZ04",'Outside Temp'!B1657,IF(CECCZ="CZ12",'Outside Temp'!B1658, IF(CECCZ="CZ13",'Outside Temp'!B1659))))</f>
        <v>55</v>
      </c>
      <c r="G1656" s="12">
        <f t="shared" si="3"/>
        <v>1</v>
      </c>
    </row>
    <row r="1657" ht="15.75" customHeight="1">
      <c r="A1657" s="13">
        <v>42142.28125</v>
      </c>
      <c r="B1657" s="73">
        <f t="shared" si="1"/>
        <v>42142</v>
      </c>
      <c r="C1657" s="74">
        <f>IF(NewCustomer="Yes", IF(COUNTIF($I$2:$I$11,B1657)&gt;0,0,WEEKDAY(B1657,2)),IF(COUNTIF($I$2:$I$21,B1657)&gt;0,0,WEEKDAY(B1657,2)))</f>
        <v>1</v>
      </c>
      <c r="D1657" s="74">
        <f t="shared" si="2"/>
        <v>6</v>
      </c>
      <c r="E1657" s="12">
        <f>IFERROR(VLOOKUP(A1657,'IDAR Meter Data'!$A:$B,2,1),"")</f>
        <v>138</v>
      </c>
      <c r="F1657" s="75">
        <f>IF(CECCZ="CZ03",'Outside Temp'!B1657,IF(CECCZ="CZ04",'Outside Temp'!B1658,IF(CECCZ="CZ12",'Outside Temp'!B1659, IF(CECCZ="CZ13",'Outside Temp'!B1660))))</f>
        <v>55</v>
      </c>
      <c r="G1657" s="12">
        <f t="shared" si="3"/>
        <v>1</v>
      </c>
    </row>
    <row r="1658" ht="15.75" customHeight="1">
      <c r="A1658" s="13">
        <v>42142.291666666664</v>
      </c>
      <c r="B1658" s="73">
        <f t="shared" si="1"/>
        <v>42142</v>
      </c>
      <c r="C1658" s="74">
        <f>IF(NewCustomer="Yes", IF(COUNTIF($I$2:$I$11,B1658)&gt;0,0,WEEKDAY(B1658,2)),IF(COUNTIF($I$2:$I$21,B1658)&gt;0,0,WEEKDAY(B1658,2)))</f>
        <v>1</v>
      </c>
      <c r="D1658" s="74">
        <f t="shared" si="2"/>
        <v>7</v>
      </c>
      <c r="E1658" s="12">
        <f>IFERROR(VLOOKUP(A1658,'IDAR Meter Data'!$A:$B,2,1),"")</f>
        <v>137</v>
      </c>
      <c r="F1658" s="75">
        <f>IF(CECCZ="CZ03",'Outside Temp'!B1658,IF(CECCZ="CZ04",'Outside Temp'!B1659,IF(CECCZ="CZ12",'Outside Temp'!B1660, IF(CECCZ="CZ13",'Outside Temp'!B1661))))</f>
        <v>55</v>
      </c>
      <c r="G1658" s="12">
        <f t="shared" si="3"/>
        <v>1</v>
      </c>
    </row>
    <row r="1659" ht="15.75" customHeight="1">
      <c r="A1659" s="13">
        <v>42142.302083333336</v>
      </c>
      <c r="B1659" s="73">
        <f t="shared" si="1"/>
        <v>42142</v>
      </c>
      <c r="C1659" s="74">
        <f>IF(NewCustomer="Yes", IF(COUNTIF($I$2:$I$11,B1659)&gt;0,0,WEEKDAY(B1659,2)),IF(COUNTIF($I$2:$I$21,B1659)&gt;0,0,WEEKDAY(B1659,2)))</f>
        <v>1</v>
      </c>
      <c r="D1659" s="74">
        <f t="shared" si="2"/>
        <v>7</v>
      </c>
      <c r="E1659" s="12">
        <f>IFERROR(VLOOKUP(A1659,'IDAR Meter Data'!$A:$B,2,1),"")</f>
        <v>136</v>
      </c>
      <c r="F1659" s="75">
        <f>IF(CECCZ="CZ03",'Outside Temp'!B1659,IF(CECCZ="CZ04",'Outside Temp'!B1660,IF(CECCZ="CZ12",'Outside Temp'!B1661, IF(CECCZ="CZ13",'Outside Temp'!B1662))))</f>
        <v>55</v>
      </c>
      <c r="G1659" s="12">
        <f t="shared" si="3"/>
        <v>1</v>
      </c>
    </row>
    <row r="1660" ht="15.75" customHeight="1">
      <c r="A1660" s="13">
        <v>42142.3125</v>
      </c>
      <c r="B1660" s="73">
        <f t="shared" si="1"/>
        <v>42142</v>
      </c>
      <c r="C1660" s="74">
        <f>IF(NewCustomer="Yes", IF(COUNTIF($I$2:$I$11,B1660)&gt;0,0,WEEKDAY(B1660,2)),IF(COUNTIF($I$2:$I$21,B1660)&gt;0,0,WEEKDAY(B1660,2)))</f>
        <v>1</v>
      </c>
      <c r="D1660" s="74">
        <f t="shared" si="2"/>
        <v>7</v>
      </c>
      <c r="E1660" s="12">
        <f>IFERROR(VLOOKUP(A1660,'IDAR Meter Data'!$A:$B,2,1),"")</f>
        <v>132</v>
      </c>
      <c r="F1660" s="75">
        <f>IF(CECCZ="CZ03",'Outside Temp'!B1660,IF(CECCZ="CZ04",'Outside Temp'!B1661,IF(CECCZ="CZ12",'Outside Temp'!B1662, IF(CECCZ="CZ13",'Outside Temp'!B1663))))</f>
        <v>55</v>
      </c>
      <c r="G1660" s="12">
        <f t="shared" si="3"/>
        <v>1</v>
      </c>
    </row>
    <row r="1661" ht="15.75" customHeight="1">
      <c r="A1661" s="13">
        <v>42142.322916666664</v>
      </c>
      <c r="B1661" s="73">
        <f t="shared" si="1"/>
        <v>42142</v>
      </c>
      <c r="C1661" s="74">
        <f>IF(NewCustomer="Yes", IF(COUNTIF($I$2:$I$11,B1661)&gt;0,0,WEEKDAY(B1661,2)),IF(COUNTIF($I$2:$I$21,B1661)&gt;0,0,WEEKDAY(B1661,2)))</f>
        <v>1</v>
      </c>
      <c r="D1661" s="74">
        <f t="shared" si="2"/>
        <v>7</v>
      </c>
      <c r="E1661" s="12">
        <f>IFERROR(VLOOKUP(A1661,'IDAR Meter Data'!$A:$B,2,1),"")</f>
        <v>137</v>
      </c>
      <c r="F1661" s="75">
        <f>IF(CECCZ="CZ03",'Outside Temp'!B1661,IF(CECCZ="CZ04",'Outside Temp'!B1662,IF(CECCZ="CZ12",'Outside Temp'!B1663, IF(CECCZ="CZ13",'Outside Temp'!B1664))))</f>
        <v>55</v>
      </c>
      <c r="G1661" s="12">
        <f t="shared" si="3"/>
        <v>1</v>
      </c>
    </row>
    <row r="1662" ht="15.75" customHeight="1">
      <c r="A1662" s="13">
        <v>42142.333333333336</v>
      </c>
      <c r="B1662" s="73">
        <f t="shared" si="1"/>
        <v>42142</v>
      </c>
      <c r="C1662" s="74">
        <f>IF(NewCustomer="Yes", IF(COUNTIF($I$2:$I$11,B1662)&gt;0,0,WEEKDAY(B1662,2)),IF(COUNTIF($I$2:$I$21,B1662)&gt;0,0,WEEKDAY(B1662,2)))</f>
        <v>1</v>
      </c>
      <c r="D1662" s="74">
        <f t="shared" si="2"/>
        <v>8</v>
      </c>
      <c r="E1662" s="12">
        <f>IFERROR(VLOOKUP(A1662,'IDAR Meter Data'!$A:$B,2,1),"")</f>
        <v>144</v>
      </c>
      <c r="F1662" s="75">
        <f>IF(CECCZ="CZ03",'Outside Temp'!B1662,IF(CECCZ="CZ04",'Outside Temp'!B1663,IF(CECCZ="CZ12",'Outside Temp'!B1664, IF(CECCZ="CZ13",'Outside Temp'!B1665))))</f>
        <v>55.06666667</v>
      </c>
      <c r="G1662" s="12">
        <f t="shared" si="3"/>
        <v>1</v>
      </c>
    </row>
    <row r="1663" ht="15.75" customHeight="1">
      <c r="A1663" s="13">
        <v>42142.34375</v>
      </c>
      <c r="B1663" s="73">
        <f t="shared" si="1"/>
        <v>42142</v>
      </c>
      <c r="C1663" s="74">
        <f>IF(NewCustomer="Yes", IF(COUNTIF($I$2:$I$11,B1663)&gt;0,0,WEEKDAY(B1663,2)),IF(COUNTIF($I$2:$I$21,B1663)&gt;0,0,WEEKDAY(B1663,2)))</f>
        <v>1</v>
      </c>
      <c r="D1663" s="74">
        <f t="shared" si="2"/>
        <v>8</v>
      </c>
      <c r="E1663" s="12">
        <f>IFERROR(VLOOKUP(A1663,'IDAR Meter Data'!$A:$B,2,1),"")</f>
        <v>151</v>
      </c>
      <c r="F1663" s="75">
        <f>IF(CECCZ="CZ03",'Outside Temp'!B1663,IF(CECCZ="CZ04",'Outside Temp'!B1664,IF(CECCZ="CZ12",'Outside Temp'!B1665, IF(CECCZ="CZ13",'Outside Temp'!B1666))))</f>
        <v>55.31666667</v>
      </c>
      <c r="G1663" s="12">
        <f t="shared" si="3"/>
        <v>1</v>
      </c>
    </row>
    <row r="1664" ht="15.75" customHeight="1">
      <c r="A1664" s="13">
        <v>42142.354166666664</v>
      </c>
      <c r="B1664" s="73">
        <f t="shared" si="1"/>
        <v>42142</v>
      </c>
      <c r="C1664" s="74">
        <f>IF(NewCustomer="Yes", IF(COUNTIF($I$2:$I$11,B1664)&gt;0,0,WEEKDAY(B1664,2)),IF(COUNTIF($I$2:$I$21,B1664)&gt;0,0,WEEKDAY(B1664,2)))</f>
        <v>1</v>
      </c>
      <c r="D1664" s="74">
        <f t="shared" si="2"/>
        <v>8</v>
      </c>
      <c r="E1664" s="12">
        <f>IFERROR(VLOOKUP(A1664,'IDAR Meter Data'!$A:$B,2,1),"")</f>
        <v>155</v>
      </c>
      <c r="F1664" s="75">
        <f>IF(CECCZ="CZ03",'Outside Temp'!B1664,IF(CECCZ="CZ04",'Outside Temp'!B1665,IF(CECCZ="CZ12",'Outside Temp'!B1666, IF(CECCZ="CZ13",'Outside Temp'!B1667))))</f>
        <v>55.56666667</v>
      </c>
      <c r="G1664" s="12">
        <f t="shared" si="3"/>
        <v>1</v>
      </c>
    </row>
    <row r="1665" ht="15.75" customHeight="1">
      <c r="A1665" s="13">
        <v>42142.364583333336</v>
      </c>
      <c r="B1665" s="73">
        <f t="shared" si="1"/>
        <v>42142</v>
      </c>
      <c r="C1665" s="74">
        <f>IF(NewCustomer="Yes", IF(COUNTIF($I$2:$I$11,B1665)&gt;0,0,WEEKDAY(B1665,2)),IF(COUNTIF($I$2:$I$21,B1665)&gt;0,0,WEEKDAY(B1665,2)))</f>
        <v>1</v>
      </c>
      <c r="D1665" s="74">
        <f t="shared" si="2"/>
        <v>8</v>
      </c>
      <c r="E1665" s="12">
        <f>IFERROR(VLOOKUP(A1665,'IDAR Meter Data'!$A:$B,2,1),"")</f>
        <v>151</v>
      </c>
      <c r="F1665" s="75">
        <f>IF(CECCZ="CZ03",'Outside Temp'!B1665,IF(CECCZ="CZ04",'Outside Temp'!B1666,IF(CECCZ="CZ12",'Outside Temp'!B1667, IF(CECCZ="CZ13",'Outside Temp'!B1668))))</f>
        <v>55.81666667</v>
      </c>
      <c r="G1665" s="12">
        <f t="shared" si="3"/>
        <v>1</v>
      </c>
    </row>
    <row r="1666" ht="15.75" customHeight="1">
      <c r="A1666" s="13">
        <v>42142.375</v>
      </c>
      <c r="B1666" s="73">
        <f t="shared" si="1"/>
        <v>42142</v>
      </c>
      <c r="C1666" s="74">
        <f>IF(NewCustomer="Yes", IF(COUNTIF($I$2:$I$11,B1666)&gt;0,0,WEEKDAY(B1666,2)),IF(COUNTIF($I$2:$I$21,B1666)&gt;0,0,WEEKDAY(B1666,2)))</f>
        <v>1</v>
      </c>
      <c r="D1666" s="74">
        <f t="shared" si="2"/>
        <v>9</v>
      </c>
      <c r="E1666" s="12">
        <f>IFERROR(VLOOKUP(A1666,'IDAR Meter Data'!$A:$B,2,1),"")</f>
        <v>157</v>
      </c>
      <c r="F1666" s="75">
        <f>IF(CECCZ="CZ03",'Outside Temp'!B1666,IF(CECCZ="CZ04",'Outside Temp'!B1667,IF(CECCZ="CZ12",'Outside Temp'!B1668, IF(CECCZ="CZ13",'Outside Temp'!B1669))))</f>
        <v>56.06666667</v>
      </c>
      <c r="G1666" s="12">
        <f t="shared" si="3"/>
        <v>1</v>
      </c>
    </row>
    <row r="1667" ht="15.75" customHeight="1">
      <c r="A1667" s="13">
        <v>42142.385416666664</v>
      </c>
      <c r="B1667" s="73">
        <f t="shared" si="1"/>
        <v>42142</v>
      </c>
      <c r="C1667" s="74">
        <f>IF(NewCustomer="Yes", IF(COUNTIF($I$2:$I$11,B1667)&gt;0,0,WEEKDAY(B1667,2)),IF(COUNTIF($I$2:$I$21,B1667)&gt;0,0,WEEKDAY(B1667,2)))</f>
        <v>1</v>
      </c>
      <c r="D1667" s="74">
        <f t="shared" si="2"/>
        <v>9</v>
      </c>
      <c r="E1667" s="12">
        <f>IFERROR(VLOOKUP(A1667,'IDAR Meter Data'!$A:$B,2,1),"")</f>
        <v>158</v>
      </c>
      <c r="F1667" s="75">
        <f>IF(CECCZ="CZ03",'Outside Temp'!B1667,IF(CECCZ="CZ04",'Outside Temp'!B1668,IF(CECCZ="CZ12",'Outside Temp'!B1669, IF(CECCZ="CZ13",'Outside Temp'!B1670))))</f>
        <v>56.31666667</v>
      </c>
      <c r="G1667" s="12">
        <f t="shared" si="3"/>
        <v>1</v>
      </c>
    </row>
    <row r="1668" ht="15.75" customHeight="1">
      <c r="A1668" s="13">
        <v>42142.395833333336</v>
      </c>
      <c r="B1668" s="73">
        <f t="shared" si="1"/>
        <v>42142</v>
      </c>
      <c r="C1668" s="74">
        <f>IF(NewCustomer="Yes", IF(COUNTIF($I$2:$I$11,B1668)&gt;0,0,WEEKDAY(B1668,2)),IF(COUNTIF($I$2:$I$21,B1668)&gt;0,0,WEEKDAY(B1668,2)))</f>
        <v>1</v>
      </c>
      <c r="D1668" s="74">
        <f t="shared" si="2"/>
        <v>9</v>
      </c>
      <c r="E1668" s="12">
        <f>IFERROR(VLOOKUP(A1668,'IDAR Meter Data'!$A:$B,2,1),"")</f>
        <v>162</v>
      </c>
      <c r="F1668" s="75">
        <f>IF(CECCZ="CZ03",'Outside Temp'!B1668,IF(CECCZ="CZ04",'Outside Temp'!B1669,IF(CECCZ="CZ12",'Outside Temp'!B1670, IF(CECCZ="CZ13",'Outside Temp'!B1671))))</f>
        <v>56.56666667</v>
      </c>
      <c r="G1668" s="12">
        <f t="shared" si="3"/>
        <v>1</v>
      </c>
    </row>
    <row r="1669" ht="15.75" customHeight="1">
      <c r="A1669" s="13">
        <v>42142.40625</v>
      </c>
      <c r="B1669" s="73">
        <f t="shared" si="1"/>
        <v>42142</v>
      </c>
      <c r="C1669" s="74">
        <f>IF(NewCustomer="Yes", IF(COUNTIF($I$2:$I$11,B1669)&gt;0,0,WEEKDAY(B1669,2)),IF(COUNTIF($I$2:$I$21,B1669)&gt;0,0,WEEKDAY(B1669,2)))</f>
        <v>1</v>
      </c>
      <c r="D1669" s="74">
        <f t="shared" si="2"/>
        <v>9</v>
      </c>
      <c r="E1669" s="12">
        <f>IFERROR(VLOOKUP(A1669,'IDAR Meter Data'!$A:$B,2,1),"")</f>
        <v>166</v>
      </c>
      <c r="F1669" s="75">
        <f>IF(CECCZ="CZ03",'Outside Temp'!B1669,IF(CECCZ="CZ04",'Outside Temp'!B1670,IF(CECCZ="CZ12",'Outside Temp'!B1671, IF(CECCZ="CZ13",'Outside Temp'!B1672))))</f>
        <v>56.81666667</v>
      </c>
      <c r="G1669" s="12">
        <f t="shared" si="3"/>
        <v>1</v>
      </c>
    </row>
    <row r="1670" ht="15.75" customHeight="1">
      <c r="A1670" s="13">
        <v>42142.416666666664</v>
      </c>
      <c r="B1670" s="73">
        <f t="shared" si="1"/>
        <v>42142</v>
      </c>
      <c r="C1670" s="74">
        <f>IF(NewCustomer="Yes", IF(COUNTIF($I$2:$I$11,B1670)&gt;0,0,WEEKDAY(B1670,2)),IF(COUNTIF($I$2:$I$21,B1670)&gt;0,0,WEEKDAY(B1670,2)))</f>
        <v>1</v>
      </c>
      <c r="D1670" s="74">
        <f t="shared" si="2"/>
        <v>10</v>
      </c>
      <c r="E1670" s="12">
        <f>IFERROR(VLOOKUP(A1670,'IDAR Meter Data'!$A:$B,2,1),"")</f>
        <v>172</v>
      </c>
      <c r="F1670" s="75">
        <f>IF(CECCZ="CZ03",'Outside Temp'!B1670,IF(CECCZ="CZ04",'Outside Temp'!B1671,IF(CECCZ="CZ12",'Outside Temp'!B1672, IF(CECCZ="CZ13",'Outside Temp'!B1673))))</f>
        <v>57.06666667</v>
      </c>
      <c r="G1670" s="12">
        <f t="shared" si="3"/>
        <v>1</v>
      </c>
    </row>
    <row r="1671" ht="15.75" customHeight="1">
      <c r="A1671" s="13">
        <v>42142.427083333336</v>
      </c>
      <c r="B1671" s="73">
        <f t="shared" si="1"/>
        <v>42142</v>
      </c>
      <c r="C1671" s="74">
        <f>IF(NewCustomer="Yes", IF(COUNTIF($I$2:$I$11,B1671)&gt;0,0,WEEKDAY(B1671,2)),IF(COUNTIF($I$2:$I$21,B1671)&gt;0,0,WEEKDAY(B1671,2)))</f>
        <v>1</v>
      </c>
      <c r="D1671" s="74">
        <f t="shared" si="2"/>
        <v>10</v>
      </c>
      <c r="E1671" s="12">
        <f>IFERROR(VLOOKUP(A1671,'IDAR Meter Data'!$A:$B,2,1),"")</f>
        <v>172</v>
      </c>
      <c r="F1671" s="75">
        <f>IF(CECCZ="CZ03",'Outside Temp'!B1671,IF(CECCZ="CZ04",'Outside Temp'!B1672,IF(CECCZ="CZ12",'Outside Temp'!B1673, IF(CECCZ="CZ13",'Outside Temp'!B1674))))</f>
        <v>57.31666667</v>
      </c>
      <c r="G1671" s="12">
        <f t="shared" si="3"/>
        <v>1</v>
      </c>
    </row>
    <row r="1672" ht="15.75" customHeight="1">
      <c r="A1672" s="13">
        <v>42142.4375</v>
      </c>
      <c r="B1672" s="73">
        <f t="shared" si="1"/>
        <v>42142</v>
      </c>
      <c r="C1672" s="74">
        <f>IF(NewCustomer="Yes", IF(COUNTIF($I$2:$I$11,B1672)&gt;0,0,WEEKDAY(B1672,2)),IF(COUNTIF($I$2:$I$21,B1672)&gt;0,0,WEEKDAY(B1672,2)))</f>
        <v>1</v>
      </c>
      <c r="D1672" s="74">
        <f t="shared" si="2"/>
        <v>10</v>
      </c>
      <c r="E1672" s="12">
        <f>IFERROR(VLOOKUP(A1672,'IDAR Meter Data'!$A:$B,2,1),"")</f>
        <v>171</v>
      </c>
      <c r="F1672" s="75">
        <f>IF(CECCZ="CZ03",'Outside Temp'!B1672,IF(CECCZ="CZ04",'Outside Temp'!B1673,IF(CECCZ="CZ12",'Outside Temp'!B1674, IF(CECCZ="CZ13",'Outside Temp'!B1675))))</f>
        <v>57.56666667</v>
      </c>
      <c r="G1672" s="12">
        <f t="shared" si="3"/>
        <v>1</v>
      </c>
    </row>
    <row r="1673" ht="15.75" customHeight="1">
      <c r="A1673" s="13">
        <v>42142.447916666664</v>
      </c>
      <c r="B1673" s="73">
        <f t="shared" si="1"/>
        <v>42142</v>
      </c>
      <c r="C1673" s="74">
        <f>IF(NewCustomer="Yes", IF(COUNTIF($I$2:$I$11,B1673)&gt;0,0,WEEKDAY(B1673,2)),IF(COUNTIF($I$2:$I$21,B1673)&gt;0,0,WEEKDAY(B1673,2)))</f>
        <v>1</v>
      </c>
      <c r="D1673" s="74">
        <f t="shared" si="2"/>
        <v>10</v>
      </c>
      <c r="E1673" s="12">
        <f>IFERROR(VLOOKUP(A1673,'IDAR Meter Data'!$A:$B,2,1),"")</f>
        <v>177</v>
      </c>
      <c r="F1673" s="75">
        <f>IF(CECCZ="CZ03",'Outside Temp'!B1673,IF(CECCZ="CZ04",'Outside Temp'!B1674,IF(CECCZ="CZ12",'Outside Temp'!B1675, IF(CECCZ="CZ13",'Outside Temp'!B1676))))</f>
        <v>57.81666667</v>
      </c>
      <c r="G1673" s="12">
        <f t="shared" si="3"/>
        <v>1</v>
      </c>
    </row>
    <row r="1674" ht="15.75" customHeight="1">
      <c r="A1674" s="13">
        <v>42142.458333333336</v>
      </c>
      <c r="B1674" s="73">
        <f t="shared" si="1"/>
        <v>42142</v>
      </c>
      <c r="C1674" s="74">
        <f>IF(NewCustomer="Yes", IF(COUNTIF($I$2:$I$11,B1674)&gt;0,0,WEEKDAY(B1674,2)),IF(COUNTIF($I$2:$I$21,B1674)&gt;0,0,WEEKDAY(B1674,2)))</f>
        <v>1</v>
      </c>
      <c r="D1674" s="74">
        <f t="shared" si="2"/>
        <v>11</v>
      </c>
      <c r="E1674" s="12">
        <f>IFERROR(VLOOKUP(A1674,'IDAR Meter Data'!$A:$B,2,1),"")</f>
        <v>181</v>
      </c>
      <c r="F1674" s="75">
        <f>IF(CECCZ="CZ03",'Outside Temp'!B1674,IF(CECCZ="CZ04",'Outside Temp'!B1675,IF(CECCZ="CZ12",'Outside Temp'!B1676, IF(CECCZ="CZ13",'Outside Temp'!B1677))))</f>
        <v>58</v>
      </c>
      <c r="G1674" s="12">
        <f t="shared" si="3"/>
        <v>1</v>
      </c>
    </row>
    <row r="1675" ht="15.75" customHeight="1">
      <c r="A1675" s="13">
        <v>42142.46875</v>
      </c>
      <c r="B1675" s="73">
        <f t="shared" si="1"/>
        <v>42142</v>
      </c>
      <c r="C1675" s="74">
        <f>IF(NewCustomer="Yes", IF(COUNTIF($I$2:$I$11,B1675)&gt;0,0,WEEKDAY(B1675,2)),IF(COUNTIF($I$2:$I$21,B1675)&gt;0,0,WEEKDAY(B1675,2)))</f>
        <v>1</v>
      </c>
      <c r="D1675" s="74">
        <f t="shared" si="2"/>
        <v>11</v>
      </c>
      <c r="E1675" s="12">
        <f>IFERROR(VLOOKUP(A1675,'IDAR Meter Data'!$A:$B,2,1),"")</f>
        <v>188</v>
      </c>
      <c r="F1675" s="75">
        <f>IF(CECCZ="CZ03",'Outside Temp'!B1675,IF(CECCZ="CZ04",'Outside Temp'!B1676,IF(CECCZ="CZ12",'Outside Temp'!B1677, IF(CECCZ="CZ13",'Outside Temp'!B1678))))</f>
        <v>58</v>
      </c>
      <c r="G1675" s="12">
        <f t="shared" si="3"/>
        <v>1</v>
      </c>
    </row>
    <row r="1676" ht="15.75" customHeight="1">
      <c r="A1676" s="13">
        <v>42142.479166666664</v>
      </c>
      <c r="B1676" s="73">
        <f t="shared" si="1"/>
        <v>42142</v>
      </c>
      <c r="C1676" s="74">
        <f>IF(NewCustomer="Yes", IF(COUNTIF($I$2:$I$11,B1676)&gt;0,0,WEEKDAY(B1676,2)),IF(COUNTIF($I$2:$I$21,B1676)&gt;0,0,WEEKDAY(B1676,2)))</f>
        <v>1</v>
      </c>
      <c r="D1676" s="74">
        <f t="shared" si="2"/>
        <v>11</v>
      </c>
      <c r="E1676" s="12">
        <f>IFERROR(VLOOKUP(A1676,'IDAR Meter Data'!$A:$B,2,1),"")</f>
        <v>185</v>
      </c>
      <c r="F1676" s="75">
        <f>IF(CECCZ="CZ03",'Outside Temp'!B1676,IF(CECCZ="CZ04",'Outside Temp'!B1677,IF(CECCZ="CZ12",'Outside Temp'!B1678, IF(CECCZ="CZ13",'Outside Temp'!B1679))))</f>
        <v>58</v>
      </c>
      <c r="G1676" s="12">
        <f t="shared" si="3"/>
        <v>1</v>
      </c>
    </row>
    <row r="1677" ht="15.75" customHeight="1">
      <c r="A1677" s="13">
        <v>42142.489583333336</v>
      </c>
      <c r="B1677" s="73">
        <f t="shared" si="1"/>
        <v>42142</v>
      </c>
      <c r="C1677" s="74">
        <f>IF(NewCustomer="Yes", IF(COUNTIF($I$2:$I$11,B1677)&gt;0,0,WEEKDAY(B1677,2)),IF(COUNTIF($I$2:$I$21,B1677)&gt;0,0,WEEKDAY(B1677,2)))</f>
        <v>1</v>
      </c>
      <c r="D1677" s="74">
        <f t="shared" si="2"/>
        <v>11</v>
      </c>
      <c r="E1677" s="12">
        <f>IFERROR(VLOOKUP(A1677,'IDAR Meter Data'!$A:$B,2,1),"")</f>
        <v>176</v>
      </c>
      <c r="F1677" s="75">
        <f>IF(CECCZ="CZ03",'Outside Temp'!B1677,IF(CECCZ="CZ04",'Outside Temp'!B1678,IF(CECCZ="CZ12",'Outside Temp'!B1679, IF(CECCZ="CZ13",'Outside Temp'!B1680))))</f>
        <v>58</v>
      </c>
      <c r="G1677" s="12">
        <f t="shared" si="3"/>
        <v>1</v>
      </c>
    </row>
    <row r="1678" ht="15.75" customHeight="1">
      <c r="A1678" s="13">
        <v>42142.5</v>
      </c>
      <c r="B1678" s="73">
        <f t="shared" si="1"/>
        <v>42142</v>
      </c>
      <c r="C1678" s="74">
        <f>IF(NewCustomer="Yes", IF(COUNTIF($I$2:$I$11,B1678)&gt;0,0,WEEKDAY(B1678,2)),IF(COUNTIF($I$2:$I$21,B1678)&gt;0,0,WEEKDAY(B1678,2)))</f>
        <v>1</v>
      </c>
      <c r="D1678" s="74">
        <f t="shared" si="2"/>
        <v>12</v>
      </c>
      <c r="E1678" s="12">
        <f>IFERROR(VLOOKUP(A1678,'IDAR Meter Data'!$A:$B,2,1),"")</f>
        <v>179</v>
      </c>
      <c r="F1678" s="75">
        <f>IF(CECCZ="CZ03",'Outside Temp'!B1678,IF(CECCZ="CZ04",'Outside Temp'!B1679,IF(CECCZ="CZ12",'Outside Temp'!B1680, IF(CECCZ="CZ13",'Outside Temp'!B1681))))</f>
        <v>58.06666667</v>
      </c>
      <c r="G1678" s="12">
        <f t="shared" si="3"/>
        <v>1</v>
      </c>
    </row>
    <row r="1679" ht="15.75" customHeight="1">
      <c r="A1679" s="13">
        <v>42142.510416666664</v>
      </c>
      <c r="B1679" s="73">
        <f t="shared" si="1"/>
        <v>42142</v>
      </c>
      <c r="C1679" s="74">
        <f>IF(NewCustomer="Yes", IF(COUNTIF($I$2:$I$11,B1679)&gt;0,0,WEEKDAY(B1679,2)),IF(COUNTIF($I$2:$I$21,B1679)&gt;0,0,WEEKDAY(B1679,2)))</f>
        <v>1</v>
      </c>
      <c r="D1679" s="74">
        <f t="shared" si="2"/>
        <v>12</v>
      </c>
      <c r="E1679" s="12">
        <f>IFERROR(VLOOKUP(A1679,'IDAR Meter Data'!$A:$B,2,1),"")</f>
        <v>184</v>
      </c>
      <c r="F1679" s="75">
        <f>IF(CECCZ="CZ03",'Outside Temp'!B1679,IF(CECCZ="CZ04",'Outside Temp'!B1680,IF(CECCZ="CZ12",'Outside Temp'!B1681, IF(CECCZ="CZ13",'Outside Temp'!B1682))))</f>
        <v>58.31666667</v>
      </c>
      <c r="G1679" s="12">
        <f t="shared" si="3"/>
        <v>1</v>
      </c>
    </row>
    <row r="1680" ht="15.75" customHeight="1">
      <c r="A1680" s="13">
        <v>42142.520833333336</v>
      </c>
      <c r="B1680" s="73">
        <f t="shared" si="1"/>
        <v>42142</v>
      </c>
      <c r="C1680" s="74">
        <f>IF(NewCustomer="Yes", IF(COUNTIF($I$2:$I$11,B1680)&gt;0,0,WEEKDAY(B1680,2)),IF(COUNTIF($I$2:$I$21,B1680)&gt;0,0,WEEKDAY(B1680,2)))</f>
        <v>1</v>
      </c>
      <c r="D1680" s="74">
        <f t="shared" si="2"/>
        <v>12</v>
      </c>
      <c r="E1680" s="12">
        <f>IFERROR(VLOOKUP(A1680,'IDAR Meter Data'!$A:$B,2,1),"")</f>
        <v>184</v>
      </c>
      <c r="F1680" s="75">
        <f>IF(CECCZ="CZ03",'Outside Temp'!B1680,IF(CECCZ="CZ04",'Outside Temp'!B1681,IF(CECCZ="CZ12",'Outside Temp'!B1682, IF(CECCZ="CZ13",'Outside Temp'!B1683))))</f>
        <v>58.56666667</v>
      </c>
      <c r="G1680" s="12">
        <f t="shared" si="3"/>
        <v>1</v>
      </c>
    </row>
    <row r="1681" ht="15.75" customHeight="1">
      <c r="A1681" s="13">
        <v>42142.53125</v>
      </c>
      <c r="B1681" s="73">
        <f t="shared" si="1"/>
        <v>42142</v>
      </c>
      <c r="C1681" s="74">
        <f>IF(NewCustomer="Yes", IF(COUNTIF($I$2:$I$11,B1681)&gt;0,0,WEEKDAY(B1681,2)),IF(COUNTIF($I$2:$I$21,B1681)&gt;0,0,WEEKDAY(B1681,2)))</f>
        <v>1</v>
      </c>
      <c r="D1681" s="74">
        <f t="shared" si="2"/>
        <v>12</v>
      </c>
      <c r="E1681" s="12">
        <f>IFERROR(VLOOKUP(A1681,'IDAR Meter Data'!$A:$B,2,1),"")</f>
        <v>179</v>
      </c>
      <c r="F1681" s="75">
        <f>IF(CECCZ="CZ03",'Outside Temp'!B1681,IF(CECCZ="CZ04",'Outside Temp'!B1682,IF(CECCZ="CZ12",'Outside Temp'!B1683, IF(CECCZ="CZ13",'Outside Temp'!B1684))))</f>
        <v>58.81666667</v>
      </c>
      <c r="G1681" s="12">
        <f t="shared" si="3"/>
        <v>1</v>
      </c>
    </row>
    <row r="1682" ht="15.75" customHeight="1">
      <c r="A1682" s="13">
        <v>42142.541666666664</v>
      </c>
      <c r="B1682" s="73">
        <f t="shared" si="1"/>
        <v>42142</v>
      </c>
      <c r="C1682" s="74">
        <f>IF(NewCustomer="Yes", IF(COUNTIF($I$2:$I$11,B1682)&gt;0,0,WEEKDAY(B1682,2)),IF(COUNTIF($I$2:$I$21,B1682)&gt;0,0,WEEKDAY(B1682,2)))</f>
        <v>1</v>
      </c>
      <c r="D1682" s="74">
        <f t="shared" si="2"/>
        <v>13</v>
      </c>
      <c r="E1682" s="12">
        <f>IFERROR(VLOOKUP(A1682,'IDAR Meter Data'!$A:$B,2,1),"")</f>
        <v>181</v>
      </c>
      <c r="F1682" s="75">
        <f>IF(CECCZ="CZ03",'Outside Temp'!B1682,IF(CECCZ="CZ04",'Outside Temp'!B1683,IF(CECCZ="CZ12",'Outside Temp'!B1684, IF(CECCZ="CZ13",'Outside Temp'!B1685))))</f>
        <v>59</v>
      </c>
      <c r="G1682" s="12">
        <f t="shared" si="3"/>
        <v>1</v>
      </c>
    </row>
    <row r="1683" ht="15.75" customHeight="1">
      <c r="A1683" s="13">
        <v>42142.552083333336</v>
      </c>
      <c r="B1683" s="73">
        <f t="shared" si="1"/>
        <v>42142</v>
      </c>
      <c r="C1683" s="74">
        <f>IF(NewCustomer="Yes", IF(COUNTIF($I$2:$I$11,B1683)&gt;0,0,WEEKDAY(B1683,2)),IF(COUNTIF($I$2:$I$21,B1683)&gt;0,0,WEEKDAY(B1683,2)))</f>
        <v>1</v>
      </c>
      <c r="D1683" s="74">
        <f t="shared" si="2"/>
        <v>13</v>
      </c>
      <c r="E1683" s="12">
        <f>IFERROR(VLOOKUP(A1683,'IDAR Meter Data'!$A:$B,2,1),"")</f>
        <v>202</v>
      </c>
      <c r="F1683" s="75">
        <f>IF(CECCZ="CZ03",'Outside Temp'!B1683,IF(CECCZ="CZ04",'Outside Temp'!B1684,IF(CECCZ="CZ12",'Outside Temp'!B1685, IF(CECCZ="CZ13",'Outside Temp'!B1686))))</f>
        <v>59</v>
      </c>
      <c r="G1683" s="12">
        <f t="shared" si="3"/>
        <v>1</v>
      </c>
    </row>
    <row r="1684" ht="15.75" customHeight="1">
      <c r="A1684" s="13">
        <v>42142.5625</v>
      </c>
      <c r="B1684" s="73">
        <f t="shared" si="1"/>
        <v>42142</v>
      </c>
      <c r="C1684" s="74">
        <f>IF(NewCustomer="Yes", IF(COUNTIF($I$2:$I$11,B1684)&gt;0,0,WEEKDAY(B1684,2)),IF(COUNTIF($I$2:$I$21,B1684)&gt;0,0,WEEKDAY(B1684,2)))</f>
        <v>1</v>
      </c>
      <c r="D1684" s="74">
        <f t="shared" si="2"/>
        <v>13</v>
      </c>
      <c r="E1684" s="12">
        <f>IFERROR(VLOOKUP(A1684,'IDAR Meter Data'!$A:$B,2,1),"")</f>
        <v>187</v>
      </c>
      <c r="F1684" s="75">
        <f>IF(CECCZ="CZ03",'Outside Temp'!B1684,IF(CECCZ="CZ04",'Outside Temp'!B1685,IF(CECCZ="CZ12",'Outside Temp'!B1686, IF(CECCZ="CZ13",'Outside Temp'!B1687))))</f>
        <v>59</v>
      </c>
      <c r="G1684" s="12">
        <f t="shared" si="3"/>
        <v>1</v>
      </c>
    </row>
    <row r="1685" ht="15.75" customHeight="1">
      <c r="A1685" s="13">
        <v>42142.572916666664</v>
      </c>
      <c r="B1685" s="73">
        <f t="shared" si="1"/>
        <v>42142</v>
      </c>
      <c r="C1685" s="74">
        <f>IF(NewCustomer="Yes", IF(COUNTIF($I$2:$I$11,B1685)&gt;0,0,WEEKDAY(B1685,2)),IF(COUNTIF($I$2:$I$21,B1685)&gt;0,0,WEEKDAY(B1685,2)))</f>
        <v>1</v>
      </c>
      <c r="D1685" s="74">
        <f t="shared" si="2"/>
        <v>13</v>
      </c>
      <c r="E1685" s="12">
        <f>IFERROR(VLOOKUP(A1685,'IDAR Meter Data'!$A:$B,2,1),"")</f>
        <v>190</v>
      </c>
      <c r="F1685" s="75">
        <f>IF(CECCZ="CZ03",'Outside Temp'!B1685,IF(CECCZ="CZ04",'Outside Temp'!B1686,IF(CECCZ="CZ12",'Outside Temp'!B1687, IF(CECCZ="CZ13",'Outside Temp'!B1688))))</f>
        <v>59</v>
      </c>
      <c r="G1685" s="12">
        <f t="shared" si="3"/>
        <v>1</v>
      </c>
    </row>
    <row r="1686" ht="15.75" customHeight="1">
      <c r="A1686" s="13">
        <v>42142.583333333336</v>
      </c>
      <c r="B1686" s="73">
        <f t="shared" si="1"/>
        <v>42142</v>
      </c>
      <c r="C1686" s="74">
        <f>IF(NewCustomer="Yes", IF(COUNTIF($I$2:$I$11,B1686)&gt;0,0,WEEKDAY(B1686,2)),IF(COUNTIF($I$2:$I$21,B1686)&gt;0,0,WEEKDAY(B1686,2)))</f>
        <v>1</v>
      </c>
      <c r="D1686" s="74">
        <f t="shared" si="2"/>
        <v>14</v>
      </c>
      <c r="E1686" s="12">
        <f>IFERROR(VLOOKUP(A1686,'IDAR Meter Data'!$A:$B,2,1),"")</f>
        <v>184</v>
      </c>
      <c r="F1686" s="75">
        <f>IF(CECCZ="CZ03",'Outside Temp'!B1686,IF(CECCZ="CZ04",'Outside Temp'!B1687,IF(CECCZ="CZ12",'Outside Temp'!B1688, IF(CECCZ="CZ13",'Outside Temp'!B1689))))</f>
        <v>59</v>
      </c>
      <c r="G1686" s="12">
        <f t="shared" si="3"/>
        <v>1</v>
      </c>
    </row>
    <row r="1687" ht="15.75" customHeight="1">
      <c r="A1687" s="13">
        <v>42142.59375</v>
      </c>
      <c r="B1687" s="73">
        <f t="shared" si="1"/>
        <v>42142</v>
      </c>
      <c r="C1687" s="74">
        <f>IF(NewCustomer="Yes", IF(COUNTIF($I$2:$I$11,B1687)&gt;0,0,WEEKDAY(B1687,2)),IF(COUNTIF($I$2:$I$21,B1687)&gt;0,0,WEEKDAY(B1687,2)))</f>
        <v>1</v>
      </c>
      <c r="D1687" s="74">
        <f t="shared" si="2"/>
        <v>14</v>
      </c>
      <c r="E1687" s="12">
        <f>IFERROR(VLOOKUP(A1687,'IDAR Meter Data'!$A:$B,2,1),"")</f>
        <v>196</v>
      </c>
      <c r="F1687" s="75">
        <f>IF(CECCZ="CZ03",'Outside Temp'!B1687,IF(CECCZ="CZ04",'Outside Temp'!B1688,IF(CECCZ="CZ12",'Outside Temp'!B1689, IF(CECCZ="CZ13",'Outside Temp'!B1690))))</f>
        <v>59</v>
      </c>
      <c r="G1687" s="12">
        <f t="shared" si="3"/>
        <v>1</v>
      </c>
    </row>
    <row r="1688" ht="15.75" customHeight="1">
      <c r="A1688" s="13">
        <v>42142.604166666664</v>
      </c>
      <c r="B1688" s="73">
        <f t="shared" si="1"/>
        <v>42142</v>
      </c>
      <c r="C1688" s="74">
        <f>IF(NewCustomer="Yes", IF(COUNTIF($I$2:$I$11,B1688)&gt;0,0,WEEKDAY(B1688,2)),IF(COUNTIF($I$2:$I$21,B1688)&gt;0,0,WEEKDAY(B1688,2)))</f>
        <v>1</v>
      </c>
      <c r="D1688" s="74">
        <f t="shared" si="2"/>
        <v>14</v>
      </c>
      <c r="E1688" s="12">
        <f>IFERROR(VLOOKUP(A1688,'IDAR Meter Data'!$A:$B,2,1),"")</f>
        <v>188</v>
      </c>
      <c r="F1688" s="75">
        <f>IF(CECCZ="CZ03",'Outside Temp'!B1688,IF(CECCZ="CZ04",'Outside Temp'!B1689,IF(CECCZ="CZ12",'Outside Temp'!B1690, IF(CECCZ="CZ13",'Outside Temp'!B1691))))</f>
        <v>59</v>
      </c>
      <c r="G1688" s="12">
        <f t="shared" si="3"/>
        <v>1</v>
      </c>
    </row>
    <row r="1689" ht="15.75" customHeight="1">
      <c r="A1689" s="13">
        <v>42142.614583333336</v>
      </c>
      <c r="B1689" s="73">
        <f t="shared" si="1"/>
        <v>42142</v>
      </c>
      <c r="C1689" s="74">
        <f>IF(NewCustomer="Yes", IF(COUNTIF($I$2:$I$11,B1689)&gt;0,0,WEEKDAY(B1689,2)),IF(COUNTIF($I$2:$I$21,B1689)&gt;0,0,WEEKDAY(B1689,2)))</f>
        <v>1</v>
      </c>
      <c r="D1689" s="74">
        <f t="shared" si="2"/>
        <v>14</v>
      </c>
      <c r="E1689" s="12">
        <f>IFERROR(VLOOKUP(A1689,'IDAR Meter Data'!$A:$B,2,1),"")</f>
        <v>207</v>
      </c>
      <c r="F1689" s="75">
        <f>IF(CECCZ="CZ03",'Outside Temp'!B1689,IF(CECCZ="CZ04",'Outside Temp'!B1690,IF(CECCZ="CZ12",'Outside Temp'!B1691, IF(CECCZ="CZ13",'Outside Temp'!B1692))))</f>
        <v>59</v>
      </c>
      <c r="G1689" s="12">
        <f t="shared" si="3"/>
        <v>1</v>
      </c>
    </row>
    <row r="1690" ht="15.75" customHeight="1">
      <c r="A1690" s="13">
        <v>42142.625</v>
      </c>
      <c r="B1690" s="73">
        <f t="shared" si="1"/>
        <v>42142</v>
      </c>
      <c r="C1690" s="74">
        <f>IF(NewCustomer="Yes", IF(COUNTIF($I$2:$I$11,B1690)&gt;0,0,WEEKDAY(B1690,2)),IF(COUNTIF($I$2:$I$21,B1690)&gt;0,0,WEEKDAY(B1690,2)))</f>
        <v>1</v>
      </c>
      <c r="D1690" s="74">
        <f t="shared" si="2"/>
        <v>15</v>
      </c>
      <c r="E1690" s="12">
        <f>IFERROR(VLOOKUP(A1690,'IDAR Meter Data'!$A:$B,2,1),"")</f>
        <v>202</v>
      </c>
      <c r="F1690" s="75">
        <f>IF(CECCZ="CZ03",'Outside Temp'!B1690,IF(CECCZ="CZ04",'Outside Temp'!B1691,IF(CECCZ="CZ12",'Outside Temp'!B1692, IF(CECCZ="CZ13",'Outside Temp'!B1693))))</f>
        <v>59</v>
      </c>
      <c r="G1690" s="12">
        <f t="shared" si="3"/>
        <v>1</v>
      </c>
    </row>
    <row r="1691" ht="15.75" customHeight="1">
      <c r="A1691" s="13">
        <v>42142.635416666664</v>
      </c>
      <c r="B1691" s="73">
        <f t="shared" si="1"/>
        <v>42142</v>
      </c>
      <c r="C1691" s="74">
        <f>IF(NewCustomer="Yes", IF(COUNTIF($I$2:$I$11,B1691)&gt;0,0,WEEKDAY(B1691,2)),IF(COUNTIF($I$2:$I$21,B1691)&gt;0,0,WEEKDAY(B1691,2)))</f>
        <v>1</v>
      </c>
      <c r="D1691" s="74">
        <f t="shared" si="2"/>
        <v>15</v>
      </c>
      <c r="E1691" s="12">
        <f>IFERROR(VLOOKUP(A1691,'IDAR Meter Data'!$A:$B,2,1),"")</f>
        <v>194</v>
      </c>
      <c r="F1691" s="75">
        <f>IF(CECCZ="CZ03",'Outside Temp'!B1691,IF(CECCZ="CZ04",'Outside Temp'!B1692,IF(CECCZ="CZ12",'Outside Temp'!B1693, IF(CECCZ="CZ13",'Outside Temp'!B1694))))</f>
        <v>59</v>
      </c>
      <c r="G1691" s="12">
        <f t="shared" si="3"/>
        <v>1</v>
      </c>
    </row>
    <row r="1692" ht="15.75" customHeight="1">
      <c r="A1692" s="13">
        <v>42142.645833333336</v>
      </c>
      <c r="B1692" s="73">
        <f t="shared" si="1"/>
        <v>42142</v>
      </c>
      <c r="C1692" s="74">
        <f>IF(NewCustomer="Yes", IF(COUNTIF($I$2:$I$11,B1692)&gt;0,0,WEEKDAY(B1692,2)),IF(COUNTIF($I$2:$I$21,B1692)&gt;0,0,WEEKDAY(B1692,2)))</f>
        <v>1</v>
      </c>
      <c r="D1692" s="74">
        <f t="shared" si="2"/>
        <v>15</v>
      </c>
      <c r="E1692" s="12">
        <f>IFERROR(VLOOKUP(A1692,'IDAR Meter Data'!$A:$B,2,1),"")</f>
        <v>202</v>
      </c>
      <c r="F1692" s="75">
        <f>IF(CECCZ="CZ03",'Outside Temp'!B1692,IF(CECCZ="CZ04",'Outside Temp'!B1693,IF(CECCZ="CZ12",'Outside Temp'!B1694, IF(CECCZ="CZ13",'Outside Temp'!B1695))))</f>
        <v>59</v>
      </c>
      <c r="G1692" s="12">
        <f t="shared" si="3"/>
        <v>1</v>
      </c>
    </row>
    <row r="1693" ht="15.75" customHeight="1">
      <c r="A1693" s="13">
        <v>42142.65625</v>
      </c>
      <c r="B1693" s="73">
        <f t="shared" si="1"/>
        <v>42142</v>
      </c>
      <c r="C1693" s="74">
        <f>IF(NewCustomer="Yes", IF(COUNTIF($I$2:$I$11,B1693)&gt;0,0,WEEKDAY(B1693,2)),IF(COUNTIF($I$2:$I$21,B1693)&gt;0,0,WEEKDAY(B1693,2)))</f>
        <v>1</v>
      </c>
      <c r="D1693" s="74">
        <f t="shared" si="2"/>
        <v>15</v>
      </c>
      <c r="E1693" s="12">
        <f>IFERROR(VLOOKUP(A1693,'IDAR Meter Data'!$A:$B,2,1),"")</f>
        <v>196</v>
      </c>
      <c r="F1693" s="75">
        <f>IF(CECCZ="CZ03",'Outside Temp'!B1693,IF(CECCZ="CZ04",'Outside Temp'!B1694,IF(CECCZ="CZ12",'Outside Temp'!B1695, IF(CECCZ="CZ13",'Outside Temp'!B1696))))</f>
        <v>59</v>
      </c>
      <c r="G1693" s="12">
        <f t="shared" si="3"/>
        <v>1</v>
      </c>
    </row>
    <row r="1694" ht="15.75" customHeight="1">
      <c r="A1694" s="13">
        <v>42142.666666666664</v>
      </c>
      <c r="B1694" s="73">
        <f t="shared" si="1"/>
        <v>42142</v>
      </c>
      <c r="C1694" s="74">
        <f>IF(NewCustomer="Yes", IF(COUNTIF($I$2:$I$11,B1694)&gt;0,0,WEEKDAY(B1694,2)),IF(COUNTIF($I$2:$I$21,B1694)&gt;0,0,WEEKDAY(B1694,2)))</f>
        <v>1</v>
      </c>
      <c r="D1694" s="74">
        <f t="shared" si="2"/>
        <v>16</v>
      </c>
      <c r="E1694" s="12">
        <f>IFERROR(VLOOKUP(A1694,'IDAR Meter Data'!$A:$B,2,1),"")</f>
        <v>207</v>
      </c>
      <c r="F1694" s="75">
        <f>IF(CECCZ="CZ03",'Outside Temp'!B1694,IF(CECCZ="CZ04",'Outside Temp'!B1695,IF(CECCZ="CZ12",'Outside Temp'!B1696, IF(CECCZ="CZ13",'Outside Temp'!B1697))))</f>
        <v>58.93333333</v>
      </c>
      <c r="G1694" s="12">
        <f t="shared" si="3"/>
        <v>1</v>
      </c>
    </row>
    <row r="1695" ht="15.75" customHeight="1">
      <c r="A1695" s="13">
        <v>42142.677083333336</v>
      </c>
      <c r="B1695" s="73">
        <f t="shared" si="1"/>
        <v>42142</v>
      </c>
      <c r="C1695" s="74">
        <f>IF(NewCustomer="Yes", IF(COUNTIF($I$2:$I$11,B1695)&gt;0,0,WEEKDAY(B1695,2)),IF(COUNTIF($I$2:$I$21,B1695)&gt;0,0,WEEKDAY(B1695,2)))</f>
        <v>1</v>
      </c>
      <c r="D1695" s="74">
        <f t="shared" si="2"/>
        <v>16</v>
      </c>
      <c r="E1695" s="12">
        <f>IFERROR(VLOOKUP(A1695,'IDAR Meter Data'!$A:$B,2,1),"")</f>
        <v>197</v>
      </c>
      <c r="F1695" s="75">
        <f>IF(CECCZ="CZ03",'Outside Temp'!B1695,IF(CECCZ="CZ04",'Outside Temp'!B1696,IF(CECCZ="CZ12",'Outside Temp'!B1697, IF(CECCZ="CZ13",'Outside Temp'!B1698))))</f>
        <v>58.68333333</v>
      </c>
      <c r="G1695" s="12">
        <f t="shared" si="3"/>
        <v>1</v>
      </c>
    </row>
    <row r="1696" ht="15.75" customHeight="1">
      <c r="A1696" s="13">
        <v>42142.6875</v>
      </c>
      <c r="B1696" s="73">
        <f t="shared" si="1"/>
        <v>42142</v>
      </c>
      <c r="C1696" s="74">
        <f>IF(NewCustomer="Yes", IF(COUNTIF($I$2:$I$11,B1696)&gt;0,0,WEEKDAY(B1696,2)),IF(COUNTIF($I$2:$I$21,B1696)&gt;0,0,WEEKDAY(B1696,2)))</f>
        <v>1</v>
      </c>
      <c r="D1696" s="74">
        <f t="shared" si="2"/>
        <v>16</v>
      </c>
      <c r="E1696" s="12">
        <f>IFERROR(VLOOKUP(A1696,'IDAR Meter Data'!$A:$B,2,1),"")</f>
        <v>191</v>
      </c>
      <c r="F1696" s="75">
        <f>IF(CECCZ="CZ03",'Outside Temp'!B1696,IF(CECCZ="CZ04",'Outside Temp'!B1697,IF(CECCZ="CZ12",'Outside Temp'!B1698, IF(CECCZ="CZ13",'Outside Temp'!B1699))))</f>
        <v>58.43333333</v>
      </c>
      <c r="G1696" s="12">
        <f t="shared" si="3"/>
        <v>1</v>
      </c>
    </row>
    <row r="1697" ht="15.75" customHeight="1">
      <c r="A1697" s="13">
        <v>42142.697916666664</v>
      </c>
      <c r="B1697" s="73">
        <f t="shared" si="1"/>
        <v>42142</v>
      </c>
      <c r="C1697" s="74">
        <f>IF(NewCustomer="Yes", IF(COUNTIF($I$2:$I$11,B1697)&gt;0,0,WEEKDAY(B1697,2)),IF(COUNTIF($I$2:$I$21,B1697)&gt;0,0,WEEKDAY(B1697,2)))</f>
        <v>1</v>
      </c>
      <c r="D1697" s="74">
        <f t="shared" si="2"/>
        <v>16</v>
      </c>
      <c r="E1697" s="12">
        <f>IFERROR(VLOOKUP(A1697,'IDAR Meter Data'!$A:$B,2,1),"")</f>
        <v>197</v>
      </c>
      <c r="F1697" s="75">
        <f>IF(CECCZ="CZ03",'Outside Temp'!B1697,IF(CECCZ="CZ04",'Outside Temp'!B1698,IF(CECCZ="CZ12",'Outside Temp'!B1699, IF(CECCZ="CZ13",'Outside Temp'!B1700))))</f>
        <v>58.18333333</v>
      </c>
      <c r="G1697" s="12">
        <f t="shared" si="3"/>
        <v>1</v>
      </c>
    </row>
    <row r="1698" ht="15.75" customHeight="1">
      <c r="A1698" s="13">
        <v>42142.708333333336</v>
      </c>
      <c r="B1698" s="73">
        <f t="shared" si="1"/>
        <v>42142</v>
      </c>
      <c r="C1698" s="74">
        <f>IF(NewCustomer="Yes", IF(COUNTIF($I$2:$I$11,B1698)&gt;0,0,WEEKDAY(B1698,2)),IF(COUNTIF($I$2:$I$21,B1698)&gt;0,0,WEEKDAY(B1698,2)))</f>
        <v>1</v>
      </c>
      <c r="D1698" s="74">
        <f t="shared" si="2"/>
        <v>17</v>
      </c>
      <c r="E1698" s="12">
        <f>IFERROR(VLOOKUP(A1698,'IDAR Meter Data'!$A:$B,2,1),"")</f>
        <v>183</v>
      </c>
      <c r="F1698" s="75">
        <f>IF(CECCZ="CZ03",'Outside Temp'!B1698,IF(CECCZ="CZ04",'Outside Temp'!B1699,IF(CECCZ="CZ12",'Outside Temp'!B1700, IF(CECCZ="CZ13",'Outside Temp'!B1701))))</f>
        <v>57.93333333</v>
      </c>
      <c r="G1698" s="12">
        <f t="shared" si="3"/>
        <v>1</v>
      </c>
    </row>
    <row r="1699" ht="15.75" customHeight="1">
      <c r="A1699" s="13">
        <v>42142.71875</v>
      </c>
      <c r="B1699" s="73">
        <f t="shared" si="1"/>
        <v>42142</v>
      </c>
      <c r="C1699" s="74">
        <f>IF(NewCustomer="Yes", IF(COUNTIF($I$2:$I$11,B1699)&gt;0,0,WEEKDAY(B1699,2)),IF(COUNTIF($I$2:$I$21,B1699)&gt;0,0,WEEKDAY(B1699,2)))</f>
        <v>1</v>
      </c>
      <c r="D1699" s="74">
        <f t="shared" si="2"/>
        <v>17</v>
      </c>
      <c r="E1699" s="12">
        <f>IFERROR(VLOOKUP(A1699,'IDAR Meter Data'!$A:$B,2,1),"")</f>
        <v>200</v>
      </c>
      <c r="F1699" s="75">
        <f>IF(CECCZ="CZ03",'Outside Temp'!B1699,IF(CECCZ="CZ04",'Outside Temp'!B1700,IF(CECCZ="CZ12",'Outside Temp'!B1701, IF(CECCZ="CZ13",'Outside Temp'!B1702))))</f>
        <v>57.68333333</v>
      </c>
      <c r="G1699" s="12">
        <f t="shared" si="3"/>
        <v>1</v>
      </c>
    </row>
    <row r="1700" ht="15.75" customHeight="1">
      <c r="A1700" s="13">
        <v>42142.729166666664</v>
      </c>
      <c r="B1700" s="73">
        <f t="shared" si="1"/>
        <v>42142</v>
      </c>
      <c r="C1700" s="74">
        <f>IF(NewCustomer="Yes", IF(COUNTIF($I$2:$I$11,B1700)&gt;0,0,WEEKDAY(B1700,2)),IF(COUNTIF($I$2:$I$21,B1700)&gt;0,0,WEEKDAY(B1700,2)))</f>
        <v>1</v>
      </c>
      <c r="D1700" s="74">
        <f t="shared" si="2"/>
        <v>17</v>
      </c>
      <c r="E1700" s="12">
        <f>IFERROR(VLOOKUP(A1700,'IDAR Meter Data'!$A:$B,2,1),"")</f>
        <v>186</v>
      </c>
      <c r="F1700" s="75">
        <f>IF(CECCZ="CZ03",'Outside Temp'!B1700,IF(CECCZ="CZ04",'Outside Temp'!B1701,IF(CECCZ="CZ12",'Outside Temp'!B1702, IF(CECCZ="CZ13",'Outside Temp'!B1703))))</f>
        <v>57.43333333</v>
      </c>
      <c r="G1700" s="12">
        <f t="shared" si="3"/>
        <v>1</v>
      </c>
    </row>
    <row r="1701" ht="15.75" customHeight="1">
      <c r="A1701" s="13">
        <v>42142.739583333336</v>
      </c>
      <c r="B1701" s="73">
        <f t="shared" si="1"/>
        <v>42142</v>
      </c>
      <c r="C1701" s="74">
        <f>IF(NewCustomer="Yes", IF(COUNTIF($I$2:$I$11,B1701)&gt;0,0,WEEKDAY(B1701,2)),IF(COUNTIF($I$2:$I$21,B1701)&gt;0,0,WEEKDAY(B1701,2)))</f>
        <v>1</v>
      </c>
      <c r="D1701" s="74">
        <f t="shared" si="2"/>
        <v>17</v>
      </c>
      <c r="E1701" s="12">
        <f>IFERROR(VLOOKUP(A1701,'IDAR Meter Data'!$A:$B,2,1),"")</f>
        <v>195</v>
      </c>
      <c r="F1701" s="75">
        <f>IF(CECCZ="CZ03",'Outside Temp'!B1701,IF(CECCZ="CZ04",'Outside Temp'!B1702,IF(CECCZ="CZ12",'Outside Temp'!B1703, IF(CECCZ="CZ13",'Outside Temp'!B1704))))</f>
        <v>57.18333333</v>
      </c>
      <c r="G1701" s="12">
        <f t="shared" si="3"/>
        <v>1</v>
      </c>
    </row>
    <row r="1702" ht="15.75" customHeight="1">
      <c r="A1702" s="13">
        <v>42142.75</v>
      </c>
      <c r="B1702" s="73">
        <f t="shared" si="1"/>
        <v>42142</v>
      </c>
      <c r="C1702" s="74">
        <f>IF(NewCustomer="Yes", IF(COUNTIF($I$2:$I$11,B1702)&gt;0,0,WEEKDAY(B1702,2)),IF(COUNTIF($I$2:$I$21,B1702)&gt;0,0,WEEKDAY(B1702,2)))</f>
        <v>1</v>
      </c>
      <c r="D1702" s="74">
        <f t="shared" si="2"/>
        <v>18</v>
      </c>
      <c r="E1702" s="12">
        <f>IFERROR(VLOOKUP(A1702,'IDAR Meter Data'!$A:$B,2,1),"")</f>
        <v>181</v>
      </c>
      <c r="F1702" s="75">
        <f>IF(CECCZ="CZ03",'Outside Temp'!B1702,IF(CECCZ="CZ04",'Outside Temp'!B1703,IF(CECCZ="CZ12",'Outside Temp'!B1704, IF(CECCZ="CZ13",'Outside Temp'!B1705))))</f>
        <v>57</v>
      </c>
      <c r="G1702" s="12">
        <f t="shared" si="3"/>
        <v>1</v>
      </c>
    </row>
    <row r="1703" ht="15.75" customHeight="1">
      <c r="A1703" s="13">
        <v>42142.760416666664</v>
      </c>
      <c r="B1703" s="73">
        <f t="shared" si="1"/>
        <v>42142</v>
      </c>
      <c r="C1703" s="74">
        <f>IF(NewCustomer="Yes", IF(COUNTIF($I$2:$I$11,B1703)&gt;0,0,WEEKDAY(B1703,2)),IF(COUNTIF($I$2:$I$21,B1703)&gt;0,0,WEEKDAY(B1703,2)))</f>
        <v>1</v>
      </c>
      <c r="D1703" s="74">
        <f t="shared" si="2"/>
        <v>18</v>
      </c>
      <c r="E1703" s="12">
        <f>IFERROR(VLOOKUP(A1703,'IDAR Meter Data'!$A:$B,2,1),"")</f>
        <v>189</v>
      </c>
      <c r="F1703" s="75">
        <f>IF(CECCZ="CZ03",'Outside Temp'!B1703,IF(CECCZ="CZ04",'Outside Temp'!B1704,IF(CECCZ="CZ12",'Outside Temp'!B1705, IF(CECCZ="CZ13",'Outside Temp'!B1706))))</f>
        <v>57</v>
      </c>
      <c r="G1703" s="12">
        <f t="shared" si="3"/>
        <v>1</v>
      </c>
    </row>
    <row r="1704" ht="15.75" customHeight="1">
      <c r="A1704" s="13">
        <v>42142.770833333336</v>
      </c>
      <c r="B1704" s="73">
        <f t="shared" si="1"/>
        <v>42142</v>
      </c>
      <c r="C1704" s="74">
        <f>IF(NewCustomer="Yes", IF(COUNTIF($I$2:$I$11,B1704)&gt;0,0,WEEKDAY(B1704,2)),IF(COUNTIF($I$2:$I$21,B1704)&gt;0,0,WEEKDAY(B1704,2)))</f>
        <v>1</v>
      </c>
      <c r="D1704" s="74">
        <f t="shared" si="2"/>
        <v>18</v>
      </c>
      <c r="E1704" s="12">
        <f>IFERROR(VLOOKUP(A1704,'IDAR Meter Data'!$A:$B,2,1),"")</f>
        <v>190</v>
      </c>
      <c r="F1704" s="75">
        <f>IF(CECCZ="CZ03",'Outside Temp'!B1704,IF(CECCZ="CZ04",'Outside Temp'!B1705,IF(CECCZ="CZ12",'Outside Temp'!B1706, IF(CECCZ="CZ13",'Outside Temp'!B1707))))</f>
        <v>57</v>
      </c>
      <c r="G1704" s="12">
        <f t="shared" si="3"/>
        <v>1</v>
      </c>
    </row>
    <row r="1705" ht="15.75" customHeight="1">
      <c r="A1705" s="13">
        <v>42142.78125</v>
      </c>
      <c r="B1705" s="73">
        <f t="shared" si="1"/>
        <v>42142</v>
      </c>
      <c r="C1705" s="74">
        <f>IF(NewCustomer="Yes", IF(COUNTIF($I$2:$I$11,B1705)&gt;0,0,WEEKDAY(B1705,2)),IF(COUNTIF($I$2:$I$21,B1705)&gt;0,0,WEEKDAY(B1705,2)))</f>
        <v>1</v>
      </c>
      <c r="D1705" s="74">
        <f t="shared" si="2"/>
        <v>18</v>
      </c>
      <c r="E1705" s="12">
        <f>IFERROR(VLOOKUP(A1705,'IDAR Meter Data'!$A:$B,2,1),"")</f>
        <v>183</v>
      </c>
      <c r="F1705" s="75">
        <f>IF(CECCZ="CZ03",'Outside Temp'!B1705,IF(CECCZ="CZ04",'Outside Temp'!B1706,IF(CECCZ="CZ12",'Outside Temp'!B1707, IF(CECCZ="CZ13",'Outside Temp'!B1708))))</f>
        <v>57</v>
      </c>
      <c r="G1705" s="12">
        <f t="shared" si="3"/>
        <v>1</v>
      </c>
    </row>
    <row r="1706" ht="15.75" customHeight="1">
      <c r="A1706" s="13">
        <v>42142.791666666664</v>
      </c>
      <c r="B1706" s="73">
        <f t="shared" si="1"/>
        <v>42142</v>
      </c>
      <c r="C1706" s="74">
        <f>IF(NewCustomer="Yes", IF(COUNTIF($I$2:$I$11,B1706)&gt;0,0,WEEKDAY(B1706,2)),IF(COUNTIF($I$2:$I$21,B1706)&gt;0,0,WEEKDAY(B1706,2)))</f>
        <v>1</v>
      </c>
      <c r="D1706" s="74">
        <f t="shared" si="2"/>
        <v>19</v>
      </c>
      <c r="E1706" s="12">
        <f>IFERROR(VLOOKUP(A1706,'IDAR Meter Data'!$A:$B,2,1),"")</f>
        <v>183</v>
      </c>
      <c r="F1706" s="75">
        <f>IF(CECCZ="CZ03",'Outside Temp'!B1706,IF(CECCZ="CZ04",'Outside Temp'!B1707,IF(CECCZ="CZ12",'Outside Temp'!B1708, IF(CECCZ="CZ13",'Outside Temp'!B1709))))</f>
        <v>57</v>
      </c>
      <c r="G1706" s="12">
        <f t="shared" si="3"/>
        <v>1</v>
      </c>
    </row>
    <row r="1707" ht="15.75" customHeight="1">
      <c r="A1707" s="13">
        <v>42142.802083333336</v>
      </c>
      <c r="B1707" s="73">
        <f t="shared" si="1"/>
        <v>42142</v>
      </c>
      <c r="C1707" s="74">
        <f>IF(NewCustomer="Yes", IF(COUNTIF($I$2:$I$11,B1707)&gt;0,0,WEEKDAY(B1707,2)),IF(COUNTIF($I$2:$I$21,B1707)&gt;0,0,WEEKDAY(B1707,2)))</f>
        <v>1</v>
      </c>
      <c r="D1707" s="74">
        <f t="shared" si="2"/>
        <v>19</v>
      </c>
      <c r="E1707" s="12">
        <f>IFERROR(VLOOKUP(A1707,'IDAR Meter Data'!$A:$B,2,1),"")</f>
        <v>168</v>
      </c>
      <c r="F1707" s="75">
        <f>IF(CECCZ="CZ03",'Outside Temp'!B1707,IF(CECCZ="CZ04",'Outside Temp'!B1708,IF(CECCZ="CZ12",'Outside Temp'!B1709, IF(CECCZ="CZ13",'Outside Temp'!B1710))))</f>
        <v>57</v>
      </c>
      <c r="G1707" s="12">
        <f t="shared" si="3"/>
        <v>1</v>
      </c>
    </row>
    <row r="1708" ht="15.75" customHeight="1">
      <c r="A1708" s="13">
        <v>42142.8125</v>
      </c>
      <c r="B1708" s="73">
        <f t="shared" si="1"/>
        <v>42142</v>
      </c>
      <c r="C1708" s="74">
        <f>IF(NewCustomer="Yes", IF(COUNTIF($I$2:$I$11,B1708)&gt;0,0,WEEKDAY(B1708,2)),IF(COUNTIF($I$2:$I$21,B1708)&gt;0,0,WEEKDAY(B1708,2)))</f>
        <v>1</v>
      </c>
      <c r="D1708" s="74">
        <f t="shared" si="2"/>
        <v>19</v>
      </c>
      <c r="E1708" s="12">
        <f>IFERROR(VLOOKUP(A1708,'IDAR Meter Data'!$A:$B,2,1),"")</f>
        <v>169</v>
      </c>
      <c r="F1708" s="75">
        <f>IF(CECCZ="CZ03",'Outside Temp'!B1708,IF(CECCZ="CZ04",'Outside Temp'!B1709,IF(CECCZ="CZ12",'Outside Temp'!B1710, IF(CECCZ="CZ13",'Outside Temp'!B1711))))</f>
        <v>57</v>
      </c>
      <c r="G1708" s="12">
        <f t="shared" si="3"/>
        <v>1</v>
      </c>
    </row>
    <row r="1709" ht="15.75" customHeight="1">
      <c r="A1709" s="13">
        <v>42142.822916666664</v>
      </c>
      <c r="B1709" s="73">
        <f t="shared" si="1"/>
        <v>42142</v>
      </c>
      <c r="C1709" s="74">
        <f>IF(NewCustomer="Yes", IF(COUNTIF($I$2:$I$11,B1709)&gt;0,0,WEEKDAY(B1709,2)),IF(COUNTIF($I$2:$I$21,B1709)&gt;0,0,WEEKDAY(B1709,2)))</f>
        <v>1</v>
      </c>
      <c r="D1709" s="74">
        <f t="shared" si="2"/>
        <v>19</v>
      </c>
      <c r="E1709" s="12">
        <f>IFERROR(VLOOKUP(A1709,'IDAR Meter Data'!$A:$B,2,1),"")</f>
        <v>160</v>
      </c>
      <c r="F1709" s="75">
        <f>IF(CECCZ="CZ03",'Outside Temp'!B1709,IF(CECCZ="CZ04",'Outside Temp'!B1710,IF(CECCZ="CZ12",'Outside Temp'!B1711, IF(CECCZ="CZ13",'Outside Temp'!B1712))))</f>
        <v>57</v>
      </c>
      <c r="G1709" s="12">
        <f t="shared" si="3"/>
        <v>1</v>
      </c>
    </row>
    <row r="1710" ht="15.75" customHeight="1">
      <c r="A1710" s="13">
        <v>42142.833333333336</v>
      </c>
      <c r="B1710" s="73">
        <f t="shared" si="1"/>
        <v>42142</v>
      </c>
      <c r="C1710" s="74">
        <f>IF(NewCustomer="Yes", IF(COUNTIF($I$2:$I$11,B1710)&gt;0,0,WEEKDAY(B1710,2)),IF(COUNTIF($I$2:$I$21,B1710)&gt;0,0,WEEKDAY(B1710,2)))</f>
        <v>1</v>
      </c>
      <c r="D1710" s="74">
        <f t="shared" si="2"/>
        <v>20</v>
      </c>
      <c r="E1710" s="12">
        <f>IFERROR(VLOOKUP(A1710,'IDAR Meter Data'!$A:$B,2,1),"")</f>
        <v>168</v>
      </c>
      <c r="F1710" s="75">
        <f>IF(CECCZ="CZ03",'Outside Temp'!B1710,IF(CECCZ="CZ04",'Outside Temp'!B1711,IF(CECCZ="CZ12",'Outside Temp'!B1712, IF(CECCZ="CZ13",'Outside Temp'!B1713))))</f>
        <v>57</v>
      </c>
      <c r="G1710" s="12">
        <f t="shared" si="3"/>
        <v>1</v>
      </c>
    </row>
    <row r="1711" ht="15.75" customHeight="1">
      <c r="A1711" s="13">
        <v>42142.84375</v>
      </c>
      <c r="B1711" s="73">
        <f t="shared" si="1"/>
        <v>42142</v>
      </c>
      <c r="C1711" s="74">
        <f>IF(NewCustomer="Yes", IF(COUNTIF($I$2:$I$11,B1711)&gt;0,0,WEEKDAY(B1711,2)),IF(COUNTIF($I$2:$I$21,B1711)&gt;0,0,WEEKDAY(B1711,2)))</f>
        <v>1</v>
      </c>
      <c r="D1711" s="74">
        <f t="shared" si="2"/>
        <v>20</v>
      </c>
      <c r="E1711" s="12">
        <f>IFERROR(VLOOKUP(A1711,'IDAR Meter Data'!$A:$B,2,1),"")</f>
        <v>166</v>
      </c>
      <c r="F1711" s="75">
        <f>IF(CECCZ="CZ03",'Outside Temp'!B1711,IF(CECCZ="CZ04",'Outside Temp'!B1712,IF(CECCZ="CZ12",'Outside Temp'!B1713, IF(CECCZ="CZ13",'Outside Temp'!B1714))))</f>
        <v>57</v>
      </c>
      <c r="G1711" s="12">
        <f t="shared" si="3"/>
        <v>1</v>
      </c>
    </row>
    <row r="1712" ht="15.75" customHeight="1">
      <c r="A1712" s="13">
        <v>42142.854166666664</v>
      </c>
      <c r="B1712" s="73">
        <f t="shared" si="1"/>
        <v>42142</v>
      </c>
      <c r="C1712" s="74">
        <f>IF(NewCustomer="Yes", IF(COUNTIF($I$2:$I$11,B1712)&gt;0,0,WEEKDAY(B1712,2)),IF(COUNTIF($I$2:$I$21,B1712)&gt;0,0,WEEKDAY(B1712,2)))</f>
        <v>1</v>
      </c>
      <c r="D1712" s="74">
        <f t="shared" si="2"/>
        <v>20</v>
      </c>
      <c r="E1712" s="12">
        <f>IFERROR(VLOOKUP(A1712,'IDAR Meter Data'!$A:$B,2,1),"")</f>
        <v>158</v>
      </c>
      <c r="F1712" s="75">
        <f>IF(CECCZ="CZ03",'Outside Temp'!B1712,IF(CECCZ="CZ04",'Outside Temp'!B1713,IF(CECCZ="CZ12",'Outside Temp'!B1714, IF(CECCZ="CZ13",'Outside Temp'!B1715))))</f>
        <v>57</v>
      </c>
      <c r="G1712" s="12">
        <f t="shared" si="3"/>
        <v>1</v>
      </c>
    </row>
    <row r="1713" ht="15.75" customHeight="1">
      <c r="A1713" s="13">
        <v>42142.864583333336</v>
      </c>
      <c r="B1713" s="73">
        <f t="shared" si="1"/>
        <v>42142</v>
      </c>
      <c r="C1713" s="74">
        <f>IF(NewCustomer="Yes", IF(COUNTIF($I$2:$I$11,B1713)&gt;0,0,WEEKDAY(B1713,2)),IF(COUNTIF($I$2:$I$21,B1713)&gt;0,0,WEEKDAY(B1713,2)))</f>
        <v>1</v>
      </c>
      <c r="D1713" s="74">
        <f t="shared" si="2"/>
        <v>20</v>
      </c>
      <c r="E1713" s="12">
        <f>IFERROR(VLOOKUP(A1713,'IDAR Meter Data'!$A:$B,2,1),"")</f>
        <v>156</v>
      </c>
      <c r="F1713" s="75">
        <f>IF(CECCZ="CZ03",'Outside Temp'!B1713,IF(CECCZ="CZ04",'Outside Temp'!B1714,IF(CECCZ="CZ12",'Outside Temp'!B1715, IF(CECCZ="CZ13",'Outside Temp'!B1716))))</f>
        <v>57</v>
      </c>
      <c r="G1713" s="12">
        <f t="shared" si="3"/>
        <v>1</v>
      </c>
    </row>
    <row r="1714" ht="15.75" customHeight="1">
      <c r="A1714" s="13">
        <v>42142.875</v>
      </c>
      <c r="B1714" s="73">
        <f t="shared" si="1"/>
        <v>42142</v>
      </c>
      <c r="C1714" s="74">
        <f>IF(NewCustomer="Yes", IF(COUNTIF($I$2:$I$11,B1714)&gt;0,0,WEEKDAY(B1714,2)),IF(COUNTIF($I$2:$I$21,B1714)&gt;0,0,WEEKDAY(B1714,2)))</f>
        <v>1</v>
      </c>
      <c r="D1714" s="74">
        <f t="shared" si="2"/>
        <v>21</v>
      </c>
      <c r="E1714" s="12">
        <f>IFERROR(VLOOKUP(A1714,'IDAR Meter Data'!$A:$B,2,1),"")</f>
        <v>162</v>
      </c>
      <c r="F1714" s="75">
        <f>IF(CECCZ="CZ03",'Outside Temp'!B1714,IF(CECCZ="CZ04",'Outside Temp'!B1715,IF(CECCZ="CZ12",'Outside Temp'!B1716, IF(CECCZ="CZ13",'Outside Temp'!B1717))))</f>
        <v>57</v>
      </c>
      <c r="G1714" s="12">
        <f t="shared" si="3"/>
        <v>1</v>
      </c>
    </row>
    <row r="1715" ht="15.75" customHeight="1">
      <c r="A1715" s="13">
        <v>42142.885416666664</v>
      </c>
      <c r="B1715" s="73">
        <f t="shared" si="1"/>
        <v>42142</v>
      </c>
      <c r="C1715" s="74">
        <f>IF(NewCustomer="Yes", IF(COUNTIF($I$2:$I$11,B1715)&gt;0,0,WEEKDAY(B1715,2)),IF(COUNTIF($I$2:$I$21,B1715)&gt;0,0,WEEKDAY(B1715,2)))</f>
        <v>1</v>
      </c>
      <c r="D1715" s="74">
        <f t="shared" si="2"/>
        <v>21</v>
      </c>
      <c r="E1715" s="12">
        <f>IFERROR(VLOOKUP(A1715,'IDAR Meter Data'!$A:$B,2,1),"")</f>
        <v>156</v>
      </c>
      <c r="F1715" s="75">
        <f>IF(CECCZ="CZ03",'Outside Temp'!B1715,IF(CECCZ="CZ04",'Outside Temp'!B1716,IF(CECCZ="CZ12",'Outside Temp'!B1717, IF(CECCZ="CZ13",'Outside Temp'!B1718))))</f>
        <v>57</v>
      </c>
      <c r="G1715" s="12">
        <f t="shared" si="3"/>
        <v>1</v>
      </c>
    </row>
    <row r="1716" ht="15.75" customHeight="1">
      <c r="A1716" s="13">
        <v>42142.895833333336</v>
      </c>
      <c r="B1716" s="73">
        <f t="shared" si="1"/>
        <v>42142</v>
      </c>
      <c r="C1716" s="74">
        <f>IF(NewCustomer="Yes", IF(COUNTIF($I$2:$I$11,B1716)&gt;0,0,WEEKDAY(B1716,2)),IF(COUNTIF($I$2:$I$21,B1716)&gt;0,0,WEEKDAY(B1716,2)))</f>
        <v>1</v>
      </c>
      <c r="D1716" s="74">
        <f t="shared" si="2"/>
        <v>21</v>
      </c>
      <c r="E1716" s="12">
        <f>IFERROR(VLOOKUP(A1716,'IDAR Meter Data'!$A:$B,2,1),"")</f>
        <v>146</v>
      </c>
      <c r="F1716" s="75">
        <f>IF(CECCZ="CZ03",'Outside Temp'!B1716,IF(CECCZ="CZ04",'Outside Temp'!B1717,IF(CECCZ="CZ12",'Outside Temp'!B1718, IF(CECCZ="CZ13",'Outside Temp'!B1719))))</f>
        <v>57</v>
      </c>
      <c r="G1716" s="12">
        <f t="shared" si="3"/>
        <v>1</v>
      </c>
    </row>
    <row r="1717" ht="15.75" customHeight="1">
      <c r="A1717" s="13">
        <v>42142.90625</v>
      </c>
      <c r="B1717" s="73">
        <f t="shared" si="1"/>
        <v>42142</v>
      </c>
      <c r="C1717" s="74">
        <f>IF(NewCustomer="Yes", IF(COUNTIF($I$2:$I$11,B1717)&gt;0,0,WEEKDAY(B1717,2)),IF(COUNTIF($I$2:$I$21,B1717)&gt;0,0,WEEKDAY(B1717,2)))</f>
        <v>1</v>
      </c>
      <c r="D1717" s="74">
        <f t="shared" si="2"/>
        <v>21</v>
      </c>
      <c r="E1717" s="12">
        <f>IFERROR(VLOOKUP(A1717,'IDAR Meter Data'!$A:$B,2,1),"")</f>
        <v>145</v>
      </c>
      <c r="F1717" s="75">
        <f>IF(CECCZ="CZ03",'Outside Temp'!B1717,IF(CECCZ="CZ04",'Outside Temp'!B1718,IF(CECCZ="CZ12",'Outside Temp'!B1719, IF(CECCZ="CZ13",'Outside Temp'!B1720))))</f>
        <v>57</v>
      </c>
      <c r="G1717" s="12">
        <f t="shared" si="3"/>
        <v>1</v>
      </c>
    </row>
    <row r="1718" ht="15.75" customHeight="1">
      <c r="A1718" s="13">
        <v>42142.916666666664</v>
      </c>
      <c r="B1718" s="73">
        <f t="shared" si="1"/>
        <v>42142</v>
      </c>
      <c r="C1718" s="74">
        <f>IF(NewCustomer="Yes", IF(COUNTIF($I$2:$I$11,B1718)&gt;0,0,WEEKDAY(B1718,2)),IF(COUNTIF($I$2:$I$21,B1718)&gt;0,0,WEEKDAY(B1718,2)))</f>
        <v>1</v>
      </c>
      <c r="D1718" s="74">
        <f t="shared" si="2"/>
        <v>22</v>
      </c>
      <c r="E1718" s="12">
        <f>IFERROR(VLOOKUP(A1718,'IDAR Meter Data'!$A:$B,2,1),"")</f>
        <v>147</v>
      </c>
      <c r="F1718" s="75">
        <f>IF(CECCZ="CZ03",'Outside Temp'!B1718,IF(CECCZ="CZ04",'Outside Temp'!B1719,IF(CECCZ="CZ12",'Outside Temp'!B1720, IF(CECCZ="CZ13",'Outside Temp'!B1721))))</f>
        <v>56.93333333</v>
      </c>
      <c r="G1718" s="12">
        <f t="shared" si="3"/>
        <v>1</v>
      </c>
    </row>
    <row r="1719" ht="15.75" customHeight="1">
      <c r="A1719" s="13">
        <v>42142.927083333336</v>
      </c>
      <c r="B1719" s="73">
        <f t="shared" si="1"/>
        <v>42142</v>
      </c>
      <c r="C1719" s="74">
        <f>IF(NewCustomer="Yes", IF(COUNTIF($I$2:$I$11,B1719)&gt;0,0,WEEKDAY(B1719,2)),IF(COUNTIF($I$2:$I$21,B1719)&gt;0,0,WEEKDAY(B1719,2)))</f>
        <v>1</v>
      </c>
      <c r="D1719" s="74">
        <f t="shared" si="2"/>
        <v>22</v>
      </c>
      <c r="E1719" s="12">
        <f>IFERROR(VLOOKUP(A1719,'IDAR Meter Data'!$A:$B,2,1),"")</f>
        <v>157</v>
      </c>
      <c r="F1719" s="75">
        <f>IF(CECCZ="CZ03",'Outside Temp'!B1719,IF(CECCZ="CZ04",'Outside Temp'!B1720,IF(CECCZ="CZ12",'Outside Temp'!B1721, IF(CECCZ="CZ13",'Outside Temp'!B1722))))</f>
        <v>56.68333333</v>
      </c>
      <c r="G1719" s="12">
        <f t="shared" si="3"/>
        <v>1</v>
      </c>
    </row>
    <row r="1720" ht="15.75" customHeight="1">
      <c r="A1720" s="13">
        <v>42142.9375</v>
      </c>
      <c r="B1720" s="73">
        <f t="shared" si="1"/>
        <v>42142</v>
      </c>
      <c r="C1720" s="74">
        <f>IF(NewCustomer="Yes", IF(COUNTIF($I$2:$I$11,B1720)&gt;0,0,WEEKDAY(B1720,2)),IF(COUNTIF($I$2:$I$21,B1720)&gt;0,0,WEEKDAY(B1720,2)))</f>
        <v>1</v>
      </c>
      <c r="D1720" s="74">
        <f t="shared" si="2"/>
        <v>22</v>
      </c>
      <c r="E1720" s="12">
        <f>IFERROR(VLOOKUP(A1720,'IDAR Meter Data'!$A:$B,2,1),"")</f>
        <v>149</v>
      </c>
      <c r="F1720" s="75">
        <f>IF(CECCZ="CZ03",'Outside Temp'!B1720,IF(CECCZ="CZ04",'Outside Temp'!B1721,IF(CECCZ="CZ12",'Outside Temp'!B1722, IF(CECCZ="CZ13",'Outside Temp'!B1723))))</f>
        <v>56.43333333</v>
      </c>
      <c r="G1720" s="12">
        <f t="shared" si="3"/>
        <v>1</v>
      </c>
    </row>
    <row r="1721" ht="15.75" customHeight="1">
      <c r="A1721" s="13">
        <v>42142.947916666664</v>
      </c>
      <c r="B1721" s="73">
        <f t="shared" si="1"/>
        <v>42142</v>
      </c>
      <c r="C1721" s="74">
        <f>IF(NewCustomer="Yes", IF(COUNTIF($I$2:$I$11,B1721)&gt;0,0,WEEKDAY(B1721,2)),IF(COUNTIF($I$2:$I$21,B1721)&gt;0,0,WEEKDAY(B1721,2)))</f>
        <v>1</v>
      </c>
      <c r="D1721" s="74">
        <f t="shared" si="2"/>
        <v>22</v>
      </c>
      <c r="E1721" s="12">
        <f>IFERROR(VLOOKUP(A1721,'IDAR Meter Data'!$A:$B,2,1),"")</f>
        <v>149</v>
      </c>
      <c r="F1721" s="75">
        <f>IF(CECCZ="CZ03",'Outside Temp'!B1721,IF(CECCZ="CZ04",'Outside Temp'!B1722,IF(CECCZ="CZ12",'Outside Temp'!B1723, IF(CECCZ="CZ13",'Outside Temp'!B1724))))</f>
        <v>56.18333333</v>
      </c>
      <c r="G1721" s="12">
        <f t="shared" si="3"/>
        <v>1</v>
      </c>
    </row>
    <row r="1722" ht="15.75" customHeight="1">
      <c r="A1722" s="13">
        <v>42142.958333333336</v>
      </c>
      <c r="B1722" s="73">
        <f t="shared" si="1"/>
        <v>42142</v>
      </c>
      <c r="C1722" s="74">
        <f>IF(NewCustomer="Yes", IF(COUNTIF($I$2:$I$11,B1722)&gt;0,0,WEEKDAY(B1722,2)),IF(COUNTIF($I$2:$I$21,B1722)&gt;0,0,WEEKDAY(B1722,2)))</f>
        <v>1</v>
      </c>
      <c r="D1722" s="74">
        <f t="shared" si="2"/>
        <v>23</v>
      </c>
      <c r="E1722" s="12">
        <f>IFERROR(VLOOKUP(A1722,'IDAR Meter Data'!$A:$B,2,1),"")</f>
        <v>151</v>
      </c>
      <c r="F1722" s="75">
        <f>IF(CECCZ="CZ03",'Outside Temp'!B1722,IF(CECCZ="CZ04",'Outside Temp'!B1723,IF(CECCZ="CZ12",'Outside Temp'!B1724, IF(CECCZ="CZ13",'Outside Temp'!B1725))))</f>
        <v>56</v>
      </c>
      <c r="G1722" s="12">
        <f t="shared" si="3"/>
        <v>1</v>
      </c>
    </row>
    <row r="1723" ht="15.75" customHeight="1">
      <c r="A1723" s="13">
        <v>42142.96875</v>
      </c>
      <c r="B1723" s="73">
        <f t="shared" si="1"/>
        <v>42142</v>
      </c>
      <c r="C1723" s="74">
        <f>IF(NewCustomer="Yes", IF(COUNTIF($I$2:$I$11,B1723)&gt;0,0,WEEKDAY(B1723,2)),IF(COUNTIF($I$2:$I$21,B1723)&gt;0,0,WEEKDAY(B1723,2)))</f>
        <v>1</v>
      </c>
      <c r="D1723" s="74">
        <f t="shared" si="2"/>
        <v>23</v>
      </c>
      <c r="E1723" s="12">
        <f>IFERROR(VLOOKUP(A1723,'IDAR Meter Data'!$A:$B,2,1),"")</f>
        <v>149</v>
      </c>
      <c r="F1723" s="75">
        <f>IF(CECCZ="CZ03",'Outside Temp'!B1723,IF(CECCZ="CZ04",'Outside Temp'!B1724,IF(CECCZ="CZ12",'Outside Temp'!B1725, IF(CECCZ="CZ13",'Outside Temp'!B1726))))</f>
        <v>56</v>
      </c>
      <c r="G1723" s="12">
        <f t="shared" si="3"/>
        <v>1</v>
      </c>
    </row>
    <row r="1724" ht="15.75" customHeight="1">
      <c r="A1724" s="13">
        <v>42142.979166666664</v>
      </c>
      <c r="B1724" s="73">
        <f t="shared" si="1"/>
        <v>42142</v>
      </c>
      <c r="C1724" s="74">
        <f>IF(NewCustomer="Yes", IF(COUNTIF($I$2:$I$11,B1724)&gt;0,0,WEEKDAY(B1724,2)),IF(COUNTIF($I$2:$I$21,B1724)&gt;0,0,WEEKDAY(B1724,2)))</f>
        <v>1</v>
      </c>
      <c r="D1724" s="74">
        <f t="shared" si="2"/>
        <v>23</v>
      </c>
      <c r="E1724" s="12">
        <f>IFERROR(VLOOKUP(A1724,'IDAR Meter Data'!$A:$B,2,1),"")</f>
        <v>149</v>
      </c>
      <c r="F1724" s="75">
        <f>IF(CECCZ="CZ03",'Outside Temp'!B1724,IF(CECCZ="CZ04",'Outside Temp'!B1725,IF(CECCZ="CZ12",'Outside Temp'!B1726, IF(CECCZ="CZ13",'Outside Temp'!B1727))))</f>
        <v>56</v>
      </c>
      <c r="G1724" s="12">
        <f t="shared" si="3"/>
        <v>1</v>
      </c>
    </row>
    <row r="1725" ht="15.75" customHeight="1">
      <c r="A1725" s="13">
        <v>42142.989583333336</v>
      </c>
      <c r="B1725" s="73">
        <f t="shared" si="1"/>
        <v>42142</v>
      </c>
      <c r="C1725" s="74">
        <f>IF(NewCustomer="Yes", IF(COUNTIF($I$2:$I$11,B1725)&gt;0,0,WEEKDAY(B1725,2)),IF(COUNTIF($I$2:$I$21,B1725)&gt;0,0,WEEKDAY(B1725,2)))</f>
        <v>1</v>
      </c>
      <c r="D1725" s="74">
        <f t="shared" si="2"/>
        <v>23</v>
      </c>
      <c r="E1725" s="12">
        <f>IFERROR(VLOOKUP(A1725,'IDAR Meter Data'!$A:$B,2,1),"")</f>
        <v>157</v>
      </c>
      <c r="F1725" s="75">
        <f>IF(CECCZ="CZ03",'Outside Temp'!B1725,IF(CECCZ="CZ04",'Outside Temp'!B1726,IF(CECCZ="CZ12",'Outside Temp'!B1727, IF(CECCZ="CZ13",'Outside Temp'!B1728))))</f>
        <v>56</v>
      </c>
      <c r="G1725" s="12">
        <f t="shared" si="3"/>
        <v>1</v>
      </c>
    </row>
    <row r="1726" ht="15.75" customHeight="1">
      <c r="A1726" s="13">
        <v>42143.0</v>
      </c>
      <c r="B1726" s="73">
        <f t="shared" si="1"/>
        <v>42143</v>
      </c>
      <c r="C1726" s="74">
        <f>IF(NewCustomer="Yes", IF(COUNTIF($I$2:$I$11,B1726)&gt;0,0,WEEKDAY(B1726,2)),IF(COUNTIF($I$2:$I$21,B1726)&gt;0,0,WEEKDAY(B1726,2)))</f>
        <v>2</v>
      </c>
      <c r="D1726" s="74">
        <f t="shared" si="2"/>
        <v>0</v>
      </c>
      <c r="E1726" s="12">
        <f>IFERROR(VLOOKUP(A1726,'IDAR Meter Data'!$A:$B,2,1),"")</f>
        <v>155</v>
      </c>
      <c r="F1726" s="75">
        <f>IF(CECCZ="CZ03",'Outside Temp'!B1726,IF(CECCZ="CZ04",'Outside Temp'!B1727,IF(CECCZ="CZ12",'Outside Temp'!B1728, IF(CECCZ="CZ13",'Outside Temp'!B1729))))</f>
        <v>56</v>
      </c>
      <c r="G1726" s="12">
        <f t="shared" si="3"/>
        <v>1</v>
      </c>
    </row>
    <row r="1727" ht="15.75" customHeight="1">
      <c r="A1727" s="13">
        <v>42143.010416666664</v>
      </c>
      <c r="B1727" s="73">
        <f t="shared" si="1"/>
        <v>42143</v>
      </c>
      <c r="C1727" s="74">
        <f>IF(NewCustomer="Yes", IF(COUNTIF($I$2:$I$11,B1727)&gt;0,0,WEEKDAY(B1727,2)),IF(COUNTIF($I$2:$I$21,B1727)&gt;0,0,WEEKDAY(B1727,2)))</f>
        <v>2</v>
      </c>
      <c r="D1727" s="74">
        <f t="shared" si="2"/>
        <v>0</v>
      </c>
      <c r="E1727" s="12">
        <f>IFERROR(VLOOKUP(A1727,'IDAR Meter Data'!$A:$B,2,1),"")</f>
        <v>145</v>
      </c>
      <c r="F1727" s="75">
        <f>IF(CECCZ="CZ03",'Outside Temp'!B1727,IF(CECCZ="CZ04",'Outside Temp'!B1728,IF(CECCZ="CZ12",'Outside Temp'!B1729, IF(CECCZ="CZ13",'Outside Temp'!B1730))))</f>
        <v>56</v>
      </c>
      <c r="G1727" s="12">
        <f t="shared" si="3"/>
        <v>1</v>
      </c>
    </row>
    <row r="1728" ht="15.75" customHeight="1">
      <c r="A1728" s="13">
        <v>42143.020833333336</v>
      </c>
      <c r="B1728" s="73">
        <f t="shared" si="1"/>
        <v>42143</v>
      </c>
      <c r="C1728" s="74">
        <f>IF(NewCustomer="Yes", IF(COUNTIF($I$2:$I$11,B1728)&gt;0,0,WEEKDAY(B1728,2)),IF(COUNTIF($I$2:$I$21,B1728)&gt;0,0,WEEKDAY(B1728,2)))</f>
        <v>2</v>
      </c>
      <c r="D1728" s="74">
        <f t="shared" si="2"/>
        <v>0</v>
      </c>
      <c r="E1728" s="12">
        <f>IFERROR(VLOOKUP(A1728,'IDAR Meter Data'!$A:$B,2,1),"")</f>
        <v>142</v>
      </c>
      <c r="F1728" s="75">
        <f>IF(CECCZ="CZ03",'Outside Temp'!B1728,IF(CECCZ="CZ04",'Outside Temp'!B1729,IF(CECCZ="CZ12",'Outside Temp'!B1730, IF(CECCZ="CZ13",'Outside Temp'!B1731))))</f>
        <v>56</v>
      </c>
      <c r="G1728" s="12">
        <f t="shared" si="3"/>
        <v>1</v>
      </c>
    </row>
    <row r="1729" ht="15.75" customHeight="1">
      <c r="A1729" s="13">
        <v>42143.03125</v>
      </c>
      <c r="B1729" s="73">
        <f t="shared" si="1"/>
        <v>42143</v>
      </c>
      <c r="C1729" s="74">
        <f>IF(NewCustomer="Yes", IF(COUNTIF($I$2:$I$11,B1729)&gt;0,0,WEEKDAY(B1729,2)),IF(COUNTIF($I$2:$I$21,B1729)&gt;0,0,WEEKDAY(B1729,2)))</f>
        <v>2</v>
      </c>
      <c r="D1729" s="74">
        <f t="shared" si="2"/>
        <v>0</v>
      </c>
      <c r="E1729" s="12">
        <f>IFERROR(VLOOKUP(A1729,'IDAR Meter Data'!$A:$B,2,1),"")</f>
        <v>144</v>
      </c>
      <c r="F1729" s="75">
        <f>IF(CECCZ="CZ03",'Outside Temp'!B1729,IF(CECCZ="CZ04",'Outside Temp'!B1730,IF(CECCZ="CZ12",'Outside Temp'!B1731, IF(CECCZ="CZ13",'Outside Temp'!B1732))))</f>
        <v>56</v>
      </c>
      <c r="G1729" s="12">
        <f t="shared" si="3"/>
        <v>1</v>
      </c>
    </row>
    <row r="1730" ht="15.75" customHeight="1">
      <c r="A1730" s="13">
        <v>42143.041666666664</v>
      </c>
      <c r="B1730" s="73">
        <f t="shared" si="1"/>
        <v>42143</v>
      </c>
      <c r="C1730" s="74">
        <f>IF(NewCustomer="Yes", IF(COUNTIF($I$2:$I$11,B1730)&gt;0,0,WEEKDAY(B1730,2)),IF(COUNTIF($I$2:$I$21,B1730)&gt;0,0,WEEKDAY(B1730,2)))</f>
        <v>2</v>
      </c>
      <c r="D1730" s="74">
        <f t="shared" si="2"/>
        <v>1</v>
      </c>
      <c r="E1730" s="12">
        <f>IFERROR(VLOOKUP(A1730,'IDAR Meter Data'!$A:$B,2,1),"")</f>
        <v>153</v>
      </c>
      <c r="F1730" s="75">
        <f>IF(CECCZ="CZ03",'Outside Temp'!B1730,IF(CECCZ="CZ04",'Outside Temp'!B1731,IF(CECCZ="CZ12",'Outside Temp'!B1732, IF(CECCZ="CZ13",'Outside Temp'!B1733))))</f>
        <v>55.8</v>
      </c>
      <c r="G1730" s="12">
        <f t="shared" si="3"/>
        <v>1</v>
      </c>
    </row>
    <row r="1731" ht="15.75" customHeight="1">
      <c r="A1731" s="13">
        <v>42143.052083333336</v>
      </c>
      <c r="B1731" s="73">
        <f t="shared" si="1"/>
        <v>42143</v>
      </c>
      <c r="C1731" s="74">
        <f>IF(NewCustomer="Yes", IF(COUNTIF($I$2:$I$11,B1731)&gt;0,0,WEEKDAY(B1731,2)),IF(COUNTIF($I$2:$I$21,B1731)&gt;0,0,WEEKDAY(B1731,2)))</f>
        <v>2</v>
      </c>
      <c r="D1731" s="74">
        <f t="shared" si="2"/>
        <v>1</v>
      </c>
      <c r="E1731" s="12">
        <f>IFERROR(VLOOKUP(A1731,'IDAR Meter Data'!$A:$B,2,1),"")</f>
        <v>149</v>
      </c>
      <c r="F1731" s="75">
        <f>IF(CECCZ="CZ03",'Outside Temp'!B1731,IF(CECCZ="CZ04",'Outside Temp'!B1732,IF(CECCZ="CZ12",'Outside Temp'!B1733, IF(CECCZ="CZ13",'Outside Temp'!B1734))))</f>
        <v>55.05</v>
      </c>
      <c r="G1731" s="12">
        <f t="shared" si="3"/>
        <v>1</v>
      </c>
    </row>
    <row r="1732" ht="15.75" customHeight="1">
      <c r="A1732" s="13">
        <v>42143.0625</v>
      </c>
      <c r="B1732" s="73">
        <f t="shared" si="1"/>
        <v>42143</v>
      </c>
      <c r="C1732" s="74">
        <f>IF(NewCustomer="Yes", IF(COUNTIF($I$2:$I$11,B1732)&gt;0,0,WEEKDAY(B1732,2)),IF(COUNTIF($I$2:$I$21,B1732)&gt;0,0,WEEKDAY(B1732,2)))</f>
        <v>2</v>
      </c>
      <c r="D1732" s="74">
        <f t="shared" si="2"/>
        <v>1</v>
      </c>
      <c r="E1732" s="12">
        <f>IFERROR(VLOOKUP(A1732,'IDAR Meter Data'!$A:$B,2,1),"")</f>
        <v>145</v>
      </c>
      <c r="F1732" s="75">
        <f>IF(CECCZ="CZ03",'Outside Temp'!B1732,IF(CECCZ="CZ04",'Outside Temp'!B1733,IF(CECCZ="CZ12",'Outside Temp'!B1734, IF(CECCZ="CZ13",'Outside Temp'!B1735))))</f>
        <v>55</v>
      </c>
      <c r="G1732" s="12">
        <f t="shared" si="3"/>
        <v>1</v>
      </c>
    </row>
    <row r="1733" ht="15.75" customHeight="1">
      <c r="A1733" s="13">
        <v>42143.072916666664</v>
      </c>
      <c r="B1733" s="73">
        <f t="shared" si="1"/>
        <v>42143</v>
      </c>
      <c r="C1733" s="74">
        <f>IF(NewCustomer="Yes", IF(COUNTIF($I$2:$I$11,B1733)&gt;0,0,WEEKDAY(B1733,2)),IF(COUNTIF($I$2:$I$21,B1733)&gt;0,0,WEEKDAY(B1733,2)))</f>
        <v>2</v>
      </c>
      <c r="D1733" s="74">
        <f t="shared" si="2"/>
        <v>1</v>
      </c>
      <c r="E1733" s="12">
        <f>IFERROR(VLOOKUP(A1733,'IDAR Meter Data'!$A:$B,2,1),"")</f>
        <v>145</v>
      </c>
      <c r="F1733" s="75">
        <f>IF(CECCZ="CZ03",'Outside Temp'!B1733,IF(CECCZ="CZ04",'Outside Temp'!B1734,IF(CECCZ="CZ12",'Outside Temp'!B1735, IF(CECCZ="CZ13",'Outside Temp'!B1736))))</f>
        <v>55</v>
      </c>
      <c r="G1733" s="12">
        <f t="shared" si="3"/>
        <v>1</v>
      </c>
    </row>
    <row r="1734" ht="15.75" customHeight="1">
      <c r="A1734" s="13">
        <v>42143.083333333336</v>
      </c>
      <c r="B1734" s="73">
        <f t="shared" si="1"/>
        <v>42143</v>
      </c>
      <c r="C1734" s="74">
        <f>IF(NewCustomer="Yes", IF(COUNTIF($I$2:$I$11,B1734)&gt;0,0,WEEKDAY(B1734,2)),IF(COUNTIF($I$2:$I$21,B1734)&gt;0,0,WEEKDAY(B1734,2)))</f>
        <v>2</v>
      </c>
      <c r="D1734" s="74">
        <f t="shared" si="2"/>
        <v>2</v>
      </c>
      <c r="E1734" s="12">
        <f>IFERROR(VLOOKUP(A1734,'IDAR Meter Data'!$A:$B,2,1),"")</f>
        <v>140</v>
      </c>
      <c r="F1734" s="75">
        <f>IF(CECCZ="CZ03",'Outside Temp'!B1734,IF(CECCZ="CZ04",'Outside Temp'!B1735,IF(CECCZ="CZ12",'Outside Temp'!B1736, IF(CECCZ="CZ13",'Outside Temp'!B1737))))</f>
        <v>55</v>
      </c>
      <c r="G1734" s="12">
        <f t="shared" si="3"/>
        <v>1</v>
      </c>
    </row>
    <row r="1735" ht="15.75" customHeight="1">
      <c r="A1735" s="13">
        <v>42143.09375</v>
      </c>
      <c r="B1735" s="73">
        <f t="shared" si="1"/>
        <v>42143</v>
      </c>
      <c r="C1735" s="74">
        <f>IF(NewCustomer="Yes", IF(COUNTIF($I$2:$I$11,B1735)&gt;0,0,WEEKDAY(B1735,2)),IF(COUNTIF($I$2:$I$21,B1735)&gt;0,0,WEEKDAY(B1735,2)))</f>
        <v>2</v>
      </c>
      <c r="D1735" s="74">
        <f t="shared" si="2"/>
        <v>2</v>
      </c>
      <c r="E1735" s="12">
        <f>IFERROR(VLOOKUP(A1735,'IDAR Meter Data'!$A:$B,2,1),"")</f>
        <v>150</v>
      </c>
      <c r="F1735" s="75">
        <f>IF(CECCZ="CZ03",'Outside Temp'!B1735,IF(CECCZ="CZ04",'Outside Temp'!B1736,IF(CECCZ="CZ12",'Outside Temp'!B1737, IF(CECCZ="CZ13",'Outside Temp'!B1738))))</f>
        <v>55</v>
      </c>
      <c r="G1735" s="12">
        <f t="shared" si="3"/>
        <v>1</v>
      </c>
    </row>
    <row r="1736" ht="15.75" customHeight="1">
      <c r="A1736" s="13">
        <v>42143.104166666664</v>
      </c>
      <c r="B1736" s="73">
        <f t="shared" si="1"/>
        <v>42143</v>
      </c>
      <c r="C1736" s="74">
        <f>IF(NewCustomer="Yes", IF(COUNTIF($I$2:$I$11,B1736)&gt;0,0,WEEKDAY(B1736,2)),IF(COUNTIF($I$2:$I$21,B1736)&gt;0,0,WEEKDAY(B1736,2)))</f>
        <v>2</v>
      </c>
      <c r="D1736" s="74">
        <f t="shared" si="2"/>
        <v>2</v>
      </c>
      <c r="E1736" s="12">
        <f>IFERROR(VLOOKUP(A1736,'IDAR Meter Data'!$A:$B,2,1),"")</f>
        <v>148</v>
      </c>
      <c r="F1736" s="75">
        <f>IF(CECCZ="CZ03",'Outside Temp'!B1736,IF(CECCZ="CZ04",'Outside Temp'!B1737,IF(CECCZ="CZ12",'Outside Temp'!B1738, IF(CECCZ="CZ13",'Outside Temp'!B1739))))</f>
        <v>55</v>
      </c>
      <c r="G1736" s="12">
        <f t="shared" si="3"/>
        <v>1</v>
      </c>
    </row>
    <row r="1737" ht="15.75" customHeight="1">
      <c r="A1737" s="13">
        <v>42143.114583333336</v>
      </c>
      <c r="B1737" s="73">
        <f t="shared" si="1"/>
        <v>42143</v>
      </c>
      <c r="C1737" s="74">
        <f>IF(NewCustomer="Yes", IF(COUNTIF($I$2:$I$11,B1737)&gt;0,0,WEEKDAY(B1737,2)),IF(COUNTIF($I$2:$I$21,B1737)&gt;0,0,WEEKDAY(B1737,2)))</f>
        <v>2</v>
      </c>
      <c r="D1737" s="74">
        <f t="shared" si="2"/>
        <v>2</v>
      </c>
      <c r="E1737" s="12">
        <f>IFERROR(VLOOKUP(A1737,'IDAR Meter Data'!$A:$B,2,1),"")</f>
        <v>146</v>
      </c>
      <c r="F1737" s="75">
        <f>IF(CECCZ="CZ03",'Outside Temp'!B1737,IF(CECCZ="CZ04",'Outside Temp'!B1738,IF(CECCZ="CZ12",'Outside Temp'!B1739, IF(CECCZ="CZ13",'Outside Temp'!B1740))))</f>
        <v>55</v>
      </c>
      <c r="G1737" s="12">
        <f t="shared" si="3"/>
        <v>1</v>
      </c>
    </row>
    <row r="1738" ht="15.75" customHeight="1">
      <c r="A1738" s="13">
        <v>42143.125</v>
      </c>
      <c r="B1738" s="73">
        <f t="shared" si="1"/>
        <v>42143</v>
      </c>
      <c r="C1738" s="74">
        <f>IF(NewCustomer="Yes", IF(COUNTIF($I$2:$I$11,B1738)&gt;0,0,WEEKDAY(B1738,2)),IF(COUNTIF($I$2:$I$21,B1738)&gt;0,0,WEEKDAY(B1738,2)))</f>
        <v>2</v>
      </c>
      <c r="D1738" s="74">
        <f t="shared" si="2"/>
        <v>3</v>
      </c>
      <c r="E1738" s="12">
        <f>IFERROR(VLOOKUP(A1738,'IDAR Meter Data'!$A:$B,2,1),"")</f>
        <v>141</v>
      </c>
      <c r="F1738" s="75">
        <f>IF(CECCZ="CZ03",'Outside Temp'!B1738,IF(CECCZ="CZ04",'Outside Temp'!B1739,IF(CECCZ="CZ12",'Outside Temp'!B1740, IF(CECCZ="CZ13",'Outside Temp'!B1741))))</f>
        <v>55</v>
      </c>
      <c r="G1738" s="12">
        <f t="shared" si="3"/>
        <v>1</v>
      </c>
    </row>
    <row r="1739" ht="15.75" customHeight="1">
      <c r="A1739" s="13">
        <v>42143.135416666664</v>
      </c>
      <c r="B1739" s="73">
        <f t="shared" si="1"/>
        <v>42143</v>
      </c>
      <c r="C1739" s="74">
        <f>IF(NewCustomer="Yes", IF(COUNTIF($I$2:$I$11,B1739)&gt;0,0,WEEKDAY(B1739,2)),IF(COUNTIF($I$2:$I$21,B1739)&gt;0,0,WEEKDAY(B1739,2)))</f>
        <v>2</v>
      </c>
      <c r="D1739" s="74">
        <f t="shared" si="2"/>
        <v>3</v>
      </c>
      <c r="E1739" s="12">
        <f>IFERROR(VLOOKUP(A1739,'IDAR Meter Data'!$A:$B,2,1),"")</f>
        <v>145</v>
      </c>
      <c r="F1739" s="75">
        <f>IF(CECCZ="CZ03",'Outside Temp'!B1739,IF(CECCZ="CZ04",'Outside Temp'!B1740,IF(CECCZ="CZ12",'Outside Temp'!B1741, IF(CECCZ="CZ13",'Outside Temp'!B1742))))</f>
        <v>55</v>
      </c>
      <c r="G1739" s="12">
        <f t="shared" si="3"/>
        <v>1</v>
      </c>
    </row>
    <row r="1740" ht="15.75" customHeight="1">
      <c r="A1740" s="13">
        <v>42143.145833333336</v>
      </c>
      <c r="B1740" s="73">
        <f t="shared" si="1"/>
        <v>42143</v>
      </c>
      <c r="C1740" s="74">
        <f>IF(NewCustomer="Yes", IF(COUNTIF($I$2:$I$11,B1740)&gt;0,0,WEEKDAY(B1740,2)),IF(COUNTIF($I$2:$I$21,B1740)&gt;0,0,WEEKDAY(B1740,2)))</f>
        <v>2</v>
      </c>
      <c r="D1740" s="74">
        <f t="shared" si="2"/>
        <v>3</v>
      </c>
      <c r="E1740" s="12">
        <f>IFERROR(VLOOKUP(A1740,'IDAR Meter Data'!$A:$B,2,1),"")</f>
        <v>152</v>
      </c>
      <c r="F1740" s="75">
        <f>IF(CECCZ="CZ03",'Outside Temp'!B1740,IF(CECCZ="CZ04",'Outside Temp'!B1741,IF(CECCZ="CZ12",'Outside Temp'!B1742, IF(CECCZ="CZ13",'Outside Temp'!B1743))))</f>
        <v>55</v>
      </c>
      <c r="G1740" s="12">
        <f t="shared" si="3"/>
        <v>1</v>
      </c>
    </row>
    <row r="1741" ht="15.75" customHeight="1">
      <c r="A1741" s="13">
        <v>42143.15625</v>
      </c>
      <c r="B1741" s="73">
        <f t="shared" si="1"/>
        <v>42143</v>
      </c>
      <c r="C1741" s="74">
        <f>IF(NewCustomer="Yes", IF(COUNTIF($I$2:$I$11,B1741)&gt;0,0,WEEKDAY(B1741,2)),IF(COUNTIF($I$2:$I$21,B1741)&gt;0,0,WEEKDAY(B1741,2)))</f>
        <v>2</v>
      </c>
      <c r="D1741" s="74">
        <f t="shared" si="2"/>
        <v>3</v>
      </c>
      <c r="E1741" s="12">
        <f>IFERROR(VLOOKUP(A1741,'IDAR Meter Data'!$A:$B,2,1),"")</f>
        <v>146</v>
      </c>
      <c r="F1741" s="75">
        <f>IF(CECCZ="CZ03",'Outside Temp'!B1741,IF(CECCZ="CZ04",'Outside Temp'!B1742,IF(CECCZ="CZ12",'Outside Temp'!B1743, IF(CECCZ="CZ13",'Outside Temp'!B1744))))</f>
        <v>55</v>
      </c>
      <c r="G1741" s="12">
        <f t="shared" si="3"/>
        <v>1</v>
      </c>
    </row>
    <row r="1742" ht="15.75" customHeight="1">
      <c r="A1742" s="13">
        <v>42143.166666666664</v>
      </c>
      <c r="B1742" s="73">
        <f t="shared" si="1"/>
        <v>42143</v>
      </c>
      <c r="C1742" s="74">
        <f>IF(NewCustomer="Yes", IF(COUNTIF($I$2:$I$11,B1742)&gt;0,0,WEEKDAY(B1742,2)),IF(COUNTIF($I$2:$I$21,B1742)&gt;0,0,WEEKDAY(B1742,2)))</f>
        <v>2</v>
      </c>
      <c r="D1742" s="74">
        <f t="shared" si="2"/>
        <v>4</v>
      </c>
      <c r="E1742" s="12">
        <f>IFERROR(VLOOKUP(A1742,'IDAR Meter Data'!$A:$B,2,1),"")</f>
        <v>143</v>
      </c>
      <c r="F1742" s="75">
        <f>IF(CECCZ="CZ03",'Outside Temp'!B1742,IF(CECCZ="CZ04",'Outside Temp'!B1743,IF(CECCZ="CZ12",'Outside Temp'!B1744, IF(CECCZ="CZ13",'Outside Temp'!B1745))))</f>
        <v>55.93103448</v>
      </c>
      <c r="G1742" s="12">
        <f t="shared" si="3"/>
        <v>1</v>
      </c>
    </row>
    <row r="1743" ht="15.75" customHeight="1">
      <c r="A1743" s="13">
        <v>42143.177083333336</v>
      </c>
      <c r="B1743" s="73">
        <f t="shared" si="1"/>
        <v>42143</v>
      </c>
      <c r="C1743" s="74">
        <f>IF(NewCustomer="Yes", IF(COUNTIF($I$2:$I$11,B1743)&gt;0,0,WEEKDAY(B1743,2)),IF(COUNTIF($I$2:$I$21,B1743)&gt;0,0,WEEKDAY(B1743,2)))</f>
        <v>2</v>
      </c>
      <c r="D1743" s="74">
        <f t="shared" si="2"/>
        <v>4</v>
      </c>
      <c r="E1743" s="12">
        <f>IFERROR(VLOOKUP(A1743,'IDAR Meter Data'!$A:$B,2,1),"")</f>
        <v>144</v>
      </c>
      <c r="F1743" s="75">
        <f>IF(CECCZ="CZ03",'Outside Temp'!B1743,IF(CECCZ="CZ04",'Outside Temp'!B1744,IF(CECCZ="CZ12",'Outside Temp'!B1745, IF(CECCZ="CZ13",'Outside Temp'!B1746))))</f>
        <v>55.67241379</v>
      </c>
      <c r="G1743" s="12">
        <f t="shared" si="3"/>
        <v>1</v>
      </c>
    </row>
    <row r="1744" ht="15.75" customHeight="1">
      <c r="A1744" s="13">
        <v>42143.1875</v>
      </c>
      <c r="B1744" s="73">
        <f t="shared" si="1"/>
        <v>42143</v>
      </c>
      <c r="C1744" s="74">
        <f>IF(NewCustomer="Yes", IF(COUNTIF($I$2:$I$11,B1744)&gt;0,0,WEEKDAY(B1744,2)),IF(COUNTIF($I$2:$I$21,B1744)&gt;0,0,WEEKDAY(B1744,2)))</f>
        <v>2</v>
      </c>
      <c r="D1744" s="74">
        <f t="shared" si="2"/>
        <v>4</v>
      </c>
      <c r="E1744" s="12">
        <f>IFERROR(VLOOKUP(A1744,'IDAR Meter Data'!$A:$B,2,1),"")</f>
        <v>145</v>
      </c>
      <c r="F1744" s="75">
        <f>IF(CECCZ="CZ03",'Outside Temp'!B1744,IF(CECCZ="CZ04",'Outside Temp'!B1745,IF(CECCZ="CZ12",'Outside Temp'!B1746, IF(CECCZ="CZ13",'Outside Temp'!B1747))))</f>
        <v>55.4137931</v>
      </c>
      <c r="G1744" s="12">
        <f t="shared" si="3"/>
        <v>1</v>
      </c>
    </row>
    <row r="1745" ht="15.75" customHeight="1">
      <c r="A1745" s="13">
        <v>42143.197916666664</v>
      </c>
      <c r="B1745" s="73">
        <f t="shared" si="1"/>
        <v>42143</v>
      </c>
      <c r="C1745" s="74">
        <f>IF(NewCustomer="Yes", IF(COUNTIF($I$2:$I$11,B1745)&gt;0,0,WEEKDAY(B1745,2)),IF(COUNTIF($I$2:$I$21,B1745)&gt;0,0,WEEKDAY(B1745,2)))</f>
        <v>2</v>
      </c>
      <c r="D1745" s="74">
        <f t="shared" si="2"/>
        <v>4</v>
      </c>
      <c r="E1745" s="12">
        <f>IFERROR(VLOOKUP(A1745,'IDAR Meter Data'!$A:$B,2,1),"")</f>
        <v>145</v>
      </c>
      <c r="F1745" s="75">
        <f>IF(CECCZ="CZ03",'Outside Temp'!B1745,IF(CECCZ="CZ04",'Outside Temp'!B1746,IF(CECCZ="CZ12",'Outside Temp'!B1747, IF(CECCZ="CZ13",'Outside Temp'!B1748))))</f>
        <v>55.15517241</v>
      </c>
      <c r="G1745" s="12">
        <f t="shared" si="3"/>
        <v>1</v>
      </c>
    </row>
    <row r="1746" ht="15.75" customHeight="1">
      <c r="A1746" s="13">
        <v>42143.208333333336</v>
      </c>
      <c r="B1746" s="73">
        <f t="shared" si="1"/>
        <v>42143</v>
      </c>
      <c r="C1746" s="74">
        <f>IF(NewCustomer="Yes", IF(COUNTIF($I$2:$I$11,B1746)&gt;0,0,WEEKDAY(B1746,2)),IF(COUNTIF($I$2:$I$21,B1746)&gt;0,0,WEEKDAY(B1746,2)))</f>
        <v>2</v>
      </c>
      <c r="D1746" s="74">
        <f t="shared" si="2"/>
        <v>5</v>
      </c>
      <c r="E1746" s="12">
        <f>IFERROR(VLOOKUP(A1746,'IDAR Meter Data'!$A:$B,2,1),"")</f>
        <v>156</v>
      </c>
      <c r="F1746" s="75">
        <f>IF(CECCZ="CZ03",'Outside Temp'!B1746,IF(CECCZ="CZ04",'Outside Temp'!B1747,IF(CECCZ="CZ12",'Outside Temp'!B1748, IF(CECCZ="CZ13",'Outside Temp'!B1749))))</f>
        <v>55</v>
      </c>
      <c r="G1746" s="12">
        <f t="shared" si="3"/>
        <v>1</v>
      </c>
    </row>
    <row r="1747" ht="15.75" customHeight="1">
      <c r="A1747" s="13">
        <v>42143.21875</v>
      </c>
      <c r="B1747" s="73">
        <f t="shared" si="1"/>
        <v>42143</v>
      </c>
      <c r="C1747" s="74">
        <f>IF(NewCustomer="Yes", IF(COUNTIF($I$2:$I$11,B1747)&gt;0,0,WEEKDAY(B1747,2)),IF(COUNTIF($I$2:$I$21,B1747)&gt;0,0,WEEKDAY(B1747,2)))</f>
        <v>2</v>
      </c>
      <c r="D1747" s="74">
        <f t="shared" si="2"/>
        <v>5</v>
      </c>
      <c r="E1747" s="12">
        <f>IFERROR(VLOOKUP(A1747,'IDAR Meter Data'!$A:$B,2,1),"")</f>
        <v>147</v>
      </c>
      <c r="F1747" s="75">
        <f>IF(CECCZ="CZ03",'Outside Temp'!B1747,IF(CECCZ="CZ04",'Outside Temp'!B1748,IF(CECCZ="CZ12",'Outside Temp'!B1749, IF(CECCZ="CZ13",'Outside Temp'!B1750))))</f>
        <v>55</v>
      </c>
      <c r="G1747" s="12">
        <f t="shared" si="3"/>
        <v>1</v>
      </c>
    </row>
    <row r="1748" ht="15.75" customHeight="1">
      <c r="A1748" s="13">
        <v>42143.229166666664</v>
      </c>
      <c r="B1748" s="73">
        <f t="shared" si="1"/>
        <v>42143</v>
      </c>
      <c r="C1748" s="74">
        <f>IF(NewCustomer="Yes", IF(COUNTIF($I$2:$I$11,B1748)&gt;0,0,WEEKDAY(B1748,2)),IF(COUNTIF($I$2:$I$21,B1748)&gt;0,0,WEEKDAY(B1748,2)))</f>
        <v>2</v>
      </c>
      <c r="D1748" s="74">
        <f t="shared" si="2"/>
        <v>5</v>
      </c>
      <c r="E1748" s="12">
        <f>IFERROR(VLOOKUP(A1748,'IDAR Meter Data'!$A:$B,2,1),"")</f>
        <v>141</v>
      </c>
      <c r="F1748" s="75">
        <f>IF(CECCZ="CZ03",'Outside Temp'!B1748,IF(CECCZ="CZ04",'Outside Temp'!B1749,IF(CECCZ="CZ12",'Outside Temp'!B1750, IF(CECCZ="CZ13",'Outside Temp'!B1751))))</f>
        <v>55</v>
      </c>
      <c r="G1748" s="12">
        <f t="shared" si="3"/>
        <v>1</v>
      </c>
    </row>
    <row r="1749" ht="15.75" customHeight="1">
      <c r="A1749" s="13">
        <v>42143.239583333336</v>
      </c>
      <c r="B1749" s="73">
        <f t="shared" si="1"/>
        <v>42143</v>
      </c>
      <c r="C1749" s="74">
        <f>IF(NewCustomer="Yes", IF(COUNTIF($I$2:$I$11,B1749)&gt;0,0,WEEKDAY(B1749,2)),IF(COUNTIF($I$2:$I$21,B1749)&gt;0,0,WEEKDAY(B1749,2)))</f>
        <v>2</v>
      </c>
      <c r="D1749" s="74">
        <f t="shared" si="2"/>
        <v>5</v>
      </c>
      <c r="E1749" s="12">
        <f>IFERROR(VLOOKUP(A1749,'IDAR Meter Data'!$A:$B,2,1),"")</f>
        <v>143</v>
      </c>
      <c r="F1749" s="75">
        <f>IF(CECCZ="CZ03",'Outside Temp'!B1749,IF(CECCZ="CZ04",'Outside Temp'!B1750,IF(CECCZ="CZ12",'Outside Temp'!B1751, IF(CECCZ="CZ13",'Outside Temp'!B1752))))</f>
        <v>55</v>
      </c>
      <c r="G1749" s="12">
        <f t="shared" si="3"/>
        <v>1</v>
      </c>
    </row>
    <row r="1750" ht="15.75" customHeight="1">
      <c r="A1750" s="13">
        <v>42143.25</v>
      </c>
      <c r="B1750" s="73">
        <f t="shared" si="1"/>
        <v>42143</v>
      </c>
      <c r="C1750" s="74">
        <f>IF(NewCustomer="Yes", IF(COUNTIF($I$2:$I$11,B1750)&gt;0,0,WEEKDAY(B1750,2)),IF(COUNTIF($I$2:$I$21,B1750)&gt;0,0,WEEKDAY(B1750,2)))</f>
        <v>2</v>
      </c>
      <c r="D1750" s="74">
        <f t="shared" si="2"/>
        <v>6</v>
      </c>
      <c r="E1750" s="12">
        <f>IFERROR(VLOOKUP(A1750,'IDAR Meter Data'!$A:$B,2,1),"")</f>
        <v>145</v>
      </c>
      <c r="F1750" s="75">
        <f>IF(CECCZ="CZ03",'Outside Temp'!B1750,IF(CECCZ="CZ04",'Outside Temp'!B1751,IF(CECCZ="CZ12",'Outside Temp'!B1752, IF(CECCZ="CZ13",'Outside Temp'!B1753))))</f>
        <v>55.06666667</v>
      </c>
      <c r="G1750" s="12">
        <f t="shared" si="3"/>
        <v>1</v>
      </c>
    </row>
    <row r="1751" ht="15.75" customHeight="1">
      <c r="A1751" s="13">
        <v>42143.260416666664</v>
      </c>
      <c r="B1751" s="73">
        <f t="shared" si="1"/>
        <v>42143</v>
      </c>
      <c r="C1751" s="74">
        <f>IF(NewCustomer="Yes", IF(COUNTIF($I$2:$I$11,B1751)&gt;0,0,WEEKDAY(B1751,2)),IF(COUNTIF($I$2:$I$21,B1751)&gt;0,0,WEEKDAY(B1751,2)))</f>
        <v>2</v>
      </c>
      <c r="D1751" s="74">
        <f t="shared" si="2"/>
        <v>6</v>
      </c>
      <c r="E1751" s="12">
        <f>IFERROR(VLOOKUP(A1751,'IDAR Meter Data'!$A:$B,2,1),"")</f>
        <v>158</v>
      </c>
      <c r="F1751" s="75">
        <f>IF(CECCZ="CZ03",'Outside Temp'!B1751,IF(CECCZ="CZ04",'Outside Temp'!B1752,IF(CECCZ="CZ12",'Outside Temp'!B1753, IF(CECCZ="CZ13",'Outside Temp'!B1754))))</f>
        <v>55.31666667</v>
      </c>
      <c r="G1751" s="12">
        <f t="shared" si="3"/>
        <v>1</v>
      </c>
    </row>
    <row r="1752" ht="15.75" customHeight="1">
      <c r="A1752" s="13">
        <v>42143.270833333336</v>
      </c>
      <c r="B1752" s="73">
        <f t="shared" si="1"/>
        <v>42143</v>
      </c>
      <c r="C1752" s="74">
        <f>IF(NewCustomer="Yes", IF(COUNTIF($I$2:$I$11,B1752)&gt;0,0,WEEKDAY(B1752,2)),IF(COUNTIF($I$2:$I$21,B1752)&gt;0,0,WEEKDAY(B1752,2)))</f>
        <v>2</v>
      </c>
      <c r="D1752" s="74">
        <f t="shared" si="2"/>
        <v>6</v>
      </c>
      <c r="E1752" s="12">
        <f>IFERROR(VLOOKUP(A1752,'IDAR Meter Data'!$A:$B,2,1),"")</f>
        <v>145</v>
      </c>
      <c r="F1752" s="75">
        <f>IF(CECCZ="CZ03",'Outside Temp'!B1752,IF(CECCZ="CZ04",'Outside Temp'!B1753,IF(CECCZ="CZ12",'Outside Temp'!B1754, IF(CECCZ="CZ13",'Outside Temp'!B1755))))</f>
        <v>55.56666667</v>
      </c>
      <c r="G1752" s="12">
        <f t="shared" si="3"/>
        <v>1</v>
      </c>
    </row>
    <row r="1753" ht="15.75" customHeight="1">
      <c r="A1753" s="13">
        <v>42143.28125</v>
      </c>
      <c r="B1753" s="73">
        <f t="shared" si="1"/>
        <v>42143</v>
      </c>
      <c r="C1753" s="74">
        <f>IF(NewCustomer="Yes", IF(COUNTIF($I$2:$I$11,B1753)&gt;0,0,WEEKDAY(B1753,2)),IF(COUNTIF($I$2:$I$21,B1753)&gt;0,0,WEEKDAY(B1753,2)))</f>
        <v>2</v>
      </c>
      <c r="D1753" s="74">
        <f t="shared" si="2"/>
        <v>6</v>
      </c>
      <c r="E1753" s="12">
        <f>IFERROR(VLOOKUP(A1753,'IDAR Meter Data'!$A:$B,2,1),"")</f>
        <v>148</v>
      </c>
      <c r="F1753" s="75">
        <f>IF(CECCZ="CZ03",'Outside Temp'!B1753,IF(CECCZ="CZ04",'Outside Temp'!B1754,IF(CECCZ="CZ12",'Outside Temp'!B1755, IF(CECCZ="CZ13",'Outside Temp'!B1756))))</f>
        <v>55.81666667</v>
      </c>
      <c r="G1753" s="12">
        <f t="shared" si="3"/>
        <v>1</v>
      </c>
    </row>
    <row r="1754" ht="15.75" customHeight="1">
      <c r="A1754" s="13">
        <v>42143.291666666664</v>
      </c>
      <c r="B1754" s="73">
        <f t="shared" si="1"/>
        <v>42143</v>
      </c>
      <c r="C1754" s="74">
        <f>IF(NewCustomer="Yes", IF(COUNTIF($I$2:$I$11,B1754)&gt;0,0,WEEKDAY(B1754,2)),IF(COUNTIF($I$2:$I$21,B1754)&gt;0,0,WEEKDAY(B1754,2)))</f>
        <v>2</v>
      </c>
      <c r="D1754" s="74">
        <f t="shared" si="2"/>
        <v>7</v>
      </c>
      <c r="E1754" s="12">
        <f>IFERROR(VLOOKUP(A1754,'IDAR Meter Data'!$A:$B,2,1),"")</f>
        <v>143</v>
      </c>
      <c r="F1754" s="75">
        <f>IF(CECCZ="CZ03",'Outside Temp'!B1754,IF(CECCZ="CZ04",'Outside Temp'!B1755,IF(CECCZ="CZ12",'Outside Temp'!B1756, IF(CECCZ="CZ13",'Outside Temp'!B1757))))</f>
        <v>56</v>
      </c>
      <c r="G1754" s="12">
        <f t="shared" si="3"/>
        <v>1</v>
      </c>
    </row>
    <row r="1755" ht="15.75" customHeight="1">
      <c r="A1755" s="13">
        <v>42143.302083333336</v>
      </c>
      <c r="B1755" s="73">
        <f t="shared" si="1"/>
        <v>42143</v>
      </c>
      <c r="C1755" s="74">
        <f>IF(NewCustomer="Yes", IF(COUNTIF($I$2:$I$11,B1755)&gt;0,0,WEEKDAY(B1755,2)),IF(COUNTIF($I$2:$I$21,B1755)&gt;0,0,WEEKDAY(B1755,2)))</f>
        <v>2</v>
      </c>
      <c r="D1755" s="74">
        <f t="shared" si="2"/>
        <v>7</v>
      </c>
      <c r="E1755" s="12">
        <f>IFERROR(VLOOKUP(A1755,'IDAR Meter Data'!$A:$B,2,1),"")</f>
        <v>154</v>
      </c>
      <c r="F1755" s="75">
        <f>IF(CECCZ="CZ03",'Outside Temp'!B1755,IF(CECCZ="CZ04",'Outside Temp'!B1756,IF(CECCZ="CZ12",'Outside Temp'!B1757, IF(CECCZ="CZ13",'Outside Temp'!B1758))))</f>
        <v>56</v>
      </c>
      <c r="G1755" s="12">
        <f t="shared" si="3"/>
        <v>1</v>
      </c>
    </row>
    <row r="1756" ht="15.75" customHeight="1">
      <c r="A1756" s="13">
        <v>42143.3125</v>
      </c>
      <c r="B1756" s="73">
        <f t="shared" si="1"/>
        <v>42143</v>
      </c>
      <c r="C1756" s="74">
        <f>IF(NewCustomer="Yes", IF(COUNTIF($I$2:$I$11,B1756)&gt;0,0,WEEKDAY(B1756,2)),IF(COUNTIF($I$2:$I$21,B1756)&gt;0,0,WEEKDAY(B1756,2)))</f>
        <v>2</v>
      </c>
      <c r="D1756" s="74">
        <f t="shared" si="2"/>
        <v>7</v>
      </c>
      <c r="E1756" s="12">
        <f>IFERROR(VLOOKUP(A1756,'IDAR Meter Data'!$A:$B,2,1),"")</f>
        <v>153</v>
      </c>
      <c r="F1756" s="75">
        <f>IF(CECCZ="CZ03",'Outside Temp'!B1756,IF(CECCZ="CZ04",'Outside Temp'!B1757,IF(CECCZ="CZ12",'Outside Temp'!B1758, IF(CECCZ="CZ13",'Outside Temp'!B1759))))</f>
        <v>56</v>
      </c>
      <c r="G1756" s="12">
        <f t="shared" si="3"/>
        <v>1</v>
      </c>
    </row>
    <row r="1757" ht="15.75" customHeight="1">
      <c r="A1757" s="13">
        <v>42143.322916666664</v>
      </c>
      <c r="B1757" s="73">
        <f t="shared" si="1"/>
        <v>42143</v>
      </c>
      <c r="C1757" s="74">
        <f>IF(NewCustomer="Yes", IF(COUNTIF($I$2:$I$11,B1757)&gt;0,0,WEEKDAY(B1757,2)),IF(COUNTIF($I$2:$I$21,B1757)&gt;0,0,WEEKDAY(B1757,2)))</f>
        <v>2</v>
      </c>
      <c r="D1757" s="74">
        <f t="shared" si="2"/>
        <v>7</v>
      </c>
      <c r="E1757" s="12">
        <f>IFERROR(VLOOKUP(A1757,'IDAR Meter Data'!$A:$B,2,1),"")</f>
        <v>145</v>
      </c>
      <c r="F1757" s="75">
        <f>IF(CECCZ="CZ03",'Outside Temp'!B1757,IF(CECCZ="CZ04",'Outside Temp'!B1758,IF(CECCZ="CZ12",'Outside Temp'!B1759, IF(CECCZ="CZ13",'Outside Temp'!B1760))))</f>
        <v>56</v>
      </c>
      <c r="G1757" s="12">
        <f t="shared" si="3"/>
        <v>1</v>
      </c>
    </row>
    <row r="1758" ht="15.75" customHeight="1">
      <c r="A1758" s="13">
        <v>42143.333333333336</v>
      </c>
      <c r="B1758" s="73">
        <f t="shared" si="1"/>
        <v>42143</v>
      </c>
      <c r="C1758" s="74">
        <f>IF(NewCustomer="Yes", IF(COUNTIF($I$2:$I$11,B1758)&gt;0,0,WEEKDAY(B1758,2)),IF(COUNTIF($I$2:$I$21,B1758)&gt;0,0,WEEKDAY(B1758,2)))</f>
        <v>2</v>
      </c>
      <c r="D1758" s="74">
        <f t="shared" si="2"/>
        <v>8</v>
      </c>
      <c r="E1758" s="12">
        <f>IFERROR(VLOOKUP(A1758,'IDAR Meter Data'!$A:$B,2,1),"")</f>
        <v>150</v>
      </c>
      <c r="F1758" s="75">
        <f>IF(CECCZ="CZ03",'Outside Temp'!B1758,IF(CECCZ="CZ04",'Outside Temp'!B1759,IF(CECCZ="CZ12",'Outside Temp'!B1760, IF(CECCZ="CZ13",'Outside Temp'!B1761))))</f>
        <v>56</v>
      </c>
      <c r="G1758" s="12">
        <f t="shared" si="3"/>
        <v>1</v>
      </c>
    </row>
    <row r="1759" ht="15.75" customHeight="1">
      <c r="A1759" s="13">
        <v>42143.34375</v>
      </c>
      <c r="B1759" s="73">
        <f t="shared" si="1"/>
        <v>42143</v>
      </c>
      <c r="C1759" s="74">
        <f>IF(NewCustomer="Yes", IF(COUNTIF($I$2:$I$11,B1759)&gt;0,0,WEEKDAY(B1759,2)),IF(COUNTIF($I$2:$I$21,B1759)&gt;0,0,WEEKDAY(B1759,2)))</f>
        <v>2</v>
      </c>
      <c r="D1759" s="74">
        <f t="shared" si="2"/>
        <v>8</v>
      </c>
      <c r="E1759" s="12">
        <f>IFERROR(VLOOKUP(A1759,'IDAR Meter Data'!$A:$B,2,1),"")</f>
        <v>155</v>
      </c>
      <c r="F1759" s="75">
        <f>IF(CECCZ="CZ03",'Outside Temp'!B1759,IF(CECCZ="CZ04",'Outside Temp'!B1760,IF(CECCZ="CZ12",'Outside Temp'!B1761, IF(CECCZ="CZ13",'Outside Temp'!B1762))))</f>
        <v>56</v>
      </c>
      <c r="G1759" s="12">
        <f t="shared" si="3"/>
        <v>1</v>
      </c>
    </row>
    <row r="1760" ht="15.75" customHeight="1">
      <c r="A1760" s="13">
        <v>42143.354166666664</v>
      </c>
      <c r="B1760" s="73">
        <f t="shared" si="1"/>
        <v>42143</v>
      </c>
      <c r="C1760" s="74">
        <f>IF(NewCustomer="Yes", IF(COUNTIF($I$2:$I$11,B1760)&gt;0,0,WEEKDAY(B1760,2)),IF(COUNTIF($I$2:$I$21,B1760)&gt;0,0,WEEKDAY(B1760,2)))</f>
        <v>2</v>
      </c>
      <c r="D1760" s="74">
        <f t="shared" si="2"/>
        <v>8</v>
      </c>
      <c r="E1760" s="12">
        <f>IFERROR(VLOOKUP(A1760,'IDAR Meter Data'!$A:$B,2,1),"")</f>
        <v>167</v>
      </c>
      <c r="F1760" s="75">
        <f>IF(CECCZ="CZ03",'Outside Temp'!B1760,IF(CECCZ="CZ04",'Outside Temp'!B1761,IF(CECCZ="CZ12",'Outside Temp'!B1762, IF(CECCZ="CZ13",'Outside Temp'!B1763))))</f>
        <v>56</v>
      </c>
      <c r="G1760" s="12">
        <f t="shared" si="3"/>
        <v>1</v>
      </c>
    </row>
    <row r="1761" ht="15.75" customHeight="1">
      <c r="A1761" s="13">
        <v>42143.364583333336</v>
      </c>
      <c r="B1761" s="73">
        <f t="shared" si="1"/>
        <v>42143</v>
      </c>
      <c r="C1761" s="74">
        <f>IF(NewCustomer="Yes", IF(COUNTIF($I$2:$I$11,B1761)&gt;0,0,WEEKDAY(B1761,2)),IF(COUNTIF($I$2:$I$21,B1761)&gt;0,0,WEEKDAY(B1761,2)))</f>
        <v>2</v>
      </c>
      <c r="D1761" s="74">
        <f t="shared" si="2"/>
        <v>8</v>
      </c>
      <c r="E1761" s="12">
        <f>IFERROR(VLOOKUP(A1761,'IDAR Meter Data'!$A:$B,2,1),"")</f>
        <v>172</v>
      </c>
      <c r="F1761" s="75">
        <f>IF(CECCZ="CZ03",'Outside Temp'!B1761,IF(CECCZ="CZ04",'Outside Temp'!B1762,IF(CECCZ="CZ12",'Outside Temp'!B1763, IF(CECCZ="CZ13",'Outside Temp'!B1764))))</f>
        <v>56</v>
      </c>
      <c r="G1761" s="12">
        <f t="shared" si="3"/>
        <v>1</v>
      </c>
    </row>
    <row r="1762" ht="15.75" customHeight="1">
      <c r="A1762" s="13">
        <v>42143.375</v>
      </c>
      <c r="B1762" s="73">
        <f t="shared" si="1"/>
        <v>42143</v>
      </c>
      <c r="C1762" s="74">
        <f>IF(NewCustomer="Yes", IF(COUNTIF($I$2:$I$11,B1762)&gt;0,0,WEEKDAY(B1762,2)),IF(COUNTIF($I$2:$I$21,B1762)&gt;0,0,WEEKDAY(B1762,2)))</f>
        <v>2</v>
      </c>
      <c r="D1762" s="74">
        <f t="shared" si="2"/>
        <v>9</v>
      </c>
      <c r="E1762" s="12">
        <f>IFERROR(VLOOKUP(A1762,'IDAR Meter Data'!$A:$B,2,1),"")</f>
        <v>162</v>
      </c>
      <c r="F1762" s="75">
        <f>IF(CECCZ="CZ03",'Outside Temp'!B1762,IF(CECCZ="CZ04",'Outside Temp'!B1763,IF(CECCZ="CZ12",'Outside Temp'!B1764, IF(CECCZ="CZ13",'Outside Temp'!B1765))))</f>
        <v>56.06666667</v>
      </c>
      <c r="G1762" s="12">
        <f t="shared" si="3"/>
        <v>1</v>
      </c>
    </row>
    <row r="1763" ht="15.75" customHeight="1">
      <c r="A1763" s="13">
        <v>42143.385416666664</v>
      </c>
      <c r="B1763" s="73">
        <f t="shared" si="1"/>
        <v>42143</v>
      </c>
      <c r="C1763" s="74">
        <f>IF(NewCustomer="Yes", IF(COUNTIF($I$2:$I$11,B1763)&gt;0,0,WEEKDAY(B1763,2)),IF(COUNTIF($I$2:$I$21,B1763)&gt;0,0,WEEKDAY(B1763,2)))</f>
        <v>2</v>
      </c>
      <c r="D1763" s="74">
        <f t="shared" si="2"/>
        <v>9</v>
      </c>
      <c r="E1763" s="12">
        <f>IFERROR(VLOOKUP(A1763,'IDAR Meter Data'!$A:$B,2,1),"")</f>
        <v>162</v>
      </c>
      <c r="F1763" s="75">
        <f>IF(CECCZ="CZ03",'Outside Temp'!B1763,IF(CECCZ="CZ04",'Outside Temp'!B1764,IF(CECCZ="CZ12",'Outside Temp'!B1765, IF(CECCZ="CZ13",'Outside Temp'!B1766))))</f>
        <v>56.31666667</v>
      </c>
      <c r="G1763" s="12">
        <f t="shared" si="3"/>
        <v>1</v>
      </c>
    </row>
    <row r="1764" ht="15.75" customHeight="1">
      <c r="A1764" s="13">
        <v>42143.395833333336</v>
      </c>
      <c r="B1764" s="73">
        <f t="shared" si="1"/>
        <v>42143</v>
      </c>
      <c r="C1764" s="74">
        <f>IF(NewCustomer="Yes", IF(COUNTIF($I$2:$I$11,B1764)&gt;0,0,WEEKDAY(B1764,2)),IF(COUNTIF($I$2:$I$21,B1764)&gt;0,0,WEEKDAY(B1764,2)))</f>
        <v>2</v>
      </c>
      <c r="D1764" s="74">
        <f t="shared" si="2"/>
        <v>9</v>
      </c>
      <c r="E1764" s="12">
        <f>IFERROR(VLOOKUP(A1764,'IDAR Meter Data'!$A:$B,2,1),"")</f>
        <v>160</v>
      </c>
      <c r="F1764" s="75">
        <f>IF(CECCZ="CZ03",'Outside Temp'!B1764,IF(CECCZ="CZ04",'Outside Temp'!B1765,IF(CECCZ="CZ12",'Outside Temp'!B1766, IF(CECCZ="CZ13",'Outside Temp'!B1767))))</f>
        <v>56.56666667</v>
      </c>
      <c r="G1764" s="12">
        <f t="shared" si="3"/>
        <v>1</v>
      </c>
    </row>
    <row r="1765" ht="15.75" customHeight="1">
      <c r="A1765" s="13">
        <v>42143.40625</v>
      </c>
      <c r="B1765" s="73">
        <f t="shared" si="1"/>
        <v>42143</v>
      </c>
      <c r="C1765" s="74">
        <f>IF(NewCustomer="Yes", IF(COUNTIF($I$2:$I$11,B1765)&gt;0,0,WEEKDAY(B1765,2)),IF(COUNTIF($I$2:$I$21,B1765)&gt;0,0,WEEKDAY(B1765,2)))</f>
        <v>2</v>
      </c>
      <c r="D1765" s="74">
        <f t="shared" si="2"/>
        <v>9</v>
      </c>
      <c r="E1765" s="12">
        <f>IFERROR(VLOOKUP(A1765,'IDAR Meter Data'!$A:$B,2,1),"")</f>
        <v>176</v>
      </c>
      <c r="F1765" s="75">
        <f>IF(CECCZ="CZ03",'Outside Temp'!B1765,IF(CECCZ="CZ04",'Outside Temp'!B1766,IF(CECCZ="CZ12",'Outside Temp'!B1767, IF(CECCZ="CZ13",'Outside Temp'!B1768))))</f>
        <v>56.81666667</v>
      </c>
      <c r="G1765" s="12">
        <f t="shared" si="3"/>
        <v>1</v>
      </c>
    </row>
    <row r="1766" ht="15.75" customHeight="1">
      <c r="A1766" s="13">
        <v>42143.416666666664</v>
      </c>
      <c r="B1766" s="73">
        <f t="shared" si="1"/>
        <v>42143</v>
      </c>
      <c r="C1766" s="74">
        <f>IF(NewCustomer="Yes", IF(COUNTIF($I$2:$I$11,B1766)&gt;0,0,WEEKDAY(B1766,2)),IF(COUNTIF($I$2:$I$21,B1766)&gt;0,0,WEEKDAY(B1766,2)))</f>
        <v>2</v>
      </c>
      <c r="D1766" s="74">
        <f t="shared" si="2"/>
        <v>10</v>
      </c>
      <c r="E1766" s="12">
        <f>IFERROR(VLOOKUP(A1766,'IDAR Meter Data'!$A:$B,2,1),"")</f>
        <v>176</v>
      </c>
      <c r="F1766" s="75">
        <f>IF(CECCZ="CZ03",'Outside Temp'!B1766,IF(CECCZ="CZ04",'Outside Temp'!B1767,IF(CECCZ="CZ12",'Outside Temp'!B1768, IF(CECCZ="CZ13",'Outside Temp'!B1769))))</f>
        <v>57</v>
      </c>
      <c r="G1766" s="12">
        <f t="shared" si="3"/>
        <v>1</v>
      </c>
    </row>
    <row r="1767" ht="15.75" customHeight="1">
      <c r="A1767" s="13">
        <v>42143.427083333336</v>
      </c>
      <c r="B1767" s="73">
        <f t="shared" si="1"/>
        <v>42143</v>
      </c>
      <c r="C1767" s="74">
        <f>IF(NewCustomer="Yes", IF(COUNTIF($I$2:$I$11,B1767)&gt;0,0,WEEKDAY(B1767,2)),IF(COUNTIF($I$2:$I$21,B1767)&gt;0,0,WEEKDAY(B1767,2)))</f>
        <v>2</v>
      </c>
      <c r="D1767" s="74">
        <f t="shared" si="2"/>
        <v>10</v>
      </c>
      <c r="E1767" s="12">
        <f>IFERROR(VLOOKUP(A1767,'IDAR Meter Data'!$A:$B,2,1),"")</f>
        <v>175</v>
      </c>
      <c r="F1767" s="75">
        <f>IF(CECCZ="CZ03",'Outside Temp'!B1767,IF(CECCZ="CZ04",'Outside Temp'!B1768,IF(CECCZ="CZ12",'Outside Temp'!B1769, IF(CECCZ="CZ13",'Outside Temp'!B1770))))</f>
        <v>57.17777778</v>
      </c>
      <c r="G1767" s="12">
        <f t="shared" si="3"/>
        <v>1</v>
      </c>
    </row>
    <row r="1768" ht="15.75" customHeight="1">
      <c r="A1768" s="13">
        <v>42143.4375</v>
      </c>
      <c r="B1768" s="73">
        <f t="shared" si="1"/>
        <v>42143</v>
      </c>
      <c r="C1768" s="74">
        <f>IF(NewCustomer="Yes", IF(COUNTIF($I$2:$I$11,B1768)&gt;0,0,WEEKDAY(B1768,2)),IF(COUNTIF($I$2:$I$21,B1768)&gt;0,0,WEEKDAY(B1768,2)))</f>
        <v>2</v>
      </c>
      <c r="D1768" s="74">
        <f t="shared" si="2"/>
        <v>10</v>
      </c>
      <c r="E1768" s="12">
        <f>IFERROR(VLOOKUP(A1768,'IDAR Meter Data'!$A:$B,2,1),"")</f>
        <v>175</v>
      </c>
      <c r="F1768" s="75">
        <f>IF(CECCZ="CZ03",'Outside Temp'!B1768,IF(CECCZ="CZ04",'Outside Temp'!B1769,IF(CECCZ="CZ12",'Outside Temp'!B1770, IF(CECCZ="CZ13",'Outside Temp'!B1771))))</f>
        <v>57.84444444</v>
      </c>
      <c r="G1768" s="12">
        <f t="shared" si="3"/>
        <v>1</v>
      </c>
    </row>
    <row r="1769" ht="15.75" customHeight="1">
      <c r="A1769" s="13">
        <v>42143.447916666664</v>
      </c>
      <c r="B1769" s="73">
        <f t="shared" si="1"/>
        <v>42143</v>
      </c>
      <c r="C1769" s="74">
        <f>IF(NewCustomer="Yes", IF(COUNTIF($I$2:$I$11,B1769)&gt;0,0,WEEKDAY(B1769,2)),IF(COUNTIF($I$2:$I$21,B1769)&gt;0,0,WEEKDAY(B1769,2)))</f>
        <v>2</v>
      </c>
      <c r="D1769" s="74">
        <f t="shared" si="2"/>
        <v>10</v>
      </c>
      <c r="E1769" s="12">
        <f>IFERROR(VLOOKUP(A1769,'IDAR Meter Data'!$A:$B,2,1),"")</f>
        <v>178</v>
      </c>
      <c r="F1769" s="75">
        <f>IF(CECCZ="CZ03",'Outside Temp'!B1769,IF(CECCZ="CZ04",'Outside Temp'!B1770,IF(CECCZ="CZ12",'Outside Temp'!B1771, IF(CECCZ="CZ13",'Outside Temp'!B1772))))</f>
        <v>58.51111111</v>
      </c>
      <c r="G1769" s="12">
        <f t="shared" si="3"/>
        <v>1</v>
      </c>
    </row>
    <row r="1770" ht="15.75" customHeight="1">
      <c r="A1770" s="13">
        <v>42143.458333333336</v>
      </c>
      <c r="B1770" s="73">
        <f t="shared" si="1"/>
        <v>42143</v>
      </c>
      <c r="C1770" s="74">
        <f>IF(NewCustomer="Yes", IF(COUNTIF($I$2:$I$11,B1770)&gt;0,0,WEEKDAY(B1770,2)),IF(COUNTIF($I$2:$I$21,B1770)&gt;0,0,WEEKDAY(B1770,2)))</f>
        <v>2</v>
      </c>
      <c r="D1770" s="74">
        <f t="shared" si="2"/>
        <v>11</v>
      </c>
      <c r="E1770" s="12">
        <f>IFERROR(VLOOKUP(A1770,'IDAR Meter Data'!$A:$B,2,1),"")</f>
        <v>187</v>
      </c>
      <c r="F1770" s="75">
        <f>IF(CECCZ="CZ03",'Outside Temp'!B1770,IF(CECCZ="CZ04",'Outside Temp'!B1771,IF(CECCZ="CZ12",'Outside Temp'!B1772, IF(CECCZ="CZ13",'Outside Temp'!B1773))))</f>
        <v>59.06666667</v>
      </c>
      <c r="G1770" s="12">
        <f t="shared" si="3"/>
        <v>1</v>
      </c>
    </row>
    <row r="1771" ht="15.75" customHeight="1">
      <c r="A1771" s="13">
        <v>42143.46875</v>
      </c>
      <c r="B1771" s="73">
        <f t="shared" si="1"/>
        <v>42143</v>
      </c>
      <c r="C1771" s="74">
        <f>IF(NewCustomer="Yes", IF(COUNTIF($I$2:$I$11,B1771)&gt;0,0,WEEKDAY(B1771,2)),IF(COUNTIF($I$2:$I$21,B1771)&gt;0,0,WEEKDAY(B1771,2)))</f>
        <v>2</v>
      </c>
      <c r="D1771" s="74">
        <f t="shared" si="2"/>
        <v>11</v>
      </c>
      <c r="E1771" s="12">
        <f>IFERROR(VLOOKUP(A1771,'IDAR Meter Data'!$A:$B,2,1),"")</f>
        <v>190</v>
      </c>
      <c r="F1771" s="75">
        <f>IF(CECCZ="CZ03",'Outside Temp'!B1771,IF(CECCZ="CZ04",'Outside Temp'!B1772,IF(CECCZ="CZ12",'Outside Temp'!B1773, IF(CECCZ="CZ13",'Outside Temp'!B1774))))</f>
        <v>59.31666667</v>
      </c>
      <c r="G1771" s="12">
        <f t="shared" si="3"/>
        <v>1</v>
      </c>
    </row>
    <row r="1772" ht="15.75" customHeight="1">
      <c r="A1772" s="13">
        <v>42143.479166666664</v>
      </c>
      <c r="B1772" s="73">
        <f t="shared" si="1"/>
        <v>42143</v>
      </c>
      <c r="C1772" s="74">
        <f>IF(NewCustomer="Yes", IF(COUNTIF($I$2:$I$11,B1772)&gt;0,0,WEEKDAY(B1772,2)),IF(COUNTIF($I$2:$I$21,B1772)&gt;0,0,WEEKDAY(B1772,2)))</f>
        <v>2</v>
      </c>
      <c r="D1772" s="74">
        <f t="shared" si="2"/>
        <v>11</v>
      </c>
      <c r="E1772" s="12">
        <f>IFERROR(VLOOKUP(A1772,'IDAR Meter Data'!$A:$B,2,1),"")</f>
        <v>172</v>
      </c>
      <c r="F1772" s="75">
        <f>IF(CECCZ="CZ03",'Outside Temp'!B1772,IF(CECCZ="CZ04",'Outside Temp'!B1773,IF(CECCZ="CZ12",'Outside Temp'!B1774, IF(CECCZ="CZ13",'Outside Temp'!B1775))))</f>
        <v>59.56666667</v>
      </c>
      <c r="G1772" s="12">
        <f t="shared" si="3"/>
        <v>1</v>
      </c>
    </row>
    <row r="1773" ht="15.75" customHeight="1">
      <c r="A1773" s="13">
        <v>42143.489583333336</v>
      </c>
      <c r="B1773" s="73">
        <f t="shared" si="1"/>
        <v>42143</v>
      </c>
      <c r="C1773" s="74">
        <f>IF(NewCustomer="Yes", IF(COUNTIF($I$2:$I$11,B1773)&gt;0,0,WEEKDAY(B1773,2)),IF(COUNTIF($I$2:$I$21,B1773)&gt;0,0,WEEKDAY(B1773,2)))</f>
        <v>2</v>
      </c>
      <c r="D1773" s="74">
        <f t="shared" si="2"/>
        <v>11</v>
      </c>
      <c r="E1773" s="12">
        <f>IFERROR(VLOOKUP(A1773,'IDAR Meter Data'!$A:$B,2,1),"")</f>
        <v>183</v>
      </c>
      <c r="F1773" s="75">
        <f>IF(CECCZ="CZ03",'Outside Temp'!B1773,IF(CECCZ="CZ04",'Outside Temp'!B1774,IF(CECCZ="CZ12",'Outside Temp'!B1775, IF(CECCZ="CZ13",'Outside Temp'!B1776))))</f>
        <v>59.81666667</v>
      </c>
      <c r="G1773" s="12">
        <f t="shared" si="3"/>
        <v>1</v>
      </c>
    </row>
    <row r="1774" ht="15.75" customHeight="1">
      <c r="A1774" s="13">
        <v>42143.5</v>
      </c>
      <c r="B1774" s="73">
        <f t="shared" si="1"/>
        <v>42143</v>
      </c>
      <c r="C1774" s="74">
        <f>IF(NewCustomer="Yes", IF(COUNTIF($I$2:$I$11,B1774)&gt;0,0,WEEKDAY(B1774,2)),IF(COUNTIF($I$2:$I$21,B1774)&gt;0,0,WEEKDAY(B1774,2)))</f>
        <v>2</v>
      </c>
      <c r="D1774" s="74">
        <f t="shared" si="2"/>
        <v>12</v>
      </c>
      <c r="E1774" s="12">
        <f>IFERROR(VLOOKUP(A1774,'IDAR Meter Data'!$A:$B,2,1),"")</f>
        <v>188</v>
      </c>
      <c r="F1774" s="75">
        <f>IF(CECCZ="CZ03",'Outside Temp'!B1774,IF(CECCZ="CZ04",'Outside Temp'!B1775,IF(CECCZ="CZ12",'Outside Temp'!B1776, IF(CECCZ="CZ13",'Outside Temp'!B1777))))</f>
        <v>60.13333333</v>
      </c>
      <c r="G1774" s="12">
        <f t="shared" si="3"/>
        <v>1</v>
      </c>
    </row>
    <row r="1775" ht="15.75" customHeight="1">
      <c r="A1775" s="13">
        <v>42143.510416666664</v>
      </c>
      <c r="B1775" s="73">
        <f t="shared" si="1"/>
        <v>42143</v>
      </c>
      <c r="C1775" s="74">
        <f>IF(NewCustomer="Yes", IF(COUNTIF($I$2:$I$11,B1775)&gt;0,0,WEEKDAY(B1775,2)),IF(COUNTIF($I$2:$I$21,B1775)&gt;0,0,WEEKDAY(B1775,2)))</f>
        <v>2</v>
      </c>
      <c r="D1775" s="74">
        <f t="shared" si="2"/>
        <v>12</v>
      </c>
      <c r="E1775" s="12">
        <f>IFERROR(VLOOKUP(A1775,'IDAR Meter Data'!$A:$B,2,1),"")</f>
        <v>213</v>
      </c>
      <c r="F1775" s="75">
        <f>IF(CECCZ="CZ03",'Outside Temp'!B1775,IF(CECCZ="CZ04",'Outside Temp'!B1776,IF(CECCZ="CZ12",'Outside Temp'!B1777, IF(CECCZ="CZ13",'Outside Temp'!B1778))))</f>
        <v>60.63333333</v>
      </c>
      <c r="G1775" s="12">
        <f t="shared" si="3"/>
        <v>1</v>
      </c>
    </row>
    <row r="1776" ht="15.75" customHeight="1">
      <c r="A1776" s="13">
        <v>42143.520833333336</v>
      </c>
      <c r="B1776" s="73">
        <f t="shared" si="1"/>
        <v>42143</v>
      </c>
      <c r="C1776" s="74">
        <f>IF(NewCustomer="Yes", IF(COUNTIF($I$2:$I$11,B1776)&gt;0,0,WEEKDAY(B1776,2)),IF(COUNTIF($I$2:$I$21,B1776)&gt;0,0,WEEKDAY(B1776,2)))</f>
        <v>2</v>
      </c>
      <c r="D1776" s="74">
        <f t="shared" si="2"/>
        <v>12</v>
      </c>
      <c r="E1776" s="12">
        <f>IFERROR(VLOOKUP(A1776,'IDAR Meter Data'!$A:$B,2,1),"")</f>
        <v>192</v>
      </c>
      <c r="F1776" s="75">
        <f>IF(CECCZ="CZ03",'Outside Temp'!B1776,IF(CECCZ="CZ04",'Outside Temp'!B1777,IF(CECCZ="CZ12",'Outside Temp'!B1778, IF(CECCZ="CZ13",'Outside Temp'!B1779))))</f>
        <v>61.13333333</v>
      </c>
      <c r="G1776" s="12">
        <f t="shared" si="3"/>
        <v>1</v>
      </c>
    </row>
    <row r="1777" ht="15.75" customHeight="1">
      <c r="A1777" s="13">
        <v>42143.53125</v>
      </c>
      <c r="B1777" s="73">
        <f t="shared" si="1"/>
        <v>42143</v>
      </c>
      <c r="C1777" s="74">
        <f>IF(NewCustomer="Yes", IF(COUNTIF($I$2:$I$11,B1777)&gt;0,0,WEEKDAY(B1777,2)),IF(COUNTIF($I$2:$I$21,B1777)&gt;0,0,WEEKDAY(B1777,2)))</f>
        <v>2</v>
      </c>
      <c r="D1777" s="74">
        <f t="shared" si="2"/>
        <v>12</v>
      </c>
      <c r="E1777" s="12">
        <f>IFERROR(VLOOKUP(A1777,'IDAR Meter Data'!$A:$B,2,1),"")</f>
        <v>193</v>
      </c>
      <c r="F1777" s="75">
        <f>IF(CECCZ="CZ03",'Outside Temp'!B1777,IF(CECCZ="CZ04",'Outside Temp'!B1778,IF(CECCZ="CZ12",'Outside Temp'!B1779, IF(CECCZ="CZ13",'Outside Temp'!B1780))))</f>
        <v>61.63333333</v>
      </c>
      <c r="G1777" s="12">
        <f t="shared" si="3"/>
        <v>1</v>
      </c>
    </row>
    <row r="1778" ht="15.75" customHeight="1">
      <c r="A1778" s="13">
        <v>42143.541666666664</v>
      </c>
      <c r="B1778" s="73">
        <f t="shared" si="1"/>
        <v>42143</v>
      </c>
      <c r="C1778" s="74">
        <f>IF(NewCustomer="Yes", IF(COUNTIF($I$2:$I$11,B1778)&gt;0,0,WEEKDAY(B1778,2)),IF(COUNTIF($I$2:$I$21,B1778)&gt;0,0,WEEKDAY(B1778,2)))</f>
        <v>2</v>
      </c>
      <c r="D1778" s="74">
        <f t="shared" si="2"/>
        <v>13</v>
      </c>
      <c r="E1778" s="12">
        <f>IFERROR(VLOOKUP(A1778,'IDAR Meter Data'!$A:$B,2,1),"")</f>
        <v>187</v>
      </c>
      <c r="F1778" s="75">
        <f>IF(CECCZ="CZ03",'Outside Temp'!B1778,IF(CECCZ="CZ04",'Outside Temp'!B1779,IF(CECCZ="CZ12",'Outside Temp'!B1780, IF(CECCZ="CZ13",'Outside Temp'!B1781))))</f>
        <v>62</v>
      </c>
      <c r="G1778" s="12">
        <f t="shared" si="3"/>
        <v>1</v>
      </c>
    </row>
    <row r="1779" ht="15.75" customHeight="1">
      <c r="A1779" s="13">
        <v>42143.552083333336</v>
      </c>
      <c r="B1779" s="73">
        <f t="shared" si="1"/>
        <v>42143</v>
      </c>
      <c r="C1779" s="74">
        <f>IF(NewCustomer="Yes", IF(COUNTIF($I$2:$I$11,B1779)&gt;0,0,WEEKDAY(B1779,2)),IF(COUNTIF($I$2:$I$21,B1779)&gt;0,0,WEEKDAY(B1779,2)))</f>
        <v>2</v>
      </c>
      <c r="D1779" s="74">
        <f t="shared" si="2"/>
        <v>13</v>
      </c>
      <c r="E1779" s="12">
        <f>IFERROR(VLOOKUP(A1779,'IDAR Meter Data'!$A:$B,2,1),"")</f>
        <v>197</v>
      </c>
      <c r="F1779" s="75">
        <f>IF(CECCZ="CZ03",'Outside Temp'!B1779,IF(CECCZ="CZ04",'Outside Temp'!B1780,IF(CECCZ="CZ12",'Outside Temp'!B1781, IF(CECCZ="CZ13",'Outside Temp'!B1782))))</f>
        <v>62</v>
      </c>
      <c r="G1779" s="12">
        <f t="shared" si="3"/>
        <v>1</v>
      </c>
    </row>
    <row r="1780" ht="15.75" customHeight="1">
      <c r="A1780" s="13">
        <v>42143.5625</v>
      </c>
      <c r="B1780" s="73">
        <f t="shared" si="1"/>
        <v>42143</v>
      </c>
      <c r="C1780" s="74">
        <f>IF(NewCustomer="Yes", IF(COUNTIF($I$2:$I$11,B1780)&gt;0,0,WEEKDAY(B1780,2)),IF(COUNTIF($I$2:$I$21,B1780)&gt;0,0,WEEKDAY(B1780,2)))</f>
        <v>2</v>
      </c>
      <c r="D1780" s="74">
        <f t="shared" si="2"/>
        <v>13</v>
      </c>
      <c r="E1780" s="12">
        <f>IFERROR(VLOOKUP(A1780,'IDAR Meter Data'!$A:$B,2,1),"")</f>
        <v>220</v>
      </c>
      <c r="F1780" s="75">
        <f>IF(CECCZ="CZ03",'Outside Temp'!B1780,IF(CECCZ="CZ04",'Outside Temp'!B1781,IF(CECCZ="CZ12",'Outside Temp'!B1782, IF(CECCZ="CZ13",'Outside Temp'!B1783))))</f>
        <v>62</v>
      </c>
      <c r="G1780" s="12">
        <f t="shared" si="3"/>
        <v>1</v>
      </c>
    </row>
    <row r="1781" ht="15.75" customHeight="1">
      <c r="A1781" s="13">
        <v>42143.572916666664</v>
      </c>
      <c r="B1781" s="73">
        <f t="shared" si="1"/>
        <v>42143</v>
      </c>
      <c r="C1781" s="74">
        <f>IF(NewCustomer="Yes", IF(COUNTIF($I$2:$I$11,B1781)&gt;0,0,WEEKDAY(B1781,2)),IF(COUNTIF($I$2:$I$21,B1781)&gt;0,0,WEEKDAY(B1781,2)))</f>
        <v>2</v>
      </c>
      <c r="D1781" s="74">
        <f t="shared" si="2"/>
        <v>13</v>
      </c>
      <c r="E1781" s="12">
        <f>IFERROR(VLOOKUP(A1781,'IDAR Meter Data'!$A:$B,2,1),"")</f>
        <v>198</v>
      </c>
      <c r="F1781" s="75">
        <f>IF(CECCZ="CZ03",'Outside Temp'!B1781,IF(CECCZ="CZ04",'Outside Temp'!B1782,IF(CECCZ="CZ12",'Outside Temp'!B1783, IF(CECCZ="CZ13",'Outside Temp'!B1784))))</f>
        <v>62</v>
      </c>
      <c r="G1781" s="12">
        <f t="shared" si="3"/>
        <v>1</v>
      </c>
    </row>
    <row r="1782" ht="15.75" customHeight="1">
      <c r="A1782" s="13">
        <v>42143.583333333336</v>
      </c>
      <c r="B1782" s="73">
        <f t="shared" si="1"/>
        <v>42143</v>
      </c>
      <c r="C1782" s="74">
        <f>IF(NewCustomer="Yes", IF(COUNTIF($I$2:$I$11,B1782)&gt;0,0,WEEKDAY(B1782,2)),IF(COUNTIF($I$2:$I$21,B1782)&gt;0,0,WEEKDAY(B1782,2)))</f>
        <v>2</v>
      </c>
      <c r="D1782" s="74">
        <f t="shared" si="2"/>
        <v>14</v>
      </c>
      <c r="E1782" s="12">
        <f>IFERROR(VLOOKUP(A1782,'IDAR Meter Data'!$A:$B,2,1),"")</f>
        <v>206</v>
      </c>
      <c r="F1782" s="75">
        <f>IF(CECCZ="CZ03",'Outside Temp'!B1782,IF(CECCZ="CZ04",'Outside Temp'!B1783,IF(CECCZ="CZ12",'Outside Temp'!B1784, IF(CECCZ="CZ13",'Outside Temp'!B1785))))</f>
        <v>62</v>
      </c>
      <c r="G1782" s="12">
        <f t="shared" si="3"/>
        <v>1</v>
      </c>
    </row>
    <row r="1783" ht="15.75" customHeight="1">
      <c r="A1783" s="13">
        <v>42143.59375</v>
      </c>
      <c r="B1783" s="73">
        <f t="shared" si="1"/>
        <v>42143</v>
      </c>
      <c r="C1783" s="74">
        <f>IF(NewCustomer="Yes", IF(COUNTIF($I$2:$I$11,B1783)&gt;0,0,WEEKDAY(B1783,2)),IF(COUNTIF($I$2:$I$21,B1783)&gt;0,0,WEEKDAY(B1783,2)))</f>
        <v>2</v>
      </c>
      <c r="D1783" s="74">
        <f t="shared" si="2"/>
        <v>14</v>
      </c>
      <c r="E1783" s="12">
        <f>IFERROR(VLOOKUP(A1783,'IDAR Meter Data'!$A:$B,2,1),"")</f>
        <v>206</v>
      </c>
      <c r="F1783" s="75">
        <f>IF(CECCZ="CZ03",'Outside Temp'!B1783,IF(CECCZ="CZ04",'Outside Temp'!B1784,IF(CECCZ="CZ12",'Outside Temp'!B1785, IF(CECCZ="CZ13",'Outside Temp'!B1786))))</f>
        <v>62</v>
      </c>
      <c r="G1783" s="12">
        <f t="shared" si="3"/>
        <v>1</v>
      </c>
    </row>
    <row r="1784" ht="15.75" customHeight="1">
      <c r="A1784" s="13">
        <v>42143.604166666664</v>
      </c>
      <c r="B1784" s="73">
        <f t="shared" si="1"/>
        <v>42143</v>
      </c>
      <c r="C1784" s="74">
        <f>IF(NewCustomer="Yes", IF(COUNTIF($I$2:$I$11,B1784)&gt;0,0,WEEKDAY(B1784,2)),IF(COUNTIF($I$2:$I$21,B1784)&gt;0,0,WEEKDAY(B1784,2)))</f>
        <v>2</v>
      </c>
      <c r="D1784" s="74">
        <f t="shared" si="2"/>
        <v>14</v>
      </c>
      <c r="E1784" s="12">
        <f>IFERROR(VLOOKUP(A1784,'IDAR Meter Data'!$A:$B,2,1),"")</f>
        <v>217</v>
      </c>
      <c r="F1784" s="75">
        <f>IF(CECCZ="CZ03",'Outside Temp'!B1784,IF(CECCZ="CZ04",'Outside Temp'!B1785,IF(CECCZ="CZ12",'Outside Temp'!B1786, IF(CECCZ="CZ13",'Outside Temp'!B1787))))</f>
        <v>62</v>
      </c>
      <c r="G1784" s="12">
        <f t="shared" si="3"/>
        <v>1</v>
      </c>
    </row>
    <row r="1785" ht="15.75" customHeight="1">
      <c r="A1785" s="13">
        <v>42143.614583333336</v>
      </c>
      <c r="B1785" s="73">
        <f t="shared" si="1"/>
        <v>42143</v>
      </c>
      <c r="C1785" s="74">
        <f>IF(NewCustomer="Yes", IF(COUNTIF($I$2:$I$11,B1785)&gt;0,0,WEEKDAY(B1785,2)),IF(COUNTIF($I$2:$I$21,B1785)&gt;0,0,WEEKDAY(B1785,2)))</f>
        <v>2</v>
      </c>
      <c r="D1785" s="74">
        <f t="shared" si="2"/>
        <v>14</v>
      </c>
      <c r="E1785" s="12">
        <f>IFERROR(VLOOKUP(A1785,'IDAR Meter Data'!$A:$B,2,1),"")</f>
        <v>208</v>
      </c>
      <c r="F1785" s="75">
        <f>IF(CECCZ="CZ03",'Outside Temp'!B1785,IF(CECCZ="CZ04",'Outside Temp'!B1786,IF(CECCZ="CZ12",'Outside Temp'!B1787, IF(CECCZ="CZ13",'Outside Temp'!B1788))))</f>
        <v>62</v>
      </c>
      <c r="G1785" s="12">
        <f t="shared" si="3"/>
        <v>1</v>
      </c>
    </row>
    <row r="1786" ht="15.75" customHeight="1">
      <c r="A1786" s="13">
        <v>42143.625</v>
      </c>
      <c r="B1786" s="73">
        <f t="shared" si="1"/>
        <v>42143</v>
      </c>
      <c r="C1786" s="74">
        <f>IF(NewCustomer="Yes", IF(COUNTIF($I$2:$I$11,B1786)&gt;0,0,WEEKDAY(B1786,2)),IF(COUNTIF($I$2:$I$21,B1786)&gt;0,0,WEEKDAY(B1786,2)))</f>
        <v>2</v>
      </c>
      <c r="D1786" s="74">
        <f t="shared" si="2"/>
        <v>15</v>
      </c>
      <c r="E1786" s="12">
        <f>IFERROR(VLOOKUP(A1786,'IDAR Meter Data'!$A:$B,2,1),"")</f>
        <v>207</v>
      </c>
      <c r="F1786" s="75">
        <f>IF(CECCZ="CZ03",'Outside Temp'!B1786,IF(CECCZ="CZ04",'Outside Temp'!B1787,IF(CECCZ="CZ12",'Outside Temp'!B1788, IF(CECCZ="CZ13",'Outside Temp'!B1789))))</f>
        <v>61.93333333</v>
      </c>
      <c r="G1786" s="12">
        <f t="shared" si="3"/>
        <v>1</v>
      </c>
    </row>
    <row r="1787" ht="15.75" customHeight="1">
      <c r="A1787" s="13">
        <v>42143.635416666664</v>
      </c>
      <c r="B1787" s="73">
        <f t="shared" si="1"/>
        <v>42143</v>
      </c>
      <c r="C1787" s="74">
        <f>IF(NewCustomer="Yes", IF(COUNTIF($I$2:$I$11,B1787)&gt;0,0,WEEKDAY(B1787,2)),IF(COUNTIF($I$2:$I$21,B1787)&gt;0,0,WEEKDAY(B1787,2)))</f>
        <v>2</v>
      </c>
      <c r="D1787" s="74">
        <f t="shared" si="2"/>
        <v>15</v>
      </c>
      <c r="E1787" s="12">
        <f>IFERROR(VLOOKUP(A1787,'IDAR Meter Data'!$A:$B,2,1),"")</f>
        <v>215</v>
      </c>
      <c r="F1787" s="75">
        <f>IF(CECCZ="CZ03",'Outside Temp'!B1787,IF(CECCZ="CZ04",'Outside Temp'!B1788,IF(CECCZ="CZ12",'Outside Temp'!B1789, IF(CECCZ="CZ13",'Outside Temp'!B1790))))</f>
        <v>61.68333333</v>
      </c>
      <c r="G1787" s="12">
        <f t="shared" si="3"/>
        <v>1</v>
      </c>
    </row>
    <row r="1788" ht="15.75" customHeight="1">
      <c r="A1788" s="13">
        <v>42143.645833333336</v>
      </c>
      <c r="B1788" s="73">
        <f t="shared" si="1"/>
        <v>42143</v>
      </c>
      <c r="C1788" s="74">
        <f>IF(NewCustomer="Yes", IF(COUNTIF($I$2:$I$11,B1788)&gt;0,0,WEEKDAY(B1788,2)),IF(COUNTIF($I$2:$I$21,B1788)&gt;0,0,WEEKDAY(B1788,2)))</f>
        <v>2</v>
      </c>
      <c r="D1788" s="74">
        <f t="shared" si="2"/>
        <v>15</v>
      </c>
      <c r="E1788" s="12">
        <f>IFERROR(VLOOKUP(A1788,'IDAR Meter Data'!$A:$B,2,1),"")</f>
        <v>213</v>
      </c>
      <c r="F1788" s="75">
        <f>IF(CECCZ="CZ03",'Outside Temp'!B1788,IF(CECCZ="CZ04",'Outside Temp'!B1789,IF(CECCZ="CZ12",'Outside Temp'!B1790, IF(CECCZ="CZ13",'Outside Temp'!B1791))))</f>
        <v>61.43333333</v>
      </c>
      <c r="G1788" s="12">
        <f t="shared" si="3"/>
        <v>1</v>
      </c>
    </row>
    <row r="1789" ht="15.75" customHeight="1">
      <c r="A1789" s="13">
        <v>42143.65625</v>
      </c>
      <c r="B1789" s="73">
        <f t="shared" si="1"/>
        <v>42143</v>
      </c>
      <c r="C1789" s="74">
        <f>IF(NewCustomer="Yes", IF(COUNTIF($I$2:$I$11,B1789)&gt;0,0,WEEKDAY(B1789,2)),IF(COUNTIF($I$2:$I$21,B1789)&gt;0,0,WEEKDAY(B1789,2)))</f>
        <v>2</v>
      </c>
      <c r="D1789" s="74">
        <f t="shared" si="2"/>
        <v>15</v>
      </c>
      <c r="E1789" s="12">
        <f>IFERROR(VLOOKUP(A1789,'IDAR Meter Data'!$A:$B,2,1),"")</f>
        <v>219</v>
      </c>
      <c r="F1789" s="75">
        <f>IF(CECCZ="CZ03",'Outside Temp'!B1789,IF(CECCZ="CZ04",'Outside Temp'!B1790,IF(CECCZ="CZ12",'Outside Temp'!B1791, IF(CECCZ="CZ13",'Outside Temp'!B1792))))</f>
        <v>61.18333333</v>
      </c>
      <c r="G1789" s="12">
        <f t="shared" si="3"/>
        <v>1</v>
      </c>
    </row>
    <row r="1790" ht="15.75" customHeight="1">
      <c r="A1790" s="13">
        <v>42143.666666666664</v>
      </c>
      <c r="B1790" s="73">
        <f t="shared" si="1"/>
        <v>42143</v>
      </c>
      <c r="C1790" s="74">
        <f>IF(NewCustomer="Yes", IF(COUNTIF($I$2:$I$11,B1790)&gt;0,0,WEEKDAY(B1790,2)),IF(COUNTIF($I$2:$I$21,B1790)&gt;0,0,WEEKDAY(B1790,2)))</f>
        <v>2</v>
      </c>
      <c r="D1790" s="74">
        <f t="shared" si="2"/>
        <v>16</v>
      </c>
      <c r="E1790" s="12">
        <f>IFERROR(VLOOKUP(A1790,'IDAR Meter Data'!$A:$B,2,1),"")</f>
        <v>219</v>
      </c>
      <c r="F1790" s="75">
        <f>IF(CECCZ="CZ03",'Outside Temp'!B1790,IF(CECCZ="CZ04",'Outside Temp'!B1791,IF(CECCZ="CZ12",'Outside Temp'!B1792, IF(CECCZ="CZ13",'Outside Temp'!B1793))))</f>
        <v>60.93333333</v>
      </c>
      <c r="G1790" s="12">
        <f t="shared" si="3"/>
        <v>1</v>
      </c>
    </row>
    <row r="1791" ht="15.75" customHeight="1">
      <c r="A1791" s="13">
        <v>42143.677083333336</v>
      </c>
      <c r="B1791" s="73">
        <f t="shared" si="1"/>
        <v>42143</v>
      </c>
      <c r="C1791" s="74">
        <f>IF(NewCustomer="Yes", IF(COUNTIF($I$2:$I$11,B1791)&gt;0,0,WEEKDAY(B1791,2)),IF(COUNTIF($I$2:$I$21,B1791)&gt;0,0,WEEKDAY(B1791,2)))</f>
        <v>2</v>
      </c>
      <c r="D1791" s="74">
        <f t="shared" si="2"/>
        <v>16</v>
      </c>
      <c r="E1791" s="12">
        <f>IFERROR(VLOOKUP(A1791,'IDAR Meter Data'!$A:$B,2,1),"")</f>
        <v>212</v>
      </c>
      <c r="F1791" s="75">
        <f>IF(CECCZ="CZ03",'Outside Temp'!B1791,IF(CECCZ="CZ04",'Outside Temp'!B1792,IF(CECCZ="CZ12",'Outside Temp'!B1793, IF(CECCZ="CZ13",'Outside Temp'!B1794))))</f>
        <v>60.68333333</v>
      </c>
      <c r="G1791" s="12">
        <f t="shared" si="3"/>
        <v>1</v>
      </c>
    </row>
    <row r="1792" ht="15.75" customHeight="1">
      <c r="A1792" s="13">
        <v>42143.6875</v>
      </c>
      <c r="B1792" s="73">
        <f t="shared" si="1"/>
        <v>42143</v>
      </c>
      <c r="C1792" s="74">
        <f>IF(NewCustomer="Yes", IF(COUNTIF($I$2:$I$11,B1792)&gt;0,0,WEEKDAY(B1792,2)),IF(COUNTIF($I$2:$I$21,B1792)&gt;0,0,WEEKDAY(B1792,2)))</f>
        <v>2</v>
      </c>
      <c r="D1792" s="74">
        <f t="shared" si="2"/>
        <v>16</v>
      </c>
      <c r="E1792" s="12">
        <f>IFERROR(VLOOKUP(A1792,'IDAR Meter Data'!$A:$B,2,1),"")</f>
        <v>212</v>
      </c>
      <c r="F1792" s="75">
        <f>IF(CECCZ="CZ03",'Outside Temp'!B1792,IF(CECCZ="CZ04",'Outside Temp'!B1793,IF(CECCZ="CZ12",'Outside Temp'!B1794, IF(CECCZ="CZ13",'Outside Temp'!B1795))))</f>
        <v>60.43333333</v>
      </c>
      <c r="G1792" s="12">
        <f t="shared" si="3"/>
        <v>1</v>
      </c>
    </row>
    <row r="1793" ht="15.75" customHeight="1">
      <c r="A1793" s="13">
        <v>42143.697916666664</v>
      </c>
      <c r="B1793" s="73">
        <f t="shared" si="1"/>
        <v>42143</v>
      </c>
      <c r="C1793" s="74">
        <f>IF(NewCustomer="Yes", IF(COUNTIF($I$2:$I$11,B1793)&gt;0,0,WEEKDAY(B1793,2)),IF(COUNTIF($I$2:$I$21,B1793)&gt;0,0,WEEKDAY(B1793,2)))</f>
        <v>2</v>
      </c>
      <c r="D1793" s="74">
        <f t="shared" si="2"/>
        <v>16</v>
      </c>
      <c r="E1793" s="12">
        <f>IFERROR(VLOOKUP(A1793,'IDAR Meter Data'!$A:$B,2,1),"")</f>
        <v>215</v>
      </c>
      <c r="F1793" s="75">
        <f>IF(CECCZ="CZ03",'Outside Temp'!B1793,IF(CECCZ="CZ04",'Outside Temp'!B1794,IF(CECCZ="CZ12",'Outside Temp'!B1795, IF(CECCZ="CZ13",'Outside Temp'!B1796))))</f>
        <v>60.18333333</v>
      </c>
      <c r="G1793" s="12">
        <f t="shared" si="3"/>
        <v>1</v>
      </c>
    </row>
    <row r="1794" ht="15.75" customHeight="1">
      <c r="A1794" s="13">
        <v>42143.708333333336</v>
      </c>
      <c r="B1794" s="73">
        <f t="shared" si="1"/>
        <v>42143</v>
      </c>
      <c r="C1794" s="74">
        <f>IF(NewCustomer="Yes", IF(COUNTIF($I$2:$I$11,B1794)&gt;0,0,WEEKDAY(B1794,2)),IF(COUNTIF($I$2:$I$21,B1794)&gt;0,0,WEEKDAY(B1794,2)))</f>
        <v>2</v>
      </c>
      <c r="D1794" s="74">
        <f t="shared" si="2"/>
        <v>17</v>
      </c>
      <c r="E1794" s="12">
        <f>IFERROR(VLOOKUP(A1794,'IDAR Meter Data'!$A:$B,2,1),"")</f>
        <v>220</v>
      </c>
      <c r="F1794" s="75">
        <f>IF(CECCZ="CZ03",'Outside Temp'!B1794,IF(CECCZ="CZ04",'Outside Temp'!B1795,IF(CECCZ="CZ12",'Outside Temp'!B1796, IF(CECCZ="CZ13",'Outside Temp'!B1797))))</f>
        <v>59.9245283</v>
      </c>
      <c r="G1794" s="12">
        <f t="shared" si="3"/>
        <v>1</v>
      </c>
    </row>
    <row r="1795" ht="15.75" customHeight="1">
      <c r="A1795" s="13">
        <v>42143.71875</v>
      </c>
      <c r="B1795" s="73">
        <f t="shared" si="1"/>
        <v>42143</v>
      </c>
      <c r="C1795" s="74">
        <f>IF(NewCustomer="Yes", IF(COUNTIF($I$2:$I$11,B1795)&gt;0,0,WEEKDAY(B1795,2)),IF(COUNTIF($I$2:$I$21,B1795)&gt;0,0,WEEKDAY(B1795,2)))</f>
        <v>2</v>
      </c>
      <c r="D1795" s="74">
        <f t="shared" si="2"/>
        <v>17</v>
      </c>
      <c r="E1795" s="12">
        <f>IFERROR(VLOOKUP(A1795,'IDAR Meter Data'!$A:$B,2,1),"")</f>
        <v>219</v>
      </c>
      <c r="F1795" s="75">
        <f>IF(CECCZ="CZ03",'Outside Temp'!B1795,IF(CECCZ="CZ04",'Outside Temp'!B1796,IF(CECCZ="CZ12",'Outside Temp'!B1797, IF(CECCZ="CZ13",'Outside Temp'!B1798))))</f>
        <v>59.64150943</v>
      </c>
      <c r="G1795" s="12">
        <f t="shared" si="3"/>
        <v>1</v>
      </c>
    </row>
    <row r="1796" ht="15.75" customHeight="1">
      <c r="A1796" s="13">
        <v>42143.729166666664</v>
      </c>
      <c r="B1796" s="73">
        <f t="shared" si="1"/>
        <v>42143</v>
      </c>
      <c r="C1796" s="74">
        <f>IF(NewCustomer="Yes", IF(COUNTIF($I$2:$I$11,B1796)&gt;0,0,WEEKDAY(B1796,2)),IF(COUNTIF($I$2:$I$21,B1796)&gt;0,0,WEEKDAY(B1796,2)))</f>
        <v>2</v>
      </c>
      <c r="D1796" s="74">
        <f t="shared" si="2"/>
        <v>17</v>
      </c>
      <c r="E1796" s="12">
        <f>IFERROR(VLOOKUP(A1796,'IDAR Meter Data'!$A:$B,2,1),"")</f>
        <v>212</v>
      </c>
      <c r="F1796" s="75">
        <f>IF(CECCZ="CZ03",'Outside Temp'!B1796,IF(CECCZ="CZ04",'Outside Temp'!B1797,IF(CECCZ="CZ12",'Outside Temp'!B1798, IF(CECCZ="CZ13",'Outside Temp'!B1799))))</f>
        <v>59.35849057</v>
      </c>
      <c r="G1796" s="12">
        <f t="shared" si="3"/>
        <v>1</v>
      </c>
    </row>
    <row r="1797" ht="15.75" customHeight="1">
      <c r="A1797" s="13">
        <v>42143.739583333336</v>
      </c>
      <c r="B1797" s="73">
        <f t="shared" si="1"/>
        <v>42143</v>
      </c>
      <c r="C1797" s="74">
        <f>IF(NewCustomer="Yes", IF(COUNTIF($I$2:$I$11,B1797)&gt;0,0,WEEKDAY(B1797,2)),IF(COUNTIF($I$2:$I$21,B1797)&gt;0,0,WEEKDAY(B1797,2)))</f>
        <v>2</v>
      </c>
      <c r="D1797" s="74">
        <f t="shared" si="2"/>
        <v>17</v>
      </c>
      <c r="E1797" s="12">
        <f>IFERROR(VLOOKUP(A1797,'IDAR Meter Data'!$A:$B,2,1),"")</f>
        <v>204</v>
      </c>
      <c r="F1797" s="75">
        <f>IF(CECCZ="CZ03",'Outside Temp'!B1797,IF(CECCZ="CZ04",'Outside Temp'!B1798,IF(CECCZ="CZ12",'Outside Temp'!B1799, IF(CECCZ="CZ13",'Outside Temp'!B1800))))</f>
        <v>59.0754717</v>
      </c>
      <c r="G1797" s="12">
        <f t="shared" si="3"/>
        <v>1</v>
      </c>
    </row>
    <row r="1798" ht="15.75" customHeight="1">
      <c r="A1798" s="13">
        <v>42143.75</v>
      </c>
      <c r="B1798" s="73">
        <f t="shared" si="1"/>
        <v>42143</v>
      </c>
      <c r="C1798" s="74">
        <f>IF(NewCustomer="Yes", IF(COUNTIF($I$2:$I$11,B1798)&gt;0,0,WEEKDAY(B1798,2)),IF(COUNTIF($I$2:$I$21,B1798)&gt;0,0,WEEKDAY(B1798,2)))</f>
        <v>2</v>
      </c>
      <c r="D1798" s="74">
        <f t="shared" si="2"/>
        <v>18</v>
      </c>
      <c r="E1798" s="12">
        <f>IFERROR(VLOOKUP(A1798,'IDAR Meter Data'!$A:$B,2,1),"")</f>
        <v>208</v>
      </c>
      <c r="F1798" s="75">
        <f>IF(CECCZ="CZ03",'Outside Temp'!B1798,IF(CECCZ="CZ04",'Outside Temp'!B1799,IF(CECCZ="CZ12",'Outside Temp'!B1800, IF(CECCZ="CZ13",'Outside Temp'!B1801))))</f>
        <v>57.93333333</v>
      </c>
      <c r="G1798" s="12">
        <f t="shared" si="3"/>
        <v>1</v>
      </c>
    </row>
    <row r="1799" ht="15.75" customHeight="1">
      <c r="A1799" s="13">
        <v>42143.760416666664</v>
      </c>
      <c r="B1799" s="73">
        <f t="shared" si="1"/>
        <v>42143</v>
      </c>
      <c r="C1799" s="74">
        <f>IF(NewCustomer="Yes", IF(COUNTIF($I$2:$I$11,B1799)&gt;0,0,WEEKDAY(B1799,2)),IF(COUNTIF($I$2:$I$21,B1799)&gt;0,0,WEEKDAY(B1799,2)))</f>
        <v>2</v>
      </c>
      <c r="D1799" s="74">
        <f t="shared" si="2"/>
        <v>18</v>
      </c>
      <c r="E1799" s="12">
        <f>IFERROR(VLOOKUP(A1799,'IDAR Meter Data'!$A:$B,2,1),"")</f>
        <v>202</v>
      </c>
      <c r="F1799" s="75">
        <f>IF(CECCZ="CZ03",'Outside Temp'!B1799,IF(CECCZ="CZ04",'Outside Temp'!B1800,IF(CECCZ="CZ12",'Outside Temp'!B1801, IF(CECCZ="CZ13",'Outside Temp'!B1802))))</f>
        <v>57.68333333</v>
      </c>
      <c r="G1799" s="12">
        <f t="shared" si="3"/>
        <v>1</v>
      </c>
    </row>
    <row r="1800" ht="15.75" customHeight="1">
      <c r="A1800" s="13">
        <v>42143.770833333336</v>
      </c>
      <c r="B1800" s="73">
        <f t="shared" si="1"/>
        <v>42143</v>
      </c>
      <c r="C1800" s="74">
        <f>IF(NewCustomer="Yes", IF(COUNTIF($I$2:$I$11,B1800)&gt;0,0,WEEKDAY(B1800,2)),IF(COUNTIF($I$2:$I$21,B1800)&gt;0,0,WEEKDAY(B1800,2)))</f>
        <v>2</v>
      </c>
      <c r="D1800" s="74">
        <f t="shared" si="2"/>
        <v>18</v>
      </c>
      <c r="E1800" s="12">
        <f>IFERROR(VLOOKUP(A1800,'IDAR Meter Data'!$A:$B,2,1),"")</f>
        <v>199</v>
      </c>
      <c r="F1800" s="75">
        <f>IF(CECCZ="CZ03",'Outside Temp'!B1800,IF(CECCZ="CZ04",'Outside Temp'!B1801,IF(CECCZ="CZ12",'Outside Temp'!B1802, IF(CECCZ="CZ13",'Outside Temp'!B1803))))</f>
        <v>57.43333333</v>
      </c>
      <c r="G1800" s="12">
        <f t="shared" si="3"/>
        <v>1</v>
      </c>
    </row>
    <row r="1801" ht="15.75" customHeight="1">
      <c r="A1801" s="13">
        <v>42143.78125</v>
      </c>
      <c r="B1801" s="73">
        <f t="shared" si="1"/>
        <v>42143</v>
      </c>
      <c r="C1801" s="74">
        <f>IF(NewCustomer="Yes", IF(COUNTIF($I$2:$I$11,B1801)&gt;0,0,WEEKDAY(B1801,2)),IF(COUNTIF($I$2:$I$21,B1801)&gt;0,0,WEEKDAY(B1801,2)))</f>
        <v>2</v>
      </c>
      <c r="D1801" s="74">
        <f t="shared" si="2"/>
        <v>18</v>
      </c>
      <c r="E1801" s="12">
        <f>IFERROR(VLOOKUP(A1801,'IDAR Meter Data'!$A:$B,2,1),"")</f>
        <v>190</v>
      </c>
      <c r="F1801" s="75">
        <f>IF(CECCZ="CZ03",'Outside Temp'!B1801,IF(CECCZ="CZ04",'Outside Temp'!B1802,IF(CECCZ="CZ12",'Outside Temp'!B1803, IF(CECCZ="CZ13",'Outside Temp'!B1804))))</f>
        <v>57.18333333</v>
      </c>
      <c r="G1801" s="12">
        <f t="shared" si="3"/>
        <v>1</v>
      </c>
    </row>
    <row r="1802" ht="15.75" customHeight="1">
      <c r="A1802" s="13">
        <v>42143.791666666664</v>
      </c>
      <c r="B1802" s="73">
        <f t="shared" si="1"/>
        <v>42143</v>
      </c>
      <c r="C1802" s="74">
        <f>IF(NewCustomer="Yes", IF(COUNTIF($I$2:$I$11,B1802)&gt;0,0,WEEKDAY(B1802,2)),IF(COUNTIF($I$2:$I$21,B1802)&gt;0,0,WEEKDAY(B1802,2)))</f>
        <v>2</v>
      </c>
      <c r="D1802" s="74">
        <f t="shared" si="2"/>
        <v>19</v>
      </c>
      <c r="E1802" s="12">
        <f>IFERROR(VLOOKUP(A1802,'IDAR Meter Data'!$A:$B,2,1),"")</f>
        <v>190</v>
      </c>
      <c r="F1802" s="75">
        <f>IF(CECCZ="CZ03",'Outside Temp'!B1802,IF(CECCZ="CZ04",'Outside Temp'!B1803,IF(CECCZ="CZ12",'Outside Temp'!B1804, IF(CECCZ="CZ13",'Outside Temp'!B1805))))</f>
        <v>56.93333333</v>
      </c>
      <c r="G1802" s="12">
        <f t="shared" si="3"/>
        <v>1</v>
      </c>
    </row>
    <row r="1803" ht="15.75" customHeight="1">
      <c r="A1803" s="13">
        <v>42143.802083333336</v>
      </c>
      <c r="B1803" s="73">
        <f t="shared" si="1"/>
        <v>42143</v>
      </c>
      <c r="C1803" s="74">
        <f>IF(NewCustomer="Yes", IF(COUNTIF($I$2:$I$11,B1803)&gt;0,0,WEEKDAY(B1803,2)),IF(COUNTIF($I$2:$I$21,B1803)&gt;0,0,WEEKDAY(B1803,2)))</f>
        <v>2</v>
      </c>
      <c r="D1803" s="74">
        <f t="shared" si="2"/>
        <v>19</v>
      </c>
      <c r="E1803" s="12">
        <f>IFERROR(VLOOKUP(A1803,'IDAR Meter Data'!$A:$B,2,1),"")</f>
        <v>192</v>
      </c>
      <c r="F1803" s="75">
        <f>IF(CECCZ="CZ03",'Outside Temp'!B1803,IF(CECCZ="CZ04",'Outside Temp'!B1804,IF(CECCZ="CZ12",'Outside Temp'!B1805, IF(CECCZ="CZ13",'Outside Temp'!B1806))))</f>
        <v>56.68333333</v>
      </c>
      <c r="G1803" s="12">
        <f t="shared" si="3"/>
        <v>1</v>
      </c>
    </row>
    <row r="1804" ht="15.75" customHeight="1">
      <c r="A1804" s="13">
        <v>42143.8125</v>
      </c>
      <c r="B1804" s="73">
        <f t="shared" si="1"/>
        <v>42143</v>
      </c>
      <c r="C1804" s="74">
        <f>IF(NewCustomer="Yes", IF(COUNTIF($I$2:$I$11,B1804)&gt;0,0,WEEKDAY(B1804,2)),IF(COUNTIF($I$2:$I$21,B1804)&gt;0,0,WEEKDAY(B1804,2)))</f>
        <v>2</v>
      </c>
      <c r="D1804" s="74">
        <f t="shared" si="2"/>
        <v>19</v>
      </c>
      <c r="E1804" s="12">
        <f>IFERROR(VLOOKUP(A1804,'IDAR Meter Data'!$A:$B,2,1),"")</f>
        <v>194</v>
      </c>
      <c r="F1804" s="75">
        <f>IF(CECCZ="CZ03",'Outside Temp'!B1804,IF(CECCZ="CZ04",'Outside Temp'!B1805,IF(CECCZ="CZ12",'Outside Temp'!B1806, IF(CECCZ="CZ13",'Outside Temp'!B1807))))</f>
        <v>56.43333333</v>
      </c>
      <c r="G1804" s="12">
        <f t="shared" si="3"/>
        <v>1</v>
      </c>
    </row>
    <row r="1805" ht="15.75" customHeight="1">
      <c r="A1805" s="13">
        <v>42143.822916666664</v>
      </c>
      <c r="B1805" s="73">
        <f t="shared" si="1"/>
        <v>42143</v>
      </c>
      <c r="C1805" s="74">
        <f>IF(NewCustomer="Yes", IF(COUNTIF($I$2:$I$11,B1805)&gt;0,0,WEEKDAY(B1805,2)),IF(COUNTIF($I$2:$I$21,B1805)&gt;0,0,WEEKDAY(B1805,2)))</f>
        <v>2</v>
      </c>
      <c r="D1805" s="74">
        <f t="shared" si="2"/>
        <v>19</v>
      </c>
      <c r="E1805" s="12">
        <f>IFERROR(VLOOKUP(A1805,'IDAR Meter Data'!$A:$B,2,1),"")</f>
        <v>183</v>
      </c>
      <c r="F1805" s="75">
        <f>IF(CECCZ="CZ03",'Outside Temp'!B1805,IF(CECCZ="CZ04",'Outside Temp'!B1806,IF(CECCZ="CZ12",'Outside Temp'!B1807, IF(CECCZ="CZ13",'Outside Temp'!B1808))))</f>
        <v>56.18333333</v>
      </c>
      <c r="G1805" s="12">
        <f t="shared" si="3"/>
        <v>1</v>
      </c>
    </row>
    <row r="1806" ht="15.75" customHeight="1">
      <c r="A1806" s="13">
        <v>42143.833333333336</v>
      </c>
      <c r="B1806" s="73">
        <f t="shared" si="1"/>
        <v>42143</v>
      </c>
      <c r="C1806" s="74">
        <f>IF(NewCustomer="Yes", IF(COUNTIF($I$2:$I$11,B1806)&gt;0,0,WEEKDAY(B1806,2)),IF(COUNTIF($I$2:$I$21,B1806)&gt;0,0,WEEKDAY(B1806,2)))</f>
        <v>2</v>
      </c>
      <c r="D1806" s="74">
        <f t="shared" si="2"/>
        <v>20</v>
      </c>
      <c r="E1806" s="12">
        <f>IFERROR(VLOOKUP(A1806,'IDAR Meter Data'!$A:$B,2,1),"")</f>
        <v>174</v>
      </c>
      <c r="F1806" s="75">
        <f>IF(CECCZ="CZ03",'Outside Temp'!B1806,IF(CECCZ="CZ04",'Outside Temp'!B1807,IF(CECCZ="CZ12",'Outside Temp'!B1808, IF(CECCZ="CZ13",'Outside Temp'!B1809))))</f>
        <v>56.06666667</v>
      </c>
      <c r="G1806" s="12">
        <f t="shared" si="3"/>
        <v>1</v>
      </c>
    </row>
    <row r="1807" ht="15.75" customHeight="1">
      <c r="A1807" s="13">
        <v>42143.84375</v>
      </c>
      <c r="B1807" s="73">
        <f t="shared" si="1"/>
        <v>42143</v>
      </c>
      <c r="C1807" s="74">
        <f>IF(NewCustomer="Yes", IF(COUNTIF($I$2:$I$11,B1807)&gt;0,0,WEEKDAY(B1807,2)),IF(COUNTIF($I$2:$I$21,B1807)&gt;0,0,WEEKDAY(B1807,2)))</f>
        <v>2</v>
      </c>
      <c r="D1807" s="74">
        <f t="shared" si="2"/>
        <v>20</v>
      </c>
      <c r="E1807" s="12">
        <f>IFERROR(VLOOKUP(A1807,'IDAR Meter Data'!$A:$B,2,1),"")</f>
        <v>162</v>
      </c>
      <c r="F1807" s="75">
        <f>IF(CECCZ="CZ03",'Outside Temp'!B1807,IF(CECCZ="CZ04",'Outside Temp'!B1808,IF(CECCZ="CZ12",'Outside Temp'!B1809, IF(CECCZ="CZ13",'Outside Temp'!B1810))))</f>
        <v>56.31666667</v>
      </c>
      <c r="G1807" s="12">
        <f t="shared" si="3"/>
        <v>1</v>
      </c>
    </row>
    <row r="1808" ht="15.75" customHeight="1">
      <c r="A1808" s="13">
        <v>42143.854166666664</v>
      </c>
      <c r="B1808" s="73">
        <f t="shared" si="1"/>
        <v>42143</v>
      </c>
      <c r="C1808" s="74">
        <f>IF(NewCustomer="Yes", IF(COUNTIF($I$2:$I$11,B1808)&gt;0,0,WEEKDAY(B1808,2)),IF(COUNTIF($I$2:$I$21,B1808)&gt;0,0,WEEKDAY(B1808,2)))</f>
        <v>2</v>
      </c>
      <c r="D1808" s="74">
        <f t="shared" si="2"/>
        <v>20</v>
      </c>
      <c r="E1808" s="12">
        <f>IFERROR(VLOOKUP(A1808,'IDAR Meter Data'!$A:$B,2,1),"")</f>
        <v>158</v>
      </c>
      <c r="F1808" s="75">
        <f>IF(CECCZ="CZ03",'Outside Temp'!B1808,IF(CECCZ="CZ04",'Outside Temp'!B1809,IF(CECCZ="CZ12",'Outside Temp'!B1810, IF(CECCZ="CZ13",'Outside Temp'!B1811))))</f>
        <v>56.56666667</v>
      </c>
      <c r="G1808" s="12">
        <f t="shared" si="3"/>
        <v>1</v>
      </c>
    </row>
    <row r="1809" ht="15.75" customHeight="1">
      <c r="A1809" s="13">
        <v>42143.864583333336</v>
      </c>
      <c r="B1809" s="73">
        <f t="shared" si="1"/>
        <v>42143</v>
      </c>
      <c r="C1809" s="74">
        <f>IF(NewCustomer="Yes", IF(COUNTIF($I$2:$I$11,B1809)&gt;0,0,WEEKDAY(B1809,2)),IF(COUNTIF($I$2:$I$21,B1809)&gt;0,0,WEEKDAY(B1809,2)))</f>
        <v>2</v>
      </c>
      <c r="D1809" s="74">
        <f t="shared" si="2"/>
        <v>20</v>
      </c>
      <c r="E1809" s="12">
        <f>IFERROR(VLOOKUP(A1809,'IDAR Meter Data'!$A:$B,2,1),"")</f>
        <v>159</v>
      </c>
      <c r="F1809" s="75">
        <f>IF(CECCZ="CZ03",'Outside Temp'!B1809,IF(CECCZ="CZ04",'Outside Temp'!B1810,IF(CECCZ="CZ12",'Outside Temp'!B1811, IF(CECCZ="CZ13",'Outside Temp'!B1812))))</f>
        <v>56.81666667</v>
      </c>
      <c r="G1809" s="12">
        <f t="shared" si="3"/>
        <v>1</v>
      </c>
    </row>
    <row r="1810" ht="15.75" customHeight="1">
      <c r="A1810" s="13">
        <v>42143.875</v>
      </c>
      <c r="B1810" s="73">
        <f t="shared" si="1"/>
        <v>42143</v>
      </c>
      <c r="C1810" s="74">
        <f>IF(NewCustomer="Yes", IF(COUNTIF($I$2:$I$11,B1810)&gt;0,0,WEEKDAY(B1810,2)),IF(COUNTIF($I$2:$I$21,B1810)&gt;0,0,WEEKDAY(B1810,2)))</f>
        <v>2</v>
      </c>
      <c r="D1810" s="74">
        <f t="shared" si="2"/>
        <v>21</v>
      </c>
      <c r="E1810" s="12">
        <f>IFERROR(VLOOKUP(A1810,'IDAR Meter Data'!$A:$B,2,1),"")</f>
        <v>169</v>
      </c>
      <c r="F1810" s="75">
        <f>IF(CECCZ="CZ03",'Outside Temp'!B1810,IF(CECCZ="CZ04",'Outside Temp'!B1811,IF(CECCZ="CZ12",'Outside Temp'!B1812, IF(CECCZ="CZ13",'Outside Temp'!B1813))))</f>
        <v>56.93333333</v>
      </c>
      <c r="G1810" s="12">
        <f t="shared" si="3"/>
        <v>1</v>
      </c>
    </row>
    <row r="1811" ht="15.75" customHeight="1">
      <c r="A1811" s="13">
        <v>42143.885416666664</v>
      </c>
      <c r="B1811" s="73">
        <f t="shared" si="1"/>
        <v>42143</v>
      </c>
      <c r="C1811" s="74">
        <f>IF(NewCustomer="Yes", IF(COUNTIF($I$2:$I$11,B1811)&gt;0,0,WEEKDAY(B1811,2)),IF(COUNTIF($I$2:$I$21,B1811)&gt;0,0,WEEKDAY(B1811,2)))</f>
        <v>2</v>
      </c>
      <c r="D1811" s="74">
        <f t="shared" si="2"/>
        <v>21</v>
      </c>
      <c r="E1811" s="12">
        <f>IFERROR(VLOOKUP(A1811,'IDAR Meter Data'!$A:$B,2,1),"")</f>
        <v>152</v>
      </c>
      <c r="F1811" s="75">
        <f>IF(CECCZ="CZ03",'Outside Temp'!B1811,IF(CECCZ="CZ04",'Outside Temp'!B1812,IF(CECCZ="CZ12",'Outside Temp'!B1813, IF(CECCZ="CZ13",'Outside Temp'!B1814))))</f>
        <v>56.68333333</v>
      </c>
      <c r="G1811" s="12">
        <f t="shared" si="3"/>
        <v>1</v>
      </c>
    </row>
    <row r="1812" ht="15.75" customHeight="1">
      <c r="A1812" s="13">
        <v>42143.895833333336</v>
      </c>
      <c r="B1812" s="73">
        <f t="shared" si="1"/>
        <v>42143</v>
      </c>
      <c r="C1812" s="74">
        <f>IF(NewCustomer="Yes", IF(COUNTIF($I$2:$I$11,B1812)&gt;0,0,WEEKDAY(B1812,2)),IF(COUNTIF($I$2:$I$21,B1812)&gt;0,0,WEEKDAY(B1812,2)))</f>
        <v>2</v>
      </c>
      <c r="D1812" s="74">
        <f t="shared" si="2"/>
        <v>21</v>
      </c>
      <c r="E1812" s="12">
        <f>IFERROR(VLOOKUP(A1812,'IDAR Meter Data'!$A:$B,2,1),"")</f>
        <v>148</v>
      </c>
      <c r="F1812" s="75">
        <f>IF(CECCZ="CZ03",'Outside Temp'!B1812,IF(CECCZ="CZ04",'Outside Temp'!B1813,IF(CECCZ="CZ12",'Outside Temp'!B1814, IF(CECCZ="CZ13",'Outside Temp'!B1815))))</f>
        <v>56.43333333</v>
      </c>
      <c r="G1812" s="12">
        <f t="shared" si="3"/>
        <v>1</v>
      </c>
    </row>
    <row r="1813" ht="15.75" customHeight="1">
      <c r="A1813" s="13">
        <v>42143.90625</v>
      </c>
      <c r="B1813" s="73">
        <f t="shared" si="1"/>
        <v>42143</v>
      </c>
      <c r="C1813" s="74">
        <f>IF(NewCustomer="Yes", IF(COUNTIF($I$2:$I$11,B1813)&gt;0,0,WEEKDAY(B1813,2)),IF(COUNTIF($I$2:$I$21,B1813)&gt;0,0,WEEKDAY(B1813,2)))</f>
        <v>2</v>
      </c>
      <c r="D1813" s="74">
        <f t="shared" si="2"/>
        <v>21</v>
      </c>
      <c r="E1813" s="12">
        <f>IFERROR(VLOOKUP(A1813,'IDAR Meter Data'!$A:$B,2,1),"")</f>
        <v>148</v>
      </c>
      <c r="F1813" s="75">
        <f>IF(CECCZ="CZ03",'Outside Temp'!B1813,IF(CECCZ="CZ04",'Outside Temp'!B1814,IF(CECCZ="CZ12",'Outside Temp'!B1815, IF(CECCZ="CZ13",'Outside Temp'!B1816))))</f>
        <v>56.18333333</v>
      </c>
      <c r="G1813" s="12">
        <f t="shared" si="3"/>
        <v>1</v>
      </c>
    </row>
    <row r="1814" ht="15.75" customHeight="1">
      <c r="A1814" s="13">
        <v>42143.916666666664</v>
      </c>
      <c r="B1814" s="73">
        <f t="shared" si="1"/>
        <v>42143</v>
      </c>
      <c r="C1814" s="74">
        <f>IF(NewCustomer="Yes", IF(COUNTIF($I$2:$I$11,B1814)&gt;0,0,WEEKDAY(B1814,2)),IF(COUNTIF($I$2:$I$21,B1814)&gt;0,0,WEEKDAY(B1814,2)))</f>
        <v>2</v>
      </c>
      <c r="D1814" s="74">
        <f t="shared" si="2"/>
        <v>22</v>
      </c>
      <c r="E1814" s="12">
        <f>IFERROR(VLOOKUP(A1814,'IDAR Meter Data'!$A:$B,2,1),"")</f>
        <v>154</v>
      </c>
      <c r="F1814" s="75">
        <f>IF(CECCZ="CZ03",'Outside Temp'!B1814,IF(CECCZ="CZ04",'Outside Temp'!B1815,IF(CECCZ="CZ12",'Outside Temp'!B1816, IF(CECCZ="CZ13",'Outside Temp'!B1817))))</f>
        <v>56</v>
      </c>
      <c r="G1814" s="12">
        <f t="shared" si="3"/>
        <v>1</v>
      </c>
    </row>
    <row r="1815" ht="15.75" customHeight="1">
      <c r="A1815" s="13">
        <v>42143.927083333336</v>
      </c>
      <c r="B1815" s="73">
        <f t="shared" si="1"/>
        <v>42143</v>
      </c>
      <c r="C1815" s="74">
        <f>IF(NewCustomer="Yes", IF(COUNTIF($I$2:$I$11,B1815)&gt;0,0,WEEKDAY(B1815,2)),IF(COUNTIF($I$2:$I$21,B1815)&gt;0,0,WEEKDAY(B1815,2)))</f>
        <v>2</v>
      </c>
      <c r="D1815" s="74">
        <f t="shared" si="2"/>
        <v>22</v>
      </c>
      <c r="E1815" s="12">
        <f>IFERROR(VLOOKUP(A1815,'IDAR Meter Data'!$A:$B,2,1),"")</f>
        <v>163</v>
      </c>
      <c r="F1815" s="75">
        <f>IF(CECCZ="CZ03",'Outside Temp'!B1815,IF(CECCZ="CZ04",'Outside Temp'!B1816,IF(CECCZ="CZ12",'Outside Temp'!B1817, IF(CECCZ="CZ13",'Outside Temp'!B1818))))</f>
        <v>56</v>
      </c>
      <c r="G1815" s="12">
        <f t="shared" si="3"/>
        <v>1</v>
      </c>
    </row>
    <row r="1816" ht="15.75" customHeight="1">
      <c r="A1816" s="13">
        <v>42143.9375</v>
      </c>
      <c r="B1816" s="73">
        <f t="shared" si="1"/>
        <v>42143</v>
      </c>
      <c r="C1816" s="74">
        <f>IF(NewCustomer="Yes", IF(COUNTIF($I$2:$I$11,B1816)&gt;0,0,WEEKDAY(B1816,2)),IF(COUNTIF($I$2:$I$21,B1816)&gt;0,0,WEEKDAY(B1816,2)))</f>
        <v>2</v>
      </c>
      <c r="D1816" s="74">
        <f t="shared" si="2"/>
        <v>22</v>
      </c>
      <c r="E1816" s="12">
        <f>IFERROR(VLOOKUP(A1816,'IDAR Meter Data'!$A:$B,2,1),"")</f>
        <v>149</v>
      </c>
      <c r="F1816" s="75">
        <f>IF(CECCZ="CZ03",'Outside Temp'!B1816,IF(CECCZ="CZ04",'Outside Temp'!B1817,IF(CECCZ="CZ12",'Outside Temp'!B1818, IF(CECCZ="CZ13",'Outside Temp'!B1819))))</f>
        <v>56</v>
      </c>
      <c r="G1816" s="12">
        <f t="shared" si="3"/>
        <v>1</v>
      </c>
    </row>
    <row r="1817" ht="15.75" customHeight="1">
      <c r="A1817" s="13">
        <v>42143.947916666664</v>
      </c>
      <c r="B1817" s="73">
        <f t="shared" si="1"/>
        <v>42143</v>
      </c>
      <c r="C1817" s="74">
        <f>IF(NewCustomer="Yes", IF(COUNTIF($I$2:$I$11,B1817)&gt;0,0,WEEKDAY(B1817,2)),IF(COUNTIF($I$2:$I$21,B1817)&gt;0,0,WEEKDAY(B1817,2)))</f>
        <v>2</v>
      </c>
      <c r="D1817" s="74">
        <f t="shared" si="2"/>
        <v>22</v>
      </c>
      <c r="E1817" s="12">
        <f>IFERROR(VLOOKUP(A1817,'IDAR Meter Data'!$A:$B,2,1),"")</f>
        <v>150</v>
      </c>
      <c r="F1817" s="75">
        <f>IF(CECCZ="CZ03",'Outside Temp'!B1817,IF(CECCZ="CZ04",'Outside Temp'!B1818,IF(CECCZ="CZ12",'Outside Temp'!B1819, IF(CECCZ="CZ13",'Outside Temp'!B1820))))</f>
        <v>56</v>
      </c>
      <c r="G1817" s="12">
        <f t="shared" si="3"/>
        <v>1</v>
      </c>
    </row>
    <row r="1818" ht="15.75" customHeight="1">
      <c r="A1818" s="13">
        <v>42143.958333333336</v>
      </c>
      <c r="B1818" s="73">
        <f t="shared" si="1"/>
        <v>42143</v>
      </c>
      <c r="C1818" s="74">
        <f>IF(NewCustomer="Yes", IF(COUNTIF($I$2:$I$11,B1818)&gt;0,0,WEEKDAY(B1818,2)),IF(COUNTIF($I$2:$I$21,B1818)&gt;0,0,WEEKDAY(B1818,2)))</f>
        <v>2</v>
      </c>
      <c r="D1818" s="74">
        <f t="shared" si="2"/>
        <v>23</v>
      </c>
      <c r="E1818" s="12">
        <f>IFERROR(VLOOKUP(A1818,'IDAR Meter Data'!$A:$B,2,1),"")</f>
        <v>160</v>
      </c>
      <c r="F1818" s="75">
        <f>IF(CECCZ="CZ03",'Outside Temp'!B1818,IF(CECCZ="CZ04",'Outside Temp'!B1819,IF(CECCZ="CZ12",'Outside Temp'!B1820, IF(CECCZ="CZ13",'Outside Temp'!B1821))))</f>
        <v>56</v>
      </c>
      <c r="G1818" s="12">
        <f t="shared" si="3"/>
        <v>1</v>
      </c>
    </row>
    <row r="1819" ht="15.75" customHeight="1">
      <c r="A1819" s="13">
        <v>42143.96875</v>
      </c>
      <c r="B1819" s="73">
        <f t="shared" si="1"/>
        <v>42143</v>
      </c>
      <c r="C1819" s="74">
        <f>IF(NewCustomer="Yes", IF(COUNTIF($I$2:$I$11,B1819)&gt;0,0,WEEKDAY(B1819,2)),IF(COUNTIF($I$2:$I$21,B1819)&gt;0,0,WEEKDAY(B1819,2)))</f>
        <v>2</v>
      </c>
      <c r="D1819" s="74">
        <f t="shared" si="2"/>
        <v>23</v>
      </c>
      <c r="E1819" s="12">
        <f>IFERROR(VLOOKUP(A1819,'IDAR Meter Data'!$A:$B,2,1),"")</f>
        <v>153</v>
      </c>
      <c r="F1819" s="75">
        <f>IF(CECCZ="CZ03",'Outside Temp'!B1819,IF(CECCZ="CZ04",'Outside Temp'!B1820,IF(CECCZ="CZ12",'Outside Temp'!B1821, IF(CECCZ="CZ13",'Outside Temp'!B1822))))</f>
        <v>56</v>
      </c>
      <c r="G1819" s="12">
        <f t="shared" si="3"/>
        <v>1</v>
      </c>
    </row>
    <row r="1820" ht="15.75" customHeight="1">
      <c r="A1820" s="13">
        <v>42143.979166666664</v>
      </c>
      <c r="B1820" s="73">
        <f t="shared" si="1"/>
        <v>42143</v>
      </c>
      <c r="C1820" s="74">
        <f>IF(NewCustomer="Yes", IF(COUNTIF($I$2:$I$11,B1820)&gt;0,0,WEEKDAY(B1820,2)),IF(COUNTIF($I$2:$I$21,B1820)&gt;0,0,WEEKDAY(B1820,2)))</f>
        <v>2</v>
      </c>
      <c r="D1820" s="74">
        <f t="shared" si="2"/>
        <v>23</v>
      </c>
      <c r="E1820" s="12">
        <f>IFERROR(VLOOKUP(A1820,'IDAR Meter Data'!$A:$B,2,1),"")</f>
        <v>148</v>
      </c>
      <c r="F1820" s="75">
        <f>IF(CECCZ="CZ03",'Outside Temp'!B1820,IF(CECCZ="CZ04",'Outside Temp'!B1821,IF(CECCZ="CZ12",'Outside Temp'!B1822, IF(CECCZ="CZ13",'Outside Temp'!B1823))))</f>
        <v>56</v>
      </c>
      <c r="G1820" s="12">
        <f t="shared" si="3"/>
        <v>1</v>
      </c>
    </row>
    <row r="1821" ht="15.75" customHeight="1">
      <c r="A1821" s="13">
        <v>42143.989583333336</v>
      </c>
      <c r="B1821" s="73">
        <f t="shared" si="1"/>
        <v>42143</v>
      </c>
      <c r="C1821" s="74">
        <f>IF(NewCustomer="Yes", IF(COUNTIF($I$2:$I$11,B1821)&gt;0,0,WEEKDAY(B1821,2)),IF(COUNTIF($I$2:$I$21,B1821)&gt;0,0,WEEKDAY(B1821,2)))</f>
        <v>2</v>
      </c>
      <c r="D1821" s="74">
        <f t="shared" si="2"/>
        <v>23</v>
      </c>
      <c r="E1821" s="12">
        <f>IFERROR(VLOOKUP(A1821,'IDAR Meter Data'!$A:$B,2,1),"")</f>
        <v>148</v>
      </c>
      <c r="F1821" s="75">
        <f>IF(CECCZ="CZ03",'Outside Temp'!B1821,IF(CECCZ="CZ04",'Outside Temp'!B1822,IF(CECCZ="CZ12",'Outside Temp'!B1823, IF(CECCZ="CZ13",'Outside Temp'!B1824))))</f>
        <v>56</v>
      </c>
      <c r="G1821" s="12">
        <f t="shared" si="3"/>
        <v>1</v>
      </c>
    </row>
    <row r="1822" ht="15.75" customHeight="1">
      <c r="A1822" s="13">
        <v>42144.0</v>
      </c>
      <c r="B1822" s="73">
        <f t="shared" si="1"/>
        <v>42144</v>
      </c>
      <c r="C1822" s="74">
        <f>IF(NewCustomer="Yes", IF(COUNTIF($I$2:$I$11,B1822)&gt;0,0,WEEKDAY(B1822,2)),IF(COUNTIF($I$2:$I$21,B1822)&gt;0,0,WEEKDAY(B1822,2)))</f>
        <v>3</v>
      </c>
      <c r="D1822" s="74">
        <f t="shared" si="2"/>
        <v>0</v>
      </c>
      <c r="E1822" s="12">
        <f>IFERROR(VLOOKUP(A1822,'IDAR Meter Data'!$A:$B,2,1),"")</f>
        <v>153</v>
      </c>
      <c r="F1822" s="75">
        <f>IF(CECCZ="CZ03",'Outside Temp'!B1822,IF(CECCZ="CZ04",'Outside Temp'!B1823,IF(CECCZ="CZ12",'Outside Temp'!B1824, IF(CECCZ="CZ13",'Outside Temp'!B1825))))</f>
        <v>55.91111111</v>
      </c>
      <c r="G1822" s="12">
        <f t="shared" si="3"/>
        <v>1</v>
      </c>
    </row>
    <row r="1823" ht="15.75" customHeight="1">
      <c r="A1823" s="13">
        <v>42144.010416666664</v>
      </c>
      <c r="B1823" s="73">
        <f t="shared" si="1"/>
        <v>42144</v>
      </c>
      <c r="C1823" s="74">
        <f>IF(NewCustomer="Yes", IF(COUNTIF($I$2:$I$11,B1823)&gt;0,0,WEEKDAY(B1823,2)),IF(COUNTIF($I$2:$I$21,B1823)&gt;0,0,WEEKDAY(B1823,2)))</f>
        <v>3</v>
      </c>
      <c r="D1823" s="74">
        <f t="shared" si="2"/>
        <v>0</v>
      </c>
      <c r="E1823" s="12">
        <f>IFERROR(VLOOKUP(A1823,'IDAR Meter Data'!$A:$B,2,1),"")</f>
        <v>150</v>
      </c>
      <c r="F1823" s="75">
        <f>IF(CECCZ="CZ03",'Outside Temp'!B1823,IF(CECCZ="CZ04",'Outside Temp'!B1824,IF(CECCZ="CZ12",'Outside Temp'!B1825, IF(CECCZ="CZ13",'Outside Temp'!B1826))))</f>
        <v>55.57777778</v>
      </c>
      <c r="G1823" s="12">
        <f t="shared" si="3"/>
        <v>1</v>
      </c>
    </row>
    <row r="1824" ht="15.75" customHeight="1">
      <c r="A1824" s="13">
        <v>42144.020833333336</v>
      </c>
      <c r="B1824" s="73">
        <f t="shared" si="1"/>
        <v>42144</v>
      </c>
      <c r="C1824" s="74">
        <f>IF(NewCustomer="Yes", IF(COUNTIF($I$2:$I$11,B1824)&gt;0,0,WEEKDAY(B1824,2)),IF(COUNTIF($I$2:$I$21,B1824)&gt;0,0,WEEKDAY(B1824,2)))</f>
        <v>3</v>
      </c>
      <c r="D1824" s="74">
        <f t="shared" si="2"/>
        <v>0</v>
      </c>
      <c r="E1824" s="12">
        <f>IFERROR(VLOOKUP(A1824,'IDAR Meter Data'!$A:$B,2,1),"")</f>
        <v>143</v>
      </c>
      <c r="F1824" s="75">
        <f>IF(CECCZ="CZ03",'Outside Temp'!B1824,IF(CECCZ="CZ04",'Outside Temp'!B1825,IF(CECCZ="CZ12",'Outside Temp'!B1826, IF(CECCZ="CZ13",'Outside Temp'!B1827))))</f>
        <v>55.24444444</v>
      </c>
      <c r="G1824" s="12">
        <f t="shared" si="3"/>
        <v>1</v>
      </c>
    </row>
    <row r="1825" ht="15.75" customHeight="1">
      <c r="A1825" s="13">
        <v>42144.03125</v>
      </c>
      <c r="B1825" s="73">
        <f t="shared" si="1"/>
        <v>42144</v>
      </c>
      <c r="C1825" s="74">
        <f>IF(NewCustomer="Yes", IF(COUNTIF($I$2:$I$11,B1825)&gt;0,0,WEEKDAY(B1825,2)),IF(COUNTIF($I$2:$I$21,B1825)&gt;0,0,WEEKDAY(B1825,2)))</f>
        <v>3</v>
      </c>
      <c r="D1825" s="74">
        <f t="shared" si="2"/>
        <v>0</v>
      </c>
      <c r="E1825" s="12">
        <f>IFERROR(VLOOKUP(A1825,'IDAR Meter Data'!$A:$B,2,1),"")</f>
        <v>142</v>
      </c>
      <c r="F1825" s="75">
        <f>IF(CECCZ="CZ03",'Outside Temp'!B1825,IF(CECCZ="CZ04",'Outside Temp'!B1826,IF(CECCZ="CZ12",'Outside Temp'!B1827, IF(CECCZ="CZ13",'Outside Temp'!B1828))))</f>
        <v>55.26666667</v>
      </c>
      <c r="G1825" s="12">
        <f t="shared" si="3"/>
        <v>1</v>
      </c>
    </row>
    <row r="1826" ht="15.75" customHeight="1">
      <c r="A1826" s="13">
        <v>42144.041666666664</v>
      </c>
      <c r="B1826" s="73">
        <f t="shared" si="1"/>
        <v>42144</v>
      </c>
      <c r="C1826" s="74">
        <f>IF(NewCustomer="Yes", IF(COUNTIF($I$2:$I$11,B1826)&gt;0,0,WEEKDAY(B1826,2)),IF(COUNTIF($I$2:$I$21,B1826)&gt;0,0,WEEKDAY(B1826,2)))</f>
        <v>3</v>
      </c>
      <c r="D1826" s="74">
        <f t="shared" si="2"/>
        <v>1</v>
      </c>
      <c r="E1826" s="12">
        <f>IFERROR(VLOOKUP(A1826,'IDAR Meter Data'!$A:$B,2,1),"")</f>
        <v>140</v>
      </c>
      <c r="F1826" s="75">
        <f>IF(CECCZ="CZ03",'Outside Temp'!B1826,IF(CECCZ="CZ04",'Outside Temp'!B1827,IF(CECCZ="CZ12",'Outside Temp'!B1828, IF(CECCZ="CZ13",'Outside Temp'!B1829))))</f>
        <v>56</v>
      </c>
      <c r="G1826" s="12">
        <f t="shared" si="3"/>
        <v>1</v>
      </c>
    </row>
    <row r="1827" ht="15.75" customHeight="1">
      <c r="A1827" s="13">
        <v>42144.052083333336</v>
      </c>
      <c r="B1827" s="73">
        <f t="shared" si="1"/>
        <v>42144</v>
      </c>
      <c r="C1827" s="74">
        <f>IF(NewCustomer="Yes", IF(COUNTIF($I$2:$I$11,B1827)&gt;0,0,WEEKDAY(B1827,2)),IF(COUNTIF($I$2:$I$21,B1827)&gt;0,0,WEEKDAY(B1827,2)))</f>
        <v>3</v>
      </c>
      <c r="D1827" s="74">
        <f t="shared" si="2"/>
        <v>1</v>
      </c>
      <c r="E1827" s="12">
        <f>IFERROR(VLOOKUP(A1827,'IDAR Meter Data'!$A:$B,2,1),"")</f>
        <v>143</v>
      </c>
      <c r="F1827" s="75">
        <f>IF(CECCZ="CZ03",'Outside Temp'!B1827,IF(CECCZ="CZ04",'Outside Temp'!B1828,IF(CECCZ="CZ12",'Outside Temp'!B1829, IF(CECCZ="CZ13",'Outside Temp'!B1830))))</f>
        <v>56</v>
      </c>
      <c r="G1827" s="12">
        <f t="shared" si="3"/>
        <v>1</v>
      </c>
    </row>
    <row r="1828" ht="15.75" customHeight="1">
      <c r="A1828" s="13">
        <v>42144.0625</v>
      </c>
      <c r="B1828" s="73">
        <f t="shared" si="1"/>
        <v>42144</v>
      </c>
      <c r="C1828" s="74">
        <f>IF(NewCustomer="Yes", IF(COUNTIF($I$2:$I$11,B1828)&gt;0,0,WEEKDAY(B1828,2)),IF(COUNTIF($I$2:$I$21,B1828)&gt;0,0,WEEKDAY(B1828,2)))</f>
        <v>3</v>
      </c>
      <c r="D1828" s="74">
        <f t="shared" si="2"/>
        <v>1</v>
      </c>
      <c r="E1828" s="12">
        <f>IFERROR(VLOOKUP(A1828,'IDAR Meter Data'!$A:$B,2,1),"")</f>
        <v>146</v>
      </c>
      <c r="F1828" s="75">
        <f>IF(CECCZ="CZ03",'Outside Temp'!B1828,IF(CECCZ="CZ04",'Outside Temp'!B1829,IF(CECCZ="CZ12",'Outside Temp'!B1830, IF(CECCZ="CZ13",'Outside Temp'!B1831))))</f>
        <v>56</v>
      </c>
      <c r="G1828" s="12">
        <f t="shared" si="3"/>
        <v>1</v>
      </c>
    </row>
    <row r="1829" ht="15.75" customHeight="1">
      <c r="A1829" s="13">
        <v>42144.072916666664</v>
      </c>
      <c r="B1829" s="73">
        <f t="shared" si="1"/>
        <v>42144</v>
      </c>
      <c r="C1829" s="74">
        <f>IF(NewCustomer="Yes", IF(COUNTIF($I$2:$I$11,B1829)&gt;0,0,WEEKDAY(B1829,2)),IF(COUNTIF($I$2:$I$21,B1829)&gt;0,0,WEEKDAY(B1829,2)))</f>
        <v>3</v>
      </c>
      <c r="D1829" s="74">
        <f t="shared" si="2"/>
        <v>1</v>
      </c>
      <c r="E1829" s="12">
        <f>IFERROR(VLOOKUP(A1829,'IDAR Meter Data'!$A:$B,2,1),"")</f>
        <v>142</v>
      </c>
      <c r="F1829" s="75">
        <f>IF(CECCZ="CZ03",'Outside Temp'!B1829,IF(CECCZ="CZ04",'Outside Temp'!B1830,IF(CECCZ="CZ12",'Outside Temp'!B1831, IF(CECCZ="CZ13",'Outside Temp'!B1832))))</f>
        <v>56</v>
      </c>
      <c r="G1829" s="12">
        <f t="shared" si="3"/>
        <v>1</v>
      </c>
    </row>
    <row r="1830" ht="15.75" customHeight="1">
      <c r="A1830" s="13">
        <v>42144.083333333336</v>
      </c>
      <c r="B1830" s="73">
        <f t="shared" si="1"/>
        <v>42144</v>
      </c>
      <c r="C1830" s="74">
        <f>IF(NewCustomer="Yes", IF(COUNTIF($I$2:$I$11,B1830)&gt;0,0,WEEKDAY(B1830,2)),IF(COUNTIF($I$2:$I$21,B1830)&gt;0,0,WEEKDAY(B1830,2)))</f>
        <v>3</v>
      </c>
      <c r="D1830" s="74">
        <f t="shared" si="2"/>
        <v>2</v>
      </c>
      <c r="E1830" s="12">
        <f>IFERROR(VLOOKUP(A1830,'IDAR Meter Data'!$A:$B,2,1),"")</f>
        <v>141</v>
      </c>
      <c r="F1830" s="75">
        <f>IF(CECCZ="CZ03",'Outside Temp'!B1830,IF(CECCZ="CZ04",'Outside Temp'!B1831,IF(CECCZ="CZ12",'Outside Temp'!B1832, IF(CECCZ="CZ13",'Outside Temp'!B1833))))</f>
        <v>56</v>
      </c>
      <c r="G1830" s="12">
        <f t="shared" si="3"/>
        <v>1</v>
      </c>
    </row>
    <row r="1831" ht="15.75" customHeight="1">
      <c r="A1831" s="13">
        <v>42144.09375</v>
      </c>
      <c r="B1831" s="73">
        <f t="shared" si="1"/>
        <v>42144</v>
      </c>
      <c r="C1831" s="74">
        <f>IF(NewCustomer="Yes", IF(COUNTIF($I$2:$I$11,B1831)&gt;0,0,WEEKDAY(B1831,2)),IF(COUNTIF($I$2:$I$21,B1831)&gt;0,0,WEEKDAY(B1831,2)))</f>
        <v>3</v>
      </c>
      <c r="D1831" s="74">
        <f t="shared" si="2"/>
        <v>2</v>
      </c>
      <c r="E1831" s="12">
        <f>IFERROR(VLOOKUP(A1831,'IDAR Meter Data'!$A:$B,2,1),"")</f>
        <v>144</v>
      </c>
      <c r="F1831" s="75">
        <f>IF(CECCZ="CZ03",'Outside Temp'!B1831,IF(CECCZ="CZ04",'Outside Temp'!B1832,IF(CECCZ="CZ12",'Outside Temp'!B1833, IF(CECCZ="CZ13",'Outside Temp'!B1834))))</f>
        <v>56</v>
      </c>
      <c r="G1831" s="12">
        <f t="shared" si="3"/>
        <v>1</v>
      </c>
    </row>
    <row r="1832" ht="15.75" customHeight="1">
      <c r="A1832" s="13">
        <v>42144.104166666664</v>
      </c>
      <c r="B1832" s="73">
        <f t="shared" si="1"/>
        <v>42144</v>
      </c>
      <c r="C1832" s="74">
        <f>IF(NewCustomer="Yes", IF(COUNTIF($I$2:$I$11,B1832)&gt;0,0,WEEKDAY(B1832,2)),IF(COUNTIF($I$2:$I$21,B1832)&gt;0,0,WEEKDAY(B1832,2)))</f>
        <v>3</v>
      </c>
      <c r="D1832" s="74">
        <f t="shared" si="2"/>
        <v>2</v>
      </c>
      <c r="E1832" s="12">
        <f>IFERROR(VLOOKUP(A1832,'IDAR Meter Data'!$A:$B,2,1),"")</f>
        <v>149</v>
      </c>
      <c r="F1832" s="75">
        <f>IF(CECCZ="CZ03",'Outside Temp'!B1832,IF(CECCZ="CZ04",'Outside Temp'!B1833,IF(CECCZ="CZ12",'Outside Temp'!B1834, IF(CECCZ="CZ13",'Outside Temp'!B1835))))</f>
        <v>56</v>
      </c>
      <c r="G1832" s="12">
        <f t="shared" si="3"/>
        <v>1</v>
      </c>
    </row>
    <row r="1833" ht="15.75" customHeight="1">
      <c r="A1833" s="13">
        <v>42144.114583333336</v>
      </c>
      <c r="B1833" s="73">
        <f t="shared" si="1"/>
        <v>42144</v>
      </c>
      <c r="C1833" s="74">
        <f>IF(NewCustomer="Yes", IF(COUNTIF($I$2:$I$11,B1833)&gt;0,0,WEEKDAY(B1833,2)),IF(COUNTIF($I$2:$I$21,B1833)&gt;0,0,WEEKDAY(B1833,2)))</f>
        <v>3</v>
      </c>
      <c r="D1833" s="74">
        <f t="shared" si="2"/>
        <v>2</v>
      </c>
      <c r="E1833" s="12">
        <f>IFERROR(VLOOKUP(A1833,'IDAR Meter Data'!$A:$B,2,1),"")</f>
        <v>143</v>
      </c>
      <c r="F1833" s="75">
        <f>IF(CECCZ="CZ03",'Outside Temp'!B1833,IF(CECCZ="CZ04",'Outside Temp'!B1834,IF(CECCZ="CZ12",'Outside Temp'!B1835, IF(CECCZ="CZ13",'Outside Temp'!B1836))))</f>
        <v>56</v>
      </c>
      <c r="G1833" s="12">
        <f t="shared" si="3"/>
        <v>1</v>
      </c>
    </row>
    <row r="1834" ht="15.75" customHeight="1">
      <c r="A1834" s="13">
        <v>42144.125</v>
      </c>
      <c r="B1834" s="73">
        <f t="shared" si="1"/>
        <v>42144</v>
      </c>
      <c r="C1834" s="74">
        <f>IF(NewCustomer="Yes", IF(COUNTIF($I$2:$I$11,B1834)&gt;0,0,WEEKDAY(B1834,2)),IF(COUNTIF($I$2:$I$21,B1834)&gt;0,0,WEEKDAY(B1834,2)))</f>
        <v>3</v>
      </c>
      <c r="D1834" s="74">
        <f t="shared" si="2"/>
        <v>3</v>
      </c>
      <c r="E1834" s="12">
        <f>IFERROR(VLOOKUP(A1834,'IDAR Meter Data'!$A:$B,2,1),"")</f>
        <v>139</v>
      </c>
      <c r="F1834" s="75">
        <f>IF(CECCZ="CZ03",'Outside Temp'!B1834,IF(CECCZ="CZ04",'Outside Temp'!B1835,IF(CECCZ="CZ12",'Outside Temp'!B1836, IF(CECCZ="CZ13",'Outside Temp'!B1837))))</f>
        <v>56</v>
      </c>
      <c r="G1834" s="12">
        <f t="shared" si="3"/>
        <v>1</v>
      </c>
    </row>
    <row r="1835" ht="15.75" customHeight="1">
      <c r="A1835" s="13">
        <v>42144.135416666664</v>
      </c>
      <c r="B1835" s="73">
        <f t="shared" si="1"/>
        <v>42144</v>
      </c>
      <c r="C1835" s="74">
        <f>IF(NewCustomer="Yes", IF(COUNTIF($I$2:$I$11,B1835)&gt;0,0,WEEKDAY(B1835,2)),IF(COUNTIF($I$2:$I$21,B1835)&gt;0,0,WEEKDAY(B1835,2)))</f>
        <v>3</v>
      </c>
      <c r="D1835" s="74">
        <f t="shared" si="2"/>
        <v>3</v>
      </c>
      <c r="E1835" s="12">
        <f>IFERROR(VLOOKUP(A1835,'IDAR Meter Data'!$A:$B,2,1),"")</f>
        <v>137</v>
      </c>
      <c r="F1835" s="75">
        <f>IF(CECCZ="CZ03",'Outside Temp'!B1835,IF(CECCZ="CZ04",'Outside Temp'!B1836,IF(CECCZ="CZ12",'Outside Temp'!B1837, IF(CECCZ="CZ13",'Outside Temp'!B1838))))</f>
        <v>56</v>
      </c>
      <c r="G1835" s="12">
        <f t="shared" si="3"/>
        <v>1</v>
      </c>
    </row>
    <row r="1836" ht="15.75" customHeight="1">
      <c r="A1836" s="13">
        <v>42144.145833333336</v>
      </c>
      <c r="B1836" s="73">
        <f t="shared" si="1"/>
        <v>42144</v>
      </c>
      <c r="C1836" s="74">
        <f>IF(NewCustomer="Yes", IF(COUNTIF($I$2:$I$11,B1836)&gt;0,0,WEEKDAY(B1836,2)),IF(COUNTIF($I$2:$I$21,B1836)&gt;0,0,WEEKDAY(B1836,2)))</f>
        <v>3</v>
      </c>
      <c r="D1836" s="74">
        <f t="shared" si="2"/>
        <v>3</v>
      </c>
      <c r="E1836" s="12">
        <f>IFERROR(VLOOKUP(A1836,'IDAR Meter Data'!$A:$B,2,1),"")</f>
        <v>136</v>
      </c>
      <c r="F1836" s="75">
        <f>IF(CECCZ="CZ03",'Outside Temp'!B1836,IF(CECCZ="CZ04",'Outside Temp'!B1837,IF(CECCZ="CZ12",'Outside Temp'!B1838, IF(CECCZ="CZ13",'Outside Temp'!B1839))))</f>
        <v>56</v>
      </c>
      <c r="G1836" s="12">
        <f t="shared" si="3"/>
        <v>1</v>
      </c>
    </row>
    <row r="1837" ht="15.75" customHeight="1">
      <c r="A1837" s="13">
        <v>42144.15625</v>
      </c>
      <c r="B1837" s="73">
        <f t="shared" si="1"/>
        <v>42144</v>
      </c>
      <c r="C1837" s="74">
        <f>IF(NewCustomer="Yes", IF(COUNTIF($I$2:$I$11,B1837)&gt;0,0,WEEKDAY(B1837,2)),IF(COUNTIF($I$2:$I$21,B1837)&gt;0,0,WEEKDAY(B1837,2)))</f>
        <v>3</v>
      </c>
      <c r="D1837" s="74">
        <f t="shared" si="2"/>
        <v>3</v>
      </c>
      <c r="E1837" s="12">
        <f>IFERROR(VLOOKUP(A1837,'IDAR Meter Data'!$A:$B,2,1),"")</f>
        <v>138</v>
      </c>
      <c r="F1837" s="75">
        <f>IF(CECCZ="CZ03",'Outside Temp'!B1837,IF(CECCZ="CZ04",'Outside Temp'!B1838,IF(CECCZ="CZ12",'Outside Temp'!B1839, IF(CECCZ="CZ13",'Outside Temp'!B1840))))</f>
        <v>56</v>
      </c>
      <c r="G1837" s="12">
        <f t="shared" si="3"/>
        <v>1</v>
      </c>
    </row>
    <row r="1838" ht="15.75" customHeight="1">
      <c r="A1838" s="13">
        <v>42144.166666666664</v>
      </c>
      <c r="B1838" s="73">
        <f t="shared" si="1"/>
        <v>42144</v>
      </c>
      <c r="C1838" s="74">
        <f>IF(NewCustomer="Yes", IF(COUNTIF($I$2:$I$11,B1838)&gt;0,0,WEEKDAY(B1838,2)),IF(COUNTIF($I$2:$I$21,B1838)&gt;0,0,WEEKDAY(B1838,2)))</f>
        <v>3</v>
      </c>
      <c r="D1838" s="74">
        <f t="shared" si="2"/>
        <v>4</v>
      </c>
      <c r="E1838" s="12">
        <f>IFERROR(VLOOKUP(A1838,'IDAR Meter Data'!$A:$B,2,1),"")</f>
        <v>147</v>
      </c>
      <c r="F1838" s="75">
        <f>IF(CECCZ="CZ03",'Outside Temp'!B1838,IF(CECCZ="CZ04",'Outside Temp'!B1839,IF(CECCZ="CZ12",'Outside Temp'!B1840, IF(CECCZ="CZ13",'Outside Temp'!B1841))))</f>
        <v>55.875</v>
      </c>
      <c r="G1838" s="12">
        <f t="shared" si="3"/>
        <v>1</v>
      </c>
    </row>
    <row r="1839" ht="15.75" customHeight="1">
      <c r="A1839" s="13">
        <v>42144.177083333336</v>
      </c>
      <c r="B1839" s="73">
        <f t="shared" si="1"/>
        <v>42144</v>
      </c>
      <c r="C1839" s="74">
        <f>IF(NewCustomer="Yes", IF(COUNTIF($I$2:$I$11,B1839)&gt;0,0,WEEKDAY(B1839,2)),IF(COUNTIF($I$2:$I$21,B1839)&gt;0,0,WEEKDAY(B1839,2)))</f>
        <v>3</v>
      </c>
      <c r="D1839" s="74">
        <f t="shared" si="2"/>
        <v>4</v>
      </c>
      <c r="E1839" s="12">
        <f>IFERROR(VLOOKUP(A1839,'IDAR Meter Data'!$A:$B,2,1),"")</f>
        <v>144</v>
      </c>
      <c r="F1839" s="75">
        <f>IF(CECCZ="CZ03",'Outside Temp'!B1839,IF(CECCZ="CZ04",'Outside Temp'!B1840,IF(CECCZ="CZ12",'Outside Temp'!B1841, IF(CECCZ="CZ13",'Outside Temp'!B1842))))</f>
        <v>55.40625</v>
      </c>
      <c r="G1839" s="12">
        <f t="shared" si="3"/>
        <v>1</v>
      </c>
    </row>
    <row r="1840" ht="15.75" customHeight="1">
      <c r="A1840" s="13">
        <v>42144.1875</v>
      </c>
      <c r="B1840" s="73">
        <f t="shared" si="1"/>
        <v>42144</v>
      </c>
      <c r="C1840" s="74">
        <f>IF(NewCustomer="Yes", IF(COUNTIF($I$2:$I$11,B1840)&gt;0,0,WEEKDAY(B1840,2)),IF(COUNTIF($I$2:$I$21,B1840)&gt;0,0,WEEKDAY(B1840,2)))</f>
        <v>3</v>
      </c>
      <c r="D1840" s="74">
        <f t="shared" si="2"/>
        <v>4</v>
      </c>
      <c r="E1840" s="12">
        <f>IFERROR(VLOOKUP(A1840,'IDAR Meter Data'!$A:$B,2,1),"")</f>
        <v>141</v>
      </c>
      <c r="F1840" s="75">
        <f>IF(CECCZ="CZ03",'Outside Temp'!B1840,IF(CECCZ="CZ04",'Outside Temp'!B1841,IF(CECCZ="CZ12",'Outside Temp'!B1842, IF(CECCZ="CZ13",'Outside Temp'!B1843))))</f>
        <v>55.07142857</v>
      </c>
      <c r="G1840" s="12">
        <f t="shared" si="3"/>
        <v>1</v>
      </c>
    </row>
    <row r="1841" ht="15.75" customHeight="1">
      <c r="A1841" s="13">
        <v>42144.197916666664</v>
      </c>
      <c r="B1841" s="73">
        <f t="shared" si="1"/>
        <v>42144</v>
      </c>
      <c r="C1841" s="74">
        <f>IF(NewCustomer="Yes", IF(COUNTIF($I$2:$I$11,B1841)&gt;0,0,WEEKDAY(B1841,2)),IF(COUNTIF($I$2:$I$21,B1841)&gt;0,0,WEEKDAY(B1841,2)))</f>
        <v>3</v>
      </c>
      <c r="D1841" s="74">
        <f t="shared" si="2"/>
        <v>4</v>
      </c>
      <c r="E1841" s="12">
        <f>IFERROR(VLOOKUP(A1841,'IDAR Meter Data'!$A:$B,2,1),"")</f>
        <v>137</v>
      </c>
      <c r="F1841" s="75">
        <f>IF(CECCZ="CZ03",'Outside Temp'!B1841,IF(CECCZ="CZ04",'Outside Temp'!B1842,IF(CECCZ="CZ12",'Outside Temp'!B1843, IF(CECCZ="CZ13",'Outside Temp'!B1844))))</f>
        <v>55.60714286</v>
      </c>
      <c r="G1841" s="12">
        <f t="shared" si="3"/>
        <v>1</v>
      </c>
    </row>
    <row r="1842" ht="15.75" customHeight="1">
      <c r="A1842" s="13">
        <v>42144.208333333336</v>
      </c>
      <c r="B1842" s="73">
        <f t="shared" si="1"/>
        <v>42144</v>
      </c>
      <c r="C1842" s="74">
        <f>IF(NewCustomer="Yes", IF(COUNTIF($I$2:$I$11,B1842)&gt;0,0,WEEKDAY(B1842,2)),IF(COUNTIF($I$2:$I$21,B1842)&gt;0,0,WEEKDAY(B1842,2)))</f>
        <v>3</v>
      </c>
      <c r="D1842" s="74">
        <f t="shared" si="2"/>
        <v>5</v>
      </c>
      <c r="E1842" s="12">
        <f>IFERROR(VLOOKUP(A1842,'IDAR Meter Data'!$A:$B,2,1),"")</f>
        <v>139</v>
      </c>
      <c r="F1842" s="75">
        <f>IF(CECCZ="CZ03",'Outside Temp'!B1842,IF(CECCZ="CZ04",'Outside Temp'!B1843,IF(CECCZ="CZ12",'Outside Temp'!B1844, IF(CECCZ="CZ13",'Outside Temp'!B1845))))</f>
        <v>56.06666667</v>
      </c>
      <c r="G1842" s="12">
        <f t="shared" si="3"/>
        <v>1</v>
      </c>
    </row>
    <row r="1843" ht="15.75" customHeight="1">
      <c r="A1843" s="13">
        <v>42144.21875</v>
      </c>
      <c r="B1843" s="73">
        <f t="shared" si="1"/>
        <v>42144</v>
      </c>
      <c r="C1843" s="74">
        <f>IF(NewCustomer="Yes", IF(COUNTIF($I$2:$I$11,B1843)&gt;0,0,WEEKDAY(B1843,2)),IF(COUNTIF($I$2:$I$21,B1843)&gt;0,0,WEEKDAY(B1843,2)))</f>
        <v>3</v>
      </c>
      <c r="D1843" s="74">
        <f t="shared" si="2"/>
        <v>5</v>
      </c>
      <c r="E1843" s="12">
        <f>IFERROR(VLOOKUP(A1843,'IDAR Meter Data'!$A:$B,2,1),"")</f>
        <v>139</v>
      </c>
      <c r="F1843" s="75">
        <f>IF(CECCZ="CZ03",'Outside Temp'!B1843,IF(CECCZ="CZ04",'Outside Temp'!B1844,IF(CECCZ="CZ12",'Outside Temp'!B1845, IF(CECCZ="CZ13",'Outside Temp'!B1846))))</f>
        <v>56.31666667</v>
      </c>
      <c r="G1843" s="12">
        <f t="shared" si="3"/>
        <v>1</v>
      </c>
    </row>
    <row r="1844" ht="15.75" customHeight="1">
      <c r="A1844" s="13">
        <v>42144.229166666664</v>
      </c>
      <c r="B1844" s="73">
        <f t="shared" si="1"/>
        <v>42144</v>
      </c>
      <c r="C1844" s="74">
        <f>IF(NewCustomer="Yes", IF(COUNTIF($I$2:$I$11,B1844)&gt;0,0,WEEKDAY(B1844,2)),IF(COUNTIF($I$2:$I$21,B1844)&gt;0,0,WEEKDAY(B1844,2)))</f>
        <v>3</v>
      </c>
      <c r="D1844" s="74">
        <f t="shared" si="2"/>
        <v>5</v>
      </c>
      <c r="E1844" s="12">
        <f>IFERROR(VLOOKUP(A1844,'IDAR Meter Data'!$A:$B,2,1),"")</f>
        <v>143</v>
      </c>
      <c r="F1844" s="75">
        <f>IF(CECCZ="CZ03",'Outside Temp'!B1844,IF(CECCZ="CZ04",'Outside Temp'!B1845,IF(CECCZ="CZ12",'Outside Temp'!B1846, IF(CECCZ="CZ13",'Outside Temp'!B1847))))</f>
        <v>56.56666667</v>
      </c>
      <c r="G1844" s="12">
        <f t="shared" si="3"/>
        <v>1</v>
      </c>
    </row>
    <row r="1845" ht="15.75" customHeight="1">
      <c r="A1845" s="13">
        <v>42144.239583333336</v>
      </c>
      <c r="B1845" s="73">
        <f t="shared" si="1"/>
        <v>42144</v>
      </c>
      <c r="C1845" s="74">
        <f>IF(NewCustomer="Yes", IF(COUNTIF($I$2:$I$11,B1845)&gt;0,0,WEEKDAY(B1845,2)),IF(COUNTIF($I$2:$I$21,B1845)&gt;0,0,WEEKDAY(B1845,2)))</f>
        <v>3</v>
      </c>
      <c r="D1845" s="74">
        <f t="shared" si="2"/>
        <v>5</v>
      </c>
      <c r="E1845" s="12">
        <f>IFERROR(VLOOKUP(A1845,'IDAR Meter Data'!$A:$B,2,1),"")</f>
        <v>148</v>
      </c>
      <c r="F1845" s="75">
        <f>IF(CECCZ="CZ03",'Outside Temp'!B1845,IF(CECCZ="CZ04",'Outside Temp'!B1846,IF(CECCZ="CZ12",'Outside Temp'!B1847, IF(CECCZ="CZ13",'Outside Temp'!B1848))))</f>
        <v>56.81666667</v>
      </c>
      <c r="G1845" s="12">
        <f t="shared" si="3"/>
        <v>1</v>
      </c>
    </row>
    <row r="1846" ht="15.75" customHeight="1">
      <c r="A1846" s="13">
        <v>42144.25</v>
      </c>
      <c r="B1846" s="73">
        <f t="shared" si="1"/>
        <v>42144</v>
      </c>
      <c r="C1846" s="74">
        <f>IF(NewCustomer="Yes", IF(COUNTIF($I$2:$I$11,B1846)&gt;0,0,WEEKDAY(B1846,2)),IF(COUNTIF($I$2:$I$21,B1846)&gt;0,0,WEEKDAY(B1846,2)))</f>
        <v>3</v>
      </c>
      <c r="D1846" s="74">
        <f t="shared" si="2"/>
        <v>6</v>
      </c>
      <c r="E1846" s="12">
        <f>IFERROR(VLOOKUP(A1846,'IDAR Meter Data'!$A:$B,2,1),"")</f>
        <v>136</v>
      </c>
      <c r="F1846" s="75">
        <f>IF(CECCZ="CZ03",'Outside Temp'!B1846,IF(CECCZ="CZ04",'Outside Temp'!B1847,IF(CECCZ="CZ12",'Outside Temp'!B1848, IF(CECCZ="CZ13",'Outside Temp'!B1849))))</f>
        <v>57</v>
      </c>
      <c r="G1846" s="12">
        <f t="shared" si="3"/>
        <v>1</v>
      </c>
    </row>
    <row r="1847" ht="15.75" customHeight="1">
      <c r="A1847" s="13">
        <v>42144.260416666664</v>
      </c>
      <c r="B1847" s="73">
        <f t="shared" si="1"/>
        <v>42144</v>
      </c>
      <c r="C1847" s="74">
        <f>IF(NewCustomer="Yes", IF(COUNTIF($I$2:$I$11,B1847)&gt;0,0,WEEKDAY(B1847,2)),IF(COUNTIF($I$2:$I$21,B1847)&gt;0,0,WEEKDAY(B1847,2)))</f>
        <v>3</v>
      </c>
      <c r="D1847" s="74">
        <f t="shared" si="2"/>
        <v>6</v>
      </c>
      <c r="E1847" s="12">
        <f>IFERROR(VLOOKUP(A1847,'IDAR Meter Data'!$A:$B,2,1),"")</f>
        <v>137</v>
      </c>
      <c r="F1847" s="75">
        <f>IF(CECCZ="CZ03",'Outside Temp'!B1847,IF(CECCZ="CZ04",'Outside Temp'!B1848,IF(CECCZ="CZ12",'Outside Temp'!B1849, IF(CECCZ="CZ13",'Outside Temp'!B1850))))</f>
        <v>57</v>
      </c>
      <c r="G1847" s="12">
        <f t="shared" si="3"/>
        <v>1</v>
      </c>
    </row>
    <row r="1848" ht="15.75" customHeight="1">
      <c r="A1848" s="13">
        <v>42144.270833333336</v>
      </c>
      <c r="B1848" s="73">
        <f t="shared" si="1"/>
        <v>42144</v>
      </c>
      <c r="C1848" s="74">
        <f>IF(NewCustomer="Yes", IF(COUNTIF($I$2:$I$11,B1848)&gt;0,0,WEEKDAY(B1848,2)),IF(COUNTIF($I$2:$I$21,B1848)&gt;0,0,WEEKDAY(B1848,2)))</f>
        <v>3</v>
      </c>
      <c r="D1848" s="74">
        <f t="shared" si="2"/>
        <v>6</v>
      </c>
      <c r="E1848" s="12">
        <f>IFERROR(VLOOKUP(A1848,'IDAR Meter Data'!$A:$B,2,1),"")</f>
        <v>138</v>
      </c>
      <c r="F1848" s="75">
        <f>IF(CECCZ="CZ03",'Outside Temp'!B1848,IF(CECCZ="CZ04",'Outside Temp'!B1849,IF(CECCZ="CZ12",'Outside Temp'!B1850, IF(CECCZ="CZ13",'Outside Temp'!B1851))))</f>
        <v>57</v>
      </c>
      <c r="G1848" s="12">
        <f t="shared" si="3"/>
        <v>1</v>
      </c>
    </row>
    <row r="1849" ht="15.75" customHeight="1">
      <c r="A1849" s="13">
        <v>42144.28125</v>
      </c>
      <c r="B1849" s="73">
        <f t="shared" si="1"/>
        <v>42144</v>
      </c>
      <c r="C1849" s="74">
        <f>IF(NewCustomer="Yes", IF(COUNTIF($I$2:$I$11,B1849)&gt;0,0,WEEKDAY(B1849,2)),IF(COUNTIF($I$2:$I$21,B1849)&gt;0,0,WEEKDAY(B1849,2)))</f>
        <v>3</v>
      </c>
      <c r="D1849" s="74">
        <f t="shared" si="2"/>
        <v>6</v>
      </c>
      <c r="E1849" s="12">
        <f>IFERROR(VLOOKUP(A1849,'IDAR Meter Data'!$A:$B,2,1),"")</f>
        <v>144</v>
      </c>
      <c r="F1849" s="75">
        <f>IF(CECCZ="CZ03",'Outside Temp'!B1849,IF(CECCZ="CZ04",'Outside Temp'!B1850,IF(CECCZ="CZ12",'Outside Temp'!B1851, IF(CECCZ="CZ13",'Outside Temp'!B1852))))</f>
        <v>57</v>
      </c>
      <c r="G1849" s="12">
        <f t="shared" si="3"/>
        <v>1</v>
      </c>
    </row>
    <row r="1850" ht="15.75" customHeight="1">
      <c r="A1850" s="13">
        <v>42144.291666666664</v>
      </c>
      <c r="B1850" s="73">
        <f t="shared" si="1"/>
        <v>42144</v>
      </c>
      <c r="C1850" s="74">
        <f>IF(NewCustomer="Yes", IF(COUNTIF($I$2:$I$11,B1850)&gt;0,0,WEEKDAY(B1850,2)),IF(COUNTIF($I$2:$I$21,B1850)&gt;0,0,WEEKDAY(B1850,2)))</f>
        <v>3</v>
      </c>
      <c r="D1850" s="74">
        <f t="shared" si="2"/>
        <v>7</v>
      </c>
      <c r="E1850" s="12">
        <f>IFERROR(VLOOKUP(A1850,'IDAR Meter Data'!$A:$B,2,1),"")</f>
        <v>138</v>
      </c>
      <c r="F1850" s="75">
        <f>IF(CECCZ="CZ03",'Outside Temp'!B1850,IF(CECCZ="CZ04",'Outside Temp'!B1851,IF(CECCZ="CZ12",'Outside Temp'!B1852, IF(CECCZ="CZ13",'Outside Temp'!B1853))))</f>
        <v>56.77142857</v>
      </c>
      <c r="G1850" s="12">
        <f t="shared" si="3"/>
        <v>1</v>
      </c>
    </row>
    <row r="1851" ht="15.75" customHeight="1">
      <c r="A1851" s="13">
        <v>42144.302083333336</v>
      </c>
      <c r="B1851" s="73">
        <f t="shared" si="1"/>
        <v>42144</v>
      </c>
      <c r="C1851" s="74">
        <f>IF(NewCustomer="Yes", IF(COUNTIF($I$2:$I$11,B1851)&gt;0,0,WEEKDAY(B1851,2)),IF(COUNTIF($I$2:$I$21,B1851)&gt;0,0,WEEKDAY(B1851,2)))</f>
        <v>3</v>
      </c>
      <c r="D1851" s="74">
        <f t="shared" si="2"/>
        <v>7</v>
      </c>
      <c r="E1851" s="12">
        <f>IFERROR(VLOOKUP(A1851,'IDAR Meter Data'!$A:$B,2,1),"")</f>
        <v>143</v>
      </c>
      <c r="F1851" s="75">
        <f>IF(CECCZ="CZ03",'Outside Temp'!B1851,IF(CECCZ="CZ04",'Outside Temp'!B1852,IF(CECCZ="CZ12",'Outside Temp'!B1853, IF(CECCZ="CZ13",'Outside Temp'!B1854))))</f>
        <v>55.91428571</v>
      </c>
      <c r="G1851" s="12">
        <f t="shared" si="3"/>
        <v>1</v>
      </c>
    </row>
    <row r="1852" ht="15.75" customHeight="1">
      <c r="A1852" s="13">
        <v>42144.3125</v>
      </c>
      <c r="B1852" s="73">
        <f t="shared" si="1"/>
        <v>42144</v>
      </c>
      <c r="C1852" s="74">
        <f>IF(NewCustomer="Yes", IF(COUNTIF($I$2:$I$11,B1852)&gt;0,0,WEEKDAY(B1852,2)),IF(COUNTIF($I$2:$I$21,B1852)&gt;0,0,WEEKDAY(B1852,2)))</f>
        <v>3</v>
      </c>
      <c r="D1852" s="74">
        <f t="shared" si="2"/>
        <v>7</v>
      </c>
      <c r="E1852" s="12">
        <f>IFERROR(VLOOKUP(A1852,'IDAR Meter Data'!$A:$B,2,1),"")</f>
        <v>138</v>
      </c>
      <c r="F1852" s="75">
        <f>IF(CECCZ="CZ03",'Outside Temp'!B1852,IF(CECCZ="CZ04",'Outside Temp'!B1853,IF(CECCZ="CZ12",'Outside Temp'!B1854, IF(CECCZ="CZ13",'Outside Temp'!B1855))))</f>
        <v>55.05714286</v>
      </c>
      <c r="G1852" s="12">
        <f t="shared" si="3"/>
        <v>1</v>
      </c>
    </row>
    <row r="1853" ht="15.75" customHeight="1">
      <c r="A1853" s="13">
        <v>42144.322916666664</v>
      </c>
      <c r="B1853" s="73">
        <f t="shared" si="1"/>
        <v>42144</v>
      </c>
      <c r="C1853" s="74">
        <f>IF(NewCustomer="Yes", IF(COUNTIF($I$2:$I$11,B1853)&gt;0,0,WEEKDAY(B1853,2)),IF(COUNTIF($I$2:$I$21,B1853)&gt;0,0,WEEKDAY(B1853,2)))</f>
        <v>3</v>
      </c>
      <c r="D1853" s="74">
        <f t="shared" si="2"/>
        <v>7</v>
      </c>
      <c r="E1853" s="12">
        <f>IFERROR(VLOOKUP(A1853,'IDAR Meter Data'!$A:$B,2,1),"")</f>
        <v>139</v>
      </c>
      <c r="F1853" s="75">
        <f>IF(CECCZ="CZ03",'Outside Temp'!B1853,IF(CECCZ="CZ04",'Outside Temp'!B1854,IF(CECCZ="CZ12",'Outside Temp'!B1855, IF(CECCZ="CZ13",'Outside Temp'!B1856))))</f>
        <v>55.56</v>
      </c>
      <c r="G1853" s="12">
        <f t="shared" si="3"/>
        <v>1</v>
      </c>
    </row>
    <row r="1854" ht="15.75" customHeight="1">
      <c r="A1854" s="13">
        <v>42144.333333333336</v>
      </c>
      <c r="B1854" s="73">
        <f t="shared" si="1"/>
        <v>42144</v>
      </c>
      <c r="C1854" s="74">
        <f>IF(NewCustomer="Yes", IF(COUNTIF($I$2:$I$11,B1854)&gt;0,0,WEEKDAY(B1854,2)),IF(COUNTIF($I$2:$I$21,B1854)&gt;0,0,WEEKDAY(B1854,2)))</f>
        <v>3</v>
      </c>
      <c r="D1854" s="74">
        <f t="shared" si="2"/>
        <v>8</v>
      </c>
      <c r="E1854" s="12">
        <f>IFERROR(VLOOKUP(A1854,'IDAR Meter Data'!$A:$B,2,1),"")</f>
        <v>151</v>
      </c>
      <c r="F1854" s="75">
        <f>IF(CECCZ="CZ03",'Outside Temp'!B1854,IF(CECCZ="CZ04",'Outside Temp'!B1855,IF(CECCZ="CZ12",'Outside Temp'!B1856, IF(CECCZ="CZ13",'Outside Temp'!B1857))))</f>
        <v>56</v>
      </c>
      <c r="G1854" s="12">
        <f t="shared" si="3"/>
        <v>1</v>
      </c>
    </row>
    <row r="1855" ht="15.75" customHeight="1">
      <c r="A1855" s="13">
        <v>42144.34375</v>
      </c>
      <c r="B1855" s="73">
        <f t="shared" si="1"/>
        <v>42144</v>
      </c>
      <c r="C1855" s="74">
        <f>IF(NewCustomer="Yes", IF(COUNTIF($I$2:$I$11,B1855)&gt;0,0,WEEKDAY(B1855,2)),IF(COUNTIF($I$2:$I$21,B1855)&gt;0,0,WEEKDAY(B1855,2)))</f>
        <v>3</v>
      </c>
      <c r="D1855" s="74">
        <f t="shared" si="2"/>
        <v>8</v>
      </c>
      <c r="E1855" s="12">
        <f>IFERROR(VLOOKUP(A1855,'IDAR Meter Data'!$A:$B,2,1),"")</f>
        <v>169</v>
      </c>
      <c r="F1855" s="75">
        <f>IF(CECCZ="CZ03",'Outside Temp'!B1855,IF(CECCZ="CZ04",'Outside Temp'!B1856,IF(CECCZ="CZ12",'Outside Temp'!B1857, IF(CECCZ="CZ13",'Outside Temp'!B1858))))</f>
        <v>56</v>
      </c>
      <c r="G1855" s="12">
        <f t="shared" si="3"/>
        <v>1</v>
      </c>
    </row>
    <row r="1856" ht="15.75" customHeight="1">
      <c r="A1856" s="13">
        <v>42144.354166666664</v>
      </c>
      <c r="B1856" s="73">
        <f t="shared" si="1"/>
        <v>42144</v>
      </c>
      <c r="C1856" s="74">
        <f>IF(NewCustomer="Yes", IF(COUNTIF($I$2:$I$11,B1856)&gt;0,0,WEEKDAY(B1856,2)),IF(COUNTIF($I$2:$I$21,B1856)&gt;0,0,WEEKDAY(B1856,2)))</f>
        <v>3</v>
      </c>
      <c r="D1856" s="74">
        <f t="shared" si="2"/>
        <v>8</v>
      </c>
      <c r="E1856" s="12">
        <f>IFERROR(VLOOKUP(A1856,'IDAR Meter Data'!$A:$B,2,1),"")</f>
        <v>162</v>
      </c>
      <c r="F1856" s="75">
        <f>IF(CECCZ="CZ03",'Outside Temp'!B1856,IF(CECCZ="CZ04",'Outside Temp'!B1857,IF(CECCZ="CZ12",'Outside Temp'!B1858, IF(CECCZ="CZ13",'Outside Temp'!B1859))))</f>
        <v>56</v>
      </c>
      <c r="G1856" s="12">
        <f t="shared" si="3"/>
        <v>1</v>
      </c>
    </row>
    <row r="1857" ht="15.75" customHeight="1">
      <c r="A1857" s="13">
        <v>42144.364583333336</v>
      </c>
      <c r="B1857" s="73">
        <f t="shared" si="1"/>
        <v>42144</v>
      </c>
      <c r="C1857" s="74">
        <f>IF(NewCustomer="Yes", IF(COUNTIF($I$2:$I$11,B1857)&gt;0,0,WEEKDAY(B1857,2)),IF(COUNTIF($I$2:$I$21,B1857)&gt;0,0,WEEKDAY(B1857,2)))</f>
        <v>3</v>
      </c>
      <c r="D1857" s="74">
        <f t="shared" si="2"/>
        <v>8</v>
      </c>
      <c r="E1857" s="12">
        <f>IFERROR(VLOOKUP(A1857,'IDAR Meter Data'!$A:$B,2,1),"")</f>
        <v>163</v>
      </c>
      <c r="F1857" s="75">
        <f>IF(CECCZ="CZ03",'Outside Temp'!B1857,IF(CECCZ="CZ04",'Outside Temp'!B1858,IF(CECCZ="CZ12",'Outside Temp'!B1859, IF(CECCZ="CZ13",'Outside Temp'!B1860))))</f>
        <v>56</v>
      </c>
      <c r="G1857" s="12">
        <f t="shared" si="3"/>
        <v>1</v>
      </c>
    </row>
    <row r="1858" ht="15.75" customHeight="1">
      <c r="A1858" s="13">
        <v>42144.375</v>
      </c>
      <c r="B1858" s="73">
        <f t="shared" si="1"/>
        <v>42144</v>
      </c>
      <c r="C1858" s="74">
        <f>IF(NewCustomer="Yes", IF(COUNTIF($I$2:$I$11,B1858)&gt;0,0,WEEKDAY(B1858,2)),IF(COUNTIF($I$2:$I$21,B1858)&gt;0,0,WEEKDAY(B1858,2)))</f>
        <v>3</v>
      </c>
      <c r="D1858" s="74">
        <f t="shared" si="2"/>
        <v>9</v>
      </c>
      <c r="E1858" s="12">
        <f>IFERROR(VLOOKUP(A1858,'IDAR Meter Data'!$A:$B,2,1),"")</f>
        <v>178</v>
      </c>
      <c r="F1858" s="75">
        <f>IF(CECCZ="CZ03",'Outside Temp'!B1858,IF(CECCZ="CZ04",'Outside Temp'!B1859,IF(CECCZ="CZ12",'Outside Temp'!B1860, IF(CECCZ="CZ13",'Outside Temp'!B1861))))</f>
        <v>56.13333333</v>
      </c>
      <c r="G1858" s="12">
        <f t="shared" si="3"/>
        <v>1</v>
      </c>
    </row>
    <row r="1859" ht="15.75" customHeight="1">
      <c r="A1859" s="13">
        <v>42144.385416666664</v>
      </c>
      <c r="B1859" s="73">
        <f t="shared" si="1"/>
        <v>42144</v>
      </c>
      <c r="C1859" s="74">
        <f>IF(NewCustomer="Yes", IF(COUNTIF($I$2:$I$11,B1859)&gt;0,0,WEEKDAY(B1859,2)),IF(COUNTIF($I$2:$I$21,B1859)&gt;0,0,WEEKDAY(B1859,2)))</f>
        <v>3</v>
      </c>
      <c r="D1859" s="74">
        <f t="shared" si="2"/>
        <v>9</v>
      </c>
      <c r="E1859" s="12">
        <f>IFERROR(VLOOKUP(A1859,'IDAR Meter Data'!$A:$B,2,1),"")</f>
        <v>175</v>
      </c>
      <c r="F1859" s="75">
        <f>IF(CECCZ="CZ03",'Outside Temp'!B1859,IF(CECCZ="CZ04",'Outside Temp'!B1860,IF(CECCZ="CZ12",'Outside Temp'!B1861, IF(CECCZ="CZ13",'Outside Temp'!B1862))))</f>
        <v>56.63333333</v>
      </c>
      <c r="G1859" s="12">
        <f t="shared" si="3"/>
        <v>1</v>
      </c>
    </row>
    <row r="1860" ht="15.75" customHeight="1">
      <c r="A1860" s="13">
        <v>42144.395833333336</v>
      </c>
      <c r="B1860" s="73">
        <f t="shared" si="1"/>
        <v>42144</v>
      </c>
      <c r="C1860" s="74">
        <f>IF(NewCustomer="Yes", IF(COUNTIF($I$2:$I$11,B1860)&gt;0,0,WEEKDAY(B1860,2)),IF(COUNTIF($I$2:$I$21,B1860)&gt;0,0,WEEKDAY(B1860,2)))</f>
        <v>3</v>
      </c>
      <c r="D1860" s="74">
        <f t="shared" si="2"/>
        <v>9</v>
      </c>
      <c r="E1860" s="12">
        <f>IFERROR(VLOOKUP(A1860,'IDAR Meter Data'!$A:$B,2,1),"")</f>
        <v>182</v>
      </c>
      <c r="F1860" s="75">
        <f>IF(CECCZ="CZ03",'Outside Temp'!B1860,IF(CECCZ="CZ04",'Outside Temp'!B1861,IF(CECCZ="CZ12",'Outside Temp'!B1862, IF(CECCZ="CZ13",'Outside Temp'!B1863))))</f>
        <v>57.13333333</v>
      </c>
      <c r="G1860" s="12">
        <f t="shared" si="3"/>
        <v>1</v>
      </c>
    </row>
    <row r="1861" ht="15.75" customHeight="1">
      <c r="A1861" s="13">
        <v>42144.40625</v>
      </c>
      <c r="B1861" s="73">
        <f t="shared" si="1"/>
        <v>42144</v>
      </c>
      <c r="C1861" s="74">
        <f>IF(NewCustomer="Yes", IF(COUNTIF($I$2:$I$11,B1861)&gt;0,0,WEEKDAY(B1861,2)),IF(COUNTIF($I$2:$I$21,B1861)&gt;0,0,WEEKDAY(B1861,2)))</f>
        <v>3</v>
      </c>
      <c r="D1861" s="74">
        <f t="shared" si="2"/>
        <v>9</v>
      </c>
      <c r="E1861" s="12">
        <f>IFERROR(VLOOKUP(A1861,'IDAR Meter Data'!$A:$B,2,1),"")</f>
        <v>180</v>
      </c>
      <c r="F1861" s="75">
        <f>IF(CECCZ="CZ03",'Outside Temp'!B1861,IF(CECCZ="CZ04",'Outside Temp'!B1862,IF(CECCZ="CZ12",'Outside Temp'!B1863, IF(CECCZ="CZ13",'Outside Temp'!B1864))))</f>
        <v>57.63333333</v>
      </c>
      <c r="G1861" s="12">
        <f t="shared" si="3"/>
        <v>1</v>
      </c>
    </row>
    <row r="1862" ht="15.75" customHeight="1">
      <c r="A1862" s="13">
        <v>42144.416666666664</v>
      </c>
      <c r="B1862" s="73">
        <f t="shared" si="1"/>
        <v>42144</v>
      </c>
      <c r="C1862" s="74">
        <f>IF(NewCustomer="Yes", IF(COUNTIF($I$2:$I$11,B1862)&gt;0,0,WEEKDAY(B1862,2)),IF(COUNTIF($I$2:$I$21,B1862)&gt;0,0,WEEKDAY(B1862,2)))</f>
        <v>3</v>
      </c>
      <c r="D1862" s="74">
        <f t="shared" si="2"/>
        <v>10</v>
      </c>
      <c r="E1862" s="12">
        <f>IFERROR(VLOOKUP(A1862,'IDAR Meter Data'!$A:$B,2,1),"")</f>
        <v>182</v>
      </c>
      <c r="F1862" s="75">
        <f>IF(CECCZ="CZ03",'Outside Temp'!B1862,IF(CECCZ="CZ04",'Outside Temp'!B1863,IF(CECCZ="CZ12",'Outside Temp'!B1864, IF(CECCZ="CZ13",'Outside Temp'!B1865))))</f>
        <v>58</v>
      </c>
      <c r="G1862" s="12">
        <f t="shared" si="3"/>
        <v>1</v>
      </c>
    </row>
    <row r="1863" ht="15.75" customHeight="1">
      <c r="A1863" s="13">
        <v>42144.427083333336</v>
      </c>
      <c r="B1863" s="73">
        <f t="shared" si="1"/>
        <v>42144</v>
      </c>
      <c r="C1863" s="74">
        <f>IF(NewCustomer="Yes", IF(COUNTIF($I$2:$I$11,B1863)&gt;0,0,WEEKDAY(B1863,2)),IF(COUNTIF($I$2:$I$21,B1863)&gt;0,0,WEEKDAY(B1863,2)))</f>
        <v>3</v>
      </c>
      <c r="D1863" s="74">
        <f t="shared" si="2"/>
        <v>10</v>
      </c>
      <c r="E1863" s="12">
        <f>IFERROR(VLOOKUP(A1863,'IDAR Meter Data'!$A:$B,2,1),"")</f>
        <v>188</v>
      </c>
      <c r="F1863" s="75">
        <f>IF(CECCZ="CZ03",'Outside Temp'!B1863,IF(CECCZ="CZ04",'Outside Temp'!B1864,IF(CECCZ="CZ12",'Outside Temp'!B1865, IF(CECCZ="CZ13",'Outside Temp'!B1866))))</f>
        <v>58</v>
      </c>
      <c r="G1863" s="12">
        <f t="shared" si="3"/>
        <v>1</v>
      </c>
    </row>
    <row r="1864" ht="15.75" customHeight="1">
      <c r="A1864" s="13">
        <v>42144.4375</v>
      </c>
      <c r="B1864" s="73">
        <f t="shared" si="1"/>
        <v>42144</v>
      </c>
      <c r="C1864" s="74">
        <f>IF(NewCustomer="Yes", IF(COUNTIF($I$2:$I$11,B1864)&gt;0,0,WEEKDAY(B1864,2)),IF(COUNTIF($I$2:$I$21,B1864)&gt;0,0,WEEKDAY(B1864,2)))</f>
        <v>3</v>
      </c>
      <c r="D1864" s="74">
        <f t="shared" si="2"/>
        <v>10</v>
      </c>
      <c r="E1864" s="12">
        <f>IFERROR(VLOOKUP(A1864,'IDAR Meter Data'!$A:$B,2,1),"")</f>
        <v>200</v>
      </c>
      <c r="F1864" s="75">
        <f>IF(CECCZ="CZ03",'Outside Temp'!B1864,IF(CECCZ="CZ04",'Outside Temp'!B1865,IF(CECCZ="CZ12",'Outside Temp'!B1866, IF(CECCZ="CZ13",'Outside Temp'!B1867))))</f>
        <v>58</v>
      </c>
      <c r="G1864" s="12">
        <f t="shared" si="3"/>
        <v>1</v>
      </c>
    </row>
    <row r="1865" ht="15.75" customHeight="1">
      <c r="A1865" s="13">
        <v>42144.447916666664</v>
      </c>
      <c r="B1865" s="73">
        <f t="shared" si="1"/>
        <v>42144</v>
      </c>
      <c r="C1865" s="74">
        <f>IF(NewCustomer="Yes", IF(COUNTIF($I$2:$I$11,B1865)&gt;0,0,WEEKDAY(B1865,2)),IF(COUNTIF($I$2:$I$21,B1865)&gt;0,0,WEEKDAY(B1865,2)))</f>
        <v>3</v>
      </c>
      <c r="D1865" s="74">
        <f t="shared" si="2"/>
        <v>10</v>
      </c>
      <c r="E1865" s="12">
        <f>IFERROR(VLOOKUP(A1865,'IDAR Meter Data'!$A:$B,2,1),"")</f>
        <v>201</v>
      </c>
      <c r="F1865" s="75">
        <f>IF(CECCZ="CZ03",'Outside Temp'!B1865,IF(CECCZ="CZ04",'Outside Temp'!B1866,IF(CECCZ="CZ12",'Outside Temp'!B1867, IF(CECCZ="CZ13",'Outside Temp'!B1868))))</f>
        <v>58</v>
      </c>
      <c r="G1865" s="12">
        <f t="shared" si="3"/>
        <v>1</v>
      </c>
    </row>
    <row r="1866" ht="15.75" customHeight="1">
      <c r="A1866" s="13">
        <v>42144.458333333336</v>
      </c>
      <c r="B1866" s="73">
        <f t="shared" si="1"/>
        <v>42144</v>
      </c>
      <c r="C1866" s="74">
        <f>IF(NewCustomer="Yes", IF(COUNTIF($I$2:$I$11,B1866)&gt;0,0,WEEKDAY(B1866,2)),IF(COUNTIF($I$2:$I$21,B1866)&gt;0,0,WEEKDAY(B1866,2)))</f>
        <v>3</v>
      </c>
      <c r="D1866" s="74">
        <f t="shared" si="2"/>
        <v>11</v>
      </c>
      <c r="E1866" s="12">
        <f>IFERROR(VLOOKUP(A1866,'IDAR Meter Data'!$A:$B,2,1),"")</f>
        <v>199</v>
      </c>
      <c r="F1866" s="75">
        <f>IF(CECCZ="CZ03",'Outside Temp'!B1866,IF(CECCZ="CZ04",'Outside Temp'!B1867,IF(CECCZ="CZ12",'Outside Temp'!B1868, IF(CECCZ="CZ13",'Outside Temp'!B1869))))</f>
        <v>58.13333333</v>
      </c>
      <c r="G1866" s="12">
        <f t="shared" si="3"/>
        <v>1</v>
      </c>
    </row>
    <row r="1867" ht="15.75" customHeight="1">
      <c r="A1867" s="13">
        <v>42144.46875</v>
      </c>
      <c r="B1867" s="73">
        <f t="shared" si="1"/>
        <v>42144</v>
      </c>
      <c r="C1867" s="74">
        <f>IF(NewCustomer="Yes", IF(COUNTIF($I$2:$I$11,B1867)&gt;0,0,WEEKDAY(B1867,2)),IF(COUNTIF($I$2:$I$21,B1867)&gt;0,0,WEEKDAY(B1867,2)))</f>
        <v>3</v>
      </c>
      <c r="D1867" s="74">
        <f t="shared" si="2"/>
        <v>11</v>
      </c>
      <c r="E1867" s="12">
        <f>IFERROR(VLOOKUP(A1867,'IDAR Meter Data'!$A:$B,2,1),"")</f>
        <v>200</v>
      </c>
      <c r="F1867" s="75">
        <f>IF(CECCZ="CZ03",'Outside Temp'!B1867,IF(CECCZ="CZ04",'Outside Temp'!B1868,IF(CECCZ="CZ12",'Outside Temp'!B1869, IF(CECCZ="CZ13",'Outside Temp'!B1870))))</f>
        <v>58.63333333</v>
      </c>
      <c r="G1867" s="12">
        <f t="shared" si="3"/>
        <v>1</v>
      </c>
    </row>
    <row r="1868" ht="15.75" customHeight="1">
      <c r="A1868" s="13">
        <v>42144.479166666664</v>
      </c>
      <c r="B1868" s="73">
        <f t="shared" si="1"/>
        <v>42144</v>
      </c>
      <c r="C1868" s="74">
        <f>IF(NewCustomer="Yes", IF(COUNTIF($I$2:$I$11,B1868)&gt;0,0,WEEKDAY(B1868,2)),IF(COUNTIF($I$2:$I$21,B1868)&gt;0,0,WEEKDAY(B1868,2)))</f>
        <v>3</v>
      </c>
      <c r="D1868" s="74">
        <f t="shared" si="2"/>
        <v>11</v>
      </c>
      <c r="E1868" s="12">
        <f>IFERROR(VLOOKUP(A1868,'IDAR Meter Data'!$A:$B,2,1),"")</f>
        <v>198</v>
      </c>
      <c r="F1868" s="75">
        <f>IF(CECCZ="CZ03",'Outside Temp'!B1868,IF(CECCZ="CZ04",'Outside Temp'!B1869,IF(CECCZ="CZ12",'Outside Temp'!B1870, IF(CECCZ="CZ13",'Outside Temp'!B1871))))</f>
        <v>59.13333333</v>
      </c>
      <c r="G1868" s="12">
        <f t="shared" si="3"/>
        <v>1</v>
      </c>
    </row>
    <row r="1869" ht="15.75" customHeight="1">
      <c r="A1869" s="13">
        <v>42144.489583333336</v>
      </c>
      <c r="B1869" s="73">
        <f t="shared" si="1"/>
        <v>42144</v>
      </c>
      <c r="C1869" s="74">
        <f>IF(NewCustomer="Yes", IF(COUNTIF($I$2:$I$11,B1869)&gt;0,0,WEEKDAY(B1869,2)),IF(COUNTIF($I$2:$I$21,B1869)&gt;0,0,WEEKDAY(B1869,2)))</f>
        <v>3</v>
      </c>
      <c r="D1869" s="74">
        <f t="shared" si="2"/>
        <v>11</v>
      </c>
      <c r="E1869" s="12">
        <f>IFERROR(VLOOKUP(A1869,'IDAR Meter Data'!$A:$B,2,1),"")</f>
        <v>208</v>
      </c>
      <c r="F1869" s="75">
        <f>IF(CECCZ="CZ03",'Outside Temp'!B1869,IF(CECCZ="CZ04",'Outside Temp'!B1870,IF(CECCZ="CZ12",'Outside Temp'!B1871, IF(CECCZ="CZ13",'Outside Temp'!B1872))))</f>
        <v>59.63333333</v>
      </c>
      <c r="G1869" s="12">
        <f t="shared" si="3"/>
        <v>1</v>
      </c>
    </row>
    <row r="1870" ht="15.75" customHeight="1">
      <c r="A1870" s="13">
        <v>42144.5</v>
      </c>
      <c r="B1870" s="73">
        <f t="shared" si="1"/>
        <v>42144</v>
      </c>
      <c r="C1870" s="74">
        <f>IF(NewCustomer="Yes", IF(COUNTIF($I$2:$I$11,B1870)&gt;0,0,WEEKDAY(B1870,2)),IF(COUNTIF($I$2:$I$21,B1870)&gt;0,0,WEEKDAY(B1870,2)))</f>
        <v>3</v>
      </c>
      <c r="D1870" s="74">
        <f t="shared" si="2"/>
        <v>12</v>
      </c>
      <c r="E1870" s="12">
        <f>IFERROR(VLOOKUP(A1870,'IDAR Meter Data'!$A:$B,2,1),"")</f>
        <v>211</v>
      </c>
      <c r="F1870" s="75">
        <f>IF(CECCZ="CZ03",'Outside Temp'!B1870,IF(CECCZ="CZ04",'Outside Temp'!B1871,IF(CECCZ="CZ12",'Outside Temp'!B1872, IF(CECCZ="CZ13",'Outside Temp'!B1873))))</f>
        <v>60.06666667</v>
      </c>
      <c r="G1870" s="12">
        <f t="shared" si="3"/>
        <v>1</v>
      </c>
    </row>
    <row r="1871" ht="15.75" customHeight="1">
      <c r="A1871" s="13">
        <v>42144.510416666664</v>
      </c>
      <c r="B1871" s="73">
        <f t="shared" si="1"/>
        <v>42144</v>
      </c>
      <c r="C1871" s="74">
        <f>IF(NewCustomer="Yes", IF(COUNTIF($I$2:$I$11,B1871)&gt;0,0,WEEKDAY(B1871,2)),IF(COUNTIF($I$2:$I$21,B1871)&gt;0,0,WEEKDAY(B1871,2)))</f>
        <v>3</v>
      </c>
      <c r="D1871" s="74">
        <f t="shared" si="2"/>
        <v>12</v>
      </c>
      <c r="E1871" s="12">
        <f>IFERROR(VLOOKUP(A1871,'IDAR Meter Data'!$A:$B,2,1),"")</f>
        <v>219</v>
      </c>
      <c r="F1871" s="75">
        <f>IF(CECCZ="CZ03",'Outside Temp'!B1871,IF(CECCZ="CZ04",'Outside Temp'!B1872,IF(CECCZ="CZ12",'Outside Temp'!B1873, IF(CECCZ="CZ13",'Outside Temp'!B1874))))</f>
        <v>60.31666667</v>
      </c>
      <c r="G1871" s="12">
        <f t="shared" si="3"/>
        <v>1</v>
      </c>
    </row>
    <row r="1872" ht="15.75" customHeight="1">
      <c r="A1872" s="13">
        <v>42144.520833333336</v>
      </c>
      <c r="B1872" s="73">
        <f t="shared" si="1"/>
        <v>42144</v>
      </c>
      <c r="C1872" s="74">
        <f>IF(NewCustomer="Yes", IF(COUNTIF($I$2:$I$11,B1872)&gt;0,0,WEEKDAY(B1872,2)),IF(COUNTIF($I$2:$I$21,B1872)&gt;0,0,WEEKDAY(B1872,2)))</f>
        <v>3</v>
      </c>
      <c r="D1872" s="74">
        <f t="shared" si="2"/>
        <v>12</v>
      </c>
      <c r="E1872" s="12">
        <f>IFERROR(VLOOKUP(A1872,'IDAR Meter Data'!$A:$B,2,1),"")</f>
        <v>212</v>
      </c>
      <c r="F1872" s="75">
        <f>IF(CECCZ="CZ03",'Outside Temp'!B1872,IF(CECCZ="CZ04",'Outside Temp'!B1873,IF(CECCZ="CZ12",'Outside Temp'!B1874, IF(CECCZ="CZ13",'Outside Temp'!B1875))))</f>
        <v>60.56666667</v>
      </c>
      <c r="G1872" s="12">
        <f t="shared" si="3"/>
        <v>1</v>
      </c>
    </row>
    <row r="1873" ht="15.75" customHeight="1">
      <c r="A1873" s="13">
        <v>42144.53125</v>
      </c>
      <c r="B1873" s="73">
        <f t="shared" si="1"/>
        <v>42144</v>
      </c>
      <c r="C1873" s="74">
        <f>IF(NewCustomer="Yes", IF(COUNTIF($I$2:$I$11,B1873)&gt;0,0,WEEKDAY(B1873,2)),IF(COUNTIF($I$2:$I$21,B1873)&gt;0,0,WEEKDAY(B1873,2)))</f>
        <v>3</v>
      </c>
      <c r="D1873" s="74">
        <f t="shared" si="2"/>
        <v>12</v>
      </c>
      <c r="E1873" s="12">
        <f>IFERROR(VLOOKUP(A1873,'IDAR Meter Data'!$A:$B,2,1),"")</f>
        <v>219</v>
      </c>
      <c r="F1873" s="75">
        <f>IF(CECCZ="CZ03",'Outside Temp'!B1873,IF(CECCZ="CZ04",'Outside Temp'!B1874,IF(CECCZ="CZ12",'Outside Temp'!B1875, IF(CECCZ="CZ13",'Outside Temp'!B1876))))</f>
        <v>60.81666667</v>
      </c>
      <c r="G1873" s="12">
        <f t="shared" si="3"/>
        <v>1</v>
      </c>
    </row>
    <row r="1874" ht="15.75" customHeight="1">
      <c r="A1874" s="13">
        <v>42144.541666666664</v>
      </c>
      <c r="B1874" s="73">
        <f t="shared" si="1"/>
        <v>42144</v>
      </c>
      <c r="C1874" s="74">
        <f>IF(NewCustomer="Yes", IF(COUNTIF($I$2:$I$11,B1874)&gt;0,0,WEEKDAY(B1874,2)),IF(COUNTIF($I$2:$I$21,B1874)&gt;0,0,WEEKDAY(B1874,2)))</f>
        <v>3</v>
      </c>
      <c r="D1874" s="74">
        <f t="shared" si="2"/>
        <v>13</v>
      </c>
      <c r="E1874" s="12">
        <f>IFERROR(VLOOKUP(A1874,'IDAR Meter Data'!$A:$B,2,1),"")</f>
        <v>214</v>
      </c>
      <c r="F1874" s="75">
        <f>IF(CECCZ="CZ03",'Outside Temp'!B1874,IF(CECCZ="CZ04",'Outside Temp'!B1875,IF(CECCZ="CZ12",'Outside Temp'!B1876, IF(CECCZ="CZ13",'Outside Temp'!B1877))))</f>
        <v>60.93333333</v>
      </c>
      <c r="G1874" s="12">
        <f t="shared" si="3"/>
        <v>1</v>
      </c>
    </row>
    <row r="1875" ht="15.75" customHeight="1">
      <c r="A1875" s="13">
        <v>42144.552083333336</v>
      </c>
      <c r="B1875" s="73">
        <f t="shared" si="1"/>
        <v>42144</v>
      </c>
      <c r="C1875" s="74">
        <f>IF(NewCustomer="Yes", IF(COUNTIF($I$2:$I$11,B1875)&gt;0,0,WEEKDAY(B1875,2)),IF(COUNTIF($I$2:$I$21,B1875)&gt;0,0,WEEKDAY(B1875,2)))</f>
        <v>3</v>
      </c>
      <c r="D1875" s="74">
        <f t="shared" si="2"/>
        <v>13</v>
      </c>
      <c r="E1875" s="12">
        <f>IFERROR(VLOOKUP(A1875,'IDAR Meter Data'!$A:$B,2,1),"")</f>
        <v>227</v>
      </c>
      <c r="F1875" s="75">
        <f>IF(CECCZ="CZ03",'Outside Temp'!B1875,IF(CECCZ="CZ04",'Outside Temp'!B1876,IF(CECCZ="CZ12",'Outside Temp'!B1877, IF(CECCZ="CZ13",'Outside Temp'!B1878))))</f>
        <v>60.68333333</v>
      </c>
      <c r="G1875" s="12">
        <f t="shared" si="3"/>
        <v>1</v>
      </c>
    </row>
    <row r="1876" ht="15.75" customHeight="1">
      <c r="A1876" s="13">
        <v>42144.5625</v>
      </c>
      <c r="B1876" s="73">
        <f t="shared" si="1"/>
        <v>42144</v>
      </c>
      <c r="C1876" s="74">
        <f>IF(NewCustomer="Yes", IF(COUNTIF($I$2:$I$11,B1876)&gt;0,0,WEEKDAY(B1876,2)),IF(COUNTIF($I$2:$I$21,B1876)&gt;0,0,WEEKDAY(B1876,2)))</f>
        <v>3</v>
      </c>
      <c r="D1876" s="74">
        <f t="shared" si="2"/>
        <v>13</v>
      </c>
      <c r="E1876" s="12">
        <f>IFERROR(VLOOKUP(A1876,'IDAR Meter Data'!$A:$B,2,1),"")</f>
        <v>229</v>
      </c>
      <c r="F1876" s="75">
        <f>IF(CECCZ="CZ03",'Outside Temp'!B1876,IF(CECCZ="CZ04",'Outside Temp'!B1877,IF(CECCZ="CZ12",'Outside Temp'!B1878, IF(CECCZ="CZ13",'Outside Temp'!B1879))))</f>
        <v>60.43333333</v>
      </c>
      <c r="G1876" s="12">
        <f t="shared" si="3"/>
        <v>1</v>
      </c>
    </row>
    <row r="1877" ht="15.75" customHeight="1">
      <c r="A1877" s="13">
        <v>42144.572916666664</v>
      </c>
      <c r="B1877" s="73">
        <f t="shared" si="1"/>
        <v>42144</v>
      </c>
      <c r="C1877" s="74">
        <f>IF(NewCustomer="Yes", IF(COUNTIF($I$2:$I$11,B1877)&gt;0,0,WEEKDAY(B1877,2)),IF(COUNTIF($I$2:$I$21,B1877)&gt;0,0,WEEKDAY(B1877,2)))</f>
        <v>3</v>
      </c>
      <c r="D1877" s="74">
        <f t="shared" si="2"/>
        <v>13</v>
      </c>
      <c r="E1877" s="12">
        <f>IFERROR(VLOOKUP(A1877,'IDAR Meter Data'!$A:$B,2,1),"")</f>
        <v>214</v>
      </c>
      <c r="F1877" s="75">
        <f>IF(CECCZ="CZ03",'Outside Temp'!B1877,IF(CECCZ="CZ04",'Outside Temp'!B1878,IF(CECCZ="CZ12",'Outside Temp'!B1879, IF(CECCZ="CZ13",'Outside Temp'!B1880))))</f>
        <v>60.18333333</v>
      </c>
      <c r="G1877" s="12">
        <f t="shared" si="3"/>
        <v>1</v>
      </c>
    </row>
    <row r="1878" ht="15.75" customHeight="1">
      <c r="A1878" s="13">
        <v>42144.583333333336</v>
      </c>
      <c r="B1878" s="73">
        <f t="shared" si="1"/>
        <v>42144</v>
      </c>
      <c r="C1878" s="74">
        <f>IF(NewCustomer="Yes", IF(COUNTIF($I$2:$I$11,B1878)&gt;0,0,WEEKDAY(B1878,2)),IF(COUNTIF($I$2:$I$21,B1878)&gt;0,0,WEEKDAY(B1878,2)))</f>
        <v>3</v>
      </c>
      <c r="D1878" s="74">
        <f t="shared" si="2"/>
        <v>14</v>
      </c>
      <c r="E1878" s="12">
        <f>IFERROR(VLOOKUP(A1878,'IDAR Meter Data'!$A:$B,2,1),"")</f>
        <v>221</v>
      </c>
      <c r="F1878" s="75">
        <f>IF(CECCZ="CZ03",'Outside Temp'!B1878,IF(CECCZ="CZ04",'Outside Temp'!B1879,IF(CECCZ="CZ12",'Outside Temp'!B1880, IF(CECCZ="CZ13",'Outside Temp'!B1881))))</f>
        <v>60</v>
      </c>
      <c r="G1878" s="12">
        <f t="shared" si="3"/>
        <v>1</v>
      </c>
    </row>
    <row r="1879" ht="15.75" customHeight="1">
      <c r="A1879" s="13">
        <v>42144.59375</v>
      </c>
      <c r="B1879" s="73">
        <f t="shared" si="1"/>
        <v>42144</v>
      </c>
      <c r="C1879" s="74">
        <f>IF(NewCustomer="Yes", IF(COUNTIF($I$2:$I$11,B1879)&gt;0,0,WEEKDAY(B1879,2)),IF(COUNTIF($I$2:$I$21,B1879)&gt;0,0,WEEKDAY(B1879,2)))</f>
        <v>3</v>
      </c>
      <c r="D1879" s="74">
        <f t="shared" si="2"/>
        <v>14</v>
      </c>
      <c r="E1879" s="12">
        <f>IFERROR(VLOOKUP(A1879,'IDAR Meter Data'!$A:$B,2,1),"")</f>
        <v>211</v>
      </c>
      <c r="F1879" s="75">
        <f>IF(CECCZ="CZ03",'Outside Temp'!B1879,IF(CECCZ="CZ04",'Outside Temp'!B1880,IF(CECCZ="CZ12",'Outside Temp'!B1881, IF(CECCZ="CZ13",'Outside Temp'!B1882))))</f>
        <v>60</v>
      </c>
      <c r="G1879" s="12">
        <f t="shared" si="3"/>
        <v>1</v>
      </c>
    </row>
    <row r="1880" ht="15.75" customHeight="1">
      <c r="A1880" s="13">
        <v>42144.604166666664</v>
      </c>
      <c r="B1880" s="73">
        <f t="shared" si="1"/>
        <v>42144</v>
      </c>
      <c r="C1880" s="74">
        <f>IF(NewCustomer="Yes", IF(COUNTIF($I$2:$I$11,B1880)&gt;0,0,WEEKDAY(B1880,2)),IF(COUNTIF($I$2:$I$21,B1880)&gt;0,0,WEEKDAY(B1880,2)))</f>
        <v>3</v>
      </c>
      <c r="D1880" s="74">
        <f t="shared" si="2"/>
        <v>14</v>
      </c>
      <c r="E1880" s="12">
        <f>IFERROR(VLOOKUP(A1880,'IDAR Meter Data'!$A:$B,2,1),"")</f>
        <v>235</v>
      </c>
      <c r="F1880" s="75">
        <f>IF(CECCZ="CZ03",'Outside Temp'!B1880,IF(CECCZ="CZ04",'Outside Temp'!B1881,IF(CECCZ="CZ12",'Outside Temp'!B1882, IF(CECCZ="CZ13",'Outside Temp'!B1883))))</f>
        <v>60</v>
      </c>
      <c r="G1880" s="12">
        <f t="shared" si="3"/>
        <v>1</v>
      </c>
    </row>
    <row r="1881" ht="15.75" customHeight="1">
      <c r="A1881" s="13">
        <v>42144.614583333336</v>
      </c>
      <c r="B1881" s="73">
        <f t="shared" si="1"/>
        <v>42144</v>
      </c>
      <c r="C1881" s="74">
        <f>IF(NewCustomer="Yes", IF(COUNTIF($I$2:$I$11,B1881)&gt;0,0,WEEKDAY(B1881,2)),IF(COUNTIF($I$2:$I$21,B1881)&gt;0,0,WEEKDAY(B1881,2)))</f>
        <v>3</v>
      </c>
      <c r="D1881" s="74">
        <f t="shared" si="2"/>
        <v>14</v>
      </c>
      <c r="E1881" s="12">
        <f>IFERROR(VLOOKUP(A1881,'IDAR Meter Data'!$A:$B,2,1),"")</f>
        <v>224</v>
      </c>
      <c r="F1881" s="75">
        <f>IF(CECCZ="CZ03",'Outside Temp'!B1881,IF(CECCZ="CZ04",'Outside Temp'!B1882,IF(CECCZ="CZ12",'Outside Temp'!B1883, IF(CECCZ="CZ13",'Outside Temp'!B1884))))</f>
        <v>60</v>
      </c>
      <c r="G1881" s="12">
        <f t="shared" si="3"/>
        <v>1</v>
      </c>
    </row>
    <row r="1882" ht="15.75" customHeight="1">
      <c r="A1882" s="13">
        <v>42144.625</v>
      </c>
      <c r="B1882" s="73">
        <f t="shared" si="1"/>
        <v>42144</v>
      </c>
      <c r="C1882" s="74">
        <f>IF(NewCustomer="Yes", IF(COUNTIF($I$2:$I$11,B1882)&gt;0,0,WEEKDAY(B1882,2)),IF(COUNTIF($I$2:$I$21,B1882)&gt;0,0,WEEKDAY(B1882,2)))</f>
        <v>3</v>
      </c>
      <c r="D1882" s="74">
        <f t="shared" si="2"/>
        <v>15</v>
      </c>
      <c r="E1882" s="12">
        <f>IFERROR(VLOOKUP(A1882,'IDAR Meter Data'!$A:$B,2,1),"")</f>
        <v>220</v>
      </c>
      <c r="F1882" s="75">
        <f>IF(CECCZ="CZ03",'Outside Temp'!B1882,IF(CECCZ="CZ04",'Outside Temp'!B1883,IF(CECCZ="CZ12",'Outside Temp'!B1884, IF(CECCZ="CZ13",'Outside Temp'!B1885))))</f>
        <v>60</v>
      </c>
      <c r="G1882" s="12">
        <f t="shared" si="3"/>
        <v>1</v>
      </c>
    </row>
    <row r="1883" ht="15.75" customHeight="1">
      <c r="A1883" s="13">
        <v>42144.635416666664</v>
      </c>
      <c r="B1883" s="73">
        <f t="shared" si="1"/>
        <v>42144</v>
      </c>
      <c r="C1883" s="74">
        <f>IF(NewCustomer="Yes", IF(COUNTIF($I$2:$I$11,B1883)&gt;0,0,WEEKDAY(B1883,2)),IF(COUNTIF($I$2:$I$21,B1883)&gt;0,0,WEEKDAY(B1883,2)))</f>
        <v>3</v>
      </c>
      <c r="D1883" s="74">
        <f t="shared" si="2"/>
        <v>15</v>
      </c>
      <c r="E1883" s="12">
        <f>IFERROR(VLOOKUP(A1883,'IDAR Meter Data'!$A:$B,2,1),"")</f>
        <v>223</v>
      </c>
      <c r="F1883" s="75">
        <f>IF(CECCZ="CZ03",'Outside Temp'!B1883,IF(CECCZ="CZ04",'Outside Temp'!B1884,IF(CECCZ="CZ12",'Outside Temp'!B1885, IF(CECCZ="CZ13",'Outside Temp'!B1886))))</f>
        <v>60</v>
      </c>
      <c r="G1883" s="12">
        <f t="shared" si="3"/>
        <v>1</v>
      </c>
    </row>
    <row r="1884" ht="15.75" customHeight="1">
      <c r="A1884" s="13">
        <v>42144.645833333336</v>
      </c>
      <c r="B1884" s="73">
        <f t="shared" si="1"/>
        <v>42144</v>
      </c>
      <c r="C1884" s="74">
        <f>IF(NewCustomer="Yes", IF(COUNTIF($I$2:$I$11,B1884)&gt;0,0,WEEKDAY(B1884,2)),IF(COUNTIF($I$2:$I$21,B1884)&gt;0,0,WEEKDAY(B1884,2)))</f>
        <v>3</v>
      </c>
      <c r="D1884" s="74">
        <f t="shared" si="2"/>
        <v>15</v>
      </c>
      <c r="E1884" s="12">
        <f>IFERROR(VLOOKUP(A1884,'IDAR Meter Data'!$A:$B,2,1),"")</f>
        <v>223</v>
      </c>
      <c r="F1884" s="75">
        <f>IF(CECCZ="CZ03",'Outside Temp'!B1884,IF(CECCZ="CZ04",'Outside Temp'!B1885,IF(CECCZ="CZ12",'Outside Temp'!B1886, IF(CECCZ="CZ13",'Outside Temp'!B1887))))</f>
        <v>60</v>
      </c>
      <c r="G1884" s="12">
        <f t="shared" si="3"/>
        <v>1</v>
      </c>
    </row>
    <row r="1885" ht="15.75" customHeight="1">
      <c r="A1885" s="13">
        <v>42144.65625</v>
      </c>
      <c r="B1885" s="73">
        <f t="shared" si="1"/>
        <v>42144</v>
      </c>
      <c r="C1885" s="74">
        <f>IF(NewCustomer="Yes", IF(COUNTIF($I$2:$I$11,B1885)&gt;0,0,WEEKDAY(B1885,2)),IF(COUNTIF($I$2:$I$21,B1885)&gt;0,0,WEEKDAY(B1885,2)))</f>
        <v>3</v>
      </c>
      <c r="D1885" s="74">
        <f t="shared" si="2"/>
        <v>15</v>
      </c>
      <c r="E1885" s="12">
        <f>IFERROR(VLOOKUP(A1885,'IDAR Meter Data'!$A:$B,2,1),"")</f>
        <v>219</v>
      </c>
      <c r="F1885" s="75">
        <f>IF(CECCZ="CZ03",'Outside Temp'!B1885,IF(CECCZ="CZ04",'Outside Temp'!B1886,IF(CECCZ="CZ12",'Outside Temp'!B1887, IF(CECCZ="CZ13",'Outside Temp'!B1888))))</f>
        <v>60</v>
      </c>
      <c r="G1885" s="12">
        <f t="shared" si="3"/>
        <v>1</v>
      </c>
    </row>
    <row r="1886" ht="15.75" customHeight="1">
      <c r="A1886" s="13">
        <v>42144.666666666664</v>
      </c>
      <c r="B1886" s="73">
        <f t="shared" si="1"/>
        <v>42144</v>
      </c>
      <c r="C1886" s="74">
        <f>IF(NewCustomer="Yes", IF(COUNTIF($I$2:$I$11,B1886)&gt;0,0,WEEKDAY(B1886,2)),IF(COUNTIF($I$2:$I$21,B1886)&gt;0,0,WEEKDAY(B1886,2)))</f>
        <v>3</v>
      </c>
      <c r="D1886" s="74">
        <f t="shared" si="2"/>
        <v>16</v>
      </c>
      <c r="E1886" s="12">
        <f>IFERROR(VLOOKUP(A1886,'IDAR Meter Data'!$A:$B,2,1),"")</f>
        <v>226</v>
      </c>
      <c r="F1886" s="75">
        <f>IF(CECCZ="CZ03",'Outside Temp'!B1886,IF(CECCZ="CZ04",'Outside Temp'!B1887,IF(CECCZ="CZ12",'Outside Temp'!B1888, IF(CECCZ="CZ13",'Outside Temp'!B1889))))</f>
        <v>59.93333333</v>
      </c>
      <c r="G1886" s="12">
        <f t="shared" si="3"/>
        <v>1</v>
      </c>
    </row>
    <row r="1887" ht="15.75" customHeight="1">
      <c r="A1887" s="13">
        <v>42144.677083333336</v>
      </c>
      <c r="B1887" s="73">
        <f t="shared" si="1"/>
        <v>42144</v>
      </c>
      <c r="C1887" s="74">
        <f>IF(NewCustomer="Yes", IF(COUNTIF($I$2:$I$11,B1887)&gt;0,0,WEEKDAY(B1887,2)),IF(COUNTIF($I$2:$I$21,B1887)&gt;0,0,WEEKDAY(B1887,2)))</f>
        <v>3</v>
      </c>
      <c r="D1887" s="74">
        <f t="shared" si="2"/>
        <v>16</v>
      </c>
      <c r="E1887" s="12">
        <f>IFERROR(VLOOKUP(A1887,'IDAR Meter Data'!$A:$B,2,1),"")</f>
        <v>229</v>
      </c>
      <c r="F1887" s="75">
        <f>IF(CECCZ="CZ03",'Outside Temp'!B1887,IF(CECCZ="CZ04",'Outside Temp'!B1888,IF(CECCZ="CZ12",'Outside Temp'!B1889, IF(CECCZ="CZ13",'Outside Temp'!B1890))))</f>
        <v>59.68333333</v>
      </c>
      <c r="G1887" s="12">
        <f t="shared" si="3"/>
        <v>1</v>
      </c>
    </row>
    <row r="1888" ht="15.75" customHeight="1">
      <c r="A1888" s="13">
        <v>42144.6875</v>
      </c>
      <c r="B1888" s="73">
        <f t="shared" si="1"/>
        <v>42144</v>
      </c>
      <c r="C1888" s="74">
        <f>IF(NewCustomer="Yes", IF(COUNTIF($I$2:$I$11,B1888)&gt;0,0,WEEKDAY(B1888,2)),IF(COUNTIF($I$2:$I$21,B1888)&gt;0,0,WEEKDAY(B1888,2)))</f>
        <v>3</v>
      </c>
      <c r="D1888" s="74">
        <f t="shared" si="2"/>
        <v>16</v>
      </c>
      <c r="E1888" s="12">
        <f>IFERROR(VLOOKUP(A1888,'IDAR Meter Data'!$A:$B,2,1),"")</f>
        <v>212</v>
      </c>
      <c r="F1888" s="75">
        <f>IF(CECCZ="CZ03",'Outside Temp'!B1888,IF(CECCZ="CZ04",'Outside Temp'!B1889,IF(CECCZ="CZ12",'Outside Temp'!B1890, IF(CECCZ="CZ13",'Outside Temp'!B1891))))</f>
        <v>59.43333333</v>
      </c>
      <c r="G1888" s="12">
        <f t="shared" si="3"/>
        <v>1</v>
      </c>
    </row>
    <row r="1889" ht="15.75" customHeight="1">
      <c r="A1889" s="13">
        <v>42144.697916666664</v>
      </c>
      <c r="B1889" s="73">
        <f t="shared" si="1"/>
        <v>42144</v>
      </c>
      <c r="C1889" s="74">
        <f>IF(NewCustomer="Yes", IF(COUNTIF($I$2:$I$11,B1889)&gt;0,0,WEEKDAY(B1889,2)),IF(COUNTIF($I$2:$I$21,B1889)&gt;0,0,WEEKDAY(B1889,2)))</f>
        <v>3</v>
      </c>
      <c r="D1889" s="74">
        <f t="shared" si="2"/>
        <v>16</v>
      </c>
      <c r="E1889" s="12">
        <f>IFERROR(VLOOKUP(A1889,'IDAR Meter Data'!$A:$B,2,1),"")</f>
        <v>224</v>
      </c>
      <c r="F1889" s="75">
        <f>IF(CECCZ="CZ03",'Outside Temp'!B1889,IF(CECCZ="CZ04",'Outside Temp'!B1890,IF(CECCZ="CZ12",'Outside Temp'!B1891, IF(CECCZ="CZ13",'Outside Temp'!B1892))))</f>
        <v>59.18333333</v>
      </c>
      <c r="G1889" s="12">
        <f t="shared" si="3"/>
        <v>1</v>
      </c>
    </row>
    <row r="1890" ht="15.75" customHeight="1">
      <c r="A1890" s="13">
        <v>42144.708333333336</v>
      </c>
      <c r="B1890" s="73">
        <f t="shared" si="1"/>
        <v>42144</v>
      </c>
      <c r="C1890" s="74">
        <f>IF(NewCustomer="Yes", IF(COUNTIF($I$2:$I$11,B1890)&gt;0,0,WEEKDAY(B1890,2)),IF(COUNTIF($I$2:$I$21,B1890)&gt;0,0,WEEKDAY(B1890,2)))</f>
        <v>3</v>
      </c>
      <c r="D1890" s="74">
        <f t="shared" si="2"/>
        <v>17</v>
      </c>
      <c r="E1890" s="12">
        <f>IFERROR(VLOOKUP(A1890,'IDAR Meter Data'!$A:$B,2,1),"")</f>
        <v>211</v>
      </c>
      <c r="F1890" s="75">
        <f>IF(CECCZ="CZ03",'Outside Temp'!B1890,IF(CECCZ="CZ04",'Outside Temp'!B1891,IF(CECCZ="CZ12",'Outside Temp'!B1892, IF(CECCZ="CZ13",'Outside Temp'!B1893))))</f>
        <v>59</v>
      </c>
      <c r="G1890" s="12">
        <f t="shared" si="3"/>
        <v>1</v>
      </c>
    </row>
    <row r="1891" ht="15.75" customHeight="1">
      <c r="A1891" s="13">
        <v>42144.71875</v>
      </c>
      <c r="B1891" s="73">
        <f t="shared" si="1"/>
        <v>42144</v>
      </c>
      <c r="C1891" s="74">
        <f>IF(NewCustomer="Yes", IF(COUNTIF($I$2:$I$11,B1891)&gt;0,0,WEEKDAY(B1891,2)),IF(COUNTIF($I$2:$I$21,B1891)&gt;0,0,WEEKDAY(B1891,2)))</f>
        <v>3</v>
      </c>
      <c r="D1891" s="74">
        <f t="shared" si="2"/>
        <v>17</v>
      </c>
      <c r="E1891" s="12">
        <f>IFERROR(VLOOKUP(A1891,'IDAR Meter Data'!$A:$B,2,1),"")</f>
        <v>216</v>
      </c>
      <c r="F1891" s="75">
        <f>IF(CECCZ="CZ03",'Outside Temp'!B1891,IF(CECCZ="CZ04",'Outside Temp'!B1892,IF(CECCZ="CZ12",'Outside Temp'!B1893, IF(CECCZ="CZ13",'Outside Temp'!B1894))))</f>
        <v>59</v>
      </c>
      <c r="G1891" s="12">
        <f t="shared" si="3"/>
        <v>1</v>
      </c>
    </row>
    <row r="1892" ht="15.75" customHeight="1">
      <c r="A1892" s="13">
        <v>42144.729166666664</v>
      </c>
      <c r="B1892" s="73">
        <f t="shared" si="1"/>
        <v>42144</v>
      </c>
      <c r="C1892" s="74">
        <f>IF(NewCustomer="Yes", IF(COUNTIF($I$2:$I$11,B1892)&gt;0,0,WEEKDAY(B1892,2)),IF(COUNTIF($I$2:$I$21,B1892)&gt;0,0,WEEKDAY(B1892,2)))</f>
        <v>3</v>
      </c>
      <c r="D1892" s="74">
        <f t="shared" si="2"/>
        <v>17</v>
      </c>
      <c r="E1892" s="12">
        <f>IFERROR(VLOOKUP(A1892,'IDAR Meter Data'!$A:$B,2,1),"")</f>
        <v>228</v>
      </c>
      <c r="F1892" s="75">
        <f>IF(CECCZ="CZ03",'Outside Temp'!B1892,IF(CECCZ="CZ04",'Outside Temp'!B1893,IF(CECCZ="CZ12",'Outside Temp'!B1894, IF(CECCZ="CZ13",'Outside Temp'!B1895))))</f>
        <v>59</v>
      </c>
      <c r="G1892" s="12">
        <f t="shared" si="3"/>
        <v>1</v>
      </c>
    </row>
    <row r="1893" ht="15.75" customHeight="1">
      <c r="A1893" s="13">
        <v>42144.739583333336</v>
      </c>
      <c r="B1893" s="73">
        <f t="shared" si="1"/>
        <v>42144</v>
      </c>
      <c r="C1893" s="74">
        <f>IF(NewCustomer="Yes", IF(COUNTIF($I$2:$I$11,B1893)&gt;0,0,WEEKDAY(B1893,2)),IF(COUNTIF($I$2:$I$21,B1893)&gt;0,0,WEEKDAY(B1893,2)))</f>
        <v>3</v>
      </c>
      <c r="D1893" s="74">
        <f t="shared" si="2"/>
        <v>17</v>
      </c>
      <c r="E1893" s="12">
        <f>IFERROR(VLOOKUP(A1893,'IDAR Meter Data'!$A:$B,2,1),"")</f>
        <v>203</v>
      </c>
      <c r="F1893" s="75">
        <f>IF(CECCZ="CZ03",'Outside Temp'!B1893,IF(CECCZ="CZ04",'Outside Temp'!B1894,IF(CECCZ="CZ12",'Outside Temp'!B1895, IF(CECCZ="CZ13",'Outside Temp'!B1896))))</f>
        <v>59</v>
      </c>
      <c r="G1893" s="12">
        <f t="shared" si="3"/>
        <v>1</v>
      </c>
    </row>
    <row r="1894" ht="15.75" customHeight="1">
      <c r="A1894" s="13">
        <v>42144.75</v>
      </c>
      <c r="B1894" s="73">
        <f t="shared" si="1"/>
        <v>42144</v>
      </c>
      <c r="C1894" s="74">
        <f>IF(NewCustomer="Yes", IF(COUNTIF($I$2:$I$11,B1894)&gt;0,0,WEEKDAY(B1894,2)),IF(COUNTIF($I$2:$I$21,B1894)&gt;0,0,WEEKDAY(B1894,2)))</f>
        <v>3</v>
      </c>
      <c r="D1894" s="74">
        <f t="shared" si="2"/>
        <v>18</v>
      </c>
      <c r="E1894" s="12">
        <f>IFERROR(VLOOKUP(A1894,'IDAR Meter Data'!$A:$B,2,1),"")</f>
        <v>215</v>
      </c>
      <c r="F1894" s="75">
        <f>IF(CECCZ="CZ03",'Outside Temp'!B1894,IF(CECCZ="CZ04",'Outside Temp'!B1895,IF(CECCZ="CZ12",'Outside Temp'!B1896, IF(CECCZ="CZ13",'Outside Temp'!B1897))))</f>
        <v>58.86666667</v>
      </c>
      <c r="G1894" s="12">
        <f t="shared" si="3"/>
        <v>1</v>
      </c>
    </row>
    <row r="1895" ht="15.75" customHeight="1">
      <c r="A1895" s="13">
        <v>42144.760416666664</v>
      </c>
      <c r="B1895" s="73">
        <f t="shared" si="1"/>
        <v>42144</v>
      </c>
      <c r="C1895" s="74">
        <f>IF(NewCustomer="Yes", IF(COUNTIF($I$2:$I$11,B1895)&gt;0,0,WEEKDAY(B1895,2)),IF(COUNTIF($I$2:$I$21,B1895)&gt;0,0,WEEKDAY(B1895,2)))</f>
        <v>3</v>
      </c>
      <c r="D1895" s="74">
        <f t="shared" si="2"/>
        <v>18</v>
      </c>
      <c r="E1895" s="12">
        <f>IFERROR(VLOOKUP(A1895,'IDAR Meter Data'!$A:$B,2,1),"")</f>
        <v>197</v>
      </c>
      <c r="F1895" s="75">
        <f>IF(CECCZ="CZ03",'Outside Temp'!B1895,IF(CECCZ="CZ04",'Outside Temp'!B1896,IF(CECCZ="CZ12",'Outside Temp'!B1897, IF(CECCZ="CZ13",'Outside Temp'!B1898))))</f>
        <v>58.36666667</v>
      </c>
      <c r="G1895" s="12">
        <f t="shared" si="3"/>
        <v>1</v>
      </c>
    </row>
    <row r="1896" ht="15.75" customHeight="1">
      <c r="A1896" s="13">
        <v>42144.770833333336</v>
      </c>
      <c r="B1896" s="73">
        <f t="shared" si="1"/>
        <v>42144</v>
      </c>
      <c r="C1896" s="74">
        <f>IF(NewCustomer="Yes", IF(COUNTIF($I$2:$I$11,B1896)&gt;0,0,WEEKDAY(B1896,2)),IF(COUNTIF($I$2:$I$21,B1896)&gt;0,0,WEEKDAY(B1896,2)))</f>
        <v>3</v>
      </c>
      <c r="D1896" s="74">
        <f t="shared" si="2"/>
        <v>18</v>
      </c>
      <c r="E1896" s="12">
        <f>IFERROR(VLOOKUP(A1896,'IDAR Meter Data'!$A:$B,2,1),"")</f>
        <v>222</v>
      </c>
      <c r="F1896" s="75">
        <f>IF(CECCZ="CZ03",'Outside Temp'!B1896,IF(CECCZ="CZ04",'Outside Temp'!B1897,IF(CECCZ="CZ12",'Outside Temp'!B1898, IF(CECCZ="CZ13",'Outside Temp'!B1899))))</f>
        <v>57.86666667</v>
      </c>
      <c r="G1896" s="12">
        <f t="shared" si="3"/>
        <v>1</v>
      </c>
    </row>
    <row r="1897" ht="15.75" customHeight="1">
      <c r="A1897" s="13">
        <v>42144.78125</v>
      </c>
      <c r="B1897" s="73">
        <f t="shared" si="1"/>
        <v>42144</v>
      </c>
      <c r="C1897" s="74">
        <f>IF(NewCustomer="Yes", IF(COUNTIF($I$2:$I$11,B1897)&gt;0,0,WEEKDAY(B1897,2)),IF(COUNTIF($I$2:$I$21,B1897)&gt;0,0,WEEKDAY(B1897,2)))</f>
        <v>3</v>
      </c>
      <c r="D1897" s="74">
        <f t="shared" si="2"/>
        <v>18</v>
      </c>
      <c r="E1897" s="12">
        <f>IFERROR(VLOOKUP(A1897,'IDAR Meter Data'!$A:$B,2,1),"")</f>
        <v>194</v>
      </c>
      <c r="F1897" s="75">
        <f>IF(CECCZ="CZ03",'Outside Temp'!B1897,IF(CECCZ="CZ04",'Outside Temp'!B1898,IF(CECCZ="CZ12",'Outside Temp'!B1899, IF(CECCZ="CZ13",'Outside Temp'!B1900))))</f>
        <v>57.36666667</v>
      </c>
      <c r="G1897" s="12">
        <f t="shared" si="3"/>
        <v>1</v>
      </c>
    </row>
    <row r="1898" ht="15.75" customHeight="1">
      <c r="A1898" s="13">
        <v>42144.791666666664</v>
      </c>
      <c r="B1898" s="73">
        <f t="shared" si="1"/>
        <v>42144</v>
      </c>
      <c r="C1898" s="74">
        <f>IF(NewCustomer="Yes", IF(COUNTIF($I$2:$I$11,B1898)&gt;0,0,WEEKDAY(B1898,2)),IF(COUNTIF($I$2:$I$21,B1898)&gt;0,0,WEEKDAY(B1898,2)))</f>
        <v>3</v>
      </c>
      <c r="D1898" s="74">
        <f t="shared" si="2"/>
        <v>19</v>
      </c>
      <c r="E1898" s="12">
        <f>IFERROR(VLOOKUP(A1898,'IDAR Meter Data'!$A:$B,2,1),"")</f>
        <v>187</v>
      </c>
      <c r="F1898" s="75">
        <f>IF(CECCZ="CZ03",'Outside Temp'!B1898,IF(CECCZ="CZ04",'Outside Temp'!B1899,IF(CECCZ="CZ12",'Outside Temp'!B1900, IF(CECCZ="CZ13",'Outside Temp'!B1901))))</f>
        <v>57</v>
      </c>
      <c r="G1898" s="12">
        <f t="shared" si="3"/>
        <v>1</v>
      </c>
    </row>
    <row r="1899" ht="15.75" customHeight="1">
      <c r="A1899" s="13">
        <v>42144.802083333336</v>
      </c>
      <c r="B1899" s="73">
        <f t="shared" si="1"/>
        <v>42144</v>
      </c>
      <c r="C1899" s="74">
        <f>IF(NewCustomer="Yes", IF(COUNTIF($I$2:$I$11,B1899)&gt;0,0,WEEKDAY(B1899,2)),IF(COUNTIF($I$2:$I$21,B1899)&gt;0,0,WEEKDAY(B1899,2)))</f>
        <v>3</v>
      </c>
      <c r="D1899" s="74">
        <f t="shared" si="2"/>
        <v>19</v>
      </c>
      <c r="E1899" s="12">
        <f>IFERROR(VLOOKUP(A1899,'IDAR Meter Data'!$A:$B,2,1),"")</f>
        <v>197</v>
      </c>
      <c r="F1899" s="75">
        <f>IF(CECCZ="CZ03",'Outside Temp'!B1899,IF(CECCZ="CZ04",'Outside Temp'!B1900,IF(CECCZ="CZ12",'Outside Temp'!B1901, IF(CECCZ="CZ13",'Outside Temp'!B1902))))</f>
        <v>57</v>
      </c>
      <c r="G1899" s="12">
        <f t="shared" si="3"/>
        <v>1</v>
      </c>
    </row>
    <row r="1900" ht="15.75" customHeight="1">
      <c r="A1900" s="13">
        <v>42144.8125</v>
      </c>
      <c r="B1900" s="73">
        <f t="shared" si="1"/>
        <v>42144</v>
      </c>
      <c r="C1900" s="74">
        <f>IF(NewCustomer="Yes", IF(COUNTIF($I$2:$I$11,B1900)&gt;0,0,WEEKDAY(B1900,2)),IF(COUNTIF($I$2:$I$21,B1900)&gt;0,0,WEEKDAY(B1900,2)))</f>
        <v>3</v>
      </c>
      <c r="D1900" s="74">
        <f t="shared" si="2"/>
        <v>19</v>
      </c>
      <c r="E1900" s="12">
        <f>IFERROR(VLOOKUP(A1900,'IDAR Meter Data'!$A:$B,2,1),"")</f>
        <v>192</v>
      </c>
      <c r="F1900" s="75">
        <f>IF(CECCZ="CZ03",'Outside Temp'!B1900,IF(CECCZ="CZ04",'Outside Temp'!B1901,IF(CECCZ="CZ12",'Outside Temp'!B1902, IF(CECCZ="CZ13",'Outside Temp'!B1903))))</f>
        <v>57</v>
      </c>
      <c r="G1900" s="12">
        <f t="shared" si="3"/>
        <v>1</v>
      </c>
    </row>
    <row r="1901" ht="15.75" customHeight="1">
      <c r="A1901" s="13">
        <v>42144.822916666664</v>
      </c>
      <c r="B1901" s="73">
        <f t="shared" si="1"/>
        <v>42144</v>
      </c>
      <c r="C1901" s="74">
        <f>IF(NewCustomer="Yes", IF(COUNTIF($I$2:$I$11,B1901)&gt;0,0,WEEKDAY(B1901,2)),IF(COUNTIF($I$2:$I$21,B1901)&gt;0,0,WEEKDAY(B1901,2)))</f>
        <v>3</v>
      </c>
      <c r="D1901" s="74">
        <f t="shared" si="2"/>
        <v>19</v>
      </c>
      <c r="E1901" s="12">
        <f>IFERROR(VLOOKUP(A1901,'IDAR Meter Data'!$A:$B,2,1),"")</f>
        <v>182</v>
      </c>
      <c r="F1901" s="75">
        <f>IF(CECCZ="CZ03",'Outside Temp'!B1901,IF(CECCZ="CZ04",'Outside Temp'!B1902,IF(CECCZ="CZ12",'Outside Temp'!B1903, IF(CECCZ="CZ13",'Outside Temp'!B1904))))</f>
        <v>57</v>
      </c>
      <c r="G1901" s="12">
        <f t="shared" si="3"/>
        <v>1</v>
      </c>
    </row>
    <row r="1902" ht="15.75" customHeight="1">
      <c r="A1902" s="13">
        <v>42144.833333333336</v>
      </c>
      <c r="B1902" s="73">
        <f t="shared" si="1"/>
        <v>42144</v>
      </c>
      <c r="C1902" s="74">
        <f>IF(NewCustomer="Yes", IF(COUNTIF($I$2:$I$11,B1902)&gt;0,0,WEEKDAY(B1902,2)),IF(COUNTIF($I$2:$I$21,B1902)&gt;0,0,WEEKDAY(B1902,2)))</f>
        <v>3</v>
      </c>
      <c r="D1902" s="74">
        <f t="shared" si="2"/>
        <v>20</v>
      </c>
      <c r="E1902" s="12">
        <f>IFERROR(VLOOKUP(A1902,'IDAR Meter Data'!$A:$B,2,1),"")</f>
        <v>171</v>
      </c>
      <c r="F1902" s="75">
        <f>IF(CECCZ="CZ03",'Outside Temp'!B1902,IF(CECCZ="CZ04",'Outside Temp'!B1903,IF(CECCZ="CZ12",'Outside Temp'!B1904, IF(CECCZ="CZ13",'Outside Temp'!B1905))))</f>
        <v>57</v>
      </c>
      <c r="G1902" s="12">
        <f t="shared" si="3"/>
        <v>1</v>
      </c>
    </row>
    <row r="1903" ht="15.75" customHeight="1">
      <c r="A1903" s="13">
        <v>42144.84375</v>
      </c>
      <c r="B1903" s="73">
        <f t="shared" si="1"/>
        <v>42144</v>
      </c>
      <c r="C1903" s="74">
        <f>IF(NewCustomer="Yes", IF(COUNTIF($I$2:$I$11,B1903)&gt;0,0,WEEKDAY(B1903,2)),IF(COUNTIF($I$2:$I$21,B1903)&gt;0,0,WEEKDAY(B1903,2)))</f>
        <v>3</v>
      </c>
      <c r="D1903" s="74">
        <f t="shared" si="2"/>
        <v>20</v>
      </c>
      <c r="E1903" s="12">
        <f>IFERROR(VLOOKUP(A1903,'IDAR Meter Data'!$A:$B,2,1),"")</f>
        <v>168</v>
      </c>
      <c r="F1903" s="75">
        <f>IF(CECCZ="CZ03",'Outside Temp'!B1903,IF(CECCZ="CZ04",'Outside Temp'!B1904,IF(CECCZ="CZ12",'Outside Temp'!B1905, IF(CECCZ="CZ13",'Outside Temp'!B1906))))</f>
        <v>57</v>
      </c>
      <c r="G1903" s="12">
        <f t="shared" si="3"/>
        <v>1</v>
      </c>
    </row>
    <row r="1904" ht="15.75" customHeight="1">
      <c r="A1904" s="13">
        <v>42144.854166666664</v>
      </c>
      <c r="B1904" s="73">
        <f t="shared" si="1"/>
        <v>42144</v>
      </c>
      <c r="C1904" s="74">
        <f>IF(NewCustomer="Yes", IF(COUNTIF($I$2:$I$11,B1904)&gt;0,0,WEEKDAY(B1904,2)),IF(COUNTIF($I$2:$I$21,B1904)&gt;0,0,WEEKDAY(B1904,2)))</f>
        <v>3</v>
      </c>
      <c r="D1904" s="74">
        <f t="shared" si="2"/>
        <v>20</v>
      </c>
      <c r="E1904" s="12">
        <f>IFERROR(VLOOKUP(A1904,'IDAR Meter Data'!$A:$B,2,1),"")</f>
        <v>167</v>
      </c>
      <c r="F1904" s="75">
        <f>IF(CECCZ="CZ03",'Outside Temp'!B1904,IF(CECCZ="CZ04",'Outside Temp'!B1905,IF(CECCZ="CZ12",'Outside Temp'!B1906, IF(CECCZ="CZ13",'Outside Temp'!B1907))))</f>
        <v>57</v>
      </c>
      <c r="G1904" s="12">
        <f t="shared" si="3"/>
        <v>1</v>
      </c>
    </row>
    <row r="1905" ht="15.75" customHeight="1">
      <c r="A1905" s="13">
        <v>42144.864583333336</v>
      </c>
      <c r="B1905" s="73">
        <f t="shared" si="1"/>
        <v>42144</v>
      </c>
      <c r="C1905" s="74">
        <f>IF(NewCustomer="Yes", IF(COUNTIF($I$2:$I$11,B1905)&gt;0,0,WEEKDAY(B1905,2)),IF(COUNTIF($I$2:$I$21,B1905)&gt;0,0,WEEKDAY(B1905,2)))</f>
        <v>3</v>
      </c>
      <c r="D1905" s="74">
        <f t="shared" si="2"/>
        <v>20</v>
      </c>
      <c r="E1905" s="12">
        <f>IFERROR(VLOOKUP(A1905,'IDAR Meter Data'!$A:$B,2,1),"")</f>
        <v>174</v>
      </c>
      <c r="F1905" s="75">
        <f>IF(CECCZ="CZ03",'Outside Temp'!B1905,IF(CECCZ="CZ04",'Outside Temp'!B1906,IF(CECCZ="CZ12",'Outside Temp'!B1907, IF(CECCZ="CZ13",'Outside Temp'!B1908))))</f>
        <v>57</v>
      </c>
      <c r="G1905" s="12">
        <f t="shared" si="3"/>
        <v>1</v>
      </c>
    </row>
    <row r="1906" ht="15.75" customHeight="1">
      <c r="A1906" s="13">
        <v>42144.875</v>
      </c>
      <c r="B1906" s="73">
        <f t="shared" si="1"/>
        <v>42144</v>
      </c>
      <c r="C1906" s="74">
        <f>IF(NewCustomer="Yes", IF(COUNTIF($I$2:$I$11,B1906)&gt;0,0,WEEKDAY(B1906,2)),IF(COUNTIF($I$2:$I$21,B1906)&gt;0,0,WEEKDAY(B1906,2)))</f>
        <v>3</v>
      </c>
      <c r="D1906" s="74">
        <f t="shared" si="2"/>
        <v>21</v>
      </c>
      <c r="E1906" s="12">
        <f>IFERROR(VLOOKUP(A1906,'IDAR Meter Data'!$A:$B,2,1),"")</f>
        <v>171</v>
      </c>
      <c r="F1906" s="75">
        <f>IF(CECCZ="CZ03",'Outside Temp'!B1906,IF(CECCZ="CZ04",'Outside Temp'!B1907,IF(CECCZ="CZ12",'Outside Temp'!B1908, IF(CECCZ="CZ13",'Outside Temp'!B1909))))</f>
        <v>57</v>
      </c>
      <c r="G1906" s="12">
        <f t="shared" si="3"/>
        <v>1</v>
      </c>
    </row>
    <row r="1907" ht="15.75" customHeight="1">
      <c r="A1907" s="13">
        <v>42144.885416666664</v>
      </c>
      <c r="B1907" s="73">
        <f t="shared" si="1"/>
        <v>42144</v>
      </c>
      <c r="C1907" s="74">
        <f>IF(NewCustomer="Yes", IF(COUNTIF($I$2:$I$11,B1907)&gt;0,0,WEEKDAY(B1907,2)),IF(COUNTIF($I$2:$I$21,B1907)&gt;0,0,WEEKDAY(B1907,2)))</f>
        <v>3</v>
      </c>
      <c r="D1907" s="74">
        <f t="shared" si="2"/>
        <v>21</v>
      </c>
      <c r="E1907" s="12">
        <f>IFERROR(VLOOKUP(A1907,'IDAR Meter Data'!$A:$B,2,1),"")</f>
        <v>156</v>
      </c>
      <c r="F1907" s="75">
        <f>IF(CECCZ="CZ03",'Outside Temp'!B1907,IF(CECCZ="CZ04",'Outside Temp'!B1908,IF(CECCZ="CZ12",'Outside Temp'!B1909, IF(CECCZ="CZ13",'Outside Temp'!B1910))))</f>
        <v>57</v>
      </c>
      <c r="G1907" s="12">
        <f t="shared" si="3"/>
        <v>1</v>
      </c>
    </row>
    <row r="1908" ht="15.75" customHeight="1">
      <c r="A1908" s="13">
        <v>42144.895833333336</v>
      </c>
      <c r="B1908" s="73">
        <f t="shared" si="1"/>
        <v>42144</v>
      </c>
      <c r="C1908" s="74">
        <f>IF(NewCustomer="Yes", IF(COUNTIF($I$2:$I$11,B1908)&gt;0,0,WEEKDAY(B1908,2)),IF(COUNTIF($I$2:$I$21,B1908)&gt;0,0,WEEKDAY(B1908,2)))</f>
        <v>3</v>
      </c>
      <c r="D1908" s="74">
        <f t="shared" si="2"/>
        <v>21</v>
      </c>
      <c r="E1908" s="12">
        <f>IFERROR(VLOOKUP(A1908,'IDAR Meter Data'!$A:$B,2,1),"")</f>
        <v>151</v>
      </c>
      <c r="F1908" s="75">
        <f>IF(CECCZ="CZ03",'Outside Temp'!B1908,IF(CECCZ="CZ04",'Outside Temp'!B1909,IF(CECCZ="CZ12",'Outside Temp'!B1910, IF(CECCZ="CZ13",'Outside Temp'!B1911))))</f>
        <v>57</v>
      </c>
      <c r="G1908" s="12">
        <f t="shared" si="3"/>
        <v>1</v>
      </c>
    </row>
    <row r="1909" ht="15.75" customHeight="1">
      <c r="A1909" s="13">
        <v>42144.90625</v>
      </c>
      <c r="B1909" s="73">
        <f t="shared" si="1"/>
        <v>42144</v>
      </c>
      <c r="C1909" s="74">
        <f>IF(NewCustomer="Yes", IF(COUNTIF($I$2:$I$11,B1909)&gt;0,0,WEEKDAY(B1909,2)),IF(COUNTIF($I$2:$I$21,B1909)&gt;0,0,WEEKDAY(B1909,2)))</f>
        <v>3</v>
      </c>
      <c r="D1909" s="74">
        <f t="shared" si="2"/>
        <v>21</v>
      </c>
      <c r="E1909" s="12">
        <f>IFERROR(VLOOKUP(A1909,'IDAR Meter Data'!$A:$B,2,1),"")</f>
        <v>161</v>
      </c>
      <c r="F1909" s="75">
        <f>IF(CECCZ="CZ03",'Outside Temp'!B1909,IF(CECCZ="CZ04",'Outside Temp'!B1910,IF(CECCZ="CZ12",'Outside Temp'!B1911, IF(CECCZ="CZ13",'Outside Temp'!B1912))))</f>
        <v>57</v>
      </c>
      <c r="G1909" s="12">
        <f t="shared" si="3"/>
        <v>1</v>
      </c>
    </row>
    <row r="1910" ht="15.75" customHeight="1">
      <c r="A1910" s="13">
        <v>42144.916666666664</v>
      </c>
      <c r="B1910" s="73">
        <f t="shared" si="1"/>
        <v>42144</v>
      </c>
      <c r="C1910" s="74">
        <f>IF(NewCustomer="Yes", IF(COUNTIF($I$2:$I$11,B1910)&gt;0,0,WEEKDAY(B1910,2)),IF(COUNTIF($I$2:$I$21,B1910)&gt;0,0,WEEKDAY(B1910,2)))</f>
        <v>3</v>
      </c>
      <c r="D1910" s="74">
        <f t="shared" si="2"/>
        <v>22</v>
      </c>
      <c r="E1910" s="12">
        <f>IFERROR(VLOOKUP(A1910,'IDAR Meter Data'!$A:$B,2,1),"")</f>
        <v>165</v>
      </c>
      <c r="F1910" s="75">
        <f>IF(CECCZ="CZ03",'Outside Temp'!B1910,IF(CECCZ="CZ04",'Outside Temp'!B1911,IF(CECCZ="CZ12",'Outside Temp'!B1912, IF(CECCZ="CZ13",'Outside Temp'!B1913))))</f>
        <v>57</v>
      </c>
      <c r="G1910" s="12">
        <f t="shared" si="3"/>
        <v>1</v>
      </c>
    </row>
    <row r="1911" ht="15.75" customHeight="1">
      <c r="A1911" s="13">
        <v>42144.927083333336</v>
      </c>
      <c r="B1911" s="73">
        <f t="shared" si="1"/>
        <v>42144</v>
      </c>
      <c r="C1911" s="74">
        <f>IF(NewCustomer="Yes", IF(COUNTIF($I$2:$I$11,B1911)&gt;0,0,WEEKDAY(B1911,2)),IF(COUNTIF($I$2:$I$21,B1911)&gt;0,0,WEEKDAY(B1911,2)))</f>
        <v>3</v>
      </c>
      <c r="D1911" s="74">
        <f t="shared" si="2"/>
        <v>22</v>
      </c>
      <c r="E1911" s="12">
        <f>IFERROR(VLOOKUP(A1911,'IDAR Meter Data'!$A:$B,2,1),"")</f>
        <v>157</v>
      </c>
      <c r="F1911" s="75">
        <f>IF(CECCZ="CZ03",'Outside Temp'!B1911,IF(CECCZ="CZ04",'Outside Temp'!B1912,IF(CECCZ="CZ12",'Outside Temp'!B1913, IF(CECCZ="CZ13",'Outside Temp'!B1914))))</f>
        <v>57</v>
      </c>
      <c r="G1911" s="12">
        <f t="shared" si="3"/>
        <v>1</v>
      </c>
    </row>
    <row r="1912" ht="15.75" customHeight="1">
      <c r="A1912" s="13">
        <v>42144.9375</v>
      </c>
      <c r="B1912" s="73">
        <f t="shared" si="1"/>
        <v>42144</v>
      </c>
      <c r="C1912" s="74">
        <f>IF(NewCustomer="Yes", IF(COUNTIF($I$2:$I$11,B1912)&gt;0,0,WEEKDAY(B1912,2)),IF(COUNTIF($I$2:$I$21,B1912)&gt;0,0,WEEKDAY(B1912,2)))</f>
        <v>3</v>
      </c>
      <c r="D1912" s="74">
        <f t="shared" si="2"/>
        <v>22</v>
      </c>
      <c r="E1912" s="12">
        <f>IFERROR(VLOOKUP(A1912,'IDAR Meter Data'!$A:$B,2,1),"")</f>
        <v>159</v>
      </c>
      <c r="F1912" s="75">
        <f>IF(CECCZ="CZ03",'Outside Temp'!B1912,IF(CECCZ="CZ04",'Outside Temp'!B1913,IF(CECCZ="CZ12",'Outside Temp'!B1914, IF(CECCZ="CZ13",'Outside Temp'!B1915))))</f>
        <v>57</v>
      </c>
      <c r="G1912" s="12">
        <f t="shared" si="3"/>
        <v>1</v>
      </c>
    </row>
    <row r="1913" ht="15.75" customHeight="1">
      <c r="A1913" s="13">
        <v>42144.947916666664</v>
      </c>
      <c r="B1913" s="73">
        <f t="shared" si="1"/>
        <v>42144</v>
      </c>
      <c r="C1913" s="74">
        <f>IF(NewCustomer="Yes", IF(COUNTIF($I$2:$I$11,B1913)&gt;0,0,WEEKDAY(B1913,2)),IF(COUNTIF($I$2:$I$21,B1913)&gt;0,0,WEEKDAY(B1913,2)))</f>
        <v>3</v>
      </c>
      <c r="D1913" s="74">
        <f t="shared" si="2"/>
        <v>22</v>
      </c>
      <c r="E1913" s="12">
        <f>IFERROR(VLOOKUP(A1913,'IDAR Meter Data'!$A:$B,2,1),"")</f>
        <v>161</v>
      </c>
      <c r="F1913" s="75">
        <f>IF(CECCZ="CZ03",'Outside Temp'!B1913,IF(CECCZ="CZ04",'Outside Temp'!B1914,IF(CECCZ="CZ12",'Outside Temp'!B1915, IF(CECCZ="CZ13",'Outside Temp'!B1916))))</f>
        <v>57</v>
      </c>
      <c r="G1913" s="12">
        <f t="shared" si="3"/>
        <v>1</v>
      </c>
    </row>
    <row r="1914" ht="15.75" customHeight="1">
      <c r="A1914" s="13">
        <v>42144.958333333336</v>
      </c>
      <c r="B1914" s="73">
        <f t="shared" si="1"/>
        <v>42144</v>
      </c>
      <c r="C1914" s="74">
        <f>IF(NewCustomer="Yes", IF(COUNTIF($I$2:$I$11,B1914)&gt;0,0,WEEKDAY(B1914,2)),IF(COUNTIF($I$2:$I$21,B1914)&gt;0,0,WEEKDAY(B1914,2)))</f>
        <v>3</v>
      </c>
      <c r="D1914" s="74">
        <f t="shared" si="2"/>
        <v>23</v>
      </c>
      <c r="E1914" s="12">
        <f>IFERROR(VLOOKUP(A1914,'IDAR Meter Data'!$A:$B,2,1),"")</f>
        <v>172</v>
      </c>
      <c r="F1914" s="75">
        <f>IF(CECCZ="CZ03",'Outside Temp'!B1914,IF(CECCZ="CZ04",'Outside Temp'!B1915,IF(CECCZ="CZ12",'Outside Temp'!B1916, IF(CECCZ="CZ13",'Outside Temp'!B1917))))</f>
        <v>56.93333333</v>
      </c>
      <c r="G1914" s="12">
        <f t="shared" si="3"/>
        <v>1</v>
      </c>
    </row>
    <row r="1915" ht="15.75" customHeight="1">
      <c r="A1915" s="13">
        <v>42144.96875</v>
      </c>
      <c r="B1915" s="73">
        <f t="shared" si="1"/>
        <v>42144</v>
      </c>
      <c r="C1915" s="74">
        <f>IF(NewCustomer="Yes", IF(COUNTIF($I$2:$I$11,B1915)&gt;0,0,WEEKDAY(B1915,2)),IF(COUNTIF($I$2:$I$21,B1915)&gt;0,0,WEEKDAY(B1915,2)))</f>
        <v>3</v>
      </c>
      <c r="D1915" s="74">
        <f t="shared" si="2"/>
        <v>23</v>
      </c>
      <c r="E1915" s="12">
        <f>IFERROR(VLOOKUP(A1915,'IDAR Meter Data'!$A:$B,2,1),"")</f>
        <v>154</v>
      </c>
      <c r="F1915" s="75">
        <f>IF(CECCZ="CZ03",'Outside Temp'!B1915,IF(CECCZ="CZ04",'Outside Temp'!B1916,IF(CECCZ="CZ12",'Outside Temp'!B1917, IF(CECCZ="CZ13",'Outside Temp'!B1918))))</f>
        <v>56.68333333</v>
      </c>
      <c r="G1915" s="12">
        <f t="shared" si="3"/>
        <v>1</v>
      </c>
    </row>
    <row r="1916" ht="15.75" customHeight="1">
      <c r="A1916" s="13">
        <v>42144.979166666664</v>
      </c>
      <c r="B1916" s="73">
        <f t="shared" si="1"/>
        <v>42144</v>
      </c>
      <c r="C1916" s="74">
        <f>IF(NewCustomer="Yes", IF(COUNTIF($I$2:$I$11,B1916)&gt;0,0,WEEKDAY(B1916,2)),IF(COUNTIF($I$2:$I$21,B1916)&gt;0,0,WEEKDAY(B1916,2)))</f>
        <v>3</v>
      </c>
      <c r="D1916" s="74">
        <f t="shared" si="2"/>
        <v>23</v>
      </c>
      <c r="E1916" s="12">
        <f>IFERROR(VLOOKUP(A1916,'IDAR Meter Data'!$A:$B,2,1),"")</f>
        <v>150</v>
      </c>
      <c r="F1916" s="75">
        <f>IF(CECCZ="CZ03",'Outside Temp'!B1916,IF(CECCZ="CZ04",'Outside Temp'!B1917,IF(CECCZ="CZ12",'Outside Temp'!B1918, IF(CECCZ="CZ13",'Outside Temp'!B1919))))</f>
        <v>56.43333333</v>
      </c>
      <c r="G1916" s="12">
        <f t="shared" si="3"/>
        <v>1</v>
      </c>
    </row>
    <row r="1917" ht="15.75" customHeight="1">
      <c r="A1917" s="13">
        <v>42144.989583333336</v>
      </c>
      <c r="B1917" s="73">
        <f t="shared" si="1"/>
        <v>42144</v>
      </c>
      <c r="C1917" s="74">
        <f>IF(NewCustomer="Yes", IF(COUNTIF($I$2:$I$11,B1917)&gt;0,0,WEEKDAY(B1917,2)),IF(COUNTIF($I$2:$I$21,B1917)&gt;0,0,WEEKDAY(B1917,2)))</f>
        <v>3</v>
      </c>
      <c r="D1917" s="74">
        <f t="shared" si="2"/>
        <v>23</v>
      </c>
      <c r="E1917" s="12">
        <f>IFERROR(VLOOKUP(A1917,'IDAR Meter Data'!$A:$B,2,1),"")</f>
        <v>148</v>
      </c>
      <c r="F1917" s="75">
        <f>IF(CECCZ="CZ03",'Outside Temp'!B1917,IF(CECCZ="CZ04",'Outside Temp'!B1918,IF(CECCZ="CZ12",'Outside Temp'!B1919, IF(CECCZ="CZ13",'Outside Temp'!B1920))))</f>
        <v>56.18333333</v>
      </c>
      <c r="G1917" s="12">
        <f t="shared" si="3"/>
        <v>1</v>
      </c>
    </row>
    <row r="1918" ht="15.75" customHeight="1">
      <c r="A1918" s="13">
        <v>42145.0</v>
      </c>
      <c r="B1918" s="73">
        <f t="shared" si="1"/>
        <v>42145</v>
      </c>
      <c r="C1918" s="74">
        <f>IF(NewCustomer="Yes", IF(COUNTIF($I$2:$I$11,B1918)&gt;0,0,WEEKDAY(B1918,2)),IF(COUNTIF($I$2:$I$21,B1918)&gt;0,0,WEEKDAY(B1918,2)))</f>
        <v>4</v>
      </c>
      <c r="D1918" s="74">
        <f t="shared" si="2"/>
        <v>0</v>
      </c>
      <c r="E1918" s="12">
        <f>IFERROR(VLOOKUP(A1918,'IDAR Meter Data'!$A:$B,2,1),"")</f>
        <v>151</v>
      </c>
      <c r="F1918" s="75">
        <f>IF(CECCZ="CZ03",'Outside Temp'!B1918,IF(CECCZ="CZ04",'Outside Temp'!B1919,IF(CECCZ="CZ12",'Outside Temp'!B1920, IF(CECCZ="CZ13",'Outside Temp'!B1921))))</f>
        <v>55.90909091</v>
      </c>
      <c r="G1918" s="12">
        <f t="shared" si="3"/>
        <v>1</v>
      </c>
    </row>
    <row r="1919" ht="15.75" customHeight="1">
      <c r="A1919" s="13">
        <v>42145.010416666664</v>
      </c>
      <c r="B1919" s="73">
        <f t="shared" si="1"/>
        <v>42145</v>
      </c>
      <c r="C1919" s="74">
        <f>IF(NewCustomer="Yes", IF(COUNTIF($I$2:$I$11,B1919)&gt;0,0,WEEKDAY(B1919,2)),IF(COUNTIF($I$2:$I$21,B1919)&gt;0,0,WEEKDAY(B1919,2)))</f>
        <v>4</v>
      </c>
      <c r="D1919" s="74">
        <f t="shared" si="2"/>
        <v>0</v>
      </c>
      <c r="E1919" s="12">
        <f>IFERROR(VLOOKUP(A1919,'IDAR Meter Data'!$A:$B,2,1),"")</f>
        <v>159</v>
      </c>
      <c r="F1919" s="75">
        <f>IF(CECCZ="CZ03",'Outside Temp'!B1919,IF(CECCZ="CZ04",'Outside Temp'!B1920,IF(CECCZ="CZ12",'Outside Temp'!B1921, IF(CECCZ="CZ13",'Outside Temp'!B1922))))</f>
        <v>55.56818182</v>
      </c>
      <c r="G1919" s="12">
        <f t="shared" si="3"/>
        <v>1</v>
      </c>
    </row>
    <row r="1920" ht="15.75" customHeight="1">
      <c r="A1920" s="13">
        <v>42145.020833333336</v>
      </c>
      <c r="B1920" s="73">
        <f t="shared" si="1"/>
        <v>42145</v>
      </c>
      <c r="C1920" s="74">
        <f>IF(NewCustomer="Yes", IF(COUNTIF($I$2:$I$11,B1920)&gt;0,0,WEEKDAY(B1920,2)),IF(COUNTIF($I$2:$I$21,B1920)&gt;0,0,WEEKDAY(B1920,2)))</f>
        <v>4</v>
      </c>
      <c r="D1920" s="74">
        <f t="shared" si="2"/>
        <v>0</v>
      </c>
      <c r="E1920" s="12">
        <f>IFERROR(VLOOKUP(A1920,'IDAR Meter Data'!$A:$B,2,1),"")</f>
        <v>148</v>
      </c>
      <c r="F1920" s="75">
        <f>IF(CECCZ="CZ03",'Outside Temp'!B1920,IF(CECCZ="CZ04",'Outside Temp'!B1921,IF(CECCZ="CZ12",'Outside Temp'!B1922, IF(CECCZ="CZ13",'Outside Temp'!B1923))))</f>
        <v>55.22727273</v>
      </c>
      <c r="G1920" s="12">
        <f t="shared" si="3"/>
        <v>1</v>
      </c>
    </row>
    <row r="1921" ht="15.75" customHeight="1">
      <c r="A1921" s="13">
        <v>42145.03125</v>
      </c>
      <c r="B1921" s="73">
        <f t="shared" si="1"/>
        <v>42145</v>
      </c>
      <c r="C1921" s="74">
        <f>IF(NewCustomer="Yes", IF(COUNTIF($I$2:$I$11,B1921)&gt;0,0,WEEKDAY(B1921,2)),IF(COUNTIF($I$2:$I$21,B1921)&gt;0,0,WEEKDAY(B1921,2)))</f>
        <v>4</v>
      </c>
      <c r="D1921" s="74">
        <f t="shared" si="2"/>
        <v>0</v>
      </c>
      <c r="E1921" s="12">
        <f>IFERROR(VLOOKUP(A1921,'IDAR Meter Data'!$A:$B,2,1),"")</f>
        <v>146</v>
      </c>
      <c r="F1921" s="75">
        <f>IF(CECCZ="CZ03",'Outside Temp'!B1921,IF(CECCZ="CZ04",'Outside Temp'!B1922,IF(CECCZ="CZ12",'Outside Temp'!B1923, IF(CECCZ="CZ13",'Outside Temp'!B1924))))</f>
        <v>55.3125</v>
      </c>
      <c r="G1921" s="12">
        <f t="shared" si="3"/>
        <v>1</v>
      </c>
    </row>
    <row r="1922" ht="15.75" customHeight="1">
      <c r="A1922" s="13">
        <v>42145.041666666664</v>
      </c>
      <c r="B1922" s="73">
        <f t="shared" si="1"/>
        <v>42145</v>
      </c>
      <c r="C1922" s="74">
        <f>IF(NewCustomer="Yes", IF(COUNTIF($I$2:$I$11,B1922)&gt;0,0,WEEKDAY(B1922,2)),IF(COUNTIF($I$2:$I$21,B1922)&gt;0,0,WEEKDAY(B1922,2)))</f>
        <v>4</v>
      </c>
      <c r="D1922" s="74">
        <f t="shared" si="2"/>
        <v>1</v>
      </c>
      <c r="E1922" s="12">
        <f>IFERROR(VLOOKUP(A1922,'IDAR Meter Data'!$A:$B,2,1),"")</f>
        <v>145</v>
      </c>
      <c r="F1922" s="75">
        <f>IF(CECCZ="CZ03",'Outside Temp'!B1922,IF(CECCZ="CZ04",'Outside Temp'!B1923,IF(CECCZ="CZ12",'Outside Temp'!B1924, IF(CECCZ="CZ13",'Outside Temp'!B1925))))</f>
        <v>56.14814815</v>
      </c>
      <c r="G1922" s="12">
        <f t="shared" si="3"/>
        <v>1</v>
      </c>
    </row>
    <row r="1923" ht="15.75" customHeight="1">
      <c r="A1923" s="13">
        <v>42145.052083333336</v>
      </c>
      <c r="B1923" s="73">
        <f t="shared" si="1"/>
        <v>42145</v>
      </c>
      <c r="C1923" s="74">
        <f>IF(NewCustomer="Yes", IF(COUNTIF($I$2:$I$11,B1923)&gt;0,0,WEEKDAY(B1923,2)),IF(COUNTIF($I$2:$I$21,B1923)&gt;0,0,WEEKDAY(B1923,2)))</f>
        <v>4</v>
      </c>
      <c r="D1923" s="74">
        <f t="shared" si="2"/>
        <v>1</v>
      </c>
      <c r="E1923" s="12">
        <f>IFERROR(VLOOKUP(A1923,'IDAR Meter Data'!$A:$B,2,1),"")</f>
        <v>155</v>
      </c>
      <c r="F1923" s="75">
        <f>IF(CECCZ="CZ03",'Outside Temp'!B1923,IF(CECCZ="CZ04",'Outside Temp'!B1924,IF(CECCZ="CZ12",'Outside Temp'!B1925, IF(CECCZ="CZ13",'Outside Temp'!B1926))))</f>
        <v>56.7037037</v>
      </c>
      <c r="G1923" s="12">
        <f t="shared" si="3"/>
        <v>1</v>
      </c>
    </row>
    <row r="1924" ht="15.75" customHeight="1">
      <c r="A1924" s="13">
        <v>42145.0625</v>
      </c>
      <c r="B1924" s="73">
        <f t="shared" si="1"/>
        <v>42145</v>
      </c>
      <c r="C1924" s="74">
        <f>IF(NewCustomer="Yes", IF(COUNTIF($I$2:$I$11,B1924)&gt;0,0,WEEKDAY(B1924,2)),IF(COUNTIF($I$2:$I$21,B1924)&gt;0,0,WEEKDAY(B1924,2)))</f>
        <v>4</v>
      </c>
      <c r="D1924" s="74">
        <f t="shared" si="2"/>
        <v>1</v>
      </c>
      <c r="E1924" s="12">
        <f>IFERROR(VLOOKUP(A1924,'IDAR Meter Data'!$A:$B,2,1),"")</f>
        <v>152</v>
      </c>
      <c r="F1924" s="75">
        <f>IF(CECCZ="CZ03",'Outside Temp'!B1924,IF(CECCZ="CZ04",'Outside Temp'!B1925,IF(CECCZ="CZ12",'Outside Temp'!B1926, IF(CECCZ="CZ13",'Outside Temp'!B1927))))</f>
        <v>56.78787879</v>
      </c>
      <c r="G1924" s="12">
        <f t="shared" si="3"/>
        <v>1</v>
      </c>
    </row>
    <row r="1925" ht="15.75" customHeight="1">
      <c r="A1925" s="13">
        <v>42145.072916666664</v>
      </c>
      <c r="B1925" s="73">
        <f t="shared" si="1"/>
        <v>42145</v>
      </c>
      <c r="C1925" s="74">
        <f>IF(NewCustomer="Yes", IF(COUNTIF($I$2:$I$11,B1925)&gt;0,0,WEEKDAY(B1925,2)),IF(COUNTIF($I$2:$I$21,B1925)&gt;0,0,WEEKDAY(B1925,2)))</f>
        <v>4</v>
      </c>
      <c r="D1925" s="74">
        <f t="shared" si="2"/>
        <v>1</v>
      </c>
      <c r="E1925" s="12">
        <f>IFERROR(VLOOKUP(A1925,'IDAR Meter Data'!$A:$B,2,1),"")</f>
        <v>141</v>
      </c>
      <c r="F1925" s="75">
        <f>IF(CECCZ="CZ03",'Outside Temp'!B1925,IF(CECCZ="CZ04",'Outside Temp'!B1926,IF(CECCZ="CZ12",'Outside Temp'!B1927, IF(CECCZ="CZ13",'Outside Temp'!B1928))))</f>
        <v>56.33333333</v>
      </c>
      <c r="G1925" s="12">
        <f t="shared" si="3"/>
        <v>1</v>
      </c>
    </row>
    <row r="1926" ht="15.75" customHeight="1">
      <c r="A1926" s="13">
        <v>42145.083333333336</v>
      </c>
      <c r="B1926" s="73">
        <f t="shared" si="1"/>
        <v>42145</v>
      </c>
      <c r="C1926" s="74">
        <f>IF(NewCustomer="Yes", IF(COUNTIF($I$2:$I$11,B1926)&gt;0,0,WEEKDAY(B1926,2)),IF(COUNTIF($I$2:$I$21,B1926)&gt;0,0,WEEKDAY(B1926,2)))</f>
        <v>4</v>
      </c>
      <c r="D1926" s="74">
        <f t="shared" si="2"/>
        <v>2</v>
      </c>
      <c r="E1926" s="12">
        <f>IFERROR(VLOOKUP(A1926,'IDAR Meter Data'!$A:$B,2,1),"")</f>
        <v>141</v>
      </c>
      <c r="F1926" s="75">
        <f>IF(CECCZ="CZ03",'Outside Temp'!B1926,IF(CECCZ="CZ04",'Outside Temp'!B1927,IF(CECCZ="CZ12",'Outside Temp'!B1928, IF(CECCZ="CZ13",'Outside Temp'!B1929))))</f>
        <v>55.84615385</v>
      </c>
      <c r="G1926" s="12">
        <f t="shared" si="3"/>
        <v>1</v>
      </c>
    </row>
    <row r="1927" ht="15.75" customHeight="1">
      <c r="A1927" s="13">
        <v>42145.09375</v>
      </c>
      <c r="B1927" s="73">
        <f t="shared" si="1"/>
        <v>42145</v>
      </c>
      <c r="C1927" s="74">
        <f>IF(NewCustomer="Yes", IF(COUNTIF($I$2:$I$11,B1927)&gt;0,0,WEEKDAY(B1927,2)),IF(COUNTIF($I$2:$I$21,B1927)&gt;0,0,WEEKDAY(B1927,2)))</f>
        <v>4</v>
      </c>
      <c r="D1927" s="74">
        <f t="shared" si="2"/>
        <v>2</v>
      </c>
      <c r="E1927" s="12">
        <f>IFERROR(VLOOKUP(A1927,'IDAR Meter Data'!$A:$B,2,1),"")</f>
        <v>137</v>
      </c>
      <c r="F1927" s="75">
        <f>IF(CECCZ="CZ03",'Outside Temp'!B1927,IF(CECCZ="CZ04",'Outside Temp'!B1928,IF(CECCZ="CZ12",'Outside Temp'!B1929, IF(CECCZ="CZ13",'Outside Temp'!B1930))))</f>
        <v>55.26923077</v>
      </c>
      <c r="G1927" s="12">
        <f t="shared" si="3"/>
        <v>1</v>
      </c>
    </row>
    <row r="1928" ht="15.75" customHeight="1">
      <c r="A1928" s="13">
        <v>42145.104166666664</v>
      </c>
      <c r="B1928" s="73">
        <f t="shared" si="1"/>
        <v>42145</v>
      </c>
      <c r="C1928" s="74">
        <f>IF(NewCustomer="Yes", IF(COUNTIF($I$2:$I$11,B1928)&gt;0,0,WEEKDAY(B1928,2)),IF(COUNTIF($I$2:$I$21,B1928)&gt;0,0,WEEKDAY(B1928,2)))</f>
        <v>4</v>
      </c>
      <c r="D1928" s="74">
        <f t="shared" si="2"/>
        <v>2</v>
      </c>
      <c r="E1928" s="12">
        <f>IFERROR(VLOOKUP(A1928,'IDAR Meter Data'!$A:$B,2,1),"")</f>
        <v>146</v>
      </c>
      <c r="F1928" s="75">
        <f>IF(CECCZ="CZ03",'Outside Temp'!B1928,IF(CECCZ="CZ04",'Outside Temp'!B1929,IF(CECCZ="CZ12",'Outside Temp'!B1930, IF(CECCZ="CZ13",'Outside Temp'!B1931))))</f>
        <v>55.23529412</v>
      </c>
      <c r="G1928" s="12">
        <f t="shared" si="3"/>
        <v>1</v>
      </c>
    </row>
    <row r="1929" ht="15.75" customHeight="1">
      <c r="A1929" s="13">
        <v>42145.114583333336</v>
      </c>
      <c r="B1929" s="73">
        <f t="shared" si="1"/>
        <v>42145</v>
      </c>
      <c r="C1929" s="74">
        <f>IF(NewCustomer="Yes", IF(COUNTIF($I$2:$I$11,B1929)&gt;0,0,WEEKDAY(B1929,2)),IF(COUNTIF($I$2:$I$21,B1929)&gt;0,0,WEEKDAY(B1929,2)))</f>
        <v>4</v>
      </c>
      <c r="D1929" s="74">
        <f t="shared" si="2"/>
        <v>2</v>
      </c>
      <c r="E1929" s="12">
        <f>IFERROR(VLOOKUP(A1929,'IDAR Meter Data'!$A:$B,2,1),"")</f>
        <v>144</v>
      </c>
      <c r="F1929" s="75">
        <f>IF(CECCZ="CZ03",'Outside Temp'!B1929,IF(CECCZ="CZ04",'Outside Temp'!B1930,IF(CECCZ="CZ12",'Outside Temp'!B1931, IF(CECCZ="CZ13",'Outside Temp'!B1932))))</f>
        <v>55.67647059</v>
      </c>
      <c r="G1929" s="12">
        <f t="shared" si="3"/>
        <v>1</v>
      </c>
    </row>
    <row r="1930" ht="15.75" customHeight="1">
      <c r="A1930" s="13">
        <v>42145.125</v>
      </c>
      <c r="B1930" s="73">
        <f t="shared" si="1"/>
        <v>42145</v>
      </c>
      <c r="C1930" s="74">
        <f>IF(NewCustomer="Yes", IF(COUNTIF($I$2:$I$11,B1930)&gt;0,0,WEEKDAY(B1930,2)),IF(COUNTIF($I$2:$I$21,B1930)&gt;0,0,WEEKDAY(B1930,2)))</f>
        <v>4</v>
      </c>
      <c r="D1930" s="74">
        <f t="shared" si="2"/>
        <v>3</v>
      </c>
      <c r="E1930" s="12">
        <f>IFERROR(VLOOKUP(A1930,'IDAR Meter Data'!$A:$B,2,1),"")</f>
        <v>140</v>
      </c>
      <c r="F1930" s="75">
        <f>IF(CECCZ="CZ03",'Outside Temp'!B1930,IF(CECCZ="CZ04",'Outside Temp'!B1931,IF(CECCZ="CZ12",'Outside Temp'!B1932, IF(CECCZ="CZ13",'Outside Temp'!B1933))))</f>
        <v>56</v>
      </c>
      <c r="G1930" s="12">
        <f t="shared" si="3"/>
        <v>1</v>
      </c>
    </row>
    <row r="1931" ht="15.75" customHeight="1">
      <c r="A1931" s="13">
        <v>42145.135416666664</v>
      </c>
      <c r="B1931" s="73">
        <f t="shared" si="1"/>
        <v>42145</v>
      </c>
      <c r="C1931" s="74">
        <f>IF(NewCustomer="Yes", IF(COUNTIF($I$2:$I$11,B1931)&gt;0,0,WEEKDAY(B1931,2)),IF(COUNTIF($I$2:$I$21,B1931)&gt;0,0,WEEKDAY(B1931,2)))</f>
        <v>4</v>
      </c>
      <c r="D1931" s="74">
        <f t="shared" si="2"/>
        <v>3</v>
      </c>
      <c r="E1931" s="12">
        <f>IFERROR(VLOOKUP(A1931,'IDAR Meter Data'!$A:$B,2,1),"")</f>
        <v>144</v>
      </c>
      <c r="F1931" s="75">
        <f>IF(CECCZ="CZ03",'Outside Temp'!B1931,IF(CECCZ="CZ04",'Outside Temp'!B1932,IF(CECCZ="CZ12",'Outside Temp'!B1933, IF(CECCZ="CZ13",'Outside Temp'!B1934))))</f>
        <v>56</v>
      </c>
      <c r="G1931" s="12">
        <f t="shared" si="3"/>
        <v>1</v>
      </c>
    </row>
    <row r="1932" ht="15.75" customHeight="1">
      <c r="A1932" s="13">
        <v>42145.145833333336</v>
      </c>
      <c r="B1932" s="73">
        <f t="shared" si="1"/>
        <v>42145</v>
      </c>
      <c r="C1932" s="74">
        <f>IF(NewCustomer="Yes", IF(COUNTIF($I$2:$I$11,B1932)&gt;0,0,WEEKDAY(B1932,2)),IF(COUNTIF($I$2:$I$21,B1932)&gt;0,0,WEEKDAY(B1932,2)))</f>
        <v>4</v>
      </c>
      <c r="D1932" s="74">
        <f t="shared" si="2"/>
        <v>3</v>
      </c>
      <c r="E1932" s="12">
        <f>IFERROR(VLOOKUP(A1932,'IDAR Meter Data'!$A:$B,2,1),"")</f>
        <v>150</v>
      </c>
      <c r="F1932" s="75">
        <f>IF(CECCZ="CZ03",'Outside Temp'!B1932,IF(CECCZ="CZ04",'Outside Temp'!B1933,IF(CECCZ="CZ12",'Outside Temp'!B1934, IF(CECCZ="CZ13",'Outside Temp'!B1935))))</f>
        <v>56</v>
      </c>
      <c r="G1932" s="12">
        <f t="shared" si="3"/>
        <v>1</v>
      </c>
    </row>
    <row r="1933" ht="15.75" customHeight="1">
      <c r="A1933" s="13">
        <v>42145.15625</v>
      </c>
      <c r="B1933" s="73">
        <f t="shared" si="1"/>
        <v>42145</v>
      </c>
      <c r="C1933" s="74">
        <f>IF(NewCustomer="Yes", IF(COUNTIF($I$2:$I$11,B1933)&gt;0,0,WEEKDAY(B1933,2)),IF(COUNTIF($I$2:$I$21,B1933)&gt;0,0,WEEKDAY(B1933,2)))</f>
        <v>4</v>
      </c>
      <c r="D1933" s="74">
        <f t="shared" si="2"/>
        <v>3</v>
      </c>
      <c r="E1933" s="12">
        <f>IFERROR(VLOOKUP(A1933,'IDAR Meter Data'!$A:$B,2,1),"")</f>
        <v>148</v>
      </c>
      <c r="F1933" s="75">
        <f>IF(CECCZ="CZ03",'Outside Temp'!B1933,IF(CECCZ="CZ04",'Outside Temp'!B1934,IF(CECCZ="CZ12",'Outside Temp'!B1935, IF(CECCZ="CZ13",'Outside Temp'!B1936))))</f>
        <v>56</v>
      </c>
      <c r="G1933" s="12">
        <f t="shared" si="3"/>
        <v>1</v>
      </c>
    </row>
    <row r="1934" ht="15.75" customHeight="1">
      <c r="A1934" s="13">
        <v>42145.166666666664</v>
      </c>
      <c r="B1934" s="73">
        <f t="shared" si="1"/>
        <v>42145</v>
      </c>
      <c r="C1934" s="74">
        <f>IF(NewCustomer="Yes", IF(COUNTIF($I$2:$I$11,B1934)&gt;0,0,WEEKDAY(B1934,2)),IF(COUNTIF($I$2:$I$21,B1934)&gt;0,0,WEEKDAY(B1934,2)))</f>
        <v>4</v>
      </c>
      <c r="D1934" s="74">
        <f t="shared" si="2"/>
        <v>4</v>
      </c>
      <c r="E1934" s="12">
        <f>IFERROR(VLOOKUP(A1934,'IDAR Meter Data'!$A:$B,2,1),"")</f>
        <v>142</v>
      </c>
      <c r="F1934" s="75">
        <f>IF(CECCZ="CZ03",'Outside Temp'!B1934,IF(CECCZ="CZ04",'Outside Temp'!B1935,IF(CECCZ="CZ12",'Outside Temp'!B1936, IF(CECCZ="CZ13",'Outside Temp'!B1937))))</f>
        <v>56.09090909</v>
      </c>
      <c r="G1934" s="12">
        <f t="shared" si="3"/>
        <v>1</v>
      </c>
    </row>
    <row r="1935" ht="15.75" customHeight="1">
      <c r="A1935" s="13">
        <v>42145.177083333336</v>
      </c>
      <c r="B1935" s="73">
        <f t="shared" si="1"/>
        <v>42145</v>
      </c>
      <c r="C1935" s="74">
        <f>IF(NewCustomer="Yes", IF(COUNTIF($I$2:$I$11,B1935)&gt;0,0,WEEKDAY(B1935,2)),IF(COUNTIF($I$2:$I$21,B1935)&gt;0,0,WEEKDAY(B1935,2)))</f>
        <v>4</v>
      </c>
      <c r="D1935" s="74">
        <f t="shared" si="2"/>
        <v>4</v>
      </c>
      <c r="E1935" s="12">
        <f>IFERROR(VLOOKUP(A1935,'IDAR Meter Data'!$A:$B,2,1),"")</f>
        <v>144</v>
      </c>
      <c r="F1935" s="75">
        <f>IF(CECCZ="CZ03",'Outside Temp'!B1935,IF(CECCZ="CZ04",'Outside Temp'!B1936,IF(CECCZ="CZ12",'Outside Temp'!B1937, IF(CECCZ="CZ13",'Outside Temp'!B1938))))</f>
        <v>56.43181818</v>
      </c>
      <c r="G1935" s="12">
        <f t="shared" si="3"/>
        <v>1</v>
      </c>
    </row>
    <row r="1936" ht="15.75" customHeight="1">
      <c r="A1936" s="13">
        <v>42145.1875</v>
      </c>
      <c r="B1936" s="73">
        <f t="shared" si="1"/>
        <v>42145</v>
      </c>
      <c r="C1936" s="74">
        <f>IF(NewCustomer="Yes", IF(COUNTIF($I$2:$I$11,B1936)&gt;0,0,WEEKDAY(B1936,2)),IF(COUNTIF($I$2:$I$21,B1936)&gt;0,0,WEEKDAY(B1936,2)))</f>
        <v>4</v>
      </c>
      <c r="D1936" s="74">
        <f t="shared" si="2"/>
        <v>4</v>
      </c>
      <c r="E1936" s="12">
        <f>IFERROR(VLOOKUP(A1936,'IDAR Meter Data'!$A:$B,2,1),"")</f>
        <v>138</v>
      </c>
      <c r="F1936" s="75">
        <f>IF(CECCZ="CZ03",'Outside Temp'!B1936,IF(CECCZ="CZ04",'Outside Temp'!B1937,IF(CECCZ="CZ12",'Outside Temp'!B1938, IF(CECCZ="CZ13",'Outside Temp'!B1939))))</f>
        <v>56.77272727</v>
      </c>
      <c r="G1936" s="12">
        <f t="shared" si="3"/>
        <v>1</v>
      </c>
    </row>
    <row r="1937" ht="15.75" customHeight="1">
      <c r="A1937" s="13">
        <v>42145.197916666664</v>
      </c>
      <c r="B1937" s="73">
        <f t="shared" si="1"/>
        <v>42145</v>
      </c>
      <c r="C1937" s="74">
        <f>IF(NewCustomer="Yes", IF(COUNTIF($I$2:$I$11,B1937)&gt;0,0,WEEKDAY(B1937,2)),IF(COUNTIF($I$2:$I$21,B1937)&gt;0,0,WEEKDAY(B1937,2)))</f>
        <v>4</v>
      </c>
      <c r="D1937" s="74">
        <f t="shared" si="2"/>
        <v>4</v>
      </c>
      <c r="E1937" s="12">
        <f>IFERROR(VLOOKUP(A1937,'IDAR Meter Data'!$A:$B,2,1),"")</f>
        <v>144</v>
      </c>
      <c r="F1937" s="75">
        <f>IF(CECCZ="CZ03",'Outside Temp'!B1937,IF(CECCZ="CZ04",'Outside Temp'!B1938,IF(CECCZ="CZ12",'Outside Temp'!B1939, IF(CECCZ="CZ13",'Outside Temp'!B1940))))</f>
        <v>57</v>
      </c>
      <c r="G1937" s="12">
        <f t="shared" si="3"/>
        <v>1</v>
      </c>
    </row>
    <row r="1938" ht="15.75" customHeight="1">
      <c r="A1938" s="13">
        <v>42145.208333333336</v>
      </c>
      <c r="B1938" s="73">
        <f t="shared" si="1"/>
        <v>42145</v>
      </c>
      <c r="C1938" s="74">
        <f>IF(NewCustomer="Yes", IF(COUNTIF($I$2:$I$11,B1938)&gt;0,0,WEEKDAY(B1938,2)),IF(COUNTIF($I$2:$I$21,B1938)&gt;0,0,WEEKDAY(B1938,2)))</f>
        <v>4</v>
      </c>
      <c r="D1938" s="74">
        <f t="shared" si="2"/>
        <v>5</v>
      </c>
      <c r="E1938" s="12">
        <f>IFERROR(VLOOKUP(A1938,'IDAR Meter Data'!$A:$B,2,1),"")</f>
        <v>142</v>
      </c>
      <c r="F1938" s="75">
        <f>IF(CECCZ="CZ03",'Outside Temp'!B1938,IF(CECCZ="CZ04",'Outside Temp'!B1939,IF(CECCZ="CZ12",'Outside Temp'!B1940, IF(CECCZ="CZ13",'Outside Temp'!B1941))))</f>
        <v>57</v>
      </c>
      <c r="G1938" s="12">
        <f t="shared" si="3"/>
        <v>1</v>
      </c>
    </row>
    <row r="1939" ht="15.75" customHeight="1">
      <c r="A1939" s="13">
        <v>42145.21875</v>
      </c>
      <c r="B1939" s="73">
        <f t="shared" si="1"/>
        <v>42145</v>
      </c>
      <c r="C1939" s="74">
        <f>IF(NewCustomer="Yes", IF(COUNTIF($I$2:$I$11,B1939)&gt;0,0,WEEKDAY(B1939,2)),IF(COUNTIF($I$2:$I$21,B1939)&gt;0,0,WEEKDAY(B1939,2)))</f>
        <v>4</v>
      </c>
      <c r="D1939" s="74">
        <f t="shared" si="2"/>
        <v>5</v>
      </c>
      <c r="E1939" s="12">
        <f>IFERROR(VLOOKUP(A1939,'IDAR Meter Data'!$A:$B,2,1),"")</f>
        <v>154</v>
      </c>
      <c r="F1939" s="75">
        <f>IF(CECCZ="CZ03",'Outside Temp'!B1939,IF(CECCZ="CZ04",'Outside Temp'!B1940,IF(CECCZ="CZ12",'Outside Temp'!B1941, IF(CECCZ="CZ13",'Outside Temp'!B1942))))</f>
        <v>56.89130435</v>
      </c>
      <c r="G1939" s="12">
        <f t="shared" si="3"/>
        <v>1</v>
      </c>
    </row>
    <row r="1940" ht="15.75" customHeight="1">
      <c r="A1940" s="13">
        <v>42145.229166666664</v>
      </c>
      <c r="B1940" s="73">
        <f t="shared" si="1"/>
        <v>42145</v>
      </c>
      <c r="C1940" s="74">
        <f>IF(NewCustomer="Yes", IF(COUNTIF($I$2:$I$11,B1940)&gt;0,0,WEEKDAY(B1940,2)),IF(COUNTIF($I$2:$I$21,B1940)&gt;0,0,WEEKDAY(B1940,2)))</f>
        <v>4</v>
      </c>
      <c r="D1940" s="74">
        <f t="shared" si="2"/>
        <v>5</v>
      </c>
      <c r="E1940" s="12">
        <f>IFERROR(VLOOKUP(A1940,'IDAR Meter Data'!$A:$B,2,1),"")</f>
        <v>138</v>
      </c>
      <c r="F1940" s="75">
        <f>IF(CECCZ="CZ03",'Outside Temp'!B1940,IF(CECCZ="CZ04",'Outside Temp'!B1941,IF(CECCZ="CZ12",'Outside Temp'!B1942, IF(CECCZ="CZ13",'Outside Temp'!B1943))))</f>
        <v>56.56521739</v>
      </c>
      <c r="G1940" s="12">
        <f t="shared" si="3"/>
        <v>1</v>
      </c>
    </row>
    <row r="1941" ht="15.75" customHeight="1">
      <c r="A1941" s="13">
        <v>42145.239583333336</v>
      </c>
      <c r="B1941" s="73">
        <f t="shared" si="1"/>
        <v>42145</v>
      </c>
      <c r="C1941" s="74">
        <f>IF(NewCustomer="Yes", IF(COUNTIF($I$2:$I$11,B1941)&gt;0,0,WEEKDAY(B1941,2)),IF(COUNTIF($I$2:$I$21,B1941)&gt;0,0,WEEKDAY(B1941,2)))</f>
        <v>4</v>
      </c>
      <c r="D1941" s="74">
        <f t="shared" si="2"/>
        <v>5</v>
      </c>
      <c r="E1941" s="12">
        <f>IFERROR(VLOOKUP(A1941,'IDAR Meter Data'!$A:$B,2,1),"")</f>
        <v>140</v>
      </c>
      <c r="F1941" s="75">
        <f>IF(CECCZ="CZ03",'Outside Temp'!B1941,IF(CECCZ="CZ04",'Outside Temp'!B1942,IF(CECCZ="CZ12",'Outside Temp'!B1943, IF(CECCZ="CZ13",'Outside Temp'!B1944))))</f>
        <v>56.23913043</v>
      </c>
      <c r="G1941" s="12">
        <f t="shared" si="3"/>
        <v>1</v>
      </c>
    </row>
    <row r="1942" ht="15.75" customHeight="1">
      <c r="A1942" s="13">
        <v>42145.25</v>
      </c>
      <c r="B1942" s="73">
        <f t="shared" si="1"/>
        <v>42145</v>
      </c>
      <c r="C1942" s="74">
        <f>IF(NewCustomer="Yes", IF(COUNTIF($I$2:$I$11,B1942)&gt;0,0,WEEKDAY(B1942,2)),IF(COUNTIF($I$2:$I$21,B1942)&gt;0,0,WEEKDAY(B1942,2)))</f>
        <v>4</v>
      </c>
      <c r="D1942" s="74">
        <f t="shared" si="2"/>
        <v>6</v>
      </c>
      <c r="E1942" s="12">
        <f>IFERROR(VLOOKUP(A1942,'IDAR Meter Data'!$A:$B,2,1),"")</f>
        <v>141</v>
      </c>
      <c r="F1942" s="75">
        <f>IF(CECCZ="CZ03",'Outside Temp'!B1942,IF(CECCZ="CZ04",'Outside Temp'!B1943,IF(CECCZ="CZ12",'Outside Temp'!B1944, IF(CECCZ="CZ13",'Outside Temp'!B1945))))</f>
        <v>56</v>
      </c>
      <c r="G1942" s="12">
        <f t="shared" si="3"/>
        <v>1</v>
      </c>
    </row>
    <row r="1943" ht="15.75" customHeight="1">
      <c r="A1943" s="13">
        <v>42145.260416666664</v>
      </c>
      <c r="B1943" s="73">
        <f t="shared" si="1"/>
        <v>42145</v>
      </c>
      <c r="C1943" s="74">
        <f>IF(NewCustomer="Yes", IF(COUNTIF($I$2:$I$11,B1943)&gt;0,0,WEEKDAY(B1943,2)),IF(COUNTIF($I$2:$I$21,B1943)&gt;0,0,WEEKDAY(B1943,2)))</f>
        <v>4</v>
      </c>
      <c r="D1943" s="74">
        <f t="shared" si="2"/>
        <v>6</v>
      </c>
      <c r="E1943" s="12">
        <f>IFERROR(VLOOKUP(A1943,'IDAR Meter Data'!$A:$B,2,1),"")</f>
        <v>156</v>
      </c>
      <c r="F1943" s="75">
        <f>IF(CECCZ="CZ03",'Outside Temp'!B1943,IF(CECCZ="CZ04",'Outside Temp'!B1944,IF(CECCZ="CZ12",'Outside Temp'!B1945, IF(CECCZ="CZ13",'Outside Temp'!B1946))))</f>
        <v>56</v>
      </c>
      <c r="G1943" s="12">
        <f t="shared" si="3"/>
        <v>1</v>
      </c>
    </row>
    <row r="1944" ht="15.75" customHeight="1">
      <c r="A1944" s="13">
        <v>42145.270833333336</v>
      </c>
      <c r="B1944" s="73">
        <f t="shared" si="1"/>
        <v>42145</v>
      </c>
      <c r="C1944" s="74">
        <f>IF(NewCustomer="Yes", IF(COUNTIF($I$2:$I$11,B1944)&gt;0,0,WEEKDAY(B1944,2)),IF(COUNTIF($I$2:$I$21,B1944)&gt;0,0,WEEKDAY(B1944,2)))</f>
        <v>4</v>
      </c>
      <c r="D1944" s="74">
        <f t="shared" si="2"/>
        <v>6</v>
      </c>
      <c r="E1944" s="12">
        <f>IFERROR(VLOOKUP(A1944,'IDAR Meter Data'!$A:$B,2,1),"")</f>
        <v>140</v>
      </c>
      <c r="F1944" s="75">
        <f>IF(CECCZ="CZ03",'Outside Temp'!B1944,IF(CECCZ="CZ04",'Outside Temp'!B1945,IF(CECCZ="CZ12",'Outside Temp'!B1946, IF(CECCZ="CZ13",'Outside Temp'!B1947))))</f>
        <v>56</v>
      </c>
      <c r="G1944" s="12">
        <f t="shared" si="3"/>
        <v>1</v>
      </c>
    </row>
    <row r="1945" ht="15.75" customHeight="1">
      <c r="A1945" s="13">
        <v>42145.28125</v>
      </c>
      <c r="B1945" s="73">
        <f t="shared" si="1"/>
        <v>42145</v>
      </c>
      <c r="C1945" s="74">
        <f>IF(NewCustomer="Yes", IF(COUNTIF($I$2:$I$11,B1945)&gt;0,0,WEEKDAY(B1945,2)),IF(COUNTIF($I$2:$I$21,B1945)&gt;0,0,WEEKDAY(B1945,2)))</f>
        <v>4</v>
      </c>
      <c r="D1945" s="74">
        <f t="shared" si="2"/>
        <v>6</v>
      </c>
      <c r="E1945" s="12">
        <f>IFERROR(VLOOKUP(A1945,'IDAR Meter Data'!$A:$B,2,1),"")</f>
        <v>143</v>
      </c>
      <c r="F1945" s="75">
        <f>IF(CECCZ="CZ03",'Outside Temp'!B1945,IF(CECCZ="CZ04",'Outside Temp'!B1946,IF(CECCZ="CZ12",'Outside Temp'!B1947, IF(CECCZ="CZ13",'Outside Temp'!B1948))))</f>
        <v>56</v>
      </c>
      <c r="G1945" s="12">
        <f t="shared" si="3"/>
        <v>1</v>
      </c>
    </row>
    <row r="1946" ht="15.75" customHeight="1">
      <c r="A1946" s="13">
        <v>42145.291666666664</v>
      </c>
      <c r="B1946" s="73">
        <f t="shared" si="1"/>
        <v>42145</v>
      </c>
      <c r="C1946" s="74">
        <f>IF(NewCustomer="Yes", IF(COUNTIF($I$2:$I$11,B1946)&gt;0,0,WEEKDAY(B1946,2)),IF(COUNTIF($I$2:$I$21,B1946)&gt;0,0,WEEKDAY(B1946,2)))</f>
        <v>4</v>
      </c>
      <c r="D1946" s="74">
        <f t="shared" si="2"/>
        <v>7</v>
      </c>
      <c r="E1946" s="12">
        <f>IFERROR(VLOOKUP(A1946,'IDAR Meter Data'!$A:$B,2,1),"")</f>
        <v>143</v>
      </c>
      <c r="F1946" s="75">
        <f>IF(CECCZ="CZ03",'Outside Temp'!B1946,IF(CECCZ="CZ04",'Outside Temp'!B1947,IF(CECCZ="CZ12",'Outside Temp'!B1948, IF(CECCZ="CZ13",'Outside Temp'!B1949))))</f>
        <v>55.84</v>
      </c>
      <c r="G1946" s="12">
        <f t="shared" si="3"/>
        <v>1</v>
      </c>
    </row>
    <row r="1947" ht="15.75" customHeight="1">
      <c r="A1947" s="13">
        <v>42145.302083333336</v>
      </c>
      <c r="B1947" s="73">
        <f t="shared" si="1"/>
        <v>42145</v>
      </c>
      <c r="C1947" s="74">
        <f>IF(NewCustomer="Yes", IF(COUNTIF($I$2:$I$11,B1947)&gt;0,0,WEEKDAY(B1947,2)),IF(COUNTIF($I$2:$I$21,B1947)&gt;0,0,WEEKDAY(B1947,2)))</f>
        <v>4</v>
      </c>
      <c r="D1947" s="74">
        <f t="shared" si="2"/>
        <v>7</v>
      </c>
      <c r="E1947" s="12">
        <f>IFERROR(VLOOKUP(A1947,'IDAR Meter Data'!$A:$B,2,1),"")</f>
        <v>154</v>
      </c>
      <c r="F1947" s="75">
        <f>IF(CECCZ="CZ03",'Outside Temp'!B1947,IF(CECCZ="CZ04",'Outside Temp'!B1948,IF(CECCZ="CZ12",'Outside Temp'!B1949, IF(CECCZ="CZ13",'Outside Temp'!B1950))))</f>
        <v>55.24</v>
      </c>
      <c r="G1947" s="12">
        <f t="shared" si="3"/>
        <v>1</v>
      </c>
    </row>
    <row r="1948" ht="15.75" customHeight="1">
      <c r="A1948" s="13">
        <v>42145.3125</v>
      </c>
      <c r="B1948" s="73">
        <f t="shared" si="1"/>
        <v>42145</v>
      </c>
      <c r="C1948" s="74">
        <f>IF(NewCustomer="Yes", IF(COUNTIF($I$2:$I$11,B1948)&gt;0,0,WEEKDAY(B1948,2)),IF(COUNTIF($I$2:$I$21,B1948)&gt;0,0,WEEKDAY(B1948,2)))</f>
        <v>4</v>
      </c>
      <c r="D1948" s="74">
        <f t="shared" si="2"/>
        <v>7</v>
      </c>
      <c r="E1948" s="12">
        <f>IFERROR(VLOOKUP(A1948,'IDAR Meter Data'!$A:$B,2,1),"")</f>
        <v>140</v>
      </c>
      <c r="F1948" s="75">
        <f>IF(CECCZ="CZ03",'Outside Temp'!B1948,IF(CECCZ="CZ04",'Outside Temp'!B1949,IF(CECCZ="CZ12",'Outside Temp'!B1950, IF(CECCZ="CZ13",'Outside Temp'!B1951))))</f>
        <v>55.51428571</v>
      </c>
      <c r="G1948" s="12">
        <f t="shared" si="3"/>
        <v>1</v>
      </c>
    </row>
    <row r="1949" ht="15.75" customHeight="1">
      <c r="A1949" s="13">
        <v>42145.322916666664</v>
      </c>
      <c r="B1949" s="73">
        <f t="shared" si="1"/>
        <v>42145</v>
      </c>
      <c r="C1949" s="74">
        <f>IF(NewCustomer="Yes", IF(COUNTIF($I$2:$I$11,B1949)&gt;0,0,WEEKDAY(B1949,2)),IF(COUNTIF($I$2:$I$21,B1949)&gt;0,0,WEEKDAY(B1949,2)))</f>
        <v>4</v>
      </c>
      <c r="D1949" s="74">
        <f t="shared" si="2"/>
        <v>7</v>
      </c>
      <c r="E1949" s="12">
        <f>IFERROR(VLOOKUP(A1949,'IDAR Meter Data'!$A:$B,2,1),"")</f>
        <v>149</v>
      </c>
      <c r="F1949" s="75">
        <f>IF(CECCZ="CZ03",'Outside Temp'!B1949,IF(CECCZ="CZ04",'Outside Temp'!B1950,IF(CECCZ="CZ12",'Outside Temp'!B1951, IF(CECCZ="CZ13",'Outside Temp'!B1952))))</f>
        <v>56.37142857</v>
      </c>
      <c r="G1949" s="12">
        <f t="shared" si="3"/>
        <v>1</v>
      </c>
    </row>
    <row r="1950" ht="15.75" customHeight="1">
      <c r="A1950" s="13">
        <v>42145.333333333336</v>
      </c>
      <c r="B1950" s="73">
        <f t="shared" si="1"/>
        <v>42145</v>
      </c>
      <c r="C1950" s="74">
        <f>IF(NewCustomer="Yes", IF(COUNTIF($I$2:$I$11,B1950)&gt;0,0,WEEKDAY(B1950,2)),IF(COUNTIF($I$2:$I$21,B1950)&gt;0,0,WEEKDAY(B1950,2)))</f>
        <v>4</v>
      </c>
      <c r="D1950" s="74">
        <f t="shared" si="2"/>
        <v>8</v>
      </c>
      <c r="E1950" s="12">
        <f>IFERROR(VLOOKUP(A1950,'IDAR Meter Data'!$A:$B,2,1),"")</f>
        <v>147</v>
      </c>
      <c r="F1950" s="75">
        <f>IF(CECCZ="CZ03",'Outside Temp'!B1950,IF(CECCZ="CZ04",'Outside Temp'!B1951,IF(CECCZ="CZ12",'Outside Temp'!B1952, IF(CECCZ="CZ13",'Outside Temp'!B1953))))</f>
        <v>57.13793103</v>
      </c>
      <c r="G1950" s="12">
        <f t="shared" si="3"/>
        <v>1</v>
      </c>
    </row>
    <row r="1951" ht="15.75" customHeight="1">
      <c r="A1951" s="13">
        <v>42145.34375</v>
      </c>
      <c r="B1951" s="73">
        <f t="shared" si="1"/>
        <v>42145</v>
      </c>
      <c r="C1951" s="74">
        <f>IF(NewCustomer="Yes", IF(COUNTIF($I$2:$I$11,B1951)&gt;0,0,WEEKDAY(B1951,2)),IF(COUNTIF($I$2:$I$21,B1951)&gt;0,0,WEEKDAY(B1951,2)))</f>
        <v>4</v>
      </c>
      <c r="D1951" s="74">
        <f t="shared" si="2"/>
        <v>8</v>
      </c>
      <c r="E1951" s="12">
        <f>IFERROR(VLOOKUP(A1951,'IDAR Meter Data'!$A:$B,2,1),"")</f>
        <v>149</v>
      </c>
      <c r="F1951" s="75">
        <f>IF(CECCZ="CZ03",'Outside Temp'!B1951,IF(CECCZ="CZ04",'Outside Temp'!B1952,IF(CECCZ="CZ12",'Outside Temp'!B1953, IF(CECCZ="CZ13",'Outside Temp'!B1954))))</f>
        <v>57.65517241</v>
      </c>
      <c r="G1951" s="12">
        <f t="shared" si="3"/>
        <v>1</v>
      </c>
    </row>
    <row r="1952" ht="15.75" customHeight="1">
      <c r="A1952" s="13">
        <v>42145.354166666664</v>
      </c>
      <c r="B1952" s="73">
        <f t="shared" si="1"/>
        <v>42145</v>
      </c>
      <c r="C1952" s="74">
        <f>IF(NewCustomer="Yes", IF(COUNTIF($I$2:$I$11,B1952)&gt;0,0,WEEKDAY(B1952,2)),IF(COUNTIF($I$2:$I$21,B1952)&gt;0,0,WEEKDAY(B1952,2)))</f>
        <v>4</v>
      </c>
      <c r="D1952" s="74">
        <f t="shared" si="2"/>
        <v>8</v>
      </c>
      <c r="E1952" s="12">
        <f>IFERROR(VLOOKUP(A1952,'IDAR Meter Data'!$A:$B,2,1),"")</f>
        <v>157</v>
      </c>
      <c r="F1952" s="75">
        <f>IF(CECCZ="CZ03",'Outside Temp'!B1952,IF(CECCZ="CZ04",'Outside Temp'!B1953,IF(CECCZ="CZ12",'Outside Temp'!B1954, IF(CECCZ="CZ13",'Outside Temp'!B1955))))</f>
        <v>58.17241379</v>
      </c>
      <c r="G1952" s="12">
        <f t="shared" si="3"/>
        <v>1</v>
      </c>
    </row>
    <row r="1953" ht="15.75" customHeight="1">
      <c r="A1953" s="13">
        <v>42145.364583333336</v>
      </c>
      <c r="B1953" s="73">
        <f t="shared" si="1"/>
        <v>42145</v>
      </c>
      <c r="C1953" s="74">
        <f>IF(NewCustomer="Yes", IF(COUNTIF($I$2:$I$11,B1953)&gt;0,0,WEEKDAY(B1953,2)),IF(COUNTIF($I$2:$I$21,B1953)&gt;0,0,WEEKDAY(B1953,2)))</f>
        <v>4</v>
      </c>
      <c r="D1953" s="74">
        <f t="shared" si="2"/>
        <v>8</v>
      </c>
      <c r="E1953" s="12">
        <f>IFERROR(VLOOKUP(A1953,'IDAR Meter Data'!$A:$B,2,1),"")</f>
        <v>176</v>
      </c>
      <c r="F1953" s="75">
        <f>IF(CECCZ="CZ03",'Outside Temp'!B1953,IF(CECCZ="CZ04",'Outside Temp'!B1954,IF(CECCZ="CZ12",'Outside Temp'!B1955, IF(CECCZ="CZ13",'Outside Temp'!B1956))))</f>
        <v>58.68965517</v>
      </c>
      <c r="G1953" s="12">
        <f t="shared" si="3"/>
        <v>1</v>
      </c>
    </row>
    <row r="1954" ht="15.75" customHeight="1">
      <c r="A1954" s="13">
        <v>42145.375</v>
      </c>
      <c r="B1954" s="73">
        <f t="shared" si="1"/>
        <v>42145</v>
      </c>
      <c r="C1954" s="74">
        <f>IF(NewCustomer="Yes", IF(COUNTIF($I$2:$I$11,B1954)&gt;0,0,WEEKDAY(B1954,2)),IF(COUNTIF($I$2:$I$21,B1954)&gt;0,0,WEEKDAY(B1954,2)))</f>
        <v>4</v>
      </c>
      <c r="D1954" s="74">
        <f t="shared" si="2"/>
        <v>9</v>
      </c>
      <c r="E1954" s="12">
        <f>IFERROR(VLOOKUP(A1954,'IDAR Meter Data'!$A:$B,2,1),"")</f>
        <v>166</v>
      </c>
      <c r="F1954" s="75">
        <f>IF(CECCZ="CZ03",'Outside Temp'!B1954,IF(CECCZ="CZ04",'Outside Temp'!B1955,IF(CECCZ="CZ12",'Outside Temp'!B1956, IF(CECCZ="CZ13",'Outside Temp'!B1957))))</f>
        <v>59.27586207</v>
      </c>
      <c r="G1954" s="12">
        <f t="shared" si="3"/>
        <v>1</v>
      </c>
    </row>
    <row r="1955" ht="15.75" customHeight="1">
      <c r="A1955" s="13">
        <v>42145.385416666664</v>
      </c>
      <c r="B1955" s="73">
        <f t="shared" si="1"/>
        <v>42145</v>
      </c>
      <c r="C1955" s="74">
        <f>IF(NewCustomer="Yes", IF(COUNTIF($I$2:$I$11,B1955)&gt;0,0,WEEKDAY(B1955,2)),IF(COUNTIF($I$2:$I$21,B1955)&gt;0,0,WEEKDAY(B1955,2)))</f>
        <v>4</v>
      </c>
      <c r="D1955" s="74">
        <f t="shared" si="2"/>
        <v>9</v>
      </c>
      <c r="E1955" s="12">
        <f>IFERROR(VLOOKUP(A1955,'IDAR Meter Data'!$A:$B,2,1),"")</f>
        <v>174</v>
      </c>
      <c r="F1955" s="75">
        <f>IF(CECCZ="CZ03",'Outside Temp'!B1955,IF(CECCZ="CZ04",'Outside Temp'!B1956,IF(CECCZ="CZ12",'Outside Temp'!B1957, IF(CECCZ="CZ13",'Outside Temp'!B1958))))</f>
        <v>60.31034483</v>
      </c>
      <c r="G1955" s="12">
        <f t="shared" si="3"/>
        <v>1</v>
      </c>
    </row>
    <row r="1956" ht="15.75" customHeight="1">
      <c r="A1956" s="13">
        <v>42145.395833333336</v>
      </c>
      <c r="B1956" s="73">
        <f t="shared" si="1"/>
        <v>42145</v>
      </c>
      <c r="C1956" s="74">
        <f>IF(NewCustomer="Yes", IF(COUNTIF($I$2:$I$11,B1956)&gt;0,0,WEEKDAY(B1956,2)),IF(COUNTIF($I$2:$I$21,B1956)&gt;0,0,WEEKDAY(B1956,2)))</f>
        <v>4</v>
      </c>
      <c r="D1956" s="74">
        <f t="shared" si="2"/>
        <v>9</v>
      </c>
      <c r="E1956" s="12">
        <f>IFERROR(VLOOKUP(A1956,'IDAR Meter Data'!$A:$B,2,1),"")</f>
        <v>176</v>
      </c>
      <c r="F1956" s="75">
        <f>IF(CECCZ="CZ03",'Outside Temp'!B1956,IF(CECCZ="CZ04",'Outside Temp'!B1957,IF(CECCZ="CZ12",'Outside Temp'!B1958, IF(CECCZ="CZ13",'Outside Temp'!B1959))))</f>
        <v>61.34482759</v>
      </c>
      <c r="G1956" s="12">
        <f t="shared" si="3"/>
        <v>1</v>
      </c>
    </row>
    <row r="1957" ht="15.75" customHeight="1">
      <c r="A1957" s="13">
        <v>42145.40625</v>
      </c>
      <c r="B1957" s="73">
        <f t="shared" si="1"/>
        <v>42145</v>
      </c>
      <c r="C1957" s="74">
        <f>IF(NewCustomer="Yes", IF(COUNTIF($I$2:$I$11,B1957)&gt;0,0,WEEKDAY(B1957,2)),IF(COUNTIF($I$2:$I$21,B1957)&gt;0,0,WEEKDAY(B1957,2)))</f>
        <v>4</v>
      </c>
      <c r="D1957" s="74">
        <f t="shared" si="2"/>
        <v>9</v>
      </c>
      <c r="E1957" s="12">
        <f>IFERROR(VLOOKUP(A1957,'IDAR Meter Data'!$A:$B,2,1),"")</f>
        <v>198</v>
      </c>
      <c r="F1957" s="75">
        <f>IF(CECCZ="CZ03",'Outside Temp'!B1957,IF(CECCZ="CZ04",'Outside Temp'!B1958,IF(CECCZ="CZ12",'Outside Temp'!B1959, IF(CECCZ="CZ13",'Outside Temp'!B1960))))</f>
        <v>62.37931034</v>
      </c>
      <c r="G1957" s="12">
        <f t="shared" si="3"/>
        <v>1</v>
      </c>
    </row>
    <row r="1958" ht="15.75" customHeight="1">
      <c r="A1958" s="13">
        <v>42145.416666666664</v>
      </c>
      <c r="B1958" s="73">
        <f t="shared" si="1"/>
        <v>42145</v>
      </c>
      <c r="C1958" s="74">
        <f>IF(NewCustomer="Yes", IF(COUNTIF($I$2:$I$11,B1958)&gt;0,0,WEEKDAY(B1958,2)),IF(COUNTIF($I$2:$I$21,B1958)&gt;0,0,WEEKDAY(B1958,2)))</f>
        <v>4</v>
      </c>
      <c r="D1958" s="74">
        <f t="shared" si="2"/>
        <v>10</v>
      </c>
      <c r="E1958" s="12">
        <f>IFERROR(VLOOKUP(A1958,'IDAR Meter Data'!$A:$B,2,1),"")</f>
        <v>203</v>
      </c>
      <c r="F1958" s="75">
        <f>IF(CECCZ="CZ03",'Outside Temp'!B1958,IF(CECCZ="CZ04",'Outside Temp'!B1959,IF(CECCZ="CZ12",'Outside Temp'!B1960, IF(CECCZ="CZ13",'Outside Temp'!B1961))))</f>
        <v>63.06666667</v>
      </c>
      <c r="G1958" s="12">
        <f t="shared" si="3"/>
        <v>1</v>
      </c>
    </row>
    <row r="1959" ht="15.75" customHeight="1">
      <c r="A1959" s="13">
        <v>42145.427083333336</v>
      </c>
      <c r="B1959" s="73">
        <f t="shared" si="1"/>
        <v>42145</v>
      </c>
      <c r="C1959" s="74">
        <f>IF(NewCustomer="Yes", IF(COUNTIF($I$2:$I$11,B1959)&gt;0,0,WEEKDAY(B1959,2)),IF(COUNTIF($I$2:$I$21,B1959)&gt;0,0,WEEKDAY(B1959,2)))</f>
        <v>4</v>
      </c>
      <c r="D1959" s="74">
        <f t="shared" si="2"/>
        <v>10</v>
      </c>
      <c r="E1959" s="12">
        <f>IFERROR(VLOOKUP(A1959,'IDAR Meter Data'!$A:$B,2,1),"")</f>
        <v>210</v>
      </c>
      <c r="F1959" s="75">
        <f>IF(CECCZ="CZ03",'Outside Temp'!B1959,IF(CECCZ="CZ04",'Outside Temp'!B1960,IF(CECCZ="CZ12",'Outside Temp'!B1961, IF(CECCZ="CZ13",'Outside Temp'!B1962))))</f>
        <v>63.31666667</v>
      </c>
      <c r="G1959" s="12">
        <f t="shared" si="3"/>
        <v>1</v>
      </c>
    </row>
    <row r="1960" ht="15.75" customHeight="1">
      <c r="A1960" s="13">
        <v>42145.4375</v>
      </c>
      <c r="B1960" s="73">
        <f t="shared" si="1"/>
        <v>42145</v>
      </c>
      <c r="C1960" s="74">
        <f>IF(NewCustomer="Yes", IF(COUNTIF($I$2:$I$11,B1960)&gt;0,0,WEEKDAY(B1960,2)),IF(COUNTIF($I$2:$I$21,B1960)&gt;0,0,WEEKDAY(B1960,2)))</f>
        <v>4</v>
      </c>
      <c r="D1960" s="74">
        <f t="shared" si="2"/>
        <v>10</v>
      </c>
      <c r="E1960" s="12">
        <f>IFERROR(VLOOKUP(A1960,'IDAR Meter Data'!$A:$B,2,1),"")</f>
        <v>212</v>
      </c>
      <c r="F1960" s="75">
        <f>IF(CECCZ="CZ03",'Outside Temp'!B1960,IF(CECCZ="CZ04",'Outside Temp'!B1961,IF(CECCZ="CZ12",'Outside Temp'!B1962, IF(CECCZ="CZ13",'Outside Temp'!B1963))))</f>
        <v>63.56666667</v>
      </c>
      <c r="G1960" s="12">
        <f t="shared" si="3"/>
        <v>1</v>
      </c>
    </row>
    <row r="1961" ht="15.75" customHeight="1">
      <c r="A1961" s="13">
        <v>42145.447916666664</v>
      </c>
      <c r="B1961" s="73">
        <f t="shared" si="1"/>
        <v>42145</v>
      </c>
      <c r="C1961" s="74">
        <f>IF(NewCustomer="Yes", IF(COUNTIF($I$2:$I$11,B1961)&gt;0,0,WEEKDAY(B1961,2)),IF(COUNTIF($I$2:$I$21,B1961)&gt;0,0,WEEKDAY(B1961,2)))</f>
        <v>4</v>
      </c>
      <c r="D1961" s="74">
        <f t="shared" si="2"/>
        <v>10</v>
      </c>
      <c r="E1961" s="12">
        <f>IFERROR(VLOOKUP(A1961,'IDAR Meter Data'!$A:$B,2,1),"")</f>
        <v>202</v>
      </c>
      <c r="F1961" s="75">
        <f>IF(CECCZ="CZ03",'Outside Temp'!B1961,IF(CECCZ="CZ04",'Outside Temp'!B1962,IF(CECCZ="CZ12",'Outside Temp'!B1963, IF(CECCZ="CZ13",'Outside Temp'!B1964))))</f>
        <v>63.81666667</v>
      </c>
      <c r="G1961" s="12">
        <f t="shared" si="3"/>
        <v>1</v>
      </c>
    </row>
    <row r="1962" ht="15.75" customHeight="1">
      <c r="A1962" s="13">
        <v>42145.458333333336</v>
      </c>
      <c r="B1962" s="73">
        <f t="shared" si="1"/>
        <v>42145</v>
      </c>
      <c r="C1962" s="74">
        <f>IF(NewCustomer="Yes", IF(COUNTIF($I$2:$I$11,B1962)&gt;0,0,WEEKDAY(B1962,2)),IF(COUNTIF($I$2:$I$21,B1962)&gt;0,0,WEEKDAY(B1962,2)))</f>
        <v>4</v>
      </c>
      <c r="D1962" s="74">
        <f t="shared" si="2"/>
        <v>11</v>
      </c>
      <c r="E1962" s="12">
        <f>IFERROR(VLOOKUP(A1962,'IDAR Meter Data'!$A:$B,2,1),"")</f>
        <v>221</v>
      </c>
      <c r="F1962" s="75">
        <f>IF(CECCZ="CZ03",'Outside Temp'!B1962,IF(CECCZ="CZ04",'Outside Temp'!B1963,IF(CECCZ="CZ12",'Outside Temp'!B1964, IF(CECCZ="CZ13",'Outside Temp'!B1965))))</f>
        <v>64</v>
      </c>
      <c r="G1962" s="12">
        <f t="shared" si="3"/>
        <v>1</v>
      </c>
    </row>
    <row r="1963" ht="15.75" customHeight="1">
      <c r="A1963" s="13">
        <v>42145.46875</v>
      </c>
      <c r="B1963" s="73">
        <f t="shared" si="1"/>
        <v>42145</v>
      </c>
      <c r="C1963" s="74">
        <f>IF(NewCustomer="Yes", IF(COUNTIF($I$2:$I$11,B1963)&gt;0,0,WEEKDAY(B1963,2)),IF(COUNTIF($I$2:$I$21,B1963)&gt;0,0,WEEKDAY(B1963,2)))</f>
        <v>4</v>
      </c>
      <c r="D1963" s="74">
        <f t="shared" si="2"/>
        <v>11</v>
      </c>
      <c r="E1963" s="12">
        <f>IFERROR(VLOOKUP(A1963,'IDAR Meter Data'!$A:$B,2,1),"")</f>
        <v>204</v>
      </c>
      <c r="F1963" s="75">
        <f>IF(CECCZ="CZ03",'Outside Temp'!B1963,IF(CECCZ="CZ04",'Outside Temp'!B1964,IF(CECCZ="CZ12",'Outside Temp'!B1965, IF(CECCZ="CZ13",'Outside Temp'!B1966))))</f>
        <v>64</v>
      </c>
      <c r="G1963" s="12">
        <f t="shared" si="3"/>
        <v>1</v>
      </c>
    </row>
    <row r="1964" ht="15.75" customHeight="1">
      <c r="A1964" s="13">
        <v>42145.479166666664</v>
      </c>
      <c r="B1964" s="73">
        <f t="shared" si="1"/>
        <v>42145</v>
      </c>
      <c r="C1964" s="74">
        <f>IF(NewCustomer="Yes", IF(COUNTIF($I$2:$I$11,B1964)&gt;0,0,WEEKDAY(B1964,2)),IF(COUNTIF($I$2:$I$21,B1964)&gt;0,0,WEEKDAY(B1964,2)))</f>
        <v>4</v>
      </c>
      <c r="D1964" s="74">
        <f t="shared" si="2"/>
        <v>11</v>
      </c>
      <c r="E1964" s="12">
        <f>IFERROR(VLOOKUP(A1964,'IDAR Meter Data'!$A:$B,2,1),"")</f>
        <v>210</v>
      </c>
      <c r="F1964" s="75">
        <f>IF(CECCZ="CZ03",'Outside Temp'!B1964,IF(CECCZ="CZ04",'Outside Temp'!B1965,IF(CECCZ="CZ12",'Outside Temp'!B1966, IF(CECCZ="CZ13",'Outside Temp'!B1967))))</f>
        <v>64</v>
      </c>
      <c r="G1964" s="12">
        <f t="shared" si="3"/>
        <v>1</v>
      </c>
    </row>
    <row r="1965" ht="15.75" customHeight="1">
      <c r="A1965" s="13">
        <v>42145.489583333336</v>
      </c>
      <c r="B1965" s="73">
        <f t="shared" si="1"/>
        <v>42145</v>
      </c>
      <c r="C1965" s="74">
        <f>IF(NewCustomer="Yes", IF(COUNTIF($I$2:$I$11,B1965)&gt;0,0,WEEKDAY(B1965,2)),IF(COUNTIF($I$2:$I$21,B1965)&gt;0,0,WEEKDAY(B1965,2)))</f>
        <v>4</v>
      </c>
      <c r="D1965" s="74">
        <f t="shared" si="2"/>
        <v>11</v>
      </c>
      <c r="E1965" s="12">
        <f>IFERROR(VLOOKUP(A1965,'IDAR Meter Data'!$A:$B,2,1),"")</f>
        <v>214</v>
      </c>
      <c r="F1965" s="75">
        <f>IF(CECCZ="CZ03",'Outside Temp'!B1965,IF(CECCZ="CZ04",'Outside Temp'!B1966,IF(CECCZ="CZ12",'Outside Temp'!B1967, IF(CECCZ="CZ13",'Outside Temp'!B1968))))</f>
        <v>64.57692308</v>
      </c>
      <c r="G1965" s="12">
        <f t="shared" si="3"/>
        <v>1</v>
      </c>
    </row>
    <row r="1966" ht="15.75" customHeight="1">
      <c r="A1966" s="13">
        <v>42145.5</v>
      </c>
      <c r="B1966" s="73">
        <f t="shared" si="1"/>
        <v>42145</v>
      </c>
      <c r="C1966" s="74">
        <f>IF(NewCustomer="Yes", IF(COUNTIF($I$2:$I$11,B1966)&gt;0,0,WEEKDAY(B1966,2)),IF(COUNTIF($I$2:$I$21,B1966)&gt;0,0,WEEKDAY(B1966,2)))</f>
        <v>4</v>
      </c>
      <c r="D1966" s="74">
        <f t="shared" si="2"/>
        <v>12</v>
      </c>
      <c r="E1966" s="12">
        <f>IFERROR(VLOOKUP(A1966,'IDAR Meter Data'!$A:$B,2,1),"")</f>
        <v>207</v>
      </c>
      <c r="F1966" s="75">
        <f>IF(CECCZ="CZ03",'Outside Temp'!B1966,IF(CECCZ="CZ04",'Outside Temp'!B1967,IF(CECCZ="CZ12",'Outside Temp'!B1968, IF(CECCZ="CZ13",'Outside Temp'!B1969))))</f>
        <v>64.93333333</v>
      </c>
      <c r="G1966" s="12">
        <f t="shared" si="3"/>
        <v>1</v>
      </c>
    </row>
    <row r="1967" ht="15.75" customHeight="1">
      <c r="A1967" s="13">
        <v>42145.510416666664</v>
      </c>
      <c r="B1967" s="73">
        <f t="shared" si="1"/>
        <v>42145</v>
      </c>
      <c r="C1967" s="74">
        <f>IF(NewCustomer="Yes", IF(COUNTIF($I$2:$I$11,B1967)&gt;0,0,WEEKDAY(B1967,2)),IF(COUNTIF($I$2:$I$21,B1967)&gt;0,0,WEEKDAY(B1967,2)))</f>
        <v>4</v>
      </c>
      <c r="D1967" s="74">
        <f t="shared" si="2"/>
        <v>12</v>
      </c>
      <c r="E1967" s="12">
        <f>IFERROR(VLOOKUP(A1967,'IDAR Meter Data'!$A:$B,2,1),"")</f>
        <v>230</v>
      </c>
      <c r="F1967" s="75">
        <f>IF(CECCZ="CZ03",'Outside Temp'!B1967,IF(CECCZ="CZ04",'Outside Temp'!B1968,IF(CECCZ="CZ12",'Outside Temp'!B1969, IF(CECCZ="CZ13",'Outside Temp'!B1970))))</f>
        <v>64.68333333</v>
      </c>
      <c r="G1967" s="12">
        <f t="shared" si="3"/>
        <v>1</v>
      </c>
    </row>
    <row r="1968" ht="15.75" customHeight="1">
      <c r="A1968" s="13">
        <v>42145.520833333336</v>
      </c>
      <c r="B1968" s="73">
        <f t="shared" si="1"/>
        <v>42145</v>
      </c>
      <c r="C1968" s="74">
        <f>IF(NewCustomer="Yes", IF(COUNTIF($I$2:$I$11,B1968)&gt;0,0,WEEKDAY(B1968,2)),IF(COUNTIF($I$2:$I$21,B1968)&gt;0,0,WEEKDAY(B1968,2)))</f>
        <v>4</v>
      </c>
      <c r="D1968" s="74">
        <f t="shared" si="2"/>
        <v>12</v>
      </c>
      <c r="E1968" s="12">
        <f>IFERROR(VLOOKUP(A1968,'IDAR Meter Data'!$A:$B,2,1),"")</f>
        <v>210</v>
      </c>
      <c r="F1968" s="75">
        <f>IF(CECCZ="CZ03",'Outside Temp'!B1968,IF(CECCZ="CZ04",'Outside Temp'!B1969,IF(CECCZ="CZ12",'Outside Temp'!B1970, IF(CECCZ="CZ13",'Outside Temp'!B1971))))</f>
        <v>64.43333333</v>
      </c>
      <c r="G1968" s="12">
        <f t="shared" si="3"/>
        <v>1</v>
      </c>
    </row>
    <row r="1969" ht="15.75" customHeight="1">
      <c r="A1969" s="13">
        <v>42145.53125</v>
      </c>
      <c r="B1969" s="73">
        <f t="shared" si="1"/>
        <v>42145</v>
      </c>
      <c r="C1969" s="74">
        <f>IF(NewCustomer="Yes", IF(COUNTIF($I$2:$I$11,B1969)&gt;0,0,WEEKDAY(B1969,2)),IF(COUNTIF($I$2:$I$21,B1969)&gt;0,0,WEEKDAY(B1969,2)))</f>
        <v>4</v>
      </c>
      <c r="D1969" s="74">
        <f t="shared" si="2"/>
        <v>12</v>
      </c>
      <c r="E1969" s="12">
        <f>IFERROR(VLOOKUP(A1969,'IDAR Meter Data'!$A:$B,2,1),"")</f>
        <v>210</v>
      </c>
      <c r="F1969" s="75">
        <f>IF(CECCZ="CZ03",'Outside Temp'!B1969,IF(CECCZ="CZ04",'Outside Temp'!B1970,IF(CECCZ="CZ12",'Outside Temp'!B1971, IF(CECCZ="CZ13",'Outside Temp'!B1972))))</f>
        <v>64.18333333</v>
      </c>
      <c r="G1969" s="12">
        <f t="shared" si="3"/>
        <v>1</v>
      </c>
    </row>
    <row r="1970" ht="15.75" customHeight="1">
      <c r="A1970" s="13">
        <v>42145.541666666664</v>
      </c>
      <c r="B1970" s="73">
        <f t="shared" si="1"/>
        <v>42145</v>
      </c>
      <c r="C1970" s="74">
        <f>IF(NewCustomer="Yes", IF(COUNTIF($I$2:$I$11,B1970)&gt;0,0,WEEKDAY(B1970,2)),IF(COUNTIF($I$2:$I$21,B1970)&gt;0,0,WEEKDAY(B1970,2)))</f>
        <v>4</v>
      </c>
      <c r="D1970" s="74">
        <f t="shared" si="2"/>
        <v>13</v>
      </c>
      <c r="E1970" s="12">
        <f>IFERROR(VLOOKUP(A1970,'IDAR Meter Data'!$A:$B,2,1),"")</f>
        <v>219</v>
      </c>
      <c r="F1970" s="75">
        <f>IF(CECCZ="CZ03",'Outside Temp'!B1970,IF(CECCZ="CZ04",'Outside Temp'!B1971,IF(CECCZ="CZ12",'Outside Temp'!B1972, IF(CECCZ="CZ13",'Outside Temp'!B1973))))</f>
        <v>64.13333333</v>
      </c>
      <c r="G1970" s="12">
        <f t="shared" si="3"/>
        <v>1</v>
      </c>
    </row>
    <row r="1971" ht="15.75" customHeight="1">
      <c r="A1971" s="13">
        <v>42145.552083333336</v>
      </c>
      <c r="B1971" s="73">
        <f t="shared" si="1"/>
        <v>42145</v>
      </c>
      <c r="C1971" s="74">
        <f>IF(NewCustomer="Yes", IF(COUNTIF($I$2:$I$11,B1971)&gt;0,0,WEEKDAY(B1971,2)),IF(COUNTIF($I$2:$I$21,B1971)&gt;0,0,WEEKDAY(B1971,2)))</f>
        <v>4</v>
      </c>
      <c r="D1971" s="74">
        <f t="shared" si="2"/>
        <v>13</v>
      </c>
      <c r="E1971" s="12">
        <f>IFERROR(VLOOKUP(A1971,'IDAR Meter Data'!$A:$B,2,1),"")</f>
        <v>203</v>
      </c>
      <c r="F1971" s="75">
        <f>IF(CECCZ="CZ03",'Outside Temp'!B1971,IF(CECCZ="CZ04",'Outside Temp'!B1972,IF(CECCZ="CZ12",'Outside Temp'!B1973, IF(CECCZ="CZ13",'Outside Temp'!B1974))))</f>
        <v>64.63333333</v>
      </c>
      <c r="G1971" s="12">
        <f t="shared" si="3"/>
        <v>1</v>
      </c>
    </row>
    <row r="1972" ht="15.75" customHeight="1">
      <c r="A1972" s="13">
        <v>42145.5625</v>
      </c>
      <c r="B1972" s="73">
        <f t="shared" si="1"/>
        <v>42145</v>
      </c>
      <c r="C1972" s="74">
        <f>IF(NewCustomer="Yes", IF(COUNTIF($I$2:$I$11,B1972)&gt;0,0,WEEKDAY(B1972,2)),IF(COUNTIF($I$2:$I$21,B1972)&gt;0,0,WEEKDAY(B1972,2)))</f>
        <v>4</v>
      </c>
      <c r="D1972" s="74">
        <f t="shared" si="2"/>
        <v>13</v>
      </c>
      <c r="E1972" s="12">
        <f>IFERROR(VLOOKUP(A1972,'IDAR Meter Data'!$A:$B,2,1),"")</f>
        <v>223</v>
      </c>
      <c r="F1972" s="75">
        <f>IF(CECCZ="CZ03",'Outside Temp'!B1972,IF(CECCZ="CZ04",'Outside Temp'!B1973,IF(CECCZ="CZ12",'Outside Temp'!B1974, IF(CECCZ="CZ13",'Outside Temp'!B1975))))</f>
        <v>65.13333333</v>
      </c>
      <c r="G1972" s="12">
        <f t="shared" si="3"/>
        <v>2</v>
      </c>
    </row>
    <row r="1973" ht="15.75" customHeight="1">
      <c r="A1973" s="13">
        <v>42145.572916666664</v>
      </c>
      <c r="B1973" s="73">
        <f t="shared" si="1"/>
        <v>42145</v>
      </c>
      <c r="C1973" s="74">
        <f>IF(NewCustomer="Yes", IF(COUNTIF($I$2:$I$11,B1973)&gt;0,0,WEEKDAY(B1973,2)),IF(COUNTIF($I$2:$I$21,B1973)&gt;0,0,WEEKDAY(B1973,2)))</f>
        <v>4</v>
      </c>
      <c r="D1973" s="74">
        <f t="shared" si="2"/>
        <v>13</v>
      </c>
      <c r="E1973" s="12">
        <f>IFERROR(VLOOKUP(A1973,'IDAR Meter Data'!$A:$B,2,1),"")</f>
        <v>217</v>
      </c>
      <c r="F1973" s="75">
        <f>IF(CECCZ="CZ03",'Outside Temp'!B1973,IF(CECCZ="CZ04",'Outside Temp'!B1974,IF(CECCZ="CZ12",'Outside Temp'!B1975, IF(CECCZ="CZ13",'Outside Temp'!B1976))))</f>
        <v>65.63333333</v>
      </c>
      <c r="G1973" s="12">
        <f t="shared" si="3"/>
        <v>2</v>
      </c>
    </row>
    <row r="1974" ht="15.75" customHeight="1">
      <c r="A1974" s="13">
        <v>42145.583333333336</v>
      </c>
      <c r="B1974" s="73">
        <f t="shared" si="1"/>
        <v>42145</v>
      </c>
      <c r="C1974" s="74">
        <f>IF(NewCustomer="Yes", IF(COUNTIF($I$2:$I$11,B1974)&gt;0,0,WEEKDAY(B1974,2)),IF(COUNTIF($I$2:$I$21,B1974)&gt;0,0,WEEKDAY(B1974,2)))</f>
        <v>4</v>
      </c>
      <c r="D1974" s="74">
        <f t="shared" si="2"/>
        <v>14</v>
      </c>
      <c r="E1974" s="12">
        <f>IFERROR(VLOOKUP(A1974,'IDAR Meter Data'!$A:$B,2,1),"")</f>
        <v>212</v>
      </c>
      <c r="F1974" s="75">
        <f>IF(CECCZ="CZ03",'Outside Temp'!B1974,IF(CECCZ="CZ04",'Outside Temp'!B1975,IF(CECCZ="CZ12",'Outside Temp'!B1976, IF(CECCZ="CZ13",'Outside Temp'!B1977))))</f>
        <v>65.8</v>
      </c>
      <c r="G1974" s="12">
        <f t="shared" si="3"/>
        <v>2</v>
      </c>
    </row>
    <row r="1975" ht="15.75" customHeight="1">
      <c r="A1975" s="13">
        <v>42145.59375</v>
      </c>
      <c r="B1975" s="73">
        <f t="shared" si="1"/>
        <v>42145</v>
      </c>
      <c r="C1975" s="74">
        <f>IF(NewCustomer="Yes", IF(COUNTIF($I$2:$I$11,B1975)&gt;0,0,WEEKDAY(B1975,2)),IF(COUNTIF($I$2:$I$21,B1975)&gt;0,0,WEEKDAY(B1975,2)))</f>
        <v>4</v>
      </c>
      <c r="D1975" s="74">
        <f t="shared" si="2"/>
        <v>14</v>
      </c>
      <c r="E1975" s="12">
        <f>IFERROR(VLOOKUP(A1975,'IDAR Meter Data'!$A:$B,2,1),"")</f>
        <v>219</v>
      </c>
      <c r="F1975" s="75">
        <f>IF(CECCZ="CZ03",'Outside Temp'!B1975,IF(CECCZ="CZ04",'Outside Temp'!B1976,IF(CECCZ="CZ12",'Outside Temp'!B1977, IF(CECCZ="CZ13",'Outside Temp'!B1978))))</f>
        <v>65.05</v>
      </c>
      <c r="G1975" s="12">
        <f t="shared" si="3"/>
        <v>2</v>
      </c>
    </row>
    <row r="1976" ht="15.75" customHeight="1">
      <c r="A1976" s="13">
        <v>42145.604166666664</v>
      </c>
      <c r="B1976" s="73">
        <f t="shared" si="1"/>
        <v>42145</v>
      </c>
      <c r="C1976" s="74">
        <f>IF(NewCustomer="Yes", IF(COUNTIF($I$2:$I$11,B1976)&gt;0,0,WEEKDAY(B1976,2)),IF(COUNTIF($I$2:$I$21,B1976)&gt;0,0,WEEKDAY(B1976,2)))</f>
        <v>4</v>
      </c>
      <c r="D1976" s="74">
        <f t="shared" si="2"/>
        <v>14</v>
      </c>
      <c r="E1976" s="12">
        <f>IFERROR(VLOOKUP(A1976,'IDAR Meter Data'!$A:$B,2,1),"")</f>
        <v>210</v>
      </c>
      <c r="F1976" s="75">
        <f>IF(CECCZ="CZ03",'Outside Temp'!B1976,IF(CECCZ="CZ04",'Outside Temp'!B1977,IF(CECCZ="CZ12",'Outside Temp'!B1978, IF(CECCZ="CZ13",'Outside Temp'!B1979))))</f>
        <v>64.3</v>
      </c>
      <c r="G1976" s="12">
        <f t="shared" si="3"/>
        <v>1</v>
      </c>
    </row>
    <row r="1977" ht="15.75" customHeight="1">
      <c r="A1977" s="13">
        <v>42145.614583333336</v>
      </c>
      <c r="B1977" s="73">
        <f t="shared" si="1"/>
        <v>42145</v>
      </c>
      <c r="C1977" s="74">
        <f>IF(NewCustomer="Yes", IF(COUNTIF($I$2:$I$11,B1977)&gt;0,0,WEEKDAY(B1977,2)),IF(COUNTIF($I$2:$I$21,B1977)&gt;0,0,WEEKDAY(B1977,2)))</f>
        <v>4</v>
      </c>
      <c r="D1977" s="74">
        <f t="shared" si="2"/>
        <v>14</v>
      </c>
      <c r="E1977" s="12">
        <f>IFERROR(VLOOKUP(A1977,'IDAR Meter Data'!$A:$B,2,1),"")</f>
        <v>216</v>
      </c>
      <c r="F1977" s="75">
        <f>IF(CECCZ="CZ03",'Outside Temp'!B1977,IF(CECCZ="CZ04",'Outside Temp'!B1978,IF(CECCZ="CZ12",'Outside Temp'!B1979, IF(CECCZ="CZ13",'Outside Temp'!B1980))))</f>
        <v>63.55</v>
      </c>
      <c r="G1977" s="12">
        <f t="shared" si="3"/>
        <v>1</v>
      </c>
    </row>
    <row r="1978" ht="15.75" customHeight="1">
      <c r="A1978" s="13">
        <v>42145.625</v>
      </c>
      <c r="B1978" s="73">
        <f t="shared" si="1"/>
        <v>42145</v>
      </c>
      <c r="C1978" s="74">
        <f>IF(NewCustomer="Yes", IF(COUNTIF($I$2:$I$11,B1978)&gt;0,0,WEEKDAY(B1978,2)),IF(COUNTIF($I$2:$I$21,B1978)&gt;0,0,WEEKDAY(B1978,2)))</f>
        <v>4</v>
      </c>
      <c r="D1978" s="74">
        <f t="shared" si="2"/>
        <v>15</v>
      </c>
      <c r="E1978" s="12">
        <f>IFERROR(VLOOKUP(A1978,'IDAR Meter Data'!$A:$B,2,1),"")</f>
        <v>206</v>
      </c>
      <c r="F1978" s="75">
        <f>IF(CECCZ="CZ03",'Outside Temp'!B1978,IF(CECCZ="CZ04",'Outside Temp'!B1979,IF(CECCZ="CZ12",'Outside Temp'!B1980, IF(CECCZ="CZ13",'Outside Temp'!B1981))))</f>
        <v>62.93333333</v>
      </c>
      <c r="G1978" s="12">
        <f t="shared" si="3"/>
        <v>1</v>
      </c>
    </row>
    <row r="1979" ht="15.75" customHeight="1">
      <c r="A1979" s="13">
        <v>42145.635416666664</v>
      </c>
      <c r="B1979" s="73">
        <f t="shared" si="1"/>
        <v>42145</v>
      </c>
      <c r="C1979" s="74">
        <f>IF(NewCustomer="Yes", IF(COUNTIF($I$2:$I$11,B1979)&gt;0,0,WEEKDAY(B1979,2)),IF(COUNTIF($I$2:$I$21,B1979)&gt;0,0,WEEKDAY(B1979,2)))</f>
        <v>4</v>
      </c>
      <c r="D1979" s="74">
        <f t="shared" si="2"/>
        <v>15</v>
      </c>
      <c r="E1979" s="12">
        <f>IFERROR(VLOOKUP(A1979,'IDAR Meter Data'!$A:$B,2,1),"")</f>
        <v>204</v>
      </c>
      <c r="F1979" s="75">
        <f>IF(CECCZ="CZ03",'Outside Temp'!B1979,IF(CECCZ="CZ04",'Outside Temp'!B1980,IF(CECCZ="CZ12",'Outside Temp'!B1981, IF(CECCZ="CZ13",'Outside Temp'!B1982))))</f>
        <v>62.68333333</v>
      </c>
      <c r="G1979" s="12">
        <f t="shared" si="3"/>
        <v>1</v>
      </c>
    </row>
    <row r="1980" ht="15.75" customHeight="1">
      <c r="A1980" s="13">
        <v>42145.645833333336</v>
      </c>
      <c r="B1980" s="73">
        <f t="shared" si="1"/>
        <v>42145</v>
      </c>
      <c r="C1980" s="74">
        <f>IF(NewCustomer="Yes", IF(COUNTIF($I$2:$I$11,B1980)&gt;0,0,WEEKDAY(B1980,2)),IF(COUNTIF($I$2:$I$21,B1980)&gt;0,0,WEEKDAY(B1980,2)))</f>
        <v>4</v>
      </c>
      <c r="D1980" s="74">
        <f t="shared" si="2"/>
        <v>15</v>
      </c>
      <c r="E1980" s="12">
        <f>IFERROR(VLOOKUP(A1980,'IDAR Meter Data'!$A:$B,2,1),"")</f>
        <v>201</v>
      </c>
      <c r="F1980" s="75">
        <f>IF(CECCZ="CZ03",'Outside Temp'!B1980,IF(CECCZ="CZ04",'Outside Temp'!B1981,IF(CECCZ="CZ12",'Outside Temp'!B1982, IF(CECCZ="CZ13",'Outside Temp'!B1983))))</f>
        <v>62.43333333</v>
      </c>
      <c r="G1980" s="12">
        <f t="shared" si="3"/>
        <v>1</v>
      </c>
    </row>
    <row r="1981" ht="15.75" customHeight="1">
      <c r="A1981" s="13">
        <v>42145.65625</v>
      </c>
      <c r="B1981" s="73">
        <f t="shared" si="1"/>
        <v>42145</v>
      </c>
      <c r="C1981" s="74">
        <f>IF(NewCustomer="Yes", IF(COUNTIF($I$2:$I$11,B1981)&gt;0,0,WEEKDAY(B1981,2)),IF(COUNTIF($I$2:$I$21,B1981)&gt;0,0,WEEKDAY(B1981,2)))</f>
        <v>4</v>
      </c>
      <c r="D1981" s="74">
        <f t="shared" si="2"/>
        <v>15</v>
      </c>
      <c r="E1981" s="12">
        <f>IFERROR(VLOOKUP(A1981,'IDAR Meter Data'!$A:$B,2,1),"")</f>
        <v>221</v>
      </c>
      <c r="F1981" s="75">
        <f>IF(CECCZ="CZ03",'Outside Temp'!B1981,IF(CECCZ="CZ04",'Outside Temp'!B1982,IF(CECCZ="CZ12",'Outside Temp'!B1983, IF(CECCZ="CZ13",'Outside Temp'!B1984))))</f>
        <v>62.18333333</v>
      </c>
      <c r="G1981" s="12">
        <f t="shared" si="3"/>
        <v>1</v>
      </c>
    </row>
    <row r="1982" ht="15.75" customHeight="1">
      <c r="A1982" s="13">
        <v>42145.666666666664</v>
      </c>
      <c r="B1982" s="73">
        <f t="shared" si="1"/>
        <v>42145</v>
      </c>
      <c r="C1982" s="74">
        <f>IF(NewCustomer="Yes", IF(COUNTIF($I$2:$I$11,B1982)&gt;0,0,WEEKDAY(B1982,2)),IF(COUNTIF($I$2:$I$21,B1982)&gt;0,0,WEEKDAY(B1982,2)))</f>
        <v>4</v>
      </c>
      <c r="D1982" s="74">
        <f t="shared" si="2"/>
        <v>16</v>
      </c>
      <c r="E1982" s="12">
        <f>IFERROR(VLOOKUP(A1982,'IDAR Meter Data'!$A:$B,2,1),"")</f>
        <v>201</v>
      </c>
      <c r="F1982" s="75">
        <f>IF(CECCZ="CZ03",'Outside Temp'!B1982,IF(CECCZ="CZ04",'Outside Temp'!B1983,IF(CECCZ="CZ12",'Outside Temp'!B1984, IF(CECCZ="CZ13",'Outside Temp'!B1985))))</f>
        <v>62.08510638</v>
      </c>
      <c r="G1982" s="12">
        <f t="shared" si="3"/>
        <v>1</v>
      </c>
    </row>
    <row r="1983" ht="15.75" customHeight="1">
      <c r="A1983" s="13">
        <v>42145.677083333336</v>
      </c>
      <c r="B1983" s="73">
        <f t="shared" si="1"/>
        <v>42145</v>
      </c>
      <c r="C1983" s="74">
        <f>IF(NewCustomer="Yes", IF(COUNTIF($I$2:$I$11,B1983)&gt;0,0,WEEKDAY(B1983,2)),IF(COUNTIF($I$2:$I$21,B1983)&gt;0,0,WEEKDAY(B1983,2)))</f>
        <v>4</v>
      </c>
      <c r="D1983" s="74">
        <f t="shared" si="2"/>
        <v>16</v>
      </c>
      <c r="E1983" s="12">
        <f>IFERROR(VLOOKUP(A1983,'IDAR Meter Data'!$A:$B,2,1),"")</f>
        <v>199</v>
      </c>
      <c r="F1983" s="75">
        <f>IF(CECCZ="CZ03",'Outside Temp'!B1983,IF(CECCZ="CZ04",'Outside Temp'!B1984,IF(CECCZ="CZ12",'Outside Temp'!B1985, IF(CECCZ="CZ13",'Outside Temp'!B1986))))</f>
        <v>62.40425532</v>
      </c>
      <c r="G1983" s="12">
        <f t="shared" si="3"/>
        <v>1</v>
      </c>
    </row>
    <row r="1984" ht="15.75" customHeight="1">
      <c r="A1984" s="13">
        <v>42145.6875</v>
      </c>
      <c r="B1984" s="73">
        <f t="shared" si="1"/>
        <v>42145</v>
      </c>
      <c r="C1984" s="74">
        <f>IF(NewCustomer="Yes", IF(COUNTIF($I$2:$I$11,B1984)&gt;0,0,WEEKDAY(B1984,2)),IF(COUNTIF($I$2:$I$21,B1984)&gt;0,0,WEEKDAY(B1984,2)))</f>
        <v>4</v>
      </c>
      <c r="D1984" s="74">
        <f t="shared" si="2"/>
        <v>16</v>
      </c>
      <c r="E1984" s="12">
        <f>IFERROR(VLOOKUP(A1984,'IDAR Meter Data'!$A:$B,2,1),"")</f>
        <v>195</v>
      </c>
      <c r="F1984" s="75">
        <f>IF(CECCZ="CZ03",'Outside Temp'!B1984,IF(CECCZ="CZ04",'Outside Temp'!B1985,IF(CECCZ="CZ12",'Outside Temp'!B1986, IF(CECCZ="CZ13",'Outside Temp'!B1987))))</f>
        <v>62.72340426</v>
      </c>
      <c r="G1984" s="12">
        <f t="shared" si="3"/>
        <v>1</v>
      </c>
    </row>
    <row r="1985" ht="15.75" customHeight="1">
      <c r="A1985" s="13">
        <v>42145.697916666664</v>
      </c>
      <c r="B1985" s="73">
        <f t="shared" si="1"/>
        <v>42145</v>
      </c>
      <c r="C1985" s="74">
        <f>IF(NewCustomer="Yes", IF(COUNTIF($I$2:$I$11,B1985)&gt;0,0,WEEKDAY(B1985,2)),IF(COUNTIF($I$2:$I$21,B1985)&gt;0,0,WEEKDAY(B1985,2)))</f>
        <v>4</v>
      </c>
      <c r="D1985" s="74">
        <f t="shared" si="2"/>
        <v>16</v>
      </c>
      <c r="E1985" s="12">
        <f>IFERROR(VLOOKUP(A1985,'IDAR Meter Data'!$A:$B,2,1),"")</f>
        <v>197</v>
      </c>
      <c r="F1985" s="75">
        <f>IF(CECCZ="CZ03",'Outside Temp'!B1985,IF(CECCZ="CZ04",'Outside Temp'!B1986,IF(CECCZ="CZ12",'Outside Temp'!B1987, IF(CECCZ="CZ13",'Outside Temp'!B1988))))</f>
        <v>62.84615385</v>
      </c>
      <c r="G1985" s="12">
        <f t="shared" si="3"/>
        <v>1</v>
      </c>
    </row>
    <row r="1986" ht="15.75" customHeight="1">
      <c r="A1986" s="13">
        <v>42145.708333333336</v>
      </c>
      <c r="B1986" s="73">
        <f t="shared" si="1"/>
        <v>42145</v>
      </c>
      <c r="C1986" s="74">
        <f>IF(NewCustomer="Yes", IF(COUNTIF($I$2:$I$11,B1986)&gt;0,0,WEEKDAY(B1986,2)),IF(COUNTIF($I$2:$I$21,B1986)&gt;0,0,WEEKDAY(B1986,2)))</f>
        <v>4</v>
      </c>
      <c r="D1986" s="74">
        <f t="shared" si="2"/>
        <v>17</v>
      </c>
      <c r="E1986" s="12">
        <f>IFERROR(VLOOKUP(A1986,'IDAR Meter Data'!$A:$B,2,1),"")</f>
        <v>215</v>
      </c>
      <c r="F1986" s="75">
        <f>IF(CECCZ="CZ03",'Outside Temp'!B1986,IF(CECCZ="CZ04",'Outside Temp'!B1987,IF(CECCZ="CZ12",'Outside Temp'!B1988, IF(CECCZ="CZ13",'Outside Temp'!B1989))))</f>
        <v>61.93333333</v>
      </c>
      <c r="G1986" s="12">
        <f t="shared" si="3"/>
        <v>1</v>
      </c>
    </row>
    <row r="1987" ht="15.75" customHeight="1">
      <c r="A1987" s="13">
        <v>42145.71875</v>
      </c>
      <c r="B1987" s="73">
        <f t="shared" si="1"/>
        <v>42145</v>
      </c>
      <c r="C1987" s="74">
        <f>IF(NewCustomer="Yes", IF(COUNTIF($I$2:$I$11,B1987)&gt;0,0,WEEKDAY(B1987,2)),IF(COUNTIF($I$2:$I$21,B1987)&gt;0,0,WEEKDAY(B1987,2)))</f>
        <v>4</v>
      </c>
      <c r="D1987" s="74">
        <f t="shared" si="2"/>
        <v>17</v>
      </c>
      <c r="E1987" s="12">
        <f>IFERROR(VLOOKUP(A1987,'IDAR Meter Data'!$A:$B,2,1),"")</f>
        <v>198</v>
      </c>
      <c r="F1987" s="75">
        <f>IF(CECCZ="CZ03",'Outside Temp'!B1987,IF(CECCZ="CZ04",'Outside Temp'!B1988,IF(CECCZ="CZ12",'Outside Temp'!B1989, IF(CECCZ="CZ13",'Outside Temp'!B1990))))</f>
        <v>61.68333333</v>
      </c>
      <c r="G1987" s="12">
        <f t="shared" si="3"/>
        <v>1</v>
      </c>
    </row>
    <row r="1988" ht="15.75" customHeight="1">
      <c r="A1988" s="13">
        <v>42145.729166666664</v>
      </c>
      <c r="B1988" s="73">
        <f t="shared" si="1"/>
        <v>42145</v>
      </c>
      <c r="C1988" s="74">
        <f>IF(NewCustomer="Yes", IF(COUNTIF($I$2:$I$11,B1988)&gt;0,0,WEEKDAY(B1988,2)),IF(COUNTIF($I$2:$I$21,B1988)&gt;0,0,WEEKDAY(B1988,2)))</f>
        <v>4</v>
      </c>
      <c r="D1988" s="74">
        <f t="shared" si="2"/>
        <v>17</v>
      </c>
      <c r="E1988" s="12">
        <f>IFERROR(VLOOKUP(A1988,'IDAR Meter Data'!$A:$B,2,1),"")</f>
        <v>203</v>
      </c>
      <c r="F1988" s="75">
        <f>IF(CECCZ="CZ03",'Outside Temp'!B1988,IF(CECCZ="CZ04",'Outside Temp'!B1989,IF(CECCZ="CZ12",'Outside Temp'!B1990, IF(CECCZ="CZ13",'Outside Temp'!B1991))))</f>
        <v>61.43333333</v>
      </c>
      <c r="G1988" s="12">
        <f t="shared" si="3"/>
        <v>1</v>
      </c>
    </row>
    <row r="1989" ht="15.75" customHeight="1">
      <c r="A1989" s="13">
        <v>42145.739583333336</v>
      </c>
      <c r="B1989" s="73">
        <f t="shared" si="1"/>
        <v>42145</v>
      </c>
      <c r="C1989" s="74">
        <f>IF(NewCustomer="Yes", IF(COUNTIF($I$2:$I$11,B1989)&gt;0,0,WEEKDAY(B1989,2)),IF(COUNTIF($I$2:$I$21,B1989)&gt;0,0,WEEKDAY(B1989,2)))</f>
        <v>4</v>
      </c>
      <c r="D1989" s="74">
        <f t="shared" si="2"/>
        <v>17</v>
      </c>
      <c r="E1989" s="12">
        <f>IFERROR(VLOOKUP(A1989,'IDAR Meter Data'!$A:$B,2,1),"")</f>
        <v>203</v>
      </c>
      <c r="F1989" s="75">
        <f>IF(CECCZ="CZ03",'Outside Temp'!B1989,IF(CECCZ="CZ04",'Outside Temp'!B1990,IF(CECCZ="CZ12",'Outside Temp'!B1991, IF(CECCZ="CZ13",'Outside Temp'!B1992))))</f>
        <v>61.18333333</v>
      </c>
      <c r="G1989" s="12">
        <f t="shared" si="3"/>
        <v>1</v>
      </c>
    </row>
    <row r="1990" ht="15.75" customHeight="1">
      <c r="A1990" s="13">
        <v>42145.75</v>
      </c>
      <c r="B1990" s="73">
        <f t="shared" si="1"/>
        <v>42145</v>
      </c>
      <c r="C1990" s="74">
        <f>IF(NewCustomer="Yes", IF(COUNTIF($I$2:$I$11,B1990)&gt;0,0,WEEKDAY(B1990,2)),IF(COUNTIF($I$2:$I$21,B1990)&gt;0,0,WEEKDAY(B1990,2)))</f>
        <v>4</v>
      </c>
      <c r="D1990" s="74">
        <f t="shared" si="2"/>
        <v>18</v>
      </c>
      <c r="E1990" s="12">
        <f>IFERROR(VLOOKUP(A1990,'IDAR Meter Data'!$A:$B,2,1),"")</f>
        <v>203</v>
      </c>
      <c r="F1990" s="75">
        <f>IF(CECCZ="CZ03",'Outside Temp'!B1990,IF(CECCZ="CZ04",'Outside Temp'!B1991,IF(CECCZ="CZ12",'Outside Temp'!B1992, IF(CECCZ="CZ13",'Outside Temp'!B1993))))</f>
        <v>60.93333333</v>
      </c>
      <c r="G1990" s="12">
        <f t="shared" si="3"/>
        <v>1</v>
      </c>
    </row>
    <row r="1991" ht="15.75" customHeight="1">
      <c r="A1991" s="13">
        <v>42145.760416666664</v>
      </c>
      <c r="B1991" s="73">
        <f t="shared" si="1"/>
        <v>42145</v>
      </c>
      <c r="C1991" s="74">
        <f>IF(NewCustomer="Yes", IF(COUNTIF($I$2:$I$11,B1991)&gt;0,0,WEEKDAY(B1991,2)),IF(COUNTIF($I$2:$I$21,B1991)&gt;0,0,WEEKDAY(B1991,2)))</f>
        <v>4</v>
      </c>
      <c r="D1991" s="74">
        <f t="shared" si="2"/>
        <v>18</v>
      </c>
      <c r="E1991" s="12">
        <f>IFERROR(VLOOKUP(A1991,'IDAR Meter Data'!$A:$B,2,1),"")</f>
        <v>214</v>
      </c>
      <c r="F1991" s="75">
        <f>IF(CECCZ="CZ03",'Outside Temp'!B1991,IF(CECCZ="CZ04",'Outside Temp'!B1992,IF(CECCZ="CZ12",'Outside Temp'!B1993, IF(CECCZ="CZ13",'Outside Temp'!B1994))))</f>
        <v>60.68333333</v>
      </c>
      <c r="G1991" s="12">
        <f t="shared" si="3"/>
        <v>1</v>
      </c>
    </row>
    <row r="1992" ht="15.75" customHeight="1">
      <c r="A1992" s="13">
        <v>42145.770833333336</v>
      </c>
      <c r="B1992" s="73">
        <f t="shared" si="1"/>
        <v>42145</v>
      </c>
      <c r="C1992" s="74">
        <f>IF(NewCustomer="Yes", IF(COUNTIF($I$2:$I$11,B1992)&gt;0,0,WEEKDAY(B1992,2)),IF(COUNTIF($I$2:$I$21,B1992)&gt;0,0,WEEKDAY(B1992,2)))</f>
        <v>4</v>
      </c>
      <c r="D1992" s="74">
        <f t="shared" si="2"/>
        <v>18</v>
      </c>
      <c r="E1992" s="12">
        <f>IFERROR(VLOOKUP(A1992,'IDAR Meter Data'!$A:$B,2,1),"")</f>
        <v>199</v>
      </c>
      <c r="F1992" s="75">
        <f>IF(CECCZ="CZ03",'Outside Temp'!B1992,IF(CECCZ="CZ04",'Outside Temp'!B1993,IF(CECCZ="CZ12",'Outside Temp'!B1994, IF(CECCZ="CZ13",'Outside Temp'!B1995))))</f>
        <v>60.43333333</v>
      </c>
      <c r="G1992" s="12">
        <f t="shared" si="3"/>
        <v>1</v>
      </c>
    </row>
    <row r="1993" ht="15.75" customHeight="1">
      <c r="A1993" s="13">
        <v>42145.78125</v>
      </c>
      <c r="B1993" s="73">
        <f t="shared" si="1"/>
        <v>42145</v>
      </c>
      <c r="C1993" s="74">
        <f>IF(NewCustomer="Yes", IF(COUNTIF($I$2:$I$11,B1993)&gt;0,0,WEEKDAY(B1993,2)),IF(COUNTIF($I$2:$I$21,B1993)&gt;0,0,WEEKDAY(B1993,2)))</f>
        <v>4</v>
      </c>
      <c r="D1993" s="74">
        <f t="shared" si="2"/>
        <v>18</v>
      </c>
      <c r="E1993" s="12">
        <f>IFERROR(VLOOKUP(A1993,'IDAR Meter Data'!$A:$B,2,1),"")</f>
        <v>197</v>
      </c>
      <c r="F1993" s="75">
        <f>IF(CECCZ="CZ03",'Outside Temp'!B1993,IF(CECCZ="CZ04",'Outside Temp'!B1994,IF(CECCZ="CZ12",'Outside Temp'!B1995, IF(CECCZ="CZ13",'Outside Temp'!B1996))))</f>
        <v>60.18333333</v>
      </c>
      <c r="G1993" s="12">
        <f t="shared" si="3"/>
        <v>1</v>
      </c>
    </row>
    <row r="1994" ht="15.75" customHeight="1">
      <c r="A1994" s="13">
        <v>42145.791666666664</v>
      </c>
      <c r="B1994" s="73">
        <f t="shared" si="1"/>
        <v>42145</v>
      </c>
      <c r="C1994" s="74">
        <f>IF(NewCustomer="Yes", IF(COUNTIF($I$2:$I$11,B1994)&gt;0,0,WEEKDAY(B1994,2)),IF(COUNTIF($I$2:$I$21,B1994)&gt;0,0,WEEKDAY(B1994,2)))</f>
        <v>4</v>
      </c>
      <c r="D1994" s="74">
        <f t="shared" si="2"/>
        <v>19</v>
      </c>
      <c r="E1994" s="12">
        <f>IFERROR(VLOOKUP(A1994,'IDAR Meter Data'!$A:$B,2,1),"")</f>
        <v>194</v>
      </c>
      <c r="F1994" s="75">
        <f>IF(CECCZ="CZ03",'Outside Temp'!B1994,IF(CECCZ="CZ04",'Outside Temp'!B1995,IF(CECCZ="CZ12",'Outside Temp'!B1996, IF(CECCZ="CZ13",'Outside Temp'!B1997))))</f>
        <v>59.93333333</v>
      </c>
      <c r="G1994" s="12">
        <f t="shared" si="3"/>
        <v>1</v>
      </c>
    </row>
    <row r="1995" ht="15.75" customHeight="1">
      <c r="A1995" s="13">
        <v>42145.802083333336</v>
      </c>
      <c r="B1995" s="73">
        <f t="shared" si="1"/>
        <v>42145</v>
      </c>
      <c r="C1995" s="74">
        <f>IF(NewCustomer="Yes", IF(COUNTIF($I$2:$I$11,B1995)&gt;0,0,WEEKDAY(B1995,2)),IF(COUNTIF($I$2:$I$21,B1995)&gt;0,0,WEEKDAY(B1995,2)))</f>
        <v>4</v>
      </c>
      <c r="D1995" s="74">
        <f t="shared" si="2"/>
        <v>19</v>
      </c>
      <c r="E1995" s="12">
        <f>IFERROR(VLOOKUP(A1995,'IDAR Meter Data'!$A:$B,2,1),"")</f>
        <v>194</v>
      </c>
      <c r="F1995" s="75">
        <f>IF(CECCZ="CZ03",'Outside Temp'!B1995,IF(CECCZ="CZ04",'Outside Temp'!B1996,IF(CECCZ="CZ12",'Outside Temp'!B1997, IF(CECCZ="CZ13",'Outside Temp'!B1998))))</f>
        <v>59.68333333</v>
      </c>
      <c r="G1995" s="12">
        <f t="shared" si="3"/>
        <v>1</v>
      </c>
    </row>
    <row r="1996" ht="15.75" customHeight="1">
      <c r="A1996" s="13">
        <v>42145.8125</v>
      </c>
      <c r="B1996" s="73">
        <f t="shared" si="1"/>
        <v>42145</v>
      </c>
      <c r="C1996" s="74">
        <f>IF(NewCustomer="Yes", IF(COUNTIF($I$2:$I$11,B1996)&gt;0,0,WEEKDAY(B1996,2)),IF(COUNTIF($I$2:$I$21,B1996)&gt;0,0,WEEKDAY(B1996,2)))</f>
        <v>4</v>
      </c>
      <c r="D1996" s="74">
        <f t="shared" si="2"/>
        <v>19</v>
      </c>
      <c r="E1996" s="12">
        <f>IFERROR(VLOOKUP(A1996,'IDAR Meter Data'!$A:$B,2,1),"")</f>
        <v>190</v>
      </c>
      <c r="F1996" s="75">
        <f>IF(CECCZ="CZ03",'Outside Temp'!B1996,IF(CECCZ="CZ04",'Outside Temp'!B1997,IF(CECCZ="CZ12",'Outside Temp'!B1998, IF(CECCZ="CZ13",'Outside Temp'!B1999))))</f>
        <v>59.43333333</v>
      </c>
      <c r="G1996" s="12">
        <f t="shared" si="3"/>
        <v>1</v>
      </c>
    </row>
    <row r="1997" ht="15.75" customHeight="1">
      <c r="A1997" s="13">
        <v>42145.822916666664</v>
      </c>
      <c r="B1997" s="73">
        <f t="shared" si="1"/>
        <v>42145</v>
      </c>
      <c r="C1997" s="74">
        <f>IF(NewCustomer="Yes", IF(COUNTIF($I$2:$I$11,B1997)&gt;0,0,WEEKDAY(B1997,2)),IF(COUNTIF($I$2:$I$21,B1997)&gt;0,0,WEEKDAY(B1997,2)))</f>
        <v>4</v>
      </c>
      <c r="D1997" s="74">
        <f t="shared" si="2"/>
        <v>19</v>
      </c>
      <c r="E1997" s="12">
        <f>IFERROR(VLOOKUP(A1997,'IDAR Meter Data'!$A:$B,2,1),"")</f>
        <v>187</v>
      </c>
      <c r="F1997" s="75">
        <f>IF(CECCZ="CZ03",'Outside Temp'!B1997,IF(CECCZ="CZ04",'Outside Temp'!B1998,IF(CECCZ="CZ12",'Outside Temp'!B1999, IF(CECCZ="CZ13",'Outside Temp'!B2000))))</f>
        <v>59.18333333</v>
      </c>
      <c r="G1997" s="12">
        <f t="shared" si="3"/>
        <v>1</v>
      </c>
    </row>
    <row r="1998" ht="15.75" customHeight="1">
      <c r="A1998" s="13">
        <v>42145.833333333336</v>
      </c>
      <c r="B1998" s="73">
        <f t="shared" si="1"/>
        <v>42145</v>
      </c>
      <c r="C1998" s="74">
        <f>IF(NewCustomer="Yes", IF(COUNTIF($I$2:$I$11,B1998)&gt;0,0,WEEKDAY(B1998,2)),IF(COUNTIF($I$2:$I$21,B1998)&gt;0,0,WEEKDAY(B1998,2)))</f>
        <v>4</v>
      </c>
      <c r="D1998" s="74">
        <f t="shared" si="2"/>
        <v>20</v>
      </c>
      <c r="E1998" s="12">
        <f>IFERROR(VLOOKUP(A1998,'IDAR Meter Data'!$A:$B,2,1),"")</f>
        <v>185</v>
      </c>
      <c r="F1998" s="75">
        <f>IF(CECCZ="CZ03",'Outside Temp'!B1998,IF(CECCZ="CZ04",'Outside Temp'!B1999,IF(CECCZ="CZ12",'Outside Temp'!B2000, IF(CECCZ="CZ13",'Outside Temp'!B2001))))</f>
        <v>58.93333333</v>
      </c>
      <c r="G1998" s="12">
        <f t="shared" si="3"/>
        <v>1</v>
      </c>
    </row>
    <row r="1999" ht="15.75" customHeight="1">
      <c r="A1999" s="13">
        <v>42145.84375</v>
      </c>
      <c r="B1999" s="73">
        <f t="shared" si="1"/>
        <v>42145</v>
      </c>
      <c r="C1999" s="74">
        <f>IF(NewCustomer="Yes", IF(COUNTIF($I$2:$I$11,B1999)&gt;0,0,WEEKDAY(B1999,2)),IF(COUNTIF($I$2:$I$21,B1999)&gt;0,0,WEEKDAY(B1999,2)))</f>
        <v>4</v>
      </c>
      <c r="D1999" s="74">
        <f t="shared" si="2"/>
        <v>20</v>
      </c>
      <c r="E1999" s="12">
        <f>IFERROR(VLOOKUP(A1999,'IDAR Meter Data'!$A:$B,2,1),"")</f>
        <v>185</v>
      </c>
      <c r="F1999" s="75">
        <f>IF(CECCZ="CZ03",'Outside Temp'!B1999,IF(CECCZ="CZ04",'Outside Temp'!B2000,IF(CECCZ="CZ12",'Outside Temp'!B2001, IF(CECCZ="CZ13",'Outside Temp'!B2002))))</f>
        <v>58.68333333</v>
      </c>
      <c r="G1999" s="12">
        <f t="shared" si="3"/>
        <v>1</v>
      </c>
    </row>
    <row r="2000" ht="15.75" customHeight="1">
      <c r="A2000" s="13">
        <v>42145.854166666664</v>
      </c>
      <c r="B2000" s="73">
        <f t="shared" si="1"/>
        <v>42145</v>
      </c>
      <c r="C2000" s="74">
        <f>IF(NewCustomer="Yes", IF(COUNTIF($I$2:$I$11,B2000)&gt;0,0,WEEKDAY(B2000,2)),IF(COUNTIF($I$2:$I$21,B2000)&gt;0,0,WEEKDAY(B2000,2)))</f>
        <v>4</v>
      </c>
      <c r="D2000" s="74">
        <f t="shared" si="2"/>
        <v>20</v>
      </c>
      <c r="E2000" s="12">
        <f>IFERROR(VLOOKUP(A2000,'IDAR Meter Data'!$A:$B,2,1),"")</f>
        <v>191</v>
      </c>
      <c r="F2000" s="75">
        <f>IF(CECCZ="CZ03",'Outside Temp'!B2000,IF(CECCZ="CZ04",'Outside Temp'!B2001,IF(CECCZ="CZ12",'Outside Temp'!B2002, IF(CECCZ="CZ13",'Outside Temp'!B2003))))</f>
        <v>58.43333333</v>
      </c>
      <c r="G2000" s="12">
        <f t="shared" si="3"/>
        <v>1</v>
      </c>
    </row>
    <row r="2001" ht="15.75" customHeight="1">
      <c r="A2001" s="13">
        <v>42145.864583333336</v>
      </c>
      <c r="B2001" s="73">
        <f t="shared" si="1"/>
        <v>42145</v>
      </c>
      <c r="C2001" s="74">
        <f>IF(NewCustomer="Yes", IF(COUNTIF($I$2:$I$11,B2001)&gt;0,0,WEEKDAY(B2001,2)),IF(COUNTIF($I$2:$I$21,B2001)&gt;0,0,WEEKDAY(B2001,2)))</f>
        <v>4</v>
      </c>
      <c r="D2001" s="74">
        <f t="shared" si="2"/>
        <v>20</v>
      </c>
      <c r="E2001" s="12">
        <f>IFERROR(VLOOKUP(A2001,'IDAR Meter Data'!$A:$B,2,1),"")</f>
        <v>179</v>
      </c>
      <c r="F2001" s="75">
        <f>IF(CECCZ="CZ03",'Outside Temp'!B2001,IF(CECCZ="CZ04",'Outside Temp'!B2002,IF(CECCZ="CZ12",'Outside Temp'!B2003, IF(CECCZ="CZ13",'Outside Temp'!B2004))))</f>
        <v>58.18333333</v>
      </c>
      <c r="G2001" s="12">
        <f t="shared" si="3"/>
        <v>1</v>
      </c>
    </row>
    <row r="2002" ht="15.75" customHeight="1">
      <c r="A2002" s="13">
        <v>42145.875</v>
      </c>
      <c r="B2002" s="73">
        <f t="shared" si="1"/>
        <v>42145</v>
      </c>
      <c r="C2002" s="74">
        <f>IF(NewCustomer="Yes", IF(COUNTIF($I$2:$I$11,B2002)&gt;0,0,WEEKDAY(B2002,2)),IF(COUNTIF($I$2:$I$21,B2002)&gt;0,0,WEEKDAY(B2002,2)))</f>
        <v>4</v>
      </c>
      <c r="D2002" s="74">
        <f t="shared" si="2"/>
        <v>21</v>
      </c>
      <c r="E2002" s="12">
        <f>IFERROR(VLOOKUP(A2002,'IDAR Meter Data'!$A:$B,2,1),"")</f>
        <v>183</v>
      </c>
      <c r="F2002" s="75">
        <f>IF(CECCZ="CZ03",'Outside Temp'!B2002,IF(CECCZ="CZ04",'Outside Temp'!B2003,IF(CECCZ="CZ12",'Outside Temp'!B2004, IF(CECCZ="CZ13",'Outside Temp'!B2005))))</f>
        <v>58</v>
      </c>
      <c r="G2002" s="12">
        <f t="shared" si="3"/>
        <v>1</v>
      </c>
    </row>
    <row r="2003" ht="15.75" customHeight="1">
      <c r="A2003" s="13">
        <v>42145.885416666664</v>
      </c>
      <c r="B2003" s="73">
        <f t="shared" si="1"/>
        <v>42145</v>
      </c>
      <c r="C2003" s="74">
        <f>IF(NewCustomer="Yes", IF(COUNTIF($I$2:$I$11,B2003)&gt;0,0,WEEKDAY(B2003,2)),IF(COUNTIF($I$2:$I$21,B2003)&gt;0,0,WEEKDAY(B2003,2)))</f>
        <v>4</v>
      </c>
      <c r="D2003" s="74">
        <f t="shared" si="2"/>
        <v>21</v>
      </c>
      <c r="E2003" s="12">
        <f>IFERROR(VLOOKUP(A2003,'IDAR Meter Data'!$A:$B,2,1),"")</f>
        <v>160</v>
      </c>
      <c r="F2003" s="75">
        <f>IF(CECCZ="CZ03",'Outside Temp'!B2003,IF(CECCZ="CZ04",'Outside Temp'!B2004,IF(CECCZ="CZ12",'Outside Temp'!B2005, IF(CECCZ="CZ13",'Outside Temp'!B2006))))</f>
        <v>58</v>
      </c>
      <c r="G2003" s="12">
        <f t="shared" si="3"/>
        <v>1</v>
      </c>
    </row>
    <row r="2004" ht="15.75" customHeight="1">
      <c r="A2004" s="13">
        <v>42145.895833333336</v>
      </c>
      <c r="B2004" s="73">
        <f t="shared" si="1"/>
        <v>42145</v>
      </c>
      <c r="C2004" s="74">
        <f>IF(NewCustomer="Yes", IF(COUNTIF($I$2:$I$11,B2004)&gt;0,0,WEEKDAY(B2004,2)),IF(COUNTIF($I$2:$I$21,B2004)&gt;0,0,WEEKDAY(B2004,2)))</f>
        <v>4</v>
      </c>
      <c r="D2004" s="74">
        <f t="shared" si="2"/>
        <v>21</v>
      </c>
      <c r="E2004" s="12">
        <f>IFERROR(VLOOKUP(A2004,'IDAR Meter Data'!$A:$B,2,1),"")</f>
        <v>158</v>
      </c>
      <c r="F2004" s="75">
        <f>IF(CECCZ="CZ03",'Outside Temp'!B2004,IF(CECCZ="CZ04",'Outside Temp'!B2005,IF(CECCZ="CZ12",'Outside Temp'!B2006, IF(CECCZ="CZ13",'Outside Temp'!B2007))))</f>
        <v>58</v>
      </c>
      <c r="G2004" s="12">
        <f t="shared" si="3"/>
        <v>1</v>
      </c>
    </row>
    <row r="2005" ht="15.75" customHeight="1">
      <c r="A2005" s="13">
        <v>42145.90625</v>
      </c>
      <c r="B2005" s="73">
        <f t="shared" si="1"/>
        <v>42145</v>
      </c>
      <c r="C2005" s="74">
        <f>IF(NewCustomer="Yes", IF(COUNTIF($I$2:$I$11,B2005)&gt;0,0,WEEKDAY(B2005,2)),IF(COUNTIF($I$2:$I$21,B2005)&gt;0,0,WEEKDAY(B2005,2)))</f>
        <v>4</v>
      </c>
      <c r="D2005" s="74">
        <f t="shared" si="2"/>
        <v>21</v>
      </c>
      <c r="E2005" s="12">
        <f>IFERROR(VLOOKUP(A2005,'IDAR Meter Data'!$A:$B,2,1),"")</f>
        <v>162</v>
      </c>
      <c r="F2005" s="75">
        <f>IF(CECCZ="CZ03",'Outside Temp'!B2005,IF(CECCZ="CZ04",'Outside Temp'!B2006,IF(CECCZ="CZ12",'Outside Temp'!B2007, IF(CECCZ="CZ13",'Outside Temp'!B2008))))</f>
        <v>58</v>
      </c>
      <c r="G2005" s="12">
        <f t="shared" si="3"/>
        <v>1</v>
      </c>
    </row>
    <row r="2006" ht="15.75" customHeight="1">
      <c r="A2006" s="13">
        <v>42145.916666666664</v>
      </c>
      <c r="B2006" s="73">
        <f t="shared" si="1"/>
        <v>42145</v>
      </c>
      <c r="C2006" s="74">
        <f>IF(NewCustomer="Yes", IF(COUNTIF($I$2:$I$11,B2006)&gt;0,0,WEEKDAY(B2006,2)),IF(COUNTIF($I$2:$I$21,B2006)&gt;0,0,WEEKDAY(B2006,2)))</f>
        <v>4</v>
      </c>
      <c r="D2006" s="74">
        <f t="shared" si="2"/>
        <v>22</v>
      </c>
      <c r="E2006" s="12">
        <f>IFERROR(VLOOKUP(A2006,'IDAR Meter Data'!$A:$B,2,1),"")</f>
        <v>171</v>
      </c>
      <c r="F2006" s="75">
        <f>IF(CECCZ="CZ03",'Outside Temp'!B2006,IF(CECCZ="CZ04",'Outside Temp'!B2007,IF(CECCZ="CZ12",'Outside Temp'!B2008, IF(CECCZ="CZ13",'Outside Temp'!B2009))))</f>
        <v>57.93333333</v>
      </c>
      <c r="G2006" s="12">
        <f t="shared" si="3"/>
        <v>1</v>
      </c>
    </row>
    <row r="2007" ht="15.75" customHeight="1">
      <c r="A2007" s="13">
        <v>42145.927083333336</v>
      </c>
      <c r="B2007" s="73">
        <f t="shared" si="1"/>
        <v>42145</v>
      </c>
      <c r="C2007" s="74">
        <f>IF(NewCustomer="Yes", IF(COUNTIF($I$2:$I$11,B2007)&gt;0,0,WEEKDAY(B2007,2)),IF(COUNTIF($I$2:$I$21,B2007)&gt;0,0,WEEKDAY(B2007,2)))</f>
        <v>4</v>
      </c>
      <c r="D2007" s="74">
        <f t="shared" si="2"/>
        <v>22</v>
      </c>
      <c r="E2007" s="12">
        <f>IFERROR(VLOOKUP(A2007,'IDAR Meter Data'!$A:$B,2,1),"")</f>
        <v>154</v>
      </c>
      <c r="F2007" s="75">
        <f>IF(CECCZ="CZ03",'Outside Temp'!B2007,IF(CECCZ="CZ04",'Outside Temp'!B2008,IF(CECCZ="CZ12",'Outside Temp'!B2009, IF(CECCZ="CZ13",'Outside Temp'!B2010))))</f>
        <v>57.68333333</v>
      </c>
      <c r="G2007" s="12">
        <f t="shared" si="3"/>
        <v>1</v>
      </c>
    </row>
    <row r="2008" ht="15.75" customHeight="1">
      <c r="A2008" s="13">
        <v>42145.9375</v>
      </c>
      <c r="B2008" s="73">
        <f t="shared" si="1"/>
        <v>42145</v>
      </c>
      <c r="C2008" s="74">
        <f>IF(NewCustomer="Yes", IF(COUNTIF($I$2:$I$11,B2008)&gt;0,0,WEEKDAY(B2008,2)),IF(COUNTIF($I$2:$I$21,B2008)&gt;0,0,WEEKDAY(B2008,2)))</f>
        <v>4</v>
      </c>
      <c r="D2008" s="74">
        <f t="shared" si="2"/>
        <v>22</v>
      </c>
      <c r="E2008" s="12">
        <f>IFERROR(VLOOKUP(A2008,'IDAR Meter Data'!$A:$B,2,1),"")</f>
        <v>159</v>
      </c>
      <c r="F2008" s="75">
        <f>IF(CECCZ="CZ03",'Outside Temp'!B2008,IF(CECCZ="CZ04",'Outside Temp'!B2009,IF(CECCZ="CZ12",'Outside Temp'!B2010, IF(CECCZ="CZ13",'Outside Temp'!B2011))))</f>
        <v>57.43333333</v>
      </c>
      <c r="G2008" s="12">
        <f t="shared" si="3"/>
        <v>1</v>
      </c>
    </row>
    <row r="2009" ht="15.75" customHeight="1">
      <c r="A2009" s="13">
        <v>42145.947916666664</v>
      </c>
      <c r="B2009" s="73">
        <f t="shared" si="1"/>
        <v>42145</v>
      </c>
      <c r="C2009" s="74">
        <f>IF(NewCustomer="Yes", IF(COUNTIF($I$2:$I$11,B2009)&gt;0,0,WEEKDAY(B2009,2)),IF(COUNTIF($I$2:$I$21,B2009)&gt;0,0,WEEKDAY(B2009,2)))</f>
        <v>4</v>
      </c>
      <c r="D2009" s="74">
        <f t="shared" si="2"/>
        <v>22</v>
      </c>
      <c r="E2009" s="12">
        <f>IFERROR(VLOOKUP(A2009,'IDAR Meter Data'!$A:$B,2,1),"")</f>
        <v>155</v>
      </c>
      <c r="F2009" s="75">
        <f>IF(CECCZ="CZ03",'Outside Temp'!B2009,IF(CECCZ="CZ04",'Outside Temp'!B2010,IF(CECCZ="CZ12",'Outside Temp'!B2011, IF(CECCZ="CZ13",'Outside Temp'!B2012))))</f>
        <v>57.18333333</v>
      </c>
      <c r="G2009" s="12">
        <f t="shared" si="3"/>
        <v>1</v>
      </c>
    </row>
    <row r="2010" ht="15.75" customHeight="1">
      <c r="A2010" s="13">
        <v>42145.958333333336</v>
      </c>
      <c r="B2010" s="73">
        <f t="shared" si="1"/>
        <v>42145</v>
      </c>
      <c r="C2010" s="74">
        <f>IF(NewCustomer="Yes", IF(COUNTIF($I$2:$I$11,B2010)&gt;0,0,WEEKDAY(B2010,2)),IF(COUNTIF($I$2:$I$21,B2010)&gt;0,0,WEEKDAY(B2010,2)))</f>
        <v>4</v>
      </c>
      <c r="D2010" s="74">
        <f t="shared" si="2"/>
        <v>23</v>
      </c>
      <c r="E2010" s="12">
        <f>IFERROR(VLOOKUP(A2010,'IDAR Meter Data'!$A:$B,2,1),"")</f>
        <v>168</v>
      </c>
      <c r="F2010" s="75">
        <f>IF(CECCZ="CZ03",'Outside Temp'!B2010,IF(CECCZ="CZ04",'Outside Temp'!B2011,IF(CECCZ="CZ12",'Outside Temp'!B2012, IF(CECCZ="CZ13",'Outside Temp'!B2013))))</f>
        <v>57</v>
      </c>
      <c r="G2010" s="12">
        <f t="shared" si="3"/>
        <v>1</v>
      </c>
    </row>
    <row r="2011" ht="15.75" customHeight="1">
      <c r="A2011" s="13">
        <v>42145.96875</v>
      </c>
      <c r="B2011" s="73">
        <f t="shared" si="1"/>
        <v>42145</v>
      </c>
      <c r="C2011" s="74">
        <f>IF(NewCustomer="Yes", IF(COUNTIF($I$2:$I$11,B2011)&gt;0,0,WEEKDAY(B2011,2)),IF(COUNTIF($I$2:$I$21,B2011)&gt;0,0,WEEKDAY(B2011,2)))</f>
        <v>4</v>
      </c>
      <c r="D2011" s="74">
        <f t="shared" si="2"/>
        <v>23</v>
      </c>
      <c r="E2011" s="12">
        <f>IFERROR(VLOOKUP(A2011,'IDAR Meter Data'!$A:$B,2,1),"")</f>
        <v>153</v>
      </c>
      <c r="F2011" s="75">
        <f>IF(CECCZ="CZ03",'Outside Temp'!B2011,IF(CECCZ="CZ04",'Outside Temp'!B2012,IF(CECCZ="CZ12",'Outside Temp'!B2013, IF(CECCZ="CZ13",'Outside Temp'!B2014))))</f>
        <v>57</v>
      </c>
      <c r="G2011" s="12">
        <f t="shared" si="3"/>
        <v>1</v>
      </c>
    </row>
    <row r="2012" ht="15.75" customHeight="1">
      <c r="A2012" s="13">
        <v>42145.979166666664</v>
      </c>
      <c r="B2012" s="73">
        <f t="shared" si="1"/>
        <v>42145</v>
      </c>
      <c r="C2012" s="74">
        <f>IF(NewCustomer="Yes", IF(COUNTIF($I$2:$I$11,B2012)&gt;0,0,WEEKDAY(B2012,2)),IF(COUNTIF($I$2:$I$21,B2012)&gt;0,0,WEEKDAY(B2012,2)))</f>
        <v>4</v>
      </c>
      <c r="D2012" s="74">
        <f t="shared" si="2"/>
        <v>23</v>
      </c>
      <c r="E2012" s="12">
        <f>IFERROR(VLOOKUP(A2012,'IDAR Meter Data'!$A:$B,2,1),"")</f>
        <v>156</v>
      </c>
      <c r="F2012" s="75">
        <f>IF(CECCZ="CZ03",'Outside Temp'!B2012,IF(CECCZ="CZ04",'Outside Temp'!B2013,IF(CECCZ="CZ12",'Outside Temp'!B2014, IF(CECCZ="CZ13",'Outside Temp'!B2015))))</f>
        <v>57</v>
      </c>
      <c r="G2012" s="12">
        <f t="shared" si="3"/>
        <v>1</v>
      </c>
    </row>
    <row r="2013" ht="15.75" customHeight="1">
      <c r="A2013" s="13">
        <v>42145.989583333336</v>
      </c>
      <c r="B2013" s="73">
        <f t="shared" si="1"/>
        <v>42145</v>
      </c>
      <c r="C2013" s="74">
        <f>IF(NewCustomer="Yes", IF(COUNTIF($I$2:$I$11,B2013)&gt;0,0,WEEKDAY(B2013,2)),IF(COUNTIF($I$2:$I$21,B2013)&gt;0,0,WEEKDAY(B2013,2)))</f>
        <v>4</v>
      </c>
      <c r="D2013" s="74">
        <f t="shared" si="2"/>
        <v>23</v>
      </c>
      <c r="E2013" s="12">
        <f>IFERROR(VLOOKUP(A2013,'IDAR Meter Data'!$A:$B,2,1),"")</f>
        <v>146</v>
      </c>
      <c r="F2013" s="75">
        <f>IF(CECCZ="CZ03",'Outside Temp'!B2013,IF(CECCZ="CZ04",'Outside Temp'!B2014,IF(CECCZ="CZ12",'Outside Temp'!B2015, IF(CECCZ="CZ13",'Outside Temp'!B2016))))</f>
        <v>57.47619048</v>
      </c>
      <c r="G2013" s="12">
        <f t="shared" si="3"/>
        <v>1</v>
      </c>
    </row>
    <row r="2014" ht="15.75" customHeight="1">
      <c r="A2014" s="13">
        <v>42146.0</v>
      </c>
      <c r="B2014" s="73">
        <f t="shared" si="1"/>
        <v>42146</v>
      </c>
      <c r="C2014" s="74">
        <f>IF(NewCustomer="Yes", IF(COUNTIF($I$2:$I$11,B2014)&gt;0,0,WEEKDAY(B2014,2)),IF(COUNTIF($I$2:$I$21,B2014)&gt;0,0,WEEKDAY(B2014,2)))</f>
        <v>5</v>
      </c>
      <c r="D2014" s="74">
        <f t="shared" si="2"/>
        <v>0</v>
      </c>
      <c r="E2014" s="12">
        <f>IFERROR(VLOOKUP(A2014,'IDAR Meter Data'!$A:$B,2,1),"")</f>
        <v>156</v>
      </c>
      <c r="F2014" s="75">
        <f>IF(CECCZ="CZ03",'Outside Temp'!B2014,IF(CECCZ="CZ04",'Outside Temp'!B2015,IF(CECCZ="CZ12",'Outside Temp'!B2016, IF(CECCZ="CZ13",'Outside Temp'!B2017))))</f>
        <v>58</v>
      </c>
      <c r="G2014" s="12">
        <f t="shared" si="3"/>
        <v>1</v>
      </c>
    </row>
    <row r="2015" ht="15.75" customHeight="1">
      <c r="A2015" s="13">
        <v>42146.010416666664</v>
      </c>
      <c r="B2015" s="73">
        <f t="shared" si="1"/>
        <v>42146</v>
      </c>
      <c r="C2015" s="74">
        <f>IF(NewCustomer="Yes", IF(COUNTIF($I$2:$I$11,B2015)&gt;0,0,WEEKDAY(B2015,2)),IF(COUNTIF($I$2:$I$21,B2015)&gt;0,0,WEEKDAY(B2015,2)))</f>
        <v>5</v>
      </c>
      <c r="D2015" s="74">
        <f t="shared" si="2"/>
        <v>0</v>
      </c>
      <c r="E2015" s="12">
        <f>IFERROR(VLOOKUP(A2015,'IDAR Meter Data'!$A:$B,2,1),"")</f>
        <v>164</v>
      </c>
      <c r="F2015" s="75">
        <f>IF(CECCZ="CZ03",'Outside Temp'!B2015,IF(CECCZ="CZ04",'Outside Temp'!B2016,IF(CECCZ="CZ12",'Outside Temp'!B2017, IF(CECCZ="CZ13",'Outside Temp'!B2018))))</f>
        <v>58</v>
      </c>
      <c r="G2015" s="12">
        <f t="shared" si="3"/>
        <v>1</v>
      </c>
    </row>
    <row r="2016" ht="15.75" customHeight="1">
      <c r="A2016" s="13">
        <v>42146.020833333336</v>
      </c>
      <c r="B2016" s="73">
        <f t="shared" si="1"/>
        <v>42146</v>
      </c>
      <c r="C2016" s="74">
        <f>IF(NewCustomer="Yes", IF(COUNTIF($I$2:$I$11,B2016)&gt;0,0,WEEKDAY(B2016,2)),IF(COUNTIF($I$2:$I$21,B2016)&gt;0,0,WEEKDAY(B2016,2)))</f>
        <v>5</v>
      </c>
      <c r="D2016" s="74">
        <f t="shared" si="2"/>
        <v>0</v>
      </c>
      <c r="E2016" s="12">
        <f>IFERROR(VLOOKUP(A2016,'IDAR Meter Data'!$A:$B,2,1),"")</f>
        <v>148</v>
      </c>
      <c r="F2016" s="75">
        <f>IF(CECCZ="CZ03",'Outside Temp'!B2016,IF(CECCZ="CZ04",'Outside Temp'!B2017,IF(CECCZ="CZ12",'Outside Temp'!B2018, IF(CECCZ="CZ13",'Outside Temp'!B2019))))</f>
        <v>58</v>
      </c>
      <c r="G2016" s="12">
        <f t="shared" si="3"/>
        <v>1</v>
      </c>
    </row>
    <row r="2017" ht="15.75" customHeight="1">
      <c r="A2017" s="13">
        <v>42146.03125</v>
      </c>
      <c r="B2017" s="73">
        <f t="shared" si="1"/>
        <v>42146</v>
      </c>
      <c r="C2017" s="74">
        <f>IF(NewCustomer="Yes", IF(COUNTIF($I$2:$I$11,B2017)&gt;0,0,WEEKDAY(B2017,2)),IF(COUNTIF($I$2:$I$21,B2017)&gt;0,0,WEEKDAY(B2017,2)))</f>
        <v>5</v>
      </c>
      <c r="D2017" s="74">
        <f t="shared" si="2"/>
        <v>0</v>
      </c>
      <c r="E2017" s="12">
        <f>IFERROR(VLOOKUP(A2017,'IDAR Meter Data'!$A:$B,2,1),"")</f>
        <v>147</v>
      </c>
      <c r="F2017" s="75">
        <f>IF(CECCZ="CZ03",'Outside Temp'!B2017,IF(CECCZ="CZ04",'Outside Temp'!B2018,IF(CECCZ="CZ12",'Outside Temp'!B2019, IF(CECCZ="CZ13",'Outside Temp'!B2020))))</f>
        <v>58</v>
      </c>
      <c r="G2017" s="12">
        <f t="shared" si="3"/>
        <v>1</v>
      </c>
    </row>
    <row r="2018" ht="15.75" customHeight="1">
      <c r="A2018" s="13">
        <v>42146.041666666664</v>
      </c>
      <c r="B2018" s="73">
        <f t="shared" si="1"/>
        <v>42146</v>
      </c>
      <c r="C2018" s="74">
        <f>IF(NewCustomer="Yes", IF(COUNTIF($I$2:$I$11,B2018)&gt;0,0,WEEKDAY(B2018,2)),IF(COUNTIF($I$2:$I$21,B2018)&gt;0,0,WEEKDAY(B2018,2)))</f>
        <v>5</v>
      </c>
      <c r="D2018" s="74">
        <f t="shared" si="2"/>
        <v>1</v>
      </c>
      <c r="E2018" s="12">
        <f>IFERROR(VLOOKUP(A2018,'IDAR Meter Data'!$A:$B,2,1),"")</f>
        <v>150</v>
      </c>
      <c r="F2018" s="75">
        <f>IF(CECCZ="CZ03",'Outside Temp'!B2018,IF(CECCZ="CZ04",'Outside Temp'!B2019,IF(CECCZ="CZ12",'Outside Temp'!B2020, IF(CECCZ="CZ13",'Outside Temp'!B2021))))</f>
        <v>57.93333333</v>
      </c>
      <c r="G2018" s="12">
        <f t="shared" si="3"/>
        <v>1</v>
      </c>
    </row>
    <row r="2019" ht="15.75" customHeight="1">
      <c r="A2019" s="13">
        <v>42146.052083333336</v>
      </c>
      <c r="B2019" s="73">
        <f t="shared" si="1"/>
        <v>42146</v>
      </c>
      <c r="C2019" s="74">
        <f>IF(NewCustomer="Yes", IF(COUNTIF($I$2:$I$11,B2019)&gt;0,0,WEEKDAY(B2019,2)),IF(COUNTIF($I$2:$I$21,B2019)&gt;0,0,WEEKDAY(B2019,2)))</f>
        <v>5</v>
      </c>
      <c r="D2019" s="74">
        <f t="shared" si="2"/>
        <v>1</v>
      </c>
      <c r="E2019" s="12">
        <f>IFERROR(VLOOKUP(A2019,'IDAR Meter Data'!$A:$B,2,1),"")</f>
        <v>149</v>
      </c>
      <c r="F2019" s="75">
        <f>IF(CECCZ="CZ03",'Outside Temp'!B2019,IF(CECCZ="CZ04",'Outside Temp'!B2020,IF(CECCZ="CZ12",'Outside Temp'!B2021, IF(CECCZ="CZ13",'Outside Temp'!B2022))))</f>
        <v>57.68333333</v>
      </c>
      <c r="G2019" s="12">
        <f t="shared" si="3"/>
        <v>1</v>
      </c>
    </row>
    <row r="2020" ht="15.75" customHeight="1">
      <c r="A2020" s="13">
        <v>42146.0625</v>
      </c>
      <c r="B2020" s="73">
        <f t="shared" si="1"/>
        <v>42146</v>
      </c>
      <c r="C2020" s="74">
        <f>IF(NewCustomer="Yes", IF(COUNTIF($I$2:$I$11,B2020)&gt;0,0,WEEKDAY(B2020,2)),IF(COUNTIF($I$2:$I$21,B2020)&gt;0,0,WEEKDAY(B2020,2)))</f>
        <v>5</v>
      </c>
      <c r="D2020" s="74">
        <f t="shared" si="2"/>
        <v>1</v>
      </c>
      <c r="E2020" s="12">
        <f>IFERROR(VLOOKUP(A2020,'IDAR Meter Data'!$A:$B,2,1),"")</f>
        <v>162</v>
      </c>
      <c r="F2020" s="75">
        <f>IF(CECCZ="CZ03",'Outside Temp'!B2020,IF(CECCZ="CZ04",'Outside Temp'!B2021,IF(CECCZ="CZ12",'Outside Temp'!B2022, IF(CECCZ="CZ13",'Outside Temp'!B2023))))</f>
        <v>57.43333333</v>
      </c>
      <c r="G2020" s="12">
        <f t="shared" si="3"/>
        <v>1</v>
      </c>
    </row>
    <row r="2021" ht="15.75" customHeight="1">
      <c r="A2021" s="13">
        <v>42146.072916666664</v>
      </c>
      <c r="B2021" s="73">
        <f t="shared" si="1"/>
        <v>42146</v>
      </c>
      <c r="C2021" s="74">
        <f>IF(NewCustomer="Yes", IF(COUNTIF($I$2:$I$11,B2021)&gt;0,0,WEEKDAY(B2021,2)),IF(COUNTIF($I$2:$I$21,B2021)&gt;0,0,WEEKDAY(B2021,2)))</f>
        <v>5</v>
      </c>
      <c r="D2021" s="74">
        <f t="shared" si="2"/>
        <v>1</v>
      </c>
      <c r="E2021" s="12">
        <f>IFERROR(VLOOKUP(A2021,'IDAR Meter Data'!$A:$B,2,1),"")</f>
        <v>143</v>
      </c>
      <c r="F2021" s="75">
        <f>IF(CECCZ="CZ03",'Outside Temp'!B2021,IF(CECCZ="CZ04",'Outside Temp'!B2022,IF(CECCZ="CZ12",'Outside Temp'!B2023, IF(CECCZ="CZ13",'Outside Temp'!B2024))))</f>
        <v>57.18333333</v>
      </c>
      <c r="G2021" s="12">
        <f t="shared" si="3"/>
        <v>1</v>
      </c>
    </row>
    <row r="2022" ht="15.75" customHeight="1">
      <c r="A2022" s="13">
        <v>42146.083333333336</v>
      </c>
      <c r="B2022" s="73">
        <f t="shared" si="1"/>
        <v>42146</v>
      </c>
      <c r="C2022" s="74">
        <f>IF(NewCustomer="Yes", IF(COUNTIF($I$2:$I$11,B2022)&gt;0,0,WEEKDAY(B2022,2)),IF(COUNTIF($I$2:$I$21,B2022)&gt;0,0,WEEKDAY(B2022,2)))</f>
        <v>5</v>
      </c>
      <c r="D2022" s="74">
        <f t="shared" si="2"/>
        <v>2</v>
      </c>
      <c r="E2022" s="12">
        <f>IFERROR(VLOOKUP(A2022,'IDAR Meter Data'!$A:$B,2,1),"")</f>
        <v>148</v>
      </c>
      <c r="F2022" s="75">
        <f>IF(CECCZ="CZ03",'Outside Temp'!B2022,IF(CECCZ="CZ04",'Outside Temp'!B2023,IF(CECCZ="CZ12",'Outside Temp'!B2024, IF(CECCZ="CZ13",'Outside Temp'!B2025))))</f>
        <v>57</v>
      </c>
      <c r="G2022" s="12">
        <f t="shared" si="3"/>
        <v>1</v>
      </c>
    </row>
    <row r="2023" ht="15.75" customHeight="1">
      <c r="A2023" s="13">
        <v>42146.09375</v>
      </c>
      <c r="B2023" s="73">
        <f t="shared" si="1"/>
        <v>42146</v>
      </c>
      <c r="C2023" s="74">
        <f>IF(NewCustomer="Yes", IF(COUNTIF($I$2:$I$11,B2023)&gt;0,0,WEEKDAY(B2023,2)),IF(COUNTIF($I$2:$I$21,B2023)&gt;0,0,WEEKDAY(B2023,2)))</f>
        <v>5</v>
      </c>
      <c r="D2023" s="74">
        <f t="shared" si="2"/>
        <v>2</v>
      </c>
      <c r="E2023" s="12">
        <f>IFERROR(VLOOKUP(A2023,'IDAR Meter Data'!$A:$B,2,1),"")</f>
        <v>142</v>
      </c>
      <c r="F2023" s="75">
        <f>IF(CECCZ="CZ03",'Outside Temp'!B2023,IF(CECCZ="CZ04",'Outside Temp'!B2024,IF(CECCZ="CZ12",'Outside Temp'!B2025, IF(CECCZ="CZ13",'Outside Temp'!B2026))))</f>
        <v>57</v>
      </c>
      <c r="G2023" s="12">
        <f t="shared" si="3"/>
        <v>1</v>
      </c>
    </row>
    <row r="2024" ht="15.75" customHeight="1">
      <c r="A2024" s="13">
        <v>42146.104166666664</v>
      </c>
      <c r="B2024" s="73">
        <f t="shared" si="1"/>
        <v>42146</v>
      </c>
      <c r="C2024" s="74">
        <f>IF(NewCustomer="Yes", IF(COUNTIF($I$2:$I$11,B2024)&gt;0,0,WEEKDAY(B2024,2)),IF(COUNTIF($I$2:$I$21,B2024)&gt;0,0,WEEKDAY(B2024,2)))</f>
        <v>5</v>
      </c>
      <c r="D2024" s="74">
        <f t="shared" si="2"/>
        <v>2</v>
      </c>
      <c r="E2024" s="12">
        <f>IFERROR(VLOOKUP(A2024,'IDAR Meter Data'!$A:$B,2,1),"")</f>
        <v>155</v>
      </c>
      <c r="F2024" s="75">
        <f>IF(CECCZ="CZ03",'Outside Temp'!B2024,IF(CECCZ="CZ04",'Outside Temp'!B2025,IF(CECCZ="CZ12",'Outside Temp'!B2026, IF(CECCZ="CZ13",'Outside Temp'!B2027))))</f>
        <v>57</v>
      </c>
      <c r="G2024" s="12">
        <f t="shared" si="3"/>
        <v>1</v>
      </c>
    </row>
    <row r="2025" ht="15.75" customHeight="1">
      <c r="A2025" s="13">
        <v>42146.114583333336</v>
      </c>
      <c r="B2025" s="73">
        <f t="shared" si="1"/>
        <v>42146</v>
      </c>
      <c r="C2025" s="74">
        <f>IF(NewCustomer="Yes", IF(COUNTIF($I$2:$I$11,B2025)&gt;0,0,WEEKDAY(B2025,2)),IF(COUNTIF($I$2:$I$21,B2025)&gt;0,0,WEEKDAY(B2025,2)))</f>
        <v>5</v>
      </c>
      <c r="D2025" s="74">
        <f t="shared" si="2"/>
        <v>2</v>
      </c>
      <c r="E2025" s="12">
        <f>IFERROR(VLOOKUP(A2025,'IDAR Meter Data'!$A:$B,2,1),"")</f>
        <v>148</v>
      </c>
      <c r="F2025" s="75">
        <f>IF(CECCZ="CZ03",'Outside Temp'!B2025,IF(CECCZ="CZ04",'Outside Temp'!B2026,IF(CECCZ="CZ12",'Outside Temp'!B2027, IF(CECCZ="CZ13",'Outside Temp'!B2028))))</f>
        <v>57</v>
      </c>
      <c r="G2025" s="12">
        <f t="shared" si="3"/>
        <v>1</v>
      </c>
    </row>
    <row r="2026" ht="15.75" customHeight="1">
      <c r="A2026" s="13">
        <v>42146.125</v>
      </c>
      <c r="B2026" s="73">
        <f t="shared" si="1"/>
        <v>42146</v>
      </c>
      <c r="C2026" s="74">
        <f>IF(NewCustomer="Yes", IF(COUNTIF($I$2:$I$11,B2026)&gt;0,0,WEEKDAY(B2026,2)),IF(COUNTIF($I$2:$I$21,B2026)&gt;0,0,WEEKDAY(B2026,2)))</f>
        <v>5</v>
      </c>
      <c r="D2026" s="74">
        <f t="shared" si="2"/>
        <v>3</v>
      </c>
      <c r="E2026" s="12">
        <f>IFERROR(VLOOKUP(A2026,'IDAR Meter Data'!$A:$B,2,1),"")</f>
        <v>148</v>
      </c>
      <c r="F2026" s="75">
        <f>IF(CECCZ="CZ03",'Outside Temp'!B2026,IF(CECCZ="CZ04",'Outside Temp'!B2027,IF(CECCZ="CZ12",'Outside Temp'!B2028, IF(CECCZ="CZ13",'Outside Temp'!B2029))))</f>
        <v>56.93333333</v>
      </c>
      <c r="G2026" s="12">
        <f t="shared" si="3"/>
        <v>1</v>
      </c>
    </row>
    <row r="2027" ht="15.75" customHeight="1">
      <c r="A2027" s="13">
        <v>42146.135416666664</v>
      </c>
      <c r="B2027" s="73">
        <f t="shared" si="1"/>
        <v>42146</v>
      </c>
      <c r="C2027" s="74">
        <f>IF(NewCustomer="Yes", IF(COUNTIF($I$2:$I$11,B2027)&gt;0,0,WEEKDAY(B2027,2)),IF(COUNTIF($I$2:$I$21,B2027)&gt;0,0,WEEKDAY(B2027,2)))</f>
        <v>5</v>
      </c>
      <c r="D2027" s="74">
        <f t="shared" si="2"/>
        <v>3</v>
      </c>
      <c r="E2027" s="12">
        <f>IFERROR(VLOOKUP(A2027,'IDAR Meter Data'!$A:$B,2,1),"")</f>
        <v>145</v>
      </c>
      <c r="F2027" s="75">
        <f>IF(CECCZ="CZ03",'Outside Temp'!B2027,IF(CECCZ="CZ04",'Outside Temp'!B2028,IF(CECCZ="CZ12",'Outside Temp'!B2029, IF(CECCZ="CZ13",'Outside Temp'!B2030))))</f>
        <v>56.68333333</v>
      </c>
      <c r="G2027" s="12">
        <f t="shared" si="3"/>
        <v>1</v>
      </c>
    </row>
    <row r="2028" ht="15.75" customHeight="1">
      <c r="A2028" s="13">
        <v>42146.145833333336</v>
      </c>
      <c r="B2028" s="73">
        <f t="shared" si="1"/>
        <v>42146</v>
      </c>
      <c r="C2028" s="74">
        <f>IF(NewCustomer="Yes", IF(COUNTIF($I$2:$I$11,B2028)&gt;0,0,WEEKDAY(B2028,2)),IF(COUNTIF($I$2:$I$21,B2028)&gt;0,0,WEEKDAY(B2028,2)))</f>
        <v>5</v>
      </c>
      <c r="D2028" s="74">
        <f t="shared" si="2"/>
        <v>3</v>
      </c>
      <c r="E2028" s="12">
        <f>IFERROR(VLOOKUP(A2028,'IDAR Meter Data'!$A:$B,2,1),"")</f>
        <v>149</v>
      </c>
      <c r="F2028" s="75">
        <f>IF(CECCZ="CZ03",'Outside Temp'!B2028,IF(CECCZ="CZ04",'Outside Temp'!B2029,IF(CECCZ="CZ12",'Outside Temp'!B2030, IF(CECCZ="CZ13",'Outside Temp'!B2031))))</f>
        <v>56.43333333</v>
      </c>
      <c r="G2028" s="12">
        <f t="shared" si="3"/>
        <v>1</v>
      </c>
    </row>
    <row r="2029" ht="15.75" customHeight="1">
      <c r="A2029" s="13">
        <v>42146.15625</v>
      </c>
      <c r="B2029" s="73">
        <f t="shared" si="1"/>
        <v>42146</v>
      </c>
      <c r="C2029" s="74">
        <f>IF(NewCustomer="Yes", IF(COUNTIF($I$2:$I$11,B2029)&gt;0,0,WEEKDAY(B2029,2)),IF(COUNTIF($I$2:$I$21,B2029)&gt;0,0,WEEKDAY(B2029,2)))</f>
        <v>5</v>
      </c>
      <c r="D2029" s="74">
        <f t="shared" si="2"/>
        <v>3</v>
      </c>
      <c r="E2029" s="12">
        <f>IFERROR(VLOOKUP(A2029,'IDAR Meter Data'!$A:$B,2,1),"")</f>
        <v>157</v>
      </c>
      <c r="F2029" s="75">
        <f>IF(CECCZ="CZ03",'Outside Temp'!B2029,IF(CECCZ="CZ04",'Outside Temp'!B2030,IF(CECCZ="CZ12",'Outside Temp'!B2031, IF(CECCZ="CZ13",'Outside Temp'!B2032))))</f>
        <v>56.18333333</v>
      </c>
      <c r="G2029" s="12">
        <f t="shared" si="3"/>
        <v>1</v>
      </c>
    </row>
    <row r="2030" ht="15.75" customHeight="1">
      <c r="A2030" s="13">
        <v>42146.166666666664</v>
      </c>
      <c r="B2030" s="73">
        <f t="shared" si="1"/>
        <v>42146</v>
      </c>
      <c r="C2030" s="74">
        <f>IF(NewCustomer="Yes", IF(COUNTIF($I$2:$I$11,B2030)&gt;0,0,WEEKDAY(B2030,2)),IF(COUNTIF($I$2:$I$21,B2030)&gt;0,0,WEEKDAY(B2030,2)))</f>
        <v>5</v>
      </c>
      <c r="D2030" s="74">
        <f t="shared" si="2"/>
        <v>4</v>
      </c>
      <c r="E2030" s="12">
        <f>IFERROR(VLOOKUP(A2030,'IDAR Meter Data'!$A:$B,2,1),"")</f>
        <v>145</v>
      </c>
      <c r="F2030" s="75">
        <f>IF(CECCZ="CZ03",'Outside Temp'!B2030,IF(CECCZ="CZ04",'Outside Temp'!B2031,IF(CECCZ="CZ12",'Outside Temp'!B2032, IF(CECCZ="CZ13",'Outside Temp'!B2033))))</f>
        <v>56</v>
      </c>
      <c r="G2030" s="12">
        <f t="shared" si="3"/>
        <v>1</v>
      </c>
    </row>
    <row r="2031" ht="15.75" customHeight="1">
      <c r="A2031" s="13">
        <v>42146.177083333336</v>
      </c>
      <c r="B2031" s="73">
        <f t="shared" si="1"/>
        <v>42146</v>
      </c>
      <c r="C2031" s="74">
        <f>IF(NewCustomer="Yes", IF(COUNTIF($I$2:$I$11,B2031)&gt;0,0,WEEKDAY(B2031,2)),IF(COUNTIF($I$2:$I$21,B2031)&gt;0,0,WEEKDAY(B2031,2)))</f>
        <v>5</v>
      </c>
      <c r="D2031" s="74">
        <f t="shared" si="2"/>
        <v>4</v>
      </c>
      <c r="E2031" s="12">
        <f>IFERROR(VLOOKUP(A2031,'IDAR Meter Data'!$A:$B,2,1),"")</f>
        <v>142</v>
      </c>
      <c r="F2031" s="75">
        <f>IF(CECCZ="CZ03",'Outside Temp'!B2031,IF(CECCZ="CZ04",'Outside Temp'!B2032,IF(CECCZ="CZ12",'Outside Temp'!B2033, IF(CECCZ="CZ13",'Outside Temp'!B2034))))</f>
        <v>56</v>
      </c>
      <c r="G2031" s="12">
        <f t="shared" si="3"/>
        <v>1</v>
      </c>
    </row>
    <row r="2032" ht="15.75" customHeight="1">
      <c r="A2032" s="13">
        <v>42146.1875</v>
      </c>
      <c r="B2032" s="73">
        <f t="shared" si="1"/>
        <v>42146</v>
      </c>
      <c r="C2032" s="74">
        <f>IF(NewCustomer="Yes", IF(COUNTIF($I$2:$I$11,B2032)&gt;0,0,WEEKDAY(B2032,2)),IF(COUNTIF($I$2:$I$21,B2032)&gt;0,0,WEEKDAY(B2032,2)))</f>
        <v>5</v>
      </c>
      <c r="D2032" s="74">
        <f t="shared" si="2"/>
        <v>4</v>
      </c>
      <c r="E2032" s="12">
        <f>IFERROR(VLOOKUP(A2032,'IDAR Meter Data'!$A:$B,2,1),"")</f>
        <v>142</v>
      </c>
      <c r="F2032" s="75">
        <f>IF(CECCZ="CZ03",'Outside Temp'!B2032,IF(CECCZ="CZ04",'Outside Temp'!B2033,IF(CECCZ="CZ12",'Outside Temp'!B2034, IF(CECCZ="CZ13",'Outside Temp'!B2035))))</f>
        <v>56</v>
      </c>
      <c r="G2032" s="12">
        <f t="shared" si="3"/>
        <v>1</v>
      </c>
    </row>
    <row r="2033" ht="15.75" customHeight="1">
      <c r="A2033" s="13">
        <v>42146.197916666664</v>
      </c>
      <c r="B2033" s="73">
        <f t="shared" si="1"/>
        <v>42146</v>
      </c>
      <c r="C2033" s="74">
        <f>IF(NewCustomer="Yes", IF(COUNTIF($I$2:$I$11,B2033)&gt;0,0,WEEKDAY(B2033,2)),IF(COUNTIF($I$2:$I$21,B2033)&gt;0,0,WEEKDAY(B2033,2)))</f>
        <v>5</v>
      </c>
      <c r="D2033" s="74">
        <f t="shared" si="2"/>
        <v>4</v>
      </c>
      <c r="E2033" s="12">
        <f>IFERROR(VLOOKUP(A2033,'IDAR Meter Data'!$A:$B,2,1),"")</f>
        <v>144</v>
      </c>
      <c r="F2033" s="75">
        <f>IF(CECCZ="CZ03",'Outside Temp'!B2033,IF(CECCZ="CZ04",'Outside Temp'!B2034,IF(CECCZ="CZ12",'Outside Temp'!B2035, IF(CECCZ="CZ13",'Outside Temp'!B2036))))</f>
        <v>56</v>
      </c>
      <c r="G2033" s="12">
        <f t="shared" si="3"/>
        <v>1</v>
      </c>
    </row>
    <row r="2034" ht="15.75" customHeight="1">
      <c r="A2034" s="13">
        <v>42146.208333333336</v>
      </c>
      <c r="B2034" s="73">
        <f t="shared" si="1"/>
        <v>42146</v>
      </c>
      <c r="C2034" s="74">
        <f>IF(NewCustomer="Yes", IF(COUNTIF($I$2:$I$11,B2034)&gt;0,0,WEEKDAY(B2034,2)),IF(COUNTIF($I$2:$I$21,B2034)&gt;0,0,WEEKDAY(B2034,2)))</f>
        <v>5</v>
      </c>
      <c r="D2034" s="74">
        <f t="shared" si="2"/>
        <v>5</v>
      </c>
      <c r="E2034" s="12">
        <f>IFERROR(VLOOKUP(A2034,'IDAR Meter Data'!$A:$B,2,1),"")</f>
        <v>155</v>
      </c>
      <c r="F2034" s="75">
        <f>IF(CECCZ="CZ03",'Outside Temp'!B2034,IF(CECCZ="CZ04",'Outside Temp'!B2035,IF(CECCZ="CZ12",'Outside Temp'!B2036, IF(CECCZ="CZ13",'Outside Temp'!B2037))))</f>
        <v>56.06896552</v>
      </c>
      <c r="G2034" s="12">
        <f t="shared" si="3"/>
        <v>1</v>
      </c>
    </row>
    <row r="2035" ht="15.75" customHeight="1">
      <c r="A2035" s="13">
        <v>42146.21875</v>
      </c>
      <c r="B2035" s="73">
        <f t="shared" si="1"/>
        <v>42146</v>
      </c>
      <c r="C2035" s="74">
        <f>IF(NewCustomer="Yes", IF(COUNTIF($I$2:$I$11,B2035)&gt;0,0,WEEKDAY(B2035,2)),IF(COUNTIF($I$2:$I$21,B2035)&gt;0,0,WEEKDAY(B2035,2)))</f>
        <v>5</v>
      </c>
      <c r="D2035" s="74">
        <f t="shared" si="2"/>
        <v>5</v>
      </c>
      <c r="E2035" s="12">
        <f>IFERROR(VLOOKUP(A2035,'IDAR Meter Data'!$A:$B,2,1),"")</f>
        <v>147</v>
      </c>
      <c r="F2035" s="75">
        <f>IF(CECCZ="CZ03",'Outside Temp'!B2035,IF(CECCZ="CZ04",'Outside Temp'!B2036,IF(CECCZ="CZ12",'Outside Temp'!B2037, IF(CECCZ="CZ13",'Outside Temp'!B2038))))</f>
        <v>56.32758621</v>
      </c>
      <c r="G2035" s="12">
        <f t="shared" si="3"/>
        <v>1</v>
      </c>
    </row>
    <row r="2036" ht="15.75" customHeight="1">
      <c r="A2036" s="13">
        <v>42146.229166666664</v>
      </c>
      <c r="B2036" s="73">
        <f t="shared" si="1"/>
        <v>42146</v>
      </c>
      <c r="C2036" s="74">
        <f>IF(NewCustomer="Yes", IF(COUNTIF($I$2:$I$11,B2036)&gt;0,0,WEEKDAY(B2036,2)),IF(COUNTIF($I$2:$I$21,B2036)&gt;0,0,WEEKDAY(B2036,2)))</f>
        <v>5</v>
      </c>
      <c r="D2036" s="74">
        <f t="shared" si="2"/>
        <v>5</v>
      </c>
      <c r="E2036" s="12">
        <f>IFERROR(VLOOKUP(A2036,'IDAR Meter Data'!$A:$B,2,1),"")</f>
        <v>146</v>
      </c>
      <c r="F2036" s="75">
        <f>IF(CECCZ="CZ03",'Outside Temp'!B2036,IF(CECCZ="CZ04",'Outside Temp'!B2037,IF(CECCZ="CZ12",'Outside Temp'!B2038, IF(CECCZ="CZ13",'Outside Temp'!B2039))))</f>
        <v>56.5862069</v>
      </c>
      <c r="G2036" s="12">
        <f t="shared" si="3"/>
        <v>1</v>
      </c>
    </row>
    <row r="2037" ht="15.75" customHeight="1">
      <c r="A2037" s="13">
        <v>42146.239583333336</v>
      </c>
      <c r="B2037" s="73">
        <f t="shared" si="1"/>
        <v>42146</v>
      </c>
      <c r="C2037" s="74">
        <f>IF(NewCustomer="Yes", IF(COUNTIF($I$2:$I$11,B2037)&gt;0,0,WEEKDAY(B2037,2)),IF(COUNTIF($I$2:$I$21,B2037)&gt;0,0,WEEKDAY(B2037,2)))</f>
        <v>5</v>
      </c>
      <c r="D2037" s="74">
        <f t="shared" si="2"/>
        <v>5</v>
      </c>
      <c r="E2037" s="12">
        <f>IFERROR(VLOOKUP(A2037,'IDAR Meter Data'!$A:$B,2,1),"")</f>
        <v>143</v>
      </c>
      <c r="F2037" s="75">
        <f>IF(CECCZ="CZ03",'Outside Temp'!B2037,IF(CECCZ="CZ04",'Outside Temp'!B2038,IF(CECCZ="CZ12",'Outside Temp'!B2039, IF(CECCZ="CZ13",'Outside Temp'!B2040))))</f>
        <v>56.84482759</v>
      </c>
      <c r="G2037" s="12">
        <f t="shared" si="3"/>
        <v>1</v>
      </c>
    </row>
    <row r="2038" ht="15.75" customHeight="1">
      <c r="A2038" s="13">
        <v>42146.25</v>
      </c>
      <c r="B2038" s="73">
        <f t="shared" si="1"/>
        <v>42146</v>
      </c>
      <c r="C2038" s="74">
        <f>IF(NewCustomer="Yes", IF(COUNTIF($I$2:$I$11,B2038)&gt;0,0,WEEKDAY(B2038,2)),IF(COUNTIF($I$2:$I$21,B2038)&gt;0,0,WEEKDAY(B2038,2)))</f>
        <v>5</v>
      </c>
      <c r="D2038" s="74">
        <f t="shared" si="2"/>
        <v>6</v>
      </c>
      <c r="E2038" s="12">
        <f>IFERROR(VLOOKUP(A2038,'IDAR Meter Data'!$A:$B,2,1),"")</f>
        <v>154</v>
      </c>
      <c r="F2038" s="75">
        <f>IF(CECCZ="CZ03",'Outside Temp'!B2038,IF(CECCZ="CZ04",'Outside Temp'!B2039,IF(CECCZ="CZ12",'Outside Temp'!B2040, IF(CECCZ="CZ13",'Outside Temp'!B2041))))</f>
        <v>57.06666667</v>
      </c>
      <c r="G2038" s="12">
        <f t="shared" si="3"/>
        <v>1</v>
      </c>
    </row>
    <row r="2039" ht="15.75" customHeight="1">
      <c r="A2039" s="13">
        <v>42146.260416666664</v>
      </c>
      <c r="B2039" s="73">
        <f t="shared" si="1"/>
        <v>42146</v>
      </c>
      <c r="C2039" s="74">
        <f>IF(NewCustomer="Yes", IF(COUNTIF($I$2:$I$11,B2039)&gt;0,0,WEEKDAY(B2039,2)),IF(COUNTIF($I$2:$I$21,B2039)&gt;0,0,WEEKDAY(B2039,2)))</f>
        <v>5</v>
      </c>
      <c r="D2039" s="74">
        <f t="shared" si="2"/>
        <v>6</v>
      </c>
      <c r="E2039" s="12">
        <f>IFERROR(VLOOKUP(A2039,'IDAR Meter Data'!$A:$B,2,1),"")</f>
        <v>140</v>
      </c>
      <c r="F2039" s="75">
        <f>IF(CECCZ="CZ03",'Outside Temp'!B2039,IF(CECCZ="CZ04",'Outside Temp'!B2040,IF(CECCZ="CZ12",'Outside Temp'!B2041, IF(CECCZ="CZ13",'Outside Temp'!B2042))))</f>
        <v>57.31666667</v>
      </c>
      <c r="G2039" s="12">
        <f t="shared" si="3"/>
        <v>1</v>
      </c>
    </row>
    <row r="2040" ht="15.75" customHeight="1">
      <c r="A2040" s="13">
        <v>42146.270833333336</v>
      </c>
      <c r="B2040" s="73">
        <f t="shared" si="1"/>
        <v>42146</v>
      </c>
      <c r="C2040" s="74">
        <f>IF(NewCustomer="Yes", IF(COUNTIF($I$2:$I$11,B2040)&gt;0,0,WEEKDAY(B2040,2)),IF(COUNTIF($I$2:$I$21,B2040)&gt;0,0,WEEKDAY(B2040,2)))</f>
        <v>5</v>
      </c>
      <c r="D2040" s="74">
        <f t="shared" si="2"/>
        <v>6</v>
      </c>
      <c r="E2040" s="12">
        <f>IFERROR(VLOOKUP(A2040,'IDAR Meter Data'!$A:$B,2,1),"")</f>
        <v>142</v>
      </c>
      <c r="F2040" s="75">
        <f>IF(CECCZ="CZ03",'Outside Temp'!B2040,IF(CECCZ="CZ04",'Outside Temp'!B2041,IF(CECCZ="CZ12",'Outside Temp'!B2042, IF(CECCZ="CZ13",'Outside Temp'!B2043))))</f>
        <v>57.56666667</v>
      </c>
      <c r="G2040" s="12">
        <f t="shared" si="3"/>
        <v>1</v>
      </c>
    </row>
    <row r="2041" ht="15.75" customHeight="1">
      <c r="A2041" s="13">
        <v>42146.28125</v>
      </c>
      <c r="B2041" s="73">
        <f t="shared" si="1"/>
        <v>42146</v>
      </c>
      <c r="C2041" s="74">
        <f>IF(NewCustomer="Yes", IF(COUNTIF($I$2:$I$11,B2041)&gt;0,0,WEEKDAY(B2041,2)),IF(COUNTIF($I$2:$I$21,B2041)&gt;0,0,WEEKDAY(B2041,2)))</f>
        <v>5</v>
      </c>
      <c r="D2041" s="74">
        <f t="shared" si="2"/>
        <v>6</v>
      </c>
      <c r="E2041" s="12">
        <f>IFERROR(VLOOKUP(A2041,'IDAR Meter Data'!$A:$B,2,1),"")</f>
        <v>137</v>
      </c>
      <c r="F2041" s="75">
        <f>IF(CECCZ="CZ03",'Outside Temp'!B2041,IF(CECCZ="CZ04",'Outside Temp'!B2042,IF(CECCZ="CZ12",'Outside Temp'!B2043, IF(CECCZ="CZ13",'Outside Temp'!B2044))))</f>
        <v>57.81666667</v>
      </c>
      <c r="G2041" s="12">
        <f t="shared" si="3"/>
        <v>1</v>
      </c>
    </row>
    <row r="2042" ht="15.75" customHeight="1">
      <c r="A2042" s="13">
        <v>42146.291666666664</v>
      </c>
      <c r="B2042" s="73">
        <f t="shared" si="1"/>
        <v>42146</v>
      </c>
      <c r="C2042" s="74">
        <f>IF(NewCustomer="Yes", IF(COUNTIF($I$2:$I$11,B2042)&gt;0,0,WEEKDAY(B2042,2)),IF(COUNTIF($I$2:$I$21,B2042)&gt;0,0,WEEKDAY(B2042,2)))</f>
        <v>5</v>
      </c>
      <c r="D2042" s="74">
        <f t="shared" si="2"/>
        <v>7</v>
      </c>
      <c r="E2042" s="12">
        <f>IFERROR(VLOOKUP(A2042,'IDAR Meter Data'!$A:$B,2,1),"")</f>
        <v>140</v>
      </c>
      <c r="F2042" s="75">
        <f>IF(CECCZ="CZ03",'Outside Temp'!B2042,IF(CECCZ="CZ04",'Outside Temp'!B2043,IF(CECCZ="CZ12",'Outside Temp'!B2044, IF(CECCZ="CZ13",'Outside Temp'!B2045))))</f>
        <v>58.06896552</v>
      </c>
      <c r="G2042" s="12">
        <f t="shared" si="3"/>
        <v>1</v>
      </c>
    </row>
    <row r="2043" ht="15.75" customHeight="1">
      <c r="A2043" s="13">
        <v>42146.302083333336</v>
      </c>
      <c r="B2043" s="73">
        <f t="shared" si="1"/>
        <v>42146</v>
      </c>
      <c r="C2043" s="74">
        <f>IF(NewCustomer="Yes", IF(COUNTIF($I$2:$I$11,B2043)&gt;0,0,WEEKDAY(B2043,2)),IF(COUNTIF($I$2:$I$21,B2043)&gt;0,0,WEEKDAY(B2043,2)))</f>
        <v>5</v>
      </c>
      <c r="D2043" s="74">
        <f t="shared" si="2"/>
        <v>7</v>
      </c>
      <c r="E2043" s="12">
        <f>IFERROR(VLOOKUP(A2043,'IDAR Meter Data'!$A:$B,2,1),"")</f>
        <v>150</v>
      </c>
      <c r="F2043" s="75">
        <f>IF(CECCZ="CZ03",'Outside Temp'!B2043,IF(CECCZ="CZ04",'Outside Temp'!B2044,IF(CECCZ="CZ12",'Outside Temp'!B2045, IF(CECCZ="CZ13",'Outside Temp'!B2046))))</f>
        <v>58.32758621</v>
      </c>
      <c r="G2043" s="12">
        <f t="shared" si="3"/>
        <v>1</v>
      </c>
    </row>
    <row r="2044" ht="15.75" customHeight="1">
      <c r="A2044" s="13">
        <v>42146.3125</v>
      </c>
      <c r="B2044" s="73">
        <f t="shared" si="1"/>
        <v>42146</v>
      </c>
      <c r="C2044" s="74">
        <f>IF(NewCustomer="Yes", IF(COUNTIF($I$2:$I$11,B2044)&gt;0,0,WEEKDAY(B2044,2)),IF(COUNTIF($I$2:$I$21,B2044)&gt;0,0,WEEKDAY(B2044,2)))</f>
        <v>5</v>
      </c>
      <c r="D2044" s="74">
        <f t="shared" si="2"/>
        <v>7</v>
      </c>
      <c r="E2044" s="12">
        <f>IFERROR(VLOOKUP(A2044,'IDAR Meter Data'!$A:$B,2,1),"")</f>
        <v>147</v>
      </c>
      <c r="F2044" s="75">
        <f>IF(CECCZ="CZ03",'Outside Temp'!B2044,IF(CECCZ="CZ04",'Outside Temp'!B2045,IF(CECCZ="CZ12",'Outside Temp'!B2046, IF(CECCZ="CZ13",'Outside Temp'!B2047))))</f>
        <v>58.5862069</v>
      </c>
      <c r="G2044" s="12">
        <f t="shared" si="3"/>
        <v>1</v>
      </c>
    </row>
    <row r="2045" ht="15.75" customHeight="1">
      <c r="A2045" s="13">
        <v>42146.322916666664</v>
      </c>
      <c r="B2045" s="73">
        <f t="shared" si="1"/>
        <v>42146</v>
      </c>
      <c r="C2045" s="74">
        <f>IF(NewCustomer="Yes", IF(COUNTIF($I$2:$I$11,B2045)&gt;0,0,WEEKDAY(B2045,2)),IF(COUNTIF($I$2:$I$21,B2045)&gt;0,0,WEEKDAY(B2045,2)))</f>
        <v>5</v>
      </c>
      <c r="D2045" s="74">
        <f t="shared" si="2"/>
        <v>7</v>
      </c>
      <c r="E2045" s="12">
        <f>IFERROR(VLOOKUP(A2045,'IDAR Meter Data'!$A:$B,2,1),"")</f>
        <v>142</v>
      </c>
      <c r="F2045" s="75">
        <f>IF(CECCZ="CZ03",'Outside Temp'!B2045,IF(CECCZ="CZ04",'Outside Temp'!B2046,IF(CECCZ="CZ12",'Outside Temp'!B2047, IF(CECCZ="CZ13",'Outside Temp'!B2048))))</f>
        <v>58.84482759</v>
      </c>
      <c r="G2045" s="12">
        <f t="shared" si="3"/>
        <v>1</v>
      </c>
    </row>
    <row r="2046" ht="15.75" customHeight="1">
      <c r="A2046" s="13">
        <v>42146.333333333336</v>
      </c>
      <c r="B2046" s="73">
        <f t="shared" si="1"/>
        <v>42146</v>
      </c>
      <c r="C2046" s="74">
        <f>IF(NewCustomer="Yes", IF(COUNTIF($I$2:$I$11,B2046)&gt;0,0,WEEKDAY(B2046,2)),IF(COUNTIF($I$2:$I$21,B2046)&gt;0,0,WEEKDAY(B2046,2)))</f>
        <v>5</v>
      </c>
      <c r="D2046" s="74">
        <f t="shared" si="2"/>
        <v>8</v>
      </c>
      <c r="E2046" s="12">
        <f>IFERROR(VLOOKUP(A2046,'IDAR Meter Data'!$A:$B,2,1),"")</f>
        <v>146</v>
      </c>
      <c r="F2046" s="75">
        <f>IF(CECCZ="CZ03",'Outside Temp'!B2046,IF(CECCZ="CZ04",'Outside Temp'!B2047,IF(CECCZ="CZ12",'Outside Temp'!B2048, IF(CECCZ="CZ13",'Outside Temp'!B2049))))</f>
        <v>59.06666667</v>
      </c>
      <c r="G2046" s="12">
        <f t="shared" si="3"/>
        <v>1</v>
      </c>
    </row>
    <row r="2047" ht="15.75" customHeight="1">
      <c r="A2047" s="13">
        <v>42146.34375</v>
      </c>
      <c r="B2047" s="73">
        <f t="shared" si="1"/>
        <v>42146</v>
      </c>
      <c r="C2047" s="74">
        <f>IF(NewCustomer="Yes", IF(COUNTIF($I$2:$I$11,B2047)&gt;0,0,WEEKDAY(B2047,2)),IF(COUNTIF($I$2:$I$21,B2047)&gt;0,0,WEEKDAY(B2047,2)))</f>
        <v>5</v>
      </c>
      <c r="D2047" s="74">
        <f t="shared" si="2"/>
        <v>8</v>
      </c>
      <c r="E2047" s="12">
        <f>IFERROR(VLOOKUP(A2047,'IDAR Meter Data'!$A:$B,2,1),"")</f>
        <v>154</v>
      </c>
      <c r="F2047" s="75">
        <f>IF(CECCZ="CZ03",'Outside Temp'!B2047,IF(CECCZ="CZ04",'Outside Temp'!B2048,IF(CECCZ="CZ12",'Outside Temp'!B2049, IF(CECCZ="CZ13",'Outside Temp'!B2050))))</f>
        <v>59.31666667</v>
      </c>
      <c r="G2047" s="12">
        <f t="shared" si="3"/>
        <v>1</v>
      </c>
    </row>
    <row r="2048" ht="15.75" customHeight="1">
      <c r="A2048" s="13">
        <v>42146.354166666664</v>
      </c>
      <c r="B2048" s="73">
        <f t="shared" si="1"/>
        <v>42146</v>
      </c>
      <c r="C2048" s="74">
        <f>IF(NewCustomer="Yes", IF(COUNTIF($I$2:$I$11,B2048)&gt;0,0,WEEKDAY(B2048,2)),IF(COUNTIF($I$2:$I$21,B2048)&gt;0,0,WEEKDAY(B2048,2)))</f>
        <v>5</v>
      </c>
      <c r="D2048" s="74">
        <f t="shared" si="2"/>
        <v>8</v>
      </c>
      <c r="E2048" s="12">
        <f>IFERROR(VLOOKUP(A2048,'IDAR Meter Data'!$A:$B,2,1),"")</f>
        <v>160</v>
      </c>
      <c r="F2048" s="75">
        <f>IF(CECCZ="CZ03",'Outside Temp'!B2048,IF(CECCZ="CZ04",'Outside Temp'!B2049,IF(CECCZ="CZ12",'Outside Temp'!B2050, IF(CECCZ="CZ13",'Outside Temp'!B2051))))</f>
        <v>59.56666667</v>
      </c>
      <c r="G2048" s="12">
        <f t="shared" si="3"/>
        <v>1</v>
      </c>
    </row>
    <row r="2049" ht="15.75" customHeight="1">
      <c r="A2049" s="13">
        <v>42146.364583333336</v>
      </c>
      <c r="B2049" s="73">
        <f t="shared" si="1"/>
        <v>42146</v>
      </c>
      <c r="C2049" s="74">
        <f>IF(NewCustomer="Yes", IF(COUNTIF($I$2:$I$11,B2049)&gt;0,0,WEEKDAY(B2049,2)),IF(COUNTIF($I$2:$I$21,B2049)&gt;0,0,WEEKDAY(B2049,2)))</f>
        <v>5</v>
      </c>
      <c r="D2049" s="74">
        <f t="shared" si="2"/>
        <v>8</v>
      </c>
      <c r="E2049" s="12">
        <f>IFERROR(VLOOKUP(A2049,'IDAR Meter Data'!$A:$B,2,1),"")</f>
        <v>151</v>
      </c>
      <c r="F2049" s="75">
        <f>IF(CECCZ="CZ03",'Outside Temp'!B2049,IF(CECCZ="CZ04",'Outside Temp'!B2050,IF(CECCZ="CZ12",'Outside Temp'!B2051, IF(CECCZ="CZ13",'Outside Temp'!B2052))))</f>
        <v>59.81666667</v>
      </c>
      <c r="G2049" s="12">
        <f t="shared" si="3"/>
        <v>1</v>
      </c>
    </row>
    <row r="2050" ht="15.75" customHeight="1">
      <c r="A2050" s="13">
        <v>42146.375</v>
      </c>
      <c r="B2050" s="73">
        <f t="shared" si="1"/>
        <v>42146</v>
      </c>
      <c r="C2050" s="74">
        <f>IF(NewCustomer="Yes", IF(COUNTIF($I$2:$I$11,B2050)&gt;0,0,WEEKDAY(B2050,2)),IF(COUNTIF($I$2:$I$21,B2050)&gt;0,0,WEEKDAY(B2050,2)))</f>
        <v>5</v>
      </c>
      <c r="D2050" s="74">
        <f t="shared" si="2"/>
        <v>9</v>
      </c>
      <c r="E2050" s="12">
        <f>IFERROR(VLOOKUP(A2050,'IDAR Meter Data'!$A:$B,2,1),"")</f>
        <v>153</v>
      </c>
      <c r="F2050" s="75">
        <f>IF(CECCZ="CZ03",'Outside Temp'!B2050,IF(CECCZ="CZ04",'Outside Temp'!B2051,IF(CECCZ="CZ12",'Outside Temp'!B2052, IF(CECCZ="CZ13",'Outside Temp'!B2053))))</f>
        <v>60.20689655</v>
      </c>
      <c r="G2050" s="12">
        <f t="shared" si="3"/>
        <v>1</v>
      </c>
    </row>
    <row r="2051" ht="15.75" customHeight="1">
      <c r="A2051" s="13">
        <v>42146.385416666664</v>
      </c>
      <c r="B2051" s="73">
        <f t="shared" si="1"/>
        <v>42146</v>
      </c>
      <c r="C2051" s="74">
        <f>IF(NewCustomer="Yes", IF(COUNTIF($I$2:$I$11,B2051)&gt;0,0,WEEKDAY(B2051,2)),IF(COUNTIF($I$2:$I$21,B2051)&gt;0,0,WEEKDAY(B2051,2)))</f>
        <v>5</v>
      </c>
      <c r="D2051" s="74">
        <f t="shared" si="2"/>
        <v>9</v>
      </c>
      <c r="E2051" s="12">
        <f>IFERROR(VLOOKUP(A2051,'IDAR Meter Data'!$A:$B,2,1),"")</f>
        <v>165</v>
      </c>
      <c r="F2051" s="75">
        <f>IF(CECCZ="CZ03",'Outside Temp'!B2051,IF(CECCZ="CZ04",'Outside Temp'!B2052,IF(CECCZ="CZ12",'Outside Temp'!B2053, IF(CECCZ="CZ13",'Outside Temp'!B2054))))</f>
        <v>60.98275862</v>
      </c>
      <c r="G2051" s="12">
        <f t="shared" si="3"/>
        <v>1</v>
      </c>
    </row>
    <row r="2052" ht="15.75" customHeight="1">
      <c r="A2052" s="13">
        <v>42146.395833333336</v>
      </c>
      <c r="B2052" s="73">
        <f t="shared" si="1"/>
        <v>42146</v>
      </c>
      <c r="C2052" s="74">
        <f>IF(NewCustomer="Yes", IF(COUNTIF($I$2:$I$11,B2052)&gt;0,0,WEEKDAY(B2052,2)),IF(COUNTIF($I$2:$I$21,B2052)&gt;0,0,WEEKDAY(B2052,2)))</f>
        <v>5</v>
      </c>
      <c r="D2052" s="74">
        <f t="shared" si="2"/>
        <v>9</v>
      </c>
      <c r="E2052" s="12">
        <f>IFERROR(VLOOKUP(A2052,'IDAR Meter Data'!$A:$B,2,1),"")</f>
        <v>183</v>
      </c>
      <c r="F2052" s="75">
        <f>IF(CECCZ="CZ03",'Outside Temp'!B2052,IF(CECCZ="CZ04",'Outside Temp'!B2053,IF(CECCZ="CZ12",'Outside Temp'!B2054, IF(CECCZ="CZ13",'Outside Temp'!B2055))))</f>
        <v>61.75862069</v>
      </c>
      <c r="G2052" s="12">
        <f t="shared" si="3"/>
        <v>1</v>
      </c>
    </row>
    <row r="2053" ht="15.75" customHeight="1">
      <c r="A2053" s="13">
        <v>42146.40625</v>
      </c>
      <c r="B2053" s="73">
        <f t="shared" si="1"/>
        <v>42146</v>
      </c>
      <c r="C2053" s="74">
        <f>IF(NewCustomer="Yes", IF(COUNTIF($I$2:$I$11,B2053)&gt;0,0,WEEKDAY(B2053,2)),IF(COUNTIF($I$2:$I$21,B2053)&gt;0,0,WEEKDAY(B2053,2)))</f>
        <v>5</v>
      </c>
      <c r="D2053" s="74">
        <f t="shared" si="2"/>
        <v>9</v>
      </c>
      <c r="E2053" s="12">
        <f>IFERROR(VLOOKUP(A2053,'IDAR Meter Data'!$A:$B,2,1),"")</f>
        <v>189</v>
      </c>
      <c r="F2053" s="75">
        <f>IF(CECCZ="CZ03",'Outside Temp'!B2053,IF(CECCZ="CZ04",'Outside Temp'!B2054,IF(CECCZ="CZ12",'Outside Temp'!B2055, IF(CECCZ="CZ13",'Outside Temp'!B2056))))</f>
        <v>62.53448276</v>
      </c>
      <c r="G2053" s="12">
        <f t="shared" si="3"/>
        <v>1</v>
      </c>
    </row>
    <row r="2054" ht="15.75" customHeight="1">
      <c r="A2054" s="13">
        <v>42146.416666666664</v>
      </c>
      <c r="B2054" s="73">
        <f t="shared" si="1"/>
        <v>42146</v>
      </c>
      <c r="C2054" s="74">
        <f>IF(NewCustomer="Yes", IF(COUNTIF($I$2:$I$11,B2054)&gt;0,0,WEEKDAY(B2054,2)),IF(COUNTIF($I$2:$I$21,B2054)&gt;0,0,WEEKDAY(B2054,2)))</f>
        <v>5</v>
      </c>
      <c r="D2054" s="74">
        <f t="shared" si="2"/>
        <v>10</v>
      </c>
      <c r="E2054" s="12">
        <f>IFERROR(VLOOKUP(A2054,'IDAR Meter Data'!$A:$B,2,1),"")</f>
        <v>194</v>
      </c>
      <c r="F2054" s="75">
        <f>IF(CECCZ="CZ03",'Outside Temp'!B2054,IF(CECCZ="CZ04",'Outside Temp'!B2055,IF(CECCZ="CZ12",'Outside Temp'!B2056, IF(CECCZ="CZ13",'Outside Temp'!B2057))))</f>
        <v>62.93333333</v>
      </c>
      <c r="G2054" s="12">
        <f t="shared" si="3"/>
        <v>1</v>
      </c>
    </row>
    <row r="2055" ht="15.75" customHeight="1">
      <c r="A2055" s="13">
        <v>42146.427083333336</v>
      </c>
      <c r="B2055" s="73">
        <f t="shared" si="1"/>
        <v>42146</v>
      </c>
      <c r="C2055" s="74">
        <f>IF(NewCustomer="Yes", IF(COUNTIF($I$2:$I$11,B2055)&gt;0,0,WEEKDAY(B2055,2)),IF(COUNTIF($I$2:$I$21,B2055)&gt;0,0,WEEKDAY(B2055,2)))</f>
        <v>5</v>
      </c>
      <c r="D2055" s="74">
        <f t="shared" si="2"/>
        <v>10</v>
      </c>
      <c r="E2055" s="12">
        <f>IFERROR(VLOOKUP(A2055,'IDAR Meter Data'!$A:$B,2,1),"")</f>
        <v>190</v>
      </c>
      <c r="F2055" s="75">
        <f>IF(CECCZ="CZ03",'Outside Temp'!B2055,IF(CECCZ="CZ04",'Outside Temp'!B2056,IF(CECCZ="CZ12",'Outside Temp'!B2057, IF(CECCZ="CZ13",'Outside Temp'!B2058))))</f>
        <v>62.68333333</v>
      </c>
      <c r="G2055" s="12">
        <f t="shared" si="3"/>
        <v>1</v>
      </c>
    </row>
    <row r="2056" ht="15.75" customHeight="1">
      <c r="A2056" s="13">
        <v>42146.4375</v>
      </c>
      <c r="B2056" s="73">
        <f t="shared" si="1"/>
        <v>42146</v>
      </c>
      <c r="C2056" s="74">
        <f>IF(NewCustomer="Yes", IF(COUNTIF($I$2:$I$11,B2056)&gt;0,0,WEEKDAY(B2056,2)),IF(COUNTIF($I$2:$I$21,B2056)&gt;0,0,WEEKDAY(B2056,2)))</f>
        <v>5</v>
      </c>
      <c r="D2056" s="74">
        <f t="shared" si="2"/>
        <v>10</v>
      </c>
      <c r="E2056" s="12">
        <f>IFERROR(VLOOKUP(A2056,'IDAR Meter Data'!$A:$B,2,1),"")</f>
        <v>198</v>
      </c>
      <c r="F2056" s="75">
        <f>IF(CECCZ="CZ03",'Outside Temp'!B2056,IF(CECCZ="CZ04",'Outside Temp'!B2057,IF(CECCZ="CZ12",'Outside Temp'!B2058, IF(CECCZ="CZ13",'Outside Temp'!B2059))))</f>
        <v>62.43333333</v>
      </c>
      <c r="G2056" s="12">
        <f t="shared" si="3"/>
        <v>1</v>
      </c>
    </row>
    <row r="2057" ht="15.75" customHeight="1">
      <c r="A2057" s="13">
        <v>42146.447916666664</v>
      </c>
      <c r="B2057" s="73">
        <f t="shared" si="1"/>
        <v>42146</v>
      </c>
      <c r="C2057" s="74">
        <f>IF(NewCustomer="Yes", IF(COUNTIF($I$2:$I$11,B2057)&gt;0,0,WEEKDAY(B2057,2)),IF(COUNTIF($I$2:$I$21,B2057)&gt;0,0,WEEKDAY(B2057,2)))</f>
        <v>5</v>
      </c>
      <c r="D2057" s="74">
        <f t="shared" si="2"/>
        <v>10</v>
      </c>
      <c r="E2057" s="12">
        <f>IFERROR(VLOOKUP(A2057,'IDAR Meter Data'!$A:$B,2,1),"")</f>
        <v>202</v>
      </c>
      <c r="F2057" s="75">
        <f>IF(CECCZ="CZ03",'Outside Temp'!B2057,IF(CECCZ="CZ04",'Outside Temp'!B2058,IF(CECCZ="CZ12",'Outside Temp'!B2059, IF(CECCZ="CZ13",'Outside Temp'!B2060))))</f>
        <v>62.18333333</v>
      </c>
      <c r="G2057" s="12">
        <f t="shared" si="3"/>
        <v>1</v>
      </c>
    </row>
    <row r="2058" ht="15.75" customHeight="1">
      <c r="A2058" s="13">
        <v>42146.458333333336</v>
      </c>
      <c r="B2058" s="73">
        <f t="shared" si="1"/>
        <v>42146</v>
      </c>
      <c r="C2058" s="74">
        <f>IF(NewCustomer="Yes", IF(COUNTIF($I$2:$I$11,B2058)&gt;0,0,WEEKDAY(B2058,2)),IF(COUNTIF($I$2:$I$21,B2058)&gt;0,0,WEEKDAY(B2058,2)))</f>
        <v>5</v>
      </c>
      <c r="D2058" s="74">
        <f t="shared" si="2"/>
        <v>11</v>
      </c>
      <c r="E2058" s="12">
        <f>IFERROR(VLOOKUP(A2058,'IDAR Meter Data'!$A:$B,2,1),"")</f>
        <v>199</v>
      </c>
      <c r="F2058" s="75">
        <f>IF(CECCZ="CZ03",'Outside Temp'!B2058,IF(CECCZ="CZ04",'Outside Temp'!B2059,IF(CECCZ="CZ12",'Outside Temp'!B2060, IF(CECCZ="CZ13",'Outside Temp'!B2061))))</f>
        <v>61.85185185</v>
      </c>
      <c r="G2058" s="12">
        <f t="shared" si="3"/>
        <v>1</v>
      </c>
    </row>
    <row r="2059" ht="15.75" customHeight="1">
      <c r="A2059" s="13">
        <v>42146.46875</v>
      </c>
      <c r="B2059" s="73">
        <f t="shared" si="1"/>
        <v>42146</v>
      </c>
      <c r="C2059" s="74">
        <f>IF(NewCustomer="Yes", IF(COUNTIF($I$2:$I$11,B2059)&gt;0,0,WEEKDAY(B2059,2)),IF(COUNTIF($I$2:$I$21,B2059)&gt;0,0,WEEKDAY(B2059,2)))</f>
        <v>5</v>
      </c>
      <c r="D2059" s="74">
        <f t="shared" si="2"/>
        <v>11</v>
      </c>
      <c r="E2059" s="12">
        <f>IFERROR(VLOOKUP(A2059,'IDAR Meter Data'!$A:$B,2,1),"")</f>
        <v>200</v>
      </c>
      <c r="F2059" s="75">
        <f>IF(CECCZ="CZ03",'Outside Temp'!B2059,IF(CECCZ="CZ04",'Outside Temp'!B2060,IF(CECCZ="CZ12",'Outside Temp'!B2061, IF(CECCZ="CZ13",'Outside Temp'!B2062))))</f>
        <v>61.2962963</v>
      </c>
      <c r="G2059" s="12">
        <f t="shared" si="3"/>
        <v>1</v>
      </c>
    </row>
    <row r="2060" ht="15.75" customHeight="1">
      <c r="A2060" s="13">
        <v>42146.479166666664</v>
      </c>
      <c r="B2060" s="73">
        <f t="shared" si="1"/>
        <v>42146</v>
      </c>
      <c r="C2060" s="74">
        <f>IF(NewCustomer="Yes", IF(COUNTIF($I$2:$I$11,B2060)&gt;0,0,WEEKDAY(B2060,2)),IF(COUNTIF($I$2:$I$21,B2060)&gt;0,0,WEEKDAY(B2060,2)))</f>
        <v>5</v>
      </c>
      <c r="D2060" s="74">
        <f t="shared" si="2"/>
        <v>11</v>
      </c>
      <c r="E2060" s="12">
        <f>IFERROR(VLOOKUP(A2060,'IDAR Meter Data'!$A:$B,2,1),"")</f>
        <v>189</v>
      </c>
      <c r="F2060" s="75">
        <f>IF(CECCZ="CZ03",'Outside Temp'!B2060,IF(CECCZ="CZ04",'Outside Temp'!B2061,IF(CECCZ="CZ12",'Outside Temp'!B2062, IF(CECCZ="CZ13",'Outside Temp'!B2063))))</f>
        <v>61.21212121</v>
      </c>
      <c r="G2060" s="12">
        <f t="shared" si="3"/>
        <v>1</v>
      </c>
    </row>
    <row r="2061" ht="15.75" customHeight="1">
      <c r="A2061" s="13">
        <v>42146.489583333336</v>
      </c>
      <c r="B2061" s="73">
        <f t="shared" si="1"/>
        <v>42146</v>
      </c>
      <c r="C2061" s="74">
        <f>IF(NewCustomer="Yes", IF(COUNTIF($I$2:$I$11,B2061)&gt;0,0,WEEKDAY(B2061,2)),IF(COUNTIF($I$2:$I$21,B2061)&gt;0,0,WEEKDAY(B2061,2)))</f>
        <v>5</v>
      </c>
      <c r="D2061" s="74">
        <f t="shared" si="2"/>
        <v>11</v>
      </c>
      <c r="E2061" s="12">
        <f>IFERROR(VLOOKUP(A2061,'IDAR Meter Data'!$A:$B,2,1),"")</f>
        <v>192</v>
      </c>
      <c r="F2061" s="75">
        <f>IF(CECCZ="CZ03",'Outside Temp'!B2061,IF(CECCZ="CZ04",'Outside Temp'!B2062,IF(CECCZ="CZ12",'Outside Temp'!B2063, IF(CECCZ="CZ13",'Outside Temp'!B2064))))</f>
        <v>61.66666667</v>
      </c>
      <c r="G2061" s="12">
        <f t="shared" si="3"/>
        <v>1</v>
      </c>
    </row>
    <row r="2062" ht="15.75" customHeight="1">
      <c r="A2062" s="13">
        <v>42146.5</v>
      </c>
      <c r="B2062" s="73">
        <f t="shared" si="1"/>
        <v>42146</v>
      </c>
      <c r="C2062" s="74">
        <f>IF(NewCustomer="Yes", IF(COUNTIF($I$2:$I$11,B2062)&gt;0,0,WEEKDAY(B2062,2)),IF(COUNTIF($I$2:$I$21,B2062)&gt;0,0,WEEKDAY(B2062,2)))</f>
        <v>5</v>
      </c>
      <c r="D2062" s="74">
        <f t="shared" si="2"/>
        <v>12</v>
      </c>
      <c r="E2062" s="12">
        <f>IFERROR(VLOOKUP(A2062,'IDAR Meter Data'!$A:$B,2,1),"")</f>
        <v>202</v>
      </c>
      <c r="F2062" s="75">
        <f>IF(CECCZ="CZ03",'Outside Temp'!B2062,IF(CECCZ="CZ04",'Outside Temp'!B2063,IF(CECCZ="CZ12",'Outside Temp'!B2064, IF(CECCZ="CZ13",'Outside Temp'!B2065))))</f>
        <v>62</v>
      </c>
      <c r="G2062" s="12">
        <f t="shared" si="3"/>
        <v>1</v>
      </c>
    </row>
    <row r="2063" ht="15.75" customHeight="1">
      <c r="A2063" s="13">
        <v>42146.510416666664</v>
      </c>
      <c r="B2063" s="73">
        <f t="shared" si="1"/>
        <v>42146</v>
      </c>
      <c r="C2063" s="74">
        <f>IF(NewCustomer="Yes", IF(COUNTIF($I$2:$I$11,B2063)&gt;0,0,WEEKDAY(B2063,2)),IF(COUNTIF($I$2:$I$21,B2063)&gt;0,0,WEEKDAY(B2063,2)))</f>
        <v>5</v>
      </c>
      <c r="D2063" s="74">
        <f t="shared" si="2"/>
        <v>12</v>
      </c>
      <c r="E2063" s="12">
        <f>IFERROR(VLOOKUP(A2063,'IDAR Meter Data'!$A:$B,2,1),"")</f>
        <v>204</v>
      </c>
      <c r="F2063" s="75">
        <f>IF(CECCZ="CZ03",'Outside Temp'!B2063,IF(CECCZ="CZ04",'Outside Temp'!B2064,IF(CECCZ="CZ12",'Outside Temp'!B2065, IF(CECCZ="CZ13",'Outside Temp'!B2066))))</f>
        <v>62</v>
      </c>
      <c r="G2063" s="12">
        <f t="shared" si="3"/>
        <v>1</v>
      </c>
    </row>
    <row r="2064" ht="15.75" customHeight="1">
      <c r="A2064" s="13">
        <v>42146.520833333336</v>
      </c>
      <c r="B2064" s="73">
        <f t="shared" si="1"/>
        <v>42146</v>
      </c>
      <c r="C2064" s="74">
        <f>IF(NewCustomer="Yes", IF(COUNTIF($I$2:$I$11,B2064)&gt;0,0,WEEKDAY(B2064,2)),IF(COUNTIF($I$2:$I$21,B2064)&gt;0,0,WEEKDAY(B2064,2)))</f>
        <v>5</v>
      </c>
      <c r="D2064" s="74">
        <f t="shared" si="2"/>
        <v>12</v>
      </c>
      <c r="E2064" s="12">
        <f>IFERROR(VLOOKUP(A2064,'IDAR Meter Data'!$A:$B,2,1),"")</f>
        <v>187</v>
      </c>
      <c r="F2064" s="75">
        <f>IF(CECCZ="CZ03",'Outside Temp'!B2064,IF(CECCZ="CZ04",'Outside Temp'!B2065,IF(CECCZ="CZ12",'Outside Temp'!B2066, IF(CECCZ="CZ13",'Outside Temp'!B2067))))</f>
        <v>62</v>
      </c>
      <c r="G2064" s="12">
        <f t="shared" si="3"/>
        <v>1</v>
      </c>
    </row>
    <row r="2065" ht="15.75" customHeight="1">
      <c r="A2065" s="13">
        <v>42146.53125</v>
      </c>
      <c r="B2065" s="73">
        <f t="shared" si="1"/>
        <v>42146</v>
      </c>
      <c r="C2065" s="74">
        <f>IF(NewCustomer="Yes", IF(COUNTIF($I$2:$I$11,B2065)&gt;0,0,WEEKDAY(B2065,2)),IF(COUNTIF($I$2:$I$21,B2065)&gt;0,0,WEEKDAY(B2065,2)))</f>
        <v>5</v>
      </c>
      <c r="D2065" s="74">
        <f t="shared" si="2"/>
        <v>12</v>
      </c>
      <c r="E2065" s="12">
        <f>IFERROR(VLOOKUP(A2065,'IDAR Meter Data'!$A:$B,2,1),"")</f>
        <v>198</v>
      </c>
      <c r="F2065" s="75">
        <f>IF(CECCZ="CZ03",'Outside Temp'!B2065,IF(CECCZ="CZ04",'Outside Temp'!B2066,IF(CECCZ="CZ12",'Outside Temp'!B2067, IF(CECCZ="CZ13",'Outside Temp'!B2068))))</f>
        <v>62</v>
      </c>
      <c r="G2065" s="12">
        <f t="shared" si="3"/>
        <v>1</v>
      </c>
    </row>
    <row r="2066" ht="15.75" customHeight="1">
      <c r="A2066" s="13">
        <v>42146.541666666664</v>
      </c>
      <c r="B2066" s="73">
        <f t="shared" si="1"/>
        <v>42146</v>
      </c>
      <c r="C2066" s="74">
        <f>IF(NewCustomer="Yes", IF(COUNTIF($I$2:$I$11,B2066)&gt;0,0,WEEKDAY(B2066,2)),IF(COUNTIF($I$2:$I$21,B2066)&gt;0,0,WEEKDAY(B2066,2)))</f>
        <v>5</v>
      </c>
      <c r="D2066" s="74">
        <f t="shared" si="2"/>
        <v>13</v>
      </c>
      <c r="E2066" s="12">
        <f>IFERROR(VLOOKUP(A2066,'IDAR Meter Data'!$A:$B,2,1),"")</f>
        <v>188</v>
      </c>
      <c r="F2066" s="75">
        <f>IF(CECCZ="CZ03",'Outside Temp'!B2066,IF(CECCZ="CZ04",'Outside Temp'!B2067,IF(CECCZ="CZ12",'Outside Temp'!B2068, IF(CECCZ="CZ13",'Outside Temp'!B2069))))</f>
        <v>61.93333333</v>
      </c>
      <c r="G2066" s="12">
        <f t="shared" si="3"/>
        <v>1</v>
      </c>
    </row>
    <row r="2067" ht="15.75" customHeight="1">
      <c r="A2067" s="13">
        <v>42146.552083333336</v>
      </c>
      <c r="B2067" s="73">
        <f t="shared" si="1"/>
        <v>42146</v>
      </c>
      <c r="C2067" s="74">
        <f>IF(NewCustomer="Yes", IF(COUNTIF($I$2:$I$11,B2067)&gt;0,0,WEEKDAY(B2067,2)),IF(COUNTIF($I$2:$I$21,B2067)&gt;0,0,WEEKDAY(B2067,2)))</f>
        <v>5</v>
      </c>
      <c r="D2067" s="74">
        <f t="shared" si="2"/>
        <v>13</v>
      </c>
      <c r="E2067" s="12">
        <f>IFERROR(VLOOKUP(A2067,'IDAR Meter Data'!$A:$B,2,1),"")</f>
        <v>197</v>
      </c>
      <c r="F2067" s="75">
        <f>IF(CECCZ="CZ03",'Outside Temp'!B2067,IF(CECCZ="CZ04",'Outside Temp'!B2068,IF(CECCZ="CZ12",'Outside Temp'!B2069, IF(CECCZ="CZ13",'Outside Temp'!B2070))))</f>
        <v>61.68333333</v>
      </c>
      <c r="G2067" s="12">
        <f t="shared" si="3"/>
        <v>1</v>
      </c>
    </row>
    <row r="2068" ht="15.75" customHeight="1">
      <c r="A2068" s="13">
        <v>42146.5625</v>
      </c>
      <c r="B2068" s="73">
        <f t="shared" si="1"/>
        <v>42146</v>
      </c>
      <c r="C2068" s="74">
        <f>IF(NewCustomer="Yes", IF(COUNTIF($I$2:$I$11,B2068)&gt;0,0,WEEKDAY(B2068,2)),IF(COUNTIF($I$2:$I$21,B2068)&gt;0,0,WEEKDAY(B2068,2)))</f>
        <v>5</v>
      </c>
      <c r="D2068" s="74">
        <f t="shared" si="2"/>
        <v>13</v>
      </c>
      <c r="E2068" s="12">
        <f>IFERROR(VLOOKUP(A2068,'IDAR Meter Data'!$A:$B,2,1),"")</f>
        <v>206</v>
      </c>
      <c r="F2068" s="75">
        <f>IF(CECCZ="CZ03",'Outside Temp'!B2068,IF(CECCZ="CZ04",'Outside Temp'!B2069,IF(CECCZ="CZ12",'Outside Temp'!B2070, IF(CECCZ="CZ13",'Outside Temp'!B2071))))</f>
        <v>61.43333333</v>
      </c>
      <c r="G2068" s="12">
        <f t="shared" si="3"/>
        <v>1</v>
      </c>
    </row>
    <row r="2069" ht="15.75" customHeight="1">
      <c r="A2069" s="13">
        <v>42146.572916666664</v>
      </c>
      <c r="B2069" s="73">
        <f t="shared" si="1"/>
        <v>42146</v>
      </c>
      <c r="C2069" s="74">
        <f>IF(NewCustomer="Yes", IF(COUNTIF($I$2:$I$11,B2069)&gt;0,0,WEEKDAY(B2069,2)),IF(COUNTIF($I$2:$I$21,B2069)&gt;0,0,WEEKDAY(B2069,2)))</f>
        <v>5</v>
      </c>
      <c r="D2069" s="74">
        <f t="shared" si="2"/>
        <v>13</v>
      </c>
      <c r="E2069" s="12">
        <f>IFERROR(VLOOKUP(A2069,'IDAR Meter Data'!$A:$B,2,1),"")</f>
        <v>189</v>
      </c>
      <c r="F2069" s="75">
        <f>IF(CECCZ="CZ03",'Outside Temp'!B2069,IF(CECCZ="CZ04",'Outside Temp'!B2070,IF(CECCZ="CZ12",'Outside Temp'!B2071, IF(CECCZ="CZ13",'Outside Temp'!B2072))))</f>
        <v>61.18333333</v>
      </c>
      <c r="G2069" s="12">
        <f t="shared" si="3"/>
        <v>1</v>
      </c>
    </row>
    <row r="2070" ht="15.75" customHeight="1">
      <c r="A2070" s="13">
        <v>42146.583333333336</v>
      </c>
      <c r="B2070" s="73">
        <f t="shared" si="1"/>
        <v>42146</v>
      </c>
      <c r="C2070" s="74">
        <f>IF(NewCustomer="Yes", IF(COUNTIF($I$2:$I$11,B2070)&gt;0,0,WEEKDAY(B2070,2)),IF(COUNTIF($I$2:$I$21,B2070)&gt;0,0,WEEKDAY(B2070,2)))</f>
        <v>5</v>
      </c>
      <c r="D2070" s="74">
        <f t="shared" si="2"/>
        <v>14</v>
      </c>
      <c r="E2070" s="12">
        <f>IFERROR(VLOOKUP(A2070,'IDAR Meter Data'!$A:$B,2,1),"")</f>
        <v>203</v>
      </c>
      <c r="F2070" s="75">
        <f>IF(CECCZ="CZ03",'Outside Temp'!B2070,IF(CECCZ="CZ04",'Outside Temp'!B2071,IF(CECCZ="CZ12",'Outside Temp'!B2072, IF(CECCZ="CZ13",'Outside Temp'!B2073))))</f>
        <v>61</v>
      </c>
      <c r="G2070" s="12">
        <f t="shared" si="3"/>
        <v>1</v>
      </c>
    </row>
    <row r="2071" ht="15.75" customHeight="1">
      <c r="A2071" s="13">
        <v>42146.59375</v>
      </c>
      <c r="B2071" s="73">
        <f t="shared" si="1"/>
        <v>42146</v>
      </c>
      <c r="C2071" s="74">
        <f>IF(NewCustomer="Yes", IF(COUNTIF($I$2:$I$11,B2071)&gt;0,0,WEEKDAY(B2071,2)),IF(COUNTIF($I$2:$I$21,B2071)&gt;0,0,WEEKDAY(B2071,2)))</f>
        <v>5</v>
      </c>
      <c r="D2071" s="74">
        <f t="shared" si="2"/>
        <v>14</v>
      </c>
      <c r="E2071" s="12">
        <f>IFERROR(VLOOKUP(A2071,'IDAR Meter Data'!$A:$B,2,1),"")</f>
        <v>194</v>
      </c>
      <c r="F2071" s="75">
        <f>IF(CECCZ="CZ03",'Outside Temp'!B2071,IF(CECCZ="CZ04",'Outside Temp'!B2072,IF(CECCZ="CZ12",'Outside Temp'!B2073, IF(CECCZ="CZ13",'Outside Temp'!B2074))))</f>
        <v>61</v>
      </c>
      <c r="G2071" s="12">
        <f t="shared" si="3"/>
        <v>1</v>
      </c>
    </row>
    <row r="2072" ht="15.75" customHeight="1">
      <c r="A2072" s="13">
        <v>42146.604166666664</v>
      </c>
      <c r="B2072" s="73">
        <f t="shared" si="1"/>
        <v>42146</v>
      </c>
      <c r="C2072" s="74">
        <f>IF(NewCustomer="Yes", IF(COUNTIF($I$2:$I$11,B2072)&gt;0,0,WEEKDAY(B2072,2)),IF(COUNTIF($I$2:$I$21,B2072)&gt;0,0,WEEKDAY(B2072,2)))</f>
        <v>5</v>
      </c>
      <c r="D2072" s="74">
        <f t="shared" si="2"/>
        <v>14</v>
      </c>
      <c r="E2072" s="12">
        <f>IFERROR(VLOOKUP(A2072,'IDAR Meter Data'!$A:$B,2,1),"")</f>
        <v>213</v>
      </c>
      <c r="F2072" s="75">
        <f>IF(CECCZ="CZ03",'Outside Temp'!B2072,IF(CECCZ="CZ04",'Outside Temp'!B2073,IF(CECCZ="CZ12",'Outside Temp'!B2074, IF(CECCZ="CZ13",'Outside Temp'!B2075))))</f>
        <v>61</v>
      </c>
      <c r="G2072" s="12">
        <f t="shared" si="3"/>
        <v>1</v>
      </c>
    </row>
    <row r="2073" ht="15.75" customHeight="1">
      <c r="A2073" s="13">
        <v>42146.614583333336</v>
      </c>
      <c r="B2073" s="73">
        <f t="shared" si="1"/>
        <v>42146</v>
      </c>
      <c r="C2073" s="74">
        <f>IF(NewCustomer="Yes", IF(COUNTIF($I$2:$I$11,B2073)&gt;0,0,WEEKDAY(B2073,2)),IF(COUNTIF($I$2:$I$21,B2073)&gt;0,0,WEEKDAY(B2073,2)))</f>
        <v>5</v>
      </c>
      <c r="D2073" s="74">
        <f t="shared" si="2"/>
        <v>14</v>
      </c>
      <c r="E2073" s="12">
        <f>IFERROR(VLOOKUP(A2073,'IDAR Meter Data'!$A:$B,2,1),"")</f>
        <v>209</v>
      </c>
      <c r="F2073" s="75">
        <f>IF(CECCZ="CZ03",'Outside Temp'!B2073,IF(CECCZ="CZ04",'Outside Temp'!B2074,IF(CECCZ="CZ12",'Outside Temp'!B2075, IF(CECCZ="CZ13",'Outside Temp'!B2076))))</f>
        <v>61</v>
      </c>
      <c r="G2073" s="12">
        <f t="shared" si="3"/>
        <v>1</v>
      </c>
    </row>
    <row r="2074" ht="15.75" customHeight="1">
      <c r="A2074" s="13">
        <v>42146.625</v>
      </c>
      <c r="B2074" s="73">
        <f t="shared" si="1"/>
        <v>42146</v>
      </c>
      <c r="C2074" s="74">
        <f>IF(NewCustomer="Yes", IF(COUNTIF($I$2:$I$11,B2074)&gt;0,0,WEEKDAY(B2074,2)),IF(COUNTIF($I$2:$I$21,B2074)&gt;0,0,WEEKDAY(B2074,2)))</f>
        <v>5</v>
      </c>
      <c r="D2074" s="74">
        <f t="shared" si="2"/>
        <v>15</v>
      </c>
      <c r="E2074" s="12">
        <f>IFERROR(VLOOKUP(A2074,'IDAR Meter Data'!$A:$B,2,1),"")</f>
        <v>201</v>
      </c>
      <c r="F2074" s="75">
        <f>IF(CECCZ="CZ03",'Outside Temp'!B2074,IF(CECCZ="CZ04",'Outside Temp'!B2075,IF(CECCZ="CZ12",'Outside Temp'!B2076, IF(CECCZ="CZ13",'Outside Temp'!B2077))))</f>
        <v>61</v>
      </c>
      <c r="G2074" s="12">
        <f t="shared" si="3"/>
        <v>1</v>
      </c>
    </row>
    <row r="2075" ht="15.75" customHeight="1">
      <c r="A2075" s="13">
        <v>42146.635416666664</v>
      </c>
      <c r="B2075" s="73">
        <f t="shared" si="1"/>
        <v>42146</v>
      </c>
      <c r="C2075" s="74">
        <f>IF(NewCustomer="Yes", IF(COUNTIF($I$2:$I$11,B2075)&gt;0,0,WEEKDAY(B2075,2)),IF(COUNTIF($I$2:$I$21,B2075)&gt;0,0,WEEKDAY(B2075,2)))</f>
        <v>5</v>
      </c>
      <c r="D2075" s="74">
        <f t="shared" si="2"/>
        <v>15</v>
      </c>
      <c r="E2075" s="12">
        <f>IFERROR(VLOOKUP(A2075,'IDAR Meter Data'!$A:$B,2,1),"")</f>
        <v>199</v>
      </c>
      <c r="F2075" s="75">
        <f>IF(CECCZ="CZ03",'Outside Temp'!B2075,IF(CECCZ="CZ04",'Outside Temp'!B2076,IF(CECCZ="CZ12",'Outside Temp'!B2077, IF(CECCZ="CZ13",'Outside Temp'!B2078))))</f>
        <v>61</v>
      </c>
      <c r="G2075" s="12">
        <f t="shared" si="3"/>
        <v>1</v>
      </c>
    </row>
    <row r="2076" ht="15.75" customHeight="1">
      <c r="A2076" s="13">
        <v>42146.645833333336</v>
      </c>
      <c r="B2076" s="73">
        <f t="shared" si="1"/>
        <v>42146</v>
      </c>
      <c r="C2076" s="74">
        <f>IF(NewCustomer="Yes", IF(COUNTIF($I$2:$I$11,B2076)&gt;0,0,WEEKDAY(B2076,2)),IF(COUNTIF($I$2:$I$21,B2076)&gt;0,0,WEEKDAY(B2076,2)))</f>
        <v>5</v>
      </c>
      <c r="D2076" s="74">
        <f t="shared" si="2"/>
        <v>15</v>
      </c>
      <c r="E2076" s="12">
        <f>IFERROR(VLOOKUP(A2076,'IDAR Meter Data'!$A:$B,2,1),"")</f>
        <v>208</v>
      </c>
      <c r="F2076" s="75">
        <f>IF(CECCZ="CZ03",'Outside Temp'!B2076,IF(CECCZ="CZ04",'Outside Temp'!B2077,IF(CECCZ="CZ12",'Outside Temp'!B2078, IF(CECCZ="CZ13",'Outside Temp'!B2079))))</f>
        <v>61</v>
      </c>
      <c r="G2076" s="12">
        <f t="shared" si="3"/>
        <v>1</v>
      </c>
    </row>
    <row r="2077" ht="15.75" customHeight="1">
      <c r="A2077" s="13">
        <v>42146.65625</v>
      </c>
      <c r="B2077" s="73">
        <f t="shared" si="1"/>
        <v>42146</v>
      </c>
      <c r="C2077" s="74">
        <f>IF(NewCustomer="Yes", IF(COUNTIF($I$2:$I$11,B2077)&gt;0,0,WEEKDAY(B2077,2)),IF(COUNTIF($I$2:$I$21,B2077)&gt;0,0,WEEKDAY(B2077,2)))</f>
        <v>5</v>
      </c>
      <c r="D2077" s="74">
        <f t="shared" si="2"/>
        <v>15</v>
      </c>
      <c r="E2077" s="12">
        <f>IFERROR(VLOOKUP(A2077,'IDAR Meter Data'!$A:$B,2,1),"")</f>
        <v>206</v>
      </c>
      <c r="F2077" s="75">
        <f>IF(CECCZ="CZ03",'Outside Temp'!B2077,IF(CECCZ="CZ04",'Outside Temp'!B2078,IF(CECCZ="CZ12",'Outside Temp'!B2079, IF(CECCZ="CZ13",'Outside Temp'!B2080))))</f>
        <v>61</v>
      </c>
      <c r="G2077" s="12">
        <f t="shared" si="3"/>
        <v>1</v>
      </c>
    </row>
    <row r="2078" ht="15.75" customHeight="1">
      <c r="A2078" s="13">
        <v>42146.666666666664</v>
      </c>
      <c r="B2078" s="73">
        <f t="shared" si="1"/>
        <v>42146</v>
      </c>
      <c r="C2078" s="74">
        <f>IF(NewCustomer="Yes", IF(COUNTIF($I$2:$I$11,B2078)&gt;0,0,WEEKDAY(B2078,2)),IF(COUNTIF($I$2:$I$21,B2078)&gt;0,0,WEEKDAY(B2078,2)))</f>
        <v>5</v>
      </c>
      <c r="D2078" s="74">
        <f t="shared" si="2"/>
        <v>16</v>
      </c>
      <c r="E2078" s="12">
        <f>IFERROR(VLOOKUP(A2078,'IDAR Meter Data'!$A:$B,2,1),"")</f>
        <v>204</v>
      </c>
      <c r="F2078" s="75">
        <f>IF(CECCZ="CZ03",'Outside Temp'!B2078,IF(CECCZ="CZ04",'Outside Temp'!B2079,IF(CECCZ="CZ12",'Outside Temp'!B2080, IF(CECCZ="CZ13",'Outside Temp'!B2081))))</f>
        <v>61</v>
      </c>
      <c r="G2078" s="12">
        <f t="shared" si="3"/>
        <v>1</v>
      </c>
    </row>
    <row r="2079" ht="15.75" customHeight="1">
      <c r="A2079" s="13">
        <v>42146.677083333336</v>
      </c>
      <c r="B2079" s="73">
        <f t="shared" si="1"/>
        <v>42146</v>
      </c>
      <c r="C2079" s="74">
        <f>IF(NewCustomer="Yes", IF(COUNTIF($I$2:$I$11,B2079)&gt;0,0,WEEKDAY(B2079,2)),IF(COUNTIF($I$2:$I$21,B2079)&gt;0,0,WEEKDAY(B2079,2)))</f>
        <v>5</v>
      </c>
      <c r="D2079" s="74">
        <f t="shared" si="2"/>
        <v>16</v>
      </c>
      <c r="E2079" s="12">
        <f>IFERROR(VLOOKUP(A2079,'IDAR Meter Data'!$A:$B,2,1),"")</f>
        <v>197</v>
      </c>
      <c r="F2079" s="75">
        <f>IF(CECCZ="CZ03",'Outside Temp'!B2079,IF(CECCZ="CZ04",'Outside Temp'!B2080,IF(CECCZ="CZ12",'Outside Temp'!B2081, IF(CECCZ="CZ13",'Outside Temp'!B2082))))</f>
        <v>61</v>
      </c>
      <c r="G2079" s="12">
        <f t="shared" si="3"/>
        <v>1</v>
      </c>
    </row>
    <row r="2080" ht="15.75" customHeight="1">
      <c r="A2080" s="13">
        <v>42146.6875</v>
      </c>
      <c r="B2080" s="73">
        <f t="shared" si="1"/>
        <v>42146</v>
      </c>
      <c r="C2080" s="74">
        <f>IF(NewCustomer="Yes", IF(COUNTIF($I$2:$I$11,B2080)&gt;0,0,WEEKDAY(B2080,2)),IF(COUNTIF($I$2:$I$21,B2080)&gt;0,0,WEEKDAY(B2080,2)))</f>
        <v>5</v>
      </c>
      <c r="D2080" s="74">
        <f t="shared" si="2"/>
        <v>16</v>
      </c>
      <c r="E2080" s="12">
        <f>IFERROR(VLOOKUP(A2080,'IDAR Meter Data'!$A:$B,2,1),"")</f>
        <v>202</v>
      </c>
      <c r="F2080" s="75">
        <f>IF(CECCZ="CZ03",'Outside Temp'!B2080,IF(CECCZ="CZ04",'Outside Temp'!B2081,IF(CECCZ="CZ12",'Outside Temp'!B2082, IF(CECCZ="CZ13",'Outside Temp'!B2083))))</f>
        <v>61</v>
      </c>
      <c r="G2080" s="12">
        <f t="shared" si="3"/>
        <v>1</v>
      </c>
    </row>
    <row r="2081" ht="15.75" customHeight="1">
      <c r="A2081" s="13">
        <v>42146.697916666664</v>
      </c>
      <c r="B2081" s="73">
        <f t="shared" si="1"/>
        <v>42146</v>
      </c>
      <c r="C2081" s="74">
        <f>IF(NewCustomer="Yes", IF(COUNTIF($I$2:$I$11,B2081)&gt;0,0,WEEKDAY(B2081,2)),IF(COUNTIF($I$2:$I$21,B2081)&gt;0,0,WEEKDAY(B2081,2)))</f>
        <v>5</v>
      </c>
      <c r="D2081" s="74">
        <f t="shared" si="2"/>
        <v>16</v>
      </c>
      <c r="E2081" s="12">
        <f>IFERROR(VLOOKUP(A2081,'IDAR Meter Data'!$A:$B,2,1),"")</f>
        <v>205</v>
      </c>
      <c r="F2081" s="75">
        <f>IF(CECCZ="CZ03",'Outside Temp'!B2081,IF(CECCZ="CZ04",'Outside Temp'!B2082,IF(CECCZ="CZ12",'Outside Temp'!B2083, IF(CECCZ="CZ13",'Outside Temp'!B2084))))</f>
        <v>61</v>
      </c>
      <c r="G2081" s="12">
        <f t="shared" si="3"/>
        <v>1</v>
      </c>
    </row>
    <row r="2082" ht="15.75" customHeight="1">
      <c r="A2082" s="13">
        <v>42146.708333333336</v>
      </c>
      <c r="B2082" s="73">
        <f t="shared" si="1"/>
        <v>42146</v>
      </c>
      <c r="C2082" s="74">
        <f>IF(NewCustomer="Yes", IF(COUNTIF($I$2:$I$11,B2082)&gt;0,0,WEEKDAY(B2082,2)),IF(COUNTIF($I$2:$I$21,B2082)&gt;0,0,WEEKDAY(B2082,2)))</f>
        <v>5</v>
      </c>
      <c r="D2082" s="74">
        <f t="shared" si="2"/>
        <v>17</v>
      </c>
      <c r="E2082" s="12">
        <f>IFERROR(VLOOKUP(A2082,'IDAR Meter Data'!$A:$B,2,1),"")</f>
        <v>216</v>
      </c>
      <c r="F2082" s="75">
        <f>IF(CECCZ="CZ03",'Outside Temp'!B2082,IF(CECCZ="CZ04",'Outside Temp'!B2083,IF(CECCZ="CZ12",'Outside Temp'!B2084, IF(CECCZ="CZ13",'Outside Temp'!B2085))))</f>
        <v>59.93333333</v>
      </c>
      <c r="G2082" s="12">
        <f t="shared" si="3"/>
        <v>1</v>
      </c>
    </row>
    <row r="2083" ht="15.75" customHeight="1">
      <c r="A2083" s="13">
        <v>42146.71875</v>
      </c>
      <c r="B2083" s="73">
        <f t="shared" si="1"/>
        <v>42146</v>
      </c>
      <c r="C2083" s="74">
        <f>IF(NewCustomer="Yes", IF(COUNTIF($I$2:$I$11,B2083)&gt;0,0,WEEKDAY(B2083,2)),IF(COUNTIF($I$2:$I$21,B2083)&gt;0,0,WEEKDAY(B2083,2)))</f>
        <v>5</v>
      </c>
      <c r="D2083" s="74">
        <f t="shared" si="2"/>
        <v>17</v>
      </c>
      <c r="E2083" s="12">
        <f>IFERROR(VLOOKUP(A2083,'IDAR Meter Data'!$A:$B,2,1),"")</f>
        <v>205</v>
      </c>
      <c r="F2083" s="75">
        <f>IF(CECCZ="CZ03",'Outside Temp'!B2083,IF(CECCZ="CZ04",'Outside Temp'!B2084,IF(CECCZ="CZ12",'Outside Temp'!B2085, IF(CECCZ="CZ13",'Outside Temp'!B2086))))</f>
        <v>59.68333333</v>
      </c>
      <c r="G2083" s="12">
        <f t="shared" si="3"/>
        <v>1</v>
      </c>
    </row>
    <row r="2084" ht="15.75" customHeight="1">
      <c r="A2084" s="13">
        <v>42146.729166666664</v>
      </c>
      <c r="B2084" s="73">
        <f t="shared" si="1"/>
        <v>42146</v>
      </c>
      <c r="C2084" s="74">
        <f>IF(NewCustomer="Yes", IF(COUNTIF($I$2:$I$11,B2084)&gt;0,0,WEEKDAY(B2084,2)),IF(COUNTIF($I$2:$I$21,B2084)&gt;0,0,WEEKDAY(B2084,2)))</f>
        <v>5</v>
      </c>
      <c r="D2084" s="74">
        <f t="shared" si="2"/>
        <v>17</v>
      </c>
      <c r="E2084" s="12">
        <f>IFERROR(VLOOKUP(A2084,'IDAR Meter Data'!$A:$B,2,1),"")</f>
        <v>216</v>
      </c>
      <c r="F2084" s="75">
        <f>IF(CECCZ="CZ03",'Outside Temp'!B2084,IF(CECCZ="CZ04",'Outside Temp'!B2085,IF(CECCZ="CZ12",'Outside Temp'!B2086, IF(CECCZ="CZ13",'Outside Temp'!B2087))))</f>
        <v>59.43333333</v>
      </c>
      <c r="G2084" s="12">
        <f t="shared" si="3"/>
        <v>1</v>
      </c>
    </row>
    <row r="2085" ht="15.75" customHeight="1">
      <c r="A2085" s="13">
        <v>42146.739583333336</v>
      </c>
      <c r="B2085" s="73">
        <f t="shared" si="1"/>
        <v>42146</v>
      </c>
      <c r="C2085" s="74">
        <f>IF(NewCustomer="Yes", IF(COUNTIF($I$2:$I$11,B2085)&gt;0,0,WEEKDAY(B2085,2)),IF(COUNTIF($I$2:$I$21,B2085)&gt;0,0,WEEKDAY(B2085,2)))</f>
        <v>5</v>
      </c>
      <c r="D2085" s="74">
        <f t="shared" si="2"/>
        <v>17</v>
      </c>
      <c r="E2085" s="12">
        <f>IFERROR(VLOOKUP(A2085,'IDAR Meter Data'!$A:$B,2,1),"")</f>
        <v>202</v>
      </c>
      <c r="F2085" s="75">
        <f>IF(CECCZ="CZ03",'Outside Temp'!B2085,IF(CECCZ="CZ04",'Outside Temp'!B2086,IF(CECCZ="CZ12",'Outside Temp'!B2087, IF(CECCZ="CZ13",'Outside Temp'!B2088))))</f>
        <v>59.18333333</v>
      </c>
      <c r="G2085" s="12">
        <f t="shared" si="3"/>
        <v>1</v>
      </c>
    </row>
    <row r="2086" ht="15.75" customHeight="1">
      <c r="A2086" s="13">
        <v>42146.75</v>
      </c>
      <c r="B2086" s="73">
        <f t="shared" si="1"/>
        <v>42146</v>
      </c>
      <c r="C2086" s="74">
        <f>IF(NewCustomer="Yes", IF(COUNTIF($I$2:$I$11,B2086)&gt;0,0,WEEKDAY(B2086,2)),IF(COUNTIF($I$2:$I$21,B2086)&gt;0,0,WEEKDAY(B2086,2)))</f>
        <v>5</v>
      </c>
      <c r="D2086" s="74">
        <f t="shared" si="2"/>
        <v>18</v>
      </c>
      <c r="E2086" s="12">
        <f>IFERROR(VLOOKUP(A2086,'IDAR Meter Data'!$A:$B,2,1),"")</f>
        <v>197</v>
      </c>
      <c r="F2086" s="75">
        <f>IF(CECCZ="CZ03",'Outside Temp'!B2086,IF(CECCZ="CZ04",'Outside Temp'!B2087,IF(CECCZ="CZ12",'Outside Temp'!B2088, IF(CECCZ="CZ13",'Outside Temp'!B2089))))</f>
        <v>59</v>
      </c>
      <c r="G2086" s="12">
        <f t="shared" si="3"/>
        <v>1</v>
      </c>
    </row>
    <row r="2087" ht="15.75" customHeight="1">
      <c r="A2087" s="13">
        <v>42146.760416666664</v>
      </c>
      <c r="B2087" s="73">
        <f t="shared" si="1"/>
        <v>42146</v>
      </c>
      <c r="C2087" s="74">
        <f>IF(NewCustomer="Yes", IF(COUNTIF($I$2:$I$11,B2087)&gt;0,0,WEEKDAY(B2087,2)),IF(COUNTIF($I$2:$I$21,B2087)&gt;0,0,WEEKDAY(B2087,2)))</f>
        <v>5</v>
      </c>
      <c r="D2087" s="74">
        <f t="shared" si="2"/>
        <v>18</v>
      </c>
      <c r="E2087" s="12">
        <f>IFERROR(VLOOKUP(A2087,'IDAR Meter Data'!$A:$B,2,1),"")</f>
        <v>183</v>
      </c>
      <c r="F2087" s="75">
        <f>IF(CECCZ="CZ03",'Outside Temp'!B2087,IF(CECCZ="CZ04",'Outside Temp'!B2088,IF(CECCZ="CZ12",'Outside Temp'!B2089, IF(CECCZ="CZ13",'Outside Temp'!B2090))))</f>
        <v>59</v>
      </c>
      <c r="G2087" s="12">
        <f t="shared" si="3"/>
        <v>1</v>
      </c>
    </row>
    <row r="2088" ht="15.75" customHeight="1">
      <c r="A2088" s="13">
        <v>42146.770833333336</v>
      </c>
      <c r="B2088" s="73">
        <f t="shared" si="1"/>
        <v>42146</v>
      </c>
      <c r="C2088" s="74">
        <f>IF(NewCustomer="Yes", IF(COUNTIF($I$2:$I$11,B2088)&gt;0,0,WEEKDAY(B2088,2)),IF(COUNTIF($I$2:$I$21,B2088)&gt;0,0,WEEKDAY(B2088,2)))</f>
        <v>5</v>
      </c>
      <c r="D2088" s="74">
        <f t="shared" si="2"/>
        <v>18</v>
      </c>
      <c r="E2088" s="12">
        <f>IFERROR(VLOOKUP(A2088,'IDAR Meter Data'!$A:$B,2,1),"")</f>
        <v>189</v>
      </c>
      <c r="F2088" s="75">
        <f>IF(CECCZ="CZ03",'Outside Temp'!B2088,IF(CECCZ="CZ04",'Outside Temp'!B2089,IF(CECCZ="CZ12",'Outside Temp'!B2090, IF(CECCZ="CZ13",'Outside Temp'!B2091))))</f>
        <v>59</v>
      </c>
      <c r="G2088" s="12">
        <f t="shared" si="3"/>
        <v>1</v>
      </c>
    </row>
    <row r="2089" ht="15.75" customHeight="1">
      <c r="A2089" s="13">
        <v>42146.78125</v>
      </c>
      <c r="B2089" s="73">
        <f t="shared" si="1"/>
        <v>42146</v>
      </c>
      <c r="C2089" s="74">
        <f>IF(NewCustomer="Yes", IF(COUNTIF($I$2:$I$11,B2089)&gt;0,0,WEEKDAY(B2089,2)),IF(COUNTIF($I$2:$I$21,B2089)&gt;0,0,WEEKDAY(B2089,2)))</f>
        <v>5</v>
      </c>
      <c r="D2089" s="74">
        <f t="shared" si="2"/>
        <v>18</v>
      </c>
      <c r="E2089" s="12">
        <f>IFERROR(VLOOKUP(A2089,'IDAR Meter Data'!$A:$B,2,1),"")</f>
        <v>197</v>
      </c>
      <c r="F2089" s="75">
        <f>IF(CECCZ="CZ03",'Outside Temp'!B2089,IF(CECCZ="CZ04",'Outside Temp'!B2090,IF(CECCZ="CZ12",'Outside Temp'!B2091, IF(CECCZ="CZ13",'Outside Temp'!B2092))))</f>
        <v>59</v>
      </c>
      <c r="G2089" s="12">
        <f t="shared" si="3"/>
        <v>1</v>
      </c>
    </row>
    <row r="2090" ht="15.75" customHeight="1">
      <c r="A2090" s="13">
        <v>42146.791666666664</v>
      </c>
      <c r="B2090" s="73">
        <f t="shared" si="1"/>
        <v>42146</v>
      </c>
      <c r="C2090" s="74">
        <f>IF(NewCustomer="Yes", IF(COUNTIF($I$2:$I$11,B2090)&gt;0,0,WEEKDAY(B2090,2)),IF(COUNTIF($I$2:$I$21,B2090)&gt;0,0,WEEKDAY(B2090,2)))</f>
        <v>5</v>
      </c>
      <c r="D2090" s="74">
        <f t="shared" si="2"/>
        <v>19</v>
      </c>
      <c r="E2090" s="12">
        <f>IFERROR(VLOOKUP(A2090,'IDAR Meter Data'!$A:$B,2,1),"")</f>
        <v>184</v>
      </c>
      <c r="F2090" s="75">
        <f>IF(CECCZ="CZ03",'Outside Temp'!B2090,IF(CECCZ="CZ04",'Outside Temp'!B2091,IF(CECCZ="CZ12",'Outside Temp'!B2092, IF(CECCZ="CZ13",'Outside Temp'!B2093))))</f>
        <v>58.93333333</v>
      </c>
      <c r="G2090" s="12">
        <f t="shared" si="3"/>
        <v>1</v>
      </c>
    </row>
    <row r="2091" ht="15.75" customHeight="1">
      <c r="A2091" s="13">
        <v>42146.802083333336</v>
      </c>
      <c r="B2091" s="73">
        <f t="shared" si="1"/>
        <v>42146</v>
      </c>
      <c r="C2091" s="74">
        <f>IF(NewCustomer="Yes", IF(COUNTIF($I$2:$I$11,B2091)&gt;0,0,WEEKDAY(B2091,2)),IF(COUNTIF($I$2:$I$21,B2091)&gt;0,0,WEEKDAY(B2091,2)))</f>
        <v>5</v>
      </c>
      <c r="D2091" s="74">
        <f t="shared" si="2"/>
        <v>19</v>
      </c>
      <c r="E2091" s="12">
        <f>IFERROR(VLOOKUP(A2091,'IDAR Meter Data'!$A:$B,2,1),"")</f>
        <v>180</v>
      </c>
      <c r="F2091" s="75">
        <f>IF(CECCZ="CZ03",'Outside Temp'!B2091,IF(CECCZ="CZ04",'Outside Temp'!B2092,IF(CECCZ="CZ12",'Outside Temp'!B2093, IF(CECCZ="CZ13",'Outside Temp'!B2094))))</f>
        <v>58.68333333</v>
      </c>
      <c r="G2091" s="12">
        <f t="shared" si="3"/>
        <v>1</v>
      </c>
    </row>
    <row r="2092" ht="15.75" customHeight="1">
      <c r="A2092" s="13">
        <v>42146.8125</v>
      </c>
      <c r="B2092" s="73">
        <f t="shared" si="1"/>
        <v>42146</v>
      </c>
      <c r="C2092" s="74">
        <f>IF(NewCustomer="Yes", IF(COUNTIF($I$2:$I$11,B2092)&gt;0,0,WEEKDAY(B2092,2)),IF(COUNTIF($I$2:$I$21,B2092)&gt;0,0,WEEKDAY(B2092,2)))</f>
        <v>5</v>
      </c>
      <c r="D2092" s="74">
        <f t="shared" si="2"/>
        <v>19</v>
      </c>
      <c r="E2092" s="12">
        <f>IFERROR(VLOOKUP(A2092,'IDAR Meter Data'!$A:$B,2,1),"")</f>
        <v>177</v>
      </c>
      <c r="F2092" s="75">
        <f>IF(CECCZ="CZ03",'Outside Temp'!B2092,IF(CECCZ="CZ04",'Outside Temp'!B2093,IF(CECCZ="CZ12",'Outside Temp'!B2094, IF(CECCZ="CZ13",'Outside Temp'!B2095))))</f>
        <v>58.43333333</v>
      </c>
      <c r="G2092" s="12">
        <f t="shared" si="3"/>
        <v>1</v>
      </c>
    </row>
    <row r="2093" ht="15.75" customHeight="1">
      <c r="A2093" s="13">
        <v>42146.822916666664</v>
      </c>
      <c r="B2093" s="73">
        <f t="shared" si="1"/>
        <v>42146</v>
      </c>
      <c r="C2093" s="74">
        <f>IF(NewCustomer="Yes", IF(COUNTIF($I$2:$I$11,B2093)&gt;0,0,WEEKDAY(B2093,2)),IF(COUNTIF($I$2:$I$21,B2093)&gt;0,0,WEEKDAY(B2093,2)))</f>
        <v>5</v>
      </c>
      <c r="D2093" s="74">
        <f t="shared" si="2"/>
        <v>19</v>
      </c>
      <c r="E2093" s="12">
        <f>IFERROR(VLOOKUP(A2093,'IDAR Meter Data'!$A:$B,2,1),"")</f>
        <v>177</v>
      </c>
      <c r="F2093" s="75">
        <f>IF(CECCZ="CZ03",'Outside Temp'!B2093,IF(CECCZ="CZ04",'Outside Temp'!B2094,IF(CECCZ="CZ12",'Outside Temp'!B2095, IF(CECCZ="CZ13",'Outside Temp'!B2096))))</f>
        <v>58.18333333</v>
      </c>
      <c r="G2093" s="12">
        <f t="shared" si="3"/>
        <v>1</v>
      </c>
    </row>
    <row r="2094" ht="15.75" customHeight="1">
      <c r="A2094" s="13">
        <v>42146.833333333336</v>
      </c>
      <c r="B2094" s="73">
        <f t="shared" si="1"/>
        <v>42146</v>
      </c>
      <c r="C2094" s="74">
        <f>IF(NewCustomer="Yes", IF(COUNTIF($I$2:$I$11,B2094)&gt;0,0,WEEKDAY(B2094,2)),IF(COUNTIF($I$2:$I$21,B2094)&gt;0,0,WEEKDAY(B2094,2)))</f>
        <v>5</v>
      </c>
      <c r="D2094" s="74">
        <f t="shared" si="2"/>
        <v>20</v>
      </c>
      <c r="E2094" s="12">
        <f>IFERROR(VLOOKUP(A2094,'IDAR Meter Data'!$A:$B,2,1),"")</f>
        <v>180</v>
      </c>
      <c r="F2094" s="75">
        <f>IF(CECCZ="CZ03",'Outside Temp'!B2094,IF(CECCZ="CZ04",'Outside Temp'!B2095,IF(CECCZ="CZ12",'Outside Temp'!B2096, IF(CECCZ="CZ13",'Outside Temp'!B2097))))</f>
        <v>57.93333333</v>
      </c>
      <c r="G2094" s="12">
        <f t="shared" si="3"/>
        <v>1</v>
      </c>
    </row>
    <row r="2095" ht="15.75" customHeight="1">
      <c r="A2095" s="13">
        <v>42146.84375</v>
      </c>
      <c r="B2095" s="73">
        <f t="shared" si="1"/>
        <v>42146</v>
      </c>
      <c r="C2095" s="74">
        <f>IF(NewCustomer="Yes", IF(COUNTIF($I$2:$I$11,B2095)&gt;0,0,WEEKDAY(B2095,2)),IF(COUNTIF($I$2:$I$21,B2095)&gt;0,0,WEEKDAY(B2095,2)))</f>
        <v>5</v>
      </c>
      <c r="D2095" s="74">
        <f t="shared" si="2"/>
        <v>20</v>
      </c>
      <c r="E2095" s="12">
        <f>IFERROR(VLOOKUP(A2095,'IDAR Meter Data'!$A:$B,2,1),"")</f>
        <v>185</v>
      </c>
      <c r="F2095" s="75">
        <f>IF(CECCZ="CZ03",'Outside Temp'!B2095,IF(CECCZ="CZ04",'Outside Temp'!B2096,IF(CECCZ="CZ12",'Outside Temp'!B2097, IF(CECCZ="CZ13",'Outside Temp'!B2098))))</f>
        <v>57.68333333</v>
      </c>
      <c r="G2095" s="12">
        <f t="shared" si="3"/>
        <v>1</v>
      </c>
    </row>
    <row r="2096" ht="15.75" customHeight="1">
      <c r="A2096" s="13">
        <v>42146.854166666664</v>
      </c>
      <c r="B2096" s="73">
        <f t="shared" si="1"/>
        <v>42146</v>
      </c>
      <c r="C2096" s="74">
        <f>IF(NewCustomer="Yes", IF(COUNTIF($I$2:$I$11,B2096)&gt;0,0,WEEKDAY(B2096,2)),IF(COUNTIF($I$2:$I$21,B2096)&gt;0,0,WEEKDAY(B2096,2)))</f>
        <v>5</v>
      </c>
      <c r="D2096" s="74">
        <f t="shared" si="2"/>
        <v>20</v>
      </c>
      <c r="E2096" s="12">
        <f>IFERROR(VLOOKUP(A2096,'IDAR Meter Data'!$A:$B,2,1),"")</f>
        <v>166</v>
      </c>
      <c r="F2096" s="75">
        <f>IF(CECCZ="CZ03",'Outside Temp'!B2096,IF(CECCZ="CZ04",'Outside Temp'!B2097,IF(CECCZ="CZ12",'Outside Temp'!B2098, IF(CECCZ="CZ13",'Outside Temp'!B2099))))</f>
        <v>57.43333333</v>
      </c>
      <c r="G2096" s="12">
        <f t="shared" si="3"/>
        <v>1</v>
      </c>
    </row>
    <row r="2097" ht="15.75" customHeight="1">
      <c r="A2097" s="13">
        <v>42146.864583333336</v>
      </c>
      <c r="B2097" s="73">
        <f t="shared" si="1"/>
        <v>42146</v>
      </c>
      <c r="C2097" s="74">
        <f>IF(NewCustomer="Yes", IF(COUNTIF($I$2:$I$11,B2097)&gt;0,0,WEEKDAY(B2097,2)),IF(COUNTIF($I$2:$I$21,B2097)&gt;0,0,WEEKDAY(B2097,2)))</f>
        <v>5</v>
      </c>
      <c r="D2097" s="74">
        <f t="shared" si="2"/>
        <v>20</v>
      </c>
      <c r="E2097" s="12">
        <f>IFERROR(VLOOKUP(A2097,'IDAR Meter Data'!$A:$B,2,1),"")</f>
        <v>165</v>
      </c>
      <c r="F2097" s="75">
        <f>IF(CECCZ="CZ03",'Outside Temp'!B2097,IF(CECCZ="CZ04",'Outside Temp'!B2098,IF(CECCZ="CZ12",'Outside Temp'!B2099, IF(CECCZ="CZ13",'Outside Temp'!B2100))))</f>
        <v>57.18333333</v>
      </c>
      <c r="G2097" s="12">
        <f t="shared" si="3"/>
        <v>1</v>
      </c>
    </row>
    <row r="2098" ht="15.75" customHeight="1">
      <c r="A2098" s="13">
        <v>42146.875</v>
      </c>
      <c r="B2098" s="73">
        <f t="shared" si="1"/>
        <v>42146</v>
      </c>
      <c r="C2098" s="74">
        <f>IF(NewCustomer="Yes", IF(COUNTIF($I$2:$I$11,B2098)&gt;0,0,WEEKDAY(B2098,2)),IF(COUNTIF($I$2:$I$21,B2098)&gt;0,0,WEEKDAY(B2098,2)))</f>
        <v>5</v>
      </c>
      <c r="D2098" s="74">
        <f t="shared" si="2"/>
        <v>21</v>
      </c>
      <c r="E2098" s="12">
        <f>IFERROR(VLOOKUP(A2098,'IDAR Meter Data'!$A:$B,2,1),"")</f>
        <v>161</v>
      </c>
      <c r="F2098" s="75">
        <f>IF(CECCZ="CZ03",'Outside Temp'!B2098,IF(CECCZ="CZ04",'Outside Temp'!B2099,IF(CECCZ="CZ12",'Outside Temp'!B2100, IF(CECCZ="CZ13",'Outside Temp'!B2101))))</f>
        <v>57.06666667</v>
      </c>
      <c r="G2098" s="12">
        <f t="shared" si="3"/>
        <v>1</v>
      </c>
    </row>
    <row r="2099" ht="15.75" customHeight="1">
      <c r="A2099" s="13">
        <v>42146.885416666664</v>
      </c>
      <c r="B2099" s="73">
        <f t="shared" si="1"/>
        <v>42146</v>
      </c>
      <c r="C2099" s="74">
        <f>IF(NewCustomer="Yes", IF(COUNTIF($I$2:$I$11,B2099)&gt;0,0,WEEKDAY(B2099,2)),IF(COUNTIF($I$2:$I$21,B2099)&gt;0,0,WEEKDAY(B2099,2)))</f>
        <v>5</v>
      </c>
      <c r="D2099" s="74">
        <f t="shared" si="2"/>
        <v>21</v>
      </c>
      <c r="E2099" s="12">
        <f>IFERROR(VLOOKUP(A2099,'IDAR Meter Data'!$A:$B,2,1),"")</f>
        <v>152</v>
      </c>
      <c r="F2099" s="75">
        <f>IF(CECCZ="CZ03",'Outside Temp'!B2099,IF(CECCZ="CZ04",'Outside Temp'!B2100,IF(CECCZ="CZ12",'Outside Temp'!B2101, IF(CECCZ="CZ13",'Outside Temp'!B2102))))</f>
        <v>57.31666667</v>
      </c>
      <c r="G2099" s="12">
        <f t="shared" si="3"/>
        <v>1</v>
      </c>
    </row>
    <row r="2100" ht="15.75" customHeight="1">
      <c r="A2100" s="13">
        <v>42146.895833333336</v>
      </c>
      <c r="B2100" s="73">
        <f t="shared" si="1"/>
        <v>42146</v>
      </c>
      <c r="C2100" s="74">
        <f>IF(NewCustomer="Yes", IF(COUNTIF($I$2:$I$11,B2100)&gt;0,0,WEEKDAY(B2100,2)),IF(COUNTIF($I$2:$I$21,B2100)&gt;0,0,WEEKDAY(B2100,2)))</f>
        <v>5</v>
      </c>
      <c r="D2100" s="74">
        <f t="shared" si="2"/>
        <v>21</v>
      </c>
      <c r="E2100" s="12">
        <f>IFERROR(VLOOKUP(A2100,'IDAR Meter Data'!$A:$B,2,1),"")</f>
        <v>145</v>
      </c>
      <c r="F2100" s="75">
        <f>IF(CECCZ="CZ03",'Outside Temp'!B2100,IF(CECCZ="CZ04",'Outside Temp'!B2101,IF(CECCZ="CZ12",'Outside Temp'!B2102, IF(CECCZ="CZ13",'Outside Temp'!B2103))))</f>
        <v>57.56666667</v>
      </c>
      <c r="G2100" s="12">
        <f t="shared" si="3"/>
        <v>1</v>
      </c>
    </row>
    <row r="2101" ht="15.75" customHeight="1">
      <c r="A2101" s="13">
        <v>42146.90625</v>
      </c>
      <c r="B2101" s="73">
        <f t="shared" si="1"/>
        <v>42146</v>
      </c>
      <c r="C2101" s="74">
        <f>IF(NewCustomer="Yes", IF(COUNTIF($I$2:$I$11,B2101)&gt;0,0,WEEKDAY(B2101,2)),IF(COUNTIF($I$2:$I$21,B2101)&gt;0,0,WEEKDAY(B2101,2)))</f>
        <v>5</v>
      </c>
      <c r="D2101" s="74">
        <f t="shared" si="2"/>
        <v>21</v>
      </c>
      <c r="E2101" s="12">
        <f>IFERROR(VLOOKUP(A2101,'IDAR Meter Data'!$A:$B,2,1),"")</f>
        <v>142</v>
      </c>
      <c r="F2101" s="75">
        <f>IF(CECCZ="CZ03",'Outside Temp'!B2101,IF(CECCZ="CZ04",'Outside Temp'!B2102,IF(CECCZ="CZ12",'Outside Temp'!B2103, IF(CECCZ="CZ13",'Outside Temp'!B2104))))</f>
        <v>57.81666667</v>
      </c>
      <c r="G2101" s="12">
        <f t="shared" si="3"/>
        <v>1</v>
      </c>
    </row>
    <row r="2102" ht="15.75" customHeight="1">
      <c r="A2102" s="13">
        <v>42146.916666666664</v>
      </c>
      <c r="B2102" s="73">
        <f t="shared" si="1"/>
        <v>42146</v>
      </c>
      <c r="C2102" s="74">
        <f>IF(NewCustomer="Yes", IF(COUNTIF($I$2:$I$11,B2102)&gt;0,0,WEEKDAY(B2102,2)),IF(COUNTIF($I$2:$I$21,B2102)&gt;0,0,WEEKDAY(B2102,2)))</f>
        <v>5</v>
      </c>
      <c r="D2102" s="74">
        <f t="shared" si="2"/>
        <v>22</v>
      </c>
      <c r="E2102" s="12">
        <f>IFERROR(VLOOKUP(A2102,'IDAR Meter Data'!$A:$B,2,1),"")</f>
        <v>144</v>
      </c>
      <c r="F2102" s="75">
        <f>IF(CECCZ="CZ03",'Outside Temp'!B2102,IF(CECCZ="CZ04",'Outside Temp'!B2103,IF(CECCZ="CZ12",'Outside Temp'!B2104, IF(CECCZ="CZ13",'Outside Temp'!B2105))))</f>
        <v>57.91836735</v>
      </c>
      <c r="G2102" s="12">
        <f t="shared" si="3"/>
        <v>1</v>
      </c>
    </row>
    <row r="2103" ht="15.75" customHeight="1">
      <c r="A2103" s="13">
        <v>42146.927083333336</v>
      </c>
      <c r="B2103" s="73">
        <f t="shared" si="1"/>
        <v>42146</v>
      </c>
      <c r="C2103" s="74">
        <f>IF(NewCustomer="Yes", IF(COUNTIF($I$2:$I$11,B2103)&gt;0,0,WEEKDAY(B2103,2)),IF(COUNTIF($I$2:$I$21,B2103)&gt;0,0,WEEKDAY(B2103,2)))</f>
        <v>5</v>
      </c>
      <c r="D2103" s="74">
        <f t="shared" si="2"/>
        <v>22</v>
      </c>
      <c r="E2103" s="12">
        <f>IFERROR(VLOOKUP(A2103,'IDAR Meter Data'!$A:$B,2,1),"")</f>
        <v>140</v>
      </c>
      <c r="F2103" s="75">
        <f>IF(CECCZ="CZ03",'Outside Temp'!B2103,IF(CECCZ="CZ04",'Outside Temp'!B2104,IF(CECCZ="CZ12",'Outside Temp'!B2105, IF(CECCZ="CZ13",'Outside Temp'!B2106))))</f>
        <v>57.6122449</v>
      </c>
      <c r="G2103" s="12">
        <f t="shared" si="3"/>
        <v>1</v>
      </c>
    </row>
    <row r="2104" ht="15.75" customHeight="1">
      <c r="A2104" s="13">
        <v>42146.9375</v>
      </c>
      <c r="B2104" s="73">
        <f t="shared" si="1"/>
        <v>42146</v>
      </c>
      <c r="C2104" s="74">
        <f>IF(NewCustomer="Yes", IF(COUNTIF($I$2:$I$11,B2104)&gt;0,0,WEEKDAY(B2104,2)),IF(COUNTIF($I$2:$I$21,B2104)&gt;0,0,WEEKDAY(B2104,2)))</f>
        <v>5</v>
      </c>
      <c r="D2104" s="74">
        <f t="shared" si="2"/>
        <v>22</v>
      </c>
      <c r="E2104" s="12">
        <f>IFERROR(VLOOKUP(A2104,'IDAR Meter Data'!$A:$B,2,1),"")</f>
        <v>155</v>
      </c>
      <c r="F2104" s="75">
        <f>IF(CECCZ="CZ03",'Outside Temp'!B2104,IF(CECCZ="CZ04",'Outside Temp'!B2105,IF(CECCZ="CZ12",'Outside Temp'!B2106, IF(CECCZ="CZ13",'Outside Temp'!B2107))))</f>
        <v>57.30612245</v>
      </c>
      <c r="G2104" s="12">
        <f t="shared" si="3"/>
        <v>1</v>
      </c>
    </row>
    <row r="2105" ht="15.75" customHeight="1">
      <c r="A2105" s="13">
        <v>42146.947916666664</v>
      </c>
      <c r="B2105" s="73">
        <f t="shared" si="1"/>
        <v>42146</v>
      </c>
      <c r="C2105" s="74">
        <f>IF(NewCustomer="Yes", IF(COUNTIF($I$2:$I$11,B2105)&gt;0,0,WEEKDAY(B2105,2)),IF(COUNTIF($I$2:$I$21,B2105)&gt;0,0,WEEKDAY(B2105,2)))</f>
        <v>5</v>
      </c>
      <c r="D2105" s="74">
        <f t="shared" si="2"/>
        <v>22</v>
      </c>
      <c r="E2105" s="12">
        <f>IFERROR(VLOOKUP(A2105,'IDAR Meter Data'!$A:$B,2,1),"")</f>
        <v>140</v>
      </c>
      <c r="F2105" s="75">
        <f>IF(CECCZ="CZ03",'Outside Temp'!B2105,IF(CECCZ="CZ04",'Outside Temp'!B2106,IF(CECCZ="CZ12",'Outside Temp'!B2107, IF(CECCZ="CZ13",'Outside Temp'!B2108))))</f>
        <v>57</v>
      </c>
      <c r="G2105" s="12">
        <f t="shared" si="3"/>
        <v>1</v>
      </c>
    </row>
    <row r="2106" ht="15.75" customHeight="1">
      <c r="A2106" s="13">
        <v>42146.958333333336</v>
      </c>
      <c r="B2106" s="73">
        <f t="shared" si="1"/>
        <v>42146</v>
      </c>
      <c r="C2106" s="74">
        <f>IF(NewCustomer="Yes", IF(COUNTIF($I$2:$I$11,B2106)&gt;0,0,WEEKDAY(B2106,2)),IF(COUNTIF($I$2:$I$21,B2106)&gt;0,0,WEEKDAY(B2106,2)))</f>
        <v>5</v>
      </c>
      <c r="D2106" s="74">
        <f t="shared" si="2"/>
        <v>23</v>
      </c>
      <c r="E2106" s="12">
        <f>IFERROR(VLOOKUP(A2106,'IDAR Meter Data'!$A:$B,2,1),"")</f>
        <v>141</v>
      </c>
      <c r="F2106" s="75">
        <f>IF(CECCZ="CZ03",'Outside Temp'!B2106,IF(CECCZ="CZ04",'Outside Temp'!B2107,IF(CECCZ="CZ12",'Outside Temp'!B2108, IF(CECCZ="CZ13",'Outside Temp'!B2109))))</f>
        <v>57</v>
      </c>
      <c r="G2106" s="12">
        <f t="shared" si="3"/>
        <v>1</v>
      </c>
    </row>
    <row r="2107" ht="15.75" customHeight="1">
      <c r="A2107" s="13">
        <v>42146.96875</v>
      </c>
      <c r="B2107" s="73">
        <f t="shared" si="1"/>
        <v>42146</v>
      </c>
      <c r="C2107" s="74">
        <f>IF(NewCustomer="Yes", IF(COUNTIF($I$2:$I$11,B2107)&gt;0,0,WEEKDAY(B2107,2)),IF(COUNTIF($I$2:$I$21,B2107)&gt;0,0,WEEKDAY(B2107,2)))</f>
        <v>5</v>
      </c>
      <c r="D2107" s="74">
        <f t="shared" si="2"/>
        <v>23</v>
      </c>
      <c r="E2107" s="12">
        <f>IFERROR(VLOOKUP(A2107,'IDAR Meter Data'!$A:$B,2,1),"")</f>
        <v>139</v>
      </c>
      <c r="F2107" s="75">
        <f>IF(CECCZ="CZ03",'Outside Temp'!B2107,IF(CECCZ="CZ04",'Outside Temp'!B2108,IF(CECCZ="CZ12",'Outside Temp'!B2109, IF(CECCZ="CZ13",'Outside Temp'!B2110))))</f>
        <v>57</v>
      </c>
      <c r="G2107" s="12">
        <f t="shared" si="3"/>
        <v>1</v>
      </c>
    </row>
    <row r="2108" ht="15.75" customHeight="1">
      <c r="A2108" s="13">
        <v>42146.979166666664</v>
      </c>
      <c r="B2108" s="73">
        <f t="shared" si="1"/>
        <v>42146</v>
      </c>
      <c r="C2108" s="74">
        <f>IF(NewCustomer="Yes", IF(COUNTIF($I$2:$I$11,B2108)&gt;0,0,WEEKDAY(B2108,2)),IF(COUNTIF($I$2:$I$21,B2108)&gt;0,0,WEEKDAY(B2108,2)))</f>
        <v>5</v>
      </c>
      <c r="D2108" s="74">
        <f t="shared" si="2"/>
        <v>23</v>
      </c>
      <c r="E2108" s="12">
        <f>IFERROR(VLOOKUP(A2108,'IDAR Meter Data'!$A:$B,2,1),"")</f>
        <v>144</v>
      </c>
      <c r="F2108" s="75">
        <f>IF(CECCZ="CZ03",'Outside Temp'!B2108,IF(CECCZ="CZ04",'Outside Temp'!B2109,IF(CECCZ="CZ12",'Outside Temp'!B2110, IF(CECCZ="CZ13",'Outside Temp'!B2111))))</f>
        <v>57</v>
      </c>
      <c r="G2108" s="12">
        <f t="shared" si="3"/>
        <v>1</v>
      </c>
    </row>
    <row r="2109" ht="15.75" customHeight="1">
      <c r="A2109" s="13">
        <v>42146.989583333336</v>
      </c>
      <c r="B2109" s="73">
        <f t="shared" si="1"/>
        <v>42146</v>
      </c>
      <c r="C2109" s="74">
        <f>IF(NewCustomer="Yes", IF(COUNTIF($I$2:$I$11,B2109)&gt;0,0,WEEKDAY(B2109,2)),IF(COUNTIF($I$2:$I$21,B2109)&gt;0,0,WEEKDAY(B2109,2)))</f>
        <v>5</v>
      </c>
      <c r="D2109" s="74">
        <f t="shared" si="2"/>
        <v>23</v>
      </c>
      <c r="E2109" s="12">
        <f>IFERROR(VLOOKUP(A2109,'IDAR Meter Data'!$A:$B,2,1),"")</f>
        <v>152</v>
      </c>
      <c r="F2109" s="75">
        <f>IF(CECCZ="CZ03",'Outside Temp'!B2109,IF(CECCZ="CZ04",'Outside Temp'!B2110,IF(CECCZ="CZ12",'Outside Temp'!B2111, IF(CECCZ="CZ13",'Outside Temp'!B2112))))</f>
        <v>57</v>
      </c>
      <c r="G2109" s="12">
        <f t="shared" si="3"/>
        <v>1</v>
      </c>
    </row>
    <row r="2110" ht="15.75" customHeight="1">
      <c r="A2110" s="13">
        <v>42147.0</v>
      </c>
      <c r="B2110" s="73">
        <f t="shared" si="1"/>
        <v>42147</v>
      </c>
      <c r="C2110" s="74">
        <f>IF(NewCustomer="Yes", IF(COUNTIF($I$2:$I$11,B2110)&gt;0,0,WEEKDAY(B2110,2)),IF(COUNTIF($I$2:$I$21,B2110)&gt;0,0,WEEKDAY(B2110,2)))</f>
        <v>6</v>
      </c>
      <c r="D2110" s="74">
        <f t="shared" si="2"/>
        <v>0</v>
      </c>
      <c r="E2110" s="12">
        <f>IFERROR(VLOOKUP(A2110,'IDAR Meter Data'!$A:$B,2,1),"")</f>
        <v>143</v>
      </c>
      <c r="F2110" s="75">
        <f>IF(CECCZ="CZ03",'Outside Temp'!B2110,IF(CECCZ="CZ04",'Outside Temp'!B2111,IF(CECCZ="CZ12",'Outside Temp'!B2112, IF(CECCZ="CZ13",'Outside Temp'!B2113))))</f>
        <v>57</v>
      </c>
      <c r="G2110" s="12">
        <f t="shared" si="3"/>
        <v>1</v>
      </c>
    </row>
    <row r="2111" ht="15.75" customHeight="1">
      <c r="A2111" s="13">
        <v>42147.010416666664</v>
      </c>
      <c r="B2111" s="73">
        <f t="shared" si="1"/>
        <v>42147</v>
      </c>
      <c r="C2111" s="74">
        <f>IF(NewCustomer="Yes", IF(COUNTIF($I$2:$I$11,B2111)&gt;0,0,WEEKDAY(B2111,2)),IF(COUNTIF($I$2:$I$21,B2111)&gt;0,0,WEEKDAY(B2111,2)))</f>
        <v>6</v>
      </c>
      <c r="D2111" s="74">
        <f t="shared" si="2"/>
        <v>0</v>
      </c>
      <c r="E2111" s="12">
        <f>IFERROR(VLOOKUP(A2111,'IDAR Meter Data'!$A:$B,2,1),"")</f>
        <v>147</v>
      </c>
      <c r="F2111" s="75">
        <f>IF(CECCZ="CZ03",'Outside Temp'!B2111,IF(CECCZ="CZ04",'Outside Temp'!B2112,IF(CECCZ="CZ12",'Outside Temp'!B2113, IF(CECCZ="CZ13",'Outside Temp'!B2114))))</f>
        <v>57</v>
      </c>
      <c r="G2111" s="12">
        <f t="shared" si="3"/>
        <v>1</v>
      </c>
    </row>
    <row r="2112" ht="15.75" customHeight="1">
      <c r="A2112" s="13">
        <v>42147.020833333336</v>
      </c>
      <c r="B2112" s="73">
        <f t="shared" si="1"/>
        <v>42147</v>
      </c>
      <c r="C2112" s="74">
        <f>IF(NewCustomer="Yes", IF(COUNTIF($I$2:$I$11,B2112)&gt;0,0,WEEKDAY(B2112,2)),IF(COUNTIF($I$2:$I$21,B2112)&gt;0,0,WEEKDAY(B2112,2)))</f>
        <v>6</v>
      </c>
      <c r="D2112" s="74">
        <f t="shared" si="2"/>
        <v>0</v>
      </c>
      <c r="E2112" s="12">
        <f>IFERROR(VLOOKUP(A2112,'IDAR Meter Data'!$A:$B,2,1),"")</f>
        <v>140</v>
      </c>
      <c r="F2112" s="75">
        <f>IF(CECCZ="CZ03",'Outside Temp'!B2112,IF(CECCZ="CZ04",'Outside Temp'!B2113,IF(CECCZ="CZ12",'Outside Temp'!B2114, IF(CECCZ="CZ13",'Outside Temp'!B2115))))</f>
        <v>56.8125</v>
      </c>
      <c r="G2112" s="12">
        <f t="shared" si="3"/>
        <v>1</v>
      </c>
    </row>
    <row r="2113" ht="15.75" customHeight="1">
      <c r="A2113" s="13">
        <v>42147.03125</v>
      </c>
      <c r="B2113" s="73">
        <f t="shared" si="1"/>
        <v>42147</v>
      </c>
      <c r="C2113" s="74">
        <f>IF(NewCustomer="Yes", IF(COUNTIF($I$2:$I$11,B2113)&gt;0,0,WEEKDAY(B2113,2)),IF(COUNTIF($I$2:$I$21,B2113)&gt;0,0,WEEKDAY(B2113,2)))</f>
        <v>6</v>
      </c>
      <c r="D2113" s="74">
        <f t="shared" si="2"/>
        <v>0</v>
      </c>
      <c r="E2113" s="12">
        <f>IFERROR(VLOOKUP(A2113,'IDAR Meter Data'!$A:$B,2,1),"")</f>
        <v>138</v>
      </c>
      <c r="F2113" s="75">
        <f>IF(CECCZ="CZ03",'Outside Temp'!B2113,IF(CECCZ="CZ04",'Outside Temp'!B2114,IF(CECCZ="CZ12",'Outside Temp'!B2115, IF(CECCZ="CZ13",'Outside Temp'!B2116))))</f>
        <v>56.34375</v>
      </c>
      <c r="G2113" s="12">
        <f t="shared" si="3"/>
        <v>1</v>
      </c>
    </row>
    <row r="2114" ht="15.75" customHeight="1">
      <c r="A2114" s="13">
        <v>42147.041666666664</v>
      </c>
      <c r="B2114" s="73">
        <f t="shared" si="1"/>
        <v>42147</v>
      </c>
      <c r="C2114" s="74">
        <f>IF(NewCustomer="Yes", IF(COUNTIF($I$2:$I$11,B2114)&gt;0,0,WEEKDAY(B2114,2)),IF(COUNTIF($I$2:$I$21,B2114)&gt;0,0,WEEKDAY(B2114,2)))</f>
        <v>6</v>
      </c>
      <c r="D2114" s="74">
        <f t="shared" si="2"/>
        <v>1</v>
      </c>
      <c r="E2114" s="12">
        <f>IFERROR(VLOOKUP(A2114,'IDAR Meter Data'!$A:$B,2,1),"")</f>
        <v>140</v>
      </c>
      <c r="F2114" s="75">
        <f>IF(CECCZ="CZ03",'Outside Temp'!B2114,IF(CECCZ="CZ04",'Outside Temp'!B2115,IF(CECCZ="CZ12",'Outside Temp'!B2116, IF(CECCZ="CZ13",'Outside Temp'!B2117))))</f>
        <v>55.75</v>
      </c>
      <c r="G2114" s="12">
        <f t="shared" si="3"/>
        <v>1</v>
      </c>
    </row>
    <row r="2115" ht="15.75" customHeight="1">
      <c r="A2115" s="13">
        <v>42147.052083333336</v>
      </c>
      <c r="B2115" s="73">
        <f t="shared" si="1"/>
        <v>42147</v>
      </c>
      <c r="C2115" s="74">
        <f>IF(NewCustomer="Yes", IF(COUNTIF($I$2:$I$11,B2115)&gt;0,0,WEEKDAY(B2115,2)),IF(COUNTIF($I$2:$I$21,B2115)&gt;0,0,WEEKDAY(B2115,2)))</f>
        <v>6</v>
      </c>
      <c r="D2115" s="74">
        <f t="shared" si="2"/>
        <v>1</v>
      </c>
      <c r="E2115" s="12">
        <f>IFERROR(VLOOKUP(A2115,'IDAR Meter Data'!$A:$B,2,1),"")</f>
        <v>149</v>
      </c>
      <c r="F2115" s="75">
        <f>IF(CECCZ="CZ03",'Outside Temp'!B2115,IF(CECCZ="CZ04",'Outside Temp'!B2116,IF(CECCZ="CZ12",'Outside Temp'!B2117, IF(CECCZ="CZ13",'Outside Temp'!B2118))))</f>
        <v>55.06818182</v>
      </c>
      <c r="G2115" s="12">
        <f t="shared" si="3"/>
        <v>1</v>
      </c>
    </row>
    <row r="2116" ht="15.75" customHeight="1">
      <c r="A2116" s="13">
        <v>42147.0625</v>
      </c>
      <c r="B2116" s="73">
        <f t="shared" si="1"/>
        <v>42147</v>
      </c>
      <c r="C2116" s="74">
        <f>IF(NewCustomer="Yes", IF(COUNTIF($I$2:$I$11,B2116)&gt;0,0,WEEKDAY(B2116,2)),IF(COUNTIF($I$2:$I$21,B2116)&gt;0,0,WEEKDAY(B2116,2)))</f>
        <v>6</v>
      </c>
      <c r="D2116" s="74">
        <f t="shared" si="2"/>
        <v>1</v>
      </c>
      <c r="E2116" s="12">
        <f>IFERROR(VLOOKUP(A2116,'IDAR Meter Data'!$A:$B,2,1),"")</f>
        <v>140</v>
      </c>
      <c r="F2116" s="75">
        <f>IF(CECCZ="CZ03",'Outside Temp'!B2116,IF(CECCZ="CZ04",'Outside Temp'!B2117,IF(CECCZ="CZ12",'Outside Temp'!B2118, IF(CECCZ="CZ13",'Outside Temp'!B2119))))</f>
        <v>55.40909091</v>
      </c>
      <c r="G2116" s="12">
        <f t="shared" si="3"/>
        <v>1</v>
      </c>
    </row>
    <row r="2117" ht="15.75" customHeight="1">
      <c r="A2117" s="13">
        <v>42147.072916666664</v>
      </c>
      <c r="B2117" s="73">
        <f t="shared" si="1"/>
        <v>42147</v>
      </c>
      <c r="C2117" s="74">
        <f>IF(NewCustomer="Yes", IF(COUNTIF($I$2:$I$11,B2117)&gt;0,0,WEEKDAY(B2117,2)),IF(COUNTIF($I$2:$I$21,B2117)&gt;0,0,WEEKDAY(B2117,2)))</f>
        <v>6</v>
      </c>
      <c r="D2117" s="74">
        <f t="shared" si="2"/>
        <v>1</v>
      </c>
      <c r="E2117" s="12">
        <f>IFERROR(VLOOKUP(A2117,'IDAR Meter Data'!$A:$B,2,1),"")</f>
        <v>139</v>
      </c>
      <c r="F2117" s="75">
        <f>IF(CECCZ="CZ03",'Outside Temp'!B2117,IF(CECCZ="CZ04",'Outside Temp'!B2118,IF(CECCZ="CZ12",'Outside Temp'!B2119, IF(CECCZ="CZ13",'Outside Temp'!B2120))))</f>
        <v>55.75</v>
      </c>
      <c r="G2117" s="12">
        <f t="shared" si="3"/>
        <v>1</v>
      </c>
    </row>
    <row r="2118" ht="15.75" customHeight="1">
      <c r="A2118" s="13">
        <v>42147.083333333336</v>
      </c>
      <c r="B2118" s="73">
        <f t="shared" si="1"/>
        <v>42147</v>
      </c>
      <c r="C2118" s="74">
        <f>IF(NewCustomer="Yes", IF(COUNTIF($I$2:$I$11,B2118)&gt;0,0,WEEKDAY(B2118,2)),IF(COUNTIF($I$2:$I$21,B2118)&gt;0,0,WEEKDAY(B2118,2)))</f>
        <v>6</v>
      </c>
      <c r="D2118" s="74">
        <f t="shared" si="2"/>
        <v>2</v>
      </c>
      <c r="E2118" s="12">
        <f>IFERROR(VLOOKUP(A2118,'IDAR Meter Data'!$A:$B,2,1),"")</f>
        <v>137</v>
      </c>
      <c r="F2118" s="75">
        <f>IF(CECCZ="CZ03",'Outside Temp'!B2118,IF(CECCZ="CZ04",'Outside Temp'!B2119,IF(CECCZ="CZ12",'Outside Temp'!B2120, IF(CECCZ="CZ13",'Outside Temp'!B2121))))</f>
        <v>55.78947368</v>
      </c>
      <c r="G2118" s="12">
        <f t="shared" si="3"/>
        <v>1</v>
      </c>
    </row>
    <row r="2119" ht="15.75" customHeight="1">
      <c r="A2119" s="13">
        <v>42147.09375</v>
      </c>
      <c r="B2119" s="73">
        <f t="shared" si="1"/>
        <v>42147</v>
      </c>
      <c r="C2119" s="74">
        <f>IF(NewCustomer="Yes", IF(COUNTIF($I$2:$I$11,B2119)&gt;0,0,WEEKDAY(B2119,2)),IF(COUNTIF($I$2:$I$21,B2119)&gt;0,0,WEEKDAY(B2119,2)))</f>
        <v>6</v>
      </c>
      <c r="D2119" s="74">
        <f t="shared" si="2"/>
        <v>2</v>
      </c>
      <c r="E2119" s="12">
        <f>IFERROR(VLOOKUP(A2119,'IDAR Meter Data'!$A:$B,2,1),"")</f>
        <v>137</v>
      </c>
      <c r="F2119" s="75">
        <f>IF(CECCZ="CZ03",'Outside Temp'!B2119,IF(CECCZ="CZ04",'Outside Temp'!B2120,IF(CECCZ="CZ12",'Outside Temp'!B2121, IF(CECCZ="CZ13",'Outside Temp'!B2122))))</f>
        <v>55</v>
      </c>
      <c r="G2119" s="12">
        <f t="shared" si="3"/>
        <v>1</v>
      </c>
    </row>
    <row r="2120" ht="15.75" customHeight="1">
      <c r="A2120" s="13">
        <v>42147.104166666664</v>
      </c>
      <c r="B2120" s="73">
        <f t="shared" si="1"/>
        <v>42147</v>
      </c>
      <c r="C2120" s="74">
        <f>IF(NewCustomer="Yes", IF(COUNTIF($I$2:$I$11,B2120)&gt;0,0,WEEKDAY(B2120,2)),IF(COUNTIF($I$2:$I$21,B2120)&gt;0,0,WEEKDAY(B2120,2)))</f>
        <v>6</v>
      </c>
      <c r="D2120" s="74">
        <f t="shared" si="2"/>
        <v>2</v>
      </c>
      <c r="E2120" s="12">
        <f>IFERROR(VLOOKUP(A2120,'IDAR Meter Data'!$A:$B,2,1),"")</f>
        <v>145</v>
      </c>
      <c r="F2120" s="75">
        <f>IF(CECCZ="CZ03",'Outside Temp'!B2120,IF(CECCZ="CZ04",'Outside Temp'!B2121,IF(CECCZ="CZ12",'Outside Temp'!B2122, IF(CECCZ="CZ13",'Outside Temp'!B2123))))</f>
        <v>55</v>
      </c>
      <c r="G2120" s="12">
        <f t="shared" si="3"/>
        <v>1</v>
      </c>
    </row>
    <row r="2121" ht="15.75" customHeight="1">
      <c r="A2121" s="13">
        <v>42147.114583333336</v>
      </c>
      <c r="B2121" s="73">
        <f t="shared" si="1"/>
        <v>42147</v>
      </c>
      <c r="C2121" s="74">
        <f>IF(NewCustomer="Yes", IF(COUNTIF($I$2:$I$11,B2121)&gt;0,0,WEEKDAY(B2121,2)),IF(COUNTIF($I$2:$I$21,B2121)&gt;0,0,WEEKDAY(B2121,2)))</f>
        <v>6</v>
      </c>
      <c r="D2121" s="74">
        <f t="shared" si="2"/>
        <v>2</v>
      </c>
      <c r="E2121" s="12">
        <f>IFERROR(VLOOKUP(A2121,'IDAR Meter Data'!$A:$B,2,1),"")</f>
        <v>151</v>
      </c>
      <c r="F2121" s="75">
        <f>IF(CECCZ="CZ03",'Outside Temp'!B2121,IF(CECCZ="CZ04",'Outside Temp'!B2122,IF(CECCZ="CZ12",'Outside Temp'!B2123, IF(CECCZ="CZ13",'Outside Temp'!B2124))))</f>
        <v>55</v>
      </c>
      <c r="G2121" s="12">
        <f t="shared" si="3"/>
        <v>1</v>
      </c>
    </row>
    <row r="2122" ht="15.75" customHeight="1">
      <c r="A2122" s="13">
        <v>42147.125</v>
      </c>
      <c r="B2122" s="73">
        <f t="shared" si="1"/>
        <v>42147</v>
      </c>
      <c r="C2122" s="74">
        <f>IF(NewCustomer="Yes", IF(COUNTIF($I$2:$I$11,B2122)&gt;0,0,WEEKDAY(B2122,2)),IF(COUNTIF($I$2:$I$21,B2122)&gt;0,0,WEEKDAY(B2122,2)))</f>
        <v>6</v>
      </c>
      <c r="D2122" s="74">
        <f t="shared" si="2"/>
        <v>3</v>
      </c>
      <c r="E2122" s="12">
        <f>IFERROR(VLOOKUP(A2122,'IDAR Meter Data'!$A:$B,2,1),"")</f>
        <v>136</v>
      </c>
      <c r="F2122" s="75">
        <f>IF(CECCZ="CZ03",'Outside Temp'!B2122,IF(CECCZ="CZ04",'Outside Temp'!B2123,IF(CECCZ="CZ12",'Outside Temp'!B2124, IF(CECCZ="CZ13",'Outside Temp'!B2125))))</f>
        <v>54.93333333</v>
      </c>
      <c r="G2122" s="12">
        <f t="shared" si="3"/>
        <v>1</v>
      </c>
    </row>
    <row r="2123" ht="15.75" customHeight="1">
      <c r="A2123" s="13">
        <v>42147.135416666664</v>
      </c>
      <c r="B2123" s="73">
        <f t="shared" si="1"/>
        <v>42147</v>
      </c>
      <c r="C2123" s="74">
        <f>IF(NewCustomer="Yes", IF(COUNTIF($I$2:$I$11,B2123)&gt;0,0,WEEKDAY(B2123,2)),IF(COUNTIF($I$2:$I$21,B2123)&gt;0,0,WEEKDAY(B2123,2)))</f>
        <v>6</v>
      </c>
      <c r="D2123" s="74">
        <f t="shared" si="2"/>
        <v>3</v>
      </c>
      <c r="E2123" s="12">
        <f>IFERROR(VLOOKUP(A2123,'IDAR Meter Data'!$A:$B,2,1),"")</f>
        <v>141</v>
      </c>
      <c r="F2123" s="75">
        <f>IF(CECCZ="CZ03",'Outside Temp'!B2123,IF(CECCZ="CZ04",'Outside Temp'!B2124,IF(CECCZ="CZ12",'Outside Temp'!B2125, IF(CECCZ="CZ13",'Outside Temp'!B2126))))</f>
        <v>54.68333333</v>
      </c>
      <c r="G2123" s="12">
        <f t="shared" si="3"/>
        <v>1</v>
      </c>
    </row>
    <row r="2124" ht="15.75" customHeight="1">
      <c r="A2124" s="13">
        <v>42147.145833333336</v>
      </c>
      <c r="B2124" s="73">
        <f t="shared" si="1"/>
        <v>42147</v>
      </c>
      <c r="C2124" s="74">
        <f>IF(NewCustomer="Yes", IF(COUNTIF($I$2:$I$11,B2124)&gt;0,0,WEEKDAY(B2124,2)),IF(COUNTIF($I$2:$I$21,B2124)&gt;0,0,WEEKDAY(B2124,2)))</f>
        <v>6</v>
      </c>
      <c r="D2124" s="74">
        <f t="shared" si="2"/>
        <v>3</v>
      </c>
      <c r="E2124" s="12">
        <f>IFERROR(VLOOKUP(A2124,'IDAR Meter Data'!$A:$B,2,1),"")</f>
        <v>140</v>
      </c>
      <c r="F2124" s="75">
        <f>IF(CECCZ="CZ03",'Outside Temp'!B2124,IF(CECCZ="CZ04",'Outside Temp'!B2125,IF(CECCZ="CZ12",'Outside Temp'!B2126, IF(CECCZ="CZ13",'Outside Temp'!B2127))))</f>
        <v>54.43333333</v>
      </c>
      <c r="G2124" s="12">
        <f t="shared" si="3"/>
        <v>1</v>
      </c>
    </row>
    <row r="2125" ht="15.75" customHeight="1">
      <c r="A2125" s="13">
        <v>42147.15625</v>
      </c>
      <c r="B2125" s="73">
        <f t="shared" si="1"/>
        <v>42147</v>
      </c>
      <c r="C2125" s="74">
        <f>IF(NewCustomer="Yes", IF(COUNTIF($I$2:$I$11,B2125)&gt;0,0,WEEKDAY(B2125,2)),IF(COUNTIF($I$2:$I$21,B2125)&gt;0,0,WEEKDAY(B2125,2)))</f>
        <v>6</v>
      </c>
      <c r="D2125" s="74">
        <f t="shared" si="2"/>
        <v>3</v>
      </c>
      <c r="E2125" s="12">
        <f>IFERROR(VLOOKUP(A2125,'IDAR Meter Data'!$A:$B,2,1),"")</f>
        <v>146</v>
      </c>
      <c r="F2125" s="75">
        <f>IF(CECCZ="CZ03",'Outside Temp'!B2125,IF(CECCZ="CZ04",'Outside Temp'!B2126,IF(CECCZ="CZ12",'Outside Temp'!B2127, IF(CECCZ="CZ13",'Outside Temp'!B2128))))</f>
        <v>54.18333333</v>
      </c>
      <c r="G2125" s="12">
        <f t="shared" si="3"/>
        <v>1</v>
      </c>
    </row>
    <row r="2126" ht="15.75" customHeight="1">
      <c r="A2126" s="13">
        <v>42147.166666666664</v>
      </c>
      <c r="B2126" s="73">
        <f t="shared" si="1"/>
        <v>42147</v>
      </c>
      <c r="C2126" s="74">
        <f>IF(NewCustomer="Yes", IF(COUNTIF($I$2:$I$11,B2126)&gt;0,0,WEEKDAY(B2126,2)),IF(COUNTIF($I$2:$I$21,B2126)&gt;0,0,WEEKDAY(B2126,2)))</f>
        <v>6</v>
      </c>
      <c r="D2126" s="74">
        <f t="shared" si="2"/>
        <v>4</v>
      </c>
      <c r="E2126" s="12">
        <f>IFERROR(VLOOKUP(A2126,'IDAR Meter Data'!$A:$B,2,1),"")</f>
        <v>148</v>
      </c>
      <c r="F2126" s="75">
        <f>IF(CECCZ="CZ03",'Outside Temp'!B2126,IF(CECCZ="CZ04",'Outside Temp'!B2127,IF(CECCZ="CZ12",'Outside Temp'!B2128, IF(CECCZ="CZ13",'Outside Temp'!B2129))))</f>
        <v>54.08333333</v>
      </c>
      <c r="G2126" s="12">
        <f t="shared" si="3"/>
        <v>1</v>
      </c>
    </row>
    <row r="2127" ht="15.75" customHeight="1">
      <c r="A2127" s="13">
        <v>42147.177083333336</v>
      </c>
      <c r="B2127" s="73">
        <f t="shared" si="1"/>
        <v>42147</v>
      </c>
      <c r="C2127" s="74">
        <f>IF(NewCustomer="Yes", IF(COUNTIF($I$2:$I$11,B2127)&gt;0,0,WEEKDAY(B2127,2)),IF(COUNTIF($I$2:$I$21,B2127)&gt;0,0,WEEKDAY(B2127,2)))</f>
        <v>6</v>
      </c>
      <c r="D2127" s="74">
        <f t="shared" si="2"/>
        <v>4</v>
      </c>
      <c r="E2127" s="12">
        <f>IFERROR(VLOOKUP(A2127,'IDAR Meter Data'!$A:$B,2,1),"")</f>
        <v>140</v>
      </c>
      <c r="F2127" s="75">
        <f>IF(CECCZ="CZ03",'Outside Temp'!B2127,IF(CECCZ="CZ04",'Outside Temp'!B2128,IF(CECCZ="CZ12",'Outside Temp'!B2129, IF(CECCZ="CZ13",'Outside Temp'!B2130))))</f>
        <v>54.39583333</v>
      </c>
      <c r="G2127" s="12">
        <f t="shared" si="3"/>
        <v>1</v>
      </c>
    </row>
    <row r="2128" ht="15.75" customHeight="1">
      <c r="A2128" s="13">
        <v>42147.1875</v>
      </c>
      <c r="B2128" s="73">
        <f t="shared" si="1"/>
        <v>42147</v>
      </c>
      <c r="C2128" s="74">
        <f>IF(NewCustomer="Yes", IF(COUNTIF($I$2:$I$11,B2128)&gt;0,0,WEEKDAY(B2128,2)),IF(COUNTIF($I$2:$I$21,B2128)&gt;0,0,WEEKDAY(B2128,2)))</f>
        <v>6</v>
      </c>
      <c r="D2128" s="74">
        <f t="shared" si="2"/>
        <v>4</v>
      </c>
      <c r="E2128" s="12">
        <f>IFERROR(VLOOKUP(A2128,'IDAR Meter Data'!$A:$B,2,1),"")</f>
        <v>141</v>
      </c>
      <c r="F2128" s="75">
        <f>IF(CECCZ="CZ03",'Outside Temp'!B2128,IF(CECCZ="CZ04",'Outside Temp'!B2129,IF(CECCZ="CZ12",'Outside Temp'!B2130, IF(CECCZ="CZ13",'Outside Temp'!B2131))))</f>
        <v>54.70833333</v>
      </c>
      <c r="G2128" s="12">
        <f t="shared" si="3"/>
        <v>1</v>
      </c>
    </row>
    <row r="2129" ht="15.75" customHeight="1">
      <c r="A2129" s="13">
        <v>42147.197916666664</v>
      </c>
      <c r="B2129" s="73">
        <f t="shared" si="1"/>
        <v>42147</v>
      </c>
      <c r="C2129" s="74">
        <f>IF(NewCustomer="Yes", IF(COUNTIF($I$2:$I$11,B2129)&gt;0,0,WEEKDAY(B2129,2)),IF(COUNTIF($I$2:$I$21,B2129)&gt;0,0,WEEKDAY(B2129,2)))</f>
        <v>6</v>
      </c>
      <c r="D2129" s="74">
        <f t="shared" si="2"/>
        <v>4</v>
      </c>
      <c r="E2129" s="12">
        <f>IFERROR(VLOOKUP(A2129,'IDAR Meter Data'!$A:$B,2,1),"")</f>
        <v>140</v>
      </c>
      <c r="F2129" s="75">
        <f>IF(CECCZ="CZ03",'Outside Temp'!B2129,IF(CECCZ="CZ04",'Outside Temp'!B2130,IF(CECCZ="CZ12",'Outside Temp'!B2131, IF(CECCZ="CZ13",'Outside Temp'!B2132))))</f>
        <v>54.91666667</v>
      </c>
      <c r="G2129" s="12">
        <f t="shared" si="3"/>
        <v>1</v>
      </c>
    </row>
    <row r="2130" ht="15.75" customHeight="1">
      <c r="A2130" s="13">
        <v>42147.208333333336</v>
      </c>
      <c r="B2130" s="73">
        <f t="shared" si="1"/>
        <v>42147</v>
      </c>
      <c r="C2130" s="74">
        <f>IF(NewCustomer="Yes", IF(COUNTIF($I$2:$I$11,B2130)&gt;0,0,WEEKDAY(B2130,2)),IF(COUNTIF($I$2:$I$21,B2130)&gt;0,0,WEEKDAY(B2130,2)))</f>
        <v>6</v>
      </c>
      <c r="D2130" s="74">
        <f t="shared" si="2"/>
        <v>5</v>
      </c>
      <c r="E2130" s="12">
        <f>IFERROR(VLOOKUP(A2130,'IDAR Meter Data'!$A:$B,2,1),"")</f>
        <v>144</v>
      </c>
      <c r="F2130" s="75">
        <f>IF(CECCZ="CZ03",'Outside Temp'!B2130,IF(CECCZ="CZ04",'Outside Temp'!B2131,IF(CECCZ="CZ12",'Outside Temp'!B2132, IF(CECCZ="CZ13",'Outside Temp'!B2133))))</f>
        <v>54.08888889</v>
      </c>
      <c r="G2130" s="12">
        <f t="shared" si="3"/>
        <v>1</v>
      </c>
    </row>
    <row r="2131" ht="15.75" customHeight="1">
      <c r="A2131" s="13">
        <v>42147.21875</v>
      </c>
      <c r="B2131" s="73">
        <f t="shared" si="1"/>
        <v>42147</v>
      </c>
      <c r="C2131" s="74">
        <f>IF(NewCustomer="Yes", IF(COUNTIF($I$2:$I$11,B2131)&gt;0,0,WEEKDAY(B2131,2)),IF(COUNTIF($I$2:$I$21,B2131)&gt;0,0,WEEKDAY(B2131,2)))</f>
        <v>6</v>
      </c>
      <c r="D2131" s="74">
        <f t="shared" si="2"/>
        <v>5</v>
      </c>
      <c r="E2131" s="12">
        <f>IFERROR(VLOOKUP(A2131,'IDAR Meter Data'!$A:$B,2,1),"")</f>
        <v>149</v>
      </c>
      <c r="F2131" s="75">
        <f>IF(CECCZ="CZ03",'Outside Temp'!B2131,IF(CECCZ="CZ04",'Outside Temp'!B2132,IF(CECCZ="CZ12",'Outside Temp'!B2133, IF(CECCZ="CZ13",'Outside Temp'!B2134))))</f>
        <v>54.42222222</v>
      </c>
      <c r="G2131" s="12">
        <f t="shared" si="3"/>
        <v>1</v>
      </c>
    </row>
    <row r="2132" ht="15.75" customHeight="1">
      <c r="A2132" s="13">
        <v>42147.229166666664</v>
      </c>
      <c r="B2132" s="73">
        <f t="shared" si="1"/>
        <v>42147</v>
      </c>
      <c r="C2132" s="74">
        <f>IF(NewCustomer="Yes", IF(COUNTIF($I$2:$I$11,B2132)&gt;0,0,WEEKDAY(B2132,2)),IF(COUNTIF($I$2:$I$21,B2132)&gt;0,0,WEEKDAY(B2132,2)))</f>
        <v>6</v>
      </c>
      <c r="D2132" s="74">
        <f t="shared" si="2"/>
        <v>5</v>
      </c>
      <c r="E2132" s="12">
        <f>IFERROR(VLOOKUP(A2132,'IDAR Meter Data'!$A:$B,2,1),"")</f>
        <v>138</v>
      </c>
      <c r="F2132" s="75">
        <f>IF(CECCZ="CZ03",'Outside Temp'!B2132,IF(CECCZ="CZ04",'Outside Temp'!B2133,IF(CECCZ="CZ12",'Outside Temp'!B2134, IF(CECCZ="CZ13",'Outside Temp'!B2135))))</f>
        <v>54.75555556</v>
      </c>
      <c r="G2132" s="12">
        <f t="shared" si="3"/>
        <v>1</v>
      </c>
    </row>
    <row r="2133" ht="15.75" customHeight="1">
      <c r="A2133" s="13">
        <v>42147.239583333336</v>
      </c>
      <c r="B2133" s="73">
        <f t="shared" si="1"/>
        <v>42147</v>
      </c>
      <c r="C2133" s="74">
        <f>IF(NewCustomer="Yes", IF(COUNTIF($I$2:$I$11,B2133)&gt;0,0,WEEKDAY(B2133,2)),IF(COUNTIF($I$2:$I$21,B2133)&gt;0,0,WEEKDAY(B2133,2)))</f>
        <v>6</v>
      </c>
      <c r="D2133" s="74">
        <f t="shared" si="2"/>
        <v>5</v>
      </c>
      <c r="E2133" s="12">
        <f>IFERROR(VLOOKUP(A2133,'IDAR Meter Data'!$A:$B,2,1),"")</f>
        <v>138</v>
      </c>
      <c r="F2133" s="75">
        <f>IF(CECCZ="CZ03",'Outside Temp'!B2133,IF(CECCZ="CZ04",'Outside Temp'!B2134,IF(CECCZ="CZ12",'Outside Temp'!B2135, IF(CECCZ="CZ13",'Outside Temp'!B2136))))</f>
        <v>55</v>
      </c>
      <c r="G2133" s="12">
        <f t="shared" si="3"/>
        <v>1</v>
      </c>
    </row>
    <row r="2134" ht="15.75" customHeight="1">
      <c r="A2134" s="13">
        <v>42147.25</v>
      </c>
      <c r="B2134" s="73">
        <f t="shared" si="1"/>
        <v>42147</v>
      </c>
      <c r="C2134" s="74">
        <f>IF(NewCustomer="Yes", IF(COUNTIF($I$2:$I$11,B2134)&gt;0,0,WEEKDAY(B2134,2)),IF(COUNTIF($I$2:$I$21,B2134)&gt;0,0,WEEKDAY(B2134,2)))</f>
        <v>6</v>
      </c>
      <c r="D2134" s="74">
        <f t="shared" si="2"/>
        <v>6</v>
      </c>
      <c r="E2134" s="12">
        <f>IFERROR(VLOOKUP(A2134,'IDAR Meter Data'!$A:$B,2,1),"")</f>
        <v>137</v>
      </c>
      <c r="F2134" s="75">
        <f>IF(CECCZ="CZ03",'Outside Temp'!B2134,IF(CECCZ="CZ04",'Outside Temp'!B2135,IF(CECCZ="CZ12",'Outside Temp'!B2136, IF(CECCZ="CZ13",'Outside Temp'!B2137))))</f>
        <v>54.93333333</v>
      </c>
      <c r="G2134" s="12">
        <f t="shared" si="3"/>
        <v>1</v>
      </c>
    </row>
    <row r="2135" ht="15.75" customHeight="1">
      <c r="A2135" s="13">
        <v>42147.260416666664</v>
      </c>
      <c r="B2135" s="73">
        <f t="shared" si="1"/>
        <v>42147</v>
      </c>
      <c r="C2135" s="74">
        <f>IF(NewCustomer="Yes", IF(COUNTIF($I$2:$I$11,B2135)&gt;0,0,WEEKDAY(B2135,2)),IF(COUNTIF($I$2:$I$21,B2135)&gt;0,0,WEEKDAY(B2135,2)))</f>
        <v>6</v>
      </c>
      <c r="D2135" s="74">
        <f t="shared" si="2"/>
        <v>6</v>
      </c>
      <c r="E2135" s="12">
        <f>IFERROR(VLOOKUP(A2135,'IDAR Meter Data'!$A:$B,2,1),"")</f>
        <v>146</v>
      </c>
      <c r="F2135" s="75">
        <f>IF(CECCZ="CZ03",'Outside Temp'!B2135,IF(CECCZ="CZ04",'Outside Temp'!B2136,IF(CECCZ="CZ12",'Outside Temp'!B2137, IF(CECCZ="CZ13",'Outside Temp'!B2138))))</f>
        <v>54.68333333</v>
      </c>
      <c r="G2135" s="12">
        <f t="shared" si="3"/>
        <v>1</v>
      </c>
    </row>
    <row r="2136" ht="15.75" customHeight="1">
      <c r="A2136" s="13">
        <v>42147.270833333336</v>
      </c>
      <c r="B2136" s="73">
        <f t="shared" si="1"/>
        <v>42147</v>
      </c>
      <c r="C2136" s="74">
        <f>IF(NewCustomer="Yes", IF(COUNTIF($I$2:$I$11,B2136)&gt;0,0,WEEKDAY(B2136,2)),IF(COUNTIF($I$2:$I$21,B2136)&gt;0,0,WEEKDAY(B2136,2)))</f>
        <v>6</v>
      </c>
      <c r="D2136" s="74">
        <f t="shared" si="2"/>
        <v>6</v>
      </c>
      <c r="E2136" s="12">
        <f>IFERROR(VLOOKUP(A2136,'IDAR Meter Data'!$A:$B,2,1),"")</f>
        <v>146</v>
      </c>
      <c r="F2136" s="75">
        <f>IF(CECCZ="CZ03",'Outside Temp'!B2136,IF(CECCZ="CZ04",'Outside Temp'!B2137,IF(CECCZ="CZ12",'Outside Temp'!B2138, IF(CECCZ="CZ13",'Outside Temp'!B2139))))</f>
        <v>54.43333333</v>
      </c>
      <c r="G2136" s="12">
        <f t="shared" si="3"/>
        <v>1</v>
      </c>
    </row>
    <row r="2137" ht="15.75" customHeight="1">
      <c r="A2137" s="13">
        <v>42147.28125</v>
      </c>
      <c r="B2137" s="73">
        <f t="shared" si="1"/>
        <v>42147</v>
      </c>
      <c r="C2137" s="74">
        <f>IF(NewCustomer="Yes", IF(COUNTIF($I$2:$I$11,B2137)&gt;0,0,WEEKDAY(B2137,2)),IF(COUNTIF($I$2:$I$21,B2137)&gt;0,0,WEEKDAY(B2137,2)))</f>
        <v>6</v>
      </c>
      <c r="D2137" s="74">
        <f t="shared" si="2"/>
        <v>6</v>
      </c>
      <c r="E2137" s="12">
        <f>IFERROR(VLOOKUP(A2137,'IDAR Meter Data'!$A:$B,2,1),"")</f>
        <v>139</v>
      </c>
      <c r="F2137" s="75">
        <f>IF(CECCZ="CZ03",'Outside Temp'!B2137,IF(CECCZ="CZ04",'Outside Temp'!B2138,IF(CECCZ="CZ12",'Outside Temp'!B2139, IF(CECCZ="CZ13",'Outside Temp'!B2140))))</f>
        <v>54.18333333</v>
      </c>
      <c r="G2137" s="12">
        <f t="shared" si="3"/>
        <v>1</v>
      </c>
    </row>
    <row r="2138" ht="15.75" customHeight="1">
      <c r="A2138" s="13">
        <v>42147.291666666664</v>
      </c>
      <c r="B2138" s="73">
        <f t="shared" si="1"/>
        <v>42147</v>
      </c>
      <c r="C2138" s="74">
        <f>IF(NewCustomer="Yes", IF(COUNTIF($I$2:$I$11,B2138)&gt;0,0,WEEKDAY(B2138,2)),IF(COUNTIF($I$2:$I$21,B2138)&gt;0,0,WEEKDAY(B2138,2)))</f>
        <v>6</v>
      </c>
      <c r="D2138" s="74">
        <f t="shared" si="2"/>
        <v>7</v>
      </c>
      <c r="E2138" s="12">
        <f>IFERROR(VLOOKUP(A2138,'IDAR Meter Data'!$A:$B,2,1),"")</f>
        <v>141</v>
      </c>
      <c r="F2138" s="75">
        <f>IF(CECCZ="CZ03",'Outside Temp'!B2138,IF(CECCZ="CZ04",'Outside Temp'!B2139,IF(CECCZ="CZ12",'Outside Temp'!B2140, IF(CECCZ="CZ13",'Outside Temp'!B2141))))</f>
        <v>54.06666667</v>
      </c>
      <c r="G2138" s="12">
        <f t="shared" si="3"/>
        <v>1</v>
      </c>
    </row>
    <row r="2139" ht="15.75" customHeight="1">
      <c r="A2139" s="13">
        <v>42147.302083333336</v>
      </c>
      <c r="B2139" s="73">
        <f t="shared" si="1"/>
        <v>42147</v>
      </c>
      <c r="C2139" s="74">
        <f>IF(NewCustomer="Yes", IF(COUNTIF($I$2:$I$11,B2139)&gt;0,0,WEEKDAY(B2139,2)),IF(COUNTIF($I$2:$I$21,B2139)&gt;0,0,WEEKDAY(B2139,2)))</f>
        <v>6</v>
      </c>
      <c r="D2139" s="74">
        <f t="shared" si="2"/>
        <v>7</v>
      </c>
      <c r="E2139" s="12">
        <f>IFERROR(VLOOKUP(A2139,'IDAR Meter Data'!$A:$B,2,1),"")</f>
        <v>139</v>
      </c>
      <c r="F2139" s="75">
        <f>IF(CECCZ="CZ03",'Outside Temp'!B2139,IF(CECCZ="CZ04",'Outside Temp'!B2140,IF(CECCZ="CZ12",'Outside Temp'!B2141, IF(CECCZ="CZ13",'Outside Temp'!B2142))))</f>
        <v>54.31666667</v>
      </c>
      <c r="G2139" s="12">
        <f t="shared" si="3"/>
        <v>1</v>
      </c>
    </row>
    <row r="2140" ht="15.75" customHeight="1">
      <c r="A2140" s="13">
        <v>42147.3125</v>
      </c>
      <c r="B2140" s="73">
        <f t="shared" si="1"/>
        <v>42147</v>
      </c>
      <c r="C2140" s="74">
        <f>IF(NewCustomer="Yes", IF(COUNTIF($I$2:$I$11,B2140)&gt;0,0,WEEKDAY(B2140,2)),IF(COUNTIF($I$2:$I$21,B2140)&gt;0,0,WEEKDAY(B2140,2)))</f>
        <v>6</v>
      </c>
      <c r="D2140" s="74">
        <f t="shared" si="2"/>
        <v>7</v>
      </c>
      <c r="E2140" s="12">
        <f>IFERROR(VLOOKUP(A2140,'IDAR Meter Data'!$A:$B,2,1),"")</f>
        <v>145</v>
      </c>
      <c r="F2140" s="75">
        <f>IF(CECCZ="CZ03",'Outside Temp'!B2140,IF(CECCZ="CZ04",'Outside Temp'!B2141,IF(CECCZ="CZ12",'Outside Temp'!B2142, IF(CECCZ="CZ13",'Outside Temp'!B2143))))</f>
        <v>54.56666667</v>
      </c>
      <c r="G2140" s="12">
        <f t="shared" si="3"/>
        <v>1</v>
      </c>
    </row>
    <row r="2141" ht="15.75" customHeight="1">
      <c r="A2141" s="13">
        <v>42147.322916666664</v>
      </c>
      <c r="B2141" s="73">
        <f t="shared" si="1"/>
        <v>42147</v>
      </c>
      <c r="C2141" s="74">
        <f>IF(NewCustomer="Yes", IF(COUNTIF($I$2:$I$11,B2141)&gt;0,0,WEEKDAY(B2141,2)),IF(COUNTIF($I$2:$I$21,B2141)&gt;0,0,WEEKDAY(B2141,2)))</f>
        <v>6</v>
      </c>
      <c r="D2141" s="74">
        <f t="shared" si="2"/>
        <v>7</v>
      </c>
      <c r="E2141" s="12">
        <f>IFERROR(VLOOKUP(A2141,'IDAR Meter Data'!$A:$B,2,1),"")</f>
        <v>142</v>
      </c>
      <c r="F2141" s="75">
        <f>IF(CECCZ="CZ03",'Outside Temp'!B2141,IF(CECCZ="CZ04",'Outside Temp'!B2142,IF(CECCZ="CZ12",'Outside Temp'!B2143, IF(CECCZ="CZ13",'Outside Temp'!B2144))))</f>
        <v>54.81666667</v>
      </c>
      <c r="G2141" s="12">
        <f t="shared" si="3"/>
        <v>1</v>
      </c>
    </row>
    <row r="2142" ht="15.75" customHeight="1">
      <c r="A2142" s="13">
        <v>42147.333333333336</v>
      </c>
      <c r="B2142" s="73">
        <f t="shared" si="1"/>
        <v>42147</v>
      </c>
      <c r="C2142" s="74">
        <f>IF(NewCustomer="Yes", IF(COUNTIF($I$2:$I$11,B2142)&gt;0,0,WEEKDAY(B2142,2)),IF(COUNTIF($I$2:$I$21,B2142)&gt;0,0,WEEKDAY(B2142,2)))</f>
        <v>6</v>
      </c>
      <c r="D2142" s="74">
        <f t="shared" si="2"/>
        <v>8</v>
      </c>
      <c r="E2142" s="12">
        <f>IFERROR(VLOOKUP(A2142,'IDAR Meter Data'!$A:$B,2,1),"")</f>
        <v>134</v>
      </c>
      <c r="F2142" s="75">
        <f>IF(CECCZ="CZ03",'Outside Temp'!B2142,IF(CECCZ="CZ04",'Outside Temp'!B2143,IF(CECCZ="CZ12",'Outside Temp'!B2144, IF(CECCZ="CZ13",'Outside Temp'!B2145))))</f>
        <v>55.06666667</v>
      </c>
      <c r="G2142" s="12">
        <f t="shared" si="3"/>
        <v>1</v>
      </c>
    </row>
    <row r="2143" ht="15.75" customHeight="1">
      <c r="A2143" s="13">
        <v>42147.34375</v>
      </c>
      <c r="B2143" s="73">
        <f t="shared" si="1"/>
        <v>42147</v>
      </c>
      <c r="C2143" s="74">
        <f>IF(NewCustomer="Yes", IF(COUNTIF($I$2:$I$11,B2143)&gt;0,0,WEEKDAY(B2143,2)),IF(COUNTIF($I$2:$I$21,B2143)&gt;0,0,WEEKDAY(B2143,2)))</f>
        <v>6</v>
      </c>
      <c r="D2143" s="74">
        <f t="shared" si="2"/>
        <v>8</v>
      </c>
      <c r="E2143" s="12">
        <f>IFERROR(VLOOKUP(A2143,'IDAR Meter Data'!$A:$B,2,1),"")</f>
        <v>134</v>
      </c>
      <c r="F2143" s="75">
        <f>IF(CECCZ="CZ03",'Outside Temp'!B2143,IF(CECCZ="CZ04",'Outside Temp'!B2144,IF(CECCZ="CZ12",'Outside Temp'!B2145, IF(CECCZ="CZ13",'Outside Temp'!B2146))))</f>
        <v>55.31666667</v>
      </c>
      <c r="G2143" s="12">
        <f t="shared" si="3"/>
        <v>1</v>
      </c>
    </row>
    <row r="2144" ht="15.75" customHeight="1">
      <c r="A2144" s="13">
        <v>42147.354166666664</v>
      </c>
      <c r="B2144" s="73">
        <f t="shared" si="1"/>
        <v>42147</v>
      </c>
      <c r="C2144" s="74">
        <f>IF(NewCustomer="Yes", IF(COUNTIF($I$2:$I$11,B2144)&gt;0,0,WEEKDAY(B2144,2)),IF(COUNTIF($I$2:$I$21,B2144)&gt;0,0,WEEKDAY(B2144,2)))</f>
        <v>6</v>
      </c>
      <c r="D2144" s="74">
        <f t="shared" si="2"/>
        <v>8</v>
      </c>
      <c r="E2144" s="12">
        <f>IFERROR(VLOOKUP(A2144,'IDAR Meter Data'!$A:$B,2,1),"")</f>
        <v>137</v>
      </c>
      <c r="F2144" s="75">
        <f>IF(CECCZ="CZ03",'Outside Temp'!B2144,IF(CECCZ="CZ04",'Outside Temp'!B2145,IF(CECCZ="CZ12",'Outside Temp'!B2146, IF(CECCZ="CZ13",'Outside Temp'!B2147))))</f>
        <v>55.56666667</v>
      </c>
      <c r="G2144" s="12">
        <f t="shared" si="3"/>
        <v>1</v>
      </c>
    </row>
    <row r="2145" ht="15.75" customHeight="1">
      <c r="A2145" s="13">
        <v>42147.364583333336</v>
      </c>
      <c r="B2145" s="73">
        <f t="shared" si="1"/>
        <v>42147</v>
      </c>
      <c r="C2145" s="74">
        <f>IF(NewCustomer="Yes", IF(COUNTIF($I$2:$I$11,B2145)&gt;0,0,WEEKDAY(B2145,2)),IF(COUNTIF($I$2:$I$21,B2145)&gt;0,0,WEEKDAY(B2145,2)))</f>
        <v>6</v>
      </c>
      <c r="D2145" s="74">
        <f t="shared" si="2"/>
        <v>8</v>
      </c>
      <c r="E2145" s="12">
        <f>IFERROR(VLOOKUP(A2145,'IDAR Meter Data'!$A:$B,2,1),"")</f>
        <v>147</v>
      </c>
      <c r="F2145" s="75">
        <f>IF(CECCZ="CZ03",'Outside Temp'!B2145,IF(CECCZ="CZ04",'Outside Temp'!B2146,IF(CECCZ="CZ12",'Outside Temp'!B2147, IF(CECCZ="CZ13",'Outside Temp'!B2148))))</f>
        <v>55.81666667</v>
      </c>
      <c r="G2145" s="12">
        <f t="shared" si="3"/>
        <v>1</v>
      </c>
    </row>
    <row r="2146" ht="15.75" customHeight="1">
      <c r="A2146" s="13">
        <v>42147.375</v>
      </c>
      <c r="B2146" s="73">
        <f t="shared" si="1"/>
        <v>42147</v>
      </c>
      <c r="C2146" s="74">
        <f>IF(NewCustomer="Yes", IF(COUNTIF($I$2:$I$11,B2146)&gt;0,0,WEEKDAY(B2146,2)),IF(COUNTIF($I$2:$I$21,B2146)&gt;0,0,WEEKDAY(B2146,2)))</f>
        <v>6</v>
      </c>
      <c r="D2146" s="74">
        <f t="shared" si="2"/>
        <v>9</v>
      </c>
      <c r="E2146" s="12">
        <f>IFERROR(VLOOKUP(A2146,'IDAR Meter Data'!$A:$B,2,1),"")</f>
        <v>139</v>
      </c>
      <c r="F2146" s="75">
        <f>IF(CECCZ="CZ03",'Outside Temp'!B2146,IF(CECCZ="CZ04",'Outside Temp'!B2147,IF(CECCZ="CZ12",'Outside Temp'!B2148, IF(CECCZ="CZ13",'Outside Temp'!B2149))))</f>
        <v>56.06666667</v>
      </c>
      <c r="G2146" s="12">
        <f t="shared" si="3"/>
        <v>1</v>
      </c>
    </row>
    <row r="2147" ht="15.75" customHeight="1">
      <c r="A2147" s="13">
        <v>42147.385416666664</v>
      </c>
      <c r="B2147" s="73">
        <f t="shared" si="1"/>
        <v>42147</v>
      </c>
      <c r="C2147" s="74">
        <f>IF(NewCustomer="Yes", IF(COUNTIF($I$2:$I$11,B2147)&gt;0,0,WEEKDAY(B2147,2)),IF(COUNTIF($I$2:$I$21,B2147)&gt;0,0,WEEKDAY(B2147,2)))</f>
        <v>6</v>
      </c>
      <c r="D2147" s="74">
        <f t="shared" si="2"/>
        <v>9</v>
      </c>
      <c r="E2147" s="12">
        <f>IFERROR(VLOOKUP(A2147,'IDAR Meter Data'!$A:$B,2,1),"")</f>
        <v>145</v>
      </c>
      <c r="F2147" s="75">
        <f>IF(CECCZ="CZ03",'Outside Temp'!B2147,IF(CECCZ="CZ04",'Outside Temp'!B2148,IF(CECCZ="CZ12",'Outside Temp'!B2149, IF(CECCZ="CZ13",'Outside Temp'!B2150))))</f>
        <v>56.31666667</v>
      </c>
      <c r="G2147" s="12">
        <f t="shared" si="3"/>
        <v>1</v>
      </c>
    </row>
    <row r="2148" ht="15.75" customHeight="1">
      <c r="A2148" s="13">
        <v>42147.395833333336</v>
      </c>
      <c r="B2148" s="73">
        <f t="shared" si="1"/>
        <v>42147</v>
      </c>
      <c r="C2148" s="74">
        <f>IF(NewCustomer="Yes", IF(COUNTIF($I$2:$I$11,B2148)&gt;0,0,WEEKDAY(B2148,2)),IF(COUNTIF($I$2:$I$21,B2148)&gt;0,0,WEEKDAY(B2148,2)))</f>
        <v>6</v>
      </c>
      <c r="D2148" s="74">
        <f t="shared" si="2"/>
        <v>9</v>
      </c>
      <c r="E2148" s="12">
        <f>IFERROR(VLOOKUP(A2148,'IDAR Meter Data'!$A:$B,2,1),"")</f>
        <v>151</v>
      </c>
      <c r="F2148" s="75">
        <f>IF(CECCZ="CZ03",'Outside Temp'!B2148,IF(CECCZ="CZ04",'Outside Temp'!B2149,IF(CECCZ="CZ12",'Outside Temp'!B2150, IF(CECCZ="CZ13",'Outside Temp'!B2151))))</f>
        <v>56.56666667</v>
      </c>
      <c r="G2148" s="12">
        <f t="shared" si="3"/>
        <v>1</v>
      </c>
    </row>
    <row r="2149" ht="15.75" customHeight="1">
      <c r="A2149" s="13">
        <v>42147.40625</v>
      </c>
      <c r="B2149" s="73">
        <f t="shared" si="1"/>
        <v>42147</v>
      </c>
      <c r="C2149" s="74">
        <f>IF(NewCustomer="Yes", IF(COUNTIF($I$2:$I$11,B2149)&gt;0,0,WEEKDAY(B2149,2)),IF(COUNTIF($I$2:$I$21,B2149)&gt;0,0,WEEKDAY(B2149,2)))</f>
        <v>6</v>
      </c>
      <c r="D2149" s="74">
        <f t="shared" si="2"/>
        <v>9</v>
      </c>
      <c r="E2149" s="12">
        <f>IFERROR(VLOOKUP(A2149,'IDAR Meter Data'!$A:$B,2,1),"")</f>
        <v>162</v>
      </c>
      <c r="F2149" s="75">
        <f>IF(CECCZ="CZ03",'Outside Temp'!B2149,IF(CECCZ="CZ04",'Outside Temp'!B2150,IF(CECCZ="CZ12",'Outside Temp'!B2151, IF(CECCZ="CZ13",'Outside Temp'!B2152))))</f>
        <v>56.81666667</v>
      </c>
      <c r="G2149" s="12">
        <f t="shared" si="3"/>
        <v>1</v>
      </c>
    </row>
    <row r="2150" ht="15.75" customHeight="1">
      <c r="A2150" s="13">
        <v>42147.416666666664</v>
      </c>
      <c r="B2150" s="73">
        <f t="shared" si="1"/>
        <v>42147</v>
      </c>
      <c r="C2150" s="74">
        <f>IF(NewCustomer="Yes", IF(COUNTIF($I$2:$I$11,B2150)&gt;0,0,WEEKDAY(B2150,2)),IF(COUNTIF($I$2:$I$21,B2150)&gt;0,0,WEEKDAY(B2150,2)))</f>
        <v>6</v>
      </c>
      <c r="D2150" s="74">
        <f t="shared" si="2"/>
        <v>10</v>
      </c>
      <c r="E2150" s="12">
        <f>IFERROR(VLOOKUP(A2150,'IDAR Meter Data'!$A:$B,2,1),"")</f>
        <v>148</v>
      </c>
      <c r="F2150" s="75">
        <f>IF(CECCZ="CZ03",'Outside Temp'!B2150,IF(CECCZ="CZ04",'Outside Temp'!B2151,IF(CECCZ="CZ12",'Outside Temp'!B2152, IF(CECCZ="CZ13",'Outside Temp'!B2153))))</f>
        <v>57</v>
      </c>
      <c r="G2150" s="12">
        <f t="shared" si="3"/>
        <v>1</v>
      </c>
    </row>
    <row r="2151" ht="15.75" customHeight="1">
      <c r="A2151" s="13">
        <v>42147.427083333336</v>
      </c>
      <c r="B2151" s="73">
        <f t="shared" si="1"/>
        <v>42147</v>
      </c>
      <c r="C2151" s="74">
        <f>IF(NewCustomer="Yes", IF(COUNTIF($I$2:$I$11,B2151)&gt;0,0,WEEKDAY(B2151,2)),IF(COUNTIF($I$2:$I$21,B2151)&gt;0,0,WEEKDAY(B2151,2)))</f>
        <v>6</v>
      </c>
      <c r="D2151" s="74">
        <f t="shared" si="2"/>
        <v>10</v>
      </c>
      <c r="E2151" s="12">
        <f>IFERROR(VLOOKUP(A2151,'IDAR Meter Data'!$A:$B,2,1),"")</f>
        <v>148</v>
      </c>
      <c r="F2151" s="75">
        <f>IF(CECCZ="CZ03",'Outside Temp'!B2151,IF(CECCZ="CZ04",'Outside Temp'!B2152,IF(CECCZ="CZ12",'Outside Temp'!B2153, IF(CECCZ="CZ13",'Outside Temp'!B2154))))</f>
        <v>57</v>
      </c>
      <c r="G2151" s="12">
        <f t="shared" si="3"/>
        <v>1</v>
      </c>
    </row>
    <row r="2152" ht="15.75" customHeight="1">
      <c r="A2152" s="13">
        <v>42147.4375</v>
      </c>
      <c r="B2152" s="73">
        <f t="shared" si="1"/>
        <v>42147</v>
      </c>
      <c r="C2152" s="74">
        <f>IF(NewCustomer="Yes", IF(COUNTIF($I$2:$I$11,B2152)&gt;0,0,WEEKDAY(B2152,2)),IF(COUNTIF($I$2:$I$21,B2152)&gt;0,0,WEEKDAY(B2152,2)))</f>
        <v>6</v>
      </c>
      <c r="D2152" s="74">
        <f t="shared" si="2"/>
        <v>10</v>
      </c>
      <c r="E2152" s="12">
        <f>IFERROR(VLOOKUP(A2152,'IDAR Meter Data'!$A:$B,2,1),"")</f>
        <v>145</v>
      </c>
      <c r="F2152" s="75">
        <f>IF(CECCZ="CZ03",'Outside Temp'!B2152,IF(CECCZ="CZ04",'Outside Temp'!B2153,IF(CECCZ="CZ12",'Outside Temp'!B2154, IF(CECCZ="CZ13",'Outside Temp'!B2155))))</f>
        <v>57</v>
      </c>
      <c r="G2152" s="12">
        <f t="shared" si="3"/>
        <v>1</v>
      </c>
    </row>
    <row r="2153" ht="15.75" customHeight="1">
      <c r="A2153" s="13">
        <v>42147.447916666664</v>
      </c>
      <c r="B2153" s="73">
        <f t="shared" si="1"/>
        <v>42147</v>
      </c>
      <c r="C2153" s="74">
        <f>IF(NewCustomer="Yes", IF(COUNTIF($I$2:$I$11,B2153)&gt;0,0,WEEKDAY(B2153,2)),IF(COUNTIF($I$2:$I$21,B2153)&gt;0,0,WEEKDAY(B2153,2)))</f>
        <v>6</v>
      </c>
      <c r="D2153" s="74">
        <f t="shared" si="2"/>
        <v>10</v>
      </c>
      <c r="E2153" s="12">
        <f>IFERROR(VLOOKUP(A2153,'IDAR Meter Data'!$A:$B,2,1),"")</f>
        <v>153</v>
      </c>
      <c r="F2153" s="75">
        <f>IF(CECCZ="CZ03",'Outside Temp'!B2153,IF(CECCZ="CZ04",'Outside Temp'!B2154,IF(CECCZ="CZ12",'Outside Temp'!B2155, IF(CECCZ="CZ13",'Outside Temp'!B2156))))</f>
        <v>57.54166667</v>
      </c>
      <c r="G2153" s="12">
        <f t="shared" si="3"/>
        <v>1</v>
      </c>
    </row>
    <row r="2154" ht="15.75" customHeight="1">
      <c r="A2154" s="13">
        <v>42147.458333333336</v>
      </c>
      <c r="B2154" s="73">
        <f t="shared" si="1"/>
        <v>42147</v>
      </c>
      <c r="C2154" s="74">
        <f>IF(NewCustomer="Yes", IF(COUNTIF($I$2:$I$11,B2154)&gt;0,0,WEEKDAY(B2154,2)),IF(COUNTIF($I$2:$I$21,B2154)&gt;0,0,WEEKDAY(B2154,2)))</f>
        <v>6</v>
      </c>
      <c r="D2154" s="74">
        <f t="shared" si="2"/>
        <v>11</v>
      </c>
      <c r="E2154" s="12">
        <f>IFERROR(VLOOKUP(A2154,'IDAR Meter Data'!$A:$B,2,1),"")</f>
        <v>170</v>
      </c>
      <c r="F2154" s="75">
        <f>IF(CECCZ="CZ03",'Outside Temp'!B2154,IF(CECCZ="CZ04",'Outside Temp'!B2155,IF(CECCZ="CZ12",'Outside Temp'!B2156, IF(CECCZ="CZ13",'Outside Temp'!B2157))))</f>
        <v>58.06666667</v>
      </c>
      <c r="G2154" s="12">
        <f t="shared" si="3"/>
        <v>1</v>
      </c>
    </row>
    <row r="2155" ht="15.75" customHeight="1">
      <c r="A2155" s="13">
        <v>42147.46875</v>
      </c>
      <c r="B2155" s="73">
        <f t="shared" si="1"/>
        <v>42147</v>
      </c>
      <c r="C2155" s="74">
        <f>IF(NewCustomer="Yes", IF(COUNTIF($I$2:$I$11,B2155)&gt;0,0,WEEKDAY(B2155,2)),IF(COUNTIF($I$2:$I$21,B2155)&gt;0,0,WEEKDAY(B2155,2)))</f>
        <v>6</v>
      </c>
      <c r="D2155" s="74">
        <f t="shared" si="2"/>
        <v>11</v>
      </c>
      <c r="E2155" s="12">
        <f>IFERROR(VLOOKUP(A2155,'IDAR Meter Data'!$A:$B,2,1),"")</f>
        <v>161</v>
      </c>
      <c r="F2155" s="75">
        <f>IF(CECCZ="CZ03",'Outside Temp'!B2155,IF(CECCZ="CZ04",'Outside Temp'!B2156,IF(CECCZ="CZ12",'Outside Temp'!B2157, IF(CECCZ="CZ13",'Outside Temp'!B2158))))</f>
        <v>58.31666667</v>
      </c>
      <c r="G2155" s="12">
        <f t="shared" si="3"/>
        <v>1</v>
      </c>
    </row>
    <row r="2156" ht="15.75" customHeight="1">
      <c r="A2156" s="13">
        <v>42147.479166666664</v>
      </c>
      <c r="B2156" s="73">
        <f t="shared" si="1"/>
        <v>42147</v>
      </c>
      <c r="C2156" s="74">
        <f>IF(NewCustomer="Yes", IF(COUNTIF($I$2:$I$11,B2156)&gt;0,0,WEEKDAY(B2156,2)),IF(COUNTIF($I$2:$I$21,B2156)&gt;0,0,WEEKDAY(B2156,2)))</f>
        <v>6</v>
      </c>
      <c r="D2156" s="74">
        <f t="shared" si="2"/>
        <v>11</v>
      </c>
      <c r="E2156" s="12">
        <f>IFERROR(VLOOKUP(A2156,'IDAR Meter Data'!$A:$B,2,1),"")</f>
        <v>162</v>
      </c>
      <c r="F2156" s="75">
        <f>IF(CECCZ="CZ03",'Outside Temp'!B2156,IF(CECCZ="CZ04",'Outside Temp'!B2157,IF(CECCZ="CZ12",'Outside Temp'!B2158, IF(CECCZ="CZ13",'Outside Temp'!B2159))))</f>
        <v>58.56666667</v>
      </c>
      <c r="G2156" s="12">
        <f t="shared" si="3"/>
        <v>1</v>
      </c>
    </row>
    <row r="2157" ht="15.75" customHeight="1">
      <c r="A2157" s="13">
        <v>42147.489583333336</v>
      </c>
      <c r="B2157" s="73">
        <f t="shared" si="1"/>
        <v>42147</v>
      </c>
      <c r="C2157" s="74">
        <f>IF(NewCustomer="Yes", IF(COUNTIF($I$2:$I$11,B2157)&gt;0,0,WEEKDAY(B2157,2)),IF(COUNTIF($I$2:$I$21,B2157)&gt;0,0,WEEKDAY(B2157,2)))</f>
        <v>6</v>
      </c>
      <c r="D2157" s="74">
        <f t="shared" si="2"/>
        <v>11</v>
      </c>
      <c r="E2157" s="12">
        <f>IFERROR(VLOOKUP(A2157,'IDAR Meter Data'!$A:$B,2,1),"")</f>
        <v>157</v>
      </c>
      <c r="F2157" s="75">
        <f>IF(CECCZ="CZ03",'Outside Temp'!B2157,IF(CECCZ="CZ04",'Outside Temp'!B2158,IF(CECCZ="CZ12",'Outside Temp'!B2159, IF(CECCZ="CZ13",'Outside Temp'!B2160))))</f>
        <v>58.81666667</v>
      </c>
      <c r="G2157" s="12">
        <f t="shared" si="3"/>
        <v>1</v>
      </c>
    </row>
    <row r="2158" ht="15.75" customHeight="1">
      <c r="A2158" s="13">
        <v>42147.5</v>
      </c>
      <c r="B2158" s="73">
        <f t="shared" si="1"/>
        <v>42147</v>
      </c>
      <c r="C2158" s="74">
        <f>IF(NewCustomer="Yes", IF(COUNTIF($I$2:$I$11,B2158)&gt;0,0,WEEKDAY(B2158,2)),IF(COUNTIF($I$2:$I$21,B2158)&gt;0,0,WEEKDAY(B2158,2)))</f>
        <v>6</v>
      </c>
      <c r="D2158" s="74">
        <f t="shared" si="2"/>
        <v>12</v>
      </c>
      <c r="E2158" s="12">
        <f>IFERROR(VLOOKUP(A2158,'IDAR Meter Data'!$A:$B,2,1),"")</f>
        <v>168</v>
      </c>
      <c r="F2158" s="75">
        <f>IF(CECCZ="CZ03",'Outside Temp'!B2158,IF(CECCZ="CZ04",'Outside Temp'!B2159,IF(CECCZ="CZ12",'Outside Temp'!B2160, IF(CECCZ="CZ13",'Outside Temp'!B2161))))</f>
        <v>59</v>
      </c>
      <c r="G2158" s="12">
        <f t="shared" si="3"/>
        <v>1</v>
      </c>
    </row>
    <row r="2159" ht="15.75" customHeight="1">
      <c r="A2159" s="13">
        <v>42147.510416666664</v>
      </c>
      <c r="B2159" s="73">
        <f t="shared" si="1"/>
        <v>42147</v>
      </c>
      <c r="C2159" s="74">
        <f>IF(NewCustomer="Yes", IF(COUNTIF($I$2:$I$11,B2159)&gt;0,0,WEEKDAY(B2159,2)),IF(COUNTIF($I$2:$I$21,B2159)&gt;0,0,WEEKDAY(B2159,2)))</f>
        <v>6</v>
      </c>
      <c r="D2159" s="74">
        <f t="shared" si="2"/>
        <v>12</v>
      </c>
      <c r="E2159" s="12">
        <f>IFERROR(VLOOKUP(A2159,'IDAR Meter Data'!$A:$B,2,1),"")</f>
        <v>172</v>
      </c>
      <c r="F2159" s="75">
        <f>IF(CECCZ="CZ03",'Outside Temp'!B2159,IF(CECCZ="CZ04",'Outside Temp'!B2160,IF(CECCZ="CZ12",'Outside Temp'!B2161, IF(CECCZ="CZ13",'Outside Temp'!B2162))))</f>
        <v>59</v>
      </c>
      <c r="G2159" s="12">
        <f t="shared" si="3"/>
        <v>1</v>
      </c>
    </row>
    <row r="2160" ht="15.75" customHeight="1">
      <c r="A2160" s="13">
        <v>42147.520833333336</v>
      </c>
      <c r="B2160" s="73">
        <f t="shared" si="1"/>
        <v>42147</v>
      </c>
      <c r="C2160" s="74">
        <f>IF(NewCustomer="Yes", IF(COUNTIF($I$2:$I$11,B2160)&gt;0,0,WEEKDAY(B2160,2)),IF(COUNTIF($I$2:$I$21,B2160)&gt;0,0,WEEKDAY(B2160,2)))</f>
        <v>6</v>
      </c>
      <c r="D2160" s="74">
        <f t="shared" si="2"/>
        <v>12</v>
      </c>
      <c r="E2160" s="12">
        <f>IFERROR(VLOOKUP(A2160,'IDAR Meter Data'!$A:$B,2,1),"")</f>
        <v>160</v>
      </c>
      <c r="F2160" s="75">
        <f>IF(CECCZ="CZ03",'Outside Temp'!B2160,IF(CECCZ="CZ04",'Outside Temp'!B2161,IF(CECCZ="CZ12",'Outside Temp'!B2162, IF(CECCZ="CZ13",'Outside Temp'!B2163))))</f>
        <v>59</v>
      </c>
      <c r="G2160" s="12">
        <f t="shared" si="3"/>
        <v>1</v>
      </c>
    </row>
    <row r="2161" ht="15.75" customHeight="1">
      <c r="A2161" s="13">
        <v>42147.53125</v>
      </c>
      <c r="B2161" s="73">
        <f t="shared" si="1"/>
        <v>42147</v>
      </c>
      <c r="C2161" s="74">
        <f>IF(NewCustomer="Yes", IF(COUNTIF($I$2:$I$11,B2161)&gt;0,0,WEEKDAY(B2161,2)),IF(COUNTIF($I$2:$I$21,B2161)&gt;0,0,WEEKDAY(B2161,2)))</f>
        <v>6</v>
      </c>
      <c r="D2161" s="74">
        <f t="shared" si="2"/>
        <v>12</v>
      </c>
      <c r="E2161" s="12">
        <f>IFERROR(VLOOKUP(A2161,'IDAR Meter Data'!$A:$B,2,1),"")</f>
        <v>160</v>
      </c>
      <c r="F2161" s="75">
        <f>IF(CECCZ="CZ03",'Outside Temp'!B2161,IF(CECCZ="CZ04",'Outside Temp'!B2162,IF(CECCZ="CZ12",'Outside Temp'!B2163, IF(CECCZ="CZ13",'Outside Temp'!B2164))))</f>
        <v>59</v>
      </c>
      <c r="G2161" s="12">
        <f t="shared" si="3"/>
        <v>1</v>
      </c>
    </row>
    <row r="2162" ht="15.75" customHeight="1">
      <c r="A2162" s="13">
        <v>42147.541666666664</v>
      </c>
      <c r="B2162" s="73">
        <f t="shared" si="1"/>
        <v>42147</v>
      </c>
      <c r="C2162" s="74">
        <f>IF(NewCustomer="Yes", IF(COUNTIF($I$2:$I$11,B2162)&gt;0,0,WEEKDAY(B2162,2)),IF(COUNTIF($I$2:$I$21,B2162)&gt;0,0,WEEKDAY(B2162,2)))</f>
        <v>6</v>
      </c>
      <c r="D2162" s="74">
        <f t="shared" si="2"/>
        <v>13</v>
      </c>
      <c r="E2162" s="12">
        <f>IFERROR(VLOOKUP(A2162,'IDAR Meter Data'!$A:$B,2,1),"")</f>
        <v>168</v>
      </c>
      <c r="F2162" s="75">
        <f>IF(CECCZ="CZ03",'Outside Temp'!B2162,IF(CECCZ="CZ04",'Outside Temp'!B2163,IF(CECCZ="CZ12",'Outside Temp'!B2164, IF(CECCZ="CZ13",'Outside Temp'!B2165))))</f>
        <v>59.2</v>
      </c>
      <c r="G2162" s="12">
        <f t="shared" si="3"/>
        <v>1</v>
      </c>
    </row>
    <row r="2163" ht="15.75" customHeight="1">
      <c r="A2163" s="13">
        <v>42147.552083333336</v>
      </c>
      <c r="B2163" s="73">
        <f t="shared" si="1"/>
        <v>42147</v>
      </c>
      <c r="C2163" s="74">
        <f>IF(NewCustomer="Yes", IF(COUNTIF($I$2:$I$11,B2163)&gt;0,0,WEEKDAY(B2163,2)),IF(COUNTIF($I$2:$I$21,B2163)&gt;0,0,WEEKDAY(B2163,2)))</f>
        <v>6</v>
      </c>
      <c r="D2163" s="74">
        <f t="shared" si="2"/>
        <v>13</v>
      </c>
      <c r="E2163" s="12">
        <f>IFERROR(VLOOKUP(A2163,'IDAR Meter Data'!$A:$B,2,1),"")</f>
        <v>174</v>
      </c>
      <c r="F2163" s="75">
        <f>IF(CECCZ="CZ03",'Outside Temp'!B2163,IF(CECCZ="CZ04",'Outside Temp'!B2164,IF(CECCZ="CZ12",'Outside Temp'!B2165, IF(CECCZ="CZ13",'Outside Temp'!B2166))))</f>
        <v>59.95</v>
      </c>
      <c r="G2163" s="12">
        <f t="shared" si="3"/>
        <v>1</v>
      </c>
    </row>
    <row r="2164" ht="15.75" customHeight="1">
      <c r="A2164" s="13">
        <v>42147.5625</v>
      </c>
      <c r="B2164" s="73">
        <f t="shared" si="1"/>
        <v>42147</v>
      </c>
      <c r="C2164" s="74">
        <f>IF(NewCustomer="Yes", IF(COUNTIF($I$2:$I$11,B2164)&gt;0,0,WEEKDAY(B2164,2)),IF(COUNTIF($I$2:$I$21,B2164)&gt;0,0,WEEKDAY(B2164,2)))</f>
        <v>6</v>
      </c>
      <c r="D2164" s="74">
        <f t="shared" si="2"/>
        <v>13</v>
      </c>
      <c r="E2164" s="12">
        <f>IFERROR(VLOOKUP(A2164,'IDAR Meter Data'!$A:$B,2,1),"")</f>
        <v>181</v>
      </c>
      <c r="F2164" s="75">
        <f>IF(CECCZ="CZ03",'Outside Temp'!B2164,IF(CECCZ="CZ04",'Outside Temp'!B2165,IF(CECCZ="CZ12",'Outside Temp'!B2166, IF(CECCZ="CZ13",'Outside Temp'!B2167))))</f>
        <v>60.7</v>
      </c>
      <c r="G2164" s="12">
        <f t="shared" si="3"/>
        <v>1</v>
      </c>
    </row>
    <row r="2165" ht="15.75" customHeight="1">
      <c r="A2165" s="13">
        <v>42147.572916666664</v>
      </c>
      <c r="B2165" s="73">
        <f t="shared" si="1"/>
        <v>42147</v>
      </c>
      <c r="C2165" s="74">
        <f>IF(NewCustomer="Yes", IF(COUNTIF($I$2:$I$11,B2165)&gt;0,0,WEEKDAY(B2165,2)),IF(COUNTIF($I$2:$I$21,B2165)&gt;0,0,WEEKDAY(B2165,2)))</f>
        <v>6</v>
      </c>
      <c r="D2165" s="74">
        <f t="shared" si="2"/>
        <v>13</v>
      </c>
      <c r="E2165" s="12">
        <f>IFERROR(VLOOKUP(A2165,'IDAR Meter Data'!$A:$B,2,1),"")</f>
        <v>172</v>
      </c>
      <c r="F2165" s="75">
        <f>IF(CECCZ="CZ03",'Outside Temp'!B2165,IF(CECCZ="CZ04",'Outside Temp'!B2166,IF(CECCZ="CZ12",'Outside Temp'!B2167, IF(CECCZ="CZ13",'Outside Temp'!B2168))))</f>
        <v>61.45</v>
      </c>
      <c r="G2165" s="12">
        <f t="shared" si="3"/>
        <v>1</v>
      </c>
    </row>
    <row r="2166" ht="15.75" customHeight="1">
      <c r="A2166" s="13">
        <v>42147.583333333336</v>
      </c>
      <c r="B2166" s="73">
        <f t="shared" si="1"/>
        <v>42147</v>
      </c>
      <c r="C2166" s="74">
        <f>IF(NewCustomer="Yes", IF(COUNTIF($I$2:$I$11,B2166)&gt;0,0,WEEKDAY(B2166,2)),IF(COUNTIF($I$2:$I$21,B2166)&gt;0,0,WEEKDAY(B2166,2)))</f>
        <v>6</v>
      </c>
      <c r="D2166" s="74">
        <f t="shared" si="2"/>
        <v>14</v>
      </c>
      <c r="E2166" s="12">
        <f>IFERROR(VLOOKUP(A2166,'IDAR Meter Data'!$A:$B,2,1),"")</f>
        <v>171</v>
      </c>
      <c r="F2166" s="75">
        <f>IF(CECCZ="CZ03",'Outside Temp'!B2166,IF(CECCZ="CZ04",'Outside Temp'!B2167,IF(CECCZ="CZ12",'Outside Temp'!B2168, IF(CECCZ="CZ13",'Outside Temp'!B2169))))</f>
        <v>61.93333333</v>
      </c>
      <c r="G2166" s="12">
        <f t="shared" si="3"/>
        <v>1</v>
      </c>
    </row>
    <row r="2167" ht="15.75" customHeight="1">
      <c r="A2167" s="13">
        <v>42147.59375</v>
      </c>
      <c r="B2167" s="73">
        <f t="shared" si="1"/>
        <v>42147</v>
      </c>
      <c r="C2167" s="74">
        <f>IF(NewCustomer="Yes", IF(COUNTIF($I$2:$I$11,B2167)&gt;0,0,WEEKDAY(B2167,2)),IF(COUNTIF($I$2:$I$21,B2167)&gt;0,0,WEEKDAY(B2167,2)))</f>
        <v>6</v>
      </c>
      <c r="D2167" s="74">
        <f t="shared" si="2"/>
        <v>14</v>
      </c>
      <c r="E2167" s="12">
        <f>IFERROR(VLOOKUP(A2167,'IDAR Meter Data'!$A:$B,2,1),"")</f>
        <v>172</v>
      </c>
      <c r="F2167" s="75">
        <f>IF(CECCZ="CZ03",'Outside Temp'!B2167,IF(CECCZ="CZ04",'Outside Temp'!B2168,IF(CECCZ="CZ12",'Outside Temp'!B2169, IF(CECCZ="CZ13",'Outside Temp'!B2170))))</f>
        <v>61.68333333</v>
      </c>
      <c r="G2167" s="12">
        <f t="shared" si="3"/>
        <v>1</v>
      </c>
    </row>
    <row r="2168" ht="15.75" customHeight="1">
      <c r="A2168" s="13">
        <v>42147.604166666664</v>
      </c>
      <c r="B2168" s="73">
        <f t="shared" si="1"/>
        <v>42147</v>
      </c>
      <c r="C2168" s="74">
        <f>IF(NewCustomer="Yes", IF(COUNTIF($I$2:$I$11,B2168)&gt;0,0,WEEKDAY(B2168,2)),IF(COUNTIF($I$2:$I$21,B2168)&gt;0,0,WEEKDAY(B2168,2)))</f>
        <v>6</v>
      </c>
      <c r="D2168" s="74">
        <f t="shared" si="2"/>
        <v>14</v>
      </c>
      <c r="E2168" s="12">
        <f>IFERROR(VLOOKUP(A2168,'IDAR Meter Data'!$A:$B,2,1),"")</f>
        <v>177</v>
      </c>
      <c r="F2168" s="75">
        <f>IF(CECCZ="CZ03",'Outside Temp'!B2168,IF(CECCZ="CZ04",'Outside Temp'!B2169,IF(CECCZ="CZ12",'Outside Temp'!B2170, IF(CECCZ="CZ13",'Outside Temp'!B2171))))</f>
        <v>61.43333333</v>
      </c>
      <c r="G2168" s="12">
        <f t="shared" si="3"/>
        <v>1</v>
      </c>
    </row>
    <row r="2169" ht="15.75" customHeight="1">
      <c r="A2169" s="13">
        <v>42147.614583333336</v>
      </c>
      <c r="B2169" s="73">
        <f t="shared" si="1"/>
        <v>42147</v>
      </c>
      <c r="C2169" s="74">
        <f>IF(NewCustomer="Yes", IF(COUNTIF($I$2:$I$11,B2169)&gt;0,0,WEEKDAY(B2169,2)),IF(COUNTIF($I$2:$I$21,B2169)&gt;0,0,WEEKDAY(B2169,2)))</f>
        <v>6</v>
      </c>
      <c r="D2169" s="74">
        <f t="shared" si="2"/>
        <v>14</v>
      </c>
      <c r="E2169" s="12">
        <f>IFERROR(VLOOKUP(A2169,'IDAR Meter Data'!$A:$B,2,1),"")</f>
        <v>184</v>
      </c>
      <c r="F2169" s="75">
        <f>IF(CECCZ="CZ03",'Outside Temp'!B2169,IF(CECCZ="CZ04",'Outside Temp'!B2170,IF(CECCZ="CZ12",'Outside Temp'!B2171, IF(CECCZ="CZ13",'Outside Temp'!B2172))))</f>
        <v>61.18333333</v>
      </c>
      <c r="G2169" s="12">
        <f t="shared" si="3"/>
        <v>1</v>
      </c>
    </row>
    <row r="2170" ht="15.75" customHeight="1">
      <c r="A2170" s="13">
        <v>42147.625</v>
      </c>
      <c r="B2170" s="73">
        <f t="shared" si="1"/>
        <v>42147</v>
      </c>
      <c r="C2170" s="74">
        <f>IF(NewCustomer="Yes", IF(COUNTIF($I$2:$I$11,B2170)&gt;0,0,WEEKDAY(B2170,2)),IF(COUNTIF($I$2:$I$21,B2170)&gt;0,0,WEEKDAY(B2170,2)))</f>
        <v>6</v>
      </c>
      <c r="D2170" s="74">
        <f t="shared" si="2"/>
        <v>15</v>
      </c>
      <c r="E2170" s="12">
        <f>IFERROR(VLOOKUP(A2170,'IDAR Meter Data'!$A:$B,2,1),"")</f>
        <v>170</v>
      </c>
      <c r="F2170" s="75">
        <f>IF(CECCZ="CZ03",'Outside Temp'!B2170,IF(CECCZ="CZ04",'Outside Temp'!B2171,IF(CECCZ="CZ12",'Outside Temp'!B2172, IF(CECCZ="CZ13",'Outside Temp'!B2173))))</f>
        <v>60.93333333</v>
      </c>
      <c r="G2170" s="12">
        <f t="shared" si="3"/>
        <v>1</v>
      </c>
    </row>
    <row r="2171" ht="15.75" customHeight="1">
      <c r="A2171" s="13">
        <v>42147.635416666664</v>
      </c>
      <c r="B2171" s="73">
        <f t="shared" si="1"/>
        <v>42147</v>
      </c>
      <c r="C2171" s="74">
        <f>IF(NewCustomer="Yes", IF(COUNTIF($I$2:$I$11,B2171)&gt;0,0,WEEKDAY(B2171,2)),IF(COUNTIF($I$2:$I$21,B2171)&gt;0,0,WEEKDAY(B2171,2)))</f>
        <v>6</v>
      </c>
      <c r="D2171" s="74">
        <f t="shared" si="2"/>
        <v>15</v>
      </c>
      <c r="E2171" s="12">
        <f>IFERROR(VLOOKUP(A2171,'IDAR Meter Data'!$A:$B,2,1),"")</f>
        <v>177</v>
      </c>
      <c r="F2171" s="75">
        <f>IF(CECCZ="CZ03",'Outside Temp'!B2171,IF(CECCZ="CZ04",'Outside Temp'!B2172,IF(CECCZ="CZ12",'Outside Temp'!B2173, IF(CECCZ="CZ13",'Outside Temp'!B2174))))</f>
        <v>60.68333333</v>
      </c>
      <c r="G2171" s="12">
        <f t="shared" si="3"/>
        <v>1</v>
      </c>
    </row>
    <row r="2172" ht="15.75" customHeight="1">
      <c r="A2172" s="13">
        <v>42147.645833333336</v>
      </c>
      <c r="B2172" s="73">
        <f t="shared" si="1"/>
        <v>42147</v>
      </c>
      <c r="C2172" s="74">
        <f>IF(NewCustomer="Yes", IF(COUNTIF($I$2:$I$11,B2172)&gt;0,0,WEEKDAY(B2172,2)),IF(COUNTIF($I$2:$I$21,B2172)&gt;0,0,WEEKDAY(B2172,2)))</f>
        <v>6</v>
      </c>
      <c r="D2172" s="74">
        <f t="shared" si="2"/>
        <v>15</v>
      </c>
      <c r="E2172" s="12">
        <f>IFERROR(VLOOKUP(A2172,'IDAR Meter Data'!$A:$B,2,1),"")</f>
        <v>179</v>
      </c>
      <c r="F2172" s="75">
        <f>IF(CECCZ="CZ03",'Outside Temp'!B2172,IF(CECCZ="CZ04",'Outside Temp'!B2173,IF(CECCZ="CZ12",'Outside Temp'!B2174, IF(CECCZ="CZ13",'Outside Temp'!B2175))))</f>
        <v>60.43333333</v>
      </c>
      <c r="G2172" s="12">
        <f t="shared" si="3"/>
        <v>1</v>
      </c>
    </row>
    <row r="2173" ht="15.75" customHeight="1">
      <c r="A2173" s="13">
        <v>42147.65625</v>
      </c>
      <c r="B2173" s="73">
        <f t="shared" si="1"/>
        <v>42147</v>
      </c>
      <c r="C2173" s="74">
        <f>IF(NewCustomer="Yes", IF(COUNTIF($I$2:$I$11,B2173)&gt;0,0,WEEKDAY(B2173,2)),IF(COUNTIF($I$2:$I$21,B2173)&gt;0,0,WEEKDAY(B2173,2)))</f>
        <v>6</v>
      </c>
      <c r="D2173" s="74">
        <f t="shared" si="2"/>
        <v>15</v>
      </c>
      <c r="E2173" s="12">
        <f>IFERROR(VLOOKUP(A2173,'IDAR Meter Data'!$A:$B,2,1),"")</f>
        <v>191</v>
      </c>
      <c r="F2173" s="75">
        <f>IF(CECCZ="CZ03",'Outside Temp'!B2173,IF(CECCZ="CZ04",'Outside Temp'!B2174,IF(CECCZ="CZ12",'Outside Temp'!B2175, IF(CECCZ="CZ13",'Outside Temp'!B2176))))</f>
        <v>60.18333333</v>
      </c>
      <c r="G2173" s="12">
        <f t="shared" si="3"/>
        <v>1</v>
      </c>
    </row>
    <row r="2174" ht="15.75" customHeight="1">
      <c r="A2174" s="13">
        <v>42147.666666666664</v>
      </c>
      <c r="B2174" s="73">
        <f t="shared" si="1"/>
        <v>42147</v>
      </c>
      <c r="C2174" s="74">
        <f>IF(NewCustomer="Yes", IF(COUNTIF($I$2:$I$11,B2174)&gt;0,0,WEEKDAY(B2174,2)),IF(COUNTIF($I$2:$I$21,B2174)&gt;0,0,WEEKDAY(B2174,2)))</f>
        <v>6</v>
      </c>
      <c r="D2174" s="74">
        <f t="shared" si="2"/>
        <v>16</v>
      </c>
      <c r="E2174" s="12">
        <f>IFERROR(VLOOKUP(A2174,'IDAR Meter Data'!$A:$B,2,1),"")</f>
        <v>181</v>
      </c>
      <c r="F2174" s="75">
        <f>IF(CECCZ="CZ03",'Outside Temp'!B2174,IF(CECCZ="CZ04",'Outside Temp'!B2175,IF(CECCZ="CZ12",'Outside Temp'!B2176, IF(CECCZ="CZ13",'Outside Temp'!B2177))))</f>
        <v>59.93333333</v>
      </c>
      <c r="G2174" s="12">
        <f t="shared" si="3"/>
        <v>1</v>
      </c>
    </row>
    <row r="2175" ht="15.75" customHeight="1">
      <c r="A2175" s="13">
        <v>42147.677083333336</v>
      </c>
      <c r="B2175" s="73">
        <f t="shared" si="1"/>
        <v>42147</v>
      </c>
      <c r="C2175" s="74">
        <f>IF(NewCustomer="Yes", IF(COUNTIF($I$2:$I$11,B2175)&gt;0,0,WEEKDAY(B2175,2)),IF(COUNTIF($I$2:$I$21,B2175)&gt;0,0,WEEKDAY(B2175,2)))</f>
        <v>6</v>
      </c>
      <c r="D2175" s="74">
        <f t="shared" si="2"/>
        <v>16</v>
      </c>
      <c r="E2175" s="12">
        <f>IFERROR(VLOOKUP(A2175,'IDAR Meter Data'!$A:$B,2,1),"")</f>
        <v>180</v>
      </c>
      <c r="F2175" s="75">
        <f>IF(CECCZ="CZ03",'Outside Temp'!B2175,IF(CECCZ="CZ04",'Outside Temp'!B2176,IF(CECCZ="CZ12",'Outside Temp'!B2177, IF(CECCZ="CZ13",'Outside Temp'!B2178))))</f>
        <v>59.68333333</v>
      </c>
      <c r="G2175" s="12">
        <f t="shared" si="3"/>
        <v>1</v>
      </c>
    </row>
    <row r="2176" ht="15.75" customHeight="1">
      <c r="A2176" s="13">
        <v>42147.6875</v>
      </c>
      <c r="B2176" s="73">
        <f t="shared" si="1"/>
        <v>42147</v>
      </c>
      <c r="C2176" s="74">
        <f>IF(NewCustomer="Yes", IF(COUNTIF($I$2:$I$11,B2176)&gt;0,0,WEEKDAY(B2176,2)),IF(COUNTIF($I$2:$I$21,B2176)&gt;0,0,WEEKDAY(B2176,2)))</f>
        <v>6</v>
      </c>
      <c r="D2176" s="74">
        <f t="shared" si="2"/>
        <v>16</v>
      </c>
      <c r="E2176" s="12">
        <f>IFERROR(VLOOKUP(A2176,'IDAR Meter Data'!$A:$B,2,1),"")</f>
        <v>189</v>
      </c>
      <c r="F2176" s="75">
        <f>IF(CECCZ="CZ03",'Outside Temp'!B2176,IF(CECCZ="CZ04",'Outside Temp'!B2177,IF(CECCZ="CZ12",'Outside Temp'!B2178, IF(CECCZ="CZ13",'Outside Temp'!B2179))))</f>
        <v>59.43333333</v>
      </c>
      <c r="G2176" s="12">
        <f t="shared" si="3"/>
        <v>1</v>
      </c>
    </row>
    <row r="2177" ht="15.75" customHeight="1">
      <c r="A2177" s="13">
        <v>42147.697916666664</v>
      </c>
      <c r="B2177" s="73">
        <f t="shared" si="1"/>
        <v>42147</v>
      </c>
      <c r="C2177" s="74">
        <f>IF(NewCustomer="Yes", IF(COUNTIF($I$2:$I$11,B2177)&gt;0,0,WEEKDAY(B2177,2)),IF(COUNTIF($I$2:$I$21,B2177)&gt;0,0,WEEKDAY(B2177,2)))</f>
        <v>6</v>
      </c>
      <c r="D2177" s="74">
        <f t="shared" si="2"/>
        <v>16</v>
      </c>
      <c r="E2177" s="12">
        <f>IFERROR(VLOOKUP(A2177,'IDAR Meter Data'!$A:$B,2,1),"")</f>
        <v>175</v>
      </c>
      <c r="F2177" s="75">
        <f>IF(CECCZ="CZ03",'Outside Temp'!B2177,IF(CECCZ="CZ04",'Outside Temp'!B2178,IF(CECCZ="CZ12",'Outside Temp'!B2179, IF(CECCZ="CZ13",'Outside Temp'!B2180))))</f>
        <v>59.18333333</v>
      </c>
      <c r="G2177" s="12">
        <f t="shared" si="3"/>
        <v>1</v>
      </c>
    </row>
    <row r="2178" ht="15.75" customHeight="1">
      <c r="A2178" s="13">
        <v>42147.708333333336</v>
      </c>
      <c r="B2178" s="73">
        <f t="shared" si="1"/>
        <v>42147</v>
      </c>
      <c r="C2178" s="74">
        <f>IF(NewCustomer="Yes", IF(COUNTIF($I$2:$I$11,B2178)&gt;0,0,WEEKDAY(B2178,2)),IF(COUNTIF($I$2:$I$21,B2178)&gt;0,0,WEEKDAY(B2178,2)))</f>
        <v>6</v>
      </c>
      <c r="D2178" s="74">
        <f t="shared" si="2"/>
        <v>17</v>
      </c>
      <c r="E2178" s="12">
        <f>IFERROR(VLOOKUP(A2178,'IDAR Meter Data'!$A:$B,2,1),"")</f>
        <v>192</v>
      </c>
      <c r="F2178" s="75">
        <f>IF(CECCZ="CZ03",'Outside Temp'!B2178,IF(CECCZ="CZ04",'Outside Temp'!B2179,IF(CECCZ="CZ12",'Outside Temp'!B2180, IF(CECCZ="CZ13",'Outside Temp'!B2181))))</f>
        <v>58.93333333</v>
      </c>
      <c r="G2178" s="12">
        <f t="shared" si="3"/>
        <v>1</v>
      </c>
    </row>
    <row r="2179" ht="15.75" customHeight="1">
      <c r="A2179" s="13">
        <v>42147.71875</v>
      </c>
      <c r="B2179" s="73">
        <f t="shared" si="1"/>
        <v>42147</v>
      </c>
      <c r="C2179" s="74">
        <f>IF(NewCustomer="Yes", IF(COUNTIF($I$2:$I$11,B2179)&gt;0,0,WEEKDAY(B2179,2)),IF(COUNTIF($I$2:$I$21,B2179)&gt;0,0,WEEKDAY(B2179,2)))</f>
        <v>6</v>
      </c>
      <c r="D2179" s="74">
        <f t="shared" si="2"/>
        <v>17</v>
      </c>
      <c r="E2179" s="12">
        <f>IFERROR(VLOOKUP(A2179,'IDAR Meter Data'!$A:$B,2,1),"")</f>
        <v>187</v>
      </c>
      <c r="F2179" s="75">
        <f>IF(CECCZ="CZ03",'Outside Temp'!B2179,IF(CECCZ="CZ04",'Outside Temp'!B2180,IF(CECCZ="CZ12",'Outside Temp'!B2181, IF(CECCZ="CZ13",'Outside Temp'!B2182))))</f>
        <v>58.68333333</v>
      </c>
      <c r="G2179" s="12">
        <f t="shared" si="3"/>
        <v>1</v>
      </c>
    </row>
    <row r="2180" ht="15.75" customHeight="1">
      <c r="A2180" s="13">
        <v>42147.729166666664</v>
      </c>
      <c r="B2180" s="73">
        <f t="shared" si="1"/>
        <v>42147</v>
      </c>
      <c r="C2180" s="74">
        <f>IF(NewCustomer="Yes", IF(COUNTIF($I$2:$I$11,B2180)&gt;0,0,WEEKDAY(B2180,2)),IF(COUNTIF($I$2:$I$21,B2180)&gt;0,0,WEEKDAY(B2180,2)))</f>
        <v>6</v>
      </c>
      <c r="D2180" s="74">
        <f t="shared" si="2"/>
        <v>17</v>
      </c>
      <c r="E2180" s="12">
        <f>IFERROR(VLOOKUP(A2180,'IDAR Meter Data'!$A:$B,2,1),"")</f>
        <v>176</v>
      </c>
      <c r="F2180" s="75">
        <f>IF(CECCZ="CZ03",'Outside Temp'!B2180,IF(CECCZ="CZ04",'Outside Temp'!B2181,IF(CECCZ="CZ12",'Outside Temp'!B2182, IF(CECCZ="CZ13",'Outside Temp'!B2183))))</f>
        <v>58.43333333</v>
      </c>
      <c r="G2180" s="12">
        <f t="shared" si="3"/>
        <v>1</v>
      </c>
    </row>
    <row r="2181" ht="15.75" customHeight="1">
      <c r="A2181" s="13">
        <v>42147.739583333336</v>
      </c>
      <c r="B2181" s="73">
        <f t="shared" si="1"/>
        <v>42147</v>
      </c>
      <c r="C2181" s="74">
        <f>IF(NewCustomer="Yes", IF(COUNTIF($I$2:$I$11,B2181)&gt;0,0,WEEKDAY(B2181,2)),IF(COUNTIF($I$2:$I$21,B2181)&gt;0,0,WEEKDAY(B2181,2)))</f>
        <v>6</v>
      </c>
      <c r="D2181" s="74">
        <f t="shared" si="2"/>
        <v>17</v>
      </c>
      <c r="E2181" s="12">
        <f>IFERROR(VLOOKUP(A2181,'IDAR Meter Data'!$A:$B,2,1),"")</f>
        <v>190</v>
      </c>
      <c r="F2181" s="75">
        <f>IF(CECCZ="CZ03",'Outside Temp'!B2181,IF(CECCZ="CZ04",'Outside Temp'!B2182,IF(CECCZ="CZ12",'Outside Temp'!B2183, IF(CECCZ="CZ13",'Outside Temp'!B2184))))</f>
        <v>58.18333333</v>
      </c>
      <c r="G2181" s="12">
        <f t="shared" si="3"/>
        <v>1</v>
      </c>
    </row>
    <row r="2182" ht="15.75" customHeight="1">
      <c r="A2182" s="13">
        <v>42147.75</v>
      </c>
      <c r="B2182" s="73">
        <f t="shared" si="1"/>
        <v>42147</v>
      </c>
      <c r="C2182" s="74">
        <f>IF(NewCustomer="Yes", IF(COUNTIF($I$2:$I$11,B2182)&gt;0,0,WEEKDAY(B2182,2)),IF(COUNTIF($I$2:$I$21,B2182)&gt;0,0,WEEKDAY(B2182,2)))</f>
        <v>6</v>
      </c>
      <c r="D2182" s="74">
        <f t="shared" si="2"/>
        <v>18</v>
      </c>
      <c r="E2182" s="12">
        <f>IFERROR(VLOOKUP(A2182,'IDAR Meter Data'!$A:$B,2,1),"")</f>
        <v>171</v>
      </c>
      <c r="F2182" s="75">
        <f>IF(CECCZ="CZ03",'Outside Temp'!B2182,IF(CECCZ="CZ04",'Outside Temp'!B2183,IF(CECCZ="CZ12",'Outside Temp'!B2184, IF(CECCZ="CZ13",'Outside Temp'!B2185))))</f>
        <v>57.9245283</v>
      </c>
      <c r="G2182" s="12">
        <f t="shared" si="3"/>
        <v>1</v>
      </c>
    </row>
    <row r="2183" ht="15.75" customHeight="1">
      <c r="A2183" s="13">
        <v>42147.760416666664</v>
      </c>
      <c r="B2183" s="73">
        <f t="shared" si="1"/>
        <v>42147</v>
      </c>
      <c r="C2183" s="74">
        <f>IF(NewCustomer="Yes", IF(COUNTIF($I$2:$I$11,B2183)&gt;0,0,WEEKDAY(B2183,2)),IF(COUNTIF($I$2:$I$21,B2183)&gt;0,0,WEEKDAY(B2183,2)))</f>
        <v>6</v>
      </c>
      <c r="D2183" s="74">
        <f t="shared" si="2"/>
        <v>18</v>
      </c>
      <c r="E2183" s="12">
        <f>IFERROR(VLOOKUP(A2183,'IDAR Meter Data'!$A:$B,2,1),"")</f>
        <v>178</v>
      </c>
      <c r="F2183" s="75">
        <f>IF(CECCZ="CZ03",'Outside Temp'!B2183,IF(CECCZ="CZ04",'Outside Temp'!B2184,IF(CECCZ="CZ12",'Outside Temp'!B2185, IF(CECCZ="CZ13",'Outside Temp'!B2186))))</f>
        <v>57.64150943</v>
      </c>
      <c r="G2183" s="12">
        <f t="shared" si="3"/>
        <v>1</v>
      </c>
    </row>
    <row r="2184" ht="15.75" customHeight="1">
      <c r="A2184" s="13">
        <v>42147.770833333336</v>
      </c>
      <c r="B2184" s="73">
        <f t="shared" si="1"/>
        <v>42147</v>
      </c>
      <c r="C2184" s="74">
        <f>IF(NewCustomer="Yes", IF(COUNTIF($I$2:$I$11,B2184)&gt;0,0,WEEKDAY(B2184,2)),IF(COUNTIF($I$2:$I$21,B2184)&gt;0,0,WEEKDAY(B2184,2)))</f>
        <v>6</v>
      </c>
      <c r="D2184" s="74">
        <f t="shared" si="2"/>
        <v>18</v>
      </c>
      <c r="E2184" s="12">
        <f>IFERROR(VLOOKUP(A2184,'IDAR Meter Data'!$A:$B,2,1),"")</f>
        <v>187</v>
      </c>
      <c r="F2184" s="75">
        <f>IF(CECCZ="CZ03",'Outside Temp'!B2184,IF(CECCZ="CZ04",'Outside Temp'!B2185,IF(CECCZ="CZ12",'Outside Temp'!B2186, IF(CECCZ="CZ13",'Outside Temp'!B2187))))</f>
        <v>57.35849057</v>
      </c>
      <c r="G2184" s="12">
        <f t="shared" si="3"/>
        <v>1</v>
      </c>
    </row>
    <row r="2185" ht="15.75" customHeight="1">
      <c r="A2185" s="13">
        <v>42147.78125</v>
      </c>
      <c r="B2185" s="73">
        <f t="shared" si="1"/>
        <v>42147</v>
      </c>
      <c r="C2185" s="74">
        <f>IF(NewCustomer="Yes", IF(COUNTIF($I$2:$I$11,B2185)&gt;0,0,WEEKDAY(B2185,2)),IF(COUNTIF($I$2:$I$21,B2185)&gt;0,0,WEEKDAY(B2185,2)))</f>
        <v>6</v>
      </c>
      <c r="D2185" s="74">
        <f t="shared" si="2"/>
        <v>18</v>
      </c>
      <c r="E2185" s="12">
        <f>IFERROR(VLOOKUP(A2185,'IDAR Meter Data'!$A:$B,2,1),"")</f>
        <v>177</v>
      </c>
      <c r="F2185" s="75">
        <f>IF(CECCZ="CZ03",'Outside Temp'!B2185,IF(CECCZ="CZ04",'Outside Temp'!B2186,IF(CECCZ="CZ12",'Outside Temp'!B2187, IF(CECCZ="CZ13",'Outside Temp'!B2188))))</f>
        <v>57.0754717</v>
      </c>
      <c r="G2185" s="12">
        <f t="shared" si="3"/>
        <v>1</v>
      </c>
    </row>
    <row r="2186" ht="15.75" customHeight="1">
      <c r="A2186" s="13">
        <v>42147.791666666664</v>
      </c>
      <c r="B2186" s="73">
        <f t="shared" si="1"/>
        <v>42147</v>
      </c>
      <c r="C2186" s="74">
        <f>IF(NewCustomer="Yes", IF(COUNTIF($I$2:$I$11,B2186)&gt;0,0,WEEKDAY(B2186,2)),IF(COUNTIF($I$2:$I$21,B2186)&gt;0,0,WEEKDAY(B2186,2)))</f>
        <v>6</v>
      </c>
      <c r="D2186" s="74">
        <f t="shared" si="2"/>
        <v>19</v>
      </c>
      <c r="E2186" s="12">
        <f>IFERROR(VLOOKUP(A2186,'IDAR Meter Data'!$A:$B,2,1),"")</f>
        <v>171</v>
      </c>
      <c r="F2186" s="75">
        <f>IF(CECCZ="CZ03",'Outside Temp'!B2186,IF(CECCZ="CZ04",'Outside Temp'!B2187,IF(CECCZ="CZ12",'Outside Temp'!B2188, IF(CECCZ="CZ13",'Outside Temp'!B2189))))</f>
        <v>56</v>
      </c>
      <c r="G2186" s="12">
        <f t="shared" si="3"/>
        <v>1</v>
      </c>
    </row>
    <row r="2187" ht="15.75" customHeight="1">
      <c r="A2187" s="13">
        <v>42147.802083333336</v>
      </c>
      <c r="B2187" s="73">
        <f t="shared" si="1"/>
        <v>42147</v>
      </c>
      <c r="C2187" s="74">
        <f>IF(NewCustomer="Yes", IF(COUNTIF($I$2:$I$11,B2187)&gt;0,0,WEEKDAY(B2187,2)),IF(COUNTIF($I$2:$I$21,B2187)&gt;0,0,WEEKDAY(B2187,2)))</f>
        <v>6</v>
      </c>
      <c r="D2187" s="74">
        <f t="shared" si="2"/>
        <v>19</v>
      </c>
      <c r="E2187" s="12">
        <f>IFERROR(VLOOKUP(A2187,'IDAR Meter Data'!$A:$B,2,1),"")</f>
        <v>175</v>
      </c>
      <c r="F2187" s="75">
        <f>IF(CECCZ="CZ03",'Outside Temp'!B2187,IF(CECCZ="CZ04",'Outside Temp'!B2188,IF(CECCZ="CZ12",'Outside Temp'!B2189, IF(CECCZ="CZ13",'Outside Temp'!B2190))))</f>
        <v>56</v>
      </c>
      <c r="G2187" s="12">
        <f t="shared" si="3"/>
        <v>1</v>
      </c>
    </row>
    <row r="2188" ht="15.75" customHeight="1">
      <c r="A2188" s="13">
        <v>42147.8125</v>
      </c>
      <c r="B2188" s="73">
        <f t="shared" si="1"/>
        <v>42147</v>
      </c>
      <c r="C2188" s="74">
        <f>IF(NewCustomer="Yes", IF(COUNTIF($I$2:$I$11,B2188)&gt;0,0,WEEKDAY(B2188,2)),IF(COUNTIF($I$2:$I$21,B2188)&gt;0,0,WEEKDAY(B2188,2)))</f>
        <v>6</v>
      </c>
      <c r="D2188" s="74">
        <f t="shared" si="2"/>
        <v>19</v>
      </c>
      <c r="E2188" s="12">
        <f>IFERROR(VLOOKUP(A2188,'IDAR Meter Data'!$A:$B,2,1),"")</f>
        <v>181</v>
      </c>
      <c r="F2188" s="75">
        <f>IF(CECCZ="CZ03",'Outside Temp'!B2188,IF(CECCZ="CZ04",'Outside Temp'!B2189,IF(CECCZ="CZ12",'Outside Temp'!B2190, IF(CECCZ="CZ13",'Outside Temp'!B2191))))</f>
        <v>56</v>
      </c>
      <c r="G2188" s="12">
        <f t="shared" si="3"/>
        <v>1</v>
      </c>
    </row>
    <row r="2189" ht="15.75" customHeight="1">
      <c r="A2189" s="13">
        <v>42147.822916666664</v>
      </c>
      <c r="B2189" s="73">
        <f t="shared" si="1"/>
        <v>42147</v>
      </c>
      <c r="C2189" s="74">
        <f>IF(NewCustomer="Yes", IF(COUNTIF($I$2:$I$11,B2189)&gt;0,0,WEEKDAY(B2189,2)),IF(COUNTIF($I$2:$I$21,B2189)&gt;0,0,WEEKDAY(B2189,2)))</f>
        <v>6</v>
      </c>
      <c r="D2189" s="74">
        <f t="shared" si="2"/>
        <v>19</v>
      </c>
      <c r="E2189" s="12">
        <f>IFERROR(VLOOKUP(A2189,'IDAR Meter Data'!$A:$B,2,1),"")</f>
        <v>174</v>
      </c>
      <c r="F2189" s="75">
        <f>IF(CECCZ="CZ03",'Outside Temp'!B2189,IF(CECCZ="CZ04",'Outside Temp'!B2190,IF(CECCZ="CZ12",'Outside Temp'!B2191, IF(CECCZ="CZ13",'Outside Temp'!B2192))))</f>
        <v>56</v>
      </c>
      <c r="G2189" s="12">
        <f t="shared" si="3"/>
        <v>1</v>
      </c>
    </row>
    <row r="2190" ht="15.75" customHeight="1">
      <c r="A2190" s="13">
        <v>42147.833333333336</v>
      </c>
      <c r="B2190" s="73">
        <f t="shared" si="1"/>
        <v>42147</v>
      </c>
      <c r="C2190" s="74">
        <f>IF(NewCustomer="Yes", IF(COUNTIF($I$2:$I$11,B2190)&gt;0,0,WEEKDAY(B2190,2)),IF(COUNTIF($I$2:$I$21,B2190)&gt;0,0,WEEKDAY(B2190,2)))</f>
        <v>6</v>
      </c>
      <c r="D2190" s="74">
        <f t="shared" si="2"/>
        <v>20</v>
      </c>
      <c r="E2190" s="12">
        <f>IFERROR(VLOOKUP(A2190,'IDAR Meter Data'!$A:$B,2,1),"")</f>
        <v>171</v>
      </c>
      <c r="F2190" s="75">
        <f>IF(CECCZ="CZ03",'Outside Temp'!B2190,IF(CECCZ="CZ04",'Outside Temp'!B2191,IF(CECCZ="CZ12",'Outside Temp'!B2192, IF(CECCZ="CZ13",'Outside Temp'!B2193))))</f>
        <v>55.93333333</v>
      </c>
      <c r="G2190" s="12">
        <f t="shared" si="3"/>
        <v>1</v>
      </c>
    </row>
    <row r="2191" ht="15.75" customHeight="1">
      <c r="A2191" s="13">
        <v>42147.84375</v>
      </c>
      <c r="B2191" s="73">
        <f t="shared" si="1"/>
        <v>42147</v>
      </c>
      <c r="C2191" s="74">
        <f>IF(NewCustomer="Yes", IF(COUNTIF($I$2:$I$11,B2191)&gt;0,0,WEEKDAY(B2191,2)),IF(COUNTIF($I$2:$I$21,B2191)&gt;0,0,WEEKDAY(B2191,2)))</f>
        <v>6</v>
      </c>
      <c r="D2191" s="74">
        <f t="shared" si="2"/>
        <v>20</v>
      </c>
      <c r="E2191" s="12">
        <f>IFERROR(VLOOKUP(A2191,'IDAR Meter Data'!$A:$B,2,1),"")</f>
        <v>166</v>
      </c>
      <c r="F2191" s="75">
        <f>IF(CECCZ="CZ03",'Outside Temp'!B2191,IF(CECCZ="CZ04",'Outside Temp'!B2192,IF(CECCZ="CZ12",'Outside Temp'!B2193, IF(CECCZ="CZ13",'Outside Temp'!B2194))))</f>
        <v>55.68333333</v>
      </c>
      <c r="G2191" s="12">
        <f t="shared" si="3"/>
        <v>1</v>
      </c>
    </row>
    <row r="2192" ht="15.75" customHeight="1">
      <c r="A2192" s="13">
        <v>42147.854166666664</v>
      </c>
      <c r="B2192" s="73">
        <f t="shared" si="1"/>
        <v>42147</v>
      </c>
      <c r="C2192" s="74">
        <f>IF(NewCustomer="Yes", IF(COUNTIF($I$2:$I$11,B2192)&gt;0,0,WEEKDAY(B2192,2)),IF(COUNTIF($I$2:$I$21,B2192)&gt;0,0,WEEKDAY(B2192,2)))</f>
        <v>6</v>
      </c>
      <c r="D2192" s="74">
        <f t="shared" si="2"/>
        <v>20</v>
      </c>
      <c r="E2192" s="12">
        <f>IFERROR(VLOOKUP(A2192,'IDAR Meter Data'!$A:$B,2,1),"")</f>
        <v>180</v>
      </c>
      <c r="F2192" s="75">
        <f>IF(CECCZ="CZ03",'Outside Temp'!B2192,IF(CECCZ="CZ04",'Outside Temp'!B2193,IF(CECCZ="CZ12",'Outside Temp'!B2194, IF(CECCZ="CZ13",'Outside Temp'!B2195))))</f>
        <v>55.43333333</v>
      </c>
      <c r="G2192" s="12">
        <f t="shared" si="3"/>
        <v>1</v>
      </c>
    </row>
    <row r="2193" ht="15.75" customHeight="1">
      <c r="A2193" s="13">
        <v>42147.864583333336</v>
      </c>
      <c r="B2193" s="73">
        <f t="shared" si="1"/>
        <v>42147</v>
      </c>
      <c r="C2193" s="74">
        <f>IF(NewCustomer="Yes", IF(COUNTIF($I$2:$I$11,B2193)&gt;0,0,WEEKDAY(B2193,2)),IF(COUNTIF($I$2:$I$21,B2193)&gt;0,0,WEEKDAY(B2193,2)))</f>
        <v>6</v>
      </c>
      <c r="D2193" s="74">
        <f t="shared" si="2"/>
        <v>20</v>
      </c>
      <c r="E2193" s="12">
        <f>IFERROR(VLOOKUP(A2193,'IDAR Meter Data'!$A:$B,2,1),"")</f>
        <v>163</v>
      </c>
      <c r="F2193" s="75">
        <f>IF(CECCZ="CZ03",'Outside Temp'!B2193,IF(CECCZ="CZ04",'Outside Temp'!B2194,IF(CECCZ="CZ12",'Outside Temp'!B2195, IF(CECCZ="CZ13",'Outside Temp'!B2196))))</f>
        <v>55.18333333</v>
      </c>
      <c r="G2193" s="12">
        <f t="shared" si="3"/>
        <v>1</v>
      </c>
    </row>
    <row r="2194" ht="15.75" customHeight="1">
      <c r="A2194" s="13">
        <v>42147.875</v>
      </c>
      <c r="B2194" s="73">
        <f t="shared" si="1"/>
        <v>42147</v>
      </c>
      <c r="C2194" s="74">
        <f>IF(NewCustomer="Yes", IF(COUNTIF($I$2:$I$11,B2194)&gt;0,0,WEEKDAY(B2194,2)),IF(COUNTIF($I$2:$I$21,B2194)&gt;0,0,WEEKDAY(B2194,2)))</f>
        <v>6</v>
      </c>
      <c r="D2194" s="74">
        <f t="shared" si="2"/>
        <v>21</v>
      </c>
      <c r="E2194" s="12">
        <f>IFERROR(VLOOKUP(A2194,'IDAR Meter Data'!$A:$B,2,1),"")</f>
        <v>166</v>
      </c>
      <c r="F2194" s="75">
        <f>IF(CECCZ="CZ03",'Outside Temp'!B2194,IF(CECCZ="CZ04",'Outside Temp'!B2195,IF(CECCZ="CZ12",'Outside Temp'!B2196, IF(CECCZ="CZ13",'Outside Temp'!B2197))))</f>
        <v>55</v>
      </c>
      <c r="G2194" s="12">
        <f t="shared" si="3"/>
        <v>1</v>
      </c>
    </row>
    <row r="2195" ht="15.75" customHeight="1">
      <c r="A2195" s="13">
        <v>42147.885416666664</v>
      </c>
      <c r="B2195" s="73">
        <f t="shared" si="1"/>
        <v>42147</v>
      </c>
      <c r="C2195" s="74">
        <f>IF(NewCustomer="Yes", IF(COUNTIF($I$2:$I$11,B2195)&gt;0,0,WEEKDAY(B2195,2)),IF(COUNTIF($I$2:$I$21,B2195)&gt;0,0,WEEKDAY(B2195,2)))</f>
        <v>6</v>
      </c>
      <c r="D2195" s="74">
        <f t="shared" si="2"/>
        <v>21</v>
      </c>
      <c r="E2195" s="12">
        <f>IFERROR(VLOOKUP(A2195,'IDAR Meter Data'!$A:$B,2,1),"")</f>
        <v>149</v>
      </c>
      <c r="F2195" s="75">
        <f>IF(CECCZ="CZ03",'Outside Temp'!B2195,IF(CECCZ="CZ04",'Outside Temp'!B2196,IF(CECCZ="CZ12",'Outside Temp'!B2197, IF(CECCZ="CZ13",'Outside Temp'!B2198))))</f>
        <v>55</v>
      </c>
      <c r="G2195" s="12">
        <f t="shared" si="3"/>
        <v>1</v>
      </c>
    </row>
    <row r="2196" ht="15.75" customHeight="1">
      <c r="A2196" s="13">
        <v>42147.895833333336</v>
      </c>
      <c r="B2196" s="73">
        <f t="shared" si="1"/>
        <v>42147</v>
      </c>
      <c r="C2196" s="74">
        <f>IF(NewCustomer="Yes", IF(COUNTIF($I$2:$I$11,B2196)&gt;0,0,WEEKDAY(B2196,2)),IF(COUNTIF($I$2:$I$21,B2196)&gt;0,0,WEEKDAY(B2196,2)))</f>
        <v>6</v>
      </c>
      <c r="D2196" s="74">
        <f t="shared" si="2"/>
        <v>21</v>
      </c>
      <c r="E2196" s="12">
        <f>IFERROR(VLOOKUP(A2196,'IDAR Meter Data'!$A:$B,2,1),"")</f>
        <v>156</v>
      </c>
      <c r="F2196" s="75">
        <f>IF(CECCZ="CZ03",'Outside Temp'!B2196,IF(CECCZ="CZ04",'Outside Temp'!B2197,IF(CECCZ="CZ12",'Outside Temp'!B2198, IF(CECCZ="CZ13",'Outside Temp'!B2199))))</f>
        <v>55</v>
      </c>
      <c r="G2196" s="12">
        <f t="shared" si="3"/>
        <v>1</v>
      </c>
    </row>
    <row r="2197" ht="15.75" customHeight="1">
      <c r="A2197" s="13">
        <v>42147.90625</v>
      </c>
      <c r="B2197" s="73">
        <f t="shared" si="1"/>
        <v>42147</v>
      </c>
      <c r="C2197" s="74">
        <f>IF(NewCustomer="Yes", IF(COUNTIF($I$2:$I$11,B2197)&gt;0,0,WEEKDAY(B2197,2)),IF(COUNTIF($I$2:$I$21,B2197)&gt;0,0,WEEKDAY(B2197,2)))</f>
        <v>6</v>
      </c>
      <c r="D2197" s="74">
        <f t="shared" si="2"/>
        <v>21</v>
      </c>
      <c r="E2197" s="12">
        <f>IFERROR(VLOOKUP(A2197,'IDAR Meter Data'!$A:$B,2,1),"")</f>
        <v>151</v>
      </c>
      <c r="F2197" s="75">
        <f>IF(CECCZ="CZ03",'Outside Temp'!B2197,IF(CECCZ="CZ04",'Outside Temp'!B2198,IF(CECCZ="CZ12",'Outside Temp'!B2199, IF(CECCZ="CZ13",'Outside Temp'!B2200))))</f>
        <v>55</v>
      </c>
      <c r="G2197" s="12">
        <f t="shared" si="3"/>
        <v>1</v>
      </c>
    </row>
    <row r="2198" ht="15.75" customHeight="1">
      <c r="A2198" s="13">
        <v>42147.916666666664</v>
      </c>
      <c r="B2198" s="73">
        <f t="shared" si="1"/>
        <v>42147</v>
      </c>
      <c r="C2198" s="74">
        <f>IF(NewCustomer="Yes", IF(COUNTIF($I$2:$I$11,B2198)&gt;0,0,WEEKDAY(B2198,2)),IF(COUNTIF($I$2:$I$21,B2198)&gt;0,0,WEEKDAY(B2198,2)))</f>
        <v>6</v>
      </c>
      <c r="D2198" s="74">
        <f t="shared" si="2"/>
        <v>22</v>
      </c>
      <c r="E2198" s="12">
        <f>IFERROR(VLOOKUP(A2198,'IDAR Meter Data'!$A:$B,2,1),"")</f>
        <v>148</v>
      </c>
      <c r="F2198" s="75">
        <f>IF(CECCZ="CZ03",'Outside Temp'!B2198,IF(CECCZ="CZ04",'Outside Temp'!B2199,IF(CECCZ="CZ12",'Outside Temp'!B2200, IF(CECCZ="CZ13",'Outside Temp'!B2201))))</f>
        <v>55</v>
      </c>
      <c r="G2198" s="12">
        <f t="shared" si="3"/>
        <v>1</v>
      </c>
    </row>
    <row r="2199" ht="15.75" customHeight="1">
      <c r="A2199" s="13">
        <v>42147.927083333336</v>
      </c>
      <c r="B2199" s="73">
        <f t="shared" si="1"/>
        <v>42147</v>
      </c>
      <c r="C2199" s="74">
        <f>IF(NewCustomer="Yes", IF(COUNTIF($I$2:$I$11,B2199)&gt;0,0,WEEKDAY(B2199,2)),IF(COUNTIF($I$2:$I$21,B2199)&gt;0,0,WEEKDAY(B2199,2)))</f>
        <v>6</v>
      </c>
      <c r="D2199" s="74">
        <f t="shared" si="2"/>
        <v>22</v>
      </c>
      <c r="E2199" s="12">
        <f>IFERROR(VLOOKUP(A2199,'IDAR Meter Data'!$A:$B,2,1),"")</f>
        <v>143</v>
      </c>
      <c r="F2199" s="75">
        <f>IF(CECCZ="CZ03",'Outside Temp'!B2199,IF(CECCZ="CZ04",'Outside Temp'!B2200,IF(CECCZ="CZ12",'Outside Temp'!B2201, IF(CECCZ="CZ13",'Outside Temp'!B2202))))</f>
        <v>55</v>
      </c>
      <c r="G2199" s="12">
        <f t="shared" si="3"/>
        <v>1</v>
      </c>
    </row>
    <row r="2200" ht="15.75" customHeight="1">
      <c r="A2200" s="13">
        <v>42147.9375</v>
      </c>
      <c r="B2200" s="73">
        <f t="shared" si="1"/>
        <v>42147</v>
      </c>
      <c r="C2200" s="74">
        <f>IF(NewCustomer="Yes", IF(COUNTIF($I$2:$I$11,B2200)&gt;0,0,WEEKDAY(B2200,2)),IF(COUNTIF($I$2:$I$21,B2200)&gt;0,0,WEEKDAY(B2200,2)))</f>
        <v>6</v>
      </c>
      <c r="D2200" s="74">
        <f t="shared" si="2"/>
        <v>22</v>
      </c>
      <c r="E2200" s="12">
        <f>IFERROR(VLOOKUP(A2200,'IDAR Meter Data'!$A:$B,2,1),"")</f>
        <v>142</v>
      </c>
      <c r="F2200" s="75">
        <f>IF(CECCZ="CZ03",'Outside Temp'!B2200,IF(CECCZ="CZ04",'Outside Temp'!B2201,IF(CECCZ="CZ12",'Outside Temp'!B2202, IF(CECCZ="CZ13",'Outside Temp'!B2203))))</f>
        <v>55</v>
      </c>
      <c r="G2200" s="12">
        <f t="shared" si="3"/>
        <v>1</v>
      </c>
    </row>
    <row r="2201" ht="15.75" customHeight="1">
      <c r="A2201" s="13">
        <v>42147.947916666664</v>
      </c>
      <c r="B2201" s="73">
        <f t="shared" si="1"/>
        <v>42147</v>
      </c>
      <c r="C2201" s="74">
        <f>IF(NewCustomer="Yes", IF(COUNTIF($I$2:$I$11,B2201)&gt;0,0,WEEKDAY(B2201,2)),IF(COUNTIF($I$2:$I$21,B2201)&gt;0,0,WEEKDAY(B2201,2)))</f>
        <v>6</v>
      </c>
      <c r="D2201" s="74">
        <f t="shared" si="2"/>
        <v>22</v>
      </c>
      <c r="E2201" s="12">
        <f>IFERROR(VLOOKUP(A2201,'IDAR Meter Data'!$A:$B,2,1),"")</f>
        <v>142</v>
      </c>
      <c r="F2201" s="75">
        <f>IF(CECCZ="CZ03",'Outside Temp'!B2201,IF(CECCZ="CZ04",'Outside Temp'!B2202,IF(CECCZ="CZ12",'Outside Temp'!B2203, IF(CECCZ="CZ13",'Outside Temp'!B2204))))</f>
        <v>55</v>
      </c>
      <c r="G2201" s="12">
        <f t="shared" si="3"/>
        <v>1</v>
      </c>
    </row>
    <row r="2202" ht="15.75" customHeight="1">
      <c r="A2202" s="13">
        <v>42147.958333333336</v>
      </c>
      <c r="B2202" s="73">
        <f t="shared" si="1"/>
        <v>42147</v>
      </c>
      <c r="C2202" s="74">
        <f>IF(NewCustomer="Yes", IF(COUNTIF($I$2:$I$11,B2202)&gt;0,0,WEEKDAY(B2202,2)),IF(COUNTIF($I$2:$I$21,B2202)&gt;0,0,WEEKDAY(B2202,2)))</f>
        <v>6</v>
      </c>
      <c r="D2202" s="74">
        <f t="shared" si="2"/>
        <v>23</v>
      </c>
      <c r="E2202" s="12">
        <f>IFERROR(VLOOKUP(A2202,'IDAR Meter Data'!$A:$B,2,1),"")</f>
        <v>140</v>
      </c>
      <c r="F2202" s="75">
        <f>IF(CECCZ="CZ03",'Outside Temp'!B2202,IF(CECCZ="CZ04",'Outside Temp'!B2203,IF(CECCZ="CZ12",'Outside Temp'!B2204, IF(CECCZ="CZ13",'Outside Temp'!B2205))))</f>
        <v>54.93333333</v>
      </c>
      <c r="G2202" s="12">
        <f t="shared" si="3"/>
        <v>1</v>
      </c>
    </row>
    <row r="2203" ht="15.75" customHeight="1">
      <c r="A2203" s="13">
        <v>42147.96875</v>
      </c>
      <c r="B2203" s="73">
        <f t="shared" si="1"/>
        <v>42147</v>
      </c>
      <c r="C2203" s="74">
        <f>IF(NewCustomer="Yes", IF(COUNTIF($I$2:$I$11,B2203)&gt;0,0,WEEKDAY(B2203,2)),IF(COUNTIF($I$2:$I$21,B2203)&gt;0,0,WEEKDAY(B2203,2)))</f>
        <v>6</v>
      </c>
      <c r="D2203" s="74">
        <f t="shared" si="2"/>
        <v>23</v>
      </c>
      <c r="E2203" s="12">
        <f>IFERROR(VLOOKUP(A2203,'IDAR Meter Data'!$A:$B,2,1),"")</f>
        <v>136</v>
      </c>
      <c r="F2203" s="75">
        <f>IF(CECCZ="CZ03",'Outside Temp'!B2203,IF(CECCZ="CZ04",'Outside Temp'!B2204,IF(CECCZ="CZ12",'Outside Temp'!B2205, IF(CECCZ="CZ13",'Outside Temp'!B2206))))</f>
        <v>54.68333333</v>
      </c>
      <c r="G2203" s="12">
        <f t="shared" si="3"/>
        <v>1</v>
      </c>
    </row>
    <row r="2204" ht="15.75" customHeight="1">
      <c r="A2204" s="13">
        <v>42147.979166666664</v>
      </c>
      <c r="B2204" s="73">
        <f t="shared" si="1"/>
        <v>42147</v>
      </c>
      <c r="C2204" s="74">
        <f>IF(NewCustomer="Yes", IF(COUNTIF($I$2:$I$11,B2204)&gt;0,0,WEEKDAY(B2204,2)),IF(COUNTIF($I$2:$I$21,B2204)&gt;0,0,WEEKDAY(B2204,2)))</f>
        <v>6</v>
      </c>
      <c r="D2204" s="74">
        <f t="shared" si="2"/>
        <v>23</v>
      </c>
      <c r="E2204" s="12">
        <f>IFERROR(VLOOKUP(A2204,'IDAR Meter Data'!$A:$B,2,1),"")</f>
        <v>141</v>
      </c>
      <c r="F2204" s="75">
        <f>IF(CECCZ="CZ03",'Outside Temp'!B2204,IF(CECCZ="CZ04",'Outside Temp'!B2205,IF(CECCZ="CZ12",'Outside Temp'!B2206, IF(CECCZ="CZ13",'Outside Temp'!B2207))))</f>
        <v>54.43333333</v>
      </c>
      <c r="G2204" s="12">
        <f t="shared" si="3"/>
        <v>1</v>
      </c>
    </row>
    <row r="2205" ht="15.75" customHeight="1">
      <c r="A2205" s="13">
        <v>42147.989583333336</v>
      </c>
      <c r="B2205" s="73">
        <f t="shared" si="1"/>
        <v>42147</v>
      </c>
      <c r="C2205" s="74">
        <f>IF(NewCustomer="Yes", IF(COUNTIF($I$2:$I$11,B2205)&gt;0,0,WEEKDAY(B2205,2)),IF(COUNTIF($I$2:$I$21,B2205)&gt;0,0,WEEKDAY(B2205,2)))</f>
        <v>6</v>
      </c>
      <c r="D2205" s="74">
        <f t="shared" si="2"/>
        <v>23</v>
      </c>
      <c r="E2205" s="12">
        <f>IFERROR(VLOOKUP(A2205,'IDAR Meter Data'!$A:$B,2,1),"")</f>
        <v>135</v>
      </c>
      <c r="F2205" s="75">
        <f>IF(CECCZ="CZ03",'Outside Temp'!B2205,IF(CECCZ="CZ04",'Outside Temp'!B2206,IF(CECCZ="CZ12",'Outside Temp'!B2207, IF(CECCZ="CZ13",'Outside Temp'!B2208))))</f>
        <v>54.18333333</v>
      </c>
      <c r="G2205" s="12">
        <f t="shared" si="3"/>
        <v>1</v>
      </c>
    </row>
    <row r="2206" ht="15.75" customHeight="1">
      <c r="A2206" s="13">
        <v>42148.0</v>
      </c>
      <c r="B2206" s="73">
        <f t="shared" si="1"/>
        <v>42148</v>
      </c>
      <c r="C2206" s="74">
        <f>IF(NewCustomer="Yes", IF(COUNTIF($I$2:$I$11,B2206)&gt;0,0,WEEKDAY(B2206,2)),IF(COUNTIF($I$2:$I$21,B2206)&gt;0,0,WEEKDAY(B2206,2)))</f>
        <v>7</v>
      </c>
      <c r="D2206" s="74">
        <f t="shared" si="2"/>
        <v>0</v>
      </c>
      <c r="E2206" s="12">
        <f>IFERROR(VLOOKUP(A2206,'IDAR Meter Data'!$A:$B,2,1),"")</f>
        <v>148</v>
      </c>
      <c r="F2206" s="75">
        <f>IF(CECCZ="CZ03",'Outside Temp'!B2206,IF(CECCZ="CZ04",'Outside Temp'!B2207,IF(CECCZ="CZ12",'Outside Temp'!B2208, IF(CECCZ="CZ13",'Outside Temp'!B2209))))</f>
        <v>54</v>
      </c>
      <c r="G2206" s="12">
        <f t="shared" si="3"/>
        <v>1</v>
      </c>
    </row>
    <row r="2207" ht="15.75" customHeight="1">
      <c r="A2207" s="13">
        <v>42148.010416666664</v>
      </c>
      <c r="B2207" s="73">
        <f t="shared" si="1"/>
        <v>42148</v>
      </c>
      <c r="C2207" s="74">
        <f>IF(NewCustomer="Yes", IF(COUNTIF($I$2:$I$11,B2207)&gt;0,0,WEEKDAY(B2207,2)),IF(COUNTIF($I$2:$I$21,B2207)&gt;0,0,WEEKDAY(B2207,2)))</f>
        <v>7</v>
      </c>
      <c r="D2207" s="74">
        <f t="shared" si="2"/>
        <v>0</v>
      </c>
      <c r="E2207" s="12">
        <f>IFERROR(VLOOKUP(A2207,'IDAR Meter Data'!$A:$B,2,1),"")</f>
        <v>136</v>
      </c>
      <c r="F2207" s="75">
        <f>IF(CECCZ="CZ03",'Outside Temp'!B2207,IF(CECCZ="CZ04",'Outside Temp'!B2208,IF(CECCZ="CZ12",'Outside Temp'!B2209, IF(CECCZ="CZ13",'Outside Temp'!B2210))))</f>
        <v>54</v>
      </c>
      <c r="G2207" s="12">
        <f t="shared" si="3"/>
        <v>1</v>
      </c>
    </row>
    <row r="2208" ht="15.75" customHeight="1">
      <c r="A2208" s="13">
        <v>42148.020833333336</v>
      </c>
      <c r="B2208" s="73">
        <f t="shared" si="1"/>
        <v>42148</v>
      </c>
      <c r="C2208" s="74">
        <f>IF(NewCustomer="Yes", IF(COUNTIF($I$2:$I$11,B2208)&gt;0,0,WEEKDAY(B2208,2)),IF(COUNTIF($I$2:$I$21,B2208)&gt;0,0,WEEKDAY(B2208,2)))</f>
        <v>7</v>
      </c>
      <c r="D2208" s="74">
        <f t="shared" si="2"/>
        <v>0</v>
      </c>
      <c r="E2208" s="12">
        <f>IFERROR(VLOOKUP(A2208,'IDAR Meter Data'!$A:$B,2,1),"")</f>
        <v>138</v>
      </c>
      <c r="F2208" s="75">
        <f>IF(CECCZ="CZ03",'Outside Temp'!B2208,IF(CECCZ="CZ04",'Outside Temp'!B2209,IF(CECCZ="CZ12",'Outside Temp'!B2210, IF(CECCZ="CZ13",'Outside Temp'!B2211))))</f>
        <v>54</v>
      </c>
      <c r="G2208" s="12">
        <f t="shared" si="3"/>
        <v>1</v>
      </c>
    </row>
    <row r="2209" ht="15.75" customHeight="1">
      <c r="A2209" s="13">
        <v>42148.03125</v>
      </c>
      <c r="B2209" s="73">
        <f t="shared" si="1"/>
        <v>42148</v>
      </c>
      <c r="C2209" s="74">
        <f>IF(NewCustomer="Yes", IF(COUNTIF($I$2:$I$11,B2209)&gt;0,0,WEEKDAY(B2209,2)),IF(COUNTIF($I$2:$I$21,B2209)&gt;0,0,WEEKDAY(B2209,2)))</f>
        <v>7</v>
      </c>
      <c r="D2209" s="74">
        <f t="shared" si="2"/>
        <v>0</v>
      </c>
      <c r="E2209" s="12">
        <f>IFERROR(VLOOKUP(A2209,'IDAR Meter Data'!$A:$B,2,1),"")</f>
        <v>136</v>
      </c>
      <c r="F2209" s="75">
        <f>IF(CECCZ="CZ03",'Outside Temp'!B2209,IF(CECCZ="CZ04",'Outside Temp'!B2210,IF(CECCZ="CZ12",'Outside Temp'!B2211, IF(CECCZ="CZ13",'Outside Temp'!B2212))))</f>
        <v>54</v>
      </c>
      <c r="G2209" s="12">
        <f t="shared" si="3"/>
        <v>1</v>
      </c>
    </row>
    <row r="2210" ht="15.75" customHeight="1">
      <c r="A2210" s="13">
        <v>42148.041666666664</v>
      </c>
      <c r="B2210" s="73">
        <f t="shared" si="1"/>
        <v>42148</v>
      </c>
      <c r="C2210" s="74">
        <f>IF(NewCustomer="Yes", IF(COUNTIF($I$2:$I$11,B2210)&gt;0,0,WEEKDAY(B2210,2)),IF(COUNTIF($I$2:$I$21,B2210)&gt;0,0,WEEKDAY(B2210,2)))</f>
        <v>7</v>
      </c>
      <c r="D2210" s="74">
        <f t="shared" si="2"/>
        <v>1</v>
      </c>
      <c r="E2210" s="12">
        <f>IFERROR(VLOOKUP(A2210,'IDAR Meter Data'!$A:$B,2,1),"")</f>
        <v>138</v>
      </c>
      <c r="F2210" s="75">
        <f>IF(CECCZ="CZ03",'Outside Temp'!B2210,IF(CECCZ="CZ04",'Outside Temp'!B2211,IF(CECCZ="CZ12",'Outside Temp'!B2212, IF(CECCZ="CZ13",'Outside Temp'!B2213))))</f>
        <v>54</v>
      </c>
      <c r="G2210" s="12">
        <f t="shared" si="3"/>
        <v>1</v>
      </c>
    </row>
    <row r="2211" ht="15.75" customHeight="1">
      <c r="A2211" s="13">
        <v>42148.052083333336</v>
      </c>
      <c r="B2211" s="73">
        <f t="shared" si="1"/>
        <v>42148</v>
      </c>
      <c r="C2211" s="74">
        <f>IF(NewCustomer="Yes", IF(COUNTIF($I$2:$I$11,B2211)&gt;0,0,WEEKDAY(B2211,2)),IF(COUNTIF($I$2:$I$21,B2211)&gt;0,0,WEEKDAY(B2211,2)))</f>
        <v>7</v>
      </c>
      <c r="D2211" s="74">
        <f t="shared" si="2"/>
        <v>1</v>
      </c>
      <c r="E2211" s="12">
        <f>IFERROR(VLOOKUP(A2211,'IDAR Meter Data'!$A:$B,2,1),"")</f>
        <v>139</v>
      </c>
      <c r="F2211" s="75">
        <f>IF(CECCZ="CZ03",'Outside Temp'!B2211,IF(CECCZ="CZ04",'Outside Temp'!B2212,IF(CECCZ="CZ12",'Outside Temp'!B2213, IF(CECCZ="CZ13",'Outside Temp'!B2214))))</f>
        <v>54</v>
      </c>
      <c r="G2211" s="12">
        <f t="shared" si="3"/>
        <v>1</v>
      </c>
    </row>
    <row r="2212" ht="15.75" customHeight="1">
      <c r="A2212" s="13">
        <v>42148.0625</v>
      </c>
      <c r="B2212" s="73">
        <f t="shared" si="1"/>
        <v>42148</v>
      </c>
      <c r="C2212" s="74">
        <f>IF(NewCustomer="Yes", IF(COUNTIF($I$2:$I$11,B2212)&gt;0,0,WEEKDAY(B2212,2)),IF(COUNTIF($I$2:$I$21,B2212)&gt;0,0,WEEKDAY(B2212,2)))</f>
        <v>7</v>
      </c>
      <c r="D2212" s="74">
        <f t="shared" si="2"/>
        <v>1</v>
      </c>
      <c r="E2212" s="12">
        <f>IFERROR(VLOOKUP(A2212,'IDAR Meter Data'!$A:$B,2,1),"")</f>
        <v>140</v>
      </c>
      <c r="F2212" s="75">
        <f>IF(CECCZ="CZ03",'Outside Temp'!B2212,IF(CECCZ="CZ04",'Outside Temp'!B2213,IF(CECCZ="CZ12",'Outside Temp'!B2214, IF(CECCZ="CZ13",'Outside Temp'!B2215))))</f>
        <v>54</v>
      </c>
      <c r="G2212" s="12">
        <f t="shared" si="3"/>
        <v>1</v>
      </c>
    </row>
    <row r="2213" ht="15.75" customHeight="1">
      <c r="A2213" s="13">
        <v>42148.072916666664</v>
      </c>
      <c r="B2213" s="73">
        <f t="shared" si="1"/>
        <v>42148</v>
      </c>
      <c r="C2213" s="74">
        <f>IF(NewCustomer="Yes", IF(COUNTIF($I$2:$I$11,B2213)&gt;0,0,WEEKDAY(B2213,2)),IF(COUNTIF($I$2:$I$21,B2213)&gt;0,0,WEEKDAY(B2213,2)))</f>
        <v>7</v>
      </c>
      <c r="D2213" s="74">
        <f t="shared" si="2"/>
        <v>1</v>
      </c>
      <c r="E2213" s="12">
        <f>IFERROR(VLOOKUP(A2213,'IDAR Meter Data'!$A:$B,2,1),"")</f>
        <v>136</v>
      </c>
      <c r="F2213" s="75">
        <f>IF(CECCZ="CZ03",'Outside Temp'!B2213,IF(CECCZ="CZ04",'Outside Temp'!B2214,IF(CECCZ="CZ12",'Outside Temp'!B2215, IF(CECCZ="CZ13",'Outside Temp'!B2216))))</f>
        <v>54</v>
      </c>
      <c r="G2213" s="12">
        <f t="shared" si="3"/>
        <v>1</v>
      </c>
    </row>
    <row r="2214" ht="15.75" customHeight="1">
      <c r="A2214" s="13">
        <v>42148.083333333336</v>
      </c>
      <c r="B2214" s="73">
        <f t="shared" si="1"/>
        <v>42148</v>
      </c>
      <c r="C2214" s="74">
        <f>IF(NewCustomer="Yes", IF(COUNTIF($I$2:$I$11,B2214)&gt;0,0,WEEKDAY(B2214,2)),IF(COUNTIF($I$2:$I$21,B2214)&gt;0,0,WEEKDAY(B2214,2)))</f>
        <v>7</v>
      </c>
      <c r="D2214" s="74">
        <f t="shared" si="2"/>
        <v>2</v>
      </c>
      <c r="E2214" s="12">
        <f>IFERROR(VLOOKUP(A2214,'IDAR Meter Data'!$A:$B,2,1),"")</f>
        <v>134</v>
      </c>
      <c r="F2214" s="75">
        <f>IF(CECCZ="CZ03",'Outside Temp'!B2214,IF(CECCZ="CZ04",'Outside Temp'!B2215,IF(CECCZ="CZ12",'Outside Temp'!B2216, IF(CECCZ="CZ13",'Outside Temp'!B2217))))</f>
        <v>54</v>
      </c>
      <c r="G2214" s="12">
        <f t="shared" si="3"/>
        <v>1</v>
      </c>
    </row>
    <row r="2215" ht="15.75" customHeight="1">
      <c r="A2215" s="13">
        <v>42148.09375</v>
      </c>
      <c r="B2215" s="73">
        <f t="shared" si="1"/>
        <v>42148</v>
      </c>
      <c r="C2215" s="74">
        <f>IF(NewCustomer="Yes", IF(COUNTIF($I$2:$I$11,B2215)&gt;0,0,WEEKDAY(B2215,2)),IF(COUNTIF($I$2:$I$21,B2215)&gt;0,0,WEEKDAY(B2215,2)))</f>
        <v>7</v>
      </c>
      <c r="D2215" s="74">
        <f t="shared" si="2"/>
        <v>2</v>
      </c>
      <c r="E2215" s="12">
        <f>IFERROR(VLOOKUP(A2215,'IDAR Meter Data'!$A:$B,2,1),"")</f>
        <v>134</v>
      </c>
      <c r="F2215" s="75">
        <f>IF(CECCZ="CZ03",'Outside Temp'!B2215,IF(CECCZ="CZ04",'Outside Temp'!B2216,IF(CECCZ="CZ12",'Outside Temp'!B2217, IF(CECCZ="CZ13",'Outside Temp'!B2218))))</f>
        <v>53.83673469</v>
      </c>
      <c r="G2215" s="12">
        <f t="shared" si="3"/>
        <v>1</v>
      </c>
    </row>
    <row r="2216" ht="15.75" customHeight="1">
      <c r="A2216" s="13">
        <v>42148.104166666664</v>
      </c>
      <c r="B2216" s="73">
        <f t="shared" si="1"/>
        <v>42148</v>
      </c>
      <c r="C2216" s="74">
        <f>IF(NewCustomer="Yes", IF(COUNTIF($I$2:$I$11,B2216)&gt;0,0,WEEKDAY(B2216,2)),IF(COUNTIF($I$2:$I$21,B2216)&gt;0,0,WEEKDAY(B2216,2)))</f>
        <v>7</v>
      </c>
      <c r="D2216" s="74">
        <f t="shared" si="2"/>
        <v>2</v>
      </c>
      <c r="E2216" s="12">
        <f>IFERROR(VLOOKUP(A2216,'IDAR Meter Data'!$A:$B,2,1),"")</f>
        <v>139</v>
      </c>
      <c r="F2216" s="75">
        <f>IF(CECCZ="CZ03",'Outside Temp'!B2216,IF(CECCZ="CZ04",'Outside Temp'!B2217,IF(CECCZ="CZ12",'Outside Temp'!B2218, IF(CECCZ="CZ13",'Outside Temp'!B2219))))</f>
        <v>53.53061224</v>
      </c>
      <c r="G2216" s="12">
        <f t="shared" si="3"/>
        <v>1</v>
      </c>
    </row>
    <row r="2217" ht="15.75" customHeight="1">
      <c r="A2217" s="13">
        <v>42148.114583333336</v>
      </c>
      <c r="B2217" s="73">
        <f t="shared" si="1"/>
        <v>42148</v>
      </c>
      <c r="C2217" s="74">
        <f>IF(NewCustomer="Yes", IF(COUNTIF($I$2:$I$11,B2217)&gt;0,0,WEEKDAY(B2217,2)),IF(COUNTIF($I$2:$I$21,B2217)&gt;0,0,WEEKDAY(B2217,2)))</f>
        <v>7</v>
      </c>
      <c r="D2217" s="74">
        <f t="shared" si="2"/>
        <v>2</v>
      </c>
      <c r="E2217" s="12">
        <f>IFERROR(VLOOKUP(A2217,'IDAR Meter Data'!$A:$B,2,1),"")</f>
        <v>135</v>
      </c>
      <c r="F2217" s="75">
        <f>IF(CECCZ="CZ03",'Outside Temp'!B2217,IF(CECCZ="CZ04",'Outside Temp'!B2218,IF(CECCZ="CZ12",'Outside Temp'!B2219, IF(CECCZ="CZ13",'Outside Temp'!B2220))))</f>
        <v>53.2244898</v>
      </c>
      <c r="G2217" s="12">
        <f t="shared" si="3"/>
        <v>1</v>
      </c>
    </row>
    <row r="2218" ht="15.75" customHeight="1">
      <c r="A2218" s="13">
        <v>42148.125</v>
      </c>
      <c r="B2218" s="73">
        <f t="shared" si="1"/>
        <v>42148</v>
      </c>
      <c r="C2218" s="74">
        <f>IF(NewCustomer="Yes", IF(COUNTIF($I$2:$I$11,B2218)&gt;0,0,WEEKDAY(B2218,2)),IF(COUNTIF($I$2:$I$21,B2218)&gt;0,0,WEEKDAY(B2218,2)))</f>
        <v>7</v>
      </c>
      <c r="D2218" s="74">
        <f t="shared" si="2"/>
        <v>3</v>
      </c>
      <c r="E2218" s="12">
        <f>IFERROR(VLOOKUP(A2218,'IDAR Meter Data'!$A:$B,2,1),"")</f>
        <v>150</v>
      </c>
      <c r="F2218" s="75">
        <f>IF(CECCZ="CZ03",'Outside Temp'!B2218,IF(CECCZ="CZ04",'Outside Temp'!B2219,IF(CECCZ="CZ12",'Outside Temp'!B2220, IF(CECCZ="CZ13",'Outside Temp'!B2221))))</f>
        <v>52.93333333</v>
      </c>
      <c r="G2218" s="12">
        <f t="shared" si="3"/>
        <v>1</v>
      </c>
    </row>
    <row r="2219" ht="15.75" customHeight="1">
      <c r="A2219" s="13">
        <v>42148.135416666664</v>
      </c>
      <c r="B2219" s="73">
        <f t="shared" si="1"/>
        <v>42148</v>
      </c>
      <c r="C2219" s="74">
        <f>IF(NewCustomer="Yes", IF(COUNTIF($I$2:$I$11,B2219)&gt;0,0,WEEKDAY(B2219,2)),IF(COUNTIF($I$2:$I$21,B2219)&gt;0,0,WEEKDAY(B2219,2)))</f>
        <v>7</v>
      </c>
      <c r="D2219" s="74">
        <f t="shared" si="2"/>
        <v>3</v>
      </c>
      <c r="E2219" s="12">
        <f>IFERROR(VLOOKUP(A2219,'IDAR Meter Data'!$A:$B,2,1),"")</f>
        <v>133</v>
      </c>
      <c r="F2219" s="75">
        <f>IF(CECCZ="CZ03",'Outside Temp'!B2219,IF(CECCZ="CZ04",'Outside Temp'!B2220,IF(CECCZ="CZ12",'Outside Temp'!B2221, IF(CECCZ="CZ13",'Outside Temp'!B2222))))</f>
        <v>52.68333333</v>
      </c>
      <c r="G2219" s="12">
        <f t="shared" si="3"/>
        <v>1</v>
      </c>
    </row>
    <row r="2220" ht="15.75" customHeight="1">
      <c r="A2220" s="13">
        <v>42148.145833333336</v>
      </c>
      <c r="B2220" s="73">
        <f t="shared" si="1"/>
        <v>42148</v>
      </c>
      <c r="C2220" s="74">
        <f>IF(NewCustomer="Yes", IF(COUNTIF($I$2:$I$11,B2220)&gt;0,0,WEEKDAY(B2220,2)),IF(COUNTIF($I$2:$I$21,B2220)&gt;0,0,WEEKDAY(B2220,2)))</f>
        <v>7</v>
      </c>
      <c r="D2220" s="74">
        <f t="shared" si="2"/>
        <v>3</v>
      </c>
      <c r="E2220" s="12">
        <f>IFERROR(VLOOKUP(A2220,'IDAR Meter Data'!$A:$B,2,1),"")</f>
        <v>134</v>
      </c>
      <c r="F2220" s="75">
        <f>IF(CECCZ="CZ03",'Outside Temp'!B2220,IF(CECCZ="CZ04",'Outside Temp'!B2221,IF(CECCZ="CZ12",'Outside Temp'!B2222, IF(CECCZ="CZ13",'Outside Temp'!B2223))))</f>
        <v>52.43333333</v>
      </c>
      <c r="G2220" s="12">
        <f t="shared" si="3"/>
        <v>1</v>
      </c>
    </row>
    <row r="2221" ht="15.75" customHeight="1">
      <c r="A2221" s="13">
        <v>42148.15625</v>
      </c>
      <c r="B2221" s="73">
        <f t="shared" si="1"/>
        <v>42148</v>
      </c>
      <c r="C2221" s="74">
        <f>IF(NewCustomer="Yes", IF(COUNTIF($I$2:$I$11,B2221)&gt;0,0,WEEKDAY(B2221,2)),IF(COUNTIF($I$2:$I$21,B2221)&gt;0,0,WEEKDAY(B2221,2)))</f>
        <v>7</v>
      </c>
      <c r="D2221" s="74">
        <f t="shared" si="2"/>
        <v>3</v>
      </c>
      <c r="E2221" s="12">
        <f>IFERROR(VLOOKUP(A2221,'IDAR Meter Data'!$A:$B,2,1),"")</f>
        <v>133</v>
      </c>
      <c r="F2221" s="75">
        <f>IF(CECCZ="CZ03",'Outside Temp'!B2221,IF(CECCZ="CZ04",'Outside Temp'!B2222,IF(CECCZ="CZ12",'Outside Temp'!B2223, IF(CECCZ="CZ13",'Outside Temp'!B2224))))</f>
        <v>52.18333333</v>
      </c>
      <c r="G2221" s="12">
        <f t="shared" si="3"/>
        <v>1</v>
      </c>
    </row>
    <row r="2222" ht="15.75" customHeight="1">
      <c r="A2222" s="13">
        <v>42148.166666666664</v>
      </c>
      <c r="B2222" s="73">
        <f t="shared" si="1"/>
        <v>42148</v>
      </c>
      <c r="C2222" s="74">
        <f>IF(NewCustomer="Yes", IF(COUNTIF($I$2:$I$11,B2222)&gt;0,0,WEEKDAY(B2222,2)),IF(COUNTIF($I$2:$I$21,B2222)&gt;0,0,WEEKDAY(B2222,2)))</f>
        <v>7</v>
      </c>
      <c r="D2222" s="74">
        <f t="shared" si="2"/>
        <v>4</v>
      </c>
      <c r="E2222" s="12">
        <f>IFERROR(VLOOKUP(A2222,'IDAR Meter Data'!$A:$B,2,1),"")</f>
        <v>136</v>
      </c>
      <c r="F2222" s="75">
        <f>IF(CECCZ="CZ03",'Outside Temp'!B2222,IF(CECCZ="CZ04",'Outside Temp'!B2223,IF(CECCZ="CZ12",'Outside Temp'!B2224, IF(CECCZ="CZ13",'Outside Temp'!B2225))))</f>
        <v>52</v>
      </c>
      <c r="G2222" s="12">
        <f t="shared" si="3"/>
        <v>1</v>
      </c>
    </row>
    <row r="2223" ht="15.75" customHeight="1">
      <c r="A2223" s="13">
        <v>42148.177083333336</v>
      </c>
      <c r="B2223" s="73">
        <f t="shared" si="1"/>
        <v>42148</v>
      </c>
      <c r="C2223" s="74">
        <f>IF(NewCustomer="Yes", IF(COUNTIF($I$2:$I$11,B2223)&gt;0,0,WEEKDAY(B2223,2)),IF(COUNTIF($I$2:$I$21,B2223)&gt;0,0,WEEKDAY(B2223,2)))</f>
        <v>7</v>
      </c>
      <c r="D2223" s="74">
        <f t="shared" si="2"/>
        <v>4</v>
      </c>
      <c r="E2223" s="12">
        <f>IFERROR(VLOOKUP(A2223,'IDAR Meter Data'!$A:$B,2,1),"")</f>
        <v>139</v>
      </c>
      <c r="F2223" s="75">
        <f>IF(CECCZ="CZ03",'Outside Temp'!B2223,IF(CECCZ="CZ04",'Outside Temp'!B2224,IF(CECCZ="CZ12",'Outside Temp'!B2225, IF(CECCZ="CZ13",'Outside Temp'!B2226))))</f>
        <v>52</v>
      </c>
      <c r="G2223" s="12">
        <f t="shared" si="3"/>
        <v>1</v>
      </c>
    </row>
    <row r="2224" ht="15.75" customHeight="1">
      <c r="A2224" s="13">
        <v>42148.1875</v>
      </c>
      <c r="B2224" s="73">
        <f t="shared" si="1"/>
        <v>42148</v>
      </c>
      <c r="C2224" s="74">
        <f>IF(NewCustomer="Yes", IF(COUNTIF($I$2:$I$11,B2224)&gt;0,0,WEEKDAY(B2224,2)),IF(COUNTIF($I$2:$I$21,B2224)&gt;0,0,WEEKDAY(B2224,2)))</f>
        <v>7</v>
      </c>
      <c r="D2224" s="74">
        <f t="shared" si="2"/>
        <v>4</v>
      </c>
      <c r="E2224" s="12">
        <f>IFERROR(VLOOKUP(A2224,'IDAR Meter Data'!$A:$B,2,1),"")</f>
        <v>146</v>
      </c>
      <c r="F2224" s="75">
        <f>IF(CECCZ="CZ03",'Outside Temp'!B2224,IF(CECCZ="CZ04",'Outside Temp'!B2225,IF(CECCZ="CZ12",'Outside Temp'!B2226, IF(CECCZ="CZ13",'Outside Temp'!B2227))))</f>
        <v>52</v>
      </c>
      <c r="G2224" s="12">
        <f t="shared" si="3"/>
        <v>1</v>
      </c>
    </row>
    <row r="2225" ht="15.75" customHeight="1">
      <c r="A2225" s="13">
        <v>42148.197916666664</v>
      </c>
      <c r="B2225" s="73">
        <f t="shared" si="1"/>
        <v>42148</v>
      </c>
      <c r="C2225" s="74">
        <f>IF(NewCustomer="Yes", IF(COUNTIF($I$2:$I$11,B2225)&gt;0,0,WEEKDAY(B2225,2)),IF(COUNTIF($I$2:$I$21,B2225)&gt;0,0,WEEKDAY(B2225,2)))</f>
        <v>7</v>
      </c>
      <c r="D2225" s="74">
        <f t="shared" si="2"/>
        <v>4</v>
      </c>
      <c r="E2225" s="12">
        <f>IFERROR(VLOOKUP(A2225,'IDAR Meter Data'!$A:$B,2,1),"")</f>
        <v>137</v>
      </c>
      <c r="F2225" s="75">
        <f>IF(CECCZ="CZ03",'Outside Temp'!B2225,IF(CECCZ="CZ04",'Outside Temp'!B2226,IF(CECCZ="CZ12",'Outside Temp'!B2227, IF(CECCZ="CZ13",'Outside Temp'!B2228))))</f>
        <v>52</v>
      </c>
      <c r="G2225" s="12">
        <f t="shared" si="3"/>
        <v>1</v>
      </c>
    </row>
    <row r="2226" ht="15.75" customHeight="1">
      <c r="A2226" s="13">
        <v>42148.208333333336</v>
      </c>
      <c r="B2226" s="73">
        <f t="shared" si="1"/>
        <v>42148</v>
      </c>
      <c r="C2226" s="74">
        <f>IF(NewCustomer="Yes", IF(COUNTIF($I$2:$I$11,B2226)&gt;0,0,WEEKDAY(B2226,2)),IF(COUNTIF($I$2:$I$21,B2226)&gt;0,0,WEEKDAY(B2226,2)))</f>
        <v>7</v>
      </c>
      <c r="D2226" s="74">
        <f t="shared" si="2"/>
        <v>5</v>
      </c>
      <c r="E2226" s="12">
        <f>IFERROR(VLOOKUP(A2226,'IDAR Meter Data'!$A:$B,2,1),"")</f>
        <v>138</v>
      </c>
      <c r="F2226" s="75">
        <f>IF(CECCZ="CZ03",'Outside Temp'!B2226,IF(CECCZ="CZ04",'Outside Temp'!B2227,IF(CECCZ="CZ12",'Outside Temp'!B2228, IF(CECCZ="CZ13",'Outside Temp'!B2229))))</f>
        <v>52.13333333</v>
      </c>
      <c r="G2226" s="12">
        <f t="shared" si="3"/>
        <v>1</v>
      </c>
    </row>
    <row r="2227" ht="15.75" customHeight="1">
      <c r="A2227" s="13">
        <v>42148.21875</v>
      </c>
      <c r="B2227" s="73">
        <f t="shared" si="1"/>
        <v>42148</v>
      </c>
      <c r="C2227" s="74">
        <f>IF(NewCustomer="Yes", IF(COUNTIF($I$2:$I$11,B2227)&gt;0,0,WEEKDAY(B2227,2)),IF(COUNTIF($I$2:$I$21,B2227)&gt;0,0,WEEKDAY(B2227,2)))</f>
        <v>7</v>
      </c>
      <c r="D2227" s="74">
        <f t="shared" si="2"/>
        <v>5</v>
      </c>
      <c r="E2227" s="12">
        <f>IFERROR(VLOOKUP(A2227,'IDAR Meter Data'!$A:$B,2,1),"")</f>
        <v>133</v>
      </c>
      <c r="F2227" s="75">
        <f>IF(CECCZ="CZ03",'Outside Temp'!B2227,IF(CECCZ="CZ04",'Outside Temp'!B2228,IF(CECCZ="CZ12",'Outside Temp'!B2229, IF(CECCZ="CZ13",'Outside Temp'!B2230))))</f>
        <v>52.63333333</v>
      </c>
      <c r="G2227" s="12">
        <f t="shared" si="3"/>
        <v>1</v>
      </c>
    </row>
    <row r="2228" ht="15.75" customHeight="1">
      <c r="A2228" s="13">
        <v>42148.229166666664</v>
      </c>
      <c r="B2228" s="73">
        <f t="shared" si="1"/>
        <v>42148</v>
      </c>
      <c r="C2228" s="74">
        <f>IF(NewCustomer="Yes", IF(COUNTIF($I$2:$I$11,B2228)&gt;0,0,WEEKDAY(B2228,2)),IF(COUNTIF($I$2:$I$21,B2228)&gt;0,0,WEEKDAY(B2228,2)))</f>
        <v>7</v>
      </c>
      <c r="D2228" s="74">
        <f t="shared" si="2"/>
        <v>5</v>
      </c>
      <c r="E2228" s="12">
        <f>IFERROR(VLOOKUP(A2228,'IDAR Meter Data'!$A:$B,2,1),"")</f>
        <v>139</v>
      </c>
      <c r="F2228" s="75">
        <f>IF(CECCZ="CZ03",'Outside Temp'!B2228,IF(CECCZ="CZ04",'Outside Temp'!B2229,IF(CECCZ="CZ12",'Outside Temp'!B2230, IF(CECCZ="CZ13",'Outside Temp'!B2231))))</f>
        <v>53.13333333</v>
      </c>
      <c r="G2228" s="12">
        <f t="shared" si="3"/>
        <v>1</v>
      </c>
    </row>
    <row r="2229" ht="15.75" customHeight="1">
      <c r="A2229" s="13">
        <v>42148.239583333336</v>
      </c>
      <c r="B2229" s="73">
        <f t="shared" si="1"/>
        <v>42148</v>
      </c>
      <c r="C2229" s="74">
        <f>IF(NewCustomer="Yes", IF(COUNTIF($I$2:$I$11,B2229)&gt;0,0,WEEKDAY(B2229,2)),IF(COUNTIF($I$2:$I$21,B2229)&gt;0,0,WEEKDAY(B2229,2)))</f>
        <v>7</v>
      </c>
      <c r="D2229" s="74">
        <f t="shared" si="2"/>
        <v>5</v>
      </c>
      <c r="E2229" s="12">
        <f>IFERROR(VLOOKUP(A2229,'IDAR Meter Data'!$A:$B,2,1),"")</f>
        <v>136</v>
      </c>
      <c r="F2229" s="75">
        <f>IF(CECCZ="CZ03",'Outside Temp'!B2229,IF(CECCZ="CZ04",'Outside Temp'!B2230,IF(CECCZ="CZ12",'Outside Temp'!B2231, IF(CECCZ="CZ13",'Outside Temp'!B2232))))</f>
        <v>53.63333333</v>
      </c>
      <c r="G2229" s="12">
        <f t="shared" si="3"/>
        <v>1</v>
      </c>
    </row>
    <row r="2230" ht="15.75" customHeight="1">
      <c r="A2230" s="13">
        <v>42148.25</v>
      </c>
      <c r="B2230" s="73">
        <f t="shared" si="1"/>
        <v>42148</v>
      </c>
      <c r="C2230" s="74">
        <f>IF(NewCustomer="Yes", IF(COUNTIF($I$2:$I$11,B2230)&gt;0,0,WEEKDAY(B2230,2)),IF(COUNTIF($I$2:$I$21,B2230)&gt;0,0,WEEKDAY(B2230,2)))</f>
        <v>7</v>
      </c>
      <c r="D2230" s="74">
        <f t="shared" si="2"/>
        <v>6</v>
      </c>
      <c r="E2230" s="12">
        <f>IFERROR(VLOOKUP(A2230,'IDAR Meter Data'!$A:$B,2,1),"")</f>
        <v>142</v>
      </c>
      <c r="F2230" s="75">
        <f>IF(CECCZ="CZ03",'Outside Temp'!B2230,IF(CECCZ="CZ04",'Outside Temp'!B2231,IF(CECCZ="CZ12",'Outside Temp'!B2232, IF(CECCZ="CZ13",'Outside Temp'!B2233))))</f>
        <v>54</v>
      </c>
      <c r="G2230" s="12">
        <f t="shared" si="3"/>
        <v>1</v>
      </c>
    </row>
    <row r="2231" ht="15.75" customHeight="1">
      <c r="A2231" s="13">
        <v>42148.260416666664</v>
      </c>
      <c r="B2231" s="73">
        <f t="shared" si="1"/>
        <v>42148</v>
      </c>
      <c r="C2231" s="74">
        <f>IF(NewCustomer="Yes", IF(COUNTIF($I$2:$I$11,B2231)&gt;0,0,WEEKDAY(B2231,2)),IF(COUNTIF($I$2:$I$21,B2231)&gt;0,0,WEEKDAY(B2231,2)))</f>
        <v>7</v>
      </c>
      <c r="D2231" s="74">
        <f t="shared" si="2"/>
        <v>6</v>
      </c>
      <c r="E2231" s="12">
        <f>IFERROR(VLOOKUP(A2231,'IDAR Meter Data'!$A:$B,2,1),"")</f>
        <v>135</v>
      </c>
      <c r="F2231" s="75">
        <f>IF(CECCZ="CZ03",'Outside Temp'!B2231,IF(CECCZ="CZ04",'Outside Temp'!B2232,IF(CECCZ="CZ12",'Outside Temp'!B2233, IF(CECCZ="CZ13",'Outside Temp'!B2234))))</f>
        <v>54.25454545</v>
      </c>
      <c r="G2231" s="12">
        <f t="shared" si="3"/>
        <v>1</v>
      </c>
    </row>
    <row r="2232" ht="15.75" customHeight="1">
      <c r="A2232" s="13">
        <v>42148.270833333336</v>
      </c>
      <c r="B2232" s="73">
        <f t="shared" si="1"/>
        <v>42148</v>
      </c>
      <c r="C2232" s="74">
        <f>IF(NewCustomer="Yes", IF(COUNTIF($I$2:$I$11,B2232)&gt;0,0,WEEKDAY(B2232,2)),IF(COUNTIF($I$2:$I$21,B2232)&gt;0,0,WEEKDAY(B2232,2)))</f>
        <v>7</v>
      </c>
      <c r="D2232" s="74">
        <f t="shared" si="2"/>
        <v>6</v>
      </c>
      <c r="E2232" s="12">
        <f>IFERROR(VLOOKUP(A2232,'IDAR Meter Data'!$A:$B,2,1),"")</f>
        <v>134</v>
      </c>
      <c r="F2232" s="75">
        <f>IF(CECCZ="CZ03",'Outside Temp'!B2232,IF(CECCZ="CZ04",'Outside Temp'!B2233,IF(CECCZ="CZ12",'Outside Temp'!B2234, IF(CECCZ="CZ13",'Outside Temp'!B2235))))</f>
        <v>54.52727273</v>
      </c>
      <c r="G2232" s="12">
        <f t="shared" si="3"/>
        <v>1</v>
      </c>
    </row>
    <row r="2233" ht="15.75" customHeight="1">
      <c r="A2233" s="13">
        <v>42148.28125</v>
      </c>
      <c r="B2233" s="73">
        <f t="shared" si="1"/>
        <v>42148</v>
      </c>
      <c r="C2233" s="74">
        <f>IF(NewCustomer="Yes", IF(COUNTIF($I$2:$I$11,B2233)&gt;0,0,WEEKDAY(B2233,2)),IF(COUNTIF($I$2:$I$21,B2233)&gt;0,0,WEEKDAY(B2233,2)))</f>
        <v>7</v>
      </c>
      <c r="D2233" s="74">
        <f t="shared" si="2"/>
        <v>6</v>
      </c>
      <c r="E2233" s="12">
        <f>IFERROR(VLOOKUP(A2233,'IDAR Meter Data'!$A:$B,2,1),"")</f>
        <v>138</v>
      </c>
      <c r="F2233" s="75">
        <f>IF(CECCZ="CZ03",'Outside Temp'!B2233,IF(CECCZ="CZ04",'Outside Temp'!B2234,IF(CECCZ="CZ12",'Outside Temp'!B2235, IF(CECCZ="CZ13",'Outside Temp'!B2236))))</f>
        <v>54.8</v>
      </c>
      <c r="G2233" s="12">
        <f t="shared" si="3"/>
        <v>1</v>
      </c>
    </row>
    <row r="2234" ht="15.75" customHeight="1">
      <c r="A2234" s="13">
        <v>42148.291666666664</v>
      </c>
      <c r="B2234" s="73">
        <f t="shared" si="1"/>
        <v>42148</v>
      </c>
      <c r="C2234" s="74">
        <f>IF(NewCustomer="Yes", IF(COUNTIF($I$2:$I$11,B2234)&gt;0,0,WEEKDAY(B2234,2)),IF(COUNTIF($I$2:$I$21,B2234)&gt;0,0,WEEKDAY(B2234,2)))</f>
        <v>7</v>
      </c>
      <c r="D2234" s="74">
        <f t="shared" si="2"/>
        <v>7</v>
      </c>
      <c r="E2234" s="12">
        <f>IFERROR(VLOOKUP(A2234,'IDAR Meter Data'!$A:$B,2,1),"")</f>
        <v>134</v>
      </c>
      <c r="F2234" s="75">
        <f>IF(CECCZ="CZ03",'Outside Temp'!B2234,IF(CECCZ="CZ04",'Outside Temp'!B2235,IF(CECCZ="CZ12",'Outside Temp'!B2236, IF(CECCZ="CZ13",'Outside Temp'!B2237))))</f>
        <v>55</v>
      </c>
      <c r="G2234" s="12">
        <f t="shared" si="3"/>
        <v>1</v>
      </c>
    </row>
    <row r="2235" ht="15.75" customHeight="1">
      <c r="A2235" s="13">
        <v>42148.302083333336</v>
      </c>
      <c r="B2235" s="73">
        <f t="shared" si="1"/>
        <v>42148</v>
      </c>
      <c r="C2235" s="74">
        <f>IF(NewCustomer="Yes", IF(COUNTIF($I$2:$I$11,B2235)&gt;0,0,WEEKDAY(B2235,2)),IF(COUNTIF($I$2:$I$21,B2235)&gt;0,0,WEEKDAY(B2235,2)))</f>
        <v>7</v>
      </c>
      <c r="D2235" s="74">
        <f t="shared" si="2"/>
        <v>7</v>
      </c>
      <c r="E2235" s="12">
        <f>IFERROR(VLOOKUP(A2235,'IDAR Meter Data'!$A:$B,2,1),"")</f>
        <v>145</v>
      </c>
      <c r="F2235" s="75">
        <f>IF(CECCZ="CZ03",'Outside Temp'!B2235,IF(CECCZ="CZ04",'Outside Temp'!B2236,IF(CECCZ="CZ12",'Outside Temp'!B2237, IF(CECCZ="CZ13",'Outside Temp'!B2238))))</f>
        <v>55</v>
      </c>
      <c r="G2235" s="12">
        <f t="shared" si="3"/>
        <v>1</v>
      </c>
    </row>
    <row r="2236" ht="15.75" customHeight="1">
      <c r="A2236" s="13">
        <v>42148.3125</v>
      </c>
      <c r="B2236" s="73">
        <f t="shared" si="1"/>
        <v>42148</v>
      </c>
      <c r="C2236" s="74">
        <f>IF(NewCustomer="Yes", IF(COUNTIF($I$2:$I$11,B2236)&gt;0,0,WEEKDAY(B2236,2)),IF(COUNTIF($I$2:$I$21,B2236)&gt;0,0,WEEKDAY(B2236,2)))</f>
        <v>7</v>
      </c>
      <c r="D2236" s="74">
        <f t="shared" si="2"/>
        <v>7</v>
      </c>
      <c r="E2236" s="12">
        <f>IFERROR(VLOOKUP(A2236,'IDAR Meter Data'!$A:$B,2,1),"")</f>
        <v>148</v>
      </c>
      <c r="F2236" s="75">
        <f>IF(CECCZ="CZ03",'Outside Temp'!B2236,IF(CECCZ="CZ04",'Outside Temp'!B2237,IF(CECCZ="CZ12",'Outside Temp'!B2238, IF(CECCZ="CZ13",'Outside Temp'!B2239))))</f>
        <v>55</v>
      </c>
      <c r="G2236" s="12">
        <f t="shared" si="3"/>
        <v>1</v>
      </c>
    </row>
    <row r="2237" ht="15.75" customHeight="1">
      <c r="A2237" s="13">
        <v>42148.322916666664</v>
      </c>
      <c r="B2237" s="73">
        <f t="shared" si="1"/>
        <v>42148</v>
      </c>
      <c r="C2237" s="74">
        <f>IF(NewCustomer="Yes", IF(COUNTIF($I$2:$I$11,B2237)&gt;0,0,WEEKDAY(B2237,2)),IF(COUNTIF($I$2:$I$21,B2237)&gt;0,0,WEEKDAY(B2237,2)))</f>
        <v>7</v>
      </c>
      <c r="D2237" s="74">
        <f t="shared" si="2"/>
        <v>7</v>
      </c>
      <c r="E2237" s="12">
        <f>IFERROR(VLOOKUP(A2237,'IDAR Meter Data'!$A:$B,2,1),"")</f>
        <v>148</v>
      </c>
      <c r="F2237" s="75">
        <f>IF(CECCZ="CZ03",'Outside Temp'!B2237,IF(CECCZ="CZ04",'Outside Temp'!B2238,IF(CECCZ="CZ12",'Outside Temp'!B2239, IF(CECCZ="CZ13",'Outside Temp'!B2240))))</f>
        <v>55</v>
      </c>
      <c r="G2237" s="12">
        <f t="shared" si="3"/>
        <v>1</v>
      </c>
    </row>
    <row r="2238" ht="15.75" customHeight="1">
      <c r="A2238" s="13">
        <v>42148.333333333336</v>
      </c>
      <c r="B2238" s="73">
        <f t="shared" si="1"/>
        <v>42148</v>
      </c>
      <c r="C2238" s="74">
        <f>IF(NewCustomer="Yes", IF(COUNTIF($I$2:$I$11,B2238)&gt;0,0,WEEKDAY(B2238,2)),IF(COUNTIF($I$2:$I$21,B2238)&gt;0,0,WEEKDAY(B2238,2)))</f>
        <v>7</v>
      </c>
      <c r="D2238" s="74">
        <f t="shared" si="2"/>
        <v>8</v>
      </c>
      <c r="E2238" s="12">
        <f>IFERROR(VLOOKUP(A2238,'IDAR Meter Data'!$A:$B,2,1),"")</f>
        <v>150</v>
      </c>
      <c r="F2238" s="75">
        <f>IF(CECCZ="CZ03",'Outside Temp'!B2238,IF(CECCZ="CZ04",'Outside Temp'!B2239,IF(CECCZ="CZ12",'Outside Temp'!B2240, IF(CECCZ="CZ13",'Outside Temp'!B2241))))</f>
        <v>55.06666667</v>
      </c>
      <c r="G2238" s="12">
        <f t="shared" si="3"/>
        <v>1</v>
      </c>
    </row>
    <row r="2239" ht="15.75" customHeight="1">
      <c r="A2239" s="13">
        <v>42148.34375</v>
      </c>
      <c r="B2239" s="73">
        <f t="shared" si="1"/>
        <v>42148</v>
      </c>
      <c r="C2239" s="74">
        <f>IF(NewCustomer="Yes", IF(COUNTIF($I$2:$I$11,B2239)&gt;0,0,WEEKDAY(B2239,2)),IF(COUNTIF($I$2:$I$21,B2239)&gt;0,0,WEEKDAY(B2239,2)))</f>
        <v>7</v>
      </c>
      <c r="D2239" s="74">
        <f t="shared" si="2"/>
        <v>8</v>
      </c>
      <c r="E2239" s="12">
        <f>IFERROR(VLOOKUP(A2239,'IDAR Meter Data'!$A:$B,2,1),"")</f>
        <v>146</v>
      </c>
      <c r="F2239" s="75">
        <f>IF(CECCZ="CZ03",'Outside Temp'!B2239,IF(CECCZ="CZ04",'Outside Temp'!B2240,IF(CECCZ="CZ12",'Outside Temp'!B2241, IF(CECCZ="CZ13",'Outside Temp'!B2242))))</f>
        <v>55.31666667</v>
      </c>
      <c r="G2239" s="12">
        <f t="shared" si="3"/>
        <v>1</v>
      </c>
    </row>
    <row r="2240" ht="15.75" customHeight="1">
      <c r="A2240" s="13">
        <v>42148.354166666664</v>
      </c>
      <c r="B2240" s="73">
        <f t="shared" si="1"/>
        <v>42148</v>
      </c>
      <c r="C2240" s="74">
        <f>IF(NewCustomer="Yes", IF(COUNTIF($I$2:$I$11,B2240)&gt;0,0,WEEKDAY(B2240,2)),IF(COUNTIF($I$2:$I$21,B2240)&gt;0,0,WEEKDAY(B2240,2)))</f>
        <v>7</v>
      </c>
      <c r="D2240" s="74">
        <f t="shared" si="2"/>
        <v>8</v>
      </c>
      <c r="E2240" s="12">
        <f>IFERROR(VLOOKUP(A2240,'IDAR Meter Data'!$A:$B,2,1),"")</f>
        <v>154</v>
      </c>
      <c r="F2240" s="75">
        <f>IF(CECCZ="CZ03",'Outside Temp'!B2240,IF(CECCZ="CZ04",'Outside Temp'!B2241,IF(CECCZ="CZ12",'Outside Temp'!B2242, IF(CECCZ="CZ13",'Outside Temp'!B2243))))</f>
        <v>55.56666667</v>
      </c>
      <c r="G2240" s="12">
        <f t="shared" si="3"/>
        <v>1</v>
      </c>
    </row>
    <row r="2241" ht="15.75" customHeight="1">
      <c r="A2241" s="13">
        <v>42148.364583333336</v>
      </c>
      <c r="B2241" s="73">
        <f t="shared" si="1"/>
        <v>42148</v>
      </c>
      <c r="C2241" s="74">
        <f>IF(NewCustomer="Yes", IF(COUNTIF($I$2:$I$11,B2241)&gt;0,0,WEEKDAY(B2241,2)),IF(COUNTIF($I$2:$I$21,B2241)&gt;0,0,WEEKDAY(B2241,2)))</f>
        <v>7</v>
      </c>
      <c r="D2241" s="74">
        <f t="shared" si="2"/>
        <v>8</v>
      </c>
      <c r="E2241" s="12">
        <f>IFERROR(VLOOKUP(A2241,'IDAR Meter Data'!$A:$B,2,1),"")</f>
        <v>150</v>
      </c>
      <c r="F2241" s="75">
        <f>IF(CECCZ="CZ03",'Outside Temp'!B2241,IF(CECCZ="CZ04",'Outside Temp'!B2242,IF(CECCZ="CZ12",'Outside Temp'!B2243, IF(CECCZ="CZ13",'Outside Temp'!B2244))))</f>
        <v>55.81666667</v>
      </c>
      <c r="G2241" s="12">
        <f t="shared" si="3"/>
        <v>1</v>
      </c>
    </row>
    <row r="2242" ht="15.75" customHeight="1">
      <c r="A2242" s="13">
        <v>42148.375</v>
      </c>
      <c r="B2242" s="73">
        <f t="shared" si="1"/>
        <v>42148</v>
      </c>
      <c r="C2242" s="74">
        <f>IF(NewCustomer="Yes", IF(COUNTIF($I$2:$I$11,B2242)&gt;0,0,WEEKDAY(B2242,2)),IF(COUNTIF($I$2:$I$21,B2242)&gt;0,0,WEEKDAY(B2242,2)))</f>
        <v>7</v>
      </c>
      <c r="D2242" s="74">
        <f t="shared" si="2"/>
        <v>9</v>
      </c>
      <c r="E2242" s="12">
        <f>IFERROR(VLOOKUP(A2242,'IDAR Meter Data'!$A:$B,2,1),"")</f>
        <v>159</v>
      </c>
      <c r="F2242" s="75">
        <f>IF(CECCZ="CZ03",'Outside Temp'!B2242,IF(CECCZ="CZ04",'Outside Temp'!B2243,IF(CECCZ="CZ12",'Outside Temp'!B2244, IF(CECCZ="CZ13",'Outside Temp'!B2245))))</f>
        <v>56.06666667</v>
      </c>
      <c r="G2242" s="12">
        <f t="shared" si="3"/>
        <v>1</v>
      </c>
    </row>
    <row r="2243" ht="15.75" customHeight="1">
      <c r="A2243" s="13">
        <v>42148.385416666664</v>
      </c>
      <c r="B2243" s="73">
        <f t="shared" si="1"/>
        <v>42148</v>
      </c>
      <c r="C2243" s="74">
        <f>IF(NewCustomer="Yes", IF(COUNTIF($I$2:$I$11,B2243)&gt;0,0,WEEKDAY(B2243,2)),IF(COUNTIF($I$2:$I$21,B2243)&gt;0,0,WEEKDAY(B2243,2)))</f>
        <v>7</v>
      </c>
      <c r="D2243" s="74">
        <f t="shared" si="2"/>
        <v>9</v>
      </c>
      <c r="E2243" s="12">
        <f>IFERROR(VLOOKUP(A2243,'IDAR Meter Data'!$A:$B,2,1),"")</f>
        <v>151</v>
      </c>
      <c r="F2243" s="75">
        <f>IF(CECCZ="CZ03",'Outside Temp'!B2243,IF(CECCZ="CZ04",'Outside Temp'!B2244,IF(CECCZ="CZ12",'Outside Temp'!B2245, IF(CECCZ="CZ13",'Outside Temp'!B2246))))</f>
        <v>56.31666667</v>
      </c>
      <c r="G2243" s="12">
        <f t="shared" si="3"/>
        <v>1</v>
      </c>
    </row>
    <row r="2244" ht="15.75" customHeight="1">
      <c r="A2244" s="13">
        <v>42148.395833333336</v>
      </c>
      <c r="B2244" s="73">
        <f t="shared" si="1"/>
        <v>42148</v>
      </c>
      <c r="C2244" s="74">
        <f>IF(NewCustomer="Yes", IF(COUNTIF($I$2:$I$11,B2244)&gt;0,0,WEEKDAY(B2244,2)),IF(COUNTIF($I$2:$I$21,B2244)&gt;0,0,WEEKDAY(B2244,2)))</f>
        <v>7</v>
      </c>
      <c r="D2244" s="74">
        <f t="shared" si="2"/>
        <v>9</v>
      </c>
      <c r="E2244" s="12">
        <f>IFERROR(VLOOKUP(A2244,'IDAR Meter Data'!$A:$B,2,1),"")</f>
        <v>157</v>
      </c>
      <c r="F2244" s="75">
        <f>IF(CECCZ="CZ03",'Outside Temp'!B2244,IF(CECCZ="CZ04",'Outside Temp'!B2245,IF(CECCZ="CZ12",'Outside Temp'!B2246, IF(CECCZ="CZ13",'Outside Temp'!B2247))))</f>
        <v>56.56666667</v>
      </c>
      <c r="G2244" s="12">
        <f t="shared" si="3"/>
        <v>1</v>
      </c>
    </row>
    <row r="2245" ht="15.75" customHeight="1">
      <c r="A2245" s="13">
        <v>42148.40625</v>
      </c>
      <c r="B2245" s="73">
        <f t="shared" si="1"/>
        <v>42148</v>
      </c>
      <c r="C2245" s="74">
        <f>IF(NewCustomer="Yes", IF(COUNTIF($I$2:$I$11,B2245)&gt;0,0,WEEKDAY(B2245,2)),IF(COUNTIF($I$2:$I$21,B2245)&gt;0,0,WEEKDAY(B2245,2)))</f>
        <v>7</v>
      </c>
      <c r="D2245" s="74">
        <f t="shared" si="2"/>
        <v>9</v>
      </c>
      <c r="E2245" s="12">
        <f>IFERROR(VLOOKUP(A2245,'IDAR Meter Data'!$A:$B,2,1),"")</f>
        <v>158</v>
      </c>
      <c r="F2245" s="75">
        <f>IF(CECCZ="CZ03",'Outside Temp'!B2245,IF(CECCZ="CZ04",'Outside Temp'!B2246,IF(CECCZ="CZ12",'Outside Temp'!B2247, IF(CECCZ="CZ13",'Outside Temp'!B2248))))</f>
        <v>56.81666667</v>
      </c>
      <c r="G2245" s="12">
        <f t="shared" si="3"/>
        <v>1</v>
      </c>
    </row>
    <row r="2246" ht="15.75" customHeight="1">
      <c r="A2246" s="13">
        <v>42148.416666666664</v>
      </c>
      <c r="B2246" s="73">
        <f t="shared" si="1"/>
        <v>42148</v>
      </c>
      <c r="C2246" s="74">
        <f>IF(NewCustomer="Yes", IF(COUNTIF($I$2:$I$11,B2246)&gt;0,0,WEEKDAY(B2246,2)),IF(COUNTIF($I$2:$I$21,B2246)&gt;0,0,WEEKDAY(B2246,2)))</f>
        <v>7</v>
      </c>
      <c r="D2246" s="74">
        <f t="shared" si="2"/>
        <v>10</v>
      </c>
      <c r="E2246" s="12">
        <f>IFERROR(VLOOKUP(A2246,'IDAR Meter Data'!$A:$B,2,1),"")</f>
        <v>173</v>
      </c>
      <c r="F2246" s="75">
        <f>IF(CECCZ="CZ03",'Outside Temp'!B2246,IF(CECCZ="CZ04",'Outside Temp'!B2247,IF(CECCZ="CZ12",'Outside Temp'!B2248, IF(CECCZ="CZ13",'Outside Temp'!B2249))))</f>
        <v>57.06666667</v>
      </c>
      <c r="G2246" s="12">
        <f t="shared" si="3"/>
        <v>1</v>
      </c>
    </row>
    <row r="2247" ht="15.75" customHeight="1">
      <c r="A2247" s="13">
        <v>42148.427083333336</v>
      </c>
      <c r="B2247" s="73">
        <f t="shared" si="1"/>
        <v>42148</v>
      </c>
      <c r="C2247" s="74">
        <f>IF(NewCustomer="Yes", IF(COUNTIF($I$2:$I$11,B2247)&gt;0,0,WEEKDAY(B2247,2)),IF(COUNTIF($I$2:$I$21,B2247)&gt;0,0,WEEKDAY(B2247,2)))</f>
        <v>7</v>
      </c>
      <c r="D2247" s="74">
        <f t="shared" si="2"/>
        <v>10</v>
      </c>
      <c r="E2247" s="12">
        <f>IFERROR(VLOOKUP(A2247,'IDAR Meter Data'!$A:$B,2,1),"")</f>
        <v>176</v>
      </c>
      <c r="F2247" s="75">
        <f>IF(CECCZ="CZ03",'Outside Temp'!B2247,IF(CECCZ="CZ04",'Outside Temp'!B2248,IF(CECCZ="CZ12",'Outside Temp'!B2249, IF(CECCZ="CZ13",'Outside Temp'!B2250))))</f>
        <v>57.31666667</v>
      </c>
      <c r="G2247" s="12">
        <f t="shared" si="3"/>
        <v>1</v>
      </c>
    </row>
    <row r="2248" ht="15.75" customHeight="1">
      <c r="A2248" s="13">
        <v>42148.4375</v>
      </c>
      <c r="B2248" s="73">
        <f t="shared" si="1"/>
        <v>42148</v>
      </c>
      <c r="C2248" s="74">
        <f>IF(NewCustomer="Yes", IF(COUNTIF($I$2:$I$11,B2248)&gt;0,0,WEEKDAY(B2248,2)),IF(COUNTIF($I$2:$I$21,B2248)&gt;0,0,WEEKDAY(B2248,2)))</f>
        <v>7</v>
      </c>
      <c r="D2248" s="74">
        <f t="shared" si="2"/>
        <v>10</v>
      </c>
      <c r="E2248" s="12">
        <f>IFERROR(VLOOKUP(A2248,'IDAR Meter Data'!$A:$B,2,1),"")</f>
        <v>166</v>
      </c>
      <c r="F2248" s="75">
        <f>IF(CECCZ="CZ03",'Outside Temp'!B2248,IF(CECCZ="CZ04",'Outside Temp'!B2249,IF(CECCZ="CZ12",'Outside Temp'!B2250, IF(CECCZ="CZ13",'Outside Temp'!B2251))))</f>
        <v>57.56666667</v>
      </c>
      <c r="G2248" s="12">
        <f t="shared" si="3"/>
        <v>1</v>
      </c>
    </row>
    <row r="2249" ht="15.75" customHeight="1">
      <c r="A2249" s="13">
        <v>42148.447916666664</v>
      </c>
      <c r="B2249" s="73">
        <f t="shared" si="1"/>
        <v>42148</v>
      </c>
      <c r="C2249" s="74">
        <f>IF(NewCustomer="Yes", IF(COUNTIF($I$2:$I$11,B2249)&gt;0,0,WEEKDAY(B2249,2)),IF(COUNTIF($I$2:$I$21,B2249)&gt;0,0,WEEKDAY(B2249,2)))</f>
        <v>7</v>
      </c>
      <c r="D2249" s="74">
        <f t="shared" si="2"/>
        <v>10</v>
      </c>
      <c r="E2249" s="12">
        <f>IFERROR(VLOOKUP(A2249,'IDAR Meter Data'!$A:$B,2,1),"")</f>
        <v>175</v>
      </c>
      <c r="F2249" s="75">
        <f>IF(CECCZ="CZ03",'Outside Temp'!B2249,IF(CECCZ="CZ04",'Outside Temp'!B2250,IF(CECCZ="CZ12",'Outside Temp'!B2251, IF(CECCZ="CZ13",'Outside Temp'!B2252))))</f>
        <v>57.81666667</v>
      </c>
      <c r="G2249" s="12">
        <f t="shared" si="3"/>
        <v>1</v>
      </c>
    </row>
    <row r="2250" ht="15.75" customHeight="1">
      <c r="A2250" s="13">
        <v>42148.458333333336</v>
      </c>
      <c r="B2250" s="73">
        <f t="shared" si="1"/>
        <v>42148</v>
      </c>
      <c r="C2250" s="74">
        <f>IF(NewCustomer="Yes", IF(COUNTIF($I$2:$I$11,B2250)&gt;0,0,WEEKDAY(B2250,2)),IF(COUNTIF($I$2:$I$21,B2250)&gt;0,0,WEEKDAY(B2250,2)))</f>
        <v>7</v>
      </c>
      <c r="D2250" s="74">
        <f t="shared" si="2"/>
        <v>11</v>
      </c>
      <c r="E2250" s="12">
        <f>IFERROR(VLOOKUP(A2250,'IDAR Meter Data'!$A:$B,2,1),"")</f>
        <v>178</v>
      </c>
      <c r="F2250" s="75">
        <f>IF(CECCZ="CZ03",'Outside Temp'!B2250,IF(CECCZ="CZ04",'Outside Temp'!B2251,IF(CECCZ="CZ12",'Outside Temp'!B2252, IF(CECCZ="CZ13",'Outside Temp'!B2253))))</f>
        <v>58.2</v>
      </c>
      <c r="G2250" s="12">
        <f t="shared" si="3"/>
        <v>1</v>
      </c>
    </row>
    <row r="2251" ht="15.75" customHeight="1">
      <c r="A2251" s="13">
        <v>42148.46875</v>
      </c>
      <c r="B2251" s="73">
        <f t="shared" si="1"/>
        <v>42148</v>
      </c>
      <c r="C2251" s="74">
        <f>IF(NewCustomer="Yes", IF(COUNTIF($I$2:$I$11,B2251)&gt;0,0,WEEKDAY(B2251,2)),IF(COUNTIF($I$2:$I$21,B2251)&gt;0,0,WEEKDAY(B2251,2)))</f>
        <v>7</v>
      </c>
      <c r="D2251" s="74">
        <f t="shared" si="2"/>
        <v>11</v>
      </c>
      <c r="E2251" s="12">
        <f>IFERROR(VLOOKUP(A2251,'IDAR Meter Data'!$A:$B,2,1),"")</f>
        <v>182</v>
      </c>
      <c r="F2251" s="75">
        <f>IF(CECCZ="CZ03",'Outside Temp'!B2251,IF(CECCZ="CZ04",'Outside Temp'!B2252,IF(CECCZ="CZ12",'Outside Temp'!B2253, IF(CECCZ="CZ13",'Outside Temp'!B2254))))</f>
        <v>58.95</v>
      </c>
      <c r="G2251" s="12">
        <f t="shared" si="3"/>
        <v>1</v>
      </c>
    </row>
    <row r="2252" ht="15.75" customHeight="1">
      <c r="A2252" s="13">
        <v>42148.479166666664</v>
      </c>
      <c r="B2252" s="73">
        <f t="shared" si="1"/>
        <v>42148</v>
      </c>
      <c r="C2252" s="74">
        <f>IF(NewCustomer="Yes", IF(COUNTIF($I$2:$I$11,B2252)&gt;0,0,WEEKDAY(B2252,2)),IF(COUNTIF($I$2:$I$21,B2252)&gt;0,0,WEEKDAY(B2252,2)))</f>
        <v>7</v>
      </c>
      <c r="D2252" s="74">
        <f t="shared" si="2"/>
        <v>11</v>
      </c>
      <c r="E2252" s="12">
        <f>IFERROR(VLOOKUP(A2252,'IDAR Meter Data'!$A:$B,2,1),"")</f>
        <v>186</v>
      </c>
      <c r="F2252" s="75">
        <f>IF(CECCZ="CZ03",'Outside Temp'!B2252,IF(CECCZ="CZ04",'Outside Temp'!B2253,IF(CECCZ="CZ12",'Outside Temp'!B2254, IF(CECCZ="CZ13",'Outside Temp'!B2255))))</f>
        <v>59.7</v>
      </c>
      <c r="G2252" s="12">
        <f t="shared" si="3"/>
        <v>1</v>
      </c>
    </row>
    <row r="2253" ht="15.75" customHeight="1">
      <c r="A2253" s="13">
        <v>42148.489583333336</v>
      </c>
      <c r="B2253" s="73">
        <f t="shared" si="1"/>
        <v>42148</v>
      </c>
      <c r="C2253" s="74">
        <f>IF(NewCustomer="Yes", IF(COUNTIF($I$2:$I$11,B2253)&gt;0,0,WEEKDAY(B2253,2)),IF(COUNTIF($I$2:$I$21,B2253)&gt;0,0,WEEKDAY(B2253,2)))</f>
        <v>7</v>
      </c>
      <c r="D2253" s="74">
        <f t="shared" si="2"/>
        <v>11</v>
      </c>
      <c r="E2253" s="12">
        <f>IFERROR(VLOOKUP(A2253,'IDAR Meter Data'!$A:$B,2,1),"")</f>
        <v>177</v>
      </c>
      <c r="F2253" s="75">
        <f>IF(CECCZ="CZ03",'Outside Temp'!B2253,IF(CECCZ="CZ04",'Outside Temp'!B2254,IF(CECCZ="CZ12",'Outside Temp'!B2255, IF(CECCZ="CZ13",'Outside Temp'!B2256))))</f>
        <v>60.45</v>
      </c>
      <c r="G2253" s="12">
        <f t="shared" si="3"/>
        <v>1</v>
      </c>
    </row>
    <row r="2254" ht="15.75" customHeight="1">
      <c r="A2254" s="13">
        <v>42148.5</v>
      </c>
      <c r="B2254" s="73">
        <f t="shared" si="1"/>
        <v>42148</v>
      </c>
      <c r="C2254" s="74">
        <f>IF(NewCustomer="Yes", IF(COUNTIF($I$2:$I$11,B2254)&gt;0,0,WEEKDAY(B2254,2)),IF(COUNTIF($I$2:$I$21,B2254)&gt;0,0,WEEKDAY(B2254,2)))</f>
        <v>7</v>
      </c>
      <c r="D2254" s="74">
        <f t="shared" si="2"/>
        <v>12</v>
      </c>
      <c r="E2254" s="12">
        <f>IFERROR(VLOOKUP(A2254,'IDAR Meter Data'!$A:$B,2,1),"")</f>
        <v>181</v>
      </c>
      <c r="F2254" s="75">
        <f>IF(CECCZ="CZ03",'Outside Temp'!B2254,IF(CECCZ="CZ04",'Outside Temp'!B2255,IF(CECCZ="CZ12",'Outside Temp'!B2256, IF(CECCZ="CZ13",'Outside Temp'!B2257))))</f>
        <v>60.93333333</v>
      </c>
      <c r="G2254" s="12">
        <f t="shared" si="3"/>
        <v>1</v>
      </c>
    </row>
    <row r="2255" ht="15.75" customHeight="1">
      <c r="A2255" s="13">
        <v>42148.510416666664</v>
      </c>
      <c r="B2255" s="73">
        <f t="shared" si="1"/>
        <v>42148</v>
      </c>
      <c r="C2255" s="74">
        <f>IF(NewCustomer="Yes", IF(COUNTIF($I$2:$I$11,B2255)&gt;0,0,WEEKDAY(B2255,2)),IF(COUNTIF($I$2:$I$21,B2255)&gt;0,0,WEEKDAY(B2255,2)))</f>
        <v>7</v>
      </c>
      <c r="D2255" s="74">
        <f t="shared" si="2"/>
        <v>12</v>
      </c>
      <c r="E2255" s="12">
        <f>IFERROR(VLOOKUP(A2255,'IDAR Meter Data'!$A:$B,2,1),"")</f>
        <v>196</v>
      </c>
      <c r="F2255" s="75">
        <f>IF(CECCZ="CZ03",'Outside Temp'!B2255,IF(CECCZ="CZ04",'Outside Temp'!B2256,IF(CECCZ="CZ12",'Outside Temp'!B2257, IF(CECCZ="CZ13",'Outside Temp'!B2258))))</f>
        <v>60.68333333</v>
      </c>
      <c r="G2255" s="12">
        <f t="shared" si="3"/>
        <v>1</v>
      </c>
    </row>
    <row r="2256" ht="15.75" customHeight="1">
      <c r="A2256" s="13">
        <v>42148.520833333336</v>
      </c>
      <c r="B2256" s="73">
        <f t="shared" si="1"/>
        <v>42148</v>
      </c>
      <c r="C2256" s="74">
        <f>IF(NewCustomer="Yes", IF(COUNTIF($I$2:$I$11,B2256)&gt;0,0,WEEKDAY(B2256,2)),IF(COUNTIF($I$2:$I$21,B2256)&gt;0,0,WEEKDAY(B2256,2)))</f>
        <v>7</v>
      </c>
      <c r="D2256" s="74">
        <f t="shared" si="2"/>
        <v>12</v>
      </c>
      <c r="E2256" s="12">
        <f>IFERROR(VLOOKUP(A2256,'IDAR Meter Data'!$A:$B,2,1),"")</f>
        <v>178</v>
      </c>
      <c r="F2256" s="75">
        <f>IF(CECCZ="CZ03",'Outside Temp'!B2256,IF(CECCZ="CZ04",'Outside Temp'!B2257,IF(CECCZ="CZ12",'Outside Temp'!B2258, IF(CECCZ="CZ13",'Outside Temp'!B2259))))</f>
        <v>60.43333333</v>
      </c>
      <c r="G2256" s="12">
        <f t="shared" si="3"/>
        <v>1</v>
      </c>
    </row>
    <row r="2257" ht="15.75" customHeight="1">
      <c r="A2257" s="13">
        <v>42148.53125</v>
      </c>
      <c r="B2257" s="73">
        <f t="shared" si="1"/>
        <v>42148</v>
      </c>
      <c r="C2257" s="74">
        <f>IF(NewCustomer="Yes", IF(COUNTIF($I$2:$I$11,B2257)&gt;0,0,WEEKDAY(B2257,2)),IF(COUNTIF($I$2:$I$21,B2257)&gt;0,0,WEEKDAY(B2257,2)))</f>
        <v>7</v>
      </c>
      <c r="D2257" s="74">
        <f t="shared" si="2"/>
        <v>12</v>
      </c>
      <c r="E2257" s="12">
        <f>IFERROR(VLOOKUP(A2257,'IDAR Meter Data'!$A:$B,2,1),"")</f>
        <v>187</v>
      </c>
      <c r="F2257" s="75">
        <f>IF(CECCZ="CZ03",'Outside Temp'!B2257,IF(CECCZ="CZ04",'Outside Temp'!B2258,IF(CECCZ="CZ12",'Outside Temp'!B2259, IF(CECCZ="CZ13",'Outside Temp'!B2260))))</f>
        <v>60.18333333</v>
      </c>
      <c r="G2257" s="12">
        <f t="shared" si="3"/>
        <v>1</v>
      </c>
    </row>
    <row r="2258" ht="15.75" customHeight="1">
      <c r="A2258" s="13">
        <v>42148.541666666664</v>
      </c>
      <c r="B2258" s="73">
        <f t="shared" si="1"/>
        <v>42148</v>
      </c>
      <c r="C2258" s="74">
        <f>IF(NewCustomer="Yes", IF(COUNTIF($I$2:$I$11,B2258)&gt;0,0,WEEKDAY(B2258,2)),IF(COUNTIF($I$2:$I$21,B2258)&gt;0,0,WEEKDAY(B2258,2)))</f>
        <v>7</v>
      </c>
      <c r="D2258" s="74">
        <f t="shared" si="2"/>
        <v>13</v>
      </c>
      <c r="E2258" s="12">
        <f>IFERROR(VLOOKUP(A2258,'IDAR Meter Data'!$A:$B,2,1),"")</f>
        <v>181</v>
      </c>
      <c r="F2258" s="75">
        <f>IF(CECCZ="CZ03",'Outside Temp'!B2258,IF(CECCZ="CZ04",'Outside Temp'!B2259,IF(CECCZ="CZ12",'Outside Temp'!B2260, IF(CECCZ="CZ13",'Outside Temp'!B2261))))</f>
        <v>60</v>
      </c>
      <c r="G2258" s="12">
        <f t="shared" si="3"/>
        <v>1</v>
      </c>
    </row>
    <row r="2259" ht="15.75" customHeight="1">
      <c r="A2259" s="13">
        <v>42148.552083333336</v>
      </c>
      <c r="B2259" s="73">
        <f t="shared" si="1"/>
        <v>42148</v>
      </c>
      <c r="C2259" s="74">
        <f>IF(NewCustomer="Yes", IF(COUNTIF($I$2:$I$11,B2259)&gt;0,0,WEEKDAY(B2259,2)),IF(COUNTIF($I$2:$I$21,B2259)&gt;0,0,WEEKDAY(B2259,2)))</f>
        <v>7</v>
      </c>
      <c r="D2259" s="74">
        <f t="shared" si="2"/>
        <v>13</v>
      </c>
      <c r="E2259" s="12">
        <f>IFERROR(VLOOKUP(A2259,'IDAR Meter Data'!$A:$B,2,1),"")</f>
        <v>177</v>
      </c>
      <c r="F2259" s="75">
        <f>IF(CECCZ="CZ03",'Outside Temp'!B2259,IF(CECCZ="CZ04",'Outside Temp'!B2260,IF(CECCZ="CZ12",'Outside Temp'!B2261, IF(CECCZ="CZ13",'Outside Temp'!B2262))))</f>
        <v>60</v>
      </c>
      <c r="G2259" s="12">
        <f t="shared" si="3"/>
        <v>1</v>
      </c>
    </row>
    <row r="2260" ht="15.75" customHeight="1">
      <c r="A2260" s="13">
        <v>42148.5625</v>
      </c>
      <c r="B2260" s="73">
        <f t="shared" si="1"/>
        <v>42148</v>
      </c>
      <c r="C2260" s="74">
        <f>IF(NewCustomer="Yes", IF(COUNTIF($I$2:$I$11,B2260)&gt;0,0,WEEKDAY(B2260,2)),IF(COUNTIF($I$2:$I$21,B2260)&gt;0,0,WEEKDAY(B2260,2)))</f>
        <v>7</v>
      </c>
      <c r="D2260" s="74">
        <f t="shared" si="2"/>
        <v>13</v>
      </c>
      <c r="E2260" s="12">
        <f>IFERROR(VLOOKUP(A2260,'IDAR Meter Data'!$A:$B,2,1),"")</f>
        <v>194</v>
      </c>
      <c r="F2260" s="75">
        <f>IF(CECCZ="CZ03",'Outside Temp'!B2260,IF(CECCZ="CZ04",'Outside Temp'!B2261,IF(CECCZ="CZ12",'Outside Temp'!B2262, IF(CECCZ="CZ13",'Outside Temp'!B2263))))</f>
        <v>60</v>
      </c>
      <c r="G2260" s="12">
        <f t="shared" si="3"/>
        <v>1</v>
      </c>
    </row>
    <row r="2261" ht="15.75" customHeight="1">
      <c r="A2261" s="13">
        <v>42148.572916666664</v>
      </c>
      <c r="B2261" s="73">
        <f t="shared" si="1"/>
        <v>42148</v>
      </c>
      <c r="C2261" s="74">
        <f>IF(NewCustomer="Yes", IF(COUNTIF($I$2:$I$11,B2261)&gt;0,0,WEEKDAY(B2261,2)),IF(COUNTIF($I$2:$I$21,B2261)&gt;0,0,WEEKDAY(B2261,2)))</f>
        <v>7</v>
      </c>
      <c r="D2261" s="74">
        <f t="shared" si="2"/>
        <v>13</v>
      </c>
      <c r="E2261" s="12">
        <f>IFERROR(VLOOKUP(A2261,'IDAR Meter Data'!$A:$B,2,1),"")</f>
        <v>186</v>
      </c>
      <c r="F2261" s="75">
        <f>IF(CECCZ="CZ03",'Outside Temp'!B2261,IF(CECCZ="CZ04",'Outside Temp'!B2262,IF(CECCZ="CZ12",'Outside Temp'!B2263, IF(CECCZ="CZ13",'Outside Temp'!B2264))))</f>
        <v>60</v>
      </c>
      <c r="G2261" s="12">
        <f t="shared" si="3"/>
        <v>1</v>
      </c>
    </row>
    <row r="2262" ht="15.75" customHeight="1">
      <c r="A2262" s="13">
        <v>42148.583333333336</v>
      </c>
      <c r="B2262" s="73">
        <f t="shared" si="1"/>
        <v>42148</v>
      </c>
      <c r="C2262" s="74">
        <f>IF(NewCustomer="Yes", IF(COUNTIF($I$2:$I$11,B2262)&gt;0,0,WEEKDAY(B2262,2)),IF(COUNTIF($I$2:$I$21,B2262)&gt;0,0,WEEKDAY(B2262,2)))</f>
        <v>7</v>
      </c>
      <c r="D2262" s="74">
        <f t="shared" si="2"/>
        <v>14</v>
      </c>
      <c r="E2262" s="12">
        <f>IFERROR(VLOOKUP(A2262,'IDAR Meter Data'!$A:$B,2,1),"")</f>
        <v>186</v>
      </c>
      <c r="F2262" s="75">
        <f>IF(CECCZ="CZ03",'Outside Temp'!B2262,IF(CECCZ="CZ04",'Outside Temp'!B2263,IF(CECCZ="CZ12",'Outside Temp'!B2264, IF(CECCZ="CZ13",'Outside Temp'!B2265))))</f>
        <v>59.86666667</v>
      </c>
      <c r="G2262" s="12">
        <f t="shared" si="3"/>
        <v>1</v>
      </c>
    </row>
    <row r="2263" ht="15.75" customHeight="1">
      <c r="A2263" s="13">
        <v>42148.59375</v>
      </c>
      <c r="B2263" s="73">
        <f t="shared" si="1"/>
        <v>42148</v>
      </c>
      <c r="C2263" s="74">
        <f>IF(NewCustomer="Yes", IF(COUNTIF($I$2:$I$11,B2263)&gt;0,0,WEEKDAY(B2263,2)),IF(COUNTIF($I$2:$I$21,B2263)&gt;0,0,WEEKDAY(B2263,2)))</f>
        <v>7</v>
      </c>
      <c r="D2263" s="74">
        <f t="shared" si="2"/>
        <v>14</v>
      </c>
      <c r="E2263" s="12">
        <f>IFERROR(VLOOKUP(A2263,'IDAR Meter Data'!$A:$B,2,1),"")</f>
        <v>189</v>
      </c>
      <c r="F2263" s="75">
        <f>IF(CECCZ="CZ03",'Outside Temp'!B2263,IF(CECCZ="CZ04",'Outside Temp'!B2264,IF(CECCZ="CZ12",'Outside Temp'!B2265, IF(CECCZ="CZ13",'Outside Temp'!B2266))))</f>
        <v>59.36666667</v>
      </c>
      <c r="G2263" s="12">
        <f t="shared" si="3"/>
        <v>1</v>
      </c>
    </row>
    <row r="2264" ht="15.75" customHeight="1">
      <c r="A2264" s="13">
        <v>42148.604166666664</v>
      </c>
      <c r="B2264" s="73">
        <f t="shared" si="1"/>
        <v>42148</v>
      </c>
      <c r="C2264" s="74">
        <f>IF(NewCustomer="Yes", IF(COUNTIF($I$2:$I$11,B2264)&gt;0,0,WEEKDAY(B2264,2)),IF(COUNTIF($I$2:$I$21,B2264)&gt;0,0,WEEKDAY(B2264,2)))</f>
        <v>7</v>
      </c>
      <c r="D2264" s="74">
        <f t="shared" si="2"/>
        <v>14</v>
      </c>
      <c r="E2264" s="12">
        <f>IFERROR(VLOOKUP(A2264,'IDAR Meter Data'!$A:$B,2,1),"")</f>
        <v>186</v>
      </c>
      <c r="F2264" s="75">
        <f>IF(CECCZ="CZ03",'Outside Temp'!B2264,IF(CECCZ="CZ04",'Outside Temp'!B2265,IF(CECCZ="CZ12",'Outside Temp'!B2266, IF(CECCZ="CZ13",'Outside Temp'!B2267))))</f>
        <v>58.86666667</v>
      </c>
      <c r="G2264" s="12">
        <f t="shared" si="3"/>
        <v>1</v>
      </c>
    </row>
    <row r="2265" ht="15.75" customHeight="1">
      <c r="A2265" s="13">
        <v>42148.614583333336</v>
      </c>
      <c r="B2265" s="73">
        <f t="shared" si="1"/>
        <v>42148</v>
      </c>
      <c r="C2265" s="74">
        <f>IF(NewCustomer="Yes", IF(COUNTIF($I$2:$I$11,B2265)&gt;0,0,WEEKDAY(B2265,2)),IF(COUNTIF($I$2:$I$21,B2265)&gt;0,0,WEEKDAY(B2265,2)))</f>
        <v>7</v>
      </c>
      <c r="D2265" s="74">
        <f t="shared" si="2"/>
        <v>14</v>
      </c>
      <c r="E2265" s="12">
        <f>IFERROR(VLOOKUP(A2265,'IDAR Meter Data'!$A:$B,2,1),"")</f>
        <v>196</v>
      </c>
      <c r="F2265" s="75">
        <f>IF(CECCZ="CZ03",'Outside Temp'!B2265,IF(CECCZ="CZ04",'Outside Temp'!B2266,IF(CECCZ="CZ12",'Outside Temp'!B2267, IF(CECCZ="CZ13",'Outside Temp'!B2268))))</f>
        <v>58.36666667</v>
      </c>
      <c r="G2265" s="12">
        <f t="shared" si="3"/>
        <v>1</v>
      </c>
    </row>
    <row r="2266" ht="15.75" customHeight="1">
      <c r="A2266" s="13">
        <v>42148.625</v>
      </c>
      <c r="B2266" s="73">
        <f t="shared" si="1"/>
        <v>42148</v>
      </c>
      <c r="C2266" s="74">
        <f>IF(NewCustomer="Yes", IF(COUNTIF($I$2:$I$11,B2266)&gt;0,0,WEEKDAY(B2266,2)),IF(COUNTIF($I$2:$I$21,B2266)&gt;0,0,WEEKDAY(B2266,2)))</f>
        <v>7</v>
      </c>
      <c r="D2266" s="74">
        <f t="shared" si="2"/>
        <v>15</v>
      </c>
      <c r="E2266" s="12">
        <f>IFERROR(VLOOKUP(A2266,'IDAR Meter Data'!$A:$B,2,1),"")</f>
        <v>192</v>
      </c>
      <c r="F2266" s="75">
        <f>IF(CECCZ="CZ03",'Outside Temp'!B2266,IF(CECCZ="CZ04",'Outside Temp'!B2267,IF(CECCZ="CZ12",'Outside Temp'!B2268, IF(CECCZ="CZ13",'Outside Temp'!B2269))))</f>
        <v>58</v>
      </c>
      <c r="G2266" s="12">
        <f t="shared" si="3"/>
        <v>1</v>
      </c>
    </row>
    <row r="2267" ht="15.75" customHeight="1">
      <c r="A2267" s="13">
        <v>42148.635416666664</v>
      </c>
      <c r="B2267" s="73">
        <f t="shared" si="1"/>
        <v>42148</v>
      </c>
      <c r="C2267" s="74">
        <f>IF(NewCustomer="Yes", IF(COUNTIF($I$2:$I$11,B2267)&gt;0,0,WEEKDAY(B2267,2)),IF(COUNTIF($I$2:$I$21,B2267)&gt;0,0,WEEKDAY(B2267,2)))</f>
        <v>7</v>
      </c>
      <c r="D2267" s="74">
        <f t="shared" si="2"/>
        <v>15</v>
      </c>
      <c r="E2267" s="12">
        <f>IFERROR(VLOOKUP(A2267,'IDAR Meter Data'!$A:$B,2,1),"")</f>
        <v>192</v>
      </c>
      <c r="F2267" s="75">
        <f>IF(CECCZ="CZ03",'Outside Temp'!B2267,IF(CECCZ="CZ04",'Outside Temp'!B2268,IF(CECCZ="CZ12",'Outside Temp'!B2269, IF(CECCZ="CZ13",'Outside Temp'!B2270))))</f>
        <v>58</v>
      </c>
      <c r="G2267" s="12">
        <f t="shared" si="3"/>
        <v>1</v>
      </c>
    </row>
    <row r="2268" ht="15.75" customHeight="1">
      <c r="A2268" s="13">
        <v>42148.645833333336</v>
      </c>
      <c r="B2268" s="73">
        <f t="shared" si="1"/>
        <v>42148</v>
      </c>
      <c r="C2268" s="74">
        <f>IF(NewCustomer="Yes", IF(COUNTIF($I$2:$I$11,B2268)&gt;0,0,WEEKDAY(B2268,2)),IF(COUNTIF($I$2:$I$21,B2268)&gt;0,0,WEEKDAY(B2268,2)))</f>
        <v>7</v>
      </c>
      <c r="D2268" s="74">
        <f t="shared" si="2"/>
        <v>15</v>
      </c>
      <c r="E2268" s="12">
        <f>IFERROR(VLOOKUP(A2268,'IDAR Meter Data'!$A:$B,2,1),"")</f>
        <v>189</v>
      </c>
      <c r="F2268" s="75">
        <f>IF(CECCZ="CZ03",'Outside Temp'!B2268,IF(CECCZ="CZ04",'Outside Temp'!B2269,IF(CECCZ="CZ12",'Outside Temp'!B2270, IF(CECCZ="CZ13",'Outside Temp'!B2271))))</f>
        <v>58</v>
      </c>
      <c r="G2268" s="12">
        <f t="shared" si="3"/>
        <v>1</v>
      </c>
    </row>
    <row r="2269" ht="15.75" customHeight="1">
      <c r="A2269" s="13">
        <v>42148.65625</v>
      </c>
      <c r="B2269" s="73">
        <f t="shared" si="1"/>
        <v>42148</v>
      </c>
      <c r="C2269" s="74">
        <f>IF(NewCustomer="Yes", IF(COUNTIF($I$2:$I$11,B2269)&gt;0,0,WEEKDAY(B2269,2)),IF(COUNTIF($I$2:$I$21,B2269)&gt;0,0,WEEKDAY(B2269,2)))</f>
        <v>7</v>
      </c>
      <c r="D2269" s="74">
        <f t="shared" si="2"/>
        <v>15</v>
      </c>
      <c r="E2269" s="12">
        <f>IFERROR(VLOOKUP(A2269,'IDAR Meter Data'!$A:$B,2,1),"")</f>
        <v>199</v>
      </c>
      <c r="F2269" s="75">
        <f>IF(CECCZ="CZ03",'Outside Temp'!B2269,IF(CECCZ="CZ04",'Outside Temp'!B2270,IF(CECCZ="CZ12",'Outside Temp'!B2271, IF(CECCZ="CZ13",'Outside Temp'!B2272))))</f>
        <v>58</v>
      </c>
      <c r="G2269" s="12">
        <f t="shared" si="3"/>
        <v>1</v>
      </c>
    </row>
    <row r="2270" ht="15.75" customHeight="1">
      <c r="A2270" s="13">
        <v>42148.666666666664</v>
      </c>
      <c r="B2270" s="73">
        <f t="shared" si="1"/>
        <v>42148</v>
      </c>
      <c r="C2270" s="74">
        <f>IF(NewCustomer="Yes", IF(COUNTIF($I$2:$I$11,B2270)&gt;0,0,WEEKDAY(B2270,2)),IF(COUNTIF($I$2:$I$21,B2270)&gt;0,0,WEEKDAY(B2270,2)))</f>
        <v>7</v>
      </c>
      <c r="D2270" s="74">
        <f t="shared" si="2"/>
        <v>16</v>
      </c>
      <c r="E2270" s="12">
        <f>IFERROR(VLOOKUP(A2270,'IDAR Meter Data'!$A:$B,2,1),"")</f>
        <v>196</v>
      </c>
      <c r="F2270" s="75">
        <f>IF(CECCZ="CZ03",'Outside Temp'!B2270,IF(CECCZ="CZ04",'Outside Temp'!B2271,IF(CECCZ="CZ12",'Outside Temp'!B2272, IF(CECCZ="CZ13",'Outside Temp'!B2273))))</f>
        <v>57.93333333</v>
      </c>
      <c r="G2270" s="12">
        <f t="shared" si="3"/>
        <v>1</v>
      </c>
    </row>
    <row r="2271" ht="15.75" customHeight="1">
      <c r="A2271" s="13">
        <v>42148.677083333336</v>
      </c>
      <c r="B2271" s="73">
        <f t="shared" si="1"/>
        <v>42148</v>
      </c>
      <c r="C2271" s="74">
        <f>IF(NewCustomer="Yes", IF(COUNTIF($I$2:$I$11,B2271)&gt;0,0,WEEKDAY(B2271,2)),IF(COUNTIF($I$2:$I$21,B2271)&gt;0,0,WEEKDAY(B2271,2)))</f>
        <v>7</v>
      </c>
      <c r="D2271" s="74">
        <f t="shared" si="2"/>
        <v>16</v>
      </c>
      <c r="E2271" s="12">
        <f>IFERROR(VLOOKUP(A2271,'IDAR Meter Data'!$A:$B,2,1),"")</f>
        <v>203</v>
      </c>
      <c r="F2271" s="75">
        <f>IF(CECCZ="CZ03",'Outside Temp'!B2271,IF(CECCZ="CZ04",'Outside Temp'!B2272,IF(CECCZ="CZ12",'Outside Temp'!B2273, IF(CECCZ="CZ13",'Outside Temp'!B2274))))</f>
        <v>57.68333333</v>
      </c>
      <c r="G2271" s="12">
        <f t="shared" si="3"/>
        <v>1</v>
      </c>
    </row>
    <row r="2272" ht="15.75" customHeight="1">
      <c r="A2272" s="13">
        <v>42148.6875</v>
      </c>
      <c r="B2272" s="73">
        <f t="shared" si="1"/>
        <v>42148</v>
      </c>
      <c r="C2272" s="74">
        <f>IF(NewCustomer="Yes", IF(COUNTIF($I$2:$I$11,B2272)&gt;0,0,WEEKDAY(B2272,2)),IF(COUNTIF($I$2:$I$21,B2272)&gt;0,0,WEEKDAY(B2272,2)))</f>
        <v>7</v>
      </c>
      <c r="D2272" s="74">
        <f t="shared" si="2"/>
        <v>16</v>
      </c>
      <c r="E2272" s="12">
        <f>IFERROR(VLOOKUP(A2272,'IDAR Meter Data'!$A:$B,2,1),"")</f>
        <v>194</v>
      </c>
      <c r="F2272" s="75">
        <f>IF(CECCZ="CZ03",'Outside Temp'!B2272,IF(CECCZ="CZ04",'Outside Temp'!B2273,IF(CECCZ="CZ12",'Outside Temp'!B2274, IF(CECCZ="CZ13",'Outside Temp'!B2275))))</f>
        <v>57.43333333</v>
      </c>
      <c r="G2272" s="12">
        <f t="shared" si="3"/>
        <v>1</v>
      </c>
    </row>
    <row r="2273" ht="15.75" customHeight="1">
      <c r="A2273" s="13">
        <v>42148.697916666664</v>
      </c>
      <c r="B2273" s="73">
        <f t="shared" si="1"/>
        <v>42148</v>
      </c>
      <c r="C2273" s="74">
        <f>IF(NewCustomer="Yes", IF(COUNTIF($I$2:$I$11,B2273)&gt;0,0,WEEKDAY(B2273,2)),IF(COUNTIF($I$2:$I$21,B2273)&gt;0,0,WEEKDAY(B2273,2)))</f>
        <v>7</v>
      </c>
      <c r="D2273" s="74">
        <f t="shared" si="2"/>
        <v>16</v>
      </c>
      <c r="E2273" s="12">
        <f>IFERROR(VLOOKUP(A2273,'IDAR Meter Data'!$A:$B,2,1),"")</f>
        <v>191</v>
      </c>
      <c r="F2273" s="75">
        <f>IF(CECCZ="CZ03",'Outside Temp'!B2273,IF(CECCZ="CZ04",'Outside Temp'!B2274,IF(CECCZ="CZ12",'Outside Temp'!B2275, IF(CECCZ="CZ13",'Outside Temp'!B2276))))</f>
        <v>57.18333333</v>
      </c>
      <c r="G2273" s="12">
        <f t="shared" si="3"/>
        <v>1</v>
      </c>
    </row>
    <row r="2274" ht="15.75" customHeight="1">
      <c r="A2274" s="13">
        <v>42148.708333333336</v>
      </c>
      <c r="B2274" s="73">
        <f t="shared" si="1"/>
        <v>42148</v>
      </c>
      <c r="C2274" s="74">
        <f>IF(NewCustomer="Yes", IF(COUNTIF($I$2:$I$11,B2274)&gt;0,0,WEEKDAY(B2274,2)),IF(COUNTIF($I$2:$I$21,B2274)&gt;0,0,WEEKDAY(B2274,2)))</f>
        <v>7</v>
      </c>
      <c r="D2274" s="74">
        <f t="shared" si="2"/>
        <v>17</v>
      </c>
      <c r="E2274" s="12">
        <f>IFERROR(VLOOKUP(A2274,'IDAR Meter Data'!$A:$B,2,1),"")</f>
        <v>197</v>
      </c>
      <c r="F2274" s="75">
        <f>IF(CECCZ="CZ03",'Outside Temp'!B2274,IF(CECCZ="CZ04",'Outside Temp'!B2275,IF(CECCZ="CZ12",'Outside Temp'!B2276, IF(CECCZ="CZ13",'Outside Temp'!B2277))))</f>
        <v>56.93333333</v>
      </c>
      <c r="G2274" s="12">
        <f t="shared" si="3"/>
        <v>1</v>
      </c>
    </row>
    <row r="2275" ht="15.75" customHeight="1">
      <c r="A2275" s="13">
        <v>42148.71875</v>
      </c>
      <c r="B2275" s="73">
        <f t="shared" si="1"/>
        <v>42148</v>
      </c>
      <c r="C2275" s="74">
        <f>IF(NewCustomer="Yes", IF(COUNTIF($I$2:$I$11,B2275)&gt;0,0,WEEKDAY(B2275,2)),IF(COUNTIF($I$2:$I$21,B2275)&gt;0,0,WEEKDAY(B2275,2)))</f>
        <v>7</v>
      </c>
      <c r="D2275" s="74">
        <f t="shared" si="2"/>
        <v>17</v>
      </c>
      <c r="E2275" s="12">
        <f>IFERROR(VLOOKUP(A2275,'IDAR Meter Data'!$A:$B,2,1),"")</f>
        <v>195</v>
      </c>
      <c r="F2275" s="75">
        <f>IF(CECCZ="CZ03",'Outside Temp'!B2275,IF(CECCZ="CZ04",'Outside Temp'!B2276,IF(CECCZ="CZ12",'Outside Temp'!B2277, IF(CECCZ="CZ13",'Outside Temp'!B2278))))</f>
        <v>56.68333333</v>
      </c>
      <c r="G2275" s="12">
        <f t="shared" si="3"/>
        <v>1</v>
      </c>
    </row>
    <row r="2276" ht="15.75" customHeight="1">
      <c r="A2276" s="13">
        <v>42148.729166666664</v>
      </c>
      <c r="B2276" s="73">
        <f t="shared" si="1"/>
        <v>42148</v>
      </c>
      <c r="C2276" s="74">
        <f>IF(NewCustomer="Yes", IF(COUNTIF($I$2:$I$11,B2276)&gt;0,0,WEEKDAY(B2276,2)),IF(COUNTIF($I$2:$I$21,B2276)&gt;0,0,WEEKDAY(B2276,2)))</f>
        <v>7</v>
      </c>
      <c r="D2276" s="74">
        <f t="shared" si="2"/>
        <v>17</v>
      </c>
      <c r="E2276" s="12">
        <f>IFERROR(VLOOKUP(A2276,'IDAR Meter Data'!$A:$B,2,1),"")</f>
        <v>202</v>
      </c>
      <c r="F2276" s="75">
        <f>IF(CECCZ="CZ03",'Outside Temp'!B2276,IF(CECCZ="CZ04",'Outside Temp'!B2277,IF(CECCZ="CZ12",'Outside Temp'!B2278, IF(CECCZ="CZ13",'Outside Temp'!B2279))))</f>
        <v>56.43333333</v>
      </c>
      <c r="G2276" s="12">
        <f t="shared" si="3"/>
        <v>1</v>
      </c>
    </row>
    <row r="2277" ht="15.75" customHeight="1">
      <c r="A2277" s="13">
        <v>42148.739583333336</v>
      </c>
      <c r="B2277" s="73">
        <f t="shared" si="1"/>
        <v>42148</v>
      </c>
      <c r="C2277" s="74">
        <f>IF(NewCustomer="Yes", IF(COUNTIF($I$2:$I$11,B2277)&gt;0,0,WEEKDAY(B2277,2)),IF(COUNTIF($I$2:$I$21,B2277)&gt;0,0,WEEKDAY(B2277,2)))</f>
        <v>7</v>
      </c>
      <c r="D2277" s="74">
        <f t="shared" si="2"/>
        <v>17</v>
      </c>
      <c r="E2277" s="12">
        <f>IFERROR(VLOOKUP(A2277,'IDAR Meter Data'!$A:$B,2,1),"")</f>
        <v>187</v>
      </c>
      <c r="F2277" s="75">
        <f>IF(CECCZ="CZ03",'Outside Temp'!B2277,IF(CECCZ="CZ04",'Outside Temp'!B2278,IF(CECCZ="CZ12",'Outside Temp'!B2279, IF(CECCZ="CZ13",'Outside Temp'!B2280))))</f>
        <v>56.18333333</v>
      </c>
      <c r="G2277" s="12">
        <f t="shared" si="3"/>
        <v>1</v>
      </c>
    </row>
    <row r="2278" ht="15.75" customHeight="1">
      <c r="A2278" s="13">
        <v>42148.75</v>
      </c>
      <c r="B2278" s="73">
        <f t="shared" si="1"/>
        <v>42148</v>
      </c>
      <c r="C2278" s="74">
        <f>IF(NewCustomer="Yes", IF(COUNTIF($I$2:$I$11,B2278)&gt;0,0,WEEKDAY(B2278,2)),IF(COUNTIF($I$2:$I$21,B2278)&gt;0,0,WEEKDAY(B2278,2)))</f>
        <v>7</v>
      </c>
      <c r="D2278" s="74">
        <f t="shared" si="2"/>
        <v>18</v>
      </c>
      <c r="E2278" s="12">
        <f>IFERROR(VLOOKUP(A2278,'IDAR Meter Data'!$A:$B,2,1),"")</f>
        <v>201</v>
      </c>
      <c r="F2278" s="75">
        <f>IF(CECCZ="CZ03",'Outside Temp'!B2278,IF(CECCZ="CZ04",'Outside Temp'!B2279,IF(CECCZ="CZ12",'Outside Temp'!B2280, IF(CECCZ="CZ13",'Outside Temp'!B2281))))</f>
        <v>56</v>
      </c>
      <c r="G2278" s="12">
        <f t="shared" si="3"/>
        <v>1</v>
      </c>
    </row>
    <row r="2279" ht="15.75" customHeight="1">
      <c r="A2279" s="13">
        <v>42148.760416666664</v>
      </c>
      <c r="B2279" s="73">
        <f t="shared" si="1"/>
        <v>42148</v>
      </c>
      <c r="C2279" s="74">
        <f>IF(NewCustomer="Yes", IF(COUNTIF($I$2:$I$11,B2279)&gt;0,0,WEEKDAY(B2279,2)),IF(COUNTIF($I$2:$I$21,B2279)&gt;0,0,WEEKDAY(B2279,2)))</f>
        <v>7</v>
      </c>
      <c r="D2279" s="74">
        <f t="shared" si="2"/>
        <v>18</v>
      </c>
      <c r="E2279" s="12">
        <f>IFERROR(VLOOKUP(A2279,'IDAR Meter Data'!$A:$B,2,1),"")</f>
        <v>183</v>
      </c>
      <c r="F2279" s="75">
        <f>IF(CECCZ="CZ03",'Outside Temp'!B2279,IF(CECCZ="CZ04",'Outside Temp'!B2280,IF(CECCZ="CZ12",'Outside Temp'!B2281, IF(CECCZ="CZ13",'Outside Temp'!B2282))))</f>
        <v>56</v>
      </c>
      <c r="G2279" s="12">
        <f t="shared" si="3"/>
        <v>1</v>
      </c>
    </row>
    <row r="2280" ht="15.75" customHeight="1">
      <c r="A2280" s="13">
        <v>42148.770833333336</v>
      </c>
      <c r="B2280" s="73">
        <f t="shared" si="1"/>
        <v>42148</v>
      </c>
      <c r="C2280" s="74">
        <f>IF(NewCustomer="Yes", IF(COUNTIF($I$2:$I$11,B2280)&gt;0,0,WEEKDAY(B2280,2)),IF(COUNTIF($I$2:$I$21,B2280)&gt;0,0,WEEKDAY(B2280,2)))</f>
        <v>7</v>
      </c>
      <c r="D2280" s="74">
        <f t="shared" si="2"/>
        <v>18</v>
      </c>
      <c r="E2280" s="12">
        <f>IFERROR(VLOOKUP(A2280,'IDAR Meter Data'!$A:$B,2,1),"")</f>
        <v>191</v>
      </c>
      <c r="F2280" s="75">
        <f>IF(CECCZ="CZ03",'Outside Temp'!B2280,IF(CECCZ="CZ04",'Outside Temp'!B2281,IF(CECCZ="CZ12",'Outside Temp'!B2282, IF(CECCZ="CZ13",'Outside Temp'!B2283))))</f>
        <v>56</v>
      </c>
      <c r="G2280" s="12">
        <f t="shared" si="3"/>
        <v>1</v>
      </c>
    </row>
    <row r="2281" ht="15.75" customHeight="1">
      <c r="A2281" s="13">
        <v>42148.78125</v>
      </c>
      <c r="B2281" s="73">
        <f t="shared" si="1"/>
        <v>42148</v>
      </c>
      <c r="C2281" s="74">
        <f>IF(NewCustomer="Yes", IF(COUNTIF($I$2:$I$11,B2281)&gt;0,0,WEEKDAY(B2281,2)),IF(COUNTIF($I$2:$I$21,B2281)&gt;0,0,WEEKDAY(B2281,2)))</f>
        <v>7</v>
      </c>
      <c r="D2281" s="74">
        <f t="shared" si="2"/>
        <v>18</v>
      </c>
      <c r="E2281" s="12">
        <f>IFERROR(VLOOKUP(A2281,'IDAR Meter Data'!$A:$B,2,1),"")</f>
        <v>179</v>
      </c>
      <c r="F2281" s="75">
        <f>IF(CECCZ="CZ03",'Outside Temp'!B2281,IF(CECCZ="CZ04",'Outside Temp'!B2282,IF(CECCZ="CZ12",'Outside Temp'!B2283, IF(CECCZ="CZ13",'Outside Temp'!B2284))))</f>
        <v>56</v>
      </c>
      <c r="G2281" s="12">
        <f t="shared" si="3"/>
        <v>1</v>
      </c>
    </row>
    <row r="2282" ht="15.75" customHeight="1">
      <c r="A2282" s="13">
        <v>42148.791666666664</v>
      </c>
      <c r="B2282" s="73">
        <f t="shared" si="1"/>
        <v>42148</v>
      </c>
      <c r="C2282" s="74">
        <f>IF(NewCustomer="Yes", IF(COUNTIF($I$2:$I$11,B2282)&gt;0,0,WEEKDAY(B2282,2)),IF(COUNTIF($I$2:$I$21,B2282)&gt;0,0,WEEKDAY(B2282,2)))</f>
        <v>7</v>
      </c>
      <c r="D2282" s="74">
        <f t="shared" si="2"/>
        <v>19</v>
      </c>
      <c r="E2282" s="12">
        <f>IFERROR(VLOOKUP(A2282,'IDAR Meter Data'!$A:$B,2,1),"")</f>
        <v>188</v>
      </c>
      <c r="F2282" s="75">
        <f>IF(CECCZ="CZ03",'Outside Temp'!B2282,IF(CECCZ="CZ04",'Outside Temp'!B2283,IF(CECCZ="CZ12",'Outside Temp'!B2284, IF(CECCZ="CZ13",'Outside Temp'!B2285))))</f>
        <v>55.84615385</v>
      </c>
      <c r="G2282" s="12">
        <f t="shared" si="3"/>
        <v>1</v>
      </c>
    </row>
    <row r="2283" ht="15.75" customHeight="1">
      <c r="A2283" s="13">
        <v>42148.802083333336</v>
      </c>
      <c r="B2283" s="73">
        <f t="shared" si="1"/>
        <v>42148</v>
      </c>
      <c r="C2283" s="74">
        <f>IF(NewCustomer="Yes", IF(COUNTIF($I$2:$I$11,B2283)&gt;0,0,WEEKDAY(B2283,2)),IF(COUNTIF($I$2:$I$21,B2283)&gt;0,0,WEEKDAY(B2283,2)))</f>
        <v>7</v>
      </c>
      <c r="D2283" s="74">
        <f t="shared" si="2"/>
        <v>19</v>
      </c>
      <c r="E2283" s="12">
        <f>IFERROR(VLOOKUP(A2283,'IDAR Meter Data'!$A:$B,2,1),"")</f>
        <v>175</v>
      </c>
      <c r="F2283" s="75">
        <f>IF(CECCZ="CZ03",'Outside Temp'!B2283,IF(CECCZ="CZ04",'Outside Temp'!B2284,IF(CECCZ="CZ12",'Outside Temp'!B2285, IF(CECCZ="CZ13",'Outside Temp'!B2286))))</f>
        <v>55.26923077</v>
      </c>
      <c r="G2283" s="12">
        <f t="shared" si="3"/>
        <v>1</v>
      </c>
    </row>
    <row r="2284" ht="15.75" customHeight="1">
      <c r="A2284" s="13">
        <v>42148.8125</v>
      </c>
      <c r="B2284" s="73">
        <f t="shared" si="1"/>
        <v>42148</v>
      </c>
      <c r="C2284" s="74">
        <f>IF(NewCustomer="Yes", IF(COUNTIF($I$2:$I$11,B2284)&gt;0,0,WEEKDAY(B2284,2)),IF(COUNTIF($I$2:$I$21,B2284)&gt;0,0,WEEKDAY(B2284,2)))</f>
        <v>7</v>
      </c>
      <c r="D2284" s="74">
        <f t="shared" si="2"/>
        <v>19</v>
      </c>
      <c r="E2284" s="12">
        <f>IFERROR(VLOOKUP(A2284,'IDAR Meter Data'!$A:$B,2,1),"")</f>
        <v>162</v>
      </c>
      <c r="F2284" s="75">
        <f>IF(CECCZ="CZ03",'Outside Temp'!B2284,IF(CECCZ="CZ04",'Outside Temp'!B2285,IF(CECCZ="CZ12",'Outside Temp'!B2286, IF(CECCZ="CZ13",'Outside Temp'!B2287))))</f>
        <v>55.23529412</v>
      </c>
      <c r="G2284" s="12">
        <f t="shared" si="3"/>
        <v>1</v>
      </c>
    </row>
    <row r="2285" ht="15.75" customHeight="1">
      <c r="A2285" s="13">
        <v>42148.822916666664</v>
      </c>
      <c r="B2285" s="73">
        <f t="shared" si="1"/>
        <v>42148</v>
      </c>
      <c r="C2285" s="74">
        <f>IF(NewCustomer="Yes", IF(COUNTIF($I$2:$I$11,B2285)&gt;0,0,WEEKDAY(B2285,2)),IF(COUNTIF($I$2:$I$21,B2285)&gt;0,0,WEEKDAY(B2285,2)))</f>
        <v>7</v>
      </c>
      <c r="D2285" s="74">
        <f t="shared" si="2"/>
        <v>19</v>
      </c>
      <c r="E2285" s="12">
        <f>IFERROR(VLOOKUP(A2285,'IDAR Meter Data'!$A:$B,2,1),"")</f>
        <v>166</v>
      </c>
      <c r="F2285" s="75">
        <f>IF(CECCZ="CZ03",'Outside Temp'!B2285,IF(CECCZ="CZ04",'Outside Temp'!B2286,IF(CECCZ="CZ12",'Outside Temp'!B2287, IF(CECCZ="CZ13",'Outside Temp'!B2288))))</f>
        <v>55.67647059</v>
      </c>
      <c r="G2285" s="12">
        <f t="shared" si="3"/>
        <v>1</v>
      </c>
    </row>
    <row r="2286" ht="15.75" customHeight="1">
      <c r="A2286" s="13">
        <v>42148.833333333336</v>
      </c>
      <c r="B2286" s="73">
        <f t="shared" si="1"/>
        <v>42148</v>
      </c>
      <c r="C2286" s="74">
        <f>IF(NewCustomer="Yes", IF(COUNTIF($I$2:$I$11,B2286)&gt;0,0,WEEKDAY(B2286,2)),IF(COUNTIF($I$2:$I$21,B2286)&gt;0,0,WEEKDAY(B2286,2)))</f>
        <v>7</v>
      </c>
      <c r="D2286" s="74">
        <f t="shared" si="2"/>
        <v>20</v>
      </c>
      <c r="E2286" s="12">
        <f>IFERROR(VLOOKUP(A2286,'IDAR Meter Data'!$A:$B,2,1),"")</f>
        <v>156</v>
      </c>
      <c r="F2286" s="75">
        <f>IF(CECCZ="CZ03",'Outside Temp'!B2286,IF(CECCZ="CZ04",'Outside Temp'!B2287,IF(CECCZ="CZ12",'Outside Temp'!B2288, IF(CECCZ="CZ13",'Outside Temp'!B2289))))</f>
        <v>56</v>
      </c>
      <c r="G2286" s="12">
        <f t="shared" si="3"/>
        <v>1</v>
      </c>
    </row>
    <row r="2287" ht="15.75" customHeight="1">
      <c r="A2287" s="13">
        <v>42148.84375</v>
      </c>
      <c r="B2287" s="73">
        <f t="shared" si="1"/>
        <v>42148</v>
      </c>
      <c r="C2287" s="74">
        <f>IF(NewCustomer="Yes", IF(COUNTIF($I$2:$I$11,B2287)&gt;0,0,WEEKDAY(B2287,2)),IF(COUNTIF($I$2:$I$21,B2287)&gt;0,0,WEEKDAY(B2287,2)))</f>
        <v>7</v>
      </c>
      <c r="D2287" s="74">
        <f t="shared" si="2"/>
        <v>20</v>
      </c>
      <c r="E2287" s="12">
        <f>IFERROR(VLOOKUP(A2287,'IDAR Meter Data'!$A:$B,2,1),"")</f>
        <v>172</v>
      </c>
      <c r="F2287" s="75">
        <f>IF(CECCZ="CZ03",'Outside Temp'!B2287,IF(CECCZ="CZ04",'Outside Temp'!B2288,IF(CECCZ="CZ12",'Outside Temp'!B2289, IF(CECCZ="CZ13",'Outside Temp'!B2290))))</f>
        <v>56</v>
      </c>
      <c r="G2287" s="12">
        <f t="shared" si="3"/>
        <v>1</v>
      </c>
    </row>
    <row r="2288" ht="15.75" customHeight="1">
      <c r="A2288" s="13">
        <v>42148.854166666664</v>
      </c>
      <c r="B2288" s="73">
        <f t="shared" si="1"/>
        <v>42148</v>
      </c>
      <c r="C2288" s="74">
        <f>IF(NewCustomer="Yes", IF(COUNTIF($I$2:$I$11,B2288)&gt;0,0,WEEKDAY(B2288,2)),IF(COUNTIF($I$2:$I$21,B2288)&gt;0,0,WEEKDAY(B2288,2)))</f>
        <v>7</v>
      </c>
      <c r="D2288" s="74">
        <f t="shared" si="2"/>
        <v>20</v>
      </c>
      <c r="E2288" s="12">
        <f>IFERROR(VLOOKUP(A2288,'IDAR Meter Data'!$A:$B,2,1),"")</f>
        <v>160</v>
      </c>
      <c r="F2288" s="75">
        <f>IF(CECCZ="CZ03",'Outside Temp'!B2288,IF(CECCZ="CZ04",'Outside Temp'!B2289,IF(CECCZ="CZ12",'Outside Temp'!B2290, IF(CECCZ="CZ13",'Outside Temp'!B2291))))</f>
        <v>56</v>
      </c>
      <c r="G2288" s="12">
        <f t="shared" si="3"/>
        <v>1</v>
      </c>
    </row>
    <row r="2289" ht="15.75" customHeight="1">
      <c r="A2289" s="13">
        <v>42148.864583333336</v>
      </c>
      <c r="B2289" s="73">
        <f t="shared" si="1"/>
        <v>42148</v>
      </c>
      <c r="C2289" s="74">
        <f>IF(NewCustomer="Yes", IF(COUNTIF($I$2:$I$11,B2289)&gt;0,0,WEEKDAY(B2289,2)),IF(COUNTIF($I$2:$I$21,B2289)&gt;0,0,WEEKDAY(B2289,2)))</f>
        <v>7</v>
      </c>
      <c r="D2289" s="74">
        <f t="shared" si="2"/>
        <v>20</v>
      </c>
      <c r="E2289" s="12">
        <f>IFERROR(VLOOKUP(A2289,'IDAR Meter Data'!$A:$B,2,1),"")</f>
        <v>158</v>
      </c>
      <c r="F2289" s="75">
        <f>IF(CECCZ="CZ03",'Outside Temp'!B2289,IF(CECCZ="CZ04",'Outside Temp'!B2290,IF(CECCZ="CZ12",'Outside Temp'!B2291, IF(CECCZ="CZ13",'Outside Temp'!B2292))))</f>
        <v>56</v>
      </c>
      <c r="G2289" s="12">
        <f t="shared" si="3"/>
        <v>1</v>
      </c>
    </row>
    <row r="2290" ht="15.75" customHeight="1">
      <c r="A2290" s="13">
        <v>42148.875</v>
      </c>
      <c r="B2290" s="73">
        <f t="shared" si="1"/>
        <v>42148</v>
      </c>
      <c r="C2290" s="74">
        <f>IF(NewCustomer="Yes", IF(COUNTIF($I$2:$I$11,B2290)&gt;0,0,WEEKDAY(B2290,2)),IF(COUNTIF($I$2:$I$21,B2290)&gt;0,0,WEEKDAY(B2290,2)))</f>
        <v>7</v>
      </c>
      <c r="D2290" s="74">
        <f t="shared" si="2"/>
        <v>21</v>
      </c>
      <c r="E2290" s="12">
        <f>IFERROR(VLOOKUP(A2290,'IDAR Meter Data'!$A:$B,2,1),"")</f>
        <v>152</v>
      </c>
      <c r="F2290" s="75">
        <f>IF(CECCZ="CZ03",'Outside Temp'!B2290,IF(CECCZ="CZ04",'Outside Temp'!B2291,IF(CECCZ="CZ12",'Outside Temp'!B2292, IF(CECCZ="CZ13",'Outside Temp'!B2293))))</f>
        <v>56</v>
      </c>
      <c r="G2290" s="12">
        <f t="shared" si="3"/>
        <v>1</v>
      </c>
    </row>
    <row r="2291" ht="15.75" customHeight="1">
      <c r="A2291" s="13">
        <v>42148.885416666664</v>
      </c>
      <c r="B2291" s="73">
        <f t="shared" si="1"/>
        <v>42148</v>
      </c>
      <c r="C2291" s="74">
        <f>IF(NewCustomer="Yes", IF(COUNTIF($I$2:$I$11,B2291)&gt;0,0,WEEKDAY(B2291,2)),IF(COUNTIF($I$2:$I$21,B2291)&gt;0,0,WEEKDAY(B2291,2)))</f>
        <v>7</v>
      </c>
      <c r="D2291" s="74">
        <f t="shared" si="2"/>
        <v>21</v>
      </c>
      <c r="E2291" s="12">
        <f>IFERROR(VLOOKUP(A2291,'IDAR Meter Data'!$A:$B,2,1),"")</f>
        <v>144</v>
      </c>
      <c r="F2291" s="75">
        <f>IF(CECCZ="CZ03",'Outside Temp'!B2291,IF(CECCZ="CZ04",'Outside Temp'!B2292,IF(CECCZ="CZ12",'Outside Temp'!B2293, IF(CECCZ="CZ13",'Outside Temp'!B2294))))</f>
        <v>56</v>
      </c>
      <c r="G2291" s="12">
        <f t="shared" si="3"/>
        <v>1</v>
      </c>
    </row>
    <row r="2292" ht="15.75" customHeight="1">
      <c r="A2292" s="13">
        <v>42148.895833333336</v>
      </c>
      <c r="B2292" s="73">
        <f t="shared" si="1"/>
        <v>42148</v>
      </c>
      <c r="C2292" s="74">
        <f>IF(NewCustomer="Yes", IF(COUNTIF($I$2:$I$11,B2292)&gt;0,0,WEEKDAY(B2292,2)),IF(COUNTIF($I$2:$I$21,B2292)&gt;0,0,WEEKDAY(B2292,2)))</f>
        <v>7</v>
      </c>
      <c r="D2292" s="74">
        <f t="shared" si="2"/>
        <v>21</v>
      </c>
      <c r="E2292" s="12">
        <f>IFERROR(VLOOKUP(A2292,'IDAR Meter Data'!$A:$B,2,1),"")</f>
        <v>150</v>
      </c>
      <c r="F2292" s="75">
        <f>IF(CECCZ="CZ03",'Outside Temp'!B2292,IF(CECCZ="CZ04",'Outside Temp'!B2293,IF(CECCZ="CZ12",'Outside Temp'!B2294, IF(CECCZ="CZ13",'Outside Temp'!B2295))))</f>
        <v>56</v>
      </c>
      <c r="G2292" s="12">
        <f t="shared" si="3"/>
        <v>1</v>
      </c>
    </row>
    <row r="2293" ht="15.75" customHeight="1">
      <c r="A2293" s="13">
        <v>42148.90625</v>
      </c>
      <c r="B2293" s="73">
        <f t="shared" si="1"/>
        <v>42148</v>
      </c>
      <c r="C2293" s="74">
        <f>IF(NewCustomer="Yes", IF(COUNTIF($I$2:$I$11,B2293)&gt;0,0,WEEKDAY(B2293,2)),IF(COUNTIF($I$2:$I$21,B2293)&gt;0,0,WEEKDAY(B2293,2)))</f>
        <v>7</v>
      </c>
      <c r="D2293" s="74">
        <f t="shared" si="2"/>
        <v>21</v>
      </c>
      <c r="E2293" s="12">
        <f>IFERROR(VLOOKUP(A2293,'IDAR Meter Data'!$A:$B,2,1),"")</f>
        <v>149</v>
      </c>
      <c r="F2293" s="75">
        <f>IF(CECCZ="CZ03",'Outside Temp'!B2293,IF(CECCZ="CZ04",'Outside Temp'!B2294,IF(CECCZ="CZ12",'Outside Temp'!B2295, IF(CECCZ="CZ13",'Outside Temp'!B2296))))</f>
        <v>56</v>
      </c>
      <c r="G2293" s="12">
        <f t="shared" si="3"/>
        <v>1</v>
      </c>
    </row>
    <row r="2294" ht="15.75" customHeight="1">
      <c r="A2294" s="13">
        <v>42148.916666666664</v>
      </c>
      <c r="B2294" s="73">
        <f t="shared" si="1"/>
        <v>42148</v>
      </c>
      <c r="C2294" s="74">
        <f>IF(NewCustomer="Yes", IF(COUNTIF($I$2:$I$11,B2294)&gt;0,0,WEEKDAY(B2294,2)),IF(COUNTIF($I$2:$I$21,B2294)&gt;0,0,WEEKDAY(B2294,2)))</f>
        <v>7</v>
      </c>
      <c r="D2294" s="74">
        <f t="shared" si="2"/>
        <v>22</v>
      </c>
      <c r="E2294" s="12">
        <f>IFERROR(VLOOKUP(A2294,'IDAR Meter Data'!$A:$B,2,1),"")</f>
        <v>144</v>
      </c>
      <c r="F2294" s="75">
        <f>IF(CECCZ="CZ03",'Outside Temp'!B2294,IF(CECCZ="CZ04",'Outside Temp'!B2295,IF(CECCZ="CZ12",'Outside Temp'!B2296, IF(CECCZ="CZ13",'Outside Temp'!B2297))))</f>
        <v>56</v>
      </c>
      <c r="G2294" s="12">
        <f t="shared" si="3"/>
        <v>1</v>
      </c>
    </row>
    <row r="2295" ht="15.75" customHeight="1">
      <c r="A2295" s="13">
        <v>42148.927083333336</v>
      </c>
      <c r="B2295" s="73">
        <f t="shared" si="1"/>
        <v>42148</v>
      </c>
      <c r="C2295" s="74">
        <f>IF(NewCustomer="Yes", IF(COUNTIF($I$2:$I$11,B2295)&gt;0,0,WEEKDAY(B2295,2)),IF(COUNTIF($I$2:$I$21,B2295)&gt;0,0,WEEKDAY(B2295,2)))</f>
        <v>7</v>
      </c>
      <c r="D2295" s="74">
        <f t="shared" si="2"/>
        <v>22</v>
      </c>
      <c r="E2295" s="12">
        <f>IFERROR(VLOOKUP(A2295,'IDAR Meter Data'!$A:$B,2,1),"")</f>
        <v>144</v>
      </c>
      <c r="F2295" s="75">
        <f>IF(CECCZ="CZ03",'Outside Temp'!B2295,IF(CECCZ="CZ04",'Outside Temp'!B2296,IF(CECCZ="CZ12",'Outside Temp'!B2297, IF(CECCZ="CZ13",'Outside Temp'!B2298))))</f>
        <v>56</v>
      </c>
      <c r="G2295" s="12">
        <f t="shared" si="3"/>
        <v>1</v>
      </c>
    </row>
    <row r="2296" ht="15.75" customHeight="1">
      <c r="A2296" s="13">
        <v>42148.9375</v>
      </c>
      <c r="B2296" s="73">
        <f t="shared" si="1"/>
        <v>42148</v>
      </c>
      <c r="C2296" s="74">
        <f>IF(NewCustomer="Yes", IF(COUNTIF($I$2:$I$11,B2296)&gt;0,0,WEEKDAY(B2296,2)),IF(COUNTIF($I$2:$I$21,B2296)&gt;0,0,WEEKDAY(B2296,2)))</f>
        <v>7</v>
      </c>
      <c r="D2296" s="74">
        <f t="shared" si="2"/>
        <v>22</v>
      </c>
      <c r="E2296" s="12">
        <f>IFERROR(VLOOKUP(A2296,'IDAR Meter Data'!$A:$B,2,1),"")</f>
        <v>141</v>
      </c>
      <c r="F2296" s="75">
        <f>IF(CECCZ="CZ03",'Outside Temp'!B2296,IF(CECCZ="CZ04",'Outside Temp'!B2297,IF(CECCZ="CZ12",'Outside Temp'!B2298, IF(CECCZ="CZ13",'Outside Temp'!B2299))))</f>
        <v>56</v>
      </c>
      <c r="G2296" s="12">
        <f t="shared" si="3"/>
        <v>1</v>
      </c>
    </row>
    <row r="2297" ht="15.75" customHeight="1">
      <c r="A2297" s="13">
        <v>42148.947916666664</v>
      </c>
      <c r="B2297" s="73">
        <f t="shared" si="1"/>
        <v>42148</v>
      </c>
      <c r="C2297" s="74">
        <f>IF(NewCustomer="Yes", IF(COUNTIF($I$2:$I$11,B2297)&gt;0,0,WEEKDAY(B2297,2)),IF(COUNTIF($I$2:$I$21,B2297)&gt;0,0,WEEKDAY(B2297,2)))</f>
        <v>7</v>
      </c>
      <c r="D2297" s="74">
        <f t="shared" si="2"/>
        <v>22</v>
      </c>
      <c r="E2297" s="12">
        <f>IFERROR(VLOOKUP(A2297,'IDAR Meter Data'!$A:$B,2,1),"")</f>
        <v>155</v>
      </c>
      <c r="F2297" s="75">
        <f>IF(CECCZ="CZ03",'Outside Temp'!B2297,IF(CECCZ="CZ04",'Outside Temp'!B2298,IF(CECCZ="CZ12",'Outside Temp'!B2299, IF(CECCZ="CZ13",'Outside Temp'!B2300))))</f>
        <v>56</v>
      </c>
      <c r="G2297" s="12">
        <f t="shared" si="3"/>
        <v>1</v>
      </c>
    </row>
    <row r="2298" ht="15.75" customHeight="1">
      <c r="A2298" s="13">
        <v>42148.958333333336</v>
      </c>
      <c r="B2298" s="73">
        <f t="shared" si="1"/>
        <v>42148</v>
      </c>
      <c r="C2298" s="74">
        <f>IF(NewCustomer="Yes", IF(COUNTIF($I$2:$I$11,B2298)&gt;0,0,WEEKDAY(B2298,2)),IF(COUNTIF($I$2:$I$21,B2298)&gt;0,0,WEEKDAY(B2298,2)))</f>
        <v>7</v>
      </c>
      <c r="D2298" s="74">
        <f t="shared" si="2"/>
        <v>23</v>
      </c>
      <c r="E2298" s="12">
        <f>IFERROR(VLOOKUP(A2298,'IDAR Meter Data'!$A:$B,2,1),"")</f>
        <v>148</v>
      </c>
      <c r="F2298" s="75">
        <f>IF(CECCZ="CZ03",'Outside Temp'!B2298,IF(CECCZ="CZ04",'Outside Temp'!B2299,IF(CECCZ="CZ12",'Outside Temp'!B2300, IF(CECCZ="CZ13",'Outside Temp'!B2301))))</f>
        <v>56</v>
      </c>
      <c r="G2298" s="12">
        <f t="shared" si="3"/>
        <v>1</v>
      </c>
    </row>
    <row r="2299" ht="15.75" customHeight="1">
      <c r="A2299" s="13">
        <v>42148.96875</v>
      </c>
      <c r="B2299" s="73">
        <f t="shared" si="1"/>
        <v>42148</v>
      </c>
      <c r="C2299" s="74">
        <f>IF(NewCustomer="Yes", IF(COUNTIF($I$2:$I$11,B2299)&gt;0,0,WEEKDAY(B2299,2)),IF(COUNTIF($I$2:$I$21,B2299)&gt;0,0,WEEKDAY(B2299,2)))</f>
        <v>7</v>
      </c>
      <c r="D2299" s="74">
        <f t="shared" si="2"/>
        <v>23</v>
      </c>
      <c r="E2299" s="12">
        <f>IFERROR(VLOOKUP(A2299,'IDAR Meter Data'!$A:$B,2,1),"")</f>
        <v>140</v>
      </c>
      <c r="F2299" s="75">
        <f>IF(CECCZ="CZ03",'Outside Temp'!B2299,IF(CECCZ="CZ04",'Outside Temp'!B2300,IF(CECCZ="CZ12",'Outside Temp'!B2301, IF(CECCZ="CZ13",'Outside Temp'!B2302))))</f>
        <v>56</v>
      </c>
      <c r="G2299" s="12">
        <f t="shared" si="3"/>
        <v>1</v>
      </c>
    </row>
    <row r="2300" ht="15.75" customHeight="1">
      <c r="A2300" s="13">
        <v>42148.979166666664</v>
      </c>
      <c r="B2300" s="73">
        <f t="shared" si="1"/>
        <v>42148</v>
      </c>
      <c r="C2300" s="74">
        <f>IF(NewCustomer="Yes", IF(COUNTIF($I$2:$I$11,B2300)&gt;0,0,WEEKDAY(B2300,2)),IF(COUNTIF($I$2:$I$21,B2300)&gt;0,0,WEEKDAY(B2300,2)))</f>
        <v>7</v>
      </c>
      <c r="D2300" s="74">
        <f t="shared" si="2"/>
        <v>23</v>
      </c>
      <c r="E2300" s="12">
        <f>IFERROR(VLOOKUP(A2300,'IDAR Meter Data'!$A:$B,2,1),"")</f>
        <v>145</v>
      </c>
      <c r="F2300" s="75">
        <f>IF(CECCZ="CZ03",'Outside Temp'!B2300,IF(CECCZ="CZ04",'Outside Temp'!B2301,IF(CECCZ="CZ12",'Outside Temp'!B2302, IF(CECCZ="CZ13",'Outside Temp'!B2303))))</f>
        <v>56</v>
      </c>
      <c r="G2300" s="12">
        <f t="shared" si="3"/>
        <v>1</v>
      </c>
    </row>
    <row r="2301" ht="15.75" customHeight="1">
      <c r="A2301" s="13">
        <v>42148.989583333336</v>
      </c>
      <c r="B2301" s="73">
        <f t="shared" si="1"/>
        <v>42148</v>
      </c>
      <c r="C2301" s="74">
        <f>IF(NewCustomer="Yes", IF(COUNTIF($I$2:$I$11,B2301)&gt;0,0,WEEKDAY(B2301,2)),IF(COUNTIF($I$2:$I$21,B2301)&gt;0,0,WEEKDAY(B2301,2)))</f>
        <v>7</v>
      </c>
      <c r="D2301" s="74">
        <f t="shared" si="2"/>
        <v>23</v>
      </c>
      <c r="E2301" s="12">
        <f>IFERROR(VLOOKUP(A2301,'IDAR Meter Data'!$A:$B,2,1),"")</f>
        <v>154</v>
      </c>
      <c r="F2301" s="75">
        <f>IF(CECCZ="CZ03",'Outside Temp'!B2301,IF(CECCZ="CZ04",'Outside Temp'!B2302,IF(CECCZ="CZ12",'Outside Temp'!B2303, IF(CECCZ="CZ13",'Outside Temp'!B2304))))</f>
        <v>56</v>
      </c>
      <c r="G2301" s="12">
        <f t="shared" si="3"/>
        <v>1</v>
      </c>
    </row>
    <row r="2302" ht="15.75" customHeight="1">
      <c r="A2302" s="13">
        <v>42149.0</v>
      </c>
      <c r="B2302" s="73">
        <f t="shared" si="1"/>
        <v>42149</v>
      </c>
      <c r="C2302" s="74">
        <f>IF(NewCustomer="Yes", IF(COUNTIF($I$2:$I$11,B2302)&gt;0,0,WEEKDAY(B2302,2)),IF(COUNTIF($I$2:$I$21,B2302)&gt;0,0,WEEKDAY(B2302,2)))</f>
        <v>0</v>
      </c>
      <c r="D2302" s="74">
        <f t="shared" si="2"/>
        <v>0</v>
      </c>
      <c r="E2302" s="12">
        <f>IFERROR(VLOOKUP(A2302,'IDAR Meter Data'!$A:$B,2,1),"")</f>
        <v>142</v>
      </c>
      <c r="F2302" s="75">
        <f>IF(CECCZ="CZ03",'Outside Temp'!B2302,IF(CECCZ="CZ04",'Outside Temp'!B2303,IF(CECCZ="CZ12",'Outside Temp'!B2304, IF(CECCZ="CZ13",'Outside Temp'!B2305))))</f>
        <v>55.93333333</v>
      </c>
      <c r="G2302" s="12">
        <f t="shared" si="3"/>
        <v>1</v>
      </c>
    </row>
    <row r="2303" ht="15.75" customHeight="1">
      <c r="A2303" s="13">
        <v>42149.010416666664</v>
      </c>
      <c r="B2303" s="73">
        <f t="shared" si="1"/>
        <v>42149</v>
      </c>
      <c r="C2303" s="74">
        <f>IF(NewCustomer="Yes", IF(COUNTIF($I$2:$I$11,B2303)&gt;0,0,WEEKDAY(B2303,2)),IF(COUNTIF($I$2:$I$21,B2303)&gt;0,0,WEEKDAY(B2303,2)))</f>
        <v>0</v>
      </c>
      <c r="D2303" s="74">
        <f t="shared" si="2"/>
        <v>0</v>
      </c>
      <c r="E2303" s="12">
        <f>IFERROR(VLOOKUP(A2303,'IDAR Meter Data'!$A:$B,2,1),"")</f>
        <v>140</v>
      </c>
      <c r="F2303" s="75">
        <f>IF(CECCZ="CZ03",'Outside Temp'!B2303,IF(CECCZ="CZ04",'Outside Temp'!B2304,IF(CECCZ="CZ12",'Outside Temp'!B2305, IF(CECCZ="CZ13",'Outside Temp'!B2306))))</f>
        <v>55.68333333</v>
      </c>
      <c r="G2303" s="12">
        <f t="shared" si="3"/>
        <v>1</v>
      </c>
    </row>
    <row r="2304" ht="15.75" customHeight="1">
      <c r="A2304" s="13">
        <v>42149.020833333336</v>
      </c>
      <c r="B2304" s="73">
        <f t="shared" si="1"/>
        <v>42149</v>
      </c>
      <c r="C2304" s="74">
        <f>IF(NewCustomer="Yes", IF(COUNTIF($I$2:$I$11,B2304)&gt;0,0,WEEKDAY(B2304,2)),IF(COUNTIF($I$2:$I$21,B2304)&gt;0,0,WEEKDAY(B2304,2)))</f>
        <v>0</v>
      </c>
      <c r="D2304" s="74">
        <f t="shared" si="2"/>
        <v>0</v>
      </c>
      <c r="E2304" s="12">
        <f>IFERROR(VLOOKUP(A2304,'IDAR Meter Data'!$A:$B,2,1),"")</f>
        <v>136</v>
      </c>
      <c r="F2304" s="75">
        <f>IF(CECCZ="CZ03",'Outside Temp'!B2304,IF(CECCZ="CZ04",'Outside Temp'!B2305,IF(CECCZ="CZ12",'Outside Temp'!B2306, IF(CECCZ="CZ13",'Outside Temp'!B2307))))</f>
        <v>55.43333333</v>
      </c>
      <c r="G2304" s="12">
        <f t="shared" si="3"/>
        <v>1</v>
      </c>
    </row>
    <row r="2305" ht="15.75" customHeight="1">
      <c r="A2305" s="13">
        <v>42149.03125</v>
      </c>
      <c r="B2305" s="73">
        <f t="shared" si="1"/>
        <v>42149</v>
      </c>
      <c r="C2305" s="74">
        <f>IF(NewCustomer="Yes", IF(COUNTIF($I$2:$I$11,B2305)&gt;0,0,WEEKDAY(B2305,2)),IF(COUNTIF($I$2:$I$21,B2305)&gt;0,0,WEEKDAY(B2305,2)))</f>
        <v>0</v>
      </c>
      <c r="D2305" s="74">
        <f t="shared" si="2"/>
        <v>0</v>
      </c>
      <c r="E2305" s="12">
        <f>IFERROR(VLOOKUP(A2305,'IDAR Meter Data'!$A:$B,2,1),"")</f>
        <v>151</v>
      </c>
      <c r="F2305" s="75">
        <f>IF(CECCZ="CZ03",'Outside Temp'!B2305,IF(CECCZ="CZ04",'Outside Temp'!B2306,IF(CECCZ="CZ12",'Outside Temp'!B2307, IF(CECCZ="CZ13",'Outside Temp'!B2308))))</f>
        <v>55.18333333</v>
      </c>
      <c r="G2305" s="12">
        <f t="shared" si="3"/>
        <v>1</v>
      </c>
    </row>
    <row r="2306" ht="15.75" customHeight="1">
      <c r="A2306" s="13">
        <v>42149.041666666664</v>
      </c>
      <c r="B2306" s="73">
        <f t="shared" si="1"/>
        <v>42149</v>
      </c>
      <c r="C2306" s="74">
        <f>IF(NewCustomer="Yes", IF(COUNTIF($I$2:$I$11,B2306)&gt;0,0,WEEKDAY(B2306,2)),IF(COUNTIF($I$2:$I$21,B2306)&gt;0,0,WEEKDAY(B2306,2)))</f>
        <v>0</v>
      </c>
      <c r="D2306" s="74">
        <f t="shared" si="2"/>
        <v>1</v>
      </c>
      <c r="E2306" s="12">
        <f>IFERROR(VLOOKUP(A2306,'IDAR Meter Data'!$A:$B,2,1),"")</f>
        <v>142</v>
      </c>
      <c r="F2306" s="75">
        <f>IF(CECCZ="CZ03",'Outside Temp'!B2306,IF(CECCZ="CZ04",'Outside Temp'!B2307,IF(CECCZ="CZ12",'Outside Temp'!B2308, IF(CECCZ="CZ13",'Outside Temp'!B2309))))</f>
        <v>55</v>
      </c>
      <c r="G2306" s="12">
        <f t="shared" si="3"/>
        <v>1</v>
      </c>
    </row>
    <row r="2307" ht="15.75" customHeight="1">
      <c r="A2307" s="13">
        <v>42149.052083333336</v>
      </c>
      <c r="B2307" s="73">
        <f t="shared" si="1"/>
        <v>42149</v>
      </c>
      <c r="C2307" s="74">
        <f>IF(NewCustomer="Yes", IF(COUNTIF($I$2:$I$11,B2307)&gt;0,0,WEEKDAY(B2307,2)),IF(COUNTIF($I$2:$I$21,B2307)&gt;0,0,WEEKDAY(B2307,2)))</f>
        <v>0</v>
      </c>
      <c r="D2307" s="74">
        <f t="shared" si="2"/>
        <v>1</v>
      </c>
      <c r="E2307" s="12">
        <f>IFERROR(VLOOKUP(A2307,'IDAR Meter Data'!$A:$B,2,1),"")</f>
        <v>136</v>
      </c>
      <c r="F2307" s="75">
        <f>IF(CECCZ="CZ03",'Outside Temp'!B2307,IF(CECCZ="CZ04",'Outside Temp'!B2308,IF(CECCZ="CZ12",'Outside Temp'!B2309, IF(CECCZ="CZ13",'Outside Temp'!B2310))))</f>
        <v>55</v>
      </c>
      <c r="G2307" s="12">
        <f t="shared" si="3"/>
        <v>1</v>
      </c>
    </row>
    <row r="2308" ht="15.75" customHeight="1">
      <c r="A2308" s="13">
        <v>42149.0625</v>
      </c>
      <c r="B2308" s="73">
        <f t="shared" si="1"/>
        <v>42149</v>
      </c>
      <c r="C2308" s="74">
        <f>IF(NewCustomer="Yes", IF(COUNTIF($I$2:$I$11,B2308)&gt;0,0,WEEKDAY(B2308,2)),IF(COUNTIF($I$2:$I$21,B2308)&gt;0,0,WEEKDAY(B2308,2)))</f>
        <v>0</v>
      </c>
      <c r="D2308" s="74">
        <f t="shared" si="2"/>
        <v>1</v>
      </c>
      <c r="E2308" s="12">
        <f>IFERROR(VLOOKUP(A2308,'IDAR Meter Data'!$A:$B,2,1),"")</f>
        <v>138</v>
      </c>
      <c r="F2308" s="75">
        <f>IF(CECCZ="CZ03",'Outside Temp'!B2308,IF(CECCZ="CZ04",'Outside Temp'!B2309,IF(CECCZ="CZ12",'Outside Temp'!B2310, IF(CECCZ="CZ13",'Outside Temp'!B2311))))</f>
        <v>55</v>
      </c>
      <c r="G2308" s="12">
        <f t="shared" si="3"/>
        <v>1</v>
      </c>
    </row>
    <row r="2309" ht="15.75" customHeight="1">
      <c r="A2309" s="13">
        <v>42149.072916666664</v>
      </c>
      <c r="B2309" s="73">
        <f t="shared" si="1"/>
        <v>42149</v>
      </c>
      <c r="C2309" s="74">
        <f>IF(NewCustomer="Yes", IF(COUNTIF($I$2:$I$11,B2309)&gt;0,0,WEEKDAY(B2309,2)),IF(COUNTIF($I$2:$I$21,B2309)&gt;0,0,WEEKDAY(B2309,2)))</f>
        <v>0</v>
      </c>
      <c r="D2309" s="74">
        <f t="shared" si="2"/>
        <v>1</v>
      </c>
      <c r="E2309" s="12">
        <f>IFERROR(VLOOKUP(A2309,'IDAR Meter Data'!$A:$B,2,1),"")</f>
        <v>136</v>
      </c>
      <c r="F2309" s="75">
        <f>IF(CECCZ="CZ03",'Outside Temp'!B2309,IF(CECCZ="CZ04",'Outside Temp'!B2310,IF(CECCZ="CZ12",'Outside Temp'!B2311, IF(CECCZ="CZ13",'Outside Temp'!B2312))))</f>
        <v>55</v>
      </c>
      <c r="G2309" s="12">
        <f t="shared" si="3"/>
        <v>1</v>
      </c>
    </row>
    <row r="2310" ht="15.75" customHeight="1">
      <c r="A2310" s="13">
        <v>42149.083333333336</v>
      </c>
      <c r="B2310" s="73">
        <f t="shared" si="1"/>
        <v>42149</v>
      </c>
      <c r="C2310" s="74">
        <f>IF(NewCustomer="Yes", IF(COUNTIF($I$2:$I$11,B2310)&gt;0,0,WEEKDAY(B2310,2)),IF(COUNTIF($I$2:$I$21,B2310)&gt;0,0,WEEKDAY(B2310,2)))</f>
        <v>0</v>
      </c>
      <c r="D2310" s="74">
        <f t="shared" si="2"/>
        <v>2</v>
      </c>
      <c r="E2310" s="12">
        <f>IFERROR(VLOOKUP(A2310,'IDAR Meter Data'!$A:$B,2,1),"")</f>
        <v>152</v>
      </c>
      <c r="F2310" s="75">
        <f>IF(CECCZ="CZ03",'Outside Temp'!B2310,IF(CECCZ="CZ04",'Outside Temp'!B2311,IF(CECCZ="CZ12",'Outside Temp'!B2312, IF(CECCZ="CZ13",'Outside Temp'!B2313))))</f>
        <v>54.91489362</v>
      </c>
      <c r="G2310" s="12">
        <f t="shared" si="3"/>
        <v>1</v>
      </c>
    </row>
    <row r="2311" ht="15.75" customHeight="1">
      <c r="A2311" s="13">
        <v>42149.09375</v>
      </c>
      <c r="B2311" s="73">
        <f t="shared" si="1"/>
        <v>42149</v>
      </c>
      <c r="C2311" s="74">
        <f>IF(NewCustomer="Yes", IF(COUNTIF($I$2:$I$11,B2311)&gt;0,0,WEEKDAY(B2311,2)),IF(COUNTIF($I$2:$I$21,B2311)&gt;0,0,WEEKDAY(B2311,2)))</f>
        <v>0</v>
      </c>
      <c r="D2311" s="74">
        <f t="shared" si="2"/>
        <v>2</v>
      </c>
      <c r="E2311" s="12">
        <f>IFERROR(VLOOKUP(A2311,'IDAR Meter Data'!$A:$B,2,1),"")</f>
        <v>134</v>
      </c>
      <c r="F2311" s="75">
        <f>IF(CECCZ="CZ03",'Outside Temp'!B2311,IF(CECCZ="CZ04",'Outside Temp'!B2312,IF(CECCZ="CZ12",'Outside Temp'!B2313, IF(CECCZ="CZ13",'Outside Temp'!B2314))))</f>
        <v>54.59574468</v>
      </c>
      <c r="G2311" s="12">
        <f t="shared" si="3"/>
        <v>1</v>
      </c>
    </row>
    <row r="2312" ht="15.75" customHeight="1">
      <c r="A2312" s="13">
        <v>42149.104166666664</v>
      </c>
      <c r="B2312" s="73">
        <f t="shared" si="1"/>
        <v>42149</v>
      </c>
      <c r="C2312" s="74">
        <f>IF(NewCustomer="Yes", IF(COUNTIF($I$2:$I$11,B2312)&gt;0,0,WEEKDAY(B2312,2)),IF(COUNTIF($I$2:$I$21,B2312)&gt;0,0,WEEKDAY(B2312,2)))</f>
        <v>0</v>
      </c>
      <c r="D2312" s="74">
        <f t="shared" si="2"/>
        <v>2</v>
      </c>
      <c r="E2312" s="12">
        <f>IFERROR(VLOOKUP(A2312,'IDAR Meter Data'!$A:$B,2,1),"")</f>
        <v>136</v>
      </c>
      <c r="F2312" s="75">
        <f>IF(CECCZ="CZ03",'Outside Temp'!B2312,IF(CECCZ="CZ04",'Outside Temp'!B2313,IF(CECCZ="CZ12",'Outside Temp'!B2314, IF(CECCZ="CZ13",'Outside Temp'!B2315))))</f>
        <v>54.27659574</v>
      </c>
      <c r="G2312" s="12">
        <f t="shared" si="3"/>
        <v>1</v>
      </c>
    </row>
    <row r="2313" ht="15.75" customHeight="1">
      <c r="A2313" s="13">
        <v>42149.114583333336</v>
      </c>
      <c r="B2313" s="73">
        <f t="shared" si="1"/>
        <v>42149</v>
      </c>
      <c r="C2313" s="74">
        <f>IF(NewCustomer="Yes", IF(COUNTIF($I$2:$I$11,B2313)&gt;0,0,WEEKDAY(B2313,2)),IF(COUNTIF($I$2:$I$21,B2313)&gt;0,0,WEEKDAY(B2313,2)))</f>
        <v>0</v>
      </c>
      <c r="D2313" s="74">
        <f t="shared" si="2"/>
        <v>2</v>
      </c>
      <c r="E2313" s="12">
        <f>IFERROR(VLOOKUP(A2313,'IDAR Meter Data'!$A:$B,2,1),"")</f>
        <v>141</v>
      </c>
      <c r="F2313" s="75">
        <f>IF(CECCZ="CZ03",'Outside Temp'!B2313,IF(CECCZ="CZ04",'Outside Temp'!B2314,IF(CECCZ="CZ12",'Outside Temp'!B2315, IF(CECCZ="CZ13",'Outside Temp'!B2316))))</f>
        <v>53.84615385</v>
      </c>
      <c r="G2313" s="12">
        <f t="shared" si="3"/>
        <v>1</v>
      </c>
    </row>
    <row r="2314" ht="15.75" customHeight="1">
      <c r="A2314" s="13">
        <v>42149.125</v>
      </c>
      <c r="B2314" s="73">
        <f t="shared" si="1"/>
        <v>42149</v>
      </c>
      <c r="C2314" s="74">
        <f>IF(NewCustomer="Yes", IF(COUNTIF($I$2:$I$11,B2314)&gt;0,0,WEEKDAY(B2314,2)),IF(COUNTIF($I$2:$I$21,B2314)&gt;0,0,WEEKDAY(B2314,2)))</f>
        <v>0</v>
      </c>
      <c r="D2314" s="74">
        <f t="shared" si="2"/>
        <v>3</v>
      </c>
      <c r="E2314" s="12">
        <f>IFERROR(VLOOKUP(A2314,'IDAR Meter Data'!$A:$B,2,1),"")</f>
        <v>135</v>
      </c>
      <c r="F2314" s="75">
        <f>IF(CECCZ="CZ03",'Outside Temp'!B2314,IF(CECCZ="CZ04",'Outside Temp'!B2315,IF(CECCZ="CZ12",'Outside Temp'!B2316, IF(CECCZ="CZ13",'Outside Temp'!B2317))))</f>
        <v>53.19047619</v>
      </c>
      <c r="G2314" s="12">
        <f t="shared" si="3"/>
        <v>1</v>
      </c>
    </row>
    <row r="2315" ht="15.75" customHeight="1">
      <c r="A2315" s="13">
        <v>42149.135416666664</v>
      </c>
      <c r="B2315" s="73">
        <f t="shared" si="1"/>
        <v>42149</v>
      </c>
      <c r="C2315" s="74">
        <f>IF(NewCustomer="Yes", IF(COUNTIF($I$2:$I$11,B2315)&gt;0,0,WEEKDAY(B2315,2)),IF(COUNTIF($I$2:$I$21,B2315)&gt;0,0,WEEKDAY(B2315,2)))</f>
        <v>0</v>
      </c>
      <c r="D2315" s="74">
        <f t="shared" si="2"/>
        <v>3</v>
      </c>
      <c r="E2315" s="12">
        <f>IFERROR(VLOOKUP(A2315,'IDAR Meter Data'!$A:$B,2,1),"")</f>
        <v>148</v>
      </c>
      <c r="F2315" s="75">
        <f>IF(CECCZ="CZ03",'Outside Temp'!B2315,IF(CECCZ="CZ04",'Outside Temp'!B2316,IF(CECCZ="CZ12",'Outside Temp'!B2317, IF(CECCZ="CZ13",'Outside Temp'!B2318))))</f>
        <v>53.9047619</v>
      </c>
      <c r="G2315" s="12">
        <f t="shared" si="3"/>
        <v>1</v>
      </c>
    </row>
    <row r="2316" ht="15.75" customHeight="1">
      <c r="A2316" s="13">
        <v>42149.145833333336</v>
      </c>
      <c r="B2316" s="73">
        <f t="shared" si="1"/>
        <v>42149</v>
      </c>
      <c r="C2316" s="74">
        <f>IF(NewCustomer="Yes", IF(COUNTIF($I$2:$I$11,B2316)&gt;0,0,WEEKDAY(B2316,2)),IF(COUNTIF($I$2:$I$21,B2316)&gt;0,0,WEEKDAY(B2316,2)))</f>
        <v>0</v>
      </c>
      <c r="D2316" s="74">
        <f t="shared" si="2"/>
        <v>3</v>
      </c>
      <c r="E2316" s="12">
        <f>IFERROR(VLOOKUP(A2316,'IDAR Meter Data'!$A:$B,2,1),"")</f>
        <v>139</v>
      </c>
      <c r="F2316" s="75">
        <f>IF(CECCZ="CZ03",'Outside Temp'!B2316,IF(CECCZ="CZ04",'Outside Temp'!B2317,IF(CECCZ="CZ12",'Outside Temp'!B2318, IF(CECCZ="CZ13",'Outside Temp'!B2319))))</f>
        <v>53.66666667</v>
      </c>
      <c r="G2316" s="12">
        <f t="shared" si="3"/>
        <v>1</v>
      </c>
    </row>
    <row r="2317" ht="15.75" customHeight="1">
      <c r="A2317" s="13">
        <v>42149.15625</v>
      </c>
      <c r="B2317" s="73">
        <f t="shared" si="1"/>
        <v>42149</v>
      </c>
      <c r="C2317" s="74">
        <f>IF(NewCustomer="Yes", IF(COUNTIF($I$2:$I$11,B2317)&gt;0,0,WEEKDAY(B2317,2)),IF(COUNTIF($I$2:$I$21,B2317)&gt;0,0,WEEKDAY(B2317,2)))</f>
        <v>0</v>
      </c>
      <c r="D2317" s="74">
        <f t="shared" si="2"/>
        <v>3</v>
      </c>
      <c r="E2317" s="12">
        <f>IFERROR(VLOOKUP(A2317,'IDAR Meter Data'!$A:$B,2,1),"")</f>
        <v>135</v>
      </c>
      <c r="F2317" s="75">
        <f>IF(CECCZ="CZ03",'Outside Temp'!B2317,IF(CECCZ="CZ04",'Outside Temp'!B2318,IF(CECCZ="CZ12",'Outside Temp'!B2319, IF(CECCZ="CZ13",'Outside Temp'!B2320))))</f>
        <v>53.28205128</v>
      </c>
      <c r="G2317" s="12">
        <f t="shared" si="3"/>
        <v>1</v>
      </c>
    </row>
    <row r="2318" ht="15.75" customHeight="1">
      <c r="A2318" s="13">
        <v>42149.166666666664</v>
      </c>
      <c r="B2318" s="73">
        <f t="shared" si="1"/>
        <v>42149</v>
      </c>
      <c r="C2318" s="74">
        <f>IF(NewCustomer="Yes", IF(COUNTIF($I$2:$I$11,B2318)&gt;0,0,WEEKDAY(B2318,2)),IF(COUNTIF($I$2:$I$21,B2318)&gt;0,0,WEEKDAY(B2318,2)))</f>
        <v>0</v>
      </c>
      <c r="D2318" s="74">
        <f t="shared" si="2"/>
        <v>4</v>
      </c>
      <c r="E2318" s="12">
        <f>IFERROR(VLOOKUP(A2318,'IDAR Meter Data'!$A:$B,2,1),"")</f>
        <v>135</v>
      </c>
      <c r="F2318" s="75">
        <f>IF(CECCZ="CZ03",'Outside Temp'!B2318,IF(CECCZ="CZ04",'Outside Temp'!B2319,IF(CECCZ="CZ12",'Outside Temp'!B2320, IF(CECCZ="CZ13",'Outside Temp'!B2321))))</f>
        <v>53.0754717</v>
      </c>
      <c r="G2318" s="12">
        <f t="shared" si="3"/>
        <v>1</v>
      </c>
    </row>
    <row r="2319" ht="15.75" customHeight="1">
      <c r="A2319" s="13">
        <v>42149.177083333336</v>
      </c>
      <c r="B2319" s="73">
        <f t="shared" si="1"/>
        <v>42149</v>
      </c>
      <c r="C2319" s="74">
        <f>IF(NewCustomer="Yes", IF(COUNTIF($I$2:$I$11,B2319)&gt;0,0,WEEKDAY(B2319,2)),IF(COUNTIF($I$2:$I$21,B2319)&gt;0,0,WEEKDAY(B2319,2)))</f>
        <v>0</v>
      </c>
      <c r="D2319" s="74">
        <f t="shared" si="2"/>
        <v>4</v>
      </c>
      <c r="E2319" s="12">
        <f>IFERROR(VLOOKUP(A2319,'IDAR Meter Data'!$A:$B,2,1),"")</f>
        <v>143</v>
      </c>
      <c r="F2319" s="75">
        <f>IF(CECCZ="CZ03",'Outside Temp'!B2319,IF(CECCZ="CZ04",'Outside Temp'!B2320,IF(CECCZ="CZ12",'Outside Temp'!B2321, IF(CECCZ="CZ13",'Outside Temp'!B2322))))</f>
        <v>53.35849057</v>
      </c>
      <c r="G2319" s="12">
        <f t="shared" si="3"/>
        <v>1</v>
      </c>
    </row>
    <row r="2320" ht="15.75" customHeight="1">
      <c r="A2320" s="13">
        <v>42149.1875</v>
      </c>
      <c r="B2320" s="73">
        <f t="shared" si="1"/>
        <v>42149</v>
      </c>
      <c r="C2320" s="74">
        <f>IF(NewCustomer="Yes", IF(COUNTIF($I$2:$I$11,B2320)&gt;0,0,WEEKDAY(B2320,2)),IF(COUNTIF($I$2:$I$21,B2320)&gt;0,0,WEEKDAY(B2320,2)))</f>
        <v>0</v>
      </c>
      <c r="D2320" s="74">
        <f t="shared" si="2"/>
        <v>4</v>
      </c>
      <c r="E2320" s="12">
        <f>IFERROR(VLOOKUP(A2320,'IDAR Meter Data'!$A:$B,2,1),"")</f>
        <v>146</v>
      </c>
      <c r="F2320" s="75">
        <f>IF(CECCZ="CZ03",'Outside Temp'!B2320,IF(CECCZ="CZ04",'Outside Temp'!B2321,IF(CECCZ="CZ12",'Outside Temp'!B2322, IF(CECCZ="CZ13",'Outside Temp'!B2323))))</f>
        <v>53.64150943</v>
      </c>
      <c r="G2320" s="12">
        <f t="shared" si="3"/>
        <v>1</v>
      </c>
    </row>
    <row r="2321" ht="15.75" customHeight="1">
      <c r="A2321" s="13">
        <v>42149.197916666664</v>
      </c>
      <c r="B2321" s="73">
        <f t="shared" si="1"/>
        <v>42149</v>
      </c>
      <c r="C2321" s="74">
        <f>IF(NewCustomer="Yes", IF(COUNTIF($I$2:$I$11,B2321)&gt;0,0,WEEKDAY(B2321,2)),IF(COUNTIF($I$2:$I$21,B2321)&gt;0,0,WEEKDAY(B2321,2)))</f>
        <v>0</v>
      </c>
      <c r="D2321" s="74">
        <f t="shared" si="2"/>
        <v>4</v>
      </c>
      <c r="E2321" s="12">
        <f>IFERROR(VLOOKUP(A2321,'IDAR Meter Data'!$A:$B,2,1),"")</f>
        <v>134</v>
      </c>
      <c r="F2321" s="75">
        <f>IF(CECCZ="CZ03",'Outside Temp'!B2321,IF(CECCZ="CZ04",'Outside Temp'!B2322,IF(CECCZ="CZ12",'Outside Temp'!B2323, IF(CECCZ="CZ13",'Outside Temp'!B2324))))</f>
        <v>53.9245283</v>
      </c>
      <c r="G2321" s="12">
        <f t="shared" si="3"/>
        <v>1</v>
      </c>
    </row>
    <row r="2322" ht="15.75" customHeight="1">
      <c r="A2322" s="13">
        <v>42149.208333333336</v>
      </c>
      <c r="B2322" s="73">
        <f t="shared" si="1"/>
        <v>42149</v>
      </c>
      <c r="C2322" s="74">
        <f>IF(NewCustomer="Yes", IF(COUNTIF($I$2:$I$11,B2322)&gt;0,0,WEEKDAY(B2322,2)),IF(COUNTIF($I$2:$I$21,B2322)&gt;0,0,WEEKDAY(B2322,2)))</f>
        <v>0</v>
      </c>
      <c r="D2322" s="74">
        <f t="shared" si="2"/>
        <v>5</v>
      </c>
      <c r="E2322" s="12">
        <f>IFERROR(VLOOKUP(A2322,'IDAR Meter Data'!$A:$B,2,1),"")</f>
        <v>147</v>
      </c>
      <c r="F2322" s="75">
        <f>IF(CECCZ="CZ03",'Outside Temp'!B2322,IF(CECCZ="CZ04",'Outside Temp'!B2323,IF(CECCZ="CZ12",'Outside Temp'!B2324, IF(CECCZ="CZ13",'Outside Temp'!B2325))))</f>
        <v>53.06896552</v>
      </c>
      <c r="G2322" s="12">
        <f t="shared" si="3"/>
        <v>1</v>
      </c>
    </row>
    <row r="2323" ht="15.75" customHeight="1">
      <c r="A2323" s="13">
        <v>42149.21875</v>
      </c>
      <c r="B2323" s="73">
        <f t="shared" si="1"/>
        <v>42149</v>
      </c>
      <c r="C2323" s="74">
        <f>IF(NewCustomer="Yes", IF(COUNTIF($I$2:$I$11,B2323)&gt;0,0,WEEKDAY(B2323,2)),IF(COUNTIF($I$2:$I$21,B2323)&gt;0,0,WEEKDAY(B2323,2)))</f>
        <v>0</v>
      </c>
      <c r="D2323" s="74">
        <f t="shared" si="2"/>
        <v>5</v>
      </c>
      <c r="E2323" s="12">
        <f>IFERROR(VLOOKUP(A2323,'IDAR Meter Data'!$A:$B,2,1),"")</f>
        <v>134</v>
      </c>
      <c r="F2323" s="75">
        <f>IF(CECCZ="CZ03",'Outside Temp'!B2323,IF(CECCZ="CZ04",'Outside Temp'!B2324,IF(CECCZ="CZ12",'Outside Temp'!B2325, IF(CECCZ="CZ13",'Outside Temp'!B2326))))</f>
        <v>53.32758621</v>
      </c>
      <c r="G2323" s="12">
        <f t="shared" si="3"/>
        <v>1</v>
      </c>
    </row>
    <row r="2324" ht="15.75" customHeight="1">
      <c r="A2324" s="13">
        <v>42149.229166666664</v>
      </c>
      <c r="B2324" s="73">
        <f t="shared" si="1"/>
        <v>42149</v>
      </c>
      <c r="C2324" s="74">
        <f>IF(NewCustomer="Yes", IF(COUNTIF($I$2:$I$11,B2324)&gt;0,0,WEEKDAY(B2324,2)),IF(COUNTIF($I$2:$I$21,B2324)&gt;0,0,WEEKDAY(B2324,2)))</f>
        <v>0</v>
      </c>
      <c r="D2324" s="74">
        <f t="shared" si="2"/>
        <v>5</v>
      </c>
      <c r="E2324" s="12">
        <f>IFERROR(VLOOKUP(A2324,'IDAR Meter Data'!$A:$B,2,1),"")</f>
        <v>135</v>
      </c>
      <c r="F2324" s="75">
        <f>IF(CECCZ="CZ03",'Outside Temp'!B2324,IF(CECCZ="CZ04",'Outside Temp'!B2325,IF(CECCZ="CZ12",'Outside Temp'!B2326, IF(CECCZ="CZ13",'Outside Temp'!B2327))))</f>
        <v>53.5862069</v>
      </c>
      <c r="G2324" s="12">
        <f t="shared" si="3"/>
        <v>1</v>
      </c>
    </row>
    <row r="2325" ht="15.75" customHeight="1">
      <c r="A2325" s="13">
        <v>42149.239583333336</v>
      </c>
      <c r="B2325" s="73">
        <f t="shared" si="1"/>
        <v>42149</v>
      </c>
      <c r="C2325" s="74">
        <f>IF(NewCustomer="Yes", IF(COUNTIF($I$2:$I$11,B2325)&gt;0,0,WEEKDAY(B2325,2)),IF(COUNTIF($I$2:$I$21,B2325)&gt;0,0,WEEKDAY(B2325,2)))</f>
        <v>0</v>
      </c>
      <c r="D2325" s="74">
        <f t="shared" si="2"/>
        <v>5</v>
      </c>
      <c r="E2325" s="12">
        <f>IFERROR(VLOOKUP(A2325,'IDAR Meter Data'!$A:$B,2,1),"")</f>
        <v>130</v>
      </c>
      <c r="F2325" s="75">
        <f>IF(CECCZ="CZ03",'Outside Temp'!B2325,IF(CECCZ="CZ04",'Outside Temp'!B2326,IF(CECCZ="CZ12",'Outside Temp'!B2327, IF(CECCZ="CZ13",'Outside Temp'!B2328))))</f>
        <v>53.84482759</v>
      </c>
      <c r="G2325" s="12">
        <f t="shared" si="3"/>
        <v>1</v>
      </c>
    </row>
    <row r="2326" ht="15.75" customHeight="1">
      <c r="A2326" s="13">
        <v>42149.25</v>
      </c>
      <c r="B2326" s="73">
        <f t="shared" si="1"/>
        <v>42149</v>
      </c>
      <c r="C2326" s="74">
        <f>IF(NewCustomer="Yes", IF(COUNTIF($I$2:$I$11,B2326)&gt;0,0,WEEKDAY(B2326,2)),IF(COUNTIF($I$2:$I$21,B2326)&gt;0,0,WEEKDAY(B2326,2)))</f>
        <v>0</v>
      </c>
      <c r="D2326" s="74">
        <f t="shared" si="2"/>
        <v>6</v>
      </c>
      <c r="E2326" s="12">
        <f>IFERROR(VLOOKUP(A2326,'IDAR Meter Data'!$A:$B,2,1),"")</f>
        <v>141</v>
      </c>
      <c r="F2326" s="75">
        <f>IF(CECCZ="CZ03",'Outside Temp'!B2326,IF(CECCZ="CZ04",'Outside Temp'!B2327,IF(CECCZ="CZ12",'Outside Temp'!B2328, IF(CECCZ="CZ13",'Outside Temp'!B2329))))</f>
        <v>53.19047619</v>
      </c>
      <c r="G2326" s="12">
        <f t="shared" si="3"/>
        <v>1</v>
      </c>
    </row>
    <row r="2327" ht="15.75" customHeight="1">
      <c r="A2327" s="13">
        <v>42149.260416666664</v>
      </c>
      <c r="B2327" s="73">
        <f t="shared" si="1"/>
        <v>42149</v>
      </c>
      <c r="C2327" s="74">
        <f>IF(NewCustomer="Yes", IF(COUNTIF($I$2:$I$11,B2327)&gt;0,0,WEEKDAY(B2327,2)),IF(COUNTIF($I$2:$I$21,B2327)&gt;0,0,WEEKDAY(B2327,2)))</f>
        <v>0</v>
      </c>
      <c r="D2327" s="74">
        <f t="shared" si="2"/>
        <v>6</v>
      </c>
      <c r="E2327" s="12">
        <f>IFERROR(VLOOKUP(A2327,'IDAR Meter Data'!$A:$B,2,1),"")</f>
        <v>134</v>
      </c>
      <c r="F2327" s="75">
        <f>IF(CECCZ="CZ03",'Outside Temp'!B2327,IF(CECCZ="CZ04",'Outside Temp'!B2328,IF(CECCZ="CZ12",'Outside Temp'!B2329, IF(CECCZ="CZ13",'Outside Temp'!B2330))))</f>
        <v>53.9047619</v>
      </c>
      <c r="G2327" s="12">
        <f t="shared" si="3"/>
        <v>1</v>
      </c>
    </row>
    <row r="2328" ht="15.75" customHeight="1">
      <c r="A2328" s="13">
        <v>42149.270833333336</v>
      </c>
      <c r="B2328" s="73">
        <f t="shared" si="1"/>
        <v>42149</v>
      </c>
      <c r="C2328" s="74">
        <f>IF(NewCustomer="Yes", IF(COUNTIF($I$2:$I$11,B2328)&gt;0,0,WEEKDAY(B2328,2)),IF(COUNTIF($I$2:$I$21,B2328)&gt;0,0,WEEKDAY(B2328,2)))</f>
        <v>0</v>
      </c>
      <c r="D2328" s="74">
        <f t="shared" si="2"/>
        <v>6</v>
      </c>
      <c r="E2328" s="12">
        <f>IFERROR(VLOOKUP(A2328,'IDAR Meter Data'!$A:$B,2,1),"")</f>
        <v>130</v>
      </c>
      <c r="F2328" s="75">
        <f>IF(CECCZ="CZ03",'Outside Temp'!B2328,IF(CECCZ="CZ04",'Outside Temp'!B2329,IF(CECCZ="CZ12",'Outside Temp'!B2330, IF(CECCZ="CZ13",'Outside Temp'!B2331))))</f>
        <v>54</v>
      </c>
      <c r="G2328" s="12">
        <f t="shared" si="3"/>
        <v>1</v>
      </c>
    </row>
    <row r="2329" ht="15.75" customHeight="1">
      <c r="A2329" s="13">
        <v>42149.28125</v>
      </c>
      <c r="B2329" s="73">
        <f t="shared" si="1"/>
        <v>42149</v>
      </c>
      <c r="C2329" s="74">
        <f>IF(NewCustomer="Yes", IF(COUNTIF($I$2:$I$11,B2329)&gt;0,0,WEEKDAY(B2329,2)),IF(COUNTIF($I$2:$I$21,B2329)&gt;0,0,WEEKDAY(B2329,2)))</f>
        <v>0</v>
      </c>
      <c r="D2329" s="74">
        <f t="shared" si="2"/>
        <v>6</v>
      </c>
      <c r="E2329" s="12">
        <f>IFERROR(VLOOKUP(A2329,'IDAR Meter Data'!$A:$B,2,1),"")</f>
        <v>126</v>
      </c>
      <c r="F2329" s="75">
        <f>IF(CECCZ="CZ03",'Outside Temp'!B2329,IF(CECCZ="CZ04",'Outside Temp'!B2330,IF(CECCZ="CZ12",'Outside Temp'!B2331, IF(CECCZ="CZ13",'Outside Temp'!B2332))))</f>
        <v>54</v>
      </c>
      <c r="G2329" s="12">
        <f t="shared" si="3"/>
        <v>1</v>
      </c>
    </row>
    <row r="2330" ht="15.75" customHeight="1">
      <c r="A2330" s="13">
        <v>42149.291666666664</v>
      </c>
      <c r="B2330" s="73">
        <f t="shared" si="1"/>
        <v>42149</v>
      </c>
      <c r="C2330" s="74">
        <f>IF(NewCustomer="Yes", IF(COUNTIF($I$2:$I$11,B2330)&gt;0,0,WEEKDAY(B2330,2)),IF(COUNTIF($I$2:$I$21,B2330)&gt;0,0,WEEKDAY(B2330,2)))</f>
        <v>0</v>
      </c>
      <c r="D2330" s="74">
        <f t="shared" si="2"/>
        <v>7</v>
      </c>
      <c r="E2330" s="12">
        <f>IFERROR(VLOOKUP(A2330,'IDAR Meter Data'!$A:$B,2,1),"")</f>
        <v>121</v>
      </c>
      <c r="F2330" s="75">
        <f>IF(CECCZ="CZ03",'Outside Temp'!B2330,IF(CECCZ="CZ04",'Outside Temp'!B2331,IF(CECCZ="CZ12",'Outside Temp'!B2332, IF(CECCZ="CZ13",'Outside Temp'!B2333))))</f>
        <v>53.06666667</v>
      </c>
      <c r="G2330" s="12">
        <f t="shared" si="3"/>
        <v>1</v>
      </c>
    </row>
    <row r="2331" ht="15.75" customHeight="1">
      <c r="A2331" s="13">
        <v>42149.302083333336</v>
      </c>
      <c r="B2331" s="73">
        <f t="shared" si="1"/>
        <v>42149</v>
      </c>
      <c r="C2331" s="74">
        <f>IF(NewCustomer="Yes", IF(COUNTIF($I$2:$I$11,B2331)&gt;0,0,WEEKDAY(B2331,2)),IF(COUNTIF($I$2:$I$21,B2331)&gt;0,0,WEEKDAY(B2331,2)))</f>
        <v>0</v>
      </c>
      <c r="D2331" s="74">
        <f t="shared" si="2"/>
        <v>7</v>
      </c>
      <c r="E2331" s="12">
        <f>IFERROR(VLOOKUP(A2331,'IDAR Meter Data'!$A:$B,2,1),"")</f>
        <v>125</v>
      </c>
      <c r="F2331" s="75">
        <f>IF(CECCZ="CZ03",'Outside Temp'!B2331,IF(CECCZ="CZ04",'Outside Temp'!B2332,IF(CECCZ="CZ12",'Outside Temp'!B2333, IF(CECCZ="CZ13",'Outside Temp'!B2334))))</f>
        <v>53.31666667</v>
      </c>
      <c r="G2331" s="12">
        <f t="shared" si="3"/>
        <v>1</v>
      </c>
    </row>
    <row r="2332" ht="15.75" customHeight="1">
      <c r="A2332" s="13">
        <v>42149.3125</v>
      </c>
      <c r="B2332" s="73">
        <f t="shared" si="1"/>
        <v>42149</v>
      </c>
      <c r="C2332" s="74">
        <f>IF(NewCustomer="Yes", IF(COUNTIF($I$2:$I$11,B2332)&gt;0,0,WEEKDAY(B2332,2)),IF(COUNTIF($I$2:$I$21,B2332)&gt;0,0,WEEKDAY(B2332,2)))</f>
        <v>0</v>
      </c>
      <c r="D2332" s="74">
        <f t="shared" si="2"/>
        <v>7</v>
      </c>
      <c r="E2332" s="12">
        <f>IFERROR(VLOOKUP(A2332,'IDAR Meter Data'!$A:$B,2,1),"")</f>
        <v>118</v>
      </c>
      <c r="F2332" s="75">
        <f>IF(CECCZ="CZ03",'Outside Temp'!B2332,IF(CECCZ="CZ04",'Outside Temp'!B2333,IF(CECCZ="CZ12",'Outside Temp'!B2334, IF(CECCZ="CZ13",'Outside Temp'!B2335))))</f>
        <v>53.56666667</v>
      </c>
      <c r="G2332" s="12">
        <f t="shared" si="3"/>
        <v>1</v>
      </c>
    </row>
    <row r="2333" ht="15.75" customHeight="1">
      <c r="A2333" s="13">
        <v>42149.322916666664</v>
      </c>
      <c r="B2333" s="73">
        <f t="shared" si="1"/>
        <v>42149</v>
      </c>
      <c r="C2333" s="74">
        <f>IF(NewCustomer="Yes", IF(COUNTIF($I$2:$I$11,B2333)&gt;0,0,WEEKDAY(B2333,2)),IF(COUNTIF($I$2:$I$21,B2333)&gt;0,0,WEEKDAY(B2333,2)))</f>
        <v>0</v>
      </c>
      <c r="D2333" s="74">
        <f t="shared" si="2"/>
        <v>7</v>
      </c>
      <c r="E2333" s="12">
        <f>IFERROR(VLOOKUP(A2333,'IDAR Meter Data'!$A:$B,2,1),"")</f>
        <v>123</v>
      </c>
      <c r="F2333" s="75">
        <f>IF(CECCZ="CZ03",'Outside Temp'!B2333,IF(CECCZ="CZ04",'Outside Temp'!B2334,IF(CECCZ="CZ12",'Outside Temp'!B2335, IF(CECCZ="CZ13",'Outside Temp'!B2336))))</f>
        <v>53.81666667</v>
      </c>
      <c r="G2333" s="12">
        <f t="shared" si="3"/>
        <v>1</v>
      </c>
    </row>
    <row r="2334" ht="15.75" customHeight="1">
      <c r="A2334" s="13">
        <v>42149.333333333336</v>
      </c>
      <c r="B2334" s="73">
        <f t="shared" si="1"/>
        <v>42149</v>
      </c>
      <c r="C2334" s="74">
        <f>IF(NewCustomer="Yes", IF(COUNTIF($I$2:$I$11,B2334)&gt;0,0,WEEKDAY(B2334,2)),IF(COUNTIF($I$2:$I$21,B2334)&gt;0,0,WEEKDAY(B2334,2)))</f>
        <v>0</v>
      </c>
      <c r="D2334" s="74">
        <f t="shared" si="2"/>
        <v>8</v>
      </c>
      <c r="E2334" s="12">
        <f>IFERROR(VLOOKUP(A2334,'IDAR Meter Data'!$A:$B,2,1),"")</f>
        <v>131</v>
      </c>
      <c r="F2334" s="75">
        <f>IF(CECCZ="CZ03",'Outside Temp'!B2334,IF(CECCZ="CZ04",'Outside Temp'!B2335,IF(CECCZ="CZ12",'Outside Temp'!B2336, IF(CECCZ="CZ13",'Outside Temp'!B2337))))</f>
        <v>54.13333333</v>
      </c>
      <c r="G2334" s="12">
        <f t="shared" si="3"/>
        <v>1</v>
      </c>
    </row>
    <row r="2335" ht="15.75" customHeight="1">
      <c r="A2335" s="13">
        <v>42149.34375</v>
      </c>
      <c r="B2335" s="73">
        <f t="shared" si="1"/>
        <v>42149</v>
      </c>
      <c r="C2335" s="74">
        <f>IF(NewCustomer="Yes", IF(COUNTIF($I$2:$I$11,B2335)&gt;0,0,WEEKDAY(B2335,2)),IF(COUNTIF($I$2:$I$21,B2335)&gt;0,0,WEEKDAY(B2335,2)))</f>
        <v>0</v>
      </c>
      <c r="D2335" s="74">
        <f t="shared" si="2"/>
        <v>8</v>
      </c>
      <c r="E2335" s="12">
        <f>IFERROR(VLOOKUP(A2335,'IDAR Meter Data'!$A:$B,2,1),"")</f>
        <v>120</v>
      </c>
      <c r="F2335" s="75">
        <f>IF(CECCZ="CZ03",'Outside Temp'!B2335,IF(CECCZ="CZ04",'Outside Temp'!B2336,IF(CECCZ="CZ12",'Outside Temp'!B2337, IF(CECCZ="CZ13",'Outside Temp'!B2338))))</f>
        <v>54.63333333</v>
      </c>
      <c r="G2335" s="12">
        <f t="shared" si="3"/>
        <v>1</v>
      </c>
    </row>
    <row r="2336" ht="15.75" customHeight="1">
      <c r="A2336" s="13">
        <v>42149.354166666664</v>
      </c>
      <c r="B2336" s="73">
        <f t="shared" si="1"/>
        <v>42149</v>
      </c>
      <c r="C2336" s="74">
        <f>IF(NewCustomer="Yes", IF(COUNTIF($I$2:$I$11,B2336)&gt;0,0,WEEKDAY(B2336,2)),IF(COUNTIF($I$2:$I$21,B2336)&gt;0,0,WEEKDAY(B2336,2)))</f>
        <v>0</v>
      </c>
      <c r="D2336" s="74">
        <f t="shared" si="2"/>
        <v>8</v>
      </c>
      <c r="E2336" s="12">
        <f>IFERROR(VLOOKUP(A2336,'IDAR Meter Data'!$A:$B,2,1),"")</f>
        <v>120</v>
      </c>
      <c r="F2336" s="75">
        <f>IF(CECCZ="CZ03",'Outside Temp'!B2336,IF(CECCZ="CZ04",'Outside Temp'!B2337,IF(CECCZ="CZ12",'Outside Temp'!B2338, IF(CECCZ="CZ13",'Outside Temp'!B2339))))</f>
        <v>55.13333333</v>
      </c>
      <c r="G2336" s="12">
        <f t="shared" si="3"/>
        <v>1</v>
      </c>
    </row>
    <row r="2337" ht="15.75" customHeight="1">
      <c r="A2337" s="13">
        <v>42149.364583333336</v>
      </c>
      <c r="B2337" s="73">
        <f t="shared" si="1"/>
        <v>42149</v>
      </c>
      <c r="C2337" s="74">
        <f>IF(NewCustomer="Yes", IF(COUNTIF($I$2:$I$11,B2337)&gt;0,0,WEEKDAY(B2337,2)),IF(COUNTIF($I$2:$I$21,B2337)&gt;0,0,WEEKDAY(B2337,2)))</f>
        <v>0</v>
      </c>
      <c r="D2337" s="74">
        <f t="shared" si="2"/>
        <v>8</v>
      </c>
      <c r="E2337" s="12">
        <f>IFERROR(VLOOKUP(A2337,'IDAR Meter Data'!$A:$B,2,1),"")</f>
        <v>117</v>
      </c>
      <c r="F2337" s="75">
        <f>IF(CECCZ="CZ03",'Outside Temp'!B2337,IF(CECCZ="CZ04",'Outside Temp'!B2338,IF(CECCZ="CZ12",'Outside Temp'!B2339, IF(CECCZ="CZ13",'Outside Temp'!B2340))))</f>
        <v>55.63333333</v>
      </c>
      <c r="G2337" s="12">
        <f t="shared" si="3"/>
        <v>1</v>
      </c>
    </row>
    <row r="2338" ht="15.75" customHeight="1">
      <c r="A2338" s="13">
        <v>42149.375</v>
      </c>
      <c r="B2338" s="73">
        <f t="shared" si="1"/>
        <v>42149</v>
      </c>
      <c r="C2338" s="74">
        <f>IF(NewCustomer="Yes", IF(COUNTIF($I$2:$I$11,B2338)&gt;0,0,WEEKDAY(B2338,2)),IF(COUNTIF($I$2:$I$21,B2338)&gt;0,0,WEEKDAY(B2338,2)))</f>
        <v>0</v>
      </c>
      <c r="D2338" s="74">
        <f t="shared" si="2"/>
        <v>9</v>
      </c>
      <c r="E2338" s="12">
        <f>IFERROR(VLOOKUP(A2338,'IDAR Meter Data'!$A:$B,2,1),"")</f>
        <v>126</v>
      </c>
      <c r="F2338" s="75">
        <f>IF(CECCZ="CZ03",'Outside Temp'!B2338,IF(CECCZ="CZ04",'Outside Temp'!B2339,IF(CECCZ="CZ12",'Outside Temp'!B2340, IF(CECCZ="CZ13",'Outside Temp'!B2341))))</f>
        <v>55.8</v>
      </c>
      <c r="G2338" s="12">
        <f t="shared" si="3"/>
        <v>1</v>
      </c>
    </row>
    <row r="2339" ht="15.75" customHeight="1">
      <c r="A2339" s="13">
        <v>42149.385416666664</v>
      </c>
      <c r="B2339" s="73">
        <f t="shared" si="1"/>
        <v>42149</v>
      </c>
      <c r="C2339" s="74">
        <f>IF(NewCustomer="Yes", IF(COUNTIF($I$2:$I$11,B2339)&gt;0,0,WEEKDAY(B2339,2)),IF(COUNTIF($I$2:$I$21,B2339)&gt;0,0,WEEKDAY(B2339,2)))</f>
        <v>0</v>
      </c>
      <c r="D2339" s="74">
        <f t="shared" si="2"/>
        <v>9</v>
      </c>
      <c r="E2339" s="12">
        <f>IFERROR(VLOOKUP(A2339,'IDAR Meter Data'!$A:$B,2,1),"")</f>
        <v>129</v>
      </c>
      <c r="F2339" s="75">
        <f>IF(CECCZ="CZ03",'Outside Temp'!B2339,IF(CECCZ="CZ04",'Outside Temp'!B2340,IF(CECCZ="CZ12",'Outside Temp'!B2341, IF(CECCZ="CZ13",'Outside Temp'!B2342))))</f>
        <v>55.05</v>
      </c>
      <c r="G2339" s="12">
        <f t="shared" si="3"/>
        <v>1</v>
      </c>
    </row>
    <row r="2340" ht="15.75" customHeight="1">
      <c r="A2340" s="13">
        <v>42149.395833333336</v>
      </c>
      <c r="B2340" s="73">
        <f t="shared" si="1"/>
        <v>42149</v>
      </c>
      <c r="C2340" s="74">
        <f>IF(NewCustomer="Yes", IF(COUNTIF($I$2:$I$11,B2340)&gt;0,0,WEEKDAY(B2340,2)),IF(COUNTIF($I$2:$I$21,B2340)&gt;0,0,WEEKDAY(B2340,2)))</f>
        <v>0</v>
      </c>
      <c r="D2340" s="74">
        <f t="shared" si="2"/>
        <v>9</v>
      </c>
      <c r="E2340" s="12">
        <f>IFERROR(VLOOKUP(A2340,'IDAR Meter Data'!$A:$B,2,1),"")</f>
        <v>123</v>
      </c>
      <c r="F2340" s="75">
        <f>IF(CECCZ="CZ03",'Outside Temp'!B2340,IF(CECCZ="CZ04",'Outside Temp'!B2341,IF(CECCZ="CZ12",'Outside Temp'!B2342, IF(CECCZ="CZ13",'Outside Temp'!B2343))))</f>
        <v>55.35</v>
      </c>
      <c r="G2340" s="12">
        <f t="shared" si="3"/>
        <v>1</v>
      </c>
    </row>
    <row r="2341" ht="15.75" customHeight="1">
      <c r="A2341" s="13">
        <v>42149.40625</v>
      </c>
      <c r="B2341" s="73">
        <f t="shared" si="1"/>
        <v>42149</v>
      </c>
      <c r="C2341" s="74">
        <f>IF(NewCustomer="Yes", IF(COUNTIF($I$2:$I$11,B2341)&gt;0,0,WEEKDAY(B2341,2)),IF(COUNTIF($I$2:$I$21,B2341)&gt;0,0,WEEKDAY(B2341,2)))</f>
        <v>0</v>
      </c>
      <c r="D2341" s="74">
        <f t="shared" si="2"/>
        <v>9</v>
      </c>
      <c r="E2341" s="12">
        <f>IFERROR(VLOOKUP(A2341,'IDAR Meter Data'!$A:$B,2,1),"")</f>
        <v>123</v>
      </c>
      <c r="F2341" s="75">
        <f>IF(CECCZ="CZ03",'Outside Temp'!B2341,IF(CECCZ="CZ04",'Outside Temp'!B2342,IF(CECCZ="CZ12",'Outside Temp'!B2343, IF(CECCZ="CZ13",'Outside Temp'!B2344))))</f>
        <v>55.725</v>
      </c>
      <c r="G2341" s="12">
        <f t="shared" si="3"/>
        <v>1</v>
      </c>
    </row>
    <row r="2342" ht="15.75" customHeight="1">
      <c r="A2342" s="13">
        <v>42149.416666666664</v>
      </c>
      <c r="B2342" s="73">
        <f t="shared" si="1"/>
        <v>42149</v>
      </c>
      <c r="C2342" s="74">
        <f>IF(NewCustomer="Yes", IF(COUNTIF($I$2:$I$11,B2342)&gt;0,0,WEEKDAY(B2342,2)),IF(COUNTIF($I$2:$I$21,B2342)&gt;0,0,WEEKDAY(B2342,2)))</f>
        <v>0</v>
      </c>
      <c r="D2342" s="74">
        <f t="shared" si="2"/>
        <v>10</v>
      </c>
      <c r="E2342" s="12">
        <f>IFERROR(VLOOKUP(A2342,'IDAR Meter Data'!$A:$B,2,1),"")</f>
        <v>128</v>
      </c>
      <c r="F2342" s="75">
        <f>IF(CECCZ="CZ03",'Outside Temp'!B2342,IF(CECCZ="CZ04",'Outside Temp'!B2343,IF(CECCZ="CZ12",'Outside Temp'!B2344, IF(CECCZ="CZ13",'Outside Temp'!B2345))))</f>
        <v>56.2</v>
      </c>
      <c r="G2342" s="12">
        <f t="shared" si="3"/>
        <v>1</v>
      </c>
    </row>
    <row r="2343" ht="15.75" customHeight="1">
      <c r="A2343" s="13">
        <v>42149.427083333336</v>
      </c>
      <c r="B2343" s="73">
        <f t="shared" si="1"/>
        <v>42149</v>
      </c>
      <c r="C2343" s="74">
        <f>IF(NewCustomer="Yes", IF(COUNTIF($I$2:$I$11,B2343)&gt;0,0,WEEKDAY(B2343,2)),IF(COUNTIF($I$2:$I$21,B2343)&gt;0,0,WEEKDAY(B2343,2)))</f>
        <v>0</v>
      </c>
      <c r="D2343" s="74">
        <f t="shared" si="2"/>
        <v>10</v>
      </c>
      <c r="E2343" s="12">
        <f>IFERROR(VLOOKUP(A2343,'IDAR Meter Data'!$A:$B,2,1),"")</f>
        <v>133</v>
      </c>
      <c r="F2343" s="75">
        <f>IF(CECCZ="CZ03",'Outside Temp'!B2343,IF(CECCZ="CZ04",'Outside Temp'!B2344,IF(CECCZ="CZ12",'Outside Temp'!B2345, IF(CECCZ="CZ13",'Outside Temp'!B2346))))</f>
        <v>56.95</v>
      </c>
      <c r="G2343" s="12">
        <f t="shared" si="3"/>
        <v>1</v>
      </c>
    </row>
    <row r="2344" ht="15.75" customHeight="1">
      <c r="A2344" s="13">
        <v>42149.4375</v>
      </c>
      <c r="B2344" s="73">
        <f t="shared" si="1"/>
        <v>42149</v>
      </c>
      <c r="C2344" s="74">
        <f>IF(NewCustomer="Yes", IF(COUNTIF($I$2:$I$11,B2344)&gt;0,0,WEEKDAY(B2344,2)),IF(COUNTIF($I$2:$I$21,B2344)&gt;0,0,WEEKDAY(B2344,2)))</f>
        <v>0</v>
      </c>
      <c r="D2344" s="74">
        <f t="shared" si="2"/>
        <v>10</v>
      </c>
      <c r="E2344" s="12">
        <f>IFERROR(VLOOKUP(A2344,'IDAR Meter Data'!$A:$B,2,1),"")</f>
        <v>143</v>
      </c>
      <c r="F2344" s="75">
        <f>IF(CECCZ="CZ03",'Outside Temp'!B2344,IF(CECCZ="CZ04",'Outside Temp'!B2345,IF(CECCZ="CZ12",'Outside Temp'!B2346, IF(CECCZ="CZ13",'Outside Temp'!B2347))))</f>
        <v>57.7</v>
      </c>
      <c r="G2344" s="12">
        <f t="shared" si="3"/>
        <v>1</v>
      </c>
    </row>
    <row r="2345" ht="15.75" customHeight="1">
      <c r="A2345" s="13">
        <v>42149.447916666664</v>
      </c>
      <c r="B2345" s="73">
        <f t="shared" si="1"/>
        <v>42149</v>
      </c>
      <c r="C2345" s="74">
        <f>IF(NewCustomer="Yes", IF(COUNTIF($I$2:$I$11,B2345)&gt;0,0,WEEKDAY(B2345,2)),IF(COUNTIF($I$2:$I$21,B2345)&gt;0,0,WEEKDAY(B2345,2)))</f>
        <v>0</v>
      </c>
      <c r="D2345" s="74">
        <f t="shared" si="2"/>
        <v>10</v>
      </c>
      <c r="E2345" s="12">
        <f>IFERROR(VLOOKUP(A2345,'IDAR Meter Data'!$A:$B,2,1),"")</f>
        <v>147</v>
      </c>
      <c r="F2345" s="75">
        <f>IF(CECCZ="CZ03",'Outside Temp'!B2345,IF(CECCZ="CZ04",'Outside Temp'!B2346,IF(CECCZ="CZ12",'Outside Temp'!B2347, IF(CECCZ="CZ13",'Outside Temp'!B2348))))</f>
        <v>58.45</v>
      </c>
      <c r="G2345" s="12">
        <f t="shared" si="3"/>
        <v>1</v>
      </c>
    </row>
    <row r="2346" ht="15.75" customHeight="1">
      <c r="A2346" s="13">
        <v>42149.458333333336</v>
      </c>
      <c r="B2346" s="73">
        <f t="shared" si="1"/>
        <v>42149</v>
      </c>
      <c r="C2346" s="74">
        <f>IF(NewCustomer="Yes", IF(COUNTIF($I$2:$I$11,B2346)&gt;0,0,WEEKDAY(B2346,2)),IF(COUNTIF($I$2:$I$21,B2346)&gt;0,0,WEEKDAY(B2346,2)))</f>
        <v>0</v>
      </c>
      <c r="D2346" s="74">
        <f t="shared" si="2"/>
        <v>11</v>
      </c>
      <c r="E2346" s="12">
        <f>IFERROR(VLOOKUP(A2346,'IDAR Meter Data'!$A:$B,2,1),"")</f>
        <v>159</v>
      </c>
      <c r="F2346" s="75">
        <f>IF(CECCZ="CZ03",'Outside Temp'!B2346,IF(CECCZ="CZ04",'Outside Temp'!B2347,IF(CECCZ="CZ12",'Outside Temp'!B2348, IF(CECCZ="CZ13",'Outside Temp'!B2349))))</f>
        <v>59.13333333</v>
      </c>
      <c r="G2346" s="12">
        <f t="shared" si="3"/>
        <v>1</v>
      </c>
    </row>
    <row r="2347" ht="15.75" customHeight="1">
      <c r="A2347" s="13">
        <v>42149.46875</v>
      </c>
      <c r="B2347" s="73">
        <f t="shared" si="1"/>
        <v>42149</v>
      </c>
      <c r="C2347" s="74">
        <f>IF(NewCustomer="Yes", IF(COUNTIF($I$2:$I$11,B2347)&gt;0,0,WEEKDAY(B2347,2)),IF(COUNTIF($I$2:$I$21,B2347)&gt;0,0,WEEKDAY(B2347,2)))</f>
        <v>0</v>
      </c>
      <c r="D2347" s="74">
        <f t="shared" si="2"/>
        <v>11</v>
      </c>
      <c r="E2347" s="12">
        <f>IFERROR(VLOOKUP(A2347,'IDAR Meter Data'!$A:$B,2,1),"")</f>
        <v>149</v>
      </c>
      <c r="F2347" s="75">
        <f>IF(CECCZ="CZ03",'Outside Temp'!B2347,IF(CECCZ="CZ04",'Outside Temp'!B2348,IF(CECCZ="CZ12",'Outside Temp'!B2349, IF(CECCZ="CZ13",'Outside Temp'!B2350))))</f>
        <v>59.63333333</v>
      </c>
      <c r="G2347" s="12">
        <f t="shared" si="3"/>
        <v>1</v>
      </c>
    </row>
    <row r="2348" ht="15.75" customHeight="1">
      <c r="A2348" s="13">
        <v>42149.479166666664</v>
      </c>
      <c r="B2348" s="73">
        <f t="shared" si="1"/>
        <v>42149</v>
      </c>
      <c r="C2348" s="74">
        <f>IF(NewCustomer="Yes", IF(COUNTIF($I$2:$I$11,B2348)&gt;0,0,WEEKDAY(B2348,2)),IF(COUNTIF($I$2:$I$21,B2348)&gt;0,0,WEEKDAY(B2348,2)))</f>
        <v>0</v>
      </c>
      <c r="D2348" s="74">
        <f t="shared" si="2"/>
        <v>11</v>
      </c>
      <c r="E2348" s="12">
        <f>IFERROR(VLOOKUP(A2348,'IDAR Meter Data'!$A:$B,2,1),"")</f>
        <v>158</v>
      </c>
      <c r="F2348" s="75">
        <f>IF(CECCZ="CZ03",'Outside Temp'!B2348,IF(CECCZ="CZ04",'Outside Temp'!B2349,IF(CECCZ="CZ12",'Outside Temp'!B2350, IF(CECCZ="CZ13",'Outside Temp'!B2351))))</f>
        <v>60.13333333</v>
      </c>
      <c r="G2348" s="12">
        <f t="shared" si="3"/>
        <v>1</v>
      </c>
    </row>
    <row r="2349" ht="15.75" customHeight="1">
      <c r="A2349" s="13">
        <v>42149.489583333336</v>
      </c>
      <c r="B2349" s="73">
        <f t="shared" si="1"/>
        <v>42149</v>
      </c>
      <c r="C2349" s="74">
        <f>IF(NewCustomer="Yes", IF(COUNTIF($I$2:$I$11,B2349)&gt;0,0,WEEKDAY(B2349,2)),IF(COUNTIF($I$2:$I$21,B2349)&gt;0,0,WEEKDAY(B2349,2)))</f>
        <v>0</v>
      </c>
      <c r="D2349" s="74">
        <f t="shared" si="2"/>
        <v>11</v>
      </c>
      <c r="E2349" s="12">
        <f>IFERROR(VLOOKUP(A2349,'IDAR Meter Data'!$A:$B,2,1),"")</f>
        <v>164</v>
      </c>
      <c r="F2349" s="75">
        <f>IF(CECCZ="CZ03",'Outside Temp'!B2349,IF(CECCZ="CZ04",'Outside Temp'!B2350,IF(CECCZ="CZ12",'Outside Temp'!B2351, IF(CECCZ="CZ13",'Outside Temp'!B2352))))</f>
        <v>60.63333333</v>
      </c>
      <c r="G2349" s="12">
        <f t="shared" si="3"/>
        <v>1</v>
      </c>
    </row>
    <row r="2350" ht="15.75" customHeight="1">
      <c r="A2350" s="13">
        <v>42149.5</v>
      </c>
      <c r="B2350" s="73">
        <f t="shared" si="1"/>
        <v>42149</v>
      </c>
      <c r="C2350" s="74">
        <f>IF(NewCustomer="Yes", IF(COUNTIF($I$2:$I$11,B2350)&gt;0,0,WEEKDAY(B2350,2)),IF(COUNTIF($I$2:$I$21,B2350)&gt;0,0,WEEKDAY(B2350,2)))</f>
        <v>0</v>
      </c>
      <c r="D2350" s="74">
        <f t="shared" si="2"/>
        <v>12</v>
      </c>
      <c r="E2350" s="12">
        <f>IFERROR(VLOOKUP(A2350,'IDAR Meter Data'!$A:$B,2,1),"")</f>
        <v>168</v>
      </c>
      <c r="F2350" s="75">
        <f>IF(CECCZ="CZ03",'Outside Temp'!B2350,IF(CECCZ="CZ04",'Outside Temp'!B2351,IF(CECCZ="CZ12",'Outside Temp'!B2352, IF(CECCZ="CZ13",'Outside Temp'!B2353))))</f>
        <v>61.06666667</v>
      </c>
      <c r="G2350" s="12">
        <f t="shared" si="3"/>
        <v>1</v>
      </c>
    </row>
    <row r="2351" ht="15.75" customHeight="1">
      <c r="A2351" s="13">
        <v>42149.510416666664</v>
      </c>
      <c r="B2351" s="73">
        <f t="shared" si="1"/>
        <v>42149</v>
      </c>
      <c r="C2351" s="74">
        <f>IF(NewCustomer="Yes", IF(COUNTIF($I$2:$I$11,B2351)&gt;0,0,WEEKDAY(B2351,2)),IF(COUNTIF($I$2:$I$21,B2351)&gt;0,0,WEEKDAY(B2351,2)))</f>
        <v>0</v>
      </c>
      <c r="D2351" s="74">
        <f t="shared" si="2"/>
        <v>12</v>
      </c>
      <c r="E2351" s="12">
        <f>IFERROR(VLOOKUP(A2351,'IDAR Meter Data'!$A:$B,2,1),"")</f>
        <v>166</v>
      </c>
      <c r="F2351" s="75">
        <f>IF(CECCZ="CZ03",'Outside Temp'!B2351,IF(CECCZ="CZ04",'Outside Temp'!B2352,IF(CECCZ="CZ12",'Outside Temp'!B2353, IF(CECCZ="CZ13",'Outside Temp'!B2354))))</f>
        <v>61.31666667</v>
      </c>
      <c r="G2351" s="12">
        <f t="shared" si="3"/>
        <v>1</v>
      </c>
    </row>
    <row r="2352" ht="15.75" customHeight="1">
      <c r="A2352" s="13">
        <v>42149.520833333336</v>
      </c>
      <c r="B2352" s="73">
        <f t="shared" si="1"/>
        <v>42149</v>
      </c>
      <c r="C2352" s="74">
        <f>IF(NewCustomer="Yes", IF(COUNTIF($I$2:$I$11,B2352)&gt;0,0,WEEKDAY(B2352,2)),IF(COUNTIF($I$2:$I$21,B2352)&gt;0,0,WEEKDAY(B2352,2)))</f>
        <v>0</v>
      </c>
      <c r="D2352" s="74">
        <f t="shared" si="2"/>
        <v>12</v>
      </c>
      <c r="E2352" s="12">
        <f>IFERROR(VLOOKUP(A2352,'IDAR Meter Data'!$A:$B,2,1),"")</f>
        <v>160</v>
      </c>
      <c r="F2352" s="75">
        <f>IF(CECCZ="CZ03",'Outside Temp'!B2352,IF(CECCZ="CZ04",'Outside Temp'!B2353,IF(CECCZ="CZ12",'Outside Temp'!B2354, IF(CECCZ="CZ13",'Outside Temp'!B2355))))</f>
        <v>61.56666667</v>
      </c>
      <c r="G2352" s="12">
        <f t="shared" si="3"/>
        <v>1</v>
      </c>
    </row>
    <row r="2353" ht="15.75" customHeight="1">
      <c r="A2353" s="13">
        <v>42149.53125</v>
      </c>
      <c r="B2353" s="73">
        <f t="shared" si="1"/>
        <v>42149</v>
      </c>
      <c r="C2353" s="74">
        <f>IF(NewCustomer="Yes", IF(COUNTIF($I$2:$I$11,B2353)&gt;0,0,WEEKDAY(B2353,2)),IF(COUNTIF($I$2:$I$21,B2353)&gt;0,0,WEEKDAY(B2353,2)))</f>
        <v>0</v>
      </c>
      <c r="D2353" s="74">
        <f t="shared" si="2"/>
        <v>12</v>
      </c>
      <c r="E2353" s="12">
        <f>IFERROR(VLOOKUP(A2353,'IDAR Meter Data'!$A:$B,2,1),"")</f>
        <v>156</v>
      </c>
      <c r="F2353" s="75">
        <f>IF(CECCZ="CZ03",'Outside Temp'!B2353,IF(CECCZ="CZ04",'Outside Temp'!B2354,IF(CECCZ="CZ12",'Outside Temp'!B2355, IF(CECCZ="CZ13",'Outside Temp'!B2356))))</f>
        <v>61.81666667</v>
      </c>
      <c r="G2353" s="12">
        <f t="shared" si="3"/>
        <v>1</v>
      </c>
    </row>
    <row r="2354" ht="15.75" customHeight="1">
      <c r="A2354" s="13">
        <v>42149.541666666664</v>
      </c>
      <c r="B2354" s="73">
        <f t="shared" si="1"/>
        <v>42149</v>
      </c>
      <c r="C2354" s="74">
        <f>IF(NewCustomer="Yes", IF(COUNTIF($I$2:$I$11,B2354)&gt;0,0,WEEKDAY(B2354,2)),IF(COUNTIF($I$2:$I$21,B2354)&gt;0,0,WEEKDAY(B2354,2)))</f>
        <v>0</v>
      </c>
      <c r="D2354" s="74">
        <f t="shared" si="2"/>
        <v>13</v>
      </c>
      <c r="E2354" s="12">
        <f>IFERROR(VLOOKUP(A2354,'IDAR Meter Data'!$A:$B,2,1),"")</f>
        <v>166</v>
      </c>
      <c r="F2354" s="75">
        <f>IF(CECCZ="CZ03",'Outside Temp'!B2354,IF(CECCZ="CZ04",'Outside Temp'!B2355,IF(CECCZ="CZ12",'Outside Temp'!B2356, IF(CECCZ="CZ13",'Outside Temp'!B2357))))</f>
        <v>61.93333333</v>
      </c>
      <c r="G2354" s="12">
        <f t="shared" si="3"/>
        <v>1</v>
      </c>
    </row>
    <row r="2355" ht="15.75" customHeight="1">
      <c r="A2355" s="13">
        <v>42149.552083333336</v>
      </c>
      <c r="B2355" s="73">
        <f t="shared" si="1"/>
        <v>42149</v>
      </c>
      <c r="C2355" s="74">
        <f>IF(NewCustomer="Yes", IF(COUNTIF($I$2:$I$11,B2355)&gt;0,0,WEEKDAY(B2355,2)),IF(COUNTIF($I$2:$I$21,B2355)&gt;0,0,WEEKDAY(B2355,2)))</f>
        <v>0</v>
      </c>
      <c r="D2355" s="74">
        <f t="shared" si="2"/>
        <v>13</v>
      </c>
      <c r="E2355" s="12">
        <f>IFERROR(VLOOKUP(A2355,'IDAR Meter Data'!$A:$B,2,1),"")</f>
        <v>167</v>
      </c>
      <c r="F2355" s="75">
        <f>IF(CECCZ="CZ03",'Outside Temp'!B2355,IF(CECCZ="CZ04",'Outside Temp'!B2356,IF(CECCZ="CZ12",'Outside Temp'!B2357, IF(CECCZ="CZ13",'Outside Temp'!B2358))))</f>
        <v>61.68333333</v>
      </c>
      <c r="G2355" s="12">
        <f t="shared" si="3"/>
        <v>1</v>
      </c>
    </row>
    <row r="2356" ht="15.75" customHeight="1">
      <c r="A2356" s="13">
        <v>42149.5625</v>
      </c>
      <c r="B2356" s="73">
        <f t="shared" si="1"/>
        <v>42149</v>
      </c>
      <c r="C2356" s="74">
        <f>IF(NewCustomer="Yes", IF(COUNTIF($I$2:$I$11,B2356)&gt;0,0,WEEKDAY(B2356,2)),IF(COUNTIF($I$2:$I$21,B2356)&gt;0,0,WEEKDAY(B2356,2)))</f>
        <v>0</v>
      </c>
      <c r="D2356" s="74">
        <f t="shared" si="2"/>
        <v>13</v>
      </c>
      <c r="E2356" s="12">
        <f>IFERROR(VLOOKUP(A2356,'IDAR Meter Data'!$A:$B,2,1),"")</f>
        <v>159</v>
      </c>
      <c r="F2356" s="75">
        <f>IF(CECCZ="CZ03",'Outside Temp'!B2356,IF(CECCZ="CZ04",'Outside Temp'!B2357,IF(CECCZ="CZ12",'Outside Temp'!B2358, IF(CECCZ="CZ13",'Outside Temp'!B2359))))</f>
        <v>61.43333333</v>
      </c>
      <c r="G2356" s="12">
        <f t="shared" si="3"/>
        <v>1</v>
      </c>
    </row>
    <row r="2357" ht="15.75" customHeight="1">
      <c r="A2357" s="13">
        <v>42149.572916666664</v>
      </c>
      <c r="B2357" s="73">
        <f t="shared" si="1"/>
        <v>42149</v>
      </c>
      <c r="C2357" s="74">
        <f>IF(NewCustomer="Yes", IF(COUNTIF($I$2:$I$11,B2357)&gt;0,0,WEEKDAY(B2357,2)),IF(COUNTIF($I$2:$I$21,B2357)&gt;0,0,WEEKDAY(B2357,2)))</f>
        <v>0</v>
      </c>
      <c r="D2357" s="74">
        <f t="shared" si="2"/>
        <v>13</v>
      </c>
      <c r="E2357" s="12">
        <f>IFERROR(VLOOKUP(A2357,'IDAR Meter Data'!$A:$B,2,1),"")</f>
        <v>157</v>
      </c>
      <c r="F2357" s="75">
        <f>IF(CECCZ="CZ03",'Outside Temp'!B2357,IF(CECCZ="CZ04",'Outside Temp'!B2358,IF(CECCZ="CZ12",'Outside Temp'!B2359, IF(CECCZ="CZ13",'Outside Temp'!B2360))))</f>
        <v>61.18333333</v>
      </c>
      <c r="G2357" s="12">
        <f t="shared" si="3"/>
        <v>1</v>
      </c>
    </row>
    <row r="2358" ht="15.75" customHeight="1">
      <c r="A2358" s="13">
        <v>42149.583333333336</v>
      </c>
      <c r="B2358" s="73">
        <f t="shared" si="1"/>
        <v>42149</v>
      </c>
      <c r="C2358" s="74">
        <f>IF(NewCustomer="Yes", IF(COUNTIF($I$2:$I$11,B2358)&gt;0,0,WEEKDAY(B2358,2)),IF(COUNTIF($I$2:$I$21,B2358)&gt;0,0,WEEKDAY(B2358,2)))</f>
        <v>0</v>
      </c>
      <c r="D2358" s="74">
        <f t="shared" si="2"/>
        <v>14</v>
      </c>
      <c r="E2358" s="12">
        <f>IFERROR(VLOOKUP(A2358,'IDAR Meter Data'!$A:$B,2,1),"")</f>
        <v>158</v>
      </c>
      <c r="F2358" s="75">
        <f>IF(CECCZ="CZ03",'Outside Temp'!B2358,IF(CECCZ="CZ04",'Outside Temp'!B2359,IF(CECCZ="CZ12",'Outside Temp'!B2360, IF(CECCZ="CZ13",'Outside Temp'!B2361))))</f>
        <v>61.17021277</v>
      </c>
      <c r="G2358" s="12">
        <f t="shared" si="3"/>
        <v>1</v>
      </c>
    </row>
    <row r="2359" ht="15.75" customHeight="1">
      <c r="A2359" s="13">
        <v>42149.59375</v>
      </c>
      <c r="B2359" s="73">
        <f t="shared" si="1"/>
        <v>42149</v>
      </c>
      <c r="C2359" s="74">
        <f>IF(NewCustomer="Yes", IF(COUNTIF($I$2:$I$11,B2359)&gt;0,0,WEEKDAY(B2359,2)),IF(COUNTIF($I$2:$I$21,B2359)&gt;0,0,WEEKDAY(B2359,2)))</f>
        <v>0</v>
      </c>
      <c r="D2359" s="74">
        <f t="shared" si="2"/>
        <v>14</v>
      </c>
      <c r="E2359" s="12">
        <f>IFERROR(VLOOKUP(A2359,'IDAR Meter Data'!$A:$B,2,1),"")</f>
        <v>174</v>
      </c>
      <c r="F2359" s="75">
        <f>IF(CECCZ="CZ03",'Outside Temp'!B2359,IF(CECCZ="CZ04",'Outside Temp'!B2360,IF(CECCZ="CZ12",'Outside Temp'!B2361, IF(CECCZ="CZ13",'Outside Temp'!B2362))))</f>
        <v>61.80851064</v>
      </c>
      <c r="G2359" s="12">
        <f t="shared" si="3"/>
        <v>1</v>
      </c>
    </row>
    <row r="2360" ht="15.75" customHeight="1">
      <c r="A2360" s="13">
        <v>42149.604166666664</v>
      </c>
      <c r="B2360" s="73">
        <f t="shared" si="1"/>
        <v>42149</v>
      </c>
      <c r="C2360" s="74">
        <f>IF(NewCustomer="Yes", IF(COUNTIF($I$2:$I$11,B2360)&gt;0,0,WEEKDAY(B2360,2)),IF(COUNTIF($I$2:$I$21,B2360)&gt;0,0,WEEKDAY(B2360,2)))</f>
        <v>0</v>
      </c>
      <c r="D2360" s="74">
        <f t="shared" si="2"/>
        <v>14</v>
      </c>
      <c r="E2360" s="12">
        <f>IFERROR(VLOOKUP(A2360,'IDAR Meter Data'!$A:$B,2,1),"")</f>
        <v>161</v>
      </c>
      <c r="F2360" s="75">
        <f>IF(CECCZ="CZ03",'Outside Temp'!B2360,IF(CECCZ="CZ04",'Outside Temp'!B2361,IF(CECCZ="CZ12",'Outside Temp'!B2362, IF(CECCZ="CZ13",'Outside Temp'!B2363))))</f>
        <v>62.44680851</v>
      </c>
      <c r="G2360" s="12">
        <f t="shared" si="3"/>
        <v>1</v>
      </c>
    </row>
    <row r="2361" ht="15.75" customHeight="1">
      <c r="A2361" s="13">
        <v>42149.614583333336</v>
      </c>
      <c r="B2361" s="73">
        <f t="shared" si="1"/>
        <v>42149</v>
      </c>
      <c r="C2361" s="74">
        <f>IF(NewCustomer="Yes", IF(COUNTIF($I$2:$I$11,B2361)&gt;0,0,WEEKDAY(B2361,2)),IF(COUNTIF($I$2:$I$21,B2361)&gt;0,0,WEEKDAY(B2361,2)))</f>
        <v>0</v>
      </c>
      <c r="D2361" s="74">
        <f t="shared" si="2"/>
        <v>14</v>
      </c>
      <c r="E2361" s="12">
        <f>IFERROR(VLOOKUP(A2361,'IDAR Meter Data'!$A:$B,2,1),"")</f>
        <v>160</v>
      </c>
      <c r="F2361" s="75">
        <f>IF(CECCZ="CZ03",'Outside Temp'!B2361,IF(CECCZ="CZ04",'Outside Temp'!B2362,IF(CECCZ="CZ12",'Outside Temp'!B2363, IF(CECCZ="CZ13",'Outside Temp'!B2364))))</f>
        <v>62.84615385</v>
      </c>
      <c r="G2361" s="12">
        <f t="shared" si="3"/>
        <v>1</v>
      </c>
    </row>
    <row r="2362" ht="15.75" customHeight="1">
      <c r="A2362" s="13">
        <v>42149.625</v>
      </c>
      <c r="B2362" s="73">
        <f t="shared" si="1"/>
        <v>42149</v>
      </c>
      <c r="C2362" s="74">
        <f>IF(NewCustomer="Yes", IF(COUNTIF($I$2:$I$11,B2362)&gt;0,0,WEEKDAY(B2362,2)),IF(COUNTIF($I$2:$I$21,B2362)&gt;0,0,WEEKDAY(B2362,2)))</f>
        <v>0</v>
      </c>
      <c r="D2362" s="74">
        <f t="shared" si="2"/>
        <v>15</v>
      </c>
      <c r="E2362" s="12">
        <f>IFERROR(VLOOKUP(A2362,'IDAR Meter Data'!$A:$B,2,1),"")</f>
        <v>168</v>
      </c>
      <c r="F2362" s="75">
        <f>IF(CECCZ="CZ03",'Outside Temp'!B2362,IF(CECCZ="CZ04",'Outside Temp'!B2363,IF(CECCZ="CZ12",'Outside Temp'!B2364, IF(CECCZ="CZ13",'Outside Temp'!B2365))))</f>
        <v>61.93333333</v>
      </c>
      <c r="G2362" s="12">
        <f t="shared" si="3"/>
        <v>1</v>
      </c>
    </row>
    <row r="2363" ht="15.75" customHeight="1">
      <c r="A2363" s="13">
        <v>42149.635416666664</v>
      </c>
      <c r="B2363" s="73">
        <f t="shared" si="1"/>
        <v>42149</v>
      </c>
      <c r="C2363" s="74">
        <f>IF(NewCustomer="Yes", IF(COUNTIF($I$2:$I$11,B2363)&gt;0,0,WEEKDAY(B2363,2)),IF(COUNTIF($I$2:$I$21,B2363)&gt;0,0,WEEKDAY(B2363,2)))</f>
        <v>0</v>
      </c>
      <c r="D2363" s="74">
        <f t="shared" si="2"/>
        <v>15</v>
      </c>
      <c r="E2363" s="12">
        <f>IFERROR(VLOOKUP(A2363,'IDAR Meter Data'!$A:$B,2,1),"")</f>
        <v>165</v>
      </c>
      <c r="F2363" s="75">
        <f>IF(CECCZ="CZ03",'Outside Temp'!B2363,IF(CECCZ="CZ04",'Outside Temp'!B2364,IF(CECCZ="CZ12",'Outside Temp'!B2365, IF(CECCZ="CZ13",'Outside Temp'!B2366))))</f>
        <v>61.68333333</v>
      </c>
      <c r="G2363" s="12">
        <f t="shared" si="3"/>
        <v>1</v>
      </c>
    </row>
    <row r="2364" ht="15.75" customHeight="1">
      <c r="A2364" s="13">
        <v>42149.645833333336</v>
      </c>
      <c r="B2364" s="73">
        <f t="shared" si="1"/>
        <v>42149</v>
      </c>
      <c r="C2364" s="74">
        <f>IF(NewCustomer="Yes", IF(COUNTIF($I$2:$I$11,B2364)&gt;0,0,WEEKDAY(B2364,2)),IF(COUNTIF($I$2:$I$21,B2364)&gt;0,0,WEEKDAY(B2364,2)))</f>
        <v>0</v>
      </c>
      <c r="D2364" s="74">
        <f t="shared" si="2"/>
        <v>15</v>
      </c>
      <c r="E2364" s="12">
        <f>IFERROR(VLOOKUP(A2364,'IDAR Meter Data'!$A:$B,2,1),"")</f>
        <v>184</v>
      </c>
      <c r="F2364" s="75">
        <f>IF(CECCZ="CZ03",'Outside Temp'!B2364,IF(CECCZ="CZ04",'Outside Temp'!B2365,IF(CECCZ="CZ12",'Outside Temp'!B2366, IF(CECCZ="CZ13",'Outside Temp'!B2367))))</f>
        <v>61.43333333</v>
      </c>
      <c r="G2364" s="12">
        <f t="shared" si="3"/>
        <v>1</v>
      </c>
    </row>
    <row r="2365" ht="15.75" customHeight="1">
      <c r="A2365" s="13">
        <v>42149.65625</v>
      </c>
      <c r="B2365" s="73">
        <f t="shared" si="1"/>
        <v>42149</v>
      </c>
      <c r="C2365" s="74">
        <f>IF(NewCustomer="Yes", IF(COUNTIF($I$2:$I$11,B2365)&gt;0,0,WEEKDAY(B2365,2)),IF(COUNTIF($I$2:$I$21,B2365)&gt;0,0,WEEKDAY(B2365,2)))</f>
        <v>0</v>
      </c>
      <c r="D2365" s="74">
        <f t="shared" si="2"/>
        <v>15</v>
      </c>
      <c r="E2365" s="12">
        <f>IFERROR(VLOOKUP(A2365,'IDAR Meter Data'!$A:$B,2,1),"")</f>
        <v>173</v>
      </c>
      <c r="F2365" s="75">
        <f>IF(CECCZ="CZ03",'Outside Temp'!B2365,IF(CECCZ="CZ04",'Outside Temp'!B2366,IF(CECCZ="CZ12",'Outside Temp'!B2367, IF(CECCZ="CZ13",'Outside Temp'!B2368))))</f>
        <v>61.18333333</v>
      </c>
      <c r="G2365" s="12">
        <f t="shared" si="3"/>
        <v>1</v>
      </c>
    </row>
    <row r="2366" ht="15.75" customHeight="1">
      <c r="A2366" s="13">
        <v>42149.666666666664</v>
      </c>
      <c r="B2366" s="73">
        <f t="shared" si="1"/>
        <v>42149</v>
      </c>
      <c r="C2366" s="74">
        <f>IF(NewCustomer="Yes", IF(COUNTIF($I$2:$I$11,B2366)&gt;0,0,WEEKDAY(B2366,2)),IF(COUNTIF($I$2:$I$21,B2366)&gt;0,0,WEEKDAY(B2366,2)))</f>
        <v>0</v>
      </c>
      <c r="D2366" s="74">
        <f t="shared" si="2"/>
        <v>16</v>
      </c>
      <c r="E2366" s="12">
        <f>IFERROR(VLOOKUP(A2366,'IDAR Meter Data'!$A:$B,2,1),"")</f>
        <v>178</v>
      </c>
      <c r="F2366" s="75">
        <f>IF(CECCZ="CZ03",'Outside Temp'!B2366,IF(CECCZ="CZ04",'Outside Temp'!B2367,IF(CECCZ="CZ12",'Outside Temp'!B2368, IF(CECCZ="CZ13",'Outside Temp'!B2369))))</f>
        <v>60.86666667</v>
      </c>
      <c r="G2366" s="12">
        <f t="shared" si="3"/>
        <v>1</v>
      </c>
    </row>
    <row r="2367" ht="15.75" customHeight="1">
      <c r="A2367" s="13">
        <v>42149.677083333336</v>
      </c>
      <c r="B2367" s="73">
        <f t="shared" si="1"/>
        <v>42149</v>
      </c>
      <c r="C2367" s="74">
        <f>IF(NewCustomer="Yes", IF(COUNTIF($I$2:$I$11,B2367)&gt;0,0,WEEKDAY(B2367,2)),IF(COUNTIF($I$2:$I$21,B2367)&gt;0,0,WEEKDAY(B2367,2)))</f>
        <v>0</v>
      </c>
      <c r="D2367" s="74">
        <f t="shared" si="2"/>
        <v>16</v>
      </c>
      <c r="E2367" s="12">
        <f>IFERROR(VLOOKUP(A2367,'IDAR Meter Data'!$A:$B,2,1),"")</f>
        <v>168</v>
      </c>
      <c r="F2367" s="75">
        <f>IF(CECCZ="CZ03",'Outside Temp'!B2367,IF(CECCZ="CZ04",'Outside Temp'!B2368,IF(CECCZ="CZ12",'Outside Temp'!B2369, IF(CECCZ="CZ13",'Outside Temp'!B2370))))</f>
        <v>60.36666667</v>
      </c>
      <c r="G2367" s="12">
        <f t="shared" si="3"/>
        <v>1</v>
      </c>
    </row>
    <row r="2368" ht="15.75" customHeight="1">
      <c r="A2368" s="13">
        <v>42149.6875</v>
      </c>
      <c r="B2368" s="73">
        <f t="shared" si="1"/>
        <v>42149</v>
      </c>
      <c r="C2368" s="74">
        <f>IF(NewCustomer="Yes", IF(COUNTIF($I$2:$I$11,B2368)&gt;0,0,WEEKDAY(B2368,2)),IF(COUNTIF($I$2:$I$21,B2368)&gt;0,0,WEEKDAY(B2368,2)))</f>
        <v>0</v>
      </c>
      <c r="D2368" s="74">
        <f t="shared" si="2"/>
        <v>16</v>
      </c>
      <c r="E2368" s="12">
        <f>IFERROR(VLOOKUP(A2368,'IDAR Meter Data'!$A:$B,2,1),"")</f>
        <v>175</v>
      </c>
      <c r="F2368" s="75">
        <f>IF(CECCZ="CZ03",'Outside Temp'!B2368,IF(CECCZ="CZ04",'Outside Temp'!B2369,IF(CECCZ="CZ12",'Outside Temp'!B2370, IF(CECCZ="CZ13",'Outside Temp'!B2371))))</f>
        <v>59.86666667</v>
      </c>
      <c r="G2368" s="12">
        <f t="shared" si="3"/>
        <v>1</v>
      </c>
    </row>
    <row r="2369" ht="15.75" customHeight="1">
      <c r="A2369" s="13">
        <v>42149.697916666664</v>
      </c>
      <c r="B2369" s="73">
        <f t="shared" si="1"/>
        <v>42149</v>
      </c>
      <c r="C2369" s="74">
        <f>IF(NewCustomer="Yes", IF(COUNTIF($I$2:$I$11,B2369)&gt;0,0,WEEKDAY(B2369,2)),IF(COUNTIF($I$2:$I$21,B2369)&gt;0,0,WEEKDAY(B2369,2)))</f>
        <v>0</v>
      </c>
      <c r="D2369" s="74">
        <f t="shared" si="2"/>
        <v>16</v>
      </c>
      <c r="E2369" s="12">
        <f>IFERROR(VLOOKUP(A2369,'IDAR Meter Data'!$A:$B,2,1),"")</f>
        <v>182</v>
      </c>
      <c r="F2369" s="75">
        <f>IF(CECCZ="CZ03",'Outside Temp'!B2369,IF(CECCZ="CZ04",'Outside Temp'!B2370,IF(CECCZ="CZ12",'Outside Temp'!B2371, IF(CECCZ="CZ13",'Outside Temp'!B2372))))</f>
        <v>59.36666667</v>
      </c>
      <c r="G2369" s="12">
        <f t="shared" si="3"/>
        <v>1</v>
      </c>
    </row>
    <row r="2370" ht="15.75" customHeight="1">
      <c r="A2370" s="13">
        <v>42149.708333333336</v>
      </c>
      <c r="B2370" s="73">
        <f t="shared" si="1"/>
        <v>42149</v>
      </c>
      <c r="C2370" s="74">
        <f>IF(NewCustomer="Yes", IF(COUNTIF($I$2:$I$11,B2370)&gt;0,0,WEEKDAY(B2370,2)),IF(COUNTIF($I$2:$I$21,B2370)&gt;0,0,WEEKDAY(B2370,2)))</f>
        <v>0</v>
      </c>
      <c r="D2370" s="74">
        <f t="shared" si="2"/>
        <v>17</v>
      </c>
      <c r="E2370" s="12">
        <f>IFERROR(VLOOKUP(A2370,'IDAR Meter Data'!$A:$B,2,1),"")</f>
        <v>173</v>
      </c>
      <c r="F2370" s="75">
        <f>IF(CECCZ="CZ03",'Outside Temp'!B2370,IF(CECCZ="CZ04",'Outside Temp'!B2371,IF(CECCZ="CZ12",'Outside Temp'!B2372, IF(CECCZ="CZ13",'Outside Temp'!B2373))))</f>
        <v>58.93333333</v>
      </c>
      <c r="G2370" s="12">
        <f t="shared" si="3"/>
        <v>1</v>
      </c>
    </row>
    <row r="2371" ht="15.75" customHeight="1">
      <c r="A2371" s="13">
        <v>42149.71875</v>
      </c>
      <c r="B2371" s="73">
        <f t="shared" si="1"/>
        <v>42149</v>
      </c>
      <c r="C2371" s="74">
        <f>IF(NewCustomer="Yes", IF(COUNTIF($I$2:$I$11,B2371)&gt;0,0,WEEKDAY(B2371,2)),IF(COUNTIF($I$2:$I$21,B2371)&gt;0,0,WEEKDAY(B2371,2)))</f>
        <v>0</v>
      </c>
      <c r="D2371" s="74">
        <f t="shared" si="2"/>
        <v>17</v>
      </c>
      <c r="E2371" s="12">
        <f>IFERROR(VLOOKUP(A2371,'IDAR Meter Data'!$A:$B,2,1),"")</f>
        <v>167</v>
      </c>
      <c r="F2371" s="75">
        <f>IF(CECCZ="CZ03",'Outside Temp'!B2371,IF(CECCZ="CZ04",'Outside Temp'!B2372,IF(CECCZ="CZ12",'Outside Temp'!B2373, IF(CECCZ="CZ13",'Outside Temp'!B2374))))</f>
        <v>58.68333333</v>
      </c>
      <c r="G2371" s="12">
        <f t="shared" si="3"/>
        <v>1</v>
      </c>
    </row>
    <row r="2372" ht="15.75" customHeight="1">
      <c r="A2372" s="13">
        <v>42149.729166666664</v>
      </c>
      <c r="B2372" s="73">
        <f t="shared" si="1"/>
        <v>42149</v>
      </c>
      <c r="C2372" s="74">
        <f>IF(NewCustomer="Yes", IF(COUNTIF($I$2:$I$11,B2372)&gt;0,0,WEEKDAY(B2372,2)),IF(COUNTIF($I$2:$I$21,B2372)&gt;0,0,WEEKDAY(B2372,2)))</f>
        <v>0</v>
      </c>
      <c r="D2372" s="74">
        <f t="shared" si="2"/>
        <v>17</v>
      </c>
      <c r="E2372" s="12">
        <f>IFERROR(VLOOKUP(A2372,'IDAR Meter Data'!$A:$B,2,1),"")</f>
        <v>172</v>
      </c>
      <c r="F2372" s="75">
        <f>IF(CECCZ="CZ03",'Outside Temp'!B2372,IF(CECCZ="CZ04",'Outside Temp'!B2373,IF(CECCZ="CZ12",'Outside Temp'!B2374, IF(CECCZ="CZ13",'Outside Temp'!B2375))))</f>
        <v>58.43333333</v>
      </c>
      <c r="G2372" s="12">
        <f t="shared" si="3"/>
        <v>1</v>
      </c>
    </row>
    <row r="2373" ht="15.75" customHeight="1">
      <c r="A2373" s="13">
        <v>42149.739583333336</v>
      </c>
      <c r="B2373" s="73">
        <f t="shared" si="1"/>
        <v>42149</v>
      </c>
      <c r="C2373" s="74">
        <f>IF(NewCustomer="Yes", IF(COUNTIF($I$2:$I$11,B2373)&gt;0,0,WEEKDAY(B2373,2)),IF(COUNTIF($I$2:$I$21,B2373)&gt;0,0,WEEKDAY(B2373,2)))</f>
        <v>0</v>
      </c>
      <c r="D2373" s="74">
        <f t="shared" si="2"/>
        <v>17</v>
      </c>
      <c r="E2373" s="12">
        <f>IFERROR(VLOOKUP(A2373,'IDAR Meter Data'!$A:$B,2,1),"")</f>
        <v>168</v>
      </c>
      <c r="F2373" s="75">
        <f>IF(CECCZ="CZ03",'Outside Temp'!B2373,IF(CECCZ="CZ04",'Outside Temp'!B2374,IF(CECCZ="CZ12",'Outside Temp'!B2375, IF(CECCZ="CZ13",'Outside Temp'!B2376))))</f>
        <v>58.18333333</v>
      </c>
      <c r="G2373" s="12">
        <f t="shared" si="3"/>
        <v>1</v>
      </c>
    </row>
    <row r="2374" ht="15.75" customHeight="1">
      <c r="A2374" s="13">
        <v>42149.75</v>
      </c>
      <c r="B2374" s="73">
        <f t="shared" si="1"/>
        <v>42149</v>
      </c>
      <c r="C2374" s="74">
        <f>IF(NewCustomer="Yes", IF(COUNTIF($I$2:$I$11,B2374)&gt;0,0,WEEKDAY(B2374,2)),IF(COUNTIF($I$2:$I$21,B2374)&gt;0,0,WEEKDAY(B2374,2)))</f>
        <v>0</v>
      </c>
      <c r="D2374" s="74">
        <f t="shared" si="2"/>
        <v>18</v>
      </c>
      <c r="E2374" s="12">
        <f>IFERROR(VLOOKUP(A2374,'IDAR Meter Data'!$A:$B,2,1),"")</f>
        <v>189</v>
      </c>
      <c r="F2374" s="75">
        <f>IF(CECCZ="CZ03",'Outside Temp'!B2374,IF(CECCZ="CZ04",'Outside Temp'!B2375,IF(CECCZ="CZ12",'Outside Temp'!B2376, IF(CECCZ="CZ13",'Outside Temp'!B2377))))</f>
        <v>57.93333333</v>
      </c>
      <c r="G2374" s="12">
        <f t="shared" si="3"/>
        <v>1</v>
      </c>
    </row>
    <row r="2375" ht="15.75" customHeight="1">
      <c r="A2375" s="13">
        <v>42149.760416666664</v>
      </c>
      <c r="B2375" s="73">
        <f t="shared" si="1"/>
        <v>42149</v>
      </c>
      <c r="C2375" s="74">
        <f>IF(NewCustomer="Yes", IF(COUNTIF($I$2:$I$11,B2375)&gt;0,0,WEEKDAY(B2375,2)),IF(COUNTIF($I$2:$I$21,B2375)&gt;0,0,WEEKDAY(B2375,2)))</f>
        <v>0</v>
      </c>
      <c r="D2375" s="74">
        <f t="shared" si="2"/>
        <v>18</v>
      </c>
      <c r="E2375" s="12">
        <f>IFERROR(VLOOKUP(A2375,'IDAR Meter Data'!$A:$B,2,1),"")</f>
        <v>162</v>
      </c>
      <c r="F2375" s="75">
        <f>IF(CECCZ="CZ03",'Outside Temp'!B2375,IF(CECCZ="CZ04",'Outside Temp'!B2376,IF(CECCZ="CZ12",'Outside Temp'!B2377, IF(CECCZ="CZ13",'Outside Temp'!B2378))))</f>
        <v>57.68333333</v>
      </c>
      <c r="G2375" s="12">
        <f t="shared" si="3"/>
        <v>1</v>
      </c>
    </row>
    <row r="2376" ht="15.75" customHeight="1">
      <c r="A2376" s="13">
        <v>42149.770833333336</v>
      </c>
      <c r="B2376" s="73">
        <f t="shared" si="1"/>
        <v>42149</v>
      </c>
      <c r="C2376" s="74">
        <f>IF(NewCustomer="Yes", IF(COUNTIF($I$2:$I$11,B2376)&gt;0,0,WEEKDAY(B2376,2)),IF(COUNTIF($I$2:$I$21,B2376)&gt;0,0,WEEKDAY(B2376,2)))</f>
        <v>0</v>
      </c>
      <c r="D2376" s="74">
        <f t="shared" si="2"/>
        <v>18</v>
      </c>
      <c r="E2376" s="12">
        <f>IFERROR(VLOOKUP(A2376,'IDAR Meter Data'!$A:$B,2,1),"")</f>
        <v>174</v>
      </c>
      <c r="F2376" s="75">
        <f>IF(CECCZ="CZ03",'Outside Temp'!B2376,IF(CECCZ="CZ04",'Outside Temp'!B2377,IF(CECCZ="CZ12",'Outside Temp'!B2378, IF(CECCZ="CZ13",'Outside Temp'!B2379))))</f>
        <v>57.43333333</v>
      </c>
      <c r="G2376" s="12">
        <f t="shared" si="3"/>
        <v>1</v>
      </c>
    </row>
    <row r="2377" ht="15.75" customHeight="1">
      <c r="A2377" s="13">
        <v>42149.78125</v>
      </c>
      <c r="B2377" s="73">
        <f t="shared" si="1"/>
        <v>42149</v>
      </c>
      <c r="C2377" s="74">
        <f>IF(NewCustomer="Yes", IF(COUNTIF($I$2:$I$11,B2377)&gt;0,0,WEEKDAY(B2377,2)),IF(COUNTIF($I$2:$I$21,B2377)&gt;0,0,WEEKDAY(B2377,2)))</f>
        <v>0</v>
      </c>
      <c r="D2377" s="74">
        <f t="shared" si="2"/>
        <v>18</v>
      </c>
      <c r="E2377" s="12">
        <f>IFERROR(VLOOKUP(A2377,'IDAR Meter Data'!$A:$B,2,1),"")</f>
        <v>161</v>
      </c>
      <c r="F2377" s="75">
        <f>IF(CECCZ="CZ03",'Outside Temp'!B2377,IF(CECCZ="CZ04",'Outside Temp'!B2378,IF(CECCZ="CZ12",'Outside Temp'!B2379, IF(CECCZ="CZ13",'Outside Temp'!B2380))))</f>
        <v>57.18333333</v>
      </c>
      <c r="G2377" s="12">
        <f t="shared" si="3"/>
        <v>1</v>
      </c>
    </row>
    <row r="2378" ht="15.75" customHeight="1">
      <c r="A2378" s="13">
        <v>42149.791666666664</v>
      </c>
      <c r="B2378" s="73">
        <f t="shared" si="1"/>
        <v>42149</v>
      </c>
      <c r="C2378" s="74">
        <f>IF(NewCustomer="Yes", IF(COUNTIF($I$2:$I$11,B2378)&gt;0,0,WEEKDAY(B2378,2)),IF(COUNTIF($I$2:$I$21,B2378)&gt;0,0,WEEKDAY(B2378,2)))</f>
        <v>0</v>
      </c>
      <c r="D2378" s="74">
        <f t="shared" si="2"/>
        <v>19</v>
      </c>
      <c r="E2378" s="12">
        <f>IFERROR(VLOOKUP(A2378,'IDAR Meter Data'!$A:$B,2,1),"")</f>
        <v>175</v>
      </c>
      <c r="F2378" s="75">
        <f>IF(CECCZ="CZ03",'Outside Temp'!B2378,IF(CECCZ="CZ04",'Outside Temp'!B2379,IF(CECCZ="CZ12",'Outside Temp'!B2380, IF(CECCZ="CZ13",'Outside Temp'!B2381))))</f>
        <v>57</v>
      </c>
      <c r="G2378" s="12">
        <f t="shared" si="3"/>
        <v>1</v>
      </c>
    </row>
    <row r="2379" ht="15.75" customHeight="1">
      <c r="A2379" s="13">
        <v>42149.802083333336</v>
      </c>
      <c r="B2379" s="73">
        <f t="shared" si="1"/>
        <v>42149</v>
      </c>
      <c r="C2379" s="74">
        <f>IF(NewCustomer="Yes", IF(COUNTIF($I$2:$I$11,B2379)&gt;0,0,WEEKDAY(B2379,2)),IF(COUNTIF($I$2:$I$21,B2379)&gt;0,0,WEEKDAY(B2379,2)))</f>
        <v>0</v>
      </c>
      <c r="D2379" s="74">
        <f t="shared" si="2"/>
        <v>19</v>
      </c>
      <c r="E2379" s="12">
        <f>IFERROR(VLOOKUP(A2379,'IDAR Meter Data'!$A:$B,2,1),"")</f>
        <v>169</v>
      </c>
      <c r="F2379" s="75">
        <f>IF(CECCZ="CZ03",'Outside Temp'!B2379,IF(CECCZ="CZ04",'Outside Temp'!B2380,IF(CECCZ="CZ12",'Outside Temp'!B2381, IF(CECCZ="CZ13",'Outside Temp'!B2382))))</f>
        <v>57</v>
      </c>
      <c r="G2379" s="12">
        <f t="shared" si="3"/>
        <v>1</v>
      </c>
    </row>
    <row r="2380" ht="15.75" customHeight="1">
      <c r="A2380" s="13">
        <v>42149.8125</v>
      </c>
      <c r="B2380" s="73">
        <f t="shared" si="1"/>
        <v>42149</v>
      </c>
      <c r="C2380" s="74">
        <f>IF(NewCustomer="Yes", IF(COUNTIF($I$2:$I$11,B2380)&gt;0,0,WEEKDAY(B2380,2)),IF(COUNTIF($I$2:$I$21,B2380)&gt;0,0,WEEKDAY(B2380,2)))</f>
        <v>0</v>
      </c>
      <c r="D2380" s="74">
        <f t="shared" si="2"/>
        <v>19</v>
      </c>
      <c r="E2380" s="12">
        <f>IFERROR(VLOOKUP(A2380,'IDAR Meter Data'!$A:$B,2,1),"")</f>
        <v>155</v>
      </c>
      <c r="F2380" s="75">
        <f>IF(CECCZ="CZ03",'Outside Temp'!B2380,IF(CECCZ="CZ04",'Outside Temp'!B2381,IF(CECCZ="CZ12",'Outside Temp'!B2382, IF(CECCZ="CZ13",'Outside Temp'!B2383))))</f>
        <v>57</v>
      </c>
      <c r="G2380" s="12">
        <f t="shared" si="3"/>
        <v>1</v>
      </c>
    </row>
    <row r="2381" ht="15.75" customHeight="1">
      <c r="A2381" s="13">
        <v>42149.822916666664</v>
      </c>
      <c r="B2381" s="73">
        <f t="shared" si="1"/>
        <v>42149</v>
      </c>
      <c r="C2381" s="74">
        <f>IF(NewCustomer="Yes", IF(COUNTIF($I$2:$I$11,B2381)&gt;0,0,WEEKDAY(B2381,2)),IF(COUNTIF($I$2:$I$21,B2381)&gt;0,0,WEEKDAY(B2381,2)))</f>
        <v>0</v>
      </c>
      <c r="D2381" s="74">
        <f t="shared" si="2"/>
        <v>19</v>
      </c>
      <c r="E2381" s="12">
        <f>IFERROR(VLOOKUP(A2381,'IDAR Meter Data'!$A:$B,2,1),"")</f>
        <v>160</v>
      </c>
      <c r="F2381" s="75">
        <f>IF(CECCZ="CZ03",'Outside Temp'!B2381,IF(CECCZ="CZ04",'Outside Temp'!B2382,IF(CECCZ="CZ12",'Outside Temp'!B2383, IF(CECCZ="CZ13",'Outside Temp'!B2384))))</f>
        <v>57</v>
      </c>
      <c r="G2381" s="12">
        <f t="shared" si="3"/>
        <v>1</v>
      </c>
    </row>
    <row r="2382" ht="15.75" customHeight="1">
      <c r="A2382" s="13">
        <v>42149.833333333336</v>
      </c>
      <c r="B2382" s="73">
        <f t="shared" si="1"/>
        <v>42149</v>
      </c>
      <c r="C2382" s="74">
        <f>IF(NewCustomer="Yes", IF(COUNTIF($I$2:$I$11,B2382)&gt;0,0,WEEKDAY(B2382,2)),IF(COUNTIF($I$2:$I$21,B2382)&gt;0,0,WEEKDAY(B2382,2)))</f>
        <v>0</v>
      </c>
      <c r="D2382" s="74">
        <f t="shared" si="2"/>
        <v>20</v>
      </c>
      <c r="E2382" s="12">
        <f>IFERROR(VLOOKUP(A2382,'IDAR Meter Data'!$A:$B,2,1),"")</f>
        <v>149</v>
      </c>
      <c r="F2382" s="75">
        <f>IF(CECCZ="CZ03",'Outside Temp'!B2382,IF(CECCZ="CZ04",'Outside Temp'!B2383,IF(CECCZ="CZ12",'Outside Temp'!B2384, IF(CECCZ="CZ13",'Outside Temp'!B2385))))</f>
        <v>56.93333333</v>
      </c>
      <c r="G2382" s="12">
        <f t="shared" si="3"/>
        <v>1</v>
      </c>
    </row>
    <row r="2383" ht="15.75" customHeight="1">
      <c r="A2383" s="13">
        <v>42149.84375</v>
      </c>
      <c r="B2383" s="73">
        <f t="shared" si="1"/>
        <v>42149</v>
      </c>
      <c r="C2383" s="74">
        <f>IF(NewCustomer="Yes", IF(COUNTIF($I$2:$I$11,B2383)&gt;0,0,WEEKDAY(B2383,2)),IF(COUNTIF($I$2:$I$21,B2383)&gt;0,0,WEEKDAY(B2383,2)))</f>
        <v>0</v>
      </c>
      <c r="D2383" s="74">
        <f t="shared" si="2"/>
        <v>20</v>
      </c>
      <c r="E2383" s="12">
        <f>IFERROR(VLOOKUP(A2383,'IDAR Meter Data'!$A:$B,2,1),"")</f>
        <v>142</v>
      </c>
      <c r="F2383" s="75">
        <f>IF(CECCZ="CZ03",'Outside Temp'!B2383,IF(CECCZ="CZ04",'Outside Temp'!B2384,IF(CECCZ="CZ12",'Outside Temp'!B2385, IF(CECCZ="CZ13",'Outside Temp'!B2386))))</f>
        <v>56.68333333</v>
      </c>
      <c r="G2383" s="12">
        <f t="shared" si="3"/>
        <v>1</v>
      </c>
    </row>
    <row r="2384" ht="15.75" customHeight="1">
      <c r="A2384" s="13">
        <v>42149.854166666664</v>
      </c>
      <c r="B2384" s="73">
        <f t="shared" si="1"/>
        <v>42149</v>
      </c>
      <c r="C2384" s="74">
        <f>IF(NewCustomer="Yes", IF(COUNTIF($I$2:$I$11,B2384)&gt;0,0,WEEKDAY(B2384,2)),IF(COUNTIF($I$2:$I$21,B2384)&gt;0,0,WEEKDAY(B2384,2)))</f>
        <v>0</v>
      </c>
      <c r="D2384" s="74">
        <f t="shared" si="2"/>
        <v>20</v>
      </c>
      <c r="E2384" s="12">
        <f>IFERROR(VLOOKUP(A2384,'IDAR Meter Data'!$A:$B,2,1),"")</f>
        <v>154</v>
      </c>
      <c r="F2384" s="75">
        <f>IF(CECCZ="CZ03",'Outside Temp'!B2384,IF(CECCZ="CZ04",'Outside Temp'!B2385,IF(CECCZ="CZ12",'Outside Temp'!B2386, IF(CECCZ="CZ13",'Outside Temp'!B2387))))</f>
        <v>56.43333333</v>
      </c>
      <c r="G2384" s="12">
        <f t="shared" si="3"/>
        <v>1</v>
      </c>
    </row>
    <row r="2385" ht="15.75" customHeight="1">
      <c r="A2385" s="13">
        <v>42149.864583333336</v>
      </c>
      <c r="B2385" s="73">
        <f t="shared" si="1"/>
        <v>42149</v>
      </c>
      <c r="C2385" s="74">
        <f>IF(NewCustomer="Yes", IF(COUNTIF($I$2:$I$11,B2385)&gt;0,0,WEEKDAY(B2385,2)),IF(COUNTIF($I$2:$I$21,B2385)&gt;0,0,WEEKDAY(B2385,2)))</f>
        <v>0</v>
      </c>
      <c r="D2385" s="74">
        <f t="shared" si="2"/>
        <v>20</v>
      </c>
      <c r="E2385" s="12">
        <f>IFERROR(VLOOKUP(A2385,'IDAR Meter Data'!$A:$B,2,1),"")</f>
        <v>135</v>
      </c>
      <c r="F2385" s="75">
        <f>IF(CECCZ="CZ03",'Outside Temp'!B2385,IF(CECCZ="CZ04",'Outside Temp'!B2386,IF(CECCZ="CZ12",'Outside Temp'!B2387, IF(CECCZ="CZ13",'Outside Temp'!B2388))))</f>
        <v>56.18333333</v>
      </c>
      <c r="G2385" s="12">
        <f t="shared" si="3"/>
        <v>1</v>
      </c>
    </row>
    <row r="2386" ht="15.75" customHeight="1">
      <c r="A2386" s="13">
        <v>42149.875</v>
      </c>
      <c r="B2386" s="73">
        <f t="shared" si="1"/>
        <v>42149</v>
      </c>
      <c r="C2386" s="74">
        <f>IF(NewCustomer="Yes", IF(COUNTIF($I$2:$I$11,B2386)&gt;0,0,WEEKDAY(B2386,2)),IF(COUNTIF($I$2:$I$21,B2386)&gt;0,0,WEEKDAY(B2386,2)))</f>
        <v>0</v>
      </c>
      <c r="D2386" s="74">
        <f t="shared" si="2"/>
        <v>21</v>
      </c>
      <c r="E2386" s="12">
        <f>IFERROR(VLOOKUP(A2386,'IDAR Meter Data'!$A:$B,2,1),"")</f>
        <v>137</v>
      </c>
      <c r="F2386" s="75">
        <f>IF(CECCZ="CZ03",'Outside Temp'!B2386,IF(CECCZ="CZ04",'Outside Temp'!B2387,IF(CECCZ="CZ12",'Outside Temp'!B2388, IF(CECCZ="CZ13",'Outside Temp'!B2389))))</f>
        <v>56</v>
      </c>
      <c r="G2386" s="12">
        <f t="shared" si="3"/>
        <v>1</v>
      </c>
    </row>
    <row r="2387" ht="15.75" customHeight="1">
      <c r="A2387" s="13">
        <v>42149.885416666664</v>
      </c>
      <c r="B2387" s="73">
        <f t="shared" si="1"/>
        <v>42149</v>
      </c>
      <c r="C2387" s="74">
        <f>IF(NewCustomer="Yes", IF(COUNTIF($I$2:$I$11,B2387)&gt;0,0,WEEKDAY(B2387,2)),IF(COUNTIF($I$2:$I$21,B2387)&gt;0,0,WEEKDAY(B2387,2)))</f>
        <v>0</v>
      </c>
      <c r="D2387" s="74">
        <f t="shared" si="2"/>
        <v>21</v>
      </c>
      <c r="E2387" s="12">
        <f>IFERROR(VLOOKUP(A2387,'IDAR Meter Data'!$A:$B,2,1),"")</f>
        <v>130</v>
      </c>
      <c r="F2387" s="75">
        <f>IF(CECCZ="CZ03",'Outside Temp'!B2387,IF(CECCZ="CZ04",'Outside Temp'!B2388,IF(CECCZ="CZ12",'Outside Temp'!B2389, IF(CECCZ="CZ13",'Outside Temp'!B2390))))</f>
        <v>56</v>
      </c>
      <c r="G2387" s="12">
        <f t="shared" si="3"/>
        <v>1</v>
      </c>
    </row>
    <row r="2388" ht="15.75" customHeight="1">
      <c r="A2388" s="13">
        <v>42149.895833333336</v>
      </c>
      <c r="B2388" s="73">
        <f t="shared" si="1"/>
        <v>42149</v>
      </c>
      <c r="C2388" s="74">
        <f>IF(NewCustomer="Yes", IF(COUNTIF($I$2:$I$11,B2388)&gt;0,0,WEEKDAY(B2388,2)),IF(COUNTIF($I$2:$I$21,B2388)&gt;0,0,WEEKDAY(B2388,2)))</f>
        <v>0</v>
      </c>
      <c r="D2388" s="74">
        <f t="shared" si="2"/>
        <v>21</v>
      </c>
      <c r="E2388" s="12">
        <f>IFERROR(VLOOKUP(A2388,'IDAR Meter Data'!$A:$B,2,1),"")</f>
        <v>139</v>
      </c>
      <c r="F2388" s="75">
        <f>IF(CECCZ="CZ03",'Outside Temp'!B2388,IF(CECCZ="CZ04",'Outside Temp'!B2389,IF(CECCZ="CZ12",'Outside Temp'!B2390, IF(CECCZ="CZ13",'Outside Temp'!B2391))))</f>
        <v>56</v>
      </c>
      <c r="G2388" s="12">
        <f t="shared" si="3"/>
        <v>1</v>
      </c>
    </row>
    <row r="2389" ht="15.75" customHeight="1">
      <c r="A2389" s="13">
        <v>42149.90625</v>
      </c>
      <c r="B2389" s="73">
        <f t="shared" si="1"/>
        <v>42149</v>
      </c>
      <c r="C2389" s="74">
        <f>IF(NewCustomer="Yes", IF(COUNTIF($I$2:$I$11,B2389)&gt;0,0,WEEKDAY(B2389,2)),IF(COUNTIF($I$2:$I$21,B2389)&gt;0,0,WEEKDAY(B2389,2)))</f>
        <v>0</v>
      </c>
      <c r="D2389" s="74">
        <f t="shared" si="2"/>
        <v>21</v>
      </c>
      <c r="E2389" s="12">
        <f>IFERROR(VLOOKUP(A2389,'IDAR Meter Data'!$A:$B,2,1),"")</f>
        <v>143</v>
      </c>
      <c r="F2389" s="75">
        <f>IF(CECCZ="CZ03",'Outside Temp'!B2389,IF(CECCZ="CZ04",'Outside Temp'!B2390,IF(CECCZ="CZ12",'Outside Temp'!B2391, IF(CECCZ="CZ13",'Outside Temp'!B2392))))</f>
        <v>56</v>
      </c>
      <c r="G2389" s="12">
        <f t="shared" si="3"/>
        <v>1</v>
      </c>
    </row>
    <row r="2390" ht="15.75" customHeight="1">
      <c r="A2390" s="13">
        <v>42149.916666666664</v>
      </c>
      <c r="B2390" s="73">
        <f t="shared" si="1"/>
        <v>42149</v>
      </c>
      <c r="C2390" s="74">
        <f>IF(NewCustomer="Yes", IF(COUNTIF($I$2:$I$11,B2390)&gt;0,0,WEEKDAY(B2390,2)),IF(COUNTIF($I$2:$I$21,B2390)&gt;0,0,WEEKDAY(B2390,2)))</f>
        <v>0</v>
      </c>
      <c r="D2390" s="74">
        <f t="shared" si="2"/>
        <v>22</v>
      </c>
      <c r="E2390" s="12">
        <f>IFERROR(VLOOKUP(A2390,'IDAR Meter Data'!$A:$B,2,1),"")</f>
        <v>130</v>
      </c>
      <c r="F2390" s="75">
        <f>IF(CECCZ="CZ03",'Outside Temp'!B2390,IF(CECCZ="CZ04",'Outside Temp'!B2391,IF(CECCZ="CZ12",'Outside Temp'!B2392, IF(CECCZ="CZ13",'Outside Temp'!B2393))))</f>
        <v>56</v>
      </c>
      <c r="G2390" s="12">
        <f t="shared" si="3"/>
        <v>1</v>
      </c>
    </row>
    <row r="2391" ht="15.75" customHeight="1">
      <c r="A2391" s="13">
        <v>42149.927083333336</v>
      </c>
      <c r="B2391" s="73">
        <f t="shared" si="1"/>
        <v>42149</v>
      </c>
      <c r="C2391" s="74">
        <f>IF(NewCustomer="Yes", IF(COUNTIF($I$2:$I$11,B2391)&gt;0,0,WEEKDAY(B2391,2)),IF(COUNTIF($I$2:$I$21,B2391)&gt;0,0,WEEKDAY(B2391,2)))</f>
        <v>0</v>
      </c>
      <c r="D2391" s="74">
        <f t="shared" si="2"/>
        <v>22</v>
      </c>
      <c r="E2391" s="12">
        <f>IFERROR(VLOOKUP(A2391,'IDAR Meter Data'!$A:$B,2,1),"")</f>
        <v>130</v>
      </c>
      <c r="F2391" s="75">
        <f>IF(CECCZ="CZ03",'Outside Temp'!B2391,IF(CECCZ="CZ04",'Outside Temp'!B2392,IF(CECCZ="CZ12",'Outside Temp'!B2393, IF(CECCZ="CZ13",'Outside Temp'!B2394))))</f>
        <v>56</v>
      </c>
      <c r="G2391" s="12">
        <f t="shared" si="3"/>
        <v>1</v>
      </c>
    </row>
    <row r="2392" ht="15.75" customHeight="1">
      <c r="A2392" s="13">
        <v>42149.9375</v>
      </c>
      <c r="B2392" s="73">
        <f t="shared" si="1"/>
        <v>42149</v>
      </c>
      <c r="C2392" s="74">
        <f>IF(NewCustomer="Yes", IF(COUNTIF($I$2:$I$11,B2392)&gt;0,0,WEEKDAY(B2392,2)),IF(COUNTIF($I$2:$I$21,B2392)&gt;0,0,WEEKDAY(B2392,2)))</f>
        <v>0</v>
      </c>
      <c r="D2392" s="74">
        <f t="shared" si="2"/>
        <v>22</v>
      </c>
      <c r="E2392" s="12">
        <f>IFERROR(VLOOKUP(A2392,'IDAR Meter Data'!$A:$B,2,1),"")</f>
        <v>129</v>
      </c>
      <c r="F2392" s="75">
        <f>IF(CECCZ="CZ03",'Outside Temp'!B2392,IF(CECCZ="CZ04",'Outside Temp'!B2393,IF(CECCZ="CZ12",'Outside Temp'!B2394, IF(CECCZ="CZ13",'Outside Temp'!B2395))))</f>
        <v>56</v>
      </c>
      <c r="G2392" s="12">
        <f t="shared" si="3"/>
        <v>1</v>
      </c>
    </row>
    <row r="2393" ht="15.75" customHeight="1">
      <c r="A2393" s="13">
        <v>42149.947916666664</v>
      </c>
      <c r="B2393" s="73">
        <f t="shared" si="1"/>
        <v>42149</v>
      </c>
      <c r="C2393" s="74">
        <f>IF(NewCustomer="Yes", IF(COUNTIF($I$2:$I$11,B2393)&gt;0,0,WEEKDAY(B2393,2)),IF(COUNTIF($I$2:$I$21,B2393)&gt;0,0,WEEKDAY(B2393,2)))</f>
        <v>0</v>
      </c>
      <c r="D2393" s="74">
        <f t="shared" si="2"/>
        <v>22</v>
      </c>
      <c r="E2393" s="12">
        <f>IFERROR(VLOOKUP(A2393,'IDAR Meter Data'!$A:$B,2,1),"")</f>
        <v>144</v>
      </c>
      <c r="F2393" s="75">
        <f>IF(CECCZ="CZ03",'Outside Temp'!B2393,IF(CECCZ="CZ04",'Outside Temp'!B2394,IF(CECCZ="CZ12",'Outside Temp'!B2395, IF(CECCZ="CZ13",'Outside Temp'!B2396))))</f>
        <v>56</v>
      </c>
      <c r="G2393" s="12">
        <f t="shared" si="3"/>
        <v>1</v>
      </c>
    </row>
    <row r="2394" ht="15.75" customHeight="1">
      <c r="A2394" s="13">
        <v>42149.958333333336</v>
      </c>
      <c r="B2394" s="73">
        <f t="shared" si="1"/>
        <v>42149</v>
      </c>
      <c r="C2394" s="74">
        <f>IF(NewCustomer="Yes", IF(COUNTIF($I$2:$I$11,B2394)&gt;0,0,WEEKDAY(B2394,2)),IF(COUNTIF($I$2:$I$21,B2394)&gt;0,0,WEEKDAY(B2394,2)))</f>
        <v>0</v>
      </c>
      <c r="D2394" s="74">
        <f t="shared" si="2"/>
        <v>23</v>
      </c>
      <c r="E2394" s="12">
        <f>IFERROR(VLOOKUP(A2394,'IDAR Meter Data'!$A:$B,2,1),"")</f>
        <v>130</v>
      </c>
      <c r="F2394" s="75">
        <f>IF(CECCZ="CZ03",'Outside Temp'!B2394,IF(CECCZ="CZ04",'Outside Temp'!B2395,IF(CECCZ="CZ12",'Outside Temp'!B2396, IF(CECCZ="CZ13",'Outside Temp'!B2397))))</f>
        <v>55.93333333</v>
      </c>
      <c r="G2394" s="12">
        <f t="shared" si="3"/>
        <v>1</v>
      </c>
    </row>
    <row r="2395" ht="15.75" customHeight="1">
      <c r="A2395" s="13">
        <v>42149.96875</v>
      </c>
      <c r="B2395" s="73">
        <f t="shared" si="1"/>
        <v>42149</v>
      </c>
      <c r="C2395" s="74">
        <f>IF(NewCustomer="Yes", IF(COUNTIF($I$2:$I$11,B2395)&gt;0,0,WEEKDAY(B2395,2)),IF(COUNTIF($I$2:$I$21,B2395)&gt;0,0,WEEKDAY(B2395,2)))</f>
        <v>0</v>
      </c>
      <c r="D2395" s="74">
        <f t="shared" si="2"/>
        <v>23</v>
      </c>
      <c r="E2395" s="12">
        <f>IFERROR(VLOOKUP(A2395,'IDAR Meter Data'!$A:$B,2,1),"")</f>
        <v>127</v>
      </c>
      <c r="F2395" s="75">
        <f>IF(CECCZ="CZ03",'Outside Temp'!B2395,IF(CECCZ="CZ04",'Outside Temp'!B2396,IF(CECCZ="CZ12",'Outside Temp'!B2397, IF(CECCZ="CZ13",'Outside Temp'!B2398))))</f>
        <v>55.68333333</v>
      </c>
      <c r="G2395" s="12">
        <f t="shared" si="3"/>
        <v>1</v>
      </c>
    </row>
    <row r="2396" ht="15.75" customHeight="1">
      <c r="A2396" s="13">
        <v>42149.979166666664</v>
      </c>
      <c r="B2396" s="73">
        <f t="shared" si="1"/>
        <v>42149</v>
      </c>
      <c r="C2396" s="74">
        <f>IF(NewCustomer="Yes", IF(COUNTIF($I$2:$I$11,B2396)&gt;0,0,WEEKDAY(B2396,2)),IF(COUNTIF($I$2:$I$21,B2396)&gt;0,0,WEEKDAY(B2396,2)))</f>
        <v>0</v>
      </c>
      <c r="D2396" s="74">
        <f t="shared" si="2"/>
        <v>23</v>
      </c>
      <c r="E2396" s="12">
        <f>IFERROR(VLOOKUP(A2396,'IDAR Meter Data'!$A:$B,2,1),"")</f>
        <v>128</v>
      </c>
      <c r="F2396" s="75">
        <f>IF(CECCZ="CZ03",'Outside Temp'!B2396,IF(CECCZ="CZ04",'Outside Temp'!B2397,IF(CECCZ="CZ12",'Outside Temp'!B2398, IF(CECCZ="CZ13",'Outside Temp'!B2399))))</f>
        <v>55.43333333</v>
      </c>
      <c r="G2396" s="12">
        <f t="shared" si="3"/>
        <v>1</v>
      </c>
    </row>
    <row r="2397" ht="15.75" customHeight="1">
      <c r="A2397" s="13">
        <v>42149.989583333336</v>
      </c>
      <c r="B2397" s="73">
        <f t="shared" si="1"/>
        <v>42149</v>
      </c>
      <c r="C2397" s="74">
        <f>IF(NewCustomer="Yes", IF(COUNTIF($I$2:$I$11,B2397)&gt;0,0,WEEKDAY(B2397,2)),IF(COUNTIF($I$2:$I$21,B2397)&gt;0,0,WEEKDAY(B2397,2)))</f>
        <v>0</v>
      </c>
      <c r="D2397" s="74">
        <f t="shared" si="2"/>
        <v>23</v>
      </c>
      <c r="E2397" s="12">
        <f>IFERROR(VLOOKUP(A2397,'IDAR Meter Data'!$A:$B,2,1),"")</f>
        <v>137</v>
      </c>
      <c r="F2397" s="75">
        <f>IF(CECCZ="CZ03",'Outside Temp'!B2397,IF(CECCZ="CZ04",'Outside Temp'!B2398,IF(CECCZ="CZ12",'Outside Temp'!B2399, IF(CECCZ="CZ13",'Outside Temp'!B2400))))</f>
        <v>55.18333333</v>
      </c>
      <c r="G2397" s="12">
        <f t="shared" si="3"/>
        <v>1</v>
      </c>
    </row>
    <row r="2398" ht="15.75" customHeight="1">
      <c r="A2398" s="13">
        <v>42150.0</v>
      </c>
      <c r="B2398" s="73">
        <f t="shared" si="1"/>
        <v>42150</v>
      </c>
      <c r="C2398" s="74">
        <f>IF(NewCustomer="Yes", IF(COUNTIF($I$2:$I$11,B2398)&gt;0,0,WEEKDAY(B2398,2)),IF(COUNTIF($I$2:$I$21,B2398)&gt;0,0,WEEKDAY(B2398,2)))</f>
        <v>2</v>
      </c>
      <c r="D2398" s="74">
        <f t="shared" si="2"/>
        <v>0</v>
      </c>
      <c r="E2398" s="12">
        <f>IFERROR(VLOOKUP(A2398,'IDAR Meter Data'!$A:$B,2,1),"")</f>
        <v>145</v>
      </c>
      <c r="F2398" s="75">
        <f>IF(CECCZ="CZ03",'Outside Temp'!B2398,IF(CECCZ="CZ04",'Outside Temp'!B2399,IF(CECCZ="CZ12",'Outside Temp'!B2400, IF(CECCZ="CZ13",'Outside Temp'!B2401))))</f>
        <v>54.93333333</v>
      </c>
      <c r="G2398" s="12">
        <f t="shared" si="3"/>
        <v>1</v>
      </c>
    </row>
    <row r="2399" ht="15.75" customHeight="1">
      <c r="A2399" s="13">
        <v>42150.010416666664</v>
      </c>
      <c r="B2399" s="73">
        <f t="shared" si="1"/>
        <v>42150</v>
      </c>
      <c r="C2399" s="74">
        <f>IF(NewCustomer="Yes", IF(COUNTIF($I$2:$I$11,B2399)&gt;0,0,WEEKDAY(B2399,2)),IF(COUNTIF($I$2:$I$21,B2399)&gt;0,0,WEEKDAY(B2399,2)))</f>
        <v>2</v>
      </c>
      <c r="D2399" s="74">
        <f t="shared" si="2"/>
        <v>0</v>
      </c>
      <c r="E2399" s="12">
        <f>IFERROR(VLOOKUP(A2399,'IDAR Meter Data'!$A:$B,2,1),"")</f>
        <v>131</v>
      </c>
      <c r="F2399" s="75">
        <f>IF(CECCZ="CZ03",'Outside Temp'!B2399,IF(CECCZ="CZ04",'Outside Temp'!B2400,IF(CECCZ="CZ12",'Outside Temp'!B2401, IF(CECCZ="CZ13",'Outside Temp'!B2402))))</f>
        <v>54.68333333</v>
      </c>
      <c r="G2399" s="12">
        <f t="shared" si="3"/>
        <v>1</v>
      </c>
    </row>
    <row r="2400" ht="15.75" customHeight="1">
      <c r="A2400" s="13">
        <v>42150.020833333336</v>
      </c>
      <c r="B2400" s="73">
        <f t="shared" si="1"/>
        <v>42150</v>
      </c>
      <c r="C2400" s="74">
        <f>IF(NewCustomer="Yes", IF(COUNTIF($I$2:$I$11,B2400)&gt;0,0,WEEKDAY(B2400,2)),IF(COUNTIF($I$2:$I$21,B2400)&gt;0,0,WEEKDAY(B2400,2)))</f>
        <v>2</v>
      </c>
      <c r="D2400" s="74">
        <f t="shared" si="2"/>
        <v>0</v>
      </c>
      <c r="E2400" s="12">
        <f>IFERROR(VLOOKUP(A2400,'IDAR Meter Data'!$A:$B,2,1),"")</f>
        <v>142</v>
      </c>
      <c r="F2400" s="75">
        <f>IF(CECCZ="CZ03",'Outside Temp'!B2400,IF(CECCZ="CZ04",'Outside Temp'!B2401,IF(CECCZ="CZ12",'Outside Temp'!B2402, IF(CECCZ="CZ13",'Outside Temp'!B2403))))</f>
        <v>54.43333333</v>
      </c>
      <c r="G2400" s="12">
        <f t="shared" si="3"/>
        <v>1</v>
      </c>
    </row>
    <row r="2401" ht="15.75" customHeight="1">
      <c r="A2401" s="13">
        <v>42150.03125</v>
      </c>
      <c r="B2401" s="73">
        <f t="shared" si="1"/>
        <v>42150</v>
      </c>
      <c r="C2401" s="74">
        <f>IF(NewCustomer="Yes", IF(COUNTIF($I$2:$I$11,B2401)&gt;0,0,WEEKDAY(B2401,2)),IF(COUNTIF($I$2:$I$21,B2401)&gt;0,0,WEEKDAY(B2401,2)))</f>
        <v>2</v>
      </c>
      <c r="D2401" s="74">
        <f t="shared" si="2"/>
        <v>0</v>
      </c>
      <c r="E2401" s="12">
        <f>IFERROR(VLOOKUP(A2401,'IDAR Meter Data'!$A:$B,2,1),"")</f>
        <v>127</v>
      </c>
      <c r="F2401" s="75">
        <f>IF(CECCZ="CZ03",'Outside Temp'!B2401,IF(CECCZ="CZ04",'Outside Temp'!B2402,IF(CECCZ="CZ12",'Outside Temp'!B2403, IF(CECCZ="CZ13",'Outside Temp'!B2404))))</f>
        <v>54.18333333</v>
      </c>
      <c r="G2401" s="12">
        <f t="shared" si="3"/>
        <v>1</v>
      </c>
    </row>
    <row r="2402" ht="15.75" customHeight="1">
      <c r="A2402" s="13">
        <v>42150.041666666664</v>
      </c>
      <c r="B2402" s="73">
        <f t="shared" si="1"/>
        <v>42150</v>
      </c>
      <c r="C2402" s="74">
        <f>IF(NewCustomer="Yes", IF(COUNTIF($I$2:$I$11,B2402)&gt;0,0,WEEKDAY(B2402,2)),IF(COUNTIF($I$2:$I$21,B2402)&gt;0,0,WEEKDAY(B2402,2)))</f>
        <v>2</v>
      </c>
      <c r="D2402" s="74">
        <f t="shared" si="2"/>
        <v>1</v>
      </c>
      <c r="E2402" s="12">
        <f>IFERROR(VLOOKUP(A2402,'IDAR Meter Data'!$A:$B,2,1),"")</f>
        <v>130</v>
      </c>
      <c r="F2402" s="75">
        <f>IF(CECCZ="CZ03",'Outside Temp'!B2402,IF(CECCZ="CZ04",'Outside Temp'!B2403,IF(CECCZ="CZ12",'Outside Temp'!B2404, IF(CECCZ="CZ13",'Outside Temp'!B2405))))</f>
        <v>54.21052632</v>
      </c>
      <c r="G2402" s="12">
        <f t="shared" si="3"/>
        <v>1</v>
      </c>
    </row>
    <row r="2403" ht="15.75" customHeight="1">
      <c r="A2403" s="13">
        <v>42150.052083333336</v>
      </c>
      <c r="B2403" s="73">
        <f t="shared" si="1"/>
        <v>42150</v>
      </c>
      <c r="C2403" s="74">
        <f>IF(NewCustomer="Yes", IF(COUNTIF($I$2:$I$11,B2403)&gt;0,0,WEEKDAY(B2403,2)),IF(COUNTIF($I$2:$I$21,B2403)&gt;0,0,WEEKDAY(B2403,2)))</f>
        <v>2</v>
      </c>
      <c r="D2403" s="74">
        <f t="shared" si="2"/>
        <v>1</v>
      </c>
      <c r="E2403" s="12">
        <f>IFERROR(VLOOKUP(A2403,'IDAR Meter Data'!$A:$B,2,1),"")</f>
        <v>129</v>
      </c>
      <c r="F2403" s="75">
        <f>IF(CECCZ="CZ03",'Outside Temp'!B2403,IF(CECCZ="CZ04",'Outside Temp'!B2404,IF(CECCZ="CZ12",'Outside Temp'!B2405, IF(CECCZ="CZ13",'Outside Temp'!B2406))))</f>
        <v>55</v>
      </c>
      <c r="G2403" s="12">
        <f t="shared" si="3"/>
        <v>1</v>
      </c>
    </row>
    <row r="2404" ht="15.75" customHeight="1">
      <c r="A2404" s="13">
        <v>42150.0625</v>
      </c>
      <c r="B2404" s="73">
        <f t="shared" si="1"/>
        <v>42150</v>
      </c>
      <c r="C2404" s="74">
        <f>IF(NewCustomer="Yes", IF(COUNTIF($I$2:$I$11,B2404)&gt;0,0,WEEKDAY(B2404,2)),IF(COUNTIF($I$2:$I$21,B2404)&gt;0,0,WEEKDAY(B2404,2)))</f>
        <v>2</v>
      </c>
      <c r="D2404" s="74">
        <f t="shared" si="2"/>
        <v>1</v>
      </c>
      <c r="E2404" s="12">
        <f>IFERROR(VLOOKUP(A2404,'IDAR Meter Data'!$A:$B,2,1),"")</f>
        <v>147</v>
      </c>
      <c r="F2404" s="75">
        <f>IF(CECCZ="CZ03",'Outside Temp'!B2404,IF(CECCZ="CZ04",'Outside Temp'!B2405,IF(CECCZ="CZ12",'Outside Temp'!B2406, IF(CECCZ="CZ13",'Outside Temp'!B2407))))</f>
        <v>55</v>
      </c>
      <c r="G2404" s="12">
        <f t="shared" si="3"/>
        <v>1</v>
      </c>
    </row>
    <row r="2405" ht="15.75" customHeight="1">
      <c r="A2405" s="13">
        <v>42150.072916666664</v>
      </c>
      <c r="B2405" s="73">
        <f t="shared" si="1"/>
        <v>42150</v>
      </c>
      <c r="C2405" s="74">
        <f>IF(NewCustomer="Yes", IF(COUNTIF($I$2:$I$11,B2405)&gt;0,0,WEEKDAY(B2405,2)),IF(COUNTIF($I$2:$I$21,B2405)&gt;0,0,WEEKDAY(B2405,2)))</f>
        <v>2</v>
      </c>
      <c r="D2405" s="74">
        <f t="shared" si="2"/>
        <v>1</v>
      </c>
      <c r="E2405" s="12">
        <f>IFERROR(VLOOKUP(A2405,'IDAR Meter Data'!$A:$B,2,1),"")</f>
        <v>129</v>
      </c>
      <c r="F2405" s="75">
        <f>IF(CECCZ="CZ03",'Outside Temp'!B2405,IF(CECCZ="CZ04",'Outside Temp'!B2406,IF(CECCZ="CZ12",'Outside Temp'!B2407, IF(CECCZ="CZ13",'Outside Temp'!B2408))))</f>
        <v>55</v>
      </c>
      <c r="G2405" s="12">
        <f t="shared" si="3"/>
        <v>1</v>
      </c>
    </row>
    <row r="2406" ht="15.75" customHeight="1">
      <c r="A2406" s="13">
        <v>42150.083333333336</v>
      </c>
      <c r="B2406" s="73">
        <f t="shared" si="1"/>
        <v>42150</v>
      </c>
      <c r="C2406" s="74">
        <f>IF(NewCustomer="Yes", IF(COUNTIF($I$2:$I$11,B2406)&gt;0,0,WEEKDAY(B2406,2)),IF(COUNTIF($I$2:$I$21,B2406)&gt;0,0,WEEKDAY(B2406,2)))</f>
        <v>2</v>
      </c>
      <c r="D2406" s="74">
        <f t="shared" si="2"/>
        <v>2</v>
      </c>
      <c r="E2406" s="12">
        <f>IFERROR(VLOOKUP(A2406,'IDAR Meter Data'!$A:$B,2,1),"")</f>
        <v>131</v>
      </c>
      <c r="F2406" s="75">
        <f>IF(CECCZ="CZ03",'Outside Temp'!B2406,IF(CECCZ="CZ04",'Outside Temp'!B2407,IF(CECCZ="CZ12",'Outside Temp'!B2408, IF(CECCZ="CZ13",'Outside Temp'!B2409))))</f>
        <v>55</v>
      </c>
      <c r="G2406" s="12">
        <f t="shared" si="3"/>
        <v>1</v>
      </c>
    </row>
    <row r="2407" ht="15.75" customHeight="1">
      <c r="A2407" s="13">
        <v>42150.09375</v>
      </c>
      <c r="B2407" s="73">
        <f t="shared" si="1"/>
        <v>42150</v>
      </c>
      <c r="C2407" s="74">
        <f>IF(NewCustomer="Yes", IF(COUNTIF($I$2:$I$11,B2407)&gt;0,0,WEEKDAY(B2407,2)),IF(COUNTIF($I$2:$I$21,B2407)&gt;0,0,WEEKDAY(B2407,2)))</f>
        <v>2</v>
      </c>
      <c r="D2407" s="74">
        <f t="shared" si="2"/>
        <v>2</v>
      </c>
      <c r="E2407" s="12">
        <f>IFERROR(VLOOKUP(A2407,'IDAR Meter Data'!$A:$B,2,1),"")</f>
        <v>126</v>
      </c>
      <c r="F2407" s="75">
        <f>IF(CECCZ="CZ03",'Outside Temp'!B2407,IF(CECCZ="CZ04",'Outside Temp'!B2408,IF(CECCZ="CZ12",'Outside Temp'!B2409, IF(CECCZ="CZ13",'Outside Temp'!B2410))))</f>
        <v>55</v>
      </c>
      <c r="G2407" s="12">
        <f t="shared" si="3"/>
        <v>1</v>
      </c>
    </row>
    <row r="2408" ht="15.75" customHeight="1">
      <c r="A2408" s="13">
        <v>42150.104166666664</v>
      </c>
      <c r="B2408" s="73">
        <f t="shared" si="1"/>
        <v>42150</v>
      </c>
      <c r="C2408" s="74">
        <f>IF(NewCustomer="Yes", IF(COUNTIF($I$2:$I$11,B2408)&gt;0,0,WEEKDAY(B2408,2)),IF(COUNTIF($I$2:$I$21,B2408)&gt;0,0,WEEKDAY(B2408,2)))</f>
        <v>2</v>
      </c>
      <c r="D2408" s="74">
        <f t="shared" si="2"/>
        <v>2</v>
      </c>
      <c r="E2408" s="12">
        <f>IFERROR(VLOOKUP(A2408,'IDAR Meter Data'!$A:$B,2,1),"")</f>
        <v>130</v>
      </c>
      <c r="F2408" s="75">
        <f>IF(CECCZ="CZ03",'Outside Temp'!B2408,IF(CECCZ="CZ04",'Outside Temp'!B2409,IF(CECCZ="CZ12",'Outside Temp'!B2410, IF(CECCZ="CZ13",'Outside Temp'!B2411))))</f>
        <v>55</v>
      </c>
      <c r="G2408" s="12">
        <f t="shared" si="3"/>
        <v>1</v>
      </c>
    </row>
    <row r="2409" ht="15.75" customHeight="1">
      <c r="A2409" s="13">
        <v>42150.114583333336</v>
      </c>
      <c r="B2409" s="73">
        <f t="shared" si="1"/>
        <v>42150</v>
      </c>
      <c r="C2409" s="74">
        <f>IF(NewCustomer="Yes", IF(COUNTIF($I$2:$I$11,B2409)&gt;0,0,WEEKDAY(B2409,2)),IF(COUNTIF($I$2:$I$21,B2409)&gt;0,0,WEEKDAY(B2409,2)))</f>
        <v>2</v>
      </c>
      <c r="D2409" s="74">
        <f t="shared" si="2"/>
        <v>2</v>
      </c>
      <c r="E2409" s="12">
        <f>IFERROR(VLOOKUP(A2409,'IDAR Meter Data'!$A:$B,2,1),"")</f>
        <v>129</v>
      </c>
      <c r="F2409" s="75">
        <f>IF(CECCZ="CZ03",'Outside Temp'!B2409,IF(CECCZ="CZ04",'Outside Temp'!B2410,IF(CECCZ="CZ12",'Outside Temp'!B2411, IF(CECCZ="CZ13",'Outside Temp'!B2412))))</f>
        <v>55</v>
      </c>
      <c r="G2409" s="12">
        <f t="shared" si="3"/>
        <v>1</v>
      </c>
    </row>
    <row r="2410" ht="15.75" customHeight="1">
      <c r="A2410" s="13">
        <v>42150.125</v>
      </c>
      <c r="B2410" s="73">
        <f t="shared" si="1"/>
        <v>42150</v>
      </c>
      <c r="C2410" s="74">
        <f>IF(NewCustomer="Yes", IF(COUNTIF($I$2:$I$11,B2410)&gt;0,0,WEEKDAY(B2410,2)),IF(COUNTIF($I$2:$I$21,B2410)&gt;0,0,WEEKDAY(B2410,2)))</f>
        <v>2</v>
      </c>
      <c r="D2410" s="74">
        <f t="shared" si="2"/>
        <v>3</v>
      </c>
      <c r="E2410" s="12">
        <f>IFERROR(VLOOKUP(A2410,'IDAR Meter Data'!$A:$B,2,1),"")</f>
        <v>129</v>
      </c>
      <c r="F2410" s="75">
        <f>IF(CECCZ="CZ03",'Outside Temp'!B2410,IF(CECCZ="CZ04",'Outside Temp'!B2411,IF(CECCZ="CZ12",'Outside Temp'!B2412, IF(CECCZ="CZ13",'Outside Temp'!B2413))))</f>
        <v>55</v>
      </c>
      <c r="G2410" s="12">
        <f t="shared" si="3"/>
        <v>1</v>
      </c>
    </row>
    <row r="2411" ht="15.75" customHeight="1">
      <c r="A2411" s="13">
        <v>42150.135416666664</v>
      </c>
      <c r="B2411" s="73">
        <f t="shared" si="1"/>
        <v>42150</v>
      </c>
      <c r="C2411" s="74">
        <f>IF(NewCustomer="Yes", IF(COUNTIF($I$2:$I$11,B2411)&gt;0,0,WEEKDAY(B2411,2)),IF(COUNTIF($I$2:$I$21,B2411)&gt;0,0,WEEKDAY(B2411,2)))</f>
        <v>2</v>
      </c>
      <c r="D2411" s="74">
        <f t="shared" si="2"/>
        <v>3</v>
      </c>
      <c r="E2411" s="12">
        <f>IFERROR(VLOOKUP(A2411,'IDAR Meter Data'!$A:$B,2,1),"")</f>
        <v>140</v>
      </c>
      <c r="F2411" s="75">
        <f>IF(CECCZ="CZ03",'Outside Temp'!B2411,IF(CECCZ="CZ04",'Outside Temp'!B2412,IF(CECCZ="CZ12",'Outside Temp'!B2413, IF(CECCZ="CZ13",'Outside Temp'!B2414))))</f>
        <v>55</v>
      </c>
      <c r="G2411" s="12">
        <f t="shared" si="3"/>
        <v>1</v>
      </c>
    </row>
    <row r="2412" ht="15.75" customHeight="1">
      <c r="A2412" s="13">
        <v>42150.145833333336</v>
      </c>
      <c r="B2412" s="73">
        <f t="shared" si="1"/>
        <v>42150</v>
      </c>
      <c r="C2412" s="74">
        <f>IF(NewCustomer="Yes", IF(COUNTIF($I$2:$I$11,B2412)&gt;0,0,WEEKDAY(B2412,2)),IF(COUNTIF($I$2:$I$21,B2412)&gt;0,0,WEEKDAY(B2412,2)))</f>
        <v>2</v>
      </c>
      <c r="D2412" s="74">
        <f t="shared" si="2"/>
        <v>3</v>
      </c>
      <c r="E2412" s="12">
        <f>IFERROR(VLOOKUP(A2412,'IDAR Meter Data'!$A:$B,2,1),"")</f>
        <v>126</v>
      </c>
      <c r="F2412" s="75">
        <f>IF(CECCZ="CZ03",'Outside Temp'!B2412,IF(CECCZ="CZ04",'Outside Temp'!B2413,IF(CECCZ="CZ12",'Outside Temp'!B2414, IF(CECCZ="CZ13",'Outside Temp'!B2415))))</f>
        <v>55</v>
      </c>
      <c r="G2412" s="12">
        <f t="shared" si="3"/>
        <v>1</v>
      </c>
    </row>
    <row r="2413" ht="15.75" customHeight="1">
      <c r="A2413" s="13">
        <v>42150.15625</v>
      </c>
      <c r="B2413" s="73">
        <f t="shared" si="1"/>
        <v>42150</v>
      </c>
      <c r="C2413" s="74">
        <f>IF(NewCustomer="Yes", IF(COUNTIF($I$2:$I$11,B2413)&gt;0,0,WEEKDAY(B2413,2)),IF(COUNTIF($I$2:$I$21,B2413)&gt;0,0,WEEKDAY(B2413,2)))</f>
        <v>2</v>
      </c>
      <c r="D2413" s="74">
        <f t="shared" si="2"/>
        <v>3</v>
      </c>
      <c r="E2413" s="12">
        <f>IFERROR(VLOOKUP(A2413,'IDAR Meter Data'!$A:$B,2,1),"")</f>
        <v>125</v>
      </c>
      <c r="F2413" s="75">
        <f>IF(CECCZ="CZ03",'Outside Temp'!B2413,IF(CECCZ="CZ04",'Outside Temp'!B2414,IF(CECCZ="CZ12",'Outside Temp'!B2415, IF(CECCZ="CZ13",'Outside Temp'!B2416))))</f>
        <v>55</v>
      </c>
      <c r="G2413" s="12">
        <f t="shared" si="3"/>
        <v>1</v>
      </c>
    </row>
    <row r="2414" ht="15.75" customHeight="1">
      <c r="A2414" s="13">
        <v>42150.166666666664</v>
      </c>
      <c r="B2414" s="73">
        <f t="shared" si="1"/>
        <v>42150</v>
      </c>
      <c r="C2414" s="74">
        <f>IF(NewCustomer="Yes", IF(COUNTIF($I$2:$I$11,B2414)&gt;0,0,WEEKDAY(B2414,2)),IF(COUNTIF($I$2:$I$21,B2414)&gt;0,0,WEEKDAY(B2414,2)))</f>
        <v>2</v>
      </c>
      <c r="D2414" s="74">
        <f t="shared" si="2"/>
        <v>4</v>
      </c>
      <c r="E2414" s="12">
        <f>IFERROR(VLOOKUP(A2414,'IDAR Meter Data'!$A:$B,2,1),"")</f>
        <v>125</v>
      </c>
      <c r="F2414" s="75">
        <f>IF(CECCZ="CZ03",'Outside Temp'!B2414,IF(CECCZ="CZ04",'Outside Temp'!B2415,IF(CECCZ="CZ12",'Outside Temp'!B2416, IF(CECCZ="CZ13",'Outside Temp'!B2417))))</f>
        <v>55</v>
      </c>
      <c r="G2414" s="12">
        <f t="shared" si="3"/>
        <v>1</v>
      </c>
    </row>
    <row r="2415" ht="15.75" customHeight="1">
      <c r="A2415" s="13">
        <v>42150.177083333336</v>
      </c>
      <c r="B2415" s="73">
        <f t="shared" si="1"/>
        <v>42150</v>
      </c>
      <c r="C2415" s="74">
        <f>IF(NewCustomer="Yes", IF(COUNTIF($I$2:$I$11,B2415)&gt;0,0,WEEKDAY(B2415,2)),IF(COUNTIF($I$2:$I$21,B2415)&gt;0,0,WEEKDAY(B2415,2)))</f>
        <v>2</v>
      </c>
      <c r="D2415" s="74">
        <f t="shared" si="2"/>
        <v>4</v>
      </c>
      <c r="E2415" s="12">
        <f>IFERROR(VLOOKUP(A2415,'IDAR Meter Data'!$A:$B,2,1),"")</f>
        <v>126</v>
      </c>
      <c r="F2415" s="75">
        <f>IF(CECCZ="CZ03",'Outside Temp'!B2415,IF(CECCZ="CZ04",'Outside Temp'!B2416,IF(CECCZ="CZ12",'Outside Temp'!B2417, IF(CECCZ="CZ13",'Outside Temp'!B2418))))</f>
        <v>55</v>
      </c>
      <c r="G2415" s="12">
        <f t="shared" si="3"/>
        <v>1</v>
      </c>
    </row>
    <row r="2416" ht="15.75" customHeight="1">
      <c r="A2416" s="13">
        <v>42150.1875</v>
      </c>
      <c r="B2416" s="73">
        <f t="shared" si="1"/>
        <v>42150</v>
      </c>
      <c r="C2416" s="74">
        <f>IF(NewCustomer="Yes", IF(COUNTIF($I$2:$I$11,B2416)&gt;0,0,WEEKDAY(B2416,2)),IF(COUNTIF($I$2:$I$21,B2416)&gt;0,0,WEEKDAY(B2416,2)))</f>
        <v>2</v>
      </c>
      <c r="D2416" s="74">
        <f t="shared" si="2"/>
        <v>4</v>
      </c>
      <c r="E2416" s="12">
        <f>IFERROR(VLOOKUP(A2416,'IDAR Meter Data'!$A:$B,2,1),"")</f>
        <v>126</v>
      </c>
      <c r="F2416" s="75">
        <f>IF(CECCZ="CZ03",'Outside Temp'!B2416,IF(CECCZ="CZ04",'Outside Temp'!B2417,IF(CECCZ="CZ12",'Outside Temp'!B2418, IF(CECCZ="CZ13",'Outside Temp'!B2419))))</f>
        <v>55</v>
      </c>
      <c r="G2416" s="12">
        <f t="shared" si="3"/>
        <v>1</v>
      </c>
    </row>
    <row r="2417" ht="15.75" customHeight="1">
      <c r="A2417" s="13">
        <v>42150.197916666664</v>
      </c>
      <c r="B2417" s="73">
        <f t="shared" si="1"/>
        <v>42150</v>
      </c>
      <c r="C2417" s="74">
        <f>IF(NewCustomer="Yes", IF(COUNTIF($I$2:$I$11,B2417)&gt;0,0,WEEKDAY(B2417,2)),IF(COUNTIF($I$2:$I$21,B2417)&gt;0,0,WEEKDAY(B2417,2)))</f>
        <v>2</v>
      </c>
      <c r="D2417" s="74">
        <f t="shared" si="2"/>
        <v>4</v>
      </c>
      <c r="E2417" s="12">
        <f>IFERROR(VLOOKUP(A2417,'IDAR Meter Data'!$A:$B,2,1),"")</f>
        <v>137</v>
      </c>
      <c r="F2417" s="75">
        <f>IF(CECCZ="CZ03",'Outside Temp'!B2417,IF(CECCZ="CZ04",'Outside Temp'!B2418,IF(CECCZ="CZ12",'Outside Temp'!B2419, IF(CECCZ="CZ13",'Outside Temp'!B2420))))</f>
        <v>55</v>
      </c>
      <c r="G2417" s="12">
        <f t="shared" si="3"/>
        <v>1</v>
      </c>
    </row>
    <row r="2418" ht="15.75" customHeight="1">
      <c r="A2418" s="13">
        <v>42150.208333333336</v>
      </c>
      <c r="B2418" s="73">
        <f t="shared" si="1"/>
        <v>42150</v>
      </c>
      <c r="C2418" s="74">
        <f>IF(NewCustomer="Yes", IF(COUNTIF($I$2:$I$11,B2418)&gt;0,0,WEEKDAY(B2418,2)),IF(COUNTIF($I$2:$I$21,B2418)&gt;0,0,WEEKDAY(B2418,2)))</f>
        <v>2</v>
      </c>
      <c r="D2418" s="74">
        <f t="shared" si="2"/>
        <v>5</v>
      </c>
      <c r="E2418" s="12">
        <f>IFERROR(VLOOKUP(A2418,'IDAR Meter Data'!$A:$B,2,1),"")</f>
        <v>127</v>
      </c>
      <c r="F2418" s="75">
        <f>IF(CECCZ="CZ03",'Outside Temp'!B2418,IF(CECCZ="CZ04",'Outside Temp'!B2419,IF(CECCZ="CZ12",'Outside Temp'!B2420, IF(CECCZ="CZ13",'Outside Temp'!B2421))))</f>
        <v>55</v>
      </c>
      <c r="G2418" s="12">
        <f t="shared" si="3"/>
        <v>1</v>
      </c>
    </row>
    <row r="2419" ht="15.75" customHeight="1">
      <c r="A2419" s="13">
        <v>42150.21875</v>
      </c>
      <c r="B2419" s="73">
        <f t="shared" si="1"/>
        <v>42150</v>
      </c>
      <c r="C2419" s="74">
        <f>IF(NewCustomer="Yes", IF(COUNTIF($I$2:$I$11,B2419)&gt;0,0,WEEKDAY(B2419,2)),IF(COUNTIF($I$2:$I$21,B2419)&gt;0,0,WEEKDAY(B2419,2)))</f>
        <v>2</v>
      </c>
      <c r="D2419" s="74">
        <f t="shared" si="2"/>
        <v>5</v>
      </c>
      <c r="E2419" s="12">
        <f>IFERROR(VLOOKUP(A2419,'IDAR Meter Data'!$A:$B,2,1),"")</f>
        <v>124</v>
      </c>
      <c r="F2419" s="75">
        <f>IF(CECCZ="CZ03",'Outside Temp'!B2419,IF(CECCZ="CZ04",'Outside Temp'!B2420,IF(CECCZ="CZ12",'Outside Temp'!B2421, IF(CECCZ="CZ13",'Outside Temp'!B2422))))</f>
        <v>55</v>
      </c>
      <c r="G2419" s="12">
        <f t="shared" si="3"/>
        <v>1</v>
      </c>
    </row>
    <row r="2420" ht="15.75" customHeight="1">
      <c r="A2420" s="13">
        <v>42150.229166666664</v>
      </c>
      <c r="B2420" s="73">
        <f t="shared" si="1"/>
        <v>42150</v>
      </c>
      <c r="C2420" s="74">
        <f>IF(NewCustomer="Yes", IF(COUNTIF($I$2:$I$11,B2420)&gt;0,0,WEEKDAY(B2420,2)),IF(COUNTIF($I$2:$I$21,B2420)&gt;0,0,WEEKDAY(B2420,2)))</f>
        <v>2</v>
      </c>
      <c r="D2420" s="74">
        <f t="shared" si="2"/>
        <v>5</v>
      </c>
      <c r="E2420" s="12">
        <f>IFERROR(VLOOKUP(A2420,'IDAR Meter Data'!$A:$B,2,1),"")</f>
        <v>125</v>
      </c>
      <c r="F2420" s="75">
        <f>IF(CECCZ="CZ03",'Outside Temp'!B2420,IF(CECCZ="CZ04",'Outside Temp'!B2421,IF(CECCZ="CZ12",'Outside Temp'!B2422, IF(CECCZ="CZ13",'Outside Temp'!B2423))))</f>
        <v>55</v>
      </c>
      <c r="G2420" s="12">
        <f t="shared" si="3"/>
        <v>1</v>
      </c>
    </row>
    <row r="2421" ht="15.75" customHeight="1">
      <c r="A2421" s="13">
        <v>42150.239583333336</v>
      </c>
      <c r="B2421" s="73">
        <f t="shared" si="1"/>
        <v>42150</v>
      </c>
      <c r="C2421" s="74">
        <f>IF(NewCustomer="Yes", IF(COUNTIF($I$2:$I$11,B2421)&gt;0,0,WEEKDAY(B2421,2)),IF(COUNTIF($I$2:$I$21,B2421)&gt;0,0,WEEKDAY(B2421,2)))</f>
        <v>2</v>
      </c>
      <c r="D2421" s="74">
        <f t="shared" si="2"/>
        <v>5</v>
      </c>
      <c r="E2421" s="12">
        <f>IFERROR(VLOOKUP(A2421,'IDAR Meter Data'!$A:$B,2,1),"")</f>
        <v>125</v>
      </c>
      <c r="F2421" s="75">
        <f>IF(CECCZ="CZ03",'Outside Temp'!B2421,IF(CECCZ="CZ04",'Outside Temp'!B2422,IF(CECCZ="CZ12",'Outside Temp'!B2423, IF(CECCZ="CZ13",'Outside Temp'!B2424))))</f>
        <v>55</v>
      </c>
      <c r="G2421" s="12">
        <f t="shared" si="3"/>
        <v>1</v>
      </c>
    </row>
    <row r="2422" ht="15.75" customHeight="1">
      <c r="A2422" s="13">
        <v>42150.25</v>
      </c>
      <c r="B2422" s="73">
        <f t="shared" si="1"/>
        <v>42150</v>
      </c>
      <c r="C2422" s="74">
        <f>IF(NewCustomer="Yes", IF(COUNTIF($I$2:$I$11,B2422)&gt;0,0,WEEKDAY(B2422,2)),IF(COUNTIF($I$2:$I$21,B2422)&gt;0,0,WEEKDAY(B2422,2)))</f>
        <v>2</v>
      </c>
      <c r="D2422" s="74">
        <f t="shared" si="2"/>
        <v>6</v>
      </c>
      <c r="E2422" s="12">
        <f>IFERROR(VLOOKUP(A2422,'IDAR Meter Data'!$A:$B,2,1),"")</f>
        <v>138</v>
      </c>
      <c r="F2422" s="75">
        <f>IF(CECCZ="CZ03",'Outside Temp'!B2422,IF(CECCZ="CZ04",'Outside Temp'!B2423,IF(CECCZ="CZ12",'Outside Temp'!B2424, IF(CECCZ="CZ13",'Outside Temp'!B2425))))</f>
        <v>55.06666667</v>
      </c>
      <c r="G2422" s="12">
        <f t="shared" si="3"/>
        <v>1</v>
      </c>
    </row>
    <row r="2423" ht="15.75" customHeight="1">
      <c r="A2423" s="13">
        <v>42150.260416666664</v>
      </c>
      <c r="B2423" s="73">
        <f t="shared" si="1"/>
        <v>42150</v>
      </c>
      <c r="C2423" s="74">
        <f>IF(NewCustomer="Yes", IF(COUNTIF($I$2:$I$11,B2423)&gt;0,0,WEEKDAY(B2423,2)),IF(COUNTIF($I$2:$I$21,B2423)&gt;0,0,WEEKDAY(B2423,2)))</f>
        <v>2</v>
      </c>
      <c r="D2423" s="74">
        <f t="shared" si="2"/>
        <v>6</v>
      </c>
      <c r="E2423" s="12">
        <f>IFERROR(VLOOKUP(A2423,'IDAR Meter Data'!$A:$B,2,1),"")</f>
        <v>122</v>
      </c>
      <c r="F2423" s="75">
        <f>IF(CECCZ="CZ03",'Outside Temp'!B2423,IF(CECCZ="CZ04",'Outside Temp'!B2424,IF(CECCZ="CZ12",'Outside Temp'!B2425, IF(CECCZ="CZ13",'Outside Temp'!B2426))))</f>
        <v>55.31666667</v>
      </c>
      <c r="G2423" s="12">
        <f t="shared" si="3"/>
        <v>1</v>
      </c>
    </row>
    <row r="2424" ht="15.75" customHeight="1">
      <c r="A2424" s="13">
        <v>42150.270833333336</v>
      </c>
      <c r="B2424" s="73">
        <f t="shared" si="1"/>
        <v>42150</v>
      </c>
      <c r="C2424" s="74">
        <f>IF(NewCustomer="Yes", IF(COUNTIF($I$2:$I$11,B2424)&gt;0,0,WEEKDAY(B2424,2)),IF(COUNTIF($I$2:$I$21,B2424)&gt;0,0,WEEKDAY(B2424,2)))</f>
        <v>2</v>
      </c>
      <c r="D2424" s="74">
        <f t="shared" si="2"/>
        <v>6</v>
      </c>
      <c r="E2424" s="12">
        <f>IFERROR(VLOOKUP(A2424,'IDAR Meter Data'!$A:$B,2,1),"")</f>
        <v>126</v>
      </c>
      <c r="F2424" s="75">
        <f>IF(CECCZ="CZ03",'Outside Temp'!B2424,IF(CECCZ="CZ04",'Outside Temp'!B2425,IF(CECCZ="CZ12",'Outside Temp'!B2426, IF(CECCZ="CZ13",'Outside Temp'!B2427))))</f>
        <v>55.56666667</v>
      </c>
      <c r="G2424" s="12">
        <f t="shared" si="3"/>
        <v>1</v>
      </c>
    </row>
    <row r="2425" ht="15.75" customHeight="1">
      <c r="A2425" s="13">
        <v>42150.28125</v>
      </c>
      <c r="B2425" s="73">
        <f t="shared" si="1"/>
        <v>42150</v>
      </c>
      <c r="C2425" s="74">
        <f>IF(NewCustomer="Yes", IF(COUNTIF($I$2:$I$11,B2425)&gt;0,0,WEEKDAY(B2425,2)),IF(COUNTIF($I$2:$I$21,B2425)&gt;0,0,WEEKDAY(B2425,2)))</f>
        <v>2</v>
      </c>
      <c r="D2425" s="74">
        <f t="shared" si="2"/>
        <v>6</v>
      </c>
      <c r="E2425" s="12">
        <f>IFERROR(VLOOKUP(A2425,'IDAR Meter Data'!$A:$B,2,1),"")</f>
        <v>129</v>
      </c>
      <c r="F2425" s="75">
        <f>IF(CECCZ="CZ03",'Outside Temp'!B2425,IF(CECCZ="CZ04",'Outside Temp'!B2426,IF(CECCZ="CZ12",'Outside Temp'!B2427, IF(CECCZ="CZ13",'Outside Temp'!B2428))))</f>
        <v>55.81666667</v>
      </c>
      <c r="G2425" s="12">
        <f t="shared" si="3"/>
        <v>1</v>
      </c>
    </row>
    <row r="2426" ht="15.75" customHeight="1">
      <c r="A2426" s="13">
        <v>42150.291666666664</v>
      </c>
      <c r="B2426" s="73">
        <f t="shared" si="1"/>
        <v>42150</v>
      </c>
      <c r="C2426" s="74">
        <f>IF(NewCustomer="Yes", IF(COUNTIF($I$2:$I$11,B2426)&gt;0,0,WEEKDAY(B2426,2)),IF(COUNTIF($I$2:$I$21,B2426)&gt;0,0,WEEKDAY(B2426,2)))</f>
        <v>2</v>
      </c>
      <c r="D2426" s="74">
        <f t="shared" si="2"/>
        <v>7</v>
      </c>
      <c r="E2426" s="12">
        <f>IFERROR(VLOOKUP(A2426,'IDAR Meter Data'!$A:$B,2,1),"")</f>
        <v>140</v>
      </c>
      <c r="F2426" s="75">
        <f>IF(CECCZ="CZ03",'Outside Temp'!B2426,IF(CECCZ="CZ04",'Outside Temp'!B2427,IF(CECCZ="CZ12",'Outside Temp'!B2428, IF(CECCZ="CZ13",'Outside Temp'!B2429))))</f>
        <v>56.06666667</v>
      </c>
      <c r="G2426" s="12">
        <f t="shared" si="3"/>
        <v>1</v>
      </c>
    </row>
    <row r="2427" ht="15.75" customHeight="1">
      <c r="A2427" s="13">
        <v>42150.302083333336</v>
      </c>
      <c r="B2427" s="73">
        <f t="shared" si="1"/>
        <v>42150</v>
      </c>
      <c r="C2427" s="74">
        <f>IF(NewCustomer="Yes", IF(COUNTIF($I$2:$I$11,B2427)&gt;0,0,WEEKDAY(B2427,2)),IF(COUNTIF($I$2:$I$21,B2427)&gt;0,0,WEEKDAY(B2427,2)))</f>
        <v>2</v>
      </c>
      <c r="D2427" s="74">
        <f t="shared" si="2"/>
        <v>7</v>
      </c>
      <c r="E2427" s="12">
        <f>IFERROR(VLOOKUP(A2427,'IDAR Meter Data'!$A:$B,2,1),"")</f>
        <v>125</v>
      </c>
      <c r="F2427" s="75">
        <f>IF(CECCZ="CZ03",'Outside Temp'!B2427,IF(CECCZ="CZ04",'Outside Temp'!B2428,IF(CECCZ="CZ12",'Outside Temp'!B2429, IF(CECCZ="CZ13",'Outside Temp'!B2430))))</f>
        <v>56.31666667</v>
      </c>
      <c r="G2427" s="12">
        <f t="shared" si="3"/>
        <v>1</v>
      </c>
    </row>
    <row r="2428" ht="15.75" customHeight="1">
      <c r="A2428" s="13">
        <v>42150.3125</v>
      </c>
      <c r="B2428" s="73">
        <f t="shared" si="1"/>
        <v>42150</v>
      </c>
      <c r="C2428" s="74">
        <f>IF(NewCustomer="Yes", IF(COUNTIF($I$2:$I$11,B2428)&gt;0,0,WEEKDAY(B2428,2)),IF(COUNTIF($I$2:$I$21,B2428)&gt;0,0,WEEKDAY(B2428,2)))</f>
        <v>2</v>
      </c>
      <c r="D2428" s="74">
        <f t="shared" si="2"/>
        <v>7</v>
      </c>
      <c r="E2428" s="12">
        <f>IFERROR(VLOOKUP(A2428,'IDAR Meter Data'!$A:$B,2,1),"")</f>
        <v>131</v>
      </c>
      <c r="F2428" s="75">
        <f>IF(CECCZ="CZ03",'Outside Temp'!B2428,IF(CECCZ="CZ04",'Outside Temp'!B2429,IF(CECCZ="CZ12",'Outside Temp'!B2430, IF(CECCZ="CZ13",'Outside Temp'!B2431))))</f>
        <v>56.56666667</v>
      </c>
      <c r="G2428" s="12">
        <f t="shared" si="3"/>
        <v>1</v>
      </c>
    </row>
    <row r="2429" ht="15.75" customHeight="1">
      <c r="A2429" s="13">
        <v>42150.322916666664</v>
      </c>
      <c r="B2429" s="73">
        <f t="shared" si="1"/>
        <v>42150</v>
      </c>
      <c r="C2429" s="74">
        <f>IF(NewCustomer="Yes", IF(COUNTIF($I$2:$I$11,B2429)&gt;0,0,WEEKDAY(B2429,2)),IF(COUNTIF($I$2:$I$21,B2429)&gt;0,0,WEEKDAY(B2429,2)))</f>
        <v>2</v>
      </c>
      <c r="D2429" s="74">
        <f t="shared" si="2"/>
        <v>7</v>
      </c>
      <c r="E2429" s="12">
        <f>IFERROR(VLOOKUP(A2429,'IDAR Meter Data'!$A:$B,2,1),"")</f>
        <v>138</v>
      </c>
      <c r="F2429" s="75">
        <f>IF(CECCZ="CZ03",'Outside Temp'!B2429,IF(CECCZ="CZ04",'Outside Temp'!B2430,IF(CECCZ="CZ12",'Outside Temp'!B2431, IF(CECCZ="CZ13",'Outside Temp'!B2432))))</f>
        <v>56.81666667</v>
      </c>
      <c r="G2429" s="12">
        <f t="shared" si="3"/>
        <v>1</v>
      </c>
    </row>
    <row r="2430" ht="15.75" customHeight="1">
      <c r="A2430" s="13">
        <v>42150.333333333336</v>
      </c>
      <c r="B2430" s="73">
        <f t="shared" si="1"/>
        <v>42150</v>
      </c>
      <c r="C2430" s="74">
        <f>IF(NewCustomer="Yes", IF(COUNTIF($I$2:$I$11,B2430)&gt;0,0,WEEKDAY(B2430,2)),IF(COUNTIF($I$2:$I$21,B2430)&gt;0,0,WEEKDAY(B2430,2)))</f>
        <v>2</v>
      </c>
      <c r="D2430" s="74">
        <f t="shared" si="2"/>
        <v>8</v>
      </c>
      <c r="E2430" s="12">
        <f>IFERROR(VLOOKUP(A2430,'IDAR Meter Data'!$A:$B,2,1),"")</f>
        <v>156</v>
      </c>
      <c r="F2430" s="75">
        <f>IF(CECCZ="CZ03",'Outside Temp'!B2430,IF(CECCZ="CZ04",'Outside Temp'!B2431,IF(CECCZ="CZ12",'Outside Temp'!B2432, IF(CECCZ="CZ13",'Outside Temp'!B2433))))</f>
        <v>57</v>
      </c>
      <c r="G2430" s="12">
        <f t="shared" si="3"/>
        <v>1</v>
      </c>
    </row>
    <row r="2431" ht="15.75" customHeight="1">
      <c r="A2431" s="13">
        <v>42150.34375</v>
      </c>
      <c r="B2431" s="73">
        <f t="shared" si="1"/>
        <v>42150</v>
      </c>
      <c r="C2431" s="74">
        <f>IF(NewCustomer="Yes", IF(COUNTIF($I$2:$I$11,B2431)&gt;0,0,WEEKDAY(B2431,2)),IF(COUNTIF($I$2:$I$21,B2431)&gt;0,0,WEEKDAY(B2431,2)))</f>
        <v>2</v>
      </c>
      <c r="D2431" s="74">
        <f t="shared" si="2"/>
        <v>8</v>
      </c>
      <c r="E2431" s="12">
        <f>IFERROR(VLOOKUP(A2431,'IDAR Meter Data'!$A:$B,2,1),"")</f>
        <v>145</v>
      </c>
      <c r="F2431" s="75">
        <f>IF(CECCZ="CZ03",'Outside Temp'!B2431,IF(CECCZ="CZ04",'Outside Temp'!B2432,IF(CECCZ="CZ12",'Outside Temp'!B2433, IF(CECCZ="CZ13",'Outside Temp'!B2434))))</f>
        <v>57</v>
      </c>
      <c r="G2431" s="12">
        <f t="shared" si="3"/>
        <v>1</v>
      </c>
    </row>
    <row r="2432" ht="15.75" customHeight="1">
      <c r="A2432" s="13">
        <v>42150.354166666664</v>
      </c>
      <c r="B2432" s="73">
        <f t="shared" si="1"/>
        <v>42150</v>
      </c>
      <c r="C2432" s="74">
        <f>IF(NewCustomer="Yes", IF(COUNTIF($I$2:$I$11,B2432)&gt;0,0,WEEKDAY(B2432,2)),IF(COUNTIF($I$2:$I$21,B2432)&gt;0,0,WEEKDAY(B2432,2)))</f>
        <v>2</v>
      </c>
      <c r="D2432" s="74">
        <f t="shared" si="2"/>
        <v>8</v>
      </c>
      <c r="E2432" s="12">
        <f>IFERROR(VLOOKUP(A2432,'IDAR Meter Data'!$A:$B,2,1),"")</f>
        <v>145</v>
      </c>
      <c r="F2432" s="75">
        <f>IF(CECCZ="CZ03",'Outside Temp'!B2432,IF(CECCZ="CZ04",'Outside Temp'!B2433,IF(CECCZ="CZ12",'Outside Temp'!B2434, IF(CECCZ="CZ13",'Outside Temp'!B2435))))</f>
        <v>57</v>
      </c>
      <c r="G2432" s="12">
        <f t="shared" si="3"/>
        <v>1</v>
      </c>
    </row>
    <row r="2433" ht="15.75" customHeight="1">
      <c r="A2433" s="13">
        <v>42150.364583333336</v>
      </c>
      <c r="B2433" s="73">
        <f t="shared" si="1"/>
        <v>42150</v>
      </c>
      <c r="C2433" s="74">
        <f>IF(NewCustomer="Yes", IF(COUNTIF($I$2:$I$11,B2433)&gt;0,0,WEEKDAY(B2433,2)),IF(COUNTIF($I$2:$I$21,B2433)&gt;0,0,WEEKDAY(B2433,2)))</f>
        <v>2</v>
      </c>
      <c r="D2433" s="74">
        <f t="shared" si="2"/>
        <v>8</v>
      </c>
      <c r="E2433" s="12">
        <f>IFERROR(VLOOKUP(A2433,'IDAR Meter Data'!$A:$B,2,1),"")</f>
        <v>144</v>
      </c>
      <c r="F2433" s="75">
        <f>IF(CECCZ="CZ03",'Outside Temp'!B2433,IF(CECCZ="CZ04",'Outside Temp'!B2434,IF(CECCZ="CZ12",'Outside Temp'!B2435, IF(CECCZ="CZ13",'Outside Temp'!B2436))))</f>
        <v>57</v>
      </c>
      <c r="G2433" s="12">
        <f t="shared" si="3"/>
        <v>1</v>
      </c>
    </row>
    <row r="2434" ht="15.75" customHeight="1">
      <c r="A2434" s="13">
        <v>42150.375</v>
      </c>
      <c r="B2434" s="73">
        <f t="shared" si="1"/>
        <v>42150</v>
      </c>
      <c r="C2434" s="74">
        <f>IF(NewCustomer="Yes", IF(COUNTIF($I$2:$I$11,B2434)&gt;0,0,WEEKDAY(B2434,2)),IF(COUNTIF($I$2:$I$21,B2434)&gt;0,0,WEEKDAY(B2434,2)))</f>
        <v>2</v>
      </c>
      <c r="D2434" s="74">
        <f t="shared" si="2"/>
        <v>9</v>
      </c>
      <c r="E2434" s="12">
        <f>IFERROR(VLOOKUP(A2434,'IDAR Meter Data'!$A:$B,2,1),"")</f>
        <v>162</v>
      </c>
      <c r="F2434" s="75">
        <f>IF(CECCZ="CZ03",'Outside Temp'!B2434,IF(CECCZ="CZ04",'Outside Temp'!B2435,IF(CECCZ="CZ12",'Outside Temp'!B2436, IF(CECCZ="CZ13",'Outside Temp'!B2437))))</f>
        <v>57</v>
      </c>
      <c r="G2434" s="12">
        <f t="shared" si="3"/>
        <v>1</v>
      </c>
    </row>
    <row r="2435" ht="15.75" customHeight="1">
      <c r="A2435" s="13">
        <v>42150.385416666664</v>
      </c>
      <c r="B2435" s="73">
        <f t="shared" si="1"/>
        <v>42150</v>
      </c>
      <c r="C2435" s="74">
        <f>IF(NewCustomer="Yes", IF(COUNTIF($I$2:$I$11,B2435)&gt;0,0,WEEKDAY(B2435,2)),IF(COUNTIF($I$2:$I$21,B2435)&gt;0,0,WEEKDAY(B2435,2)))</f>
        <v>2</v>
      </c>
      <c r="D2435" s="74">
        <f t="shared" si="2"/>
        <v>9</v>
      </c>
      <c r="E2435" s="12">
        <f>IFERROR(VLOOKUP(A2435,'IDAR Meter Data'!$A:$B,2,1),"")</f>
        <v>173</v>
      </c>
      <c r="F2435" s="75">
        <f>IF(CECCZ="CZ03",'Outside Temp'!B2435,IF(CECCZ="CZ04",'Outside Temp'!B2436,IF(CECCZ="CZ12",'Outside Temp'!B2437, IF(CECCZ="CZ13",'Outside Temp'!B2438))))</f>
        <v>57</v>
      </c>
      <c r="G2435" s="12">
        <f t="shared" si="3"/>
        <v>1</v>
      </c>
    </row>
    <row r="2436" ht="15.75" customHeight="1">
      <c r="A2436" s="13">
        <v>42150.395833333336</v>
      </c>
      <c r="B2436" s="73">
        <f t="shared" si="1"/>
        <v>42150</v>
      </c>
      <c r="C2436" s="74">
        <f>IF(NewCustomer="Yes", IF(COUNTIF($I$2:$I$11,B2436)&gt;0,0,WEEKDAY(B2436,2)),IF(COUNTIF($I$2:$I$21,B2436)&gt;0,0,WEEKDAY(B2436,2)))</f>
        <v>2</v>
      </c>
      <c r="D2436" s="74">
        <f t="shared" si="2"/>
        <v>9</v>
      </c>
      <c r="E2436" s="12">
        <f>IFERROR(VLOOKUP(A2436,'IDAR Meter Data'!$A:$B,2,1),"")</f>
        <v>174</v>
      </c>
      <c r="F2436" s="75">
        <f>IF(CECCZ="CZ03",'Outside Temp'!B2436,IF(CECCZ="CZ04",'Outside Temp'!B2437,IF(CECCZ="CZ12",'Outside Temp'!B2438, IF(CECCZ="CZ13",'Outside Temp'!B2439))))</f>
        <v>57.33333333</v>
      </c>
      <c r="G2436" s="12">
        <f t="shared" si="3"/>
        <v>1</v>
      </c>
    </row>
    <row r="2437" ht="15.75" customHeight="1">
      <c r="A2437" s="13">
        <v>42150.40625</v>
      </c>
      <c r="B2437" s="73">
        <f t="shared" si="1"/>
        <v>42150</v>
      </c>
      <c r="C2437" s="74">
        <f>IF(NewCustomer="Yes", IF(COUNTIF($I$2:$I$11,B2437)&gt;0,0,WEEKDAY(B2437,2)),IF(COUNTIF($I$2:$I$21,B2437)&gt;0,0,WEEKDAY(B2437,2)))</f>
        <v>2</v>
      </c>
      <c r="D2437" s="74">
        <f t="shared" si="2"/>
        <v>9</v>
      </c>
      <c r="E2437" s="12">
        <f>IFERROR(VLOOKUP(A2437,'IDAR Meter Data'!$A:$B,2,1),"")</f>
        <v>190</v>
      </c>
      <c r="F2437" s="75">
        <f>IF(CECCZ="CZ03",'Outside Temp'!B2437,IF(CECCZ="CZ04",'Outside Temp'!B2438,IF(CECCZ="CZ12",'Outside Temp'!B2439, IF(CECCZ="CZ13",'Outside Temp'!B2440))))</f>
        <v>57.71794872</v>
      </c>
      <c r="G2437" s="12">
        <f t="shared" si="3"/>
        <v>1</v>
      </c>
    </row>
    <row r="2438" ht="15.75" customHeight="1">
      <c r="A2438" s="13">
        <v>42150.416666666664</v>
      </c>
      <c r="B2438" s="73">
        <f t="shared" si="1"/>
        <v>42150</v>
      </c>
      <c r="C2438" s="74">
        <f>IF(NewCustomer="Yes", IF(COUNTIF($I$2:$I$11,B2438)&gt;0,0,WEEKDAY(B2438,2)),IF(COUNTIF($I$2:$I$21,B2438)&gt;0,0,WEEKDAY(B2438,2)))</f>
        <v>2</v>
      </c>
      <c r="D2438" s="74">
        <f t="shared" si="2"/>
        <v>10</v>
      </c>
      <c r="E2438" s="12">
        <f>IFERROR(VLOOKUP(A2438,'IDAR Meter Data'!$A:$B,2,1),"")</f>
        <v>196</v>
      </c>
      <c r="F2438" s="75">
        <f>IF(CECCZ="CZ03",'Outside Temp'!B2438,IF(CECCZ="CZ04",'Outside Temp'!B2439,IF(CECCZ="CZ12",'Outside Temp'!B2440, IF(CECCZ="CZ13",'Outside Temp'!B2441))))</f>
        <v>58.20689655</v>
      </c>
      <c r="G2438" s="12">
        <f t="shared" si="3"/>
        <v>1</v>
      </c>
    </row>
    <row r="2439" ht="15.75" customHeight="1">
      <c r="A2439" s="13">
        <v>42150.427083333336</v>
      </c>
      <c r="B2439" s="73">
        <f t="shared" si="1"/>
        <v>42150</v>
      </c>
      <c r="C2439" s="74">
        <f>IF(NewCustomer="Yes", IF(COUNTIF($I$2:$I$11,B2439)&gt;0,0,WEEKDAY(B2439,2)),IF(COUNTIF($I$2:$I$21,B2439)&gt;0,0,WEEKDAY(B2439,2)))</f>
        <v>2</v>
      </c>
      <c r="D2439" s="74">
        <f t="shared" si="2"/>
        <v>10</v>
      </c>
      <c r="E2439" s="12">
        <f>IFERROR(VLOOKUP(A2439,'IDAR Meter Data'!$A:$B,2,1),"")</f>
        <v>230</v>
      </c>
      <c r="F2439" s="75">
        <f>IF(CECCZ="CZ03",'Outside Temp'!B2439,IF(CECCZ="CZ04",'Outside Temp'!B2440,IF(CECCZ="CZ12",'Outside Temp'!B2441, IF(CECCZ="CZ13",'Outside Temp'!B2442))))</f>
        <v>58.98275862</v>
      </c>
      <c r="G2439" s="12">
        <f t="shared" si="3"/>
        <v>1</v>
      </c>
    </row>
    <row r="2440" ht="15.75" customHeight="1">
      <c r="A2440" s="13">
        <v>42150.4375</v>
      </c>
      <c r="B2440" s="73">
        <f t="shared" si="1"/>
        <v>42150</v>
      </c>
      <c r="C2440" s="74">
        <f>IF(NewCustomer="Yes", IF(COUNTIF($I$2:$I$11,B2440)&gt;0,0,WEEKDAY(B2440,2)),IF(COUNTIF($I$2:$I$21,B2440)&gt;0,0,WEEKDAY(B2440,2)))</f>
        <v>2</v>
      </c>
      <c r="D2440" s="74">
        <f t="shared" si="2"/>
        <v>10</v>
      </c>
      <c r="E2440" s="12">
        <f>IFERROR(VLOOKUP(A2440,'IDAR Meter Data'!$A:$B,2,1),"")</f>
        <v>221</v>
      </c>
      <c r="F2440" s="75">
        <f>IF(CECCZ="CZ03",'Outside Temp'!B2440,IF(CECCZ="CZ04",'Outside Temp'!B2441,IF(CECCZ="CZ12",'Outside Temp'!B2442, IF(CECCZ="CZ13",'Outside Temp'!B2443))))</f>
        <v>59.75862069</v>
      </c>
      <c r="G2440" s="12">
        <f t="shared" si="3"/>
        <v>1</v>
      </c>
    </row>
    <row r="2441" ht="15.75" customHeight="1">
      <c r="A2441" s="13">
        <v>42150.447916666664</v>
      </c>
      <c r="B2441" s="73">
        <f t="shared" si="1"/>
        <v>42150</v>
      </c>
      <c r="C2441" s="74">
        <f>IF(NewCustomer="Yes", IF(COUNTIF($I$2:$I$11,B2441)&gt;0,0,WEEKDAY(B2441,2)),IF(COUNTIF($I$2:$I$21,B2441)&gt;0,0,WEEKDAY(B2441,2)))</f>
        <v>2</v>
      </c>
      <c r="D2441" s="74">
        <f t="shared" si="2"/>
        <v>10</v>
      </c>
      <c r="E2441" s="12">
        <f>IFERROR(VLOOKUP(A2441,'IDAR Meter Data'!$A:$B,2,1),"")</f>
        <v>230</v>
      </c>
      <c r="F2441" s="75">
        <f>IF(CECCZ="CZ03",'Outside Temp'!B2441,IF(CECCZ="CZ04",'Outside Temp'!B2442,IF(CECCZ="CZ12",'Outside Temp'!B2443, IF(CECCZ="CZ13",'Outside Temp'!B2444))))</f>
        <v>60.53448276</v>
      </c>
      <c r="G2441" s="12">
        <f t="shared" si="3"/>
        <v>1</v>
      </c>
    </row>
    <row r="2442" ht="15.75" customHeight="1">
      <c r="A2442" s="13">
        <v>42150.458333333336</v>
      </c>
      <c r="B2442" s="73">
        <f t="shared" si="1"/>
        <v>42150</v>
      </c>
      <c r="C2442" s="74">
        <f>IF(NewCustomer="Yes", IF(COUNTIF($I$2:$I$11,B2442)&gt;0,0,WEEKDAY(B2442,2)),IF(COUNTIF($I$2:$I$21,B2442)&gt;0,0,WEEKDAY(B2442,2)))</f>
        <v>2</v>
      </c>
      <c r="D2442" s="74">
        <f t="shared" si="2"/>
        <v>11</v>
      </c>
      <c r="E2442" s="12">
        <f>IFERROR(VLOOKUP(A2442,'IDAR Meter Data'!$A:$B,2,1),"")</f>
        <v>215</v>
      </c>
      <c r="F2442" s="75">
        <f>IF(CECCZ="CZ03",'Outside Temp'!B2442,IF(CECCZ="CZ04",'Outside Temp'!B2443,IF(CECCZ="CZ12",'Outside Temp'!B2444, IF(CECCZ="CZ13",'Outside Temp'!B2445))))</f>
        <v>60.13333333</v>
      </c>
      <c r="G2442" s="12">
        <f t="shared" si="3"/>
        <v>1</v>
      </c>
    </row>
    <row r="2443" ht="15.75" customHeight="1">
      <c r="A2443" s="13">
        <v>42150.46875</v>
      </c>
      <c r="B2443" s="73">
        <f t="shared" si="1"/>
        <v>42150</v>
      </c>
      <c r="C2443" s="74">
        <f>IF(NewCustomer="Yes", IF(COUNTIF($I$2:$I$11,B2443)&gt;0,0,WEEKDAY(B2443,2)),IF(COUNTIF($I$2:$I$21,B2443)&gt;0,0,WEEKDAY(B2443,2)))</f>
        <v>2</v>
      </c>
      <c r="D2443" s="74">
        <f t="shared" si="2"/>
        <v>11</v>
      </c>
      <c r="E2443" s="12">
        <f>IFERROR(VLOOKUP(A2443,'IDAR Meter Data'!$A:$B,2,1),"")</f>
        <v>232</v>
      </c>
      <c r="F2443" s="75">
        <f>IF(CECCZ="CZ03",'Outside Temp'!B2443,IF(CECCZ="CZ04",'Outside Temp'!B2444,IF(CECCZ="CZ12",'Outside Temp'!B2445, IF(CECCZ="CZ13",'Outside Temp'!B2446))))</f>
        <v>60.63333333</v>
      </c>
      <c r="G2443" s="12">
        <f t="shared" si="3"/>
        <v>1</v>
      </c>
    </row>
    <row r="2444" ht="15.75" customHeight="1">
      <c r="A2444" s="13">
        <v>42150.479166666664</v>
      </c>
      <c r="B2444" s="73">
        <f t="shared" si="1"/>
        <v>42150</v>
      </c>
      <c r="C2444" s="74">
        <f>IF(NewCustomer="Yes", IF(COUNTIF($I$2:$I$11,B2444)&gt;0,0,WEEKDAY(B2444,2)),IF(COUNTIF($I$2:$I$21,B2444)&gt;0,0,WEEKDAY(B2444,2)))</f>
        <v>2</v>
      </c>
      <c r="D2444" s="74">
        <f t="shared" si="2"/>
        <v>11</v>
      </c>
      <c r="E2444" s="12">
        <f>IFERROR(VLOOKUP(A2444,'IDAR Meter Data'!$A:$B,2,1),"")</f>
        <v>238</v>
      </c>
      <c r="F2444" s="75">
        <f>IF(CECCZ="CZ03",'Outside Temp'!B2444,IF(CECCZ="CZ04",'Outside Temp'!B2445,IF(CECCZ="CZ12",'Outside Temp'!B2446, IF(CECCZ="CZ13",'Outside Temp'!B2447))))</f>
        <v>61.13333333</v>
      </c>
      <c r="G2444" s="12">
        <f t="shared" si="3"/>
        <v>1</v>
      </c>
    </row>
    <row r="2445" ht="15.75" customHeight="1">
      <c r="A2445" s="13">
        <v>42150.489583333336</v>
      </c>
      <c r="B2445" s="73">
        <f t="shared" si="1"/>
        <v>42150</v>
      </c>
      <c r="C2445" s="74">
        <f>IF(NewCustomer="Yes", IF(COUNTIF($I$2:$I$11,B2445)&gt;0,0,WEEKDAY(B2445,2)),IF(COUNTIF($I$2:$I$21,B2445)&gt;0,0,WEEKDAY(B2445,2)))</f>
        <v>2</v>
      </c>
      <c r="D2445" s="74">
        <f t="shared" si="2"/>
        <v>11</v>
      </c>
      <c r="E2445" s="12">
        <f>IFERROR(VLOOKUP(A2445,'IDAR Meter Data'!$A:$B,2,1),"")</f>
        <v>223</v>
      </c>
      <c r="F2445" s="75">
        <f>IF(CECCZ="CZ03",'Outside Temp'!B2445,IF(CECCZ="CZ04",'Outside Temp'!B2446,IF(CECCZ="CZ12",'Outside Temp'!B2447, IF(CECCZ="CZ13",'Outside Temp'!B2448))))</f>
        <v>61.63333333</v>
      </c>
      <c r="G2445" s="12">
        <f t="shared" si="3"/>
        <v>1</v>
      </c>
    </row>
    <row r="2446" ht="15.75" customHeight="1">
      <c r="A2446" s="13">
        <v>42150.5</v>
      </c>
      <c r="B2446" s="73">
        <f t="shared" si="1"/>
        <v>42150</v>
      </c>
      <c r="C2446" s="74">
        <f>IF(NewCustomer="Yes", IF(COUNTIF($I$2:$I$11,B2446)&gt;0,0,WEEKDAY(B2446,2)),IF(COUNTIF($I$2:$I$21,B2446)&gt;0,0,WEEKDAY(B2446,2)))</f>
        <v>2</v>
      </c>
      <c r="D2446" s="74">
        <f t="shared" si="2"/>
        <v>12</v>
      </c>
      <c r="E2446" s="12">
        <f>IFERROR(VLOOKUP(A2446,'IDAR Meter Data'!$A:$B,2,1),"")</f>
        <v>243</v>
      </c>
      <c r="F2446" s="75">
        <f>IF(CECCZ="CZ03",'Outside Temp'!B2446,IF(CECCZ="CZ04",'Outside Temp'!B2447,IF(CECCZ="CZ12",'Outside Temp'!B2448, IF(CECCZ="CZ13",'Outside Temp'!B2449))))</f>
        <v>62.16666667</v>
      </c>
      <c r="G2446" s="12">
        <f t="shared" si="3"/>
        <v>1</v>
      </c>
    </row>
    <row r="2447" ht="15.75" customHeight="1">
      <c r="A2447" s="13">
        <v>42150.510416666664</v>
      </c>
      <c r="B2447" s="73">
        <f t="shared" si="1"/>
        <v>42150</v>
      </c>
      <c r="C2447" s="74">
        <f>IF(NewCustomer="Yes", IF(COUNTIF($I$2:$I$11,B2447)&gt;0,0,WEEKDAY(B2447,2)),IF(COUNTIF($I$2:$I$21,B2447)&gt;0,0,WEEKDAY(B2447,2)))</f>
        <v>2</v>
      </c>
      <c r="D2447" s="74">
        <f t="shared" si="2"/>
        <v>12</v>
      </c>
      <c r="E2447" s="12">
        <f>IFERROR(VLOOKUP(A2447,'IDAR Meter Data'!$A:$B,2,1),"")</f>
        <v>255</v>
      </c>
      <c r="F2447" s="75">
        <f>IF(CECCZ="CZ03",'Outside Temp'!B2447,IF(CECCZ="CZ04",'Outside Temp'!B2448,IF(CECCZ="CZ12",'Outside Temp'!B2449, IF(CECCZ="CZ13",'Outside Temp'!B2450))))</f>
        <v>62.79166667</v>
      </c>
      <c r="G2447" s="12">
        <f t="shared" si="3"/>
        <v>1</v>
      </c>
    </row>
    <row r="2448" ht="15.75" customHeight="1">
      <c r="A2448" s="13">
        <v>42150.520833333336</v>
      </c>
      <c r="B2448" s="73">
        <f t="shared" si="1"/>
        <v>42150</v>
      </c>
      <c r="C2448" s="74">
        <f>IF(NewCustomer="Yes", IF(COUNTIF($I$2:$I$11,B2448)&gt;0,0,WEEKDAY(B2448,2)),IF(COUNTIF($I$2:$I$21,B2448)&gt;0,0,WEEKDAY(B2448,2)))</f>
        <v>2</v>
      </c>
      <c r="D2448" s="74">
        <f t="shared" si="2"/>
        <v>12</v>
      </c>
      <c r="E2448" s="12">
        <f>IFERROR(VLOOKUP(A2448,'IDAR Meter Data'!$A:$B,2,1),"")</f>
        <v>232</v>
      </c>
      <c r="F2448" s="75">
        <f>IF(CECCZ="CZ03",'Outside Temp'!B2448,IF(CECCZ="CZ04",'Outside Temp'!B2449,IF(CECCZ="CZ12",'Outside Temp'!B2450, IF(CECCZ="CZ13",'Outside Temp'!B2451))))</f>
        <v>63.41666667</v>
      </c>
      <c r="G2448" s="12">
        <f t="shared" si="3"/>
        <v>1</v>
      </c>
    </row>
    <row r="2449" ht="15.75" customHeight="1">
      <c r="A2449" s="13">
        <v>42150.53125</v>
      </c>
      <c r="B2449" s="73">
        <f t="shared" si="1"/>
        <v>42150</v>
      </c>
      <c r="C2449" s="74">
        <f>IF(NewCustomer="Yes", IF(COUNTIF($I$2:$I$11,B2449)&gt;0,0,WEEKDAY(B2449,2)),IF(COUNTIF($I$2:$I$21,B2449)&gt;0,0,WEEKDAY(B2449,2)))</f>
        <v>2</v>
      </c>
      <c r="D2449" s="74">
        <f t="shared" si="2"/>
        <v>12</v>
      </c>
      <c r="E2449" s="12">
        <f>IFERROR(VLOOKUP(A2449,'IDAR Meter Data'!$A:$B,2,1),"")</f>
        <v>253</v>
      </c>
      <c r="F2449" s="75">
        <f>IF(CECCZ="CZ03",'Outside Temp'!B2449,IF(CECCZ="CZ04",'Outside Temp'!B2450,IF(CECCZ="CZ12",'Outside Temp'!B2451, IF(CECCZ="CZ13",'Outside Temp'!B2452))))</f>
        <v>64</v>
      </c>
      <c r="G2449" s="12">
        <f t="shared" si="3"/>
        <v>1</v>
      </c>
    </row>
    <row r="2450" ht="15.75" customHeight="1">
      <c r="A2450" s="13">
        <v>42150.541666666664</v>
      </c>
      <c r="B2450" s="73">
        <f t="shared" si="1"/>
        <v>42150</v>
      </c>
      <c r="C2450" s="74">
        <f>IF(NewCustomer="Yes", IF(COUNTIF($I$2:$I$11,B2450)&gt;0,0,WEEKDAY(B2450,2)),IF(COUNTIF($I$2:$I$21,B2450)&gt;0,0,WEEKDAY(B2450,2)))</f>
        <v>2</v>
      </c>
      <c r="D2450" s="74">
        <f t="shared" si="2"/>
        <v>13</v>
      </c>
      <c r="E2450" s="12">
        <f>IFERROR(VLOOKUP(A2450,'IDAR Meter Data'!$A:$B,2,1),"")</f>
        <v>253</v>
      </c>
      <c r="F2450" s="75">
        <f>IF(CECCZ="CZ03",'Outside Temp'!B2450,IF(CECCZ="CZ04",'Outside Temp'!B2451,IF(CECCZ="CZ12",'Outside Temp'!B2452, IF(CECCZ="CZ13",'Outside Temp'!B2453))))</f>
        <v>64</v>
      </c>
      <c r="G2450" s="12">
        <f t="shared" si="3"/>
        <v>1</v>
      </c>
    </row>
    <row r="2451" ht="15.75" customHeight="1">
      <c r="A2451" s="13">
        <v>42150.552083333336</v>
      </c>
      <c r="B2451" s="73">
        <f t="shared" si="1"/>
        <v>42150</v>
      </c>
      <c r="C2451" s="74">
        <f>IF(NewCustomer="Yes", IF(COUNTIF($I$2:$I$11,B2451)&gt;0,0,WEEKDAY(B2451,2)),IF(COUNTIF($I$2:$I$21,B2451)&gt;0,0,WEEKDAY(B2451,2)))</f>
        <v>2</v>
      </c>
      <c r="D2451" s="74">
        <f t="shared" si="2"/>
        <v>13</v>
      </c>
      <c r="E2451" s="12">
        <f>IFERROR(VLOOKUP(A2451,'IDAR Meter Data'!$A:$B,2,1),"")</f>
        <v>252</v>
      </c>
      <c r="F2451" s="75">
        <f>IF(CECCZ="CZ03",'Outside Temp'!B2451,IF(CECCZ="CZ04",'Outside Temp'!B2452,IF(CECCZ="CZ12",'Outside Temp'!B2453, IF(CECCZ="CZ13",'Outside Temp'!B2454))))</f>
        <v>64</v>
      </c>
      <c r="G2451" s="12">
        <f t="shared" si="3"/>
        <v>1</v>
      </c>
    </row>
    <row r="2452" ht="15.75" customHeight="1">
      <c r="A2452" s="13">
        <v>42150.5625</v>
      </c>
      <c r="B2452" s="73">
        <f t="shared" si="1"/>
        <v>42150</v>
      </c>
      <c r="C2452" s="74">
        <f>IF(NewCustomer="Yes", IF(COUNTIF($I$2:$I$11,B2452)&gt;0,0,WEEKDAY(B2452,2)),IF(COUNTIF($I$2:$I$21,B2452)&gt;0,0,WEEKDAY(B2452,2)))</f>
        <v>2</v>
      </c>
      <c r="D2452" s="74">
        <f t="shared" si="2"/>
        <v>13</v>
      </c>
      <c r="E2452" s="12">
        <f>IFERROR(VLOOKUP(A2452,'IDAR Meter Data'!$A:$B,2,1),"")</f>
        <v>272</v>
      </c>
      <c r="F2452" s="75">
        <f>IF(CECCZ="CZ03",'Outside Temp'!B2452,IF(CECCZ="CZ04",'Outside Temp'!B2453,IF(CECCZ="CZ12",'Outside Temp'!B2454, IF(CECCZ="CZ13",'Outside Temp'!B2455))))</f>
        <v>64</v>
      </c>
      <c r="G2452" s="12">
        <f t="shared" si="3"/>
        <v>1</v>
      </c>
    </row>
    <row r="2453" ht="15.75" customHeight="1">
      <c r="A2453" s="13">
        <v>42150.572916666664</v>
      </c>
      <c r="B2453" s="73">
        <f t="shared" si="1"/>
        <v>42150</v>
      </c>
      <c r="C2453" s="74">
        <f>IF(NewCustomer="Yes", IF(COUNTIF($I$2:$I$11,B2453)&gt;0,0,WEEKDAY(B2453,2)),IF(COUNTIF($I$2:$I$21,B2453)&gt;0,0,WEEKDAY(B2453,2)))</f>
        <v>2</v>
      </c>
      <c r="D2453" s="74">
        <f t="shared" si="2"/>
        <v>13</v>
      </c>
      <c r="E2453" s="12">
        <f>IFERROR(VLOOKUP(A2453,'IDAR Meter Data'!$A:$B,2,1),"")</f>
        <v>273</v>
      </c>
      <c r="F2453" s="75">
        <f>IF(CECCZ="CZ03",'Outside Temp'!B2453,IF(CECCZ="CZ04",'Outside Temp'!B2454,IF(CECCZ="CZ12",'Outside Temp'!B2455, IF(CECCZ="CZ13",'Outside Temp'!B2456))))</f>
        <v>64</v>
      </c>
      <c r="G2453" s="12">
        <f t="shared" si="3"/>
        <v>1</v>
      </c>
    </row>
    <row r="2454" ht="15.75" customHeight="1">
      <c r="A2454" s="13">
        <v>42150.583333333336</v>
      </c>
      <c r="B2454" s="73">
        <f t="shared" si="1"/>
        <v>42150</v>
      </c>
      <c r="C2454" s="74">
        <f>IF(NewCustomer="Yes", IF(COUNTIF($I$2:$I$11,B2454)&gt;0,0,WEEKDAY(B2454,2)),IF(COUNTIF($I$2:$I$21,B2454)&gt;0,0,WEEKDAY(B2454,2)))</f>
        <v>2</v>
      </c>
      <c r="D2454" s="74">
        <f t="shared" si="2"/>
        <v>14</v>
      </c>
      <c r="E2454" s="12">
        <f>IFERROR(VLOOKUP(A2454,'IDAR Meter Data'!$A:$B,2,1),"")</f>
        <v>283</v>
      </c>
      <c r="F2454" s="75">
        <f>IF(CECCZ="CZ03",'Outside Temp'!B2454,IF(CECCZ="CZ04",'Outside Temp'!B2455,IF(CECCZ="CZ12",'Outside Temp'!B2456, IF(CECCZ="CZ13",'Outside Temp'!B2457))))</f>
        <v>64</v>
      </c>
      <c r="G2454" s="12">
        <f t="shared" si="3"/>
        <v>1</v>
      </c>
    </row>
    <row r="2455" ht="15.75" customHeight="1">
      <c r="A2455" s="13">
        <v>42150.59375</v>
      </c>
      <c r="B2455" s="73">
        <f t="shared" si="1"/>
        <v>42150</v>
      </c>
      <c r="C2455" s="74">
        <f>IF(NewCustomer="Yes", IF(COUNTIF($I$2:$I$11,B2455)&gt;0,0,WEEKDAY(B2455,2)),IF(COUNTIF($I$2:$I$21,B2455)&gt;0,0,WEEKDAY(B2455,2)))</f>
        <v>2</v>
      </c>
      <c r="D2455" s="74">
        <f t="shared" si="2"/>
        <v>14</v>
      </c>
      <c r="E2455" s="12">
        <f>IFERROR(VLOOKUP(A2455,'IDAR Meter Data'!$A:$B,2,1),"")</f>
        <v>279</v>
      </c>
      <c r="F2455" s="75">
        <f>IF(CECCZ="CZ03",'Outside Temp'!B2455,IF(CECCZ="CZ04",'Outside Temp'!B2456,IF(CECCZ="CZ12",'Outside Temp'!B2457, IF(CECCZ="CZ13",'Outside Temp'!B2458))))</f>
        <v>64</v>
      </c>
      <c r="G2455" s="12">
        <f t="shared" si="3"/>
        <v>1</v>
      </c>
    </row>
    <row r="2456" ht="15.75" customHeight="1">
      <c r="A2456" s="13">
        <v>42150.604166666664</v>
      </c>
      <c r="B2456" s="73">
        <f t="shared" si="1"/>
        <v>42150</v>
      </c>
      <c r="C2456" s="74">
        <f>IF(NewCustomer="Yes", IF(COUNTIF($I$2:$I$11,B2456)&gt;0,0,WEEKDAY(B2456,2)),IF(COUNTIF($I$2:$I$21,B2456)&gt;0,0,WEEKDAY(B2456,2)))</f>
        <v>2</v>
      </c>
      <c r="D2456" s="74">
        <f t="shared" si="2"/>
        <v>14</v>
      </c>
      <c r="E2456" s="12">
        <f>IFERROR(VLOOKUP(A2456,'IDAR Meter Data'!$A:$B,2,1),"")</f>
        <v>271</v>
      </c>
      <c r="F2456" s="75">
        <f>IF(CECCZ="CZ03",'Outside Temp'!B2456,IF(CECCZ="CZ04",'Outside Temp'!B2457,IF(CECCZ="CZ12",'Outside Temp'!B2458, IF(CECCZ="CZ13",'Outside Temp'!B2459))))</f>
        <v>64</v>
      </c>
      <c r="G2456" s="12">
        <f t="shared" si="3"/>
        <v>1</v>
      </c>
    </row>
    <row r="2457" ht="15.75" customHeight="1">
      <c r="A2457" s="13">
        <v>42150.614583333336</v>
      </c>
      <c r="B2457" s="73">
        <f t="shared" si="1"/>
        <v>42150</v>
      </c>
      <c r="C2457" s="74">
        <f>IF(NewCustomer="Yes", IF(COUNTIF($I$2:$I$11,B2457)&gt;0,0,WEEKDAY(B2457,2)),IF(COUNTIF($I$2:$I$21,B2457)&gt;0,0,WEEKDAY(B2457,2)))</f>
        <v>2</v>
      </c>
      <c r="D2457" s="74">
        <f t="shared" si="2"/>
        <v>14</v>
      </c>
      <c r="E2457" s="12">
        <f>IFERROR(VLOOKUP(A2457,'IDAR Meter Data'!$A:$B,2,1),"")</f>
        <v>272</v>
      </c>
      <c r="F2457" s="75">
        <f>IF(CECCZ="CZ03",'Outside Temp'!B2457,IF(CECCZ="CZ04",'Outside Temp'!B2458,IF(CECCZ="CZ12",'Outside Temp'!B2459, IF(CECCZ="CZ13",'Outside Temp'!B2460))))</f>
        <v>64</v>
      </c>
      <c r="G2457" s="12">
        <f t="shared" si="3"/>
        <v>1</v>
      </c>
    </row>
    <row r="2458" ht="15.75" customHeight="1">
      <c r="A2458" s="13">
        <v>42150.625</v>
      </c>
      <c r="B2458" s="73">
        <f t="shared" si="1"/>
        <v>42150</v>
      </c>
      <c r="C2458" s="74">
        <f>IF(NewCustomer="Yes", IF(COUNTIF($I$2:$I$11,B2458)&gt;0,0,WEEKDAY(B2458,2)),IF(COUNTIF($I$2:$I$21,B2458)&gt;0,0,WEEKDAY(B2458,2)))</f>
        <v>2</v>
      </c>
      <c r="D2458" s="74">
        <f t="shared" si="2"/>
        <v>15</v>
      </c>
      <c r="E2458" s="12">
        <f>IFERROR(VLOOKUP(A2458,'IDAR Meter Data'!$A:$B,2,1),"")</f>
        <v>275</v>
      </c>
      <c r="F2458" s="75">
        <f>IF(CECCZ="CZ03",'Outside Temp'!B2458,IF(CECCZ="CZ04",'Outside Temp'!B2459,IF(CECCZ="CZ12",'Outside Temp'!B2460, IF(CECCZ="CZ13",'Outside Temp'!B2461))))</f>
        <v>63.93333333</v>
      </c>
      <c r="G2458" s="12">
        <f t="shared" si="3"/>
        <v>1</v>
      </c>
    </row>
    <row r="2459" ht="15.75" customHeight="1">
      <c r="A2459" s="13">
        <v>42150.635416666664</v>
      </c>
      <c r="B2459" s="73">
        <f t="shared" si="1"/>
        <v>42150</v>
      </c>
      <c r="C2459" s="74">
        <f>IF(NewCustomer="Yes", IF(COUNTIF($I$2:$I$11,B2459)&gt;0,0,WEEKDAY(B2459,2)),IF(COUNTIF($I$2:$I$21,B2459)&gt;0,0,WEEKDAY(B2459,2)))</f>
        <v>2</v>
      </c>
      <c r="D2459" s="74">
        <f t="shared" si="2"/>
        <v>15</v>
      </c>
      <c r="E2459" s="12">
        <f>IFERROR(VLOOKUP(A2459,'IDAR Meter Data'!$A:$B,2,1),"")</f>
        <v>284</v>
      </c>
      <c r="F2459" s="75">
        <f>IF(CECCZ="CZ03",'Outside Temp'!B2459,IF(CECCZ="CZ04",'Outside Temp'!B2460,IF(CECCZ="CZ12",'Outside Temp'!B2461, IF(CECCZ="CZ13",'Outside Temp'!B2462))))</f>
        <v>63.68333333</v>
      </c>
      <c r="G2459" s="12">
        <f t="shared" si="3"/>
        <v>1</v>
      </c>
    </row>
    <row r="2460" ht="15.75" customHeight="1">
      <c r="A2460" s="13">
        <v>42150.645833333336</v>
      </c>
      <c r="B2460" s="73">
        <f t="shared" si="1"/>
        <v>42150</v>
      </c>
      <c r="C2460" s="74">
        <f>IF(NewCustomer="Yes", IF(COUNTIF($I$2:$I$11,B2460)&gt;0,0,WEEKDAY(B2460,2)),IF(COUNTIF($I$2:$I$21,B2460)&gt;0,0,WEEKDAY(B2460,2)))</f>
        <v>2</v>
      </c>
      <c r="D2460" s="74">
        <f t="shared" si="2"/>
        <v>15</v>
      </c>
      <c r="E2460" s="12">
        <f>IFERROR(VLOOKUP(A2460,'IDAR Meter Data'!$A:$B,2,1),"")</f>
        <v>271</v>
      </c>
      <c r="F2460" s="75">
        <f>IF(CECCZ="CZ03",'Outside Temp'!B2460,IF(CECCZ="CZ04",'Outside Temp'!B2461,IF(CECCZ="CZ12",'Outside Temp'!B2462, IF(CECCZ="CZ13",'Outside Temp'!B2463))))</f>
        <v>63.43333333</v>
      </c>
      <c r="G2460" s="12">
        <f t="shared" si="3"/>
        <v>1</v>
      </c>
    </row>
    <row r="2461" ht="15.75" customHeight="1">
      <c r="A2461" s="13">
        <v>42150.65625</v>
      </c>
      <c r="B2461" s="73">
        <f t="shared" si="1"/>
        <v>42150</v>
      </c>
      <c r="C2461" s="74">
        <f>IF(NewCustomer="Yes", IF(COUNTIF($I$2:$I$11,B2461)&gt;0,0,WEEKDAY(B2461,2)),IF(COUNTIF($I$2:$I$21,B2461)&gt;0,0,WEEKDAY(B2461,2)))</f>
        <v>2</v>
      </c>
      <c r="D2461" s="74">
        <f t="shared" si="2"/>
        <v>15</v>
      </c>
      <c r="E2461" s="12">
        <f>IFERROR(VLOOKUP(A2461,'IDAR Meter Data'!$A:$B,2,1),"")</f>
        <v>284</v>
      </c>
      <c r="F2461" s="75">
        <f>IF(CECCZ="CZ03",'Outside Temp'!B2461,IF(CECCZ="CZ04",'Outside Temp'!B2462,IF(CECCZ="CZ12",'Outside Temp'!B2463, IF(CECCZ="CZ13",'Outside Temp'!B2464))))</f>
        <v>63.18333333</v>
      </c>
      <c r="G2461" s="12">
        <f t="shared" si="3"/>
        <v>1</v>
      </c>
    </row>
    <row r="2462" ht="15.75" customHeight="1">
      <c r="A2462" s="13">
        <v>42150.666666666664</v>
      </c>
      <c r="B2462" s="73">
        <f t="shared" si="1"/>
        <v>42150</v>
      </c>
      <c r="C2462" s="74">
        <f>IF(NewCustomer="Yes", IF(COUNTIF($I$2:$I$11,B2462)&gt;0,0,WEEKDAY(B2462,2)),IF(COUNTIF($I$2:$I$21,B2462)&gt;0,0,WEEKDAY(B2462,2)))</f>
        <v>2</v>
      </c>
      <c r="D2462" s="74">
        <f t="shared" si="2"/>
        <v>16</v>
      </c>
      <c r="E2462" s="12">
        <f>IFERROR(VLOOKUP(A2462,'IDAR Meter Data'!$A:$B,2,1),"")</f>
        <v>284</v>
      </c>
      <c r="F2462" s="75">
        <f>IF(CECCZ="CZ03",'Outside Temp'!B2462,IF(CECCZ="CZ04",'Outside Temp'!B2463,IF(CECCZ="CZ12",'Outside Temp'!B2464, IF(CECCZ="CZ13",'Outside Temp'!B2465))))</f>
        <v>62.93333333</v>
      </c>
      <c r="G2462" s="12">
        <f t="shared" si="3"/>
        <v>1</v>
      </c>
    </row>
    <row r="2463" ht="15.75" customHeight="1">
      <c r="A2463" s="13">
        <v>42150.677083333336</v>
      </c>
      <c r="B2463" s="73">
        <f t="shared" si="1"/>
        <v>42150</v>
      </c>
      <c r="C2463" s="74">
        <f>IF(NewCustomer="Yes", IF(COUNTIF($I$2:$I$11,B2463)&gt;0,0,WEEKDAY(B2463,2)),IF(COUNTIF($I$2:$I$21,B2463)&gt;0,0,WEEKDAY(B2463,2)))</f>
        <v>2</v>
      </c>
      <c r="D2463" s="74">
        <f t="shared" si="2"/>
        <v>16</v>
      </c>
      <c r="E2463" s="12">
        <f>IFERROR(VLOOKUP(A2463,'IDAR Meter Data'!$A:$B,2,1),"")</f>
        <v>285</v>
      </c>
      <c r="F2463" s="75">
        <f>IF(CECCZ="CZ03",'Outside Temp'!B2463,IF(CECCZ="CZ04",'Outside Temp'!B2464,IF(CECCZ="CZ12",'Outside Temp'!B2465, IF(CECCZ="CZ13",'Outside Temp'!B2466))))</f>
        <v>62.68333333</v>
      </c>
      <c r="G2463" s="12">
        <f t="shared" si="3"/>
        <v>1</v>
      </c>
    </row>
    <row r="2464" ht="15.75" customHeight="1">
      <c r="A2464" s="13">
        <v>42150.6875</v>
      </c>
      <c r="B2464" s="73">
        <f t="shared" si="1"/>
        <v>42150</v>
      </c>
      <c r="C2464" s="74">
        <f>IF(NewCustomer="Yes", IF(COUNTIF($I$2:$I$11,B2464)&gt;0,0,WEEKDAY(B2464,2)),IF(COUNTIF($I$2:$I$21,B2464)&gt;0,0,WEEKDAY(B2464,2)))</f>
        <v>2</v>
      </c>
      <c r="D2464" s="74">
        <f t="shared" si="2"/>
        <v>16</v>
      </c>
      <c r="E2464" s="12">
        <f>IFERROR(VLOOKUP(A2464,'IDAR Meter Data'!$A:$B,2,1),"")</f>
        <v>278</v>
      </c>
      <c r="F2464" s="75">
        <f>IF(CECCZ="CZ03",'Outside Temp'!B2464,IF(CECCZ="CZ04",'Outside Temp'!B2465,IF(CECCZ="CZ12",'Outside Temp'!B2466, IF(CECCZ="CZ13",'Outside Temp'!B2467))))</f>
        <v>62.43333333</v>
      </c>
      <c r="G2464" s="12">
        <f t="shared" si="3"/>
        <v>1</v>
      </c>
    </row>
    <row r="2465" ht="15.75" customHeight="1">
      <c r="A2465" s="13">
        <v>42150.697916666664</v>
      </c>
      <c r="B2465" s="73">
        <f t="shared" si="1"/>
        <v>42150</v>
      </c>
      <c r="C2465" s="74">
        <f>IF(NewCustomer="Yes", IF(COUNTIF($I$2:$I$11,B2465)&gt;0,0,WEEKDAY(B2465,2)),IF(COUNTIF($I$2:$I$21,B2465)&gt;0,0,WEEKDAY(B2465,2)))</f>
        <v>2</v>
      </c>
      <c r="D2465" s="74">
        <f t="shared" si="2"/>
        <v>16</v>
      </c>
      <c r="E2465" s="12">
        <f>IFERROR(VLOOKUP(A2465,'IDAR Meter Data'!$A:$B,2,1),"")</f>
        <v>284</v>
      </c>
      <c r="F2465" s="75">
        <f>IF(CECCZ="CZ03",'Outside Temp'!B2465,IF(CECCZ="CZ04",'Outside Temp'!B2466,IF(CECCZ="CZ12",'Outside Temp'!B2467, IF(CECCZ="CZ13",'Outside Temp'!B2468))))</f>
        <v>62.18333333</v>
      </c>
      <c r="G2465" s="12">
        <f t="shared" si="3"/>
        <v>1</v>
      </c>
    </row>
    <row r="2466" ht="15.75" customHeight="1">
      <c r="A2466" s="13">
        <v>42150.708333333336</v>
      </c>
      <c r="B2466" s="73">
        <f t="shared" si="1"/>
        <v>42150</v>
      </c>
      <c r="C2466" s="74">
        <f>IF(NewCustomer="Yes", IF(COUNTIF($I$2:$I$11,B2466)&gt;0,0,WEEKDAY(B2466,2)),IF(COUNTIF($I$2:$I$21,B2466)&gt;0,0,WEEKDAY(B2466,2)))</f>
        <v>2</v>
      </c>
      <c r="D2466" s="74">
        <f t="shared" si="2"/>
        <v>17</v>
      </c>
      <c r="E2466" s="12">
        <f>IFERROR(VLOOKUP(A2466,'IDAR Meter Data'!$A:$B,2,1),"")</f>
        <v>272</v>
      </c>
      <c r="F2466" s="75">
        <f>IF(CECCZ="CZ03",'Outside Temp'!B2466,IF(CECCZ="CZ04",'Outside Temp'!B2467,IF(CECCZ="CZ12",'Outside Temp'!B2468, IF(CECCZ="CZ13",'Outside Temp'!B2469))))</f>
        <v>61.76470588</v>
      </c>
      <c r="G2466" s="12">
        <f t="shared" si="3"/>
        <v>1</v>
      </c>
    </row>
    <row r="2467" ht="15.75" customHeight="1">
      <c r="A2467" s="13">
        <v>42150.71875</v>
      </c>
      <c r="B2467" s="73">
        <f t="shared" si="1"/>
        <v>42150</v>
      </c>
      <c r="C2467" s="74">
        <f>IF(NewCustomer="Yes", IF(COUNTIF($I$2:$I$11,B2467)&gt;0,0,WEEKDAY(B2467,2)),IF(COUNTIF($I$2:$I$21,B2467)&gt;0,0,WEEKDAY(B2467,2)))</f>
        <v>2</v>
      </c>
      <c r="D2467" s="74">
        <f t="shared" si="2"/>
        <v>17</v>
      </c>
      <c r="E2467" s="12">
        <f>IFERROR(VLOOKUP(A2467,'IDAR Meter Data'!$A:$B,2,1),"")</f>
        <v>270</v>
      </c>
      <c r="F2467" s="75">
        <f>IF(CECCZ="CZ03",'Outside Temp'!B2467,IF(CECCZ="CZ04",'Outside Temp'!B2468,IF(CECCZ="CZ12",'Outside Temp'!B2469, IF(CECCZ="CZ13",'Outside Temp'!B2470))))</f>
        <v>60.90697674</v>
      </c>
      <c r="G2467" s="12">
        <f t="shared" si="3"/>
        <v>1</v>
      </c>
    </row>
    <row r="2468" ht="15.75" customHeight="1">
      <c r="A2468" s="13">
        <v>42150.729166666664</v>
      </c>
      <c r="B2468" s="73">
        <f t="shared" si="1"/>
        <v>42150</v>
      </c>
      <c r="C2468" s="74">
        <f>IF(NewCustomer="Yes", IF(COUNTIF($I$2:$I$11,B2468)&gt;0,0,WEEKDAY(B2468,2)),IF(COUNTIF($I$2:$I$21,B2468)&gt;0,0,WEEKDAY(B2468,2)))</f>
        <v>2</v>
      </c>
      <c r="D2468" s="74">
        <f t="shared" si="2"/>
        <v>17</v>
      </c>
      <c r="E2468" s="12">
        <f>IFERROR(VLOOKUP(A2468,'IDAR Meter Data'!$A:$B,2,1),"")</f>
        <v>283</v>
      </c>
      <c r="F2468" s="75">
        <f>IF(CECCZ="CZ03",'Outside Temp'!B2468,IF(CECCZ="CZ04",'Outside Temp'!B2469,IF(CECCZ="CZ12",'Outside Temp'!B2470, IF(CECCZ="CZ13",'Outside Temp'!B2471))))</f>
        <v>60.20930233</v>
      </c>
      <c r="G2468" s="12">
        <f t="shared" si="3"/>
        <v>1</v>
      </c>
    </row>
    <row r="2469" ht="15.75" customHeight="1">
      <c r="A2469" s="13">
        <v>42150.739583333336</v>
      </c>
      <c r="B2469" s="73">
        <f t="shared" si="1"/>
        <v>42150</v>
      </c>
      <c r="C2469" s="74">
        <f>IF(NewCustomer="Yes", IF(COUNTIF($I$2:$I$11,B2469)&gt;0,0,WEEKDAY(B2469,2)),IF(COUNTIF($I$2:$I$21,B2469)&gt;0,0,WEEKDAY(B2469,2)))</f>
        <v>2</v>
      </c>
      <c r="D2469" s="74">
        <f t="shared" si="2"/>
        <v>17</v>
      </c>
      <c r="E2469" s="12">
        <f>IFERROR(VLOOKUP(A2469,'IDAR Meter Data'!$A:$B,2,1),"")</f>
        <v>268</v>
      </c>
      <c r="F2469" s="75">
        <f>IF(CECCZ="CZ03",'Outside Temp'!B2469,IF(CECCZ="CZ04",'Outside Temp'!B2470,IF(CECCZ="CZ12",'Outside Temp'!B2471, IF(CECCZ="CZ13",'Outside Temp'!B2472))))</f>
        <v>59.51162791</v>
      </c>
      <c r="G2469" s="12">
        <f t="shared" si="3"/>
        <v>1</v>
      </c>
    </row>
    <row r="2470" ht="15.75" customHeight="1">
      <c r="A2470" s="13">
        <v>42150.75</v>
      </c>
      <c r="B2470" s="73">
        <f t="shared" si="1"/>
        <v>42150</v>
      </c>
      <c r="C2470" s="74">
        <f>IF(NewCustomer="Yes", IF(COUNTIF($I$2:$I$11,B2470)&gt;0,0,WEEKDAY(B2470,2)),IF(COUNTIF($I$2:$I$21,B2470)&gt;0,0,WEEKDAY(B2470,2)))</f>
        <v>2</v>
      </c>
      <c r="D2470" s="74">
        <f t="shared" si="2"/>
        <v>18</v>
      </c>
      <c r="E2470" s="12">
        <f>IFERROR(VLOOKUP(A2470,'IDAR Meter Data'!$A:$B,2,1),"")</f>
        <v>275</v>
      </c>
      <c r="F2470" s="75">
        <f>IF(CECCZ="CZ03",'Outside Temp'!B2470,IF(CECCZ="CZ04",'Outside Temp'!B2471,IF(CECCZ="CZ12",'Outside Temp'!B2472, IF(CECCZ="CZ13",'Outside Temp'!B2473))))</f>
        <v>58.93333333</v>
      </c>
      <c r="G2470" s="12">
        <f t="shared" si="3"/>
        <v>1</v>
      </c>
    </row>
    <row r="2471" ht="15.75" customHeight="1">
      <c r="A2471" s="13">
        <v>42150.760416666664</v>
      </c>
      <c r="B2471" s="73">
        <f t="shared" si="1"/>
        <v>42150</v>
      </c>
      <c r="C2471" s="74">
        <f>IF(NewCustomer="Yes", IF(COUNTIF($I$2:$I$11,B2471)&gt;0,0,WEEKDAY(B2471,2)),IF(COUNTIF($I$2:$I$21,B2471)&gt;0,0,WEEKDAY(B2471,2)))</f>
        <v>2</v>
      </c>
      <c r="D2471" s="74">
        <f t="shared" si="2"/>
        <v>18</v>
      </c>
      <c r="E2471" s="12">
        <f>IFERROR(VLOOKUP(A2471,'IDAR Meter Data'!$A:$B,2,1),"")</f>
        <v>281</v>
      </c>
      <c r="F2471" s="75">
        <f>IF(CECCZ="CZ03",'Outside Temp'!B2471,IF(CECCZ="CZ04",'Outside Temp'!B2472,IF(CECCZ="CZ12",'Outside Temp'!B2473, IF(CECCZ="CZ13",'Outside Temp'!B2474))))</f>
        <v>58.68333333</v>
      </c>
      <c r="G2471" s="12">
        <f t="shared" si="3"/>
        <v>1</v>
      </c>
    </row>
    <row r="2472" ht="15.75" customHeight="1">
      <c r="A2472" s="13">
        <v>42150.770833333336</v>
      </c>
      <c r="B2472" s="73">
        <f t="shared" si="1"/>
        <v>42150</v>
      </c>
      <c r="C2472" s="74">
        <f>IF(NewCustomer="Yes", IF(COUNTIF($I$2:$I$11,B2472)&gt;0,0,WEEKDAY(B2472,2)),IF(COUNTIF($I$2:$I$21,B2472)&gt;0,0,WEEKDAY(B2472,2)))</f>
        <v>2</v>
      </c>
      <c r="D2472" s="74">
        <f t="shared" si="2"/>
        <v>18</v>
      </c>
      <c r="E2472" s="12">
        <f>IFERROR(VLOOKUP(A2472,'IDAR Meter Data'!$A:$B,2,1),"")</f>
        <v>256</v>
      </c>
      <c r="F2472" s="75">
        <f>IF(CECCZ="CZ03",'Outside Temp'!B2472,IF(CECCZ="CZ04",'Outside Temp'!B2473,IF(CECCZ="CZ12",'Outside Temp'!B2474, IF(CECCZ="CZ13",'Outside Temp'!B2475))))</f>
        <v>58.43333333</v>
      </c>
      <c r="G2472" s="12">
        <f t="shared" si="3"/>
        <v>1</v>
      </c>
    </row>
    <row r="2473" ht="15.75" customHeight="1">
      <c r="A2473" s="13">
        <v>42150.78125</v>
      </c>
      <c r="B2473" s="73">
        <f t="shared" si="1"/>
        <v>42150</v>
      </c>
      <c r="C2473" s="74">
        <f>IF(NewCustomer="Yes", IF(COUNTIF($I$2:$I$11,B2473)&gt;0,0,WEEKDAY(B2473,2)),IF(COUNTIF($I$2:$I$21,B2473)&gt;0,0,WEEKDAY(B2473,2)))</f>
        <v>2</v>
      </c>
      <c r="D2473" s="74">
        <f t="shared" si="2"/>
        <v>18</v>
      </c>
      <c r="E2473" s="12">
        <f>IFERROR(VLOOKUP(A2473,'IDAR Meter Data'!$A:$B,2,1),"")</f>
        <v>271</v>
      </c>
      <c r="F2473" s="75">
        <f>IF(CECCZ="CZ03",'Outside Temp'!B2473,IF(CECCZ="CZ04",'Outside Temp'!B2474,IF(CECCZ="CZ12",'Outside Temp'!B2475, IF(CECCZ="CZ13",'Outside Temp'!B2476))))</f>
        <v>58.18333333</v>
      </c>
      <c r="G2473" s="12">
        <f t="shared" si="3"/>
        <v>1</v>
      </c>
    </row>
    <row r="2474" ht="15.75" customHeight="1">
      <c r="A2474" s="13">
        <v>42150.791666666664</v>
      </c>
      <c r="B2474" s="73">
        <f t="shared" si="1"/>
        <v>42150</v>
      </c>
      <c r="C2474" s="74">
        <f>IF(NewCustomer="Yes", IF(COUNTIF($I$2:$I$11,B2474)&gt;0,0,WEEKDAY(B2474,2)),IF(COUNTIF($I$2:$I$21,B2474)&gt;0,0,WEEKDAY(B2474,2)))</f>
        <v>2</v>
      </c>
      <c r="D2474" s="74">
        <f t="shared" si="2"/>
        <v>19</v>
      </c>
      <c r="E2474" s="12">
        <f>IFERROR(VLOOKUP(A2474,'IDAR Meter Data'!$A:$B,2,1),"")</f>
        <v>240</v>
      </c>
      <c r="F2474" s="75">
        <f>IF(CECCZ="CZ03",'Outside Temp'!B2474,IF(CECCZ="CZ04",'Outside Temp'!B2475,IF(CECCZ="CZ12",'Outside Temp'!B2476, IF(CECCZ="CZ13",'Outside Temp'!B2477))))</f>
        <v>58</v>
      </c>
      <c r="G2474" s="12">
        <f t="shared" si="3"/>
        <v>1</v>
      </c>
    </row>
    <row r="2475" ht="15.75" customHeight="1">
      <c r="A2475" s="13">
        <v>42150.802083333336</v>
      </c>
      <c r="B2475" s="73">
        <f t="shared" si="1"/>
        <v>42150</v>
      </c>
      <c r="C2475" s="74">
        <f>IF(NewCustomer="Yes", IF(COUNTIF($I$2:$I$11,B2475)&gt;0,0,WEEKDAY(B2475,2)),IF(COUNTIF($I$2:$I$21,B2475)&gt;0,0,WEEKDAY(B2475,2)))</f>
        <v>2</v>
      </c>
      <c r="D2475" s="74">
        <f t="shared" si="2"/>
        <v>19</v>
      </c>
      <c r="E2475" s="12">
        <f>IFERROR(VLOOKUP(A2475,'IDAR Meter Data'!$A:$B,2,1),"")</f>
        <v>233</v>
      </c>
      <c r="F2475" s="75">
        <f>IF(CECCZ="CZ03",'Outside Temp'!B2475,IF(CECCZ="CZ04",'Outside Temp'!B2476,IF(CECCZ="CZ12",'Outside Temp'!B2477, IF(CECCZ="CZ13",'Outside Temp'!B2478))))</f>
        <v>58</v>
      </c>
      <c r="G2475" s="12">
        <f t="shared" si="3"/>
        <v>1</v>
      </c>
    </row>
    <row r="2476" ht="15.75" customHeight="1">
      <c r="A2476" s="13">
        <v>42150.8125</v>
      </c>
      <c r="B2476" s="73">
        <f t="shared" si="1"/>
        <v>42150</v>
      </c>
      <c r="C2476" s="74">
        <f>IF(NewCustomer="Yes", IF(COUNTIF($I$2:$I$11,B2476)&gt;0,0,WEEKDAY(B2476,2)),IF(COUNTIF($I$2:$I$21,B2476)&gt;0,0,WEEKDAY(B2476,2)))</f>
        <v>2</v>
      </c>
      <c r="D2476" s="74">
        <f t="shared" si="2"/>
        <v>19</v>
      </c>
      <c r="E2476" s="12">
        <f>IFERROR(VLOOKUP(A2476,'IDAR Meter Data'!$A:$B,2,1),"")</f>
        <v>230</v>
      </c>
      <c r="F2476" s="75">
        <f>IF(CECCZ="CZ03",'Outside Temp'!B2476,IF(CECCZ="CZ04",'Outside Temp'!B2477,IF(CECCZ="CZ12",'Outside Temp'!B2478, IF(CECCZ="CZ13",'Outside Temp'!B2479))))</f>
        <v>58</v>
      </c>
      <c r="G2476" s="12">
        <f t="shared" si="3"/>
        <v>1</v>
      </c>
    </row>
    <row r="2477" ht="15.75" customHeight="1">
      <c r="A2477" s="13">
        <v>42150.822916666664</v>
      </c>
      <c r="B2477" s="73">
        <f t="shared" si="1"/>
        <v>42150</v>
      </c>
      <c r="C2477" s="74">
        <f>IF(NewCustomer="Yes", IF(COUNTIF($I$2:$I$11,B2477)&gt;0,0,WEEKDAY(B2477,2)),IF(COUNTIF($I$2:$I$21,B2477)&gt;0,0,WEEKDAY(B2477,2)))</f>
        <v>2</v>
      </c>
      <c r="D2477" s="74">
        <f t="shared" si="2"/>
        <v>19</v>
      </c>
      <c r="E2477" s="12">
        <f>IFERROR(VLOOKUP(A2477,'IDAR Meter Data'!$A:$B,2,1),"")</f>
        <v>240</v>
      </c>
      <c r="F2477" s="75">
        <f>IF(CECCZ="CZ03",'Outside Temp'!B2477,IF(CECCZ="CZ04",'Outside Temp'!B2478,IF(CECCZ="CZ12",'Outside Temp'!B2479, IF(CECCZ="CZ13",'Outside Temp'!B2480))))</f>
        <v>58</v>
      </c>
      <c r="G2477" s="12">
        <f t="shared" si="3"/>
        <v>1</v>
      </c>
    </row>
    <row r="2478" ht="15.75" customHeight="1">
      <c r="A2478" s="13">
        <v>42150.833333333336</v>
      </c>
      <c r="B2478" s="73">
        <f t="shared" si="1"/>
        <v>42150</v>
      </c>
      <c r="C2478" s="74">
        <f>IF(NewCustomer="Yes", IF(COUNTIF($I$2:$I$11,B2478)&gt;0,0,WEEKDAY(B2478,2)),IF(COUNTIF($I$2:$I$21,B2478)&gt;0,0,WEEKDAY(B2478,2)))</f>
        <v>2</v>
      </c>
      <c r="D2478" s="74">
        <f t="shared" si="2"/>
        <v>20</v>
      </c>
      <c r="E2478" s="12">
        <f>IFERROR(VLOOKUP(A2478,'IDAR Meter Data'!$A:$B,2,1),"")</f>
        <v>220</v>
      </c>
      <c r="F2478" s="75">
        <f>IF(CECCZ="CZ03",'Outside Temp'!B2478,IF(CECCZ="CZ04",'Outside Temp'!B2479,IF(CECCZ="CZ12",'Outside Temp'!B2480, IF(CECCZ="CZ13",'Outside Temp'!B2481))))</f>
        <v>57.93333333</v>
      </c>
      <c r="G2478" s="12">
        <f t="shared" si="3"/>
        <v>1</v>
      </c>
    </row>
    <row r="2479" ht="15.75" customHeight="1">
      <c r="A2479" s="13">
        <v>42150.84375</v>
      </c>
      <c r="B2479" s="73">
        <f t="shared" si="1"/>
        <v>42150</v>
      </c>
      <c r="C2479" s="74">
        <f>IF(NewCustomer="Yes", IF(COUNTIF($I$2:$I$11,B2479)&gt;0,0,WEEKDAY(B2479,2)),IF(COUNTIF($I$2:$I$21,B2479)&gt;0,0,WEEKDAY(B2479,2)))</f>
        <v>2</v>
      </c>
      <c r="D2479" s="74">
        <f t="shared" si="2"/>
        <v>20</v>
      </c>
      <c r="E2479" s="12">
        <f>IFERROR(VLOOKUP(A2479,'IDAR Meter Data'!$A:$B,2,1),"")</f>
        <v>216</v>
      </c>
      <c r="F2479" s="75">
        <f>IF(CECCZ="CZ03",'Outside Temp'!B2479,IF(CECCZ="CZ04",'Outside Temp'!B2480,IF(CECCZ="CZ12",'Outside Temp'!B2481, IF(CECCZ="CZ13",'Outside Temp'!B2482))))</f>
        <v>57.68333333</v>
      </c>
      <c r="G2479" s="12">
        <f t="shared" si="3"/>
        <v>1</v>
      </c>
    </row>
    <row r="2480" ht="15.75" customHeight="1">
      <c r="A2480" s="13">
        <v>42150.854166666664</v>
      </c>
      <c r="B2480" s="73">
        <f t="shared" si="1"/>
        <v>42150</v>
      </c>
      <c r="C2480" s="74">
        <f>IF(NewCustomer="Yes", IF(COUNTIF($I$2:$I$11,B2480)&gt;0,0,WEEKDAY(B2480,2)),IF(COUNTIF($I$2:$I$21,B2480)&gt;0,0,WEEKDAY(B2480,2)))</f>
        <v>2</v>
      </c>
      <c r="D2480" s="74">
        <f t="shared" si="2"/>
        <v>20</v>
      </c>
      <c r="E2480" s="12">
        <f>IFERROR(VLOOKUP(A2480,'IDAR Meter Data'!$A:$B,2,1),"")</f>
        <v>203</v>
      </c>
      <c r="F2480" s="75">
        <f>IF(CECCZ="CZ03",'Outside Temp'!B2480,IF(CECCZ="CZ04",'Outside Temp'!B2481,IF(CECCZ="CZ12",'Outside Temp'!B2482, IF(CECCZ="CZ13",'Outside Temp'!B2483))))</f>
        <v>57.43333333</v>
      </c>
      <c r="G2480" s="12">
        <f t="shared" si="3"/>
        <v>1</v>
      </c>
    </row>
    <row r="2481" ht="15.75" customHeight="1">
      <c r="A2481" s="13">
        <v>42150.864583333336</v>
      </c>
      <c r="B2481" s="73">
        <f t="shared" si="1"/>
        <v>42150</v>
      </c>
      <c r="C2481" s="74">
        <f>IF(NewCustomer="Yes", IF(COUNTIF($I$2:$I$11,B2481)&gt;0,0,WEEKDAY(B2481,2)),IF(COUNTIF($I$2:$I$21,B2481)&gt;0,0,WEEKDAY(B2481,2)))</f>
        <v>2</v>
      </c>
      <c r="D2481" s="74">
        <f t="shared" si="2"/>
        <v>20</v>
      </c>
      <c r="E2481" s="12">
        <f>IFERROR(VLOOKUP(A2481,'IDAR Meter Data'!$A:$B,2,1),"")</f>
        <v>190</v>
      </c>
      <c r="F2481" s="75">
        <f>IF(CECCZ="CZ03",'Outside Temp'!B2481,IF(CECCZ="CZ04",'Outside Temp'!B2482,IF(CECCZ="CZ12",'Outside Temp'!B2483, IF(CECCZ="CZ13",'Outside Temp'!B2484))))</f>
        <v>57.18333333</v>
      </c>
      <c r="G2481" s="12">
        <f t="shared" si="3"/>
        <v>1</v>
      </c>
    </row>
    <row r="2482" ht="15.75" customHeight="1">
      <c r="A2482" s="13">
        <v>42150.875</v>
      </c>
      <c r="B2482" s="73">
        <f t="shared" si="1"/>
        <v>42150</v>
      </c>
      <c r="C2482" s="74">
        <f>IF(NewCustomer="Yes", IF(COUNTIF($I$2:$I$11,B2482)&gt;0,0,WEEKDAY(B2482,2)),IF(COUNTIF($I$2:$I$21,B2482)&gt;0,0,WEEKDAY(B2482,2)))</f>
        <v>2</v>
      </c>
      <c r="D2482" s="74">
        <f t="shared" si="2"/>
        <v>21</v>
      </c>
      <c r="E2482" s="12">
        <f>IFERROR(VLOOKUP(A2482,'IDAR Meter Data'!$A:$B,2,1),"")</f>
        <v>194</v>
      </c>
      <c r="F2482" s="75">
        <f>IF(CECCZ="CZ03",'Outside Temp'!B2482,IF(CECCZ="CZ04",'Outside Temp'!B2483,IF(CECCZ="CZ12",'Outside Temp'!B2484, IF(CECCZ="CZ13",'Outside Temp'!B2485))))</f>
        <v>57</v>
      </c>
      <c r="G2482" s="12">
        <f t="shared" si="3"/>
        <v>1</v>
      </c>
    </row>
    <row r="2483" ht="15.75" customHeight="1">
      <c r="A2483" s="13">
        <v>42150.885416666664</v>
      </c>
      <c r="B2483" s="73">
        <f t="shared" si="1"/>
        <v>42150</v>
      </c>
      <c r="C2483" s="74">
        <f>IF(NewCustomer="Yes", IF(COUNTIF($I$2:$I$11,B2483)&gt;0,0,WEEKDAY(B2483,2)),IF(COUNTIF($I$2:$I$21,B2483)&gt;0,0,WEEKDAY(B2483,2)))</f>
        <v>2</v>
      </c>
      <c r="D2483" s="74">
        <f t="shared" si="2"/>
        <v>21</v>
      </c>
      <c r="E2483" s="12">
        <f>IFERROR(VLOOKUP(A2483,'IDAR Meter Data'!$A:$B,2,1),"")</f>
        <v>185</v>
      </c>
      <c r="F2483" s="75">
        <f>IF(CECCZ="CZ03",'Outside Temp'!B2483,IF(CECCZ="CZ04",'Outside Temp'!B2484,IF(CECCZ="CZ12",'Outside Temp'!B2485, IF(CECCZ="CZ13",'Outside Temp'!B2486))))</f>
        <v>57</v>
      </c>
      <c r="G2483" s="12">
        <f t="shared" si="3"/>
        <v>1</v>
      </c>
    </row>
    <row r="2484" ht="15.75" customHeight="1">
      <c r="A2484" s="13">
        <v>42150.895833333336</v>
      </c>
      <c r="B2484" s="73">
        <f t="shared" si="1"/>
        <v>42150</v>
      </c>
      <c r="C2484" s="74">
        <f>IF(NewCustomer="Yes", IF(COUNTIF($I$2:$I$11,B2484)&gt;0,0,WEEKDAY(B2484,2)),IF(COUNTIF($I$2:$I$21,B2484)&gt;0,0,WEEKDAY(B2484,2)))</f>
        <v>2</v>
      </c>
      <c r="D2484" s="74">
        <f t="shared" si="2"/>
        <v>21</v>
      </c>
      <c r="E2484" s="12">
        <f>IFERROR(VLOOKUP(A2484,'IDAR Meter Data'!$A:$B,2,1),"")</f>
        <v>162</v>
      </c>
      <c r="F2484" s="75">
        <f>IF(CECCZ="CZ03",'Outside Temp'!B2484,IF(CECCZ="CZ04",'Outside Temp'!B2485,IF(CECCZ="CZ12",'Outside Temp'!B2486, IF(CECCZ="CZ13",'Outside Temp'!B2487))))</f>
        <v>57</v>
      </c>
      <c r="G2484" s="12">
        <f t="shared" si="3"/>
        <v>1</v>
      </c>
    </row>
    <row r="2485" ht="15.75" customHeight="1">
      <c r="A2485" s="13">
        <v>42150.90625</v>
      </c>
      <c r="B2485" s="73">
        <f t="shared" si="1"/>
        <v>42150</v>
      </c>
      <c r="C2485" s="74">
        <f>IF(NewCustomer="Yes", IF(COUNTIF($I$2:$I$11,B2485)&gt;0,0,WEEKDAY(B2485,2)),IF(COUNTIF($I$2:$I$21,B2485)&gt;0,0,WEEKDAY(B2485,2)))</f>
        <v>2</v>
      </c>
      <c r="D2485" s="74">
        <f t="shared" si="2"/>
        <v>21</v>
      </c>
      <c r="E2485" s="12">
        <f>IFERROR(VLOOKUP(A2485,'IDAR Meter Data'!$A:$B,2,1),"")</f>
        <v>170</v>
      </c>
      <c r="F2485" s="75">
        <f>IF(CECCZ="CZ03",'Outside Temp'!B2485,IF(CECCZ="CZ04",'Outside Temp'!B2486,IF(CECCZ="CZ12",'Outside Temp'!B2487, IF(CECCZ="CZ13",'Outside Temp'!B2488))))</f>
        <v>57</v>
      </c>
      <c r="G2485" s="12">
        <f t="shared" si="3"/>
        <v>1</v>
      </c>
    </row>
    <row r="2486" ht="15.75" customHeight="1">
      <c r="A2486" s="13">
        <v>42150.916666666664</v>
      </c>
      <c r="B2486" s="73">
        <f t="shared" si="1"/>
        <v>42150</v>
      </c>
      <c r="C2486" s="74">
        <f>IF(NewCustomer="Yes", IF(COUNTIF($I$2:$I$11,B2486)&gt;0,0,WEEKDAY(B2486,2)),IF(COUNTIF($I$2:$I$21,B2486)&gt;0,0,WEEKDAY(B2486,2)))</f>
        <v>2</v>
      </c>
      <c r="D2486" s="74">
        <f t="shared" si="2"/>
        <v>22</v>
      </c>
      <c r="E2486" s="12">
        <f>IFERROR(VLOOKUP(A2486,'IDAR Meter Data'!$A:$B,2,1),"")</f>
        <v>164</v>
      </c>
      <c r="F2486" s="75">
        <f>IF(CECCZ="CZ03",'Outside Temp'!B2486,IF(CECCZ="CZ04",'Outside Temp'!B2487,IF(CECCZ="CZ12",'Outside Temp'!B2488, IF(CECCZ="CZ13",'Outside Temp'!B2489))))</f>
        <v>56.93333333</v>
      </c>
      <c r="G2486" s="12">
        <f t="shared" si="3"/>
        <v>1</v>
      </c>
    </row>
    <row r="2487" ht="15.75" customHeight="1">
      <c r="A2487" s="13">
        <v>42150.927083333336</v>
      </c>
      <c r="B2487" s="73">
        <f t="shared" si="1"/>
        <v>42150</v>
      </c>
      <c r="C2487" s="74">
        <f>IF(NewCustomer="Yes", IF(COUNTIF($I$2:$I$11,B2487)&gt;0,0,WEEKDAY(B2487,2)),IF(COUNTIF($I$2:$I$21,B2487)&gt;0,0,WEEKDAY(B2487,2)))</f>
        <v>2</v>
      </c>
      <c r="D2487" s="74">
        <f t="shared" si="2"/>
        <v>22</v>
      </c>
      <c r="E2487" s="12">
        <f>IFERROR(VLOOKUP(A2487,'IDAR Meter Data'!$A:$B,2,1),"")</f>
        <v>155</v>
      </c>
      <c r="F2487" s="75">
        <f>IF(CECCZ="CZ03",'Outside Temp'!B2487,IF(CECCZ="CZ04",'Outside Temp'!B2488,IF(CECCZ="CZ12",'Outside Temp'!B2489, IF(CECCZ="CZ13",'Outside Temp'!B2490))))</f>
        <v>56.68333333</v>
      </c>
      <c r="G2487" s="12">
        <f t="shared" si="3"/>
        <v>1</v>
      </c>
    </row>
    <row r="2488" ht="15.75" customHeight="1">
      <c r="A2488" s="13">
        <v>42150.9375</v>
      </c>
      <c r="B2488" s="73">
        <f t="shared" si="1"/>
        <v>42150</v>
      </c>
      <c r="C2488" s="74">
        <f>IF(NewCustomer="Yes", IF(COUNTIF($I$2:$I$11,B2488)&gt;0,0,WEEKDAY(B2488,2)),IF(COUNTIF($I$2:$I$21,B2488)&gt;0,0,WEEKDAY(B2488,2)))</f>
        <v>2</v>
      </c>
      <c r="D2488" s="74">
        <f t="shared" si="2"/>
        <v>22</v>
      </c>
      <c r="E2488" s="12">
        <f>IFERROR(VLOOKUP(A2488,'IDAR Meter Data'!$A:$B,2,1),"")</f>
        <v>164</v>
      </c>
      <c r="F2488" s="75">
        <f>IF(CECCZ="CZ03",'Outside Temp'!B2488,IF(CECCZ="CZ04",'Outside Temp'!B2489,IF(CECCZ="CZ12",'Outside Temp'!B2490, IF(CECCZ="CZ13",'Outside Temp'!B2491))))</f>
        <v>56.43333333</v>
      </c>
      <c r="G2488" s="12">
        <f t="shared" si="3"/>
        <v>1</v>
      </c>
    </row>
    <row r="2489" ht="15.75" customHeight="1">
      <c r="A2489" s="13">
        <v>42150.947916666664</v>
      </c>
      <c r="B2489" s="73">
        <f t="shared" si="1"/>
        <v>42150</v>
      </c>
      <c r="C2489" s="74">
        <f>IF(NewCustomer="Yes", IF(COUNTIF($I$2:$I$11,B2489)&gt;0,0,WEEKDAY(B2489,2)),IF(COUNTIF($I$2:$I$21,B2489)&gt;0,0,WEEKDAY(B2489,2)))</f>
        <v>2</v>
      </c>
      <c r="D2489" s="74">
        <f t="shared" si="2"/>
        <v>22</v>
      </c>
      <c r="E2489" s="12">
        <f>IFERROR(VLOOKUP(A2489,'IDAR Meter Data'!$A:$B,2,1),"")</f>
        <v>162</v>
      </c>
      <c r="F2489" s="75">
        <f>IF(CECCZ="CZ03",'Outside Temp'!B2489,IF(CECCZ="CZ04",'Outside Temp'!B2490,IF(CECCZ="CZ12",'Outside Temp'!B2491, IF(CECCZ="CZ13",'Outside Temp'!B2492))))</f>
        <v>56.18333333</v>
      </c>
      <c r="G2489" s="12">
        <f t="shared" si="3"/>
        <v>1</v>
      </c>
    </row>
    <row r="2490" ht="15.75" customHeight="1">
      <c r="A2490" s="13">
        <v>42150.958333333336</v>
      </c>
      <c r="B2490" s="73">
        <f t="shared" si="1"/>
        <v>42150</v>
      </c>
      <c r="C2490" s="74">
        <f>IF(NewCustomer="Yes", IF(COUNTIF($I$2:$I$11,B2490)&gt;0,0,WEEKDAY(B2490,2)),IF(COUNTIF($I$2:$I$21,B2490)&gt;0,0,WEEKDAY(B2490,2)))</f>
        <v>2</v>
      </c>
      <c r="D2490" s="74">
        <f t="shared" si="2"/>
        <v>23</v>
      </c>
      <c r="E2490" s="12">
        <f>IFERROR(VLOOKUP(A2490,'IDAR Meter Data'!$A:$B,2,1),"")</f>
        <v>177</v>
      </c>
      <c r="F2490" s="75">
        <f>IF(CECCZ="CZ03",'Outside Temp'!B2490,IF(CECCZ="CZ04",'Outside Temp'!B2491,IF(CECCZ="CZ12",'Outside Temp'!B2492, IF(CECCZ="CZ13",'Outside Temp'!B2493))))</f>
        <v>56</v>
      </c>
      <c r="G2490" s="12">
        <f t="shared" si="3"/>
        <v>1</v>
      </c>
    </row>
    <row r="2491" ht="15.75" customHeight="1">
      <c r="A2491" s="13">
        <v>42150.96875</v>
      </c>
      <c r="B2491" s="73">
        <f t="shared" si="1"/>
        <v>42150</v>
      </c>
      <c r="C2491" s="74">
        <f>IF(NewCustomer="Yes", IF(COUNTIF($I$2:$I$11,B2491)&gt;0,0,WEEKDAY(B2491,2)),IF(COUNTIF($I$2:$I$21,B2491)&gt;0,0,WEEKDAY(B2491,2)))</f>
        <v>2</v>
      </c>
      <c r="D2491" s="74">
        <f t="shared" si="2"/>
        <v>23</v>
      </c>
      <c r="E2491" s="12">
        <f>IFERROR(VLOOKUP(A2491,'IDAR Meter Data'!$A:$B,2,1),"")</f>
        <v>163</v>
      </c>
      <c r="F2491" s="75">
        <f>IF(CECCZ="CZ03",'Outside Temp'!B2491,IF(CECCZ="CZ04",'Outside Temp'!B2492,IF(CECCZ="CZ12",'Outside Temp'!B2493, IF(CECCZ="CZ13",'Outside Temp'!B2494))))</f>
        <v>56</v>
      </c>
      <c r="G2491" s="12">
        <f t="shared" si="3"/>
        <v>1</v>
      </c>
    </row>
    <row r="2492" ht="15.75" customHeight="1">
      <c r="A2492" s="13">
        <v>42150.979166666664</v>
      </c>
      <c r="B2492" s="73">
        <f t="shared" si="1"/>
        <v>42150</v>
      </c>
      <c r="C2492" s="74">
        <f>IF(NewCustomer="Yes", IF(COUNTIF($I$2:$I$11,B2492)&gt;0,0,WEEKDAY(B2492,2)),IF(COUNTIF($I$2:$I$21,B2492)&gt;0,0,WEEKDAY(B2492,2)))</f>
        <v>2</v>
      </c>
      <c r="D2492" s="74">
        <f t="shared" si="2"/>
        <v>23</v>
      </c>
      <c r="E2492" s="12">
        <f>IFERROR(VLOOKUP(A2492,'IDAR Meter Data'!$A:$B,2,1),"")</f>
        <v>161</v>
      </c>
      <c r="F2492" s="75">
        <f>IF(CECCZ="CZ03",'Outside Temp'!B2492,IF(CECCZ="CZ04",'Outside Temp'!B2493,IF(CECCZ="CZ12",'Outside Temp'!B2494, IF(CECCZ="CZ13",'Outside Temp'!B2495))))</f>
        <v>56</v>
      </c>
      <c r="G2492" s="12">
        <f t="shared" si="3"/>
        <v>1</v>
      </c>
    </row>
    <row r="2493" ht="15.75" customHeight="1">
      <c r="A2493" s="13">
        <v>42150.989583333336</v>
      </c>
      <c r="B2493" s="73">
        <f t="shared" si="1"/>
        <v>42150</v>
      </c>
      <c r="C2493" s="74">
        <f>IF(NewCustomer="Yes", IF(COUNTIF($I$2:$I$11,B2493)&gt;0,0,WEEKDAY(B2493,2)),IF(COUNTIF($I$2:$I$21,B2493)&gt;0,0,WEEKDAY(B2493,2)))</f>
        <v>2</v>
      </c>
      <c r="D2493" s="74">
        <f t="shared" si="2"/>
        <v>23</v>
      </c>
      <c r="E2493" s="12">
        <f>IFERROR(VLOOKUP(A2493,'IDAR Meter Data'!$A:$B,2,1),"")</f>
        <v>159</v>
      </c>
      <c r="F2493" s="75">
        <f>IF(CECCZ="CZ03",'Outside Temp'!B2493,IF(CECCZ="CZ04",'Outside Temp'!B2494,IF(CECCZ="CZ12",'Outside Temp'!B2495, IF(CECCZ="CZ13",'Outside Temp'!B2496))))</f>
        <v>56</v>
      </c>
      <c r="G2493" s="12">
        <f t="shared" si="3"/>
        <v>1</v>
      </c>
    </row>
    <row r="2494" ht="15.75" customHeight="1">
      <c r="A2494" s="13">
        <v>42151.0</v>
      </c>
      <c r="B2494" s="73">
        <f t="shared" si="1"/>
        <v>42151</v>
      </c>
      <c r="C2494" s="74">
        <f>IF(NewCustomer="Yes", IF(COUNTIF($I$2:$I$11,B2494)&gt;0,0,WEEKDAY(B2494,2)),IF(COUNTIF($I$2:$I$21,B2494)&gt;0,0,WEEKDAY(B2494,2)))</f>
        <v>3</v>
      </c>
      <c r="D2494" s="74">
        <f t="shared" si="2"/>
        <v>0</v>
      </c>
      <c r="E2494" s="12">
        <f>IFERROR(VLOOKUP(A2494,'IDAR Meter Data'!$A:$B,2,1),"")</f>
        <v>166</v>
      </c>
      <c r="F2494" s="75">
        <f>IF(CECCZ="CZ03",'Outside Temp'!B2494,IF(CECCZ="CZ04",'Outside Temp'!B2495,IF(CECCZ="CZ12",'Outside Temp'!B2496, IF(CECCZ="CZ13",'Outside Temp'!B2497))))</f>
        <v>56.06666667</v>
      </c>
      <c r="G2494" s="12">
        <f t="shared" si="3"/>
        <v>1</v>
      </c>
    </row>
    <row r="2495" ht="15.75" customHeight="1">
      <c r="A2495" s="13">
        <v>42151.010416666664</v>
      </c>
      <c r="B2495" s="73">
        <f t="shared" si="1"/>
        <v>42151</v>
      </c>
      <c r="C2495" s="74">
        <f>IF(NewCustomer="Yes", IF(COUNTIF($I$2:$I$11,B2495)&gt;0,0,WEEKDAY(B2495,2)),IF(COUNTIF($I$2:$I$21,B2495)&gt;0,0,WEEKDAY(B2495,2)))</f>
        <v>3</v>
      </c>
      <c r="D2495" s="74">
        <f t="shared" si="2"/>
        <v>0</v>
      </c>
      <c r="E2495" s="12">
        <f>IFERROR(VLOOKUP(A2495,'IDAR Meter Data'!$A:$B,2,1),"")</f>
        <v>168</v>
      </c>
      <c r="F2495" s="75">
        <f>IF(CECCZ="CZ03",'Outside Temp'!B2495,IF(CECCZ="CZ04",'Outside Temp'!B2496,IF(CECCZ="CZ12",'Outside Temp'!B2497, IF(CECCZ="CZ13",'Outside Temp'!B2498))))</f>
        <v>56.31666667</v>
      </c>
      <c r="G2495" s="12">
        <f t="shared" si="3"/>
        <v>1</v>
      </c>
    </row>
    <row r="2496" ht="15.75" customHeight="1">
      <c r="A2496" s="13">
        <v>42151.020833333336</v>
      </c>
      <c r="B2496" s="73">
        <f t="shared" si="1"/>
        <v>42151</v>
      </c>
      <c r="C2496" s="74">
        <f>IF(NewCustomer="Yes", IF(COUNTIF($I$2:$I$11,B2496)&gt;0,0,WEEKDAY(B2496,2)),IF(COUNTIF($I$2:$I$21,B2496)&gt;0,0,WEEKDAY(B2496,2)))</f>
        <v>3</v>
      </c>
      <c r="D2496" s="74">
        <f t="shared" si="2"/>
        <v>0</v>
      </c>
      <c r="E2496" s="12">
        <f>IFERROR(VLOOKUP(A2496,'IDAR Meter Data'!$A:$B,2,1),"")</f>
        <v>158</v>
      </c>
      <c r="F2496" s="75">
        <f>IF(CECCZ="CZ03",'Outside Temp'!B2496,IF(CECCZ="CZ04",'Outside Temp'!B2497,IF(CECCZ="CZ12",'Outside Temp'!B2498, IF(CECCZ="CZ13",'Outside Temp'!B2499))))</f>
        <v>56.56666667</v>
      </c>
      <c r="G2496" s="12">
        <f t="shared" si="3"/>
        <v>1</v>
      </c>
    </row>
    <row r="2497" ht="15.75" customHeight="1">
      <c r="A2497" s="13">
        <v>42151.03125</v>
      </c>
      <c r="B2497" s="73">
        <f t="shared" si="1"/>
        <v>42151</v>
      </c>
      <c r="C2497" s="74">
        <f>IF(NewCustomer="Yes", IF(COUNTIF($I$2:$I$11,B2497)&gt;0,0,WEEKDAY(B2497,2)),IF(COUNTIF($I$2:$I$21,B2497)&gt;0,0,WEEKDAY(B2497,2)))</f>
        <v>3</v>
      </c>
      <c r="D2497" s="74">
        <f t="shared" si="2"/>
        <v>0</v>
      </c>
      <c r="E2497" s="12">
        <f>IFERROR(VLOOKUP(A2497,'IDAR Meter Data'!$A:$B,2,1),"")</f>
        <v>152</v>
      </c>
      <c r="F2497" s="75">
        <f>IF(CECCZ="CZ03",'Outside Temp'!B2497,IF(CECCZ="CZ04",'Outside Temp'!B2498,IF(CECCZ="CZ12",'Outside Temp'!B2499, IF(CECCZ="CZ13",'Outside Temp'!B2500))))</f>
        <v>56.81666667</v>
      </c>
      <c r="G2497" s="12">
        <f t="shared" si="3"/>
        <v>1</v>
      </c>
    </row>
    <row r="2498" ht="15.75" customHeight="1">
      <c r="A2498" s="13">
        <v>42151.041666666664</v>
      </c>
      <c r="B2498" s="73">
        <f t="shared" si="1"/>
        <v>42151</v>
      </c>
      <c r="C2498" s="74">
        <f>IF(NewCustomer="Yes", IF(COUNTIF($I$2:$I$11,B2498)&gt;0,0,WEEKDAY(B2498,2)),IF(COUNTIF($I$2:$I$21,B2498)&gt;0,0,WEEKDAY(B2498,2)))</f>
        <v>3</v>
      </c>
      <c r="D2498" s="74">
        <f t="shared" si="2"/>
        <v>1</v>
      </c>
      <c r="E2498" s="12">
        <f>IFERROR(VLOOKUP(A2498,'IDAR Meter Data'!$A:$B,2,1),"")</f>
        <v>160</v>
      </c>
      <c r="F2498" s="75">
        <f>IF(CECCZ="CZ03",'Outside Temp'!B2498,IF(CECCZ="CZ04",'Outside Temp'!B2499,IF(CECCZ="CZ12",'Outside Temp'!B2500, IF(CECCZ="CZ13",'Outside Temp'!B2501))))</f>
        <v>56.93333333</v>
      </c>
      <c r="G2498" s="12">
        <f t="shared" si="3"/>
        <v>1</v>
      </c>
    </row>
    <row r="2499" ht="15.75" customHeight="1">
      <c r="A2499" s="13">
        <v>42151.052083333336</v>
      </c>
      <c r="B2499" s="73">
        <f t="shared" si="1"/>
        <v>42151</v>
      </c>
      <c r="C2499" s="74">
        <f>IF(NewCustomer="Yes", IF(COUNTIF($I$2:$I$11,B2499)&gt;0,0,WEEKDAY(B2499,2)),IF(COUNTIF($I$2:$I$21,B2499)&gt;0,0,WEEKDAY(B2499,2)))</f>
        <v>3</v>
      </c>
      <c r="D2499" s="74">
        <f t="shared" si="2"/>
        <v>1</v>
      </c>
      <c r="E2499" s="12">
        <f>IFERROR(VLOOKUP(A2499,'IDAR Meter Data'!$A:$B,2,1),"")</f>
        <v>158</v>
      </c>
      <c r="F2499" s="75">
        <f>IF(CECCZ="CZ03",'Outside Temp'!B2499,IF(CECCZ="CZ04",'Outside Temp'!B2500,IF(CECCZ="CZ12",'Outside Temp'!B2501, IF(CECCZ="CZ13",'Outside Temp'!B2502))))</f>
        <v>56.68333333</v>
      </c>
      <c r="G2499" s="12">
        <f t="shared" si="3"/>
        <v>1</v>
      </c>
    </row>
    <row r="2500" ht="15.75" customHeight="1">
      <c r="A2500" s="13">
        <v>42151.0625</v>
      </c>
      <c r="B2500" s="73">
        <f t="shared" si="1"/>
        <v>42151</v>
      </c>
      <c r="C2500" s="74">
        <f>IF(NewCustomer="Yes", IF(COUNTIF($I$2:$I$11,B2500)&gt;0,0,WEEKDAY(B2500,2)),IF(COUNTIF($I$2:$I$21,B2500)&gt;0,0,WEEKDAY(B2500,2)))</f>
        <v>3</v>
      </c>
      <c r="D2500" s="74">
        <f t="shared" si="2"/>
        <v>1</v>
      </c>
      <c r="E2500" s="12">
        <f>IFERROR(VLOOKUP(A2500,'IDAR Meter Data'!$A:$B,2,1),"")</f>
        <v>149</v>
      </c>
      <c r="F2500" s="75">
        <f>IF(CECCZ="CZ03",'Outside Temp'!B2500,IF(CECCZ="CZ04",'Outside Temp'!B2501,IF(CECCZ="CZ12",'Outside Temp'!B2502, IF(CECCZ="CZ13",'Outside Temp'!B2503))))</f>
        <v>56.43333333</v>
      </c>
      <c r="G2500" s="12">
        <f t="shared" si="3"/>
        <v>1</v>
      </c>
    </row>
    <row r="2501" ht="15.75" customHeight="1">
      <c r="A2501" s="13">
        <v>42151.072916666664</v>
      </c>
      <c r="B2501" s="73">
        <f t="shared" si="1"/>
        <v>42151</v>
      </c>
      <c r="C2501" s="74">
        <f>IF(NewCustomer="Yes", IF(COUNTIF($I$2:$I$11,B2501)&gt;0,0,WEEKDAY(B2501,2)),IF(COUNTIF($I$2:$I$21,B2501)&gt;0,0,WEEKDAY(B2501,2)))</f>
        <v>3</v>
      </c>
      <c r="D2501" s="74">
        <f t="shared" si="2"/>
        <v>1</v>
      </c>
      <c r="E2501" s="12">
        <f>IFERROR(VLOOKUP(A2501,'IDAR Meter Data'!$A:$B,2,1),"")</f>
        <v>149</v>
      </c>
      <c r="F2501" s="75">
        <f>IF(CECCZ="CZ03",'Outside Temp'!B2501,IF(CECCZ="CZ04",'Outside Temp'!B2502,IF(CECCZ="CZ12",'Outside Temp'!B2503, IF(CECCZ="CZ13",'Outside Temp'!B2504))))</f>
        <v>56.18333333</v>
      </c>
      <c r="G2501" s="12">
        <f t="shared" si="3"/>
        <v>1</v>
      </c>
    </row>
    <row r="2502" ht="15.75" customHeight="1">
      <c r="A2502" s="13">
        <v>42151.083333333336</v>
      </c>
      <c r="B2502" s="73">
        <f t="shared" si="1"/>
        <v>42151</v>
      </c>
      <c r="C2502" s="74">
        <f>IF(NewCustomer="Yes", IF(COUNTIF($I$2:$I$11,B2502)&gt;0,0,WEEKDAY(B2502,2)),IF(COUNTIF($I$2:$I$21,B2502)&gt;0,0,WEEKDAY(B2502,2)))</f>
        <v>3</v>
      </c>
      <c r="D2502" s="74">
        <f t="shared" si="2"/>
        <v>2</v>
      </c>
      <c r="E2502" s="12">
        <f>IFERROR(VLOOKUP(A2502,'IDAR Meter Data'!$A:$B,2,1),"")</f>
        <v>149</v>
      </c>
      <c r="F2502" s="75">
        <f>IF(CECCZ="CZ03",'Outside Temp'!B2502,IF(CECCZ="CZ04",'Outside Temp'!B2503,IF(CECCZ="CZ12",'Outside Temp'!B2504, IF(CECCZ="CZ13",'Outside Temp'!B2505))))</f>
        <v>56</v>
      </c>
      <c r="G2502" s="12">
        <f t="shared" si="3"/>
        <v>1</v>
      </c>
    </row>
    <row r="2503" ht="15.75" customHeight="1">
      <c r="A2503" s="13">
        <v>42151.09375</v>
      </c>
      <c r="B2503" s="73">
        <f t="shared" si="1"/>
        <v>42151</v>
      </c>
      <c r="C2503" s="74">
        <f>IF(NewCustomer="Yes", IF(COUNTIF($I$2:$I$11,B2503)&gt;0,0,WEEKDAY(B2503,2)),IF(COUNTIF($I$2:$I$21,B2503)&gt;0,0,WEEKDAY(B2503,2)))</f>
        <v>3</v>
      </c>
      <c r="D2503" s="74">
        <f t="shared" si="2"/>
        <v>2</v>
      </c>
      <c r="E2503" s="12">
        <f>IFERROR(VLOOKUP(A2503,'IDAR Meter Data'!$A:$B,2,1),"")</f>
        <v>164</v>
      </c>
      <c r="F2503" s="75">
        <f>IF(CECCZ="CZ03",'Outside Temp'!B2503,IF(CECCZ="CZ04",'Outside Temp'!B2504,IF(CECCZ="CZ12",'Outside Temp'!B2505, IF(CECCZ="CZ13",'Outside Temp'!B2506))))</f>
        <v>56</v>
      </c>
      <c r="G2503" s="12">
        <f t="shared" si="3"/>
        <v>1</v>
      </c>
    </row>
    <row r="2504" ht="15.75" customHeight="1">
      <c r="A2504" s="13">
        <v>42151.104166666664</v>
      </c>
      <c r="B2504" s="73">
        <f t="shared" si="1"/>
        <v>42151</v>
      </c>
      <c r="C2504" s="74">
        <f>IF(NewCustomer="Yes", IF(COUNTIF($I$2:$I$11,B2504)&gt;0,0,WEEKDAY(B2504,2)),IF(COUNTIF($I$2:$I$21,B2504)&gt;0,0,WEEKDAY(B2504,2)))</f>
        <v>3</v>
      </c>
      <c r="D2504" s="74">
        <f t="shared" si="2"/>
        <v>2</v>
      </c>
      <c r="E2504" s="12">
        <f>IFERROR(VLOOKUP(A2504,'IDAR Meter Data'!$A:$B,2,1),"")</f>
        <v>146</v>
      </c>
      <c r="F2504" s="75">
        <f>IF(CECCZ="CZ03",'Outside Temp'!B2504,IF(CECCZ="CZ04",'Outside Temp'!B2505,IF(CECCZ="CZ12",'Outside Temp'!B2506, IF(CECCZ="CZ13",'Outside Temp'!B2507))))</f>
        <v>56</v>
      </c>
      <c r="G2504" s="12">
        <f t="shared" si="3"/>
        <v>1</v>
      </c>
    </row>
    <row r="2505" ht="15.75" customHeight="1">
      <c r="A2505" s="13">
        <v>42151.114583333336</v>
      </c>
      <c r="B2505" s="73">
        <f t="shared" si="1"/>
        <v>42151</v>
      </c>
      <c r="C2505" s="74">
        <f>IF(NewCustomer="Yes", IF(COUNTIF($I$2:$I$11,B2505)&gt;0,0,WEEKDAY(B2505,2)),IF(COUNTIF($I$2:$I$21,B2505)&gt;0,0,WEEKDAY(B2505,2)))</f>
        <v>3</v>
      </c>
      <c r="D2505" s="74">
        <f t="shared" si="2"/>
        <v>2</v>
      </c>
      <c r="E2505" s="12">
        <f>IFERROR(VLOOKUP(A2505,'IDAR Meter Data'!$A:$B,2,1),"")</f>
        <v>150</v>
      </c>
      <c r="F2505" s="75">
        <f>IF(CECCZ="CZ03",'Outside Temp'!B2505,IF(CECCZ="CZ04",'Outside Temp'!B2506,IF(CECCZ="CZ12",'Outside Temp'!B2507, IF(CECCZ="CZ13",'Outside Temp'!B2508))))</f>
        <v>56</v>
      </c>
      <c r="G2505" s="12">
        <f t="shared" si="3"/>
        <v>1</v>
      </c>
    </row>
    <row r="2506" ht="15.75" customHeight="1">
      <c r="A2506" s="13">
        <v>42151.125</v>
      </c>
      <c r="B2506" s="73">
        <f t="shared" si="1"/>
        <v>42151</v>
      </c>
      <c r="C2506" s="74">
        <f>IF(NewCustomer="Yes", IF(COUNTIF($I$2:$I$11,B2506)&gt;0,0,WEEKDAY(B2506,2)),IF(COUNTIF($I$2:$I$21,B2506)&gt;0,0,WEEKDAY(B2506,2)))</f>
        <v>3</v>
      </c>
      <c r="D2506" s="74">
        <f t="shared" si="2"/>
        <v>3</v>
      </c>
      <c r="E2506" s="12">
        <f>IFERROR(VLOOKUP(A2506,'IDAR Meter Data'!$A:$B,2,1),"")</f>
        <v>145</v>
      </c>
      <c r="F2506" s="75">
        <f>IF(CECCZ="CZ03",'Outside Temp'!B2506,IF(CECCZ="CZ04",'Outside Temp'!B2507,IF(CECCZ="CZ12",'Outside Temp'!B2508, IF(CECCZ="CZ13",'Outside Temp'!B2509))))</f>
        <v>55.93333333</v>
      </c>
      <c r="G2506" s="12">
        <f t="shared" si="3"/>
        <v>1</v>
      </c>
    </row>
    <row r="2507" ht="15.75" customHeight="1">
      <c r="A2507" s="13">
        <v>42151.135416666664</v>
      </c>
      <c r="B2507" s="73">
        <f t="shared" si="1"/>
        <v>42151</v>
      </c>
      <c r="C2507" s="74">
        <f>IF(NewCustomer="Yes", IF(COUNTIF($I$2:$I$11,B2507)&gt;0,0,WEEKDAY(B2507,2)),IF(COUNTIF($I$2:$I$21,B2507)&gt;0,0,WEEKDAY(B2507,2)))</f>
        <v>3</v>
      </c>
      <c r="D2507" s="74">
        <f t="shared" si="2"/>
        <v>3</v>
      </c>
      <c r="E2507" s="12">
        <f>IFERROR(VLOOKUP(A2507,'IDAR Meter Data'!$A:$B,2,1),"")</f>
        <v>157</v>
      </c>
      <c r="F2507" s="75">
        <f>IF(CECCZ="CZ03",'Outside Temp'!B2507,IF(CECCZ="CZ04",'Outside Temp'!B2508,IF(CECCZ="CZ12",'Outside Temp'!B2509, IF(CECCZ="CZ13",'Outside Temp'!B2510))))</f>
        <v>55.68333333</v>
      </c>
      <c r="G2507" s="12">
        <f t="shared" si="3"/>
        <v>1</v>
      </c>
    </row>
    <row r="2508" ht="15.75" customHeight="1">
      <c r="A2508" s="13">
        <v>42151.145833333336</v>
      </c>
      <c r="B2508" s="73">
        <f t="shared" si="1"/>
        <v>42151</v>
      </c>
      <c r="C2508" s="74">
        <f>IF(NewCustomer="Yes", IF(COUNTIF($I$2:$I$11,B2508)&gt;0,0,WEEKDAY(B2508,2)),IF(COUNTIF($I$2:$I$21,B2508)&gt;0,0,WEEKDAY(B2508,2)))</f>
        <v>3</v>
      </c>
      <c r="D2508" s="74">
        <f t="shared" si="2"/>
        <v>3</v>
      </c>
      <c r="E2508" s="12">
        <f>IFERROR(VLOOKUP(A2508,'IDAR Meter Data'!$A:$B,2,1),"")</f>
        <v>155</v>
      </c>
      <c r="F2508" s="75">
        <f>IF(CECCZ="CZ03",'Outside Temp'!B2508,IF(CECCZ="CZ04",'Outside Temp'!B2509,IF(CECCZ="CZ12",'Outside Temp'!B2510, IF(CECCZ="CZ13",'Outside Temp'!B2511))))</f>
        <v>55.43333333</v>
      </c>
      <c r="G2508" s="12">
        <f t="shared" si="3"/>
        <v>1</v>
      </c>
    </row>
    <row r="2509" ht="15.75" customHeight="1">
      <c r="A2509" s="13">
        <v>42151.15625</v>
      </c>
      <c r="B2509" s="73">
        <f t="shared" si="1"/>
        <v>42151</v>
      </c>
      <c r="C2509" s="74">
        <f>IF(NewCustomer="Yes", IF(COUNTIF($I$2:$I$11,B2509)&gt;0,0,WEEKDAY(B2509,2)),IF(COUNTIF($I$2:$I$21,B2509)&gt;0,0,WEEKDAY(B2509,2)))</f>
        <v>3</v>
      </c>
      <c r="D2509" s="74">
        <f t="shared" si="2"/>
        <v>3</v>
      </c>
      <c r="E2509" s="12">
        <f>IFERROR(VLOOKUP(A2509,'IDAR Meter Data'!$A:$B,2,1),"")</f>
        <v>149</v>
      </c>
      <c r="F2509" s="75">
        <f>IF(CECCZ="CZ03",'Outside Temp'!B2509,IF(CECCZ="CZ04",'Outside Temp'!B2510,IF(CECCZ="CZ12",'Outside Temp'!B2511, IF(CECCZ="CZ13",'Outside Temp'!B2512))))</f>
        <v>55.18333333</v>
      </c>
      <c r="G2509" s="12">
        <f t="shared" si="3"/>
        <v>1</v>
      </c>
    </row>
    <row r="2510" ht="15.75" customHeight="1">
      <c r="A2510" s="13">
        <v>42151.166666666664</v>
      </c>
      <c r="B2510" s="73">
        <f t="shared" si="1"/>
        <v>42151</v>
      </c>
      <c r="C2510" s="74">
        <f>IF(NewCustomer="Yes", IF(COUNTIF($I$2:$I$11,B2510)&gt;0,0,WEEKDAY(B2510,2)),IF(COUNTIF($I$2:$I$21,B2510)&gt;0,0,WEEKDAY(B2510,2)))</f>
        <v>3</v>
      </c>
      <c r="D2510" s="74">
        <f t="shared" si="2"/>
        <v>4</v>
      </c>
      <c r="E2510" s="12">
        <f>IFERROR(VLOOKUP(A2510,'IDAR Meter Data'!$A:$B,2,1),"")</f>
        <v>148</v>
      </c>
      <c r="F2510" s="75">
        <f>IF(CECCZ="CZ03",'Outside Temp'!B2510,IF(CECCZ="CZ04",'Outside Temp'!B2511,IF(CECCZ="CZ12",'Outside Temp'!B2512, IF(CECCZ="CZ13",'Outside Temp'!B2513))))</f>
        <v>54.93333333</v>
      </c>
      <c r="G2510" s="12">
        <f t="shared" si="3"/>
        <v>1</v>
      </c>
    </row>
    <row r="2511" ht="15.75" customHeight="1">
      <c r="A2511" s="13">
        <v>42151.177083333336</v>
      </c>
      <c r="B2511" s="73">
        <f t="shared" si="1"/>
        <v>42151</v>
      </c>
      <c r="C2511" s="74">
        <f>IF(NewCustomer="Yes", IF(COUNTIF($I$2:$I$11,B2511)&gt;0,0,WEEKDAY(B2511,2)),IF(COUNTIF($I$2:$I$21,B2511)&gt;0,0,WEEKDAY(B2511,2)))</f>
        <v>3</v>
      </c>
      <c r="D2511" s="74">
        <f t="shared" si="2"/>
        <v>4</v>
      </c>
      <c r="E2511" s="12">
        <f>IFERROR(VLOOKUP(A2511,'IDAR Meter Data'!$A:$B,2,1),"")</f>
        <v>148</v>
      </c>
      <c r="F2511" s="75">
        <f>IF(CECCZ="CZ03",'Outside Temp'!B2511,IF(CECCZ="CZ04",'Outside Temp'!B2512,IF(CECCZ="CZ12",'Outside Temp'!B2513, IF(CECCZ="CZ13",'Outside Temp'!B2514))))</f>
        <v>54.68333333</v>
      </c>
      <c r="G2511" s="12">
        <f t="shared" si="3"/>
        <v>1</v>
      </c>
    </row>
    <row r="2512" ht="15.75" customHeight="1">
      <c r="A2512" s="13">
        <v>42151.1875</v>
      </c>
      <c r="B2512" s="73">
        <f t="shared" si="1"/>
        <v>42151</v>
      </c>
      <c r="C2512" s="74">
        <f>IF(NewCustomer="Yes", IF(COUNTIF($I$2:$I$11,B2512)&gt;0,0,WEEKDAY(B2512,2)),IF(COUNTIF($I$2:$I$21,B2512)&gt;0,0,WEEKDAY(B2512,2)))</f>
        <v>3</v>
      </c>
      <c r="D2512" s="74">
        <f t="shared" si="2"/>
        <v>4</v>
      </c>
      <c r="E2512" s="12">
        <f>IFERROR(VLOOKUP(A2512,'IDAR Meter Data'!$A:$B,2,1),"")</f>
        <v>158</v>
      </c>
      <c r="F2512" s="75">
        <f>IF(CECCZ="CZ03",'Outside Temp'!B2512,IF(CECCZ="CZ04",'Outside Temp'!B2513,IF(CECCZ="CZ12",'Outside Temp'!B2514, IF(CECCZ="CZ13",'Outside Temp'!B2515))))</f>
        <v>54.43333333</v>
      </c>
      <c r="G2512" s="12">
        <f t="shared" si="3"/>
        <v>1</v>
      </c>
    </row>
    <row r="2513" ht="15.75" customHeight="1">
      <c r="A2513" s="13">
        <v>42151.197916666664</v>
      </c>
      <c r="B2513" s="73">
        <f t="shared" si="1"/>
        <v>42151</v>
      </c>
      <c r="C2513" s="74">
        <f>IF(NewCustomer="Yes", IF(COUNTIF($I$2:$I$11,B2513)&gt;0,0,WEEKDAY(B2513,2)),IF(COUNTIF($I$2:$I$21,B2513)&gt;0,0,WEEKDAY(B2513,2)))</f>
        <v>3</v>
      </c>
      <c r="D2513" s="74">
        <f t="shared" si="2"/>
        <v>4</v>
      </c>
      <c r="E2513" s="12">
        <f>IFERROR(VLOOKUP(A2513,'IDAR Meter Data'!$A:$B,2,1),"")</f>
        <v>144</v>
      </c>
      <c r="F2513" s="75">
        <f>IF(CECCZ="CZ03",'Outside Temp'!B2513,IF(CECCZ="CZ04",'Outside Temp'!B2514,IF(CECCZ="CZ12",'Outside Temp'!B2515, IF(CECCZ="CZ13",'Outside Temp'!B2516))))</f>
        <v>54.18333333</v>
      </c>
      <c r="G2513" s="12">
        <f t="shared" si="3"/>
        <v>1</v>
      </c>
    </row>
    <row r="2514" ht="15.75" customHeight="1">
      <c r="A2514" s="13">
        <v>42151.208333333336</v>
      </c>
      <c r="B2514" s="73">
        <f t="shared" si="1"/>
        <v>42151</v>
      </c>
      <c r="C2514" s="74">
        <f>IF(NewCustomer="Yes", IF(COUNTIF($I$2:$I$11,B2514)&gt;0,0,WEEKDAY(B2514,2)),IF(COUNTIF($I$2:$I$21,B2514)&gt;0,0,WEEKDAY(B2514,2)))</f>
        <v>3</v>
      </c>
      <c r="D2514" s="74">
        <f t="shared" si="2"/>
        <v>5</v>
      </c>
      <c r="E2514" s="12">
        <f>IFERROR(VLOOKUP(A2514,'IDAR Meter Data'!$A:$B,2,1),"")</f>
        <v>142</v>
      </c>
      <c r="F2514" s="75">
        <f>IF(CECCZ="CZ03",'Outside Temp'!B2514,IF(CECCZ="CZ04",'Outside Temp'!B2515,IF(CECCZ="CZ12",'Outside Temp'!B2516, IF(CECCZ="CZ13",'Outside Temp'!B2517))))</f>
        <v>54</v>
      </c>
      <c r="G2514" s="12">
        <f t="shared" si="3"/>
        <v>1</v>
      </c>
    </row>
    <row r="2515" ht="15.75" customHeight="1">
      <c r="A2515" s="13">
        <v>42151.21875</v>
      </c>
      <c r="B2515" s="73">
        <f t="shared" si="1"/>
        <v>42151</v>
      </c>
      <c r="C2515" s="74">
        <f>IF(NewCustomer="Yes", IF(COUNTIF($I$2:$I$11,B2515)&gt;0,0,WEEKDAY(B2515,2)),IF(COUNTIF($I$2:$I$21,B2515)&gt;0,0,WEEKDAY(B2515,2)))</f>
        <v>3</v>
      </c>
      <c r="D2515" s="74">
        <f t="shared" si="2"/>
        <v>5</v>
      </c>
      <c r="E2515" s="12">
        <f>IFERROR(VLOOKUP(A2515,'IDAR Meter Data'!$A:$B,2,1),"")</f>
        <v>143</v>
      </c>
      <c r="F2515" s="75">
        <f>IF(CECCZ="CZ03",'Outside Temp'!B2515,IF(CECCZ="CZ04",'Outside Temp'!B2516,IF(CECCZ="CZ12",'Outside Temp'!B2517, IF(CECCZ="CZ13",'Outside Temp'!B2518))))</f>
        <v>54</v>
      </c>
      <c r="G2515" s="12">
        <f t="shared" si="3"/>
        <v>1</v>
      </c>
    </row>
    <row r="2516" ht="15.75" customHeight="1">
      <c r="A2516" s="13">
        <v>42151.229166666664</v>
      </c>
      <c r="B2516" s="73">
        <f t="shared" si="1"/>
        <v>42151</v>
      </c>
      <c r="C2516" s="74">
        <f>IF(NewCustomer="Yes", IF(COUNTIF($I$2:$I$11,B2516)&gt;0,0,WEEKDAY(B2516,2)),IF(COUNTIF($I$2:$I$21,B2516)&gt;0,0,WEEKDAY(B2516,2)))</f>
        <v>3</v>
      </c>
      <c r="D2516" s="74">
        <f t="shared" si="2"/>
        <v>5</v>
      </c>
      <c r="E2516" s="12">
        <f>IFERROR(VLOOKUP(A2516,'IDAR Meter Data'!$A:$B,2,1),"")</f>
        <v>148</v>
      </c>
      <c r="F2516" s="75">
        <f>IF(CECCZ="CZ03",'Outside Temp'!B2516,IF(CECCZ="CZ04",'Outside Temp'!B2517,IF(CECCZ="CZ12",'Outside Temp'!B2518, IF(CECCZ="CZ13",'Outside Temp'!B2519))))</f>
        <v>54</v>
      </c>
      <c r="G2516" s="12">
        <f t="shared" si="3"/>
        <v>1</v>
      </c>
    </row>
    <row r="2517" ht="15.75" customHeight="1">
      <c r="A2517" s="13">
        <v>42151.239583333336</v>
      </c>
      <c r="B2517" s="73">
        <f t="shared" si="1"/>
        <v>42151</v>
      </c>
      <c r="C2517" s="74">
        <f>IF(NewCustomer="Yes", IF(COUNTIF($I$2:$I$11,B2517)&gt;0,0,WEEKDAY(B2517,2)),IF(COUNTIF($I$2:$I$21,B2517)&gt;0,0,WEEKDAY(B2517,2)))</f>
        <v>3</v>
      </c>
      <c r="D2517" s="74">
        <f t="shared" si="2"/>
        <v>5</v>
      </c>
      <c r="E2517" s="12">
        <f>IFERROR(VLOOKUP(A2517,'IDAR Meter Data'!$A:$B,2,1),"")</f>
        <v>156</v>
      </c>
      <c r="F2517" s="75">
        <f>IF(CECCZ="CZ03",'Outside Temp'!B2517,IF(CECCZ="CZ04",'Outside Temp'!B2518,IF(CECCZ="CZ12",'Outside Temp'!B2519, IF(CECCZ="CZ13",'Outside Temp'!B2520))))</f>
        <v>54</v>
      </c>
      <c r="G2517" s="12">
        <f t="shared" si="3"/>
        <v>1</v>
      </c>
    </row>
    <row r="2518" ht="15.75" customHeight="1">
      <c r="A2518" s="13">
        <v>42151.25</v>
      </c>
      <c r="B2518" s="73">
        <f t="shared" si="1"/>
        <v>42151</v>
      </c>
      <c r="C2518" s="74">
        <f>IF(NewCustomer="Yes", IF(COUNTIF($I$2:$I$11,B2518)&gt;0,0,WEEKDAY(B2518,2)),IF(COUNTIF($I$2:$I$21,B2518)&gt;0,0,WEEKDAY(B2518,2)))</f>
        <v>3</v>
      </c>
      <c r="D2518" s="74">
        <f t="shared" si="2"/>
        <v>6</v>
      </c>
      <c r="E2518" s="12">
        <f>IFERROR(VLOOKUP(A2518,'IDAR Meter Data'!$A:$B,2,1),"")</f>
        <v>142</v>
      </c>
      <c r="F2518" s="75">
        <f>IF(CECCZ="CZ03",'Outside Temp'!B2518,IF(CECCZ="CZ04",'Outside Temp'!B2519,IF(CECCZ="CZ12",'Outside Temp'!B2520, IF(CECCZ="CZ13",'Outside Temp'!B2521))))</f>
        <v>54.06666667</v>
      </c>
      <c r="G2518" s="12">
        <f t="shared" si="3"/>
        <v>1</v>
      </c>
    </row>
    <row r="2519" ht="15.75" customHeight="1">
      <c r="A2519" s="13">
        <v>42151.260416666664</v>
      </c>
      <c r="B2519" s="73">
        <f t="shared" si="1"/>
        <v>42151</v>
      </c>
      <c r="C2519" s="74">
        <f>IF(NewCustomer="Yes", IF(COUNTIF($I$2:$I$11,B2519)&gt;0,0,WEEKDAY(B2519,2)),IF(COUNTIF($I$2:$I$21,B2519)&gt;0,0,WEEKDAY(B2519,2)))</f>
        <v>3</v>
      </c>
      <c r="D2519" s="74">
        <f t="shared" si="2"/>
        <v>6</v>
      </c>
      <c r="E2519" s="12">
        <f>IFERROR(VLOOKUP(A2519,'IDAR Meter Data'!$A:$B,2,1),"")</f>
        <v>146</v>
      </c>
      <c r="F2519" s="75">
        <f>IF(CECCZ="CZ03",'Outside Temp'!B2519,IF(CECCZ="CZ04",'Outside Temp'!B2520,IF(CECCZ="CZ12",'Outside Temp'!B2521, IF(CECCZ="CZ13",'Outside Temp'!B2522))))</f>
        <v>54.31666667</v>
      </c>
      <c r="G2519" s="12">
        <f t="shared" si="3"/>
        <v>1</v>
      </c>
    </row>
    <row r="2520" ht="15.75" customHeight="1">
      <c r="A2520" s="13">
        <v>42151.270833333336</v>
      </c>
      <c r="B2520" s="73">
        <f t="shared" si="1"/>
        <v>42151</v>
      </c>
      <c r="C2520" s="74">
        <f>IF(NewCustomer="Yes", IF(COUNTIF($I$2:$I$11,B2520)&gt;0,0,WEEKDAY(B2520,2)),IF(COUNTIF($I$2:$I$21,B2520)&gt;0,0,WEEKDAY(B2520,2)))</f>
        <v>3</v>
      </c>
      <c r="D2520" s="74">
        <f t="shared" si="2"/>
        <v>6</v>
      </c>
      <c r="E2520" s="12">
        <f>IFERROR(VLOOKUP(A2520,'IDAR Meter Data'!$A:$B,2,1),"")</f>
        <v>147</v>
      </c>
      <c r="F2520" s="75">
        <f>IF(CECCZ="CZ03",'Outside Temp'!B2520,IF(CECCZ="CZ04",'Outside Temp'!B2521,IF(CECCZ="CZ12",'Outside Temp'!B2522, IF(CECCZ="CZ13",'Outside Temp'!B2523))))</f>
        <v>54.56666667</v>
      </c>
      <c r="G2520" s="12">
        <f t="shared" si="3"/>
        <v>1</v>
      </c>
    </row>
    <row r="2521" ht="15.75" customHeight="1">
      <c r="A2521" s="13">
        <v>42151.28125</v>
      </c>
      <c r="B2521" s="73">
        <f t="shared" si="1"/>
        <v>42151</v>
      </c>
      <c r="C2521" s="74">
        <f>IF(NewCustomer="Yes", IF(COUNTIF($I$2:$I$11,B2521)&gt;0,0,WEEKDAY(B2521,2)),IF(COUNTIF($I$2:$I$21,B2521)&gt;0,0,WEEKDAY(B2521,2)))</f>
        <v>3</v>
      </c>
      <c r="D2521" s="74">
        <f t="shared" si="2"/>
        <v>6</v>
      </c>
      <c r="E2521" s="12">
        <f>IFERROR(VLOOKUP(A2521,'IDAR Meter Data'!$A:$B,2,1),"")</f>
        <v>159</v>
      </c>
      <c r="F2521" s="75">
        <f>IF(CECCZ="CZ03",'Outside Temp'!B2521,IF(CECCZ="CZ04",'Outside Temp'!B2522,IF(CECCZ="CZ12",'Outside Temp'!B2523, IF(CECCZ="CZ13",'Outside Temp'!B2524))))</f>
        <v>54.81666667</v>
      </c>
      <c r="G2521" s="12">
        <f t="shared" si="3"/>
        <v>1</v>
      </c>
    </row>
    <row r="2522" ht="15.75" customHeight="1">
      <c r="A2522" s="13">
        <v>42151.291666666664</v>
      </c>
      <c r="B2522" s="73">
        <f t="shared" si="1"/>
        <v>42151</v>
      </c>
      <c r="C2522" s="74">
        <f>IF(NewCustomer="Yes", IF(COUNTIF($I$2:$I$11,B2522)&gt;0,0,WEEKDAY(B2522,2)),IF(COUNTIF($I$2:$I$21,B2522)&gt;0,0,WEEKDAY(B2522,2)))</f>
        <v>3</v>
      </c>
      <c r="D2522" s="74">
        <f t="shared" si="2"/>
        <v>7</v>
      </c>
      <c r="E2522" s="12">
        <f>IFERROR(VLOOKUP(A2522,'IDAR Meter Data'!$A:$B,2,1),"")</f>
        <v>146</v>
      </c>
      <c r="F2522" s="75">
        <f>IF(CECCZ="CZ03",'Outside Temp'!B2522,IF(CECCZ="CZ04",'Outside Temp'!B2523,IF(CECCZ="CZ12",'Outside Temp'!B2524, IF(CECCZ="CZ13",'Outside Temp'!B2525))))</f>
        <v>55.22857143</v>
      </c>
      <c r="G2522" s="12">
        <f t="shared" si="3"/>
        <v>1</v>
      </c>
    </row>
    <row r="2523" ht="15.75" customHeight="1">
      <c r="A2523" s="13">
        <v>42151.302083333336</v>
      </c>
      <c r="B2523" s="73">
        <f t="shared" si="1"/>
        <v>42151</v>
      </c>
      <c r="C2523" s="74">
        <f>IF(NewCustomer="Yes", IF(COUNTIF($I$2:$I$11,B2523)&gt;0,0,WEEKDAY(B2523,2)),IF(COUNTIF($I$2:$I$21,B2523)&gt;0,0,WEEKDAY(B2523,2)))</f>
        <v>3</v>
      </c>
      <c r="D2523" s="74">
        <f t="shared" si="2"/>
        <v>7</v>
      </c>
      <c r="E2523" s="12">
        <f>IFERROR(VLOOKUP(A2523,'IDAR Meter Data'!$A:$B,2,1),"")</f>
        <v>147</v>
      </c>
      <c r="F2523" s="75">
        <f>IF(CECCZ="CZ03",'Outside Temp'!B2523,IF(CECCZ="CZ04",'Outside Temp'!B2524,IF(CECCZ="CZ12",'Outside Temp'!B2525, IF(CECCZ="CZ13",'Outside Temp'!B2526))))</f>
        <v>56.08571429</v>
      </c>
      <c r="G2523" s="12">
        <f t="shared" si="3"/>
        <v>1</v>
      </c>
    </row>
    <row r="2524" ht="15.75" customHeight="1">
      <c r="A2524" s="13">
        <v>42151.3125</v>
      </c>
      <c r="B2524" s="73">
        <f t="shared" si="1"/>
        <v>42151</v>
      </c>
      <c r="C2524" s="74">
        <f>IF(NewCustomer="Yes", IF(COUNTIF($I$2:$I$11,B2524)&gt;0,0,WEEKDAY(B2524,2)),IF(COUNTIF($I$2:$I$21,B2524)&gt;0,0,WEEKDAY(B2524,2)))</f>
        <v>3</v>
      </c>
      <c r="D2524" s="74">
        <f t="shared" si="2"/>
        <v>7</v>
      </c>
      <c r="E2524" s="12">
        <f>IFERROR(VLOOKUP(A2524,'IDAR Meter Data'!$A:$B,2,1),"")</f>
        <v>146</v>
      </c>
      <c r="F2524" s="75">
        <f>IF(CECCZ="CZ03",'Outside Temp'!B2524,IF(CECCZ="CZ04",'Outside Temp'!B2525,IF(CECCZ="CZ12",'Outside Temp'!B2526, IF(CECCZ="CZ13",'Outside Temp'!B2527))))</f>
        <v>56.94285714</v>
      </c>
      <c r="G2524" s="12">
        <f t="shared" si="3"/>
        <v>1</v>
      </c>
    </row>
    <row r="2525" ht="15.75" customHeight="1">
      <c r="A2525" s="13">
        <v>42151.322916666664</v>
      </c>
      <c r="B2525" s="73">
        <f t="shared" si="1"/>
        <v>42151</v>
      </c>
      <c r="C2525" s="74">
        <f>IF(NewCustomer="Yes", IF(COUNTIF($I$2:$I$11,B2525)&gt;0,0,WEEKDAY(B2525,2)),IF(COUNTIF($I$2:$I$21,B2525)&gt;0,0,WEEKDAY(B2525,2)))</f>
        <v>3</v>
      </c>
      <c r="D2525" s="74">
        <f t="shared" si="2"/>
        <v>7</v>
      </c>
      <c r="E2525" s="12">
        <f>IFERROR(VLOOKUP(A2525,'IDAR Meter Data'!$A:$B,2,1),"")</f>
        <v>161</v>
      </c>
      <c r="F2525" s="75">
        <f>IF(CECCZ="CZ03",'Outside Temp'!B2525,IF(CECCZ="CZ04",'Outside Temp'!B2526,IF(CECCZ="CZ12",'Outside Temp'!B2527, IF(CECCZ="CZ13",'Outside Temp'!B2528))))</f>
        <v>57.56</v>
      </c>
      <c r="G2525" s="12">
        <f t="shared" si="3"/>
        <v>1</v>
      </c>
    </row>
    <row r="2526" ht="15.75" customHeight="1">
      <c r="A2526" s="13">
        <v>42151.333333333336</v>
      </c>
      <c r="B2526" s="73">
        <f t="shared" si="1"/>
        <v>42151</v>
      </c>
      <c r="C2526" s="74">
        <f>IF(NewCustomer="Yes", IF(COUNTIF($I$2:$I$11,B2526)&gt;0,0,WEEKDAY(B2526,2)),IF(COUNTIF($I$2:$I$21,B2526)&gt;0,0,WEEKDAY(B2526,2)))</f>
        <v>3</v>
      </c>
      <c r="D2526" s="74">
        <f t="shared" si="2"/>
        <v>8</v>
      </c>
      <c r="E2526" s="12">
        <f>IFERROR(VLOOKUP(A2526,'IDAR Meter Data'!$A:$B,2,1),"")</f>
        <v>154</v>
      </c>
      <c r="F2526" s="75">
        <f>IF(CECCZ="CZ03",'Outside Temp'!B2526,IF(CECCZ="CZ04",'Outside Temp'!B2527,IF(CECCZ="CZ12",'Outside Temp'!B2528, IF(CECCZ="CZ13",'Outside Temp'!B2529))))</f>
        <v>58.06666667</v>
      </c>
      <c r="G2526" s="12">
        <f t="shared" si="3"/>
        <v>1</v>
      </c>
    </row>
    <row r="2527" ht="15.75" customHeight="1">
      <c r="A2527" s="13">
        <v>42151.34375</v>
      </c>
      <c r="B2527" s="73">
        <f t="shared" si="1"/>
        <v>42151</v>
      </c>
      <c r="C2527" s="74">
        <f>IF(NewCustomer="Yes", IF(COUNTIF($I$2:$I$11,B2527)&gt;0,0,WEEKDAY(B2527,2)),IF(COUNTIF($I$2:$I$21,B2527)&gt;0,0,WEEKDAY(B2527,2)))</f>
        <v>3</v>
      </c>
      <c r="D2527" s="74">
        <f t="shared" si="2"/>
        <v>8</v>
      </c>
      <c r="E2527" s="12">
        <f>IFERROR(VLOOKUP(A2527,'IDAR Meter Data'!$A:$B,2,1),"")</f>
        <v>157</v>
      </c>
      <c r="F2527" s="75">
        <f>IF(CECCZ="CZ03",'Outside Temp'!B2527,IF(CECCZ="CZ04",'Outside Temp'!B2528,IF(CECCZ="CZ12",'Outside Temp'!B2529, IF(CECCZ="CZ13",'Outside Temp'!B2530))))</f>
        <v>58.31666667</v>
      </c>
      <c r="G2527" s="12">
        <f t="shared" si="3"/>
        <v>1</v>
      </c>
    </row>
    <row r="2528" ht="15.75" customHeight="1">
      <c r="A2528" s="13">
        <v>42151.354166666664</v>
      </c>
      <c r="B2528" s="73">
        <f t="shared" si="1"/>
        <v>42151</v>
      </c>
      <c r="C2528" s="74">
        <f>IF(NewCustomer="Yes", IF(COUNTIF($I$2:$I$11,B2528)&gt;0,0,WEEKDAY(B2528,2)),IF(COUNTIF($I$2:$I$21,B2528)&gt;0,0,WEEKDAY(B2528,2)))</f>
        <v>3</v>
      </c>
      <c r="D2528" s="74">
        <f t="shared" si="2"/>
        <v>8</v>
      </c>
      <c r="E2528" s="12">
        <f>IFERROR(VLOOKUP(A2528,'IDAR Meter Data'!$A:$B,2,1),"")</f>
        <v>165</v>
      </c>
      <c r="F2528" s="75">
        <f>IF(CECCZ="CZ03",'Outside Temp'!B2528,IF(CECCZ="CZ04",'Outside Temp'!B2529,IF(CECCZ="CZ12",'Outside Temp'!B2530, IF(CECCZ="CZ13",'Outside Temp'!B2531))))</f>
        <v>58.56666667</v>
      </c>
      <c r="G2528" s="12">
        <f t="shared" si="3"/>
        <v>1</v>
      </c>
    </row>
    <row r="2529" ht="15.75" customHeight="1">
      <c r="A2529" s="13">
        <v>42151.364583333336</v>
      </c>
      <c r="B2529" s="73">
        <f t="shared" si="1"/>
        <v>42151</v>
      </c>
      <c r="C2529" s="74">
        <f>IF(NewCustomer="Yes", IF(COUNTIF($I$2:$I$11,B2529)&gt;0,0,WEEKDAY(B2529,2)),IF(COUNTIF($I$2:$I$21,B2529)&gt;0,0,WEEKDAY(B2529,2)))</f>
        <v>3</v>
      </c>
      <c r="D2529" s="74">
        <f t="shared" si="2"/>
        <v>8</v>
      </c>
      <c r="E2529" s="12">
        <f>IFERROR(VLOOKUP(A2529,'IDAR Meter Data'!$A:$B,2,1),"")</f>
        <v>159</v>
      </c>
      <c r="F2529" s="75">
        <f>IF(CECCZ="CZ03",'Outside Temp'!B2529,IF(CECCZ="CZ04",'Outside Temp'!B2530,IF(CECCZ="CZ12",'Outside Temp'!B2531, IF(CECCZ="CZ13",'Outside Temp'!B2532))))</f>
        <v>58.81666667</v>
      </c>
      <c r="G2529" s="12">
        <f t="shared" si="3"/>
        <v>1</v>
      </c>
    </row>
    <row r="2530" ht="15.75" customHeight="1">
      <c r="A2530" s="13">
        <v>42151.375</v>
      </c>
      <c r="B2530" s="73">
        <f t="shared" si="1"/>
        <v>42151</v>
      </c>
      <c r="C2530" s="74">
        <f>IF(NewCustomer="Yes", IF(COUNTIF($I$2:$I$11,B2530)&gt;0,0,WEEKDAY(B2530,2)),IF(COUNTIF($I$2:$I$21,B2530)&gt;0,0,WEEKDAY(B2530,2)))</f>
        <v>3</v>
      </c>
      <c r="D2530" s="74">
        <f t="shared" si="2"/>
        <v>9</v>
      </c>
      <c r="E2530" s="12">
        <f>IFERROR(VLOOKUP(A2530,'IDAR Meter Data'!$A:$B,2,1),"")</f>
        <v>183</v>
      </c>
      <c r="F2530" s="75">
        <f>IF(CECCZ="CZ03",'Outside Temp'!B2530,IF(CECCZ="CZ04",'Outside Temp'!B2531,IF(CECCZ="CZ12",'Outside Temp'!B2532, IF(CECCZ="CZ13",'Outside Temp'!B2533))))</f>
        <v>59.06666667</v>
      </c>
      <c r="G2530" s="12">
        <f t="shared" si="3"/>
        <v>1</v>
      </c>
    </row>
    <row r="2531" ht="15.75" customHeight="1">
      <c r="A2531" s="13">
        <v>42151.385416666664</v>
      </c>
      <c r="B2531" s="73">
        <f t="shared" si="1"/>
        <v>42151</v>
      </c>
      <c r="C2531" s="74">
        <f>IF(NewCustomer="Yes", IF(COUNTIF($I$2:$I$11,B2531)&gt;0,0,WEEKDAY(B2531,2)),IF(COUNTIF($I$2:$I$21,B2531)&gt;0,0,WEEKDAY(B2531,2)))</f>
        <v>3</v>
      </c>
      <c r="D2531" s="74">
        <f t="shared" si="2"/>
        <v>9</v>
      </c>
      <c r="E2531" s="12">
        <f>IFERROR(VLOOKUP(A2531,'IDAR Meter Data'!$A:$B,2,1),"")</f>
        <v>191</v>
      </c>
      <c r="F2531" s="75">
        <f>IF(CECCZ="CZ03",'Outside Temp'!B2531,IF(CECCZ="CZ04",'Outside Temp'!B2532,IF(CECCZ="CZ12",'Outside Temp'!B2533, IF(CECCZ="CZ13",'Outside Temp'!B2534))))</f>
        <v>59.31666667</v>
      </c>
      <c r="G2531" s="12">
        <f t="shared" si="3"/>
        <v>1</v>
      </c>
    </row>
    <row r="2532" ht="15.75" customHeight="1">
      <c r="A2532" s="13">
        <v>42151.395833333336</v>
      </c>
      <c r="B2532" s="73">
        <f t="shared" si="1"/>
        <v>42151</v>
      </c>
      <c r="C2532" s="74">
        <f>IF(NewCustomer="Yes", IF(COUNTIF($I$2:$I$11,B2532)&gt;0,0,WEEKDAY(B2532,2)),IF(COUNTIF($I$2:$I$21,B2532)&gt;0,0,WEEKDAY(B2532,2)))</f>
        <v>3</v>
      </c>
      <c r="D2532" s="74">
        <f t="shared" si="2"/>
        <v>9</v>
      </c>
      <c r="E2532" s="12">
        <f>IFERROR(VLOOKUP(A2532,'IDAR Meter Data'!$A:$B,2,1),"")</f>
        <v>191</v>
      </c>
      <c r="F2532" s="75">
        <f>IF(CECCZ="CZ03",'Outside Temp'!B2532,IF(CECCZ="CZ04",'Outside Temp'!B2533,IF(CECCZ="CZ12",'Outside Temp'!B2534, IF(CECCZ="CZ13",'Outside Temp'!B2535))))</f>
        <v>59.56666667</v>
      </c>
      <c r="G2532" s="12">
        <f t="shared" si="3"/>
        <v>1</v>
      </c>
    </row>
    <row r="2533" ht="15.75" customHeight="1">
      <c r="A2533" s="13">
        <v>42151.40625</v>
      </c>
      <c r="B2533" s="73">
        <f t="shared" si="1"/>
        <v>42151</v>
      </c>
      <c r="C2533" s="74">
        <f>IF(NewCustomer="Yes", IF(COUNTIF($I$2:$I$11,B2533)&gt;0,0,WEEKDAY(B2533,2)),IF(COUNTIF($I$2:$I$21,B2533)&gt;0,0,WEEKDAY(B2533,2)))</f>
        <v>3</v>
      </c>
      <c r="D2533" s="74">
        <f t="shared" si="2"/>
        <v>9</v>
      </c>
      <c r="E2533" s="12">
        <f>IFERROR(VLOOKUP(A2533,'IDAR Meter Data'!$A:$B,2,1),"")</f>
        <v>207</v>
      </c>
      <c r="F2533" s="75">
        <f>IF(CECCZ="CZ03",'Outside Temp'!B2533,IF(CECCZ="CZ04",'Outside Temp'!B2534,IF(CECCZ="CZ12",'Outside Temp'!B2535, IF(CECCZ="CZ13",'Outside Temp'!B2536))))</f>
        <v>59.81666667</v>
      </c>
      <c r="G2533" s="12">
        <f t="shared" si="3"/>
        <v>1</v>
      </c>
    </row>
    <row r="2534" ht="15.75" customHeight="1">
      <c r="A2534" s="13">
        <v>42151.416666666664</v>
      </c>
      <c r="B2534" s="73">
        <f t="shared" si="1"/>
        <v>42151</v>
      </c>
      <c r="C2534" s="74">
        <f>IF(NewCustomer="Yes", IF(COUNTIF($I$2:$I$11,B2534)&gt;0,0,WEEKDAY(B2534,2)),IF(COUNTIF($I$2:$I$21,B2534)&gt;0,0,WEEKDAY(B2534,2)))</f>
        <v>3</v>
      </c>
      <c r="D2534" s="74">
        <f t="shared" si="2"/>
        <v>10</v>
      </c>
      <c r="E2534" s="12">
        <f>IFERROR(VLOOKUP(A2534,'IDAR Meter Data'!$A:$B,2,1),"")</f>
        <v>225</v>
      </c>
      <c r="F2534" s="75">
        <f>IF(CECCZ="CZ03",'Outside Temp'!B2534,IF(CECCZ="CZ04",'Outside Temp'!B2535,IF(CECCZ="CZ12",'Outside Temp'!B2536, IF(CECCZ="CZ13",'Outside Temp'!B2537))))</f>
        <v>60.57142857</v>
      </c>
      <c r="G2534" s="12">
        <f t="shared" si="3"/>
        <v>1</v>
      </c>
    </row>
    <row r="2535" ht="15.75" customHeight="1">
      <c r="A2535" s="13">
        <v>42151.427083333336</v>
      </c>
      <c r="B2535" s="73">
        <f t="shared" si="1"/>
        <v>42151</v>
      </c>
      <c r="C2535" s="74">
        <f>IF(NewCustomer="Yes", IF(COUNTIF($I$2:$I$11,B2535)&gt;0,0,WEEKDAY(B2535,2)),IF(COUNTIF($I$2:$I$21,B2535)&gt;0,0,WEEKDAY(B2535,2)))</f>
        <v>3</v>
      </c>
      <c r="D2535" s="74">
        <f t="shared" si="2"/>
        <v>10</v>
      </c>
      <c r="E2535" s="12">
        <f>IFERROR(VLOOKUP(A2535,'IDAR Meter Data'!$A:$B,2,1),"")</f>
        <v>244</v>
      </c>
      <c r="F2535" s="75">
        <f>IF(CECCZ="CZ03",'Outside Temp'!B2535,IF(CECCZ="CZ04",'Outside Temp'!B2536,IF(CECCZ="CZ12",'Outside Temp'!B2537, IF(CECCZ="CZ13",'Outside Temp'!B2538))))</f>
        <v>61.45283019</v>
      </c>
      <c r="G2535" s="12">
        <f t="shared" si="3"/>
        <v>1</v>
      </c>
    </row>
    <row r="2536" ht="15.75" customHeight="1">
      <c r="A2536" s="13">
        <v>42151.4375</v>
      </c>
      <c r="B2536" s="73">
        <f t="shared" si="1"/>
        <v>42151</v>
      </c>
      <c r="C2536" s="74">
        <f>IF(NewCustomer="Yes", IF(COUNTIF($I$2:$I$11,B2536)&gt;0,0,WEEKDAY(B2536,2)),IF(COUNTIF($I$2:$I$21,B2536)&gt;0,0,WEEKDAY(B2536,2)))</f>
        <v>3</v>
      </c>
      <c r="D2536" s="74">
        <f t="shared" si="2"/>
        <v>10</v>
      </c>
      <c r="E2536" s="12">
        <f>IFERROR(VLOOKUP(A2536,'IDAR Meter Data'!$A:$B,2,1),"")</f>
        <v>237</v>
      </c>
      <c r="F2536" s="75">
        <f>IF(CECCZ="CZ03",'Outside Temp'!B2536,IF(CECCZ="CZ04",'Outside Temp'!B2537,IF(CECCZ="CZ12",'Outside Temp'!B2538, IF(CECCZ="CZ13",'Outside Temp'!B2539))))</f>
        <v>62.01886792</v>
      </c>
      <c r="G2536" s="12">
        <f t="shared" si="3"/>
        <v>1</v>
      </c>
    </row>
    <row r="2537" ht="15.75" customHeight="1">
      <c r="A2537" s="13">
        <v>42151.447916666664</v>
      </c>
      <c r="B2537" s="73">
        <f t="shared" si="1"/>
        <v>42151</v>
      </c>
      <c r="C2537" s="74">
        <f>IF(NewCustomer="Yes", IF(COUNTIF($I$2:$I$11,B2537)&gt;0,0,WEEKDAY(B2537,2)),IF(COUNTIF($I$2:$I$21,B2537)&gt;0,0,WEEKDAY(B2537,2)))</f>
        <v>3</v>
      </c>
      <c r="D2537" s="74">
        <f t="shared" si="2"/>
        <v>10</v>
      </c>
      <c r="E2537" s="12">
        <f>IFERROR(VLOOKUP(A2537,'IDAR Meter Data'!$A:$B,2,1),"")</f>
        <v>231</v>
      </c>
      <c r="F2537" s="75">
        <f>IF(CECCZ="CZ03",'Outside Temp'!B2537,IF(CECCZ="CZ04",'Outside Temp'!B2538,IF(CECCZ="CZ12",'Outside Temp'!B2539, IF(CECCZ="CZ13",'Outside Temp'!B2540))))</f>
        <v>62.58490566</v>
      </c>
      <c r="G2537" s="12">
        <f t="shared" si="3"/>
        <v>1</v>
      </c>
    </row>
    <row r="2538" ht="15.75" customHeight="1">
      <c r="A2538" s="13">
        <v>42151.458333333336</v>
      </c>
      <c r="B2538" s="73">
        <f t="shared" si="1"/>
        <v>42151</v>
      </c>
      <c r="C2538" s="74">
        <f>IF(NewCustomer="Yes", IF(COUNTIF($I$2:$I$11,B2538)&gt;0,0,WEEKDAY(B2538,2)),IF(COUNTIF($I$2:$I$21,B2538)&gt;0,0,WEEKDAY(B2538,2)))</f>
        <v>3</v>
      </c>
      <c r="D2538" s="74">
        <f t="shared" si="2"/>
        <v>11</v>
      </c>
      <c r="E2538" s="12">
        <f>IFERROR(VLOOKUP(A2538,'IDAR Meter Data'!$A:$B,2,1),"")</f>
        <v>248</v>
      </c>
      <c r="F2538" s="75">
        <f>IF(CECCZ="CZ03",'Outside Temp'!B2538,IF(CECCZ="CZ04",'Outside Temp'!B2539,IF(CECCZ="CZ12",'Outside Temp'!B2540, IF(CECCZ="CZ13",'Outside Temp'!B2541))))</f>
        <v>63</v>
      </c>
      <c r="G2538" s="12">
        <f t="shared" si="3"/>
        <v>1</v>
      </c>
    </row>
    <row r="2539" ht="15.75" customHeight="1">
      <c r="A2539" s="13">
        <v>42151.46875</v>
      </c>
      <c r="B2539" s="73">
        <f t="shared" si="1"/>
        <v>42151</v>
      </c>
      <c r="C2539" s="74">
        <f>IF(NewCustomer="Yes", IF(COUNTIF($I$2:$I$11,B2539)&gt;0,0,WEEKDAY(B2539,2)),IF(COUNTIF($I$2:$I$21,B2539)&gt;0,0,WEEKDAY(B2539,2)))</f>
        <v>3</v>
      </c>
      <c r="D2539" s="74">
        <f t="shared" si="2"/>
        <v>11</v>
      </c>
      <c r="E2539" s="12">
        <f>IFERROR(VLOOKUP(A2539,'IDAR Meter Data'!$A:$B,2,1),"")</f>
        <v>259</v>
      </c>
      <c r="F2539" s="75">
        <f>IF(CECCZ="CZ03",'Outside Temp'!B2539,IF(CECCZ="CZ04",'Outside Temp'!B2540,IF(CECCZ="CZ12",'Outside Temp'!B2541, IF(CECCZ="CZ13",'Outside Temp'!B2542))))</f>
        <v>63</v>
      </c>
      <c r="G2539" s="12">
        <f t="shared" si="3"/>
        <v>1</v>
      </c>
    </row>
    <row r="2540" ht="15.75" customHeight="1">
      <c r="A2540" s="13">
        <v>42151.479166666664</v>
      </c>
      <c r="B2540" s="73">
        <f t="shared" si="1"/>
        <v>42151</v>
      </c>
      <c r="C2540" s="74">
        <f>IF(NewCustomer="Yes", IF(COUNTIF($I$2:$I$11,B2540)&gt;0,0,WEEKDAY(B2540,2)),IF(COUNTIF($I$2:$I$21,B2540)&gt;0,0,WEEKDAY(B2540,2)))</f>
        <v>3</v>
      </c>
      <c r="D2540" s="74">
        <f t="shared" si="2"/>
        <v>11</v>
      </c>
      <c r="E2540" s="12">
        <f>IFERROR(VLOOKUP(A2540,'IDAR Meter Data'!$A:$B,2,1),"")</f>
        <v>259</v>
      </c>
      <c r="F2540" s="75">
        <f>IF(CECCZ="CZ03",'Outside Temp'!B2540,IF(CECCZ="CZ04",'Outside Temp'!B2541,IF(CECCZ="CZ12",'Outside Temp'!B2542, IF(CECCZ="CZ13",'Outside Temp'!B2543))))</f>
        <v>63</v>
      </c>
      <c r="G2540" s="12">
        <f t="shared" si="3"/>
        <v>1</v>
      </c>
    </row>
    <row r="2541" ht="15.75" customHeight="1">
      <c r="A2541" s="13">
        <v>42151.489583333336</v>
      </c>
      <c r="B2541" s="73">
        <f t="shared" si="1"/>
        <v>42151</v>
      </c>
      <c r="C2541" s="74">
        <f>IF(NewCustomer="Yes", IF(COUNTIF($I$2:$I$11,B2541)&gt;0,0,WEEKDAY(B2541,2)),IF(COUNTIF($I$2:$I$21,B2541)&gt;0,0,WEEKDAY(B2541,2)))</f>
        <v>3</v>
      </c>
      <c r="D2541" s="74">
        <f t="shared" si="2"/>
        <v>11</v>
      </c>
      <c r="E2541" s="12">
        <f>IFERROR(VLOOKUP(A2541,'IDAR Meter Data'!$A:$B,2,1),"")</f>
        <v>265</v>
      </c>
      <c r="F2541" s="75">
        <f>IF(CECCZ="CZ03",'Outside Temp'!B2541,IF(CECCZ="CZ04",'Outside Temp'!B2542,IF(CECCZ="CZ12",'Outside Temp'!B2543, IF(CECCZ="CZ13",'Outside Temp'!B2544))))</f>
        <v>63</v>
      </c>
      <c r="G2541" s="12">
        <f t="shared" si="3"/>
        <v>1</v>
      </c>
    </row>
    <row r="2542" ht="15.75" customHeight="1">
      <c r="A2542" s="13">
        <v>42151.5</v>
      </c>
      <c r="B2542" s="73">
        <f t="shared" si="1"/>
        <v>42151</v>
      </c>
      <c r="C2542" s="74">
        <f>IF(NewCustomer="Yes", IF(COUNTIF($I$2:$I$11,B2542)&gt;0,0,WEEKDAY(B2542,2)),IF(COUNTIF($I$2:$I$21,B2542)&gt;0,0,WEEKDAY(B2542,2)))</f>
        <v>3</v>
      </c>
      <c r="D2542" s="74">
        <f t="shared" si="2"/>
        <v>12</v>
      </c>
      <c r="E2542" s="12">
        <f>IFERROR(VLOOKUP(A2542,'IDAR Meter Data'!$A:$B,2,1),"")</f>
        <v>261</v>
      </c>
      <c r="F2542" s="75">
        <f>IF(CECCZ="CZ03",'Outside Temp'!B2542,IF(CECCZ="CZ04",'Outside Temp'!B2543,IF(CECCZ="CZ12",'Outside Temp'!B2544, IF(CECCZ="CZ13",'Outside Temp'!B2545))))</f>
        <v>63.06666667</v>
      </c>
      <c r="G2542" s="12">
        <f t="shared" si="3"/>
        <v>1</v>
      </c>
    </row>
    <row r="2543" ht="15.75" customHeight="1">
      <c r="A2543" s="13">
        <v>42151.510416666664</v>
      </c>
      <c r="B2543" s="73">
        <f t="shared" si="1"/>
        <v>42151</v>
      </c>
      <c r="C2543" s="74">
        <f>IF(NewCustomer="Yes", IF(COUNTIF($I$2:$I$11,B2543)&gt;0,0,WEEKDAY(B2543,2)),IF(COUNTIF($I$2:$I$21,B2543)&gt;0,0,WEEKDAY(B2543,2)))</f>
        <v>3</v>
      </c>
      <c r="D2543" s="74">
        <f t="shared" si="2"/>
        <v>12</v>
      </c>
      <c r="E2543" s="12">
        <f>IFERROR(VLOOKUP(A2543,'IDAR Meter Data'!$A:$B,2,1),"")</f>
        <v>270</v>
      </c>
      <c r="F2543" s="75">
        <f>IF(CECCZ="CZ03",'Outside Temp'!B2543,IF(CECCZ="CZ04",'Outside Temp'!B2544,IF(CECCZ="CZ12",'Outside Temp'!B2545, IF(CECCZ="CZ13",'Outside Temp'!B2546))))</f>
        <v>63.31666667</v>
      </c>
      <c r="G2543" s="12">
        <f t="shared" si="3"/>
        <v>1</v>
      </c>
    </row>
    <row r="2544" ht="15.75" customHeight="1">
      <c r="A2544" s="13">
        <v>42151.520833333336</v>
      </c>
      <c r="B2544" s="73">
        <f t="shared" si="1"/>
        <v>42151</v>
      </c>
      <c r="C2544" s="74">
        <f>IF(NewCustomer="Yes", IF(COUNTIF($I$2:$I$11,B2544)&gt;0,0,WEEKDAY(B2544,2)),IF(COUNTIF($I$2:$I$21,B2544)&gt;0,0,WEEKDAY(B2544,2)))</f>
        <v>3</v>
      </c>
      <c r="D2544" s="74">
        <f t="shared" si="2"/>
        <v>12</v>
      </c>
      <c r="E2544" s="12">
        <f>IFERROR(VLOOKUP(A2544,'IDAR Meter Data'!$A:$B,2,1),"")</f>
        <v>281</v>
      </c>
      <c r="F2544" s="75">
        <f>IF(CECCZ="CZ03",'Outside Temp'!B2544,IF(CECCZ="CZ04",'Outside Temp'!B2545,IF(CECCZ="CZ12",'Outside Temp'!B2546, IF(CECCZ="CZ13",'Outside Temp'!B2547))))</f>
        <v>63.56666667</v>
      </c>
      <c r="G2544" s="12">
        <f t="shared" si="3"/>
        <v>1</v>
      </c>
    </row>
    <row r="2545" ht="15.75" customHeight="1">
      <c r="A2545" s="13">
        <v>42151.53125</v>
      </c>
      <c r="B2545" s="73">
        <f t="shared" si="1"/>
        <v>42151</v>
      </c>
      <c r="C2545" s="74">
        <f>IF(NewCustomer="Yes", IF(COUNTIF($I$2:$I$11,B2545)&gt;0,0,WEEKDAY(B2545,2)),IF(COUNTIF($I$2:$I$21,B2545)&gt;0,0,WEEKDAY(B2545,2)))</f>
        <v>3</v>
      </c>
      <c r="D2545" s="74">
        <f t="shared" si="2"/>
        <v>12</v>
      </c>
      <c r="E2545" s="12">
        <f>IFERROR(VLOOKUP(A2545,'IDAR Meter Data'!$A:$B,2,1),"")</f>
        <v>278</v>
      </c>
      <c r="F2545" s="75">
        <f>IF(CECCZ="CZ03",'Outside Temp'!B2545,IF(CECCZ="CZ04",'Outside Temp'!B2546,IF(CECCZ="CZ12",'Outside Temp'!B2547, IF(CECCZ="CZ13",'Outside Temp'!B2548))))</f>
        <v>63.81666667</v>
      </c>
      <c r="G2545" s="12">
        <f t="shared" si="3"/>
        <v>1</v>
      </c>
    </row>
    <row r="2546" ht="15.75" customHeight="1">
      <c r="A2546" s="13">
        <v>42151.541666666664</v>
      </c>
      <c r="B2546" s="73">
        <f t="shared" si="1"/>
        <v>42151</v>
      </c>
      <c r="C2546" s="74">
        <f>IF(NewCustomer="Yes", IF(COUNTIF($I$2:$I$11,B2546)&gt;0,0,WEEKDAY(B2546,2)),IF(COUNTIF($I$2:$I$21,B2546)&gt;0,0,WEEKDAY(B2546,2)))</f>
        <v>3</v>
      </c>
      <c r="D2546" s="74">
        <f t="shared" si="2"/>
        <v>13</v>
      </c>
      <c r="E2546" s="12">
        <f>IFERROR(VLOOKUP(A2546,'IDAR Meter Data'!$A:$B,2,1),"")</f>
        <v>278</v>
      </c>
      <c r="F2546" s="75">
        <f>IF(CECCZ="CZ03",'Outside Temp'!B2546,IF(CECCZ="CZ04",'Outside Temp'!B2547,IF(CECCZ="CZ12",'Outside Temp'!B2548, IF(CECCZ="CZ13",'Outside Temp'!B2549))))</f>
        <v>63.86666667</v>
      </c>
      <c r="G2546" s="12">
        <f t="shared" si="3"/>
        <v>1</v>
      </c>
    </row>
    <row r="2547" ht="15.75" customHeight="1">
      <c r="A2547" s="13">
        <v>42151.552083333336</v>
      </c>
      <c r="B2547" s="73">
        <f t="shared" si="1"/>
        <v>42151</v>
      </c>
      <c r="C2547" s="74">
        <f>IF(NewCustomer="Yes", IF(COUNTIF($I$2:$I$11,B2547)&gt;0,0,WEEKDAY(B2547,2)),IF(COUNTIF($I$2:$I$21,B2547)&gt;0,0,WEEKDAY(B2547,2)))</f>
        <v>3</v>
      </c>
      <c r="D2547" s="74">
        <f t="shared" si="2"/>
        <v>13</v>
      </c>
      <c r="E2547" s="12">
        <f>IFERROR(VLOOKUP(A2547,'IDAR Meter Data'!$A:$B,2,1),"")</f>
        <v>266</v>
      </c>
      <c r="F2547" s="75">
        <f>IF(CECCZ="CZ03",'Outside Temp'!B2547,IF(CECCZ="CZ04",'Outside Temp'!B2548,IF(CECCZ="CZ12",'Outside Temp'!B2549, IF(CECCZ="CZ13",'Outside Temp'!B2550))))</f>
        <v>63.36666667</v>
      </c>
      <c r="G2547" s="12">
        <f t="shared" si="3"/>
        <v>1</v>
      </c>
    </row>
    <row r="2548" ht="15.75" customHeight="1">
      <c r="A2548" s="13">
        <v>42151.5625</v>
      </c>
      <c r="B2548" s="73">
        <f t="shared" si="1"/>
        <v>42151</v>
      </c>
      <c r="C2548" s="74">
        <f>IF(NewCustomer="Yes", IF(COUNTIF($I$2:$I$11,B2548)&gt;0,0,WEEKDAY(B2548,2)),IF(COUNTIF($I$2:$I$21,B2548)&gt;0,0,WEEKDAY(B2548,2)))</f>
        <v>3</v>
      </c>
      <c r="D2548" s="74">
        <f t="shared" si="2"/>
        <v>13</v>
      </c>
      <c r="E2548" s="12">
        <f>IFERROR(VLOOKUP(A2548,'IDAR Meter Data'!$A:$B,2,1),"")</f>
        <v>275</v>
      </c>
      <c r="F2548" s="75">
        <f>IF(CECCZ="CZ03",'Outside Temp'!B2548,IF(CECCZ="CZ04",'Outside Temp'!B2549,IF(CECCZ="CZ12",'Outside Temp'!B2550, IF(CECCZ="CZ13",'Outside Temp'!B2551))))</f>
        <v>62.86666667</v>
      </c>
      <c r="G2548" s="12">
        <f t="shared" si="3"/>
        <v>1</v>
      </c>
    </row>
    <row r="2549" ht="15.75" customHeight="1">
      <c r="A2549" s="13">
        <v>42151.572916666664</v>
      </c>
      <c r="B2549" s="73">
        <f t="shared" si="1"/>
        <v>42151</v>
      </c>
      <c r="C2549" s="74">
        <f>IF(NewCustomer="Yes", IF(COUNTIF($I$2:$I$11,B2549)&gt;0,0,WEEKDAY(B2549,2)),IF(COUNTIF($I$2:$I$21,B2549)&gt;0,0,WEEKDAY(B2549,2)))</f>
        <v>3</v>
      </c>
      <c r="D2549" s="74">
        <f t="shared" si="2"/>
        <v>13</v>
      </c>
      <c r="E2549" s="12">
        <f>IFERROR(VLOOKUP(A2549,'IDAR Meter Data'!$A:$B,2,1),"")</f>
        <v>282</v>
      </c>
      <c r="F2549" s="75">
        <f>IF(CECCZ="CZ03",'Outside Temp'!B2549,IF(CECCZ="CZ04",'Outside Temp'!B2550,IF(CECCZ="CZ12",'Outside Temp'!B2551, IF(CECCZ="CZ13",'Outside Temp'!B2552))))</f>
        <v>62.36666667</v>
      </c>
      <c r="G2549" s="12">
        <f t="shared" si="3"/>
        <v>1</v>
      </c>
    </row>
    <row r="2550" ht="15.75" customHeight="1">
      <c r="A2550" s="13">
        <v>42151.583333333336</v>
      </c>
      <c r="B2550" s="73">
        <f t="shared" si="1"/>
        <v>42151</v>
      </c>
      <c r="C2550" s="74">
        <f>IF(NewCustomer="Yes", IF(COUNTIF($I$2:$I$11,B2550)&gt;0,0,WEEKDAY(B2550,2)),IF(COUNTIF($I$2:$I$21,B2550)&gt;0,0,WEEKDAY(B2550,2)))</f>
        <v>3</v>
      </c>
      <c r="D2550" s="74">
        <f t="shared" si="2"/>
        <v>14</v>
      </c>
      <c r="E2550" s="12">
        <f>IFERROR(VLOOKUP(A2550,'IDAR Meter Data'!$A:$B,2,1),"")</f>
        <v>279</v>
      </c>
      <c r="F2550" s="75">
        <f>IF(CECCZ="CZ03",'Outside Temp'!B2550,IF(CECCZ="CZ04",'Outside Temp'!B2551,IF(CECCZ="CZ12",'Outside Temp'!B2552, IF(CECCZ="CZ13",'Outside Temp'!B2553))))</f>
        <v>61.90909091</v>
      </c>
      <c r="G2550" s="12">
        <f t="shared" si="3"/>
        <v>1</v>
      </c>
    </row>
    <row r="2551" ht="15.75" customHeight="1">
      <c r="A2551" s="13">
        <v>42151.59375</v>
      </c>
      <c r="B2551" s="73">
        <f t="shared" si="1"/>
        <v>42151</v>
      </c>
      <c r="C2551" s="74">
        <f>IF(NewCustomer="Yes", IF(COUNTIF($I$2:$I$11,B2551)&gt;0,0,WEEKDAY(B2551,2)),IF(COUNTIF($I$2:$I$21,B2551)&gt;0,0,WEEKDAY(B2551,2)))</f>
        <v>3</v>
      </c>
      <c r="D2551" s="74">
        <f t="shared" si="2"/>
        <v>14</v>
      </c>
      <c r="E2551" s="12">
        <f>IFERROR(VLOOKUP(A2551,'IDAR Meter Data'!$A:$B,2,1),"")</f>
        <v>288</v>
      </c>
      <c r="F2551" s="75">
        <f>IF(CECCZ="CZ03",'Outside Temp'!B2551,IF(CECCZ="CZ04",'Outside Temp'!B2552,IF(CECCZ="CZ12",'Outside Temp'!B2553, IF(CECCZ="CZ13",'Outside Temp'!B2554))))</f>
        <v>61.56818182</v>
      </c>
      <c r="G2551" s="12">
        <f t="shared" si="3"/>
        <v>1</v>
      </c>
    </row>
    <row r="2552" ht="15.75" customHeight="1">
      <c r="A2552" s="13">
        <v>42151.604166666664</v>
      </c>
      <c r="B2552" s="73">
        <f t="shared" si="1"/>
        <v>42151</v>
      </c>
      <c r="C2552" s="74">
        <f>IF(NewCustomer="Yes", IF(COUNTIF($I$2:$I$11,B2552)&gt;0,0,WEEKDAY(B2552,2)),IF(COUNTIF($I$2:$I$21,B2552)&gt;0,0,WEEKDAY(B2552,2)))</f>
        <v>3</v>
      </c>
      <c r="D2552" s="74">
        <f t="shared" si="2"/>
        <v>14</v>
      </c>
      <c r="E2552" s="12">
        <f>IFERROR(VLOOKUP(A2552,'IDAR Meter Data'!$A:$B,2,1),"")</f>
        <v>273</v>
      </c>
      <c r="F2552" s="75">
        <f>IF(CECCZ="CZ03",'Outside Temp'!B2552,IF(CECCZ="CZ04",'Outside Temp'!B2553,IF(CECCZ="CZ12",'Outside Temp'!B2554, IF(CECCZ="CZ13",'Outside Temp'!B2555))))</f>
        <v>61.22727273</v>
      </c>
      <c r="G2552" s="12">
        <f t="shared" si="3"/>
        <v>1</v>
      </c>
    </row>
    <row r="2553" ht="15.75" customHeight="1">
      <c r="A2553" s="13">
        <v>42151.614583333336</v>
      </c>
      <c r="B2553" s="73">
        <f t="shared" si="1"/>
        <v>42151</v>
      </c>
      <c r="C2553" s="74">
        <f>IF(NewCustomer="Yes", IF(COUNTIF($I$2:$I$11,B2553)&gt;0,0,WEEKDAY(B2553,2)),IF(COUNTIF($I$2:$I$21,B2553)&gt;0,0,WEEKDAY(B2553,2)))</f>
        <v>3</v>
      </c>
      <c r="D2553" s="74">
        <f t="shared" si="2"/>
        <v>14</v>
      </c>
      <c r="E2553" s="12">
        <f>IFERROR(VLOOKUP(A2553,'IDAR Meter Data'!$A:$B,2,1),"")</f>
        <v>293</v>
      </c>
      <c r="F2553" s="75">
        <f>IF(CECCZ="CZ03",'Outside Temp'!B2553,IF(CECCZ="CZ04",'Outside Temp'!B2554,IF(CECCZ="CZ12",'Outside Temp'!B2555, IF(CECCZ="CZ13",'Outside Temp'!B2556))))</f>
        <v>61</v>
      </c>
      <c r="G2553" s="12">
        <f t="shared" si="3"/>
        <v>1</v>
      </c>
    </row>
    <row r="2554" ht="15.75" customHeight="1">
      <c r="A2554" s="13">
        <v>42151.625</v>
      </c>
      <c r="B2554" s="73">
        <f t="shared" si="1"/>
        <v>42151</v>
      </c>
      <c r="C2554" s="74">
        <f>IF(NewCustomer="Yes", IF(COUNTIF($I$2:$I$11,B2554)&gt;0,0,WEEKDAY(B2554,2)),IF(COUNTIF($I$2:$I$21,B2554)&gt;0,0,WEEKDAY(B2554,2)))</f>
        <v>3</v>
      </c>
      <c r="D2554" s="74">
        <f t="shared" si="2"/>
        <v>15</v>
      </c>
      <c r="E2554" s="12">
        <f>IFERROR(VLOOKUP(A2554,'IDAR Meter Data'!$A:$B,2,1),"")</f>
        <v>278</v>
      </c>
      <c r="F2554" s="75">
        <f>IF(CECCZ="CZ03",'Outside Temp'!B2554,IF(CECCZ="CZ04",'Outside Temp'!B2555,IF(CECCZ="CZ12",'Outside Temp'!B2556, IF(CECCZ="CZ13",'Outside Temp'!B2557))))</f>
        <v>61</v>
      </c>
      <c r="G2554" s="12">
        <f t="shared" si="3"/>
        <v>1</v>
      </c>
    </row>
    <row r="2555" ht="15.75" customHeight="1">
      <c r="A2555" s="13">
        <v>42151.635416666664</v>
      </c>
      <c r="B2555" s="73">
        <f t="shared" si="1"/>
        <v>42151</v>
      </c>
      <c r="C2555" s="74">
        <f>IF(NewCustomer="Yes", IF(COUNTIF($I$2:$I$11,B2555)&gt;0,0,WEEKDAY(B2555,2)),IF(COUNTIF($I$2:$I$21,B2555)&gt;0,0,WEEKDAY(B2555,2)))</f>
        <v>3</v>
      </c>
      <c r="D2555" s="74">
        <f t="shared" si="2"/>
        <v>15</v>
      </c>
      <c r="E2555" s="12">
        <f>IFERROR(VLOOKUP(A2555,'IDAR Meter Data'!$A:$B,2,1),"")</f>
        <v>280</v>
      </c>
      <c r="F2555" s="75">
        <f>IF(CECCZ="CZ03",'Outside Temp'!B2555,IF(CECCZ="CZ04",'Outside Temp'!B2556,IF(CECCZ="CZ12",'Outside Temp'!B2557, IF(CECCZ="CZ13",'Outside Temp'!B2558))))</f>
        <v>61</v>
      </c>
      <c r="G2555" s="12">
        <f t="shared" si="3"/>
        <v>1</v>
      </c>
    </row>
    <row r="2556" ht="15.75" customHeight="1">
      <c r="A2556" s="13">
        <v>42151.645833333336</v>
      </c>
      <c r="B2556" s="73">
        <f t="shared" si="1"/>
        <v>42151</v>
      </c>
      <c r="C2556" s="74">
        <f>IF(NewCustomer="Yes", IF(COUNTIF($I$2:$I$11,B2556)&gt;0,0,WEEKDAY(B2556,2)),IF(COUNTIF($I$2:$I$21,B2556)&gt;0,0,WEEKDAY(B2556,2)))</f>
        <v>3</v>
      </c>
      <c r="D2556" s="74">
        <f t="shared" si="2"/>
        <v>15</v>
      </c>
      <c r="E2556" s="12">
        <f>IFERROR(VLOOKUP(A2556,'IDAR Meter Data'!$A:$B,2,1),"")</f>
        <v>295</v>
      </c>
      <c r="F2556" s="75">
        <f>IF(CECCZ="CZ03",'Outside Temp'!B2556,IF(CECCZ="CZ04",'Outside Temp'!B2557,IF(CECCZ="CZ12",'Outside Temp'!B2558, IF(CECCZ="CZ13",'Outside Temp'!B2559))))</f>
        <v>60.44444444</v>
      </c>
      <c r="G2556" s="12">
        <f t="shared" si="3"/>
        <v>1</v>
      </c>
    </row>
    <row r="2557" ht="15.75" customHeight="1">
      <c r="A2557" s="13">
        <v>42151.65625</v>
      </c>
      <c r="B2557" s="73">
        <f t="shared" si="1"/>
        <v>42151</v>
      </c>
      <c r="C2557" s="74">
        <f>IF(NewCustomer="Yes", IF(COUNTIF($I$2:$I$11,B2557)&gt;0,0,WEEKDAY(B2557,2)),IF(COUNTIF($I$2:$I$21,B2557)&gt;0,0,WEEKDAY(B2557,2)))</f>
        <v>3</v>
      </c>
      <c r="D2557" s="74">
        <f t="shared" si="2"/>
        <v>15</v>
      </c>
      <c r="E2557" s="12">
        <f>IFERROR(VLOOKUP(A2557,'IDAR Meter Data'!$A:$B,2,1),"")</f>
        <v>279</v>
      </c>
      <c r="F2557" s="75">
        <f>IF(CECCZ="CZ03",'Outside Temp'!B2557,IF(CECCZ="CZ04",'Outside Temp'!B2558,IF(CECCZ="CZ12",'Outside Temp'!B2559, IF(CECCZ="CZ13",'Outside Temp'!B2560))))</f>
        <v>59.61111111</v>
      </c>
      <c r="G2557" s="12">
        <f t="shared" si="3"/>
        <v>1</v>
      </c>
    </row>
    <row r="2558" ht="15.75" customHeight="1">
      <c r="A2558" s="13">
        <v>42151.666666666664</v>
      </c>
      <c r="B2558" s="73">
        <f t="shared" si="1"/>
        <v>42151</v>
      </c>
      <c r="C2558" s="74">
        <f>IF(NewCustomer="Yes", IF(COUNTIF($I$2:$I$11,B2558)&gt;0,0,WEEKDAY(B2558,2)),IF(COUNTIF($I$2:$I$21,B2558)&gt;0,0,WEEKDAY(B2558,2)))</f>
        <v>3</v>
      </c>
      <c r="D2558" s="74">
        <f t="shared" si="2"/>
        <v>16</v>
      </c>
      <c r="E2558" s="12">
        <f>IFERROR(VLOOKUP(A2558,'IDAR Meter Data'!$A:$B,2,1),"")</f>
        <v>281</v>
      </c>
      <c r="F2558" s="75">
        <f>IF(CECCZ="CZ03",'Outside Temp'!B2558,IF(CECCZ="CZ04",'Outside Temp'!B2559,IF(CECCZ="CZ12",'Outside Temp'!B2560, IF(CECCZ="CZ13",'Outside Temp'!B2561))))</f>
        <v>58.93333333</v>
      </c>
      <c r="G2558" s="12">
        <f t="shared" si="3"/>
        <v>1</v>
      </c>
    </row>
    <row r="2559" ht="15.75" customHeight="1">
      <c r="A2559" s="13">
        <v>42151.677083333336</v>
      </c>
      <c r="B2559" s="73">
        <f t="shared" si="1"/>
        <v>42151</v>
      </c>
      <c r="C2559" s="74">
        <f>IF(NewCustomer="Yes", IF(COUNTIF($I$2:$I$11,B2559)&gt;0,0,WEEKDAY(B2559,2)),IF(COUNTIF($I$2:$I$21,B2559)&gt;0,0,WEEKDAY(B2559,2)))</f>
        <v>3</v>
      </c>
      <c r="D2559" s="74">
        <f t="shared" si="2"/>
        <v>16</v>
      </c>
      <c r="E2559" s="12">
        <f>IFERROR(VLOOKUP(A2559,'IDAR Meter Data'!$A:$B,2,1),"")</f>
        <v>278</v>
      </c>
      <c r="F2559" s="75">
        <f>IF(CECCZ="CZ03",'Outside Temp'!B2559,IF(CECCZ="CZ04",'Outside Temp'!B2560,IF(CECCZ="CZ12",'Outside Temp'!B2561, IF(CECCZ="CZ13",'Outside Temp'!B2562))))</f>
        <v>58.68333333</v>
      </c>
      <c r="G2559" s="12">
        <f t="shared" si="3"/>
        <v>1</v>
      </c>
    </row>
    <row r="2560" ht="15.75" customHeight="1">
      <c r="A2560" s="13">
        <v>42151.6875</v>
      </c>
      <c r="B2560" s="73">
        <f t="shared" si="1"/>
        <v>42151</v>
      </c>
      <c r="C2560" s="74">
        <f>IF(NewCustomer="Yes", IF(COUNTIF($I$2:$I$11,B2560)&gt;0,0,WEEKDAY(B2560,2)),IF(COUNTIF($I$2:$I$21,B2560)&gt;0,0,WEEKDAY(B2560,2)))</f>
        <v>3</v>
      </c>
      <c r="D2560" s="74">
        <f t="shared" si="2"/>
        <v>16</v>
      </c>
      <c r="E2560" s="12">
        <f>IFERROR(VLOOKUP(A2560,'IDAR Meter Data'!$A:$B,2,1),"")</f>
        <v>293</v>
      </c>
      <c r="F2560" s="75">
        <f>IF(CECCZ="CZ03",'Outside Temp'!B2560,IF(CECCZ="CZ04",'Outside Temp'!B2561,IF(CECCZ="CZ12",'Outside Temp'!B2562, IF(CECCZ="CZ13",'Outside Temp'!B2563))))</f>
        <v>58.43333333</v>
      </c>
      <c r="G2560" s="12">
        <f t="shared" si="3"/>
        <v>1</v>
      </c>
    </row>
    <row r="2561" ht="15.75" customHeight="1">
      <c r="A2561" s="13">
        <v>42151.697916666664</v>
      </c>
      <c r="B2561" s="73">
        <f t="shared" si="1"/>
        <v>42151</v>
      </c>
      <c r="C2561" s="74">
        <f>IF(NewCustomer="Yes", IF(COUNTIF($I$2:$I$11,B2561)&gt;0,0,WEEKDAY(B2561,2)),IF(COUNTIF($I$2:$I$21,B2561)&gt;0,0,WEEKDAY(B2561,2)))</f>
        <v>3</v>
      </c>
      <c r="D2561" s="74">
        <f t="shared" si="2"/>
        <v>16</v>
      </c>
      <c r="E2561" s="12">
        <f>IFERROR(VLOOKUP(A2561,'IDAR Meter Data'!$A:$B,2,1),"")</f>
        <v>279</v>
      </c>
      <c r="F2561" s="75">
        <f>IF(CECCZ="CZ03",'Outside Temp'!B2561,IF(CECCZ="CZ04",'Outside Temp'!B2562,IF(CECCZ="CZ12",'Outside Temp'!B2563, IF(CECCZ="CZ13",'Outside Temp'!B2564))))</f>
        <v>58.18333333</v>
      </c>
      <c r="G2561" s="12">
        <f t="shared" si="3"/>
        <v>1</v>
      </c>
    </row>
    <row r="2562" ht="15.75" customHeight="1">
      <c r="A2562" s="13">
        <v>42151.708333333336</v>
      </c>
      <c r="B2562" s="73">
        <f t="shared" si="1"/>
        <v>42151</v>
      </c>
      <c r="C2562" s="74">
        <f>IF(NewCustomer="Yes", IF(COUNTIF($I$2:$I$11,B2562)&gt;0,0,WEEKDAY(B2562,2)),IF(COUNTIF($I$2:$I$21,B2562)&gt;0,0,WEEKDAY(B2562,2)))</f>
        <v>3</v>
      </c>
      <c r="D2562" s="74">
        <f t="shared" si="2"/>
        <v>17</v>
      </c>
      <c r="E2562" s="12">
        <f>IFERROR(VLOOKUP(A2562,'IDAR Meter Data'!$A:$B,2,1),"")</f>
        <v>276</v>
      </c>
      <c r="F2562" s="75">
        <f>IF(CECCZ="CZ03",'Outside Temp'!B2562,IF(CECCZ="CZ04",'Outside Temp'!B2563,IF(CECCZ="CZ12",'Outside Temp'!B2564, IF(CECCZ="CZ13",'Outside Temp'!B2565))))</f>
        <v>58</v>
      </c>
      <c r="G2562" s="12">
        <f t="shared" si="3"/>
        <v>1</v>
      </c>
    </row>
    <row r="2563" ht="15.75" customHeight="1">
      <c r="A2563" s="13">
        <v>42151.71875</v>
      </c>
      <c r="B2563" s="73">
        <f t="shared" si="1"/>
        <v>42151</v>
      </c>
      <c r="C2563" s="74">
        <f>IF(NewCustomer="Yes", IF(COUNTIF($I$2:$I$11,B2563)&gt;0,0,WEEKDAY(B2563,2)),IF(COUNTIF($I$2:$I$21,B2563)&gt;0,0,WEEKDAY(B2563,2)))</f>
        <v>3</v>
      </c>
      <c r="D2563" s="74">
        <f t="shared" si="2"/>
        <v>17</v>
      </c>
      <c r="E2563" s="12">
        <f>IFERROR(VLOOKUP(A2563,'IDAR Meter Data'!$A:$B,2,1),"")</f>
        <v>271</v>
      </c>
      <c r="F2563" s="75">
        <f>IF(CECCZ="CZ03",'Outside Temp'!B2563,IF(CECCZ="CZ04",'Outside Temp'!B2564,IF(CECCZ="CZ12",'Outside Temp'!B2565, IF(CECCZ="CZ13",'Outside Temp'!B2566))))</f>
        <v>58</v>
      </c>
      <c r="G2563" s="12">
        <f t="shared" si="3"/>
        <v>1</v>
      </c>
    </row>
    <row r="2564" ht="15.75" customHeight="1">
      <c r="A2564" s="13">
        <v>42151.729166666664</v>
      </c>
      <c r="B2564" s="73">
        <f t="shared" si="1"/>
        <v>42151</v>
      </c>
      <c r="C2564" s="74">
        <f>IF(NewCustomer="Yes", IF(COUNTIF($I$2:$I$11,B2564)&gt;0,0,WEEKDAY(B2564,2)),IF(COUNTIF($I$2:$I$21,B2564)&gt;0,0,WEEKDAY(B2564,2)))</f>
        <v>3</v>
      </c>
      <c r="D2564" s="74">
        <f t="shared" si="2"/>
        <v>17</v>
      </c>
      <c r="E2564" s="12">
        <f>IFERROR(VLOOKUP(A2564,'IDAR Meter Data'!$A:$B,2,1),"")</f>
        <v>270</v>
      </c>
      <c r="F2564" s="75">
        <f>IF(CECCZ="CZ03",'Outside Temp'!B2564,IF(CECCZ="CZ04",'Outside Temp'!B2565,IF(CECCZ="CZ12",'Outside Temp'!B2566, IF(CECCZ="CZ13",'Outside Temp'!B2567))))</f>
        <v>58</v>
      </c>
      <c r="G2564" s="12">
        <f t="shared" si="3"/>
        <v>1</v>
      </c>
    </row>
    <row r="2565" ht="15.75" customHeight="1">
      <c r="A2565" s="13">
        <v>42151.739583333336</v>
      </c>
      <c r="B2565" s="73">
        <f t="shared" si="1"/>
        <v>42151</v>
      </c>
      <c r="C2565" s="74">
        <f>IF(NewCustomer="Yes", IF(COUNTIF($I$2:$I$11,B2565)&gt;0,0,WEEKDAY(B2565,2)),IF(COUNTIF($I$2:$I$21,B2565)&gt;0,0,WEEKDAY(B2565,2)))</f>
        <v>3</v>
      </c>
      <c r="D2565" s="74">
        <f t="shared" si="2"/>
        <v>17</v>
      </c>
      <c r="E2565" s="12">
        <f>IFERROR(VLOOKUP(A2565,'IDAR Meter Data'!$A:$B,2,1),"")</f>
        <v>269</v>
      </c>
      <c r="F2565" s="75">
        <f>IF(CECCZ="CZ03",'Outside Temp'!B2565,IF(CECCZ="CZ04",'Outside Temp'!B2566,IF(CECCZ="CZ12",'Outside Temp'!B2567, IF(CECCZ="CZ13",'Outside Temp'!B2568))))</f>
        <v>58</v>
      </c>
      <c r="G2565" s="12">
        <f t="shared" si="3"/>
        <v>1</v>
      </c>
    </row>
    <row r="2566" ht="15.75" customHeight="1">
      <c r="A2566" s="13">
        <v>42151.75</v>
      </c>
      <c r="B2566" s="73">
        <f t="shared" si="1"/>
        <v>42151</v>
      </c>
      <c r="C2566" s="74">
        <f>IF(NewCustomer="Yes", IF(COUNTIF($I$2:$I$11,B2566)&gt;0,0,WEEKDAY(B2566,2)),IF(COUNTIF($I$2:$I$21,B2566)&gt;0,0,WEEKDAY(B2566,2)))</f>
        <v>3</v>
      </c>
      <c r="D2566" s="74">
        <f t="shared" si="2"/>
        <v>18</v>
      </c>
      <c r="E2566" s="12">
        <f>IFERROR(VLOOKUP(A2566,'IDAR Meter Data'!$A:$B,2,1),"")</f>
        <v>269</v>
      </c>
      <c r="F2566" s="75">
        <f>IF(CECCZ="CZ03",'Outside Temp'!B2566,IF(CECCZ="CZ04",'Outside Temp'!B2567,IF(CECCZ="CZ12",'Outside Temp'!B2568, IF(CECCZ="CZ13",'Outside Temp'!B2569))))</f>
        <v>57.93333333</v>
      </c>
      <c r="G2566" s="12">
        <f t="shared" si="3"/>
        <v>1</v>
      </c>
    </row>
    <row r="2567" ht="15.75" customHeight="1">
      <c r="A2567" s="13">
        <v>42151.760416666664</v>
      </c>
      <c r="B2567" s="73">
        <f t="shared" si="1"/>
        <v>42151</v>
      </c>
      <c r="C2567" s="74">
        <f>IF(NewCustomer="Yes", IF(COUNTIF($I$2:$I$11,B2567)&gt;0,0,WEEKDAY(B2567,2)),IF(COUNTIF($I$2:$I$21,B2567)&gt;0,0,WEEKDAY(B2567,2)))</f>
        <v>3</v>
      </c>
      <c r="D2567" s="74">
        <f t="shared" si="2"/>
        <v>18</v>
      </c>
      <c r="E2567" s="12">
        <f>IFERROR(VLOOKUP(A2567,'IDAR Meter Data'!$A:$B,2,1),"")</f>
        <v>256</v>
      </c>
      <c r="F2567" s="75">
        <f>IF(CECCZ="CZ03",'Outside Temp'!B2567,IF(CECCZ="CZ04",'Outside Temp'!B2568,IF(CECCZ="CZ12",'Outside Temp'!B2569, IF(CECCZ="CZ13",'Outside Temp'!B2570))))</f>
        <v>57.68333333</v>
      </c>
      <c r="G2567" s="12">
        <f t="shared" si="3"/>
        <v>1</v>
      </c>
    </row>
    <row r="2568" ht="15.75" customHeight="1">
      <c r="A2568" s="13">
        <v>42151.770833333336</v>
      </c>
      <c r="B2568" s="73">
        <f t="shared" si="1"/>
        <v>42151</v>
      </c>
      <c r="C2568" s="74">
        <f>IF(NewCustomer="Yes", IF(COUNTIF($I$2:$I$11,B2568)&gt;0,0,WEEKDAY(B2568,2)),IF(COUNTIF($I$2:$I$21,B2568)&gt;0,0,WEEKDAY(B2568,2)))</f>
        <v>3</v>
      </c>
      <c r="D2568" s="74">
        <f t="shared" si="2"/>
        <v>18</v>
      </c>
      <c r="E2568" s="12">
        <f>IFERROR(VLOOKUP(A2568,'IDAR Meter Data'!$A:$B,2,1),"")</f>
        <v>243</v>
      </c>
      <c r="F2568" s="75">
        <f>IF(CECCZ="CZ03",'Outside Temp'!B2568,IF(CECCZ="CZ04",'Outside Temp'!B2569,IF(CECCZ="CZ12",'Outside Temp'!B2570, IF(CECCZ="CZ13",'Outside Temp'!B2571))))</f>
        <v>57.43333333</v>
      </c>
      <c r="G2568" s="12">
        <f t="shared" si="3"/>
        <v>1</v>
      </c>
    </row>
    <row r="2569" ht="15.75" customHeight="1">
      <c r="A2569" s="13">
        <v>42151.78125</v>
      </c>
      <c r="B2569" s="73">
        <f t="shared" si="1"/>
        <v>42151</v>
      </c>
      <c r="C2569" s="74">
        <f>IF(NewCustomer="Yes", IF(COUNTIF($I$2:$I$11,B2569)&gt;0,0,WEEKDAY(B2569,2)),IF(COUNTIF($I$2:$I$21,B2569)&gt;0,0,WEEKDAY(B2569,2)))</f>
        <v>3</v>
      </c>
      <c r="D2569" s="74">
        <f t="shared" si="2"/>
        <v>18</v>
      </c>
      <c r="E2569" s="12">
        <f>IFERROR(VLOOKUP(A2569,'IDAR Meter Data'!$A:$B,2,1),"")</f>
        <v>239</v>
      </c>
      <c r="F2569" s="75">
        <f>IF(CECCZ="CZ03",'Outside Temp'!B2569,IF(CECCZ="CZ04",'Outside Temp'!B2570,IF(CECCZ="CZ12",'Outside Temp'!B2571, IF(CECCZ="CZ13",'Outside Temp'!B2572))))</f>
        <v>57.18333333</v>
      </c>
      <c r="G2569" s="12">
        <f t="shared" si="3"/>
        <v>1</v>
      </c>
    </row>
    <row r="2570" ht="15.75" customHeight="1">
      <c r="A2570" s="13">
        <v>42151.791666666664</v>
      </c>
      <c r="B2570" s="73">
        <f t="shared" si="1"/>
        <v>42151</v>
      </c>
      <c r="C2570" s="74">
        <f>IF(NewCustomer="Yes", IF(COUNTIF($I$2:$I$11,B2570)&gt;0,0,WEEKDAY(B2570,2)),IF(COUNTIF($I$2:$I$21,B2570)&gt;0,0,WEEKDAY(B2570,2)))</f>
        <v>3</v>
      </c>
      <c r="D2570" s="74">
        <f t="shared" si="2"/>
        <v>19</v>
      </c>
      <c r="E2570" s="12">
        <f>IFERROR(VLOOKUP(A2570,'IDAR Meter Data'!$A:$B,2,1),"")</f>
        <v>241</v>
      </c>
      <c r="F2570" s="75">
        <f>IF(CECCZ="CZ03",'Outside Temp'!B2570,IF(CECCZ="CZ04",'Outside Temp'!B2571,IF(CECCZ="CZ12",'Outside Temp'!B2572, IF(CECCZ="CZ13",'Outside Temp'!B2573))))</f>
        <v>56.86206897</v>
      </c>
      <c r="G2570" s="12">
        <f t="shared" si="3"/>
        <v>1</v>
      </c>
    </row>
    <row r="2571" ht="15.75" customHeight="1">
      <c r="A2571" s="13">
        <v>42151.802083333336</v>
      </c>
      <c r="B2571" s="73">
        <f t="shared" si="1"/>
        <v>42151</v>
      </c>
      <c r="C2571" s="74">
        <f>IF(NewCustomer="Yes", IF(COUNTIF($I$2:$I$11,B2571)&gt;0,0,WEEKDAY(B2571,2)),IF(COUNTIF($I$2:$I$21,B2571)&gt;0,0,WEEKDAY(B2571,2)))</f>
        <v>3</v>
      </c>
      <c r="D2571" s="74">
        <f t="shared" si="2"/>
        <v>19</v>
      </c>
      <c r="E2571" s="12">
        <f>IFERROR(VLOOKUP(A2571,'IDAR Meter Data'!$A:$B,2,1),"")</f>
        <v>237</v>
      </c>
      <c r="F2571" s="75">
        <f>IF(CECCZ="CZ03",'Outside Temp'!B2571,IF(CECCZ="CZ04",'Outside Temp'!B2572,IF(CECCZ="CZ12",'Outside Temp'!B2573, IF(CECCZ="CZ13",'Outside Temp'!B2574))))</f>
        <v>56.34482759</v>
      </c>
      <c r="G2571" s="12">
        <f t="shared" si="3"/>
        <v>1</v>
      </c>
    </row>
    <row r="2572" ht="15.75" customHeight="1">
      <c r="A2572" s="13">
        <v>42151.8125</v>
      </c>
      <c r="B2572" s="73">
        <f t="shared" si="1"/>
        <v>42151</v>
      </c>
      <c r="C2572" s="74">
        <f>IF(NewCustomer="Yes", IF(COUNTIF($I$2:$I$11,B2572)&gt;0,0,WEEKDAY(B2572,2)),IF(COUNTIF($I$2:$I$21,B2572)&gt;0,0,WEEKDAY(B2572,2)))</f>
        <v>3</v>
      </c>
      <c r="D2572" s="74">
        <f t="shared" si="2"/>
        <v>19</v>
      </c>
      <c r="E2572" s="12">
        <f>IFERROR(VLOOKUP(A2572,'IDAR Meter Data'!$A:$B,2,1),"")</f>
        <v>232</v>
      </c>
      <c r="F2572" s="75">
        <f>IF(CECCZ="CZ03",'Outside Temp'!B2572,IF(CECCZ="CZ04",'Outside Temp'!B2573,IF(CECCZ="CZ12",'Outside Temp'!B2574, IF(CECCZ="CZ13",'Outside Temp'!B2575))))</f>
        <v>55.82758621</v>
      </c>
      <c r="G2572" s="12">
        <f t="shared" si="3"/>
        <v>1</v>
      </c>
    </row>
    <row r="2573" ht="15.75" customHeight="1">
      <c r="A2573" s="13">
        <v>42151.822916666664</v>
      </c>
      <c r="B2573" s="73">
        <f t="shared" si="1"/>
        <v>42151</v>
      </c>
      <c r="C2573" s="74">
        <f>IF(NewCustomer="Yes", IF(COUNTIF($I$2:$I$11,B2573)&gt;0,0,WEEKDAY(B2573,2)),IF(COUNTIF($I$2:$I$21,B2573)&gt;0,0,WEEKDAY(B2573,2)))</f>
        <v>3</v>
      </c>
      <c r="D2573" s="74">
        <f t="shared" si="2"/>
        <v>19</v>
      </c>
      <c r="E2573" s="12">
        <f>IFERROR(VLOOKUP(A2573,'IDAR Meter Data'!$A:$B,2,1),"")</f>
        <v>211</v>
      </c>
      <c r="F2573" s="75">
        <f>IF(CECCZ="CZ03",'Outside Temp'!B2573,IF(CECCZ="CZ04",'Outside Temp'!B2574,IF(CECCZ="CZ12",'Outside Temp'!B2575, IF(CECCZ="CZ13",'Outside Temp'!B2576))))</f>
        <v>55.31034483</v>
      </c>
      <c r="G2573" s="12">
        <f t="shared" si="3"/>
        <v>1</v>
      </c>
    </row>
    <row r="2574" ht="15.75" customHeight="1">
      <c r="A2574" s="13">
        <v>42151.833333333336</v>
      </c>
      <c r="B2574" s="73">
        <f t="shared" si="1"/>
        <v>42151</v>
      </c>
      <c r="C2574" s="74">
        <f>IF(NewCustomer="Yes", IF(COUNTIF($I$2:$I$11,B2574)&gt;0,0,WEEKDAY(B2574,2)),IF(COUNTIF($I$2:$I$21,B2574)&gt;0,0,WEEKDAY(B2574,2)))</f>
        <v>3</v>
      </c>
      <c r="D2574" s="74">
        <f t="shared" si="2"/>
        <v>20</v>
      </c>
      <c r="E2574" s="12">
        <f>IFERROR(VLOOKUP(A2574,'IDAR Meter Data'!$A:$B,2,1),"")</f>
        <v>221</v>
      </c>
      <c r="F2574" s="75">
        <f>IF(CECCZ="CZ03",'Outside Temp'!B2574,IF(CECCZ="CZ04",'Outside Temp'!B2575,IF(CECCZ="CZ12",'Outside Temp'!B2576, IF(CECCZ="CZ13",'Outside Temp'!B2577))))</f>
        <v>55.93333333</v>
      </c>
      <c r="G2574" s="12">
        <f t="shared" si="3"/>
        <v>1</v>
      </c>
    </row>
    <row r="2575" ht="15.75" customHeight="1">
      <c r="A2575" s="13">
        <v>42151.84375</v>
      </c>
      <c r="B2575" s="73">
        <f t="shared" si="1"/>
        <v>42151</v>
      </c>
      <c r="C2575" s="74">
        <f>IF(NewCustomer="Yes", IF(COUNTIF($I$2:$I$11,B2575)&gt;0,0,WEEKDAY(B2575,2)),IF(COUNTIF($I$2:$I$21,B2575)&gt;0,0,WEEKDAY(B2575,2)))</f>
        <v>3</v>
      </c>
      <c r="D2575" s="74">
        <f t="shared" si="2"/>
        <v>20</v>
      </c>
      <c r="E2575" s="12">
        <f>IFERROR(VLOOKUP(A2575,'IDAR Meter Data'!$A:$B,2,1),"")</f>
        <v>191</v>
      </c>
      <c r="F2575" s="75">
        <f>IF(CECCZ="CZ03",'Outside Temp'!B2575,IF(CECCZ="CZ04",'Outside Temp'!B2576,IF(CECCZ="CZ12",'Outside Temp'!B2577, IF(CECCZ="CZ13",'Outside Temp'!B2578))))</f>
        <v>55.68333333</v>
      </c>
      <c r="G2575" s="12">
        <f t="shared" si="3"/>
        <v>1</v>
      </c>
    </row>
    <row r="2576" ht="15.75" customHeight="1">
      <c r="A2576" s="13">
        <v>42151.854166666664</v>
      </c>
      <c r="B2576" s="73">
        <f t="shared" si="1"/>
        <v>42151</v>
      </c>
      <c r="C2576" s="74">
        <f>IF(NewCustomer="Yes", IF(COUNTIF($I$2:$I$11,B2576)&gt;0,0,WEEKDAY(B2576,2)),IF(COUNTIF($I$2:$I$21,B2576)&gt;0,0,WEEKDAY(B2576,2)))</f>
        <v>3</v>
      </c>
      <c r="D2576" s="74">
        <f t="shared" si="2"/>
        <v>20</v>
      </c>
      <c r="E2576" s="12">
        <f>IFERROR(VLOOKUP(A2576,'IDAR Meter Data'!$A:$B,2,1),"")</f>
        <v>187</v>
      </c>
      <c r="F2576" s="75">
        <f>IF(CECCZ="CZ03",'Outside Temp'!B2576,IF(CECCZ="CZ04",'Outside Temp'!B2577,IF(CECCZ="CZ12",'Outside Temp'!B2578, IF(CECCZ="CZ13",'Outside Temp'!B2579))))</f>
        <v>55.43333333</v>
      </c>
      <c r="G2576" s="12">
        <f t="shared" si="3"/>
        <v>1</v>
      </c>
    </row>
    <row r="2577" ht="15.75" customHeight="1">
      <c r="A2577" s="13">
        <v>42151.864583333336</v>
      </c>
      <c r="B2577" s="73">
        <f t="shared" si="1"/>
        <v>42151</v>
      </c>
      <c r="C2577" s="74">
        <f>IF(NewCustomer="Yes", IF(COUNTIF($I$2:$I$11,B2577)&gt;0,0,WEEKDAY(B2577,2)),IF(COUNTIF($I$2:$I$21,B2577)&gt;0,0,WEEKDAY(B2577,2)))</f>
        <v>3</v>
      </c>
      <c r="D2577" s="74">
        <f t="shared" si="2"/>
        <v>20</v>
      </c>
      <c r="E2577" s="12">
        <f>IFERROR(VLOOKUP(A2577,'IDAR Meter Data'!$A:$B,2,1),"")</f>
        <v>193</v>
      </c>
      <c r="F2577" s="75">
        <f>IF(CECCZ="CZ03",'Outside Temp'!B2577,IF(CECCZ="CZ04",'Outside Temp'!B2578,IF(CECCZ="CZ12",'Outside Temp'!B2579, IF(CECCZ="CZ13",'Outside Temp'!B2580))))</f>
        <v>55.18333333</v>
      </c>
      <c r="G2577" s="12">
        <f t="shared" si="3"/>
        <v>1</v>
      </c>
    </row>
    <row r="2578" ht="15.75" customHeight="1">
      <c r="A2578" s="13">
        <v>42151.875</v>
      </c>
      <c r="B2578" s="73">
        <f t="shared" si="1"/>
        <v>42151</v>
      </c>
      <c r="C2578" s="74">
        <f>IF(NewCustomer="Yes", IF(COUNTIF($I$2:$I$11,B2578)&gt;0,0,WEEKDAY(B2578,2)),IF(COUNTIF($I$2:$I$21,B2578)&gt;0,0,WEEKDAY(B2578,2)))</f>
        <v>3</v>
      </c>
      <c r="D2578" s="74">
        <f t="shared" si="2"/>
        <v>21</v>
      </c>
      <c r="E2578" s="12">
        <f>IFERROR(VLOOKUP(A2578,'IDAR Meter Data'!$A:$B,2,1),"")</f>
        <v>180</v>
      </c>
      <c r="F2578" s="75">
        <f>IF(CECCZ="CZ03",'Outside Temp'!B2578,IF(CECCZ="CZ04",'Outside Temp'!B2579,IF(CECCZ="CZ12",'Outside Temp'!B2580, IF(CECCZ="CZ13",'Outside Temp'!B2581))))</f>
        <v>55</v>
      </c>
      <c r="G2578" s="12">
        <f t="shared" si="3"/>
        <v>1</v>
      </c>
    </row>
    <row r="2579" ht="15.75" customHeight="1">
      <c r="A2579" s="13">
        <v>42151.885416666664</v>
      </c>
      <c r="B2579" s="73">
        <f t="shared" si="1"/>
        <v>42151</v>
      </c>
      <c r="C2579" s="74">
        <f>IF(NewCustomer="Yes", IF(COUNTIF($I$2:$I$11,B2579)&gt;0,0,WEEKDAY(B2579,2)),IF(COUNTIF($I$2:$I$21,B2579)&gt;0,0,WEEKDAY(B2579,2)))</f>
        <v>3</v>
      </c>
      <c r="D2579" s="74">
        <f t="shared" si="2"/>
        <v>21</v>
      </c>
      <c r="E2579" s="12">
        <f>IFERROR(VLOOKUP(A2579,'IDAR Meter Data'!$A:$B,2,1),"")</f>
        <v>186</v>
      </c>
      <c r="F2579" s="75">
        <f>IF(CECCZ="CZ03",'Outside Temp'!B2579,IF(CECCZ="CZ04",'Outside Temp'!B2580,IF(CECCZ="CZ12",'Outside Temp'!B2581, IF(CECCZ="CZ13",'Outside Temp'!B2582))))</f>
        <v>55</v>
      </c>
      <c r="G2579" s="12">
        <f t="shared" si="3"/>
        <v>1</v>
      </c>
    </row>
    <row r="2580" ht="15.75" customHeight="1">
      <c r="A2580" s="13">
        <v>42151.895833333336</v>
      </c>
      <c r="B2580" s="73">
        <f t="shared" si="1"/>
        <v>42151</v>
      </c>
      <c r="C2580" s="74">
        <f>IF(NewCustomer="Yes", IF(COUNTIF($I$2:$I$11,B2580)&gt;0,0,WEEKDAY(B2580,2)),IF(COUNTIF($I$2:$I$21,B2580)&gt;0,0,WEEKDAY(B2580,2)))</f>
        <v>3</v>
      </c>
      <c r="D2580" s="74">
        <f t="shared" si="2"/>
        <v>21</v>
      </c>
      <c r="E2580" s="12">
        <f>IFERROR(VLOOKUP(A2580,'IDAR Meter Data'!$A:$B,2,1),"")</f>
        <v>183</v>
      </c>
      <c r="F2580" s="75">
        <f>IF(CECCZ="CZ03",'Outside Temp'!B2580,IF(CECCZ="CZ04",'Outside Temp'!B2581,IF(CECCZ="CZ12",'Outside Temp'!B2582, IF(CECCZ="CZ13",'Outside Temp'!B2583))))</f>
        <v>55</v>
      </c>
      <c r="G2580" s="12">
        <f t="shared" si="3"/>
        <v>1</v>
      </c>
    </row>
    <row r="2581" ht="15.75" customHeight="1">
      <c r="A2581" s="13">
        <v>42151.90625</v>
      </c>
      <c r="B2581" s="73">
        <f t="shared" si="1"/>
        <v>42151</v>
      </c>
      <c r="C2581" s="74">
        <f>IF(NewCustomer="Yes", IF(COUNTIF($I$2:$I$11,B2581)&gt;0,0,WEEKDAY(B2581,2)),IF(COUNTIF($I$2:$I$21,B2581)&gt;0,0,WEEKDAY(B2581,2)))</f>
        <v>3</v>
      </c>
      <c r="D2581" s="74">
        <f t="shared" si="2"/>
        <v>21</v>
      </c>
      <c r="E2581" s="12">
        <f>IFERROR(VLOOKUP(A2581,'IDAR Meter Data'!$A:$B,2,1),"")</f>
        <v>172</v>
      </c>
      <c r="F2581" s="75">
        <f>IF(CECCZ="CZ03",'Outside Temp'!B2581,IF(CECCZ="CZ04",'Outside Temp'!B2582,IF(CECCZ="CZ12",'Outside Temp'!B2583, IF(CECCZ="CZ13",'Outside Temp'!B2584))))</f>
        <v>55</v>
      </c>
      <c r="G2581" s="12">
        <f t="shared" si="3"/>
        <v>1</v>
      </c>
    </row>
    <row r="2582" ht="15.75" customHeight="1">
      <c r="A2582" s="13">
        <v>42151.916666666664</v>
      </c>
      <c r="B2582" s="73">
        <f t="shared" si="1"/>
        <v>42151</v>
      </c>
      <c r="C2582" s="74">
        <f>IF(NewCustomer="Yes", IF(COUNTIF($I$2:$I$11,B2582)&gt;0,0,WEEKDAY(B2582,2)),IF(COUNTIF($I$2:$I$21,B2582)&gt;0,0,WEEKDAY(B2582,2)))</f>
        <v>3</v>
      </c>
      <c r="D2582" s="74">
        <f t="shared" si="2"/>
        <v>22</v>
      </c>
      <c r="E2582" s="12">
        <f>IFERROR(VLOOKUP(A2582,'IDAR Meter Data'!$A:$B,2,1),"")</f>
        <v>176</v>
      </c>
      <c r="F2582" s="75">
        <f>IF(CECCZ="CZ03",'Outside Temp'!B2582,IF(CECCZ="CZ04",'Outside Temp'!B2583,IF(CECCZ="CZ12",'Outside Temp'!B2584, IF(CECCZ="CZ13",'Outside Temp'!B2585))))</f>
        <v>54.93333333</v>
      </c>
      <c r="G2582" s="12">
        <f t="shared" si="3"/>
        <v>1</v>
      </c>
    </row>
    <row r="2583" ht="15.75" customHeight="1">
      <c r="A2583" s="13">
        <v>42151.927083333336</v>
      </c>
      <c r="B2583" s="73">
        <f t="shared" si="1"/>
        <v>42151</v>
      </c>
      <c r="C2583" s="74">
        <f>IF(NewCustomer="Yes", IF(COUNTIF($I$2:$I$11,B2583)&gt;0,0,WEEKDAY(B2583,2)),IF(COUNTIF($I$2:$I$21,B2583)&gt;0,0,WEEKDAY(B2583,2)))</f>
        <v>3</v>
      </c>
      <c r="D2583" s="74">
        <f t="shared" si="2"/>
        <v>22</v>
      </c>
      <c r="E2583" s="12">
        <f>IFERROR(VLOOKUP(A2583,'IDAR Meter Data'!$A:$B,2,1),"")</f>
        <v>168</v>
      </c>
      <c r="F2583" s="75">
        <f>IF(CECCZ="CZ03",'Outside Temp'!B2583,IF(CECCZ="CZ04",'Outside Temp'!B2584,IF(CECCZ="CZ12",'Outside Temp'!B2585, IF(CECCZ="CZ13",'Outside Temp'!B2586))))</f>
        <v>54.68333333</v>
      </c>
      <c r="G2583" s="12">
        <f t="shared" si="3"/>
        <v>1</v>
      </c>
    </row>
    <row r="2584" ht="15.75" customHeight="1">
      <c r="A2584" s="13">
        <v>42151.9375</v>
      </c>
      <c r="B2584" s="73">
        <f t="shared" si="1"/>
        <v>42151</v>
      </c>
      <c r="C2584" s="74">
        <f>IF(NewCustomer="Yes", IF(COUNTIF($I$2:$I$11,B2584)&gt;0,0,WEEKDAY(B2584,2)),IF(COUNTIF($I$2:$I$21,B2584)&gt;0,0,WEEKDAY(B2584,2)))</f>
        <v>3</v>
      </c>
      <c r="D2584" s="74">
        <f t="shared" si="2"/>
        <v>22</v>
      </c>
      <c r="E2584" s="12">
        <f>IFERROR(VLOOKUP(A2584,'IDAR Meter Data'!$A:$B,2,1),"")</f>
        <v>175</v>
      </c>
      <c r="F2584" s="75">
        <f>IF(CECCZ="CZ03",'Outside Temp'!B2584,IF(CECCZ="CZ04",'Outside Temp'!B2585,IF(CECCZ="CZ12",'Outside Temp'!B2586, IF(CECCZ="CZ13",'Outside Temp'!B2587))))</f>
        <v>54.43333333</v>
      </c>
      <c r="G2584" s="12">
        <f t="shared" si="3"/>
        <v>1</v>
      </c>
    </row>
    <row r="2585" ht="15.75" customHeight="1">
      <c r="A2585" s="13">
        <v>42151.947916666664</v>
      </c>
      <c r="B2585" s="73">
        <f t="shared" si="1"/>
        <v>42151</v>
      </c>
      <c r="C2585" s="74">
        <f>IF(NewCustomer="Yes", IF(COUNTIF($I$2:$I$11,B2585)&gt;0,0,WEEKDAY(B2585,2)),IF(COUNTIF($I$2:$I$21,B2585)&gt;0,0,WEEKDAY(B2585,2)))</f>
        <v>3</v>
      </c>
      <c r="D2585" s="74">
        <f t="shared" si="2"/>
        <v>22</v>
      </c>
      <c r="E2585" s="12">
        <f>IFERROR(VLOOKUP(A2585,'IDAR Meter Data'!$A:$B,2,1),"")</f>
        <v>179</v>
      </c>
      <c r="F2585" s="75">
        <f>IF(CECCZ="CZ03",'Outside Temp'!B2585,IF(CECCZ="CZ04",'Outside Temp'!B2586,IF(CECCZ="CZ12",'Outside Temp'!B2587, IF(CECCZ="CZ13",'Outside Temp'!B2588))))</f>
        <v>54.18333333</v>
      </c>
      <c r="G2585" s="12">
        <f t="shared" si="3"/>
        <v>1</v>
      </c>
    </row>
    <row r="2586" ht="15.75" customHeight="1">
      <c r="A2586" s="13">
        <v>42151.958333333336</v>
      </c>
      <c r="B2586" s="73">
        <f t="shared" si="1"/>
        <v>42151</v>
      </c>
      <c r="C2586" s="74">
        <f>IF(NewCustomer="Yes", IF(COUNTIF($I$2:$I$11,B2586)&gt;0,0,WEEKDAY(B2586,2)),IF(COUNTIF($I$2:$I$21,B2586)&gt;0,0,WEEKDAY(B2586,2)))</f>
        <v>3</v>
      </c>
      <c r="D2586" s="74">
        <f t="shared" si="2"/>
        <v>23</v>
      </c>
      <c r="E2586" s="12">
        <f>IFERROR(VLOOKUP(A2586,'IDAR Meter Data'!$A:$B,2,1),"")</f>
        <v>186</v>
      </c>
      <c r="F2586" s="75">
        <f>IF(CECCZ="CZ03",'Outside Temp'!B2586,IF(CECCZ="CZ04",'Outside Temp'!B2587,IF(CECCZ="CZ12",'Outside Temp'!B2588, IF(CECCZ="CZ13",'Outside Temp'!B2589))))</f>
        <v>54</v>
      </c>
      <c r="G2586" s="12">
        <f t="shared" si="3"/>
        <v>1</v>
      </c>
    </row>
    <row r="2587" ht="15.75" customHeight="1">
      <c r="A2587" s="13">
        <v>42151.96875</v>
      </c>
      <c r="B2587" s="73">
        <f t="shared" si="1"/>
        <v>42151</v>
      </c>
      <c r="C2587" s="74">
        <f>IF(NewCustomer="Yes", IF(COUNTIF($I$2:$I$11,B2587)&gt;0,0,WEEKDAY(B2587,2)),IF(COUNTIF($I$2:$I$21,B2587)&gt;0,0,WEEKDAY(B2587,2)))</f>
        <v>3</v>
      </c>
      <c r="D2587" s="74">
        <f t="shared" si="2"/>
        <v>23</v>
      </c>
      <c r="E2587" s="12">
        <f>IFERROR(VLOOKUP(A2587,'IDAR Meter Data'!$A:$B,2,1),"")</f>
        <v>174</v>
      </c>
      <c r="F2587" s="75">
        <f>IF(CECCZ="CZ03",'Outside Temp'!B2587,IF(CECCZ="CZ04",'Outside Temp'!B2588,IF(CECCZ="CZ12",'Outside Temp'!B2589, IF(CECCZ="CZ13",'Outside Temp'!B2590))))</f>
        <v>54</v>
      </c>
      <c r="G2587" s="12">
        <f t="shared" si="3"/>
        <v>1</v>
      </c>
    </row>
    <row r="2588" ht="15.75" customHeight="1">
      <c r="A2588" s="13">
        <v>42151.979166666664</v>
      </c>
      <c r="B2588" s="73">
        <f t="shared" si="1"/>
        <v>42151</v>
      </c>
      <c r="C2588" s="74">
        <f>IF(NewCustomer="Yes", IF(COUNTIF($I$2:$I$11,B2588)&gt;0,0,WEEKDAY(B2588,2)),IF(COUNTIF($I$2:$I$21,B2588)&gt;0,0,WEEKDAY(B2588,2)))</f>
        <v>3</v>
      </c>
      <c r="D2588" s="74">
        <f t="shared" si="2"/>
        <v>23</v>
      </c>
      <c r="E2588" s="12">
        <f>IFERROR(VLOOKUP(A2588,'IDAR Meter Data'!$A:$B,2,1),"")</f>
        <v>167</v>
      </c>
      <c r="F2588" s="75">
        <f>IF(CECCZ="CZ03",'Outside Temp'!B2588,IF(CECCZ="CZ04",'Outside Temp'!B2589,IF(CECCZ="CZ12",'Outside Temp'!B2590, IF(CECCZ="CZ13",'Outside Temp'!B2591))))</f>
        <v>54</v>
      </c>
      <c r="G2588" s="12">
        <f t="shared" si="3"/>
        <v>1</v>
      </c>
    </row>
    <row r="2589" ht="15.75" customHeight="1">
      <c r="A2589" s="13">
        <v>42151.989583333336</v>
      </c>
      <c r="B2589" s="73">
        <f t="shared" si="1"/>
        <v>42151</v>
      </c>
      <c r="C2589" s="74">
        <f>IF(NewCustomer="Yes", IF(COUNTIF($I$2:$I$11,B2589)&gt;0,0,WEEKDAY(B2589,2)),IF(COUNTIF($I$2:$I$21,B2589)&gt;0,0,WEEKDAY(B2589,2)))</f>
        <v>3</v>
      </c>
      <c r="D2589" s="74">
        <f t="shared" si="2"/>
        <v>23</v>
      </c>
      <c r="E2589" s="12">
        <f>IFERROR(VLOOKUP(A2589,'IDAR Meter Data'!$A:$B,2,1),"")</f>
        <v>174</v>
      </c>
      <c r="F2589" s="75">
        <f>IF(CECCZ="CZ03",'Outside Temp'!B2589,IF(CECCZ="CZ04",'Outside Temp'!B2590,IF(CECCZ="CZ12",'Outside Temp'!B2591, IF(CECCZ="CZ13",'Outside Temp'!B2592))))</f>
        <v>54</v>
      </c>
      <c r="G2589" s="12">
        <f t="shared" si="3"/>
        <v>1</v>
      </c>
    </row>
    <row r="2590" ht="15.75" customHeight="1">
      <c r="A2590" s="13">
        <v>42152.0</v>
      </c>
      <c r="B2590" s="73">
        <f t="shared" si="1"/>
        <v>42152</v>
      </c>
      <c r="C2590" s="74">
        <f>IF(NewCustomer="Yes", IF(COUNTIF($I$2:$I$11,B2590)&gt;0,0,WEEKDAY(B2590,2)),IF(COUNTIF($I$2:$I$21,B2590)&gt;0,0,WEEKDAY(B2590,2)))</f>
        <v>4</v>
      </c>
      <c r="D2590" s="74">
        <f t="shared" si="2"/>
        <v>0</v>
      </c>
      <c r="E2590" s="12">
        <f>IFERROR(VLOOKUP(A2590,'IDAR Meter Data'!$A:$B,2,1),"")</f>
        <v>163</v>
      </c>
      <c r="F2590" s="75">
        <f>IF(CECCZ="CZ03",'Outside Temp'!B2590,IF(CECCZ="CZ04",'Outside Temp'!B2591,IF(CECCZ="CZ12",'Outside Temp'!B2592, IF(CECCZ="CZ13",'Outside Temp'!B2593))))</f>
        <v>54</v>
      </c>
      <c r="G2590" s="12">
        <f t="shared" si="3"/>
        <v>1</v>
      </c>
    </row>
    <row r="2591" ht="15.75" customHeight="1">
      <c r="A2591" s="13">
        <v>42152.010416666664</v>
      </c>
      <c r="B2591" s="73">
        <f t="shared" si="1"/>
        <v>42152</v>
      </c>
      <c r="C2591" s="74">
        <f>IF(NewCustomer="Yes", IF(COUNTIF($I$2:$I$11,B2591)&gt;0,0,WEEKDAY(B2591,2)),IF(COUNTIF($I$2:$I$21,B2591)&gt;0,0,WEEKDAY(B2591,2)))</f>
        <v>4</v>
      </c>
      <c r="D2591" s="74">
        <f t="shared" si="2"/>
        <v>0</v>
      </c>
      <c r="E2591" s="12">
        <f>IFERROR(VLOOKUP(A2591,'IDAR Meter Data'!$A:$B,2,1),"")</f>
        <v>158</v>
      </c>
      <c r="F2591" s="75">
        <f>IF(CECCZ="CZ03",'Outside Temp'!B2591,IF(CECCZ="CZ04",'Outside Temp'!B2592,IF(CECCZ="CZ12",'Outside Temp'!B2593, IF(CECCZ="CZ13",'Outside Temp'!B2594))))</f>
        <v>54</v>
      </c>
      <c r="G2591" s="12">
        <f t="shared" si="3"/>
        <v>1</v>
      </c>
    </row>
    <row r="2592" ht="15.75" customHeight="1">
      <c r="A2592" s="13">
        <v>42152.020833333336</v>
      </c>
      <c r="B2592" s="73">
        <f t="shared" si="1"/>
        <v>42152</v>
      </c>
      <c r="C2592" s="74">
        <f>IF(NewCustomer="Yes", IF(COUNTIF($I$2:$I$11,B2592)&gt;0,0,WEEKDAY(B2592,2)),IF(COUNTIF($I$2:$I$21,B2592)&gt;0,0,WEEKDAY(B2592,2)))</f>
        <v>4</v>
      </c>
      <c r="D2592" s="74">
        <f t="shared" si="2"/>
        <v>0</v>
      </c>
      <c r="E2592" s="12">
        <f>IFERROR(VLOOKUP(A2592,'IDAR Meter Data'!$A:$B,2,1),"")</f>
        <v>158</v>
      </c>
      <c r="F2592" s="75">
        <f>IF(CECCZ="CZ03",'Outside Temp'!B2592,IF(CECCZ="CZ04",'Outside Temp'!B2593,IF(CECCZ="CZ12",'Outside Temp'!B2594, IF(CECCZ="CZ13",'Outside Temp'!B2595))))</f>
        <v>54</v>
      </c>
      <c r="G2592" s="12">
        <f t="shared" si="3"/>
        <v>1</v>
      </c>
    </row>
    <row r="2593" ht="15.75" customHeight="1">
      <c r="A2593" s="13">
        <v>42152.03125</v>
      </c>
      <c r="B2593" s="73">
        <f t="shared" si="1"/>
        <v>42152</v>
      </c>
      <c r="C2593" s="74">
        <f>IF(NewCustomer="Yes", IF(COUNTIF($I$2:$I$11,B2593)&gt;0,0,WEEKDAY(B2593,2)),IF(COUNTIF($I$2:$I$21,B2593)&gt;0,0,WEEKDAY(B2593,2)))</f>
        <v>4</v>
      </c>
      <c r="D2593" s="74">
        <f t="shared" si="2"/>
        <v>0</v>
      </c>
      <c r="E2593" s="12">
        <f>IFERROR(VLOOKUP(A2593,'IDAR Meter Data'!$A:$B,2,1),"")</f>
        <v>156</v>
      </c>
      <c r="F2593" s="75">
        <f>IF(CECCZ="CZ03",'Outside Temp'!B2593,IF(CECCZ="CZ04",'Outside Temp'!B2594,IF(CECCZ="CZ12",'Outside Temp'!B2595, IF(CECCZ="CZ13",'Outside Temp'!B2596))))</f>
        <v>54</v>
      </c>
      <c r="G2593" s="12">
        <f t="shared" si="3"/>
        <v>1</v>
      </c>
    </row>
    <row r="2594" ht="15.75" customHeight="1">
      <c r="A2594" s="13">
        <v>42152.041666666664</v>
      </c>
      <c r="B2594" s="73">
        <f t="shared" si="1"/>
        <v>42152</v>
      </c>
      <c r="C2594" s="74">
        <f>IF(NewCustomer="Yes", IF(COUNTIF($I$2:$I$11,B2594)&gt;0,0,WEEKDAY(B2594,2)),IF(COUNTIF($I$2:$I$21,B2594)&gt;0,0,WEEKDAY(B2594,2)))</f>
        <v>4</v>
      </c>
      <c r="D2594" s="74">
        <f t="shared" si="2"/>
        <v>1</v>
      </c>
      <c r="E2594" s="12">
        <f>IFERROR(VLOOKUP(A2594,'IDAR Meter Data'!$A:$B,2,1),"")</f>
        <v>166</v>
      </c>
      <c r="F2594" s="75">
        <f>IF(CECCZ="CZ03",'Outside Temp'!B2594,IF(CECCZ="CZ04",'Outside Temp'!B2595,IF(CECCZ="CZ12",'Outside Temp'!B2596, IF(CECCZ="CZ13",'Outside Temp'!B2597))))</f>
        <v>54</v>
      </c>
      <c r="G2594" s="12">
        <f t="shared" si="3"/>
        <v>1</v>
      </c>
    </row>
    <row r="2595" ht="15.75" customHeight="1">
      <c r="A2595" s="13">
        <v>42152.052083333336</v>
      </c>
      <c r="B2595" s="73">
        <f t="shared" si="1"/>
        <v>42152</v>
      </c>
      <c r="C2595" s="74">
        <f>IF(NewCustomer="Yes", IF(COUNTIF($I$2:$I$11,B2595)&gt;0,0,WEEKDAY(B2595,2)),IF(COUNTIF($I$2:$I$21,B2595)&gt;0,0,WEEKDAY(B2595,2)))</f>
        <v>4</v>
      </c>
      <c r="D2595" s="74">
        <f t="shared" si="2"/>
        <v>1</v>
      </c>
      <c r="E2595" s="12">
        <f>IFERROR(VLOOKUP(A2595,'IDAR Meter Data'!$A:$B,2,1),"")</f>
        <v>155</v>
      </c>
      <c r="F2595" s="75">
        <f>IF(CECCZ="CZ03",'Outside Temp'!B2595,IF(CECCZ="CZ04",'Outside Temp'!B2596,IF(CECCZ="CZ12",'Outside Temp'!B2597, IF(CECCZ="CZ13",'Outside Temp'!B2598))))</f>
        <v>54</v>
      </c>
      <c r="G2595" s="12">
        <f t="shared" si="3"/>
        <v>1</v>
      </c>
    </row>
    <row r="2596" ht="15.75" customHeight="1">
      <c r="A2596" s="13">
        <v>42152.0625</v>
      </c>
      <c r="B2596" s="73">
        <f t="shared" si="1"/>
        <v>42152</v>
      </c>
      <c r="C2596" s="74">
        <f>IF(NewCustomer="Yes", IF(COUNTIF($I$2:$I$11,B2596)&gt;0,0,WEEKDAY(B2596,2)),IF(COUNTIF($I$2:$I$21,B2596)&gt;0,0,WEEKDAY(B2596,2)))</f>
        <v>4</v>
      </c>
      <c r="D2596" s="74">
        <f t="shared" si="2"/>
        <v>1</v>
      </c>
      <c r="E2596" s="12">
        <f>IFERROR(VLOOKUP(A2596,'IDAR Meter Data'!$A:$B,2,1),"")</f>
        <v>156</v>
      </c>
      <c r="F2596" s="75">
        <f>IF(CECCZ="CZ03",'Outside Temp'!B2596,IF(CECCZ="CZ04",'Outside Temp'!B2597,IF(CECCZ="CZ12",'Outside Temp'!B2598, IF(CECCZ="CZ13",'Outside Temp'!B2599))))</f>
        <v>54</v>
      </c>
      <c r="G2596" s="12">
        <f t="shared" si="3"/>
        <v>1</v>
      </c>
    </row>
    <row r="2597" ht="15.75" customHeight="1">
      <c r="A2597" s="13">
        <v>42152.072916666664</v>
      </c>
      <c r="B2597" s="73">
        <f t="shared" si="1"/>
        <v>42152</v>
      </c>
      <c r="C2597" s="74">
        <f>IF(NewCustomer="Yes", IF(COUNTIF($I$2:$I$11,B2597)&gt;0,0,WEEKDAY(B2597,2)),IF(COUNTIF($I$2:$I$21,B2597)&gt;0,0,WEEKDAY(B2597,2)))</f>
        <v>4</v>
      </c>
      <c r="D2597" s="74">
        <f t="shared" si="2"/>
        <v>1</v>
      </c>
      <c r="E2597" s="12">
        <f>IFERROR(VLOOKUP(A2597,'IDAR Meter Data'!$A:$B,2,1),"")</f>
        <v>157</v>
      </c>
      <c r="F2597" s="75">
        <f>IF(CECCZ="CZ03",'Outside Temp'!B2597,IF(CECCZ="CZ04",'Outside Temp'!B2598,IF(CECCZ="CZ12",'Outside Temp'!B2599, IF(CECCZ="CZ13",'Outside Temp'!B2600))))</f>
        <v>54</v>
      </c>
      <c r="G2597" s="12">
        <f t="shared" si="3"/>
        <v>1</v>
      </c>
    </row>
    <row r="2598" ht="15.75" customHeight="1">
      <c r="A2598" s="13">
        <v>42152.083333333336</v>
      </c>
      <c r="B2598" s="73">
        <f t="shared" si="1"/>
        <v>42152</v>
      </c>
      <c r="C2598" s="74">
        <f>IF(NewCustomer="Yes", IF(COUNTIF($I$2:$I$11,B2598)&gt;0,0,WEEKDAY(B2598,2)),IF(COUNTIF($I$2:$I$21,B2598)&gt;0,0,WEEKDAY(B2598,2)))</f>
        <v>4</v>
      </c>
      <c r="D2598" s="74">
        <f t="shared" si="2"/>
        <v>2</v>
      </c>
      <c r="E2598" s="12">
        <f>IFERROR(VLOOKUP(A2598,'IDAR Meter Data'!$A:$B,2,1),"")</f>
        <v>158</v>
      </c>
      <c r="F2598" s="75">
        <f>IF(CECCZ="CZ03",'Outside Temp'!B2598,IF(CECCZ="CZ04",'Outside Temp'!B2599,IF(CECCZ="CZ12",'Outside Temp'!B2600, IF(CECCZ="CZ13",'Outside Temp'!B2601))))</f>
        <v>54</v>
      </c>
      <c r="G2598" s="12">
        <f t="shared" si="3"/>
        <v>1</v>
      </c>
    </row>
    <row r="2599" ht="15.75" customHeight="1">
      <c r="A2599" s="13">
        <v>42152.09375</v>
      </c>
      <c r="B2599" s="73">
        <f t="shared" si="1"/>
        <v>42152</v>
      </c>
      <c r="C2599" s="74">
        <f>IF(NewCustomer="Yes", IF(COUNTIF($I$2:$I$11,B2599)&gt;0,0,WEEKDAY(B2599,2)),IF(COUNTIF($I$2:$I$21,B2599)&gt;0,0,WEEKDAY(B2599,2)))</f>
        <v>4</v>
      </c>
      <c r="D2599" s="74">
        <f t="shared" si="2"/>
        <v>2</v>
      </c>
      <c r="E2599" s="12">
        <f>IFERROR(VLOOKUP(A2599,'IDAR Meter Data'!$A:$B,2,1),"")</f>
        <v>152</v>
      </c>
      <c r="F2599" s="75">
        <f>IF(CECCZ="CZ03",'Outside Temp'!B2599,IF(CECCZ="CZ04",'Outside Temp'!B2600,IF(CECCZ="CZ12",'Outside Temp'!B2601, IF(CECCZ="CZ13",'Outside Temp'!B2602))))</f>
        <v>54</v>
      </c>
      <c r="G2599" s="12">
        <f t="shared" si="3"/>
        <v>1</v>
      </c>
    </row>
    <row r="2600" ht="15.75" customHeight="1">
      <c r="A2600" s="13">
        <v>42152.104166666664</v>
      </c>
      <c r="B2600" s="73">
        <f t="shared" si="1"/>
        <v>42152</v>
      </c>
      <c r="C2600" s="74">
        <f>IF(NewCustomer="Yes", IF(COUNTIF($I$2:$I$11,B2600)&gt;0,0,WEEKDAY(B2600,2)),IF(COUNTIF($I$2:$I$21,B2600)&gt;0,0,WEEKDAY(B2600,2)))</f>
        <v>4</v>
      </c>
      <c r="D2600" s="74">
        <f t="shared" si="2"/>
        <v>2</v>
      </c>
      <c r="E2600" s="12">
        <f>IFERROR(VLOOKUP(A2600,'IDAR Meter Data'!$A:$B,2,1),"")</f>
        <v>160</v>
      </c>
      <c r="F2600" s="75">
        <f>IF(CECCZ="CZ03",'Outside Temp'!B2600,IF(CECCZ="CZ04",'Outside Temp'!B2601,IF(CECCZ="CZ12",'Outside Temp'!B2602, IF(CECCZ="CZ13",'Outside Temp'!B2603))))</f>
        <v>54</v>
      </c>
      <c r="G2600" s="12">
        <f t="shared" si="3"/>
        <v>1</v>
      </c>
    </row>
    <row r="2601" ht="15.75" customHeight="1">
      <c r="A2601" s="13">
        <v>42152.114583333336</v>
      </c>
      <c r="B2601" s="73">
        <f t="shared" si="1"/>
        <v>42152</v>
      </c>
      <c r="C2601" s="74">
        <f>IF(NewCustomer="Yes", IF(COUNTIF($I$2:$I$11,B2601)&gt;0,0,WEEKDAY(B2601,2)),IF(COUNTIF($I$2:$I$21,B2601)&gt;0,0,WEEKDAY(B2601,2)))</f>
        <v>4</v>
      </c>
      <c r="D2601" s="74">
        <f t="shared" si="2"/>
        <v>2</v>
      </c>
      <c r="E2601" s="12">
        <f>IFERROR(VLOOKUP(A2601,'IDAR Meter Data'!$A:$B,2,1),"")</f>
        <v>151</v>
      </c>
      <c r="F2601" s="75">
        <f>IF(CECCZ="CZ03",'Outside Temp'!B2601,IF(CECCZ="CZ04",'Outside Temp'!B2602,IF(CECCZ="CZ12",'Outside Temp'!B2603, IF(CECCZ="CZ13",'Outside Temp'!B2604))))</f>
        <v>54</v>
      </c>
      <c r="G2601" s="12">
        <f t="shared" si="3"/>
        <v>1</v>
      </c>
    </row>
    <row r="2602" ht="15.75" customHeight="1">
      <c r="A2602" s="13">
        <v>42152.125</v>
      </c>
      <c r="B2602" s="73">
        <f t="shared" si="1"/>
        <v>42152</v>
      </c>
      <c r="C2602" s="74">
        <f>IF(NewCustomer="Yes", IF(COUNTIF($I$2:$I$11,B2602)&gt;0,0,WEEKDAY(B2602,2)),IF(COUNTIF($I$2:$I$21,B2602)&gt;0,0,WEEKDAY(B2602,2)))</f>
        <v>4</v>
      </c>
      <c r="D2602" s="74">
        <f t="shared" si="2"/>
        <v>3</v>
      </c>
      <c r="E2602" s="12">
        <f>IFERROR(VLOOKUP(A2602,'IDAR Meter Data'!$A:$B,2,1),"")</f>
        <v>147</v>
      </c>
      <c r="F2602" s="75">
        <f>IF(CECCZ="CZ03",'Outside Temp'!B2602,IF(CECCZ="CZ04",'Outside Temp'!B2603,IF(CECCZ="CZ12",'Outside Temp'!B2604, IF(CECCZ="CZ13",'Outside Temp'!B2605))))</f>
        <v>53.93333333</v>
      </c>
      <c r="G2602" s="12">
        <f t="shared" si="3"/>
        <v>1</v>
      </c>
    </row>
    <row r="2603" ht="15.75" customHeight="1">
      <c r="A2603" s="13">
        <v>42152.135416666664</v>
      </c>
      <c r="B2603" s="73">
        <f t="shared" si="1"/>
        <v>42152</v>
      </c>
      <c r="C2603" s="74">
        <f>IF(NewCustomer="Yes", IF(COUNTIF($I$2:$I$11,B2603)&gt;0,0,WEEKDAY(B2603,2)),IF(COUNTIF($I$2:$I$21,B2603)&gt;0,0,WEEKDAY(B2603,2)))</f>
        <v>4</v>
      </c>
      <c r="D2603" s="74">
        <f t="shared" si="2"/>
        <v>3</v>
      </c>
      <c r="E2603" s="12">
        <f>IFERROR(VLOOKUP(A2603,'IDAR Meter Data'!$A:$B,2,1),"")</f>
        <v>148</v>
      </c>
      <c r="F2603" s="75">
        <f>IF(CECCZ="CZ03",'Outside Temp'!B2603,IF(CECCZ="CZ04",'Outside Temp'!B2604,IF(CECCZ="CZ12",'Outside Temp'!B2605, IF(CECCZ="CZ13",'Outside Temp'!B2606))))</f>
        <v>53.68333333</v>
      </c>
      <c r="G2603" s="12">
        <f t="shared" si="3"/>
        <v>1</v>
      </c>
    </row>
    <row r="2604" ht="15.75" customHeight="1">
      <c r="A2604" s="13">
        <v>42152.145833333336</v>
      </c>
      <c r="B2604" s="73">
        <f t="shared" si="1"/>
        <v>42152</v>
      </c>
      <c r="C2604" s="74">
        <f>IF(NewCustomer="Yes", IF(COUNTIF($I$2:$I$11,B2604)&gt;0,0,WEEKDAY(B2604,2)),IF(COUNTIF($I$2:$I$21,B2604)&gt;0,0,WEEKDAY(B2604,2)))</f>
        <v>4</v>
      </c>
      <c r="D2604" s="74">
        <f t="shared" si="2"/>
        <v>3</v>
      </c>
      <c r="E2604" s="12">
        <f>IFERROR(VLOOKUP(A2604,'IDAR Meter Data'!$A:$B,2,1),"")</f>
        <v>152</v>
      </c>
      <c r="F2604" s="75">
        <f>IF(CECCZ="CZ03",'Outside Temp'!B2604,IF(CECCZ="CZ04",'Outside Temp'!B2605,IF(CECCZ="CZ12",'Outside Temp'!B2606, IF(CECCZ="CZ13",'Outside Temp'!B2607))))</f>
        <v>53.43333333</v>
      </c>
      <c r="G2604" s="12">
        <f t="shared" si="3"/>
        <v>1</v>
      </c>
    </row>
    <row r="2605" ht="15.75" customHeight="1">
      <c r="A2605" s="13">
        <v>42152.15625</v>
      </c>
      <c r="B2605" s="73">
        <f t="shared" si="1"/>
        <v>42152</v>
      </c>
      <c r="C2605" s="74">
        <f>IF(NewCustomer="Yes", IF(COUNTIF($I$2:$I$11,B2605)&gt;0,0,WEEKDAY(B2605,2)),IF(COUNTIF($I$2:$I$21,B2605)&gt;0,0,WEEKDAY(B2605,2)))</f>
        <v>4</v>
      </c>
      <c r="D2605" s="74">
        <f t="shared" si="2"/>
        <v>3</v>
      </c>
      <c r="E2605" s="12">
        <f>IFERROR(VLOOKUP(A2605,'IDAR Meter Data'!$A:$B,2,1),"")</f>
        <v>164</v>
      </c>
      <c r="F2605" s="75">
        <f>IF(CECCZ="CZ03",'Outside Temp'!B2605,IF(CECCZ="CZ04",'Outside Temp'!B2606,IF(CECCZ="CZ12",'Outside Temp'!B2607, IF(CECCZ="CZ13",'Outside Temp'!B2608))))</f>
        <v>53.18333333</v>
      </c>
      <c r="G2605" s="12">
        <f t="shared" si="3"/>
        <v>1</v>
      </c>
    </row>
    <row r="2606" ht="15.75" customHeight="1">
      <c r="A2606" s="13">
        <v>42152.166666666664</v>
      </c>
      <c r="B2606" s="73">
        <f t="shared" si="1"/>
        <v>42152</v>
      </c>
      <c r="C2606" s="74">
        <f>IF(NewCustomer="Yes", IF(COUNTIF($I$2:$I$11,B2606)&gt;0,0,WEEKDAY(B2606,2)),IF(COUNTIF($I$2:$I$21,B2606)&gt;0,0,WEEKDAY(B2606,2)))</f>
        <v>4</v>
      </c>
      <c r="D2606" s="74">
        <f t="shared" si="2"/>
        <v>4</v>
      </c>
      <c r="E2606" s="12">
        <f>IFERROR(VLOOKUP(A2606,'IDAR Meter Data'!$A:$B,2,1),"")</f>
        <v>146</v>
      </c>
      <c r="F2606" s="75">
        <f>IF(CECCZ="CZ03",'Outside Temp'!B2606,IF(CECCZ="CZ04",'Outside Temp'!B2607,IF(CECCZ="CZ12",'Outside Temp'!B2608, IF(CECCZ="CZ13",'Outside Temp'!B2609))))</f>
        <v>53</v>
      </c>
      <c r="G2606" s="12">
        <f t="shared" si="3"/>
        <v>1</v>
      </c>
    </row>
    <row r="2607" ht="15.75" customHeight="1">
      <c r="A2607" s="13">
        <v>42152.177083333336</v>
      </c>
      <c r="B2607" s="73">
        <f t="shared" si="1"/>
        <v>42152</v>
      </c>
      <c r="C2607" s="74">
        <f>IF(NewCustomer="Yes", IF(COUNTIF($I$2:$I$11,B2607)&gt;0,0,WEEKDAY(B2607,2)),IF(COUNTIF($I$2:$I$21,B2607)&gt;0,0,WEEKDAY(B2607,2)))</f>
        <v>4</v>
      </c>
      <c r="D2607" s="74">
        <f t="shared" si="2"/>
        <v>4</v>
      </c>
      <c r="E2607" s="12">
        <f>IFERROR(VLOOKUP(A2607,'IDAR Meter Data'!$A:$B,2,1),"")</f>
        <v>152</v>
      </c>
      <c r="F2607" s="75">
        <f>IF(CECCZ="CZ03",'Outside Temp'!B2607,IF(CECCZ="CZ04",'Outside Temp'!B2608,IF(CECCZ="CZ12",'Outside Temp'!B2609, IF(CECCZ="CZ13",'Outside Temp'!B2610))))</f>
        <v>53</v>
      </c>
      <c r="G2607" s="12">
        <f t="shared" si="3"/>
        <v>1</v>
      </c>
    </row>
    <row r="2608" ht="15.75" customHeight="1">
      <c r="A2608" s="13">
        <v>42152.1875</v>
      </c>
      <c r="B2608" s="73">
        <f t="shared" si="1"/>
        <v>42152</v>
      </c>
      <c r="C2608" s="74">
        <f>IF(NewCustomer="Yes", IF(COUNTIF($I$2:$I$11,B2608)&gt;0,0,WEEKDAY(B2608,2)),IF(COUNTIF($I$2:$I$21,B2608)&gt;0,0,WEEKDAY(B2608,2)))</f>
        <v>4</v>
      </c>
      <c r="D2608" s="74">
        <f t="shared" si="2"/>
        <v>4</v>
      </c>
      <c r="E2608" s="12">
        <f>IFERROR(VLOOKUP(A2608,'IDAR Meter Data'!$A:$B,2,1),"")</f>
        <v>149</v>
      </c>
      <c r="F2608" s="75">
        <f>IF(CECCZ="CZ03",'Outside Temp'!B2608,IF(CECCZ="CZ04",'Outside Temp'!B2609,IF(CECCZ="CZ12",'Outside Temp'!B2610, IF(CECCZ="CZ13",'Outside Temp'!B2611))))</f>
        <v>53</v>
      </c>
      <c r="G2608" s="12">
        <f t="shared" si="3"/>
        <v>1</v>
      </c>
    </row>
    <row r="2609" ht="15.75" customHeight="1">
      <c r="A2609" s="13">
        <v>42152.197916666664</v>
      </c>
      <c r="B2609" s="73">
        <f t="shared" si="1"/>
        <v>42152</v>
      </c>
      <c r="C2609" s="74">
        <f>IF(NewCustomer="Yes", IF(COUNTIF($I$2:$I$11,B2609)&gt;0,0,WEEKDAY(B2609,2)),IF(COUNTIF($I$2:$I$21,B2609)&gt;0,0,WEEKDAY(B2609,2)))</f>
        <v>4</v>
      </c>
      <c r="D2609" s="74">
        <f t="shared" si="2"/>
        <v>4</v>
      </c>
      <c r="E2609" s="12">
        <f>IFERROR(VLOOKUP(A2609,'IDAR Meter Data'!$A:$B,2,1),"")</f>
        <v>148</v>
      </c>
      <c r="F2609" s="75">
        <f>IF(CECCZ="CZ03",'Outside Temp'!B2609,IF(CECCZ="CZ04",'Outside Temp'!B2610,IF(CECCZ="CZ12",'Outside Temp'!B2611, IF(CECCZ="CZ13",'Outside Temp'!B2612))))</f>
        <v>53</v>
      </c>
      <c r="G2609" s="12">
        <f t="shared" si="3"/>
        <v>1</v>
      </c>
    </row>
    <row r="2610" ht="15.75" customHeight="1">
      <c r="A2610" s="13">
        <v>42152.208333333336</v>
      </c>
      <c r="B2610" s="73">
        <f t="shared" si="1"/>
        <v>42152</v>
      </c>
      <c r="C2610" s="74">
        <f>IF(NewCustomer="Yes", IF(COUNTIF($I$2:$I$11,B2610)&gt;0,0,WEEKDAY(B2610,2)),IF(COUNTIF($I$2:$I$21,B2610)&gt;0,0,WEEKDAY(B2610,2)))</f>
        <v>4</v>
      </c>
      <c r="D2610" s="74">
        <f t="shared" si="2"/>
        <v>5</v>
      </c>
      <c r="E2610" s="12">
        <f>IFERROR(VLOOKUP(A2610,'IDAR Meter Data'!$A:$B,2,1),"")</f>
        <v>157</v>
      </c>
      <c r="F2610" s="75">
        <f>IF(CECCZ="CZ03",'Outside Temp'!B2610,IF(CECCZ="CZ04",'Outside Temp'!B2611,IF(CECCZ="CZ12",'Outside Temp'!B2612, IF(CECCZ="CZ13",'Outside Temp'!B2613))))</f>
        <v>53</v>
      </c>
      <c r="G2610" s="12">
        <f t="shared" si="3"/>
        <v>1</v>
      </c>
    </row>
    <row r="2611" ht="15.75" customHeight="1">
      <c r="A2611" s="13">
        <v>42152.21875</v>
      </c>
      <c r="B2611" s="73">
        <f t="shared" si="1"/>
        <v>42152</v>
      </c>
      <c r="C2611" s="74">
        <f>IF(NewCustomer="Yes", IF(COUNTIF($I$2:$I$11,B2611)&gt;0,0,WEEKDAY(B2611,2)),IF(COUNTIF($I$2:$I$21,B2611)&gt;0,0,WEEKDAY(B2611,2)))</f>
        <v>4</v>
      </c>
      <c r="D2611" s="74">
        <f t="shared" si="2"/>
        <v>5</v>
      </c>
      <c r="E2611" s="12">
        <f>IFERROR(VLOOKUP(A2611,'IDAR Meter Data'!$A:$B,2,1),"")</f>
        <v>157</v>
      </c>
      <c r="F2611" s="75">
        <f>IF(CECCZ="CZ03",'Outside Temp'!B2611,IF(CECCZ="CZ04",'Outside Temp'!B2612,IF(CECCZ="CZ12",'Outside Temp'!B2613, IF(CECCZ="CZ13",'Outside Temp'!B2614))))</f>
        <v>53</v>
      </c>
      <c r="G2611" s="12">
        <f t="shared" si="3"/>
        <v>1</v>
      </c>
    </row>
    <row r="2612" ht="15.75" customHeight="1">
      <c r="A2612" s="13">
        <v>42152.229166666664</v>
      </c>
      <c r="B2612" s="73">
        <f t="shared" si="1"/>
        <v>42152</v>
      </c>
      <c r="C2612" s="74">
        <f>IF(NewCustomer="Yes", IF(COUNTIF($I$2:$I$11,B2612)&gt;0,0,WEEKDAY(B2612,2)),IF(COUNTIF($I$2:$I$21,B2612)&gt;0,0,WEEKDAY(B2612,2)))</f>
        <v>4</v>
      </c>
      <c r="D2612" s="74">
        <f t="shared" si="2"/>
        <v>5</v>
      </c>
      <c r="E2612" s="12">
        <f>IFERROR(VLOOKUP(A2612,'IDAR Meter Data'!$A:$B,2,1),"")</f>
        <v>145</v>
      </c>
      <c r="F2612" s="75">
        <f>IF(CECCZ="CZ03",'Outside Temp'!B2612,IF(CECCZ="CZ04",'Outside Temp'!B2613,IF(CECCZ="CZ12",'Outside Temp'!B2614, IF(CECCZ="CZ13",'Outside Temp'!B2615))))</f>
        <v>53</v>
      </c>
      <c r="G2612" s="12">
        <f t="shared" si="3"/>
        <v>1</v>
      </c>
    </row>
    <row r="2613" ht="15.75" customHeight="1">
      <c r="A2613" s="13">
        <v>42152.239583333336</v>
      </c>
      <c r="B2613" s="73">
        <f t="shared" si="1"/>
        <v>42152</v>
      </c>
      <c r="C2613" s="74">
        <f>IF(NewCustomer="Yes", IF(COUNTIF($I$2:$I$11,B2613)&gt;0,0,WEEKDAY(B2613,2)),IF(COUNTIF($I$2:$I$21,B2613)&gt;0,0,WEEKDAY(B2613,2)))</f>
        <v>4</v>
      </c>
      <c r="D2613" s="74">
        <f t="shared" si="2"/>
        <v>5</v>
      </c>
      <c r="E2613" s="12">
        <f>IFERROR(VLOOKUP(A2613,'IDAR Meter Data'!$A:$B,2,1),"")</f>
        <v>145</v>
      </c>
      <c r="F2613" s="75">
        <f>IF(CECCZ="CZ03",'Outside Temp'!B2613,IF(CECCZ="CZ04",'Outside Temp'!B2614,IF(CECCZ="CZ12",'Outside Temp'!B2615, IF(CECCZ="CZ13",'Outside Temp'!B2616))))</f>
        <v>53</v>
      </c>
      <c r="G2613" s="12">
        <f t="shared" si="3"/>
        <v>1</v>
      </c>
    </row>
    <row r="2614" ht="15.75" customHeight="1">
      <c r="A2614" s="13">
        <v>42152.25</v>
      </c>
      <c r="B2614" s="73">
        <f t="shared" si="1"/>
        <v>42152</v>
      </c>
      <c r="C2614" s="74">
        <f>IF(NewCustomer="Yes", IF(COUNTIF($I$2:$I$11,B2614)&gt;0,0,WEEKDAY(B2614,2)),IF(COUNTIF($I$2:$I$21,B2614)&gt;0,0,WEEKDAY(B2614,2)))</f>
        <v>4</v>
      </c>
      <c r="D2614" s="74">
        <f t="shared" si="2"/>
        <v>6</v>
      </c>
      <c r="E2614" s="12">
        <f>IFERROR(VLOOKUP(A2614,'IDAR Meter Data'!$A:$B,2,1),"")</f>
        <v>148</v>
      </c>
      <c r="F2614" s="75">
        <f>IF(CECCZ="CZ03",'Outside Temp'!B2614,IF(CECCZ="CZ04",'Outside Temp'!B2615,IF(CECCZ="CZ12",'Outside Temp'!B2616, IF(CECCZ="CZ13",'Outside Temp'!B2617))))</f>
        <v>53</v>
      </c>
      <c r="G2614" s="12">
        <f t="shared" si="3"/>
        <v>1</v>
      </c>
    </row>
    <row r="2615" ht="15.75" customHeight="1">
      <c r="A2615" s="13">
        <v>42152.260416666664</v>
      </c>
      <c r="B2615" s="73">
        <f t="shared" si="1"/>
        <v>42152</v>
      </c>
      <c r="C2615" s="74">
        <f>IF(NewCustomer="Yes", IF(COUNTIF($I$2:$I$11,B2615)&gt;0,0,WEEKDAY(B2615,2)),IF(COUNTIF($I$2:$I$21,B2615)&gt;0,0,WEEKDAY(B2615,2)))</f>
        <v>4</v>
      </c>
      <c r="D2615" s="74">
        <f t="shared" si="2"/>
        <v>6</v>
      </c>
      <c r="E2615" s="12">
        <f>IFERROR(VLOOKUP(A2615,'IDAR Meter Data'!$A:$B,2,1),"")</f>
        <v>162</v>
      </c>
      <c r="F2615" s="75">
        <f>IF(CECCZ="CZ03",'Outside Temp'!B2615,IF(CECCZ="CZ04",'Outside Temp'!B2616,IF(CECCZ="CZ12",'Outside Temp'!B2617, IF(CECCZ="CZ13",'Outside Temp'!B2618))))</f>
        <v>53</v>
      </c>
      <c r="G2615" s="12">
        <f t="shared" si="3"/>
        <v>1</v>
      </c>
    </row>
    <row r="2616" ht="15.75" customHeight="1">
      <c r="A2616" s="13">
        <v>42152.270833333336</v>
      </c>
      <c r="B2616" s="73">
        <f t="shared" si="1"/>
        <v>42152</v>
      </c>
      <c r="C2616" s="74">
        <f>IF(NewCustomer="Yes", IF(COUNTIF($I$2:$I$11,B2616)&gt;0,0,WEEKDAY(B2616,2)),IF(COUNTIF($I$2:$I$21,B2616)&gt;0,0,WEEKDAY(B2616,2)))</f>
        <v>4</v>
      </c>
      <c r="D2616" s="74">
        <f t="shared" si="2"/>
        <v>6</v>
      </c>
      <c r="E2616" s="12">
        <f>IFERROR(VLOOKUP(A2616,'IDAR Meter Data'!$A:$B,2,1),"")</f>
        <v>146</v>
      </c>
      <c r="F2616" s="75">
        <f>IF(CECCZ="CZ03",'Outside Temp'!B2616,IF(CECCZ="CZ04",'Outside Temp'!B2617,IF(CECCZ="CZ12",'Outside Temp'!B2618, IF(CECCZ="CZ13",'Outside Temp'!B2619))))</f>
        <v>53</v>
      </c>
      <c r="G2616" s="12">
        <f t="shared" si="3"/>
        <v>1</v>
      </c>
    </row>
    <row r="2617" ht="15.75" customHeight="1">
      <c r="A2617" s="13">
        <v>42152.28125</v>
      </c>
      <c r="B2617" s="73">
        <f t="shared" si="1"/>
        <v>42152</v>
      </c>
      <c r="C2617" s="74">
        <f>IF(NewCustomer="Yes", IF(COUNTIF($I$2:$I$11,B2617)&gt;0,0,WEEKDAY(B2617,2)),IF(COUNTIF($I$2:$I$21,B2617)&gt;0,0,WEEKDAY(B2617,2)))</f>
        <v>4</v>
      </c>
      <c r="D2617" s="74">
        <f t="shared" si="2"/>
        <v>6</v>
      </c>
      <c r="E2617" s="12">
        <f>IFERROR(VLOOKUP(A2617,'IDAR Meter Data'!$A:$B,2,1),"")</f>
        <v>159</v>
      </c>
      <c r="F2617" s="75">
        <f>IF(CECCZ="CZ03",'Outside Temp'!B2617,IF(CECCZ="CZ04",'Outside Temp'!B2618,IF(CECCZ="CZ12",'Outside Temp'!B2619, IF(CECCZ="CZ13",'Outside Temp'!B2620))))</f>
        <v>53</v>
      </c>
      <c r="G2617" s="12">
        <f t="shared" si="3"/>
        <v>1</v>
      </c>
    </row>
    <row r="2618" ht="15.75" customHeight="1">
      <c r="A2618" s="13">
        <v>42152.291666666664</v>
      </c>
      <c r="B2618" s="73">
        <f t="shared" si="1"/>
        <v>42152</v>
      </c>
      <c r="C2618" s="74">
        <f>IF(NewCustomer="Yes", IF(COUNTIF($I$2:$I$11,B2618)&gt;0,0,WEEKDAY(B2618,2)),IF(COUNTIF($I$2:$I$21,B2618)&gt;0,0,WEEKDAY(B2618,2)))</f>
        <v>4</v>
      </c>
      <c r="D2618" s="74">
        <f t="shared" si="2"/>
        <v>7</v>
      </c>
      <c r="E2618" s="12">
        <f>IFERROR(VLOOKUP(A2618,'IDAR Meter Data'!$A:$B,2,1),"")</f>
        <v>149</v>
      </c>
      <c r="F2618" s="75">
        <f>IF(CECCZ="CZ03",'Outside Temp'!B2618,IF(CECCZ="CZ04",'Outside Temp'!B2619,IF(CECCZ="CZ12",'Outside Temp'!B2620, IF(CECCZ="CZ13",'Outside Temp'!B2621))))</f>
        <v>53.06666667</v>
      </c>
      <c r="G2618" s="12">
        <f t="shared" si="3"/>
        <v>1</v>
      </c>
    </row>
    <row r="2619" ht="15.75" customHeight="1">
      <c r="A2619" s="13">
        <v>42152.302083333336</v>
      </c>
      <c r="B2619" s="73">
        <f t="shared" si="1"/>
        <v>42152</v>
      </c>
      <c r="C2619" s="74">
        <f>IF(NewCustomer="Yes", IF(COUNTIF($I$2:$I$11,B2619)&gt;0,0,WEEKDAY(B2619,2)),IF(COUNTIF($I$2:$I$21,B2619)&gt;0,0,WEEKDAY(B2619,2)))</f>
        <v>4</v>
      </c>
      <c r="D2619" s="74">
        <f t="shared" si="2"/>
        <v>7</v>
      </c>
      <c r="E2619" s="12">
        <f>IFERROR(VLOOKUP(A2619,'IDAR Meter Data'!$A:$B,2,1),"")</f>
        <v>153</v>
      </c>
      <c r="F2619" s="75">
        <f>IF(CECCZ="CZ03",'Outside Temp'!B2619,IF(CECCZ="CZ04",'Outside Temp'!B2620,IF(CECCZ="CZ12",'Outside Temp'!B2621, IF(CECCZ="CZ13",'Outside Temp'!B2622))))</f>
        <v>53.31666667</v>
      </c>
      <c r="G2619" s="12">
        <f t="shared" si="3"/>
        <v>1</v>
      </c>
    </row>
    <row r="2620" ht="15.75" customHeight="1">
      <c r="A2620" s="13">
        <v>42152.3125</v>
      </c>
      <c r="B2620" s="73">
        <f t="shared" si="1"/>
        <v>42152</v>
      </c>
      <c r="C2620" s="74">
        <f>IF(NewCustomer="Yes", IF(COUNTIF($I$2:$I$11,B2620)&gt;0,0,WEEKDAY(B2620,2)),IF(COUNTIF($I$2:$I$21,B2620)&gt;0,0,WEEKDAY(B2620,2)))</f>
        <v>4</v>
      </c>
      <c r="D2620" s="74">
        <f t="shared" si="2"/>
        <v>7</v>
      </c>
      <c r="E2620" s="12">
        <f>IFERROR(VLOOKUP(A2620,'IDAR Meter Data'!$A:$B,2,1),"")</f>
        <v>143</v>
      </c>
      <c r="F2620" s="75">
        <f>IF(CECCZ="CZ03",'Outside Temp'!B2620,IF(CECCZ="CZ04",'Outside Temp'!B2621,IF(CECCZ="CZ12",'Outside Temp'!B2622, IF(CECCZ="CZ13",'Outside Temp'!B2623))))</f>
        <v>53.56666667</v>
      </c>
      <c r="G2620" s="12">
        <f t="shared" si="3"/>
        <v>1</v>
      </c>
    </row>
    <row r="2621" ht="15.75" customHeight="1">
      <c r="A2621" s="13">
        <v>42152.322916666664</v>
      </c>
      <c r="B2621" s="73">
        <f t="shared" si="1"/>
        <v>42152</v>
      </c>
      <c r="C2621" s="74">
        <f>IF(NewCustomer="Yes", IF(COUNTIF($I$2:$I$11,B2621)&gt;0,0,WEEKDAY(B2621,2)),IF(COUNTIF($I$2:$I$21,B2621)&gt;0,0,WEEKDAY(B2621,2)))</f>
        <v>4</v>
      </c>
      <c r="D2621" s="74">
        <f t="shared" si="2"/>
        <v>7</v>
      </c>
      <c r="E2621" s="12">
        <f>IFERROR(VLOOKUP(A2621,'IDAR Meter Data'!$A:$B,2,1),"")</f>
        <v>161</v>
      </c>
      <c r="F2621" s="75">
        <f>IF(CECCZ="CZ03",'Outside Temp'!B2621,IF(CECCZ="CZ04",'Outside Temp'!B2622,IF(CECCZ="CZ12",'Outside Temp'!B2623, IF(CECCZ="CZ13",'Outside Temp'!B2624))))</f>
        <v>53.81666667</v>
      </c>
      <c r="G2621" s="12">
        <f t="shared" si="3"/>
        <v>1</v>
      </c>
    </row>
    <row r="2622" ht="15.75" customHeight="1">
      <c r="A2622" s="13">
        <v>42152.333333333336</v>
      </c>
      <c r="B2622" s="73">
        <f t="shared" si="1"/>
        <v>42152</v>
      </c>
      <c r="C2622" s="74">
        <f>IF(NewCustomer="Yes", IF(COUNTIF($I$2:$I$11,B2622)&gt;0,0,WEEKDAY(B2622,2)),IF(COUNTIF($I$2:$I$21,B2622)&gt;0,0,WEEKDAY(B2622,2)))</f>
        <v>4</v>
      </c>
      <c r="D2622" s="74">
        <f t="shared" si="2"/>
        <v>8</v>
      </c>
      <c r="E2622" s="12">
        <f>IFERROR(VLOOKUP(A2622,'IDAR Meter Data'!$A:$B,2,1),"")</f>
        <v>168</v>
      </c>
      <c r="F2622" s="75">
        <f>IF(CECCZ="CZ03",'Outside Temp'!B2622,IF(CECCZ="CZ04",'Outside Temp'!B2623,IF(CECCZ="CZ12",'Outside Temp'!B2624, IF(CECCZ="CZ13",'Outside Temp'!B2625))))</f>
        <v>54.13333333</v>
      </c>
      <c r="G2622" s="12">
        <f t="shared" si="3"/>
        <v>1</v>
      </c>
    </row>
    <row r="2623" ht="15.75" customHeight="1">
      <c r="A2623" s="13">
        <v>42152.34375</v>
      </c>
      <c r="B2623" s="73">
        <f t="shared" si="1"/>
        <v>42152</v>
      </c>
      <c r="C2623" s="74">
        <f>IF(NewCustomer="Yes", IF(COUNTIF($I$2:$I$11,B2623)&gt;0,0,WEEKDAY(B2623,2)),IF(COUNTIF($I$2:$I$21,B2623)&gt;0,0,WEEKDAY(B2623,2)))</f>
        <v>4</v>
      </c>
      <c r="D2623" s="74">
        <f t="shared" si="2"/>
        <v>8</v>
      </c>
      <c r="E2623" s="12">
        <f>IFERROR(VLOOKUP(A2623,'IDAR Meter Data'!$A:$B,2,1),"")</f>
        <v>166</v>
      </c>
      <c r="F2623" s="75">
        <f>IF(CECCZ="CZ03",'Outside Temp'!B2623,IF(CECCZ="CZ04",'Outside Temp'!B2624,IF(CECCZ="CZ12",'Outside Temp'!B2625, IF(CECCZ="CZ13",'Outside Temp'!B2626))))</f>
        <v>54.63333333</v>
      </c>
      <c r="G2623" s="12">
        <f t="shared" si="3"/>
        <v>1</v>
      </c>
    </row>
    <row r="2624" ht="15.75" customHeight="1">
      <c r="A2624" s="13">
        <v>42152.354166666664</v>
      </c>
      <c r="B2624" s="73">
        <f t="shared" si="1"/>
        <v>42152</v>
      </c>
      <c r="C2624" s="74">
        <f>IF(NewCustomer="Yes", IF(COUNTIF($I$2:$I$11,B2624)&gt;0,0,WEEKDAY(B2624,2)),IF(COUNTIF($I$2:$I$21,B2624)&gt;0,0,WEEKDAY(B2624,2)))</f>
        <v>4</v>
      </c>
      <c r="D2624" s="74">
        <f t="shared" si="2"/>
        <v>8</v>
      </c>
      <c r="E2624" s="12">
        <f>IFERROR(VLOOKUP(A2624,'IDAR Meter Data'!$A:$B,2,1),"")</f>
        <v>163</v>
      </c>
      <c r="F2624" s="75">
        <f>IF(CECCZ="CZ03",'Outside Temp'!B2624,IF(CECCZ="CZ04",'Outside Temp'!B2625,IF(CECCZ="CZ12",'Outside Temp'!B2626, IF(CECCZ="CZ13",'Outside Temp'!B2627))))</f>
        <v>55.13333333</v>
      </c>
      <c r="G2624" s="12">
        <f t="shared" si="3"/>
        <v>1</v>
      </c>
    </row>
    <row r="2625" ht="15.75" customHeight="1">
      <c r="A2625" s="13">
        <v>42152.364583333336</v>
      </c>
      <c r="B2625" s="73">
        <f t="shared" si="1"/>
        <v>42152</v>
      </c>
      <c r="C2625" s="74">
        <f>IF(NewCustomer="Yes", IF(COUNTIF($I$2:$I$11,B2625)&gt;0,0,WEEKDAY(B2625,2)),IF(COUNTIF($I$2:$I$21,B2625)&gt;0,0,WEEKDAY(B2625,2)))</f>
        <v>4</v>
      </c>
      <c r="D2625" s="74">
        <f t="shared" si="2"/>
        <v>8</v>
      </c>
      <c r="E2625" s="12">
        <f>IFERROR(VLOOKUP(A2625,'IDAR Meter Data'!$A:$B,2,1),"")</f>
        <v>177</v>
      </c>
      <c r="F2625" s="75">
        <f>IF(CECCZ="CZ03",'Outside Temp'!B2625,IF(CECCZ="CZ04",'Outside Temp'!B2626,IF(CECCZ="CZ12",'Outside Temp'!B2627, IF(CECCZ="CZ13",'Outside Temp'!B2628))))</f>
        <v>55.63333333</v>
      </c>
      <c r="G2625" s="12">
        <f t="shared" si="3"/>
        <v>1</v>
      </c>
    </row>
    <row r="2626" ht="15.75" customHeight="1">
      <c r="A2626" s="13">
        <v>42152.375</v>
      </c>
      <c r="B2626" s="73">
        <f t="shared" si="1"/>
        <v>42152</v>
      </c>
      <c r="C2626" s="74">
        <f>IF(NewCustomer="Yes", IF(COUNTIF($I$2:$I$11,B2626)&gt;0,0,WEEKDAY(B2626,2)),IF(COUNTIF($I$2:$I$21,B2626)&gt;0,0,WEEKDAY(B2626,2)))</f>
        <v>4</v>
      </c>
      <c r="D2626" s="74">
        <f t="shared" si="2"/>
        <v>9</v>
      </c>
      <c r="E2626" s="12">
        <f>IFERROR(VLOOKUP(A2626,'IDAR Meter Data'!$A:$B,2,1),"")</f>
        <v>195</v>
      </c>
      <c r="F2626" s="75">
        <f>IF(CECCZ="CZ03",'Outside Temp'!B2626,IF(CECCZ="CZ04",'Outside Temp'!B2627,IF(CECCZ="CZ12",'Outside Temp'!B2628, IF(CECCZ="CZ13",'Outside Temp'!B2629))))</f>
        <v>55.92156863</v>
      </c>
      <c r="G2626" s="12">
        <f t="shared" si="3"/>
        <v>1</v>
      </c>
    </row>
    <row r="2627" ht="15.75" customHeight="1">
      <c r="A2627" s="13">
        <v>42152.385416666664</v>
      </c>
      <c r="B2627" s="73">
        <f t="shared" si="1"/>
        <v>42152</v>
      </c>
      <c r="C2627" s="74">
        <f>IF(NewCustomer="Yes", IF(COUNTIF($I$2:$I$11,B2627)&gt;0,0,WEEKDAY(B2627,2)),IF(COUNTIF($I$2:$I$21,B2627)&gt;0,0,WEEKDAY(B2627,2)))</f>
        <v>4</v>
      </c>
      <c r="D2627" s="74">
        <f t="shared" si="2"/>
        <v>9</v>
      </c>
      <c r="E2627" s="12">
        <f>IFERROR(VLOOKUP(A2627,'IDAR Meter Data'!$A:$B,2,1),"")</f>
        <v>184</v>
      </c>
      <c r="F2627" s="75">
        <f>IF(CECCZ="CZ03",'Outside Temp'!B2627,IF(CECCZ="CZ04",'Outside Temp'!B2628,IF(CECCZ="CZ12",'Outside Temp'!B2629, IF(CECCZ="CZ13",'Outside Temp'!B2630))))</f>
        <v>55.62745098</v>
      </c>
      <c r="G2627" s="12">
        <f t="shared" si="3"/>
        <v>1</v>
      </c>
    </row>
    <row r="2628" ht="15.75" customHeight="1">
      <c r="A2628" s="13">
        <v>42152.395833333336</v>
      </c>
      <c r="B2628" s="73">
        <f t="shared" si="1"/>
        <v>42152</v>
      </c>
      <c r="C2628" s="74">
        <f>IF(NewCustomer="Yes", IF(COUNTIF($I$2:$I$11,B2628)&gt;0,0,WEEKDAY(B2628,2)),IF(COUNTIF($I$2:$I$21,B2628)&gt;0,0,WEEKDAY(B2628,2)))</f>
        <v>4</v>
      </c>
      <c r="D2628" s="74">
        <f t="shared" si="2"/>
        <v>9</v>
      </c>
      <c r="E2628" s="12">
        <f>IFERROR(VLOOKUP(A2628,'IDAR Meter Data'!$A:$B,2,1),"")</f>
        <v>188</v>
      </c>
      <c r="F2628" s="75">
        <f>IF(CECCZ="CZ03",'Outside Temp'!B2628,IF(CECCZ="CZ04",'Outside Temp'!B2629,IF(CECCZ="CZ12",'Outside Temp'!B2630, IF(CECCZ="CZ13",'Outside Temp'!B2631))))</f>
        <v>55.33333333</v>
      </c>
      <c r="G2628" s="12">
        <f t="shared" si="3"/>
        <v>1</v>
      </c>
    </row>
    <row r="2629" ht="15.75" customHeight="1">
      <c r="A2629" s="13">
        <v>42152.40625</v>
      </c>
      <c r="B2629" s="73">
        <f t="shared" si="1"/>
        <v>42152</v>
      </c>
      <c r="C2629" s="74">
        <f>IF(NewCustomer="Yes", IF(COUNTIF($I$2:$I$11,B2629)&gt;0,0,WEEKDAY(B2629,2)),IF(COUNTIF($I$2:$I$21,B2629)&gt;0,0,WEEKDAY(B2629,2)))</f>
        <v>4</v>
      </c>
      <c r="D2629" s="74">
        <f t="shared" si="2"/>
        <v>9</v>
      </c>
      <c r="E2629" s="12">
        <f>IFERROR(VLOOKUP(A2629,'IDAR Meter Data'!$A:$B,2,1),"")</f>
        <v>213</v>
      </c>
      <c r="F2629" s="75">
        <f>IF(CECCZ="CZ03",'Outside Temp'!B2629,IF(CECCZ="CZ04",'Outside Temp'!B2630,IF(CECCZ="CZ12",'Outside Temp'!B2631, IF(CECCZ="CZ13",'Outside Temp'!B2632))))</f>
        <v>55.03921569</v>
      </c>
      <c r="G2629" s="12">
        <f t="shared" si="3"/>
        <v>1</v>
      </c>
    </row>
    <row r="2630" ht="15.75" customHeight="1">
      <c r="A2630" s="13">
        <v>42152.416666666664</v>
      </c>
      <c r="B2630" s="73">
        <f t="shared" si="1"/>
        <v>42152</v>
      </c>
      <c r="C2630" s="74">
        <f>IF(NewCustomer="Yes", IF(COUNTIF($I$2:$I$11,B2630)&gt;0,0,WEEKDAY(B2630,2)),IF(COUNTIF($I$2:$I$21,B2630)&gt;0,0,WEEKDAY(B2630,2)))</f>
        <v>4</v>
      </c>
      <c r="D2630" s="74">
        <f t="shared" si="2"/>
        <v>10</v>
      </c>
      <c r="E2630" s="12">
        <f>IFERROR(VLOOKUP(A2630,'IDAR Meter Data'!$A:$B,2,1),"")</f>
        <v>225</v>
      </c>
      <c r="F2630" s="75">
        <f>IF(CECCZ="CZ03",'Outside Temp'!B2630,IF(CECCZ="CZ04",'Outside Temp'!B2631,IF(CECCZ="CZ12",'Outside Temp'!B2632, IF(CECCZ="CZ13",'Outside Temp'!B2633))))</f>
        <v>56.13333333</v>
      </c>
      <c r="G2630" s="12">
        <f t="shared" si="3"/>
        <v>1</v>
      </c>
    </row>
    <row r="2631" ht="15.75" customHeight="1">
      <c r="A2631" s="13">
        <v>42152.427083333336</v>
      </c>
      <c r="B2631" s="73">
        <f t="shared" si="1"/>
        <v>42152</v>
      </c>
      <c r="C2631" s="74">
        <f>IF(NewCustomer="Yes", IF(COUNTIF($I$2:$I$11,B2631)&gt;0,0,WEEKDAY(B2631,2)),IF(COUNTIF($I$2:$I$21,B2631)&gt;0,0,WEEKDAY(B2631,2)))</f>
        <v>4</v>
      </c>
      <c r="D2631" s="74">
        <f t="shared" si="2"/>
        <v>10</v>
      </c>
      <c r="E2631" s="12">
        <f>IFERROR(VLOOKUP(A2631,'IDAR Meter Data'!$A:$B,2,1),"")</f>
        <v>238</v>
      </c>
      <c r="F2631" s="75">
        <f>IF(CECCZ="CZ03",'Outside Temp'!B2631,IF(CECCZ="CZ04",'Outside Temp'!B2632,IF(CECCZ="CZ12",'Outside Temp'!B2633, IF(CECCZ="CZ13",'Outside Temp'!B2634))))</f>
        <v>56.63333333</v>
      </c>
      <c r="G2631" s="12">
        <f t="shared" si="3"/>
        <v>1</v>
      </c>
    </row>
    <row r="2632" ht="15.75" customHeight="1">
      <c r="A2632" s="13">
        <v>42152.4375</v>
      </c>
      <c r="B2632" s="73">
        <f t="shared" si="1"/>
        <v>42152</v>
      </c>
      <c r="C2632" s="74">
        <f>IF(NewCustomer="Yes", IF(COUNTIF($I$2:$I$11,B2632)&gt;0,0,WEEKDAY(B2632,2)),IF(COUNTIF($I$2:$I$21,B2632)&gt;0,0,WEEKDAY(B2632,2)))</f>
        <v>4</v>
      </c>
      <c r="D2632" s="74">
        <f t="shared" si="2"/>
        <v>10</v>
      </c>
      <c r="E2632" s="12">
        <f>IFERROR(VLOOKUP(A2632,'IDAR Meter Data'!$A:$B,2,1),"")</f>
        <v>219</v>
      </c>
      <c r="F2632" s="75">
        <f>IF(CECCZ="CZ03",'Outside Temp'!B2632,IF(CECCZ="CZ04",'Outside Temp'!B2633,IF(CECCZ="CZ12",'Outside Temp'!B2634, IF(CECCZ="CZ13",'Outside Temp'!B2635))))</f>
        <v>57.13333333</v>
      </c>
      <c r="G2632" s="12">
        <f t="shared" si="3"/>
        <v>1</v>
      </c>
    </row>
    <row r="2633" ht="15.75" customHeight="1">
      <c r="A2633" s="13">
        <v>42152.447916666664</v>
      </c>
      <c r="B2633" s="73">
        <f t="shared" si="1"/>
        <v>42152</v>
      </c>
      <c r="C2633" s="74">
        <f>IF(NewCustomer="Yes", IF(COUNTIF($I$2:$I$11,B2633)&gt;0,0,WEEKDAY(B2633,2)),IF(COUNTIF($I$2:$I$21,B2633)&gt;0,0,WEEKDAY(B2633,2)))</f>
        <v>4</v>
      </c>
      <c r="D2633" s="74">
        <f t="shared" si="2"/>
        <v>10</v>
      </c>
      <c r="E2633" s="12">
        <f>IFERROR(VLOOKUP(A2633,'IDAR Meter Data'!$A:$B,2,1),"")</f>
        <v>234</v>
      </c>
      <c r="F2633" s="75">
        <f>IF(CECCZ="CZ03",'Outside Temp'!B2633,IF(CECCZ="CZ04",'Outside Temp'!B2634,IF(CECCZ="CZ12",'Outside Temp'!B2635, IF(CECCZ="CZ13",'Outside Temp'!B2636))))</f>
        <v>57.63333333</v>
      </c>
      <c r="G2633" s="12">
        <f t="shared" si="3"/>
        <v>1</v>
      </c>
    </row>
    <row r="2634" ht="15.75" customHeight="1">
      <c r="A2634" s="13">
        <v>42152.458333333336</v>
      </c>
      <c r="B2634" s="73">
        <f t="shared" si="1"/>
        <v>42152</v>
      </c>
      <c r="C2634" s="74">
        <f>IF(NewCustomer="Yes", IF(COUNTIF($I$2:$I$11,B2634)&gt;0,0,WEEKDAY(B2634,2)),IF(COUNTIF($I$2:$I$21,B2634)&gt;0,0,WEEKDAY(B2634,2)))</f>
        <v>4</v>
      </c>
      <c r="D2634" s="74">
        <f t="shared" si="2"/>
        <v>11</v>
      </c>
      <c r="E2634" s="12">
        <f>IFERROR(VLOOKUP(A2634,'IDAR Meter Data'!$A:$B,2,1),"")</f>
        <v>235</v>
      </c>
      <c r="F2634" s="75">
        <f>IF(CECCZ="CZ03",'Outside Temp'!B2634,IF(CECCZ="CZ04",'Outside Temp'!B2635,IF(CECCZ="CZ12",'Outside Temp'!B2636, IF(CECCZ="CZ13",'Outside Temp'!B2637))))</f>
        <v>58.13333333</v>
      </c>
      <c r="G2634" s="12">
        <f t="shared" si="3"/>
        <v>1</v>
      </c>
    </row>
    <row r="2635" ht="15.75" customHeight="1">
      <c r="A2635" s="13">
        <v>42152.46875</v>
      </c>
      <c r="B2635" s="73">
        <f t="shared" si="1"/>
        <v>42152</v>
      </c>
      <c r="C2635" s="74">
        <f>IF(NewCustomer="Yes", IF(COUNTIF($I$2:$I$11,B2635)&gt;0,0,WEEKDAY(B2635,2)),IF(COUNTIF($I$2:$I$21,B2635)&gt;0,0,WEEKDAY(B2635,2)))</f>
        <v>4</v>
      </c>
      <c r="D2635" s="74">
        <f t="shared" si="2"/>
        <v>11</v>
      </c>
      <c r="E2635" s="12">
        <f>IFERROR(VLOOKUP(A2635,'IDAR Meter Data'!$A:$B,2,1),"")</f>
        <v>242</v>
      </c>
      <c r="F2635" s="75">
        <f>IF(CECCZ="CZ03",'Outside Temp'!B2635,IF(CECCZ="CZ04",'Outside Temp'!B2636,IF(CECCZ="CZ12",'Outside Temp'!B2637, IF(CECCZ="CZ13",'Outside Temp'!B2638))))</f>
        <v>58.63333333</v>
      </c>
      <c r="G2635" s="12">
        <f t="shared" si="3"/>
        <v>1</v>
      </c>
    </row>
    <row r="2636" ht="15.75" customHeight="1">
      <c r="A2636" s="13">
        <v>42152.479166666664</v>
      </c>
      <c r="B2636" s="73">
        <f t="shared" si="1"/>
        <v>42152</v>
      </c>
      <c r="C2636" s="74">
        <f>IF(NewCustomer="Yes", IF(COUNTIF($I$2:$I$11,B2636)&gt;0,0,WEEKDAY(B2636,2)),IF(COUNTIF($I$2:$I$21,B2636)&gt;0,0,WEEKDAY(B2636,2)))</f>
        <v>4</v>
      </c>
      <c r="D2636" s="74">
        <f t="shared" si="2"/>
        <v>11</v>
      </c>
      <c r="E2636" s="12">
        <f>IFERROR(VLOOKUP(A2636,'IDAR Meter Data'!$A:$B,2,1),"")</f>
        <v>239</v>
      </c>
      <c r="F2636" s="75">
        <f>IF(CECCZ="CZ03",'Outside Temp'!B2636,IF(CECCZ="CZ04",'Outside Temp'!B2637,IF(CECCZ="CZ12",'Outside Temp'!B2638, IF(CECCZ="CZ13",'Outside Temp'!B2639))))</f>
        <v>59.13333333</v>
      </c>
      <c r="G2636" s="12">
        <f t="shared" si="3"/>
        <v>1</v>
      </c>
    </row>
    <row r="2637" ht="15.75" customHeight="1">
      <c r="A2637" s="13">
        <v>42152.489583333336</v>
      </c>
      <c r="B2637" s="73">
        <f t="shared" si="1"/>
        <v>42152</v>
      </c>
      <c r="C2637" s="74">
        <f>IF(NewCustomer="Yes", IF(COUNTIF($I$2:$I$11,B2637)&gt;0,0,WEEKDAY(B2637,2)),IF(COUNTIF($I$2:$I$21,B2637)&gt;0,0,WEEKDAY(B2637,2)))</f>
        <v>4</v>
      </c>
      <c r="D2637" s="74">
        <f t="shared" si="2"/>
        <v>11</v>
      </c>
      <c r="E2637" s="12">
        <f>IFERROR(VLOOKUP(A2637,'IDAR Meter Data'!$A:$B,2,1),"")</f>
        <v>235</v>
      </c>
      <c r="F2637" s="75">
        <f>IF(CECCZ="CZ03",'Outside Temp'!B2637,IF(CECCZ="CZ04",'Outside Temp'!B2638,IF(CECCZ="CZ12",'Outside Temp'!B2639, IF(CECCZ="CZ13",'Outside Temp'!B2640))))</f>
        <v>59.63333333</v>
      </c>
      <c r="G2637" s="12">
        <f t="shared" si="3"/>
        <v>1</v>
      </c>
    </row>
    <row r="2638" ht="15.75" customHeight="1">
      <c r="A2638" s="13">
        <v>42152.5</v>
      </c>
      <c r="B2638" s="73">
        <f t="shared" si="1"/>
        <v>42152</v>
      </c>
      <c r="C2638" s="74">
        <f>IF(NewCustomer="Yes", IF(COUNTIF($I$2:$I$11,B2638)&gt;0,0,WEEKDAY(B2638,2)),IF(COUNTIF($I$2:$I$21,B2638)&gt;0,0,WEEKDAY(B2638,2)))</f>
        <v>4</v>
      </c>
      <c r="D2638" s="74">
        <f t="shared" si="2"/>
        <v>12</v>
      </c>
      <c r="E2638" s="12">
        <f>IFERROR(VLOOKUP(A2638,'IDAR Meter Data'!$A:$B,2,1),"")</f>
        <v>249</v>
      </c>
      <c r="F2638" s="75">
        <f>IF(CECCZ="CZ03",'Outside Temp'!B2638,IF(CECCZ="CZ04",'Outside Temp'!B2639,IF(CECCZ="CZ12",'Outside Temp'!B2640, IF(CECCZ="CZ13",'Outside Temp'!B2641))))</f>
        <v>60.06896552</v>
      </c>
      <c r="G2638" s="12">
        <f t="shared" si="3"/>
        <v>1</v>
      </c>
    </row>
    <row r="2639" ht="15.75" customHeight="1">
      <c r="A2639" s="13">
        <v>42152.510416666664</v>
      </c>
      <c r="B2639" s="73">
        <f t="shared" si="1"/>
        <v>42152</v>
      </c>
      <c r="C2639" s="74">
        <f>IF(NewCustomer="Yes", IF(COUNTIF($I$2:$I$11,B2639)&gt;0,0,WEEKDAY(B2639,2)),IF(COUNTIF($I$2:$I$21,B2639)&gt;0,0,WEEKDAY(B2639,2)))</f>
        <v>4</v>
      </c>
      <c r="D2639" s="74">
        <f t="shared" si="2"/>
        <v>12</v>
      </c>
      <c r="E2639" s="12">
        <f>IFERROR(VLOOKUP(A2639,'IDAR Meter Data'!$A:$B,2,1),"")</f>
        <v>250</v>
      </c>
      <c r="F2639" s="75">
        <f>IF(CECCZ="CZ03",'Outside Temp'!B2639,IF(CECCZ="CZ04",'Outside Temp'!B2640,IF(CECCZ="CZ12",'Outside Temp'!B2641, IF(CECCZ="CZ13",'Outside Temp'!B2642))))</f>
        <v>60.32758621</v>
      </c>
      <c r="G2639" s="12">
        <f t="shared" si="3"/>
        <v>1</v>
      </c>
    </row>
    <row r="2640" ht="15.75" customHeight="1">
      <c r="A2640" s="13">
        <v>42152.520833333336</v>
      </c>
      <c r="B2640" s="73">
        <f t="shared" si="1"/>
        <v>42152</v>
      </c>
      <c r="C2640" s="74">
        <f>IF(NewCustomer="Yes", IF(COUNTIF($I$2:$I$11,B2640)&gt;0,0,WEEKDAY(B2640,2)),IF(COUNTIF($I$2:$I$21,B2640)&gt;0,0,WEEKDAY(B2640,2)))</f>
        <v>4</v>
      </c>
      <c r="D2640" s="74">
        <f t="shared" si="2"/>
        <v>12</v>
      </c>
      <c r="E2640" s="12">
        <f>IFERROR(VLOOKUP(A2640,'IDAR Meter Data'!$A:$B,2,1),"")</f>
        <v>262</v>
      </c>
      <c r="F2640" s="75">
        <f>IF(CECCZ="CZ03",'Outside Temp'!B2640,IF(CECCZ="CZ04",'Outside Temp'!B2641,IF(CECCZ="CZ12",'Outside Temp'!B2642, IF(CECCZ="CZ13",'Outside Temp'!B2643))))</f>
        <v>60.5862069</v>
      </c>
      <c r="G2640" s="12">
        <f t="shared" si="3"/>
        <v>1</v>
      </c>
    </row>
    <row r="2641" ht="15.75" customHeight="1">
      <c r="A2641" s="13">
        <v>42152.53125</v>
      </c>
      <c r="B2641" s="73">
        <f t="shared" si="1"/>
        <v>42152</v>
      </c>
      <c r="C2641" s="74">
        <f>IF(NewCustomer="Yes", IF(COUNTIF($I$2:$I$11,B2641)&gt;0,0,WEEKDAY(B2641,2)),IF(COUNTIF($I$2:$I$21,B2641)&gt;0,0,WEEKDAY(B2641,2)))</f>
        <v>4</v>
      </c>
      <c r="D2641" s="74">
        <f t="shared" si="2"/>
        <v>12</v>
      </c>
      <c r="E2641" s="12">
        <f>IFERROR(VLOOKUP(A2641,'IDAR Meter Data'!$A:$B,2,1),"")</f>
        <v>265</v>
      </c>
      <c r="F2641" s="75">
        <f>IF(CECCZ="CZ03",'Outside Temp'!B2641,IF(CECCZ="CZ04",'Outside Temp'!B2642,IF(CECCZ="CZ12",'Outside Temp'!B2643, IF(CECCZ="CZ13",'Outside Temp'!B2644))))</f>
        <v>60.84482759</v>
      </c>
      <c r="G2641" s="12">
        <f t="shared" si="3"/>
        <v>1</v>
      </c>
    </row>
    <row r="2642" ht="15.75" customHeight="1">
      <c r="A2642" s="13">
        <v>42152.541666666664</v>
      </c>
      <c r="B2642" s="73">
        <f t="shared" si="1"/>
        <v>42152</v>
      </c>
      <c r="C2642" s="74">
        <f>IF(NewCustomer="Yes", IF(COUNTIF($I$2:$I$11,B2642)&gt;0,0,WEEKDAY(B2642,2)),IF(COUNTIF($I$2:$I$21,B2642)&gt;0,0,WEEKDAY(B2642,2)))</f>
        <v>4</v>
      </c>
      <c r="D2642" s="74">
        <f t="shared" si="2"/>
        <v>13</v>
      </c>
      <c r="E2642" s="12">
        <f>IFERROR(VLOOKUP(A2642,'IDAR Meter Data'!$A:$B,2,1),"")</f>
        <v>252</v>
      </c>
      <c r="F2642" s="75">
        <f>IF(CECCZ="CZ03",'Outside Temp'!B2642,IF(CECCZ="CZ04",'Outside Temp'!B2643,IF(CECCZ="CZ12",'Outside Temp'!B2644, IF(CECCZ="CZ13",'Outside Temp'!B2645))))</f>
        <v>61.93333333</v>
      </c>
      <c r="G2642" s="12">
        <f t="shared" si="3"/>
        <v>1</v>
      </c>
    </row>
    <row r="2643" ht="15.75" customHeight="1">
      <c r="A2643" s="13">
        <v>42152.552083333336</v>
      </c>
      <c r="B2643" s="73">
        <f t="shared" si="1"/>
        <v>42152</v>
      </c>
      <c r="C2643" s="74">
        <f>IF(NewCustomer="Yes", IF(COUNTIF($I$2:$I$11,B2643)&gt;0,0,WEEKDAY(B2643,2)),IF(COUNTIF($I$2:$I$21,B2643)&gt;0,0,WEEKDAY(B2643,2)))</f>
        <v>4</v>
      </c>
      <c r="D2643" s="74">
        <f t="shared" si="2"/>
        <v>13</v>
      </c>
      <c r="E2643" s="12">
        <f>IFERROR(VLOOKUP(A2643,'IDAR Meter Data'!$A:$B,2,1),"")</f>
        <v>259</v>
      </c>
      <c r="F2643" s="75">
        <f>IF(CECCZ="CZ03",'Outside Temp'!B2643,IF(CECCZ="CZ04",'Outside Temp'!B2644,IF(CECCZ="CZ12",'Outside Temp'!B2645, IF(CECCZ="CZ13",'Outside Temp'!B2646))))</f>
        <v>61.68333333</v>
      </c>
      <c r="G2643" s="12">
        <f t="shared" si="3"/>
        <v>1</v>
      </c>
    </row>
    <row r="2644" ht="15.75" customHeight="1">
      <c r="A2644" s="13">
        <v>42152.5625</v>
      </c>
      <c r="B2644" s="73">
        <f t="shared" si="1"/>
        <v>42152</v>
      </c>
      <c r="C2644" s="74">
        <f>IF(NewCustomer="Yes", IF(COUNTIF($I$2:$I$11,B2644)&gt;0,0,WEEKDAY(B2644,2)),IF(COUNTIF($I$2:$I$21,B2644)&gt;0,0,WEEKDAY(B2644,2)))</f>
        <v>4</v>
      </c>
      <c r="D2644" s="74">
        <f t="shared" si="2"/>
        <v>13</v>
      </c>
      <c r="E2644" s="12">
        <f>IFERROR(VLOOKUP(A2644,'IDAR Meter Data'!$A:$B,2,1),"")</f>
        <v>261</v>
      </c>
      <c r="F2644" s="75">
        <f>IF(CECCZ="CZ03",'Outside Temp'!B2644,IF(CECCZ="CZ04",'Outside Temp'!B2645,IF(CECCZ="CZ12",'Outside Temp'!B2646, IF(CECCZ="CZ13",'Outside Temp'!B2647))))</f>
        <v>61.43333333</v>
      </c>
      <c r="G2644" s="12">
        <f t="shared" si="3"/>
        <v>1</v>
      </c>
    </row>
    <row r="2645" ht="15.75" customHeight="1">
      <c r="A2645" s="13">
        <v>42152.572916666664</v>
      </c>
      <c r="B2645" s="73">
        <f t="shared" si="1"/>
        <v>42152</v>
      </c>
      <c r="C2645" s="74">
        <f>IF(NewCustomer="Yes", IF(COUNTIF($I$2:$I$11,B2645)&gt;0,0,WEEKDAY(B2645,2)),IF(COUNTIF($I$2:$I$21,B2645)&gt;0,0,WEEKDAY(B2645,2)))</f>
        <v>4</v>
      </c>
      <c r="D2645" s="74">
        <f t="shared" si="2"/>
        <v>13</v>
      </c>
      <c r="E2645" s="12">
        <f>IFERROR(VLOOKUP(A2645,'IDAR Meter Data'!$A:$B,2,1),"")</f>
        <v>261</v>
      </c>
      <c r="F2645" s="75">
        <f>IF(CECCZ="CZ03",'Outside Temp'!B2645,IF(CECCZ="CZ04",'Outside Temp'!B2646,IF(CECCZ="CZ12",'Outside Temp'!B2647, IF(CECCZ="CZ13",'Outside Temp'!B2648))))</f>
        <v>61.18333333</v>
      </c>
      <c r="G2645" s="12">
        <f t="shared" si="3"/>
        <v>1</v>
      </c>
    </row>
    <row r="2646" ht="15.75" customHeight="1">
      <c r="A2646" s="13">
        <v>42152.583333333336</v>
      </c>
      <c r="B2646" s="73">
        <f t="shared" si="1"/>
        <v>42152</v>
      </c>
      <c r="C2646" s="74">
        <f>IF(NewCustomer="Yes", IF(COUNTIF($I$2:$I$11,B2646)&gt;0,0,WEEKDAY(B2646,2)),IF(COUNTIF($I$2:$I$21,B2646)&gt;0,0,WEEKDAY(B2646,2)))</f>
        <v>4</v>
      </c>
      <c r="D2646" s="74">
        <f t="shared" si="2"/>
        <v>14</v>
      </c>
      <c r="E2646" s="12">
        <f>IFERROR(VLOOKUP(A2646,'IDAR Meter Data'!$A:$B,2,1),"")</f>
        <v>270</v>
      </c>
      <c r="F2646" s="75">
        <f>IF(CECCZ="CZ03",'Outside Temp'!B2646,IF(CECCZ="CZ04",'Outside Temp'!B2647,IF(CECCZ="CZ12",'Outside Temp'!B2648, IF(CECCZ="CZ13",'Outside Temp'!B2649))))</f>
        <v>60.93333333</v>
      </c>
      <c r="G2646" s="12">
        <f t="shared" si="3"/>
        <v>1</v>
      </c>
    </row>
    <row r="2647" ht="15.75" customHeight="1">
      <c r="A2647" s="13">
        <v>42152.59375</v>
      </c>
      <c r="B2647" s="73">
        <f t="shared" si="1"/>
        <v>42152</v>
      </c>
      <c r="C2647" s="74">
        <f>IF(NewCustomer="Yes", IF(COUNTIF($I$2:$I$11,B2647)&gt;0,0,WEEKDAY(B2647,2)),IF(COUNTIF($I$2:$I$21,B2647)&gt;0,0,WEEKDAY(B2647,2)))</f>
        <v>4</v>
      </c>
      <c r="D2647" s="74">
        <f t="shared" si="2"/>
        <v>14</v>
      </c>
      <c r="E2647" s="12">
        <f>IFERROR(VLOOKUP(A2647,'IDAR Meter Data'!$A:$B,2,1),"")</f>
        <v>271</v>
      </c>
      <c r="F2647" s="75">
        <f>IF(CECCZ="CZ03",'Outside Temp'!B2647,IF(CECCZ="CZ04",'Outside Temp'!B2648,IF(CECCZ="CZ12",'Outside Temp'!B2649, IF(CECCZ="CZ13",'Outside Temp'!B2650))))</f>
        <v>60.68333333</v>
      </c>
      <c r="G2647" s="12">
        <f t="shared" si="3"/>
        <v>1</v>
      </c>
    </row>
    <row r="2648" ht="15.75" customHeight="1">
      <c r="A2648" s="13">
        <v>42152.604166666664</v>
      </c>
      <c r="B2648" s="73">
        <f t="shared" si="1"/>
        <v>42152</v>
      </c>
      <c r="C2648" s="74">
        <f>IF(NewCustomer="Yes", IF(COUNTIF($I$2:$I$11,B2648)&gt;0,0,WEEKDAY(B2648,2)),IF(COUNTIF($I$2:$I$21,B2648)&gt;0,0,WEEKDAY(B2648,2)))</f>
        <v>4</v>
      </c>
      <c r="D2648" s="74">
        <f t="shared" si="2"/>
        <v>14</v>
      </c>
      <c r="E2648" s="12">
        <f>IFERROR(VLOOKUP(A2648,'IDAR Meter Data'!$A:$B,2,1),"")</f>
        <v>272</v>
      </c>
      <c r="F2648" s="75">
        <f>IF(CECCZ="CZ03",'Outside Temp'!B2648,IF(CECCZ="CZ04",'Outside Temp'!B2649,IF(CECCZ="CZ12",'Outside Temp'!B2650, IF(CECCZ="CZ13",'Outside Temp'!B2651))))</f>
        <v>60.43333333</v>
      </c>
      <c r="G2648" s="12">
        <f t="shared" si="3"/>
        <v>1</v>
      </c>
    </row>
    <row r="2649" ht="15.75" customHeight="1">
      <c r="A2649" s="13">
        <v>42152.614583333336</v>
      </c>
      <c r="B2649" s="73">
        <f t="shared" si="1"/>
        <v>42152</v>
      </c>
      <c r="C2649" s="74">
        <f>IF(NewCustomer="Yes", IF(COUNTIF($I$2:$I$11,B2649)&gt;0,0,WEEKDAY(B2649,2)),IF(COUNTIF($I$2:$I$21,B2649)&gt;0,0,WEEKDAY(B2649,2)))</f>
        <v>4</v>
      </c>
      <c r="D2649" s="74">
        <f t="shared" si="2"/>
        <v>14</v>
      </c>
      <c r="E2649" s="12">
        <f>IFERROR(VLOOKUP(A2649,'IDAR Meter Data'!$A:$B,2,1),"")</f>
        <v>267</v>
      </c>
      <c r="F2649" s="75">
        <f>IF(CECCZ="CZ03",'Outside Temp'!B2649,IF(CECCZ="CZ04",'Outside Temp'!B2650,IF(CECCZ="CZ12",'Outside Temp'!B2651, IF(CECCZ="CZ13",'Outside Temp'!B2652))))</f>
        <v>60.18333333</v>
      </c>
      <c r="G2649" s="12">
        <f t="shared" si="3"/>
        <v>1</v>
      </c>
    </row>
    <row r="2650" ht="15.75" customHeight="1">
      <c r="A2650" s="13">
        <v>42152.625</v>
      </c>
      <c r="B2650" s="73">
        <f t="shared" si="1"/>
        <v>42152</v>
      </c>
      <c r="C2650" s="74">
        <f>IF(NewCustomer="Yes", IF(COUNTIF($I$2:$I$11,B2650)&gt;0,0,WEEKDAY(B2650,2)),IF(COUNTIF($I$2:$I$21,B2650)&gt;0,0,WEEKDAY(B2650,2)))</f>
        <v>4</v>
      </c>
      <c r="D2650" s="74">
        <f t="shared" si="2"/>
        <v>15</v>
      </c>
      <c r="E2650" s="12">
        <f>IFERROR(VLOOKUP(A2650,'IDAR Meter Data'!$A:$B,2,1),"")</f>
        <v>263</v>
      </c>
      <c r="F2650" s="75">
        <f>IF(CECCZ="CZ03",'Outside Temp'!B2650,IF(CECCZ="CZ04",'Outside Temp'!B2651,IF(CECCZ="CZ12",'Outside Temp'!B2652, IF(CECCZ="CZ13",'Outside Temp'!B2653))))</f>
        <v>59.93333333</v>
      </c>
      <c r="G2650" s="12">
        <f t="shared" si="3"/>
        <v>1</v>
      </c>
    </row>
    <row r="2651" ht="15.75" customHeight="1">
      <c r="A2651" s="13">
        <v>42152.635416666664</v>
      </c>
      <c r="B2651" s="73">
        <f t="shared" si="1"/>
        <v>42152</v>
      </c>
      <c r="C2651" s="74">
        <f>IF(NewCustomer="Yes", IF(COUNTIF($I$2:$I$11,B2651)&gt;0,0,WEEKDAY(B2651,2)),IF(COUNTIF($I$2:$I$21,B2651)&gt;0,0,WEEKDAY(B2651,2)))</f>
        <v>4</v>
      </c>
      <c r="D2651" s="74">
        <f t="shared" si="2"/>
        <v>15</v>
      </c>
      <c r="E2651" s="12">
        <f>IFERROR(VLOOKUP(A2651,'IDAR Meter Data'!$A:$B,2,1),"")</f>
        <v>265</v>
      </c>
      <c r="F2651" s="75">
        <f>IF(CECCZ="CZ03",'Outside Temp'!B2651,IF(CECCZ="CZ04",'Outside Temp'!B2652,IF(CECCZ="CZ12",'Outside Temp'!B2653, IF(CECCZ="CZ13",'Outside Temp'!B2654))))</f>
        <v>59.68333333</v>
      </c>
      <c r="G2651" s="12">
        <f t="shared" si="3"/>
        <v>1</v>
      </c>
    </row>
    <row r="2652" ht="15.75" customHeight="1">
      <c r="A2652" s="13">
        <v>42152.645833333336</v>
      </c>
      <c r="B2652" s="73">
        <f t="shared" si="1"/>
        <v>42152</v>
      </c>
      <c r="C2652" s="74">
        <f>IF(NewCustomer="Yes", IF(COUNTIF($I$2:$I$11,B2652)&gt;0,0,WEEKDAY(B2652,2)),IF(COUNTIF($I$2:$I$21,B2652)&gt;0,0,WEEKDAY(B2652,2)))</f>
        <v>4</v>
      </c>
      <c r="D2652" s="74">
        <f t="shared" si="2"/>
        <v>15</v>
      </c>
      <c r="E2652" s="12">
        <f>IFERROR(VLOOKUP(A2652,'IDAR Meter Data'!$A:$B,2,1),"")</f>
        <v>278</v>
      </c>
      <c r="F2652" s="75">
        <f>IF(CECCZ="CZ03",'Outside Temp'!B2652,IF(CECCZ="CZ04",'Outside Temp'!B2653,IF(CECCZ="CZ12",'Outside Temp'!B2654, IF(CECCZ="CZ13",'Outside Temp'!B2655))))</f>
        <v>59.43333333</v>
      </c>
      <c r="G2652" s="12">
        <f t="shared" si="3"/>
        <v>1</v>
      </c>
    </row>
    <row r="2653" ht="15.75" customHeight="1">
      <c r="A2653" s="13">
        <v>42152.65625</v>
      </c>
      <c r="B2653" s="73">
        <f t="shared" si="1"/>
        <v>42152</v>
      </c>
      <c r="C2653" s="74">
        <f>IF(NewCustomer="Yes", IF(COUNTIF($I$2:$I$11,B2653)&gt;0,0,WEEKDAY(B2653,2)),IF(COUNTIF($I$2:$I$21,B2653)&gt;0,0,WEEKDAY(B2653,2)))</f>
        <v>4</v>
      </c>
      <c r="D2653" s="74">
        <f t="shared" si="2"/>
        <v>15</v>
      </c>
      <c r="E2653" s="12">
        <f>IFERROR(VLOOKUP(A2653,'IDAR Meter Data'!$A:$B,2,1),"")</f>
        <v>280</v>
      </c>
      <c r="F2653" s="75">
        <f>IF(CECCZ="CZ03",'Outside Temp'!B2653,IF(CECCZ="CZ04",'Outside Temp'!B2654,IF(CECCZ="CZ12",'Outside Temp'!B2655, IF(CECCZ="CZ13",'Outside Temp'!B2656))))</f>
        <v>59.18333333</v>
      </c>
      <c r="G2653" s="12">
        <f t="shared" si="3"/>
        <v>1</v>
      </c>
    </row>
    <row r="2654" ht="15.75" customHeight="1">
      <c r="A2654" s="13">
        <v>42152.666666666664</v>
      </c>
      <c r="B2654" s="73">
        <f t="shared" si="1"/>
        <v>42152</v>
      </c>
      <c r="C2654" s="74">
        <f>IF(NewCustomer="Yes", IF(COUNTIF($I$2:$I$11,B2654)&gt;0,0,WEEKDAY(B2654,2)),IF(COUNTIF($I$2:$I$21,B2654)&gt;0,0,WEEKDAY(B2654,2)))</f>
        <v>4</v>
      </c>
      <c r="D2654" s="74">
        <f t="shared" si="2"/>
        <v>16</v>
      </c>
      <c r="E2654" s="12">
        <f>IFERROR(VLOOKUP(A2654,'IDAR Meter Data'!$A:$B,2,1),"")</f>
        <v>277</v>
      </c>
      <c r="F2654" s="75">
        <f>IF(CECCZ="CZ03",'Outside Temp'!B2654,IF(CECCZ="CZ04",'Outside Temp'!B2655,IF(CECCZ="CZ12",'Outside Temp'!B2656, IF(CECCZ="CZ13",'Outside Temp'!B2657))))</f>
        <v>58.93333333</v>
      </c>
      <c r="G2654" s="12">
        <f t="shared" si="3"/>
        <v>1</v>
      </c>
    </row>
    <row r="2655" ht="15.75" customHeight="1">
      <c r="A2655" s="13">
        <v>42152.677083333336</v>
      </c>
      <c r="B2655" s="73">
        <f t="shared" si="1"/>
        <v>42152</v>
      </c>
      <c r="C2655" s="74">
        <f>IF(NewCustomer="Yes", IF(COUNTIF($I$2:$I$11,B2655)&gt;0,0,WEEKDAY(B2655,2)),IF(COUNTIF($I$2:$I$21,B2655)&gt;0,0,WEEKDAY(B2655,2)))</f>
        <v>4</v>
      </c>
      <c r="D2655" s="74">
        <f t="shared" si="2"/>
        <v>16</v>
      </c>
      <c r="E2655" s="12">
        <f>IFERROR(VLOOKUP(A2655,'IDAR Meter Data'!$A:$B,2,1),"")</f>
        <v>268</v>
      </c>
      <c r="F2655" s="75">
        <f>IF(CECCZ="CZ03",'Outside Temp'!B2655,IF(CECCZ="CZ04",'Outside Temp'!B2656,IF(CECCZ="CZ12",'Outside Temp'!B2657, IF(CECCZ="CZ13",'Outside Temp'!B2658))))</f>
        <v>58.68333333</v>
      </c>
      <c r="G2655" s="12">
        <f t="shared" si="3"/>
        <v>1</v>
      </c>
    </row>
    <row r="2656" ht="15.75" customHeight="1">
      <c r="A2656" s="13">
        <v>42152.6875</v>
      </c>
      <c r="B2656" s="73">
        <f t="shared" si="1"/>
        <v>42152</v>
      </c>
      <c r="C2656" s="74">
        <f>IF(NewCustomer="Yes", IF(COUNTIF($I$2:$I$11,B2656)&gt;0,0,WEEKDAY(B2656,2)),IF(COUNTIF($I$2:$I$21,B2656)&gt;0,0,WEEKDAY(B2656,2)))</f>
        <v>4</v>
      </c>
      <c r="D2656" s="74">
        <f t="shared" si="2"/>
        <v>16</v>
      </c>
      <c r="E2656" s="12">
        <f>IFERROR(VLOOKUP(A2656,'IDAR Meter Data'!$A:$B,2,1),"")</f>
        <v>287</v>
      </c>
      <c r="F2656" s="75">
        <f>IF(CECCZ="CZ03",'Outside Temp'!B2656,IF(CECCZ="CZ04",'Outside Temp'!B2657,IF(CECCZ="CZ12",'Outside Temp'!B2658, IF(CECCZ="CZ13",'Outside Temp'!B2659))))</f>
        <v>58.43333333</v>
      </c>
      <c r="G2656" s="12">
        <f t="shared" si="3"/>
        <v>1</v>
      </c>
    </row>
    <row r="2657" ht="15.75" customHeight="1">
      <c r="A2657" s="13">
        <v>42152.697916666664</v>
      </c>
      <c r="B2657" s="73">
        <f t="shared" si="1"/>
        <v>42152</v>
      </c>
      <c r="C2657" s="74">
        <f>IF(NewCustomer="Yes", IF(COUNTIF($I$2:$I$11,B2657)&gt;0,0,WEEKDAY(B2657,2)),IF(COUNTIF($I$2:$I$21,B2657)&gt;0,0,WEEKDAY(B2657,2)))</f>
        <v>4</v>
      </c>
      <c r="D2657" s="74">
        <f t="shared" si="2"/>
        <v>16</v>
      </c>
      <c r="E2657" s="12">
        <f>IFERROR(VLOOKUP(A2657,'IDAR Meter Data'!$A:$B,2,1),"")</f>
        <v>269</v>
      </c>
      <c r="F2657" s="75">
        <f>IF(CECCZ="CZ03",'Outside Temp'!B2657,IF(CECCZ="CZ04",'Outside Temp'!B2658,IF(CECCZ="CZ12",'Outside Temp'!B2659, IF(CECCZ="CZ13",'Outside Temp'!B2660))))</f>
        <v>58.18333333</v>
      </c>
      <c r="G2657" s="12">
        <f t="shared" si="3"/>
        <v>1</v>
      </c>
    </row>
    <row r="2658" ht="15.75" customHeight="1">
      <c r="A2658" s="13">
        <v>42152.708333333336</v>
      </c>
      <c r="B2658" s="73">
        <f t="shared" si="1"/>
        <v>42152</v>
      </c>
      <c r="C2658" s="74">
        <f>IF(NewCustomer="Yes", IF(COUNTIF($I$2:$I$11,B2658)&gt;0,0,WEEKDAY(B2658,2)),IF(COUNTIF($I$2:$I$21,B2658)&gt;0,0,WEEKDAY(B2658,2)))</f>
        <v>4</v>
      </c>
      <c r="D2658" s="74">
        <f t="shared" si="2"/>
        <v>17</v>
      </c>
      <c r="E2658" s="12">
        <f>IFERROR(VLOOKUP(A2658,'IDAR Meter Data'!$A:$B,2,1),"")</f>
        <v>291</v>
      </c>
      <c r="F2658" s="75">
        <f>IF(CECCZ="CZ03",'Outside Temp'!B2658,IF(CECCZ="CZ04",'Outside Temp'!B2659,IF(CECCZ="CZ12",'Outside Temp'!B2660, IF(CECCZ="CZ13",'Outside Temp'!B2661))))</f>
        <v>57.86666667</v>
      </c>
      <c r="G2658" s="12">
        <f t="shared" si="3"/>
        <v>1</v>
      </c>
    </row>
    <row r="2659" ht="15.75" customHeight="1">
      <c r="A2659" s="13">
        <v>42152.71875</v>
      </c>
      <c r="B2659" s="73">
        <f t="shared" si="1"/>
        <v>42152</v>
      </c>
      <c r="C2659" s="74">
        <f>IF(NewCustomer="Yes", IF(COUNTIF($I$2:$I$11,B2659)&gt;0,0,WEEKDAY(B2659,2)),IF(COUNTIF($I$2:$I$21,B2659)&gt;0,0,WEEKDAY(B2659,2)))</f>
        <v>4</v>
      </c>
      <c r="D2659" s="74">
        <f t="shared" si="2"/>
        <v>17</v>
      </c>
      <c r="E2659" s="12">
        <f>IFERROR(VLOOKUP(A2659,'IDAR Meter Data'!$A:$B,2,1),"")</f>
        <v>273</v>
      </c>
      <c r="F2659" s="75">
        <f>IF(CECCZ="CZ03",'Outside Temp'!B2659,IF(CECCZ="CZ04",'Outside Temp'!B2660,IF(CECCZ="CZ12",'Outside Temp'!B2661, IF(CECCZ="CZ13",'Outside Temp'!B2662))))</f>
        <v>57.36666667</v>
      </c>
      <c r="G2659" s="12">
        <f t="shared" si="3"/>
        <v>1</v>
      </c>
    </row>
    <row r="2660" ht="15.75" customHeight="1">
      <c r="A2660" s="13">
        <v>42152.729166666664</v>
      </c>
      <c r="B2660" s="73">
        <f t="shared" si="1"/>
        <v>42152</v>
      </c>
      <c r="C2660" s="74">
        <f>IF(NewCustomer="Yes", IF(COUNTIF($I$2:$I$11,B2660)&gt;0,0,WEEKDAY(B2660,2)),IF(COUNTIF($I$2:$I$21,B2660)&gt;0,0,WEEKDAY(B2660,2)))</f>
        <v>4</v>
      </c>
      <c r="D2660" s="74">
        <f t="shared" si="2"/>
        <v>17</v>
      </c>
      <c r="E2660" s="12">
        <f>IFERROR(VLOOKUP(A2660,'IDAR Meter Data'!$A:$B,2,1),"")</f>
        <v>273</v>
      </c>
      <c r="F2660" s="75">
        <f>IF(CECCZ="CZ03",'Outside Temp'!B2660,IF(CECCZ="CZ04",'Outside Temp'!B2661,IF(CECCZ="CZ12",'Outside Temp'!B2662, IF(CECCZ="CZ13",'Outside Temp'!B2663))))</f>
        <v>56.86666667</v>
      </c>
      <c r="G2660" s="12">
        <f t="shared" si="3"/>
        <v>1</v>
      </c>
    </row>
    <row r="2661" ht="15.75" customHeight="1">
      <c r="A2661" s="13">
        <v>42152.739583333336</v>
      </c>
      <c r="B2661" s="73">
        <f t="shared" si="1"/>
        <v>42152</v>
      </c>
      <c r="C2661" s="74">
        <f>IF(NewCustomer="Yes", IF(COUNTIF($I$2:$I$11,B2661)&gt;0,0,WEEKDAY(B2661,2)),IF(COUNTIF($I$2:$I$21,B2661)&gt;0,0,WEEKDAY(B2661,2)))</f>
        <v>4</v>
      </c>
      <c r="D2661" s="74">
        <f t="shared" si="2"/>
        <v>17</v>
      </c>
      <c r="E2661" s="12">
        <f>IFERROR(VLOOKUP(A2661,'IDAR Meter Data'!$A:$B,2,1),"")</f>
        <v>270</v>
      </c>
      <c r="F2661" s="75">
        <f>IF(CECCZ="CZ03",'Outside Temp'!B2661,IF(CECCZ="CZ04",'Outside Temp'!B2662,IF(CECCZ="CZ12",'Outside Temp'!B2663, IF(CECCZ="CZ13",'Outside Temp'!B2664))))</f>
        <v>56.36666667</v>
      </c>
      <c r="G2661" s="12">
        <f t="shared" si="3"/>
        <v>1</v>
      </c>
    </row>
    <row r="2662" ht="15.75" customHeight="1">
      <c r="A2662" s="13">
        <v>42152.75</v>
      </c>
      <c r="B2662" s="73">
        <f t="shared" si="1"/>
        <v>42152</v>
      </c>
      <c r="C2662" s="74">
        <f>IF(NewCustomer="Yes", IF(COUNTIF($I$2:$I$11,B2662)&gt;0,0,WEEKDAY(B2662,2)),IF(COUNTIF($I$2:$I$21,B2662)&gt;0,0,WEEKDAY(B2662,2)))</f>
        <v>4</v>
      </c>
      <c r="D2662" s="74">
        <f t="shared" si="2"/>
        <v>18</v>
      </c>
      <c r="E2662" s="12">
        <f>IFERROR(VLOOKUP(A2662,'IDAR Meter Data'!$A:$B,2,1),"")</f>
        <v>277</v>
      </c>
      <c r="F2662" s="75">
        <f>IF(CECCZ="CZ03",'Outside Temp'!B2662,IF(CECCZ="CZ04",'Outside Temp'!B2663,IF(CECCZ="CZ12",'Outside Temp'!B2664, IF(CECCZ="CZ13",'Outside Temp'!B2665))))</f>
        <v>55.93333333</v>
      </c>
      <c r="G2662" s="12">
        <f t="shared" si="3"/>
        <v>1</v>
      </c>
    </row>
    <row r="2663" ht="15.75" customHeight="1">
      <c r="A2663" s="13">
        <v>42152.760416666664</v>
      </c>
      <c r="B2663" s="73">
        <f t="shared" si="1"/>
        <v>42152</v>
      </c>
      <c r="C2663" s="74">
        <f>IF(NewCustomer="Yes", IF(COUNTIF($I$2:$I$11,B2663)&gt;0,0,WEEKDAY(B2663,2)),IF(COUNTIF($I$2:$I$21,B2663)&gt;0,0,WEEKDAY(B2663,2)))</f>
        <v>4</v>
      </c>
      <c r="D2663" s="74">
        <f t="shared" si="2"/>
        <v>18</v>
      </c>
      <c r="E2663" s="12">
        <f>IFERROR(VLOOKUP(A2663,'IDAR Meter Data'!$A:$B,2,1),"")</f>
        <v>260</v>
      </c>
      <c r="F2663" s="75">
        <f>IF(CECCZ="CZ03",'Outside Temp'!B2663,IF(CECCZ="CZ04",'Outside Temp'!B2664,IF(CECCZ="CZ12",'Outside Temp'!B2665, IF(CECCZ="CZ13",'Outside Temp'!B2666))))</f>
        <v>55.68333333</v>
      </c>
      <c r="G2663" s="12">
        <f t="shared" si="3"/>
        <v>1</v>
      </c>
    </row>
    <row r="2664" ht="15.75" customHeight="1">
      <c r="A2664" s="13">
        <v>42152.770833333336</v>
      </c>
      <c r="B2664" s="73">
        <f t="shared" si="1"/>
        <v>42152</v>
      </c>
      <c r="C2664" s="74">
        <f>IF(NewCustomer="Yes", IF(COUNTIF($I$2:$I$11,B2664)&gt;0,0,WEEKDAY(B2664,2)),IF(COUNTIF($I$2:$I$21,B2664)&gt;0,0,WEEKDAY(B2664,2)))</f>
        <v>4</v>
      </c>
      <c r="D2664" s="74">
        <f t="shared" si="2"/>
        <v>18</v>
      </c>
      <c r="E2664" s="12">
        <f>IFERROR(VLOOKUP(A2664,'IDAR Meter Data'!$A:$B,2,1),"")</f>
        <v>255</v>
      </c>
      <c r="F2664" s="75">
        <f>IF(CECCZ="CZ03",'Outside Temp'!B2664,IF(CECCZ="CZ04",'Outside Temp'!B2665,IF(CECCZ="CZ12",'Outside Temp'!B2666, IF(CECCZ="CZ13",'Outside Temp'!B2667))))</f>
        <v>55.43333333</v>
      </c>
      <c r="G2664" s="12">
        <f t="shared" si="3"/>
        <v>1</v>
      </c>
    </row>
    <row r="2665" ht="15.75" customHeight="1">
      <c r="A2665" s="13">
        <v>42152.78125</v>
      </c>
      <c r="B2665" s="73">
        <f t="shared" si="1"/>
        <v>42152</v>
      </c>
      <c r="C2665" s="74">
        <f>IF(NewCustomer="Yes", IF(COUNTIF($I$2:$I$11,B2665)&gt;0,0,WEEKDAY(B2665,2)),IF(COUNTIF($I$2:$I$21,B2665)&gt;0,0,WEEKDAY(B2665,2)))</f>
        <v>4</v>
      </c>
      <c r="D2665" s="74">
        <f t="shared" si="2"/>
        <v>18</v>
      </c>
      <c r="E2665" s="12">
        <f>IFERROR(VLOOKUP(A2665,'IDAR Meter Data'!$A:$B,2,1),"")</f>
        <v>259</v>
      </c>
      <c r="F2665" s="75">
        <f>IF(CECCZ="CZ03",'Outside Temp'!B2665,IF(CECCZ="CZ04",'Outside Temp'!B2666,IF(CECCZ="CZ12",'Outside Temp'!B2667, IF(CECCZ="CZ13",'Outside Temp'!B2668))))</f>
        <v>55.18333333</v>
      </c>
      <c r="G2665" s="12">
        <f t="shared" si="3"/>
        <v>1</v>
      </c>
    </row>
    <row r="2666" ht="15.75" customHeight="1">
      <c r="A2666" s="13">
        <v>42152.791666666664</v>
      </c>
      <c r="B2666" s="73">
        <f t="shared" si="1"/>
        <v>42152</v>
      </c>
      <c r="C2666" s="74">
        <f>IF(NewCustomer="Yes", IF(COUNTIF($I$2:$I$11,B2666)&gt;0,0,WEEKDAY(B2666,2)),IF(COUNTIF($I$2:$I$21,B2666)&gt;0,0,WEEKDAY(B2666,2)))</f>
        <v>4</v>
      </c>
      <c r="D2666" s="74">
        <f t="shared" si="2"/>
        <v>19</v>
      </c>
      <c r="E2666" s="12">
        <f>IFERROR(VLOOKUP(A2666,'IDAR Meter Data'!$A:$B,2,1),"")</f>
        <v>238</v>
      </c>
      <c r="F2666" s="75">
        <f>IF(CECCZ="CZ03",'Outside Temp'!B2666,IF(CECCZ="CZ04",'Outside Temp'!B2667,IF(CECCZ="CZ12",'Outside Temp'!B2668, IF(CECCZ="CZ13",'Outside Temp'!B2669))))</f>
        <v>55</v>
      </c>
      <c r="G2666" s="12">
        <f t="shared" si="3"/>
        <v>1</v>
      </c>
    </row>
    <row r="2667" ht="15.75" customHeight="1">
      <c r="A2667" s="13">
        <v>42152.802083333336</v>
      </c>
      <c r="B2667" s="73">
        <f t="shared" si="1"/>
        <v>42152</v>
      </c>
      <c r="C2667" s="74">
        <f>IF(NewCustomer="Yes", IF(COUNTIF($I$2:$I$11,B2667)&gt;0,0,WEEKDAY(B2667,2)),IF(COUNTIF($I$2:$I$21,B2667)&gt;0,0,WEEKDAY(B2667,2)))</f>
        <v>4</v>
      </c>
      <c r="D2667" s="74">
        <f t="shared" si="2"/>
        <v>19</v>
      </c>
      <c r="E2667" s="12">
        <f>IFERROR(VLOOKUP(A2667,'IDAR Meter Data'!$A:$B,2,1),"")</f>
        <v>243</v>
      </c>
      <c r="F2667" s="75">
        <f>IF(CECCZ="CZ03",'Outside Temp'!B2667,IF(CECCZ="CZ04",'Outside Temp'!B2668,IF(CECCZ="CZ12",'Outside Temp'!B2669, IF(CECCZ="CZ13",'Outside Temp'!B2670))))</f>
        <v>55</v>
      </c>
      <c r="G2667" s="12">
        <f t="shared" si="3"/>
        <v>1</v>
      </c>
    </row>
    <row r="2668" ht="15.75" customHeight="1">
      <c r="A2668" s="13">
        <v>42152.8125</v>
      </c>
      <c r="B2668" s="73">
        <f t="shared" si="1"/>
        <v>42152</v>
      </c>
      <c r="C2668" s="74">
        <f>IF(NewCustomer="Yes", IF(COUNTIF($I$2:$I$11,B2668)&gt;0,0,WEEKDAY(B2668,2)),IF(COUNTIF($I$2:$I$21,B2668)&gt;0,0,WEEKDAY(B2668,2)))</f>
        <v>4</v>
      </c>
      <c r="D2668" s="74">
        <f t="shared" si="2"/>
        <v>19</v>
      </c>
      <c r="E2668" s="12">
        <f>IFERROR(VLOOKUP(A2668,'IDAR Meter Data'!$A:$B,2,1),"")</f>
        <v>238</v>
      </c>
      <c r="F2668" s="75">
        <f>IF(CECCZ="CZ03",'Outside Temp'!B2668,IF(CECCZ="CZ04",'Outside Temp'!B2669,IF(CECCZ="CZ12",'Outside Temp'!B2670, IF(CECCZ="CZ13",'Outside Temp'!B2671))))</f>
        <v>55</v>
      </c>
      <c r="G2668" s="12">
        <f t="shared" si="3"/>
        <v>1</v>
      </c>
    </row>
    <row r="2669" ht="15.75" customHeight="1">
      <c r="A2669" s="13">
        <v>42152.822916666664</v>
      </c>
      <c r="B2669" s="73">
        <f t="shared" si="1"/>
        <v>42152</v>
      </c>
      <c r="C2669" s="74">
        <f>IF(NewCustomer="Yes", IF(COUNTIF($I$2:$I$11,B2669)&gt;0,0,WEEKDAY(B2669,2)),IF(COUNTIF($I$2:$I$21,B2669)&gt;0,0,WEEKDAY(B2669,2)))</f>
        <v>4</v>
      </c>
      <c r="D2669" s="74">
        <f t="shared" si="2"/>
        <v>19</v>
      </c>
      <c r="E2669" s="12">
        <f>IFERROR(VLOOKUP(A2669,'IDAR Meter Data'!$A:$B,2,1),"")</f>
        <v>217</v>
      </c>
      <c r="F2669" s="75">
        <f>IF(CECCZ="CZ03",'Outside Temp'!B2669,IF(CECCZ="CZ04",'Outside Temp'!B2670,IF(CECCZ="CZ12",'Outside Temp'!B2671, IF(CECCZ="CZ13",'Outside Temp'!B2672))))</f>
        <v>55</v>
      </c>
      <c r="G2669" s="12">
        <f t="shared" si="3"/>
        <v>1</v>
      </c>
    </row>
    <row r="2670" ht="15.75" customHeight="1">
      <c r="A2670" s="13">
        <v>42152.833333333336</v>
      </c>
      <c r="B2670" s="73">
        <f t="shared" si="1"/>
        <v>42152</v>
      </c>
      <c r="C2670" s="74">
        <f>IF(NewCustomer="Yes", IF(COUNTIF($I$2:$I$11,B2670)&gt;0,0,WEEKDAY(B2670,2)),IF(COUNTIF($I$2:$I$21,B2670)&gt;0,0,WEEKDAY(B2670,2)))</f>
        <v>4</v>
      </c>
      <c r="D2670" s="74">
        <f t="shared" si="2"/>
        <v>20</v>
      </c>
      <c r="E2670" s="12">
        <f>IFERROR(VLOOKUP(A2670,'IDAR Meter Data'!$A:$B,2,1),"")</f>
        <v>221</v>
      </c>
      <c r="F2670" s="75">
        <f>IF(CECCZ="CZ03",'Outside Temp'!B2670,IF(CECCZ="CZ04",'Outside Temp'!B2671,IF(CECCZ="CZ12",'Outside Temp'!B2672, IF(CECCZ="CZ13",'Outside Temp'!B2673))))</f>
        <v>55</v>
      </c>
      <c r="G2670" s="12">
        <f t="shared" si="3"/>
        <v>1</v>
      </c>
    </row>
    <row r="2671" ht="15.75" customHeight="1">
      <c r="A2671" s="13">
        <v>42152.84375</v>
      </c>
      <c r="B2671" s="73">
        <f t="shared" si="1"/>
        <v>42152</v>
      </c>
      <c r="C2671" s="74">
        <f>IF(NewCustomer="Yes", IF(COUNTIF($I$2:$I$11,B2671)&gt;0,0,WEEKDAY(B2671,2)),IF(COUNTIF($I$2:$I$21,B2671)&gt;0,0,WEEKDAY(B2671,2)))</f>
        <v>4</v>
      </c>
      <c r="D2671" s="74">
        <f t="shared" si="2"/>
        <v>20</v>
      </c>
      <c r="E2671" s="12">
        <f>IFERROR(VLOOKUP(A2671,'IDAR Meter Data'!$A:$B,2,1),"")</f>
        <v>195</v>
      </c>
      <c r="F2671" s="75">
        <f>IF(CECCZ="CZ03",'Outside Temp'!B2671,IF(CECCZ="CZ04",'Outside Temp'!B2672,IF(CECCZ="CZ12",'Outside Temp'!B2673, IF(CECCZ="CZ13",'Outside Temp'!B2674))))</f>
        <v>55</v>
      </c>
      <c r="G2671" s="12">
        <f t="shared" si="3"/>
        <v>1</v>
      </c>
    </row>
    <row r="2672" ht="15.75" customHeight="1">
      <c r="A2672" s="13">
        <v>42152.854166666664</v>
      </c>
      <c r="B2672" s="73">
        <f t="shared" si="1"/>
        <v>42152</v>
      </c>
      <c r="C2672" s="74">
        <f>IF(NewCustomer="Yes", IF(COUNTIF($I$2:$I$11,B2672)&gt;0,0,WEEKDAY(B2672,2)),IF(COUNTIF($I$2:$I$21,B2672)&gt;0,0,WEEKDAY(B2672,2)))</f>
        <v>4</v>
      </c>
      <c r="D2672" s="74">
        <f t="shared" si="2"/>
        <v>20</v>
      </c>
      <c r="E2672" s="12">
        <f>IFERROR(VLOOKUP(A2672,'IDAR Meter Data'!$A:$B,2,1),"")</f>
        <v>186</v>
      </c>
      <c r="F2672" s="75">
        <f>IF(CECCZ="CZ03",'Outside Temp'!B2672,IF(CECCZ="CZ04",'Outside Temp'!B2673,IF(CECCZ="CZ12",'Outside Temp'!B2674, IF(CECCZ="CZ13",'Outside Temp'!B2675))))</f>
        <v>55</v>
      </c>
      <c r="G2672" s="12">
        <f t="shared" si="3"/>
        <v>1</v>
      </c>
    </row>
    <row r="2673" ht="15.75" customHeight="1">
      <c r="A2673" s="13">
        <v>42152.864583333336</v>
      </c>
      <c r="B2673" s="73">
        <f t="shared" si="1"/>
        <v>42152</v>
      </c>
      <c r="C2673" s="74">
        <f>IF(NewCustomer="Yes", IF(COUNTIF($I$2:$I$11,B2673)&gt;0,0,WEEKDAY(B2673,2)),IF(COUNTIF($I$2:$I$21,B2673)&gt;0,0,WEEKDAY(B2673,2)))</f>
        <v>4</v>
      </c>
      <c r="D2673" s="74">
        <f t="shared" si="2"/>
        <v>20</v>
      </c>
      <c r="E2673" s="12">
        <f>IFERROR(VLOOKUP(A2673,'IDAR Meter Data'!$A:$B,2,1),"")</f>
        <v>189</v>
      </c>
      <c r="F2673" s="75">
        <f>IF(CECCZ="CZ03",'Outside Temp'!B2673,IF(CECCZ="CZ04",'Outside Temp'!B2674,IF(CECCZ="CZ12",'Outside Temp'!B2675, IF(CECCZ="CZ13",'Outside Temp'!B2676))))</f>
        <v>55</v>
      </c>
      <c r="G2673" s="12">
        <f t="shared" si="3"/>
        <v>1</v>
      </c>
    </row>
    <row r="2674" ht="15.75" customHeight="1">
      <c r="A2674" s="13">
        <v>42152.875</v>
      </c>
      <c r="B2674" s="73">
        <f t="shared" si="1"/>
        <v>42152</v>
      </c>
      <c r="C2674" s="74">
        <f>IF(NewCustomer="Yes", IF(COUNTIF($I$2:$I$11,B2674)&gt;0,0,WEEKDAY(B2674,2)),IF(COUNTIF($I$2:$I$21,B2674)&gt;0,0,WEEKDAY(B2674,2)))</f>
        <v>4</v>
      </c>
      <c r="D2674" s="74">
        <f t="shared" si="2"/>
        <v>21</v>
      </c>
      <c r="E2674" s="12">
        <f>IFERROR(VLOOKUP(A2674,'IDAR Meter Data'!$A:$B,2,1),"")</f>
        <v>190</v>
      </c>
      <c r="F2674" s="75">
        <f>IF(CECCZ="CZ03",'Outside Temp'!B2674,IF(CECCZ="CZ04",'Outside Temp'!B2675,IF(CECCZ="CZ12",'Outside Temp'!B2676, IF(CECCZ="CZ13",'Outside Temp'!B2677))))</f>
        <v>54.86666667</v>
      </c>
      <c r="G2674" s="12">
        <f t="shared" si="3"/>
        <v>1</v>
      </c>
    </row>
    <row r="2675" ht="15.75" customHeight="1">
      <c r="A2675" s="13">
        <v>42152.885416666664</v>
      </c>
      <c r="B2675" s="73">
        <f t="shared" si="1"/>
        <v>42152</v>
      </c>
      <c r="C2675" s="74">
        <f>IF(NewCustomer="Yes", IF(COUNTIF($I$2:$I$11,B2675)&gt;0,0,WEEKDAY(B2675,2)),IF(COUNTIF($I$2:$I$21,B2675)&gt;0,0,WEEKDAY(B2675,2)))</f>
        <v>4</v>
      </c>
      <c r="D2675" s="74">
        <f t="shared" si="2"/>
        <v>21</v>
      </c>
      <c r="E2675" s="12">
        <f>IFERROR(VLOOKUP(A2675,'IDAR Meter Data'!$A:$B,2,1),"")</f>
        <v>160</v>
      </c>
      <c r="F2675" s="75">
        <f>IF(CECCZ="CZ03",'Outside Temp'!B2675,IF(CECCZ="CZ04",'Outside Temp'!B2676,IF(CECCZ="CZ12",'Outside Temp'!B2677, IF(CECCZ="CZ13",'Outside Temp'!B2678))))</f>
        <v>54.36666667</v>
      </c>
      <c r="G2675" s="12">
        <f t="shared" si="3"/>
        <v>1</v>
      </c>
    </row>
    <row r="2676" ht="15.75" customHeight="1">
      <c r="A2676" s="13">
        <v>42152.895833333336</v>
      </c>
      <c r="B2676" s="73">
        <f t="shared" si="1"/>
        <v>42152</v>
      </c>
      <c r="C2676" s="74">
        <f>IF(NewCustomer="Yes", IF(COUNTIF($I$2:$I$11,B2676)&gt;0,0,WEEKDAY(B2676,2)),IF(COUNTIF($I$2:$I$21,B2676)&gt;0,0,WEEKDAY(B2676,2)))</f>
        <v>4</v>
      </c>
      <c r="D2676" s="74">
        <f t="shared" si="2"/>
        <v>21</v>
      </c>
      <c r="E2676" s="12">
        <f>IFERROR(VLOOKUP(A2676,'IDAR Meter Data'!$A:$B,2,1),"")</f>
        <v>163</v>
      </c>
      <c r="F2676" s="75">
        <f>IF(CECCZ="CZ03",'Outside Temp'!B2676,IF(CECCZ="CZ04",'Outside Temp'!B2677,IF(CECCZ="CZ12",'Outside Temp'!B2678, IF(CECCZ="CZ13",'Outside Temp'!B2679))))</f>
        <v>53.86666667</v>
      </c>
      <c r="G2676" s="12">
        <f t="shared" si="3"/>
        <v>1</v>
      </c>
    </row>
    <row r="2677" ht="15.75" customHeight="1">
      <c r="A2677" s="13">
        <v>42152.90625</v>
      </c>
      <c r="B2677" s="73">
        <f t="shared" si="1"/>
        <v>42152</v>
      </c>
      <c r="C2677" s="74">
        <f>IF(NewCustomer="Yes", IF(COUNTIF($I$2:$I$11,B2677)&gt;0,0,WEEKDAY(B2677,2)),IF(COUNTIF($I$2:$I$21,B2677)&gt;0,0,WEEKDAY(B2677,2)))</f>
        <v>4</v>
      </c>
      <c r="D2677" s="74">
        <f t="shared" si="2"/>
        <v>21</v>
      </c>
      <c r="E2677" s="12">
        <f>IFERROR(VLOOKUP(A2677,'IDAR Meter Data'!$A:$B,2,1),"")</f>
        <v>161</v>
      </c>
      <c r="F2677" s="75">
        <f>IF(CECCZ="CZ03",'Outside Temp'!B2677,IF(CECCZ="CZ04",'Outside Temp'!B2678,IF(CECCZ="CZ12",'Outside Temp'!B2679, IF(CECCZ="CZ13",'Outside Temp'!B2680))))</f>
        <v>53.36666667</v>
      </c>
      <c r="G2677" s="12">
        <f t="shared" si="3"/>
        <v>1</v>
      </c>
    </row>
    <row r="2678" ht="15.75" customHeight="1">
      <c r="A2678" s="13">
        <v>42152.916666666664</v>
      </c>
      <c r="B2678" s="73">
        <f t="shared" si="1"/>
        <v>42152</v>
      </c>
      <c r="C2678" s="74">
        <f>IF(NewCustomer="Yes", IF(COUNTIF($I$2:$I$11,B2678)&gt;0,0,WEEKDAY(B2678,2)),IF(COUNTIF($I$2:$I$21,B2678)&gt;0,0,WEEKDAY(B2678,2)))</f>
        <v>4</v>
      </c>
      <c r="D2678" s="74">
        <f t="shared" si="2"/>
        <v>22</v>
      </c>
      <c r="E2678" s="12">
        <f>IFERROR(VLOOKUP(A2678,'IDAR Meter Data'!$A:$B,2,1),"")</f>
        <v>166</v>
      </c>
      <c r="F2678" s="75">
        <f>IF(CECCZ="CZ03",'Outside Temp'!B2678,IF(CECCZ="CZ04",'Outside Temp'!B2679,IF(CECCZ="CZ12",'Outside Temp'!B2680, IF(CECCZ="CZ13",'Outside Temp'!B2681))))</f>
        <v>53</v>
      </c>
      <c r="G2678" s="12">
        <f t="shared" si="3"/>
        <v>1</v>
      </c>
    </row>
    <row r="2679" ht="15.75" customHeight="1">
      <c r="A2679" s="13">
        <v>42152.927083333336</v>
      </c>
      <c r="B2679" s="73">
        <f t="shared" si="1"/>
        <v>42152</v>
      </c>
      <c r="C2679" s="74">
        <f>IF(NewCustomer="Yes", IF(COUNTIF($I$2:$I$11,B2679)&gt;0,0,WEEKDAY(B2679,2)),IF(COUNTIF($I$2:$I$21,B2679)&gt;0,0,WEEKDAY(B2679,2)))</f>
        <v>4</v>
      </c>
      <c r="D2679" s="74">
        <f t="shared" si="2"/>
        <v>22</v>
      </c>
      <c r="E2679" s="12">
        <f>IFERROR(VLOOKUP(A2679,'IDAR Meter Data'!$A:$B,2,1),"")</f>
        <v>170</v>
      </c>
      <c r="F2679" s="75">
        <f>IF(CECCZ="CZ03",'Outside Temp'!B2679,IF(CECCZ="CZ04",'Outside Temp'!B2680,IF(CECCZ="CZ12",'Outside Temp'!B2681, IF(CECCZ="CZ13",'Outside Temp'!B2682))))</f>
        <v>53</v>
      </c>
      <c r="G2679" s="12">
        <f t="shared" si="3"/>
        <v>1</v>
      </c>
    </row>
    <row r="2680" ht="15.75" customHeight="1">
      <c r="A2680" s="13">
        <v>42152.9375</v>
      </c>
      <c r="B2680" s="73">
        <f t="shared" si="1"/>
        <v>42152</v>
      </c>
      <c r="C2680" s="74">
        <f>IF(NewCustomer="Yes", IF(COUNTIF($I$2:$I$11,B2680)&gt;0,0,WEEKDAY(B2680,2)),IF(COUNTIF($I$2:$I$21,B2680)&gt;0,0,WEEKDAY(B2680,2)))</f>
        <v>4</v>
      </c>
      <c r="D2680" s="74">
        <f t="shared" si="2"/>
        <v>22</v>
      </c>
      <c r="E2680" s="12">
        <f>IFERROR(VLOOKUP(A2680,'IDAR Meter Data'!$A:$B,2,1),"")</f>
        <v>158</v>
      </c>
      <c r="F2680" s="75">
        <f>IF(CECCZ="CZ03",'Outside Temp'!B2680,IF(CECCZ="CZ04",'Outside Temp'!B2681,IF(CECCZ="CZ12",'Outside Temp'!B2682, IF(CECCZ="CZ13",'Outside Temp'!B2683))))</f>
        <v>53</v>
      </c>
      <c r="G2680" s="12">
        <f t="shared" si="3"/>
        <v>1</v>
      </c>
    </row>
    <row r="2681" ht="15.75" customHeight="1">
      <c r="A2681" s="13">
        <v>42152.947916666664</v>
      </c>
      <c r="B2681" s="73">
        <f t="shared" si="1"/>
        <v>42152</v>
      </c>
      <c r="C2681" s="74">
        <f>IF(NewCustomer="Yes", IF(COUNTIF($I$2:$I$11,B2681)&gt;0,0,WEEKDAY(B2681,2)),IF(COUNTIF($I$2:$I$21,B2681)&gt;0,0,WEEKDAY(B2681,2)))</f>
        <v>4</v>
      </c>
      <c r="D2681" s="74">
        <f t="shared" si="2"/>
        <v>22</v>
      </c>
      <c r="E2681" s="12">
        <f>IFERROR(VLOOKUP(A2681,'IDAR Meter Data'!$A:$B,2,1),"")</f>
        <v>163</v>
      </c>
      <c r="F2681" s="75">
        <f>IF(CECCZ="CZ03",'Outside Temp'!B2681,IF(CECCZ="CZ04",'Outside Temp'!B2682,IF(CECCZ="CZ12",'Outside Temp'!B2683, IF(CECCZ="CZ13",'Outside Temp'!B2684))))</f>
        <v>53</v>
      </c>
      <c r="G2681" s="12">
        <f t="shared" si="3"/>
        <v>1</v>
      </c>
    </row>
    <row r="2682" ht="15.75" customHeight="1">
      <c r="A2682" s="13">
        <v>42152.958333333336</v>
      </c>
      <c r="B2682" s="73">
        <f t="shared" si="1"/>
        <v>42152</v>
      </c>
      <c r="C2682" s="74">
        <f>IF(NewCustomer="Yes", IF(COUNTIF($I$2:$I$11,B2682)&gt;0,0,WEEKDAY(B2682,2)),IF(COUNTIF($I$2:$I$21,B2682)&gt;0,0,WEEKDAY(B2682,2)))</f>
        <v>4</v>
      </c>
      <c r="D2682" s="74">
        <f t="shared" si="2"/>
        <v>23</v>
      </c>
      <c r="E2682" s="12">
        <f>IFERROR(VLOOKUP(A2682,'IDAR Meter Data'!$A:$B,2,1),"")</f>
        <v>166</v>
      </c>
      <c r="F2682" s="75">
        <f>IF(CECCZ="CZ03",'Outside Temp'!B2682,IF(CECCZ="CZ04",'Outside Temp'!B2683,IF(CECCZ="CZ12",'Outside Temp'!B2684, IF(CECCZ="CZ13",'Outside Temp'!B2685))))</f>
        <v>53.06666667</v>
      </c>
      <c r="G2682" s="12">
        <f t="shared" si="3"/>
        <v>1</v>
      </c>
    </row>
    <row r="2683" ht="15.75" customHeight="1">
      <c r="A2683" s="13">
        <v>42152.96875</v>
      </c>
      <c r="B2683" s="73">
        <f t="shared" si="1"/>
        <v>42152</v>
      </c>
      <c r="C2683" s="74">
        <f>IF(NewCustomer="Yes", IF(COUNTIF($I$2:$I$11,B2683)&gt;0,0,WEEKDAY(B2683,2)),IF(COUNTIF($I$2:$I$21,B2683)&gt;0,0,WEEKDAY(B2683,2)))</f>
        <v>4</v>
      </c>
      <c r="D2683" s="74">
        <f t="shared" si="2"/>
        <v>23</v>
      </c>
      <c r="E2683" s="12">
        <f>IFERROR(VLOOKUP(A2683,'IDAR Meter Data'!$A:$B,2,1),"")</f>
        <v>168</v>
      </c>
      <c r="F2683" s="75">
        <f>IF(CECCZ="CZ03",'Outside Temp'!B2683,IF(CECCZ="CZ04",'Outside Temp'!B2684,IF(CECCZ="CZ12",'Outside Temp'!B2685, IF(CECCZ="CZ13",'Outside Temp'!B2686))))</f>
        <v>53.31666667</v>
      </c>
      <c r="G2683" s="12">
        <f t="shared" si="3"/>
        <v>1</v>
      </c>
    </row>
    <row r="2684" ht="15.75" customHeight="1">
      <c r="A2684" s="13">
        <v>42152.979166666664</v>
      </c>
      <c r="B2684" s="73">
        <f t="shared" si="1"/>
        <v>42152</v>
      </c>
      <c r="C2684" s="74">
        <f>IF(NewCustomer="Yes", IF(COUNTIF($I$2:$I$11,B2684)&gt;0,0,WEEKDAY(B2684,2)),IF(COUNTIF($I$2:$I$21,B2684)&gt;0,0,WEEKDAY(B2684,2)))</f>
        <v>4</v>
      </c>
      <c r="D2684" s="74">
        <f t="shared" si="2"/>
        <v>23</v>
      </c>
      <c r="E2684" s="12">
        <f>IFERROR(VLOOKUP(A2684,'IDAR Meter Data'!$A:$B,2,1),"")</f>
        <v>165</v>
      </c>
      <c r="F2684" s="75">
        <f>IF(CECCZ="CZ03",'Outside Temp'!B2684,IF(CECCZ="CZ04",'Outside Temp'!B2685,IF(CECCZ="CZ12",'Outside Temp'!B2686, IF(CECCZ="CZ13",'Outside Temp'!B2687))))</f>
        <v>53.56666667</v>
      </c>
      <c r="G2684" s="12">
        <f t="shared" si="3"/>
        <v>1</v>
      </c>
    </row>
    <row r="2685" ht="15.75" customHeight="1">
      <c r="A2685" s="13">
        <v>42152.989583333336</v>
      </c>
      <c r="B2685" s="73">
        <f t="shared" si="1"/>
        <v>42152</v>
      </c>
      <c r="C2685" s="74">
        <f>IF(NewCustomer="Yes", IF(COUNTIF($I$2:$I$11,B2685)&gt;0,0,WEEKDAY(B2685,2)),IF(COUNTIF($I$2:$I$21,B2685)&gt;0,0,WEEKDAY(B2685,2)))</f>
        <v>4</v>
      </c>
      <c r="D2685" s="74">
        <f t="shared" si="2"/>
        <v>23</v>
      </c>
      <c r="E2685" s="12">
        <f>IFERROR(VLOOKUP(A2685,'IDAR Meter Data'!$A:$B,2,1),"")</f>
        <v>158</v>
      </c>
      <c r="F2685" s="75">
        <f>IF(CECCZ="CZ03",'Outside Temp'!B2685,IF(CECCZ="CZ04",'Outside Temp'!B2686,IF(CECCZ="CZ12",'Outside Temp'!B2687, IF(CECCZ="CZ13",'Outside Temp'!B2688))))</f>
        <v>53.81666667</v>
      </c>
      <c r="G2685" s="12">
        <f t="shared" si="3"/>
        <v>1</v>
      </c>
    </row>
    <row r="2686" ht="15.75" customHeight="1">
      <c r="A2686" s="13">
        <v>42153.0</v>
      </c>
      <c r="B2686" s="73">
        <f t="shared" si="1"/>
        <v>42153</v>
      </c>
      <c r="C2686" s="74">
        <f>IF(NewCustomer="Yes", IF(COUNTIF($I$2:$I$11,B2686)&gt;0,0,WEEKDAY(B2686,2)),IF(COUNTIF($I$2:$I$21,B2686)&gt;0,0,WEEKDAY(B2686,2)))</f>
        <v>5</v>
      </c>
      <c r="D2686" s="74">
        <f t="shared" si="2"/>
        <v>0</v>
      </c>
      <c r="E2686" s="12">
        <f>IFERROR(VLOOKUP(A2686,'IDAR Meter Data'!$A:$B,2,1),"")</f>
        <v>158</v>
      </c>
      <c r="F2686" s="75">
        <f>IF(CECCZ="CZ03",'Outside Temp'!B2686,IF(CECCZ="CZ04",'Outside Temp'!B2687,IF(CECCZ="CZ12",'Outside Temp'!B2688, IF(CECCZ="CZ13",'Outside Temp'!B2689))))</f>
        <v>54</v>
      </c>
      <c r="G2686" s="12">
        <f t="shared" si="3"/>
        <v>1</v>
      </c>
    </row>
    <row r="2687" ht="15.75" customHeight="1">
      <c r="A2687" s="13">
        <v>42153.010416666664</v>
      </c>
      <c r="B2687" s="73">
        <f t="shared" si="1"/>
        <v>42153</v>
      </c>
      <c r="C2687" s="74">
        <f>IF(NewCustomer="Yes", IF(COUNTIF($I$2:$I$11,B2687)&gt;0,0,WEEKDAY(B2687,2)),IF(COUNTIF($I$2:$I$21,B2687)&gt;0,0,WEEKDAY(B2687,2)))</f>
        <v>5</v>
      </c>
      <c r="D2687" s="74">
        <f t="shared" si="2"/>
        <v>0</v>
      </c>
      <c r="E2687" s="12">
        <f>IFERROR(VLOOKUP(A2687,'IDAR Meter Data'!$A:$B,2,1),"")</f>
        <v>152</v>
      </c>
      <c r="F2687" s="75">
        <f>IF(CECCZ="CZ03",'Outside Temp'!B2687,IF(CECCZ="CZ04",'Outside Temp'!B2688,IF(CECCZ="CZ12",'Outside Temp'!B2689, IF(CECCZ="CZ13",'Outside Temp'!B2690))))</f>
        <v>54</v>
      </c>
      <c r="G2687" s="12">
        <f t="shared" si="3"/>
        <v>1</v>
      </c>
    </row>
    <row r="2688" ht="15.75" customHeight="1">
      <c r="A2688" s="13">
        <v>42153.020833333336</v>
      </c>
      <c r="B2688" s="73">
        <f t="shared" si="1"/>
        <v>42153</v>
      </c>
      <c r="C2688" s="74">
        <f>IF(NewCustomer="Yes", IF(COUNTIF($I$2:$I$11,B2688)&gt;0,0,WEEKDAY(B2688,2)),IF(COUNTIF($I$2:$I$21,B2688)&gt;0,0,WEEKDAY(B2688,2)))</f>
        <v>5</v>
      </c>
      <c r="D2688" s="74">
        <f t="shared" si="2"/>
        <v>0</v>
      </c>
      <c r="E2688" s="12">
        <f>IFERROR(VLOOKUP(A2688,'IDAR Meter Data'!$A:$B,2,1),"")</f>
        <v>160</v>
      </c>
      <c r="F2688" s="75">
        <f>IF(CECCZ="CZ03",'Outside Temp'!B2688,IF(CECCZ="CZ04",'Outside Temp'!B2689,IF(CECCZ="CZ12",'Outside Temp'!B2690, IF(CECCZ="CZ13",'Outside Temp'!B2691))))</f>
        <v>54</v>
      </c>
      <c r="G2688" s="12">
        <f t="shared" si="3"/>
        <v>1</v>
      </c>
    </row>
    <row r="2689" ht="15.75" customHeight="1">
      <c r="A2689" s="13">
        <v>42153.03125</v>
      </c>
      <c r="B2689" s="73">
        <f t="shared" si="1"/>
        <v>42153</v>
      </c>
      <c r="C2689" s="74">
        <f>IF(NewCustomer="Yes", IF(COUNTIF($I$2:$I$11,B2689)&gt;0,0,WEEKDAY(B2689,2)),IF(COUNTIF($I$2:$I$21,B2689)&gt;0,0,WEEKDAY(B2689,2)))</f>
        <v>5</v>
      </c>
      <c r="D2689" s="74">
        <f t="shared" si="2"/>
        <v>0</v>
      </c>
      <c r="E2689" s="12">
        <f>IFERROR(VLOOKUP(A2689,'IDAR Meter Data'!$A:$B,2,1),"")</f>
        <v>164</v>
      </c>
      <c r="F2689" s="75">
        <f>IF(CECCZ="CZ03",'Outside Temp'!B2689,IF(CECCZ="CZ04",'Outside Temp'!B2690,IF(CECCZ="CZ12",'Outside Temp'!B2691, IF(CECCZ="CZ13",'Outside Temp'!B2692))))</f>
        <v>54</v>
      </c>
      <c r="G2689" s="12">
        <f t="shared" si="3"/>
        <v>1</v>
      </c>
    </row>
    <row r="2690" ht="15.75" customHeight="1">
      <c r="A2690" s="13">
        <v>42153.041666666664</v>
      </c>
      <c r="B2690" s="73">
        <f t="shared" si="1"/>
        <v>42153</v>
      </c>
      <c r="C2690" s="74">
        <f>IF(NewCustomer="Yes", IF(COUNTIF($I$2:$I$11,B2690)&gt;0,0,WEEKDAY(B2690,2)),IF(COUNTIF($I$2:$I$21,B2690)&gt;0,0,WEEKDAY(B2690,2)))</f>
        <v>5</v>
      </c>
      <c r="D2690" s="74">
        <f t="shared" si="2"/>
        <v>1</v>
      </c>
      <c r="E2690" s="12">
        <f>IFERROR(VLOOKUP(A2690,'IDAR Meter Data'!$A:$B,2,1),"")</f>
        <v>153</v>
      </c>
      <c r="F2690" s="75">
        <f>IF(CECCZ="CZ03",'Outside Temp'!B2690,IF(CECCZ="CZ04",'Outside Temp'!B2691,IF(CECCZ="CZ12",'Outside Temp'!B2692, IF(CECCZ="CZ13",'Outside Temp'!B2693))))</f>
        <v>54</v>
      </c>
      <c r="G2690" s="12">
        <f t="shared" si="3"/>
        <v>1</v>
      </c>
    </row>
    <row r="2691" ht="15.75" customHeight="1">
      <c r="A2691" s="13">
        <v>42153.052083333336</v>
      </c>
      <c r="B2691" s="73">
        <f t="shared" si="1"/>
        <v>42153</v>
      </c>
      <c r="C2691" s="74">
        <f>IF(NewCustomer="Yes", IF(COUNTIF($I$2:$I$11,B2691)&gt;0,0,WEEKDAY(B2691,2)),IF(COUNTIF($I$2:$I$21,B2691)&gt;0,0,WEEKDAY(B2691,2)))</f>
        <v>5</v>
      </c>
      <c r="D2691" s="74">
        <f t="shared" si="2"/>
        <v>1</v>
      </c>
      <c r="E2691" s="12">
        <f>IFERROR(VLOOKUP(A2691,'IDAR Meter Data'!$A:$B,2,1),"")</f>
        <v>163</v>
      </c>
      <c r="F2691" s="75">
        <f>IF(CECCZ="CZ03",'Outside Temp'!B2691,IF(CECCZ="CZ04",'Outside Temp'!B2692,IF(CECCZ="CZ12",'Outside Temp'!B2693, IF(CECCZ="CZ13",'Outside Temp'!B2694))))</f>
        <v>54</v>
      </c>
      <c r="G2691" s="12">
        <f t="shared" si="3"/>
        <v>1</v>
      </c>
    </row>
    <row r="2692" ht="15.75" customHeight="1">
      <c r="A2692" s="13">
        <v>42153.0625</v>
      </c>
      <c r="B2692" s="73">
        <f t="shared" si="1"/>
        <v>42153</v>
      </c>
      <c r="C2692" s="74">
        <f>IF(NewCustomer="Yes", IF(COUNTIF($I$2:$I$11,B2692)&gt;0,0,WEEKDAY(B2692,2)),IF(COUNTIF($I$2:$I$21,B2692)&gt;0,0,WEEKDAY(B2692,2)))</f>
        <v>5</v>
      </c>
      <c r="D2692" s="74">
        <f t="shared" si="2"/>
        <v>1</v>
      </c>
      <c r="E2692" s="12">
        <f>IFERROR(VLOOKUP(A2692,'IDAR Meter Data'!$A:$B,2,1),"")</f>
        <v>157</v>
      </c>
      <c r="F2692" s="75">
        <f>IF(CECCZ="CZ03",'Outside Temp'!B2692,IF(CECCZ="CZ04",'Outside Temp'!B2693,IF(CECCZ="CZ12",'Outside Temp'!B2694, IF(CECCZ="CZ13",'Outside Temp'!B2695))))</f>
        <v>54</v>
      </c>
      <c r="G2692" s="12">
        <f t="shared" si="3"/>
        <v>1</v>
      </c>
    </row>
    <row r="2693" ht="15.75" customHeight="1">
      <c r="A2693" s="13">
        <v>42153.072916666664</v>
      </c>
      <c r="B2693" s="73">
        <f t="shared" si="1"/>
        <v>42153</v>
      </c>
      <c r="C2693" s="74">
        <f>IF(NewCustomer="Yes", IF(COUNTIF($I$2:$I$11,B2693)&gt;0,0,WEEKDAY(B2693,2)),IF(COUNTIF($I$2:$I$21,B2693)&gt;0,0,WEEKDAY(B2693,2)))</f>
        <v>5</v>
      </c>
      <c r="D2693" s="74">
        <f t="shared" si="2"/>
        <v>1</v>
      </c>
      <c r="E2693" s="12">
        <f>IFERROR(VLOOKUP(A2693,'IDAR Meter Data'!$A:$B,2,1),"")</f>
        <v>153</v>
      </c>
      <c r="F2693" s="75">
        <f>IF(CECCZ="CZ03",'Outside Temp'!B2693,IF(CECCZ="CZ04",'Outside Temp'!B2694,IF(CECCZ="CZ12",'Outside Temp'!B2695, IF(CECCZ="CZ13",'Outside Temp'!B2696))))</f>
        <v>54</v>
      </c>
      <c r="G2693" s="12">
        <f t="shared" si="3"/>
        <v>1</v>
      </c>
    </row>
    <row r="2694" ht="15.75" customHeight="1">
      <c r="A2694" s="13">
        <v>42153.083333333336</v>
      </c>
      <c r="B2694" s="73">
        <f t="shared" si="1"/>
        <v>42153</v>
      </c>
      <c r="C2694" s="74">
        <f>IF(NewCustomer="Yes", IF(COUNTIF($I$2:$I$11,B2694)&gt;0,0,WEEKDAY(B2694,2)),IF(COUNTIF($I$2:$I$21,B2694)&gt;0,0,WEEKDAY(B2694,2)))</f>
        <v>5</v>
      </c>
      <c r="D2694" s="74">
        <f t="shared" si="2"/>
        <v>2</v>
      </c>
      <c r="E2694" s="12">
        <f>IFERROR(VLOOKUP(A2694,'IDAR Meter Data'!$A:$B,2,1),"")</f>
        <v>159</v>
      </c>
      <c r="F2694" s="75">
        <f>IF(CECCZ="CZ03",'Outside Temp'!B2694,IF(CECCZ="CZ04",'Outside Temp'!B2695,IF(CECCZ="CZ12",'Outside Temp'!B2696, IF(CECCZ="CZ13",'Outside Temp'!B2697))))</f>
        <v>54</v>
      </c>
      <c r="G2694" s="12">
        <f t="shared" si="3"/>
        <v>1</v>
      </c>
    </row>
    <row r="2695" ht="15.75" customHeight="1">
      <c r="A2695" s="13">
        <v>42153.09375</v>
      </c>
      <c r="B2695" s="73">
        <f t="shared" si="1"/>
        <v>42153</v>
      </c>
      <c r="C2695" s="74">
        <f>IF(NewCustomer="Yes", IF(COUNTIF($I$2:$I$11,B2695)&gt;0,0,WEEKDAY(B2695,2)),IF(COUNTIF($I$2:$I$21,B2695)&gt;0,0,WEEKDAY(B2695,2)))</f>
        <v>5</v>
      </c>
      <c r="D2695" s="74">
        <f t="shared" si="2"/>
        <v>2</v>
      </c>
      <c r="E2695" s="12">
        <f>IFERROR(VLOOKUP(A2695,'IDAR Meter Data'!$A:$B,2,1),"")</f>
        <v>152</v>
      </c>
      <c r="F2695" s="75">
        <f>IF(CECCZ="CZ03",'Outside Temp'!B2695,IF(CECCZ="CZ04",'Outside Temp'!B2696,IF(CECCZ="CZ12",'Outside Temp'!B2697, IF(CECCZ="CZ13",'Outside Temp'!B2698))))</f>
        <v>54</v>
      </c>
      <c r="G2695" s="12">
        <f t="shared" si="3"/>
        <v>1</v>
      </c>
    </row>
    <row r="2696" ht="15.75" customHeight="1">
      <c r="A2696" s="13">
        <v>42153.104166666664</v>
      </c>
      <c r="B2696" s="73">
        <f t="shared" si="1"/>
        <v>42153</v>
      </c>
      <c r="C2696" s="74">
        <f>IF(NewCustomer="Yes", IF(COUNTIF($I$2:$I$11,B2696)&gt;0,0,WEEKDAY(B2696,2)),IF(COUNTIF($I$2:$I$21,B2696)&gt;0,0,WEEKDAY(B2696,2)))</f>
        <v>5</v>
      </c>
      <c r="D2696" s="74">
        <f t="shared" si="2"/>
        <v>2</v>
      </c>
      <c r="E2696" s="12">
        <f>IFERROR(VLOOKUP(A2696,'IDAR Meter Data'!$A:$B,2,1),"")</f>
        <v>155</v>
      </c>
      <c r="F2696" s="75">
        <f>IF(CECCZ="CZ03",'Outside Temp'!B2696,IF(CECCZ="CZ04",'Outside Temp'!B2697,IF(CECCZ="CZ12",'Outside Temp'!B2698, IF(CECCZ="CZ13",'Outside Temp'!B2699))))</f>
        <v>54</v>
      </c>
      <c r="G2696" s="12">
        <f t="shared" si="3"/>
        <v>1</v>
      </c>
    </row>
    <row r="2697" ht="15.75" customHeight="1">
      <c r="A2697" s="13">
        <v>42153.114583333336</v>
      </c>
      <c r="B2697" s="73">
        <f t="shared" si="1"/>
        <v>42153</v>
      </c>
      <c r="C2697" s="74">
        <f>IF(NewCustomer="Yes", IF(COUNTIF($I$2:$I$11,B2697)&gt;0,0,WEEKDAY(B2697,2)),IF(COUNTIF($I$2:$I$21,B2697)&gt;0,0,WEEKDAY(B2697,2)))</f>
        <v>5</v>
      </c>
      <c r="D2697" s="74">
        <f t="shared" si="2"/>
        <v>2</v>
      </c>
      <c r="E2697" s="12">
        <f>IFERROR(VLOOKUP(A2697,'IDAR Meter Data'!$A:$B,2,1),"")</f>
        <v>159</v>
      </c>
      <c r="F2697" s="75">
        <f>IF(CECCZ="CZ03",'Outside Temp'!B2697,IF(CECCZ="CZ04",'Outside Temp'!B2698,IF(CECCZ="CZ12",'Outside Temp'!B2699, IF(CECCZ="CZ13",'Outside Temp'!B2700))))</f>
        <v>54</v>
      </c>
      <c r="G2697" s="12">
        <f t="shared" si="3"/>
        <v>1</v>
      </c>
    </row>
    <row r="2698" ht="15.75" customHeight="1">
      <c r="A2698" s="13">
        <v>42153.125</v>
      </c>
      <c r="B2698" s="73">
        <f t="shared" si="1"/>
        <v>42153</v>
      </c>
      <c r="C2698" s="74">
        <f>IF(NewCustomer="Yes", IF(COUNTIF($I$2:$I$11,B2698)&gt;0,0,WEEKDAY(B2698,2)),IF(COUNTIF($I$2:$I$21,B2698)&gt;0,0,WEEKDAY(B2698,2)))</f>
        <v>5</v>
      </c>
      <c r="D2698" s="74">
        <f t="shared" si="2"/>
        <v>3</v>
      </c>
      <c r="E2698" s="12">
        <f>IFERROR(VLOOKUP(A2698,'IDAR Meter Data'!$A:$B,2,1),"")</f>
        <v>148</v>
      </c>
      <c r="F2698" s="75">
        <f>IF(CECCZ="CZ03",'Outside Temp'!B2698,IF(CECCZ="CZ04",'Outside Temp'!B2699,IF(CECCZ="CZ12",'Outside Temp'!B2700, IF(CECCZ="CZ13",'Outside Temp'!B2701))))</f>
        <v>54</v>
      </c>
      <c r="G2698" s="12">
        <f t="shared" si="3"/>
        <v>1</v>
      </c>
    </row>
    <row r="2699" ht="15.75" customHeight="1">
      <c r="A2699" s="13">
        <v>42153.135416666664</v>
      </c>
      <c r="B2699" s="73">
        <f t="shared" si="1"/>
        <v>42153</v>
      </c>
      <c r="C2699" s="74">
        <f>IF(NewCustomer="Yes", IF(COUNTIF($I$2:$I$11,B2699)&gt;0,0,WEEKDAY(B2699,2)),IF(COUNTIF($I$2:$I$21,B2699)&gt;0,0,WEEKDAY(B2699,2)))</f>
        <v>5</v>
      </c>
      <c r="D2699" s="74">
        <f t="shared" si="2"/>
        <v>3</v>
      </c>
      <c r="E2699" s="12">
        <f>IFERROR(VLOOKUP(A2699,'IDAR Meter Data'!$A:$B,2,1),"")</f>
        <v>155</v>
      </c>
      <c r="F2699" s="75">
        <f>IF(CECCZ="CZ03",'Outside Temp'!B2699,IF(CECCZ="CZ04",'Outside Temp'!B2700,IF(CECCZ="CZ12",'Outside Temp'!B2701, IF(CECCZ="CZ13",'Outside Temp'!B2702))))</f>
        <v>54</v>
      </c>
      <c r="G2699" s="12">
        <f t="shared" si="3"/>
        <v>1</v>
      </c>
    </row>
    <row r="2700" ht="15.75" customHeight="1">
      <c r="A2700" s="13">
        <v>42153.145833333336</v>
      </c>
      <c r="B2700" s="73">
        <f t="shared" si="1"/>
        <v>42153</v>
      </c>
      <c r="C2700" s="74">
        <f>IF(NewCustomer="Yes", IF(COUNTIF($I$2:$I$11,B2700)&gt;0,0,WEEKDAY(B2700,2)),IF(COUNTIF($I$2:$I$21,B2700)&gt;0,0,WEEKDAY(B2700,2)))</f>
        <v>5</v>
      </c>
      <c r="D2700" s="74">
        <f t="shared" si="2"/>
        <v>3</v>
      </c>
      <c r="E2700" s="12">
        <f>IFERROR(VLOOKUP(A2700,'IDAR Meter Data'!$A:$B,2,1),"")</f>
        <v>151</v>
      </c>
      <c r="F2700" s="75">
        <f>IF(CECCZ="CZ03",'Outside Temp'!B2700,IF(CECCZ="CZ04",'Outside Temp'!B2701,IF(CECCZ="CZ12",'Outside Temp'!B2702, IF(CECCZ="CZ13",'Outside Temp'!B2703))))</f>
        <v>54</v>
      </c>
      <c r="G2700" s="12">
        <f t="shared" si="3"/>
        <v>1</v>
      </c>
    </row>
    <row r="2701" ht="15.75" customHeight="1">
      <c r="A2701" s="13">
        <v>42153.15625</v>
      </c>
      <c r="B2701" s="73">
        <f t="shared" si="1"/>
        <v>42153</v>
      </c>
      <c r="C2701" s="74">
        <f>IF(NewCustomer="Yes", IF(COUNTIF($I$2:$I$11,B2701)&gt;0,0,WEEKDAY(B2701,2)),IF(COUNTIF($I$2:$I$21,B2701)&gt;0,0,WEEKDAY(B2701,2)))</f>
        <v>5</v>
      </c>
      <c r="D2701" s="74">
        <f t="shared" si="2"/>
        <v>3</v>
      </c>
      <c r="E2701" s="12">
        <f>IFERROR(VLOOKUP(A2701,'IDAR Meter Data'!$A:$B,2,1),"")</f>
        <v>148</v>
      </c>
      <c r="F2701" s="75">
        <f>IF(CECCZ="CZ03",'Outside Temp'!B2701,IF(CECCZ="CZ04",'Outside Temp'!B2702,IF(CECCZ="CZ12",'Outside Temp'!B2703, IF(CECCZ="CZ13",'Outside Temp'!B2704))))</f>
        <v>54</v>
      </c>
      <c r="G2701" s="12">
        <f t="shared" si="3"/>
        <v>1</v>
      </c>
    </row>
    <row r="2702" ht="15.75" customHeight="1">
      <c r="A2702" s="13">
        <v>42153.166666666664</v>
      </c>
      <c r="B2702" s="73">
        <f t="shared" si="1"/>
        <v>42153</v>
      </c>
      <c r="C2702" s="74">
        <f>IF(NewCustomer="Yes", IF(COUNTIF($I$2:$I$11,B2702)&gt;0,0,WEEKDAY(B2702,2)),IF(COUNTIF($I$2:$I$21,B2702)&gt;0,0,WEEKDAY(B2702,2)))</f>
        <v>5</v>
      </c>
      <c r="D2702" s="74">
        <f t="shared" si="2"/>
        <v>4</v>
      </c>
      <c r="E2702" s="12">
        <f>IFERROR(VLOOKUP(A2702,'IDAR Meter Data'!$A:$B,2,1),"")</f>
        <v>148</v>
      </c>
      <c r="F2702" s="75">
        <f>IF(CECCZ="CZ03",'Outside Temp'!B2702,IF(CECCZ="CZ04",'Outside Temp'!B2703,IF(CECCZ="CZ12",'Outside Temp'!B2704, IF(CECCZ="CZ13",'Outside Temp'!B2705))))</f>
        <v>54</v>
      </c>
      <c r="G2702" s="12">
        <f t="shared" si="3"/>
        <v>1</v>
      </c>
    </row>
    <row r="2703" ht="15.75" customHeight="1">
      <c r="A2703" s="13">
        <v>42153.177083333336</v>
      </c>
      <c r="B2703" s="73">
        <f t="shared" si="1"/>
        <v>42153</v>
      </c>
      <c r="C2703" s="74">
        <f>IF(NewCustomer="Yes", IF(COUNTIF($I$2:$I$11,B2703)&gt;0,0,WEEKDAY(B2703,2)),IF(COUNTIF($I$2:$I$21,B2703)&gt;0,0,WEEKDAY(B2703,2)))</f>
        <v>5</v>
      </c>
      <c r="D2703" s="74">
        <f t="shared" si="2"/>
        <v>4</v>
      </c>
      <c r="E2703" s="12">
        <f>IFERROR(VLOOKUP(A2703,'IDAR Meter Data'!$A:$B,2,1),"")</f>
        <v>149</v>
      </c>
      <c r="F2703" s="75">
        <f>IF(CECCZ="CZ03",'Outside Temp'!B2703,IF(CECCZ="CZ04",'Outside Temp'!B2704,IF(CECCZ="CZ12",'Outside Temp'!B2705, IF(CECCZ="CZ13",'Outside Temp'!B2706))))</f>
        <v>54</v>
      </c>
      <c r="G2703" s="12">
        <f t="shared" si="3"/>
        <v>1</v>
      </c>
    </row>
    <row r="2704" ht="15.75" customHeight="1">
      <c r="A2704" s="13">
        <v>42153.1875</v>
      </c>
      <c r="B2704" s="73">
        <f t="shared" si="1"/>
        <v>42153</v>
      </c>
      <c r="C2704" s="74">
        <f>IF(NewCustomer="Yes", IF(COUNTIF($I$2:$I$11,B2704)&gt;0,0,WEEKDAY(B2704,2)),IF(COUNTIF($I$2:$I$21,B2704)&gt;0,0,WEEKDAY(B2704,2)))</f>
        <v>5</v>
      </c>
      <c r="D2704" s="74">
        <f t="shared" si="2"/>
        <v>4</v>
      </c>
      <c r="E2704" s="12">
        <f>IFERROR(VLOOKUP(A2704,'IDAR Meter Data'!$A:$B,2,1),"")</f>
        <v>155</v>
      </c>
      <c r="F2704" s="75">
        <f>IF(CECCZ="CZ03",'Outside Temp'!B2704,IF(CECCZ="CZ04",'Outside Temp'!B2705,IF(CECCZ="CZ12",'Outside Temp'!B2706, IF(CECCZ="CZ13",'Outside Temp'!B2707))))</f>
        <v>54</v>
      </c>
      <c r="G2704" s="12">
        <f t="shared" si="3"/>
        <v>1</v>
      </c>
    </row>
    <row r="2705" ht="15.75" customHeight="1">
      <c r="A2705" s="13">
        <v>42153.197916666664</v>
      </c>
      <c r="B2705" s="73">
        <f t="shared" si="1"/>
        <v>42153</v>
      </c>
      <c r="C2705" s="74">
        <f>IF(NewCustomer="Yes", IF(COUNTIF($I$2:$I$11,B2705)&gt;0,0,WEEKDAY(B2705,2)),IF(COUNTIF($I$2:$I$21,B2705)&gt;0,0,WEEKDAY(B2705,2)))</f>
        <v>5</v>
      </c>
      <c r="D2705" s="74">
        <f t="shared" si="2"/>
        <v>4</v>
      </c>
      <c r="E2705" s="12">
        <f>IFERROR(VLOOKUP(A2705,'IDAR Meter Data'!$A:$B,2,1),"")</f>
        <v>158</v>
      </c>
      <c r="F2705" s="75">
        <f>IF(CECCZ="CZ03",'Outside Temp'!B2705,IF(CECCZ="CZ04",'Outside Temp'!B2706,IF(CECCZ="CZ12",'Outside Temp'!B2707, IF(CECCZ="CZ13",'Outside Temp'!B2708))))</f>
        <v>54</v>
      </c>
      <c r="G2705" s="12">
        <f t="shared" si="3"/>
        <v>1</v>
      </c>
    </row>
    <row r="2706" ht="15.75" customHeight="1">
      <c r="A2706" s="13">
        <v>42153.208333333336</v>
      </c>
      <c r="B2706" s="73">
        <f t="shared" si="1"/>
        <v>42153</v>
      </c>
      <c r="C2706" s="74">
        <f>IF(NewCustomer="Yes", IF(COUNTIF($I$2:$I$11,B2706)&gt;0,0,WEEKDAY(B2706,2)),IF(COUNTIF($I$2:$I$21,B2706)&gt;0,0,WEEKDAY(B2706,2)))</f>
        <v>5</v>
      </c>
      <c r="D2706" s="74">
        <f t="shared" si="2"/>
        <v>5</v>
      </c>
      <c r="E2706" s="12">
        <f>IFERROR(VLOOKUP(A2706,'IDAR Meter Data'!$A:$B,2,1),"")</f>
        <v>144</v>
      </c>
      <c r="F2706" s="75">
        <f>IF(CECCZ="CZ03",'Outside Temp'!B2706,IF(CECCZ="CZ04",'Outside Temp'!B2707,IF(CECCZ="CZ12",'Outside Temp'!B2708, IF(CECCZ="CZ13",'Outside Temp'!B2709))))</f>
        <v>54</v>
      </c>
      <c r="G2706" s="12">
        <f t="shared" si="3"/>
        <v>1</v>
      </c>
    </row>
    <row r="2707" ht="15.75" customHeight="1">
      <c r="A2707" s="13">
        <v>42153.21875</v>
      </c>
      <c r="B2707" s="73">
        <f t="shared" si="1"/>
        <v>42153</v>
      </c>
      <c r="C2707" s="74">
        <f>IF(NewCustomer="Yes", IF(COUNTIF($I$2:$I$11,B2707)&gt;0,0,WEEKDAY(B2707,2)),IF(COUNTIF($I$2:$I$21,B2707)&gt;0,0,WEEKDAY(B2707,2)))</f>
        <v>5</v>
      </c>
      <c r="D2707" s="74">
        <f t="shared" si="2"/>
        <v>5</v>
      </c>
      <c r="E2707" s="12">
        <f>IFERROR(VLOOKUP(A2707,'IDAR Meter Data'!$A:$B,2,1),"")</f>
        <v>155</v>
      </c>
      <c r="F2707" s="75">
        <f>IF(CECCZ="CZ03",'Outside Temp'!B2707,IF(CECCZ="CZ04",'Outside Temp'!B2708,IF(CECCZ="CZ12",'Outside Temp'!B2709, IF(CECCZ="CZ13",'Outside Temp'!B2710))))</f>
        <v>54</v>
      </c>
      <c r="G2707" s="12">
        <f t="shared" si="3"/>
        <v>1</v>
      </c>
    </row>
    <row r="2708" ht="15.75" customHeight="1">
      <c r="A2708" s="13">
        <v>42153.229166666664</v>
      </c>
      <c r="B2708" s="73">
        <f t="shared" si="1"/>
        <v>42153</v>
      </c>
      <c r="C2708" s="74">
        <f>IF(NewCustomer="Yes", IF(COUNTIF($I$2:$I$11,B2708)&gt;0,0,WEEKDAY(B2708,2)),IF(COUNTIF($I$2:$I$21,B2708)&gt;0,0,WEEKDAY(B2708,2)))</f>
        <v>5</v>
      </c>
      <c r="D2708" s="74">
        <f t="shared" si="2"/>
        <v>5</v>
      </c>
      <c r="E2708" s="12">
        <f>IFERROR(VLOOKUP(A2708,'IDAR Meter Data'!$A:$B,2,1),"")</f>
        <v>150</v>
      </c>
      <c r="F2708" s="75">
        <f>IF(CECCZ="CZ03",'Outside Temp'!B2708,IF(CECCZ="CZ04",'Outside Temp'!B2709,IF(CECCZ="CZ12",'Outside Temp'!B2710, IF(CECCZ="CZ13",'Outside Temp'!B2711))))</f>
        <v>54</v>
      </c>
      <c r="G2708" s="12">
        <f t="shared" si="3"/>
        <v>1</v>
      </c>
    </row>
    <row r="2709" ht="15.75" customHeight="1">
      <c r="A2709" s="13">
        <v>42153.239583333336</v>
      </c>
      <c r="B2709" s="73">
        <f t="shared" si="1"/>
        <v>42153</v>
      </c>
      <c r="C2709" s="74">
        <f>IF(NewCustomer="Yes", IF(COUNTIF($I$2:$I$11,B2709)&gt;0,0,WEEKDAY(B2709,2)),IF(COUNTIF($I$2:$I$21,B2709)&gt;0,0,WEEKDAY(B2709,2)))</f>
        <v>5</v>
      </c>
      <c r="D2709" s="74">
        <f t="shared" si="2"/>
        <v>5</v>
      </c>
      <c r="E2709" s="12">
        <f>IFERROR(VLOOKUP(A2709,'IDAR Meter Data'!$A:$B,2,1),"")</f>
        <v>145</v>
      </c>
      <c r="F2709" s="75">
        <f>IF(CECCZ="CZ03",'Outside Temp'!B2709,IF(CECCZ="CZ04",'Outside Temp'!B2710,IF(CECCZ="CZ12",'Outside Temp'!B2711, IF(CECCZ="CZ13",'Outside Temp'!B2712))))</f>
        <v>54</v>
      </c>
      <c r="G2709" s="12">
        <f t="shared" si="3"/>
        <v>1</v>
      </c>
    </row>
    <row r="2710" ht="15.75" customHeight="1">
      <c r="A2710" s="13">
        <v>42153.25</v>
      </c>
      <c r="B2710" s="73">
        <f t="shared" si="1"/>
        <v>42153</v>
      </c>
      <c r="C2710" s="74">
        <f>IF(NewCustomer="Yes", IF(COUNTIF($I$2:$I$11,B2710)&gt;0,0,WEEKDAY(B2710,2)),IF(COUNTIF($I$2:$I$21,B2710)&gt;0,0,WEEKDAY(B2710,2)))</f>
        <v>5</v>
      </c>
      <c r="D2710" s="74">
        <f t="shared" si="2"/>
        <v>6</v>
      </c>
      <c r="E2710" s="12">
        <f>IFERROR(VLOOKUP(A2710,'IDAR Meter Data'!$A:$B,2,1),"")</f>
        <v>143</v>
      </c>
      <c r="F2710" s="75">
        <f>IF(CECCZ="CZ03",'Outside Temp'!B2710,IF(CECCZ="CZ04",'Outside Temp'!B2711,IF(CECCZ="CZ12",'Outside Temp'!B2712, IF(CECCZ="CZ13",'Outside Temp'!B2713))))</f>
        <v>54</v>
      </c>
      <c r="G2710" s="12">
        <f t="shared" si="3"/>
        <v>1</v>
      </c>
    </row>
    <row r="2711" ht="15.75" customHeight="1">
      <c r="A2711" s="13">
        <v>42153.260416666664</v>
      </c>
      <c r="B2711" s="73">
        <f t="shared" si="1"/>
        <v>42153</v>
      </c>
      <c r="C2711" s="74">
        <f>IF(NewCustomer="Yes", IF(COUNTIF($I$2:$I$11,B2711)&gt;0,0,WEEKDAY(B2711,2)),IF(COUNTIF($I$2:$I$21,B2711)&gt;0,0,WEEKDAY(B2711,2)))</f>
        <v>5</v>
      </c>
      <c r="D2711" s="74">
        <f t="shared" si="2"/>
        <v>6</v>
      </c>
      <c r="E2711" s="12">
        <f>IFERROR(VLOOKUP(A2711,'IDAR Meter Data'!$A:$B,2,1),"")</f>
        <v>159</v>
      </c>
      <c r="F2711" s="75">
        <f>IF(CECCZ="CZ03",'Outside Temp'!B2711,IF(CECCZ="CZ04",'Outside Temp'!B2712,IF(CECCZ="CZ12",'Outside Temp'!B2713, IF(CECCZ="CZ13",'Outside Temp'!B2714))))</f>
        <v>54</v>
      </c>
      <c r="G2711" s="12">
        <f t="shared" si="3"/>
        <v>1</v>
      </c>
    </row>
    <row r="2712" ht="15.75" customHeight="1">
      <c r="A2712" s="13">
        <v>42153.270833333336</v>
      </c>
      <c r="B2712" s="73">
        <f t="shared" si="1"/>
        <v>42153</v>
      </c>
      <c r="C2712" s="74">
        <f>IF(NewCustomer="Yes", IF(COUNTIF($I$2:$I$11,B2712)&gt;0,0,WEEKDAY(B2712,2)),IF(COUNTIF($I$2:$I$21,B2712)&gt;0,0,WEEKDAY(B2712,2)))</f>
        <v>5</v>
      </c>
      <c r="D2712" s="74">
        <f t="shared" si="2"/>
        <v>6</v>
      </c>
      <c r="E2712" s="12">
        <f>IFERROR(VLOOKUP(A2712,'IDAR Meter Data'!$A:$B,2,1),"")</f>
        <v>146</v>
      </c>
      <c r="F2712" s="75">
        <f>IF(CECCZ="CZ03",'Outside Temp'!B2712,IF(CECCZ="CZ04",'Outside Temp'!B2713,IF(CECCZ="CZ12",'Outside Temp'!B2714, IF(CECCZ="CZ13",'Outside Temp'!B2715))))</f>
        <v>54</v>
      </c>
      <c r="G2712" s="12">
        <f t="shared" si="3"/>
        <v>1</v>
      </c>
    </row>
    <row r="2713" ht="15.75" customHeight="1">
      <c r="A2713" s="13">
        <v>42153.28125</v>
      </c>
      <c r="B2713" s="73">
        <f t="shared" si="1"/>
        <v>42153</v>
      </c>
      <c r="C2713" s="74">
        <f>IF(NewCustomer="Yes", IF(COUNTIF($I$2:$I$11,B2713)&gt;0,0,WEEKDAY(B2713,2)),IF(COUNTIF($I$2:$I$21,B2713)&gt;0,0,WEEKDAY(B2713,2)))</f>
        <v>5</v>
      </c>
      <c r="D2713" s="74">
        <f t="shared" si="2"/>
        <v>6</v>
      </c>
      <c r="E2713" s="12">
        <f>IFERROR(VLOOKUP(A2713,'IDAR Meter Data'!$A:$B,2,1),"")</f>
        <v>146</v>
      </c>
      <c r="F2713" s="75">
        <f>IF(CECCZ="CZ03",'Outside Temp'!B2713,IF(CECCZ="CZ04",'Outside Temp'!B2714,IF(CECCZ="CZ12",'Outside Temp'!B2715, IF(CECCZ="CZ13",'Outside Temp'!B2716))))</f>
        <v>54</v>
      </c>
      <c r="G2713" s="12">
        <f t="shared" si="3"/>
        <v>1</v>
      </c>
    </row>
    <row r="2714" ht="15.75" customHeight="1">
      <c r="A2714" s="13">
        <v>42153.291666666664</v>
      </c>
      <c r="B2714" s="73">
        <f t="shared" si="1"/>
        <v>42153</v>
      </c>
      <c r="C2714" s="74">
        <f>IF(NewCustomer="Yes", IF(COUNTIF($I$2:$I$11,B2714)&gt;0,0,WEEKDAY(B2714,2)),IF(COUNTIF($I$2:$I$21,B2714)&gt;0,0,WEEKDAY(B2714,2)))</f>
        <v>5</v>
      </c>
      <c r="D2714" s="74">
        <f t="shared" si="2"/>
        <v>7</v>
      </c>
      <c r="E2714" s="12">
        <f>IFERROR(VLOOKUP(A2714,'IDAR Meter Data'!$A:$B,2,1),"")</f>
        <v>149</v>
      </c>
      <c r="F2714" s="75">
        <f>IF(CECCZ="CZ03",'Outside Temp'!B2714,IF(CECCZ="CZ04",'Outside Temp'!B2715,IF(CECCZ="CZ12",'Outside Temp'!B2716, IF(CECCZ="CZ13",'Outside Temp'!B2717))))</f>
        <v>54.06666667</v>
      </c>
      <c r="G2714" s="12">
        <f t="shared" si="3"/>
        <v>1</v>
      </c>
    </row>
    <row r="2715" ht="15.75" customHeight="1">
      <c r="A2715" s="13">
        <v>42153.302083333336</v>
      </c>
      <c r="B2715" s="73">
        <f t="shared" si="1"/>
        <v>42153</v>
      </c>
      <c r="C2715" s="74">
        <f>IF(NewCustomer="Yes", IF(COUNTIF($I$2:$I$11,B2715)&gt;0,0,WEEKDAY(B2715,2)),IF(COUNTIF($I$2:$I$21,B2715)&gt;0,0,WEEKDAY(B2715,2)))</f>
        <v>5</v>
      </c>
      <c r="D2715" s="74">
        <f t="shared" si="2"/>
        <v>7</v>
      </c>
      <c r="E2715" s="12">
        <f>IFERROR(VLOOKUP(A2715,'IDAR Meter Data'!$A:$B,2,1),"")</f>
        <v>148</v>
      </c>
      <c r="F2715" s="75">
        <f>IF(CECCZ="CZ03",'Outside Temp'!B2715,IF(CECCZ="CZ04",'Outside Temp'!B2716,IF(CECCZ="CZ12",'Outside Temp'!B2717, IF(CECCZ="CZ13",'Outside Temp'!B2718))))</f>
        <v>54.31666667</v>
      </c>
      <c r="G2715" s="12">
        <f t="shared" si="3"/>
        <v>1</v>
      </c>
    </row>
    <row r="2716" ht="15.75" customHeight="1">
      <c r="A2716" s="13">
        <v>42153.3125</v>
      </c>
      <c r="B2716" s="73">
        <f t="shared" si="1"/>
        <v>42153</v>
      </c>
      <c r="C2716" s="74">
        <f>IF(NewCustomer="Yes", IF(COUNTIF($I$2:$I$11,B2716)&gt;0,0,WEEKDAY(B2716,2)),IF(COUNTIF($I$2:$I$21,B2716)&gt;0,0,WEEKDAY(B2716,2)))</f>
        <v>5</v>
      </c>
      <c r="D2716" s="74">
        <f t="shared" si="2"/>
        <v>7</v>
      </c>
      <c r="E2716" s="12">
        <f>IFERROR(VLOOKUP(A2716,'IDAR Meter Data'!$A:$B,2,1),"")</f>
        <v>158</v>
      </c>
      <c r="F2716" s="75">
        <f>IF(CECCZ="CZ03",'Outside Temp'!B2716,IF(CECCZ="CZ04",'Outside Temp'!B2717,IF(CECCZ="CZ12",'Outside Temp'!B2718, IF(CECCZ="CZ13",'Outside Temp'!B2719))))</f>
        <v>54.56666667</v>
      </c>
      <c r="G2716" s="12">
        <f t="shared" si="3"/>
        <v>1</v>
      </c>
    </row>
    <row r="2717" ht="15.75" customHeight="1">
      <c r="A2717" s="13">
        <v>42153.322916666664</v>
      </c>
      <c r="B2717" s="73">
        <f t="shared" si="1"/>
        <v>42153</v>
      </c>
      <c r="C2717" s="74">
        <f>IF(NewCustomer="Yes", IF(COUNTIF($I$2:$I$11,B2717)&gt;0,0,WEEKDAY(B2717,2)),IF(COUNTIF($I$2:$I$21,B2717)&gt;0,0,WEEKDAY(B2717,2)))</f>
        <v>5</v>
      </c>
      <c r="D2717" s="74">
        <f t="shared" si="2"/>
        <v>7</v>
      </c>
      <c r="E2717" s="12">
        <f>IFERROR(VLOOKUP(A2717,'IDAR Meter Data'!$A:$B,2,1),"")</f>
        <v>152</v>
      </c>
      <c r="F2717" s="75">
        <f>IF(CECCZ="CZ03",'Outside Temp'!B2717,IF(CECCZ="CZ04",'Outside Temp'!B2718,IF(CECCZ="CZ12",'Outside Temp'!B2719, IF(CECCZ="CZ13",'Outside Temp'!B2720))))</f>
        <v>54.81666667</v>
      </c>
      <c r="G2717" s="12">
        <f t="shared" si="3"/>
        <v>1</v>
      </c>
    </row>
    <row r="2718" ht="15.75" customHeight="1">
      <c r="A2718" s="13">
        <v>42153.333333333336</v>
      </c>
      <c r="B2718" s="73">
        <f t="shared" si="1"/>
        <v>42153</v>
      </c>
      <c r="C2718" s="74">
        <f>IF(NewCustomer="Yes", IF(COUNTIF($I$2:$I$11,B2718)&gt;0,0,WEEKDAY(B2718,2)),IF(COUNTIF($I$2:$I$21,B2718)&gt;0,0,WEEKDAY(B2718,2)))</f>
        <v>5</v>
      </c>
      <c r="D2718" s="74">
        <f t="shared" si="2"/>
        <v>8</v>
      </c>
      <c r="E2718" s="12">
        <f>IFERROR(VLOOKUP(A2718,'IDAR Meter Data'!$A:$B,2,1),"")</f>
        <v>154</v>
      </c>
      <c r="F2718" s="75">
        <f>IF(CECCZ="CZ03",'Outside Temp'!B2718,IF(CECCZ="CZ04",'Outside Temp'!B2719,IF(CECCZ="CZ12",'Outside Temp'!B2720, IF(CECCZ="CZ13",'Outside Temp'!B2721))))</f>
        <v>55.06666667</v>
      </c>
      <c r="G2718" s="12">
        <f t="shared" si="3"/>
        <v>1</v>
      </c>
    </row>
    <row r="2719" ht="15.75" customHeight="1">
      <c r="A2719" s="13">
        <v>42153.34375</v>
      </c>
      <c r="B2719" s="73">
        <f t="shared" si="1"/>
        <v>42153</v>
      </c>
      <c r="C2719" s="74">
        <f>IF(NewCustomer="Yes", IF(COUNTIF($I$2:$I$11,B2719)&gt;0,0,WEEKDAY(B2719,2)),IF(COUNTIF($I$2:$I$21,B2719)&gt;0,0,WEEKDAY(B2719,2)))</f>
        <v>5</v>
      </c>
      <c r="D2719" s="74">
        <f t="shared" si="2"/>
        <v>8</v>
      </c>
      <c r="E2719" s="12">
        <f>IFERROR(VLOOKUP(A2719,'IDAR Meter Data'!$A:$B,2,1),"")</f>
        <v>160</v>
      </c>
      <c r="F2719" s="75">
        <f>IF(CECCZ="CZ03",'Outside Temp'!B2719,IF(CECCZ="CZ04",'Outside Temp'!B2720,IF(CECCZ="CZ12",'Outside Temp'!B2721, IF(CECCZ="CZ13",'Outside Temp'!B2722))))</f>
        <v>55.31666667</v>
      </c>
      <c r="G2719" s="12">
        <f t="shared" si="3"/>
        <v>1</v>
      </c>
    </row>
    <row r="2720" ht="15.75" customHeight="1">
      <c r="A2720" s="13">
        <v>42153.354166666664</v>
      </c>
      <c r="B2720" s="73">
        <f t="shared" si="1"/>
        <v>42153</v>
      </c>
      <c r="C2720" s="74">
        <f>IF(NewCustomer="Yes", IF(COUNTIF($I$2:$I$11,B2720)&gt;0,0,WEEKDAY(B2720,2)),IF(COUNTIF($I$2:$I$21,B2720)&gt;0,0,WEEKDAY(B2720,2)))</f>
        <v>5</v>
      </c>
      <c r="D2720" s="74">
        <f t="shared" si="2"/>
        <v>8</v>
      </c>
      <c r="E2720" s="12">
        <f>IFERROR(VLOOKUP(A2720,'IDAR Meter Data'!$A:$B,2,1),"")</f>
        <v>159</v>
      </c>
      <c r="F2720" s="75">
        <f>IF(CECCZ="CZ03",'Outside Temp'!B2720,IF(CECCZ="CZ04",'Outside Temp'!B2721,IF(CECCZ="CZ12",'Outside Temp'!B2722, IF(CECCZ="CZ13",'Outside Temp'!B2723))))</f>
        <v>55.56666667</v>
      </c>
      <c r="G2720" s="12">
        <f t="shared" si="3"/>
        <v>1</v>
      </c>
    </row>
    <row r="2721" ht="15.75" customHeight="1">
      <c r="A2721" s="13">
        <v>42153.364583333336</v>
      </c>
      <c r="B2721" s="73">
        <f t="shared" si="1"/>
        <v>42153</v>
      </c>
      <c r="C2721" s="74">
        <f>IF(NewCustomer="Yes", IF(COUNTIF($I$2:$I$11,B2721)&gt;0,0,WEEKDAY(B2721,2)),IF(COUNTIF($I$2:$I$21,B2721)&gt;0,0,WEEKDAY(B2721,2)))</f>
        <v>5</v>
      </c>
      <c r="D2721" s="74">
        <f t="shared" si="2"/>
        <v>8</v>
      </c>
      <c r="E2721" s="12">
        <f>IFERROR(VLOOKUP(A2721,'IDAR Meter Data'!$A:$B,2,1),"")</f>
        <v>165</v>
      </c>
      <c r="F2721" s="75">
        <f>IF(CECCZ="CZ03",'Outside Temp'!B2721,IF(CECCZ="CZ04",'Outside Temp'!B2722,IF(CECCZ="CZ12",'Outside Temp'!B2723, IF(CECCZ="CZ13",'Outside Temp'!B2724))))</f>
        <v>55.81666667</v>
      </c>
      <c r="G2721" s="12">
        <f t="shared" si="3"/>
        <v>1</v>
      </c>
    </row>
    <row r="2722" ht="15.75" customHeight="1">
      <c r="A2722" s="13">
        <v>42153.375</v>
      </c>
      <c r="B2722" s="73">
        <f t="shared" si="1"/>
        <v>42153</v>
      </c>
      <c r="C2722" s="74">
        <f>IF(NewCustomer="Yes", IF(COUNTIF($I$2:$I$11,B2722)&gt;0,0,WEEKDAY(B2722,2)),IF(COUNTIF($I$2:$I$21,B2722)&gt;0,0,WEEKDAY(B2722,2)))</f>
        <v>5</v>
      </c>
      <c r="D2722" s="74">
        <f t="shared" si="2"/>
        <v>9</v>
      </c>
      <c r="E2722" s="12">
        <f>IFERROR(VLOOKUP(A2722,'IDAR Meter Data'!$A:$B,2,1),"")</f>
        <v>180</v>
      </c>
      <c r="F2722" s="75">
        <f>IF(CECCZ="CZ03",'Outside Temp'!B2722,IF(CECCZ="CZ04",'Outside Temp'!B2723,IF(CECCZ="CZ12",'Outside Temp'!B2724, IF(CECCZ="CZ13",'Outside Temp'!B2725))))</f>
        <v>56.06666667</v>
      </c>
      <c r="G2722" s="12">
        <f t="shared" si="3"/>
        <v>1</v>
      </c>
    </row>
    <row r="2723" ht="15.75" customHeight="1">
      <c r="A2723" s="13">
        <v>42153.385416666664</v>
      </c>
      <c r="B2723" s="73">
        <f t="shared" si="1"/>
        <v>42153</v>
      </c>
      <c r="C2723" s="74">
        <f>IF(NewCustomer="Yes", IF(COUNTIF($I$2:$I$11,B2723)&gt;0,0,WEEKDAY(B2723,2)),IF(COUNTIF($I$2:$I$21,B2723)&gt;0,0,WEEKDAY(B2723,2)))</f>
        <v>5</v>
      </c>
      <c r="D2723" s="74">
        <f t="shared" si="2"/>
        <v>9</v>
      </c>
      <c r="E2723" s="12">
        <f>IFERROR(VLOOKUP(A2723,'IDAR Meter Data'!$A:$B,2,1),"")</f>
        <v>170</v>
      </c>
      <c r="F2723" s="75">
        <f>IF(CECCZ="CZ03",'Outside Temp'!B2723,IF(CECCZ="CZ04",'Outside Temp'!B2724,IF(CECCZ="CZ12",'Outside Temp'!B2725, IF(CECCZ="CZ13",'Outside Temp'!B2726))))</f>
        <v>56.31666667</v>
      </c>
      <c r="G2723" s="12">
        <f t="shared" si="3"/>
        <v>1</v>
      </c>
    </row>
    <row r="2724" ht="15.75" customHeight="1">
      <c r="A2724" s="13">
        <v>42153.395833333336</v>
      </c>
      <c r="B2724" s="73">
        <f t="shared" si="1"/>
        <v>42153</v>
      </c>
      <c r="C2724" s="74">
        <f>IF(NewCustomer="Yes", IF(COUNTIF($I$2:$I$11,B2724)&gt;0,0,WEEKDAY(B2724,2)),IF(COUNTIF($I$2:$I$21,B2724)&gt;0,0,WEEKDAY(B2724,2)))</f>
        <v>5</v>
      </c>
      <c r="D2724" s="74">
        <f t="shared" si="2"/>
        <v>9</v>
      </c>
      <c r="E2724" s="12">
        <f>IFERROR(VLOOKUP(A2724,'IDAR Meter Data'!$A:$B,2,1),"")</f>
        <v>169</v>
      </c>
      <c r="F2724" s="75">
        <f>IF(CECCZ="CZ03",'Outside Temp'!B2724,IF(CECCZ="CZ04",'Outside Temp'!B2725,IF(CECCZ="CZ12",'Outside Temp'!B2726, IF(CECCZ="CZ13",'Outside Temp'!B2727))))</f>
        <v>56.56666667</v>
      </c>
      <c r="G2724" s="12">
        <f t="shared" si="3"/>
        <v>1</v>
      </c>
    </row>
    <row r="2725" ht="15.75" customHeight="1">
      <c r="A2725" s="13">
        <v>42153.40625</v>
      </c>
      <c r="B2725" s="73">
        <f t="shared" si="1"/>
        <v>42153</v>
      </c>
      <c r="C2725" s="74">
        <f>IF(NewCustomer="Yes", IF(COUNTIF($I$2:$I$11,B2725)&gt;0,0,WEEKDAY(B2725,2)),IF(COUNTIF($I$2:$I$21,B2725)&gt;0,0,WEEKDAY(B2725,2)))</f>
        <v>5</v>
      </c>
      <c r="D2725" s="74">
        <f t="shared" si="2"/>
        <v>9</v>
      </c>
      <c r="E2725" s="12">
        <f>IFERROR(VLOOKUP(A2725,'IDAR Meter Data'!$A:$B,2,1),"")</f>
        <v>170</v>
      </c>
      <c r="F2725" s="75">
        <f>IF(CECCZ="CZ03",'Outside Temp'!B2725,IF(CECCZ="CZ04",'Outside Temp'!B2726,IF(CECCZ="CZ12",'Outside Temp'!B2727, IF(CECCZ="CZ13",'Outside Temp'!B2728))))</f>
        <v>56.81666667</v>
      </c>
      <c r="G2725" s="12">
        <f t="shared" si="3"/>
        <v>1</v>
      </c>
    </row>
    <row r="2726" ht="15.75" customHeight="1">
      <c r="A2726" s="13">
        <v>42153.416666666664</v>
      </c>
      <c r="B2726" s="73">
        <f t="shared" si="1"/>
        <v>42153</v>
      </c>
      <c r="C2726" s="74">
        <f>IF(NewCustomer="Yes", IF(COUNTIF($I$2:$I$11,B2726)&gt;0,0,WEEKDAY(B2726,2)),IF(COUNTIF($I$2:$I$21,B2726)&gt;0,0,WEEKDAY(B2726,2)))</f>
        <v>5</v>
      </c>
      <c r="D2726" s="74">
        <f t="shared" si="2"/>
        <v>10</v>
      </c>
      <c r="E2726" s="12">
        <f>IFERROR(VLOOKUP(A2726,'IDAR Meter Data'!$A:$B,2,1),"")</f>
        <v>194</v>
      </c>
      <c r="F2726" s="75">
        <f>IF(CECCZ="CZ03",'Outside Temp'!B2726,IF(CECCZ="CZ04",'Outside Temp'!B2727,IF(CECCZ="CZ12",'Outside Temp'!B2728, IF(CECCZ="CZ13",'Outside Temp'!B2729))))</f>
        <v>57.30188679</v>
      </c>
      <c r="G2726" s="12">
        <f t="shared" si="3"/>
        <v>1</v>
      </c>
    </row>
    <row r="2727" ht="15.75" customHeight="1">
      <c r="A2727" s="13">
        <v>42153.427083333336</v>
      </c>
      <c r="B2727" s="73">
        <f t="shared" si="1"/>
        <v>42153</v>
      </c>
      <c r="C2727" s="74">
        <f>IF(NewCustomer="Yes", IF(COUNTIF($I$2:$I$11,B2727)&gt;0,0,WEEKDAY(B2727,2)),IF(COUNTIF($I$2:$I$21,B2727)&gt;0,0,WEEKDAY(B2727,2)))</f>
        <v>5</v>
      </c>
      <c r="D2727" s="74">
        <f t="shared" si="2"/>
        <v>10</v>
      </c>
      <c r="E2727" s="12">
        <f>IFERROR(VLOOKUP(A2727,'IDAR Meter Data'!$A:$B,2,1),"")</f>
        <v>212</v>
      </c>
      <c r="F2727" s="75">
        <f>IF(CECCZ="CZ03",'Outside Temp'!B2727,IF(CECCZ="CZ04",'Outside Temp'!B2728,IF(CECCZ="CZ12",'Outside Temp'!B2729, IF(CECCZ="CZ13",'Outside Temp'!B2730))))</f>
        <v>58.43396226</v>
      </c>
      <c r="G2727" s="12">
        <f t="shared" si="3"/>
        <v>1</v>
      </c>
    </row>
    <row r="2728" ht="15.75" customHeight="1">
      <c r="A2728" s="13">
        <v>42153.4375</v>
      </c>
      <c r="B2728" s="73">
        <f t="shared" si="1"/>
        <v>42153</v>
      </c>
      <c r="C2728" s="74">
        <f>IF(NewCustomer="Yes", IF(COUNTIF($I$2:$I$11,B2728)&gt;0,0,WEEKDAY(B2728,2)),IF(COUNTIF($I$2:$I$21,B2728)&gt;0,0,WEEKDAY(B2728,2)))</f>
        <v>5</v>
      </c>
      <c r="D2728" s="74">
        <f t="shared" si="2"/>
        <v>10</v>
      </c>
      <c r="E2728" s="12">
        <f>IFERROR(VLOOKUP(A2728,'IDAR Meter Data'!$A:$B,2,1),"")</f>
        <v>218</v>
      </c>
      <c r="F2728" s="75">
        <f>IF(CECCZ="CZ03",'Outside Temp'!B2728,IF(CECCZ="CZ04",'Outside Temp'!B2729,IF(CECCZ="CZ12",'Outside Temp'!B2730, IF(CECCZ="CZ13",'Outside Temp'!B2731))))</f>
        <v>59.56603774</v>
      </c>
      <c r="G2728" s="12">
        <f t="shared" si="3"/>
        <v>1</v>
      </c>
    </row>
    <row r="2729" ht="15.75" customHeight="1">
      <c r="A2729" s="13">
        <v>42153.447916666664</v>
      </c>
      <c r="B2729" s="73">
        <f t="shared" si="1"/>
        <v>42153</v>
      </c>
      <c r="C2729" s="74">
        <f>IF(NewCustomer="Yes", IF(COUNTIF($I$2:$I$11,B2729)&gt;0,0,WEEKDAY(B2729,2)),IF(COUNTIF($I$2:$I$21,B2729)&gt;0,0,WEEKDAY(B2729,2)))</f>
        <v>5</v>
      </c>
      <c r="D2729" s="74">
        <f t="shared" si="2"/>
        <v>10</v>
      </c>
      <c r="E2729" s="12">
        <f>IFERROR(VLOOKUP(A2729,'IDAR Meter Data'!$A:$B,2,1),"")</f>
        <v>230</v>
      </c>
      <c r="F2729" s="75">
        <f>IF(CECCZ="CZ03",'Outside Temp'!B2729,IF(CECCZ="CZ04",'Outside Temp'!B2730,IF(CECCZ="CZ12",'Outside Temp'!B2731, IF(CECCZ="CZ13",'Outside Temp'!B2732))))</f>
        <v>60.69811321</v>
      </c>
      <c r="G2729" s="12">
        <f t="shared" si="3"/>
        <v>1</v>
      </c>
    </row>
    <row r="2730" ht="15.75" customHeight="1">
      <c r="A2730" s="13">
        <v>42153.458333333336</v>
      </c>
      <c r="B2730" s="73">
        <f t="shared" si="1"/>
        <v>42153</v>
      </c>
      <c r="C2730" s="74">
        <f>IF(NewCustomer="Yes", IF(COUNTIF($I$2:$I$11,B2730)&gt;0,0,WEEKDAY(B2730,2)),IF(COUNTIF($I$2:$I$21,B2730)&gt;0,0,WEEKDAY(B2730,2)))</f>
        <v>5</v>
      </c>
      <c r="D2730" s="74">
        <f t="shared" si="2"/>
        <v>11</v>
      </c>
      <c r="E2730" s="12">
        <f>IFERROR(VLOOKUP(A2730,'IDAR Meter Data'!$A:$B,2,1),"")</f>
        <v>239</v>
      </c>
      <c r="F2730" s="75">
        <f>IF(CECCZ="CZ03",'Outside Temp'!B2730,IF(CECCZ="CZ04",'Outside Temp'!B2731,IF(CECCZ="CZ12",'Outside Temp'!B2732, IF(CECCZ="CZ13",'Outside Temp'!B2733))))</f>
        <v>61.93333333</v>
      </c>
      <c r="G2730" s="12">
        <f t="shared" si="3"/>
        <v>1</v>
      </c>
    </row>
    <row r="2731" ht="15.75" customHeight="1">
      <c r="A2731" s="13">
        <v>42153.46875</v>
      </c>
      <c r="B2731" s="73">
        <f t="shared" si="1"/>
        <v>42153</v>
      </c>
      <c r="C2731" s="74">
        <f>IF(NewCustomer="Yes", IF(COUNTIF($I$2:$I$11,B2731)&gt;0,0,WEEKDAY(B2731,2)),IF(COUNTIF($I$2:$I$21,B2731)&gt;0,0,WEEKDAY(B2731,2)))</f>
        <v>5</v>
      </c>
      <c r="D2731" s="74">
        <f t="shared" si="2"/>
        <v>11</v>
      </c>
      <c r="E2731" s="12">
        <f>IFERROR(VLOOKUP(A2731,'IDAR Meter Data'!$A:$B,2,1),"")</f>
        <v>227</v>
      </c>
      <c r="F2731" s="75">
        <f>IF(CECCZ="CZ03",'Outside Temp'!B2731,IF(CECCZ="CZ04",'Outside Temp'!B2732,IF(CECCZ="CZ12",'Outside Temp'!B2733, IF(CECCZ="CZ13",'Outside Temp'!B2734))))</f>
        <v>61.68333333</v>
      </c>
      <c r="G2731" s="12">
        <f t="shared" si="3"/>
        <v>1</v>
      </c>
    </row>
    <row r="2732" ht="15.75" customHeight="1">
      <c r="A2732" s="13">
        <v>42153.479166666664</v>
      </c>
      <c r="B2732" s="73">
        <f t="shared" si="1"/>
        <v>42153</v>
      </c>
      <c r="C2732" s="74">
        <f>IF(NewCustomer="Yes", IF(COUNTIF($I$2:$I$11,B2732)&gt;0,0,WEEKDAY(B2732,2)),IF(COUNTIF($I$2:$I$21,B2732)&gt;0,0,WEEKDAY(B2732,2)))</f>
        <v>5</v>
      </c>
      <c r="D2732" s="74">
        <f t="shared" si="2"/>
        <v>11</v>
      </c>
      <c r="E2732" s="12">
        <f>IFERROR(VLOOKUP(A2732,'IDAR Meter Data'!$A:$B,2,1),"")</f>
        <v>234</v>
      </c>
      <c r="F2732" s="75">
        <f>IF(CECCZ="CZ03",'Outside Temp'!B2732,IF(CECCZ="CZ04",'Outside Temp'!B2733,IF(CECCZ="CZ12",'Outside Temp'!B2734, IF(CECCZ="CZ13",'Outside Temp'!B2735))))</f>
        <v>61.43333333</v>
      </c>
      <c r="G2732" s="12">
        <f t="shared" si="3"/>
        <v>1</v>
      </c>
    </row>
    <row r="2733" ht="15.75" customHeight="1">
      <c r="A2733" s="13">
        <v>42153.489583333336</v>
      </c>
      <c r="B2733" s="73">
        <f t="shared" si="1"/>
        <v>42153</v>
      </c>
      <c r="C2733" s="74">
        <f>IF(NewCustomer="Yes", IF(COUNTIF($I$2:$I$11,B2733)&gt;0,0,WEEKDAY(B2733,2)),IF(COUNTIF($I$2:$I$21,B2733)&gt;0,0,WEEKDAY(B2733,2)))</f>
        <v>5</v>
      </c>
      <c r="D2733" s="74">
        <f t="shared" si="2"/>
        <v>11</v>
      </c>
      <c r="E2733" s="12">
        <f>IFERROR(VLOOKUP(A2733,'IDAR Meter Data'!$A:$B,2,1),"")</f>
        <v>242</v>
      </c>
      <c r="F2733" s="75">
        <f>IF(CECCZ="CZ03",'Outside Temp'!B2733,IF(CECCZ="CZ04",'Outside Temp'!B2734,IF(CECCZ="CZ12",'Outside Temp'!B2735, IF(CECCZ="CZ13",'Outside Temp'!B2736))))</f>
        <v>61.18333333</v>
      </c>
      <c r="G2733" s="12">
        <f t="shared" si="3"/>
        <v>1</v>
      </c>
    </row>
    <row r="2734" ht="15.75" customHeight="1">
      <c r="A2734" s="13">
        <v>42153.5</v>
      </c>
      <c r="B2734" s="73">
        <f t="shared" si="1"/>
        <v>42153</v>
      </c>
      <c r="C2734" s="74">
        <f>IF(NewCustomer="Yes", IF(COUNTIF($I$2:$I$11,B2734)&gt;0,0,WEEKDAY(B2734,2)),IF(COUNTIF($I$2:$I$21,B2734)&gt;0,0,WEEKDAY(B2734,2)))</f>
        <v>5</v>
      </c>
      <c r="D2734" s="74">
        <f t="shared" si="2"/>
        <v>12</v>
      </c>
      <c r="E2734" s="12">
        <f>IFERROR(VLOOKUP(A2734,'IDAR Meter Data'!$A:$B,2,1),"")</f>
        <v>263</v>
      </c>
      <c r="F2734" s="75">
        <f>IF(CECCZ="CZ03",'Outside Temp'!B2734,IF(CECCZ="CZ04",'Outside Temp'!B2735,IF(CECCZ="CZ12",'Outside Temp'!B2736, IF(CECCZ="CZ13",'Outside Temp'!B2737))))</f>
        <v>60.93333333</v>
      </c>
      <c r="G2734" s="12">
        <f t="shared" si="3"/>
        <v>1</v>
      </c>
    </row>
    <row r="2735" ht="15.75" customHeight="1">
      <c r="A2735" s="13">
        <v>42153.510416666664</v>
      </c>
      <c r="B2735" s="73">
        <f t="shared" si="1"/>
        <v>42153</v>
      </c>
      <c r="C2735" s="74">
        <f>IF(NewCustomer="Yes", IF(COUNTIF($I$2:$I$11,B2735)&gt;0,0,WEEKDAY(B2735,2)),IF(COUNTIF($I$2:$I$21,B2735)&gt;0,0,WEEKDAY(B2735,2)))</f>
        <v>5</v>
      </c>
      <c r="D2735" s="74">
        <f t="shared" si="2"/>
        <v>12</v>
      </c>
      <c r="E2735" s="12">
        <f>IFERROR(VLOOKUP(A2735,'IDAR Meter Data'!$A:$B,2,1),"")</f>
        <v>271</v>
      </c>
      <c r="F2735" s="75">
        <f>IF(CECCZ="CZ03",'Outside Temp'!B2735,IF(CECCZ="CZ04",'Outside Temp'!B2736,IF(CECCZ="CZ12",'Outside Temp'!B2737, IF(CECCZ="CZ13",'Outside Temp'!B2738))))</f>
        <v>60.68333333</v>
      </c>
      <c r="G2735" s="12">
        <f t="shared" si="3"/>
        <v>1</v>
      </c>
    </row>
    <row r="2736" ht="15.75" customHeight="1">
      <c r="A2736" s="13">
        <v>42153.520833333336</v>
      </c>
      <c r="B2736" s="73">
        <f t="shared" si="1"/>
        <v>42153</v>
      </c>
      <c r="C2736" s="74">
        <f>IF(NewCustomer="Yes", IF(COUNTIF($I$2:$I$11,B2736)&gt;0,0,WEEKDAY(B2736,2)),IF(COUNTIF($I$2:$I$21,B2736)&gt;0,0,WEEKDAY(B2736,2)))</f>
        <v>5</v>
      </c>
      <c r="D2736" s="74">
        <f t="shared" si="2"/>
        <v>12</v>
      </c>
      <c r="E2736" s="12">
        <f>IFERROR(VLOOKUP(A2736,'IDAR Meter Data'!$A:$B,2,1),"")</f>
        <v>246</v>
      </c>
      <c r="F2736" s="75">
        <f>IF(CECCZ="CZ03",'Outside Temp'!B2736,IF(CECCZ="CZ04",'Outside Temp'!B2737,IF(CECCZ="CZ12",'Outside Temp'!B2738, IF(CECCZ="CZ13",'Outside Temp'!B2739))))</f>
        <v>60.43333333</v>
      </c>
      <c r="G2736" s="12">
        <f t="shared" si="3"/>
        <v>1</v>
      </c>
    </row>
    <row r="2737" ht="15.75" customHeight="1">
      <c r="A2737" s="13">
        <v>42153.53125</v>
      </c>
      <c r="B2737" s="73">
        <f t="shared" si="1"/>
        <v>42153</v>
      </c>
      <c r="C2737" s="74">
        <f>IF(NewCustomer="Yes", IF(COUNTIF($I$2:$I$11,B2737)&gt;0,0,WEEKDAY(B2737,2)),IF(COUNTIF($I$2:$I$21,B2737)&gt;0,0,WEEKDAY(B2737,2)))</f>
        <v>5</v>
      </c>
      <c r="D2737" s="74">
        <f t="shared" si="2"/>
        <v>12</v>
      </c>
      <c r="E2737" s="12">
        <f>IFERROR(VLOOKUP(A2737,'IDAR Meter Data'!$A:$B,2,1),"")</f>
        <v>264</v>
      </c>
      <c r="F2737" s="75">
        <f>IF(CECCZ="CZ03",'Outside Temp'!B2737,IF(CECCZ="CZ04",'Outside Temp'!B2738,IF(CECCZ="CZ12",'Outside Temp'!B2739, IF(CECCZ="CZ13",'Outside Temp'!B2740))))</f>
        <v>60.18333333</v>
      </c>
      <c r="G2737" s="12">
        <f t="shared" si="3"/>
        <v>1</v>
      </c>
    </row>
    <row r="2738" ht="15.75" customHeight="1">
      <c r="A2738" s="13">
        <v>42153.541666666664</v>
      </c>
      <c r="B2738" s="73">
        <f t="shared" si="1"/>
        <v>42153</v>
      </c>
      <c r="C2738" s="74">
        <f>IF(NewCustomer="Yes", IF(COUNTIF($I$2:$I$11,B2738)&gt;0,0,WEEKDAY(B2738,2)),IF(COUNTIF($I$2:$I$21,B2738)&gt;0,0,WEEKDAY(B2738,2)))</f>
        <v>5</v>
      </c>
      <c r="D2738" s="74">
        <f t="shared" si="2"/>
        <v>13</v>
      </c>
      <c r="E2738" s="12">
        <f>IFERROR(VLOOKUP(A2738,'IDAR Meter Data'!$A:$B,2,1),"")</f>
        <v>263</v>
      </c>
      <c r="F2738" s="75">
        <f>IF(CECCZ="CZ03",'Outside Temp'!B2738,IF(CECCZ="CZ04",'Outside Temp'!B2739,IF(CECCZ="CZ12",'Outside Temp'!B2740, IF(CECCZ="CZ13",'Outside Temp'!B2741))))</f>
        <v>60.06666667</v>
      </c>
      <c r="G2738" s="12">
        <f t="shared" si="3"/>
        <v>1</v>
      </c>
    </row>
    <row r="2739" ht="15.75" customHeight="1">
      <c r="A2739" s="13">
        <v>42153.552083333336</v>
      </c>
      <c r="B2739" s="73">
        <f t="shared" si="1"/>
        <v>42153</v>
      </c>
      <c r="C2739" s="74">
        <f>IF(NewCustomer="Yes", IF(COUNTIF($I$2:$I$11,B2739)&gt;0,0,WEEKDAY(B2739,2)),IF(COUNTIF($I$2:$I$21,B2739)&gt;0,0,WEEKDAY(B2739,2)))</f>
        <v>5</v>
      </c>
      <c r="D2739" s="74">
        <f t="shared" si="2"/>
        <v>13</v>
      </c>
      <c r="E2739" s="12">
        <f>IFERROR(VLOOKUP(A2739,'IDAR Meter Data'!$A:$B,2,1),"")</f>
        <v>264</v>
      </c>
      <c r="F2739" s="75">
        <f>IF(CECCZ="CZ03",'Outside Temp'!B2739,IF(CECCZ="CZ04",'Outside Temp'!B2740,IF(CECCZ="CZ12",'Outside Temp'!B2741, IF(CECCZ="CZ13",'Outside Temp'!B2742))))</f>
        <v>60.31666667</v>
      </c>
      <c r="G2739" s="12">
        <f t="shared" si="3"/>
        <v>1</v>
      </c>
    </row>
    <row r="2740" ht="15.75" customHeight="1">
      <c r="A2740" s="13">
        <v>42153.5625</v>
      </c>
      <c r="B2740" s="73">
        <f t="shared" si="1"/>
        <v>42153</v>
      </c>
      <c r="C2740" s="74">
        <f>IF(NewCustomer="Yes", IF(COUNTIF($I$2:$I$11,B2740)&gt;0,0,WEEKDAY(B2740,2)),IF(COUNTIF($I$2:$I$21,B2740)&gt;0,0,WEEKDAY(B2740,2)))</f>
        <v>5</v>
      </c>
      <c r="D2740" s="74">
        <f t="shared" si="2"/>
        <v>13</v>
      </c>
      <c r="E2740" s="12">
        <f>IFERROR(VLOOKUP(A2740,'IDAR Meter Data'!$A:$B,2,1),"")</f>
        <v>260</v>
      </c>
      <c r="F2740" s="75">
        <f>IF(CECCZ="CZ03",'Outside Temp'!B2740,IF(CECCZ="CZ04",'Outside Temp'!B2741,IF(CECCZ="CZ12",'Outside Temp'!B2742, IF(CECCZ="CZ13",'Outside Temp'!B2743))))</f>
        <v>60.56666667</v>
      </c>
      <c r="G2740" s="12">
        <f t="shared" si="3"/>
        <v>1</v>
      </c>
    </row>
    <row r="2741" ht="15.75" customHeight="1">
      <c r="A2741" s="13">
        <v>42153.572916666664</v>
      </c>
      <c r="B2741" s="73">
        <f t="shared" si="1"/>
        <v>42153</v>
      </c>
      <c r="C2741" s="74">
        <f>IF(NewCustomer="Yes", IF(COUNTIF($I$2:$I$11,B2741)&gt;0,0,WEEKDAY(B2741,2)),IF(COUNTIF($I$2:$I$21,B2741)&gt;0,0,WEEKDAY(B2741,2)))</f>
        <v>5</v>
      </c>
      <c r="D2741" s="74">
        <f t="shared" si="2"/>
        <v>13</v>
      </c>
      <c r="E2741" s="12">
        <f>IFERROR(VLOOKUP(A2741,'IDAR Meter Data'!$A:$B,2,1),"")</f>
        <v>275</v>
      </c>
      <c r="F2741" s="75">
        <f>IF(CECCZ="CZ03",'Outside Temp'!B2741,IF(CECCZ="CZ04",'Outside Temp'!B2742,IF(CECCZ="CZ12",'Outside Temp'!B2743, IF(CECCZ="CZ13",'Outside Temp'!B2744))))</f>
        <v>60.81666667</v>
      </c>
      <c r="G2741" s="12">
        <f t="shared" si="3"/>
        <v>1</v>
      </c>
    </row>
    <row r="2742" ht="15.75" customHeight="1">
      <c r="A2742" s="13">
        <v>42153.583333333336</v>
      </c>
      <c r="B2742" s="73">
        <f t="shared" si="1"/>
        <v>42153</v>
      </c>
      <c r="C2742" s="74">
        <f>IF(NewCustomer="Yes", IF(COUNTIF($I$2:$I$11,B2742)&gt;0,0,WEEKDAY(B2742,2)),IF(COUNTIF($I$2:$I$21,B2742)&gt;0,0,WEEKDAY(B2742,2)))</f>
        <v>5</v>
      </c>
      <c r="D2742" s="74">
        <f t="shared" si="2"/>
        <v>14</v>
      </c>
      <c r="E2742" s="12">
        <f>IFERROR(VLOOKUP(A2742,'IDAR Meter Data'!$A:$B,2,1),"")</f>
        <v>278</v>
      </c>
      <c r="F2742" s="75">
        <f>IF(CECCZ="CZ03",'Outside Temp'!B2742,IF(CECCZ="CZ04",'Outside Temp'!B2743,IF(CECCZ="CZ12",'Outside Temp'!B2744, IF(CECCZ="CZ13",'Outside Temp'!B2745))))</f>
        <v>61</v>
      </c>
      <c r="G2742" s="12">
        <f t="shared" si="3"/>
        <v>1</v>
      </c>
    </row>
    <row r="2743" ht="15.75" customHeight="1">
      <c r="A2743" s="13">
        <v>42153.59375</v>
      </c>
      <c r="B2743" s="73">
        <f t="shared" si="1"/>
        <v>42153</v>
      </c>
      <c r="C2743" s="74">
        <f>IF(NewCustomer="Yes", IF(COUNTIF($I$2:$I$11,B2743)&gt;0,0,WEEKDAY(B2743,2)),IF(COUNTIF($I$2:$I$21,B2743)&gt;0,0,WEEKDAY(B2743,2)))</f>
        <v>5</v>
      </c>
      <c r="D2743" s="74">
        <f t="shared" si="2"/>
        <v>14</v>
      </c>
      <c r="E2743" s="12">
        <f>IFERROR(VLOOKUP(A2743,'IDAR Meter Data'!$A:$B,2,1),"")</f>
        <v>273</v>
      </c>
      <c r="F2743" s="75">
        <f>IF(CECCZ="CZ03",'Outside Temp'!B2743,IF(CECCZ="CZ04",'Outside Temp'!B2744,IF(CECCZ="CZ12",'Outside Temp'!B2745, IF(CECCZ="CZ13",'Outside Temp'!B2746))))</f>
        <v>61</v>
      </c>
      <c r="G2743" s="12">
        <f t="shared" si="3"/>
        <v>1</v>
      </c>
    </row>
    <row r="2744" ht="15.75" customHeight="1">
      <c r="A2744" s="13">
        <v>42153.604166666664</v>
      </c>
      <c r="B2744" s="73">
        <f t="shared" si="1"/>
        <v>42153</v>
      </c>
      <c r="C2744" s="74">
        <f>IF(NewCustomer="Yes", IF(COUNTIF($I$2:$I$11,B2744)&gt;0,0,WEEKDAY(B2744,2)),IF(COUNTIF($I$2:$I$21,B2744)&gt;0,0,WEEKDAY(B2744,2)))</f>
        <v>5</v>
      </c>
      <c r="D2744" s="74">
        <f t="shared" si="2"/>
        <v>14</v>
      </c>
      <c r="E2744" s="12">
        <f>IFERROR(VLOOKUP(A2744,'IDAR Meter Data'!$A:$B,2,1),"")</f>
        <v>270</v>
      </c>
      <c r="F2744" s="75">
        <f>IF(CECCZ="CZ03",'Outside Temp'!B2744,IF(CECCZ="CZ04",'Outside Temp'!B2745,IF(CECCZ="CZ12",'Outside Temp'!B2746, IF(CECCZ="CZ13",'Outside Temp'!B2747))))</f>
        <v>61</v>
      </c>
      <c r="G2744" s="12">
        <f t="shared" si="3"/>
        <v>1</v>
      </c>
    </row>
    <row r="2745" ht="15.75" customHeight="1">
      <c r="A2745" s="13">
        <v>42153.614583333336</v>
      </c>
      <c r="B2745" s="73">
        <f t="shared" si="1"/>
        <v>42153</v>
      </c>
      <c r="C2745" s="74">
        <f>IF(NewCustomer="Yes", IF(COUNTIF($I$2:$I$11,B2745)&gt;0,0,WEEKDAY(B2745,2)),IF(COUNTIF($I$2:$I$21,B2745)&gt;0,0,WEEKDAY(B2745,2)))</f>
        <v>5</v>
      </c>
      <c r="D2745" s="74">
        <f t="shared" si="2"/>
        <v>14</v>
      </c>
      <c r="E2745" s="12">
        <f>IFERROR(VLOOKUP(A2745,'IDAR Meter Data'!$A:$B,2,1),"")</f>
        <v>271</v>
      </c>
      <c r="F2745" s="75">
        <f>IF(CECCZ="CZ03",'Outside Temp'!B2745,IF(CECCZ="CZ04",'Outside Temp'!B2746,IF(CECCZ="CZ12",'Outside Temp'!B2747, IF(CECCZ="CZ13",'Outside Temp'!B2748))))</f>
        <v>61</v>
      </c>
      <c r="G2745" s="12">
        <f t="shared" si="3"/>
        <v>1</v>
      </c>
    </row>
    <row r="2746" ht="15.75" customHeight="1">
      <c r="A2746" s="13">
        <v>42153.625</v>
      </c>
      <c r="B2746" s="73">
        <f t="shared" si="1"/>
        <v>42153</v>
      </c>
      <c r="C2746" s="74">
        <f>IF(NewCustomer="Yes", IF(COUNTIF($I$2:$I$11,B2746)&gt;0,0,WEEKDAY(B2746,2)),IF(COUNTIF($I$2:$I$21,B2746)&gt;0,0,WEEKDAY(B2746,2)))</f>
        <v>5</v>
      </c>
      <c r="D2746" s="74">
        <f t="shared" si="2"/>
        <v>15</v>
      </c>
      <c r="E2746" s="12">
        <f>IFERROR(VLOOKUP(A2746,'IDAR Meter Data'!$A:$B,2,1),"")</f>
        <v>270</v>
      </c>
      <c r="F2746" s="75">
        <f>IF(CECCZ="CZ03",'Outside Temp'!B2746,IF(CECCZ="CZ04",'Outside Temp'!B2747,IF(CECCZ="CZ12",'Outside Temp'!B2748, IF(CECCZ="CZ13",'Outside Temp'!B2749))))</f>
        <v>60.86666667</v>
      </c>
      <c r="G2746" s="12">
        <f t="shared" si="3"/>
        <v>1</v>
      </c>
    </row>
    <row r="2747" ht="15.75" customHeight="1">
      <c r="A2747" s="13">
        <v>42153.635416666664</v>
      </c>
      <c r="B2747" s="73">
        <f t="shared" si="1"/>
        <v>42153</v>
      </c>
      <c r="C2747" s="74">
        <f>IF(NewCustomer="Yes", IF(COUNTIF($I$2:$I$11,B2747)&gt;0,0,WEEKDAY(B2747,2)),IF(COUNTIF($I$2:$I$21,B2747)&gt;0,0,WEEKDAY(B2747,2)))</f>
        <v>5</v>
      </c>
      <c r="D2747" s="74">
        <f t="shared" si="2"/>
        <v>15</v>
      </c>
      <c r="E2747" s="12">
        <f>IFERROR(VLOOKUP(A2747,'IDAR Meter Data'!$A:$B,2,1),"")</f>
        <v>278</v>
      </c>
      <c r="F2747" s="75">
        <f>IF(CECCZ="CZ03",'Outside Temp'!B2747,IF(CECCZ="CZ04",'Outside Temp'!B2748,IF(CECCZ="CZ12",'Outside Temp'!B2749, IF(CECCZ="CZ13",'Outside Temp'!B2750))))</f>
        <v>60.36666667</v>
      </c>
      <c r="G2747" s="12">
        <f t="shared" si="3"/>
        <v>1</v>
      </c>
    </row>
    <row r="2748" ht="15.75" customHeight="1">
      <c r="A2748" s="13">
        <v>42153.645833333336</v>
      </c>
      <c r="B2748" s="73">
        <f t="shared" si="1"/>
        <v>42153</v>
      </c>
      <c r="C2748" s="74">
        <f>IF(NewCustomer="Yes", IF(COUNTIF($I$2:$I$11,B2748)&gt;0,0,WEEKDAY(B2748,2)),IF(COUNTIF($I$2:$I$21,B2748)&gt;0,0,WEEKDAY(B2748,2)))</f>
        <v>5</v>
      </c>
      <c r="D2748" s="74">
        <f t="shared" si="2"/>
        <v>15</v>
      </c>
      <c r="E2748" s="12">
        <f>IFERROR(VLOOKUP(A2748,'IDAR Meter Data'!$A:$B,2,1),"")</f>
        <v>282</v>
      </c>
      <c r="F2748" s="75">
        <f>IF(CECCZ="CZ03",'Outside Temp'!B2748,IF(CECCZ="CZ04",'Outside Temp'!B2749,IF(CECCZ="CZ12",'Outside Temp'!B2750, IF(CECCZ="CZ13",'Outside Temp'!B2751))))</f>
        <v>59.86666667</v>
      </c>
      <c r="G2748" s="12">
        <f t="shared" si="3"/>
        <v>1</v>
      </c>
    </row>
    <row r="2749" ht="15.75" customHeight="1">
      <c r="A2749" s="13">
        <v>42153.65625</v>
      </c>
      <c r="B2749" s="73">
        <f t="shared" si="1"/>
        <v>42153</v>
      </c>
      <c r="C2749" s="74">
        <f>IF(NewCustomer="Yes", IF(COUNTIF($I$2:$I$11,B2749)&gt;0,0,WEEKDAY(B2749,2)),IF(COUNTIF($I$2:$I$21,B2749)&gt;0,0,WEEKDAY(B2749,2)))</f>
        <v>5</v>
      </c>
      <c r="D2749" s="74">
        <f t="shared" si="2"/>
        <v>15</v>
      </c>
      <c r="E2749" s="12">
        <f>IFERROR(VLOOKUP(A2749,'IDAR Meter Data'!$A:$B,2,1),"")</f>
        <v>273</v>
      </c>
      <c r="F2749" s="75">
        <f>IF(CECCZ="CZ03",'Outside Temp'!B2749,IF(CECCZ="CZ04",'Outside Temp'!B2750,IF(CECCZ="CZ12",'Outside Temp'!B2751, IF(CECCZ="CZ13",'Outside Temp'!B2752))))</f>
        <v>59.36666667</v>
      </c>
      <c r="G2749" s="12">
        <f t="shared" si="3"/>
        <v>1</v>
      </c>
    </row>
    <row r="2750" ht="15.75" customHeight="1">
      <c r="A2750" s="13">
        <v>42153.666666666664</v>
      </c>
      <c r="B2750" s="73">
        <f t="shared" si="1"/>
        <v>42153</v>
      </c>
      <c r="C2750" s="74">
        <f>IF(NewCustomer="Yes", IF(COUNTIF($I$2:$I$11,B2750)&gt;0,0,WEEKDAY(B2750,2)),IF(COUNTIF($I$2:$I$21,B2750)&gt;0,0,WEEKDAY(B2750,2)))</f>
        <v>5</v>
      </c>
      <c r="D2750" s="74">
        <f t="shared" si="2"/>
        <v>16</v>
      </c>
      <c r="E2750" s="12">
        <f>IFERROR(VLOOKUP(A2750,'IDAR Meter Data'!$A:$B,2,1),"")</f>
        <v>279</v>
      </c>
      <c r="F2750" s="75">
        <f>IF(CECCZ="CZ03",'Outside Temp'!B2750,IF(CECCZ="CZ04",'Outside Temp'!B2751,IF(CECCZ="CZ12",'Outside Temp'!B2752, IF(CECCZ="CZ13",'Outside Temp'!B2753))))</f>
        <v>58.82222222</v>
      </c>
      <c r="G2750" s="12">
        <f t="shared" si="3"/>
        <v>1</v>
      </c>
    </row>
    <row r="2751" ht="15.75" customHeight="1">
      <c r="A2751" s="13">
        <v>42153.677083333336</v>
      </c>
      <c r="B2751" s="73">
        <f t="shared" si="1"/>
        <v>42153</v>
      </c>
      <c r="C2751" s="74">
        <f>IF(NewCustomer="Yes", IF(COUNTIF($I$2:$I$11,B2751)&gt;0,0,WEEKDAY(B2751,2)),IF(COUNTIF($I$2:$I$21,B2751)&gt;0,0,WEEKDAY(B2751,2)))</f>
        <v>5</v>
      </c>
      <c r="D2751" s="74">
        <f t="shared" si="2"/>
        <v>16</v>
      </c>
      <c r="E2751" s="12">
        <f>IFERROR(VLOOKUP(A2751,'IDAR Meter Data'!$A:$B,2,1),"")</f>
        <v>274</v>
      </c>
      <c r="F2751" s="75">
        <f>IF(CECCZ="CZ03",'Outside Temp'!B2751,IF(CECCZ="CZ04",'Outside Temp'!B2752,IF(CECCZ="CZ12",'Outside Temp'!B2753, IF(CECCZ="CZ13",'Outside Temp'!B2754))))</f>
        <v>58.15555556</v>
      </c>
      <c r="G2751" s="12">
        <f t="shared" si="3"/>
        <v>1</v>
      </c>
    </row>
    <row r="2752" ht="15.75" customHeight="1">
      <c r="A2752" s="13">
        <v>42153.6875</v>
      </c>
      <c r="B2752" s="73">
        <f t="shared" si="1"/>
        <v>42153</v>
      </c>
      <c r="C2752" s="74">
        <f>IF(NewCustomer="Yes", IF(COUNTIF($I$2:$I$11,B2752)&gt;0,0,WEEKDAY(B2752,2)),IF(COUNTIF($I$2:$I$21,B2752)&gt;0,0,WEEKDAY(B2752,2)))</f>
        <v>5</v>
      </c>
      <c r="D2752" s="74">
        <f t="shared" si="2"/>
        <v>16</v>
      </c>
      <c r="E2752" s="12">
        <f>IFERROR(VLOOKUP(A2752,'IDAR Meter Data'!$A:$B,2,1),"")</f>
        <v>273</v>
      </c>
      <c r="F2752" s="75">
        <f>IF(CECCZ="CZ03",'Outside Temp'!B2752,IF(CECCZ="CZ04",'Outside Temp'!B2753,IF(CECCZ="CZ12",'Outside Temp'!B2754, IF(CECCZ="CZ13",'Outside Temp'!B2755))))</f>
        <v>57.48888889</v>
      </c>
      <c r="G2752" s="12">
        <f t="shared" si="3"/>
        <v>1</v>
      </c>
    </row>
    <row r="2753" ht="15.75" customHeight="1">
      <c r="A2753" s="13">
        <v>42153.697916666664</v>
      </c>
      <c r="B2753" s="73">
        <f t="shared" si="1"/>
        <v>42153</v>
      </c>
      <c r="C2753" s="74">
        <f>IF(NewCustomer="Yes", IF(COUNTIF($I$2:$I$11,B2753)&gt;0,0,WEEKDAY(B2753,2)),IF(COUNTIF($I$2:$I$21,B2753)&gt;0,0,WEEKDAY(B2753,2)))</f>
        <v>5</v>
      </c>
      <c r="D2753" s="74">
        <f t="shared" si="2"/>
        <v>16</v>
      </c>
      <c r="E2753" s="12">
        <f>IFERROR(VLOOKUP(A2753,'IDAR Meter Data'!$A:$B,2,1),"")</f>
        <v>274</v>
      </c>
      <c r="F2753" s="75">
        <f>IF(CECCZ="CZ03",'Outside Temp'!B2753,IF(CECCZ="CZ04",'Outside Temp'!B2754,IF(CECCZ="CZ12",'Outside Temp'!B2755, IF(CECCZ="CZ13",'Outside Temp'!B2756))))</f>
        <v>57</v>
      </c>
      <c r="G2753" s="12">
        <f t="shared" si="3"/>
        <v>1</v>
      </c>
    </row>
    <row r="2754" ht="15.75" customHeight="1">
      <c r="A2754" s="13">
        <v>42153.708333333336</v>
      </c>
      <c r="B2754" s="73">
        <f t="shared" si="1"/>
        <v>42153</v>
      </c>
      <c r="C2754" s="74">
        <f>IF(NewCustomer="Yes", IF(COUNTIF($I$2:$I$11,B2754)&gt;0,0,WEEKDAY(B2754,2)),IF(COUNTIF($I$2:$I$21,B2754)&gt;0,0,WEEKDAY(B2754,2)))</f>
        <v>5</v>
      </c>
      <c r="D2754" s="74">
        <f t="shared" si="2"/>
        <v>17</v>
      </c>
      <c r="E2754" s="12">
        <f>IFERROR(VLOOKUP(A2754,'IDAR Meter Data'!$A:$B,2,1),"")</f>
        <v>283</v>
      </c>
      <c r="F2754" s="75">
        <f>IF(CECCZ="CZ03",'Outside Temp'!B2754,IF(CECCZ="CZ04",'Outside Temp'!B2755,IF(CECCZ="CZ12",'Outside Temp'!B2756, IF(CECCZ="CZ13",'Outside Temp'!B2757))))</f>
        <v>57</v>
      </c>
      <c r="G2754" s="12">
        <f t="shared" si="3"/>
        <v>1</v>
      </c>
    </row>
    <row r="2755" ht="15.75" customHeight="1">
      <c r="A2755" s="13">
        <v>42153.71875</v>
      </c>
      <c r="B2755" s="73">
        <f t="shared" si="1"/>
        <v>42153</v>
      </c>
      <c r="C2755" s="74">
        <f>IF(NewCustomer="Yes", IF(COUNTIF($I$2:$I$11,B2755)&gt;0,0,WEEKDAY(B2755,2)),IF(COUNTIF($I$2:$I$21,B2755)&gt;0,0,WEEKDAY(B2755,2)))</f>
        <v>5</v>
      </c>
      <c r="D2755" s="74">
        <f t="shared" si="2"/>
        <v>17</v>
      </c>
      <c r="E2755" s="12">
        <f>IFERROR(VLOOKUP(A2755,'IDAR Meter Data'!$A:$B,2,1),"")</f>
        <v>274</v>
      </c>
      <c r="F2755" s="75">
        <f>IF(CECCZ="CZ03",'Outside Temp'!B2755,IF(CECCZ="CZ04",'Outside Temp'!B2756,IF(CECCZ="CZ12",'Outside Temp'!B2757, IF(CECCZ="CZ13",'Outside Temp'!B2758))))</f>
        <v>57</v>
      </c>
      <c r="G2755" s="12">
        <f t="shared" si="3"/>
        <v>1</v>
      </c>
    </row>
    <row r="2756" ht="15.75" customHeight="1">
      <c r="A2756" s="13">
        <v>42153.729166666664</v>
      </c>
      <c r="B2756" s="73">
        <f t="shared" si="1"/>
        <v>42153</v>
      </c>
      <c r="C2756" s="74">
        <f>IF(NewCustomer="Yes", IF(COUNTIF($I$2:$I$11,B2756)&gt;0,0,WEEKDAY(B2756,2)),IF(COUNTIF($I$2:$I$21,B2756)&gt;0,0,WEEKDAY(B2756,2)))</f>
        <v>5</v>
      </c>
      <c r="D2756" s="74">
        <f t="shared" si="2"/>
        <v>17</v>
      </c>
      <c r="E2756" s="12">
        <f>IFERROR(VLOOKUP(A2756,'IDAR Meter Data'!$A:$B,2,1),"")</f>
        <v>269</v>
      </c>
      <c r="F2756" s="75">
        <f>IF(CECCZ="CZ03",'Outside Temp'!B2756,IF(CECCZ="CZ04",'Outside Temp'!B2757,IF(CECCZ="CZ12",'Outside Temp'!B2758, IF(CECCZ="CZ13",'Outside Temp'!B2759))))</f>
        <v>56.68421053</v>
      </c>
      <c r="G2756" s="12">
        <f t="shared" si="3"/>
        <v>1</v>
      </c>
    </row>
    <row r="2757" ht="15.75" customHeight="1">
      <c r="A2757" s="13">
        <v>42153.739583333336</v>
      </c>
      <c r="B2757" s="73">
        <f t="shared" si="1"/>
        <v>42153</v>
      </c>
      <c r="C2757" s="74">
        <f>IF(NewCustomer="Yes", IF(COUNTIF($I$2:$I$11,B2757)&gt;0,0,WEEKDAY(B2757,2)),IF(COUNTIF($I$2:$I$21,B2757)&gt;0,0,WEEKDAY(B2757,2)))</f>
        <v>5</v>
      </c>
      <c r="D2757" s="74">
        <f t="shared" si="2"/>
        <v>17</v>
      </c>
      <c r="E2757" s="12">
        <f>IFERROR(VLOOKUP(A2757,'IDAR Meter Data'!$A:$B,2,1),"")</f>
        <v>270</v>
      </c>
      <c r="F2757" s="75">
        <f>IF(CECCZ="CZ03",'Outside Temp'!B2757,IF(CECCZ="CZ04",'Outside Temp'!B2758,IF(CECCZ="CZ12",'Outside Temp'!B2759, IF(CECCZ="CZ13",'Outside Temp'!B2760))))</f>
        <v>56.28947368</v>
      </c>
      <c r="G2757" s="12">
        <f t="shared" si="3"/>
        <v>1</v>
      </c>
    </row>
    <row r="2758" ht="15.75" customHeight="1">
      <c r="A2758" s="13">
        <v>42153.75</v>
      </c>
      <c r="B2758" s="73">
        <f t="shared" si="1"/>
        <v>42153</v>
      </c>
      <c r="C2758" s="74">
        <f>IF(NewCustomer="Yes", IF(COUNTIF($I$2:$I$11,B2758)&gt;0,0,WEEKDAY(B2758,2)),IF(COUNTIF($I$2:$I$21,B2758)&gt;0,0,WEEKDAY(B2758,2)))</f>
        <v>5</v>
      </c>
      <c r="D2758" s="74">
        <f t="shared" si="2"/>
        <v>18</v>
      </c>
      <c r="E2758" s="12">
        <f>IFERROR(VLOOKUP(A2758,'IDAR Meter Data'!$A:$B,2,1),"")</f>
        <v>267</v>
      </c>
      <c r="F2758" s="75">
        <f>IF(CECCZ="CZ03",'Outside Temp'!B2758,IF(CECCZ="CZ04",'Outside Temp'!B2759,IF(CECCZ="CZ12",'Outside Temp'!B2760, IF(CECCZ="CZ13",'Outside Temp'!B2761))))</f>
        <v>55.93333333</v>
      </c>
      <c r="G2758" s="12">
        <f t="shared" si="3"/>
        <v>1</v>
      </c>
    </row>
    <row r="2759" ht="15.75" customHeight="1">
      <c r="A2759" s="13">
        <v>42153.760416666664</v>
      </c>
      <c r="B2759" s="73">
        <f t="shared" si="1"/>
        <v>42153</v>
      </c>
      <c r="C2759" s="74">
        <f>IF(NewCustomer="Yes", IF(COUNTIF($I$2:$I$11,B2759)&gt;0,0,WEEKDAY(B2759,2)),IF(COUNTIF($I$2:$I$21,B2759)&gt;0,0,WEEKDAY(B2759,2)))</f>
        <v>5</v>
      </c>
      <c r="D2759" s="74">
        <f t="shared" si="2"/>
        <v>18</v>
      </c>
      <c r="E2759" s="12">
        <f>IFERROR(VLOOKUP(A2759,'IDAR Meter Data'!$A:$B,2,1),"")</f>
        <v>275</v>
      </c>
      <c r="F2759" s="75">
        <f>IF(CECCZ="CZ03",'Outside Temp'!B2759,IF(CECCZ="CZ04",'Outside Temp'!B2760,IF(CECCZ="CZ12",'Outside Temp'!B2761, IF(CECCZ="CZ13",'Outside Temp'!B2762))))</f>
        <v>55.68333333</v>
      </c>
      <c r="G2759" s="12">
        <f t="shared" si="3"/>
        <v>1</v>
      </c>
    </row>
    <row r="2760" ht="15.75" customHeight="1">
      <c r="A2760" s="13">
        <v>42153.770833333336</v>
      </c>
      <c r="B2760" s="73">
        <f t="shared" si="1"/>
        <v>42153</v>
      </c>
      <c r="C2760" s="74">
        <f>IF(NewCustomer="Yes", IF(COUNTIF($I$2:$I$11,B2760)&gt;0,0,WEEKDAY(B2760,2)),IF(COUNTIF($I$2:$I$21,B2760)&gt;0,0,WEEKDAY(B2760,2)))</f>
        <v>5</v>
      </c>
      <c r="D2760" s="74">
        <f t="shared" si="2"/>
        <v>18</v>
      </c>
      <c r="E2760" s="12">
        <f>IFERROR(VLOOKUP(A2760,'IDAR Meter Data'!$A:$B,2,1),"")</f>
        <v>273</v>
      </c>
      <c r="F2760" s="75">
        <f>IF(CECCZ="CZ03",'Outside Temp'!B2760,IF(CECCZ="CZ04",'Outside Temp'!B2761,IF(CECCZ="CZ12",'Outside Temp'!B2762, IF(CECCZ="CZ13",'Outside Temp'!B2763))))</f>
        <v>55.43333333</v>
      </c>
      <c r="G2760" s="12">
        <f t="shared" si="3"/>
        <v>1</v>
      </c>
    </row>
    <row r="2761" ht="15.75" customHeight="1">
      <c r="A2761" s="13">
        <v>42153.78125</v>
      </c>
      <c r="B2761" s="73">
        <f t="shared" si="1"/>
        <v>42153</v>
      </c>
      <c r="C2761" s="74">
        <f>IF(NewCustomer="Yes", IF(COUNTIF($I$2:$I$11,B2761)&gt;0,0,WEEKDAY(B2761,2)),IF(COUNTIF($I$2:$I$21,B2761)&gt;0,0,WEEKDAY(B2761,2)))</f>
        <v>5</v>
      </c>
      <c r="D2761" s="74">
        <f t="shared" si="2"/>
        <v>18</v>
      </c>
      <c r="E2761" s="12">
        <f>IFERROR(VLOOKUP(A2761,'IDAR Meter Data'!$A:$B,2,1),"")</f>
        <v>255</v>
      </c>
      <c r="F2761" s="75">
        <f>IF(CECCZ="CZ03",'Outside Temp'!B2761,IF(CECCZ="CZ04",'Outside Temp'!B2762,IF(CECCZ="CZ12",'Outside Temp'!B2763, IF(CECCZ="CZ13",'Outside Temp'!B2764))))</f>
        <v>55.18333333</v>
      </c>
      <c r="G2761" s="12">
        <f t="shared" si="3"/>
        <v>1</v>
      </c>
    </row>
    <row r="2762" ht="15.75" customHeight="1">
      <c r="A2762" s="13">
        <v>42153.791666666664</v>
      </c>
      <c r="B2762" s="73">
        <f t="shared" si="1"/>
        <v>42153</v>
      </c>
      <c r="C2762" s="74">
        <f>IF(NewCustomer="Yes", IF(COUNTIF($I$2:$I$11,B2762)&gt;0,0,WEEKDAY(B2762,2)),IF(COUNTIF($I$2:$I$21,B2762)&gt;0,0,WEEKDAY(B2762,2)))</f>
        <v>5</v>
      </c>
      <c r="D2762" s="74">
        <f t="shared" si="2"/>
        <v>19</v>
      </c>
      <c r="E2762" s="12">
        <f>IFERROR(VLOOKUP(A2762,'IDAR Meter Data'!$A:$B,2,1),"")</f>
        <v>247</v>
      </c>
      <c r="F2762" s="75">
        <f>IF(CECCZ="CZ03",'Outside Temp'!B2762,IF(CECCZ="CZ04",'Outside Temp'!B2763,IF(CECCZ="CZ12",'Outside Temp'!B2764, IF(CECCZ="CZ13",'Outside Temp'!B2765))))</f>
        <v>54.93333333</v>
      </c>
      <c r="G2762" s="12">
        <f t="shared" si="3"/>
        <v>1</v>
      </c>
    </row>
    <row r="2763" ht="15.75" customHeight="1">
      <c r="A2763" s="13">
        <v>42153.802083333336</v>
      </c>
      <c r="B2763" s="73">
        <f t="shared" si="1"/>
        <v>42153</v>
      </c>
      <c r="C2763" s="74">
        <f>IF(NewCustomer="Yes", IF(COUNTIF($I$2:$I$11,B2763)&gt;0,0,WEEKDAY(B2763,2)),IF(COUNTIF($I$2:$I$21,B2763)&gt;0,0,WEEKDAY(B2763,2)))</f>
        <v>5</v>
      </c>
      <c r="D2763" s="74">
        <f t="shared" si="2"/>
        <v>19</v>
      </c>
      <c r="E2763" s="12">
        <f>IFERROR(VLOOKUP(A2763,'IDAR Meter Data'!$A:$B,2,1),"")</f>
        <v>234</v>
      </c>
      <c r="F2763" s="75">
        <f>IF(CECCZ="CZ03",'Outside Temp'!B2763,IF(CECCZ="CZ04",'Outside Temp'!B2764,IF(CECCZ="CZ12",'Outside Temp'!B2765, IF(CECCZ="CZ13",'Outside Temp'!B2766))))</f>
        <v>54.68333333</v>
      </c>
      <c r="G2763" s="12">
        <f t="shared" si="3"/>
        <v>1</v>
      </c>
    </row>
    <row r="2764" ht="15.75" customHeight="1">
      <c r="A2764" s="13">
        <v>42153.8125</v>
      </c>
      <c r="B2764" s="73">
        <f t="shared" si="1"/>
        <v>42153</v>
      </c>
      <c r="C2764" s="74">
        <f>IF(NewCustomer="Yes", IF(COUNTIF($I$2:$I$11,B2764)&gt;0,0,WEEKDAY(B2764,2)),IF(COUNTIF($I$2:$I$21,B2764)&gt;0,0,WEEKDAY(B2764,2)))</f>
        <v>5</v>
      </c>
      <c r="D2764" s="74">
        <f t="shared" si="2"/>
        <v>19</v>
      </c>
      <c r="E2764" s="12">
        <f>IFERROR(VLOOKUP(A2764,'IDAR Meter Data'!$A:$B,2,1),"")</f>
        <v>228</v>
      </c>
      <c r="F2764" s="75">
        <f>IF(CECCZ="CZ03",'Outside Temp'!B2764,IF(CECCZ="CZ04",'Outside Temp'!B2765,IF(CECCZ="CZ12",'Outside Temp'!B2766, IF(CECCZ="CZ13",'Outside Temp'!B2767))))</f>
        <v>54.43333333</v>
      </c>
      <c r="G2764" s="12">
        <f t="shared" si="3"/>
        <v>1</v>
      </c>
    </row>
    <row r="2765" ht="15.75" customHeight="1">
      <c r="A2765" s="13">
        <v>42153.822916666664</v>
      </c>
      <c r="B2765" s="73">
        <f t="shared" si="1"/>
        <v>42153</v>
      </c>
      <c r="C2765" s="74">
        <f>IF(NewCustomer="Yes", IF(COUNTIF($I$2:$I$11,B2765)&gt;0,0,WEEKDAY(B2765,2)),IF(COUNTIF($I$2:$I$21,B2765)&gt;0,0,WEEKDAY(B2765,2)))</f>
        <v>5</v>
      </c>
      <c r="D2765" s="74">
        <f t="shared" si="2"/>
        <v>19</v>
      </c>
      <c r="E2765" s="12">
        <f>IFERROR(VLOOKUP(A2765,'IDAR Meter Data'!$A:$B,2,1),"")</f>
        <v>215</v>
      </c>
      <c r="F2765" s="75">
        <f>IF(CECCZ="CZ03",'Outside Temp'!B2765,IF(CECCZ="CZ04",'Outside Temp'!B2766,IF(CECCZ="CZ12",'Outside Temp'!B2767, IF(CECCZ="CZ13",'Outside Temp'!B2768))))</f>
        <v>54.18333333</v>
      </c>
      <c r="G2765" s="12">
        <f t="shared" si="3"/>
        <v>1</v>
      </c>
    </row>
    <row r="2766" ht="15.75" customHeight="1">
      <c r="A2766" s="13">
        <v>42153.833333333336</v>
      </c>
      <c r="B2766" s="73">
        <f t="shared" si="1"/>
        <v>42153</v>
      </c>
      <c r="C2766" s="74">
        <f>IF(NewCustomer="Yes", IF(COUNTIF($I$2:$I$11,B2766)&gt;0,0,WEEKDAY(B2766,2)),IF(COUNTIF($I$2:$I$21,B2766)&gt;0,0,WEEKDAY(B2766,2)))</f>
        <v>5</v>
      </c>
      <c r="D2766" s="74">
        <f t="shared" si="2"/>
        <v>20</v>
      </c>
      <c r="E2766" s="12">
        <f>IFERROR(VLOOKUP(A2766,'IDAR Meter Data'!$A:$B,2,1),"")</f>
        <v>207</v>
      </c>
      <c r="F2766" s="75">
        <f>IF(CECCZ="CZ03",'Outside Temp'!B2766,IF(CECCZ="CZ04",'Outside Temp'!B2767,IF(CECCZ="CZ12",'Outside Temp'!B2768, IF(CECCZ="CZ13",'Outside Temp'!B2769))))</f>
        <v>54</v>
      </c>
      <c r="G2766" s="12">
        <f t="shared" si="3"/>
        <v>1</v>
      </c>
    </row>
    <row r="2767" ht="15.75" customHeight="1">
      <c r="A2767" s="13">
        <v>42153.84375</v>
      </c>
      <c r="B2767" s="73">
        <f t="shared" si="1"/>
        <v>42153</v>
      </c>
      <c r="C2767" s="74">
        <f>IF(NewCustomer="Yes", IF(COUNTIF($I$2:$I$11,B2767)&gt;0,0,WEEKDAY(B2767,2)),IF(COUNTIF($I$2:$I$21,B2767)&gt;0,0,WEEKDAY(B2767,2)))</f>
        <v>5</v>
      </c>
      <c r="D2767" s="74">
        <f t="shared" si="2"/>
        <v>20</v>
      </c>
      <c r="E2767" s="12">
        <f>IFERROR(VLOOKUP(A2767,'IDAR Meter Data'!$A:$B,2,1),"")</f>
        <v>182</v>
      </c>
      <c r="F2767" s="75">
        <f>IF(CECCZ="CZ03",'Outside Temp'!B2767,IF(CECCZ="CZ04",'Outside Temp'!B2768,IF(CECCZ="CZ12",'Outside Temp'!B2769, IF(CECCZ="CZ13",'Outside Temp'!B2770))))</f>
        <v>54</v>
      </c>
      <c r="G2767" s="12">
        <f t="shared" si="3"/>
        <v>1</v>
      </c>
    </row>
    <row r="2768" ht="15.75" customHeight="1">
      <c r="A2768" s="13">
        <v>42153.854166666664</v>
      </c>
      <c r="B2768" s="73">
        <f t="shared" si="1"/>
        <v>42153</v>
      </c>
      <c r="C2768" s="74">
        <f>IF(NewCustomer="Yes", IF(COUNTIF($I$2:$I$11,B2768)&gt;0,0,WEEKDAY(B2768,2)),IF(COUNTIF($I$2:$I$21,B2768)&gt;0,0,WEEKDAY(B2768,2)))</f>
        <v>5</v>
      </c>
      <c r="D2768" s="74">
        <f t="shared" si="2"/>
        <v>20</v>
      </c>
      <c r="E2768" s="12">
        <f>IFERROR(VLOOKUP(A2768,'IDAR Meter Data'!$A:$B,2,1),"")</f>
        <v>183</v>
      </c>
      <c r="F2768" s="75">
        <f>IF(CECCZ="CZ03",'Outside Temp'!B2768,IF(CECCZ="CZ04",'Outside Temp'!B2769,IF(CECCZ="CZ12",'Outside Temp'!B2770, IF(CECCZ="CZ13",'Outside Temp'!B2771))))</f>
        <v>54</v>
      </c>
      <c r="G2768" s="12">
        <f t="shared" si="3"/>
        <v>1</v>
      </c>
    </row>
    <row r="2769" ht="15.75" customHeight="1">
      <c r="A2769" s="13">
        <v>42153.864583333336</v>
      </c>
      <c r="B2769" s="73">
        <f t="shared" si="1"/>
        <v>42153</v>
      </c>
      <c r="C2769" s="74">
        <f>IF(NewCustomer="Yes", IF(COUNTIF($I$2:$I$11,B2769)&gt;0,0,WEEKDAY(B2769,2)),IF(COUNTIF($I$2:$I$21,B2769)&gt;0,0,WEEKDAY(B2769,2)))</f>
        <v>5</v>
      </c>
      <c r="D2769" s="74">
        <f t="shared" si="2"/>
        <v>20</v>
      </c>
      <c r="E2769" s="12">
        <f>IFERROR(VLOOKUP(A2769,'IDAR Meter Data'!$A:$B,2,1),"")</f>
        <v>172</v>
      </c>
      <c r="F2769" s="75">
        <f>IF(CECCZ="CZ03",'Outside Temp'!B2769,IF(CECCZ="CZ04",'Outside Temp'!B2770,IF(CECCZ="CZ12",'Outside Temp'!B2771, IF(CECCZ="CZ13",'Outside Temp'!B2772))))</f>
        <v>54</v>
      </c>
      <c r="G2769" s="12">
        <f t="shared" si="3"/>
        <v>1</v>
      </c>
    </row>
    <row r="2770" ht="15.75" customHeight="1">
      <c r="A2770" s="13">
        <v>42153.875</v>
      </c>
      <c r="B2770" s="73">
        <f t="shared" si="1"/>
        <v>42153</v>
      </c>
      <c r="C2770" s="74">
        <f>IF(NewCustomer="Yes", IF(COUNTIF($I$2:$I$11,B2770)&gt;0,0,WEEKDAY(B2770,2)),IF(COUNTIF($I$2:$I$21,B2770)&gt;0,0,WEEKDAY(B2770,2)))</f>
        <v>5</v>
      </c>
      <c r="D2770" s="74">
        <f t="shared" si="2"/>
        <v>21</v>
      </c>
      <c r="E2770" s="12">
        <f>IFERROR(VLOOKUP(A2770,'IDAR Meter Data'!$A:$B,2,1),"")</f>
        <v>178</v>
      </c>
      <c r="F2770" s="75">
        <f>IF(CECCZ="CZ03",'Outside Temp'!B2770,IF(CECCZ="CZ04",'Outside Temp'!B2771,IF(CECCZ="CZ12",'Outside Temp'!B2772, IF(CECCZ="CZ13",'Outside Temp'!B2773))))</f>
        <v>54</v>
      </c>
      <c r="G2770" s="12">
        <f t="shared" si="3"/>
        <v>1</v>
      </c>
    </row>
    <row r="2771" ht="15.75" customHeight="1">
      <c r="A2771" s="13">
        <v>42153.885416666664</v>
      </c>
      <c r="B2771" s="73">
        <f t="shared" si="1"/>
        <v>42153</v>
      </c>
      <c r="C2771" s="74">
        <f>IF(NewCustomer="Yes", IF(COUNTIF($I$2:$I$11,B2771)&gt;0,0,WEEKDAY(B2771,2)),IF(COUNTIF($I$2:$I$21,B2771)&gt;0,0,WEEKDAY(B2771,2)))</f>
        <v>5</v>
      </c>
      <c r="D2771" s="74">
        <f t="shared" si="2"/>
        <v>21</v>
      </c>
      <c r="E2771" s="12">
        <f>IFERROR(VLOOKUP(A2771,'IDAR Meter Data'!$A:$B,2,1),"")</f>
        <v>166</v>
      </c>
      <c r="F2771" s="75">
        <f>IF(CECCZ="CZ03",'Outside Temp'!B2771,IF(CECCZ="CZ04",'Outside Temp'!B2772,IF(CECCZ="CZ12",'Outside Temp'!B2773, IF(CECCZ="CZ13",'Outside Temp'!B2774))))</f>
        <v>54</v>
      </c>
      <c r="G2771" s="12">
        <f t="shared" si="3"/>
        <v>1</v>
      </c>
    </row>
    <row r="2772" ht="15.75" customHeight="1">
      <c r="A2772" s="13">
        <v>42153.895833333336</v>
      </c>
      <c r="B2772" s="73">
        <f t="shared" si="1"/>
        <v>42153</v>
      </c>
      <c r="C2772" s="74">
        <f>IF(NewCustomer="Yes", IF(COUNTIF($I$2:$I$11,B2772)&gt;0,0,WEEKDAY(B2772,2)),IF(COUNTIF($I$2:$I$21,B2772)&gt;0,0,WEEKDAY(B2772,2)))</f>
        <v>5</v>
      </c>
      <c r="D2772" s="74">
        <f t="shared" si="2"/>
        <v>21</v>
      </c>
      <c r="E2772" s="12">
        <f>IFERROR(VLOOKUP(A2772,'IDAR Meter Data'!$A:$B,2,1),"")</f>
        <v>163</v>
      </c>
      <c r="F2772" s="75">
        <f>IF(CECCZ="CZ03",'Outside Temp'!B2772,IF(CECCZ="CZ04",'Outside Temp'!B2773,IF(CECCZ="CZ12",'Outside Temp'!B2774, IF(CECCZ="CZ13",'Outside Temp'!B2775))))</f>
        <v>54</v>
      </c>
      <c r="G2772" s="12">
        <f t="shared" si="3"/>
        <v>1</v>
      </c>
    </row>
    <row r="2773" ht="15.75" customHeight="1">
      <c r="A2773" s="13">
        <v>42153.90625</v>
      </c>
      <c r="B2773" s="73">
        <f t="shared" si="1"/>
        <v>42153</v>
      </c>
      <c r="C2773" s="74">
        <f>IF(NewCustomer="Yes", IF(COUNTIF($I$2:$I$11,B2773)&gt;0,0,WEEKDAY(B2773,2)),IF(COUNTIF($I$2:$I$21,B2773)&gt;0,0,WEEKDAY(B2773,2)))</f>
        <v>5</v>
      </c>
      <c r="D2773" s="74">
        <f t="shared" si="2"/>
        <v>21</v>
      </c>
      <c r="E2773" s="12">
        <f>IFERROR(VLOOKUP(A2773,'IDAR Meter Data'!$A:$B,2,1),"")</f>
        <v>167</v>
      </c>
      <c r="F2773" s="75">
        <f>IF(CECCZ="CZ03",'Outside Temp'!B2773,IF(CECCZ="CZ04",'Outside Temp'!B2774,IF(CECCZ="CZ12",'Outside Temp'!B2775, IF(CECCZ="CZ13",'Outside Temp'!B2776))))</f>
        <v>54</v>
      </c>
      <c r="G2773" s="12">
        <f t="shared" si="3"/>
        <v>1</v>
      </c>
    </row>
    <row r="2774" ht="15.75" customHeight="1">
      <c r="A2774" s="13">
        <v>42153.916666666664</v>
      </c>
      <c r="B2774" s="73">
        <f t="shared" si="1"/>
        <v>42153</v>
      </c>
      <c r="C2774" s="74">
        <f>IF(NewCustomer="Yes", IF(COUNTIF($I$2:$I$11,B2774)&gt;0,0,WEEKDAY(B2774,2)),IF(COUNTIF($I$2:$I$21,B2774)&gt;0,0,WEEKDAY(B2774,2)))</f>
        <v>5</v>
      </c>
      <c r="D2774" s="74">
        <f t="shared" si="2"/>
        <v>22</v>
      </c>
      <c r="E2774" s="12">
        <f>IFERROR(VLOOKUP(A2774,'IDAR Meter Data'!$A:$B,2,1),"")</f>
        <v>153</v>
      </c>
      <c r="F2774" s="75">
        <f>IF(CECCZ="CZ03",'Outside Temp'!B2774,IF(CECCZ="CZ04",'Outside Temp'!B2775,IF(CECCZ="CZ12",'Outside Temp'!B2776, IF(CECCZ="CZ13",'Outside Temp'!B2777))))</f>
        <v>54</v>
      </c>
      <c r="G2774" s="12">
        <f t="shared" si="3"/>
        <v>1</v>
      </c>
    </row>
    <row r="2775" ht="15.75" customHeight="1">
      <c r="A2775" s="13">
        <v>42153.927083333336</v>
      </c>
      <c r="B2775" s="73">
        <f t="shared" si="1"/>
        <v>42153</v>
      </c>
      <c r="C2775" s="74">
        <f>IF(NewCustomer="Yes", IF(COUNTIF($I$2:$I$11,B2775)&gt;0,0,WEEKDAY(B2775,2)),IF(COUNTIF($I$2:$I$21,B2775)&gt;0,0,WEEKDAY(B2775,2)))</f>
        <v>5</v>
      </c>
      <c r="D2775" s="74">
        <f t="shared" si="2"/>
        <v>22</v>
      </c>
      <c r="E2775" s="12">
        <f>IFERROR(VLOOKUP(A2775,'IDAR Meter Data'!$A:$B,2,1),"")</f>
        <v>158</v>
      </c>
      <c r="F2775" s="75">
        <f>IF(CECCZ="CZ03",'Outside Temp'!B2775,IF(CECCZ="CZ04",'Outside Temp'!B2776,IF(CECCZ="CZ12",'Outside Temp'!B2777, IF(CECCZ="CZ13",'Outside Temp'!B2778))))</f>
        <v>54</v>
      </c>
      <c r="G2775" s="12">
        <f t="shared" si="3"/>
        <v>1</v>
      </c>
    </row>
    <row r="2776" ht="15.75" customHeight="1">
      <c r="A2776" s="13">
        <v>42153.9375</v>
      </c>
      <c r="B2776" s="73">
        <f t="shared" si="1"/>
        <v>42153</v>
      </c>
      <c r="C2776" s="74">
        <f>IF(NewCustomer="Yes", IF(COUNTIF($I$2:$I$11,B2776)&gt;0,0,WEEKDAY(B2776,2)),IF(COUNTIF($I$2:$I$21,B2776)&gt;0,0,WEEKDAY(B2776,2)))</f>
        <v>5</v>
      </c>
      <c r="D2776" s="74">
        <f t="shared" si="2"/>
        <v>22</v>
      </c>
      <c r="E2776" s="12">
        <f>IFERROR(VLOOKUP(A2776,'IDAR Meter Data'!$A:$B,2,1),"")</f>
        <v>160</v>
      </c>
      <c r="F2776" s="75">
        <f>IF(CECCZ="CZ03",'Outside Temp'!B2776,IF(CECCZ="CZ04",'Outside Temp'!B2777,IF(CECCZ="CZ12",'Outside Temp'!B2778, IF(CECCZ="CZ13",'Outside Temp'!B2779))))</f>
        <v>54</v>
      </c>
      <c r="G2776" s="12">
        <f t="shared" si="3"/>
        <v>1</v>
      </c>
    </row>
    <row r="2777" ht="15.75" customHeight="1">
      <c r="A2777" s="13">
        <v>42153.947916666664</v>
      </c>
      <c r="B2777" s="73">
        <f t="shared" si="1"/>
        <v>42153</v>
      </c>
      <c r="C2777" s="74">
        <f>IF(NewCustomer="Yes", IF(COUNTIF($I$2:$I$11,B2777)&gt;0,0,WEEKDAY(B2777,2)),IF(COUNTIF($I$2:$I$21,B2777)&gt;0,0,WEEKDAY(B2777,2)))</f>
        <v>5</v>
      </c>
      <c r="D2777" s="74">
        <f t="shared" si="2"/>
        <v>22</v>
      </c>
      <c r="E2777" s="12">
        <f>IFERROR(VLOOKUP(A2777,'IDAR Meter Data'!$A:$B,2,1),"")</f>
        <v>157</v>
      </c>
      <c r="F2777" s="75">
        <f>IF(CECCZ="CZ03",'Outside Temp'!B2777,IF(CECCZ="CZ04",'Outside Temp'!B2778,IF(CECCZ="CZ12",'Outside Temp'!B2779, IF(CECCZ="CZ13",'Outside Temp'!B2780))))</f>
        <v>54</v>
      </c>
      <c r="G2777" s="12">
        <f t="shared" si="3"/>
        <v>1</v>
      </c>
    </row>
    <row r="2778" ht="15.75" customHeight="1">
      <c r="A2778" s="13">
        <v>42153.958333333336</v>
      </c>
      <c r="B2778" s="73">
        <f t="shared" si="1"/>
        <v>42153</v>
      </c>
      <c r="C2778" s="74">
        <f>IF(NewCustomer="Yes", IF(COUNTIF($I$2:$I$11,B2778)&gt;0,0,WEEKDAY(B2778,2)),IF(COUNTIF($I$2:$I$21,B2778)&gt;0,0,WEEKDAY(B2778,2)))</f>
        <v>5</v>
      </c>
      <c r="D2778" s="74">
        <f t="shared" si="2"/>
        <v>23</v>
      </c>
      <c r="E2778" s="12">
        <f>IFERROR(VLOOKUP(A2778,'IDAR Meter Data'!$A:$B,2,1),"")</f>
        <v>156</v>
      </c>
      <c r="F2778" s="75">
        <f>IF(CECCZ="CZ03",'Outside Temp'!B2778,IF(CECCZ="CZ04",'Outside Temp'!B2779,IF(CECCZ="CZ12",'Outside Temp'!B2780, IF(CECCZ="CZ13",'Outside Temp'!B2781))))</f>
        <v>54</v>
      </c>
      <c r="G2778" s="12">
        <f t="shared" si="3"/>
        <v>1</v>
      </c>
    </row>
    <row r="2779" ht="15.75" customHeight="1">
      <c r="A2779" s="13">
        <v>42153.96875</v>
      </c>
      <c r="B2779" s="73">
        <f t="shared" si="1"/>
        <v>42153</v>
      </c>
      <c r="C2779" s="74">
        <f>IF(NewCustomer="Yes", IF(COUNTIF($I$2:$I$11,B2779)&gt;0,0,WEEKDAY(B2779,2)),IF(COUNTIF($I$2:$I$21,B2779)&gt;0,0,WEEKDAY(B2779,2)))</f>
        <v>5</v>
      </c>
      <c r="D2779" s="74">
        <f t="shared" si="2"/>
        <v>23</v>
      </c>
      <c r="E2779" s="12">
        <f>IFERROR(VLOOKUP(A2779,'IDAR Meter Data'!$A:$B,2,1),"")</f>
        <v>168</v>
      </c>
      <c r="F2779" s="75">
        <f>IF(CECCZ="CZ03",'Outside Temp'!B2779,IF(CECCZ="CZ04",'Outside Temp'!B2780,IF(CECCZ="CZ12",'Outside Temp'!B2781, IF(CECCZ="CZ13",'Outside Temp'!B2782))))</f>
        <v>54</v>
      </c>
      <c r="G2779" s="12">
        <f t="shared" si="3"/>
        <v>1</v>
      </c>
    </row>
    <row r="2780" ht="15.75" customHeight="1">
      <c r="A2780" s="13">
        <v>42153.979166666664</v>
      </c>
      <c r="B2780" s="73">
        <f t="shared" si="1"/>
        <v>42153</v>
      </c>
      <c r="C2780" s="74">
        <f>IF(NewCustomer="Yes", IF(COUNTIF($I$2:$I$11,B2780)&gt;0,0,WEEKDAY(B2780,2)),IF(COUNTIF($I$2:$I$21,B2780)&gt;0,0,WEEKDAY(B2780,2)))</f>
        <v>5</v>
      </c>
      <c r="D2780" s="74">
        <f t="shared" si="2"/>
        <v>23</v>
      </c>
      <c r="E2780" s="12">
        <f>IFERROR(VLOOKUP(A2780,'IDAR Meter Data'!$A:$B,2,1),"")</f>
        <v>155</v>
      </c>
      <c r="F2780" s="75">
        <f>IF(CECCZ="CZ03",'Outside Temp'!B2780,IF(CECCZ="CZ04",'Outside Temp'!B2781,IF(CECCZ="CZ12",'Outside Temp'!B2782, IF(CECCZ="CZ13",'Outside Temp'!B2783))))</f>
        <v>54</v>
      </c>
      <c r="G2780" s="12">
        <f t="shared" si="3"/>
        <v>1</v>
      </c>
    </row>
    <row r="2781" ht="15.75" customHeight="1">
      <c r="A2781" s="13">
        <v>42153.989583333336</v>
      </c>
      <c r="B2781" s="73">
        <f t="shared" si="1"/>
        <v>42153</v>
      </c>
      <c r="C2781" s="74">
        <f>IF(NewCustomer="Yes", IF(COUNTIF($I$2:$I$11,B2781)&gt;0,0,WEEKDAY(B2781,2)),IF(COUNTIF($I$2:$I$21,B2781)&gt;0,0,WEEKDAY(B2781,2)))</f>
        <v>5</v>
      </c>
      <c r="D2781" s="74">
        <f t="shared" si="2"/>
        <v>23</v>
      </c>
      <c r="E2781" s="12">
        <f>IFERROR(VLOOKUP(A2781,'IDAR Meter Data'!$A:$B,2,1),"")</f>
        <v>166</v>
      </c>
      <c r="F2781" s="75">
        <f>IF(CECCZ="CZ03",'Outside Temp'!B2781,IF(CECCZ="CZ04",'Outside Temp'!B2782,IF(CECCZ="CZ12",'Outside Temp'!B2783, IF(CECCZ="CZ13",'Outside Temp'!B2784))))</f>
        <v>54</v>
      </c>
      <c r="G2781" s="12">
        <f t="shared" si="3"/>
        <v>1</v>
      </c>
    </row>
    <row r="2782" ht="15.75" customHeight="1">
      <c r="A2782" s="13">
        <v>42154.0</v>
      </c>
      <c r="B2782" s="73">
        <f t="shared" si="1"/>
        <v>42154</v>
      </c>
      <c r="C2782" s="74">
        <f>IF(NewCustomer="Yes", IF(COUNTIF($I$2:$I$11,B2782)&gt;0,0,WEEKDAY(B2782,2)),IF(COUNTIF($I$2:$I$21,B2782)&gt;0,0,WEEKDAY(B2782,2)))</f>
        <v>6</v>
      </c>
      <c r="D2782" s="74">
        <f t="shared" si="2"/>
        <v>0</v>
      </c>
      <c r="E2782" s="12">
        <f>IFERROR(VLOOKUP(A2782,'IDAR Meter Data'!$A:$B,2,1),"")</f>
        <v>164</v>
      </c>
      <c r="F2782" s="75">
        <f>IF(CECCZ="CZ03",'Outside Temp'!B2782,IF(CECCZ="CZ04",'Outside Temp'!B2783,IF(CECCZ="CZ12",'Outside Temp'!B2784, IF(CECCZ="CZ13",'Outside Temp'!B2785))))</f>
        <v>54</v>
      </c>
      <c r="G2782" s="12">
        <f t="shared" si="3"/>
        <v>1</v>
      </c>
    </row>
    <row r="2783" ht="15.75" customHeight="1">
      <c r="A2783" s="13">
        <v>42154.010416666664</v>
      </c>
      <c r="B2783" s="73">
        <f t="shared" si="1"/>
        <v>42154</v>
      </c>
      <c r="C2783" s="74">
        <f>IF(NewCustomer="Yes", IF(COUNTIF($I$2:$I$11,B2783)&gt;0,0,WEEKDAY(B2783,2)),IF(COUNTIF($I$2:$I$21,B2783)&gt;0,0,WEEKDAY(B2783,2)))</f>
        <v>6</v>
      </c>
      <c r="D2783" s="74">
        <f t="shared" si="2"/>
        <v>0</v>
      </c>
      <c r="E2783" s="12">
        <f>IFERROR(VLOOKUP(A2783,'IDAR Meter Data'!$A:$B,2,1),"")</f>
        <v>155</v>
      </c>
      <c r="F2783" s="75">
        <f>IF(CECCZ="CZ03",'Outside Temp'!B2783,IF(CECCZ="CZ04",'Outside Temp'!B2784,IF(CECCZ="CZ12",'Outside Temp'!B2785, IF(CECCZ="CZ13",'Outside Temp'!B2786))))</f>
        <v>53.89130435</v>
      </c>
      <c r="G2783" s="12">
        <f t="shared" si="3"/>
        <v>1</v>
      </c>
    </row>
    <row r="2784" ht="15.75" customHeight="1">
      <c r="A2784" s="13">
        <v>42154.020833333336</v>
      </c>
      <c r="B2784" s="73">
        <f t="shared" si="1"/>
        <v>42154</v>
      </c>
      <c r="C2784" s="74">
        <f>IF(NewCustomer="Yes", IF(COUNTIF($I$2:$I$11,B2784)&gt;0,0,WEEKDAY(B2784,2)),IF(COUNTIF($I$2:$I$21,B2784)&gt;0,0,WEEKDAY(B2784,2)))</f>
        <v>6</v>
      </c>
      <c r="D2784" s="74">
        <f t="shared" si="2"/>
        <v>0</v>
      </c>
      <c r="E2784" s="12">
        <f>IFERROR(VLOOKUP(A2784,'IDAR Meter Data'!$A:$B,2,1),"")</f>
        <v>159</v>
      </c>
      <c r="F2784" s="75">
        <f>IF(CECCZ="CZ03",'Outside Temp'!B2784,IF(CECCZ="CZ04",'Outside Temp'!B2785,IF(CECCZ="CZ12",'Outside Temp'!B2786, IF(CECCZ="CZ13",'Outside Temp'!B2787))))</f>
        <v>53.56521739</v>
      </c>
      <c r="G2784" s="12">
        <f t="shared" si="3"/>
        <v>1</v>
      </c>
    </row>
    <row r="2785" ht="15.75" customHeight="1">
      <c r="A2785" s="13">
        <v>42154.03125</v>
      </c>
      <c r="B2785" s="73">
        <f t="shared" si="1"/>
        <v>42154</v>
      </c>
      <c r="C2785" s="74">
        <f>IF(NewCustomer="Yes", IF(COUNTIF($I$2:$I$11,B2785)&gt;0,0,WEEKDAY(B2785,2)),IF(COUNTIF($I$2:$I$21,B2785)&gt;0,0,WEEKDAY(B2785,2)))</f>
        <v>6</v>
      </c>
      <c r="D2785" s="74">
        <f t="shared" si="2"/>
        <v>0</v>
      </c>
      <c r="E2785" s="12">
        <f>IFERROR(VLOOKUP(A2785,'IDAR Meter Data'!$A:$B,2,1),"")</f>
        <v>165</v>
      </c>
      <c r="F2785" s="75">
        <f>IF(CECCZ="CZ03",'Outside Temp'!B2785,IF(CECCZ="CZ04",'Outside Temp'!B2786,IF(CECCZ="CZ12",'Outside Temp'!B2787, IF(CECCZ="CZ13",'Outside Temp'!B2788))))</f>
        <v>53.23913043</v>
      </c>
      <c r="G2785" s="12">
        <f t="shared" si="3"/>
        <v>1</v>
      </c>
    </row>
    <row r="2786" ht="15.75" customHeight="1">
      <c r="A2786" s="13">
        <v>42154.041666666664</v>
      </c>
      <c r="B2786" s="73">
        <f t="shared" si="1"/>
        <v>42154</v>
      </c>
      <c r="C2786" s="74">
        <f>IF(NewCustomer="Yes", IF(COUNTIF($I$2:$I$11,B2786)&gt;0,0,WEEKDAY(B2786,2)),IF(COUNTIF($I$2:$I$21,B2786)&gt;0,0,WEEKDAY(B2786,2)))</f>
        <v>6</v>
      </c>
      <c r="D2786" s="74">
        <f t="shared" si="2"/>
        <v>1</v>
      </c>
      <c r="E2786" s="12">
        <f>IFERROR(VLOOKUP(A2786,'IDAR Meter Data'!$A:$B,2,1),"")</f>
        <v>153</v>
      </c>
      <c r="F2786" s="75">
        <f>IF(CECCZ="CZ03",'Outside Temp'!B2786,IF(CECCZ="CZ04",'Outside Temp'!B2787,IF(CECCZ="CZ12",'Outside Temp'!B2788, IF(CECCZ="CZ13",'Outside Temp'!B2789))))</f>
        <v>53</v>
      </c>
      <c r="G2786" s="12">
        <f t="shared" si="3"/>
        <v>1</v>
      </c>
    </row>
    <row r="2787" ht="15.75" customHeight="1">
      <c r="A2787" s="13">
        <v>42154.052083333336</v>
      </c>
      <c r="B2787" s="73">
        <f t="shared" si="1"/>
        <v>42154</v>
      </c>
      <c r="C2787" s="74">
        <f>IF(NewCustomer="Yes", IF(COUNTIF($I$2:$I$11,B2787)&gt;0,0,WEEKDAY(B2787,2)),IF(COUNTIF($I$2:$I$21,B2787)&gt;0,0,WEEKDAY(B2787,2)))</f>
        <v>6</v>
      </c>
      <c r="D2787" s="74">
        <f t="shared" si="2"/>
        <v>1</v>
      </c>
      <c r="E2787" s="12">
        <f>IFERROR(VLOOKUP(A2787,'IDAR Meter Data'!$A:$B,2,1),"")</f>
        <v>154</v>
      </c>
      <c r="F2787" s="75">
        <f>IF(CECCZ="CZ03",'Outside Temp'!B2787,IF(CECCZ="CZ04",'Outside Temp'!B2788,IF(CECCZ="CZ12",'Outside Temp'!B2789, IF(CECCZ="CZ13",'Outside Temp'!B2790))))</f>
        <v>53</v>
      </c>
      <c r="G2787" s="12">
        <f t="shared" si="3"/>
        <v>1</v>
      </c>
    </row>
    <row r="2788" ht="15.75" customHeight="1">
      <c r="A2788" s="13">
        <v>42154.0625</v>
      </c>
      <c r="B2788" s="73">
        <f t="shared" si="1"/>
        <v>42154</v>
      </c>
      <c r="C2788" s="74">
        <f>IF(NewCustomer="Yes", IF(COUNTIF($I$2:$I$11,B2788)&gt;0,0,WEEKDAY(B2788,2)),IF(COUNTIF($I$2:$I$21,B2788)&gt;0,0,WEEKDAY(B2788,2)))</f>
        <v>6</v>
      </c>
      <c r="D2788" s="74">
        <f t="shared" si="2"/>
        <v>1</v>
      </c>
      <c r="E2788" s="12">
        <f>IFERROR(VLOOKUP(A2788,'IDAR Meter Data'!$A:$B,2,1),"")</f>
        <v>153</v>
      </c>
      <c r="F2788" s="75">
        <f>IF(CECCZ="CZ03",'Outside Temp'!B2788,IF(CECCZ="CZ04",'Outside Temp'!B2789,IF(CECCZ="CZ12",'Outside Temp'!B2790, IF(CECCZ="CZ13",'Outside Temp'!B2791))))</f>
        <v>53</v>
      </c>
      <c r="G2788" s="12">
        <f t="shared" si="3"/>
        <v>1</v>
      </c>
    </row>
    <row r="2789" ht="15.75" customHeight="1">
      <c r="A2789" s="13">
        <v>42154.072916666664</v>
      </c>
      <c r="B2789" s="73">
        <f t="shared" si="1"/>
        <v>42154</v>
      </c>
      <c r="C2789" s="74">
        <f>IF(NewCustomer="Yes", IF(COUNTIF($I$2:$I$11,B2789)&gt;0,0,WEEKDAY(B2789,2)),IF(COUNTIF($I$2:$I$21,B2789)&gt;0,0,WEEKDAY(B2789,2)))</f>
        <v>6</v>
      </c>
      <c r="D2789" s="74">
        <f t="shared" si="2"/>
        <v>1</v>
      </c>
      <c r="E2789" s="12">
        <f>IFERROR(VLOOKUP(A2789,'IDAR Meter Data'!$A:$B,2,1),"")</f>
        <v>153</v>
      </c>
      <c r="F2789" s="75">
        <f>IF(CECCZ="CZ03",'Outside Temp'!B2789,IF(CECCZ="CZ04",'Outside Temp'!B2790,IF(CECCZ="CZ12",'Outside Temp'!B2791, IF(CECCZ="CZ13",'Outside Temp'!B2792))))</f>
        <v>53</v>
      </c>
      <c r="G2789" s="12">
        <f t="shared" si="3"/>
        <v>1</v>
      </c>
    </row>
    <row r="2790" ht="15.75" customHeight="1">
      <c r="A2790" s="13">
        <v>42154.083333333336</v>
      </c>
      <c r="B2790" s="73">
        <f t="shared" si="1"/>
        <v>42154</v>
      </c>
      <c r="C2790" s="74">
        <f>IF(NewCustomer="Yes", IF(COUNTIF($I$2:$I$11,B2790)&gt;0,0,WEEKDAY(B2790,2)),IF(COUNTIF($I$2:$I$21,B2790)&gt;0,0,WEEKDAY(B2790,2)))</f>
        <v>6</v>
      </c>
      <c r="D2790" s="74">
        <f t="shared" si="2"/>
        <v>2</v>
      </c>
      <c r="E2790" s="12">
        <f>IFERROR(VLOOKUP(A2790,'IDAR Meter Data'!$A:$B,2,1),"")</f>
        <v>166</v>
      </c>
      <c r="F2790" s="75">
        <f>IF(CECCZ="CZ03",'Outside Temp'!B2790,IF(CECCZ="CZ04",'Outside Temp'!B2791,IF(CECCZ="CZ12",'Outside Temp'!B2792, IF(CECCZ="CZ13",'Outside Temp'!B2793))))</f>
        <v>52.93333333</v>
      </c>
      <c r="G2790" s="12">
        <f t="shared" si="3"/>
        <v>1</v>
      </c>
    </row>
    <row r="2791" ht="15.75" customHeight="1">
      <c r="A2791" s="13">
        <v>42154.09375</v>
      </c>
      <c r="B2791" s="73">
        <f t="shared" si="1"/>
        <v>42154</v>
      </c>
      <c r="C2791" s="74">
        <f>IF(NewCustomer="Yes", IF(COUNTIF($I$2:$I$11,B2791)&gt;0,0,WEEKDAY(B2791,2)),IF(COUNTIF($I$2:$I$21,B2791)&gt;0,0,WEEKDAY(B2791,2)))</f>
        <v>6</v>
      </c>
      <c r="D2791" s="74">
        <f t="shared" si="2"/>
        <v>2</v>
      </c>
      <c r="E2791" s="12">
        <f>IFERROR(VLOOKUP(A2791,'IDAR Meter Data'!$A:$B,2,1),"")</f>
        <v>159</v>
      </c>
      <c r="F2791" s="75">
        <f>IF(CECCZ="CZ03",'Outside Temp'!B2791,IF(CECCZ="CZ04",'Outside Temp'!B2792,IF(CECCZ="CZ12",'Outside Temp'!B2793, IF(CECCZ="CZ13",'Outside Temp'!B2794))))</f>
        <v>52.68333333</v>
      </c>
      <c r="G2791" s="12">
        <f t="shared" si="3"/>
        <v>1</v>
      </c>
    </row>
    <row r="2792" ht="15.75" customHeight="1">
      <c r="A2792" s="13">
        <v>42154.104166666664</v>
      </c>
      <c r="B2792" s="73">
        <f t="shared" si="1"/>
        <v>42154</v>
      </c>
      <c r="C2792" s="74">
        <f>IF(NewCustomer="Yes", IF(COUNTIF($I$2:$I$11,B2792)&gt;0,0,WEEKDAY(B2792,2)),IF(COUNTIF($I$2:$I$21,B2792)&gt;0,0,WEEKDAY(B2792,2)))</f>
        <v>6</v>
      </c>
      <c r="D2792" s="74">
        <f t="shared" si="2"/>
        <v>2</v>
      </c>
      <c r="E2792" s="12">
        <f>IFERROR(VLOOKUP(A2792,'IDAR Meter Data'!$A:$B,2,1),"")</f>
        <v>157</v>
      </c>
      <c r="F2792" s="75">
        <f>IF(CECCZ="CZ03",'Outside Temp'!B2792,IF(CECCZ="CZ04",'Outside Temp'!B2793,IF(CECCZ="CZ12",'Outside Temp'!B2794, IF(CECCZ="CZ13",'Outside Temp'!B2795))))</f>
        <v>52.43333333</v>
      </c>
      <c r="G2792" s="12">
        <f t="shared" si="3"/>
        <v>1</v>
      </c>
    </row>
    <row r="2793" ht="15.75" customHeight="1">
      <c r="A2793" s="13">
        <v>42154.114583333336</v>
      </c>
      <c r="B2793" s="73">
        <f t="shared" si="1"/>
        <v>42154</v>
      </c>
      <c r="C2793" s="74">
        <f>IF(NewCustomer="Yes", IF(COUNTIF($I$2:$I$11,B2793)&gt;0,0,WEEKDAY(B2793,2)),IF(COUNTIF($I$2:$I$21,B2793)&gt;0,0,WEEKDAY(B2793,2)))</f>
        <v>6</v>
      </c>
      <c r="D2793" s="74">
        <f t="shared" si="2"/>
        <v>2</v>
      </c>
      <c r="E2793" s="12">
        <f>IFERROR(VLOOKUP(A2793,'IDAR Meter Data'!$A:$B,2,1),"")</f>
        <v>153</v>
      </c>
      <c r="F2793" s="75">
        <f>IF(CECCZ="CZ03",'Outside Temp'!B2793,IF(CECCZ="CZ04",'Outside Temp'!B2794,IF(CECCZ="CZ12",'Outside Temp'!B2795, IF(CECCZ="CZ13",'Outside Temp'!B2796))))</f>
        <v>52.18333333</v>
      </c>
      <c r="G2793" s="12">
        <f t="shared" si="3"/>
        <v>1</v>
      </c>
    </row>
    <row r="2794" ht="15.75" customHeight="1">
      <c r="A2794" s="13">
        <v>42154.125</v>
      </c>
      <c r="B2794" s="73">
        <f t="shared" si="1"/>
        <v>42154</v>
      </c>
      <c r="C2794" s="74">
        <f>IF(NewCustomer="Yes", IF(COUNTIF($I$2:$I$11,B2794)&gt;0,0,WEEKDAY(B2794,2)),IF(COUNTIF($I$2:$I$21,B2794)&gt;0,0,WEEKDAY(B2794,2)))</f>
        <v>6</v>
      </c>
      <c r="D2794" s="74">
        <f t="shared" si="2"/>
        <v>3</v>
      </c>
      <c r="E2794" s="12">
        <f>IFERROR(VLOOKUP(A2794,'IDAR Meter Data'!$A:$B,2,1),"")</f>
        <v>163</v>
      </c>
      <c r="F2794" s="75">
        <f>IF(CECCZ="CZ03",'Outside Temp'!B2794,IF(CECCZ="CZ04",'Outside Temp'!B2795,IF(CECCZ="CZ12",'Outside Temp'!B2796, IF(CECCZ="CZ13",'Outside Temp'!B2797))))</f>
        <v>52.06666667</v>
      </c>
      <c r="G2794" s="12">
        <f t="shared" si="3"/>
        <v>1</v>
      </c>
    </row>
    <row r="2795" ht="15.75" customHeight="1">
      <c r="A2795" s="13">
        <v>42154.135416666664</v>
      </c>
      <c r="B2795" s="73">
        <f t="shared" si="1"/>
        <v>42154</v>
      </c>
      <c r="C2795" s="74">
        <f>IF(NewCustomer="Yes", IF(COUNTIF($I$2:$I$11,B2795)&gt;0,0,WEEKDAY(B2795,2)),IF(COUNTIF($I$2:$I$21,B2795)&gt;0,0,WEEKDAY(B2795,2)))</f>
        <v>6</v>
      </c>
      <c r="D2795" s="74">
        <f t="shared" si="2"/>
        <v>3</v>
      </c>
      <c r="E2795" s="12">
        <f>IFERROR(VLOOKUP(A2795,'IDAR Meter Data'!$A:$B,2,1),"")</f>
        <v>154</v>
      </c>
      <c r="F2795" s="75">
        <f>IF(CECCZ="CZ03",'Outside Temp'!B2795,IF(CECCZ="CZ04",'Outside Temp'!B2796,IF(CECCZ="CZ12",'Outside Temp'!B2797, IF(CECCZ="CZ13",'Outside Temp'!B2798))))</f>
        <v>52.31666667</v>
      </c>
      <c r="G2795" s="12">
        <f t="shared" si="3"/>
        <v>1</v>
      </c>
    </row>
    <row r="2796" ht="15.75" customHeight="1">
      <c r="A2796" s="13">
        <v>42154.145833333336</v>
      </c>
      <c r="B2796" s="73">
        <f t="shared" si="1"/>
        <v>42154</v>
      </c>
      <c r="C2796" s="74">
        <f>IF(NewCustomer="Yes", IF(COUNTIF($I$2:$I$11,B2796)&gt;0,0,WEEKDAY(B2796,2)),IF(COUNTIF($I$2:$I$21,B2796)&gt;0,0,WEEKDAY(B2796,2)))</f>
        <v>6</v>
      </c>
      <c r="D2796" s="74">
        <f t="shared" si="2"/>
        <v>3</v>
      </c>
      <c r="E2796" s="12">
        <f>IFERROR(VLOOKUP(A2796,'IDAR Meter Data'!$A:$B,2,1),"")</f>
        <v>150</v>
      </c>
      <c r="F2796" s="75">
        <f>IF(CECCZ="CZ03",'Outside Temp'!B2796,IF(CECCZ="CZ04",'Outside Temp'!B2797,IF(CECCZ="CZ12",'Outside Temp'!B2798, IF(CECCZ="CZ13",'Outside Temp'!B2799))))</f>
        <v>52.56666667</v>
      </c>
      <c r="G2796" s="12">
        <f t="shared" si="3"/>
        <v>1</v>
      </c>
    </row>
    <row r="2797" ht="15.75" customHeight="1">
      <c r="A2797" s="13">
        <v>42154.15625</v>
      </c>
      <c r="B2797" s="73">
        <f t="shared" si="1"/>
        <v>42154</v>
      </c>
      <c r="C2797" s="74">
        <f>IF(NewCustomer="Yes", IF(COUNTIF($I$2:$I$11,B2797)&gt;0,0,WEEKDAY(B2797,2)),IF(COUNTIF($I$2:$I$21,B2797)&gt;0,0,WEEKDAY(B2797,2)))</f>
        <v>6</v>
      </c>
      <c r="D2797" s="74">
        <f t="shared" si="2"/>
        <v>3</v>
      </c>
      <c r="E2797" s="12">
        <f>IFERROR(VLOOKUP(A2797,'IDAR Meter Data'!$A:$B,2,1),"")</f>
        <v>156</v>
      </c>
      <c r="F2797" s="75">
        <f>IF(CECCZ="CZ03",'Outside Temp'!B2797,IF(CECCZ="CZ04",'Outside Temp'!B2798,IF(CECCZ="CZ12",'Outside Temp'!B2799, IF(CECCZ="CZ13",'Outside Temp'!B2800))))</f>
        <v>52.81666667</v>
      </c>
      <c r="G2797" s="12">
        <f t="shared" si="3"/>
        <v>1</v>
      </c>
    </row>
    <row r="2798" ht="15.75" customHeight="1">
      <c r="A2798" s="13">
        <v>42154.166666666664</v>
      </c>
      <c r="B2798" s="73">
        <f t="shared" si="1"/>
        <v>42154</v>
      </c>
      <c r="C2798" s="74">
        <f>IF(NewCustomer="Yes", IF(COUNTIF($I$2:$I$11,B2798)&gt;0,0,WEEKDAY(B2798,2)),IF(COUNTIF($I$2:$I$21,B2798)&gt;0,0,WEEKDAY(B2798,2)))</f>
        <v>6</v>
      </c>
      <c r="D2798" s="74">
        <f t="shared" si="2"/>
        <v>4</v>
      </c>
      <c r="E2798" s="12">
        <f>IFERROR(VLOOKUP(A2798,'IDAR Meter Data'!$A:$B,2,1),"")</f>
        <v>156</v>
      </c>
      <c r="F2798" s="75">
        <f>IF(CECCZ="CZ03",'Outside Temp'!B2798,IF(CECCZ="CZ04",'Outside Temp'!B2799,IF(CECCZ="CZ12",'Outside Temp'!B2800, IF(CECCZ="CZ13",'Outside Temp'!B2801))))</f>
        <v>53</v>
      </c>
      <c r="G2798" s="12">
        <f t="shared" si="3"/>
        <v>1</v>
      </c>
    </row>
    <row r="2799" ht="15.75" customHeight="1">
      <c r="A2799" s="13">
        <v>42154.177083333336</v>
      </c>
      <c r="B2799" s="73">
        <f t="shared" si="1"/>
        <v>42154</v>
      </c>
      <c r="C2799" s="74">
        <f>IF(NewCustomer="Yes", IF(COUNTIF($I$2:$I$11,B2799)&gt;0,0,WEEKDAY(B2799,2)),IF(COUNTIF($I$2:$I$21,B2799)&gt;0,0,WEEKDAY(B2799,2)))</f>
        <v>6</v>
      </c>
      <c r="D2799" s="74">
        <f t="shared" si="2"/>
        <v>4</v>
      </c>
      <c r="E2799" s="12">
        <f>IFERROR(VLOOKUP(A2799,'IDAR Meter Data'!$A:$B,2,1),"")</f>
        <v>151</v>
      </c>
      <c r="F2799" s="75">
        <f>IF(CECCZ="CZ03",'Outside Temp'!B2799,IF(CECCZ="CZ04",'Outside Temp'!B2800,IF(CECCZ="CZ12",'Outside Temp'!B2801, IF(CECCZ="CZ13",'Outside Temp'!B2802))))</f>
        <v>53</v>
      </c>
      <c r="G2799" s="12">
        <f t="shared" si="3"/>
        <v>1</v>
      </c>
    </row>
    <row r="2800" ht="15.75" customHeight="1">
      <c r="A2800" s="13">
        <v>42154.1875</v>
      </c>
      <c r="B2800" s="73">
        <f t="shared" si="1"/>
        <v>42154</v>
      </c>
      <c r="C2800" s="74">
        <f>IF(NewCustomer="Yes", IF(COUNTIF($I$2:$I$11,B2800)&gt;0,0,WEEKDAY(B2800,2)),IF(COUNTIF($I$2:$I$21,B2800)&gt;0,0,WEEKDAY(B2800,2)))</f>
        <v>6</v>
      </c>
      <c r="D2800" s="74">
        <f t="shared" si="2"/>
        <v>4</v>
      </c>
      <c r="E2800" s="12">
        <f>IFERROR(VLOOKUP(A2800,'IDAR Meter Data'!$A:$B,2,1),"")</f>
        <v>154</v>
      </c>
      <c r="F2800" s="75">
        <f>IF(CECCZ="CZ03",'Outside Temp'!B2800,IF(CECCZ="CZ04",'Outside Temp'!B2801,IF(CECCZ="CZ12",'Outside Temp'!B2802, IF(CECCZ="CZ13",'Outside Temp'!B2803))))</f>
        <v>53</v>
      </c>
      <c r="G2800" s="12">
        <f t="shared" si="3"/>
        <v>1</v>
      </c>
    </row>
    <row r="2801" ht="15.75" customHeight="1">
      <c r="A2801" s="13">
        <v>42154.197916666664</v>
      </c>
      <c r="B2801" s="73">
        <f t="shared" si="1"/>
        <v>42154</v>
      </c>
      <c r="C2801" s="74">
        <f>IF(NewCustomer="Yes", IF(COUNTIF($I$2:$I$11,B2801)&gt;0,0,WEEKDAY(B2801,2)),IF(COUNTIF($I$2:$I$21,B2801)&gt;0,0,WEEKDAY(B2801,2)))</f>
        <v>6</v>
      </c>
      <c r="D2801" s="74">
        <f t="shared" si="2"/>
        <v>4</v>
      </c>
      <c r="E2801" s="12">
        <f>IFERROR(VLOOKUP(A2801,'IDAR Meter Data'!$A:$B,2,1),"")</f>
        <v>152</v>
      </c>
      <c r="F2801" s="75">
        <f>IF(CECCZ="CZ03",'Outside Temp'!B2801,IF(CECCZ="CZ04",'Outside Temp'!B2802,IF(CECCZ="CZ12",'Outside Temp'!B2803, IF(CECCZ="CZ13",'Outside Temp'!B2804))))</f>
        <v>53</v>
      </c>
      <c r="G2801" s="12">
        <f t="shared" si="3"/>
        <v>1</v>
      </c>
    </row>
    <row r="2802" ht="15.75" customHeight="1">
      <c r="A2802" s="13">
        <v>42154.208333333336</v>
      </c>
      <c r="B2802" s="73">
        <f t="shared" si="1"/>
        <v>42154</v>
      </c>
      <c r="C2802" s="74">
        <f>IF(NewCustomer="Yes", IF(COUNTIF($I$2:$I$11,B2802)&gt;0,0,WEEKDAY(B2802,2)),IF(COUNTIF($I$2:$I$21,B2802)&gt;0,0,WEEKDAY(B2802,2)))</f>
        <v>6</v>
      </c>
      <c r="D2802" s="74">
        <f t="shared" si="2"/>
        <v>5</v>
      </c>
      <c r="E2802" s="12">
        <f>IFERROR(VLOOKUP(A2802,'IDAR Meter Data'!$A:$B,2,1),"")</f>
        <v>171</v>
      </c>
      <c r="F2802" s="75">
        <f>IF(CECCZ="CZ03",'Outside Temp'!B2802,IF(CECCZ="CZ04",'Outside Temp'!B2803,IF(CECCZ="CZ12",'Outside Temp'!B2804, IF(CECCZ="CZ13",'Outside Temp'!B2805))))</f>
        <v>53</v>
      </c>
      <c r="G2802" s="12">
        <f t="shared" si="3"/>
        <v>1</v>
      </c>
    </row>
    <row r="2803" ht="15.75" customHeight="1">
      <c r="A2803" s="13">
        <v>42154.21875</v>
      </c>
      <c r="B2803" s="73">
        <f t="shared" si="1"/>
        <v>42154</v>
      </c>
      <c r="C2803" s="74">
        <f>IF(NewCustomer="Yes", IF(COUNTIF($I$2:$I$11,B2803)&gt;0,0,WEEKDAY(B2803,2)),IF(COUNTIF($I$2:$I$21,B2803)&gt;0,0,WEEKDAY(B2803,2)))</f>
        <v>6</v>
      </c>
      <c r="D2803" s="74">
        <f t="shared" si="2"/>
        <v>5</v>
      </c>
      <c r="E2803" s="12">
        <f>IFERROR(VLOOKUP(A2803,'IDAR Meter Data'!$A:$B,2,1),"")</f>
        <v>154</v>
      </c>
      <c r="F2803" s="75">
        <f>IF(CECCZ="CZ03",'Outside Temp'!B2803,IF(CECCZ="CZ04",'Outside Temp'!B2804,IF(CECCZ="CZ12",'Outside Temp'!B2805, IF(CECCZ="CZ13",'Outside Temp'!B2806))))</f>
        <v>53</v>
      </c>
      <c r="G2803" s="12">
        <f t="shared" si="3"/>
        <v>1</v>
      </c>
    </row>
    <row r="2804" ht="15.75" customHeight="1">
      <c r="A2804" s="13">
        <v>42154.229166666664</v>
      </c>
      <c r="B2804" s="73">
        <f t="shared" si="1"/>
        <v>42154</v>
      </c>
      <c r="C2804" s="74">
        <f>IF(NewCustomer="Yes", IF(COUNTIF($I$2:$I$11,B2804)&gt;0,0,WEEKDAY(B2804,2)),IF(COUNTIF($I$2:$I$21,B2804)&gt;0,0,WEEKDAY(B2804,2)))</f>
        <v>6</v>
      </c>
      <c r="D2804" s="74">
        <f t="shared" si="2"/>
        <v>5</v>
      </c>
      <c r="E2804" s="12">
        <f>IFERROR(VLOOKUP(A2804,'IDAR Meter Data'!$A:$B,2,1),"")</f>
        <v>152</v>
      </c>
      <c r="F2804" s="75">
        <f>IF(CECCZ="CZ03",'Outside Temp'!B2804,IF(CECCZ="CZ04",'Outside Temp'!B2805,IF(CECCZ="CZ12",'Outside Temp'!B2806, IF(CECCZ="CZ13",'Outside Temp'!B2807))))</f>
        <v>53</v>
      </c>
      <c r="G2804" s="12">
        <f t="shared" si="3"/>
        <v>1</v>
      </c>
    </row>
    <row r="2805" ht="15.75" customHeight="1">
      <c r="A2805" s="13">
        <v>42154.239583333336</v>
      </c>
      <c r="B2805" s="73">
        <f t="shared" si="1"/>
        <v>42154</v>
      </c>
      <c r="C2805" s="74">
        <f>IF(NewCustomer="Yes", IF(COUNTIF($I$2:$I$11,B2805)&gt;0,0,WEEKDAY(B2805,2)),IF(COUNTIF($I$2:$I$21,B2805)&gt;0,0,WEEKDAY(B2805,2)))</f>
        <v>6</v>
      </c>
      <c r="D2805" s="74">
        <f t="shared" si="2"/>
        <v>5</v>
      </c>
      <c r="E2805" s="12">
        <f>IFERROR(VLOOKUP(A2805,'IDAR Meter Data'!$A:$B,2,1),"")</f>
        <v>150</v>
      </c>
      <c r="F2805" s="75">
        <f>IF(CECCZ="CZ03",'Outside Temp'!B2805,IF(CECCZ="CZ04",'Outside Temp'!B2806,IF(CECCZ="CZ12",'Outside Temp'!B2807, IF(CECCZ="CZ13",'Outside Temp'!B2808))))</f>
        <v>53</v>
      </c>
      <c r="G2805" s="12">
        <f t="shared" si="3"/>
        <v>1</v>
      </c>
    </row>
    <row r="2806" ht="15.75" customHeight="1">
      <c r="A2806" s="13">
        <v>42154.25</v>
      </c>
      <c r="B2806" s="73">
        <f t="shared" si="1"/>
        <v>42154</v>
      </c>
      <c r="C2806" s="74">
        <f>IF(NewCustomer="Yes", IF(COUNTIF($I$2:$I$11,B2806)&gt;0,0,WEEKDAY(B2806,2)),IF(COUNTIF($I$2:$I$21,B2806)&gt;0,0,WEEKDAY(B2806,2)))</f>
        <v>6</v>
      </c>
      <c r="D2806" s="74">
        <f t="shared" si="2"/>
        <v>6</v>
      </c>
      <c r="E2806" s="12">
        <f>IFERROR(VLOOKUP(A2806,'IDAR Meter Data'!$A:$B,2,1),"")</f>
        <v>154</v>
      </c>
      <c r="F2806" s="75">
        <f>IF(CECCZ="CZ03",'Outside Temp'!B2806,IF(CECCZ="CZ04",'Outside Temp'!B2807,IF(CECCZ="CZ12",'Outside Temp'!B2808, IF(CECCZ="CZ13",'Outside Temp'!B2809))))</f>
        <v>53.06666667</v>
      </c>
      <c r="G2806" s="12">
        <f t="shared" si="3"/>
        <v>1</v>
      </c>
    </row>
    <row r="2807" ht="15.75" customHeight="1">
      <c r="A2807" s="13">
        <v>42154.260416666664</v>
      </c>
      <c r="B2807" s="73">
        <f t="shared" si="1"/>
        <v>42154</v>
      </c>
      <c r="C2807" s="74">
        <f>IF(NewCustomer="Yes", IF(COUNTIF($I$2:$I$11,B2807)&gt;0,0,WEEKDAY(B2807,2)),IF(COUNTIF($I$2:$I$21,B2807)&gt;0,0,WEEKDAY(B2807,2)))</f>
        <v>6</v>
      </c>
      <c r="D2807" s="74">
        <f t="shared" si="2"/>
        <v>6</v>
      </c>
      <c r="E2807" s="12">
        <f>IFERROR(VLOOKUP(A2807,'IDAR Meter Data'!$A:$B,2,1),"")</f>
        <v>150</v>
      </c>
      <c r="F2807" s="75">
        <f>IF(CECCZ="CZ03",'Outside Temp'!B2807,IF(CECCZ="CZ04",'Outside Temp'!B2808,IF(CECCZ="CZ12",'Outside Temp'!B2809, IF(CECCZ="CZ13",'Outside Temp'!B2810))))</f>
        <v>53.31666667</v>
      </c>
      <c r="G2807" s="12">
        <f t="shared" si="3"/>
        <v>1</v>
      </c>
    </row>
    <row r="2808" ht="15.75" customHeight="1">
      <c r="A2808" s="13">
        <v>42154.270833333336</v>
      </c>
      <c r="B2808" s="73">
        <f t="shared" si="1"/>
        <v>42154</v>
      </c>
      <c r="C2808" s="74">
        <f>IF(NewCustomer="Yes", IF(COUNTIF($I$2:$I$11,B2808)&gt;0,0,WEEKDAY(B2808,2)),IF(COUNTIF($I$2:$I$21,B2808)&gt;0,0,WEEKDAY(B2808,2)))</f>
        <v>6</v>
      </c>
      <c r="D2808" s="74">
        <f t="shared" si="2"/>
        <v>6</v>
      </c>
      <c r="E2808" s="12">
        <f>IFERROR(VLOOKUP(A2808,'IDAR Meter Data'!$A:$B,2,1),"")</f>
        <v>160</v>
      </c>
      <c r="F2808" s="75">
        <f>IF(CECCZ="CZ03",'Outside Temp'!B2808,IF(CECCZ="CZ04",'Outside Temp'!B2809,IF(CECCZ="CZ12",'Outside Temp'!B2810, IF(CECCZ="CZ13",'Outside Temp'!B2811))))</f>
        <v>53.56666667</v>
      </c>
      <c r="G2808" s="12">
        <f t="shared" si="3"/>
        <v>1</v>
      </c>
    </row>
    <row r="2809" ht="15.75" customHeight="1">
      <c r="A2809" s="13">
        <v>42154.28125</v>
      </c>
      <c r="B2809" s="73">
        <f t="shared" si="1"/>
        <v>42154</v>
      </c>
      <c r="C2809" s="74">
        <f>IF(NewCustomer="Yes", IF(COUNTIF($I$2:$I$11,B2809)&gt;0,0,WEEKDAY(B2809,2)),IF(COUNTIF($I$2:$I$21,B2809)&gt;0,0,WEEKDAY(B2809,2)))</f>
        <v>6</v>
      </c>
      <c r="D2809" s="74">
        <f t="shared" si="2"/>
        <v>6</v>
      </c>
      <c r="E2809" s="12">
        <f>IFERROR(VLOOKUP(A2809,'IDAR Meter Data'!$A:$B,2,1),"")</f>
        <v>165</v>
      </c>
      <c r="F2809" s="75">
        <f>IF(CECCZ="CZ03",'Outside Temp'!B2809,IF(CECCZ="CZ04",'Outside Temp'!B2810,IF(CECCZ="CZ12",'Outside Temp'!B2811, IF(CECCZ="CZ13",'Outside Temp'!B2812))))</f>
        <v>53.81666667</v>
      </c>
      <c r="G2809" s="12">
        <f t="shared" si="3"/>
        <v>1</v>
      </c>
    </row>
    <row r="2810" ht="15.75" customHeight="1">
      <c r="A2810" s="13">
        <v>42154.291666666664</v>
      </c>
      <c r="B2810" s="73">
        <f t="shared" si="1"/>
        <v>42154</v>
      </c>
      <c r="C2810" s="74">
        <f>IF(NewCustomer="Yes", IF(COUNTIF($I$2:$I$11,B2810)&gt;0,0,WEEKDAY(B2810,2)),IF(COUNTIF($I$2:$I$21,B2810)&gt;0,0,WEEKDAY(B2810,2)))</f>
        <v>6</v>
      </c>
      <c r="D2810" s="74">
        <f t="shared" si="2"/>
        <v>7</v>
      </c>
      <c r="E2810" s="12">
        <f>IFERROR(VLOOKUP(A2810,'IDAR Meter Data'!$A:$B,2,1),"")</f>
        <v>154</v>
      </c>
      <c r="F2810" s="75">
        <f>IF(CECCZ="CZ03",'Outside Temp'!B2810,IF(CECCZ="CZ04",'Outside Temp'!B2811,IF(CECCZ="CZ12",'Outside Temp'!B2812, IF(CECCZ="CZ13",'Outside Temp'!B2813))))</f>
        <v>54.06666667</v>
      </c>
      <c r="G2810" s="12">
        <f t="shared" si="3"/>
        <v>1</v>
      </c>
    </row>
    <row r="2811" ht="15.75" customHeight="1">
      <c r="A2811" s="13">
        <v>42154.302083333336</v>
      </c>
      <c r="B2811" s="73">
        <f t="shared" si="1"/>
        <v>42154</v>
      </c>
      <c r="C2811" s="74">
        <f>IF(NewCustomer="Yes", IF(COUNTIF($I$2:$I$11,B2811)&gt;0,0,WEEKDAY(B2811,2)),IF(COUNTIF($I$2:$I$21,B2811)&gt;0,0,WEEKDAY(B2811,2)))</f>
        <v>6</v>
      </c>
      <c r="D2811" s="74">
        <f t="shared" si="2"/>
        <v>7</v>
      </c>
      <c r="E2811" s="12">
        <f>IFERROR(VLOOKUP(A2811,'IDAR Meter Data'!$A:$B,2,1),"")</f>
        <v>157</v>
      </c>
      <c r="F2811" s="75">
        <f>IF(CECCZ="CZ03",'Outside Temp'!B2811,IF(CECCZ="CZ04",'Outside Temp'!B2812,IF(CECCZ="CZ12",'Outside Temp'!B2813, IF(CECCZ="CZ13",'Outside Temp'!B2814))))</f>
        <v>54.31666667</v>
      </c>
      <c r="G2811" s="12">
        <f t="shared" si="3"/>
        <v>1</v>
      </c>
    </row>
    <row r="2812" ht="15.75" customHeight="1">
      <c r="A2812" s="13">
        <v>42154.3125</v>
      </c>
      <c r="B2812" s="73">
        <f t="shared" si="1"/>
        <v>42154</v>
      </c>
      <c r="C2812" s="74">
        <f>IF(NewCustomer="Yes", IF(COUNTIF($I$2:$I$11,B2812)&gt;0,0,WEEKDAY(B2812,2)),IF(COUNTIF($I$2:$I$21,B2812)&gt;0,0,WEEKDAY(B2812,2)))</f>
        <v>6</v>
      </c>
      <c r="D2812" s="74">
        <f t="shared" si="2"/>
        <v>7</v>
      </c>
      <c r="E2812" s="12">
        <f>IFERROR(VLOOKUP(A2812,'IDAR Meter Data'!$A:$B,2,1),"")</f>
        <v>156</v>
      </c>
      <c r="F2812" s="75">
        <f>IF(CECCZ="CZ03",'Outside Temp'!B2812,IF(CECCZ="CZ04",'Outside Temp'!B2813,IF(CECCZ="CZ12",'Outside Temp'!B2814, IF(CECCZ="CZ13",'Outside Temp'!B2815))))</f>
        <v>54.56666667</v>
      </c>
      <c r="G2812" s="12">
        <f t="shared" si="3"/>
        <v>1</v>
      </c>
    </row>
    <row r="2813" ht="15.75" customHeight="1">
      <c r="A2813" s="13">
        <v>42154.322916666664</v>
      </c>
      <c r="B2813" s="73">
        <f t="shared" si="1"/>
        <v>42154</v>
      </c>
      <c r="C2813" s="74">
        <f>IF(NewCustomer="Yes", IF(COUNTIF($I$2:$I$11,B2813)&gt;0,0,WEEKDAY(B2813,2)),IF(COUNTIF($I$2:$I$21,B2813)&gt;0,0,WEEKDAY(B2813,2)))</f>
        <v>6</v>
      </c>
      <c r="D2813" s="74">
        <f t="shared" si="2"/>
        <v>7</v>
      </c>
      <c r="E2813" s="12">
        <f>IFERROR(VLOOKUP(A2813,'IDAR Meter Data'!$A:$B,2,1),"")</f>
        <v>154</v>
      </c>
      <c r="F2813" s="75">
        <f>IF(CECCZ="CZ03",'Outside Temp'!B2813,IF(CECCZ="CZ04",'Outside Temp'!B2814,IF(CECCZ="CZ12",'Outside Temp'!B2815, IF(CECCZ="CZ13",'Outside Temp'!B2816))))</f>
        <v>54.81666667</v>
      </c>
      <c r="G2813" s="12">
        <f t="shared" si="3"/>
        <v>1</v>
      </c>
    </row>
    <row r="2814" ht="15.75" customHeight="1">
      <c r="A2814" s="13">
        <v>42154.333333333336</v>
      </c>
      <c r="B2814" s="73">
        <f t="shared" si="1"/>
        <v>42154</v>
      </c>
      <c r="C2814" s="74">
        <f>IF(NewCustomer="Yes", IF(COUNTIF($I$2:$I$11,B2814)&gt;0,0,WEEKDAY(B2814,2)),IF(COUNTIF($I$2:$I$21,B2814)&gt;0,0,WEEKDAY(B2814,2)))</f>
        <v>6</v>
      </c>
      <c r="D2814" s="74">
        <f t="shared" si="2"/>
        <v>8</v>
      </c>
      <c r="E2814" s="12">
        <f>IFERROR(VLOOKUP(A2814,'IDAR Meter Data'!$A:$B,2,1),"")</f>
        <v>146</v>
      </c>
      <c r="F2814" s="75">
        <f>IF(CECCZ="CZ03",'Outside Temp'!B2814,IF(CECCZ="CZ04",'Outside Temp'!B2815,IF(CECCZ="CZ12",'Outside Temp'!B2816, IF(CECCZ="CZ13",'Outside Temp'!B2817))))</f>
        <v>55</v>
      </c>
      <c r="G2814" s="12">
        <f t="shared" si="3"/>
        <v>1</v>
      </c>
    </row>
    <row r="2815" ht="15.75" customHeight="1">
      <c r="A2815" s="13">
        <v>42154.34375</v>
      </c>
      <c r="B2815" s="73">
        <f t="shared" si="1"/>
        <v>42154</v>
      </c>
      <c r="C2815" s="74">
        <f>IF(NewCustomer="Yes", IF(COUNTIF($I$2:$I$11,B2815)&gt;0,0,WEEKDAY(B2815,2)),IF(COUNTIF($I$2:$I$21,B2815)&gt;0,0,WEEKDAY(B2815,2)))</f>
        <v>6</v>
      </c>
      <c r="D2815" s="74">
        <f t="shared" si="2"/>
        <v>8</v>
      </c>
      <c r="E2815" s="12">
        <f>IFERROR(VLOOKUP(A2815,'IDAR Meter Data'!$A:$B,2,1),"")</f>
        <v>152</v>
      </c>
      <c r="F2815" s="75">
        <f>IF(CECCZ="CZ03",'Outside Temp'!B2815,IF(CECCZ="CZ04",'Outside Temp'!B2816,IF(CECCZ="CZ12",'Outside Temp'!B2817, IF(CECCZ="CZ13",'Outside Temp'!B2818))))</f>
        <v>55</v>
      </c>
      <c r="G2815" s="12">
        <f t="shared" si="3"/>
        <v>1</v>
      </c>
    </row>
    <row r="2816" ht="15.75" customHeight="1">
      <c r="A2816" s="13">
        <v>42154.354166666664</v>
      </c>
      <c r="B2816" s="73">
        <f t="shared" si="1"/>
        <v>42154</v>
      </c>
      <c r="C2816" s="74">
        <f>IF(NewCustomer="Yes", IF(COUNTIF($I$2:$I$11,B2816)&gt;0,0,WEEKDAY(B2816,2)),IF(COUNTIF($I$2:$I$21,B2816)&gt;0,0,WEEKDAY(B2816,2)))</f>
        <v>6</v>
      </c>
      <c r="D2816" s="74">
        <f t="shared" si="2"/>
        <v>8</v>
      </c>
      <c r="E2816" s="12">
        <f>IFERROR(VLOOKUP(A2816,'IDAR Meter Data'!$A:$B,2,1),"")</f>
        <v>146</v>
      </c>
      <c r="F2816" s="75">
        <f>IF(CECCZ="CZ03",'Outside Temp'!B2816,IF(CECCZ="CZ04",'Outside Temp'!B2817,IF(CECCZ="CZ12",'Outside Temp'!B2818, IF(CECCZ="CZ13",'Outside Temp'!B2819))))</f>
        <v>55</v>
      </c>
      <c r="G2816" s="12">
        <f t="shared" si="3"/>
        <v>1</v>
      </c>
    </row>
    <row r="2817" ht="15.75" customHeight="1">
      <c r="A2817" s="13">
        <v>42154.364583333336</v>
      </c>
      <c r="B2817" s="73">
        <f t="shared" si="1"/>
        <v>42154</v>
      </c>
      <c r="C2817" s="74">
        <f>IF(NewCustomer="Yes", IF(COUNTIF($I$2:$I$11,B2817)&gt;0,0,WEEKDAY(B2817,2)),IF(COUNTIF($I$2:$I$21,B2817)&gt;0,0,WEEKDAY(B2817,2)))</f>
        <v>6</v>
      </c>
      <c r="D2817" s="74">
        <f t="shared" si="2"/>
        <v>8</v>
      </c>
      <c r="E2817" s="12">
        <f>IFERROR(VLOOKUP(A2817,'IDAR Meter Data'!$A:$B,2,1),"")</f>
        <v>160</v>
      </c>
      <c r="F2817" s="75">
        <f>IF(CECCZ="CZ03",'Outside Temp'!B2817,IF(CECCZ="CZ04",'Outside Temp'!B2818,IF(CECCZ="CZ12",'Outside Temp'!B2819, IF(CECCZ="CZ13",'Outside Temp'!B2820))))</f>
        <v>55</v>
      </c>
      <c r="G2817" s="12">
        <f t="shared" si="3"/>
        <v>1</v>
      </c>
    </row>
    <row r="2818" ht="15.75" customHeight="1">
      <c r="A2818" s="13">
        <v>42154.375</v>
      </c>
      <c r="B2818" s="73">
        <f t="shared" si="1"/>
        <v>42154</v>
      </c>
      <c r="C2818" s="74">
        <f>IF(NewCustomer="Yes", IF(COUNTIF($I$2:$I$11,B2818)&gt;0,0,WEEKDAY(B2818,2)),IF(COUNTIF($I$2:$I$21,B2818)&gt;0,0,WEEKDAY(B2818,2)))</f>
        <v>6</v>
      </c>
      <c r="D2818" s="74">
        <f t="shared" si="2"/>
        <v>9</v>
      </c>
      <c r="E2818" s="12">
        <f>IFERROR(VLOOKUP(A2818,'IDAR Meter Data'!$A:$B,2,1),"")</f>
        <v>159</v>
      </c>
      <c r="F2818" s="75">
        <f>IF(CECCZ="CZ03",'Outside Temp'!B2818,IF(CECCZ="CZ04",'Outside Temp'!B2819,IF(CECCZ="CZ12",'Outside Temp'!B2820, IF(CECCZ="CZ13",'Outside Temp'!B2821))))</f>
        <v>55.13333333</v>
      </c>
      <c r="G2818" s="12">
        <f t="shared" si="3"/>
        <v>1</v>
      </c>
    </row>
    <row r="2819" ht="15.75" customHeight="1">
      <c r="A2819" s="13">
        <v>42154.385416666664</v>
      </c>
      <c r="B2819" s="73">
        <f t="shared" si="1"/>
        <v>42154</v>
      </c>
      <c r="C2819" s="74">
        <f>IF(NewCustomer="Yes", IF(COUNTIF($I$2:$I$11,B2819)&gt;0,0,WEEKDAY(B2819,2)),IF(COUNTIF($I$2:$I$21,B2819)&gt;0,0,WEEKDAY(B2819,2)))</f>
        <v>6</v>
      </c>
      <c r="D2819" s="74">
        <f t="shared" si="2"/>
        <v>9</v>
      </c>
      <c r="E2819" s="12">
        <f>IFERROR(VLOOKUP(A2819,'IDAR Meter Data'!$A:$B,2,1),"")</f>
        <v>178</v>
      </c>
      <c r="F2819" s="75">
        <f>IF(CECCZ="CZ03",'Outside Temp'!B2819,IF(CECCZ="CZ04",'Outside Temp'!B2820,IF(CECCZ="CZ12",'Outside Temp'!B2821, IF(CECCZ="CZ13",'Outside Temp'!B2822))))</f>
        <v>55.63333333</v>
      </c>
      <c r="G2819" s="12">
        <f t="shared" si="3"/>
        <v>1</v>
      </c>
    </row>
    <row r="2820" ht="15.75" customHeight="1">
      <c r="A2820" s="13">
        <v>42154.395833333336</v>
      </c>
      <c r="B2820" s="73">
        <f t="shared" si="1"/>
        <v>42154</v>
      </c>
      <c r="C2820" s="74">
        <f>IF(NewCustomer="Yes", IF(COUNTIF($I$2:$I$11,B2820)&gt;0,0,WEEKDAY(B2820,2)),IF(COUNTIF($I$2:$I$21,B2820)&gt;0,0,WEEKDAY(B2820,2)))</f>
        <v>6</v>
      </c>
      <c r="D2820" s="74">
        <f t="shared" si="2"/>
        <v>9</v>
      </c>
      <c r="E2820" s="12">
        <f>IFERROR(VLOOKUP(A2820,'IDAR Meter Data'!$A:$B,2,1),"")</f>
        <v>193</v>
      </c>
      <c r="F2820" s="75">
        <f>IF(CECCZ="CZ03",'Outside Temp'!B2820,IF(CECCZ="CZ04",'Outside Temp'!B2821,IF(CECCZ="CZ12",'Outside Temp'!B2822, IF(CECCZ="CZ13",'Outside Temp'!B2823))))</f>
        <v>56.13333333</v>
      </c>
      <c r="G2820" s="12">
        <f t="shared" si="3"/>
        <v>1</v>
      </c>
    </row>
    <row r="2821" ht="15.75" customHeight="1">
      <c r="A2821" s="13">
        <v>42154.40625</v>
      </c>
      <c r="B2821" s="73">
        <f t="shared" si="1"/>
        <v>42154</v>
      </c>
      <c r="C2821" s="74">
        <f>IF(NewCustomer="Yes", IF(COUNTIF($I$2:$I$11,B2821)&gt;0,0,WEEKDAY(B2821,2)),IF(COUNTIF($I$2:$I$21,B2821)&gt;0,0,WEEKDAY(B2821,2)))</f>
        <v>6</v>
      </c>
      <c r="D2821" s="74">
        <f t="shared" si="2"/>
        <v>9</v>
      </c>
      <c r="E2821" s="12">
        <f>IFERROR(VLOOKUP(A2821,'IDAR Meter Data'!$A:$B,2,1),"")</f>
        <v>185</v>
      </c>
      <c r="F2821" s="75">
        <f>IF(CECCZ="CZ03",'Outside Temp'!B2821,IF(CECCZ="CZ04",'Outside Temp'!B2822,IF(CECCZ="CZ12",'Outside Temp'!B2823, IF(CECCZ="CZ13",'Outside Temp'!B2824))))</f>
        <v>56.63333333</v>
      </c>
      <c r="G2821" s="12">
        <f t="shared" si="3"/>
        <v>1</v>
      </c>
    </row>
    <row r="2822" ht="15.75" customHeight="1">
      <c r="A2822" s="13">
        <v>42154.416666666664</v>
      </c>
      <c r="B2822" s="73">
        <f t="shared" si="1"/>
        <v>42154</v>
      </c>
      <c r="C2822" s="74">
        <f>IF(NewCustomer="Yes", IF(COUNTIF($I$2:$I$11,B2822)&gt;0,0,WEEKDAY(B2822,2)),IF(COUNTIF($I$2:$I$21,B2822)&gt;0,0,WEEKDAY(B2822,2)))</f>
        <v>6</v>
      </c>
      <c r="D2822" s="74">
        <f t="shared" si="2"/>
        <v>10</v>
      </c>
      <c r="E2822" s="12">
        <f>IFERROR(VLOOKUP(A2822,'IDAR Meter Data'!$A:$B,2,1),"")</f>
        <v>186</v>
      </c>
      <c r="F2822" s="75">
        <f>IF(CECCZ="CZ03",'Outside Temp'!B2822,IF(CECCZ="CZ04",'Outside Temp'!B2823,IF(CECCZ="CZ12",'Outside Temp'!B2824, IF(CECCZ="CZ13",'Outside Temp'!B2825))))</f>
        <v>57.25806452</v>
      </c>
      <c r="G2822" s="12">
        <f t="shared" si="3"/>
        <v>1</v>
      </c>
    </row>
    <row r="2823" ht="15.75" customHeight="1">
      <c r="A2823" s="13">
        <v>42154.427083333336</v>
      </c>
      <c r="B2823" s="73">
        <f t="shared" si="1"/>
        <v>42154</v>
      </c>
      <c r="C2823" s="74">
        <f>IF(NewCustomer="Yes", IF(COUNTIF($I$2:$I$11,B2823)&gt;0,0,WEEKDAY(B2823,2)),IF(COUNTIF($I$2:$I$21,B2823)&gt;0,0,WEEKDAY(B2823,2)))</f>
        <v>6</v>
      </c>
      <c r="D2823" s="74">
        <f t="shared" si="2"/>
        <v>10</v>
      </c>
      <c r="E2823" s="12">
        <f>IFERROR(VLOOKUP(A2823,'IDAR Meter Data'!$A:$B,2,1),"")</f>
        <v>190</v>
      </c>
      <c r="F2823" s="75">
        <f>IF(CECCZ="CZ03",'Outside Temp'!B2823,IF(CECCZ="CZ04",'Outside Temp'!B2824,IF(CECCZ="CZ12",'Outside Temp'!B2825, IF(CECCZ="CZ13",'Outside Temp'!B2826))))</f>
        <v>58.22580645</v>
      </c>
      <c r="G2823" s="12">
        <f t="shared" si="3"/>
        <v>1</v>
      </c>
    </row>
    <row r="2824" ht="15.75" customHeight="1">
      <c r="A2824" s="13">
        <v>42154.4375</v>
      </c>
      <c r="B2824" s="73">
        <f t="shared" si="1"/>
        <v>42154</v>
      </c>
      <c r="C2824" s="74">
        <f>IF(NewCustomer="Yes", IF(COUNTIF($I$2:$I$11,B2824)&gt;0,0,WEEKDAY(B2824,2)),IF(COUNTIF($I$2:$I$21,B2824)&gt;0,0,WEEKDAY(B2824,2)))</f>
        <v>6</v>
      </c>
      <c r="D2824" s="74">
        <f t="shared" si="2"/>
        <v>10</v>
      </c>
      <c r="E2824" s="12">
        <f>IFERROR(VLOOKUP(A2824,'IDAR Meter Data'!$A:$B,2,1),"")</f>
        <v>203</v>
      </c>
      <c r="F2824" s="75">
        <f>IF(CECCZ="CZ03",'Outside Temp'!B2824,IF(CECCZ="CZ04",'Outside Temp'!B2825,IF(CECCZ="CZ12",'Outside Temp'!B2826, IF(CECCZ="CZ13",'Outside Temp'!B2827))))</f>
        <v>59.10344828</v>
      </c>
      <c r="G2824" s="12">
        <f t="shared" si="3"/>
        <v>1</v>
      </c>
    </row>
    <row r="2825" ht="15.75" customHeight="1">
      <c r="A2825" s="13">
        <v>42154.447916666664</v>
      </c>
      <c r="B2825" s="73">
        <f t="shared" si="1"/>
        <v>42154</v>
      </c>
      <c r="C2825" s="74">
        <f>IF(NewCustomer="Yes", IF(COUNTIF($I$2:$I$11,B2825)&gt;0,0,WEEKDAY(B2825,2)),IF(COUNTIF($I$2:$I$21,B2825)&gt;0,0,WEEKDAY(B2825,2)))</f>
        <v>6</v>
      </c>
      <c r="D2825" s="74">
        <f t="shared" si="2"/>
        <v>10</v>
      </c>
      <c r="E2825" s="12">
        <f>IFERROR(VLOOKUP(A2825,'IDAR Meter Data'!$A:$B,2,1),"")</f>
        <v>199</v>
      </c>
      <c r="F2825" s="75">
        <f>IF(CECCZ="CZ03",'Outside Temp'!B2825,IF(CECCZ="CZ04",'Outside Temp'!B2826,IF(CECCZ="CZ12",'Outside Temp'!B2827, IF(CECCZ="CZ13",'Outside Temp'!B2828))))</f>
        <v>59.62068966</v>
      </c>
      <c r="G2825" s="12">
        <f t="shared" si="3"/>
        <v>1</v>
      </c>
    </row>
    <row r="2826" ht="15.75" customHeight="1">
      <c r="A2826" s="13">
        <v>42154.458333333336</v>
      </c>
      <c r="B2826" s="73">
        <f t="shared" si="1"/>
        <v>42154</v>
      </c>
      <c r="C2826" s="74">
        <f>IF(NewCustomer="Yes", IF(COUNTIF($I$2:$I$11,B2826)&gt;0,0,WEEKDAY(B2826,2)),IF(COUNTIF($I$2:$I$21,B2826)&gt;0,0,WEEKDAY(B2826,2)))</f>
        <v>6</v>
      </c>
      <c r="D2826" s="74">
        <f t="shared" si="2"/>
        <v>11</v>
      </c>
      <c r="E2826" s="12">
        <f>IFERROR(VLOOKUP(A2826,'IDAR Meter Data'!$A:$B,2,1),"")</f>
        <v>212</v>
      </c>
      <c r="F2826" s="75">
        <f>IF(CECCZ="CZ03",'Outside Temp'!B2826,IF(CECCZ="CZ04",'Outside Temp'!B2827,IF(CECCZ="CZ12",'Outside Temp'!B2828, IF(CECCZ="CZ13",'Outside Temp'!B2829))))</f>
        <v>60.06666667</v>
      </c>
      <c r="G2826" s="12">
        <f t="shared" si="3"/>
        <v>1</v>
      </c>
    </row>
    <row r="2827" ht="15.75" customHeight="1">
      <c r="A2827" s="13">
        <v>42154.46875</v>
      </c>
      <c r="B2827" s="73">
        <f t="shared" si="1"/>
        <v>42154</v>
      </c>
      <c r="C2827" s="74">
        <f>IF(NewCustomer="Yes", IF(COUNTIF($I$2:$I$11,B2827)&gt;0,0,WEEKDAY(B2827,2)),IF(COUNTIF($I$2:$I$21,B2827)&gt;0,0,WEEKDAY(B2827,2)))</f>
        <v>6</v>
      </c>
      <c r="D2827" s="74">
        <f t="shared" si="2"/>
        <v>11</v>
      </c>
      <c r="E2827" s="12">
        <f>IFERROR(VLOOKUP(A2827,'IDAR Meter Data'!$A:$B,2,1),"")</f>
        <v>211</v>
      </c>
      <c r="F2827" s="75">
        <f>IF(CECCZ="CZ03",'Outside Temp'!B2827,IF(CECCZ="CZ04",'Outside Temp'!B2828,IF(CECCZ="CZ12",'Outside Temp'!B2829, IF(CECCZ="CZ13",'Outside Temp'!B2830))))</f>
        <v>60.31666667</v>
      </c>
      <c r="G2827" s="12">
        <f t="shared" si="3"/>
        <v>1</v>
      </c>
    </row>
    <row r="2828" ht="15.75" customHeight="1">
      <c r="A2828" s="13">
        <v>42154.479166666664</v>
      </c>
      <c r="B2828" s="73">
        <f t="shared" si="1"/>
        <v>42154</v>
      </c>
      <c r="C2828" s="74">
        <f>IF(NewCustomer="Yes", IF(COUNTIF($I$2:$I$11,B2828)&gt;0,0,WEEKDAY(B2828,2)),IF(COUNTIF($I$2:$I$21,B2828)&gt;0,0,WEEKDAY(B2828,2)))</f>
        <v>6</v>
      </c>
      <c r="D2828" s="74">
        <f t="shared" si="2"/>
        <v>11</v>
      </c>
      <c r="E2828" s="12">
        <f>IFERROR(VLOOKUP(A2828,'IDAR Meter Data'!$A:$B,2,1),"")</f>
        <v>213</v>
      </c>
      <c r="F2828" s="75">
        <f>IF(CECCZ="CZ03",'Outside Temp'!B2828,IF(CECCZ="CZ04",'Outside Temp'!B2829,IF(CECCZ="CZ12",'Outside Temp'!B2830, IF(CECCZ="CZ13",'Outside Temp'!B2831))))</f>
        <v>60.56666667</v>
      </c>
      <c r="G2828" s="12">
        <f t="shared" si="3"/>
        <v>1</v>
      </c>
    </row>
    <row r="2829" ht="15.75" customHeight="1">
      <c r="A2829" s="13">
        <v>42154.489583333336</v>
      </c>
      <c r="B2829" s="73">
        <f t="shared" si="1"/>
        <v>42154</v>
      </c>
      <c r="C2829" s="74">
        <f>IF(NewCustomer="Yes", IF(COUNTIF($I$2:$I$11,B2829)&gt;0,0,WEEKDAY(B2829,2)),IF(COUNTIF($I$2:$I$21,B2829)&gt;0,0,WEEKDAY(B2829,2)))</f>
        <v>6</v>
      </c>
      <c r="D2829" s="74">
        <f t="shared" si="2"/>
        <v>11</v>
      </c>
      <c r="E2829" s="12">
        <f>IFERROR(VLOOKUP(A2829,'IDAR Meter Data'!$A:$B,2,1),"")</f>
        <v>213</v>
      </c>
      <c r="F2829" s="75">
        <f>IF(CECCZ="CZ03",'Outside Temp'!B2829,IF(CECCZ="CZ04",'Outside Temp'!B2830,IF(CECCZ="CZ12",'Outside Temp'!B2831, IF(CECCZ="CZ13",'Outside Temp'!B2832))))</f>
        <v>60.81666667</v>
      </c>
      <c r="G2829" s="12">
        <f t="shared" si="3"/>
        <v>1</v>
      </c>
    </row>
    <row r="2830" ht="15.75" customHeight="1">
      <c r="A2830" s="13">
        <v>42154.5</v>
      </c>
      <c r="B2830" s="73">
        <f t="shared" si="1"/>
        <v>42154</v>
      </c>
      <c r="C2830" s="74">
        <f>IF(NewCustomer="Yes", IF(COUNTIF($I$2:$I$11,B2830)&gt;0,0,WEEKDAY(B2830,2)),IF(COUNTIF($I$2:$I$21,B2830)&gt;0,0,WEEKDAY(B2830,2)))</f>
        <v>6</v>
      </c>
      <c r="D2830" s="74">
        <f t="shared" si="2"/>
        <v>12</v>
      </c>
      <c r="E2830" s="12">
        <f>IFERROR(VLOOKUP(A2830,'IDAR Meter Data'!$A:$B,2,1),"")</f>
        <v>221</v>
      </c>
      <c r="F2830" s="75">
        <f>IF(CECCZ="CZ03",'Outside Temp'!B2830,IF(CECCZ="CZ04",'Outside Temp'!B2831,IF(CECCZ="CZ12",'Outside Temp'!B2832, IF(CECCZ="CZ13",'Outside Temp'!B2833))))</f>
        <v>61.13333333</v>
      </c>
      <c r="G2830" s="12">
        <f t="shared" si="3"/>
        <v>1</v>
      </c>
    </row>
    <row r="2831" ht="15.75" customHeight="1">
      <c r="A2831" s="13">
        <v>42154.510416666664</v>
      </c>
      <c r="B2831" s="73">
        <f t="shared" si="1"/>
        <v>42154</v>
      </c>
      <c r="C2831" s="74">
        <f>IF(NewCustomer="Yes", IF(COUNTIF($I$2:$I$11,B2831)&gt;0,0,WEEKDAY(B2831,2)),IF(COUNTIF($I$2:$I$21,B2831)&gt;0,0,WEEKDAY(B2831,2)))</f>
        <v>6</v>
      </c>
      <c r="D2831" s="74">
        <f t="shared" si="2"/>
        <v>12</v>
      </c>
      <c r="E2831" s="12">
        <f>IFERROR(VLOOKUP(A2831,'IDAR Meter Data'!$A:$B,2,1),"")</f>
        <v>222</v>
      </c>
      <c r="F2831" s="75">
        <f>IF(CECCZ="CZ03",'Outside Temp'!B2831,IF(CECCZ="CZ04",'Outside Temp'!B2832,IF(CECCZ="CZ12",'Outside Temp'!B2833, IF(CECCZ="CZ13",'Outside Temp'!B2834))))</f>
        <v>61.63333333</v>
      </c>
      <c r="G2831" s="12">
        <f t="shared" si="3"/>
        <v>1</v>
      </c>
    </row>
    <row r="2832" ht="15.75" customHeight="1">
      <c r="A2832" s="13">
        <v>42154.520833333336</v>
      </c>
      <c r="B2832" s="73">
        <f t="shared" si="1"/>
        <v>42154</v>
      </c>
      <c r="C2832" s="74">
        <f>IF(NewCustomer="Yes", IF(COUNTIF($I$2:$I$11,B2832)&gt;0,0,WEEKDAY(B2832,2)),IF(COUNTIF($I$2:$I$21,B2832)&gt;0,0,WEEKDAY(B2832,2)))</f>
        <v>6</v>
      </c>
      <c r="D2832" s="74">
        <f t="shared" si="2"/>
        <v>12</v>
      </c>
      <c r="E2832" s="12">
        <f>IFERROR(VLOOKUP(A2832,'IDAR Meter Data'!$A:$B,2,1),"")</f>
        <v>224</v>
      </c>
      <c r="F2832" s="75">
        <f>IF(CECCZ="CZ03",'Outside Temp'!B2832,IF(CECCZ="CZ04",'Outside Temp'!B2833,IF(CECCZ="CZ12",'Outside Temp'!B2834, IF(CECCZ="CZ13",'Outside Temp'!B2835))))</f>
        <v>62.13333333</v>
      </c>
      <c r="G2832" s="12">
        <f t="shared" si="3"/>
        <v>1</v>
      </c>
    </row>
    <row r="2833" ht="15.75" customHeight="1">
      <c r="A2833" s="13">
        <v>42154.53125</v>
      </c>
      <c r="B2833" s="73">
        <f t="shared" si="1"/>
        <v>42154</v>
      </c>
      <c r="C2833" s="74">
        <f>IF(NewCustomer="Yes", IF(COUNTIF($I$2:$I$11,B2833)&gt;0,0,WEEKDAY(B2833,2)),IF(COUNTIF($I$2:$I$21,B2833)&gt;0,0,WEEKDAY(B2833,2)))</f>
        <v>6</v>
      </c>
      <c r="D2833" s="74">
        <f t="shared" si="2"/>
        <v>12</v>
      </c>
      <c r="E2833" s="12">
        <f>IFERROR(VLOOKUP(A2833,'IDAR Meter Data'!$A:$B,2,1),"")</f>
        <v>230</v>
      </c>
      <c r="F2833" s="75">
        <f>IF(CECCZ="CZ03",'Outside Temp'!B2833,IF(CECCZ="CZ04",'Outside Temp'!B2834,IF(CECCZ="CZ12",'Outside Temp'!B2835, IF(CECCZ="CZ13",'Outside Temp'!B2836))))</f>
        <v>62.63333333</v>
      </c>
      <c r="G2833" s="12">
        <f t="shared" si="3"/>
        <v>1</v>
      </c>
    </row>
    <row r="2834" ht="15.75" customHeight="1">
      <c r="A2834" s="13">
        <v>42154.541666666664</v>
      </c>
      <c r="B2834" s="73">
        <f t="shared" si="1"/>
        <v>42154</v>
      </c>
      <c r="C2834" s="74">
        <f>IF(NewCustomer="Yes", IF(COUNTIF($I$2:$I$11,B2834)&gt;0,0,WEEKDAY(B2834,2)),IF(COUNTIF($I$2:$I$21,B2834)&gt;0,0,WEEKDAY(B2834,2)))</f>
        <v>6</v>
      </c>
      <c r="D2834" s="74">
        <f t="shared" si="2"/>
        <v>13</v>
      </c>
      <c r="E2834" s="12">
        <f>IFERROR(VLOOKUP(A2834,'IDAR Meter Data'!$A:$B,2,1),"")</f>
        <v>234</v>
      </c>
      <c r="F2834" s="75">
        <f>IF(CECCZ="CZ03",'Outside Temp'!B2834,IF(CECCZ="CZ04",'Outside Temp'!B2835,IF(CECCZ="CZ12",'Outside Temp'!B2836, IF(CECCZ="CZ13",'Outside Temp'!B2837))))</f>
        <v>63</v>
      </c>
      <c r="G2834" s="12">
        <f t="shared" si="3"/>
        <v>1</v>
      </c>
    </row>
    <row r="2835" ht="15.75" customHeight="1">
      <c r="A2835" s="13">
        <v>42154.552083333336</v>
      </c>
      <c r="B2835" s="73">
        <f t="shared" si="1"/>
        <v>42154</v>
      </c>
      <c r="C2835" s="74">
        <f>IF(NewCustomer="Yes", IF(COUNTIF($I$2:$I$11,B2835)&gt;0,0,WEEKDAY(B2835,2)),IF(COUNTIF($I$2:$I$21,B2835)&gt;0,0,WEEKDAY(B2835,2)))</f>
        <v>6</v>
      </c>
      <c r="D2835" s="74">
        <f t="shared" si="2"/>
        <v>13</v>
      </c>
      <c r="E2835" s="12">
        <f>IFERROR(VLOOKUP(A2835,'IDAR Meter Data'!$A:$B,2,1),"")</f>
        <v>236</v>
      </c>
      <c r="F2835" s="75">
        <f>IF(CECCZ="CZ03",'Outside Temp'!B2835,IF(CECCZ="CZ04",'Outside Temp'!B2836,IF(CECCZ="CZ12",'Outside Temp'!B2837, IF(CECCZ="CZ13",'Outside Temp'!B2838))))</f>
        <v>63</v>
      </c>
      <c r="G2835" s="12">
        <f t="shared" si="3"/>
        <v>1</v>
      </c>
    </row>
    <row r="2836" ht="15.75" customHeight="1">
      <c r="A2836" s="13">
        <v>42154.5625</v>
      </c>
      <c r="B2836" s="73">
        <f t="shared" si="1"/>
        <v>42154</v>
      </c>
      <c r="C2836" s="74">
        <f>IF(NewCustomer="Yes", IF(COUNTIF($I$2:$I$11,B2836)&gt;0,0,WEEKDAY(B2836,2)),IF(COUNTIF($I$2:$I$21,B2836)&gt;0,0,WEEKDAY(B2836,2)))</f>
        <v>6</v>
      </c>
      <c r="D2836" s="74">
        <f t="shared" si="2"/>
        <v>13</v>
      </c>
      <c r="E2836" s="12">
        <f>IFERROR(VLOOKUP(A2836,'IDAR Meter Data'!$A:$B,2,1),"")</f>
        <v>250</v>
      </c>
      <c r="F2836" s="75">
        <f>IF(CECCZ="CZ03",'Outside Temp'!B2836,IF(CECCZ="CZ04",'Outside Temp'!B2837,IF(CECCZ="CZ12",'Outside Temp'!B2838, IF(CECCZ="CZ13",'Outside Temp'!B2839))))</f>
        <v>63</v>
      </c>
      <c r="G2836" s="12">
        <f t="shared" si="3"/>
        <v>1</v>
      </c>
    </row>
    <row r="2837" ht="15.75" customHeight="1">
      <c r="A2837" s="13">
        <v>42154.572916666664</v>
      </c>
      <c r="B2837" s="73">
        <f t="shared" si="1"/>
        <v>42154</v>
      </c>
      <c r="C2837" s="74">
        <f>IF(NewCustomer="Yes", IF(COUNTIF($I$2:$I$11,B2837)&gt;0,0,WEEKDAY(B2837,2)),IF(COUNTIF($I$2:$I$21,B2837)&gt;0,0,WEEKDAY(B2837,2)))</f>
        <v>6</v>
      </c>
      <c r="D2837" s="74">
        <f t="shared" si="2"/>
        <v>13</v>
      </c>
      <c r="E2837" s="12">
        <f>IFERROR(VLOOKUP(A2837,'IDAR Meter Data'!$A:$B,2,1),"")</f>
        <v>238</v>
      </c>
      <c r="F2837" s="75">
        <f>IF(CECCZ="CZ03",'Outside Temp'!B2837,IF(CECCZ="CZ04",'Outside Temp'!B2838,IF(CECCZ="CZ12",'Outside Temp'!B2839, IF(CECCZ="CZ13",'Outside Temp'!B2840))))</f>
        <v>63</v>
      </c>
      <c r="G2837" s="12">
        <f t="shared" si="3"/>
        <v>1</v>
      </c>
    </row>
    <row r="2838" ht="15.75" customHeight="1">
      <c r="A2838" s="13">
        <v>42154.583333333336</v>
      </c>
      <c r="B2838" s="73">
        <f t="shared" si="1"/>
        <v>42154</v>
      </c>
      <c r="C2838" s="74">
        <f>IF(NewCustomer="Yes", IF(COUNTIF($I$2:$I$11,B2838)&gt;0,0,WEEKDAY(B2838,2)),IF(COUNTIF($I$2:$I$21,B2838)&gt;0,0,WEEKDAY(B2838,2)))</f>
        <v>6</v>
      </c>
      <c r="D2838" s="74">
        <f t="shared" si="2"/>
        <v>14</v>
      </c>
      <c r="E2838" s="12">
        <f>IFERROR(VLOOKUP(A2838,'IDAR Meter Data'!$A:$B,2,1),"")</f>
        <v>248</v>
      </c>
      <c r="F2838" s="75">
        <f>IF(CECCZ="CZ03",'Outside Temp'!B2838,IF(CECCZ="CZ04",'Outside Temp'!B2839,IF(CECCZ="CZ12",'Outside Temp'!B2840, IF(CECCZ="CZ13",'Outside Temp'!B2841))))</f>
        <v>63</v>
      </c>
      <c r="G2838" s="12">
        <f t="shared" si="3"/>
        <v>1</v>
      </c>
    </row>
    <row r="2839" ht="15.75" customHeight="1">
      <c r="A2839" s="13">
        <v>42154.59375</v>
      </c>
      <c r="B2839" s="73">
        <f t="shared" si="1"/>
        <v>42154</v>
      </c>
      <c r="C2839" s="74">
        <f>IF(NewCustomer="Yes", IF(COUNTIF($I$2:$I$11,B2839)&gt;0,0,WEEKDAY(B2839,2)),IF(COUNTIF($I$2:$I$21,B2839)&gt;0,0,WEEKDAY(B2839,2)))</f>
        <v>6</v>
      </c>
      <c r="D2839" s="74">
        <f t="shared" si="2"/>
        <v>14</v>
      </c>
      <c r="E2839" s="12">
        <f>IFERROR(VLOOKUP(A2839,'IDAR Meter Data'!$A:$B,2,1),"")</f>
        <v>242</v>
      </c>
      <c r="F2839" s="75">
        <f>IF(CECCZ="CZ03",'Outside Temp'!B2839,IF(CECCZ="CZ04",'Outside Temp'!B2840,IF(CECCZ="CZ12",'Outside Temp'!B2841, IF(CECCZ="CZ13",'Outside Temp'!B2842))))</f>
        <v>63</v>
      </c>
      <c r="G2839" s="12">
        <f t="shared" si="3"/>
        <v>1</v>
      </c>
    </row>
    <row r="2840" ht="15.75" customHeight="1">
      <c r="A2840" s="13">
        <v>42154.604166666664</v>
      </c>
      <c r="B2840" s="73">
        <f t="shared" si="1"/>
        <v>42154</v>
      </c>
      <c r="C2840" s="74">
        <f>IF(NewCustomer="Yes", IF(COUNTIF($I$2:$I$11,B2840)&gt;0,0,WEEKDAY(B2840,2)),IF(COUNTIF($I$2:$I$21,B2840)&gt;0,0,WEEKDAY(B2840,2)))</f>
        <v>6</v>
      </c>
      <c r="D2840" s="74">
        <f t="shared" si="2"/>
        <v>14</v>
      </c>
      <c r="E2840" s="12">
        <f>IFERROR(VLOOKUP(A2840,'IDAR Meter Data'!$A:$B,2,1),"")</f>
        <v>244</v>
      </c>
      <c r="F2840" s="75">
        <f>IF(CECCZ="CZ03",'Outside Temp'!B2840,IF(CECCZ="CZ04",'Outside Temp'!B2841,IF(CECCZ="CZ12",'Outside Temp'!B2842, IF(CECCZ="CZ13",'Outside Temp'!B2843))))</f>
        <v>63</v>
      </c>
      <c r="G2840" s="12">
        <f t="shared" si="3"/>
        <v>1</v>
      </c>
    </row>
    <row r="2841" ht="15.75" customHeight="1">
      <c r="A2841" s="13">
        <v>42154.614583333336</v>
      </c>
      <c r="B2841" s="73">
        <f t="shared" si="1"/>
        <v>42154</v>
      </c>
      <c r="C2841" s="74">
        <f>IF(NewCustomer="Yes", IF(COUNTIF($I$2:$I$11,B2841)&gt;0,0,WEEKDAY(B2841,2)),IF(COUNTIF($I$2:$I$21,B2841)&gt;0,0,WEEKDAY(B2841,2)))</f>
        <v>6</v>
      </c>
      <c r="D2841" s="74">
        <f t="shared" si="2"/>
        <v>14</v>
      </c>
      <c r="E2841" s="12">
        <f>IFERROR(VLOOKUP(A2841,'IDAR Meter Data'!$A:$B,2,1),"")</f>
        <v>244</v>
      </c>
      <c r="F2841" s="75">
        <f>IF(CECCZ="CZ03",'Outside Temp'!B2841,IF(CECCZ="CZ04",'Outside Temp'!B2842,IF(CECCZ="CZ12",'Outside Temp'!B2843, IF(CECCZ="CZ13",'Outside Temp'!B2844))))</f>
        <v>63</v>
      </c>
      <c r="G2841" s="12">
        <f t="shared" si="3"/>
        <v>1</v>
      </c>
    </row>
    <row r="2842" ht="15.75" customHeight="1">
      <c r="A2842" s="13">
        <v>42154.625</v>
      </c>
      <c r="B2842" s="73">
        <f t="shared" si="1"/>
        <v>42154</v>
      </c>
      <c r="C2842" s="74">
        <f>IF(NewCustomer="Yes", IF(COUNTIF($I$2:$I$11,B2842)&gt;0,0,WEEKDAY(B2842,2)),IF(COUNTIF($I$2:$I$21,B2842)&gt;0,0,WEEKDAY(B2842,2)))</f>
        <v>6</v>
      </c>
      <c r="D2842" s="74">
        <f t="shared" si="2"/>
        <v>15</v>
      </c>
      <c r="E2842" s="12">
        <f>IFERROR(VLOOKUP(A2842,'IDAR Meter Data'!$A:$B,2,1),"")</f>
        <v>242</v>
      </c>
      <c r="F2842" s="75">
        <f>IF(CECCZ="CZ03",'Outside Temp'!B2842,IF(CECCZ="CZ04",'Outside Temp'!B2843,IF(CECCZ="CZ12",'Outside Temp'!B2844, IF(CECCZ="CZ13",'Outside Temp'!B2845))))</f>
        <v>62.86666667</v>
      </c>
      <c r="G2842" s="12">
        <f t="shared" si="3"/>
        <v>1</v>
      </c>
    </row>
    <row r="2843" ht="15.75" customHeight="1">
      <c r="A2843" s="13">
        <v>42154.635416666664</v>
      </c>
      <c r="B2843" s="73">
        <f t="shared" si="1"/>
        <v>42154</v>
      </c>
      <c r="C2843" s="74">
        <f>IF(NewCustomer="Yes", IF(COUNTIF($I$2:$I$11,B2843)&gt;0,0,WEEKDAY(B2843,2)),IF(COUNTIF($I$2:$I$21,B2843)&gt;0,0,WEEKDAY(B2843,2)))</f>
        <v>6</v>
      </c>
      <c r="D2843" s="74">
        <f t="shared" si="2"/>
        <v>15</v>
      </c>
      <c r="E2843" s="12">
        <f>IFERROR(VLOOKUP(A2843,'IDAR Meter Data'!$A:$B,2,1),"")</f>
        <v>237</v>
      </c>
      <c r="F2843" s="75">
        <f>IF(CECCZ="CZ03",'Outside Temp'!B2843,IF(CECCZ="CZ04",'Outside Temp'!B2844,IF(CECCZ="CZ12",'Outside Temp'!B2845, IF(CECCZ="CZ13",'Outside Temp'!B2846))))</f>
        <v>62.36666667</v>
      </c>
      <c r="G2843" s="12">
        <f t="shared" si="3"/>
        <v>1</v>
      </c>
    </row>
    <row r="2844" ht="15.75" customHeight="1">
      <c r="A2844" s="13">
        <v>42154.645833333336</v>
      </c>
      <c r="B2844" s="73">
        <f t="shared" si="1"/>
        <v>42154</v>
      </c>
      <c r="C2844" s="74">
        <f>IF(NewCustomer="Yes", IF(COUNTIF($I$2:$I$11,B2844)&gt;0,0,WEEKDAY(B2844,2)),IF(COUNTIF($I$2:$I$21,B2844)&gt;0,0,WEEKDAY(B2844,2)))</f>
        <v>6</v>
      </c>
      <c r="D2844" s="74">
        <f t="shared" si="2"/>
        <v>15</v>
      </c>
      <c r="E2844" s="12">
        <f>IFERROR(VLOOKUP(A2844,'IDAR Meter Data'!$A:$B,2,1),"")</f>
        <v>175</v>
      </c>
      <c r="F2844" s="75">
        <f>IF(CECCZ="CZ03",'Outside Temp'!B2844,IF(CECCZ="CZ04",'Outside Temp'!B2845,IF(CECCZ="CZ12",'Outside Temp'!B2846, IF(CECCZ="CZ13",'Outside Temp'!B2847))))</f>
        <v>61.86666667</v>
      </c>
      <c r="G2844" s="12">
        <f t="shared" si="3"/>
        <v>1</v>
      </c>
    </row>
    <row r="2845" ht="15.75" customHeight="1">
      <c r="A2845" s="13">
        <v>42154.65625</v>
      </c>
      <c r="B2845" s="73">
        <f t="shared" si="1"/>
        <v>42154</v>
      </c>
      <c r="C2845" s="74">
        <f>IF(NewCustomer="Yes", IF(COUNTIF($I$2:$I$11,B2845)&gt;0,0,WEEKDAY(B2845,2)),IF(COUNTIF($I$2:$I$21,B2845)&gt;0,0,WEEKDAY(B2845,2)))</f>
        <v>6</v>
      </c>
      <c r="D2845" s="74">
        <f t="shared" si="2"/>
        <v>15</v>
      </c>
      <c r="E2845" s="12">
        <f>IFERROR(VLOOKUP(A2845,'IDAR Meter Data'!$A:$B,2,1),"")</f>
        <v>176</v>
      </c>
      <c r="F2845" s="75">
        <f>IF(CECCZ="CZ03",'Outside Temp'!B2845,IF(CECCZ="CZ04",'Outside Temp'!B2846,IF(CECCZ="CZ12",'Outside Temp'!B2847, IF(CECCZ="CZ13",'Outside Temp'!B2848))))</f>
        <v>61.36666667</v>
      </c>
      <c r="G2845" s="12">
        <f t="shared" si="3"/>
        <v>1</v>
      </c>
    </row>
    <row r="2846" ht="15.75" customHeight="1">
      <c r="A2846" s="13">
        <v>42154.666666666664</v>
      </c>
      <c r="B2846" s="73">
        <f t="shared" si="1"/>
        <v>42154</v>
      </c>
      <c r="C2846" s="74">
        <f>IF(NewCustomer="Yes", IF(COUNTIF($I$2:$I$11,B2846)&gt;0,0,WEEKDAY(B2846,2)),IF(COUNTIF($I$2:$I$21,B2846)&gt;0,0,WEEKDAY(B2846,2)))</f>
        <v>6</v>
      </c>
      <c r="D2846" s="74">
        <f t="shared" si="2"/>
        <v>16</v>
      </c>
      <c r="E2846" s="12">
        <f>IFERROR(VLOOKUP(A2846,'IDAR Meter Data'!$A:$B,2,1),"")</f>
        <v>171</v>
      </c>
      <c r="F2846" s="75">
        <f>IF(CECCZ="CZ03",'Outside Temp'!B2846,IF(CECCZ="CZ04",'Outside Temp'!B2847,IF(CECCZ="CZ12",'Outside Temp'!B2848, IF(CECCZ="CZ13",'Outside Temp'!B2849))))</f>
        <v>60.86666667</v>
      </c>
      <c r="G2846" s="12">
        <f t="shared" si="3"/>
        <v>1</v>
      </c>
    </row>
    <row r="2847" ht="15.75" customHeight="1">
      <c r="A2847" s="13">
        <v>42154.677083333336</v>
      </c>
      <c r="B2847" s="73">
        <f t="shared" si="1"/>
        <v>42154</v>
      </c>
      <c r="C2847" s="74">
        <f>IF(NewCustomer="Yes", IF(COUNTIF($I$2:$I$11,B2847)&gt;0,0,WEEKDAY(B2847,2)),IF(COUNTIF($I$2:$I$21,B2847)&gt;0,0,WEEKDAY(B2847,2)))</f>
        <v>6</v>
      </c>
      <c r="D2847" s="74">
        <f t="shared" si="2"/>
        <v>16</v>
      </c>
      <c r="E2847" s="12">
        <f>IFERROR(VLOOKUP(A2847,'IDAR Meter Data'!$A:$B,2,1),"")</f>
        <v>180</v>
      </c>
      <c r="F2847" s="75">
        <f>IF(CECCZ="CZ03",'Outside Temp'!B2847,IF(CECCZ="CZ04",'Outside Temp'!B2848,IF(CECCZ="CZ12",'Outside Temp'!B2849, IF(CECCZ="CZ13",'Outside Temp'!B2850))))</f>
        <v>60.36666667</v>
      </c>
      <c r="G2847" s="12">
        <f t="shared" si="3"/>
        <v>1</v>
      </c>
    </row>
    <row r="2848" ht="15.75" customHeight="1">
      <c r="A2848" s="13">
        <v>42154.6875</v>
      </c>
      <c r="B2848" s="73">
        <f t="shared" si="1"/>
        <v>42154</v>
      </c>
      <c r="C2848" s="74">
        <f>IF(NewCustomer="Yes", IF(COUNTIF($I$2:$I$11,B2848)&gt;0,0,WEEKDAY(B2848,2)),IF(COUNTIF($I$2:$I$21,B2848)&gt;0,0,WEEKDAY(B2848,2)))</f>
        <v>6</v>
      </c>
      <c r="D2848" s="74">
        <f t="shared" si="2"/>
        <v>16</v>
      </c>
      <c r="E2848" s="12">
        <f>IFERROR(VLOOKUP(A2848,'IDAR Meter Data'!$A:$B,2,1),"")</f>
        <v>183</v>
      </c>
      <c r="F2848" s="75">
        <f>IF(CECCZ="CZ03",'Outside Temp'!B2848,IF(CECCZ="CZ04",'Outside Temp'!B2849,IF(CECCZ="CZ12",'Outside Temp'!B2850, IF(CECCZ="CZ13",'Outside Temp'!B2851))))</f>
        <v>59.86666667</v>
      </c>
      <c r="G2848" s="12">
        <f t="shared" si="3"/>
        <v>1</v>
      </c>
    </row>
    <row r="2849" ht="15.75" customHeight="1">
      <c r="A2849" s="13">
        <v>42154.697916666664</v>
      </c>
      <c r="B2849" s="73">
        <f t="shared" si="1"/>
        <v>42154</v>
      </c>
      <c r="C2849" s="74">
        <f>IF(NewCustomer="Yes", IF(COUNTIF($I$2:$I$11,B2849)&gt;0,0,WEEKDAY(B2849,2)),IF(COUNTIF($I$2:$I$21,B2849)&gt;0,0,WEEKDAY(B2849,2)))</f>
        <v>6</v>
      </c>
      <c r="D2849" s="74">
        <f t="shared" si="2"/>
        <v>16</v>
      </c>
      <c r="E2849" s="12">
        <f>IFERROR(VLOOKUP(A2849,'IDAR Meter Data'!$A:$B,2,1),"")</f>
        <v>181</v>
      </c>
      <c r="F2849" s="75">
        <f>IF(CECCZ="CZ03",'Outside Temp'!B2849,IF(CECCZ="CZ04",'Outside Temp'!B2850,IF(CECCZ="CZ12",'Outside Temp'!B2851, IF(CECCZ="CZ13",'Outside Temp'!B2852))))</f>
        <v>59.36666667</v>
      </c>
      <c r="G2849" s="12">
        <f t="shared" si="3"/>
        <v>1</v>
      </c>
    </row>
    <row r="2850" ht="15.75" customHeight="1">
      <c r="A2850" s="13">
        <v>42154.708333333336</v>
      </c>
      <c r="B2850" s="73">
        <f t="shared" si="1"/>
        <v>42154</v>
      </c>
      <c r="C2850" s="74">
        <f>IF(NewCustomer="Yes", IF(COUNTIF($I$2:$I$11,B2850)&gt;0,0,WEEKDAY(B2850,2)),IF(COUNTIF($I$2:$I$21,B2850)&gt;0,0,WEEKDAY(B2850,2)))</f>
        <v>6</v>
      </c>
      <c r="D2850" s="74">
        <f t="shared" si="2"/>
        <v>17</v>
      </c>
      <c r="E2850" s="12">
        <f>IFERROR(VLOOKUP(A2850,'IDAR Meter Data'!$A:$B,2,1),"")</f>
        <v>192</v>
      </c>
      <c r="F2850" s="75">
        <f>IF(CECCZ="CZ03",'Outside Temp'!B2850,IF(CECCZ="CZ04",'Outside Temp'!B2851,IF(CECCZ="CZ12",'Outside Temp'!B2852, IF(CECCZ="CZ13",'Outside Temp'!B2853))))</f>
        <v>58.86666667</v>
      </c>
      <c r="G2850" s="12">
        <f t="shared" si="3"/>
        <v>1</v>
      </c>
    </row>
    <row r="2851" ht="15.75" customHeight="1">
      <c r="A2851" s="13">
        <v>42154.71875</v>
      </c>
      <c r="B2851" s="73">
        <f t="shared" si="1"/>
        <v>42154</v>
      </c>
      <c r="C2851" s="74">
        <f>IF(NewCustomer="Yes", IF(COUNTIF($I$2:$I$11,B2851)&gt;0,0,WEEKDAY(B2851,2)),IF(COUNTIF($I$2:$I$21,B2851)&gt;0,0,WEEKDAY(B2851,2)))</f>
        <v>6</v>
      </c>
      <c r="D2851" s="74">
        <f t="shared" si="2"/>
        <v>17</v>
      </c>
      <c r="E2851" s="12">
        <f>IFERROR(VLOOKUP(A2851,'IDAR Meter Data'!$A:$B,2,1),"")</f>
        <v>187</v>
      </c>
      <c r="F2851" s="75">
        <f>IF(CECCZ="CZ03",'Outside Temp'!B2851,IF(CECCZ="CZ04",'Outside Temp'!B2852,IF(CECCZ="CZ12",'Outside Temp'!B2853, IF(CECCZ="CZ13",'Outside Temp'!B2854))))</f>
        <v>58.36666667</v>
      </c>
      <c r="G2851" s="12">
        <f t="shared" si="3"/>
        <v>1</v>
      </c>
    </row>
    <row r="2852" ht="15.75" customHeight="1">
      <c r="A2852" s="13">
        <v>42154.729166666664</v>
      </c>
      <c r="B2852" s="73">
        <f t="shared" si="1"/>
        <v>42154</v>
      </c>
      <c r="C2852" s="74">
        <f>IF(NewCustomer="Yes", IF(COUNTIF($I$2:$I$11,B2852)&gt;0,0,WEEKDAY(B2852,2)),IF(COUNTIF($I$2:$I$21,B2852)&gt;0,0,WEEKDAY(B2852,2)))</f>
        <v>6</v>
      </c>
      <c r="D2852" s="74">
        <f t="shared" si="2"/>
        <v>17</v>
      </c>
      <c r="E2852" s="12">
        <f>IFERROR(VLOOKUP(A2852,'IDAR Meter Data'!$A:$B,2,1),"")</f>
        <v>186</v>
      </c>
      <c r="F2852" s="75">
        <f>IF(CECCZ="CZ03",'Outside Temp'!B2852,IF(CECCZ="CZ04",'Outside Temp'!B2853,IF(CECCZ="CZ12",'Outside Temp'!B2854, IF(CECCZ="CZ13",'Outside Temp'!B2855))))</f>
        <v>57.86666667</v>
      </c>
      <c r="G2852" s="12">
        <f t="shared" si="3"/>
        <v>1</v>
      </c>
    </row>
    <row r="2853" ht="15.75" customHeight="1">
      <c r="A2853" s="13">
        <v>42154.739583333336</v>
      </c>
      <c r="B2853" s="73">
        <f t="shared" si="1"/>
        <v>42154</v>
      </c>
      <c r="C2853" s="74">
        <f>IF(NewCustomer="Yes", IF(COUNTIF($I$2:$I$11,B2853)&gt;0,0,WEEKDAY(B2853,2)),IF(COUNTIF($I$2:$I$21,B2853)&gt;0,0,WEEKDAY(B2853,2)))</f>
        <v>6</v>
      </c>
      <c r="D2853" s="74">
        <f t="shared" si="2"/>
        <v>17</v>
      </c>
      <c r="E2853" s="12">
        <f>IFERROR(VLOOKUP(A2853,'IDAR Meter Data'!$A:$B,2,1),"")</f>
        <v>198</v>
      </c>
      <c r="F2853" s="75">
        <f>IF(CECCZ="CZ03",'Outside Temp'!B2853,IF(CECCZ="CZ04",'Outside Temp'!B2854,IF(CECCZ="CZ12",'Outside Temp'!B2855, IF(CECCZ="CZ13",'Outside Temp'!B2856))))</f>
        <v>57.36666667</v>
      </c>
      <c r="G2853" s="12">
        <f t="shared" si="3"/>
        <v>1</v>
      </c>
    </row>
    <row r="2854" ht="15.75" customHeight="1">
      <c r="A2854" s="13">
        <v>42154.75</v>
      </c>
      <c r="B2854" s="73">
        <f t="shared" si="1"/>
        <v>42154</v>
      </c>
      <c r="C2854" s="74">
        <f>IF(NewCustomer="Yes", IF(COUNTIF($I$2:$I$11,B2854)&gt;0,0,WEEKDAY(B2854,2)),IF(COUNTIF($I$2:$I$21,B2854)&gt;0,0,WEEKDAY(B2854,2)))</f>
        <v>6</v>
      </c>
      <c r="D2854" s="74">
        <f t="shared" si="2"/>
        <v>18</v>
      </c>
      <c r="E2854" s="12">
        <f>IFERROR(VLOOKUP(A2854,'IDAR Meter Data'!$A:$B,2,1),"")</f>
        <v>185</v>
      </c>
      <c r="F2854" s="75">
        <f>IF(CECCZ="CZ03",'Outside Temp'!B2854,IF(CECCZ="CZ04",'Outside Temp'!B2855,IF(CECCZ="CZ12",'Outside Temp'!B2856, IF(CECCZ="CZ13",'Outside Temp'!B2857))))</f>
        <v>56.55555556</v>
      </c>
      <c r="G2854" s="12">
        <f t="shared" si="3"/>
        <v>1</v>
      </c>
    </row>
    <row r="2855" ht="15.75" customHeight="1">
      <c r="A2855" s="13">
        <v>42154.760416666664</v>
      </c>
      <c r="B2855" s="73">
        <f t="shared" si="1"/>
        <v>42154</v>
      </c>
      <c r="C2855" s="74">
        <f>IF(NewCustomer="Yes", IF(COUNTIF($I$2:$I$11,B2855)&gt;0,0,WEEKDAY(B2855,2)),IF(COUNTIF($I$2:$I$21,B2855)&gt;0,0,WEEKDAY(B2855,2)))</f>
        <v>6</v>
      </c>
      <c r="D2855" s="74">
        <f t="shared" si="2"/>
        <v>18</v>
      </c>
      <c r="E2855" s="12">
        <f>IFERROR(VLOOKUP(A2855,'IDAR Meter Data'!$A:$B,2,1),"")</f>
        <v>190</v>
      </c>
      <c r="F2855" s="75">
        <f>IF(CECCZ="CZ03",'Outside Temp'!B2855,IF(CECCZ="CZ04",'Outside Temp'!B2856,IF(CECCZ="CZ12",'Outside Temp'!B2857, IF(CECCZ="CZ13",'Outside Temp'!B2858))))</f>
        <v>55</v>
      </c>
      <c r="G2855" s="12">
        <f t="shared" si="3"/>
        <v>1</v>
      </c>
    </row>
    <row r="2856" ht="15.75" customHeight="1">
      <c r="A2856" s="13">
        <v>42154.770833333336</v>
      </c>
      <c r="B2856" s="73">
        <f t="shared" si="1"/>
        <v>42154</v>
      </c>
      <c r="C2856" s="74">
        <f>IF(NewCustomer="Yes", IF(COUNTIF($I$2:$I$11,B2856)&gt;0,0,WEEKDAY(B2856,2)),IF(COUNTIF($I$2:$I$21,B2856)&gt;0,0,WEEKDAY(B2856,2)))</f>
        <v>6</v>
      </c>
      <c r="D2856" s="74">
        <f t="shared" si="2"/>
        <v>18</v>
      </c>
      <c r="E2856" s="12">
        <f>IFERROR(VLOOKUP(A2856,'IDAR Meter Data'!$A:$B,2,1),"")</f>
        <v>192</v>
      </c>
      <c r="F2856" s="75">
        <f>IF(CECCZ="CZ03",'Outside Temp'!B2856,IF(CECCZ="CZ04",'Outside Temp'!B2857,IF(CECCZ="CZ12",'Outside Temp'!B2858, IF(CECCZ="CZ13",'Outside Temp'!B2859))))</f>
        <v>55</v>
      </c>
      <c r="G2856" s="12">
        <f t="shared" si="3"/>
        <v>1</v>
      </c>
    </row>
    <row r="2857" ht="15.75" customHeight="1">
      <c r="A2857" s="13">
        <v>42154.78125</v>
      </c>
      <c r="B2857" s="73">
        <f t="shared" si="1"/>
        <v>42154</v>
      </c>
      <c r="C2857" s="74">
        <f>IF(NewCustomer="Yes", IF(COUNTIF($I$2:$I$11,B2857)&gt;0,0,WEEKDAY(B2857,2)),IF(COUNTIF($I$2:$I$21,B2857)&gt;0,0,WEEKDAY(B2857,2)))</f>
        <v>6</v>
      </c>
      <c r="D2857" s="74">
        <f t="shared" si="2"/>
        <v>18</v>
      </c>
      <c r="E2857" s="12">
        <f>IFERROR(VLOOKUP(A2857,'IDAR Meter Data'!$A:$B,2,1),"")</f>
        <v>184</v>
      </c>
      <c r="F2857" s="75">
        <f>IF(CECCZ="CZ03",'Outside Temp'!B2857,IF(CECCZ="CZ04",'Outside Temp'!B2858,IF(CECCZ="CZ12",'Outside Temp'!B2859, IF(CECCZ="CZ13",'Outside Temp'!B2860))))</f>
        <v>55</v>
      </c>
      <c r="G2857" s="12">
        <f t="shared" si="3"/>
        <v>1</v>
      </c>
    </row>
    <row r="2858" ht="15.75" customHeight="1">
      <c r="A2858" s="13">
        <v>42154.791666666664</v>
      </c>
      <c r="B2858" s="73">
        <f t="shared" si="1"/>
        <v>42154</v>
      </c>
      <c r="C2858" s="74">
        <f>IF(NewCustomer="Yes", IF(COUNTIF($I$2:$I$11,B2858)&gt;0,0,WEEKDAY(B2858,2)),IF(COUNTIF($I$2:$I$21,B2858)&gt;0,0,WEEKDAY(B2858,2)))</f>
        <v>6</v>
      </c>
      <c r="D2858" s="74">
        <f t="shared" si="2"/>
        <v>19</v>
      </c>
      <c r="E2858" s="12">
        <f>IFERROR(VLOOKUP(A2858,'IDAR Meter Data'!$A:$B,2,1),"")</f>
        <v>188</v>
      </c>
      <c r="F2858" s="75">
        <f>IF(CECCZ="CZ03",'Outside Temp'!B2858,IF(CECCZ="CZ04",'Outside Temp'!B2859,IF(CECCZ="CZ12",'Outside Temp'!B2860, IF(CECCZ="CZ13",'Outside Temp'!B2861))))</f>
        <v>55</v>
      </c>
      <c r="G2858" s="12">
        <f t="shared" si="3"/>
        <v>1</v>
      </c>
    </row>
    <row r="2859" ht="15.75" customHeight="1">
      <c r="A2859" s="13">
        <v>42154.802083333336</v>
      </c>
      <c r="B2859" s="73">
        <f t="shared" si="1"/>
        <v>42154</v>
      </c>
      <c r="C2859" s="74">
        <f>IF(NewCustomer="Yes", IF(COUNTIF($I$2:$I$11,B2859)&gt;0,0,WEEKDAY(B2859,2)),IF(COUNTIF($I$2:$I$21,B2859)&gt;0,0,WEEKDAY(B2859,2)))</f>
        <v>6</v>
      </c>
      <c r="D2859" s="74">
        <f t="shared" si="2"/>
        <v>19</v>
      </c>
      <c r="E2859" s="12">
        <f>IFERROR(VLOOKUP(A2859,'IDAR Meter Data'!$A:$B,2,1),"")</f>
        <v>186</v>
      </c>
      <c r="F2859" s="75">
        <f>IF(CECCZ="CZ03",'Outside Temp'!B2859,IF(CECCZ="CZ04",'Outside Temp'!B2860,IF(CECCZ="CZ12",'Outside Temp'!B2861, IF(CECCZ="CZ13",'Outside Temp'!B2862))))</f>
        <v>55</v>
      </c>
      <c r="G2859" s="12">
        <f t="shared" si="3"/>
        <v>1</v>
      </c>
    </row>
    <row r="2860" ht="15.75" customHeight="1">
      <c r="A2860" s="13">
        <v>42154.8125</v>
      </c>
      <c r="B2860" s="73">
        <f t="shared" si="1"/>
        <v>42154</v>
      </c>
      <c r="C2860" s="74">
        <f>IF(NewCustomer="Yes", IF(COUNTIF($I$2:$I$11,B2860)&gt;0,0,WEEKDAY(B2860,2)),IF(COUNTIF($I$2:$I$21,B2860)&gt;0,0,WEEKDAY(B2860,2)))</f>
        <v>6</v>
      </c>
      <c r="D2860" s="74">
        <f t="shared" si="2"/>
        <v>19</v>
      </c>
      <c r="E2860" s="12">
        <f>IFERROR(VLOOKUP(A2860,'IDAR Meter Data'!$A:$B,2,1),"")</f>
        <v>186</v>
      </c>
      <c r="F2860" s="75">
        <f>IF(CECCZ="CZ03",'Outside Temp'!B2860,IF(CECCZ="CZ04",'Outside Temp'!B2861,IF(CECCZ="CZ12",'Outside Temp'!B2862, IF(CECCZ="CZ13",'Outside Temp'!B2863))))</f>
        <v>55</v>
      </c>
      <c r="G2860" s="12">
        <f t="shared" si="3"/>
        <v>1</v>
      </c>
    </row>
    <row r="2861" ht="15.75" customHeight="1">
      <c r="A2861" s="13">
        <v>42154.822916666664</v>
      </c>
      <c r="B2861" s="73">
        <f t="shared" si="1"/>
        <v>42154</v>
      </c>
      <c r="C2861" s="74">
        <f>IF(NewCustomer="Yes", IF(COUNTIF($I$2:$I$11,B2861)&gt;0,0,WEEKDAY(B2861,2)),IF(COUNTIF($I$2:$I$21,B2861)&gt;0,0,WEEKDAY(B2861,2)))</f>
        <v>6</v>
      </c>
      <c r="D2861" s="74">
        <f t="shared" si="2"/>
        <v>19</v>
      </c>
      <c r="E2861" s="12">
        <f>IFERROR(VLOOKUP(A2861,'IDAR Meter Data'!$A:$B,2,1),"")</f>
        <v>182</v>
      </c>
      <c r="F2861" s="75">
        <f>IF(CECCZ="CZ03",'Outside Temp'!B2861,IF(CECCZ="CZ04",'Outside Temp'!B2862,IF(CECCZ="CZ12",'Outside Temp'!B2863, IF(CECCZ="CZ13",'Outside Temp'!B2864))))</f>
        <v>55</v>
      </c>
      <c r="G2861" s="12">
        <f t="shared" si="3"/>
        <v>1</v>
      </c>
    </row>
    <row r="2862" ht="15.75" customHeight="1">
      <c r="A2862" s="13">
        <v>42154.833333333336</v>
      </c>
      <c r="B2862" s="73">
        <f t="shared" si="1"/>
        <v>42154</v>
      </c>
      <c r="C2862" s="74">
        <f>IF(NewCustomer="Yes", IF(COUNTIF($I$2:$I$11,B2862)&gt;0,0,WEEKDAY(B2862,2)),IF(COUNTIF($I$2:$I$21,B2862)&gt;0,0,WEEKDAY(B2862,2)))</f>
        <v>6</v>
      </c>
      <c r="D2862" s="74">
        <f t="shared" si="2"/>
        <v>20</v>
      </c>
      <c r="E2862" s="12">
        <f>IFERROR(VLOOKUP(A2862,'IDAR Meter Data'!$A:$B,2,1),"")</f>
        <v>172</v>
      </c>
      <c r="F2862" s="75">
        <f>IF(CECCZ="CZ03",'Outside Temp'!B2862,IF(CECCZ="CZ04",'Outside Temp'!B2863,IF(CECCZ="CZ12",'Outside Temp'!B2864, IF(CECCZ="CZ13",'Outside Temp'!B2865))))</f>
        <v>55</v>
      </c>
      <c r="G2862" s="12">
        <f t="shared" si="3"/>
        <v>1</v>
      </c>
    </row>
    <row r="2863" ht="15.75" customHeight="1">
      <c r="A2863" s="13">
        <v>42154.84375</v>
      </c>
      <c r="B2863" s="73">
        <f t="shared" si="1"/>
        <v>42154</v>
      </c>
      <c r="C2863" s="74">
        <f>IF(NewCustomer="Yes", IF(COUNTIF($I$2:$I$11,B2863)&gt;0,0,WEEKDAY(B2863,2)),IF(COUNTIF($I$2:$I$21,B2863)&gt;0,0,WEEKDAY(B2863,2)))</f>
        <v>6</v>
      </c>
      <c r="D2863" s="74">
        <f t="shared" si="2"/>
        <v>20</v>
      </c>
      <c r="E2863" s="12">
        <f>IFERROR(VLOOKUP(A2863,'IDAR Meter Data'!$A:$B,2,1),"")</f>
        <v>172</v>
      </c>
      <c r="F2863" s="75">
        <f>IF(CECCZ="CZ03",'Outside Temp'!B2863,IF(CECCZ="CZ04",'Outside Temp'!B2864,IF(CECCZ="CZ12",'Outside Temp'!B2865, IF(CECCZ="CZ13",'Outside Temp'!B2866))))</f>
        <v>55</v>
      </c>
      <c r="G2863" s="12">
        <f t="shared" si="3"/>
        <v>1</v>
      </c>
    </row>
    <row r="2864" ht="15.75" customHeight="1">
      <c r="A2864" s="13">
        <v>42154.854166666664</v>
      </c>
      <c r="B2864" s="73">
        <f t="shared" si="1"/>
        <v>42154</v>
      </c>
      <c r="C2864" s="74">
        <f>IF(NewCustomer="Yes", IF(COUNTIF($I$2:$I$11,B2864)&gt;0,0,WEEKDAY(B2864,2)),IF(COUNTIF($I$2:$I$21,B2864)&gt;0,0,WEEKDAY(B2864,2)))</f>
        <v>6</v>
      </c>
      <c r="D2864" s="74">
        <f t="shared" si="2"/>
        <v>20</v>
      </c>
      <c r="E2864" s="12">
        <f>IFERROR(VLOOKUP(A2864,'IDAR Meter Data'!$A:$B,2,1),"")</f>
        <v>159</v>
      </c>
      <c r="F2864" s="75">
        <f>IF(CECCZ="CZ03",'Outside Temp'!B2864,IF(CECCZ="CZ04",'Outside Temp'!B2865,IF(CECCZ="CZ12",'Outside Temp'!B2866, IF(CECCZ="CZ13",'Outside Temp'!B2867))))</f>
        <v>55</v>
      </c>
      <c r="G2864" s="12">
        <f t="shared" si="3"/>
        <v>1</v>
      </c>
    </row>
    <row r="2865" ht="15.75" customHeight="1">
      <c r="A2865" s="13">
        <v>42154.864583333336</v>
      </c>
      <c r="B2865" s="73">
        <f t="shared" si="1"/>
        <v>42154</v>
      </c>
      <c r="C2865" s="74">
        <f>IF(NewCustomer="Yes", IF(COUNTIF($I$2:$I$11,B2865)&gt;0,0,WEEKDAY(B2865,2)),IF(COUNTIF($I$2:$I$21,B2865)&gt;0,0,WEEKDAY(B2865,2)))</f>
        <v>6</v>
      </c>
      <c r="D2865" s="74">
        <f t="shared" si="2"/>
        <v>20</v>
      </c>
      <c r="E2865" s="12">
        <f>IFERROR(VLOOKUP(A2865,'IDAR Meter Data'!$A:$B,2,1),"")</f>
        <v>161</v>
      </c>
      <c r="F2865" s="75">
        <f>IF(CECCZ="CZ03",'Outside Temp'!B2865,IF(CECCZ="CZ04",'Outside Temp'!B2866,IF(CECCZ="CZ12",'Outside Temp'!B2867, IF(CECCZ="CZ13",'Outside Temp'!B2868))))</f>
        <v>55</v>
      </c>
      <c r="G2865" s="12">
        <f t="shared" si="3"/>
        <v>1</v>
      </c>
    </row>
    <row r="2866" ht="15.75" customHeight="1">
      <c r="A2866" s="13">
        <v>42154.875</v>
      </c>
      <c r="B2866" s="73">
        <f t="shared" si="1"/>
        <v>42154</v>
      </c>
      <c r="C2866" s="74">
        <f>IF(NewCustomer="Yes", IF(COUNTIF($I$2:$I$11,B2866)&gt;0,0,WEEKDAY(B2866,2)),IF(COUNTIF($I$2:$I$21,B2866)&gt;0,0,WEEKDAY(B2866,2)))</f>
        <v>6</v>
      </c>
      <c r="D2866" s="74">
        <f t="shared" si="2"/>
        <v>21</v>
      </c>
      <c r="E2866" s="12">
        <f>IFERROR(VLOOKUP(A2866,'IDAR Meter Data'!$A:$B,2,1),"")</f>
        <v>164</v>
      </c>
      <c r="F2866" s="75">
        <f>IF(CECCZ="CZ03",'Outside Temp'!B2866,IF(CECCZ="CZ04",'Outside Temp'!B2867,IF(CECCZ="CZ12",'Outside Temp'!B2868, IF(CECCZ="CZ13",'Outside Temp'!B2869))))</f>
        <v>54.93333333</v>
      </c>
      <c r="G2866" s="12">
        <f t="shared" si="3"/>
        <v>1</v>
      </c>
    </row>
    <row r="2867" ht="15.75" customHeight="1">
      <c r="A2867" s="13">
        <v>42154.885416666664</v>
      </c>
      <c r="B2867" s="73">
        <f t="shared" si="1"/>
        <v>42154</v>
      </c>
      <c r="C2867" s="74">
        <f>IF(NewCustomer="Yes", IF(COUNTIF($I$2:$I$11,B2867)&gt;0,0,WEEKDAY(B2867,2)),IF(COUNTIF($I$2:$I$21,B2867)&gt;0,0,WEEKDAY(B2867,2)))</f>
        <v>6</v>
      </c>
      <c r="D2867" s="74">
        <f t="shared" si="2"/>
        <v>21</v>
      </c>
      <c r="E2867" s="12">
        <f>IFERROR(VLOOKUP(A2867,'IDAR Meter Data'!$A:$B,2,1),"")</f>
        <v>152</v>
      </c>
      <c r="F2867" s="75">
        <f>IF(CECCZ="CZ03",'Outside Temp'!B2867,IF(CECCZ="CZ04",'Outside Temp'!B2868,IF(CECCZ="CZ12",'Outside Temp'!B2869, IF(CECCZ="CZ13",'Outside Temp'!B2870))))</f>
        <v>54.68333333</v>
      </c>
      <c r="G2867" s="12">
        <f t="shared" si="3"/>
        <v>1</v>
      </c>
    </row>
    <row r="2868" ht="15.75" customHeight="1">
      <c r="A2868" s="13">
        <v>42154.895833333336</v>
      </c>
      <c r="B2868" s="73">
        <f t="shared" si="1"/>
        <v>42154</v>
      </c>
      <c r="C2868" s="74">
        <f>IF(NewCustomer="Yes", IF(COUNTIF($I$2:$I$11,B2868)&gt;0,0,WEEKDAY(B2868,2)),IF(COUNTIF($I$2:$I$21,B2868)&gt;0,0,WEEKDAY(B2868,2)))</f>
        <v>6</v>
      </c>
      <c r="D2868" s="74">
        <f t="shared" si="2"/>
        <v>21</v>
      </c>
      <c r="E2868" s="12">
        <f>IFERROR(VLOOKUP(A2868,'IDAR Meter Data'!$A:$B,2,1),"")</f>
        <v>159</v>
      </c>
      <c r="F2868" s="75">
        <f>IF(CECCZ="CZ03",'Outside Temp'!B2868,IF(CECCZ="CZ04",'Outside Temp'!B2869,IF(CECCZ="CZ12",'Outside Temp'!B2870, IF(CECCZ="CZ13",'Outside Temp'!B2871))))</f>
        <v>54.43333333</v>
      </c>
      <c r="G2868" s="12">
        <f t="shared" si="3"/>
        <v>1</v>
      </c>
    </row>
    <row r="2869" ht="15.75" customHeight="1">
      <c r="A2869" s="13">
        <v>42154.90625</v>
      </c>
      <c r="B2869" s="73">
        <f t="shared" si="1"/>
        <v>42154</v>
      </c>
      <c r="C2869" s="74">
        <f>IF(NewCustomer="Yes", IF(COUNTIF($I$2:$I$11,B2869)&gt;0,0,WEEKDAY(B2869,2)),IF(COUNTIF($I$2:$I$21,B2869)&gt;0,0,WEEKDAY(B2869,2)))</f>
        <v>6</v>
      </c>
      <c r="D2869" s="74">
        <f t="shared" si="2"/>
        <v>21</v>
      </c>
      <c r="E2869" s="12">
        <f>IFERROR(VLOOKUP(A2869,'IDAR Meter Data'!$A:$B,2,1),"")</f>
        <v>155</v>
      </c>
      <c r="F2869" s="75">
        <f>IF(CECCZ="CZ03",'Outside Temp'!B2869,IF(CECCZ="CZ04",'Outside Temp'!B2870,IF(CECCZ="CZ12",'Outside Temp'!B2871, IF(CECCZ="CZ13",'Outside Temp'!B2872))))</f>
        <v>54.18333333</v>
      </c>
      <c r="G2869" s="12">
        <f t="shared" si="3"/>
        <v>1</v>
      </c>
    </row>
    <row r="2870" ht="15.75" customHeight="1">
      <c r="A2870" s="13">
        <v>42154.916666666664</v>
      </c>
      <c r="B2870" s="73">
        <f t="shared" si="1"/>
        <v>42154</v>
      </c>
      <c r="C2870" s="74">
        <f>IF(NewCustomer="Yes", IF(COUNTIF($I$2:$I$11,B2870)&gt;0,0,WEEKDAY(B2870,2)),IF(COUNTIF($I$2:$I$21,B2870)&gt;0,0,WEEKDAY(B2870,2)))</f>
        <v>6</v>
      </c>
      <c r="D2870" s="74">
        <f t="shared" si="2"/>
        <v>22</v>
      </c>
      <c r="E2870" s="12">
        <f>IFERROR(VLOOKUP(A2870,'IDAR Meter Data'!$A:$B,2,1),"")</f>
        <v>152</v>
      </c>
      <c r="F2870" s="75">
        <f>IF(CECCZ="CZ03",'Outside Temp'!B2870,IF(CECCZ="CZ04",'Outside Temp'!B2871,IF(CECCZ="CZ12",'Outside Temp'!B2872, IF(CECCZ="CZ13",'Outside Temp'!B2873))))</f>
        <v>54</v>
      </c>
      <c r="G2870" s="12">
        <f t="shared" si="3"/>
        <v>1</v>
      </c>
    </row>
    <row r="2871" ht="15.75" customHeight="1">
      <c r="A2871" s="13">
        <v>42154.927083333336</v>
      </c>
      <c r="B2871" s="73">
        <f t="shared" si="1"/>
        <v>42154</v>
      </c>
      <c r="C2871" s="74">
        <f>IF(NewCustomer="Yes", IF(COUNTIF($I$2:$I$11,B2871)&gt;0,0,WEEKDAY(B2871,2)),IF(COUNTIF($I$2:$I$21,B2871)&gt;0,0,WEEKDAY(B2871,2)))</f>
        <v>6</v>
      </c>
      <c r="D2871" s="74">
        <f t="shared" si="2"/>
        <v>22</v>
      </c>
      <c r="E2871" s="12">
        <f>IFERROR(VLOOKUP(A2871,'IDAR Meter Data'!$A:$B,2,1),"")</f>
        <v>157</v>
      </c>
      <c r="F2871" s="75">
        <f>IF(CECCZ="CZ03",'Outside Temp'!B2871,IF(CECCZ="CZ04",'Outside Temp'!B2872,IF(CECCZ="CZ12",'Outside Temp'!B2873, IF(CECCZ="CZ13",'Outside Temp'!B2874))))</f>
        <v>54</v>
      </c>
      <c r="G2871" s="12">
        <f t="shared" si="3"/>
        <v>1</v>
      </c>
    </row>
    <row r="2872" ht="15.75" customHeight="1">
      <c r="A2872" s="13">
        <v>42154.9375</v>
      </c>
      <c r="B2872" s="73">
        <f t="shared" si="1"/>
        <v>42154</v>
      </c>
      <c r="C2872" s="74">
        <f>IF(NewCustomer="Yes", IF(COUNTIF($I$2:$I$11,B2872)&gt;0,0,WEEKDAY(B2872,2)),IF(COUNTIF($I$2:$I$21,B2872)&gt;0,0,WEEKDAY(B2872,2)))</f>
        <v>6</v>
      </c>
      <c r="D2872" s="74">
        <f t="shared" si="2"/>
        <v>22</v>
      </c>
      <c r="E2872" s="12">
        <f>IFERROR(VLOOKUP(A2872,'IDAR Meter Data'!$A:$B,2,1),"")</f>
        <v>158</v>
      </c>
      <c r="F2872" s="75">
        <f>IF(CECCZ="CZ03",'Outside Temp'!B2872,IF(CECCZ="CZ04",'Outside Temp'!B2873,IF(CECCZ="CZ12",'Outside Temp'!B2874, IF(CECCZ="CZ13",'Outside Temp'!B2875))))</f>
        <v>54</v>
      </c>
      <c r="G2872" s="12">
        <f t="shared" si="3"/>
        <v>1</v>
      </c>
    </row>
    <row r="2873" ht="15.75" customHeight="1">
      <c r="A2873" s="13">
        <v>42154.947916666664</v>
      </c>
      <c r="B2873" s="73">
        <f t="shared" si="1"/>
        <v>42154</v>
      </c>
      <c r="C2873" s="74">
        <f>IF(NewCustomer="Yes", IF(COUNTIF($I$2:$I$11,B2873)&gt;0,0,WEEKDAY(B2873,2)),IF(COUNTIF($I$2:$I$21,B2873)&gt;0,0,WEEKDAY(B2873,2)))</f>
        <v>6</v>
      </c>
      <c r="D2873" s="74">
        <f t="shared" si="2"/>
        <v>22</v>
      </c>
      <c r="E2873" s="12">
        <f>IFERROR(VLOOKUP(A2873,'IDAR Meter Data'!$A:$B,2,1),"")</f>
        <v>154</v>
      </c>
      <c r="F2873" s="75">
        <f>IF(CECCZ="CZ03",'Outside Temp'!B2873,IF(CECCZ="CZ04",'Outside Temp'!B2874,IF(CECCZ="CZ12",'Outside Temp'!B2875, IF(CECCZ="CZ13",'Outside Temp'!B2876))))</f>
        <v>54</v>
      </c>
      <c r="G2873" s="12">
        <f t="shared" si="3"/>
        <v>1</v>
      </c>
    </row>
    <row r="2874" ht="15.75" customHeight="1">
      <c r="A2874" s="13">
        <v>42154.958333333336</v>
      </c>
      <c r="B2874" s="73">
        <f t="shared" si="1"/>
        <v>42154</v>
      </c>
      <c r="C2874" s="74">
        <f>IF(NewCustomer="Yes", IF(COUNTIF($I$2:$I$11,B2874)&gt;0,0,WEEKDAY(B2874,2)),IF(COUNTIF($I$2:$I$21,B2874)&gt;0,0,WEEKDAY(B2874,2)))</f>
        <v>6</v>
      </c>
      <c r="D2874" s="74">
        <f t="shared" si="2"/>
        <v>23</v>
      </c>
      <c r="E2874" s="12">
        <f>IFERROR(VLOOKUP(A2874,'IDAR Meter Data'!$A:$B,2,1),"")</f>
        <v>154</v>
      </c>
      <c r="F2874" s="75">
        <f>IF(CECCZ="CZ03",'Outside Temp'!B2874,IF(CECCZ="CZ04",'Outside Temp'!B2875,IF(CECCZ="CZ12",'Outside Temp'!B2876, IF(CECCZ="CZ13",'Outside Temp'!B2877))))</f>
        <v>54</v>
      </c>
      <c r="G2874" s="12">
        <f t="shared" si="3"/>
        <v>1</v>
      </c>
    </row>
    <row r="2875" ht="15.75" customHeight="1">
      <c r="A2875" s="13">
        <v>42154.96875</v>
      </c>
      <c r="B2875" s="73">
        <f t="shared" si="1"/>
        <v>42154</v>
      </c>
      <c r="C2875" s="74">
        <f>IF(NewCustomer="Yes", IF(COUNTIF($I$2:$I$11,B2875)&gt;0,0,WEEKDAY(B2875,2)),IF(COUNTIF($I$2:$I$21,B2875)&gt;0,0,WEEKDAY(B2875,2)))</f>
        <v>6</v>
      </c>
      <c r="D2875" s="74">
        <f t="shared" si="2"/>
        <v>23</v>
      </c>
      <c r="E2875" s="12">
        <f>IFERROR(VLOOKUP(A2875,'IDAR Meter Data'!$A:$B,2,1),"")</f>
        <v>151</v>
      </c>
      <c r="F2875" s="75">
        <f>IF(CECCZ="CZ03",'Outside Temp'!B2875,IF(CECCZ="CZ04",'Outside Temp'!B2876,IF(CECCZ="CZ12",'Outside Temp'!B2877, IF(CECCZ="CZ13",'Outside Temp'!B2878))))</f>
        <v>54</v>
      </c>
      <c r="G2875" s="12">
        <f t="shared" si="3"/>
        <v>1</v>
      </c>
    </row>
    <row r="2876" ht="15.75" customHeight="1">
      <c r="A2876" s="13">
        <v>42154.979166666664</v>
      </c>
      <c r="B2876" s="73">
        <f t="shared" si="1"/>
        <v>42154</v>
      </c>
      <c r="C2876" s="74">
        <f>IF(NewCustomer="Yes", IF(COUNTIF($I$2:$I$11,B2876)&gt;0,0,WEEKDAY(B2876,2)),IF(COUNTIF($I$2:$I$21,B2876)&gt;0,0,WEEKDAY(B2876,2)))</f>
        <v>6</v>
      </c>
      <c r="D2876" s="74">
        <f t="shared" si="2"/>
        <v>23</v>
      </c>
      <c r="E2876" s="12">
        <f>IFERROR(VLOOKUP(A2876,'IDAR Meter Data'!$A:$B,2,1),"")</f>
        <v>146</v>
      </c>
      <c r="F2876" s="75">
        <f>IF(CECCZ="CZ03",'Outside Temp'!B2876,IF(CECCZ="CZ04",'Outside Temp'!B2877,IF(CECCZ="CZ12",'Outside Temp'!B2878, IF(CECCZ="CZ13",'Outside Temp'!B2879))))</f>
        <v>54</v>
      </c>
      <c r="G2876" s="12">
        <f t="shared" si="3"/>
        <v>1</v>
      </c>
    </row>
    <row r="2877" ht="15.75" customHeight="1">
      <c r="A2877" s="13">
        <v>42154.989583333336</v>
      </c>
      <c r="B2877" s="73">
        <f t="shared" si="1"/>
        <v>42154</v>
      </c>
      <c r="C2877" s="74">
        <f>IF(NewCustomer="Yes", IF(COUNTIF($I$2:$I$11,B2877)&gt;0,0,WEEKDAY(B2877,2)),IF(COUNTIF($I$2:$I$21,B2877)&gt;0,0,WEEKDAY(B2877,2)))</f>
        <v>6</v>
      </c>
      <c r="D2877" s="74">
        <f t="shared" si="2"/>
        <v>23</v>
      </c>
      <c r="E2877" s="12">
        <f>IFERROR(VLOOKUP(A2877,'IDAR Meter Data'!$A:$B,2,1),"")</f>
        <v>146</v>
      </c>
      <c r="F2877" s="75">
        <f>IF(CECCZ="CZ03",'Outside Temp'!B2877,IF(CECCZ="CZ04",'Outside Temp'!B2878,IF(CECCZ="CZ12",'Outside Temp'!B2879, IF(CECCZ="CZ13",'Outside Temp'!B2880))))</f>
        <v>54</v>
      </c>
      <c r="G2877" s="12">
        <f t="shared" si="3"/>
        <v>1</v>
      </c>
    </row>
    <row r="2878" ht="15.75" customHeight="1">
      <c r="A2878" s="13">
        <v>42155.0</v>
      </c>
      <c r="B2878" s="73">
        <f t="shared" si="1"/>
        <v>42155</v>
      </c>
      <c r="C2878" s="74">
        <f>IF(NewCustomer="Yes", IF(COUNTIF($I$2:$I$11,B2878)&gt;0,0,WEEKDAY(B2878,2)),IF(COUNTIF($I$2:$I$21,B2878)&gt;0,0,WEEKDAY(B2878,2)))</f>
        <v>7</v>
      </c>
      <c r="D2878" s="74">
        <f t="shared" si="2"/>
        <v>0</v>
      </c>
      <c r="E2878" s="12">
        <f>IFERROR(VLOOKUP(A2878,'IDAR Meter Data'!$A:$B,2,1),"")</f>
        <v>145</v>
      </c>
      <c r="F2878" s="75">
        <f>IF(CECCZ="CZ03",'Outside Temp'!B2878,IF(CECCZ="CZ04",'Outside Temp'!B2879,IF(CECCZ="CZ12",'Outside Temp'!B2880, IF(CECCZ="CZ13",'Outside Temp'!B2881))))</f>
        <v>54</v>
      </c>
      <c r="G2878" s="12">
        <f t="shared" si="3"/>
        <v>1</v>
      </c>
    </row>
    <row r="2879" ht="15.75" customHeight="1">
      <c r="A2879" s="13">
        <v>42155.010416666664</v>
      </c>
      <c r="B2879" s="73">
        <f t="shared" si="1"/>
        <v>42155</v>
      </c>
      <c r="C2879" s="74">
        <f>IF(NewCustomer="Yes", IF(COUNTIF($I$2:$I$11,B2879)&gt;0,0,WEEKDAY(B2879,2)),IF(COUNTIF($I$2:$I$21,B2879)&gt;0,0,WEEKDAY(B2879,2)))</f>
        <v>7</v>
      </c>
      <c r="D2879" s="74">
        <f t="shared" si="2"/>
        <v>0</v>
      </c>
      <c r="E2879" s="12">
        <f>IFERROR(VLOOKUP(A2879,'IDAR Meter Data'!$A:$B,2,1),"")</f>
        <v>143</v>
      </c>
      <c r="F2879" s="75">
        <f>IF(CECCZ="CZ03",'Outside Temp'!B2879,IF(CECCZ="CZ04",'Outside Temp'!B2880,IF(CECCZ="CZ12",'Outside Temp'!B2881, IF(CECCZ="CZ13",'Outside Temp'!B2882))))</f>
        <v>54</v>
      </c>
      <c r="G2879" s="12">
        <f t="shared" si="3"/>
        <v>1</v>
      </c>
    </row>
    <row r="2880" ht="15.75" customHeight="1">
      <c r="A2880" s="13">
        <v>42155.020833333336</v>
      </c>
      <c r="B2880" s="73">
        <f t="shared" si="1"/>
        <v>42155</v>
      </c>
      <c r="C2880" s="74">
        <f>IF(NewCustomer="Yes", IF(COUNTIF($I$2:$I$11,B2880)&gt;0,0,WEEKDAY(B2880,2)),IF(COUNTIF($I$2:$I$21,B2880)&gt;0,0,WEEKDAY(B2880,2)))</f>
        <v>7</v>
      </c>
      <c r="D2880" s="74">
        <f t="shared" si="2"/>
        <v>0</v>
      </c>
      <c r="E2880" s="12">
        <f>IFERROR(VLOOKUP(A2880,'IDAR Meter Data'!$A:$B,2,1),"")</f>
        <v>151</v>
      </c>
      <c r="F2880" s="75">
        <f>IF(CECCZ="CZ03",'Outside Temp'!B2880,IF(CECCZ="CZ04",'Outside Temp'!B2881,IF(CECCZ="CZ12",'Outside Temp'!B2882, IF(CECCZ="CZ13",'Outside Temp'!B2883))))</f>
        <v>54</v>
      </c>
      <c r="G2880" s="12">
        <f t="shared" si="3"/>
        <v>1</v>
      </c>
    </row>
    <row r="2881" ht="15.75" customHeight="1">
      <c r="A2881" s="13">
        <v>42155.03125</v>
      </c>
      <c r="B2881" s="73">
        <f t="shared" si="1"/>
        <v>42155</v>
      </c>
      <c r="C2881" s="74">
        <f>IF(NewCustomer="Yes", IF(COUNTIF($I$2:$I$11,B2881)&gt;0,0,WEEKDAY(B2881,2)),IF(COUNTIF($I$2:$I$21,B2881)&gt;0,0,WEEKDAY(B2881,2)))</f>
        <v>7</v>
      </c>
      <c r="D2881" s="74">
        <f t="shared" si="2"/>
        <v>0</v>
      </c>
      <c r="E2881" s="12">
        <f>IFERROR(VLOOKUP(A2881,'IDAR Meter Data'!$A:$B,2,1),"")</f>
        <v>145</v>
      </c>
      <c r="F2881" s="75">
        <f>IF(CECCZ="CZ03",'Outside Temp'!B2881,IF(CECCZ="CZ04",'Outside Temp'!B2882,IF(CECCZ="CZ12",'Outside Temp'!B2883, IF(CECCZ="CZ13",'Outside Temp'!B2884))))</f>
        <v>54</v>
      </c>
      <c r="G2881" s="12">
        <f t="shared" si="3"/>
        <v>1</v>
      </c>
    </row>
    <row r="2882" ht="15.75" customHeight="1">
      <c r="A2882" s="13">
        <v>42155.041666666664</v>
      </c>
      <c r="B2882" s="73">
        <f t="shared" si="1"/>
        <v>42155</v>
      </c>
      <c r="C2882" s="74">
        <f>IF(NewCustomer="Yes", IF(COUNTIF($I$2:$I$11,B2882)&gt;0,0,WEEKDAY(B2882,2)),IF(COUNTIF($I$2:$I$21,B2882)&gt;0,0,WEEKDAY(B2882,2)))</f>
        <v>7</v>
      </c>
      <c r="D2882" s="74">
        <f t="shared" si="2"/>
        <v>1</v>
      </c>
      <c r="E2882" s="12">
        <f>IFERROR(VLOOKUP(A2882,'IDAR Meter Data'!$A:$B,2,1),"")</f>
        <v>144</v>
      </c>
      <c r="F2882" s="75">
        <f>IF(CECCZ="CZ03",'Outside Temp'!B2882,IF(CECCZ="CZ04",'Outside Temp'!B2883,IF(CECCZ="CZ12",'Outside Temp'!B2884, IF(CECCZ="CZ13",'Outside Temp'!B2885))))</f>
        <v>54</v>
      </c>
      <c r="G2882" s="12">
        <f t="shared" si="3"/>
        <v>1</v>
      </c>
    </row>
    <row r="2883" ht="15.75" customHeight="1">
      <c r="A2883" s="13">
        <v>42155.052083333336</v>
      </c>
      <c r="B2883" s="73">
        <f t="shared" si="1"/>
        <v>42155</v>
      </c>
      <c r="C2883" s="74">
        <f>IF(NewCustomer="Yes", IF(COUNTIF($I$2:$I$11,B2883)&gt;0,0,WEEKDAY(B2883,2)),IF(COUNTIF($I$2:$I$21,B2883)&gt;0,0,WEEKDAY(B2883,2)))</f>
        <v>7</v>
      </c>
      <c r="D2883" s="74">
        <f t="shared" si="2"/>
        <v>1</v>
      </c>
      <c r="E2883" s="12">
        <f>IFERROR(VLOOKUP(A2883,'IDAR Meter Data'!$A:$B,2,1),"")</f>
        <v>146</v>
      </c>
      <c r="F2883" s="75">
        <f>IF(CECCZ="CZ03",'Outside Temp'!B2883,IF(CECCZ="CZ04",'Outside Temp'!B2884,IF(CECCZ="CZ12",'Outside Temp'!B2885, IF(CECCZ="CZ13",'Outside Temp'!B2886))))</f>
        <v>54</v>
      </c>
      <c r="G2883" s="12">
        <f t="shared" si="3"/>
        <v>1</v>
      </c>
    </row>
    <row r="2884" ht="15.75" customHeight="1">
      <c r="A2884" s="13">
        <v>42155.0625</v>
      </c>
      <c r="B2884" s="73">
        <f t="shared" si="1"/>
        <v>42155</v>
      </c>
      <c r="C2884" s="74">
        <f>IF(NewCustomer="Yes", IF(COUNTIF($I$2:$I$11,B2884)&gt;0,0,WEEKDAY(B2884,2)),IF(COUNTIF($I$2:$I$21,B2884)&gt;0,0,WEEKDAY(B2884,2)))</f>
        <v>7</v>
      </c>
      <c r="D2884" s="74">
        <f t="shared" si="2"/>
        <v>1</v>
      </c>
      <c r="E2884" s="12">
        <f>IFERROR(VLOOKUP(A2884,'IDAR Meter Data'!$A:$B,2,1),"")</f>
        <v>145</v>
      </c>
      <c r="F2884" s="75">
        <f>IF(CECCZ="CZ03",'Outside Temp'!B2884,IF(CECCZ="CZ04",'Outside Temp'!B2885,IF(CECCZ="CZ12",'Outside Temp'!B2886, IF(CECCZ="CZ13",'Outside Temp'!B2887))))</f>
        <v>54</v>
      </c>
      <c r="G2884" s="12">
        <f t="shared" si="3"/>
        <v>1</v>
      </c>
    </row>
    <row r="2885" ht="15.75" customHeight="1">
      <c r="A2885" s="13">
        <v>42155.072916666664</v>
      </c>
      <c r="B2885" s="73">
        <f t="shared" si="1"/>
        <v>42155</v>
      </c>
      <c r="C2885" s="74">
        <f>IF(NewCustomer="Yes", IF(COUNTIF($I$2:$I$11,B2885)&gt;0,0,WEEKDAY(B2885,2)),IF(COUNTIF($I$2:$I$21,B2885)&gt;0,0,WEEKDAY(B2885,2)))</f>
        <v>7</v>
      </c>
      <c r="D2885" s="74">
        <f t="shared" si="2"/>
        <v>1</v>
      </c>
      <c r="E2885" s="12">
        <f>IFERROR(VLOOKUP(A2885,'IDAR Meter Data'!$A:$B,2,1),"")</f>
        <v>154</v>
      </c>
      <c r="F2885" s="75">
        <f>IF(CECCZ="CZ03",'Outside Temp'!B2885,IF(CECCZ="CZ04",'Outside Temp'!B2886,IF(CECCZ="CZ12",'Outside Temp'!B2887, IF(CECCZ="CZ13",'Outside Temp'!B2888))))</f>
        <v>54</v>
      </c>
      <c r="G2885" s="12">
        <f t="shared" si="3"/>
        <v>1</v>
      </c>
    </row>
    <row r="2886" ht="15.75" customHeight="1">
      <c r="A2886" s="13">
        <v>42155.083333333336</v>
      </c>
      <c r="B2886" s="73">
        <f t="shared" si="1"/>
        <v>42155</v>
      </c>
      <c r="C2886" s="74">
        <f>IF(NewCustomer="Yes", IF(COUNTIF($I$2:$I$11,B2886)&gt;0,0,WEEKDAY(B2886,2)),IF(COUNTIF($I$2:$I$21,B2886)&gt;0,0,WEEKDAY(B2886,2)))</f>
        <v>7</v>
      </c>
      <c r="D2886" s="74">
        <f t="shared" si="2"/>
        <v>2</v>
      </c>
      <c r="E2886" s="12">
        <f>IFERROR(VLOOKUP(A2886,'IDAR Meter Data'!$A:$B,2,1),"")</f>
        <v>148</v>
      </c>
      <c r="F2886" s="75">
        <f>IF(CECCZ="CZ03",'Outside Temp'!B2886,IF(CECCZ="CZ04",'Outside Temp'!B2887,IF(CECCZ="CZ12",'Outside Temp'!B2888, IF(CECCZ="CZ13",'Outside Temp'!B2889))))</f>
        <v>54</v>
      </c>
      <c r="G2886" s="12">
        <f t="shared" si="3"/>
        <v>1</v>
      </c>
    </row>
    <row r="2887" ht="15.75" customHeight="1">
      <c r="A2887" s="13">
        <v>42155.09375</v>
      </c>
      <c r="B2887" s="73">
        <f t="shared" si="1"/>
        <v>42155</v>
      </c>
      <c r="C2887" s="74">
        <f>IF(NewCustomer="Yes", IF(COUNTIF($I$2:$I$11,B2887)&gt;0,0,WEEKDAY(B2887,2)),IF(COUNTIF($I$2:$I$21,B2887)&gt;0,0,WEEKDAY(B2887,2)))</f>
        <v>7</v>
      </c>
      <c r="D2887" s="74">
        <f t="shared" si="2"/>
        <v>2</v>
      </c>
      <c r="E2887" s="12">
        <f>IFERROR(VLOOKUP(A2887,'IDAR Meter Data'!$A:$B,2,1),"")</f>
        <v>154</v>
      </c>
      <c r="F2887" s="75">
        <f>IF(CECCZ="CZ03",'Outside Temp'!B2887,IF(CECCZ="CZ04",'Outside Temp'!B2888,IF(CECCZ="CZ12",'Outside Temp'!B2889, IF(CECCZ="CZ13",'Outside Temp'!B2890))))</f>
        <v>54</v>
      </c>
      <c r="G2887" s="12">
        <f t="shared" si="3"/>
        <v>1</v>
      </c>
    </row>
    <row r="2888" ht="15.75" customHeight="1">
      <c r="A2888" s="13">
        <v>42155.104166666664</v>
      </c>
      <c r="B2888" s="73">
        <f t="shared" si="1"/>
        <v>42155</v>
      </c>
      <c r="C2888" s="74">
        <f>IF(NewCustomer="Yes", IF(COUNTIF($I$2:$I$11,B2888)&gt;0,0,WEEKDAY(B2888,2)),IF(COUNTIF($I$2:$I$21,B2888)&gt;0,0,WEEKDAY(B2888,2)))</f>
        <v>7</v>
      </c>
      <c r="D2888" s="74">
        <f t="shared" si="2"/>
        <v>2</v>
      </c>
      <c r="E2888" s="12">
        <f>IFERROR(VLOOKUP(A2888,'IDAR Meter Data'!$A:$B,2,1),"")</f>
        <v>148</v>
      </c>
      <c r="F2888" s="75">
        <f>IF(CECCZ="CZ03",'Outside Temp'!B2888,IF(CECCZ="CZ04",'Outside Temp'!B2889,IF(CECCZ="CZ12",'Outside Temp'!B2890, IF(CECCZ="CZ13",'Outside Temp'!B2891))))</f>
        <v>53.72222222</v>
      </c>
      <c r="G2888" s="12">
        <f t="shared" si="3"/>
        <v>1</v>
      </c>
    </row>
    <row r="2889" ht="15.75" customHeight="1">
      <c r="A2889" s="13">
        <v>42155.114583333336</v>
      </c>
      <c r="B2889" s="73">
        <f t="shared" si="1"/>
        <v>42155</v>
      </c>
      <c r="C2889" s="74">
        <f>IF(NewCustomer="Yes", IF(COUNTIF($I$2:$I$11,B2889)&gt;0,0,WEEKDAY(B2889,2)),IF(COUNTIF($I$2:$I$21,B2889)&gt;0,0,WEEKDAY(B2889,2)))</f>
        <v>7</v>
      </c>
      <c r="D2889" s="74">
        <f t="shared" si="2"/>
        <v>2</v>
      </c>
      <c r="E2889" s="12">
        <f>IFERROR(VLOOKUP(A2889,'IDAR Meter Data'!$A:$B,2,1),"")</f>
        <v>147</v>
      </c>
      <c r="F2889" s="75">
        <f>IF(CECCZ="CZ03",'Outside Temp'!B2889,IF(CECCZ="CZ04",'Outside Temp'!B2890,IF(CECCZ="CZ12",'Outside Temp'!B2891, IF(CECCZ="CZ13",'Outside Temp'!B2892))))</f>
        <v>53.30555556</v>
      </c>
      <c r="G2889" s="12">
        <f t="shared" si="3"/>
        <v>1</v>
      </c>
    </row>
    <row r="2890" ht="15.75" customHeight="1">
      <c r="A2890" s="13">
        <v>42155.125</v>
      </c>
      <c r="B2890" s="73">
        <f t="shared" si="1"/>
        <v>42155</v>
      </c>
      <c r="C2890" s="74">
        <f>IF(NewCustomer="Yes", IF(COUNTIF($I$2:$I$11,B2890)&gt;0,0,WEEKDAY(B2890,2)),IF(COUNTIF($I$2:$I$21,B2890)&gt;0,0,WEEKDAY(B2890,2)))</f>
        <v>7</v>
      </c>
      <c r="D2890" s="74">
        <f t="shared" si="2"/>
        <v>3</v>
      </c>
      <c r="E2890" s="12">
        <f>IFERROR(VLOOKUP(A2890,'IDAR Meter Data'!$A:$B,2,1),"")</f>
        <v>147</v>
      </c>
      <c r="F2890" s="75">
        <f>IF(CECCZ="CZ03",'Outside Temp'!B2890,IF(CECCZ="CZ04",'Outside Temp'!B2891,IF(CECCZ="CZ12",'Outside Temp'!B2892, IF(CECCZ="CZ13",'Outside Temp'!B2893))))</f>
        <v>53.06896552</v>
      </c>
      <c r="G2890" s="12">
        <f t="shared" si="3"/>
        <v>1</v>
      </c>
    </row>
    <row r="2891" ht="15.75" customHeight="1">
      <c r="A2891" s="13">
        <v>42155.135416666664</v>
      </c>
      <c r="B2891" s="73">
        <f t="shared" si="1"/>
        <v>42155</v>
      </c>
      <c r="C2891" s="74">
        <f>IF(NewCustomer="Yes", IF(COUNTIF($I$2:$I$11,B2891)&gt;0,0,WEEKDAY(B2891,2)),IF(COUNTIF($I$2:$I$21,B2891)&gt;0,0,WEEKDAY(B2891,2)))</f>
        <v>7</v>
      </c>
      <c r="D2891" s="74">
        <f t="shared" si="2"/>
        <v>3</v>
      </c>
      <c r="E2891" s="12">
        <f>IFERROR(VLOOKUP(A2891,'IDAR Meter Data'!$A:$B,2,1),"")</f>
        <v>149</v>
      </c>
      <c r="F2891" s="75">
        <f>IF(CECCZ="CZ03",'Outside Temp'!B2891,IF(CECCZ="CZ04",'Outside Temp'!B2892,IF(CECCZ="CZ12",'Outside Temp'!B2893, IF(CECCZ="CZ13",'Outside Temp'!B2894))))</f>
        <v>53.32758621</v>
      </c>
      <c r="G2891" s="12">
        <f t="shared" si="3"/>
        <v>1</v>
      </c>
    </row>
    <row r="2892" ht="15.75" customHeight="1">
      <c r="A2892" s="13">
        <v>42155.145833333336</v>
      </c>
      <c r="B2892" s="73">
        <f t="shared" si="1"/>
        <v>42155</v>
      </c>
      <c r="C2892" s="74">
        <f>IF(NewCustomer="Yes", IF(COUNTIF($I$2:$I$11,B2892)&gt;0,0,WEEKDAY(B2892,2)),IF(COUNTIF($I$2:$I$21,B2892)&gt;0,0,WEEKDAY(B2892,2)))</f>
        <v>7</v>
      </c>
      <c r="D2892" s="74">
        <f t="shared" si="2"/>
        <v>3</v>
      </c>
      <c r="E2892" s="12">
        <f>IFERROR(VLOOKUP(A2892,'IDAR Meter Data'!$A:$B,2,1),"")</f>
        <v>145</v>
      </c>
      <c r="F2892" s="75">
        <f>IF(CECCZ="CZ03",'Outside Temp'!B2892,IF(CECCZ="CZ04",'Outside Temp'!B2893,IF(CECCZ="CZ12",'Outside Temp'!B2894, IF(CECCZ="CZ13",'Outside Temp'!B2895))))</f>
        <v>53.5862069</v>
      </c>
      <c r="G2892" s="12">
        <f t="shared" si="3"/>
        <v>1</v>
      </c>
    </row>
    <row r="2893" ht="15.75" customHeight="1">
      <c r="A2893" s="13">
        <v>42155.15625</v>
      </c>
      <c r="B2893" s="73">
        <f t="shared" si="1"/>
        <v>42155</v>
      </c>
      <c r="C2893" s="74">
        <f>IF(NewCustomer="Yes", IF(COUNTIF($I$2:$I$11,B2893)&gt;0,0,WEEKDAY(B2893,2)),IF(COUNTIF($I$2:$I$21,B2893)&gt;0,0,WEEKDAY(B2893,2)))</f>
        <v>7</v>
      </c>
      <c r="D2893" s="74">
        <f t="shared" si="2"/>
        <v>3</v>
      </c>
      <c r="E2893" s="12">
        <f>IFERROR(VLOOKUP(A2893,'IDAR Meter Data'!$A:$B,2,1),"")</f>
        <v>145</v>
      </c>
      <c r="F2893" s="75">
        <f>IF(CECCZ="CZ03",'Outside Temp'!B2893,IF(CECCZ="CZ04",'Outside Temp'!B2894,IF(CECCZ="CZ12",'Outside Temp'!B2895, IF(CECCZ="CZ13",'Outside Temp'!B2896))))</f>
        <v>53.84482759</v>
      </c>
      <c r="G2893" s="12">
        <f t="shared" si="3"/>
        <v>1</v>
      </c>
    </row>
    <row r="2894" ht="15.75" customHeight="1">
      <c r="A2894" s="13">
        <v>42155.166666666664</v>
      </c>
      <c r="B2894" s="73">
        <f t="shared" si="1"/>
        <v>42155</v>
      </c>
      <c r="C2894" s="74">
        <f>IF(NewCustomer="Yes", IF(COUNTIF($I$2:$I$11,B2894)&gt;0,0,WEEKDAY(B2894,2)),IF(COUNTIF($I$2:$I$21,B2894)&gt;0,0,WEEKDAY(B2894,2)))</f>
        <v>7</v>
      </c>
      <c r="D2894" s="74">
        <f t="shared" si="2"/>
        <v>4</v>
      </c>
      <c r="E2894" s="12">
        <f>IFERROR(VLOOKUP(A2894,'IDAR Meter Data'!$A:$B,2,1),"")</f>
        <v>144</v>
      </c>
      <c r="F2894" s="75">
        <f>IF(CECCZ="CZ03",'Outside Temp'!B2894,IF(CECCZ="CZ04",'Outside Temp'!B2895,IF(CECCZ="CZ12",'Outside Temp'!B2896, IF(CECCZ="CZ13",'Outside Temp'!B2897))))</f>
        <v>53</v>
      </c>
      <c r="G2894" s="12">
        <f t="shared" si="3"/>
        <v>1</v>
      </c>
    </row>
    <row r="2895" ht="15.75" customHeight="1">
      <c r="A2895" s="13">
        <v>42155.177083333336</v>
      </c>
      <c r="B2895" s="73">
        <f t="shared" si="1"/>
        <v>42155</v>
      </c>
      <c r="C2895" s="74">
        <f>IF(NewCustomer="Yes", IF(COUNTIF($I$2:$I$11,B2895)&gt;0,0,WEEKDAY(B2895,2)),IF(COUNTIF($I$2:$I$21,B2895)&gt;0,0,WEEKDAY(B2895,2)))</f>
        <v>7</v>
      </c>
      <c r="D2895" s="74">
        <f t="shared" si="2"/>
        <v>4</v>
      </c>
      <c r="E2895" s="12">
        <f>IFERROR(VLOOKUP(A2895,'IDAR Meter Data'!$A:$B,2,1),"")</f>
        <v>156</v>
      </c>
      <c r="F2895" s="75">
        <f>IF(CECCZ="CZ03",'Outside Temp'!B2895,IF(CECCZ="CZ04",'Outside Temp'!B2896,IF(CECCZ="CZ12",'Outside Temp'!B2897, IF(CECCZ="CZ13",'Outside Temp'!B2898))))</f>
        <v>53</v>
      </c>
      <c r="G2895" s="12">
        <f t="shared" si="3"/>
        <v>1</v>
      </c>
    </row>
    <row r="2896" ht="15.75" customHeight="1">
      <c r="A2896" s="13">
        <v>42155.1875</v>
      </c>
      <c r="B2896" s="73">
        <f t="shared" si="1"/>
        <v>42155</v>
      </c>
      <c r="C2896" s="74">
        <f>IF(NewCustomer="Yes", IF(COUNTIF($I$2:$I$11,B2896)&gt;0,0,WEEKDAY(B2896,2)),IF(COUNTIF($I$2:$I$21,B2896)&gt;0,0,WEEKDAY(B2896,2)))</f>
        <v>7</v>
      </c>
      <c r="D2896" s="74">
        <f t="shared" si="2"/>
        <v>4</v>
      </c>
      <c r="E2896" s="12">
        <f>IFERROR(VLOOKUP(A2896,'IDAR Meter Data'!$A:$B,2,1),"")</f>
        <v>154</v>
      </c>
      <c r="F2896" s="75">
        <f>IF(CECCZ="CZ03",'Outside Temp'!B2896,IF(CECCZ="CZ04",'Outside Temp'!B2897,IF(CECCZ="CZ12",'Outside Temp'!B2898, IF(CECCZ="CZ13",'Outside Temp'!B2899))))</f>
        <v>53</v>
      </c>
      <c r="G2896" s="12">
        <f t="shared" si="3"/>
        <v>1</v>
      </c>
    </row>
    <row r="2897" ht="15.75" customHeight="1">
      <c r="A2897" s="13">
        <v>42155.197916666664</v>
      </c>
      <c r="B2897" s="73">
        <f t="shared" si="1"/>
        <v>42155</v>
      </c>
      <c r="C2897" s="74">
        <f>IF(NewCustomer="Yes", IF(COUNTIF($I$2:$I$11,B2897)&gt;0,0,WEEKDAY(B2897,2)),IF(COUNTIF($I$2:$I$21,B2897)&gt;0,0,WEEKDAY(B2897,2)))</f>
        <v>7</v>
      </c>
      <c r="D2897" s="74">
        <f t="shared" si="2"/>
        <v>4</v>
      </c>
      <c r="E2897" s="12">
        <f>IFERROR(VLOOKUP(A2897,'IDAR Meter Data'!$A:$B,2,1),"")</f>
        <v>144</v>
      </c>
      <c r="F2897" s="75">
        <f>IF(CECCZ="CZ03",'Outside Temp'!B2897,IF(CECCZ="CZ04",'Outside Temp'!B2898,IF(CECCZ="CZ12",'Outside Temp'!B2899, IF(CECCZ="CZ13",'Outside Temp'!B2900))))</f>
        <v>53</v>
      </c>
      <c r="G2897" s="12">
        <f t="shared" si="3"/>
        <v>1</v>
      </c>
    </row>
    <row r="2898" ht="15.75" customHeight="1">
      <c r="A2898" s="13">
        <v>42155.208333333336</v>
      </c>
      <c r="B2898" s="73">
        <f t="shared" si="1"/>
        <v>42155</v>
      </c>
      <c r="C2898" s="74">
        <f>IF(NewCustomer="Yes", IF(COUNTIF($I$2:$I$11,B2898)&gt;0,0,WEEKDAY(B2898,2)),IF(COUNTIF($I$2:$I$21,B2898)&gt;0,0,WEEKDAY(B2898,2)))</f>
        <v>7</v>
      </c>
      <c r="D2898" s="74">
        <f t="shared" si="2"/>
        <v>5</v>
      </c>
      <c r="E2898" s="12">
        <f>IFERROR(VLOOKUP(A2898,'IDAR Meter Data'!$A:$B,2,1),"")</f>
        <v>152</v>
      </c>
      <c r="F2898" s="75">
        <f>IF(CECCZ="CZ03",'Outside Temp'!B2898,IF(CECCZ="CZ04",'Outside Temp'!B2899,IF(CECCZ="CZ12",'Outside Temp'!B2900, IF(CECCZ="CZ13",'Outside Temp'!B2901))))</f>
        <v>53</v>
      </c>
      <c r="G2898" s="12">
        <f t="shared" si="3"/>
        <v>1</v>
      </c>
    </row>
    <row r="2899" ht="15.75" customHeight="1">
      <c r="A2899" s="13">
        <v>42155.21875</v>
      </c>
      <c r="B2899" s="73">
        <f t="shared" si="1"/>
        <v>42155</v>
      </c>
      <c r="C2899" s="74">
        <f>IF(NewCustomer="Yes", IF(COUNTIF($I$2:$I$11,B2899)&gt;0,0,WEEKDAY(B2899,2)),IF(COUNTIF($I$2:$I$21,B2899)&gt;0,0,WEEKDAY(B2899,2)))</f>
        <v>7</v>
      </c>
      <c r="D2899" s="74">
        <f t="shared" si="2"/>
        <v>5</v>
      </c>
      <c r="E2899" s="12">
        <f>IFERROR(VLOOKUP(A2899,'IDAR Meter Data'!$A:$B,2,1),"")</f>
        <v>153</v>
      </c>
      <c r="F2899" s="75">
        <f>IF(CECCZ="CZ03",'Outside Temp'!B2899,IF(CECCZ="CZ04",'Outside Temp'!B2900,IF(CECCZ="CZ12",'Outside Temp'!B2901, IF(CECCZ="CZ13",'Outside Temp'!B2902))))</f>
        <v>53</v>
      </c>
      <c r="G2899" s="12">
        <f t="shared" si="3"/>
        <v>1</v>
      </c>
    </row>
    <row r="2900" ht="15.75" customHeight="1">
      <c r="A2900" s="13">
        <v>42155.229166666664</v>
      </c>
      <c r="B2900" s="73">
        <f t="shared" si="1"/>
        <v>42155</v>
      </c>
      <c r="C2900" s="74">
        <f>IF(NewCustomer="Yes", IF(COUNTIF($I$2:$I$11,B2900)&gt;0,0,WEEKDAY(B2900,2)),IF(COUNTIF($I$2:$I$21,B2900)&gt;0,0,WEEKDAY(B2900,2)))</f>
        <v>7</v>
      </c>
      <c r="D2900" s="74">
        <f t="shared" si="2"/>
        <v>5</v>
      </c>
      <c r="E2900" s="12">
        <f>IFERROR(VLOOKUP(A2900,'IDAR Meter Data'!$A:$B,2,1),"")</f>
        <v>147</v>
      </c>
      <c r="F2900" s="75">
        <f>IF(CECCZ="CZ03",'Outside Temp'!B2900,IF(CECCZ="CZ04",'Outside Temp'!B2901,IF(CECCZ="CZ12",'Outside Temp'!B2902, IF(CECCZ="CZ13",'Outside Temp'!B2903))))</f>
        <v>53</v>
      </c>
      <c r="G2900" s="12">
        <f t="shared" si="3"/>
        <v>1</v>
      </c>
    </row>
    <row r="2901" ht="15.75" customHeight="1">
      <c r="A2901" s="13">
        <v>42155.239583333336</v>
      </c>
      <c r="B2901" s="73">
        <f t="shared" si="1"/>
        <v>42155</v>
      </c>
      <c r="C2901" s="74">
        <f>IF(NewCustomer="Yes", IF(COUNTIF($I$2:$I$11,B2901)&gt;0,0,WEEKDAY(B2901,2)),IF(COUNTIF($I$2:$I$21,B2901)&gt;0,0,WEEKDAY(B2901,2)))</f>
        <v>7</v>
      </c>
      <c r="D2901" s="74">
        <f t="shared" si="2"/>
        <v>5</v>
      </c>
      <c r="E2901" s="12">
        <f>IFERROR(VLOOKUP(A2901,'IDAR Meter Data'!$A:$B,2,1),"")</f>
        <v>153</v>
      </c>
      <c r="F2901" s="75">
        <f>IF(CECCZ="CZ03",'Outside Temp'!B2901,IF(CECCZ="CZ04",'Outside Temp'!B2902,IF(CECCZ="CZ12",'Outside Temp'!B2903, IF(CECCZ="CZ13",'Outside Temp'!B2904))))</f>
        <v>53</v>
      </c>
      <c r="G2901" s="12">
        <f t="shared" si="3"/>
        <v>1</v>
      </c>
    </row>
    <row r="2902" ht="15.75" customHeight="1">
      <c r="A2902" s="13">
        <v>42155.25</v>
      </c>
      <c r="B2902" s="73">
        <f t="shared" si="1"/>
        <v>42155</v>
      </c>
      <c r="C2902" s="74">
        <f>IF(NewCustomer="Yes", IF(COUNTIF($I$2:$I$11,B2902)&gt;0,0,WEEKDAY(B2902,2)),IF(COUNTIF($I$2:$I$21,B2902)&gt;0,0,WEEKDAY(B2902,2)))</f>
        <v>7</v>
      </c>
      <c r="D2902" s="74">
        <f t="shared" si="2"/>
        <v>6</v>
      </c>
      <c r="E2902" s="12">
        <f>IFERROR(VLOOKUP(A2902,'IDAR Meter Data'!$A:$B,2,1),"")</f>
        <v>150</v>
      </c>
      <c r="F2902" s="75">
        <f>IF(CECCZ="CZ03",'Outside Temp'!B2902,IF(CECCZ="CZ04",'Outside Temp'!B2903,IF(CECCZ="CZ12",'Outside Temp'!B2904, IF(CECCZ="CZ13",'Outside Temp'!B2905))))</f>
        <v>53.06666667</v>
      </c>
      <c r="G2902" s="12">
        <f t="shared" si="3"/>
        <v>1</v>
      </c>
    </row>
    <row r="2903" ht="15.75" customHeight="1">
      <c r="A2903" s="13">
        <v>42155.260416666664</v>
      </c>
      <c r="B2903" s="73">
        <f t="shared" si="1"/>
        <v>42155</v>
      </c>
      <c r="C2903" s="74">
        <f>IF(NewCustomer="Yes", IF(COUNTIF($I$2:$I$11,B2903)&gt;0,0,WEEKDAY(B2903,2)),IF(COUNTIF($I$2:$I$21,B2903)&gt;0,0,WEEKDAY(B2903,2)))</f>
        <v>7</v>
      </c>
      <c r="D2903" s="74">
        <f t="shared" si="2"/>
        <v>6</v>
      </c>
      <c r="E2903" s="12">
        <f>IFERROR(VLOOKUP(A2903,'IDAR Meter Data'!$A:$B,2,1),"")</f>
        <v>143</v>
      </c>
      <c r="F2903" s="75">
        <f>IF(CECCZ="CZ03",'Outside Temp'!B2903,IF(CECCZ="CZ04",'Outside Temp'!B2904,IF(CECCZ="CZ12",'Outside Temp'!B2905, IF(CECCZ="CZ13",'Outside Temp'!B2906))))</f>
        <v>53.31666667</v>
      </c>
      <c r="G2903" s="12">
        <f t="shared" si="3"/>
        <v>1</v>
      </c>
    </row>
    <row r="2904" ht="15.75" customHeight="1">
      <c r="A2904" s="13">
        <v>42155.270833333336</v>
      </c>
      <c r="B2904" s="73">
        <f t="shared" si="1"/>
        <v>42155</v>
      </c>
      <c r="C2904" s="74">
        <f>IF(NewCustomer="Yes", IF(COUNTIF($I$2:$I$11,B2904)&gt;0,0,WEEKDAY(B2904,2)),IF(COUNTIF($I$2:$I$21,B2904)&gt;0,0,WEEKDAY(B2904,2)))</f>
        <v>7</v>
      </c>
      <c r="D2904" s="74">
        <f t="shared" si="2"/>
        <v>6</v>
      </c>
      <c r="E2904" s="12">
        <f>IFERROR(VLOOKUP(A2904,'IDAR Meter Data'!$A:$B,2,1),"")</f>
        <v>151</v>
      </c>
      <c r="F2904" s="75">
        <f>IF(CECCZ="CZ03",'Outside Temp'!B2904,IF(CECCZ="CZ04",'Outside Temp'!B2905,IF(CECCZ="CZ12",'Outside Temp'!B2906, IF(CECCZ="CZ13",'Outside Temp'!B2907))))</f>
        <v>53.56666667</v>
      </c>
      <c r="G2904" s="12">
        <f t="shared" si="3"/>
        <v>1</v>
      </c>
    </row>
    <row r="2905" ht="15.75" customHeight="1">
      <c r="A2905" s="13">
        <v>42155.28125</v>
      </c>
      <c r="B2905" s="73">
        <f t="shared" si="1"/>
        <v>42155</v>
      </c>
      <c r="C2905" s="74">
        <f>IF(NewCustomer="Yes", IF(COUNTIF($I$2:$I$11,B2905)&gt;0,0,WEEKDAY(B2905,2)),IF(COUNTIF($I$2:$I$21,B2905)&gt;0,0,WEEKDAY(B2905,2)))</f>
        <v>7</v>
      </c>
      <c r="D2905" s="74">
        <f t="shared" si="2"/>
        <v>6</v>
      </c>
      <c r="E2905" s="12">
        <f>IFERROR(VLOOKUP(A2905,'IDAR Meter Data'!$A:$B,2,1),"")</f>
        <v>146</v>
      </c>
      <c r="F2905" s="75">
        <f>IF(CECCZ="CZ03",'Outside Temp'!B2905,IF(CECCZ="CZ04",'Outside Temp'!B2906,IF(CECCZ="CZ12",'Outside Temp'!B2907, IF(CECCZ="CZ13",'Outside Temp'!B2908))))</f>
        <v>53.81666667</v>
      </c>
      <c r="G2905" s="12">
        <f t="shared" si="3"/>
        <v>1</v>
      </c>
    </row>
    <row r="2906" ht="15.75" customHeight="1">
      <c r="A2906" s="13">
        <v>42155.291666666664</v>
      </c>
      <c r="B2906" s="73">
        <f t="shared" si="1"/>
        <v>42155</v>
      </c>
      <c r="C2906" s="74">
        <f>IF(NewCustomer="Yes", IF(COUNTIF($I$2:$I$11,B2906)&gt;0,0,WEEKDAY(B2906,2)),IF(COUNTIF($I$2:$I$21,B2906)&gt;0,0,WEEKDAY(B2906,2)))</f>
        <v>7</v>
      </c>
      <c r="D2906" s="74">
        <f t="shared" si="2"/>
        <v>7</v>
      </c>
      <c r="E2906" s="12">
        <f>IFERROR(VLOOKUP(A2906,'IDAR Meter Data'!$A:$B,2,1),"")</f>
        <v>160</v>
      </c>
      <c r="F2906" s="75">
        <f>IF(CECCZ="CZ03",'Outside Temp'!B2906,IF(CECCZ="CZ04",'Outside Temp'!B2907,IF(CECCZ="CZ12",'Outside Temp'!B2908, IF(CECCZ="CZ13",'Outside Temp'!B2909))))</f>
        <v>54.2</v>
      </c>
      <c r="G2906" s="12">
        <f t="shared" si="3"/>
        <v>1</v>
      </c>
    </row>
    <row r="2907" ht="15.75" customHeight="1">
      <c r="A2907" s="13">
        <v>42155.302083333336</v>
      </c>
      <c r="B2907" s="73">
        <f t="shared" si="1"/>
        <v>42155</v>
      </c>
      <c r="C2907" s="74">
        <f>IF(NewCustomer="Yes", IF(COUNTIF($I$2:$I$11,B2907)&gt;0,0,WEEKDAY(B2907,2)),IF(COUNTIF($I$2:$I$21,B2907)&gt;0,0,WEEKDAY(B2907,2)))</f>
        <v>7</v>
      </c>
      <c r="D2907" s="74">
        <f t="shared" si="2"/>
        <v>7</v>
      </c>
      <c r="E2907" s="12">
        <f>IFERROR(VLOOKUP(A2907,'IDAR Meter Data'!$A:$B,2,1),"")</f>
        <v>172</v>
      </c>
      <c r="F2907" s="75">
        <f>IF(CECCZ="CZ03",'Outside Temp'!B2907,IF(CECCZ="CZ04",'Outside Temp'!B2908,IF(CECCZ="CZ12",'Outside Temp'!B2909, IF(CECCZ="CZ13",'Outside Temp'!B2910))))</f>
        <v>54.95</v>
      </c>
      <c r="G2907" s="12">
        <f t="shared" si="3"/>
        <v>1</v>
      </c>
    </row>
    <row r="2908" ht="15.75" customHeight="1">
      <c r="A2908" s="13">
        <v>42155.3125</v>
      </c>
      <c r="B2908" s="73">
        <f t="shared" si="1"/>
        <v>42155</v>
      </c>
      <c r="C2908" s="74">
        <f>IF(NewCustomer="Yes", IF(COUNTIF($I$2:$I$11,B2908)&gt;0,0,WEEKDAY(B2908,2)),IF(COUNTIF($I$2:$I$21,B2908)&gt;0,0,WEEKDAY(B2908,2)))</f>
        <v>7</v>
      </c>
      <c r="D2908" s="74">
        <f t="shared" si="2"/>
        <v>7</v>
      </c>
      <c r="E2908" s="12">
        <f>IFERROR(VLOOKUP(A2908,'IDAR Meter Data'!$A:$B,2,1),"")</f>
        <v>157</v>
      </c>
      <c r="F2908" s="75">
        <f>IF(CECCZ="CZ03",'Outside Temp'!B2908,IF(CECCZ="CZ04",'Outside Temp'!B2909,IF(CECCZ="CZ12",'Outside Temp'!B2910, IF(CECCZ="CZ13",'Outside Temp'!B2911))))</f>
        <v>55.7</v>
      </c>
      <c r="G2908" s="12">
        <f t="shared" si="3"/>
        <v>1</v>
      </c>
    </row>
    <row r="2909" ht="15.75" customHeight="1">
      <c r="A2909" s="13">
        <v>42155.322916666664</v>
      </c>
      <c r="B2909" s="73">
        <f t="shared" si="1"/>
        <v>42155</v>
      </c>
      <c r="C2909" s="74">
        <f>IF(NewCustomer="Yes", IF(COUNTIF($I$2:$I$11,B2909)&gt;0,0,WEEKDAY(B2909,2)),IF(COUNTIF($I$2:$I$21,B2909)&gt;0,0,WEEKDAY(B2909,2)))</f>
        <v>7</v>
      </c>
      <c r="D2909" s="74">
        <f t="shared" si="2"/>
        <v>7</v>
      </c>
      <c r="E2909" s="12">
        <f>IFERROR(VLOOKUP(A2909,'IDAR Meter Data'!$A:$B,2,1),"")</f>
        <v>159</v>
      </c>
      <c r="F2909" s="75">
        <f>IF(CECCZ="CZ03",'Outside Temp'!B2909,IF(CECCZ="CZ04",'Outside Temp'!B2910,IF(CECCZ="CZ12",'Outside Temp'!B2911, IF(CECCZ="CZ13",'Outside Temp'!B2912))))</f>
        <v>56.45</v>
      </c>
      <c r="G2909" s="12">
        <f t="shared" si="3"/>
        <v>1</v>
      </c>
    </row>
    <row r="2910" ht="15.75" customHeight="1">
      <c r="A2910" s="13">
        <v>42155.333333333336</v>
      </c>
      <c r="B2910" s="73">
        <f t="shared" si="1"/>
        <v>42155</v>
      </c>
      <c r="C2910" s="74">
        <f>IF(NewCustomer="Yes", IF(COUNTIF($I$2:$I$11,B2910)&gt;0,0,WEEKDAY(B2910,2)),IF(COUNTIF($I$2:$I$21,B2910)&gt;0,0,WEEKDAY(B2910,2)))</f>
        <v>7</v>
      </c>
      <c r="D2910" s="74">
        <f t="shared" si="2"/>
        <v>8</v>
      </c>
      <c r="E2910" s="12">
        <f>IFERROR(VLOOKUP(A2910,'IDAR Meter Data'!$A:$B,2,1),"")</f>
        <v>155</v>
      </c>
      <c r="F2910" s="75">
        <f>IF(CECCZ="CZ03",'Outside Temp'!B2910,IF(CECCZ="CZ04",'Outside Temp'!B2911,IF(CECCZ="CZ12",'Outside Temp'!B2912, IF(CECCZ="CZ13",'Outside Temp'!B2913))))</f>
        <v>57</v>
      </c>
      <c r="G2910" s="12">
        <f t="shared" si="3"/>
        <v>1</v>
      </c>
    </row>
    <row r="2911" ht="15.75" customHeight="1">
      <c r="A2911" s="13">
        <v>42155.34375</v>
      </c>
      <c r="B2911" s="73">
        <f t="shared" si="1"/>
        <v>42155</v>
      </c>
      <c r="C2911" s="74">
        <f>IF(NewCustomer="Yes", IF(COUNTIF($I$2:$I$11,B2911)&gt;0,0,WEEKDAY(B2911,2)),IF(COUNTIF($I$2:$I$21,B2911)&gt;0,0,WEEKDAY(B2911,2)))</f>
        <v>7</v>
      </c>
      <c r="D2911" s="74">
        <f t="shared" si="2"/>
        <v>8</v>
      </c>
      <c r="E2911" s="12">
        <f>IFERROR(VLOOKUP(A2911,'IDAR Meter Data'!$A:$B,2,1),"")</f>
        <v>161</v>
      </c>
      <c r="F2911" s="75">
        <f>IF(CECCZ="CZ03",'Outside Temp'!B2911,IF(CECCZ="CZ04",'Outside Temp'!B2912,IF(CECCZ="CZ12",'Outside Temp'!B2913, IF(CECCZ="CZ13",'Outside Temp'!B2914))))</f>
        <v>57.58823529</v>
      </c>
      <c r="G2911" s="12">
        <f t="shared" si="3"/>
        <v>1</v>
      </c>
    </row>
    <row r="2912" ht="15.75" customHeight="1">
      <c r="A2912" s="13">
        <v>42155.354166666664</v>
      </c>
      <c r="B2912" s="73">
        <f t="shared" si="1"/>
        <v>42155</v>
      </c>
      <c r="C2912" s="74">
        <f>IF(NewCustomer="Yes", IF(COUNTIF($I$2:$I$11,B2912)&gt;0,0,WEEKDAY(B2912,2)),IF(COUNTIF($I$2:$I$21,B2912)&gt;0,0,WEEKDAY(B2912,2)))</f>
        <v>7</v>
      </c>
      <c r="D2912" s="74">
        <f t="shared" si="2"/>
        <v>8</v>
      </c>
      <c r="E2912" s="12">
        <f>IFERROR(VLOOKUP(A2912,'IDAR Meter Data'!$A:$B,2,1),"")</f>
        <v>164</v>
      </c>
      <c r="F2912" s="75">
        <f>IF(CECCZ="CZ03",'Outside Temp'!B2912,IF(CECCZ="CZ04",'Outside Temp'!B2913,IF(CECCZ="CZ12",'Outside Temp'!B2914, IF(CECCZ="CZ13",'Outside Temp'!B2915))))</f>
        <v>58.47058824</v>
      </c>
      <c r="G2912" s="12">
        <f t="shared" si="3"/>
        <v>1</v>
      </c>
    </row>
    <row r="2913" ht="15.75" customHeight="1">
      <c r="A2913" s="13">
        <v>42155.364583333336</v>
      </c>
      <c r="B2913" s="73">
        <f t="shared" si="1"/>
        <v>42155</v>
      </c>
      <c r="C2913" s="74">
        <f>IF(NewCustomer="Yes", IF(COUNTIF($I$2:$I$11,B2913)&gt;0,0,WEEKDAY(B2913,2)),IF(COUNTIF($I$2:$I$21,B2913)&gt;0,0,WEEKDAY(B2913,2)))</f>
        <v>7</v>
      </c>
      <c r="D2913" s="74">
        <f t="shared" si="2"/>
        <v>8</v>
      </c>
      <c r="E2913" s="12">
        <f>IFERROR(VLOOKUP(A2913,'IDAR Meter Data'!$A:$B,2,1),"")</f>
        <v>156</v>
      </c>
      <c r="F2913" s="75">
        <f>IF(CECCZ="CZ03",'Outside Temp'!B2913,IF(CECCZ="CZ04",'Outside Temp'!B2914,IF(CECCZ="CZ12",'Outside Temp'!B2915, IF(CECCZ="CZ13",'Outside Temp'!B2916))))</f>
        <v>59.35294118</v>
      </c>
      <c r="G2913" s="12">
        <f t="shared" si="3"/>
        <v>1</v>
      </c>
    </row>
    <row r="2914" ht="15.75" customHeight="1">
      <c r="A2914" s="13">
        <v>42155.375</v>
      </c>
      <c r="B2914" s="73">
        <f t="shared" si="1"/>
        <v>42155</v>
      </c>
      <c r="C2914" s="74">
        <f>IF(NewCustomer="Yes", IF(COUNTIF($I$2:$I$11,B2914)&gt;0,0,WEEKDAY(B2914,2)),IF(COUNTIF($I$2:$I$21,B2914)&gt;0,0,WEEKDAY(B2914,2)))</f>
        <v>7</v>
      </c>
      <c r="D2914" s="74">
        <f t="shared" si="2"/>
        <v>9</v>
      </c>
      <c r="E2914" s="12">
        <f>IFERROR(VLOOKUP(A2914,'IDAR Meter Data'!$A:$B,2,1),"")</f>
        <v>171</v>
      </c>
      <c r="F2914" s="75">
        <f>IF(CECCZ="CZ03",'Outside Temp'!B2914,IF(CECCZ="CZ04",'Outside Temp'!B2915,IF(CECCZ="CZ12",'Outside Temp'!B2916, IF(CECCZ="CZ13",'Outside Temp'!B2917))))</f>
        <v>60</v>
      </c>
      <c r="G2914" s="12">
        <f t="shared" si="3"/>
        <v>1</v>
      </c>
    </row>
    <row r="2915" ht="15.75" customHeight="1">
      <c r="A2915" s="13">
        <v>42155.385416666664</v>
      </c>
      <c r="B2915" s="73">
        <f t="shared" si="1"/>
        <v>42155</v>
      </c>
      <c r="C2915" s="74">
        <f>IF(NewCustomer="Yes", IF(COUNTIF($I$2:$I$11,B2915)&gt;0,0,WEEKDAY(B2915,2)),IF(COUNTIF($I$2:$I$21,B2915)&gt;0,0,WEEKDAY(B2915,2)))</f>
        <v>7</v>
      </c>
      <c r="D2915" s="74">
        <f t="shared" si="2"/>
        <v>9</v>
      </c>
      <c r="E2915" s="12">
        <f>IFERROR(VLOOKUP(A2915,'IDAR Meter Data'!$A:$B,2,1),"")</f>
        <v>167</v>
      </c>
      <c r="F2915" s="75">
        <f>IF(CECCZ="CZ03",'Outside Temp'!B2915,IF(CECCZ="CZ04",'Outside Temp'!B2916,IF(CECCZ="CZ12",'Outside Temp'!B2917, IF(CECCZ="CZ13",'Outside Temp'!B2918))))</f>
        <v>60</v>
      </c>
      <c r="G2915" s="12">
        <f t="shared" si="3"/>
        <v>1</v>
      </c>
    </row>
    <row r="2916" ht="15.75" customHeight="1">
      <c r="A2916" s="13">
        <v>42155.395833333336</v>
      </c>
      <c r="B2916" s="73">
        <f t="shared" si="1"/>
        <v>42155</v>
      </c>
      <c r="C2916" s="74">
        <f>IF(NewCustomer="Yes", IF(COUNTIF($I$2:$I$11,B2916)&gt;0,0,WEEKDAY(B2916,2)),IF(COUNTIF($I$2:$I$21,B2916)&gt;0,0,WEEKDAY(B2916,2)))</f>
        <v>7</v>
      </c>
      <c r="D2916" s="74">
        <f t="shared" si="2"/>
        <v>9</v>
      </c>
      <c r="E2916" s="12">
        <f>IFERROR(VLOOKUP(A2916,'IDAR Meter Data'!$A:$B,2,1),"")</f>
        <v>170</v>
      </c>
      <c r="F2916" s="75">
        <f>IF(CECCZ="CZ03",'Outside Temp'!B2916,IF(CECCZ="CZ04",'Outside Temp'!B2917,IF(CECCZ="CZ12",'Outside Temp'!B2918, IF(CECCZ="CZ13",'Outside Temp'!B2919))))</f>
        <v>60</v>
      </c>
      <c r="G2916" s="12">
        <f t="shared" si="3"/>
        <v>1</v>
      </c>
    </row>
    <row r="2917" ht="15.75" customHeight="1">
      <c r="A2917" s="13">
        <v>42155.40625</v>
      </c>
      <c r="B2917" s="73">
        <f t="shared" si="1"/>
        <v>42155</v>
      </c>
      <c r="C2917" s="74">
        <f>IF(NewCustomer="Yes", IF(COUNTIF($I$2:$I$11,B2917)&gt;0,0,WEEKDAY(B2917,2)),IF(COUNTIF($I$2:$I$21,B2917)&gt;0,0,WEEKDAY(B2917,2)))</f>
        <v>7</v>
      </c>
      <c r="D2917" s="74">
        <f t="shared" si="2"/>
        <v>9</v>
      </c>
      <c r="E2917" s="12">
        <f>IFERROR(VLOOKUP(A2917,'IDAR Meter Data'!$A:$B,2,1),"")</f>
        <v>171</v>
      </c>
      <c r="F2917" s="75">
        <f>IF(CECCZ="CZ03",'Outside Temp'!B2917,IF(CECCZ="CZ04",'Outside Temp'!B2918,IF(CECCZ="CZ12",'Outside Temp'!B2919, IF(CECCZ="CZ13",'Outside Temp'!B2920))))</f>
        <v>60</v>
      </c>
      <c r="G2917" s="12">
        <f t="shared" si="3"/>
        <v>1</v>
      </c>
    </row>
    <row r="2918" ht="15.75" customHeight="1">
      <c r="A2918" s="13">
        <v>42155.416666666664</v>
      </c>
      <c r="B2918" s="73">
        <f t="shared" si="1"/>
        <v>42155</v>
      </c>
      <c r="C2918" s="74">
        <f>IF(NewCustomer="Yes", IF(COUNTIF($I$2:$I$11,B2918)&gt;0,0,WEEKDAY(B2918,2)),IF(COUNTIF($I$2:$I$21,B2918)&gt;0,0,WEEKDAY(B2918,2)))</f>
        <v>7</v>
      </c>
      <c r="D2918" s="74">
        <f t="shared" si="2"/>
        <v>10</v>
      </c>
      <c r="E2918" s="12">
        <f>IFERROR(VLOOKUP(A2918,'IDAR Meter Data'!$A:$B,2,1),"")</f>
        <v>168</v>
      </c>
      <c r="F2918" s="75">
        <f>IF(CECCZ="CZ03",'Outside Temp'!B2918,IF(CECCZ="CZ04",'Outside Temp'!B2919,IF(CECCZ="CZ12",'Outside Temp'!B2920, IF(CECCZ="CZ13",'Outside Temp'!B2921))))</f>
        <v>60.2</v>
      </c>
      <c r="G2918" s="12">
        <f t="shared" si="3"/>
        <v>1</v>
      </c>
    </row>
    <row r="2919" ht="15.75" customHeight="1">
      <c r="A2919" s="13">
        <v>42155.427083333336</v>
      </c>
      <c r="B2919" s="73">
        <f t="shared" si="1"/>
        <v>42155</v>
      </c>
      <c r="C2919" s="74">
        <f>IF(NewCustomer="Yes", IF(COUNTIF($I$2:$I$11,B2919)&gt;0,0,WEEKDAY(B2919,2)),IF(COUNTIF($I$2:$I$21,B2919)&gt;0,0,WEEKDAY(B2919,2)))</f>
        <v>7</v>
      </c>
      <c r="D2919" s="74">
        <f t="shared" si="2"/>
        <v>10</v>
      </c>
      <c r="E2919" s="12">
        <f>IFERROR(VLOOKUP(A2919,'IDAR Meter Data'!$A:$B,2,1),"")</f>
        <v>180</v>
      </c>
      <c r="F2919" s="75">
        <f>IF(CECCZ="CZ03",'Outside Temp'!B2919,IF(CECCZ="CZ04",'Outside Temp'!B2920,IF(CECCZ="CZ12",'Outside Temp'!B2921, IF(CECCZ="CZ13",'Outside Temp'!B2922))))</f>
        <v>60.95</v>
      </c>
      <c r="G2919" s="12">
        <f t="shared" si="3"/>
        <v>1</v>
      </c>
    </row>
    <row r="2920" ht="15.75" customHeight="1">
      <c r="A2920" s="13">
        <v>42155.4375</v>
      </c>
      <c r="B2920" s="73">
        <f t="shared" si="1"/>
        <v>42155</v>
      </c>
      <c r="C2920" s="74">
        <f>IF(NewCustomer="Yes", IF(COUNTIF($I$2:$I$11,B2920)&gt;0,0,WEEKDAY(B2920,2)),IF(COUNTIF($I$2:$I$21,B2920)&gt;0,0,WEEKDAY(B2920,2)))</f>
        <v>7</v>
      </c>
      <c r="D2920" s="74">
        <f t="shared" si="2"/>
        <v>10</v>
      </c>
      <c r="E2920" s="12">
        <f>IFERROR(VLOOKUP(A2920,'IDAR Meter Data'!$A:$B,2,1),"")</f>
        <v>167</v>
      </c>
      <c r="F2920" s="75">
        <f>IF(CECCZ="CZ03",'Outside Temp'!B2920,IF(CECCZ="CZ04",'Outside Temp'!B2921,IF(CECCZ="CZ12",'Outside Temp'!B2922, IF(CECCZ="CZ13",'Outside Temp'!B2923))))</f>
        <v>61.7</v>
      </c>
      <c r="G2920" s="12">
        <f t="shared" si="3"/>
        <v>1</v>
      </c>
    </row>
    <row r="2921" ht="15.75" customHeight="1">
      <c r="A2921" s="13">
        <v>42155.447916666664</v>
      </c>
      <c r="B2921" s="73">
        <f t="shared" si="1"/>
        <v>42155</v>
      </c>
      <c r="C2921" s="74">
        <f>IF(NewCustomer="Yes", IF(COUNTIF($I$2:$I$11,B2921)&gt;0,0,WEEKDAY(B2921,2)),IF(COUNTIF($I$2:$I$21,B2921)&gt;0,0,WEEKDAY(B2921,2)))</f>
        <v>7</v>
      </c>
      <c r="D2921" s="74">
        <f t="shared" si="2"/>
        <v>10</v>
      </c>
      <c r="E2921" s="12">
        <f>IFERROR(VLOOKUP(A2921,'IDAR Meter Data'!$A:$B,2,1),"")</f>
        <v>169</v>
      </c>
      <c r="F2921" s="75">
        <f>IF(CECCZ="CZ03",'Outside Temp'!B2921,IF(CECCZ="CZ04",'Outside Temp'!B2922,IF(CECCZ="CZ12",'Outside Temp'!B2923, IF(CECCZ="CZ13",'Outside Temp'!B2924))))</f>
        <v>62.45</v>
      </c>
      <c r="G2921" s="12">
        <f t="shared" si="3"/>
        <v>1</v>
      </c>
    </row>
    <row r="2922" ht="15.75" customHeight="1">
      <c r="A2922" s="13">
        <v>42155.458333333336</v>
      </c>
      <c r="B2922" s="73">
        <f t="shared" si="1"/>
        <v>42155</v>
      </c>
      <c r="C2922" s="74">
        <f>IF(NewCustomer="Yes", IF(COUNTIF($I$2:$I$11,B2922)&gt;0,0,WEEKDAY(B2922,2)),IF(COUNTIF($I$2:$I$21,B2922)&gt;0,0,WEEKDAY(B2922,2)))</f>
        <v>7</v>
      </c>
      <c r="D2922" s="74">
        <f t="shared" si="2"/>
        <v>11</v>
      </c>
      <c r="E2922" s="12">
        <f>IFERROR(VLOOKUP(A2922,'IDAR Meter Data'!$A:$B,2,1),"")</f>
        <v>174</v>
      </c>
      <c r="F2922" s="75">
        <f>IF(CECCZ="CZ03",'Outside Temp'!B2922,IF(CECCZ="CZ04",'Outside Temp'!B2923,IF(CECCZ="CZ12",'Outside Temp'!B2924, IF(CECCZ="CZ13",'Outside Temp'!B2925))))</f>
        <v>63.06666667</v>
      </c>
      <c r="G2922" s="12">
        <f t="shared" si="3"/>
        <v>1</v>
      </c>
    </row>
    <row r="2923" ht="15.75" customHeight="1">
      <c r="A2923" s="13">
        <v>42155.46875</v>
      </c>
      <c r="B2923" s="73">
        <f t="shared" si="1"/>
        <v>42155</v>
      </c>
      <c r="C2923" s="74">
        <f>IF(NewCustomer="Yes", IF(COUNTIF($I$2:$I$11,B2923)&gt;0,0,WEEKDAY(B2923,2)),IF(COUNTIF($I$2:$I$21,B2923)&gt;0,0,WEEKDAY(B2923,2)))</f>
        <v>7</v>
      </c>
      <c r="D2923" s="74">
        <f t="shared" si="2"/>
        <v>11</v>
      </c>
      <c r="E2923" s="12">
        <f>IFERROR(VLOOKUP(A2923,'IDAR Meter Data'!$A:$B,2,1),"")</f>
        <v>164</v>
      </c>
      <c r="F2923" s="75">
        <f>IF(CECCZ="CZ03",'Outside Temp'!B2923,IF(CECCZ="CZ04",'Outside Temp'!B2924,IF(CECCZ="CZ12",'Outside Temp'!B2925, IF(CECCZ="CZ13",'Outside Temp'!B2926))))</f>
        <v>63.31666667</v>
      </c>
      <c r="G2923" s="12">
        <f t="shared" si="3"/>
        <v>1</v>
      </c>
    </row>
    <row r="2924" ht="15.75" customHeight="1">
      <c r="A2924" s="13">
        <v>42155.479166666664</v>
      </c>
      <c r="B2924" s="73">
        <f t="shared" si="1"/>
        <v>42155</v>
      </c>
      <c r="C2924" s="74">
        <f>IF(NewCustomer="Yes", IF(COUNTIF($I$2:$I$11,B2924)&gt;0,0,WEEKDAY(B2924,2)),IF(COUNTIF($I$2:$I$21,B2924)&gt;0,0,WEEKDAY(B2924,2)))</f>
        <v>7</v>
      </c>
      <c r="D2924" s="74">
        <f t="shared" si="2"/>
        <v>11</v>
      </c>
      <c r="E2924" s="12">
        <f>IFERROR(VLOOKUP(A2924,'IDAR Meter Data'!$A:$B,2,1),"")</f>
        <v>180</v>
      </c>
      <c r="F2924" s="75">
        <f>IF(CECCZ="CZ03",'Outside Temp'!B2924,IF(CECCZ="CZ04",'Outside Temp'!B2925,IF(CECCZ="CZ12",'Outside Temp'!B2926, IF(CECCZ="CZ13",'Outside Temp'!B2927))))</f>
        <v>63.56666667</v>
      </c>
      <c r="G2924" s="12">
        <f t="shared" si="3"/>
        <v>1</v>
      </c>
    </row>
    <row r="2925" ht="15.75" customHeight="1">
      <c r="A2925" s="13">
        <v>42155.489583333336</v>
      </c>
      <c r="B2925" s="73">
        <f t="shared" si="1"/>
        <v>42155</v>
      </c>
      <c r="C2925" s="74">
        <f>IF(NewCustomer="Yes", IF(COUNTIF($I$2:$I$11,B2925)&gt;0,0,WEEKDAY(B2925,2)),IF(COUNTIF($I$2:$I$21,B2925)&gt;0,0,WEEKDAY(B2925,2)))</f>
        <v>7</v>
      </c>
      <c r="D2925" s="74">
        <f t="shared" si="2"/>
        <v>11</v>
      </c>
      <c r="E2925" s="12">
        <f>IFERROR(VLOOKUP(A2925,'IDAR Meter Data'!$A:$B,2,1),"")</f>
        <v>166</v>
      </c>
      <c r="F2925" s="75">
        <f>IF(CECCZ="CZ03",'Outside Temp'!B2925,IF(CECCZ="CZ04",'Outside Temp'!B2926,IF(CECCZ="CZ12",'Outside Temp'!B2927, IF(CECCZ="CZ13",'Outside Temp'!B2928))))</f>
        <v>63.81666667</v>
      </c>
      <c r="G2925" s="12">
        <f t="shared" si="3"/>
        <v>1</v>
      </c>
    </row>
    <row r="2926" ht="15.75" customHeight="1">
      <c r="A2926" s="13">
        <v>42155.5</v>
      </c>
      <c r="B2926" s="73">
        <f t="shared" si="1"/>
        <v>42155</v>
      </c>
      <c r="C2926" s="74">
        <f>IF(NewCustomer="Yes", IF(COUNTIF($I$2:$I$11,B2926)&gt;0,0,WEEKDAY(B2926,2)),IF(COUNTIF($I$2:$I$21,B2926)&gt;0,0,WEEKDAY(B2926,2)))</f>
        <v>7</v>
      </c>
      <c r="D2926" s="74">
        <f t="shared" si="2"/>
        <v>12</v>
      </c>
      <c r="E2926" s="12">
        <f>IFERROR(VLOOKUP(A2926,'IDAR Meter Data'!$A:$B,2,1),"")</f>
        <v>170</v>
      </c>
      <c r="F2926" s="75">
        <f>IF(CECCZ="CZ03",'Outside Temp'!B2926,IF(CECCZ="CZ04",'Outside Temp'!B2927,IF(CECCZ="CZ12",'Outside Temp'!B2928, IF(CECCZ="CZ13",'Outside Temp'!B2929))))</f>
        <v>64.06666667</v>
      </c>
      <c r="G2926" s="12">
        <f t="shared" si="3"/>
        <v>1</v>
      </c>
    </row>
    <row r="2927" ht="15.75" customHeight="1">
      <c r="A2927" s="13">
        <v>42155.510416666664</v>
      </c>
      <c r="B2927" s="73">
        <f t="shared" si="1"/>
        <v>42155</v>
      </c>
      <c r="C2927" s="74">
        <f>IF(NewCustomer="Yes", IF(COUNTIF($I$2:$I$11,B2927)&gt;0,0,WEEKDAY(B2927,2)),IF(COUNTIF($I$2:$I$21,B2927)&gt;0,0,WEEKDAY(B2927,2)))</f>
        <v>7</v>
      </c>
      <c r="D2927" s="74">
        <f t="shared" si="2"/>
        <v>12</v>
      </c>
      <c r="E2927" s="12">
        <f>IFERROR(VLOOKUP(A2927,'IDAR Meter Data'!$A:$B,2,1),"")</f>
        <v>171</v>
      </c>
      <c r="F2927" s="75">
        <f>IF(CECCZ="CZ03",'Outside Temp'!B2927,IF(CECCZ="CZ04",'Outside Temp'!B2928,IF(CECCZ="CZ12",'Outside Temp'!B2929, IF(CECCZ="CZ13",'Outside Temp'!B2930))))</f>
        <v>64.31666667</v>
      </c>
      <c r="G2927" s="12">
        <f t="shared" si="3"/>
        <v>1</v>
      </c>
    </row>
    <row r="2928" ht="15.75" customHeight="1">
      <c r="A2928" s="13">
        <v>42155.520833333336</v>
      </c>
      <c r="B2928" s="73">
        <f t="shared" si="1"/>
        <v>42155</v>
      </c>
      <c r="C2928" s="74">
        <f>IF(NewCustomer="Yes", IF(COUNTIF($I$2:$I$11,B2928)&gt;0,0,WEEKDAY(B2928,2)),IF(COUNTIF($I$2:$I$21,B2928)&gt;0,0,WEEKDAY(B2928,2)))</f>
        <v>7</v>
      </c>
      <c r="D2928" s="74">
        <f t="shared" si="2"/>
        <v>12</v>
      </c>
      <c r="E2928" s="12">
        <f>IFERROR(VLOOKUP(A2928,'IDAR Meter Data'!$A:$B,2,1),"")</f>
        <v>166</v>
      </c>
      <c r="F2928" s="75">
        <f>IF(CECCZ="CZ03",'Outside Temp'!B2928,IF(CECCZ="CZ04",'Outside Temp'!B2929,IF(CECCZ="CZ12",'Outside Temp'!B2930, IF(CECCZ="CZ13",'Outside Temp'!B2931))))</f>
        <v>64.56666667</v>
      </c>
      <c r="G2928" s="12">
        <f t="shared" si="3"/>
        <v>1</v>
      </c>
    </row>
    <row r="2929" ht="15.75" customHeight="1">
      <c r="A2929" s="13">
        <v>42155.53125</v>
      </c>
      <c r="B2929" s="73">
        <f t="shared" si="1"/>
        <v>42155</v>
      </c>
      <c r="C2929" s="74">
        <f>IF(NewCustomer="Yes", IF(COUNTIF($I$2:$I$11,B2929)&gt;0,0,WEEKDAY(B2929,2)),IF(COUNTIF($I$2:$I$21,B2929)&gt;0,0,WEEKDAY(B2929,2)))</f>
        <v>7</v>
      </c>
      <c r="D2929" s="74">
        <f t="shared" si="2"/>
        <v>12</v>
      </c>
      <c r="E2929" s="12">
        <f>IFERROR(VLOOKUP(A2929,'IDAR Meter Data'!$A:$B,2,1),"")</f>
        <v>173</v>
      </c>
      <c r="F2929" s="75">
        <f>IF(CECCZ="CZ03",'Outside Temp'!B2929,IF(CECCZ="CZ04",'Outside Temp'!B2930,IF(CECCZ="CZ12",'Outside Temp'!B2931, IF(CECCZ="CZ13",'Outside Temp'!B2932))))</f>
        <v>64.81666667</v>
      </c>
      <c r="G2929" s="12">
        <f t="shared" si="3"/>
        <v>1</v>
      </c>
    </row>
    <row r="2930" ht="15.75" customHeight="1">
      <c r="A2930" s="13">
        <v>42155.541666666664</v>
      </c>
      <c r="B2930" s="73">
        <f t="shared" si="1"/>
        <v>42155</v>
      </c>
      <c r="C2930" s="74">
        <f>IF(NewCustomer="Yes", IF(COUNTIF($I$2:$I$11,B2930)&gt;0,0,WEEKDAY(B2930,2)),IF(COUNTIF($I$2:$I$21,B2930)&gt;0,0,WEEKDAY(B2930,2)))</f>
        <v>7</v>
      </c>
      <c r="D2930" s="74">
        <f t="shared" si="2"/>
        <v>13</v>
      </c>
      <c r="E2930" s="12">
        <f>IFERROR(VLOOKUP(A2930,'IDAR Meter Data'!$A:$B,2,1),"")</f>
        <v>167</v>
      </c>
      <c r="F2930" s="75">
        <f>IF(CECCZ="CZ03",'Outside Temp'!B2930,IF(CECCZ="CZ04",'Outside Temp'!B2931,IF(CECCZ="CZ12",'Outside Temp'!B2932, IF(CECCZ="CZ13",'Outside Temp'!B2933))))</f>
        <v>65</v>
      </c>
      <c r="G2930" s="12">
        <f t="shared" si="3"/>
        <v>1</v>
      </c>
    </row>
    <row r="2931" ht="15.75" customHeight="1">
      <c r="A2931" s="13">
        <v>42155.552083333336</v>
      </c>
      <c r="B2931" s="73">
        <f t="shared" si="1"/>
        <v>42155</v>
      </c>
      <c r="C2931" s="74">
        <f>IF(NewCustomer="Yes", IF(COUNTIF($I$2:$I$11,B2931)&gt;0,0,WEEKDAY(B2931,2)),IF(COUNTIF($I$2:$I$21,B2931)&gt;0,0,WEEKDAY(B2931,2)))</f>
        <v>7</v>
      </c>
      <c r="D2931" s="74">
        <f t="shared" si="2"/>
        <v>13</v>
      </c>
      <c r="E2931" s="12">
        <f>IFERROR(VLOOKUP(A2931,'IDAR Meter Data'!$A:$B,2,1),"")</f>
        <v>175</v>
      </c>
      <c r="F2931" s="75">
        <f>IF(CECCZ="CZ03",'Outside Temp'!B2931,IF(CECCZ="CZ04",'Outside Temp'!B2932,IF(CECCZ="CZ12",'Outside Temp'!B2933, IF(CECCZ="CZ13",'Outside Temp'!B2934))))</f>
        <v>65</v>
      </c>
      <c r="G2931" s="12">
        <f t="shared" si="3"/>
        <v>1</v>
      </c>
    </row>
    <row r="2932" ht="15.75" customHeight="1">
      <c r="A2932" s="13">
        <v>42155.5625</v>
      </c>
      <c r="B2932" s="73">
        <f t="shared" si="1"/>
        <v>42155</v>
      </c>
      <c r="C2932" s="74">
        <f>IF(NewCustomer="Yes", IF(COUNTIF($I$2:$I$11,B2932)&gt;0,0,WEEKDAY(B2932,2)),IF(COUNTIF($I$2:$I$21,B2932)&gt;0,0,WEEKDAY(B2932,2)))</f>
        <v>7</v>
      </c>
      <c r="D2932" s="74">
        <f t="shared" si="2"/>
        <v>13</v>
      </c>
      <c r="E2932" s="12">
        <f>IFERROR(VLOOKUP(A2932,'IDAR Meter Data'!$A:$B,2,1),"")</f>
        <v>170</v>
      </c>
      <c r="F2932" s="75">
        <f>IF(CECCZ="CZ03",'Outside Temp'!B2932,IF(CECCZ="CZ04",'Outside Temp'!B2933,IF(CECCZ="CZ12",'Outside Temp'!B2934, IF(CECCZ="CZ13",'Outside Temp'!B2935))))</f>
        <v>65</v>
      </c>
      <c r="G2932" s="12">
        <f t="shared" si="3"/>
        <v>1</v>
      </c>
    </row>
    <row r="2933" ht="15.75" customHeight="1">
      <c r="A2933" s="13">
        <v>42155.572916666664</v>
      </c>
      <c r="B2933" s="73">
        <f t="shared" si="1"/>
        <v>42155</v>
      </c>
      <c r="C2933" s="74">
        <f>IF(NewCustomer="Yes", IF(COUNTIF($I$2:$I$11,B2933)&gt;0,0,WEEKDAY(B2933,2)),IF(COUNTIF($I$2:$I$21,B2933)&gt;0,0,WEEKDAY(B2933,2)))</f>
        <v>7</v>
      </c>
      <c r="D2933" s="74">
        <f t="shared" si="2"/>
        <v>13</v>
      </c>
      <c r="E2933" s="12">
        <f>IFERROR(VLOOKUP(A2933,'IDAR Meter Data'!$A:$B,2,1),"")</f>
        <v>174</v>
      </c>
      <c r="F2933" s="75">
        <f>IF(CECCZ="CZ03",'Outside Temp'!B2933,IF(CECCZ="CZ04",'Outside Temp'!B2934,IF(CECCZ="CZ12",'Outside Temp'!B2935, IF(CECCZ="CZ13",'Outside Temp'!B2936))))</f>
        <v>65</v>
      </c>
      <c r="G2933" s="12">
        <f t="shared" si="3"/>
        <v>1</v>
      </c>
    </row>
    <row r="2934" ht="15.75" customHeight="1">
      <c r="A2934" s="13">
        <v>42155.583333333336</v>
      </c>
      <c r="B2934" s="73">
        <f t="shared" si="1"/>
        <v>42155</v>
      </c>
      <c r="C2934" s="74">
        <f>IF(NewCustomer="Yes", IF(COUNTIF($I$2:$I$11,B2934)&gt;0,0,WEEKDAY(B2934,2)),IF(COUNTIF($I$2:$I$21,B2934)&gt;0,0,WEEKDAY(B2934,2)))</f>
        <v>7</v>
      </c>
      <c r="D2934" s="74">
        <f t="shared" si="2"/>
        <v>14</v>
      </c>
      <c r="E2934" s="12">
        <f>IFERROR(VLOOKUP(A2934,'IDAR Meter Data'!$A:$B,2,1),"")</f>
        <v>178</v>
      </c>
      <c r="F2934" s="75">
        <f>IF(CECCZ="CZ03",'Outside Temp'!B2934,IF(CECCZ="CZ04",'Outside Temp'!B2935,IF(CECCZ="CZ12",'Outside Temp'!B2936, IF(CECCZ="CZ13",'Outside Temp'!B2937))))</f>
        <v>64.93333333</v>
      </c>
      <c r="G2934" s="12">
        <f t="shared" si="3"/>
        <v>1</v>
      </c>
    </row>
    <row r="2935" ht="15.75" customHeight="1">
      <c r="A2935" s="13">
        <v>42155.59375</v>
      </c>
      <c r="B2935" s="73">
        <f t="shared" si="1"/>
        <v>42155</v>
      </c>
      <c r="C2935" s="74">
        <f>IF(NewCustomer="Yes", IF(COUNTIF($I$2:$I$11,B2935)&gt;0,0,WEEKDAY(B2935,2)),IF(COUNTIF($I$2:$I$21,B2935)&gt;0,0,WEEKDAY(B2935,2)))</f>
        <v>7</v>
      </c>
      <c r="D2935" s="74">
        <f t="shared" si="2"/>
        <v>14</v>
      </c>
      <c r="E2935" s="12">
        <f>IFERROR(VLOOKUP(A2935,'IDAR Meter Data'!$A:$B,2,1),"")</f>
        <v>175</v>
      </c>
      <c r="F2935" s="75">
        <f>IF(CECCZ="CZ03",'Outside Temp'!B2935,IF(CECCZ="CZ04",'Outside Temp'!B2936,IF(CECCZ="CZ12",'Outside Temp'!B2937, IF(CECCZ="CZ13",'Outside Temp'!B2938))))</f>
        <v>64.68333333</v>
      </c>
      <c r="G2935" s="12">
        <f t="shared" si="3"/>
        <v>1</v>
      </c>
    </row>
    <row r="2936" ht="15.75" customHeight="1">
      <c r="A2936" s="13">
        <v>42155.604166666664</v>
      </c>
      <c r="B2936" s="73">
        <f t="shared" si="1"/>
        <v>42155</v>
      </c>
      <c r="C2936" s="74">
        <f>IF(NewCustomer="Yes", IF(COUNTIF($I$2:$I$11,B2936)&gt;0,0,WEEKDAY(B2936,2)),IF(COUNTIF($I$2:$I$21,B2936)&gt;0,0,WEEKDAY(B2936,2)))</f>
        <v>7</v>
      </c>
      <c r="D2936" s="74">
        <f t="shared" si="2"/>
        <v>14</v>
      </c>
      <c r="E2936" s="12">
        <f>IFERROR(VLOOKUP(A2936,'IDAR Meter Data'!$A:$B,2,1),"")</f>
        <v>174</v>
      </c>
      <c r="F2936" s="75">
        <f>IF(CECCZ="CZ03",'Outside Temp'!B2936,IF(CECCZ="CZ04",'Outside Temp'!B2937,IF(CECCZ="CZ12",'Outside Temp'!B2938, IF(CECCZ="CZ13",'Outside Temp'!B2939))))</f>
        <v>64.43333333</v>
      </c>
      <c r="G2936" s="12">
        <f t="shared" si="3"/>
        <v>1</v>
      </c>
    </row>
    <row r="2937" ht="15.75" customHeight="1">
      <c r="A2937" s="13">
        <v>42155.614583333336</v>
      </c>
      <c r="B2937" s="73">
        <f t="shared" si="1"/>
        <v>42155</v>
      </c>
      <c r="C2937" s="74">
        <f>IF(NewCustomer="Yes", IF(COUNTIF($I$2:$I$11,B2937)&gt;0,0,WEEKDAY(B2937,2)),IF(COUNTIF($I$2:$I$21,B2937)&gt;0,0,WEEKDAY(B2937,2)))</f>
        <v>7</v>
      </c>
      <c r="D2937" s="74">
        <f t="shared" si="2"/>
        <v>14</v>
      </c>
      <c r="E2937" s="12">
        <f>IFERROR(VLOOKUP(A2937,'IDAR Meter Data'!$A:$B,2,1),"")</f>
        <v>179</v>
      </c>
      <c r="F2937" s="75">
        <f>IF(CECCZ="CZ03",'Outside Temp'!B2937,IF(CECCZ="CZ04",'Outside Temp'!B2938,IF(CECCZ="CZ12",'Outside Temp'!B2939, IF(CECCZ="CZ13",'Outside Temp'!B2940))))</f>
        <v>64.18333333</v>
      </c>
      <c r="G2937" s="12">
        <f t="shared" si="3"/>
        <v>1</v>
      </c>
    </row>
    <row r="2938" ht="15.75" customHeight="1">
      <c r="A2938" s="13">
        <v>42155.625</v>
      </c>
      <c r="B2938" s="73">
        <f t="shared" si="1"/>
        <v>42155</v>
      </c>
      <c r="C2938" s="74">
        <f>IF(NewCustomer="Yes", IF(COUNTIF($I$2:$I$11,B2938)&gt;0,0,WEEKDAY(B2938,2)),IF(COUNTIF($I$2:$I$21,B2938)&gt;0,0,WEEKDAY(B2938,2)))</f>
        <v>7</v>
      </c>
      <c r="D2938" s="74">
        <f t="shared" si="2"/>
        <v>15</v>
      </c>
      <c r="E2938" s="12">
        <f>IFERROR(VLOOKUP(A2938,'IDAR Meter Data'!$A:$B,2,1),"")</f>
        <v>176</v>
      </c>
      <c r="F2938" s="75">
        <f>IF(CECCZ="CZ03",'Outside Temp'!B2938,IF(CECCZ="CZ04",'Outside Temp'!B2939,IF(CECCZ="CZ12",'Outside Temp'!B2940, IF(CECCZ="CZ13",'Outside Temp'!B2941))))</f>
        <v>64.06666667</v>
      </c>
      <c r="G2938" s="12">
        <f t="shared" si="3"/>
        <v>1</v>
      </c>
    </row>
    <row r="2939" ht="15.75" customHeight="1">
      <c r="A2939" s="13">
        <v>42155.635416666664</v>
      </c>
      <c r="B2939" s="73">
        <f t="shared" si="1"/>
        <v>42155</v>
      </c>
      <c r="C2939" s="74">
        <f>IF(NewCustomer="Yes", IF(COUNTIF($I$2:$I$11,B2939)&gt;0,0,WEEKDAY(B2939,2)),IF(COUNTIF($I$2:$I$21,B2939)&gt;0,0,WEEKDAY(B2939,2)))</f>
        <v>7</v>
      </c>
      <c r="D2939" s="74">
        <f t="shared" si="2"/>
        <v>15</v>
      </c>
      <c r="E2939" s="12">
        <f>IFERROR(VLOOKUP(A2939,'IDAR Meter Data'!$A:$B,2,1),"")</f>
        <v>179</v>
      </c>
      <c r="F2939" s="75">
        <f>IF(CECCZ="CZ03",'Outside Temp'!B2939,IF(CECCZ="CZ04",'Outside Temp'!B2940,IF(CECCZ="CZ12",'Outside Temp'!B2941, IF(CECCZ="CZ13",'Outside Temp'!B2942))))</f>
        <v>64.31666667</v>
      </c>
      <c r="G2939" s="12">
        <f t="shared" si="3"/>
        <v>1</v>
      </c>
    </row>
    <row r="2940" ht="15.75" customHeight="1">
      <c r="A2940" s="13">
        <v>42155.645833333336</v>
      </c>
      <c r="B2940" s="73">
        <f t="shared" si="1"/>
        <v>42155</v>
      </c>
      <c r="C2940" s="74">
        <f>IF(NewCustomer="Yes", IF(COUNTIF($I$2:$I$11,B2940)&gt;0,0,WEEKDAY(B2940,2)),IF(COUNTIF($I$2:$I$21,B2940)&gt;0,0,WEEKDAY(B2940,2)))</f>
        <v>7</v>
      </c>
      <c r="D2940" s="74">
        <f t="shared" si="2"/>
        <v>15</v>
      </c>
      <c r="E2940" s="12">
        <f>IFERROR(VLOOKUP(A2940,'IDAR Meter Data'!$A:$B,2,1),"")</f>
        <v>182</v>
      </c>
      <c r="F2940" s="75">
        <f>IF(CECCZ="CZ03",'Outside Temp'!B2940,IF(CECCZ="CZ04",'Outside Temp'!B2941,IF(CECCZ="CZ12",'Outside Temp'!B2942, IF(CECCZ="CZ13",'Outside Temp'!B2943))))</f>
        <v>64.56666667</v>
      </c>
      <c r="G2940" s="12">
        <f t="shared" si="3"/>
        <v>1</v>
      </c>
    </row>
    <row r="2941" ht="15.75" customHeight="1">
      <c r="A2941" s="13">
        <v>42155.65625</v>
      </c>
      <c r="B2941" s="73">
        <f t="shared" si="1"/>
        <v>42155</v>
      </c>
      <c r="C2941" s="74">
        <f>IF(NewCustomer="Yes", IF(COUNTIF($I$2:$I$11,B2941)&gt;0,0,WEEKDAY(B2941,2)),IF(COUNTIF($I$2:$I$21,B2941)&gt;0,0,WEEKDAY(B2941,2)))</f>
        <v>7</v>
      </c>
      <c r="D2941" s="74">
        <f t="shared" si="2"/>
        <v>15</v>
      </c>
      <c r="E2941" s="12">
        <f>IFERROR(VLOOKUP(A2941,'IDAR Meter Data'!$A:$B,2,1),"")</f>
        <v>179</v>
      </c>
      <c r="F2941" s="75">
        <f>IF(CECCZ="CZ03",'Outside Temp'!B2941,IF(CECCZ="CZ04",'Outside Temp'!B2942,IF(CECCZ="CZ12",'Outside Temp'!B2943, IF(CECCZ="CZ13",'Outside Temp'!B2944))))</f>
        <v>64.81666667</v>
      </c>
      <c r="G2941" s="12">
        <f t="shared" si="3"/>
        <v>1</v>
      </c>
    </row>
    <row r="2942" ht="15.75" customHeight="1">
      <c r="A2942" s="13">
        <v>42155.666666666664</v>
      </c>
      <c r="B2942" s="73">
        <f t="shared" si="1"/>
        <v>42155</v>
      </c>
      <c r="C2942" s="74">
        <f>IF(NewCustomer="Yes", IF(COUNTIF($I$2:$I$11,B2942)&gt;0,0,WEEKDAY(B2942,2)),IF(COUNTIF($I$2:$I$21,B2942)&gt;0,0,WEEKDAY(B2942,2)))</f>
        <v>7</v>
      </c>
      <c r="D2942" s="74">
        <f t="shared" si="2"/>
        <v>16</v>
      </c>
      <c r="E2942" s="12">
        <f>IFERROR(VLOOKUP(A2942,'IDAR Meter Data'!$A:$B,2,1),"")</f>
        <v>184</v>
      </c>
      <c r="F2942" s="75">
        <f>IF(CECCZ="CZ03",'Outside Temp'!B2942,IF(CECCZ="CZ04",'Outside Temp'!B2943,IF(CECCZ="CZ12",'Outside Temp'!B2944, IF(CECCZ="CZ13",'Outside Temp'!B2945))))</f>
        <v>64.86666667</v>
      </c>
      <c r="G2942" s="12">
        <f t="shared" si="3"/>
        <v>1</v>
      </c>
    </row>
    <row r="2943" ht="15.75" customHeight="1">
      <c r="A2943" s="13">
        <v>42155.677083333336</v>
      </c>
      <c r="B2943" s="73">
        <f t="shared" si="1"/>
        <v>42155</v>
      </c>
      <c r="C2943" s="74">
        <f>IF(NewCustomer="Yes", IF(COUNTIF($I$2:$I$11,B2943)&gt;0,0,WEEKDAY(B2943,2)),IF(COUNTIF($I$2:$I$21,B2943)&gt;0,0,WEEKDAY(B2943,2)))</f>
        <v>7</v>
      </c>
      <c r="D2943" s="74">
        <f t="shared" si="2"/>
        <v>16</v>
      </c>
      <c r="E2943" s="12">
        <f>IFERROR(VLOOKUP(A2943,'IDAR Meter Data'!$A:$B,2,1),"")</f>
        <v>188</v>
      </c>
      <c r="F2943" s="75">
        <f>IF(CECCZ="CZ03",'Outside Temp'!B2943,IF(CECCZ="CZ04",'Outside Temp'!B2944,IF(CECCZ="CZ12",'Outside Temp'!B2945, IF(CECCZ="CZ13",'Outside Temp'!B2946))))</f>
        <v>64.36666667</v>
      </c>
      <c r="G2943" s="12">
        <f t="shared" si="3"/>
        <v>1</v>
      </c>
    </row>
    <row r="2944" ht="15.75" customHeight="1">
      <c r="A2944" s="13">
        <v>42155.6875</v>
      </c>
      <c r="B2944" s="73">
        <f t="shared" si="1"/>
        <v>42155</v>
      </c>
      <c r="C2944" s="74">
        <f>IF(NewCustomer="Yes", IF(COUNTIF($I$2:$I$11,B2944)&gt;0,0,WEEKDAY(B2944,2)),IF(COUNTIF($I$2:$I$21,B2944)&gt;0,0,WEEKDAY(B2944,2)))</f>
        <v>7</v>
      </c>
      <c r="D2944" s="74">
        <f t="shared" si="2"/>
        <v>16</v>
      </c>
      <c r="E2944" s="12">
        <f>IFERROR(VLOOKUP(A2944,'IDAR Meter Data'!$A:$B,2,1),"")</f>
        <v>183</v>
      </c>
      <c r="F2944" s="75">
        <f>IF(CECCZ="CZ03",'Outside Temp'!B2944,IF(CECCZ="CZ04",'Outside Temp'!B2945,IF(CECCZ="CZ12",'Outside Temp'!B2946, IF(CECCZ="CZ13",'Outside Temp'!B2947))))</f>
        <v>63.86666667</v>
      </c>
      <c r="G2944" s="12">
        <f t="shared" si="3"/>
        <v>1</v>
      </c>
    </row>
    <row r="2945" ht="15.75" customHeight="1">
      <c r="A2945" s="13">
        <v>42155.697916666664</v>
      </c>
      <c r="B2945" s="73">
        <f t="shared" si="1"/>
        <v>42155</v>
      </c>
      <c r="C2945" s="74">
        <f>IF(NewCustomer="Yes", IF(COUNTIF($I$2:$I$11,B2945)&gt;0,0,WEEKDAY(B2945,2)),IF(COUNTIF($I$2:$I$21,B2945)&gt;0,0,WEEKDAY(B2945,2)))</f>
        <v>7</v>
      </c>
      <c r="D2945" s="74">
        <f t="shared" si="2"/>
        <v>16</v>
      </c>
      <c r="E2945" s="12">
        <f>IFERROR(VLOOKUP(A2945,'IDAR Meter Data'!$A:$B,2,1),"")</f>
        <v>180</v>
      </c>
      <c r="F2945" s="75">
        <f>IF(CECCZ="CZ03",'Outside Temp'!B2945,IF(CECCZ="CZ04",'Outside Temp'!B2946,IF(CECCZ="CZ12",'Outside Temp'!B2947, IF(CECCZ="CZ13",'Outside Temp'!B2948))))</f>
        <v>63.36666667</v>
      </c>
      <c r="G2945" s="12">
        <f t="shared" si="3"/>
        <v>1</v>
      </c>
    </row>
    <row r="2946" ht="15.75" customHeight="1">
      <c r="A2946" s="13">
        <v>42155.708333333336</v>
      </c>
      <c r="B2946" s="73">
        <f t="shared" si="1"/>
        <v>42155</v>
      </c>
      <c r="C2946" s="74">
        <f>IF(NewCustomer="Yes", IF(COUNTIF($I$2:$I$11,B2946)&gt;0,0,WEEKDAY(B2946,2)),IF(COUNTIF($I$2:$I$21,B2946)&gt;0,0,WEEKDAY(B2946,2)))</f>
        <v>7</v>
      </c>
      <c r="D2946" s="74">
        <f t="shared" si="2"/>
        <v>17</v>
      </c>
      <c r="E2946" s="12">
        <f>IFERROR(VLOOKUP(A2946,'IDAR Meter Data'!$A:$B,2,1),"")</f>
        <v>190</v>
      </c>
      <c r="F2946" s="75">
        <f>IF(CECCZ="CZ03",'Outside Temp'!B2946,IF(CECCZ="CZ04",'Outside Temp'!B2947,IF(CECCZ="CZ12",'Outside Temp'!B2948, IF(CECCZ="CZ13",'Outside Temp'!B2949))))</f>
        <v>62.86666667</v>
      </c>
      <c r="G2946" s="12">
        <f t="shared" si="3"/>
        <v>1</v>
      </c>
    </row>
    <row r="2947" ht="15.75" customHeight="1">
      <c r="A2947" s="13">
        <v>42155.71875</v>
      </c>
      <c r="B2947" s="73">
        <f t="shared" si="1"/>
        <v>42155</v>
      </c>
      <c r="C2947" s="74">
        <f>IF(NewCustomer="Yes", IF(COUNTIF($I$2:$I$11,B2947)&gt;0,0,WEEKDAY(B2947,2)),IF(COUNTIF($I$2:$I$21,B2947)&gt;0,0,WEEKDAY(B2947,2)))</f>
        <v>7</v>
      </c>
      <c r="D2947" s="74">
        <f t="shared" si="2"/>
        <v>17</v>
      </c>
      <c r="E2947" s="12">
        <f>IFERROR(VLOOKUP(A2947,'IDAR Meter Data'!$A:$B,2,1),"")</f>
        <v>186</v>
      </c>
      <c r="F2947" s="75">
        <f>IF(CECCZ="CZ03",'Outside Temp'!B2947,IF(CECCZ="CZ04",'Outside Temp'!B2948,IF(CECCZ="CZ12",'Outside Temp'!B2949, IF(CECCZ="CZ13",'Outside Temp'!B2950))))</f>
        <v>62.36666667</v>
      </c>
      <c r="G2947" s="12">
        <f t="shared" si="3"/>
        <v>1</v>
      </c>
    </row>
    <row r="2948" ht="15.75" customHeight="1">
      <c r="A2948" s="13">
        <v>42155.729166666664</v>
      </c>
      <c r="B2948" s="73">
        <f t="shared" si="1"/>
        <v>42155</v>
      </c>
      <c r="C2948" s="74">
        <f>IF(NewCustomer="Yes", IF(COUNTIF($I$2:$I$11,B2948)&gt;0,0,WEEKDAY(B2948,2)),IF(COUNTIF($I$2:$I$21,B2948)&gt;0,0,WEEKDAY(B2948,2)))</f>
        <v>7</v>
      </c>
      <c r="D2948" s="74">
        <f t="shared" si="2"/>
        <v>17</v>
      </c>
      <c r="E2948" s="12">
        <f>IFERROR(VLOOKUP(A2948,'IDAR Meter Data'!$A:$B,2,1),"")</f>
        <v>185</v>
      </c>
      <c r="F2948" s="75">
        <f>IF(CECCZ="CZ03",'Outside Temp'!B2948,IF(CECCZ="CZ04",'Outside Temp'!B2949,IF(CECCZ="CZ12",'Outside Temp'!B2950, IF(CECCZ="CZ13",'Outside Temp'!B2951))))</f>
        <v>61.86666667</v>
      </c>
      <c r="G2948" s="12">
        <f t="shared" si="3"/>
        <v>1</v>
      </c>
    </row>
    <row r="2949" ht="15.75" customHeight="1">
      <c r="A2949" s="13">
        <v>42155.739583333336</v>
      </c>
      <c r="B2949" s="73">
        <f t="shared" si="1"/>
        <v>42155</v>
      </c>
      <c r="C2949" s="74">
        <f>IF(NewCustomer="Yes", IF(COUNTIF($I$2:$I$11,B2949)&gt;0,0,WEEKDAY(B2949,2)),IF(COUNTIF($I$2:$I$21,B2949)&gt;0,0,WEEKDAY(B2949,2)))</f>
        <v>7</v>
      </c>
      <c r="D2949" s="74">
        <f t="shared" si="2"/>
        <v>17</v>
      </c>
      <c r="E2949" s="12">
        <f>IFERROR(VLOOKUP(A2949,'IDAR Meter Data'!$A:$B,2,1),"")</f>
        <v>197</v>
      </c>
      <c r="F2949" s="75">
        <f>IF(CECCZ="CZ03",'Outside Temp'!B2949,IF(CECCZ="CZ04",'Outside Temp'!B2950,IF(CECCZ="CZ12",'Outside Temp'!B2951, IF(CECCZ="CZ13",'Outside Temp'!B2952))))</f>
        <v>61.36666667</v>
      </c>
      <c r="G2949" s="12">
        <f t="shared" si="3"/>
        <v>1</v>
      </c>
    </row>
    <row r="2950" ht="15.75" customHeight="1">
      <c r="A2950" s="13">
        <v>42155.75</v>
      </c>
      <c r="B2950" s="73">
        <f t="shared" si="1"/>
        <v>42155</v>
      </c>
      <c r="C2950" s="74">
        <f>IF(NewCustomer="Yes", IF(COUNTIF($I$2:$I$11,B2950)&gt;0,0,WEEKDAY(B2950,2)),IF(COUNTIF($I$2:$I$21,B2950)&gt;0,0,WEEKDAY(B2950,2)))</f>
        <v>7</v>
      </c>
      <c r="D2950" s="74">
        <f t="shared" si="2"/>
        <v>18</v>
      </c>
      <c r="E2950" s="12">
        <f>IFERROR(VLOOKUP(A2950,'IDAR Meter Data'!$A:$B,2,1),"")</f>
        <v>185</v>
      </c>
      <c r="F2950" s="75">
        <f>IF(CECCZ="CZ03",'Outside Temp'!B2950,IF(CECCZ="CZ04",'Outside Temp'!B2951,IF(CECCZ="CZ12",'Outside Temp'!B2952, IF(CECCZ="CZ13",'Outside Temp'!B2953))))</f>
        <v>60.86666667</v>
      </c>
      <c r="G2950" s="12">
        <f t="shared" si="3"/>
        <v>1</v>
      </c>
    </row>
    <row r="2951" ht="15.75" customHeight="1">
      <c r="A2951" s="13">
        <v>42155.760416666664</v>
      </c>
      <c r="B2951" s="73">
        <f t="shared" si="1"/>
        <v>42155</v>
      </c>
      <c r="C2951" s="74">
        <f>IF(NewCustomer="Yes", IF(COUNTIF($I$2:$I$11,B2951)&gt;0,0,WEEKDAY(B2951,2)),IF(COUNTIF($I$2:$I$21,B2951)&gt;0,0,WEEKDAY(B2951,2)))</f>
        <v>7</v>
      </c>
      <c r="D2951" s="74">
        <f t="shared" si="2"/>
        <v>18</v>
      </c>
      <c r="E2951" s="12">
        <f>IFERROR(VLOOKUP(A2951,'IDAR Meter Data'!$A:$B,2,1),"")</f>
        <v>188</v>
      </c>
      <c r="F2951" s="75">
        <f>IF(CECCZ="CZ03",'Outside Temp'!B2951,IF(CECCZ="CZ04",'Outside Temp'!B2952,IF(CECCZ="CZ12",'Outside Temp'!B2953, IF(CECCZ="CZ13",'Outside Temp'!B2954))))</f>
        <v>60.36666667</v>
      </c>
      <c r="G2951" s="12">
        <f t="shared" si="3"/>
        <v>1</v>
      </c>
    </row>
    <row r="2952" ht="15.75" customHeight="1">
      <c r="A2952" s="13">
        <v>42155.770833333336</v>
      </c>
      <c r="B2952" s="73">
        <f t="shared" si="1"/>
        <v>42155</v>
      </c>
      <c r="C2952" s="74">
        <f>IF(NewCustomer="Yes", IF(COUNTIF($I$2:$I$11,B2952)&gt;0,0,WEEKDAY(B2952,2)),IF(COUNTIF($I$2:$I$21,B2952)&gt;0,0,WEEKDAY(B2952,2)))</f>
        <v>7</v>
      </c>
      <c r="D2952" s="74">
        <f t="shared" si="2"/>
        <v>18</v>
      </c>
      <c r="E2952" s="12">
        <f>IFERROR(VLOOKUP(A2952,'IDAR Meter Data'!$A:$B,2,1),"")</f>
        <v>189</v>
      </c>
      <c r="F2952" s="75">
        <f>IF(CECCZ="CZ03",'Outside Temp'!B2952,IF(CECCZ="CZ04",'Outside Temp'!B2953,IF(CECCZ="CZ12",'Outside Temp'!B2954, IF(CECCZ="CZ13",'Outside Temp'!B2955))))</f>
        <v>59.86666667</v>
      </c>
      <c r="G2952" s="12">
        <f t="shared" si="3"/>
        <v>1</v>
      </c>
    </row>
    <row r="2953" ht="15.75" customHeight="1">
      <c r="A2953" s="13">
        <v>42155.78125</v>
      </c>
      <c r="B2953" s="73">
        <f t="shared" si="1"/>
        <v>42155</v>
      </c>
      <c r="C2953" s="74">
        <f>IF(NewCustomer="Yes", IF(COUNTIF($I$2:$I$11,B2953)&gt;0,0,WEEKDAY(B2953,2)),IF(COUNTIF($I$2:$I$21,B2953)&gt;0,0,WEEKDAY(B2953,2)))</f>
        <v>7</v>
      </c>
      <c r="D2953" s="74">
        <f t="shared" si="2"/>
        <v>18</v>
      </c>
      <c r="E2953" s="12">
        <f>IFERROR(VLOOKUP(A2953,'IDAR Meter Data'!$A:$B,2,1),"")</f>
        <v>186</v>
      </c>
      <c r="F2953" s="75">
        <f>IF(CECCZ="CZ03",'Outside Temp'!B2953,IF(CECCZ="CZ04",'Outside Temp'!B2954,IF(CECCZ="CZ12",'Outside Temp'!B2955, IF(CECCZ="CZ13",'Outside Temp'!B2956))))</f>
        <v>59.36666667</v>
      </c>
      <c r="G2953" s="12">
        <f t="shared" si="3"/>
        <v>1</v>
      </c>
    </row>
    <row r="2954" ht="15.75" customHeight="1">
      <c r="A2954" s="13">
        <v>42155.791666666664</v>
      </c>
      <c r="B2954" s="73">
        <f t="shared" si="1"/>
        <v>42155</v>
      </c>
      <c r="C2954" s="74">
        <f>IF(NewCustomer="Yes", IF(COUNTIF($I$2:$I$11,B2954)&gt;0,0,WEEKDAY(B2954,2)),IF(COUNTIF($I$2:$I$21,B2954)&gt;0,0,WEEKDAY(B2954,2)))</f>
        <v>7</v>
      </c>
      <c r="D2954" s="74">
        <f t="shared" si="2"/>
        <v>19</v>
      </c>
      <c r="E2954" s="12">
        <f>IFERROR(VLOOKUP(A2954,'IDAR Meter Data'!$A:$B,2,1),"")</f>
        <v>186</v>
      </c>
      <c r="F2954" s="75">
        <f>IF(CECCZ="CZ03",'Outside Temp'!B2954,IF(CECCZ="CZ04",'Outside Temp'!B2955,IF(CECCZ="CZ12",'Outside Temp'!B2956, IF(CECCZ="CZ13",'Outside Temp'!B2957))))</f>
        <v>58.93333333</v>
      </c>
      <c r="G2954" s="12">
        <f t="shared" si="3"/>
        <v>1</v>
      </c>
    </row>
    <row r="2955" ht="15.75" customHeight="1">
      <c r="A2955" s="13">
        <v>42155.802083333336</v>
      </c>
      <c r="B2955" s="73">
        <f t="shared" si="1"/>
        <v>42155</v>
      </c>
      <c r="C2955" s="74">
        <f>IF(NewCustomer="Yes", IF(COUNTIF($I$2:$I$11,B2955)&gt;0,0,WEEKDAY(B2955,2)),IF(COUNTIF($I$2:$I$21,B2955)&gt;0,0,WEEKDAY(B2955,2)))</f>
        <v>7</v>
      </c>
      <c r="D2955" s="74">
        <f t="shared" si="2"/>
        <v>19</v>
      </c>
      <c r="E2955" s="12">
        <f>IFERROR(VLOOKUP(A2955,'IDAR Meter Data'!$A:$B,2,1),"")</f>
        <v>181</v>
      </c>
      <c r="F2955" s="75">
        <f>IF(CECCZ="CZ03",'Outside Temp'!B2955,IF(CECCZ="CZ04",'Outside Temp'!B2956,IF(CECCZ="CZ12",'Outside Temp'!B2957, IF(CECCZ="CZ13",'Outside Temp'!B2958))))</f>
        <v>58.68333333</v>
      </c>
      <c r="G2955" s="12">
        <f t="shared" si="3"/>
        <v>1</v>
      </c>
    </row>
    <row r="2956" ht="15.75" customHeight="1">
      <c r="A2956" s="13">
        <v>42155.8125</v>
      </c>
      <c r="B2956" s="73">
        <f t="shared" si="1"/>
        <v>42155</v>
      </c>
      <c r="C2956" s="74">
        <f>IF(NewCustomer="Yes", IF(COUNTIF($I$2:$I$11,B2956)&gt;0,0,WEEKDAY(B2956,2)),IF(COUNTIF($I$2:$I$21,B2956)&gt;0,0,WEEKDAY(B2956,2)))</f>
        <v>7</v>
      </c>
      <c r="D2956" s="74">
        <f t="shared" si="2"/>
        <v>19</v>
      </c>
      <c r="E2956" s="12">
        <f>IFERROR(VLOOKUP(A2956,'IDAR Meter Data'!$A:$B,2,1),"")</f>
        <v>182</v>
      </c>
      <c r="F2956" s="75">
        <f>IF(CECCZ="CZ03",'Outside Temp'!B2956,IF(CECCZ="CZ04",'Outside Temp'!B2957,IF(CECCZ="CZ12",'Outside Temp'!B2958, IF(CECCZ="CZ13",'Outside Temp'!B2959))))</f>
        <v>58.43333333</v>
      </c>
      <c r="G2956" s="12">
        <f t="shared" si="3"/>
        <v>1</v>
      </c>
    </row>
    <row r="2957" ht="15.75" customHeight="1">
      <c r="A2957" s="13">
        <v>42155.822916666664</v>
      </c>
      <c r="B2957" s="73">
        <f t="shared" si="1"/>
        <v>42155</v>
      </c>
      <c r="C2957" s="74">
        <f>IF(NewCustomer="Yes", IF(COUNTIF($I$2:$I$11,B2957)&gt;0,0,WEEKDAY(B2957,2)),IF(COUNTIF($I$2:$I$21,B2957)&gt;0,0,WEEKDAY(B2957,2)))</f>
        <v>7</v>
      </c>
      <c r="D2957" s="74">
        <f t="shared" si="2"/>
        <v>19</v>
      </c>
      <c r="E2957" s="12">
        <f>IFERROR(VLOOKUP(A2957,'IDAR Meter Data'!$A:$B,2,1),"")</f>
        <v>171</v>
      </c>
      <c r="F2957" s="75">
        <f>IF(CECCZ="CZ03",'Outside Temp'!B2957,IF(CECCZ="CZ04",'Outside Temp'!B2958,IF(CECCZ="CZ12",'Outside Temp'!B2959, IF(CECCZ="CZ13",'Outside Temp'!B2960))))</f>
        <v>58.18333333</v>
      </c>
      <c r="G2957" s="12">
        <f t="shared" si="3"/>
        <v>1</v>
      </c>
    </row>
    <row r="2958" ht="15.75" customHeight="1">
      <c r="A2958" s="13">
        <v>42155.833333333336</v>
      </c>
      <c r="B2958" s="73">
        <f t="shared" si="1"/>
        <v>42155</v>
      </c>
      <c r="C2958" s="74">
        <f>IF(NewCustomer="Yes", IF(COUNTIF($I$2:$I$11,B2958)&gt;0,0,WEEKDAY(B2958,2)),IF(COUNTIF($I$2:$I$21,B2958)&gt;0,0,WEEKDAY(B2958,2)))</f>
        <v>7</v>
      </c>
      <c r="D2958" s="74">
        <f t="shared" si="2"/>
        <v>20</v>
      </c>
      <c r="E2958" s="12">
        <f>IFERROR(VLOOKUP(A2958,'IDAR Meter Data'!$A:$B,2,1),"")</f>
        <v>176</v>
      </c>
      <c r="F2958" s="75">
        <f>IF(CECCZ="CZ03",'Outside Temp'!B2958,IF(CECCZ="CZ04",'Outside Temp'!B2959,IF(CECCZ="CZ12",'Outside Temp'!B2960, IF(CECCZ="CZ13",'Outside Temp'!B2961))))</f>
        <v>58.06666667</v>
      </c>
      <c r="G2958" s="12">
        <f t="shared" si="3"/>
        <v>1</v>
      </c>
    </row>
    <row r="2959" ht="15.75" customHeight="1">
      <c r="A2959" s="13">
        <v>42155.84375</v>
      </c>
      <c r="B2959" s="73">
        <f t="shared" si="1"/>
        <v>42155</v>
      </c>
      <c r="C2959" s="74">
        <f>IF(NewCustomer="Yes", IF(COUNTIF($I$2:$I$11,B2959)&gt;0,0,WEEKDAY(B2959,2)),IF(COUNTIF($I$2:$I$21,B2959)&gt;0,0,WEEKDAY(B2959,2)))</f>
        <v>7</v>
      </c>
      <c r="D2959" s="74">
        <f t="shared" si="2"/>
        <v>20</v>
      </c>
      <c r="E2959" s="12">
        <f>IFERROR(VLOOKUP(A2959,'IDAR Meter Data'!$A:$B,2,1),"")</f>
        <v>168</v>
      </c>
      <c r="F2959" s="75">
        <f>IF(CECCZ="CZ03",'Outside Temp'!B2959,IF(CECCZ="CZ04",'Outside Temp'!B2960,IF(CECCZ="CZ12",'Outside Temp'!B2961, IF(CECCZ="CZ13",'Outside Temp'!B2962))))</f>
        <v>58.31666667</v>
      </c>
      <c r="G2959" s="12">
        <f t="shared" si="3"/>
        <v>1</v>
      </c>
    </row>
    <row r="2960" ht="15.75" customHeight="1">
      <c r="A2960" s="13">
        <v>42155.854166666664</v>
      </c>
      <c r="B2960" s="73">
        <f t="shared" si="1"/>
        <v>42155</v>
      </c>
      <c r="C2960" s="74">
        <f>IF(NewCustomer="Yes", IF(COUNTIF($I$2:$I$11,B2960)&gt;0,0,WEEKDAY(B2960,2)),IF(COUNTIF($I$2:$I$21,B2960)&gt;0,0,WEEKDAY(B2960,2)))</f>
        <v>7</v>
      </c>
      <c r="D2960" s="74">
        <f t="shared" si="2"/>
        <v>20</v>
      </c>
      <c r="E2960" s="12">
        <f>IFERROR(VLOOKUP(A2960,'IDAR Meter Data'!$A:$B,2,1),"")</f>
        <v>174</v>
      </c>
      <c r="F2960" s="75">
        <f>IF(CECCZ="CZ03",'Outside Temp'!B2960,IF(CECCZ="CZ04",'Outside Temp'!B2961,IF(CECCZ="CZ12",'Outside Temp'!B2962, IF(CECCZ="CZ13",'Outside Temp'!B2963))))</f>
        <v>58.56666667</v>
      </c>
      <c r="G2960" s="12">
        <f t="shared" si="3"/>
        <v>1</v>
      </c>
    </row>
    <row r="2961" ht="15.75" customHeight="1">
      <c r="A2961" s="13">
        <v>42155.864583333336</v>
      </c>
      <c r="B2961" s="73">
        <f t="shared" si="1"/>
        <v>42155</v>
      </c>
      <c r="C2961" s="74">
        <f>IF(NewCustomer="Yes", IF(COUNTIF($I$2:$I$11,B2961)&gt;0,0,WEEKDAY(B2961,2)),IF(COUNTIF($I$2:$I$21,B2961)&gt;0,0,WEEKDAY(B2961,2)))</f>
        <v>7</v>
      </c>
      <c r="D2961" s="74">
        <f t="shared" si="2"/>
        <v>20</v>
      </c>
      <c r="E2961" s="12">
        <f>IFERROR(VLOOKUP(A2961,'IDAR Meter Data'!$A:$B,2,1),"")</f>
        <v>176</v>
      </c>
      <c r="F2961" s="75">
        <f>IF(CECCZ="CZ03",'Outside Temp'!B2961,IF(CECCZ="CZ04",'Outside Temp'!B2962,IF(CECCZ="CZ12",'Outside Temp'!B2963, IF(CECCZ="CZ13",'Outside Temp'!B2964))))</f>
        <v>58.81666667</v>
      </c>
      <c r="G2961" s="12">
        <f t="shared" si="3"/>
        <v>1</v>
      </c>
    </row>
    <row r="2962" ht="15.75" customHeight="1">
      <c r="A2962" s="13">
        <v>42155.875</v>
      </c>
      <c r="B2962" s="73">
        <f t="shared" si="1"/>
        <v>42155</v>
      </c>
      <c r="C2962" s="74">
        <f>IF(NewCustomer="Yes", IF(COUNTIF($I$2:$I$11,B2962)&gt;0,0,WEEKDAY(B2962,2)),IF(COUNTIF($I$2:$I$21,B2962)&gt;0,0,WEEKDAY(B2962,2)))</f>
        <v>7</v>
      </c>
      <c r="D2962" s="74">
        <f t="shared" si="2"/>
        <v>21</v>
      </c>
      <c r="E2962" s="12">
        <f>IFERROR(VLOOKUP(A2962,'IDAR Meter Data'!$A:$B,2,1),"")</f>
        <v>164</v>
      </c>
      <c r="F2962" s="75">
        <f>IF(CECCZ="CZ03",'Outside Temp'!B2962,IF(CECCZ="CZ04",'Outside Temp'!B2963,IF(CECCZ="CZ12",'Outside Temp'!B2964, IF(CECCZ="CZ13",'Outside Temp'!B2965))))</f>
        <v>59</v>
      </c>
      <c r="G2962" s="12">
        <f t="shared" si="3"/>
        <v>1</v>
      </c>
    </row>
    <row r="2963" ht="15.75" customHeight="1">
      <c r="A2963" s="13">
        <v>42155.885416666664</v>
      </c>
      <c r="B2963" s="73">
        <f t="shared" si="1"/>
        <v>42155</v>
      </c>
      <c r="C2963" s="74">
        <f>IF(NewCustomer="Yes", IF(COUNTIF($I$2:$I$11,B2963)&gt;0,0,WEEKDAY(B2963,2)),IF(COUNTIF($I$2:$I$21,B2963)&gt;0,0,WEEKDAY(B2963,2)))</f>
        <v>7</v>
      </c>
      <c r="D2963" s="74">
        <f t="shared" si="2"/>
        <v>21</v>
      </c>
      <c r="E2963" s="12">
        <f>IFERROR(VLOOKUP(A2963,'IDAR Meter Data'!$A:$B,2,1),"")</f>
        <v>171</v>
      </c>
      <c r="F2963" s="75">
        <f>IF(CECCZ="CZ03",'Outside Temp'!B2963,IF(CECCZ="CZ04",'Outside Temp'!B2964,IF(CECCZ="CZ12",'Outside Temp'!B2965, IF(CECCZ="CZ13",'Outside Temp'!B2966))))</f>
        <v>59</v>
      </c>
      <c r="G2963" s="12">
        <f t="shared" si="3"/>
        <v>1</v>
      </c>
    </row>
    <row r="2964" ht="15.75" customHeight="1">
      <c r="A2964" s="13">
        <v>42155.895833333336</v>
      </c>
      <c r="B2964" s="73">
        <f t="shared" si="1"/>
        <v>42155</v>
      </c>
      <c r="C2964" s="74">
        <f>IF(NewCustomer="Yes", IF(COUNTIF($I$2:$I$11,B2964)&gt;0,0,WEEKDAY(B2964,2)),IF(COUNTIF($I$2:$I$21,B2964)&gt;0,0,WEEKDAY(B2964,2)))</f>
        <v>7</v>
      </c>
      <c r="D2964" s="74">
        <f t="shared" si="2"/>
        <v>21</v>
      </c>
      <c r="E2964" s="12">
        <f>IFERROR(VLOOKUP(A2964,'IDAR Meter Data'!$A:$B,2,1),"")</f>
        <v>150</v>
      </c>
      <c r="F2964" s="75">
        <f>IF(CECCZ="CZ03",'Outside Temp'!B2964,IF(CECCZ="CZ04",'Outside Temp'!B2965,IF(CECCZ="CZ12",'Outside Temp'!B2966, IF(CECCZ="CZ13",'Outside Temp'!B2967))))</f>
        <v>59</v>
      </c>
      <c r="G2964" s="12">
        <f t="shared" si="3"/>
        <v>1</v>
      </c>
    </row>
    <row r="2965" ht="15.75" customHeight="1">
      <c r="A2965" s="13">
        <v>42155.90625</v>
      </c>
      <c r="B2965" s="73">
        <f t="shared" si="1"/>
        <v>42155</v>
      </c>
      <c r="C2965" s="74">
        <f>IF(NewCustomer="Yes", IF(COUNTIF($I$2:$I$11,B2965)&gt;0,0,WEEKDAY(B2965,2)),IF(COUNTIF($I$2:$I$21,B2965)&gt;0,0,WEEKDAY(B2965,2)))</f>
        <v>7</v>
      </c>
      <c r="D2965" s="74">
        <f t="shared" si="2"/>
        <v>21</v>
      </c>
      <c r="E2965" s="12">
        <f>IFERROR(VLOOKUP(A2965,'IDAR Meter Data'!$A:$B,2,1),"")</f>
        <v>154</v>
      </c>
      <c r="F2965" s="75">
        <f>IF(CECCZ="CZ03",'Outside Temp'!B2965,IF(CECCZ="CZ04",'Outside Temp'!B2966,IF(CECCZ="CZ12",'Outside Temp'!B2967, IF(CECCZ="CZ13",'Outside Temp'!B2968))))</f>
        <v>59</v>
      </c>
      <c r="G2965" s="12">
        <f t="shared" si="3"/>
        <v>1</v>
      </c>
    </row>
    <row r="2966" ht="15.75" customHeight="1">
      <c r="A2966" s="13">
        <v>42155.916666666664</v>
      </c>
      <c r="B2966" s="73">
        <f t="shared" si="1"/>
        <v>42155</v>
      </c>
      <c r="C2966" s="74">
        <f>IF(NewCustomer="Yes", IF(COUNTIF($I$2:$I$11,B2966)&gt;0,0,WEEKDAY(B2966,2)),IF(COUNTIF($I$2:$I$21,B2966)&gt;0,0,WEEKDAY(B2966,2)))</f>
        <v>7</v>
      </c>
      <c r="D2966" s="74">
        <f t="shared" si="2"/>
        <v>22</v>
      </c>
      <c r="E2966" s="12">
        <f>IFERROR(VLOOKUP(A2966,'IDAR Meter Data'!$A:$B,2,1),"")</f>
        <v>140</v>
      </c>
      <c r="F2966" s="75">
        <f>IF(CECCZ="CZ03",'Outside Temp'!B2966,IF(CECCZ="CZ04",'Outside Temp'!B2967,IF(CECCZ="CZ12",'Outside Temp'!B2968, IF(CECCZ="CZ13",'Outside Temp'!B2969))))</f>
        <v>59.06666667</v>
      </c>
      <c r="G2966" s="12">
        <f t="shared" si="3"/>
        <v>1</v>
      </c>
    </row>
    <row r="2967" ht="15.75" customHeight="1">
      <c r="A2967" s="13">
        <v>42155.927083333336</v>
      </c>
      <c r="B2967" s="73">
        <f t="shared" si="1"/>
        <v>42155</v>
      </c>
      <c r="C2967" s="74">
        <f>IF(NewCustomer="Yes", IF(COUNTIF($I$2:$I$11,B2967)&gt;0,0,WEEKDAY(B2967,2)),IF(COUNTIF($I$2:$I$21,B2967)&gt;0,0,WEEKDAY(B2967,2)))</f>
        <v>7</v>
      </c>
      <c r="D2967" s="74">
        <f t="shared" si="2"/>
        <v>22</v>
      </c>
      <c r="E2967" s="12">
        <f>IFERROR(VLOOKUP(A2967,'IDAR Meter Data'!$A:$B,2,1),"")</f>
        <v>143</v>
      </c>
      <c r="F2967" s="75">
        <f>IF(CECCZ="CZ03",'Outside Temp'!B2967,IF(CECCZ="CZ04",'Outside Temp'!B2968,IF(CECCZ="CZ12",'Outside Temp'!B2969, IF(CECCZ="CZ13",'Outside Temp'!B2970))))</f>
        <v>59.31666667</v>
      </c>
      <c r="G2967" s="12">
        <f t="shared" si="3"/>
        <v>1</v>
      </c>
    </row>
    <row r="2968" ht="15.75" customHeight="1">
      <c r="A2968" s="13">
        <v>42155.9375</v>
      </c>
      <c r="B2968" s="73">
        <f t="shared" si="1"/>
        <v>42155</v>
      </c>
      <c r="C2968" s="74">
        <f>IF(NewCustomer="Yes", IF(COUNTIF($I$2:$I$11,B2968)&gt;0,0,WEEKDAY(B2968,2)),IF(COUNTIF($I$2:$I$21,B2968)&gt;0,0,WEEKDAY(B2968,2)))</f>
        <v>7</v>
      </c>
      <c r="D2968" s="74">
        <f t="shared" si="2"/>
        <v>22</v>
      </c>
      <c r="E2968" s="12">
        <f>IFERROR(VLOOKUP(A2968,'IDAR Meter Data'!$A:$B,2,1),"")</f>
        <v>143</v>
      </c>
      <c r="F2968" s="75">
        <f>IF(CECCZ="CZ03",'Outside Temp'!B2968,IF(CECCZ="CZ04",'Outside Temp'!B2969,IF(CECCZ="CZ12",'Outside Temp'!B2970, IF(CECCZ="CZ13",'Outside Temp'!B2971))))</f>
        <v>59.56666667</v>
      </c>
      <c r="G2968" s="12">
        <f t="shared" si="3"/>
        <v>1</v>
      </c>
    </row>
    <row r="2969" ht="15.75" customHeight="1">
      <c r="A2969" s="13">
        <v>42155.947916666664</v>
      </c>
      <c r="B2969" s="73">
        <f t="shared" si="1"/>
        <v>42155</v>
      </c>
      <c r="C2969" s="74">
        <f>IF(NewCustomer="Yes", IF(COUNTIF($I$2:$I$11,B2969)&gt;0,0,WEEKDAY(B2969,2)),IF(COUNTIF($I$2:$I$21,B2969)&gt;0,0,WEEKDAY(B2969,2)))</f>
        <v>7</v>
      </c>
      <c r="D2969" s="74">
        <f t="shared" si="2"/>
        <v>22</v>
      </c>
      <c r="E2969" s="12">
        <f>IFERROR(VLOOKUP(A2969,'IDAR Meter Data'!$A:$B,2,1),"")</f>
        <v>141</v>
      </c>
      <c r="F2969" s="75">
        <f>IF(CECCZ="CZ03",'Outside Temp'!B2969,IF(CECCZ="CZ04",'Outside Temp'!B2970,IF(CECCZ="CZ12",'Outside Temp'!B2971, IF(CECCZ="CZ13",'Outside Temp'!B2972))))</f>
        <v>59.81666667</v>
      </c>
      <c r="G2969" s="12">
        <f t="shared" si="3"/>
        <v>1</v>
      </c>
    </row>
    <row r="2970" ht="15.75" customHeight="1">
      <c r="A2970" s="13">
        <v>42155.958333333336</v>
      </c>
      <c r="B2970" s="73">
        <f t="shared" si="1"/>
        <v>42155</v>
      </c>
      <c r="C2970" s="74">
        <f>IF(NewCustomer="Yes", IF(COUNTIF($I$2:$I$11,B2970)&gt;0,0,WEEKDAY(B2970,2)),IF(COUNTIF($I$2:$I$21,B2970)&gt;0,0,WEEKDAY(B2970,2)))</f>
        <v>7</v>
      </c>
      <c r="D2970" s="74">
        <f t="shared" si="2"/>
        <v>23</v>
      </c>
      <c r="E2970" s="12">
        <f>IFERROR(VLOOKUP(A2970,'IDAR Meter Data'!$A:$B,2,1),"")</f>
        <v>137</v>
      </c>
      <c r="F2970" s="75">
        <f>IF(CECCZ="CZ03",'Outside Temp'!B2970,IF(CECCZ="CZ04",'Outside Temp'!B2971,IF(CECCZ="CZ12",'Outside Temp'!B2972, IF(CECCZ="CZ13",'Outside Temp'!B2973))))</f>
        <v>59.84</v>
      </c>
      <c r="G2970" s="12">
        <f t="shared" si="3"/>
        <v>1</v>
      </c>
    </row>
    <row r="2971" ht="15.75" customHeight="1">
      <c r="A2971" s="13">
        <v>42155.96875</v>
      </c>
      <c r="B2971" s="73">
        <f t="shared" si="1"/>
        <v>42155</v>
      </c>
      <c r="C2971" s="74">
        <f>IF(NewCustomer="Yes", IF(COUNTIF($I$2:$I$11,B2971)&gt;0,0,WEEKDAY(B2971,2)),IF(COUNTIF($I$2:$I$21,B2971)&gt;0,0,WEEKDAY(B2971,2)))</f>
        <v>7</v>
      </c>
      <c r="D2971" s="74">
        <f t="shared" si="2"/>
        <v>23</v>
      </c>
      <c r="E2971" s="12">
        <f>IFERROR(VLOOKUP(A2971,'IDAR Meter Data'!$A:$B,2,1),"")</f>
        <v>140</v>
      </c>
      <c r="F2971" s="75">
        <f>IF(CECCZ="CZ03",'Outside Temp'!B2971,IF(CECCZ="CZ04",'Outside Temp'!B2972,IF(CECCZ="CZ12",'Outside Temp'!B2973, IF(CECCZ="CZ13",'Outside Temp'!B2974))))</f>
        <v>59.24</v>
      </c>
      <c r="G2971" s="12">
        <f t="shared" si="3"/>
        <v>1</v>
      </c>
    </row>
    <row r="2972" ht="15.75" customHeight="1">
      <c r="A2972" s="13">
        <v>42155.979166666664</v>
      </c>
      <c r="B2972" s="73">
        <f t="shared" si="1"/>
        <v>42155</v>
      </c>
      <c r="C2972" s="74">
        <f>IF(NewCustomer="Yes", IF(COUNTIF($I$2:$I$11,B2972)&gt;0,0,WEEKDAY(B2972,2)),IF(COUNTIF($I$2:$I$21,B2972)&gt;0,0,WEEKDAY(B2972,2)))</f>
        <v>7</v>
      </c>
      <c r="D2972" s="74">
        <f t="shared" si="2"/>
        <v>23</v>
      </c>
      <c r="E2972" s="12">
        <f>IFERROR(VLOOKUP(A2972,'IDAR Meter Data'!$A:$B,2,1),"")</f>
        <v>141</v>
      </c>
      <c r="F2972" s="75">
        <f>IF(CECCZ="CZ03",'Outside Temp'!B2972,IF(CECCZ="CZ04",'Outside Temp'!B2973,IF(CECCZ="CZ12",'Outside Temp'!B2974, IF(CECCZ="CZ13",'Outside Temp'!B2975))))</f>
        <v>59</v>
      </c>
      <c r="G2972" s="12">
        <f t="shared" si="3"/>
        <v>1</v>
      </c>
    </row>
    <row r="2973" ht="15.75" customHeight="1">
      <c r="A2973" s="13">
        <v>42155.989583333336</v>
      </c>
      <c r="B2973" s="73">
        <f t="shared" si="1"/>
        <v>42155</v>
      </c>
      <c r="C2973" s="74">
        <f>IF(NewCustomer="Yes", IF(COUNTIF($I$2:$I$11,B2973)&gt;0,0,WEEKDAY(B2973,2)),IF(COUNTIF($I$2:$I$21,B2973)&gt;0,0,WEEKDAY(B2973,2)))</f>
        <v>7</v>
      </c>
      <c r="D2973" s="74">
        <f t="shared" si="2"/>
        <v>23</v>
      </c>
      <c r="E2973" s="12">
        <f>IFERROR(VLOOKUP(A2973,'IDAR Meter Data'!$A:$B,2,1),"")</f>
        <v>140</v>
      </c>
      <c r="F2973" s="75">
        <f>IF(CECCZ="CZ03",'Outside Temp'!B2973,IF(CECCZ="CZ04",'Outside Temp'!B2974,IF(CECCZ="CZ12",'Outside Temp'!B2975, IF(CECCZ="CZ13",'Outside Temp'!B2976))))</f>
        <v>59</v>
      </c>
      <c r="G2973" s="12">
        <f t="shared" si="3"/>
        <v>1</v>
      </c>
    </row>
    <row r="2974" ht="15.75" customHeight="1">
      <c r="A2974" s="13">
        <v>42156.0</v>
      </c>
      <c r="B2974" s="73">
        <f t="shared" si="1"/>
        <v>42156</v>
      </c>
      <c r="C2974" s="74">
        <f>IF(NewCustomer="Yes", IF(COUNTIF($I$2:$I$11,B2974)&gt;0,0,WEEKDAY(B2974,2)),IF(COUNTIF($I$2:$I$21,B2974)&gt;0,0,WEEKDAY(B2974,2)))</f>
        <v>1</v>
      </c>
      <c r="D2974" s="74">
        <f t="shared" si="2"/>
        <v>0</v>
      </c>
      <c r="E2974" s="12">
        <f>IFERROR(VLOOKUP(A2974,'IDAR Meter Data'!$A:$B,2,1),"")</f>
        <v>136</v>
      </c>
      <c r="F2974" s="75">
        <f>IF(CECCZ="CZ03",'Outside Temp'!B2974,IF(CECCZ="CZ04",'Outside Temp'!B2975,IF(CECCZ="CZ12",'Outside Temp'!B2976, IF(CECCZ="CZ13",'Outside Temp'!B2977))))</f>
        <v>59</v>
      </c>
      <c r="G2974" s="12">
        <f t="shared" si="3"/>
        <v>1</v>
      </c>
    </row>
    <row r="2975" ht="15.75" customHeight="1">
      <c r="A2975" s="13">
        <v>42156.010416666664</v>
      </c>
      <c r="B2975" s="73">
        <f t="shared" si="1"/>
        <v>42156</v>
      </c>
      <c r="C2975" s="74">
        <f>IF(NewCustomer="Yes", IF(COUNTIF($I$2:$I$11,B2975)&gt;0,0,WEEKDAY(B2975,2)),IF(COUNTIF($I$2:$I$21,B2975)&gt;0,0,WEEKDAY(B2975,2)))</f>
        <v>1</v>
      </c>
      <c r="D2975" s="74">
        <f t="shared" si="2"/>
        <v>0</v>
      </c>
      <c r="E2975" s="12">
        <f>IFERROR(VLOOKUP(A2975,'IDAR Meter Data'!$A:$B,2,1),"")</f>
        <v>131</v>
      </c>
      <c r="F2975" s="75">
        <f>IF(CECCZ="CZ03",'Outside Temp'!B2975,IF(CECCZ="CZ04",'Outside Temp'!B2976,IF(CECCZ="CZ12",'Outside Temp'!B2977, IF(CECCZ="CZ13",'Outside Temp'!B2978))))</f>
        <v>59</v>
      </c>
      <c r="G2975" s="12">
        <f t="shared" si="3"/>
        <v>1</v>
      </c>
    </row>
    <row r="2976" ht="15.75" customHeight="1">
      <c r="A2976" s="13">
        <v>42156.020833333336</v>
      </c>
      <c r="B2976" s="73">
        <f t="shared" si="1"/>
        <v>42156</v>
      </c>
      <c r="C2976" s="74">
        <f>IF(NewCustomer="Yes", IF(COUNTIF($I$2:$I$11,B2976)&gt;0,0,WEEKDAY(B2976,2)),IF(COUNTIF($I$2:$I$21,B2976)&gt;0,0,WEEKDAY(B2976,2)))</f>
        <v>1</v>
      </c>
      <c r="D2976" s="74">
        <f t="shared" si="2"/>
        <v>0</v>
      </c>
      <c r="E2976" s="12">
        <f>IFERROR(VLOOKUP(A2976,'IDAR Meter Data'!$A:$B,2,1),"")</f>
        <v>136</v>
      </c>
      <c r="F2976" s="75">
        <f>IF(CECCZ="CZ03",'Outside Temp'!B2976,IF(CECCZ="CZ04",'Outside Temp'!B2977,IF(CECCZ="CZ12",'Outside Temp'!B2978, IF(CECCZ="CZ13",'Outside Temp'!B2979))))</f>
        <v>59</v>
      </c>
      <c r="G2976" s="12">
        <f t="shared" si="3"/>
        <v>1</v>
      </c>
    </row>
    <row r="2977" ht="15.75" customHeight="1">
      <c r="A2977" s="13">
        <v>42156.03125</v>
      </c>
      <c r="B2977" s="73">
        <f t="shared" si="1"/>
        <v>42156</v>
      </c>
      <c r="C2977" s="74">
        <f>IF(NewCustomer="Yes", IF(COUNTIF($I$2:$I$11,B2977)&gt;0,0,WEEKDAY(B2977,2)),IF(COUNTIF($I$2:$I$21,B2977)&gt;0,0,WEEKDAY(B2977,2)))</f>
        <v>1</v>
      </c>
      <c r="D2977" s="74">
        <f t="shared" si="2"/>
        <v>0</v>
      </c>
      <c r="E2977" s="12">
        <f>IFERROR(VLOOKUP(A2977,'IDAR Meter Data'!$A:$B,2,1),"")</f>
        <v>133</v>
      </c>
      <c r="F2977" s="75">
        <f>IF(CECCZ="CZ03",'Outside Temp'!B2977,IF(CECCZ="CZ04",'Outside Temp'!B2978,IF(CECCZ="CZ12",'Outside Temp'!B2979, IF(CECCZ="CZ13",'Outside Temp'!B2980))))</f>
        <v>59</v>
      </c>
      <c r="G2977" s="12">
        <f t="shared" si="3"/>
        <v>1</v>
      </c>
    </row>
    <row r="2978" ht="15.75" customHeight="1">
      <c r="A2978" s="13">
        <v>42156.041666666664</v>
      </c>
      <c r="B2978" s="73">
        <f t="shared" si="1"/>
        <v>42156</v>
      </c>
      <c r="C2978" s="74">
        <f>IF(NewCustomer="Yes", IF(COUNTIF($I$2:$I$11,B2978)&gt;0,0,WEEKDAY(B2978,2)),IF(COUNTIF($I$2:$I$21,B2978)&gt;0,0,WEEKDAY(B2978,2)))</f>
        <v>1</v>
      </c>
      <c r="D2978" s="74">
        <f t="shared" si="2"/>
        <v>1</v>
      </c>
      <c r="E2978" s="12">
        <f>IFERROR(VLOOKUP(A2978,'IDAR Meter Data'!$A:$B,2,1),"")</f>
        <v>133</v>
      </c>
      <c r="F2978" s="75">
        <f>IF(CECCZ="CZ03",'Outside Temp'!B2978,IF(CECCZ="CZ04",'Outside Temp'!B2979,IF(CECCZ="CZ12",'Outside Temp'!B2980, IF(CECCZ="CZ13",'Outside Temp'!B2981))))</f>
        <v>59</v>
      </c>
      <c r="G2978" s="12">
        <f t="shared" si="3"/>
        <v>1</v>
      </c>
    </row>
    <row r="2979" ht="15.75" customHeight="1">
      <c r="A2979" s="13">
        <v>42156.052083333336</v>
      </c>
      <c r="B2979" s="73">
        <f t="shared" si="1"/>
        <v>42156</v>
      </c>
      <c r="C2979" s="74">
        <f>IF(NewCustomer="Yes", IF(COUNTIF($I$2:$I$11,B2979)&gt;0,0,WEEKDAY(B2979,2)),IF(COUNTIF($I$2:$I$21,B2979)&gt;0,0,WEEKDAY(B2979,2)))</f>
        <v>1</v>
      </c>
      <c r="D2979" s="74">
        <f t="shared" si="2"/>
        <v>1</v>
      </c>
      <c r="E2979" s="12">
        <f>IFERROR(VLOOKUP(A2979,'IDAR Meter Data'!$A:$B,2,1),"")</f>
        <v>135</v>
      </c>
      <c r="F2979" s="75">
        <f>IF(CECCZ="CZ03",'Outside Temp'!B2979,IF(CECCZ="CZ04",'Outside Temp'!B2980,IF(CECCZ="CZ12",'Outside Temp'!B2981, IF(CECCZ="CZ13",'Outside Temp'!B2982))))</f>
        <v>59</v>
      </c>
      <c r="G2979" s="12">
        <f t="shared" si="3"/>
        <v>1</v>
      </c>
    </row>
    <row r="2980" ht="15.75" customHeight="1">
      <c r="A2980" s="13">
        <v>42156.0625</v>
      </c>
      <c r="B2980" s="73">
        <f t="shared" si="1"/>
        <v>42156</v>
      </c>
      <c r="C2980" s="74">
        <f>IF(NewCustomer="Yes", IF(COUNTIF($I$2:$I$11,B2980)&gt;0,0,WEEKDAY(B2980,2)),IF(COUNTIF($I$2:$I$21,B2980)&gt;0,0,WEEKDAY(B2980,2)))</f>
        <v>1</v>
      </c>
      <c r="D2980" s="74">
        <f t="shared" si="2"/>
        <v>1</v>
      </c>
      <c r="E2980" s="12">
        <f>IFERROR(VLOOKUP(A2980,'IDAR Meter Data'!$A:$B,2,1),"")</f>
        <v>135</v>
      </c>
      <c r="F2980" s="75">
        <f>IF(CECCZ="CZ03",'Outside Temp'!B2980,IF(CECCZ="CZ04",'Outside Temp'!B2981,IF(CECCZ="CZ12",'Outside Temp'!B2982, IF(CECCZ="CZ13",'Outside Temp'!B2983))))</f>
        <v>59</v>
      </c>
      <c r="G2980" s="12">
        <f t="shared" si="3"/>
        <v>1</v>
      </c>
    </row>
    <row r="2981" ht="15.75" customHeight="1">
      <c r="A2981" s="13">
        <v>42156.072916666664</v>
      </c>
      <c r="B2981" s="73">
        <f t="shared" si="1"/>
        <v>42156</v>
      </c>
      <c r="C2981" s="74">
        <f>IF(NewCustomer="Yes", IF(COUNTIF($I$2:$I$11,B2981)&gt;0,0,WEEKDAY(B2981,2)),IF(COUNTIF($I$2:$I$21,B2981)&gt;0,0,WEEKDAY(B2981,2)))</f>
        <v>1</v>
      </c>
      <c r="D2981" s="74">
        <f t="shared" si="2"/>
        <v>1</v>
      </c>
      <c r="E2981" s="12">
        <f>IFERROR(VLOOKUP(A2981,'IDAR Meter Data'!$A:$B,2,1),"")</f>
        <v>132</v>
      </c>
      <c r="F2981" s="75">
        <f>IF(CECCZ="CZ03",'Outside Temp'!B2981,IF(CECCZ="CZ04",'Outside Temp'!B2982,IF(CECCZ="CZ12",'Outside Temp'!B2983, IF(CECCZ="CZ13",'Outside Temp'!B2984))))</f>
        <v>59</v>
      </c>
      <c r="G2981" s="12">
        <f t="shared" si="3"/>
        <v>1</v>
      </c>
    </row>
    <row r="2982" ht="15.75" customHeight="1">
      <c r="A2982" s="13">
        <v>42156.083333333336</v>
      </c>
      <c r="B2982" s="73">
        <f t="shared" si="1"/>
        <v>42156</v>
      </c>
      <c r="C2982" s="74">
        <f>IF(NewCustomer="Yes", IF(COUNTIF($I$2:$I$11,B2982)&gt;0,0,WEEKDAY(B2982,2)),IF(COUNTIF($I$2:$I$21,B2982)&gt;0,0,WEEKDAY(B2982,2)))</f>
        <v>1</v>
      </c>
      <c r="D2982" s="74">
        <f t="shared" si="2"/>
        <v>2</v>
      </c>
      <c r="E2982" s="12">
        <f>IFERROR(VLOOKUP(A2982,'IDAR Meter Data'!$A:$B,2,1),"")</f>
        <v>137</v>
      </c>
      <c r="F2982" s="75">
        <f>IF(CECCZ="CZ03",'Outside Temp'!B2982,IF(CECCZ="CZ04",'Outside Temp'!B2983,IF(CECCZ="CZ12",'Outside Temp'!B2984, IF(CECCZ="CZ13",'Outside Temp'!B2985))))</f>
        <v>59</v>
      </c>
      <c r="G2982" s="12">
        <f t="shared" si="3"/>
        <v>1</v>
      </c>
    </row>
    <row r="2983" ht="15.75" customHeight="1">
      <c r="A2983" s="13">
        <v>42156.09375</v>
      </c>
      <c r="B2983" s="73">
        <f t="shared" si="1"/>
        <v>42156</v>
      </c>
      <c r="C2983" s="74">
        <f>IF(NewCustomer="Yes", IF(COUNTIF($I$2:$I$11,B2983)&gt;0,0,WEEKDAY(B2983,2)),IF(COUNTIF($I$2:$I$21,B2983)&gt;0,0,WEEKDAY(B2983,2)))</f>
        <v>1</v>
      </c>
      <c r="D2983" s="74">
        <f t="shared" si="2"/>
        <v>2</v>
      </c>
      <c r="E2983" s="12">
        <f>IFERROR(VLOOKUP(A2983,'IDAR Meter Data'!$A:$B,2,1),"")</f>
        <v>132</v>
      </c>
      <c r="F2983" s="75">
        <f>IF(CECCZ="CZ03",'Outside Temp'!B2983,IF(CECCZ="CZ04",'Outside Temp'!B2984,IF(CECCZ="CZ12",'Outside Temp'!B2985, IF(CECCZ="CZ13",'Outside Temp'!B2986))))</f>
        <v>59</v>
      </c>
      <c r="G2983" s="12">
        <f t="shared" si="3"/>
        <v>1</v>
      </c>
    </row>
    <row r="2984" ht="15.75" customHeight="1">
      <c r="A2984" s="13">
        <v>42156.104166666664</v>
      </c>
      <c r="B2984" s="73">
        <f t="shared" si="1"/>
        <v>42156</v>
      </c>
      <c r="C2984" s="74">
        <f>IF(NewCustomer="Yes", IF(COUNTIF($I$2:$I$11,B2984)&gt;0,0,WEEKDAY(B2984,2)),IF(COUNTIF($I$2:$I$21,B2984)&gt;0,0,WEEKDAY(B2984,2)))</f>
        <v>1</v>
      </c>
      <c r="D2984" s="74">
        <f t="shared" si="2"/>
        <v>2</v>
      </c>
      <c r="E2984" s="12">
        <f>IFERROR(VLOOKUP(A2984,'IDAR Meter Data'!$A:$B,2,1),"")</f>
        <v>133</v>
      </c>
      <c r="F2984" s="75">
        <f>IF(CECCZ="CZ03",'Outside Temp'!B2984,IF(CECCZ="CZ04",'Outside Temp'!B2985,IF(CECCZ="CZ12",'Outside Temp'!B2986, IF(CECCZ="CZ13",'Outside Temp'!B2987))))</f>
        <v>59</v>
      </c>
      <c r="G2984" s="12">
        <f t="shared" si="3"/>
        <v>1</v>
      </c>
    </row>
    <row r="2985" ht="15.75" customHeight="1">
      <c r="A2985" s="13">
        <v>42156.114583333336</v>
      </c>
      <c r="B2985" s="73">
        <f t="shared" si="1"/>
        <v>42156</v>
      </c>
      <c r="C2985" s="74">
        <f>IF(NewCustomer="Yes", IF(COUNTIF($I$2:$I$11,B2985)&gt;0,0,WEEKDAY(B2985,2)),IF(COUNTIF($I$2:$I$21,B2985)&gt;0,0,WEEKDAY(B2985,2)))</f>
        <v>1</v>
      </c>
      <c r="D2985" s="74">
        <f t="shared" si="2"/>
        <v>2</v>
      </c>
      <c r="E2985" s="12">
        <f>IFERROR(VLOOKUP(A2985,'IDAR Meter Data'!$A:$B,2,1),"")</f>
        <v>133</v>
      </c>
      <c r="F2985" s="75">
        <f>IF(CECCZ="CZ03",'Outside Temp'!B2985,IF(CECCZ="CZ04",'Outside Temp'!B2986,IF(CECCZ="CZ12",'Outside Temp'!B2987, IF(CECCZ="CZ13",'Outside Temp'!B2988))))</f>
        <v>59</v>
      </c>
      <c r="G2985" s="12">
        <f t="shared" si="3"/>
        <v>1</v>
      </c>
    </row>
    <row r="2986" ht="15.75" customHeight="1">
      <c r="A2986" s="13">
        <v>42156.125</v>
      </c>
      <c r="B2986" s="73">
        <f t="shared" si="1"/>
        <v>42156</v>
      </c>
      <c r="C2986" s="74">
        <f>IF(NewCustomer="Yes", IF(COUNTIF($I$2:$I$11,B2986)&gt;0,0,WEEKDAY(B2986,2)),IF(COUNTIF($I$2:$I$21,B2986)&gt;0,0,WEEKDAY(B2986,2)))</f>
        <v>1</v>
      </c>
      <c r="D2986" s="74">
        <f t="shared" si="2"/>
        <v>3</v>
      </c>
      <c r="E2986" s="12">
        <f>IFERROR(VLOOKUP(A2986,'IDAR Meter Data'!$A:$B,2,1),"")</f>
        <v>137</v>
      </c>
      <c r="F2986" s="75">
        <f>IF(CECCZ="CZ03",'Outside Temp'!B2986,IF(CECCZ="CZ04",'Outside Temp'!B2987,IF(CECCZ="CZ12",'Outside Temp'!B2988, IF(CECCZ="CZ13",'Outside Temp'!B2989))))</f>
        <v>59</v>
      </c>
      <c r="G2986" s="12">
        <f t="shared" si="3"/>
        <v>1</v>
      </c>
    </row>
    <row r="2987" ht="15.75" customHeight="1">
      <c r="A2987" s="13">
        <v>42156.135416666664</v>
      </c>
      <c r="B2987" s="73">
        <f t="shared" si="1"/>
        <v>42156</v>
      </c>
      <c r="C2987" s="74">
        <f>IF(NewCustomer="Yes", IF(COUNTIF($I$2:$I$11,B2987)&gt;0,0,WEEKDAY(B2987,2)),IF(COUNTIF($I$2:$I$21,B2987)&gt;0,0,WEEKDAY(B2987,2)))</f>
        <v>1</v>
      </c>
      <c r="D2987" s="74">
        <f t="shared" si="2"/>
        <v>3</v>
      </c>
      <c r="E2987" s="12">
        <f>IFERROR(VLOOKUP(A2987,'IDAR Meter Data'!$A:$B,2,1),"")</f>
        <v>132</v>
      </c>
      <c r="F2987" s="75">
        <f>IF(CECCZ="CZ03",'Outside Temp'!B2987,IF(CECCZ="CZ04",'Outside Temp'!B2988,IF(CECCZ="CZ12",'Outside Temp'!B2989, IF(CECCZ="CZ13",'Outside Temp'!B2990))))</f>
        <v>59</v>
      </c>
      <c r="G2987" s="12">
        <f t="shared" si="3"/>
        <v>1</v>
      </c>
    </row>
    <row r="2988" ht="15.75" customHeight="1">
      <c r="A2988" s="13">
        <v>42156.145833333336</v>
      </c>
      <c r="B2988" s="73">
        <f t="shared" si="1"/>
        <v>42156</v>
      </c>
      <c r="C2988" s="74">
        <f>IF(NewCustomer="Yes", IF(COUNTIF($I$2:$I$11,B2988)&gt;0,0,WEEKDAY(B2988,2)),IF(COUNTIF($I$2:$I$21,B2988)&gt;0,0,WEEKDAY(B2988,2)))</f>
        <v>1</v>
      </c>
      <c r="D2988" s="74">
        <f t="shared" si="2"/>
        <v>3</v>
      </c>
      <c r="E2988" s="12">
        <f>IFERROR(VLOOKUP(A2988,'IDAR Meter Data'!$A:$B,2,1),"")</f>
        <v>133</v>
      </c>
      <c r="F2988" s="75">
        <f>IF(CECCZ="CZ03",'Outside Temp'!B2988,IF(CECCZ="CZ04",'Outside Temp'!B2989,IF(CECCZ="CZ12",'Outside Temp'!B2990, IF(CECCZ="CZ13",'Outside Temp'!B2991))))</f>
        <v>59</v>
      </c>
      <c r="G2988" s="12">
        <f t="shared" si="3"/>
        <v>1</v>
      </c>
    </row>
    <row r="2989" ht="15.75" customHeight="1">
      <c r="A2989" s="13">
        <v>42156.15625</v>
      </c>
      <c r="B2989" s="73">
        <f t="shared" si="1"/>
        <v>42156</v>
      </c>
      <c r="C2989" s="74">
        <f>IF(NewCustomer="Yes", IF(COUNTIF($I$2:$I$11,B2989)&gt;0,0,WEEKDAY(B2989,2)),IF(COUNTIF($I$2:$I$21,B2989)&gt;0,0,WEEKDAY(B2989,2)))</f>
        <v>1</v>
      </c>
      <c r="D2989" s="74">
        <f t="shared" si="2"/>
        <v>3</v>
      </c>
      <c r="E2989" s="12">
        <f>IFERROR(VLOOKUP(A2989,'IDAR Meter Data'!$A:$B,2,1),"")</f>
        <v>130</v>
      </c>
      <c r="F2989" s="75">
        <f>IF(CECCZ="CZ03",'Outside Temp'!B2989,IF(CECCZ="CZ04",'Outside Temp'!B2990,IF(CECCZ="CZ12",'Outside Temp'!B2991, IF(CECCZ="CZ13",'Outside Temp'!B2992))))</f>
        <v>59</v>
      </c>
      <c r="G2989" s="12">
        <f t="shared" si="3"/>
        <v>1</v>
      </c>
    </row>
    <row r="2990" ht="15.75" customHeight="1">
      <c r="A2990" s="13">
        <v>42156.166666666664</v>
      </c>
      <c r="B2990" s="73">
        <f t="shared" si="1"/>
        <v>42156</v>
      </c>
      <c r="C2990" s="74">
        <f>IF(NewCustomer="Yes", IF(COUNTIF($I$2:$I$11,B2990)&gt;0,0,WEEKDAY(B2990,2)),IF(COUNTIF($I$2:$I$21,B2990)&gt;0,0,WEEKDAY(B2990,2)))</f>
        <v>1</v>
      </c>
      <c r="D2990" s="74">
        <f t="shared" si="2"/>
        <v>4</v>
      </c>
      <c r="E2990" s="12">
        <f>IFERROR(VLOOKUP(A2990,'IDAR Meter Data'!$A:$B,2,1),"")</f>
        <v>132</v>
      </c>
      <c r="F2990" s="75">
        <f>IF(CECCZ="CZ03",'Outside Temp'!B2990,IF(CECCZ="CZ04",'Outside Temp'!B2991,IF(CECCZ="CZ12",'Outside Temp'!B2992, IF(CECCZ="CZ13",'Outside Temp'!B2993))))</f>
        <v>59</v>
      </c>
      <c r="G2990" s="12">
        <f t="shared" si="3"/>
        <v>1</v>
      </c>
    </row>
    <row r="2991" ht="15.75" customHeight="1">
      <c r="A2991" s="13">
        <v>42156.177083333336</v>
      </c>
      <c r="B2991" s="73">
        <f t="shared" si="1"/>
        <v>42156</v>
      </c>
      <c r="C2991" s="74">
        <f>IF(NewCustomer="Yes", IF(COUNTIF($I$2:$I$11,B2991)&gt;0,0,WEEKDAY(B2991,2)),IF(COUNTIF($I$2:$I$21,B2991)&gt;0,0,WEEKDAY(B2991,2)))</f>
        <v>1</v>
      </c>
      <c r="D2991" s="74">
        <f t="shared" si="2"/>
        <v>4</v>
      </c>
      <c r="E2991" s="12">
        <f>IFERROR(VLOOKUP(A2991,'IDAR Meter Data'!$A:$B,2,1),"")</f>
        <v>131</v>
      </c>
      <c r="F2991" s="75">
        <f>IF(CECCZ="CZ03",'Outside Temp'!B2991,IF(CECCZ="CZ04",'Outside Temp'!B2992,IF(CECCZ="CZ12",'Outside Temp'!B2993, IF(CECCZ="CZ13",'Outside Temp'!B2994))))</f>
        <v>59</v>
      </c>
      <c r="G2991" s="12">
        <f t="shared" si="3"/>
        <v>1</v>
      </c>
    </row>
    <row r="2992" ht="15.75" customHeight="1">
      <c r="A2992" s="13">
        <v>42156.1875</v>
      </c>
      <c r="B2992" s="73">
        <f t="shared" si="1"/>
        <v>42156</v>
      </c>
      <c r="C2992" s="74">
        <f>IF(NewCustomer="Yes", IF(COUNTIF($I$2:$I$11,B2992)&gt;0,0,WEEKDAY(B2992,2)),IF(COUNTIF($I$2:$I$21,B2992)&gt;0,0,WEEKDAY(B2992,2)))</f>
        <v>1</v>
      </c>
      <c r="D2992" s="74">
        <f t="shared" si="2"/>
        <v>4</v>
      </c>
      <c r="E2992" s="12">
        <f>IFERROR(VLOOKUP(A2992,'IDAR Meter Data'!$A:$B,2,1),"")</f>
        <v>130</v>
      </c>
      <c r="F2992" s="75">
        <f>IF(CECCZ="CZ03",'Outside Temp'!B2992,IF(CECCZ="CZ04",'Outside Temp'!B2993,IF(CECCZ="CZ12",'Outside Temp'!B2994, IF(CECCZ="CZ13",'Outside Temp'!B2995))))</f>
        <v>59</v>
      </c>
      <c r="G2992" s="12">
        <f t="shared" si="3"/>
        <v>1</v>
      </c>
    </row>
    <row r="2993" ht="15.75" customHeight="1">
      <c r="A2993" s="13">
        <v>42156.197916666664</v>
      </c>
      <c r="B2993" s="73">
        <f t="shared" si="1"/>
        <v>42156</v>
      </c>
      <c r="C2993" s="74">
        <f>IF(NewCustomer="Yes", IF(COUNTIF($I$2:$I$11,B2993)&gt;0,0,WEEKDAY(B2993,2)),IF(COUNTIF($I$2:$I$21,B2993)&gt;0,0,WEEKDAY(B2993,2)))</f>
        <v>1</v>
      </c>
      <c r="D2993" s="74">
        <f t="shared" si="2"/>
        <v>4</v>
      </c>
      <c r="E2993" s="12">
        <f>IFERROR(VLOOKUP(A2993,'IDAR Meter Data'!$A:$B,2,1),"")</f>
        <v>136</v>
      </c>
      <c r="F2993" s="75">
        <f>IF(CECCZ="CZ03",'Outside Temp'!B2993,IF(CECCZ="CZ04",'Outside Temp'!B2994,IF(CECCZ="CZ12",'Outside Temp'!B2995, IF(CECCZ="CZ13",'Outside Temp'!B2996))))</f>
        <v>59</v>
      </c>
      <c r="G2993" s="12">
        <f t="shared" si="3"/>
        <v>1</v>
      </c>
    </row>
    <row r="2994" ht="15.75" customHeight="1">
      <c r="A2994" s="13">
        <v>42156.208333333336</v>
      </c>
      <c r="B2994" s="73">
        <f t="shared" si="1"/>
        <v>42156</v>
      </c>
      <c r="C2994" s="74">
        <f>IF(NewCustomer="Yes", IF(COUNTIF($I$2:$I$11,B2994)&gt;0,0,WEEKDAY(B2994,2)),IF(COUNTIF($I$2:$I$21,B2994)&gt;0,0,WEEKDAY(B2994,2)))</f>
        <v>1</v>
      </c>
      <c r="D2994" s="74">
        <f t="shared" si="2"/>
        <v>5</v>
      </c>
      <c r="E2994" s="12">
        <f>IFERROR(VLOOKUP(A2994,'IDAR Meter Data'!$A:$B,2,1),"")</f>
        <v>130</v>
      </c>
      <c r="F2994" s="75">
        <f>IF(CECCZ="CZ03",'Outside Temp'!B2994,IF(CECCZ="CZ04",'Outside Temp'!B2995,IF(CECCZ="CZ12",'Outside Temp'!B2996, IF(CECCZ="CZ13",'Outside Temp'!B2997))))</f>
        <v>59</v>
      </c>
      <c r="G2994" s="12">
        <f t="shared" si="3"/>
        <v>1</v>
      </c>
    </row>
    <row r="2995" ht="15.75" customHeight="1">
      <c r="A2995" s="13">
        <v>42156.21875</v>
      </c>
      <c r="B2995" s="73">
        <f t="shared" si="1"/>
        <v>42156</v>
      </c>
      <c r="C2995" s="74">
        <f>IF(NewCustomer="Yes", IF(COUNTIF($I$2:$I$11,B2995)&gt;0,0,WEEKDAY(B2995,2)),IF(COUNTIF($I$2:$I$21,B2995)&gt;0,0,WEEKDAY(B2995,2)))</f>
        <v>1</v>
      </c>
      <c r="D2995" s="74">
        <f t="shared" si="2"/>
        <v>5</v>
      </c>
      <c r="E2995" s="12">
        <f>IFERROR(VLOOKUP(A2995,'IDAR Meter Data'!$A:$B,2,1),"")</f>
        <v>131</v>
      </c>
      <c r="F2995" s="75">
        <f>IF(CECCZ="CZ03",'Outside Temp'!B2995,IF(CECCZ="CZ04",'Outside Temp'!B2996,IF(CECCZ="CZ12",'Outside Temp'!B2997, IF(CECCZ="CZ13",'Outside Temp'!B2998))))</f>
        <v>59</v>
      </c>
      <c r="G2995" s="12">
        <f t="shared" si="3"/>
        <v>1</v>
      </c>
    </row>
    <row r="2996" ht="15.75" customHeight="1">
      <c r="A2996" s="13">
        <v>42156.229166666664</v>
      </c>
      <c r="B2996" s="73">
        <f t="shared" si="1"/>
        <v>42156</v>
      </c>
      <c r="C2996" s="74">
        <f>IF(NewCustomer="Yes", IF(COUNTIF($I$2:$I$11,B2996)&gt;0,0,WEEKDAY(B2996,2)),IF(COUNTIF($I$2:$I$21,B2996)&gt;0,0,WEEKDAY(B2996,2)))</f>
        <v>1</v>
      </c>
      <c r="D2996" s="74">
        <f t="shared" si="2"/>
        <v>5</v>
      </c>
      <c r="E2996" s="12">
        <f>IFERROR(VLOOKUP(A2996,'IDAR Meter Data'!$A:$B,2,1),"")</f>
        <v>131</v>
      </c>
      <c r="F2996" s="75">
        <f>IF(CECCZ="CZ03",'Outside Temp'!B2996,IF(CECCZ="CZ04",'Outside Temp'!B2997,IF(CECCZ="CZ12",'Outside Temp'!B2998, IF(CECCZ="CZ13",'Outside Temp'!B2999))))</f>
        <v>59</v>
      </c>
      <c r="G2996" s="12">
        <f t="shared" si="3"/>
        <v>1</v>
      </c>
    </row>
    <row r="2997" ht="15.75" customHeight="1">
      <c r="A2997" s="13">
        <v>42156.239583333336</v>
      </c>
      <c r="B2997" s="73">
        <f t="shared" si="1"/>
        <v>42156</v>
      </c>
      <c r="C2997" s="74">
        <f>IF(NewCustomer="Yes", IF(COUNTIF($I$2:$I$11,B2997)&gt;0,0,WEEKDAY(B2997,2)),IF(COUNTIF($I$2:$I$21,B2997)&gt;0,0,WEEKDAY(B2997,2)))</f>
        <v>1</v>
      </c>
      <c r="D2997" s="74">
        <f t="shared" si="2"/>
        <v>5</v>
      </c>
      <c r="E2997" s="12">
        <f>IFERROR(VLOOKUP(A2997,'IDAR Meter Data'!$A:$B,2,1),"")</f>
        <v>131</v>
      </c>
      <c r="F2997" s="75">
        <f>IF(CECCZ="CZ03",'Outside Temp'!B2997,IF(CECCZ="CZ04",'Outside Temp'!B2998,IF(CECCZ="CZ12",'Outside Temp'!B2999, IF(CECCZ="CZ13",'Outside Temp'!B3000))))</f>
        <v>59</v>
      </c>
      <c r="G2997" s="12">
        <f t="shared" si="3"/>
        <v>1</v>
      </c>
    </row>
    <row r="2998" ht="15.75" customHeight="1">
      <c r="A2998" s="13">
        <v>42156.25</v>
      </c>
      <c r="B2998" s="73">
        <f t="shared" si="1"/>
        <v>42156</v>
      </c>
      <c r="C2998" s="74">
        <f>IF(NewCustomer="Yes", IF(COUNTIF($I$2:$I$11,B2998)&gt;0,0,WEEKDAY(B2998,2)),IF(COUNTIF($I$2:$I$21,B2998)&gt;0,0,WEEKDAY(B2998,2)))</f>
        <v>1</v>
      </c>
      <c r="D2998" s="74">
        <f t="shared" si="2"/>
        <v>6</v>
      </c>
      <c r="E2998" s="12">
        <f>IFERROR(VLOOKUP(A2998,'IDAR Meter Data'!$A:$B,2,1),"")</f>
        <v>132</v>
      </c>
      <c r="F2998" s="75">
        <f>IF(CECCZ="CZ03",'Outside Temp'!B2998,IF(CECCZ="CZ04",'Outside Temp'!B2999,IF(CECCZ="CZ12",'Outside Temp'!B3000, IF(CECCZ="CZ13",'Outside Temp'!B3001))))</f>
        <v>59.06666667</v>
      </c>
      <c r="G2998" s="12">
        <f t="shared" si="3"/>
        <v>1</v>
      </c>
    </row>
    <row r="2999" ht="15.75" customHeight="1">
      <c r="A2999" s="13">
        <v>42156.260416666664</v>
      </c>
      <c r="B2999" s="73">
        <f t="shared" si="1"/>
        <v>42156</v>
      </c>
      <c r="C2999" s="74">
        <f>IF(NewCustomer="Yes", IF(COUNTIF($I$2:$I$11,B2999)&gt;0,0,WEEKDAY(B2999,2)),IF(COUNTIF($I$2:$I$21,B2999)&gt;0,0,WEEKDAY(B2999,2)))</f>
        <v>1</v>
      </c>
      <c r="D2999" s="74">
        <f t="shared" si="2"/>
        <v>6</v>
      </c>
      <c r="E2999" s="12">
        <f>IFERROR(VLOOKUP(A2999,'IDAR Meter Data'!$A:$B,2,1),"")</f>
        <v>131</v>
      </c>
      <c r="F2999" s="75">
        <f>IF(CECCZ="CZ03",'Outside Temp'!B2999,IF(CECCZ="CZ04",'Outside Temp'!B3000,IF(CECCZ="CZ12",'Outside Temp'!B3001, IF(CECCZ="CZ13",'Outside Temp'!B3002))))</f>
        <v>59.31666667</v>
      </c>
      <c r="G2999" s="12">
        <f t="shared" si="3"/>
        <v>1</v>
      </c>
    </row>
    <row r="3000" ht="15.75" customHeight="1">
      <c r="A3000" s="13">
        <v>42156.270833333336</v>
      </c>
      <c r="B3000" s="73">
        <f t="shared" si="1"/>
        <v>42156</v>
      </c>
      <c r="C3000" s="74">
        <f>IF(NewCustomer="Yes", IF(COUNTIF($I$2:$I$11,B3000)&gt;0,0,WEEKDAY(B3000,2)),IF(COUNTIF($I$2:$I$21,B3000)&gt;0,0,WEEKDAY(B3000,2)))</f>
        <v>1</v>
      </c>
      <c r="D3000" s="74">
        <f t="shared" si="2"/>
        <v>6</v>
      </c>
      <c r="E3000" s="12">
        <f>IFERROR(VLOOKUP(A3000,'IDAR Meter Data'!$A:$B,2,1),"")</f>
        <v>131</v>
      </c>
      <c r="F3000" s="75">
        <f>IF(CECCZ="CZ03",'Outside Temp'!B3000,IF(CECCZ="CZ04",'Outside Temp'!B3001,IF(CECCZ="CZ12",'Outside Temp'!B3002, IF(CECCZ="CZ13",'Outside Temp'!B3003))))</f>
        <v>59.56666667</v>
      </c>
      <c r="G3000" s="12">
        <f t="shared" si="3"/>
        <v>1</v>
      </c>
    </row>
    <row r="3001" ht="15.75" customHeight="1">
      <c r="A3001" s="13">
        <v>42156.28125</v>
      </c>
      <c r="B3001" s="73">
        <f t="shared" si="1"/>
        <v>42156</v>
      </c>
      <c r="C3001" s="74">
        <f>IF(NewCustomer="Yes", IF(COUNTIF($I$2:$I$11,B3001)&gt;0,0,WEEKDAY(B3001,2)),IF(COUNTIF($I$2:$I$21,B3001)&gt;0,0,WEEKDAY(B3001,2)))</f>
        <v>1</v>
      </c>
      <c r="D3001" s="74">
        <f t="shared" si="2"/>
        <v>6</v>
      </c>
      <c r="E3001" s="12">
        <f>IFERROR(VLOOKUP(A3001,'IDAR Meter Data'!$A:$B,2,1),"")</f>
        <v>132</v>
      </c>
      <c r="F3001" s="75">
        <f>IF(CECCZ="CZ03",'Outside Temp'!B3001,IF(CECCZ="CZ04",'Outside Temp'!B3002,IF(CECCZ="CZ12",'Outside Temp'!B3003, IF(CECCZ="CZ13",'Outside Temp'!B3004))))</f>
        <v>59.81666667</v>
      </c>
      <c r="G3001" s="12">
        <f t="shared" si="3"/>
        <v>1</v>
      </c>
    </row>
    <row r="3002" ht="15.75" customHeight="1">
      <c r="A3002" s="13">
        <v>42156.291666666664</v>
      </c>
      <c r="B3002" s="73">
        <f t="shared" si="1"/>
        <v>42156</v>
      </c>
      <c r="C3002" s="74">
        <f>IF(NewCustomer="Yes", IF(COUNTIF($I$2:$I$11,B3002)&gt;0,0,WEEKDAY(B3002,2)),IF(COUNTIF($I$2:$I$21,B3002)&gt;0,0,WEEKDAY(B3002,2)))</f>
        <v>1</v>
      </c>
      <c r="D3002" s="74">
        <f t="shared" si="2"/>
        <v>7</v>
      </c>
      <c r="E3002" s="12">
        <f>IFERROR(VLOOKUP(A3002,'IDAR Meter Data'!$A:$B,2,1),"")</f>
        <v>132</v>
      </c>
      <c r="F3002" s="75">
        <f>IF(CECCZ="CZ03",'Outside Temp'!B3002,IF(CECCZ="CZ04",'Outside Temp'!B3003,IF(CECCZ="CZ12",'Outside Temp'!B3004, IF(CECCZ="CZ13",'Outside Temp'!B3005))))</f>
        <v>60.13333333</v>
      </c>
      <c r="G3002" s="12">
        <f t="shared" si="3"/>
        <v>1</v>
      </c>
    </row>
    <row r="3003" ht="15.75" customHeight="1">
      <c r="A3003" s="13">
        <v>42156.302083333336</v>
      </c>
      <c r="B3003" s="73">
        <f t="shared" si="1"/>
        <v>42156</v>
      </c>
      <c r="C3003" s="74">
        <f>IF(NewCustomer="Yes", IF(COUNTIF($I$2:$I$11,B3003)&gt;0,0,WEEKDAY(B3003,2)),IF(COUNTIF($I$2:$I$21,B3003)&gt;0,0,WEEKDAY(B3003,2)))</f>
        <v>1</v>
      </c>
      <c r="D3003" s="74">
        <f t="shared" si="2"/>
        <v>7</v>
      </c>
      <c r="E3003" s="12">
        <f>IFERROR(VLOOKUP(A3003,'IDAR Meter Data'!$A:$B,2,1),"")</f>
        <v>135</v>
      </c>
      <c r="F3003" s="75">
        <f>IF(CECCZ="CZ03",'Outside Temp'!B3003,IF(CECCZ="CZ04",'Outside Temp'!B3004,IF(CECCZ="CZ12",'Outside Temp'!B3005, IF(CECCZ="CZ13",'Outside Temp'!B3006))))</f>
        <v>60.63333333</v>
      </c>
      <c r="G3003" s="12">
        <f t="shared" si="3"/>
        <v>1</v>
      </c>
    </row>
    <row r="3004" ht="15.75" customHeight="1">
      <c r="A3004" s="13">
        <v>42156.3125</v>
      </c>
      <c r="B3004" s="73">
        <f t="shared" si="1"/>
        <v>42156</v>
      </c>
      <c r="C3004" s="74">
        <f>IF(NewCustomer="Yes", IF(COUNTIF($I$2:$I$11,B3004)&gt;0,0,WEEKDAY(B3004,2)),IF(COUNTIF($I$2:$I$21,B3004)&gt;0,0,WEEKDAY(B3004,2)))</f>
        <v>1</v>
      </c>
      <c r="D3004" s="74">
        <f t="shared" si="2"/>
        <v>7</v>
      </c>
      <c r="E3004" s="12">
        <f>IFERROR(VLOOKUP(A3004,'IDAR Meter Data'!$A:$B,2,1),"")</f>
        <v>127</v>
      </c>
      <c r="F3004" s="75">
        <f>IF(CECCZ="CZ03",'Outside Temp'!B3004,IF(CECCZ="CZ04",'Outside Temp'!B3005,IF(CECCZ="CZ12",'Outside Temp'!B3006, IF(CECCZ="CZ13",'Outside Temp'!B3007))))</f>
        <v>61.13333333</v>
      </c>
      <c r="G3004" s="12">
        <f t="shared" si="3"/>
        <v>1</v>
      </c>
    </row>
    <row r="3005" ht="15.75" customHeight="1">
      <c r="A3005" s="13">
        <v>42156.322916666664</v>
      </c>
      <c r="B3005" s="73">
        <f t="shared" si="1"/>
        <v>42156</v>
      </c>
      <c r="C3005" s="74">
        <f>IF(NewCustomer="Yes", IF(COUNTIF($I$2:$I$11,B3005)&gt;0,0,WEEKDAY(B3005,2)),IF(COUNTIF($I$2:$I$21,B3005)&gt;0,0,WEEKDAY(B3005,2)))</f>
        <v>1</v>
      </c>
      <c r="D3005" s="74">
        <f t="shared" si="2"/>
        <v>7</v>
      </c>
      <c r="E3005" s="12">
        <f>IFERROR(VLOOKUP(A3005,'IDAR Meter Data'!$A:$B,2,1),"")</f>
        <v>133</v>
      </c>
      <c r="F3005" s="75">
        <f>IF(CECCZ="CZ03",'Outside Temp'!B3005,IF(CECCZ="CZ04",'Outside Temp'!B3006,IF(CECCZ="CZ12",'Outside Temp'!B3007, IF(CECCZ="CZ13",'Outside Temp'!B3008))))</f>
        <v>61.63333333</v>
      </c>
      <c r="G3005" s="12">
        <f t="shared" si="3"/>
        <v>1</v>
      </c>
    </row>
    <row r="3006" ht="15.75" customHeight="1">
      <c r="A3006" s="13">
        <v>42156.333333333336</v>
      </c>
      <c r="B3006" s="73">
        <f t="shared" si="1"/>
        <v>42156</v>
      </c>
      <c r="C3006" s="74">
        <f>IF(NewCustomer="Yes", IF(COUNTIF($I$2:$I$11,B3006)&gt;0,0,WEEKDAY(B3006,2)),IF(COUNTIF($I$2:$I$21,B3006)&gt;0,0,WEEKDAY(B3006,2)))</f>
        <v>1</v>
      </c>
      <c r="D3006" s="74">
        <f t="shared" si="2"/>
        <v>8</v>
      </c>
      <c r="E3006" s="12">
        <f>IFERROR(VLOOKUP(A3006,'IDAR Meter Data'!$A:$B,2,1),"")</f>
        <v>137</v>
      </c>
      <c r="F3006" s="75">
        <f>IF(CECCZ="CZ03",'Outside Temp'!B3006,IF(CECCZ="CZ04",'Outside Temp'!B3007,IF(CECCZ="CZ12",'Outside Temp'!B3008, IF(CECCZ="CZ13",'Outside Temp'!B3009))))</f>
        <v>62.13333333</v>
      </c>
      <c r="G3006" s="12">
        <f t="shared" si="3"/>
        <v>1</v>
      </c>
    </row>
    <row r="3007" ht="15.75" customHeight="1">
      <c r="A3007" s="13">
        <v>42156.34375</v>
      </c>
      <c r="B3007" s="73">
        <f t="shared" si="1"/>
        <v>42156</v>
      </c>
      <c r="C3007" s="74">
        <f>IF(NewCustomer="Yes", IF(COUNTIF($I$2:$I$11,B3007)&gt;0,0,WEEKDAY(B3007,2)),IF(COUNTIF($I$2:$I$21,B3007)&gt;0,0,WEEKDAY(B3007,2)))</f>
        <v>1</v>
      </c>
      <c r="D3007" s="74">
        <f t="shared" si="2"/>
        <v>8</v>
      </c>
      <c r="E3007" s="12">
        <f>IFERROR(VLOOKUP(A3007,'IDAR Meter Data'!$A:$B,2,1),"")</f>
        <v>144</v>
      </c>
      <c r="F3007" s="75">
        <f>IF(CECCZ="CZ03",'Outside Temp'!B3007,IF(CECCZ="CZ04",'Outside Temp'!B3008,IF(CECCZ="CZ12",'Outside Temp'!B3009, IF(CECCZ="CZ13",'Outside Temp'!B3010))))</f>
        <v>62.63333333</v>
      </c>
      <c r="G3007" s="12">
        <f t="shared" si="3"/>
        <v>1</v>
      </c>
    </row>
    <row r="3008" ht="15.75" customHeight="1">
      <c r="A3008" s="13">
        <v>42156.354166666664</v>
      </c>
      <c r="B3008" s="73">
        <f t="shared" si="1"/>
        <v>42156</v>
      </c>
      <c r="C3008" s="74">
        <f>IF(NewCustomer="Yes", IF(COUNTIF($I$2:$I$11,B3008)&gt;0,0,WEEKDAY(B3008,2)),IF(COUNTIF($I$2:$I$21,B3008)&gt;0,0,WEEKDAY(B3008,2)))</f>
        <v>1</v>
      </c>
      <c r="D3008" s="74">
        <f t="shared" si="2"/>
        <v>8</v>
      </c>
      <c r="E3008" s="12">
        <f>IFERROR(VLOOKUP(A3008,'IDAR Meter Data'!$A:$B,2,1),"")</f>
        <v>151</v>
      </c>
      <c r="F3008" s="75">
        <f>IF(CECCZ="CZ03",'Outside Temp'!B3008,IF(CECCZ="CZ04",'Outside Temp'!B3009,IF(CECCZ="CZ12",'Outside Temp'!B3010, IF(CECCZ="CZ13",'Outside Temp'!B3011))))</f>
        <v>63.13333333</v>
      </c>
      <c r="G3008" s="12">
        <f t="shared" si="3"/>
        <v>1</v>
      </c>
    </row>
    <row r="3009" ht="15.75" customHeight="1">
      <c r="A3009" s="13">
        <v>42156.364583333336</v>
      </c>
      <c r="B3009" s="73">
        <f t="shared" si="1"/>
        <v>42156</v>
      </c>
      <c r="C3009" s="74">
        <f>IF(NewCustomer="Yes", IF(COUNTIF($I$2:$I$11,B3009)&gt;0,0,WEEKDAY(B3009,2)),IF(COUNTIF($I$2:$I$21,B3009)&gt;0,0,WEEKDAY(B3009,2)))</f>
        <v>1</v>
      </c>
      <c r="D3009" s="74">
        <f t="shared" si="2"/>
        <v>8</v>
      </c>
      <c r="E3009" s="12">
        <f>IFERROR(VLOOKUP(A3009,'IDAR Meter Data'!$A:$B,2,1),"")</f>
        <v>164</v>
      </c>
      <c r="F3009" s="75">
        <f>IF(CECCZ="CZ03",'Outside Temp'!B3009,IF(CECCZ="CZ04",'Outside Temp'!B3010,IF(CECCZ="CZ12",'Outside Temp'!B3011, IF(CECCZ="CZ13",'Outside Temp'!B3012))))</f>
        <v>63.63333333</v>
      </c>
      <c r="G3009" s="12">
        <f t="shared" si="3"/>
        <v>1</v>
      </c>
    </row>
    <row r="3010" ht="15.75" customHeight="1">
      <c r="A3010" s="13">
        <v>42156.375</v>
      </c>
      <c r="B3010" s="73">
        <f t="shared" si="1"/>
        <v>42156</v>
      </c>
      <c r="C3010" s="74">
        <f>IF(NewCustomer="Yes", IF(COUNTIF($I$2:$I$11,B3010)&gt;0,0,WEEKDAY(B3010,2)),IF(COUNTIF($I$2:$I$21,B3010)&gt;0,0,WEEKDAY(B3010,2)))</f>
        <v>1</v>
      </c>
      <c r="D3010" s="74">
        <f t="shared" si="2"/>
        <v>9</v>
      </c>
      <c r="E3010" s="12">
        <f>IFERROR(VLOOKUP(A3010,'IDAR Meter Data'!$A:$B,2,1),"")</f>
        <v>190</v>
      </c>
      <c r="F3010" s="75">
        <f>IF(CECCZ="CZ03",'Outside Temp'!B3010,IF(CECCZ="CZ04",'Outside Temp'!B3011,IF(CECCZ="CZ12",'Outside Temp'!B3012, IF(CECCZ="CZ13",'Outside Temp'!B3013))))</f>
        <v>64</v>
      </c>
      <c r="G3010" s="12">
        <f t="shared" si="3"/>
        <v>1</v>
      </c>
    </row>
    <row r="3011" ht="15.75" customHeight="1">
      <c r="A3011" s="13">
        <v>42156.385416666664</v>
      </c>
      <c r="B3011" s="73">
        <f t="shared" si="1"/>
        <v>42156</v>
      </c>
      <c r="C3011" s="74">
        <f>IF(NewCustomer="Yes", IF(COUNTIF($I$2:$I$11,B3011)&gt;0,0,WEEKDAY(B3011,2)),IF(COUNTIF($I$2:$I$21,B3011)&gt;0,0,WEEKDAY(B3011,2)))</f>
        <v>1</v>
      </c>
      <c r="D3011" s="74">
        <f t="shared" si="2"/>
        <v>9</v>
      </c>
      <c r="E3011" s="12">
        <f>IFERROR(VLOOKUP(A3011,'IDAR Meter Data'!$A:$B,2,1),"")</f>
        <v>189</v>
      </c>
      <c r="F3011" s="75">
        <f>IF(CECCZ="CZ03",'Outside Temp'!B3011,IF(CECCZ="CZ04",'Outside Temp'!B3012,IF(CECCZ="CZ12",'Outside Temp'!B3013, IF(CECCZ="CZ13",'Outside Temp'!B3014))))</f>
        <v>64</v>
      </c>
      <c r="G3011" s="12">
        <f t="shared" si="3"/>
        <v>1</v>
      </c>
    </row>
    <row r="3012" ht="15.75" customHeight="1">
      <c r="A3012" s="13">
        <v>42156.395833333336</v>
      </c>
      <c r="B3012" s="73">
        <f t="shared" si="1"/>
        <v>42156</v>
      </c>
      <c r="C3012" s="74">
        <f>IF(NewCustomer="Yes", IF(COUNTIF($I$2:$I$11,B3012)&gt;0,0,WEEKDAY(B3012,2)),IF(COUNTIF($I$2:$I$21,B3012)&gt;0,0,WEEKDAY(B3012,2)))</f>
        <v>1</v>
      </c>
      <c r="D3012" s="74">
        <f t="shared" si="2"/>
        <v>9</v>
      </c>
      <c r="E3012" s="12">
        <f>IFERROR(VLOOKUP(A3012,'IDAR Meter Data'!$A:$B,2,1),"")</f>
        <v>191</v>
      </c>
      <c r="F3012" s="75">
        <f>IF(CECCZ="CZ03",'Outside Temp'!B3012,IF(CECCZ="CZ04",'Outside Temp'!B3013,IF(CECCZ="CZ12",'Outside Temp'!B3014, IF(CECCZ="CZ13",'Outside Temp'!B3015))))</f>
        <v>64.5</v>
      </c>
      <c r="G3012" s="12">
        <f t="shared" si="3"/>
        <v>1</v>
      </c>
    </row>
    <row r="3013" ht="15.75" customHeight="1">
      <c r="A3013" s="13">
        <v>42156.40625</v>
      </c>
      <c r="B3013" s="73">
        <f t="shared" si="1"/>
        <v>42156</v>
      </c>
      <c r="C3013" s="74">
        <f>IF(NewCustomer="Yes", IF(COUNTIF($I$2:$I$11,B3013)&gt;0,0,WEEKDAY(B3013,2)),IF(COUNTIF($I$2:$I$21,B3013)&gt;0,0,WEEKDAY(B3013,2)))</f>
        <v>1</v>
      </c>
      <c r="D3013" s="74">
        <f t="shared" si="2"/>
        <v>9</v>
      </c>
      <c r="E3013" s="12">
        <f>IFERROR(VLOOKUP(A3013,'IDAR Meter Data'!$A:$B,2,1),"")</f>
        <v>196</v>
      </c>
      <c r="F3013" s="75">
        <f>IF(CECCZ="CZ03",'Outside Temp'!B3013,IF(CECCZ="CZ04",'Outside Temp'!B3014,IF(CECCZ="CZ12",'Outside Temp'!B3015, IF(CECCZ="CZ13",'Outside Temp'!B3016))))</f>
        <v>65.4375</v>
      </c>
      <c r="G3013" s="12">
        <f t="shared" si="3"/>
        <v>2</v>
      </c>
    </row>
    <row r="3014" ht="15.75" customHeight="1">
      <c r="A3014" s="13">
        <v>42156.416666666664</v>
      </c>
      <c r="B3014" s="73">
        <f t="shared" si="1"/>
        <v>42156</v>
      </c>
      <c r="C3014" s="74">
        <f>IF(NewCustomer="Yes", IF(COUNTIF($I$2:$I$11,B3014)&gt;0,0,WEEKDAY(B3014,2)),IF(COUNTIF($I$2:$I$21,B3014)&gt;0,0,WEEKDAY(B3014,2)))</f>
        <v>1</v>
      </c>
      <c r="D3014" s="74">
        <f t="shared" si="2"/>
        <v>10</v>
      </c>
      <c r="E3014" s="12">
        <f>IFERROR(VLOOKUP(A3014,'IDAR Meter Data'!$A:$B,2,1),"")</f>
        <v>188</v>
      </c>
      <c r="F3014" s="75">
        <f>IF(CECCZ="CZ03",'Outside Temp'!B3014,IF(CECCZ="CZ04",'Outside Temp'!B3015,IF(CECCZ="CZ12",'Outside Temp'!B3016, IF(CECCZ="CZ13",'Outside Temp'!B3017))))</f>
        <v>65.06666667</v>
      </c>
      <c r="G3014" s="12">
        <f t="shared" si="3"/>
        <v>2</v>
      </c>
    </row>
    <row r="3015" ht="15.75" customHeight="1">
      <c r="A3015" s="13">
        <v>42156.427083333336</v>
      </c>
      <c r="B3015" s="73">
        <f t="shared" si="1"/>
        <v>42156</v>
      </c>
      <c r="C3015" s="74">
        <f>IF(NewCustomer="Yes", IF(COUNTIF($I$2:$I$11,B3015)&gt;0,0,WEEKDAY(B3015,2)),IF(COUNTIF($I$2:$I$21,B3015)&gt;0,0,WEEKDAY(B3015,2)))</f>
        <v>1</v>
      </c>
      <c r="D3015" s="74">
        <f t="shared" si="2"/>
        <v>10</v>
      </c>
      <c r="E3015" s="12">
        <f>IFERROR(VLOOKUP(A3015,'IDAR Meter Data'!$A:$B,2,1),"")</f>
        <v>194</v>
      </c>
      <c r="F3015" s="75">
        <f>IF(CECCZ="CZ03",'Outside Temp'!B3015,IF(CECCZ="CZ04",'Outside Temp'!B3016,IF(CECCZ="CZ12",'Outside Temp'!B3017, IF(CECCZ="CZ13",'Outside Temp'!B3018))))</f>
        <v>65.31666667</v>
      </c>
      <c r="G3015" s="12">
        <f t="shared" si="3"/>
        <v>2</v>
      </c>
    </row>
    <row r="3016" ht="15.75" customHeight="1">
      <c r="A3016" s="13">
        <v>42156.4375</v>
      </c>
      <c r="B3016" s="73">
        <f t="shared" si="1"/>
        <v>42156</v>
      </c>
      <c r="C3016" s="74">
        <f>IF(NewCustomer="Yes", IF(COUNTIF($I$2:$I$11,B3016)&gt;0,0,WEEKDAY(B3016,2)),IF(COUNTIF($I$2:$I$21,B3016)&gt;0,0,WEEKDAY(B3016,2)))</f>
        <v>1</v>
      </c>
      <c r="D3016" s="74">
        <f t="shared" si="2"/>
        <v>10</v>
      </c>
      <c r="E3016" s="12">
        <f>IFERROR(VLOOKUP(A3016,'IDAR Meter Data'!$A:$B,2,1),"")</f>
        <v>195</v>
      </c>
      <c r="F3016" s="75">
        <f>IF(CECCZ="CZ03",'Outside Temp'!B3016,IF(CECCZ="CZ04",'Outside Temp'!B3017,IF(CECCZ="CZ12",'Outside Temp'!B3018, IF(CECCZ="CZ13",'Outside Temp'!B3019))))</f>
        <v>65.56666667</v>
      </c>
      <c r="G3016" s="12">
        <f t="shared" si="3"/>
        <v>2</v>
      </c>
    </row>
    <row r="3017" ht="15.75" customHeight="1">
      <c r="A3017" s="13">
        <v>42156.447916666664</v>
      </c>
      <c r="B3017" s="73">
        <f t="shared" si="1"/>
        <v>42156</v>
      </c>
      <c r="C3017" s="74">
        <f>IF(NewCustomer="Yes", IF(COUNTIF($I$2:$I$11,B3017)&gt;0,0,WEEKDAY(B3017,2)),IF(COUNTIF($I$2:$I$21,B3017)&gt;0,0,WEEKDAY(B3017,2)))</f>
        <v>1</v>
      </c>
      <c r="D3017" s="74">
        <f t="shared" si="2"/>
        <v>10</v>
      </c>
      <c r="E3017" s="12">
        <f>IFERROR(VLOOKUP(A3017,'IDAR Meter Data'!$A:$B,2,1),"")</f>
        <v>192</v>
      </c>
      <c r="F3017" s="75">
        <f>IF(CECCZ="CZ03",'Outside Temp'!B3017,IF(CECCZ="CZ04",'Outside Temp'!B3018,IF(CECCZ="CZ12",'Outside Temp'!B3019, IF(CECCZ="CZ13",'Outside Temp'!B3020))))</f>
        <v>65.81666667</v>
      </c>
      <c r="G3017" s="12">
        <f t="shared" si="3"/>
        <v>2</v>
      </c>
    </row>
    <row r="3018" ht="15.75" customHeight="1">
      <c r="A3018" s="13">
        <v>42156.458333333336</v>
      </c>
      <c r="B3018" s="73">
        <f t="shared" si="1"/>
        <v>42156</v>
      </c>
      <c r="C3018" s="74">
        <f>IF(NewCustomer="Yes", IF(COUNTIF($I$2:$I$11,B3018)&gt;0,0,WEEKDAY(B3018,2)),IF(COUNTIF($I$2:$I$21,B3018)&gt;0,0,WEEKDAY(B3018,2)))</f>
        <v>1</v>
      </c>
      <c r="D3018" s="74">
        <f t="shared" si="2"/>
        <v>11</v>
      </c>
      <c r="E3018" s="12">
        <f>IFERROR(VLOOKUP(A3018,'IDAR Meter Data'!$A:$B,2,1),"")</f>
        <v>202</v>
      </c>
      <c r="F3018" s="75">
        <f>IF(CECCZ="CZ03",'Outside Temp'!B3018,IF(CECCZ="CZ04",'Outside Temp'!B3019,IF(CECCZ="CZ12",'Outside Temp'!B3020, IF(CECCZ="CZ13",'Outside Temp'!B3021))))</f>
        <v>66.26666667</v>
      </c>
      <c r="G3018" s="12">
        <f t="shared" si="3"/>
        <v>2</v>
      </c>
    </row>
    <row r="3019" ht="15.75" customHeight="1">
      <c r="A3019" s="13">
        <v>42156.46875</v>
      </c>
      <c r="B3019" s="73">
        <f t="shared" si="1"/>
        <v>42156</v>
      </c>
      <c r="C3019" s="74">
        <f>IF(NewCustomer="Yes", IF(COUNTIF($I$2:$I$11,B3019)&gt;0,0,WEEKDAY(B3019,2)),IF(COUNTIF($I$2:$I$21,B3019)&gt;0,0,WEEKDAY(B3019,2)))</f>
        <v>1</v>
      </c>
      <c r="D3019" s="74">
        <f t="shared" si="2"/>
        <v>11</v>
      </c>
      <c r="E3019" s="12">
        <f>IFERROR(VLOOKUP(A3019,'IDAR Meter Data'!$A:$B,2,1),"")</f>
        <v>194</v>
      </c>
      <c r="F3019" s="75">
        <f>IF(CECCZ="CZ03",'Outside Temp'!B3019,IF(CECCZ="CZ04",'Outside Temp'!B3020,IF(CECCZ="CZ12",'Outside Temp'!B3021, IF(CECCZ="CZ13",'Outside Temp'!B3022))))</f>
        <v>67.26666667</v>
      </c>
      <c r="G3019" s="12">
        <f t="shared" si="3"/>
        <v>2</v>
      </c>
    </row>
    <row r="3020" ht="15.75" customHeight="1">
      <c r="A3020" s="13">
        <v>42156.479166666664</v>
      </c>
      <c r="B3020" s="73">
        <f t="shared" si="1"/>
        <v>42156</v>
      </c>
      <c r="C3020" s="74">
        <f>IF(NewCustomer="Yes", IF(COUNTIF($I$2:$I$11,B3020)&gt;0,0,WEEKDAY(B3020,2)),IF(COUNTIF($I$2:$I$21,B3020)&gt;0,0,WEEKDAY(B3020,2)))</f>
        <v>1</v>
      </c>
      <c r="D3020" s="74">
        <f t="shared" si="2"/>
        <v>11</v>
      </c>
      <c r="E3020" s="12">
        <f>IFERROR(VLOOKUP(A3020,'IDAR Meter Data'!$A:$B,2,1),"")</f>
        <v>197</v>
      </c>
      <c r="F3020" s="75">
        <f>IF(CECCZ="CZ03",'Outside Temp'!B3020,IF(CECCZ="CZ04",'Outside Temp'!B3021,IF(CECCZ="CZ12",'Outside Temp'!B3022, IF(CECCZ="CZ13",'Outside Temp'!B3023))))</f>
        <v>68.26666667</v>
      </c>
      <c r="G3020" s="12">
        <f t="shared" si="3"/>
        <v>2</v>
      </c>
    </row>
    <row r="3021" ht="15.75" customHeight="1">
      <c r="A3021" s="13">
        <v>42156.489583333336</v>
      </c>
      <c r="B3021" s="73">
        <f t="shared" si="1"/>
        <v>42156</v>
      </c>
      <c r="C3021" s="74">
        <f>IF(NewCustomer="Yes", IF(COUNTIF($I$2:$I$11,B3021)&gt;0,0,WEEKDAY(B3021,2)),IF(COUNTIF($I$2:$I$21,B3021)&gt;0,0,WEEKDAY(B3021,2)))</f>
        <v>1</v>
      </c>
      <c r="D3021" s="74">
        <f t="shared" si="2"/>
        <v>11</v>
      </c>
      <c r="E3021" s="12">
        <f>IFERROR(VLOOKUP(A3021,'IDAR Meter Data'!$A:$B,2,1),"")</f>
        <v>193</v>
      </c>
      <c r="F3021" s="75">
        <f>IF(CECCZ="CZ03",'Outside Temp'!B3021,IF(CECCZ="CZ04",'Outside Temp'!B3022,IF(CECCZ="CZ12",'Outside Temp'!B3023, IF(CECCZ="CZ13",'Outside Temp'!B3024))))</f>
        <v>69.26666667</v>
      </c>
      <c r="G3021" s="12">
        <f t="shared" si="3"/>
        <v>2</v>
      </c>
    </row>
    <row r="3022" ht="15.75" customHeight="1">
      <c r="A3022" s="13">
        <v>42156.5</v>
      </c>
      <c r="B3022" s="73">
        <f t="shared" si="1"/>
        <v>42156</v>
      </c>
      <c r="C3022" s="74">
        <f>IF(NewCustomer="Yes", IF(COUNTIF($I$2:$I$11,B3022)&gt;0,0,WEEKDAY(B3022,2)),IF(COUNTIF($I$2:$I$21,B3022)&gt;0,0,WEEKDAY(B3022,2)))</f>
        <v>1</v>
      </c>
      <c r="D3022" s="74">
        <f t="shared" si="2"/>
        <v>12</v>
      </c>
      <c r="E3022" s="12">
        <f>IFERROR(VLOOKUP(A3022,'IDAR Meter Data'!$A:$B,2,1),"")</f>
        <v>206</v>
      </c>
      <c r="F3022" s="75">
        <f>IF(CECCZ="CZ03",'Outside Temp'!B3022,IF(CECCZ="CZ04",'Outside Temp'!B3023,IF(CECCZ="CZ12",'Outside Temp'!B3024, IF(CECCZ="CZ13",'Outside Temp'!B3025))))</f>
        <v>70.06666667</v>
      </c>
      <c r="G3022" s="12">
        <f t="shared" si="3"/>
        <v>3</v>
      </c>
    </row>
    <row r="3023" ht="15.75" customHeight="1">
      <c r="A3023" s="13">
        <v>42156.510416666664</v>
      </c>
      <c r="B3023" s="73">
        <f t="shared" si="1"/>
        <v>42156</v>
      </c>
      <c r="C3023" s="74">
        <f>IF(NewCustomer="Yes", IF(COUNTIF($I$2:$I$11,B3023)&gt;0,0,WEEKDAY(B3023,2)),IF(COUNTIF($I$2:$I$21,B3023)&gt;0,0,WEEKDAY(B3023,2)))</f>
        <v>1</v>
      </c>
      <c r="D3023" s="74">
        <f t="shared" si="2"/>
        <v>12</v>
      </c>
      <c r="E3023" s="12">
        <f>IFERROR(VLOOKUP(A3023,'IDAR Meter Data'!$A:$B,2,1),"")</f>
        <v>195</v>
      </c>
      <c r="F3023" s="75">
        <f>IF(CECCZ="CZ03",'Outside Temp'!B3023,IF(CECCZ="CZ04",'Outside Temp'!B3024,IF(CECCZ="CZ12",'Outside Temp'!B3025, IF(CECCZ="CZ13",'Outside Temp'!B3026))))</f>
        <v>70.31666667</v>
      </c>
      <c r="G3023" s="12">
        <f t="shared" si="3"/>
        <v>3</v>
      </c>
    </row>
    <row r="3024" ht="15.75" customHeight="1">
      <c r="A3024" s="13">
        <v>42156.520833333336</v>
      </c>
      <c r="B3024" s="73">
        <f t="shared" si="1"/>
        <v>42156</v>
      </c>
      <c r="C3024" s="74">
        <f>IF(NewCustomer="Yes", IF(COUNTIF($I$2:$I$11,B3024)&gt;0,0,WEEKDAY(B3024,2)),IF(COUNTIF($I$2:$I$21,B3024)&gt;0,0,WEEKDAY(B3024,2)))</f>
        <v>1</v>
      </c>
      <c r="D3024" s="74">
        <f t="shared" si="2"/>
        <v>12</v>
      </c>
      <c r="E3024" s="12">
        <f>IFERROR(VLOOKUP(A3024,'IDAR Meter Data'!$A:$B,2,1),"")</f>
        <v>197</v>
      </c>
      <c r="F3024" s="75">
        <f>IF(CECCZ="CZ03",'Outside Temp'!B3024,IF(CECCZ="CZ04",'Outside Temp'!B3025,IF(CECCZ="CZ12",'Outside Temp'!B3026, IF(CECCZ="CZ13",'Outside Temp'!B3027))))</f>
        <v>70.56666667</v>
      </c>
      <c r="G3024" s="12">
        <f t="shared" si="3"/>
        <v>3</v>
      </c>
    </row>
    <row r="3025" ht="15.75" customHeight="1">
      <c r="A3025" s="13">
        <v>42156.53125</v>
      </c>
      <c r="B3025" s="73">
        <f t="shared" si="1"/>
        <v>42156</v>
      </c>
      <c r="C3025" s="74">
        <f>IF(NewCustomer="Yes", IF(COUNTIF($I$2:$I$11,B3025)&gt;0,0,WEEKDAY(B3025,2)),IF(COUNTIF($I$2:$I$21,B3025)&gt;0,0,WEEKDAY(B3025,2)))</f>
        <v>1</v>
      </c>
      <c r="D3025" s="74">
        <f t="shared" si="2"/>
        <v>12</v>
      </c>
      <c r="E3025" s="12">
        <f>IFERROR(VLOOKUP(A3025,'IDAR Meter Data'!$A:$B,2,1),"")</f>
        <v>197</v>
      </c>
      <c r="F3025" s="75">
        <f>IF(CECCZ="CZ03",'Outside Temp'!B3025,IF(CECCZ="CZ04",'Outside Temp'!B3026,IF(CECCZ="CZ12",'Outside Temp'!B3027, IF(CECCZ="CZ13",'Outside Temp'!B3028))))</f>
        <v>70.81666667</v>
      </c>
      <c r="G3025" s="12">
        <f t="shared" si="3"/>
        <v>3</v>
      </c>
    </row>
    <row r="3026" ht="15.75" customHeight="1">
      <c r="A3026" s="13">
        <v>42156.541666666664</v>
      </c>
      <c r="B3026" s="73">
        <f t="shared" si="1"/>
        <v>42156</v>
      </c>
      <c r="C3026" s="74">
        <f>IF(NewCustomer="Yes", IF(COUNTIF($I$2:$I$11,B3026)&gt;0,0,WEEKDAY(B3026,2)),IF(COUNTIF($I$2:$I$21,B3026)&gt;0,0,WEEKDAY(B3026,2)))</f>
        <v>1</v>
      </c>
      <c r="D3026" s="74">
        <f t="shared" si="2"/>
        <v>13</v>
      </c>
      <c r="E3026" s="12">
        <f>IFERROR(VLOOKUP(A3026,'IDAR Meter Data'!$A:$B,2,1),"")</f>
        <v>199</v>
      </c>
      <c r="F3026" s="75">
        <f>IF(CECCZ="CZ03",'Outside Temp'!B3026,IF(CECCZ="CZ04",'Outside Temp'!B3027,IF(CECCZ="CZ12",'Outside Temp'!B3028, IF(CECCZ="CZ13",'Outside Temp'!B3029))))</f>
        <v>71.06666667</v>
      </c>
      <c r="G3026" s="12">
        <f t="shared" si="3"/>
        <v>3</v>
      </c>
    </row>
    <row r="3027" ht="15.75" customHeight="1">
      <c r="A3027" s="13">
        <v>42156.552083333336</v>
      </c>
      <c r="B3027" s="73">
        <f t="shared" si="1"/>
        <v>42156</v>
      </c>
      <c r="C3027" s="74">
        <f>IF(NewCustomer="Yes", IF(COUNTIF($I$2:$I$11,B3027)&gt;0,0,WEEKDAY(B3027,2)),IF(COUNTIF($I$2:$I$21,B3027)&gt;0,0,WEEKDAY(B3027,2)))</f>
        <v>1</v>
      </c>
      <c r="D3027" s="74">
        <f t="shared" si="2"/>
        <v>13</v>
      </c>
      <c r="E3027" s="12">
        <f>IFERROR(VLOOKUP(A3027,'IDAR Meter Data'!$A:$B,2,1),"")</f>
        <v>199</v>
      </c>
      <c r="F3027" s="75">
        <f>IF(CECCZ="CZ03",'Outside Temp'!B3027,IF(CECCZ="CZ04",'Outside Temp'!B3028,IF(CECCZ="CZ12",'Outside Temp'!B3029, IF(CECCZ="CZ13",'Outside Temp'!B3030))))</f>
        <v>71.31666667</v>
      </c>
      <c r="G3027" s="12">
        <f t="shared" si="3"/>
        <v>3</v>
      </c>
    </row>
    <row r="3028" ht="15.75" customHeight="1">
      <c r="A3028" s="13">
        <v>42156.5625</v>
      </c>
      <c r="B3028" s="73">
        <f t="shared" si="1"/>
        <v>42156</v>
      </c>
      <c r="C3028" s="74">
        <f>IF(NewCustomer="Yes", IF(COUNTIF($I$2:$I$11,B3028)&gt;0,0,WEEKDAY(B3028,2)),IF(COUNTIF($I$2:$I$21,B3028)&gt;0,0,WEEKDAY(B3028,2)))</f>
        <v>1</v>
      </c>
      <c r="D3028" s="74">
        <f t="shared" si="2"/>
        <v>13</v>
      </c>
      <c r="E3028" s="12">
        <f>IFERROR(VLOOKUP(A3028,'IDAR Meter Data'!$A:$B,2,1),"")</f>
        <v>205</v>
      </c>
      <c r="F3028" s="75">
        <f>IF(CECCZ="CZ03",'Outside Temp'!B3028,IF(CECCZ="CZ04",'Outside Temp'!B3029,IF(CECCZ="CZ12",'Outside Temp'!B3030, IF(CECCZ="CZ13",'Outside Temp'!B3031))))</f>
        <v>71.56666667</v>
      </c>
      <c r="G3028" s="12">
        <f t="shared" si="3"/>
        <v>3</v>
      </c>
    </row>
    <row r="3029" ht="15.75" customHeight="1">
      <c r="A3029" s="13">
        <v>42156.572916666664</v>
      </c>
      <c r="B3029" s="73">
        <f t="shared" si="1"/>
        <v>42156</v>
      </c>
      <c r="C3029" s="74">
        <f>IF(NewCustomer="Yes", IF(COUNTIF($I$2:$I$11,B3029)&gt;0,0,WEEKDAY(B3029,2)),IF(COUNTIF($I$2:$I$21,B3029)&gt;0,0,WEEKDAY(B3029,2)))</f>
        <v>1</v>
      </c>
      <c r="D3029" s="74">
        <f t="shared" si="2"/>
        <v>13</v>
      </c>
      <c r="E3029" s="12">
        <f>IFERROR(VLOOKUP(A3029,'IDAR Meter Data'!$A:$B,2,1),"")</f>
        <v>203</v>
      </c>
      <c r="F3029" s="75">
        <f>IF(CECCZ="CZ03",'Outside Temp'!B3029,IF(CECCZ="CZ04",'Outside Temp'!B3030,IF(CECCZ="CZ12",'Outside Temp'!B3031, IF(CECCZ="CZ13",'Outside Temp'!B3032))))</f>
        <v>71.81666667</v>
      </c>
      <c r="G3029" s="12">
        <f t="shared" si="3"/>
        <v>3</v>
      </c>
    </row>
    <row r="3030" ht="15.75" customHeight="1">
      <c r="A3030" s="13">
        <v>42156.583333333336</v>
      </c>
      <c r="B3030" s="73">
        <f t="shared" si="1"/>
        <v>42156</v>
      </c>
      <c r="C3030" s="74">
        <f>IF(NewCustomer="Yes", IF(COUNTIF($I$2:$I$11,B3030)&gt;0,0,WEEKDAY(B3030,2)),IF(COUNTIF($I$2:$I$21,B3030)&gt;0,0,WEEKDAY(B3030,2)))</f>
        <v>1</v>
      </c>
      <c r="D3030" s="74">
        <f t="shared" si="2"/>
        <v>14</v>
      </c>
      <c r="E3030" s="12">
        <f>IFERROR(VLOOKUP(A3030,'IDAR Meter Data'!$A:$B,2,1),"")</f>
        <v>204</v>
      </c>
      <c r="F3030" s="75">
        <f>IF(CECCZ="CZ03",'Outside Temp'!B3030,IF(CECCZ="CZ04",'Outside Temp'!B3031,IF(CECCZ="CZ12",'Outside Temp'!B3032, IF(CECCZ="CZ13",'Outside Temp'!B3033))))</f>
        <v>71.93333333</v>
      </c>
      <c r="G3030" s="12">
        <f t="shared" si="3"/>
        <v>3</v>
      </c>
    </row>
    <row r="3031" ht="15.75" customHeight="1">
      <c r="A3031" s="13">
        <v>42156.59375</v>
      </c>
      <c r="B3031" s="73">
        <f t="shared" si="1"/>
        <v>42156</v>
      </c>
      <c r="C3031" s="74">
        <f>IF(NewCustomer="Yes", IF(COUNTIF($I$2:$I$11,B3031)&gt;0,0,WEEKDAY(B3031,2)),IF(COUNTIF($I$2:$I$21,B3031)&gt;0,0,WEEKDAY(B3031,2)))</f>
        <v>1</v>
      </c>
      <c r="D3031" s="74">
        <f t="shared" si="2"/>
        <v>14</v>
      </c>
      <c r="E3031" s="12">
        <f>IFERROR(VLOOKUP(A3031,'IDAR Meter Data'!$A:$B,2,1),"")</f>
        <v>213</v>
      </c>
      <c r="F3031" s="75">
        <f>IF(CECCZ="CZ03",'Outside Temp'!B3031,IF(CECCZ="CZ04",'Outside Temp'!B3032,IF(CECCZ="CZ12",'Outside Temp'!B3033, IF(CECCZ="CZ13",'Outside Temp'!B3034))))</f>
        <v>71.68333333</v>
      </c>
      <c r="G3031" s="12">
        <f t="shared" si="3"/>
        <v>3</v>
      </c>
    </row>
    <row r="3032" ht="15.75" customHeight="1">
      <c r="A3032" s="13">
        <v>42156.604166666664</v>
      </c>
      <c r="B3032" s="73">
        <f t="shared" si="1"/>
        <v>42156</v>
      </c>
      <c r="C3032" s="74">
        <f>IF(NewCustomer="Yes", IF(COUNTIF($I$2:$I$11,B3032)&gt;0,0,WEEKDAY(B3032,2)),IF(COUNTIF($I$2:$I$21,B3032)&gt;0,0,WEEKDAY(B3032,2)))</f>
        <v>1</v>
      </c>
      <c r="D3032" s="74">
        <f t="shared" si="2"/>
        <v>14</v>
      </c>
      <c r="E3032" s="12">
        <f>IFERROR(VLOOKUP(A3032,'IDAR Meter Data'!$A:$B,2,1),"")</f>
        <v>210</v>
      </c>
      <c r="F3032" s="75">
        <f>IF(CECCZ="CZ03",'Outside Temp'!B3032,IF(CECCZ="CZ04",'Outside Temp'!B3033,IF(CECCZ="CZ12",'Outside Temp'!B3034, IF(CECCZ="CZ13",'Outside Temp'!B3035))))</f>
        <v>71.43333333</v>
      </c>
      <c r="G3032" s="12">
        <f t="shared" si="3"/>
        <v>3</v>
      </c>
    </row>
    <row r="3033" ht="15.75" customHeight="1">
      <c r="A3033" s="13">
        <v>42156.614583333336</v>
      </c>
      <c r="B3033" s="73">
        <f t="shared" si="1"/>
        <v>42156</v>
      </c>
      <c r="C3033" s="74">
        <f>IF(NewCustomer="Yes", IF(COUNTIF($I$2:$I$11,B3033)&gt;0,0,WEEKDAY(B3033,2)),IF(COUNTIF($I$2:$I$21,B3033)&gt;0,0,WEEKDAY(B3033,2)))</f>
        <v>1</v>
      </c>
      <c r="D3033" s="74">
        <f t="shared" si="2"/>
        <v>14</v>
      </c>
      <c r="E3033" s="12">
        <f>IFERROR(VLOOKUP(A3033,'IDAR Meter Data'!$A:$B,2,1),"")</f>
        <v>209</v>
      </c>
      <c r="F3033" s="75">
        <f>IF(CECCZ="CZ03",'Outside Temp'!B3033,IF(CECCZ="CZ04",'Outside Temp'!B3034,IF(CECCZ="CZ12",'Outside Temp'!B3035, IF(CECCZ="CZ13",'Outside Temp'!B3036))))</f>
        <v>71.18333333</v>
      </c>
      <c r="G3033" s="12">
        <f t="shared" si="3"/>
        <v>3</v>
      </c>
    </row>
    <row r="3034" ht="15.75" customHeight="1">
      <c r="A3034" s="13">
        <v>42156.625</v>
      </c>
      <c r="B3034" s="73">
        <f t="shared" si="1"/>
        <v>42156</v>
      </c>
      <c r="C3034" s="74">
        <f>IF(NewCustomer="Yes", IF(COUNTIF($I$2:$I$11,B3034)&gt;0,0,WEEKDAY(B3034,2)),IF(COUNTIF($I$2:$I$21,B3034)&gt;0,0,WEEKDAY(B3034,2)))</f>
        <v>1</v>
      </c>
      <c r="D3034" s="74">
        <f t="shared" si="2"/>
        <v>15</v>
      </c>
      <c r="E3034" s="12">
        <f>IFERROR(VLOOKUP(A3034,'IDAR Meter Data'!$A:$B,2,1),"")</f>
        <v>208</v>
      </c>
      <c r="F3034" s="75">
        <f>IF(CECCZ="CZ03",'Outside Temp'!B3034,IF(CECCZ="CZ04",'Outside Temp'!B3035,IF(CECCZ="CZ12",'Outside Temp'!B3036, IF(CECCZ="CZ13",'Outside Temp'!B3037))))</f>
        <v>70.86666667</v>
      </c>
      <c r="G3034" s="12">
        <f t="shared" si="3"/>
        <v>3</v>
      </c>
    </row>
    <row r="3035" ht="15.75" customHeight="1">
      <c r="A3035" s="13">
        <v>42156.635416666664</v>
      </c>
      <c r="B3035" s="73">
        <f t="shared" si="1"/>
        <v>42156</v>
      </c>
      <c r="C3035" s="74">
        <f>IF(NewCustomer="Yes", IF(COUNTIF($I$2:$I$11,B3035)&gt;0,0,WEEKDAY(B3035,2)),IF(COUNTIF($I$2:$I$21,B3035)&gt;0,0,WEEKDAY(B3035,2)))</f>
        <v>1</v>
      </c>
      <c r="D3035" s="74">
        <f t="shared" si="2"/>
        <v>15</v>
      </c>
      <c r="E3035" s="12">
        <f>IFERROR(VLOOKUP(A3035,'IDAR Meter Data'!$A:$B,2,1),"")</f>
        <v>211</v>
      </c>
      <c r="F3035" s="75">
        <f>IF(CECCZ="CZ03",'Outside Temp'!B3035,IF(CECCZ="CZ04",'Outside Temp'!B3036,IF(CECCZ="CZ12",'Outside Temp'!B3037, IF(CECCZ="CZ13",'Outside Temp'!B3038))))</f>
        <v>70.36666667</v>
      </c>
      <c r="G3035" s="12">
        <f t="shared" si="3"/>
        <v>3</v>
      </c>
    </row>
    <row r="3036" ht="15.75" customHeight="1">
      <c r="A3036" s="13">
        <v>42156.645833333336</v>
      </c>
      <c r="B3036" s="73">
        <f t="shared" si="1"/>
        <v>42156</v>
      </c>
      <c r="C3036" s="74">
        <f>IF(NewCustomer="Yes", IF(COUNTIF($I$2:$I$11,B3036)&gt;0,0,WEEKDAY(B3036,2)),IF(COUNTIF($I$2:$I$21,B3036)&gt;0,0,WEEKDAY(B3036,2)))</f>
        <v>1</v>
      </c>
      <c r="D3036" s="74">
        <f t="shared" si="2"/>
        <v>15</v>
      </c>
      <c r="E3036" s="12">
        <f>IFERROR(VLOOKUP(A3036,'IDAR Meter Data'!$A:$B,2,1),"")</f>
        <v>207</v>
      </c>
      <c r="F3036" s="75">
        <f>IF(CECCZ="CZ03",'Outside Temp'!B3036,IF(CECCZ="CZ04",'Outside Temp'!B3037,IF(CECCZ="CZ12",'Outside Temp'!B3038, IF(CECCZ="CZ13",'Outside Temp'!B3039))))</f>
        <v>69.86666667</v>
      </c>
      <c r="G3036" s="12">
        <f t="shared" si="3"/>
        <v>2</v>
      </c>
    </row>
    <row r="3037" ht="15.75" customHeight="1">
      <c r="A3037" s="13">
        <v>42156.65625</v>
      </c>
      <c r="B3037" s="73">
        <f t="shared" si="1"/>
        <v>42156</v>
      </c>
      <c r="C3037" s="74">
        <f>IF(NewCustomer="Yes", IF(COUNTIF($I$2:$I$11,B3037)&gt;0,0,WEEKDAY(B3037,2)),IF(COUNTIF($I$2:$I$21,B3037)&gt;0,0,WEEKDAY(B3037,2)))</f>
        <v>1</v>
      </c>
      <c r="D3037" s="74">
        <f t="shared" si="2"/>
        <v>15</v>
      </c>
      <c r="E3037" s="12">
        <f>IFERROR(VLOOKUP(A3037,'IDAR Meter Data'!$A:$B,2,1),"")</f>
        <v>224</v>
      </c>
      <c r="F3037" s="75">
        <f>IF(CECCZ="CZ03",'Outside Temp'!B3037,IF(CECCZ="CZ04",'Outside Temp'!B3038,IF(CECCZ="CZ12",'Outside Temp'!B3039, IF(CECCZ="CZ13",'Outside Temp'!B3040))))</f>
        <v>69.36666667</v>
      </c>
      <c r="G3037" s="12">
        <f t="shared" si="3"/>
        <v>2</v>
      </c>
    </row>
    <row r="3038" ht="15.75" customHeight="1">
      <c r="A3038" s="13">
        <v>42156.666666666664</v>
      </c>
      <c r="B3038" s="73">
        <f t="shared" si="1"/>
        <v>42156</v>
      </c>
      <c r="C3038" s="74">
        <f>IF(NewCustomer="Yes", IF(COUNTIF($I$2:$I$11,B3038)&gt;0,0,WEEKDAY(B3038,2)),IF(COUNTIF($I$2:$I$21,B3038)&gt;0,0,WEEKDAY(B3038,2)))</f>
        <v>1</v>
      </c>
      <c r="D3038" s="74">
        <f t="shared" si="2"/>
        <v>16</v>
      </c>
      <c r="E3038" s="12">
        <f>IFERROR(VLOOKUP(A3038,'IDAR Meter Data'!$A:$B,2,1),"")</f>
        <v>213</v>
      </c>
      <c r="F3038" s="75">
        <f>IF(CECCZ="CZ03",'Outside Temp'!B3038,IF(CECCZ="CZ04",'Outside Temp'!B3039,IF(CECCZ="CZ12",'Outside Temp'!B3040, IF(CECCZ="CZ13",'Outside Temp'!B3041))))</f>
        <v>68.90243902</v>
      </c>
      <c r="G3038" s="12">
        <f t="shared" si="3"/>
        <v>2</v>
      </c>
    </row>
    <row r="3039" ht="15.75" customHeight="1">
      <c r="A3039" s="13">
        <v>42156.677083333336</v>
      </c>
      <c r="B3039" s="73">
        <f t="shared" si="1"/>
        <v>42156</v>
      </c>
      <c r="C3039" s="74">
        <f>IF(NewCustomer="Yes", IF(COUNTIF($I$2:$I$11,B3039)&gt;0,0,WEEKDAY(B3039,2)),IF(COUNTIF($I$2:$I$21,B3039)&gt;0,0,WEEKDAY(B3039,2)))</f>
        <v>1</v>
      </c>
      <c r="D3039" s="74">
        <f t="shared" si="2"/>
        <v>16</v>
      </c>
      <c r="E3039" s="12">
        <f>IFERROR(VLOOKUP(A3039,'IDAR Meter Data'!$A:$B,2,1),"")</f>
        <v>219</v>
      </c>
      <c r="F3039" s="75">
        <f>IF(CECCZ="CZ03",'Outside Temp'!B3039,IF(CECCZ="CZ04",'Outside Temp'!B3040,IF(CECCZ="CZ12",'Outside Temp'!B3041, IF(CECCZ="CZ13",'Outside Temp'!B3042))))</f>
        <v>68.53658537</v>
      </c>
      <c r="G3039" s="12">
        <f t="shared" si="3"/>
        <v>2</v>
      </c>
    </row>
    <row r="3040" ht="15.75" customHeight="1">
      <c r="A3040" s="13">
        <v>42156.6875</v>
      </c>
      <c r="B3040" s="73">
        <f t="shared" si="1"/>
        <v>42156</v>
      </c>
      <c r="C3040" s="74">
        <f>IF(NewCustomer="Yes", IF(COUNTIF($I$2:$I$11,B3040)&gt;0,0,WEEKDAY(B3040,2)),IF(COUNTIF($I$2:$I$21,B3040)&gt;0,0,WEEKDAY(B3040,2)))</f>
        <v>1</v>
      </c>
      <c r="D3040" s="74">
        <f t="shared" si="2"/>
        <v>16</v>
      </c>
      <c r="E3040" s="12">
        <f>IFERROR(VLOOKUP(A3040,'IDAR Meter Data'!$A:$B,2,1),"")</f>
        <v>216</v>
      </c>
      <c r="F3040" s="75">
        <f>IF(CECCZ="CZ03",'Outside Temp'!B3040,IF(CECCZ="CZ04",'Outside Temp'!B3041,IF(CECCZ="CZ12",'Outside Temp'!B3042, IF(CECCZ="CZ13",'Outside Temp'!B3043))))</f>
        <v>68.17073171</v>
      </c>
      <c r="G3040" s="12">
        <f t="shared" si="3"/>
        <v>2</v>
      </c>
    </row>
    <row r="3041" ht="15.75" customHeight="1">
      <c r="A3041" s="13">
        <v>42156.697916666664</v>
      </c>
      <c r="B3041" s="73">
        <f t="shared" si="1"/>
        <v>42156</v>
      </c>
      <c r="C3041" s="74">
        <f>IF(NewCustomer="Yes", IF(COUNTIF($I$2:$I$11,B3041)&gt;0,0,WEEKDAY(B3041,2)),IF(COUNTIF($I$2:$I$21,B3041)&gt;0,0,WEEKDAY(B3041,2)))</f>
        <v>1</v>
      </c>
      <c r="D3041" s="74">
        <f t="shared" si="2"/>
        <v>16</v>
      </c>
      <c r="E3041" s="12">
        <f>IFERROR(VLOOKUP(A3041,'IDAR Meter Data'!$A:$B,2,1),"")</f>
        <v>214</v>
      </c>
      <c r="F3041" s="75">
        <f>IF(CECCZ="CZ03",'Outside Temp'!B3041,IF(CECCZ="CZ04",'Outside Temp'!B3042,IF(CECCZ="CZ12",'Outside Temp'!B3043, IF(CECCZ="CZ13",'Outside Temp'!B3044))))</f>
        <v>67.57894737</v>
      </c>
      <c r="G3041" s="12">
        <f t="shared" si="3"/>
        <v>2</v>
      </c>
    </row>
    <row r="3042" ht="15.75" customHeight="1">
      <c r="A3042" s="13">
        <v>42156.708333333336</v>
      </c>
      <c r="B3042" s="73">
        <f t="shared" si="1"/>
        <v>42156</v>
      </c>
      <c r="C3042" s="74">
        <f>IF(NewCustomer="Yes", IF(COUNTIF($I$2:$I$11,B3042)&gt;0,0,WEEKDAY(B3042,2)),IF(COUNTIF($I$2:$I$21,B3042)&gt;0,0,WEEKDAY(B3042,2)))</f>
        <v>1</v>
      </c>
      <c r="D3042" s="74">
        <f t="shared" si="2"/>
        <v>17</v>
      </c>
      <c r="E3042" s="12">
        <f>IFERROR(VLOOKUP(A3042,'IDAR Meter Data'!$A:$B,2,1),"")</f>
        <v>220</v>
      </c>
      <c r="F3042" s="75">
        <f>IF(CECCZ="CZ03",'Outside Temp'!B3042,IF(CECCZ="CZ04",'Outside Temp'!B3043,IF(CECCZ="CZ12",'Outside Temp'!B3044, IF(CECCZ="CZ13",'Outside Temp'!B3045))))</f>
        <v>66.93333333</v>
      </c>
      <c r="G3042" s="12">
        <f t="shared" si="3"/>
        <v>2</v>
      </c>
    </row>
    <row r="3043" ht="15.75" customHeight="1">
      <c r="A3043" s="13">
        <v>42156.71875</v>
      </c>
      <c r="B3043" s="73">
        <f t="shared" si="1"/>
        <v>42156</v>
      </c>
      <c r="C3043" s="74">
        <f>IF(NewCustomer="Yes", IF(COUNTIF($I$2:$I$11,B3043)&gt;0,0,WEEKDAY(B3043,2)),IF(COUNTIF($I$2:$I$21,B3043)&gt;0,0,WEEKDAY(B3043,2)))</f>
        <v>1</v>
      </c>
      <c r="D3043" s="74">
        <f t="shared" si="2"/>
        <v>17</v>
      </c>
      <c r="E3043" s="12">
        <f>IFERROR(VLOOKUP(A3043,'IDAR Meter Data'!$A:$B,2,1),"")</f>
        <v>221</v>
      </c>
      <c r="F3043" s="75">
        <f>IF(CECCZ="CZ03",'Outside Temp'!B3043,IF(CECCZ="CZ04",'Outside Temp'!B3044,IF(CECCZ="CZ12",'Outside Temp'!B3045, IF(CECCZ="CZ13",'Outside Temp'!B3046))))</f>
        <v>66.68333333</v>
      </c>
      <c r="G3043" s="12">
        <f t="shared" si="3"/>
        <v>2</v>
      </c>
    </row>
    <row r="3044" ht="15.75" customHeight="1">
      <c r="A3044" s="13">
        <v>42156.729166666664</v>
      </c>
      <c r="B3044" s="73">
        <f t="shared" si="1"/>
        <v>42156</v>
      </c>
      <c r="C3044" s="74">
        <f>IF(NewCustomer="Yes", IF(COUNTIF($I$2:$I$11,B3044)&gt;0,0,WEEKDAY(B3044,2)),IF(COUNTIF($I$2:$I$21,B3044)&gt;0,0,WEEKDAY(B3044,2)))</f>
        <v>1</v>
      </c>
      <c r="D3044" s="74">
        <f t="shared" si="2"/>
        <v>17</v>
      </c>
      <c r="E3044" s="12">
        <f>IFERROR(VLOOKUP(A3044,'IDAR Meter Data'!$A:$B,2,1),"")</f>
        <v>215</v>
      </c>
      <c r="F3044" s="75">
        <f>IF(CECCZ="CZ03",'Outside Temp'!B3044,IF(CECCZ="CZ04",'Outside Temp'!B3045,IF(CECCZ="CZ12",'Outside Temp'!B3046, IF(CECCZ="CZ13",'Outside Temp'!B3047))))</f>
        <v>66.43333333</v>
      </c>
      <c r="G3044" s="12">
        <f t="shared" si="3"/>
        <v>2</v>
      </c>
    </row>
    <row r="3045" ht="15.75" customHeight="1">
      <c r="A3045" s="13">
        <v>42156.739583333336</v>
      </c>
      <c r="B3045" s="73">
        <f t="shared" si="1"/>
        <v>42156</v>
      </c>
      <c r="C3045" s="74">
        <f>IF(NewCustomer="Yes", IF(COUNTIF($I$2:$I$11,B3045)&gt;0,0,WEEKDAY(B3045,2)),IF(COUNTIF($I$2:$I$21,B3045)&gt;0,0,WEEKDAY(B3045,2)))</f>
        <v>1</v>
      </c>
      <c r="D3045" s="74">
        <f t="shared" si="2"/>
        <v>17</v>
      </c>
      <c r="E3045" s="12">
        <f>IFERROR(VLOOKUP(A3045,'IDAR Meter Data'!$A:$B,2,1),"")</f>
        <v>218</v>
      </c>
      <c r="F3045" s="75">
        <f>IF(CECCZ="CZ03",'Outside Temp'!B3045,IF(CECCZ="CZ04",'Outside Temp'!B3046,IF(CECCZ="CZ12",'Outside Temp'!B3047, IF(CECCZ="CZ13",'Outside Temp'!B3048))))</f>
        <v>66.18333333</v>
      </c>
      <c r="G3045" s="12">
        <f t="shared" si="3"/>
        <v>2</v>
      </c>
    </row>
    <row r="3046" ht="15.75" customHeight="1">
      <c r="A3046" s="13">
        <v>42156.75</v>
      </c>
      <c r="B3046" s="73">
        <f t="shared" si="1"/>
        <v>42156</v>
      </c>
      <c r="C3046" s="74">
        <f>IF(NewCustomer="Yes", IF(COUNTIF($I$2:$I$11,B3046)&gt;0,0,WEEKDAY(B3046,2)),IF(COUNTIF($I$2:$I$21,B3046)&gt;0,0,WEEKDAY(B3046,2)))</f>
        <v>1</v>
      </c>
      <c r="D3046" s="74">
        <f t="shared" si="2"/>
        <v>18</v>
      </c>
      <c r="E3046" s="12">
        <f>IFERROR(VLOOKUP(A3046,'IDAR Meter Data'!$A:$B,2,1),"")</f>
        <v>223</v>
      </c>
      <c r="F3046" s="75">
        <f>IF(CECCZ="CZ03",'Outside Temp'!B3046,IF(CECCZ="CZ04",'Outside Temp'!B3047,IF(CECCZ="CZ12",'Outside Temp'!B3048, IF(CECCZ="CZ13",'Outside Temp'!B3049))))</f>
        <v>65.78378378</v>
      </c>
      <c r="G3046" s="12">
        <f t="shared" si="3"/>
        <v>2</v>
      </c>
    </row>
    <row r="3047" ht="15.75" customHeight="1">
      <c r="A3047" s="13">
        <v>42156.760416666664</v>
      </c>
      <c r="B3047" s="73">
        <f t="shared" si="1"/>
        <v>42156</v>
      </c>
      <c r="C3047" s="74">
        <f>IF(NewCustomer="Yes", IF(COUNTIF($I$2:$I$11,B3047)&gt;0,0,WEEKDAY(B3047,2)),IF(COUNTIF($I$2:$I$21,B3047)&gt;0,0,WEEKDAY(B3047,2)))</f>
        <v>1</v>
      </c>
      <c r="D3047" s="74">
        <f t="shared" si="2"/>
        <v>18</v>
      </c>
      <c r="E3047" s="12">
        <f>IFERROR(VLOOKUP(A3047,'IDAR Meter Data'!$A:$B,2,1),"")</f>
        <v>210</v>
      </c>
      <c r="F3047" s="75">
        <f>IF(CECCZ="CZ03",'Outside Temp'!B3047,IF(CECCZ="CZ04",'Outside Temp'!B3048,IF(CECCZ="CZ12",'Outside Temp'!B3049, IF(CECCZ="CZ13",'Outside Temp'!B3050))))</f>
        <v>64.97297297</v>
      </c>
      <c r="G3047" s="12">
        <f t="shared" si="3"/>
        <v>1</v>
      </c>
    </row>
    <row r="3048" ht="15.75" customHeight="1">
      <c r="A3048" s="13">
        <v>42156.770833333336</v>
      </c>
      <c r="B3048" s="73">
        <f t="shared" si="1"/>
        <v>42156</v>
      </c>
      <c r="C3048" s="74">
        <f>IF(NewCustomer="Yes", IF(COUNTIF($I$2:$I$11,B3048)&gt;0,0,WEEKDAY(B3048,2)),IF(COUNTIF($I$2:$I$21,B3048)&gt;0,0,WEEKDAY(B3048,2)))</f>
        <v>1</v>
      </c>
      <c r="D3048" s="74">
        <f t="shared" si="2"/>
        <v>18</v>
      </c>
      <c r="E3048" s="12">
        <f>IFERROR(VLOOKUP(A3048,'IDAR Meter Data'!$A:$B,2,1),"")</f>
        <v>218</v>
      </c>
      <c r="F3048" s="75">
        <f>IF(CECCZ="CZ03",'Outside Temp'!B3048,IF(CECCZ="CZ04",'Outside Temp'!B3049,IF(CECCZ="CZ12",'Outside Temp'!B3050, IF(CECCZ="CZ13",'Outside Temp'!B3051))))</f>
        <v>64.16216216</v>
      </c>
      <c r="G3048" s="12">
        <f t="shared" si="3"/>
        <v>1</v>
      </c>
    </row>
    <row r="3049" ht="15.75" customHeight="1">
      <c r="A3049" s="13">
        <v>42156.78125</v>
      </c>
      <c r="B3049" s="73">
        <f t="shared" si="1"/>
        <v>42156</v>
      </c>
      <c r="C3049" s="74">
        <f>IF(NewCustomer="Yes", IF(COUNTIF($I$2:$I$11,B3049)&gt;0,0,WEEKDAY(B3049,2)),IF(COUNTIF($I$2:$I$21,B3049)&gt;0,0,WEEKDAY(B3049,2)))</f>
        <v>1</v>
      </c>
      <c r="D3049" s="74">
        <f t="shared" si="2"/>
        <v>18</v>
      </c>
      <c r="E3049" s="12">
        <f>IFERROR(VLOOKUP(A3049,'IDAR Meter Data'!$A:$B,2,1),"")</f>
        <v>208</v>
      </c>
      <c r="F3049" s="75">
        <f>IF(CECCZ="CZ03",'Outside Temp'!B3049,IF(CECCZ="CZ04",'Outside Temp'!B3050,IF(CECCZ="CZ12",'Outside Temp'!B3051, IF(CECCZ="CZ13",'Outside Temp'!B3052))))</f>
        <v>64</v>
      </c>
      <c r="G3049" s="12">
        <f t="shared" si="3"/>
        <v>1</v>
      </c>
    </row>
    <row r="3050" ht="15.75" customHeight="1">
      <c r="A3050" s="13">
        <v>42156.791666666664</v>
      </c>
      <c r="B3050" s="73">
        <f t="shared" si="1"/>
        <v>42156</v>
      </c>
      <c r="C3050" s="74">
        <f>IF(NewCustomer="Yes", IF(COUNTIF($I$2:$I$11,B3050)&gt;0,0,WEEKDAY(B3050,2)),IF(COUNTIF($I$2:$I$21,B3050)&gt;0,0,WEEKDAY(B3050,2)))</f>
        <v>1</v>
      </c>
      <c r="D3050" s="74">
        <f t="shared" si="2"/>
        <v>19</v>
      </c>
      <c r="E3050" s="12">
        <f>IFERROR(VLOOKUP(A3050,'IDAR Meter Data'!$A:$B,2,1),"")</f>
        <v>217</v>
      </c>
      <c r="F3050" s="75">
        <f>IF(CECCZ="CZ03",'Outside Temp'!B3050,IF(CECCZ="CZ04",'Outside Temp'!B3051,IF(CECCZ="CZ12",'Outside Temp'!B3052, IF(CECCZ="CZ13",'Outside Temp'!B3053))))</f>
        <v>63.86666667</v>
      </c>
      <c r="G3050" s="12">
        <f t="shared" si="3"/>
        <v>1</v>
      </c>
    </row>
    <row r="3051" ht="15.75" customHeight="1">
      <c r="A3051" s="13">
        <v>42156.802083333336</v>
      </c>
      <c r="B3051" s="73">
        <f t="shared" si="1"/>
        <v>42156</v>
      </c>
      <c r="C3051" s="74">
        <f>IF(NewCustomer="Yes", IF(COUNTIF($I$2:$I$11,B3051)&gt;0,0,WEEKDAY(B3051,2)),IF(COUNTIF($I$2:$I$21,B3051)&gt;0,0,WEEKDAY(B3051,2)))</f>
        <v>1</v>
      </c>
      <c r="D3051" s="74">
        <f t="shared" si="2"/>
        <v>19</v>
      </c>
      <c r="E3051" s="12">
        <f>IFERROR(VLOOKUP(A3051,'IDAR Meter Data'!$A:$B,2,1),"")</f>
        <v>206</v>
      </c>
      <c r="F3051" s="75">
        <f>IF(CECCZ="CZ03",'Outside Temp'!B3051,IF(CECCZ="CZ04",'Outside Temp'!B3052,IF(CECCZ="CZ12",'Outside Temp'!B3053, IF(CECCZ="CZ13",'Outside Temp'!B3054))))</f>
        <v>63.36666667</v>
      </c>
      <c r="G3051" s="12">
        <f t="shared" si="3"/>
        <v>1</v>
      </c>
    </row>
    <row r="3052" ht="15.75" customHeight="1">
      <c r="A3052" s="13">
        <v>42156.8125</v>
      </c>
      <c r="B3052" s="73">
        <f t="shared" si="1"/>
        <v>42156</v>
      </c>
      <c r="C3052" s="74">
        <f>IF(NewCustomer="Yes", IF(COUNTIF($I$2:$I$11,B3052)&gt;0,0,WEEKDAY(B3052,2)),IF(COUNTIF($I$2:$I$21,B3052)&gt;0,0,WEEKDAY(B3052,2)))</f>
        <v>1</v>
      </c>
      <c r="D3052" s="74">
        <f t="shared" si="2"/>
        <v>19</v>
      </c>
      <c r="E3052" s="12">
        <f>IFERROR(VLOOKUP(A3052,'IDAR Meter Data'!$A:$B,2,1),"")</f>
        <v>209</v>
      </c>
      <c r="F3052" s="75">
        <f>IF(CECCZ="CZ03",'Outside Temp'!B3052,IF(CECCZ="CZ04",'Outside Temp'!B3053,IF(CECCZ="CZ12",'Outside Temp'!B3054, IF(CECCZ="CZ13",'Outside Temp'!B3055))))</f>
        <v>62.86666667</v>
      </c>
      <c r="G3052" s="12">
        <f t="shared" si="3"/>
        <v>1</v>
      </c>
    </row>
    <row r="3053" ht="15.75" customHeight="1">
      <c r="A3053" s="13">
        <v>42156.822916666664</v>
      </c>
      <c r="B3053" s="73">
        <f t="shared" si="1"/>
        <v>42156</v>
      </c>
      <c r="C3053" s="74">
        <f>IF(NewCustomer="Yes", IF(COUNTIF($I$2:$I$11,B3053)&gt;0,0,WEEKDAY(B3053,2)),IF(COUNTIF($I$2:$I$21,B3053)&gt;0,0,WEEKDAY(B3053,2)))</f>
        <v>1</v>
      </c>
      <c r="D3053" s="74">
        <f t="shared" si="2"/>
        <v>19</v>
      </c>
      <c r="E3053" s="12">
        <f>IFERROR(VLOOKUP(A3053,'IDAR Meter Data'!$A:$B,2,1),"")</f>
        <v>211</v>
      </c>
      <c r="F3053" s="75">
        <f>IF(CECCZ="CZ03",'Outside Temp'!B3053,IF(CECCZ="CZ04",'Outside Temp'!B3054,IF(CECCZ="CZ12",'Outside Temp'!B3055, IF(CECCZ="CZ13",'Outside Temp'!B3056))))</f>
        <v>62.36666667</v>
      </c>
      <c r="G3053" s="12">
        <f t="shared" si="3"/>
        <v>1</v>
      </c>
    </row>
    <row r="3054" ht="15.75" customHeight="1">
      <c r="A3054" s="13">
        <v>42156.833333333336</v>
      </c>
      <c r="B3054" s="73">
        <f t="shared" si="1"/>
        <v>42156</v>
      </c>
      <c r="C3054" s="74">
        <f>IF(NewCustomer="Yes", IF(COUNTIF($I$2:$I$11,B3054)&gt;0,0,WEEKDAY(B3054,2)),IF(COUNTIF($I$2:$I$21,B3054)&gt;0,0,WEEKDAY(B3054,2)))</f>
        <v>1</v>
      </c>
      <c r="D3054" s="74">
        <f t="shared" si="2"/>
        <v>20</v>
      </c>
      <c r="E3054" s="12">
        <f>IFERROR(VLOOKUP(A3054,'IDAR Meter Data'!$A:$B,2,1),"")</f>
        <v>203</v>
      </c>
      <c r="F3054" s="75">
        <f>IF(CECCZ="CZ03",'Outside Temp'!B3054,IF(CECCZ="CZ04",'Outside Temp'!B3055,IF(CECCZ="CZ12",'Outside Temp'!B3056, IF(CECCZ="CZ13",'Outside Temp'!B3057))))</f>
        <v>61.875</v>
      </c>
      <c r="G3054" s="12">
        <f t="shared" si="3"/>
        <v>1</v>
      </c>
    </row>
    <row r="3055" ht="15.75" customHeight="1">
      <c r="A3055" s="13">
        <v>42156.84375</v>
      </c>
      <c r="B3055" s="73">
        <f t="shared" si="1"/>
        <v>42156</v>
      </c>
      <c r="C3055" s="74">
        <f>IF(NewCustomer="Yes", IF(COUNTIF($I$2:$I$11,B3055)&gt;0,0,WEEKDAY(B3055,2)),IF(COUNTIF($I$2:$I$21,B3055)&gt;0,0,WEEKDAY(B3055,2)))</f>
        <v>1</v>
      </c>
      <c r="D3055" s="74">
        <f t="shared" si="2"/>
        <v>20</v>
      </c>
      <c r="E3055" s="12">
        <f>IFERROR(VLOOKUP(A3055,'IDAR Meter Data'!$A:$B,2,1),"")</f>
        <v>204</v>
      </c>
      <c r="F3055" s="75">
        <f>IF(CECCZ="CZ03",'Outside Temp'!B3055,IF(CECCZ="CZ04",'Outside Temp'!B3056,IF(CECCZ="CZ12",'Outside Temp'!B3057, IF(CECCZ="CZ13",'Outside Temp'!B3058))))</f>
        <v>61.40625</v>
      </c>
      <c r="G3055" s="12">
        <f t="shared" si="3"/>
        <v>1</v>
      </c>
    </row>
    <row r="3056" ht="15.75" customHeight="1">
      <c r="A3056" s="13">
        <v>42156.854166666664</v>
      </c>
      <c r="B3056" s="73">
        <f t="shared" si="1"/>
        <v>42156</v>
      </c>
      <c r="C3056" s="74">
        <f>IF(NewCustomer="Yes", IF(COUNTIF($I$2:$I$11,B3056)&gt;0,0,WEEKDAY(B3056,2)),IF(COUNTIF($I$2:$I$21,B3056)&gt;0,0,WEEKDAY(B3056,2)))</f>
        <v>1</v>
      </c>
      <c r="D3056" s="74">
        <f t="shared" si="2"/>
        <v>20</v>
      </c>
      <c r="E3056" s="12">
        <f>IFERROR(VLOOKUP(A3056,'IDAR Meter Data'!$A:$B,2,1),"")</f>
        <v>193</v>
      </c>
      <c r="F3056" s="75">
        <f>IF(CECCZ="CZ03",'Outside Temp'!B3056,IF(CECCZ="CZ04",'Outside Temp'!B3057,IF(CECCZ="CZ12",'Outside Temp'!B3058, IF(CECCZ="CZ13",'Outside Temp'!B3059))))</f>
        <v>61</v>
      </c>
      <c r="G3056" s="12">
        <f t="shared" si="3"/>
        <v>1</v>
      </c>
    </row>
    <row r="3057" ht="15.75" customHeight="1">
      <c r="A3057" s="13">
        <v>42156.864583333336</v>
      </c>
      <c r="B3057" s="73">
        <f t="shared" si="1"/>
        <v>42156</v>
      </c>
      <c r="C3057" s="74">
        <f>IF(NewCustomer="Yes", IF(COUNTIF($I$2:$I$11,B3057)&gt;0,0,WEEKDAY(B3057,2)),IF(COUNTIF($I$2:$I$21,B3057)&gt;0,0,WEEKDAY(B3057,2)))</f>
        <v>1</v>
      </c>
      <c r="D3057" s="74">
        <f t="shared" si="2"/>
        <v>20</v>
      </c>
      <c r="E3057" s="12">
        <f>IFERROR(VLOOKUP(A3057,'IDAR Meter Data'!$A:$B,2,1),"")</f>
        <v>189</v>
      </c>
      <c r="F3057" s="75">
        <f>IF(CECCZ="CZ03",'Outside Temp'!B3057,IF(CECCZ="CZ04",'Outside Temp'!B3058,IF(CECCZ="CZ12",'Outside Temp'!B3059, IF(CECCZ="CZ13",'Outside Temp'!B3060))))</f>
        <v>61</v>
      </c>
      <c r="G3057" s="12">
        <f t="shared" si="3"/>
        <v>1</v>
      </c>
    </row>
    <row r="3058" ht="15.75" customHeight="1">
      <c r="A3058" s="13">
        <v>42156.875</v>
      </c>
      <c r="B3058" s="73">
        <f t="shared" si="1"/>
        <v>42156</v>
      </c>
      <c r="C3058" s="74">
        <f>IF(NewCustomer="Yes", IF(COUNTIF($I$2:$I$11,B3058)&gt;0,0,WEEKDAY(B3058,2)),IF(COUNTIF($I$2:$I$21,B3058)&gt;0,0,WEEKDAY(B3058,2)))</f>
        <v>1</v>
      </c>
      <c r="D3058" s="74">
        <f t="shared" si="2"/>
        <v>21</v>
      </c>
      <c r="E3058" s="12">
        <f>IFERROR(VLOOKUP(A3058,'IDAR Meter Data'!$A:$B,2,1),"")</f>
        <v>186</v>
      </c>
      <c r="F3058" s="75">
        <f>IF(CECCZ="CZ03",'Outside Temp'!B3058,IF(CECCZ="CZ04",'Outside Temp'!B3059,IF(CECCZ="CZ12",'Outside Temp'!B3060, IF(CECCZ="CZ13",'Outside Temp'!B3061))))</f>
        <v>60.93333333</v>
      </c>
      <c r="G3058" s="12">
        <f t="shared" si="3"/>
        <v>1</v>
      </c>
    </row>
    <row r="3059" ht="15.75" customHeight="1">
      <c r="A3059" s="13">
        <v>42156.885416666664</v>
      </c>
      <c r="B3059" s="73">
        <f t="shared" si="1"/>
        <v>42156</v>
      </c>
      <c r="C3059" s="74">
        <f>IF(NewCustomer="Yes", IF(COUNTIF($I$2:$I$11,B3059)&gt;0,0,WEEKDAY(B3059,2)),IF(COUNTIF($I$2:$I$21,B3059)&gt;0,0,WEEKDAY(B3059,2)))</f>
        <v>1</v>
      </c>
      <c r="D3059" s="74">
        <f t="shared" si="2"/>
        <v>21</v>
      </c>
      <c r="E3059" s="12">
        <f>IFERROR(VLOOKUP(A3059,'IDAR Meter Data'!$A:$B,2,1),"")</f>
        <v>177</v>
      </c>
      <c r="F3059" s="75">
        <f>IF(CECCZ="CZ03",'Outside Temp'!B3059,IF(CECCZ="CZ04",'Outside Temp'!B3060,IF(CECCZ="CZ12",'Outside Temp'!B3061, IF(CECCZ="CZ13",'Outside Temp'!B3062))))</f>
        <v>60.68333333</v>
      </c>
      <c r="G3059" s="12">
        <f t="shared" si="3"/>
        <v>1</v>
      </c>
    </row>
    <row r="3060" ht="15.75" customHeight="1">
      <c r="A3060" s="13">
        <v>42156.895833333336</v>
      </c>
      <c r="B3060" s="73">
        <f t="shared" si="1"/>
        <v>42156</v>
      </c>
      <c r="C3060" s="74">
        <f>IF(NewCustomer="Yes", IF(COUNTIF($I$2:$I$11,B3060)&gt;0,0,WEEKDAY(B3060,2)),IF(COUNTIF($I$2:$I$21,B3060)&gt;0,0,WEEKDAY(B3060,2)))</f>
        <v>1</v>
      </c>
      <c r="D3060" s="74">
        <f t="shared" si="2"/>
        <v>21</v>
      </c>
      <c r="E3060" s="12">
        <f>IFERROR(VLOOKUP(A3060,'IDAR Meter Data'!$A:$B,2,1),"")</f>
        <v>176</v>
      </c>
      <c r="F3060" s="75">
        <f>IF(CECCZ="CZ03",'Outside Temp'!B3060,IF(CECCZ="CZ04",'Outside Temp'!B3061,IF(CECCZ="CZ12",'Outside Temp'!B3062, IF(CECCZ="CZ13",'Outside Temp'!B3063))))</f>
        <v>60.43333333</v>
      </c>
      <c r="G3060" s="12">
        <f t="shared" si="3"/>
        <v>1</v>
      </c>
    </row>
    <row r="3061" ht="15.75" customHeight="1">
      <c r="A3061" s="13">
        <v>42156.90625</v>
      </c>
      <c r="B3061" s="73">
        <f t="shared" si="1"/>
        <v>42156</v>
      </c>
      <c r="C3061" s="74">
        <f>IF(NewCustomer="Yes", IF(COUNTIF($I$2:$I$11,B3061)&gt;0,0,WEEKDAY(B3061,2)),IF(COUNTIF($I$2:$I$21,B3061)&gt;0,0,WEEKDAY(B3061,2)))</f>
        <v>1</v>
      </c>
      <c r="D3061" s="74">
        <f t="shared" si="2"/>
        <v>21</v>
      </c>
      <c r="E3061" s="12">
        <f>IFERROR(VLOOKUP(A3061,'IDAR Meter Data'!$A:$B,2,1),"")</f>
        <v>184</v>
      </c>
      <c r="F3061" s="75">
        <f>IF(CECCZ="CZ03",'Outside Temp'!B3061,IF(CECCZ="CZ04",'Outside Temp'!B3062,IF(CECCZ="CZ12",'Outside Temp'!B3063, IF(CECCZ="CZ13",'Outside Temp'!B3064))))</f>
        <v>60.18333333</v>
      </c>
      <c r="G3061" s="12">
        <f t="shared" si="3"/>
        <v>1</v>
      </c>
    </row>
    <row r="3062" ht="15.75" customHeight="1">
      <c r="A3062" s="13">
        <v>42156.916666666664</v>
      </c>
      <c r="B3062" s="73">
        <f t="shared" si="1"/>
        <v>42156</v>
      </c>
      <c r="C3062" s="74">
        <f>IF(NewCustomer="Yes", IF(COUNTIF($I$2:$I$11,B3062)&gt;0,0,WEEKDAY(B3062,2)),IF(COUNTIF($I$2:$I$21,B3062)&gt;0,0,WEEKDAY(B3062,2)))</f>
        <v>1</v>
      </c>
      <c r="D3062" s="74">
        <f t="shared" si="2"/>
        <v>22</v>
      </c>
      <c r="E3062" s="12">
        <f>IFERROR(VLOOKUP(A3062,'IDAR Meter Data'!$A:$B,2,1),"")</f>
        <v>183</v>
      </c>
      <c r="F3062" s="75">
        <f>IF(CECCZ="CZ03",'Outside Temp'!B3062,IF(CECCZ="CZ04",'Outside Temp'!B3063,IF(CECCZ="CZ12",'Outside Temp'!B3064, IF(CECCZ="CZ13",'Outside Temp'!B3065))))</f>
        <v>60</v>
      </c>
      <c r="G3062" s="12">
        <f t="shared" si="3"/>
        <v>1</v>
      </c>
    </row>
    <row r="3063" ht="15.75" customHeight="1">
      <c r="A3063" s="13">
        <v>42156.927083333336</v>
      </c>
      <c r="B3063" s="73">
        <f t="shared" si="1"/>
        <v>42156</v>
      </c>
      <c r="C3063" s="74">
        <f>IF(NewCustomer="Yes", IF(COUNTIF($I$2:$I$11,B3063)&gt;0,0,WEEKDAY(B3063,2)),IF(COUNTIF($I$2:$I$21,B3063)&gt;0,0,WEEKDAY(B3063,2)))</f>
        <v>1</v>
      </c>
      <c r="D3063" s="74">
        <f t="shared" si="2"/>
        <v>22</v>
      </c>
      <c r="E3063" s="12">
        <f>IFERROR(VLOOKUP(A3063,'IDAR Meter Data'!$A:$B,2,1),"")</f>
        <v>197</v>
      </c>
      <c r="F3063" s="75">
        <f>IF(CECCZ="CZ03",'Outside Temp'!B3063,IF(CECCZ="CZ04",'Outside Temp'!B3064,IF(CECCZ="CZ12",'Outside Temp'!B3065, IF(CECCZ="CZ13",'Outside Temp'!B3066))))</f>
        <v>60</v>
      </c>
      <c r="G3063" s="12">
        <f t="shared" si="3"/>
        <v>1</v>
      </c>
    </row>
    <row r="3064" ht="15.75" customHeight="1">
      <c r="A3064" s="13">
        <v>42156.9375</v>
      </c>
      <c r="B3064" s="73">
        <f t="shared" si="1"/>
        <v>42156</v>
      </c>
      <c r="C3064" s="74">
        <f>IF(NewCustomer="Yes", IF(COUNTIF($I$2:$I$11,B3064)&gt;0,0,WEEKDAY(B3064,2)),IF(COUNTIF($I$2:$I$21,B3064)&gt;0,0,WEEKDAY(B3064,2)))</f>
        <v>1</v>
      </c>
      <c r="D3064" s="74">
        <f t="shared" si="2"/>
        <v>22</v>
      </c>
      <c r="E3064" s="12">
        <f>IFERROR(VLOOKUP(A3064,'IDAR Meter Data'!$A:$B,2,1),"")</f>
        <v>186</v>
      </c>
      <c r="F3064" s="75">
        <f>IF(CECCZ="CZ03",'Outside Temp'!B3064,IF(CECCZ="CZ04",'Outside Temp'!B3065,IF(CECCZ="CZ12",'Outside Temp'!B3066, IF(CECCZ="CZ13",'Outside Temp'!B3067))))</f>
        <v>60</v>
      </c>
      <c r="G3064" s="12">
        <f t="shared" si="3"/>
        <v>1</v>
      </c>
    </row>
    <row r="3065" ht="15.75" customHeight="1">
      <c r="A3065" s="13">
        <v>42156.947916666664</v>
      </c>
      <c r="B3065" s="73">
        <f t="shared" si="1"/>
        <v>42156</v>
      </c>
      <c r="C3065" s="74">
        <f>IF(NewCustomer="Yes", IF(COUNTIF($I$2:$I$11,B3065)&gt;0,0,WEEKDAY(B3065,2)),IF(COUNTIF($I$2:$I$21,B3065)&gt;0,0,WEEKDAY(B3065,2)))</f>
        <v>1</v>
      </c>
      <c r="D3065" s="74">
        <f t="shared" si="2"/>
        <v>22</v>
      </c>
      <c r="E3065" s="12">
        <f>IFERROR(VLOOKUP(A3065,'IDAR Meter Data'!$A:$B,2,1),"")</f>
        <v>187</v>
      </c>
      <c r="F3065" s="75">
        <f>IF(CECCZ="CZ03",'Outside Temp'!B3065,IF(CECCZ="CZ04",'Outside Temp'!B3066,IF(CECCZ="CZ12",'Outside Temp'!B3067, IF(CECCZ="CZ13",'Outside Temp'!B3068))))</f>
        <v>60</v>
      </c>
      <c r="G3065" s="12">
        <f t="shared" si="3"/>
        <v>1</v>
      </c>
    </row>
    <row r="3066" ht="15.75" customHeight="1">
      <c r="A3066" s="13">
        <v>42156.958333333336</v>
      </c>
      <c r="B3066" s="73">
        <f t="shared" si="1"/>
        <v>42156</v>
      </c>
      <c r="C3066" s="74">
        <f>IF(NewCustomer="Yes", IF(COUNTIF($I$2:$I$11,B3066)&gt;0,0,WEEKDAY(B3066,2)),IF(COUNTIF($I$2:$I$21,B3066)&gt;0,0,WEEKDAY(B3066,2)))</f>
        <v>1</v>
      </c>
      <c r="D3066" s="74">
        <f t="shared" si="2"/>
        <v>23</v>
      </c>
      <c r="E3066" s="12">
        <f>IFERROR(VLOOKUP(A3066,'IDAR Meter Data'!$A:$B,2,1),"")</f>
        <v>180</v>
      </c>
      <c r="F3066" s="75">
        <f>IF(CECCZ="CZ03",'Outside Temp'!B3066,IF(CECCZ="CZ04",'Outside Temp'!B3067,IF(CECCZ="CZ12",'Outside Temp'!B3068, IF(CECCZ="CZ13",'Outside Temp'!B3069))))</f>
        <v>59.93333333</v>
      </c>
      <c r="G3066" s="12">
        <f t="shared" si="3"/>
        <v>1</v>
      </c>
    </row>
    <row r="3067" ht="15.75" customHeight="1">
      <c r="A3067" s="13">
        <v>42156.96875</v>
      </c>
      <c r="B3067" s="73">
        <f t="shared" si="1"/>
        <v>42156</v>
      </c>
      <c r="C3067" s="74">
        <f>IF(NewCustomer="Yes", IF(COUNTIF($I$2:$I$11,B3067)&gt;0,0,WEEKDAY(B3067,2)),IF(COUNTIF($I$2:$I$21,B3067)&gt;0,0,WEEKDAY(B3067,2)))</f>
        <v>1</v>
      </c>
      <c r="D3067" s="74">
        <f t="shared" si="2"/>
        <v>23</v>
      </c>
      <c r="E3067" s="12">
        <f>IFERROR(VLOOKUP(A3067,'IDAR Meter Data'!$A:$B,2,1),"")</f>
        <v>171</v>
      </c>
      <c r="F3067" s="75">
        <f>IF(CECCZ="CZ03",'Outside Temp'!B3067,IF(CECCZ="CZ04",'Outside Temp'!B3068,IF(CECCZ="CZ12",'Outside Temp'!B3069, IF(CECCZ="CZ13",'Outside Temp'!B3070))))</f>
        <v>59.68333333</v>
      </c>
      <c r="G3067" s="12">
        <f t="shared" si="3"/>
        <v>1</v>
      </c>
    </row>
    <row r="3068" ht="15.75" customHeight="1">
      <c r="A3068" s="13">
        <v>42156.979166666664</v>
      </c>
      <c r="B3068" s="73">
        <f t="shared" si="1"/>
        <v>42156</v>
      </c>
      <c r="C3068" s="74">
        <f>IF(NewCustomer="Yes", IF(COUNTIF($I$2:$I$11,B3068)&gt;0,0,WEEKDAY(B3068,2)),IF(COUNTIF($I$2:$I$21,B3068)&gt;0,0,WEEKDAY(B3068,2)))</f>
        <v>1</v>
      </c>
      <c r="D3068" s="74">
        <f t="shared" si="2"/>
        <v>23</v>
      </c>
      <c r="E3068" s="12">
        <f>IFERROR(VLOOKUP(A3068,'IDAR Meter Data'!$A:$B,2,1),"")</f>
        <v>166</v>
      </c>
      <c r="F3068" s="75">
        <f>IF(CECCZ="CZ03",'Outside Temp'!B3068,IF(CECCZ="CZ04",'Outside Temp'!B3069,IF(CECCZ="CZ12",'Outside Temp'!B3070, IF(CECCZ="CZ13",'Outside Temp'!B3071))))</f>
        <v>59.43333333</v>
      </c>
      <c r="G3068" s="12">
        <f t="shared" si="3"/>
        <v>1</v>
      </c>
    </row>
    <row r="3069" ht="15.75" customHeight="1">
      <c r="A3069" s="13">
        <v>42156.989583333336</v>
      </c>
      <c r="B3069" s="73">
        <f t="shared" si="1"/>
        <v>42156</v>
      </c>
      <c r="C3069" s="74">
        <f>IF(NewCustomer="Yes", IF(COUNTIF($I$2:$I$11,B3069)&gt;0,0,WEEKDAY(B3069,2)),IF(COUNTIF($I$2:$I$21,B3069)&gt;0,0,WEEKDAY(B3069,2)))</f>
        <v>1</v>
      </c>
      <c r="D3069" s="74">
        <f t="shared" si="2"/>
        <v>23</v>
      </c>
      <c r="E3069" s="12">
        <f>IFERROR(VLOOKUP(A3069,'IDAR Meter Data'!$A:$B,2,1),"")</f>
        <v>160</v>
      </c>
      <c r="F3069" s="75">
        <f>IF(CECCZ="CZ03",'Outside Temp'!B3069,IF(CECCZ="CZ04",'Outside Temp'!B3070,IF(CECCZ="CZ12",'Outside Temp'!B3071, IF(CECCZ="CZ13",'Outside Temp'!B3072))))</f>
        <v>59.18333333</v>
      </c>
      <c r="G3069" s="12">
        <f t="shared" si="3"/>
        <v>1</v>
      </c>
    </row>
    <row r="3070" ht="15.75" customHeight="1">
      <c r="A3070" s="13">
        <v>42157.0</v>
      </c>
      <c r="B3070" s="73">
        <f t="shared" si="1"/>
        <v>42157</v>
      </c>
      <c r="C3070" s="74">
        <f>IF(NewCustomer="Yes", IF(COUNTIF($I$2:$I$11,B3070)&gt;0,0,WEEKDAY(B3070,2)),IF(COUNTIF($I$2:$I$21,B3070)&gt;0,0,WEEKDAY(B3070,2)))</f>
        <v>2</v>
      </c>
      <c r="D3070" s="74">
        <f t="shared" si="2"/>
        <v>0</v>
      </c>
      <c r="E3070" s="12">
        <f>IFERROR(VLOOKUP(A3070,'IDAR Meter Data'!$A:$B,2,1),"")</f>
        <v>163</v>
      </c>
      <c r="F3070" s="75">
        <f>IF(CECCZ="CZ03",'Outside Temp'!B3070,IF(CECCZ="CZ04",'Outside Temp'!B3071,IF(CECCZ="CZ12",'Outside Temp'!B3072, IF(CECCZ="CZ13",'Outside Temp'!B3073))))</f>
        <v>59</v>
      </c>
      <c r="G3070" s="12">
        <f t="shared" si="3"/>
        <v>1</v>
      </c>
    </row>
    <row r="3071" ht="15.75" customHeight="1">
      <c r="A3071" s="13">
        <v>42157.010416666664</v>
      </c>
      <c r="B3071" s="73">
        <f t="shared" si="1"/>
        <v>42157</v>
      </c>
      <c r="C3071" s="74">
        <f>IF(NewCustomer="Yes", IF(COUNTIF($I$2:$I$11,B3071)&gt;0,0,WEEKDAY(B3071,2)),IF(COUNTIF($I$2:$I$21,B3071)&gt;0,0,WEEKDAY(B3071,2)))</f>
        <v>2</v>
      </c>
      <c r="D3071" s="74">
        <f t="shared" si="2"/>
        <v>0</v>
      </c>
      <c r="E3071" s="12">
        <f>IFERROR(VLOOKUP(A3071,'IDAR Meter Data'!$A:$B,2,1),"")</f>
        <v>156</v>
      </c>
      <c r="F3071" s="75">
        <f>IF(CECCZ="CZ03",'Outside Temp'!B3071,IF(CECCZ="CZ04",'Outside Temp'!B3072,IF(CECCZ="CZ12",'Outside Temp'!B3073, IF(CECCZ="CZ13",'Outside Temp'!B3074))))</f>
        <v>59</v>
      </c>
      <c r="G3071" s="12">
        <f t="shared" si="3"/>
        <v>1</v>
      </c>
    </row>
    <row r="3072" ht="15.75" customHeight="1">
      <c r="A3072" s="13">
        <v>42157.020833333336</v>
      </c>
      <c r="B3072" s="73">
        <f t="shared" si="1"/>
        <v>42157</v>
      </c>
      <c r="C3072" s="74">
        <f>IF(NewCustomer="Yes", IF(COUNTIF($I$2:$I$11,B3072)&gt;0,0,WEEKDAY(B3072,2)),IF(COUNTIF($I$2:$I$21,B3072)&gt;0,0,WEEKDAY(B3072,2)))</f>
        <v>2</v>
      </c>
      <c r="D3072" s="74">
        <f t="shared" si="2"/>
        <v>0</v>
      </c>
      <c r="E3072" s="12">
        <f>IFERROR(VLOOKUP(A3072,'IDAR Meter Data'!$A:$B,2,1),"")</f>
        <v>163</v>
      </c>
      <c r="F3072" s="75">
        <f>IF(CECCZ="CZ03",'Outside Temp'!B3072,IF(CECCZ="CZ04",'Outside Temp'!B3073,IF(CECCZ="CZ12",'Outside Temp'!B3074, IF(CECCZ="CZ13",'Outside Temp'!B3075))))</f>
        <v>59</v>
      </c>
      <c r="G3072" s="12">
        <f t="shared" si="3"/>
        <v>1</v>
      </c>
    </row>
    <row r="3073" ht="15.75" customHeight="1">
      <c r="A3073" s="13">
        <v>42157.03125</v>
      </c>
      <c r="B3073" s="73">
        <f t="shared" si="1"/>
        <v>42157</v>
      </c>
      <c r="C3073" s="74">
        <f>IF(NewCustomer="Yes", IF(COUNTIF($I$2:$I$11,B3073)&gt;0,0,WEEKDAY(B3073,2)),IF(COUNTIF($I$2:$I$21,B3073)&gt;0,0,WEEKDAY(B3073,2)))</f>
        <v>2</v>
      </c>
      <c r="D3073" s="74">
        <f t="shared" si="2"/>
        <v>0</v>
      </c>
      <c r="E3073" s="12">
        <f>IFERROR(VLOOKUP(A3073,'IDAR Meter Data'!$A:$B,2,1),"")</f>
        <v>154</v>
      </c>
      <c r="F3073" s="75">
        <f>IF(CECCZ="CZ03",'Outside Temp'!B3073,IF(CECCZ="CZ04",'Outside Temp'!B3074,IF(CECCZ="CZ12",'Outside Temp'!B3075, IF(CECCZ="CZ13",'Outside Temp'!B3076))))</f>
        <v>59</v>
      </c>
      <c r="G3073" s="12">
        <f t="shared" si="3"/>
        <v>1</v>
      </c>
    </row>
    <row r="3074" ht="15.75" customHeight="1">
      <c r="A3074" s="13">
        <v>42157.041666666664</v>
      </c>
      <c r="B3074" s="73">
        <f t="shared" si="1"/>
        <v>42157</v>
      </c>
      <c r="C3074" s="74">
        <f>IF(NewCustomer="Yes", IF(COUNTIF($I$2:$I$11,B3074)&gt;0,0,WEEKDAY(B3074,2)),IF(COUNTIF($I$2:$I$21,B3074)&gt;0,0,WEEKDAY(B3074,2)))</f>
        <v>2</v>
      </c>
      <c r="D3074" s="74">
        <f t="shared" si="2"/>
        <v>1</v>
      </c>
      <c r="E3074" s="12">
        <f>IFERROR(VLOOKUP(A3074,'IDAR Meter Data'!$A:$B,2,1),"")</f>
        <v>152</v>
      </c>
      <c r="F3074" s="75">
        <f>IF(CECCZ="CZ03",'Outside Temp'!B3074,IF(CECCZ="CZ04",'Outside Temp'!B3075,IF(CECCZ="CZ12",'Outside Temp'!B3076, IF(CECCZ="CZ13",'Outside Temp'!B3077))))</f>
        <v>58.84313725</v>
      </c>
      <c r="G3074" s="12">
        <f t="shared" si="3"/>
        <v>1</v>
      </c>
    </row>
    <row r="3075" ht="15.75" customHeight="1">
      <c r="A3075" s="13">
        <v>42157.052083333336</v>
      </c>
      <c r="B3075" s="73">
        <f t="shared" si="1"/>
        <v>42157</v>
      </c>
      <c r="C3075" s="74">
        <f>IF(NewCustomer="Yes", IF(COUNTIF($I$2:$I$11,B3075)&gt;0,0,WEEKDAY(B3075,2)),IF(COUNTIF($I$2:$I$21,B3075)&gt;0,0,WEEKDAY(B3075,2)))</f>
        <v>2</v>
      </c>
      <c r="D3075" s="74">
        <f t="shared" si="2"/>
        <v>1</v>
      </c>
      <c r="E3075" s="12">
        <f>IFERROR(VLOOKUP(A3075,'IDAR Meter Data'!$A:$B,2,1),"")</f>
        <v>159</v>
      </c>
      <c r="F3075" s="75">
        <f>IF(CECCZ="CZ03",'Outside Temp'!B3075,IF(CECCZ="CZ04",'Outside Temp'!B3076,IF(CECCZ="CZ12",'Outside Temp'!B3077, IF(CECCZ="CZ13",'Outside Temp'!B3078))))</f>
        <v>58.25490196</v>
      </c>
      <c r="G3075" s="12">
        <f t="shared" si="3"/>
        <v>1</v>
      </c>
    </row>
    <row r="3076" ht="15.75" customHeight="1">
      <c r="A3076" s="13">
        <v>42157.0625</v>
      </c>
      <c r="B3076" s="73">
        <f t="shared" si="1"/>
        <v>42157</v>
      </c>
      <c r="C3076" s="74">
        <f>IF(NewCustomer="Yes", IF(COUNTIF($I$2:$I$11,B3076)&gt;0,0,WEEKDAY(B3076,2)),IF(COUNTIF($I$2:$I$21,B3076)&gt;0,0,WEEKDAY(B3076,2)))</f>
        <v>2</v>
      </c>
      <c r="D3076" s="74">
        <f t="shared" si="2"/>
        <v>1</v>
      </c>
      <c r="E3076" s="12">
        <f>IFERROR(VLOOKUP(A3076,'IDAR Meter Data'!$A:$B,2,1),"")</f>
        <v>139</v>
      </c>
      <c r="F3076" s="75">
        <f>IF(CECCZ="CZ03",'Outside Temp'!B3076,IF(CECCZ="CZ04",'Outside Temp'!B3077,IF(CECCZ="CZ12",'Outside Temp'!B3078, IF(CECCZ="CZ13",'Outside Temp'!B3079))))</f>
        <v>57.66666667</v>
      </c>
      <c r="G3076" s="12">
        <f t="shared" si="3"/>
        <v>1</v>
      </c>
    </row>
    <row r="3077" ht="15.75" customHeight="1">
      <c r="A3077" s="13">
        <v>42157.072916666664</v>
      </c>
      <c r="B3077" s="73">
        <f t="shared" si="1"/>
        <v>42157</v>
      </c>
      <c r="C3077" s="74">
        <f>IF(NewCustomer="Yes", IF(COUNTIF($I$2:$I$11,B3077)&gt;0,0,WEEKDAY(B3077,2)),IF(COUNTIF($I$2:$I$21,B3077)&gt;0,0,WEEKDAY(B3077,2)))</f>
        <v>2</v>
      </c>
      <c r="D3077" s="74">
        <f t="shared" si="2"/>
        <v>1</v>
      </c>
      <c r="E3077" s="12">
        <f>IFERROR(VLOOKUP(A3077,'IDAR Meter Data'!$A:$B,2,1),"")</f>
        <v>141</v>
      </c>
      <c r="F3077" s="75">
        <f>IF(CECCZ="CZ03",'Outside Temp'!B3077,IF(CECCZ="CZ04",'Outside Temp'!B3078,IF(CECCZ="CZ12",'Outside Temp'!B3079, IF(CECCZ="CZ13",'Outside Temp'!B3080))))</f>
        <v>57.07843137</v>
      </c>
      <c r="G3077" s="12">
        <f t="shared" si="3"/>
        <v>1</v>
      </c>
    </row>
    <row r="3078" ht="15.75" customHeight="1">
      <c r="A3078" s="13">
        <v>42157.083333333336</v>
      </c>
      <c r="B3078" s="73">
        <f t="shared" si="1"/>
        <v>42157</v>
      </c>
      <c r="C3078" s="74">
        <f>IF(NewCustomer="Yes", IF(COUNTIF($I$2:$I$11,B3078)&gt;0,0,WEEKDAY(B3078,2)),IF(COUNTIF($I$2:$I$21,B3078)&gt;0,0,WEEKDAY(B3078,2)))</f>
        <v>2</v>
      </c>
      <c r="D3078" s="74">
        <f t="shared" si="2"/>
        <v>2</v>
      </c>
      <c r="E3078" s="12">
        <f>IFERROR(VLOOKUP(A3078,'IDAR Meter Data'!$A:$B,2,1),"")</f>
        <v>138</v>
      </c>
      <c r="F3078" s="75">
        <f>IF(CECCZ="CZ03",'Outside Temp'!B3078,IF(CECCZ="CZ04",'Outside Temp'!B3079,IF(CECCZ="CZ12",'Outside Temp'!B3080, IF(CECCZ="CZ13",'Outside Temp'!B3081))))</f>
        <v>57</v>
      </c>
      <c r="G3078" s="12">
        <f t="shared" si="3"/>
        <v>1</v>
      </c>
    </row>
    <row r="3079" ht="15.75" customHeight="1">
      <c r="A3079" s="13">
        <v>42157.09375</v>
      </c>
      <c r="B3079" s="73">
        <f t="shared" si="1"/>
        <v>42157</v>
      </c>
      <c r="C3079" s="74">
        <f>IF(NewCustomer="Yes", IF(COUNTIF($I$2:$I$11,B3079)&gt;0,0,WEEKDAY(B3079,2)),IF(COUNTIF($I$2:$I$21,B3079)&gt;0,0,WEEKDAY(B3079,2)))</f>
        <v>2</v>
      </c>
      <c r="D3079" s="74">
        <f t="shared" si="2"/>
        <v>2</v>
      </c>
      <c r="E3079" s="12">
        <f>IFERROR(VLOOKUP(A3079,'IDAR Meter Data'!$A:$B,2,1),"")</f>
        <v>134</v>
      </c>
      <c r="F3079" s="75">
        <f>IF(CECCZ="CZ03",'Outside Temp'!B3079,IF(CECCZ="CZ04",'Outside Temp'!B3080,IF(CECCZ="CZ12",'Outside Temp'!B3081, IF(CECCZ="CZ13",'Outside Temp'!B3082))))</f>
        <v>57</v>
      </c>
      <c r="G3079" s="12">
        <f t="shared" si="3"/>
        <v>1</v>
      </c>
    </row>
    <row r="3080" ht="15.75" customHeight="1">
      <c r="A3080" s="13">
        <v>42157.104166666664</v>
      </c>
      <c r="B3080" s="73">
        <f t="shared" si="1"/>
        <v>42157</v>
      </c>
      <c r="C3080" s="74">
        <f>IF(NewCustomer="Yes", IF(COUNTIF($I$2:$I$11,B3080)&gt;0,0,WEEKDAY(B3080,2)),IF(COUNTIF($I$2:$I$21,B3080)&gt;0,0,WEEKDAY(B3080,2)))</f>
        <v>2</v>
      </c>
      <c r="D3080" s="74">
        <f t="shared" si="2"/>
        <v>2</v>
      </c>
      <c r="E3080" s="12">
        <f>IFERROR(VLOOKUP(A3080,'IDAR Meter Data'!$A:$B,2,1),"")</f>
        <v>133</v>
      </c>
      <c r="F3080" s="75">
        <f>IF(CECCZ="CZ03",'Outside Temp'!B3080,IF(CECCZ="CZ04",'Outside Temp'!B3081,IF(CECCZ="CZ12",'Outside Temp'!B3082, IF(CECCZ="CZ13",'Outside Temp'!B3083))))</f>
        <v>57</v>
      </c>
      <c r="G3080" s="12">
        <f t="shared" si="3"/>
        <v>1</v>
      </c>
    </row>
    <row r="3081" ht="15.75" customHeight="1">
      <c r="A3081" s="13">
        <v>42157.114583333336</v>
      </c>
      <c r="B3081" s="73">
        <f t="shared" si="1"/>
        <v>42157</v>
      </c>
      <c r="C3081" s="74">
        <f>IF(NewCustomer="Yes", IF(COUNTIF($I$2:$I$11,B3081)&gt;0,0,WEEKDAY(B3081,2)),IF(COUNTIF($I$2:$I$21,B3081)&gt;0,0,WEEKDAY(B3081,2)))</f>
        <v>2</v>
      </c>
      <c r="D3081" s="74">
        <f t="shared" si="2"/>
        <v>2</v>
      </c>
      <c r="E3081" s="12">
        <f>IFERROR(VLOOKUP(A3081,'IDAR Meter Data'!$A:$B,2,1),"")</f>
        <v>135</v>
      </c>
      <c r="F3081" s="75">
        <f>IF(CECCZ="CZ03",'Outside Temp'!B3081,IF(CECCZ="CZ04",'Outside Temp'!B3082,IF(CECCZ="CZ12",'Outside Temp'!B3083, IF(CECCZ="CZ13",'Outside Temp'!B3084))))</f>
        <v>57</v>
      </c>
      <c r="G3081" s="12">
        <f t="shared" si="3"/>
        <v>1</v>
      </c>
    </row>
    <row r="3082" ht="15.75" customHeight="1">
      <c r="A3082" s="13">
        <v>42157.125</v>
      </c>
      <c r="B3082" s="73">
        <f t="shared" si="1"/>
        <v>42157</v>
      </c>
      <c r="C3082" s="74">
        <f>IF(NewCustomer="Yes", IF(COUNTIF($I$2:$I$11,B3082)&gt;0,0,WEEKDAY(B3082,2)),IF(COUNTIF($I$2:$I$21,B3082)&gt;0,0,WEEKDAY(B3082,2)))</f>
        <v>2</v>
      </c>
      <c r="D3082" s="74">
        <f t="shared" si="2"/>
        <v>3</v>
      </c>
      <c r="E3082" s="12">
        <f>IFERROR(VLOOKUP(A3082,'IDAR Meter Data'!$A:$B,2,1),"")</f>
        <v>136</v>
      </c>
      <c r="F3082" s="75">
        <f>IF(CECCZ="CZ03",'Outside Temp'!B3082,IF(CECCZ="CZ04",'Outside Temp'!B3083,IF(CECCZ="CZ12",'Outside Temp'!B3084, IF(CECCZ="CZ13",'Outside Temp'!B3085))))</f>
        <v>57</v>
      </c>
      <c r="G3082" s="12">
        <f t="shared" si="3"/>
        <v>1</v>
      </c>
    </row>
    <row r="3083" ht="15.75" customHeight="1">
      <c r="A3083" s="13">
        <v>42157.135416666664</v>
      </c>
      <c r="B3083" s="73">
        <f t="shared" si="1"/>
        <v>42157</v>
      </c>
      <c r="C3083" s="74">
        <f>IF(NewCustomer="Yes", IF(COUNTIF($I$2:$I$11,B3083)&gt;0,0,WEEKDAY(B3083,2)),IF(COUNTIF($I$2:$I$21,B3083)&gt;0,0,WEEKDAY(B3083,2)))</f>
        <v>2</v>
      </c>
      <c r="D3083" s="74">
        <f t="shared" si="2"/>
        <v>3</v>
      </c>
      <c r="E3083" s="12">
        <f>IFERROR(VLOOKUP(A3083,'IDAR Meter Data'!$A:$B,2,1),"")</f>
        <v>140</v>
      </c>
      <c r="F3083" s="75">
        <f>IF(CECCZ="CZ03",'Outside Temp'!B3083,IF(CECCZ="CZ04",'Outside Temp'!B3084,IF(CECCZ="CZ12",'Outside Temp'!B3085, IF(CECCZ="CZ13",'Outside Temp'!B3086))))</f>
        <v>57</v>
      </c>
      <c r="G3083" s="12">
        <f t="shared" si="3"/>
        <v>1</v>
      </c>
    </row>
    <row r="3084" ht="15.75" customHeight="1">
      <c r="A3084" s="13">
        <v>42157.145833333336</v>
      </c>
      <c r="B3084" s="73">
        <f t="shared" si="1"/>
        <v>42157</v>
      </c>
      <c r="C3084" s="74">
        <f>IF(NewCustomer="Yes", IF(COUNTIF($I$2:$I$11,B3084)&gt;0,0,WEEKDAY(B3084,2)),IF(COUNTIF($I$2:$I$21,B3084)&gt;0,0,WEEKDAY(B3084,2)))</f>
        <v>2</v>
      </c>
      <c r="D3084" s="74">
        <f t="shared" si="2"/>
        <v>3</v>
      </c>
      <c r="E3084" s="12">
        <f>IFERROR(VLOOKUP(A3084,'IDAR Meter Data'!$A:$B,2,1),"")</f>
        <v>133</v>
      </c>
      <c r="F3084" s="75">
        <f>IF(CECCZ="CZ03",'Outside Temp'!B3084,IF(CECCZ="CZ04",'Outside Temp'!B3085,IF(CECCZ="CZ12",'Outside Temp'!B3086, IF(CECCZ="CZ13",'Outside Temp'!B3087))))</f>
        <v>57</v>
      </c>
      <c r="G3084" s="12">
        <f t="shared" si="3"/>
        <v>1</v>
      </c>
    </row>
    <row r="3085" ht="15.75" customHeight="1">
      <c r="A3085" s="13">
        <v>42157.15625</v>
      </c>
      <c r="B3085" s="73">
        <f t="shared" si="1"/>
        <v>42157</v>
      </c>
      <c r="C3085" s="74">
        <f>IF(NewCustomer="Yes", IF(COUNTIF($I$2:$I$11,B3085)&gt;0,0,WEEKDAY(B3085,2)),IF(COUNTIF($I$2:$I$21,B3085)&gt;0,0,WEEKDAY(B3085,2)))</f>
        <v>2</v>
      </c>
      <c r="D3085" s="74">
        <f t="shared" si="2"/>
        <v>3</v>
      </c>
      <c r="E3085" s="12">
        <f>IFERROR(VLOOKUP(A3085,'IDAR Meter Data'!$A:$B,2,1),"")</f>
        <v>131</v>
      </c>
      <c r="F3085" s="75">
        <f>IF(CECCZ="CZ03",'Outside Temp'!B3085,IF(CECCZ="CZ04",'Outside Temp'!B3086,IF(CECCZ="CZ12",'Outside Temp'!B3087, IF(CECCZ="CZ13",'Outside Temp'!B3088))))</f>
        <v>57</v>
      </c>
      <c r="G3085" s="12">
        <f t="shared" si="3"/>
        <v>1</v>
      </c>
    </row>
    <row r="3086" ht="15.75" customHeight="1">
      <c r="A3086" s="13">
        <v>42157.166666666664</v>
      </c>
      <c r="B3086" s="73">
        <f t="shared" si="1"/>
        <v>42157</v>
      </c>
      <c r="C3086" s="74">
        <f>IF(NewCustomer="Yes", IF(COUNTIF($I$2:$I$11,B3086)&gt;0,0,WEEKDAY(B3086,2)),IF(COUNTIF($I$2:$I$21,B3086)&gt;0,0,WEEKDAY(B3086,2)))</f>
        <v>2</v>
      </c>
      <c r="D3086" s="74">
        <f t="shared" si="2"/>
        <v>4</v>
      </c>
      <c r="E3086" s="12">
        <f>IFERROR(VLOOKUP(A3086,'IDAR Meter Data'!$A:$B,2,1),"")</f>
        <v>132</v>
      </c>
      <c r="F3086" s="75">
        <f>IF(CECCZ="CZ03",'Outside Temp'!B3086,IF(CECCZ="CZ04",'Outside Temp'!B3087,IF(CECCZ="CZ12",'Outside Temp'!B3088, IF(CECCZ="CZ13",'Outside Temp'!B3089))))</f>
        <v>57</v>
      </c>
      <c r="G3086" s="12">
        <f t="shared" si="3"/>
        <v>1</v>
      </c>
    </row>
    <row r="3087" ht="15.75" customHeight="1">
      <c r="A3087" s="13">
        <v>42157.177083333336</v>
      </c>
      <c r="B3087" s="73">
        <f t="shared" si="1"/>
        <v>42157</v>
      </c>
      <c r="C3087" s="74">
        <f>IF(NewCustomer="Yes", IF(COUNTIF($I$2:$I$11,B3087)&gt;0,0,WEEKDAY(B3087,2)),IF(COUNTIF($I$2:$I$21,B3087)&gt;0,0,WEEKDAY(B3087,2)))</f>
        <v>2</v>
      </c>
      <c r="D3087" s="74">
        <f t="shared" si="2"/>
        <v>4</v>
      </c>
      <c r="E3087" s="12">
        <f>IFERROR(VLOOKUP(A3087,'IDAR Meter Data'!$A:$B,2,1),"")</f>
        <v>135</v>
      </c>
      <c r="F3087" s="75">
        <f>IF(CECCZ="CZ03",'Outside Temp'!B3087,IF(CECCZ="CZ04",'Outside Temp'!B3088,IF(CECCZ="CZ12",'Outside Temp'!B3089, IF(CECCZ="CZ13",'Outside Temp'!B3090))))</f>
        <v>57</v>
      </c>
      <c r="G3087" s="12">
        <f t="shared" si="3"/>
        <v>1</v>
      </c>
    </row>
    <row r="3088" ht="15.75" customHeight="1">
      <c r="A3088" s="13">
        <v>42157.1875</v>
      </c>
      <c r="B3088" s="73">
        <f t="shared" si="1"/>
        <v>42157</v>
      </c>
      <c r="C3088" s="74">
        <f>IF(NewCustomer="Yes", IF(COUNTIF($I$2:$I$11,B3088)&gt;0,0,WEEKDAY(B3088,2)),IF(COUNTIF($I$2:$I$21,B3088)&gt;0,0,WEEKDAY(B3088,2)))</f>
        <v>2</v>
      </c>
      <c r="D3088" s="74">
        <f t="shared" si="2"/>
        <v>4</v>
      </c>
      <c r="E3088" s="12">
        <f>IFERROR(VLOOKUP(A3088,'IDAR Meter Data'!$A:$B,2,1),"")</f>
        <v>132</v>
      </c>
      <c r="F3088" s="75">
        <f>IF(CECCZ="CZ03",'Outside Temp'!B3088,IF(CECCZ="CZ04",'Outside Temp'!B3089,IF(CECCZ="CZ12",'Outside Temp'!B3090, IF(CECCZ="CZ13",'Outside Temp'!B3091))))</f>
        <v>57</v>
      </c>
      <c r="G3088" s="12">
        <f t="shared" si="3"/>
        <v>1</v>
      </c>
    </row>
    <row r="3089" ht="15.75" customHeight="1">
      <c r="A3089" s="13">
        <v>42157.197916666664</v>
      </c>
      <c r="B3089" s="73">
        <f t="shared" si="1"/>
        <v>42157</v>
      </c>
      <c r="C3089" s="74">
        <f>IF(NewCustomer="Yes", IF(COUNTIF($I$2:$I$11,B3089)&gt;0,0,WEEKDAY(B3089,2)),IF(COUNTIF($I$2:$I$21,B3089)&gt;0,0,WEEKDAY(B3089,2)))</f>
        <v>2</v>
      </c>
      <c r="D3089" s="74">
        <f t="shared" si="2"/>
        <v>4</v>
      </c>
      <c r="E3089" s="12">
        <f>IFERROR(VLOOKUP(A3089,'IDAR Meter Data'!$A:$B,2,1),"")</f>
        <v>132</v>
      </c>
      <c r="F3089" s="75">
        <f>IF(CECCZ="CZ03",'Outside Temp'!B3089,IF(CECCZ="CZ04",'Outside Temp'!B3090,IF(CECCZ="CZ12",'Outside Temp'!B3091, IF(CECCZ="CZ13",'Outside Temp'!B3092))))</f>
        <v>57</v>
      </c>
      <c r="G3089" s="12">
        <f t="shared" si="3"/>
        <v>1</v>
      </c>
    </row>
    <row r="3090" ht="15.75" customHeight="1">
      <c r="A3090" s="13">
        <v>42157.208333333336</v>
      </c>
      <c r="B3090" s="73">
        <f t="shared" si="1"/>
        <v>42157</v>
      </c>
      <c r="C3090" s="74">
        <f>IF(NewCustomer="Yes", IF(COUNTIF($I$2:$I$11,B3090)&gt;0,0,WEEKDAY(B3090,2)),IF(COUNTIF($I$2:$I$21,B3090)&gt;0,0,WEEKDAY(B3090,2)))</f>
        <v>2</v>
      </c>
      <c r="D3090" s="74">
        <f t="shared" si="2"/>
        <v>5</v>
      </c>
      <c r="E3090" s="12">
        <f>IFERROR(VLOOKUP(A3090,'IDAR Meter Data'!$A:$B,2,1),"")</f>
        <v>138</v>
      </c>
      <c r="F3090" s="75">
        <f>IF(CECCZ="CZ03",'Outside Temp'!B3090,IF(CECCZ="CZ04",'Outside Temp'!B3091,IF(CECCZ="CZ12",'Outside Temp'!B3092, IF(CECCZ="CZ13",'Outside Temp'!B3093))))</f>
        <v>57</v>
      </c>
      <c r="G3090" s="12">
        <f t="shared" si="3"/>
        <v>1</v>
      </c>
    </row>
    <row r="3091" ht="15.75" customHeight="1">
      <c r="A3091" s="13">
        <v>42157.21875</v>
      </c>
      <c r="B3091" s="73">
        <f t="shared" si="1"/>
        <v>42157</v>
      </c>
      <c r="C3091" s="74">
        <f>IF(NewCustomer="Yes", IF(COUNTIF($I$2:$I$11,B3091)&gt;0,0,WEEKDAY(B3091,2)),IF(COUNTIF($I$2:$I$21,B3091)&gt;0,0,WEEKDAY(B3091,2)))</f>
        <v>2</v>
      </c>
      <c r="D3091" s="74">
        <f t="shared" si="2"/>
        <v>5</v>
      </c>
      <c r="E3091" s="12">
        <f>IFERROR(VLOOKUP(A3091,'IDAR Meter Data'!$A:$B,2,1),"")</f>
        <v>143</v>
      </c>
      <c r="F3091" s="75">
        <f>IF(CECCZ="CZ03",'Outside Temp'!B3091,IF(CECCZ="CZ04",'Outside Temp'!B3092,IF(CECCZ="CZ12",'Outside Temp'!B3093, IF(CECCZ="CZ13",'Outside Temp'!B3094))))</f>
        <v>57</v>
      </c>
      <c r="G3091" s="12">
        <f t="shared" si="3"/>
        <v>1</v>
      </c>
    </row>
    <row r="3092" ht="15.75" customHeight="1">
      <c r="A3092" s="13">
        <v>42157.229166666664</v>
      </c>
      <c r="B3092" s="73">
        <f t="shared" si="1"/>
        <v>42157</v>
      </c>
      <c r="C3092" s="74">
        <f>IF(NewCustomer="Yes", IF(COUNTIF($I$2:$I$11,B3092)&gt;0,0,WEEKDAY(B3092,2)),IF(COUNTIF($I$2:$I$21,B3092)&gt;0,0,WEEKDAY(B3092,2)))</f>
        <v>2</v>
      </c>
      <c r="D3092" s="74">
        <f t="shared" si="2"/>
        <v>5</v>
      </c>
      <c r="E3092" s="12">
        <f>IFERROR(VLOOKUP(A3092,'IDAR Meter Data'!$A:$B,2,1),"")</f>
        <v>133</v>
      </c>
      <c r="F3092" s="75">
        <f>IF(CECCZ="CZ03",'Outside Temp'!B3092,IF(CECCZ="CZ04",'Outside Temp'!B3093,IF(CECCZ="CZ12",'Outside Temp'!B3094, IF(CECCZ="CZ13",'Outside Temp'!B3095))))</f>
        <v>57</v>
      </c>
      <c r="G3092" s="12">
        <f t="shared" si="3"/>
        <v>1</v>
      </c>
    </row>
    <row r="3093" ht="15.75" customHeight="1">
      <c r="A3093" s="13">
        <v>42157.239583333336</v>
      </c>
      <c r="B3093" s="73">
        <f t="shared" si="1"/>
        <v>42157</v>
      </c>
      <c r="C3093" s="74">
        <f>IF(NewCustomer="Yes", IF(COUNTIF($I$2:$I$11,B3093)&gt;0,0,WEEKDAY(B3093,2)),IF(COUNTIF($I$2:$I$21,B3093)&gt;0,0,WEEKDAY(B3093,2)))</f>
        <v>2</v>
      </c>
      <c r="D3093" s="74">
        <f t="shared" si="2"/>
        <v>5</v>
      </c>
      <c r="E3093" s="12">
        <f>IFERROR(VLOOKUP(A3093,'IDAR Meter Data'!$A:$B,2,1),"")</f>
        <v>138</v>
      </c>
      <c r="F3093" s="75">
        <f>IF(CECCZ="CZ03",'Outside Temp'!B3093,IF(CECCZ="CZ04",'Outside Temp'!B3094,IF(CECCZ="CZ12",'Outside Temp'!B3095, IF(CECCZ="CZ13",'Outside Temp'!B3096))))</f>
        <v>57</v>
      </c>
      <c r="G3093" s="12">
        <f t="shared" si="3"/>
        <v>1</v>
      </c>
    </row>
    <row r="3094" ht="15.75" customHeight="1">
      <c r="A3094" s="13">
        <v>42157.25</v>
      </c>
      <c r="B3094" s="73">
        <f t="shared" si="1"/>
        <v>42157</v>
      </c>
      <c r="C3094" s="74">
        <f>IF(NewCustomer="Yes", IF(COUNTIF($I$2:$I$11,B3094)&gt;0,0,WEEKDAY(B3094,2)),IF(COUNTIF($I$2:$I$21,B3094)&gt;0,0,WEEKDAY(B3094,2)))</f>
        <v>2</v>
      </c>
      <c r="D3094" s="74">
        <f t="shared" si="2"/>
        <v>6</v>
      </c>
      <c r="E3094" s="12">
        <f>IFERROR(VLOOKUP(A3094,'IDAR Meter Data'!$A:$B,2,1),"")</f>
        <v>139</v>
      </c>
      <c r="F3094" s="75">
        <f>IF(CECCZ="CZ03",'Outside Temp'!B3094,IF(CECCZ="CZ04",'Outside Temp'!B3095,IF(CECCZ="CZ12",'Outside Temp'!B3096, IF(CECCZ="CZ13",'Outside Temp'!B3097))))</f>
        <v>58.13333333</v>
      </c>
      <c r="G3094" s="12">
        <f t="shared" si="3"/>
        <v>1</v>
      </c>
    </row>
    <row r="3095" ht="15.75" customHeight="1">
      <c r="A3095" s="13">
        <v>42157.260416666664</v>
      </c>
      <c r="B3095" s="73">
        <f t="shared" si="1"/>
        <v>42157</v>
      </c>
      <c r="C3095" s="74">
        <f>IF(NewCustomer="Yes", IF(COUNTIF($I$2:$I$11,B3095)&gt;0,0,WEEKDAY(B3095,2)),IF(COUNTIF($I$2:$I$21,B3095)&gt;0,0,WEEKDAY(B3095,2)))</f>
        <v>2</v>
      </c>
      <c r="D3095" s="74">
        <f t="shared" si="2"/>
        <v>6</v>
      </c>
      <c r="E3095" s="12">
        <f>IFERROR(VLOOKUP(A3095,'IDAR Meter Data'!$A:$B,2,1),"")</f>
        <v>138</v>
      </c>
      <c r="F3095" s="75">
        <f>IF(CECCZ="CZ03",'Outside Temp'!B3095,IF(CECCZ="CZ04",'Outside Temp'!B3096,IF(CECCZ="CZ12",'Outside Temp'!B3097, IF(CECCZ="CZ13",'Outside Temp'!B3098))))</f>
        <v>58.63333333</v>
      </c>
      <c r="G3095" s="12">
        <f t="shared" si="3"/>
        <v>1</v>
      </c>
    </row>
    <row r="3096" ht="15.75" customHeight="1">
      <c r="A3096" s="13">
        <v>42157.270833333336</v>
      </c>
      <c r="B3096" s="73">
        <f t="shared" si="1"/>
        <v>42157</v>
      </c>
      <c r="C3096" s="74">
        <f>IF(NewCustomer="Yes", IF(COUNTIF($I$2:$I$11,B3096)&gt;0,0,WEEKDAY(B3096,2)),IF(COUNTIF($I$2:$I$21,B3096)&gt;0,0,WEEKDAY(B3096,2)))</f>
        <v>2</v>
      </c>
      <c r="D3096" s="74">
        <f t="shared" si="2"/>
        <v>6</v>
      </c>
      <c r="E3096" s="12">
        <f>IFERROR(VLOOKUP(A3096,'IDAR Meter Data'!$A:$B,2,1),"")</f>
        <v>145</v>
      </c>
      <c r="F3096" s="75">
        <f>IF(CECCZ="CZ03",'Outside Temp'!B3096,IF(CECCZ="CZ04",'Outside Temp'!B3097,IF(CECCZ="CZ12",'Outside Temp'!B3098, IF(CECCZ="CZ13",'Outside Temp'!B3099))))</f>
        <v>59.13333333</v>
      </c>
      <c r="G3096" s="12">
        <f t="shared" si="3"/>
        <v>1</v>
      </c>
    </row>
    <row r="3097" ht="15.75" customHeight="1">
      <c r="A3097" s="13">
        <v>42157.28125</v>
      </c>
      <c r="B3097" s="73">
        <f t="shared" si="1"/>
        <v>42157</v>
      </c>
      <c r="C3097" s="74">
        <f>IF(NewCustomer="Yes", IF(COUNTIF($I$2:$I$11,B3097)&gt;0,0,WEEKDAY(B3097,2)),IF(COUNTIF($I$2:$I$21,B3097)&gt;0,0,WEEKDAY(B3097,2)))</f>
        <v>2</v>
      </c>
      <c r="D3097" s="74">
        <f t="shared" si="2"/>
        <v>6</v>
      </c>
      <c r="E3097" s="12">
        <f>IFERROR(VLOOKUP(A3097,'IDAR Meter Data'!$A:$B,2,1),"")</f>
        <v>135</v>
      </c>
      <c r="F3097" s="75">
        <f>IF(CECCZ="CZ03",'Outside Temp'!B3097,IF(CECCZ="CZ04",'Outside Temp'!B3098,IF(CECCZ="CZ12",'Outside Temp'!B3099, IF(CECCZ="CZ13",'Outside Temp'!B3100))))</f>
        <v>59.63333333</v>
      </c>
      <c r="G3097" s="12">
        <f t="shared" si="3"/>
        <v>1</v>
      </c>
    </row>
    <row r="3098" ht="15.75" customHeight="1">
      <c r="A3098" s="13">
        <v>42157.291666666664</v>
      </c>
      <c r="B3098" s="73">
        <f t="shared" si="1"/>
        <v>42157</v>
      </c>
      <c r="C3098" s="74">
        <f>IF(NewCustomer="Yes", IF(COUNTIF($I$2:$I$11,B3098)&gt;0,0,WEEKDAY(B3098,2)),IF(COUNTIF($I$2:$I$21,B3098)&gt;0,0,WEEKDAY(B3098,2)))</f>
        <v>2</v>
      </c>
      <c r="D3098" s="74">
        <f t="shared" si="2"/>
        <v>7</v>
      </c>
      <c r="E3098" s="12">
        <f>IFERROR(VLOOKUP(A3098,'IDAR Meter Data'!$A:$B,2,1),"")</f>
        <v>141</v>
      </c>
      <c r="F3098" s="75">
        <f>IF(CECCZ="CZ03",'Outside Temp'!B3098,IF(CECCZ="CZ04",'Outside Temp'!B3099,IF(CECCZ="CZ12",'Outside Temp'!B3100, IF(CECCZ="CZ13",'Outside Temp'!B3101))))</f>
        <v>60.06666667</v>
      </c>
      <c r="G3098" s="12">
        <f t="shared" si="3"/>
        <v>1</v>
      </c>
    </row>
    <row r="3099" ht="15.75" customHeight="1">
      <c r="A3099" s="13">
        <v>42157.302083333336</v>
      </c>
      <c r="B3099" s="73">
        <f t="shared" si="1"/>
        <v>42157</v>
      </c>
      <c r="C3099" s="74">
        <f>IF(NewCustomer="Yes", IF(COUNTIF($I$2:$I$11,B3099)&gt;0,0,WEEKDAY(B3099,2)),IF(COUNTIF($I$2:$I$21,B3099)&gt;0,0,WEEKDAY(B3099,2)))</f>
        <v>2</v>
      </c>
      <c r="D3099" s="74">
        <f t="shared" si="2"/>
        <v>7</v>
      </c>
      <c r="E3099" s="12">
        <f>IFERROR(VLOOKUP(A3099,'IDAR Meter Data'!$A:$B,2,1),"")</f>
        <v>140</v>
      </c>
      <c r="F3099" s="75">
        <f>IF(CECCZ="CZ03",'Outside Temp'!B3099,IF(CECCZ="CZ04",'Outside Temp'!B3100,IF(CECCZ="CZ12",'Outside Temp'!B3101, IF(CECCZ="CZ13",'Outside Temp'!B3102))))</f>
        <v>60.31666667</v>
      </c>
      <c r="G3099" s="12">
        <f t="shared" si="3"/>
        <v>1</v>
      </c>
    </row>
    <row r="3100" ht="15.75" customHeight="1">
      <c r="A3100" s="13">
        <v>42157.3125</v>
      </c>
      <c r="B3100" s="73">
        <f t="shared" si="1"/>
        <v>42157</v>
      </c>
      <c r="C3100" s="74">
        <f>IF(NewCustomer="Yes", IF(COUNTIF($I$2:$I$11,B3100)&gt;0,0,WEEKDAY(B3100,2)),IF(COUNTIF($I$2:$I$21,B3100)&gt;0,0,WEEKDAY(B3100,2)))</f>
        <v>2</v>
      </c>
      <c r="D3100" s="74">
        <f t="shared" si="2"/>
        <v>7</v>
      </c>
      <c r="E3100" s="12">
        <f>IFERROR(VLOOKUP(A3100,'IDAR Meter Data'!$A:$B,2,1),"")</f>
        <v>145</v>
      </c>
      <c r="F3100" s="75">
        <f>IF(CECCZ="CZ03",'Outside Temp'!B3100,IF(CECCZ="CZ04",'Outside Temp'!B3101,IF(CECCZ="CZ12",'Outside Temp'!B3102, IF(CECCZ="CZ13",'Outside Temp'!B3103))))</f>
        <v>60.56666667</v>
      </c>
      <c r="G3100" s="12">
        <f t="shared" si="3"/>
        <v>1</v>
      </c>
    </row>
    <row r="3101" ht="15.75" customHeight="1">
      <c r="A3101" s="13">
        <v>42157.322916666664</v>
      </c>
      <c r="B3101" s="73">
        <f t="shared" si="1"/>
        <v>42157</v>
      </c>
      <c r="C3101" s="74">
        <f>IF(NewCustomer="Yes", IF(COUNTIF($I$2:$I$11,B3101)&gt;0,0,WEEKDAY(B3101,2)),IF(COUNTIF($I$2:$I$21,B3101)&gt;0,0,WEEKDAY(B3101,2)))</f>
        <v>2</v>
      </c>
      <c r="D3101" s="74">
        <f t="shared" si="2"/>
        <v>7</v>
      </c>
      <c r="E3101" s="12">
        <f>IFERROR(VLOOKUP(A3101,'IDAR Meter Data'!$A:$B,2,1),"")</f>
        <v>153</v>
      </c>
      <c r="F3101" s="75">
        <f>IF(CECCZ="CZ03",'Outside Temp'!B3101,IF(CECCZ="CZ04",'Outside Temp'!B3102,IF(CECCZ="CZ12",'Outside Temp'!B3103, IF(CECCZ="CZ13",'Outside Temp'!B3104))))</f>
        <v>60.81666667</v>
      </c>
      <c r="G3101" s="12">
        <f t="shared" si="3"/>
        <v>1</v>
      </c>
    </row>
    <row r="3102" ht="15.75" customHeight="1">
      <c r="A3102" s="13">
        <v>42157.333333333336</v>
      </c>
      <c r="B3102" s="73">
        <f t="shared" si="1"/>
        <v>42157</v>
      </c>
      <c r="C3102" s="74">
        <f>IF(NewCustomer="Yes", IF(COUNTIF($I$2:$I$11,B3102)&gt;0,0,WEEKDAY(B3102,2)),IF(COUNTIF($I$2:$I$21,B3102)&gt;0,0,WEEKDAY(B3102,2)))</f>
        <v>2</v>
      </c>
      <c r="D3102" s="74">
        <f t="shared" si="2"/>
        <v>8</v>
      </c>
      <c r="E3102" s="12">
        <f>IFERROR(VLOOKUP(A3102,'IDAR Meter Data'!$A:$B,2,1),"")</f>
        <v>149</v>
      </c>
      <c r="F3102" s="75">
        <f>IF(CECCZ="CZ03",'Outside Temp'!B3102,IF(CECCZ="CZ04",'Outside Temp'!B3103,IF(CECCZ="CZ12",'Outside Temp'!B3104, IF(CECCZ="CZ13",'Outside Temp'!B3105))))</f>
        <v>61</v>
      </c>
      <c r="G3102" s="12">
        <f t="shared" si="3"/>
        <v>1</v>
      </c>
    </row>
    <row r="3103" ht="15.75" customHeight="1">
      <c r="A3103" s="13">
        <v>42157.34375</v>
      </c>
      <c r="B3103" s="73">
        <f t="shared" si="1"/>
        <v>42157</v>
      </c>
      <c r="C3103" s="74">
        <f>IF(NewCustomer="Yes", IF(COUNTIF($I$2:$I$11,B3103)&gt;0,0,WEEKDAY(B3103,2)),IF(COUNTIF($I$2:$I$21,B3103)&gt;0,0,WEEKDAY(B3103,2)))</f>
        <v>2</v>
      </c>
      <c r="D3103" s="74">
        <f t="shared" si="2"/>
        <v>8</v>
      </c>
      <c r="E3103" s="12">
        <f>IFERROR(VLOOKUP(A3103,'IDAR Meter Data'!$A:$B,2,1),"")</f>
        <v>153</v>
      </c>
      <c r="F3103" s="75">
        <f>IF(CECCZ="CZ03",'Outside Temp'!B3103,IF(CECCZ="CZ04",'Outside Temp'!B3104,IF(CECCZ="CZ12",'Outside Temp'!B3105, IF(CECCZ="CZ13",'Outside Temp'!B3106))))</f>
        <v>61</v>
      </c>
      <c r="G3103" s="12">
        <f t="shared" si="3"/>
        <v>1</v>
      </c>
    </row>
    <row r="3104" ht="15.75" customHeight="1">
      <c r="A3104" s="13">
        <v>42157.354166666664</v>
      </c>
      <c r="B3104" s="73">
        <f t="shared" si="1"/>
        <v>42157</v>
      </c>
      <c r="C3104" s="74">
        <f>IF(NewCustomer="Yes", IF(COUNTIF($I$2:$I$11,B3104)&gt;0,0,WEEKDAY(B3104,2)),IF(COUNTIF($I$2:$I$21,B3104)&gt;0,0,WEEKDAY(B3104,2)))</f>
        <v>2</v>
      </c>
      <c r="D3104" s="74">
        <f t="shared" si="2"/>
        <v>8</v>
      </c>
      <c r="E3104" s="12">
        <f>IFERROR(VLOOKUP(A3104,'IDAR Meter Data'!$A:$B,2,1),"")</f>
        <v>155</v>
      </c>
      <c r="F3104" s="75">
        <f>IF(CECCZ="CZ03",'Outside Temp'!B3104,IF(CECCZ="CZ04",'Outside Temp'!B3105,IF(CECCZ="CZ12",'Outside Temp'!B3106, IF(CECCZ="CZ13",'Outside Temp'!B3107))))</f>
        <v>61</v>
      </c>
      <c r="G3104" s="12">
        <f t="shared" si="3"/>
        <v>1</v>
      </c>
    </row>
    <row r="3105" ht="15.75" customHeight="1">
      <c r="A3105" s="13">
        <v>42157.364583333336</v>
      </c>
      <c r="B3105" s="73">
        <f t="shared" si="1"/>
        <v>42157</v>
      </c>
      <c r="C3105" s="74">
        <f>IF(NewCustomer="Yes", IF(COUNTIF($I$2:$I$11,B3105)&gt;0,0,WEEKDAY(B3105,2)),IF(COUNTIF($I$2:$I$21,B3105)&gt;0,0,WEEKDAY(B3105,2)))</f>
        <v>2</v>
      </c>
      <c r="D3105" s="74">
        <f t="shared" si="2"/>
        <v>8</v>
      </c>
      <c r="E3105" s="12">
        <f>IFERROR(VLOOKUP(A3105,'IDAR Meter Data'!$A:$B,2,1),"")</f>
        <v>173</v>
      </c>
      <c r="F3105" s="75">
        <f>IF(CECCZ="CZ03",'Outside Temp'!B3105,IF(CECCZ="CZ04",'Outside Temp'!B3106,IF(CECCZ="CZ12",'Outside Temp'!B3107, IF(CECCZ="CZ13",'Outside Temp'!B3108))))</f>
        <v>61</v>
      </c>
      <c r="G3105" s="12">
        <f t="shared" si="3"/>
        <v>1</v>
      </c>
    </row>
    <row r="3106" ht="15.75" customHeight="1">
      <c r="A3106" s="13">
        <v>42157.375</v>
      </c>
      <c r="B3106" s="73">
        <f t="shared" si="1"/>
        <v>42157</v>
      </c>
      <c r="C3106" s="74">
        <f>IF(NewCustomer="Yes", IF(COUNTIF($I$2:$I$11,B3106)&gt;0,0,WEEKDAY(B3106,2)),IF(COUNTIF($I$2:$I$21,B3106)&gt;0,0,WEEKDAY(B3106,2)))</f>
        <v>2</v>
      </c>
      <c r="D3106" s="74">
        <f t="shared" si="2"/>
        <v>9</v>
      </c>
      <c r="E3106" s="12">
        <f>IFERROR(VLOOKUP(A3106,'IDAR Meter Data'!$A:$B,2,1),"")</f>
        <v>169</v>
      </c>
      <c r="F3106" s="75">
        <f>IF(CECCZ="CZ03",'Outside Temp'!B3106,IF(CECCZ="CZ04",'Outside Temp'!B3107,IF(CECCZ="CZ12",'Outside Temp'!B3108, IF(CECCZ="CZ13",'Outside Temp'!B3109))))</f>
        <v>61</v>
      </c>
      <c r="G3106" s="12">
        <f t="shared" si="3"/>
        <v>1</v>
      </c>
    </row>
    <row r="3107" ht="15.75" customHeight="1">
      <c r="A3107" s="13">
        <v>42157.385416666664</v>
      </c>
      <c r="B3107" s="73">
        <f t="shared" si="1"/>
        <v>42157</v>
      </c>
      <c r="C3107" s="74">
        <f>IF(NewCustomer="Yes", IF(COUNTIF($I$2:$I$11,B3107)&gt;0,0,WEEKDAY(B3107,2)),IF(COUNTIF($I$2:$I$21,B3107)&gt;0,0,WEEKDAY(B3107,2)))</f>
        <v>2</v>
      </c>
      <c r="D3107" s="74">
        <f t="shared" si="2"/>
        <v>9</v>
      </c>
      <c r="E3107" s="12">
        <f>IFERROR(VLOOKUP(A3107,'IDAR Meter Data'!$A:$B,2,1),"")</f>
        <v>182</v>
      </c>
      <c r="F3107" s="75">
        <f>IF(CECCZ="CZ03",'Outside Temp'!B3107,IF(CECCZ="CZ04",'Outside Temp'!B3108,IF(CECCZ="CZ12",'Outside Temp'!B3109, IF(CECCZ="CZ13",'Outside Temp'!B3110))))</f>
        <v>61</v>
      </c>
      <c r="G3107" s="12">
        <f t="shared" si="3"/>
        <v>1</v>
      </c>
    </row>
    <row r="3108" ht="15.75" customHeight="1">
      <c r="A3108" s="13">
        <v>42157.395833333336</v>
      </c>
      <c r="B3108" s="73">
        <f t="shared" si="1"/>
        <v>42157</v>
      </c>
      <c r="C3108" s="74">
        <f>IF(NewCustomer="Yes", IF(COUNTIF($I$2:$I$11,B3108)&gt;0,0,WEEKDAY(B3108,2)),IF(COUNTIF($I$2:$I$21,B3108)&gt;0,0,WEEKDAY(B3108,2)))</f>
        <v>2</v>
      </c>
      <c r="D3108" s="74">
        <f t="shared" si="2"/>
        <v>9</v>
      </c>
      <c r="E3108" s="12">
        <f>IFERROR(VLOOKUP(A3108,'IDAR Meter Data'!$A:$B,2,1),"")</f>
        <v>192</v>
      </c>
      <c r="F3108" s="75">
        <f>IF(CECCZ="CZ03",'Outside Temp'!B3108,IF(CECCZ="CZ04",'Outside Temp'!B3109,IF(CECCZ="CZ12",'Outside Temp'!B3110, IF(CECCZ="CZ13",'Outside Temp'!B3111))))</f>
        <v>61</v>
      </c>
      <c r="G3108" s="12">
        <f t="shared" si="3"/>
        <v>1</v>
      </c>
    </row>
    <row r="3109" ht="15.75" customHeight="1">
      <c r="A3109" s="13">
        <v>42157.40625</v>
      </c>
      <c r="B3109" s="73">
        <f t="shared" si="1"/>
        <v>42157</v>
      </c>
      <c r="C3109" s="74">
        <f>IF(NewCustomer="Yes", IF(COUNTIF($I$2:$I$11,B3109)&gt;0,0,WEEKDAY(B3109,2)),IF(COUNTIF($I$2:$I$21,B3109)&gt;0,0,WEEKDAY(B3109,2)))</f>
        <v>2</v>
      </c>
      <c r="D3109" s="74">
        <f t="shared" si="2"/>
        <v>9</v>
      </c>
      <c r="E3109" s="12">
        <f>IFERROR(VLOOKUP(A3109,'IDAR Meter Data'!$A:$B,2,1),"")</f>
        <v>186</v>
      </c>
      <c r="F3109" s="75">
        <f>IF(CECCZ="CZ03",'Outside Temp'!B3109,IF(CECCZ="CZ04",'Outside Temp'!B3110,IF(CECCZ="CZ12",'Outside Temp'!B3111, IF(CECCZ="CZ13",'Outside Temp'!B3112))))</f>
        <v>61</v>
      </c>
      <c r="G3109" s="12">
        <f t="shared" si="3"/>
        <v>1</v>
      </c>
    </row>
    <row r="3110" ht="15.75" customHeight="1">
      <c r="A3110" s="13">
        <v>42157.416666666664</v>
      </c>
      <c r="B3110" s="73">
        <f t="shared" si="1"/>
        <v>42157</v>
      </c>
      <c r="C3110" s="74">
        <f>IF(NewCustomer="Yes", IF(COUNTIF($I$2:$I$11,B3110)&gt;0,0,WEEKDAY(B3110,2)),IF(COUNTIF($I$2:$I$21,B3110)&gt;0,0,WEEKDAY(B3110,2)))</f>
        <v>2</v>
      </c>
      <c r="D3110" s="74">
        <f t="shared" si="2"/>
        <v>10</v>
      </c>
      <c r="E3110" s="12">
        <f>IFERROR(VLOOKUP(A3110,'IDAR Meter Data'!$A:$B,2,1),"")</f>
        <v>190</v>
      </c>
      <c r="F3110" s="75">
        <f>IF(CECCZ="CZ03",'Outside Temp'!B3110,IF(CECCZ="CZ04",'Outside Temp'!B3111,IF(CECCZ="CZ12",'Outside Temp'!B3112, IF(CECCZ="CZ13",'Outside Temp'!B3113))))</f>
        <v>61.06666667</v>
      </c>
      <c r="G3110" s="12">
        <f t="shared" si="3"/>
        <v>1</v>
      </c>
    </row>
    <row r="3111" ht="15.75" customHeight="1">
      <c r="A3111" s="13">
        <v>42157.427083333336</v>
      </c>
      <c r="B3111" s="73">
        <f t="shared" si="1"/>
        <v>42157</v>
      </c>
      <c r="C3111" s="74">
        <f>IF(NewCustomer="Yes", IF(COUNTIF($I$2:$I$11,B3111)&gt;0,0,WEEKDAY(B3111,2)),IF(COUNTIF($I$2:$I$21,B3111)&gt;0,0,WEEKDAY(B3111,2)))</f>
        <v>2</v>
      </c>
      <c r="D3111" s="74">
        <f t="shared" si="2"/>
        <v>10</v>
      </c>
      <c r="E3111" s="12">
        <f>IFERROR(VLOOKUP(A3111,'IDAR Meter Data'!$A:$B,2,1),"")</f>
        <v>188</v>
      </c>
      <c r="F3111" s="75">
        <f>IF(CECCZ="CZ03",'Outside Temp'!B3111,IF(CECCZ="CZ04",'Outside Temp'!B3112,IF(CECCZ="CZ12",'Outside Temp'!B3113, IF(CECCZ="CZ13",'Outside Temp'!B3114))))</f>
        <v>61.31666667</v>
      </c>
      <c r="G3111" s="12">
        <f t="shared" si="3"/>
        <v>1</v>
      </c>
    </row>
    <row r="3112" ht="15.75" customHeight="1">
      <c r="A3112" s="13">
        <v>42157.4375</v>
      </c>
      <c r="B3112" s="73">
        <f t="shared" si="1"/>
        <v>42157</v>
      </c>
      <c r="C3112" s="74">
        <f>IF(NewCustomer="Yes", IF(COUNTIF($I$2:$I$11,B3112)&gt;0,0,WEEKDAY(B3112,2)),IF(COUNTIF($I$2:$I$21,B3112)&gt;0,0,WEEKDAY(B3112,2)))</f>
        <v>2</v>
      </c>
      <c r="D3112" s="74">
        <f t="shared" si="2"/>
        <v>10</v>
      </c>
      <c r="E3112" s="12">
        <f>IFERROR(VLOOKUP(A3112,'IDAR Meter Data'!$A:$B,2,1),"")</f>
        <v>189</v>
      </c>
      <c r="F3112" s="75">
        <f>IF(CECCZ="CZ03",'Outside Temp'!B3112,IF(CECCZ="CZ04",'Outside Temp'!B3113,IF(CECCZ="CZ12",'Outside Temp'!B3114, IF(CECCZ="CZ13",'Outside Temp'!B3115))))</f>
        <v>61.56666667</v>
      </c>
      <c r="G3112" s="12">
        <f t="shared" si="3"/>
        <v>1</v>
      </c>
    </row>
    <row r="3113" ht="15.75" customHeight="1">
      <c r="A3113" s="13">
        <v>42157.447916666664</v>
      </c>
      <c r="B3113" s="73">
        <f t="shared" si="1"/>
        <v>42157</v>
      </c>
      <c r="C3113" s="74">
        <f>IF(NewCustomer="Yes", IF(COUNTIF($I$2:$I$11,B3113)&gt;0,0,WEEKDAY(B3113,2)),IF(COUNTIF($I$2:$I$21,B3113)&gt;0,0,WEEKDAY(B3113,2)))</f>
        <v>2</v>
      </c>
      <c r="D3113" s="74">
        <f t="shared" si="2"/>
        <v>10</v>
      </c>
      <c r="E3113" s="12">
        <f>IFERROR(VLOOKUP(A3113,'IDAR Meter Data'!$A:$B,2,1),"")</f>
        <v>175</v>
      </c>
      <c r="F3113" s="75">
        <f>IF(CECCZ="CZ03",'Outside Temp'!B3113,IF(CECCZ="CZ04",'Outside Temp'!B3114,IF(CECCZ="CZ12",'Outside Temp'!B3115, IF(CECCZ="CZ13",'Outside Temp'!B3116))))</f>
        <v>61.81666667</v>
      </c>
      <c r="G3113" s="12">
        <f t="shared" si="3"/>
        <v>1</v>
      </c>
    </row>
    <row r="3114" ht="15.75" customHeight="1">
      <c r="A3114" s="13">
        <v>42157.458333333336</v>
      </c>
      <c r="B3114" s="73">
        <f t="shared" si="1"/>
        <v>42157</v>
      </c>
      <c r="C3114" s="74">
        <f>IF(NewCustomer="Yes", IF(COUNTIF($I$2:$I$11,B3114)&gt;0,0,WEEKDAY(B3114,2)),IF(COUNTIF($I$2:$I$21,B3114)&gt;0,0,WEEKDAY(B3114,2)))</f>
        <v>2</v>
      </c>
      <c r="D3114" s="74">
        <f t="shared" si="2"/>
        <v>11</v>
      </c>
      <c r="E3114" s="12">
        <f>IFERROR(VLOOKUP(A3114,'IDAR Meter Data'!$A:$B,2,1),"")</f>
        <v>181</v>
      </c>
      <c r="F3114" s="75">
        <f>IF(CECCZ="CZ03",'Outside Temp'!B3114,IF(CECCZ="CZ04",'Outside Temp'!B3115,IF(CECCZ="CZ12",'Outside Temp'!B3116, IF(CECCZ="CZ13",'Outside Temp'!B3117))))</f>
        <v>61.86666667</v>
      </c>
      <c r="G3114" s="12">
        <f t="shared" si="3"/>
        <v>1</v>
      </c>
    </row>
    <row r="3115" ht="15.75" customHeight="1">
      <c r="A3115" s="13">
        <v>42157.46875</v>
      </c>
      <c r="B3115" s="73">
        <f t="shared" si="1"/>
        <v>42157</v>
      </c>
      <c r="C3115" s="74">
        <f>IF(NewCustomer="Yes", IF(COUNTIF($I$2:$I$11,B3115)&gt;0,0,WEEKDAY(B3115,2)),IF(COUNTIF($I$2:$I$21,B3115)&gt;0,0,WEEKDAY(B3115,2)))</f>
        <v>2</v>
      </c>
      <c r="D3115" s="74">
        <f t="shared" si="2"/>
        <v>11</v>
      </c>
      <c r="E3115" s="12">
        <f>IFERROR(VLOOKUP(A3115,'IDAR Meter Data'!$A:$B,2,1),"")</f>
        <v>184</v>
      </c>
      <c r="F3115" s="75">
        <f>IF(CECCZ="CZ03",'Outside Temp'!B3115,IF(CECCZ="CZ04",'Outside Temp'!B3116,IF(CECCZ="CZ12",'Outside Temp'!B3117, IF(CECCZ="CZ13",'Outside Temp'!B3118))))</f>
        <v>61.36666667</v>
      </c>
      <c r="G3115" s="12">
        <f t="shared" si="3"/>
        <v>1</v>
      </c>
    </row>
    <row r="3116" ht="15.75" customHeight="1">
      <c r="A3116" s="13">
        <v>42157.479166666664</v>
      </c>
      <c r="B3116" s="73">
        <f t="shared" si="1"/>
        <v>42157</v>
      </c>
      <c r="C3116" s="74">
        <f>IF(NewCustomer="Yes", IF(COUNTIF($I$2:$I$11,B3116)&gt;0,0,WEEKDAY(B3116,2)),IF(COUNTIF($I$2:$I$21,B3116)&gt;0,0,WEEKDAY(B3116,2)))</f>
        <v>2</v>
      </c>
      <c r="D3116" s="74">
        <f t="shared" si="2"/>
        <v>11</v>
      </c>
      <c r="E3116" s="12">
        <f>IFERROR(VLOOKUP(A3116,'IDAR Meter Data'!$A:$B,2,1),"")</f>
        <v>190</v>
      </c>
      <c r="F3116" s="75">
        <f>IF(CECCZ="CZ03",'Outside Temp'!B3116,IF(CECCZ="CZ04",'Outside Temp'!B3117,IF(CECCZ="CZ12",'Outside Temp'!B3118, IF(CECCZ="CZ13",'Outside Temp'!B3119))))</f>
        <v>61.13333333</v>
      </c>
      <c r="G3116" s="12">
        <f t="shared" si="3"/>
        <v>1</v>
      </c>
    </row>
    <row r="3117" ht="15.75" customHeight="1">
      <c r="A3117" s="13">
        <v>42157.489583333336</v>
      </c>
      <c r="B3117" s="73">
        <f t="shared" si="1"/>
        <v>42157</v>
      </c>
      <c r="C3117" s="74">
        <f>IF(NewCustomer="Yes", IF(COUNTIF($I$2:$I$11,B3117)&gt;0,0,WEEKDAY(B3117,2)),IF(COUNTIF($I$2:$I$21,B3117)&gt;0,0,WEEKDAY(B3117,2)))</f>
        <v>2</v>
      </c>
      <c r="D3117" s="74">
        <f t="shared" si="2"/>
        <v>11</v>
      </c>
      <c r="E3117" s="12">
        <f>IFERROR(VLOOKUP(A3117,'IDAR Meter Data'!$A:$B,2,1),"")</f>
        <v>191</v>
      </c>
      <c r="F3117" s="75">
        <f>IF(CECCZ="CZ03",'Outside Temp'!B3117,IF(CECCZ="CZ04",'Outside Temp'!B3118,IF(CECCZ="CZ12",'Outside Temp'!B3119, IF(CECCZ="CZ13",'Outside Temp'!B3120))))</f>
        <v>61.63333333</v>
      </c>
      <c r="G3117" s="12">
        <f t="shared" si="3"/>
        <v>1</v>
      </c>
    </row>
    <row r="3118" ht="15.75" customHeight="1">
      <c r="A3118" s="13">
        <v>42157.5</v>
      </c>
      <c r="B3118" s="73">
        <f t="shared" si="1"/>
        <v>42157</v>
      </c>
      <c r="C3118" s="74">
        <f>IF(NewCustomer="Yes", IF(COUNTIF($I$2:$I$11,B3118)&gt;0,0,WEEKDAY(B3118,2)),IF(COUNTIF($I$2:$I$21,B3118)&gt;0,0,WEEKDAY(B3118,2)))</f>
        <v>2</v>
      </c>
      <c r="D3118" s="74">
        <f t="shared" si="2"/>
        <v>12</v>
      </c>
      <c r="E3118" s="12">
        <f>IFERROR(VLOOKUP(A3118,'IDAR Meter Data'!$A:$B,2,1),"")</f>
        <v>197</v>
      </c>
      <c r="F3118" s="75">
        <f>IF(CECCZ="CZ03",'Outside Temp'!B3118,IF(CECCZ="CZ04",'Outside Temp'!B3119,IF(CECCZ="CZ12",'Outside Temp'!B3120, IF(CECCZ="CZ13",'Outside Temp'!B3121))))</f>
        <v>62.08695652</v>
      </c>
      <c r="G3118" s="12">
        <f t="shared" si="3"/>
        <v>1</v>
      </c>
    </row>
    <row r="3119" ht="15.75" customHeight="1">
      <c r="A3119" s="13">
        <v>42157.510416666664</v>
      </c>
      <c r="B3119" s="73">
        <f t="shared" si="1"/>
        <v>42157</v>
      </c>
      <c r="C3119" s="74">
        <f>IF(NewCustomer="Yes", IF(COUNTIF($I$2:$I$11,B3119)&gt;0,0,WEEKDAY(B3119,2)),IF(COUNTIF($I$2:$I$21,B3119)&gt;0,0,WEEKDAY(B3119,2)))</f>
        <v>2</v>
      </c>
      <c r="D3119" s="74">
        <f t="shared" si="2"/>
        <v>12</v>
      </c>
      <c r="E3119" s="12">
        <f>IFERROR(VLOOKUP(A3119,'IDAR Meter Data'!$A:$B,2,1),"")</f>
        <v>196</v>
      </c>
      <c r="F3119" s="75">
        <f>IF(CECCZ="CZ03",'Outside Temp'!B3119,IF(CECCZ="CZ04",'Outside Temp'!B3120,IF(CECCZ="CZ12",'Outside Temp'!B3121, IF(CECCZ="CZ13",'Outside Temp'!B3122))))</f>
        <v>62.41304348</v>
      </c>
      <c r="G3119" s="12">
        <f t="shared" si="3"/>
        <v>1</v>
      </c>
    </row>
    <row r="3120" ht="15.75" customHeight="1">
      <c r="A3120" s="13">
        <v>42157.520833333336</v>
      </c>
      <c r="B3120" s="73">
        <f t="shared" si="1"/>
        <v>42157</v>
      </c>
      <c r="C3120" s="74">
        <f>IF(NewCustomer="Yes", IF(COUNTIF($I$2:$I$11,B3120)&gt;0,0,WEEKDAY(B3120,2)),IF(COUNTIF($I$2:$I$21,B3120)&gt;0,0,WEEKDAY(B3120,2)))</f>
        <v>2</v>
      </c>
      <c r="D3120" s="74">
        <f t="shared" si="2"/>
        <v>12</v>
      </c>
      <c r="E3120" s="12">
        <f>IFERROR(VLOOKUP(A3120,'IDAR Meter Data'!$A:$B,2,1),"")</f>
        <v>196</v>
      </c>
      <c r="F3120" s="75">
        <f>IF(CECCZ="CZ03",'Outside Temp'!B3120,IF(CECCZ="CZ04",'Outside Temp'!B3121,IF(CECCZ="CZ12",'Outside Temp'!B3122, IF(CECCZ="CZ13",'Outside Temp'!B3123))))</f>
        <v>62.73913043</v>
      </c>
      <c r="G3120" s="12">
        <f t="shared" si="3"/>
        <v>1</v>
      </c>
    </row>
    <row r="3121" ht="15.75" customHeight="1">
      <c r="A3121" s="13">
        <v>42157.53125</v>
      </c>
      <c r="B3121" s="73">
        <f t="shared" si="1"/>
        <v>42157</v>
      </c>
      <c r="C3121" s="74">
        <f>IF(NewCustomer="Yes", IF(COUNTIF($I$2:$I$11,B3121)&gt;0,0,WEEKDAY(B3121,2)),IF(COUNTIF($I$2:$I$21,B3121)&gt;0,0,WEEKDAY(B3121,2)))</f>
        <v>2</v>
      </c>
      <c r="D3121" s="74">
        <f t="shared" si="2"/>
        <v>12</v>
      </c>
      <c r="E3121" s="12">
        <f>IFERROR(VLOOKUP(A3121,'IDAR Meter Data'!$A:$B,2,1),"")</f>
        <v>196</v>
      </c>
      <c r="F3121" s="75">
        <f>IF(CECCZ="CZ03",'Outside Temp'!B3121,IF(CECCZ="CZ04",'Outside Temp'!B3122,IF(CECCZ="CZ12",'Outside Temp'!B3123, IF(CECCZ="CZ13",'Outside Temp'!B3124))))</f>
        <v>63</v>
      </c>
      <c r="G3121" s="12">
        <f t="shared" si="3"/>
        <v>1</v>
      </c>
    </row>
    <row r="3122" ht="15.75" customHeight="1">
      <c r="A3122" s="13">
        <v>42157.541666666664</v>
      </c>
      <c r="B3122" s="73">
        <f t="shared" si="1"/>
        <v>42157</v>
      </c>
      <c r="C3122" s="74">
        <f>IF(NewCustomer="Yes", IF(COUNTIF($I$2:$I$11,B3122)&gt;0,0,WEEKDAY(B3122,2)),IF(COUNTIF($I$2:$I$21,B3122)&gt;0,0,WEEKDAY(B3122,2)))</f>
        <v>2</v>
      </c>
      <c r="D3122" s="74">
        <f t="shared" si="2"/>
        <v>13</v>
      </c>
      <c r="E3122" s="12">
        <f>IFERROR(VLOOKUP(A3122,'IDAR Meter Data'!$A:$B,2,1),"")</f>
        <v>199</v>
      </c>
      <c r="F3122" s="75">
        <f>IF(CECCZ="CZ03",'Outside Temp'!B3122,IF(CECCZ="CZ04",'Outside Temp'!B3123,IF(CECCZ="CZ12",'Outside Temp'!B3124, IF(CECCZ="CZ13",'Outside Temp'!B3125))))</f>
        <v>63.13333333</v>
      </c>
      <c r="G3122" s="12">
        <f t="shared" si="3"/>
        <v>1</v>
      </c>
    </row>
    <row r="3123" ht="15.75" customHeight="1">
      <c r="A3123" s="13">
        <v>42157.552083333336</v>
      </c>
      <c r="B3123" s="73">
        <f t="shared" si="1"/>
        <v>42157</v>
      </c>
      <c r="C3123" s="74">
        <f>IF(NewCustomer="Yes", IF(COUNTIF($I$2:$I$11,B3123)&gt;0,0,WEEKDAY(B3123,2)),IF(COUNTIF($I$2:$I$21,B3123)&gt;0,0,WEEKDAY(B3123,2)))</f>
        <v>2</v>
      </c>
      <c r="D3123" s="74">
        <f t="shared" si="2"/>
        <v>13</v>
      </c>
      <c r="E3123" s="12">
        <f>IFERROR(VLOOKUP(A3123,'IDAR Meter Data'!$A:$B,2,1),"")</f>
        <v>201</v>
      </c>
      <c r="F3123" s="75">
        <f>IF(CECCZ="CZ03",'Outside Temp'!B3123,IF(CECCZ="CZ04",'Outside Temp'!B3124,IF(CECCZ="CZ12",'Outside Temp'!B3125, IF(CECCZ="CZ13",'Outside Temp'!B3126))))</f>
        <v>63.63333333</v>
      </c>
      <c r="G3123" s="12">
        <f t="shared" si="3"/>
        <v>1</v>
      </c>
    </row>
    <row r="3124" ht="15.75" customHeight="1">
      <c r="A3124" s="13">
        <v>42157.5625</v>
      </c>
      <c r="B3124" s="73">
        <f t="shared" si="1"/>
        <v>42157</v>
      </c>
      <c r="C3124" s="74">
        <f>IF(NewCustomer="Yes", IF(COUNTIF($I$2:$I$11,B3124)&gt;0,0,WEEKDAY(B3124,2)),IF(COUNTIF($I$2:$I$21,B3124)&gt;0,0,WEEKDAY(B3124,2)))</f>
        <v>2</v>
      </c>
      <c r="D3124" s="74">
        <f t="shared" si="2"/>
        <v>13</v>
      </c>
      <c r="E3124" s="12">
        <f>IFERROR(VLOOKUP(A3124,'IDAR Meter Data'!$A:$B,2,1),"")</f>
        <v>202</v>
      </c>
      <c r="F3124" s="75">
        <f>IF(CECCZ="CZ03",'Outside Temp'!B3124,IF(CECCZ="CZ04",'Outside Temp'!B3125,IF(CECCZ="CZ12",'Outside Temp'!B3126, IF(CECCZ="CZ13",'Outside Temp'!B3127))))</f>
        <v>64.13333333</v>
      </c>
      <c r="G3124" s="12">
        <f t="shared" si="3"/>
        <v>1</v>
      </c>
    </row>
    <row r="3125" ht="15.75" customHeight="1">
      <c r="A3125" s="13">
        <v>42157.572916666664</v>
      </c>
      <c r="B3125" s="73">
        <f t="shared" si="1"/>
        <v>42157</v>
      </c>
      <c r="C3125" s="74">
        <f>IF(NewCustomer="Yes", IF(COUNTIF($I$2:$I$11,B3125)&gt;0,0,WEEKDAY(B3125,2)),IF(COUNTIF($I$2:$I$21,B3125)&gt;0,0,WEEKDAY(B3125,2)))</f>
        <v>2</v>
      </c>
      <c r="D3125" s="74">
        <f t="shared" si="2"/>
        <v>13</v>
      </c>
      <c r="E3125" s="12">
        <f>IFERROR(VLOOKUP(A3125,'IDAR Meter Data'!$A:$B,2,1),"")</f>
        <v>200</v>
      </c>
      <c r="F3125" s="75">
        <f>IF(CECCZ="CZ03",'Outside Temp'!B3125,IF(CECCZ="CZ04",'Outside Temp'!B3126,IF(CECCZ="CZ12",'Outside Temp'!B3127, IF(CECCZ="CZ13",'Outside Temp'!B3128))))</f>
        <v>64.63333333</v>
      </c>
      <c r="G3125" s="12">
        <f t="shared" si="3"/>
        <v>1</v>
      </c>
    </row>
    <row r="3126" ht="15.75" customHeight="1">
      <c r="A3126" s="13">
        <v>42157.583333333336</v>
      </c>
      <c r="B3126" s="73">
        <f t="shared" si="1"/>
        <v>42157</v>
      </c>
      <c r="C3126" s="74">
        <f>IF(NewCustomer="Yes", IF(COUNTIF($I$2:$I$11,B3126)&gt;0,0,WEEKDAY(B3126,2)),IF(COUNTIF($I$2:$I$21,B3126)&gt;0,0,WEEKDAY(B3126,2)))</f>
        <v>2</v>
      </c>
      <c r="D3126" s="74">
        <f t="shared" si="2"/>
        <v>14</v>
      </c>
      <c r="E3126" s="12">
        <f>IFERROR(VLOOKUP(A3126,'IDAR Meter Data'!$A:$B,2,1),"")</f>
        <v>199</v>
      </c>
      <c r="F3126" s="75">
        <f>IF(CECCZ="CZ03",'Outside Temp'!B3126,IF(CECCZ="CZ04",'Outside Temp'!B3127,IF(CECCZ="CZ12",'Outside Temp'!B3128, IF(CECCZ="CZ13",'Outside Temp'!B3129))))</f>
        <v>64.93333333</v>
      </c>
      <c r="G3126" s="12">
        <f t="shared" si="3"/>
        <v>1</v>
      </c>
    </row>
    <row r="3127" ht="15.75" customHeight="1">
      <c r="A3127" s="13">
        <v>42157.59375</v>
      </c>
      <c r="B3127" s="73">
        <f t="shared" si="1"/>
        <v>42157</v>
      </c>
      <c r="C3127" s="74">
        <f>IF(NewCustomer="Yes", IF(COUNTIF($I$2:$I$11,B3127)&gt;0,0,WEEKDAY(B3127,2)),IF(COUNTIF($I$2:$I$21,B3127)&gt;0,0,WEEKDAY(B3127,2)))</f>
        <v>2</v>
      </c>
      <c r="D3127" s="74">
        <f t="shared" si="2"/>
        <v>14</v>
      </c>
      <c r="E3127" s="12">
        <f>IFERROR(VLOOKUP(A3127,'IDAR Meter Data'!$A:$B,2,1),"")</f>
        <v>200</v>
      </c>
      <c r="F3127" s="75">
        <f>IF(CECCZ="CZ03",'Outside Temp'!B3127,IF(CECCZ="CZ04",'Outside Temp'!B3128,IF(CECCZ="CZ12",'Outside Temp'!B3129, IF(CECCZ="CZ13",'Outside Temp'!B3130))))</f>
        <v>64.68333333</v>
      </c>
      <c r="G3127" s="12">
        <f t="shared" si="3"/>
        <v>1</v>
      </c>
    </row>
    <row r="3128" ht="15.75" customHeight="1">
      <c r="A3128" s="13">
        <v>42157.604166666664</v>
      </c>
      <c r="B3128" s="73">
        <f t="shared" si="1"/>
        <v>42157</v>
      </c>
      <c r="C3128" s="74">
        <f>IF(NewCustomer="Yes", IF(COUNTIF($I$2:$I$11,B3128)&gt;0,0,WEEKDAY(B3128,2)),IF(COUNTIF($I$2:$I$21,B3128)&gt;0,0,WEEKDAY(B3128,2)))</f>
        <v>2</v>
      </c>
      <c r="D3128" s="74">
        <f t="shared" si="2"/>
        <v>14</v>
      </c>
      <c r="E3128" s="12">
        <f>IFERROR(VLOOKUP(A3128,'IDAR Meter Data'!$A:$B,2,1),"")</f>
        <v>203</v>
      </c>
      <c r="F3128" s="75">
        <f>IF(CECCZ="CZ03",'Outside Temp'!B3128,IF(CECCZ="CZ04",'Outside Temp'!B3129,IF(CECCZ="CZ12",'Outside Temp'!B3130, IF(CECCZ="CZ13",'Outside Temp'!B3131))))</f>
        <v>64.43333333</v>
      </c>
      <c r="G3128" s="12">
        <f t="shared" si="3"/>
        <v>1</v>
      </c>
    </row>
    <row r="3129" ht="15.75" customHeight="1">
      <c r="A3129" s="13">
        <v>42157.614583333336</v>
      </c>
      <c r="B3129" s="73">
        <f t="shared" si="1"/>
        <v>42157</v>
      </c>
      <c r="C3129" s="74">
        <f>IF(NewCustomer="Yes", IF(COUNTIF($I$2:$I$11,B3129)&gt;0,0,WEEKDAY(B3129,2)),IF(COUNTIF($I$2:$I$21,B3129)&gt;0,0,WEEKDAY(B3129,2)))</f>
        <v>2</v>
      </c>
      <c r="D3129" s="74">
        <f t="shared" si="2"/>
        <v>14</v>
      </c>
      <c r="E3129" s="12">
        <f>IFERROR(VLOOKUP(A3129,'IDAR Meter Data'!$A:$B,2,1),"")</f>
        <v>224</v>
      </c>
      <c r="F3129" s="75">
        <f>IF(CECCZ="CZ03",'Outside Temp'!B3129,IF(CECCZ="CZ04",'Outside Temp'!B3130,IF(CECCZ="CZ12",'Outside Temp'!B3131, IF(CECCZ="CZ13",'Outside Temp'!B3132))))</f>
        <v>64.18333333</v>
      </c>
      <c r="G3129" s="12">
        <f t="shared" si="3"/>
        <v>1</v>
      </c>
    </row>
    <row r="3130" ht="15.75" customHeight="1">
      <c r="A3130" s="13">
        <v>42157.625</v>
      </c>
      <c r="B3130" s="73">
        <f t="shared" si="1"/>
        <v>42157</v>
      </c>
      <c r="C3130" s="74">
        <f>IF(NewCustomer="Yes", IF(COUNTIF($I$2:$I$11,B3130)&gt;0,0,WEEKDAY(B3130,2)),IF(COUNTIF($I$2:$I$21,B3130)&gt;0,0,WEEKDAY(B3130,2)))</f>
        <v>2</v>
      </c>
      <c r="D3130" s="74">
        <f t="shared" si="2"/>
        <v>15</v>
      </c>
      <c r="E3130" s="12">
        <f>IFERROR(VLOOKUP(A3130,'IDAR Meter Data'!$A:$B,2,1),"")</f>
        <v>267</v>
      </c>
      <c r="F3130" s="75">
        <f>IF(CECCZ="CZ03",'Outside Temp'!B3130,IF(CECCZ="CZ04",'Outside Temp'!B3131,IF(CECCZ="CZ12",'Outside Temp'!B3132, IF(CECCZ="CZ13",'Outside Temp'!B3133))))</f>
        <v>64</v>
      </c>
      <c r="G3130" s="12">
        <f t="shared" si="3"/>
        <v>1</v>
      </c>
    </row>
    <row r="3131" ht="15.75" customHeight="1">
      <c r="A3131" s="13">
        <v>42157.635416666664</v>
      </c>
      <c r="B3131" s="73">
        <f t="shared" si="1"/>
        <v>42157</v>
      </c>
      <c r="C3131" s="74">
        <f>IF(NewCustomer="Yes", IF(COUNTIF($I$2:$I$11,B3131)&gt;0,0,WEEKDAY(B3131,2)),IF(COUNTIF($I$2:$I$21,B3131)&gt;0,0,WEEKDAY(B3131,2)))</f>
        <v>2</v>
      </c>
      <c r="D3131" s="74">
        <f t="shared" si="2"/>
        <v>15</v>
      </c>
      <c r="E3131" s="12">
        <f>IFERROR(VLOOKUP(A3131,'IDAR Meter Data'!$A:$B,2,1),"")</f>
        <v>251</v>
      </c>
      <c r="F3131" s="75">
        <f>IF(CECCZ="CZ03",'Outside Temp'!B3131,IF(CECCZ="CZ04",'Outside Temp'!B3132,IF(CECCZ="CZ12",'Outside Temp'!B3133, IF(CECCZ="CZ13",'Outside Temp'!B3134))))</f>
        <v>64</v>
      </c>
      <c r="G3131" s="12">
        <f t="shared" si="3"/>
        <v>1</v>
      </c>
    </row>
    <row r="3132" ht="15.75" customHeight="1">
      <c r="A3132" s="13">
        <v>42157.645833333336</v>
      </c>
      <c r="B3132" s="73">
        <f t="shared" si="1"/>
        <v>42157</v>
      </c>
      <c r="C3132" s="74">
        <f>IF(NewCustomer="Yes", IF(COUNTIF($I$2:$I$11,B3132)&gt;0,0,WEEKDAY(B3132,2)),IF(COUNTIF($I$2:$I$21,B3132)&gt;0,0,WEEKDAY(B3132,2)))</f>
        <v>2</v>
      </c>
      <c r="D3132" s="74">
        <f t="shared" si="2"/>
        <v>15</v>
      </c>
      <c r="E3132" s="12">
        <f>IFERROR(VLOOKUP(A3132,'IDAR Meter Data'!$A:$B,2,1),"")</f>
        <v>260</v>
      </c>
      <c r="F3132" s="75">
        <f>IF(CECCZ="CZ03",'Outside Temp'!B3132,IF(CECCZ="CZ04",'Outside Temp'!B3133,IF(CECCZ="CZ12",'Outside Temp'!B3134, IF(CECCZ="CZ13",'Outside Temp'!B3135))))</f>
        <v>64</v>
      </c>
      <c r="G3132" s="12">
        <f t="shared" si="3"/>
        <v>1</v>
      </c>
    </row>
    <row r="3133" ht="15.75" customHeight="1">
      <c r="A3133" s="13">
        <v>42157.65625</v>
      </c>
      <c r="B3133" s="73">
        <f t="shared" si="1"/>
        <v>42157</v>
      </c>
      <c r="C3133" s="74">
        <f>IF(NewCustomer="Yes", IF(COUNTIF($I$2:$I$11,B3133)&gt;0,0,WEEKDAY(B3133,2)),IF(COUNTIF($I$2:$I$21,B3133)&gt;0,0,WEEKDAY(B3133,2)))</f>
        <v>2</v>
      </c>
      <c r="D3133" s="74">
        <f t="shared" si="2"/>
        <v>15</v>
      </c>
      <c r="E3133" s="12">
        <f>IFERROR(VLOOKUP(A3133,'IDAR Meter Data'!$A:$B,2,1),"")</f>
        <v>251</v>
      </c>
      <c r="F3133" s="75">
        <f>IF(CECCZ="CZ03",'Outside Temp'!B3133,IF(CECCZ="CZ04",'Outside Temp'!B3134,IF(CECCZ="CZ12",'Outside Temp'!B3135, IF(CECCZ="CZ13",'Outside Temp'!B3136))))</f>
        <v>64</v>
      </c>
      <c r="G3133" s="12">
        <f t="shared" si="3"/>
        <v>1</v>
      </c>
    </row>
    <row r="3134" ht="15.75" customHeight="1">
      <c r="A3134" s="13">
        <v>42157.666666666664</v>
      </c>
      <c r="B3134" s="73">
        <f t="shared" si="1"/>
        <v>42157</v>
      </c>
      <c r="C3134" s="74">
        <f>IF(NewCustomer="Yes", IF(COUNTIF($I$2:$I$11,B3134)&gt;0,0,WEEKDAY(B3134,2)),IF(COUNTIF($I$2:$I$21,B3134)&gt;0,0,WEEKDAY(B3134,2)))</f>
        <v>2</v>
      </c>
      <c r="D3134" s="74">
        <f t="shared" si="2"/>
        <v>16</v>
      </c>
      <c r="E3134" s="12">
        <f>IFERROR(VLOOKUP(A3134,'IDAR Meter Data'!$A:$B,2,1),"")</f>
        <v>243</v>
      </c>
      <c r="F3134" s="75">
        <f>IF(CECCZ="CZ03",'Outside Temp'!B3134,IF(CECCZ="CZ04",'Outside Temp'!B3135,IF(CECCZ="CZ12",'Outside Temp'!B3136, IF(CECCZ="CZ13",'Outside Temp'!B3137))))</f>
        <v>63.86666667</v>
      </c>
      <c r="G3134" s="12">
        <f t="shared" si="3"/>
        <v>1</v>
      </c>
    </row>
    <row r="3135" ht="15.75" customHeight="1">
      <c r="A3135" s="13">
        <v>42157.677083333336</v>
      </c>
      <c r="B3135" s="73">
        <f t="shared" si="1"/>
        <v>42157</v>
      </c>
      <c r="C3135" s="74">
        <f>IF(NewCustomer="Yes", IF(COUNTIF($I$2:$I$11,B3135)&gt;0,0,WEEKDAY(B3135,2)),IF(COUNTIF($I$2:$I$21,B3135)&gt;0,0,WEEKDAY(B3135,2)))</f>
        <v>2</v>
      </c>
      <c r="D3135" s="74">
        <f t="shared" si="2"/>
        <v>16</v>
      </c>
      <c r="E3135" s="12">
        <f>IFERROR(VLOOKUP(A3135,'IDAR Meter Data'!$A:$B,2,1),"")</f>
        <v>247</v>
      </c>
      <c r="F3135" s="75">
        <f>IF(CECCZ="CZ03",'Outside Temp'!B3135,IF(CECCZ="CZ04",'Outside Temp'!B3136,IF(CECCZ="CZ12",'Outside Temp'!B3137, IF(CECCZ="CZ13",'Outside Temp'!B3138))))</f>
        <v>63.36666667</v>
      </c>
      <c r="G3135" s="12">
        <f t="shared" si="3"/>
        <v>1</v>
      </c>
    </row>
    <row r="3136" ht="15.75" customHeight="1">
      <c r="A3136" s="13">
        <v>42157.6875</v>
      </c>
      <c r="B3136" s="73">
        <f t="shared" si="1"/>
        <v>42157</v>
      </c>
      <c r="C3136" s="74">
        <f>IF(NewCustomer="Yes", IF(COUNTIF($I$2:$I$11,B3136)&gt;0,0,WEEKDAY(B3136,2)),IF(COUNTIF($I$2:$I$21,B3136)&gt;0,0,WEEKDAY(B3136,2)))</f>
        <v>2</v>
      </c>
      <c r="D3136" s="74">
        <f t="shared" si="2"/>
        <v>16</v>
      </c>
      <c r="E3136" s="12">
        <f>IFERROR(VLOOKUP(A3136,'IDAR Meter Data'!$A:$B,2,1),"")</f>
        <v>236</v>
      </c>
      <c r="F3136" s="75">
        <f>IF(CECCZ="CZ03",'Outside Temp'!B3136,IF(CECCZ="CZ04",'Outside Temp'!B3137,IF(CECCZ="CZ12",'Outside Temp'!B3138, IF(CECCZ="CZ13",'Outside Temp'!B3139))))</f>
        <v>62.86666667</v>
      </c>
      <c r="G3136" s="12">
        <f t="shared" si="3"/>
        <v>1</v>
      </c>
    </row>
    <row r="3137" ht="15.75" customHeight="1">
      <c r="A3137" s="13">
        <v>42157.697916666664</v>
      </c>
      <c r="B3137" s="73">
        <f t="shared" si="1"/>
        <v>42157</v>
      </c>
      <c r="C3137" s="74">
        <f>IF(NewCustomer="Yes", IF(COUNTIF($I$2:$I$11,B3137)&gt;0,0,WEEKDAY(B3137,2)),IF(COUNTIF($I$2:$I$21,B3137)&gt;0,0,WEEKDAY(B3137,2)))</f>
        <v>2</v>
      </c>
      <c r="D3137" s="74">
        <f t="shared" si="2"/>
        <v>16</v>
      </c>
      <c r="E3137" s="12">
        <f>IFERROR(VLOOKUP(A3137,'IDAR Meter Data'!$A:$B,2,1),"")</f>
        <v>246</v>
      </c>
      <c r="F3137" s="75">
        <f>IF(CECCZ="CZ03",'Outside Temp'!B3137,IF(CECCZ="CZ04",'Outside Temp'!B3138,IF(CECCZ="CZ12",'Outside Temp'!B3139, IF(CECCZ="CZ13",'Outside Temp'!B3140))))</f>
        <v>62.36666667</v>
      </c>
      <c r="G3137" s="12">
        <f t="shared" si="3"/>
        <v>1</v>
      </c>
    </row>
    <row r="3138" ht="15.75" customHeight="1">
      <c r="A3138" s="13">
        <v>42157.708333333336</v>
      </c>
      <c r="B3138" s="73">
        <f t="shared" si="1"/>
        <v>42157</v>
      </c>
      <c r="C3138" s="74">
        <f>IF(NewCustomer="Yes", IF(COUNTIF($I$2:$I$11,B3138)&gt;0,0,WEEKDAY(B3138,2)),IF(COUNTIF($I$2:$I$21,B3138)&gt;0,0,WEEKDAY(B3138,2)))</f>
        <v>2</v>
      </c>
      <c r="D3138" s="74">
        <f t="shared" si="2"/>
        <v>17</v>
      </c>
      <c r="E3138" s="12">
        <f>IFERROR(VLOOKUP(A3138,'IDAR Meter Data'!$A:$B,2,1),"")</f>
        <v>235</v>
      </c>
      <c r="F3138" s="75">
        <f>IF(CECCZ="CZ03",'Outside Temp'!B3138,IF(CECCZ="CZ04",'Outside Temp'!B3139,IF(CECCZ="CZ12",'Outside Temp'!B3140, IF(CECCZ="CZ13",'Outside Temp'!B3141))))</f>
        <v>61.86666667</v>
      </c>
      <c r="G3138" s="12">
        <f t="shared" si="3"/>
        <v>1</v>
      </c>
    </row>
    <row r="3139" ht="15.75" customHeight="1">
      <c r="A3139" s="13">
        <v>42157.71875</v>
      </c>
      <c r="B3139" s="73">
        <f t="shared" si="1"/>
        <v>42157</v>
      </c>
      <c r="C3139" s="74">
        <f>IF(NewCustomer="Yes", IF(COUNTIF($I$2:$I$11,B3139)&gt;0,0,WEEKDAY(B3139,2)),IF(COUNTIF($I$2:$I$21,B3139)&gt;0,0,WEEKDAY(B3139,2)))</f>
        <v>2</v>
      </c>
      <c r="D3139" s="74">
        <f t="shared" si="2"/>
        <v>17</v>
      </c>
      <c r="E3139" s="12">
        <f>IFERROR(VLOOKUP(A3139,'IDAR Meter Data'!$A:$B,2,1),"")</f>
        <v>242</v>
      </c>
      <c r="F3139" s="75">
        <f>IF(CECCZ="CZ03",'Outside Temp'!B3139,IF(CECCZ="CZ04",'Outside Temp'!B3140,IF(CECCZ="CZ12",'Outside Temp'!B3141, IF(CECCZ="CZ13",'Outside Temp'!B3142))))</f>
        <v>61.36666667</v>
      </c>
      <c r="G3139" s="12">
        <f t="shared" si="3"/>
        <v>1</v>
      </c>
    </row>
    <row r="3140" ht="15.75" customHeight="1">
      <c r="A3140" s="13">
        <v>42157.729166666664</v>
      </c>
      <c r="B3140" s="73">
        <f t="shared" si="1"/>
        <v>42157</v>
      </c>
      <c r="C3140" s="74">
        <f>IF(NewCustomer="Yes", IF(COUNTIF($I$2:$I$11,B3140)&gt;0,0,WEEKDAY(B3140,2)),IF(COUNTIF($I$2:$I$21,B3140)&gt;0,0,WEEKDAY(B3140,2)))</f>
        <v>2</v>
      </c>
      <c r="D3140" s="74">
        <f t="shared" si="2"/>
        <v>17</v>
      </c>
      <c r="E3140" s="12">
        <f>IFERROR(VLOOKUP(A3140,'IDAR Meter Data'!$A:$B,2,1),"")</f>
        <v>239</v>
      </c>
      <c r="F3140" s="75">
        <f>IF(CECCZ="CZ03",'Outside Temp'!B3140,IF(CECCZ="CZ04",'Outside Temp'!B3141,IF(CECCZ="CZ12",'Outside Temp'!B3142, IF(CECCZ="CZ13",'Outside Temp'!B3143))))</f>
        <v>60.86666667</v>
      </c>
      <c r="G3140" s="12">
        <f t="shared" si="3"/>
        <v>1</v>
      </c>
    </row>
    <row r="3141" ht="15.75" customHeight="1">
      <c r="A3141" s="13">
        <v>42157.739583333336</v>
      </c>
      <c r="B3141" s="73">
        <f t="shared" si="1"/>
        <v>42157</v>
      </c>
      <c r="C3141" s="74">
        <f>IF(NewCustomer="Yes", IF(COUNTIF($I$2:$I$11,B3141)&gt;0,0,WEEKDAY(B3141,2)),IF(COUNTIF($I$2:$I$21,B3141)&gt;0,0,WEEKDAY(B3141,2)))</f>
        <v>2</v>
      </c>
      <c r="D3141" s="74">
        <f t="shared" si="2"/>
        <v>17</v>
      </c>
      <c r="E3141" s="12">
        <f>IFERROR(VLOOKUP(A3141,'IDAR Meter Data'!$A:$B,2,1),"")</f>
        <v>237</v>
      </c>
      <c r="F3141" s="75">
        <f>IF(CECCZ="CZ03",'Outside Temp'!B3141,IF(CECCZ="CZ04",'Outside Temp'!B3142,IF(CECCZ="CZ12",'Outside Temp'!B3143, IF(CECCZ="CZ13",'Outside Temp'!B3144))))</f>
        <v>60.36666667</v>
      </c>
      <c r="G3141" s="12">
        <f t="shared" si="3"/>
        <v>1</v>
      </c>
    </row>
    <row r="3142" ht="15.75" customHeight="1">
      <c r="A3142" s="13">
        <v>42157.75</v>
      </c>
      <c r="B3142" s="73">
        <f t="shared" si="1"/>
        <v>42157</v>
      </c>
      <c r="C3142" s="74">
        <f>IF(NewCustomer="Yes", IF(COUNTIF($I$2:$I$11,B3142)&gt;0,0,WEEKDAY(B3142,2)),IF(COUNTIF($I$2:$I$21,B3142)&gt;0,0,WEEKDAY(B3142,2)))</f>
        <v>2</v>
      </c>
      <c r="D3142" s="74">
        <f t="shared" si="2"/>
        <v>18</v>
      </c>
      <c r="E3142" s="12">
        <f>IFERROR(VLOOKUP(A3142,'IDAR Meter Data'!$A:$B,2,1),"")</f>
        <v>235</v>
      </c>
      <c r="F3142" s="75">
        <f>IF(CECCZ="CZ03",'Outside Temp'!B3142,IF(CECCZ="CZ04",'Outside Temp'!B3143,IF(CECCZ="CZ12",'Outside Temp'!B3144, IF(CECCZ="CZ13",'Outside Temp'!B3145))))</f>
        <v>59.93333333</v>
      </c>
      <c r="G3142" s="12">
        <f t="shared" si="3"/>
        <v>1</v>
      </c>
    </row>
    <row r="3143" ht="15.75" customHeight="1">
      <c r="A3143" s="13">
        <v>42157.760416666664</v>
      </c>
      <c r="B3143" s="73">
        <f t="shared" si="1"/>
        <v>42157</v>
      </c>
      <c r="C3143" s="74">
        <f>IF(NewCustomer="Yes", IF(COUNTIF($I$2:$I$11,B3143)&gt;0,0,WEEKDAY(B3143,2)),IF(COUNTIF($I$2:$I$21,B3143)&gt;0,0,WEEKDAY(B3143,2)))</f>
        <v>2</v>
      </c>
      <c r="D3143" s="74">
        <f t="shared" si="2"/>
        <v>18</v>
      </c>
      <c r="E3143" s="12">
        <f>IFERROR(VLOOKUP(A3143,'IDAR Meter Data'!$A:$B,2,1),"")</f>
        <v>228</v>
      </c>
      <c r="F3143" s="75">
        <f>IF(CECCZ="CZ03",'Outside Temp'!B3143,IF(CECCZ="CZ04",'Outside Temp'!B3144,IF(CECCZ="CZ12",'Outside Temp'!B3145, IF(CECCZ="CZ13",'Outside Temp'!B3146))))</f>
        <v>59.68333333</v>
      </c>
      <c r="G3143" s="12">
        <f t="shared" si="3"/>
        <v>1</v>
      </c>
    </row>
    <row r="3144" ht="15.75" customHeight="1">
      <c r="A3144" s="13">
        <v>42157.770833333336</v>
      </c>
      <c r="B3144" s="73">
        <f t="shared" si="1"/>
        <v>42157</v>
      </c>
      <c r="C3144" s="74">
        <f>IF(NewCustomer="Yes", IF(COUNTIF($I$2:$I$11,B3144)&gt;0,0,WEEKDAY(B3144,2)),IF(COUNTIF($I$2:$I$21,B3144)&gt;0,0,WEEKDAY(B3144,2)))</f>
        <v>2</v>
      </c>
      <c r="D3144" s="74">
        <f t="shared" si="2"/>
        <v>18</v>
      </c>
      <c r="E3144" s="12">
        <f>IFERROR(VLOOKUP(A3144,'IDAR Meter Data'!$A:$B,2,1),"")</f>
        <v>236</v>
      </c>
      <c r="F3144" s="75">
        <f>IF(CECCZ="CZ03",'Outside Temp'!B3144,IF(CECCZ="CZ04",'Outside Temp'!B3145,IF(CECCZ="CZ12",'Outside Temp'!B3146, IF(CECCZ="CZ13",'Outside Temp'!B3147))))</f>
        <v>59.43333333</v>
      </c>
      <c r="G3144" s="12">
        <f t="shared" si="3"/>
        <v>1</v>
      </c>
    </row>
    <row r="3145" ht="15.75" customHeight="1">
      <c r="A3145" s="13">
        <v>42157.78125</v>
      </c>
      <c r="B3145" s="73">
        <f t="shared" si="1"/>
        <v>42157</v>
      </c>
      <c r="C3145" s="74">
        <f>IF(NewCustomer="Yes", IF(COUNTIF($I$2:$I$11,B3145)&gt;0,0,WEEKDAY(B3145,2)),IF(COUNTIF($I$2:$I$21,B3145)&gt;0,0,WEEKDAY(B3145,2)))</f>
        <v>2</v>
      </c>
      <c r="D3145" s="74">
        <f t="shared" si="2"/>
        <v>18</v>
      </c>
      <c r="E3145" s="12">
        <f>IFERROR(VLOOKUP(A3145,'IDAR Meter Data'!$A:$B,2,1),"")</f>
        <v>226</v>
      </c>
      <c r="F3145" s="75">
        <f>IF(CECCZ="CZ03",'Outside Temp'!B3145,IF(CECCZ="CZ04",'Outside Temp'!B3146,IF(CECCZ="CZ12",'Outside Temp'!B3147, IF(CECCZ="CZ13",'Outside Temp'!B3148))))</f>
        <v>59.18333333</v>
      </c>
      <c r="G3145" s="12">
        <f t="shared" si="3"/>
        <v>1</v>
      </c>
    </row>
    <row r="3146" ht="15.75" customHeight="1">
      <c r="A3146" s="13">
        <v>42157.791666666664</v>
      </c>
      <c r="B3146" s="73">
        <f t="shared" si="1"/>
        <v>42157</v>
      </c>
      <c r="C3146" s="74">
        <f>IF(NewCustomer="Yes", IF(COUNTIF($I$2:$I$11,B3146)&gt;0,0,WEEKDAY(B3146,2)),IF(COUNTIF($I$2:$I$21,B3146)&gt;0,0,WEEKDAY(B3146,2)))</f>
        <v>2</v>
      </c>
      <c r="D3146" s="74">
        <f t="shared" si="2"/>
        <v>19</v>
      </c>
      <c r="E3146" s="12">
        <f>IFERROR(VLOOKUP(A3146,'IDAR Meter Data'!$A:$B,2,1),"")</f>
        <v>217</v>
      </c>
      <c r="F3146" s="75">
        <f>IF(CECCZ="CZ03",'Outside Temp'!B3146,IF(CECCZ="CZ04",'Outside Temp'!B3147,IF(CECCZ="CZ12",'Outside Temp'!B3148, IF(CECCZ="CZ13",'Outside Temp'!B3149))))</f>
        <v>58.93333333</v>
      </c>
      <c r="G3146" s="12">
        <f t="shared" si="3"/>
        <v>1</v>
      </c>
    </row>
    <row r="3147" ht="15.75" customHeight="1">
      <c r="A3147" s="13">
        <v>42157.802083333336</v>
      </c>
      <c r="B3147" s="73">
        <f t="shared" si="1"/>
        <v>42157</v>
      </c>
      <c r="C3147" s="74">
        <f>IF(NewCustomer="Yes", IF(COUNTIF($I$2:$I$11,B3147)&gt;0,0,WEEKDAY(B3147,2)),IF(COUNTIF($I$2:$I$21,B3147)&gt;0,0,WEEKDAY(B3147,2)))</f>
        <v>2</v>
      </c>
      <c r="D3147" s="74">
        <f t="shared" si="2"/>
        <v>19</v>
      </c>
      <c r="E3147" s="12">
        <f>IFERROR(VLOOKUP(A3147,'IDAR Meter Data'!$A:$B,2,1),"")</f>
        <v>222</v>
      </c>
      <c r="F3147" s="75">
        <f>IF(CECCZ="CZ03",'Outside Temp'!B3147,IF(CECCZ="CZ04",'Outside Temp'!B3148,IF(CECCZ="CZ12",'Outside Temp'!B3149, IF(CECCZ="CZ13",'Outside Temp'!B3150))))</f>
        <v>58.68333333</v>
      </c>
      <c r="G3147" s="12">
        <f t="shared" si="3"/>
        <v>1</v>
      </c>
    </row>
    <row r="3148" ht="15.75" customHeight="1">
      <c r="A3148" s="13">
        <v>42157.8125</v>
      </c>
      <c r="B3148" s="73">
        <f t="shared" si="1"/>
        <v>42157</v>
      </c>
      <c r="C3148" s="74">
        <f>IF(NewCustomer="Yes", IF(COUNTIF($I$2:$I$11,B3148)&gt;0,0,WEEKDAY(B3148,2)),IF(COUNTIF($I$2:$I$21,B3148)&gt;0,0,WEEKDAY(B3148,2)))</f>
        <v>2</v>
      </c>
      <c r="D3148" s="74">
        <f t="shared" si="2"/>
        <v>19</v>
      </c>
      <c r="E3148" s="12">
        <f>IFERROR(VLOOKUP(A3148,'IDAR Meter Data'!$A:$B,2,1),"")</f>
        <v>220</v>
      </c>
      <c r="F3148" s="75">
        <f>IF(CECCZ="CZ03",'Outside Temp'!B3148,IF(CECCZ="CZ04",'Outside Temp'!B3149,IF(CECCZ="CZ12",'Outside Temp'!B3150, IF(CECCZ="CZ13",'Outside Temp'!B3151))))</f>
        <v>58.43333333</v>
      </c>
      <c r="G3148" s="12">
        <f t="shared" si="3"/>
        <v>1</v>
      </c>
    </row>
    <row r="3149" ht="15.75" customHeight="1">
      <c r="A3149" s="13">
        <v>42157.822916666664</v>
      </c>
      <c r="B3149" s="73">
        <f t="shared" si="1"/>
        <v>42157</v>
      </c>
      <c r="C3149" s="74">
        <f>IF(NewCustomer="Yes", IF(COUNTIF($I$2:$I$11,B3149)&gt;0,0,WEEKDAY(B3149,2)),IF(COUNTIF($I$2:$I$21,B3149)&gt;0,0,WEEKDAY(B3149,2)))</f>
        <v>2</v>
      </c>
      <c r="D3149" s="74">
        <f t="shared" si="2"/>
        <v>19</v>
      </c>
      <c r="E3149" s="12">
        <f>IFERROR(VLOOKUP(A3149,'IDAR Meter Data'!$A:$B,2,1),"")</f>
        <v>214</v>
      </c>
      <c r="F3149" s="75">
        <f>IF(CECCZ="CZ03",'Outside Temp'!B3149,IF(CECCZ="CZ04",'Outside Temp'!B3150,IF(CECCZ="CZ12",'Outside Temp'!B3151, IF(CECCZ="CZ13",'Outside Temp'!B3152))))</f>
        <v>58.18333333</v>
      </c>
      <c r="G3149" s="12">
        <f t="shared" si="3"/>
        <v>1</v>
      </c>
    </row>
    <row r="3150" ht="15.75" customHeight="1">
      <c r="A3150" s="13">
        <v>42157.833333333336</v>
      </c>
      <c r="B3150" s="73">
        <f t="shared" si="1"/>
        <v>42157</v>
      </c>
      <c r="C3150" s="74">
        <f>IF(NewCustomer="Yes", IF(COUNTIF($I$2:$I$11,B3150)&gt;0,0,WEEKDAY(B3150,2)),IF(COUNTIF($I$2:$I$21,B3150)&gt;0,0,WEEKDAY(B3150,2)))</f>
        <v>2</v>
      </c>
      <c r="D3150" s="74">
        <f t="shared" si="2"/>
        <v>20</v>
      </c>
      <c r="E3150" s="12">
        <f>IFERROR(VLOOKUP(A3150,'IDAR Meter Data'!$A:$B,2,1),"")</f>
        <v>210</v>
      </c>
      <c r="F3150" s="75">
        <f>IF(CECCZ="CZ03",'Outside Temp'!B3150,IF(CECCZ="CZ04",'Outside Temp'!B3151,IF(CECCZ="CZ12",'Outside Temp'!B3152, IF(CECCZ="CZ13",'Outside Temp'!B3153))))</f>
        <v>57.93333333</v>
      </c>
      <c r="G3150" s="12">
        <f t="shared" si="3"/>
        <v>1</v>
      </c>
    </row>
    <row r="3151" ht="15.75" customHeight="1">
      <c r="A3151" s="13">
        <v>42157.84375</v>
      </c>
      <c r="B3151" s="73">
        <f t="shared" si="1"/>
        <v>42157</v>
      </c>
      <c r="C3151" s="74">
        <f>IF(NewCustomer="Yes", IF(COUNTIF($I$2:$I$11,B3151)&gt;0,0,WEEKDAY(B3151,2)),IF(COUNTIF($I$2:$I$21,B3151)&gt;0,0,WEEKDAY(B3151,2)))</f>
        <v>2</v>
      </c>
      <c r="D3151" s="74">
        <f t="shared" si="2"/>
        <v>20</v>
      </c>
      <c r="E3151" s="12">
        <f>IFERROR(VLOOKUP(A3151,'IDAR Meter Data'!$A:$B,2,1),"")</f>
        <v>208</v>
      </c>
      <c r="F3151" s="75">
        <f>IF(CECCZ="CZ03",'Outside Temp'!B3151,IF(CECCZ="CZ04",'Outside Temp'!B3152,IF(CECCZ="CZ12",'Outside Temp'!B3153, IF(CECCZ="CZ13",'Outside Temp'!B3154))))</f>
        <v>57.68333333</v>
      </c>
      <c r="G3151" s="12">
        <f t="shared" si="3"/>
        <v>1</v>
      </c>
    </row>
    <row r="3152" ht="15.75" customHeight="1">
      <c r="A3152" s="13">
        <v>42157.854166666664</v>
      </c>
      <c r="B3152" s="73">
        <f t="shared" si="1"/>
        <v>42157</v>
      </c>
      <c r="C3152" s="74">
        <f>IF(NewCustomer="Yes", IF(COUNTIF($I$2:$I$11,B3152)&gt;0,0,WEEKDAY(B3152,2)),IF(COUNTIF($I$2:$I$21,B3152)&gt;0,0,WEEKDAY(B3152,2)))</f>
        <v>2</v>
      </c>
      <c r="D3152" s="74">
        <f t="shared" si="2"/>
        <v>20</v>
      </c>
      <c r="E3152" s="12">
        <f>IFERROR(VLOOKUP(A3152,'IDAR Meter Data'!$A:$B,2,1),"")</f>
        <v>203</v>
      </c>
      <c r="F3152" s="75">
        <f>IF(CECCZ="CZ03",'Outside Temp'!B3152,IF(CECCZ="CZ04",'Outside Temp'!B3153,IF(CECCZ="CZ12",'Outside Temp'!B3154, IF(CECCZ="CZ13",'Outside Temp'!B3155))))</f>
        <v>57.43333333</v>
      </c>
      <c r="G3152" s="12">
        <f t="shared" si="3"/>
        <v>1</v>
      </c>
    </row>
    <row r="3153" ht="15.75" customHeight="1">
      <c r="A3153" s="13">
        <v>42157.864583333336</v>
      </c>
      <c r="B3153" s="73">
        <f t="shared" si="1"/>
        <v>42157</v>
      </c>
      <c r="C3153" s="74">
        <f>IF(NewCustomer="Yes", IF(COUNTIF($I$2:$I$11,B3153)&gt;0,0,WEEKDAY(B3153,2)),IF(COUNTIF($I$2:$I$21,B3153)&gt;0,0,WEEKDAY(B3153,2)))</f>
        <v>2</v>
      </c>
      <c r="D3153" s="74">
        <f t="shared" si="2"/>
        <v>20</v>
      </c>
      <c r="E3153" s="12">
        <f>IFERROR(VLOOKUP(A3153,'IDAR Meter Data'!$A:$B,2,1),"")</f>
        <v>201</v>
      </c>
      <c r="F3153" s="75">
        <f>IF(CECCZ="CZ03",'Outside Temp'!B3153,IF(CECCZ="CZ04",'Outside Temp'!B3154,IF(CECCZ="CZ12",'Outside Temp'!B3155, IF(CECCZ="CZ13",'Outside Temp'!B3156))))</f>
        <v>57.18333333</v>
      </c>
      <c r="G3153" s="12">
        <f t="shared" si="3"/>
        <v>1</v>
      </c>
    </row>
    <row r="3154" ht="15.75" customHeight="1">
      <c r="A3154" s="13">
        <v>42157.875</v>
      </c>
      <c r="B3154" s="73">
        <f t="shared" si="1"/>
        <v>42157</v>
      </c>
      <c r="C3154" s="74">
        <f>IF(NewCustomer="Yes", IF(COUNTIF($I$2:$I$11,B3154)&gt;0,0,WEEKDAY(B3154,2)),IF(COUNTIF($I$2:$I$21,B3154)&gt;0,0,WEEKDAY(B3154,2)))</f>
        <v>2</v>
      </c>
      <c r="D3154" s="74">
        <f t="shared" si="2"/>
        <v>21</v>
      </c>
      <c r="E3154" s="12">
        <f>IFERROR(VLOOKUP(A3154,'IDAR Meter Data'!$A:$B,2,1),"")</f>
        <v>203</v>
      </c>
      <c r="F3154" s="75">
        <f>IF(CECCZ="CZ03",'Outside Temp'!B3154,IF(CECCZ="CZ04",'Outside Temp'!B3155,IF(CECCZ="CZ12",'Outside Temp'!B3156, IF(CECCZ="CZ13",'Outside Temp'!B3157))))</f>
        <v>57</v>
      </c>
      <c r="G3154" s="12">
        <f t="shared" si="3"/>
        <v>1</v>
      </c>
    </row>
    <row r="3155" ht="15.75" customHeight="1">
      <c r="A3155" s="13">
        <v>42157.885416666664</v>
      </c>
      <c r="B3155" s="73">
        <f t="shared" si="1"/>
        <v>42157</v>
      </c>
      <c r="C3155" s="74">
        <f>IF(NewCustomer="Yes", IF(COUNTIF($I$2:$I$11,B3155)&gt;0,0,WEEKDAY(B3155,2)),IF(COUNTIF($I$2:$I$21,B3155)&gt;0,0,WEEKDAY(B3155,2)))</f>
        <v>2</v>
      </c>
      <c r="D3155" s="74">
        <f t="shared" si="2"/>
        <v>21</v>
      </c>
      <c r="E3155" s="12">
        <f>IFERROR(VLOOKUP(A3155,'IDAR Meter Data'!$A:$B,2,1),"")</f>
        <v>206</v>
      </c>
      <c r="F3155" s="75">
        <f>IF(CECCZ="CZ03",'Outside Temp'!B3155,IF(CECCZ="CZ04",'Outside Temp'!B3156,IF(CECCZ="CZ12",'Outside Temp'!B3157, IF(CECCZ="CZ13",'Outside Temp'!B3158))))</f>
        <v>57</v>
      </c>
      <c r="G3155" s="12">
        <f t="shared" si="3"/>
        <v>1</v>
      </c>
    </row>
    <row r="3156" ht="15.75" customHeight="1">
      <c r="A3156" s="13">
        <v>42157.895833333336</v>
      </c>
      <c r="B3156" s="73">
        <f t="shared" si="1"/>
        <v>42157</v>
      </c>
      <c r="C3156" s="74">
        <f>IF(NewCustomer="Yes", IF(COUNTIF($I$2:$I$11,B3156)&gt;0,0,WEEKDAY(B3156,2)),IF(COUNTIF($I$2:$I$21,B3156)&gt;0,0,WEEKDAY(B3156,2)))</f>
        <v>2</v>
      </c>
      <c r="D3156" s="74">
        <f t="shared" si="2"/>
        <v>21</v>
      </c>
      <c r="E3156" s="12">
        <f>IFERROR(VLOOKUP(A3156,'IDAR Meter Data'!$A:$B,2,1),"")</f>
        <v>198</v>
      </c>
      <c r="F3156" s="75">
        <f>IF(CECCZ="CZ03",'Outside Temp'!B3156,IF(CECCZ="CZ04",'Outside Temp'!B3157,IF(CECCZ="CZ12",'Outside Temp'!B3158, IF(CECCZ="CZ13",'Outside Temp'!B3159))))</f>
        <v>57</v>
      </c>
      <c r="G3156" s="12">
        <f t="shared" si="3"/>
        <v>1</v>
      </c>
    </row>
    <row r="3157" ht="15.75" customHeight="1">
      <c r="A3157" s="13">
        <v>42157.90625</v>
      </c>
      <c r="B3157" s="73">
        <f t="shared" si="1"/>
        <v>42157</v>
      </c>
      <c r="C3157" s="74">
        <f>IF(NewCustomer="Yes", IF(COUNTIF($I$2:$I$11,B3157)&gt;0,0,WEEKDAY(B3157,2)),IF(COUNTIF($I$2:$I$21,B3157)&gt;0,0,WEEKDAY(B3157,2)))</f>
        <v>2</v>
      </c>
      <c r="D3157" s="74">
        <f t="shared" si="2"/>
        <v>21</v>
      </c>
      <c r="E3157" s="12">
        <f>IFERROR(VLOOKUP(A3157,'IDAR Meter Data'!$A:$B,2,1),"")</f>
        <v>191</v>
      </c>
      <c r="F3157" s="75">
        <f>IF(CECCZ="CZ03",'Outside Temp'!B3157,IF(CECCZ="CZ04",'Outside Temp'!B3158,IF(CECCZ="CZ12",'Outside Temp'!B3159, IF(CECCZ="CZ13",'Outside Temp'!B3160))))</f>
        <v>57</v>
      </c>
      <c r="G3157" s="12">
        <f t="shared" si="3"/>
        <v>1</v>
      </c>
    </row>
    <row r="3158" ht="15.75" customHeight="1">
      <c r="A3158" s="13">
        <v>42157.916666666664</v>
      </c>
      <c r="B3158" s="73">
        <f t="shared" si="1"/>
        <v>42157</v>
      </c>
      <c r="C3158" s="74">
        <f>IF(NewCustomer="Yes", IF(COUNTIF($I$2:$I$11,B3158)&gt;0,0,WEEKDAY(B3158,2)),IF(COUNTIF($I$2:$I$21,B3158)&gt;0,0,WEEKDAY(B3158,2)))</f>
        <v>2</v>
      </c>
      <c r="D3158" s="74">
        <f t="shared" si="2"/>
        <v>22</v>
      </c>
      <c r="E3158" s="12">
        <f>IFERROR(VLOOKUP(A3158,'IDAR Meter Data'!$A:$B,2,1),"")</f>
        <v>185</v>
      </c>
      <c r="F3158" s="75">
        <f>IF(CECCZ="CZ03",'Outside Temp'!B3158,IF(CECCZ="CZ04",'Outside Temp'!B3159,IF(CECCZ="CZ12",'Outside Temp'!B3160, IF(CECCZ="CZ13",'Outside Temp'!B3161))))</f>
        <v>57</v>
      </c>
      <c r="G3158" s="12">
        <f t="shared" si="3"/>
        <v>1</v>
      </c>
    </row>
    <row r="3159" ht="15.75" customHeight="1">
      <c r="A3159" s="13">
        <v>42157.927083333336</v>
      </c>
      <c r="B3159" s="73">
        <f t="shared" si="1"/>
        <v>42157</v>
      </c>
      <c r="C3159" s="74">
        <f>IF(NewCustomer="Yes", IF(COUNTIF($I$2:$I$11,B3159)&gt;0,0,WEEKDAY(B3159,2)),IF(COUNTIF($I$2:$I$21,B3159)&gt;0,0,WEEKDAY(B3159,2)))</f>
        <v>2</v>
      </c>
      <c r="D3159" s="74">
        <f t="shared" si="2"/>
        <v>22</v>
      </c>
      <c r="E3159" s="12">
        <f>IFERROR(VLOOKUP(A3159,'IDAR Meter Data'!$A:$B,2,1),"")</f>
        <v>183</v>
      </c>
      <c r="F3159" s="75">
        <f>IF(CECCZ="CZ03",'Outside Temp'!B3159,IF(CECCZ="CZ04",'Outside Temp'!B3160,IF(CECCZ="CZ12",'Outside Temp'!B3161, IF(CECCZ="CZ13",'Outside Temp'!B3162))))</f>
        <v>57</v>
      </c>
      <c r="G3159" s="12">
        <f t="shared" si="3"/>
        <v>1</v>
      </c>
    </row>
    <row r="3160" ht="15.75" customHeight="1">
      <c r="A3160" s="13">
        <v>42157.9375</v>
      </c>
      <c r="B3160" s="73">
        <f t="shared" si="1"/>
        <v>42157</v>
      </c>
      <c r="C3160" s="74">
        <f>IF(NewCustomer="Yes", IF(COUNTIF($I$2:$I$11,B3160)&gt;0,0,WEEKDAY(B3160,2)),IF(COUNTIF($I$2:$I$21,B3160)&gt;0,0,WEEKDAY(B3160,2)))</f>
        <v>2</v>
      </c>
      <c r="D3160" s="74">
        <f t="shared" si="2"/>
        <v>22</v>
      </c>
      <c r="E3160" s="12">
        <f>IFERROR(VLOOKUP(A3160,'IDAR Meter Data'!$A:$B,2,1),"")</f>
        <v>183</v>
      </c>
      <c r="F3160" s="75">
        <f>IF(CECCZ="CZ03",'Outside Temp'!B3160,IF(CECCZ="CZ04",'Outside Temp'!B3161,IF(CECCZ="CZ12",'Outside Temp'!B3162, IF(CECCZ="CZ13",'Outside Temp'!B3163))))</f>
        <v>57</v>
      </c>
      <c r="G3160" s="12">
        <f t="shared" si="3"/>
        <v>1</v>
      </c>
    </row>
    <row r="3161" ht="15.75" customHeight="1">
      <c r="A3161" s="13">
        <v>42157.947916666664</v>
      </c>
      <c r="B3161" s="73">
        <f t="shared" si="1"/>
        <v>42157</v>
      </c>
      <c r="C3161" s="74">
        <f>IF(NewCustomer="Yes", IF(COUNTIF($I$2:$I$11,B3161)&gt;0,0,WEEKDAY(B3161,2)),IF(COUNTIF($I$2:$I$21,B3161)&gt;0,0,WEEKDAY(B3161,2)))</f>
        <v>2</v>
      </c>
      <c r="D3161" s="74">
        <f t="shared" si="2"/>
        <v>22</v>
      </c>
      <c r="E3161" s="12">
        <f>IFERROR(VLOOKUP(A3161,'IDAR Meter Data'!$A:$B,2,1),"")</f>
        <v>185</v>
      </c>
      <c r="F3161" s="75">
        <f>IF(CECCZ="CZ03",'Outside Temp'!B3161,IF(CECCZ="CZ04",'Outside Temp'!B3162,IF(CECCZ="CZ12",'Outside Temp'!B3163, IF(CECCZ="CZ13",'Outside Temp'!B3164))))</f>
        <v>57</v>
      </c>
      <c r="G3161" s="12">
        <f t="shared" si="3"/>
        <v>1</v>
      </c>
    </row>
    <row r="3162" ht="15.75" customHeight="1">
      <c r="A3162" s="13">
        <v>42157.958333333336</v>
      </c>
      <c r="B3162" s="73">
        <f t="shared" si="1"/>
        <v>42157</v>
      </c>
      <c r="C3162" s="74">
        <f>IF(NewCustomer="Yes", IF(COUNTIF($I$2:$I$11,B3162)&gt;0,0,WEEKDAY(B3162,2)),IF(COUNTIF($I$2:$I$21,B3162)&gt;0,0,WEEKDAY(B3162,2)))</f>
        <v>2</v>
      </c>
      <c r="D3162" s="74">
        <f t="shared" si="2"/>
        <v>23</v>
      </c>
      <c r="E3162" s="12">
        <f>IFERROR(VLOOKUP(A3162,'IDAR Meter Data'!$A:$B,2,1),"")</f>
        <v>190</v>
      </c>
      <c r="F3162" s="75">
        <f>IF(CECCZ="CZ03",'Outside Temp'!B3162,IF(CECCZ="CZ04",'Outside Temp'!B3163,IF(CECCZ="CZ12",'Outside Temp'!B3164, IF(CECCZ="CZ13",'Outside Temp'!B3165))))</f>
        <v>56.84</v>
      </c>
      <c r="G3162" s="12">
        <f t="shared" si="3"/>
        <v>1</v>
      </c>
    </row>
    <row r="3163" ht="15.75" customHeight="1">
      <c r="A3163" s="13">
        <v>42157.96875</v>
      </c>
      <c r="B3163" s="73">
        <f t="shared" si="1"/>
        <v>42157</v>
      </c>
      <c r="C3163" s="74">
        <f>IF(NewCustomer="Yes", IF(COUNTIF($I$2:$I$11,B3163)&gt;0,0,WEEKDAY(B3163,2)),IF(COUNTIF($I$2:$I$21,B3163)&gt;0,0,WEEKDAY(B3163,2)))</f>
        <v>2</v>
      </c>
      <c r="D3163" s="74">
        <f t="shared" si="2"/>
        <v>23</v>
      </c>
      <c r="E3163" s="12">
        <f>IFERROR(VLOOKUP(A3163,'IDAR Meter Data'!$A:$B,2,1),"")</f>
        <v>184</v>
      </c>
      <c r="F3163" s="75">
        <f>IF(CECCZ="CZ03",'Outside Temp'!B3163,IF(CECCZ="CZ04",'Outside Temp'!B3164,IF(CECCZ="CZ12",'Outside Temp'!B3165, IF(CECCZ="CZ13",'Outside Temp'!B3166))))</f>
        <v>56.24</v>
      </c>
      <c r="G3163" s="12">
        <f t="shared" si="3"/>
        <v>1</v>
      </c>
    </row>
    <row r="3164" ht="15.75" customHeight="1">
      <c r="A3164" s="13">
        <v>42157.979166666664</v>
      </c>
      <c r="B3164" s="73">
        <f t="shared" si="1"/>
        <v>42157</v>
      </c>
      <c r="C3164" s="74">
        <f>IF(NewCustomer="Yes", IF(COUNTIF($I$2:$I$11,B3164)&gt;0,0,WEEKDAY(B3164,2)),IF(COUNTIF($I$2:$I$21,B3164)&gt;0,0,WEEKDAY(B3164,2)))</f>
        <v>2</v>
      </c>
      <c r="D3164" s="74">
        <f t="shared" si="2"/>
        <v>23</v>
      </c>
      <c r="E3164" s="12">
        <f>IFERROR(VLOOKUP(A3164,'IDAR Meter Data'!$A:$B,2,1),"")</f>
        <v>167</v>
      </c>
      <c r="F3164" s="75">
        <f>IF(CECCZ="CZ03",'Outside Temp'!B3164,IF(CECCZ="CZ04",'Outside Temp'!B3165,IF(CECCZ="CZ12",'Outside Temp'!B3166, IF(CECCZ="CZ13",'Outside Temp'!B3167))))</f>
        <v>55.64</v>
      </c>
      <c r="G3164" s="12">
        <f t="shared" si="3"/>
        <v>1</v>
      </c>
    </row>
    <row r="3165" ht="15.75" customHeight="1">
      <c r="A3165" s="13">
        <v>42157.989583333336</v>
      </c>
      <c r="B3165" s="73">
        <f t="shared" si="1"/>
        <v>42157</v>
      </c>
      <c r="C3165" s="74">
        <f>IF(NewCustomer="Yes", IF(COUNTIF($I$2:$I$11,B3165)&gt;0,0,WEEKDAY(B3165,2)),IF(COUNTIF($I$2:$I$21,B3165)&gt;0,0,WEEKDAY(B3165,2)))</f>
        <v>2</v>
      </c>
      <c r="D3165" s="74">
        <f t="shared" si="2"/>
        <v>23</v>
      </c>
      <c r="E3165" s="12">
        <f>IFERROR(VLOOKUP(A3165,'IDAR Meter Data'!$A:$B,2,1),"")</f>
        <v>166</v>
      </c>
      <c r="F3165" s="75">
        <f>IF(CECCZ="CZ03",'Outside Temp'!B3165,IF(CECCZ="CZ04",'Outside Temp'!B3166,IF(CECCZ="CZ12",'Outside Temp'!B3167, IF(CECCZ="CZ13",'Outside Temp'!B3168))))</f>
        <v>55.04</v>
      </c>
      <c r="G3165" s="12">
        <f t="shared" si="3"/>
        <v>1</v>
      </c>
    </row>
    <row r="3166" ht="15.75" customHeight="1">
      <c r="A3166" s="13">
        <v>42158.0</v>
      </c>
      <c r="B3166" s="73">
        <f t="shared" si="1"/>
        <v>42158</v>
      </c>
      <c r="C3166" s="74">
        <f>IF(NewCustomer="Yes", IF(COUNTIF($I$2:$I$11,B3166)&gt;0,0,WEEKDAY(B3166,2)),IF(COUNTIF($I$2:$I$21,B3166)&gt;0,0,WEEKDAY(B3166,2)))</f>
        <v>3</v>
      </c>
      <c r="D3166" s="74">
        <f t="shared" si="2"/>
        <v>0</v>
      </c>
      <c r="E3166" s="12">
        <f>IFERROR(VLOOKUP(A3166,'IDAR Meter Data'!$A:$B,2,1),"")</f>
        <v>157</v>
      </c>
      <c r="F3166" s="75">
        <f>IF(CECCZ="CZ03",'Outside Temp'!B3166,IF(CECCZ="CZ04",'Outside Temp'!B3167,IF(CECCZ="CZ12",'Outside Temp'!B3168, IF(CECCZ="CZ13",'Outside Temp'!B3169))))</f>
        <v>56</v>
      </c>
      <c r="G3166" s="12">
        <f t="shared" si="3"/>
        <v>1</v>
      </c>
    </row>
    <row r="3167" ht="15.75" customHeight="1">
      <c r="A3167" s="13">
        <v>42158.010416666664</v>
      </c>
      <c r="B3167" s="73">
        <f t="shared" si="1"/>
        <v>42158</v>
      </c>
      <c r="C3167" s="74">
        <f>IF(NewCustomer="Yes", IF(COUNTIF($I$2:$I$11,B3167)&gt;0,0,WEEKDAY(B3167,2)),IF(COUNTIF($I$2:$I$21,B3167)&gt;0,0,WEEKDAY(B3167,2)))</f>
        <v>3</v>
      </c>
      <c r="D3167" s="74">
        <f t="shared" si="2"/>
        <v>0</v>
      </c>
      <c r="E3167" s="12">
        <f>IFERROR(VLOOKUP(A3167,'IDAR Meter Data'!$A:$B,2,1),"")</f>
        <v>171</v>
      </c>
      <c r="F3167" s="75">
        <f>IF(CECCZ="CZ03",'Outside Temp'!B3167,IF(CECCZ="CZ04",'Outside Temp'!B3168,IF(CECCZ="CZ12",'Outside Temp'!B3169, IF(CECCZ="CZ13",'Outside Temp'!B3170))))</f>
        <v>56</v>
      </c>
      <c r="G3167" s="12">
        <f t="shared" si="3"/>
        <v>1</v>
      </c>
    </row>
    <row r="3168" ht="15.75" customHeight="1">
      <c r="A3168" s="13">
        <v>42158.020833333336</v>
      </c>
      <c r="B3168" s="73">
        <f t="shared" si="1"/>
        <v>42158</v>
      </c>
      <c r="C3168" s="74">
        <f>IF(NewCustomer="Yes", IF(COUNTIF($I$2:$I$11,B3168)&gt;0,0,WEEKDAY(B3168,2)),IF(COUNTIF($I$2:$I$21,B3168)&gt;0,0,WEEKDAY(B3168,2)))</f>
        <v>3</v>
      </c>
      <c r="D3168" s="74">
        <f t="shared" si="2"/>
        <v>0</v>
      </c>
      <c r="E3168" s="12">
        <f>IFERROR(VLOOKUP(A3168,'IDAR Meter Data'!$A:$B,2,1),"")</f>
        <v>152</v>
      </c>
      <c r="F3168" s="75">
        <f>IF(CECCZ="CZ03",'Outside Temp'!B3168,IF(CECCZ="CZ04",'Outside Temp'!B3169,IF(CECCZ="CZ12",'Outside Temp'!B3170, IF(CECCZ="CZ13",'Outside Temp'!B3171))))</f>
        <v>56</v>
      </c>
      <c r="G3168" s="12">
        <f t="shared" si="3"/>
        <v>1</v>
      </c>
    </row>
    <row r="3169" ht="15.75" customHeight="1">
      <c r="A3169" s="13">
        <v>42158.03125</v>
      </c>
      <c r="B3169" s="73">
        <f t="shared" si="1"/>
        <v>42158</v>
      </c>
      <c r="C3169" s="74">
        <f>IF(NewCustomer="Yes", IF(COUNTIF($I$2:$I$11,B3169)&gt;0,0,WEEKDAY(B3169,2)),IF(COUNTIF($I$2:$I$21,B3169)&gt;0,0,WEEKDAY(B3169,2)))</f>
        <v>3</v>
      </c>
      <c r="D3169" s="74">
        <f t="shared" si="2"/>
        <v>0</v>
      </c>
      <c r="E3169" s="12">
        <f>IFERROR(VLOOKUP(A3169,'IDAR Meter Data'!$A:$B,2,1),"")</f>
        <v>150</v>
      </c>
      <c r="F3169" s="75">
        <f>IF(CECCZ="CZ03",'Outside Temp'!B3169,IF(CECCZ="CZ04",'Outside Temp'!B3170,IF(CECCZ="CZ12",'Outside Temp'!B3171, IF(CECCZ="CZ13",'Outside Temp'!B3172))))</f>
        <v>56</v>
      </c>
      <c r="G3169" s="12">
        <f t="shared" si="3"/>
        <v>1</v>
      </c>
    </row>
    <row r="3170" ht="15.75" customHeight="1">
      <c r="A3170" s="13">
        <v>42158.041666666664</v>
      </c>
      <c r="B3170" s="73">
        <f t="shared" si="1"/>
        <v>42158</v>
      </c>
      <c r="C3170" s="74">
        <f>IF(NewCustomer="Yes", IF(COUNTIF($I$2:$I$11,B3170)&gt;0,0,WEEKDAY(B3170,2)),IF(COUNTIF($I$2:$I$21,B3170)&gt;0,0,WEEKDAY(B3170,2)))</f>
        <v>3</v>
      </c>
      <c r="D3170" s="74">
        <f t="shared" si="2"/>
        <v>1</v>
      </c>
      <c r="E3170" s="12">
        <f>IFERROR(VLOOKUP(A3170,'IDAR Meter Data'!$A:$B,2,1),"")</f>
        <v>153</v>
      </c>
      <c r="F3170" s="75">
        <f>IF(CECCZ="CZ03",'Outside Temp'!B3170,IF(CECCZ="CZ04",'Outside Temp'!B3171,IF(CECCZ="CZ12",'Outside Temp'!B3172, IF(CECCZ="CZ13",'Outside Temp'!B3173))))</f>
        <v>56</v>
      </c>
      <c r="G3170" s="12">
        <f t="shared" si="3"/>
        <v>1</v>
      </c>
    </row>
    <row r="3171" ht="15.75" customHeight="1">
      <c r="A3171" s="13">
        <v>42158.052083333336</v>
      </c>
      <c r="B3171" s="73">
        <f t="shared" si="1"/>
        <v>42158</v>
      </c>
      <c r="C3171" s="74">
        <f>IF(NewCustomer="Yes", IF(COUNTIF($I$2:$I$11,B3171)&gt;0,0,WEEKDAY(B3171,2)),IF(COUNTIF($I$2:$I$21,B3171)&gt;0,0,WEEKDAY(B3171,2)))</f>
        <v>3</v>
      </c>
      <c r="D3171" s="74">
        <f t="shared" si="2"/>
        <v>1</v>
      </c>
      <c r="E3171" s="12">
        <f>IFERROR(VLOOKUP(A3171,'IDAR Meter Data'!$A:$B,2,1),"")</f>
        <v>155</v>
      </c>
      <c r="F3171" s="75">
        <f>IF(CECCZ="CZ03",'Outside Temp'!B3171,IF(CECCZ="CZ04",'Outside Temp'!B3172,IF(CECCZ="CZ12",'Outside Temp'!B3173, IF(CECCZ="CZ13",'Outside Temp'!B3174))))</f>
        <v>56</v>
      </c>
      <c r="G3171" s="12">
        <f t="shared" si="3"/>
        <v>1</v>
      </c>
    </row>
    <row r="3172" ht="15.75" customHeight="1">
      <c r="A3172" s="13">
        <v>42158.0625</v>
      </c>
      <c r="B3172" s="73">
        <f t="shared" si="1"/>
        <v>42158</v>
      </c>
      <c r="C3172" s="74">
        <f>IF(NewCustomer="Yes", IF(COUNTIF($I$2:$I$11,B3172)&gt;0,0,WEEKDAY(B3172,2)),IF(COUNTIF($I$2:$I$21,B3172)&gt;0,0,WEEKDAY(B3172,2)))</f>
        <v>3</v>
      </c>
      <c r="D3172" s="74">
        <f t="shared" si="2"/>
        <v>1</v>
      </c>
      <c r="E3172" s="12">
        <f>IFERROR(VLOOKUP(A3172,'IDAR Meter Data'!$A:$B,2,1),"")</f>
        <v>149</v>
      </c>
      <c r="F3172" s="75">
        <f>IF(CECCZ="CZ03",'Outside Temp'!B3172,IF(CECCZ="CZ04",'Outside Temp'!B3173,IF(CECCZ="CZ12",'Outside Temp'!B3174, IF(CECCZ="CZ13",'Outside Temp'!B3175))))</f>
        <v>56</v>
      </c>
      <c r="G3172" s="12">
        <f t="shared" si="3"/>
        <v>1</v>
      </c>
    </row>
    <row r="3173" ht="15.75" customHeight="1">
      <c r="A3173" s="13">
        <v>42158.072916666664</v>
      </c>
      <c r="B3173" s="73">
        <f t="shared" si="1"/>
        <v>42158</v>
      </c>
      <c r="C3173" s="74">
        <f>IF(NewCustomer="Yes", IF(COUNTIF($I$2:$I$11,B3173)&gt;0,0,WEEKDAY(B3173,2)),IF(COUNTIF($I$2:$I$21,B3173)&gt;0,0,WEEKDAY(B3173,2)))</f>
        <v>3</v>
      </c>
      <c r="D3173" s="74">
        <f t="shared" si="2"/>
        <v>1</v>
      </c>
      <c r="E3173" s="12">
        <f>IFERROR(VLOOKUP(A3173,'IDAR Meter Data'!$A:$B,2,1),"")</f>
        <v>148</v>
      </c>
      <c r="F3173" s="75">
        <f>IF(CECCZ="CZ03",'Outside Temp'!B3173,IF(CECCZ="CZ04",'Outside Temp'!B3174,IF(CECCZ="CZ12",'Outside Temp'!B3175, IF(CECCZ="CZ13",'Outside Temp'!B3176))))</f>
        <v>56</v>
      </c>
      <c r="G3173" s="12">
        <f t="shared" si="3"/>
        <v>1</v>
      </c>
    </row>
    <row r="3174" ht="15.75" customHeight="1">
      <c r="A3174" s="13">
        <v>42158.083333333336</v>
      </c>
      <c r="B3174" s="73">
        <f t="shared" si="1"/>
        <v>42158</v>
      </c>
      <c r="C3174" s="74">
        <f>IF(NewCustomer="Yes", IF(COUNTIF($I$2:$I$11,B3174)&gt;0,0,WEEKDAY(B3174,2)),IF(COUNTIF($I$2:$I$21,B3174)&gt;0,0,WEEKDAY(B3174,2)))</f>
        <v>3</v>
      </c>
      <c r="D3174" s="74">
        <f t="shared" si="2"/>
        <v>2</v>
      </c>
      <c r="E3174" s="12">
        <f>IFERROR(VLOOKUP(A3174,'IDAR Meter Data'!$A:$B,2,1),"")</f>
        <v>149</v>
      </c>
      <c r="F3174" s="75">
        <f>IF(CECCZ="CZ03",'Outside Temp'!B3174,IF(CECCZ="CZ04",'Outside Temp'!B3175,IF(CECCZ="CZ12",'Outside Temp'!B3176, IF(CECCZ="CZ13",'Outside Temp'!B3177))))</f>
        <v>56</v>
      </c>
      <c r="G3174" s="12">
        <f t="shared" si="3"/>
        <v>1</v>
      </c>
    </row>
    <row r="3175" ht="15.75" customHeight="1">
      <c r="A3175" s="13">
        <v>42158.09375</v>
      </c>
      <c r="B3175" s="73">
        <f t="shared" si="1"/>
        <v>42158</v>
      </c>
      <c r="C3175" s="74">
        <f>IF(NewCustomer="Yes", IF(COUNTIF($I$2:$I$11,B3175)&gt;0,0,WEEKDAY(B3175,2)),IF(COUNTIF($I$2:$I$21,B3175)&gt;0,0,WEEKDAY(B3175,2)))</f>
        <v>3</v>
      </c>
      <c r="D3175" s="74">
        <f t="shared" si="2"/>
        <v>2</v>
      </c>
      <c r="E3175" s="12">
        <f>IFERROR(VLOOKUP(A3175,'IDAR Meter Data'!$A:$B,2,1),"")</f>
        <v>146</v>
      </c>
      <c r="F3175" s="75">
        <f>IF(CECCZ="CZ03",'Outside Temp'!B3175,IF(CECCZ="CZ04",'Outside Temp'!B3176,IF(CECCZ="CZ12",'Outside Temp'!B3177, IF(CECCZ="CZ13",'Outside Temp'!B3178))))</f>
        <v>56</v>
      </c>
      <c r="G3175" s="12">
        <f t="shared" si="3"/>
        <v>1</v>
      </c>
    </row>
    <row r="3176" ht="15.75" customHeight="1">
      <c r="A3176" s="13">
        <v>42158.104166666664</v>
      </c>
      <c r="B3176" s="73">
        <f t="shared" si="1"/>
        <v>42158</v>
      </c>
      <c r="C3176" s="74">
        <f>IF(NewCustomer="Yes", IF(COUNTIF($I$2:$I$11,B3176)&gt;0,0,WEEKDAY(B3176,2)),IF(COUNTIF($I$2:$I$21,B3176)&gt;0,0,WEEKDAY(B3176,2)))</f>
        <v>3</v>
      </c>
      <c r="D3176" s="74">
        <f t="shared" si="2"/>
        <v>2</v>
      </c>
      <c r="E3176" s="12">
        <f>IFERROR(VLOOKUP(A3176,'IDAR Meter Data'!$A:$B,2,1),"")</f>
        <v>164</v>
      </c>
      <c r="F3176" s="75">
        <f>IF(CECCZ="CZ03",'Outside Temp'!B3176,IF(CECCZ="CZ04",'Outside Temp'!B3177,IF(CECCZ="CZ12",'Outside Temp'!B3178, IF(CECCZ="CZ13",'Outside Temp'!B3179))))</f>
        <v>56</v>
      </c>
      <c r="G3176" s="12">
        <f t="shared" si="3"/>
        <v>1</v>
      </c>
    </row>
    <row r="3177" ht="15.75" customHeight="1">
      <c r="A3177" s="13">
        <v>42158.114583333336</v>
      </c>
      <c r="B3177" s="73">
        <f t="shared" si="1"/>
        <v>42158</v>
      </c>
      <c r="C3177" s="74">
        <f>IF(NewCustomer="Yes", IF(COUNTIF($I$2:$I$11,B3177)&gt;0,0,WEEKDAY(B3177,2)),IF(COUNTIF($I$2:$I$21,B3177)&gt;0,0,WEEKDAY(B3177,2)))</f>
        <v>3</v>
      </c>
      <c r="D3177" s="74">
        <f t="shared" si="2"/>
        <v>2</v>
      </c>
      <c r="E3177" s="12">
        <f>IFERROR(VLOOKUP(A3177,'IDAR Meter Data'!$A:$B,2,1),"")</f>
        <v>150</v>
      </c>
      <c r="F3177" s="75">
        <f>IF(CECCZ="CZ03",'Outside Temp'!B3177,IF(CECCZ="CZ04",'Outside Temp'!B3178,IF(CECCZ="CZ12",'Outside Temp'!B3179, IF(CECCZ="CZ13",'Outside Temp'!B3180))))</f>
        <v>56</v>
      </c>
      <c r="G3177" s="12">
        <f t="shared" si="3"/>
        <v>1</v>
      </c>
    </row>
    <row r="3178" ht="15.75" customHeight="1">
      <c r="A3178" s="13">
        <v>42158.125</v>
      </c>
      <c r="B3178" s="73">
        <f t="shared" si="1"/>
        <v>42158</v>
      </c>
      <c r="C3178" s="74">
        <f>IF(NewCustomer="Yes", IF(COUNTIF($I$2:$I$11,B3178)&gt;0,0,WEEKDAY(B3178,2)),IF(COUNTIF($I$2:$I$21,B3178)&gt;0,0,WEEKDAY(B3178,2)))</f>
        <v>3</v>
      </c>
      <c r="D3178" s="74">
        <f t="shared" si="2"/>
        <v>3</v>
      </c>
      <c r="E3178" s="12">
        <f>IFERROR(VLOOKUP(A3178,'IDAR Meter Data'!$A:$B,2,1),"")</f>
        <v>153</v>
      </c>
      <c r="F3178" s="75">
        <f>IF(CECCZ="CZ03",'Outside Temp'!B3178,IF(CECCZ="CZ04",'Outside Temp'!B3179,IF(CECCZ="CZ12",'Outside Temp'!B3180, IF(CECCZ="CZ13",'Outside Temp'!B3181))))</f>
        <v>55.93103448</v>
      </c>
      <c r="G3178" s="12">
        <f t="shared" si="3"/>
        <v>1</v>
      </c>
    </row>
    <row r="3179" ht="15.75" customHeight="1">
      <c r="A3179" s="13">
        <v>42158.135416666664</v>
      </c>
      <c r="B3179" s="73">
        <f t="shared" si="1"/>
        <v>42158</v>
      </c>
      <c r="C3179" s="74">
        <f>IF(NewCustomer="Yes", IF(COUNTIF($I$2:$I$11,B3179)&gt;0,0,WEEKDAY(B3179,2)),IF(COUNTIF($I$2:$I$21,B3179)&gt;0,0,WEEKDAY(B3179,2)))</f>
        <v>3</v>
      </c>
      <c r="D3179" s="74">
        <f t="shared" si="2"/>
        <v>3</v>
      </c>
      <c r="E3179" s="12">
        <f>IFERROR(VLOOKUP(A3179,'IDAR Meter Data'!$A:$B,2,1),"")</f>
        <v>149</v>
      </c>
      <c r="F3179" s="75">
        <f>IF(CECCZ="CZ03",'Outside Temp'!B3179,IF(CECCZ="CZ04",'Outside Temp'!B3180,IF(CECCZ="CZ12",'Outside Temp'!B3181, IF(CECCZ="CZ13",'Outside Temp'!B3182))))</f>
        <v>55.67241379</v>
      </c>
      <c r="G3179" s="12">
        <f t="shared" si="3"/>
        <v>1</v>
      </c>
    </row>
    <row r="3180" ht="15.75" customHeight="1">
      <c r="A3180" s="13">
        <v>42158.145833333336</v>
      </c>
      <c r="B3180" s="73">
        <f t="shared" si="1"/>
        <v>42158</v>
      </c>
      <c r="C3180" s="74">
        <f>IF(NewCustomer="Yes", IF(COUNTIF($I$2:$I$11,B3180)&gt;0,0,WEEKDAY(B3180,2)),IF(COUNTIF($I$2:$I$21,B3180)&gt;0,0,WEEKDAY(B3180,2)))</f>
        <v>3</v>
      </c>
      <c r="D3180" s="74">
        <f t="shared" si="2"/>
        <v>3</v>
      </c>
      <c r="E3180" s="12">
        <f>IFERROR(VLOOKUP(A3180,'IDAR Meter Data'!$A:$B,2,1),"")</f>
        <v>145</v>
      </c>
      <c r="F3180" s="75">
        <f>IF(CECCZ="CZ03",'Outside Temp'!B3180,IF(CECCZ="CZ04",'Outside Temp'!B3181,IF(CECCZ="CZ12",'Outside Temp'!B3182, IF(CECCZ="CZ13",'Outside Temp'!B3183))))</f>
        <v>55.4137931</v>
      </c>
      <c r="G3180" s="12">
        <f t="shared" si="3"/>
        <v>1</v>
      </c>
    </row>
    <row r="3181" ht="15.75" customHeight="1">
      <c r="A3181" s="13">
        <v>42158.15625</v>
      </c>
      <c r="B3181" s="73">
        <f t="shared" si="1"/>
        <v>42158</v>
      </c>
      <c r="C3181" s="74">
        <f>IF(NewCustomer="Yes", IF(COUNTIF($I$2:$I$11,B3181)&gt;0,0,WEEKDAY(B3181,2)),IF(COUNTIF($I$2:$I$21,B3181)&gt;0,0,WEEKDAY(B3181,2)))</f>
        <v>3</v>
      </c>
      <c r="D3181" s="74">
        <f t="shared" si="2"/>
        <v>3</v>
      </c>
      <c r="E3181" s="12">
        <f>IFERROR(VLOOKUP(A3181,'IDAR Meter Data'!$A:$B,2,1),"")</f>
        <v>145</v>
      </c>
      <c r="F3181" s="75">
        <f>IF(CECCZ="CZ03",'Outside Temp'!B3181,IF(CECCZ="CZ04",'Outside Temp'!B3182,IF(CECCZ="CZ12",'Outside Temp'!B3183, IF(CECCZ="CZ13",'Outside Temp'!B3184))))</f>
        <v>55.15517241</v>
      </c>
      <c r="G3181" s="12">
        <f t="shared" si="3"/>
        <v>1</v>
      </c>
    </row>
    <row r="3182" ht="15.75" customHeight="1">
      <c r="A3182" s="13">
        <v>42158.166666666664</v>
      </c>
      <c r="B3182" s="73">
        <f t="shared" si="1"/>
        <v>42158</v>
      </c>
      <c r="C3182" s="74">
        <f>IF(NewCustomer="Yes", IF(COUNTIF($I$2:$I$11,B3182)&gt;0,0,WEEKDAY(B3182,2)),IF(COUNTIF($I$2:$I$21,B3182)&gt;0,0,WEEKDAY(B3182,2)))</f>
        <v>3</v>
      </c>
      <c r="D3182" s="74">
        <f t="shared" si="2"/>
        <v>4</v>
      </c>
      <c r="E3182" s="12">
        <f>IFERROR(VLOOKUP(A3182,'IDAR Meter Data'!$A:$B,2,1),"")</f>
        <v>146</v>
      </c>
      <c r="F3182" s="75">
        <f>IF(CECCZ="CZ03",'Outside Temp'!B3182,IF(CECCZ="CZ04",'Outside Temp'!B3183,IF(CECCZ="CZ12",'Outside Temp'!B3184, IF(CECCZ="CZ13",'Outside Temp'!B3185))))</f>
        <v>55</v>
      </c>
      <c r="G3182" s="12">
        <f t="shared" si="3"/>
        <v>1</v>
      </c>
    </row>
    <row r="3183" ht="15.75" customHeight="1">
      <c r="A3183" s="13">
        <v>42158.177083333336</v>
      </c>
      <c r="B3183" s="73">
        <f t="shared" si="1"/>
        <v>42158</v>
      </c>
      <c r="C3183" s="74">
        <f>IF(NewCustomer="Yes", IF(COUNTIF($I$2:$I$11,B3183)&gt;0,0,WEEKDAY(B3183,2)),IF(COUNTIF($I$2:$I$21,B3183)&gt;0,0,WEEKDAY(B3183,2)))</f>
        <v>3</v>
      </c>
      <c r="D3183" s="74">
        <f t="shared" si="2"/>
        <v>4</v>
      </c>
      <c r="E3183" s="12">
        <f>IFERROR(VLOOKUP(A3183,'IDAR Meter Data'!$A:$B,2,1),"")</f>
        <v>155</v>
      </c>
      <c r="F3183" s="75">
        <f>IF(CECCZ="CZ03",'Outside Temp'!B3183,IF(CECCZ="CZ04",'Outside Temp'!B3184,IF(CECCZ="CZ12",'Outside Temp'!B3185, IF(CECCZ="CZ13",'Outside Temp'!B3186))))</f>
        <v>55</v>
      </c>
      <c r="G3183" s="12">
        <f t="shared" si="3"/>
        <v>1</v>
      </c>
    </row>
    <row r="3184" ht="15.75" customHeight="1">
      <c r="A3184" s="13">
        <v>42158.1875</v>
      </c>
      <c r="B3184" s="73">
        <f t="shared" si="1"/>
        <v>42158</v>
      </c>
      <c r="C3184" s="74">
        <f>IF(NewCustomer="Yes", IF(COUNTIF($I$2:$I$11,B3184)&gt;0,0,WEEKDAY(B3184,2)),IF(COUNTIF($I$2:$I$21,B3184)&gt;0,0,WEEKDAY(B3184,2)))</f>
        <v>3</v>
      </c>
      <c r="D3184" s="74">
        <f t="shared" si="2"/>
        <v>4</v>
      </c>
      <c r="E3184" s="12">
        <f>IFERROR(VLOOKUP(A3184,'IDAR Meter Data'!$A:$B,2,1),"")</f>
        <v>144</v>
      </c>
      <c r="F3184" s="75">
        <f>IF(CECCZ="CZ03",'Outside Temp'!B3184,IF(CECCZ="CZ04",'Outside Temp'!B3185,IF(CECCZ="CZ12",'Outside Temp'!B3186, IF(CECCZ="CZ13",'Outside Temp'!B3187))))</f>
        <v>55</v>
      </c>
      <c r="G3184" s="12">
        <f t="shared" si="3"/>
        <v>1</v>
      </c>
    </row>
    <row r="3185" ht="15.75" customHeight="1">
      <c r="A3185" s="13">
        <v>42158.197916666664</v>
      </c>
      <c r="B3185" s="73">
        <f t="shared" si="1"/>
        <v>42158</v>
      </c>
      <c r="C3185" s="74">
        <f>IF(NewCustomer="Yes", IF(COUNTIF($I$2:$I$11,B3185)&gt;0,0,WEEKDAY(B3185,2)),IF(COUNTIF($I$2:$I$21,B3185)&gt;0,0,WEEKDAY(B3185,2)))</f>
        <v>3</v>
      </c>
      <c r="D3185" s="74">
        <f t="shared" si="2"/>
        <v>4</v>
      </c>
      <c r="E3185" s="12">
        <f>IFERROR(VLOOKUP(A3185,'IDAR Meter Data'!$A:$B,2,1),"")</f>
        <v>145</v>
      </c>
      <c r="F3185" s="75">
        <f>IF(CECCZ="CZ03",'Outside Temp'!B3185,IF(CECCZ="CZ04",'Outside Temp'!B3186,IF(CECCZ="CZ12",'Outside Temp'!B3187, IF(CECCZ="CZ13",'Outside Temp'!B3188))))</f>
        <v>55</v>
      </c>
      <c r="G3185" s="12">
        <f t="shared" si="3"/>
        <v>1</v>
      </c>
    </row>
    <row r="3186" ht="15.75" customHeight="1">
      <c r="A3186" s="13">
        <v>42158.208333333336</v>
      </c>
      <c r="B3186" s="73">
        <f t="shared" si="1"/>
        <v>42158</v>
      </c>
      <c r="C3186" s="74">
        <f>IF(NewCustomer="Yes", IF(COUNTIF($I$2:$I$11,B3186)&gt;0,0,WEEKDAY(B3186,2)),IF(COUNTIF($I$2:$I$21,B3186)&gt;0,0,WEEKDAY(B3186,2)))</f>
        <v>3</v>
      </c>
      <c r="D3186" s="74">
        <f t="shared" si="2"/>
        <v>5</v>
      </c>
      <c r="E3186" s="12">
        <f>IFERROR(VLOOKUP(A3186,'IDAR Meter Data'!$A:$B,2,1),"")</f>
        <v>143</v>
      </c>
      <c r="F3186" s="75">
        <f>IF(CECCZ="CZ03",'Outside Temp'!B3186,IF(CECCZ="CZ04",'Outside Temp'!B3187,IF(CECCZ="CZ12",'Outside Temp'!B3188, IF(CECCZ="CZ13",'Outside Temp'!B3189))))</f>
        <v>55.13333333</v>
      </c>
      <c r="G3186" s="12">
        <f t="shared" si="3"/>
        <v>1</v>
      </c>
    </row>
    <row r="3187" ht="15.75" customHeight="1">
      <c r="A3187" s="13">
        <v>42158.21875</v>
      </c>
      <c r="B3187" s="73">
        <f t="shared" si="1"/>
        <v>42158</v>
      </c>
      <c r="C3187" s="74">
        <f>IF(NewCustomer="Yes", IF(COUNTIF($I$2:$I$11,B3187)&gt;0,0,WEEKDAY(B3187,2)),IF(COUNTIF($I$2:$I$21,B3187)&gt;0,0,WEEKDAY(B3187,2)))</f>
        <v>3</v>
      </c>
      <c r="D3187" s="74">
        <f t="shared" si="2"/>
        <v>5</v>
      </c>
      <c r="E3187" s="12">
        <f>IFERROR(VLOOKUP(A3187,'IDAR Meter Data'!$A:$B,2,1),"")</f>
        <v>142</v>
      </c>
      <c r="F3187" s="75">
        <f>IF(CECCZ="CZ03",'Outside Temp'!B3187,IF(CECCZ="CZ04",'Outside Temp'!B3188,IF(CECCZ="CZ12",'Outside Temp'!B3189, IF(CECCZ="CZ13",'Outside Temp'!B3190))))</f>
        <v>55.63333333</v>
      </c>
      <c r="G3187" s="12">
        <f t="shared" si="3"/>
        <v>1</v>
      </c>
    </row>
    <row r="3188" ht="15.75" customHeight="1">
      <c r="A3188" s="13">
        <v>42158.229166666664</v>
      </c>
      <c r="B3188" s="73">
        <f t="shared" si="1"/>
        <v>42158</v>
      </c>
      <c r="C3188" s="74">
        <f>IF(NewCustomer="Yes", IF(COUNTIF($I$2:$I$11,B3188)&gt;0,0,WEEKDAY(B3188,2)),IF(COUNTIF($I$2:$I$21,B3188)&gt;0,0,WEEKDAY(B3188,2)))</f>
        <v>3</v>
      </c>
      <c r="D3188" s="74">
        <f t="shared" si="2"/>
        <v>5</v>
      </c>
      <c r="E3188" s="12">
        <f>IFERROR(VLOOKUP(A3188,'IDAR Meter Data'!$A:$B,2,1),"")</f>
        <v>154</v>
      </c>
      <c r="F3188" s="75">
        <f>IF(CECCZ="CZ03",'Outside Temp'!B3188,IF(CECCZ="CZ04",'Outside Temp'!B3189,IF(CECCZ="CZ12",'Outside Temp'!B3190, IF(CECCZ="CZ13",'Outside Temp'!B3191))))</f>
        <v>56.13333333</v>
      </c>
      <c r="G3188" s="12">
        <f t="shared" si="3"/>
        <v>1</v>
      </c>
    </row>
    <row r="3189" ht="15.75" customHeight="1">
      <c r="A3189" s="13">
        <v>42158.239583333336</v>
      </c>
      <c r="B3189" s="73">
        <f t="shared" si="1"/>
        <v>42158</v>
      </c>
      <c r="C3189" s="74">
        <f>IF(NewCustomer="Yes", IF(COUNTIF($I$2:$I$11,B3189)&gt;0,0,WEEKDAY(B3189,2)),IF(COUNTIF($I$2:$I$21,B3189)&gt;0,0,WEEKDAY(B3189,2)))</f>
        <v>3</v>
      </c>
      <c r="D3189" s="74">
        <f t="shared" si="2"/>
        <v>5</v>
      </c>
      <c r="E3189" s="12">
        <f>IFERROR(VLOOKUP(A3189,'IDAR Meter Data'!$A:$B,2,1),"")</f>
        <v>145</v>
      </c>
      <c r="F3189" s="75">
        <f>IF(CECCZ="CZ03",'Outside Temp'!B3189,IF(CECCZ="CZ04",'Outside Temp'!B3190,IF(CECCZ="CZ12",'Outside Temp'!B3191, IF(CECCZ="CZ13",'Outside Temp'!B3192))))</f>
        <v>56.63333333</v>
      </c>
      <c r="G3189" s="12">
        <f t="shared" si="3"/>
        <v>1</v>
      </c>
    </row>
    <row r="3190" ht="15.75" customHeight="1">
      <c r="A3190" s="13">
        <v>42158.25</v>
      </c>
      <c r="B3190" s="73">
        <f t="shared" si="1"/>
        <v>42158</v>
      </c>
      <c r="C3190" s="74">
        <f>IF(NewCustomer="Yes", IF(COUNTIF($I$2:$I$11,B3190)&gt;0,0,WEEKDAY(B3190,2)),IF(COUNTIF($I$2:$I$21,B3190)&gt;0,0,WEEKDAY(B3190,2)))</f>
        <v>3</v>
      </c>
      <c r="D3190" s="74">
        <f t="shared" si="2"/>
        <v>6</v>
      </c>
      <c r="E3190" s="12">
        <f>IFERROR(VLOOKUP(A3190,'IDAR Meter Data'!$A:$B,2,1),"")</f>
        <v>141</v>
      </c>
      <c r="F3190" s="75">
        <f>IF(CECCZ="CZ03",'Outside Temp'!B3190,IF(CECCZ="CZ04",'Outside Temp'!B3191,IF(CECCZ="CZ12",'Outside Temp'!B3192, IF(CECCZ="CZ13",'Outside Temp'!B3193))))</f>
        <v>57</v>
      </c>
      <c r="G3190" s="12">
        <f t="shared" si="3"/>
        <v>1</v>
      </c>
    </row>
    <row r="3191" ht="15.75" customHeight="1">
      <c r="A3191" s="13">
        <v>42158.260416666664</v>
      </c>
      <c r="B3191" s="73">
        <f t="shared" si="1"/>
        <v>42158</v>
      </c>
      <c r="C3191" s="74">
        <f>IF(NewCustomer="Yes", IF(COUNTIF($I$2:$I$11,B3191)&gt;0,0,WEEKDAY(B3191,2)),IF(COUNTIF($I$2:$I$21,B3191)&gt;0,0,WEEKDAY(B3191,2)))</f>
        <v>3</v>
      </c>
      <c r="D3191" s="74">
        <f t="shared" si="2"/>
        <v>6</v>
      </c>
      <c r="E3191" s="12">
        <f>IFERROR(VLOOKUP(A3191,'IDAR Meter Data'!$A:$B,2,1),"")</f>
        <v>141</v>
      </c>
      <c r="F3191" s="75">
        <f>IF(CECCZ="CZ03",'Outside Temp'!B3191,IF(CECCZ="CZ04",'Outside Temp'!B3192,IF(CECCZ="CZ12",'Outside Temp'!B3193, IF(CECCZ="CZ13",'Outside Temp'!B3194))))</f>
        <v>57</v>
      </c>
      <c r="G3191" s="12">
        <f t="shared" si="3"/>
        <v>1</v>
      </c>
    </row>
    <row r="3192" ht="15.75" customHeight="1">
      <c r="A3192" s="13">
        <v>42158.270833333336</v>
      </c>
      <c r="B3192" s="73">
        <f t="shared" si="1"/>
        <v>42158</v>
      </c>
      <c r="C3192" s="74">
        <f>IF(NewCustomer="Yes", IF(COUNTIF($I$2:$I$11,B3192)&gt;0,0,WEEKDAY(B3192,2)),IF(COUNTIF($I$2:$I$21,B3192)&gt;0,0,WEEKDAY(B3192,2)))</f>
        <v>3</v>
      </c>
      <c r="D3192" s="74">
        <f t="shared" si="2"/>
        <v>6</v>
      </c>
      <c r="E3192" s="12">
        <f>IFERROR(VLOOKUP(A3192,'IDAR Meter Data'!$A:$B,2,1),"")</f>
        <v>153</v>
      </c>
      <c r="F3192" s="75">
        <f>IF(CECCZ="CZ03",'Outside Temp'!B3192,IF(CECCZ="CZ04",'Outside Temp'!B3193,IF(CECCZ="CZ12",'Outside Temp'!B3194, IF(CECCZ="CZ13",'Outside Temp'!B3195))))</f>
        <v>57</v>
      </c>
      <c r="G3192" s="12">
        <f t="shared" si="3"/>
        <v>1</v>
      </c>
    </row>
    <row r="3193" ht="15.75" customHeight="1">
      <c r="A3193" s="13">
        <v>42158.28125</v>
      </c>
      <c r="B3193" s="73">
        <f t="shared" si="1"/>
        <v>42158</v>
      </c>
      <c r="C3193" s="74">
        <f>IF(NewCustomer="Yes", IF(COUNTIF($I$2:$I$11,B3193)&gt;0,0,WEEKDAY(B3193,2)),IF(COUNTIF($I$2:$I$21,B3193)&gt;0,0,WEEKDAY(B3193,2)))</f>
        <v>3</v>
      </c>
      <c r="D3193" s="74">
        <f t="shared" si="2"/>
        <v>6</v>
      </c>
      <c r="E3193" s="12">
        <f>IFERROR(VLOOKUP(A3193,'IDAR Meter Data'!$A:$B,2,1),"")</f>
        <v>147</v>
      </c>
      <c r="F3193" s="75">
        <f>IF(CECCZ="CZ03",'Outside Temp'!B3193,IF(CECCZ="CZ04",'Outside Temp'!B3194,IF(CECCZ="CZ12",'Outside Temp'!B3195, IF(CECCZ="CZ13",'Outside Temp'!B3196))))</f>
        <v>57</v>
      </c>
      <c r="G3193" s="12">
        <f t="shared" si="3"/>
        <v>1</v>
      </c>
    </row>
    <row r="3194" ht="15.75" customHeight="1">
      <c r="A3194" s="13">
        <v>42158.291666666664</v>
      </c>
      <c r="B3194" s="73">
        <f t="shared" si="1"/>
        <v>42158</v>
      </c>
      <c r="C3194" s="74">
        <f>IF(NewCustomer="Yes", IF(COUNTIF($I$2:$I$11,B3194)&gt;0,0,WEEKDAY(B3194,2)),IF(COUNTIF($I$2:$I$21,B3194)&gt;0,0,WEEKDAY(B3194,2)))</f>
        <v>3</v>
      </c>
      <c r="D3194" s="74">
        <f t="shared" si="2"/>
        <v>7</v>
      </c>
      <c r="E3194" s="12">
        <f>IFERROR(VLOOKUP(A3194,'IDAR Meter Data'!$A:$B,2,1),"")</f>
        <v>149</v>
      </c>
      <c r="F3194" s="75">
        <f>IF(CECCZ="CZ03",'Outside Temp'!B3194,IF(CECCZ="CZ04",'Outside Temp'!B3195,IF(CECCZ="CZ12",'Outside Temp'!B3196, IF(CECCZ="CZ13",'Outside Temp'!B3197))))</f>
        <v>56.2</v>
      </c>
      <c r="G3194" s="12">
        <f t="shared" si="3"/>
        <v>1</v>
      </c>
    </row>
    <row r="3195" ht="15.75" customHeight="1">
      <c r="A3195" s="13">
        <v>42158.302083333336</v>
      </c>
      <c r="B3195" s="73">
        <f t="shared" si="1"/>
        <v>42158</v>
      </c>
      <c r="C3195" s="74">
        <f>IF(NewCustomer="Yes", IF(COUNTIF($I$2:$I$11,B3195)&gt;0,0,WEEKDAY(B3195,2)),IF(COUNTIF($I$2:$I$21,B3195)&gt;0,0,WEEKDAY(B3195,2)))</f>
        <v>3</v>
      </c>
      <c r="D3195" s="74">
        <f t="shared" si="2"/>
        <v>7</v>
      </c>
      <c r="E3195" s="12">
        <f>IFERROR(VLOOKUP(A3195,'IDAR Meter Data'!$A:$B,2,1),"")</f>
        <v>152</v>
      </c>
      <c r="F3195" s="75">
        <f>IF(CECCZ="CZ03",'Outside Temp'!B3195,IF(CECCZ="CZ04",'Outside Temp'!B3196,IF(CECCZ="CZ12",'Outside Temp'!B3197, IF(CECCZ="CZ13",'Outside Temp'!B3198))))</f>
        <v>56.95</v>
      </c>
      <c r="G3195" s="12">
        <f t="shared" si="3"/>
        <v>1</v>
      </c>
    </row>
    <row r="3196" ht="15.75" customHeight="1">
      <c r="A3196" s="13">
        <v>42158.3125</v>
      </c>
      <c r="B3196" s="73">
        <f t="shared" si="1"/>
        <v>42158</v>
      </c>
      <c r="C3196" s="74">
        <f>IF(NewCustomer="Yes", IF(COUNTIF($I$2:$I$11,B3196)&gt;0,0,WEEKDAY(B3196,2)),IF(COUNTIF($I$2:$I$21,B3196)&gt;0,0,WEEKDAY(B3196,2)))</f>
        <v>3</v>
      </c>
      <c r="D3196" s="74">
        <f t="shared" si="2"/>
        <v>7</v>
      </c>
      <c r="E3196" s="12">
        <f>IFERROR(VLOOKUP(A3196,'IDAR Meter Data'!$A:$B,2,1),"")</f>
        <v>146</v>
      </c>
      <c r="F3196" s="75">
        <f>IF(CECCZ="CZ03",'Outside Temp'!B3196,IF(CECCZ="CZ04",'Outside Temp'!B3197,IF(CECCZ="CZ12",'Outside Temp'!B3198, IF(CECCZ="CZ13",'Outside Temp'!B3199))))</f>
        <v>57.7</v>
      </c>
      <c r="G3196" s="12">
        <f t="shared" si="3"/>
        <v>1</v>
      </c>
    </row>
    <row r="3197" ht="15.75" customHeight="1">
      <c r="A3197" s="13">
        <v>42158.322916666664</v>
      </c>
      <c r="B3197" s="73">
        <f t="shared" si="1"/>
        <v>42158</v>
      </c>
      <c r="C3197" s="74">
        <f>IF(NewCustomer="Yes", IF(COUNTIF($I$2:$I$11,B3197)&gt;0,0,WEEKDAY(B3197,2)),IF(COUNTIF($I$2:$I$21,B3197)&gt;0,0,WEEKDAY(B3197,2)))</f>
        <v>3</v>
      </c>
      <c r="D3197" s="74">
        <f t="shared" si="2"/>
        <v>7</v>
      </c>
      <c r="E3197" s="12">
        <f>IFERROR(VLOOKUP(A3197,'IDAR Meter Data'!$A:$B,2,1),"")</f>
        <v>151</v>
      </c>
      <c r="F3197" s="75">
        <f>IF(CECCZ="CZ03",'Outside Temp'!B3197,IF(CECCZ="CZ04",'Outside Temp'!B3198,IF(CECCZ="CZ12",'Outside Temp'!B3199, IF(CECCZ="CZ13",'Outside Temp'!B3200))))</f>
        <v>58.45</v>
      </c>
      <c r="G3197" s="12">
        <f t="shared" si="3"/>
        <v>1</v>
      </c>
    </row>
    <row r="3198" ht="15.75" customHeight="1">
      <c r="A3198" s="13">
        <v>42158.333333333336</v>
      </c>
      <c r="B3198" s="73">
        <f t="shared" si="1"/>
        <v>42158</v>
      </c>
      <c r="C3198" s="74">
        <f>IF(NewCustomer="Yes", IF(COUNTIF($I$2:$I$11,B3198)&gt;0,0,WEEKDAY(B3198,2)),IF(COUNTIF($I$2:$I$21,B3198)&gt;0,0,WEEKDAY(B3198,2)))</f>
        <v>3</v>
      </c>
      <c r="D3198" s="74">
        <f t="shared" si="2"/>
        <v>8</v>
      </c>
      <c r="E3198" s="12">
        <f>IFERROR(VLOOKUP(A3198,'IDAR Meter Data'!$A:$B,2,1),"")</f>
        <v>159</v>
      </c>
      <c r="F3198" s="75">
        <f>IF(CECCZ="CZ03",'Outside Temp'!B3198,IF(CECCZ="CZ04",'Outside Temp'!B3199,IF(CECCZ="CZ12",'Outside Temp'!B3200, IF(CECCZ="CZ13",'Outside Temp'!B3201))))</f>
        <v>59.06666667</v>
      </c>
      <c r="G3198" s="12">
        <f t="shared" si="3"/>
        <v>1</v>
      </c>
    </row>
    <row r="3199" ht="15.75" customHeight="1">
      <c r="A3199" s="13">
        <v>42158.34375</v>
      </c>
      <c r="B3199" s="73">
        <f t="shared" si="1"/>
        <v>42158</v>
      </c>
      <c r="C3199" s="74">
        <f>IF(NewCustomer="Yes", IF(COUNTIF($I$2:$I$11,B3199)&gt;0,0,WEEKDAY(B3199,2)),IF(COUNTIF($I$2:$I$21,B3199)&gt;0,0,WEEKDAY(B3199,2)))</f>
        <v>3</v>
      </c>
      <c r="D3199" s="74">
        <f t="shared" si="2"/>
        <v>8</v>
      </c>
      <c r="E3199" s="12">
        <f>IFERROR(VLOOKUP(A3199,'IDAR Meter Data'!$A:$B,2,1),"")</f>
        <v>174</v>
      </c>
      <c r="F3199" s="75">
        <f>IF(CECCZ="CZ03",'Outside Temp'!B3199,IF(CECCZ="CZ04",'Outside Temp'!B3200,IF(CECCZ="CZ12",'Outside Temp'!B3201, IF(CECCZ="CZ13",'Outside Temp'!B3202))))</f>
        <v>59.31666667</v>
      </c>
      <c r="G3199" s="12">
        <f t="shared" si="3"/>
        <v>1</v>
      </c>
    </row>
    <row r="3200" ht="15.75" customHeight="1">
      <c r="A3200" s="13">
        <v>42158.354166666664</v>
      </c>
      <c r="B3200" s="73">
        <f t="shared" si="1"/>
        <v>42158</v>
      </c>
      <c r="C3200" s="74">
        <f>IF(NewCustomer="Yes", IF(COUNTIF($I$2:$I$11,B3200)&gt;0,0,WEEKDAY(B3200,2)),IF(COUNTIF($I$2:$I$21,B3200)&gt;0,0,WEEKDAY(B3200,2)))</f>
        <v>3</v>
      </c>
      <c r="D3200" s="74">
        <f t="shared" si="2"/>
        <v>8</v>
      </c>
      <c r="E3200" s="12">
        <f>IFERROR(VLOOKUP(A3200,'IDAR Meter Data'!$A:$B,2,1),"")</f>
        <v>177</v>
      </c>
      <c r="F3200" s="75">
        <f>IF(CECCZ="CZ03",'Outside Temp'!B3200,IF(CECCZ="CZ04",'Outside Temp'!B3201,IF(CECCZ="CZ12",'Outside Temp'!B3202, IF(CECCZ="CZ13",'Outside Temp'!B3203))))</f>
        <v>59.56666667</v>
      </c>
      <c r="G3200" s="12">
        <f t="shared" si="3"/>
        <v>1</v>
      </c>
    </row>
    <row r="3201" ht="15.75" customHeight="1">
      <c r="A3201" s="13">
        <v>42158.364583333336</v>
      </c>
      <c r="B3201" s="73">
        <f t="shared" si="1"/>
        <v>42158</v>
      </c>
      <c r="C3201" s="74">
        <f>IF(NewCustomer="Yes", IF(COUNTIF($I$2:$I$11,B3201)&gt;0,0,WEEKDAY(B3201,2)),IF(COUNTIF($I$2:$I$21,B3201)&gt;0,0,WEEKDAY(B3201,2)))</f>
        <v>3</v>
      </c>
      <c r="D3201" s="74">
        <f t="shared" si="2"/>
        <v>8</v>
      </c>
      <c r="E3201" s="12">
        <f>IFERROR(VLOOKUP(A3201,'IDAR Meter Data'!$A:$B,2,1),"")</f>
        <v>184</v>
      </c>
      <c r="F3201" s="75">
        <f>IF(CECCZ="CZ03",'Outside Temp'!B3201,IF(CECCZ="CZ04",'Outside Temp'!B3202,IF(CECCZ="CZ12",'Outside Temp'!B3203, IF(CECCZ="CZ13",'Outside Temp'!B3204))))</f>
        <v>59.81666667</v>
      </c>
      <c r="G3201" s="12">
        <f t="shared" si="3"/>
        <v>1</v>
      </c>
    </row>
    <row r="3202" ht="15.75" customHeight="1">
      <c r="A3202" s="13">
        <v>42158.375</v>
      </c>
      <c r="B3202" s="73">
        <f t="shared" si="1"/>
        <v>42158</v>
      </c>
      <c r="C3202" s="74">
        <f>IF(NewCustomer="Yes", IF(COUNTIF($I$2:$I$11,B3202)&gt;0,0,WEEKDAY(B3202,2)),IF(COUNTIF($I$2:$I$21,B3202)&gt;0,0,WEEKDAY(B3202,2)))</f>
        <v>3</v>
      </c>
      <c r="D3202" s="74">
        <f t="shared" si="2"/>
        <v>9</v>
      </c>
      <c r="E3202" s="12">
        <f>IFERROR(VLOOKUP(A3202,'IDAR Meter Data'!$A:$B,2,1),"")</f>
        <v>194</v>
      </c>
      <c r="F3202" s="75">
        <f>IF(CECCZ="CZ03",'Outside Temp'!B3202,IF(CECCZ="CZ04",'Outside Temp'!B3203,IF(CECCZ="CZ12",'Outside Temp'!B3204, IF(CECCZ="CZ13",'Outside Temp'!B3205))))</f>
        <v>60.08888889</v>
      </c>
      <c r="G3202" s="12">
        <f t="shared" si="3"/>
        <v>1</v>
      </c>
    </row>
    <row r="3203" ht="15.75" customHeight="1">
      <c r="A3203" s="13">
        <v>42158.385416666664</v>
      </c>
      <c r="B3203" s="73">
        <f t="shared" si="1"/>
        <v>42158</v>
      </c>
      <c r="C3203" s="74">
        <f>IF(NewCustomer="Yes", IF(COUNTIF($I$2:$I$11,B3203)&gt;0,0,WEEKDAY(B3203,2)),IF(COUNTIF($I$2:$I$21,B3203)&gt;0,0,WEEKDAY(B3203,2)))</f>
        <v>3</v>
      </c>
      <c r="D3203" s="74">
        <f t="shared" si="2"/>
        <v>9</v>
      </c>
      <c r="E3203" s="12">
        <f>IFERROR(VLOOKUP(A3203,'IDAR Meter Data'!$A:$B,2,1),"")</f>
        <v>204</v>
      </c>
      <c r="F3203" s="75">
        <f>IF(CECCZ="CZ03",'Outside Temp'!B3203,IF(CECCZ="CZ04",'Outside Temp'!B3204,IF(CECCZ="CZ12",'Outside Temp'!B3205, IF(CECCZ="CZ13",'Outside Temp'!B3206))))</f>
        <v>60.42222222</v>
      </c>
      <c r="G3203" s="12">
        <f t="shared" si="3"/>
        <v>1</v>
      </c>
    </row>
    <row r="3204" ht="15.75" customHeight="1">
      <c r="A3204" s="13">
        <v>42158.395833333336</v>
      </c>
      <c r="B3204" s="73">
        <f t="shared" si="1"/>
        <v>42158</v>
      </c>
      <c r="C3204" s="74">
        <f>IF(NewCustomer="Yes", IF(COUNTIF($I$2:$I$11,B3204)&gt;0,0,WEEKDAY(B3204,2)),IF(COUNTIF($I$2:$I$21,B3204)&gt;0,0,WEEKDAY(B3204,2)))</f>
        <v>3</v>
      </c>
      <c r="D3204" s="74">
        <f t="shared" si="2"/>
        <v>9</v>
      </c>
      <c r="E3204" s="12">
        <f>IFERROR(VLOOKUP(A3204,'IDAR Meter Data'!$A:$B,2,1),"")</f>
        <v>203</v>
      </c>
      <c r="F3204" s="75">
        <f>IF(CECCZ="CZ03",'Outside Temp'!B3204,IF(CECCZ="CZ04",'Outside Temp'!B3205,IF(CECCZ="CZ12",'Outside Temp'!B3206, IF(CECCZ="CZ13",'Outside Temp'!B3207))))</f>
        <v>60.75555556</v>
      </c>
      <c r="G3204" s="12">
        <f t="shared" si="3"/>
        <v>1</v>
      </c>
    </row>
    <row r="3205" ht="15.75" customHeight="1">
      <c r="A3205" s="13">
        <v>42158.40625</v>
      </c>
      <c r="B3205" s="73">
        <f t="shared" si="1"/>
        <v>42158</v>
      </c>
      <c r="C3205" s="74">
        <f>IF(NewCustomer="Yes", IF(COUNTIF($I$2:$I$11,B3205)&gt;0,0,WEEKDAY(B3205,2)),IF(COUNTIF($I$2:$I$21,B3205)&gt;0,0,WEEKDAY(B3205,2)))</f>
        <v>3</v>
      </c>
      <c r="D3205" s="74">
        <f t="shared" si="2"/>
        <v>9</v>
      </c>
      <c r="E3205" s="12">
        <f>IFERROR(VLOOKUP(A3205,'IDAR Meter Data'!$A:$B,2,1),"")</f>
        <v>211</v>
      </c>
      <c r="F3205" s="75">
        <f>IF(CECCZ="CZ03",'Outside Temp'!B3205,IF(CECCZ="CZ04",'Outside Temp'!B3206,IF(CECCZ="CZ12",'Outside Temp'!B3207, IF(CECCZ="CZ13",'Outside Temp'!B3208))))</f>
        <v>61</v>
      </c>
      <c r="G3205" s="12">
        <f t="shared" si="3"/>
        <v>1</v>
      </c>
    </row>
    <row r="3206" ht="15.75" customHeight="1">
      <c r="A3206" s="13">
        <v>42158.416666666664</v>
      </c>
      <c r="B3206" s="73">
        <f t="shared" si="1"/>
        <v>42158</v>
      </c>
      <c r="C3206" s="74">
        <f>IF(NewCustomer="Yes", IF(COUNTIF($I$2:$I$11,B3206)&gt;0,0,WEEKDAY(B3206,2)),IF(COUNTIF($I$2:$I$21,B3206)&gt;0,0,WEEKDAY(B3206,2)))</f>
        <v>3</v>
      </c>
      <c r="D3206" s="74">
        <f t="shared" si="2"/>
        <v>10</v>
      </c>
      <c r="E3206" s="12">
        <f>IFERROR(VLOOKUP(A3206,'IDAR Meter Data'!$A:$B,2,1),"")</f>
        <v>206</v>
      </c>
      <c r="F3206" s="75">
        <f>IF(CECCZ="CZ03",'Outside Temp'!B3206,IF(CECCZ="CZ04",'Outside Temp'!B3207,IF(CECCZ="CZ12",'Outside Temp'!B3208, IF(CECCZ="CZ13",'Outside Temp'!B3209))))</f>
        <v>61.13333333</v>
      </c>
      <c r="G3206" s="12">
        <f t="shared" si="3"/>
        <v>1</v>
      </c>
    </row>
    <row r="3207" ht="15.75" customHeight="1">
      <c r="A3207" s="13">
        <v>42158.427083333336</v>
      </c>
      <c r="B3207" s="73">
        <f t="shared" si="1"/>
        <v>42158</v>
      </c>
      <c r="C3207" s="74">
        <f>IF(NewCustomer="Yes", IF(COUNTIF($I$2:$I$11,B3207)&gt;0,0,WEEKDAY(B3207,2)),IF(COUNTIF($I$2:$I$21,B3207)&gt;0,0,WEEKDAY(B3207,2)))</f>
        <v>3</v>
      </c>
      <c r="D3207" s="74">
        <f t="shared" si="2"/>
        <v>10</v>
      </c>
      <c r="E3207" s="12">
        <f>IFERROR(VLOOKUP(A3207,'IDAR Meter Data'!$A:$B,2,1),"")</f>
        <v>212</v>
      </c>
      <c r="F3207" s="75">
        <f>IF(CECCZ="CZ03",'Outside Temp'!B3207,IF(CECCZ="CZ04",'Outside Temp'!B3208,IF(CECCZ="CZ12",'Outside Temp'!B3209, IF(CECCZ="CZ13",'Outside Temp'!B3210))))</f>
        <v>61.63333333</v>
      </c>
      <c r="G3207" s="12">
        <f t="shared" si="3"/>
        <v>1</v>
      </c>
    </row>
    <row r="3208" ht="15.75" customHeight="1">
      <c r="A3208" s="13">
        <v>42158.4375</v>
      </c>
      <c r="B3208" s="73">
        <f t="shared" si="1"/>
        <v>42158</v>
      </c>
      <c r="C3208" s="74">
        <f>IF(NewCustomer="Yes", IF(COUNTIF($I$2:$I$11,B3208)&gt;0,0,WEEKDAY(B3208,2)),IF(COUNTIF($I$2:$I$21,B3208)&gt;0,0,WEEKDAY(B3208,2)))</f>
        <v>3</v>
      </c>
      <c r="D3208" s="74">
        <f t="shared" si="2"/>
        <v>10</v>
      </c>
      <c r="E3208" s="12">
        <f>IFERROR(VLOOKUP(A3208,'IDAR Meter Data'!$A:$B,2,1),"")</f>
        <v>232</v>
      </c>
      <c r="F3208" s="75">
        <f>IF(CECCZ="CZ03",'Outside Temp'!B3208,IF(CECCZ="CZ04",'Outside Temp'!B3209,IF(CECCZ="CZ12",'Outside Temp'!B3210, IF(CECCZ="CZ13",'Outside Temp'!B3211))))</f>
        <v>62.13333333</v>
      </c>
      <c r="G3208" s="12">
        <f t="shared" si="3"/>
        <v>1</v>
      </c>
    </row>
    <row r="3209" ht="15.75" customHeight="1">
      <c r="A3209" s="13">
        <v>42158.447916666664</v>
      </c>
      <c r="B3209" s="73">
        <f t="shared" si="1"/>
        <v>42158</v>
      </c>
      <c r="C3209" s="74">
        <f>IF(NewCustomer="Yes", IF(COUNTIF($I$2:$I$11,B3209)&gt;0,0,WEEKDAY(B3209,2)),IF(COUNTIF($I$2:$I$21,B3209)&gt;0,0,WEEKDAY(B3209,2)))</f>
        <v>3</v>
      </c>
      <c r="D3209" s="74">
        <f t="shared" si="2"/>
        <v>10</v>
      </c>
      <c r="E3209" s="12">
        <f>IFERROR(VLOOKUP(A3209,'IDAR Meter Data'!$A:$B,2,1),"")</f>
        <v>217</v>
      </c>
      <c r="F3209" s="75">
        <f>IF(CECCZ="CZ03",'Outside Temp'!B3209,IF(CECCZ="CZ04",'Outside Temp'!B3210,IF(CECCZ="CZ12",'Outside Temp'!B3211, IF(CECCZ="CZ13",'Outside Temp'!B3212))))</f>
        <v>62.63333333</v>
      </c>
      <c r="G3209" s="12">
        <f t="shared" si="3"/>
        <v>1</v>
      </c>
    </row>
    <row r="3210" ht="15.75" customHeight="1">
      <c r="A3210" s="13">
        <v>42158.458333333336</v>
      </c>
      <c r="B3210" s="73">
        <f t="shared" si="1"/>
        <v>42158</v>
      </c>
      <c r="C3210" s="74">
        <f>IF(NewCustomer="Yes", IF(COUNTIF($I$2:$I$11,B3210)&gt;0,0,WEEKDAY(B3210,2)),IF(COUNTIF($I$2:$I$21,B3210)&gt;0,0,WEEKDAY(B3210,2)))</f>
        <v>3</v>
      </c>
      <c r="D3210" s="74">
        <f t="shared" si="2"/>
        <v>11</v>
      </c>
      <c r="E3210" s="12">
        <f>IFERROR(VLOOKUP(A3210,'IDAR Meter Data'!$A:$B,2,1),"")</f>
        <v>218</v>
      </c>
      <c r="F3210" s="75">
        <f>IF(CECCZ="CZ03",'Outside Temp'!B3210,IF(CECCZ="CZ04",'Outside Temp'!B3211,IF(CECCZ="CZ12",'Outside Temp'!B3212, IF(CECCZ="CZ13",'Outside Temp'!B3213))))</f>
        <v>63</v>
      </c>
      <c r="G3210" s="12">
        <f t="shared" si="3"/>
        <v>1</v>
      </c>
    </row>
    <row r="3211" ht="15.75" customHeight="1">
      <c r="A3211" s="13">
        <v>42158.46875</v>
      </c>
      <c r="B3211" s="73">
        <f t="shared" si="1"/>
        <v>42158</v>
      </c>
      <c r="C3211" s="74">
        <f>IF(NewCustomer="Yes", IF(COUNTIF($I$2:$I$11,B3211)&gt;0,0,WEEKDAY(B3211,2)),IF(COUNTIF($I$2:$I$21,B3211)&gt;0,0,WEEKDAY(B3211,2)))</f>
        <v>3</v>
      </c>
      <c r="D3211" s="74">
        <f t="shared" si="2"/>
        <v>11</v>
      </c>
      <c r="E3211" s="12">
        <f>IFERROR(VLOOKUP(A3211,'IDAR Meter Data'!$A:$B,2,1),"")</f>
        <v>232</v>
      </c>
      <c r="F3211" s="75">
        <f>IF(CECCZ="CZ03",'Outside Temp'!B3211,IF(CECCZ="CZ04",'Outside Temp'!B3212,IF(CECCZ="CZ12",'Outside Temp'!B3213, IF(CECCZ="CZ13",'Outside Temp'!B3214))))</f>
        <v>63</v>
      </c>
      <c r="G3211" s="12">
        <f t="shared" si="3"/>
        <v>1</v>
      </c>
    </row>
    <row r="3212" ht="15.75" customHeight="1">
      <c r="A3212" s="13">
        <v>42158.479166666664</v>
      </c>
      <c r="B3212" s="73">
        <f t="shared" si="1"/>
        <v>42158</v>
      </c>
      <c r="C3212" s="74">
        <f>IF(NewCustomer="Yes", IF(COUNTIF($I$2:$I$11,B3212)&gt;0,0,WEEKDAY(B3212,2)),IF(COUNTIF($I$2:$I$21,B3212)&gt;0,0,WEEKDAY(B3212,2)))</f>
        <v>3</v>
      </c>
      <c r="D3212" s="74">
        <f t="shared" si="2"/>
        <v>11</v>
      </c>
      <c r="E3212" s="12">
        <f>IFERROR(VLOOKUP(A3212,'IDAR Meter Data'!$A:$B,2,1),"")</f>
        <v>219</v>
      </c>
      <c r="F3212" s="75">
        <f>IF(CECCZ="CZ03",'Outside Temp'!B3212,IF(CECCZ="CZ04",'Outside Temp'!B3213,IF(CECCZ="CZ12",'Outside Temp'!B3214, IF(CECCZ="CZ13",'Outside Temp'!B3215))))</f>
        <v>63</v>
      </c>
      <c r="G3212" s="12">
        <f t="shared" si="3"/>
        <v>1</v>
      </c>
    </row>
    <row r="3213" ht="15.75" customHeight="1">
      <c r="A3213" s="13">
        <v>42158.489583333336</v>
      </c>
      <c r="B3213" s="73">
        <f t="shared" si="1"/>
        <v>42158</v>
      </c>
      <c r="C3213" s="74">
        <f>IF(NewCustomer="Yes", IF(COUNTIF($I$2:$I$11,B3213)&gt;0,0,WEEKDAY(B3213,2)),IF(COUNTIF($I$2:$I$21,B3213)&gt;0,0,WEEKDAY(B3213,2)))</f>
        <v>3</v>
      </c>
      <c r="D3213" s="74">
        <f t="shared" si="2"/>
        <v>11</v>
      </c>
      <c r="E3213" s="12">
        <f>IFERROR(VLOOKUP(A3213,'IDAR Meter Data'!$A:$B,2,1),"")</f>
        <v>219</v>
      </c>
      <c r="F3213" s="75">
        <f>IF(CECCZ="CZ03",'Outside Temp'!B3213,IF(CECCZ="CZ04",'Outside Temp'!B3214,IF(CECCZ="CZ12",'Outside Temp'!B3215, IF(CECCZ="CZ13",'Outside Temp'!B3216))))</f>
        <v>63</v>
      </c>
      <c r="G3213" s="12">
        <f t="shared" si="3"/>
        <v>1</v>
      </c>
    </row>
    <row r="3214" ht="15.75" customHeight="1">
      <c r="A3214" s="13">
        <v>42158.5</v>
      </c>
      <c r="B3214" s="73">
        <f t="shared" si="1"/>
        <v>42158</v>
      </c>
      <c r="C3214" s="74">
        <f>IF(NewCustomer="Yes", IF(COUNTIF($I$2:$I$11,B3214)&gt;0,0,WEEKDAY(B3214,2)),IF(COUNTIF($I$2:$I$21,B3214)&gt;0,0,WEEKDAY(B3214,2)))</f>
        <v>3</v>
      </c>
      <c r="D3214" s="74">
        <f t="shared" si="2"/>
        <v>12</v>
      </c>
      <c r="E3214" s="12">
        <f>IFERROR(VLOOKUP(A3214,'IDAR Meter Data'!$A:$B,2,1),"")</f>
        <v>241</v>
      </c>
      <c r="F3214" s="75">
        <f>IF(CECCZ="CZ03",'Outside Temp'!B3214,IF(CECCZ="CZ04",'Outside Temp'!B3215,IF(CECCZ="CZ12",'Outside Temp'!B3216, IF(CECCZ="CZ13",'Outside Temp'!B3217))))</f>
        <v>63.13333333</v>
      </c>
      <c r="G3214" s="12">
        <f t="shared" si="3"/>
        <v>1</v>
      </c>
    </row>
    <row r="3215" ht="15.75" customHeight="1">
      <c r="A3215" s="13">
        <v>42158.510416666664</v>
      </c>
      <c r="B3215" s="73">
        <f t="shared" si="1"/>
        <v>42158</v>
      </c>
      <c r="C3215" s="74">
        <f>IF(NewCustomer="Yes", IF(COUNTIF($I$2:$I$11,B3215)&gt;0,0,WEEKDAY(B3215,2)),IF(COUNTIF($I$2:$I$21,B3215)&gt;0,0,WEEKDAY(B3215,2)))</f>
        <v>3</v>
      </c>
      <c r="D3215" s="74">
        <f t="shared" si="2"/>
        <v>12</v>
      </c>
      <c r="E3215" s="12">
        <f>IFERROR(VLOOKUP(A3215,'IDAR Meter Data'!$A:$B,2,1),"")</f>
        <v>223</v>
      </c>
      <c r="F3215" s="75">
        <f>IF(CECCZ="CZ03",'Outside Temp'!B3215,IF(CECCZ="CZ04",'Outside Temp'!B3216,IF(CECCZ="CZ12",'Outside Temp'!B3217, IF(CECCZ="CZ13",'Outside Temp'!B3218))))</f>
        <v>63.63333333</v>
      </c>
      <c r="G3215" s="12">
        <f t="shared" si="3"/>
        <v>1</v>
      </c>
    </row>
    <row r="3216" ht="15.75" customHeight="1">
      <c r="A3216" s="13">
        <v>42158.520833333336</v>
      </c>
      <c r="B3216" s="73">
        <f t="shared" si="1"/>
        <v>42158</v>
      </c>
      <c r="C3216" s="74">
        <f>IF(NewCustomer="Yes", IF(COUNTIF($I$2:$I$11,B3216)&gt;0,0,WEEKDAY(B3216,2)),IF(COUNTIF($I$2:$I$21,B3216)&gt;0,0,WEEKDAY(B3216,2)))</f>
        <v>3</v>
      </c>
      <c r="D3216" s="74">
        <f t="shared" si="2"/>
        <v>12</v>
      </c>
      <c r="E3216" s="12">
        <f>IFERROR(VLOOKUP(A3216,'IDAR Meter Data'!$A:$B,2,1),"")</f>
        <v>225</v>
      </c>
      <c r="F3216" s="75">
        <f>IF(CECCZ="CZ03",'Outside Temp'!B3216,IF(CECCZ="CZ04",'Outside Temp'!B3217,IF(CECCZ="CZ12",'Outside Temp'!B3218, IF(CECCZ="CZ13",'Outside Temp'!B3219))))</f>
        <v>64.13333333</v>
      </c>
      <c r="G3216" s="12">
        <f t="shared" si="3"/>
        <v>1</v>
      </c>
    </row>
    <row r="3217" ht="15.75" customHeight="1">
      <c r="A3217" s="13">
        <v>42158.53125</v>
      </c>
      <c r="B3217" s="73">
        <f t="shared" si="1"/>
        <v>42158</v>
      </c>
      <c r="C3217" s="74">
        <f>IF(NewCustomer="Yes", IF(COUNTIF($I$2:$I$11,B3217)&gt;0,0,WEEKDAY(B3217,2)),IF(COUNTIF($I$2:$I$21,B3217)&gt;0,0,WEEKDAY(B3217,2)))</f>
        <v>3</v>
      </c>
      <c r="D3217" s="74">
        <f t="shared" si="2"/>
        <v>12</v>
      </c>
      <c r="E3217" s="12">
        <f>IFERROR(VLOOKUP(A3217,'IDAR Meter Data'!$A:$B,2,1),"")</f>
        <v>232</v>
      </c>
      <c r="F3217" s="75">
        <f>IF(CECCZ="CZ03",'Outside Temp'!B3217,IF(CECCZ="CZ04",'Outside Temp'!B3218,IF(CECCZ="CZ12",'Outside Temp'!B3219, IF(CECCZ="CZ13",'Outside Temp'!B3220))))</f>
        <v>64.63333333</v>
      </c>
      <c r="G3217" s="12">
        <f t="shared" si="3"/>
        <v>1</v>
      </c>
    </row>
    <row r="3218" ht="15.75" customHeight="1">
      <c r="A3218" s="13">
        <v>42158.541666666664</v>
      </c>
      <c r="B3218" s="73">
        <f t="shared" si="1"/>
        <v>42158</v>
      </c>
      <c r="C3218" s="74">
        <f>IF(NewCustomer="Yes", IF(COUNTIF($I$2:$I$11,B3218)&gt;0,0,WEEKDAY(B3218,2)),IF(COUNTIF($I$2:$I$21,B3218)&gt;0,0,WEEKDAY(B3218,2)))</f>
        <v>3</v>
      </c>
      <c r="D3218" s="74">
        <f t="shared" si="2"/>
        <v>13</v>
      </c>
      <c r="E3218" s="12">
        <f>IFERROR(VLOOKUP(A3218,'IDAR Meter Data'!$A:$B,2,1),"")</f>
        <v>224</v>
      </c>
      <c r="F3218" s="75">
        <f>IF(CECCZ="CZ03",'Outside Temp'!B3218,IF(CECCZ="CZ04",'Outside Temp'!B3219,IF(CECCZ="CZ12",'Outside Temp'!B3220, IF(CECCZ="CZ13",'Outside Temp'!B3221))))</f>
        <v>64.73333333</v>
      </c>
      <c r="G3218" s="12">
        <f t="shared" si="3"/>
        <v>1</v>
      </c>
    </row>
    <row r="3219" ht="15.75" customHeight="1">
      <c r="A3219" s="13">
        <v>42158.552083333336</v>
      </c>
      <c r="B3219" s="73">
        <f t="shared" si="1"/>
        <v>42158</v>
      </c>
      <c r="C3219" s="74">
        <f>IF(NewCustomer="Yes", IF(COUNTIF($I$2:$I$11,B3219)&gt;0,0,WEEKDAY(B3219,2)),IF(COUNTIF($I$2:$I$21,B3219)&gt;0,0,WEEKDAY(B3219,2)))</f>
        <v>3</v>
      </c>
      <c r="D3219" s="74">
        <f t="shared" si="2"/>
        <v>13</v>
      </c>
      <c r="E3219" s="12">
        <f>IFERROR(VLOOKUP(A3219,'IDAR Meter Data'!$A:$B,2,1),"")</f>
        <v>251</v>
      </c>
      <c r="F3219" s="75">
        <f>IF(CECCZ="CZ03",'Outside Temp'!B3219,IF(CECCZ="CZ04",'Outside Temp'!B3220,IF(CECCZ="CZ12",'Outside Temp'!B3221, IF(CECCZ="CZ13",'Outside Temp'!B3222))))</f>
        <v>63.73333333</v>
      </c>
      <c r="G3219" s="12">
        <f t="shared" si="3"/>
        <v>1</v>
      </c>
    </row>
    <row r="3220" ht="15.75" customHeight="1">
      <c r="A3220" s="13">
        <v>42158.5625</v>
      </c>
      <c r="B3220" s="73">
        <f t="shared" si="1"/>
        <v>42158</v>
      </c>
      <c r="C3220" s="74">
        <f>IF(NewCustomer="Yes", IF(COUNTIF($I$2:$I$11,B3220)&gt;0,0,WEEKDAY(B3220,2)),IF(COUNTIF($I$2:$I$21,B3220)&gt;0,0,WEEKDAY(B3220,2)))</f>
        <v>3</v>
      </c>
      <c r="D3220" s="74">
        <f t="shared" si="2"/>
        <v>13</v>
      </c>
      <c r="E3220" s="12">
        <f>IFERROR(VLOOKUP(A3220,'IDAR Meter Data'!$A:$B,2,1),"")</f>
        <v>238</v>
      </c>
      <c r="F3220" s="75">
        <f>IF(CECCZ="CZ03",'Outside Temp'!B3220,IF(CECCZ="CZ04",'Outside Temp'!B3221,IF(CECCZ="CZ12",'Outside Temp'!B3222, IF(CECCZ="CZ13",'Outside Temp'!B3223))))</f>
        <v>62.73333333</v>
      </c>
      <c r="G3220" s="12">
        <f t="shared" si="3"/>
        <v>1</v>
      </c>
    </row>
    <row r="3221" ht="15.75" customHeight="1">
      <c r="A3221" s="13">
        <v>42158.572916666664</v>
      </c>
      <c r="B3221" s="73">
        <f t="shared" si="1"/>
        <v>42158</v>
      </c>
      <c r="C3221" s="74">
        <f>IF(NewCustomer="Yes", IF(COUNTIF($I$2:$I$11,B3221)&gt;0,0,WEEKDAY(B3221,2)),IF(COUNTIF($I$2:$I$21,B3221)&gt;0,0,WEEKDAY(B3221,2)))</f>
        <v>3</v>
      </c>
      <c r="D3221" s="74">
        <f t="shared" si="2"/>
        <v>13</v>
      </c>
      <c r="E3221" s="12">
        <f>IFERROR(VLOOKUP(A3221,'IDAR Meter Data'!$A:$B,2,1),"")</f>
        <v>240</v>
      </c>
      <c r="F3221" s="75">
        <f>IF(CECCZ="CZ03",'Outside Temp'!B3221,IF(CECCZ="CZ04",'Outside Temp'!B3222,IF(CECCZ="CZ12",'Outside Temp'!B3223, IF(CECCZ="CZ13",'Outside Temp'!B3224))))</f>
        <v>61.73333333</v>
      </c>
      <c r="G3221" s="12">
        <f t="shared" si="3"/>
        <v>1</v>
      </c>
    </row>
    <row r="3222" ht="15.75" customHeight="1">
      <c r="A3222" s="13">
        <v>42158.583333333336</v>
      </c>
      <c r="B3222" s="73">
        <f t="shared" si="1"/>
        <v>42158</v>
      </c>
      <c r="C3222" s="74">
        <f>IF(NewCustomer="Yes", IF(COUNTIF($I$2:$I$11,B3222)&gt;0,0,WEEKDAY(B3222,2)),IF(COUNTIF($I$2:$I$21,B3222)&gt;0,0,WEEKDAY(B3222,2)))</f>
        <v>3</v>
      </c>
      <c r="D3222" s="74">
        <f t="shared" si="2"/>
        <v>14</v>
      </c>
      <c r="E3222" s="12">
        <f>IFERROR(VLOOKUP(A3222,'IDAR Meter Data'!$A:$B,2,1),"")</f>
        <v>257</v>
      </c>
      <c r="F3222" s="75">
        <f>IF(CECCZ="CZ03",'Outside Temp'!B3222,IF(CECCZ="CZ04",'Outside Temp'!B3223,IF(CECCZ="CZ12",'Outside Temp'!B3224, IF(CECCZ="CZ13",'Outside Temp'!B3225))))</f>
        <v>61</v>
      </c>
      <c r="G3222" s="12">
        <f t="shared" si="3"/>
        <v>1</v>
      </c>
    </row>
    <row r="3223" ht="15.75" customHeight="1">
      <c r="A3223" s="13">
        <v>42158.59375</v>
      </c>
      <c r="B3223" s="73">
        <f t="shared" si="1"/>
        <v>42158</v>
      </c>
      <c r="C3223" s="74">
        <f>IF(NewCustomer="Yes", IF(COUNTIF($I$2:$I$11,B3223)&gt;0,0,WEEKDAY(B3223,2)),IF(COUNTIF($I$2:$I$21,B3223)&gt;0,0,WEEKDAY(B3223,2)))</f>
        <v>3</v>
      </c>
      <c r="D3223" s="74">
        <f t="shared" si="2"/>
        <v>14</v>
      </c>
      <c r="E3223" s="12">
        <f>IFERROR(VLOOKUP(A3223,'IDAR Meter Data'!$A:$B,2,1),"")</f>
        <v>229</v>
      </c>
      <c r="F3223" s="75">
        <f>IF(CECCZ="CZ03",'Outside Temp'!B3223,IF(CECCZ="CZ04",'Outside Temp'!B3224,IF(CECCZ="CZ12",'Outside Temp'!B3225, IF(CECCZ="CZ13",'Outside Temp'!B3226))))</f>
        <v>61</v>
      </c>
      <c r="G3223" s="12">
        <f t="shared" si="3"/>
        <v>1</v>
      </c>
    </row>
    <row r="3224" ht="15.75" customHeight="1">
      <c r="A3224" s="13">
        <v>42158.604166666664</v>
      </c>
      <c r="B3224" s="73">
        <f t="shared" si="1"/>
        <v>42158</v>
      </c>
      <c r="C3224" s="74">
        <f>IF(NewCustomer="Yes", IF(COUNTIF($I$2:$I$11,B3224)&gt;0,0,WEEKDAY(B3224,2)),IF(COUNTIF($I$2:$I$21,B3224)&gt;0,0,WEEKDAY(B3224,2)))</f>
        <v>3</v>
      </c>
      <c r="D3224" s="74">
        <f t="shared" si="2"/>
        <v>14</v>
      </c>
      <c r="E3224" s="12">
        <f>IFERROR(VLOOKUP(A3224,'IDAR Meter Data'!$A:$B,2,1),"")</f>
        <v>229</v>
      </c>
      <c r="F3224" s="75">
        <f>IF(CECCZ="CZ03",'Outside Temp'!B3224,IF(CECCZ="CZ04",'Outside Temp'!B3225,IF(CECCZ="CZ12",'Outside Temp'!B3226, IF(CECCZ="CZ13",'Outside Temp'!B3227))))</f>
        <v>61</v>
      </c>
      <c r="G3224" s="12">
        <f t="shared" si="3"/>
        <v>1</v>
      </c>
    </row>
    <row r="3225" ht="15.75" customHeight="1">
      <c r="A3225" s="13">
        <v>42158.614583333336</v>
      </c>
      <c r="B3225" s="73">
        <f t="shared" si="1"/>
        <v>42158</v>
      </c>
      <c r="C3225" s="74">
        <f>IF(NewCustomer="Yes", IF(COUNTIF($I$2:$I$11,B3225)&gt;0,0,WEEKDAY(B3225,2)),IF(COUNTIF($I$2:$I$21,B3225)&gt;0,0,WEEKDAY(B3225,2)))</f>
        <v>3</v>
      </c>
      <c r="D3225" s="74">
        <f t="shared" si="2"/>
        <v>14</v>
      </c>
      <c r="E3225" s="12">
        <f>IFERROR(VLOOKUP(A3225,'IDAR Meter Data'!$A:$B,2,1),"")</f>
        <v>236</v>
      </c>
      <c r="F3225" s="75">
        <f>IF(CECCZ="CZ03",'Outside Temp'!B3225,IF(CECCZ="CZ04",'Outside Temp'!B3226,IF(CECCZ="CZ12",'Outside Temp'!B3227, IF(CECCZ="CZ13",'Outside Temp'!B3228))))</f>
        <v>60.55</v>
      </c>
      <c r="G3225" s="12">
        <f t="shared" si="3"/>
        <v>1</v>
      </c>
    </row>
    <row r="3226" ht="15.75" customHeight="1">
      <c r="A3226" s="13">
        <v>42158.625</v>
      </c>
      <c r="B3226" s="73">
        <f t="shared" si="1"/>
        <v>42158</v>
      </c>
      <c r="C3226" s="74">
        <f>IF(NewCustomer="Yes", IF(COUNTIF($I$2:$I$11,B3226)&gt;0,0,WEEKDAY(B3226,2)),IF(COUNTIF($I$2:$I$21,B3226)&gt;0,0,WEEKDAY(B3226,2)))</f>
        <v>3</v>
      </c>
      <c r="D3226" s="74">
        <f t="shared" si="2"/>
        <v>15</v>
      </c>
      <c r="E3226" s="12">
        <f>IFERROR(VLOOKUP(A3226,'IDAR Meter Data'!$A:$B,2,1),"")</f>
        <v>230</v>
      </c>
      <c r="F3226" s="75">
        <f>IF(CECCZ="CZ03",'Outside Temp'!B3226,IF(CECCZ="CZ04",'Outside Temp'!B3227,IF(CECCZ="CZ12",'Outside Temp'!B3228, IF(CECCZ="CZ13",'Outside Temp'!B3229))))</f>
        <v>60</v>
      </c>
      <c r="G3226" s="12">
        <f t="shared" si="3"/>
        <v>1</v>
      </c>
    </row>
    <row r="3227" ht="15.75" customHeight="1">
      <c r="A3227" s="13">
        <v>42158.635416666664</v>
      </c>
      <c r="B3227" s="73">
        <f t="shared" si="1"/>
        <v>42158</v>
      </c>
      <c r="C3227" s="74">
        <f>IF(NewCustomer="Yes", IF(COUNTIF($I$2:$I$11,B3227)&gt;0,0,WEEKDAY(B3227,2)),IF(COUNTIF($I$2:$I$21,B3227)&gt;0,0,WEEKDAY(B3227,2)))</f>
        <v>3</v>
      </c>
      <c r="D3227" s="74">
        <f t="shared" si="2"/>
        <v>15</v>
      </c>
      <c r="E3227" s="12">
        <f>IFERROR(VLOOKUP(A3227,'IDAR Meter Data'!$A:$B,2,1),"")</f>
        <v>237</v>
      </c>
      <c r="F3227" s="75">
        <f>IF(CECCZ="CZ03",'Outside Temp'!B3227,IF(CECCZ="CZ04",'Outside Temp'!B3228,IF(CECCZ="CZ12",'Outside Temp'!B3229, IF(CECCZ="CZ13",'Outside Temp'!B3230))))</f>
        <v>60</v>
      </c>
      <c r="G3227" s="12">
        <f t="shared" si="3"/>
        <v>1</v>
      </c>
    </row>
    <row r="3228" ht="15.75" customHeight="1">
      <c r="A3228" s="13">
        <v>42158.645833333336</v>
      </c>
      <c r="B3228" s="73">
        <f t="shared" si="1"/>
        <v>42158</v>
      </c>
      <c r="C3228" s="74">
        <f>IF(NewCustomer="Yes", IF(COUNTIF($I$2:$I$11,B3228)&gt;0,0,WEEKDAY(B3228,2)),IF(COUNTIF($I$2:$I$21,B3228)&gt;0,0,WEEKDAY(B3228,2)))</f>
        <v>3</v>
      </c>
      <c r="D3228" s="74">
        <f t="shared" si="2"/>
        <v>15</v>
      </c>
      <c r="E3228" s="12">
        <f>IFERROR(VLOOKUP(A3228,'IDAR Meter Data'!$A:$B,2,1),"")</f>
        <v>234</v>
      </c>
      <c r="F3228" s="75">
        <f>IF(CECCZ="CZ03",'Outside Temp'!B3228,IF(CECCZ="CZ04",'Outside Temp'!B3229,IF(CECCZ="CZ12",'Outside Temp'!B3230, IF(CECCZ="CZ13",'Outside Temp'!B3231))))</f>
        <v>60</v>
      </c>
      <c r="G3228" s="12">
        <f t="shared" si="3"/>
        <v>1</v>
      </c>
    </row>
    <row r="3229" ht="15.75" customHeight="1">
      <c r="A3229" s="13">
        <v>42158.65625</v>
      </c>
      <c r="B3229" s="73">
        <f t="shared" si="1"/>
        <v>42158</v>
      </c>
      <c r="C3229" s="74">
        <f>IF(NewCustomer="Yes", IF(COUNTIF($I$2:$I$11,B3229)&gt;0,0,WEEKDAY(B3229,2)),IF(COUNTIF($I$2:$I$21,B3229)&gt;0,0,WEEKDAY(B3229,2)))</f>
        <v>3</v>
      </c>
      <c r="D3229" s="74">
        <f t="shared" si="2"/>
        <v>15</v>
      </c>
      <c r="E3229" s="12">
        <f>IFERROR(VLOOKUP(A3229,'IDAR Meter Data'!$A:$B,2,1),"")</f>
        <v>224</v>
      </c>
      <c r="F3229" s="75">
        <f>IF(CECCZ="CZ03",'Outside Temp'!B3229,IF(CECCZ="CZ04",'Outside Temp'!B3230,IF(CECCZ="CZ12",'Outside Temp'!B3231, IF(CECCZ="CZ13",'Outside Temp'!B3232))))</f>
        <v>60</v>
      </c>
      <c r="G3229" s="12">
        <f t="shared" si="3"/>
        <v>1</v>
      </c>
    </row>
    <row r="3230" ht="15.75" customHeight="1">
      <c r="A3230" s="13">
        <v>42158.666666666664</v>
      </c>
      <c r="B3230" s="73">
        <f t="shared" si="1"/>
        <v>42158</v>
      </c>
      <c r="C3230" s="74">
        <f>IF(NewCustomer="Yes", IF(COUNTIF($I$2:$I$11,B3230)&gt;0,0,WEEKDAY(B3230,2)),IF(COUNTIF($I$2:$I$21,B3230)&gt;0,0,WEEKDAY(B3230,2)))</f>
        <v>3</v>
      </c>
      <c r="D3230" s="74">
        <f t="shared" si="2"/>
        <v>16</v>
      </c>
      <c r="E3230" s="12">
        <f>IFERROR(VLOOKUP(A3230,'IDAR Meter Data'!$A:$B,2,1),"")</f>
        <v>241</v>
      </c>
      <c r="F3230" s="75">
        <f>IF(CECCZ="CZ03",'Outside Temp'!B3230,IF(CECCZ="CZ04",'Outside Temp'!B3231,IF(CECCZ="CZ12",'Outside Temp'!B3232, IF(CECCZ="CZ13",'Outside Temp'!B3233))))</f>
        <v>60</v>
      </c>
      <c r="G3230" s="12">
        <f t="shared" si="3"/>
        <v>1</v>
      </c>
    </row>
    <row r="3231" ht="15.75" customHeight="1">
      <c r="A3231" s="13">
        <v>42158.677083333336</v>
      </c>
      <c r="B3231" s="73">
        <f t="shared" si="1"/>
        <v>42158</v>
      </c>
      <c r="C3231" s="74">
        <f>IF(NewCustomer="Yes", IF(COUNTIF($I$2:$I$11,B3231)&gt;0,0,WEEKDAY(B3231,2)),IF(COUNTIF($I$2:$I$21,B3231)&gt;0,0,WEEKDAY(B3231,2)))</f>
        <v>3</v>
      </c>
      <c r="D3231" s="74">
        <f t="shared" si="2"/>
        <v>16</v>
      </c>
      <c r="E3231" s="12">
        <f>IFERROR(VLOOKUP(A3231,'IDAR Meter Data'!$A:$B,2,1),"")</f>
        <v>221</v>
      </c>
      <c r="F3231" s="75">
        <f>IF(CECCZ="CZ03",'Outside Temp'!B3231,IF(CECCZ="CZ04",'Outside Temp'!B3232,IF(CECCZ="CZ12",'Outside Temp'!B3233, IF(CECCZ="CZ13",'Outside Temp'!B3234))))</f>
        <v>60</v>
      </c>
      <c r="G3231" s="12">
        <f t="shared" si="3"/>
        <v>1</v>
      </c>
    </row>
    <row r="3232" ht="15.75" customHeight="1">
      <c r="A3232" s="13">
        <v>42158.6875</v>
      </c>
      <c r="B3232" s="73">
        <f t="shared" si="1"/>
        <v>42158</v>
      </c>
      <c r="C3232" s="74">
        <f>IF(NewCustomer="Yes", IF(COUNTIF($I$2:$I$11,B3232)&gt;0,0,WEEKDAY(B3232,2)),IF(COUNTIF($I$2:$I$21,B3232)&gt;0,0,WEEKDAY(B3232,2)))</f>
        <v>3</v>
      </c>
      <c r="D3232" s="74">
        <f t="shared" si="2"/>
        <v>16</v>
      </c>
      <c r="E3232" s="12">
        <f>IFERROR(VLOOKUP(A3232,'IDAR Meter Data'!$A:$B,2,1),"")</f>
        <v>229</v>
      </c>
      <c r="F3232" s="75">
        <f>IF(CECCZ="CZ03",'Outside Temp'!B3232,IF(CECCZ="CZ04",'Outside Temp'!B3233,IF(CECCZ="CZ12",'Outside Temp'!B3234, IF(CECCZ="CZ13",'Outside Temp'!B3235))))</f>
        <v>60</v>
      </c>
      <c r="G3232" s="12">
        <f t="shared" si="3"/>
        <v>1</v>
      </c>
    </row>
    <row r="3233" ht="15.75" customHeight="1">
      <c r="A3233" s="13">
        <v>42158.697916666664</v>
      </c>
      <c r="B3233" s="73">
        <f t="shared" si="1"/>
        <v>42158</v>
      </c>
      <c r="C3233" s="74">
        <f>IF(NewCustomer="Yes", IF(COUNTIF($I$2:$I$11,B3233)&gt;0,0,WEEKDAY(B3233,2)),IF(COUNTIF($I$2:$I$21,B3233)&gt;0,0,WEEKDAY(B3233,2)))</f>
        <v>3</v>
      </c>
      <c r="D3233" s="74">
        <f t="shared" si="2"/>
        <v>16</v>
      </c>
      <c r="E3233" s="12">
        <f>IFERROR(VLOOKUP(A3233,'IDAR Meter Data'!$A:$B,2,1),"")</f>
        <v>228</v>
      </c>
      <c r="F3233" s="75">
        <f>IF(CECCZ="CZ03",'Outside Temp'!B3233,IF(CECCZ="CZ04",'Outside Temp'!B3234,IF(CECCZ="CZ12",'Outside Temp'!B3235, IF(CECCZ="CZ13",'Outside Temp'!B3236))))</f>
        <v>60</v>
      </c>
      <c r="G3233" s="12">
        <f t="shared" si="3"/>
        <v>1</v>
      </c>
    </row>
    <row r="3234" ht="15.75" customHeight="1">
      <c r="A3234" s="13">
        <v>42158.708333333336</v>
      </c>
      <c r="B3234" s="73">
        <f t="shared" si="1"/>
        <v>42158</v>
      </c>
      <c r="C3234" s="74">
        <f>IF(NewCustomer="Yes", IF(COUNTIF($I$2:$I$11,B3234)&gt;0,0,WEEKDAY(B3234,2)),IF(COUNTIF($I$2:$I$21,B3234)&gt;0,0,WEEKDAY(B3234,2)))</f>
        <v>3</v>
      </c>
      <c r="D3234" s="74">
        <f t="shared" si="2"/>
        <v>17</v>
      </c>
      <c r="E3234" s="12">
        <f>IFERROR(VLOOKUP(A3234,'IDAR Meter Data'!$A:$B,2,1),"")</f>
        <v>220</v>
      </c>
      <c r="F3234" s="75">
        <f>IF(CECCZ="CZ03",'Outside Temp'!B3234,IF(CECCZ="CZ04",'Outside Temp'!B3235,IF(CECCZ="CZ12",'Outside Temp'!B3236, IF(CECCZ="CZ13",'Outside Temp'!B3237))))</f>
        <v>59.93333333</v>
      </c>
      <c r="G3234" s="12">
        <f t="shared" si="3"/>
        <v>1</v>
      </c>
    </row>
    <row r="3235" ht="15.75" customHeight="1">
      <c r="A3235" s="13">
        <v>42158.71875</v>
      </c>
      <c r="B3235" s="73">
        <f t="shared" si="1"/>
        <v>42158</v>
      </c>
      <c r="C3235" s="74">
        <f>IF(NewCustomer="Yes", IF(COUNTIF($I$2:$I$11,B3235)&gt;0,0,WEEKDAY(B3235,2)),IF(COUNTIF($I$2:$I$21,B3235)&gt;0,0,WEEKDAY(B3235,2)))</f>
        <v>3</v>
      </c>
      <c r="D3235" s="74">
        <f t="shared" si="2"/>
        <v>17</v>
      </c>
      <c r="E3235" s="12">
        <f>IFERROR(VLOOKUP(A3235,'IDAR Meter Data'!$A:$B,2,1),"")</f>
        <v>236</v>
      </c>
      <c r="F3235" s="75">
        <f>IF(CECCZ="CZ03",'Outside Temp'!B3235,IF(CECCZ="CZ04",'Outside Temp'!B3236,IF(CECCZ="CZ12",'Outside Temp'!B3237, IF(CECCZ="CZ13",'Outside Temp'!B3238))))</f>
        <v>59.68333333</v>
      </c>
      <c r="G3235" s="12">
        <f t="shared" si="3"/>
        <v>1</v>
      </c>
    </row>
    <row r="3236" ht="15.75" customHeight="1">
      <c r="A3236" s="13">
        <v>42158.729166666664</v>
      </c>
      <c r="B3236" s="73">
        <f t="shared" si="1"/>
        <v>42158</v>
      </c>
      <c r="C3236" s="74">
        <f>IF(NewCustomer="Yes", IF(COUNTIF($I$2:$I$11,B3236)&gt;0,0,WEEKDAY(B3236,2)),IF(COUNTIF($I$2:$I$21,B3236)&gt;0,0,WEEKDAY(B3236,2)))</f>
        <v>3</v>
      </c>
      <c r="D3236" s="74">
        <f t="shared" si="2"/>
        <v>17</v>
      </c>
      <c r="E3236" s="12">
        <f>IFERROR(VLOOKUP(A3236,'IDAR Meter Data'!$A:$B,2,1),"")</f>
        <v>225</v>
      </c>
      <c r="F3236" s="75">
        <f>IF(CECCZ="CZ03",'Outside Temp'!B3236,IF(CECCZ="CZ04",'Outside Temp'!B3237,IF(CECCZ="CZ12",'Outside Temp'!B3238, IF(CECCZ="CZ13",'Outside Temp'!B3239))))</f>
        <v>59.43333333</v>
      </c>
      <c r="G3236" s="12">
        <f t="shared" si="3"/>
        <v>1</v>
      </c>
    </row>
    <row r="3237" ht="15.75" customHeight="1">
      <c r="A3237" s="13">
        <v>42158.739583333336</v>
      </c>
      <c r="B3237" s="73">
        <f t="shared" si="1"/>
        <v>42158</v>
      </c>
      <c r="C3237" s="74">
        <f>IF(NewCustomer="Yes", IF(COUNTIF($I$2:$I$11,B3237)&gt;0,0,WEEKDAY(B3237,2)),IF(COUNTIF($I$2:$I$21,B3237)&gt;0,0,WEEKDAY(B3237,2)))</f>
        <v>3</v>
      </c>
      <c r="D3237" s="74">
        <f t="shared" si="2"/>
        <v>17</v>
      </c>
      <c r="E3237" s="12">
        <f>IFERROR(VLOOKUP(A3237,'IDAR Meter Data'!$A:$B,2,1),"")</f>
        <v>227</v>
      </c>
      <c r="F3237" s="75">
        <f>IF(CECCZ="CZ03",'Outside Temp'!B3237,IF(CECCZ="CZ04",'Outside Temp'!B3238,IF(CECCZ="CZ12",'Outside Temp'!B3239, IF(CECCZ="CZ13",'Outside Temp'!B3240))))</f>
        <v>59.18333333</v>
      </c>
      <c r="G3237" s="12">
        <f t="shared" si="3"/>
        <v>1</v>
      </c>
    </row>
    <row r="3238" ht="15.75" customHeight="1">
      <c r="A3238" s="13">
        <v>42158.75</v>
      </c>
      <c r="B3238" s="73">
        <f t="shared" si="1"/>
        <v>42158</v>
      </c>
      <c r="C3238" s="74">
        <f>IF(NewCustomer="Yes", IF(COUNTIF($I$2:$I$11,B3238)&gt;0,0,WEEKDAY(B3238,2)),IF(COUNTIF($I$2:$I$21,B3238)&gt;0,0,WEEKDAY(B3238,2)))</f>
        <v>3</v>
      </c>
      <c r="D3238" s="74">
        <f t="shared" si="2"/>
        <v>18</v>
      </c>
      <c r="E3238" s="12">
        <f>IFERROR(VLOOKUP(A3238,'IDAR Meter Data'!$A:$B,2,1),"")</f>
        <v>225</v>
      </c>
      <c r="F3238" s="75">
        <f>IF(CECCZ="CZ03",'Outside Temp'!B3238,IF(CECCZ="CZ04",'Outside Temp'!B3239,IF(CECCZ="CZ12",'Outside Temp'!B3240, IF(CECCZ="CZ13",'Outside Temp'!B3241))))</f>
        <v>58.72413793</v>
      </c>
      <c r="G3238" s="12">
        <f t="shared" si="3"/>
        <v>1</v>
      </c>
    </row>
    <row r="3239" ht="15.75" customHeight="1">
      <c r="A3239" s="13">
        <v>42158.760416666664</v>
      </c>
      <c r="B3239" s="73">
        <f t="shared" si="1"/>
        <v>42158</v>
      </c>
      <c r="C3239" s="74">
        <f>IF(NewCustomer="Yes", IF(COUNTIF($I$2:$I$11,B3239)&gt;0,0,WEEKDAY(B3239,2)),IF(COUNTIF($I$2:$I$21,B3239)&gt;0,0,WEEKDAY(B3239,2)))</f>
        <v>3</v>
      </c>
      <c r="D3239" s="74">
        <f t="shared" si="2"/>
        <v>18</v>
      </c>
      <c r="E3239" s="12">
        <f>IFERROR(VLOOKUP(A3239,'IDAR Meter Data'!$A:$B,2,1),"")</f>
        <v>211</v>
      </c>
      <c r="F3239" s="75">
        <f>IF(CECCZ="CZ03",'Outside Temp'!B3239,IF(CECCZ="CZ04",'Outside Temp'!B3240,IF(CECCZ="CZ12",'Outside Temp'!B3241, IF(CECCZ="CZ13",'Outside Temp'!B3242))))</f>
        <v>57.68965517</v>
      </c>
      <c r="G3239" s="12">
        <f t="shared" si="3"/>
        <v>1</v>
      </c>
    </row>
    <row r="3240" ht="15.75" customHeight="1">
      <c r="A3240" s="13">
        <v>42158.770833333336</v>
      </c>
      <c r="B3240" s="73">
        <f t="shared" si="1"/>
        <v>42158</v>
      </c>
      <c r="C3240" s="74">
        <f>IF(NewCustomer="Yes", IF(COUNTIF($I$2:$I$11,B3240)&gt;0,0,WEEKDAY(B3240,2)),IF(COUNTIF($I$2:$I$21,B3240)&gt;0,0,WEEKDAY(B3240,2)))</f>
        <v>3</v>
      </c>
      <c r="D3240" s="74">
        <f t="shared" si="2"/>
        <v>18</v>
      </c>
      <c r="E3240" s="12">
        <f>IFERROR(VLOOKUP(A3240,'IDAR Meter Data'!$A:$B,2,1),"")</f>
        <v>218</v>
      </c>
      <c r="F3240" s="75">
        <f>IF(CECCZ="CZ03",'Outside Temp'!B3240,IF(CECCZ="CZ04",'Outside Temp'!B3241,IF(CECCZ="CZ12",'Outside Temp'!B3242, IF(CECCZ="CZ13",'Outside Temp'!B3243))))</f>
        <v>57.16129032</v>
      </c>
      <c r="G3240" s="12">
        <f t="shared" si="3"/>
        <v>1</v>
      </c>
    </row>
    <row r="3241" ht="15.75" customHeight="1">
      <c r="A3241" s="13">
        <v>42158.78125</v>
      </c>
      <c r="B3241" s="73">
        <f t="shared" si="1"/>
        <v>42158</v>
      </c>
      <c r="C3241" s="74">
        <f>IF(NewCustomer="Yes", IF(COUNTIF($I$2:$I$11,B3241)&gt;0,0,WEEKDAY(B3241,2)),IF(COUNTIF($I$2:$I$21,B3241)&gt;0,0,WEEKDAY(B3241,2)))</f>
        <v>3</v>
      </c>
      <c r="D3241" s="74">
        <f t="shared" si="2"/>
        <v>18</v>
      </c>
      <c r="E3241" s="12">
        <f>IFERROR(VLOOKUP(A3241,'IDAR Meter Data'!$A:$B,2,1),"")</f>
        <v>208</v>
      </c>
      <c r="F3241" s="75">
        <f>IF(CECCZ="CZ03",'Outside Temp'!B3241,IF(CECCZ="CZ04",'Outside Temp'!B3242,IF(CECCZ="CZ12",'Outside Temp'!B3243, IF(CECCZ="CZ13",'Outside Temp'!B3244))))</f>
        <v>57.64516129</v>
      </c>
      <c r="G3241" s="12">
        <f t="shared" si="3"/>
        <v>1</v>
      </c>
    </row>
    <row r="3242" ht="15.75" customHeight="1">
      <c r="A3242" s="13">
        <v>42158.791666666664</v>
      </c>
      <c r="B3242" s="73">
        <f t="shared" si="1"/>
        <v>42158</v>
      </c>
      <c r="C3242" s="74">
        <f>IF(NewCustomer="Yes", IF(COUNTIF($I$2:$I$11,B3242)&gt;0,0,WEEKDAY(B3242,2)),IF(COUNTIF($I$2:$I$21,B3242)&gt;0,0,WEEKDAY(B3242,2)))</f>
        <v>3</v>
      </c>
      <c r="D3242" s="74">
        <f t="shared" si="2"/>
        <v>19</v>
      </c>
      <c r="E3242" s="12">
        <f>IFERROR(VLOOKUP(A3242,'IDAR Meter Data'!$A:$B,2,1),"")</f>
        <v>208</v>
      </c>
      <c r="F3242" s="75">
        <f>IF(CECCZ="CZ03",'Outside Temp'!B3242,IF(CECCZ="CZ04",'Outside Temp'!B3243,IF(CECCZ="CZ12",'Outside Temp'!B3244, IF(CECCZ="CZ13",'Outside Temp'!B3245))))</f>
        <v>57.93333333</v>
      </c>
      <c r="G3242" s="12">
        <f t="shared" si="3"/>
        <v>1</v>
      </c>
    </row>
    <row r="3243" ht="15.75" customHeight="1">
      <c r="A3243" s="13">
        <v>42158.802083333336</v>
      </c>
      <c r="B3243" s="73">
        <f t="shared" si="1"/>
        <v>42158</v>
      </c>
      <c r="C3243" s="74">
        <f>IF(NewCustomer="Yes", IF(COUNTIF($I$2:$I$11,B3243)&gt;0,0,WEEKDAY(B3243,2)),IF(COUNTIF($I$2:$I$21,B3243)&gt;0,0,WEEKDAY(B3243,2)))</f>
        <v>3</v>
      </c>
      <c r="D3243" s="74">
        <f t="shared" si="2"/>
        <v>19</v>
      </c>
      <c r="E3243" s="12">
        <f>IFERROR(VLOOKUP(A3243,'IDAR Meter Data'!$A:$B,2,1),"")</f>
        <v>199</v>
      </c>
      <c r="F3243" s="75">
        <f>IF(CECCZ="CZ03",'Outside Temp'!B3243,IF(CECCZ="CZ04",'Outside Temp'!B3244,IF(CECCZ="CZ12",'Outside Temp'!B3245, IF(CECCZ="CZ13",'Outside Temp'!B3246))))</f>
        <v>57.68333333</v>
      </c>
      <c r="G3243" s="12">
        <f t="shared" si="3"/>
        <v>1</v>
      </c>
    </row>
    <row r="3244" ht="15.75" customHeight="1">
      <c r="A3244" s="13">
        <v>42158.8125</v>
      </c>
      <c r="B3244" s="73">
        <f t="shared" si="1"/>
        <v>42158</v>
      </c>
      <c r="C3244" s="74">
        <f>IF(NewCustomer="Yes", IF(COUNTIF($I$2:$I$11,B3244)&gt;0,0,WEEKDAY(B3244,2)),IF(COUNTIF($I$2:$I$21,B3244)&gt;0,0,WEEKDAY(B3244,2)))</f>
        <v>3</v>
      </c>
      <c r="D3244" s="74">
        <f t="shared" si="2"/>
        <v>19</v>
      </c>
      <c r="E3244" s="12">
        <f>IFERROR(VLOOKUP(A3244,'IDAR Meter Data'!$A:$B,2,1),"")</f>
        <v>194</v>
      </c>
      <c r="F3244" s="75">
        <f>IF(CECCZ="CZ03",'Outside Temp'!B3244,IF(CECCZ="CZ04",'Outside Temp'!B3245,IF(CECCZ="CZ12",'Outside Temp'!B3246, IF(CECCZ="CZ13",'Outside Temp'!B3247))))</f>
        <v>57.43333333</v>
      </c>
      <c r="G3244" s="12">
        <f t="shared" si="3"/>
        <v>1</v>
      </c>
    </row>
    <row r="3245" ht="15.75" customHeight="1">
      <c r="A3245" s="13">
        <v>42158.822916666664</v>
      </c>
      <c r="B3245" s="73">
        <f t="shared" si="1"/>
        <v>42158</v>
      </c>
      <c r="C3245" s="74">
        <f>IF(NewCustomer="Yes", IF(COUNTIF($I$2:$I$11,B3245)&gt;0,0,WEEKDAY(B3245,2)),IF(COUNTIF($I$2:$I$21,B3245)&gt;0,0,WEEKDAY(B3245,2)))</f>
        <v>3</v>
      </c>
      <c r="D3245" s="74">
        <f t="shared" si="2"/>
        <v>19</v>
      </c>
      <c r="E3245" s="12">
        <f>IFERROR(VLOOKUP(A3245,'IDAR Meter Data'!$A:$B,2,1),"")</f>
        <v>201</v>
      </c>
      <c r="F3245" s="75">
        <f>IF(CECCZ="CZ03",'Outside Temp'!B3245,IF(CECCZ="CZ04",'Outside Temp'!B3246,IF(CECCZ="CZ12",'Outside Temp'!B3247, IF(CECCZ="CZ13",'Outside Temp'!B3248))))</f>
        <v>57.18333333</v>
      </c>
      <c r="G3245" s="12">
        <f t="shared" si="3"/>
        <v>1</v>
      </c>
    </row>
    <row r="3246" ht="15.75" customHeight="1">
      <c r="A3246" s="13">
        <v>42158.833333333336</v>
      </c>
      <c r="B3246" s="73">
        <f t="shared" si="1"/>
        <v>42158</v>
      </c>
      <c r="C3246" s="74">
        <f>IF(NewCustomer="Yes", IF(COUNTIF($I$2:$I$11,B3246)&gt;0,0,WEEKDAY(B3246,2)),IF(COUNTIF($I$2:$I$21,B3246)&gt;0,0,WEEKDAY(B3246,2)))</f>
        <v>3</v>
      </c>
      <c r="D3246" s="74">
        <f t="shared" si="2"/>
        <v>20</v>
      </c>
      <c r="E3246" s="12">
        <f>IFERROR(VLOOKUP(A3246,'IDAR Meter Data'!$A:$B,2,1),"")</f>
        <v>199</v>
      </c>
      <c r="F3246" s="75">
        <f>IF(CECCZ="CZ03",'Outside Temp'!B3246,IF(CECCZ="CZ04",'Outside Temp'!B3247,IF(CECCZ="CZ12",'Outside Temp'!B3248, IF(CECCZ="CZ13",'Outside Temp'!B3249))))</f>
        <v>57</v>
      </c>
      <c r="G3246" s="12">
        <f t="shared" si="3"/>
        <v>1</v>
      </c>
    </row>
    <row r="3247" ht="15.75" customHeight="1">
      <c r="A3247" s="13">
        <v>42158.84375</v>
      </c>
      <c r="B3247" s="73">
        <f t="shared" si="1"/>
        <v>42158</v>
      </c>
      <c r="C3247" s="74">
        <f>IF(NewCustomer="Yes", IF(COUNTIF($I$2:$I$11,B3247)&gt;0,0,WEEKDAY(B3247,2)),IF(COUNTIF($I$2:$I$21,B3247)&gt;0,0,WEEKDAY(B3247,2)))</f>
        <v>3</v>
      </c>
      <c r="D3247" s="74">
        <f t="shared" si="2"/>
        <v>20</v>
      </c>
      <c r="E3247" s="12">
        <f>IFERROR(VLOOKUP(A3247,'IDAR Meter Data'!$A:$B,2,1),"")</f>
        <v>192</v>
      </c>
      <c r="F3247" s="75">
        <f>IF(CECCZ="CZ03",'Outside Temp'!B3247,IF(CECCZ="CZ04",'Outside Temp'!B3248,IF(CECCZ="CZ12",'Outside Temp'!B3249, IF(CECCZ="CZ13",'Outside Temp'!B3250))))</f>
        <v>57</v>
      </c>
      <c r="G3247" s="12">
        <f t="shared" si="3"/>
        <v>1</v>
      </c>
    </row>
    <row r="3248" ht="15.75" customHeight="1">
      <c r="A3248" s="13">
        <v>42158.854166666664</v>
      </c>
      <c r="B3248" s="73">
        <f t="shared" si="1"/>
        <v>42158</v>
      </c>
      <c r="C3248" s="74">
        <f>IF(NewCustomer="Yes", IF(COUNTIF($I$2:$I$11,B3248)&gt;0,0,WEEKDAY(B3248,2)),IF(COUNTIF($I$2:$I$21,B3248)&gt;0,0,WEEKDAY(B3248,2)))</f>
        <v>3</v>
      </c>
      <c r="D3248" s="74">
        <f t="shared" si="2"/>
        <v>20</v>
      </c>
      <c r="E3248" s="12">
        <f>IFERROR(VLOOKUP(A3248,'IDAR Meter Data'!$A:$B,2,1),"")</f>
        <v>181</v>
      </c>
      <c r="F3248" s="75">
        <f>IF(CECCZ="CZ03",'Outside Temp'!B3248,IF(CECCZ="CZ04",'Outside Temp'!B3249,IF(CECCZ="CZ12",'Outside Temp'!B3250, IF(CECCZ="CZ13",'Outside Temp'!B3251))))</f>
        <v>57</v>
      </c>
      <c r="G3248" s="12">
        <f t="shared" si="3"/>
        <v>1</v>
      </c>
    </row>
    <row r="3249" ht="15.75" customHeight="1">
      <c r="A3249" s="13">
        <v>42158.864583333336</v>
      </c>
      <c r="B3249" s="73">
        <f t="shared" si="1"/>
        <v>42158</v>
      </c>
      <c r="C3249" s="74">
        <f>IF(NewCustomer="Yes", IF(COUNTIF($I$2:$I$11,B3249)&gt;0,0,WEEKDAY(B3249,2)),IF(COUNTIF($I$2:$I$21,B3249)&gt;0,0,WEEKDAY(B3249,2)))</f>
        <v>3</v>
      </c>
      <c r="D3249" s="74">
        <f t="shared" si="2"/>
        <v>20</v>
      </c>
      <c r="E3249" s="12">
        <f>IFERROR(VLOOKUP(A3249,'IDAR Meter Data'!$A:$B,2,1),"")</f>
        <v>170</v>
      </c>
      <c r="F3249" s="75">
        <f>IF(CECCZ="CZ03",'Outside Temp'!B3249,IF(CECCZ="CZ04",'Outside Temp'!B3250,IF(CECCZ="CZ12",'Outside Temp'!B3251, IF(CECCZ="CZ13",'Outside Temp'!B3252))))</f>
        <v>57</v>
      </c>
      <c r="G3249" s="12">
        <f t="shared" si="3"/>
        <v>1</v>
      </c>
    </row>
    <row r="3250" ht="15.75" customHeight="1">
      <c r="A3250" s="13">
        <v>42158.875</v>
      </c>
      <c r="B3250" s="73">
        <f t="shared" si="1"/>
        <v>42158</v>
      </c>
      <c r="C3250" s="74">
        <f>IF(NewCustomer="Yes", IF(COUNTIF($I$2:$I$11,B3250)&gt;0,0,WEEKDAY(B3250,2)),IF(COUNTIF($I$2:$I$21,B3250)&gt;0,0,WEEKDAY(B3250,2)))</f>
        <v>3</v>
      </c>
      <c r="D3250" s="74">
        <f t="shared" si="2"/>
        <v>21</v>
      </c>
      <c r="E3250" s="12">
        <f>IFERROR(VLOOKUP(A3250,'IDAR Meter Data'!$A:$B,2,1),"")</f>
        <v>179</v>
      </c>
      <c r="F3250" s="75">
        <f>IF(CECCZ="CZ03",'Outside Temp'!B3250,IF(CECCZ="CZ04",'Outside Temp'!B3251,IF(CECCZ="CZ12",'Outside Temp'!B3252, IF(CECCZ="CZ13",'Outside Temp'!B3253))))</f>
        <v>56.86206897</v>
      </c>
      <c r="G3250" s="12">
        <f t="shared" si="3"/>
        <v>1</v>
      </c>
    </row>
    <row r="3251" ht="15.75" customHeight="1">
      <c r="A3251" s="13">
        <v>42158.885416666664</v>
      </c>
      <c r="B3251" s="73">
        <f t="shared" si="1"/>
        <v>42158</v>
      </c>
      <c r="C3251" s="74">
        <f>IF(NewCustomer="Yes", IF(COUNTIF($I$2:$I$11,B3251)&gt;0,0,WEEKDAY(B3251,2)),IF(COUNTIF($I$2:$I$21,B3251)&gt;0,0,WEEKDAY(B3251,2)))</f>
        <v>3</v>
      </c>
      <c r="D3251" s="74">
        <f t="shared" si="2"/>
        <v>21</v>
      </c>
      <c r="E3251" s="12">
        <f>IFERROR(VLOOKUP(A3251,'IDAR Meter Data'!$A:$B,2,1),"")</f>
        <v>178</v>
      </c>
      <c r="F3251" s="75">
        <f>IF(CECCZ="CZ03",'Outside Temp'!B3251,IF(CECCZ="CZ04",'Outside Temp'!B3252,IF(CECCZ="CZ12",'Outside Temp'!B3253, IF(CECCZ="CZ13",'Outside Temp'!B3254))))</f>
        <v>56.34482759</v>
      </c>
      <c r="G3251" s="12">
        <f t="shared" si="3"/>
        <v>1</v>
      </c>
    </row>
    <row r="3252" ht="15.75" customHeight="1">
      <c r="A3252" s="13">
        <v>42158.895833333336</v>
      </c>
      <c r="B3252" s="73">
        <f t="shared" si="1"/>
        <v>42158</v>
      </c>
      <c r="C3252" s="74">
        <f>IF(NewCustomer="Yes", IF(COUNTIF($I$2:$I$11,B3252)&gt;0,0,WEEKDAY(B3252,2)),IF(COUNTIF($I$2:$I$21,B3252)&gt;0,0,WEEKDAY(B3252,2)))</f>
        <v>3</v>
      </c>
      <c r="D3252" s="74">
        <f t="shared" si="2"/>
        <v>21</v>
      </c>
      <c r="E3252" s="12">
        <f>IFERROR(VLOOKUP(A3252,'IDAR Meter Data'!$A:$B,2,1),"")</f>
        <v>157</v>
      </c>
      <c r="F3252" s="75">
        <f>IF(CECCZ="CZ03",'Outside Temp'!B3252,IF(CECCZ="CZ04",'Outside Temp'!B3253,IF(CECCZ="CZ12",'Outside Temp'!B3254, IF(CECCZ="CZ13",'Outside Temp'!B3255))))</f>
        <v>55.82758621</v>
      </c>
      <c r="G3252" s="12">
        <f t="shared" si="3"/>
        <v>1</v>
      </c>
    </row>
    <row r="3253" ht="15.75" customHeight="1">
      <c r="A3253" s="13">
        <v>42158.90625</v>
      </c>
      <c r="B3253" s="73">
        <f t="shared" si="1"/>
        <v>42158</v>
      </c>
      <c r="C3253" s="74">
        <f>IF(NewCustomer="Yes", IF(COUNTIF($I$2:$I$11,B3253)&gt;0,0,WEEKDAY(B3253,2)),IF(COUNTIF($I$2:$I$21,B3253)&gt;0,0,WEEKDAY(B3253,2)))</f>
        <v>3</v>
      </c>
      <c r="D3253" s="74">
        <f t="shared" si="2"/>
        <v>21</v>
      </c>
      <c r="E3253" s="12">
        <f>IFERROR(VLOOKUP(A3253,'IDAR Meter Data'!$A:$B,2,1),"")</f>
        <v>158</v>
      </c>
      <c r="F3253" s="75">
        <f>IF(CECCZ="CZ03",'Outside Temp'!B3253,IF(CECCZ="CZ04",'Outside Temp'!B3254,IF(CECCZ="CZ12",'Outside Temp'!B3255, IF(CECCZ="CZ13",'Outside Temp'!B3256))))</f>
        <v>55.31034483</v>
      </c>
      <c r="G3253" s="12">
        <f t="shared" si="3"/>
        <v>1</v>
      </c>
    </row>
    <row r="3254" ht="15.75" customHeight="1">
      <c r="A3254" s="13">
        <v>42158.916666666664</v>
      </c>
      <c r="B3254" s="73">
        <f t="shared" si="1"/>
        <v>42158</v>
      </c>
      <c r="C3254" s="74">
        <f>IF(NewCustomer="Yes", IF(COUNTIF($I$2:$I$11,B3254)&gt;0,0,WEEKDAY(B3254,2)),IF(COUNTIF($I$2:$I$21,B3254)&gt;0,0,WEEKDAY(B3254,2)))</f>
        <v>3</v>
      </c>
      <c r="D3254" s="74">
        <f t="shared" si="2"/>
        <v>22</v>
      </c>
      <c r="E3254" s="12">
        <f>IFERROR(VLOOKUP(A3254,'IDAR Meter Data'!$A:$B,2,1),"")</f>
        <v>153</v>
      </c>
      <c r="F3254" s="75">
        <f>IF(CECCZ="CZ03",'Outside Temp'!B3254,IF(CECCZ="CZ04",'Outside Temp'!B3255,IF(CECCZ="CZ12",'Outside Temp'!B3256, IF(CECCZ="CZ13",'Outside Temp'!B3257))))</f>
        <v>55.90697674</v>
      </c>
      <c r="G3254" s="12">
        <f t="shared" si="3"/>
        <v>1</v>
      </c>
    </row>
    <row r="3255" ht="15.75" customHeight="1">
      <c r="A3255" s="13">
        <v>42158.927083333336</v>
      </c>
      <c r="B3255" s="73">
        <f t="shared" si="1"/>
        <v>42158</v>
      </c>
      <c r="C3255" s="74">
        <f>IF(NewCustomer="Yes", IF(COUNTIF($I$2:$I$11,B3255)&gt;0,0,WEEKDAY(B3255,2)),IF(COUNTIF($I$2:$I$21,B3255)&gt;0,0,WEEKDAY(B3255,2)))</f>
        <v>3</v>
      </c>
      <c r="D3255" s="74">
        <f t="shared" si="2"/>
        <v>22</v>
      </c>
      <c r="E3255" s="12">
        <f>IFERROR(VLOOKUP(A3255,'IDAR Meter Data'!$A:$B,2,1),"")</f>
        <v>171</v>
      </c>
      <c r="F3255" s="75">
        <f>IF(CECCZ="CZ03",'Outside Temp'!B3255,IF(CECCZ="CZ04",'Outside Temp'!B3256,IF(CECCZ="CZ12",'Outside Temp'!B3257, IF(CECCZ="CZ13",'Outside Temp'!B3258))))</f>
        <v>55.55813953</v>
      </c>
      <c r="G3255" s="12">
        <f t="shared" si="3"/>
        <v>1</v>
      </c>
    </row>
    <row r="3256" ht="15.75" customHeight="1">
      <c r="A3256" s="13">
        <v>42158.9375</v>
      </c>
      <c r="B3256" s="73">
        <f t="shared" si="1"/>
        <v>42158</v>
      </c>
      <c r="C3256" s="74">
        <f>IF(NewCustomer="Yes", IF(COUNTIF($I$2:$I$11,B3256)&gt;0,0,WEEKDAY(B3256,2)),IF(COUNTIF($I$2:$I$21,B3256)&gt;0,0,WEEKDAY(B3256,2)))</f>
        <v>3</v>
      </c>
      <c r="D3256" s="74">
        <f t="shared" si="2"/>
        <v>22</v>
      </c>
      <c r="E3256" s="12">
        <f>IFERROR(VLOOKUP(A3256,'IDAR Meter Data'!$A:$B,2,1),"")</f>
        <v>154</v>
      </c>
      <c r="F3256" s="75">
        <f>IF(CECCZ="CZ03",'Outside Temp'!B3256,IF(CECCZ="CZ04",'Outside Temp'!B3257,IF(CECCZ="CZ12",'Outside Temp'!B3258, IF(CECCZ="CZ13",'Outside Temp'!B3259))))</f>
        <v>55.20930233</v>
      </c>
      <c r="G3256" s="12">
        <f t="shared" si="3"/>
        <v>1</v>
      </c>
    </row>
    <row r="3257" ht="15.75" customHeight="1">
      <c r="A3257" s="13">
        <v>42158.947916666664</v>
      </c>
      <c r="B3257" s="73">
        <f t="shared" si="1"/>
        <v>42158</v>
      </c>
      <c r="C3257" s="74">
        <f>IF(NewCustomer="Yes", IF(COUNTIF($I$2:$I$11,B3257)&gt;0,0,WEEKDAY(B3257,2)),IF(COUNTIF($I$2:$I$21,B3257)&gt;0,0,WEEKDAY(B3257,2)))</f>
        <v>3</v>
      </c>
      <c r="D3257" s="74">
        <f t="shared" si="2"/>
        <v>22</v>
      </c>
      <c r="E3257" s="12">
        <f>IFERROR(VLOOKUP(A3257,'IDAR Meter Data'!$A:$B,2,1),"")</f>
        <v>156</v>
      </c>
      <c r="F3257" s="75">
        <f>IF(CECCZ="CZ03",'Outside Temp'!B3257,IF(CECCZ="CZ04",'Outside Temp'!B3258,IF(CECCZ="CZ12",'Outside Temp'!B3259, IF(CECCZ="CZ13",'Outside Temp'!B3260))))</f>
        <v>55.35294118</v>
      </c>
      <c r="G3257" s="12">
        <f t="shared" si="3"/>
        <v>1</v>
      </c>
    </row>
    <row r="3258" ht="15.75" customHeight="1">
      <c r="A3258" s="13">
        <v>42158.958333333336</v>
      </c>
      <c r="B3258" s="73">
        <f t="shared" si="1"/>
        <v>42158</v>
      </c>
      <c r="C3258" s="74">
        <f>IF(NewCustomer="Yes", IF(COUNTIF($I$2:$I$11,B3258)&gt;0,0,WEEKDAY(B3258,2)),IF(COUNTIF($I$2:$I$21,B3258)&gt;0,0,WEEKDAY(B3258,2)))</f>
        <v>3</v>
      </c>
      <c r="D3258" s="74">
        <f t="shared" si="2"/>
        <v>23</v>
      </c>
      <c r="E3258" s="12">
        <f>IFERROR(VLOOKUP(A3258,'IDAR Meter Data'!$A:$B,2,1),"")</f>
        <v>158</v>
      </c>
      <c r="F3258" s="75">
        <f>IF(CECCZ="CZ03",'Outside Temp'!B3258,IF(CECCZ="CZ04",'Outside Temp'!B3259,IF(CECCZ="CZ12",'Outside Temp'!B3260, IF(CECCZ="CZ13",'Outside Temp'!B3261))))</f>
        <v>55.90909091</v>
      </c>
      <c r="G3258" s="12">
        <f t="shared" si="3"/>
        <v>1</v>
      </c>
    </row>
    <row r="3259" ht="15.75" customHeight="1">
      <c r="A3259" s="13">
        <v>42158.96875</v>
      </c>
      <c r="B3259" s="73">
        <f t="shared" si="1"/>
        <v>42158</v>
      </c>
      <c r="C3259" s="74">
        <f>IF(NewCustomer="Yes", IF(COUNTIF($I$2:$I$11,B3259)&gt;0,0,WEEKDAY(B3259,2)),IF(COUNTIF($I$2:$I$21,B3259)&gt;0,0,WEEKDAY(B3259,2)))</f>
        <v>3</v>
      </c>
      <c r="D3259" s="74">
        <f t="shared" si="2"/>
        <v>23</v>
      </c>
      <c r="E3259" s="12">
        <f>IFERROR(VLOOKUP(A3259,'IDAR Meter Data'!$A:$B,2,1),"")</f>
        <v>160</v>
      </c>
      <c r="F3259" s="75">
        <f>IF(CECCZ="CZ03",'Outside Temp'!B3259,IF(CECCZ="CZ04",'Outside Temp'!B3260,IF(CECCZ="CZ12",'Outside Temp'!B3261, IF(CECCZ="CZ13",'Outside Temp'!B3262))))</f>
        <v>55.56818182</v>
      </c>
      <c r="G3259" s="12">
        <f t="shared" si="3"/>
        <v>1</v>
      </c>
    </row>
    <row r="3260" ht="15.75" customHeight="1">
      <c r="A3260" s="13">
        <v>42158.979166666664</v>
      </c>
      <c r="B3260" s="73">
        <f t="shared" si="1"/>
        <v>42158</v>
      </c>
      <c r="C3260" s="74">
        <f>IF(NewCustomer="Yes", IF(COUNTIF($I$2:$I$11,B3260)&gt;0,0,WEEKDAY(B3260,2)),IF(COUNTIF($I$2:$I$21,B3260)&gt;0,0,WEEKDAY(B3260,2)))</f>
        <v>3</v>
      </c>
      <c r="D3260" s="74">
        <f t="shared" si="2"/>
        <v>23</v>
      </c>
      <c r="E3260" s="12">
        <f>IFERROR(VLOOKUP(A3260,'IDAR Meter Data'!$A:$B,2,1),"")</f>
        <v>168</v>
      </c>
      <c r="F3260" s="75">
        <f>IF(CECCZ="CZ03",'Outside Temp'!B3260,IF(CECCZ="CZ04",'Outside Temp'!B3261,IF(CECCZ="CZ12",'Outside Temp'!B3262, IF(CECCZ="CZ13",'Outside Temp'!B3263))))</f>
        <v>55.22727273</v>
      </c>
      <c r="G3260" s="12">
        <f t="shared" si="3"/>
        <v>1</v>
      </c>
    </row>
    <row r="3261" ht="15.75" customHeight="1">
      <c r="A3261" s="13">
        <v>42158.989583333336</v>
      </c>
      <c r="B3261" s="73">
        <f t="shared" si="1"/>
        <v>42158</v>
      </c>
      <c r="C3261" s="74">
        <f>IF(NewCustomer="Yes", IF(COUNTIF($I$2:$I$11,B3261)&gt;0,0,WEEKDAY(B3261,2)),IF(COUNTIF($I$2:$I$21,B3261)&gt;0,0,WEEKDAY(B3261,2)))</f>
        <v>3</v>
      </c>
      <c r="D3261" s="74">
        <f t="shared" si="2"/>
        <v>23</v>
      </c>
      <c r="E3261" s="12">
        <f>IFERROR(VLOOKUP(A3261,'IDAR Meter Data'!$A:$B,2,1),"")</f>
        <v>156</v>
      </c>
      <c r="F3261" s="75">
        <f>IF(CECCZ="CZ03",'Outside Temp'!B3261,IF(CECCZ="CZ04",'Outside Temp'!B3262,IF(CECCZ="CZ12",'Outside Temp'!B3263, IF(CECCZ="CZ13",'Outside Temp'!B3264))))</f>
        <v>55</v>
      </c>
      <c r="G3261" s="12">
        <f t="shared" si="3"/>
        <v>1</v>
      </c>
    </row>
    <row r="3262" ht="15.75" customHeight="1">
      <c r="A3262" s="13">
        <v>42159.0</v>
      </c>
      <c r="B3262" s="73">
        <f t="shared" si="1"/>
        <v>42159</v>
      </c>
      <c r="C3262" s="74">
        <f>IF(NewCustomer="Yes", IF(COUNTIF($I$2:$I$11,B3262)&gt;0,0,WEEKDAY(B3262,2)),IF(COUNTIF($I$2:$I$21,B3262)&gt;0,0,WEEKDAY(B3262,2)))</f>
        <v>4</v>
      </c>
      <c r="D3262" s="74">
        <f t="shared" si="2"/>
        <v>0</v>
      </c>
      <c r="E3262" s="12">
        <f>IFERROR(VLOOKUP(A3262,'IDAR Meter Data'!$A:$B,2,1),"")</f>
        <v>156</v>
      </c>
      <c r="F3262" s="75">
        <f>IF(CECCZ="CZ03",'Outside Temp'!B3262,IF(CECCZ="CZ04",'Outside Temp'!B3263,IF(CECCZ="CZ12",'Outside Temp'!B3264, IF(CECCZ="CZ13",'Outside Temp'!B3265))))</f>
        <v>55</v>
      </c>
      <c r="G3262" s="12">
        <f t="shared" si="3"/>
        <v>1</v>
      </c>
    </row>
    <row r="3263" ht="15.75" customHeight="1">
      <c r="A3263" s="13">
        <v>42159.010416666664</v>
      </c>
      <c r="B3263" s="73">
        <f t="shared" si="1"/>
        <v>42159</v>
      </c>
      <c r="C3263" s="74">
        <f>IF(NewCustomer="Yes", IF(COUNTIF($I$2:$I$11,B3263)&gt;0,0,WEEKDAY(B3263,2)),IF(COUNTIF($I$2:$I$21,B3263)&gt;0,0,WEEKDAY(B3263,2)))</f>
        <v>4</v>
      </c>
      <c r="D3263" s="74">
        <f t="shared" si="2"/>
        <v>0</v>
      </c>
      <c r="E3263" s="12">
        <f>IFERROR(VLOOKUP(A3263,'IDAR Meter Data'!$A:$B,2,1),"")</f>
        <v>152</v>
      </c>
      <c r="F3263" s="75">
        <f>IF(CECCZ="CZ03",'Outside Temp'!B3263,IF(CECCZ="CZ04",'Outside Temp'!B3264,IF(CECCZ="CZ12",'Outside Temp'!B3265, IF(CECCZ="CZ13",'Outside Temp'!B3266))))</f>
        <v>55</v>
      </c>
      <c r="G3263" s="12">
        <f t="shared" si="3"/>
        <v>1</v>
      </c>
    </row>
    <row r="3264" ht="15.75" customHeight="1">
      <c r="A3264" s="13">
        <v>42159.020833333336</v>
      </c>
      <c r="B3264" s="73">
        <f t="shared" si="1"/>
        <v>42159</v>
      </c>
      <c r="C3264" s="74">
        <f>IF(NewCustomer="Yes", IF(COUNTIF($I$2:$I$11,B3264)&gt;0,0,WEEKDAY(B3264,2)),IF(COUNTIF($I$2:$I$21,B3264)&gt;0,0,WEEKDAY(B3264,2)))</f>
        <v>4</v>
      </c>
      <c r="D3264" s="74">
        <f t="shared" si="2"/>
        <v>0</v>
      </c>
      <c r="E3264" s="12">
        <f>IFERROR(VLOOKUP(A3264,'IDAR Meter Data'!$A:$B,2,1),"")</f>
        <v>163</v>
      </c>
      <c r="F3264" s="75">
        <f>IF(CECCZ="CZ03",'Outside Temp'!B3264,IF(CECCZ="CZ04",'Outside Temp'!B3265,IF(CECCZ="CZ12",'Outside Temp'!B3266, IF(CECCZ="CZ13",'Outside Temp'!B3267))))</f>
        <v>55</v>
      </c>
      <c r="G3264" s="12">
        <f t="shared" si="3"/>
        <v>1</v>
      </c>
    </row>
    <row r="3265" ht="15.75" customHeight="1">
      <c r="A3265" s="13">
        <v>42159.03125</v>
      </c>
      <c r="B3265" s="73">
        <f t="shared" si="1"/>
        <v>42159</v>
      </c>
      <c r="C3265" s="74">
        <f>IF(NewCustomer="Yes", IF(COUNTIF($I$2:$I$11,B3265)&gt;0,0,WEEKDAY(B3265,2)),IF(COUNTIF($I$2:$I$21,B3265)&gt;0,0,WEEKDAY(B3265,2)))</f>
        <v>4</v>
      </c>
      <c r="D3265" s="74">
        <f t="shared" si="2"/>
        <v>0</v>
      </c>
      <c r="E3265" s="12">
        <f>IFERROR(VLOOKUP(A3265,'IDAR Meter Data'!$A:$B,2,1),"")</f>
        <v>157</v>
      </c>
      <c r="F3265" s="75">
        <f>IF(CECCZ="CZ03",'Outside Temp'!B3265,IF(CECCZ="CZ04",'Outside Temp'!B3266,IF(CECCZ="CZ12",'Outside Temp'!B3267, IF(CECCZ="CZ13",'Outside Temp'!B3268))))</f>
        <v>55</v>
      </c>
      <c r="G3265" s="12">
        <f t="shared" si="3"/>
        <v>1</v>
      </c>
    </row>
    <row r="3266" ht="15.75" customHeight="1">
      <c r="A3266" s="13">
        <v>42159.041666666664</v>
      </c>
      <c r="B3266" s="73">
        <f t="shared" si="1"/>
        <v>42159</v>
      </c>
      <c r="C3266" s="74">
        <f>IF(NewCustomer="Yes", IF(COUNTIF($I$2:$I$11,B3266)&gt;0,0,WEEKDAY(B3266,2)),IF(COUNTIF($I$2:$I$21,B3266)&gt;0,0,WEEKDAY(B3266,2)))</f>
        <v>4</v>
      </c>
      <c r="D3266" s="74">
        <f t="shared" si="2"/>
        <v>1</v>
      </c>
      <c r="E3266" s="12">
        <f>IFERROR(VLOOKUP(A3266,'IDAR Meter Data'!$A:$B,2,1),"")</f>
        <v>155</v>
      </c>
      <c r="F3266" s="75">
        <f>IF(CECCZ="CZ03",'Outside Temp'!B3266,IF(CECCZ="CZ04",'Outside Temp'!B3267,IF(CECCZ="CZ12",'Outside Temp'!B3268, IF(CECCZ="CZ13",'Outside Temp'!B3269))))</f>
        <v>55</v>
      </c>
      <c r="G3266" s="12">
        <f t="shared" si="3"/>
        <v>1</v>
      </c>
    </row>
    <row r="3267" ht="15.75" customHeight="1">
      <c r="A3267" s="13">
        <v>42159.052083333336</v>
      </c>
      <c r="B3267" s="73">
        <f t="shared" si="1"/>
        <v>42159</v>
      </c>
      <c r="C3267" s="74">
        <f>IF(NewCustomer="Yes", IF(COUNTIF($I$2:$I$11,B3267)&gt;0,0,WEEKDAY(B3267,2)),IF(COUNTIF($I$2:$I$21,B3267)&gt;0,0,WEEKDAY(B3267,2)))</f>
        <v>4</v>
      </c>
      <c r="D3267" s="74">
        <f t="shared" si="2"/>
        <v>1</v>
      </c>
      <c r="E3267" s="12">
        <f>IFERROR(VLOOKUP(A3267,'IDAR Meter Data'!$A:$B,2,1),"")</f>
        <v>151</v>
      </c>
      <c r="F3267" s="75">
        <f>IF(CECCZ="CZ03",'Outside Temp'!B3267,IF(CECCZ="CZ04",'Outside Temp'!B3268,IF(CECCZ="CZ12",'Outside Temp'!B3269, IF(CECCZ="CZ13",'Outside Temp'!B3270))))</f>
        <v>55</v>
      </c>
      <c r="G3267" s="12">
        <f t="shared" si="3"/>
        <v>1</v>
      </c>
    </row>
    <row r="3268" ht="15.75" customHeight="1">
      <c r="A3268" s="13">
        <v>42159.0625</v>
      </c>
      <c r="B3268" s="73">
        <f t="shared" si="1"/>
        <v>42159</v>
      </c>
      <c r="C3268" s="74">
        <f>IF(NewCustomer="Yes", IF(COUNTIF($I$2:$I$11,B3268)&gt;0,0,WEEKDAY(B3268,2)),IF(COUNTIF($I$2:$I$21,B3268)&gt;0,0,WEEKDAY(B3268,2)))</f>
        <v>4</v>
      </c>
      <c r="D3268" s="74">
        <f t="shared" si="2"/>
        <v>1</v>
      </c>
      <c r="E3268" s="12">
        <f>IFERROR(VLOOKUP(A3268,'IDAR Meter Data'!$A:$B,2,1),"")</f>
        <v>153</v>
      </c>
      <c r="F3268" s="75">
        <f>IF(CECCZ="CZ03",'Outside Temp'!B3268,IF(CECCZ="CZ04",'Outside Temp'!B3269,IF(CECCZ="CZ12",'Outside Temp'!B3270, IF(CECCZ="CZ13",'Outside Temp'!B3271))))</f>
        <v>55</v>
      </c>
      <c r="G3268" s="12">
        <f t="shared" si="3"/>
        <v>1</v>
      </c>
    </row>
    <row r="3269" ht="15.75" customHeight="1">
      <c r="A3269" s="13">
        <v>42159.072916666664</v>
      </c>
      <c r="B3269" s="73">
        <f t="shared" si="1"/>
        <v>42159</v>
      </c>
      <c r="C3269" s="74">
        <f>IF(NewCustomer="Yes", IF(COUNTIF($I$2:$I$11,B3269)&gt;0,0,WEEKDAY(B3269,2)),IF(COUNTIF($I$2:$I$21,B3269)&gt;0,0,WEEKDAY(B3269,2)))</f>
        <v>4</v>
      </c>
      <c r="D3269" s="74">
        <f t="shared" si="2"/>
        <v>1</v>
      </c>
      <c r="E3269" s="12">
        <f>IFERROR(VLOOKUP(A3269,'IDAR Meter Data'!$A:$B,2,1),"")</f>
        <v>149</v>
      </c>
      <c r="F3269" s="75">
        <f>IF(CECCZ="CZ03",'Outside Temp'!B3269,IF(CECCZ="CZ04",'Outside Temp'!B3270,IF(CECCZ="CZ12",'Outside Temp'!B3271, IF(CECCZ="CZ13",'Outside Temp'!B3272))))</f>
        <v>55</v>
      </c>
      <c r="G3269" s="12">
        <f t="shared" si="3"/>
        <v>1</v>
      </c>
    </row>
    <row r="3270" ht="15.75" customHeight="1">
      <c r="A3270" s="13">
        <v>42159.083333333336</v>
      </c>
      <c r="B3270" s="73">
        <f t="shared" si="1"/>
        <v>42159</v>
      </c>
      <c r="C3270" s="74">
        <f>IF(NewCustomer="Yes", IF(COUNTIF($I$2:$I$11,B3270)&gt;0,0,WEEKDAY(B3270,2)),IF(COUNTIF($I$2:$I$21,B3270)&gt;0,0,WEEKDAY(B3270,2)))</f>
        <v>4</v>
      </c>
      <c r="D3270" s="74">
        <f t="shared" si="2"/>
        <v>2</v>
      </c>
      <c r="E3270" s="12">
        <f>IFERROR(VLOOKUP(A3270,'IDAR Meter Data'!$A:$B,2,1),"")</f>
        <v>151</v>
      </c>
      <c r="F3270" s="75">
        <f>IF(CECCZ="CZ03",'Outside Temp'!B3270,IF(CECCZ="CZ04",'Outside Temp'!B3271,IF(CECCZ="CZ12",'Outside Temp'!B3272, IF(CECCZ="CZ13",'Outside Temp'!B3273))))</f>
        <v>55</v>
      </c>
      <c r="G3270" s="12">
        <f t="shared" si="3"/>
        <v>1</v>
      </c>
    </row>
    <row r="3271" ht="15.75" customHeight="1">
      <c r="A3271" s="13">
        <v>42159.09375</v>
      </c>
      <c r="B3271" s="73">
        <f t="shared" si="1"/>
        <v>42159</v>
      </c>
      <c r="C3271" s="74">
        <f>IF(NewCustomer="Yes", IF(COUNTIF($I$2:$I$11,B3271)&gt;0,0,WEEKDAY(B3271,2)),IF(COUNTIF($I$2:$I$21,B3271)&gt;0,0,WEEKDAY(B3271,2)))</f>
        <v>4</v>
      </c>
      <c r="D3271" s="74">
        <f t="shared" si="2"/>
        <v>2</v>
      </c>
      <c r="E3271" s="12">
        <f>IFERROR(VLOOKUP(A3271,'IDAR Meter Data'!$A:$B,2,1),"")</f>
        <v>163</v>
      </c>
      <c r="F3271" s="75">
        <f>IF(CECCZ="CZ03",'Outside Temp'!B3271,IF(CECCZ="CZ04",'Outside Temp'!B3272,IF(CECCZ="CZ12",'Outside Temp'!B3273, IF(CECCZ="CZ13",'Outside Temp'!B3274))))</f>
        <v>55</v>
      </c>
      <c r="G3271" s="12">
        <f t="shared" si="3"/>
        <v>1</v>
      </c>
    </row>
    <row r="3272" ht="15.75" customHeight="1">
      <c r="A3272" s="13">
        <v>42159.104166666664</v>
      </c>
      <c r="B3272" s="73">
        <f t="shared" si="1"/>
        <v>42159</v>
      </c>
      <c r="C3272" s="74">
        <f>IF(NewCustomer="Yes", IF(COUNTIF($I$2:$I$11,B3272)&gt;0,0,WEEKDAY(B3272,2)),IF(COUNTIF($I$2:$I$21,B3272)&gt;0,0,WEEKDAY(B3272,2)))</f>
        <v>4</v>
      </c>
      <c r="D3272" s="74">
        <f t="shared" si="2"/>
        <v>2</v>
      </c>
      <c r="E3272" s="12">
        <f>IFERROR(VLOOKUP(A3272,'IDAR Meter Data'!$A:$B,2,1),"")</f>
        <v>149</v>
      </c>
      <c r="F3272" s="75">
        <f>IF(CECCZ="CZ03",'Outside Temp'!B3272,IF(CECCZ="CZ04",'Outside Temp'!B3273,IF(CECCZ="CZ12",'Outside Temp'!B3274, IF(CECCZ="CZ13",'Outside Temp'!B3275))))</f>
        <v>55</v>
      </c>
      <c r="G3272" s="12">
        <f t="shared" si="3"/>
        <v>1</v>
      </c>
    </row>
    <row r="3273" ht="15.75" customHeight="1">
      <c r="A3273" s="13">
        <v>42159.114583333336</v>
      </c>
      <c r="B3273" s="73">
        <f t="shared" si="1"/>
        <v>42159</v>
      </c>
      <c r="C3273" s="74">
        <f>IF(NewCustomer="Yes", IF(COUNTIF($I$2:$I$11,B3273)&gt;0,0,WEEKDAY(B3273,2)),IF(COUNTIF($I$2:$I$21,B3273)&gt;0,0,WEEKDAY(B3273,2)))</f>
        <v>4</v>
      </c>
      <c r="D3273" s="74">
        <f t="shared" si="2"/>
        <v>2</v>
      </c>
      <c r="E3273" s="12">
        <f>IFERROR(VLOOKUP(A3273,'IDAR Meter Data'!$A:$B,2,1),"")</f>
        <v>149</v>
      </c>
      <c r="F3273" s="75">
        <f>IF(CECCZ="CZ03",'Outside Temp'!B3273,IF(CECCZ="CZ04",'Outside Temp'!B3274,IF(CECCZ="CZ12",'Outside Temp'!B3275, IF(CECCZ="CZ13",'Outside Temp'!B3276))))</f>
        <v>55</v>
      </c>
      <c r="G3273" s="12">
        <f t="shared" si="3"/>
        <v>1</v>
      </c>
    </row>
    <row r="3274" ht="15.75" customHeight="1">
      <c r="A3274" s="13">
        <v>42159.125</v>
      </c>
      <c r="B3274" s="73">
        <f t="shared" si="1"/>
        <v>42159</v>
      </c>
      <c r="C3274" s="74">
        <f>IF(NewCustomer="Yes", IF(COUNTIF($I$2:$I$11,B3274)&gt;0,0,WEEKDAY(B3274,2)),IF(COUNTIF($I$2:$I$21,B3274)&gt;0,0,WEEKDAY(B3274,2)))</f>
        <v>4</v>
      </c>
      <c r="D3274" s="74">
        <f t="shared" si="2"/>
        <v>3</v>
      </c>
      <c r="E3274" s="12">
        <f>IFERROR(VLOOKUP(A3274,'IDAR Meter Data'!$A:$B,2,1),"")</f>
        <v>150</v>
      </c>
      <c r="F3274" s="75">
        <f>IF(CECCZ="CZ03",'Outside Temp'!B3274,IF(CECCZ="CZ04",'Outside Temp'!B3275,IF(CECCZ="CZ12",'Outside Temp'!B3276, IF(CECCZ="CZ13",'Outside Temp'!B3277))))</f>
        <v>54.93333333</v>
      </c>
      <c r="G3274" s="12">
        <f t="shared" si="3"/>
        <v>1</v>
      </c>
    </row>
    <row r="3275" ht="15.75" customHeight="1">
      <c r="A3275" s="13">
        <v>42159.135416666664</v>
      </c>
      <c r="B3275" s="73">
        <f t="shared" si="1"/>
        <v>42159</v>
      </c>
      <c r="C3275" s="74">
        <f>IF(NewCustomer="Yes", IF(COUNTIF($I$2:$I$11,B3275)&gt;0,0,WEEKDAY(B3275,2)),IF(COUNTIF($I$2:$I$21,B3275)&gt;0,0,WEEKDAY(B3275,2)))</f>
        <v>4</v>
      </c>
      <c r="D3275" s="74">
        <f t="shared" si="2"/>
        <v>3</v>
      </c>
      <c r="E3275" s="12">
        <f>IFERROR(VLOOKUP(A3275,'IDAR Meter Data'!$A:$B,2,1),"")</f>
        <v>155</v>
      </c>
      <c r="F3275" s="75">
        <f>IF(CECCZ="CZ03",'Outside Temp'!B3275,IF(CECCZ="CZ04",'Outside Temp'!B3276,IF(CECCZ="CZ12",'Outside Temp'!B3277, IF(CECCZ="CZ13",'Outside Temp'!B3278))))</f>
        <v>54.68333333</v>
      </c>
      <c r="G3275" s="12">
        <f t="shared" si="3"/>
        <v>1</v>
      </c>
    </row>
    <row r="3276" ht="15.75" customHeight="1">
      <c r="A3276" s="13">
        <v>42159.145833333336</v>
      </c>
      <c r="B3276" s="73">
        <f t="shared" si="1"/>
        <v>42159</v>
      </c>
      <c r="C3276" s="74">
        <f>IF(NewCustomer="Yes", IF(COUNTIF($I$2:$I$11,B3276)&gt;0,0,WEEKDAY(B3276,2)),IF(COUNTIF($I$2:$I$21,B3276)&gt;0,0,WEEKDAY(B3276,2)))</f>
        <v>4</v>
      </c>
      <c r="D3276" s="74">
        <f t="shared" si="2"/>
        <v>3</v>
      </c>
      <c r="E3276" s="12">
        <f>IFERROR(VLOOKUP(A3276,'IDAR Meter Data'!$A:$B,2,1),"")</f>
        <v>151</v>
      </c>
      <c r="F3276" s="75">
        <f>IF(CECCZ="CZ03",'Outside Temp'!B3276,IF(CECCZ="CZ04",'Outside Temp'!B3277,IF(CECCZ="CZ12",'Outside Temp'!B3278, IF(CECCZ="CZ13",'Outside Temp'!B3279))))</f>
        <v>54.43333333</v>
      </c>
      <c r="G3276" s="12">
        <f t="shared" si="3"/>
        <v>1</v>
      </c>
    </row>
    <row r="3277" ht="15.75" customHeight="1">
      <c r="A3277" s="13">
        <v>42159.15625</v>
      </c>
      <c r="B3277" s="73">
        <f t="shared" si="1"/>
        <v>42159</v>
      </c>
      <c r="C3277" s="74">
        <f>IF(NewCustomer="Yes", IF(COUNTIF($I$2:$I$11,B3277)&gt;0,0,WEEKDAY(B3277,2)),IF(COUNTIF($I$2:$I$21,B3277)&gt;0,0,WEEKDAY(B3277,2)))</f>
        <v>4</v>
      </c>
      <c r="D3277" s="74">
        <f t="shared" si="2"/>
        <v>3</v>
      </c>
      <c r="E3277" s="12">
        <f>IFERROR(VLOOKUP(A3277,'IDAR Meter Data'!$A:$B,2,1),"")</f>
        <v>145</v>
      </c>
      <c r="F3277" s="75">
        <f>IF(CECCZ="CZ03",'Outside Temp'!B3277,IF(CECCZ="CZ04",'Outside Temp'!B3278,IF(CECCZ="CZ12",'Outside Temp'!B3279, IF(CECCZ="CZ13",'Outside Temp'!B3280))))</f>
        <v>54.18333333</v>
      </c>
      <c r="G3277" s="12">
        <f t="shared" si="3"/>
        <v>1</v>
      </c>
    </row>
    <row r="3278" ht="15.75" customHeight="1">
      <c r="A3278" s="13">
        <v>42159.166666666664</v>
      </c>
      <c r="B3278" s="73">
        <f t="shared" si="1"/>
        <v>42159</v>
      </c>
      <c r="C3278" s="74">
        <f>IF(NewCustomer="Yes", IF(COUNTIF($I$2:$I$11,B3278)&gt;0,0,WEEKDAY(B3278,2)),IF(COUNTIF($I$2:$I$21,B3278)&gt;0,0,WEEKDAY(B3278,2)))</f>
        <v>4</v>
      </c>
      <c r="D3278" s="74">
        <f t="shared" si="2"/>
        <v>4</v>
      </c>
      <c r="E3278" s="12">
        <f>IFERROR(VLOOKUP(A3278,'IDAR Meter Data'!$A:$B,2,1),"")</f>
        <v>144</v>
      </c>
      <c r="F3278" s="75">
        <f>IF(CECCZ="CZ03",'Outside Temp'!B3278,IF(CECCZ="CZ04",'Outside Temp'!B3279,IF(CECCZ="CZ12",'Outside Temp'!B3280, IF(CECCZ="CZ13",'Outside Temp'!B3281))))</f>
        <v>54</v>
      </c>
      <c r="G3278" s="12">
        <f t="shared" si="3"/>
        <v>1</v>
      </c>
    </row>
    <row r="3279" ht="15.75" customHeight="1">
      <c r="A3279" s="13">
        <v>42159.177083333336</v>
      </c>
      <c r="B3279" s="73">
        <f t="shared" si="1"/>
        <v>42159</v>
      </c>
      <c r="C3279" s="74">
        <f>IF(NewCustomer="Yes", IF(COUNTIF($I$2:$I$11,B3279)&gt;0,0,WEEKDAY(B3279,2)),IF(COUNTIF($I$2:$I$21,B3279)&gt;0,0,WEEKDAY(B3279,2)))</f>
        <v>4</v>
      </c>
      <c r="D3279" s="74">
        <f t="shared" si="2"/>
        <v>4</v>
      </c>
      <c r="E3279" s="12">
        <f>IFERROR(VLOOKUP(A3279,'IDAR Meter Data'!$A:$B,2,1),"")</f>
        <v>144</v>
      </c>
      <c r="F3279" s="75">
        <f>IF(CECCZ="CZ03",'Outside Temp'!B3279,IF(CECCZ="CZ04",'Outside Temp'!B3280,IF(CECCZ="CZ12",'Outside Temp'!B3281, IF(CECCZ="CZ13",'Outside Temp'!B3282))))</f>
        <v>54</v>
      </c>
      <c r="G3279" s="12">
        <f t="shared" si="3"/>
        <v>1</v>
      </c>
    </row>
    <row r="3280" ht="15.75" customHeight="1">
      <c r="A3280" s="13">
        <v>42159.1875</v>
      </c>
      <c r="B3280" s="73">
        <f t="shared" si="1"/>
        <v>42159</v>
      </c>
      <c r="C3280" s="74">
        <f>IF(NewCustomer="Yes", IF(COUNTIF($I$2:$I$11,B3280)&gt;0,0,WEEKDAY(B3280,2)),IF(COUNTIF($I$2:$I$21,B3280)&gt;0,0,WEEKDAY(B3280,2)))</f>
        <v>4</v>
      </c>
      <c r="D3280" s="74">
        <f t="shared" si="2"/>
        <v>4</v>
      </c>
      <c r="E3280" s="12">
        <f>IFERROR(VLOOKUP(A3280,'IDAR Meter Data'!$A:$B,2,1),"")</f>
        <v>152</v>
      </c>
      <c r="F3280" s="75">
        <f>IF(CECCZ="CZ03",'Outside Temp'!B3280,IF(CECCZ="CZ04",'Outside Temp'!B3281,IF(CECCZ="CZ12",'Outside Temp'!B3282, IF(CECCZ="CZ13",'Outside Temp'!B3283))))</f>
        <v>54</v>
      </c>
      <c r="G3280" s="12">
        <f t="shared" si="3"/>
        <v>1</v>
      </c>
    </row>
    <row r="3281" ht="15.75" customHeight="1">
      <c r="A3281" s="13">
        <v>42159.197916666664</v>
      </c>
      <c r="B3281" s="73">
        <f t="shared" si="1"/>
        <v>42159</v>
      </c>
      <c r="C3281" s="74">
        <f>IF(NewCustomer="Yes", IF(COUNTIF($I$2:$I$11,B3281)&gt;0,0,WEEKDAY(B3281,2)),IF(COUNTIF($I$2:$I$21,B3281)&gt;0,0,WEEKDAY(B3281,2)))</f>
        <v>4</v>
      </c>
      <c r="D3281" s="74">
        <f t="shared" si="2"/>
        <v>4</v>
      </c>
      <c r="E3281" s="12">
        <f>IFERROR(VLOOKUP(A3281,'IDAR Meter Data'!$A:$B,2,1),"")</f>
        <v>155</v>
      </c>
      <c r="F3281" s="75">
        <f>IF(CECCZ="CZ03",'Outside Temp'!B3281,IF(CECCZ="CZ04",'Outside Temp'!B3282,IF(CECCZ="CZ12",'Outside Temp'!B3283, IF(CECCZ="CZ13",'Outside Temp'!B3284))))</f>
        <v>54</v>
      </c>
      <c r="G3281" s="12">
        <f t="shared" si="3"/>
        <v>1</v>
      </c>
    </row>
    <row r="3282" ht="15.75" customHeight="1">
      <c r="A3282" s="13">
        <v>42159.208333333336</v>
      </c>
      <c r="B3282" s="73">
        <f t="shared" si="1"/>
        <v>42159</v>
      </c>
      <c r="C3282" s="74">
        <f>IF(NewCustomer="Yes", IF(COUNTIF($I$2:$I$11,B3282)&gt;0,0,WEEKDAY(B3282,2)),IF(COUNTIF($I$2:$I$21,B3282)&gt;0,0,WEEKDAY(B3282,2)))</f>
        <v>4</v>
      </c>
      <c r="D3282" s="74">
        <f t="shared" si="2"/>
        <v>5</v>
      </c>
      <c r="E3282" s="12">
        <f>IFERROR(VLOOKUP(A3282,'IDAR Meter Data'!$A:$B,2,1),"")</f>
        <v>148</v>
      </c>
      <c r="F3282" s="75">
        <f>IF(CECCZ="CZ03",'Outside Temp'!B3282,IF(CECCZ="CZ04",'Outside Temp'!B3283,IF(CECCZ="CZ12",'Outside Temp'!B3284, IF(CECCZ="CZ13",'Outside Temp'!B3285))))</f>
        <v>54</v>
      </c>
      <c r="G3282" s="12">
        <f t="shared" si="3"/>
        <v>1</v>
      </c>
    </row>
    <row r="3283" ht="15.75" customHeight="1">
      <c r="A3283" s="13">
        <v>42159.21875</v>
      </c>
      <c r="B3283" s="73">
        <f t="shared" si="1"/>
        <v>42159</v>
      </c>
      <c r="C3283" s="74">
        <f>IF(NewCustomer="Yes", IF(COUNTIF($I$2:$I$11,B3283)&gt;0,0,WEEKDAY(B3283,2)),IF(COUNTIF($I$2:$I$21,B3283)&gt;0,0,WEEKDAY(B3283,2)))</f>
        <v>4</v>
      </c>
      <c r="D3283" s="74">
        <f t="shared" si="2"/>
        <v>5</v>
      </c>
      <c r="E3283" s="12">
        <f>IFERROR(VLOOKUP(A3283,'IDAR Meter Data'!$A:$B,2,1),"")</f>
        <v>150</v>
      </c>
      <c r="F3283" s="75">
        <f>IF(CECCZ="CZ03",'Outside Temp'!B3283,IF(CECCZ="CZ04",'Outside Temp'!B3284,IF(CECCZ="CZ12",'Outside Temp'!B3285, IF(CECCZ="CZ13",'Outside Temp'!B3286))))</f>
        <v>54</v>
      </c>
      <c r="G3283" s="12">
        <f t="shared" si="3"/>
        <v>1</v>
      </c>
    </row>
    <row r="3284" ht="15.75" customHeight="1">
      <c r="A3284" s="13">
        <v>42159.229166666664</v>
      </c>
      <c r="B3284" s="73">
        <f t="shared" si="1"/>
        <v>42159</v>
      </c>
      <c r="C3284" s="74">
        <f>IF(NewCustomer="Yes", IF(COUNTIF($I$2:$I$11,B3284)&gt;0,0,WEEKDAY(B3284,2)),IF(COUNTIF($I$2:$I$21,B3284)&gt;0,0,WEEKDAY(B3284,2)))</f>
        <v>4</v>
      </c>
      <c r="D3284" s="74">
        <f t="shared" si="2"/>
        <v>5</v>
      </c>
      <c r="E3284" s="12">
        <f>IFERROR(VLOOKUP(A3284,'IDAR Meter Data'!$A:$B,2,1),"")</f>
        <v>143</v>
      </c>
      <c r="F3284" s="75">
        <f>IF(CECCZ="CZ03",'Outside Temp'!B3284,IF(CECCZ="CZ04",'Outside Temp'!B3285,IF(CECCZ="CZ12",'Outside Temp'!B3286, IF(CECCZ="CZ13",'Outside Temp'!B3287))))</f>
        <v>54</v>
      </c>
      <c r="G3284" s="12">
        <f t="shared" si="3"/>
        <v>1</v>
      </c>
    </row>
    <row r="3285" ht="15.75" customHeight="1">
      <c r="A3285" s="13">
        <v>42159.239583333336</v>
      </c>
      <c r="B3285" s="73">
        <f t="shared" si="1"/>
        <v>42159</v>
      </c>
      <c r="C3285" s="74">
        <f>IF(NewCustomer="Yes", IF(COUNTIF($I$2:$I$11,B3285)&gt;0,0,WEEKDAY(B3285,2)),IF(COUNTIF($I$2:$I$21,B3285)&gt;0,0,WEEKDAY(B3285,2)))</f>
        <v>4</v>
      </c>
      <c r="D3285" s="74">
        <f t="shared" si="2"/>
        <v>5</v>
      </c>
      <c r="E3285" s="12">
        <f>IFERROR(VLOOKUP(A3285,'IDAR Meter Data'!$A:$B,2,1),"")</f>
        <v>157</v>
      </c>
      <c r="F3285" s="75">
        <f>IF(CECCZ="CZ03",'Outside Temp'!B3285,IF(CECCZ="CZ04",'Outside Temp'!B3286,IF(CECCZ="CZ12",'Outside Temp'!B3287, IF(CECCZ="CZ13",'Outside Temp'!B3288))))</f>
        <v>54</v>
      </c>
      <c r="G3285" s="12">
        <f t="shared" si="3"/>
        <v>1</v>
      </c>
    </row>
    <row r="3286" ht="15.75" customHeight="1">
      <c r="A3286" s="13">
        <v>42159.25</v>
      </c>
      <c r="B3286" s="73">
        <f t="shared" si="1"/>
        <v>42159</v>
      </c>
      <c r="C3286" s="74">
        <f>IF(NewCustomer="Yes", IF(COUNTIF($I$2:$I$11,B3286)&gt;0,0,WEEKDAY(B3286,2)),IF(COUNTIF($I$2:$I$21,B3286)&gt;0,0,WEEKDAY(B3286,2)))</f>
        <v>4</v>
      </c>
      <c r="D3286" s="74">
        <f t="shared" si="2"/>
        <v>6</v>
      </c>
      <c r="E3286" s="12">
        <f>IFERROR(VLOOKUP(A3286,'IDAR Meter Data'!$A:$B,2,1),"")</f>
        <v>151</v>
      </c>
      <c r="F3286" s="75">
        <f>IF(CECCZ="CZ03",'Outside Temp'!B3286,IF(CECCZ="CZ04",'Outside Temp'!B3287,IF(CECCZ="CZ12",'Outside Temp'!B3288, IF(CECCZ="CZ13",'Outside Temp'!B3289))))</f>
        <v>54.13333333</v>
      </c>
      <c r="G3286" s="12">
        <f t="shared" si="3"/>
        <v>1</v>
      </c>
    </row>
    <row r="3287" ht="15.75" customHeight="1">
      <c r="A3287" s="13">
        <v>42159.260416666664</v>
      </c>
      <c r="B3287" s="73">
        <f t="shared" si="1"/>
        <v>42159</v>
      </c>
      <c r="C3287" s="74">
        <f>IF(NewCustomer="Yes", IF(COUNTIF($I$2:$I$11,B3287)&gt;0,0,WEEKDAY(B3287,2)),IF(COUNTIF($I$2:$I$21,B3287)&gt;0,0,WEEKDAY(B3287,2)))</f>
        <v>4</v>
      </c>
      <c r="D3287" s="74">
        <f t="shared" si="2"/>
        <v>6</v>
      </c>
      <c r="E3287" s="12">
        <f>IFERROR(VLOOKUP(A3287,'IDAR Meter Data'!$A:$B,2,1),"")</f>
        <v>150</v>
      </c>
      <c r="F3287" s="75">
        <f>IF(CECCZ="CZ03",'Outside Temp'!B3287,IF(CECCZ="CZ04",'Outside Temp'!B3288,IF(CECCZ="CZ12",'Outside Temp'!B3289, IF(CECCZ="CZ13",'Outside Temp'!B3290))))</f>
        <v>54.63333333</v>
      </c>
      <c r="G3287" s="12">
        <f t="shared" si="3"/>
        <v>1</v>
      </c>
    </row>
    <row r="3288" ht="15.75" customHeight="1">
      <c r="A3288" s="13">
        <v>42159.270833333336</v>
      </c>
      <c r="B3288" s="73">
        <f t="shared" si="1"/>
        <v>42159</v>
      </c>
      <c r="C3288" s="74">
        <f>IF(NewCustomer="Yes", IF(COUNTIF($I$2:$I$11,B3288)&gt;0,0,WEEKDAY(B3288,2)),IF(COUNTIF($I$2:$I$21,B3288)&gt;0,0,WEEKDAY(B3288,2)))</f>
        <v>4</v>
      </c>
      <c r="D3288" s="74">
        <f t="shared" si="2"/>
        <v>6</v>
      </c>
      <c r="E3288" s="12">
        <f>IFERROR(VLOOKUP(A3288,'IDAR Meter Data'!$A:$B,2,1),"")</f>
        <v>144</v>
      </c>
      <c r="F3288" s="75">
        <f>IF(CECCZ="CZ03",'Outside Temp'!B3288,IF(CECCZ="CZ04",'Outside Temp'!B3289,IF(CECCZ="CZ12",'Outside Temp'!B3290, IF(CECCZ="CZ13",'Outside Temp'!B3291))))</f>
        <v>55.13333333</v>
      </c>
      <c r="G3288" s="12">
        <f t="shared" si="3"/>
        <v>1</v>
      </c>
    </row>
    <row r="3289" ht="15.75" customHeight="1">
      <c r="A3289" s="13">
        <v>42159.28125</v>
      </c>
      <c r="B3289" s="73">
        <f t="shared" si="1"/>
        <v>42159</v>
      </c>
      <c r="C3289" s="74">
        <f>IF(NewCustomer="Yes", IF(COUNTIF($I$2:$I$11,B3289)&gt;0,0,WEEKDAY(B3289,2)),IF(COUNTIF($I$2:$I$21,B3289)&gt;0,0,WEEKDAY(B3289,2)))</f>
        <v>4</v>
      </c>
      <c r="D3289" s="74">
        <f t="shared" si="2"/>
        <v>6</v>
      </c>
      <c r="E3289" s="12">
        <f>IFERROR(VLOOKUP(A3289,'IDAR Meter Data'!$A:$B,2,1),"")</f>
        <v>144</v>
      </c>
      <c r="F3289" s="75">
        <f>IF(CECCZ="CZ03",'Outside Temp'!B3289,IF(CECCZ="CZ04",'Outside Temp'!B3290,IF(CECCZ="CZ12",'Outside Temp'!B3291, IF(CECCZ="CZ13",'Outside Temp'!B3292))))</f>
        <v>55.63333333</v>
      </c>
      <c r="G3289" s="12">
        <f t="shared" si="3"/>
        <v>1</v>
      </c>
    </row>
    <row r="3290" ht="15.75" customHeight="1">
      <c r="A3290" s="13">
        <v>42159.291666666664</v>
      </c>
      <c r="B3290" s="73">
        <f t="shared" si="1"/>
        <v>42159</v>
      </c>
      <c r="C3290" s="74">
        <f>IF(NewCustomer="Yes", IF(COUNTIF($I$2:$I$11,B3290)&gt;0,0,WEEKDAY(B3290,2)),IF(COUNTIF($I$2:$I$21,B3290)&gt;0,0,WEEKDAY(B3290,2)))</f>
        <v>4</v>
      </c>
      <c r="D3290" s="74">
        <f t="shared" si="2"/>
        <v>7</v>
      </c>
      <c r="E3290" s="12">
        <f>IFERROR(VLOOKUP(A3290,'IDAR Meter Data'!$A:$B,2,1),"")</f>
        <v>148</v>
      </c>
      <c r="F3290" s="75">
        <f>IF(CECCZ="CZ03",'Outside Temp'!B3290,IF(CECCZ="CZ04",'Outside Temp'!B3291,IF(CECCZ="CZ12",'Outside Temp'!B3292, IF(CECCZ="CZ13",'Outside Temp'!B3293))))</f>
        <v>56.1</v>
      </c>
      <c r="G3290" s="12">
        <f t="shared" si="3"/>
        <v>1</v>
      </c>
    </row>
    <row r="3291" ht="15.75" customHeight="1">
      <c r="A3291" s="13">
        <v>42159.302083333336</v>
      </c>
      <c r="B3291" s="73">
        <f t="shared" si="1"/>
        <v>42159</v>
      </c>
      <c r="C3291" s="74">
        <f>IF(NewCustomer="Yes", IF(COUNTIF($I$2:$I$11,B3291)&gt;0,0,WEEKDAY(B3291,2)),IF(COUNTIF($I$2:$I$21,B3291)&gt;0,0,WEEKDAY(B3291,2)))</f>
        <v>4</v>
      </c>
      <c r="D3291" s="74">
        <f t="shared" si="2"/>
        <v>7</v>
      </c>
      <c r="E3291" s="12">
        <f>IFERROR(VLOOKUP(A3291,'IDAR Meter Data'!$A:$B,2,1),"")</f>
        <v>151</v>
      </c>
      <c r="F3291" s="75">
        <f>IF(CECCZ="CZ03",'Outside Temp'!B3291,IF(CECCZ="CZ04",'Outside Temp'!B3292,IF(CECCZ="CZ12",'Outside Temp'!B3293, IF(CECCZ="CZ13",'Outside Temp'!B3294))))</f>
        <v>56.475</v>
      </c>
      <c r="G3291" s="12">
        <f t="shared" si="3"/>
        <v>1</v>
      </c>
    </row>
    <row r="3292" ht="15.75" customHeight="1">
      <c r="A3292" s="13">
        <v>42159.3125</v>
      </c>
      <c r="B3292" s="73">
        <f t="shared" si="1"/>
        <v>42159</v>
      </c>
      <c r="C3292" s="74">
        <f>IF(NewCustomer="Yes", IF(COUNTIF($I$2:$I$11,B3292)&gt;0,0,WEEKDAY(B3292,2)),IF(COUNTIF($I$2:$I$21,B3292)&gt;0,0,WEEKDAY(B3292,2)))</f>
        <v>4</v>
      </c>
      <c r="D3292" s="74">
        <f t="shared" si="2"/>
        <v>7</v>
      </c>
      <c r="E3292" s="12">
        <f>IFERROR(VLOOKUP(A3292,'IDAR Meter Data'!$A:$B,2,1),"")</f>
        <v>160</v>
      </c>
      <c r="F3292" s="75">
        <f>IF(CECCZ="CZ03",'Outside Temp'!B3292,IF(CECCZ="CZ04",'Outside Temp'!B3293,IF(CECCZ="CZ12",'Outside Temp'!B3294, IF(CECCZ="CZ13",'Outside Temp'!B3295))))</f>
        <v>56.85</v>
      </c>
      <c r="G3292" s="12">
        <f t="shared" si="3"/>
        <v>1</v>
      </c>
    </row>
    <row r="3293" ht="15.75" customHeight="1">
      <c r="A3293" s="13">
        <v>42159.322916666664</v>
      </c>
      <c r="B3293" s="73">
        <f t="shared" si="1"/>
        <v>42159</v>
      </c>
      <c r="C3293" s="74">
        <f>IF(NewCustomer="Yes", IF(COUNTIF($I$2:$I$11,B3293)&gt;0,0,WEEKDAY(B3293,2)),IF(COUNTIF($I$2:$I$21,B3293)&gt;0,0,WEEKDAY(B3293,2)))</f>
        <v>4</v>
      </c>
      <c r="D3293" s="74">
        <f t="shared" si="2"/>
        <v>7</v>
      </c>
      <c r="E3293" s="12">
        <f>IFERROR(VLOOKUP(A3293,'IDAR Meter Data'!$A:$B,2,1),"")</f>
        <v>151</v>
      </c>
      <c r="F3293" s="75">
        <f>IF(CECCZ="CZ03",'Outside Temp'!B3293,IF(CECCZ="CZ04",'Outside Temp'!B3294,IF(CECCZ="CZ12",'Outside Temp'!B3295, IF(CECCZ="CZ13",'Outside Temp'!B3296))))</f>
        <v>57.45</v>
      </c>
      <c r="G3293" s="12">
        <f t="shared" si="3"/>
        <v>1</v>
      </c>
    </row>
    <row r="3294" ht="15.75" customHeight="1">
      <c r="A3294" s="13">
        <v>42159.333333333336</v>
      </c>
      <c r="B3294" s="73">
        <f t="shared" si="1"/>
        <v>42159</v>
      </c>
      <c r="C3294" s="74">
        <f>IF(NewCustomer="Yes", IF(COUNTIF($I$2:$I$11,B3294)&gt;0,0,WEEKDAY(B3294,2)),IF(COUNTIF($I$2:$I$21,B3294)&gt;0,0,WEEKDAY(B3294,2)))</f>
        <v>4</v>
      </c>
      <c r="D3294" s="74">
        <f t="shared" si="2"/>
        <v>8</v>
      </c>
      <c r="E3294" s="12">
        <f>IFERROR(VLOOKUP(A3294,'IDAR Meter Data'!$A:$B,2,1),"")</f>
        <v>170</v>
      </c>
      <c r="F3294" s="75">
        <f>IF(CECCZ="CZ03",'Outside Temp'!B3294,IF(CECCZ="CZ04",'Outside Temp'!B3295,IF(CECCZ="CZ12",'Outside Temp'!B3296, IF(CECCZ="CZ13",'Outside Temp'!B3297))))</f>
        <v>58.2</v>
      </c>
      <c r="G3294" s="12">
        <f t="shared" si="3"/>
        <v>1</v>
      </c>
    </row>
    <row r="3295" ht="15.75" customHeight="1">
      <c r="A3295" s="13">
        <v>42159.34375</v>
      </c>
      <c r="B3295" s="73">
        <f t="shared" si="1"/>
        <v>42159</v>
      </c>
      <c r="C3295" s="74">
        <f>IF(NewCustomer="Yes", IF(COUNTIF($I$2:$I$11,B3295)&gt;0,0,WEEKDAY(B3295,2)),IF(COUNTIF($I$2:$I$21,B3295)&gt;0,0,WEEKDAY(B3295,2)))</f>
        <v>4</v>
      </c>
      <c r="D3295" s="74">
        <f t="shared" si="2"/>
        <v>8</v>
      </c>
      <c r="E3295" s="12">
        <f>IFERROR(VLOOKUP(A3295,'IDAR Meter Data'!$A:$B,2,1),"")</f>
        <v>179</v>
      </c>
      <c r="F3295" s="75">
        <f>IF(CECCZ="CZ03",'Outside Temp'!B3295,IF(CECCZ="CZ04",'Outside Temp'!B3296,IF(CECCZ="CZ12",'Outside Temp'!B3297, IF(CECCZ="CZ13",'Outside Temp'!B3298))))</f>
        <v>58.95</v>
      </c>
      <c r="G3295" s="12">
        <f t="shared" si="3"/>
        <v>1</v>
      </c>
    </row>
    <row r="3296" ht="15.75" customHeight="1">
      <c r="A3296" s="13">
        <v>42159.354166666664</v>
      </c>
      <c r="B3296" s="73">
        <f t="shared" si="1"/>
        <v>42159</v>
      </c>
      <c r="C3296" s="74">
        <f>IF(NewCustomer="Yes", IF(COUNTIF($I$2:$I$11,B3296)&gt;0,0,WEEKDAY(B3296,2)),IF(COUNTIF($I$2:$I$21,B3296)&gt;0,0,WEEKDAY(B3296,2)))</f>
        <v>4</v>
      </c>
      <c r="D3296" s="74">
        <f t="shared" si="2"/>
        <v>8</v>
      </c>
      <c r="E3296" s="12">
        <f>IFERROR(VLOOKUP(A3296,'IDAR Meter Data'!$A:$B,2,1),"")</f>
        <v>173</v>
      </c>
      <c r="F3296" s="75">
        <f>IF(CECCZ="CZ03",'Outside Temp'!B3296,IF(CECCZ="CZ04",'Outside Temp'!B3297,IF(CECCZ="CZ12",'Outside Temp'!B3298, IF(CECCZ="CZ13",'Outside Temp'!B3299))))</f>
        <v>59.7</v>
      </c>
      <c r="G3296" s="12">
        <f t="shared" si="3"/>
        <v>1</v>
      </c>
    </row>
    <row r="3297" ht="15.75" customHeight="1">
      <c r="A3297" s="13">
        <v>42159.364583333336</v>
      </c>
      <c r="B3297" s="73">
        <f t="shared" si="1"/>
        <v>42159</v>
      </c>
      <c r="C3297" s="74">
        <f>IF(NewCustomer="Yes", IF(COUNTIF($I$2:$I$11,B3297)&gt;0,0,WEEKDAY(B3297,2)),IF(COUNTIF($I$2:$I$21,B3297)&gt;0,0,WEEKDAY(B3297,2)))</f>
        <v>4</v>
      </c>
      <c r="D3297" s="74">
        <f t="shared" si="2"/>
        <v>8</v>
      </c>
      <c r="E3297" s="12">
        <f>IFERROR(VLOOKUP(A3297,'IDAR Meter Data'!$A:$B,2,1),"")</f>
        <v>195</v>
      </c>
      <c r="F3297" s="75">
        <f>IF(CECCZ="CZ03",'Outside Temp'!B3297,IF(CECCZ="CZ04",'Outside Temp'!B3298,IF(CECCZ="CZ12",'Outside Temp'!B3299, IF(CECCZ="CZ13",'Outside Temp'!B3300))))</f>
        <v>60.45</v>
      </c>
      <c r="G3297" s="12">
        <f t="shared" si="3"/>
        <v>1</v>
      </c>
    </row>
    <row r="3298" ht="15.75" customHeight="1">
      <c r="A3298" s="13">
        <v>42159.375</v>
      </c>
      <c r="B3298" s="73">
        <f t="shared" si="1"/>
        <v>42159</v>
      </c>
      <c r="C3298" s="74">
        <f>IF(NewCustomer="Yes", IF(COUNTIF($I$2:$I$11,B3298)&gt;0,0,WEEKDAY(B3298,2)),IF(COUNTIF($I$2:$I$21,B3298)&gt;0,0,WEEKDAY(B3298,2)))</f>
        <v>4</v>
      </c>
      <c r="D3298" s="74">
        <f t="shared" si="2"/>
        <v>9</v>
      </c>
      <c r="E3298" s="12">
        <f>IFERROR(VLOOKUP(A3298,'IDAR Meter Data'!$A:$B,2,1),"")</f>
        <v>184</v>
      </c>
      <c r="F3298" s="75">
        <f>IF(CECCZ="CZ03",'Outside Temp'!B3298,IF(CECCZ="CZ04",'Outside Temp'!B3299,IF(CECCZ="CZ12",'Outside Temp'!B3300, IF(CECCZ="CZ13",'Outside Temp'!B3301))))</f>
        <v>61.13333333</v>
      </c>
      <c r="G3298" s="12">
        <f t="shared" si="3"/>
        <v>1</v>
      </c>
    </row>
    <row r="3299" ht="15.75" customHeight="1">
      <c r="A3299" s="13">
        <v>42159.385416666664</v>
      </c>
      <c r="B3299" s="73">
        <f t="shared" si="1"/>
        <v>42159</v>
      </c>
      <c r="C3299" s="74">
        <f>IF(NewCustomer="Yes", IF(COUNTIF($I$2:$I$11,B3299)&gt;0,0,WEEKDAY(B3299,2)),IF(COUNTIF($I$2:$I$21,B3299)&gt;0,0,WEEKDAY(B3299,2)))</f>
        <v>4</v>
      </c>
      <c r="D3299" s="74">
        <f t="shared" si="2"/>
        <v>9</v>
      </c>
      <c r="E3299" s="12">
        <f>IFERROR(VLOOKUP(A3299,'IDAR Meter Data'!$A:$B,2,1),"")</f>
        <v>183</v>
      </c>
      <c r="F3299" s="75">
        <f>IF(CECCZ="CZ03",'Outside Temp'!B3299,IF(CECCZ="CZ04",'Outside Temp'!B3300,IF(CECCZ="CZ12",'Outside Temp'!B3301, IF(CECCZ="CZ13",'Outside Temp'!B3302))))</f>
        <v>61.63333333</v>
      </c>
      <c r="G3299" s="12">
        <f t="shared" si="3"/>
        <v>1</v>
      </c>
    </row>
    <row r="3300" ht="15.75" customHeight="1">
      <c r="A3300" s="13">
        <v>42159.395833333336</v>
      </c>
      <c r="B3300" s="73">
        <f t="shared" si="1"/>
        <v>42159</v>
      </c>
      <c r="C3300" s="74">
        <f>IF(NewCustomer="Yes", IF(COUNTIF($I$2:$I$11,B3300)&gt;0,0,WEEKDAY(B3300,2)),IF(COUNTIF($I$2:$I$21,B3300)&gt;0,0,WEEKDAY(B3300,2)))</f>
        <v>4</v>
      </c>
      <c r="D3300" s="74">
        <f t="shared" si="2"/>
        <v>9</v>
      </c>
      <c r="E3300" s="12">
        <f>IFERROR(VLOOKUP(A3300,'IDAR Meter Data'!$A:$B,2,1),"")</f>
        <v>194</v>
      </c>
      <c r="F3300" s="75">
        <f>IF(CECCZ="CZ03",'Outside Temp'!B3300,IF(CECCZ="CZ04",'Outside Temp'!B3301,IF(CECCZ="CZ12",'Outside Temp'!B3302, IF(CECCZ="CZ13",'Outside Temp'!B3303))))</f>
        <v>62.13333333</v>
      </c>
      <c r="G3300" s="12">
        <f t="shared" si="3"/>
        <v>1</v>
      </c>
    </row>
    <row r="3301" ht="15.75" customHeight="1">
      <c r="A3301" s="13">
        <v>42159.40625</v>
      </c>
      <c r="B3301" s="73">
        <f t="shared" si="1"/>
        <v>42159</v>
      </c>
      <c r="C3301" s="74">
        <f>IF(NewCustomer="Yes", IF(COUNTIF($I$2:$I$11,B3301)&gt;0,0,WEEKDAY(B3301,2)),IF(COUNTIF($I$2:$I$21,B3301)&gt;0,0,WEEKDAY(B3301,2)))</f>
        <v>4</v>
      </c>
      <c r="D3301" s="74">
        <f t="shared" si="2"/>
        <v>9</v>
      </c>
      <c r="E3301" s="12">
        <f>IFERROR(VLOOKUP(A3301,'IDAR Meter Data'!$A:$B,2,1),"")</f>
        <v>199</v>
      </c>
      <c r="F3301" s="75">
        <f>IF(CECCZ="CZ03",'Outside Temp'!B3301,IF(CECCZ="CZ04",'Outside Temp'!B3302,IF(CECCZ="CZ12",'Outside Temp'!B3303, IF(CECCZ="CZ13",'Outside Temp'!B3304))))</f>
        <v>62.63333333</v>
      </c>
      <c r="G3301" s="12">
        <f t="shared" si="3"/>
        <v>1</v>
      </c>
    </row>
    <row r="3302" ht="15.75" customHeight="1">
      <c r="A3302" s="13">
        <v>42159.416666666664</v>
      </c>
      <c r="B3302" s="73">
        <f t="shared" si="1"/>
        <v>42159</v>
      </c>
      <c r="C3302" s="74">
        <f>IF(NewCustomer="Yes", IF(COUNTIF($I$2:$I$11,B3302)&gt;0,0,WEEKDAY(B3302,2)),IF(COUNTIF($I$2:$I$21,B3302)&gt;0,0,WEEKDAY(B3302,2)))</f>
        <v>4</v>
      </c>
      <c r="D3302" s="74">
        <f t="shared" si="2"/>
        <v>10</v>
      </c>
      <c r="E3302" s="12">
        <f>IFERROR(VLOOKUP(A3302,'IDAR Meter Data'!$A:$B,2,1),"")</f>
        <v>211</v>
      </c>
      <c r="F3302" s="75">
        <f>IF(CECCZ="CZ03",'Outside Temp'!B3302,IF(CECCZ="CZ04",'Outside Temp'!B3303,IF(CECCZ="CZ12",'Outside Temp'!B3304, IF(CECCZ="CZ13",'Outside Temp'!B3305))))</f>
        <v>63.2</v>
      </c>
      <c r="G3302" s="12">
        <f t="shared" si="3"/>
        <v>1</v>
      </c>
    </row>
    <row r="3303" ht="15.75" customHeight="1">
      <c r="A3303" s="13">
        <v>42159.427083333336</v>
      </c>
      <c r="B3303" s="73">
        <f t="shared" si="1"/>
        <v>42159</v>
      </c>
      <c r="C3303" s="74">
        <f>IF(NewCustomer="Yes", IF(COUNTIF($I$2:$I$11,B3303)&gt;0,0,WEEKDAY(B3303,2)),IF(COUNTIF($I$2:$I$21,B3303)&gt;0,0,WEEKDAY(B3303,2)))</f>
        <v>4</v>
      </c>
      <c r="D3303" s="74">
        <f t="shared" si="2"/>
        <v>10</v>
      </c>
      <c r="E3303" s="12">
        <f>IFERROR(VLOOKUP(A3303,'IDAR Meter Data'!$A:$B,2,1),"")</f>
        <v>189</v>
      </c>
      <c r="F3303" s="75">
        <f>IF(CECCZ="CZ03",'Outside Temp'!B3303,IF(CECCZ="CZ04",'Outside Temp'!B3304,IF(CECCZ="CZ12",'Outside Temp'!B3305, IF(CECCZ="CZ13",'Outside Temp'!B3306))))</f>
        <v>63.95</v>
      </c>
      <c r="G3303" s="12">
        <f t="shared" si="3"/>
        <v>1</v>
      </c>
    </row>
    <row r="3304" ht="15.75" customHeight="1">
      <c r="A3304" s="13">
        <v>42159.4375</v>
      </c>
      <c r="B3304" s="73">
        <f t="shared" si="1"/>
        <v>42159</v>
      </c>
      <c r="C3304" s="74">
        <f>IF(NewCustomer="Yes", IF(COUNTIF($I$2:$I$11,B3304)&gt;0,0,WEEKDAY(B3304,2)),IF(COUNTIF($I$2:$I$21,B3304)&gt;0,0,WEEKDAY(B3304,2)))</f>
        <v>4</v>
      </c>
      <c r="D3304" s="74">
        <f t="shared" si="2"/>
        <v>10</v>
      </c>
      <c r="E3304" s="12">
        <f>IFERROR(VLOOKUP(A3304,'IDAR Meter Data'!$A:$B,2,1),"")</f>
        <v>220</v>
      </c>
      <c r="F3304" s="75">
        <f>IF(CECCZ="CZ03",'Outside Temp'!B3304,IF(CECCZ="CZ04",'Outside Temp'!B3305,IF(CECCZ="CZ12",'Outside Temp'!B3306, IF(CECCZ="CZ13",'Outside Temp'!B3307))))</f>
        <v>64.7</v>
      </c>
      <c r="G3304" s="12">
        <f t="shared" si="3"/>
        <v>1</v>
      </c>
    </row>
    <row r="3305" ht="15.75" customHeight="1">
      <c r="A3305" s="13">
        <v>42159.447916666664</v>
      </c>
      <c r="B3305" s="73">
        <f t="shared" si="1"/>
        <v>42159</v>
      </c>
      <c r="C3305" s="74">
        <f>IF(NewCustomer="Yes", IF(COUNTIF($I$2:$I$11,B3305)&gt;0,0,WEEKDAY(B3305,2)),IF(COUNTIF($I$2:$I$21,B3305)&gt;0,0,WEEKDAY(B3305,2)))</f>
        <v>4</v>
      </c>
      <c r="D3305" s="74">
        <f t="shared" si="2"/>
        <v>10</v>
      </c>
      <c r="E3305" s="12">
        <f>IFERROR(VLOOKUP(A3305,'IDAR Meter Data'!$A:$B,2,1),"")</f>
        <v>225</v>
      </c>
      <c r="F3305" s="75">
        <f>IF(CECCZ="CZ03",'Outside Temp'!B3305,IF(CECCZ="CZ04",'Outside Temp'!B3306,IF(CECCZ="CZ12",'Outside Temp'!B3307, IF(CECCZ="CZ13",'Outside Temp'!B3308))))</f>
        <v>65.45</v>
      </c>
      <c r="G3305" s="12">
        <f t="shared" si="3"/>
        <v>2</v>
      </c>
    </row>
    <row r="3306" ht="15.75" customHeight="1">
      <c r="A3306" s="13">
        <v>42159.458333333336</v>
      </c>
      <c r="B3306" s="73">
        <f t="shared" si="1"/>
        <v>42159</v>
      </c>
      <c r="C3306" s="74">
        <f>IF(NewCustomer="Yes", IF(COUNTIF($I$2:$I$11,B3306)&gt;0,0,WEEKDAY(B3306,2)),IF(COUNTIF($I$2:$I$21,B3306)&gt;0,0,WEEKDAY(B3306,2)))</f>
        <v>4</v>
      </c>
      <c r="D3306" s="74">
        <f t="shared" si="2"/>
        <v>11</v>
      </c>
      <c r="E3306" s="12">
        <f>IFERROR(VLOOKUP(A3306,'IDAR Meter Data'!$A:$B,2,1),"")</f>
        <v>218</v>
      </c>
      <c r="F3306" s="75">
        <f>IF(CECCZ="CZ03",'Outside Temp'!B3306,IF(CECCZ="CZ04",'Outside Temp'!B3307,IF(CECCZ="CZ12",'Outside Temp'!B3308, IF(CECCZ="CZ13",'Outside Temp'!B3309))))</f>
        <v>66.13333333</v>
      </c>
      <c r="G3306" s="12">
        <f t="shared" si="3"/>
        <v>2</v>
      </c>
    </row>
    <row r="3307" ht="15.75" customHeight="1">
      <c r="A3307" s="13">
        <v>42159.46875</v>
      </c>
      <c r="B3307" s="73">
        <f t="shared" si="1"/>
        <v>42159</v>
      </c>
      <c r="C3307" s="74">
        <f>IF(NewCustomer="Yes", IF(COUNTIF($I$2:$I$11,B3307)&gt;0,0,WEEKDAY(B3307,2)),IF(COUNTIF($I$2:$I$21,B3307)&gt;0,0,WEEKDAY(B3307,2)))</f>
        <v>4</v>
      </c>
      <c r="D3307" s="74">
        <f t="shared" si="2"/>
        <v>11</v>
      </c>
      <c r="E3307" s="12">
        <f>IFERROR(VLOOKUP(A3307,'IDAR Meter Data'!$A:$B,2,1),"")</f>
        <v>241</v>
      </c>
      <c r="F3307" s="75">
        <f>IF(CECCZ="CZ03",'Outside Temp'!B3307,IF(CECCZ="CZ04",'Outside Temp'!B3308,IF(CECCZ="CZ12",'Outside Temp'!B3309, IF(CECCZ="CZ13",'Outside Temp'!B3310))))</f>
        <v>66.63333333</v>
      </c>
      <c r="G3307" s="12">
        <f t="shared" si="3"/>
        <v>2</v>
      </c>
    </row>
    <row r="3308" ht="15.75" customHeight="1">
      <c r="A3308" s="13">
        <v>42159.479166666664</v>
      </c>
      <c r="B3308" s="73">
        <f t="shared" si="1"/>
        <v>42159</v>
      </c>
      <c r="C3308" s="74">
        <f>IF(NewCustomer="Yes", IF(COUNTIF($I$2:$I$11,B3308)&gt;0,0,WEEKDAY(B3308,2)),IF(COUNTIF($I$2:$I$21,B3308)&gt;0,0,WEEKDAY(B3308,2)))</f>
        <v>4</v>
      </c>
      <c r="D3308" s="74">
        <f t="shared" si="2"/>
        <v>11</v>
      </c>
      <c r="E3308" s="12">
        <f>IFERROR(VLOOKUP(A3308,'IDAR Meter Data'!$A:$B,2,1),"")</f>
        <v>228</v>
      </c>
      <c r="F3308" s="75">
        <f>IF(CECCZ="CZ03",'Outside Temp'!B3308,IF(CECCZ="CZ04",'Outside Temp'!B3309,IF(CECCZ="CZ12",'Outside Temp'!B3310, IF(CECCZ="CZ13",'Outside Temp'!B3311))))</f>
        <v>67.13333333</v>
      </c>
      <c r="G3308" s="12">
        <f t="shared" si="3"/>
        <v>2</v>
      </c>
    </row>
    <row r="3309" ht="15.75" customHeight="1">
      <c r="A3309" s="13">
        <v>42159.489583333336</v>
      </c>
      <c r="B3309" s="73">
        <f t="shared" si="1"/>
        <v>42159</v>
      </c>
      <c r="C3309" s="74">
        <f>IF(NewCustomer="Yes", IF(COUNTIF($I$2:$I$11,B3309)&gt;0,0,WEEKDAY(B3309,2)),IF(COUNTIF($I$2:$I$21,B3309)&gt;0,0,WEEKDAY(B3309,2)))</f>
        <v>4</v>
      </c>
      <c r="D3309" s="74">
        <f t="shared" si="2"/>
        <v>11</v>
      </c>
      <c r="E3309" s="12">
        <f>IFERROR(VLOOKUP(A3309,'IDAR Meter Data'!$A:$B,2,1),"")</f>
        <v>228</v>
      </c>
      <c r="F3309" s="75">
        <f>IF(CECCZ="CZ03",'Outside Temp'!B3309,IF(CECCZ="CZ04",'Outside Temp'!B3310,IF(CECCZ="CZ12",'Outside Temp'!B3311, IF(CECCZ="CZ13",'Outside Temp'!B3312))))</f>
        <v>67.63333333</v>
      </c>
      <c r="G3309" s="12">
        <f t="shared" si="3"/>
        <v>2</v>
      </c>
    </row>
    <row r="3310" ht="15.75" customHeight="1">
      <c r="A3310" s="13">
        <v>42159.5</v>
      </c>
      <c r="B3310" s="73">
        <f t="shared" si="1"/>
        <v>42159</v>
      </c>
      <c r="C3310" s="74">
        <f>IF(NewCustomer="Yes", IF(COUNTIF($I$2:$I$11,B3310)&gt;0,0,WEEKDAY(B3310,2)),IF(COUNTIF($I$2:$I$21,B3310)&gt;0,0,WEEKDAY(B3310,2)))</f>
        <v>4</v>
      </c>
      <c r="D3310" s="74">
        <f t="shared" si="2"/>
        <v>12</v>
      </c>
      <c r="E3310" s="12">
        <f>IFERROR(VLOOKUP(A3310,'IDAR Meter Data'!$A:$B,2,1),"")</f>
        <v>229</v>
      </c>
      <c r="F3310" s="75">
        <f>IF(CECCZ="CZ03",'Outside Temp'!B3310,IF(CECCZ="CZ04",'Outside Temp'!B3311,IF(CECCZ="CZ12",'Outside Temp'!B3312, IF(CECCZ="CZ13",'Outside Temp'!B3313))))</f>
        <v>67.93333333</v>
      </c>
      <c r="G3310" s="12">
        <f t="shared" si="3"/>
        <v>2</v>
      </c>
    </row>
    <row r="3311" ht="15.75" customHeight="1">
      <c r="A3311" s="13">
        <v>42159.510416666664</v>
      </c>
      <c r="B3311" s="73">
        <f t="shared" si="1"/>
        <v>42159</v>
      </c>
      <c r="C3311" s="74">
        <f>IF(NewCustomer="Yes", IF(COUNTIF($I$2:$I$11,B3311)&gt;0,0,WEEKDAY(B3311,2)),IF(COUNTIF($I$2:$I$21,B3311)&gt;0,0,WEEKDAY(B3311,2)))</f>
        <v>4</v>
      </c>
      <c r="D3311" s="74">
        <f t="shared" si="2"/>
        <v>12</v>
      </c>
      <c r="E3311" s="12">
        <f>IFERROR(VLOOKUP(A3311,'IDAR Meter Data'!$A:$B,2,1),"")</f>
        <v>229</v>
      </c>
      <c r="F3311" s="75">
        <f>IF(CECCZ="CZ03",'Outside Temp'!B3311,IF(CECCZ="CZ04",'Outside Temp'!B3312,IF(CECCZ="CZ12",'Outside Temp'!B3313, IF(CECCZ="CZ13",'Outside Temp'!B3314))))</f>
        <v>67.68333333</v>
      </c>
      <c r="G3311" s="12">
        <f t="shared" si="3"/>
        <v>2</v>
      </c>
    </row>
    <row r="3312" ht="15.75" customHeight="1">
      <c r="A3312" s="13">
        <v>42159.520833333336</v>
      </c>
      <c r="B3312" s="73">
        <f t="shared" si="1"/>
        <v>42159</v>
      </c>
      <c r="C3312" s="74">
        <f>IF(NewCustomer="Yes", IF(COUNTIF($I$2:$I$11,B3312)&gt;0,0,WEEKDAY(B3312,2)),IF(COUNTIF($I$2:$I$21,B3312)&gt;0,0,WEEKDAY(B3312,2)))</f>
        <v>4</v>
      </c>
      <c r="D3312" s="74">
        <f t="shared" si="2"/>
        <v>12</v>
      </c>
      <c r="E3312" s="12">
        <f>IFERROR(VLOOKUP(A3312,'IDAR Meter Data'!$A:$B,2,1),"")</f>
        <v>249</v>
      </c>
      <c r="F3312" s="75">
        <f>IF(CECCZ="CZ03",'Outside Temp'!B3312,IF(CECCZ="CZ04",'Outside Temp'!B3313,IF(CECCZ="CZ12",'Outside Temp'!B3314, IF(CECCZ="CZ13",'Outside Temp'!B3315))))</f>
        <v>67.43333333</v>
      </c>
      <c r="G3312" s="12">
        <f t="shared" si="3"/>
        <v>2</v>
      </c>
    </row>
    <row r="3313" ht="15.75" customHeight="1">
      <c r="A3313" s="13">
        <v>42159.53125</v>
      </c>
      <c r="B3313" s="73">
        <f t="shared" si="1"/>
        <v>42159</v>
      </c>
      <c r="C3313" s="74">
        <f>IF(NewCustomer="Yes", IF(COUNTIF($I$2:$I$11,B3313)&gt;0,0,WEEKDAY(B3313,2)),IF(COUNTIF($I$2:$I$21,B3313)&gt;0,0,WEEKDAY(B3313,2)))</f>
        <v>4</v>
      </c>
      <c r="D3313" s="74">
        <f t="shared" si="2"/>
        <v>12</v>
      </c>
      <c r="E3313" s="12">
        <f>IFERROR(VLOOKUP(A3313,'IDAR Meter Data'!$A:$B,2,1),"")</f>
        <v>242</v>
      </c>
      <c r="F3313" s="75">
        <f>IF(CECCZ="CZ03",'Outside Temp'!B3313,IF(CECCZ="CZ04",'Outside Temp'!B3314,IF(CECCZ="CZ12",'Outside Temp'!B3315, IF(CECCZ="CZ13",'Outside Temp'!B3316))))</f>
        <v>67.18333333</v>
      </c>
      <c r="G3313" s="12">
        <f t="shared" si="3"/>
        <v>2</v>
      </c>
    </row>
    <row r="3314" ht="15.75" customHeight="1">
      <c r="A3314" s="13">
        <v>42159.541666666664</v>
      </c>
      <c r="B3314" s="73">
        <f t="shared" si="1"/>
        <v>42159</v>
      </c>
      <c r="C3314" s="74">
        <f>IF(NewCustomer="Yes", IF(COUNTIF($I$2:$I$11,B3314)&gt;0,0,WEEKDAY(B3314,2)),IF(COUNTIF($I$2:$I$21,B3314)&gt;0,0,WEEKDAY(B3314,2)))</f>
        <v>4</v>
      </c>
      <c r="D3314" s="74">
        <f t="shared" si="2"/>
        <v>13</v>
      </c>
      <c r="E3314" s="12">
        <f>IFERROR(VLOOKUP(A3314,'IDAR Meter Data'!$A:$B,2,1),"")</f>
        <v>238</v>
      </c>
      <c r="F3314" s="75">
        <f>IF(CECCZ="CZ03",'Outside Temp'!B3314,IF(CECCZ="CZ04",'Outside Temp'!B3315,IF(CECCZ="CZ12",'Outside Temp'!B3316, IF(CECCZ="CZ13",'Outside Temp'!B3317))))</f>
        <v>66.93333333</v>
      </c>
      <c r="G3314" s="12">
        <f t="shared" si="3"/>
        <v>2</v>
      </c>
    </row>
    <row r="3315" ht="15.75" customHeight="1">
      <c r="A3315" s="13">
        <v>42159.552083333336</v>
      </c>
      <c r="B3315" s="73">
        <f t="shared" si="1"/>
        <v>42159</v>
      </c>
      <c r="C3315" s="74">
        <f>IF(NewCustomer="Yes", IF(COUNTIF($I$2:$I$11,B3315)&gt;0,0,WEEKDAY(B3315,2)),IF(COUNTIF($I$2:$I$21,B3315)&gt;0,0,WEEKDAY(B3315,2)))</f>
        <v>4</v>
      </c>
      <c r="D3315" s="74">
        <f t="shared" si="2"/>
        <v>13</v>
      </c>
      <c r="E3315" s="12">
        <f>IFERROR(VLOOKUP(A3315,'IDAR Meter Data'!$A:$B,2,1),"")</f>
        <v>235</v>
      </c>
      <c r="F3315" s="75">
        <f>IF(CECCZ="CZ03",'Outside Temp'!B3315,IF(CECCZ="CZ04",'Outside Temp'!B3316,IF(CECCZ="CZ12",'Outside Temp'!B3317, IF(CECCZ="CZ13",'Outside Temp'!B3318))))</f>
        <v>66.68333333</v>
      </c>
      <c r="G3315" s="12">
        <f t="shared" si="3"/>
        <v>2</v>
      </c>
    </row>
    <row r="3316" ht="15.75" customHeight="1">
      <c r="A3316" s="13">
        <v>42159.5625</v>
      </c>
      <c r="B3316" s="73">
        <f t="shared" si="1"/>
        <v>42159</v>
      </c>
      <c r="C3316" s="74">
        <f>IF(NewCustomer="Yes", IF(COUNTIF($I$2:$I$11,B3316)&gt;0,0,WEEKDAY(B3316,2)),IF(COUNTIF($I$2:$I$21,B3316)&gt;0,0,WEEKDAY(B3316,2)))</f>
        <v>4</v>
      </c>
      <c r="D3316" s="74">
        <f t="shared" si="2"/>
        <v>13</v>
      </c>
      <c r="E3316" s="12">
        <f>IFERROR(VLOOKUP(A3316,'IDAR Meter Data'!$A:$B,2,1),"")</f>
        <v>238</v>
      </c>
      <c r="F3316" s="75">
        <f>IF(CECCZ="CZ03",'Outside Temp'!B3316,IF(CECCZ="CZ04",'Outside Temp'!B3317,IF(CECCZ="CZ12",'Outside Temp'!B3318, IF(CECCZ="CZ13",'Outside Temp'!B3319))))</f>
        <v>66.43333333</v>
      </c>
      <c r="G3316" s="12">
        <f t="shared" si="3"/>
        <v>2</v>
      </c>
    </row>
    <row r="3317" ht="15.75" customHeight="1">
      <c r="A3317" s="13">
        <v>42159.572916666664</v>
      </c>
      <c r="B3317" s="73">
        <f t="shared" si="1"/>
        <v>42159</v>
      </c>
      <c r="C3317" s="74">
        <f>IF(NewCustomer="Yes", IF(COUNTIF($I$2:$I$11,B3317)&gt;0,0,WEEKDAY(B3317,2)),IF(COUNTIF($I$2:$I$21,B3317)&gt;0,0,WEEKDAY(B3317,2)))</f>
        <v>4</v>
      </c>
      <c r="D3317" s="74">
        <f t="shared" si="2"/>
        <v>13</v>
      </c>
      <c r="E3317" s="12">
        <f>IFERROR(VLOOKUP(A3317,'IDAR Meter Data'!$A:$B,2,1),"")</f>
        <v>235</v>
      </c>
      <c r="F3317" s="75">
        <f>IF(CECCZ="CZ03",'Outside Temp'!B3317,IF(CECCZ="CZ04",'Outside Temp'!B3318,IF(CECCZ="CZ12",'Outside Temp'!B3319, IF(CECCZ="CZ13",'Outside Temp'!B3320))))</f>
        <v>66.18333333</v>
      </c>
      <c r="G3317" s="12">
        <f t="shared" si="3"/>
        <v>2</v>
      </c>
    </row>
    <row r="3318" ht="15.75" customHeight="1">
      <c r="A3318" s="13">
        <v>42159.583333333336</v>
      </c>
      <c r="B3318" s="73">
        <f t="shared" si="1"/>
        <v>42159</v>
      </c>
      <c r="C3318" s="74">
        <f>IF(NewCustomer="Yes", IF(COUNTIF($I$2:$I$11,B3318)&gt;0,0,WEEKDAY(B3318,2)),IF(COUNTIF($I$2:$I$21,B3318)&gt;0,0,WEEKDAY(B3318,2)))</f>
        <v>4</v>
      </c>
      <c r="D3318" s="74">
        <f t="shared" si="2"/>
        <v>14</v>
      </c>
      <c r="E3318" s="12">
        <f>IFERROR(VLOOKUP(A3318,'IDAR Meter Data'!$A:$B,2,1),"")</f>
        <v>240</v>
      </c>
      <c r="F3318" s="75">
        <f>IF(CECCZ="CZ03",'Outside Temp'!B3318,IF(CECCZ="CZ04",'Outside Temp'!B3319,IF(CECCZ="CZ12",'Outside Temp'!B3320, IF(CECCZ="CZ13",'Outside Temp'!B3321))))</f>
        <v>65.93333333</v>
      </c>
      <c r="G3318" s="12">
        <f t="shared" si="3"/>
        <v>2</v>
      </c>
    </row>
    <row r="3319" ht="15.75" customHeight="1">
      <c r="A3319" s="13">
        <v>42159.59375</v>
      </c>
      <c r="B3319" s="73">
        <f t="shared" si="1"/>
        <v>42159</v>
      </c>
      <c r="C3319" s="74">
        <f>IF(NewCustomer="Yes", IF(COUNTIF($I$2:$I$11,B3319)&gt;0,0,WEEKDAY(B3319,2)),IF(COUNTIF($I$2:$I$21,B3319)&gt;0,0,WEEKDAY(B3319,2)))</f>
        <v>4</v>
      </c>
      <c r="D3319" s="74">
        <f t="shared" si="2"/>
        <v>14</v>
      </c>
      <c r="E3319" s="12">
        <f>IFERROR(VLOOKUP(A3319,'IDAR Meter Data'!$A:$B,2,1),"")</f>
        <v>246</v>
      </c>
      <c r="F3319" s="75">
        <f>IF(CECCZ="CZ03",'Outside Temp'!B3319,IF(CECCZ="CZ04",'Outside Temp'!B3320,IF(CECCZ="CZ12",'Outside Temp'!B3321, IF(CECCZ="CZ13",'Outside Temp'!B3322))))</f>
        <v>65.68333333</v>
      </c>
      <c r="G3319" s="12">
        <f t="shared" si="3"/>
        <v>2</v>
      </c>
    </row>
    <row r="3320" ht="15.75" customHeight="1">
      <c r="A3320" s="13">
        <v>42159.604166666664</v>
      </c>
      <c r="B3320" s="73">
        <f t="shared" si="1"/>
        <v>42159</v>
      </c>
      <c r="C3320" s="74">
        <f>IF(NewCustomer="Yes", IF(COUNTIF($I$2:$I$11,B3320)&gt;0,0,WEEKDAY(B3320,2)),IF(COUNTIF($I$2:$I$21,B3320)&gt;0,0,WEEKDAY(B3320,2)))</f>
        <v>4</v>
      </c>
      <c r="D3320" s="74">
        <f t="shared" si="2"/>
        <v>14</v>
      </c>
      <c r="E3320" s="12">
        <f>IFERROR(VLOOKUP(A3320,'IDAR Meter Data'!$A:$B,2,1),"")</f>
        <v>243</v>
      </c>
      <c r="F3320" s="75">
        <f>IF(CECCZ="CZ03",'Outside Temp'!B3320,IF(CECCZ="CZ04",'Outside Temp'!B3321,IF(CECCZ="CZ12",'Outside Temp'!B3322, IF(CECCZ="CZ13",'Outside Temp'!B3323))))</f>
        <v>65.43333333</v>
      </c>
      <c r="G3320" s="12">
        <f t="shared" si="3"/>
        <v>2</v>
      </c>
    </row>
    <row r="3321" ht="15.75" customHeight="1">
      <c r="A3321" s="13">
        <v>42159.614583333336</v>
      </c>
      <c r="B3321" s="73">
        <f t="shared" si="1"/>
        <v>42159</v>
      </c>
      <c r="C3321" s="74">
        <f>IF(NewCustomer="Yes", IF(COUNTIF($I$2:$I$11,B3321)&gt;0,0,WEEKDAY(B3321,2)),IF(COUNTIF($I$2:$I$21,B3321)&gt;0,0,WEEKDAY(B3321,2)))</f>
        <v>4</v>
      </c>
      <c r="D3321" s="74">
        <f t="shared" si="2"/>
        <v>14</v>
      </c>
      <c r="E3321" s="12">
        <f>IFERROR(VLOOKUP(A3321,'IDAR Meter Data'!$A:$B,2,1),"")</f>
        <v>239</v>
      </c>
      <c r="F3321" s="75">
        <f>IF(CECCZ="CZ03",'Outside Temp'!B3321,IF(CECCZ="CZ04",'Outside Temp'!B3322,IF(CECCZ="CZ12",'Outside Temp'!B3323, IF(CECCZ="CZ13",'Outside Temp'!B3324))))</f>
        <v>65.18333333</v>
      </c>
      <c r="G3321" s="12">
        <f t="shared" si="3"/>
        <v>2</v>
      </c>
    </row>
    <row r="3322" ht="15.75" customHeight="1">
      <c r="A3322" s="13">
        <v>42159.625</v>
      </c>
      <c r="B3322" s="73">
        <f t="shared" si="1"/>
        <v>42159</v>
      </c>
      <c r="C3322" s="74">
        <f>IF(NewCustomer="Yes", IF(COUNTIF($I$2:$I$11,B3322)&gt;0,0,WEEKDAY(B3322,2)),IF(COUNTIF($I$2:$I$21,B3322)&gt;0,0,WEEKDAY(B3322,2)))</f>
        <v>4</v>
      </c>
      <c r="D3322" s="74">
        <f t="shared" si="2"/>
        <v>15</v>
      </c>
      <c r="E3322" s="12">
        <f>IFERROR(VLOOKUP(A3322,'IDAR Meter Data'!$A:$B,2,1),"")</f>
        <v>251</v>
      </c>
      <c r="F3322" s="75">
        <f>IF(CECCZ="CZ03",'Outside Temp'!B3322,IF(CECCZ="CZ04",'Outside Temp'!B3323,IF(CECCZ="CZ12",'Outside Temp'!B3324, IF(CECCZ="CZ13",'Outside Temp'!B3325))))</f>
        <v>65</v>
      </c>
      <c r="G3322" s="12">
        <f t="shared" si="3"/>
        <v>1</v>
      </c>
    </row>
    <row r="3323" ht="15.75" customHeight="1">
      <c r="A3323" s="13">
        <v>42159.635416666664</v>
      </c>
      <c r="B3323" s="73">
        <f t="shared" si="1"/>
        <v>42159</v>
      </c>
      <c r="C3323" s="74">
        <f>IF(NewCustomer="Yes", IF(COUNTIF($I$2:$I$11,B3323)&gt;0,0,WEEKDAY(B3323,2)),IF(COUNTIF($I$2:$I$21,B3323)&gt;0,0,WEEKDAY(B3323,2)))</f>
        <v>4</v>
      </c>
      <c r="D3323" s="74">
        <f t="shared" si="2"/>
        <v>15</v>
      </c>
      <c r="E3323" s="12">
        <f>IFERROR(VLOOKUP(A3323,'IDAR Meter Data'!$A:$B,2,1),"")</f>
        <v>251</v>
      </c>
      <c r="F3323" s="75">
        <f>IF(CECCZ="CZ03",'Outside Temp'!B3323,IF(CECCZ="CZ04",'Outside Temp'!B3324,IF(CECCZ="CZ12",'Outside Temp'!B3325, IF(CECCZ="CZ13",'Outside Temp'!B3326))))</f>
        <v>65</v>
      </c>
      <c r="G3323" s="12">
        <f t="shared" si="3"/>
        <v>1</v>
      </c>
    </row>
    <row r="3324" ht="15.75" customHeight="1">
      <c r="A3324" s="13">
        <v>42159.645833333336</v>
      </c>
      <c r="B3324" s="73">
        <f t="shared" si="1"/>
        <v>42159</v>
      </c>
      <c r="C3324" s="74">
        <f>IF(NewCustomer="Yes", IF(COUNTIF($I$2:$I$11,B3324)&gt;0,0,WEEKDAY(B3324,2)),IF(COUNTIF($I$2:$I$21,B3324)&gt;0,0,WEEKDAY(B3324,2)))</f>
        <v>4</v>
      </c>
      <c r="D3324" s="74">
        <f t="shared" si="2"/>
        <v>15</v>
      </c>
      <c r="E3324" s="12">
        <f>IFERROR(VLOOKUP(A3324,'IDAR Meter Data'!$A:$B,2,1),"")</f>
        <v>243</v>
      </c>
      <c r="F3324" s="75">
        <f>IF(CECCZ="CZ03",'Outside Temp'!B3324,IF(CECCZ="CZ04",'Outside Temp'!B3325,IF(CECCZ="CZ12",'Outside Temp'!B3326, IF(CECCZ="CZ13",'Outside Temp'!B3327))))</f>
        <v>65</v>
      </c>
      <c r="G3324" s="12">
        <f t="shared" si="3"/>
        <v>1</v>
      </c>
    </row>
    <row r="3325" ht="15.75" customHeight="1">
      <c r="A3325" s="13">
        <v>42159.65625</v>
      </c>
      <c r="B3325" s="73">
        <f t="shared" si="1"/>
        <v>42159</v>
      </c>
      <c r="C3325" s="74">
        <f>IF(NewCustomer="Yes", IF(COUNTIF($I$2:$I$11,B3325)&gt;0,0,WEEKDAY(B3325,2)),IF(COUNTIF($I$2:$I$21,B3325)&gt;0,0,WEEKDAY(B3325,2)))</f>
        <v>4</v>
      </c>
      <c r="D3325" s="74">
        <f t="shared" si="2"/>
        <v>15</v>
      </c>
      <c r="E3325" s="12">
        <f>IFERROR(VLOOKUP(A3325,'IDAR Meter Data'!$A:$B,2,1),"")</f>
        <v>259</v>
      </c>
      <c r="F3325" s="75">
        <f>IF(CECCZ="CZ03",'Outside Temp'!B3325,IF(CECCZ="CZ04",'Outside Temp'!B3326,IF(CECCZ="CZ12",'Outside Temp'!B3327, IF(CECCZ="CZ13",'Outside Temp'!B3328))))</f>
        <v>65</v>
      </c>
      <c r="G3325" s="12">
        <f t="shared" si="3"/>
        <v>1</v>
      </c>
    </row>
    <row r="3326" ht="15.75" customHeight="1">
      <c r="A3326" s="13">
        <v>42159.666666666664</v>
      </c>
      <c r="B3326" s="73">
        <f t="shared" si="1"/>
        <v>42159</v>
      </c>
      <c r="C3326" s="74">
        <f>IF(NewCustomer="Yes", IF(COUNTIF($I$2:$I$11,B3326)&gt;0,0,WEEKDAY(B3326,2)),IF(COUNTIF($I$2:$I$21,B3326)&gt;0,0,WEEKDAY(B3326,2)))</f>
        <v>4</v>
      </c>
      <c r="D3326" s="74">
        <f t="shared" si="2"/>
        <v>16</v>
      </c>
      <c r="E3326" s="12">
        <f>IFERROR(VLOOKUP(A3326,'IDAR Meter Data'!$A:$B,2,1),"")</f>
        <v>249</v>
      </c>
      <c r="F3326" s="75">
        <f>IF(CECCZ="CZ03",'Outside Temp'!B3326,IF(CECCZ="CZ04",'Outside Temp'!B3327,IF(CECCZ="CZ12",'Outside Temp'!B3328, IF(CECCZ="CZ13",'Outside Temp'!B3329))))</f>
        <v>64.86666667</v>
      </c>
      <c r="G3326" s="12">
        <f t="shared" si="3"/>
        <v>1</v>
      </c>
    </row>
    <row r="3327" ht="15.75" customHeight="1">
      <c r="A3327" s="13">
        <v>42159.677083333336</v>
      </c>
      <c r="B3327" s="73">
        <f t="shared" si="1"/>
        <v>42159</v>
      </c>
      <c r="C3327" s="74">
        <f>IF(NewCustomer="Yes", IF(COUNTIF($I$2:$I$11,B3327)&gt;0,0,WEEKDAY(B3327,2)),IF(COUNTIF($I$2:$I$21,B3327)&gt;0,0,WEEKDAY(B3327,2)))</f>
        <v>4</v>
      </c>
      <c r="D3327" s="74">
        <f t="shared" si="2"/>
        <v>16</v>
      </c>
      <c r="E3327" s="12">
        <f>IFERROR(VLOOKUP(A3327,'IDAR Meter Data'!$A:$B,2,1),"")</f>
        <v>251</v>
      </c>
      <c r="F3327" s="75">
        <f>IF(CECCZ="CZ03",'Outside Temp'!B3327,IF(CECCZ="CZ04",'Outside Temp'!B3328,IF(CECCZ="CZ12",'Outside Temp'!B3329, IF(CECCZ="CZ13",'Outside Temp'!B3330))))</f>
        <v>64.36666667</v>
      </c>
      <c r="G3327" s="12">
        <f t="shared" si="3"/>
        <v>1</v>
      </c>
    </row>
    <row r="3328" ht="15.75" customHeight="1">
      <c r="A3328" s="13">
        <v>42159.6875</v>
      </c>
      <c r="B3328" s="73">
        <f t="shared" si="1"/>
        <v>42159</v>
      </c>
      <c r="C3328" s="74">
        <f>IF(NewCustomer="Yes", IF(COUNTIF($I$2:$I$11,B3328)&gt;0,0,WEEKDAY(B3328,2)),IF(COUNTIF($I$2:$I$21,B3328)&gt;0,0,WEEKDAY(B3328,2)))</f>
        <v>4</v>
      </c>
      <c r="D3328" s="74">
        <f t="shared" si="2"/>
        <v>16</v>
      </c>
      <c r="E3328" s="12">
        <f>IFERROR(VLOOKUP(A3328,'IDAR Meter Data'!$A:$B,2,1),"")</f>
        <v>251</v>
      </c>
      <c r="F3328" s="75">
        <f>IF(CECCZ="CZ03",'Outside Temp'!B3328,IF(CECCZ="CZ04",'Outside Temp'!B3329,IF(CECCZ="CZ12",'Outside Temp'!B3330, IF(CECCZ="CZ13",'Outside Temp'!B3331))))</f>
        <v>63.86666667</v>
      </c>
      <c r="G3328" s="12">
        <f t="shared" si="3"/>
        <v>1</v>
      </c>
    </row>
    <row r="3329" ht="15.75" customHeight="1">
      <c r="A3329" s="13">
        <v>42159.697916666664</v>
      </c>
      <c r="B3329" s="73">
        <f t="shared" si="1"/>
        <v>42159</v>
      </c>
      <c r="C3329" s="74">
        <f>IF(NewCustomer="Yes", IF(COUNTIF($I$2:$I$11,B3329)&gt;0,0,WEEKDAY(B3329,2)),IF(COUNTIF($I$2:$I$21,B3329)&gt;0,0,WEEKDAY(B3329,2)))</f>
        <v>4</v>
      </c>
      <c r="D3329" s="74">
        <f t="shared" si="2"/>
        <v>16</v>
      </c>
      <c r="E3329" s="12">
        <f>IFERROR(VLOOKUP(A3329,'IDAR Meter Data'!$A:$B,2,1),"")</f>
        <v>252</v>
      </c>
      <c r="F3329" s="75">
        <f>IF(CECCZ="CZ03",'Outside Temp'!B3329,IF(CECCZ="CZ04",'Outside Temp'!B3330,IF(CECCZ="CZ12",'Outside Temp'!B3331, IF(CECCZ="CZ13",'Outside Temp'!B3332))))</f>
        <v>63.36666667</v>
      </c>
      <c r="G3329" s="12">
        <f t="shared" si="3"/>
        <v>1</v>
      </c>
    </row>
    <row r="3330" ht="15.75" customHeight="1">
      <c r="A3330" s="13">
        <v>42159.708333333336</v>
      </c>
      <c r="B3330" s="73">
        <f t="shared" si="1"/>
        <v>42159</v>
      </c>
      <c r="C3330" s="74">
        <f>IF(NewCustomer="Yes", IF(COUNTIF($I$2:$I$11,B3330)&gt;0,0,WEEKDAY(B3330,2)),IF(COUNTIF($I$2:$I$21,B3330)&gt;0,0,WEEKDAY(B3330,2)))</f>
        <v>4</v>
      </c>
      <c r="D3330" s="74">
        <f t="shared" si="2"/>
        <v>17</v>
      </c>
      <c r="E3330" s="12">
        <f>IFERROR(VLOOKUP(A3330,'IDAR Meter Data'!$A:$B,2,1),"")</f>
        <v>259</v>
      </c>
      <c r="F3330" s="75">
        <f>IF(CECCZ="CZ03",'Outside Temp'!B3330,IF(CECCZ="CZ04",'Outside Temp'!B3331,IF(CECCZ="CZ12",'Outside Temp'!B3332, IF(CECCZ="CZ13",'Outside Temp'!B3333))))</f>
        <v>62.86666667</v>
      </c>
      <c r="G3330" s="12">
        <f t="shared" si="3"/>
        <v>1</v>
      </c>
    </row>
    <row r="3331" ht="15.75" customHeight="1">
      <c r="A3331" s="13">
        <v>42159.71875</v>
      </c>
      <c r="B3331" s="73">
        <f t="shared" si="1"/>
        <v>42159</v>
      </c>
      <c r="C3331" s="74">
        <f>IF(NewCustomer="Yes", IF(COUNTIF($I$2:$I$11,B3331)&gt;0,0,WEEKDAY(B3331,2)),IF(COUNTIF($I$2:$I$21,B3331)&gt;0,0,WEEKDAY(B3331,2)))</f>
        <v>4</v>
      </c>
      <c r="D3331" s="74">
        <f t="shared" si="2"/>
        <v>17</v>
      </c>
      <c r="E3331" s="12">
        <f>IFERROR(VLOOKUP(A3331,'IDAR Meter Data'!$A:$B,2,1),"")</f>
        <v>248</v>
      </c>
      <c r="F3331" s="75">
        <f>IF(CECCZ="CZ03",'Outside Temp'!B3331,IF(CECCZ="CZ04",'Outside Temp'!B3332,IF(CECCZ="CZ12",'Outside Temp'!B3333, IF(CECCZ="CZ13",'Outside Temp'!B3334))))</f>
        <v>62.36666667</v>
      </c>
      <c r="G3331" s="12">
        <f t="shared" si="3"/>
        <v>1</v>
      </c>
    </row>
    <row r="3332" ht="15.75" customHeight="1">
      <c r="A3332" s="13">
        <v>42159.729166666664</v>
      </c>
      <c r="B3332" s="73">
        <f t="shared" si="1"/>
        <v>42159</v>
      </c>
      <c r="C3332" s="74">
        <f>IF(NewCustomer="Yes", IF(COUNTIF($I$2:$I$11,B3332)&gt;0,0,WEEKDAY(B3332,2)),IF(COUNTIF($I$2:$I$21,B3332)&gt;0,0,WEEKDAY(B3332,2)))</f>
        <v>4</v>
      </c>
      <c r="D3332" s="74">
        <f t="shared" si="2"/>
        <v>17</v>
      </c>
      <c r="E3332" s="12">
        <f>IFERROR(VLOOKUP(A3332,'IDAR Meter Data'!$A:$B,2,1),"")</f>
        <v>255</v>
      </c>
      <c r="F3332" s="75">
        <f>IF(CECCZ="CZ03",'Outside Temp'!B3332,IF(CECCZ="CZ04",'Outside Temp'!B3333,IF(CECCZ="CZ12",'Outside Temp'!B3334, IF(CECCZ="CZ13",'Outside Temp'!B3335))))</f>
        <v>61.86666667</v>
      </c>
      <c r="G3332" s="12">
        <f t="shared" si="3"/>
        <v>1</v>
      </c>
    </row>
    <row r="3333" ht="15.75" customHeight="1">
      <c r="A3333" s="13">
        <v>42159.739583333336</v>
      </c>
      <c r="B3333" s="73">
        <f t="shared" si="1"/>
        <v>42159</v>
      </c>
      <c r="C3333" s="74">
        <f>IF(NewCustomer="Yes", IF(COUNTIF($I$2:$I$11,B3333)&gt;0,0,WEEKDAY(B3333,2)),IF(COUNTIF($I$2:$I$21,B3333)&gt;0,0,WEEKDAY(B3333,2)))</f>
        <v>4</v>
      </c>
      <c r="D3333" s="74">
        <f t="shared" si="2"/>
        <v>17</v>
      </c>
      <c r="E3333" s="12">
        <f>IFERROR(VLOOKUP(A3333,'IDAR Meter Data'!$A:$B,2,1),"")</f>
        <v>253</v>
      </c>
      <c r="F3333" s="75">
        <f>IF(CECCZ="CZ03",'Outside Temp'!B3333,IF(CECCZ="CZ04",'Outside Temp'!B3334,IF(CECCZ="CZ12",'Outside Temp'!B3335, IF(CECCZ="CZ13",'Outside Temp'!B3336))))</f>
        <v>61.36666667</v>
      </c>
      <c r="G3333" s="12">
        <f t="shared" si="3"/>
        <v>1</v>
      </c>
    </row>
    <row r="3334" ht="15.75" customHeight="1">
      <c r="A3334" s="13">
        <v>42159.75</v>
      </c>
      <c r="B3334" s="73">
        <f t="shared" si="1"/>
        <v>42159</v>
      </c>
      <c r="C3334" s="74">
        <f>IF(NewCustomer="Yes", IF(COUNTIF($I$2:$I$11,B3334)&gt;0,0,WEEKDAY(B3334,2)),IF(COUNTIF($I$2:$I$21,B3334)&gt;0,0,WEEKDAY(B3334,2)))</f>
        <v>4</v>
      </c>
      <c r="D3334" s="74">
        <f t="shared" si="2"/>
        <v>18</v>
      </c>
      <c r="E3334" s="12">
        <f>IFERROR(VLOOKUP(A3334,'IDAR Meter Data'!$A:$B,2,1),"")</f>
        <v>245</v>
      </c>
      <c r="F3334" s="75">
        <f>IF(CECCZ="CZ03",'Outside Temp'!B3334,IF(CECCZ="CZ04",'Outside Temp'!B3335,IF(CECCZ="CZ12",'Outside Temp'!B3336, IF(CECCZ="CZ13",'Outside Temp'!B3337))))</f>
        <v>60.86666667</v>
      </c>
      <c r="G3334" s="12">
        <f t="shared" si="3"/>
        <v>1</v>
      </c>
    </row>
    <row r="3335" ht="15.75" customHeight="1">
      <c r="A3335" s="13">
        <v>42159.760416666664</v>
      </c>
      <c r="B3335" s="73">
        <f t="shared" si="1"/>
        <v>42159</v>
      </c>
      <c r="C3335" s="74">
        <f>IF(NewCustomer="Yes", IF(COUNTIF($I$2:$I$11,B3335)&gt;0,0,WEEKDAY(B3335,2)),IF(COUNTIF($I$2:$I$21,B3335)&gt;0,0,WEEKDAY(B3335,2)))</f>
        <v>4</v>
      </c>
      <c r="D3335" s="74">
        <f t="shared" si="2"/>
        <v>18</v>
      </c>
      <c r="E3335" s="12">
        <f>IFERROR(VLOOKUP(A3335,'IDAR Meter Data'!$A:$B,2,1),"")</f>
        <v>252</v>
      </c>
      <c r="F3335" s="75">
        <f>IF(CECCZ="CZ03",'Outside Temp'!B3335,IF(CECCZ="CZ04",'Outside Temp'!B3336,IF(CECCZ="CZ12",'Outside Temp'!B3337, IF(CECCZ="CZ13",'Outside Temp'!B3338))))</f>
        <v>60.36666667</v>
      </c>
      <c r="G3335" s="12">
        <f t="shared" si="3"/>
        <v>1</v>
      </c>
    </row>
    <row r="3336" ht="15.75" customHeight="1">
      <c r="A3336" s="13">
        <v>42159.770833333336</v>
      </c>
      <c r="B3336" s="73">
        <f t="shared" si="1"/>
        <v>42159</v>
      </c>
      <c r="C3336" s="74">
        <f>IF(NewCustomer="Yes", IF(COUNTIF($I$2:$I$11,B3336)&gt;0,0,WEEKDAY(B3336,2)),IF(COUNTIF($I$2:$I$21,B3336)&gt;0,0,WEEKDAY(B3336,2)))</f>
        <v>4</v>
      </c>
      <c r="D3336" s="74">
        <f t="shared" si="2"/>
        <v>18</v>
      </c>
      <c r="E3336" s="12">
        <f>IFERROR(VLOOKUP(A3336,'IDAR Meter Data'!$A:$B,2,1),"")</f>
        <v>250</v>
      </c>
      <c r="F3336" s="75">
        <f>IF(CECCZ="CZ03",'Outside Temp'!B3336,IF(CECCZ="CZ04",'Outside Temp'!B3337,IF(CECCZ="CZ12",'Outside Temp'!B3338, IF(CECCZ="CZ13",'Outside Temp'!B3339))))</f>
        <v>59.86666667</v>
      </c>
      <c r="G3336" s="12">
        <f t="shared" si="3"/>
        <v>1</v>
      </c>
    </row>
    <row r="3337" ht="15.75" customHeight="1">
      <c r="A3337" s="13">
        <v>42159.78125</v>
      </c>
      <c r="B3337" s="73">
        <f t="shared" si="1"/>
        <v>42159</v>
      </c>
      <c r="C3337" s="74">
        <f>IF(NewCustomer="Yes", IF(COUNTIF($I$2:$I$11,B3337)&gt;0,0,WEEKDAY(B3337,2)),IF(COUNTIF($I$2:$I$21,B3337)&gt;0,0,WEEKDAY(B3337,2)))</f>
        <v>4</v>
      </c>
      <c r="D3337" s="74">
        <f t="shared" si="2"/>
        <v>18</v>
      </c>
      <c r="E3337" s="12">
        <f>IFERROR(VLOOKUP(A3337,'IDAR Meter Data'!$A:$B,2,1),"")</f>
        <v>243</v>
      </c>
      <c r="F3337" s="75">
        <f>IF(CECCZ="CZ03",'Outside Temp'!B3337,IF(CECCZ="CZ04",'Outside Temp'!B3338,IF(CECCZ="CZ12",'Outside Temp'!B3339, IF(CECCZ="CZ13",'Outside Temp'!B3340))))</f>
        <v>59.36666667</v>
      </c>
      <c r="G3337" s="12">
        <f t="shared" si="3"/>
        <v>1</v>
      </c>
    </row>
    <row r="3338" ht="15.75" customHeight="1">
      <c r="A3338" s="13">
        <v>42159.791666666664</v>
      </c>
      <c r="B3338" s="73">
        <f t="shared" si="1"/>
        <v>42159</v>
      </c>
      <c r="C3338" s="74">
        <f>IF(NewCustomer="Yes", IF(COUNTIF($I$2:$I$11,B3338)&gt;0,0,WEEKDAY(B3338,2)),IF(COUNTIF($I$2:$I$21,B3338)&gt;0,0,WEEKDAY(B3338,2)))</f>
        <v>4</v>
      </c>
      <c r="D3338" s="74">
        <f t="shared" si="2"/>
        <v>19</v>
      </c>
      <c r="E3338" s="12">
        <f>IFERROR(VLOOKUP(A3338,'IDAR Meter Data'!$A:$B,2,1),"")</f>
        <v>253</v>
      </c>
      <c r="F3338" s="75">
        <f>IF(CECCZ="CZ03",'Outside Temp'!B3338,IF(CECCZ="CZ04",'Outside Temp'!B3339,IF(CECCZ="CZ12",'Outside Temp'!B3340, IF(CECCZ="CZ13",'Outside Temp'!B3341))))</f>
        <v>58.8</v>
      </c>
      <c r="G3338" s="12">
        <f t="shared" si="3"/>
        <v>1</v>
      </c>
    </row>
    <row r="3339" ht="15.75" customHeight="1">
      <c r="A3339" s="13">
        <v>42159.802083333336</v>
      </c>
      <c r="B3339" s="73">
        <f t="shared" si="1"/>
        <v>42159</v>
      </c>
      <c r="C3339" s="74">
        <f>IF(NewCustomer="Yes", IF(COUNTIF($I$2:$I$11,B3339)&gt;0,0,WEEKDAY(B3339,2)),IF(COUNTIF($I$2:$I$21,B3339)&gt;0,0,WEEKDAY(B3339,2)))</f>
        <v>4</v>
      </c>
      <c r="D3339" s="74">
        <f t="shared" si="2"/>
        <v>19</v>
      </c>
      <c r="E3339" s="12">
        <f>IFERROR(VLOOKUP(A3339,'IDAR Meter Data'!$A:$B,2,1),"")</f>
        <v>238</v>
      </c>
      <c r="F3339" s="75">
        <f>IF(CECCZ="CZ03",'Outside Temp'!B3339,IF(CECCZ="CZ04",'Outside Temp'!B3340,IF(CECCZ="CZ12",'Outside Temp'!B3341, IF(CECCZ="CZ13",'Outside Temp'!B3342))))</f>
        <v>58.05</v>
      </c>
      <c r="G3339" s="12">
        <f t="shared" si="3"/>
        <v>1</v>
      </c>
    </row>
    <row r="3340" ht="15.75" customHeight="1">
      <c r="A3340" s="13">
        <v>42159.8125</v>
      </c>
      <c r="B3340" s="73">
        <f t="shared" si="1"/>
        <v>42159</v>
      </c>
      <c r="C3340" s="74">
        <f>IF(NewCustomer="Yes", IF(COUNTIF($I$2:$I$11,B3340)&gt;0,0,WEEKDAY(B3340,2)),IF(COUNTIF($I$2:$I$21,B3340)&gt;0,0,WEEKDAY(B3340,2)))</f>
        <v>4</v>
      </c>
      <c r="D3340" s="74">
        <f t="shared" si="2"/>
        <v>19</v>
      </c>
      <c r="E3340" s="12">
        <f>IFERROR(VLOOKUP(A3340,'IDAR Meter Data'!$A:$B,2,1),"")</f>
        <v>232</v>
      </c>
      <c r="F3340" s="75">
        <f>IF(CECCZ="CZ03",'Outside Temp'!B3340,IF(CECCZ="CZ04",'Outside Temp'!B3341,IF(CECCZ="CZ12",'Outside Temp'!B3342, IF(CECCZ="CZ13",'Outside Temp'!B3343))))</f>
        <v>57.3</v>
      </c>
      <c r="G3340" s="12">
        <f t="shared" si="3"/>
        <v>1</v>
      </c>
    </row>
    <row r="3341" ht="15.75" customHeight="1">
      <c r="A3341" s="13">
        <v>42159.822916666664</v>
      </c>
      <c r="B3341" s="73">
        <f t="shared" si="1"/>
        <v>42159</v>
      </c>
      <c r="C3341" s="74">
        <f>IF(NewCustomer="Yes", IF(COUNTIF($I$2:$I$11,B3341)&gt;0,0,WEEKDAY(B3341,2)),IF(COUNTIF($I$2:$I$21,B3341)&gt;0,0,WEEKDAY(B3341,2)))</f>
        <v>4</v>
      </c>
      <c r="D3341" s="74">
        <f t="shared" si="2"/>
        <v>19</v>
      </c>
      <c r="E3341" s="12">
        <f>IFERROR(VLOOKUP(A3341,'IDAR Meter Data'!$A:$B,2,1),"")</f>
        <v>231</v>
      </c>
      <c r="F3341" s="75">
        <f>IF(CECCZ="CZ03",'Outside Temp'!B3341,IF(CECCZ="CZ04",'Outside Temp'!B3342,IF(CECCZ="CZ12",'Outside Temp'!B3343, IF(CECCZ="CZ13",'Outside Temp'!B3344))))</f>
        <v>56.55</v>
      </c>
      <c r="G3341" s="12">
        <f t="shared" si="3"/>
        <v>1</v>
      </c>
    </row>
    <row r="3342" ht="15.75" customHeight="1">
      <c r="A3342" s="13">
        <v>42159.833333333336</v>
      </c>
      <c r="B3342" s="73">
        <f t="shared" si="1"/>
        <v>42159</v>
      </c>
      <c r="C3342" s="74">
        <f>IF(NewCustomer="Yes", IF(COUNTIF($I$2:$I$11,B3342)&gt;0,0,WEEKDAY(B3342,2)),IF(COUNTIF($I$2:$I$21,B3342)&gt;0,0,WEEKDAY(B3342,2)))</f>
        <v>4</v>
      </c>
      <c r="D3342" s="74">
        <f t="shared" si="2"/>
        <v>20</v>
      </c>
      <c r="E3342" s="12">
        <f>IFERROR(VLOOKUP(A3342,'IDAR Meter Data'!$A:$B,2,1),"")</f>
        <v>225</v>
      </c>
      <c r="F3342" s="75">
        <f>IF(CECCZ="CZ03",'Outside Temp'!B3342,IF(CECCZ="CZ04",'Outside Temp'!B3343,IF(CECCZ="CZ12",'Outside Temp'!B3344, IF(CECCZ="CZ13",'Outside Temp'!B3345))))</f>
        <v>56.06666667</v>
      </c>
      <c r="G3342" s="12">
        <f t="shared" si="3"/>
        <v>1</v>
      </c>
    </row>
    <row r="3343" ht="15.75" customHeight="1">
      <c r="A3343" s="13">
        <v>42159.84375</v>
      </c>
      <c r="B3343" s="73">
        <f t="shared" si="1"/>
        <v>42159</v>
      </c>
      <c r="C3343" s="74">
        <f>IF(NewCustomer="Yes", IF(COUNTIF($I$2:$I$11,B3343)&gt;0,0,WEEKDAY(B3343,2)),IF(COUNTIF($I$2:$I$21,B3343)&gt;0,0,WEEKDAY(B3343,2)))</f>
        <v>4</v>
      </c>
      <c r="D3343" s="74">
        <f t="shared" si="2"/>
        <v>20</v>
      </c>
      <c r="E3343" s="12">
        <f>IFERROR(VLOOKUP(A3343,'IDAR Meter Data'!$A:$B,2,1),"")</f>
        <v>222</v>
      </c>
      <c r="F3343" s="75">
        <f>IF(CECCZ="CZ03",'Outside Temp'!B3343,IF(CECCZ="CZ04",'Outside Temp'!B3344,IF(CECCZ="CZ12",'Outside Temp'!B3345, IF(CECCZ="CZ13",'Outside Temp'!B3346))))</f>
        <v>56.31666667</v>
      </c>
      <c r="G3343" s="12">
        <f t="shared" si="3"/>
        <v>1</v>
      </c>
    </row>
    <row r="3344" ht="15.75" customHeight="1">
      <c r="A3344" s="13">
        <v>42159.854166666664</v>
      </c>
      <c r="B3344" s="73">
        <f t="shared" si="1"/>
        <v>42159</v>
      </c>
      <c r="C3344" s="74">
        <f>IF(NewCustomer="Yes", IF(COUNTIF($I$2:$I$11,B3344)&gt;0,0,WEEKDAY(B3344,2)),IF(COUNTIF($I$2:$I$21,B3344)&gt;0,0,WEEKDAY(B3344,2)))</f>
        <v>4</v>
      </c>
      <c r="D3344" s="74">
        <f t="shared" si="2"/>
        <v>20</v>
      </c>
      <c r="E3344" s="12">
        <f>IFERROR(VLOOKUP(A3344,'IDAR Meter Data'!$A:$B,2,1),"")</f>
        <v>214</v>
      </c>
      <c r="F3344" s="75">
        <f>IF(CECCZ="CZ03",'Outside Temp'!B3344,IF(CECCZ="CZ04",'Outside Temp'!B3345,IF(CECCZ="CZ12",'Outside Temp'!B3346, IF(CECCZ="CZ13",'Outside Temp'!B3347))))</f>
        <v>56.56666667</v>
      </c>
      <c r="G3344" s="12">
        <f t="shared" si="3"/>
        <v>1</v>
      </c>
    </row>
    <row r="3345" ht="15.75" customHeight="1">
      <c r="A3345" s="13">
        <v>42159.864583333336</v>
      </c>
      <c r="B3345" s="73">
        <f t="shared" si="1"/>
        <v>42159</v>
      </c>
      <c r="C3345" s="74">
        <f>IF(NewCustomer="Yes", IF(COUNTIF($I$2:$I$11,B3345)&gt;0,0,WEEKDAY(B3345,2)),IF(COUNTIF($I$2:$I$21,B3345)&gt;0,0,WEEKDAY(B3345,2)))</f>
        <v>4</v>
      </c>
      <c r="D3345" s="74">
        <f t="shared" si="2"/>
        <v>20</v>
      </c>
      <c r="E3345" s="12">
        <f>IFERROR(VLOOKUP(A3345,'IDAR Meter Data'!$A:$B,2,1),"")</f>
        <v>219</v>
      </c>
      <c r="F3345" s="75">
        <f>IF(CECCZ="CZ03",'Outside Temp'!B3345,IF(CECCZ="CZ04",'Outside Temp'!B3346,IF(CECCZ="CZ12",'Outside Temp'!B3347, IF(CECCZ="CZ13",'Outside Temp'!B3348))))</f>
        <v>56.81666667</v>
      </c>
      <c r="G3345" s="12">
        <f t="shared" si="3"/>
        <v>1</v>
      </c>
    </row>
    <row r="3346" ht="15.75" customHeight="1">
      <c r="A3346" s="13">
        <v>42159.875</v>
      </c>
      <c r="B3346" s="73">
        <f t="shared" si="1"/>
        <v>42159</v>
      </c>
      <c r="C3346" s="74">
        <f>IF(NewCustomer="Yes", IF(COUNTIF($I$2:$I$11,B3346)&gt;0,0,WEEKDAY(B3346,2)),IF(COUNTIF($I$2:$I$21,B3346)&gt;0,0,WEEKDAY(B3346,2)))</f>
        <v>4</v>
      </c>
      <c r="D3346" s="74">
        <f t="shared" si="2"/>
        <v>21</v>
      </c>
      <c r="E3346" s="12">
        <f>IFERROR(VLOOKUP(A3346,'IDAR Meter Data'!$A:$B,2,1),"")</f>
        <v>213</v>
      </c>
      <c r="F3346" s="75">
        <f>IF(CECCZ="CZ03",'Outside Temp'!B3346,IF(CECCZ="CZ04",'Outside Temp'!B3347,IF(CECCZ="CZ12",'Outside Temp'!B3348, IF(CECCZ="CZ13",'Outside Temp'!B3349))))</f>
        <v>57</v>
      </c>
      <c r="G3346" s="12">
        <f t="shared" si="3"/>
        <v>1</v>
      </c>
    </row>
    <row r="3347" ht="15.75" customHeight="1">
      <c r="A3347" s="13">
        <v>42159.885416666664</v>
      </c>
      <c r="B3347" s="73">
        <f t="shared" si="1"/>
        <v>42159</v>
      </c>
      <c r="C3347" s="74">
        <f>IF(NewCustomer="Yes", IF(COUNTIF($I$2:$I$11,B3347)&gt;0,0,WEEKDAY(B3347,2)),IF(COUNTIF($I$2:$I$21,B3347)&gt;0,0,WEEKDAY(B3347,2)))</f>
        <v>4</v>
      </c>
      <c r="D3347" s="74">
        <f t="shared" si="2"/>
        <v>21</v>
      </c>
      <c r="E3347" s="12">
        <f>IFERROR(VLOOKUP(A3347,'IDAR Meter Data'!$A:$B,2,1),"")</f>
        <v>191</v>
      </c>
      <c r="F3347" s="75">
        <f>IF(CECCZ="CZ03",'Outside Temp'!B3347,IF(CECCZ="CZ04",'Outside Temp'!B3348,IF(CECCZ="CZ12",'Outside Temp'!B3349, IF(CECCZ="CZ13",'Outside Temp'!B3350))))</f>
        <v>57</v>
      </c>
      <c r="G3347" s="12">
        <f t="shared" si="3"/>
        <v>1</v>
      </c>
    </row>
    <row r="3348" ht="15.75" customHeight="1">
      <c r="A3348" s="13">
        <v>42159.895833333336</v>
      </c>
      <c r="B3348" s="73">
        <f t="shared" si="1"/>
        <v>42159</v>
      </c>
      <c r="C3348" s="74">
        <f>IF(NewCustomer="Yes", IF(COUNTIF($I$2:$I$11,B3348)&gt;0,0,WEEKDAY(B3348,2)),IF(COUNTIF($I$2:$I$21,B3348)&gt;0,0,WEEKDAY(B3348,2)))</f>
        <v>4</v>
      </c>
      <c r="D3348" s="74">
        <f t="shared" si="2"/>
        <v>21</v>
      </c>
      <c r="E3348" s="12">
        <f>IFERROR(VLOOKUP(A3348,'IDAR Meter Data'!$A:$B,2,1),"")</f>
        <v>198</v>
      </c>
      <c r="F3348" s="75">
        <f>IF(CECCZ="CZ03",'Outside Temp'!B3348,IF(CECCZ="CZ04",'Outside Temp'!B3349,IF(CECCZ="CZ12",'Outside Temp'!B3350, IF(CECCZ="CZ13",'Outside Temp'!B3351))))</f>
        <v>57</v>
      </c>
      <c r="G3348" s="12">
        <f t="shared" si="3"/>
        <v>1</v>
      </c>
    </row>
    <row r="3349" ht="15.75" customHeight="1">
      <c r="A3349" s="13">
        <v>42159.90625</v>
      </c>
      <c r="B3349" s="73">
        <f t="shared" si="1"/>
        <v>42159</v>
      </c>
      <c r="C3349" s="74">
        <f>IF(NewCustomer="Yes", IF(COUNTIF($I$2:$I$11,B3349)&gt;0,0,WEEKDAY(B3349,2)),IF(COUNTIF($I$2:$I$21,B3349)&gt;0,0,WEEKDAY(B3349,2)))</f>
        <v>4</v>
      </c>
      <c r="D3349" s="74">
        <f t="shared" si="2"/>
        <v>21</v>
      </c>
      <c r="E3349" s="12">
        <f>IFERROR(VLOOKUP(A3349,'IDAR Meter Data'!$A:$B,2,1),"")</f>
        <v>182</v>
      </c>
      <c r="F3349" s="75">
        <f>IF(CECCZ="CZ03",'Outside Temp'!B3349,IF(CECCZ="CZ04",'Outside Temp'!B3350,IF(CECCZ="CZ12",'Outside Temp'!B3351, IF(CECCZ="CZ13",'Outside Temp'!B3352))))</f>
        <v>57</v>
      </c>
      <c r="G3349" s="12">
        <f t="shared" si="3"/>
        <v>1</v>
      </c>
    </row>
    <row r="3350" ht="15.75" customHeight="1">
      <c r="A3350" s="13">
        <v>42159.916666666664</v>
      </c>
      <c r="B3350" s="73">
        <f t="shared" si="1"/>
        <v>42159</v>
      </c>
      <c r="C3350" s="74">
        <f>IF(NewCustomer="Yes", IF(COUNTIF($I$2:$I$11,B3350)&gt;0,0,WEEKDAY(B3350,2)),IF(COUNTIF($I$2:$I$21,B3350)&gt;0,0,WEEKDAY(B3350,2)))</f>
        <v>4</v>
      </c>
      <c r="D3350" s="74">
        <f t="shared" si="2"/>
        <v>22</v>
      </c>
      <c r="E3350" s="12">
        <f>IFERROR(VLOOKUP(A3350,'IDAR Meter Data'!$A:$B,2,1),"")</f>
        <v>197</v>
      </c>
      <c r="F3350" s="75">
        <f>IF(CECCZ="CZ03",'Outside Temp'!B3350,IF(CECCZ="CZ04",'Outside Temp'!B3351,IF(CECCZ="CZ12",'Outside Temp'!B3352, IF(CECCZ="CZ13",'Outside Temp'!B3353))))</f>
        <v>56.93333333</v>
      </c>
      <c r="G3350" s="12">
        <f t="shared" si="3"/>
        <v>1</v>
      </c>
    </row>
    <row r="3351" ht="15.75" customHeight="1">
      <c r="A3351" s="13">
        <v>42159.927083333336</v>
      </c>
      <c r="B3351" s="73">
        <f t="shared" si="1"/>
        <v>42159</v>
      </c>
      <c r="C3351" s="74">
        <f>IF(NewCustomer="Yes", IF(COUNTIF($I$2:$I$11,B3351)&gt;0,0,WEEKDAY(B3351,2)),IF(COUNTIF($I$2:$I$21,B3351)&gt;0,0,WEEKDAY(B3351,2)))</f>
        <v>4</v>
      </c>
      <c r="D3351" s="74">
        <f t="shared" si="2"/>
        <v>22</v>
      </c>
      <c r="E3351" s="12">
        <f>IFERROR(VLOOKUP(A3351,'IDAR Meter Data'!$A:$B,2,1),"")</f>
        <v>186</v>
      </c>
      <c r="F3351" s="75">
        <f>IF(CECCZ="CZ03",'Outside Temp'!B3351,IF(CECCZ="CZ04",'Outside Temp'!B3352,IF(CECCZ="CZ12",'Outside Temp'!B3353, IF(CECCZ="CZ13",'Outside Temp'!B3354))))</f>
        <v>56.68333333</v>
      </c>
      <c r="G3351" s="12">
        <f t="shared" si="3"/>
        <v>1</v>
      </c>
    </row>
    <row r="3352" ht="15.75" customHeight="1">
      <c r="A3352" s="13">
        <v>42159.9375</v>
      </c>
      <c r="B3352" s="73">
        <f t="shared" si="1"/>
        <v>42159</v>
      </c>
      <c r="C3352" s="74">
        <f>IF(NewCustomer="Yes", IF(COUNTIF($I$2:$I$11,B3352)&gt;0,0,WEEKDAY(B3352,2)),IF(COUNTIF($I$2:$I$21,B3352)&gt;0,0,WEEKDAY(B3352,2)))</f>
        <v>4</v>
      </c>
      <c r="D3352" s="74">
        <f t="shared" si="2"/>
        <v>22</v>
      </c>
      <c r="E3352" s="12">
        <f>IFERROR(VLOOKUP(A3352,'IDAR Meter Data'!$A:$B,2,1),"")</f>
        <v>185</v>
      </c>
      <c r="F3352" s="75">
        <f>IF(CECCZ="CZ03",'Outside Temp'!B3352,IF(CECCZ="CZ04",'Outside Temp'!B3353,IF(CECCZ="CZ12",'Outside Temp'!B3354, IF(CECCZ="CZ13",'Outside Temp'!B3355))))</f>
        <v>56.43333333</v>
      </c>
      <c r="G3352" s="12">
        <f t="shared" si="3"/>
        <v>1</v>
      </c>
    </row>
    <row r="3353" ht="15.75" customHeight="1">
      <c r="A3353" s="13">
        <v>42159.947916666664</v>
      </c>
      <c r="B3353" s="73">
        <f t="shared" si="1"/>
        <v>42159</v>
      </c>
      <c r="C3353" s="74">
        <f>IF(NewCustomer="Yes", IF(COUNTIF($I$2:$I$11,B3353)&gt;0,0,WEEKDAY(B3353,2)),IF(COUNTIF($I$2:$I$21,B3353)&gt;0,0,WEEKDAY(B3353,2)))</f>
        <v>4</v>
      </c>
      <c r="D3353" s="74">
        <f t="shared" si="2"/>
        <v>22</v>
      </c>
      <c r="E3353" s="12">
        <f>IFERROR(VLOOKUP(A3353,'IDAR Meter Data'!$A:$B,2,1),"")</f>
        <v>185</v>
      </c>
      <c r="F3353" s="75">
        <f>IF(CECCZ="CZ03",'Outside Temp'!B3353,IF(CECCZ="CZ04",'Outside Temp'!B3354,IF(CECCZ="CZ12",'Outside Temp'!B3355, IF(CECCZ="CZ13",'Outside Temp'!B3356))))</f>
        <v>56.18333333</v>
      </c>
      <c r="G3353" s="12">
        <f t="shared" si="3"/>
        <v>1</v>
      </c>
    </row>
    <row r="3354" ht="15.75" customHeight="1">
      <c r="A3354" s="13">
        <v>42159.958333333336</v>
      </c>
      <c r="B3354" s="73">
        <f t="shared" si="1"/>
        <v>42159</v>
      </c>
      <c r="C3354" s="74">
        <f>IF(NewCustomer="Yes", IF(COUNTIF($I$2:$I$11,B3354)&gt;0,0,WEEKDAY(B3354,2)),IF(COUNTIF($I$2:$I$21,B3354)&gt;0,0,WEEKDAY(B3354,2)))</f>
        <v>4</v>
      </c>
      <c r="D3354" s="74">
        <f t="shared" si="2"/>
        <v>23</v>
      </c>
      <c r="E3354" s="12">
        <f>IFERROR(VLOOKUP(A3354,'IDAR Meter Data'!$A:$B,2,1),"")</f>
        <v>191</v>
      </c>
      <c r="F3354" s="75">
        <f>IF(CECCZ="CZ03",'Outside Temp'!B3354,IF(CECCZ="CZ04",'Outside Temp'!B3355,IF(CECCZ="CZ12",'Outside Temp'!B3356, IF(CECCZ="CZ13",'Outside Temp'!B3357))))</f>
        <v>56.06666667</v>
      </c>
      <c r="G3354" s="12">
        <f t="shared" si="3"/>
        <v>1</v>
      </c>
    </row>
    <row r="3355" ht="15.75" customHeight="1">
      <c r="A3355" s="13">
        <v>42159.96875</v>
      </c>
      <c r="B3355" s="73">
        <f t="shared" si="1"/>
        <v>42159</v>
      </c>
      <c r="C3355" s="74">
        <f>IF(NewCustomer="Yes", IF(COUNTIF($I$2:$I$11,B3355)&gt;0,0,WEEKDAY(B3355,2)),IF(COUNTIF($I$2:$I$21,B3355)&gt;0,0,WEEKDAY(B3355,2)))</f>
        <v>4</v>
      </c>
      <c r="D3355" s="74">
        <f t="shared" si="2"/>
        <v>23</v>
      </c>
      <c r="E3355" s="12">
        <f>IFERROR(VLOOKUP(A3355,'IDAR Meter Data'!$A:$B,2,1),"")</f>
        <v>190</v>
      </c>
      <c r="F3355" s="75">
        <f>IF(CECCZ="CZ03",'Outside Temp'!B3355,IF(CECCZ="CZ04",'Outside Temp'!B3356,IF(CECCZ="CZ12",'Outside Temp'!B3357, IF(CECCZ="CZ13",'Outside Temp'!B3358))))</f>
        <v>56.31666667</v>
      </c>
      <c r="G3355" s="12">
        <f t="shared" si="3"/>
        <v>1</v>
      </c>
    </row>
    <row r="3356" ht="15.75" customHeight="1">
      <c r="A3356" s="13">
        <v>42159.979166666664</v>
      </c>
      <c r="B3356" s="73">
        <f t="shared" si="1"/>
        <v>42159</v>
      </c>
      <c r="C3356" s="74">
        <f>IF(NewCustomer="Yes", IF(COUNTIF($I$2:$I$11,B3356)&gt;0,0,WEEKDAY(B3356,2)),IF(COUNTIF($I$2:$I$21,B3356)&gt;0,0,WEEKDAY(B3356,2)))</f>
        <v>4</v>
      </c>
      <c r="D3356" s="74">
        <f t="shared" si="2"/>
        <v>23</v>
      </c>
      <c r="E3356" s="12">
        <f>IFERROR(VLOOKUP(A3356,'IDAR Meter Data'!$A:$B,2,1),"")</f>
        <v>196</v>
      </c>
      <c r="F3356" s="75">
        <f>IF(CECCZ="CZ03",'Outside Temp'!B3356,IF(CECCZ="CZ04",'Outside Temp'!B3357,IF(CECCZ="CZ12",'Outside Temp'!B3358, IF(CECCZ="CZ13",'Outside Temp'!B3359))))</f>
        <v>56.56666667</v>
      </c>
      <c r="G3356" s="12">
        <f t="shared" si="3"/>
        <v>1</v>
      </c>
    </row>
    <row r="3357" ht="15.75" customHeight="1">
      <c r="A3357" s="13">
        <v>42159.989583333336</v>
      </c>
      <c r="B3357" s="73">
        <f t="shared" si="1"/>
        <v>42159</v>
      </c>
      <c r="C3357" s="74">
        <f>IF(NewCustomer="Yes", IF(COUNTIF($I$2:$I$11,B3357)&gt;0,0,WEEKDAY(B3357,2)),IF(COUNTIF($I$2:$I$21,B3357)&gt;0,0,WEEKDAY(B3357,2)))</f>
        <v>4</v>
      </c>
      <c r="D3357" s="74">
        <f t="shared" si="2"/>
        <v>23</v>
      </c>
      <c r="E3357" s="12">
        <f>IFERROR(VLOOKUP(A3357,'IDAR Meter Data'!$A:$B,2,1),"")</f>
        <v>188</v>
      </c>
      <c r="F3357" s="75">
        <f>IF(CECCZ="CZ03",'Outside Temp'!B3357,IF(CECCZ="CZ04",'Outside Temp'!B3358,IF(CECCZ="CZ12",'Outside Temp'!B3359, IF(CECCZ="CZ13",'Outside Temp'!B3360))))</f>
        <v>56.81666667</v>
      </c>
      <c r="G3357" s="12">
        <f t="shared" si="3"/>
        <v>1</v>
      </c>
    </row>
    <row r="3358" ht="15.75" customHeight="1">
      <c r="A3358" s="13">
        <v>42160.0</v>
      </c>
      <c r="B3358" s="73">
        <f t="shared" si="1"/>
        <v>42160</v>
      </c>
      <c r="C3358" s="74">
        <f>IF(NewCustomer="Yes", IF(COUNTIF($I$2:$I$11,B3358)&gt;0,0,WEEKDAY(B3358,2)),IF(COUNTIF($I$2:$I$21,B3358)&gt;0,0,WEEKDAY(B3358,2)))</f>
        <v>5</v>
      </c>
      <c r="D3358" s="74">
        <f t="shared" si="2"/>
        <v>0</v>
      </c>
      <c r="E3358" s="12">
        <f>IFERROR(VLOOKUP(A3358,'IDAR Meter Data'!$A:$B,2,1),"")</f>
        <v>181</v>
      </c>
      <c r="F3358" s="75">
        <f>IF(CECCZ="CZ03",'Outside Temp'!B3358,IF(CECCZ="CZ04",'Outside Temp'!B3359,IF(CECCZ="CZ12",'Outside Temp'!B3360, IF(CECCZ="CZ13",'Outside Temp'!B3361))))</f>
        <v>56.93333333</v>
      </c>
      <c r="G3358" s="12">
        <f t="shared" si="3"/>
        <v>1</v>
      </c>
    </row>
    <row r="3359" ht="15.75" customHeight="1">
      <c r="A3359" s="13">
        <v>42160.010416666664</v>
      </c>
      <c r="B3359" s="73">
        <f t="shared" si="1"/>
        <v>42160</v>
      </c>
      <c r="C3359" s="74">
        <f>IF(NewCustomer="Yes", IF(COUNTIF($I$2:$I$11,B3359)&gt;0,0,WEEKDAY(B3359,2)),IF(COUNTIF($I$2:$I$21,B3359)&gt;0,0,WEEKDAY(B3359,2)))</f>
        <v>5</v>
      </c>
      <c r="D3359" s="74">
        <f t="shared" si="2"/>
        <v>0</v>
      </c>
      <c r="E3359" s="12">
        <f>IFERROR(VLOOKUP(A3359,'IDAR Meter Data'!$A:$B,2,1),"")</f>
        <v>181</v>
      </c>
      <c r="F3359" s="75">
        <f>IF(CECCZ="CZ03",'Outside Temp'!B3359,IF(CECCZ="CZ04",'Outside Temp'!B3360,IF(CECCZ="CZ12",'Outside Temp'!B3361, IF(CECCZ="CZ13",'Outside Temp'!B3362))))</f>
        <v>56.68333333</v>
      </c>
      <c r="G3359" s="12">
        <f t="shared" si="3"/>
        <v>1</v>
      </c>
    </row>
    <row r="3360" ht="15.75" customHeight="1">
      <c r="A3360" s="13">
        <v>42160.020833333336</v>
      </c>
      <c r="B3360" s="73">
        <f t="shared" si="1"/>
        <v>42160</v>
      </c>
      <c r="C3360" s="74">
        <f>IF(NewCustomer="Yes", IF(COUNTIF($I$2:$I$11,B3360)&gt;0,0,WEEKDAY(B3360,2)),IF(COUNTIF($I$2:$I$21,B3360)&gt;0,0,WEEKDAY(B3360,2)))</f>
        <v>5</v>
      </c>
      <c r="D3360" s="74">
        <f t="shared" si="2"/>
        <v>0</v>
      </c>
      <c r="E3360" s="12">
        <f>IFERROR(VLOOKUP(A3360,'IDAR Meter Data'!$A:$B,2,1),"")</f>
        <v>178</v>
      </c>
      <c r="F3360" s="75">
        <f>IF(CECCZ="CZ03",'Outside Temp'!B3360,IF(CECCZ="CZ04",'Outside Temp'!B3361,IF(CECCZ="CZ12",'Outside Temp'!B3362, IF(CECCZ="CZ13",'Outside Temp'!B3363))))</f>
        <v>56.43333333</v>
      </c>
      <c r="G3360" s="12">
        <f t="shared" si="3"/>
        <v>1</v>
      </c>
    </row>
    <row r="3361" ht="15.75" customHeight="1">
      <c r="A3361" s="13">
        <v>42160.03125</v>
      </c>
      <c r="B3361" s="73">
        <f t="shared" si="1"/>
        <v>42160</v>
      </c>
      <c r="C3361" s="74">
        <f>IF(NewCustomer="Yes", IF(COUNTIF($I$2:$I$11,B3361)&gt;0,0,WEEKDAY(B3361,2)),IF(COUNTIF($I$2:$I$21,B3361)&gt;0,0,WEEKDAY(B3361,2)))</f>
        <v>5</v>
      </c>
      <c r="D3361" s="74">
        <f t="shared" si="2"/>
        <v>0</v>
      </c>
      <c r="E3361" s="12">
        <f>IFERROR(VLOOKUP(A3361,'IDAR Meter Data'!$A:$B,2,1),"")</f>
        <v>160</v>
      </c>
      <c r="F3361" s="75">
        <f>IF(CECCZ="CZ03",'Outside Temp'!B3361,IF(CECCZ="CZ04",'Outside Temp'!B3362,IF(CECCZ="CZ12",'Outside Temp'!B3363, IF(CECCZ="CZ13",'Outside Temp'!B3364))))</f>
        <v>56.18333333</v>
      </c>
      <c r="G3361" s="12">
        <f t="shared" si="3"/>
        <v>1</v>
      </c>
    </row>
    <row r="3362" ht="15.75" customHeight="1">
      <c r="A3362" s="13">
        <v>42160.041666666664</v>
      </c>
      <c r="B3362" s="73">
        <f t="shared" si="1"/>
        <v>42160</v>
      </c>
      <c r="C3362" s="74">
        <f>IF(NewCustomer="Yes", IF(COUNTIF($I$2:$I$11,B3362)&gt;0,0,WEEKDAY(B3362,2)),IF(COUNTIF($I$2:$I$21,B3362)&gt;0,0,WEEKDAY(B3362,2)))</f>
        <v>5</v>
      </c>
      <c r="D3362" s="74">
        <f t="shared" si="2"/>
        <v>1</v>
      </c>
      <c r="E3362" s="12">
        <f>IFERROR(VLOOKUP(A3362,'IDAR Meter Data'!$A:$B,2,1),"")</f>
        <v>160</v>
      </c>
      <c r="F3362" s="75">
        <f>IF(CECCZ="CZ03",'Outside Temp'!B3362,IF(CECCZ="CZ04",'Outside Temp'!B3363,IF(CECCZ="CZ12",'Outside Temp'!B3364, IF(CECCZ="CZ13",'Outside Temp'!B3365))))</f>
        <v>56</v>
      </c>
      <c r="G3362" s="12">
        <f t="shared" si="3"/>
        <v>1</v>
      </c>
    </row>
    <row r="3363" ht="15.75" customHeight="1">
      <c r="A3363" s="13">
        <v>42160.052083333336</v>
      </c>
      <c r="B3363" s="73">
        <f t="shared" si="1"/>
        <v>42160</v>
      </c>
      <c r="C3363" s="74">
        <f>IF(NewCustomer="Yes", IF(COUNTIF($I$2:$I$11,B3363)&gt;0,0,WEEKDAY(B3363,2)),IF(COUNTIF($I$2:$I$21,B3363)&gt;0,0,WEEKDAY(B3363,2)))</f>
        <v>5</v>
      </c>
      <c r="D3363" s="74">
        <f t="shared" si="2"/>
        <v>1</v>
      </c>
      <c r="E3363" s="12">
        <f>IFERROR(VLOOKUP(A3363,'IDAR Meter Data'!$A:$B,2,1),"")</f>
        <v>159</v>
      </c>
      <c r="F3363" s="75">
        <f>IF(CECCZ="CZ03",'Outside Temp'!B3363,IF(CECCZ="CZ04",'Outside Temp'!B3364,IF(CECCZ="CZ12",'Outside Temp'!B3365, IF(CECCZ="CZ13",'Outside Temp'!B3366))))</f>
        <v>56</v>
      </c>
      <c r="G3363" s="12">
        <f t="shared" si="3"/>
        <v>1</v>
      </c>
    </row>
    <row r="3364" ht="15.75" customHeight="1">
      <c r="A3364" s="13">
        <v>42160.0625</v>
      </c>
      <c r="B3364" s="73">
        <f t="shared" si="1"/>
        <v>42160</v>
      </c>
      <c r="C3364" s="74">
        <f>IF(NewCustomer="Yes", IF(COUNTIF($I$2:$I$11,B3364)&gt;0,0,WEEKDAY(B3364,2)),IF(COUNTIF($I$2:$I$21,B3364)&gt;0,0,WEEKDAY(B3364,2)))</f>
        <v>5</v>
      </c>
      <c r="D3364" s="74">
        <f t="shared" si="2"/>
        <v>1</v>
      </c>
      <c r="E3364" s="12">
        <f>IFERROR(VLOOKUP(A3364,'IDAR Meter Data'!$A:$B,2,1),"")</f>
        <v>153</v>
      </c>
      <c r="F3364" s="75">
        <f>IF(CECCZ="CZ03",'Outside Temp'!B3364,IF(CECCZ="CZ04",'Outside Temp'!B3365,IF(CECCZ="CZ12",'Outside Temp'!B3366, IF(CECCZ="CZ13",'Outside Temp'!B3367))))</f>
        <v>56</v>
      </c>
      <c r="G3364" s="12">
        <f t="shared" si="3"/>
        <v>1</v>
      </c>
    </row>
    <row r="3365" ht="15.75" customHeight="1">
      <c r="A3365" s="13">
        <v>42160.072916666664</v>
      </c>
      <c r="B3365" s="73">
        <f t="shared" si="1"/>
        <v>42160</v>
      </c>
      <c r="C3365" s="74">
        <f>IF(NewCustomer="Yes", IF(COUNTIF($I$2:$I$11,B3365)&gt;0,0,WEEKDAY(B3365,2)),IF(COUNTIF($I$2:$I$21,B3365)&gt;0,0,WEEKDAY(B3365,2)))</f>
        <v>5</v>
      </c>
      <c r="D3365" s="74">
        <f t="shared" si="2"/>
        <v>1</v>
      </c>
      <c r="E3365" s="12">
        <f>IFERROR(VLOOKUP(A3365,'IDAR Meter Data'!$A:$B,2,1),"")</f>
        <v>152</v>
      </c>
      <c r="F3365" s="75">
        <f>IF(CECCZ="CZ03",'Outside Temp'!B3365,IF(CECCZ="CZ04",'Outside Temp'!B3366,IF(CECCZ="CZ12",'Outside Temp'!B3367, IF(CECCZ="CZ13",'Outside Temp'!B3368))))</f>
        <v>56</v>
      </c>
      <c r="G3365" s="12">
        <f t="shared" si="3"/>
        <v>1</v>
      </c>
    </row>
    <row r="3366" ht="15.75" customHeight="1">
      <c r="A3366" s="13">
        <v>42160.083333333336</v>
      </c>
      <c r="B3366" s="73">
        <f t="shared" si="1"/>
        <v>42160</v>
      </c>
      <c r="C3366" s="74">
        <f>IF(NewCustomer="Yes", IF(COUNTIF($I$2:$I$11,B3366)&gt;0,0,WEEKDAY(B3366,2)),IF(COUNTIF($I$2:$I$21,B3366)&gt;0,0,WEEKDAY(B3366,2)))</f>
        <v>5</v>
      </c>
      <c r="D3366" s="74">
        <f t="shared" si="2"/>
        <v>2</v>
      </c>
      <c r="E3366" s="12">
        <f>IFERROR(VLOOKUP(A3366,'IDAR Meter Data'!$A:$B,2,1),"")</f>
        <v>150</v>
      </c>
      <c r="F3366" s="75">
        <f>IF(CECCZ="CZ03",'Outside Temp'!B3366,IF(CECCZ="CZ04",'Outside Temp'!B3367,IF(CECCZ="CZ12",'Outside Temp'!B3368, IF(CECCZ="CZ13",'Outside Temp'!B3369))))</f>
        <v>55.93333333</v>
      </c>
      <c r="G3366" s="12">
        <f t="shared" si="3"/>
        <v>1</v>
      </c>
    </row>
    <row r="3367" ht="15.75" customHeight="1">
      <c r="A3367" s="13">
        <v>42160.09375</v>
      </c>
      <c r="B3367" s="73">
        <f t="shared" si="1"/>
        <v>42160</v>
      </c>
      <c r="C3367" s="74">
        <f>IF(NewCustomer="Yes", IF(COUNTIF($I$2:$I$11,B3367)&gt;0,0,WEEKDAY(B3367,2)),IF(COUNTIF($I$2:$I$21,B3367)&gt;0,0,WEEKDAY(B3367,2)))</f>
        <v>5</v>
      </c>
      <c r="D3367" s="74">
        <f t="shared" si="2"/>
        <v>2</v>
      </c>
      <c r="E3367" s="12">
        <f>IFERROR(VLOOKUP(A3367,'IDAR Meter Data'!$A:$B,2,1),"")</f>
        <v>162</v>
      </c>
      <c r="F3367" s="75">
        <f>IF(CECCZ="CZ03",'Outside Temp'!B3367,IF(CECCZ="CZ04",'Outside Temp'!B3368,IF(CECCZ="CZ12",'Outside Temp'!B3369, IF(CECCZ="CZ13",'Outside Temp'!B3370))))</f>
        <v>55.68333333</v>
      </c>
      <c r="G3367" s="12">
        <f t="shared" si="3"/>
        <v>1</v>
      </c>
    </row>
    <row r="3368" ht="15.75" customHeight="1">
      <c r="A3368" s="13">
        <v>42160.104166666664</v>
      </c>
      <c r="B3368" s="73">
        <f t="shared" si="1"/>
        <v>42160</v>
      </c>
      <c r="C3368" s="74">
        <f>IF(NewCustomer="Yes", IF(COUNTIF($I$2:$I$11,B3368)&gt;0,0,WEEKDAY(B3368,2)),IF(COUNTIF($I$2:$I$21,B3368)&gt;0,0,WEEKDAY(B3368,2)))</f>
        <v>5</v>
      </c>
      <c r="D3368" s="74">
        <f t="shared" si="2"/>
        <v>2</v>
      </c>
      <c r="E3368" s="12">
        <f>IFERROR(VLOOKUP(A3368,'IDAR Meter Data'!$A:$B,2,1),"")</f>
        <v>155</v>
      </c>
      <c r="F3368" s="75">
        <f>IF(CECCZ="CZ03",'Outside Temp'!B3368,IF(CECCZ="CZ04",'Outside Temp'!B3369,IF(CECCZ="CZ12",'Outside Temp'!B3370, IF(CECCZ="CZ13",'Outside Temp'!B3371))))</f>
        <v>55.43333333</v>
      </c>
      <c r="G3368" s="12">
        <f t="shared" si="3"/>
        <v>1</v>
      </c>
    </row>
    <row r="3369" ht="15.75" customHeight="1">
      <c r="A3369" s="13">
        <v>42160.114583333336</v>
      </c>
      <c r="B3369" s="73">
        <f t="shared" si="1"/>
        <v>42160</v>
      </c>
      <c r="C3369" s="74">
        <f>IF(NewCustomer="Yes", IF(COUNTIF($I$2:$I$11,B3369)&gt;0,0,WEEKDAY(B3369,2)),IF(COUNTIF($I$2:$I$21,B3369)&gt;0,0,WEEKDAY(B3369,2)))</f>
        <v>5</v>
      </c>
      <c r="D3369" s="74">
        <f t="shared" si="2"/>
        <v>2</v>
      </c>
      <c r="E3369" s="12">
        <f>IFERROR(VLOOKUP(A3369,'IDAR Meter Data'!$A:$B,2,1),"")</f>
        <v>150</v>
      </c>
      <c r="F3369" s="75">
        <f>IF(CECCZ="CZ03",'Outside Temp'!B3369,IF(CECCZ="CZ04",'Outside Temp'!B3370,IF(CECCZ="CZ12",'Outside Temp'!B3371, IF(CECCZ="CZ13",'Outside Temp'!B3372))))</f>
        <v>55.18333333</v>
      </c>
      <c r="G3369" s="12">
        <f t="shared" si="3"/>
        <v>1</v>
      </c>
    </row>
    <row r="3370" ht="15.75" customHeight="1">
      <c r="A3370" s="13">
        <v>42160.125</v>
      </c>
      <c r="B3370" s="73">
        <f t="shared" si="1"/>
        <v>42160</v>
      </c>
      <c r="C3370" s="74">
        <f>IF(NewCustomer="Yes", IF(COUNTIF($I$2:$I$11,B3370)&gt;0,0,WEEKDAY(B3370,2)),IF(COUNTIF($I$2:$I$21,B3370)&gt;0,0,WEEKDAY(B3370,2)))</f>
        <v>5</v>
      </c>
      <c r="D3370" s="74">
        <f t="shared" si="2"/>
        <v>3</v>
      </c>
      <c r="E3370" s="12">
        <f>IFERROR(VLOOKUP(A3370,'IDAR Meter Data'!$A:$B,2,1),"")</f>
        <v>157</v>
      </c>
      <c r="F3370" s="75">
        <f>IF(CECCZ="CZ03",'Outside Temp'!B3370,IF(CECCZ="CZ04",'Outside Temp'!B3371,IF(CECCZ="CZ12",'Outside Temp'!B3372, IF(CECCZ="CZ13",'Outside Temp'!B3373))))</f>
        <v>55</v>
      </c>
      <c r="G3370" s="12">
        <f t="shared" si="3"/>
        <v>1</v>
      </c>
    </row>
    <row r="3371" ht="15.75" customHeight="1">
      <c r="A3371" s="13">
        <v>42160.135416666664</v>
      </c>
      <c r="B3371" s="73">
        <f t="shared" si="1"/>
        <v>42160</v>
      </c>
      <c r="C3371" s="74">
        <f>IF(NewCustomer="Yes", IF(COUNTIF($I$2:$I$11,B3371)&gt;0,0,WEEKDAY(B3371,2)),IF(COUNTIF($I$2:$I$21,B3371)&gt;0,0,WEEKDAY(B3371,2)))</f>
        <v>5</v>
      </c>
      <c r="D3371" s="74">
        <f t="shared" si="2"/>
        <v>3</v>
      </c>
      <c r="E3371" s="12">
        <f>IFERROR(VLOOKUP(A3371,'IDAR Meter Data'!$A:$B,2,1),"")</f>
        <v>151</v>
      </c>
      <c r="F3371" s="75">
        <f>IF(CECCZ="CZ03",'Outside Temp'!B3371,IF(CECCZ="CZ04",'Outside Temp'!B3372,IF(CECCZ="CZ12",'Outside Temp'!B3373, IF(CECCZ="CZ13",'Outside Temp'!B3374))))</f>
        <v>55</v>
      </c>
      <c r="G3371" s="12">
        <f t="shared" si="3"/>
        <v>1</v>
      </c>
    </row>
    <row r="3372" ht="15.75" customHeight="1">
      <c r="A3372" s="13">
        <v>42160.145833333336</v>
      </c>
      <c r="B3372" s="73">
        <f t="shared" si="1"/>
        <v>42160</v>
      </c>
      <c r="C3372" s="74">
        <f>IF(NewCustomer="Yes", IF(COUNTIF($I$2:$I$11,B3372)&gt;0,0,WEEKDAY(B3372,2)),IF(COUNTIF($I$2:$I$21,B3372)&gt;0,0,WEEKDAY(B3372,2)))</f>
        <v>5</v>
      </c>
      <c r="D3372" s="74">
        <f t="shared" si="2"/>
        <v>3</v>
      </c>
      <c r="E3372" s="12">
        <f>IFERROR(VLOOKUP(A3372,'IDAR Meter Data'!$A:$B,2,1),"")</f>
        <v>147</v>
      </c>
      <c r="F3372" s="75">
        <f>IF(CECCZ="CZ03",'Outside Temp'!B3372,IF(CECCZ="CZ04",'Outside Temp'!B3373,IF(CECCZ="CZ12",'Outside Temp'!B3374, IF(CECCZ="CZ13",'Outside Temp'!B3375))))</f>
        <v>55</v>
      </c>
      <c r="G3372" s="12">
        <f t="shared" si="3"/>
        <v>1</v>
      </c>
    </row>
    <row r="3373" ht="15.75" customHeight="1">
      <c r="A3373" s="13">
        <v>42160.15625</v>
      </c>
      <c r="B3373" s="73">
        <f t="shared" si="1"/>
        <v>42160</v>
      </c>
      <c r="C3373" s="74">
        <f>IF(NewCustomer="Yes", IF(COUNTIF($I$2:$I$11,B3373)&gt;0,0,WEEKDAY(B3373,2)),IF(COUNTIF($I$2:$I$21,B3373)&gt;0,0,WEEKDAY(B3373,2)))</f>
        <v>5</v>
      </c>
      <c r="D3373" s="74">
        <f t="shared" si="2"/>
        <v>3</v>
      </c>
      <c r="E3373" s="12">
        <f>IFERROR(VLOOKUP(A3373,'IDAR Meter Data'!$A:$B,2,1),"")</f>
        <v>148</v>
      </c>
      <c r="F3373" s="75">
        <f>IF(CECCZ="CZ03",'Outside Temp'!B3373,IF(CECCZ="CZ04",'Outside Temp'!B3374,IF(CECCZ="CZ12",'Outside Temp'!B3375, IF(CECCZ="CZ13",'Outside Temp'!B3376))))</f>
        <v>55</v>
      </c>
      <c r="G3373" s="12">
        <f t="shared" si="3"/>
        <v>1</v>
      </c>
    </row>
    <row r="3374" ht="15.75" customHeight="1">
      <c r="A3374" s="13">
        <v>42160.166666666664</v>
      </c>
      <c r="B3374" s="73">
        <f t="shared" si="1"/>
        <v>42160</v>
      </c>
      <c r="C3374" s="74">
        <f>IF(NewCustomer="Yes", IF(COUNTIF($I$2:$I$11,B3374)&gt;0,0,WEEKDAY(B3374,2)),IF(COUNTIF($I$2:$I$21,B3374)&gt;0,0,WEEKDAY(B3374,2)))</f>
        <v>5</v>
      </c>
      <c r="D3374" s="74">
        <f t="shared" si="2"/>
        <v>4</v>
      </c>
      <c r="E3374" s="12">
        <f>IFERROR(VLOOKUP(A3374,'IDAR Meter Data'!$A:$B,2,1),"")</f>
        <v>147</v>
      </c>
      <c r="F3374" s="75">
        <f>IF(CECCZ="CZ03",'Outside Temp'!B3374,IF(CECCZ="CZ04",'Outside Temp'!B3375,IF(CECCZ="CZ12",'Outside Temp'!B3376, IF(CECCZ="CZ13",'Outside Temp'!B3377))))</f>
        <v>55</v>
      </c>
      <c r="G3374" s="12">
        <f t="shared" si="3"/>
        <v>1</v>
      </c>
    </row>
    <row r="3375" ht="15.75" customHeight="1">
      <c r="A3375" s="13">
        <v>42160.177083333336</v>
      </c>
      <c r="B3375" s="73">
        <f t="shared" si="1"/>
        <v>42160</v>
      </c>
      <c r="C3375" s="74">
        <f>IF(NewCustomer="Yes", IF(COUNTIF($I$2:$I$11,B3375)&gt;0,0,WEEKDAY(B3375,2)),IF(COUNTIF($I$2:$I$21,B3375)&gt;0,0,WEEKDAY(B3375,2)))</f>
        <v>5</v>
      </c>
      <c r="D3375" s="74">
        <f t="shared" si="2"/>
        <v>4</v>
      </c>
      <c r="E3375" s="12">
        <f>IFERROR(VLOOKUP(A3375,'IDAR Meter Data'!$A:$B,2,1),"")</f>
        <v>156</v>
      </c>
      <c r="F3375" s="75">
        <f>IF(CECCZ="CZ03",'Outside Temp'!B3375,IF(CECCZ="CZ04",'Outside Temp'!B3376,IF(CECCZ="CZ12",'Outside Temp'!B3377, IF(CECCZ="CZ13",'Outside Temp'!B3378))))</f>
        <v>55</v>
      </c>
      <c r="G3375" s="12">
        <f t="shared" si="3"/>
        <v>1</v>
      </c>
    </row>
    <row r="3376" ht="15.75" customHeight="1">
      <c r="A3376" s="13">
        <v>42160.1875</v>
      </c>
      <c r="B3376" s="73">
        <f t="shared" si="1"/>
        <v>42160</v>
      </c>
      <c r="C3376" s="74">
        <f>IF(NewCustomer="Yes", IF(COUNTIF($I$2:$I$11,B3376)&gt;0,0,WEEKDAY(B3376,2)),IF(COUNTIF($I$2:$I$21,B3376)&gt;0,0,WEEKDAY(B3376,2)))</f>
        <v>5</v>
      </c>
      <c r="D3376" s="74">
        <f t="shared" si="2"/>
        <v>4</v>
      </c>
      <c r="E3376" s="12">
        <f>IFERROR(VLOOKUP(A3376,'IDAR Meter Data'!$A:$B,2,1),"")</f>
        <v>159</v>
      </c>
      <c r="F3376" s="75">
        <f>IF(CECCZ="CZ03",'Outside Temp'!B3376,IF(CECCZ="CZ04",'Outside Temp'!B3377,IF(CECCZ="CZ12",'Outside Temp'!B3378, IF(CECCZ="CZ13",'Outside Temp'!B3379))))</f>
        <v>55</v>
      </c>
      <c r="G3376" s="12">
        <f t="shared" si="3"/>
        <v>1</v>
      </c>
    </row>
    <row r="3377" ht="15.75" customHeight="1">
      <c r="A3377" s="13">
        <v>42160.197916666664</v>
      </c>
      <c r="B3377" s="73">
        <f t="shared" si="1"/>
        <v>42160</v>
      </c>
      <c r="C3377" s="74">
        <f>IF(NewCustomer="Yes", IF(COUNTIF($I$2:$I$11,B3377)&gt;0,0,WEEKDAY(B3377,2)),IF(COUNTIF($I$2:$I$21,B3377)&gt;0,0,WEEKDAY(B3377,2)))</f>
        <v>5</v>
      </c>
      <c r="D3377" s="74">
        <f t="shared" si="2"/>
        <v>4</v>
      </c>
      <c r="E3377" s="12">
        <f>IFERROR(VLOOKUP(A3377,'IDAR Meter Data'!$A:$B,2,1),"")</f>
        <v>145</v>
      </c>
      <c r="F3377" s="75">
        <f>IF(CECCZ="CZ03",'Outside Temp'!B3377,IF(CECCZ="CZ04",'Outside Temp'!B3378,IF(CECCZ="CZ12",'Outside Temp'!B3379, IF(CECCZ="CZ13",'Outside Temp'!B3380))))</f>
        <v>55</v>
      </c>
      <c r="G3377" s="12">
        <f t="shared" si="3"/>
        <v>1</v>
      </c>
    </row>
    <row r="3378" ht="15.75" customHeight="1">
      <c r="A3378" s="13">
        <v>42160.208333333336</v>
      </c>
      <c r="B3378" s="73">
        <f t="shared" si="1"/>
        <v>42160</v>
      </c>
      <c r="C3378" s="74">
        <f>IF(NewCustomer="Yes", IF(COUNTIF($I$2:$I$11,B3378)&gt;0,0,WEEKDAY(B3378,2)),IF(COUNTIF($I$2:$I$21,B3378)&gt;0,0,WEEKDAY(B3378,2)))</f>
        <v>5</v>
      </c>
      <c r="D3378" s="74">
        <f t="shared" si="2"/>
        <v>5</v>
      </c>
      <c r="E3378" s="12">
        <f>IFERROR(VLOOKUP(A3378,'IDAR Meter Data'!$A:$B,2,1),"")</f>
        <v>146</v>
      </c>
      <c r="F3378" s="75">
        <f>IF(CECCZ="CZ03",'Outside Temp'!B3378,IF(CECCZ="CZ04",'Outside Temp'!B3379,IF(CECCZ="CZ12",'Outside Temp'!B3380, IF(CECCZ="CZ13",'Outside Temp'!B3381))))</f>
        <v>55.06666667</v>
      </c>
      <c r="G3378" s="12">
        <f t="shared" si="3"/>
        <v>1</v>
      </c>
    </row>
    <row r="3379" ht="15.75" customHeight="1">
      <c r="A3379" s="13">
        <v>42160.21875</v>
      </c>
      <c r="B3379" s="73">
        <f t="shared" si="1"/>
        <v>42160</v>
      </c>
      <c r="C3379" s="74">
        <f>IF(NewCustomer="Yes", IF(COUNTIF($I$2:$I$11,B3379)&gt;0,0,WEEKDAY(B3379,2)),IF(COUNTIF($I$2:$I$21,B3379)&gt;0,0,WEEKDAY(B3379,2)))</f>
        <v>5</v>
      </c>
      <c r="D3379" s="74">
        <f t="shared" si="2"/>
        <v>5</v>
      </c>
      <c r="E3379" s="12">
        <f>IFERROR(VLOOKUP(A3379,'IDAR Meter Data'!$A:$B,2,1),"")</f>
        <v>146</v>
      </c>
      <c r="F3379" s="75">
        <f>IF(CECCZ="CZ03",'Outside Temp'!B3379,IF(CECCZ="CZ04",'Outside Temp'!B3380,IF(CECCZ="CZ12",'Outside Temp'!B3381, IF(CECCZ="CZ13",'Outside Temp'!B3382))))</f>
        <v>55.31666667</v>
      </c>
      <c r="G3379" s="12">
        <f t="shared" si="3"/>
        <v>1</v>
      </c>
    </row>
    <row r="3380" ht="15.75" customHeight="1">
      <c r="A3380" s="13">
        <v>42160.229166666664</v>
      </c>
      <c r="B3380" s="73">
        <f t="shared" si="1"/>
        <v>42160</v>
      </c>
      <c r="C3380" s="74">
        <f>IF(NewCustomer="Yes", IF(COUNTIF($I$2:$I$11,B3380)&gt;0,0,WEEKDAY(B3380,2)),IF(COUNTIF($I$2:$I$21,B3380)&gt;0,0,WEEKDAY(B3380,2)))</f>
        <v>5</v>
      </c>
      <c r="D3380" s="74">
        <f t="shared" si="2"/>
        <v>5</v>
      </c>
      <c r="E3380" s="12">
        <f>IFERROR(VLOOKUP(A3380,'IDAR Meter Data'!$A:$B,2,1),"")</f>
        <v>163</v>
      </c>
      <c r="F3380" s="75">
        <f>IF(CECCZ="CZ03",'Outside Temp'!B3380,IF(CECCZ="CZ04",'Outside Temp'!B3381,IF(CECCZ="CZ12",'Outside Temp'!B3382, IF(CECCZ="CZ13",'Outside Temp'!B3383))))</f>
        <v>55.56666667</v>
      </c>
      <c r="G3380" s="12">
        <f t="shared" si="3"/>
        <v>1</v>
      </c>
    </row>
    <row r="3381" ht="15.75" customHeight="1">
      <c r="A3381" s="13">
        <v>42160.239583333336</v>
      </c>
      <c r="B3381" s="73">
        <f t="shared" si="1"/>
        <v>42160</v>
      </c>
      <c r="C3381" s="74">
        <f>IF(NewCustomer="Yes", IF(COUNTIF($I$2:$I$11,B3381)&gt;0,0,WEEKDAY(B3381,2)),IF(COUNTIF($I$2:$I$21,B3381)&gt;0,0,WEEKDAY(B3381,2)))</f>
        <v>5</v>
      </c>
      <c r="D3381" s="74">
        <f t="shared" si="2"/>
        <v>5</v>
      </c>
      <c r="E3381" s="12">
        <f>IFERROR(VLOOKUP(A3381,'IDAR Meter Data'!$A:$B,2,1),"")</f>
        <v>153</v>
      </c>
      <c r="F3381" s="75">
        <f>IF(CECCZ="CZ03",'Outside Temp'!B3381,IF(CECCZ="CZ04",'Outside Temp'!B3382,IF(CECCZ="CZ12",'Outside Temp'!B3383, IF(CECCZ="CZ13",'Outside Temp'!B3384))))</f>
        <v>55.81666667</v>
      </c>
      <c r="G3381" s="12">
        <f t="shared" si="3"/>
        <v>1</v>
      </c>
    </row>
    <row r="3382" ht="15.75" customHeight="1">
      <c r="A3382" s="13">
        <v>42160.25</v>
      </c>
      <c r="B3382" s="73">
        <f t="shared" si="1"/>
        <v>42160</v>
      </c>
      <c r="C3382" s="74">
        <f>IF(NewCustomer="Yes", IF(COUNTIF($I$2:$I$11,B3382)&gt;0,0,WEEKDAY(B3382,2)),IF(COUNTIF($I$2:$I$21,B3382)&gt;0,0,WEEKDAY(B3382,2)))</f>
        <v>5</v>
      </c>
      <c r="D3382" s="74">
        <f t="shared" si="2"/>
        <v>6</v>
      </c>
      <c r="E3382" s="12">
        <f>IFERROR(VLOOKUP(A3382,'IDAR Meter Data'!$A:$B,2,1),"")</f>
        <v>146</v>
      </c>
      <c r="F3382" s="75">
        <f>IF(CECCZ="CZ03",'Outside Temp'!B3382,IF(CECCZ="CZ04",'Outside Temp'!B3383,IF(CECCZ="CZ12",'Outside Temp'!B3384, IF(CECCZ="CZ13",'Outside Temp'!B3385))))</f>
        <v>56.13333333</v>
      </c>
      <c r="G3382" s="12">
        <f t="shared" si="3"/>
        <v>1</v>
      </c>
    </row>
    <row r="3383" ht="15.75" customHeight="1">
      <c r="A3383" s="13">
        <v>42160.260416666664</v>
      </c>
      <c r="B3383" s="73">
        <f t="shared" si="1"/>
        <v>42160</v>
      </c>
      <c r="C3383" s="74">
        <f>IF(NewCustomer="Yes", IF(COUNTIF($I$2:$I$11,B3383)&gt;0,0,WEEKDAY(B3383,2)),IF(COUNTIF($I$2:$I$21,B3383)&gt;0,0,WEEKDAY(B3383,2)))</f>
        <v>5</v>
      </c>
      <c r="D3383" s="74">
        <f t="shared" si="2"/>
        <v>6</v>
      </c>
      <c r="E3383" s="12">
        <f>IFERROR(VLOOKUP(A3383,'IDAR Meter Data'!$A:$B,2,1),"")</f>
        <v>148</v>
      </c>
      <c r="F3383" s="75">
        <f>IF(CECCZ="CZ03",'Outside Temp'!B3383,IF(CECCZ="CZ04",'Outside Temp'!B3384,IF(CECCZ="CZ12",'Outside Temp'!B3385, IF(CECCZ="CZ13",'Outside Temp'!B3386))))</f>
        <v>56.63333333</v>
      </c>
      <c r="G3383" s="12">
        <f t="shared" si="3"/>
        <v>1</v>
      </c>
    </row>
    <row r="3384" ht="15.75" customHeight="1">
      <c r="A3384" s="13">
        <v>42160.270833333336</v>
      </c>
      <c r="B3384" s="73">
        <f t="shared" si="1"/>
        <v>42160</v>
      </c>
      <c r="C3384" s="74">
        <f>IF(NewCustomer="Yes", IF(COUNTIF($I$2:$I$11,B3384)&gt;0,0,WEEKDAY(B3384,2)),IF(COUNTIF($I$2:$I$21,B3384)&gt;0,0,WEEKDAY(B3384,2)))</f>
        <v>5</v>
      </c>
      <c r="D3384" s="74">
        <f t="shared" si="2"/>
        <v>6</v>
      </c>
      <c r="E3384" s="12">
        <f>IFERROR(VLOOKUP(A3384,'IDAR Meter Data'!$A:$B,2,1),"")</f>
        <v>144</v>
      </c>
      <c r="F3384" s="75">
        <f>IF(CECCZ="CZ03",'Outside Temp'!B3384,IF(CECCZ="CZ04",'Outside Temp'!B3385,IF(CECCZ="CZ12",'Outside Temp'!B3386, IF(CECCZ="CZ13",'Outside Temp'!B3387))))</f>
        <v>57.13333333</v>
      </c>
      <c r="G3384" s="12">
        <f t="shared" si="3"/>
        <v>1</v>
      </c>
    </row>
    <row r="3385" ht="15.75" customHeight="1">
      <c r="A3385" s="13">
        <v>42160.28125</v>
      </c>
      <c r="B3385" s="73">
        <f t="shared" si="1"/>
        <v>42160</v>
      </c>
      <c r="C3385" s="74">
        <f>IF(NewCustomer="Yes", IF(COUNTIF($I$2:$I$11,B3385)&gt;0,0,WEEKDAY(B3385,2)),IF(COUNTIF($I$2:$I$21,B3385)&gt;0,0,WEEKDAY(B3385,2)))</f>
        <v>5</v>
      </c>
      <c r="D3385" s="74">
        <f t="shared" si="2"/>
        <v>6</v>
      </c>
      <c r="E3385" s="12">
        <f>IFERROR(VLOOKUP(A3385,'IDAR Meter Data'!$A:$B,2,1),"")</f>
        <v>163</v>
      </c>
      <c r="F3385" s="75">
        <f>IF(CECCZ="CZ03",'Outside Temp'!B3385,IF(CECCZ="CZ04",'Outside Temp'!B3386,IF(CECCZ="CZ12",'Outside Temp'!B3387, IF(CECCZ="CZ13",'Outside Temp'!B3388))))</f>
        <v>57.63333333</v>
      </c>
      <c r="G3385" s="12">
        <f t="shared" si="3"/>
        <v>1</v>
      </c>
    </row>
    <row r="3386" ht="15.75" customHeight="1">
      <c r="A3386" s="13">
        <v>42160.291666666664</v>
      </c>
      <c r="B3386" s="73">
        <f t="shared" si="1"/>
        <v>42160</v>
      </c>
      <c r="C3386" s="74">
        <f>IF(NewCustomer="Yes", IF(COUNTIF($I$2:$I$11,B3386)&gt;0,0,WEEKDAY(B3386,2)),IF(COUNTIF($I$2:$I$21,B3386)&gt;0,0,WEEKDAY(B3386,2)))</f>
        <v>5</v>
      </c>
      <c r="D3386" s="74">
        <f t="shared" si="2"/>
        <v>7</v>
      </c>
      <c r="E3386" s="12">
        <f>IFERROR(VLOOKUP(A3386,'IDAR Meter Data'!$A:$B,2,1),"")</f>
        <v>152</v>
      </c>
      <c r="F3386" s="75">
        <f>IF(CECCZ="CZ03",'Outside Temp'!B3386,IF(CECCZ="CZ04",'Outside Temp'!B3387,IF(CECCZ="CZ12",'Outside Temp'!B3388, IF(CECCZ="CZ13",'Outside Temp'!B3389))))</f>
        <v>58.26666667</v>
      </c>
      <c r="G3386" s="12">
        <f t="shared" si="3"/>
        <v>1</v>
      </c>
    </row>
    <row r="3387" ht="15.75" customHeight="1">
      <c r="A3387" s="13">
        <v>42160.302083333336</v>
      </c>
      <c r="B3387" s="73">
        <f t="shared" si="1"/>
        <v>42160</v>
      </c>
      <c r="C3387" s="74">
        <f>IF(NewCustomer="Yes", IF(COUNTIF($I$2:$I$11,B3387)&gt;0,0,WEEKDAY(B3387,2)),IF(COUNTIF($I$2:$I$21,B3387)&gt;0,0,WEEKDAY(B3387,2)))</f>
        <v>5</v>
      </c>
      <c r="D3387" s="74">
        <f t="shared" si="2"/>
        <v>7</v>
      </c>
      <c r="E3387" s="12">
        <f>IFERROR(VLOOKUP(A3387,'IDAR Meter Data'!$A:$B,2,1),"")</f>
        <v>150</v>
      </c>
      <c r="F3387" s="75">
        <f>IF(CECCZ="CZ03",'Outside Temp'!B3387,IF(CECCZ="CZ04",'Outside Temp'!B3388,IF(CECCZ="CZ12",'Outside Temp'!B3389, IF(CECCZ="CZ13",'Outside Temp'!B3390))))</f>
        <v>59.26666667</v>
      </c>
      <c r="G3387" s="12">
        <f t="shared" si="3"/>
        <v>1</v>
      </c>
    </row>
    <row r="3388" ht="15.75" customHeight="1">
      <c r="A3388" s="13">
        <v>42160.3125</v>
      </c>
      <c r="B3388" s="73">
        <f t="shared" si="1"/>
        <v>42160</v>
      </c>
      <c r="C3388" s="74">
        <f>IF(NewCustomer="Yes", IF(COUNTIF($I$2:$I$11,B3388)&gt;0,0,WEEKDAY(B3388,2)),IF(COUNTIF($I$2:$I$21,B3388)&gt;0,0,WEEKDAY(B3388,2)))</f>
        <v>5</v>
      </c>
      <c r="D3388" s="74">
        <f t="shared" si="2"/>
        <v>7</v>
      </c>
      <c r="E3388" s="12">
        <f>IFERROR(VLOOKUP(A3388,'IDAR Meter Data'!$A:$B,2,1),"")</f>
        <v>148</v>
      </c>
      <c r="F3388" s="75">
        <f>IF(CECCZ="CZ03",'Outside Temp'!B3388,IF(CECCZ="CZ04",'Outside Temp'!B3389,IF(CECCZ="CZ12",'Outside Temp'!B3390, IF(CECCZ="CZ13",'Outside Temp'!B3391))))</f>
        <v>60.26666667</v>
      </c>
      <c r="G3388" s="12">
        <f t="shared" si="3"/>
        <v>1</v>
      </c>
    </row>
    <row r="3389" ht="15.75" customHeight="1">
      <c r="A3389" s="13">
        <v>42160.322916666664</v>
      </c>
      <c r="B3389" s="73">
        <f t="shared" si="1"/>
        <v>42160</v>
      </c>
      <c r="C3389" s="74">
        <f>IF(NewCustomer="Yes", IF(COUNTIF($I$2:$I$11,B3389)&gt;0,0,WEEKDAY(B3389,2)),IF(COUNTIF($I$2:$I$21,B3389)&gt;0,0,WEEKDAY(B3389,2)))</f>
        <v>5</v>
      </c>
      <c r="D3389" s="74">
        <f t="shared" si="2"/>
        <v>7</v>
      </c>
      <c r="E3389" s="12">
        <f>IFERROR(VLOOKUP(A3389,'IDAR Meter Data'!$A:$B,2,1),"")</f>
        <v>154</v>
      </c>
      <c r="F3389" s="75">
        <f>IF(CECCZ="CZ03",'Outside Temp'!B3389,IF(CECCZ="CZ04",'Outside Temp'!B3390,IF(CECCZ="CZ12",'Outside Temp'!B3391, IF(CECCZ="CZ13",'Outside Temp'!B3392))))</f>
        <v>61</v>
      </c>
      <c r="G3389" s="12">
        <f t="shared" si="3"/>
        <v>1</v>
      </c>
    </row>
    <row r="3390" ht="15.75" customHeight="1">
      <c r="A3390" s="13">
        <v>42160.333333333336</v>
      </c>
      <c r="B3390" s="73">
        <f t="shared" si="1"/>
        <v>42160</v>
      </c>
      <c r="C3390" s="74">
        <f>IF(NewCustomer="Yes", IF(COUNTIF($I$2:$I$11,B3390)&gt;0,0,WEEKDAY(B3390,2)),IF(COUNTIF($I$2:$I$21,B3390)&gt;0,0,WEEKDAY(B3390,2)))</f>
        <v>5</v>
      </c>
      <c r="D3390" s="74">
        <f t="shared" si="2"/>
        <v>8</v>
      </c>
      <c r="E3390" s="12">
        <f>IFERROR(VLOOKUP(A3390,'IDAR Meter Data'!$A:$B,2,1),"")</f>
        <v>172</v>
      </c>
      <c r="F3390" s="75">
        <f>IF(CECCZ="CZ03",'Outside Temp'!B3390,IF(CECCZ="CZ04",'Outside Temp'!B3391,IF(CECCZ="CZ12",'Outside Temp'!B3392, IF(CECCZ="CZ13",'Outside Temp'!B3393))))</f>
        <v>61.13333333</v>
      </c>
      <c r="G3390" s="12">
        <f t="shared" si="3"/>
        <v>1</v>
      </c>
    </row>
    <row r="3391" ht="15.75" customHeight="1">
      <c r="A3391" s="13">
        <v>42160.34375</v>
      </c>
      <c r="B3391" s="73">
        <f t="shared" si="1"/>
        <v>42160</v>
      </c>
      <c r="C3391" s="74">
        <f>IF(NewCustomer="Yes", IF(COUNTIF($I$2:$I$11,B3391)&gt;0,0,WEEKDAY(B3391,2)),IF(COUNTIF($I$2:$I$21,B3391)&gt;0,0,WEEKDAY(B3391,2)))</f>
        <v>5</v>
      </c>
      <c r="D3391" s="74">
        <f t="shared" si="2"/>
        <v>8</v>
      </c>
      <c r="E3391" s="12">
        <f>IFERROR(VLOOKUP(A3391,'IDAR Meter Data'!$A:$B,2,1),"")</f>
        <v>165</v>
      </c>
      <c r="F3391" s="75">
        <f>IF(CECCZ="CZ03",'Outside Temp'!B3391,IF(CECCZ="CZ04",'Outside Temp'!B3392,IF(CECCZ="CZ12",'Outside Temp'!B3393, IF(CECCZ="CZ13",'Outside Temp'!B3394))))</f>
        <v>61.63333333</v>
      </c>
      <c r="G3391" s="12">
        <f t="shared" si="3"/>
        <v>1</v>
      </c>
    </row>
    <row r="3392" ht="15.75" customHeight="1">
      <c r="A3392" s="13">
        <v>42160.354166666664</v>
      </c>
      <c r="B3392" s="73">
        <f t="shared" si="1"/>
        <v>42160</v>
      </c>
      <c r="C3392" s="74">
        <f>IF(NewCustomer="Yes", IF(COUNTIF($I$2:$I$11,B3392)&gt;0,0,WEEKDAY(B3392,2)),IF(COUNTIF($I$2:$I$21,B3392)&gt;0,0,WEEKDAY(B3392,2)))</f>
        <v>5</v>
      </c>
      <c r="D3392" s="74">
        <f t="shared" si="2"/>
        <v>8</v>
      </c>
      <c r="E3392" s="12">
        <f>IFERROR(VLOOKUP(A3392,'IDAR Meter Data'!$A:$B,2,1),"")</f>
        <v>176</v>
      </c>
      <c r="F3392" s="75">
        <f>IF(CECCZ="CZ03",'Outside Temp'!B3392,IF(CECCZ="CZ04",'Outside Temp'!B3393,IF(CECCZ="CZ12",'Outside Temp'!B3394, IF(CECCZ="CZ13",'Outside Temp'!B3395))))</f>
        <v>62.13333333</v>
      </c>
      <c r="G3392" s="12">
        <f t="shared" si="3"/>
        <v>1</v>
      </c>
    </row>
    <row r="3393" ht="15.75" customHeight="1">
      <c r="A3393" s="13">
        <v>42160.364583333336</v>
      </c>
      <c r="B3393" s="73">
        <f t="shared" si="1"/>
        <v>42160</v>
      </c>
      <c r="C3393" s="74">
        <f>IF(NewCustomer="Yes", IF(COUNTIF($I$2:$I$11,B3393)&gt;0,0,WEEKDAY(B3393,2)),IF(COUNTIF($I$2:$I$21,B3393)&gt;0,0,WEEKDAY(B3393,2)))</f>
        <v>5</v>
      </c>
      <c r="D3393" s="74">
        <f t="shared" si="2"/>
        <v>8</v>
      </c>
      <c r="E3393" s="12">
        <f>IFERROR(VLOOKUP(A3393,'IDAR Meter Data'!$A:$B,2,1),"")</f>
        <v>185</v>
      </c>
      <c r="F3393" s="75">
        <f>IF(CECCZ="CZ03",'Outside Temp'!B3393,IF(CECCZ="CZ04",'Outside Temp'!B3394,IF(CECCZ="CZ12",'Outside Temp'!B3395, IF(CECCZ="CZ13",'Outside Temp'!B3396))))</f>
        <v>62.63333333</v>
      </c>
      <c r="G3393" s="12">
        <f t="shared" si="3"/>
        <v>1</v>
      </c>
    </row>
    <row r="3394" ht="15.75" customHeight="1">
      <c r="A3394" s="13">
        <v>42160.375</v>
      </c>
      <c r="B3394" s="73">
        <f t="shared" si="1"/>
        <v>42160</v>
      </c>
      <c r="C3394" s="74">
        <f>IF(NewCustomer="Yes", IF(COUNTIF($I$2:$I$11,B3394)&gt;0,0,WEEKDAY(B3394,2)),IF(COUNTIF($I$2:$I$21,B3394)&gt;0,0,WEEKDAY(B3394,2)))</f>
        <v>5</v>
      </c>
      <c r="D3394" s="74">
        <f t="shared" si="2"/>
        <v>9</v>
      </c>
      <c r="E3394" s="12">
        <f>IFERROR(VLOOKUP(A3394,'IDAR Meter Data'!$A:$B,2,1),"")</f>
        <v>192</v>
      </c>
      <c r="F3394" s="75">
        <f>IF(CECCZ="CZ03",'Outside Temp'!B3394,IF(CECCZ="CZ04",'Outside Temp'!B3395,IF(CECCZ="CZ12",'Outside Temp'!B3396, IF(CECCZ="CZ13",'Outside Temp'!B3397))))</f>
        <v>63.06666667</v>
      </c>
      <c r="G3394" s="12">
        <f t="shared" si="3"/>
        <v>1</v>
      </c>
    </row>
    <row r="3395" ht="15.75" customHeight="1">
      <c r="A3395" s="13">
        <v>42160.385416666664</v>
      </c>
      <c r="B3395" s="73">
        <f t="shared" si="1"/>
        <v>42160</v>
      </c>
      <c r="C3395" s="74">
        <f>IF(NewCustomer="Yes", IF(COUNTIF($I$2:$I$11,B3395)&gt;0,0,WEEKDAY(B3395,2)),IF(COUNTIF($I$2:$I$21,B3395)&gt;0,0,WEEKDAY(B3395,2)))</f>
        <v>5</v>
      </c>
      <c r="D3395" s="74">
        <f t="shared" si="2"/>
        <v>9</v>
      </c>
      <c r="E3395" s="12">
        <f>IFERROR(VLOOKUP(A3395,'IDAR Meter Data'!$A:$B,2,1),"")</f>
        <v>231</v>
      </c>
      <c r="F3395" s="75">
        <f>IF(CECCZ="CZ03",'Outside Temp'!B3395,IF(CECCZ="CZ04",'Outside Temp'!B3396,IF(CECCZ="CZ12",'Outside Temp'!B3397, IF(CECCZ="CZ13",'Outside Temp'!B3398))))</f>
        <v>63.31666667</v>
      </c>
      <c r="G3395" s="12">
        <f t="shared" si="3"/>
        <v>1</v>
      </c>
    </row>
    <row r="3396" ht="15.75" customHeight="1">
      <c r="A3396" s="13">
        <v>42160.395833333336</v>
      </c>
      <c r="B3396" s="73">
        <f t="shared" si="1"/>
        <v>42160</v>
      </c>
      <c r="C3396" s="74">
        <f>IF(NewCustomer="Yes", IF(COUNTIF($I$2:$I$11,B3396)&gt;0,0,WEEKDAY(B3396,2)),IF(COUNTIF($I$2:$I$21,B3396)&gt;0,0,WEEKDAY(B3396,2)))</f>
        <v>5</v>
      </c>
      <c r="D3396" s="74">
        <f t="shared" si="2"/>
        <v>9</v>
      </c>
      <c r="E3396" s="12">
        <f>IFERROR(VLOOKUP(A3396,'IDAR Meter Data'!$A:$B,2,1),"")</f>
        <v>216</v>
      </c>
      <c r="F3396" s="75">
        <f>IF(CECCZ="CZ03",'Outside Temp'!B3396,IF(CECCZ="CZ04",'Outside Temp'!B3397,IF(CECCZ="CZ12",'Outside Temp'!B3398, IF(CECCZ="CZ13",'Outside Temp'!B3399))))</f>
        <v>63.56666667</v>
      </c>
      <c r="G3396" s="12">
        <f t="shared" si="3"/>
        <v>1</v>
      </c>
    </row>
    <row r="3397" ht="15.75" customHeight="1">
      <c r="A3397" s="13">
        <v>42160.40625</v>
      </c>
      <c r="B3397" s="73">
        <f t="shared" si="1"/>
        <v>42160</v>
      </c>
      <c r="C3397" s="74">
        <f>IF(NewCustomer="Yes", IF(COUNTIF($I$2:$I$11,B3397)&gt;0,0,WEEKDAY(B3397,2)),IF(COUNTIF($I$2:$I$21,B3397)&gt;0,0,WEEKDAY(B3397,2)))</f>
        <v>5</v>
      </c>
      <c r="D3397" s="74">
        <f t="shared" si="2"/>
        <v>9</v>
      </c>
      <c r="E3397" s="12">
        <f>IFERROR(VLOOKUP(A3397,'IDAR Meter Data'!$A:$B,2,1),"")</f>
        <v>220</v>
      </c>
      <c r="F3397" s="75">
        <f>IF(CECCZ="CZ03",'Outside Temp'!B3397,IF(CECCZ="CZ04",'Outside Temp'!B3398,IF(CECCZ="CZ12",'Outside Temp'!B3399, IF(CECCZ="CZ13",'Outside Temp'!B3400))))</f>
        <v>63.81666667</v>
      </c>
      <c r="G3397" s="12">
        <f t="shared" si="3"/>
        <v>1</v>
      </c>
    </row>
    <row r="3398" ht="15.75" customHeight="1">
      <c r="A3398" s="13">
        <v>42160.416666666664</v>
      </c>
      <c r="B3398" s="73">
        <f t="shared" si="1"/>
        <v>42160</v>
      </c>
      <c r="C3398" s="74">
        <f>IF(NewCustomer="Yes", IF(COUNTIF($I$2:$I$11,B3398)&gt;0,0,WEEKDAY(B3398,2)),IF(COUNTIF($I$2:$I$21,B3398)&gt;0,0,WEEKDAY(B3398,2)))</f>
        <v>5</v>
      </c>
      <c r="D3398" s="74">
        <f t="shared" si="2"/>
        <v>10</v>
      </c>
      <c r="E3398" s="12">
        <f>IFERROR(VLOOKUP(A3398,'IDAR Meter Data'!$A:$B,2,1),"")</f>
        <v>218</v>
      </c>
      <c r="F3398" s="75">
        <f>IF(CECCZ="CZ03",'Outside Temp'!B3398,IF(CECCZ="CZ04",'Outside Temp'!B3399,IF(CECCZ="CZ12",'Outside Temp'!B3400, IF(CECCZ="CZ13",'Outside Temp'!B3401))))</f>
        <v>64.2</v>
      </c>
      <c r="G3398" s="12">
        <f t="shared" si="3"/>
        <v>1</v>
      </c>
    </row>
    <row r="3399" ht="15.75" customHeight="1">
      <c r="A3399" s="13">
        <v>42160.427083333336</v>
      </c>
      <c r="B3399" s="73">
        <f t="shared" si="1"/>
        <v>42160</v>
      </c>
      <c r="C3399" s="74">
        <f>IF(NewCustomer="Yes", IF(COUNTIF($I$2:$I$11,B3399)&gt;0,0,WEEKDAY(B3399,2)),IF(COUNTIF($I$2:$I$21,B3399)&gt;0,0,WEEKDAY(B3399,2)))</f>
        <v>5</v>
      </c>
      <c r="D3399" s="74">
        <f t="shared" si="2"/>
        <v>10</v>
      </c>
      <c r="E3399" s="12">
        <f>IFERROR(VLOOKUP(A3399,'IDAR Meter Data'!$A:$B,2,1),"")</f>
        <v>222</v>
      </c>
      <c r="F3399" s="75">
        <f>IF(CECCZ="CZ03",'Outside Temp'!B3399,IF(CECCZ="CZ04",'Outside Temp'!B3400,IF(CECCZ="CZ12",'Outside Temp'!B3401, IF(CECCZ="CZ13",'Outside Temp'!B3402))))</f>
        <v>64.95</v>
      </c>
      <c r="G3399" s="12">
        <f t="shared" si="3"/>
        <v>1</v>
      </c>
    </row>
    <row r="3400" ht="15.75" customHeight="1">
      <c r="A3400" s="13">
        <v>42160.4375</v>
      </c>
      <c r="B3400" s="73">
        <f t="shared" si="1"/>
        <v>42160</v>
      </c>
      <c r="C3400" s="74">
        <f>IF(NewCustomer="Yes", IF(COUNTIF($I$2:$I$11,B3400)&gt;0,0,WEEKDAY(B3400,2)),IF(COUNTIF($I$2:$I$21,B3400)&gt;0,0,WEEKDAY(B3400,2)))</f>
        <v>5</v>
      </c>
      <c r="D3400" s="74">
        <f t="shared" si="2"/>
        <v>10</v>
      </c>
      <c r="E3400" s="12">
        <f>IFERROR(VLOOKUP(A3400,'IDAR Meter Data'!$A:$B,2,1),"")</f>
        <v>242</v>
      </c>
      <c r="F3400" s="75">
        <f>IF(CECCZ="CZ03",'Outside Temp'!B3400,IF(CECCZ="CZ04",'Outside Temp'!B3401,IF(CECCZ="CZ12",'Outside Temp'!B3402, IF(CECCZ="CZ13",'Outside Temp'!B3403))))</f>
        <v>65.7</v>
      </c>
      <c r="G3400" s="12">
        <f t="shared" si="3"/>
        <v>2</v>
      </c>
    </row>
    <row r="3401" ht="15.75" customHeight="1">
      <c r="A3401" s="13">
        <v>42160.447916666664</v>
      </c>
      <c r="B3401" s="73">
        <f t="shared" si="1"/>
        <v>42160</v>
      </c>
      <c r="C3401" s="74">
        <f>IF(NewCustomer="Yes", IF(COUNTIF($I$2:$I$11,B3401)&gt;0,0,WEEKDAY(B3401,2)),IF(COUNTIF($I$2:$I$21,B3401)&gt;0,0,WEEKDAY(B3401,2)))</f>
        <v>5</v>
      </c>
      <c r="D3401" s="74">
        <f t="shared" si="2"/>
        <v>10</v>
      </c>
      <c r="E3401" s="12">
        <f>IFERROR(VLOOKUP(A3401,'IDAR Meter Data'!$A:$B,2,1),"")</f>
        <v>250</v>
      </c>
      <c r="F3401" s="75">
        <f>IF(CECCZ="CZ03",'Outside Temp'!B3401,IF(CECCZ="CZ04",'Outside Temp'!B3402,IF(CECCZ="CZ12",'Outside Temp'!B3403, IF(CECCZ="CZ13",'Outside Temp'!B3404))))</f>
        <v>66.45</v>
      </c>
      <c r="G3401" s="12">
        <f t="shared" si="3"/>
        <v>2</v>
      </c>
    </row>
    <row r="3402" ht="15.75" customHeight="1">
      <c r="A3402" s="13">
        <v>42160.458333333336</v>
      </c>
      <c r="B3402" s="73">
        <f t="shared" si="1"/>
        <v>42160</v>
      </c>
      <c r="C3402" s="74">
        <f>IF(NewCustomer="Yes", IF(COUNTIF($I$2:$I$11,B3402)&gt;0,0,WEEKDAY(B3402,2)),IF(COUNTIF($I$2:$I$21,B3402)&gt;0,0,WEEKDAY(B3402,2)))</f>
        <v>5</v>
      </c>
      <c r="D3402" s="74">
        <f t="shared" si="2"/>
        <v>11</v>
      </c>
      <c r="E3402" s="12">
        <f>IFERROR(VLOOKUP(A3402,'IDAR Meter Data'!$A:$B,2,1),"")</f>
        <v>235</v>
      </c>
      <c r="F3402" s="75">
        <f>IF(CECCZ="CZ03",'Outside Temp'!B3402,IF(CECCZ="CZ04",'Outside Temp'!B3403,IF(CECCZ="CZ12",'Outside Temp'!B3404, IF(CECCZ="CZ13",'Outside Temp'!B3405))))</f>
        <v>67</v>
      </c>
      <c r="G3402" s="12">
        <f t="shared" si="3"/>
        <v>2</v>
      </c>
    </row>
    <row r="3403" ht="15.75" customHeight="1">
      <c r="A3403" s="13">
        <v>42160.46875</v>
      </c>
      <c r="B3403" s="73">
        <f t="shared" si="1"/>
        <v>42160</v>
      </c>
      <c r="C3403" s="74">
        <f>IF(NewCustomer="Yes", IF(COUNTIF($I$2:$I$11,B3403)&gt;0,0,WEEKDAY(B3403,2)),IF(COUNTIF($I$2:$I$21,B3403)&gt;0,0,WEEKDAY(B3403,2)))</f>
        <v>5</v>
      </c>
      <c r="D3403" s="74">
        <f t="shared" si="2"/>
        <v>11</v>
      </c>
      <c r="E3403" s="12">
        <f>IFERROR(VLOOKUP(A3403,'IDAR Meter Data'!$A:$B,2,1),"")</f>
        <v>243</v>
      </c>
      <c r="F3403" s="75">
        <f>IF(CECCZ="CZ03",'Outside Temp'!B3403,IF(CECCZ="CZ04",'Outside Temp'!B3404,IF(CECCZ="CZ12",'Outside Temp'!B3405, IF(CECCZ="CZ13",'Outside Temp'!B3406))))</f>
        <v>67</v>
      </c>
      <c r="G3403" s="12">
        <f t="shared" si="3"/>
        <v>2</v>
      </c>
    </row>
    <row r="3404" ht="15.75" customHeight="1">
      <c r="A3404" s="13">
        <v>42160.479166666664</v>
      </c>
      <c r="B3404" s="73">
        <f t="shared" si="1"/>
        <v>42160</v>
      </c>
      <c r="C3404" s="74">
        <f>IF(NewCustomer="Yes", IF(COUNTIF($I$2:$I$11,B3404)&gt;0,0,WEEKDAY(B3404,2)),IF(COUNTIF($I$2:$I$21,B3404)&gt;0,0,WEEKDAY(B3404,2)))</f>
        <v>5</v>
      </c>
      <c r="D3404" s="74">
        <f t="shared" si="2"/>
        <v>11</v>
      </c>
      <c r="E3404" s="12">
        <f>IFERROR(VLOOKUP(A3404,'IDAR Meter Data'!$A:$B,2,1),"")</f>
        <v>240</v>
      </c>
      <c r="F3404" s="75">
        <f>IF(CECCZ="CZ03",'Outside Temp'!B3404,IF(CECCZ="CZ04",'Outside Temp'!B3405,IF(CECCZ="CZ12",'Outside Temp'!B3406, IF(CECCZ="CZ13",'Outside Temp'!B3407))))</f>
        <v>67</v>
      </c>
      <c r="G3404" s="12">
        <f t="shared" si="3"/>
        <v>2</v>
      </c>
    </row>
    <row r="3405" ht="15.75" customHeight="1">
      <c r="A3405" s="13">
        <v>42160.489583333336</v>
      </c>
      <c r="B3405" s="73">
        <f t="shared" si="1"/>
        <v>42160</v>
      </c>
      <c r="C3405" s="74">
        <f>IF(NewCustomer="Yes", IF(COUNTIF($I$2:$I$11,B3405)&gt;0,0,WEEKDAY(B3405,2)),IF(COUNTIF($I$2:$I$21,B3405)&gt;0,0,WEEKDAY(B3405,2)))</f>
        <v>5</v>
      </c>
      <c r="D3405" s="74">
        <f t="shared" si="2"/>
        <v>11</v>
      </c>
      <c r="E3405" s="12">
        <f>IFERROR(VLOOKUP(A3405,'IDAR Meter Data'!$A:$B,2,1),"")</f>
        <v>238</v>
      </c>
      <c r="F3405" s="75">
        <f>IF(CECCZ="CZ03",'Outside Temp'!B3405,IF(CECCZ="CZ04",'Outside Temp'!B3406,IF(CECCZ="CZ12",'Outside Temp'!B3407, IF(CECCZ="CZ13",'Outside Temp'!B3408))))</f>
        <v>67</v>
      </c>
      <c r="G3405" s="12">
        <f t="shared" si="3"/>
        <v>2</v>
      </c>
    </row>
    <row r="3406" ht="15.75" customHeight="1">
      <c r="A3406" s="13">
        <v>42160.5</v>
      </c>
      <c r="B3406" s="73">
        <f t="shared" si="1"/>
        <v>42160</v>
      </c>
      <c r="C3406" s="74">
        <f>IF(NewCustomer="Yes", IF(COUNTIF($I$2:$I$11,B3406)&gt;0,0,WEEKDAY(B3406,2)),IF(COUNTIF($I$2:$I$21,B3406)&gt;0,0,WEEKDAY(B3406,2)))</f>
        <v>5</v>
      </c>
      <c r="D3406" s="74">
        <f t="shared" si="2"/>
        <v>12</v>
      </c>
      <c r="E3406" s="12">
        <f>IFERROR(VLOOKUP(A3406,'IDAR Meter Data'!$A:$B,2,1),"")</f>
        <v>237</v>
      </c>
      <c r="F3406" s="75">
        <f>IF(CECCZ="CZ03",'Outside Temp'!B3406,IF(CECCZ="CZ04",'Outside Temp'!B3407,IF(CECCZ="CZ12",'Outside Temp'!B3408, IF(CECCZ="CZ13",'Outside Temp'!B3409))))</f>
        <v>67.26666667</v>
      </c>
      <c r="G3406" s="12">
        <f t="shared" si="3"/>
        <v>2</v>
      </c>
    </row>
    <row r="3407" ht="15.75" customHeight="1">
      <c r="A3407" s="13">
        <v>42160.510416666664</v>
      </c>
      <c r="B3407" s="73">
        <f t="shared" si="1"/>
        <v>42160</v>
      </c>
      <c r="C3407" s="74">
        <f>IF(NewCustomer="Yes", IF(COUNTIF($I$2:$I$11,B3407)&gt;0,0,WEEKDAY(B3407,2)),IF(COUNTIF($I$2:$I$21,B3407)&gt;0,0,WEEKDAY(B3407,2)))</f>
        <v>5</v>
      </c>
      <c r="D3407" s="74">
        <f t="shared" si="2"/>
        <v>12</v>
      </c>
      <c r="E3407" s="12">
        <f>IFERROR(VLOOKUP(A3407,'IDAR Meter Data'!$A:$B,2,1),"")</f>
        <v>246</v>
      </c>
      <c r="F3407" s="75">
        <f>IF(CECCZ="CZ03",'Outside Temp'!B3407,IF(CECCZ="CZ04",'Outside Temp'!B3408,IF(CECCZ="CZ12",'Outside Temp'!B3409, IF(CECCZ="CZ13",'Outside Temp'!B3410))))</f>
        <v>68.26666667</v>
      </c>
      <c r="G3407" s="12">
        <f t="shared" si="3"/>
        <v>2</v>
      </c>
    </row>
    <row r="3408" ht="15.75" customHeight="1">
      <c r="A3408" s="13">
        <v>42160.520833333336</v>
      </c>
      <c r="B3408" s="73">
        <f t="shared" si="1"/>
        <v>42160</v>
      </c>
      <c r="C3408" s="74">
        <f>IF(NewCustomer="Yes", IF(COUNTIF($I$2:$I$11,B3408)&gt;0,0,WEEKDAY(B3408,2)),IF(COUNTIF($I$2:$I$21,B3408)&gt;0,0,WEEKDAY(B3408,2)))</f>
        <v>5</v>
      </c>
      <c r="D3408" s="74">
        <f t="shared" si="2"/>
        <v>12</v>
      </c>
      <c r="E3408" s="12">
        <f>IFERROR(VLOOKUP(A3408,'IDAR Meter Data'!$A:$B,2,1),"")</f>
        <v>252</v>
      </c>
      <c r="F3408" s="75">
        <f>IF(CECCZ="CZ03",'Outside Temp'!B3408,IF(CECCZ="CZ04",'Outside Temp'!B3409,IF(CECCZ="CZ12",'Outside Temp'!B3410, IF(CECCZ="CZ13",'Outside Temp'!B3411))))</f>
        <v>69.26666667</v>
      </c>
      <c r="G3408" s="12">
        <f t="shared" si="3"/>
        <v>2</v>
      </c>
    </row>
    <row r="3409" ht="15.75" customHeight="1">
      <c r="A3409" s="13">
        <v>42160.53125</v>
      </c>
      <c r="B3409" s="73">
        <f t="shared" si="1"/>
        <v>42160</v>
      </c>
      <c r="C3409" s="74">
        <f>IF(NewCustomer="Yes", IF(COUNTIF($I$2:$I$11,B3409)&gt;0,0,WEEKDAY(B3409,2)),IF(COUNTIF($I$2:$I$21,B3409)&gt;0,0,WEEKDAY(B3409,2)))</f>
        <v>5</v>
      </c>
      <c r="D3409" s="74">
        <f t="shared" si="2"/>
        <v>12</v>
      </c>
      <c r="E3409" s="12">
        <f>IFERROR(VLOOKUP(A3409,'IDAR Meter Data'!$A:$B,2,1),"")</f>
        <v>248</v>
      </c>
      <c r="F3409" s="75">
        <f>IF(CECCZ="CZ03",'Outside Temp'!B3409,IF(CECCZ="CZ04",'Outside Temp'!B3410,IF(CECCZ="CZ12",'Outside Temp'!B3411, IF(CECCZ="CZ13",'Outside Temp'!B3412))))</f>
        <v>70.26666667</v>
      </c>
      <c r="G3409" s="12">
        <f t="shared" si="3"/>
        <v>3</v>
      </c>
    </row>
    <row r="3410" ht="15.75" customHeight="1">
      <c r="A3410" s="13">
        <v>42160.541666666664</v>
      </c>
      <c r="B3410" s="73">
        <f t="shared" si="1"/>
        <v>42160</v>
      </c>
      <c r="C3410" s="74">
        <f>IF(NewCustomer="Yes", IF(COUNTIF($I$2:$I$11,B3410)&gt;0,0,WEEKDAY(B3410,2)),IF(COUNTIF($I$2:$I$21,B3410)&gt;0,0,WEEKDAY(B3410,2)))</f>
        <v>5</v>
      </c>
      <c r="D3410" s="74">
        <f t="shared" si="2"/>
        <v>13</v>
      </c>
      <c r="E3410" s="12">
        <f>IFERROR(VLOOKUP(A3410,'IDAR Meter Data'!$A:$B,2,1),"")</f>
        <v>235</v>
      </c>
      <c r="F3410" s="75">
        <f>IF(CECCZ="CZ03",'Outside Temp'!B3410,IF(CECCZ="CZ04",'Outside Temp'!B3411,IF(CECCZ="CZ12",'Outside Temp'!B3412, IF(CECCZ="CZ13",'Outside Temp'!B3413))))</f>
        <v>71</v>
      </c>
      <c r="G3410" s="12">
        <f t="shared" si="3"/>
        <v>3</v>
      </c>
    </row>
    <row r="3411" ht="15.75" customHeight="1">
      <c r="A3411" s="13">
        <v>42160.552083333336</v>
      </c>
      <c r="B3411" s="73">
        <f t="shared" si="1"/>
        <v>42160</v>
      </c>
      <c r="C3411" s="74">
        <f>IF(NewCustomer="Yes", IF(COUNTIF($I$2:$I$11,B3411)&gt;0,0,WEEKDAY(B3411,2)),IF(COUNTIF($I$2:$I$21,B3411)&gt;0,0,WEEKDAY(B3411,2)))</f>
        <v>5</v>
      </c>
      <c r="D3411" s="74">
        <f t="shared" si="2"/>
        <v>13</v>
      </c>
      <c r="E3411" s="12">
        <f>IFERROR(VLOOKUP(A3411,'IDAR Meter Data'!$A:$B,2,1),"")</f>
        <v>246</v>
      </c>
      <c r="F3411" s="75">
        <f>IF(CECCZ="CZ03",'Outside Temp'!B3411,IF(CECCZ="CZ04",'Outside Temp'!B3412,IF(CECCZ="CZ12",'Outside Temp'!B3413, IF(CECCZ="CZ13",'Outside Temp'!B3414))))</f>
        <v>71</v>
      </c>
      <c r="G3411" s="12">
        <f t="shared" si="3"/>
        <v>3</v>
      </c>
    </row>
    <row r="3412" ht="15.75" customHeight="1">
      <c r="A3412" s="13">
        <v>42160.5625</v>
      </c>
      <c r="B3412" s="73">
        <f t="shared" si="1"/>
        <v>42160</v>
      </c>
      <c r="C3412" s="74">
        <f>IF(NewCustomer="Yes", IF(COUNTIF($I$2:$I$11,B3412)&gt;0,0,WEEKDAY(B3412,2)),IF(COUNTIF($I$2:$I$21,B3412)&gt;0,0,WEEKDAY(B3412,2)))</f>
        <v>5</v>
      </c>
      <c r="D3412" s="74">
        <f t="shared" si="2"/>
        <v>13</v>
      </c>
      <c r="E3412" s="12">
        <f>IFERROR(VLOOKUP(A3412,'IDAR Meter Data'!$A:$B,2,1),"")</f>
        <v>256</v>
      </c>
      <c r="F3412" s="75">
        <f>IF(CECCZ="CZ03",'Outside Temp'!B3412,IF(CECCZ="CZ04",'Outside Temp'!B3413,IF(CECCZ="CZ12",'Outside Temp'!B3414, IF(CECCZ="CZ13",'Outside Temp'!B3415))))</f>
        <v>71</v>
      </c>
      <c r="G3412" s="12">
        <f t="shared" si="3"/>
        <v>3</v>
      </c>
    </row>
    <row r="3413" ht="15.75" customHeight="1">
      <c r="A3413" s="13">
        <v>42160.572916666664</v>
      </c>
      <c r="B3413" s="73">
        <f t="shared" si="1"/>
        <v>42160</v>
      </c>
      <c r="C3413" s="74">
        <f>IF(NewCustomer="Yes", IF(COUNTIF($I$2:$I$11,B3413)&gt;0,0,WEEKDAY(B3413,2)),IF(COUNTIF($I$2:$I$21,B3413)&gt;0,0,WEEKDAY(B3413,2)))</f>
        <v>5</v>
      </c>
      <c r="D3413" s="74">
        <f t="shared" si="2"/>
        <v>13</v>
      </c>
      <c r="E3413" s="12">
        <f>IFERROR(VLOOKUP(A3413,'IDAR Meter Data'!$A:$B,2,1),"")</f>
        <v>254</v>
      </c>
      <c r="F3413" s="75">
        <f>IF(CECCZ="CZ03",'Outside Temp'!B3413,IF(CECCZ="CZ04",'Outside Temp'!B3414,IF(CECCZ="CZ12",'Outside Temp'!B3415, IF(CECCZ="CZ13",'Outside Temp'!B3416))))</f>
        <v>71</v>
      </c>
      <c r="G3413" s="12">
        <f t="shared" si="3"/>
        <v>3</v>
      </c>
    </row>
    <row r="3414" ht="15.75" customHeight="1">
      <c r="A3414" s="13">
        <v>42160.583333333336</v>
      </c>
      <c r="B3414" s="73">
        <f t="shared" si="1"/>
        <v>42160</v>
      </c>
      <c r="C3414" s="74">
        <f>IF(NewCustomer="Yes", IF(COUNTIF($I$2:$I$11,B3414)&gt;0,0,WEEKDAY(B3414,2)),IF(COUNTIF($I$2:$I$21,B3414)&gt;0,0,WEEKDAY(B3414,2)))</f>
        <v>5</v>
      </c>
      <c r="D3414" s="74">
        <f t="shared" si="2"/>
        <v>14</v>
      </c>
      <c r="E3414" s="12">
        <f>IFERROR(VLOOKUP(A3414,'IDAR Meter Data'!$A:$B,2,1),"")</f>
        <v>259</v>
      </c>
      <c r="F3414" s="75">
        <f>IF(CECCZ="CZ03",'Outside Temp'!B3414,IF(CECCZ="CZ04",'Outside Temp'!B3415,IF(CECCZ="CZ12",'Outside Temp'!B3416, IF(CECCZ="CZ13",'Outside Temp'!B3417))))</f>
        <v>71</v>
      </c>
      <c r="G3414" s="12">
        <f t="shared" si="3"/>
        <v>3</v>
      </c>
    </row>
    <row r="3415" ht="15.75" customHeight="1">
      <c r="A3415" s="13">
        <v>42160.59375</v>
      </c>
      <c r="B3415" s="73">
        <f t="shared" si="1"/>
        <v>42160</v>
      </c>
      <c r="C3415" s="74">
        <f>IF(NewCustomer="Yes", IF(COUNTIF($I$2:$I$11,B3415)&gt;0,0,WEEKDAY(B3415,2)),IF(COUNTIF($I$2:$I$21,B3415)&gt;0,0,WEEKDAY(B3415,2)))</f>
        <v>5</v>
      </c>
      <c r="D3415" s="74">
        <f t="shared" si="2"/>
        <v>14</v>
      </c>
      <c r="E3415" s="12">
        <f>IFERROR(VLOOKUP(A3415,'IDAR Meter Data'!$A:$B,2,1),"")</f>
        <v>262</v>
      </c>
      <c r="F3415" s="75">
        <f>IF(CECCZ="CZ03",'Outside Temp'!B3415,IF(CECCZ="CZ04",'Outside Temp'!B3416,IF(CECCZ="CZ12",'Outside Temp'!B3417, IF(CECCZ="CZ13",'Outside Temp'!B3418))))</f>
        <v>71</v>
      </c>
      <c r="G3415" s="12">
        <f t="shared" si="3"/>
        <v>3</v>
      </c>
    </row>
    <row r="3416" ht="15.75" customHeight="1">
      <c r="A3416" s="13">
        <v>42160.604166666664</v>
      </c>
      <c r="B3416" s="73">
        <f t="shared" si="1"/>
        <v>42160</v>
      </c>
      <c r="C3416" s="74">
        <f>IF(NewCustomer="Yes", IF(COUNTIF($I$2:$I$11,B3416)&gt;0,0,WEEKDAY(B3416,2)),IF(COUNTIF($I$2:$I$21,B3416)&gt;0,0,WEEKDAY(B3416,2)))</f>
        <v>5</v>
      </c>
      <c r="D3416" s="74">
        <f t="shared" si="2"/>
        <v>14</v>
      </c>
      <c r="E3416" s="12">
        <f>IFERROR(VLOOKUP(A3416,'IDAR Meter Data'!$A:$B,2,1),"")</f>
        <v>256</v>
      </c>
      <c r="F3416" s="75">
        <f>IF(CECCZ="CZ03",'Outside Temp'!B3416,IF(CECCZ="CZ04",'Outside Temp'!B3417,IF(CECCZ="CZ12",'Outside Temp'!B3418, IF(CECCZ="CZ13",'Outside Temp'!B3419))))</f>
        <v>71</v>
      </c>
      <c r="G3416" s="12">
        <f t="shared" si="3"/>
        <v>3</v>
      </c>
    </row>
    <row r="3417" ht="15.75" customHeight="1">
      <c r="A3417" s="13">
        <v>42160.614583333336</v>
      </c>
      <c r="B3417" s="73">
        <f t="shared" si="1"/>
        <v>42160</v>
      </c>
      <c r="C3417" s="74">
        <f>IF(NewCustomer="Yes", IF(COUNTIF($I$2:$I$11,B3417)&gt;0,0,WEEKDAY(B3417,2)),IF(COUNTIF($I$2:$I$21,B3417)&gt;0,0,WEEKDAY(B3417,2)))</f>
        <v>5</v>
      </c>
      <c r="D3417" s="74">
        <f t="shared" si="2"/>
        <v>14</v>
      </c>
      <c r="E3417" s="12">
        <f>IFERROR(VLOOKUP(A3417,'IDAR Meter Data'!$A:$B,2,1),"")</f>
        <v>259</v>
      </c>
      <c r="F3417" s="75">
        <f>IF(CECCZ="CZ03",'Outside Temp'!B3417,IF(CECCZ="CZ04",'Outside Temp'!B3418,IF(CECCZ="CZ12",'Outside Temp'!B3419, IF(CECCZ="CZ13",'Outside Temp'!B3420))))</f>
        <v>71</v>
      </c>
      <c r="G3417" s="12">
        <f t="shared" si="3"/>
        <v>3</v>
      </c>
    </row>
    <row r="3418" ht="15.75" customHeight="1">
      <c r="A3418" s="13">
        <v>42160.625</v>
      </c>
      <c r="B3418" s="73">
        <f t="shared" si="1"/>
        <v>42160</v>
      </c>
      <c r="C3418" s="74">
        <f>IF(NewCustomer="Yes", IF(COUNTIF($I$2:$I$11,B3418)&gt;0,0,WEEKDAY(B3418,2)),IF(COUNTIF($I$2:$I$21,B3418)&gt;0,0,WEEKDAY(B3418,2)))</f>
        <v>5</v>
      </c>
      <c r="D3418" s="74">
        <f t="shared" si="2"/>
        <v>15</v>
      </c>
      <c r="E3418" s="12">
        <f>IFERROR(VLOOKUP(A3418,'IDAR Meter Data'!$A:$B,2,1),"")</f>
        <v>258</v>
      </c>
      <c r="F3418" s="75">
        <f>IF(CECCZ="CZ03",'Outside Temp'!B3418,IF(CECCZ="CZ04",'Outside Temp'!B3419,IF(CECCZ="CZ12",'Outside Temp'!B3420, IF(CECCZ="CZ13",'Outside Temp'!B3421))))</f>
        <v>70.8</v>
      </c>
      <c r="G3418" s="12">
        <f t="shared" si="3"/>
        <v>3</v>
      </c>
    </row>
    <row r="3419" ht="15.75" customHeight="1">
      <c r="A3419" s="13">
        <v>42160.635416666664</v>
      </c>
      <c r="B3419" s="73">
        <f t="shared" si="1"/>
        <v>42160</v>
      </c>
      <c r="C3419" s="74">
        <f>IF(NewCustomer="Yes", IF(COUNTIF($I$2:$I$11,B3419)&gt;0,0,WEEKDAY(B3419,2)),IF(COUNTIF($I$2:$I$21,B3419)&gt;0,0,WEEKDAY(B3419,2)))</f>
        <v>5</v>
      </c>
      <c r="D3419" s="74">
        <f t="shared" si="2"/>
        <v>15</v>
      </c>
      <c r="E3419" s="12">
        <f>IFERROR(VLOOKUP(A3419,'IDAR Meter Data'!$A:$B,2,1),"")</f>
        <v>264</v>
      </c>
      <c r="F3419" s="75">
        <f>IF(CECCZ="CZ03",'Outside Temp'!B3419,IF(CECCZ="CZ04",'Outside Temp'!B3420,IF(CECCZ="CZ12",'Outside Temp'!B3421, IF(CECCZ="CZ13",'Outside Temp'!B3422))))</f>
        <v>70.05</v>
      </c>
      <c r="G3419" s="12">
        <f t="shared" si="3"/>
        <v>3</v>
      </c>
    </row>
    <row r="3420" ht="15.75" customHeight="1">
      <c r="A3420" s="13">
        <v>42160.645833333336</v>
      </c>
      <c r="B3420" s="73">
        <f t="shared" si="1"/>
        <v>42160</v>
      </c>
      <c r="C3420" s="74">
        <f>IF(NewCustomer="Yes", IF(COUNTIF($I$2:$I$11,B3420)&gt;0,0,WEEKDAY(B3420,2)),IF(COUNTIF($I$2:$I$21,B3420)&gt;0,0,WEEKDAY(B3420,2)))</f>
        <v>5</v>
      </c>
      <c r="D3420" s="74">
        <f t="shared" si="2"/>
        <v>15</v>
      </c>
      <c r="E3420" s="12">
        <f>IFERROR(VLOOKUP(A3420,'IDAR Meter Data'!$A:$B,2,1),"")</f>
        <v>264</v>
      </c>
      <c r="F3420" s="75">
        <f>IF(CECCZ="CZ03",'Outside Temp'!B3420,IF(CECCZ="CZ04",'Outside Temp'!B3421,IF(CECCZ="CZ12",'Outside Temp'!B3422, IF(CECCZ="CZ13",'Outside Temp'!B3423))))</f>
        <v>69.3</v>
      </c>
      <c r="G3420" s="12">
        <f t="shared" si="3"/>
        <v>2</v>
      </c>
    </row>
    <row r="3421" ht="15.75" customHeight="1">
      <c r="A3421" s="13">
        <v>42160.65625</v>
      </c>
      <c r="B3421" s="73">
        <f t="shared" si="1"/>
        <v>42160</v>
      </c>
      <c r="C3421" s="74">
        <f>IF(NewCustomer="Yes", IF(COUNTIF($I$2:$I$11,B3421)&gt;0,0,WEEKDAY(B3421,2)),IF(COUNTIF($I$2:$I$21,B3421)&gt;0,0,WEEKDAY(B3421,2)))</f>
        <v>5</v>
      </c>
      <c r="D3421" s="74">
        <f t="shared" si="2"/>
        <v>15</v>
      </c>
      <c r="E3421" s="12">
        <f>IFERROR(VLOOKUP(A3421,'IDAR Meter Data'!$A:$B,2,1),"")</f>
        <v>268</v>
      </c>
      <c r="F3421" s="75">
        <f>IF(CECCZ="CZ03",'Outside Temp'!B3421,IF(CECCZ="CZ04",'Outside Temp'!B3422,IF(CECCZ="CZ12",'Outside Temp'!B3423, IF(CECCZ="CZ13",'Outside Temp'!B3424))))</f>
        <v>68.55</v>
      </c>
      <c r="G3421" s="12">
        <f t="shared" si="3"/>
        <v>2</v>
      </c>
    </row>
    <row r="3422" ht="15.75" customHeight="1">
      <c r="A3422" s="13">
        <v>42160.666666666664</v>
      </c>
      <c r="B3422" s="73">
        <f t="shared" si="1"/>
        <v>42160</v>
      </c>
      <c r="C3422" s="74">
        <f>IF(NewCustomer="Yes", IF(COUNTIF($I$2:$I$11,B3422)&gt;0,0,WEEKDAY(B3422,2)),IF(COUNTIF($I$2:$I$21,B3422)&gt;0,0,WEEKDAY(B3422,2)))</f>
        <v>5</v>
      </c>
      <c r="D3422" s="74">
        <f t="shared" si="2"/>
        <v>16</v>
      </c>
      <c r="E3422" s="12">
        <f>IFERROR(VLOOKUP(A3422,'IDAR Meter Data'!$A:$B,2,1),"")</f>
        <v>279</v>
      </c>
      <c r="F3422" s="75">
        <f>IF(CECCZ="CZ03",'Outside Temp'!B3422,IF(CECCZ="CZ04",'Outside Temp'!B3423,IF(CECCZ="CZ12",'Outside Temp'!B3424, IF(CECCZ="CZ13",'Outside Temp'!B3425))))</f>
        <v>67.8</v>
      </c>
      <c r="G3422" s="12">
        <f t="shared" si="3"/>
        <v>2</v>
      </c>
    </row>
    <row r="3423" ht="15.75" customHeight="1">
      <c r="A3423" s="13">
        <v>42160.677083333336</v>
      </c>
      <c r="B3423" s="73">
        <f t="shared" si="1"/>
        <v>42160</v>
      </c>
      <c r="C3423" s="74">
        <f>IF(NewCustomer="Yes", IF(COUNTIF($I$2:$I$11,B3423)&gt;0,0,WEEKDAY(B3423,2)),IF(COUNTIF($I$2:$I$21,B3423)&gt;0,0,WEEKDAY(B3423,2)))</f>
        <v>5</v>
      </c>
      <c r="D3423" s="74">
        <f t="shared" si="2"/>
        <v>16</v>
      </c>
      <c r="E3423" s="12">
        <f>IFERROR(VLOOKUP(A3423,'IDAR Meter Data'!$A:$B,2,1),"")</f>
        <v>269</v>
      </c>
      <c r="F3423" s="75">
        <f>IF(CECCZ="CZ03",'Outside Temp'!B3423,IF(CECCZ="CZ04",'Outside Temp'!B3424,IF(CECCZ="CZ12",'Outside Temp'!B3425, IF(CECCZ="CZ13",'Outside Temp'!B3426))))</f>
        <v>67.05</v>
      </c>
      <c r="G3423" s="12">
        <f t="shared" si="3"/>
        <v>2</v>
      </c>
    </row>
    <row r="3424" ht="15.75" customHeight="1">
      <c r="A3424" s="13">
        <v>42160.6875</v>
      </c>
      <c r="B3424" s="73">
        <f t="shared" si="1"/>
        <v>42160</v>
      </c>
      <c r="C3424" s="74">
        <f>IF(NewCustomer="Yes", IF(COUNTIF($I$2:$I$11,B3424)&gt;0,0,WEEKDAY(B3424,2)),IF(COUNTIF($I$2:$I$21,B3424)&gt;0,0,WEEKDAY(B3424,2)))</f>
        <v>5</v>
      </c>
      <c r="D3424" s="74">
        <f t="shared" si="2"/>
        <v>16</v>
      </c>
      <c r="E3424" s="12">
        <f>IFERROR(VLOOKUP(A3424,'IDAR Meter Data'!$A:$B,2,1),"")</f>
        <v>267</v>
      </c>
      <c r="F3424" s="75">
        <f>IF(CECCZ="CZ03",'Outside Temp'!B3424,IF(CECCZ="CZ04",'Outside Temp'!B3425,IF(CECCZ="CZ12",'Outside Temp'!B3426, IF(CECCZ="CZ13",'Outside Temp'!B3427))))</f>
        <v>66.3</v>
      </c>
      <c r="G3424" s="12">
        <f t="shared" si="3"/>
        <v>2</v>
      </c>
    </row>
    <row r="3425" ht="15.75" customHeight="1">
      <c r="A3425" s="13">
        <v>42160.697916666664</v>
      </c>
      <c r="B3425" s="73">
        <f t="shared" si="1"/>
        <v>42160</v>
      </c>
      <c r="C3425" s="74">
        <f>IF(NewCustomer="Yes", IF(COUNTIF($I$2:$I$11,B3425)&gt;0,0,WEEKDAY(B3425,2)),IF(COUNTIF($I$2:$I$21,B3425)&gt;0,0,WEEKDAY(B3425,2)))</f>
        <v>5</v>
      </c>
      <c r="D3425" s="74">
        <f t="shared" si="2"/>
        <v>16</v>
      </c>
      <c r="E3425" s="12">
        <f>IFERROR(VLOOKUP(A3425,'IDAR Meter Data'!$A:$B,2,1),"")</f>
        <v>269</v>
      </c>
      <c r="F3425" s="75">
        <f>IF(CECCZ="CZ03",'Outside Temp'!B3425,IF(CECCZ="CZ04",'Outside Temp'!B3426,IF(CECCZ="CZ12",'Outside Temp'!B3427, IF(CECCZ="CZ13",'Outside Temp'!B3428))))</f>
        <v>65.55</v>
      </c>
      <c r="G3425" s="12">
        <f t="shared" si="3"/>
        <v>2</v>
      </c>
    </row>
    <row r="3426" ht="15.75" customHeight="1">
      <c r="A3426" s="13">
        <v>42160.708333333336</v>
      </c>
      <c r="B3426" s="73">
        <f t="shared" si="1"/>
        <v>42160</v>
      </c>
      <c r="C3426" s="74">
        <f>IF(NewCustomer="Yes", IF(COUNTIF($I$2:$I$11,B3426)&gt;0,0,WEEKDAY(B3426,2)),IF(COUNTIF($I$2:$I$21,B3426)&gt;0,0,WEEKDAY(B3426,2)))</f>
        <v>5</v>
      </c>
      <c r="D3426" s="74">
        <f t="shared" si="2"/>
        <v>17</v>
      </c>
      <c r="E3426" s="12">
        <f>IFERROR(VLOOKUP(A3426,'IDAR Meter Data'!$A:$B,2,1),"")</f>
        <v>271</v>
      </c>
      <c r="F3426" s="75">
        <f>IF(CECCZ="CZ03",'Outside Temp'!B3426,IF(CECCZ="CZ04",'Outside Temp'!B3427,IF(CECCZ="CZ12",'Outside Temp'!B3428, IF(CECCZ="CZ13",'Outside Temp'!B3429))))</f>
        <v>65</v>
      </c>
      <c r="G3426" s="12">
        <f t="shared" si="3"/>
        <v>1</v>
      </c>
    </row>
    <row r="3427" ht="15.75" customHeight="1">
      <c r="A3427" s="13">
        <v>42160.71875</v>
      </c>
      <c r="B3427" s="73">
        <f t="shared" si="1"/>
        <v>42160</v>
      </c>
      <c r="C3427" s="74">
        <f>IF(NewCustomer="Yes", IF(COUNTIF($I$2:$I$11,B3427)&gt;0,0,WEEKDAY(B3427,2)),IF(COUNTIF($I$2:$I$21,B3427)&gt;0,0,WEEKDAY(B3427,2)))</f>
        <v>5</v>
      </c>
      <c r="D3427" s="74">
        <f t="shared" si="2"/>
        <v>17</v>
      </c>
      <c r="E3427" s="12">
        <f>IFERROR(VLOOKUP(A3427,'IDAR Meter Data'!$A:$B,2,1),"")</f>
        <v>278</v>
      </c>
      <c r="F3427" s="75">
        <f>IF(CECCZ="CZ03",'Outside Temp'!B3427,IF(CECCZ="CZ04",'Outside Temp'!B3428,IF(CECCZ="CZ12",'Outside Temp'!B3429, IF(CECCZ="CZ13",'Outside Temp'!B3430))))</f>
        <v>65</v>
      </c>
      <c r="G3427" s="12">
        <f t="shared" si="3"/>
        <v>1</v>
      </c>
    </row>
    <row r="3428" ht="15.75" customHeight="1">
      <c r="A3428" s="13">
        <v>42160.729166666664</v>
      </c>
      <c r="B3428" s="73">
        <f t="shared" si="1"/>
        <v>42160</v>
      </c>
      <c r="C3428" s="74">
        <f>IF(NewCustomer="Yes", IF(COUNTIF($I$2:$I$11,B3428)&gt;0,0,WEEKDAY(B3428,2)),IF(COUNTIF($I$2:$I$21,B3428)&gt;0,0,WEEKDAY(B3428,2)))</f>
        <v>5</v>
      </c>
      <c r="D3428" s="74">
        <f t="shared" si="2"/>
        <v>17</v>
      </c>
      <c r="E3428" s="12">
        <f>IFERROR(VLOOKUP(A3428,'IDAR Meter Data'!$A:$B,2,1),"")</f>
        <v>260</v>
      </c>
      <c r="F3428" s="75">
        <f>IF(CECCZ="CZ03",'Outside Temp'!B3428,IF(CECCZ="CZ04",'Outside Temp'!B3429,IF(CECCZ="CZ12",'Outside Temp'!B3430, IF(CECCZ="CZ13",'Outside Temp'!B3431))))</f>
        <v>65</v>
      </c>
      <c r="G3428" s="12">
        <f t="shared" si="3"/>
        <v>1</v>
      </c>
    </row>
    <row r="3429" ht="15.75" customHeight="1">
      <c r="A3429" s="13">
        <v>42160.739583333336</v>
      </c>
      <c r="B3429" s="73">
        <f t="shared" si="1"/>
        <v>42160</v>
      </c>
      <c r="C3429" s="74">
        <f>IF(NewCustomer="Yes", IF(COUNTIF($I$2:$I$11,B3429)&gt;0,0,WEEKDAY(B3429,2)),IF(COUNTIF($I$2:$I$21,B3429)&gt;0,0,WEEKDAY(B3429,2)))</f>
        <v>5</v>
      </c>
      <c r="D3429" s="74">
        <f t="shared" si="2"/>
        <v>17</v>
      </c>
      <c r="E3429" s="12">
        <f>IFERROR(VLOOKUP(A3429,'IDAR Meter Data'!$A:$B,2,1),"")</f>
        <v>256</v>
      </c>
      <c r="F3429" s="75">
        <f>IF(CECCZ="CZ03",'Outside Temp'!B3429,IF(CECCZ="CZ04",'Outside Temp'!B3430,IF(CECCZ="CZ12",'Outside Temp'!B3431, IF(CECCZ="CZ13",'Outside Temp'!B3432))))</f>
        <v>65</v>
      </c>
      <c r="G3429" s="12">
        <f t="shared" si="3"/>
        <v>1</v>
      </c>
    </row>
    <row r="3430" ht="15.75" customHeight="1">
      <c r="A3430" s="13">
        <v>42160.75</v>
      </c>
      <c r="B3430" s="73">
        <f t="shared" si="1"/>
        <v>42160</v>
      </c>
      <c r="C3430" s="74">
        <f>IF(NewCustomer="Yes", IF(COUNTIF($I$2:$I$11,B3430)&gt;0,0,WEEKDAY(B3430,2)),IF(COUNTIF($I$2:$I$21,B3430)&gt;0,0,WEEKDAY(B3430,2)))</f>
        <v>5</v>
      </c>
      <c r="D3430" s="74">
        <f t="shared" si="2"/>
        <v>18</v>
      </c>
      <c r="E3430" s="12">
        <f>IFERROR(VLOOKUP(A3430,'IDAR Meter Data'!$A:$B,2,1),"")</f>
        <v>254</v>
      </c>
      <c r="F3430" s="75">
        <f>IF(CECCZ="CZ03",'Outside Temp'!B3430,IF(CECCZ="CZ04",'Outside Temp'!B3431,IF(CECCZ="CZ12",'Outside Temp'!B3432, IF(CECCZ="CZ13",'Outside Temp'!B3433))))</f>
        <v>64.93333333</v>
      </c>
      <c r="G3430" s="12">
        <f t="shared" si="3"/>
        <v>1</v>
      </c>
    </row>
    <row r="3431" ht="15.75" customHeight="1">
      <c r="A3431" s="13">
        <v>42160.760416666664</v>
      </c>
      <c r="B3431" s="73">
        <f t="shared" si="1"/>
        <v>42160</v>
      </c>
      <c r="C3431" s="74">
        <f>IF(NewCustomer="Yes", IF(COUNTIF($I$2:$I$11,B3431)&gt;0,0,WEEKDAY(B3431,2)),IF(COUNTIF($I$2:$I$21,B3431)&gt;0,0,WEEKDAY(B3431,2)))</f>
        <v>5</v>
      </c>
      <c r="D3431" s="74">
        <f t="shared" si="2"/>
        <v>18</v>
      </c>
      <c r="E3431" s="12">
        <f>IFERROR(VLOOKUP(A3431,'IDAR Meter Data'!$A:$B,2,1),"")</f>
        <v>251</v>
      </c>
      <c r="F3431" s="75">
        <f>IF(CECCZ="CZ03",'Outside Temp'!B3431,IF(CECCZ="CZ04",'Outside Temp'!B3432,IF(CECCZ="CZ12",'Outside Temp'!B3433, IF(CECCZ="CZ13",'Outside Temp'!B3434))))</f>
        <v>64.68333333</v>
      </c>
      <c r="G3431" s="12">
        <f t="shared" si="3"/>
        <v>1</v>
      </c>
    </row>
    <row r="3432" ht="15.75" customHeight="1">
      <c r="A3432" s="13">
        <v>42160.770833333336</v>
      </c>
      <c r="B3432" s="73">
        <f t="shared" si="1"/>
        <v>42160</v>
      </c>
      <c r="C3432" s="74">
        <f>IF(NewCustomer="Yes", IF(COUNTIF($I$2:$I$11,B3432)&gt;0,0,WEEKDAY(B3432,2)),IF(COUNTIF($I$2:$I$21,B3432)&gt;0,0,WEEKDAY(B3432,2)))</f>
        <v>5</v>
      </c>
      <c r="D3432" s="74">
        <f t="shared" si="2"/>
        <v>18</v>
      </c>
      <c r="E3432" s="12">
        <f>IFERROR(VLOOKUP(A3432,'IDAR Meter Data'!$A:$B,2,1),"")</f>
        <v>253</v>
      </c>
      <c r="F3432" s="75">
        <f>IF(CECCZ="CZ03",'Outside Temp'!B3432,IF(CECCZ="CZ04",'Outside Temp'!B3433,IF(CECCZ="CZ12",'Outside Temp'!B3434, IF(CECCZ="CZ13",'Outside Temp'!B3435))))</f>
        <v>64.43333333</v>
      </c>
      <c r="G3432" s="12">
        <f t="shared" si="3"/>
        <v>1</v>
      </c>
    </row>
    <row r="3433" ht="15.75" customHeight="1">
      <c r="A3433" s="13">
        <v>42160.78125</v>
      </c>
      <c r="B3433" s="73">
        <f t="shared" si="1"/>
        <v>42160</v>
      </c>
      <c r="C3433" s="74">
        <f>IF(NewCustomer="Yes", IF(COUNTIF($I$2:$I$11,B3433)&gt;0,0,WEEKDAY(B3433,2)),IF(COUNTIF($I$2:$I$21,B3433)&gt;0,0,WEEKDAY(B3433,2)))</f>
        <v>5</v>
      </c>
      <c r="D3433" s="74">
        <f t="shared" si="2"/>
        <v>18</v>
      </c>
      <c r="E3433" s="12">
        <f>IFERROR(VLOOKUP(A3433,'IDAR Meter Data'!$A:$B,2,1),"")</f>
        <v>248</v>
      </c>
      <c r="F3433" s="75">
        <f>IF(CECCZ="CZ03",'Outside Temp'!B3433,IF(CECCZ="CZ04",'Outside Temp'!B3434,IF(CECCZ="CZ12",'Outside Temp'!B3435, IF(CECCZ="CZ13",'Outside Temp'!B3436))))</f>
        <v>64.18333333</v>
      </c>
      <c r="G3433" s="12">
        <f t="shared" si="3"/>
        <v>1</v>
      </c>
    </row>
    <row r="3434" ht="15.75" customHeight="1">
      <c r="A3434" s="13">
        <v>42160.791666666664</v>
      </c>
      <c r="B3434" s="73">
        <f t="shared" si="1"/>
        <v>42160</v>
      </c>
      <c r="C3434" s="74">
        <f>IF(NewCustomer="Yes", IF(COUNTIF($I$2:$I$11,B3434)&gt;0,0,WEEKDAY(B3434,2)),IF(COUNTIF($I$2:$I$21,B3434)&gt;0,0,WEEKDAY(B3434,2)))</f>
        <v>5</v>
      </c>
      <c r="D3434" s="74">
        <f t="shared" si="2"/>
        <v>19</v>
      </c>
      <c r="E3434" s="12">
        <f>IFERROR(VLOOKUP(A3434,'IDAR Meter Data'!$A:$B,2,1),"")</f>
        <v>252</v>
      </c>
      <c r="F3434" s="75">
        <f>IF(CECCZ="CZ03",'Outside Temp'!B3434,IF(CECCZ="CZ04",'Outside Temp'!B3435,IF(CECCZ="CZ12",'Outside Temp'!B3436, IF(CECCZ="CZ13",'Outside Temp'!B3437))))</f>
        <v>63.66666667</v>
      </c>
      <c r="G3434" s="12">
        <f t="shared" si="3"/>
        <v>1</v>
      </c>
    </row>
    <row r="3435" ht="15.75" customHeight="1">
      <c r="A3435" s="13">
        <v>42160.802083333336</v>
      </c>
      <c r="B3435" s="73">
        <f t="shared" si="1"/>
        <v>42160</v>
      </c>
      <c r="C3435" s="74">
        <f>IF(NewCustomer="Yes", IF(COUNTIF($I$2:$I$11,B3435)&gt;0,0,WEEKDAY(B3435,2)),IF(COUNTIF($I$2:$I$21,B3435)&gt;0,0,WEEKDAY(B3435,2)))</f>
        <v>5</v>
      </c>
      <c r="D3435" s="74">
        <f t="shared" si="2"/>
        <v>19</v>
      </c>
      <c r="E3435" s="12">
        <f>IFERROR(VLOOKUP(A3435,'IDAR Meter Data'!$A:$B,2,1),"")</f>
        <v>243</v>
      </c>
      <c r="F3435" s="75">
        <f>IF(CECCZ="CZ03",'Outside Temp'!B3435,IF(CECCZ="CZ04",'Outside Temp'!B3436,IF(CECCZ="CZ12",'Outside Temp'!B3437, IF(CECCZ="CZ13",'Outside Temp'!B3438))))</f>
        <v>62.41666667</v>
      </c>
      <c r="G3435" s="12">
        <f t="shared" si="3"/>
        <v>1</v>
      </c>
    </row>
    <row r="3436" ht="15.75" customHeight="1">
      <c r="A3436" s="13">
        <v>42160.8125</v>
      </c>
      <c r="B3436" s="73">
        <f t="shared" si="1"/>
        <v>42160</v>
      </c>
      <c r="C3436" s="74">
        <f>IF(NewCustomer="Yes", IF(COUNTIF($I$2:$I$11,B3436)&gt;0,0,WEEKDAY(B3436,2)),IF(COUNTIF($I$2:$I$21,B3436)&gt;0,0,WEEKDAY(B3436,2)))</f>
        <v>5</v>
      </c>
      <c r="D3436" s="74">
        <f t="shared" si="2"/>
        <v>19</v>
      </c>
      <c r="E3436" s="12">
        <f>IFERROR(VLOOKUP(A3436,'IDAR Meter Data'!$A:$B,2,1),"")</f>
        <v>232</v>
      </c>
      <c r="F3436" s="75">
        <f>IF(CECCZ="CZ03",'Outside Temp'!B3436,IF(CECCZ="CZ04",'Outside Temp'!B3437,IF(CECCZ="CZ12",'Outside Temp'!B3438, IF(CECCZ="CZ13",'Outside Temp'!B3439))))</f>
        <v>61.16666667</v>
      </c>
      <c r="G3436" s="12">
        <f t="shared" si="3"/>
        <v>1</v>
      </c>
    </row>
    <row r="3437" ht="15.75" customHeight="1">
      <c r="A3437" s="13">
        <v>42160.822916666664</v>
      </c>
      <c r="B3437" s="73">
        <f t="shared" si="1"/>
        <v>42160</v>
      </c>
      <c r="C3437" s="74">
        <f>IF(NewCustomer="Yes", IF(COUNTIF($I$2:$I$11,B3437)&gt;0,0,WEEKDAY(B3437,2)),IF(COUNTIF($I$2:$I$21,B3437)&gt;0,0,WEEKDAY(B3437,2)))</f>
        <v>5</v>
      </c>
      <c r="D3437" s="74">
        <f t="shared" si="2"/>
        <v>19</v>
      </c>
      <c r="E3437" s="12">
        <f>IFERROR(VLOOKUP(A3437,'IDAR Meter Data'!$A:$B,2,1),"")</f>
        <v>239</v>
      </c>
      <c r="F3437" s="75">
        <f>IF(CECCZ="CZ03",'Outside Temp'!B3437,IF(CECCZ="CZ04",'Outside Temp'!B3438,IF(CECCZ="CZ12",'Outside Temp'!B3439, IF(CECCZ="CZ13",'Outside Temp'!B3440))))</f>
        <v>60.45833333</v>
      </c>
      <c r="G3437" s="12">
        <f t="shared" si="3"/>
        <v>1</v>
      </c>
    </row>
    <row r="3438" ht="15.75" customHeight="1">
      <c r="A3438" s="13">
        <v>42160.833333333336</v>
      </c>
      <c r="B3438" s="73">
        <f t="shared" si="1"/>
        <v>42160</v>
      </c>
      <c r="C3438" s="74">
        <f>IF(NewCustomer="Yes", IF(COUNTIF($I$2:$I$11,B3438)&gt;0,0,WEEKDAY(B3438,2)),IF(COUNTIF($I$2:$I$21,B3438)&gt;0,0,WEEKDAY(B3438,2)))</f>
        <v>5</v>
      </c>
      <c r="D3438" s="74">
        <f t="shared" si="2"/>
        <v>20</v>
      </c>
      <c r="E3438" s="12">
        <f>IFERROR(VLOOKUP(A3438,'IDAR Meter Data'!$A:$B,2,1),"")</f>
        <v>229</v>
      </c>
      <c r="F3438" s="75">
        <f>IF(CECCZ="CZ03",'Outside Temp'!B3438,IF(CECCZ="CZ04",'Outside Temp'!B3439,IF(CECCZ="CZ12",'Outside Temp'!B3440, IF(CECCZ="CZ13",'Outside Temp'!B3441))))</f>
        <v>60</v>
      </c>
      <c r="G3438" s="12">
        <f t="shared" si="3"/>
        <v>1</v>
      </c>
    </row>
    <row r="3439" ht="15.75" customHeight="1">
      <c r="A3439" s="13">
        <v>42160.84375</v>
      </c>
      <c r="B3439" s="73">
        <f t="shared" si="1"/>
        <v>42160</v>
      </c>
      <c r="C3439" s="74">
        <f>IF(NewCustomer="Yes", IF(COUNTIF($I$2:$I$11,B3439)&gt;0,0,WEEKDAY(B3439,2)),IF(COUNTIF($I$2:$I$21,B3439)&gt;0,0,WEEKDAY(B3439,2)))</f>
        <v>5</v>
      </c>
      <c r="D3439" s="74">
        <f t="shared" si="2"/>
        <v>20</v>
      </c>
      <c r="E3439" s="12">
        <f>IFERROR(VLOOKUP(A3439,'IDAR Meter Data'!$A:$B,2,1),"")</f>
        <v>224</v>
      </c>
      <c r="F3439" s="75">
        <f>IF(CECCZ="CZ03",'Outside Temp'!B3439,IF(CECCZ="CZ04",'Outside Temp'!B3440,IF(CECCZ="CZ12",'Outside Temp'!B3441, IF(CECCZ="CZ13",'Outside Temp'!B3442))))</f>
        <v>60</v>
      </c>
      <c r="G3439" s="12">
        <f t="shared" si="3"/>
        <v>1</v>
      </c>
    </row>
    <row r="3440" ht="15.75" customHeight="1">
      <c r="A3440" s="13">
        <v>42160.854166666664</v>
      </c>
      <c r="B3440" s="73">
        <f t="shared" si="1"/>
        <v>42160</v>
      </c>
      <c r="C3440" s="74">
        <f>IF(NewCustomer="Yes", IF(COUNTIF($I$2:$I$11,B3440)&gt;0,0,WEEKDAY(B3440,2)),IF(COUNTIF($I$2:$I$21,B3440)&gt;0,0,WEEKDAY(B3440,2)))</f>
        <v>5</v>
      </c>
      <c r="D3440" s="74">
        <f t="shared" si="2"/>
        <v>20</v>
      </c>
      <c r="E3440" s="12">
        <f>IFERROR(VLOOKUP(A3440,'IDAR Meter Data'!$A:$B,2,1),"")</f>
        <v>231</v>
      </c>
      <c r="F3440" s="75">
        <f>IF(CECCZ="CZ03",'Outside Temp'!B3440,IF(CECCZ="CZ04",'Outside Temp'!B3441,IF(CECCZ="CZ12",'Outside Temp'!B3442, IF(CECCZ="CZ13",'Outside Temp'!B3443))))</f>
        <v>60</v>
      </c>
      <c r="G3440" s="12">
        <f t="shared" si="3"/>
        <v>1</v>
      </c>
    </row>
    <row r="3441" ht="15.75" customHeight="1">
      <c r="A3441" s="13">
        <v>42160.864583333336</v>
      </c>
      <c r="B3441" s="73">
        <f t="shared" si="1"/>
        <v>42160</v>
      </c>
      <c r="C3441" s="74">
        <f>IF(NewCustomer="Yes", IF(COUNTIF($I$2:$I$11,B3441)&gt;0,0,WEEKDAY(B3441,2)),IF(COUNTIF($I$2:$I$21,B3441)&gt;0,0,WEEKDAY(B3441,2)))</f>
        <v>5</v>
      </c>
      <c r="D3441" s="74">
        <f t="shared" si="2"/>
        <v>20</v>
      </c>
      <c r="E3441" s="12">
        <f>IFERROR(VLOOKUP(A3441,'IDAR Meter Data'!$A:$B,2,1),"")</f>
        <v>222</v>
      </c>
      <c r="F3441" s="75">
        <f>IF(CECCZ="CZ03",'Outside Temp'!B3441,IF(CECCZ="CZ04",'Outside Temp'!B3442,IF(CECCZ="CZ12",'Outside Temp'!B3443, IF(CECCZ="CZ13",'Outside Temp'!B3444))))</f>
        <v>60</v>
      </c>
      <c r="G3441" s="12">
        <f t="shared" si="3"/>
        <v>1</v>
      </c>
    </row>
    <row r="3442" ht="15.75" customHeight="1">
      <c r="A3442" s="13">
        <v>42160.875</v>
      </c>
      <c r="B3442" s="73">
        <f t="shared" si="1"/>
        <v>42160</v>
      </c>
      <c r="C3442" s="74">
        <f>IF(NewCustomer="Yes", IF(COUNTIF($I$2:$I$11,B3442)&gt;0,0,WEEKDAY(B3442,2)),IF(COUNTIF($I$2:$I$21,B3442)&gt;0,0,WEEKDAY(B3442,2)))</f>
        <v>5</v>
      </c>
      <c r="D3442" s="74">
        <f t="shared" si="2"/>
        <v>21</v>
      </c>
      <c r="E3442" s="12">
        <f>IFERROR(VLOOKUP(A3442,'IDAR Meter Data'!$A:$B,2,1),"")</f>
        <v>216</v>
      </c>
      <c r="F3442" s="75">
        <f>IF(CECCZ="CZ03",'Outside Temp'!B3442,IF(CECCZ="CZ04",'Outside Temp'!B3443,IF(CECCZ="CZ12",'Outside Temp'!B3444, IF(CECCZ="CZ13",'Outside Temp'!B3445))))</f>
        <v>59.93333333</v>
      </c>
      <c r="G3442" s="12">
        <f t="shared" si="3"/>
        <v>1</v>
      </c>
    </row>
    <row r="3443" ht="15.75" customHeight="1">
      <c r="A3443" s="13">
        <v>42160.885416666664</v>
      </c>
      <c r="B3443" s="73">
        <f t="shared" si="1"/>
        <v>42160</v>
      </c>
      <c r="C3443" s="74">
        <f>IF(NewCustomer="Yes", IF(COUNTIF($I$2:$I$11,B3443)&gt;0,0,WEEKDAY(B3443,2)),IF(COUNTIF($I$2:$I$21,B3443)&gt;0,0,WEEKDAY(B3443,2)))</f>
        <v>5</v>
      </c>
      <c r="D3443" s="74">
        <f t="shared" si="2"/>
        <v>21</v>
      </c>
      <c r="E3443" s="12">
        <f>IFERROR(VLOOKUP(A3443,'IDAR Meter Data'!$A:$B,2,1),"")</f>
        <v>205</v>
      </c>
      <c r="F3443" s="75">
        <f>IF(CECCZ="CZ03",'Outside Temp'!B3443,IF(CECCZ="CZ04",'Outside Temp'!B3444,IF(CECCZ="CZ12",'Outside Temp'!B3445, IF(CECCZ="CZ13",'Outside Temp'!B3446))))</f>
        <v>59.68333333</v>
      </c>
      <c r="G3443" s="12">
        <f t="shared" si="3"/>
        <v>1</v>
      </c>
    </row>
    <row r="3444" ht="15.75" customHeight="1">
      <c r="A3444" s="13">
        <v>42160.895833333336</v>
      </c>
      <c r="B3444" s="73">
        <f t="shared" si="1"/>
        <v>42160</v>
      </c>
      <c r="C3444" s="74">
        <f>IF(NewCustomer="Yes", IF(COUNTIF($I$2:$I$11,B3444)&gt;0,0,WEEKDAY(B3444,2)),IF(COUNTIF($I$2:$I$21,B3444)&gt;0,0,WEEKDAY(B3444,2)))</f>
        <v>5</v>
      </c>
      <c r="D3444" s="74">
        <f t="shared" si="2"/>
        <v>21</v>
      </c>
      <c r="E3444" s="12">
        <f>IFERROR(VLOOKUP(A3444,'IDAR Meter Data'!$A:$B,2,1),"")</f>
        <v>190</v>
      </c>
      <c r="F3444" s="75">
        <f>IF(CECCZ="CZ03",'Outside Temp'!B3444,IF(CECCZ="CZ04",'Outside Temp'!B3445,IF(CECCZ="CZ12",'Outside Temp'!B3446, IF(CECCZ="CZ13",'Outside Temp'!B3447))))</f>
        <v>59.43333333</v>
      </c>
      <c r="G3444" s="12">
        <f t="shared" si="3"/>
        <v>1</v>
      </c>
    </row>
    <row r="3445" ht="15.75" customHeight="1">
      <c r="A3445" s="13">
        <v>42160.90625</v>
      </c>
      <c r="B3445" s="73">
        <f t="shared" si="1"/>
        <v>42160</v>
      </c>
      <c r="C3445" s="74">
        <f>IF(NewCustomer="Yes", IF(COUNTIF($I$2:$I$11,B3445)&gt;0,0,WEEKDAY(B3445,2)),IF(COUNTIF($I$2:$I$21,B3445)&gt;0,0,WEEKDAY(B3445,2)))</f>
        <v>5</v>
      </c>
      <c r="D3445" s="74">
        <f t="shared" si="2"/>
        <v>21</v>
      </c>
      <c r="E3445" s="12">
        <f>IFERROR(VLOOKUP(A3445,'IDAR Meter Data'!$A:$B,2,1),"")</f>
        <v>190</v>
      </c>
      <c r="F3445" s="75">
        <f>IF(CECCZ="CZ03",'Outside Temp'!B3445,IF(CECCZ="CZ04",'Outside Temp'!B3446,IF(CECCZ="CZ12",'Outside Temp'!B3447, IF(CECCZ="CZ13",'Outside Temp'!B3448))))</f>
        <v>59.18333333</v>
      </c>
      <c r="G3445" s="12">
        <f t="shared" si="3"/>
        <v>1</v>
      </c>
    </row>
    <row r="3446" ht="15.75" customHeight="1">
      <c r="A3446" s="13">
        <v>42160.916666666664</v>
      </c>
      <c r="B3446" s="73">
        <f t="shared" si="1"/>
        <v>42160</v>
      </c>
      <c r="C3446" s="74">
        <f>IF(NewCustomer="Yes", IF(COUNTIF($I$2:$I$11,B3446)&gt;0,0,WEEKDAY(B3446,2)),IF(COUNTIF($I$2:$I$21,B3446)&gt;0,0,WEEKDAY(B3446,2)))</f>
        <v>5</v>
      </c>
      <c r="D3446" s="74">
        <f t="shared" si="2"/>
        <v>22</v>
      </c>
      <c r="E3446" s="12">
        <f>IFERROR(VLOOKUP(A3446,'IDAR Meter Data'!$A:$B,2,1),"")</f>
        <v>194</v>
      </c>
      <c r="F3446" s="75">
        <f>IF(CECCZ="CZ03",'Outside Temp'!B3446,IF(CECCZ="CZ04",'Outside Temp'!B3447,IF(CECCZ="CZ12",'Outside Temp'!B3448, IF(CECCZ="CZ13",'Outside Temp'!B3449))))</f>
        <v>58.93333333</v>
      </c>
      <c r="G3446" s="12">
        <f t="shared" si="3"/>
        <v>1</v>
      </c>
    </row>
    <row r="3447" ht="15.75" customHeight="1">
      <c r="A3447" s="13">
        <v>42160.927083333336</v>
      </c>
      <c r="B3447" s="73">
        <f t="shared" si="1"/>
        <v>42160</v>
      </c>
      <c r="C3447" s="74">
        <f>IF(NewCustomer="Yes", IF(COUNTIF($I$2:$I$11,B3447)&gt;0,0,WEEKDAY(B3447,2)),IF(COUNTIF($I$2:$I$21,B3447)&gt;0,0,WEEKDAY(B3447,2)))</f>
        <v>5</v>
      </c>
      <c r="D3447" s="74">
        <f t="shared" si="2"/>
        <v>22</v>
      </c>
      <c r="E3447" s="12">
        <f>IFERROR(VLOOKUP(A3447,'IDAR Meter Data'!$A:$B,2,1),"")</f>
        <v>189</v>
      </c>
      <c r="F3447" s="75">
        <f>IF(CECCZ="CZ03",'Outside Temp'!B3447,IF(CECCZ="CZ04",'Outside Temp'!B3448,IF(CECCZ="CZ12",'Outside Temp'!B3449, IF(CECCZ="CZ13",'Outside Temp'!B3450))))</f>
        <v>58.68333333</v>
      </c>
      <c r="G3447" s="12">
        <f t="shared" si="3"/>
        <v>1</v>
      </c>
    </row>
    <row r="3448" ht="15.75" customHeight="1">
      <c r="A3448" s="13">
        <v>42160.9375</v>
      </c>
      <c r="B3448" s="73">
        <f t="shared" si="1"/>
        <v>42160</v>
      </c>
      <c r="C3448" s="74">
        <f>IF(NewCustomer="Yes", IF(COUNTIF($I$2:$I$11,B3448)&gt;0,0,WEEKDAY(B3448,2)),IF(COUNTIF($I$2:$I$21,B3448)&gt;0,0,WEEKDAY(B3448,2)))</f>
        <v>5</v>
      </c>
      <c r="D3448" s="74">
        <f t="shared" si="2"/>
        <v>22</v>
      </c>
      <c r="E3448" s="12">
        <f>IFERROR(VLOOKUP(A3448,'IDAR Meter Data'!$A:$B,2,1),"")</f>
        <v>194</v>
      </c>
      <c r="F3448" s="75">
        <f>IF(CECCZ="CZ03",'Outside Temp'!B3448,IF(CECCZ="CZ04",'Outside Temp'!B3449,IF(CECCZ="CZ12",'Outside Temp'!B3450, IF(CECCZ="CZ13",'Outside Temp'!B3451))))</f>
        <v>58.43333333</v>
      </c>
      <c r="G3448" s="12">
        <f t="shared" si="3"/>
        <v>1</v>
      </c>
    </row>
    <row r="3449" ht="15.75" customHeight="1">
      <c r="A3449" s="13">
        <v>42160.947916666664</v>
      </c>
      <c r="B3449" s="73">
        <f t="shared" si="1"/>
        <v>42160</v>
      </c>
      <c r="C3449" s="74">
        <f>IF(NewCustomer="Yes", IF(COUNTIF($I$2:$I$11,B3449)&gt;0,0,WEEKDAY(B3449,2)),IF(COUNTIF($I$2:$I$21,B3449)&gt;0,0,WEEKDAY(B3449,2)))</f>
        <v>5</v>
      </c>
      <c r="D3449" s="74">
        <f t="shared" si="2"/>
        <v>22</v>
      </c>
      <c r="E3449" s="12">
        <f>IFERROR(VLOOKUP(A3449,'IDAR Meter Data'!$A:$B,2,1),"")</f>
        <v>181</v>
      </c>
      <c r="F3449" s="75">
        <f>IF(CECCZ="CZ03",'Outside Temp'!B3449,IF(CECCZ="CZ04",'Outside Temp'!B3450,IF(CECCZ="CZ12",'Outside Temp'!B3451, IF(CECCZ="CZ13",'Outside Temp'!B3452))))</f>
        <v>58.18333333</v>
      </c>
      <c r="G3449" s="12">
        <f t="shared" si="3"/>
        <v>1</v>
      </c>
    </row>
    <row r="3450" ht="15.75" customHeight="1">
      <c r="A3450" s="13">
        <v>42160.958333333336</v>
      </c>
      <c r="B3450" s="73">
        <f t="shared" si="1"/>
        <v>42160</v>
      </c>
      <c r="C3450" s="74">
        <f>IF(NewCustomer="Yes", IF(COUNTIF($I$2:$I$11,B3450)&gt;0,0,WEEKDAY(B3450,2)),IF(COUNTIF($I$2:$I$21,B3450)&gt;0,0,WEEKDAY(B3450,2)))</f>
        <v>5</v>
      </c>
      <c r="D3450" s="74">
        <f t="shared" si="2"/>
        <v>23</v>
      </c>
      <c r="E3450" s="12">
        <f>IFERROR(VLOOKUP(A3450,'IDAR Meter Data'!$A:$B,2,1),"")</f>
        <v>188</v>
      </c>
      <c r="F3450" s="75">
        <f>IF(CECCZ="CZ03",'Outside Temp'!B3450,IF(CECCZ="CZ04",'Outside Temp'!B3451,IF(CECCZ="CZ12",'Outside Temp'!B3452, IF(CECCZ="CZ13",'Outside Temp'!B3453))))</f>
        <v>58</v>
      </c>
      <c r="G3450" s="12">
        <f t="shared" si="3"/>
        <v>1</v>
      </c>
    </row>
    <row r="3451" ht="15.75" customHeight="1">
      <c r="A3451" s="13">
        <v>42160.96875</v>
      </c>
      <c r="B3451" s="73">
        <f t="shared" si="1"/>
        <v>42160</v>
      </c>
      <c r="C3451" s="74">
        <f>IF(NewCustomer="Yes", IF(COUNTIF($I$2:$I$11,B3451)&gt;0,0,WEEKDAY(B3451,2)),IF(COUNTIF($I$2:$I$21,B3451)&gt;0,0,WEEKDAY(B3451,2)))</f>
        <v>5</v>
      </c>
      <c r="D3451" s="74">
        <f t="shared" si="2"/>
        <v>23</v>
      </c>
      <c r="E3451" s="12">
        <f>IFERROR(VLOOKUP(A3451,'IDAR Meter Data'!$A:$B,2,1),"")</f>
        <v>184</v>
      </c>
      <c r="F3451" s="75">
        <f>IF(CECCZ="CZ03",'Outside Temp'!B3451,IF(CECCZ="CZ04",'Outside Temp'!B3452,IF(CECCZ="CZ12",'Outside Temp'!B3453, IF(CECCZ="CZ13",'Outside Temp'!B3454))))</f>
        <v>58</v>
      </c>
      <c r="G3451" s="12">
        <f t="shared" si="3"/>
        <v>1</v>
      </c>
    </row>
    <row r="3452" ht="15.75" customHeight="1">
      <c r="A3452" s="13">
        <v>42160.979166666664</v>
      </c>
      <c r="B3452" s="73">
        <f t="shared" si="1"/>
        <v>42160</v>
      </c>
      <c r="C3452" s="74">
        <f>IF(NewCustomer="Yes", IF(COUNTIF($I$2:$I$11,B3452)&gt;0,0,WEEKDAY(B3452,2)),IF(COUNTIF($I$2:$I$21,B3452)&gt;0,0,WEEKDAY(B3452,2)))</f>
        <v>5</v>
      </c>
      <c r="D3452" s="74">
        <f t="shared" si="2"/>
        <v>23</v>
      </c>
      <c r="E3452" s="12">
        <f>IFERROR(VLOOKUP(A3452,'IDAR Meter Data'!$A:$B,2,1),"")</f>
        <v>180</v>
      </c>
      <c r="F3452" s="75">
        <f>IF(CECCZ="CZ03",'Outside Temp'!B3452,IF(CECCZ="CZ04",'Outside Temp'!B3453,IF(CECCZ="CZ12",'Outside Temp'!B3454, IF(CECCZ="CZ13",'Outside Temp'!B3455))))</f>
        <v>58</v>
      </c>
      <c r="G3452" s="12">
        <f t="shared" si="3"/>
        <v>1</v>
      </c>
    </row>
    <row r="3453" ht="15.75" customHeight="1">
      <c r="A3453" s="13">
        <v>42160.989583333336</v>
      </c>
      <c r="B3453" s="73">
        <f t="shared" si="1"/>
        <v>42160</v>
      </c>
      <c r="C3453" s="74">
        <f>IF(NewCustomer="Yes", IF(COUNTIF($I$2:$I$11,B3453)&gt;0,0,WEEKDAY(B3453,2)),IF(COUNTIF($I$2:$I$21,B3453)&gt;0,0,WEEKDAY(B3453,2)))</f>
        <v>5</v>
      </c>
      <c r="D3453" s="74">
        <f t="shared" si="2"/>
        <v>23</v>
      </c>
      <c r="E3453" s="12">
        <f>IFERROR(VLOOKUP(A3453,'IDAR Meter Data'!$A:$B,2,1),"")</f>
        <v>187</v>
      </c>
      <c r="F3453" s="75">
        <f>IF(CECCZ="CZ03",'Outside Temp'!B3453,IF(CECCZ="CZ04",'Outside Temp'!B3454,IF(CECCZ="CZ12",'Outside Temp'!B3455, IF(CECCZ="CZ13",'Outside Temp'!B3456))))</f>
        <v>58</v>
      </c>
      <c r="G3453" s="12">
        <f t="shared" si="3"/>
        <v>1</v>
      </c>
    </row>
    <row r="3454" ht="15.75" customHeight="1">
      <c r="A3454" s="13">
        <v>42161.0</v>
      </c>
      <c r="B3454" s="73">
        <f t="shared" si="1"/>
        <v>42161</v>
      </c>
      <c r="C3454" s="74">
        <f>IF(NewCustomer="Yes", IF(COUNTIF($I$2:$I$11,B3454)&gt;0,0,WEEKDAY(B3454,2)),IF(COUNTIF($I$2:$I$21,B3454)&gt;0,0,WEEKDAY(B3454,2)))</f>
        <v>6</v>
      </c>
      <c r="D3454" s="74">
        <f t="shared" si="2"/>
        <v>0</v>
      </c>
      <c r="E3454" s="12">
        <f>IFERROR(VLOOKUP(A3454,'IDAR Meter Data'!$A:$B,2,1),"")</f>
        <v>183</v>
      </c>
      <c r="F3454" s="75">
        <f>IF(CECCZ="CZ03",'Outside Temp'!B3454,IF(CECCZ="CZ04",'Outside Temp'!B3455,IF(CECCZ="CZ12",'Outside Temp'!B3456, IF(CECCZ="CZ13",'Outside Temp'!B3457))))</f>
        <v>57.92592593</v>
      </c>
      <c r="G3454" s="12">
        <f t="shared" si="3"/>
        <v>1</v>
      </c>
    </row>
    <row r="3455" ht="15.75" customHeight="1">
      <c r="A3455" s="13">
        <v>42161.010416666664</v>
      </c>
      <c r="B3455" s="73">
        <f t="shared" si="1"/>
        <v>42161</v>
      </c>
      <c r="C3455" s="74">
        <f>IF(NewCustomer="Yes", IF(COUNTIF($I$2:$I$11,B3455)&gt;0,0,WEEKDAY(B3455,2)),IF(COUNTIF($I$2:$I$21,B3455)&gt;0,0,WEEKDAY(B3455,2)))</f>
        <v>6</v>
      </c>
      <c r="D3455" s="74">
        <f t="shared" si="2"/>
        <v>0</v>
      </c>
      <c r="E3455" s="12">
        <f>IFERROR(VLOOKUP(A3455,'IDAR Meter Data'!$A:$B,2,1),"")</f>
        <v>187</v>
      </c>
      <c r="F3455" s="75">
        <f>IF(CECCZ="CZ03",'Outside Temp'!B3455,IF(CECCZ="CZ04",'Outside Temp'!B3456,IF(CECCZ="CZ12",'Outside Temp'!B3457, IF(CECCZ="CZ13",'Outside Temp'!B3458))))</f>
        <v>57.64814815</v>
      </c>
      <c r="G3455" s="12">
        <f t="shared" si="3"/>
        <v>1</v>
      </c>
    </row>
    <row r="3456" ht="15.75" customHeight="1">
      <c r="A3456" s="13">
        <v>42161.020833333336</v>
      </c>
      <c r="B3456" s="73">
        <f t="shared" si="1"/>
        <v>42161</v>
      </c>
      <c r="C3456" s="74">
        <f>IF(NewCustomer="Yes", IF(COUNTIF($I$2:$I$11,B3456)&gt;0,0,WEEKDAY(B3456,2)),IF(COUNTIF($I$2:$I$21,B3456)&gt;0,0,WEEKDAY(B3456,2)))</f>
        <v>6</v>
      </c>
      <c r="D3456" s="74">
        <f t="shared" si="2"/>
        <v>0</v>
      </c>
      <c r="E3456" s="12">
        <f>IFERROR(VLOOKUP(A3456,'IDAR Meter Data'!$A:$B,2,1),"")</f>
        <v>191</v>
      </c>
      <c r="F3456" s="75">
        <f>IF(CECCZ="CZ03",'Outside Temp'!B3456,IF(CECCZ="CZ04",'Outside Temp'!B3457,IF(CECCZ="CZ12",'Outside Temp'!B3458, IF(CECCZ="CZ13",'Outside Temp'!B3459))))</f>
        <v>57.37037037</v>
      </c>
      <c r="G3456" s="12">
        <f t="shared" si="3"/>
        <v>1</v>
      </c>
    </row>
    <row r="3457" ht="15.75" customHeight="1">
      <c r="A3457" s="13">
        <v>42161.03125</v>
      </c>
      <c r="B3457" s="73">
        <f t="shared" si="1"/>
        <v>42161</v>
      </c>
      <c r="C3457" s="74">
        <f>IF(NewCustomer="Yes", IF(COUNTIF($I$2:$I$11,B3457)&gt;0,0,WEEKDAY(B3457,2)),IF(COUNTIF($I$2:$I$21,B3457)&gt;0,0,WEEKDAY(B3457,2)))</f>
        <v>6</v>
      </c>
      <c r="D3457" s="74">
        <f t="shared" si="2"/>
        <v>0</v>
      </c>
      <c r="E3457" s="12">
        <f>IFERROR(VLOOKUP(A3457,'IDAR Meter Data'!$A:$B,2,1),"")</f>
        <v>184</v>
      </c>
      <c r="F3457" s="75">
        <f>IF(CECCZ="CZ03",'Outside Temp'!B3457,IF(CECCZ="CZ04",'Outside Temp'!B3458,IF(CECCZ="CZ12",'Outside Temp'!B3459, IF(CECCZ="CZ13",'Outside Temp'!B3460))))</f>
        <v>57.09259259</v>
      </c>
      <c r="G3457" s="12">
        <f t="shared" si="3"/>
        <v>1</v>
      </c>
    </row>
    <row r="3458" ht="15.75" customHeight="1">
      <c r="A3458" s="13">
        <v>42161.041666666664</v>
      </c>
      <c r="B3458" s="73">
        <f t="shared" si="1"/>
        <v>42161</v>
      </c>
      <c r="C3458" s="74">
        <f>IF(NewCustomer="Yes", IF(COUNTIF($I$2:$I$11,B3458)&gt;0,0,WEEKDAY(B3458,2)),IF(COUNTIF($I$2:$I$21,B3458)&gt;0,0,WEEKDAY(B3458,2)))</f>
        <v>6</v>
      </c>
      <c r="D3458" s="74">
        <f t="shared" si="2"/>
        <v>1</v>
      </c>
      <c r="E3458" s="12">
        <f>IFERROR(VLOOKUP(A3458,'IDAR Meter Data'!$A:$B,2,1),"")</f>
        <v>181</v>
      </c>
      <c r="F3458" s="75">
        <f>IF(CECCZ="CZ03",'Outside Temp'!B3458,IF(CECCZ="CZ04",'Outside Temp'!B3459,IF(CECCZ="CZ12",'Outside Temp'!B3460, IF(CECCZ="CZ13",'Outside Temp'!B3461))))</f>
        <v>58</v>
      </c>
      <c r="G3458" s="12">
        <f t="shared" si="3"/>
        <v>1</v>
      </c>
    </row>
    <row r="3459" ht="15.75" customHeight="1">
      <c r="A3459" s="13">
        <v>42161.052083333336</v>
      </c>
      <c r="B3459" s="73">
        <f t="shared" si="1"/>
        <v>42161</v>
      </c>
      <c r="C3459" s="74">
        <f>IF(NewCustomer="Yes", IF(COUNTIF($I$2:$I$11,B3459)&gt;0,0,WEEKDAY(B3459,2)),IF(COUNTIF($I$2:$I$21,B3459)&gt;0,0,WEEKDAY(B3459,2)))</f>
        <v>6</v>
      </c>
      <c r="D3459" s="74">
        <f t="shared" si="2"/>
        <v>1</v>
      </c>
      <c r="E3459" s="12">
        <f>IFERROR(VLOOKUP(A3459,'IDAR Meter Data'!$A:$B,2,1),"")</f>
        <v>182</v>
      </c>
      <c r="F3459" s="75">
        <f>IF(CECCZ="CZ03",'Outside Temp'!B3459,IF(CECCZ="CZ04",'Outside Temp'!B3460,IF(CECCZ="CZ12",'Outside Temp'!B3461, IF(CECCZ="CZ13",'Outside Temp'!B3462))))</f>
        <v>58</v>
      </c>
      <c r="G3459" s="12">
        <f t="shared" si="3"/>
        <v>1</v>
      </c>
    </row>
    <row r="3460" ht="15.75" customHeight="1">
      <c r="A3460" s="13">
        <v>42161.0625</v>
      </c>
      <c r="B3460" s="73">
        <f t="shared" si="1"/>
        <v>42161</v>
      </c>
      <c r="C3460" s="74">
        <f>IF(NewCustomer="Yes", IF(COUNTIF($I$2:$I$11,B3460)&gt;0,0,WEEKDAY(B3460,2)),IF(COUNTIF($I$2:$I$21,B3460)&gt;0,0,WEEKDAY(B3460,2)))</f>
        <v>6</v>
      </c>
      <c r="D3460" s="74">
        <f t="shared" si="2"/>
        <v>1</v>
      </c>
      <c r="E3460" s="12">
        <f>IFERROR(VLOOKUP(A3460,'IDAR Meter Data'!$A:$B,2,1),"")</f>
        <v>178</v>
      </c>
      <c r="F3460" s="75">
        <f>IF(CECCZ="CZ03",'Outside Temp'!B3460,IF(CECCZ="CZ04",'Outside Temp'!B3461,IF(CECCZ="CZ12",'Outside Temp'!B3462, IF(CECCZ="CZ13",'Outside Temp'!B3463))))</f>
        <v>58</v>
      </c>
      <c r="G3460" s="12">
        <f t="shared" si="3"/>
        <v>1</v>
      </c>
    </row>
    <row r="3461" ht="15.75" customHeight="1">
      <c r="A3461" s="13">
        <v>42161.072916666664</v>
      </c>
      <c r="B3461" s="73">
        <f t="shared" si="1"/>
        <v>42161</v>
      </c>
      <c r="C3461" s="74">
        <f>IF(NewCustomer="Yes", IF(COUNTIF($I$2:$I$11,B3461)&gt;0,0,WEEKDAY(B3461,2)),IF(COUNTIF($I$2:$I$21,B3461)&gt;0,0,WEEKDAY(B3461,2)))</f>
        <v>6</v>
      </c>
      <c r="D3461" s="74">
        <f t="shared" si="2"/>
        <v>1</v>
      </c>
      <c r="E3461" s="12">
        <f>IFERROR(VLOOKUP(A3461,'IDAR Meter Data'!$A:$B,2,1),"")</f>
        <v>178</v>
      </c>
      <c r="F3461" s="75">
        <f>IF(CECCZ="CZ03",'Outside Temp'!B3461,IF(CECCZ="CZ04",'Outside Temp'!B3462,IF(CECCZ="CZ12",'Outside Temp'!B3463, IF(CECCZ="CZ13",'Outside Temp'!B3464))))</f>
        <v>58</v>
      </c>
      <c r="G3461" s="12">
        <f t="shared" si="3"/>
        <v>1</v>
      </c>
    </row>
    <row r="3462" ht="15.75" customHeight="1">
      <c r="A3462" s="13">
        <v>42161.083333333336</v>
      </c>
      <c r="B3462" s="73">
        <f t="shared" si="1"/>
        <v>42161</v>
      </c>
      <c r="C3462" s="74">
        <f>IF(NewCustomer="Yes", IF(COUNTIF($I$2:$I$11,B3462)&gt;0,0,WEEKDAY(B3462,2)),IF(COUNTIF($I$2:$I$21,B3462)&gt;0,0,WEEKDAY(B3462,2)))</f>
        <v>6</v>
      </c>
      <c r="D3462" s="74">
        <f t="shared" si="2"/>
        <v>2</v>
      </c>
      <c r="E3462" s="12">
        <f>IFERROR(VLOOKUP(A3462,'IDAR Meter Data'!$A:$B,2,1),"")</f>
        <v>173</v>
      </c>
      <c r="F3462" s="75">
        <f>IF(CECCZ="CZ03",'Outside Temp'!B3462,IF(CECCZ="CZ04",'Outside Temp'!B3463,IF(CECCZ="CZ12",'Outside Temp'!B3464, IF(CECCZ="CZ13",'Outside Temp'!B3465))))</f>
        <v>58</v>
      </c>
      <c r="G3462" s="12">
        <f t="shared" si="3"/>
        <v>1</v>
      </c>
    </row>
    <row r="3463" ht="15.75" customHeight="1">
      <c r="A3463" s="13">
        <v>42161.09375</v>
      </c>
      <c r="B3463" s="73">
        <f t="shared" si="1"/>
        <v>42161</v>
      </c>
      <c r="C3463" s="74">
        <f>IF(NewCustomer="Yes", IF(COUNTIF($I$2:$I$11,B3463)&gt;0,0,WEEKDAY(B3463,2)),IF(COUNTIF($I$2:$I$21,B3463)&gt;0,0,WEEKDAY(B3463,2)))</f>
        <v>6</v>
      </c>
      <c r="D3463" s="74">
        <f t="shared" si="2"/>
        <v>2</v>
      </c>
      <c r="E3463" s="12">
        <f>IFERROR(VLOOKUP(A3463,'IDAR Meter Data'!$A:$B,2,1),"")</f>
        <v>188</v>
      </c>
      <c r="F3463" s="75">
        <f>IF(CECCZ="CZ03",'Outside Temp'!B3463,IF(CECCZ="CZ04",'Outside Temp'!B3464,IF(CECCZ="CZ12",'Outside Temp'!B3465, IF(CECCZ="CZ13",'Outside Temp'!B3466))))</f>
        <v>58</v>
      </c>
      <c r="G3463" s="12">
        <f t="shared" si="3"/>
        <v>1</v>
      </c>
    </row>
    <row r="3464" ht="15.75" customHeight="1">
      <c r="A3464" s="13">
        <v>42161.104166666664</v>
      </c>
      <c r="B3464" s="73">
        <f t="shared" si="1"/>
        <v>42161</v>
      </c>
      <c r="C3464" s="74">
        <f>IF(NewCustomer="Yes", IF(COUNTIF($I$2:$I$11,B3464)&gt;0,0,WEEKDAY(B3464,2)),IF(COUNTIF($I$2:$I$21,B3464)&gt;0,0,WEEKDAY(B3464,2)))</f>
        <v>6</v>
      </c>
      <c r="D3464" s="74">
        <f t="shared" si="2"/>
        <v>2</v>
      </c>
      <c r="E3464" s="12">
        <f>IFERROR(VLOOKUP(A3464,'IDAR Meter Data'!$A:$B,2,1),"")</f>
        <v>174</v>
      </c>
      <c r="F3464" s="75">
        <f>IF(CECCZ="CZ03",'Outside Temp'!B3464,IF(CECCZ="CZ04",'Outside Temp'!B3465,IF(CECCZ="CZ12",'Outside Temp'!B3466, IF(CECCZ="CZ13",'Outside Temp'!B3467))))</f>
        <v>58</v>
      </c>
      <c r="G3464" s="12">
        <f t="shared" si="3"/>
        <v>1</v>
      </c>
    </row>
    <row r="3465" ht="15.75" customHeight="1">
      <c r="A3465" s="13">
        <v>42161.114583333336</v>
      </c>
      <c r="B3465" s="73">
        <f t="shared" si="1"/>
        <v>42161</v>
      </c>
      <c r="C3465" s="74">
        <f>IF(NewCustomer="Yes", IF(COUNTIF($I$2:$I$11,B3465)&gt;0,0,WEEKDAY(B3465,2)),IF(COUNTIF($I$2:$I$21,B3465)&gt;0,0,WEEKDAY(B3465,2)))</f>
        <v>6</v>
      </c>
      <c r="D3465" s="74">
        <f t="shared" si="2"/>
        <v>2</v>
      </c>
      <c r="E3465" s="12">
        <f>IFERROR(VLOOKUP(A3465,'IDAR Meter Data'!$A:$B,2,1),"")</f>
        <v>170</v>
      </c>
      <c r="F3465" s="75">
        <f>IF(CECCZ="CZ03",'Outside Temp'!B3465,IF(CECCZ="CZ04",'Outside Temp'!B3466,IF(CECCZ="CZ12",'Outside Temp'!B3467, IF(CECCZ="CZ13",'Outside Temp'!B3468))))</f>
        <v>58</v>
      </c>
      <c r="G3465" s="12">
        <f t="shared" si="3"/>
        <v>1</v>
      </c>
    </row>
    <row r="3466" ht="15.75" customHeight="1">
      <c r="A3466" s="13">
        <v>42161.125</v>
      </c>
      <c r="B3466" s="73">
        <f t="shared" si="1"/>
        <v>42161</v>
      </c>
      <c r="C3466" s="74">
        <f>IF(NewCustomer="Yes", IF(COUNTIF($I$2:$I$11,B3466)&gt;0,0,WEEKDAY(B3466,2)),IF(COUNTIF($I$2:$I$21,B3466)&gt;0,0,WEEKDAY(B3466,2)))</f>
        <v>6</v>
      </c>
      <c r="D3466" s="74">
        <f t="shared" si="2"/>
        <v>3</v>
      </c>
      <c r="E3466" s="12">
        <f>IFERROR(VLOOKUP(A3466,'IDAR Meter Data'!$A:$B,2,1),"")</f>
        <v>160</v>
      </c>
      <c r="F3466" s="75">
        <f>IF(CECCZ="CZ03",'Outside Temp'!B3466,IF(CECCZ="CZ04",'Outside Temp'!B3467,IF(CECCZ="CZ12",'Outside Temp'!B3468, IF(CECCZ="CZ13",'Outside Temp'!B3469))))</f>
        <v>57.8</v>
      </c>
      <c r="G3466" s="12">
        <f t="shared" si="3"/>
        <v>1</v>
      </c>
    </row>
    <row r="3467" ht="15.75" customHeight="1">
      <c r="A3467" s="13">
        <v>42161.135416666664</v>
      </c>
      <c r="B3467" s="73">
        <f t="shared" si="1"/>
        <v>42161</v>
      </c>
      <c r="C3467" s="74">
        <f>IF(NewCustomer="Yes", IF(COUNTIF($I$2:$I$11,B3467)&gt;0,0,WEEKDAY(B3467,2)),IF(COUNTIF($I$2:$I$21,B3467)&gt;0,0,WEEKDAY(B3467,2)))</f>
        <v>6</v>
      </c>
      <c r="D3467" s="74">
        <f t="shared" si="2"/>
        <v>3</v>
      </c>
      <c r="E3467" s="12">
        <f>IFERROR(VLOOKUP(A3467,'IDAR Meter Data'!$A:$B,2,1),"")</f>
        <v>162</v>
      </c>
      <c r="F3467" s="75">
        <f>IF(CECCZ="CZ03",'Outside Temp'!B3467,IF(CECCZ="CZ04",'Outside Temp'!B3468,IF(CECCZ="CZ12",'Outside Temp'!B3469, IF(CECCZ="CZ13",'Outside Temp'!B3470))))</f>
        <v>57.05</v>
      </c>
      <c r="G3467" s="12">
        <f t="shared" si="3"/>
        <v>1</v>
      </c>
    </row>
    <row r="3468" ht="15.75" customHeight="1">
      <c r="A3468" s="13">
        <v>42161.145833333336</v>
      </c>
      <c r="B3468" s="73">
        <f t="shared" si="1"/>
        <v>42161</v>
      </c>
      <c r="C3468" s="74">
        <f>IF(NewCustomer="Yes", IF(COUNTIF($I$2:$I$11,B3468)&gt;0,0,WEEKDAY(B3468,2)),IF(COUNTIF($I$2:$I$21,B3468)&gt;0,0,WEEKDAY(B3468,2)))</f>
        <v>6</v>
      </c>
      <c r="D3468" s="74">
        <f t="shared" si="2"/>
        <v>3</v>
      </c>
      <c r="E3468" s="12">
        <f>IFERROR(VLOOKUP(A3468,'IDAR Meter Data'!$A:$B,2,1),"")</f>
        <v>158</v>
      </c>
      <c r="F3468" s="75">
        <f>IF(CECCZ="CZ03",'Outside Temp'!B3468,IF(CECCZ="CZ04",'Outside Temp'!B3469,IF(CECCZ="CZ12",'Outside Temp'!B3470, IF(CECCZ="CZ13",'Outside Temp'!B3471))))</f>
        <v>57.35</v>
      </c>
      <c r="G3468" s="12">
        <f t="shared" si="3"/>
        <v>1</v>
      </c>
    </row>
    <row r="3469" ht="15.75" customHeight="1">
      <c r="A3469" s="13">
        <v>42161.15625</v>
      </c>
      <c r="B3469" s="73">
        <f t="shared" si="1"/>
        <v>42161</v>
      </c>
      <c r="C3469" s="74">
        <f>IF(NewCustomer="Yes", IF(COUNTIF($I$2:$I$11,B3469)&gt;0,0,WEEKDAY(B3469,2)),IF(COUNTIF($I$2:$I$21,B3469)&gt;0,0,WEEKDAY(B3469,2)))</f>
        <v>6</v>
      </c>
      <c r="D3469" s="74">
        <f t="shared" si="2"/>
        <v>3</v>
      </c>
      <c r="E3469" s="12">
        <f>IFERROR(VLOOKUP(A3469,'IDAR Meter Data'!$A:$B,2,1),"")</f>
        <v>153</v>
      </c>
      <c r="F3469" s="75">
        <f>IF(CECCZ="CZ03",'Outside Temp'!B3469,IF(CECCZ="CZ04",'Outside Temp'!B3470,IF(CECCZ="CZ12",'Outside Temp'!B3471, IF(CECCZ="CZ13",'Outside Temp'!B3472))))</f>
        <v>57.725</v>
      </c>
      <c r="G3469" s="12">
        <f t="shared" si="3"/>
        <v>1</v>
      </c>
    </row>
    <row r="3470" ht="15.75" customHeight="1">
      <c r="A3470" s="13">
        <v>42161.166666666664</v>
      </c>
      <c r="B3470" s="73">
        <f t="shared" si="1"/>
        <v>42161</v>
      </c>
      <c r="C3470" s="74">
        <f>IF(NewCustomer="Yes", IF(COUNTIF($I$2:$I$11,B3470)&gt;0,0,WEEKDAY(B3470,2)),IF(COUNTIF($I$2:$I$21,B3470)&gt;0,0,WEEKDAY(B3470,2)))</f>
        <v>6</v>
      </c>
      <c r="D3470" s="74">
        <f t="shared" si="2"/>
        <v>4</v>
      </c>
      <c r="E3470" s="12">
        <f>IFERROR(VLOOKUP(A3470,'IDAR Meter Data'!$A:$B,2,1),"")</f>
        <v>166</v>
      </c>
      <c r="F3470" s="75">
        <f>IF(CECCZ="CZ03",'Outside Temp'!B3470,IF(CECCZ="CZ04",'Outside Temp'!B3471,IF(CECCZ="CZ12",'Outside Temp'!B3472, IF(CECCZ="CZ13",'Outside Temp'!B3473))))</f>
        <v>58</v>
      </c>
      <c r="G3470" s="12">
        <f t="shared" si="3"/>
        <v>1</v>
      </c>
    </row>
    <row r="3471" ht="15.75" customHeight="1">
      <c r="A3471" s="13">
        <v>42161.177083333336</v>
      </c>
      <c r="B3471" s="73">
        <f t="shared" si="1"/>
        <v>42161</v>
      </c>
      <c r="C3471" s="74">
        <f>IF(NewCustomer="Yes", IF(COUNTIF($I$2:$I$11,B3471)&gt;0,0,WEEKDAY(B3471,2)),IF(COUNTIF($I$2:$I$21,B3471)&gt;0,0,WEEKDAY(B3471,2)))</f>
        <v>6</v>
      </c>
      <c r="D3471" s="74">
        <f t="shared" si="2"/>
        <v>4</v>
      </c>
      <c r="E3471" s="12">
        <f>IFERROR(VLOOKUP(A3471,'IDAR Meter Data'!$A:$B,2,1),"")</f>
        <v>160</v>
      </c>
      <c r="F3471" s="75">
        <f>IF(CECCZ="CZ03",'Outside Temp'!B3471,IF(CECCZ="CZ04",'Outside Temp'!B3472,IF(CECCZ="CZ12",'Outside Temp'!B3473, IF(CECCZ="CZ13",'Outside Temp'!B3474))))</f>
        <v>58</v>
      </c>
      <c r="G3471" s="12">
        <f t="shared" si="3"/>
        <v>1</v>
      </c>
    </row>
    <row r="3472" ht="15.75" customHeight="1">
      <c r="A3472" s="13">
        <v>42161.1875</v>
      </c>
      <c r="B3472" s="73">
        <f t="shared" si="1"/>
        <v>42161</v>
      </c>
      <c r="C3472" s="74">
        <f>IF(NewCustomer="Yes", IF(COUNTIF($I$2:$I$11,B3472)&gt;0,0,WEEKDAY(B3472,2)),IF(COUNTIF($I$2:$I$21,B3472)&gt;0,0,WEEKDAY(B3472,2)))</f>
        <v>6</v>
      </c>
      <c r="D3472" s="74">
        <f t="shared" si="2"/>
        <v>4</v>
      </c>
      <c r="E3472" s="12">
        <f>IFERROR(VLOOKUP(A3472,'IDAR Meter Data'!$A:$B,2,1),"")</f>
        <v>150</v>
      </c>
      <c r="F3472" s="75">
        <f>IF(CECCZ="CZ03",'Outside Temp'!B3472,IF(CECCZ="CZ04",'Outside Temp'!B3473,IF(CECCZ="CZ12",'Outside Temp'!B3474, IF(CECCZ="CZ13",'Outside Temp'!B3475))))</f>
        <v>58</v>
      </c>
      <c r="G3472" s="12">
        <f t="shared" si="3"/>
        <v>1</v>
      </c>
    </row>
    <row r="3473" ht="15.75" customHeight="1">
      <c r="A3473" s="13">
        <v>42161.197916666664</v>
      </c>
      <c r="B3473" s="73">
        <f t="shared" si="1"/>
        <v>42161</v>
      </c>
      <c r="C3473" s="74">
        <f>IF(NewCustomer="Yes", IF(COUNTIF($I$2:$I$11,B3473)&gt;0,0,WEEKDAY(B3473,2)),IF(COUNTIF($I$2:$I$21,B3473)&gt;0,0,WEEKDAY(B3473,2)))</f>
        <v>6</v>
      </c>
      <c r="D3473" s="74">
        <f t="shared" si="2"/>
        <v>4</v>
      </c>
      <c r="E3473" s="12">
        <f>IFERROR(VLOOKUP(A3473,'IDAR Meter Data'!$A:$B,2,1),"")</f>
        <v>151</v>
      </c>
      <c r="F3473" s="75">
        <f>IF(CECCZ="CZ03",'Outside Temp'!B3473,IF(CECCZ="CZ04",'Outside Temp'!B3474,IF(CECCZ="CZ12",'Outside Temp'!B3475, IF(CECCZ="CZ13",'Outside Temp'!B3476))))</f>
        <v>58</v>
      </c>
      <c r="G3473" s="12">
        <f t="shared" si="3"/>
        <v>1</v>
      </c>
    </row>
    <row r="3474" ht="15.75" customHeight="1">
      <c r="A3474" s="13">
        <v>42161.208333333336</v>
      </c>
      <c r="B3474" s="73">
        <f t="shared" si="1"/>
        <v>42161</v>
      </c>
      <c r="C3474" s="74">
        <f>IF(NewCustomer="Yes", IF(COUNTIF($I$2:$I$11,B3474)&gt;0,0,WEEKDAY(B3474,2)),IF(COUNTIF($I$2:$I$21,B3474)&gt;0,0,WEEKDAY(B3474,2)))</f>
        <v>6</v>
      </c>
      <c r="D3474" s="74">
        <f t="shared" si="2"/>
        <v>5</v>
      </c>
      <c r="E3474" s="12">
        <f>IFERROR(VLOOKUP(A3474,'IDAR Meter Data'!$A:$B,2,1),"")</f>
        <v>151</v>
      </c>
      <c r="F3474" s="75">
        <f>IF(CECCZ="CZ03",'Outside Temp'!B3474,IF(CECCZ="CZ04",'Outside Temp'!B3475,IF(CECCZ="CZ12",'Outside Temp'!B3476, IF(CECCZ="CZ13",'Outside Temp'!B3477))))</f>
        <v>58.06666667</v>
      </c>
      <c r="G3474" s="12">
        <f t="shared" si="3"/>
        <v>1</v>
      </c>
    </row>
    <row r="3475" ht="15.75" customHeight="1">
      <c r="A3475" s="13">
        <v>42161.21875</v>
      </c>
      <c r="B3475" s="73">
        <f t="shared" si="1"/>
        <v>42161</v>
      </c>
      <c r="C3475" s="74">
        <f>IF(NewCustomer="Yes", IF(COUNTIF($I$2:$I$11,B3475)&gt;0,0,WEEKDAY(B3475,2)),IF(COUNTIF($I$2:$I$21,B3475)&gt;0,0,WEEKDAY(B3475,2)))</f>
        <v>6</v>
      </c>
      <c r="D3475" s="74">
        <f t="shared" si="2"/>
        <v>5</v>
      </c>
      <c r="E3475" s="12">
        <f>IFERROR(VLOOKUP(A3475,'IDAR Meter Data'!$A:$B,2,1),"")</f>
        <v>156</v>
      </c>
      <c r="F3475" s="75">
        <f>IF(CECCZ="CZ03",'Outside Temp'!B3475,IF(CECCZ="CZ04",'Outside Temp'!B3476,IF(CECCZ="CZ12",'Outside Temp'!B3477, IF(CECCZ="CZ13",'Outside Temp'!B3478))))</f>
        <v>58.31666667</v>
      </c>
      <c r="G3475" s="12">
        <f t="shared" si="3"/>
        <v>1</v>
      </c>
    </row>
    <row r="3476" ht="15.75" customHeight="1">
      <c r="A3476" s="13">
        <v>42161.229166666664</v>
      </c>
      <c r="B3476" s="73">
        <f t="shared" si="1"/>
        <v>42161</v>
      </c>
      <c r="C3476" s="74">
        <f>IF(NewCustomer="Yes", IF(COUNTIF($I$2:$I$11,B3476)&gt;0,0,WEEKDAY(B3476,2)),IF(COUNTIF($I$2:$I$21,B3476)&gt;0,0,WEEKDAY(B3476,2)))</f>
        <v>6</v>
      </c>
      <c r="D3476" s="74">
        <f t="shared" si="2"/>
        <v>5</v>
      </c>
      <c r="E3476" s="12">
        <f>IFERROR(VLOOKUP(A3476,'IDAR Meter Data'!$A:$B,2,1),"")</f>
        <v>158</v>
      </c>
      <c r="F3476" s="75">
        <f>IF(CECCZ="CZ03",'Outside Temp'!B3476,IF(CECCZ="CZ04",'Outside Temp'!B3477,IF(CECCZ="CZ12",'Outside Temp'!B3478, IF(CECCZ="CZ13",'Outside Temp'!B3479))))</f>
        <v>58.56666667</v>
      </c>
      <c r="G3476" s="12">
        <f t="shared" si="3"/>
        <v>1</v>
      </c>
    </row>
    <row r="3477" ht="15.75" customHeight="1">
      <c r="A3477" s="13">
        <v>42161.239583333336</v>
      </c>
      <c r="B3477" s="73">
        <f t="shared" si="1"/>
        <v>42161</v>
      </c>
      <c r="C3477" s="74">
        <f>IF(NewCustomer="Yes", IF(COUNTIF($I$2:$I$11,B3477)&gt;0,0,WEEKDAY(B3477,2)),IF(COUNTIF($I$2:$I$21,B3477)&gt;0,0,WEEKDAY(B3477,2)))</f>
        <v>6</v>
      </c>
      <c r="D3477" s="74">
        <f t="shared" si="2"/>
        <v>5</v>
      </c>
      <c r="E3477" s="12">
        <f>IFERROR(VLOOKUP(A3477,'IDAR Meter Data'!$A:$B,2,1),"")</f>
        <v>150</v>
      </c>
      <c r="F3477" s="75">
        <f>IF(CECCZ="CZ03",'Outside Temp'!B3477,IF(CECCZ="CZ04",'Outside Temp'!B3478,IF(CECCZ="CZ12",'Outside Temp'!B3479, IF(CECCZ="CZ13",'Outside Temp'!B3480))))</f>
        <v>58.81666667</v>
      </c>
      <c r="G3477" s="12">
        <f t="shared" si="3"/>
        <v>1</v>
      </c>
    </row>
    <row r="3478" ht="15.75" customHeight="1">
      <c r="A3478" s="13">
        <v>42161.25</v>
      </c>
      <c r="B3478" s="73">
        <f t="shared" si="1"/>
        <v>42161</v>
      </c>
      <c r="C3478" s="74">
        <f>IF(NewCustomer="Yes", IF(COUNTIF($I$2:$I$11,B3478)&gt;0,0,WEEKDAY(B3478,2)),IF(COUNTIF($I$2:$I$21,B3478)&gt;0,0,WEEKDAY(B3478,2)))</f>
        <v>6</v>
      </c>
      <c r="D3478" s="74">
        <f t="shared" si="2"/>
        <v>6</v>
      </c>
      <c r="E3478" s="12">
        <f>IFERROR(VLOOKUP(A3478,'IDAR Meter Data'!$A:$B,2,1),"")</f>
        <v>149</v>
      </c>
      <c r="F3478" s="75">
        <f>IF(CECCZ="CZ03",'Outside Temp'!B3478,IF(CECCZ="CZ04",'Outside Temp'!B3479,IF(CECCZ="CZ12",'Outside Temp'!B3480, IF(CECCZ="CZ13",'Outside Temp'!B3481))))</f>
        <v>59</v>
      </c>
      <c r="G3478" s="12">
        <f t="shared" si="3"/>
        <v>1</v>
      </c>
    </row>
    <row r="3479" ht="15.75" customHeight="1">
      <c r="A3479" s="13">
        <v>42161.260416666664</v>
      </c>
      <c r="B3479" s="73">
        <f t="shared" si="1"/>
        <v>42161</v>
      </c>
      <c r="C3479" s="74">
        <f>IF(NewCustomer="Yes", IF(COUNTIF($I$2:$I$11,B3479)&gt;0,0,WEEKDAY(B3479,2)),IF(COUNTIF($I$2:$I$21,B3479)&gt;0,0,WEEKDAY(B3479,2)))</f>
        <v>6</v>
      </c>
      <c r="D3479" s="74">
        <f t="shared" si="2"/>
        <v>6</v>
      </c>
      <c r="E3479" s="12">
        <f>IFERROR(VLOOKUP(A3479,'IDAR Meter Data'!$A:$B,2,1),"")</f>
        <v>149</v>
      </c>
      <c r="F3479" s="75">
        <f>IF(CECCZ="CZ03",'Outside Temp'!B3479,IF(CECCZ="CZ04",'Outside Temp'!B3480,IF(CECCZ="CZ12",'Outside Temp'!B3481, IF(CECCZ="CZ13",'Outside Temp'!B3482))))</f>
        <v>59</v>
      </c>
      <c r="G3479" s="12">
        <f t="shared" si="3"/>
        <v>1</v>
      </c>
    </row>
    <row r="3480" ht="15.75" customHeight="1">
      <c r="A3480" s="13">
        <v>42161.270833333336</v>
      </c>
      <c r="B3480" s="73">
        <f t="shared" si="1"/>
        <v>42161</v>
      </c>
      <c r="C3480" s="74">
        <f>IF(NewCustomer="Yes", IF(COUNTIF($I$2:$I$11,B3480)&gt;0,0,WEEKDAY(B3480,2)),IF(COUNTIF($I$2:$I$21,B3480)&gt;0,0,WEEKDAY(B3480,2)))</f>
        <v>6</v>
      </c>
      <c r="D3480" s="74">
        <f t="shared" si="2"/>
        <v>6</v>
      </c>
      <c r="E3480" s="12">
        <f>IFERROR(VLOOKUP(A3480,'IDAR Meter Data'!$A:$B,2,1),"")</f>
        <v>150</v>
      </c>
      <c r="F3480" s="75">
        <f>IF(CECCZ="CZ03",'Outside Temp'!B3480,IF(CECCZ="CZ04",'Outside Temp'!B3481,IF(CECCZ="CZ12",'Outside Temp'!B3482, IF(CECCZ="CZ13",'Outside Temp'!B3483))))</f>
        <v>59</v>
      </c>
      <c r="G3480" s="12">
        <f t="shared" si="3"/>
        <v>1</v>
      </c>
    </row>
    <row r="3481" ht="15.75" customHeight="1">
      <c r="A3481" s="13">
        <v>42161.28125</v>
      </c>
      <c r="B3481" s="73">
        <f t="shared" si="1"/>
        <v>42161</v>
      </c>
      <c r="C3481" s="74">
        <f>IF(NewCustomer="Yes", IF(COUNTIF($I$2:$I$11,B3481)&gt;0,0,WEEKDAY(B3481,2)),IF(COUNTIF($I$2:$I$21,B3481)&gt;0,0,WEEKDAY(B3481,2)))</f>
        <v>6</v>
      </c>
      <c r="D3481" s="74">
        <f t="shared" si="2"/>
        <v>6</v>
      </c>
      <c r="E3481" s="12">
        <f>IFERROR(VLOOKUP(A3481,'IDAR Meter Data'!$A:$B,2,1),"")</f>
        <v>154</v>
      </c>
      <c r="F3481" s="75">
        <f>IF(CECCZ="CZ03",'Outside Temp'!B3481,IF(CECCZ="CZ04",'Outside Temp'!B3482,IF(CECCZ="CZ12",'Outside Temp'!B3483, IF(CECCZ="CZ13",'Outside Temp'!B3484))))</f>
        <v>59</v>
      </c>
      <c r="G3481" s="12">
        <f t="shared" si="3"/>
        <v>1</v>
      </c>
    </row>
    <row r="3482" ht="15.75" customHeight="1">
      <c r="A3482" s="13">
        <v>42161.291666666664</v>
      </c>
      <c r="B3482" s="73">
        <f t="shared" si="1"/>
        <v>42161</v>
      </c>
      <c r="C3482" s="74">
        <f>IF(NewCustomer="Yes", IF(COUNTIF($I$2:$I$11,B3482)&gt;0,0,WEEKDAY(B3482,2)),IF(COUNTIF($I$2:$I$21,B3482)&gt;0,0,WEEKDAY(B3482,2)))</f>
        <v>6</v>
      </c>
      <c r="D3482" s="74">
        <f t="shared" si="2"/>
        <v>7</v>
      </c>
      <c r="E3482" s="12">
        <f>IFERROR(VLOOKUP(A3482,'IDAR Meter Data'!$A:$B,2,1),"")</f>
        <v>159</v>
      </c>
      <c r="F3482" s="75">
        <f>IF(CECCZ="CZ03",'Outside Temp'!B3482,IF(CECCZ="CZ04",'Outside Temp'!B3483,IF(CECCZ="CZ12",'Outside Temp'!B3484, IF(CECCZ="CZ13",'Outside Temp'!B3485))))</f>
        <v>59.57142857</v>
      </c>
      <c r="G3482" s="12">
        <f t="shared" si="3"/>
        <v>1</v>
      </c>
    </row>
    <row r="3483" ht="15.75" customHeight="1">
      <c r="A3483" s="13">
        <v>42161.302083333336</v>
      </c>
      <c r="B3483" s="73">
        <f t="shared" si="1"/>
        <v>42161</v>
      </c>
      <c r="C3483" s="74">
        <f>IF(NewCustomer="Yes", IF(COUNTIF($I$2:$I$11,B3483)&gt;0,0,WEEKDAY(B3483,2)),IF(COUNTIF($I$2:$I$21,B3483)&gt;0,0,WEEKDAY(B3483,2)))</f>
        <v>6</v>
      </c>
      <c r="D3483" s="74">
        <f t="shared" si="2"/>
        <v>7</v>
      </c>
      <c r="E3483" s="12">
        <f>IFERROR(VLOOKUP(A3483,'IDAR Meter Data'!$A:$B,2,1),"")</f>
        <v>154</v>
      </c>
      <c r="F3483" s="75">
        <f>IF(CECCZ="CZ03",'Outside Temp'!B3483,IF(CECCZ="CZ04",'Outside Temp'!B3484,IF(CECCZ="CZ12",'Outside Temp'!B3485, IF(CECCZ="CZ13",'Outside Temp'!B3486))))</f>
        <v>61.10869565</v>
      </c>
      <c r="G3483" s="12">
        <f t="shared" si="3"/>
        <v>1</v>
      </c>
    </row>
    <row r="3484" ht="15.75" customHeight="1">
      <c r="A3484" s="13">
        <v>42161.3125</v>
      </c>
      <c r="B3484" s="73">
        <f t="shared" si="1"/>
        <v>42161</v>
      </c>
      <c r="C3484" s="74">
        <f>IF(NewCustomer="Yes", IF(COUNTIF($I$2:$I$11,B3484)&gt;0,0,WEEKDAY(B3484,2)),IF(COUNTIF($I$2:$I$21,B3484)&gt;0,0,WEEKDAY(B3484,2)))</f>
        <v>6</v>
      </c>
      <c r="D3484" s="74">
        <f t="shared" si="2"/>
        <v>7</v>
      </c>
      <c r="E3484" s="12">
        <f>IFERROR(VLOOKUP(A3484,'IDAR Meter Data'!$A:$B,2,1),"")</f>
        <v>148</v>
      </c>
      <c r="F3484" s="75">
        <f>IF(CECCZ="CZ03",'Outside Temp'!B3484,IF(CECCZ="CZ04",'Outside Temp'!B3485,IF(CECCZ="CZ12",'Outside Temp'!B3486, IF(CECCZ="CZ13",'Outside Temp'!B3487))))</f>
        <v>61.43478261</v>
      </c>
      <c r="G3484" s="12">
        <f t="shared" si="3"/>
        <v>1</v>
      </c>
    </row>
    <row r="3485" ht="15.75" customHeight="1">
      <c r="A3485" s="13">
        <v>42161.322916666664</v>
      </c>
      <c r="B3485" s="73">
        <f t="shared" si="1"/>
        <v>42161</v>
      </c>
      <c r="C3485" s="74">
        <f>IF(NewCustomer="Yes", IF(COUNTIF($I$2:$I$11,B3485)&gt;0,0,WEEKDAY(B3485,2)),IF(COUNTIF($I$2:$I$21,B3485)&gt;0,0,WEEKDAY(B3485,2)))</f>
        <v>6</v>
      </c>
      <c r="D3485" s="74">
        <f t="shared" si="2"/>
        <v>7</v>
      </c>
      <c r="E3485" s="12">
        <f>IFERROR(VLOOKUP(A3485,'IDAR Meter Data'!$A:$B,2,1),"")</f>
        <v>155</v>
      </c>
      <c r="F3485" s="75">
        <f>IF(CECCZ="CZ03",'Outside Temp'!B3485,IF(CECCZ="CZ04",'Outside Temp'!B3486,IF(CECCZ="CZ12",'Outside Temp'!B3487, IF(CECCZ="CZ13",'Outside Temp'!B3488))))</f>
        <v>61.76086957</v>
      </c>
      <c r="G3485" s="12">
        <f t="shared" si="3"/>
        <v>1</v>
      </c>
    </row>
    <row r="3486" ht="15.75" customHeight="1">
      <c r="A3486" s="13">
        <v>42161.333333333336</v>
      </c>
      <c r="B3486" s="73">
        <f t="shared" si="1"/>
        <v>42161</v>
      </c>
      <c r="C3486" s="74">
        <f>IF(NewCustomer="Yes", IF(COUNTIF($I$2:$I$11,B3486)&gt;0,0,WEEKDAY(B3486,2)),IF(COUNTIF($I$2:$I$21,B3486)&gt;0,0,WEEKDAY(B3486,2)))</f>
        <v>6</v>
      </c>
      <c r="D3486" s="74">
        <f t="shared" si="2"/>
        <v>8</v>
      </c>
      <c r="E3486" s="12">
        <f>IFERROR(VLOOKUP(A3486,'IDAR Meter Data'!$A:$B,2,1),"")</f>
        <v>150</v>
      </c>
      <c r="F3486" s="75">
        <f>IF(CECCZ="CZ03",'Outside Temp'!B3486,IF(CECCZ="CZ04",'Outside Temp'!B3487,IF(CECCZ="CZ12",'Outside Temp'!B3488, IF(CECCZ="CZ13",'Outside Temp'!B3489))))</f>
        <v>62.2</v>
      </c>
      <c r="G3486" s="12">
        <f t="shared" si="3"/>
        <v>1</v>
      </c>
    </row>
    <row r="3487" ht="15.75" customHeight="1">
      <c r="A3487" s="13">
        <v>42161.34375</v>
      </c>
      <c r="B3487" s="73">
        <f t="shared" si="1"/>
        <v>42161</v>
      </c>
      <c r="C3487" s="74">
        <f>IF(NewCustomer="Yes", IF(COUNTIF($I$2:$I$11,B3487)&gt;0,0,WEEKDAY(B3487,2)),IF(COUNTIF($I$2:$I$21,B3487)&gt;0,0,WEEKDAY(B3487,2)))</f>
        <v>6</v>
      </c>
      <c r="D3487" s="74">
        <f t="shared" si="2"/>
        <v>8</v>
      </c>
      <c r="E3487" s="12">
        <f>IFERROR(VLOOKUP(A3487,'IDAR Meter Data'!$A:$B,2,1),"")</f>
        <v>175</v>
      </c>
      <c r="F3487" s="75">
        <f>IF(CECCZ="CZ03",'Outside Temp'!B3487,IF(CECCZ="CZ04",'Outside Temp'!B3488,IF(CECCZ="CZ12",'Outside Temp'!B3489, IF(CECCZ="CZ13",'Outside Temp'!B3490))))</f>
        <v>62.95</v>
      </c>
      <c r="G3487" s="12">
        <f t="shared" si="3"/>
        <v>1</v>
      </c>
    </row>
    <row r="3488" ht="15.75" customHeight="1">
      <c r="A3488" s="13">
        <v>42161.354166666664</v>
      </c>
      <c r="B3488" s="73">
        <f t="shared" si="1"/>
        <v>42161</v>
      </c>
      <c r="C3488" s="74">
        <f>IF(NewCustomer="Yes", IF(COUNTIF($I$2:$I$11,B3488)&gt;0,0,WEEKDAY(B3488,2)),IF(COUNTIF($I$2:$I$21,B3488)&gt;0,0,WEEKDAY(B3488,2)))</f>
        <v>6</v>
      </c>
      <c r="D3488" s="74">
        <f t="shared" si="2"/>
        <v>8</v>
      </c>
      <c r="E3488" s="12">
        <f>IFERROR(VLOOKUP(A3488,'IDAR Meter Data'!$A:$B,2,1),"")</f>
        <v>176</v>
      </c>
      <c r="F3488" s="75">
        <f>IF(CECCZ="CZ03",'Outside Temp'!B3488,IF(CECCZ="CZ04",'Outside Temp'!B3489,IF(CECCZ="CZ12",'Outside Temp'!B3490, IF(CECCZ="CZ13",'Outside Temp'!B3491))))</f>
        <v>63.7</v>
      </c>
      <c r="G3488" s="12">
        <f t="shared" si="3"/>
        <v>1</v>
      </c>
    </row>
    <row r="3489" ht="15.75" customHeight="1">
      <c r="A3489" s="13">
        <v>42161.364583333336</v>
      </c>
      <c r="B3489" s="73">
        <f t="shared" si="1"/>
        <v>42161</v>
      </c>
      <c r="C3489" s="74">
        <f>IF(NewCustomer="Yes", IF(COUNTIF($I$2:$I$11,B3489)&gt;0,0,WEEKDAY(B3489,2)),IF(COUNTIF($I$2:$I$21,B3489)&gt;0,0,WEEKDAY(B3489,2)))</f>
        <v>6</v>
      </c>
      <c r="D3489" s="74">
        <f t="shared" si="2"/>
        <v>8</v>
      </c>
      <c r="E3489" s="12">
        <f>IFERROR(VLOOKUP(A3489,'IDAR Meter Data'!$A:$B,2,1),"")</f>
        <v>169</v>
      </c>
      <c r="F3489" s="75">
        <f>IF(CECCZ="CZ03",'Outside Temp'!B3489,IF(CECCZ="CZ04",'Outside Temp'!B3490,IF(CECCZ="CZ12",'Outside Temp'!B3491, IF(CECCZ="CZ13",'Outside Temp'!B3492))))</f>
        <v>64</v>
      </c>
      <c r="G3489" s="12">
        <f t="shared" si="3"/>
        <v>1</v>
      </c>
    </row>
    <row r="3490" ht="15.75" customHeight="1">
      <c r="A3490" s="13">
        <v>42161.375</v>
      </c>
      <c r="B3490" s="73">
        <f t="shared" si="1"/>
        <v>42161</v>
      </c>
      <c r="C3490" s="74">
        <f>IF(NewCustomer="Yes", IF(COUNTIF($I$2:$I$11,B3490)&gt;0,0,WEEKDAY(B3490,2)),IF(COUNTIF($I$2:$I$21,B3490)&gt;0,0,WEEKDAY(B3490,2)))</f>
        <v>6</v>
      </c>
      <c r="D3490" s="74">
        <f t="shared" si="2"/>
        <v>9</v>
      </c>
      <c r="E3490" s="12">
        <f>IFERROR(VLOOKUP(A3490,'IDAR Meter Data'!$A:$B,2,1),"")</f>
        <v>181</v>
      </c>
      <c r="F3490" s="75">
        <f>IF(CECCZ="CZ03",'Outside Temp'!B3490,IF(CECCZ="CZ04",'Outside Temp'!B3491,IF(CECCZ="CZ12",'Outside Temp'!B3492, IF(CECCZ="CZ13",'Outside Temp'!B3493))))</f>
        <v>64.13333333</v>
      </c>
      <c r="G3490" s="12">
        <f t="shared" si="3"/>
        <v>1</v>
      </c>
    </row>
    <row r="3491" ht="15.75" customHeight="1">
      <c r="A3491" s="13">
        <v>42161.385416666664</v>
      </c>
      <c r="B3491" s="73">
        <f t="shared" si="1"/>
        <v>42161</v>
      </c>
      <c r="C3491" s="74">
        <f>IF(NewCustomer="Yes", IF(COUNTIF($I$2:$I$11,B3491)&gt;0,0,WEEKDAY(B3491,2)),IF(COUNTIF($I$2:$I$21,B3491)&gt;0,0,WEEKDAY(B3491,2)))</f>
        <v>6</v>
      </c>
      <c r="D3491" s="74">
        <f t="shared" si="2"/>
        <v>9</v>
      </c>
      <c r="E3491" s="12">
        <f>IFERROR(VLOOKUP(A3491,'IDAR Meter Data'!$A:$B,2,1),"")</f>
        <v>179</v>
      </c>
      <c r="F3491" s="75">
        <f>IF(CECCZ="CZ03",'Outside Temp'!B3491,IF(CECCZ="CZ04",'Outside Temp'!B3492,IF(CECCZ="CZ12",'Outside Temp'!B3493, IF(CECCZ="CZ13",'Outside Temp'!B3494))))</f>
        <v>64.63333333</v>
      </c>
      <c r="G3491" s="12">
        <f t="shared" si="3"/>
        <v>1</v>
      </c>
    </row>
    <row r="3492" ht="15.75" customHeight="1">
      <c r="A3492" s="13">
        <v>42161.395833333336</v>
      </c>
      <c r="B3492" s="73">
        <f t="shared" si="1"/>
        <v>42161</v>
      </c>
      <c r="C3492" s="74">
        <f>IF(NewCustomer="Yes", IF(COUNTIF($I$2:$I$11,B3492)&gt;0,0,WEEKDAY(B3492,2)),IF(COUNTIF($I$2:$I$21,B3492)&gt;0,0,WEEKDAY(B3492,2)))</f>
        <v>6</v>
      </c>
      <c r="D3492" s="74">
        <f t="shared" si="2"/>
        <v>9</v>
      </c>
      <c r="E3492" s="12">
        <f>IFERROR(VLOOKUP(A3492,'IDAR Meter Data'!$A:$B,2,1),"")</f>
        <v>192</v>
      </c>
      <c r="F3492" s="75">
        <f>IF(CECCZ="CZ03",'Outside Temp'!B3492,IF(CECCZ="CZ04",'Outside Temp'!B3493,IF(CECCZ="CZ12",'Outside Temp'!B3494, IF(CECCZ="CZ13",'Outside Temp'!B3495))))</f>
        <v>65.13333333</v>
      </c>
      <c r="G3492" s="12">
        <f t="shared" si="3"/>
        <v>2</v>
      </c>
    </row>
    <row r="3493" ht="15.75" customHeight="1">
      <c r="A3493" s="13">
        <v>42161.40625</v>
      </c>
      <c r="B3493" s="73">
        <f t="shared" si="1"/>
        <v>42161</v>
      </c>
      <c r="C3493" s="74">
        <f>IF(NewCustomer="Yes", IF(COUNTIF($I$2:$I$11,B3493)&gt;0,0,WEEKDAY(B3493,2)),IF(COUNTIF($I$2:$I$21,B3493)&gt;0,0,WEEKDAY(B3493,2)))</f>
        <v>6</v>
      </c>
      <c r="D3493" s="74">
        <f t="shared" si="2"/>
        <v>9</v>
      </c>
      <c r="E3493" s="12">
        <f>IFERROR(VLOOKUP(A3493,'IDAR Meter Data'!$A:$B,2,1),"")</f>
        <v>184</v>
      </c>
      <c r="F3493" s="75">
        <f>IF(CECCZ="CZ03",'Outside Temp'!B3493,IF(CECCZ="CZ04",'Outside Temp'!B3494,IF(CECCZ="CZ12",'Outside Temp'!B3495, IF(CECCZ="CZ13",'Outside Temp'!B3496))))</f>
        <v>65.63333333</v>
      </c>
      <c r="G3493" s="12">
        <f t="shared" si="3"/>
        <v>2</v>
      </c>
    </row>
    <row r="3494" ht="15.75" customHeight="1">
      <c r="A3494" s="13">
        <v>42161.416666666664</v>
      </c>
      <c r="B3494" s="73">
        <f t="shared" si="1"/>
        <v>42161</v>
      </c>
      <c r="C3494" s="74">
        <f>IF(NewCustomer="Yes", IF(COUNTIF($I$2:$I$11,B3494)&gt;0,0,WEEKDAY(B3494,2)),IF(COUNTIF($I$2:$I$21,B3494)&gt;0,0,WEEKDAY(B3494,2)))</f>
        <v>6</v>
      </c>
      <c r="D3494" s="74">
        <f t="shared" si="2"/>
        <v>10</v>
      </c>
      <c r="E3494" s="12">
        <f>IFERROR(VLOOKUP(A3494,'IDAR Meter Data'!$A:$B,2,1),"")</f>
        <v>183</v>
      </c>
      <c r="F3494" s="75">
        <f>IF(CECCZ="CZ03",'Outside Temp'!B3494,IF(CECCZ="CZ04",'Outside Temp'!B3495,IF(CECCZ="CZ12",'Outside Temp'!B3496, IF(CECCZ="CZ13",'Outside Temp'!B3497))))</f>
        <v>66</v>
      </c>
      <c r="G3494" s="12">
        <f t="shared" si="3"/>
        <v>2</v>
      </c>
    </row>
    <row r="3495" ht="15.75" customHeight="1">
      <c r="A3495" s="13">
        <v>42161.427083333336</v>
      </c>
      <c r="B3495" s="73">
        <f t="shared" si="1"/>
        <v>42161</v>
      </c>
      <c r="C3495" s="74">
        <f>IF(NewCustomer="Yes", IF(COUNTIF($I$2:$I$11,B3495)&gt;0,0,WEEKDAY(B3495,2)),IF(COUNTIF($I$2:$I$21,B3495)&gt;0,0,WEEKDAY(B3495,2)))</f>
        <v>6</v>
      </c>
      <c r="D3495" s="74">
        <f t="shared" si="2"/>
        <v>10</v>
      </c>
      <c r="E3495" s="12">
        <f>IFERROR(VLOOKUP(A3495,'IDAR Meter Data'!$A:$B,2,1),"")</f>
        <v>189</v>
      </c>
      <c r="F3495" s="75">
        <f>IF(CECCZ="CZ03",'Outside Temp'!B3495,IF(CECCZ="CZ04",'Outside Temp'!B3496,IF(CECCZ="CZ12",'Outside Temp'!B3497, IF(CECCZ="CZ13",'Outside Temp'!B3498))))</f>
        <v>66</v>
      </c>
      <c r="G3495" s="12">
        <f t="shared" si="3"/>
        <v>2</v>
      </c>
    </row>
    <row r="3496" ht="15.75" customHeight="1">
      <c r="A3496" s="13">
        <v>42161.4375</v>
      </c>
      <c r="B3496" s="73">
        <f t="shared" si="1"/>
        <v>42161</v>
      </c>
      <c r="C3496" s="74">
        <f>IF(NewCustomer="Yes", IF(COUNTIF($I$2:$I$11,B3496)&gt;0,0,WEEKDAY(B3496,2)),IF(COUNTIF($I$2:$I$21,B3496)&gt;0,0,WEEKDAY(B3496,2)))</f>
        <v>6</v>
      </c>
      <c r="D3496" s="74">
        <f t="shared" si="2"/>
        <v>10</v>
      </c>
      <c r="E3496" s="12">
        <f>IFERROR(VLOOKUP(A3496,'IDAR Meter Data'!$A:$B,2,1),"")</f>
        <v>184</v>
      </c>
      <c r="F3496" s="75">
        <f>IF(CECCZ="CZ03",'Outside Temp'!B3496,IF(CECCZ="CZ04",'Outside Temp'!B3497,IF(CECCZ="CZ12",'Outside Temp'!B3498, IF(CECCZ="CZ13",'Outside Temp'!B3499))))</f>
        <v>66</v>
      </c>
      <c r="G3496" s="12">
        <f t="shared" si="3"/>
        <v>2</v>
      </c>
    </row>
    <row r="3497" ht="15.75" customHeight="1">
      <c r="A3497" s="13">
        <v>42161.447916666664</v>
      </c>
      <c r="B3497" s="73">
        <f t="shared" si="1"/>
        <v>42161</v>
      </c>
      <c r="C3497" s="74">
        <f>IF(NewCustomer="Yes", IF(COUNTIF($I$2:$I$11,B3497)&gt;0,0,WEEKDAY(B3497,2)),IF(COUNTIF($I$2:$I$21,B3497)&gt;0,0,WEEKDAY(B3497,2)))</f>
        <v>6</v>
      </c>
      <c r="D3497" s="74">
        <f t="shared" si="2"/>
        <v>10</v>
      </c>
      <c r="E3497" s="12">
        <f>IFERROR(VLOOKUP(A3497,'IDAR Meter Data'!$A:$B,2,1),"")</f>
        <v>190</v>
      </c>
      <c r="F3497" s="75">
        <f>IF(CECCZ="CZ03",'Outside Temp'!B3497,IF(CECCZ="CZ04",'Outside Temp'!B3498,IF(CECCZ="CZ12",'Outside Temp'!B3499, IF(CECCZ="CZ13",'Outside Temp'!B3500))))</f>
        <v>66</v>
      </c>
      <c r="G3497" s="12">
        <f t="shared" si="3"/>
        <v>2</v>
      </c>
    </row>
    <row r="3498" ht="15.75" customHeight="1">
      <c r="A3498" s="13">
        <v>42161.458333333336</v>
      </c>
      <c r="B3498" s="73">
        <f t="shared" si="1"/>
        <v>42161</v>
      </c>
      <c r="C3498" s="74">
        <f>IF(NewCustomer="Yes", IF(COUNTIF($I$2:$I$11,B3498)&gt;0,0,WEEKDAY(B3498,2)),IF(COUNTIF($I$2:$I$21,B3498)&gt;0,0,WEEKDAY(B3498,2)))</f>
        <v>6</v>
      </c>
      <c r="D3498" s="74">
        <f t="shared" si="2"/>
        <v>11</v>
      </c>
      <c r="E3498" s="12">
        <f>IFERROR(VLOOKUP(A3498,'IDAR Meter Data'!$A:$B,2,1),"")</f>
        <v>187</v>
      </c>
      <c r="F3498" s="75">
        <f>IF(CECCZ="CZ03",'Outside Temp'!B3498,IF(CECCZ="CZ04",'Outside Temp'!B3499,IF(CECCZ="CZ12",'Outside Temp'!B3500, IF(CECCZ="CZ13",'Outside Temp'!B3501))))</f>
        <v>66.13333333</v>
      </c>
      <c r="G3498" s="12">
        <f t="shared" si="3"/>
        <v>2</v>
      </c>
    </row>
    <row r="3499" ht="15.75" customHeight="1">
      <c r="A3499" s="13">
        <v>42161.46875</v>
      </c>
      <c r="B3499" s="73">
        <f t="shared" si="1"/>
        <v>42161</v>
      </c>
      <c r="C3499" s="74">
        <f>IF(NewCustomer="Yes", IF(COUNTIF($I$2:$I$11,B3499)&gt;0,0,WEEKDAY(B3499,2)),IF(COUNTIF($I$2:$I$21,B3499)&gt;0,0,WEEKDAY(B3499,2)))</f>
        <v>6</v>
      </c>
      <c r="D3499" s="74">
        <f t="shared" si="2"/>
        <v>11</v>
      </c>
      <c r="E3499" s="12">
        <f>IFERROR(VLOOKUP(A3499,'IDAR Meter Data'!$A:$B,2,1),"")</f>
        <v>190</v>
      </c>
      <c r="F3499" s="75">
        <f>IF(CECCZ="CZ03",'Outside Temp'!B3499,IF(CECCZ="CZ04",'Outside Temp'!B3500,IF(CECCZ="CZ12",'Outside Temp'!B3501, IF(CECCZ="CZ13",'Outside Temp'!B3502))))</f>
        <v>66.63333333</v>
      </c>
      <c r="G3499" s="12">
        <f t="shared" si="3"/>
        <v>2</v>
      </c>
    </row>
    <row r="3500" ht="15.75" customHeight="1">
      <c r="A3500" s="13">
        <v>42161.479166666664</v>
      </c>
      <c r="B3500" s="73">
        <f t="shared" si="1"/>
        <v>42161</v>
      </c>
      <c r="C3500" s="74">
        <f>IF(NewCustomer="Yes", IF(COUNTIF($I$2:$I$11,B3500)&gt;0,0,WEEKDAY(B3500,2)),IF(COUNTIF($I$2:$I$21,B3500)&gt;0,0,WEEKDAY(B3500,2)))</f>
        <v>6</v>
      </c>
      <c r="D3500" s="74">
        <f t="shared" si="2"/>
        <v>11</v>
      </c>
      <c r="E3500" s="12">
        <f>IFERROR(VLOOKUP(A3500,'IDAR Meter Data'!$A:$B,2,1),"")</f>
        <v>201</v>
      </c>
      <c r="F3500" s="75">
        <f>IF(CECCZ="CZ03",'Outside Temp'!B3500,IF(CECCZ="CZ04",'Outside Temp'!B3501,IF(CECCZ="CZ12",'Outside Temp'!B3502, IF(CECCZ="CZ13",'Outside Temp'!B3503))))</f>
        <v>67.13333333</v>
      </c>
      <c r="G3500" s="12">
        <f t="shared" si="3"/>
        <v>2</v>
      </c>
    </row>
    <row r="3501" ht="15.75" customHeight="1">
      <c r="A3501" s="13">
        <v>42161.489583333336</v>
      </c>
      <c r="B3501" s="73">
        <f t="shared" si="1"/>
        <v>42161</v>
      </c>
      <c r="C3501" s="74">
        <f>IF(NewCustomer="Yes", IF(COUNTIF($I$2:$I$11,B3501)&gt;0,0,WEEKDAY(B3501,2)),IF(COUNTIF($I$2:$I$21,B3501)&gt;0,0,WEEKDAY(B3501,2)))</f>
        <v>6</v>
      </c>
      <c r="D3501" s="74">
        <f t="shared" si="2"/>
        <v>11</v>
      </c>
      <c r="E3501" s="12">
        <f>IFERROR(VLOOKUP(A3501,'IDAR Meter Data'!$A:$B,2,1),"")</f>
        <v>210</v>
      </c>
      <c r="F3501" s="75">
        <f>IF(CECCZ="CZ03",'Outside Temp'!B3501,IF(CECCZ="CZ04",'Outside Temp'!B3502,IF(CECCZ="CZ12",'Outside Temp'!B3503, IF(CECCZ="CZ13",'Outside Temp'!B3504))))</f>
        <v>67.63333333</v>
      </c>
      <c r="G3501" s="12">
        <f t="shared" si="3"/>
        <v>2</v>
      </c>
    </row>
    <row r="3502" ht="15.75" customHeight="1">
      <c r="A3502" s="13">
        <v>42161.5</v>
      </c>
      <c r="B3502" s="73">
        <f t="shared" si="1"/>
        <v>42161</v>
      </c>
      <c r="C3502" s="74">
        <f>IF(NewCustomer="Yes", IF(COUNTIF($I$2:$I$11,B3502)&gt;0,0,WEEKDAY(B3502,2)),IF(COUNTIF($I$2:$I$21,B3502)&gt;0,0,WEEKDAY(B3502,2)))</f>
        <v>6</v>
      </c>
      <c r="D3502" s="74">
        <f t="shared" si="2"/>
        <v>12</v>
      </c>
      <c r="E3502" s="12">
        <f>IFERROR(VLOOKUP(A3502,'IDAR Meter Data'!$A:$B,2,1),"")</f>
        <v>206</v>
      </c>
      <c r="F3502" s="75">
        <f>IF(CECCZ="CZ03",'Outside Temp'!B3502,IF(CECCZ="CZ04",'Outside Temp'!B3503,IF(CECCZ="CZ12",'Outside Temp'!B3504, IF(CECCZ="CZ13",'Outside Temp'!B3505))))</f>
        <v>68.13333333</v>
      </c>
      <c r="G3502" s="12">
        <f t="shared" si="3"/>
        <v>2</v>
      </c>
    </row>
    <row r="3503" ht="15.75" customHeight="1">
      <c r="A3503" s="13">
        <v>42161.510416666664</v>
      </c>
      <c r="B3503" s="73">
        <f t="shared" si="1"/>
        <v>42161</v>
      </c>
      <c r="C3503" s="74">
        <f>IF(NewCustomer="Yes", IF(COUNTIF($I$2:$I$11,B3503)&gt;0,0,WEEKDAY(B3503,2)),IF(COUNTIF($I$2:$I$21,B3503)&gt;0,0,WEEKDAY(B3503,2)))</f>
        <v>6</v>
      </c>
      <c r="D3503" s="74">
        <f t="shared" si="2"/>
        <v>12</v>
      </c>
      <c r="E3503" s="12">
        <f>IFERROR(VLOOKUP(A3503,'IDAR Meter Data'!$A:$B,2,1),"")</f>
        <v>202</v>
      </c>
      <c r="F3503" s="75">
        <f>IF(CECCZ="CZ03",'Outside Temp'!B3503,IF(CECCZ="CZ04",'Outside Temp'!B3504,IF(CECCZ="CZ12",'Outside Temp'!B3505, IF(CECCZ="CZ13",'Outside Temp'!B3506))))</f>
        <v>68.63333333</v>
      </c>
      <c r="G3503" s="12">
        <f t="shared" si="3"/>
        <v>2</v>
      </c>
    </row>
    <row r="3504" ht="15.75" customHeight="1">
      <c r="A3504" s="13">
        <v>42161.520833333336</v>
      </c>
      <c r="B3504" s="73">
        <f t="shared" si="1"/>
        <v>42161</v>
      </c>
      <c r="C3504" s="74">
        <f>IF(NewCustomer="Yes", IF(COUNTIF($I$2:$I$11,B3504)&gt;0,0,WEEKDAY(B3504,2)),IF(COUNTIF($I$2:$I$21,B3504)&gt;0,0,WEEKDAY(B3504,2)))</f>
        <v>6</v>
      </c>
      <c r="D3504" s="74">
        <f t="shared" si="2"/>
        <v>12</v>
      </c>
      <c r="E3504" s="12">
        <f>IFERROR(VLOOKUP(A3504,'IDAR Meter Data'!$A:$B,2,1),"")</f>
        <v>199</v>
      </c>
      <c r="F3504" s="75">
        <f>IF(CECCZ="CZ03",'Outside Temp'!B3504,IF(CECCZ="CZ04",'Outside Temp'!B3505,IF(CECCZ="CZ12",'Outside Temp'!B3506, IF(CECCZ="CZ13",'Outside Temp'!B3507))))</f>
        <v>69.13333333</v>
      </c>
      <c r="G3504" s="12">
        <f t="shared" si="3"/>
        <v>2</v>
      </c>
    </row>
    <row r="3505" ht="15.75" customHeight="1">
      <c r="A3505" s="13">
        <v>42161.53125</v>
      </c>
      <c r="B3505" s="73">
        <f t="shared" si="1"/>
        <v>42161</v>
      </c>
      <c r="C3505" s="74">
        <f>IF(NewCustomer="Yes", IF(COUNTIF($I$2:$I$11,B3505)&gt;0,0,WEEKDAY(B3505,2)),IF(COUNTIF($I$2:$I$21,B3505)&gt;0,0,WEEKDAY(B3505,2)))</f>
        <v>6</v>
      </c>
      <c r="D3505" s="74">
        <f t="shared" si="2"/>
        <v>12</v>
      </c>
      <c r="E3505" s="12">
        <f>IFERROR(VLOOKUP(A3505,'IDAR Meter Data'!$A:$B,2,1),"")</f>
        <v>198</v>
      </c>
      <c r="F3505" s="75">
        <f>IF(CECCZ="CZ03",'Outside Temp'!B3505,IF(CECCZ="CZ04",'Outside Temp'!B3506,IF(CECCZ="CZ12",'Outside Temp'!B3507, IF(CECCZ="CZ13",'Outside Temp'!B3508))))</f>
        <v>69.63333333</v>
      </c>
      <c r="G3505" s="12">
        <f t="shared" si="3"/>
        <v>2</v>
      </c>
    </row>
    <row r="3506" ht="15.75" customHeight="1">
      <c r="A3506" s="13">
        <v>42161.541666666664</v>
      </c>
      <c r="B3506" s="73">
        <f t="shared" si="1"/>
        <v>42161</v>
      </c>
      <c r="C3506" s="74">
        <f>IF(NewCustomer="Yes", IF(COUNTIF($I$2:$I$11,B3506)&gt;0,0,WEEKDAY(B3506,2)),IF(COUNTIF($I$2:$I$21,B3506)&gt;0,0,WEEKDAY(B3506,2)))</f>
        <v>6</v>
      </c>
      <c r="D3506" s="74">
        <f t="shared" si="2"/>
        <v>13</v>
      </c>
      <c r="E3506" s="12">
        <f>IFERROR(VLOOKUP(A3506,'IDAR Meter Data'!$A:$B,2,1),"")</f>
        <v>213</v>
      </c>
      <c r="F3506" s="75">
        <f>IF(CECCZ="CZ03",'Outside Temp'!B3506,IF(CECCZ="CZ04",'Outside Temp'!B3507,IF(CECCZ="CZ12",'Outside Temp'!B3508, IF(CECCZ="CZ13",'Outside Temp'!B3509))))</f>
        <v>70.13333333</v>
      </c>
      <c r="G3506" s="12">
        <f t="shared" si="3"/>
        <v>3</v>
      </c>
    </row>
    <row r="3507" ht="15.75" customHeight="1">
      <c r="A3507" s="13">
        <v>42161.552083333336</v>
      </c>
      <c r="B3507" s="73">
        <f t="shared" si="1"/>
        <v>42161</v>
      </c>
      <c r="C3507" s="74">
        <f>IF(NewCustomer="Yes", IF(COUNTIF($I$2:$I$11,B3507)&gt;0,0,WEEKDAY(B3507,2)),IF(COUNTIF($I$2:$I$21,B3507)&gt;0,0,WEEKDAY(B3507,2)))</f>
        <v>6</v>
      </c>
      <c r="D3507" s="74">
        <f t="shared" si="2"/>
        <v>13</v>
      </c>
      <c r="E3507" s="12">
        <f>IFERROR(VLOOKUP(A3507,'IDAR Meter Data'!$A:$B,2,1),"")</f>
        <v>211</v>
      </c>
      <c r="F3507" s="75">
        <f>IF(CECCZ="CZ03",'Outside Temp'!B3507,IF(CECCZ="CZ04",'Outside Temp'!B3508,IF(CECCZ="CZ12",'Outside Temp'!B3509, IF(CECCZ="CZ13",'Outside Temp'!B3510))))</f>
        <v>70.63333333</v>
      </c>
      <c r="G3507" s="12">
        <f t="shared" si="3"/>
        <v>3</v>
      </c>
    </row>
    <row r="3508" ht="15.75" customHeight="1">
      <c r="A3508" s="13">
        <v>42161.5625</v>
      </c>
      <c r="B3508" s="73">
        <f t="shared" si="1"/>
        <v>42161</v>
      </c>
      <c r="C3508" s="74">
        <f>IF(NewCustomer="Yes", IF(COUNTIF($I$2:$I$11,B3508)&gt;0,0,WEEKDAY(B3508,2)),IF(COUNTIF($I$2:$I$21,B3508)&gt;0,0,WEEKDAY(B3508,2)))</f>
        <v>6</v>
      </c>
      <c r="D3508" s="74">
        <f t="shared" si="2"/>
        <v>13</v>
      </c>
      <c r="E3508" s="12">
        <f>IFERROR(VLOOKUP(A3508,'IDAR Meter Data'!$A:$B,2,1),"")</f>
        <v>202</v>
      </c>
      <c r="F3508" s="75">
        <f>IF(CECCZ="CZ03",'Outside Temp'!B3508,IF(CECCZ="CZ04",'Outside Temp'!B3509,IF(CECCZ="CZ12",'Outside Temp'!B3510, IF(CECCZ="CZ13",'Outside Temp'!B3511))))</f>
        <v>71.13333333</v>
      </c>
      <c r="G3508" s="12">
        <f t="shared" si="3"/>
        <v>3</v>
      </c>
    </row>
    <row r="3509" ht="15.75" customHeight="1">
      <c r="A3509" s="13">
        <v>42161.572916666664</v>
      </c>
      <c r="B3509" s="73">
        <f t="shared" si="1"/>
        <v>42161</v>
      </c>
      <c r="C3509" s="74">
        <f>IF(NewCustomer="Yes", IF(COUNTIF($I$2:$I$11,B3509)&gt;0,0,WEEKDAY(B3509,2)),IF(COUNTIF($I$2:$I$21,B3509)&gt;0,0,WEEKDAY(B3509,2)))</f>
        <v>6</v>
      </c>
      <c r="D3509" s="74">
        <f t="shared" si="2"/>
        <v>13</v>
      </c>
      <c r="E3509" s="12">
        <f>IFERROR(VLOOKUP(A3509,'IDAR Meter Data'!$A:$B,2,1),"")</f>
        <v>211</v>
      </c>
      <c r="F3509" s="75">
        <f>IF(CECCZ="CZ03",'Outside Temp'!B3509,IF(CECCZ="CZ04",'Outside Temp'!B3510,IF(CECCZ="CZ12",'Outside Temp'!B3511, IF(CECCZ="CZ13",'Outside Temp'!B3512))))</f>
        <v>71.63333333</v>
      </c>
      <c r="G3509" s="12">
        <f t="shared" si="3"/>
        <v>3</v>
      </c>
    </row>
    <row r="3510" ht="15.75" customHeight="1">
      <c r="A3510" s="13">
        <v>42161.583333333336</v>
      </c>
      <c r="B3510" s="73">
        <f t="shared" si="1"/>
        <v>42161</v>
      </c>
      <c r="C3510" s="74">
        <f>IF(NewCustomer="Yes", IF(COUNTIF($I$2:$I$11,B3510)&gt;0,0,WEEKDAY(B3510,2)),IF(COUNTIF($I$2:$I$21,B3510)&gt;0,0,WEEKDAY(B3510,2)))</f>
        <v>6</v>
      </c>
      <c r="D3510" s="74">
        <f t="shared" si="2"/>
        <v>14</v>
      </c>
      <c r="E3510" s="12">
        <f>IFERROR(VLOOKUP(A3510,'IDAR Meter Data'!$A:$B,2,1),"")</f>
        <v>213</v>
      </c>
      <c r="F3510" s="75">
        <f>IF(CECCZ="CZ03",'Outside Temp'!B3510,IF(CECCZ="CZ04",'Outside Temp'!B3511,IF(CECCZ="CZ12",'Outside Temp'!B3512, IF(CECCZ="CZ13",'Outside Temp'!B3513))))</f>
        <v>72</v>
      </c>
      <c r="G3510" s="12">
        <f t="shared" si="3"/>
        <v>3</v>
      </c>
    </row>
    <row r="3511" ht="15.75" customHeight="1">
      <c r="A3511" s="13">
        <v>42161.59375</v>
      </c>
      <c r="B3511" s="73">
        <f t="shared" si="1"/>
        <v>42161</v>
      </c>
      <c r="C3511" s="74">
        <f>IF(NewCustomer="Yes", IF(COUNTIF($I$2:$I$11,B3511)&gt;0,0,WEEKDAY(B3511,2)),IF(COUNTIF($I$2:$I$21,B3511)&gt;0,0,WEEKDAY(B3511,2)))</f>
        <v>6</v>
      </c>
      <c r="D3511" s="74">
        <f t="shared" si="2"/>
        <v>14</v>
      </c>
      <c r="E3511" s="12">
        <f>IFERROR(VLOOKUP(A3511,'IDAR Meter Data'!$A:$B,2,1),"")</f>
        <v>219</v>
      </c>
      <c r="F3511" s="75">
        <f>IF(CECCZ="CZ03",'Outside Temp'!B3511,IF(CECCZ="CZ04",'Outside Temp'!B3512,IF(CECCZ="CZ12",'Outside Temp'!B3513, IF(CECCZ="CZ13",'Outside Temp'!B3514))))</f>
        <v>72</v>
      </c>
      <c r="G3511" s="12">
        <f t="shared" si="3"/>
        <v>3</v>
      </c>
    </row>
    <row r="3512" ht="15.75" customHeight="1">
      <c r="A3512" s="13">
        <v>42161.604166666664</v>
      </c>
      <c r="B3512" s="73">
        <f t="shared" si="1"/>
        <v>42161</v>
      </c>
      <c r="C3512" s="74">
        <f>IF(NewCustomer="Yes", IF(COUNTIF($I$2:$I$11,B3512)&gt;0,0,WEEKDAY(B3512,2)),IF(COUNTIF($I$2:$I$21,B3512)&gt;0,0,WEEKDAY(B3512,2)))</f>
        <v>6</v>
      </c>
      <c r="D3512" s="74">
        <f t="shared" si="2"/>
        <v>14</v>
      </c>
      <c r="E3512" s="12">
        <f>IFERROR(VLOOKUP(A3512,'IDAR Meter Data'!$A:$B,2,1),"")</f>
        <v>207</v>
      </c>
      <c r="F3512" s="75">
        <f>IF(CECCZ="CZ03",'Outside Temp'!B3512,IF(CECCZ="CZ04",'Outside Temp'!B3513,IF(CECCZ="CZ12",'Outside Temp'!B3514, IF(CECCZ="CZ13",'Outside Temp'!B3515))))</f>
        <v>72</v>
      </c>
      <c r="G3512" s="12">
        <f t="shared" si="3"/>
        <v>3</v>
      </c>
    </row>
    <row r="3513" ht="15.75" customHeight="1">
      <c r="A3513" s="13">
        <v>42161.614583333336</v>
      </c>
      <c r="B3513" s="73">
        <f t="shared" si="1"/>
        <v>42161</v>
      </c>
      <c r="C3513" s="74">
        <f>IF(NewCustomer="Yes", IF(COUNTIF($I$2:$I$11,B3513)&gt;0,0,WEEKDAY(B3513,2)),IF(COUNTIF($I$2:$I$21,B3513)&gt;0,0,WEEKDAY(B3513,2)))</f>
        <v>6</v>
      </c>
      <c r="D3513" s="74">
        <f t="shared" si="2"/>
        <v>14</v>
      </c>
      <c r="E3513" s="12">
        <f>IFERROR(VLOOKUP(A3513,'IDAR Meter Data'!$A:$B,2,1),"")</f>
        <v>223</v>
      </c>
      <c r="F3513" s="75">
        <f>IF(CECCZ="CZ03",'Outside Temp'!B3513,IF(CECCZ="CZ04",'Outside Temp'!B3514,IF(CECCZ="CZ12",'Outside Temp'!B3515, IF(CECCZ="CZ13",'Outside Temp'!B3516))))</f>
        <v>72</v>
      </c>
      <c r="G3513" s="12">
        <f t="shared" si="3"/>
        <v>3</v>
      </c>
    </row>
    <row r="3514" ht="15.75" customHeight="1">
      <c r="A3514" s="13">
        <v>42161.625</v>
      </c>
      <c r="B3514" s="73">
        <f t="shared" si="1"/>
        <v>42161</v>
      </c>
      <c r="C3514" s="74">
        <f>IF(NewCustomer="Yes", IF(COUNTIF($I$2:$I$11,B3514)&gt;0,0,WEEKDAY(B3514,2)),IF(COUNTIF($I$2:$I$21,B3514)&gt;0,0,WEEKDAY(B3514,2)))</f>
        <v>6</v>
      </c>
      <c r="D3514" s="74">
        <f t="shared" si="2"/>
        <v>15</v>
      </c>
      <c r="E3514" s="12">
        <f>IFERROR(VLOOKUP(A3514,'IDAR Meter Data'!$A:$B,2,1),"")</f>
        <v>214</v>
      </c>
      <c r="F3514" s="75">
        <f>IF(CECCZ="CZ03",'Outside Temp'!B3514,IF(CECCZ="CZ04",'Outside Temp'!B3515,IF(CECCZ="CZ12",'Outside Temp'!B3516, IF(CECCZ="CZ13",'Outside Temp'!B3517))))</f>
        <v>71.86666667</v>
      </c>
      <c r="G3514" s="12">
        <f t="shared" si="3"/>
        <v>3</v>
      </c>
    </row>
    <row r="3515" ht="15.75" customHeight="1">
      <c r="A3515" s="13">
        <v>42161.635416666664</v>
      </c>
      <c r="B3515" s="73">
        <f t="shared" si="1"/>
        <v>42161</v>
      </c>
      <c r="C3515" s="74">
        <f>IF(NewCustomer="Yes", IF(COUNTIF($I$2:$I$11,B3515)&gt;0,0,WEEKDAY(B3515,2)),IF(COUNTIF($I$2:$I$21,B3515)&gt;0,0,WEEKDAY(B3515,2)))</f>
        <v>6</v>
      </c>
      <c r="D3515" s="74">
        <f t="shared" si="2"/>
        <v>15</v>
      </c>
      <c r="E3515" s="12">
        <f>IFERROR(VLOOKUP(A3515,'IDAR Meter Data'!$A:$B,2,1),"")</f>
        <v>222</v>
      </c>
      <c r="F3515" s="75">
        <f>IF(CECCZ="CZ03",'Outside Temp'!B3515,IF(CECCZ="CZ04",'Outside Temp'!B3516,IF(CECCZ="CZ12",'Outside Temp'!B3517, IF(CECCZ="CZ13",'Outside Temp'!B3518))))</f>
        <v>71.36666667</v>
      </c>
      <c r="G3515" s="12">
        <f t="shared" si="3"/>
        <v>3</v>
      </c>
    </row>
    <row r="3516" ht="15.75" customHeight="1">
      <c r="A3516" s="13">
        <v>42161.645833333336</v>
      </c>
      <c r="B3516" s="73">
        <f t="shared" si="1"/>
        <v>42161</v>
      </c>
      <c r="C3516" s="74">
        <f>IF(NewCustomer="Yes", IF(COUNTIF($I$2:$I$11,B3516)&gt;0,0,WEEKDAY(B3516,2)),IF(COUNTIF($I$2:$I$21,B3516)&gt;0,0,WEEKDAY(B3516,2)))</f>
        <v>6</v>
      </c>
      <c r="D3516" s="74">
        <f t="shared" si="2"/>
        <v>15</v>
      </c>
      <c r="E3516" s="12">
        <f>IFERROR(VLOOKUP(A3516,'IDAR Meter Data'!$A:$B,2,1),"")</f>
        <v>213</v>
      </c>
      <c r="F3516" s="75">
        <f>IF(CECCZ="CZ03",'Outside Temp'!B3516,IF(CECCZ="CZ04",'Outside Temp'!B3517,IF(CECCZ="CZ12",'Outside Temp'!B3518, IF(CECCZ="CZ13",'Outside Temp'!B3519))))</f>
        <v>70.86666667</v>
      </c>
      <c r="G3516" s="12">
        <f t="shared" si="3"/>
        <v>3</v>
      </c>
    </row>
    <row r="3517" ht="15.75" customHeight="1">
      <c r="A3517" s="13">
        <v>42161.65625</v>
      </c>
      <c r="B3517" s="73">
        <f t="shared" si="1"/>
        <v>42161</v>
      </c>
      <c r="C3517" s="74">
        <f>IF(NewCustomer="Yes", IF(COUNTIF($I$2:$I$11,B3517)&gt;0,0,WEEKDAY(B3517,2)),IF(COUNTIF($I$2:$I$21,B3517)&gt;0,0,WEEKDAY(B3517,2)))</f>
        <v>6</v>
      </c>
      <c r="D3517" s="74">
        <f t="shared" si="2"/>
        <v>15</v>
      </c>
      <c r="E3517" s="12">
        <f>IFERROR(VLOOKUP(A3517,'IDAR Meter Data'!$A:$B,2,1),"")</f>
        <v>226</v>
      </c>
      <c r="F3517" s="75">
        <f>IF(CECCZ="CZ03",'Outside Temp'!B3517,IF(CECCZ="CZ04",'Outside Temp'!B3518,IF(CECCZ="CZ12",'Outside Temp'!B3519, IF(CECCZ="CZ13",'Outside Temp'!B3520))))</f>
        <v>70.36666667</v>
      </c>
      <c r="G3517" s="12">
        <f t="shared" si="3"/>
        <v>3</v>
      </c>
    </row>
    <row r="3518" ht="15.75" customHeight="1">
      <c r="A3518" s="13">
        <v>42161.666666666664</v>
      </c>
      <c r="B3518" s="73">
        <f t="shared" si="1"/>
        <v>42161</v>
      </c>
      <c r="C3518" s="74">
        <f>IF(NewCustomer="Yes", IF(COUNTIF($I$2:$I$11,B3518)&gt;0,0,WEEKDAY(B3518,2)),IF(COUNTIF($I$2:$I$21,B3518)&gt;0,0,WEEKDAY(B3518,2)))</f>
        <v>6</v>
      </c>
      <c r="D3518" s="74">
        <f t="shared" si="2"/>
        <v>16</v>
      </c>
      <c r="E3518" s="12">
        <f>IFERROR(VLOOKUP(A3518,'IDAR Meter Data'!$A:$B,2,1),"")</f>
        <v>216</v>
      </c>
      <c r="F3518" s="75">
        <f>IF(CECCZ="CZ03",'Outside Temp'!B3518,IF(CECCZ="CZ04",'Outside Temp'!B3519,IF(CECCZ="CZ12",'Outside Temp'!B3520, IF(CECCZ="CZ13",'Outside Temp'!B3521))))</f>
        <v>69.93333333</v>
      </c>
      <c r="G3518" s="12">
        <f t="shared" si="3"/>
        <v>2</v>
      </c>
    </row>
    <row r="3519" ht="15.75" customHeight="1">
      <c r="A3519" s="13">
        <v>42161.677083333336</v>
      </c>
      <c r="B3519" s="73">
        <f t="shared" si="1"/>
        <v>42161</v>
      </c>
      <c r="C3519" s="74">
        <f>IF(NewCustomer="Yes", IF(COUNTIF($I$2:$I$11,B3519)&gt;0,0,WEEKDAY(B3519,2)),IF(COUNTIF($I$2:$I$21,B3519)&gt;0,0,WEEKDAY(B3519,2)))</f>
        <v>6</v>
      </c>
      <c r="D3519" s="74">
        <f t="shared" si="2"/>
        <v>16</v>
      </c>
      <c r="E3519" s="12">
        <f>IFERROR(VLOOKUP(A3519,'IDAR Meter Data'!$A:$B,2,1),"")</f>
        <v>223</v>
      </c>
      <c r="F3519" s="75">
        <f>IF(CECCZ="CZ03",'Outside Temp'!B3519,IF(CECCZ="CZ04",'Outside Temp'!B3520,IF(CECCZ="CZ12",'Outside Temp'!B3521, IF(CECCZ="CZ13",'Outside Temp'!B3522))))</f>
        <v>69.68333333</v>
      </c>
      <c r="G3519" s="12">
        <f t="shared" si="3"/>
        <v>2</v>
      </c>
    </row>
    <row r="3520" ht="15.75" customHeight="1">
      <c r="A3520" s="13">
        <v>42161.6875</v>
      </c>
      <c r="B3520" s="73">
        <f t="shared" si="1"/>
        <v>42161</v>
      </c>
      <c r="C3520" s="74">
        <f>IF(NewCustomer="Yes", IF(COUNTIF($I$2:$I$11,B3520)&gt;0,0,WEEKDAY(B3520,2)),IF(COUNTIF($I$2:$I$21,B3520)&gt;0,0,WEEKDAY(B3520,2)))</f>
        <v>6</v>
      </c>
      <c r="D3520" s="74">
        <f t="shared" si="2"/>
        <v>16</v>
      </c>
      <c r="E3520" s="12">
        <f>IFERROR(VLOOKUP(A3520,'IDAR Meter Data'!$A:$B,2,1),"")</f>
        <v>222</v>
      </c>
      <c r="F3520" s="75">
        <f>IF(CECCZ="CZ03",'Outside Temp'!B3520,IF(CECCZ="CZ04",'Outside Temp'!B3521,IF(CECCZ="CZ12",'Outside Temp'!B3522, IF(CECCZ="CZ13",'Outside Temp'!B3523))))</f>
        <v>69.43333333</v>
      </c>
      <c r="G3520" s="12">
        <f t="shared" si="3"/>
        <v>2</v>
      </c>
    </row>
    <row r="3521" ht="15.75" customHeight="1">
      <c r="A3521" s="13">
        <v>42161.697916666664</v>
      </c>
      <c r="B3521" s="73">
        <f t="shared" si="1"/>
        <v>42161</v>
      </c>
      <c r="C3521" s="74">
        <f>IF(NewCustomer="Yes", IF(COUNTIF($I$2:$I$11,B3521)&gt;0,0,WEEKDAY(B3521,2)),IF(COUNTIF($I$2:$I$21,B3521)&gt;0,0,WEEKDAY(B3521,2)))</f>
        <v>6</v>
      </c>
      <c r="D3521" s="74">
        <f t="shared" si="2"/>
        <v>16</v>
      </c>
      <c r="E3521" s="12">
        <f>IFERROR(VLOOKUP(A3521,'IDAR Meter Data'!$A:$B,2,1),"")</f>
        <v>227</v>
      </c>
      <c r="F3521" s="75">
        <f>IF(CECCZ="CZ03",'Outside Temp'!B3521,IF(CECCZ="CZ04",'Outside Temp'!B3522,IF(CECCZ="CZ12",'Outside Temp'!B3523, IF(CECCZ="CZ13",'Outside Temp'!B3524))))</f>
        <v>69.18333333</v>
      </c>
      <c r="G3521" s="12">
        <f t="shared" si="3"/>
        <v>2</v>
      </c>
    </row>
    <row r="3522" ht="15.75" customHeight="1">
      <c r="A3522" s="13">
        <v>42161.708333333336</v>
      </c>
      <c r="B3522" s="73">
        <f t="shared" si="1"/>
        <v>42161</v>
      </c>
      <c r="C3522" s="74">
        <f>IF(NewCustomer="Yes", IF(COUNTIF($I$2:$I$11,B3522)&gt;0,0,WEEKDAY(B3522,2)),IF(COUNTIF($I$2:$I$21,B3522)&gt;0,0,WEEKDAY(B3522,2)))</f>
        <v>6</v>
      </c>
      <c r="D3522" s="74">
        <f t="shared" si="2"/>
        <v>17</v>
      </c>
      <c r="E3522" s="12">
        <f>IFERROR(VLOOKUP(A3522,'IDAR Meter Data'!$A:$B,2,1),"")</f>
        <v>222</v>
      </c>
      <c r="F3522" s="75">
        <f>IF(CECCZ="CZ03",'Outside Temp'!B3522,IF(CECCZ="CZ04",'Outside Temp'!B3523,IF(CECCZ="CZ12",'Outside Temp'!B3524, IF(CECCZ="CZ13",'Outside Temp'!B3525))))</f>
        <v>68.73333333</v>
      </c>
      <c r="G3522" s="12">
        <f t="shared" si="3"/>
        <v>2</v>
      </c>
    </row>
    <row r="3523" ht="15.75" customHeight="1">
      <c r="A3523" s="13">
        <v>42161.71875</v>
      </c>
      <c r="B3523" s="73">
        <f t="shared" si="1"/>
        <v>42161</v>
      </c>
      <c r="C3523" s="74">
        <f>IF(NewCustomer="Yes", IF(COUNTIF($I$2:$I$11,B3523)&gt;0,0,WEEKDAY(B3523,2)),IF(COUNTIF($I$2:$I$21,B3523)&gt;0,0,WEEKDAY(B3523,2)))</f>
        <v>6</v>
      </c>
      <c r="D3523" s="74">
        <f t="shared" si="2"/>
        <v>17</v>
      </c>
      <c r="E3523" s="12">
        <f>IFERROR(VLOOKUP(A3523,'IDAR Meter Data'!$A:$B,2,1),"")</f>
        <v>227</v>
      </c>
      <c r="F3523" s="75">
        <f>IF(CECCZ="CZ03",'Outside Temp'!B3523,IF(CECCZ="CZ04",'Outside Temp'!B3524,IF(CECCZ="CZ12",'Outside Temp'!B3525, IF(CECCZ="CZ13",'Outside Temp'!B3526))))</f>
        <v>67.73333333</v>
      </c>
      <c r="G3523" s="12">
        <f t="shared" si="3"/>
        <v>2</v>
      </c>
    </row>
    <row r="3524" ht="15.75" customHeight="1">
      <c r="A3524" s="13">
        <v>42161.729166666664</v>
      </c>
      <c r="B3524" s="73">
        <f t="shared" si="1"/>
        <v>42161</v>
      </c>
      <c r="C3524" s="74">
        <f>IF(NewCustomer="Yes", IF(COUNTIF($I$2:$I$11,B3524)&gt;0,0,WEEKDAY(B3524,2)),IF(COUNTIF($I$2:$I$21,B3524)&gt;0,0,WEEKDAY(B3524,2)))</f>
        <v>6</v>
      </c>
      <c r="D3524" s="74">
        <f t="shared" si="2"/>
        <v>17</v>
      </c>
      <c r="E3524" s="12">
        <f>IFERROR(VLOOKUP(A3524,'IDAR Meter Data'!$A:$B,2,1),"")</f>
        <v>224</v>
      </c>
      <c r="F3524" s="75">
        <f>IF(CECCZ="CZ03",'Outside Temp'!B3524,IF(CECCZ="CZ04",'Outside Temp'!B3525,IF(CECCZ="CZ12",'Outside Temp'!B3526, IF(CECCZ="CZ13",'Outside Temp'!B3527))))</f>
        <v>66.73333333</v>
      </c>
      <c r="G3524" s="12">
        <f t="shared" si="3"/>
        <v>2</v>
      </c>
    </row>
    <row r="3525" ht="15.75" customHeight="1">
      <c r="A3525" s="13">
        <v>42161.739583333336</v>
      </c>
      <c r="B3525" s="73">
        <f t="shared" si="1"/>
        <v>42161</v>
      </c>
      <c r="C3525" s="74">
        <f>IF(NewCustomer="Yes", IF(COUNTIF($I$2:$I$11,B3525)&gt;0,0,WEEKDAY(B3525,2)),IF(COUNTIF($I$2:$I$21,B3525)&gt;0,0,WEEKDAY(B3525,2)))</f>
        <v>6</v>
      </c>
      <c r="D3525" s="74">
        <f t="shared" si="2"/>
        <v>17</v>
      </c>
      <c r="E3525" s="12">
        <f>IFERROR(VLOOKUP(A3525,'IDAR Meter Data'!$A:$B,2,1),"")</f>
        <v>227</v>
      </c>
      <c r="F3525" s="75">
        <f>IF(CECCZ="CZ03",'Outside Temp'!B3525,IF(CECCZ="CZ04",'Outside Temp'!B3526,IF(CECCZ="CZ12",'Outside Temp'!B3527, IF(CECCZ="CZ13",'Outside Temp'!B3528))))</f>
        <v>65.73333333</v>
      </c>
      <c r="G3525" s="12">
        <f t="shared" si="3"/>
        <v>2</v>
      </c>
    </row>
    <row r="3526" ht="15.75" customHeight="1">
      <c r="A3526" s="13">
        <v>42161.75</v>
      </c>
      <c r="B3526" s="73">
        <f t="shared" si="1"/>
        <v>42161</v>
      </c>
      <c r="C3526" s="74">
        <f>IF(NewCustomer="Yes", IF(COUNTIF($I$2:$I$11,B3526)&gt;0,0,WEEKDAY(B3526,2)),IF(COUNTIF($I$2:$I$21,B3526)&gt;0,0,WEEKDAY(B3526,2)))</f>
        <v>6</v>
      </c>
      <c r="D3526" s="74">
        <f t="shared" si="2"/>
        <v>18</v>
      </c>
      <c r="E3526" s="12">
        <f>IFERROR(VLOOKUP(A3526,'IDAR Meter Data'!$A:$B,2,1),"")</f>
        <v>223</v>
      </c>
      <c r="F3526" s="75">
        <f>IF(CECCZ="CZ03",'Outside Temp'!B3526,IF(CECCZ="CZ04",'Outside Temp'!B3527,IF(CECCZ="CZ12",'Outside Temp'!B3528, IF(CECCZ="CZ13",'Outside Temp'!B3529))))</f>
        <v>64.8</v>
      </c>
      <c r="G3526" s="12">
        <f t="shared" si="3"/>
        <v>1</v>
      </c>
    </row>
    <row r="3527" ht="15.75" customHeight="1">
      <c r="A3527" s="13">
        <v>42161.760416666664</v>
      </c>
      <c r="B3527" s="73">
        <f t="shared" si="1"/>
        <v>42161</v>
      </c>
      <c r="C3527" s="74">
        <f>IF(NewCustomer="Yes", IF(COUNTIF($I$2:$I$11,B3527)&gt;0,0,WEEKDAY(B3527,2)),IF(COUNTIF($I$2:$I$21,B3527)&gt;0,0,WEEKDAY(B3527,2)))</f>
        <v>6</v>
      </c>
      <c r="D3527" s="74">
        <f t="shared" si="2"/>
        <v>18</v>
      </c>
      <c r="E3527" s="12">
        <f>IFERROR(VLOOKUP(A3527,'IDAR Meter Data'!$A:$B,2,1),"")</f>
        <v>214</v>
      </c>
      <c r="F3527" s="75">
        <f>IF(CECCZ="CZ03",'Outside Temp'!B3527,IF(CECCZ="CZ04",'Outside Temp'!B3528,IF(CECCZ="CZ12",'Outside Temp'!B3529, IF(CECCZ="CZ13",'Outside Temp'!B3530))))</f>
        <v>64.05</v>
      </c>
      <c r="G3527" s="12">
        <f t="shared" si="3"/>
        <v>1</v>
      </c>
    </row>
    <row r="3528" ht="15.75" customHeight="1">
      <c r="A3528" s="13">
        <v>42161.770833333336</v>
      </c>
      <c r="B3528" s="73">
        <f t="shared" si="1"/>
        <v>42161</v>
      </c>
      <c r="C3528" s="74">
        <f>IF(NewCustomer="Yes", IF(COUNTIF($I$2:$I$11,B3528)&gt;0,0,WEEKDAY(B3528,2)),IF(COUNTIF($I$2:$I$21,B3528)&gt;0,0,WEEKDAY(B3528,2)))</f>
        <v>6</v>
      </c>
      <c r="D3528" s="74">
        <f t="shared" si="2"/>
        <v>18</v>
      </c>
      <c r="E3528" s="12">
        <f>IFERROR(VLOOKUP(A3528,'IDAR Meter Data'!$A:$B,2,1),"")</f>
        <v>219</v>
      </c>
      <c r="F3528" s="75">
        <f>IF(CECCZ="CZ03",'Outside Temp'!B3528,IF(CECCZ="CZ04",'Outside Temp'!B3529,IF(CECCZ="CZ12",'Outside Temp'!B3530, IF(CECCZ="CZ13",'Outside Temp'!B3531))))</f>
        <v>63.3</v>
      </c>
      <c r="G3528" s="12">
        <f t="shared" si="3"/>
        <v>1</v>
      </c>
    </row>
    <row r="3529" ht="15.75" customHeight="1">
      <c r="A3529" s="13">
        <v>42161.78125</v>
      </c>
      <c r="B3529" s="73">
        <f t="shared" si="1"/>
        <v>42161</v>
      </c>
      <c r="C3529" s="74">
        <f>IF(NewCustomer="Yes", IF(COUNTIF($I$2:$I$11,B3529)&gt;0,0,WEEKDAY(B3529,2)),IF(COUNTIF($I$2:$I$21,B3529)&gt;0,0,WEEKDAY(B3529,2)))</f>
        <v>6</v>
      </c>
      <c r="D3529" s="74">
        <f t="shared" si="2"/>
        <v>18</v>
      </c>
      <c r="E3529" s="12">
        <f>IFERROR(VLOOKUP(A3529,'IDAR Meter Data'!$A:$B,2,1),"")</f>
        <v>225</v>
      </c>
      <c r="F3529" s="75">
        <f>IF(CECCZ="CZ03",'Outside Temp'!B3529,IF(CECCZ="CZ04",'Outside Temp'!B3530,IF(CECCZ="CZ12",'Outside Temp'!B3531, IF(CECCZ="CZ13",'Outside Temp'!B3532))))</f>
        <v>62.55</v>
      </c>
      <c r="G3529" s="12">
        <f t="shared" si="3"/>
        <v>1</v>
      </c>
    </row>
    <row r="3530" ht="15.75" customHeight="1">
      <c r="A3530" s="13">
        <v>42161.791666666664</v>
      </c>
      <c r="B3530" s="73">
        <f t="shared" si="1"/>
        <v>42161</v>
      </c>
      <c r="C3530" s="74">
        <f>IF(NewCustomer="Yes", IF(COUNTIF($I$2:$I$11,B3530)&gt;0,0,WEEKDAY(B3530,2)),IF(COUNTIF($I$2:$I$21,B3530)&gt;0,0,WEEKDAY(B3530,2)))</f>
        <v>6</v>
      </c>
      <c r="D3530" s="74">
        <f t="shared" si="2"/>
        <v>19</v>
      </c>
      <c r="E3530" s="12">
        <f>IFERROR(VLOOKUP(A3530,'IDAR Meter Data'!$A:$B,2,1),"")</f>
        <v>215</v>
      </c>
      <c r="F3530" s="75">
        <f>IF(CECCZ="CZ03",'Outside Temp'!B3530,IF(CECCZ="CZ04",'Outside Temp'!B3531,IF(CECCZ="CZ12",'Outside Temp'!B3532, IF(CECCZ="CZ13",'Outside Temp'!B3533))))</f>
        <v>61.93333333</v>
      </c>
      <c r="G3530" s="12">
        <f t="shared" si="3"/>
        <v>1</v>
      </c>
    </row>
    <row r="3531" ht="15.75" customHeight="1">
      <c r="A3531" s="13">
        <v>42161.802083333336</v>
      </c>
      <c r="B3531" s="73">
        <f t="shared" si="1"/>
        <v>42161</v>
      </c>
      <c r="C3531" s="74">
        <f>IF(NewCustomer="Yes", IF(COUNTIF($I$2:$I$11,B3531)&gt;0,0,WEEKDAY(B3531,2)),IF(COUNTIF($I$2:$I$21,B3531)&gt;0,0,WEEKDAY(B3531,2)))</f>
        <v>6</v>
      </c>
      <c r="D3531" s="74">
        <f t="shared" si="2"/>
        <v>19</v>
      </c>
      <c r="E3531" s="12">
        <f>IFERROR(VLOOKUP(A3531,'IDAR Meter Data'!$A:$B,2,1),"")</f>
        <v>215</v>
      </c>
      <c r="F3531" s="75">
        <f>IF(CECCZ="CZ03",'Outside Temp'!B3531,IF(CECCZ="CZ04",'Outside Temp'!B3532,IF(CECCZ="CZ12",'Outside Temp'!B3533, IF(CECCZ="CZ13",'Outside Temp'!B3534))))</f>
        <v>61.68333333</v>
      </c>
      <c r="G3531" s="12">
        <f t="shared" si="3"/>
        <v>1</v>
      </c>
    </row>
    <row r="3532" ht="15.75" customHeight="1">
      <c r="A3532" s="13">
        <v>42161.8125</v>
      </c>
      <c r="B3532" s="73">
        <f t="shared" si="1"/>
        <v>42161</v>
      </c>
      <c r="C3532" s="74">
        <f>IF(NewCustomer="Yes", IF(COUNTIF($I$2:$I$11,B3532)&gt;0,0,WEEKDAY(B3532,2)),IF(COUNTIF($I$2:$I$21,B3532)&gt;0,0,WEEKDAY(B3532,2)))</f>
        <v>6</v>
      </c>
      <c r="D3532" s="74">
        <f t="shared" si="2"/>
        <v>19</v>
      </c>
      <c r="E3532" s="12">
        <f>IFERROR(VLOOKUP(A3532,'IDAR Meter Data'!$A:$B,2,1),"")</f>
        <v>210</v>
      </c>
      <c r="F3532" s="75">
        <f>IF(CECCZ="CZ03",'Outside Temp'!B3532,IF(CECCZ="CZ04",'Outside Temp'!B3533,IF(CECCZ="CZ12",'Outside Temp'!B3534, IF(CECCZ="CZ13",'Outside Temp'!B3535))))</f>
        <v>61.43333333</v>
      </c>
      <c r="G3532" s="12">
        <f t="shared" si="3"/>
        <v>1</v>
      </c>
    </row>
    <row r="3533" ht="15.75" customHeight="1">
      <c r="A3533" s="13">
        <v>42161.822916666664</v>
      </c>
      <c r="B3533" s="73">
        <f t="shared" si="1"/>
        <v>42161</v>
      </c>
      <c r="C3533" s="74">
        <f>IF(NewCustomer="Yes", IF(COUNTIF($I$2:$I$11,B3533)&gt;0,0,WEEKDAY(B3533,2)),IF(COUNTIF($I$2:$I$21,B3533)&gt;0,0,WEEKDAY(B3533,2)))</f>
        <v>6</v>
      </c>
      <c r="D3533" s="74">
        <f t="shared" si="2"/>
        <v>19</v>
      </c>
      <c r="E3533" s="12">
        <f>IFERROR(VLOOKUP(A3533,'IDAR Meter Data'!$A:$B,2,1),"")</f>
        <v>218</v>
      </c>
      <c r="F3533" s="75">
        <f>IF(CECCZ="CZ03",'Outside Temp'!B3533,IF(CECCZ="CZ04",'Outside Temp'!B3534,IF(CECCZ="CZ12",'Outside Temp'!B3535, IF(CECCZ="CZ13",'Outside Temp'!B3536))))</f>
        <v>61.18333333</v>
      </c>
      <c r="G3533" s="12">
        <f t="shared" si="3"/>
        <v>1</v>
      </c>
    </row>
    <row r="3534" ht="15.75" customHeight="1">
      <c r="A3534" s="13">
        <v>42161.833333333336</v>
      </c>
      <c r="B3534" s="73">
        <f t="shared" si="1"/>
        <v>42161</v>
      </c>
      <c r="C3534" s="74">
        <f>IF(NewCustomer="Yes", IF(COUNTIF($I$2:$I$11,B3534)&gt;0,0,WEEKDAY(B3534,2)),IF(COUNTIF($I$2:$I$21,B3534)&gt;0,0,WEEKDAY(B3534,2)))</f>
        <v>6</v>
      </c>
      <c r="D3534" s="74">
        <f t="shared" si="2"/>
        <v>20</v>
      </c>
      <c r="E3534" s="12">
        <f>IFERROR(VLOOKUP(A3534,'IDAR Meter Data'!$A:$B,2,1),"")</f>
        <v>206</v>
      </c>
      <c r="F3534" s="75">
        <f>IF(CECCZ="CZ03",'Outside Temp'!B3534,IF(CECCZ="CZ04",'Outside Temp'!B3535,IF(CECCZ="CZ12",'Outside Temp'!B3536, IF(CECCZ="CZ13",'Outside Temp'!B3537))))</f>
        <v>60.93333333</v>
      </c>
      <c r="G3534" s="12">
        <f t="shared" si="3"/>
        <v>1</v>
      </c>
    </row>
    <row r="3535" ht="15.75" customHeight="1">
      <c r="A3535" s="13">
        <v>42161.84375</v>
      </c>
      <c r="B3535" s="73">
        <f t="shared" si="1"/>
        <v>42161</v>
      </c>
      <c r="C3535" s="74">
        <f>IF(NewCustomer="Yes", IF(COUNTIF($I$2:$I$11,B3535)&gt;0,0,WEEKDAY(B3535,2)),IF(COUNTIF($I$2:$I$21,B3535)&gt;0,0,WEEKDAY(B3535,2)))</f>
        <v>6</v>
      </c>
      <c r="D3535" s="74">
        <f t="shared" si="2"/>
        <v>20</v>
      </c>
      <c r="E3535" s="12">
        <f>IFERROR(VLOOKUP(A3535,'IDAR Meter Data'!$A:$B,2,1),"")</f>
        <v>210</v>
      </c>
      <c r="F3535" s="75">
        <f>IF(CECCZ="CZ03",'Outside Temp'!B3535,IF(CECCZ="CZ04",'Outside Temp'!B3536,IF(CECCZ="CZ12",'Outside Temp'!B3537, IF(CECCZ="CZ13",'Outside Temp'!B3538))))</f>
        <v>60.68333333</v>
      </c>
      <c r="G3535" s="12">
        <f t="shared" si="3"/>
        <v>1</v>
      </c>
    </row>
    <row r="3536" ht="15.75" customHeight="1">
      <c r="A3536" s="13">
        <v>42161.854166666664</v>
      </c>
      <c r="B3536" s="73">
        <f t="shared" si="1"/>
        <v>42161</v>
      </c>
      <c r="C3536" s="74">
        <f>IF(NewCustomer="Yes", IF(COUNTIF($I$2:$I$11,B3536)&gt;0,0,WEEKDAY(B3536,2)),IF(COUNTIF($I$2:$I$21,B3536)&gt;0,0,WEEKDAY(B3536,2)))</f>
        <v>6</v>
      </c>
      <c r="D3536" s="74">
        <f t="shared" si="2"/>
        <v>20</v>
      </c>
      <c r="E3536" s="12">
        <f>IFERROR(VLOOKUP(A3536,'IDAR Meter Data'!$A:$B,2,1),"")</f>
        <v>207</v>
      </c>
      <c r="F3536" s="75">
        <f>IF(CECCZ="CZ03",'Outside Temp'!B3536,IF(CECCZ="CZ04",'Outside Temp'!B3537,IF(CECCZ="CZ12",'Outside Temp'!B3538, IF(CECCZ="CZ13",'Outside Temp'!B3539))))</f>
        <v>60.43333333</v>
      </c>
      <c r="G3536" s="12">
        <f t="shared" si="3"/>
        <v>1</v>
      </c>
    </row>
    <row r="3537" ht="15.75" customHeight="1">
      <c r="A3537" s="13">
        <v>42161.864583333336</v>
      </c>
      <c r="B3537" s="73">
        <f t="shared" si="1"/>
        <v>42161</v>
      </c>
      <c r="C3537" s="74">
        <f>IF(NewCustomer="Yes", IF(COUNTIF($I$2:$I$11,B3537)&gt;0,0,WEEKDAY(B3537,2)),IF(COUNTIF($I$2:$I$21,B3537)&gt;0,0,WEEKDAY(B3537,2)))</f>
        <v>6</v>
      </c>
      <c r="D3537" s="74">
        <f t="shared" si="2"/>
        <v>20</v>
      </c>
      <c r="E3537" s="12">
        <f>IFERROR(VLOOKUP(A3537,'IDAR Meter Data'!$A:$B,2,1),"")</f>
        <v>210</v>
      </c>
      <c r="F3537" s="75">
        <f>IF(CECCZ="CZ03",'Outside Temp'!B3537,IF(CECCZ="CZ04",'Outside Temp'!B3538,IF(CECCZ="CZ12",'Outside Temp'!B3539, IF(CECCZ="CZ13",'Outside Temp'!B3540))))</f>
        <v>60.18333333</v>
      </c>
      <c r="G3537" s="12">
        <f t="shared" si="3"/>
        <v>1</v>
      </c>
    </row>
    <row r="3538" ht="15.75" customHeight="1">
      <c r="A3538" s="13">
        <v>42161.875</v>
      </c>
      <c r="B3538" s="73">
        <f t="shared" si="1"/>
        <v>42161</v>
      </c>
      <c r="C3538" s="74">
        <f>IF(NewCustomer="Yes", IF(COUNTIF($I$2:$I$11,B3538)&gt;0,0,WEEKDAY(B3538,2)),IF(COUNTIF($I$2:$I$21,B3538)&gt;0,0,WEEKDAY(B3538,2)))</f>
        <v>6</v>
      </c>
      <c r="D3538" s="74">
        <f t="shared" si="2"/>
        <v>21</v>
      </c>
      <c r="E3538" s="12">
        <f>IFERROR(VLOOKUP(A3538,'IDAR Meter Data'!$A:$B,2,1),"")</f>
        <v>191</v>
      </c>
      <c r="F3538" s="75">
        <f>IF(CECCZ="CZ03",'Outside Temp'!B3538,IF(CECCZ="CZ04",'Outside Temp'!B3539,IF(CECCZ="CZ12",'Outside Temp'!B3540, IF(CECCZ="CZ13",'Outside Temp'!B3541))))</f>
        <v>59.93333333</v>
      </c>
      <c r="G3538" s="12">
        <f t="shared" si="3"/>
        <v>1</v>
      </c>
    </row>
    <row r="3539" ht="15.75" customHeight="1">
      <c r="A3539" s="13">
        <v>42161.885416666664</v>
      </c>
      <c r="B3539" s="73">
        <f t="shared" si="1"/>
        <v>42161</v>
      </c>
      <c r="C3539" s="74">
        <f>IF(NewCustomer="Yes", IF(COUNTIF($I$2:$I$11,B3539)&gt;0,0,WEEKDAY(B3539,2)),IF(COUNTIF($I$2:$I$21,B3539)&gt;0,0,WEEKDAY(B3539,2)))</f>
        <v>6</v>
      </c>
      <c r="D3539" s="74">
        <f t="shared" si="2"/>
        <v>21</v>
      </c>
      <c r="E3539" s="12">
        <f>IFERROR(VLOOKUP(A3539,'IDAR Meter Data'!$A:$B,2,1),"")</f>
        <v>196</v>
      </c>
      <c r="F3539" s="75">
        <f>IF(CECCZ="CZ03",'Outside Temp'!B3539,IF(CECCZ="CZ04",'Outside Temp'!B3540,IF(CECCZ="CZ12",'Outside Temp'!B3541, IF(CECCZ="CZ13",'Outside Temp'!B3542))))</f>
        <v>59.68333333</v>
      </c>
      <c r="G3539" s="12">
        <f t="shared" si="3"/>
        <v>1</v>
      </c>
    </row>
    <row r="3540" ht="15.75" customHeight="1">
      <c r="A3540" s="13">
        <v>42161.895833333336</v>
      </c>
      <c r="B3540" s="73">
        <f t="shared" si="1"/>
        <v>42161</v>
      </c>
      <c r="C3540" s="74">
        <f>IF(NewCustomer="Yes", IF(COUNTIF($I$2:$I$11,B3540)&gt;0,0,WEEKDAY(B3540,2)),IF(COUNTIF($I$2:$I$21,B3540)&gt;0,0,WEEKDAY(B3540,2)))</f>
        <v>6</v>
      </c>
      <c r="D3540" s="74">
        <f t="shared" si="2"/>
        <v>21</v>
      </c>
      <c r="E3540" s="12">
        <f>IFERROR(VLOOKUP(A3540,'IDAR Meter Data'!$A:$B,2,1),"")</f>
        <v>190</v>
      </c>
      <c r="F3540" s="75">
        <f>IF(CECCZ="CZ03",'Outside Temp'!B3540,IF(CECCZ="CZ04",'Outside Temp'!B3541,IF(CECCZ="CZ12",'Outside Temp'!B3542, IF(CECCZ="CZ13",'Outside Temp'!B3543))))</f>
        <v>59.43333333</v>
      </c>
      <c r="G3540" s="12">
        <f t="shared" si="3"/>
        <v>1</v>
      </c>
    </row>
    <row r="3541" ht="15.75" customHeight="1">
      <c r="A3541" s="13">
        <v>42161.90625</v>
      </c>
      <c r="B3541" s="73">
        <f t="shared" si="1"/>
        <v>42161</v>
      </c>
      <c r="C3541" s="74">
        <f>IF(NewCustomer="Yes", IF(COUNTIF($I$2:$I$11,B3541)&gt;0,0,WEEKDAY(B3541,2)),IF(COUNTIF($I$2:$I$21,B3541)&gt;0,0,WEEKDAY(B3541,2)))</f>
        <v>6</v>
      </c>
      <c r="D3541" s="74">
        <f t="shared" si="2"/>
        <v>21</v>
      </c>
      <c r="E3541" s="12">
        <f>IFERROR(VLOOKUP(A3541,'IDAR Meter Data'!$A:$B,2,1),"")</f>
        <v>199</v>
      </c>
      <c r="F3541" s="75">
        <f>IF(CECCZ="CZ03",'Outside Temp'!B3541,IF(CECCZ="CZ04",'Outside Temp'!B3542,IF(CECCZ="CZ12",'Outside Temp'!B3543, IF(CECCZ="CZ13",'Outside Temp'!B3544))))</f>
        <v>59.18333333</v>
      </c>
      <c r="G3541" s="12">
        <f t="shared" si="3"/>
        <v>1</v>
      </c>
    </row>
    <row r="3542" ht="15.75" customHeight="1">
      <c r="A3542" s="13">
        <v>42161.916666666664</v>
      </c>
      <c r="B3542" s="73">
        <f t="shared" si="1"/>
        <v>42161</v>
      </c>
      <c r="C3542" s="74">
        <f>IF(NewCustomer="Yes", IF(COUNTIF($I$2:$I$11,B3542)&gt;0,0,WEEKDAY(B3542,2)),IF(COUNTIF($I$2:$I$21,B3542)&gt;0,0,WEEKDAY(B3542,2)))</f>
        <v>6</v>
      </c>
      <c r="D3542" s="74">
        <f t="shared" si="2"/>
        <v>22</v>
      </c>
      <c r="E3542" s="12">
        <f>IFERROR(VLOOKUP(A3542,'IDAR Meter Data'!$A:$B,2,1),"")</f>
        <v>185</v>
      </c>
      <c r="F3542" s="75">
        <f>IF(CECCZ="CZ03",'Outside Temp'!B3542,IF(CECCZ="CZ04",'Outside Temp'!B3543,IF(CECCZ="CZ12",'Outside Temp'!B3544, IF(CECCZ="CZ13",'Outside Temp'!B3545))))</f>
        <v>58.93333333</v>
      </c>
      <c r="G3542" s="12">
        <f t="shared" si="3"/>
        <v>1</v>
      </c>
    </row>
    <row r="3543" ht="15.75" customHeight="1">
      <c r="A3543" s="13">
        <v>42161.927083333336</v>
      </c>
      <c r="B3543" s="73">
        <f t="shared" si="1"/>
        <v>42161</v>
      </c>
      <c r="C3543" s="74">
        <f>IF(NewCustomer="Yes", IF(COUNTIF($I$2:$I$11,B3543)&gt;0,0,WEEKDAY(B3543,2)),IF(COUNTIF($I$2:$I$21,B3543)&gt;0,0,WEEKDAY(B3543,2)))</f>
        <v>6</v>
      </c>
      <c r="D3543" s="74">
        <f t="shared" si="2"/>
        <v>22</v>
      </c>
      <c r="E3543" s="12">
        <f>IFERROR(VLOOKUP(A3543,'IDAR Meter Data'!$A:$B,2,1),"")</f>
        <v>190</v>
      </c>
      <c r="F3543" s="75">
        <f>IF(CECCZ="CZ03",'Outside Temp'!B3543,IF(CECCZ="CZ04",'Outside Temp'!B3544,IF(CECCZ="CZ12",'Outside Temp'!B3545, IF(CECCZ="CZ13",'Outside Temp'!B3546))))</f>
        <v>58.68333333</v>
      </c>
      <c r="G3543" s="12">
        <f t="shared" si="3"/>
        <v>1</v>
      </c>
    </row>
    <row r="3544" ht="15.75" customHeight="1">
      <c r="A3544" s="13">
        <v>42161.9375</v>
      </c>
      <c r="B3544" s="73">
        <f t="shared" si="1"/>
        <v>42161</v>
      </c>
      <c r="C3544" s="74">
        <f>IF(NewCustomer="Yes", IF(COUNTIF($I$2:$I$11,B3544)&gt;0,0,WEEKDAY(B3544,2)),IF(COUNTIF($I$2:$I$21,B3544)&gt;0,0,WEEKDAY(B3544,2)))</f>
        <v>6</v>
      </c>
      <c r="D3544" s="74">
        <f t="shared" si="2"/>
        <v>22</v>
      </c>
      <c r="E3544" s="12">
        <f>IFERROR(VLOOKUP(A3544,'IDAR Meter Data'!$A:$B,2,1),"")</f>
        <v>189</v>
      </c>
      <c r="F3544" s="75">
        <f>IF(CECCZ="CZ03",'Outside Temp'!B3544,IF(CECCZ="CZ04",'Outside Temp'!B3545,IF(CECCZ="CZ12",'Outside Temp'!B3546, IF(CECCZ="CZ13",'Outside Temp'!B3547))))</f>
        <v>58.43333333</v>
      </c>
      <c r="G3544" s="12">
        <f t="shared" si="3"/>
        <v>1</v>
      </c>
    </row>
    <row r="3545" ht="15.75" customHeight="1">
      <c r="A3545" s="13">
        <v>42161.947916666664</v>
      </c>
      <c r="B3545" s="73">
        <f t="shared" si="1"/>
        <v>42161</v>
      </c>
      <c r="C3545" s="74">
        <f>IF(NewCustomer="Yes", IF(COUNTIF($I$2:$I$11,B3545)&gt;0,0,WEEKDAY(B3545,2)),IF(COUNTIF($I$2:$I$21,B3545)&gt;0,0,WEEKDAY(B3545,2)))</f>
        <v>6</v>
      </c>
      <c r="D3545" s="74">
        <f t="shared" si="2"/>
        <v>22</v>
      </c>
      <c r="E3545" s="12">
        <f>IFERROR(VLOOKUP(A3545,'IDAR Meter Data'!$A:$B,2,1),"")</f>
        <v>185</v>
      </c>
      <c r="F3545" s="75">
        <f>IF(CECCZ="CZ03",'Outside Temp'!B3545,IF(CECCZ="CZ04",'Outside Temp'!B3546,IF(CECCZ="CZ12",'Outside Temp'!B3547, IF(CECCZ="CZ13",'Outside Temp'!B3548))))</f>
        <v>58.18333333</v>
      </c>
      <c r="G3545" s="12">
        <f t="shared" si="3"/>
        <v>1</v>
      </c>
    </row>
    <row r="3546" ht="15.75" customHeight="1">
      <c r="A3546" s="13">
        <v>42161.958333333336</v>
      </c>
      <c r="B3546" s="73">
        <f t="shared" si="1"/>
        <v>42161</v>
      </c>
      <c r="C3546" s="74">
        <f>IF(NewCustomer="Yes", IF(COUNTIF($I$2:$I$11,B3546)&gt;0,0,WEEKDAY(B3546,2)),IF(COUNTIF($I$2:$I$21,B3546)&gt;0,0,WEEKDAY(B3546,2)))</f>
        <v>6</v>
      </c>
      <c r="D3546" s="74">
        <f t="shared" si="2"/>
        <v>23</v>
      </c>
      <c r="E3546" s="12">
        <f>IFERROR(VLOOKUP(A3546,'IDAR Meter Data'!$A:$B,2,1),"")</f>
        <v>190</v>
      </c>
      <c r="F3546" s="75">
        <f>IF(CECCZ="CZ03",'Outside Temp'!B3546,IF(CECCZ="CZ04",'Outside Temp'!B3547,IF(CECCZ="CZ12",'Outside Temp'!B3548, IF(CECCZ="CZ13",'Outside Temp'!B3549))))</f>
        <v>58</v>
      </c>
      <c r="G3546" s="12">
        <f t="shared" si="3"/>
        <v>1</v>
      </c>
    </row>
    <row r="3547" ht="15.75" customHeight="1">
      <c r="A3547" s="13">
        <v>42161.96875</v>
      </c>
      <c r="B3547" s="73">
        <f t="shared" si="1"/>
        <v>42161</v>
      </c>
      <c r="C3547" s="74">
        <f>IF(NewCustomer="Yes", IF(COUNTIF($I$2:$I$11,B3547)&gt;0,0,WEEKDAY(B3547,2)),IF(COUNTIF($I$2:$I$21,B3547)&gt;0,0,WEEKDAY(B3547,2)))</f>
        <v>6</v>
      </c>
      <c r="D3547" s="74">
        <f t="shared" si="2"/>
        <v>23</v>
      </c>
      <c r="E3547" s="12">
        <f>IFERROR(VLOOKUP(A3547,'IDAR Meter Data'!$A:$B,2,1),"")</f>
        <v>189</v>
      </c>
      <c r="F3547" s="75">
        <f>IF(CECCZ="CZ03",'Outside Temp'!B3547,IF(CECCZ="CZ04",'Outside Temp'!B3548,IF(CECCZ="CZ12",'Outside Temp'!B3549, IF(CECCZ="CZ13",'Outside Temp'!B3550))))</f>
        <v>58</v>
      </c>
      <c r="G3547" s="12">
        <f t="shared" si="3"/>
        <v>1</v>
      </c>
    </row>
    <row r="3548" ht="15.75" customHeight="1">
      <c r="A3548" s="13">
        <v>42161.979166666664</v>
      </c>
      <c r="B3548" s="73">
        <f t="shared" si="1"/>
        <v>42161</v>
      </c>
      <c r="C3548" s="74">
        <f>IF(NewCustomer="Yes", IF(COUNTIF($I$2:$I$11,B3548)&gt;0,0,WEEKDAY(B3548,2)),IF(COUNTIF($I$2:$I$21,B3548)&gt;0,0,WEEKDAY(B3548,2)))</f>
        <v>6</v>
      </c>
      <c r="D3548" s="74">
        <f t="shared" si="2"/>
        <v>23</v>
      </c>
      <c r="E3548" s="12">
        <f>IFERROR(VLOOKUP(A3548,'IDAR Meter Data'!$A:$B,2,1),"")</f>
        <v>179</v>
      </c>
      <c r="F3548" s="75">
        <f>IF(CECCZ="CZ03",'Outside Temp'!B3548,IF(CECCZ="CZ04",'Outside Temp'!B3549,IF(CECCZ="CZ12",'Outside Temp'!B3550, IF(CECCZ="CZ13",'Outside Temp'!B3551))))</f>
        <v>58</v>
      </c>
      <c r="G3548" s="12">
        <f t="shared" si="3"/>
        <v>1</v>
      </c>
    </row>
    <row r="3549" ht="15.75" customHeight="1">
      <c r="A3549" s="13">
        <v>42161.989583333336</v>
      </c>
      <c r="B3549" s="73">
        <f t="shared" si="1"/>
        <v>42161</v>
      </c>
      <c r="C3549" s="74">
        <f>IF(NewCustomer="Yes", IF(COUNTIF($I$2:$I$11,B3549)&gt;0,0,WEEKDAY(B3549,2)),IF(COUNTIF($I$2:$I$21,B3549)&gt;0,0,WEEKDAY(B3549,2)))</f>
        <v>6</v>
      </c>
      <c r="D3549" s="74">
        <f t="shared" si="2"/>
        <v>23</v>
      </c>
      <c r="E3549" s="12">
        <f>IFERROR(VLOOKUP(A3549,'IDAR Meter Data'!$A:$B,2,1),"")</f>
        <v>181</v>
      </c>
      <c r="F3549" s="75">
        <f>IF(CECCZ="CZ03",'Outside Temp'!B3549,IF(CECCZ="CZ04",'Outside Temp'!B3550,IF(CECCZ="CZ12",'Outside Temp'!B3551, IF(CECCZ="CZ13",'Outside Temp'!B3552))))</f>
        <v>58</v>
      </c>
      <c r="G3549" s="12">
        <f t="shared" si="3"/>
        <v>1</v>
      </c>
    </row>
    <row r="3550" ht="15.75" customHeight="1">
      <c r="A3550" s="13">
        <v>42162.0</v>
      </c>
      <c r="B3550" s="73">
        <f t="shared" si="1"/>
        <v>42162</v>
      </c>
      <c r="C3550" s="74">
        <f>IF(NewCustomer="Yes", IF(COUNTIF($I$2:$I$11,B3550)&gt;0,0,WEEKDAY(B3550,2)),IF(COUNTIF($I$2:$I$21,B3550)&gt;0,0,WEEKDAY(B3550,2)))</f>
        <v>7</v>
      </c>
      <c r="D3550" s="74">
        <f t="shared" si="2"/>
        <v>0</v>
      </c>
      <c r="E3550" s="12">
        <f>IFERROR(VLOOKUP(A3550,'IDAR Meter Data'!$A:$B,2,1),"")</f>
        <v>194</v>
      </c>
      <c r="F3550" s="75">
        <f>IF(CECCZ="CZ03",'Outside Temp'!B3550,IF(CECCZ="CZ04",'Outside Temp'!B3551,IF(CECCZ="CZ12",'Outside Temp'!B3552, IF(CECCZ="CZ13",'Outside Temp'!B3553))))</f>
        <v>57.93333333</v>
      </c>
      <c r="G3550" s="12">
        <f t="shared" si="3"/>
        <v>1</v>
      </c>
    </row>
    <row r="3551" ht="15.75" customHeight="1">
      <c r="A3551" s="13">
        <v>42162.010416666664</v>
      </c>
      <c r="B3551" s="73">
        <f t="shared" si="1"/>
        <v>42162</v>
      </c>
      <c r="C3551" s="74">
        <f>IF(NewCustomer="Yes", IF(COUNTIF($I$2:$I$11,B3551)&gt;0,0,WEEKDAY(B3551,2)),IF(COUNTIF($I$2:$I$21,B3551)&gt;0,0,WEEKDAY(B3551,2)))</f>
        <v>7</v>
      </c>
      <c r="D3551" s="74">
        <f t="shared" si="2"/>
        <v>0</v>
      </c>
      <c r="E3551" s="12">
        <f>IFERROR(VLOOKUP(A3551,'IDAR Meter Data'!$A:$B,2,1),"")</f>
        <v>179</v>
      </c>
      <c r="F3551" s="75">
        <f>IF(CECCZ="CZ03",'Outside Temp'!B3551,IF(CECCZ="CZ04",'Outside Temp'!B3552,IF(CECCZ="CZ12",'Outside Temp'!B3553, IF(CECCZ="CZ13",'Outside Temp'!B3554))))</f>
        <v>57.68333333</v>
      </c>
      <c r="G3551" s="12">
        <f t="shared" si="3"/>
        <v>1</v>
      </c>
    </row>
    <row r="3552" ht="15.75" customHeight="1">
      <c r="A3552" s="13">
        <v>42162.020833333336</v>
      </c>
      <c r="B3552" s="73">
        <f t="shared" si="1"/>
        <v>42162</v>
      </c>
      <c r="C3552" s="74">
        <f>IF(NewCustomer="Yes", IF(COUNTIF($I$2:$I$11,B3552)&gt;0,0,WEEKDAY(B3552,2)),IF(COUNTIF($I$2:$I$21,B3552)&gt;0,0,WEEKDAY(B3552,2)))</f>
        <v>7</v>
      </c>
      <c r="D3552" s="74">
        <f t="shared" si="2"/>
        <v>0</v>
      </c>
      <c r="E3552" s="12">
        <f>IFERROR(VLOOKUP(A3552,'IDAR Meter Data'!$A:$B,2,1),"")</f>
        <v>188</v>
      </c>
      <c r="F3552" s="75">
        <f>IF(CECCZ="CZ03",'Outside Temp'!B3552,IF(CECCZ="CZ04",'Outside Temp'!B3553,IF(CECCZ="CZ12",'Outside Temp'!B3554, IF(CECCZ="CZ13",'Outside Temp'!B3555))))</f>
        <v>57.43333333</v>
      </c>
      <c r="G3552" s="12">
        <f t="shared" si="3"/>
        <v>1</v>
      </c>
    </row>
    <row r="3553" ht="15.75" customHeight="1">
      <c r="A3553" s="13">
        <v>42162.03125</v>
      </c>
      <c r="B3553" s="73">
        <f t="shared" si="1"/>
        <v>42162</v>
      </c>
      <c r="C3553" s="74">
        <f>IF(NewCustomer="Yes", IF(COUNTIF($I$2:$I$11,B3553)&gt;0,0,WEEKDAY(B3553,2)),IF(COUNTIF($I$2:$I$21,B3553)&gt;0,0,WEEKDAY(B3553,2)))</f>
        <v>7</v>
      </c>
      <c r="D3553" s="74">
        <f t="shared" si="2"/>
        <v>0</v>
      </c>
      <c r="E3553" s="12">
        <f>IFERROR(VLOOKUP(A3553,'IDAR Meter Data'!$A:$B,2,1),"")</f>
        <v>192</v>
      </c>
      <c r="F3553" s="75">
        <f>IF(CECCZ="CZ03",'Outside Temp'!B3553,IF(CECCZ="CZ04",'Outside Temp'!B3554,IF(CECCZ="CZ12",'Outside Temp'!B3555, IF(CECCZ="CZ13",'Outside Temp'!B3556))))</f>
        <v>57.18333333</v>
      </c>
      <c r="G3553" s="12">
        <f t="shared" si="3"/>
        <v>1</v>
      </c>
    </row>
    <row r="3554" ht="15.75" customHeight="1">
      <c r="A3554" s="13">
        <v>42162.041666666664</v>
      </c>
      <c r="B3554" s="73">
        <f t="shared" si="1"/>
        <v>42162</v>
      </c>
      <c r="C3554" s="74">
        <f>IF(NewCustomer="Yes", IF(COUNTIF($I$2:$I$11,B3554)&gt;0,0,WEEKDAY(B3554,2)),IF(COUNTIF($I$2:$I$21,B3554)&gt;0,0,WEEKDAY(B3554,2)))</f>
        <v>7</v>
      </c>
      <c r="D3554" s="74">
        <f t="shared" si="2"/>
        <v>1</v>
      </c>
      <c r="E3554" s="12">
        <f>IFERROR(VLOOKUP(A3554,'IDAR Meter Data'!$A:$B,2,1),"")</f>
        <v>175</v>
      </c>
      <c r="F3554" s="75">
        <f>IF(CECCZ="CZ03",'Outside Temp'!B3554,IF(CECCZ="CZ04",'Outside Temp'!B3555,IF(CECCZ="CZ12",'Outside Temp'!B3556, IF(CECCZ="CZ13",'Outside Temp'!B3557))))</f>
        <v>57</v>
      </c>
      <c r="G3554" s="12">
        <f t="shared" si="3"/>
        <v>1</v>
      </c>
    </row>
    <row r="3555" ht="15.75" customHeight="1">
      <c r="A3555" s="13">
        <v>42162.052083333336</v>
      </c>
      <c r="B3555" s="73">
        <f t="shared" si="1"/>
        <v>42162</v>
      </c>
      <c r="C3555" s="74">
        <f>IF(NewCustomer="Yes", IF(COUNTIF($I$2:$I$11,B3555)&gt;0,0,WEEKDAY(B3555,2)),IF(COUNTIF($I$2:$I$21,B3555)&gt;0,0,WEEKDAY(B3555,2)))</f>
        <v>7</v>
      </c>
      <c r="D3555" s="74">
        <f t="shared" si="2"/>
        <v>1</v>
      </c>
      <c r="E3555" s="12">
        <f>IFERROR(VLOOKUP(A3555,'IDAR Meter Data'!$A:$B,2,1),"")</f>
        <v>187</v>
      </c>
      <c r="F3555" s="75">
        <f>IF(CECCZ="CZ03",'Outside Temp'!B3555,IF(CECCZ="CZ04",'Outside Temp'!B3556,IF(CECCZ="CZ12",'Outside Temp'!B3557, IF(CECCZ="CZ13",'Outside Temp'!B3558))))</f>
        <v>57</v>
      </c>
      <c r="G3555" s="12">
        <f t="shared" si="3"/>
        <v>1</v>
      </c>
    </row>
    <row r="3556" ht="15.75" customHeight="1">
      <c r="A3556" s="13">
        <v>42162.0625</v>
      </c>
      <c r="B3556" s="73">
        <f t="shared" si="1"/>
        <v>42162</v>
      </c>
      <c r="C3556" s="74">
        <f>IF(NewCustomer="Yes", IF(COUNTIF($I$2:$I$11,B3556)&gt;0,0,WEEKDAY(B3556,2)),IF(COUNTIF($I$2:$I$21,B3556)&gt;0,0,WEEKDAY(B3556,2)))</f>
        <v>7</v>
      </c>
      <c r="D3556" s="74">
        <f t="shared" si="2"/>
        <v>1</v>
      </c>
      <c r="E3556" s="12">
        <f>IFERROR(VLOOKUP(A3556,'IDAR Meter Data'!$A:$B,2,1),"")</f>
        <v>182</v>
      </c>
      <c r="F3556" s="75">
        <f>IF(CECCZ="CZ03",'Outside Temp'!B3556,IF(CECCZ="CZ04",'Outside Temp'!B3557,IF(CECCZ="CZ12",'Outside Temp'!B3558, IF(CECCZ="CZ13",'Outside Temp'!B3559))))</f>
        <v>57</v>
      </c>
      <c r="G3556" s="12">
        <f t="shared" si="3"/>
        <v>1</v>
      </c>
    </row>
    <row r="3557" ht="15.75" customHeight="1">
      <c r="A3557" s="13">
        <v>42162.072916666664</v>
      </c>
      <c r="B3557" s="73">
        <f t="shared" si="1"/>
        <v>42162</v>
      </c>
      <c r="C3557" s="74">
        <f>IF(NewCustomer="Yes", IF(COUNTIF($I$2:$I$11,B3557)&gt;0,0,WEEKDAY(B3557,2)),IF(COUNTIF($I$2:$I$21,B3557)&gt;0,0,WEEKDAY(B3557,2)))</f>
        <v>7</v>
      </c>
      <c r="D3557" s="74">
        <f t="shared" si="2"/>
        <v>1</v>
      </c>
      <c r="E3557" s="12">
        <f>IFERROR(VLOOKUP(A3557,'IDAR Meter Data'!$A:$B,2,1),"")</f>
        <v>179</v>
      </c>
      <c r="F3557" s="75">
        <f>IF(CECCZ="CZ03",'Outside Temp'!B3557,IF(CECCZ="CZ04",'Outside Temp'!B3558,IF(CECCZ="CZ12",'Outside Temp'!B3559, IF(CECCZ="CZ13",'Outside Temp'!B3560))))</f>
        <v>57</v>
      </c>
      <c r="G3557" s="12">
        <f t="shared" si="3"/>
        <v>1</v>
      </c>
    </row>
    <row r="3558" ht="15.75" customHeight="1">
      <c r="A3558" s="13">
        <v>42162.083333333336</v>
      </c>
      <c r="B3558" s="73">
        <f t="shared" si="1"/>
        <v>42162</v>
      </c>
      <c r="C3558" s="74">
        <f>IF(NewCustomer="Yes", IF(COUNTIF($I$2:$I$11,B3558)&gt;0,0,WEEKDAY(B3558,2)),IF(COUNTIF($I$2:$I$21,B3558)&gt;0,0,WEEKDAY(B3558,2)))</f>
        <v>7</v>
      </c>
      <c r="D3558" s="74">
        <f t="shared" si="2"/>
        <v>2</v>
      </c>
      <c r="E3558" s="12">
        <f>IFERROR(VLOOKUP(A3558,'IDAR Meter Data'!$A:$B,2,1),"")</f>
        <v>181</v>
      </c>
      <c r="F3558" s="75">
        <f>IF(CECCZ="CZ03",'Outside Temp'!B3558,IF(CECCZ="CZ04",'Outside Temp'!B3559,IF(CECCZ="CZ12",'Outside Temp'!B3560, IF(CECCZ="CZ13",'Outside Temp'!B3561))))</f>
        <v>58</v>
      </c>
      <c r="G3558" s="12">
        <f t="shared" si="3"/>
        <v>1</v>
      </c>
    </row>
    <row r="3559" ht="15.75" customHeight="1">
      <c r="A3559" s="13">
        <v>42162.09375</v>
      </c>
      <c r="B3559" s="73">
        <f t="shared" si="1"/>
        <v>42162</v>
      </c>
      <c r="C3559" s="74">
        <f>IF(NewCustomer="Yes", IF(COUNTIF($I$2:$I$11,B3559)&gt;0,0,WEEKDAY(B3559,2)),IF(COUNTIF($I$2:$I$21,B3559)&gt;0,0,WEEKDAY(B3559,2)))</f>
        <v>7</v>
      </c>
      <c r="D3559" s="74">
        <f t="shared" si="2"/>
        <v>2</v>
      </c>
      <c r="E3559" s="12">
        <f>IFERROR(VLOOKUP(A3559,'IDAR Meter Data'!$A:$B,2,1),"")</f>
        <v>176</v>
      </c>
      <c r="F3559" s="75">
        <f>IF(CECCZ="CZ03",'Outside Temp'!B3559,IF(CECCZ="CZ04",'Outside Temp'!B3560,IF(CECCZ="CZ12",'Outside Temp'!B3561, IF(CECCZ="CZ13",'Outside Temp'!B3562))))</f>
        <v>58</v>
      </c>
      <c r="G3559" s="12">
        <f t="shared" si="3"/>
        <v>1</v>
      </c>
    </row>
    <row r="3560" ht="15.75" customHeight="1">
      <c r="A3560" s="13">
        <v>42162.104166666664</v>
      </c>
      <c r="B3560" s="73">
        <f t="shared" si="1"/>
        <v>42162</v>
      </c>
      <c r="C3560" s="74">
        <f>IF(NewCustomer="Yes", IF(COUNTIF($I$2:$I$11,B3560)&gt;0,0,WEEKDAY(B3560,2)),IF(COUNTIF($I$2:$I$21,B3560)&gt;0,0,WEEKDAY(B3560,2)))</f>
        <v>7</v>
      </c>
      <c r="D3560" s="74">
        <f t="shared" si="2"/>
        <v>2</v>
      </c>
      <c r="E3560" s="12">
        <f>IFERROR(VLOOKUP(A3560,'IDAR Meter Data'!$A:$B,2,1),"")</f>
        <v>186</v>
      </c>
      <c r="F3560" s="75">
        <f>IF(CECCZ="CZ03",'Outside Temp'!B3560,IF(CECCZ="CZ04",'Outside Temp'!B3561,IF(CECCZ="CZ12",'Outside Temp'!B3562, IF(CECCZ="CZ13",'Outside Temp'!B3563))))</f>
        <v>58</v>
      </c>
      <c r="G3560" s="12">
        <f t="shared" si="3"/>
        <v>1</v>
      </c>
    </row>
    <row r="3561" ht="15.75" customHeight="1">
      <c r="A3561" s="13">
        <v>42162.114583333336</v>
      </c>
      <c r="B3561" s="73">
        <f t="shared" si="1"/>
        <v>42162</v>
      </c>
      <c r="C3561" s="74">
        <f>IF(NewCustomer="Yes", IF(COUNTIF($I$2:$I$11,B3561)&gt;0,0,WEEKDAY(B3561,2)),IF(COUNTIF($I$2:$I$21,B3561)&gt;0,0,WEEKDAY(B3561,2)))</f>
        <v>7</v>
      </c>
      <c r="D3561" s="74">
        <f t="shared" si="2"/>
        <v>2</v>
      </c>
      <c r="E3561" s="12">
        <f>IFERROR(VLOOKUP(A3561,'IDAR Meter Data'!$A:$B,2,1),"")</f>
        <v>172</v>
      </c>
      <c r="F3561" s="75">
        <f>IF(CECCZ="CZ03",'Outside Temp'!B3561,IF(CECCZ="CZ04",'Outside Temp'!B3562,IF(CECCZ="CZ12",'Outside Temp'!B3563, IF(CECCZ="CZ13",'Outside Temp'!B3564))))</f>
        <v>58</v>
      </c>
      <c r="G3561" s="12">
        <f t="shared" si="3"/>
        <v>1</v>
      </c>
    </row>
    <row r="3562" ht="15.75" customHeight="1">
      <c r="A3562" s="13">
        <v>42162.125</v>
      </c>
      <c r="B3562" s="73">
        <f t="shared" si="1"/>
        <v>42162</v>
      </c>
      <c r="C3562" s="74">
        <f>IF(NewCustomer="Yes", IF(COUNTIF($I$2:$I$11,B3562)&gt;0,0,WEEKDAY(B3562,2)),IF(COUNTIF($I$2:$I$21,B3562)&gt;0,0,WEEKDAY(B3562,2)))</f>
        <v>7</v>
      </c>
      <c r="D3562" s="74">
        <f t="shared" si="2"/>
        <v>3</v>
      </c>
      <c r="E3562" s="12">
        <f>IFERROR(VLOOKUP(A3562,'IDAR Meter Data'!$A:$B,2,1),"")</f>
        <v>180</v>
      </c>
      <c r="F3562" s="75">
        <f>IF(CECCZ="CZ03",'Outside Temp'!B3562,IF(CECCZ="CZ04",'Outside Temp'!B3563,IF(CECCZ="CZ12",'Outside Temp'!B3564, IF(CECCZ="CZ13",'Outside Temp'!B3565))))</f>
        <v>58</v>
      </c>
      <c r="G3562" s="12">
        <f t="shared" si="3"/>
        <v>1</v>
      </c>
    </row>
    <row r="3563" ht="15.75" customHeight="1">
      <c r="A3563" s="13">
        <v>42162.135416666664</v>
      </c>
      <c r="B3563" s="73">
        <f t="shared" si="1"/>
        <v>42162</v>
      </c>
      <c r="C3563" s="74">
        <f>IF(NewCustomer="Yes", IF(COUNTIF($I$2:$I$11,B3563)&gt;0,0,WEEKDAY(B3563,2)),IF(COUNTIF($I$2:$I$21,B3563)&gt;0,0,WEEKDAY(B3563,2)))</f>
        <v>7</v>
      </c>
      <c r="D3563" s="74">
        <f t="shared" si="2"/>
        <v>3</v>
      </c>
      <c r="E3563" s="12">
        <f>IFERROR(VLOOKUP(A3563,'IDAR Meter Data'!$A:$B,2,1),"")</f>
        <v>182</v>
      </c>
      <c r="F3563" s="75">
        <f>IF(CECCZ="CZ03",'Outside Temp'!B3563,IF(CECCZ="CZ04",'Outside Temp'!B3564,IF(CECCZ="CZ12",'Outside Temp'!B3565, IF(CECCZ="CZ13",'Outside Temp'!B3566))))</f>
        <v>58</v>
      </c>
      <c r="G3563" s="12">
        <f t="shared" si="3"/>
        <v>1</v>
      </c>
    </row>
    <row r="3564" ht="15.75" customHeight="1">
      <c r="A3564" s="13">
        <v>42162.145833333336</v>
      </c>
      <c r="B3564" s="73">
        <f t="shared" si="1"/>
        <v>42162</v>
      </c>
      <c r="C3564" s="74">
        <f>IF(NewCustomer="Yes", IF(COUNTIF($I$2:$I$11,B3564)&gt;0,0,WEEKDAY(B3564,2)),IF(COUNTIF($I$2:$I$21,B3564)&gt;0,0,WEEKDAY(B3564,2)))</f>
        <v>7</v>
      </c>
      <c r="D3564" s="74">
        <f t="shared" si="2"/>
        <v>3</v>
      </c>
      <c r="E3564" s="12">
        <f>IFERROR(VLOOKUP(A3564,'IDAR Meter Data'!$A:$B,2,1),"")</f>
        <v>178</v>
      </c>
      <c r="F3564" s="75">
        <f>IF(CECCZ="CZ03",'Outside Temp'!B3564,IF(CECCZ="CZ04",'Outside Temp'!B3565,IF(CECCZ="CZ12",'Outside Temp'!B3566, IF(CECCZ="CZ13",'Outside Temp'!B3567))))</f>
        <v>58</v>
      </c>
      <c r="G3564" s="12">
        <f t="shared" si="3"/>
        <v>1</v>
      </c>
    </row>
    <row r="3565" ht="15.75" customHeight="1">
      <c r="A3565" s="13">
        <v>42162.15625</v>
      </c>
      <c r="B3565" s="73">
        <f t="shared" si="1"/>
        <v>42162</v>
      </c>
      <c r="C3565" s="74">
        <f>IF(NewCustomer="Yes", IF(COUNTIF($I$2:$I$11,B3565)&gt;0,0,WEEKDAY(B3565,2)),IF(COUNTIF($I$2:$I$21,B3565)&gt;0,0,WEEKDAY(B3565,2)))</f>
        <v>7</v>
      </c>
      <c r="D3565" s="74">
        <f t="shared" si="2"/>
        <v>3</v>
      </c>
      <c r="E3565" s="12">
        <f>IFERROR(VLOOKUP(A3565,'IDAR Meter Data'!$A:$B,2,1),"")</f>
        <v>181</v>
      </c>
      <c r="F3565" s="75">
        <f>IF(CECCZ="CZ03",'Outside Temp'!B3565,IF(CECCZ="CZ04",'Outside Temp'!B3566,IF(CECCZ="CZ12",'Outside Temp'!B3567, IF(CECCZ="CZ13",'Outside Temp'!B3568))))</f>
        <v>58</v>
      </c>
      <c r="G3565" s="12">
        <f t="shared" si="3"/>
        <v>1</v>
      </c>
    </row>
    <row r="3566" ht="15.75" customHeight="1">
      <c r="A3566" s="13">
        <v>42162.166666666664</v>
      </c>
      <c r="B3566" s="73">
        <f t="shared" si="1"/>
        <v>42162</v>
      </c>
      <c r="C3566" s="74">
        <f>IF(NewCustomer="Yes", IF(COUNTIF($I$2:$I$11,B3566)&gt;0,0,WEEKDAY(B3566,2)),IF(COUNTIF($I$2:$I$21,B3566)&gt;0,0,WEEKDAY(B3566,2)))</f>
        <v>7</v>
      </c>
      <c r="D3566" s="74">
        <f t="shared" si="2"/>
        <v>4</v>
      </c>
      <c r="E3566" s="12">
        <f>IFERROR(VLOOKUP(A3566,'IDAR Meter Data'!$A:$B,2,1),"")</f>
        <v>175</v>
      </c>
      <c r="F3566" s="75">
        <f>IF(CECCZ="CZ03",'Outside Temp'!B3566,IF(CECCZ="CZ04",'Outside Temp'!B3567,IF(CECCZ="CZ12",'Outside Temp'!B3568, IF(CECCZ="CZ13",'Outside Temp'!B3569))))</f>
        <v>58.06666667</v>
      </c>
      <c r="G3566" s="12">
        <f t="shared" si="3"/>
        <v>1</v>
      </c>
    </row>
    <row r="3567" ht="15.75" customHeight="1">
      <c r="A3567" s="13">
        <v>42162.177083333336</v>
      </c>
      <c r="B3567" s="73">
        <f t="shared" si="1"/>
        <v>42162</v>
      </c>
      <c r="C3567" s="74">
        <f>IF(NewCustomer="Yes", IF(COUNTIF($I$2:$I$11,B3567)&gt;0,0,WEEKDAY(B3567,2)),IF(COUNTIF($I$2:$I$21,B3567)&gt;0,0,WEEKDAY(B3567,2)))</f>
        <v>7</v>
      </c>
      <c r="D3567" s="74">
        <f t="shared" si="2"/>
        <v>4</v>
      </c>
      <c r="E3567" s="12">
        <f>IFERROR(VLOOKUP(A3567,'IDAR Meter Data'!$A:$B,2,1),"")</f>
        <v>187</v>
      </c>
      <c r="F3567" s="75">
        <f>IF(CECCZ="CZ03",'Outside Temp'!B3567,IF(CECCZ="CZ04",'Outside Temp'!B3568,IF(CECCZ="CZ12",'Outside Temp'!B3569, IF(CECCZ="CZ13",'Outside Temp'!B3570))))</f>
        <v>58.31666667</v>
      </c>
      <c r="G3567" s="12">
        <f t="shared" si="3"/>
        <v>1</v>
      </c>
    </row>
    <row r="3568" ht="15.75" customHeight="1">
      <c r="A3568" s="13">
        <v>42162.1875</v>
      </c>
      <c r="B3568" s="73">
        <f t="shared" si="1"/>
        <v>42162</v>
      </c>
      <c r="C3568" s="74">
        <f>IF(NewCustomer="Yes", IF(COUNTIF($I$2:$I$11,B3568)&gt;0,0,WEEKDAY(B3568,2)),IF(COUNTIF($I$2:$I$21,B3568)&gt;0,0,WEEKDAY(B3568,2)))</f>
        <v>7</v>
      </c>
      <c r="D3568" s="74">
        <f t="shared" si="2"/>
        <v>4</v>
      </c>
      <c r="E3568" s="12">
        <f>IFERROR(VLOOKUP(A3568,'IDAR Meter Data'!$A:$B,2,1),"")</f>
        <v>176</v>
      </c>
      <c r="F3568" s="75">
        <f>IF(CECCZ="CZ03",'Outside Temp'!B3568,IF(CECCZ="CZ04",'Outside Temp'!B3569,IF(CECCZ="CZ12",'Outside Temp'!B3570, IF(CECCZ="CZ13",'Outside Temp'!B3571))))</f>
        <v>58.56666667</v>
      </c>
      <c r="G3568" s="12">
        <f t="shared" si="3"/>
        <v>1</v>
      </c>
    </row>
    <row r="3569" ht="15.75" customHeight="1">
      <c r="A3569" s="13">
        <v>42162.197916666664</v>
      </c>
      <c r="B3569" s="73">
        <f t="shared" si="1"/>
        <v>42162</v>
      </c>
      <c r="C3569" s="74">
        <f>IF(NewCustomer="Yes", IF(COUNTIF($I$2:$I$11,B3569)&gt;0,0,WEEKDAY(B3569,2)),IF(COUNTIF($I$2:$I$21,B3569)&gt;0,0,WEEKDAY(B3569,2)))</f>
        <v>7</v>
      </c>
      <c r="D3569" s="74">
        <f t="shared" si="2"/>
        <v>4</v>
      </c>
      <c r="E3569" s="12">
        <f>IFERROR(VLOOKUP(A3569,'IDAR Meter Data'!$A:$B,2,1),"")</f>
        <v>183</v>
      </c>
      <c r="F3569" s="75">
        <f>IF(CECCZ="CZ03",'Outside Temp'!B3569,IF(CECCZ="CZ04",'Outside Temp'!B3570,IF(CECCZ="CZ12",'Outside Temp'!B3571, IF(CECCZ="CZ13",'Outside Temp'!B3572))))</f>
        <v>58.81666667</v>
      </c>
      <c r="G3569" s="12">
        <f t="shared" si="3"/>
        <v>1</v>
      </c>
    </row>
    <row r="3570" ht="15.75" customHeight="1">
      <c r="A3570" s="13">
        <v>42162.208333333336</v>
      </c>
      <c r="B3570" s="73">
        <f t="shared" si="1"/>
        <v>42162</v>
      </c>
      <c r="C3570" s="74">
        <f>IF(NewCustomer="Yes", IF(COUNTIF($I$2:$I$11,B3570)&gt;0,0,WEEKDAY(B3570,2)),IF(COUNTIF($I$2:$I$21,B3570)&gt;0,0,WEEKDAY(B3570,2)))</f>
        <v>7</v>
      </c>
      <c r="D3570" s="74">
        <f t="shared" si="2"/>
        <v>5</v>
      </c>
      <c r="E3570" s="12">
        <f>IFERROR(VLOOKUP(A3570,'IDAR Meter Data'!$A:$B,2,1),"")</f>
        <v>179</v>
      </c>
      <c r="F3570" s="75">
        <f>IF(CECCZ="CZ03",'Outside Temp'!B3570,IF(CECCZ="CZ04",'Outside Temp'!B3571,IF(CECCZ="CZ12",'Outside Temp'!B3572, IF(CECCZ="CZ13",'Outside Temp'!B3573))))</f>
        <v>59.06666667</v>
      </c>
      <c r="G3570" s="12">
        <f t="shared" si="3"/>
        <v>1</v>
      </c>
    </row>
    <row r="3571" ht="15.75" customHeight="1">
      <c r="A3571" s="13">
        <v>42162.21875</v>
      </c>
      <c r="B3571" s="73">
        <f t="shared" si="1"/>
        <v>42162</v>
      </c>
      <c r="C3571" s="74">
        <f>IF(NewCustomer="Yes", IF(COUNTIF($I$2:$I$11,B3571)&gt;0,0,WEEKDAY(B3571,2)),IF(COUNTIF($I$2:$I$21,B3571)&gt;0,0,WEEKDAY(B3571,2)))</f>
        <v>7</v>
      </c>
      <c r="D3571" s="74">
        <f t="shared" si="2"/>
        <v>5</v>
      </c>
      <c r="E3571" s="12">
        <f>IFERROR(VLOOKUP(A3571,'IDAR Meter Data'!$A:$B,2,1),"")</f>
        <v>185</v>
      </c>
      <c r="F3571" s="75">
        <f>IF(CECCZ="CZ03",'Outside Temp'!B3571,IF(CECCZ="CZ04",'Outside Temp'!B3572,IF(CECCZ="CZ12",'Outside Temp'!B3573, IF(CECCZ="CZ13",'Outside Temp'!B3574))))</f>
        <v>59.31666667</v>
      </c>
      <c r="G3571" s="12">
        <f t="shared" si="3"/>
        <v>1</v>
      </c>
    </row>
    <row r="3572" ht="15.75" customHeight="1">
      <c r="A3572" s="13">
        <v>42162.229166666664</v>
      </c>
      <c r="B3572" s="73">
        <f t="shared" si="1"/>
        <v>42162</v>
      </c>
      <c r="C3572" s="74">
        <f>IF(NewCustomer="Yes", IF(COUNTIF($I$2:$I$11,B3572)&gt;0,0,WEEKDAY(B3572,2)),IF(COUNTIF($I$2:$I$21,B3572)&gt;0,0,WEEKDAY(B3572,2)))</f>
        <v>7</v>
      </c>
      <c r="D3572" s="74">
        <f t="shared" si="2"/>
        <v>5</v>
      </c>
      <c r="E3572" s="12">
        <f>IFERROR(VLOOKUP(A3572,'IDAR Meter Data'!$A:$B,2,1),"")</f>
        <v>176</v>
      </c>
      <c r="F3572" s="75">
        <f>IF(CECCZ="CZ03",'Outside Temp'!B3572,IF(CECCZ="CZ04",'Outside Temp'!B3573,IF(CECCZ="CZ12",'Outside Temp'!B3574, IF(CECCZ="CZ13",'Outside Temp'!B3575))))</f>
        <v>59.56666667</v>
      </c>
      <c r="G3572" s="12">
        <f t="shared" si="3"/>
        <v>1</v>
      </c>
    </row>
    <row r="3573" ht="15.75" customHeight="1">
      <c r="A3573" s="13">
        <v>42162.239583333336</v>
      </c>
      <c r="B3573" s="73">
        <f t="shared" si="1"/>
        <v>42162</v>
      </c>
      <c r="C3573" s="74">
        <f>IF(NewCustomer="Yes", IF(COUNTIF($I$2:$I$11,B3573)&gt;0,0,WEEKDAY(B3573,2)),IF(COUNTIF($I$2:$I$21,B3573)&gt;0,0,WEEKDAY(B3573,2)))</f>
        <v>7</v>
      </c>
      <c r="D3573" s="74">
        <f t="shared" si="2"/>
        <v>5</v>
      </c>
      <c r="E3573" s="12">
        <f>IFERROR(VLOOKUP(A3573,'IDAR Meter Data'!$A:$B,2,1),"")</f>
        <v>178</v>
      </c>
      <c r="F3573" s="75">
        <f>IF(CECCZ="CZ03",'Outside Temp'!B3573,IF(CECCZ="CZ04",'Outside Temp'!B3574,IF(CECCZ="CZ12",'Outside Temp'!B3575, IF(CECCZ="CZ13",'Outside Temp'!B3576))))</f>
        <v>59.81666667</v>
      </c>
      <c r="G3573" s="12">
        <f t="shared" si="3"/>
        <v>1</v>
      </c>
    </row>
    <row r="3574" ht="15.75" customHeight="1">
      <c r="A3574" s="13">
        <v>42162.25</v>
      </c>
      <c r="B3574" s="73">
        <f t="shared" si="1"/>
        <v>42162</v>
      </c>
      <c r="C3574" s="74">
        <f>IF(NewCustomer="Yes", IF(COUNTIF($I$2:$I$11,B3574)&gt;0,0,WEEKDAY(B3574,2)),IF(COUNTIF($I$2:$I$21,B3574)&gt;0,0,WEEKDAY(B3574,2)))</f>
        <v>7</v>
      </c>
      <c r="D3574" s="74">
        <f t="shared" si="2"/>
        <v>6</v>
      </c>
      <c r="E3574" s="12">
        <f>IFERROR(VLOOKUP(A3574,'IDAR Meter Data'!$A:$B,2,1),"")</f>
        <v>181</v>
      </c>
      <c r="F3574" s="75">
        <f>IF(CECCZ="CZ03",'Outside Temp'!B3574,IF(CECCZ="CZ04",'Outside Temp'!B3575,IF(CECCZ="CZ12",'Outside Temp'!B3576, IF(CECCZ="CZ13",'Outside Temp'!B3577))))</f>
        <v>60</v>
      </c>
      <c r="G3574" s="12">
        <f t="shared" si="3"/>
        <v>1</v>
      </c>
    </row>
    <row r="3575" ht="15.75" customHeight="1">
      <c r="A3575" s="13">
        <v>42162.260416666664</v>
      </c>
      <c r="B3575" s="73">
        <f t="shared" si="1"/>
        <v>42162</v>
      </c>
      <c r="C3575" s="74">
        <f>IF(NewCustomer="Yes", IF(COUNTIF($I$2:$I$11,B3575)&gt;0,0,WEEKDAY(B3575,2)),IF(COUNTIF($I$2:$I$21,B3575)&gt;0,0,WEEKDAY(B3575,2)))</f>
        <v>7</v>
      </c>
      <c r="D3575" s="74">
        <f t="shared" si="2"/>
        <v>6</v>
      </c>
      <c r="E3575" s="12">
        <f>IFERROR(VLOOKUP(A3575,'IDAR Meter Data'!$A:$B,2,1),"")</f>
        <v>177</v>
      </c>
      <c r="F3575" s="75">
        <f>IF(CECCZ="CZ03",'Outside Temp'!B3575,IF(CECCZ="CZ04",'Outside Temp'!B3576,IF(CECCZ="CZ12",'Outside Temp'!B3577, IF(CECCZ="CZ13",'Outside Temp'!B3578))))</f>
        <v>60</v>
      </c>
      <c r="G3575" s="12">
        <f t="shared" si="3"/>
        <v>1</v>
      </c>
    </row>
    <row r="3576" ht="15.75" customHeight="1">
      <c r="A3576" s="13">
        <v>42162.270833333336</v>
      </c>
      <c r="B3576" s="73">
        <f t="shared" si="1"/>
        <v>42162</v>
      </c>
      <c r="C3576" s="74">
        <f>IF(NewCustomer="Yes", IF(COUNTIF($I$2:$I$11,B3576)&gt;0,0,WEEKDAY(B3576,2)),IF(COUNTIF($I$2:$I$21,B3576)&gt;0,0,WEEKDAY(B3576,2)))</f>
        <v>7</v>
      </c>
      <c r="D3576" s="74">
        <f t="shared" si="2"/>
        <v>6</v>
      </c>
      <c r="E3576" s="12">
        <f>IFERROR(VLOOKUP(A3576,'IDAR Meter Data'!$A:$B,2,1),"")</f>
        <v>178</v>
      </c>
      <c r="F3576" s="75">
        <f>IF(CECCZ="CZ03",'Outside Temp'!B3576,IF(CECCZ="CZ04",'Outside Temp'!B3577,IF(CECCZ="CZ12",'Outside Temp'!B3578, IF(CECCZ="CZ13",'Outside Temp'!B3579))))</f>
        <v>60</v>
      </c>
      <c r="G3576" s="12">
        <f t="shared" si="3"/>
        <v>1</v>
      </c>
    </row>
    <row r="3577" ht="15.75" customHeight="1">
      <c r="A3577" s="13">
        <v>42162.28125</v>
      </c>
      <c r="B3577" s="73">
        <f t="shared" si="1"/>
        <v>42162</v>
      </c>
      <c r="C3577" s="74">
        <f>IF(NewCustomer="Yes", IF(COUNTIF($I$2:$I$11,B3577)&gt;0,0,WEEKDAY(B3577,2)),IF(COUNTIF($I$2:$I$21,B3577)&gt;0,0,WEEKDAY(B3577,2)))</f>
        <v>7</v>
      </c>
      <c r="D3577" s="74">
        <f t="shared" si="2"/>
        <v>6</v>
      </c>
      <c r="E3577" s="12">
        <f>IFERROR(VLOOKUP(A3577,'IDAR Meter Data'!$A:$B,2,1),"")</f>
        <v>179</v>
      </c>
      <c r="F3577" s="75">
        <f>IF(CECCZ="CZ03",'Outside Temp'!B3577,IF(CECCZ="CZ04",'Outside Temp'!B3578,IF(CECCZ="CZ12",'Outside Temp'!B3579, IF(CECCZ="CZ13",'Outside Temp'!B3580))))</f>
        <v>60</v>
      </c>
      <c r="G3577" s="12">
        <f t="shared" si="3"/>
        <v>1</v>
      </c>
    </row>
    <row r="3578" ht="15.75" customHeight="1">
      <c r="A3578" s="13">
        <v>42162.291666666664</v>
      </c>
      <c r="B3578" s="73">
        <f t="shared" si="1"/>
        <v>42162</v>
      </c>
      <c r="C3578" s="74">
        <f>IF(NewCustomer="Yes", IF(COUNTIF($I$2:$I$11,B3578)&gt;0,0,WEEKDAY(B3578,2)),IF(COUNTIF($I$2:$I$21,B3578)&gt;0,0,WEEKDAY(B3578,2)))</f>
        <v>7</v>
      </c>
      <c r="D3578" s="74">
        <f t="shared" si="2"/>
        <v>7</v>
      </c>
      <c r="E3578" s="12">
        <f>IFERROR(VLOOKUP(A3578,'IDAR Meter Data'!$A:$B,2,1),"")</f>
        <v>192</v>
      </c>
      <c r="F3578" s="75">
        <f>IF(CECCZ="CZ03",'Outside Temp'!B3578,IF(CECCZ="CZ04",'Outside Temp'!B3579,IF(CECCZ="CZ12",'Outside Temp'!B3580, IF(CECCZ="CZ13",'Outside Temp'!B3581))))</f>
        <v>60.0754717</v>
      </c>
      <c r="G3578" s="12">
        <f t="shared" si="3"/>
        <v>1</v>
      </c>
    </row>
    <row r="3579" ht="15.75" customHeight="1">
      <c r="A3579" s="13">
        <v>42162.302083333336</v>
      </c>
      <c r="B3579" s="73">
        <f t="shared" si="1"/>
        <v>42162</v>
      </c>
      <c r="C3579" s="74">
        <f>IF(NewCustomer="Yes", IF(COUNTIF($I$2:$I$11,B3579)&gt;0,0,WEEKDAY(B3579,2)),IF(COUNTIF($I$2:$I$21,B3579)&gt;0,0,WEEKDAY(B3579,2)))</f>
        <v>7</v>
      </c>
      <c r="D3579" s="74">
        <f t="shared" si="2"/>
        <v>7</v>
      </c>
      <c r="E3579" s="12">
        <f>IFERROR(VLOOKUP(A3579,'IDAR Meter Data'!$A:$B,2,1),"")</f>
        <v>190</v>
      </c>
      <c r="F3579" s="75">
        <f>IF(CECCZ="CZ03",'Outside Temp'!B3579,IF(CECCZ="CZ04",'Outside Temp'!B3580,IF(CECCZ="CZ12",'Outside Temp'!B3581, IF(CECCZ="CZ13",'Outside Temp'!B3582))))</f>
        <v>60.35849057</v>
      </c>
      <c r="G3579" s="12">
        <f t="shared" si="3"/>
        <v>1</v>
      </c>
    </row>
    <row r="3580" ht="15.75" customHeight="1">
      <c r="A3580" s="13">
        <v>42162.3125</v>
      </c>
      <c r="B3580" s="73">
        <f t="shared" si="1"/>
        <v>42162</v>
      </c>
      <c r="C3580" s="74">
        <f>IF(NewCustomer="Yes", IF(COUNTIF($I$2:$I$11,B3580)&gt;0,0,WEEKDAY(B3580,2)),IF(COUNTIF($I$2:$I$21,B3580)&gt;0,0,WEEKDAY(B3580,2)))</f>
        <v>7</v>
      </c>
      <c r="D3580" s="74">
        <f t="shared" si="2"/>
        <v>7</v>
      </c>
      <c r="E3580" s="12">
        <f>IFERROR(VLOOKUP(A3580,'IDAR Meter Data'!$A:$B,2,1),"")</f>
        <v>194</v>
      </c>
      <c r="F3580" s="75">
        <f>IF(CECCZ="CZ03",'Outside Temp'!B3580,IF(CECCZ="CZ04",'Outside Temp'!B3581,IF(CECCZ="CZ12",'Outside Temp'!B3582, IF(CECCZ="CZ13",'Outside Temp'!B3583))))</f>
        <v>60.64150943</v>
      </c>
      <c r="G3580" s="12">
        <f t="shared" si="3"/>
        <v>1</v>
      </c>
    </row>
    <row r="3581" ht="15.75" customHeight="1">
      <c r="A3581" s="13">
        <v>42162.322916666664</v>
      </c>
      <c r="B3581" s="73">
        <f t="shared" si="1"/>
        <v>42162</v>
      </c>
      <c r="C3581" s="74">
        <f>IF(NewCustomer="Yes", IF(COUNTIF($I$2:$I$11,B3581)&gt;0,0,WEEKDAY(B3581,2)),IF(COUNTIF($I$2:$I$21,B3581)&gt;0,0,WEEKDAY(B3581,2)))</f>
        <v>7</v>
      </c>
      <c r="D3581" s="74">
        <f t="shared" si="2"/>
        <v>7</v>
      </c>
      <c r="E3581" s="12">
        <f>IFERROR(VLOOKUP(A3581,'IDAR Meter Data'!$A:$B,2,1),"")</f>
        <v>189</v>
      </c>
      <c r="F3581" s="75">
        <f>IF(CECCZ="CZ03",'Outside Temp'!B3581,IF(CECCZ="CZ04",'Outside Temp'!B3582,IF(CECCZ="CZ12",'Outside Temp'!B3583, IF(CECCZ="CZ13",'Outside Temp'!B3584))))</f>
        <v>60.9245283</v>
      </c>
      <c r="G3581" s="12">
        <f t="shared" si="3"/>
        <v>1</v>
      </c>
    </row>
    <row r="3582" ht="15.75" customHeight="1">
      <c r="A3582" s="13">
        <v>42162.333333333336</v>
      </c>
      <c r="B3582" s="73">
        <f t="shared" si="1"/>
        <v>42162</v>
      </c>
      <c r="C3582" s="74">
        <f>IF(NewCustomer="Yes", IF(COUNTIF($I$2:$I$11,B3582)&gt;0,0,WEEKDAY(B3582,2)),IF(COUNTIF($I$2:$I$21,B3582)&gt;0,0,WEEKDAY(B3582,2)))</f>
        <v>7</v>
      </c>
      <c r="D3582" s="74">
        <f t="shared" si="2"/>
        <v>8</v>
      </c>
      <c r="E3582" s="12">
        <f>IFERROR(VLOOKUP(A3582,'IDAR Meter Data'!$A:$B,2,1),"")</f>
        <v>200</v>
      </c>
      <c r="F3582" s="75">
        <f>IF(CECCZ="CZ03",'Outside Temp'!B3582,IF(CECCZ="CZ04",'Outside Temp'!B3583,IF(CECCZ="CZ12",'Outside Temp'!B3584, IF(CECCZ="CZ13",'Outside Temp'!B3585))))</f>
        <v>61.13333333</v>
      </c>
      <c r="G3582" s="12">
        <f t="shared" si="3"/>
        <v>1</v>
      </c>
    </row>
    <row r="3583" ht="15.75" customHeight="1">
      <c r="A3583" s="13">
        <v>42162.34375</v>
      </c>
      <c r="B3583" s="73">
        <f t="shared" si="1"/>
        <v>42162</v>
      </c>
      <c r="C3583" s="74">
        <f>IF(NewCustomer="Yes", IF(COUNTIF($I$2:$I$11,B3583)&gt;0,0,WEEKDAY(B3583,2)),IF(COUNTIF($I$2:$I$21,B3583)&gt;0,0,WEEKDAY(B3583,2)))</f>
        <v>7</v>
      </c>
      <c r="D3583" s="74">
        <f t="shared" si="2"/>
        <v>8</v>
      </c>
      <c r="E3583" s="12">
        <f>IFERROR(VLOOKUP(A3583,'IDAR Meter Data'!$A:$B,2,1),"")</f>
        <v>186</v>
      </c>
      <c r="F3583" s="75">
        <f>IF(CECCZ="CZ03",'Outside Temp'!B3583,IF(CECCZ="CZ04",'Outside Temp'!B3584,IF(CECCZ="CZ12",'Outside Temp'!B3585, IF(CECCZ="CZ13",'Outside Temp'!B3586))))</f>
        <v>61.63333333</v>
      </c>
      <c r="G3583" s="12">
        <f t="shared" si="3"/>
        <v>1</v>
      </c>
    </row>
    <row r="3584" ht="15.75" customHeight="1">
      <c r="A3584" s="13">
        <v>42162.354166666664</v>
      </c>
      <c r="B3584" s="73">
        <f t="shared" si="1"/>
        <v>42162</v>
      </c>
      <c r="C3584" s="74">
        <f>IF(NewCustomer="Yes", IF(COUNTIF($I$2:$I$11,B3584)&gt;0,0,WEEKDAY(B3584,2)),IF(COUNTIF($I$2:$I$21,B3584)&gt;0,0,WEEKDAY(B3584,2)))</f>
        <v>7</v>
      </c>
      <c r="D3584" s="74">
        <f t="shared" si="2"/>
        <v>8</v>
      </c>
      <c r="E3584" s="12">
        <f>IFERROR(VLOOKUP(A3584,'IDAR Meter Data'!$A:$B,2,1),"")</f>
        <v>196</v>
      </c>
      <c r="F3584" s="75">
        <f>IF(CECCZ="CZ03",'Outside Temp'!B3584,IF(CECCZ="CZ04",'Outside Temp'!B3585,IF(CECCZ="CZ12",'Outside Temp'!B3586, IF(CECCZ="CZ13",'Outside Temp'!B3587))))</f>
        <v>62.13333333</v>
      </c>
      <c r="G3584" s="12">
        <f t="shared" si="3"/>
        <v>1</v>
      </c>
    </row>
    <row r="3585" ht="15.75" customHeight="1">
      <c r="A3585" s="13">
        <v>42162.364583333336</v>
      </c>
      <c r="B3585" s="73">
        <f t="shared" si="1"/>
        <v>42162</v>
      </c>
      <c r="C3585" s="74">
        <f>IF(NewCustomer="Yes", IF(COUNTIF($I$2:$I$11,B3585)&gt;0,0,WEEKDAY(B3585,2)),IF(COUNTIF($I$2:$I$21,B3585)&gt;0,0,WEEKDAY(B3585,2)))</f>
        <v>7</v>
      </c>
      <c r="D3585" s="74">
        <f t="shared" si="2"/>
        <v>8</v>
      </c>
      <c r="E3585" s="12">
        <f>IFERROR(VLOOKUP(A3585,'IDAR Meter Data'!$A:$B,2,1),"")</f>
        <v>191</v>
      </c>
      <c r="F3585" s="75">
        <f>IF(CECCZ="CZ03",'Outside Temp'!B3585,IF(CECCZ="CZ04",'Outside Temp'!B3586,IF(CECCZ="CZ12",'Outside Temp'!B3587, IF(CECCZ="CZ13",'Outside Temp'!B3588))))</f>
        <v>62.63333333</v>
      </c>
      <c r="G3585" s="12">
        <f t="shared" si="3"/>
        <v>1</v>
      </c>
    </row>
    <row r="3586" ht="15.75" customHeight="1">
      <c r="A3586" s="13">
        <v>42162.375</v>
      </c>
      <c r="B3586" s="73">
        <f t="shared" si="1"/>
        <v>42162</v>
      </c>
      <c r="C3586" s="74">
        <f>IF(NewCustomer="Yes", IF(COUNTIF($I$2:$I$11,B3586)&gt;0,0,WEEKDAY(B3586,2)),IF(COUNTIF($I$2:$I$21,B3586)&gt;0,0,WEEKDAY(B3586,2)))</f>
        <v>7</v>
      </c>
      <c r="D3586" s="74">
        <f t="shared" si="2"/>
        <v>9</v>
      </c>
      <c r="E3586" s="12">
        <f>IFERROR(VLOOKUP(A3586,'IDAR Meter Data'!$A:$B,2,1),"")</f>
        <v>196</v>
      </c>
      <c r="F3586" s="75">
        <f>IF(CECCZ="CZ03",'Outside Temp'!B3586,IF(CECCZ="CZ04",'Outside Temp'!B3587,IF(CECCZ="CZ12",'Outside Temp'!B3588, IF(CECCZ="CZ13",'Outside Temp'!B3589))))</f>
        <v>63.06666667</v>
      </c>
      <c r="G3586" s="12">
        <f t="shared" si="3"/>
        <v>1</v>
      </c>
    </row>
    <row r="3587" ht="15.75" customHeight="1">
      <c r="A3587" s="13">
        <v>42162.385416666664</v>
      </c>
      <c r="B3587" s="73">
        <f t="shared" si="1"/>
        <v>42162</v>
      </c>
      <c r="C3587" s="74">
        <f>IF(NewCustomer="Yes", IF(COUNTIF($I$2:$I$11,B3587)&gt;0,0,WEEKDAY(B3587,2)),IF(COUNTIF($I$2:$I$21,B3587)&gt;0,0,WEEKDAY(B3587,2)))</f>
        <v>7</v>
      </c>
      <c r="D3587" s="74">
        <f t="shared" si="2"/>
        <v>9</v>
      </c>
      <c r="E3587" s="12">
        <f>IFERROR(VLOOKUP(A3587,'IDAR Meter Data'!$A:$B,2,1),"")</f>
        <v>194</v>
      </c>
      <c r="F3587" s="75">
        <f>IF(CECCZ="CZ03",'Outside Temp'!B3587,IF(CECCZ="CZ04",'Outside Temp'!B3588,IF(CECCZ="CZ12",'Outside Temp'!B3589, IF(CECCZ="CZ13",'Outside Temp'!B3590))))</f>
        <v>63.31666667</v>
      </c>
      <c r="G3587" s="12">
        <f t="shared" si="3"/>
        <v>1</v>
      </c>
    </row>
    <row r="3588" ht="15.75" customHeight="1">
      <c r="A3588" s="13">
        <v>42162.395833333336</v>
      </c>
      <c r="B3588" s="73">
        <f t="shared" si="1"/>
        <v>42162</v>
      </c>
      <c r="C3588" s="74">
        <f>IF(NewCustomer="Yes", IF(COUNTIF($I$2:$I$11,B3588)&gt;0,0,WEEKDAY(B3588,2)),IF(COUNTIF($I$2:$I$21,B3588)&gt;0,0,WEEKDAY(B3588,2)))</f>
        <v>7</v>
      </c>
      <c r="D3588" s="74">
        <f t="shared" si="2"/>
        <v>9</v>
      </c>
      <c r="E3588" s="12">
        <f>IFERROR(VLOOKUP(A3588,'IDAR Meter Data'!$A:$B,2,1),"")</f>
        <v>192</v>
      </c>
      <c r="F3588" s="75">
        <f>IF(CECCZ="CZ03",'Outside Temp'!B3588,IF(CECCZ="CZ04",'Outside Temp'!B3589,IF(CECCZ="CZ12",'Outside Temp'!B3590, IF(CECCZ="CZ13",'Outside Temp'!B3591))))</f>
        <v>63.56666667</v>
      </c>
      <c r="G3588" s="12">
        <f t="shared" si="3"/>
        <v>1</v>
      </c>
    </row>
    <row r="3589" ht="15.75" customHeight="1">
      <c r="A3589" s="13">
        <v>42162.40625</v>
      </c>
      <c r="B3589" s="73">
        <f t="shared" si="1"/>
        <v>42162</v>
      </c>
      <c r="C3589" s="74">
        <f>IF(NewCustomer="Yes", IF(COUNTIF($I$2:$I$11,B3589)&gt;0,0,WEEKDAY(B3589,2)),IF(COUNTIF($I$2:$I$21,B3589)&gt;0,0,WEEKDAY(B3589,2)))</f>
        <v>7</v>
      </c>
      <c r="D3589" s="74">
        <f t="shared" si="2"/>
        <v>9</v>
      </c>
      <c r="E3589" s="12">
        <f>IFERROR(VLOOKUP(A3589,'IDAR Meter Data'!$A:$B,2,1),"")</f>
        <v>200</v>
      </c>
      <c r="F3589" s="75">
        <f>IF(CECCZ="CZ03",'Outside Temp'!B3589,IF(CECCZ="CZ04",'Outside Temp'!B3590,IF(CECCZ="CZ12",'Outside Temp'!B3591, IF(CECCZ="CZ13",'Outside Temp'!B3592))))</f>
        <v>63.81666667</v>
      </c>
      <c r="G3589" s="12">
        <f t="shared" si="3"/>
        <v>1</v>
      </c>
    </row>
    <row r="3590" ht="15.75" customHeight="1">
      <c r="A3590" s="13">
        <v>42162.416666666664</v>
      </c>
      <c r="B3590" s="73">
        <f t="shared" si="1"/>
        <v>42162</v>
      </c>
      <c r="C3590" s="74">
        <f>IF(NewCustomer="Yes", IF(COUNTIF($I$2:$I$11,B3590)&gt;0,0,WEEKDAY(B3590,2)),IF(COUNTIF($I$2:$I$21,B3590)&gt;0,0,WEEKDAY(B3590,2)))</f>
        <v>7</v>
      </c>
      <c r="D3590" s="74">
        <f t="shared" si="2"/>
        <v>10</v>
      </c>
      <c r="E3590" s="12">
        <f>IFERROR(VLOOKUP(A3590,'IDAR Meter Data'!$A:$B,2,1),"")</f>
        <v>203</v>
      </c>
      <c r="F3590" s="75">
        <f>IF(CECCZ="CZ03",'Outside Temp'!B3590,IF(CECCZ="CZ04",'Outside Temp'!B3591,IF(CECCZ="CZ12",'Outside Temp'!B3592, IF(CECCZ="CZ13",'Outside Temp'!B3593))))</f>
        <v>64.13333333</v>
      </c>
      <c r="G3590" s="12">
        <f t="shared" si="3"/>
        <v>1</v>
      </c>
    </row>
    <row r="3591" ht="15.75" customHeight="1">
      <c r="A3591" s="13">
        <v>42162.427083333336</v>
      </c>
      <c r="B3591" s="73">
        <f t="shared" si="1"/>
        <v>42162</v>
      </c>
      <c r="C3591" s="74">
        <f>IF(NewCustomer="Yes", IF(COUNTIF($I$2:$I$11,B3591)&gt;0,0,WEEKDAY(B3591,2)),IF(COUNTIF($I$2:$I$21,B3591)&gt;0,0,WEEKDAY(B3591,2)))</f>
        <v>7</v>
      </c>
      <c r="D3591" s="74">
        <f t="shared" si="2"/>
        <v>10</v>
      </c>
      <c r="E3591" s="12">
        <f>IFERROR(VLOOKUP(A3591,'IDAR Meter Data'!$A:$B,2,1),"")</f>
        <v>212</v>
      </c>
      <c r="F3591" s="75">
        <f>IF(CECCZ="CZ03",'Outside Temp'!B3591,IF(CECCZ="CZ04",'Outside Temp'!B3592,IF(CECCZ="CZ12",'Outside Temp'!B3593, IF(CECCZ="CZ13",'Outside Temp'!B3594))))</f>
        <v>64.63333333</v>
      </c>
      <c r="G3591" s="12">
        <f t="shared" si="3"/>
        <v>1</v>
      </c>
    </row>
    <row r="3592" ht="15.75" customHeight="1">
      <c r="A3592" s="13">
        <v>42162.4375</v>
      </c>
      <c r="B3592" s="73">
        <f t="shared" si="1"/>
        <v>42162</v>
      </c>
      <c r="C3592" s="74">
        <f>IF(NewCustomer="Yes", IF(COUNTIF($I$2:$I$11,B3592)&gt;0,0,WEEKDAY(B3592,2)),IF(COUNTIF($I$2:$I$21,B3592)&gt;0,0,WEEKDAY(B3592,2)))</f>
        <v>7</v>
      </c>
      <c r="D3592" s="74">
        <f t="shared" si="2"/>
        <v>10</v>
      </c>
      <c r="E3592" s="12">
        <f>IFERROR(VLOOKUP(A3592,'IDAR Meter Data'!$A:$B,2,1),"")</f>
        <v>203</v>
      </c>
      <c r="F3592" s="75">
        <f>IF(CECCZ="CZ03",'Outside Temp'!B3592,IF(CECCZ="CZ04",'Outside Temp'!B3593,IF(CECCZ="CZ12",'Outside Temp'!B3594, IF(CECCZ="CZ13",'Outside Temp'!B3595))))</f>
        <v>65.13333333</v>
      </c>
      <c r="G3592" s="12">
        <f t="shared" si="3"/>
        <v>2</v>
      </c>
    </row>
    <row r="3593" ht="15.75" customHeight="1">
      <c r="A3593" s="13">
        <v>42162.447916666664</v>
      </c>
      <c r="B3593" s="73">
        <f t="shared" si="1"/>
        <v>42162</v>
      </c>
      <c r="C3593" s="74">
        <f>IF(NewCustomer="Yes", IF(COUNTIF($I$2:$I$11,B3593)&gt;0,0,WEEKDAY(B3593,2)),IF(COUNTIF($I$2:$I$21,B3593)&gt;0,0,WEEKDAY(B3593,2)))</f>
        <v>7</v>
      </c>
      <c r="D3593" s="74">
        <f t="shared" si="2"/>
        <v>10</v>
      </c>
      <c r="E3593" s="12">
        <f>IFERROR(VLOOKUP(A3593,'IDAR Meter Data'!$A:$B,2,1),"")</f>
        <v>201</v>
      </c>
      <c r="F3593" s="75">
        <f>IF(CECCZ="CZ03",'Outside Temp'!B3593,IF(CECCZ="CZ04",'Outside Temp'!B3594,IF(CECCZ="CZ12",'Outside Temp'!B3595, IF(CECCZ="CZ13",'Outside Temp'!B3596))))</f>
        <v>65.63333333</v>
      </c>
      <c r="G3593" s="12">
        <f t="shared" si="3"/>
        <v>2</v>
      </c>
    </row>
    <row r="3594" ht="15.75" customHeight="1">
      <c r="A3594" s="13">
        <v>42162.458333333336</v>
      </c>
      <c r="B3594" s="73">
        <f t="shared" si="1"/>
        <v>42162</v>
      </c>
      <c r="C3594" s="74">
        <f>IF(NewCustomer="Yes", IF(COUNTIF($I$2:$I$11,B3594)&gt;0,0,WEEKDAY(B3594,2)),IF(COUNTIF($I$2:$I$21,B3594)&gt;0,0,WEEKDAY(B3594,2)))</f>
        <v>7</v>
      </c>
      <c r="D3594" s="74">
        <f t="shared" si="2"/>
        <v>11</v>
      </c>
      <c r="E3594" s="12">
        <f>IFERROR(VLOOKUP(A3594,'IDAR Meter Data'!$A:$B,2,1),"")</f>
        <v>208</v>
      </c>
      <c r="F3594" s="75">
        <f>IF(CECCZ="CZ03",'Outside Temp'!B3594,IF(CECCZ="CZ04",'Outside Temp'!B3595,IF(CECCZ="CZ12",'Outside Temp'!B3596, IF(CECCZ="CZ13",'Outside Temp'!B3597))))</f>
        <v>66.2</v>
      </c>
      <c r="G3594" s="12">
        <f t="shared" si="3"/>
        <v>2</v>
      </c>
    </row>
    <row r="3595" ht="15.75" customHeight="1">
      <c r="A3595" s="13">
        <v>42162.46875</v>
      </c>
      <c r="B3595" s="73">
        <f t="shared" si="1"/>
        <v>42162</v>
      </c>
      <c r="C3595" s="74">
        <f>IF(NewCustomer="Yes", IF(COUNTIF($I$2:$I$11,B3595)&gt;0,0,WEEKDAY(B3595,2)),IF(COUNTIF($I$2:$I$21,B3595)&gt;0,0,WEEKDAY(B3595,2)))</f>
        <v>7</v>
      </c>
      <c r="D3595" s="74">
        <f t="shared" si="2"/>
        <v>11</v>
      </c>
      <c r="E3595" s="12">
        <f>IFERROR(VLOOKUP(A3595,'IDAR Meter Data'!$A:$B,2,1),"")</f>
        <v>210</v>
      </c>
      <c r="F3595" s="75">
        <f>IF(CECCZ="CZ03",'Outside Temp'!B3595,IF(CECCZ="CZ04",'Outside Temp'!B3596,IF(CECCZ="CZ12",'Outside Temp'!B3597, IF(CECCZ="CZ13",'Outside Temp'!B3598))))</f>
        <v>66.95</v>
      </c>
      <c r="G3595" s="12">
        <f t="shared" si="3"/>
        <v>2</v>
      </c>
    </row>
    <row r="3596" ht="15.75" customHeight="1">
      <c r="A3596" s="13">
        <v>42162.479166666664</v>
      </c>
      <c r="B3596" s="73">
        <f t="shared" si="1"/>
        <v>42162</v>
      </c>
      <c r="C3596" s="74">
        <f>IF(NewCustomer="Yes", IF(COUNTIF($I$2:$I$11,B3596)&gt;0,0,WEEKDAY(B3596,2)),IF(COUNTIF($I$2:$I$21,B3596)&gt;0,0,WEEKDAY(B3596,2)))</f>
        <v>7</v>
      </c>
      <c r="D3596" s="74">
        <f t="shared" si="2"/>
        <v>11</v>
      </c>
      <c r="E3596" s="12">
        <f>IFERROR(VLOOKUP(A3596,'IDAR Meter Data'!$A:$B,2,1),"")</f>
        <v>214</v>
      </c>
      <c r="F3596" s="75">
        <f>IF(CECCZ="CZ03",'Outside Temp'!B3596,IF(CECCZ="CZ04",'Outside Temp'!B3597,IF(CECCZ="CZ12",'Outside Temp'!B3598, IF(CECCZ="CZ13",'Outside Temp'!B3599))))</f>
        <v>67.7</v>
      </c>
      <c r="G3596" s="12">
        <f t="shared" si="3"/>
        <v>2</v>
      </c>
    </row>
    <row r="3597" ht="15.75" customHeight="1">
      <c r="A3597" s="13">
        <v>42162.489583333336</v>
      </c>
      <c r="B3597" s="73">
        <f t="shared" si="1"/>
        <v>42162</v>
      </c>
      <c r="C3597" s="74">
        <f>IF(NewCustomer="Yes", IF(COUNTIF($I$2:$I$11,B3597)&gt;0,0,WEEKDAY(B3597,2)),IF(COUNTIF($I$2:$I$21,B3597)&gt;0,0,WEEKDAY(B3597,2)))</f>
        <v>7</v>
      </c>
      <c r="D3597" s="74">
        <f t="shared" si="2"/>
        <v>11</v>
      </c>
      <c r="E3597" s="12">
        <f>IFERROR(VLOOKUP(A3597,'IDAR Meter Data'!$A:$B,2,1),"")</f>
        <v>209</v>
      </c>
      <c r="F3597" s="75">
        <f>IF(CECCZ="CZ03",'Outside Temp'!B3597,IF(CECCZ="CZ04",'Outside Temp'!B3598,IF(CECCZ="CZ12",'Outside Temp'!B3599, IF(CECCZ="CZ13",'Outside Temp'!B3600))))</f>
        <v>68.45</v>
      </c>
      <c r="G3597" s="12">
        <f t="shared" si="3"/>
        <v>2</v>
      </c>
    </row>
    <row r="3598" ht="15.75" customHeight="1">
      <c r="A3598" s="13">
        <v>42162.5</v>
      </c>
      <c r="B3598" s="73">
        <f t="shared" si="1"/>
        <v>42162</v>
      </c>
      <c r="C3598" s="74">
        <f>IF(NewCustomer="Yes", IF(COUNTIF($I$2:$I$11,B3598)&gt;0,0,WEEKDAY(B3598,2)),IF(COUNTIF($I$2:$I$21,B3598)&gt;0,0,WEEKDAY(B3598,2)))</f>
        <v>7</v>
      </c>
      <c r="D3598" s="74">
        <f t="shared" si="2"/>
        <v>12</v>
      </c>
      <c r="E3598" s="12">
        <f>IFERROR(VLOOKUP(A3598,'IDAR Meter Data'!$A:$B,2,1),"")</f>
        <v>210</v>
      </c>
      <c r="F3598" s="75">
        <f>IF(CECCZ="CZ03",'Outside Temp'!B3598,IF(CECCZ="CZ04",'Outside Temp'!B3599,IF(CECCZ="CZ12",'Outside Temp'!B3600, IF(CECCZ="CZ13",'Outside Temp'!B3601))))</f>
        <v>69</v>
      </c>
      <c r="G3598" s="12">
        <f t="shared" si="3"/>
        <v>2</v>
      </c>
    </row>
    <row r="3599" ht="15.75" customHeight="1">
      <c r="A3599" s="13">
        <v>42162.510416666664</v>
      </c>
      <c r="B3599" s="73">
        <f t="shared" si="1"/>
        <v>42162</v>
      </c>
      <c r="C3599" s="74">
        <f>IF(NewCustomer="Yes", IF(COUNTIF($I$2:$I$11,B3599)&gt;0,0,WEEKDAY(B3599,2)),IF(COUNTIF($I$2:$I$21,B3599)&gt;0,0,WEEKDAY(B3599,2)))</f>
        <v>7</v>
      </c>
      <c r="D3599" s="74">
        <f t="shared" si="2"/>
        <v>12</v>
      </c>
      <c r="E3599" s="12">
        <f>IFERROR(VLOOKUP(A3599,'IDAR Meter Data'!$A:$B,2,1),"")</f>
        <v>211</v>
      </c>
      <c r="F3599" s="75">
        <f>IF(CECCZ="CZ03",'Outside Temp'!B3599,IF(CECCZ="CZ04",'Outside Temp'!B3600,IF(CECCZ="CZ12",'Outside Temp'!B3601, IF(CECCZ="CZ13",'Outside Temp'!B3602))))</f>
        <v>69</v>
      </c>
      <c r="G3599" s="12">
        <f t="shared" si="3"/>
        <v>2</v>
      </c>
    </row>
    <row r="3600" ht="15.75" customHeight="1">
      <c r="A3600" s="13">
        <v>42162.520833333336</v>
      </c>
      <c r="B3600" s="73">
        <f t="shared" si="1"/>
        <v>42162</v>
      </c>
      <c r="C3600" s="74">
        <f>IF(NewCustomer="Yes", IF(COUNTIF($I$2:$I$11,B3600)&gt;0,0,WEEKDAY(B3600,2)),IF(COUNTIF($I$2:$I$21,B3600)&gt;0,0,WEEKDAY(B3600,2)))</f>
        <v>7</v>
      </c>
      <c r="D3600" s="74">
        <f t="shared" si="2"/>
        <v>12</v>
      </c>
      <c r="E3600" s="12">
        <f>IFERROR(VLOOKUP(A3600,'IDAR Meter Data'!$A:$B,2,1),"")</f>
        <v>214</v>
      </c>
      <c r="F3600" s="75">
        <f>IF(CECCZ="CZ03",'Outside Temp'!B3600,IF(CECCZ="CZ04",'Outside Temp'!B3601,IF(CECCZ="CZ12",'Outside Temp'!B3602, IF(CECCZ="CZ13",'Outside Temp'!B3603))))</f>
        <v>69</v>
      </c>
      <c r="G3600" s="12">
        <f t="shared" si="3"/>
        <v>2</v>
      </c>
    </row>
    <row r="3601" ht="15.75" customHeight="1">
      <c r="A3601" s="13">
        <v>42162.53125</v>
      </c>
      <c r="B3601" s="73">
        <f t="shared" si="1"/>
        <v>42162</v>
      </c>
      <c r="C3601" s="74">
        <f>IF(NewCustomer="Yes", IF(COUNTIF($I$2:$I$11,B3601)&gt;0,0,WEEKDAY(B3601,2)),IF(COUNTIF($I$2:$I$21,B3601)&gt;0,0,WEEKDAY(B3601,2)))</f>
        <v>7</v>
      </c>
      <c r="D3601" s="74">
        <f t="shared" si="2"/>
        <v>12</v>
      </c>
      <c r="E3601" s="12">
        <f>IFERROR(VLOOKUP(A3601,'IDAR Meter Data'!$A:$B,2,1),"")</f>
        <v>215</v>
      </c>
      <c r="F3601" s="75">
        <f>IF(CECCZ="CZ03",'Outside Temp'!B3601,IF(CECCZ="CZ04",'Outside Temp'!B3602,IF(CECCZ="CZ12",'Outside Temp'!B3603, IF(CECCZ="CZ13",'Outside Temp'!B3604))))</f>
        <v>69</v>
      </c>
      <c r="G3601" s="12">
        <f t="shared" si="3"/>
        <v>2</v>
      </c>
    </row>
    <row r="3602" ht="15.75" customHeight="1">
      <c r="A3602" s="13">
        <v>42162.541666666664</v>
      </c>
      <c r="B3602" s="73">
        <f t="shared" si="1"/>
        <v>42162</v>
      </c>
      <c r="C3602" s="74">
        <f>IF(NewCustomer="Yes", IF(COUNTIF($I$2:$I$11,B3602)&gt;0,0,WEEKDAY(B3602,2)),IF(COUNTIF($I$2:$I$21,B3602)&gt;0,0,WEEKDAY(B3602,2)))</f>
        <v>7</v>
      </c>
      <c r="D3602" s="74">
        <f t="shared" si="2"/>
        <v>13</v>
      </c>
      <c r="E3602" s="12">
        <f>IFERROR(VLOOKUP(A3602,'IDAR Meter Data'!$A:$B,2,1),"")</f>
        <v>223</v>
      </c>
      <c r="F3602" s="75">
        <f>IF(CECCZ="CZ03",'Outside Temp'!B3602,IF(CECCZ="CZ04",'Outside Temp'!B3603,IF(CECCZ="CZ12",'Outside Temp'!B3604, IF(CECCZ="CZ13",'Outside Temp'!B3605))))</f>
        <v>68.93333333</v>
      </c>
      <c r="G3602" s="12">
        <f t="shared" si="3"/>
        <v>2</v>
      </c>
    </row>
    <row r="3603" ht="15.75" customHeight="1">
      <c r="A3603" s="13">
        <v>42162.552083333336</v>
      </c>
      <c r="B3603" s="73">
        <f t="shared" si="1"/>
        <v>42162</v>
      </c>
      <c r="C3603" s="74">
        <f>IF(NewCustomer="Yes", IF(COUNTIF($I$2:$I$11,B3603)&gt;0,0,WEEKDAY(B3603,2)),IF(COUNTIF($I$2:$I$21,B3603)&gt;0,0,WEEKDAY(B3603,2)))</f>
        <v>7</v>
      </c>
      <c r="D3603" s="74">
        <f t="shared" si="2"/>
        <v>13</v>
      </c>
      <c r="E3603" s="12">
        <f>IFERROR(VLOOKUP(A3603,'IDAR Meter Data'!$A:$B,2,1),"")</f>
        <v>217</v>
      </c>
      <c r="F3603" s="75">
        <f>IF(CECCZ="CZ03",'Outside Temp'!B3603,IF(CECCZ="CZ04",'Outside Temp'!B3604,IF(CECCZ="CZ12",'Outside Temp'!B3605, IF(CECCZ="CZ13",'Outside Temp'!B3606))))</f>
        <v>68.68333333</v>
      </c>
      <c r="G3603" s="12">
        <f t="shared" si="3"/>
        <v>2</v>
      </c>
    </row>
    <row r="3604" ht="15.75" customHeight="1">
      <c r="A3604" s="13">
        <v>42162.5625</v>
      </c>
      <c r="B3604" s="73">
        <f t="shared" si="1"/>
        <v>42162</v>
      </c>
      <c r="C3604" s="74">
        <f>IF(NewCustomer="Yes", IF(COUNTIF($I$2:$I$11,B3604)&gt;0,0,WEEKDAY(B3604,2)),IF(COUNTIF($I$2:$I$21,B3604)&gt;0,0,WEEKDAY(B3604,2)))</f>
        <v>7</v>
      </c>
      <c r="D3604" s="74">
        <f t="shared" si="2"/>
        <v>13</v>
      </c>
      <c r="E3604" s="12">
        <f>IFERROR(VLOOKUP(A3604,'IDAR Meter Data'!$A:$B,2,1),"")</f>
        <v>229</v>
      </c>
      <c r="F3604" s="75">
        <f>IF(CECCZ="CZ03",'Outside Temp'!B3604,IF(CECCZ="CZ04",'Outside Temp'!B3605,IF(CECCZ="CZ12",'Outside Temp'!B3606, IF(CECCZ="CZ13",'Outside Temp'!B3607))))</f>
        <v>68.43333333</v>
      </c>
      <c r="G3604" s="12">
        <f t="shared" si="3"/>
        <v>2</v>
      </c>
    </row>
    <row r="3605" ht="15.75" customHeight="1">
      <c r="A3605" s="13">
        <v>42162.572916666664</v>
      </c>
      <c r="B3605" s="73">
        <f t="shared" si="1"/>
        <v>42162</v>
      </c>
      <c r="C3605" s="74">
        <f>IF(NewCustomer="Yes", IF(COUNTIF($I$2:$I$11,B3605)&gt;0,0,WEEKDAY(B3605,2)),IF(COUNTIF($I$2:$I$21,B3605)&gt;0,0,WEEKDAY(B3605,2)))</f>
        <v>7</v>
      </c>
      <c r="D3605" s="74">
        <f t="shared" si="2"/>
        <v>13</v>
      </c>
      <c r="E3605" s="12">
        <f>IFERROR(VLOOKUP(A3605,'IDAR Meter Data'!$A:$B,2,1),"")</f>
        <v>219</v>
      </c>
      <c r="F3605" s="75">
        <f>IF(CECCZ="CZ03",'Outside Temp'!B3605,IF(CECCZ="CZ04",'Outside Temp'!B3606,IF(CECCZ="CZ12",'Outside Temp'!B3607, IF(CECCZ="CZ13",'Outside Temp'!B3608))))</f>
        <v>68.18333333</v>
      </c>
      <c r="G3605" s="12">
        <f t="shared" si="3"/>
        <v>2</v>
      </c>
    </row>
    <row r="3606" ht="15.75" customHeight="1">
      <c r="A3606" s="13">
        <v>42162.583333333336</v>
      </c>
      <c r="B3606" s="73">
        <f t="shared" si="1"/>
        <v>42162</v>
      </c>
      <c r="C3606" s="74">
        <f>IF(NewCustomer="Yes", IF(COUNTIF($I$2:$I$11,B3606)&gt;0,0,WEEKDAY(B3606,2)),IF(COUNTIF($I$2:$I$21,B3606)&gt;0,0,WEEKDAY(B3606,2)))</f>
        <v>7</v>
      </c>
      <c r="D3606" s="74">
        <f t="shared" si="2"/>
        <v>14</v>
      </c>
      <c r="E3606" s="12">
        <f>IFERROR(VLOOKUP(A3606,'IDAR Meter Data'!$A:$B,2,1),"")</f>
        <v>235</v>
      </c>
      <c r="F3606" s="75">
        <f>IF(CECCZ="CZ03",'Outside Temp'!B3606,IF(CECCZ="CZ04",'Outside Temp'!B3607,IF(CECCZ="CZ12",'Outside Temp'!B3608, IF(CECCZ="CZ13",'Outside Temp'!B3609))))</f>
        <v>67.93333333</v>
      </c>
      <c r="G3606" s="12">
        <f t="shared" si="3"/>
        <v>2</v>
      </c>
    </row>
    <row r="3607" ht="15.75" customHeight="1">
      <c r="A3607" s="13">
        <v>42162.59375</v>
      </c>
      <c r="B3607" s="73">
        <f t="shared" si="1"/>
        <v>42162</v>
      </c>
      <c r="C3607" s="74">
        <f>IF(NewCustomer="Yes", IF(COUNTIF($I$2:$I$11,B3607)&gt;0,0,WEEKDAY(B3607,2)),IF(COUNTIF($I$2:$I$21,B3607)&gt;0,0,WEEKDAY(B3607,2)))</f>
        <v>7</v>
      </c>
      <c r="D3607" s="74">
        <f t="shared" si="2"/>
        <v>14</v>
      </c>
      <c r="E3607" s="12">
        <f>IFERROR(VLOOKUP(A3607,'IDAR Meter Data'!$A:$B,2,1),"")</f>
        <v>224</v>
      </c>
      <c r="F3607" s="75">
        <f>IF(CECCZ="CZ03",'Outside Temp'!B3607,IF(CECCZ="CZ04",'Outside Temp'!B3608,IF(CECCZ="CZ12",'Outside Temp'!B3609, IF(CECCZ="CZ13",'Outside Temp'!B3610))))</f>
        <v>67.68333333</v>
      </c>
      <c r="G3607" s="12">
        <f t="shared" si="3"/>
        <v>2</v>
      </c>
    </row>
    <row r="3608" ht="15.75" customHeight="1">
      <c r="A3608" s="13">
        <v>42162.604166666664</v>
      </c>
      <c r="B3608" s="73">
        <f t="shared" si="1"/>
        <v>42162</v>
      </c>
      <c r="C3608" s="74">
        <f>IF(NewCustomer="Yes", IF(COUNTIF($I$2:$I$11,B3608)&gt;0,0,WEEKDAY(B3608,2)),IF(COUNTIF($I$2:$I$21,B3608)&gt;0,0,WEEKDAY(B3608,2)))</f>
        <v>7</v>
      </c>
      <c r="D3608" s="74">
        <f t="shared" si="2"/>
        <v>14</v>
      </c>
      <c r="E3608" s="12">
        <f>IFERROR(VLOOKUP(A3608,'IDAR Meter Data'!$A:$B,2,1),"")</f>
        <v>243</v>
      </c>
      <c r="F3608" s="75">
        <f>IF(CECCZ="CZ03",'Outside Temp'!B3608,IF(CECCZ="CZ04",'Outside Temp'!B3609,IF(CECCZ="CZ12",'Outside Temp'!B3610, IF(CECCZ="CZ13",'Outside Temp'!B3611))))</f>
        <v>67.43333333</v>
      </c>
      <c r="G3608" s="12">
        <f t="shared" si="3"/>
        <v>2</v>
      </c>
    </row>
    <row r="3609" ht="15.75" customHeight="1">
      <c r="A3609" s="13">
        <v>42162.614583333336</v>
      </c>
      <c r="B3609" s="73">
        <f t="shared" si="1"/>
        <v>42162</v>
      </c>
      <c r="C3609" s="74">
        <f>IF(NewCustomer="Yes", IF(COUNTIF($I$2:$I$11,B3609)&gt;0,0,WEEKDAY(B3609,2)),IF(COUNTIF($I$2:$I$21,B3609)&gt;0,0,WEEKDAY(B3609,2)))</f>
        <v>7</v>
      </c>
      <c r="D3609" s="74">
        <f t="shared" si="2"/>
        <v>14</v>
      </c>
      <c r="E3609" s="12">
        <f>IFERROR(VLOOKUP(A3609,'IDAR Meter Data'!$A:$B,2,1),"")</f>
        <v>234</v>
      </c>
      <c r="F3609" s="75">
        <f>IF(CECCZ="CZ03",'Outside Temp'!B3609,IF(CECCZ="CZ04",'Outside Temp'!B3610,IF(CECCZ="CZ12",'Outside Temp'!B3611, IF(CECCZ="CZ13",'Outside Temp'!B3612))))</f>
        <v>67.18333333</v>
      </c>
      <c r="G3609" s="12">
        <f t="shared" si="3"/>
        <v>2</v>
      </c>
    </row>
    <row r="3610" ht="15.75" customHeight="1">
      <c r="A3610" s="13">
        <v>42162.625</v>
      </c>
      <c r="B3610" s="73">
        <f t="shared" si="1"/>
        <v>42162</v>
      </c>
      <c r="C3610" s="74">
        <f>IF(NewCustomer="Yes", IF(COUNTIF($I$2:$I$11,B3610)&gt;0,0,WEEKDAY(B3610,2)),IF(COUNTIF($I$2:$I$21,B3610)&gt;0,0,WEEKDAY(B3610,2)))</f>
        <v>7</v>
      </c>
      <c r="D3610" s="74">
        <f t="shared" si="2"/>
        <v>15</v>
      </c>
      <c r="E3610" s="12">
        <f>IFERROR(VLOOKUP(A3610,'IDAR Meter Data'!$A:$B,2,1),"")</f>
        <v>249</v>
      </c>
      <c r="F3610" s="75">
        <f>IF(CECCZ="CZ03",'Outside Temp'!B3610,IF(CECCZ="CZ04",'Outside Temp'!B3611,IF(CECCZ="CZ12",'Outside Temp'!B3612, IF(CECCZ="CZ13",'Outside Temp'!B3613))))</f>
        <v>66.93333333</v>
      </c>
      <c r="G3610" s="12">
        <f t="shared" si="3"/>
        <v>2</v>
      </c>
    </row>
    <row r="3611" ht="15.75" customHeight="1">
      <c r="A3611" s="13">
        <v>42162.635416666664</v>
      </c>
      <c r="B3611" s="73">
        <f t="shared" si="1"/>
        <v>42162</v>
      </c>
      <c r="C3611" s="74">
        <f>IF(NewCustomer="Yes", IF(COUNTIF($I$2:$I$11,B3611)&gt;0,0,WEEKDAY(B3611,2)),IF(COUNTIF($I$2:$I$21,B3611)&gt;0,0,WEEKDAY(B3611,2)))</f>
        <v>7</v>
      </c>
      <c r="D3611" s="74">
        <f t="shared" si="2"/>
        <v>15</v>
      </c>
      <c r="E3611" s="12">
        <f>IFERROR(VLOOKUP(A3611,'IDAR Meter Data'!$A:$B,2,1),"")</f>
        <v>236</v>
      </c>
      <c r="F3611" s="75">
        <f>IF(CECCZ="CZ03",'Outside Temp'!B3611,IF(CECCZ="CZ04",'Outside Temp'!B3612,IF(CECCZ="CZ12",'Outside Temp'!B3613, IF(CECCZ="CZ13",'Outside Temp'!B3614))))</f>
        <v>66.68333333</v>
      </c>
      <c r="G3611" s="12">
        <f t="shared" si="3"/>
        <v>2</v>
      </c>
    </row>
    <row r="3612" ht="15.75" customHeight="1">
      <c r="A3612" s="13">
        <v>42162.645833333336</v>
      </c>
      <c r="B3612" s="73">
        <f t="shared" si="1"/>
        <v>42162</v>
      </c>
      <c r="C3612" s="74">
        <f>IF(NewCustomer="Yes", IF(COUNTIF($I$2:$I$11,B3612)&gt;0,0,WEEKDAY(B3612,2)),IF(COUNTIF($I$2:$I$21,B3612)&gt;0,0,WEEKDAY(B3612,2)))</f>
        <v>7</v>
      </c>
      <c r="D3612" s="74">
        <f t="shared" si="2"/>
        <v>15</v>
      </c>
      <c r="E3612" s="12">
        <f>IFERROR(VLOOKUP(A3612,'IDAR Meter Data'!$A:$B,2,1),"")</f>
        <v>255</v>
      </c>
      <c r="F3612" s="75">
        <f>IF(CECCZ="CZ03",'Outside Temp'!B3612,IF(CECCZ="CZ04",'Outside Temp'!B3613,IF(CECCZ="CZ12",'Outside Temp'!B3614, IF(CECCZ="CZ13",'Outside Temp'!B3615))))</f>
        <v>66.43333333</v>
      </c>
      <c r="G3612" s="12">
        <f t="shared" si="3"/>
        <v>2</v>
      </c>
    </row>
    <row r="3613" ht="15.75" customHeight="1">
      <c r="A3613" s="13">
        <v>42162.65625</v>
      </c>
      <c r="B3613" s="73">
        <f t="shared" si="1"/>
        <v>42162</v>
      </c>
      <c r="C3613" s="74">
        <f>IF(NewCustomer="Yes", IF(COUNTIF($I$2:$I$11,B3613)&gt;0,0,WEEKDAY(B3613,2)),IF(COUNTIF($I$2:$I$21,B3613)&gt;0,0,WEEKDAY(B3613,2)))</f>
        <v>7</v>
      </c>
      <c r="D3613" s="74">
        <f t="shared" si="2"/>
        <v>15</v>
      </c>
      <c r="E3613" s="12">
        <f>IFERROR(VLOOKUP(A3613,'IDAR Meter Data'!$A:$B,2,1),"")</f>
        <v>251</v>
      </c>
      <c r="F3613" s="75">
        <f>IF(CECCZ="CZ03",'Outside Temp'!B3613,IF(CECCZ="CZ04",'Outside Temp'!B3614,IF(CECCZ="CZ12",'Outside Temp'!B3615, IF(CECCZ="CZ13",'Outside Temp'!B3616))))</f>
        <v>66.18333333</v>
      </c>
      <c r="G3613" s="12">
        <f t="shared" si="3"/>
        <v>2</v>
      </c>
    </row>
    <row r="3614" ht="15.75" customHeight="1">
      <c r="A3614" s="13">
        <v>42162.666666666664</v>
      </c>
      <c r="B3614" s="73">
        <f t="shared" si="1"/>
        <v>42162</v>
      </c>
      <c r="C3614" s="74">
        <f>IF(NewCustomer="Yes", IF(COUNTIF($I$2:$I$11,B3614)&gt;0,0,WEEKDAY(B3614,2)),IF(COUNTIF($I$2:$I$21,B3614)&gt;0,0,WEEKDAY(B3614,2)))</f>
        <v>7</v>
      </c>
      <c r="D3614" s="74">
        <f t="shared" si="2"/>
        <v>16</v>
      </c>
      <c r="E3614" s="12">
        <f>IFERROR(VLOOKUP(A3614,'IDAR Meter Data'!$A:$B,2,1),"")</f>
        <v>256</v>
      </c>
      <c r="F3614" s="75">
        <f>IF(CECCZ="CZ03",'Outside Temp'!B3614,IF(CECCZ="CZ04",'Outside Temp'!B3615,IF(CECCZ="CZ12",'Outside Temp'!B3616, IF(CECCZ="CZ13",'Outside Temp'!B3617))))</f>
        <v>65.8</v>
      </c>
      <c r="G3614" s="12">
        <f t="shared" si="3"/>
        <v>2</v>
      </c>
    </row>
    <row r="3615" ht="15.75" customHeight="1">
      <c r="A3615" s="13">
        <v>42162.677083333336</v>
      </c>
      <c r="B3615" s="73">
        <f t="shared" si="1"/>
        <v>42162</v>
      </c>
      <c r="C3615" s="74">
        <f>IF(NewCustomer="Yes", IF(COUNTIF($I$2:$I$11,B3615)&gt;0,0,WEEKDAY(B3615,2)),IF(COUNTIF($I$2:$I$21,B3615)&gt;0,0,WEEKDAY(B3615,2)))</f>
        <v>7</v>
      </c>
      <c r="D3615" s="74">
        <f t="shared" si="2"/>
        <v>16</v>
      </c>
      <c r="E3615" s="12">
        <f>IFERROR(VLOOKUP(A3615,'IDAR Meter Data'!$A:$B,2,1),"")</f>
        <v>259</v>
      </c>
      <c r="F3615" s="75">
        <f>IF(CECCZ="CZ03",'Outside Temp'!B3615,IF(CECCZ="CZ04",'Outside Temp'!B3616,IF(CECCZ="CZ12",'Outside Temp'!B3617, IF(CECCZ="CZ13",'Outside Temp'!B3618))))</f>
        <v>65.05</v>
      </c>
      <c r="G3615" s="12">
        <f t="shared" si="3"/>
        <v>2</v>
      </c>
    </row>
    <row r="3616" ht="15.75" customHeight="1">
      <c r="A3616" s="13">
        <v>42162.6875</v>
      </c>
      <c r="B3616" s="73">
        <f t="shared" si="1"/>
        <v>42162</v>
      </c>
      <c r="C3616" s="74">
        <f>IF(NewCustomer="Yes", IF(COUNTIF($I$2:$I$11,B3616)&gt;0,0,WEEKDAY(B3616,2)),IF(COUNTIF($I$2:$I$21,B3616)&gt;0,0,WEEKDAY(B3616,2)))</f>
        <v>7</v>
      </c>
      <c r="D3616" s="74">
        <f t="shared" si="2"/>
        <v>16</v>
      </c>
      <c r="E3616" s="12">
        <f>IFERROR(VLOOKUP(A3616,'IDAR Meter Data'!$A:$B,2,1),"")</f>
        <v>259</v>
      </c>
      <c r="F3616" s="75">
        <f>IF(CECCZ="CZ03",'Outside Temp'!B3616,IF(CECCZ="CZ04",'Outside Temp'!B3617,IF(CECCZ="CZ12",'Outside Temp'!B3618, IF(CECCZ="CZ13",'Outside Temp'!B3619))))</f>
        <v>64.3</v>
      </c>
      <c r="G3616" s="12">
        <f t="shared" si="3"/>
        <v>1</v>
      </c>
    </row>
    <row r="3617" ht="15.75" customHeight="1">
      <c r="A3617" s="13">
        <v>42162.697916666664</v>
      </c>
      <c r="B3617" s="73">
        <f t="shared" si="1"/>
        <v>42162</v>
      </c>
      <c r="C3617" s="74">
        <f>IF(NewCustomer="Yes", IF(COUNTIF($I$2:$I$11,B3617)&gt;0,0,WEEKDAY(B3617,2)),IF(COUNTIF($I$2:$I$21,B3617)&gt;0,0,WEEKDAY(B3617,2)))</f>
        <v>7</v>
      </c>
      <c r="D3617" s="74">
        <f t="shared" si="2"/>
        <v>16</v>
      </c>
      <c r="E3617" s="12">
        <f>IFERROR(VLOOKUP(A3617,'IDAR Meter Data'!$A:$B,2,1),"")</f>
        <v>256</v>
      </c>
      <c r="F3617" s="75">
        <f>IF(CECCZ="CZ03",'Outside Temp'!B3617,IF(CECCZ="CZ04",'Outside Temp'!B3618,IF(CECCZ="CZ12",'Outside Temp'!B3619, IF(CECCZ="CZ13",'Outside Temp'!B3620))))</f>
        <v>63.55</v>
      </c>
      <c r="G3617" s="12">
        <f t="shared" si="3"/>
        <v>1</v>
      </c>
    </row>
    <row r="3618" ht="15.75" customHeight="1">
      <c r="A3618" s="13">
        <v>42162.708333333336</v>
      </c>
      <c r="B3618" s="73">
        <f t="shared" si="1"/>
        <v>42162</v>
      </c>
      <c r="C3618" s="74">
        <f>IF(NewCustomer="Yes", IF(COUNTIF($I$2:$I$11,B3618)&gt;0,0,WEEKDAY(B3618,2)),IF(COUNTIF($I$2:$I$21,B3618)&gt;0,0,WEEKDAY(B3618,2)))</f>
        <v>7</v>
      </c>
      <c r="D3618" s="74">
        <f t="shared" si="2"/>
        <v>17</v>
      </c>
      <c r="E3618" s="12">
        <f>IFERROR(VLOOKUP(A3618,'IDAR Meter Data'!$A:$B,2,1),"")</f>
        <v>269</v>
      </c>
      <c r="F3618" s="75">
        <f>IF(CECCZ="CZ03",'Outside Temp'!B3618,IF(CECCZ="CZ04",'Outside Temp'!B3619,IF(CECCZ="CZ12",'Outside Temp'!B3620, IF(CECCZ="CZ13",'Outside Temp'!B3621))))</f>
        <v>62.93333333</v>
      </c>
      <c r="G3618" s="12">
        <f t="shared" si="3"/>
        <v>1</v>
      </c>
    </row>
    <row r="3619" ht="15.75" customHeight="1">
      <c r="A3619" s="13">
        <v>42162.71875</v>
      </c>
      <c r="B3619" s="73">
        <f t="shared" si="1"/>
        <v>42162</v>
      </c>
      <c r="C3619" s="74">
        <f>IF(NewCustomer="Yes", IF(COUNTIF($I$2:$I$11,B3619)&gt;0,0,WEEKDAY(B3619,2)),IF(COUNTIF($I$2:$I$21,B3619)&gt;0,0,WEEKDAY(B3619,2)))</f>
        <v>7</v>
      </c>
      <c r="D3619" s="74">
        <f t="shared" si="2"/>
        <v>17</v>
      </c>
      <c r="E3619" s="12">
        <f>IFERROR(VLOOKUP(A3619,'IDAR Meter Data'!$A:$B,2,1),"")</f>
        <v>257</v>
      </c>
      <c r="F3619" s="75">
        <f>IF(CECCZ="CZ03",'Outside Temp'!B3619,IF(CECCZ="CZ04",'Outside Temp'!B3620,IF(CECCZ="CZ12",'Outside Temp'!B3621, IF(CECCZ="CZ13",'Outside Temp'!B3622))))</f>
        <v>62.68333333</v>
      </c>
      <c r="G3619" s="12">
        <f t="shared" si="3"/>
        <v>1</v>
      </c>
    </row>
    <row r="3620" ht="15.75" customHeight="1">
      <c r="A3620" s="13">
        <v>42162.729166666664</v>
      </c>
      <c r="B3620" s="73">
        <f t="shared" si="1"/>
        <v>42162</v>
      </c>
      <c r="C3620" s="74">
        <f>IF(NewCustomer="Yes", IF(COUNTIF($I$2:$I$11,B3620)&gt;0,0,WEEKDAY(B3620,2)),IF(COUNTIF($I$2:$I$21,B3620)&gt;0,0,WEEKDAY(B3620,2)))</f>
        <v>7</v>
      </c>
      <c r="D3620" s="74">
        <f t="shared" si="2"/>
        <v>17</v>
      </c>
      <c r="E3620" s="12">
        <f>IFERROR(VLOOKUP(A3620,'IDAR Meter Data'!$A:$B,2,1),"")</f>
        <v>258</v>
      </c>
      <c r="F3620" s="75">
        <f>IF(CECCZ="CZ03",'Outside Temp'!B3620,IF(CECCZ="CZ04",'Outside Temp'!B3621,IF(CECCZ="CZ12",'Outside Temp'!B3622, IF(CECCZ="CZ13",'Outside Temp'!B3623))))</f>
        <v>62.43333333</v>
      </c>
      <c r="G3620" s="12">
        <f t="shared" si="3"/>
        <v>1</v>
      </c>
    </row>
    <row r="3621" ht="15.75" customHeight="1">
      <c r="A3621" s="13">
        <v>42162.739583333336</v>
      </c>
      <c r="B3621" s="73">
        <f t="shared" si="1"/>
        <v>42162</v>
      </c>
      <c r="C3621" s="74">
        <f>IF(NewCustomer="Yes", IF(COUNTIF($I$2:$I$11,B3621)&gt;0,0,WEEKDAY(B3621,2)),IF(COUNTIF($I$2:$I$21,B3621)&gt;0,0,WEEKDAY(B3621,2)))</f>
        <v>7</v>
      </c>
      <c r="D3621" s="74">
        <f t="shared" si="2"/>
        <v>17</v>
      </c>
      <c r="E3621" s="12">
        <f>IFERROR(VLOOKUP(A3621,'IDAR Meter Data'!$A:$B,2,1),"")</f>
        <v>254</v>
      </c>
      <c r="F3621" s="75">
        <f>IF(CECCZ="CZ03",'Outside Temp'!B3621,IF(CECCZ="CZ04",'Outside Temp'!B3622,IF(CECCZ="CZ12",'Outside Temp'!B3623, IF(CECCZ="CZ13",'Outside Temp'!B3624))))</f>
        <v>62.18333333</v>
      </c>
      <c r="G3621" s="12">
        <f t="shared" si="3"/>
        <v>1</v>
      </c>
    </row>
    <row r="3622" ht="15.75" customHeight="1">
      <c r="A3622" s="13">
        <v>42162.75</v>
      </c>
      <c r="B3622" s="73">
        <f t="shared" si="1"/>
        <v>42162</v>
      </c>
      <c r="C3622" s="74">
        <f>IF(NewCustomer="Yes", IF(COUNTIF($I$2:$I$11,B3622)&gt;0,0,WEEKDAY(B3622,2)),IF(COUNTIF($I$2:$I$21,B3622)&gt;0,0,WEEKDAY(B3622,2)))</f>
        <v>7</v>
      </c>
      <c r="D3622" s="74">
        <f t="shared" si="2"/>
        <v>18</v>
      </c>
      <c r="E3622" s="12">
        <f>IFERROR(VLOOKUP(A3622,'IDAR Meter Data'!$A:$B,2,1),"")</f>
        <v>243</v>
      </c>
      <c r="F3622" s="75">
        <f>IF(CECCZ="CZ03",'Outside Temp'!B3622,IF(CECCZ="CZ04",'Outside Temp'!B3623,IF(CECCZ="CZ12",'Outside Temp'!B3624, IF(CECCZ="CZ13",'Outside Temp'!B3625))))</f>
        <v>61.86666667</v>
      </c>
      <c r="G3622" s="12">
        <f t="shared" si="3"/>
        <v>1</v>
      </c>
    </row>
    <row r="3623" ht="15.75" customHeight="1">
      <c r="A3623" s="13">
        <v>42162.760416666664</v>
      </c>
      <c r="B3623" s="73">
        <f t="shared" si="1"/>
        <v>42162</v>
      </c>
      <c r="C3623" s="74">
        <f>IF(NewCustomer="Yes", IF(COUNTIF($I$2:$I$11,B3623)&gt;0,0,WEEKDAY(B3623,2)),IF(COUNTIF($I$2:$I$21,B3623)&gt;0,0,WEEKDAY(B3623,2)))</f>
        <v>7</v>
      </c>
      <c r="D3623" s="74">
        <f t="shared" si="2"/>
        <v>18</v>
      </c>
      <c r="E3623" s="12">
        <f>IFERROR(VLOOKUP(A3623,'IDAR Meter Data'!$A:$B,2,1),"")</f>
        <v>255</v>
      </c>
      <c r="F3623" s="75">
        <f>IF(CECCZ="CZ03",'Outside Temp'!B3623,IF(CECCZ="CZ04",'Outside Temp'!B3624,IF(CECCZ="CZ12",'Outside Temp'!B3625, IF(CECCZ="CZ13",'Outside Temp'!B3626))))</f>
        <v>61.36666667</v>
      </c>
      <c r="G3623" s="12">
        <f t="shared" si="3"/>
        <v>1</v>
      </c>
    </row>
    <row r="3624" ht="15.75" customHeight="1">
      <c r="A3624" s="13">
        <v>42162.770833333336</v>
      </c>
      <c r="B3624" s="73">
        <f t="shared" si="1"/>
        <v>42162</v>
      </c>
      <c r="C3624" s="74">
        <f>IF(NewCustomer="Yes", IF(COUNTIF($I$2:$I$11,B3624)&gt;0,0,WEEKDAY(B3624,2)),IF(COUNTIF($I$2:$I$21,B3624)&gt;0,0,WEEKDAY(B3624,2)))</f>
        <v>7</v>
      </c>
      <c r="D3624" s="74">
        <f t="shared" si="2"/>
        <v>18</v>
      </c>
      <c r="E3624" s="12">
        <f>IFERROR(VLOOKUP(A3624,'IDAR Meter Data'!$A:$B,2,1),"")</f>
        <v>244</v>
      </c>
      <c r="F3624" s="75">
        <f>IF(CECCZ="CZ03",'Outside Temp'!B3624,IF(CECCZ="CZ04",'Outside Temp'!B3625,IF(CECCZ="CZ12",'Outside Temp'!B3626, IF(CECCZ="CZ13",'Outside Temp'!B3627))))</f>
        <v>60.86666667</v>
      </c>
      <c r="G3624" s="12">
        <f t="shared" si="3"/>
        <v>1</v>
      </c>
    </row>
    <row r="3625" ht="15.75" customHeight="1">
      <c r="A3625" s="13">
        <v>42162.78125</v>
      </c>
      <c r="B3625" s="73">
        <f t="shared" si="1"/>
        <v>42162</v>
      </c>
      <c r="C3625" s="74">
        <f>IF(NewCustomer="Yes", IF(COUNTIF($I$2:$I$11,B3625)&gt;0,0,WEEKDAY(B3625,2)),IF(COUNTIF($I$2:$I$21,B3625)&gt;0,0,WEEKDAY(B3625,2)))</f>
        <v>7</v>
      </c>
      <c r="D3625" s="74">
        <f t="shared" si="2"/>
        <v>18</v>
      </c>
      <c r="E3625" s="12">
        <f>IFERROR(VLOOKUP(A3625,'IDAR Meter Data'!$A:$B,2,1),"")</f>
        <v>257</v>
      </c>
      <c r="F3625" s="75">
        <f>IF(CECCZ="CZ03",'Outside Temp'!B3625,IF(CECCZ="CZ04",'Outside Temp'!B3626,IF(CECCZ="CZ12",'Outside Temp'!B3627, IF(CECCZ="CZ13",'Outside Temp'!B3628))))</f>
        <v>60.36666667</v>
      </c>
      <c r="G3625" s="12">
        <f t="shared" si="3"/>
        <v>1</v>
      </c>
    </row>
    <row r="3626" ht="15.75" customHeight="1">
      <c r="A3626" s="13">
        <v>42162.791666666664</v>
      </c>
      <c r="B3626" s="73">
        <f t="shared" si="1"/>
        <v>42162</v>
      </c>
      <c r="C3626" s="74">
        <f>IF(NewCustomer="Yes", IF(COUNTIF($I$2:$I$11,B3626)&gt;0,0,WEEKDAY(B3626,2)),IF(COUNTIF($I$2:$I$21,B3626)&gt;0,0,WEEKDAY(B3626,2)))</f>
        <v>7</v>
      </c>
      <c r="D3626" s="74">
        <f t="shared" si="2"/>
        <v>19</v>
      </c>
      <c r="E3626" s="12">
        <f>IFERROR(VLOOKUP(A3626,'IDAR Meter Data'!$A:$B,2,1),"")</f>
        <v>234</v>
      </c>
      <c r="F3626" s="75">
        <f>IF(CECCZ="CZ03",'Outside Temp'!B3626,IF(CECCZ="CZ04",'Outside Temp'!B3627,IF(CECCZ="CZ12",'Outside Temp'!B3628, IF(CECCZ="CZ13",'Outside Temp'!B3629))))</f>
        <v>59.8</v>
      </c>
      <c r="G3626" s="12">
        <f t="shared" si="3"/>
        <v>1</v>
      </c>
    </row>
    <row r="3627" ht="15.75" customHeight="1">
      <c r="A3627" s="13">
        <v>42162.802083333336</v>
      </c>
      <c r="B3627" s="73">
        <f t="shared" si="1"/>
        <v>42162</v>
      </c>
      <c r="C3627" s="74">
        <f>IF(NewCustomer="Yes", IF(COUNTIF($I$2:$I$11,B3627)&gt;0,0,WEEKDAY(B3627,2)),IF(COUNTIF($I$2:$I$21,B3627)&gt;0,0,WEEKDAY(B3627,2)))</f>
        <v>7</v>
      </c>
      <c r="D3627" s="74">
        <f t="shared" si="2"/>
        <v>19</v>
      </c>
      <c r="E3627" s="12">
        <f>IFERROR(VLOOKUP(A3627,'IDAR Meter Data'!$A:$B,2,1),"")</f>
        <v>240</v>
      </c>
      <c r="F3627" s="75">
        <f>IF(CECCZ="CZ03",'Outside Temp'!B3627,IF(CECCZ="CZ04",'Outside Temp'!B3628,IF(CECCZ="CZ12",'Outside Temp'!B3629, IF(CECCZ="CZ13",'Outside Temp'!B3630))))</f>
        <v>59.05</v>
      </c>
      <c r="G3627" s="12">
        <f t="shared" si="3"/>
        <v>1</v>
      </c>
    </row>
    <row r="3628" ht="15.75" customHeight="1">
      <c r="A3628" s="13">
        <v>42162.8125</v>
      </c>
      <c r="B3628" s="73">
        <f t="shared" si="1"/>
        <v>42162</v>
      </c>
      <c r="C3628" s="74">
        <f>IF(NewCustomer="Yes", IF(COUNTIF($I$2:$I$11,B3628)&gt;0,0,WEEKDAY(B3628,2)),IF(COUNTIF($I$2:$I$21,B3628)&gt;0,0,WEEKDAY(B3628,2)))</f>
        <v>7</v>
      </c>
      <c r="D3628" s="74">
        <f t="shared" si="2"/>
        <v>19</v>
      </c>
      <c r="E3628" s="12">
        <f>IFERROR(VLOOKUP(A3628,'IDAR Meter Data'!$A:$B,2,1),"")</f>
        <v>233</v>
      </c>
      <c r="F3628" s="75">
        <f>IF(CECCZ="CZ03",'Outside Temp'!B3628,IF(CECCZ="CZ04",'Outside Temp'!B3629,IF(CECCZ="CZ12",'Outside Temp'!B3630, IF(CECCZ="CZ13",'Outside Temp'!B3631))))</f>
        <v>58.3</v>
      </c>
      <c r="G3628" s="12">
        <f t="shared" si="3"/>
        <v>1</v>
      </c>
    </row>
    <row r="3629" ht="15.75" customHeight="1">
      <c r="A3629" s="13">
        <v>42162.822916666664</v>
      </c>
      <c r="B3629" s="73">
        <f t="shared" si="1"/>
        <v>42162</v>
      </c>
      <c r="C3629" s="74">
        <f>IF(NewCustomer="Yes", IF(COUNTIF($I$2:$I$11,B3629)&gt;0,0,WEEKDAY(B3629,2)),IF(COUNTIF($I$2:$I$21,B3629)&gt;0,0,WEEKDAY(B3629,2)))</f>
        <v>7</v>
      </c>
      <c r="D3629" s="74">
        <f t="shared" si="2"/>
        <v>19</v>
      </c>
      <c r="E3629" s="12">
        <f>IFERROR(VLOOKUP(A3629,'IDAR Meter Data'!$A:$B,2,1),"")</f>
        <v>239</v>
      </c>
      <c r="F3629" s="75">
        <f>IF(CECCZ="CZ03",'Outside Temp'!B3629,IF(CECCZ="CZ04",'Outside Temp'!B3630,IF(CECCZ="CZ12",'Outside Temp'!B3631, IF(CECCZ="CZ13",'Outside Temp'!B3632))))</f>
        <v>57.55</v>
      </c>
      <c r="G3629" s="12">
        <f t="shared" si="3"/>
        <v>1</v>
      </c>
    </row>
    <row r="3630" ht="15.75" customHeight="1">
      <c r="A3630" s="13">
        <v>42162.833333333336</v>
      </c>
      <c r="B3630" s="73">
        <f t="shared" si="1"/>
        <v>42162</v>
      </c>
      <c r="C3630" s="74">
        <f>IF(NewCustomer="Yes", IF(COUNTIF($I$2:$I$11,B3630)&gt;0,0,WEEKDAY(B3630,2)),IF(COUNTIF($I$2:$I$21,B3630)&gt;0,0,WEEKDAY(B3630,2)))</f>
        <v>7</v>
      </c>
      <c r="D3630" s="74">
        <f t="shared" si="2"/>
        <v>20</v>
      </c>
      <c r="E3630" s="12">
        <f>IFERROR(VLOOKUP(A3630,'IDAR Meter Data'!$A:$B,2,1),"")</f>
        <v>230</v>
      </c>
      <c r="F3630" s="75">
        <f>IF(CECCZ="CZ03",'Outside Temp'!B3630,IF(CECCZ="CZ04",'Outside Temp'!B3631,IF(CECCZ="CZ12",'Outside Temp'!B3632, IF(CECCZ="CZ13",'Outside Temp'!B3633))))</f>
        <v>56.93333333</v>
      </c>
      <c r="G3630" s="12">
        <f t="shared" si="3"/>
        <v>1</v>
      </c>
    </row>
    <row r="3631" ht="15.75" customHeight="1">
      <c r="A3631" s="13">
        <v>42162.84375</v>
      </c>
      <c r="B3631" s="73">
        <f t="shared" si="1"/>
        <v>42162</v>
      </c>
      <c r="C3631" s="74">
        <f>IF(NewCustomer="Yes", IF(COUNTIF($I$2:$I$11,B3631)&gt;0,0,WEEKDAY(B3631,2)),IF(COUNTIF($I$2:$I$21,B3631)&gt;0,0,WEEKDAY(B3631,2)))</f>
        <v>7</v>
      </c>
      <c r="D3631" s="74">
        <f t="shared" si="2"/>
        <v>20</v>
      </c>
      <c r="E3631" s="12">
        <f>IFERROR(VLOOKUP(A3631,'IDAR Meter Data'!$A:$B,2,1),"")</f>
        <v>243</v>
      </c>
      <c r="F3631" s="75">
        <f>IF(CECCZ="CZ03",'Outside Temp'!B3631,IF(CECCZ="CZ04",'Outside Temp'!B3632,IF(CECCZ="CZ12",'Outside Temp'!B3633, IF(CECCZ="CZ13",'Outside Temp'!B3634))))</f>
        <v>56.68333333</v>
      </c>
      <c r="G3631" s="12">
        <f t="shared" si="3"/>
        <v>1</v>
      </c>
    </row>
    <row r="3632" ht="15.75" customHeight="1">
      <c r="A3632" s="13">
        <v>42162.854166666664</v>
      </c>
      <c r="B3632" s="73">
        <f t="shared" si="1"/>
        <v>42162</v>
      </c>
      <c r="C3632" s="74">
        <f>IF(NewCustomer="Yes", IF(COUNTIF($I$2:$I$11,B3632)&gt;0,0,WEEKDAY(B3632,2)),IF(COUNTIF($I$2:$I$21,B3632)&gt;0,0,WEEKDAY(B3632,2)))</f>
        <v>7</v>
      </c>
      <c r="D3632" s="74">
        <f t="shared" si="2"/>
        <v>20</v>
      </c>
      <c r="E3632" s="12">
        <f>IFERROR(VLOOKUP(A3632,'IDAR Meter Data'!$A:$B,2,1),"")</f>
        <v>224</v>
      </c>
      <c r="F3632" s="75">
        <f>IF(CECCZ="CZ03",'Outside Temp'!B3632,IF(CECCZ="CZ04",'Outside Temp'!B3633,IF(CECCZ="CZ12",'Outside Temp'!B3634, IF(CECCZ="CZ13",'Outside Temp'!B3635))))</f>
        <v>56.43333333</v>
      </c>
      <c r="G3632" s="12">
        <f t="shared" si="3"/>
        <v>1</v>
      </c>
    </row>
    <row r="3633" ht="15.75" customHeight="1">
      <c r="A3633" s="13">
        <v>42162.864583333336</v>
      </c>
      <c r="B3633" s="73">
        <f t="shared" si="1"/>
        <v>42162</v>
      </c>
      <c r="C3633" s="74">
        <f>IF(NewCustomer="Yes", IF(COUNTIF($I$2:$I$11,B3633)&gt;0,0,WEEKDAY(B3633,2)),IF(COUNTIF($I$2:$I$21,B3633)&gt;0,0,WEEKDAY(B3633,2)))</f>
        <v>7</v>
      </c>
      <c r="D3633" s="74">
        <f t="shared" si="2"/>
        <v>20</v>
      </c>
      <c r="E3633" s="12">
        <f>IFERROR(VLOOKUP(A3633,'IDAR Meter Data'!$A:$B,2,1),"")</f>
        <v>219</v>
      </c>
      <c r="F3633" s="75">
        <f>IF(CECCZ="CZ03",'Outside Temp'!B3633,IF(CECCZ="CZ04",'Outside Temp'!B3634,IF(CECCZ="CZ12",'Outside Temp'!B3635, IF(CECCZ="CZ13",'Outside Temp'!B3636))))</f>
        <v>56.18333333</v>
      </c>
      <c r="G3633" s="12">
        <f t="shared" si="3"/>
        <v>1</v>
      </c>
    </row>
    <row r="3634" ht="15.75" customHeight="1">
      <c r="A3634" s="13">
        <v>42162.875</v>
      </c>
      <c r="B3634" s="73">
        <f t="shared" si="1"/>
        <v>42162</v>
      </c>
      <c r="C3634" s="74">
        <f>IF(NewCustomer="Yes", IF(COUNTIF($I$2:$I$11,B3634)&gt;0,0,WEEKDAY(B3634,2)),IF(COUNTIF($I$2:$I$21,B3634)&gt;0,0,WEEKDAY(B3634,2)))</f>
        <v>7</v>
      </c>
      <c r="D3634" s="74">
        <f t="shared" si="2"/>
        <v>21</v>
      </c>
      <c r="E3634" s="12">
        <f>IFERROR(VLOOKUP(A3634,'IDAR Meter Data'!$A:$B,2,1),"")</f>
        <v>217</v>
      </c>
      <c r="F3634" s="75">
        <f>IF(CECCZ="CZ03",'Outside Temp'!B3634,IF(CECCZ="CZ04",'Outside Temp'!B3635,IF(CECCZ="CZ12",'Outside Temp'!B3636, IF(CECCZ="CZ13",'Outside Temp'!B3637))))</f>
        <v>56</v>
      </c>
      <c r="G3634" s="12">
        <f t="shared" si="3"/>
        <v>1</v>
      </c>
    </row>
    <row r="3635" ht="15.75" customHeight="1">
      <c r="A3635" s="13">
        <v>42162.885416666664</v>
      </c>
      <c r="B3635" s="73">
        <f t="shared" si="1"/>
        <v>42162</v>
      </c>
      <c r="C3635" s="74">
        <f>IF(NewCustomer="Yes", IF(COUNTIF($I$2:$I$11,B3635)&gt;0,0,WEEKDAY(B3635,2)),IF(COUNTIF($I$2:$I$21,B3635)&gt;0,0,WEEKDAY(B3635,2)))</f>
        <v>7</v>
      </c>
      <c r="D3635" s="74">
        <f t="shared" si="2"/>
        <v>21</v>
      </c>
      <c r="E3635" s="12">
        <f>IFERROR(VLOOKUP(A3635,'IDAR Meter Data'!$A:$B,2,1),"")</f>
        <v>213</v>
      </c>
      <c r="F3635" s="75">
        <f>IF(CECCZ="CZ03",'Outside Temp'!B3635,IF(CECCZ="CZ04",'Outside Temp'!B3636,IF(CECCZ="CZ12",'Outside Temp'!B3637, IF(CECCZ="CZ13",'Outside Temp'!B3638))))</f>
        <v>56</v>
      </c>
      <c r="G3635" s="12">
        <f t="shared" si="3"/>
        <v>1</v>
      </c>
    </row>
    <row r="3636" ht="15.75" customHeight="1">
      <c r="A3636" s="13">
        <v>42162.895833333336</v>
      </c>
      <c r="B3636" s="73">
        <f t="shared" si="1"/>
        <v>42162</v>
      </c>
      <c r="C3636" s="74">
        <f>IF(NewCustomer="Yes", IF(COUNTIF($I$2:$I$11,B3636)&gt;0,0,WEEKDAY(B3636,2)),IF(COUNTIF($I$2:$I$21,B3636)&gt;0,0,WEEKDAY(B3636,2)))</f>
        <v>7</v>
      </c>
      <c r="D3636" s="74">
        <f t="shared" si="2"/>
        <v>21</v>
      </c>
      <c r="E3636" s="12">
        <f>IFERROR(VLOOKUP(A3636,'IDAR Meter Data'!$A:$B,2,1),"")</f>
        <v>198</v>
      </c>
      <c r="F3636" s="75">
        <f>IF(CECCZ="CZ03",'Outside Temp'!B3636,IF(CECCZ="CZ04",'Outside Temp'!B3637,IF(CECCZ="CZ12",'Outside Temp'!B3638, IF(CECCZ="CZ13",'Outside Temp'!B3639))))</f>
        <v>56</v>
      </c>
      <c r="G3636" s="12">
        <f t="shared" si="3"/>
        <v>1</v>
      </c>
    </row>
    <row r="3637" ht="15.75" customHeight="1">
      <c r="A3637" s="13">
        <v>42162.90625</v>
      </c>
      <c r="B3637" s="73">
        <f t="shared" si="1"/>
        <v>42162</v>
      </c>
      <c r="C3637" s="74">
        <f>IF(NewCustomer="Yes", IF(COUNTIF($I$2:$I$11,B3637)&gt;0,0,WEEKDAY(B3637,2)),IF(COUNTIF($I$2:$I$21,B3637)&gt;0,0,WEEKDAY(B3637,2)))</f>
        <v>7</v>
      </c>
      <c r="D3637" s="74">
        <f t="shared" si="2"/>
        <v>21</v>
      </c>
      <c r="E3637" s="12">
        <f>IFERROR(VLOOKUP(A3637,'IDAR Meter Data'!$A:$B,2,1),"")</f>
        <v>203</v>
      </c>
      <c r="F3637" s="75">
        <f>IF(CECCZ="CZ03",'Outside Temp'!B3637,IF(CECCZ="CZ04",'Outside Temp'!B3638,IF(CECCZ="CZ12",'Outside Temp'!B3639, IF(CECCZ="CZ13",'Outside Temp'!B3640))))</f>
        <v>56</v>
      </c>
      <c r="G3637" s="12">
        <f t="shared" si="3"/>
        <v>1</v>
      </c>
    </row>
    <row r="3638" ht="15.75" customHeight="1">
      <c r="A3638" s="13">
        <v>42162.916666666664</v>
      </c>
      <c r="B3638" s="73">
        <f t="shared" si="1"/>
        <v>42162</v>
      </c>
      <c r="C3638" s="74">
        <f>IF(NewCustomer="Yes", IF(COUNTIF($I$2:$I$11,B3638)&gt;0,0,WEEKDAY(B3638,2)),IF(COUNTIF($I$2:$I$21,B3638)&gt;0,0,WEEKDAY(B3638,2)))</f>
        <v>7</v>
      </c>
      <c r="D3638" s="74">
        <f t="shared" si="2"/>
        <v>22</v>
      </c>
      <c r="E3638" s="12">
        <f>IFERROR(VLOOKUP(A3638,'IDAR Meter Data'!$A:$B,2,1),"")</f>
        <v>205</v>
      </c>
      <c r="F3638" s="75">
        <f>IF(CECCZ="CZ03",'Outside Temp'!B3638,IF(CECCZ="CZ04",'Outside Temp'!B3639,IF(CECCZ="CZ12",'Outside Temp'!B3640, IF(CECCZ="CZ13",'Outside Temp'!B3641))))</f>
        <v>56</v>
      </c>
      <c r="G3638" s="12">
        <f t="shared" si="3"/>
        <v>1</v>
      </c>
    </row>
    <row r="3639" ht="15.75" customHeight="1">
      <c r="A3639" s="13">
        <v>42162.927083333336</v>
      </c>
      <c r="B3639" s="73">
        <f t="shared" si="1"/>
        <v>42162</v>
      </c>
      <c r="C3639" s="74">
        <f>IF(NewCustomer="Yes", IF(COUNTIF($I$2:$I$11,B3639)&gt;0,0,WEEKDAY(B3639,2)),IF(COUNTIF($I$2:$I$21,B3639)&gt;0,0,WEEKDAY(B3639,2)))</f>
        <v>7</v>
      </c>
      <c r="D3639" s="74">
        <f t="shared" si="2"/>
        <v>22</v>
      </c>
      <c r="E3639" s="12">
        <f>IFERROR(VLOOKUP(A3639,'IDAR Meter Data'!$A:$B,2,1),"")</f>
        <v>206</v>
      </c>
      <c r="F3639" s="75">
        <f>IF(CECCZ="CZ03",'Outside Temp'!B3639,IF(CECCZ="CZ04",'Outside Temp'!B3640,IF(CECCZ="CZ12",'Outside Temp'!B3641, IF(CECCZ="CZ13",'Outside Temp'!B3642))))</f>
        <v>56</v>
      </c>
      <c r="G3639" s="12">
        <f t="shared" si="3"/>
        <v>1</v>
      </c>
    </row>
    <row r="3640" ht="15.75" customHeight="1">
      <c r="A3640" s="13">
        <v>42162.9375</v>
      </c>
      <c r="B3640" s="73">
        <f t="shared" si="1"/>
        <v>42162</v>
      </c>
      <c r="C3640" s="74">
        <f>IF(NewCustomer="Yes", IF(COUNTIF($I$2:$I$11,B3640)&gt;0,0,WEEKDAY(B3640,2)),IF(COUNTIF($I$2:$I$21,B3640)&gt;0,0,WEEKDAY(B3640,2)))</f>
        <v>7</v>
      </c>
      <c r="D3640" s="74">
        <f t="shared" si="2"/>
        <v>22</v>
      </c>
      <c r="E3640" s="12">
        <f>IFERROR(VLOOKUP(A3640,'IDAR Meter Data'!$A:$B,2,1),"")</f>
        <v>200</v>
      </c>
      <c r="F3640" s="75">
        <f>IF(CECCZ="CZ03",'Outside Temp'!B3640,IF(CECCZ="CZ04",'Outside Temp'!B3641,IF(CECCZ="CZ12",'Outside Temp'!B3642, IF(CECCZ="CZ13",'Outside Temp'!B3643))))</f>
        <v>56</v>
      </c>
      <c r="G3640" s="12">
        <f t="shared" si="3"/>
        <v>1</v>
      </c>
    </row>
    <row r="3641" ht="15.75" customHeight="1">
      <c r="A3641" s="13">
        <v>42162.947916666664</v>
      </c>
      <c r="B3641" s="73">
        <f t="shared" si="1"/>
        <v>42162</v>
      </c>
      <c r="C3641" s="74">
        <f>IF(NewCustomer="Yes", IF(COUNTIF($I$2:$I$11,B3641)&gt;0,0,WEEKDAY(B3641,2)),IF(COUNTIF($I$2:$I$21,B3641)&gt;0,0,WEEKDAY(B3641,2)))</f>
        <v>7</v>
      </c>
      <c r="D3641" s="74">
        <f t="shared" si="2"/>
        <v>22</v>
      </c>
      <c r="E3641" s="12">
        <f>IFERROR(VLOOKUP(A3641,'IDAR Meter Data'!$A:$B,2,1),"")</f>
        <v>203</v>
      </c>
      <c r="F3641" s="75">
        <f>IF(CECCZ="CZ03",'Outside Temp'!B3641,IF(CECCZ="CZ04",'Outside Temp'!B3642,IF(CECCZ="CZ12",'Outside Temp'!B3643, IF(CECCZ="CZ13",'Outside Temp'!B3644))))</f>
        <v>56</v>
      </c>
      <c r="G3641" s="12">
        <f t="shared" si="3"/>
        <v>1</v>
      </c>
    </row>
    <row r="3642" ht="15.75" customHeight="1">
      <c r="A3642" s="13">
        <v>42162.958333333336</v>
      </c>
      <c r="B3642" s="73">
        <f t="shared" si="1"/>
        <v>42162</v>
      </c>
      <c r="C3642" s="74">
        <f>IF(NewCustomer="Yes", IF(COUNTIF($I$2:$I$11,B3642)&gt;0,0,WEEKDAY(B3642,2)),IF(COUNTIF($I$2:$I$21,B3642)&gt;0,0,WEEKDAY(B3642,2)))</f>
        <v>7</v>
      </c>
      <c r="D3642" s="74">
        <f t="shared" si="2"/>
        <v>23</v>
      </c>
      <c r="E3642" s="12">
        <f>IFERROR(VLOOKUP(A3642,'IDAR Meter Data'!$A:$B,2,1),"")</f>
        <v>197</v>
      </c>
      <c r="F3642" s="75">
        <f>IF(CECCZ="CZ03",'Outside Temp'!B3642,IF(CECCZ="CZ04",'Outside Temp'!B3643,IF(CECCZ="CZ12",'Outside Temp'!B3644, IF(CECCZ="CZ13",'Outside Temp'!B3645))))</f>
        <v>55.93333333</v>
      </c>
      <c r="G3642" s="12">
        <f t="shared" si="3"/>
        <v>1</v>
      </c>
    </row>
    <row r="3643" ht="15.75" customHeight="1">
      <c r="A3643" s="13">
        <v>42162.96875</v>
      </c>
      <c r="B3643" s="73">
        <f t="shared" si="1"/>
        <v>42162</v>
      </c>
      <c r="C3643" s="74">
        <f>IF(NewCustomer="Yes", IF(COUNTIF($I$2:$I$11,B3643)&gt;0,0,WEEKDAY(B3643,2)),IF(COUNTIF($I$2:$I$21,B3643)&gt;0,0,WEEKDAY(B3643,2)))</f>
        <v>7</v>
      </c>
      <c r="D3643" s="74">
        <f t="shared" si="2"/>
        <v>23</v>
      </c>
      <c r="E3643" s="12">
        <f>IFERROR(VLOOKUP(A3643,'IDAR Meter Data'!$A:$B,2,1),"")</f>
        <v>199</v>
      </c>
      <c r="F3643" s="75">
        <f>IF(CECCZ="CZ03",'Outside Temp'!B3643,IF(CECCZ="CZ04",'Outside Temp'!B3644,IF(CECCZ="CZ12",'Outside Temp'!B3645, IF(CECCZ="CZ13",'Outside Temp'!B3646))))</f>
        <v>55.68333333</v>
      </c>
      <c r="G3643" s="12">
        <f t="shared" si="3"/>
        <v>1</v>
      </c>
    </row>
    <row r="3644" ht="15.75" customHeight="1">
      <c r="A3644" s="13">
        <v>42162.979166666664</v>
      </c>
      <c r="B3644" s="73">
        <f t="shared" si="1"/>
        <v>42162</v>
      </c>
      <c r="C3644" s="74">
        <f>IF(NewCustomer="Yes", IF(COUNTIF($I$2:$I$11,B3644)&gt;0,0,WEEKDAY(B3644,2)),IF(COUNTIF($I$2:$I$21,B3644)&gt;0,0,WEEKDAY(B3644,2)))</f>
        <v>7</v>
      </c>
      <c r="D3644" s="74">
        <f t="shared" si="2"/>
        <v>23</v>
      </c>
      <c r="E3644" s="12">
        <f>IFERROR(VLOOKUP(A3644,'IDAR Meter Data'!$A:$B,2,1),"")</f>
        <v>204</v>
      </c>
      <c r="F3644" s="75">
        <f>IF(CECCZ="CZ03",'Outside Temp'!B3644,IF(CECCZ="CZ04",'Outside Temp'!B3645,IF(CECCZ="CZ12",'Outside Temp'!B3646, IF(CECCZ="CZ13",'Outside Temp'!B3647))))</f>
        <v>55.43333333</v>
      </c>
      <c r="G3644" s="12">
        <f t="shared" si="3"/>
        <v>1</v>
      </c>
    </row>
    <row r="3645" ht="15.75" customHeight="1">
      <c r="A3645" s="13">
        <v>42162.989583333336</v>
      </c>
      <c r="B3645" s="73">
        <f t="shared" si="1"/>
        <v>42162</v>
      </c>
      <c r="C3645" s="74">
        <f>IF(NewCustomer="Yes", IF(COUNTIF($I$2:$I$11,B3645)&gt;0,0,WEEKDAY(B3645,2)),IF(COUNTIF($I$2:$I$21,B3645)&gt;0,0,WEEKDAY(B3645,2)))</f>
        <v>7</v>
      </c>
      <c r="D3645" s="74">
        <f t="shared" si="2"/>
        <v>23</v>
      </c>
      <c r="E3645" s="12">
        <f>IFERROR(VLOOKUP(A3645,'IDAR Meter Data'!$A:$B,2,1),"")</f>
        <v>210</v>
      </c>
      <c r="F3645" s="75">
        <f>IF(CECCZ="CZ03",'Outside Temp'!B3645,IF(CECCZ="CZ04",'Outside Temp'!B3646,IF(CECCZ="CZ12",'Outside Temp'!B3647, IF(CECCZ="CZ13",'Outside Temp'!B3648))))</f>
        <v>55.18333333</v>
      </c>
      <c r="G3645" s="12">
        <f t="shared" si="3"/>
        <v>1</v>
      </c>
    </row>
    <row r="3646" ht="15.75" customHeight="1">
      <c r="A3646" s="13">
        <v>42163.0</v>
      </c>
      <c r="B3646" s="73">
        <f t="shared" si="1"/>
        <v>42163</v>
      </c>
      <c r="C3646" s="74">
        <f>IF(NewCustomer="Yes", IF(COUNTIF($I$2:$I$11,B3646)&gt;0,0,WEEKDAY(B3646,2)),IF(COUNTIF($I$2:$I$21,B3646)&gt;0,0,WEEKDAY(B3646,2)))</f>
        <v>1</v>
      </c>
      <c r="D3646" s="74">
        <f t="shared" si="2"/>
        <v>0</v>
      </c>
      <c r="E3646" s="12">
        <f>IFERROR(VLOOKUP(A3646,'IDAR Meter Data'!$A:$B,2,1),"")</f>
        <v>195</v>
      </c>
      <c r="F3646" s="75">
        <f>IF(CECCZ="CZ03",'Outside Temp'!B3646,IF(CECCZ="CZ04",'Outside Temp'!B3647,IF(CECCZ="CZ12",'Outside Temp'!B3648, IF(CECCZ="CZ13",'Outside Temp'!B3649))))</f>
        <v>55.06666667</v>
      </c>
      <c r="G3646" s="12">
        <f t="shared" si="3"/>
        <v>1</v>
      </c>
    </row>
    <row r="3647" ht="15.75" customHeight="1">
      <c r="A3647" s="13">
        <v>42163.010416666664</v>
      </c>
      <c r="B3647" s="73">
        <f t="shared" si="1"/>
        <v>42163</v>
      </c>
      <c r="C3647" s="74">
        <f>IF(NewCustomer="Yes", IF(COUNTIF($I$2:$I$11,B3647)&gt;0,0,WEEKDAY(B3647,2)),IF(COUNTIF($I$2:$I$21,B3647)&gt;0,0,WEEKDAY(B3647,2)))</f>
        <v>1</v>
      </c>
      <c r="D3647" s="74">
        <f t="shared" si="2"/>
        <v>0</v>
      </c>
      <c r="E3647" s="12">
        <f>IFERROR(VLOOKUP(A3647,'IDAR Meter Data'!$A:$B,2,1),"")</f>
        <v>196</v>
      </c>
      <c r="F3647" s="75">
        <f>IF(CECCZ="CZ03",'Outside Temp'!B3647,IF(CECCZ="CZ04",'Outside Temp'!B3648,IF(CECCZ="CZ12",'Outside Temp'!B3649, IF(CECCZ="CZ13",'Outside Temp'!B3650))))</f>
        <v>55.31666667</v>
      </c>
      <c r="G3647" s="12">
        <f t="shared" si="3"/>
        <v>1</v>
      </c>
    </row>
    <row r="3648" ht="15.75" customHeight="1">
      <c r="A3648" s="13">
        <v>42163.020833333336</v>
      </c>
      <c r="B3648" s="73">
        <f t="shared" si="1"/>
        <v>42163</v>
      </c>
      <c r="C3648" s="74">
        <f>IF(NewCustomer="Yes", IF(COUNTIF($I$2:$I$11,B3648)&gt;0,0,WEEKDAY(B3648,2)),IF(COUNTIF($I$2:$I$21,B3648)&gt;0,0,WEEKDAY(B3648,2)))</f>
        <v>1</v>
      </c>
      <c r="D3648" s="74">
        <f t="shared" si="2"/>
        <v>0</v>
      </c>
      <c r="E3648" s="12">
        <f>IFERROR(VLOOKUP(A3648,'IDAR Meter Data'!$A:$B,2,1),"")</f>
        <v>193</v>
      </c>
      <c r="F3648" s="75">
        <f>IF(CECCZ="CZ03",'Outside Temp'!B3648,IF(CECCZ="CZ04",'Outside Temp'!B3649,IF(CECCZ="CZ12",'Outside Temp'!B3650, IF(CECCZ="CZ13",'Outside Temp'!B3651))))</f>
        <v>55.56666667</v>
      </c>
      <c r="G3648" s="12">
        <f t="shared" si="3"/>
        <v>1</v>
      </c>
    </row>
    <row r="3649" ht="15.75" customHeight="1">
      <c r="A3649" s="13">
        <v>42163.03125</v>
      </c>
      <c r="B3649" s="73">
        <f t="shared" si="1"/>
        <v>42163</v>
      </c>
      <c r="C3649" s="74">
        <f>IF(NewCustomer="Yes", IF(COUNTIF($I$2:$I$11,B3649)&gt;0,0,WEEKDAY(B3649,2)),IF(COUNTIF($I$2:$I$21,B3649)&gt;0,0,WEEKDAY(B3649,2)))</f>
        <v>1</v>
      </c>
      <c r="D3649" s="74">
        <f t="shared" si="2"/>
        <v>0</v>
      </c>
      <c r="E3649" s="12">
        <f>IFERROR(VLOOKUP(A3649,'IDAR Meter Data'!$A:$B,2,1),"")</f>
        <v>195</v>
      </c>
      <c r="F3649" s="75">
        <f>IF(CECCZ="CZ03",'Outside Temp'!B3649,IF(CECCZ="CZ04",'Outside Temp'!B3650,IF(CECCZ="CZ12",'Outside Temp'!B3651, IF(CECCZ="CZ13",'Outside Temp'!B3652))))</f>
        <v>55.81666667</v>
      </c>
      <c r="G3649" s="12">
        <f t="shared" si="3"/>
        <v>1</v>
      </c>
    </row>
    <row r="3650" ht="15.75" customHeight="1">
      <c r="A3650" s="13">
        <v>42163.041666666664</v>
      </c>
      <c r="B3650" s="73">
        <f t="shared" si="1"/>
        <v>42163</v>
      </c>
      <c r="C3650" s="74">
        <f>IF(NewCustomer="Yes", IF(COUNTIF($I$2:$I$11,B3650)&gt;0,0,WEEKDAY(B3650,2)),IF(COUNTIF($I$2:$I$21,B3650)&gt;0,0,WEEKDAY(B3650,2)))</f>
        <v>1</v>
      </c>
      <c r="D3650" s="74">
        <f t="shared" si="2"/>
        <v>1</v>
      </c>
      <c r="E3650" s="12">
        <f>IFERROR(VLOOKUP(A3650,'IDAR Meter Data'!$A:$B,2,1),"")</f>
        <v>195</v>
      </c>
      <c r="F3650" s="75">
        <f>IF(CECCZ="CZ03",'Outside Temp'!B3650,IF(CECCZ="CZ04",'Outside Temp'!B3651,IF(CECCZ="CZ12",'Outside Temp'!B3652, IF(CECCZ="CZ13",'Outside Temp'!B3653))))</f>
        <v>55.93333333</v>
      </c>
      <c r="G3650" s="12">
        <f t="shared" si="3"/>
        <v>1</v>
      </c>
    </row>
    <row r="3651" ht="15.75" customHeight="1">
      <c r="A3651" s="13">
        <v>42163.052083333336</v>
      </c>
      <c r="B3651" s="73">
        <f t="shared" si="1"/>
        <v>42163</v>
      </c>
      <c r="C3651" s="74">
        <f>IF(NewCustomer="Yes", IF(COUNTIF($I$2:$I$11,B3651)&gt;0,0,WEEKDAY(B3651,2)),IF(COUNTIF($I$2:$I$21,B3651)&gt;0,0,WEEKDAY(B3651,2)))</f>
        <v>1</v>
      </c>
      <c r="D3651" s="74">
        <f t="shared" si="2"/>
        <v>1</v>
      </c>
      <c r="E3651" s="12">
        <f>IFERROR(VLOOKUP(A3651,'IDAR Meter Data'!$A:$B,2,1),"")</f>
        <v>190</v>
      </c>
      <c r="F3651" s="75">
        <f>IF(CECCZ="CZ03",'Outside Temp'!B3651,IF(CECCZ="CZ04",'Outside Temp'!B3652,IF(CECCZ="CZ12",'Outside Temp'!B3653, IF(CECCZ="CZ13",'Outside Temp'!B3654))))</f>
        <v>55.68333333</v>
      </c>
      <c r="G3651" s="12">
        <f t="shared" si="3"/>
        <v>1</v>
      </c>
    </row>
    <row r="3652" ht="15.75" customHeight="1">
      <c r="A3652" s="13">
        <v>42163.0625</v>
      </c>
      <c r="B3652" s="73">
        <f t="shared" si="1"/>
        <v>42163</v>
      </c>
      <c r="C3652" s="74">
        <f>IF(NewCustomer="Yes", IF(COUNTIF($I$2:$I$11,B3652)&gt;0,0,WEEKDAY(B3652,2)),IF(COUNTIF($I$2:$I$21,B3652)&gt;0,0,WEEKDAY(B3652,2)))</f>
        <v>1</v>
      </c>
      <c r="D3652" s="74">
        <f t="shared" si="2"/>
        <v>1</v>
      </c>
      <c r="E3652" s="12">
        <f>IFERROR(VLOOKUP(A3652,'IDAR Meter Data'!$A:$B,2,1),"")</f>
        <v>199</v>
      </c>
      <c r="F3652" s="75">
        <f>IF(CECCZ="CZ03",'Outside Temp'!B3652,IF(CECCZ="CZ04",'Outside Temp'!B3653,IF(CECCZ="CZ12",'Outside Temp'!B3654, IF(CECCZ="CZ13",'Outside Temp'!B3655))))</f>
        <v>55.43333333</v>
      </c>
      <c r="G3652" s="12">
        <f t="shared" si="3"/>
        <v>1</v>
      </c>
    </row>
    <row r="3653" ht="15.75" customHeight="1">
      <c r="A3653" s="13">
        <v>42163.072916666664</v>
      </c>
      <c r="B3653" s="73">
        <f t="shared" si="1"/>
        <v>42163</v>
      </c>
      <c r="C3653" s="74">
        <f>IF(NewCustomer="Yes", IF(COUNTIF($I$2:$I$11,B3653)&gt;0,0,WEEKDAY(B3653,2)),IF(COUNTIF($I$2:$I$21,B3653)&gt;0,0,WEEKDAY(B3653,2)))</f>
        <v>1</v>
      </c>
      <c r="D3653" s="74">
        <f t="shared" si="2"/>
        <v>1</v>
      </c>
      <c r="E3653" s="12">
        <f>IFERROR(VLOOKUP(A3653,'IDAR Meter Data'!$A:$B,2,1),"")</f>
        <v>200</v>
      </c>
      <c r="F3653" s="75">
        <f>IF(CECCZ="CZ03",'Outside Temp'!B3653,IF(CECCZ="CZ04",'Outside Temp'!B3654,IF(CECCZ="CZ12",'Outside Temp'!B3655, IF(CECCZ="CZ13",'Outside Temp'!B3656))))</f>
        <v>55.18333333</v>
      </c>
      <c r="G3653" s="12">
        <f t="shared" si="3"/>
        <v>1</v>
      </c>
    </row>
    <row r="3654" ht="15.75" customHeight="1">
      <c r="A3654" s="13">
        <v>42163.083333333336</v>
      </c>
      <c r="B3654" s="73">
        <f t="shared" si="1"/>
        <v>42163</v>
      </c>
      <c r="C3654" s="74">
        <f>IF(NewCustomer="Yes", IF(COUNTIF($I$2:$I$11,B3654)&gt;0,0,WEEKDAY(B3654,2)),IF(COUNTIF($I$2:$I$21,B3654)&gt;0,0,WEEKDAY(B3654,2)))</f>
        <v>1</v>
      </c>
      <c r="D3654" s="74">
        <f t="shared" si="2"/>
        <v>2</v>
      </c>
      <c r="E3654" s="12">
        <f>IFERROR(VLOOKUP(A3654,'IDAR Meter Data'!$A:$B,2,1),"")</f>
        <v>187</v>
      </c>
      <c r="F3654" s="75">
        <f>IF(CECCZ="CZ03",'Outside Temp'!B3654,IF(CECCZ="CZ04",'Outside Temp'!B3655,IF(CECCZ="CZ12",'Outside Temp'!B3656, IF(CECCZ="CZ13",'Outside Temp'!B3657))))</f>
        <v>55</v>
      </c>
      <c r="G3654" s="12">
        <f t="shared" si="3"/>
        <v>1</v>
      </c>
    </row>
    <row r="3655" ht="15.75" customHeight="1">
      <c r="A3655" s="13">
        <v>42163.09375</v>
      </c>
      <c r="B3655" s="73">
        <f t="shared" si="1"/>
        <v>42163</v>
      </c>
      <c r="C3655" s="74">
        <f>IF(NewCustomer="Yes", IF(COUNTIF($I$2:$I$11,B3655)&gt;0,0,WEEKDAY(B3655,2)),IF(COUNTIF($I$2:$I$21,B3655)&gt;0,0,WEEKDAY(B3655,2)))</f>
        <v>1</v>
      </c>
      <c r="D3655" s="74">
        <f t="shared" si="2"/>
        <v>2</v>
      </c>
      <c r="E3655" s="12">
        <f>IFERROR(VLOOKUP(A3655,'IDAR Meter Data'!$A:$B,2,1),"")</f>
        <v>189</v>
      </c>
      <c r="F3655" s="75">
        <f>IF(CECCZ="CZ03",'Outside Temp'!B3655,IF(CECCZ="CZ04",'Outside Temp'!B3656,IF(CECCZ="CZ12",'Outside Temp'!B3657, IF(CECCZ="CZ13",'Outside Temp'!B3658))))</f>
        <v>55</v>
      </c>
      <c r="G3655" s="12">
        <f t="shared" si="3"/>
        <v>1</v>
      </c>
    </row>
    <row r="3656" ht="15.75" customHeight="1">
      <c r="A3656" s="13">
        <v>42163.104166666664</v>
      </c>
      <c r="B3656" s="73">
        <f t="shared" si="1"/>
        <v>42163</v>
      </c>
      <c r="C3656" s="74">
        <f>IF(NewCustomer="Yes", IF(COUNTIF($I$2:$I$11,B3656)&gt;0,0,WEEKDAY(B3656,2)),IF(COUNTIF($I$2:$I$21,B3656)&gt;0,0,WEEKDAY(B3656,2)))</f>
        <v>1</v>
      </c>
      <c r="D3656" s="74">
        <f t="shared" si="2"/>
        <v>2</v>
      </c>
      <c r="E3656" s="12">
        <f>IFERROR(VLOOKUP(A3656,'IDAR Meter Data'!$A:$B,2,1),"")</f>
        <v>199</v>
      </c>
      <c r="F3656" s="75">
        <f>IF(CECCZ="CZ03",'Outside Temp'!B3656,IF(CECCZ="CZ04",'Outside Temp'!B3657,IF(CECCZ="CZ12",'Outside Temp'!B3658, IF(CECCZ="CZ13",'Outside Temp'!B3659))))</f>
        <v>55</v>
      </c>
      <c r="G3656" s="12">
        <f t="shared" si="3"/>
        <v>1</v>
      </c>
    </row>
    <row r="3657" ht="15.75" customHeight="1">
      <c r="A3657" s="13">
        <v>42163.114583333336</v>
      </c>
      <c r="B3657" s="73">
        <f t="shared" si="1"/>
        <v>42163</v>
      </c>
      <c r="C3657" s="74">
        <f>IF(NewCustomer="Yes", IF(COUNTIF($I$2:$I$11,B3657)&gt;0,0,WEEKDAY(B3657,2)),IF(COUNTIF($I$2:$I$21,B3657)&gt;0,0,WEEKDAY(B3657,2)))</f>
        <v>1</v>
      </c>
      <c r="D3657" s="74">
        <f t="shared" si="2"/>
        <v>2</v>
      </c>
      <c r="E3657" s="12">
        <f>IFERROR(VLOOKUP(A3657,'IDAR Meter Data'!$A:$B,2,1),"")</f>
        <v>182</v>
      </c>
      <c r="F3657" s="75">
        <f>IF(CECCZ="CZ03",'Outside Temp'!B3657,IF(CECCZ="CZ04",'Outside Temp'!B3658,IF(CECCZ="CZ12",'Outside Temp'!B3659, IF(CECCZ="CZ13",'Outside Temp'!B3660))))</f>
        <v>55</v>
      </c>
      <c r="G3657" s="12">
        <f t="shared" si="3"/>
        <v>1</v>
      </c>
    </row>
    <row r="3658" ht="15.75" customHeight="1">
      <c r="A3658" s="13">
        <v>42163.125</v>
      </c>
      <c r="B3658" s="73">
        <f t="shared" si="1"/>
        <v>42163</v>
      </c>
      <c r="C3658" s="74">
        <f>IF(NewCustomer="Yes", IF(COUNTIF($I$2:$I$11,B3658)&gt;0,0,WEEKDAY(B3658,2)),IF(COUNTIF($I$2:$I$21,B3658)&gt;0,0,WEEKDAY(B3658,2)))</f>
        <v>1</v>
      </c>
      <c r="D3658" s="74">
        <f t="shared" si="2"/>
        <v>3</v>
      </c>
      <c r="E3658" s="12">
        <f>IFERROR(VLOOKUP(A3658,'IDAR Meter Data'!$A:$B,2,1),"")</f>
        <v>194</v>
      </c>
      <c r="F3658" s="75">
        <f>IF(CECCZ="CZ03",'Outside Temp'!B3658,IF(CECCZ="CZ04",'Outside Temp'!B3659,IF(CECCZ="CZ12",'Outside Temp'!B3660, IF(CECCZ="CZ13",'Outside Temp'!B3661))))</f>
        <v>55</v>
      </c>
      <c r="G3658" s="12">
        <f t="shared" si="3"/>
        <v>1</v>
      </c>
    </row>
    <row r="3659" ht="15.75" customHeight="1">
      <c r="A3659" s="13">
        <v>42163.135416666664</v>
      </c>
      <c r="B3659" s="73">
        <f t="shared" si="1"/>
        <v>42163</v>
      </c>
      <c r="C3659" s="74">
        <f>IF(NewCustomer="Yes", IF(COUNTIF($I$2:$I$11,B3659)&gt;0,0,WEEKDAY(B3659,2)),IF(COUNTIF($I$2:$I$21,B3659)&gt;0,0,WEEKDAY(B3659,2)))</f>
        <v>1</v>
      </c>
      <c r="D3659" s="74">
        <f t="shared" si="2"/>
        <v>3</v>
      </c>
      <c r="E3659" s="12">
        <f>IFERROR(VLOOKUP(A3659,'IDAR Meter Data'!$A:$B,2,1),"")</f>
        <v>187</v>
      </c>
      <c r="F3659" s="75">
        <f>IF(CECCZ="CZ03",'Outside Temp'!B3659,IF(CECCZ="CZ04",'Outside Temp'!B3660,IF(CECCZ="CZ12",'Outside Temp'!B3661, IF(CECCZ="CZ13",'Outside Temp'!B3662))))</f>
        <v>55</v>
      </c>
      <c r="G3659" s="12">
        <f t="shared" si="3"/>
        <v>1</v>
      </c>
    </row>
    <row r="3660" ht="15.75" customHeight="1">
      <c r="A3660" s="13">
        <v>42163.145833333336</v>
      </c>
      <c r="B3660" s="73">
        <f t="shared" si="1"/>
        <v>42163</v>
      </c>
      <c r="C3660" s="74">
        <f>IF(NewCustomer="Yes", IF(COUNTIF($I$2:$I$11,B3660)&gt;0,0,WEEKDAY(B3660,2)),IF(COUNTIF($I$2:$I$21,B3660)&gt;0,0,WEEKDAY(B3660,2)))</f>
        <v>1</v>
      </c>
      <c r="D3660" s="74">
        <f t="shared" si="2"/>
        <v>3</v>
      </c>
      <c r="E3660" s="12">
        <f>IFERROR(VLOOKUP(A3660,'IDAR Meter Data'!$A:$B,2,1),"")</f>
        <v>194</v>
      </c>
      <c r="F3660" s="75">
        <f>IF(CECCZ="CZ03",'Outside Temp'!B3660,IF(CECCZ="CZ04",'Outside Temp'!B3661,IF(CECCZ="CZ12",'Outside Temp'!B3662, IF(CECCZ="CZ13",'Outside Temp'!B3663))))</f>
        <v>55</v>
      </c>
      <c r="G3660" s="12">
        <f t="shared" si="3"/>
        <v>1</v>
      </c>
    </row>
    <row r="3661" ht="15.75" customHeight="1">
      <c r="A3661" s="13">
        <v>42163.15625</v>
      </c>
      <c r="B3661" s="73">
        <f t="shared" si="1"/>
        <v>42163</v>
      </c>
      <c r="C3661" s="74">
        <f>IF(NewCustomer="Yes", IF(COUNTIF($I$2:$I$11,B3661)&gt;0,0,WEEKDAY(B3661,2)),IF(COUNTIF($I$2:$I$21,B3661)&gt;0,0,WEEKDAY(B3661,2)))</f>
        <v>1</v>
      </c>
      <c r="D3661" s="74">
        <f t="shared" si="2"/>
        <v>3</v>
      </c>
      <c r="E3661" s="12">
        <f>IFERROR(VLOOKUP(A3661,'IDAR Meter Data'!$A:$B,2,1),"")</f>
        <v>199</v>
      </c>
      <c r="F3661" s="75">
        <f>IF(CECCZ="CZ03",'Outside Temp'!B3661,IF(CECCZ="CZ04",'Outside Temp'!B3662,IF(CECCZ="CZ12",'Outside Temp'!B3663, IF(CECCZ="CZ13",'Outside Temp'!B3664))))</f>
        <v>55</v>
      </c>
      <c r="G3661" s="12">
        <f t="shared" si="3"/>
        <v>1</v>
      </c>
    </row>
    <row r="3662" ht="15.75" customHeight="1">
      <c r="A3662" s="13">
        <v>42163.166666666664</v>
      </c>
      <c r="B3662" s="73">
        <f t="shared" si="1"/>
        <v>42163</v>
      </c>
      <c r="C3662" s="74">
        <f>IF(NewCustomer="Yes", IF(COUNTIF($I$2:$I$11,B3662)&gt;0,0,WEEKDAY(B3662,2)),IF(COUNTIF($I$2:$I$21,B3662)&gt;0,0,WEEKDAY(B3662,2)))</f>
        <v>1</v>
      </c>
      <c r="D3662" s="74">
        <f t="shared" si="2"/>
        <v>4</v>
      </c>
      <c r="E3662" s="12">
        <f>IFERROR(VLOOKUP(A3662,'IDAR Meter Data'!$A:$B,2,1),"")</f>
        <v>185</v>
      </c>
      <c r="F3662" s="75">
        <f>IF(CECCZ="CZ03",'Outside Temp'!B3662,IF(CECCZ="CZ04",'Outside Temp'!B3663,IF(CECCZ="CZ12",'Outside Temp'!B3664, IF(CECCZ="CZ13",'Outside Temp'!B3665))))</f>
        <v>55</v>
      </c>
      <c r="G3662" s="12">
        <f t="shared" si="3"/>
        <v>1</v>
      </c>
    </row>
    <row r="3663" ht="15.75" customHeight="1">
      <c r="A3663" s="13">
        <v>42163.177083333336</v>
      </c>
      <c r="B3663" s="73">
        <f t="shared" si="1"/>
        <v>42163</v>
      </c>
      <c r="C3663" s="74">
        <f>IF(NewCustomer="Yes", IF(COUNTIF($I$2:$I$11,B3663)&gt;0,0,WEEKDAY(B3663,2)),IF(COUNTIF($I$2:$I$21,B3663)&gt;0,0,WEEKDAY(B3663,2)))</f>
        <v>1</v>
      </c>
      <c r="D3663" s="74">
        <f t="shared" si="2"/>
        <v>4</v>
      </c>
      <c r="E3663" s="12">
        <f>IFERROR(VLOOKUP(A3663,'IDAR Meter Data'!$A:$B,2,1),"")</f>
        <v>180</v>
      </c>
      <c r="F3663" s="75">
        <f>IF(CECCZ="CZ03",'Outside Temp'!B3663,IF(CECCZ="CZ04",'Outside Temp'!B3664,IF(CECCZ="CZ12",'Outside Temp'!B3665, IF(CECCZ="CZ13",'Outside Temp'!B3666))))</f>
        <v>55</v>
      </c>
      <c r="G3663" s="12">
        <f t="shared" si="3"/>
        <v>1</v>
      </c>
    </row>
    <row r="3664" ht="15.75" customHeight="1">
      <c r="A3664" s="13">
        <v>42163.1875</v>
      </c>
      <c r="B3664" s="73">
        <f t="shared" si="1"/>
        <v>42163</v>
      </c>
      <c r="C3664" s="74">
        <f>IF(NewCustomer="Yes", IF(COUNTIF($I$2:$I$11,B3664)&gt;0,0,WEEKDAY(B3664,2)),IF(COUNTIF($I$2:$I$21,B3664)&gt;0,0,WEEKDAY(B3664,2)))</f>
        <v>1</v>
      </c>
      <c r="D3664" s="74">
        <f t="shared" si="2"/>
        <v>4</v>
      </c>
      <c r="E3664" s="12">
        <f>IFERROR(VLOOKUP(A3664,'IDAR Meter Data'!$A:$B,2,1),"")</f>
        <v>186</v>
      </c>
      <c r="F3664" s="75">
        <f>IF(CECCZ="CZ03",'Outside Temp'!B3664,IF(CECCZ="CZ04",'Outside Temp'!B3665,IF(CECCZ="CZ12",'Outside Temp'!B3666, IF(CECCZ="CZ13",'Outside Temp'!B3667))))</f>
        <v>55</v>
      </c>
      <c r="G3664" s="12">
        <f t="shared" si="3"/>
        <v>1</v>
      </c>
    </row>
    <row r="3665" ht="15.75" customHeight="1">
      <c r="A3665" s="13">
        <v>42163.197916666664</v>
      </c>
      <c r="B3665" s="73">
        <f t="shared" si="1"/>
        <v>42163</v>
      </c>
      <c r="C3665" s="74">
        <f>IF(NewCustomer="Yes", IF(COUNTIF($I$2:$I$11,B3665)&gt;0,0,WEEKDAY(B3665,2)),IF(COUNTIF($I$2:$I$21,B3665)&gt;0,0,WEEKDAY(B3665,2)))</f>
        <v>1</v>
      </c>
      <c r="D3665" s="74">
        <f t="shared" si="2"/>
        <v>4</v>
      </c>
      <c r="E3665" s="12">
        <f>IFERROR(VLOOKUP(A3665,'IDAR Meter Data'!$A:$B,2,1),"")</f>
        <v>191</v>
      </c>
      <c r="F3665" s="75">
        <f>IF(CECCZ="CZ03",'Outside Temp'!B3665,IF(CECCZ="CZ04",'Outside Temp'!B3666,IF(CECCZ="CZ12",'Outside Temp'!B3667, IF(CECCZ="CZ13",'Outside Temp'!B3668))))</f>
        <v>55</v>
      </c>
      <c r="G3665" s="12">
        <f t="shared" si="3"/>
        <v>1</v>
      </c>
    </row>
    <row r="3666" ht="15.75" customHeight="1">
      <c r="A3666" s="13">
        <v>42163.208333333336</v>
      </c>
      <c r="B3666" s="73">
        <f t="shared" si="1"/>
        <v>42163</v>
      </c>
      <c r="C3666" s="74">
        <f>IF(NewCustomer="Yes", IF(COUNTIF($I$2:$I$11,B3666)&gt;0,0,WEEKDAY(B3666,2)),IF(COUNTIF($I$2:$I$21,B3666)&gt;0,0,WEEKDAY(B3666,2)))</f>
        <v>1</v>
      </c>
      <c r="D3666" s="74">
        <f t="shared" si="2"/>
        <v>5</v>
      </c>
      <c r="E3666" s="12">
        <f>IFERROR(VLOOKUP(A3666,'IDAR Meter Data'!$A:$B,2,1),"")</f>
        <v>182</v>
      </c>
      <c r="F3666" s="75">
        <f>IF(CECCZ="CZ03",'Outside Temp'!B3666,IF(CECCZ="CZ04",'Outside Temp'!B3667,IF(CECCZ="CZ12",'Outside Temp'!B3668, IF(CECCZ="CZ13",'Outside Temp'!B3669))))</f>
        <v>55.06666667</v>
      </c>
      <c r="G3666" s="12">
        <f t="shared" si="3"/>
        <v>1</v>
      </c>
    </row>
    <row r="3667" ht="15.75" customHeight="1">
      <c r="A3667" s="13">
        <v>42163.21875</v>
      </c>
      <c r="B3667" s="73">
        <f t="shared" si="1"/>
        <v>42163</v>
      </c>
      <c r="C3667" s="74">
        <f>IF(NewCustomer="Yes", IF(COUNTIF($I$2:$I$11,B3667)&gt;0,0,WEEKDAY(B3667,2)),IF(COUNTIF($I$2:$I$21,B3667)&gt;0,0,WEEKDAY(B3667,2)))</f>
        <v>1</v>
      </c>
      <c r="D3667" s="74">
        <f t="shared" si="2"/>
        <v>5</v>
      </c>
      <c r="E3667" s="12">
        <f>IFERROR(VLOOKUP(A3667,'IDAR Meter Data'!$A:$B,2,1),"")</f>
        <v>179</v>
      </c>
      <c r="F3667" s="75">
        <f>IF(CECCZ="CZ03",'Outside Temp'!B3667,IF(CECCZ="CZ04",'Outside Temp'!B3668,IF(CECCZ="CZ12",'Outside Temp'!B3669, IF(CECCZ="CZ13",'Outside Temp'!B3670))))</f>
        <v>55.31666667</v>
      </c>
      <c r="G3667" s="12">
        <f t="shared" si="3"/>
        <v>1</v>
      </c>
    </row>
    <row r="3668" ht="15.75" customHeight="1">
      <c r="A3668" s="13">
        <v>42163.229166666664</v>
      </c>
      <c r="B3668" s="73">
        <f t="shared" si="1"/>
        <v>42163</v>
      </c>
      <c r="C3668" s="74">
        <f>IF(NewCustomer="Yes", IF(COUNTIF($I$2:$I$11,B3668)&gt;0,0,WEEKDAY(B3668,2)),IF(COUNTIF($I$2:$I$21,B3668)&gt;0,0,WEEKDAY(B3668,2)))</f>
        <v>1</v>
      </c>
      <c r="D3668" s="74">
        <f t="shared" si="2"/>
        <v>5</v>
      </c>
      <c r="E3668" s="12">
        <f>IFERROR(VLOOKUP(A3668,'IDAR Meter Data'!$A:$B,2,1),"")</f>
        <v>188</v>
      </c>
      <c r="F3668" s="75">
        <f>IF(CECCZ="CZ03",'Outside Temp'!B3668,IF(CECCZ="CZ04",'Outside Temp'!B3669,IF(CECCZ="CZ12",'Outside Temp'!B3670, IF(CECCZ="CZ13",'Outside Temp'!B3671))))</f>
        <v>55.56666667</v>
      </c>
      <c r="G3668" s="12">
        <f t="shared" si="3"/>
        <v>1</v>
      </c>
    </row>
    <row r="3669" ht="15.75" customHeight="1">
      <c r="A3669" s="13">
        <v>42163.239583333336</v>
      </c>
      <c r="B3669" s="73">
        <f t="shared" si="1"/>
        <v>42163</v>
      </c>
      <c r="C3669" s="74">
        <f>IF(NewCustomer="Yes", IF(COUNTIF($I$2:$I$11,B3669)&gt;0,0,WEEKDAY(B3669,2)),IF(COUNTIF($I$2:$I$21,B3669)&gt;0,0,WEEKDAY(B3669,2)))</f>
        <v>1</v>
      </c>
      <c r="D3669" s="74">
        <f t="shared" si="2"/>
        <v>5</v>
      </c>
      <c r="E3669" s="12">
        <f>IFERROR(VLOOKUP(A3669,'IDAR Meter Data'!$A:$B,2,1),"")</f>
        <v>187</v>
      </c>
      <c r="F3669" s="75">
        <f>IF(CECCZ="CZ03",'Outside Temp'!B3669,IF(CECCZ="CZ04",'Outside Temp'!B3670,IF(CECCZ="CZ12",'Outside Temp'!B3671, IF(CECCZ="CZ13",'Outside Temp'!B3672))))</f>
        <v>55.81666667</v>
      </c>
      <c r="G3669" s="12">
        <f t="shared" si="3"/>
        <v>1</v>
      </c>
    </row>
    <row r="3670" ht="15.75" customHeight="1">
      <c r="A3670" s="13">
        <v>42163.25</v>
      </c>
      <c r="B3670" s="73">
        <f t="shared" si="1"/>
        <v>42163</v>
      </c>
      <c r="C3670" s="74">
        <f>IF(NewCustomer="Yes", IF(COUNTIF($I$2:$I$11,B3670)&gt;0,0,WEEKDAY(B3670,2)),IF(COUNTIF($I$2:$I$21,B3670)&gt;0,0,WEEKDAY(B3670,2)))</f>
        <v>1</v>
      </c>
      <c r="D3670" s="74">
        <f t="shared" si="2"/>
        <v>6</v>
      </c>
      <c r="E3670" s="12">
        <f>IFERROR(VLOOKUP(A3670,'IDAR Meter Data'!$A:$B,2,1),"")</f>
        <v>181</v>
      </c>
      <c r="F3670" s="75">
        <f>IF(CECCZ="CZ03",'Outside Temp'!B3670,IF(CECCZ="CZ04",'Outside Temp'!B3671,IF(CECCZ="CZ12",'Outside Temp'!B3672, IF(CECCZ="CZ13",'Outside Temp'!B3673))))</f>
        <v>56.33333333</v>
      </c>
      <c r="G3670" s="12">
        <f t="shared" si="3"/>
        <v>1</v>
      </c>
    </row>
    <row r="3671" ht="15.75" customHeight="1">
      <c r="A3671" s="13">
        <v>42163.260416666664</v>
      </c>
      <c r="B3671" s="73">
        <f t="shared" si="1"/>
        <v>42163</v>
      </c>
      <c r="C3671" s="74">
        <f>IF(NewCustomer="Yes", IF(COUNTIF($I$2:$I$11,B3671)&gt;0,0,WEEKDAY(B3671,2)),IF(COUNTIF($I$2:$I$21,B3671)&gt;0,0,WEEKDAY(B3671,2)))</f>
        <v>1</v>
      </c>
      <c r="D3671" s="74">
        <f t="shared" si="2"/>
        <v>6</v>
      </c>
      <c r="E3671" s="12">
        <f>IFERROR(VLOOKUP(A3671,'IDAR Meter Data'!$A:$B,2,1),"")</f>
        <v>189</v>
      </c>
      <c r="F3671" s="75">
        <f>IF(CECCZ="CZ03",'Outside Temp'!B3671,IF(CECCZ="CZ04",'Outside Temp'!B3672,IF(CECCZ="CZ12",'Outside Temp'!B3673, IF(CECCZ="CZ13",'Outside Temp'!B3674))))</f>
        <v>57.58333333</v>
      </c>
      <c r="G3671" s="12">
        <f t="shared" si="3"/>
        <v>1</v>
      </c>
    </row>
    <row r="3672" ht="15.75" customHeight="1">
      <c r="A3672" s="13">
        <v>42163.270833333336</v>
      </c>
      <c r="B3672" s="73">
        <f t="shared" si="1"/>
        <v>42163</v>
      </c>
      <c r="C3672" s="74">
        <f>IF(NewCustomer="Yes", IF(COUNTIF($I$2:$I$11,B3672)&gt;0,0,WEEKDAY(B3672,2)),IF(COUNTIF($I$2:$I$21,B3672)&gt;0,0,WEEKDAY(B3672,2)))</f>
        <v>1</v>
      </c>
      <c r="D3672" s="74">
        <f t="shared" si="2"/>
        <v>6</v>
      </c>
      <c r="E3672" s="12">
        <f>IFERROR(VLOOKUP(A3672,'IDAR Meter Data'!$A:$B,2,1),"")</f>
        <v>192</v>
      </c>
      <c r="F3672" s="75">
        <f>IF(CECCZ="CZ03",'Outside Temp'!B3672,IF(CECCZ="CZ04",'Outside Temp'!B3673,IF(CECCZ="CZ12",'Outside Temp'!B3674, IF(CECCZ="CZ13",'Outside Temp'!B3675))))</f>
        <v>58.83333333</v>
      </c>
      <c r="G3672" s="12">
        <f t="shared" si="3"/>
        <v>1</v>
      </c>
    </row>
    <row r="3673" ht="15.75" customHeight="1">
      <c r="A3673" s="13">
        <v>42163.28125</v>
      </c>
      <c r="B3673" s="73">
        <f t="shared" si="1"/>
        <v>42163</v>
      </c>
      <c r="C3673" s="74">
        <f>IF(NewCustomer="Yes", IF(COUNTIF($I$2:$I$11,B3673)&gt;0,0,WEEKDAY(B3673,2)),IF(COUNTIF($I$2:$I$21,B3673)&gt;0,0,WEEKDAY(B3673,2)))</f>
        <v>1</v>
      </c>
      <c r="D3673" s="74">
        <f t="shared" si="2"/>
        <v>6</v>
      </c>
      <c r="E3673" s="12">
        <f>IFERROR(VLOOKUP(A3673,'IDAR Meter Data'!$A:$B,2,1),"")</f>
        <v>183</v>
      </c>
      <c r="F3673" s="75">
        <f>IF(CECCZ="CZ03",'Outside Temp'!B3673,IF(CECCZ="CZ04",'Outside Temp'!B3674,IF(CECCZ="CZ12",'Outside Temp'!B3675, IF(CECCZ="CZ13",'Outside Temp'!B3676))))</f>
        <v>60.08333333</v>
      </c>
      <c r="G3673" s="12">
        <f t="shared" si="3"/>
        <v>1</v>
      </c>
    </row>
    <row r="3674" ht="15.75" customHeight="1">
      <c r="A3674" s="13">
        <v>42163.291666666664</v>
      </c>
      <c r="B3674" s="73">
        <f t="shared" si="1"/>
        <v>42163</v>
      </c>
      <c r="C3674" s="74">
        <f>IF(NewCustomer="Yes", IF(COUNTIF($I$2:$I$11,B3674)&gt;0,0,WEEKDAY(B3674,2)),IF(COUNTIF($I$2:$I$21,B3674)&gt;0,0,WEEKDAY(B3674,2)))</f>
        <v>1</v>
      </c>
      <c r="D3674" s="74">
        <f t="shared" si="2"/>
        <v>7</v>
      </c>
      <c r="E3674" s="12">
        <f>IFERROR(VLOOKUP(A3674,'IDAR Meter Data'!$A:$B,2,1),"")</f>
        <v>188</v>
      </c>
      <c r="F3674" s="75">
        <f>IF(CECCZ="CZ03",'Outside Temp'!B3674,IF(CECCZ="CZ04",'Outside Temp'!B3675,IF(CECCZ="CZ12",'Outside Temp'!B3676, IF(CECCZ="CZ13",'Outside Temp'!B3677))))</f>
        <v>61.26666667</v>
      </c>
      <c r="G3674" s="12">
        <f t="shared" si="3"/>
        <v>1</v>
      </c>
    </row>
    <row r="3675" ht="15.75" customHeight="1">
      <c r="A3675" s="13">
        <v>42163.302083333336</v>
      </c>
      <c r="B3675" s="73">
        <f t="shared" si="1"/>
        <v>42163</v>
      </c>
      <c r="C3675" s="74">
        <f>IF(NewCustomer="Yes", IF(COUNTIF($I$2:$I$11,B3675)&gt;0,0,WEEKDAY(B3675,2)),IF(COUNTIF($I$2:$I$21,B3675)&gt;0,0,WEEKDAY(B3675,2)))</f>
        <v>1</v>
      </c>
      <c r="D3675" s="74">
        <f t="shared" si="2"/>
        <v>7</v>
      </c>
      <c r="E3675" s="12">
        <f>IFERROR(VLOOKUP(A3675,'IDAR Meter Data'!$A:$B,2,1),"")</f>
        <v>195</v>
      </c>
      <c r="F3675" s="75">
        <f>IF(CECCZ="CZ03",'Outside Temp'!B3675,IF(CECCZ="CZ04",'Outside Temp'!B3676,IF(CECCZ="CZ12",'Outside Temp'!B3677, IF(CECCZ="CZ13",'Outside Temp'!B3678))))</f>
        <v>62.26666667</v>
      </c>
      <c r="G3675" s="12">
        <f t="shared" si="3"/>
        <v>1</v>
      </c>
    </row>
    <row r="3676" ht="15.75" customHeight="1">
      <c r="A3676" s="13">
        <v>42163.3125</v>
      </c>
      <c r="B3676" s="73">
        <f t="shared" si="1"/>
        <v>42163</v>
      </c>
      <c r="C3676" s="74">
        <f>IF(NewCustomer="Yes", IF(COUNTIF($I$2:$I$11,B3676)&gt;0,0,WEEKDAY(B3676,2)),IF(COUNTIF($I$2:$I$21,B3676)&gt;0,0,WEEKDAY(B3676,2)))</f>
        <v>1</v>
      </c>
      <c r="D3676" s="74">
        <f t="shared" si="2"/>
        <v>7</v>
      </c>
      <c r="E3676" s="12">
        <f>IFERROR(VLOOKUP(A3676,'IDAR Meter Data'!$A:$B,2,1),"")</f>
        <v>193</v>
      </c>
      <c r="F3676" s="75">
        <f>IF(CECCZ="CZ03",'Outside Temp'!B3676,IF(CECCZ="CZ04",'Outside Temp'!B3677,IF(CECCZ="CZ12",'Outside Temp'!B3678, IF(CECCZ="CZ13",'Outside Temp'!B3679))))</f>
        <v>63.26666667</v>
      </c>
      <c r="G3676" s="12">
        <f t="shared" si="3"/>
        <v>1</v>
      </c>
    </row>
    <row r="3677" ht="15.75" customHeight="1">
      <c r="A3677" s="13">
        <v>42163.322916666664</v>
      </c>
      <c r="B3677" s="73">
        <f t="shared" si="1"/>
        <v>42163</v>
      </c>
      <c r="C3677" s="74">
        <f>IF(NewCustomer="Yes", IF(COUNTIF($I$2:$I$11,B3677)&gt;0,0,WEEKDAY(B3677,2)),IF(COUNTIF($I$2:$I$21,B3677)&gt;0,0,WEEKDAY(B3677,2)))</f>
        <v>1</v>
      </c>
      <c r="D3677" s="74">
        <f t="shared" si="2"/>
        <v>7</v>
      </c>
      <c r="E3677" s="12">
        <f>IFERROR(VLOOKUP(A3677,'IDAR Meter Data'!$A:$B,2,1),"")</f>
        <v>199</v>
      </c>
      <c r="F3677" s="75">
        <f>IF(CECCZ="CZ03",'Outside Temp'!B3677,IF(CECCZ="CZ04",'Outside Temp'!B3678,IF(CECCZ="CZ12",'Outside Temp'!B3679, IF(CECCZ="CZ13",'Outside Temp'!B3680))))</f>
        <v>64.26666667</v>
      </c>
      <c r="G3677" s="12">
        <f t="shared" si="3"/>
        <v>1</v>
      </c>
    </row>
    <row r="3678" ht="15.75" customHeight="1">
      <c r="A3678" s="13">
        <v>42163.333333333336</v>
      </c>
      <c r="B3678" s="73">
        <f t="shared" si="1"/>
        <v>42163</v>
      </c>
      <c r="C3678" s="74">
        <f>IF(NewCustomer="Yes", IF(COUNTIF($I$2:$I$11,B3678)&gt;0,0,WEEKDAY(B3678,2)),IF(COUNTIF($I$2:$I$21,B3678)&gt;0,0,WEEKDAY(B3678,2)))</f>
        <v>1</v>
      </c>
      <c r="D3678" s="74">
        <f t="shared" si="2"/>
        <v>8</v>
      </c>
      <c r="E3678" s="12">
        <f>IFERROR(VLOOKUP(A3678,'IDAR Meter Data'!$A:$B,2,1),"")</f>
        <v>195</v>
      </c>
      <c r="F3678" s="75">
        <f>IF(CECCZ="CZ03",'Outside Temp'!B3678,IF(CECCZ="CZ04",'Outside Temp'!B3679,IF(CECCZ="CZ12",'Outside Temp'!B3680, IF(CECCZ="CZ13",'Outside Temp'!B3681))))</f>
        <v>65.13333333</v>
      </c>
      <c r="G3678" s="12">
        <f t="shared" si="3"/>
        <v>2</v>
      </c>
    </row>
    <row r="3679" ht="15.75" customHeight="1">
      <c r="A3679" s="13">
        <v>42163.34375</v>
      </c>
      <c r="B3679" s="73">
        <f t="shared" si="1"/>
        <v>42163</v>
      </c>
      <c r="C3679" s="74">
        <f>IF(NewCustomer="Yes", IF(COUNTIF($I$2:$I$11,B3679)&gt;0,0,WEEKDAY(B3679,2)),IF(COUNTIF($I$2:$I$21,B3679)&gt;0,0,WEEKDAY(B3679,2)))</f>
        <v>1</v>
      </c>
      <c r="D3679" s="74">
        <f t="shared" si="2"/>
        <v>8</v>
      </c>
      <c r="E3679" s="12">
        <f>IFERROR(VLOOKUP(A3679,'IDAR Meter Data'!$A:$B,2,1),"")</f>
        <v>205</v>
      </c>
      <c r="F3679" s="75">
        <f>IF(CECCZ="CZ03",'Outside Temp'!B3679,IF(CECCZ="CZ04",'Outside Temp'!B3680,IF(CECCZ="CZ12",'Outside Temp'!B3681, IF(CECCZ="CZ13",'Outside Temp'!B3682))))</f>
        <v>65.63333333</v>
      </c>
      <c r="G3679" s="12">
        <f t="shared" si="3"/>
        <v>2</v>
      </c>
    </row>
    <row r="3680" ht="15.75" customHeight="1">
      <c r="A3680" s="13">
        <v>42163.354166666664</v>
      </c>
      <c r="B3680" s="73">
        <f t="shared" si="1"/>
        <v>42163</v>
      </c>
      <c r="C3680" s="74">
        <f>IF(NewCustomer="Yes", IF(COUNTIF($I$2:$I$11,B3680)&gt;0,0,WEEKDAY(B3680,2)),IF(COUNTIF($I$2:$I$21,B3680)&gt;0,0,WEEKDAY(B3680,2)))</f>
        <v>1</v>
      </c>
      <c r="D3680" s="74">
        <f t="shared" si="2"/>
        <v>8</v>
      </c>
      <c r="E3680" s="12">
        <f>IFERROR(VLOOKUP(A3680,'IDAR Meter Data'!$A:$B,2,1),"")</f>
        <v>204</v>
      </c>
      <c r="F3680" s="75">
        <f>IF(CECCZ="CZ03",'Outside Temp'!B3680,IF(CECCZ="CZ04",'Outside Temp'!B3681,IF(CECCZ="CZ12",'Outside Temp'!B3682, IF(CECCZ="CZ13",'Outside Temp'!B3683))))</f>
        <v>66.13333333</v>
      </c>
      <c r="G3680" s="12">
        <f t="shared" si="3"/>
        <v>2</v>
      </c>
    </row>
    <row r="3681" ht="15.75" customHeight="1">
      <c r="A3681" s="13">
        <v>42163.364583333336</v>
      </c>
      <c r="B3681" s="73">
        <f t="shared" si="1"/>
        <v>42163</v>
      </c>
      <c r="C3681" s="74">
        <f>IF(NewCustomer="Yes", IF(COUNTIF($I$2:$I$11,B3681)&gt;0,0,WEEKDAY(B3681,2)),IF(COUNTIF($I$2:$I$21,B3681)&gt;0,0,WEEKDAY(B3681,2)))</f>
        <v>1</v>
      </c>
      <c r="D3681" s="74">
        <f t="shared" si="2"/>
        <v>8</v>
      </c>
      <c r="E3681" s="12">
        <f>IFERROR(VLOOKUP(A3681,'IDAR Meter Data'!$A:$B,2,1),"")</f>
        <v>213</v>
      </c>
      <c r="F3681" s="75">
        <f>IF(CECCZ="CZ03",'Outside Temp'!B3681,IF(CECCZ="CZ04",'Outside Temp'!B3682,IF(CECCZ="CZ12",'Outside Temp'!B3683, IF(CECCZ="CZ13",'Outside Temp'!B3684))))</f>
        <v>66.63333333</v>
      </c>
      <c r="G3681" s="12">
        <f t="shared" si="3"/>
        <v>2</v>
      </c>
    </row>
    <row r="3682" ht="15.75" customHeight="1">
      <c r="A3682" s="13">
        <v>42163.375</v>
      </c>
      <c r="B3682" s="73">
        <f t="shared" si="1"/>
        <v>42163</v>
      </c>
      <c r="C3682" s="74">
        <f>IF(NewCustomer="Yes", IF(COUNTIF($I$2:$I$11,B3682)&gt;0,0,WEEKDAY(B3682,2)),IF(COUNTIF($I$2:$I$21,B3682)&gt;0,0,WEEKDAY(B3682,2)))</f>
        <v>1</v>
      </c>
      <c r="D3682" s="74">
        <f t="shared" si="2"/>
        <v>9</v>
      </c>
      <c r="E3682" s="12">
        <f>IFERROR(VLOOKUP(A3682,'IDAR Meter Data'!$A:$B,2,1),"")</f>
        <v>224</v>
      </c>
      <c r="F3682" s="75">
        <f>IF(CECCZ="CZ03",'Outside Temp'!B3682,IF(CECCZ="CZ04",'Outside Temp'!B3683,IF(CECCZ="CZ12",'Outside Temp'!B3684, IF(CECCZ="CZ13",'Outside Temp'!B3685))))</f>
        <v>67.33333333</v>
      </c>
      <c r="G3682" s="12">
        <f t="shared" si="3"/>
        <v>2</v>
      </c>
    </row>
    <row r="3683" ht="15.75" customHeight="1">
      <c r="A3683" s="13">
        <v>42163.385416666664</v>
      </c>
      <c r="B3683" s="73">
        <f t="shared" si="1"/>
        <v>42163</v>
      </c>
      <c r="C3683" s="74">
        <f>IF(NewCustomer="Yes", IF(COUNTIF($I$2:$I$11,B3683)&gt;0,0,WEEKDAY(B3683,2)),IF(COUNTIF($I$2:$I$21,B3683)&gt;0,0,WEEKDAY(B3683,2)))</f>
        <v>1</v>
      </c>
      <c r="D3683" s="74">
        <f t="shared" si="2"/>
        <v>9</v>
      </c>
      <c r="E3683" s="12">
        <f>IFERROR(VLOOKUP(A3683,'IDAR Meter Data'!$A:$B,2,1),"")</f>
        <v>224</v>
      </c>
      <c r="F3683" s="75">
        <f>IF(CECCZ="CZ03",'Outside Temp'!B3683,IF(CECCZ="CZ04",'Outside Temp'!B3684,IF(CECCZ="CZ12",'Outside Temp'!B3685, IF(CECCZ="CZ13",'Outside Temp'!B3686))))</f>
        <v>68.58333333</v>
      </c>
      <c r="G3683" s="12">
        <f t="shared" si="3"/>
        <v>2</v>
      </c>
    </row>
    <row r="3684" ht="15.75" customHeight="1">
      <c r="A3684" s="13">
        <v>42163.395833333336</v>
      </c>
      <c r="B3684" s="73">
        <f t="shared" si="1"/>
        <v>42163</v>
      </c>
      <c r="C3684" s="74">
        <f>IF(NewCustomer="Yes", IF(COUNTIF($I$2:$I$11,B3684)&gt;0,0,WEEKDAY(B3684,2)),IF(COUNTIF($I$2:$I$21,B3684)&gt;0,0,WEEKDAY(B3684,2)))</f>
        <v>1</v>
      </c>
      <c r="D3684" s="74">
        <f t="shared" si="2"/>
        <v>9</v>
      </c>
      <c r="E3684" s="12">
        <f>IFERROR(VLOOKUP(A3684,'IDAR Meter Data'!$A:$B,2,1),"")</f>
        <v>230</v>
      </c>
      <c r="F3684" s="75">
        <f>IF(CECCZ="CZ03",'Outside Temp'!B3684,IF(CECCZ="CZ04",'Outside Temp'!B3685,IF(CECCZ="CZ12",'Outside Temp'!B3686, IF(CECCZ="CZ13",'Outside Temp'!B3687))))</f>
        <v>69.83333333</v>
      </c>
      <c r="G3684" s="12">
        <f t="shared" si="3"/>
        <v>2</v>
      </c>
    </row>
    <row r="3685" ht="15.75" customHeight="1">
      <c r="A3685" s="13">
        <v>42163.40625</v>
      </c>
      <c r="B3685" s="73">
        <f t="shared" si="1"/>
        <v>42163</v>
      </c>
      <c r="C3685" s="74">
        <f>IF(NewCustomer="Yes", IF(COUNTIF($I$2:$I$11,B3685)&gt;0,0,WEEKDAY(B3685,2)),IF(COUNTIF($I$2:$I$21,B3685)&gt;0,0,WEEKDAY(B3685,2)))</f>
        <v>1</v>
      </c>
      <c r="D3685" s="74">
        <f t="shared" si="2"/>
        <v>9</v>
      </c>
      <c r="E3685" s="12">
        <f>IFERROR(VLOOKUP(A3685,'IDAR Meter Data'!$A:$B,2,1),"")</f>
        <v>234</v>
      </c>
      <c r="F3685" s="75">
        <f>IF(CECCZ="CZ03",'Outside Temp'!B3685,IF(CECCZ="CZ04",'Outside Temp'!B3686,IF(CECCZ="CZ12",'Outside Temp'!B3687, IF(CECCZ="CZ13",'Outside Temp'!B3688))))</f>
        <v>71.08333333</v>
      </c>
      <c r="G3685" s="12">
        <f t="shared" si="3"/>
        <v>3</v>
      </c>
    </row>
    <row r="3686" ht="15.75" customHeight="1">
      <c r="A3686" s="13">
        <v>42163.416666666664</v>
      </c>
      <c r="B3686" s="73">
        <f t="shared" si="1"/>
        <v>42163</v>
      </c>
      <c r="C3686" s="74">
        <f>IF(NewCustomer="Yes", IF(COUNTIF($I$2:$I$11,B3686)&gt;0,0,WEEKDAY(B3686,2)),IF(COUNTIF($I$2:$I$21,B3686)&gt;0,0,WEEKDAY(B3686,2)))</f>
        <v>1</v>
      </c>
      <c r="D3686" s="74">
        <f t="shared" si="2"/>
        <v>10</v>
      </c>
      <c r="E3686" s="12">
        <f>IFERROR(VLOOKUP(A3686,'IDAR Meter Data'!$A:$B,2,1),"")</f>
        <v>241</v>
      </c>
      <c r="F3686" s="75">
        <f>IF(CECCZ="CZ03",'Outside Temp'!B3686,IF(CECCZ="CZ04",'Outside Temp'!B3687,IF(CECCZ="CZ12",'Outside Temp'!B3688, IF(CECCZ="CZ13",'Outside Temp'!B3689))))</f>
        <v>72</v>
      </c>
      <c r="G3686" s="12">
        <f t="shared" si="3"/>
        <v>3</v>
      </c>
    </row>
    <row r="3687" ht="15.75" customHeight="1">
      <c r="A3687" s="13">
        <v>42163.427083333336</v>
      </c>
      <c r="B3687" s="73">
        <f t="shared" si="1"/>
        <v>42163</v>
      </c>
      <c r="C3687" s="74">
        <f>IF(NewCustomer="Yes", IF(COUNTIF($I$2:$I$11,B3687)&gt;0,0,WEEKDAY(B3687,2)),IF(COUNTIF($I$2:$I$21,B3687)&gt;0,0,WEEKDAY(B3687,2)))</f>
        <v>1</v>
      </c>
      <c r="D3687" s="74">
        <f t="shared" si="2"/>
        <v>10</v>
      </c>
      <c r="E3687" s="12">
        <f>IFERROR(VLOOKUP(A3687,'IDAR Meter Data'!$A:$B,2,1),"")</f>
        <v>247</v>
      </c>
      <c r="F3687" s="75">
        <f>IF(CECCZ="CZ03",'Outside Temp'!B3687,IF(CECCZ="CZ04",'Outside Temp'!B3688,IF(CECCZ="CZ12",'Outside Temp'!B3689, IF(CECCZ="CZ13",'Outside Temp'!B3690))))</f>
        <v>72</v>
      </c>
      <c r="G3687" s="12">
        <f t="shared" si="3"/>
        <v>3</v>
      </c>
    </row>
    <row r="3688" ht="15.75" customHeight="1">
      <c r="A3688" s="13">
        <v>42163.4375</v>
      </c>
      <c r="B3688" s="73">
        <f t="shared" si="1"/>
        <v>42163</v>
      </c>
      <c r="C3688" s="74">
        <f>IF(NewCustomer="Yes", IF(COUNTIF($I$2:$I$11,B3688)&gt;0,0,WEEKDAY(B3688,2)),IF(COUNTIF($I$2:$I$21,B3688)&gt;0,0,WEEKDAY(B3688,2)))</f>
        <v>1</v>
      </c>
      <c r="D3688" s="74">
        <f t="shared" si="2"/>
        <v>10</v>
      </c>
      <c r="E3688" s="12">
        <f>IFERROR(VLOOKUP(A3688,'IDAR Meter Data'!$A:$B,2,1),"")</f>
        <v>259</v>
      </c>
      <c r="F3688" s="75">
        <f>IF(CECCZ="CZ03",'Outside Temp'!B3688,IF(CECCZ="CZ04",'Outside Temp'!B3689,IF(CECCZ="CZ12",'Outside Temp'!B3690, IF(CECCZ="CZ13",'Outside Temp'!B3691))))</f>
        <v>72</v>
      </c>
      <c r="G3688" s="12">
        <f t="shared" si="3"/>
        <v>3</v>
      </c>
    </row>
    <row r="3689" ht="15.75" customHeight="1">
      <c r="A3689" s="13">
        <v>42163.447916666664</v>
      </c>
      <c r="B3689" s="73">
        <f t="shared" si="1"/>
        <v>42163</v>
      </c>
      <c r="C3689" s="74">
        <f>IF(NewCustomer="Yes", IF(COUNTIF($I$2:$I$11,B3689)&gt;0,0,WEEKDAY(B3689,2)),IF(COUNTIF($I$2:$I$21,B3689)&gt;0,0,WEEKDAY(B3689,2)))</f>
        <v>1</v>
      </c>
      <c r="D3689" s="74">
        <f t="shared" si="2"/>
        <v>10</v>
      </c>
      <c r="E3689" s="12">
        <f>IFERROR(VLOOKUP(A3689,'IDAR Meter Data'!$A:$B,2,1),"")</f>
        <v>254</v>
      </c>
      <c r="F3689" s="75">
        <f>IF(CECCZ="CZ03",'Outside Temp'!B3689,IF(CECCZ="CZ04",'Outside Temp'!B3690,IF(CECCZ="CZ12",'Outside Temp'!B3691, IF(CECCZ="CZ13",'Outside Temp'!B3692))))</f>
        <v>72</v>
      </c>
      <c r="G3689" s="12">
        <f t="shared" si="3"/>
        <v>3</v>
      </c>
    </row>
    <row r="3690" ht="15.75" customHeight="1">
      <c r="A3690" s="13">
        <v>42163.458333333336</v>
      </c>
      <c r="B3690" s="73">
        <f t="shared" si="1"/>
        <v>42163</v>
      </c>
      <c r="C3690" s="74">
        <f>IF(NewCustomer="Yes", IF(COUNTIF($I$2:$I$11,B3690)&gt;0,0,WEEKDAY(B3690,2)),IF(COUNTIF($I$2:$I$21,B3690)&gt;0,0,WEEKDAY(B3690,2)))</f>
        <v>1</v>
      </c>
      <c r="D3690" s="74">
        <f t="shared" si="2"/>
        <v>11</v>
      </c>
      <c r="E3690" s="12">
        <f>IFERROR(VLOOKUP(A3690,'IDAR Meter Data'!$A:$B,2,1),"")</f>
        <v>275</v>
      </c>
      <c r="F3690" s="75">
        <f>IF(CECCZ="CZ03",'Outside Temp'!B3690,IF(CECCZ="CZ04",'Outside Temp'!B3691,IF(CECCZ="CZ12",'Outside Temp'!B3692, IF(CECCZ="CZ13",'Outside Temp'!B3693))))</f>
        <v>72.2</v>
      </c>
      <c r="G3690" s="12">
        <f t="shared" si="3"/>
        <v>3</v>
      </c>
    </row>
    <row r="3691" ht="15.75" customHeight="1">
      <c r="A3691" s="13">
        <v>42163.46875</v>
      </c>
      <c r="B3691" s="73">
        <f t="shared" si="1"/>
        <v>42163</v>
      </c>
      <c r="C3691" s="74">
        <f>IF(NewCustomer="Yes", IF(COUNTIF($I$2:$I$11,B3691)&gt;0,0,WEEKDAY(B3691,2)),IF(COUNTIF($I$2:$I$21,B3691)&gt;0,0,WEEKDAY(B3691,2)))</f>
        <v>1</v>
      </c>
      <c r="D3691" s="74">
        <f t="shared" si="2"/>
        <v>11</v>
      </c>
      <c r="E3691" s="12">
        <f>IFERROR(VLOOKUP(A3691,'IDAR Meter Data'!$A:$B,2,1),"")</f>
        <v>263</v>
      </c>
      <c r="F3691" s="75">
        <f>IF(CECCZ="CZ03",'Outside Temp'!B3691,IF(CECCZ="CZ04",'Outside Temp'!B3692,IF(CECCZ="CZ12",'Outside Temp'!B3693, IF(CECCZ="CZ13",'Outside Temp'!B3694))))</f>
        <v>72.95</v>
      </c>
      <c r="G3691" s="12">
        <f t="shared" si="3"/>
        <v>3</v>
      </c>
    </row>
    <row r="3692" ht="15.75" customHeight="1">
      <c r="A3692" s="13">
        <v>42163.479166666664</v>
      </c>
      <c r="B3692" s="73">
        <f t="shared" si="1"/>
        <v>42163</v>
      </c>
      <c r="C3692" s="74">
        <f>IF(NewCustomer="Yes", IF(COUNTIF($I$2:$I$11,B3692)&gt;0,0,WEEKDAY(B3692,2)),IF(COUNTIF($I$2:$I$21,B3692)&gt;0,0,WEEKDAY(B3692,2)))</f>
        <v>1</v>
      </c>
      <c r="D3692" s="74">
        <f t="shared" si="2"/>
        <v>11</v>
      </c>
      <c r="E3692" s="12">
        <f>IFERROR(VLOOKUP(A3692,'IDAR Meter Data'!$A:$B,2,1),"")</f>
        <v>284</v>
      </c>
      <c r="F3692" s="75">
        <f>IF(CECCZ="CZ03",'Outside Temp'!B3692,IF(CECCZ="CZ04",'Outside Temp'!B3693,IF(CECCZ="CZ12",'Outside Temp'!B3694, IF(CECCZ="CZ13",'Outside Temp'!B3695))))</f>
        <v>73.7</v>
      </c>
      <c r="G3692" s="12">
        <f t="shared" si="3"/>
        <v>3</v>
      </c>
    </row>
    <row r="3693" ht="15.75" customHeight="1">
      <c r="A3693" s="13">
        <v>42163.489583333336</v>
      </c>
      <c r="B3693" s="73">
        <f t="shared" si="1"/>
        <v>42163</v>
      </c>
      <c r="C3693" s="74">
        <f>IF(NewCustomer="Yes", IF(COUNTIF($I$2:$I$11,B3693)&gt;0,0,WEEKDAY(B3693,2)),IF(COUNTIF($I$2:$I$21,B3693)&gt;0,0,WEEKDAY(B3693,2)))</f>
        <v>1</v>
      </c>
      <c r="D3693" s="74">
        <f t="shared" si="2"/>
        <v>11</v>
      </c>
      <c r="E3693" s="12">
        <f>IFERROR(VLOOKUP(A3693,'IDAR Meter Data'!$A:$B,2,1),"")</f>
        <v>277</v>
      </c>
      <c r="F3693" s="75">
        <f>IF(CECCZ="CZ03",'Outside Temp'!B3693,IF(CECCZ="CZ04",'Outside Temp'!B3694,IF(CECCZ="CZ12",'Outside Temp'!B3695, IF(CECCZ="CZ13",'Outside Temp'!B3696))))</f>
        <v>74.45</v>
      </c>
      <c r="G3693" s="12">
        <f t="shared" si="3"/>
        <v>3</v>
      </c>
    </row>
    <row r="3694" ht="15.75" customHeight="1">
      <c r="A3694" s="13">
        <v>42163.5</v>
      </c>
      <c r="B3694" s="73">
        <f t="shared" si="1"/>
        <v>42163</v>
      </c>
      <c r="C3694" s="74">
        <f>IF(NewCustomer="Yes", IF(COUNTIF($I$2:$I$11,B3694)&gt;0,0,WEEKDAY(B3694,2)),IF(COUNTIF($I$2:$I$21,B3694)&gt;0,0,WEEKDAY(B3694,2)))</f>
        <v>1</v>
      </c>
      <c r="D3694" s="74">
        <f t="shared" si="2"/>
        <v>12</v>
      </c>
      <c r="E3694" s="12">
        <f>IFERROR(VLOOKUP(A3694,'IDAR Meter Data'!$A:$B,2,1),"")</f>
        <v>287</v>
      </c>
      <c r="F3694" s="75">
        <f>IF(CECCZ="CZ03",'Outside Temp'!B3694,IF(CECCZ="CZ04",'Outside Temp'!B3695,IF(CECCZ="CZ12",'Outside Temp'!B3696, IF(CECCZ="CZ13",'Outside Temp'!B3697))))</f>
        <v>75.53333333</v>
      </c>
      <c r="G3694" s="12">
        <f t="shared" si="3"/>
        <v>4</v>
      </c>
    </row>
    <row r="3695" ht="15.75" customHeight="1">
      <c r="A3695" s="13">
        <v>42163.510416666664</v>
      </c>
      <c r="B3695" s="73">
        <f t="shared" si="1"/>
        <v>42163</v>
      </c>
      <c r="C3695" s="74">
        <f>IF(NewCustomer="Yes", IF(COUNTIF($I$2:$I$11,B3695)&gt;0,0,WEEKDAY(B3695,2)),IF(COUNTIF($I$2:$I$21,B3695)&gt;0,0,WEEKDAY(B3695,2)))</f>
        <v>1</v>
      </c>
      <c r="D3695" s="74">
        <f t="shared" si="2"/>
        <v>12</v>
      </c>
      <c r="E3695" s="12">
        <f>IFERROR(VLOOKUP(A3695,'IDAR Meter Data'!$A:$B,2,1),"")</f>
        <v>286</v>
      </c>
      <c r="F3695" s="75">
        <f>IF(CECCZ="CZ03",'Outside Temp'!B3695,IF(CECCZ="CZ04",'Outside Temp'!B3696,IF(CECCZ="CZ12",'Outside Temp'!B3697, IF(CECCZ="CZ13",'Outside Temp'!B3698))))</f>
        <v>77.53333333</v>
      </c>
      <c r="G3695" s="12">
        <f t="shared" si="3"/>
        <v>4</v>
      </c>
    </row>
    <row r="3696" ht="15.75" customHeight="1">
      <c r="A3696" s="13">
        <v>42163.520833333336</v>
      </c>
      <c r="B3696" s="73">
        <f t="shared" si="1"/>
        <v>42163</v>
      </c>
      <c r="C3696" s="74">
        <f>IF(NewCustomer="Yes", IF(COUNTIF($I$2:$I$11,B3696)&gt;0,0,WEEKDAY(B3696,2)),IF(COUNTIF($I$2:$I$21,B3696)&gt;0,0,WEEKDAY(B3696,2)))</f>
        <v>1</v>
      </c>
      <c r="D3696" s="74">
        <f t="shared" si="2"/>
        <v>12</v>
      </c>
      <c r="E3696" s="12">
        <f>IFERROR(VLOOKUP(A3696,'IDAR Meter Data'!$A:$B,2,1),"")</f>
        <v>296</v>
      </c>
      <c r="F3696" s="75">
        <f>IF(CECCZ="CZ03",'Outside Temp'!B3696,IF(CECCZ="CZ04",'Outside Temp'!B3697,IF(CECCZ="CZ12",'Outside Temp'!B3698, IF(CECCZ="CZ13",'Outside Temp'!B3699))))</f>
        <v>79.53333333</v>
      </c>
      <c r="G3696" s="12">
        <f t="shared" si="3"/>
        <v>4</v>
      </c>
    </row>
    <row r="3697" ht="15.75" customHeight="1">
      <c r="A3697" s="13">
        <v>42163.53125</v>
      </c>
      <c r="B3697" s="73">
        <f t="shared" si="1"/>
        <v>42163</v>
      </c>
      <c r="C3697" s="74">
        <f>IF(NewCustomer="Yes", IF(COUNTIF($I$2:$I$11,B3697)&gt;0,0,WEEKDAY(B3697,2)),IF(COUNTIF($I$2:$I$21,B3697)&gt;0,0,WEEKDAY(B3697,2)))</f>
        <v>1</v>
      </c>
      <c r="D3697" s="74">
        <f t="shared" si="2"/>
        <v>12</v>
      </c>
      <c r="E3697" s="12">
        <f>IFERROR(VLOOKUP(A3697,'IDAR Meter Data'!$A:$B,2,1),"")</f>
        <v>294</v>
      </c>
      <c r="F3697" s="75">
        <f>IF(CECCZ="CZ03",'Outside Temp'!B3697,IF(CECCZ="CZ04",'Outside Temp'!B3698,IF(CECCZ="CZ12",'Outside Temp'!B3699, IF(CECCZ="CZ13",'Outside Temp'!B3700))))</f>
        <v>81.53333333</v>
      </c>
      <c r="G3697" s="12">
        <f t="shared" si="3"/>
        <v>5</v>
      </c>
    </row>
    <row r="3698" ht="15.75" customHeight="1">
      <c r="A3698" s="13">
        <v>42163.541666666664</v>
      </c>
      <c r="B3698" s="73">
        <f t="shared" si="1"/>
        <v>42163</v>
      </c>
      <c r="C3698" s="74">
        <f>IF(NewCustomer="Yes", IF(COUNTIF($I$2:$I$11,B3698)&gt;0,0,WEEKDAY(B3698,2)),IF(COUNTIF($I$2:$I$21,B3698)&gt;0,0,WEEKDAY(B3698,2)))</f>
        <v>1</v>
      </c>
      <c r="D3698" s="74">
        <f t="shared" si="2"/>
        <v>13</v>
      </c>
      <c r="E3698" s="12">
        <f>IFERROR(VLOOKUP(A3698,'IDAR Meter Data'!$A:$B,2,1),"")</f>
        <v>294</v>
      </c>
      <c r="F3698" s="75">
        <f>IF(CECCZ="CZ03",'Outside Temp'!B3698,IF(CECCZ="CZ04",'Outside Temp'!B3699,IF(CECCZ="CZ12",'Outside Temp'!B3700, IF(CECCZ="CZ13",'Outside Temp'!B3701))))</f>
        <v>82.86666667</v>
      </c>
      <c r="G3698" s="12">
        <f t="shared" si="3"/>
        <v>5</v>
      </c>
    </row>
    <row r="3699" ht="15.75" customHeight="1">
      <c r="A3699" s="13">
        <v>42163.552083333336</v>
      </c>
      <c r="B3699" s="73">
        <f t="shared" si="1"/>
        <v>42163</v>
      </c>
      <c r="C3699" s="74">
        <f>IF(NewCustomer="Yes", IF(COUNTIF($I$2:$I$11,B3699)&gt;0,0,WEEKDAY(B3699,2)),IF(COUNTIF($I$2:$I$21,B3699)&gt;0,0,WEEKDAY(B3699,2)))</f>
        <v>1</v>
      </c>
      <c r="D3699" s="74">
        <f t="shared" si="2"/>
        <v>13</v>
      </c>
      <c r="E3699" s="12">
        <f>IFERROR(VLOOKUP(A3699,'IDAR Meter Data'!$A:$B,2,1),"")</f>
        <v>299</v>
      </c>
      <c r="F3699" s="75">
        <f>IF(CECCZ="CZ03",'Outside Temp'!B3699,IF(CECCZ="CZ04",'Outside Temp'!B3700,IF(CECCZ="CZ12",'Outside Temp'!B3701, IF(CECCZ="CZ13",'Outside Temp'!B3702))))</f>
        <v>82.36666667</v>
      </c>
      <c r="G3699" s="12">
        <f t="shared" si="3"/>
        <v>5</v>
      </c>
    </row>
    <row r="3700" ht="15.75" customHeight="1">
      <c r="A3700" s="13">
        <v>42163.5625</v>
      </c>
      <c r="B3700" s="73">
        <f t="shared" si="1"/>
        <v>42163</v>
      </c>
      <c r="C3700" s="74">
        <f>IF(NewCustomer="Yes", IF(COUNTIF($I$2:$I$11,B3700)&gt;0,0,WEEKDAY(B3700,2)),IF(COUNTIF($I$2:$I$21,B3700)&gt;0,0,WEEKDAY(B3700,2)))</f>
        <v>1</v>
      </c>
      <c r="D3700" s="74">
        <f t="shared" si="2"/>
        <v>13</v>
      </c>
      <c r="E3700" s="12">
        <f>IFERROR(VLOOKUP(A3700,'IDAR Meter Data'!$A:$B,2,1),"")</f>
        <v>291</v>
      </c>
      <c r="F3700" s="75">
        <f>IF(CECCZ="CZ03",'Outside Temp'!B3700,IF(CECCZ="CZ04",'Outside Temp'!B3701,IF(CECCZ="CZ12",'Outside Temp'!B3702, IF(CECCZ="CZ13",'Outside Temp'!B3703))))</f>
        <v>81.86666667</v>
      </c>
      <c r="G3700" s="12">
        <f t="shared" si="3"/>
        <v>5</v>
      </c>
    </row>
    <row r="3701" ht="15.75" customHeight="1">
      <c r="A3701" s="13">
        <v>42163.572916666664</v>
      </c>
      <c r="B3701" s="73">
        <f t="shared" si="1"/>
        <v>42163</v>
      </c>
      <c r="C3701" s="74">
        <f>IF(NewCustomer="Yes", IF(COUNTIF($I$2:$I$11,B3701)&gt;0,0,WEEKDAY(B3701,2)),IF(COUNTIF($I$2:$I$21,B3701)&gt;0,0,WEEKDAY(B3701,2)))</f>
        <v>1</v>
      </c>
      <c r="D3701" s="74">
        <f t="shared" si="2"/>
        <v>13</v>
      </c>
      <c r="E3701" s="12">
        <f>IFERROR(VLOOKUP(A3701,'IDAR Meter Data'!$A:$B,2,1),"")</f>
        <v>302</v>
      </c>
      <c r="F3701" s="75">
        <f>IF(CECCZ="CZ03",'Outside Temp'!B3701,IF(CECCZ="CZ04",'Outside Temp'!B3702,IF(CECCZ="CZ12",'Outside Temp'!B3703, IF(CECCZ="CZ13",'Outside Temp'!B3704))))</f>
        <v>81.36666667</v>
      </c>
      <c r="G3701" s="12">
        <f t="shared" si="3"/>
        <v>5</v>
      </c>
    </row>
    <row r="3702" ht="15.75" customHeight="1">
      <c r="A3702" s="13">
        <v>42163.583333333336</v>
      </c>
      <c r="B3702" s="73">
        <f t="shared" si="1"/>
        <v>42163</v>
      </c>
      <c r="C3702" s="74">
        <f>IF(NewCustomer="Yes", IF(COUNTIF($I$2:$I$11,B3702)&gt;0,0,WEEKDAY(B3702,2)),IF(COUNTIF($I$2:$I$21,B3702)&gt;0,0,WEEKDAY(B3702,2)))</f>
        <v>1</v>
      </c>
      <c r="D3702" s="74">
        <f t="shared" si="2"/>
        <v>14</v>
      </c>
      <c r="E3702" s="12">
        <f>IFERROR(VLOOKUP(A3702,'IDAR Meter Data'!$A:$B,2,1),"")</f>
        <v>298</v>
      </c>
      <c r="F3702" s="75">
        <f>IF(CECCZ="CZ03",'Outside Temp'!B3702,IF(CECCZ="CZ04",'Outside Temp'!B3703,IF(CECCZ="CZ12",'Outside Temp'!B3704, IF(CECCZ="CZ13",'Outside Temp'!B3705))))</f>
        <v>80.93333333</v>
      </c>
      <c r="G3702" s="12">
        <f t="shared" si="3"/>
        <v>5</v>
      </c>
    </row>
    <row r="3703" ht="15.75" customHeight="1">
      <c r="A3703" s="13">
        <v>42163.59375</v>
      </c>
      <c r="B3703" s="73">
        <f t="shared" si="1"/>
        <v>42163</v>
      </c>
      <c r="C3703" s="74">
        <f>IF(NewCustomer="Yes", IF(COUNTIF($I$2:$I$11,B3703)&gt;0,0,WEEKDAY(B3703,2)),IF(COUNTIF($I$2:$I$21,B3703)&gt;0,0,WEEKDAY(B3703,2)))</f>
        <v>1</v>
      </c>
      <c r="D3703" s="74">
        <f t="shared" si="2"/>
        <v>14</v>
      </c>
      <c r="E3703" s="12">
        <f>IFERROR(VLOOKUP(A3703,'IDAR Meter Data'!$A:$B,2,1),"")</f>
        <v>294</v>
      </c>
      <c r="F3703" s="75">
        <f>IF(CECCZ="CZ03",'Outside Temp'!B3703,IF(CECCZ="CZ04",'Outside Temp'!B3704,IF(CECCZ="CZ12",'Outside Temp'!B3705, IF(CECCZ="CZ13",'Outside Temp'!B3706))))</f>
        <v>80.68333333</v>
      </c>
      <c r="G3703" s="12">
        <f t="shared" si="3"/>
        <v>5</v>
      </c>
    </row>
    <row r="3704" ht="15.75" customHeight="1">
      <c r="A3704" s="13">
        <v>42163.604166666664</v>
      </c>
      <c r="B3704" s="73">
        <f t="shared" si="1"/>
        <v>42163</v>
      </c>
      <c r="C3704" s="74">
        <f>IF(NewCustomer="Yes", IF(COUNTIF($I$2:$I$11,B3704)&gt;0,0,WEEKDAY(B3704,2)),IF(COUNTIF($I$2:$I$21,B3704)&gt;0,0,WEEKDAY(B3704,2)))</f>
        <v>1</v>
      </c>
      <c r="D3704" s="74">
        <f t="shared" si="2"/>
        <v>14</v>
      </c>
      <c r="E3704" s="12">
        <f>IFERROR(VLOOKUP(A3704,'IDAR Meter Data'!$A:$B,2,1),"")</f>
        <v>303</v>
      </c>
      <c r="F3704" s="75">
        <f>IF(CECCZ="CZ03",'Outside Temp'!B3704,IF(CECCZ="CZ04",'Outside Temp'!B3705,IF(CECCZ="CZ12",'Outside Temp'!B3706, IF(CECCZ="CZ13",'Outside Temp'!B3707))))</f>
        <v>80.43333333</v>
      </c>
      <c r="G3704" s="12">
        <f t="shared" si="3"/>
        <v>5</v>
      </c>
    </row>
    <row r="3705" ht="15.75" customHeight="1">
      <c r="A3705" s="13">
        <v>42163.614583333336</v>
      </c>
      <c r="B3705" s="73">
        <f t="shared" si="1"/>
        <v>42163</v>
      </c>
      <c r="C3705" s="74">
        <f>IF(NewCustomer="Yes", IF(COUNTIF($I$2:$I$11,B3705)&gt;0,0,WEEKDAY(B3705,2)),IF(COUNTIF($I$2:$I$21,B3705)&gt;0,0,WEEKDAY(B3705,2)))</f>
        <v>1</v>
      </c>
      <c r="D3705" s="74">
        <f t="shared" si="2"/>
        <v>14</v>
      </c>
      <c r="E3705" s="12">
        <f>IFERROR(VLOOKUP(A3705,'IDAR Meter Data'!$A:$B,2,1),"")</f>
        <v>298</v>
      </c>
      <c r="F3705" s="75">
        <f>IF(CECCZ="CZ03",'Outside Temp'!B3705,IF(CECCZ="CZ04",'Outside Temp'!B3706,IF(CECCZ="CZ12",'Outside Temp'!B3707, IF(CECCZ="CZ13",'Outside Temp'!B3708))))</f>
        <v>80.18333333</v>
      </c>
      <c r="G3705" s="12">
        <f t="shared" si="3"/>
        <v>5</v>
      </c>
    </row>
    <row r="3706" ht="15.75" customHeight="1">
      <c r="A3706" s="13">
        <v>42163.625</v>
      </c>
      <c r="B3706" s="73">
        <f t="shared" si="1"/>
        <v>42163</v>
      </c>
      <c r="C3706" s="74">
        <f>IF(NewCustomer="Yes", IF(COUNTIF($I$2:$I$11,B3706)&gt;0,0,WEEKDAY(B3706,2)),IF(COUNTIF($I$2:$I$21,B3706)&gt;0,0,WEEKDAY(B3706,2)))</f>
        <v>1</v>
      </c>
      <c r="D3706" s="74">
        <f t="shared" si="2"/>
        <v>15</v>
      </c>
      <c r="E3706" s="12">
        <f>IFERROR(VLOOKUP(A3706,'IDAR Meter Data'!$A:$B,2,1),"")</f>
        <v>307</v>
      </c>
      <c r="F3706" s="75">
        <f>IF(CECCZ="CZ03",'Outside Temp'!B3706,IF(CECCZ="CZ04",'Outside Temp'!B3707,IF(CECCZ="CZ12",'Outside Temp'!B3708, IF(CECCZ="CZ13",'Outside Temp'!B3709))))</f>
        <v>80.13333333</v>
      </c>
      <c r="G3706" s="12">
        <f t="shared" si="3"/>
        <v>5</v>
      </c>
    </row>
    <row r="3707" ht="15.75" customHeight="1">
      <c r="A3707" s="13">
        <v>42163.635416666664</v>
      </c>
      <c r="B3707" s="73">
        <f t="shared" si="1"/>
        <v>42163</v>
      </c>
      <c r="C3707" s="74">
        <f>IF(NewCustomer="Yes", IF(COUNTIF($I$2:$I$11,B3707)&gt;0,0,WEEKDAY(B3707,2)),IF(COUNTIF($I$2:$I$21,B3707)&gt;0,0,WEEKDAY(B3707,2)))</f>
        <v>1</v>
      </c>
      <c r="D3707" s="74">
        <f t="shared" si="2"/>
        <v>15</v>
      </c>
      <c r="E3707" s="12">
        <f>IFERROR(VLOOKUP(A3707,'IDAR Meter Data'!$A:$B,2,1),"")</f>
        <v>315</v>
      </c>
      <c r="F3707" s="75">
        <f>IF(CECCZ="CZ03",'Outside Temp'!B3707,IF(CECCZ="CZ04",'Outside Temp'!B3708,IF(CECCZ="CZ12",'Outside Temp'!B3709, IF(CECCZ="CZ13",'Outside Temp'!B3710))))</f>
        <v>80.63333333</v>
      </c>
      <c r="G3707" s="12">
        <f t="shared" si="3"/>
        <v>5</v>
      </c>
    </row>
    <row r="3708" ht="15.75" customHeight="1">
      <c r="A3708" s="13">
        <v>42163.645833333336</v>
      </c>
      <c r="B3708" s="73">
        <f t="shared" si="1"/>
        <v>42163</v>
      </c>
      <c r="C3708" s="74">
        <f>IF(NewCustomer="Yes", IF(COUNTIF($I$2:$I$11,B3708)&gt;0,0,WEEKDAY(B3708,2)),IF(COUNTIF($I$2:$I$21,B3708)&gt;0,0,WEEKDAY(B3708,2)))</f>
        <v>1</v>
      </c>
      <c r="D3708" s="74">
        <f t="shared" si="2"/>
        <v>15</v>
      </c>
      <c r="E3708" s="12">
        <f>IFERROR(VLOOKUP(A3708,'IDAR Meter Data'!$A:$B,2,1),"")</f>
        <v>321</v>
      </c>
      <c r="F3708" s="75">
        <f>IF(CECCZ="CZ03",'Outside Temp'!B3708,IF(CECCZ="CZ04",'Outside Temp'!B3709,IF(CECCZ="CZ12",'Outside Temp'!B3710, IF(CECCZ="CZ13",'Outside Temp'!B3711))))</f>
        <v>81.13333333</v>
      </c>
      <c r="G3708" s="12">
        <f t="shared" si="3"/>
        <v>5</v>
      </c>
    </row>
    <row r="3709" ht="15.75" customHeight="1">
      <c r="A3709" s="13">
        <v>42163.65625</v>
      </c>
      <c r="B3709" s="73">
        <f t="shared" si="1"/>
        <v>42163</v>
      </c>
      <c r="C3709" s="74">
        <f>IF(NewCustomer="Yes", IF(COUNTIF($I$2:$I$11,B3709)&gt;0,0,WEEKDAY(B3709,2)),IF(COUNTIF($I$2:$I$21,B3709)&gt;0,0,WEEKDAY(B3709,2)))</f>
        <v>1</v>
      </c>
      <c r="D3709" s="74">
        <f t="shared" si="2"/>
        <v>15</v>
      </c>
      <c r="E3709" s="12">
        <f>IFERROR(VLOOKUP(A3709,'IDAR Meter Data'!$A:$B,2,1),"")</f>
        <v>322</v>
      </c>
      <c r="F3709" s="75">
        <f>IF(CECCZ="CZ03",'Outside Temp'!B3709,IF(CECCZ="CZ04",'Outside Temp'!B3710,IF(CECCZ="CZ12",'Outside Temp'!B3711, IF(CECCZ="CZ13",'Outside Temp'!B3712))))</f>
        <v>81.63333333</v>
      </c>
      <c r="G3709" s="12">
        <f t="shared" si="3"/>
        <v>5</v>
      </c>
    </row>
    <row r="3710" ht="15.75" customHeight="1">
      <c r="A3710" s="13">
        <v>42163.666666666664</v>
      </c>
      <c r="B3710" s="73">
        <f t="shared" si="1"/>
        <v>42163</v>
      </c>
      <c r="C3710" s="74">
        <f>IF(NewCustomer="Yes", IF(COUNTIF($I$2:$I$11,B3710)&gt;0,0,WEEKDAY(B3710,2)),IF(COUNTIF($I$2:$I$21,B3710)&gt;0,0,WEEKDAY(B3710,2)))</f>
        <v>1</v>
      </c>
      <c r="D3710" s="74">
        <f t="shared" si="2"/>
        <v>16</v>
      </c>
      <c r="E3710" s="12">
        <f>IFERROR(VLOOKUP(A3710,'IDAR Meter Data'!$A:$B,2,1),"")</f>
        <v>320</v>
      </c>
      <c r="F3710" s="75">
        <f>IF(CECCZ="CZ03",'Outside Temp'!B3710,IF(CECCZ="CZ04",'Outside Temp'!B3711,IF(CECCZ="CZ12",'Outside Temp'!B3712, IF(CECCZ="CZ13",'Outside Temp'!B3713))))</f>
        <v>81.86666667</v>
      </c>
      <c r="G3710" s="12">
        <f t="shared" si="3"/>
        <v>5</v>
      </c>
    </row>
    <row r="3711" ht="15.75" customHeight="1">
      <c r="A3711" s="13">
        <v>42163.677083333336</v>
      </c>
      <c r="B3711" s="73">
        <f t="shared" si="1"/>
        <v>42163</v>
      </c>
      <c r="C3711" s="74">
        <f>IF(NewCustomer="Yes", IF(COUNTIF($I$2:$I$11,B3711)&gt;0,0,WEEKDAY(B3711,2)),IF(COUNTIF($I$2:$I$21,B3711)&gt;0,0,WEEKDAY(B3711,2)))</f>
        <v>1</v>
      </c>
      <c r="D3711" s="74">
        <f t="shared" si="2"/>
        <v>16</v>
      </c>
      <c r="E3711" s="12">
        <f>IFERROR(VLOOKUP(A3711,'IDAR Meter Data'!$A:$B,2,1),"")</f>
        <v>321</v>
      </c>
      <c r="F3711" s="75">
        <f>IF(CECCZ="CZ03",'Outside Temp'!B3711,IF(CECCZ="CZ04",'Outside Temp'!B3712,IF(CECCZ="CZ12",'Outside Temp'!B3713, IF(CECCZ="CZ13",'Outside Temp'!B3714))))</f>
        <v>81.36666667</v>
      </c>
      <c r="G3711" s="12">
        <f t="shared" si="3"/>
        <v>5</v>
      </c>
    </row>
    <row r="3712" ht="15.75" customHeight="1">
      <c r="A3712" s="13">
        <v>42163.6875</v>
      </c>
      <c r="B3712" s="73">
        <f t="shared" si="1"/>
        <v>42163</v>
      </c>
      <c r="C3712" s="74">
        <f>IF(NewCustomer="Yes", IF(COUNTIF($I$2:$I$11,B3712)&gt;0,0,WEEKDAY(B3712,2)),IF(COUNTIF($I$2:$I$21,B3712)&gt;0,0,WEEKDAY(B3712,2)))</f>
        <v>1</v>
      </c>
      <c r="D3712" s="74">
        <f t="shared" si="2"/>
        <v>16</v>
      </c>
      <c r="E3712" s="12">
        <f>IFERROR(VLOOKUP(A3712,'IDAR Meter Data'!$A:$B,2,1),"")</f>
        <v>318</v>
      </c>
      <c r="F3712" s="75">
        <f>IF(CECCZ="CZ03",'Outside Temp'!B3712,IF(CECCZ="CZ04",'Outside Temp'!B3713,IF(CECCZ="CZ12",'Outside Temp'!B3714, IF(CECCZ="CZ13",'Outside Temp'!B3715))))</f>
        <v>80.86666667</v>
      </c>
      <c r="G3712" s="12">
        <f t="shared" si="3"/>
        <v>5</v>
      </c>
    </row>
    <row r="3713" ht="15.75" customHeight="1">
      <c r="A3713" s="13">
        <v>42163.697916666664</v>
      </c>
      <c r="B3713" s="73">
        <f t="shared" si="1"/>
        <v>42163</v>
      </c>
      <c r="C3713" s="74">
        <f>IF(NewCustomer="Yes", IF(COUNTIF($I$2:$I$11,B3713)&gt;0,0,WEEKDAY(B3713,2)),IF(COUNTIF($I$2:$I$21,B3713)&gt;0,0,WEEKDAY(B3713,2)))</f>
        <v>1</v>
      </c>
      <c r="D3713" s="74">
        <f t="shared" si="2"/>
        <v>16</v>
      </c>
      <c r="E3713" s="12">
        <f>IFERROR(VLOOKUP(A3713,'IDAR Meter Data'!$A:$B,2,1),"")</f>
        <v>315</v>
      </c>
      <c r="F3713" s="75">
        <f>IF(CECCZ="CZ03",'Outside Temp'!B3713,IF(CECCZ="CZ04",'Outside Temp'!B3714,IF(CECCZ="CZ12",'Outside Temp'!B3715, IF(CECCZ="CZ13",'Outside Temp'!B3716))))</f>
        <v>80.36666667</v>
      </c>
      <c r="G3713" s="12">
        <f t="shared" si="3"/>
        <v>5</v>
      </c>
    </row>
    <row r="3714" ht="15.75" customHeight="1">
      <c r="A3714" s="13">
        <v>42163.708333333336</v>
      </c>
      <c r="B3714" s="73">
        <f t="shared" si="1"/>
        <v>42163</v>
      </c>
      <c r="C3714" s="74">
        <f>IF(NewCustomer="Yes", IF(COUNTIF($I$2:$I$11,B3714)&gt;0,0,WEEKDAY(B3714,2)),IF(COUNTIF($I$2:$I$21,B3714)&gt;0,0,WEEKDAY(B3714,2)))</f>
        <v>1</v>
      </c>
      <c r="D3714" s="74">
        <f t="shared" si="2"/>
        <v>17</v>
      </c>
      <c r="E3714" s="12">
        <f>IFERROR(VLOOKUP(A3714,'IDAR Meter Data'!$A:$B,2,1),"")</f>
        <v>316</v>
      </c>
      <c r="F3714" s="75">
        <f>IF(CECCZ="CZ03",'Outside Temp'!B3714,IF(CECCZ="CZ04",'Outside Temp'!B3715,IF(CECCZ="CZ12",'Outside Temp'!B3716, IF(CECCZ="CZ13",'Outside Temp'!B3717))))</f>
        <v>79.73333333</v>
      </c>
      <c r="G3714" s="12">
        <f t="shared" si="3"/>
        <v>4</v>
      </c>
    </row>
    <row r="3715" ht="15.75" customHeight="1">
      <c r="A3715" s="13">
        <v>42163.71875</v>
      </c>
      <c r="B3715" s="73">
        <f t="shared" si="1"/>
        <v>42163</v>
      </c>
      <c r="C3715" s="74">
        <f>IF(NewCustomer="Yes", IF(COUNTIF($I$2:$I$11,B3715)&gt;0,0,WEEKDAY(B3715,2)),IF(COUNTIF($I$2:$I$21,B3715)&gt;0,0,WEEKDAY(B3715,2)))</f>
        <v>1</v>
      </c>
      <c r="D3715" s="74">
        <f t="shared" si="2"/>
        <v>17</v>
      </c>
      <c r="E3715" s="12">
        <f>IFERROR(VLOOKUP(A3715,'IDAR Meter Data'!$A:$B,2,1),"")</f>
        <v>316</v>
      </c>
      <c r="F3715" s="75">
        <f>IF(CECCZ="CZ03",'Outside Temp'!B3715,IF(CECCZ="CZ04",'Outside Temp'!B3716,IF(CECCZ="CZ12",'Outside Temp'!B3717, IF(CECCZ="CZ13",'Outside Temp'!B3718))))</f>
        <v>78.73333333</v>
      </c>
      <c r="G3715" s="12">
        <f t="shared" si="3"/>
        <v>4</v>
      </c>
    </row>
    <row r="3716" ht="15.75" customHeight="1">
      <c r="A3716" s="13">
        <v>42163.729166666664</v>
      </c>
      <c r="B3716" s="73">
        <f t="shared" si="1"/>
        <v>42163</v>
      </c>
      <c r="C3716" s="74">
        <f>IF(NewCustomer="Yes", IF(COUNTIF($I$2:$I$11,B3716)&gt;0,0,WEEKDAY(B3716,2)),IF(COUNTIF($I$2:$I$21,B3716)&gt;0,0,WEEKDAY(B3716,2)))</f>
        <v>1</v>
      </c>
      <c r="D3716" s="74">
        <f t="shared" si="2"/>
        <v>17</v>
      </c>
      <c r="E3716" s="12">
        <f>IFERROR(VLOOKUP(A3716,'IDAR Meter Data'!$A:$B,2,1),"")</f>
        <v>314</v>
      </c>
      <c r="F3716" s="75">
        <f>IF(CECCZ="CZ03",'Outside Temp'!B3716,IF(CECCZ="CZ04",'Outside Temp'!B3717,IF(CECCZ="CZ12",'Outside Temp'!B3718, IF(CECCZ="CZ13",'Outside Temp'!B3719))))</f>
        <v>77.73333333</v>
      </c>
      <c r="G3716" s="12">
        <f t="shared" si="3"/>
        <v>4</v>
      </c>
    </row>
    <row r="3717" ht="15.75" customHeight="1">
      <c r="A3717" s="13">
        <v>42163.739583333336</v>
      </c>
      <c r="B3717" s="73">
        <f t="shared" si="1"/>
        <v>42163</v>
      </c>
      <c r="C3717" s="74">
        <f>IF(NewCustomer="Yes", IF(COUNTIF($I$2:$I$11,B3717)&gt;0,0,WEEKDAY(B3717,2)),IF(COUNTIF($I$2:$I$21,B3717)&gt;0,0,WEEKDAY(B3717,2)))</f>
        <v>1</v>
      </c>
      <c r="D3717" s="74">
        <f t="shared" si="2"/>
        <v>17</v>
      </c>
      <c r="E3717" s="12">
        <f>IFERROR(VLOOKUP(A3717,'IDAR Meter Data'!$A:$B,2,1),"")</f>
        <v>318</v>
      </c>
      <c r="F3717" s="75">
        <f>IF(CECCZ="CZ03",'Outside Temp'!B3717,IF(CECCZ="CZ04",'Outside Temp'!B3718,IF(CECCZ="CZ12",'Outside Temp'!B3719, IF(CECCZ="CZ13",'Outside Temp'!B3720))))</f>
        <v>76.73333333</v>
      </c>
      <c r="G3717" s="12">
        <f t="shared" si="3"/>
        <v>4</v>
      </c>
    </row>
    <row r="3718" ht="15.75" customHeight="1">
      <c r="A3718" s="13">
        <v>42163.75</v>
      </c>
      <c r="B3718" s="73">
        <f t="shared" si="1"/>
        <v>42163</v>
      </c>
      <c r="C3718" s="74">
        <f>IF(NewCustomer="Yes", IF(COUNTIF($I$2:$I$11,B3718)&gt;0,0,WEEKDAY(B3718,2)),IF(COUNTIF($I$2:$I$21,B3718)&gt;0,0,WEEKDAY(B3718,2)))</f>
        <v>1</v>
      </c>
      <c r="D3718" s="74">
        <f t="shared" si="2"/>
        <v>18</v>
      </c>
      <c r="E3718" s="12">
        <f>IFERROR(VLOOKUP(A3718,'IDAR Meter Data'!$A:$B,2,1),"")</f>
        <v>316</v>
      </c>
      <c r="F3718" s="75">
        <f>IF(CECCZ="CZ03",'Outside Temp'!B3718,IF(CECCZ="CZ04",'Outside Temp'!B3719,IF(CECCZ="CZ12",'Outside Temp'!B3720, IF(CECCZ="CZ13",'Outside Temp'!B3721))))</f>
        <v>75.53333333</v>
      </c>
      <c r="G3718" s="12">
        <f t="shared" si="3"/>
        <v>4</v>
      </c>
    </row>
    <row r="3719" ht="15.75" customHeight="1">
      <c r="A3719" s="13">
        <v>42163.760416666664</v>
      </c>
      <c r="B3719" s="73">
        <f t="shared" si="1"/>
        <v>42163</v>
      </c>
      <c r="C3719" s="74">
        <f>IF(NewCustomer="Yes", IF(COUNTIF($I$2:$I$11,B3719)&gt;0,0,WEEKDAY(B3719,2)),IF(COUNTIF($I$2:$I$21,B3719)&gt;0,0,WEEKDAY(B3719,2)))</f>
        <v>1</v>
      </c>
      <c r="D3719" s="74">
        <f t="shared" si="2"/>
        <v>18</v>
      </c>
      <c r="E3719" s="12">
        <f>IFERROR(VLOOKUP(A3719,'IDAR Meter Data'!$A:$B,2,1),"")</f>
        <v>317</v>
      </c>
      <c r="F3719" s="75">
        <f>IF(CECCZ="CZ03",'Outside Temp'!B3719,IF(CECCZ="CZ04",'Outside Temp'!B3720,IF(CECCZ="CZ12",'Outside Temp'!B3721, IF(CECCZ="CZ13",'Outside Temp'!B3722))))</f>
        <v>73.78333333</v>
      </c>
      <c r="G3719" s="12">
        <f t="shared" si="3"/>
        <v>3</v>
      </c>
    </row>
    <row r="3720" ht="15.75" customHeight="1">
      <c r="A3720" s="13">
        <v>42163.770833333336</v>
      </c>
      <c r="B3720" s="73">
        <f t="shared" si="1"/>
        <v>42163</v>
      </c>
      <c r="C3720" s="74">
        <f>IF(NewCustomer="Yes", IF(COUNTIF($I$2:$I$11,B3720)&gt;0,0,WEEKDAY(B3720,2)),IF(COUNTIF($I$2:$I$21,B3720)&gt;0,0,WEEKDAY(B3720,2)))</f>
        <v>1</v>
      </c>
      <c r="D3720" s="74">
        <f t="shared" si="2"/>
        <v>18</v>
      </c>
      <c r="E3720" s="12">
        <f>IFERROR(VLOOKUP(A3720,'IDAR Meter Data'!$A:$B,2,1),"")</f>
        <v>316</v>
      </c>
      <c r="F3720" s="75">
        <f>IF(CECCZ="CZ03",'Outside Temp'!B3720,IF(CECCZ="CZ04",'Outside Temp'!B3721,IF(CECCZ="CZ12",'Outside Temp'!B3722, IF(CECCZ="CZ13",'Outside Temp'!B3723))))</f>
        <v>72.03333333</v>
      </c>
      <c r="G3720" s="12">
        <f t="shared" si="3"/>
        <v>3</v>
      </c>
    </row>
    <row r="3721" ht="15.75" customHeight="1">
      <c r="A3721" s="13">
        <v>42163.78125</v>
      </c>
      <c r="B3721" s="73">
        <f t="shared" si="1"/>
        <v>42163</v>
      </c>
      <c r="C3721" s="74">
        <f>IF(NewCustomer="Yes", IF(COUNTIF($I$2:$I$11,B3721)&gt;0,0,WEEKDAY(B3721,2)),IF(COUNTIF($I$2:$I$21,B3721)&gt;0,0,WEEKDAY(B3721,2)))</f>
        <v>1</v>
      </c>
      <c r="D3721" s="74">
        <f t="shared" si="2"/>
        <v>18</v>
      </c>
      <c r="E3721" s="12">
        <f>IFERROR(VLOOKUP(A3721,'IDAR Meter Data'!$A:$B,2,1),"")</f>
        <v>310</v>
      </c>
      <c r="F3721" s="75">
        <f>IF(CECCZ="CZ03",'Outside Temp'!B3721,IF(CECCZ="CZ04",'Outside Temp'!B3722,IF(CECCZ="CZ12",'Outside Temp'!B3723, IF(CECCZ="CZ13",'Outside Temp'!B3724))))</f>
        <v>70.28333333</v>
      </c>
      <c r="G3721" s="12">
        <f t="shared" si="3"/>
        <v>3</v>
      </c>
    </row>
    <row r="3722" ht="15.75" customHeight="1">
      <c r="A3722" s="13">
        <v>42163.791666666664</v>
      </c>
      <c r="B3722" s="73">
        <f t="shared" si="1"/>
        <v>42163</v>
      </c>
      <c r="C3722" s="74">
        <f>IF(NewCustomer="Yes", IF(COUNTIF($I$2:$I$11,B3722)&gt;0,0,WEEKDAY(B3722,2)),IF(COUNTIF($I$2:$I$21,B3722)&gt;0,0,WEEKDAY(B3722,2)))</f>
        <v>1</v>
      </c>
      <c r="D3722" s="74">
        <f t="shared" si="2"/>
        <v>19</v>
      </c>
      <c r="E3722" s="12">
        <f>IFERROR(VLOOKUP(A3722,'IDAR Meter Data'!$A:$B,2,1),"")</f>
        <v>305</v>
      </c>
      <c r="F3722" s="75">
        <f>IF(CECCZ="CZ03",'Outside Temp'!B3722,IF(CECCZ="CZ04",'Outside Temp'!B3723,IF(CECCZ="CZ12",'Outside Temp'!B3724, IF(CECCZ="CZ13",'Outside Temp'!B3725))))</f>
        <v>68.53333333</v>
      </c>
      <c r="G3722" s="12">
        <f t="shared" si="3"/>
        <v>2</v>
      </c>
    </row>
    <row r="3723" ht="15.75" customHeight="1">
      <c r="A3723" s="13">
        <v>42163.802083333336</v>
      </c>
      <c r="B3723" s="73">
        <f t="shared" si="1"/>
        <v>42163</v>
      </c>
      <c r="C3723" s="74">
        <f>IF(NewCustomer="Yes", IF(COUNTIF($I$2:$I$11,B3723)&gt;0,0,WEEKDAY(B3723,2)),IF(COUNTIF($I$2:$I$21,B3723)&gt;0,0,WEEKDAY(B3723,2)))</f>
        <v>1</v>
      </c>
      <c r="D3723" s="74">
        <f t="shared" si="2"/>
        <v>19</v>
      </c>
      <c r="E3723" s="12">
        <f>IFERROR(VLOOKUP(A3723,'IDAR Meter Data'!$A:$B,2,1),"")</f>
        <v>289</v>
      </c>
      <c r="F3723" s="75">
        <f>IF(CECCZ="CZ03",'Outside Temp'!B3723,IF(CECCZ="CZ04",'Outside Temp'!B3724,IF(CECCZ="CZ12",'Outside Temp'!B3725, IF(CECCZ="CZ13",'Outside Temp'!B3726))))</f>
        <v>66.78333333</v>
      </c>
      <c r="G3723" s="12">
        <f t="shared" si="3"/>
        <v>2</v>
      </c>
    </row>
    <row r="3724" ht="15.75" customHeight="1">
      <c r="A3724" s="13">
        <v>42163.8125</v>
      </c>
      <c r="B3724" s="73">
        <f t="shared" si="1"/>
        <v>42163</v>
      </c>
      <c r="C3724" s="74">
        <f>IF(NewCustomer="Yes", IF(COUNTIF($I$2:$I$11,B3724)&gt;0,0,WEEKDAY(B3724,2)),IF(COUNTIF($I$2:$I$21,B3724)&gt;0,0,WEEKDAY(B3724,2)))</f>
        <v>1</v>
      </c>
      <c r="D3724" s="74">
        <f t="shared" si="2"/>
        <v>19</v>
      </c>
      <c r="E3724" s="12">
        <f>IFERROR(VLOOKUP(A3724,'IDAR Meter Data'!$A:$B,2,1),"")</f>
        <v>286</v>
      </c>
      <c r="F3724" s="75">
        <f>IF(CECCZ="CZ03",'Outside Temp'!B3724,IF(CECCZ="CZ04",'Outside Temp'!B3725,IF(CECCZ="CZ12",'Outside Temp'!B3726, IF(CECCZ="CZ13",'Outside Temp'!B3727))))</f>
        <v>65.03333333</v>
      </c>
      <c r="G3724" s="12">
        <f t="shared" si="3"/>
        <v>2</v>
      </c>
    </row>
    <row r="3725" ht="15.75" customHeight="1">
      <c r="A3725" s="13">
        <v>42163.822916666664</v>
      </c>
      <c r="B3725" s="73">
        <f t="shared" si="1"/>
        <v>42163</v>
      </c>
      <c r="C3725" s="74">
        <f>IF(NewCustomer="Yes", IF(COUNTIF($I$2:$I$11,B3725)&gt;0,0,WEEKDAY(B3725,2)),IF(COUNTIF($I$2:$I$21,B3725)&gt;0,0,WEEKDAY(B3725,2)))</f>
        <v>1</v>
      </c>
      <c r="D3725" s="74">
        <f t="shared" si="2"/>
        <v>19</v>
      </c>
      <c r="E3725" s="12">
        <f>IFERROR(VLOOKUP(A3725,'IDAR Meter Data'!$A:$B,2,1),"")</f>
        <v>280</v>
      </c>
      <c r="F3725" s="75">
        <f>IF(CECCZ="CZ03",'Outside Temp'!B3725,IF(CECCZ="CZ04",'Outside Temp'!B3726,IF(CECCZ="CZ12",'Outside Temp'!B3727, IF(CECCZ="CZ13",'Outside Temp'!B3728))))</f>
        <v>63.28333333</v>
      </c>
      <c r="G3725" s="12">
        <f t="shared" si="3"/>
        <v>1</v>
      </c>
    </row>
    <row r="3726" ht="15.75" customHeight="1">
      <c r="A3726" s="13">
        <v>42163.833333333336</v>
      </c>
      <c r="B3726" s="73">
        <f t="shared" si="1"/>
        <v>42163</v>
      </c>
      <c r="C3726" s="74">
        <f>IF(NewCustomer="Yes", IF(COUNTIF($I$2:$I$11,B3726)&gt;0,0,WEEKDAY(B3726,2)),IF(COUNTIF($I$2:$I$21,B3726)&gt;0,0,WEEKDAY(B3726,2)))</f>
        <v>1</v>
      </c>
      <c r="D3726" s="74">
        <f t="shared" si="2"/>
        <v>20</v>
      </c>
      <c r="E3726" s="12">
        <f>IFERROR(VLOOKUP(A3726,'IDAR Meter Data'!$A:$B,2,1),"")</f>
        <v>282</v>
      </c>
      <c r="F3726" s="75">
        <f>IF(CECCZ="CZ03",'Outside Temp'!B3726,IF(CECCZ="CZ04",'Outside Temp'!B3727,IF(CECCZ="CZ12",'Outside Temp'!B3728, IF(CECCZ="CZ13",'Outside Temp'!B3729))))</f>
        <v>61.93333333</v>
      </c>
      <c r="G3726" s="12">
        <f t="shared" si="3"/>
        <v>1</v>
      </c>
    </row>
    <row r="3727" ht="15.75" customHeight="1">
      <c r="A3727" s="13">
        <v>42163.84375</v>
      </c>
      <c r="B3727" s="73">
        <f t="shared" si="1"/>
        <v>42163</v>
      </c>
      <c r="C3727" s="74">
        <f>IF(NewCustomer="Yes", IF(COUNTIF($I$2:$I$11,B3727)&gt;0,0,WEEKDAY(B3727,2)),IF(COUNTIF($I$2:$I$21,B3727)&gt;0,0,WEEKDAY(B3727,2)))</f>
        <v>1</v>
      </c>
      <c r="D3727" s="74">
        <f t="shared" si="2"/>
        <v>20</v>
      </c>
      <c r="E3727" s="12">
        <f>IFERROR(VLOOKUP(A3727,'IDAR Meter Data'!$A:$B,2,1),"")</f>
        <v>279</v>
      </c>
      <c r="F3727" s="75">
        <f>IF(CECCZ="CZ03",'Outside Temp'!B3727,IF(CECCZ="CZ04",'Outside Temp'!B3728,IF(CECCZ="CZ12",'Outside Temp'!B3729, IF(CECCZ="CZ13",'Outside Temp'!B3730))))</f>
        <v>61.68333333</v>
      </c>
      <c r="G3727" s="12">
        <f t="shared" si="3"/>
        <v>1</v>
      </c>
    </row>
    <row r="3728" ht="15.75" customHeight="1">
      <c r="A3728" s="13">
        <v>42163.854166666664</v>
      </c>
      <c r="B3728" s="73">
        <f t="shared" si="1"/>
        <v>42163</v>
      </c>
      <c r="C3728" s="74">
        <f>IF(NewCustomer="Yes", IF(COUNTIF($I$2:$I$11,B3728)&gt;0,0,WEEKDAY(B3728,2)),IF(COUNTIF($I$2:$I$21,B3728)&gt;0,0,WEEKDAY(B3728,2)))</f>
        <v>1</v>
      </c>
      <c r="D3728" s="74">
        <f t="shared" si="2"/>
        <v>20</v>
      </c>
      <c r="E3728" s="12">
        <f>IFERROR(VLOOKUP(A3728,'IDAR Meter Data'!$A:$B,2,1),"")</f>
        <v>264</v>
      </c>
      <c r="F3728" s="75">
        <f>IF(CECCZ="CZ03",'Outside Temp'!B3728,IF(CECCZ="CZ04",'Outside Temp'!B3729,IF(CECCZ="CZ12",'Outside Temp'!B3730, IF(CECCZ="CZ13",'Outside Temp'!B3731))))</f>
        <v>61.43333333</v>
      </c>
      <c r="G3728" s="12">
        <f t="shared" si="3"/>
        <v>1</v>
      </c>
    </row>
    <row r="3729" ht="15.75" customHeight="1">
      <c r="A3729" s="13">
        <v>42163.864583333336</v>
      </c>
      <c r="B3729" s="73">
        <f t="shared" si="1"/>
        <v>42163</v>
      </c>
      <c r="C3729" s="74">
        <f>IF(NewCustomer="Yes", IF(COUNTIF($I$2:$I$11,B3729)&gt;0,0,WEEKDAY(B3729,2)),IF(COUNTIF($I$2:$I$21,B3729)&gt;0,0,WEEKDAY(B3729,2)))</f>
        <v>1</v>
      </c>
      <c r="D3729" s="74">
        <f t="shared" si="2"/>
        <v>20</v>
      </c>
      <c r="E3729" s="12">
        <f>IFERROR(VLOOKUP(A3729,'IDAR Meter Data'!$A:$B,2,1),"")</f>
        <v>272</v>
      </c>
      <c r="F3729" s="75">
        <f>IF(CECCZ="CZ03",'Outside Temp'!B3729,IF(CECCZ="CZ04",'Outside Temp'!B3730,IF(CECCZ="CZ12",'Outside Temp'!B3731, IF(CECCZ="CZ13",'Outside Temp'!B3732))))</f>
        <v>61.18333333</v>
      </c>
      <c r="G3729" s="12">
        <f t="shared" si="3"/>
        <v>1</v>
      </c>
    </row>
    <row r="3730" ht="15.75" customHeight="1">
      <c r="A3730" s="13">
        <v>42163.875</v>
      </c>
      <c r="B3730" s="73">
        <f t="shared" si="1"/>
        <v>42163</v>
      </c>
      <c r="C3730" s="74">
        <f>IF(NewCustomer="Yes", IF(COUNTIF($I$2:$I$11,B3730)&gt;0,0,WEEKDAY(B3730,2)),IF(COUNTIF($I$2:$I$21,B3730)&gt;0,0,WEEKDAY(B3730,2)))</f>
        <v>1</v>
      </c>
      <c r="D3730" s="74">
        <f t="shared" si="2"/>
        <v>21</v>
      </c>
      <c r="E3730" s="12">
        <f>IFERROR(VLOOKUP(A3730,'IDAR Meter Data'!$A:$B,2,1),"")</f>
        <v>259</v>
      </c>
      <c r="F3730" s="75">
        <f>IF(CECCZ="CZ03",'Outside Temp'!B3730,IF(CECCZ="CZ04",'Outside Temp'!B3731,IF(CECCZ="CZ12",'Outside Temp'!B3732, IF(CECCZ="CZ13",'Outside Temp'!B3733))))</f>
        <v>60.93333333</v>
      </c>
      <c r="G3730" s="12">
        <f t="shared" si="3"/>
        <v>1</v>
      </c>
    </row>
    <row r="3731" ht="15.75" customHeight="1">
      <c r="A3731" s="13">
        <v>42163.885416666664</v>
      </c>
      <c r="B3731" s="73">
        <f t="shared" si="1"/>
        <v>42163</v>
      </c>
      <c r="C3731" s="74">
        <f>IF(NewCustomer="Yes", IF(COUNTIF($I$2:$I$11,B3731)&gt;0,0,WEEKDAY(B3731,2)),IF(COUNTIF($I$2:$I$21,B3731)&gt;0,0,WEEKDAY(B3731,2)))</f>
        <v>1</v>
      </c>
      <c r="D3731" s="74">
        <f t="shared" si="2"/>
        <v>21</v>
      </c>
      <c r="E3731" s="12">
        <f>IFERROR(VLOOKUP(A3731,'IDAR Meter Data'!$A:$B,2,1),"")</f>
        <v>253</v>
      </c>
      <c r="F3731" s="75">
        <f>IF(CECCZ="CZ03",'Outside Temp'!B3731,IF(CECCZ="CZ04",'Outside Temp'!B3732,IF(CECCZ="CZ12",'Outside Temp'!B3733, IF(CECCZ="CZ13",'Outside Temp'!B3734))))</f>
        <v>60.68333333</v>
      </c>
      <c r="G3731" s="12">
        <f t="shared" si="3"/>
        <v>1</v>
      </c>
    </row>
    <row r="3732" ht="15.75" customHeight="1">
      <c r="A3732" s="13">
        <v>42163.895833333336</v>
      </c>
      <c r="B3732" s="73">
        <f t="shared" si="1"/>
        <v>42163</v>
      </c>
      <c r="C3732" s="74">
        <f>IF(NewCustomer="Yes", IF(COUNTIF($I$2:$I$11,B3732)&gt;0,0,WEEKDAY(B3732,2)),IF(COUNTIF($I$2:$I$21,B3732)&gt;0,0,WEEKDAY(B3732,2)))</f>
        <v>1</v>
      </c>
      <c r="D3732" s="74">
        <f t="shared" si="2"/>
        <v>21</v>
      </c>
      <c r="E3732" s="12">
        <f>IFERROR(VLOOKUP(A3732,'IDAR Meter Data'!$A:$B,2,1),"")</f>
        <v>239</v>
      </c>
      <c r="F3732" s="75">
        <f>IF(CECCZ="CZ03",'Outside Temp'!B3732,IF(CECCZ="CZ04",'Outside Temp'!B3733,IF(CECCZ="CZ12",'Outside Temp'!B3734, IF(CECCZ="CZ13",'Outside Temp'!B3735))))</f>
        <v>60.43333333</v>
      </c>
      <c r="G3732" s="12">
        <f t="shared" si="3"/>
        <v>1</v>
      </c>
    </row>
    <row r="3733" ht="15.75" customHeight="1">
      <c r="A3733" s="13">
        <v>42163.90625</v>
      </c>
      <c r="B3733" s="73">
        <f t="shared" si="1"/>
        <v>42163</v>
      </c>
      <c r="C3733" s="74">
        <f>IF(NewCustomer="Yes", IF(COUNTIF($I$2:$I$11,B3733)&gt;0,0,WEEKDAY(B3733,2)),IF(COUNTIF($I$2:$I$21,B3733)&gt;0,0,WEEKDAY(B3733,2)))</f>
        <v>1</v>
      </c>
      <c r="D3733" s="74">
        <f t="shared" si="2"/>
        <v>21</v>
      </c>
      <c r="E3733" s="12">
        <f>IFERROR(VLOOKUP(A3733,'IDAR Meter Data'!$A:$B,2,1),"")</f>
        <v>231</v>
      </c>
      <c r="F3733" s="75">
        <f>IF(CECCZ="CZ03",'Outside Temp'!B3733,IF(CECCZ="CZ04",'Outside Temp'!B3734,IF(CECCZ="CZ12",'Outside Temp'!B3735, IF(CECCZ="CZ13",'Outside Temp'!B3736))))</f>
        <v>60.18333333</v>
      </c>
      <c r="G3733" s="12">
        <f t="shared" si="3"/>
        <v>1</v>
      </c>
    </row>
    <row r="3734" ht="15.75" customHeight="1">
      <c r="A3734" s="13">
        <v>42163.916666666664</v>
      </c>
      <c r="B3734" s="73">
        <f t="shared" si="1"/>
        <v>42163</v>
      </c>
      <c r="C3734" s="74">
        <f>IF(NewCustomer="Yes", IF(COUNTIF($I$2:$I$11,B3734)&gt;0,0,WEEKDAY(B3734,2)),IF(COUNTIF($I$2:$I$21,B3734)&gt;0,0,WEEKDAY(B3734,2)))</f>
        <v>1</v>
      </c>
      <c r="D3734" s="74">
        <f t="shared" si="2"/>
        <v>22</v>
      </c>
      <c r="E3734" s="12">
        <f>IFERROR(VLOOKUP(A3734,'IDAR Meter Data'!$A:$B,2,1),"")</f>
        <v>236</v>
      </c>
      <c r="F3734" s="75">
        <f>IF(CECCZ="CZ03",'Outside Temp'!B3734,IF(CECCZ="CZ04",'Outside Temp'!B3735,IF(CECCZ="CZ12",'Outside Temp'!B3736, IF(CECCZ="CZ13",'Outside Temp'!B3737))))</f>
        <v>59.86666667</v>
      </c>
      <c r="G3734" s="12">
        <f t="shared" si="3"/>
        <v>1</v>
      </c>
    </row>
    <row r="3735" ht="15.75" customHeight="1">
      <c r="A3735" s="13">
        <v>42163.927083333336</v>
      </c>
      <c r="B3735" s="73">
        <f t="shared" si="1"/>
        <v>42163</v>
      </c>
      <c r="C3735" s="74">
        <f>IF(NewCustomer="Yes", IF(COUNTIF($I$2:$I$11,B3735)&gt;0,0,WEEKDAY(B3735,2)),IF(COUNTIF($I$2:$I$21,B3735)&gt;0,0,WEEKDAY(B3735,2)))</f>
        <v>1</v>
      </c>
      <c r="D3735" s="74">
        <f t="shared" si="2"/>
        <v>22</v>
      </c>
      <c r="E3735" s="12">
        <f>IFERROR(VLOOKUP(A3735,'IDAR Meter Data'!$A:$B,2,1),"")</f>
        <v>227</v>
      </c>
      <c r="F3735" s="75">
        <f>IF(CECCZ="CZ03",'Outside Temp'!B3735,IF(CECCZ="CZ04",'Outside Temp'!B3736,IF(CECCZ="CZ12",'Outside Temp'!B3737, IF(CECCZ="CZ13",'Outside Temp'!B3738))))</f>
        <v>59.36666667</v>
      </c>
      <c r="G3735" s="12">
        <f t="shared" si="3"/>
        <v>1</v>
      </c>
    </row>
    <row r="3736" ht="15.75" customHeight="1">
      <c r="A3736" s="13">
        <v>42163.9375</v>
      </c>
      <c r="B3736" s="73">
        <f t="shared" si="1"/>
        <v>42163</v>
      </c>
      <c r="C3736" s="74">
        <f>IF(NewCustomer="Yes", IF(COUNTIF($I$2:$I$11,B3736)&gt;0,0,WEEKDAY(B3736,2)),IF(COUNTIF($I$2:$I$21,B3736)&gt;0,0,WEEKDAY(B3736,2)))</f>
        <v>1</v>
      </c>
      <c r="D3736" s="74">
        <f t="shared" si="2"/>
        <v>22</v>
      </c>
      <c r="E3736" s="12">
        <f>IFERROR(VLOOKUP(A3736,'IDAR Meter Data'!$A:$B,2,1),"")</f>
        <v>234</v>
      </c>
      <c r="F3736" s="75">
        <f>IF(CECCZ="CZ03",'Outside Temp'!B3736,IF(CECCZ="CZ04",'Outside Temp'!B3737,IF(CECCZ="CZ12",'Outside Temp'!B3738, IF(CECCZ="CZ13",'Outside Temp'!B3739))))</f>
        <v>58.86666667</v>
      </c>
      <c r="G3736" s="12">
        <f t="shared" si="3"/>
        <v>1</v>
      </c>
    </row>
    <row r="3737" ht="15.75" customHeight="1">
      <c r="A3737" s="13">
        <v>42163.947916666664</v>
      </c>
      <c r="B3737" s="73">
        <f t="shared" si="1"/>
        <v>42163</v>
      </c>
      <c r="C3737" s="74">
        <f>IF(NewCustomer="Yes", IF(COUNTIF($I$2:$I$11,B3737)&gt;0,0,WEEKDAY(B3737,2)),IF(COUNTIF($I$2:$I$21,B3737)&gt;0,0,WEEKDAY(B3737,2)))</f>
        <v>1</v>
      </c>
      <c r="D3737" s="74">
        <f t="shared" si="2"/>
        <v>22</v>
      </c>
      <c r="E3737" s="12">
        <f>IFERROR(VLOOKUP(A3737,'IDAR Meter Data'!$A:$B,2,1),"")</f>
        <v>217</v>
      </c>
      <c r="F3737" s="75">
        <f>IF(CECCZ="CZ03",'Outside Temp'!B3737,IF(CECCZ="CZ04",'Outside Temp'!B3738,IF(CECCZ="CZ12",'Outside Temp'!B3739, IF(CECCZ="CZ13",'Outside Temp'!B3740))))</f>
        <v>58.36666667</v>
      </c>
      <c r="G3737" s="12">
        <f t="shared" si="3"/>
        <v>1</v>
      </c>
    </row>
    <row r="3738" ht="15.75" customHeight="1">
      <c r="A3738" s="13">
        <v>42163.958333333336</v>
      </c>
      <c r="B3738" s="73">
        <f t="shared" si="1"/>
        <v>42163</v>
      </c>
      <c r="C3738" s="74">
        <f>IF(NewCustomer="Yes", IF(COUNTIF($I$2:$I$11,B3738)&gt;0,0,WEEKDAY(B3738,2)),IF(COUNTIF($I$2:$I$21,B3738)&gt;0,0,WEEKDAY(B3738,2)))</f>
        <v>1</v>
      </c>
      <c r="D3738" s="74">
        <f t="shared" si="2"/>
        <v>23</v>
      </c>
      <c r="E3738" s="12">
        <f>IFERROR(VLOOKUP(A3738,'IDAR Meter Data'!$A:$B,2,1),"")</f>
        <v>234</v>
      </c>
      <c r="F3738" s="75">
        <f>IF(CECCZ="CZ03",'Outside Temp'!B3738,IF(CECCZ="CZ04",'Outside Temp'!B3739,IF(CECCZ="CZ12",'Outside Temp'!B3740, IF(CECCZ="CZ13",'Outside Temp'!B3741))))</f>
        <v>57.93333333</v>
      </c>
      <c r="G3738" s="12">
        <f t="shared" si="3"/>
        <v>1</v>
      </c>
    </row>
    <row r="3739" ht="15.75" customHeight="1">
      <c r="A3739" s="13">
        <v>42163.96875</v>
      </c>
      <c r="B3739" s="73">
        <f t="shared" si="1"/>
        <v>42163</v>
      </c>
      <c r="C3739" s="74">
        <f>IF(NewCustomer="Yes", IF(COUNTIF($I$2:$I$11,B3739)&gt;0,0,WEEKDAY(B3739,2)),IF(COUNTIF($I$2:$I$21,B3739)&gt;0,0,WEEKDAY(B3739,2)))</f>
        <v>1</v>
      </c>
      <c r="D3739" s="74">
        <f t="shared" si="2"/>
        <v>23</v>
      </c>
      <c r="E3739" s="12">
        <f>IFERROR(VLOOKUP(A3739,'IDAR Meter Data'!$A:$B,2,1),"")</f>
        <v>219</v>
      </c>
      <c r="F3739" s="75">
        <f>IF(CECCZ="CZ03",'Outside Temp'!B3739,IF(CECCZ="CZ04",'Outside Temp'!B3740,IF(CECCZ="CZ12",'Outside Temp'!B3741, IF(CECCZ="CZ13",'Outside Temp'!B3742))))</f>
        <v>57.68333333</v>
      </c>
      <c r="G3739" s="12">
        <f t="shared" si="3"/>
        <v>1</v>
      </c>
    </row>
    <row r="3740" ht="15.75" customHeight="1">
      <c r="A3740" s="13">
        <v>42163.979166666664</v>
      </c>
      <c r="B3740" s="73">
        <f t="shared" si="1"/>
        <v>42163</v>
      </c>
      <c r="C3740" s="74">
        <f>IF(NewCustomer="Yes", IF(COUNTIF($I$2:$I$11,B3740)&gt;0,0,WEEKDAY(B3740,2)),IF(COUNTIF($I$2:$I$21,B3740)&gt;0,0,WEEKDAY(B3740,2)))</f>
        <v>1</v>
      </c>
      <c r="D3740" s="74">
        <f t="shared" si="2"/>
        <v>23</v>
      </c>
      <c r="E3740" s="12">
        <f>IFERROR(VLOOKUP(A3740,'IDAR Meter Data'!$A:$B,2,1),"")</f>
        <v>217</v>
      </c>
      <c r="F3740" s="75">
        <f>IF(CECCZ="CZ03",'Outside Temp'!B3740,IF(CECCZ="CZ04",'Outside Temp'!B3741,IF(CECCZ="CZ12",'Outside Temp'!B3742, IF(CECCZ="CZ13",'Outside Temp'!B3743))))</f>
        <v>57.43333333</v>
      </c>
      <c r="G3740" s="12">
        <f t="shared" si="3"/>
        <v>1</v>
      </c>
    </row>
    <row r="3741" ht="15.75" customHeight="1">
      <c r="A3741" s="13">
        <v>42163.989583333336</v>
      </c>
      <c r="B3741" s="73">
        <f t="shared" si="1"/>
        <v>42163</v>
      </c>
      <c r="C3741" s="74">
        <f>IF(NewCustomer="Yes", IF(COUNTIF($I$2:$I$11,B3741)&gt;0,0,WEEKDAY(B3741,2)),IF(COUNTIF($I$2:$I$21,B3741)&gt;0,0,WEEKDAY(B3741,2)))</f>
        <v>1</v>
      </c>
      <c r="D3741" s="74">
        <f t="shared" si="2"/>
        <v>23</v>
      </c>
      <c r="E3741" s="12">
        <f>IFERROR(VLOOKUP(A3741,'IDAR Meter Data'!$A:$B,2,1),"")</f>
        <v>206</v>
      </c>
      <c r="F3741" s="75">
        <f>IF(CECCZ="CZ03",'Outside Temp'!B3741,IF(CECCZ="CZ04",'Outside Temp'!B3742,IF(CECCZ="CZ12",'Outside Temp'!B3743, IF(CECCZ="CZ13",'Outside Temp'!B3744))))</f>
        <v>57.18333333</v>
      </c>
      <c r="G3741" s="12">
        <f t="shared" si="3"/>
        <v>1</v>
      </c>
    </row>
    <row r="3742" ht="15.75" customHeight="1">
      <c r="A3742" s="13">
        <v>42164.0</v>
      </c>
      <c r="B3742" s="73">
        <f t="shared" si="1"/>
        <v>42164</v>
      </c>
      <c r="C3742" s="74">
        <f>IF(NewCustomer="Yes", IF(COUNTIF($I$2:$I$11,B3742)&gt;0,0,WEEKDAY(B3742,2)),IF(COUNTIF($I$2:$I$21,B3742)&gt;0,0,WEEKDAY(B3742,2)))</f>
        <v>2</v>
      </c>
      <c r="D3742" s="74">
        <f t="shared" si="2"/>
        <v>0</v>
      </c>
      <c r="E3742" s="12">
        <f>IFERROR(VLOOKUP(A3742,'IDAR Meter Data'!$A:$B,2,1),"")</f>
        <v>207</v>
      </c>
      <c r="F3742" s="75">
        <f>IF(CECCZ="CZ03",'Outside Temp'!B3742,IF(CECCZ="CZ04",'Outside Temp'!B3743,IF(CECCZ="CZ12",'Outside Temp'!B3744, IF(CECCZ="CZ13",'Outside Temp'!B3745))))</f>
        <v>56.93333333</v>
      </c>
      <c r="G3742" s="12">
        <f t="shared" si="3"/>
        <v>1</v>
      </c>
    </row>
    <row r="3743" ht="15.75" customHeight="1">
      <c r="A3743" s="13">
        <v>42164.010416666664</v>
      </c>
      <c r="B3743" s="73">
        <f t="shared" si="1"/>
        <v>42164</v>
      </c>
      <c r="C3743" s="74">
        <f>IF(NewCustomer="Yes", IF(COUNTIF($I$2:$I$11,B3743)&gt;0,0,WEEKDAY(B3743,2)),IF(COUNTIF($I$2:$I$21,B3743)&gt;0,0,WEEKDAY(B3743,2)))</f>
        <v>2</v>
      </c>
      <c r="D3743" s="74">
        <f t="shared" si="2"/>
        <v>0</v>
      </c>
      <c r="E3743" s="12">
        <f>IFERROR(VLOOKUP(A3743,'IDAR Meter Data'!$A:$B,2,1),"")</f>
        <v>209</v>
      </c>
      <c r="F3743" s="75">
        <f>IF(CECCZ="CZ03",'Outside Temp'!B3743,IF(CECCZ="CZ04",'Outside Temp'!B3744,IF(CECCZ="CZ12",'Outside Temp'!B3745, IF(CECCZ="CZ13",'Outside Temp'!B3746))))</f>
        <v>56.68333333</v>
      </c>
      <c r="G3743" s="12">
        <f t="shared" si="3"/>
        <v>1</v>
      </c>
    </row>
    <row r="3744" ht="15.75" customHeight="1">
      <c r="A3744" s="13">
        <v>42164.020833333336</v>
      </c>
      <c r="B3744" s="73">
        <f t="shared" si="1"/>
        <v>42164</v>
      </c>
      <c r="C3744" s="74">
        <f>IF(NewCustomer="Yes", IF(COUNTIF($I$2:$I$11,B3744)&gt;0,0,WEEKDAY(B3744,2)),IF(COUNTIF($I$2:$I$21,B3744)&gt;0,0,WEEKDAY(B3744,2)))</f>
        <v>2</v>
      </c>
      <c r="D3744" s="74">
        <f t="shared" si="2"/>
        <v>0</v>
      </c>
      <c r="E3744" s="12">
        <f>IFERROR(VLOOKUP(A3744,'IDAR Meter Data'!$A:$B,2,1),"")</f>
        <v>204</v>
      </c>
      <c r="F3744" s="75">
        <f>IF(CECCZ="CZ03",'Outside Temp'!B3744,IF(CECCZ="CZ04",'Outside Temp'!B3745,IF(CECCZ="CZ12",'Outside Temp'!B3746, IF(CECCZ="CZ13",'Outside Temp'!B3747))))</f>
        <v>56.43333333</v>
      </c>
      <c r="G3744" s="12">
        <f t="shared" si="3"/>
        <v>1</v>
      </c>
    </row>
    <row r="3745" ht="15.75" customHeight="1">
      <c r="A3745" s="13">
        <v>42164.03125</v>
      </c>
      <c r="B3745" s="73">
        <f t="shared" si="1"/>
        <v>42164</v>
      </c>
      <c r="C3745" s="74">
        <f>IF(NewCustomer="Yes", IF(COUNTIF($I$2:$I$11,B3745)&gt;0,0,WEEKDAY(B3745,2)),IF(COUNTIF($I$2:$I$21,B3745)&gt;0,0,WEEKDAY(B3745,2)))</f>
        <v>2</v>
      </c>
      <c r="D3745" s="74">
        <f t="shared" si="2"/>
        <v>0</v>
      </c>
      <c r="E3745" s="12">
        <f>IFERROR(VLOOKUP(A3745,'IDAR Meter Data'!$A:$B,2,1),"")</f>
        <v>210</v>
      </c>
      <c r="F3745" s="75">
        <f>IF(CECCZ="CZ03",'Outside Temp'!B3745,IF(CECCZ="CZ04",'Outside Temp'!B3746,IF(CECCZ="CZ12",'Outside Temp'!B3747, IF(CECCZ="CZ13",'Outside Temp'!B3748))))</f>
        <v>56.18333333</v>
      </c>
      <c r="G3745" s="12">
        <f t="shared" si="3"/>
        <v>1</v>
      </c>
    </row>
    <row r="3746" ht="15.75" customHeight="1">
      <c r="A3746" s="13">
        <v>42164.041666666664</v>
      </c>
      <c r="B3746" s="73">
        <f t="shared" si="1"/>
        <v>42164</v>
      </c>
      <c r="C3746" s="74">
        <f>IF(NewCustomer="Yes", IF(COUNTIF($I$2:$I$11,B3746)&gt;0,0,WEEKDAY(B3746,2)),IF(COUNTIF($I$2:$I$21,B3746)&gt;0,0,WEEKDAY(B3746,2)))</f>
        <v>2</v>
      </c>
      <c r="D3746" s="74">
        <f t="shared" si="2"/>
        <v>1</v>
      </c>
      <c r="E3746" s="12">
        <f>IFERROR(VLOOKUP(A3746,'IDAR Meter Data'!$A:$B,2,1),"")</f>
        <v>203</v>
      </c>
      <c r="F3746" s="75">
        <f>IF(CECCZ="CZ03",'Outside Temp'!B3746,IF(CECCZ="CZ04",'Outside Temp'!B3747,IF(CECCZ="CZ12",'Outside Temp'!B3748, IF(CECCZ="CZ13",'Outside Temp'!B3749))))</f>
        <v>55.93333333</v>
      </c>
      <c r="G3746" s="12">
        <f t="shared" si="3"/>
        <v>1</v>
      </c>
    </row>
    <row r="3747" ht="15.75" customHeight="1">
      <c r="A3747" s="13">
        <v>42164.052083333336</v>
      </c>
      <c r="B3747" s="73">
        <f t="shared" si="1"/>
        <v>42164</v>
      </c>
      <c r="C3747" s="74">
        <f>IF(NewCustomer="Yes", IF(COUNTIF($I$2:$I$11,B3747)&gt;0,0,WEEKDAY(B3747,2)),IF(COUNTIF($I$2:$I$21,B3747)&gt;0,0,WEEKDAY(B3747,2)))</f>
        <v>2</v>
      </c>
      <c r="D3747" s="74">
        <f t="shared" si="2"/>
        <v>1</v>
      </c>
      <c r="E3747" s="12">
        <f>IFERROR(VLOOKUP(A3747,'IDAR Meter Data'!$A:$B,2,1),"")</f>
        <v>204</v>
      </c>
      <c r="F3747" s="75">
        <f>IF(CECCZ="CZ03",'Outside Temp'!B3747,IF(CECCZ="CZ04",'Outside Temp'!B3748,IF(CECCZ="CZ12",'Outside Temp'!B3749, IF(CECCZ="CZ13",'Outside Temp'!B3750))))</f>
        <v>55.68333333</v>
      </c>
      <c r="G3747" s="12">
        <f t="shared" si="3"/>
        <v>1</v>
      </c>
    </row>
    <row r="3748" ht="15.75" customHeight="1">
      <c r="A3748" s="13">
        <v>42164.0625</v>
      </c>
      <c r="B3748" s="73">
        <f t="shared" si="1"/>
        <v>42164</v>
      </c>
      <c r="C3748" s="74">
        <f>IF(NewCustomer="Yes", IF(COUNTIF($I$2:$I$11,B3748)&gt;0,0,WEEKDAY(B3748,2)),IF(COUNTIF($I$2:$I$21,B3748)&gt;0,0,WEEKDAY(B3748,2)))</f>
        <v>2</v>
      </c>
      <c r="D3748" s="74">
        <f t="shared" si="2"/>
        <v>1</v>
      </c>
      <c r="E3748" s="12">
        <f>IFERROR(VLOOKUP(A3748,'IDAR Meter Data'!$A:$B,2,1),"")</f>
        <v>202</v>
      </c>
      <c r="F3748" s="75">
        <f>IF(CECCZ="CZ03",'Outside Temp'!B3748,IF(CECCZ="CZ04",'Outside Temp'!B3749,IF(CECCZ="CZ12",'Outside Temp'!B3750, IF(CECCZ="CZ13",'Outside Temp'!B3751))))</f>
        <v>55.43333333</v>
      </c>
      <c r="G3748" s="12">
        <f t="shared" si="3"/>
        <v>1</v>
      </c>
    </row>
    <row r="3749" ht="15.75" customHeight="1">
      <c r="A3749" s="13">
        <v>42164.072916666664</v>
      </c>
      <c r="B3749" s="73">
        <f t="shared" si="1"/>
        <v>42164</v>
      </c>
      <c r="C3749" s="74">
        <f>IF(NewCustomer="Yes", IF(COUNTIF($I$2:$I$11,B3749)&gt;0,0,WEEKDAY(B3749,2)),IF(COUNTIF($I$2:$I$21,B3749)&gt;0,0,WEEKDAY(B3749,2)))</f>
        <v>2</v>
      </c>
      <c r="D3749" s="74">
        <f t="shared" si="2"/>
        <v>1</v>
      </c>
      <c r="E3749" s="12">
        <f>IFERROR(VLOOKUP(A3749,'IDAR Meter Data'!$A:$B,2,1),"")</f>
        <v>202</v>
      </c>
      <c r="F3749" s="75">
        <f>IF(CECCZ="CZ03",'Outside Temp'!B3749,IF(CECCZ="CZ04",'Outside Temp'!B3750,IF(CECCZ="CZ12",'Outside Temp'!B3751, IF(CECCZ="CZ13",'Outside Temp'!B3752))))</f>
        <v>55.18333333</v>
      </c>
      <c r="G3749" s="12">
        <f t="shared" si="3"/>
        <v>1</v>
      </c>
    </row>
    <row r="3750" ht="15.75" customHeight="1">
      <c r="A3750" s="13">
        <v>42164.083333333336</v>
      </c>
      <c r="B3750" s="73">
        <f t="shared" si="1"/>
        <v>42164</v>
      </c>
      <c r="C3750" s="74">
        <f>IF(NewCustomer="Yes", IF(COUNTIF($I$2:$I$11,B3750)&gt;0,0,WEEKDAY(B3750,2)),IF(COUNTIF($I$2:$I$21,B3750)&gt;0,0,WEEKDAY(B3750,2)))</f>
        <v>2</v>
      </c>
      <c r="D3750" s="74">
        <f t="shared" si="2"/>
        <v>2</v>
      </c>
      <c r="E3750" s="12">
        <f>IFERROR(VLOOKUP(A3750,'IDAR Meter Data'!$A:$B,2,1),"")</f>
        <v>209</v>
      </c>
      <c r="F3750" s="75">
        <f>IF(CECCZ="CZ03",'Outside Temp'!B3750,IF(CECCZ="CZ04",'Outside Temp'!B3751,IF(CECCZ="CZ12",'Outside Temp'!B3752, IF(CECCZ="CZ13",'Outside Temp'!B3753))))</f>
        <v>55</v>
      </c>
      <c r="G3750" s="12">
        <f t="shared" si="3"/>
        <v>1</v>
      </c>
    </row>
    <row r="3751" ht="15.75" customHeight="1">
      <c r="A3751" s="13">
        <v>42164.09375</v>
      </c>
      <c r="B3751" s="73">
        <f t="shared" si="1"/>
        <v>42164</v>
      </c>
      <c r="C3751" s="74">
        <f>IF(NewCustomer="Yes", IF(COUNTIF($I$2:$I$11,B3751)&gt;0,0,WEEKDAY(B3751,2)),IF(COUNTIF($I$2:$I$21,B3751)&gt;0,0,WEEKDAY(B3751,2)))</f>
        <v>2</v>
      </c>
      <c r="D3751" s="74">
        <f t="shared" si="2"/>
        <v>2</v>
      </c>
      <c r="E3751" s="12">
        <f>IFERROR(VLOOKUP(A3751,'IDAR Meter Data'!$A:$B,2,1),"")</f>
        <v>194</v>
      </c>
      <c r="F3751" s="75">
        <f>IF(CECCZ="CZ03",'Outside Temp'!B3751,IF(CECCZ="CZ04",'Outside Temp'!B3752,IF(CECCZ="CZ12",'Outside Temp'!B3753, IF(CECCZ="CZ13",'Outside Temp'!B3754))))</f>
        <v>55</v>
      </c>
      <c r="G3751" s="12">
        <f t="shared" si="3"/>
        <v>1</v>
      </c>
    </row>
    <row r="3752" ht="15.75" customHeight="1">
      <c r="A3752" s="13">
        <v>42164.104166666664</v>
      </c>
      <c r="B3752" s="73">
        <f t="shared" si="1"/>
        <v>42164</v>
      </c>
      <c r="C3752" s="74">
        <f>IF(NewCustomer="Yes", IF(COUNTIF($I$2:$I$11,B3752)&gt;0,0,WEEKDAY(B3752,2)),IF(COUNTIF($I$2:$I$21,B3752)&gt;0,0,WEEKDAY(B3752,2)))</f>
        <v>2</v>
      </c>
      <c r="D3752" s="74">
        <f t="shared" si="2"/>
        <v>2</v>
      </c>
      <c r="E3752" s="12">
        <f>IFERROR(VLOOKUP(A3752,'IDAR Meter Data'!$A:$B,2,1),"")</f>
        <v>199</v>
      </c>
      <c r="F3752" s="75">
        <f>IF(CECCZ="CZ03",'Outside Temp'!B3752,IF(CECCZ="CZ04",'Outside Temp'!B3753,IF(CECCZ="CZ12",'Outside Temp'!B3754, IF(CECCZ="CZ13",'Outside Temp'!B3755))))</f>
        <v>55</v>
      </c>
      <c r="G3752" s="12">
        <f t="shared" si="3"/>
        <v>1</v>
      </c>
    </row>
    <row r="3753" ht="15.75" customHeight="1">
      <c r="A3753" s="13">
        <v>42164.114583333336</v>
      </c>
      <c r="B3753" s="73">
        <f t="shared" si="1"/>
        <v>42164</v>
      </c>
      <c r="C3753" s="74">
        <f>IF(NewCustomer="Yes", IF(COUNTIF($I$2:$I$11,B3753)&gt;0,0,WEEKDAY(B3753,2)),IF(COUNTIF($I$2:$I$21,B3753)&gt;0,0,WEEKDAY(B3753,2)))</f>
        <v>2</v>
      </c>
      <c r="D3753" s="74">
        <f t="shared" si="2"/>
        <v>2</v>
      </c>
      <c r="E3753" s="12">
        <f>IFERROR(VLOOKUP(A3753,'IDAR Meter Data'!$A:$B,2,1),"")</f>
        <v>197</v>
      </c>
      <c r="F3753" s="75">
        <f>IF(CECCZ="CZ03",'Outside Temp'!B3753,IF(CECCZ="CZ04",'Outside Temp'!B3754,IF(CECCZ="CZ12",'Outside Temp'!B3755, IF(CECCZ="CZ13",'Outside Temp'!B3756))))</f>
        <v>55</v>
      </c>
      <c r="G3753" s="12">
        <f t="shared" si="3"/>
        <v>1</v>
      </c>
    </row>
    <row r="3754" ht="15.75" customHeight="1">
      <c r="A3754" s="13">
        <v>42164.125</v>
      </c>
      <c r="B3754" s="73">
        <f t="shared" si="1"/>
        <v>42164</v>
      </c>
      <c r="C3754" s="74">
        <f>IF(NewCustomer="Yes", IF(COUNTIF($I$2:$I$11,B3754)&gt;0,0,WEEKDAY(B3754,2)),IF(COUNTIF($I$2:$I$21,B3754)&gt;0,0,WEEKDAY(B3754,2)))</f>
        <v>2</v>
      </c>
      <c r="D3754" s="74">
        <f t="shared" si="2"/>
        <v>3</v>
      </c>
      <c r="E3754" s="12">
        <f>IFERROR(VLOOKUP(A3754,'IDAR Meter Data'!$A:$B,2,1),"")</f>
        <v>195</v>
      </c>
      <c r="F3754" s="75">
        <f>IF(CECCZ="CZ03",'Outside Temp'!B3754,IF(CECCZ="CZ04",'Outside Temp'!B3755,IF(CECCZ="CZ12",'Outside Temp'!B3756, IF(CECCZ="CZ13",'Outside Temp'!B3757))))</f>
        <v>55</v>
      </c>
      <c r="G3754" s="12">
        <f t="shared" si="3"/>
        <v>1</v>
      </c>
    </row>
    <row r="3755" ht="15.75" customHeight="1">
      <c r="A3755" s="13">
        <v>42164.135416666664</v>
      </c>
      <c r="B3755" s="73">
        <f t="shared" si="1"/>
        <v>42164</v>
      </c>
      <c r="C3755" s="74">
        <f>IF(NewCustomer="Yes", IF(COUNTIF($I$2:$I$11,B3755)&gt;0,0,WEEKDAY(B3755,2)),IF(COUNTIF($I$2:$I$21,B3755)&gt;0,0,WEEKDAY(B3755,2)))</f>
        <v>2</v>
      </c>
      <c r="D3755" s="74">
        <f t="shared" si="2"/>
        <v>3</v>
      </c>
      <c r="E3755" s="12">
        <f>IFERROR(VLOOKUP(A3755,'IDAR Meter Data'!$A:$B,2,1),"")</f>
        <v>194</v>
      </c>
      <c r="F3755" s="75">
        <f>IF(CECCZ="CZ03",'Outside Temp'!B3755,IF(CECCZ="CZ04",'Outside Temp'!B3756,IF(CECCZ="CZ12",'Outside Temp'!B3757, IF(CECCZ="CZ13",'Outside Temp'!B3758))))</f>
        <v>55</v>
      </c>
      <c r="G3755" s="12">
        <f t="shared" si="3"/>
        <v>1</v>
      </c>
    </row>
    <row r="3756" ht="15.75" customHeight="1">
      <c r="A3756" s="13">
        <v>42164.145833333336</v>
      </c>
      <c r="B3756" s="73">
        <f t="shared" si="1"/>
        <v>42164</v>
      </c>
      <c r="C3756" s="74">
        <f>IF(NewCustomer="Yes", IF(COUNTIF($I$2:$I$11,B3756)&gt;0,0,WEEKDAY(B3756,2)),IF(COUNTIF($I$2:$I$21,B3756)&gt;0,0,WEEKDAY(B3756,2)))</f>
        <v>2</v>
      </c>
      <c r="D3756" s="74">
        <f t="shared" si="2"/>
        <v>3</v>
      </c>
      <c r="E3756" s="12">
        <f>IFERROR(VLOOKUP(A3756,'IDAR Meter Data'!$A:$B,2,1),"")</f>
        <v>194</v>
      </c>
      <c r="F3756" s="75">
        <f>IF(CECCZ="CZ03",'Outside Temp'!B3756,IF(CECCZ="CZ04",'Outside Temp'!B3757,IF(CECCZ="CZ12",'Outside Temp'!B3758, IF(CECCZ="CZ13",'Outside Temp'!B3759))))</f>
        <v>55</v>
      </c>
      <c r="G3756" s="12">
        <f t="shared" si="3"/>
        <v>1</v>
      </c>
    </row>
    <row r="3757" ht="15.75" customHeight="1">
      <c r="A3757" s="13">
        <v>42164.15625</v>
      </c>
      <c r="B3757" s="73">
        <f t="shared" si="1"/>
        <v>42164</v>
      </c>
      <c r="C3757" s="74">
        <f>IF(NewCustomer="Yes", IF(COUNTIF($I$2:$I$11,B3757)&gt;0,0,WEEKDAY(B3757,2)),IF(COUNTIF($I$2:$I$21,B3757)&gt;0,0,WEEKDAY(B3757,2)))</f>
        <v>2</v>
      </c>
      <c r="D3757" s="74">
        <f t="shared" si="2"/>
        <v>3</v>
      </c>
      <c r="E3757" s="12">
        <f>IFERROR(VLOOKUP(A3757,'IDAR Meter Data'!$A:$B,2,1),"")</f>
        <v>187</v>
      </c>
      <c r="F3757" s="75">
        <f>IF(CECCZ="CZ03",'Outside Temp'!B3757,IF(CECCZ="CZ04",'Outside Temp'!B3758,IF(CECCZ="CZ12",'Outside Temp'!B3759, IF(CECCZ="CZ13",'Outside Temp'!B3760))))</f>
        <v>55</v>
      </c>
      <c r="G3757" s="12">
        <f t="shared" si="3"/>
        <v>1</v>
      </c>
    </row>
    <row r="3758" ht="15.75" customHeight="1">
      <c r="A3758" s="13">
        <v>42164.166666666664</v>
      </c>
      <c r="B3758" s="73">
        <f t="shared" si="1"/>
        <v>42164</v>
      </c>
      <c r="C3758" s="74">
        <f>IF(NewCustomer="Yes", IF(COUNTIF($I$2:$I$11,B3758)&gt;0,0,WEEKDAY(B3758,2)),IF(COUNTIF($I$2:$I$21,B3758)&gt;0,0,WEEKDAY(B3758,2)))</f>
        <v>2</v>
      </c>
      <c r="D3758" s="74">
        <f t="shared" si="2"/>
        <v>4</v>
      </c>
      <c r="E3758" s="12">
        <f>IFERROR(VLOOKUP(A3758,'IDAR Meter Data'!$A:$B,2,1),"")</f>
        <v>194</v>
      </c>
      <c r="F3758" s="75">
        <f>IF(CECCZ="CZ03",'Outside Temp'!B3758,IF(CECCZ="CZ04",'Outside Temp'!B3759,IF(CECCZ="CZ12",'Outside Temp'!B3760, IF(CECCZ="CZ13",'Outside Temp'!B3761))))</f>
        <v>54.93333333</v>
      </c>
      <c r="G3758" s="12">
        <f t="shared" si="3"/>
        <v>1</v>
      </c>
    </row>
    <row r="3759" ht="15.75" customHeight="1">
      <c r="A3759" s="13">
        <v>42164.177083333336</v>
      </c>
      <c r="B3759" s="73">
        <f t="shared" si="1"/>
        <v>42164</v>
      </c>
      <c r="C3759" s="74">
        <f>IF(NewCustomer="Yes", IF(COUNTIF($I$2:$I$11,B3759)&gt;0,0,WEEKDAY(B3759,2)),IF(COUNTIF($I$2:$I$21,B3759)&gt;0,0,WEEKDAY(B3759,2)))</f>
        <v>2</v>
      </c>
      <c r="D3759" s="74">
        <f t="shared" si="2"/>
        <v>4</v>
      </c>
      <c r="E3759" s="12">
        <f>IFERROR(VLOOKUP(A3759,'IDAR Meter Data'!$A:$B,2,1),"")</f>
        <v>189</v>
      </c>
      <c r="F3759" s="75">
        <f>IF(CECCZ="CZ03",'Outside Temp'!B3759,IF(CECCZ="CZ04",'Outside Temp'!B3760,IF(CECCZ="CZ12",'Outside Temp'!B3761, IF(CECCZ="CZ13",'Outside Temp'!B3762))))</f>
        <v>54.68333333</v>
      </c>
      <c r="G3759" s="12">
        <f t="shared" si="3"/>
        <v>1</v>
      </c>
    </row>
    <row r="3760" ht="15.75" customHeight="1">
      <c r="A3760" s="13">
        <v>42164.1875</v>
      </c>
      <c r="B3760" s="73">
        <f t="shared" si="1"/>
        <v>42164</v>
      </c>
      <c r="C3760" s="74">
        <f>IF(NewCustomer="Yes", IF(COUNTIF($I$2:$I$11,B3760)&gt;0,0,WEEKDAY(B3760,2)),IF(COUNTIF($I$2:$I$21,B3760)&gt;0,0,WEEKDAY(B3760,2)))</f>
        <v>2</v>
      </c>
      <c r="D3760" s="74">
        <f t="shared" si="2"/>
        <v>4</v>
      </c>
      <c r="E3760" s="12">
        <f>IFERROR(VLOOKUP(A3760,'IDAR Meter Data'!$A:$B,2,1),"")</f>
        <v>185</v>
      </c>
      <c r="F3760" s="75">
        <f>IF(CECCZ="CZ03",'Outside Temp'!B3760,IF(CECCZ="CZ04",'Outside Temp'!B3761,IF(CECCZ="CZ12",'Outside Temp'!B3762, IF(CECCZ="CZ13",'Outside Temp'!B3763))))</f>
        <v>54.43333333</v>
      </c>
      <c r="G3760" s="12">
        <f t="shared" si="3"/>
        <v>1</v>
      </c>
    </row>
    <row r="3761" ht="15.75" customHeight="1">
      <c r="A3761" s="13">
        <v>42164.197916666664</v>
      </c>
      <c r="B3761" s="73">
        <f t="shared" si="1"/>
        <v>42164</v>
      </c>
      <c r="C3761" s="74">
        <f>IF(NewCustomer="Yes", IF(COUNTIF($I$2:$I$11,B3761)&gt;0,0,WEEKDAY(B3761,2)),IF(COUNTIF($I$2:$I$21,B3761)&gt;0,0,WEEKDAY(B3761,2)))</f>
        <v>2</v>
      </c>
      <c r="D3761" s="74">
        <f t="shared" si="2"/>
        <v>4</v>
      </c>
      <c r="E3761" s="12">
        <f>IFERROR(VLOOKUP(A3761,'IDAR Meter Data'!$A:$B,2,1),"")</f>
        <v>183</v>
      </c>
      <c r="F3761" s="75">
        <f>IF(CECCZ="CZ03",'Outside Temp'!B3761,IF(CECCZ="CZ04",'Outside Temp'!B3762,IF(CECCZ="CZ12",'Outside Temp'!B3763, IF(CECCZ="CZ13",'Outside Temp'!B3764))))</f>
        <v>54.18333333</v>
      </c>
      <c r="G3761" s="12">
        <f t="shared" si="3"/>
        <v>1</v>
      </c>
    </row>
    <row r="3762" ht="15.75" customHeight="1">
      <c r="A3762" s="13">
        <v>42164.208333333336</v>
      </c>
      <c r="B3762" s="73">
        <f t="shared" si="1"/>
        <v>42164</v>
      </c>
      <c r="C3762" s="74">
        <f>IF(NewCustomer="Yes", IF(COUNTIF($I$2:$I$11,B3762)&gt;0,0,WEEKDAY(B3762,2)),IF(COUNTIF($I$2:$I$21,B3762)&gt;0,0,WEEKDAY(B3762,2)))</f>
        <v>2</v>
      </c>
      <c r="D3762" s="74">
        <f t="shared" si="2"/>
        <v>5</v>
      </c>
      <c r="E3762" s="12">
        <f>IFERROR(VLOOKUP(A3762,'IDAR Meter Data'!$A:$B,2,1),"")</f>
        <v>188</v>
      </c>
      <c r="F3762" s="75">
        <f>IF(CECCZ="CZ03",'Outside Temp'!B3762,IF(CECCZ="CZ04",'Outside Temp'!B3763,IF(CECCZ="CZ12",'Outside Temp'!B3764, IF(CECCZ="CZ13",'Outside Temp'!B3765))))</f>
        <v>54.13333333</v>
      </c>
      <c r="G3762" s="12">
        <f t="shared" si="3"/>
        <v>1</v>
      </c>
    </row>
    <row r="3763" ht="15.75" customHeight="1">
      <c r="A3763" s="13">
        <v>42164.21875</v>
      </c>
      <c r="B3763" s="73">
        <f t="shared" si="1"/>
        <v>42164</v>
      </c>
      <c r="C3763" s="74">
        <f>IF(NewCustomer="Yes", IF(COUNTIF($I$2:$I$11,B3763)&gt;0,0,WEEKDAY(B3763,2)),IF(COUNTIF($I$2:$I$21,B3763)&gt;0,0,WEEKDAY(B3763,2)))</f>
        <v>2</v>
      </c>
      <c r="D3763" s="74">
        <f t="shared" si="2"/>
        <v>5</v>
      </c>
      <c r="E3763" s="12">
        <f>IFERROR(VLOOKUP(A3763,'IDAR Meter Data'!$A:$B,2,1),"")</f>
        <v>189</v>
      </c>
      <c r="F3763" s="75">
        <f>IF(CECCZ="CZ03",'Outside Temp'!B3763,IF(CECCZ="CZ04",'Outside Temp'!B3764,IF(CECCZ="CZ12",'Outside Temp'!B3765, IF(CECCZ="CZ13",'Outside Temp'!B3766))))</f>
        <v>54.63333333</v>
      </c>
      <c r="G3763" s="12">
        <f t="shared" si="3"/>
        <v>1</v>
      </c>
    </row>
    <row r="3764" ht="15.75" customHeight="1">
      <c r="A3764" s="13">
        <v>42164.229166666664</v>
      </c>
      <c r="B3764" s="73">
        <f t="shared" si="1"/>
        <v>42164</v>
      </c>
      <c r="C3764" s="74">
        <f>IF(NewCustomer="Yes", IF(COUNTIF($I$2:$I$11,B3764)&gt;0,0,WEEKDAY(B3764,2)),IF(COUNTIF($I$2:$I$21,B3764)&gt;0,0,WEEKDAY(B3764,2)))</f>
        <v>2</v>
      </c>
      <c r="D3764" s="74">
        <f t="shared" si="2"/>
        <v>5</v>
      </c>
      <c r="E3764" s="12">
        <f>IFERROR(VLOOKUP(A3764,'IDAR Meter Data'!$A:$B,2,1),"")</f>
        <v>180</v>
      </c>
      <c r="F3764" s="75">
        <f>IF(CECCZ="CZ03",'Outside Temp'!B3764,IF(CECCZ="CZ04",'Outside Temp'!B3765,IF(CECCZ="CZ12",'Outside Temp'!B3766, IF(CECCZ="CZ13",'Outside Temp'!B3767))))</f>
        <v>55.13333333</v>
      </c>
      <c r="G3764" s="12">
        <f t="shared" si="3"/>
        <v>1</v>
      </c>
    </row>
    <row r="3765" ht="15.75" customHeight="1">
      <c r="A3765" s="13">
        <v>42164.239583333336</v>
      </c>
      <c r="B3765" s="73">
        <f t="shared" si="1"/>
        <v>42164</v>
      </c>
      <c r="C3765" s="74">
        <f>IF(NewCustomer="Yes", IF(COUNTIF($I$2:$I$11,B3765)&gt;0,0,WEEKDAY(B3765,2)),IF(COUNTIF($I$2:$I$21,B3765)&gt;0,0,WEEKDAY(B3765,2)))</f>
        <v>2</v>
      </c>
      <c r="D3765" s="74">
        <f t="shared" si="2"/>
        <v>5</v>
      </c>
      <c r="E3765" s="12">
        <f>IFERROR(VLOOKUP(A3765,'IDAR Meter Data'!$A:$B,2,1),"")</f>
        <v>187</v>
      </c>
      <c r="F3765" s="75">
        <f>IF(CECCZ="CZ03",'Outside Temp'!B3765,IF(CECCZ="CZ04",'Outside Temp'!B3766,IF(CECCZ="CZ12",'Outside Temp'!B3767, IF(CECCZ="CZ13",'Outside Temp'!B3768))))</f>
        <v>55.63333333</v>
      </c>
      <c r="G3765" s="12">
        <f t="shared" si="3"/>
        <v>1</v>
      </c>
    </row>
    <row r="3766" ht="15.75" customHeight="1">
      <c r="A3766" s="13">
        <v>42164.25</v>
      </c>
      <c r="B3766" s="73">
        <f t="shared" si="1"/>
        <v>42164</v>
      </c>
      <c r="C3766" s="74">
        <f>IF(NewCustomer="Yes", IF(COUNTIF($I$2:$I$11,B3766)&gt;0,0,WEEKDAY(B3766,2)),IF(COUNTIF($I$2:$I$21,B3766)&gt;0,0,WEEKDAY(B3766,2)))</f>
        <v>2</v>
      </c>
      <c r="D3766" s="74">
        <f t="shared" si="2"/>
        <v>6</v>
      </c>
      <c r="E3766" s="12">
        <f>IFERROR(VLOOKUP(A3766,'IDAR Meter Data'!$A:$B,2,1),"")</f>
        <v>188</v>
      </c>
      <c r="F3766" s="75">
        <f>IF(CECCZ="CZ03",'Outside Temp'!B3766,IF(CECCZ="CZ04",'Outside Temp'!B3767,IF(CECCZ="CZ12",'Outside Temp'!B3768, IF(CECCZ="CZ13",'Outside Temp'!B3769))))</f>
        <v>56.33333333</v>
      </c>
      <c r="G3766" s="12">
        <f t="shared" si="3"/>
        <v>1</v>
      </c>
    </row>
    <row r="3767" ht="15.75" customHeight="1">
      <c r="A3767" s="13">
        <v>42164.260416666664</v>
      </c>
      <c r="B3767" s="73">
        <f t="shared" si="1"/>
        <v>42164</v>
      </c>
      <c r="C3767" s="74">
        <f>IF(NewCustomer="Yes", IF(COUNTIF($I$2:$I$11,B3767)&gt;0,0,WEEKDAY(B3767,2)),IF(COUNTIF($I$2:$I$21,B3767)&gt;0,0,WEEKDAY(B3767,2)))</f>
        <v>2</v>
      </c>
      <c r="D3767" s="74">
        <f t="shared" si="2"/>
        <v>6</v>
      </c>
      <c r="E3767" s="12">
        <f>IFERROR(VLOOKUP(A3767,'IDAR Meter Data'!$A:$B,2,1),"")</f>
        <v>179</v>
      </c>
      <c r="F3767" s="75">
        <f>IF(CECCZ="CZ03",'Outside Temp'!B3767,IF(CECCZ="CZ04",'Outside Temp'!B3768,IF(CECCZ="CZ12",'Outside Temp'!B3769, IF(CECCZ="CZ13",'Outside Temp'!B3770))))</f>
        <v>57.58333333</v>
      </c>
      <c r="G3767" s="12">
        <f t="shared" si="3"/>
        <v>1</v>
      </c>
    </row>
    <row r="3768" ht="15.75" customHeight="1">
      <c r="A3768" s="13">
        <v>42164.270833333336</v>
      </c>
      <c r="B3768" s="73">
        <f t="shared" si="1"/>
        <v>42164</v>
      </c>
      <c r="C3768" s="74">
        <f>IF(NewCustomer="Yes", IF(COUNTIF($I$2:$I$11,B3768)&gt;0,0,WEEKDAY(B3768,2)),IF(COUNTIF($I$2:$I$21,B3768)&gt;0,0,WEEKDAY(B3768,2)))</f>
        <v>2</v>
      </c>
      <c r="D3768" s="74">
        <f t="shared" si="2"/>
        <v>6</v>
      </c>
      <c r="E3768" s="12">
        <f>IFERROR(VLOOKUP(A3768,'IDAR Meter Data'!$A:$B,2,1),"")</f>
        <v>188</v>
      </c>
      <c r="F3768" s="75">
        <f>IF(CECCZ="CZ03",'Outside Temp'!B3768,IF(CECCZ="CZ04",'Outside Temp'!B3769,IF(CECCZ="CZ12",'Outside Temp'!B3770, IF(CECCZ="CZ13",'Outside Temp'!B3771))))</f>
        <v>58.83333333</v>
      </c>
      <c r="G3768" s="12">
        <f t="shared" si="3"/>
        <v>1</v>
      </c>
    </row>
    <row r="3769" ht="15.75" customHeight="1">
      <c r="A3769" s="13">
        <v>42164.28125</v>
      </c>
      <c r="B3769" s="73">
        <f t="shared" si="1"/>
        <v>42164</v>
      </c>
      <c r="C3769" s="74">
        <f>IF(NewCustomer="Yes", IF(COUNTIF($I$2:$I$11,B3769)&gt;0,0,WEEKDAY(B3769,2)),IF(COUNTIF($I$2:$I$21,B3769)&gt;0,0,WEEKDAY(B3769,2)))</f>
        <v>2</v>
      </c>
      <c r="D3769" s="74">
        <f t="shared" si="2"/>
        <v>6</v>
      </c>
      <c r="E3769" s="12">
        <f>IFERROR(VLOOKUP(A3769,'IDAR Meter Data'!$A:$B,2,1),"")</f>
        <v>190</v>
      </c>
      <c r="F3769" s="75">
        <f>IF(CECCZ="CZ03",'Outside Temp'!B3769,IF(CECCZ="CZ04",'Outside Temp'!B3770,IF(CECCZ="CZ12",'Outside Temp'!B3771, IF(CECCZ="CZ13",'Outside Temp'!B3772))))</f>
        <v>60.08333333</v>
      </c>
      <c r="G3769" s="12">
        <f t="shared" si="3"/>
        <v>1</v>
      </c>
    </row>
    <row r="3770" ht="15.75" customHeight="1">
      <c r="A3770" s="13">
        <v>42164.291666666664</v>
      </c>
      <c r="B3770" s="73">
        <f t="shared" si="1"/>
        <v>42164</v>
      </c>
      <c r="C3770" s="74">
        <f>IF(NewCustomer="Yes", IF(COUNTIF($I$2:$I$11,B3770)&gt;0,0,WEEKDAY(B3770,2)),IF(COUNTIF($I$2:$I$21,B3770)&gt;0,0,WEEKDAY(B3770,2)))</f>
        <v>2</v>
      </c>
      <c r="D3770" s="74">
        <f t="shared" si="2"/>
        <v>7</v>
      </c>
      <c r="E3770" s="12">
        <f>IFERROR(VLOOKUP(A3770,'IDAR Meter Data'!$A:$B,2,1),"")</f>
        <v>191</v>
      </c>
      <c r="F3770" s="75">
        <f>IF(CECCZ="CZ03",'Outside Temp'!B3770,IF(CECCZ="CZ04",'Outside Temp'!B3771,IF(CECCZ="CZ12",'Outside Temp'!B3772, IF(CECCZ="CZ13",'Outside Temp'!B3773))))</f>
        <v>61.13333333</v>
      </c>
      <c r="G3770" s="12">
        <f t="shared" si="3"/>
        <v>1</v>
      </c>
    </row>
    <row r="3771" ht="15.75" customHeight="1">
      <c r="A3771" s="13">
        <v>42164.302083333336</v>
      </c>
      <c r="B3771" s="73">
        <f t="shared" si="1"/>
        <v>42164</v>
      </c>
      <c r="C3771" s="74">
        <f>IF(NewCustomer="Yes", IF(COUNTIF($I$2:$I$11,B3771)&gt;0,0,WEEKDAY(B3771,2)),IF(COUNTIF($I$2:$I$21,B3771)&gt;0,0,WEEKDAY(B3771,2)))</f>
        <v>2</v>
      </c>
      <c r="D3771" s="74">
        <f t="shared" si="2"/>
        <v>7</v>
      </c>
      <c r="E3771" s="12">
        <f>IFERROR(VLOOKUP(A3771,'IDAR Meter Data'!$A:$B,2,1),"")</f>
        <v>190</v>
      </c>
      <c r="F3771" s="75">
        <f>IF(CECCZ="CZ03",'Outside Temp'!B3771,IF(CECCZ="CZ04",'Outside Temp'!B3772,IF(CECCZ="CZ12",'Outside Temp'!B3773, IF(CECCZ="CZ13",'Outside Temp'!B3774))))</f>
        <v>61.63333333</v>
      </c>
      <c r="G3771" s="12">
        <f t="shared" si="3"/>
        <v>1</v>
      </c>
    </row>
    <row r="3772" ht="15.75" customHeight="1">
      <c r="A3772" s="13">
        <v>42164.3125</v>
      </c>
      <c r="B3772" s="73">
        <f t="shared" si="1"/>
        <v>42164</v>
      </c>
      <c r="C3772" s="74">
        <f>IF(NewCustomer="Yes", IF(COUNTIF($I$2:$I$11,B3772)&gt;0,0,WEEKDAY(B3772,2)),IF(COUNTIF($I$2:$I$21,B3772)&gt;0,0,WEEKDAY(B3772,2)))</f>
        <v>2</v>
      </c>
      <c r="D3772" s="74">
        <f t="shared" si="2"/>
        <v>7</v>
      </c>
      <c r="E3772" s="12">
        <f>IFERROR(VLOOKUP(A3772,'IDAR Meter Data'!$A:$B,2,1),"")</f>
        <v>195</v>
      </c>
      <c r="F3772" s="75">
        <f>IF(CECCZ="CZ03",'Outside Temp'!B3772,IF(CECCZ="CZ04",'Outside Temp'!B3773,IF(CECCZ="CZ12",'Outside Temp'!B3774, IF(CECCZ="CZ13",'Outside Temp'!B3775))))</f>
        <v>62.13333333</v>
      </c>
      <c r="G3772" s="12">
        <f t="shared" si="3"/>
        <v>1</v>
      </c>
    </row>
    <row r="3773" ht="15.75" customHeight="1">
      <c r="A3773" s="13">
        <v>42164.322916666664</v>
      </c>
      <c r="B3773" s="73">
        <f t="shared" si="1"/>
        <v>42164</v>
      </c>
      <c r="C3773" s="74">
        <f>IF(NewCustomer="Yes", IF(COUNTIF($I$2:$I$11,B3773)&gt;0,0,WEEKDAY(B3773,2)),IF(COUNTIF($I$2:$I$21,B3773)&gt;0,0,WEEKDAY(B3773,2)))</f>
        <v>2</v>
      </c>
      <c r="D3773" s="74">
        <f t="shared" si="2"/>
        <v>7</v>
      </c>
      <c r="E3773" s="12">
        <f>IFERROR(VLOOKUP(A3773,'IDAR Meter Data'!$A:$B,2,1),"")</f>
        <v>192</v>
      </c>
      <c r="F3773" s="75">
        <f>IF(CECCZ="CZ03",'Outside Temp'!B3773,IF(CECCZ="CZ04",'Outside Temp'!B3774,IF(CECCZ="CZ12",'Outside Temp'!B3775, IF(CECCZ="CZ13",'Outside Temp'!B3776))))</f>
        <v>62.63333333</v>
      </c>
      <c r="G3773" s="12">
        <f t="shared" si="3"/>
        <v>1</v>
      </c>
    </row>
    <row r="3774" ht="15.75" customHeight="1">
      <c r="A3774" s="13">
        <v>42164.333333333336</v>
      </c>
      <c r="B3774" s="73">
        <f t="shared" si="1"/>
        <v>42164</v>
      </c>
      <c r="C3774" s="74">
        <f>IF(NewCustomer="Yes", IF(COUNTIF($I$2:$I$11,B3774)&gt;0,0,WEEKDAY(B3774,2)),IF(COUNTIF($I$2:$I$21,B3774)&gt;0,0,WEEKDAY(B3774,2)))</f>
        <v>2</v>
      </c>
      <c r="D3774" s="74">
        <f t="shared" si="2"/>
        <v>8</v>
      </c>
      <c r="E3774" s="12">
        <f>IFERROR(VLOOKUP(A3774,'IDAR Meter Data'!$A:$B,2,1),"")</f>
        <v>211</v>
      </c>
      <c r="F3774" s="75">
        <f>IF(CECCZ="CZ03",'Outside Temp'!B3774,IF(CECCZ="CZ04",'Outside Temp'!B3775,IF(CECCZ="CZ12",'Outside Temp'!B3776, IF(CECCZ="CZ13",'Outside Temp'!B3777))))</f>
        <v>63.2</v>
      </c>
      <c r="G3774" s="12">
        <f t="shared" si="3"/>
        <v>1</v>
      </c>
    </row>
    <row r="3775" ht="15.75" customHeight="1">
      <c r="A3775" s="13">
        <v>42164.34375</v>
      </c>
      <c r="B3775" s="73">
        <f t="shared" si="1"/>
        <v>42164</v>
      </c>
      <c r="C3775" s="74">
        <f>IF(NewCustomer="Yes", IF(COUNTIF($I$2:$I$11,B3775)&gt;0,0,WEEKDAY(B3775,2)),IF(COUNTIF($I$2:$I$21,B3775)&gt;0,0,WEEKDAY(B3775,2)))</f>
        <v>2</v>
      </c>
      <c r="D3775" s="74">
        <f t="shared" si="2"/>
        <v>8</v>
      </c>
      <c r="E3775" s="12">
        <f>IFERROR(VLOOKUP(A3775,'IDAR Meter Data'!$A:$B,2,1),"")</f>
        <v>196</v>
      </c>
      <c r="F3775" s="75">
        <f>IF(CECCZ="CZ03",'Outside Temp'!B3775,IF(CECCZ="CZ04",'Outside Temp'!B3776,IF(CECCZ="CZ12",'Outside Temp'!B3777, IF(CECCZ="CZ13",'Outside Temp'!B3778))))</f>
        <v>63.95</v>
      </c>
      <c r="G3775" s="12">
        <f t="shared" si="3"/>
        <v>1</v>
      </c>
    </row>
    <row r="3776" ht="15.75" customHeight="1">
      <c r="A3776" s="13">
        <v>42164.354166666664</v>
      </c>
      <c r="B3776" s="73">
        <f t="shared" si="1"/>
        <v>42164</v>
      </c>
      <c r="C3776" s="74">
        <f>IF(NewCustomer="Yes", IF(COUNTIF($I$2:$I$11,B3776)&gt;0,0,WEEKDAY(B3776,2)),IF(COUNTIF($I$2:$I$21,B3776)&gt;0,0,WEEKDAY(B3776,2)))</f>
        <v>2</v>
      </c>
      <c r="D3776" s="74">
        <f t="shared" si="2"/>
        <v>8</v>
      </c>
      <c r="E3776" s="12">
        <f>IFERROR(VLOOKUP(A3776,'IDAR Meter Data'!$A:$B,2,1),"")</f>
        <v>208</v>
      </c>
      <c r="F3776" s="75">
        <f>IF(CECCZ="CZ03",'Outside Temp'!B3776,IF(CECCZ="CZ04",'Outside Temp'!B3777,IF(CECCZ="CZ12",'Outside Temp'!B3778, IF(CECCZ="CZ13",'Outside Temp'!B3779))))</f>
        <v>64.7</v>
      </c>
      <c r="G3776" s="12">
        <f t="shared" si="3"/>
        <v>1</v>
      </c>
    </row>
    <row r="3777" ht="15.75" customHeight="1">
      <c r="A3777" s="13">
        <v>42164.364583333336</v>
      </c>
      <c r="B3777" s="73">
        <f t="shared" si="1"/>
        <v>42164</v>
      </c>
      <c r="C3777" s="74">
        <f>IF(NewCustomer="Yes", IF(COUNTIF($I$2:$I$11,B3777)&gt;0,0,WEEKDAY(B3777,2)),IF(COUNTIF($I$2:$I$21,B3777)&gt;0,0,WEEKDAY(B3777,2)))</f>
        <v>2</v>
      </c>
      <c r="D3777" s="74">
        <f t="shared" si="2"/>
        <v>8</v>
      </c>
      <c r="E3777" s="12">
        <f>IFERROR(VLOOKUP(A3777,'IDAR Meter Data'!$A:$B,2,1),"")</f>
        <v>223</v>
      </c>
      <c r="F3777" s="75">
        <f>IF(CECCZ="CZ03",'Outside Temp'!B3777,IF(CECCZ="CZ04",'Outside Temp'!B3778,IF(CECCZ="CZ12",'Outside Temp'!B3779, IF(CECCZ="CZ13",'Outside Temp'!B3780))))</f>
        <v>65.45</v>
      </c>
      <c r="G3777" s="12">
        <f t="shared" si="3"/>
        <v>2</v>
      </c>
    </row>
    <row r="3778" ht="15.75" customHeight="1">
      <c r="A3778" s="13">
        <v>42164.375</v>
      </c>
      <c r="B3778" s="73">
        <f t="shared" si="1"/>
        <v>42164</v>
      </c>
      <c r="C3778" s="74">
        <f>IF(NewCustomer="Yes", IF(COUNTIF($I$2:$I$11,B3778)&gt;0,0,WEEKDAY(B3778,2)),IF(COUNTIF($I$2:$I$21,B3778)&gt;0,0,WEEKDAY(B3778,2)))</f>
        <v>2</v>
      </c>
      <c r="D3778" s="74">
        <f t="shared" si="2"/>
        <v>9</v>
      </c>
      <c r="E3778" s="12">
        <f>IFERROR(VLOOKUP(A3778,'IDAR Meter Data'!$A:$B,2,1),"")</f>
        <v>218</v>
      </c>
      <c r="F3778" s="75">
        <f>IF(CECCZ="CZ03",'Outside Temp'!B3778,IF(CECCZ="CZ04",'Outside Temp'!B3779,IF(CECCZ="CZ12",'Outside Temp'!B3780, IF(CECCZ="CZ13",'Outside Temp'!B3781))))</f>
        <v>66.06666667</v>
      </c>
      <c r="G3778" s="12">
        <f t="shared" si="3"/>
        <v>2</v>
      </c>
    </row>
    <row r="3779" ht="15.75" customHeight="1">
      <c r="A3779" s="13">
        <v>42164.385416666664</v>
      </c>
      <c r="B3779" s="73">
        <f t="shared" si="1"/>
        <v>42164</v>
      </c>
      <c r="C3779" s="74">
        <f>IF(NewCustomer="Yes", IF(COUNTIF($I$2:$I$11,B3779)&gt;0,0,WEEKDAY(B3779,2)),IF(COUNTIF($I$2:$I$21,B3779)&gt;0,0,WEEKDAY(B3779,2)))</f>
        <v>2</v>
      </c>
      <c r="D3779" s="74">
        <f t="shared" si="2"/>
        <v>9</v>
      </c>
      <c r="E3779" s="12">
        <f>IFERROR(VLOOKUP(A3779,'IDAR Meter Data'!$A:$B,2,1),"")</f>
        <v>232</v>
      </c>
      <c r="F3779" s="75">
        <f>IF(CECCZ="CZ03",'Outside Temp'!B3779,IF(CECCZ="CZ04",'Outside Temp'!B3780,IF(CECCZ="CZ12",'Outside Temp'!B3781, IF(CECCZ="CZ13",'Outside Temp'!B3782))))</f>
        <v>66.31666667</v>
      </c>
      <c r="G3779" s="12">
        <f t="shared" si="3"/>
        <v>2</v>
      </c>
    </row>
    <row r="3780" ht="15.75" customHeight="1">
      <c r="A3780" s="13">
        <v>42164.395833333336</v>
      </c>
      <c r="B3780" s="73">
        <f t="shared" si="1"/>
        <v>42164</v>
      </c>
      <c r="C3780" s="74">
        <f>IF(NewCustomer="Yes", IF(COUNTIF($I$2:$I$11,B3780)&gt;0,0,WEEKDAY(B3780,2)),IF(COUNTIF($I$2:$I$21,B3780)&gt;0,0,WEEKDAY(B3780,2)))</f>
        <v>2</v>
      </c>
      <c r="D3780" s="74">
        <f t="shared" si="2"/>
        <v>9</v>
      </c>
      <c r="E3780" s="12">
        <f>IFERROR(VLOOKUP(A3780,'IDAR Meter Data'!$A:$B,2,1),"")</f>
        <v>242</v>
      </c>
      <c r="F3780" s="75">
        <f>IF(CECCZ="CZ03",'Outside Temp'!B3780,IF(CECCZ="CZ04",'Outside Temp'!B3781,IF(CECCZ="CZ12",'Outside Temp'!B3782, IF(CECCZ="CZ13",'Outside Temp'!B3783))))</f>
        <v>66.56666667</v>
      </c>
      <c r="G3780" s="12">
        <f t="shared" si="3"/>
        <v>2</v>
      </c>
    </row>
    <row r="3781" ht="15.75" customHeight="1">
      <c r="A3781" s="13">
        <v>42164.40625</v>
      </c>
      <c r="B3781" s="73">
        <f t="shared" si="1"/>
        <v>42164</v>
      </c>
      <c r="C3781" s="74">
        <f>IF(NewCustomer="Yes", IF(COUNTIF($I$2:$I$11,B3781)&gt;0,0,WEEKDAY(B3781,2)),IF(COUNTIF($I$2:$I$21,B3781)&gt;0,0,WEEKDAY(B3781,2)))</f>
        <v>2</v>
      </c>
      <c r="D3781" s="74">
        <f t="shared" si="2"/>
        <v>9</v>
      </c>
      <c r="E3781" s="12">
        <f>IFERROR(VLOOKUP(A3781,'IDAR Meter Data'!$A:$B,2,1),"")</f>
        <v>250</v>
      </c>
      <c r="F3781" s="75">
        <f>IF(CECCZ="CZ03",'Outside Temp'!B3781,IF(CECCZ="CZ04",'Outside Temp'!B3782,IF(CECCZ="CZ12",'Outside Temp'!B3783, IF(CECCZ="CZ13",'Outside Temp'!B3784))))</f>
        <v>66.81666667</v>
      </c>
      <c r="G3781" s="12">
        <f t="shared" si="3"/>
        <v>2</v>
      </c>
    </row>
    <row r="3782" ht="15.75" customHeight="1">
      <c r="A3782" s="13">
        <v>42164.416666666664</v>
      </c>
      <c r="B3782" s="73">
        <f t="shared" si="1"/>
        <v>42164</v>
      </c>
      <c r="C3782" s="74">
        <f>IF(NewCustomer="Yes", IF(COUNTIF($I$2:$I$11,B3782)&gt;0,0,WEEKDAY(B3782,2)),IF(COUNTIF($I$2:$I$21,B3782)&gt;0,0,WEEKDAY(B3782,2)))</f>
        <v>2</v>
      </c>
      <c r="D3782" s="74">
        <f t="shared" si="2"/>
        <v>10</v>
      </c>
      <c r="E3782" s="12">
        <f>IFERROR(VLOOKUP(A3782,'IDAR Meter Data'!$A:$B,2,1),"")</f>
        <v>245</v>
      </c>
      <c r="F3782" s="75">
        <f>IF(CECCZ="CZ03",'Outside Temp'!B3782,IF(CECCZ="CZ04",'Outside Temp'!B3783,IF(CECCZ="CZ12",'Outside Temp'!B3784, IF(CECCZ="CZ13",'Outside Temp'!B3785))))</f>
        <v>67.06666667</v>
      </c>
      <c r="G3782" s="12">
        <f t="shared" si="3"/>
        <v>2</v>
      </c>
    </row>
    <row r="3783" ht="15.75" customHeight="1">
      <c r="A3783" s="13">
        <v>42164.427083333336</v>
      </c>
      <c r="B3783" s="73">
        <f t="shared" si="1"/>
        <v>42164</v>
      </c>
      <c r="C3783" s="74">
        <f>IF(NewCustomer="Yes", IF(COUNTIF($I$2:$I$11,B3783)&gt;0,0,WEEKDAY(B3783,2)),IF(COUNTIF($I$2:$I$21,B3783)&gt;0,0,WEEKDAY(B3783,2)))</f>
        <v>2</v>
      </c>
      <c r="D3783" s="74">
        <f t="shared" si="2"/>
        <v>10</v>
      </c>
      <c r="E3783" s="12">
        <f>IFERROR(VLOOKUP(A3783,'IDAR Meter Data'!$A:$B,2,1),"")</f>
        <v>248</v>
      </c>
      <c r="F3783" s="75">
        <f>IF(CECCZ="CZ03",'Outside Temp'!B3783,IF(CECCZ="CZ04",'Outside Temp'!B3784,IF(CECCZ="CZ12",'Outside Temp'!B3785, IF(CECCZ="CZ13",'Outside Temp'!B3786))))</f>
        <v>67.31666667</v>
      </c>
      <c r="G3783" s="12">
        <f t="shared" si="3"/>
        <v>2</v>
      </c>
    </row>
    <row r="3784" ht="15.75" customHeight="1">
      <c r="A3784" s="13">
        <v>42164.4375</v>
      </c>
      <c r="B3784" s="73">
        <f t="shared" si="1"/>
        <v>42164</v>
      </c>
      <c r="C3784" s="74">
        <f>IF(NewCustomer="Yes", IF(COUNTIF($I$2:$I$11,B3784)&gt;0,0,WEEKDAY(B3784,2)),IF(COUNTIF($I$2:$I$21,B3784)&gt;0,0,WEEKDAY(B3784,2)))</f>
        <v>2</v>
      </c>
      <c r="D3784" s="74">
        <f t="shared" si="2"/>
        <v>10</v>
      </c>
      <c r="E3784" s="12">
        <f>IFERROR(VLOOKUP(A3784,'IDAR Meter Data'!$A:$B,2,1),"")</f>
        <v>255</v>
      </c>
      <c r="F3784" s="75">
        <f>IF(CECCZ="CZ03",'Outside Temp'!B3784,IF(CECCZ="CZ04",'Outside Temp'!B3785,IF(CECCZ="CZ12",'Outside Temp'!B3786, IF(CECCZ="CZ13",'Outside Temp'!B3787))))</f>
        <v>67.56666667</v>
      </c>
      <c r="G3784" s="12">
        <f t="shared" si="3"/>
        <v>2</v>
      </c>
    </row>
    <row r="3785" ht="15.75" customHeight="1">
      <c r="A3785" s="13">
        <v>42164.447916666664</v>
      </c>
      <c r="B3785" s="73">
        <f t="shared" si="1"/>
        <v>42164</v>
      </c>
      <c r="C3785" s="74">
        <f>IF(NewCustomer="Yes", IF(COUNTIF($I$2:$I$11,B3785)&gt;0,0,WEEKDAY(B3785,2)),IF(COUNTIF($I$2:$I$21,B3785)&gt;0,0,WEEKDAY(B3785,2)))</f>
        <v>2</v>
      </c>
      <c r="D3785" s="74">
        <f t="shared" si="2"/>
        <v>10</v>
      </c>
      <c r="E3785" s="12">
        <f>IFERROR(VLOOKUP(A3785,'IDAR Meter Data'!$A:$B,2,1),"")</f>
        <v>257</v>
      </c>
      <c r="F3785" s="75">
        <f>IF(CECCZ="CZ03",'Outside Temp'!B3785,IF(CECCZ="CZ04",'Outside Temp'!B3786,IF(CECCZ="CZ12",'Outside Temp'!B3787, IF(CECCZ="CZ13",'Outside Temp'!B3788))))</f>
        <v>67.81666667</v>
      </c>
      <c r="G3785" s="12">
        <f t="shared" si="3"/>
        <v>2</v>
      </c>
    </row>
    <row r="3786" ht="15.75" customHeight="1">
      <c r="A3786" s="13">
        <v>42164.458333333336</v>
      </c>
      <c r="B3786" s="73">
        <f t="shared" si="1"/>
        <v>42164</v>
      </c>
      <c r="C3786" s="74">
        <f>IF(NewCustomer="Yes", IF(COUNTIF($I$2:$I$11,B3786)&gt;0,0,WEEKDAY(B3786,2)),IF(COUNTIF($I$2:$I$21,B3786)&gt;0,0,WEEKDAY(B3786,2)))</f>
        <v>2</v>
      </c>
      <c r="D3786" s="74">
        <f t="shared" si="2"/>
        <v>11</v>
      </c>
      <c r="E3786" s="12">
        <f>IFERROR(VLOOKUP(A3786,'IDAR Meter Data'!$A:$B,2,1),"")</f>
        <v>250</v>
      </c>
      <c r="F3786" s="75">
        <f>IF(CECCZ="CZ03",'Outside Temp'!B3786,IF(CECCZ="CZ04",'Outside Temp'!B3787,IF(CECCZ="CZ12",'Outside Temp'!B3788, IF(CECCZ="CZ13",'Outside Temp'!B3789))))</f>
        <v>68.13333333</v>
      </c>
      <c r="G3786" s="12">
        <f t="shared" si="3"/>
        <v>2</v>
      </c>
    </row>
    <row r="3787" ht="15.75" customHeight="1">
      <c r="A3787" s="13">
        <v>42164.46875</v>
      </c>
      <c r="B3787" s="73">
        <f t="shared" si="1"/>
        <v>42164</v>
      </c>
      <c r="C3787" s="74">
        <f>IF(NewCustomer="Yes", IF(COUNTIF($I$2:$I$11,B3787)&gt;0,0,WEEKDAY(B3787,2)),IF(COUNTIF($I$2:$I$21,B3787)&gt;0,0,WEEKDAY(B3787,2)))</f>
        <v>2</v>
      </c>
      <c r="D3787" s="74">
        <f t="shared" si="2"/>
        <v>11</v>
      </c>
      <c r="E3787" s="12">
        <f>IFERROR(VLOOKUP(A3787,'IDAR Meter Data'!$A:$B,2,1),"")</f>
        <v>250</v>
      </c>
      <c r="F3787" s="75">
        <f>IF(CECCZ="CZ03",'Outside Temp'!B3787,IF(CECCZ="CZ04",'Outside Temp'!B3788,IF(CECCZ="CZ12",'Outside Temp'!B3789, IF(CECCZ="CZ13",'Outside Temp'!B3790))))</f>
        <v>68.63333333</v>
      </c>
      <c r="G3787" s="12">
        <f t="shared" si="3"/>
        <v>2</v>
      </c>
    </row>
    <row r="3788" ht="15.75" customHeight="1">
      <c r="A3788" s="13">
        <v>42164.479166666664</v>
      </c>
      <c r="B3788" s="73">
        <f t="shared" si="1"/>
        <v>42164</v>
      </c>
      <c r="C3788" s="74">
        <f>IF(NewCustomer="Yes", IF(COUNTIF($I$2:$I$11,B3788)&gt;0,0,WEEKDAY(B3788,2)),IF(COUNTIF($I$2:$I$21,B3788)&gt;0,0,WEEKDAY(B3788,2)))</f>
        <v>2</v>
      </c>
      <c r="D3788" s="74">
        <f t="shared" si="2"/>
        <v>11</v>
      </c>
      <c r="E3788" s="12">
        <f>IFERROR(VLOOKUP(A3788,'IDAR Meter Data'!$A:$B,2,1),"")</f>
        <v>248</v>
      </c>
      <c r="F3788" s="75">
        <f>IF(CECCZ="CZ03",'Outside Temp'!B3788,IF(CECCZ="CZ04",'Outside Temp'!B3789,IF(CECCZ="CZ12",'Outside Temp'!B3790, IF(CECCZ="CZ13",'Outside Temp'!B3791))))</f>
        <v>69.13333333</v>
      </c>
      <c r="G3788" s="12">
        <f t="shared" si="3"/>
        <v>2</v>
      </c>
    </row>
    <row r="3789" ht="15.75" customHeight="1">
      <c r="A3789" s="13">
        <v>42164.489583333336</v>
      </c>
      <c r="B3789" s="73">
        <f t="shared" si="1"/>
        <v>42164</v>
      </c>
      <c r="C3789" s="74">
        <f>IF(NewCustomer="Yes", IF(COUNTIF($I$2:$I$11,B3789)&gt;0,0,WEEKDAY(B3789,2)),IF(COUNTIF($I$2:$I$21,B3789)&gt;0,0,WEEKDAY(B3789,2)))</f>
        <v>2</v>
      </c>
      <c r="D3789" s="74">
        <f t="shared" si="2"/>
        <v>11</v>
      </c>
      <c r="E3789" s="12">
        <f>IFERROR(VLOOKUP(A3789,'IDAR Meter Data'!$A:$B,2,1),"")</f>
        <v>250</v>
      </c>
      <c r="F3789" s="75">
        <f>IF(CECCZ="CZ03",'Outside Temp'!B3789,IF(CECCZ="CZ04",'Outside Temp'!B3790,IF(CECCZ="CZ12",'Outside Temp'!B3791, IF(CECCZ="CZ13",'Outside Temp'!B3792))))</f>
        <v>69.63333333</v>
      </c>
      <c r="G3789" s="12">
        <f t="shared" si="3"/>
        <v>2</v>
      </c>
    </row>
    <row r="3790" ht="15.75" customHeight="1">
      <c r="A3790" s="13">
        <v>42164.5</v>
      </c>
      <c r="B3790" s="73">
        <f t="shared" si="1"/>
        <v>42164</v>
      </c>
      <c r="C3790" s="74">
        <f>IF(NewCustomer="Yes", IF(COUNTIF($I$2:$I$11,B3790)&gt;0,0,WEEKDAY(B3790,2)),IF(COUNTIF($I$2:$I$21,B3790)&gt;0,0,WEEKDAY(B3790,2)))</f>
        <v>2</v>
      </c>
      <c r="D3790" s="74">
        <f t="shared" si="2"/>
        <v>12</v>
      </c>
      <c r="E3790" s="12">
        <f>IFERROR(VLOOKUP(A3790,'IDAR Meter Data'!$A:$B,2,1),"")</f>
        <v>258</v>
      </c>
      <c r="F3790" s="75">
        <f>IF(CECCZ="CZ03",'Outside Temp'!B3790,IF(CECCZ="CZ04",'Outside Temp'!B3791,IF(CECCZ="CZ12",'Outside Temp'!B3792, IF(CECCZ="CZ13",'Outside Temp'!B3793))))</f>
        <v>70.26666667</v>
      </c>
      <c r="G3790" s="12">
        <f t="shared" si="3"/>
        <v>3</v>
      </c>
    </row>
    <row r="3791" ht="15.75" customHeight="1">
      <c r="A3791" s="13">
        <v>42164.510416666664</v>
      </c>
      <c r="B3791" s="73">
        <f t="shared" si="1"/>
        <v>42164</v>
      </c>
      <c r="C3791" s="74">
        <f>IF(NewCustomer="Yes", IF(COUNTIF($I$2:$I$11,B3791)&gt;0,0,WEEKDAY(B3791,2)),IF(COUNTIF($I$2:$I$21,B3791)&gt;0,0,WEEKDAY(B3791,2)))</f>
        <v>2</v>
      </c>
      <c r="D3791" s="74">
        <f t="shared" si="2"/>
        <v>12</v>
      </c>
      <c r="E3791" s="12">
        <f>IFERROR(VLOOKUP(A3791,'IDAR Meter Data'!$A:$B,2,1),"")</f>
        <v>250</v>
      </c>
      <c r="F3791" s="75">
        <f>IF(CECCZ="CZ03",'Outside Temp'!B3791,IF(CECCZ="CZ04",'Outside Temp'!B3792,IF(CECCZ="CZ12",'Outside Temp'!B3793, IF(CECCZ="CZ13",'Outside Temp'!B3794))))</f>
        <v>71.26666667</v>
      </c>
      <c r="G3791" s="12">
        <f t="shared" si="3"/>
        <v>3</v>
      </c>
    </row>
    <row r="3792" ht="15.75" customHeight="1">
      <c r="A3792" s="13">
        <v>42164.520833333336</v>
      </c>
      <c r="B3792" s="73">
        <f t="shared" si="1"/>
        <v>42164</v>
      </c>
      <c r="C3792" s="74">
        <f>IF(NewCustomer="Yes", IF(COUNTIF($I$2:$I$11,B3792)&gt;0,0,WEEKDAY(B3792,2)),IF(COUNTIF($I$2:$I$21,B3792)&gt;0,0,WEEKDAY(B3792,2)))</f>
        <v>2</v>
      </c>
      <c r="D3792" s="74">
        <f t="shared" si="2"/>
        <v>12</v>
      </c>
      <c r="E3792" s="12">
        <f>IFERROR(VLOOKUP(A3792,'IDAR Meter Data'!$A:$B,2,1),"")</f>
        <v>261</v>
      </c>
      <c r="F3792" s="75">
        <f>IF(CECCZ="CZ03",'Outside Temp'!B3792,IF(CECCZ="CZ04",'Outside Temp'!B3793,IF(CECCZ="CZ12",'Outside Temp'!B3794, IF(CECCZ="CZ13",'Outside Temp'!B3795))))</f>
        <v>72.26666667</v>
      </c>
      <c r="G3792" s="12">
        <f t="shared" si="3"/>
        <v>3</v>
      </c>
    </row>
    <row r="3793" ht="15.75" customHeight="1">
      <c r="A3793" s="13">
        <v>42164.53125</v>
      </c>
      <c r="B3793" s="73">
        <f t="shared" si="1"/>
        <v>42164</v>
      </c>
      <c r="C3793" s="74">
        <f>IF(NewCustomer="Yes", IF(COUNTIF($I$2:$I$11,B3793)&gt;0,0,WEEKDAY(B3793,2)),IF(COUNTIF($I$2:$I$21,B3793)&gt;0,0,WEEKDAY(B3793,2)))</f>
        <v>2</v>
      </c>
      <c r="D3793" s="74">
        <f t="shared" si="2"/>
        <v>12</v>
      </c>
      <c r="E3793" s="12">
        <f>IFERROR(VLOOKUP(A3793,'IDAR Meter Data'!$A:$B,2,1),"")</f>
        <v>253</v>
      </c>
      <c r="F3793" s="75">
        <f>IF(CECCZ="CZ03",'Outside Temp'!B3793,IF(CECCZ="CZ04",'Outside Temp'!B3794,IF(CECCZ="CZ12",'Outside Temp'!B3795, IF(CECCZ="CZ13",'Outside Temp'!B3796))))</f>
        <v>73.26666667</v>
      </c>
      <c r="G3793" s="12">
        <f t="shared" si="3"/>
        <v>3</v>
      </c>
    </row>
    <row r="3794" ht="15.75" customHeight="1">
      <c r="A3794" s="13">
        <v>42164.541666666664</v>
      </c>
      <c r="B3794" s="73">
        <f t="shared" si="1"/>
        <v>42164</v>
      </c>
      <c r="C3794" s="74">
        <f>IF(NewCustomer="Yes", IF(COUNTIF($I$2:$I$11,B3794)&gt;0,0,WEEKDAY(B3794,2)),IF(COUNTIF($I$2:$I$21,B3794)&gt;0,0,WEEKDAY(B3794,2)))</f>
        <v>2</v>
      </c>
      <c r="D3794" s="74">
        <f t="shared" si="2"/>
        <v>13</v>
      </c>
      <c r="E3794" s="12">
        <f>IFERROR(VLOOKUP(A3794,'IDAR Meter Data'!$A:$B,2,1),"")</f>
        <v>266</v>
      </c>
      <c r="F3794" s="75">
        <f>IF(CECCZ="CZ03",'Outside Temp'!B3794,IF(CECCZ="CZ04",'Outside Temp'!B3795,IF(CECCZ="CZ12",'Outside Temp'!B3796, IF(CECCZ="CZ13",'Outside Temp'!B3797))))</f>
        <v>74.0952381</v>
      </c>
      <c r="G3794" s="12">
        <f t="shared" si="3"/>
        <v>3</v>
      </c>
    </row>
    <row r="3795" ht="15.75" customHeight="1">
      <c r="A3795" s="13">
        <v>42164.552083333336</v>
      </c>
      <c r="B3795" s="73">
        <f t="shared" si="1"/>
        <v>42164</v>
      </c>
      <c r="C3795" s="74">
        <f>IF(NewCustomer="Yes", IF(COUNTIF($I$2:$I$11,B3795)&gt;0,0,WEEKDAY(B3795,2)),IF(COUNTIF($I$2:$I$21,B3795)&gt;0,0,WEEKDAY(B3795,2)))</f>
        <v>2</v>
      </c>
      <c r="D3795" s="74">
        <f t="shared" si="2"/>
        <v>13</v>
      </c>
      <c r="E3795" s="12">
        <f>IFERROR(VLOOKUP(A3795,'IDAR Meter Data'!$A:$B,2,1),"")</f>
        <v>261</v>
      </c>
      <c r="F3795" s="75">
        <f>IF(CECCZ="CZ03",'Outside Temp'!B3795,IF(CECCZ="CZ04",'Outside Temp'!B3796,IF(CECCZ="CZ12",'Outside Temp'!B3797, IF(CECCZ="CZ13",'Outside Temp'!B3798))))</f>
        <v>74.45238095</v>
      </c>
      <c r="G3795" s="12">
        <f t="shared" si="3"/>
        <v>3</v>
      </c>
    </row>
    <row r="3796" ht="15.75" customHeight="1">
      <c r="A3796" s="13">
        <v>42164.5625</v>
      </c>
      <c r="B3796" s="73">
        <f t="shared" si="1"/>
        <v>42164</v>
      </c>
      <c r="C3796" s="74">
        <f>IF(NewCustomer="Yes", IF(COUNTIF($I$2:$I$11,B3796)&gt;0,0,WEEKDAY(B3796,2)),IF(COUNTIF($I$2:$I$21,B3796)&gt;0,0,WEEKDAY(B3796,2)))</f>
        <v>2</v>
      </c>
      <c r="D3796" s="74">
        <f t="shared" si="2"/>
        <v>13</v>
      </c>
      <c r="E3796" s="12">
        <f>IFERROR(VLOOKUP(A3796,'IDAR Meter Data'!$A:$B,2,1),"")</f>
        <v>270</v>
      </c>
      <c r="F3796" s="75">
        <f>IF(CECCZ="CZ03",'Outside Temp'!B3796,IF(CECCZ="CZ04",'Outside Temp'!B3797,IF(CECCZ="CZ12",'Outside Temp'!B3798, IF(CECCZ="CZ13",'Outside Temp'!B3799))))</f>
        <v>74.80952381</v>
      </c>
      <c r="G3796" s="12">
        <f t="shared" si="3"/>
        <v>3</v>
      </c>
    </row>
    <row r="3797" ht="15.75" customHeight="1">
      <c r="A3797" s="13">
        <v>42164.572916666664</v>
      </c>
      <c r="B3797" s="73">
        <f t="shared" si="1"/>
        <v>42164</v>
      </c>
      <c r="C3797" s="74">
        <f>IF(NewCustomer="Yes", IF(COUNTIF($I$2:$I$11,B3797)&gt;0,0,WEEKDAY(B3797,2)),IF(COUNTIF($I$2:$I$21,B3797)&gt;0,0,WEEKDAY(B3797,2)))</f>
        <v>2</v>
      </c>
      <c r="D3797" s="74">
        <f t="shared" si="2"/>
        <v>13</v>
      </c>
      <c r="E3797" s="12">
        <f>IFERROR(VLOOKUP(A3797,'IDAR Meter Data'!$A:$B,2,1),"")</f>
        <v>263</v>
      </c>
      <c r="F3797" s="75">
        <f>IF(CECCZ="CZ03",'Outside Temp'!B3797,IF(CECCZ="CZ04",'Outside Temp'!B3798,IF(CECCZ="CZ12",'Outside Temp'!B3799, IF(CECCZ="CZ13",'Outside Temp'!B3800))))</f>
        <v>74.61111111</v>
      </c>
      <c r="G3797" s="12">
        <f t="shared" si="3"/>
        <v>3</v>
      </c>
    </row>
    <row r="3798" ht="15.75" customHeight="1">
      <c r="A3798" s="13">
        <v>42164.583333333336</v>
      </c>
      <c r="B3798" s="73">
        <f t="shared" si="1"/>
        <v>42164</v>
      </c>
      <c r="C3798" s="74">
        <f>IF(NewCustomer="Yes", IF(COUNTIF($I$2:$I$11,B3798)&gt;0,0,WEEKDAY(B3798,2)),IF(COUNTIF($I$2:$I$21,B3798)&gt;0,0,WEEKDAY(B3798,2)))</f>
        <v>2</v>
      </c>
      <c r="D3798" s="74">
        <f t="shared" si="2"/>
        <v>14</v>
      </c>
      <c r="E3798" s="12">
        <f>IFERROR(VLOOKUP(A3798,'IDAR Meter Data'!$A:$B,2,1),"")</f>
        <v>277</v>
      </c>
      <c r="F3798" s="75">
        <f>IF(CECCZ="CZ03",'Outside Temp'!B3798,IF(CECCZ="CZ04",'Outside Temp'!B3799,IF(CECCZ="CZ12",'Outside Temp'!B3800, IF(CECCZ="CZ13",'Outside Temp'!B3801))))</f>
        <v>73.93333333</v>
      </c>
      <c r="G3798" s="12">
        <f t="shared" si="3"/>
        <v>3</v>
      </c>
    </row>
    <row r="3799" ht="15.75" customHeight="1">
      <c r="A3799" s="13">
        <v>42164.59375</v>
      </c>
      <c r="B3799" s="73">
        <f t="shared" si="1"/>
        <v>42164</v>
      </c>
      <c r="C3799" s="74">
        <f>IF(NewCustomer="Yes", IF(COUNTIF($I$2:$I$11,B3799)&gt;0,0,WEEKDAY(B3799,2)),IF(COUNTIF($I$2:$I$21,B3799)&gt;0,0,WEEKDAY(B3799,2)))</f>
        <v>2</v>
      </c>
      <c r="D3799" s="74">
        <f t="shared" si="2"/>
        <v>14</v>
      </c>
      <c r="E3799" s="12">
        <f>IFERROR(VLOOKUP(A3799,'IDAR Meter Data'!$A:$B,2,1),"")</f>
        <v>269</v>
      </c>
      <c r="F3799" s="75">
        <f>IF(CECCZ="CZ03",'Outside Temp'!B3799,IF(CECCZ="CZ04",'Outside Temp'!B3800,IF(CECCZ="CZ12",'Outside Temp'!B3801, IF(CECCZ="CZ13",'Outside Temp'!B3802))))</f>
        <v>73.68333333</v>
      </c>
      <c r="G3799" s="12">
        <f t="shared" si="3"/>
        <v>3</v>
      </c>
    </row>
    <row r="3800" ht="15.75" customHeight="1">
      <c r="A3800" s="13">
        <v>42164.604166666664</v>
      </c>
      <c r="B3800" s="73">
        <f t="shared" si="1"/>
        <v>42164</v>
      </c>
      <c r="C3800" s="74">
        <f>IF(NewCustomer="Yes", IF(COUNTIF($I$2:$I$11,B3800)&gt;0,0,WEEKDAY(B3800,2)),IF(COUNTIF($I$2:$I$21,B3800)&gt;0,0,WEEKDAY(B3800,2)))</f>
        <v>2</v>
      </c>
      <c r="D3800" s="74">
        <f t="shared" si="2"/>
        <v>14</v>
      </c>
      <c r="E3800" s="12">
        <f>IFERROR(VLOOKUP(A3800,'IDAR Meter Data'!$A:$B,2,1),"")</f>
        <v>285</v>
      </c>
      <c r="F3800" s="75">
        <f>IF(CECCZ="CZ03",'Outside Temp'!B3800,IF(CECCZ="CZ04",'Outside Temp'!B3801,IF(CECCZ="CZ12",'Outside Temp'!B3802, IF(CECCZ="CZ13",'Outside Temp'!B3803))))</f>
        <v>73.43333333</v>
      </c>
      <c r="G3800" s="12">
        <f t="shared" si="3"/>
        <v>3</v>
      </c>
    </row>
    <row r="3801" ht="15.75" customHeight="1">
      <c r="A3801" s="13">
        <v>42164.614583333336</v>
      </c>
      <c r="B3801" s="73">
        <f t="shared" si="1"/>
        <v>42164</v>
      </c>
      <c r="C3801" s="74">
        <f>IF(NewCustomer="Yes", IF(COUNTIF($I$2:$I$11,B3801)&gt;0,0,WEEKDAY(B3801,2)),IF(COUNTIF($I$2:$I$21,B3801)&gt;0,0,WEEKDAY(B3801,2)))</f>
        <v>2</v>
      </c>
      <c r="D3801" s="74">
        <f t="shared" si="2"/>
        <v>14</v>
      </c>
      <c r="E3801" s="12">
        <f>IFERROR(VLOOKUP(A3801,'IDAR Meter Data'!$A:$B,2,1),"")</f>
        <v>279</v>
      </c>
      <c r="F3801" s="75">
        <f>IF(CECCZ="CZ03",'Outside Temp'!B3801,IF(CECCZ="CZ04",'Outside Temp'!B3802,IF(CECCZ="CZ12",'Outside Temp'!B3803, IF(CECCZ="CZ13",'Outside Temp'!B3804))))</f>
        <v>73.18333333</v>
      </c>
      <c r="G3801" s="12">
        <f t="shared" si="3"/>
        <v>3</v>
      </c>
    </row>
    <row r="3802" ht="15.75" customHeight="1">
      <c r="A3802" s="13">
        <v>42164.625</v>
      </c>
      <c r="B3802" s="73">
        <f t="shared" si="1"/>
        <v>42164</v>
      </c>
      <c r="C3802" s="74">
        <f>IF(NewCustomer="Yes", IF(COUNTIF($I$2:$I$11,B3802)&gt;0,0,WEEKDAY(B3802,2)),IF(COUNTIF($I$2:$I$21,B3802)&gt;0,0,WEEKDAY(B3802,2)))</f>
        <v>2</v>
      </c>
      <c r="D3802" s="74">
        <f t="shared" si="2"/>
        <v>15</v>
      </c>
      <c r="E3802" s="12">
        <f>IFERROR(VLOOKUP(A3802,'IDAR Meter Data'!$A:$B,2,1),"")</f>
        <v>267</v>
      </c>
      <c r="F3802" s="75">
        <f>IF(CECCZ="CZ03",'Outside Temp'!B3802,IF(CECCZ="CZ04",'Outside Temp'!B3803,IF(CECCZ="CZ12",'Outside Temp'!B3804, IF(CECCZ="CZ13",'Outside Temp'!B3805))))</f>
        <v>72.37931034</v>
      </c>
      <c r="G3802" s="12">
        <f t="shared" si="3"/>
        <v>3</v>
      </c>
    </row>
    <row r="3803" ht="15.75" customHeight="1">
      <c r="A3803" s="13">
        <v>42164.635416666664</v>
      </c>
      <c r="B3803" s="73">
        <f t="shared" si="1"/>
        <v>42164</v>
      </c>
      <c r="C3803" s="74">
        <f>IF(NewCustomer="Yes", IF(COUNTIF($I$2:$I$11,B3803)&gt;0,0,WEEKDAY(B3803,2)),IF(COUNTIF($I$2:$I$21,B3803)&gt;0,0,WEEKDAY(B3803,2)))</f>
        <v>2</v>
      </c>
      <c r="D3803" s="74">
        <f t="shared" si="2"/>
        <v>15</v>
      </c>
      <c r="E3803" s="12">
        <f>IFERROR(VLOOKUP(A3803,'IDAR Meter Data'!$A:$B,2,1),"")</f>
        <v>278</v>
      </c>
      <c r="F3803" s="75">
        <f>IF(CECCZ="CZ03",'Outside Temp'!B3803,IF(CECCZ="CZ04",'Outside Temp'!B3804,IF(CECCZ="CZ12",'Outside Temp'!B3805, IF(CECCZ="CZ13",'Outside Temp'!B3806))))</f>
        <v>70.05172414</v>
      </c>
      <c r="G3803" s="12">
        <f t="shared" si="3"/>
        <v>3</v>
      </c>
    </row>
    <row r="3804" ht="15.75" customHeight="1">
      <c r="A3804" s="13">
        <v>42164.645833333336</v>
      </c>
      <c r="B3804" s="73">
        <f t="shared" si="1"/>
        <v>42164</v>
      </c>
      <c r="C3804" s="74">
        <f>IF(NewCustomer="Yes", IF(COUNTIF($I$2:$I$11,B3804)&gt;0,0,WEEKDAY(B3804,2)),IF(COUNTIF($I$2:$I$21,B3804)&gt;0,0,WEEKDAY(B3804,2)))</f>
        <v>2</v>
      </c>
      <c r="D3804" s="74">
        <f t="shared" si="2"/>
        <v>15</v>
      </c>
      <c r="E3804" s="12">
        <f>IFERROR(VLOOKUP(A3804,'IDAR Meter Data'!$A:$B,2,1),"")</f>
        <v>284</v>
      </c>
      <c r="F3804" s="75">
        <f>IF(CECCZ="CZ03",'Outside Temp'!B3804,IF(CECCZ="CZ04",'Outside Temp'!B3805,IF(CECCZ="CZ12",'Outside Temp'!B3806, IF(CECCZ="CZ13",'Outside Temp'!B3807))))</f>
        <v>67.72413793</v>
      </c>
      <c r="G3804" s="12">
        <f t="shared" si="3"/>
        <v>2</v>
      </c>
    </row>
    <row r="3805" ht="15.75" customHeight="1">
      <c r="A3805" s="13">
        <v>42164.65625</v>
      </c>
      <c r="B3805" s="73">
        <f t="shared" si="1"/>
        <v>42164</v>
      </c>
      <c r="C3805" s="74">
        <f>IF(NewCustomer="Yes", IF(COUNTIF($I$2:$I$11,B3805)&gt;0,0,WEEKDAY(B3805,2)),IF(COUNTIF($I$2:$I$21,B3805)&gt;0,0,WEEKDAY(B3805,2)))</f>
        <v>2</v>
      </c>
      <c r="D3805" s="74">
        <f t="shared" si="2"/>
        <v>15</v>
      </c>
      <c r="E3805" s="12">
        <f>IFERROR(VLOOKUP(A3805,'IDAR Meter Data'!$A:$B,2,1),"")</f>
        <v>293</v>
      </c>
      <c r="F3805" s="75">
        <f>IF(CECCZ="CZ03",'Outside Temp'!B3805,IF(CECCZ="CZ04",'Outside Temp'!B3806,IF(CECCZ="CZ12",'Outside Temp'!B3807, IF(CECCZ="CZ13",'Outside Temp'!B3808))))</f>
        <v>65.39655172</v>
      </c>
      <c r="G3805" s="12">
        <f t="shared" si="3"/>
        <v>2</v>
      </c>
    </row>
    <row r="3806" ht="15.75" customHeight="1">
      <c r="A3806" s="13">
        <v>42164.666666666664</v>
      </c>
      <c r="B3806" s="73">
        <f t="shared" si="1"/>
        <v>42164</v>
      </c>
      <c r="C3806" s="74">
        <f>IF(NewCustomer="Yes", IF(COUNTIF($I$2:$I$11,B3806)&gt;0,0,WEEKDAY(B3806,2)),IF(COUNTIF($I$2:$I$21,B3806)&gt;0,0,WEEKDAY(B3806,2)))</f>
        <v>2</v>
      </c>
      <c r="D3806" s="74">
        <f t="shared" si="2"/>
        <v>16</v>
      </c>
      <c r="E3806" s="12">
        <f>IFERROR(VLOOKUP(A3806,'IDAR Meter Data'!$A:$B,2,1),"")</f>
        <v>277</v>
      </c>
      <c r="F3806" s="75">
        <f>IF(CECCZ="CZ03",'Outside Temp'!B3806,IF(CECCZ="CZ04",'Outside Temp'!B3807,IF(CECCZ="CZ12",'Outside Temp'!B3808, IF(CECCZ="CZ13",'Outside Temp'!B3809))))</f>
        <v>66.06666667</v>
      </c>
      <c r="G3806" s="12">
        <f t="shared" si="3"/>
        <v>2</v>
      </c>
    </row>
    <row r="3807" ht="15.75" customHeight="1">
      <c r="A3807" s="13">
        <v>42164.677083333336</v>
      </c>
      <c r="B3807" s="73">
        <f t="shared" si="1"/>
        <v>42164</v>
      </c>
      <c r="C3807" s="74">
        <f>IF(NewCustomer="Yes", IF(COUNTIF($I$2:$I$11,B3807)&gt;0,0,WEEKDAY(B3807,2)),IF(COUNTIF($I$2:$I$21,B3807)&gt;0,0,WEEKDAY(B3807,2)))</f>
        <v>2</v>
      </c>
      <c r="D3807" s="74">
        <f t="shared" si="2"/>
        <v>16</v>
      </c>
      <c r="E3807" s="12">
        <f>IFERROR(VLOOKUP(A3807,'IDAR Meter Data'!$A:$B,2,1),"")</f>
        <v>284</v>
      </c>
      <c r="F3807" s="75">
        <f>IF(CECCZ="CZ03",'Outside Temp'!B3807,IF(CECCZ="CZ04",'Outside Temp'!B3808,IF(CECCZ="CZ12",'Outside Temp'!B3809, IF(CECCZ="CZ13",'Outside Temp'!B3810))))</f>
        <v>66.31666667</v>
      </c>
      <c r="G3807" s="12">
        <f t="shared" si="3"/>
        <v>2</v>
      </c>
    </row>
    <row r="3808" ht="15.75" customHeight="1">
      <c r="A3808" s="13">
        <v>42164.6875</v>
      </c>
      <c r="B3808" s="73">
        <f t="shared" si="1"/>
        <v>42164</v>
      </c>
      <c r="C3808" s="74">
        <f>IF(NewCustomer="Yes", IF(COUNTIF($I$2:$I$11,B3808)&gt;0,0,WEEKDAY(B3808,2)),IF(COUNTIF($I$2:$I$21,B3808)&gt;0,0,WEEKDAY(B3808,2)))</f>
        <v>2</v>
      </c>
      <c r="D3808" s="74">
        <f t="shared" si="2"/>
        <v>16</v>
      </c>
      <c r="E3808" s="12">
        <f>IFERROR(VLOOKUP(A3808,'IDAR Meter Data'!$A:$B,2,1),"")</f>
        <v>292</v>
      </c>
      <c r="F3808" s="75">
        <f>IF(CECCZ="CZ03",'Outside Temp'!B3808,IF(CECCZ="CZ04",'Outside Temp'!B3809,IF(CECCZ="CZ12",'Outside Temp'!B3810, IF(CECCZ="CZ13",'Outside Temp'!B3811))))</f>
        <v>66.56666667</v>
      </c>
      <c r="G3808" s="12">
        <f t="shared" si="3"/>
        <v>2</v>
      </c>
    </row>
    <row r="3809" ht="15.75" customHeight="1">
      <c r="A3809" s="13">
        <v>42164.697916666664</v>
      </c>
      <c r="B3809" s="73">
        <f t="shared" si="1"/>
        <v>42164</v>
      </c>
      <c r="C3809" s="74">
        <f>IF(NewCustomer="Yes", IF(COUNTIF($I$2:$I$11,B3809)&gt;0,0,WEEKDAY(B3809,2)),IF(COUNTIF($I$2:$I$21,B3809)&gt;0,0,WEEKDAY(B3809,2)))</f>
        <v>2</v>
      </c>
      <c r="D3809" s="74">
        <f t="shared" si="2"/>
        <v>16</v>
      </c>
      <c r="E3809" s="12">
        <f>IFERROR(VLOOKUP(A3809,'IDAR Meter Data'!$A:$B,2,1),"")</f>
        <v>278</v>
      </c>
      <c r="F3809" s="75">
        <f>IF(CECCZ="CZ03",'Outside Temp'!B3809,IF(CECCZ="CZ04",'Outside Temp'!B3810,IF(CECCZ="CZ12",'Outside Temp'!B3811, IF(CECCZ="CZ13",'Outside Temp'!B3812))))</f>
        <v>66.81666667</v>
      </c>
      <c r="G3809" s="12">
        <f t="shared" si="3"/>
        <v>2</v>
      </c>
    </row>
    <row r="3810" ht="15.75" customHeight="1">
      <c r="A3810" s="13">
        <v>42164.708333333336</v>
      </c>
      <c r="B3810" s="73">
        <f t="shared" si="1"/>
        <v>42164</v>
      </c>
      <c r="C3810" s="74">
        <f>IF(NewCustomer="Yes", IF(COUNTIF($I$2:$I$11,B3810)&gt;0,0,WEEKDAY(B3810,2)),IF(COUNTIF($I$2:$I$21,B3810)&gt;0,0,WEEKDAY(B3810,2)))</f>
        <v>2</v>
      </c>
      <c r="D3810" s="74">
        <f t="shared" si="2"/>
        <v>17</v>
      </c>
      <c r="E3810" s="12">
        <f>IFERROR(VLOOKUP(A3810,'IDAR Meter Data'!$A:$B,2,1),"")</f>
        <v>267</v>
      </c>
      <c r="F3810" s="75">
        <f>IF(CECCZ="CZ03",'Outside Temp'!B3810,IF(CECCZ="CZ04",'Outside Temp'!B3811,IF(CECCZ="CZ12",'Outside Temp'!B3812, IF(CECCZ="CZ13",'Outside Temp'!B3813))))</f>
        <v>66.93333333</v>
      </c>
      <c r="G3810" s="12">
        <f t="shared" si="3"/>
        <v>2</v>
      </c>
    </row>
    <row r="3811" ht="15.75" customHeight="1">
      <c r="A3811" s="13">
        <v>42164.71875</v>
      </c>
      <c r="B3811" s="73">
        <f t="shared" si="1"/>
        <v>42164</v>
      </c>
      <c r="C3811" s="74">
        <f>IF(NewCustomer="Yes", IF(COUNTIF($I$2:$I$11,B3811)&gt;0,0,WEEKDAY(B3811,2)),IF(COUNTIF($I$2:$I$21,B3811)&gt;0,0,WEEKDAY(B3811,2)))</f>
        <v>2</v>
      </c>
      <c r="D3811" s="74">
        <f t="shared" si="2"/>
        <v>17</v>
      </c>
      <c r="E3811" s="12">
        <f>IFERROR(VLOOKUP(A3811,'IDAR Meter Data'!$A:$B,2,1),"")</f>
        <v>265</v>
      </c>
      <c r="F3811" s="75">
        <f>IF(CECCZ="CZ03",'Outside Temp'!B3811,IF(CECCZ="CZ04",'Outside Temp'!B3812,IF(CECCZ="CZ12",'Outside Temp'!B3813, IF(CECCZ="CZ13",'Outside Temp'!B3814))))</f>
        <v>66.68333333</v>
      </c>
      <c r="G3811" s="12">
        <f t="shared" si="3"/>
        <v>2</v>
      </c>
    </row>
    <row r="3812" ht="15.75" customHeight="1">
      <c r="A3812" s="13">
        <v>42164.729166666664</v>
      </c>
      <c r="B3812" s="73">
        <f t="shared" si="1"/>
        <v>42164</v>
      </c>
      <c r="C3812" s="74">
        <f>IF(NewCustomer="Yes", IF(COUNTIF($I$2:$I$11,B3812)&gt;0,0,WEEKDAY(B3812,2)),IF(COUNTIF($I$2:$I$21,B3812)&gt;0,0,WEEKDAY(B3812,2)))</f>
        <v>2</v>
      </c>
      <c r="D3812" s="74">
        <f t="shared" si="2"/>
        <v>17</v>
      </c>
      <c r="E3812" s="12">
        <f>IFERROR(VLOOKUP(A3812,'IDAR Meter Data'!$A:$B,2,1),"")</f>
        <v>262</v>
      </c>
      <c r="F3812" s="75">
        <f>IF(CECCZ="CZ03",'Outside Temp'!B3812,IF(CECCZ="CZ04",'Outside Temp'!B3813,IF(CECCZ="CZ12",'Outside Temp'!B3814, IF(CECCZ="CZ13",'Outside Temp'!B3815))))</f>
        <v>66.43333333</v>
      </c>
      <c r="G3812" s="12">
        <f t="shared" si="3"/>
        <v>2</v>
      </c>
    </row>
    <row r="3813" ht="15.75" customHeight="1">
      <c r="A3813" s="13">
        <v>42164.739583333336</v>
      </c>
      <c r="B3813" s="73">
        <f t="shared" si="1"/>
        <v>42164</v>
      </c>
      <c r="C3813" s="74">
        <f>IF(NewCustomer="Yes", IF(COUNTIF($I$2:$I$11,B3813)&gt;0,0,WEEKDAY(B3813,2)),IF(COUNTIF($I$2:$I$21,B3813)&gt;0,0,WEEKDAY(B3813,2)))</f>
        <v>2</v>
      </c>
      <c r="D3813" s="74">
        <f t="shared" si="2"/>
        <v>17</v>
      </c>
      <c r="E3813" s="12">
        <f>IFERROR(VLOOKUP(A3813,'IDAR Meter Data'!$A:$B,2,1),"")</f>
        <v>258</v>
      </c>
      <c r="F3813" s="75">
        <f>IF(CECCZ="CZ03",'Outside Temp'!B3813,IF(CECCZ="CZ04",'Outside Temp'!B3814,IF(CECCZ="CZ12",'Outside Temp'!B3815, IF(CECCZ="CZ13",'Outside Temp'!B3816))))</f>
        <v>66.18333333</v>
      </c>
      <c r="G3813" s="12">
        <f t="shared" si="3"/>
        <v>2</v>
      </c>
    </row>
    <row r="3814" ht="15.75" customHeight="1">
      <c r="A3814" s="13">
        <v>42164.75</v>
      </c>
      <c r="B3814" s="73">
        <f t="shared" si="1"/>
        <v>42164</v>
      </c>
      <c r="C3814" s="74">
        <f>IF(NewCustomer="Yes", IF(COUNTIF($I$2:$I$11,B3814)&gt;0,0,WEEKDAY(B3814,2)),IF(COUNTIF($I$2:$I$21,B3814)&gt;0,0,WEEKDAY(B3814,2)))</f>
        <v>2</v>
      </c>
      <c r="D3814" s="74">
        <f t="shared" si="2"/>
        <v>18</v>
      </c>
      <c r="E3814" s="12">
        <f>IFERROR(VLOOKUP(A3814,'IDAR Meter Data'!$A:$B,2,1),"")</f>
        <v>253</v>
      </c>
      <c r="F3814" s="75">
        <f>IF(CECCZ="CZ03",'Outside Temp'!B3814,IF(CECCZ="CZ04",'Outside Temp'!B3815,IF(CECCZ="CZ12",'Outside Temp'!B3816, IF(CECCZ="CZ13",'Outside Temp'!B3817))))</f>
        <v>66.06666667</v>
      </c>
      <c r="G3814" s="12">
        <f t="shared" si="3"/>
        <v>2</v>
      </c>
    </row>
    <row r="3815" ht="15.75" customHeight="1">
      <c r="A3815" s="13">
        <v>42164.760416666664</v>
      </c>
      <c r="B3815" s="73">
        <f t="shared" si="1"/>
        <v>42164</v>
      </c>
      <c r="C3815" s="74">
        <f>IF(NewCustomer="Yes", IF(COUNTIF($I$2:$I$11,B3815)&gt;0,0,WEEKDAY(B3815,2)),IF(COUNTIF($I$2:$I$21,B3815)&gt;0,0,WEEKDAY(B3815,2)))</f>
        <v>2</v>
      </c>
      <c r="D3815" s="74">
        <f t="shared" si="2"/>
        <v>18</v>
      </c>
      <c r="E3815" s="12">
        <f>IFERROR(VLOOKUP(A3815,'IDAR Meter Data'!$A:$B,2,1),"")</f>
        <v>245</v>
      </c>
      <c r="F3815" s="75">
        <f>IF(CECCZ="CZ03",'Outside Temp'!B3815,IF(CECCZ="CZ04",'Outside Temp'!B3816,IF(CECCZ="CZ12",'Outside Temp'!B3817, IF(CECCZ="CZ13",'Outside Temp'!B3818))))</f>
        <v>66.31666667</v>
      </c>
      <c r="G3815" s="12">
        <f t="shared" si="3"/>
        <v>2</v>
      </c>
    </row>
    <row r="3816" ht="15.75" customHeight="1">
      <c r="A3816" s="13">
        <v>42164.770833333336</v>
      </c>
      <c r="B3816" s="73">
        <f t="shared" si="1"/>
        <v>42164</v>
      </c>
      <c r="C3816" s="74">
        <f>IF(NewCustomer="Yes", IF(COUNTIF($I$2:$I$11,B3816)&gt;0,0,WEEKDAY(B3816,2)),IF(COUNTIF($I$2:$I$21,B3816)&gt;0,0,WEEKDAY(B3816,2)))</f>
        <v>2</v>
      </c>
      <c r="D3816" s="74">
        <f t="shared" si="2"/>
        <v>18</v>
      </c>
      <c r="E3816" s="12">
        <f>IFERROR(VLOOKUP(A3816,'IDAR Meter Data'!$A:$B,2,1),"")</f>
        <v>238</v>
      </c>
      <c r="F3816" s="75">
        <f>IF(CECCZ="CZ03",'Outside Temp'!B3816,IF(CECCZ="CZ04",'Outside Temp'!B3817,IF(CECCZ="CZ12",'Outside Temp'!B3818, IF(CECCZ="CZ13",'Outside Temp'!B3819))))</f>
        <v>66.56666667</v>
      </c>
      <c r="G3816" s="12">
        <f t="shared" si="3"/>
        <v>2</v>
      </c>
    </row>
    <row r="3817" ht="15.75" customHeight="1">
      <c r="A3817" s="13">
        <v>42164.78125</v>
      </c>
      <c r="B3817" s="73">
        <f t="shared" si="1"/>
        <v>42164</v>
      </c>
      <c r="C3817" s="74">
        <f>IF(NewCustomer="Yes", IF(COUNTIF($I$2:$I$11,B3817)&gt;0,0,WEEKDAY(B3817,2)),IF(COUNTIF($I$2:$I$21,B3817)&gt;0,0,WEEKDAY(B3817,2)))</f>
        <v>2</v>
      </c>
      <c r="D3817" s="74">
        <f t="shared" si="2"/>
        <v>18</v>
      </c>
      <c r="E3817" s="12">
        <f>IFERROR(VLOOKUP(A3817,'IDAR Meter Data'!$A:$B,2,1),"")</f>
        <v>249</v>
      </c>
      <c r="F3817" s="75">
        <f>IF(CECCZ="CZ03",'Outside Temp'!B3817,IF(CECCZ="CZ04",'Outside Temp'!B3818,IF(CECCZ="CZ12",'Outside Temp'!B3819, IF(CECCZ="CZ13",'Outside Temp'!B3820))))</f>
        <v>66.81666667</v>
      </c>
      <c r="G3817" s="12">
        <f t="shared" si="3"/>
        <v>2</v>
      </c>
    </row>
    <row r="3818" ht="15.75" customHeight="1">
      <c r="A3818" s="13">
        <v>42164.791666666664</v>
      </c>
      <c r="B3818" s="73">
        <f t="shared" si="1"/>
        <v>42164</v>
      </c>
      <c r="C3818" s="74">
        <f>IF(NewCustomer="Yes", IF(COUNTIF($I$2:$I$11,B3818)&gt;0,0,WEEKDAY(B3818,2)),IF(COUNTIF($I$2:$I$21,B3818)&gt;0,0,WEEKDAY(B3818,2)))</f>
        <v>2</v>
      </c>
      <c r="D3818" s="74">
        <f t="shared" si="2"/>
        <v>19</v>
      </c>
      <c r="E3818" s="12">
        <f>IFERROR(VLOOKUP(A3818,'IDAR Meter Data'!$A:$B,2,1),"")</f>
        <v>233</v>
      </c>
      <c r="F3818" s="75">
        <f>IF(CECCZ="CZ03",'Outside Temp'!B3818,IF(CECCZ="CZ04",'Outside Temp'!B3819,IF(CECCZ="CZ12",'Outside Temp'!B3820, IF(CECCZ="CZ13",'Outside Temp'!B3821))))</f>
        <v>66.93333333</v>
      </c>
      <c r="G3818" s="12">
        <f t="shared" si="3"/>
        <v>2</v>
      </c>
    </row>
    <row r="3819" ht="15.75" customHeight="1">
      <c r="A3819" s="13">
        <v>42164.802083333336</v>
      </c>
      <c r="B3819" s="73">
        <f t="shared" si="1"/>
        <v>42164</v>
      </c>
      <c r="C3819" s="74">
        <f>IF(NewCustomer="Yes", IF(COUNTIF($I$2:$I$11,B3819)&gt;0,0,WEEKDAY(B3819,2)),IF(COUNTIF($I$2:$I$21,B3819)&gt;0,0,WEEKDAY(B3819,2)))</f>
        <v>2</v>
      </c>
      <c r="D3819" s="74">
        <f t="shared" si="2"/>
        <v>19</v>
      </c>
      <c r="E3819" s="12">
        <f>IFERROR(VLOOKUP(A3819,'IDAR Meter Data'!$A:$B,2,1),"")</f>
        <v>232</v>
      </c>
      <c r="F3819" s="75">
        <f>IF(CECCZ="CZ03",'Outside Temp'!B3819,IF(CECCZ="CZ04",'Outside Temp'!B3820,IF(CECCZ="CZ12",'Outside Temp'!B3821, IF(CECCZ="CZ13",'Outside Temp'!B3822))))</f>
        <v>66.68333333</v>
      </c>
      <c r="G3819" s="12">
        <f t="shared" si="3"/>
        <v>2</v>
      </c>
    </row>
    <row r="3820" ht="15.75" customHeight="1">
      <c r="A3820" s="13">
        <v>42164.8125</v>
      </c>
      <c r="B3820" s="73">
        <f t="shared" si="1"/>
        <v>42164</v>
      </c>
      <c r="C3820" s="74">
        <f>IF(NewCustomer="Yes", IF(COUNTIF($I$2:$I$11,B3820)&gt;0,0,WEEKDAY(B3820,2)),IF(COUNTIF($I$2:$I$21,B3820)&gt;0,0,WEEKDAY(B3820,2)))</f>
        <v>2</v>
      </c>
      <c r="D3820" s="74">
        <f t="shared" si="2"/>
        <v>19</v>
      </c>
      <c r="E3820" s="12">
        <f>IFERROR(VLOOKUP(A3820,'IDAR Meter Data'!$A:$B,2,1),"")</f>
        <v>234</v>
      </c>
      <c r="F3820" s="75">
        <f>IF(CECCZ="CZ03",'Outside Temp'!B3820,IF(CECCZ="CZ04",'Outside Temp'!B3821,IF(CECCZ="CZ12",'Outside Temp'!B3822, IF(CECCZ="CZ13",'Outside Temp'!B3823))))</f>
        <v>66.43333333</v>
      </c>
      <c r="G3820" s="12">
        <f t="shared" si="3"/>
        <v>2</v>
      </c>
    </row>
    <row r="3821" ht="15.75" customHeight="1">
      <c r="A3821" s="13">
        <v>42164.822916666664</v>
      </c>
      <c r="B3821" s="73">
        <f t="shared" si="1"/>
        <v>42164</v>
      </c>
      <c r="C3821" s="74">
        <f>IF(NewCustomer="Yes", IF(COUNTIF($I$2:$I$11,B3821)&gt;0,0,WEEKDAY(B3821,2)),IF(COUNTIF($I$2:$I$21,B3821)&gt;0,0,WEEKDAY(B3821,2)))</f>
        <v>2</v>
      </c>
      <c r="D3821" s="74">
        <f t="shared" si="2"/>
        <v>19</v>
      </c>
      <c r="E3821" s="12">
        <f>IFERROR(VLOOKUP(A3821,'IDAR Meter Data'!$A:$B,2,1),"")</f>
        <v>226</v>
      </c>
      <c r="F3821" s="75">
        <f>IF(CECCZ="CZ03",'Outside Temp'!B3821,IF(CECCZ="CZ04",'Outside Temp'!B3822,IF(CECCZ="CZ12",'Outside Temp'!B3823, IF(CECCZ="CZ13",'Outside Temp'!B3824))))</f>
        <v>66.18333333</v>
      </c>
      <c r="G3821" s="12">
        <f t="shared" si="3"/>
        <v>2</v>
      </c>
    </row>
    <row r="3822" ht="15.75" customHeight="1">
      <c r="A3822" s="13">
        <v>42164.833333333336</v>
      </c>
      <c r="B3822" s="73">
        <f t="shared" si="1"/>
        <v>42164</v>
      </c>
      <c r="C3822" s="74">
        <f>IF(NewCustomer="Yes", IF(COUNTIF($I$2:$I$11,B3822)&gt;0,0,WEEKDAY(B3822,2)),IF(COUNTIF($I$2:$I$21,B3822)&gt;0,0,WEEKDAY(B3822,2)))</f>
        <v>2</v>
      </c>
      <c r="D3822" s="74">
        <f t="shared" si="2"/>
        <v>20</v>
      </c>
      <c r="E3822" s="12">
        <f>IFERROR(VLOOKUP(A3822,'IDAR Meter Data'!$A:$B,2,1),"")</f>
        <v>227</v>
      </c>
      <c r="F3822" s="75">
        <f>IF(CECCZ="CZ03",'Outside Temp'!B3822,IF(CECCZ="CZ04",'Outside Temp'!B3823,IF(CECCZ="CZ12",'Outside Temp'!B3824, IF(CECCZ="CZ13",'Outside Temp'!B3825))))</f>
        <v>66</v>
      </c>
      <c r="G3822" s="12">
        <f t="shared" si="3"/>
        <v>2</v>
      </c>
    </row>
    <row r="3823" ht="15.75" customHeight="1">
      <c r="A3823" s="13">
        <v>42164.84375</v>
      </c>
      <c r="B3823" s="73">
        <f t="shared" si="1"/>
        <v>42164</v>
      </c>
      <c r="C3823" s="74">
        <f>IF(NewCustomer="Yes", IF(COUNTIF($I$2:$I$11,B3823)&gt;0,0,WEEKDAY(B3823,2)),IF(COUNTIF($I$2:$I$21,B3823)&gt;0,0,WEEKDAY(B3823,2)))</f>
        <v>2</v>
      </c>
      <c r="D3823" s="74">
        <f t="shared" si="2"/>
        <v>20</v>
      </c>
      <c r="E3823" s="12">
        <f>IFERROR(VLOOKUP(A3823,'IDAR Meter Data'!$A:$B,2,1),"")</f>
        <v>228</v>
      </c>
      <c r="F3823" s="75">
        <f>IF(CECCZ="CZ03",'Outside Temp'!B3823,IF(CECCZ="CZ04",'Outside Temp'!B3824,IF(CECCZ="CZ12",'Outside Temp'!B3825, IF(CECCZ="CZ13",'Outside Temp'!B3826))))</f>
        <v>66</v>
      </c>
      <c r="G3823" s="12">
        <f t="shared" si="3"/>
        <v>2</v>
      </c>
    </row>
    <row r="3824" ht="15.75" customHeight="1">
      <c r="A3824" s="13">
        <v>42164.854166666664</v>
      </c>
      <c r="B3824" s="73">
        <f t="shared" si="1"/>
        <v>42164</v>
      </c>
      <c r="C3824" s="74">
        <f>IF(NewCustomer="Yes", IF(COUNTIF($I$2:$I$11,B3824)&gt;0,0,WEEKDAY(B3824,2)),IF(COUNTIF($I$2:$I$21,B3824)&gt;0,0,WEEKDAY(B3824,2)))</f>
        <v>2</v>
      </c>
      <c r="D3824" s="74">
        <f t="shared" si="2"/>
        <v>20</v>
      </c>
      <c r="E3824" s="12">
        <f>IFERROR(VLOOKUP(A3824,'IDAR Meter Data'!$A:$B,2,1),"")</f>
        <v>232</v>
      </c>
      <c r="F3824" s="75">
        <f>IF(CECCZ="CZ03",'Outside Temp'!B3824,IF(CECCZ="CZ04",'Outside Temp'!B3825,IF(CECCZ="CZ12",'Outside Temp'!B3826, IF(CECCZ="CZ13",'Outside Temp'!B3827))))</f>
        <v>66</v>
      </c>
      <c r="G3824" s="12">
        <f t="shared" si="3"/>
        <v>2</v>
      </c>
    </row>
    <row r="3825" ht="15.75" customHeight="1">
      <c r="A3825" s="13">
        <v>42164.864583333336</v>
      </c>
      <c r="B3825" s="73">
        <f t="shared" si="1"/>
        <v>42164</v>
      </c>
      <c r="C3825" s="74">
        <f>IF(NewCustomer="Yes", IF(COUNTIF($I$2:$I$11,B3825)&gt;0,0,WEEKDAY(B3825,2)),IF(COUNTIF($I$2:$I$21,B3825)&gt;0,0,WEEKDAY(B3825,2)))</f>
        <v>2</v>
      </c>
      <c r="D3825" s="74">
        <f t="shared" si="2"/>
        <v>20</v>
      </c>
      <c r="E3825" s="12">
        <f>IFERROR(VLOOKUP(A3825,'IDAR Meter Data'!$A:$B,2,1),"")</f>
        <v>232</v>
      </c>
      <c r="F3825" s="75">
        <f>IF(CECCZ="CZ03",'Outside Temp'!B3825,IF(CECCZ="CZ04",'Outside Temp'!B3826,IF(CECCZ="CZ12",'Outside Temp'!B3827, IF(CECCZ="CZ13",'Outside Temp'!B3828))))</f>
        <v>66</v>
      </c>
      <c r="G3825" s="12">
        <f t="shared" si="3"/>
        <v>2</v>
      </c>
    </row>
    <row r="3826" ht="15.75" customHeight="1">
      <c r="A3826" s="13">
        <v>42164.875</v>
      </c>
      <c r="B3826" s="73">
        <f t="shared" si="1"/>
        <v>42164</v>
      </c>
      <c r="C3826" s="74">
        <f>IF(NewCustomer="Yes", IF(COUNTIF($I$2:$I$11,B3826)&gt;0,0,WEEKDAY(B3826,2)),IF(COUNTIF($I$2:$I$21,B3826)&gt;0,0,WEEKDAY(B3826,2)))</f>
        <v>2</v>
      </c>
      <c r="D3826" s="74">
        <f t="shared" si="2"/>
        <v>21</v>
      </c>
      <c r="E3826" s="12">
        <f>IFERROR(VLOOKUP(A3826,'IDAR Meter Data'!$A:$B,2,1),"")</f>
        <v>220</v>
      </c>
      <c r="F3826" s="75">
        <f>IF(CECCZ="CZ03",'Outside Temp'!B3826,IF(CECCZ="CZ04",'Outside Temp'!B3827,IF(CECCZ="CZ12",'Outside Temp'!B3828, IF(CECCZ="CZ13",'Outside Temp'!B3829))))</f>
        <v>65.86666667</v>
      </c>
      <c r="G3826" s="12">
        <f t="shared" si="3"/>
        <v>2</v>
      </c>
    </row>
    <row r="3827" ht="15.75" customHeight="1">
      <c r="A3827" s="13">
        <v>42164.885416666664</v>
      </c>
      <c r="B3827" s="73">
        <f t="shared" si="1"/>
        <v>42164</v>
      </c>
      <c r="C3827" s="74">
        <f>IF(NewCustomer="Yes", IF(COUNTIF($I$2:$I$11,B3827)&gt;0,0,WEEKDAY(B3827,2)),IF(COUNTIF($I$2:$I$21,B3827)&gt;0,0,WEEKDAY(B3827,2)))</f>
        <v>2</v>
      </c>
      <c r="D3827" s="74">
        <f t="shared" si="2"/>
        <v>21</v>
      </c>
      <c r="E3827" s="12">
        <f>IFERROR(VLOOKUP(A3827,'IDAR Meter Data'!$A:$B,2,1),"")</f>
        <v>215</v>
      </c>
      <c r="F3827" s="75">
        <f>IF(CECCZ="CZ03",'Outside Temp'!B3827,IF(CECCZ="CZ04",'Outside Temp'!B3828,IF(CECCZ="CZ12",'Outside Temp'!B3829, IF(CECCZ="CZ13",'Outside Temp'!B3830))))</f>
        <v>65.36666667</v>
      </c>
      <c r="G3827" s="12">
        <f t="shared" si="3"/>
        <v>2</v>
      </c>
    </row>
    <row r="3828" ht="15.75" customHeight="1">
      <c r="A3828" s="13">
        <v>42164.895833333336</v>
      </c>
      <c r="B3828" s="73">
        <f t="shared" si="1"/>
        <v>42164</v>
      </c>
      <c r="C3828" s="74">
        <f>IF(NewCustomer="Yes", IF(COUNTIF($I$2:$I$11,B3828)&gt;0,0,WEEKDAY(B3828,2)),IF(COUNTIF($I$2:$I$21,B3828)&gt;0,0,WEEKDAY(B3828,2)))</f>
        <v>2</v>
      </c>
      <c r="D3828" s="74">
        <f t="shared" si="2"/>
        <v>21</v>
      </c>
      <c r="E3828" s="12">
        <f>IFERROR(VLOOKUP(A3828,'IDAR Meter Data'!$A:$B,2,1),"")</f>
        <v>211</v>
      </c>
      <c r="F3828" s="75">
        <f>IF(CECCZ="CZ03",'Outside Temp'!B3828,IF(CECCZ="CZ04",'Outside Temp'!B3829,IF(CECCZ="CZ12",'Outside Temp'!B3830, IF(CECCZ="CZ13",'Outside Temp'!B3831))))</f>
        <v>64.86666667</v>
      </c>
      <c r="G3828" s="12">
        <f t="shared" si="3"/>
        <v>1</v>
      </c>
    </row>
    <row r="3829" ht="15.75" customHeight="1">
      <c r="A3829" s="13">
        <v>42164.90625</v>
      </c>
      <c r="B3829" s="73">
        <f t="shared" si="1"/>
        <v>42164</v>
      </c>
      <c r="C3829" s="74">
        <f>IF(NewCustomer="Yes", IF(COUNTIF($I$2:$I$11,B3829)&gt;0,0,WEEKDAY(B3829,2)),IF(COUNTIF($I$2:$I$21,B3829)&gt;0,0,WEEKDAY(B3829,2)))</f>
        <v>2</v>
      </c>
      <c r="D3829" s="74">
        <f t="shared" si="2"/>
        <v>21</v>
      </c>
      <c r="E3829" s="12">
        <f>IFERROR(VLOOKUP(A3829,'IDAR Meter Data'!$A:$B,2,1),"")</f>
        <v>215</v>
      </c>
      <c r="F3829" s="75">
        <f>IF(CECCZ="CZ03",'Outside Temp'!B3829,IF(CECCZ="CZ04",'Outside Temp'!B3830,IF(CECCZ="CZ12",'Outside Temp'!B3831, IF(CECCZ="CZ13",'Outside Temp'!B3832))))</f>
        <v>64.36666667</v>
      </c>
      <c r="G3829" s="12">
        <f t="shared" si="3"/>
        <v>1</v>
      </c>
    </row>
    <row r="3830" ht="15.75" customHeight="1">
      <c r="A3830" s="13">
        <v>42164.916666666664</v>
      </c>
      <c r="B3830" s="73">
        <f t="shared" si="1"/>
        <v>42164</v>
      </c>
      <c r="C3830" s="74">
        <f>IF(NewCustomer="Yes", IF(COUNTIF($I$2:$I$11,B3830)&gt;0,0,WEEKDAY(B3830,2)),IF(COUNTIF($I$2:$I$21,B3830)&gt;0,0,WEEKDAY(B3830,2)))</f>
        <v>2</v>
      </c>
      <c r="D3830" s="74">
        <f t="shared" si="2"/>
        <v>22</v>
      </c>
      <c r="E3830" s="12">
        <f>IFERROR(VLOOKUP(A3830,'IDAR Meter Data'!$A:$B,2,1),"")</f>
        <v>214</v>
      </c>
      <c r="F3830" s="75">
        <f>IF(CECCZ="CZ03",'Outside Temp'!B3830,IF(CECCZ="CZ04",'Outside Temp'!B3831,IF(CECCZ="CZ12",'Outside Temp'!B3832, IF(CECCZ="CZ13",'Outside Temp'!B3833))))</f>
        <v>64</v>
      </c>
      <c r="G3830" s="12">
        <f t="shared" si="3"/>
        <v>1</v>
      </c>
    </row>
    <row r="3831" ht="15.75" customHeight="1">
      <c r="A3831" s="13">
        <v>42164.927083333336</v>
      </c>
      <c r="B3831" s="73">
        <f t="shared" si="1"/>
        <v>42164</v>
      </c>
      <c r="C3831" s="74">
        <f>IF(NewCustomer="Yes", IF(COUNTIF($I$2:$I$11,B3831)&gt;0,0,WEEKDAY(B3831,2)),IF(COUNTIF($I$2:$I$21,B3831)&gt;0,0,WEEKDAY(B3831,2)))</f>
        <v>2</v>
      </c>
      <c r="D3831" s="74">
        <f t="shared" si="2"/>
        <v>22</v>
      </c>
      <c r="E3831" s="12">
        <f>IFERROR(VLOOKUP(A3831,'IDAR Meter Data'!$A:$B,2,1),"")</f>
        <v>210</v>
      </c>
      <c r="F3831" s="75">
        <f>IF(CECCZ="CZ03",'Outside Temp'!B3831,IF(CECCZ="CZ04",'Outside Temp'!B3832,IF(CECCZ="CZ12",'Outside Temp'!B3833, IF(CECCZ="CZ13",'Outside Temp'!B3834))))</f>
        <v>64</v>
      </c>
      <c r="G3831" s="12">
        <f t="shared" si="3"/>
        <v>1</v>
      </c>
    </row>
    <row r="3832" ht="15.75" customHeight="1">
      <c r="A3832" s="13">
        <v>42164.9375</v>
      </c>
      <c r="B3832" s="73">
        <f t="shared" si="1"/>
        <v>42164</v>
      </c>
      <c r="C3832" s="74">
        <f>IF(NewCustomer="Yes", IF(COUNTIF($I$2:$I$11,B3832)&gt;0,0,WEEKDAY(B3832,2)),IF(COUNTIF($I$2:$I$21,B3832)&gt;0,0,WEEKDAY(B3832,2)))</f>
        <v>2</v>
      </c>
      <c r="D3832" s="74">
        <f t="shared" si="2"/>
        <v>22</v>
      </c>
      <c r="E3832" s="12">
        <f>IFERROR(VLOOKUP(A3832,'IDAR Meter Data'!$A:$B,2,1),"")</f>
        <v>211</v>
      </c>
      <c r="F3832" s="75">
        <f>IF(CECCZ="CZ03",'Outside Temp'!B3832,IF(CECCZ="CZ04",'Outside Temp'!B3833,IF(CECCZ="CZ12",'Outside Temp'!B3834, IF(CECCZ="CZ13",'Outside Temp'!B3835))))</f>
        <v>64</v>
      </c>
      <c r="G3832" s="12">
        <f t="shared" si="3"/>
        <v>1</v>
      </c>
    </row>
    <row r="3833" ht="15.75" customHeight="1">
      <c r="A3833" s="13">
        <v>42164.947916666664</v>
      </c>
      <c r="B3833" s="73">
        <f t="shared" si="1"/>
        <v>42164</v>
      </c>
      <c r="C3833" s="74">
        <f>IF(NewCustomer="Yes", IF(COUNTIF($I$2:$I$11,B3833)&gt;0,0,WEEKDAY(B3833,2)),IF(COUNTIF($I$2:$I$21,B3833)&gt;0,0,WEEKDAY(B3833,2)))</f>
        <v>2</v>
      </c>
      <c r="D3833" s="74">
        <f t="shared" si="2"/>
        <v>22</v>
      </c>
      <c r="E3833" s="12">
        <f>IFERROR(VLOOKUP(A3833,'IDAR Meter Data'!$A:$B,2,1),"")</f>
        <v>215</v>
      </c>
      <c r="F3833" s="75">
        <f>IF(CECCZ="CZ03",'Outside Temp'!B3833,IF(CECCZ="CZ04",'Outside Temp'!B3834,IF(CECCZ="CZ12",'Outside Temp'!B3835, IF(CECCZ="CZ13",'Outside Temp'!B3836))))</f>
        <v>64</v>
      </c>
      <c r="G3833" s="12">
        <f t="shared" si="3"/>
        <v>1</v>
      </c>
    </row>
    <row r="3834" ht="15.75" customHeight="1">
      <c r="A3834" s="13">
        <v>42164.958333333336</v>
      </c>
      <c r="B3834" s="73">
        <f t="shared" si="1"/>
        <v>42164</v>
      </c>
      <c r="C3834" s="74">
        <f>IF(NewCustomer="Yes", IF(COUNTIF($I$2:$I$11,B3834)&gt;0,0,WEEKDAY(B3834,2)),IF(COUNTIF($I$2:$I$21,B3834)&gt;0,0,WEEKDAY(B3834,2)))</f>
        <v>2</v>
      </c>
      <c r="D3834" s="74">
        <f t="shared" si="2"/>
        <v>23</v>
      </c>
      <c r="E3834" s="12">
        <f>IFERROR(VLOOKUP(A3834,'IDAR Meter Data'!$A:$B,2,1),"")</f>
        <v>214</v>
      </c>
      <c r="F3834" s="75">
        <f>IF(CECCZ="CZ03",'Outside Temp'!B3834,IF(CECCZ="CZ04",'Outside Temp'!B3835,IF(CECCZ="CZ12",'Outside Temp'!B3836, IF(CECCZ="CZ13",'Outside Temp'!B3837))))</f>
        <v>64.06666667</v>
      </c>
      <c r="G3834" s="12">
        <f t="shared" si="3"/>
        <v>1</v>
      </c>
    </row>
    <row r="3835" ht="15.75" customHeight="1">
      <c r="A3835" s="13">
        <v>42164.96875</v>
      </c>
      <c r="B3835" s="73">
        <f t="shared" si="1"/>
        <v>42164</v>
      </c>
      <c r="C3835" s="74">
        <f>IF(NewCustomer="Yes", IF(COUNTIF($I$2:$I$11,B3835)&gt;0,0,WEEKDAY(B3835,2)),IF(COUNTIF($I$2:$I$21,B3835)&gt;0,0,WEEKDAY(B3835,2)))</f>
        <v>2</v>
      </c>
      <c r="D3835" s="74">
        <f t="shared" si="2"/>
        <v>23</v>
      </c>
      <c r="E3835" s="12">
        <f>IFERROR(VLOOKUP(A3835,'IDAR Meter Data'!$A:$B,2,1),"")</f>
        <v>221</v>
      </c>
      <c r="F3835" s="75">
        <f>IF(CECCZ="CZ03",'Outside Temp'!B3835,IF(CECCZ="CZ04",'Outside Temp'!B3836,IF(CECCZ="CZ12",'Outside Temp'!B3837, IF(CECCZ="CZ13",'Outside Temp'!B3838))))</f>
        <v>64.31666667</v>
      </c>
      <c r="G3835" s="12">
        <f t="shared" si="3"/>
        <v>1</v>
      </c>
    </row>
    <row r="3836" ht="15.75" customHeight="1">
      <c r="A3836" s="13">
        <v>42164.979166666664</v>
      </c>
      <c r="B3836" s="73">
        <f t="shared" si="1"/>
        <v>42164</v>
      </c>
      <c r="C3836" s="74">
        <f>IF(NewCustomer="Yes", IF(COUNTIF($I$2:$I$11,B3836)&gt;0,0,WEEKDAY(B3836,2)),IF(COUNTIF($I$2:$I$21,B3836)&gt;0,0,WEEKDAY(B3836,2)))</f>
        <v>2</v>
      </c>
      <c r="D3836" s="74">
        <f t="shared" si="2"/>
        <v>23</v>
      </c>
      <c r="E3836" s="12">
        <f>IFERROR(VLOOKUP(A3836,'IDAR Meter Data'!$A:$B,2,1),"")</f>
        <v>210</v>
      </c>
      <c r="F3836" s="75">
        <f>IF(CECCZ="CZ03",'Outside Temp'!B3836,IF(CECCZ="CZ04",'Outside Temp'!B3837,IF(CECCZ="CZ12",'Outside Temp'!B3838, IF(CECCZ="CZ13",'Outside Temp'!B3839))))</f>
        <v>64.56666667</v>
      </c>
      <c r="G3836" s="12">
        <f t="shared" si="3"/>
        <v>1</v>
      </c>
    </row>
    <row r="3837" ht="15.75" customHeight="1">
      <c r="A3837" s="13">
        <v>42164.989583333336</v>
      </c>
      <c r="B3837" s="73">
        <f t="shared" si="1"/>
        <v>42164</v>
      </c>
      <c r="C3837" s="74">
        <f>IF(NewCustomer="Yes", IF(COUNTIF($I$2:$I$11,B3837)&gt;0,0,WEEKDAY(B3837,2)),IF(COUNTIF($I$2:$I$21,B3837)&gt;0,0,WEEKDAY(B3837,2)))</f>
        <v>2</v>
      </c>
      <c r="D3837" s="74">
        <f t="shared" si="2"/>
        <v>23</v>
      </c>
      <c r="E3837" s="12">
        <f>IFERROR(VLOOKUP(A3837,'IDAR Meter Data'!$A:$B,2,1),"")</f>
        <v>209</v>
      </c>
      <c r="F3837" s="75">
        <f>IF(CECCZ="CZ03",'Outside Temp'!B3837,IF(CECCZ="CZ04",'Outside Temp'!B3838,IF(CECCZ="CZ12",'Outside Temp'!B3839, IF(CECCZ="CZ13",'Outside Temp'!B3840))))</f>
        <v>64.81666667</v>
      </c>
      <c r="G3837" s="12">
        <f t="shared" si="3"/>
        <v>1</v>
      </c>
    </row>
    <row r="3838" ht="15.75" customHeight="1">
      <c r="A3838" s="13">
        <v>42165.0</v>
      </c>
      <c r="B3838" s="73">
        <f t="shared" si="1"/>
        <v>42165</v>
      </c>
      <c r="C3838" s="74">
        <f>IF(NewCustomer="Yes", IF(COUNTIF($I$2:$I$11,B3838)&gt;0,0,WEEKDAY(B3838,2)),IF(COUNTIF($I$2:$I$21,B3838)&gt;0,0,WEEKDAY(B3838,2)))</f>
        <v>3</v>
      </c>
      <c r="D3838" s="74">
        <f t="shared" si="2"/>
        <v>0</v>
      </c>
      <c r="E3838" s="12">
        <f>IFERROR(VLOOKUP(A3838,'IDAR Meter Data'!$A:$B,2,1),"")</f>
        <v>219</v>
      </c>
      <c r="F3838" s="75">
        <f>IF(CECCZ="CZ03",'Outside Temp'!B3838,IF(CECCZ="CZ04",'Outside Temp'!B3839,IF(CECCZ="CZ12",'Outside Temp'!B3840, IF(CECCZ="CZ13",'Outside Temp'!B3841))))</f>
        <v>64.93103448</v>
      </c>
      <c r="G3838" s="12">
        <f t="shared" si="3"/>
        <v>1</v>
      </c>
    </row>
    <row r="3839" ht="15.75" customHeight="1">
      <c r="A3839" s="13">
        <v>42165.010416666664</v>
      </c>
      <c r="B3839" s="73">
        <f t="shared" si="1"/>
        <v>42165</v>
      </c>
      <c r="C3839" s="74">
        <f>IF(NewCustomer="Yes", IF(COUNTIF($I$2:$I$11,B3839)&gt;0,0,WEEKDAY(B3839,2)),IF(COUNTIF($I$2:$I$21,B3839)&gt;0,0,WEEKDAY(B3839,2)))</f>
        <v>3</v>
      </c>
      <c r="D3839" s="74">
        <f t="shared" si="2"/>
        <v>0</v>
      </c>
      <c r="E3839" s="12">
        <f>IFERROR(VLOOKUP(A3839,'IDAR Meter Data'!$A:$B,2,1),"")</f>
        <v>200</v>
      </c>
      <c r="F3839" s="75">
        <f>IF(CECCZ="CZ03",'Outside Temp'!B3839,IF(CECCZ="CZ04",'Outside Temp'!B3840,IF(CECCZ="CZ12",'Outside Temp'!B3841, IF(CECCZ="CZ13",'Outside Temp'!B3842))))</f>
        <v>64.67241379</v>
      </c>
      <c r="G3839" s="12">
        <f t="shared" si="3"/>
        <v>1</v>
      </c>
    </row>
    <row r="3840" ht="15.75" customHeight="1">
      <c r="A3840" s="13">
        <v>42165.020833333336</v>
      </c>
      <c r="B3840" s="73">
        <f t="shared" si="1"/>
        <v>42165</v>
      </c>
      <c r="C3840" s="74">
        <f>IF(NewCustomer="Yes", IF(COUNTIF($I$2:$I$11,B3840)&gt;0,0,WEEKDAY(B3840,2)),IF(COUNTIF($I$2:$I$21,B3840)&gt;0,0,WEEKDAY(B3840,2)))</f>
        <v>3</v>
      </c>
      <c r="D3840" s="74">
        <f t="shared" si="2"/>
        <v>0</v>
      </c>
      <c r="E3840" s="12">
        <f>IFERROR(VLOOKUP(A3840,'IDAR Meter Data'!$A:$B,2,1),"")</f>
        <v>208</v>
      </c>
      <c r="F3840" s="75">
        <f>IF(CECCZ="CZ03",'Outside Temp'!B3840,IF(CECCZ="CZ04",'Outside Temp'!B3841,IF(CECCZ="CZ12",'Outside Temp'!B3842, IF(CECCZ="CZ13",'Outside Temp'!B3843))))</f>
        <v>64.4137931</v>
      </c>
      <c r="G3840" s="12">
        <f t="shared" si="3"/>
        <v>1</v>
      </c>
    </row>
    <row r="3841" ht="15.75" customHeight="1">
      <c r="A3841" s="13">
        <v>42165.03125</v>
      </c>
      <c r="B3841" s="73">
        <f t="shared" si="1"/>
        <v>42165</v>
      </c>
      <c r="C3841" s="74">
        <f>IF(NewCustomer="Yes", IF(COUNTIF($I$2:$I$11,B3841)&gt;0,0,WEEKDAY(B3841,2)),IF(COUNTIF($I$2:$I$21,B3841)&gt;0,0,WEEKDAY(B3841,2)))</f>
        <v>3</v>
      </c>
      <c r="D3841" s="74">
        <f t="shared" si="2"/>
        <v>0</v>
      </c>
      <c r="E3841" s="12">
        <f>IFERROR(VLOOKUP(A3841,'IDAR Meter Data'!$A:$B,2,1),"")</f>
        <v>203</v>
      </c>
      <c r="F3841" s="75">
        <f>IF(CECCZ="CZ03",'Outside Temp'!B3841,IF(CECCZ="CZ04",'Outside Temp'!B3842,IF(CECCZ="CZ12",'Outside Temp'!B3843, IF(CECCZ="CZ13",'Outside Temp'!B3844))))</f>
        <v>64.15517241</v>
      </c>
      <c r="G3841" s="12">
        <f t="shared" si="3"/>
        <v>1</v>
      </c>
    </row>
    <row r="3842" ht="15.75" customHeight="1">
      <c r="A3842" s="13">
        <v>42165.041666666664</v>
      </c>
      <c r="B3842" s="73">
        <f t="shared" si="1"/>
        <v>42165</v>
      </c>
      <c r="C3842" s="74">
        <f>IF(NewCustomer="Yes", IF(COUNTIF($I$2:$I$11,B3842)&gt;0,0,WEEKDAY(B3842,2)),IF(COUNTIF($I$2:$I$21,B3842)&gt;0,0,WEEKDAY(B3842,2)))</f>
        <v>3</v>
      </c>
      <c r="D3842" s="74">
        <f t="shared" si="2"/>
        <v>1</v>
      </c>
      <c r="E3842" s="12">
        <f>IFERROR(VLOOKUP(A3842,'IDAR Meter Data'!$A:$B,2,1),"")</f>
        <v>202</v>
      </c>
      <c r="F3842" s="75">
        <f>IF(CECCZ="CZ03",'Outside Temp'!B3842,IF(CECCZ="CZ04",'Outside Temp'!B3843,IF(CECCZ="CZ12",'Outside Temp'!B3844, IF(CECCZ="CZ13",'Outside Temp'!B3845))))</f>
        <v>63</v>
      </c>
      <c r="G3842" s="12">
        <f t="shared" si="3"/>
        <v>1</v>
      </c>
    </row>
    <row r="3843" ht="15.75" customHeight="1">
      <c r="A3843" s="13">
        <v>42165.052083333336</v>
      </c>
      <c r="B3843" s="73">
        <f t="shared" si="1"/>
        <v>42165</v>
      </c>
      <c r="C3843" s="74">
        <f>IF(NewCustomer="Yes", IF(COUNTIF($I$2:$I$11,B3843)&gt;0,0,WEEKDAY(B3843,2)),IF(COUNTIF($I$2:$I$21,B3843)&gt;0,0,WEEKDAY(B3843,2)))</f>
        <v>3</v>
      </c>
      <c r="D3843" s="74">
        <f t="shared" si="2"/>
        <v>1</v>
      </c>
      <c r="E3843" s="12">
        <f>IFERROR(VLOOKUP(A3843,'IDAR Meter Data'!$A:$B,2,1),"")</f>
        <v>202</v>
      </c>
      <c r="F3843" s="75">
        <f>IF(CECCZ="CZ03",'Outside Temp'!B3843,IF(CECCZ="CZ04",'Outside Temp'!B3844,IF(CECCZ="CZ12",'Outside Temp'!B3845, IF(CECCZ="CZ13",'Outside Temp'!B3846))))</f>
        <v>63</v>
      </c>
      <c r="G3843" s="12">
        <f t="shared" si="3"/>
        <v>1</v>
      </c>
    </row>
    <row r="3844" ht="15.75" customHeight="1">
      <c r="A3844" s="13">
        <v>42165.0625</v>
      </c>
      <c r="B3844" s="73">
        <f t="shared" si="1"/>
        <v>42165</v>
      </c>
      <c r="C3844" s="74">
        <f>IF(NewCustomer="Yes", IF(COUNTIF($I$2:$I$11,B3844)&gt;0,0,WEEKDAY(B3844,2)),IF(COUNTIF($I$2:$I$21,B3844)&gt;0,0,WEEKDAY(B3844,2)))</f>
        <v>3</v>
      </c>
      <c r="D3844" s="74">
        <f t="shared" si="2"/>
        <v>1</v>
      </c>
      <c r="E3844" s="12">
        <f>IFERROR(VLOOKUP(A3844,'IDAR Meter Data'!$A:$B,2,1),"")</f>
        <v>201</v>
      </c>
      <c r="F3844" s="75">
        <f>IF(CECCZ="CZ03",'Outside Temp'!B3844,IF(CECCZ="CZ04",'Outside Temp'!B3845,IF(CECCZ="CZ12",'Outside Temp'!B3846, IF(CECCZ="CZ13",'Outside Temp'!B3847))))</f>
        <v>63</v>
      </c>
      <c r="G3844" s="12">
        <f t="shared" si="3"/>
        <v>1</v>
      </c>
    </row>
    <row r="3845" ht="15.75" customHeight="1">
      <c r="A3845" s="13">
        <v>42165.072916666664</v>
      </c>
      <c r="B3845" s="73">
        <f t="shared" si="1"/>
        <v>42165</v>
      </c>
      <c r="C3845" s="74">
        <f>IF(NewCustomer="Yes", IF(COUNTIF($I$2:$I$11,B3845)&gt;0,0,WEEKDAY(B3845,2)),IF(COUNTIF($I$2:$I$21,B3845)&gt;0,0,WEEKDAY(B3845,2)))</f>
        <v>3</v>
      </c>
      <c r="D3845" s="74">
        <f t="shared" si="2"/>
        <v>1</v>
      </c>
      <c r="E3845" s="12">
        <f>IFERROR(VLOOKUP(A3845,'IDAR Meter Data'!$A:$B,2,1),"")</f>
        <v>203</v>
      </c>
      <c r="F3845" s="75">
        <f>IF(CECCZ="CZ03",'Outside Temp'!B3845,IF(CECCZ="CZ04",'Outside Temp'!B3846,IF(CECCZ="CZ12",'Outside Temp'!B3847, IF(CECCZ="CZ13",'Outside Temp'!B3848))))</f>
        <v>63</v>
      </c>
      <c r="G3845" s="12">
        <f t="shared" si="3"/>
        <v>1</v>
      </c>
    </row>
    <row r="3846" ht="15.75" customHeight="1">
      <c r="A3846" s="13">
        <v>42165.083333333336</v>
      </c>
      <c r="B3846" s="73">
        <f t="shared" si="1"/>
        <v>42165</v>
      </c>
      <c r="C3846" s="74">
        <f>IF(NewCustomer="Yes", IF(COUNTIF($I$2:$I$11,B3846)&gt;0,0,WEEKDAY(B3846,2)),IF(COUNTIF($I$2:$I$21,B3846)&gt;0,0,WEEKDAY(B3846,2)))</f>
        <v>3</v>
      </c>
      <c r="D3846" s="74">
        <f t="shared" si="2"/>
        <v>2</v>
      </c>
      <c r="E3846" s="12">
        <f>IFERROR(VLOOKUP(A3846,'IDAR Meter Data'!$A:$B,2,1),"")</f>
        <v>202</v>
      </c>
      <c r="F3846" s="75">
        <f>IF(CECCZ="CZ03",'Outside Temp'!B3846,IF(CECCZ="CZ04",'Outside Temp'!B3847,IF(CECCZ="CZ12",'Outside Temp'!B3848, IF(CECCZ="CZ13",'Outside Temp'!B3849))))</f>
        <v>62.8</v>
      </c>
      <c r="G3846" s="12">
        <f t="shared" si="3"/>
        <v>1</v>
      </c>
    </row>
    <row r="3847" ht="15.75" customHeight="1">
      <c r="A3847" s="13">
        <v>42165.09375</v>
      </c>
      <c r="B3847" s="73">
        <f t="shared" si="1"/>
        <v>42165</v>
      </c>
      <c r="C3847" s="74">
        <f>IF(NewCustomer="Yes", IF(COUNTIF($I$2:$I$11,B3847)&gt;0,0,WEEKDAY(B3847,2)),IF(COUNTIF($I$2:$I$21,B3847)&gt;0,0,WEEKDAY(B3847,2)))</f>
        <v>3</v>
      </c>
      <c r="D3847" s="74">
        <f t="shared" si="2"/>
        <v>2</v>
      </c>
      <c r="E3847" s="12">
        <f>IFERROR(VLOOKUP(A3847,'IDAR Meter Data'!$A:$B,2,1),"")</f>
        <v>197</v>
      </c>
      <c r="F3847" s="75">
        <f>IF(CECCZ="CZ03",'Outside Temp'!B3847,IF(CECCZ="CZ04",'Outside Temp'!B3848,IF(CECCZ="CZ12",'Outside Temp'!B3849, IF(CECCZ="CZ13",'Outside Temp'!B3850))))</f>
        <v>62.05</v>
      </c>
      <c r="G3847" s="12">
        <f t="shared" si="3"/>
        <v>1</v>
      </c>
    </row>
    <row r="3848" ht="15.75" customHeight="1">
      <c r="A3848" s="13">
        <v>42165.104166666664</v>
      </c>
      <c r="B3848" s="73">
        <f t="shared" si="1"/>
        <v>42165</v>
      </c>
      <c r="C3848" s="74">
        <f>IF(NewCustomer="Yes", IF(COUNTIF($I$2:$I$11,B3848)&gt;0,0,WEEKDAY(B3848,2)),IF(COUNTIF($I$2:$I$21,B3848)&gt;0,0,WEEKDAY(B3848,2)))</f>
        <v>3</v>
      </c>
      <c r="D3848" s="74">
        <f t="shared" si="2"/>
        <v>2</v>
      </c>
      <c r="E3848" s="12">
        <f>IFERROR(VLOOKUP(A3848,'IDAR Meter Data'!$A:$B,2,1),"")</f>
        <v>205</v>
      </c>
      <c r="F3848" s="75">
        <f>IF(CECCZ="CZ03",'Outside Temp'!B3848,IF(CECCZ="CZ04",'Outside Temp'!B3849,IF(CECCZ="CZ12",'Outside Temp'!B3850, IF(CECCZ="CZ13",'Outside Temp'!B3851))))</f>
        <v>61.3</v>
      </c>
      <c r="G3848" s="12">
        <f t="shared" si="3"/>
        <v>1</v>
      </c>
    </row>
    <row r="3849" ht="15.75" customHeight="1">
      <c r="A3849" s="13">
        <v>42165.114583333336</v>
      </c>
      <c r="B3849" s="73">
        <f t="shared" si="1"/>
        <v>42165</v>
      </c>
      <c r="C3849" s="74">
        <f>IF(NewCustomer="Yes", IF(COUNTIF($I$2:$I$11,B3849)&gt;0,0,WEEKDAY(B3849,2)),IF(COUNTIF($I$2:$I$21,B3849)&gt;0,0,WEEKDAY(B3849,2)))</f>
        <v>3</v>
      </c>
      <c r="D3849" s="74">
        <f t="shared" si="2"/>
        <v>2</v>
      </c>
      <c r="E3849" s="12">
        <f>IFERROR(VLOOKUP(A3849,'IDAR Meter Data'!$A:$B,2,1),"")</f>
        <v>199</v>
      </c>
      <c r="F3849" s="75">
        <f>IF(CECCZ="CZ03",'Outside Temp'!B3849,IF(CECCZ="CZ04",'Outside Temp'!B3850,IF(CECCZ="CZ12",'Outside Temp'!B3851, IF(CECCZ="CZ13",'Outside Temp'!B3852))))</f>
        <v>60.55</v>
      </c>
      <c r="G3849" s="12">
        <f t="shared" si="3"/>
        <v>1</v>
      </c>
    </row>
    <row r="3850" ht="15.75" customHeight="1">
      <c r="A3850" s="13">
        <v>42165.125</v>
      </c>
      <c r="B3850" s="73">
        <f t="shared" si="1"/>
        <v>42165</v>
      </c>
      <c r="C3850" s="74">
        <f>IF(NewCustomer="Yes", IF(COUNTIF($I$2:$I$11,B3850)&gt;0,0,WEEKDAY(B3850,2)),IF(COUNTIF($I$2:$I$21,B3850)&gt;0,0,WEEKDAY(B3850,2)))</f>
        <v>3</v>
      </c>
      <c r="D3850" s="74">
        <f t="shared" si="2"/>
        <v>3</v>
      </c>
      <c r="E3850" s="12">
        <f>IFERROR(VLOOKUP(A3850,'IDAR Meter Data'!$A:$B,2,1),"")</f>
        <v>205</v>
      </c>
      <c r="F3850" s="75">
        <f>IF(CECCZ="CZ03",'Outside Temp'!B3850,IF(CECCZ="CZ04",'Outside Temp'!B3851,IF(CECCZ="CZ12",'Outside Temp'!B3852, IF(CECCZ="CZ13",'Outside Temp'!B3853))))</f>
        <v>59.86666667</v>
      </c>
      <c r="G3850" s="12">
        <f t="shared" si="3"/>
        <v>1</v>
      </c>
    </row>
    <row r="3851" ht="15.75" customHeight="1">
      <c r="A3851" s="13">
        <v>42165.135416666664</v>
      </c>
      <c r="B3851" s="73">
        <f t="shared" si="1"/>
        <v>42165</v>
      </c>
      <c r="C3851" s="74">
        <f>IF(NewCustomer="Yes", IF(COUNTIF($I$2:$I$11,B3851)&gt;0,0,WEEKDAY(B3851,2)),IF(COUNTIF($I$2:$I$21,B3851)&gt;0,0,WEEKDAY(B3851,2)))</f>
        <v>3</v>
      </c>
      <c r="D3851" s="74">
        <f t="shared" si="2"/>
        <v>3</v>
      </c>
      <c r="E3851" s="12">
        <f>IFERROR(VLOOKUP(A3851,'IDAR Meter Data'!$A:$B,2,1),"")</f>
        <v>202</v>
      </c>
      <c r="F3851" s="75">
        <f>IF(CECCZ="CZ03",'Outside Temp'!B3851,IF(CECCZ="CZ04",'Outside Temp'!B3852,IF(CECCZ="CZ12",'Outside Temp'!B3853, IF(CECCZ="CZ13",'Outside Temp'!B3854))))</f>
        <v>59.36666667</v>
      </c>
      <c r="G3851" s="12">
        <f t="shared" si="3"/>
        <v>1</v>
      </c>
    </row>
    <row r="3852" ht="15.75" customHeight="1">
      <c r="A3852" s="13">
        <v>42165.145833333336</v>
      </c>
      <c r="B3852" s="73">
        <f t="shared" si="1"/>
        <v>42165</v>
      </c>
      <c r="C3852" s="74">
        <f>IF(NewCustomer="Yes", IF(COUNTIF($I$2:$I$11,B3852)&gt;0,0,WEEKDAY(B3852,2)),IF(COUNTIF($I$2:$I$21,B3852)&gt;0,0,WEEKDAY(B3852,2)))</f>
        <v>3</v>
      </c>
      <c r="D3852" s="74">
        <f t="shared" si="2"/>
        <v>3</v>
      </c>
      <c r="E3852" s="12">
        <f>IFERROR(VLOOKUP(A3852,'IDAR Meter Data'!$A:$B,2,1),"")</f>
        <v>196</v>
      </c>
      <c r="F3852" s="75">
        <f>IF(CECCZ="CZ03",'Outside Temp'!B3852,IF(CECCZ="CZ04",'Outside Temp'!B3853,IF(CECCZ="CZ12",'Outside Temp'!B3854, IF(CECCZ="CZ13",'Outside Temp'!B3855))))</f>
        <v>58.86666667</v>
      </c>
      <c r="G3852" s="12">
        <f t="shared" si="3"/>
        <v>1</v>
      </c>
    </row>
    <row r="3853" ht="15.75" customHeight="1">
      <c r="A3853" s="13">
        <v>42165.15625</v>
      </c>
      <c r="B3853" s="73">
        <f t="shared" si="1"/>
        <v>42165</v>
      </c>
      <c r="C3853" s="74">
        <f>IF(NewCustomer="Yes", IF(COUNTIF($I$2:$I$11,B3853)&gt;0,0,WEEKDAY(B3853,2)),IF(COUNTIF($I$2:$I$21,B3853)&gt;0,0,WEEKDAY(B3853,2)))</f>
        <v>3</v>
      </c>
      <c r="D3853" s="74">
        <f t="shared" si="2"/>
        <v>3</v>
      </c>
      <c r="E3853" s="12">
        <f>IFERROR(VLOOKUP(A3853,'IDAR Meter Data'!$A:$B,2,1),"")</f>
        <v>206</v>
      </c>
      <c r="F3853" s="75">
        <f>IF(CECCZ="CZ03",'Outside Temp'!B3853,IF(CECCZ="CZ04",'Outside Temp'!B3854,IF(CECCZ="CZ12",'Outside Temp'!B3855, IF(CECCZ="CZ13",'Outside Temp'!B3856))))</f>
        <v>58.36666667</v>
      </c>
      <c r="G3853" s="12">
        <f t="shared" si="3"/>
        <v>1</v>
      </c>
    </row>
    <row r="3854" ht="15.75" customHeight="1">
      <c r="A3854" s="13">
        <v>42165.166666666664</v>
      </c>
      <c r="B3854" s="73">
        <f t="shared" si="1"/>
        <v>42165</v>
      </c>
      <c r="C3854" s="74">
        <f>IF(NewCustomer="Yes", IF(COUNTIF($I$2:$I$11,B3854)&gt;0,0,WEEKDAY(B3854,2)),IF(COUNTIF($I$2:$I$21,B3854)&gt;0,0,WEEKDAY(B3854,2)))</f>
        <v>3</v>
      </c>
      <c r="D3854" s="74">
        <f t="shared" si="2"/>
        <v>4</v>
      </c>
      <c r="E3854" s="12">
        <f>IFERROR(VLOOKUP(A3854,'IDAR Meter Data'!$A:$B,2,1),"")</f>
        <v>192</v>
      </c>
      <c r="F3854" s="75">
        <f>IF(CECCZ="CZ03",'Outside Temp'!B3854,IF(CECCZ="CZ04",'Outside Temp'!B3855,IF(CECCZ="CZ12",'Outside Temp'!B3856, IF(CECCZ="CZ13",'Outside Temp'!B3857))))</f>
        <v>58.06666667</v>
      </c>
      <c r="G3854" s="12">
        <f t="shared" si="3"/>
        <v>1</v>
      </c>
    </row>
    <row r="3855" ht="15.75" customHeight="1">
      <c r="A3855" s="13">
        <v>42165.177083333336</v>
      </c>
      <c r="B3855" s="73">
        <f t="shared" si="1"/>
        <v>42165</v>
      </c>
      <c r="C3855" s="74">
        <f>IF(NewCustomer="Yes", IF(COUNTIF($I$2:$I$11,B3855)&gt;0,0,WEEKDAY(B3855,2)),IF(COUNTIF($I$2:$I$21,B3855)&gt;0,0,WEEKDAY(B3855,2)))</f>
        <v>3</v>
      </c>
      <c r="D3855" s="74">
        <f t="shared" si="2"/>
        <v>4</v>
      </c>
      <c r="E3855" s="12">
        <f>IFERROR(VLOOKUP(A3855,'IDAR Meter Data'!$A:$B,2,1),"")</f>
        <v>202</v>
      </c>
      <c r="F3855" s="75">
        <f>IF(CECCZ="CZ03",'Outside Temp'!B3855,IF(CECCZ="CZ04",'Outside Temp'!B3856,IF(CECCZ="CZ12",'Outside Temp'!B3857, IF(CECCZ="CZ13",'Outside Temp'!B3858))))</f>
        <v>58.31666667</v>
      </c>
      <c r="G3855" s="12">
        <f t="shared" si="3"/>
        <v>1</v>
      </c>
    </row>
    <row r="3856" ht="15.75" customHeight="1">
      <c r="A3856" s="13">
        <v>42165.1875</v>
      </c>
      <c r="B3856" s="73">
        <f t="shared" si="1"/>
        <v>42165</v>
      </c>
      <c r="C3856" s="74">
        <f>IF(NewCustomer="Yes", IF(COUNTIF($I$2:$I$11,B3856)&gt;0,0,WEEKDAY(B3856,2)),IF(COUNTIF($I$2:$I$21,B3856)&gt;0,0,WEEKDAY(B3856,2)))</f>
        <v>3</v>
      </c>
      <c r="D3856" s="74">
        <f t="shared" si="2"/>
        <v>4</v>
      </c>
      <c r="E3856" s="12">
        <f>IFERROR(VLOOKUP(A3856,'IDAR Meter Data'!$A:$B,2,1),"")</f>
        <v>203</v>
      </c>
      <c r="F3856" s="75">
        <f>IF(CECCZ="CZ03",'Outside Temp'!B3856,IF(CECCZ="CZ04",'Outside Temp'!B3857,IF(CECCZ="CZ12",'Outside Temp'!B3858, IF(CECCZ="CZ13",'Outside Temp'!B3859))))</f>
        <v>58.56666667</v>
      </c>
      <c r="G3856" s="12">
        <f t="shared" si="3"/>
        <v>1</v>
      </c>
    </row>
    <row r="3857" ht="15.75" customHeight="1">
      <c r="A3857" s="13">
        <v>42165.197916666664</v>
      </c>
      <c r="B3857" s="73">
        <f t="shared" si="1"/>
        <v>42165</v>
      </c>
      <c r="C3857" s="74">
        <f>IF(NewCustomer="Yes", IF(COUNTIF($I$2:$I$11,B3857)&gt;0,0,WEEKDAY(B3857,2)),IF(COUNTIF($I$2:$I$21,B3857)&gt;0,0,WEEKDAY(B3857,2)))</f>
        <v>3</v>
      </c>
      <c r="D3857" s="74">
        <f t="shared" si="2"/>
        <v>4</v>
      </c>
      <c r="E3857" s="12">
        <f>IFERROR(VLOOKUP(A3857,'IDAR Meter Data'!$A:$B,2,1),"")</f>
        <v>204</v>
      </c>
      <c r="F3857" s="75">
        <f>IF(CECCZ="CZ03",'Outside Temp'!B3857,IF(CECCZ="CZ04",'Outside Temp'!B3858,IF(CECCZ="CZ12",'Outside Temp'!B3859, IF(CECCZ="CZ13",'Outside Temp'!B3860))))</f>
        <v>58.81666667</v>
      </c>
      <c r="G3857" s="12">
        <f t="shared" si="3"/>
        <v>1</v>
      </c>
    </row>
    <row r="3858" ht="15.75" customHeight="1">
      <c r="A3858" s="13">
        <v>42165.208333333336</v>
      </c>
      <c r="B3858" s="73">
        <f t="shared" si="1"/>
        <v>42165</v>
      </c>
      <c r="C3858" s="74">
        <f>IF(NewCustomer="Yes", IF(COUNTIF($I$2:$I$11,B3858)&gt;0,0,WEEKDAY(B3858,2)),IF(COUNTIF($I$2:$I$21,B3858)&gt;0,0,WEEKDAY(B3858,2)))</f>
        <v>3</v>
      </c>
      <c r="D3858" s="74">
        <f t="shared" si="2"/>
        <v>5</v>
      </c>
      <c r="E3858" s="12">
        <f>IFERROR(VLOOKUP(A3858,'IDAR Meter Data'!$A:$B,2,1),"")</f>
        <v>198</v>
      </c>
      <c r="F3858" s="75">
        <f>IF(CECCZ="CZ03",'Outside Temp'!B3858,IF(CECCZ="CZ04",'Outside Temp'!B3859,IF(CECCZ="CZ12",'Outside Temp'!B3860, IF(CECCZ="CZ13",'Outside Temp'!B3861))))</f>
        <v>59.06666667</v>
      </c>
      <c r="G3858" s="12">
        <f t="shared" si="3"/>
        <v>1</v>
      </c>
    </row>
    <row r="3859" ht="15.75" customHeight="1">
      <c r="A3859" s="13">
        <v>42165.21875</v>
      </c>
      <c r="B3859" s="73">
        <f t="shared" si="1"/>
        <v>42165</v>
      </c>
      <c r="C3859" s="74">
        <f>IF(NewCustomer="Yes", IF(COUNTIF($I$2:$I$11,B3859)&gt;0,0,WEEKDAY(B3859,2)),IF(COUNTIF($I$2:$I$21,B3859)&gt;0,0,WEEKDAY(B3859,2)))</f>
        <v>3</v>
      </c>
      <c r="D3859" s="74">
        <f t="shared" si="2"/>
        <v>5</v>
      </c>
      <c r="E3859" s="12">
        <f>IFERROR(VLOOKUP(A3859,'IDAR Meter Data'!$A:$B,2,1),"")</f>
        <v>194</v>
      </c>
      <c r="F3859" s="75">
        <f>IF(CECCZ="CZ03",'Outside Temp'!B3859,IF(CECCZ="CZ04",'Outside Temp'!B3860,IF(CECCZ="CZ12",'Outside Temp'!B3861, IF(CECCZ="CZ13",'Outside Temp'!B3862))))</f>
        <v>59.31666667</v>
      </c>
      <c r="G3859" s="12">
        <f t="shared" si="3"/>
        <v>1</v>
      </c>
    </row>
    <row r="3860" ht="15.75" customHeight="1">
      <c r="A3860" s="13">
        <v>42165.229166666664</v>
      </c>
      <c r="B3860" s="73">
        <f t="shared" si="1"/>
        <v>42165</v>
      </c>
      <c r="C3860" s="74">
        <f>IF(NewCustomer="Yes", IF(COUNTIF($I$2:$I$11,B3860)&gt;0,0,WEEKDAY(B3860,2)),IF(COUNTIF($I$2:$I$21,B3860)&gt;0,0,WEEKDAY(B3860,2)))</f>
        <v>3</v>
      </c>
      <c r="D3860" s="74">
        <f t="shared" si="2"/>
        <v>5</v>
      </c>
      <c r="E3860" s="12">
        <f>IFERROR(VLOOKUP(A3860,'IDAR Meter Data'!$A:$B,2,1),"")</f>
        <v>198</v>
      </c>
      <c r="F3860" s="75">
        <f>IF(CECCZ="CZ03",'Outside Temp'!B3860,IF(CECCZ="CZ04",'Outside Temp'!B3861,IF(CECCZ="CZ12",'Outside Temp'!B3862, IF(CECCZ="CZ13",'Outside Temp'!B3863))))</f>
        <v>59.56666667</v>
      </c>
      <c r="G3860" s="12">
        <f t="shared" si="3"/>
        <v>1</v>
      </c>
    </row>
    <row r="3861" ht="15.75" customHeight="1">
      <c r="A3861" s="13">
        <v>42165.239583333336</v>
      </c>
      <c r="B3861" s="73">
        <f t="shared" si="1"/>
        <v>42165</v>
      </c>
      <c r="C3861" s="74">
        <f>IF(NewCustomer="Yes", IF(COUNTIF($I$2:$I$11,B3861)&gt;0,0,WEEKDAY(B3861,2)),IF(COUNTIF($I$2:$I$21,B3861)&gt;0,0,WEEKDAY(B3861,2)))</f>
        <v>3</v>
      </c>
      <c r="D3861" s="74">
        <f t="shared" si="2"/>
        <v>5</v>
      </c>
      <c r="E3861" s="12">
        <f>IFERROR(VLOOKUP(A3861,'IDAR Meter Data'!$A:$B,2,1),"")</f>
        <v>190</v>
      </c>
      <c r="F3861" s="75">
        <f>IF(CECCZ="CZ03",'Outside Temp'!B3861,IF(CECCZ="CZ04",'Outside Temp'!B3862,IF(CECCZ="CZ12",'Outside Temp'!B3863, IF(CECCZ="CZ13",'Outside Temp'!B3864))))</f>
        <v>59.81666667</v>
      </c>
      <c r="G3861" s="12">
        <f t="shared" si="3"/>
        <v>1</v>
      </c>
    </row>
    <row r="3862" ht="15.75" customHeight="1">
      <c r="A3862" s="13">
        <v>42165.25</v>
      </c>
      <c r="B3862" s="73">
        <f t="shared" si="1"/>
        <v>42165</v>
      </c>
      <c r="C3862" s="74">
        <f>IF(NewCustomer="Yes", IF(COUNTIF($I$2:$I$11,B3862)&gt;0,0,WEEKDAY(B3862,2)),IF(COUNTIF($I$2:$I$21,B3862)&gt;0,0,WEEKDAY(B3862,2)))</f>
        <v>3</v>
      </c>
      <c r="D3862" s="74">
        <f t="shared" si="2"/>
        <v>6</v>
      </c>
      <c r="E3862" s="12">
        <f>IFERROR(VLOOKUP(A3862,'IDAR Meter Data'!$A:$B,2,1),"")</f>
        <v>197</v>
      </c>
      <c r="F3862" s="75">
        <f>IF(CECCZ="CZ03",'Outside Temp'!B3862,IF(CECCZ="CZ04",'Outside Temp'!B3863,IF(CECCZ="CZ12",'Outside Temp'!B3864, IF(CECCZ="CZ13",'Outside Temp'!B3865))))</f>
        <v>60</v>
      </c>
      <c r="G3862" s="12">
        <f t="shared" si="3"/>
        <v>1</v>
      </c>
    </row>
    <row r="3863" ht="15.75" customHeight="1">
      <c r="A3863" s="13">
        <v>42165.260416666664</v>
      </c>
      <c r="B3863" s="73">
        <f t="shared" si="1"/>
        <v>42165</v>
      </c>
      <c r="C3863" s="74">
        <f>IF(NewCustomer="Yes", IF(COUNTIF($I$2:$I$11,B3863)&gt;0,0,WEEKDAY(B3863,2)),IF(COUNTIF($I$2:$I$21,B3863)&gt;0,0,WEEKDAY(B3863,2)))</f>
        <v>3</v>
      </c>
      <c r="D3863" s="74">
        <f t="shared" si="2"/>
        <v>6</v>
      </c>
      <c r="E3863" s="12">
        <f>IFERROR(VLOOKUP(A3863,'IDAR Meter Data'!$A:$B,2,1),"")</f>
        <v>188</v>
      </c>
      <c r="F3863" s="75">
        <f>IF(CECCZ="CZ03",'Outside Temp'!B3863,IF(CECCZ="CZ04",'Outside Temp'!B3864,IF(CECCZ="CZ12",'Outside Temp'!B3865, IF(CECCZ="CZ13",'Outside Temp'!B3866))))</f>
        <v>60</v>
      </c>
      <c r="G3863" s="12">
        <f t="shared" si="3"/>
        <v>1</v>
      </c>
    </row>
    <row r="3864" ht="15.75" customHeight="1">
      <c r="A3864" s="13">
        <v>42165.270833333336</v>
      </c>
      <c r="B3864" s="73">
        <f t="shared" si="1"/>
        <v>42165</v>
      </c>
      <c r="C3864" s="74">
        <f>IF(NewCustomer="Yes", IF(COUNTIF($I$2:$I$11,B3864)&gt;0,0,WEEKDAY(B3864,2)),IF(COUNTIF($I$2:$I$21,B3864)&gt;0,0,WEEKDAY(B3864,2)))</f>
        <v>3</v>
      </c>
      <c r="D3864" s="74">
        <f t="shared" si="2"/>
        <v>6</v>
      </c>
      <c r="E3864" s="12">
        <f>IFERROR(VLOOKUP(A3864,'IDAR Meter Data'!$A:$B,2,1),"")</f>
        <v>192</v>
      </c>
      <c r="F3864" s="75">
        <f>IF(CECCZ="CZ03",'Outside Temp'!B3864,IF(CECCZ="CZ04",'Outside Temp'!B3865,IF(CECCZ="CZ12",'Outside Temp'!B3866, IF(CECCZ="CZ13",'Outside Temp'!B3867))))</f>
        <v>60</v>
      </c>
      <c r="G3864" s="12">
        <f t="shared" si="3"/>
        <v>1</v>
      </c>
    </row>
    <row r="3865" ht="15.75" customHeight="1">
      <c r="A3865" s="13">
        <v>42165.28125</v>
      </c>
      <c r="B3865" s="73">
        <f t="shared" si="1"/>
        <v>42165</v>
      </c>
      <c r="C3865" s="74">
        <f>IF(NewCustomer="Yes", IF(COUNTIF($I$2:$I$11,B3865)&gt;0,0,WEEKDAY(B3865,2)),IF(COUNTIF($I$2:$I$21,B3865)&gt;0,0,WEEKDAY(B3865,2)))</f>
        <v>3</v>
      </c>
      <c r="D3865" s="74">
        <f t="shared" si="2"/>
        <v>6</v>
      </c>
      <c r="E3865" s="12">
        <f>IFERROR(VLOOKUP(A3865,'IDAR Meter Data'!$A:$B,2,1),"")</f>
        <v>195</v>
      </c>
      <c r="F3865" s="75">
        <f>IF(CECCZ="CZ03",'Outside Temp'!B3865,IF(CECCZ="CZ04",'Outside Temp'!B3866,IF(CECCZ="CZ12",'Outside Temp'!B3867, IF(CECCZ="CZ13",'Outside Temp'!B3868))))</f>
        <v>60</v>
      </c>
      <c r="G3865" s="12">
        <f t="shared" si="3"/>
        <v>1</v>
      </c>
    </row>
    <row r="3866" ht="15.75" customHeight="1">
      <c r="A3866" s="13">
        <v>42165.291666666664</v>
      </c>
      <c r="B3866" s="73">
        <f t="shared" si="1"/>
        <v>42165</v>
      </c>
      <c r="C3866" s="74">
        <f>IF(NewCustomer="Yes", IF(COUNTIF($I$2:$I$11,B3866)&gt;0,0,WEEKDAY(B3866,2)),IF(COUNTIF($I$2:$I$21,B3866)&gt;0,0,WEEKDAY(B3866,2)))</f>
        <v>3</v>
      </c>
      <c r="D3866" s="74">
        <f t="shared" si="2"/>
        <v>7</v>
      </c>
      <c r="E3866" s="12">
        <f>IFERROR(VLOOKUP(A3866,'IDAR Meter Data'!$A:$B,2,1),"")</f>
        <v>187</v>
      </c>
      <c r="F3866" s="75">
        <f>IF(CECCZ="CZ03",'Outside Temp'!B3866,IF(CECCZ="CZ04",'Outside Temp'!B3867,IF(CECCZ="CZ12",'Outside Temp'!B3868, IF(CECCZ="CZ13",'Outside Temp'!B3869))))</f>
        <v>60.06666667</v>
      </c>
      <c r="G3866" s="12">
        <f t="shared" si="3"/>
        <v>1</v>
      </c>
    </row>
    <row r="3867" ht="15.75" customHeight="1">
      <c r="A3867" s="13">
        <v>42165.302083333336</v>
      </c>
      <c r="B3867" s="73">
        <f t="shared" si="1"/>
        <v>42165</v>
      </c>
      <c r="C3867" s="74">
        <f>IF(NewCustomer="Yes", IF(COUNTIF($I$2:$I$11,B3867)&gt;0,0,WEEKDAY(B3867,2)),IF(COUNTIF($I$2:$I$21,B3867)&gt;0,0,WEEKDAY(B3867,2)))</f>
        <v>3</v>
      </c>
      <c r="D3867" s="74">
        <f t="shared" si="2"/>
        <v>7</v>
      </c>
      <c r="E3867" s="12">
        <f>IFERROR(VLOOKUP(A3867,'IDAR Meter Data'!$A:$B,2,1),"")</f>
        <v>188</v>
      </c>
      <c r="F3867" s="75">
        <f>IF(CECCZ="CZ03",'Outside Temp'!B3867,IF(CECCZ="CZ04",'Outside Temp'!B3868,IF(CECCZ="CZ12",'Outside Temp'!B3869, IF(CECCZ="CZ13",'Outside Temp'!B3870))))</f>
        <v>60.31666667</v>
      </c>
      <c r="G3867" s="12">
        <f t="shared" si="3"/>
        <v>1</v>
      </c>
    </row>
    <row r="3868" ht="15.75" customHeight="1">
      <c r="A3868" s="13">
        <v>42165.3125</v>
      </c>
      <c r="B3868" s="73">
        <f t="shared" si="1"/>
        <v>42165</v>
      </c>
      <c r="C3868" s="74">
        <f>IF(NewCustomer="Yes", IF(COUNTIF($I$2:$I$11,B3868)&gt;0,0,WEEKDAY(B3868,2)),IF(COUNTIF($I$2:$I$21,B3868)&gt;0,0,WEEKDAY(B3868,2)))</f>
        <v>3</v>
      </c>
      <c r="D3868" s="74">
        <f t="shared" si="2"/>
        <v>7</v>
      </c>
      <c r="E3868" s="12">
        <f>IFERROR(VLOOKUP(A3868,'IDAR Meter Data'!$A:$B,2,1),"")</f>
        <v>190</v>
      </c>
      <c r="F3868" s="75">
        <f>IF(CECCZ="CZ03",'Outside Temp'!B3868,IF(CECCZ="CZ04",'Outside Temp'!B3869,IF(CECCZ="CZ12",'Outside Temp'!B3870, IF(CECCZ="CZ13",'Outside Temp'!B3871))))</f>
        <v>60.56666667</v>
      </c>
      <c r="G3868" s="12">
        <f t="shared" si="3"/>
        <v>1</v>
      </c>
    </row>
    <row r="3869" ht="15.75" customHeight="1">
      <c r="A3869" s="13">
        <v>42165.322916666664</v>
      </c>
      <c r="B3869" s="73">
        <f t="shared" si="1"/>
        <v>42165</v>
      </c>
      <c r="C3869" s="74">
        <f>IF(NewCustomer="Yes", IF(COUNTIF($I$2:$I$11,B3869)&gt;0,0,WEEKDAY(B3869,2)),IF(COUNTIF($I$2:$I$21,B3869)&gt;0,0,WEEKDAY(B3869,2)))</f>
        <v>3</v>
      </c>
      <c r="D3869" s="74">
        <f t="shared" si="2"/>
        <v>7</v>
      </c>
      <c r="E3869" s="12">
        <f>IFERROR(VLOOKUP(A3869,'IDAR Meter Data'!$A:$B,2,1),"")</f>
        <v>188</v>
      </c>
      <c r="F3869" s="75">
        <f>IF(CECCZ="CZ03",'Outside Temp'!B3869,IF(CECCZ="CZ04",'Outside Temp'!B3870,IF(CECCZ="CZ12",'Outside Temp'!B3871, IF(CECCZ="CZ13",'Outside Temp'!B3872))))</f>
        <v>60.81666667</v>
      </c>
      <c r="G3869" s="12">
        <f t="shared" si="3"/>
        <v>1</v>
      </c>
    </row>
    <row r="3870" ht="15.75" customHeight="1">
      <c r="A3870" s="13">
        <v>42165.333333333336</v>
      </c>
      <c r="B3870" s="73">
        <f t="shared" si="1"/>
        <v>42165</v>
      </c>
      <c r="C3870" s="74">
        <f>IF(NewCustomer="Yes", IF(COUNTIF($I$2:$I$11,B3870)&gt;0,0,WEEKDAY(B3870,2)),IF(COUNTIF($I$2:$I$21,B3870)&gt;0,0,WEEKDAY(B3870,2)))</f>
        <v>3</v>
      </c>
      <c r="D3870" s="74">
        <f t="shared" si="2"/>
        <v>8</v>
      </c>
      <c r="E3870" s="12">
        <f>IFERROR(VLOOKUP(A3870,'IDAR Meter Data'!$A:$B,2,1),"")</f>
        <v>196</v>
      </c>
      <c r="F3870" s="75">
        <f>IF(CECCZ="CZ03",'Outside Temp'!B3870,IF(CECCZ="CZ04",'Outside Temp'!B3871,IF(CECCZ="CZ12",'Outside Temp'!B3872, IF(CECCZ="CZ13",'Outside Temp'!B3873))))</f>
        <v>61.13333333</v>
      </c>
      <c r="G3870" s="12">
        <f t="shared" si="3"/>
        <v>1</v>
      </c>
    </row>
    <row r="3871" ht="15.75" customHeight="1">
      <c r="A3871" s="13">
        <v>42165.34375</v>
      </c>
      <c r="B3871" s="73">
        <f t="shared" si="1"/>
        <v>42165</v>
      </c>
      <c r="C3871" s="74">
        <f>IF(NewCustomer="Yes", IF(COUNTIF($I$2:$I$11,B3871)&gt;0,0,WEEKDAY(B3871,2)),IF(COUNTIF($I$2:$I$21,B3871)&gt;0,0,WEEKDAY(B3871,2)))</f>
        <v>3</v>
      </c>
      <c r="D3871" s="74">
        <f t="shared" si="2"/>
        <v>8</v>
      </c>
      <c r="E3871" s="12">
        <f>IFERROR(VLOOKUP(A3871,'IDAR Meter Data'!$A:$B,2,1),"")</f>
        <v>205</v>
      </c>
      <c r="F3871" s="75">
        <f>IF(CECCZ="CZ03",'Outside Temp'!B3871,IF(CECCZ="CZ04",'Outside Temp'!B3872,IF(CECCZ="CZ12",'Outside Temp'!B3873, IF(CECCZ="CZ13",'Outside Temp'!B3874))))</f>
        <v>61.63333333</v>
      </c>
      <c r="G3871" s="12">
        <f t="shared" si="3"/>
        <v>1</v>
      </c>
    </row>
    <row r="3872" ht="15.75" customHeight="1">
      <c r="A3872" s="13">
        <v>42165.354166666664</v>
      </c>
      <c r="B3872" s="73">
        <f t="shared" si="1"/>
        <v>42165</v>
      </c>
      <c r="C3872" s="74">
        <f>IF(NewCustomer="Yes", IF(COUNTIF($I$2:$I$11,B3872)&gt;0,0,WEEKDAY(B3872,2)),IF(COUNTIF($I$2:$I$21,B3872)&gt;0,0,WEEKDAY(B3872,2)))</f>
        <v>3</v>
      </c>
      <c r="D3872" s="74">
        <f t="shared" si="2"/>
        <v>8</v>
      </c>
      <c r="E3872" s="12">
        <f>IFERROR(VLOOKUP(A3872,'IDAR Meter Data'!$A:$B,2,1),"")</f>
        <v>197</v>
      </c>
      <c r="F3872" s="75">
        <f>IF(CECCZ="CZ03",'Outside Temp'!B3872,IF(CECCZ="CZ04",'Outside Temp'!B3873,IF(CECCZ="CZ12",'Outside Temp'!B3874, IF(CECCZ="CZ13",'Outside Temp'!B3875))))</f>
        <v>62.13333333</v>
      </c>
      <c r="G3872" s="12">
        <f t="shared" si="3"/>
        <v>1</v>
      </c>
    </row>
    <row r="3873" ht="15.75" customHeight="1">
      <c r="A3873" s="13">
        <v>42165.364583333336</v>
      </c>
      <c r="B3873" s="73">
        <f t="shared" si="1"/>
        <v>42165</v>
      </c>
      <c r="C3873" s="74">
        <f>IF(NewCustomer="Yes", IF(COUNTIF($I$2:$I$11,B3873)&gt;0,0,WEEKDAY(B3873,2)),IF(COUNTIF($I$2:$I$21,B3873)&gt;0,0,WEEKDAY(B3873,2)))</f>
        <v>3</v>
      </c>
      <c r="D3873" s="74">
        <f t="shared" si="2"/>
        <v>8</v>
      </c>
      <c r="E3873" s="12">
        <f>IFERROR(VLOOKUP(A3873,'IDAR Meter Data'!$A:$B,2,1),"")</f>
        <v>199</v>
      </c>
      <c r="F3873" s="75">
        <f>IF(CECCZ="CZ03",'Outside Temp'!B3873,IF(CECCZ="CZ04",'Outside Temp'!B3874,IF(CECCZ="CZ12",'Outside Temp'!B3875, IF(CECCZ="CZ13",'Outside Temp'!B3876))))</f>
        <v>62.63333333</v>
      </c>
      <c r="G3873" s="12">
        <f t="shared" si="3"/>
        <v>1</v>
      </c>
    </row>
    <row r="3874" ht="15.75" customHeight="1">
      <c r="A3874" s="13">
        <v>42165.375</v>
      </c>
      <c r="B3874" s="73">
        <f t="shared" si="1"/>
        <v>42165</v>
      </c>
      <c r="C3874" s="74">
        <f>IF(NewCustomer="Yes", IF(COUNTIF($I$2:$I$11,B3874)&gt;0,0,WEEKDAY(B3874,2)),IF(COUNTIF($I$2:$I$21,B3874)&gt;0,0,WEEKDAY(B3874,2)))</f>
        <v>3</v>
      </c>
      <c r="D3874" s="74">
        <f t="shared" si="2"/>
        <v>9</v>
      </c>
      <c r="E3874" s="12">
        <f>IFERROR(VLOOKUP(A3874,'IDAR Meter Data'!$A:$B,2,1),"")</f>
        <v>214</v>
      </c>
      <c r="F3874" s="75">
        <f>IF(CECCZ="CZ03",'Outside Temp'!B3874,IF(CECCZ="CZ04",'Outside Temp'!B3875,IF(CECCZ="CZ12",'Outside Temp'!B3876, IF(CECCZ="CZ13",'Outside Temp'!B3877))))</f>
        <v>63.13333333</v>
      </c>
      <c r="G3874" s="12">
        <f t="shared" si="3"/>
        <v>1</v>
      </c>
    </row>
    <row r="3875" ht="15.75" customHeight="1">
      <c r="A3875" s="13">
        <v>42165.385416666664</v>
      </c>
      <c r="B3875" s="73">
        <f t="shared" si="1"/>
        <v>42165</v>
      </c>
      <c r="C3875" s="74">
        <f>IF(NewCustomer="Yes", IF(COUNTIF($I$2:$I$11,B3875)&gt;0,0,WEEKDAY(B3875,2)),IF(COUNTIF($I$2:$I$21,B3875)&gt;0,0,WEEKDAY(B3875,2)))</f>
        <v>3</v>
      </c>
      <c r="D3875" s="74">
        <f t="shared" si="2"/>
        <v>9</v>
      </c>
      <c r="E3875" s="12">
        <f>IFERROR(VLOOKUP(A3875,'IDAR Meter Data'!$A:$B,2,1),"")</f>
        <v>216</v>
      </c>
      <c r="F3875" s="75">
        <f>IF(CECCZ="CZ03",'Outside Temp'!B3875,IF(CECCZ="CZ04",'Outside Temp'!B3876,IF(CECCZ="CZ12",'Outside Temp'!B3877, IF(CECCZ="CZ13",'Outside Temp'!B3878))))</f>
        <v>63.63333333</v>
      </c>
      <c r="G3875" s="12">
        <f t="shared" si="3"/>
        <v>1</v>
      </c>
    </row>
    <row r="3876" ht="15.75" customHeight="1">
      <c r="A3876" s="13">
        <v>42165.395833333336</v>
      </c>
      <c r="B3876" s="73">
        <f t="shared" si="1"/>
        <v>42165</v>
      </c>
      <c r="C3876" s="74">
        <f>IF(NewCustomer="Yes", IF(COUNTIF($I$2:$I$11,B3876)&gt;0,0,WEEKDAY(B3876,2)),IF(COUNTIF($I$2:$I$21,B3876)&gt;0,0,WEEKDAY(B3876,2)))</f>
        <v>3</v>
      </c>
      <c r="D3876" s="74">
        <f t="shared" si="2"/>
        <v>9</v>
      </c>
      <c r="E3876" s="12">
        <f>IFERROR(VLOOKUP(A3876,'IDAR Meter Data'!$A:$B,2,1),"")</f>
        <v>223</v>
      </c>
      <c r="F3876" s="75">
        <f>IF(CECCZ="CZ03",'Outside Temp'!B3876,IF(CECCZ="CZ04",'Outside Temp'!B3877,IF(CECCZ="CZ12",'Outside Temp'!B3878, IF(CECCZ="CZ13",'Outside Temp'!B3879))))</f>
        <v>64.13333333</v>
      </c>
      <c r="G3876" s="12">
        <f t="shared" si="3"/>
        <v>1</v>
      </c>
    </row>
    <row r="3877" ht="15.75" customHeight="1">
      <c r="A3877" s="13">
        <v>42165.40625</v>
      </c>
      <c r="B3877" s="73">
        <f t="shared" si="1"/>
        <v>42165</v>
      </c>
      <c r="C3877" s="74">
        <f>IF(NewCustomer="Yes", IF(COUNTIF($I$2:$I$11,B3877)&gt;0,0,WEEKDAY(B3877,2)),IF(COUNTIF($I$2:$I$21,B3877)&gt;0,0,WEEKDAY(B3877,2)))</f>
        <v>3</v>
      </c>
      <c r="D3877" s="74">
        <f t="shared" si="2"/>
        <v>9</v>
      </c>
      <c r="E3877" s="12">
        <f>IFERROR(VLOOKUP(A3877,'IDAR Meter Data'!$A:$B,2,1),"")</f>
        <v>222</v>
      </c>
      <c r="F3877" s="75">
        <f>IF(CECCZ="CZ03",'Outside Temp'!B3877,IF(CECCZ="CZ04",'Outside Temp'!B3878,IF(CECCZ="CZ12",'Outside Temp'!B3879, IF(CECCZ="CZ13",'Outside Temp'!B3880))))</f>
        <v>64.63333333</v>
      </c>
      <c r="G3877" s="12">
        <f t="shared" si="3"/>
        <v>1</v>
      </c>
    </row>
    <row r="3878" ht="15.75" customHeight="1">
      <c r="A3878" s="13">
        <v>42165.416666666664</v>
      </c>
      <c r="B3878" s="73">
        <f t="shared" si="1"/>
        <v>42165</v>
      </c>
      <c r="C3878" s="74">
        <f>IF(NewCustomer="Yes", IF(COUNTIF($I$2:$I$11,B3878)&gt;0,0,WEEKDAY(B3878,2)),IF(COUNTIF($I$2:$I$21,B3878)&gt;0,0,WEEKDAY(B3878,2)))</f>
        <v>3</v>
      </c>
      <c r="D3878" s="74">
        <f t="shared" si="2"/>
        <v>10</v>
      </c>
      <c r="E3878" s="12">
        <f>IFERROR(VLOOKUP(A3878,'IDAR Meter Data'!$A:$B,2,1),"")</f>
        <v>225</v>
      </c>
      <c r="F3878" s="75">
        <f>IF(CECCZ="CZ03",'Outside Temp'!B3878,IF(CECCZ="CZ04",'Outside Temp'!B3879,IF(CECCZ="CZ12",'Outside Temp'!B3880, IF(CECCZ="CZ13",'Outside Temp'!B3881))))</f>
        <v>65.06666667</v>
      </c>
      <c r="G3878" s="12">
        <f t="shared" si="3"/>
        <v>2</v>
      </c>
    </row>
    <row r="3879" ht="15.75" customHeight="1">
      <c r="A3879" s="13">
        <v>42165.427083333336</v>
      </c>
      <c r="B3879" s="73">
        <f t="shared" si="1"/>
        <v>42165</v>
      </c>
      <c r="C3879" s="74">
        <f>IF(NewCustomer="Yes", IF(COUNTIF($I$2:$I$11,B3879)&gt;0,0,WEEKDAY(B3879,2)),IF(COUNTIF($I$2:$I$21,B3879)&gt;0,0,WEEKDAY(B3879,2)))</f>
        <v>3</v>
      </c>
      <c r="D3879" s="74">
        <f t="shared" si="2"/>
        <v>10</v>
      </c>
      <c r="E3879" s="12">
        <f>IFERROR(VLOOKUP(A3879,'IDAR Meter Data'!$A:$B,2,1),"")</f>
        <v>223</v>
      </c>
      <c r="F3879" s="75">
        <f>IF(CECCZ="CZ03",'Outside Temp'!B3879,IF(CECCZ="CZ04",'Outside Temp'!B3880,IF(CECCZ="CZ12",'Outside Temp'!B3881, IF(CECCZ="CZ13",'Outside Temp'!B3882))))</f>
        <v>65.31666667</v>
      </c>
      <c r="G3879" s="12">
        <f t="shared" si="3"/>
        <v>2</v>
      </c>
    </row>
    <row r="3880" ht="15.75" customHeight="1">
      <c r="A3880" s="13">
        <v>42165.4375</v>
      </c>
      <c r="B3880" s="73">
        <f t="shared" si="1"/>
        <v>42165</v>
      </c>
      <c r="C3880" s="74">
        <f>IF(NewCustomer="Yes", IF(COUNTIF($I$2:$I$11,B3880)&gt;0,0,WEEKDAY(B3880,2)),IF(COUNTIF($I$2:$I$21,B3880)&gt;0,0,WEEKDAY(B3880,2)))</f>
        <v>3</v>
      </c>
      <c r="D3880" s="74">
        <f t="shared" si="2"/>
        <v>10</v>
      </c>
      <c r="E3880" s="12">
        <f>IFERROR(VLOOKUP(A3880,'IDAR Meter Data'!$A:$B,2,1),"")</f>
        <v>223</v>
      </c>
      <c r="F3880" s="75">
        <f>IF(CECCZ="CZ03",'Outside Temp'!B3880,IF(CECCZ="CZ04",'Outside Temp'!B3881,IF(CECCZ="CZ12",'Outside Temp'!B3882, IF(CECCZ="CZ13",'Outside Temp'!B3883))))</f>
        <v>65.56666667</v>
      </c>
      <c r="G3880" s="12">
        <f t="shared" si="3"/>
        <v>2</v>
      </c>
    </row>
    <row r="3881" ht="15.75" customHeight="1">
      <c r="A3881" s="13">
        <v>42165.447916666664</v>
      </c>
      <c r="B3881" s="73">
        <f t="shared" si="1"/>
        <v>42165</v>
      </c>
      <c r="C3881" s="74">
        <f>IF(NewCustomer="Yes", IF(COUNTIF($I$2:$I$11,B3881)&gt;0,0,WEEKDAY(B3881,2)),IF(COUNTIF($I$2:$I$21,B3881)&gt;0,0,WEEKDAY(B3881,2)))</f>
        <v>3</v>
      </c>
      <c r="D3881" s="74">
        <f t="shared" si="2"/>
        <v>10</v>
      </c>
      <c r="E3881" s="12">
        <f>IFERROR(VLOOKUP(A3881,'IDAR Meter Data'!$A:$B,2,1),"")</f>
        <v>219</v>
      </c>
      <c r="F3881" s="75">
        <f>IF(CECCZ="CZ03",'Outside Temp'!B3881,IF(CECCZ="CZ04",'Outside Temp'!B3882,IF(CECCZ="CZ12",'Outside Temp'!B3883, IF(CECCZ="CZ13",'Outside Temp'!B3884))))</f>
        <v>65.81666667</v>
      </c>
      <c r="G3881" s="12">
        <f t="shared" si="3"/>
        <v>2</v>
      </c>
    </row>
    <row r="3882" ht="15.75" customHeight="1">
      <c r="A3882" s="13">
        <v>42165.458333333336</v>
      </c>
      <c r="B3882" s="73">
        <f t="shared" si="1"/>
        <v>42165</v>
      </c>
      <c r="C3882" s="74">
        <f>IF(NewCustomer="Yes", IF(COUNTIF($I$2:$I$11,B3882)&gt;0,0,WEEKDAY(B3882,2)),IF(COUNTIF($I$2:$I$21,B3882)&gt;0,0,WEEKDAY(B3882,2)))</f>
        <v>3</v>
      </c>
      <c r="D3882" s="74">
        <f t="shared" si="2"/>
        <v>11</v>
      </c>
      <c r="E3882" s="12">
        <f>IFERROR(VLOOKUP(A3882,'IDAR Meter Data'!$A:$B,2,1),"")</f>
        <v>222</v>
      </c>
      <c r="F3882" s="75">
        <f>IF(CECCZ="CZ03",'Outside Temp'!B3882,IF(CECCZ="CZ04",'Outside Temp'!B3883,IF(CECCZ="CZ12",'Outside Temp'!B3884, IF(CECCZ="CZ13",'Outside Temp'!B3885))))</f>
        <v>66.06666667</v>
      </c>
      <c r="G3882" s="12">
        <f t="shared" si="3"/>
        <v>2</v>
      </c>
    </row>
    <row r="3883" ht="15.75" customHeight="1">
      <c r="A3883" s="13">
        <v>42165.46875</v>
      </c>
      <c r="B3883" s="73">
        <f t="shared" si="1"/>
        <v>42165</v>
      </c>
      <c r="C3883" s="74">
        <f>IF(NewCustomer="Yes", IF(COUNTIF($I$2:$I$11,B3883)&gt;0,0,WEEKDAY(B3883,2)),IF(COUNTIF($I$2:$I$21,B3883)&gt;0,0,WEEKDAY(B3883,2)))</f>
        <v>3</v>
      </c>
      <c r="D3883" s="74">
        <f t="shared" si="2"/>
        <v>11</v>
      </c>
      <c r="E3883" s="12">
        <f>IFERROR(VLOOKUP(A3883,'IDAR Meter Data'!$A:$B,2,1),"")</f>
        <v>228</v>
      </c>
      <c r="F3883" s="75">
        <f>IF(CECCZ="CZ03",'Outside Temp'!B3883,IF(CECCZ="CZ04",'Outside Temp'!B3884,IF(CECCZ="CZ12",'Outside Temp'!B3885, IF(CECCZ="CZ13",'Outside Temp'!B3886))))</f>
        <v>66.31666667</v>
      </c>
      <c r="G3883" s="12">
        <f t="shared" si="3"/>
        <v>2</v>
      </c>
    </row>
    <row r="3884" ht="15.75" customHeight="1">
      <c r="A3884" s="13">
        <v>42165.479166666664</v>
      </c>
      <c r="B3884" s="73">
        <f t="shared" si="1"/>
        <v>42165</v>
      </c>
      <c r="C3884" s="74">
        <f>IF(NewCustomer="Yes", IF(COUNTIF($I$2:$I$11,B3884)&gt;0,0,WEEKDAY(B3884,2)),IF(COUNTIF($I$2:$I$21,B3884)&gt;0,0,WEEKDAY(B3884,2)))</f>
        <v>3</v>
      </c>
      <c r="D3884" s="74">
        <f t="shared" si="2"/>
        <v>11</v>
      </c>
      <c r="E3884" s="12">
        <f>IFERROR(VLOOKUP(A3884,'IDAR Meter Data'!$A:$B,2,1),"")</f>
        <v>229</v>
      </c>
      <c r="F3884" s="75">
        <f>IF(CECCZ="CZ03",'Outside Temp'!B3884,IF(CECCZ="CZ04",'Outside Temp'!B3885,IF(CECCZ="CZ12",'Outside Temp'!B3886, IF(CECCZ="CZ13",'Outside Temp'!B3887))))</f>
        <v>66.56666667</v>
      </c>
      <c r="G3884" s="12">
        <f t="shared" si="3"/>
        <v>2</v>
      </c>
    </row>
    <row r="3885" ht="15.75" customHeight="1">
      <c r="A3885" s="13">
        <v>42165.489583333336</v>
      </c>
      <c r="B3885" s="73">
        <f t="shared" si="1"/>
        <v>42165</v>
      </c>
      <c r="C3885" s="74">
        <f>IF(NewCustomer="Yes", IF(COUNTIF($I$2:$I$11,B3885)&gt;0,0,WEEKDAY(B3885,2)),IF(COUNTIF($I$2:$I$21,B3885)&gt;0,0,WEEKDAY(B3885,2)))</f>
        <v>3</v>
      </c>
      <c r="D3885" s="74">
        <f t="shared" si="2"/>
        <v>11</v>
      </c>
      <c r="E3885" s="12">
        <f>IFERROR(VLOOKUP(A3885,'IDAR Meter Data'!$A:$B,2,1),"")</f>
        <v>227</v>
      </c>
      <c r="F3885" s="75">
        <f>IF(CECCZ="CZ03",'Outside Temp'!B3885,IF(CECCZ="CZ04",'Outside Temp'!B3886,IF(CECCZ="CZ12",'Outside Temp'!B3887, IF(CECCZ="CZ13",'Outside Temp'!B3888))))</f>
        <v>66.81666667</v>
      </c>
      <c r="G3885" s="12">
        <f t="shared" si="3"/>
        <v>2</v>
      </c>
    </row>
    <row r="3886" ht="15.75" customHeight="1">
      <c r="A3886" s="13">
        <v>42165.5</v>
      </c>
      <c r="B3886" s="73">
        <f t="shared" si="1"/>
        <v>42165</v>
      </c>
      <c r="C3886" s="74">
        <f>IF(NewCustomer="Yes", IF(COUNTIF($I$2:$I$11,B3886)&gt;0,0,WEEKDAY(B3886,2)),IF(COUNTIF($I$2:$I$21,B3886)&gt;0,0,WEEKDAY(B3886,2)))</f>
        <v>3</v>
      </c>
      <c r="D3886" s="74">
        <f t="shared" si="2"/>
        <v>12</v>
      </c>
      <c r="E3886" s="12">
        <f>IFERROR(VLOOKUP(A3886,'IDAR Meter Data'!$A:$B,2,1),"")</f>
        <v>231</v>
      </c>
      <c r="F3886" s="75">
        <f>IF(CECCZ="CZ03",'Outside Temp'!B3886,IF(CECCZ="CZ04",'Outside Temp'!B3887,IF(CECCZ="CZ12",'Outside Temp'!B3888, IF(CECCZ="CZ13",'Outside Temp'!B3889))))</f>
        <v>66.73333333</v>
      </c>
      <c r="G3886" s="12">
        <f t="shared" si="3"/>
        <v>2</v>
      </c>
    </row>
    <row r="3887" ht="15.75" customHeight="1">
      <c r="A3887" s="13">
        <v>42165.510416666664</v>
      </c>
      <c r="B3887" s="73">
        <f t="shared" si="1"/>
        <v>42165</v>
      </c>
      <c r="C3887" s="74">
        <f>IF(NewCustomer="Yes", IF(COUNTIF($I$2:$I$11,B3887)&gt;0,0,WEEKDAY(B3887,2)),IF(COUNTIF($I$2:$I$21,B3887)&gt;0,0,WEEKDAY(B3887,2)))</f>
        <v>3</v>
      </c>
      <c r="D3887" s="74">
        <f t="shared" si="2"/>
        <v>12</v>
      </c>
      <c r="E3887" s="12">
        <f>IFERROR(VLOOKUP(A3887,'IDAR Meter Data'!$A:$B,2,1),"")</f>
        <v>220</v>
      </c>
      <c r="F3887" s="75">
        <f>IF(CECCZ="CZ03",'Outside Temp'!B3887,IF(CECCZ="CZ04",'Outside Temp'!B3888,IF(CECCZ="CZ12",'Outside Temp'!B3889, IF(CECCZ="CZ13",'Outside Temp'!B3890))))</f>
        <v>65.73333333</v>
      </c>
      <c r="G3887" s="12">
        <f t="shared" si="3"/>
        <v>2</v>
      </c>
    </row>
    <row r="3888" ht="15.75" customHeight="1">
      <c r="A3888" s="13">
        <v>42165.520833333336</v>
      </c>
      <c r="B3888" s="73">
        <f t="shared" si="1"/>
        <v>42165</v>
      </c>
      <c r="C3888" s="74">
        <f>IF(NewCustomer="Yes", IF(COUNTIF($I$2:$I$11,B3888)&gt;0,0,WEEKDAY(B3888,2)),IF(COUNTIF($I$2:$I$21,B3888)&gt;0,0,WEEKDAY(B3888,2)))</f>
        <v>3</v>
      </c>
      <c r="D3888" s="74">
        <f t="shared" si="2"/>
        <v>12</v>
      </c>
      <c r="E3888" s="12">
        <f>IFERROR(VLOOKUP(A3888,'IDAR Meter Data'!$A:$B,2,1),"")</f>
        <v>221</v>
      </c>
      <c r="F3888" s="75">
        <f>IF(CECCZ="CZ03",'Outside Temp'!B3888,IF(CECCZ="CZ04",'Outside Temp'!B3889,IF(CECCZ="CZ12",'Outside Temp'!B3890, IF(CECCZ="CZ13",'Outside Temp'!B3891))))</f>
        <v>64.73333333</v>
      </c>
      <c r="G3888" s="12">
        <f t="shared" si="3"/>
        <v>1</v>
      </c>
    </row>
    <row r="3889" ht="15.75" customHeight="1">
      <c r="A3889" s="13">
        <v>42165.53125</v>
      </c>
      <c r="B3889" s="73">
        <f t="shared" si="1"/>
        <v>42165</v>
      </c>
      <c r="C3889" s="74">
        <f>IF(NewCustomer="Yes", IF(COUNTIF($I$2:$I$11,B3889)&gt;0,0,WEEKDAY(B3889,2)),IF(COUNTIF($I$2:$I$21,B3889)&gt;0,0,WEEKDAY(B3889,2)))</f>
        <v>3</v>
      </c>
      <c r="D3889" s="74">
        <f t="shared" si="2"/>
        <v>12</v>
      </c>
      <c r="E3889" s="12">
        <f>IFERROR(VLOOKUP(A3889,'IDAR Meter Data'!$A:$B,2,1),"")</f>
        <v>225</v>
      </c>
      <c r="F3889" s="75">
        <f>IF(CECCZ="CZ03",'Outside Temp'!B3889,IF(CECCZ="CZ04",'Outside Temp'!B3890,IF(CECCZ="CZ12",'Outside Temp'!B3891, IF(CECCZ="CZ13",'Outside Temp'!B3892))))</f>
        <v>63.73333333</v>
      </c>
      <c r="G3889" s="12">
        <f t="shared" si="3"/>
        <v>1</v>
      </c>
    </row>
    <row r="3890" ht="15.75" customHeight="1">
      <c r="A3890" s="13">
        <v>42165.541666666664</v>
      </c>
      <c r="B3890" s="73">
        <f t="shared" si="1"/>
        <v>42165</v>
      </c>
      <c r="C3890" s="74">
        <f>IF(NewCustomer="Yes", IF(COUNTIF($I$2:$I$11,B3890)&gt;0,0,WEEKDAY(B3890,2)),IF(COUNTIF($I$2:$I$21,B3890)&gt;0,0,WEEKDAY(B3890,2)))</f>
        <v>3</v>
      </c>
      <c r="D3890" s="74">
        <f t="shared" si="2"/>
        <v>13</v>
      </c>
      <c r="E3890" s="12">
        <f>IFERROR(VLOOKUP(A3890,'IDAR Meter Data'!$A:$B,2,1),"")</f>
        <v>218</v>
      </c>
      <c r="F3890" s="75">
        <f>IF(CECCZ="CZ03",'Outside Temp'!B3890,IF(CECCZ="CZ04",'Outside Temp'!B3891,IF(CECCZ="CZ12",'Outside Temp'!B3892, IF(CECCZ="CZ13",'Outside Temp'!B3893))))</f>
        <v>62.93333333</v>
      </c>
      <c r="G3890" s="12">
        <f t="shared" si="3"/>
        <v>1</v>
      </c>
    </row>
    <row r="3891" ht="15.75" customHeight="1">
      <c r="A3891" s="13">
        <v>42165.552083333336</v>
      </c>
      <c r="B3891" s="73">
        <f t="shared" si="1"/>
        <v>42165</v>
      </c>
      <c r="C3891" s="74">
        <f>IF(NewCustomer="Yes", IF(COUNTIF($I$2:$I$11,B3891)&gt;0,0,WEEKDAY(B3891,2)),IF(COUNTIF($I$2:$I$21,B3891)&gt;0,0,WEEKDAY(B3891,2)))</f>
        <v>3</v>
      </c>
      <c r="D3891" s="74">
        <f t="shared" si="2"/>
        <v>13</v>
      </c>
      <c r="E3891" s="12">
        <f>IFERROR(VLOOKUP(A3891,'IDAR Meter Data'!$A:$B,2,1),"")</f>
        <v>229</v>
      </c>
      <c r="F3891" s="75">
        <f>IF(CECCZ="CZ03",'Outside Temp'!B3891,IF(CECCZ="CZ04",'Outside Temp'!B3892,IF(CECCZ="CZ12",'Outside Temp'!B3893, IF(CECCZ="CZ13",'Outside Temp'!B3894))))</f>
        <v>62.68333333</v>
      </c>
      <c r="G3891" s="12">
        <f t="shared" si="3"/>
        <v>1</v>
      </c>
    </row>
    <row r="3892" ht="15.75" customHeight="1">
      <c r="A3892" s="13">
        <v>42165.5625</v>
      </c>
      <c r="B3892" s="73">
        <f t="shared" si="1"/>
        <v>42165</v>
      </c>
      <c r="C3892" s="74">
        <f>IF(NewCustomer="Yes", IF(COUNTIF($I$2:$I$11,B3892)&gt;0,0,WEEKDAY(B3892,2)),IF(COUNTIF($I$2:$I$21,B3892)&gt;0,0,WEEKDAY(B3892,2)))</f>
        <v>3</v>
      </c>
      <c r="D3892" s="74">
        <f t="shared" si="2"/>
        <v>13</v>
      </c>
      <c r="E3892" s="12">
        <f>IFERROR(VLOOKUP(A3892,'IDAR Meter Data'!$A:$B,2,1),"")</f>
        <v>222</v>
      </c>
      <c r="F3892" s="75">
        <f>IF(CECCZ="CZ03",'Outside Temp'!B3892,IF(CECCZ="CZ04",'Outside Temp'!B3893,IF(CECCZ="CZ12",'Outside Temp'!B3894, IF(CECCZ="CZ13",'Outside Temp'!B3895))))</f>
        <v>62.43333333</v>
      </c>
      <c r="G3892" s="12">
        <f t="shared" si="3"/>
        <v>1</v>
      </c>
    </row>
    <row r="3893" ht="15.75" customHeight="1">
      <c r="A3893" s="13">
        <v>42165.572916666664</v>
      </c>
      <c r="B3893" s="73">
        <f t="shared" si="1"/>
        <v>42165</v>
      </c>
      <c r="C3893" s="74">
        <f>IF(NewCustomer="Yes", IF(COUNTIF($I$2:$I$11,B3893)&gt;0,0,WEEKDAY(B3893,2)),IF(COUNTIF($I$2:$I$21,B3893)&gt;0,0,WEEKDAY(B3893,2)))</f>
        <v>3</v>
      </c>
      <c r="D3893" s="74">
        <f t="shared" si="2"/>
        <v>13</v>
      </c>
      <c r="E3893" s="12">
        <f>IFERROR(VLOOKUP(A3893,'IDAR Meter Data'!$A:$B,2,1),"")</f>
        <v>223</v>
      </c>
      <c r="F3893" s="75">
        <f>IF(CECCZ="CZ03",'Outside Temp'!B3893,IF(CECCZ="CZ04",'Outside Temp'!B3894,IF(CECCZ="CZ12",'Outside Temp'!B3895, IF(CECCZ="CZ13",'Outside Temp'!B3896))))</f>
        <v>62.18333333</v>
      </c>
      <c r="G3893" s="12">
        <f t="shared" si="3"/>
        <v>1</v>
      </c>
    </row>
    <row r="3894" ht="15.75" customHeight="1">
      <c r="A3894" s="13">
        <v>42165.583333333336</v>
      </c>
      <c r="B3894" s="73">
        <f t="shared" si="1"/>
        <v>42165</v>
      </c>
      <c r="C3894" s="74">
        <f>IF(NewCustomer="Yes", IF(COUNTIF($I$2:$I$11,B3894)&gt;0,0,WEEKDAY(B3894,2)),IF(COUNTIF($I$2:$I$21,B3894)&gt;0,0,WEEKDAY(B3894,2)))</f>
        <v>3</v>
      </c>
      <c r="D3894" s="74">
        <f t="shared" si="2"/>
        <v>14</v>
      </c>
      <c r="E3894" s="12">
        <f>IFERROR(VLOOKUP(A3894,'IDAR Meter Data'!$A:$B,2,1),"")</f>
        <v>225</v>
      </c>
      <c r="F3894" s="75">
        <f>IF(CECCZ="CZ03",'Outside Temp'!B3894,IF(CECCZ="CZ04",'Outside Temp'!B3895,IF(CECCZ="CZ12",'Outside Temp'!B3896, IF(CECCZ="CZ13",'Outside Temp'!B3897))))</f>
        <v>61.93333333</v>
      </c>
      <c r="G3894" s="12">
        <f t="shared" si="3"/>
        <v>1</v>
      </c>
    </row>
    <row r="3895" ht="15.75" customHeight="1">
      <c r="A3895" s="13">
        <v>42165.59375</v>
      </c>
      <c r="B3895" s="73">
        <f t="shared" si="1"/>
        <v>42165</v>
      </c>
      <c r="C3895" s="74">
        <f>IF(NewCustomer="Yes", IF(COUNTIF($I$2:$I$11,B3895)&gt;0,0,WEEKDAY(B3895,2)),IF(COUNTIF($I$2:$I$21,B3895)&gt;0,0,WEEKDAY(B3895,2)))</f>
        <v>3</v>
      </c>
      <c r="D3895" s="74">
        <f t="shared" si="2"/>
        <v>14</v>
      </c>
      <c r="E3895" s="12">
        <f>IFERROR(VLOOKUP(A3895,'IDAR Meter Data'!$A:$B,2,1),"")</f>
        <v>225</v>
      </c>
      <c r="F3895" s="75">
        <f>IF(CECCZ="CZ03",'Outside Temp'!B3895,IF(CECCZ="CZ04",'Outside Temp'!B3896,IF(CECCZ="CZ12",'Outside Temp'!B3897, IF(CECCZ="CZ13",'Outside Temp'!B3898))))</f>
        <v>61.68333333</v>
      </c>
      <c r="G3895" s="12">
        <f t="shared" si="3"/>
        <v>1</v>
      </c>
    </row>
    <row r="3896" ht="15.75" customHeight="1">
      <c r="A3896" s="13">
        <v>42165.604166666664</v>
      </c>
      <c r="B3896" s="73">
        <f t="shared" si="1"/>
        <v>42165</v>
      </c>
      <c r="C3896" s="74">
        <f>IF(NewCustomer="Yes", IF(COUNTIF($I$2:$I$11,B3896)&gt;0,0,WEEKDAY(B3896,2)),IF(COUNTIF($I$2:$I$21,B3896)&gt;0,0,WEEKDAY(B3896,2)))</f>
        <v>3</v>
      </c>
      <c r="D3896" s="74">
        <f t="shared" si="2"/>
        <v>14</v>
      </c>
      <c r="E3896" s="12">
        <f>IFERROR(VLOOKUP(A3896,'IDAR Meter Data'!$A:$B,2,1),"")</f>
        <v>223</v>
      </c>
      <c r="F3896" s="75">
        <f>IF(CECCZ="CZ03",'Outside Temp'!B3896,IF(CECCZ="CZ04",'Outside Temp'!B3897,IF(CECCZ="CZ12",'Outside Temp'!B3898, IF(CECCZ="CZ13",'Outside Temp'!B3899))))</f>
        <v>61.43333333</v>
      </c>
      <c r="G3896" s="12">
        <f t="shared" si="3"/>
        <v>1</v>
      </c>
    </row>
    <row r="3897" ht="15.75" customHeight="1">
      <c r="A3897" s="13">
        <v>42165.614583333336</v>
      </c>
      <c r="B3897" s="73">
        <f t="shared" si="1"/>
        <v>42165</v>
      </c>
      <c r="C3897" s="74">
        <f>IF(NewCustomer="Yes", IF(COUNTIF($I$2:$I$11,B3897)&gt;0,0,WEEKDAY(B3897,2)),IF(COUNTIF($I$2:$I$21,B3897)&gt;0,0,WEEKDAY(B3897,2)))</f>
        <v>3</v>
      </c>
      <c r="D3897" s="74">
        <f t="shared" si="2"/>
        <v>14</v>
      </c>
      <c r="E3897" s="12">
        <f>IFERROR(VLOOKUP(A3897,'IDAR Meter Data'!$A:$B,2,1),"")</f>
        <v>223</v>
      </c>
      <c r="F3897" s="75">
        <f>IF(CECCZ="CZ03",'Outside Temp'!B3897,IF(CECCZ="CZ04",'Outside Temp'!B3898,IF(CECCZ="CZ12",'Outside Temp'!B3899, IF(CECCZ="CZ13",'Outside Temp'!B3900))))</f>
        <v>61.18333333</v>
      </c>
      <c r="G3897" s="12">
        <f t="shared" si="3"/>
        <v>1</v>
      </c>
    </row>
    <row r="3898" ht="15.75" customHeight="1">
      <c r="A3898" s="13">
        <v>42165.625</v>
      </c>
      <c r="B3898" s="73">
        <f t="shared" si="1"/>
        <v>42165</v>
      </c>
      <c r="C3898" s="74">
        <f>IF(NewCustomer="Yes", IF(COUNTIF($I$2:$I$11,B3898)&gt;0,0,WEEKDAY(B3898,2)),IF(COUNTIF($I$2:$I$21,B3898)&gt;0,0,WEEKDAY(B3898,2)))</f>
        <v>3</v>
      </c>
      <c r="D3898" s="74">
        <f t="shared" si="2"/>
        <v>15</v>
      </c>
      <c r="E3898" s="12">
        <f>IFERROR(VLOOKUP(A3898,'IDAR Meter Data'!$A:$B,2,1),"")</f>
        <v>228</v>
      </c>
      <c r="F3898" s="75">
        <f>IF(CECCZ="CZ03",'Outside Temp'!B3898,IF(CECCZ="CZ04",'Outside Temp'!B3899,IF(CECCZ="CZ12",'Outside Temp'!B3900, IF(CECCZ="CZ13",'Outside Temp'!B3901))))</f>
        <v>61.2</v>
      </c>
      <c r="G3898" s="12">
        <f t="shared" si="3"/>
        <v>1</v>
      </c>
    </row>
    <row r="3899" ht="15.75" customHeight="1">
      <c r="A3899" s="13">
        <v>42165.635416666664</v>
      </c>
      <c r="B3899" s="73">
        <f t="shared" si="1"/>
        <v>42165</v>
      </c>
      <c r="C3899" s="74">
        <f>IF(NewCustomer="Yes", IF(COUNTIF($I$2:$I$11,B3899)&gt;0,0,WEEKDAY(B3899,2)),IF(COUNTIF($I$2:$I$21,B3899)&gt;0,0,WEEKDAY(B3899,2)))</f>
        <v>3</v>
      </c>
      <c r="D3899" s="74">
        <f t="shared" si="2"/>
        <v>15</v>
      </c>
      <c r="E3899" s="12">
        <f>IFERROR(VLOOKUP(A3899,'IDAR Meter Data'!$A:$B,2,1),"")</f>
        <v>226</v>
      </c>
      <c r="F3899" s="75">
        <f>IF(CECCZ="CZ03",'Outside Temp'!B3899,IF(CECCZ="CZ04",'Outside Temp'!B3900,IF(CECCZ="CZ12",'Outside Temp'!B3901, IF(CECCZ="CZ13",'Outside Temp'!B3902))))</f>
        <v>61.95</v>
      </c>
      <c r="G3899" s="12">
        <f t="shared" si="3"/>
        <v>1</v>
      </c>
    </row>
    <row r="3900" ht="15.75" customHeight="1">
      <c r="A3900" s="13">
        <v>42165.645833333336</v>
      </c>
      <c r="B3900" s="73">
        <f t="shared" si="1"/>
        <v>42165</v>
      </c>
      <c r="C3900" s="74">
        <f>IF(NewCustomer="Yes", IF(COUNTIF($I$2:$I$11,B3900)&gt;0,0,WEEKDAY(B3900,2)),IF(COUNTIF($I$2:$I$21,B3900)&gt;0,0,WEEKDAY(B3900,2)))</f>
        <v>3</v>
      </c>
      <c r="D3900" s="74">
        <f t="shared" si="2"/>
        <v>15</v>
      </c>
      <c r="E3900" s="12">
        <f>IFERROR(VLOOKUP(A3900,'IDAR Meter Data'!$A:$B,2,1),"")</f>
        <v>222</v>
      </c>
      <c r="F3900" s="75">
        <f>IF(CECCZ="CZ03",'Outside Temp'!B3900,IF(CECCZ="CZ04",'Outside Temp'!B3901,IF(CECCZ="CZ12",'Outside Temp'!B3902, IF(CECCZ="CZ13",'Outside Temp'!B3903))))</f>
        <v>62.7</v>
      </c>
      <c r="G3900" s="12">
        <f t="shared" si="3"/>
        <v>1</v>
      </c>
    </row>
    <row r="3901" ht="15.75" customHeight="1">
      <c r="A3901" s="13">
        <v>42165.65625</v>
      </c>
      <c r="B3901" s="73">
        <f t="shared" si="1"/>
        <v>42165</v>
      </c>
      <c r="C3901" s="74">
        <f>IF(NewCustomer="Yes", IF(COUNTIF($I$2:$I$11,B3901)&gt;0,0,WEEKDAY(B3901,2)),IF(COUNTIF($I$2:$I$21,B3901)&gt;0,0,WEEKDAY(B3901,2)))</f>
        <v>3</v>
      </c>
      <c r="D3901" s="74">
        <f t="shared" si="2"/>
        <v>15</v>
      </c>
      <c r="E3901" s="12">
        <f>IFERROR(VLOOKUP(A3901,'IDAR Meter Data'!$A:$B,2,1),"")</f>
        <v>219</v>
      </c>
      <c r="F3901" s="75">
        <f>IF(CECCZ="CZ03",'Outside Temp'!B3901,IF(CECCZ="CZ04",'Outside Temp'!B3902,IF(CECCZ="CZ12",'Outside Temp'!B3903, IF(CECCZ="CZ13",'Outside Temp'!B3904))))</f>
        <v>63.45</v>
      </c>
      <c r="G3901" s="12">
        <f t="shared" si="3"/>
        <v>1</v>
      </c>
    </row>
    <row r="3902" ht="15.75" customHeight="1">
      <c r="A3902" s="13">
        <v>42165.666666666664</v>
      </c>
      <c r="B3902" s="73">
        <f t="shared" si="1"/>
        <v>42165</v>
      </c>
      <c r="C3902" s="74">
        <f>IF(NewCustomer="Yes", IF(COUNTIF($I$2:$I$11,B3902)&gt;0,0,WEEKDAY(B3902,2)),IF(COUNTIF($I$2:$I$21,B3902)&gt;0,0,WEEKDAY(B3902,2)))</f>
        <v>3</v>
      </c>
      <c r="D3902" s="74">
        <f t="shared" si="2"/>
        <v>16</v>
      </c>
      <c r="E3902" s="12">
        <f>IFERROR(VLOOKUP(A3902,'IDAR Meter Data'!$A:$B,2,1),"")</f>
        <v>228</v>
      </c>
      <c r="F3902" s="75">
        <f>IF(CECCZ="CZ03",'Outside Temp'!B3902,IF(CECCZ="CZ04",'Outside Temp'!B3903,IF(CECCZ="CZ12",'Outside Temp'!B3904, IF(CECCZ="CZ13",'Outside Temp'!B3905))))</f>
        <v>63.93333333</v>
      </c>
      <c r="G3902" s="12">
        <f t="shared" si="3"/>
        <v>1</v>
      </c>
    </row>
    <row r="3903" ht="15.75" customHeight="1">
      <c r="A3903" s="13">
        <v>42165.677083333336</v>
      </c>
      <c r="B3903" s="73">
        <f t="shared" si="1"/>
        <v>42165</v>
      </c>
      <c r="C3903" s="74">
        <f>IF(NewCustomer="Yes", IF(COUNTIF($I$2:$I$11,B3903)&gt;0,0,WEEKDAY(B3903,2)),IF(COUNTIF($I$2:$I$21,B3903)&gt;0,0,WEEKDAY(B3903,2)))</f>
        <v>3</v>
      </c>
      <c r="D3903" s="74">
        <f t="shared" si="2"/>
        <v>16</v>
      </c>
      <c r="E3903" s="12">
        <f>IFERROR(VLOOKUP(A3903,'IDAR Meter Data'!$A:$B,2,1),"")</f>
        <v>230</v>
      </c>
      <c r="F3903" s="75">
        <f>IF(CECCZ="CZ03",'Outside Temp'!B3903,IF(CECCZ="CZ04",'Outside Temp'!B3904,IF(CECCZ="CZ12",'Outside Temp'!B3905, IF(CECCZ="CZ13",'Outside Temp'!B3906))))</f>
        <v>63.68333333</v>
      </c>
      <c r="G3903" s="12">
        <f t="shared" si="3"/>
        <v>1</v>
      </c>
    </row>
    <row r="3904" ht="15.75" customHeight="1">
      <c r="A3904" s="13">
        <v>42165.6875</v>
      </c>
      <c r="B3904" s="73">
        <f t="shared" si="1"/>
        <v>42165</v>
      </c>
      <c r="C3904" s="74">
        <f>IF(NewCustomer="Yes", IF(COUNTIF($I$2:$I$11,B3904)&gt;0,0,WEEKDAY(B3904,2)),IF(COUNTIF($I$2:$I$21,B3904)&gt;0,0,WEEKDAY(B3904,2)))</f>
        <v>3</v>
      </c>
      <c r="D3904" s="74">
        <f t="shared" si="2"/>
        <v>16</v>
      </c>
      <c r="E3904" s="12">
        <f>IFERROR(VLOOKUP(A3904,'IDAR Meter Data'!$A:$B,2,1),"")</f>
        <v>229</v>
      </c>
      <c r="F3904" s="75">
        <f>IF(CECCZ="CZ03",'Outside Temp'!B3904,IF(CECCZ="CZ04",'Outside Temp'!B3905,IF(CECCZ="CZ12",'Outside Temp'!B3906, IF(CECCZ="CZ13",'Outside Temp'!B3907))))</f>
        <v>63.43333333</v>
      </c>
      <c r="G3904" s="12">
        <f t="shared" si="3"/>
        <v>1</v>
      </c>
    </row>
    <row r="3905" ht="15.75" customHeight="1">
      <c r="A3905" s="13">
        <v>42165.697916666664</v>
      </c>
      <c r="B3905" s="73">
        <f t="shared" si="1"/>
        <v>42165</v>
      </c>
      <c r="C3905" s="74">
        <f>IF(NewCustomer="Yes", IF(COUNTIF($I$2:$I$11,B3905)&gt;0,0,WEEKDAY(B3905,2)),IF(COUNTIF($I$2:$I$21,B3905)&gt;0,0,WEEKDAY(B3905,2)))</f>
        <v>3</v>
      </c>
      <c r="D3905" s="74">
        <f t="shared" si="2"/>
        <v>16</v>
      </c>
      <c r="E3905" s="12">
        <f>IFERROR(VLOOKUP(A3905,'IDAR Meter Data'!$A:$B,2,1),"")</f>
        <v>238</v>
      </c>
      <c r="F3905" s="75">
        <f>IF(CECCZ="CZ03",'Outside Temp'!B3905,IF(CECCZ="CZ04",'Outside Temp'!B3906,IF(CECCZ="CZ12",'Outside Temp'!B3907, IF(CECCZ="CZ13",'Outside Temp'!B3908))))</f>
        <v>63.18333333</v>
      </c>
      <c r="G3905" s="12">
        <f t="shared" si="3"/>
        <v>1</v>
      </c>
    </row>
    <row r="3906" ht="15.75" customHeight="1">
      <c r="A3906" s="13">
        <v>42165.708333333336</v>
      </c>
      <c r="B3906" s="73">
        <f t="shared" si="1"/>
        <v>42165</v>
      </c>
      <c r="C3906" s="74">
        <f>IF(NewCustomer="Yes", IF(COUNTIF($I$2:$I$11,B3906)&gt;0,0,WEEKDAY(B3906,2)),IF(COUNTIF($I$2:$I$21,B3906)&gt;0,0,WEEKDAY(B3906,2)))</f>
        <v>3</v>
      </c>
      <c r="D3906" s="74">
        <f t="shared" si="2"/>
        <v>17</v>
      </c>
      <c r="E3906" s="12">
        <f>IFERROR(VLOOKUP(A3906,'IDAR Meter Data'!$A:$B,2,1),"")</f>
        <v>229</v>
      </c>
      <c r="F3906" s="75">
        <f>IF(CECCZ="CZ03",'Outside Temp'!B3906,IF(CECCZ="CZ04",'Outside Temp'!B3907,IF(CECCZ="CZ12",'Outside Temp'!B3908, IF(CECCZ="CZ13",'Outside Temp'!B3909))))</f>
        <v>62.93333333</v>
      </c>
      <c r="G3906" s="12">
        <f t="shared" si="3"/>
        <v>1</v>
      </c>
    </row>
    <row r="3907" ht="15.75" customHeight="1">
      <c r="A3907" s="13">
        <v>42165.71875</v>
      </c>
      <c r="B3907" s="73">
        <f t="shared" si="1"/>
        <v>42165</v>
      </c>
      <c r="C3907" s="74">
        <f>IF(NewCustomer="Yes", IF(COUNTIF($I$2:$I$11,B3907)&gt;0,0,WEEKDAY(B3907,2)),IF(COUNTIF($I$2:$I$21,B3907)&gt;0,0,WEEKDAY(B3907,2)))</f>
        <v>3</v>
      </c>
      <c r="D3907" s="74">
        <f t="shared" si="2"/>
        <v>17</v>
      </c>
      <c r="E3907" s="12">
        <f>IFERROR(VLOOKUP(A3907,'IDAR Meter Data'!$A:$B,2,1),"")</f>
        <v>231</v>
      </c>
      <c r="F3907" s="75">
        <f>IF(CECCZ="CZ03",'Outside Temp'!B3907,IF(CECCZ="CZ04",'Outside Temp'!B3908,IF(CECCZ="CZ12",'Outside Temp'!B3909, IF(CECCZ="CZ13",'Outside Temp'!B3910))))</f>
        <v>62.68333333</v>
      </c>
      <c r="G3907" s="12">
        <f t="shared" si="3"/>
        <v>1</v>
      </c>
    </row>
    <row r="3908" ht="15.75" customHeight="1">
      <c r="A3908" s="13">
        <v>42165.729166666664</v>
      </c>
      <c r="B3908" s="73">
        <f t="shared" si="1"/>
        <v>42165</v>
      </c>
      <c r="C3908" s="74">
        <f>IF(NewCustomer="Yes", IF(COUNTIF($I$2:$I$11,B3908)&gt;0,0,WEEKDAY(B3908,2)),IF(COUNTIF($I$2:$I$21,B3908)&gt;0,0,WEEKDAY(B3908,2)))</f>
        <v>3</v>
      </c>
      <c r="D3908" s="74">
        <f t="shared" si="2"/>
        <v>17</v>
      </c>
      <c r="E3908" s="12">
        <f>IFERROR(VLOOKUP(A3908,'IDAR Meter Data'!$A:$B,2,1),"")</f>
        <v>222</v>
      </c>
      <c r="F3908" s="75">
        <f>IF(CECCZ="CZ03",'Outside Temp'!B3908,IF(CECCZ="CZ04",'Outside Temp'!B3909,IF(CECCZ="CZ12",'Outside Temp'!B3910, IF(CECCZ="CZ13",'Outside Temp'!B3911))))</f>
        <v>62.43333333</v>
      </c>
      <c r="G3908" s="12">
        <f t="shared" si="3"/>
        <v>1</v>
      </c>
    </row>
    <row r="3909" ht="15.75" customHeight="1">
      <c r="A3909" s="13">
        <v>42165.739583333336</v>
      </c>
      <c r="B3909" s="73">
        <f t="shared" si="1"/>
        <v>42165</v>
      </c>
      <c r="C3909" s="74">
        <f>IF(NewCustomer="Yes", IF(COUNTIF($I$2:$I$11,B3909)&gt;0,0,WEEKDAY(B3909,2)),IF(COUNTIF($I$2:$I$21,B3909)&gt;0,0,WEEKDAY(B3909,2)))</f>
        <v>3</v>
      </c>
      <c r="D3909" s="74">
        <f t="shared" si="2"/>
        <v>17</v>
      </c>
      <c r="E3909" s="12">
        <f>IFERROR(VLOOKUP(A3909,'IDAR Meter Data'!$A:$B,2,1),"")</f>
        <v>221</v>
      </c>
      <c r="F3909" s="75">
        <f>IF(CECCZ="CZ03",'Outside Temp'!B3909,IF(CECCZ="CZ04",'Outside Temp'!B3910,IF(CECCZ="CZ12",'Outside Temp'!B3911, IF(CECCZ="CZ13",'Outside Temp'!B3912))))</f>
        <v>62.18333333</v>
      </c>
      <c r="G3909" s="12">
        <f t="shared" si="3"/>
        <v>1</v>
      </c>
    </row>
    <row r="3910" ht="15.75" customHeight="1">
      <c r="A3910" s="13">
        <v>42165.75</v>
      </c>
      <c r="B3910" s="73">
        <f t="shared" si="1"/>
        <v>42165</v>
      </c>
      <c r="C3910" s="74">
        <f>IF(NewCustomer="Yes", IF(COUNTIF($I$2:$I$11,B3910)&gt;0,0,WEEKDAY(B3910,2)),IF(COUNTIF($I$2:$I$21,B3910)&gt;0,0,WEEKDAY(B3910,2)))</f>
        <v>3</v>
      </c>
      <c r="D3910" s="74">
        <f t="shared" si="2"/>
        <v>18</v>
      </c>
      <c r="E3910" s="12">
        <f>IFERROR(VLOOKUP(A3910,'IDAR Meter Data'!$A:$B,2,1),"")</f>
        <v>222</v>
      </c>
      <c r="F3910" s="75">
        <f>IF(CECCZ="CZ03",'Outside Temp'!B3910,IF(CECCZ="CZ04",'Outside Temp'!B3911,IF(CECCZ="CZ12",'Outside Temp'!B3912, IF(CECCZ="CZ13",'Outside Temp'!B3913))))</f>
        <v>61.86666667</v>
      </c>
      <c r="G3910" s="12">
        <f t="shared" si="3"/>
        <v>1</v>
      </c>
    </row>
    <row r="3911" ht="15.75" customHeight="1">
      <c r="A3911" s="13">
        <v>42165.760416666664</v>
      </c>
      <c r="B3911" s="73">
        <f t="shared" si="1"/>
        <v>42165</v>
      </c>
      <c r="C3911" s="74">
        <f>IF(NewCustomer="Yes", IF(COUNTIF($I$2:$I$11,B3911)&gt;0,0,WEEKDAY(B3911,2)),IF(COUNTIF($I$2:$I$21,B3911)&gt;0,0,WEEKDAY(B3911,2)))</f>
        <v>3</v>
      </c>
      <c r="D3911" s="74">
        <f t="shared" si="2"/>
        <v>18</v>
      </c>
      <c r="E3911" s="12">
        <f>IFERROR(VLOOKUP(A3911,'IDAR Meter Data'!$A:$B,2,1),"")</f>
        <v>215</v>
      </c>
      <c r="F3911" s="75">
        <f>IF(CECCZ="CZ03",'Outside Temp'!B3911,IF(CECCZ="CZ04",'Outside Temp'!B3912,IF(CECCZ="CZ12",'Outside Temp'!B3913, IF(CECCZ="CZ13",'Outside Temp'!B3914))))</f>
        <v>61.36666667</v>
      </c>
      <c r="G3911" s="12">
        <f t="shared" si="3"/>
        <v>1</v>
      </c>
    </row>
    <row r="3912" ht="15.75" customHeight="1">
      <c r="A3912" s="13">
        <v>42165.770833333336</v>
      </c>
      <c r="B3912" s="73">
        <f t="shared" si="1"/>
        <v>42165</v>
      </c>
      <c r="C3912" s="74">
        <f>IF(NewCustomer="Yes", IF(COUNTIF($I$2:$I$11,B3912)&gt;0,0,WEEKDAY(B3912,2)),IF(COUNTIF($I$2:$I$21,B3912)&gt;0,0,WEEKDAY(B3912,2)))</f>
        <v>3</v>
      </c>
      <c r="D3912" s="74">
        <f t="shared" si="2"/>
        <v>18</v>
      </c>
      <c r="E3912" s="12">
        <f>IFERROR(VLOOKUP(A3912,'IDAR Meter Data'!$A:$B,2,1),"")</f>
        <v>210</v>
      </c>
      <c r="F3912" s="75">
        <f>IF(CECCZ="CZ03",'Outside Temp'!B3912,IF(CECCZ="CZ04",'Outside Temp'!B3913,IF(CECCZ="CZ12",'Outside Temp'!B3914, IF(CECCZ="CZ13",'Outside Temp'!B3915))))</f>
        <v>60.86666667</v>
      </c>
      <c r="G3912" s="12">
        <f t="shared" si="3"/>
        <v>1</v>
      </c>
    </row>
    <row r="3913" ht="15.75" customHeight="1">
      <c r="A3913" s="13">
        <v>42165.78125</v>
      </c>
      <c r="B3913" s="73">
        <f t="shared" si="1"/>
        <v>42165</v>
      </c>
      <c r="C3913" s="74">
        <f>IF(NewCustomer="Yes", IF(COUNTIF($I$2:$I$11,B3913)&gt;0,0,WEEKDAY(B3913,2)),IF(COUNTIF($I$2:$I$21,B3913)&gt;0,0,WEEKDAY(B3913,2)))</f>
        <v>3</v>
      </c>
      <c r="D3913" s="74">
        <f t="shared" si="2"/>
        <v>18</v>
      </c>
      <c r="E3913" s="12">
        <f>IFERROR(VLOOKUP(A3913,'IDAR Meter Data'!$A:$B,2,1),"")</f>
        <v>203</v>
      </c>
      <c r="F3913" s="75">
        <f>IF(CECCZ="CZ03",'Outside Temp'!B3913,IF(CECCZ="CZ04",'Outside Temp'!B3914,IF(CECCZ="CZ12",'Outside Temp'!B3915, IF(CECCZ="CZ13",'Outside Temp'!B3916))))</f>
        <v>60.36666667</v>
      </c>
      <c r="G3913" s="12">
        <f t="shared" si="3"/>
        <v>1</v>
      </c>
    </row>
    <row r="3914" ht="15.75" customHeight="1">
      <c r="A3914" s="13">
        <v>42165.791666666664</v>
      </c>
      <c r="B3914" s="73">
        <f t="shared" si="1"/>
        <v>42165</v>
      </c>
      <c r="C3914" s="74">
        <f>IF(NewCustomer="Yes", IF(COUNTIF($I$2:$I$11,B3914)&gt;0,0,WEEKDAY(B3914,2)),IF(COUNTIF($I$2:$I$21,B3914)&gt;0,0,WEEKDAY(B3914,2)))</f>
        <v>3</v>
      </c>
      <c r="D3914" s="74">
        <f t="shared" si="2"/>
        <v>19</v>
      </c>
      <c r="E3914" s="12">
        <f>IFERROR(VLOOKUP(A3914,'IDAR Meter Data'!$A:$B,2,1),"")</f>
        <v>211</v>
      </c>
      <c r="F3914" s="75">
        <f>IF(CECCZ="CZ03",'Outside Temp'!B3914,IF(CECCZ="CZ04",'Outside Temp'!B3915,IF(CECCZ="CZ12",'Outside Temp'!B3916, IF(CECCZ="CZ13",'Outside Temp'!B3917))))</f>
        <v>59.8</v>
      </c>
      <c r="G3914" s="12">
        <f t="shared" si="3"/>
        <v>1</v>
      </c>
    </row>
    <row r="3915" ht="15.75" customHeight="1">
      <c r="A3915" s="13">
        <v>42165.802083333336</v>
      </c>
      <c r="B3915" s="73">
        <f t="shared" si="1"/>
        <v>42165</v>
      </c>
      <c r="C3915" s="74">
        <f>IF(NewCustomer="Yes", IF(COUNTIF($I$2:$I$11,B3915)&gt;0,0,WEEKDAY(B3915,2)),IF(COUNTIF($I$2:$I$21,B3915)&gt;0,0,WEEKDAY(B3915,2)))</f>
        <v>3</v>
      </c>
      <c r="D3915" s="74">
        <f t="shared" si="2"/>
        <v>19</v>
      </c>
      <c r="E3915" s="12">
        <f>IFERROR(VLOOKUP(A3915,'IDAR Meter Data'!$A:$B,2,1),"")</f>
        <v>203</v>
      </c>
      <c r="F3915" s="75">
        <f>IF(CECCZ="CZ03",'Outside Temp'!B3915,IF(CECCZ="CZ04",'Outside Temp'!B3916,IF(CECCZ="CZ12",'Outside Temp'!B3917, IF(CECCZ="CZ13",'Outside Temp'!B3918))))</f>
        <v>59.05</v>
      </c>
      <c r="G3915" s="12">
        <f t="shared" si="3"/>
        <v>1</v>
      </c>
    </row>
    <row r="3916" ht="15.75" customHeight="1">
      <c r="A3916" s="13">
        <v>42165.8125</v>
      </c>
      <c r="B3916" s="73">
        <f t="shared" si="1"/>
        <v>42165</v>
      </c>
      <c r="C3916" s="74">
        <f>IF(NewCustomer="Yes", IF(COUNTIF($I$2:$I$11,B3916)&gt;0,0,WEEKDAY(B3916,2)),IF(COUNTIF($I$2:$I$21,B3916)&gt;0,0,WEEKDAY(B3916,2)))</f>
        <v>3</v>
      </c>
      <c r="D3916" s="74">
        <f t="shared" si="2"/>
        <v>19</v>
      </c>
      <c r="E3916" s="12">
        <f>IFERROR(VLOOKUP(A3916,'IDAR Meter Data'!$A:$B,2,1),"")</f>
        <v>200</v>
      </c>
      <c r="F3916" s="75">
        <f>IF(CECCZ="CZ03",'Outside Temp'!B3916,IF(CECCZ="CZ04",'Outside Temp'!B3917,IF(CECCZ="CZ12",'Outside Temp'!B3918, IF(CECCZ="CZ13",'Outside Temp'!B3919))))</f>
        <v>58.3</v>
      </c>
      <c r="G3916" s="12">
        <f t="shared" si="3"/>
        <v>1</v>
      </c>
    </row>
    <row r="3917" ht="15.75" customHeight="1">
      <c r="A3917" s="13">
        <v>42165.822916666664</v>
      </c>
      <c r="B3917" s="73">
        <f t="shared" si="1"/>
        <v>42165</v>
      </c>
      <c r="C3917" s="74">
        <f>IF(NewCustomer="Yes", IF(COUNTIF($I$2:$I$11,B3917)&gt;0,0,WEEKDAY(B3917,2)),IF(COUNTIF($I$2:$I$21,B3917)&gt;0,0,WEEKDAY(B3917,2)))</f>
        <v>3</v>
      </c>
      <c r="D3917" s="74">
        <f t="shared" si="2"/>
        <v>19</v>
      </c>
      <c r="E3917" s="12">
        <f>IFERROR(VLOOKUP(A3917,'IDAR Meter Data'!$A:$B,2,1),"")</f>
        <v>203</v>
      </c>
      <c r="F3917" s="75">
        <f>IF(CECCZ="CZ03",'Outside Temp'!B3917,IF(CECCZ="CZ04",'Outside Temp'!B3918,IF(CECCZ="CZ12",'Outside Temp'!B3919, IF(CECCZ="CZ13",'Outside Temp'!B3920))))</f>
        <v>57.55</v>
      </c>
      <c r="G3917" s="12">
        <f t="shared" si="3"/>
        <v>1</v>
      </c>
    </row>
    <row r="3918" ht="15.75" customHeight="1">
      <c r="A3918" s="13">
        <v>42165.833333333336</v>
      </c>
      <c r="B3918" s="73">
        <f t="shared" si="1"/>
        <v>42165</v>
      </c>
      <c r="C3918" s="74">
        <f>IF(NewCustomer="Yes", IF(COUNTIF($I$2:$I$11,B3918)&gt;0,0,WEEKDAY(B3918,2)),IF(COUNTIF($I$2:$I$21,B3918)&gt;0,0,WEEKDAY(B3918,2)))</f>
        <v>3</v>
      </c>
      <c r="D3918" s="74">
        <f t="shared" si="2"/>
        <v>20</v>
      </c>
      <c r="E3918" s="12">
        <f>IFERROR(VLOOKUP(A3918,'IDAR Meter Data'!$A:$B,2,1),"")</f>
        <v>199</v>
      </c>
      <c r="F3918" s="75">
        <f>IF(CECCZ="CZ03",'Outside Temp'!B3918,IF(CECCZ="CZ04",'Outside Temp'!B3919,IF(CECCZ="CZ12",'Outside Temp'!B3920, IF(CECCZ="CZ13",'Outside Temp'!B3921))))</f>
        <v>57</v>
      </c>
      <c r="G3918" s="12">
        <f t="shared" si="3"/>
        <v>1</v>
      </c>
    </row>
    <row r="3919" ht="15.75" customHeight="1">
      <c r="A3919" s="13">
        <v>42165.84375</v>
      </c>
      <c r="B3919" s="73">
        <f t="shared" si="1"/>
        <v>42165</v>
      </c>
      <c r="C3919" s="74">
        <f>IF(NewCustomer="Yes", IF(COUNTIF($I$2:$I$11,B3919)&gt;0,0,WEEKDAY(B3919,2)),IF(COUNTIF($I$2:$I$21,B3919)&gt;0,0,WEEKDAY(B3919,2)))</f>
        <v>3</v>
      </c>
      <c r="D3919" s="74">
        <f t="shared" si="2"/>
        <v>20</v>
      </c>
      <c r="E3919" s="12">
        <f>IFERROR(VLOOKUP(A3919,'IDAR Meter Data'!$A:$B,2,1),"")</f>
        <v>201</v>
      </c>
      <c r="F3919" s="75">
        <f>IF(CECCZ="CZ03",'Outside Temp'!B3919,IF(CECCZ="CZ04",'Outside Temp'!B3920,IF(CECCZ="CZ12",'Outside Temp'!B3921, IF(CECCZ="CZ13",'Outside Temp'!B3922))))</f>
        <v>57</v>
      </c>
      <c r="G3919" s="12">
        <f t="shared" si="3"/>
        <v>1</v>
      </c>
    </row>
    <row r="3920" ht="15.75" customHeight="1">
      <c r="A3920" s="13">
        <v>42165.854166666664</v>
      </c>
      <c r="B3920" s="73">
        <f t="shared" si="1"/>
        <v>42165</v>
      </c>
      <c r="C3920" s="74">
        <f>IF(NewCustomer="Yes", IF(COUNTIF($I$2:$I$11,B3920)&gt;0,0,WEEKDAY(B3920,2)),IF(COUNTIF($I$2:$I$21,B3920)&gt;0,0,WEEKDAY(B3920,2)))</f>
        <v>3</v>
      </c>
      <c r="D3920" s="74">
        <f t="shared" si="2"/>
        <v>20</v>
      </c>
      <c r="E3920" s="12">
        <f>IFERROR(VLOOKUP(A3920,'IDAR Meter Data'!$A:$B,2,1),"")</f>
        <v>195</v>
      </c>
      <c r="F3920" s="75">
        <f>IF(CECCZ="CZ03",'Outside Temp'!B3920,IF(CECCZ="CZ04",'Outside Temp'!B3921,IF(CECCZ="CZ12",'Outside Temp'!B3922, IF(CECCZ="CZ13",'Outside Temp'!B3923))))</f>
        <v>57</v>
      </c>
      <c r="G3920" s="12">
        <f t="shared" si="3"/>
        <v>1</v>
      </c>
    </row>
    <row r="3921" ht="15.75" customHeight="1">
      <c r="A3921" s="13">
        <v>42165.864583333336</v>
      </c>
      <c r="B3921" s="73">
        <f t="shared" si="1"/>
        <v>42165</v>
      </c>
      <c r="C3921" s="74">
        <f>IF(NewCustomer="Yes", IF(COUNTIF($I$2:$I$11,B3921)&gt;0,0,WEEKDAY(B3921,2)),IF(COUNTIF($I$2:$I$21,B3921)&gt;0,0,WEEKDAY(B3921,2)))</f>
        <v>3</v>
      </c>
      <c r="D3921" s="74">
        <f t="shared" si="2"/>
        <v>20</v>
      </c>
      <c r="E3921" s="12">
        <f>IFERROR(VLOOKUP(A3921,'IDAR Meter Data'!$A:$B,2,1),"")</f>
        <v>196</v>
      </c>
      <c r="F3921" s="75">
        <f>IF(CECCZ="CZ03",'Outside Temp'!B3921,IF(CECCZ="CZ04",'Outside Temp'!B3922,IF(CECCZ="CZ12",'Outside Temp'!B3923, IF(CECCZ="CZ13",'Outside Temp'!B3924))))</f>
        <v>57</v>
      </c>
      <c r="G3921" s="12">
        <f t="shared" si="3"/>
        <v>1</v>
      </c>
    </row>
    <row r="3922" ht="15.75" customHeight="1">
      <c r="A3922" s="13">
        <v>42165.875</v>
      </c>
      <c r="B3922" s="73">
        <f t="shared" si="1"/>
        <v>42165</v>
      </c>
      <c r="C3922" s="74">
        <f>IF(NewCustomer="Yes", IF(COUNTIF($I$2:$I$11,B3922)&gt;0,0,WEEKDAY(B3922,2)),IF(COUNTIF($I$2:$I$21,B3922)&gt;0,0,WEEKDAY(B3922,2)))</f>
        <v>3</v>
      </c>
      <c r="D3922" s="74">
        <f t="shared" si="2"/>
        <v>21</v>
      </c>
      <c r="E3922" s="12">
        <f>IFERROR(VLOOKUP(A3922,'IDAR Meter Data'!$A:$B,2,1),"")</f>
        <v>197</v>
      </c>
      <c r="F3922" s="75">
        <f>IF(CECCZ="CZ03",'Outside Temp'!B3922,IF(CECCZ="CZ04",'Outside Temp'!B3923,IF(CECCZ="CZ12",'Outside Temp'!B3924, IF(CECCZ="CZ13",'Outside Temp'!B3925))))</f>
        <v>57</v>
      </c>
      <c r="G3922" s="12">
        <f t="shared" si="3"/>
        <v>1</v>
      </c>
    </row>
    <row r="3923" ht="15.75" customHeight="1">
      <c r="A3923" s="13">
        <v>42165.885416666664</v>
      </c>
      <c r="B3923" s="73">
        <f t="shared" si="1"/>
        <v>42165</v>
      </c>
      <c r="C3923" s="74">
        <f>IF(NewCustomer="Yes", IF(COUNTIF($I$2:$I$11,B3923)&gt;0,0,WEEKDAY(B3923,2)),IF(COUNTIF($I$2:$I$21,B3923)&gt;0,0,WEEKDAY(B3923,2)))</f>
        <v>3</v>
      </c>
      <c r="D3923" s="74">
        <f t="shared" si="2"/>
        <v>21</v>
      </c>
      <c r="E3923" s="12">
        <f>IFERROR(VLOOKUP(A3923,'IDAR Meter Data'!$A:$B,2,1),"")</f>
        <v>185</v>
      </c>
      <c r="F3923" s="75">
        <f>IF(CECCZ="CZ03",'Outside Temp'!B3923,IF(CECCZ="CZ04",'Outside Temp'!B3924,IF(CECCZ="CZ12",'Outside Temp'!B3925, IF(CECCZ="CZ13",'Outside Temp'!B3926))))</f>
        <v>57</v>
      </c>
      <c r="G3923" s="12">
        <f t="shared" si="3"/>
        <v>1</v>
      </c>
    </row>
    <row r="3924" ht="15.75" customHeight="1">
      <c r="A3924" s="13">
        <v>42165.895833333336</v>
      </c>
      <c r="B3924" s="73">
        <f t="shared" si="1"/>
        <v>42165</v>
      </c>
      <c r="C3924" s="74">
        <f>IF(NewCustomer="Yes", IF(COUNTIF($I$2:$I$11,B3924)&gt;0,0,WEEKDAY(B3924,2)),IF(COUNTIF($I$2:$I$21,B3924)&gt;0,0,WEEKDAY(B3924,2)))</f>
        <v>3</v>
      </c>
      <c r="D3924" s="74">
        <f t="shared" si="2"/>
        <v>21</v>
      </c>
      <c r="E3924" s="12">
        <f>IFERROR(VLOOKUP(A3924,'IDAR Meter Data'!$A:$B,2,1),"")</f>
        <v>185</v>
      </c>
      <c r="F3924" s="75">
        <f>IF(CECCZ="CZ03",'Outside Temp'!B3924,IF(CECCZ="CZ04",'Outside Temp'!B3925,IF(CECCZ="CZ12",'Outside Temp'!B3926, IF(CECCZ="CZ13",'Outside Temp'!B3927))))</f>
        <v>57</v>
      </c>
      <c r="G3924" s="12">
        <f t="shared" si="3"/>
        <v>1</v>
      </c>
    </row>
    <row r="3925" ht="15.75" customHeight="1">
      <c r="A3925" s="13">
        <v>42165.90625</v>
      </c>
      <c r="B3925" s="73">
        <f t="shared" si="1"/>
        <v>42165</v>
      </c>
      <c r="C3925" s="74">
        <f>IF(NewCustomer="Yes", IF(COUNTIF($I$2:$I$11,B3925)&gt;0,0,WEEKDAY(B3925,2)),IF(COUNTIF($I$2:$I$21,B3925)&gt;0,0,WEEKDAY(B3925,2)))</f>
        <v>3</v>
      </c>
      <c r="D3925" s="74">
        <f t="shared" si="2"/>
        <v>21</v>
      </c>
      <c r="E3925" s="12">
        <f>IFERROR(VLOOKUP(A3925,'IDAR Meter Data'!$A:$B,2,1),"")</f>
        <v>187</v>
      </c>
      <c r="F3925" s="75">
        <f>IF(CECCZ="CZ03",'Outside Temp'!B3925,IF(CECCZ="CZ04",'Outside Temp'!B3926,IF(CECCZ="CZ12",'Outside Temp'!B3927, IF(CECCZ="CZ13",'Outside Temp'!B3928))))</f>
        <v>57</v>
      </c>
      <c r="G3925" s="12">
        <f t="shared" si="3"/>
        <v>1</v>
      </c>
    </row>
    <row r="3926" ht="15.75" customHeight="1">
      <c r="A3926" s="13">
        <v>42165.916666666664</v>
      </c>
      <c r="B3926" s="73">
        <f t="shared" si="1"/>
        <v>42165</v>
      </c>
      <c r="C3926" s="74">
        <f>IF(NewCustomer="Yes", IF(COUNTIF($I$2:$I$11,B3926)&gt;0,0,WEEKDAY(B3926,2)),IF(COUNTIF($I$2:$I$21,B3926)&gt;0,0,WEEKDAY(B3926,2)))</f>
        <v>3</v>
      </c>
      <c r="D3926" s="74">
        <f t="shared" si="2"/>
        <v>22</v>
      </c>
      <c r="E3926" s="12">
        <f>IFERROR(VLOOKUP(A3926,'IDAR Meter Data'!$A:$B,2,1),"")</f>
        <v>178</v>
      </c>
      <c r="F3926" s="75">
        <f>IF(CECCZ="CZ03",'Outside Temp'!B3926,IF(CECCZ="CZ04",'Outside Temp'!B3927,IF(CECCZ="CZ12",'Outside Temp'!B3928, IF(CECCZ="CZ13",'Outside Temp'!B3929))))</f>
        <v>57</v>
      </c>
      <c r="G3926" s="12">
        <f t="shared" si="3"/>
        <v>1</v>
      </c>
    </row>
    <row r="3927" ht="15.75" customHeight="1">
      <c r="A3927" s="13">
        <v>42165.927083333336</v>
      </c>
      <c r="B3927" s="73">
        <f t="shared" si="1"/>
        <v>42165</v>
      </c>
      <c r="C3927" s="74">
        <f>IF(NewCustomer="Yes", IF(COUNTIF($I$2:$I$11,B3927)&gt;0,0,WEEKDAY(B3927,2)),IF(COUNTIF($I$2:$I$21,B3927)&gt;0,0,WEEKDAY(B3927,2)))</f>
        <v>3</v>
      </c>
      <c r="D3927" s="74">
        <f t="shared" si="2"/>
        <v>22</v>
      </c>
      <c r="E3927" s="12">
        <f>IFERROR(VLOOKUP(A3927,'IDAR Meter Data'!$A:$B,2,1),"")</f>
        <v>189</v>
      </c>
      <c r="F3927" s="75">
        <f>IF(CECCZ="CZ03",'Outside Temp'!B3927,IF(CECCZ="CZ04",'Outside Temp'!B3928,IF(CECCZ="CZ12",'Outside Temp'!B3929, IF(CECCZ="CZ13",'Outside Temp'!B3930))))</f>
        <v>57</v>
      </c>
      <c r="G3927" s="12">
        <f t="shared" si="3"/>
        <v>1</v>
      </c>
    </row>
    <row r="3928" ht="15.75" customHeight="1">
      <c r="A3928" s="13">
        <v>42165.9375</v>
      </c>
      <c r="B3928" s="73">
        <f t="shared" si="1"/>
        <v>42165</v>
      </c>
      <c r="C3928" s="74">
        <f>IF(NewCustomer="Yes", IF(COUNTIF($I$2:$I$11,B3928)&gt;0,0,WEEKDAY(B3928,2)),IF(COUNTIF($I$2:$I$21,B3928)&gt;0,0,WEEKDAY(B3928,2)))</f>
        <v>3</v>
      </c>
      <c r="D3928" s="74">
        <f t="shared" si="2"/>
        <v>22</v>
      </c>
      <c r="E3928" s="12">
        <f>IFERROR(VLOOKUP(A3928,'IDAR Meter Data'!$A:$B,2,1),"")</f>
        <v>186</v>
      </c>
      <c r="F3928" s="75">
        <f>IF(CECCZ="CZ03",'Outside Temp'!B3928,IF(CECCZ="CZ04",'Outside Temp'!B3929,IF(CECCZ="CZ12",'Outside Temp'!B3930, IF(CECCZ="CZ13",'Outside Temp'!B3931))))</f>
        <v>57</v>
      </c>
      <c r="G3928" s="12">
        <f t="shared" si="3"/>
        <v>1</v>
      </c>
    </row>
    <row r="3929" ht="15.75" customHeight="1">
      <c r="A3929" s="13">
        <v>42165.947916666664</v>
      </c>
      <c r="B3929" s="73">
        <f t="shared" si="1"/>
        <v>42165</v>
      </c>
      <c r="C3929" s="74">
        <f>IF(NewCustomer="Yes", IF(COUNTIF($I$2:$I$11,B3929)&gt;0,0,WEEKDAY(B3929,2)),IF(COUNTIF($I$2:$I$21,B3929)&gt;0,0,WEEKDAY(B3929,2)))</f>
        <v>3</v>
      </c>
      <c r="D3929" s="74">
        <f t="shared" si="2"/>
        <v>22</v>
      </c>
      <c r="E3929" s="12">
        <f>IFERROR(VLOOKUP(A3929,'IDAR Meter Data'!$A:$B,2,1),"")</f>
        <v>179</v>
      </c>
      <c r="F3929" s="75">
        <f>IF(CECCZ="CZ03",'Outside Temp'!B3929,IF(CECCZ="CZ04",'Outside Temp'!B3930,IF(CECCZ="CZ12",'Outside Temp'!B3931, IF(CECCZ="CZ13",'Outside Temp'!B3932))))</f>
        <v>57</v>
      </c>
      <c r="G3929" s="12">
        <f t="shared" si="3"/>
        <v>1</v>
      </c>
    </row>
    <row r="3930" ht="15.75" customHeight="1">
      <c r="A3930" s="13">
        <v>42165.958333333336</v>
      </c>
      <c r="B3930" s="73">
        <f t="shared" si="1"/>
        <v>42165</v>
      </c>
      <c r="C3930" s="74">
        <f>IF(NewCustomer="Yes", IF(COUNTIF($I$2:$I$11,B3930)&gt;0,0,WEEKDAY(B3930,2)),IF(COUNTIF($I$2:$I$21,B3930)&gt;0,0,WEEKDAY(B3930,2)))</f>
        <v>3</v>
      </c>
      <c r="D3930" s="74">
        <f t="shared" si="2"/>
        <v>23</v>
      </c>
      <c r="E3930" s="12">
        <f>IFERROR(VLOOKUP(A3930,'IDAR Meter Data'!$A:$B,2,1),"")</f>
        <v>184</v>
      </c>
      <c r="F3930" s="75">
        <f>IF(CECCZ="CZ03",'Outside Temp'!B3930,IF(CECCZ="CZ04",'Outside Temp'!B3931,IF(CECCZ="CZ12",'Outside Temp'!B3932, IF(CECCZ="CZ13",'Outside Temp'!B3933))))</f>
        <v>56.93333333</v>
      </c>
      <c r="G3930" s="12">
        <f t="shared" si="3"/>
        <v>1</v>
      </c>
    </row>
    <row r="3931" ht="15.75" customHeight="1">
      <c r="A3931" s="13">
        <v>42165.96875</v>
      </c>
      <c r="B3931" s="73">
        <f t="shared" si="1"/>
        <v>42165</v>
      </c>
      <c r="C3931" s="74">
        <f>IF(NewCustomer="Yes", IF(COUNTIF($I$2:$I$11,B3931)&gt;0,0,WEEKDAY(B3931,2)),IF(COUNTIF($I$2:$I$21,B3931)&gt;0,0,WEEKDAY(B3931,2)))</f>
        <v>3</v>
      </c>
      <c r="D3931" s="74">
        <f t="shared" si="2"/>
        <v>23</v>
      </c>
      <c r="E3931" s="12">
        <f>IFERROR(VLOOKUP(A3931,'IDAR Meter Data'!$A:$B,2,1),"")</f>
        <v>183</v>
      </c>
      <c r="F3931" s="75">
        <f>IF(CECCZ="CZ03",'Outside Temp'!B3931,IF(CECCZ="CZ04",'Outside Temp'!B3932,IF(CECCZ="CZ12",'Outside Temp'!B3933, IF(CECCZ="CZ13",'Outside Temp'!B3934))))</f>
        <v>56.68333333</v>
      </c>
      <c r="G3931" s="12">
        <f t="shared" si="3"/>
        <v>1</v>
      </c>
    </row>
    <row r="3932" ht="15.75" customHeight="1">
      <c r="A3932" s="13">
        <v>42165.979166666664</v>
      </c>
      <c r="B3932" s="73">
        <f t="shared" si="1"/>
        <v>42165</v>
      </c>
      <c r="C3932" s="74">
        <f>IF(NewCustomer="Yes", IF(COUNTIF($I$2:$I$11,B3932)&gt;0,0,WEEKDAY(B3932,2)),IF(COUNTIF($I$2:$I$21,B3932)&gt;0,0,WEEKDAY(B3932,2)))</f>
        <v>3</v>
      </c>
      <c r="D3932" s="74">
        <f t="shared" si="2"/>
        <v>23</v>
      </c>
      <c r="E3932" s="12">
        <f>IFERROR(VLOOKUP(A3932,'IDAR Meter Data'!$A:$B,2,1),"")</f>
        <v>177</v>
      </c>
      <c r="F3932" s="75">
        <f>IF(CECCZ="CZ03",'Outside Temp'!B3932,IF(CECCZ="CZ04",'Outside Temp'!B3933,IF(CECCZ="CZ12",'Outside Temp'!B3934, IF(CECCZ="CZ13",'Outside Temp'!B3935))))</f>
        <v>56.43333333</v>
      </c>
      <c r="G3932" s="12">
        <f t="shared" si="3"/>
        <v>1</v>
      </c>
    </row>
    <row r="3933" ht="15.75" customHeight="1">
      <c r="A3933" s="13">
        <v>42165.989583333336</v>
      </c>
      <c r="B3933" s="73">
        <f t="shared" si="1"/>
        <v>42165</v>
      </c>
      <c r="C3933" s="74">
        <f>IF(NewCustomer="Yes", IF(COUNTIF($I$2:$I$11,B3933)&gt;0,0,WEEKDAY(B3933,2)),IF(COUNTIF($I$2:$I$21,B3933)&gt;0,0,WEEKDAY(B3933,2)))</f>
        <v>3</v>
      </c>
      <c r="D3933" s="74">
        <f t="shared" si="2"/>
        <v>23</v>
      </c>
      <c r="E3933" s="12">
        <f>IFERROR(VLOOKUP(A3933,'IDAR Meter Data'!$A:$B,2,1),"")</f>
        <v>177</v>
      </c>
      <c r="F3933" s="75">
        <f>IF(CECCZ="CZ03",'Outside Temp'!B3933,IF(CECCZ="CZ04",'Outside Temp'!B3934,IF(CECCZ="CZ12",'Outside Temp'!B3935, IF(CECCZ="CZ13",'Outside Temp'!B3936))))</f>
        <v>56.18333333</v>
      </c>
      <c r="G3933" s="12">
        <f t="shared" si="3"/>
        <v>1</v>
      </c>
    </row>
    <row r="3934" ht="15.75" customHeight="1">
      <c r="A3934" s="13">
        <v>42166.0</v>
      </c>
      <c r="B3934" s="73">
        <f t="shared" si="1"/>
        <v>42166</v>
      </c>
      <c r="C3934" s="74">
        <f>IF(NewCustomer="Yes", IF(COUNTIF($I$2:$I$11,B3934)&gt;0,0,WEEKDAY(B3934,2)),IF(COUNTIF($I$2:$I$21,B3934)&gt;0,0,WEEKDAY(B3934,2)))</f>
        <v>4</v>
      </c>
      <c r="D3934" s="74">
        <f t="shared" si="2"/>
        <v>0</v>
      </c>
      <c r="E3934" s="12">
        <f>IFERROR(VLOOKUP(A3934,'IDAR Meter Data'!$A:$B,2,1),"")</f>
        <v>170</v>
      </c>
      <c r="F3934" s="75">
        <f>IF(CECCZ="CZ03",'Outside Temp'!B3934,IF(CECCZ="CZ04",'Outside Temp'!B3935,IF(CECCZ="CZ12",'Outside Temp'!B3936, IF(CECCZ="CZ13",'Outside Temp'!B3937))))</f>
        <v>56</v>
      </c>
      <c r="G3934" s="12">
        <f t="shared" si="3"/>
        <v>1</v>
      </c>
    </row>
    <row r="3935" ht="15.75" customHeight="1">
      <c r="A3935" s="13">
        <v>42166.010416666664</v>
      </c>
      <c r="B3935" s="73">
        <f t="shared" si="1"/>
        <v>42166</v>
      </c>
      <c r="C3935" s="74">
        <f>IF(NewCustomer="Yes", IF(COUNTIF($I$2:$I$11,B3935)&gt;0,0,WEEKDAY(B3935,2)),IF(COUNTIF($I$2:$I$21,B3935)&gt;0,0,WEEKDAY(B3935,2)))</f>
        <v>4</v>
      </c>
      <c r="D3935" s="74">
        <f t="shared" si="2"/>
        <v>0</v>
      </c>
      <c r="E3935" s="12">
        <f>IFERROR(VLOOKUP(A3935,'IDAR Meter Data'!$A:$B,2,1),"")</f>
        <v>181</v>
      </c>
      <c r="F3935" s="75">
        <f>IF(CECCZ="CZ03",'Outside Temp'!B3935,IF(CECCZ="CZ04",'Outside Temp'!B3936,IF(CECCZ="CZ12",'Outside Temp'!B3937, IF(CECCZ="CZ13",'Outside Temp'!B3938))))</f>
        <v>56</v>
      </c>
      <c r="G3935" s="12">
        <f t="shared" si="3"/>
        <v>1</v>
      </c>
    </row>
    <row r="3936" ht="15.75" customHeight="1">
      <c r="A3936" s="13">
        <v>42166.020833333336</v>
      </c>
      <c r="B3936" s="73">
        <f t="shared" si="1"/>
        <v>42166</v>
      </c>
      <c r="C3936" s="74">
        <f>IF(NewCustomer="Yes", IF(COUNTIF($I$2:$I$11,B3936)&gt;0,0,WEEKDAY(B3936,2)),IF(COUNTIF($I$2:$I$21,B3936)&gt;0,0,WEEKDAY(B3936,2)))</f>
        <v>4</v>
      </c>
      <c r="D3936" s="74">
        <f t="shared" si="2"/>
        <v>0</v>
      </c>
      <c r="E3936" s="12">
        <f>IFERROR(VLOOKUP(A3936,'IDAR Meter Data'!$A:$B,2,1),"")</f>
        <v>169</v>
      </c>
      <c r="F3936" s="75">
        <f>IF(CECCZ="CZ03",'Outside Temp'!B3936,IF(CECCZ="CZ04",'Outside Temp'!B3937,IF(CECCZ="CZ12",'Outside Temp'!B3938, IF(CECCZ="CZ13",'Outside Temp'!B3939))))</f>
        <v>56</v>
      </c>
      <c r="G3936" s="12">
        <f t="shared" si="3"/>
        <v>1</v>
      </c>
    </row>
    <row r="3937" ht="15.75" customHeight="1">
      <c r="A3937" s="13">
        <v>42166.03125</v>
      </c>
      <c r="B3937" s="73">
        <f t="shared" si="1"/>
        <v>42166</v>
      </c>
      <c r="C3937" s="74">
        <f>IF(NewCustomer="Yes", IF(COUNTIF($I$2:$I$11,B3937)&gt;0,0,WEEKDAY(B3937,2)),IF(COUNTIF($I$2:$I$21,B3937)&gt;0,0,WEEKDAY(B3937,2)))</f>
        <v>4</v>
      </c>
      <c r="D3937" s="74">
        <f t="shared" si="2"/>
        <v>0</v>
      </c>
      <c r="E3937" s="12">
        <f>IFERROR(VLOOKUP(A3937,'IDAR Meter Data'!$A:$B,2,1),"")</f>
        <v>172</v>
      </c>
      <c r="F3937" s="75">
        <f>IF(CECCZ="CZ03",'Outside Temp'!B3937,IF(CECCZ="CZ04",'Outside Temp'!B3938,IF(CECCZ="CZ12",'Outside Temp'!B3939, IF(CECCZ="CZ13",'Outside Temp'!B3940))))</f>
        <v>56</v>
      </c>
      <c r="G3937" s="12">
        <f t="shared" si="3"/>
        <v>1</v>
      </c>
    </row>
    <row r="3938" ht="15.75" customHeight="1">
      <c r="A3938" s="13">
        <v>42166.041666666664</v>
      </c>
      <c r="B3938" s="73">
        <f t="shared" si="1"/>
        <v>42166</v>
      </c>
      <c r="C3938" s="74">
        <f>IF(NewCustomer="Yes", IF(COUNTIF($I$2:$I$11,B3938)&gt;0,0,WEEKDAY(B3938,2)),IF(COUNTIF($I$2:$I$21,B3938)&gt;0,0,WEEKDAY(B3938,2)))</f>
        <v>4</v>
      </c>
      <c r="D3938" s="74">
        <f t="shared" si="2"/>
        <v>1</v>
      </c>
      <c r="E3938" s="12">
        <f>IFERROR(VLOOKUP(A3938,'IDAR Meter Data'!$A:$B,2,1),"")</f>
        <v>168</v>
      </c>
      <c r="F3938" s="75">
        <f>IF(CECCZ="CZ03",'Outside Temp'!B3938,IF(CECCZ="CZ04",'Outside Temp'!B3939,IF(CECCZ="CZ12",'Outside Temp'!B3940, IF(CECCZ="CZ13",'Outside Temp'!B3941))))</f>
        <v>55.85714286</v>
      </c>
      <c r="G3938" s="12">
        <f t="shared" si="3"/>
        <v>1</v>
      </c>
    </row>
    <row r="3939" ht="15.75" customHeight="1">
      <c r="A3939" s="13">
        <v>42166.052083333336</v>
      </c>
      <c r="B3939" s="73">
        <f t="shared" si="1"/>
        <v>42166</v>
      </c>
      <c r="C3939" s="74">
        <f>IF(NewCustomer="Yes", IF(COUNTIF($I$2:$I$11,B3939)&gt;0,0,WEEKDAY(B3939,2)),IF(COUNTIF($I$2:$I$21,B3939)&gt;0,0,WEEKDAY(B3939,2)))</f>
        <v>4</v>
      </c>
      <c r="D3939" s="74">
        <f t="shared" si="2"/>
        <v>1</v>
      </c>
      <c r="E3939" s="12">
        <f>IFERROR(VLOOKUP(A3939,'IDAR Meter Data'!$A:$B,2,1),"")</f>
        <v>165</v>
      </c>
      <c r="F3939" s="75">
        <f>IF(CECCZ="CZ03",'Outside Temp'!B3939,IF(CECCZ="CZ04",'Outside Temp'!B3940,IF(CECCZ="CZ12",'Outside Temp'!B3941, IF(CECCZ="CZ13",'Outside Temp'!B3942))))</f>
        <v>55.32142857</v>
      </c>
      <c r="G3939" s="12">
        <f t="shared" si="3"/>
        <v>1</v>
      </c>
    </row>
    <row r="3940" ht="15.75" customHeight="1">
      <c r="A3940" s="13">
        <v>42166.0625</v>
      </c>
      <c r="B3940" s="73">
        <f t="shared" si="1"/>
        <v>42166</v>
      </c>
      <c r="C3940" s="74">
        <f>IF(NewCustomer="Yes", IF(COUNTIF($I$2:$I$11,B3940)&gt;0,0,WEEKDAY(B3940,2)),IF(COUNTIF($I$2:$I$21,B3940)&gt;0,0,WEEKDAY(B3940,2)))</f>
        <v>4</v>
      </c>
      <c r="D3940" s="74">
        <f t="shared" si="2"/>
        <v>1</v>
      </c>
      <c r="E3940" s="12">
        <f>IFERROR(VLOOKUP(A3940,'IDAR Meter Data'!$A:$B,2,1),"")</f>
        <v>164</v>
      </c>
      <c r="F3940" s="75">
        <f>IF(CECCZ="CZ03",'Outside Temp'!B3940,IF(CECCZ="CZ04",'Outside Temp'!B3941,IF(CECCZ="CZ12",'Outside Temp'!B3942, IF(CECCZ="CZ13",'Outside Temp'!B3943))))</f>
        <v>55</v>
      </c>
      <c r="G3940" s="12">
        <f t="shared" si="3"/>
        <v>1</v>
      </c>
    </row>
    <row r="3941" ht="15.75" customHeight="1">
      <c r="A3941" s="13">
        <v>42166.072916666664</v>
      </c>
      <c r="B3941" s="73">
        <f t="shared" si="1"/>
        <v>42166</v>
      </c>
      <c r="C3941" s="74">
        <f>IF(NewCustomer="Yes", IF(COUNTIF($I$2:$I$11,B3941)&gt;0,0,WEEKDAY(B3941,2)),IF(COUNTIF($I$2:$I$21,B3941)&gt;0,0,WEEKDAY(B3941,2)))</f>
        <v>4</v>
      </c>
      <c r="D3941" s="74">
        <f t="shared" si="2"/>
        <v>1</v>
      </c>
      <c r="E3941" s="12">
        <f>IFERROR(VLOOKUP(A3941,'IDAR Meter Data'!$A:$B,2,1),"")</f>
        <v>164</v>
      </c>
      <c r="F3941" s="75">
        <f>IF(CECCZ="CZ03",'Outside Temp'!B3941,IF(CECCZ="CZ04",'Outside Temp'!B3942,IF(CECCZ="CZ12",'Outside Temp'!B3943, IF(CECCZ="CZ13",'Outside Temp'!B3944))))</f>
        <v>55</v>
      </c>
      <c r="G3941" s="12">
        <f t="shared" si="3"/>
        <v>1</v>
      </c>
    </row>
    <row r="3942" ht="15.75" customHeight="1">
      <c r="A3942" s="13">
        <v>42166.083333333336</v>
      </c>
      <c r="B3942" s="73">
        <f t="shared" si="1"/>
        <v>42166</v>
      </c>
      <c r="C3942" s="74">
        <f>IF(NewCustomer="Yes", IF(COUNTIF($I$2:$I$11,B3942)&gt;0,0,WEEKDAY(B3942,2)),IF(COUNTIF($I$2:$I$21,B3942)&gt;0,0,WEEKDAY(B3942,2)))</f>
        <v>4</v>
      </c>
      <c r="D3942" s="74">
        <f t="shared" si="2"/>
        <v>2</v>
      </c>
      <c r="E3942" s="12">
        <f>IFERROR(VLOOKUP(A3942,'IDAR Meter Data'!$A:$B,2,1),"")</f>
        <v>167</v>
      </c>
      <c r="F3942" s="75">
        <f>IF(CECCZ="CZ03",'Outside Temp'!B3942,IF(CECCZ="CZ04",'Outside Temp'!B3943,IF(CECCZ="CZ12",'Outside Temp'!B3944, IF(CECCZ="CZ13",'Outside Temp'!B3945))))</f>
        <v>55</v>
      </c>
      <c r="G3942" s="12">
        <f t="shared" si="3"/>
        <v>1</v>
      </c>
    </row>
    <row r="3943" ht="15.75" customHeight="1">
      <c r="A3943" s="13">
        <v>42166.09375</v>
      </c>
      <c r="B3943" s="73">
        <f t="shared" si="1"/>
        <v>42166</v>
      </c>
      <c r="C3943" s="74">
        <f>IF(NewCustomer="Yes", IF(COUNTIF($I$2:$I$11,B3943)&gt;0,0,WEEKDAY(B3943,2)),IF(COUNTIF($I$2:$I$21,B3943)&gt;0,0,WEEKDAY(B3943,2)))</f>
        <v>4</v>
      </c>
      <c r="D3943" s="74">
        <f t="shared" si="2"/>
        <v>2</v>
      </c>
      <c r="E3943" s="12">
        <f>IFERROR(VLOOKUP(A3943,'IDAR Meter Data'!$A:$B,2,1),"")</f>
        <v>167</v>
      </c>
      <c r="F3943" s="75">
        <f>IF(CECCZ="CZ03",'Outside Temp'!B3943,IF(CECCZ="CZ04",'Outside Temp'!B3944,IF(CECCZ="CZ12",'Outside Temp'!B3945, IF(CECCZ="CZ13",'Outside Temp'!B3946))))</f>
        <v>55</v>
      </c>
      <c r="G3943" s="12">
        <f t="shared" si="3"/>
        <v>1</v>
      </c>
    </row>
    <row r="3944" ht="15.75" customHeight="1">
      <c r="A3944" s="13">
        <v>42166.104166666664</v>
      </c>
      <c r="B3944" s="73">
        <f t="shared" si="1"/>
        <v>42166</v>
      </c>
      <c r="C3944" s="74">
        <f>IF(NewCustomer="Yes", IF(COUNTIF($I$2:$I$11,B3944)&gt;0,0,WEEKDAY(B3944,2)),IF(COUNTIF($I$2:$I$21,B3944)&gt;0,0,WEEKDAY(B3944,2)))</f>
        <v>4</v>
      </c>
      <c r="D3944" s="74">
        <f t="shared" si="2"/>
        <v>2</v>
      </c>
      <c r="E3944" s="12">
        <f>IFERROR(VLOOKUP(A3944,'IDAR Meter Data'!$A:$B,2,1),"")</f>
        <v>166</v>
      </c>
      <c r="F3944" s="75">
        <f>IF(CECCZ="CZ03",'Outside Temp'!B3944,IF(CECCZ="CZ04",'Outside Temp'!B3945,IF(CECCZ="CZ12",'Outside Temp'!B3946, IF(CECCZ="CZ13",'Outside Temp'!B3947))))</f>
        <v>55</v>
      </c>
      <c r="G3944" s="12">
        <f t="shared" si="3"/>
        <v>1</v>
      </c>
    </row>
    <row r="3945" ht="15.75" customHeight="1">
      <c r="A3945" s="13">
        <v>42166.114583333336</v>
      </c>
      <c r="B3945" s="73">
        <f t="shared" si="1"/>
        <v>42166</v>
      </c>
      <c r="C3945" s="74">
        <f>IF(NewCustomer="Yes", IF(COUNTIF($I$2:$I$11,B3945)&gt;0,0,WEEKDAY(B3945,2)),IF(COUNTIF($I$2:$I$21,B3945)&gt;0,0,WEEKDAY(B3945,2)))</f>
        <v>4</v>
      </c>
      <c r="D3945" s="74">
        <f t="shared" si="2"/>
        <v>2</v>
      </c>
      <c r="E3945" s="12">
        <f>IFERROR(VLOOKUP(A3945,'IDAR Meter Data'!$A:$B,2,1),"")</f>
        <v>160</v>
      </c>
      <c r="F3945" s="75">
        <f>IF(CECCZ="CZ03",'Outside Temp'!B3945,IF(CECCZ="CZ04",'Outside Temp'!B3946,IF(CECCZ="CZ12",'Outside Temp'!B3947, IF(CECCZ="CZ13",'Outside Temp'!B3948))))</f>
        <v>55</v>
      </c>
      <c r="G3945" s="12">
        <f t="shared" si="3"/>
        <v>1</v>
      </c>
    </row>
    <row r="3946" ht="15.75" customHeight="1">
      <c r="A3946" s="13">
        <v>42166.125</v>
      </c>
      <c r="B3946" s="73">
        <f t="shared" si="1"/>
        <v>42166</v>
      </c>
      <c r="C3946" s="74">
        <f>IF(NewCustomer="Yes", IF(COUNTIF($I$2:$I$11,B3946)&gt;0,0,WEEKDAY(B3946,2)),IF(COUNTIF($I$2:$I$21,B3946)&gt;0,0,WEEKDAY(B3946,2)))</f>
        <v>4</v>
      </c>
      <c r="D3946" s="74">
        <f t="shared" si="2"/>
        <v>3</v>
      </c>
      <c r="E3946" s="12">
        <f>IFERROR(VLOOKUP(A3946,'IDAR Meter Data'!$A:$B,2,1),"")</f>
        <v>167</v>
      </c>
      <c r="F3946" s="75">
        <f>IF(CECCZ="CZ03",'Outside Temp'!B3946,IF(CECCZ="CZ04",'Outside Temp'!B3947,IF(CECCZ="CZ12",'Outside Temp'!B3948, IF(CECCZ="CZ13",'Outside Temp'!B3949))))</f>
        <v>55</v>
      </c>
      <c r="G3946" s="12">
        <f t="shared" si="3"/>
        <v>1</v>
      </c>
    </row>
    <row r="3947" ht="15.75" customHeight="1">
      <c r="A3947" s="13">
        <v>42166.135416666664</v>
      </c>
      <c r="B3947" s="73">
        <f t="shared" si="1"/>
        <v>42166</v>
      </c>
      <c r="C3947" s="74">
        <f>IF(NewCustomer="Yes", IF(COUNTIF($I$2:$I$11,B3947)&gt;0,0,WEEKDAY(B3947,2)),IF(COUNTIF($I$2:$I$21,B3947)&gt;0,0,WEEKDAY(B3947,2)))</f>
        <v>4</v>
      </c>
      <c r="D3947" s="74">
        <f t="shared" si="2"/>
        <v>3</v>
      </c>
      <c r="E3947" s="12">
        <f>IFERROR(VLOOKUP(A3947,'IDAR Meter Data'!$A:$B,2,1),"")</f>
        <v>164</v>
      </c>
      <c r="F3947" s="75">
        <f>IF(CECCZ="CZ03",'Outside Temp'!B3947,IF(CECCZ="CZ04",'Outside Temp'!B3948,IF(CECCZ="CZ12",'Outside Temp'!B3949, IF(CECCZ="CZ13",'Outside Temp'!B3950))))</f>
        <v>55</v>
      </c>
      <c r="G3947" s="12">
        <f t="shared" si="3"/>
        <v>1</v>
      </c>
    </row>
    <row r="3948" ht="15.75" customHeight="1">
      <c r="A3948" s="13">
        <v>42166.145833333336</v>
      </c>
      <c r="B3948" s="73">
        <f t="shared" si="1"/>
        <v>42166</v>
      </c>
      <c r="C3948" s="74">
        <f>IF(NewCustomer="Yes", IF(COUNTIF($I$2:$I$11,B3948)&gt;0,0,WEEKDAY(B3948,2)),IF(COUNTIF($I$2:$I$21,B3948)&gt;0,0,WEEKDAY(B3948,2)))</f>
        <v>4</v>
      </c>
      <c r="D3948" s="74">
        <f t="shared" si="2"/>
        <v>3</v>
      </c>
      <c r="E3948" s="12">
        <f>IFERROR(VLOOKUP(A3948,'IDAR Meter Data'!$A:$B,2,1),"")</f>
        <v>163</v>
      </c>
      <c r="F3948" s="75">
        <f>IF(CECCZ="CZ03",'Outside Temp'!B3948,IF(CECCZ="CZ04",'Outside Temp'!B3949,IF(CECCZ="CZ12",'Outside Temp'!B3950, IF(CECCZ="CZ13",'Outside Temp'!B3951))))</f>
        <v>55</v>
      </c>
      <c r="G3948" s="12">
        <f t="shared" si="3"/>
        <v>1</v>
      </c>
    </row>
    <row r="3949" ht="15.75" customHeight="1">
      <c r="A3949" s="13">
        <v>42166.15625</v>
      </c>
      <c r="B3949" s="73">
        <f t="shared" si="1"/>
        <v>42166</v>
      </c>
      <c r="C3949" s="74">
        <f>IF(NewCustomer="Yes", IF(COUNTIF($I$2:$I$11,B3949)&gt;0,0,WEEKDAY(B3949,2)),IF(COUNTIF($I$2:$I$21,B3949)&gt;0,0,WEEKDAY(B3949,2)))</f>
        <v>4</v>
      </c>
      <c r="D3949" s="74">
        <f t="shared" si="2"/>
        <v>3</v>
      </c>
      <c r="E3949" s="12">
        <f>IFERROR(VLOOKUP(A3949,'IDAR Meter Data'!$A:$B,2,1),"")</f>
        <v>159</v>
      </c>
      <c r="F3949" s="75">
        <f>IF(CECCZ="CZ03",'Outside Temp'!B3949,IF(CECCZ="CZ04",'Outside Temp'!B3950,IF(CECCZ="CZ12",'Outside Temp'!B3951, IF(CECCZ="CZ13",'Outside Temp'!B3952))))</f>
        <v>55</v>
      </c>
      <c r="G3949" s="12">
        <f t="shared" si="3"/>
        <v>1</v>
      </c>
    </row>
    <row r="3950" ht="15.75" customHeight="1">
      <c r="A3950" s="13">
        <v>42166.166666666664</v>
      </c>
      <c r="B3950" s="73">
        <f t="shared" si="1"/>
        <v>42166</v>
      </c>
      <c r="C3950" s="74">
        <f>IF(NewCustomer="Yes", IF(COUNTIF($I$2:$I$11,B3950)&gt;0,0,WEEKDAY(B3950,2)),IF(COUNTIF($I$2:$I$21,B3950)&gt;0,0,WEEKDAY(B3950,2)))</f>
        <v>4</v>
      </c>
      <c r="D3950" s="74">
        <f t="shared" si="2"/>
        <v>4</v>
      </c>
      <c r="E3950" s="12">
        <f>IFERROR(VLOOKUP(A3950,'IDAR Meter Data'!$A:$B,2,1),"")</f>
        <v>163</v>
      </c>
      <c r="F3950" s="75">
        <f>IF(CECCZ="CZ03",'Outside Temp'!B3950,IF(CECCZ="CZ04",'Outside Temp'!B3951,IF(CECCZ="CZ12",'Outside Temp'!B3952, IF(CECCZ="CZ13",'Outside Temp'!B3953))))</f>
        <v>55</v>
      </c>
      <c r="G3950" s="12">
        <f t="shared" si="3"/>
        <v>1</v>
      </c>
    </row>
    <row r="3951" ht="15.75" customHeight="1">
      <c r="A3951" s="13">
        <v>42166.177083333336</v>
      </c>
      <c r="B3951" s="73">
        <f t="shared" si="1"/>
        <v>42166</v>
      </c>
      <c r="C3951" s="74">
        <f>IF(NewCustomer="Yes", IF(COUNTIF($I$2:$I$11,B3951)&gt;0,0,WEEKDAY(B3951,2)),IF(COUNTIF($I$2:$I$21,B3951)&gt;0,0,WEEKDAY(B3951,2)))</f>
        <v>4</v>
      </c>
      <c r="D3951" s="74">
        <f t="shared" si="2"/>
        <v>4</v>
      </c>
      <c r="E3951" s="12">
        <f>IFERROR(VLOOKUP(A3951,'IDAR Meter Data'!$A:$B,2,1),"")</f>
        <v>163</v>
      </c>
      <c r="F3951" s="75">
        <f>IF(CECCZ="CZ03",'Outside Temp'!B3951,IF(CECCZ="CZ04",'Outside Temp'!B3952,IF(CECCZ="CZ12",'Outside Temp'!B3953, IF(CECCZ="CZ13",'Outside Temp'!B3954))))</f>
        <v>55</v>
      </c>
      <c r="G3951" s="12">
        <f t="shared" si="3"/>
        <v>1</v>
      </c>
    </row>
    <row r="3952" ht="15.75" customHeight="1">
      <c r="A3952" s="13">
        <v>42166.1875</v>
      </c>
      <c r="B3952" s="73">
        <f t="shared" si="1"/>
        <v>42166</v>
      </c>
      <c r="C3952" s="74">
        <f>IF(NewCustomer="Yes", IF(COUNTIF($I$2:$I$11,B3952)&gt;0,0,WEEKDAY(B3952,2)),IF(COUNTIF($I$2:$I$21,B3952)&gt;0,0,WEEKDAY(B3952,2)))</f>
        <v>4</v>
      </c>
      <c r="D3952" s="74">
        <f t="shared" si="2"/>
        <v>4</v>
      </c>
      <c r="E3952" s="12">
        <f>IFERROR(VLOOKUP(A3952,'IDAR Meter Data'!$A:$B,2,1),"")</f>
        <v>163</v>
      </c>
      <c r="F3952" s="75">
        <f>IF(CECCZ="CZ03",'Outside Temp'!B3952,IF(CECCZ="CZ04",'Outside Temp'!B3953,IF(CECCZ="CZ12",'Outside Temp'!B3954, IF(CECCZ="CZ13",'Outside Temp'!B3955))))</f>
        <v>55</v>
      </c>
      <c r="G3952" s="12">
        <f t="shared" si="3"/>
        <v>1</v>
      </c>
    </row>
    <row r="3953" ht="15.75" customHeight="1">
      <c r="A3953" s="13">
        <v>42166.197916666664</v>
      </c>
      <c r="B3953" s="73">
        <f t="shared" si="1"/>
        <v>42166</v>
      </c>
      <c r="C3953" s="74">
        <f>IF(NewCustomer="Yes", IF(COUNTIF($I$2:$I$11,B3953)&gt;0,0,WEEKDAY(B3953,2)),IF(COUNTIF($I$2:$I$21,B3953)&gt;0,0,WEEKDAY(B3953,2)))</f>
        <v>4</v>
      </c>
      <c r="D3953" s="74">
        <f t="shared" si="2"/>
        <v>4</v>
      </c>
      <c r="E3953" s="12">
        <f>IFERROR(VLOOKUP(A3953,'IDAR Meter Data'!$A:$B,2,1),"")</f>
        <v>164</v>
      </c>
      <c r="F3953" s="75">
        <f>IF(CECCZ="CZ03",'Outside Temp'!B3953,IF(CECCZ="CZ04",'Outside Temp'!B3954,IF(CECCZ="CZ12",'Outside Temp'!B3955, IF(CECCZ="CZ13",'Outside Temp'!B3956))))</f>
        <v>55</v>
      </c>
      <c r="G3953" s="12">
        <f t="shared" si="3"/>
        <v>1</v>
      </c>
    </row>
    <row r="3954" ht="15.75" customHeight="1">
      <c r="A3954" s="13">
        <v>42166.208333333336</v>
      </c>
      <c r="B3954" s="73">
        <f t="shared" si="1"/>
        <v>42166</v>
      </c>
      <c r="C3954" s="74">
        <f>IF(NewCustomer="Yes", IF(COUNTIF($I$2:$I$11,B3954)&gt;0,0,WEEKDAY(B3954,2)),IF(COUNTIF($I$2:$I$21,B3954)&gt;0,0,WEEKDAY(B3954,2)))</f>
        <v>4</v>
      </c>
      <c r="D3954" s="74">
        <f t="shared" si="2"/>
        <v>5</v>
      </c>
      <c r="E3954" s="12">
        <f>IFERROR(VLOOKUP(A3954,'IDAR Meter Data'!$A:$B,2,1),"")</f>
        <v>163</v>
      </c>
      <c r="F3954" s="75">
        <f>IF(CECCZ="CZ03",'Outside Temp'!B3954,IF(CECCZ="CZ04",'Outside Temp'!B3955,IF(CECCZ="CZ12",'Outside Temp'!B3956, IF(CECCZ="CZ13",'Outside Temp'!B3957))))</f>
        <v>55.06666667</v>
      </c>
      <c r="G3954" s="12">
        <f t="shared" si="3"/>
        <v>1</v>
      </c>
    </row>
    <row r="3955" ht="15.75" customHeight="1">
      <c r="A3955" s="13">
        <v>42166.21875</v>
      </c>
      <c r="B3955" s="73">
        <f t="shared" si="1"/>
        <v>42166</v>
      </c>
      <c r="C3955" s="74">
        <f>IF(NewCustomer="Yes", IF(COUNTIF($I$2:$I$11,B3955)&gt;0,0,WEEKDAY(B3955,2)),IF(COUNTIF($I$2:$I$21,B3955)&gt;0,0,WEEKDAY(B3955,2)))</f>
        <v>4</v>
      </c>
      <c r="D3955" s="74">
        <f t="shared" si="2"/>
        <v>5</v>
      </c>
      <c r="E3955" s="12">
        <f>IFERROR(VLOOKUP(A3955,'IDAR Meter Data'!$A:$B,2,1),"")</f>
        <v>164</v>
      </c>
      <c r="F3955" s="75">
        <f>IF(CECCZ="CZ03",'Outside Temp'!B3955,IF(CECCZ="CZ04",'Outside Temp'!B3956,IF(CECCZ="CZ12",'Outside Temp'!B3957, IF(CECCZ="CZ13",'Outside Temp'!B3958))))</f>
        <v>55.31666667</v>
      </c>
      <c r="G3955" s="12">
        <f t="shared" si="3"/>
        <v>1</v>
      </c>
    </row>
    <row r="3956" ht="15.75" customHeight="1">
      <c r="A3956" s="13">
        <v>42166.229166666664</v>
      </c>
      <c r="B3956" s="73">
        <f t="shared" si="1"/>
        <v>42166</v>
      </c>
      <c r="C3956" s="74">
        <f>IF(NewCustomer="Yes", IF(COUNTIF($I$2:$I$11,B3956)&gt;0,0,WEEKDAY(B3956,2)),IF(COUNTIF($I$2:$I$21,B3956)&gt;0,0,WEEKDAY(B3956,2)))</f>
        <v>4</v>
      </c>
      <c r="D3956" s="74">
        <f t="shared" si="2"/>
        <v>5</v>
      </c>
      <c r="E3956" s="12">
        <f>IFERROR(VLOOKUP(A3956,'IDAR Meter Data'!$A:$B,2,1),"")</f>
        <v>162</v>
      </c>
      <c r="F3956" s="75">
        <f>IF(CECCZ="CZ03",'Outside Temp'!B3956,IF(CECCZ="CZ04",'Outside Temp'!B3957,IF(CECCZ="CZ12",'Outside Temp'!B3958, IF(CECCZ="CZ13",'Outside Temp'!B3959))))</f>
        <v>55.56666667</v>
      </c>
      <c r="G3956" s="12">
        <f t="shared" si="3"/>
        <v>1</v>
      </c>
    </row>
    <row r="3957" ht="15.75" customHeight="1">
      <c r="A3957" s="13">
        <v>42166.239583333336</v>
      </c>
      <c r="B3957" s="73">
        <f t="shared" si="1"/>
        <v>42166</v>
      </c>
      <c r="C3957" s="74">
        <f>IF(NewCustomer="Yes", IF(COUNTIF($I$2:$I$11,B3957)&gt;0,0,WEEKDAY(B3957,2)),IF(COUNTIF($I$2:$I$21,B3957)&gt;0,0,WEEKDAY(B3957,2)))</f>
        <v>4</v>
      </c>
      <c r="D3957" s="74">
        <f t="shared" si="2"/>
        <v>5</v>
      </c>
      <c r="E3957" s="12">
        <f>IFERROR(VLOOKUP(A3957,'IDAR Meter Data'!$A:$B,2,1),"")</f>
        <v>161</v>
      </c>
      <c r="F3957" s="75">
        <f>IF(CECCZ="CZ03",'Outside Temp'!B3957,IF(CECCZ="CZ04",'Outside Temp'!B3958,IF(CECCZ="CZ12",'Outside Temp'!B3959, IF(CECCZ="CZ13",'Outside Temp'!B3960))))</f>
        <v>55.81666667</v>
      </c>
      <c r="G3957" s="12">
        <f t="shared" si="3"/>
        <v>1</v>
      </c>
    </row>
    <row r="3958" ht="15.75" customHeight="1">
      <c r="A3958" s="13">
        <v>42166.25</v>
      </c>
      <c r="B3958" s="73">
        <f t="shared" si="1"/>
        <v>42166</v>
      </c>
      <c r="C3958" s="74">
        <f>IF(NewCustomer="Yes", IF(COUNTIF($I$2:$I$11,B3958)&gt;0,0,WEEKDAY(B3958,2)),IF(COUNTIF($I$2:$I$21,B3958)&gt;0,0,WEEKDAY(B3958,2)))</f>
        <v>4</v>
      </c>
      <c r="D3958" s="74">
        <f t="shared" si="2"/>
        <v>6</v>
      </c>
      <c r="E3958" s="12">
        <f>IFERROR(VLOOKUP(A3958,'IDAR Meter Data'!$A:$B,2,1),"")</f>
        <v>165</v>
      </c>
      <c r="F3958" s="75">
        <f>IF(CECCZ="CZ03",'Outside Temp'!B3958,IF(CECCZ="CZ04",'Outside Temp'!B3959,IF(CECCZ="CZ12",'Outside Temp'!B3960, IF(CECCZ="CZ13",'Outside Temp'!B3961))))</f>
        <v>56.06896552</v>
      </c>
      <c r="G3958" s="12">
        <f t="shared" si="3"/>
        <v>1</v>
      </c>
    </row>
    <row r="3959" ht="15.75" customHeight="1">
      <c r="A3959" s="13">
        <v>42166.260416666664</v>
      </c>
      <c r="B3959" s="73">
        <f t="shared" si="1"/>
        <v>42166</v>
      </c>
      <c r="C3959" s="74">
        <f>IF(NewCustomer="Yes", IF(COUNTIF($I$2:$I$11,B3959)&gt;0,0,WEEKDAY(B3959,2)),IF(COUNTIF($I$2:$I$21,B3959)&gt;0,0,WEEKDAY(B3959,2)))</f>
        <v>4</v>
      </c>
      <c r="D3959" s="74">
        <f t="shared" si="2"/>
        <v>6</v>
      </c>
      <c r="E3959" s="12">
        <f>IFERROR(VLOOKUP(A3959,'IDAR Meter Data'!$A:$B,2,1),"")</f>
        <v>170</v>
      </c>
      <c r="F3959" s="75">
        <f>IF(CECCZ="CZ03",'Outside Temp'!B3959,IF(CECCZ="CZ04",'Outside Temp'!B3960,IF(CECCZ="CZ12",'Outside Temp'!B3961, IF(CECCZ="CZ13",'Outside Temp'!B3962))))</f>
        <v>56.32758621</v>
      </c>
      <c r="G3959" s="12">
        <f t="shared" si="3"/>
        <v>1</v>
      </c>
    </row>
    <row r="3960" ht="15.75" customHeight="1">
      <c r="A3960" s="13">
        <v>42166.270833333336</v>
      </c>
      <c r="B3960" s="73">
        <f t="shared" si="1"/>
        <v>42166</v>
      </c>
      <c r="C3960" s="74">
        <f>IF(NewCustomer="Yes", IF(COUNTIF($I$2:$I$11,B3960)&gt;0,0,WEEKDAY(B3960,2)),IF(COUNTIF($I$2:$I$21,B3960)&gt;0,0,WEEKDAY(B3960,2)))</f>
        <v>4</v>
      </c>
      <c r="D3960" s="74">
        <f t="shared" si="2"/>
        <v>6</v>
      </c>
      <c r="E3960" s="12">
        <f>IFERROR(VLOOKUP(A3960,'IDAR Meter Data'!$A:$B,2,1),"")</f>
        <v>166</v>
      </c>
      <c r="F3960" s="75">
        <f>IF(CECCZ="CZ03",'Outside Temp'!B3960,IF(CECCZ="CZ04",'Outside Temp'!B3961,IF(CECCZ="CZ12",'Outside Temp'!B3962, IF(CECCZ="CZ13",'Outside Temp'!B3963))))</f>
        <v>56.5862069</v>
      </c>
      <c r="G3960" s="12">
        <f t="shared" si="3"/>
        <v>1</v>
      </c>
    </row>
    <row r="3961" ht="15.75" customHeight="1">
      <c r="A3961" s="13">
        <v>42166.28125</v>
      </c>
      <c r="B3961" s="73">
        <f t="shared" si="1"/>
        <v>42166</v>
      </c>
      <c r="C3961" s="74">
        <f>IF(NewCustomer="Yes", IF(COUNTIF($I$2:$I$11,B3961)&gt;0,0,WEEKDAY(B3961,2)),IF(COUNTIF($I$2:$I$21,B3961)&gt;0,0,WEEKDAY(B3961,2)))</f>
        <v>4</v>
      </c>
      <c r="D3961" s="74">
        <f t="shared" si="2"/>
        <v>6</v>
      </c>
      <c r="E3961" s="12">
        <f>IFERROR(VLOOKUP(A3961,'IDAR Meter Data'!$A:$B,2,1),"")</f>
        <v>168</v>
      </c>
      <c r="F3961" s="75">
        <f>IF(CECCZ="CZ03",'Outside Temp'!B3961,IF(CECCZ="CZ04",'Outside Temp'!B3962,IF(CECCZ="CZ12",'Outside Temp'!B3963, IF(CECCZ="CZ13",'Outside Temp'!B3964))))</f>
        <v>56.84482759</v>
      </c>
      <c r="G3961" s="12">
        <f t="shared" si="3"/>
        <v>1</v>
      </c>
    </row>
    <row r="3962" ht="15.75" customHeight="1">
      <c r="A3962" s="13">
        <v>42166.291666666664</v>
      </c>
      <c r="B3962" s="73">
        <f t="shared" si="1"/>
        <v>42166</v>
      </c>
      <c r="C3962" s="74">
        <f>IF(NewCustomer="Yes", IF(COUNTIF($I$2:$I$11,B3962)&gt;0,0,WEEKDAY(B3962,2)),IF(COUNTIF($I$2:$I$21,B3962)&gt;0,0,WEEKDAY(B3962,2)))</f>
        <v>4</v>
      </c>
      <c r="D3962" s="74">
        <f t="shared" si="2"/>
        <v>7</v>
      </c>
      <c r="E3962" s="12">
        <f>IFERROR(VLOOKUP(A3962,'IDAR Meter Data'!$A:$B,2,1),"")</f>
        <v>166</v>
      </c>
      <c r="F3962" s="75">
        <f>IF(CECCZ="CZ03",'Outside Temp'!B3962,IF(CECCZ="CZ04",'Outside Temp'!B3963,IF(CECCZ="CZ12",'Outside Temp'!B3964, IF(CECCZ="CZ13",'Outside Temp'!B3965))))</f>
        <v>58.08510638</v>
      </c>
      <c r="G3962" s="12">
        <f t="shared" si="3"/>
        <v>1</v>
      </c>
    </row>
    <row r="3963" ht="15.75" customHeight="1">
      <c r="A3963" s="13">
        <v>42166.302083333336</v>
      </c>
      <c r="B3963" s="73">
        <f t="shared" si="1"/>
        <v>42166</v>
      </c>
      <c r="C3963" s="74">
        <f>IF(NewCustomer="Yes", IF(COUNTIF($I$2:$I$11,B3963)&gt;0,0,WEEKDAY(B3963,2)),IF(COUNTIF($I$2:$I$21,B3963)&gt;0,0,WEEKDAY(B3963,2)))</f>
        <v>4</v>
      </c>
      <c r="D3963" s="74">
        <f t="shared" si="2"/>
        <v>7</v>
      </c>
      <c r="E3963" s="12">
        <f>IFERROR(VLOOKUP(A3963,'IDAR Meter Data'!$A:$B,2,1),"")</f>
        <v>169</v>
      </c>
      <c r="F3963" s="75">
        <f>IF(CECCZ="CZ03",'Outside Temp'!B3963,IF(CECCZ="CZ04",'Outside Temp'!B3964,IF(CECCZ="CZ12",'Outside Temp'!B3965, IF(CECCZ="CZ13",'Outside Temp'!B3966))))</f>
        <v>58.40425532</v>
      </c>
      <c r="G3963" s="12">
        <f t="shared" si="3"/>
        <v>1</v>
      </c>
    </row>
    <row r="3964" ht="15.75" customHeight="1">
      <c r="A3964" s="13">
        <v>42166.3125</v>
      </c>
      <c r="B3964" s="73">
        <f t="shared" si="1"/>
        <v>42166</v>
      </c>
      <c r="C3964" s="74">
        <f>IF(NewCustomer="Yes", IF(COUNTIF($I$2:$I$11,B3964)&gt;0,0,WEEKDAY(B3964,2)),IF(COUNTIF($I$2:$I$21,B3964)&gt;0,0,WEEKDAY(B3964,2)))</f>
        <v>4</v>
      </c>
      <c r="D3964" s="74">
        <f t="shared" si="2"/>
        <v>7</v>
      </c>
      <c r="E3964" s="12">
        <f>IFERROR(VLOOKUP(A3964,'IDAR Meter Data'!$A:$B,2,1),"")</f>
        <v>167</v>
      </c>
      <c r="F3964" s="75">
        <f>IF(CECCZ="CZ03",'Outside Temp'!B3964,IF(CECCZ="CZ04",'Outside Temp'!B3965,IF(CECCZ="CZ12",'Outside Temp'!B3966, IF(CECCZ="CZ13",'Outside Temp'!B3967))))</f>
        <v>58.72340426</v>
      </c>
      <c r="G3964" s="12">
        <f t="shared" si="3"/>
        <v>1</v>
      </c>
    </row>
    <row r="3965" ht="15.75" customHeight="1">
      <c r="A3965" s="13">
        <v>42166.322916666664</v>
      </c>
      <c r="B3965" s="73">
        <f t="shared" si="1"/>
        <v>42166</v>
      </c>
      <c r="C3965" s="74">
        <f>IF(NewCustomer="Yes", IF(COUNTIF($I$2:$I$11,B3965)&gt;0,0,WEEKDAY(B3965,2)),IF(COUNTIF($I$2:$I$21,B3965)&gt;0,0,WEEKDAY(B3965,2)))</f>
        <v>4</v>
      </c>
      <c r="D3965" s="74">
        <f t="shared" si="2"/>
        <v>7</v>
      </c>
      <c r="E3965" s="12">
        <f>IFERROR(VLOOKUP(A3965,'IDAR Meter Data'!$A:$B,2,1),"")</f>
        <v>163</v>
      </c>
      <c r="F3965" s="75">
        <f>IF(CECCZ="CZ03",'Outside Temp'!B3965,IF(CECCZ="CZ04",'Outside Temp'!B3966,IF(CECCZ="CZ12",'Outside Temp'!B3967, IF(CECCZ="CZ13",'Outside Temp'!B3968))))</f>
        <v>59</v>
      </c>
      <c r="G3965" s="12">
        <f t="shared" si="3"/>
        <v>1</v>
      </c>
    </row>
    <row r="3966" ht="15.75" customHeight="1">
      <c r="A3966" s="13">
        <v>42166.333333333336</v>
      </c>
      <c r="B3966" s="73">
        <f t="shared" si="1"/>
        <v>42166</v>
      </c>
      <c r="C3966" s="74">
        <f>IF(NewCustomer="Yes", IF(COUNTIF($I$2:$I$11,B3966)&gt;0,0,WEEKDAY(B3966,2)),IF(COUNTIF($I$2:$I$21,B3966)&gt;0,0,WEEKDAY(B3966,2)))</f>
        <v>4</v>
      </c>
      <c r="D3966" s="74">
        <f t="shared" si="2"/>
        <v>8</v>
      </c>
      <c r="E3966" s="12">
        <f>IFERROR(VLOOKUP(A3966,'IDAR Meter Data'!$A:$B,2,1),"")</f>
        <v>170</v>
      </c>
      <c r="F3966" s="75">
        <f>IF(CECCZ="CZ03",'Outside Temp'!B3966,IF(CECCZ="CZ04",'Outside Temp'!B3967,IF(CECCZ="CZ12",'Outside Temp'!B3968, IF(CECCZ="CZ13",'Outside Temp'!B3969))))</f>
        <v>59.13793103</v>
      </c>
      <c r="G3966" s="12">
        <f t="shared" si="3"/>
        <v>1</v>
      </c>
    </row>
    <row r="3967" ht="15.75" customHeight="1">
      <c r="A3967" s="13">
        <v>42166.34375</v>
      </c>
      <c r="B3967" s="73">
        <f t="shared" si="1"/>
        <v>42166</v>
      </c>
      <c r="C3967" s="74">
        <f>IF(NewCustomer="Yes", IF(COUNTIF($I$2:$I$11,B3967)&gt;0,0,WEEKDAY(B3967,2)),IF(COUNTIF($I$2:$I$21,B3967)&gt;0,0,WEEKDAY(B3967,2)))</f>
        <v>4</v>
      </c>
      <c r="D3967" s="74">
        <f t="shared" si="2"/>
        <v>8</v>
      </c>
      <c r="E3967" s="12">
        <f>IFERROR(VLOOKUP(A3967,'IDAR Meter Data'!$A:$B,2,1),"")</f>
        <v>179</v>
      </c>
      <c r="F3967" s="75">
        <f>IF(CECCZ="CZ03",'Outside Temp'!B3967,IF(CECCZ="CZ04",'Outside Temp'!B3968,IF(CECCZ="CZ12",'Outside Temp'!B3969, IF(CECCZ="CZ13",'Outside Temp'!B3970))))</f>
        <v>59.65517241</v>
      </c>
      <c r="G3967" s="12">
        <f t="shared" si="3"/>
        <v>1</v>
      </c>
    </row>
    <row r="3968" ht="15.75" customHeight="1">
      <c r="A3968" s="13">
        <v>42166.354166666664</v>
      </c>
      <c r="B3968" s="73">
        <f t="shared" si="1"/>
        <v>42166</v>
      </c>
      <c r="C3968" s="74">
        <f>IF(NewCustomer="Yes", IF(COUNTIF($I$2:$I$11,B3968)&gt;0,0,WEEKDAY(B3968,2)),IF(COUNTIF($I$2:$I$21,B3968)&gt;0,0,WEEKDAY(B3968,2)))</f>
        <v>4</v>
      </c>
      <c r="D3968" s="74">
        <f t="shared" si="2"/>
        <v>8</v>
      </c>
      <c r="E3968" s="12">
        <f>IFERROR(VLOOKUP(A3968,'IDAR Meter Data'!$A:$B,2,1),"")</f>
        <v>183</v>
      </c>
      <c r="F3968" s="75">
        <f>IF(CECCZ="CZ03",'Outside Temp'!B3968,IF(CECCZ="CZ04",'Outside Temp'!B3969,IF(CECCZ="CZ12",'Outside Temp'!B3970, IF(CECCZ="CZ13",'Outside Temp'!B3971))))</f>
        <v>60.17241379</v>
      </c>
      <c r="G3968" s="12">
        <f t="shared" si="3"/>
        <v>1</v>
      </c>
    </row>
    <row r="3969" ht="15.75" customHeight="1">
      <c r="A3969" s="13">
        <v>42166.364583333336</v>
      </c>
      <c r="B3969" s="73">
        <f t="shared" si="1"/>
        <v>42166</v>
      </c>
      <c r="C3969" s="74">
        <f>IF(NewCustomer="Yes", IF(COUNTIF($I$2:$I$11,B3969)&gt;0,0,WEEKDAY(B3969,2)),IF(COUNTIF($I$2:$I$21,B3969)&gt;0,0,WEEKDAY(B3969,2)))</f>
        <v>4</v>
      </c>
      <c r="D3969" s="74">
        <f t="shared" si="2"/>
        <v>8</v>
      </c>
      <c r="E3969" s="12">
        <f>IFERROR(VLOOKUP(A3969,'IDAR Meter Data'!$A:$B,2,1),"")</f>
        <v>183</v>
      </c>
      <c r="F3969" s="75">
        <f>IF(CECCZ="CZ03",'Outside Temp'!B3969,IF(CECCZ="CZ04",'Outside Temp'!B3970,IF(CECCZ="CZ12",'Outside Temp'!B3971, IF(CECCZ="CZ13",'Outside Temp'!B3972))))</f>
        <v>60.68965517</v>
      </c>
      <c r="G3969" s="12">
        <f t="shared" si="3"/>
        <v>1</v>
      </c>
    </row>
    <row r="3970" ht="15.75" customHeight="1">
      <c r="A3970" s="13">
        <v>42166.375</v>
      </c>
      <c r="B3970" s="73">
        <f t="shared" si="1"/>
        <v>42166</v>
      </c>
      <c r="C3970" s="74">
        <f>IF(NewCustomer="Yes", IF(COUNTIF($I$2:$I$11,B3970)&gt;0,0,WEEKDAY(B3970,2)),IF(COUNTIF($I$2:$I$21,B3970)&gt;0,0,WEEKDAY(B3970,2)))</f>
        <v>4</v>
      </c>
      <c r="D3970" s="74">
        <f t="shared" si="2"/>
        <v>9</v>
      </c>
      <c r="E3970" s="12">
        <f>IFERROR(VLOOKUP(A3970,'IDAR Meter Data'!$A:$B,2,1),"")</f>
        <v>186</v>
      </c>
      <c r="F3970" s="75">
        <f>IF(CECCZ="CZ03",'Outside Temp'!B3970,IF(CECCZ="CZ04",'Outside Temp'!B3971,IF(CECCZ="CZ12",'Outside Temp'!B3972, IF(CECCZ="CZ13",'Outside Temp'!B3973))))</f>
        <v>61</v>
      </c>
      <c r="G3970" s="12">
        <f t="shared" si="3"/>
        <v>1</v>
      </c>
    </row>
    <row r="3971" ht="15.75" customHeight="1">
      <c r="A3971" s="13">
        <v>42166.385416666664</v>
      </c>
      <c r="B3971" s="73">
        <f t="shared" si="1"/>
        <v>42166</v>
      </c>
      <c r="C3971" s="74">
        <f>IF(NewCustomer="Yes", IF(COUNTIF($I$2:$I$11,B3971)&gt;0,0,WEEKDAY(B3971,2)),IF(COUNTIF($I$2:$I$21,B3971)&gt;0,0,WEEKDAY(B3971,2)))</f>
        <v>4</v>
      </c>
      <c r="D3971" s="74">
        <f t="shared" si="2"/>
        <v>9</v>
      </c>
      <c r="E3971" s="12">
        <f>IFERROR(VLOOKUP(A3971,'IDAR Meter Data'!$A:$B,2,1),"")</f>
        <v>200</v>
      </c>
      <c r="F3971" s="75">
        <f>IF(CECCZ="CZ03",'Outside Temp'!B3971,IF(CECCZ="CZ04",'Outside Temp'!B3972,IF(CECCZ="CZ12",'Outside Temp'!B3973, IF(CECCZ="CZ13",'Outside Temp'!B3974))))</f>
        <v>61.625</v>
      </c>
      <c r="G3971" s="12">
        <f t="shared" si="3"/>
        <v>1</v>
      </c>
    </row>
    <row r="3972" ht="15.75" customHeight="1">
      <c r="A3972" s="13">
        <v>42166.395833333336</v>
      </c>
      <c r="B3972" s="73">
        <f t="shared" si="1"/>
        <v>42166</v>
      </c>
      <c r="C3972" s="74">
        <f>IF(NewCustomer="Yes", IF(COUNTIF($I$2:$I$11,B3972)&gt;0,0,WEEKDAY(B3972,2)),IF(COUNTIF($I$2:$I$21,B3972)&gt;0,0,WEEKDAY(B3972,2)))</f>
        <v>4</v>
      </c>
      <c r="D3972" s="74">
        <f t="shared" si="2"/>
        <v>9</v>
      </c>
      <c r="E3972" s="12">
        <f>IFERROR(VLOOKUP(A3972,'IDAR Meter Data'!$A:$B,2,1),"")</f>
        <v>203</v>
      </c>
      <c r="F3972" s="75">
        <f>IF(CECCZ="CZ03",'Outside Temp'!B3972,IF(CECCZ="CZ04",'Outside Temp'!B3973,IF(CECCZ="CZ12",'Outside Temp'!B3974, IF(CECCZ="CZ13",'Outside Temp'!B3975))))</f>
        <v>62.5625</v>
      </c>
      <c r="G3972" s="12">
        <f t="shared" si="3"/>
        <v>1</v>
      </c>
    </row>
    <row r="3973" ht="15.75" customHeight="1">
      <c r="A3973" s="13">
        <v>42166.40625</v>
      </c>
      <c r="B3973" s="73">
        <f t="shared" si="1"/>
        <v>42166</v>
      </c>
      <c r="C3973" s="74">
        <f>IF(NewCustomer="Yes", IF(COUNTIF($I$2:$I$11,B3973)&gt;0,0,WEEKDAY(B3973,2)),IF(COUNTIF($I$2:$I$21,B3973)&gt;0,0,WEEKDAY(B3973,2)))</f>
        <v>4</v>
      </c>
      <c r="D3973" s="74">
        <f t="shared" si="2"/>
        <v>9</v>
      </c>
      <c r="E3973" s="12">
        <f>IFERROR(VLOOKUP(A3973,'IDAR Meter Data'!$A:$B,2,1),"")</f>
        <v>207</v>
      </c>
      <c r="F3973" s="75">
        <f>IF(CECCZ="CZ03",'Outside Temp'!B3973,IF(CECCZ="CZ04",'Outside Temp'!B3974,IF(CECCZ="CZ12",'Outside Temp'!B3975, IF(CECCZ="CZ13",'Outside Temp'!B3976))))</f>
        <v>63.42105263</v>
      </c>
      <c r="G3973" s="12">
        <f t="shared" si="3"/>
        <v>1</v>
      </c>
    </row>
    <row r="3974" ht="15.75" customHeight="1">
      <c r="A3974" s="13">
        <v>42166.416666666664</v>
      </c>
      <c r="B3974" s="73">
        <f t="shared" si="1"/>
        <v>42166</v>
      </c>
      <c r="C3974" s="74">
        <f>IF(NewCustomer="Yes", IF(COUNTIF($I$2:$I$11,B3974)&gt;0,0,WEEKDAY(B3974,2)),IF(COUNTIF($I$2:$I$21,B3974)&gt;0,0,WEEKDAY(B3974,2)))</f>
        <v>4</v>
      </c>
      <c r="D3974" s="74">
        <f t="shared" si="2"/>
        <v>10</v>
      </c>
      <c r="E3974" s="12">
        <f>IFERROR(VLOOKUP(A3974,'IDAR Meter Data'!$A:$B,2,1),"")</f>
        <v>216</v>
      </c>
      <c r="F3974" s="75">
        <f>IF(CECCZ="CZ03",'Outside Temp'!B3974,IF(CECCZ="CZ04",'Outside Temp'!B3975,IF(CECCZ="CZ12",'Outside Temp'!B3976, IF(CECCZ="CZ13",'Outside Temp'!B3977))))</f>
        <v>64.26666667</v>
      </c>
      <c r="G3974" s="12">
        <f t="shared" si="3"/>
        <v>1</v>
      </c>
    </row>
    <row r="3975" ht="15.75" customHeight="1">
      <c r="A3975" s="13">
        <v>42166.427083333336</v>
      </c>
      <c r="B3975" s="73">
        <f t="shared" si="1"/>
        <v>42166</v>
      </c>
      <c r="C3975" s="74">
        <f>IF(NewCustomer="Yes", IF(COUNTIF($I$2:$I$11,B3975)&gt;0,0,WEEKDAY(B3975,2)),IF(COUNTIF($I$2:$I$21,B3975)&gt;0,0,WEEKDAY(B3975,2)))</f>
        <v>4</v>
      </c>
      <c r="D3975" s="74">
        <f t="shared" si="2"/>
        <v>10</v>
      </c>
      <c r="E3975" s="12">
        <f>IFERROR(VLOOKUP(A3975,'IDAR Meter Data'!$A:$B,2,1),"")</f>
        <v>218</v>
      </c>
      <c r="F3975" s="75">
        <f>IF(CECCZ="CZ03",'Outside Temp'!B3975,IF(CECCZ="CZ04",'Outside Temp'!B3976,IF(CECCZ="CZ12",'Outside Temp'!B3977, IF(CECCZ="CZ13",'Outside Temp'!B3978))))</f>
        <v>65.26666667</v>
      </c>
      <c r="G3975" s="12">
        <f t="shared" si="3"/>
        <v>2</v>
      </c>
    </row>
    <row r="3976" ht="15.75" customHeight="1">
      <c r="A3976" s="13">
        <v>42166.4375</v>
      </c>
      <c r="B3976" s="73">
        <f t="shared" si="1"/>
        <v>42166</v>
      </c>
      <c r="C3976" s="74">
        <f>IF(NewCustomer="Yes", IF(COUNTIF($I$2:$I$11,B3976)&gt;0,0,WEEKDAY(B3976,2)),IF(COUNTIF($I$2:$I$21,B3976)&gt;0,0,WEEKDAY(B3976,2)))</f>
        <v>4</v>
      </c>
      <c r="D3976" s="74">
        <f t="shared" si="2"/>
        <v>10</v>
      </c>
      <c r="E3976" s="12">
        <f>IFERROR(VLOOKUP(A3976,'IDAR Meter Data'!$A:$B,2,1),"")</f>
        <v>224</v>
      </c>
      <c r="F3976" s="75">
        <f>IF(CECCZ="CZ03",'Outside Temp'!B3976,IF(CECCZ="CZ04",'Outside Temp'!B3977,IF(CECCZ="CZ12",'Outside Temp'!B3978, IF(CECCZ="CZ13",'Outside Temp'!B3979))))</f>
        <v>66.26666667</v>
      </c>
      <c r="G3976" s="12">
        <f t="shared" si="3"/>
        <v>2</v>
      </c>
    </row>
    <row r="3977" ht="15.75" customHeight="1">
      <c r="A3977" s="13">
        <v>42166.447916666664</v>
      </c>
      <c r="B3977" s="73">
        <f t="shared" si="1"/>
        <v>42166</v>
      </c>
      <c r="C3977" s="74">
        <f>IF(NewCustomer="Yes", IF(COUNTIF($I$2:$I$11,B3977)&gt;0,0,WEEKDAY(B3977,2)),IF(COUNTIF($I$2:$I$21,B3977)&gt;0,0,WEEKDAY(B3977,2)))</f>
        <v>4</v>
      </c>
      <c r="D3977" s="74">
        <f t="shared" si="2"/>
        <v>10</v>
      </c>
      <c r="E3977" s="12">
        <f>IFERROR(VLOOKUP(A3977,'IDAR Meter Data'!$A:$B,2,1),"")</f>
        <v>220</v>
      </c>
      <c r="F3977" s="75">
        <f>IF(CECCZ="CZ03",'Outside Temp'!B3977,IF(CECCZ="CZ04",'Outside Temp'!B3978,IF(CECCZ="CZ12",'Outside Temp'!B3979, IF(CECCZ="CZ13",'Outside Temp'!B3980))))</f>
        <v>67.26666667</v>
      </c>
      <c r="G3977" s="12">
        <f t="shared" si="3"/>
        <v>2</v>
      </c>
    </row>
    <row r="3978" ht="15.75" customHeight="1">
      <c r="A3978" s="13">
        <v>42166.458333333336</v>
      </c>
      <c r="B3978" s="73">
        <f t="shared" si="1"/>
        <v>42166</v>
      </c>
      <c r="C3978" s="74">
        <f>IF(NewCustomer="Yes", IF(COUNTIF($I$2:$I$11,B3978)&gt;0,0,WEEKDAY(B3978,2)),IF(COUNTIF($I$2:$I$21,B3978)&gt;0,0,WEEKDAY(B3978,2)))</f>
        <v>4</v>
      </c>
      <c r="D3978" s="74">
        <f t="shared" si="2"/>
        <v>11</v>
      </c>
      <c r="E3978" s="12">
        <f>IFERROR(VLOOKUP(A3978,'IDAR Meter Data'!$A:$B,2,1),"")</f>
        <v>226</v>
      </c>
      <c r="F3978" s="75">
        <f>IF(CECCZ="CZ03",'Outside Temp'!B3978,IF(CECCZ="CZ04",'Outside Temp'!B3979,IF(CECCZ="CZ12",'Outside Temp'!B3980, IF(CECCZ="CZ13",'Outside Temp'!B3981))))</f>
        <v>68.13333333</v>
      </c>
      <c r="G3978" s="12">
        <f t="shared" si="3"/>
        <v>2</v>
      </c>
    </row>
    <row r="3979" ht="15.75" customHeight="1">
      <c r="A3979" s="13">
        <v>42166.46875</v>
      </c>
      <c r="B3979" s="73">
        <f t="shared" si="1"/>
        <v>42166</v>
      </c>
      <c r="C3979" s="74">
        <f>IF(NewCustomer="Yes", IF(COUNTIF($I$2:$I$11,B3979)&gt;0,0,WEEKDAY(B3979,2)),IF(COUNTIF($I$2:$I$21,B3979)&gt;0,0,WEEKDAY(B3979,2)))</f>
        <v>4</v>
      </c>
      <c r="D3979" s="74">
        <f t="shared" si="2"/>
        <v>11</v>
      </c>
      <c r="E3979" s="12">
        <f>IFERROR(VLOOKUP(A3979,'IDAR Meter Data'!$A:$B,2,1),"")</f>
        <v>225</v>
      </c>
      <c r="F3979" s="75">
        <f>IF(CECCZ="CZ03",'Outside Temp'!B3979,IF(CECCZ="CZ04",'Outside Temp'!B3980,IF(CECCZ="CZ12",'Outside Temp'!B3981, IF(CECCZ="CZ13",'Outside Temp'!B3982))))</f>
        <v>68.63333333</v>
      </c>
      <c r="G3979" s="12">
        <f t="shared" si="3"/>
        <v>2</v>
      </c>
    </row>
    <row r="3980" ht="15.75" customHeight="1">
      <c r="A3980" s="13">
        <v>42166.479166666664</v>
      </c>
      <c r="B3980" s="73">
        <f t="shared" si="1"/>
        <v>42166</v>
      </c>
      <c r="C3980" s="74">
        <f>IF(NewCustomer="Yes", IF(COUNTIF($I$2:$I$11,B3980)&gt;0,0,WEEKDAY(B3980,2)),IF(COUNTIF($I$2:$I$21,B3980)&gt;0,0,WEEKDAY(B3980,2)))</f>
        <v>4</v>
      </c>
      <c r="D3980" s="74">
        <f t="shared" si="2"/>
        <v>11</v>
      </c>
      <c r="E3980" s="12">
        <f>IFERROR(VLOOKUP(A3980,'IDAR Meter Data'!$A:$B,2,1),"")</f>
        <v>225</v>
      </c>
      <c r="F3980" s="75">
        <f>IF(CECCZ="CZ03",'Outside Temp'!B3980,IF(CECCZ="CZ04",'Outside Temp'!B3981,IF(CECCZ="CZ12",'Outside Temp'!B3982, IF(CECCZ="CZ13",'Outside Temp'!B3983))))</f>
        <v>69.13333333</v>
      </c>
      <c r="G3980" s="12">
        <f t="shared" si="3"/>
        <v>2</v>
      </c>
    </row>
    <row r="3981" ht="15.75" customHeight="1">
      <c r="A3981" s="13">
        <v>42166.489583333336</v>
      </c>
      <c r="B3981" s="73">
        <f t="shared" si="1"/>
        <v>42166</v>
      </c>
      <c r="C3981" s="74">
        <f>IF(NewCustomer="Yes", IF(COUNTIF($I$2:$I$11,B3981)&gt;0,0,WEEKDAY(B3981,2)),IF(COUNTIF($I$2:$I$21,B3981)&gt;0,0,WEEKDAY(B3981,2)))</f>
        <v>4</v>
      </c>
      <c r="D3981" s="74">
        <f t="shared" si="2"/>
        <v>11</v>
      </c>
      <c r="E3981" s="12">
        <f>IFERROR(VLOOKUP(A3981,'IDAR Meter Data'!$A:$B,2,1),"")</f>
        <v>214</v>
      </c>
      <c r="F3981" s="75">
        <f>IF(CECCZ="CZ03",'Outside Temp'!B3981,IF(CECCZ="CZ04",'Outside Temp'!B3982,IF(CECCZ="CZ12",'Outside Temp'!B3983, IF(CECCZ="CZ13",'Outside Temp'!B3984))))</f>
        <v>69.63333333</v>
      </c>
      <c r="G3981" s="12">
        <f t="shared" si="3"/>
        <v>2</v>
      </c>
    </row>
    <row r="3982" ht="15.75" customHeight="1">
      <c r="A3982" s="13">
        <v>42166.5</v>
      </c>
      <c r="B3982" s="73">
        <f t="shared" si="1"/>
        <v>42166</v>
      </c>
      <c r="C3982" s="74">
        <f>IF(NewCustomer="Yes", IF(COUNTIF($I$2:$I$11,B3982)&gt;0,0,WEEKDAY(B3982,2)),IF(COUNTIF($I$2:$I$21,B3982)&gt;0,0,WEEKDAY(B3982,2)))</f>
        <v>4</v>
      </c>
      <c r="D3982" s="74">
        <f t="shared" si="2"/>
        <v>12</v>
      </c>
      <c r="E3982" s="12">
        <f>IFERROR(VLOOKUP(A3982,'IDAR Meter Data'!$A:$B,2,1),"")</f>
        <v>228</v>
      </c>
      <c r="F3982" s="75">
        <f>IF(CECCZ="CZ03",'Outside Temp'!B3982,IF(CECCZ="CZ04",'Outside Temp'!B3983,IF(CECCZ="CZ12",'Outside Temp'!B3984, IF(CECCZ="CZ13",'Outside Temp'!B3985))))</f>
        <v>70.06666667</v>
      </c>
      <c r="G3982" s="12">
        <f t="shared" si="3"/>
        <v>3</v>
      </c>
    </row>
    <row r="3983" ht="15.75" customHeight="1">
      <c r="A3983" s="13">
        <v>42166.510416666664</v>
      </c>
      <c r="B3983" s="73">
        <f t="shared" si="1"/>
        <v>42166</v>
      </c>
      <c r="C3983" s="74">
        <f>IF(NewCustomer="Yes", IF(COUNTIF($I$2:$I$11,B3983)&gt;0,0,WEEKDAY(B3983,2)),IF(COUNTIF($I$2:$I$21,B3983)&gt;0,0,WEEKDAY(B3983,2)))</f>
        <v>4</v>
      </c>
      <c r="D3983" s="74">
        <f t="shared" si="2"/>
        <v>12</v>
      </c>
      <c r="E3983" s="12">
        <f>IFERROR(VLOOKUP(A3983,'IDAR Meter Data'!$A:$B,2,1),"")</f>
        <v>224</v>
      </c>
      <c r="F3983" s="75">
        <f>IF(CECCZ="CZ03",'Outside Temp'!B3983,IF(CECCZ="CZ04",'Outside Temp'!B3984,IF(CECCZ="CZ12",'Outside Temp'!B3985, IF(CECCZ="CZ13",'Outside Temp'!B3986))))</f>
        <v>70.31666667</v>
      </c>
      <c r="G3983" s="12">
        <f t="shared" si="3"/>
        <v>3</v>
      </c>
    </row>
    <row r="3984" ht="15.75" customHeight="1">
      <c r="A3984" s="13">
        <v>42166.520833333336</v>
      </c>
      <c r="B3984" s="73">
        <f t="shared" si="1"/>
        <v>42166</v>
      </c>
      <c r="C3984" s="74">
        <f>IF(NewCustomer="Yes", IF(COUNTIF($I$2:$I$11,B3984)&gt;0,0,WEEKDAY(B3984,2)),IF(COUNTIF($I$2:$I$21,B3984)&gt;0,0,WEEKDAY(B3984,2)))</f>
        <v>4</v>
      </c>
      <c r="D3984" s="74">
        <f t="shared" si="2"/>
        <v>12</v>
      </c>
      <c r="E3984" s="12">
        <f>IFERROR(VLOOKUP(A3984,'IDAR Meter Data'!$A:$B,2,1),"")</f>
        <v>235</v>
      </c>
      <c r="F3984" s="75">
        <f>IF(CECCZ="CZ03",'Outside Temp'!B3984,IF(CECCZ="CZ04",'Outside Temp'!B3985,IF(CECCZ="CZ12",'Outside Temp'!B3986, IF(CECCZ="CZ13",'Outside Temp'!B3987))))</f>
        <v>70.56666667</v>
      </c>
      <c r="G3984" s="12">
        <f t="shared" si="3"/>
        <v>3</v>
      </c>
    </row>
    <row r="3985" ht="15.75" customHeight="1">
      <c r="A3985" s="13">
        <v>42166.53125</v>
      </c>
      <c r="B3985" s="73">
        <f t="shared" si="1"/>
        <v>42166</v>
      </c>
      <c r="C3985" s="74">
        <f>IF(NewCustomer="Yes", IF(COUNTIF($I$2:$I$11,B3985)&gt;0,0,WEEKDAY(B3985,2)),IF(COUNTIF($I$2:$I$21,B3985)&gt;0,0,WEEKDAY(B3985,2)))</f>
        <v>4</v>
      </c>
      <c r="D3985" s="74">
        <f t="shared" si="2"/>
        <v>12</v>
      </c>
      <c r="E3985" s="12">
        <f>IFERROR(VLOOKUP(A3985,'IDAR Meter Data'!$A:$B,2,1),"")</f>
        <v>213</v>
      </c>
      <c r="F3985" s="75">
        <f>IF(CECCZ="CZ03",'Outside Temp'!B3985,IF(CECCZ="CZ04",'Outside Temp'!B3986,IF(CECCZ="CZ12",'Outside Temp'!B3987, IF(CECCZ="CZ13",'Outside Temp'!B3988))))</f>
        <v>70.81666667</v>
      </c>
      <c r="G3985" s="12">
        <f t="shared" si="3"/>
        <v>3</v>
      </c>
    </row>
    <row r="3986" ht="15.75" customHeight="1">
      <c r="A3986" s="13">
        <v>42166.541666666664</v>
      </c>
      <c r="B3986" s="73">
        <f t="shared" si="1"/>
        <v>42166</v>
      </c>
      <c r="C3986" s="74">
        <f>IF(NewCustomer="Yes", IF(COUNTIF($I$2:$I$11,B3986)&gt;0,0,WEEKDAY(B3986,2)),IF(COUNTIF($I$2:$I$21,B3986)&gt;0,0,WEEKDAY(B3986,2)))</f>
        <v>4</v>
      </c>
      <c r="D3986" s="74">
        <f t="shared" si="2"/>
        <v>13</v>
      </c>
      <c r="E3986" s="12">
        <f>IFERROR(VLOOKUP(A3986,'IDAR Meter Data'!$A:$B,2,1),"")</f>
        <v>232</v>
      </c>
      <c r="F3986" s="75">
        <f>IF(CECCZ="CZ03",'Outside Temp'!B3986,IF(CECCZ="CZ04",'Outside Temp'!B3987,IF(CECCZ="CZ12",'Outside Temp'!B3988, IF(CECCZ="CZ13",'Outside Temp'!B3989))))</f>
        <v>70.93333333</v>
      </c>
      <c r="G3986" s="12">
        <f t="shared" si="3"/>
        <v>3</v>
      </c>
    </row>
    <row r="3987" ht="15.75" customHeight="1">
      <c r="A3987" s="13">
        <v>42166.552083333336</v>
      </c>
      <c r="B3987" s="73">
        <f t="shared" si="1"/>
        <v>42166</v>
      </c>
      <c r="C3987" s="74">
        <f>IF(NewCustomer="Yes", IF(COUNTIF($I$2:$I$11,B3987)&gt;0,0,WEEKDAY(B3987,2)),IF(COUNTIF($I$2:$I$21,B3987)&gt;0,0,WEEKDAY(B3987,2)))</f>
        <v>4</v>
      </c>
      <c r="D3987" s="74">
        <f t="shared" si="2"/>
        <v>13</v>
      </c>
      <c r="E3987" s="12">
        <f>IFERROR(VLOOKUP(A3987,'IDAR Meter Data'!$A:$B,2,1),"")</f>
        <v>219</v>
      </c>
      <c r="F3987" s="75">
        <f>IF(CECCZ="CZ03",'Outside Temp'!B3987,IF(CECCZ="CZ04",'Outside Temp'!B3988,IF(CECCZ="CZ12",'Outside Temp'!B3989, IF(CECCZ="CZ13",'Outside Temp'!B3990))))</f>
        <v>70.68333333</v>
      </c>
      <c r="G3987" s="12">
        <f t="shared" si="3"/>
        <v>3</v>
      </c>
    </row>
    <row r="3988" ht="15.75" customHeight="1">
      <c r="A3988" s="13">
        <v>42166.5625</v>
      </c>
      <c r="B3988" s="73">
        <f t="shared" si="1"/>
        <v>42166</v>
      </c>
      <c r="C3988" s="74">
        <f>IF(NewCustomer="Yes", IF(COUNTIF($I$2:$I$11,B3988)&gt;0,0,WEEKDAY(B3988,2)),IF(COUNTIF($I$2:$I$21,B3988)&gt;0,0,WEEKDAY(B3988,2)))</f>
        <v>4</v>
      </c>
      <c r="D3988" s="74">
        <f t="shared" si="2"/>
        <v>13</v>
      </c>
      <c r="E3988" s="12">
        <f>IFERROR(VLOOKUP(A3988,'IDAR Meter Data'!$A:$B,2,1),"")</f>
        <v>232</v>
      </c>
      <c r="F3988" s="75">
        <f>IF(CECCZ="CZ03",'Outside Temp'!B3988,IF(CECCZ="CZ04",'Outside Temp'!B3989,IF(CECCZ="CZ12",'Outside Temp'!B3990, IF(CECCZ="CZ13",'Outside Temp'!B3991))))</f>
        <v>70.43333333</v>
      </c>
      <c r="G3988" s="12">
        <f t="shared" si="3"/>
        <v>3</v>
      </c>
    </row>
    <row r="3989" ht="15.75" customHeight="1">
      <c r="A3989" s="13">
        <v>42166.572916666664</v>
      </c>
      <c r="B3989" s="73">
        <f t="shared" si="1"/>
        <v>42166</v>
      </c>
      <c r="C3989" s="74">
        <f>IF(NewCustomer="Yes", IF(COUNTIF($I$2:$I$11,B3989)&gt;0,0,WEEKDAY(B3989,2)),IF(COUNTIF($I$2:$I$21,B3989)&gt;0,0,WEEKDAY(B3989,2)))</f>
        <v>4</v>
      </c>
      <c r="D3989" s="74">
        <f t="shared" si="2"/>
        <v>13</v>
      </c>
      <c r="E3989" s="12">
        <f>IFERROR(VLOOKUP(A3989,'IDAR Meter Data'!$A:$B,2,1),"")</f>
        <v>232</v>
      </c>
      <c r="F3989" s="75">
        <f>IF(CECCZ="CZ03",'Outside Temp'!B3989,IF(CECCZ="CZ04",'Outside Temp'!B3990,IF(CECCZ="CZ12",'Outside Temp'!B3991, IF(CECCZ="CZ13",'Outside Temp'!B3992))))</f>
        <v>70.18333333</v>
      </c>
      <c r="G3989" s="12">
        <f t="shared" si="3"/>
        <v>3</v>
      </c>
    </row>
    <row r="3990" ht="15.75" customHeight="1">
      <c r="A3990" s="13">
        <v>42166.583333333336</v>
      </c>
      <c r="B3990" s="73">
        <f t="shared" si="1"/>
        <v>42166</v>
      </c>
      <c r="C3990" s="74">
        <f>IF(NewCustomer="Yes", IF(COUNTIF($I$2:$I$11,B3990)&gt;0,0,WEEKDAY(B3990,2)),IF(COUNTIF($I$2:$I$21,B3990)&gt;0,0,WEEKDAY(B3990,2)))</f>
        <v>4</v>
      </c>
      <c r="D3990" s="74">
        <f t="shared" si="2"/>
        <v>14</v>
      </c>
      <c r="E3990" s="12">
        <f>IFERROR(VLOOKUP(A3990,'IDAR Meter Data'!$A:$B,2,1),"")</f>
        <v>233</v>
      </c>
      <c r="F3990" s="75">
        <f>IF(CECCZ="CZ03",'Outside Temp'!B3990,IF(CECCZ="CZ04",'Outside Temp'!B3991,IF(CECCZ="CZ12",'Outside Temp'!B3992, IF(CECCZ="CZ13",'Outside Temp'!B3993))))</f>
        <v>69.86666667</v>
      </c>
      <c r="G3990" s="12">
        <f t="shared" si="3"/>
        <v>2</v>
      </c>
    </row>
    <row r="3991" ht="15.75" customHeight="1">
      <c r="A3991" s="13">
        <v>42166.59375</v>
      </c>
      <c r="B3991" s="73">
        <f t="shared" si="1"/>
        <v>42166</v>
      </c>
      <c r="C3991" s="74">
        <f>IF(NewCustomer="Yes", IF(COUNTIF($I$2:$I$11,B3991)&gt;0,0,WEEKDAY(B3991,2)),IF(COUNTIF($I$2:$I$21,B3991)&gt;0,0,WEEKDAY(B3991,2)))</f>
        <v>4</v>
      </c>
      <c r="D3991" s="74">
        <f t="shared" si="2"/>
        <v>14</v>
      </c>
      <c r="E3991" s="12">
        <f>IFERROR(VLOOKUP(A3991,'IDAR Meter Data'!$A:$B,2,1),"")</f>
        <v>234</v>
      </c>
      <c r="F3991" s="75">
        <f>IF(CECCZ="CZ03",'Outside Temp'!B3991,IF(CECCZ="CZ04",'Outside Temp'!B3992,IF(CECCZ="CZ12",'Outside Temp'!B3993, IF(CECCZ="CZ13",'Outside Temp'!B3994))))</f>
        <v>69.36666667</v>
      </c>
      <c r="G3991" s="12">
        <f t="shared" si="3"/>
        <v>2</v>
      </c>
    </row>
    <row r="3992" ht="15.75" customHeight="1">
      <c r="A3992" s="13">
        <v>42166.604166666664</v>
      </c>
      <c r="B3992" s="73">
        <f t="shared" si="1"/>
        <v>42166</v>
      </c>
      <c r="C3992" s="74">
        <f>IF(NewCustomer="Yes", IF(COUNTIF($I$2:$I$11,B3992)&gt;0,0,WEEKDAY(B3992,2)),IF(COUNTIF($I$2:$I$21,B3992)&gt;0,0,WEEKDAY(B3992,2)))</f>
        <v>4</v>
      </c>
      <c r="D3992" s="74">
        <f t="shared" si="2"/>
        <v>14</v>
      </c>
      <c r="E3992" s="12">
        <f>IFERROR(VLOOKUP(A3992,'IDAR Meter Data'!$A:$B,2,1),"")</f>
        <v>246</v>
      </c>
      <c r="F3992" s="75">
        <f>IF(CECCZ="CZ03",'Outside Temp'!B3992,IF(CECCZ="CZ04",'Outside Temp'!B3993,IF(CECCZ="CZ12",'Outside Temp'!B3994, IF(CECCZ="CZ13",'Outside Temp'!B3995))))</f>
        <v>68.86666667</v>
      </c>
      <c r="G3992" s="12">
        <f t="shared" si="3"/>
        <v>2</v>
      </c>
    </row>
    <row r="3993" ht="15.75" customHeight="1">
      <c r="A3993" s="13">
        <v>42166.614583333336</v>
      </c>
      <c r="B3993" s="73">
        <f t="shared" si="1"/>
        <v>42166</v>
      </c>
      <c r="C3993" s="74">
        <f>IF(NewCustomer="Yes", IF(COUNTIF($I$2:$I$11,B3993)&gt;0,0,WEEKDAY(B3993,2)),IF(COUNTIF($I$2:$I$21,B3993)&gt;0,0,WEEKDAY(B3993,2)))</f>
        <v>4</v>
      </c>
      <c r="D3993" s="74">
        <f t="shared" si="2"/>
        <v>14</v>
      </c>
      <c r="E3993" s="12">
        <f>IFERROR(VLOOKUP(A3993,'IDAR Meter Data'!$A:$B,2,1),"")</f>
        <v>236</v>
      </c>
      <c r="F3993" s="75">
        <f>IF(CECCZ="CZ03",'Outside Temp'!B3993,IF(CECCZ="CZ04",'Outside Temp'!B3994,IF(CECCZ="CZ12",'Outside Temp'!B3995, IF(CECCZ="CZ13",'Outside Temp'!B3996))))</f>
        <v>68.36666667</v>
      </c>
      <c r="G3993" s="12">
        <f t="shared" si="3"/>
        <v>2</v>
      </c>
    </row>
    <row r="3994" ht="15.75" customHeight="1">
      <c r="A3994" s="13">
        <v>42166.625</v>
      </c>
      <c r="B3994" s="73">
        <f t="shared" si="1"/>
        <v>42166</v>
      </c>
      <c r="C3994" s="74">
        <f>IF(NewCustomer="Yes", IF(COUNTIF($I$2:$I$11,B3994)&gt;0,0,WEEKDAY(B3994,2)),IF(COUNTIF($I$2:$I$21,B3994)&gt;0,0,WEEKDAY(B3994,2)))</f>
        <v>4</v>
      </c>
      <c r="D3994" s="74">
        <f t="shared" si="2"/>
        <v>15</v>
      </c>
      <c r="E3994" s="12">
        <f>IFERROR(VLOOKUP(A3994,'IDAR Meter Data'!$A:$B,2,1),"")</f>
        <v>248</v>
      </c>
      <c r="F3994" s="75">
        <f>IF(CECCZ="CZ03",'Outside Temp'!B3994,IF(CECCZ="CZ04",'Outside Temp'!B3995,IF(CECCZ="CZ12",'Outside Temp'!B3996, IF(CECCZ="CZ13",'Outside Temp'!B3997))))</f>
        <v>68</v>
      </c>
      <c r="G3994" s="12">
        <f t="shared" si="3"/>
        <v>2</v>
      </c>
    </row>
    <row r="3995" ht="15.75" customHeight="1">
      <c r="A3995" s="13">
        <v>42166.635416666664</v>
      </c>
      <c r="B3995" s="73">
        <f t="shared" si="1"/>
        <v>42166</v>
      </c>
      <c r="C3995" s="74">
        <f>IF(NewCustomer="Yes", IF(COUNTIF($I$2:$I$11,B3995)&gt;0,0,WEEKDAY(B3995,2)),IF(COUNTIF($I$2:$I$21,B3995)&gt;0,0,WEEKDAY(B3995,2)))</f>
        <v>4</v>
      </c>
      <c r="D3995" s="74">
        <f t="shared" si="2"/>
        <v>15</v>
      </c>
      <c r="E3995" s="12">
        <f>IFERROR(VLOOKUP(A3995,'IDAR Meter Data'!$A:$B,2,1),"")</f>
        <v>239</v>
      </c>
      <c r="F3995" s="75">
        <f>IF(CECCZ="CZ03",'Outside Temp'!B3995,IF(CECCZ="CZ04",'Outside Temp'!B3996,IF(CECCZ="CZ12",'Outside Temp'!B3997, IF(CECCZ="CZ13",'Outside Temp'!B3998))))</f>
        <v>68</v>
      </c>
      <c r="G3995" s="12">
        <f t="shared" si="3"/>
        <v>2</v>
      </c>
    </row>
    <row r="3996" ht="15.75" customHeight="1">
      <c r="A3996" s="13">
        <v>42166.645833333336</v>
      </c>
      <c r="B3996" s="73">
        <f t="shared" si="1"/>
        <v>42166</v>
      </c>
      <c r="C3996" s="74">
        <f>IF(NewCustomer="Yes", IF(COUNTIF($I$2:$I$11,B3996)&gt;0,0,WEEKDAY(B3996,2)),IF(COUNTIF($I$2:$I$21,B3996)&gt;0,0,WEEKDAY(B3996,2)))</f>
        <v>4</v>
      </c>
      <c r="D3996" s="74">
        <f t="shared" si="2"/>
        <v>15</v>
      </c>
      <c r="E3996" s="12">
        <f>IFERROR(VLOOKUP(A3996,'IDAR Meter Data'!$A:$B,2,1),"")</f>
        <v>247</v>
      </c>
      <c r="F3996" s="75">
        <f>IF(CECCZ="CZ03",'Outside Temp'!B3996,IF(CECCZ="CZ04",'Outside Temp'!B3997,IF(CECCZ="CZ12",'Outside Temp'!B3998, IF(CECCZ="CZ13",'Outside Temp'!B3999))))</f>
        <v>68</v>
      </c>
      <c r="G3996" s="12">
        <f t="shared" si="3"/>
        <v>2</v>
      </c>
    </row>
    <row r="3997" ht="15.75" customHeight="1">
      <c r="A3997" s="13">
        <v>42166.65625</v>
      </c>
      <c r="B3997" s="73">
        <f t="shared" si="1"/>
        <v>42166</v>
      </c>
      <c r="C3997" s="74">
        <f>IF(NewCustomer="Yes", IF(COUNTIF($I$2:$I$11,B3997)&gt;0,0,WEEKDAY(B3997,2)),IF(COUNTIF($I$2:$I$21,B3997)&gt;0,0,WEEKDAY(B3997,2)))</f>
        <v>4</v>
      </c>
      <c r="D3997" s="74">
        <f t="shared" si="2"/>
        <v>15</v>
      </c>
      <c r="E3997" s="12">
        <f>IFERROR(VLOOKUP(A3997,'IDAR Meter Data'!$A:$B,2,1),"")</f>
        <v>255</v>
      </c>
      <c r="F3997" s="75">
        <f>IF(CECCZ="CZ03",'Outside Temp'!B3997,IF(CECCZ="CZ04",'Outside Temp'!B3998,IF(CECCZ="CZ12",'Outside Temp'!B3999, IF(CECCZ="CZ13",'Outside Temp'!B4000))))</f>
        <v>68</v>
      </c>
      <c r="G3997" s="12">
        <f t="shared" si="3"/>
        <v>2</v>
      </c>
    </row>
    <row r="3998" ht="15.75" customHeight="1">
      <c r="A3998" s="13">
        <v>42166.666666666664</v>
      </c>
      <c r="B3998" s="73">
        <f t="shared" si="1"/>
        <v>42166</v>
      </c>
      <c r="C3998" s="74">
        <f>IF(NewCustomer="Yes", IF(COUNTIF($I$2:$I$11,B3998)&gt;0,0,WEEKDAY(B3998,2)),IF(COUNTIF($I$2:$I$21,B3998)&gt;0,0,WEEKDAY(B3998,2)))</f>
        <v>4</v>
      </c>
      <c r="D3998" s="74">
        <f t="shared" si="2"/>
        <v>16</v>
      </c>
      <c r="E3998" s="12">
        <f>IFERROR(VLOOKUP(A3998,'IDAR Meter Data'!$A:$B,2,1),"")</f>
        <v>249</v>
      </c>
      <c r="F3998" s="75">
        <f>IF(CECCZ="CZ03",'Outside Temp'!B3998,IF(CECCZ="CZ04",'Outside Temp'!B3999,IF(CECCZ="CZ12",'Outside Temp'!B4000, IF(CECCZ="CZ13",'Outside Temp'!B4001))))</f>
        <v>67.93333333</v>
      </c>
      <c r="G3998" s="12">
        <f t="shared" si="3"/>
        <v>2</v>
      </c>
    </row>
    <row r="3999" ht="15.75" customHeight="1">
      <c r="A3999" s="13">
        <v>42166.677083333336</v>
      </c>
      <c r="B3999" s="73">
        <f t="shared" si="1"/>
        <v>42166</v>
      </c>
      <c r="C3999" s="74">
        <f>IF(NewCustomer="Yes", IF(COUNTIF($I$2:$I$11,B3999)&gt;0,0,WEEKDAY(B3999,2)),IF(COUNTIF($I$2:$I$21,B3999)&gt;0,0,WEEKDAY(B3999,2)))</f>
        <v>4</v>
      </c>
      <c r="D3999" s="74">
        <f t="shared" si="2"/>
        <v>16</v>
      </c>
      <c r="E3999" s="12">
        <f>IFERROR(VLOOKUP(A3999,'IDAR Meter Data'!$A:$B,2,1),"")</f>
        <v>253</v>
      </c>
      <c r="F3999" s="75">
        <f>IF(CECCZ="CZ03",'Outside Temp'!B3999,IF(CECCZ="CZ04",'Outside Temp'!B4000,IF(CECCZ="CZ12",'Outside Temp'!B4001, IF(CECCZ="CZ13",'Outside Temp'!B4002))))</f>
        <v>67.68333333</v>
      </c>
      <c r="G3999" s="12">
        <f t="shared" si="3"/>
        <v>2</v>
      </c>
    </row>
    <row r="4000" ht="15.75" customHeight="1">
      <c r="A4000" s="13">
        <v>42166.6875</v>
      </c>
      <c r="B4000" s="73">
        <f t="shared" si="1"/>
        <v>42166</v>
      </c>
      <c r="C4000" s="74">
        <f>IF(NewCustomer="Yes", IF(COUNTIF($I$2:$I$11,B4000)&gt;0,0,WEEKDAY(B4000,2)),IF(COUNTIF($I$2:$I$21,B4000)&gt;0,0,WEEKDAY(B4000,2)))</f>
        <v>4</v>
      </c>
      <c r="D4000" s="74">
        <f t="shared" si="2"/>
        <v>16</v>
      </c>
      <c r="E4000" s="12">
        <f>IFERROR(VLOOKUP(A4000,'IDAR Meter Data'!$A:$B,2,1),"")</f>
        <v>249</v>
      </c>
      <c r="F4000" s="75">
        <f>IF(CECCZ="CZ03",'Outside Temp'!B4000,IF(CECCZ="CZ04",'Outside Temp'!B4001,IF(CECCZ="CZ12",'Outside Temp'!B4002, IF(CECCZ="CZ13",'Outside Temp'!B4003))))</f>
        <v>67.43333333</v>
      </c>
      <c r="G4000" s="12">
        <f t="shared" si="3"/>
        <v>2</v>
      </c>
    </row>
    <row r="4001" ht="15.75" customHeight="1">
      <c r="A4001" s="13">
        <v>42166.697916666664</v>
      </c>
      <c r="B4001" s="73">
        <f t="shared" si="1"/>
        <v>42166</v>
      </c>
      <c r="C4001" s="74">
        <f>IF(NewCustomer="Yes", IF(COUNTIF($I$2:$I$11,B4001)&gt;0,0,WEEKDAY(B4001,2)),IF(COUNTIF($I$2:$I$21,B4001)&gt;0,0,WEEKDAY(B4001,2)))</f>
        <v>4</v>
      </c>
      <c r="D4001" s="74">
        <f t="shared" si="2"/>
        <v>16</v>
      </c>
      <c r="E4001" s="12">
        <f>IFERROR(VLOOKUP(A4001,'IDAR Meter Data'!$A:$B,2,1),"")</f>
        <v>244</v>
      </c>
      <c r="F4001" s="75">
        <f>IF(CECCZ="CZ03",'Outside Temp'!B4001,IF(CECCZ="CZ04",'Outside Temp'!B4002,IF(CECCZ="CZ12",'Outside Temp'!B4003, IF(CECCZ="CZ13",'Outside Temp'!B4004))))</f>
        <v>67.18333333</v>
      </c>
      <c r="G4001" s="12">
        <f t="shared" si="3"/>
        <v>2</v>
      </c>
    </row>
    <row r="4002" ht="15.75" customHeight="1">
      <c r="A4002" s="13">
        <v>42166.708333333336</v>
      </c>
      <c r="B4002" s="73">
        <f t="shared" si="1"/>
        <v>42166</v>
      </c>
      <c r="C4002" s="74">
        <f>IF(NewCustomer="Yes", IF(COUNTIF($I$2:$I$11,B4002)&gt;0,0,WEEKDAY(B4002,2)),IF(COUNTIF($I$2:$I$21,B4002)&gt;0,0,WEEKDAY(B4002,2)))</f>
        <v>4</v>
      </c>
      <c r="D4002" s="74">
        <f t="shared" si="2"/>
        <v>17</v>
      </c>
      <c r="E4002" s="12">
        <f>IFERROR(VLOOKUP(A4002,'IDAR Meter Data'!$A:$B,2,1),"")</f>
        <v>252</v>
      </c>
      <c r="F4002" s="75">
        <f>IF(CECCZ="CZ03",'Outside Temp'!B4002,IF(CECCZ="CZ04",'Outside Temp'!B4003,IF(CECCZ="CZ12",'Outside Temp'!B4004, IF(CECCZ="CZ13",'Outside Temp'!B4005))))</f>
        <v>66.73333333</v>
      </c>
      <c r="G4002" s="12">
        <f t="shared" si="3"/>
        <v>2</v>
      </c>
    </row>
    <row r="4003" ht="15.75" customHeight="1">
      <c r="A4003" s="13">
        <v>42166.71875</v>
      </c>
      <c r="B4003" s="73">
        <f t="shared" si="1"/>
        <v>42166</v>
      </c>
      <c r="C4003" s="74">
        <f>IF(NewCustomer="Yes", IF(COUNTIF($I$2:$I$11,B4003)&gt;0,0,WEEKDAY(B4003,2)),IF(COUNTIF($I$2:$I$21,B4003)&gt;0,0,WEEKDAY(B4003,2)))</f>
        <v>4</v>
      </c>
      <c r="D4003" s="74">
        <f t="shared" si="2"/>
        <v>17</v>
      </c>
      <c r="E4003" s="12">
        <f>IFERROR(VLOOKUP(A4003,'IDAR Meter Data'!$A:$B,2,1),"")</f>
        <v>250</v>
      </c>
      <c r="F4003" s="75">
        <f>IF(CECCZ="CZ03",'Outside Temp'!B4003,IF(CECCZ="CZ04",'Outside Temp'!B4004,IF(CECCZ="CZ12",'Outside Temp'!B4005, IF(CECCZ="CZ13",'Outside Temp'!B4006))))</f>
        <v>65.73333333</v>
      </c>
      <c r="G4003" s="12">
        <f t="shared" si="3"/>
        <v>2</v>
      </c>
    </row>
    <row r="4004" ht="15.75" customHeight="1">
      <c r="A4004" s="13">
        <v>42166.729166666664</v>
      </c>
      <c r="B4004" s="73">
        <f t="shared" si="1"/>
        <v>42166</v>
      </c>
      <c r="C4004" s="74">
        <f>IF(NewCustomer="Yes", IF(COUNTIF($I$2:$I$11,B4004)&gt;0,0,WEEKDAY(B4004,2)),IF(COUNTIF($I$2:$I$21,B4004)&gt;0,0,WEEKDAY(B4004,2)))</f>
        <v>4</v>
      </c>
      <c r="D4004" s="74">
        <f t="shared" si="2"/>
        <v>17</v>
      </c>
      <c r="E4004" s="12">
        <f>IFERROR(VLOOKUP(A4004,'IDAR Meter Data'!$A:$B,2,1),"")</f>
        <v>249</v>
      </c>
      <c r="F4004" s="75">
        <f>IF(CECCZ="CZ03",'Outside Temp'!B4004,IF(CECCZ="CZ04",'Outside Temp'!B4005,IF(CECCZ="CZ12",'Outside Temp'!B4006, IF(CECCZ="CZ13",'Outside Temp'!B4007))))</f>
        <v>64.73333333</v>
      </c>
      <c r="G4004" s="12">
        <f t="shared" si="3"/>
        <v>1</v>
      </c>
    </row>
    <row r="4005" ht="15.75" customHeight="1">
      <c r="A4005" s="13">
        <v>42166.739583333336</v>
      </c>
      <c r="B4005" s="73">
        <f t="shared" si="1"/>
        <v>42166</v>
      </c>
      <c r="C4005" s="74">
        <f>IF(NewCustomer="Yes", IF(COUNTIF($I$2:$I$11,B4005)&gt;0,0,WEEKDAY(B4005,2)),IF(COUNTIF($I$2:$I$21,B4005)&gt;0,0,WEEKDAY(B4005,2)))</f>
        <v>4</v>
      </c>
      <c r="D4005" s="74">
        <f t="shared" si="2"/>
        <v>17</v>
      </c>
      <c r="E4005" s="12">
        <f>IFERROR(VLOOKUP(A4005,'IDAR Meter Data'!$A:$B,2,1),"")</f>
        <v>239</v>
      </c>
      <c r="F4005" s="75">
        <f>IF(CECCZ="CZ03",'Outside Temp'!B4005,IF(CECCZ="CZ04",'Outside Temp'!B4006,IF(CECCZ="CZ12",'Outside Temp'!B4007, IF(CECCZ="CZ13",'Outside Temp'!B4008))))</f>
        <v>63.73333333</v>
      </c>
      <c r="G4005" s="12">
        <f t="shared" si="3"/>
        <v>1</v>
      </c>
    </row>
    <row r="4006" ht="15.75" customHeight="1">
      <c r="A4006" s="13">
        <v>42166.75</v>
      </c>
      <c r="B4006" s="73">
        <f t="shared" si="1"/>
        <v>42166</v>
      </c>
      <c r="C4006" s="74">
        <f>IF(NewCustomer="Yes", IF(COUNTIF($I$2:$I$11,B4006)&gt;0,0,WEEKDAY(B4006,2)),IF(COUNTIF($I$2:$I$21,B4006)&gt;0,0,WEEKDAY(B4006,2)))</f>
        <v>4</v>
      </c>
      <c r="D4006" s="74">
        <f t="shared" si="2"/>
        <v>18</v>
      </c>
      <c r="E4006" s="12">
        <f>IFERROR(VLOOKUP(A4006,'IDAR Meter Data'!$A:$B,2,1),"")</f>
        <v>243</v>
      </c>
      <c r="F4006" s="75">
        <f>IF(CECCZ="CZ03",'Outside Temp'!B4006,IF(CECCZ="CZ04",'Outside Temp'!B4007,IF(CECCZ="CZ12",'Outside Temp'!B4008, IF(CECCZ="CZ13",'Outside Temp'!B4009))))</f>
        <v>62.73333333</v>
      </c>
      <c r="G4006" s="12">
        <f t="shared" si="3"/>
        <v>1</v>
      </c>
    </row>
    <row r="4007" ht="15.75" customHeight="1">
      <c r="A4007" s="13">
        <v>42166.760416666664</v>
      </c>
      <c r="B4007" s="73">
        <f t="shared" si="1"/>
        <v>42166</v>
      </c>
      <c r="C4007" s="74">
        <f>IF(NewCustomer="Yes", IF(COUNTIF($I$2:$I$11,B4007)&gt;0,0,WEEKDAY(B4007,2)),IF(COUNTIF($I$2:$I$21,B4007)&gt;0,0,WEEKDAY(B4007,2)))</f>
        <v>4</v>
      </c>
      <c r="D4007" s="74">
        <f t="shared" si="2"/>
        <v>18</v>
      </c>
      <c r="E4007" s="12">
        <f>IFERROR(VLOOKUP(A4007,'IDAR Meter Data'!$A:$B,2,1),"")</f>
        <v>242</v>
      </c>
      <c r="F4007" s="75">
        <f>IF(CECCZ="CZ03",'Outside Temp'!B4007,IF(CECCZ="CZ04",'Outside Temp'!B4008,IF(CECCZ="CZ12",'Outside Temp'!B4009, IF(CECCZ="CZ13",'Outside Temp'!B4010))))</f>
        <v>61.73333333</v>
      </c>
      <c r="G4007" s="12">
        <f t="shared" si="3"/>
        <v>1</v>
      </c>
    </row>
    <row r="4008" ht="15.75" customHeight="1">
      <c r="A4008" s="13">
        <v>42166.770833333336</v>
      </c>
      <c r="B4008" s="73">
        <f t="shared" si="1"/>
        <v>42166</v>
      </c>
      <c r="C4008" s="74">
        <f>IF(NewCustomer="Yes", IF(COUNTIF($I$2:$I$11,B4008)&gt;0,0,WEEKDAY(B4008,2)),IF(COUNTIF($I$2:$I$21,B4008)&gt;0,0,WEEKDAY(B4008,2)))</f>
        <v>4</v>
      </c>
      <c r="D4008" s="74">
        <f t="shared" si="2"/>
        <v>18</v>
      </c>
      <c r="E4008" s="12">
        <f>IFERROR(VLOOKUP(A4008,'IDAR Meter Data'!$A:$B,2,1),"")</f>
        <v>242</v>
      </c>
      <c r="F4008" s="75">
        <f>IF(CECCZ="CZ03",'Outside Temp'!B4008,IF(CECCZ="CZ04",'Outside Temp'!B4009,IF(CECCZ="CZ12",'Outside Temp'!B4010, IF(CECCZ="CZ13",'Outside Temp'!B4011))))</f>
        <v>60.73333333</v>
      </c>
      <c r="G4008" s="12">
        <f t="shared" si="3"/>
        <v>1</v>
      </c>
    </row>
    <row r="4009" ht="15.75" customHeight="1">
      <c r="A4009" s="13">
        <v>42166.78125</v>
      </c>
      <c r="B4009" s="73">
        <f t="shared" si="1"/>
        <v>42166</v>
      </c>
      <c r="C4009" s="74">
        <f>IF(NewCustomer="Yes", IF(COUNTIF($I$2:$I$11,B4009)&gt;0,0,WEEKDAY(B4009,2)),IF(COUNTIF($I$2:$I$21,B4009)&gt;0,0,WEEKDAY(B4009,2)))</f>
        <v>4</v>
      </c>
      <c r="D4009" s="74">
        <f t="shared" si="2"/>
        <v>18</v>
      </c>
      <c r="E4009" s="12">
        <f>IFERROR(VLOOKUP(A4009,'IDAR Meter Data'!$A:$B,2,1),"")</f>
        <v>233</v>
      </c>
      <c r="F4009" s="75">
        <f>IF(CECCZ="CZ03",'Outside Temp'!B4009,IF(CECCZ="CZ04",'Outside Temp'!B4010,IF(CECCZ="CZ12",'Outside Temp'!B4011, IF(CECCZ="CZ13",'Outside Temp'!B4012))))</f>
        <v>59.73333333</v>
      </c>
      <c r="G4009" s="12">
        <f t="shared" si="3"/>
        <v>1</v>
      </c>
    </row>
    <row r="4010" ht="15.75" customHeight="1">
      <c r="A4010" s="13">
        <v>42166.791666666664</v>
      </c>
      <c r="B4010" s="73">
        <f t="shared" si="1"/>
        <v>42166</v>
      </c>
      <c r="C4010" s="74">
        <f>IF(NewCustomer="Yes", IF(COUNTIF($I$2:$I$11,B4010)&gt;0,0,WEEKDAY(B4010,2)),IF(COUNTIF($I$2:$I$21,B4010)&gt;0,0,WEEKDAY(B4010,2)))</f>
        <v>4</v>
      </c>
      <c r="D4010" s="74">
        <f t="shared" si="2"/>
        <v>19</v>
      </c>
      <c r="E4010" s="12">
        <f>IFERROR(VLOOKUP(A4010,'IDAR Meter Data'!$A:$B,2,1),"")</f>
        <v>230</v>
      </c>
      <c r="F4010" s="75">
        <f>IF(CECCZ="CZ03",'Outside Temp'!B4010,IF(CECCZ="CZ04",'Outside Temp'!B4011,IF(CECCZ="CZ12",'Outside Temp'!B4012, IF(CECCZ="CZ13",'Outside Temp'!B4013))))</f>
        <v>58.86666667</v>
      </c>
      <c r="G4010" s="12">
        <f t="shared" si="3"/>
        <v>1</v>
      </c>
    </row>
    <row r="4011" ht="15.75" customHeight="1">
      <c r="A4011" s="13">
        <v>42166.802083333336</v>
      </c>
      <c r="B4011" s="73">
        <f t="shared" si="1"/>
        <v>42166</v>
      </c>
      <c r="C4011" s="74">
        <f>IF(NewCustomer="Yes", IF(COUNTIF($I$2:$I$11,B4011)&gt;0,0,WEEKDAY(B4011,2)),IF(COUNTIF($I$2:$I$21,B4011)&gt;0,0,WEEKDAY(B4011,2)))</f>
        <v>4</v>
      </c>
      <c r="D4011" s="74">
        <f t="shared" si="2"/>
        <v>19</v>
      </c>
      <c r="E4011" s="12">
        <f>IFERROR(VLOOKUP(A4011,'IDAR Meter Data'!$A:$B,2,1),"")</f>
        <v>234</v>
      </c>
      <c r="F4011" s="75">
        <f>IF(CECCZ="CZ03",'Outside Temp'!B4011,IF(CECCZ="CZ04",'Outside Temp'!B4012,IF(CECCZ="CZ12",'Outside Temp'!B4013, IF(CECCZ="CZ13",'Outside Temp'!B4014))))</f>
        <v>58.36666667</v>
      </c>
      <c r="G4011" s="12">
        <f t="shared" si="3"/>
        <v>1</v>
      </c>
    </row>
    <row r="4012" ht="15.75" customHeight="1">
      <c r="A4012" s="13">
        <v>42166.8125</v>
      </c>
      <c r="B4012" s="73">
        <f t="shared" si="1"/>
        <v>42166</v>
      </c>
      <c r="C4012" s="74">
        <f>IF(NewCustomer="Yes", IF(COUNTIF($I$2:$I$11,B4012)&gt;0,0,WEEKDAY(B4012,2)),IF(COUNTIF($I$2:$I$21,B4012)&gt;0,0,WEEKDAY(B4012,2)))</f>
        <v>4</v>
      </c>
      <c r="D4012" s="74">
        <f t="shared" si="2"/>
        <v>19</v>
      </c>
      <c r="E4012" s="12">
        <f>IFERROR(VLOOKUP(A4012,'IDAR Meter Data'!$A:$B,2,1),"")</f>
        <v>222</v>
      </c>
      <c r="F4012" s="75">
        <f>IF(CECCZ="CZ03",'Outside Temp'!B4012,IF(CECCZ="CZ04",'Outside Temp'!B4013,IF(CECCZ="CZ12",'Outside Temp'!B4014, IF(CECCZ="CZ13",'Outside Temp'!B4015))))</f>
        <v>57.86666667</v>
      </c>
      <c r="G4012" s="12">
        <f t="shared" si="3"/>
        <v>1</v>
      </c>
    </row>
    <row r="4013" ht="15.75" customHeight="1">
      <c r="A4013" s="13">
        <v>42166.822916666664</v>
      </c>
      <c r="B4013" s="73">
        <f t="shared" si="1"/>
        <v>42166</v>
      </c>
      <c r="C4013" s="74">
        <f>IF(NewCustomer="Yes", IF(COUNTIF($I$2:$I$11,B4013)&gt;0,0,WEEKDAY(B4013,2)),IF(COUNTIF($I$2:$I$21,B4013)&gt;0,0,WEEKDAY(B4013,2)))</f>
        <v>4</v>
      </c>
      <c r="D4013" s="74">
        <f t="shared" si="2"/>
        <v>19</v>
      </c>
      <c r="E4013" s="12">
        <f>IFERROR(VLOOKUP(A4013,'IDAR Meter Data'!$A:$B,2,1),"")</f>
        <v>229</v>
      </c>
      <c r="F4013" s="75">
        <f>IF(CECCZ="CZ03",'Outside Temp'!B4013,IF(CECCZ="CZ04",'Outside Temp'!B4014,IF(CECCZ="CZ12",'Outside Temp'!B4015, IF(CECCZ="CZ13",'Outside Temp'!B4016))))</f>
        <v>57.36666667</v>
      </c>
      <c r="G4013" s="12">
        <f t="shared" si="3"/>
        <v>1</v>
      </c>
    </row>
    <row r="4014" ht="15.75" customHeight="1">
      <c r="A4014" s="13">
        <v>42166.833333333336</v>
      </c>
      <c r="B4014" s="73">
        <f t="shared" si="1"/>
        <v>42166</v>
      </c>
      <c r="C4014" s="74">
        <f>IF(NewCustomer="Yes", IF(COUNTIF($I$2:$I$11,B4014)&gt;0,0,WEEKDAY(B4014,2)),IF(COUNTIF($I$2:$I$21,B4014)&gt;0,0,WEEKDAY(B4014,2)))</f>
        <v>4</v>
      </c>
      <c r="D4014" s="74">
        <f t="shared" si="2"/>
        <v>20</v>
      </c>
      <c r="E4014" s="12">
        <f>IFERROR(VLOOKUP(A4014,'IDAR Meter Data'!$A:$B,2,1),"")</f>
        <v>225</v>
      </c>
      <c r="F4014" s="75">
        <f>IF(CECCZ="CZ03",'Outside Temp'!B4014,IF(CECCZ="CZ04",'Outside Temp'!B4015,IF(CECCZ="CZ12",'Outside Temp'!B4016, IF(CECCZ="CZ13",'Outside Temp'!B4017))))</f>
        <v>57</v>
      </c>
      <c r="G4014" s="12">
        <f t="shared" si="3"/>
        <v>1</v>
      </c>
    </row>
    <row r="4015" ht="15.75" customHeight="1">
      <c r="A4015" s="13">
        <v>42166.84375</v>
      </c>
      <c r="B4015" s="73">
        <f t="shared" si="1"/>
        <v>42166</v>
      </c>
      <c r="C4015" s="74">
        <f>IF(NewCustomer="Yes", IF(COUNTIF($I$2:$I$11,B4015)&gt;0,0,WEEKDAY(B4015,2)),IF(COUNTIF($I$2:$I$21,B4015)&gt;0,0,WEEKDAY(B4015,2)))</f>
        <v>4</v>
      </c>
      <c r="D4015" s="74">
        <f t="shared" si="2"/>
        <v>20</v>
      </c>
      <c r="E4015" s="12">
        <f>IFERROR(VLOOKUP(A4015,'IDAR Meter Data'!$A:$B,2,1),"")</f>
        <v>230</v>
      </c>
      <c r="F4015" s="75">
        <f>IF(CECCZ="CZ03",'Outside Temp'!B4015,IF(CECCZ="CZ04",'Outside Temp'!B4016,IF(CECCZ="CZ12",'Outside Temp'!B4017, IF(CECCZ="CZ13",'Outside Temp'!B4018))))</f>
        <v>57</v>
      </c>
      <c r="G4015" s="12">
        <f t="shared" si="3"/>
        <v>1</v>
      </c>
    </row>
    <row r="4016" ht="15.75" customHeight="1">
      <c r="A4016" s="13">
        <v>42166.854166666664</v>
      </c>
      <c r="B4016" s="73">
        <f t="shared" si="1"/>
        <v>42166</v>
      </c>
      <c r="C4016" s="74">
        <f>IF(NewCustomer="Yes", IF(COUNTIF($I$2:$I$11,B4016)&gt;0,0,WEEKDAY(B4016,2)),IF(COUNTIF($I$2:$I$21,B4016)&gt;0,0,WEEKDAY(B4016,2)))</f>
        <v>4</v>
      </c>
      <c r="D4016" s="74">
        <f t="shared" si="2"/>
        <v>20</v>
      </c>
      <c r="E4016" s="12">
        <f>IFERROR(VLOOKUP(A4016,'IDAR Meter Data'!$A:$B,2,1),"")</f>
        <v>211</v>
      </c>
      <c r="F4016" s="75">
        <f>IF(CECCZ="CZ03",'Outside Temp'!B4016,IF(CECCZ="CZ04",'Outside Temp'!B4017,IF(CECCZ="CZ12",'Outside Temp'!B4018, IF(CECCZ="CZ13",'Outside Temp'!B4019))))</f>
        <v>57</v>
      </c>
      <c r="G4016" s="12">
        <f t="shared" si="3"/>
        <v>1</v>
      </c>
    </row>
    <row r="4017" ht="15.75" customHeight="1">
      <c r="A4017" s="13">
        <v>42166.864583333336</v>
      </c>
      <c r="B4017" s="73">
        <f t="shared" si="1"/>
        <v>42166</v>
      </c>
      <c r="C4017" s="74">
        <f>IF(NewCustomer="Yes", IF(COUNTIF($I$2:$I$11,B4017)&gt;0,0,WEEKDAY(B4017,2)),IF(COUNTIF($I$2:$I$21,B4017)&gt;0,0,WEEKDAY(B4017,2)))</f>
        <v>4</v>
      </c>
      <c r="D4017" s="74">
        <f t="shared" si="2"/>
        <v>20</v>
      </c>
      <c r="E4017" s="12">
        <f>IFERROR(VLOOKUP(A4017,'IDAR Meter Data'!$A:$B,2,1),"")</f>
        <v>214</v>
      </c>
      <c r="F4017" s="75">
        <f>IF(CECCZ="CZ03",'Outside Temp'!B4017,IF(CECCZ="CZ04",'Outside Temp'!B4018,IF(CECCZ="CZ12",'Outside Temp'!B4019, IF(CECCZ="CZ13",'Outside Temp'!B4020))))</f>
        <v>57</v>
      </c>
      <c r="G4017" s="12">
        <f t="shared" si="3"/>
        <v>1</v>
      </c>
    </row>
    <row r="4018" ht="15.75" customHeight="1">
      <c r="A4018" s="13">
        <v>42166.875</v>
      </c>
      <c r="B4018" s="73">
        <f t="shared" si="1"/>
        <v>42166</v>
      </c>
      <c r="C4018" s="74">
        <f>IF(NewCustomer="Yes", IF(COUNTIF($I$2:$I$11,B4018)&gt;0,0,WEEKDAY(B4018,2)),IF(COUNTIF($I$2:$I$21,B4018)&gt;0,0,WEEKDAY(B4018,2)))</f>
        <v>4</v>
      </c>
      <c r="D4018" s="74">
        <f t="shared" si="2"/>
        <v>21</v>
      </c>
      <c r="E4018" s="12">
        <f>IFERROR(VLOOKUP(A4018,'IDAR Meter Data'!$A:$B,2,1),"")</f>
        <v>209</v>
      </c>
      <c r="F4018" s="75">
        <f>IF(CECCZ="CZ03",'Outside Temp'!B4018,IF(CECCZ="CZ04",'Outside Temp'!B4019,IF(CECCZ="CZ12",'Outside Temp'!B4020, IF(CECCZ="CZ13",'Outside Temp'!B4021))))</f>
        <v>56.93333333</v>
      </c>
      <c r="G4018" s="12">
        <f t="shared" si="3"/>
        <v>1</v>
      </c>
    </row>
    <row r="4019" ht="15.75" customHeight="1">
      <c r="A4019" s="13">
        <v>42166.885416666664</v>
      </c>
      <c r="B4019" s="73">
        <f t="shared" si="1"/>
        <v>42166</v>
      </c>
      <c r="C4019" s="74">
        <f>IF(NewCustomer="Yes", IF(COUNTIF($I$2:$I$11,B4019)&gt;0,0,WEEKDAY(B4019,2)),IF(COUNTIF($I$2:$I$21,B4019)&gt;0,0,WEEKDAY(B4019,2)))</f>
        <v>4</v>
      </c>
      <c r="D4019" s="74">
        <f t="shared" si="2"/>
        <v>21</v>
      </c>
      <c r="E4019" s="12">
        <f>IFERROR(VLOOKUP(A4019,'IDAR Meter Data'!$A:$B,2,1),"")</f>
        <v>201</v>
      </c>
      <c r="F4019" s="75">
        <f>IF(CECCZ="CZ03",'Outside Temp'!B4019,IF(CECCZ="CZ04",'Outside Temp'!B4020,IF(CECCZ="CZ12",'Outside Temp'!B4021, IF(CECCZ="CZ13",'Outside Temp'!B4022))))</f>
        <v>56.68333333</v>
      </c>
      <c r="G4019" s="12">
        <f t="shared" si="3"/>
        <v>1</v>
      </c>
    </row>
    <row r="4020" ht="15.75" customHeight="1">
      <c r="A4020" s="13">
        <v>42166.895833333336</v>
      </c>
      <c r="B4020" s="73">
        <f t="shared" si="1"/>
        <v>42166</v>
      </c>
      <c r="C4020" s="74">
        <f>IF(NewCustomer="Yes", IF(COUNTIF($I$2:$I$11,B4020)&gt;0,0,WEEKDAY(B4020,2)),IF(COUNTIF($I$2:$I$21,B4020)&gt;0,0,WEEKDAY(B4020,2)))</f>
        <v>4</v>
      </c>
      <c r="D4020" s="74">
        <f t="shared" si="2"/>
        <v>21</v>
      </c>
      <c r="E4020" s="12">
        <f>IFERROR(VLOOKUP(A4020,'IDAR Meter Data'!$A:$B,2,1),"")</f>
        <v>205</v>
      </c>
      <c r="F4020" s="75">
        <f>IF(CECCZ="CZ03",'Outside Temp'!B4020,IF(CECCZ="CZ04",'Outside Temp'!B4021,IF(CECCZ="CZ12",'Outside Temp'!B4022, IF(CECCZ="CZ13",'Outside Temp'!B4023))))</f>
        <v>56.43333333</v>
      </c>
      <c r="G4020" s="12">
        <f t="shared" si="3"/>
        <v>1</v>
      </c>
    </row>
    <row r="4021" ht="15.75" customHeight="1">
      <c r="A4021" s="13">
        <v>42166.90625</v>
      </c>
      <c r="B4021" s="73">
        <f t="shared" si="1"/>
        <v>42166</v>
      </c>
      <c r="C4021" s="74">
        <f>IF(NewCustomer="Yes", IF(COUNTIF($I$2:$I$11,B4021)&gt;0,0,WEEKDAY(B4021,2)),IF(COUNTIF($I$2:$I$21,B4021)&gt;0,0,WEEKDAY(B4021,2)))</f>
        <v>4</v>
      </c>
      <c r="D4021" s="74">
        <f t="shared" si="2"/>
        <v>21</v>
      </c>
      <c r="E4021" s="12">
        <f>IFERROR(VLOOKUP(A4021,'IDAR Meter Data'!$A:$B,2,1),"")</f>
        <v>198</v>
      </c>
      <c r="F4021" s="75">
        <f>IF(CECCZ="CZ03",'Outside Temp'!B4021,IF(CECCZ="CZ04",'Outside Temp'!B4022,IF(CECCZ="CZ12",'Outside Temp'!B4023, IF(CECCZ="CZ13",'Outside Temp'!B4024))))</f>
        <v>56.18333333</v>
      </c>
      <c r="G4021" s="12">
        <f t="shared" si="3"/>
        <v>1</v>
      </c>
    </row>
    <row r="4022" ht="15.75" customHeight="1">
      <c r="A4022" s="13">
        <v>42166.916666666664</v>
      </c>
      <c r="B4022" s="73">
        <f t="shared" si="1"/>
        <v>42166</v>
      </c>
      <c r="C4022" s="74">
        <f>IF(NewCustomer="Yes", IF(COUNTIF($I$2:$I$11,B4022)&gt;0,0,WEEKDAY(B4022,2)),IF(COUNTIF($I$2:$I$21,B4022)&gt;0,0,WEEKDAY(B4022,2)))</f>
        <v>4</v>
      </c>
      <c r="D4022" s="74">
        <f t="shared" si="2"/>
        <v>22</v>
      </c>
      <c r="E4022" s="12">
        <f>IFERROR(VLOOKUP(A4022,'IDAR Meter Data'!$A:$B,2,1),"")</f>
        <v>190</v>
      </c>
      <c r="F4022" s="75">
        <f>IF(CECCZ="CZ03",'Outside Temp'!B4022,IF(CECCZ="CZ04",'Outside Temp'!B4023,IF(CECCZ="CZ12",'Outside Temp'!B4024, IF(CECCZ="CZ13",'Outside Temp'!B4025))))</f>
        <v>56</v>
      </c>
      <c r="G4022" s="12">
        <f t="shared" si="3"/>
        <v>1</v>
      </c>
    </row>
    <row r="4023" ht="15.75" customHeight="1">
      <c r="A4023" s="13">
        <v>42166.927083333336</v>
      </c>
      <c r="B4023" s="73">
        <f t="shared" si="1"/>
        <v>42166</v>
      </c>
      <c r="C4023" s="74">
        <f>IF(NewCustomer="Yes", IF(COUNTIF($I$2:$I$11,B4023)&gt;0,0,WEEKDAY(B4023,2)),IF(COUNTIF($I$2:$I$21,B4023)&gt;0,0,WEEKDAY(B4023,2)))</f>
        <v>4</v>
      </c>
      <c r="D4023" s="74">
        <f t="shared" si="2"/>
        <v>22</v>
      </c>
      <c r="E4023" s="12">
        <f>IFERROR(VLOOKUP(A4023,'IDAR Meter Data'!$A:$B,2,1),"")</f>
        <v>195</v>
      </c>
      <c r="F4023" s="75">
        <f>IF(CECCZ="CZ03",'Outside Temp'!B4023,IF(CECCZ="CZ04",'Outside Temp'!B4024,IF(CECCZ="CZ12",'Outside Temp'!B4025, IF(CECCZ="CZ13",'Outside Temp'!B4026))))</f>
        <v>56</v>
      </c>
      <c r="G4023" s="12">
        <f t="shared" si="3"/>
        <v>1</v>
      </c>
    </row>
    <row r="4024" ht="15.75" customHeight="1">
      <c r="A4024" s="13">
        <v>42166.9375</v>
      </c>
      <c r="B4024" s="73">
        <f t="shared" si="1"/>
        <v>42166</v>
      </c>
      <c r="C4024" s="74">
        <f>IF(NewCustomer="Yes", IF(COUNTIF($I$2:$I$11,B4024)&gt;0,0,WEEKDAY(B4024,2)),IF(COUNTIF($I$2:$I$21,B4024)&gt;0,0,WEEKDAY(B4024,2)))</f>
        <v>4</v>
      </c>
      <c r="D4024" s="74">
        <f t="shared" si="2"/>
        <v>22</v>
      </c>
      <c r="E4024" s="12">
        <f>IFERROR(VLOOKUP(A4024,'IDAR Meter Data'!$A:$B,2,1),"")</f>
        <v>190</v>
      </c>
      <c r="F4024" s="75">
        <f>IF(CECCZ="CZ03",'Outside Temp'!B4024,IF(CECCZ="CZ04",'Outside Temp'!B4025,IF(CECCZ="CZ12",'Outside Temp'!B4026, IF(CECCZ="CZ13",'Outside Temp'!B4027))))</f>
        <v>56</v>
      </c>
      <c r="G4024" s="12">
        <f t="shared" si="3"/>
        <v>1</v>
      </c>
    </row>
    <row r="4025" ht="15.75" customHeight="1">
      <c r="A4025" s="13">
        <v>42166.947916666664</v>
      </c>
      <c r="B4025" s="73">
        <f t="shared" si="1"/>
        <v>42166</v>
      </c>
      <c r="C4025" s="74">
        <f>IF(NewCustomer="Yes", IF(COUNTIF($I$2:$I$11,B4025)&gt;0,0,WEEKDAY(B4025,2)),IF(COUNTIF($I$2:$I$21,B4025)&gt;0,0,WEEKDAY(B4025,2)))</f>
        <v>4</v>
      </c>
      <c r="D4025" s="74">
        <f t="shared" si="2"/>
        <v>22</v>
      </c>
      <c r="E4025" s="12">
        <f>IFERROR(VLOOKUP(A4025,'IDAR Meter Data'!$A:$B,2,1),"")</f>
        <v>191</v>
      </c>
      <c r="F4025" s="75">
        <f>IF(CECCZ="CZ03",'Outside Temp'!B4025,IF(CECCZ="CZ04",'Outside Temp'!B4026,IF(CECCZ="CZ12",'Outside Temp'!B4027, IF(CECCZ="CZ13",'Outside Temp'!B4028))))</f>
        <v>56</v>
      </c>
      <c r="G4025" s="12">
        <f t="shared" si="3"/>
        <v>1</v>
      </c>
    </row>
    <row r="4026" ht="15.75" customHeight="1">
      <c r="A4026" s="13">
        <v>42166.958333333336</v>
      </c>
      <c r="B4026" s="73">
        <f t="shared" si="1"/>
        <v>42166</v>
      </c>
      <c r="C4026" s="74">
        <f>IF(NewCustomer="Yes", IF(COUNTIF($I$2:$I$11,B4026)&gt;0,0,WEEKDAY(B4026,2)),IF(COUNTIF($I$2:$I$21,B4026)&gt;0,0,WEEKDAY(B4026,2)))</f>
        <v>4</v>
      </c>
      <c r="D4026" s="74">
        <f t="shared" si="2"/>
        <v>23</v>
      </c>
      <c r="E4026" s="12">
        <f>IFERROR(VLOOKUP(A4026,'IDAR Meter Data'!$A:$B,2,1),"")</f>
        <v>191</v>
      </c>
      <c r="F4026" s="75">
        <f>IF(CECCZ="CZ03",'Outside Temp'!B4026,IF(CECCZ="CZ04",'Outside Temp'!B4027,IF(CECCZ="CZ12",'Outside Temp'!B4028, IF(CECCZ="CZ13",'Outside Temp'!B4029))))</f>
        <v>56</v>
      </c>
      <c r="G4026" s="12">
        <f t="shared" si="3"/>
        <v>1</v>
      </c>
    </row>
    <row r="4027" ht="15.75" customHeight="1">
      <c r="A4027" s="13">
        <v>42166.96875</v>
      </c>
      <c r="B4027" s="73">
        <f t="shared" si="1"/>
        <v>42166</v>
      </c>
      <c r="C4027" s="74">
        <f>IF(NewCustomer="Yes", IF(COUNTIF($I$2:$I$11,B4027)&gt;0,0,WEEKDAY(B4027,2)),IF(COUNTIF($I$2:$I$21,B4027)&gt;0,0,WEEKDAY(B4027,2)))</f>
        <v>4</v>
      </c>
      <c r="D4027" s="74">
        <f t="shared" si="2"/>
        <v>23</v>
      </c>
      <c r="E4027" s="12">
        <f>IFERROR(VLOOKUP(A4027,'IDAR Meter Data'!$A:$B,2,1),"")</f>
        <v>188</v>
      </c>
      <c r="F4027" s="75">
        <f>IF(CECCZ="CZ03",'Outside Temp'!B4027,IF(CECCZ="CZ04",'Outside Temp'!B4028,IF(CECCZ="CZ12",'Outside Temp'!B4029, IF(CECCZ="CZ13",'Outside Temp'!B4030))))</f>
        <v>56</v>
      </c>
      <c r="G4027" s="12">
        <f t="shared" si="3"/>
        <v>1</v>
      </c>
    </row>
    <row r="4028" ht="15.75" customHeight="1">
      <c r="A4028" s="13">
        <v>42166.979166666664</v>
      </c>
      <c r="B4028" s="73">
        <f t="shared" si="1"/>
        <v>42166</v>
      </c>
      <c r="C4028" s="74">
        <f>IF(NewCustomer="Yes", IF(COUNTIF($I$2:$I$11,B4028)&gt;0,0,WEEKDAY(B4028,2)),IF(COUNTIF($I$2:$I$21,B4028)&gt;0,0,WEEKDAY(B4028,2)))</f>
        <v>4</v>
      </c>
      <c r="D4028" s="74">
        <f t="shared" si="2"/>
        <v>23</v>
      </c>
      <c r="E4028" s="12">
        <f>IFERROR(VLOOKUP(A4028,'IDAR Meter Data'!$A:$B,2,1),"")</f>
        <v>183</v>
      </c>
      <c r="F4028" s="75">
        <f>IF(CECCZ="CZ03",'Outside Temp'!B4028,IF(CECCZ="CZ04",'Outside Temp'!B4029,IF(CECCZ="CZ12",'Outside Temp'!B4030, IF(CECCZ="CZ13",'Outside Temp'!B4031))))</f>
        <v>56</v>
      </c>
      <c r="G4028" s="12">
        <f t="shared" si="3"/>
        <v>1</v>
      </c>
    </row>
    <row r="4029" ht="15.75" customHeight="1">
      <c r="A4029" s="13">
        <v>42166.989583333336</v>
      </c>
      <c r="B4029" s="73">
        <f t="shared" si="1"/>
        <v>42166</v>
      </c>
      <c r="C4029" s="74">
        <f>IF(NewCustomer="Yes", IF(COUNTIF($I$2:$I$11,B4029)&gt;0,0,WEEKDAY(B4029,2)),IF(COUNTIF($I$2:$I$21,B4029)&gt;0,0,WEEKDAY(B4029,2)))</f>
        <v>4</v>
      </c>
      <c r="D4029" s="74">
        <f t="shared" si="2"/>
        <v>23</v>
      </c>
      <c r="E4029" s="12">
        <f>IFERROR(VLOOKUP(A4029,'IDAR Meter Data'!$A:$B,2,1),"")</f>
        <v>185</v>
      </c>
      <c r="F4029" s="75">
        <f>IF(CECCZ="CZ03",'Outside Temp'!B4029,IF(CECCZ="CZ04",'Outside Temp'!B4030,IF(CECCZ="CZ12",'Outside Temp'!B4031, IF(CECCZ="CZ13",'Outside Temp'!B4032))))</f>
        <v>56</v>
      </c>
      <c r="G4029" s="12">
        <f t="shared" si="3"/>
        <v>1</v>
      </c>
    </row>
    <row r="4030" ht="15.75" customHeight="1">
      <c r="A4030" s="13">
        <v>42167.0</v>
      </c>
      <c r="B4030" s="73">
        <f t="shared" si="1"/>
        <v>42167</v>
      </c>
      <c r="C4030" s="74">
        <f>IF(NewCustomer="Yes", IF(COUNTIF($I$2:$I$11,B4030)&gt;0,0,WEEKDAY(B4030,2)),IF(COUNTIF($I$2:$I$21,B4030)&gt;0,0,WEEKDAY(B4030,2)))</f>
        <v>5</v>
      </c>
      <c r="D4030" s="74">
        <f t="shared" si="2"/>
        <v>0</v>
      </c>
      <c r="E4030" s="12">
        <f>IFERROR(VLOOKUP(A4030,'IDAR Meter Data'!$A:$B,2,1),"")</f>
        <v>175</v>
      </c>
      <c r="F4030" s="75">
        <f>IF(CECCZ="CZ03",'Outside Temp'!B4030,IF(CECCZ="CZ04",'Outside Temp'!B4031,IF(CECCZ="CZ12",'Outside Temp'!B4032, IF(CECCZ="CZ13",'Outside Temp'!B4033))))</f>
        <v>55.93333333</v>
      </c>
      <c r="G4030" s="12">
        <f t="shared" si="3"/>
        <v>1</v>
      </c>
    </row>
    <row r="4031" ht="15.75" customHeight="1">
      <c r="A4031" s="13">
        <v>42167.010416666664</v>
      </c>
      <c r="B4031" s="73">
        <f t="shared" si="1"/>
        <v>42167</v>
      </c>
      <c r="C4031" s="74">
        <f>IF(NewCustomer="Yes", IF(COUNTIF($I$2:$I$11,B4031)&gt;0,0,WEEKDAY(B4031,2)),IF(COUNTIF($I$2:$I$21,B4031)&gt;0,0,WEEKDAY(B4031,2)))</f>
        <v>5</v>
      </c>
      <c r="D4031" s="74">
        <f t="shared" si="2"/>
        <v>0</v>
      </c>
      <c r="E4031" s="12">
        <f>IFERROR(VLOOKUP(A4031,'IDAR Meter Data'!$A:$B,2,1),"")</f>
        <v>181</v>
      </c>
      <c r="F4031" s="75">
        <f>IF(CECCZ="CZ03",'Outside Temp'!B4031,IF(CECCZ="CZ04",'Outside Temp'!B4032,IF(CECCZ="CZ12",'Outside Temp'!B4033, IF(CECCZ="CZ13",'Outside Temp'!B4034))))</f>
        <v>55.68333333</v>
      </c>
      <c r="G4031" s="12">
        <f t="shared" si="3"/>
        <v>1</v>
      </c>
    </row>
    <row r="4032" ht="15.75" customHeight="1">
      <c r="A4032" s="13">
        <v>42167.020833333336</v>
      </c>
      <c r="B4032" s="73">
        <f t="shared" si="1"/>
        <v>42167</v>
      </c>
      <c r="C4032" s="74">
        <f>IF(NewCustomer="Yes", IF(COUNTIF($I$2:$I$11,B4032)&gt;0,0,WEEKDAY(B4032,2)),IF(COUNTIF($I$2:$I$21,B4032)&gt;0,0,WEEKDAY(B4032,2)))</f>
        <v>5</v>
      </c>
      <c r="D4032" s="74">
        <f t="shared" si="2"/>
        <v>0</v>
      </c>
      <c r="E4032" s="12">
        <f>IFERROR(VLOOKUP(A4032,'IDAR Meter Data'!$A:$B,2,1),"")</f>
        <v>176</v>
      </c>
      <c r="F4032" s="75">
        <f>IF(CECCZ="CZ03",'Outside Temp'!B4032,IF(CECCZ="CZ04",'Outside Temp'!B4033,IF(CECCZ="CZ12",'Outside Temp'!B4034, IF(CECCZ="CZ13",'Outside Temp'!B4035))))</f>
        <v>55.43333333</v>
      </c>
      <c r="G4032" s="12">
        <f t="shared" si="3"/>
        <v>1</v>
      </c>
    </row>
    <row r="4033" ht="15.75" customHeight="1">
      <c r="A4033" s="13">
        <v>42167.03125</v>
      </c>
      <c r="B4033" s="73">
        <f t="shared" si="1"/>
        <v>42167</v>
      </c>
      <c r="C4033" s="74">
        <f>IF(NewCustomer="Yes", IF(COUNTIF($I$2:$I$11,B4033)&gt;0,0,WEEKDAY(B4033,2)),IF(COUNTIF($I$2:$I$21,B4033)&gt;0,0,WEEKDAY(B4033,2)))</f>
        <v>5</v>
      </c>
      <c r="D4033" s="74">
        <f t="shared" si="2"/>
        <v>0</v>
      </c>
      <c r="E4033" s="12">
        <f>IFERROR(VLOOKUP(A4033,'IDAR Meter Data'!$A:$B,2,1),"")</f>
        <v>176</v>
      </c>
      <c r="F4033" s="75">
        <f>IF(CECCZ="CZ03",'Outside Temp'!B4033,IF(CECCZ="CZ04",'Outside Temp'!B4034,IF(CECCZ="CZ12",'Outside Temp'!B4035, IF(CECCZ="CZ13",'Outside Temp'!B4036))))</f>
        <v>55.18333333</v>
      </c>
      <c r="G4033" s="12">
        <f t="shared" si="3"/>
        <v>1</v>
      </c>
    </row>
    <row r="4034" ht="15.75" customHeight="1">
      <c r="A4034" s="13">
        <v>42167.041666666664</v>
      </c>
      <c r="B4034" s="73">
        <f t="shared" si="1"/>
        <v>42167</v>
      </c>
      <c r="C4034" s="74">
        <f>IF(NewCustomer="Yes", IF(COUNTIF($I$2:$I$11,B4034)&gt;0,0,WEEKDAY(B4034,2)),IF(COUNTIF($I$2:$I$21,B4034)&gt;0,0,WEEKDAY(B4034,2)))</f>
        <v>5</v>
      </c>
      <c r="D4034" s="74">
        <f t="shared" si="2"/>
        <v>1</v>
      </c>
      <c r="E4034" s="12">
        <f>IFERROR(VLOOKUP(A4034,'IDAR Meter Data'!$A:$B,2,1),"")</f>
        <v>172</v>
      </c>
      <c r="F4034" s="75">
        <f>IF(CECCZ="CZ03",'Outside Temp'!B4034,IF(CECCZ="CZ04",'Outside Temp'!B4035,IF(CECCZ="CZ12",'Outside Temp'!B4036, IF(CECCZ="CZ13",'Outside Temp'!B4037))))</f>
        <v>55</v>
      </c>
      <c r="G4034" s="12">
        <f t="shared" si="3"/>
        <v>1</v>
      </c>
    </row>
    <row r="4035" ht="15.75" customHeight="1">
      <c r="A4035" s="13">
        <v>42167.052083333336</v>
      </c>
      <c r="B4035" s="73">
        <f t="shared" si="1"/>
        <v>42167</v>
      </c>
      <c r="C4035" s="74">
        <f>IF(NewCustomer="Yes", IF(COUNTIF($I$2:$I$11,B4035)&gt;0,0,WEEKDAY(B4035,2)),IF(COUNTIF($I$2:$I$21,B4035)&gt;0,0,WEEKDAY(B4035,2)))</f>
        <v>5</v>
      </c>
      <c r="D4035" s="74">
        <f t="shared" si="2"/>
        <v>1</v>
      </c>
      <c r="E4035" s="12">
        <f>IFERROR(VLOOKUP(A4035,'IDAR Meter Data'!$A:$B,2,1),"")</f>
        <v>170</v>
      </c>
      <c r="F4035" s="75">
        <f>IF(CECCZ="CZ03",'Outside Temp'!B4035,IF(CECCZ="CZ04",'Outside Temp'!B4036,IF(CECCZ="CZ12",'Outside Temp'!B4037, IF(CECCZ="CZ13",'Outside Temp'!B4038))))</f>
        <v>55</v>
      </c>
      <c r="G4035" s="12">
        <f t="shared" si="3"/>
        <v>1</v>
      </c>
    </row>
    <row r="4036" ht="15.75" customHeight="1">
      <c r="A4036" s="13">
        <v>42167.0625</v>
      </c>
      <c r="B4036" s="73">
        <f t="shared" si="1"/>
        <v>42167</v>
      </c>
      <c r="C4036" s="74">
        <f>IF(NewCustomer="Yes", IF(COUNTIF($I$2:$I$11,B4036)&gt;0,0,WEEKDAY(B4036,2)),IF(COUNTIF($I$2:$I$21,B4036)&gt;0,0,WEEKDAY(B4036,2)))</f>
        <v>5</v>
      </c>
      <c r="D4036" s="74">
        <f t="shared" si="2"/>
        <v>1</v>
      </c>
      <c r="E4036" s="12">
        <f>IFERROR(VLOOKUP(A4036,'IDAR Meter Data'!$A:$B,2,1),"")</f>
        <v>176</v>
      </c>
      <c r="F4036" s="75">
        <f>IF(CECCZ="CZ03",'Outside Temp'!B4036,IF(CECCZ="CZ04",'Outside Temp'!B4037,IF(CECCZ="CZ12",'Outside Temp'!B4038, IF(CECCZ="CZ13",'Outside Temp'!B4039))))</f>
        <v>55</v>
      </c>
      <c r="G4036" s="12">
        <f t="shared" si="3"/>
        <v>1</v>
      </c>
    </row>
    <row r="4037" ht="15.75" customHeight="1">
      <c r="A4037" s="13">
        <v>42167.072916666664</v>
      </c>
      <c r="B4037" s="73">
        <f t="shared" si="1"/>
        <v>42167</v>
      </c>
      <c r="C4037" s="74">
        <f>IF(NewCustomer="Yes", IF(COUNTIF($I$2:$I$11,B4037)&gt;0,0,WEEKDAY(B4037,2)),IF(COUNTIF($I$2:$I$21,B4037)&gt;0,0,WEEKDAY(B4037,2)))</f>
        <v>5</v>
      </c>
      <c r="D4037" s="74">
        <f t="shared" si="2"/>
        <v>1</v>
      </c>
      <c r="E4037" s="12">
        <f>IFERROR(VLOOKUP(A4037,'IDAR Meter Data'!$A:$B,2,1),"")</f>
        <v>175</v>
      </c>
      <c r="F4037" s="75">
        <f>IF(CECCZ="CZ03",'Outside Temp'!B4037,IF(CECCZ="CZ04",'Outside Temp'!B4038,IF(CECCZ="CZ12",'Outside Temp'!B4039, IF(CECCZ="CZ13",'Outside Temp'!B4040))))</f>
        <v>55</v>
      </c>
      <c r="G4037" s="12">
        <f t="shared" si="3"/>
        <v>1</v>
      </c>
    </row>
    <row r="4038" ht="15.75" customHeight="1">
      <c r="A4038" s="13">
        <v>42167.083333333336</v>
      </c>
      <c r="B4038" s="73">
        <f t="shared" si="1"/>
        <v>42167</v>
      </c>
      <c r="C4038" s="74">
        <f>IF(NewCustomer="Yes", IF(COUNTIF($I$2:$I$11,B4038)&gt;0,0,WEEKDAY(B4038,2)),IF(COUNTIF($I$2:$I$21,B4038)&gt;0,0,WEEKDAY(B4038,2)))</f>
        <v>5</v>
      </c>
      <c r="D4038" s="74">
        <f t="shared" si="2"/>
        <v>2</v>
      </c>
      <c r="E4038" s="12">
        <f>IFERROR(VLOOKUP(A4038,'IDAR Meter Data'!$A:$B,2,1),"")</f>
        <v>166</v>
      </c>
      <c r="F4038" s="75">
        <f>IF(CECCZ="CZ03",'Outside Temp'!B4038,IF(CECCZ="CZ04",'Outside Temp'!B4039,IF(CECCZ="CZ12",'Outside Temp'!B4040, IF(CECCZ="CZ13",'Outside Temp'!B4041))))</f>
        <v>55</v>
      </c>
      <c r="G4038" s="12">
        <f t="shared" si="3"/>
        <v>1</v>
      </c>
    </row>
    <row r="4039" ht="15.75" customHeight="1">
      <c r="A4039" s="13">
        <v>42167.09375</v>
      </c>
      <c r="B4039" s="73">
        <f t="shared" si="1"/>
        <v>42167</v>
      </c>
      <c r="C4039" s="74">
        <f>IF(NewCustomer="Yes", IF(COUNTIF($I$2:$I$11,B4039)&gt;0,0,WEEKDAY(B4039,2)),IF(COUNTIF($I$2:$I$21,B4039)&gt;0,0,WEEKDAY(B4039,2)))</f>
        <v>5</v>
      </c>
      <c r="D4039" s="74">
        <f t="shared" si="2"/>
        <v>2</v>
      </c>
      <c r="E4039" s="12">
        <f>IFERROR(VLOOKUP(A4039,'IDAR Meter Data'!$A:$B,2,1),"")</f>
        <v>167</v>
      </c>
      <c r="F4039" s="75">
        <f>IF(CECCZ="CZ03",'Outside Temp'!B4039,IF(CECCZ="CZ04",'Outside Temp'!B4040,IF(CECCZ="CZ12",'Outside Temp'!B4041, IF(CECCZ="CZ13",'Outside Temp'!B4042))))</f>
        <v>55</v>
      </c>
      <c r="G4039" s="12">
        <f t="shared" si="3"/>
        <v>1</v>
      </c>
    </row>
    <row r="4040" ht="15.75" customHeight="1">
      <c r="A4040" s="13">
        <v>42167.104166666664</v>
      </c>
      <c r="B4040" s="73">
        <f t="shared" si="1"/>
        <v>42167</v>
      </c>
      <c r="C4040" s="74">
        <f>IF(NewCustomer="Yes", IF(COUNTIF($I$2:$I$11,B4040)&gt;0,0,WEEKDAY(B4040,2)),IF(COUNTIF($I$2:$I$21,B4040)&gt;0,0,WEEKDAY(B4040,2)))</f>
        <v>5</v>
      </c>
      <c r="D4040" s="74">
        <f t="shared" si="2"/>
        <v>2</v>
      </c>
      <c r="E4040" s="12">
        <f>IFERROR(VLOOKUP(A4040,'IDAR Meter Data'!$A:$B,2,1),"")</f>
        <v>174</v>
      </c>
      <c r="F4040" s="75">
        <f>IF(CECCZ="CZ03",'Outside Temp'!B4040,IF(CECCZ="CZ04",'Outside Temp'!B4041,IF(CECCZ="CZ12",'Outside Temp'!B4042, IF(CECCZ="CZ13",'Outside Temp'!B4043))))</f>
        <v>55</v>
      </c>
      <c r="G4040" s="12">
        <f t="shared" si="3"/>
        <v>1</v>
      </c>
    </row>
    <row r="4041" ht="15.75" customHeight="1">
      <c r="A4041" s="13">
        <v>42167.114583333336</v>
      </c>
      <c r="B4041" s="73">
        <f t="shared" si="1"/>
        <v>42167</v>
      </c>
      <c r="C4041" s="74">
        <f>IF(NewCustomer="Yes", IF(COUNTIF($I$2:$I$11,B4041)&gt;0,0,WEEKDAY(B4041,2)),IF(COUNTIF($I$2:$I$21,B4041)&gt;0,0,WEEKDAY(B4041,2)))</f>
        <v>5</v>
      </c>
      <c r="D4041" s="74">
        <f t="shared" si="2"/>
        <v>2</v>
      </c>
      <c r="E4041" s="12">
        <f>IFERROR(VLOOKUP(A4041,'IDAR Meter Data'!$A:$B,2,1),"")</f>
        <v>169</v>
      </c>
      <c r="F4041" s="75">
        <f>IF(CECCZ="CZ03",'Outside Temp'!B4041,IF(CECCZ="CZ04",'Outside Temp'!B4042,IF(CECCZ="CZ12",'Outside Temp'!B4043, IF(CECCZ="CZ13",'Outside Temp'!B4044))))</f>
        <v>55</v>
      </c>
      <c r="G4041" s="12">
        <f t="shared" si="3"/>
        <v>1</v>
      </c>
    </row>
    <row r="4042" ht="15.75" customHeight="1">
      <c r="A4042" s="13">
        <v>42167.125</v>
      </c>
      <c r="B4042" s="73">
        <f t="shared" si="1"/>
        <v>42167</v>
      </c>
      <c r="C4042" s="74">
        <f>IF(NewCustomer="Yes", IF(COUNTIF($I$2:$I$11,B4042)&gt;0,0,WEEKDAY(B4042,2)),IF(COUNTIF($I$2:$I$21,B4042)&gt;0,0,WEEKDAY(B4042,2)))</f>
        <v>5</v>
      </c>
      <c r="D4042" s="74">
        <f t="shared" si="2"/>
        <v>3</v>
      </c>
      <c r="E4042" s="12">
        <f>IFERROR(VLOOKUP(A4042,'IDAR Meter Data'!$A:$B,2,1),"")</f>
        <v>162</v>
      </c>
      <c r="F4042" s="75">
        <f>IF(CECCZ="CZ03",'Outside Temp'!B4042,IF(CECCZ="CZ04",'Outside Temp'!B4043,IF(CECCZ="CZ12",'Outside Temp'!B4044, IF(CECCZ="CZ13",'Outside Temp'!B4045))))</f>
        <v>55</v>
      </c>
      <c r="G4042" s="12">
        <f t="shared" si="3"/>
        <v>1</v>
      </c>
    </row>
    <row r="4043" ht="15.75" customHeight="1">
      <c r="A4043" s="13">
        <v>42167.135416666664</v>
      </c>
      <c r="B4043" s="73">
        <f t="shared" si="1"/>
        <v>42167</v>
      </c>
      <c r="C4043" s="74">
        <f>IF(NewCustomer="Yes", IF(COUNTIF($I$2:$I$11,B4043)&gt;0,0,WEEKDAY(B4043,2)),IF(COUNTIF($I$2:$I$21,B4043)&gt;0,0,WEEKDAY(B4043,2)))</f>
        <v>5</v>
      </c>
      <c r="D4043" s="74">
        <f t="shared" si="2"/>
        <v>3</v>
      </c>
      <c r="E4043" s="12">
        <f>IFERROR(VLOOKUP(A4043,'IDAR Meter Data'!$A:$B,2,1),"")</f>
        <v>169</v>
      </c>
      <c r="F4043" s="75">
        <f>IF(CECCZ="CZ03",'Outside Temp'!B4043,IF(CECCZ="CZ04",'Outside Temp'!B4044,IF(CECCZ="CZ12",'Outside Temp'!B4045, IF(CECCZ="CZ13",'Outside Temp'!B4046))))</f>
        <v>55</v>
      </c>
      <c r="G4043" s="12">
        <f t="shared" si="3"/>
        <v>1</v>
      </c>
    </row>
    <row r="4044" ht="15.75" customHeight="1">
      <c r="A4044" s="13">
        <v>42167.145833333336</v>
      </c>
      <c r="B4044" s="73">
        <f t="shared" si="1"/>
        <v>42167</v>
      </c>
      <c r="C4044" s="74">
        <f>IF(NewCustomer="Yes", IF(COUNTIF($I$2:$I$11,B4044)&gt;0,0,WEEKDAY(B4044,2)),IF(COUNTIF($I$2:$I$21,B4044)&gt;0,0,WEEKDAY(B4044,2)))</f>
        <v>5</v>
      </c>
      <c r="D4044" s="74">
        <f t="shared" si="2"/>
        <v>3</v>
      </c>
      <c r="E4044" s="12">
        <f>IFERROR(VLOOKUP(A4044,'IDAR Meter Data'!$A:$B,2,1),"")</f>
        <v>168</v>
      </c>
      <c r="F4044" s="75">
        <f>IF(CECCZ="CZ03",'Outside Temp'!B4044,IF(CECCZ="CZ04",'Outside Temp'!B4045,IF(CECCZ="CZ12",'Outside Temp'!B4046, IF(CECCZ="CZ13",'Outside Temp'!B4047))))</f>
        <v>55</v>
      </c>
      <c r="G4044" s="12">
        <f t="shared" si="3"/>
        <v>1</v>
      </c>
    </row>
    <row r="4045" ht="15.75" customHeight="1">
      <c r="A4045" s="13">
        <v>42167.15625</v>
      </c>
      <c r="B4045" s="73">
        <f t="shared" si="1"/>
        <v>42167</v>
      </c>
      <c r="C4045" s="74">
        <f>IF(NewCustomer="Yes", IF(COUNTIF($I$2:$I$11,B4045)&gt;0,0,WEEKDAY(B4045,2)),IF(COUNTIF($I$2:$I$21,B4045)&gt;0,0,WEEKDAY(B4045,2)))</f>
        <v>5</v>
      </c>
      <c r="D4045" s="74">
        <f t="shared" si="2"/>
        <v>3</v>
      </c>
      <c r="E4045" s="12">
        <f>IFERROR(VLOOKUP(A4045,'IDAR Meter Data'!$A:$B,2,1),"")</f>
        <v>164</v>
      </c>
      <c r="F4045" s="75">
        <f>IF(CECCZ="CZ03",'Outside Temp'!B4045,IF(CECCZ="CZ04",'Outside Temp'!B4046,IF(CECCZ="CZ12",'Outside Temp'!B4047, IF(CECCZ="CZ13",'Outside Temp'!B4048))))</f>
        <v>55</v>
      </c>
      <c r="G4045" s="12">
        <f t="shared" si="3"/>
        <v>1</v>
      </c>
    </row>
    <row r="4046" ht="15.75" customHeight="1">
      <c r="A4046" s="13">
        <v>42167.166666666664</v>
      </c>
      <c r="B4046" s="73">
        <f t="shared" si="1"/>
        <v>42167</v>
      </c>
      <c r="C4046" s="74">
        <f>IF(NewCustomer="Yes", IF(COUNTIF($I$2:$I$11,B4046)&gt;0,0,WEEKDAY(B4046,2)),IF(COUNTIF($I$2:$I$21,B4046)&gt;0,0,WEEKDAY(B4046,2)))</f>
        <v>5</v>
      </c>
      <c r="D4046" s="74">
        <f t="shared" si="2"/>
        <v>4</v>
      </c>
      <c r="E4046" s="12">
        <f>IFERROR(VLOOKUP(A4046,'IDAR Meter Data'!$A:$B,2,1),"")</f>
        <v>167</v>
      </c>
      <c r="F4046" s="75">
        <f>IF(CECCZ="CZ03",'Outside Temp'!B4046,IF(CECCZ="CZ04",'Outside Temp'!B4047,IF(CECCZ="CZ12",'Outside Temp'!B4048, IF(CECCZ="CZ13",'Outside Temp'!B4049))))</f>
        <v>55</v>
      </c>
      <c r="G4046" s="12">
        <f t="shared" si="3"/>
        <v>1</v>
      </c>
    </row>
    <row r="4047" ht="15.75" customHeight="1">
      <c r="A4047" s="13">
        <v>42167.177083333336</v>
      </c>
      <c r="B4047" s="73">
        <f t="shared" si="1"/>
        <v>42167</v>
      </c>
      <c r="C4047" s="74">
        <f>IF(NewCustomer="Yes", IF(COUNTIF($I$2:$I$11,B4047)&gt;0,0,WEEKDAY(B4047,2)),IF(COUNTIF($I$2:$I$21,B4047)&gt;0,0,WEEKDAY(B4047,2)))</f>
        <v>5</v>
      </c>
      <c r="D4047" s="74">
        <f t="shared" si="2"/>
        <v>4</v>
      </c>
      <c r="E4047" s="12">
        <f>IFERROR(VLOOKUP(A4047,'IDAR Meter Data'!$A:$B,2,1),"")</f>
        <v>167</v>
      </c>
      <c r="F4047" s="75">
        <f>IF(CECCZ="CZ03",'Outside Temp'!B4047,IF(CECCZ="CZ04",'Outside Temp'!B4048,IF(CECCZ="CZ12",'Outside Temp'!B4049, IF(CECCZ="CZ13",'Outside Temp'!B4050))))</f>
        <v>55</v>
      </c>
      <c r="G4047" s="12">
        <f t="shared" si="3"/>
        <v>1</v>
      </c>
    </row>
    <row r="4048" ht="15.75" customHeight="1">
      <c r="A4048" s="13">
        <v>42167.1875</v>
      </c>
      <c r="B4048" s="73">
        <f t="shared" si="1"/>
        <v>42167</v>
      </c>
      <c r="C4048" s="74">
        <f>IF(NewCustomer="Yes", IF(COUNTIF($I$2:$I$11,B4048)&gt;0,0,WEEKDAY(B4048,2)),IF(COUNTIF($I$2:$I$21,B4048)&gt;0,0,WEEKDAY(B4048,2)))</f>
        <v>5</v>
      </c>
      <c r="D4048" s="74">
        <f t="shared" si="2"/>
        <v>4</v>
      </c>
      <c r="E4048" s="12">
        <f>IFERROR(VLOOKUP(A4048,'IDAR Meter Data'!$A:$B,2,1),"")</f>
        <v>165</v>
      </c>
      <c r="F4048" s="75">
        <f>IF(CECCZ="CZ03",'Outside Temp'!B4048,IF(CECCZ="CZ04",'Outside Temp'!B4049,IF(CECCZ="CZ12",'Outside Temp'!B4050, IF(CECCZ="CZ13",'Outside Temp'!B4051))))</f>
        <v>55</v>
      </c>
      <c r="G4048" s="12">
        <f t="shared" si="3"/>
        <v>1</v>
      </c>
    </row>
    <row r="4049" ht="15.75" customHeight="1">
      <c r="A4049" s="13">
        <v>42167.197916666664</v>
      </c>
      <c r="B4049" s="73">
        <f t="shared" si="1"/>
        <v>42167</v>
      </c>
      <c r="C4049" s="74">
        <f>IF(NewCustomer="Yes", IF(COUNTIF($I$2:$I$11,B4049)&gt;0,0,WEEKDAY(B4049,2)),IF(COUNTIF($I$2:$I$21,B4049)&gt;0,0,WEEKDAY(B4049,2)))</f>
        <v>5</v>
      </c>
      <c r="D4049" s="74">
        <f t="shared" si="2"/>
        <v>4</v>
      </c>
      <c r="E4049" s="12">
        <f>IFERROR(VLOOKUP(A4049,'IDAR Meter Data'!$A:$B,2,1),"")</f>
        <v>163</v>
      </c>
      <c r="F4049" s="75">
        <f>IF(CECCZ="CZ03",'Outside Temp'!B4049,IF(CECCZ="CZ04",'Outside Temp'!B4050,IF(CECCZ="CZ12",'Outside Temp'!B4051, IF(CECCZ="CZ13",'Outside Temp'!B4052))))</f>
        <v>55</v>
      </c>
      <c r="G4049" s="12">
        <f t="shared" si="3"/>
        <v>1</v>
      </c>
    </row>
    <row r="4050" ht="15.75" customHeight="1">
      <c r="A4050" s="13">
        <v>42167.208333333336</v>
      </c>
      <c r="B4050" s="73">
        <f t="shared" si="1"/>
        <v>42167</v>
      </c>
      <c r="C4050" s="74">
        <f>IF(NewCustomer="Yes", IF(COUNTIF($I$2:$I$11,B4050)&gt;0,0,WEEKDAY(B4050,2)),IF(COUNTIF($I$2:$I$21,B4050)&gt;0,0,WEEKDAY(B4050,2)))</f>
        <v>5</v>
      </c>
      <c r="D4050" s="74">
        <f t="shared" si="2"/>
        <v>5</v>
      </c>
      <c r="E4050" s="12">
        <f>IFERROR(VLOOKUP(A4050,'IDAR Meter Data'!$A:$B,2,1),"")</f>
        <v>170</v>
      </c>
      <c r="F4050" s="75">
        <f>IF(CECCZ="CZ03",'Outside Temp'!B4050,IF(CECCZ="CZ04",'Outside Temp'!B4051,IF(CECCZ="CZ12",'Outside Temp'!B4052, IF(CECCZ="CZ13",'Outside Temp'!B4053))))</f>
        <v>55.06666667</v>
      </c>
      <c r="G4050" s="12">
        <f t="shared" si="3"/>
        <v>1</v>
      </c>
    </row>
    <row r="4051" ht="15.75" customHeight="1">
      <c r="A4051" s="13">
        <v>42167.21875</v>
      </c>
      <c r="B4051" s="73">
        <f t="shared" si="1"/>
        <v>42167</v>
      </c>
      <c r="C4051" s="74">
        <f>IF(NewCustomer="Yes", IF(COUNTIF($I$2:$I$11,B4051)&gt;0,0,WEEKDAY(B4051,2)),IF(COUNTIF($I$2:$I$21,B4051)&gt;0,0,WEEKDAY(B4051,2)))</f>
        <v>5</v>
      </c>
      <c r="D4051" s="74">
        <f t="shared" si="2"/>
        <v>5</v>
      </c>
      <c r="E4051" s="12">
        <f>IFERROR(VLOOKUP(A4051,'IDAR Meter Data'!$A:$B,2,1),"")</f>
        <v>168</v>
      </c>
      <c r="F4051" s="75">
        <f>IF(CECCZ="CZ03",'Outside Temp'!B4051,IF(CECCZ="CZ04",'Outside Temp'!B4052,IF(CECCZ="CZ12",'Outside Temp'!B4053, IF(CECCZ="CZ13",'Outside Temp'!B4054))))</f>
        <v>55.31666667</v>
      </c>
      <c r="G4051" s="12">
        <f t="shared" si="3"/>
        <v>1</v>
      </c>
    </row>
    <row r="4052" ht="15.75" customHeight="1">
      <c r="A4052" s="13">
        <v>42167.229166666664</v>
      </c>
      <c r="B4052" s="73">
        <f t="shared" si="1"/>
        <v>42167</v>
      </c>
      <c r="C4052" s="74">
        <f>IF(NewCustomer="Yes", IF(COUNTIF($I$2:$I$11,B4052)&gt;0,0,WEEKDAY(B4052,2)),IF(COUNTIF($I$2:$I$21,B4052)&gt;0,0,WEEKDAY(B4052,2)))</f>
        <v>5</v>
      </c>
      <c r="D4052" s="74">
        <f t="shared" si="2"/>
        <v>5</v>
      </c>
      <c r="E4052" s="12">
        <f>IFERROR(VLOOKUP(A4052,'IDAR Meter Data'!$A:$B,2,1),"")</f>
        <v>162</v>
      </c>
      <c r="F4052" s="75">
        <f>IF(CECCZ="CZ03",'Outside Temp'!B4052,IF(CECCZ="CZ04",'Outside Temp'!B4053,IF(CECCZ="CZ12",'Outside Temp'!B4054, IF(CECCZ="CZ13",'Outside Temp'!B4055))))</f>
        <v>55.56666667</v>
      </c>
      <c r="G4052" s="12">
        <f t="shared" si="3"/>
        <v>1</v>
      </c>
    </row>
    <row r="4053" ht="15.75" customHeight="1">
      <c r="A4053" s="13">
        <v>42167.239583333336</v>
      </c>
      <c r="B4053" s="73">
        <f t="shared" si="1"/>
        <v>42167</v>
      </c>
      <c r="C4053" s="74">
        <f>IF(NewCustomer="Yes", IF(COUNTIF($I$2:$I$11,B4053)&gt;0,0,WEEKDAY(B4053,2)),IF(COUNTIF($I$2:$I$21,B4053)&gt;0,0,WEEKDAY(B4053,2)))</f>
        <v>5</v>
      </c>
      <c r="D4053" s="74">
        <f t="shared" si="2"/>
        <v>5</v>
      </c>
      <c r="E4053" s="12">
        <f>IFERROR(VLOOKUP(A4053,'IDAR Meter Data'!$A:$B,2,1),"")</f>
        <v>164</v>
      </c>
      <c r="F4053" s="75">
        <f>IF(CECCZ="CZ03",'Outside Temp'!B4053,IF(CECCZ="CZ04",'Outside Temp'!B4054,IF(CECCZ="CZ12",'Outside Temp'!B4055, IF(CECCZ="CZ13",'Outside Temp'!B4056))))</f>
        <v>55.81666667</v>
      </c>
      <c r="G4053" s="12">
        <f t="shared" si="3"/>
        <v>1</v>
      </c>
    </row>
    <row r="4054" ht="15.75" customHeight="1">
      <c r="A4054" s="13">
        <v>42167.25</v>
      </c>
      <c r="B4054" s="73">
        <f t="shared" si="1"/>
        <v>42167</v>
      </c>
      <c r="C4054" s="74">
        <f>IF(NewCustomer="Yes", IF(COUNTIF($I$2:$I$11,B4054)&gt;0,0,WEEKDAY(B4054,2)),IF(COUNTIF($I$2:$I$21,B4054)&gt;0,0,WEEKDAY(B4054,2)))</f>
        <v>5</v>
      </c>
      <c r="D4054" s="74">
        <f t="shared" si="2"/>
        <v>6</v>
      </c>
      <c r="E4054" s="12">
        <f>IFERROR(VLOOKUP(A4054,'IDAR Meter Data'!$A:$B,2,1),"")</f>
        <v>166</v>
      </c>
      <c r="F4054" s="75">
        <f>IF(CECCZ="CZ03",'Outside Temp'!B4054,IF(CECCZ="CZ04",'Outside Temp'!B4055,IF(CECCZ="CZ12",'Outside Temp'!B4056, IF(CECCZ="CZ13",'Outside Temp'!B4057))))</f>
        <v>56.26666667</v>
      </c>
      <c r="G4054" s="12">
        <f t="shared" si="3"/>
        <v>1</v>
      </c>
    </row>
    <row r="4055" ht="15.75" customHeight="1">
      <c r="A4055" s="13">
        <v>42167.260416666664</v>
      </c>
      <c r="B4055" s="73">
        <f t="shared" si="1"/>
        <v>42167</v>
      </c>
      <c r="C4055" s="74">
        <f>IF(NewCustomer="Yes", IF(COUNTIF($I$2:$I$11,B4055)&gt;0,0,WEEKDAY(B4055,2)),IF(COUNTIF($I$2:$I$21,B4055)&gt;0,0,WEEKDAY(B4055,2)))</f>
        <v>5</v>
      </c>
      <c r="D4055" s="74">
        <f t="shared" si="2"/>
        <v>6</v>
      </c>
      <c r="E4055" s="12">
        <f>IFERROR(VLOOKUP(A4055,'IDAR Meter Data'!$A:$B,2,1),"")</f>
        <v>165</v>
      </c>
      <c r="F4055" s="75">
        <f>IF(CECCZ="CZ03",'Outside Temp'!B4055,IF(CECCZ="CZ04",'Outside Temp'!B4056,IF(CECCZ="CZ12",'Outside Temp'!B4057, IF(CECCZ="CZ13",'Outside Temp'!B4058))))</f>
        <v>57.26666667</v>
      </c>
      <c r="G4055" s="12">
        <f t="shared" si="3"/>
        <v>1</v>
      </c>
    </row>
    <row r="4056" ht="15.75" customHeight="1">
      <c r="A4056" s="13">
        <v>42167.270833333336</v>
      </c>
      <c r="B4056" s="73">
        <f t="shared" si="1"/>
        <v>42167</v>
      </c>
      <c r="C4056" s="74">
        <f>IF(NewCustomer="Yes", IF(COUNTIF($I$2:$I$11,B4056)&gt;0,0,WEEKDAY(B4056,2)),IF(COUNTIF($I$2:$I$21,B4056)&gt;0,0,WEEKDAY(B4056,2)))</f>
        <v>5</v>
      </c>
      <c r="D4056" s="74">
        <f t="shared" si="2"/>
        <v>6</v>
      </c>
      <c r="E4056" s="12">
        <f>IFERROR(VLOOKUP(A4056,'IDAR Meter Data'!$A:$B,2,1),"")</f>
        <v>162</v>
      </c>
      <c r="F4056" s="75">
        <f>IF(CECCZ="CZ03",'Outside Temp'!B4056,IF(CECCZ="CZ04",'Outside Temp'!B4057,IF(CECCZ="CZ12",'Outside Temp'!B4058, IF(CECCZ="CZ13",'Outside Temp'!B4059))))</f>
        <v>58.26666667</v>
      </c>
      <c r="G4056" s="12">
        <f t="shared" si="3"/>
        <v>1</v>
      </c>
    </row>
    <row r="4057" ht="15.75" customHeight="1">
      <c r="A4057" s="13">
        <v>42167.28125</v>
      </c>
      <c r="B4057" s="73">
        <f t="shared" si="1"/>
        <v>42167</v>
      </c>
      <c r="C4057" s="74">
        <f>IF(NewCustomer="Yes", IF(COUNTIF($I$2:$I$11,B4057)&gt;0,0,WEEKDAY(B4057,2)),IF(COUNTIF($I$2:$I$21,B4057)&gt;0,0,WEEKDAY(B4057,2)))</f>
        <v>5</v>
      </c>
      <c r="D4057" s="74">
        <f t="shared" si="2"/>
        <v>6</v>
      </c>
      <c r="E4057" s="12">
        <f>IFERROR(VLOOKUP(A4057,'IDAR Meter Data'!$A:$B,2,1),"")</f>
        <v>170</v>
      </c>
      <c r="F4057" s="75">
        <f>IF(CECCZ="CZ03",'Outside Temp'!B4057,IF(CECCZ="CZ04",'Outside Temp'!B4058,IF(CECCZ="CZ12",'Outside Temp'!B4059, IF(CECCZ="CZ13",'Outside Temp'!B4060))))</f>
        <v>59.26666667</v>
      </c>
      <c r="G4057" s="12">
        <f t="shared" si="3"/>
        <v>1</v>
      </c>
    </row>
    <row r="4058" ht="15.75" customHeight="1">
      <c r="A4058" s="13">
        <v>42167.291666666664</v>
      </c>
      <c r="B4058" s="73">
        <f t="shared" si="1"/>
        <v>42167</v>
      </c>
      <c r="C4058" s="74">
        <f>IF(NewCustomer="Yes", IF(COUNTIF($I$2:$I$11,B4058)&gt;0,0,WEEKDAY(B4058,2)),IF(COUNTIF($I$2:$I$21,B4058)&gt;0,0,WEEKDAY(B4058,2)))</f>
        <v>5</v>
      </c>
      <c r="D4058" s="74">
        <f t="shared" si="2"/>
        <v>7</v>
      </c>
      <c r="E4058" s="12">
        <f>IFERROR(VLOOKUP(A4058,'IDAR Meter Data'!$A:$B,2,1),"")</f>
        <v>167</v>
      </c>
      <c r="F4058" s="75">
        <f>IF(CECCZ="CZ03",'Outside Temp'!B4058,IF(CECCZ="CZ04",'Outside Temp'!B4059,IF(CECCZ="CZ12",'Outside Temp'!B4060, IF(CECCZ="CZ13",'Outside Temp'!B4061))))</f>
        <v>60.2</v>
      </c>
      <c r="G4058" s="12">
        <f t="shared" si="3"/>
        <v>1</v>
      </c>
    </row>
    <row r="4059" ht="15.75" customHeight="1">
      <c r="A4059" s="13">
        <v>42167.302083333336</v>
      </c>
      <c r="B4059" s="73">
        <f t="shared" si="1"/>
        <v>42167</v>
      </c>
      <c r="C4059" s="74">
        <f>IF(NewCustomer="Yes", IF(COUNTIF($I$2:$I$11,B4059)&gt;0,0,WEEKDAY(B4059,2)),IF(COUNTIF($I$2:$I$21,B4059)&gt;0,0,WEEKDAY(B4059,2)))</f>
        <v>5</v>
      </c>
      <c r="D4059" s="74">
        <f t="shared" si="2"/>
        <v>7</v>
      </c>
      <c r="E4059" s="12">
        <f>IFERROR(VLOOKUP(A4059,'IDAR Meter Data'!$A:$B,2,1),"")</f>
        <v>169</v>
      </c>
      <c r="F4059" s="75">
        <f>IF(CECCZ="CZ03",'Outside Temp'!B4059,IF(CECCZ="CZ04",'Outside Temp'!B4060,IF(CECCZ="CZ12",'Outside Temp'!B4061, IF(CECCZ="CZ13",'Outside Temp'!B4062))))</f>
        <v>60.95</v>
      </c>
      <c r="G4059" s="12">
        <f t="shared" si="3"/>
        <v>1</v>
      </c>
    </row>
    <row r="4060" ht="15.75" customHeight="1">
      <c r="A4060" s="13">
        <v>42167.3125</v>
      </c>
      <c r="B4060" s="73">
        <f t="shared" si="1"/>
        <v>42167</v>
      </c>
      <c r="C4060" s="74">
        <f>IF(NewCustomer="Yes", IF(COUNTIF($I$2:$I$11,B4060)&gt;0,0,WEEKDAY(B4060,2)),IF(COUNTIF($I$2:$I$21,B4060)&gt;0,0,WEEKDAY(B4060,2)))</f>
        <v>5</v>
      </c>
      <c r="D4060" s="74">
        <f t="shared" si="2"/>
        <v>7</v>
      </c>
      <c r="E4060" s="12">
        <f>IFERROR(VLOOKUP(A4060,'IDAR Meter Data'!$A:$B,2,1),"")</f>
        <v>171</v>
      </c>
      <c r="F4060" s="75">
        <f>IF(CECCZ="CZ03",'Outside Temp'!B4060,IF(CECCZ="CZ04",'Outside Temp'!B4061,IF(CECCZ="CZ12",'Outside Temp'!B4062, IF(CECCZ="CZ13",'Outside Temp'!B4063))))</f>
        <v>61.7</v>
      </c>
      <c r="G4060" s="12">
        <f t="shared" si="3"/>
        <v>1</v>
      </c>
    </row>
    <row r="4061" ht="15.75" customHeight="1">
      <c r="A4061" s="13">
        <v>42167.322916666664</v>
      </c>
      <c r="B4061" s="73">
        <f t="shared" si="1"/>
        <v>42167</v>
      </c>
      <c r="C4061" s="74">
        <f>IF(NewCustomer="Yes", IF(COUNTIF($I$2:$I$11,B4061)&gt;0,0,WEEKDAY(B4061,2)),IF(COUNTIF($I$2:$I$21,B4061)&gt;0,0,WEEKDAY(B4061,2)))</f>
        <v>5</v>
      </c>
      <c r="D4061" s="74">
        <f t="shared" si="2"/>
        <v>7</v>
      </c>
      <c r="E4061" s="12">
        <f>IFERROR(VLOOKUP(A4061,'IDAR Meter Data'!$A:$B,2,1),"")</f>
        <v>177</v>
      </c>
      <c r="F4061" s="75">
        <f>IF(CECCZ="CZ03",'Outside Temp'!B4061,IF(CECCZ="CZ04",'Outside Temp'!B4062,IF(CECCZ="CZ12",'Outside Temp'!B4063, IF(CECCZ="CZ13",'Outside Temp'!B4064))))</f>
        <v>62.45</v>
      </c>
      <c r="G4061" s="12">
        <f t="shared" si="3"/>
        <v>1</v>
      </c>
    </row>
    <row r="4062" ht="15.75" customHeight="1">
      <c r="A4062" s="13">
        <v>42167.333333333336</v>
      </c>
      <c r="B4062" s="73">
        <f t="shared" si="1"/>
        <v>42167</v>
      </c>
      <c r="C4062" s="74">
        <f>IF(NewCustomer="Yes", IF(COUNTIF($I$2:$I$11,B4062)&gt;0,0,WEEKDAY(B4062,2)),IF(COUNTIF($I$2:$I$21,B4062)&gt;0,0,WEEKDAY(B4062,2)))</f>
        <v>5</v>
      </c>
      <c r="D4062" s="74">
        <f t="shared" si="2"/>
        <v>8</v>
      </c>
      <c r="E4062" s="12">
        <f>IFERROR(VLOOKUP(A4062,'IDAR Meter Data'!$A:$B,2,1),"")</f>
        <v>179</v>
      </c>
      <c r="F4062" s="75">
        <f>IF(CECCZ="CZ03",'Outside Temp'!B4062,IF(CECCZ="CZ04",'Outside Temp'!B4063,IF(CECCZ="CZ12",'Outside Temp'!B4064, IF(CECCZ="CZ13",'Outside Temp'!B4065))))</f>
        <v>63.06666667</v>
      </c>
      <c r="G4062" s="12">
        <f t="shared" si="3"/>
        <v>1</v>
      </c>
    </row>
    <row r="4063" ht="15.75" customHeight="1">
      <c r="A4063" s="13">
        <v>42167.34375</v>
      </c>
      <c r="B4063" s="73">
        <f t="shared" si="1"/>
        <v>42167</v>
      </c>
      <c r="C4063" s="74">
        <f>IF(NewCustomer="Yes", IF(COUNTIF($I$2:$I$11,B4063)&gt;0,0,WEEKDAY(B4063,2)),IF(COUNTIF($I$2:$I$21,B4063)&gt;0,0,WEEKDAY(B4063,2)))</f>
        <v>5</v>
      </c>
      <c r="D4063" s="74">
        <f t="shared" si="2"/>
        <v>8</v>
      </c>
      <c r="E4063" s="12">
        <f>IFERROR(VLOOKUP(A4063,'IDAR Meter Data'!$A:$B,2,1),"")</f>
        <v>185</v>
      </c>
      <c r="F4063" s="75">
        <f>IF(CECCZ="CZ03",'Outside Temp'!B4063,IF(CECCZ="CZ04",'Outside Temp'!B4064,IF(CECCZ="CZ12",'Outside Temp'!B4065, IF(CECCZ="CZ13",'Outside Temp'!B4066))))</f>
        <v>63.31666667</v>
      </c>
      <c r="G4063" s="12">
        <f t="shared" si="3"/>
        <v>1</v>
      </c>
    </row>
    <row r="4064" ht="15.75" customHeight="1">
      <c r="A4064" s="13">
        <v>42167.354166666664</v>
      </c>
      <c r="B4064" s="73">
        <f t="shared" si="1"/>
        <v>42167</v>
      </c>
      <c r="C4064" s="74">
        <f>IF(NewCustomer="Yes", IF(COUNTIF($I$2:$I$11,B4064)&gt;0,0,WEEKDAY(B4064,2)),IF(COUNTIF($I$2:$I$21,B4064)&gt;0,0,WEEKDAY(B4064,2)))</f>
        <v>5</v>
      </c>
      <c r="D4064" s="74">
        <f t="shared" si="2"/>
        <v>8</v>
      </c>
      <c r="E4064" s="12">
        <f>IFERROR(VLOOKUP(A4064,'IDAR Meter Data'!$A:$B,2,1),"")</f>
        <v>197</v>
      </c>
      <c r="F4064" s="75">
        <f>IF(CECCZ="CZ03",'Outside Temp'!B4064,IF(CECCZ="CZ04",'Outside Temp'!B4065,IF(CECCZ="CZ12",'Outside Temp'!B4066, IF(CECCZ="CZ13",'Outside Temp'!B4067))))</f>
        <v>63.56666667</v>
      </c>
      <c r="G4064" s="12">
        <f t="shared" si="3"/>
        <v>1</v>
      </c>
    </row>
    <row r="4065" ht="15.75" customHeight="1">
      <c r="A4065" s="13">
        <v>42167.364583333336</v>
      </c>
      <c r="B4065" s="73">
        <f t="shared" si="1"/>
        <v>42167</v>
      </c>
      <c r="C4065" s="74">
        <f>IF(NewCustomer="Yes", IF(COUNTIF($I$2:$I$11,B4065)&gt;0,0,WEEKDAY(B4065,2)),IF(COUNTIF($I$2:$I$21,B4065)&gt;0,0,WEEKDAY(B4065,2)))</f>
        <v>5</v>
      </c>
      <c r="D4065" s="74">
        <f t="shared" si="2"/>
        <v>8</v>
      </c>
      <c r="E4065" s="12">
        <f>IFERROR(VLOOKUP(A4065,'IDAR Meter Data'!$A:$B,2,1),"")</f>
        <v>194</v>
      </c>
      <c r="F4065" s="75">
        <f>IF(CECCZ="CZ03",'Outside Temp'!B4065,IF(CECCZ="CZ04",'Outside Temp'!B4066,IF(CECCZ="CZ12",'Outside Temp'!B4067, IF(CECCZ="CZ13",'Outside Temp'!B4068))))</f>
        <v>63.81666667</v>
      </c>
      <c r="G4065" s="12">
        <f t="shared" si="3"/>
        <v>1</v>
      </c>
    </row>
    <row r="4066" ht="15.75" customHeight="1">
      <c r="A4066" s="13">
        <v>42167.375</v>
      </c>
      <c r="B4066" s="73">
        <f t="shared" si="1"/>
        <v>42167</v>
      </c>
      <c r="C4066" s="74">
        <f>IF(NewCustomer="Yes", IF(COUNTIF($I$2:$I$11,B4066)&gt;0,0,WEEKDAY(B4066,2)),IF(COUNTIF($I$2:$I$21,B4066)&gt;0,0,WEEKDAY(B4066,2)))</f>
        <v>5</v>
      </c>
      <c r="D4066" s="74">
        <f t="shared" si="2"/>
        <v>9</v>
      </c>
      <c r="E4066" s="12">
        <f>IFERROR(VLOOKUP(A4066,'IDAR Meter Data'!$A:$B,2,1),"")</f>
        <v>205</v>
      </c>
      <c r="F4066" s="75">
        <f>IF(CECCZ="CZ03",'Outside Temp'!B4066,IF(CECCZ="CZ04",'Outside Temp'!B4067,IF(CECCZ="CZ12",'Outside Temp'!B4068, IF(CECCZ="CZ13",'Outside Temp'!B4069))))</f>
        <v>64.33333333</v>
      </c>
      <c r="G4066" s="12">
        <f t="shared" si="3"/>
        <v>1</v>
      </c>
    </row>
    <row r="4067" ht="15.75" customHeight="1">
      <c r="A4067" s="13">
        <v>42167.385416666664</v>
      </c>
      <c r="B4067" s="73">
        <f t="shared" si="1"/>
        <v>42167</v>
      </c>
      <c r="C4067" s="74">
        <f>IF(NewCustomer="Yes", IF(COUNTIF($I$2:$I$11,B4067)&gt;0,0,WEEKDAY(B4067,2)),IF(COUNTIF($I$2:$I$21,B4067)&gt;0,0,WEEKDAY(B4067,2)))</f>
        <v>5</v>
      </c>
      <c r="D4067" s="74">
        <f t="shared" si="2"/>
        <v>9</v>
      </c>
      <c r="E4067" s="12">
        <f>IFERROR(VLOOKUP(A4067,'IDAR Meter Data'!$A:$B,2,1),"")</f>
        <v>202</v>
      </c>
      <c r="F4067" s="75">
        <f>IF(CECCZ="CZ03",'Outside Temp'!B4067,IF(CECCZ="CZ04",'Outside Temp'!B4068,IF(CECCZ="CZ12",'Outside Temp'!B4069, IF(CECCZ="CZ13",'Outside Temp'!B4070))))</f>
        <v>65.58333333</v>
      </c>
      <c r="G4067" s="12">
        <f t="shared" si="3"/>
        <v>2</v>
      </c>
    </row>
    <row r="4068" ht="15.75" customHeight="1">
      <c r="A4068" s="13">
        <v>42167.395833333336</v>
      </c>
      <c r="B4068" s="73">
        <f t="shared" si="1"/>
        <v>42167</v>
      </c>
      <c r="C4068" s="74">
        <f>IF(NewCustomer="Yes", IF(COUNTIF($I$2:$I$11,B4068)&gt;0,0,WEEKDAY(B4068,2)),IF(COUNTIF($I$2:$I$21,B4068)&gt;0,0,WEEKDAY(B4068,2)))</f>
        <v>5</v>
      </c>
      <c r="D4068" s="74">
        <f t="shared" si="2"/>
        <v>9</v>
      </c>
      <c r="E4068" s="12">
        <f>IFERROR(VLOOKUP(A4068,'IDAR Meter Data'!$A:$B,2,1),"")</f>
        <v>216</v>
      </c>
      <c r="F4068" s="75">
        <f>IF(CECCZ="CZ03",'Outside Temp'!B4068,IF(CECCZ="CZ04",'Outside Temp'!B4069,IF(CECCZ="CZ12",'Outside Temp'!B4070, IF(CECCZ="CZ13",'Outside Temp'!B4071))))</f>
        <v>66.83333333</v>
      </c>
      <c r="G4068" s="12">
        <f t="shared" si="3"/>
        <v>2</v>
      </c>
    </row>
    <row r="4069" ht="15.75" customHeight="1">
      <c r="A4069" s="13">
        <v>42167.40625</v>
      </c>
      <c r="B4069" s="73">
        <f t="shared" si="1"/>
        <v>42167</v>
      </c>
      <c r="C4069" s="74">
        <f>IF(NewCustomer="Yes", IF(COUNTIF($I$2:$I$11,B4069)&gt;0,0,WEEKDAY(B4069,2)),IF(COUNTIF($I$2:$I$21,B4069)&gt;0,0,WEEKDAY(B4069,2)))</f>
        <v>5</v>
      </c>
      <c r="D4069" s="74">
        <f t="shared" si="2"/>
        <v>9</v>
      </c>
      <c r="E4069" s="12">
        <f>IFERROR(VLOOKUP(A4069,'IDAR Meter Data'!$A:$B,2,1),"")</f>
        <v>216</v>
      </c>
      <c r="F4069" s="75">
        <f>IF(CECCZ="CZ03",'Outside Temp'!B4069,IF(CECCZ="CZ04",'Outside Temp'!B4070,IF(CECCZ="CZ12",'Outside Temp'!B4071, IF(CECCZ="CZ13",'Outside Temp'!B4072))))</f>
        <v>68.08333333</v>
      </c>
      <c r="G4069" s="12">
        <f t="shared" si="3"/>
        <v>2</v>
      </c>
    </row>
    <row r="4070" ht="15.75" customHeight="1">
      <c r="A4070" s="13">
        <v>42167.416666666664</v>
      </c>
      <c r="B4070" s="73">
        <f t="shared" si="1"/>
        <v>42167</v>
      </c>
      <c r="C4070" s="74">
        <f>IF(NewCustomer="Yes", IF(COUNTIF($I$2:$I$11,B4070)&gt;0,0,WEEKDAY(B4070,2)),IF(COUNTIF($I$2:$I$21,B4070)&gt;0,0,WEEKDAY(B4070,2)))</f>
        <v>5</v>
      </c>
      <c r="D4070" s="74">
        <f t="shared" si="2"/>
        <v>10</v>
      </c>
      <c r="E4070" s="12">
        <f>IFERROR(VLOOKUP(A4070,'IDAR Meter Data'!$A:$B,2,1),"")</f>
        <v>218</v>
      </c>
      <c r="F4070" s="75">
        <f>IF(CECCZ="CZ03",'Outside Temp'!B4070,IF(CECCZ="CZ04",'Outside Temp'!B4071,IF(CECCZ="CZ12",'Outside Temp'!B4072, IF(CECCZ="CZ13",'Outside Temp'!B4073))))</f>
        <v>69.2</v>
      </c>
      <c r="G4070" s="12">
        <f t="shared" si="3"/>
        <v>2</v>
      </c>
    </row>
    <row r="4071" ht="15.75" customHeight="1">
      <c r="A4071" s="13">
        <v>42167.427083333336</v>
      </c>
      <c r="B4071" s="73">
        <f t="shared" si="1"/>
        <v>42167</v>
      </c>
      <c r="C4071" s="74">
        <f>IF(NewCustomer="Yes", IF(COUNTIF($I$2:$I$11,B4071)&gt;0,0,WEEKDAY(B4071,2)),IF(COUNTIF($I$2:$I$21,B4071)&gt;0,0,WEEKDAY(B4071,2)))</f>
        <v>5</v>
      </c>
      <c r="D4071" s="74">
        <f t="shared" si="2"/>
        <v>10</v>
      </c>
      <c r="E4071" s="12">
        <f>IFERROR(VLOOKUP(A4071,'IDAR Meter Data'!$A:$B,2,1),"")</f>
        <v>242</v>
      </c>
      <c r="F4071" s="75">
        <f>IF(CECCZ="CZ03",'Outside Temp'!B4071,IF(CECCZ="CZ04",'Outside Temp'!B4072,IF(CECCZ="CZ12",'Outside Temp'!B4073, IF(CECCZ="CZ13",'Outside Temp'!B4074))))</f>
        <v>69.95</v>
      </c>
      <c r="G4071" s="12">
        <f t="shared" si="3"/>
        <v>2</v>
      </c>
    </row>
    <row r="4072" ht="15.75" customHeight="1">
      <c r="A4072" s="13">
        <v>42167.4375</v>
      </c>
      <c r="B4072" s="73">
        <f t="shared" si="1"/>
        <v>42167</v>
      </c>
      <c r="C4072" s="74">
        <f>IF(NewCustomer="Yes", IF(COUNTIF($I$2:$I$11,B4072)&gt;0,0,WEEKDAY(B4072,2)),IF(COUNTIF($I$2:$I$21,B4072)&gt;0,0,WEEKDAY(B4072,2)))</f>
        <v>5</v>
      </c>
      <c r="D4072" s="74">
        <f t="shared" si="2"/>
        <v>10</v>
      </c>
      <c r="E4072" s="12">
        <f>IFERROR(VLOOKUP(A4072,'IDAR Meter Data'!$A:$B,2,1),"")</f>
        <v>231</v>
      </c>
      <c r="F4072" s="75">
        <f>IF(CECCZ="CZ03",'Outside Temp'!B4072,IF(CECCZ="CZ04",'Outside Temp'!B4073,IF(CECCZ="CZ12",'Outside Temp'!B4074, IF(CECCZ="CZ13",'Outside Temp'!B4075))))</f>
        <v>70.7</v>
      </c>
      <c r="G4072" s="12">
        <f t="shared" si="3"/>
        <v>3</v>
      </c>
    </row>
    <row r="4073" ht="15.75" customHeight="1">
      <c r="A4073" s="13">
        <v>42167.447916666664</v>
      </c>
      <c r="B4073" s="73">
        <f t="shared" si="1"/>
        <v>42167</v>
      </c>
      <c r="C4073" s="74">
        <f>IF(NewCustomer="Yes", IF(COUNTIF($I$2:$I$11,B4073)&gt;0,0,WEEKDAY(B4073,2)),IF(COUNTIF($I$2:$I$21,B4073)&gt;0,0,WEEKDAY(B4073,2)))</f>
        <v>5</v>
      </c>
      <c r="D4073" s="74">
        <f t="shared" si="2"/>
        <v>10</v>
      </c>
      <c r="E4073" s="12">
        <f>IFERROR(VLOOKUP(A4073,'IDAR Meter Data'!$A:$B,2,1),"")</f>
        <v>227</v>
      </c>
      <c r="F4073" s="75">
        <f>IF(CECCZ="CZ03",'Outside Temp'!B4073,IF(CECCZ="CZ04",'Outside Temp'!B4074,IF(CECCZ="CZ12",'Outside Temp'!B4075, IF(CECCZ="CZ13",'Outside Temp'!B4076))))</f>
        <v>71.45</v>
      </c>
      <c r="G4073" s="12">
        <f t="shared" si="3"/>
        <v>3</v>
      </c>
    </row>
    <row r="4074" ht="15.75" customHeight="1">
      <c r="A4074" s="13">
        <v>42167.458333333336</v>
      </c>
      <c r="B4074" s="73">
        <f t="shared" si="1"/>
        <v>42167</v>
      </c>
      <c r="C4074" s="74">
        <f>IF(NewCustomer="Yes", IF(COUNTIF($I$2:$I$11,B4074)&gt;0,0,WEEKDAY(B4074,2)),IF(COUNTIF($I$2:$I$21,B4074)&gt;0,0,WEEKDAY(B4074,2)))</f>
        <v>5</v>
      </c>
      <c r="D4074" s="74">
        <f t="shared" si="2"/>
        <v>11</v>
      </c>
      <c r="E4074" s="12">
        <f>IFERROR(VLOOKUP(A4074,'IDAR Meter Data'!$A:$B,2,1),"")</f>
        <v>234</v>
      </c>
      <c r="F4074" s="75">
        <f>IF(CECCZ="CZ03",'Outside Temp'!B4074,IF(CECCZ="CZ04",'Outside Temp'!B4075,IF(CECCZ="CZ12",'Outside Temp'!B4076, IF(CECCZ="CZ13",'Outside Temp'!B4077))))</f>
        <v>71.86666667</v>
      </c>
      <c r="G4074" s="12">
        <f t="shared" si="3"/>
        <v>3</v>
      </c>
    </row>
    <row r="4075" ht="15.75" customHeight="1">
      <c r="A4075" s="13">
        <v>42167.46875</v>
      </c>
      <c r="B4075" s="73">
        <f t="shared" si="1"/>
        <v>42167</v>
      </c>
      <c r="C4075" s="74">
        <f>IF(NewCustomer="Yes", IF(COUNTIF($I$2:$I$11,B4075)&gt;0,0,WEEKDAY(B4075,2)),IF(COUNTIF($I$2:$I$21,B4075)&gt;0,0,WEEKDAY(B4075,2)))</f>
        <v>5</v>
      </c>
      <c r="D4075" s="74">
        <f t="shared" si="2"/>
        <v>11</v>
      </c>
      <c r="E4075" s="12">
        <f>IFERROR(VLOOKUP(A4075,'IDAR Meter Data'!$A:$B,2,1),"")</f>
        <v>238</v>
      </c>
      <c r="F4075" s="75">
        <f>IF(CECCZ="CZ03",'Outside Temp'!B4075,IF(CECCZ="CZ04",'Outside Temp'!B4076,IF(CECCZ="CZ12",'Outside Temp'!B4077, IF(CECCZ="CZ13",'Outside Temp'!B4078))))</f>
        <v>71.36666667</v>
      </c>
      <c r="G4075" s="12">
        <f t="shared" si="3"/>
        <v>3</v>
      </c>
    </row>
    <row r="4076" ht="15.75" customHeight="1">
      <c r="A4076" s="13">
        <v>42167.479166666664</v>
      </c>
      <c r="B4076" s="73">
        <f t="shared" si="1"/>
        <v>42167</v>
      </c>
      <c r="C4076" s="74">
        <f>IF(NewCustomer="Yes", IF(COUNTIF($I$2:$I$11,B4076)&gt;0,0,WEEKDAY(B4076,2)),IF(COUNTIF($I$2:$I$21,B4076)&gt;0,0,WEEKDAY(B4076,2)))</f>
        <v>5</v>
      </c>
      <c r="D4076" s="74">
        <f t="shared" si="2"/>
        <v>11</v>
      </c>
      <c r="E4076" s="12">
        <f>IFERROR(VLOOKUP(A4076,'IDAR Meter Data'!$A:$B,2,1),"")</f>
        <v>254</v>
      </c>
      <c r="F4076" s="75">
        <f>IF(CECCZ="CZ03",'Outside Temp'!B4076,IF(CECCZ="CZ04",'Outside Temp'!B4077,IF(CECCZ="CZ12",'Outside Temp'!B4078, IF(CECCZ="CZ13",'Outside Temp'!B4079))))</f>
        <v>70.86666667</v>
      </c>
      <c r="G4076" s="12">
        <f t="shared" si="3"/>
        <v>3</v>
      </c>
    </row>
    <row r="4077" ht="15.75" customHeight="1">
      <c r="A4077" s="13">
        <v>42167.489583333336</v>
      </c>
      <c r="B4077" s="73">
        <f t="shared" si="1"/>
        <v>42167</v>
      </c>
      <c r="C4077" s="74">
        <f>IF(NewCustomer="Yes", IF(COUNTIF($I$2:$I$11,B4077)&gt;0,0,WEEKDAY(B4077,2)),IF(COUNTIF($I$2:$I$21,B4077)&gt;0,0,WEEKDAY(B4077,2)))</f>
        <v>5</v>
      </c>
      <c r="D4077" s="74">
        <f t="shared" si="2"/>
        <v>11</v>
      </c>
      <c r="E4077" s="12">
        <f>IFERROR(VLOOKUP(A4077,'IDAR Meter Data'!$A:$B,2,1),"")</f>
        <v>244</v>
      </c>
      <c r="F4077" s="75">
        <f>IF(CECCZ="CZ03",'Outside Temp'!B4077,IF(CECCZ="CZ04",'Outside Temp'!B4078,IF(CECCZ="CZ12",'Outside Temp'!B4079, IF(CECCZ="CZ13",'Outside Temp'!B4080))))</f>
        <v>70.36666667</v>
      </c>
      <c r="G4077" s="12">
        <f t="shared" si="3"/>
        <v>3</v>
      </c>
    </row>
    <row r="4078" ht="15.75" customHeight="1">
      <c r="A4078" s="13">
        <v>42167.5</v>
      </c>
      <c r="B4078" s="73">
        <f t="shared" si="1"/>
        <v>42167</v>
      </c>
      <c r="C4078" s="74">
        <f>IF(NewCustomer="Yes", IF(COUNTIF($I$2:$I$11,B4078)&gt;0,0,WEEKDAY(B4078,2)),IF(COUNTIF($I$2:$I$21,B4078)&gt;0,0,WEEKDAY(B4078,2)))</f>
        <v>5</v>
      </c>
      <c r="D4078" s="74">
        <f t="shared" si="2"/>
        <v>12</v>
      </c>
      <c r="E4078" s="12">
        <f>IFERROR(VLOOKUP(A4078,'IDAR Meter Data'!$A:$B,2,1),"")</f>
        <v>261</v>
      </c>
      <c r="F4078" s="75">
        <f>IF(CECCZ="CZ03",'Outside Temp'!B4078,IF(CECCZ="CZ04",'Outside Temp'!B4079,IF(CECCZ="CZ12",'Outside Temp'!B4080, IF(CECCZ="CZ13",'Outside Temp'!B4081))))</f>
        <v>70</v>
      </c>
      <c r="G4078" s="12">
        <f t="shared" si="3"/>
        <v>2</v>
      </c>
    </row>
    <row r="4079" ht="15.75" customHeight="1">
      <c r="A4079" s="13">
        <v>42167.510416666664</v>
      </c>
      <c r="B4079" s="73">
        <f t="shared" si="1"/>
        <v>42167</v>
      </c>
      <c r="C4079" s="74">
        <f>IF(NewCustomer="Yes", IF(COUNTIF($I$2:$I$11,B4079)&gt;0,0,WEEKDAY(B4079,2)),IF(COUNTIF($I$2:$I$21,B4079)&gt;0,0,WEEKDAY(B4079,2)))</f>
        <v>5</v>
      </c>
      <c r="D4079" s="74">
        <f t="shared" si="2"/>
        <v>12</v>
      </c>
      <c r="E4079" s="12">
        <f>IFERROR(VLOOKUP(A4079,'IDAR Meter Data'!$A:$B,2,1),"")</f>
        <v>242</v>
      </c>
      <c r="F4079" s="75">
        <f>IF(CECCZ="CZ03",'Outside Temp'!B4079,IF(CECCZ="CZ04",'Outside Temp'!B4080,IF(CECCZ="CZ12",'Outside Temp'!B4081, IF(CECCZ="CZ13",'Outside Temp'!B4082))))</f>
        <v>70</v>
      </c>
      <c r="G4079" s="12">
        <f t="shared" si="3"/>
        <v>2</v>
      </c>
    </row>
    <row r="4080" ht="15.75" customHeight="1">
      <c r="A4080" s="13">
        <v>42167.520833333336</v>
      </c>
      <c r="B4080" s="73">
        <f t="shared" si="1"/>
        <v>42167</v>
      </c>
      <c r="C4080" s="74">
        <f>IF(NewCustomer="Yes", IF(COUNTIF($I$2:$I$11,B4080)&gt;0,0,WEEKDAY(B4080,2)),IF(COUNTIF($I$2:$I$21,B4080)&gt;0,0,WEEKDAY(B4080,2)))</f>
        <v>5</v>
      </c>
      <c r="D4080" s="74">
        <f t="shared" si="2"/>
        <v>12</v>
      </c>
      <c r="E4080" s="12">
        <f>IFERROR(VLOOKUP(A4080,'IDAR Meter Data'!$A:$B,2,1),"")</f>
        <v>253</v>
      </c>
      <c r="F4080" s="75">
        <f>IF(CECCZ="CZ03",'Outside Temp'!B4080,IF(CECCZ="CZ04",'Outside Temp'!B4081,IF(CECCZ="CZ12",'Outside Temp'!B4082, IF(CECCZ="CZ13",'Outside Temp'!B4083))))</f>
        <v>70</v>
      </c>
      <c r="G4080" s="12">
        <f t="shared" si="3"/>
        <v>2</v>
      </c>
    </row>
    <row r="4081" ht="15.75" customHeight="1">
      <c r="A4081" s="13">
        <v>42167.53125</v>
      </c>
      <c r="B4081" s="73">
        <f t="shared" si="1"/>
        <v>42167</v>
      </c>
      <c r="C4081" s="74">
        <f>IF(NewCustomer="Yes", IF(COUNTIF($I$2:$I$11,B4081)&gt;0,0,WEEKDAY(B4081,2)),IF(COUNTIF($I$2:$I$21,B4081)&gt;0,0,WEEKDAY(B4081,2)))</f>
        <v>5</v>
      </c>
      <c r="D4081" s="74">
        <f t="shared" si="2"/>
        <v>12</v>
      </c>
      <c r="E4081" s="12">
        <f>IFERROR(VLOOKUP(A4081,'IDAR Meter Data'!$A:$B,2,1),"")</f>
        <v>254</v>
      </c>
      <c r="F4081" s="75">
        <f>IF(CECCZ="CZ03",'Outside Temp'!B4081,IF(CECCZ="CZ04",'Outside Temp'!B4082,IF(CECCZ="CZ12",'Outside Temp'!B4083, IF(CECCZ="CZ13",'Outside Temp'!B4084))))</f>
        <v>70</v>
      </c>
      <c r="G4081" s="12">
        <f t="shared" si="3"/>
        <v>2</v>
      </c>
    </row>
    <row r="4082" ht="15.75" customHeight="1">
      <c r="A4082" s="13">
        <v>42167.541666666664</v>
      </c>
      <c r="B4082" s="73">
        <f t="shared" si="1"/>
        <v>42167</v>
      </c>
      <c r="C4082" s="74">
        <f>IF(NewCustomer="Yes", IF(COUNTIF($I$2:$I$11,B4082)&gt;0,0,WEEKDAY(B4082,2)),IF(COUNTIF($I$2:$I$21,B4082)&gt;0,0,WEEKDAY(B4082,2)))</f>
        <v>5</v>
      </c>
      <c r="D4082" s="74">
        <f t="shared" si="2"/>
        <v>13</v>
      </c>
      <c r="E4082" s="12">
        <f>IFERROR(VLOOKUP(A4082,'IDAR Meter Data'!$A:$B,2,1),"")</f>
        <v>267</v>
      </c>
      <c r="F4082" s="75">
        <f>IF(CECCZ="CZ03",'Outside Temp'!B4082,IF(CECCZ="CZ04",'Outside Temp'!B4083,IF(CECCZ="CZ12",'Outside Temp'!B4084, IF(CECCZ="CZ13",'Outside Temp'!B4085))))</f>
        <v>70.06666667</v>
      </c>
      <c r="G4082" s="12">
        <f t="shared" si="3"/>
        <v>3</v>
      </c>
    </row>
    <row r="4083" ht="15.75" customHeight="1">
      <c r="A4083" s="13">
        <v>42167.552083333336</v>
      </c>
      <c r="B4083" s="73">
        <f t="shared" si="1"/>
        <v>42167</v>
      </c>
      <c r="C4083" s="74">
        <f>IF(NewCustomer="Yes", IF(COUNTIF($I$2:$I$11,B4083)&gt;0,0,WEEKDAY(B4083,2)),IF(COUNTIF($I$2:$I$21,B4083)&gt;0,0,WEEKDAY(B4083,2)))</f>
        <v>5</v>
      </c>
      <c r="D4083" s="74">
        <f t="shared" si="2"/>
        <v>13</v>
      </c>
      <c r="E4083" s="12">
        <f>IFERROR(VLOOKUP(A4083,'IDAR Meter Data'!$A:$B,2,1),"")</f>
        <v>249</v>
      </c>
      <c r="F4083" s="75">
        <f>IF(CECCZ="CZ03",'Outside Temp'!B4083,IF(CECCZ="CZ04",'Outside Temp'!B4084,IF(CECCZ="CZ12",'Outside Temp'!B4085, IF(CECCZ="CZ13",'Outside Temp'!B4086))))</f>
        <v>70.31666667</v>
      </c>
      <c r="G4083" s="12">
        <f t="shared" si="3"/>
        <v>3</v>
      </c>
    </row>
    <row r="4084" ht="15.75" customHeight="1">
      <c r="A4084" s="13">
        <v>42167.5625</v>
      </c>
      <c r="B4084" s="73">
        <f t="shared" si="1"/>
        <v>42167</v>
      </c>
      <c r="C4084" s="74">
        <f>IF(NewCustomer="Yes", IF(COUNTIF($I$2:$I$11,B4084)&gt;0,0,WEEKDAY(B4084,2)),IF(COUNTIF($I$2:$I$21,B4084)&gt;0,0,WEEKDAY(B4084,2)))</f>
        <v>5</v>
      </c>
      <c r="D4084" s="74">
        <f t="shared" si="2"/>
        <v>13</v>
      </c>
      <c r="E4084" s="12">
        <f>IFERROR(VLOOKUP(A4084,'IDAR Meter Data'!$A:$B,2,1),"")</f>
        <v>264</v>
      </c>
      <c r="F4084" s="75">
        <f>IF(CECCZ="CZ03",'Outside Temp'!B4084,IF(CECCZ="CZ04",'Outside Temp'!B4085,IF(CECCZ="CZ12",'Outside Temp'!B4086, IF(CECCZ="CZ13",'Outside Temp'!B4087))))</f>
        <v>70.56666667</v>
      </c>
      <c r="G4084" s="12">
        <f t="shared" si="3"/>
        <v>3</v>
      </c>
    </row>
    <row r="4085" ht="15.75" customHeight="1">
      <c r="A4085" s="13">
        <v>42167.572916666664</v>
      </c>
      <c r="B4085" s="73">
        <f t="shared" si="1"/>
        <v>42167</v>
      </c>
      <c r="C4085" s="74">
        <f>IF(NewCustomer="Yes", IF(COUNTIF($I$2:$I$11,B4085)&gt;0,0,WEEKDAY(B4085,2)),IF(COUNTIF($I$2:$I$21,B4085)&gt;0,0,WEEKDAY(B4085,2)))</f>
        <v>5</v>
      </c>
      <c r="D4085" s="74">
        <f t="shared" si="2"/>
        <v>13</v>
      </c>
      <c r="E4085" s="12">
        <f>IFERROR(VLOOKUP(A4085,'IDAR Meter Data'!$A:$B,2,1),"")</f>
        <v>265</v>
      </c>
      <c r="F4085" s="75">
        <f>IF(CECCZ="CZ03",'Outside Temp'!B4085,IF(CECCZ="CZ04",'Outside Temp'!B4086,IF(CECCZ="CZ12",'Outside Temp'!B4087, IF(CECCZ="CZ13",'Outside Temp'!B4088))))</f>
        <v>70.81666667</v>
      </c>
      <c r="G4085" s="12">
        <f t="shared" si="3"/>
        <v>3</v>
      </c>
    </row>
    <row r="4086" ht="15.75" customHeight="1">
      <c r="A4086" s="13">
        <v>42167.583333333336</v>
      </c>
      <c r="B4086" s="73">
        <f t="shared" si="1"/>
        <v>42167</v>
      </c>
      <c r="C4086" s="74">
        <f>IF(NewCustomer="Yes", IF(COUNTIF($I$2:$I$11,B4086)&gt;0,0,WEEKDAY(B4086,2)),IF(COUNTIF($I$2:$I$21,B4086)&gt;0,0,WEEKDAY(B4086,2)))</f>
        <v>5</v>
      </c>
      <c r="D4086" s="74">
        <f t="shared" si="2"/>
        <v>14</v>
      </c>
      <c r="E4086" s="12">
        <f>IFERROR(VLOOKUP(A4086,'IDAR Meter Data'!$A:$B,2,1),"")</f>
        <v>260</v>
      </c>
      <c r="F4086" s="75">
        <f>IF(CECCZ="CZ03",'Outside Temp'!B4086,IF(CECCZ="CZ04",'Outside Temp'!B4087,IF(CECCZ="CZ12",'Outside Temp'!B4088, IF(CECCZ="CZ13",'Outside Temp'!B4089))))</f>
        <v>71.06666667</v>
      </c>
      <c r="G4086" s="12">
        <f t="shared" si="3"/>
        <v>3</v>
      </c>
    </row>
    <row r="4087" ht="15.75" customHeight="1">
      <c r="A4087" s="13">
        <v>42167.59375</v>
      </c>
      <c r="B4087" s="73">
        <f t="shared" si="1"/>
        <v>42167</v>
      </c>
      <c r="C4087" s="74">
        <f>IF(NewCustomer="Yes", IF(COUNTIF($I$2:$I$11,B4087)&gt;0,0,WEEKDAY(B4087,2)),IF(COUNTIF($I$2:$I$21,B4087)&gt;0,0,WEEKDAY(B4087,2)))</f>
        <v>5</v>
      </c>
      <c r="D4087" s="74">
        <f t="shared" si="2"/>
        <v>14</v>
      </c>
      <c r="E4087" s="12">
        <f>IFERROR(VLOOKUP(A4087,'IDAR Meter Data'!$A:$B,2,1),"")</f>
        <v>276</v>
      </c>
      <c r="F4087" s="75">
        <f>IF(CECCZ="CZ03",'Outside Temp'!B4087,IF(CECCZ="CZ04",'Outside Temp'!B4088,IF(CECCZ="CZ12",'Outside Temp'!B4089, IF(CECCZ="CZ13",'Outside Temp'!B4090))))</f>
        <v>71.31666667</v>
      </c>
      <c r="G4087" s="12">
        <f t="shared" si="3"/>
        <v>3</v>
      </c>
    </row>
    <row r="4088" ht="15.75" customHeight="1">
      <c r="A4088" s="13">
        <v>42167.604166666664</v>
      </c>
      <c r="B4088" s="73">
        <f t="shared" si="1"/>
        <v>42167</v>
      </c>
      <c r="C4088" s="74">
        <f>IF(NewCustomer="Yes", IF(COUNTIF($I$2:$I$11,B4088)&gt;0,0,WEEKDAY(B4088,2)),IF(COUNTIF($I$2:$I$21,B4088)&gt;0,0,WEEKDAY(B4088,2)))</f>
        <v>5</v>
      </c>
      <c r="D4088" s="74">
        <f t="shared" si="2"/>
        <v>14</v>
      </c>
      <c r="E4088" s="12">
        <f>IFERROR(VLOOKUP(A4088,'IDAR Meter Data'!$A:$B,2,1),"")</f>
        <v>265</v>
      </c>
      <c r="F4088" s="75">
        <f>IF(CECCZ="CZ03",'Outside Temp'!B4088,IF(CECCZ="CZ04",'Outside Temp'!B4089,IF(CECCZ="CZ12",'Outside Temp'!B4090, IF(CECCZ="CZ13",'Outside Temp'!B4091))))</f>
        <v>71.56666667</v>
      </c>
      <c r="G4088" s="12">
        <f t="shared" si="3"/>
        <v>3</v>
      </c>
    </row>
    <row r="4089" ht="15.75" customHeight="1">
      <c r="A4089" s="13">
        <v>42167.614583333336</v>
      </c>
      <c r="B4089" s="73">
        <f t="shared" si="1"/>
        <v>42167</v>
      </c>
      <c r="C4089" s="74">
        <f>IF(NewCustomer="Yes", IF(COUNTIF($I$2:$I$11,B4089)&gt;0,0,WEEKDAY(B4089,2)),IF(COUNTIF($I$2:$I$21,B4089)&gt;0,0,WEEKDAY(B4089,2)))</f>
        <v>5</v>
      </c>
      <c r="D4089" s="74">
        <f t="shared" si="2"/>
        <v>14</v>
      </c>
      <c r="E4089" s="12">
        <f>IFERROR(VLOOKUP(A4089,'IDAR Meter Data'!$A:$B,2,1),"")</f>
        <v>273</v>
      </c>
      <c r="F4089" s="75">
        <f>IF(CECCZ="CZ03",'Outside Temp'!B4089,IF(CECCZ="CZ04",'Outside Temp'!B4090,IF(CECCZ="CZ12",'Outside Temp'!B4091, IF(CECCZ="CZ13",'Outside Temp'!B4092))))</f>
        <v>71.81666667</v>
      </c>
      <c r="G4089" s="12">
        <f t="shared" si="3"/>
        <v>3</v>
      </c>
    </row>
    <row r="4090" ht="15.75" customHeight="1">
      <c r="A4090" s="13">
        <v>42167.625</v>
      </c>
      <c r="B4090" s="73">
        <f t="shared" si="1"/>
        <v>42167</v>
      </c>
      <c r="C4090" s="74">
        <f>IF(NewCustomer="Yes", IF(COUNTIF($I$2:$I$11,B4090)&gt;0,0,WEEKDAY(B4090,2)),IF(COUNTIF($I$2:$I$21,B4090)&gt;0,0,WEEKDAY(B4090,2)))</f>
        <v>5</v>
      </c>
      <c r="D4090" s="74">
        <f t="shared" si="2"/>
        <v>15</v>
      </c>
      <c r="E4090" s="12">
        <f>IFERROR(VLOOKUP(A4090,'IDAR Meter Data'!$A:$B,2,1),"")</f>
        <v>271</v>
      </c>
      <c r="F4090" s="75">
        <f>IF(CECCZ="CZ03",'Outside Temp'!B4090,IF(CECCZ="CZ04",'Outside Temp'!B4091,IF(CECCZ="CZ12",'Outside Temp'!B4092, IF(CECCZ="CZ13",'Outside Temp'!B4093))))</f>
        <v>72.06666667</v>
      </c>
      <c r="G4090" s="12">
        <f t="shared" si="3"/>
        <v>3</v>
      </c>
    </row>
    <row r="4091" ht="15.75" customHeight="1">
      <c r="A4091" s="13">
        <v>42167.635416666664</v>
      </c>
      <c r="B4091" s="73">
        <f t="shared" si="1"/>
        <v>42167</v>
      </c>
      <c r="C4091" s="74">
        <f>IF(NewCustomer="Yes", IF(COUNTIF($I$2:$I$11,B4091)&gt;0,0,WEEKDAY(B4091,2)),IF(COUNTIF($I$2:$I$21,B4091)&gt;0,0,WEEKDAY(B4091,2)))</f>
        <v>5</v>
      </c>
      <c r="D4091" s="74">
        <f t="shared" si="2"/>
        <v>15</v>
      </c>
      <c r="E4091" s="12">
        <f>IFERROR(VLOOKUP(A4091,'IDAR Meter Data'!$A:$B,2,1),"")</f>
        <v>280</v>
      </c>
      <c r="F4091" s="75">
        <f>IF(CECCZ="CZ03",'Outside Temp'!B4091,IF(CECCZ="CZ04",'Outside Temp'!B4092,IF(CECCZ="CZ12",'Outside Temp'!B4093, IF(CECCZ="CZ13",'Outside Temp'!B4094))))</f>
        <v>72.31666667</v>
      </c>
      <c r="G4091" s="12">
        <f t="shared" si="3"/>
        <v>3</v>
      </c>
    </row>
    <row r="4092" ht="15.75" customHeight="1">
      <c r="A4092" s="13">
        <v>42167.645833333336</v>
      </c>
      <c r="B4092" s="73">
        <f t="shared" si="1"/>
        <v>42167</v>
      </c>
      <c r="C4092" s="74">
        <f>IF(NewCustomer="Yes", IF(COUNTIF($I$2:$I$11,B4092)&gt;0,0,WEEKDAY(B4092,2)),IF(COUNTIF($I$2:$I$21,B4092)&gt;0,0,WEEKDAY(B4092,2)))</f>
        <v>5</v>
      </c>
      <c r="D4092" s="74">
        <f t="shared" si="2"/>
        <v>15</v>
      </c>
      <c r="E4092" s="12">
        <f>IFERROR(VLOOKUP(A4092,'IDAR Meter Data'!$A:$B,2,1),"")</f>
        <v>269</v>
      </c>
      <c r="F4092" s="75">
        <f>IF(CECCZ="CZ03",'Outside Temp'!B4092,IF(CECCZ="CZ04",'Outside Temp'!B4093,IF(CECCZ="CZ12",'Outside Temp'!B4094, IF(CECCZ="CZ13",'Outside Temp'!B4095))))</f>
        <v>72.56666667</v>
      </c>
      <c r="G4092" s="12">
        <f t="shared" si="3"/>
        <v>3</v>
      </c>
    </row>
    <row r="4093" ht="15.75" customHeight="1">
      <c r="A4093" s="13">
        <v>42167.65625</v>
      </c>
      <c r="B4093" s="73">
        <f t="shared" si="1"/>
        <v>42167</v>
      </c>
      <c r="C4093" s="74">
        <f>IF(NewCustomer="Yes", IF(COUNTIF($I$2:$I$11,B4093)&gt;0,0,WEEKDAY(B4093,2)),IF(COUNTIF($I$2:$I$21,B4093)&gt;0,0,WEEKDAY(B4093,2)))</f>
        <v>5</v>
      </c>
      <c r="D4093" s="74">
        <f t="shared" si="2"/>
        <v>15</v>
      </c>
      <c r="E4093" s="12">
        <f>IFERROR(VLOOKUP(A4093,'IDAR Meter Data'!$A:$B,2,1),"")</f>
        <v>273</v>
      </c>
      <c r="F4093" s="75">
        <f>IF(CECCZ="CZ03",'Outside Temp'!B4093,IF(CECCZ="CZ04",'Outside Temp'!B4094,IF(CECCZ="CZ12",'Outside Temp'!B4095, IF(CECCZ="CZ13",'Outside Temp'!B4096))))</f>
        <v>72.81666667</v>
      </c>
      <c r="G4093" s="12">
        <f t="shared" si="3"/>
        <v>3</v>
      </c>
    </row>
    <row r="4094" ht="15.75" customHeight="1">
      <c r="A4094" s="13">
        <v>42167.666666666664</v>
      </c>
      <c r="B4094" s="73">
        <f t="shared" si="1"/>
        <v>42167</v>
      </c>
      <c r="C4094" s="74">
        <f>IF(NewCustomer="Yes", IF(COUNTIF($I$2:$I$11,B4094)&gt;0,0,WEEKDAY(B4094,2)),IF(COUNTIF($I$2:$I$21,B4094)&gt;0,0,WEEKDAY(B4094,2)))</f>
        <v>5</v>
      </c>
      <c r="D4094" s="74">
        <f t="shared" si="2"/>
        <v>16</v>
      </c>
      <c r="E4094" s="12">
        <f>IFERROR(VLOOKUP(A4094,'IDAR Meter Data'!$A:$B,2,1),"")</f>
        <v>277</v>
      </c>
      <c r="F4094" s="75">
        <f>IF(CECCZ="CZ03",'Outside Temp'!B4094,IF(CECCZ="CZ04",'Outside Temp'!B4095,IF(CECCZ="CZ12",'Outside Temp'!B4096, IF(CECCZ="CZ13",'Outside Temp'!B4097))))</f>
        <v>72.86666667</v>
      </c>
      <c r="G4094" s="12">
        <f t="shared" si="3"/>
        <v>3</v>
      </c>
    </row>
    <row r="4095" ht="15.75" customHeight="1">
      <c r="A4095" s="13">
        <v>42167.677083333336</v>
      </c>
      <c r="B4095" s="73">
        <f t="shared" si="1"/>
        <v>42167</v>
      </c>
      <c r="C4095" s="74">
        <f>IF(NewCustomer="Yes", IF(COUNTIF($I$2:$I$11,B4095)&gt;0,0,WEEKDAY(B4095,2)),IF(COUNTIF($I$2:$I$21,B4095)&gt;0,0,WEEKDAY(B4095,2)))</f>
        <v>5</v>
      </c>
      <c r="D4095" s="74">
        <f t="shared" si="2"/>
        <v>16</v>
      </c>
      <c r="E4095" s="12">
        <f>IFERROR(VLOOKUP(A4095,'IDAR Meter Data'!$A:$B,2,1),"")</f>
        <v>273</v>
      </c>
      <c r="F4095" s="75">
        <f>IF(CECCZ="CZ03",'Outside Temp'!B4095,IF(CECCZ="CZ04",'Outside Temp'!B4096,IF(CECCZ="CZ12",'Outside Temp'!B4097, IF(CECCZ="CZ13",'Outside Temp'!B4098))))</f>
        <v>72.36666667</v>
      </c>
      <c r="G4095" s="12">
        <f t="shared" si="3"/>
        <v>3</v>
      </c>
    </row>
    <row r="4096" ht="15.75" customHeight="1">
      <c r="A4096" s="13">
        <v>42167.6875</v>
      </c>
      <c r="B4096" s="73">
        <f t="shared" si="1"/>
        <v>42167</v>
      </c>
      <c r="C4096" s="74">
        <f>IF(NewCustomer="Yes", IF(COUNTIF($I$2:$I$11,B4096)&gt;0,0,WEEKDAY(B4096,2)),IF(COUNTIF($I$2:$I$21,B4096)&gt;0,0,WEEKDAY(B4096,2)))</f>
        <v>5</v>
      </c>
      <c r="D4096" s="74">
        <f t="shared" si="2"/>
        <v>16</v>
      </c>
      <c r="E4096" s="12">
        <f>IFERROR(VLOOKUP(A4096,'IDAR Meter Data'!$A:$B,2,1),"")</f>
        <v>269</v>
      </c>
      <c r="F4096" s="75">
        <f>IF(CECCZ="CZ03",'Outside Temp'!B4096,IF(CECCZ="CZ04",'Outside Temp'!B4097,IF(CECCZ="CZ12",'Outside Temp'!B4098, IF(CECCZ="CZ13",'Outside Temp'!B4099))))</f>
        <v>71.86666667</v>
      </c>
      <c r="G4096" s="12">
        <f t="shared" si="3"/>
        <v>3</v>
      </c>
    </row>
    <row r="4097" ht="15.75" customHeight="1">
      <c r="A4097" s="13">
        <v>42167.697916666664</v>
      </c>
      <c r="B4097" s="73">
        <f t="shared" si="1"/>
        <v>42167</v>
      </c>
      <c r="C4097" s="74">
        <f>IF(NewCustomer="Yes", IF(COUNTIF($I$2:$I$11,B4097)&gt;0,0,WEEKDAY(B4097,2)),IF(COUNTIF($I$2:$I$21,B4097)&gt;0,0,WEEKDAY(B4097,2)))</f>
        <v>5</v>
      </c>
      <c r="D4097" s="74">
        <f t="shared" si="2"/>
        <v>16</v>
      </c>
      <c r="E4097" s="12">
        <f>IFERROR(VLOOKUP(A4097,'IDAR Meter Data'!$A:$B,2,1),"")</f>
        <v>275</v>
      </c>
      <c r="F4097" s="75">
        <f>IF(CECCZ="CZ03",'Outside Temp'!B4097,IF(CECCZ="CZ04",'Outside Temp'!B4098,IF(CECCZ="CZ12",'Outside Temp'!B4099, IF(CECCZ="CZ13",'Outside Temp'!B4100))))</f>
        <v>71.36666667</v>
      </c>
      <c r="G4097" s="12">
        <f t="shared" si="3"/>
        <v>3</v>
      </c>
    </row>
    <row r="4098" ht="15.75" customHeight="1">
      <c r="A4098" s="13">
        <v>42167.708333333336</v>
      </c>
      <c r="B4098" s="73">
        <f t="shared" si="1"/>
        <v>42167</v>
      </c>
      <c r="C4098" s="74">
        <f>IF(NewCustomer="Yes", IF(COUNTIF($I$2:$I$11,B4098)&gt;0,0,WEEKDAY(B4098,2)),IF(COUNTIF($I$2:$I$21,B4098)&gt;0,0,WEEKDAY(B4098,2)))</f>
        <v>5</v>
      </c>
      <c r="D4098" s="74">
        <f t="shared" si="2"/>
        <v>17</v>
      </c>
      <c r="E4098" s="12">
        <f>IFERROR(VLOOKUP(A4098,'IDAR Meter Data'!$A:$B,2,1),"")</f>
        <v>278</v>
      </c>
      <c r="F4098" s="75">
        <f>IF(CECCZ="CZ03",'Outside Temp'!B4098,IF(CECCZ="CZ04",'Outside Temp'!B4099,IF(CECCZ="CZ12",'Outside Temp'!B4100, IF(CECCZ="CZ13",'Outside Temp'!B4101))))</f>
        <v>70.73333333</v>
      </c>
      <c r="G4098" s="12">
        <f t="shared" si="3"/>
        <v>3</v>
      </c>
    </row>
    <row r="4099" ht="15.75" customHeight="1">
      <c r="A4099" s="13">
        <v>42167.71875</v>
      </c>
      <c r="B4099" s="73">
        <f t="shared" si="1"/>
        <v>42167</v>
      </c>
      <c r="C4099" s="74">
        <f>IF(NewCustomer="Yes", IF(COUNTIF($I$2:$I$11,B4099)&gt;0,0,WEEKDAY(B4099,2)),IF(COUNTIF($I$2:$I$21,B4099)&gt;0,0,WEEKDAY(B4099,2)))</f>
        <v>5</v>
      </c>
      <c r="D4099" s="74">
        <f t="shared" si="2"/>
        <v>17</v>
      </c>
      <c r="E4099" s="12">
        <f>IFERROR(VLOOKUP(A4099,'IDAR Meter Data'!$A:$B,2,1),"")</f>
        <v>277</v>
      </c>
      <c r="F4099" s="75">
        <f>IF(CECCZ="CZ03",'Outside Temp'!B4099,IF(CECCZ="CZ04",'Outside Temp'!B4100,IF(CECCZ="CZ12",'Outside Temp'!B4101, IF(CECCZ="CZ13",'Outside Temp'!B4102))))</f>
        <v>69.73333333</v>
      </c>
      <c r="G4099" s="12">
        <f t="shared" si="3"/>
        <v>2</v>
      </c>
    </row>
    <row r="4100" ht="15.75" customHeight="1">
      <c r="A4100" s="13">
        <v>42167.729166666664</v>
      </c>
      <c r="B4100" s="73">
        <f t="shared" si="1"/>
        <v>42167</v>
      </c>
      <c r="C4100" s="74">
        <f>IF(NewCustomer="Yes", IF(COUNTIF($I$2:$I$11,B4100)&gt;0,0,WEEKDAY(B4100,2)),IF(COUNTIF($I$2:$I$21,B4100)&gt;0,0,WEEKDAY(B4100,2)))</f>
        <v>5</v>
      </c>
      <c r="D4100" s="74">
        <f t="shared" si="2"/>
        <v>17</v>
      </c>
      <c r="E4100" s="12">
        <f>IFERROR(VLOOKUP(A4100,'IDAR Meter Data'!$A:$B,2,1),"")</f>
        <v>267</v>
      </c>
      <c r="F4100" s="75">
        <f>IF(CECCZ="CZ03",'Outside Temp'!B4100,IF(CECCZ="CZ04",'Outside Temp'!B4101,IF(CECCZ="CZ12",'Outside Temp'!B4102, IF(CECCZ="CZ13",'Outside Temp'!B4103))))</f>
        <v>68.73333333</v>
      </c>
      <c r="G4100" s="12">
        <f t="shared" si="3"/>
        <v>2</v>
      </c>
    </row>
    <row r="4101" ht="15.75" customHeight="1">
      <c r="A4101" s="13">
        <v>42167.739583333336</v>
      </c>
      <c r="B4101" s="73">
        <f t="shared" si="1"/>
        <v>42167</v>
      </c>
      <c r="C4101" s="74">
        <f>IF(NewCustomer="Yes", IF(COUNTIF($I$2:$I$11,B4101)&gt;0,0,WEEKDAY(B4101,2)),IF(COUNTIF($I$2:$I$21,B4101)&gt;0,0,WEEKDAY(B4101,2)))</f>
        <v>5</v>
      </c>
      <c r="D4101" s="74">
        <f t="shared" si="2"/>
        <v>17</v>
      </c>
      <c r="E4101" s="12">
        <f>IFERROR(VLOOKUP(A4101,'IDAR Meter Data'!$A:$B,2,1),"")</f>
        <v>271</v>
      </c>
      <c r="F4101" s="75">
        <f>IF(CECCZ="CZ03",'Outside Temp'!B4101,IF(CECCZ="CZ04",'Outside Temp'!B4102,IF(CECCZ="CZ12",'Outside Temp'!B4103, IF(CECCZ="CZ13",'Outside Temp'!B4104))))</f>
        <v>67.73333333</v>
      </c>
      <c r="G4101" s="12">
        <f t="shared" si="3"/>
        <v>2</v>
      </c>
    </row>
    <row r="4102" ht="15.75" customHeight="1">
      <c r="A4102" s="13">
        <v>42167.75</v>
      </c>
      <c r="B4102" s="73">
        <f t="shared" si="1"/>
        <v>42167</v>
      </c>
      <c r="C4102" s="74">
        <f>IF(NewCustomer="Yes", IF(COUNTIF($I$2:$I$11,B4102)&gt;0,0,WEEKDAY(B4102,2)),IF(COUNTIF($I$2:$I$21,B4102)&gt;0,0,WEEKDAY(B4102,2)))</f>
        <v>5</v>
      </c>
      <c r="D4102" s="74">
        <f t="shared" si="2"/>
        <v>18</v>
      </c>
      <c r="E4102" s="12">
        <f>IFERROR(VLOOKUP(A4102,'IDAR Meter Data'!$A:$B,2,1),"")</f>
        <v>267</v>
      </c>
      <c r="F4102" s="75">
        <f>IF(CECCZ="CZ03",'Outside Temp'!B4102,IF(CECCZ="CZ04",'Outside Temp'!B4103,IF(CECCZ="CZ12",'Outside Temp'!B4104, IF(CECCZ="CZ13",'Outside Temp'!B4105))))</f>
        <v>66.86666667</v>
      </c>
      <c r="G4102" s="12">
        <f t="shared" si="3"/>
        <v>2</v>
      </c>
    </row>
    <row r="4103" ht="15.75" customHeight="1">
      <c r="A4103" s="13">
        <v>42167.760416666664</v>
      </c>
      <c r="B4103" s="73">
        <f t="shared" si="1"/>
        <v>42167</v>
      </c>
      <c r="C4103" s="74">
        <f>IF(NewCustomer="Yes", IF(COUNTIF($I$2:$I$11,B4103)&gt;0,0,WEEKDAY(B4103,2)),IF(COUNTIF($I$2:$I$21,B4103)&gt;0,0,WEEKDAY(B4103,2)))</f>
        <v>5</v>
      </c>
      <c r="D4103" s="74">
        <f t="shared" si="2"/>
        <v>18</v>
      </c>
      <c r="E4103" s="12">
        <f>IFERROR(VLOOKUP(A4103,'IDAR Meter Data'!$A:$B,2,1),"")</f>
        <v>266</v>
      </c>
      <c r="F4103" s="75">
        <f>IF(CECCZ="CZ03",'Outside Temp'!B4103,IF(CECCZ="CZ04",'Outside Temp'!B4104,IF(CECCZ="CZ12",'Outside Temp'!B4105, IF(CECCZ="CZ13",'Outside Temp'!B4106))))</f>
        <v>66.36666667</v>
      </c>
      <c r="G4103" s="12">
        <f t="shared" si="3"/>
        <v>2</v>
      </c>
    </row>
    <row r="4104" ht="15.75" customHeight="1">
      <c r="A4104" s="13">
        <v>42167.770833333336</v>
      </c>
      <c r="B4104" s="73">
        <f t="shared" si="1"/>
        <v>42167</v>
      </c>
      <c r="C4104" s="74">
        <f>IF(NewCustomer="Yes", IF(COUNTIF($I$2:$I$11,B4104)&gt;0,0,WEEKDAY(B4104,2)),IF(COUNTIF($I$2:$I$21,B4104)&gt;0,0,WEEKDAY(B4104,2)))</f>
        <v>5</v>
      </c>
      <c r="D4104" s="74">
        <f t="shared" si="2"/>
        <v>18</v>
      </c>
      <c r="E4104" s="12">
        <f>IFERROR(VLOOKUP(A4104,'IDAR Meter Data'!$A:$B,2,1),"")</f>
        <v>255</v>
      </c>
      <c r="F4104" s="75">
        <f>IF(CECCZ="CZ03",'Outside Temp'!B4104,IF(CECCZ="CZ04",'Outside Temp'!B4105,IF(CECCZ="CZ12",'Outside Temp'!B4106, IF(CECCZ="CZ13",'Outside Temp'!B4107))))</f>
        <v>65.86666667</v>
      </c>
      <c r="G4104" s="12">
        <f t="shared" si="3"/>
        <v>2</v>
      </c>
    </row>
    <row r="4105" ht="15.75" customHeight="1">
      <c r="A4105" s="13">
        <v>42167.78125</v>
      </c>
      <c r="B4105" s="73">
        <f t="shared" si="1"/>
        <v>42167</v>
      </c>
      <c r="C4105" s="74">
        <f>IF(NewCustomer="Yes", IF(COUNTIF($I$2:$I$11,B4105)&gt;0,0,WEEKDAY(B4105,2)),IF(COUNTIF($I$2:$I$21,B4105)&gt;0,0,WEEKDAY(B4105,2)))</f>
        <v>5</v>
      </c>
      <c r="D4105" s="74">
        <f t="shared" si="2"/>
        <v>18</v>
      </c>
      <c r="E4105" s="12">
        <f>IFERROR(VLOOKUP(A4105,'IDAR Meter Data'!$A:$B,2,1),"")</f>
        <v>266</v>
      </c>
      <c r="F4105" s="75">
        <f>IF(CECCZ="CZ03",'Outside Temp'!B4105,IF(CECCZ="CZ04",'Outside Temp'!B4106,IF(CECCZ="CZ12",'Outside Temp'!B4107, IF(CECCZ="CZ13",'Outside Temp'!B4108))))</f>
        <v>65.36666667</v>
      </c>
      <c r="G4105" s="12">
        <f t="shared" si="3"/>
        <v>2</v>
      </c>
    </row>
    <row r="4106" ht="15.75" customHeight="1">
      <c r="A4106" s="13">
        <v>42167.791666666664</v>
      </c>
      <c r="B4106" s="73">
        <f t="shared" si="1"/>
        <v>42167</v>
      </c>
      <c r="C4106" s="74">
        <f>IF(NewCustomer="Yes", IF(COUNTIF($I$2:$I$11,B4106)&gt;0,0,WEEKDAY(B4106,2)),IF(COUNTIF($I$2:$I$21,B4106)&gt;0,0,WEEKDAY(B4106,2)))</f>
        <v>5</v>
      </c>
      <c r="D4106" s="74">
        <f t="shared" si="2"/>
        <v>19</v>
      </c>
      <c r="E4106" s="12">
        <f>IFERROR(VLOOKUP(A4106,'IDAR Meter Data'!$A:$B,2,1),"")</f>
        <v>250</v>
      </c>
      <c r="F4106" s="75">
        <f>IF(CECCZ="CZ03",'Outside Temp'!B4106,IF(CECCZ="CZ04",'Outside Temp'!B4107,IF(CECCZ="CZ12",'Outside Temp'!B4108, IF(CECCZ="CZ13",'Outside Temp'!B4109))))</f>
        <v>64.86666667</v>
      </c>
      <c r="G4106" s="12">
        <f t="shared" si="3"/>
        <v>1</v>
      </c>
    </row>
    <row r="4107" ht="15.75" customHeight="1">
      <c r="A4107" s="13">
        <v>42167.802083333336</v>
      </c>
      <c r="B4107" s="73">
        <f t="shared" si="1"/>
        <v>42167</v>
      </c>
      <c r="C4107" s="74">
        <f>IF(NewCustomer="Yes", IF(COUNTIF($I$2:$I$11,B4107)&gt;0,0,WEEKDAY(B4107,2)),IF(COUNTIF($I$2:$I$21,B4107)&gt;0,0,WEEKDAY(B4107,2)))</f>
        <v>5</v>
      </c>
      <c r="D4107" s="74">
        <f t="shared" si="2"/>
        <v>19</v>
      </c>
      <c r="E4107" s="12">
        <f>IFERROR(VLOOKUP(A4107,'IDAR Meter Data'!$A:$B,2,1),"")</f>
        <v>261</v>
      </c>
      <c r="F4107" s="75">
        <f>IF(CECCZ="CZ03",'Outside Temp'!B4107,IF(CECCZ="CZ04",'Outside Temp'!B4108,IF(CECCZ="CZ12",'Outside Temp'!B4109, IF(CECCZ="CZ13",'Outside Temp'!B4110))))</f>
        <v>64.36666667</v>
      </c>
      <c r="G4107" s="12">
        <f t="shared" si="3"/>
        <v>1</v>
      </c>
    </row>
    <row r="4108" ht="15.75" customHeight="1">
      <c r="A4108" s="13">
        <v>42167.8125</v>
      </c>
      <c r="B4108" s="73">
        <f t="shared" si="1"/>
        <v>42167</v>
      </c>
      <c r="C4108" s="74">
        <f>IF(NewCustomer="Yes", IF(COUNTIF($I$2:$I$11,B4108)&gt;0,0,WEEKDAY(B4108,2)),IF(COUNTIF($I$2:$I$21,B4108)&gt;0,0,WEEKDAY(B4108,2)))</f>
        <v>5</v>
      </c>
      <c r="D4108" s="74">
        <f t="shared" si="2"/>
        <v>19</v>
      </c>
      <c r="E4108" s="12">
        <f>IFERROR(VLOOKUP(A4108,'IDAR Meter Data'!$A:$B,2,1),"")</f>
        <v>248</v>
      </c>
      <c r="F4108" s="75">
        <f>IF(CECCZ="CZ03",'Outside Temp'!B4108,IF(CECCZ="CZ04",'Outside Temp'!B4109,IF(CECCZ="CZ12",'Outside Temp'!B4110, IF(CECCZ="CZ13",'Outside Temp'!B4111))))</f>
        <v>63.86666667</v>
      </c>
      <c r="G4108" s="12">
        <f t="shared" si="3"/>
        <v>1</v>
      </c>
    </row>
    <row r="4109" ht="15.75" customHeight="1">
      <c r="A4109" s="13">
        <v>42167.822916666664</v>
      </c>
      <c r="B4109" s="73">
        <f t="shared" si="1"/>
        <v>42167</v>
      </c>
      <c r="C4109" s="74">
        <f>IF(NewCustomer="Yes", IF(COUNTIF($I$2:$I$11,B4109)&gt;0,0,WEEKDAY(B4109,2)),IF(COUNTIF($I$2:$I$21,B4109)&gt;0,0,WEEKDAY(B4109,2)))</f>
        <v>5</v>
      </c>
      <c r="D4109" s="74">
        <f t="shared" si="2"/>
        <v>19</v>
      </c>
      <c r="E4109" s="12">
        <f>IFERROR(VLOOKUP(A4109,'IDAR Meter Data'!$A:$B,2,1),"")</f>
        <v>246</v>
      </c>
      <c r="F4109" s="75">
        <f>IF(CECCZ="CZ03",'Outside Temp'!B4109,IF(CECCZ="CZ04",'Outside Temp'!B4110,IF(CECCZ="CZ12",'Outside Temp'!B4111, IF(CECCZ="CZ13",'Outside Temp'!B4112))))</f>
        <v>63.36666667</v>
      </c>
      <c r="G4109" s="12">
        <f t="shared" si="3"/>
        <v>1</v>
      </c>
    </row>
    <row r="4110" ht="15.75" customHeight="1">
      <c r="A4110" s="13">
        <v>42167.833333333336</v>
      </c>
      <c r="B4110" s="73">
        <f t="shared" si="1"/>
        <v>42167</v>
      </c>
      <c r="C4110" s="74">
        <f>IF(NewCustomer="Yes", IF(COUNTIF($I$2:$I$11,B4110)&gt;0,0,WEEKDAY(B4110,2)),IF(COUNTIF($I$2:$I$21,B4110)&gt;0,0,WEEKDAY(B4110,2)))</f>
        <v>5</v>
      </c>
      <c r="D4110" s="74">
        <f t="shared" si="2"/>
        <v>20</v>
      </c>
      <c r="E4110" s="12">
        <f>IFERROR(VLOOKUP(A4110,'IDAR Meter Data'!$A:$B,2,1),"")</f>
        <v>234</v>
      </c>
      <c r="F4110" s="75">
        <f>IF(CECCZ="CZ03",'Outside Temp'!B4110,IF(CECCZ="CZ04",'Outside Temp'!B4111,IF(CECCZ="CZ12",'Outside Temp'!B4112, IF(CECCZ="CZ13",'Outside Temp'!B4113))))</f>
        <v>62.86666667</v>
      </c>
      <c r="G4110" s="12">
        <f t="shared" si="3"/>
        <v>1</v>
      </c>
    </row>
    <row r="4111" ht="15.75" customHeight="1">
      <c r="A4111" s="13">
        <v>42167.84375</v>
      </c>
      <c r="B4111" s="73">
        <f t="shared" si="1"/>
        <v>42167</v>
      </c>
      <c r="C4111" s="74">
        <f>IF(NewCustomer="Yes", IF(COUNTIF($I$2:$I$11,B4111)&gt;0,0,WEEKDAY(B4111,2)),IF(COUNTIF($I$2:$I$21,B4111)&gt;0,0,WEEKDAY(B4111,2)))</f>
        <v>5</v>
      </c>
      <c r="D4111" s="74">
        <f t="shared" si="2"/>
        <v>20</v>
      </c>
      <c r="E4111" s="12">
        <f>IFERROR(VLOOKUP(A4111,'IDAR Meter Data'!$A:$B,2,1),"")</f>
        <v>242</v>
      </c>
      <c r="F4111" s="75">
        <f>IF(CECCZ="CZ03",'Outside Temp'!B4111,IF(CECCZ="CZ04",'Outside Temp'!B4112,IF(CECCZ="CZ12",'Outside Temp'!B4113, IF(CECCZ="CZ13",'Outside Temp'!B4114))))</f>
        <v>62.36666667</v>
      </c>
      <c r="G4111" s="12">
        <f t="shared" si="3"/>
        <v>1</v>
      </c>
    </row>
    <row r="4112" ht="15.75" customHeight="1">
      <c r="A4112" s="13">
        <v>42167.854166666664</v>
      </c>
      <c r="B4112" s="73">
        <f t="shared" si="1"/>
        <v>42167</v>
      </c>
      <c r="C4112" s="74">
        <f>IF(NewCustomer="Yes", IF(COUNTIF($I$2:$I$11,B4112)&gt;0,0,WEEKDAY(B4112,2)),IF(COUNTIF($I$2:$I$21,B4112)&gt;0,0,WEEKDAY(B4112,2)))</f>
        <v>5</v>
      </c>
      <c r="D4112" s="74">
        <f t="shared" si="2"/>
        <v>20</v>
      </c>
      <c r="E4112" s="12">
        <f>IFERROR(VLOOKUP(A4112,'IDAR Meter Data'!$A:$B,2,1),"")</f>
        <v>223</v>
      </c>
      <c r="F4112" s="75">
        <f>IF(CECCZ="CZ03",'Outside Temp'!B4112,IF(CECCZ="CZ04",'Outside Temp'!B4113,IF(CECCZ="CZ12",'Outside Temp'!B4114, IF(CECCZ="CZ13",'Outside Temp'!B4115))))</f>
        <v>61.86666667</v>
      </c>
      <c r="G4112" s="12">
        <f t="shared" si="3"/>
        <v>1</v>
      </c>
    </row>
    <row r="4113" ht="15.75" customHeight="1">
      <c r="A4113" s="13">
        <v>42167.864583333336</v>
      </c>
      <c r="B4113" s="73">
        <f t="shared" si="1"/>
        <v>42167</v>
      </c>
      <c r="C4113" s="74">
        <f>IF(NewCustomer="Yes", IF(COUNTIF($I$2:$I$11,B4113)&gt;0,0,WEEKDAY(B4113,2)),IF(COUNTIF($I$2:$I$21,B4113)&gt;0,0,WEEKDAY(B4113,2)))</f>
        <v>5</v>
      </c>
      <c r="D4113" s="74">
        <f t="shared" si="2"/>
        <v>20</v>
      </c>
      <c r="E4113" s="12">
        <f>IFERROR(VLOOKUP(A4113,'IDAR Meter Data'!$A:$B,2,1),"")</f>
        <v>226</v>
      </c>
      <c r="F4113" s="75">
        <f>IF(CECCZ="CZ03",'Outside Temp'!B4113,IF(CECCZ="CZ04",'Outside Temp'!B4114,IF(CECCZ="CZ12",'Outside Temp'!B4115, IF(CECCZ="CZ13",'Outside Temp'!B4116))))</f>
        <v>61.36666667</v>
      </c>
      <c r="G4113" s="12">
        <f t="shared" si="3"/>
        <v>1</v>
      </c>
    </row>
    <row r="4114" ht="15.75" customHeight="1">
      <c r="A4114" s="13">
        <v>42167.875</v>
      </c>
      <c r="B4114" s="73">
        <f t="shared" si="1"/>
        <v>42167</v>
      </c>
      <c r="C4114" s="74">
        <f>IF(NewCustomer="Yes", IF(COUNTIF($I$2:$I$11,B4114)&gt;0,0,WEEKDAY(B4114,2)),IF(COUNTIF($I$2:$I$21,B4114)&gt;0,0,WEEKDAY(B4114,2)))</f>
        <v>5</v>
      </c>
      <c r="D4114" s="74">
        <f t="shared" si="2"/>
        <v>21</v>
      </c>
      <c r="E4114" s="12">
        <f>IFERROR(VLOOKUP(A4114,'IDAR Meter Data'!$A:$B,2,1),"")</f>
        <v>228</v>
      </c>
      <c r="F4114" s="75">
        <f>IF(CECCZ="CZ03",'Outside Temp'!B4114,IF(CECCZ="CZ04",'Outside Temp'!B4115,IF(CECCZ="CZ12",'Outside Temp'!B4116, IF(CECCZ="CZ13",'Outside Temp'!B4117))))</f>
        <v>60.93333333</v>
      </c>
      <c r="G4114" s="12">
        <f t="shared" si="3"/>
        <v>1</v>
      </c>
    </row>
    <row r="4115" ht="15.75" customHeight="1">
      <c r="A4115" s="13">
        <v>42167.885416666664</v>
      </c>
      <c r="B4115" s="73">
        <f t="shared" si="1"/>
        <v>42167</v>
      </c>
      <c r="C4115" s="74">
        <f>IF(NewCustomer="Yes", IF(COUNTIF($I$2:$I$11,B4115)&gt;0,0,WEEKDAY(B4115,2)),IF(COUNTIF($I$2:$I$21,B4115)&gt;0,0,WEEKDAY(B4115,2)))</f>
        <v>5</v>
      </c>
      <c r="D4115" s="74">
        <f t="shared" si="2"/>
        <v>21</v>
      </c>
      <c r="E4115" s="12">
        <f>IFERROR(VLOOKUP(A4115,'IDAR Meter Data'!$A:$B,2,1),"")</f>
        <v>204</v>
      </c>
      <c r="F4115" s="75">
        <f>IF(CECCZ="CZ03",'Outside Temp'!B4115,IF(CECCZ="CZ04",'Outside Temp'!B4116,IF(CECCZ="CZ12",'Outside Temp'!B4117, IF(CECCZ="CZ13",'Outside Temp'!B4118))))</f>
        <v>60.68333333</v>
      </c>
      <c r="G4115" s="12">
        <f t="shared" si="3"/>
        <v>1</v>
      </c>
    </row>
    <row r="4116" ht="15.75" customHeight="1">
      <c r="A4116" s="13">
        <v>42167.895833333336</v>
      </c>
      <c r="B4116" s="73">
        <f t="shared" si="1"/>
        <v>42167</v>
      </c>
      <c r="C4116" s="74">
        <f>IF(NewCustomer="Yes", IF(COUNTIF($I$2:$I$11,B4116)&gt;0,0,WEEKDAY(B4116,2)),IF(COUNTIF($I$2:$I$21,B4116)&gt;0,0,WEEKDAY(B4116,2)))</f>
        <v>5</v>
      </c>
      <c r="D4116" s="74">
        <f t="shared" si="2"/>
        <v>21</v>
      </c>
      <c r="E4116" s="12">
        <f>IFERROR(VLOOKUP(A4116,'IDAR Meter Data'!$A:$B,2,1),"")</f>
        <v>204</v>
      </c>
      <c r="F4116" s="75">
        <f>IF(CECCZ="CZ03",'Outside Temp'!B4116,IF(CECCZ="CZ04",'Outside Temp'!B4117,IF(CECCZ="CZ12",'Outside Temp'!B4118, IF(CECCZ="CZ13",'Outside Temp'!B4119))))</f>
        <v>60.43333333</v>
      </c>
      <c r="G4116" s="12">
        <f t="shared" si="3"/>
        <v>1</v>
      </c>
    </row>
    <row r="4117" ht="15.75" customHeight="1">
      <c r="A4117" s="13">
        <v>42167.90625</v>
      </c>
      <c r="B4117" s="73">
        <f t="shared" si="1"/>
        <v>42167</v>
      </c>
      <c r="C4117" s="74">
        <f>IF(NewCustomer="Yes", IF(COUNTIF($I$2:$I$11,B4117)&gt;0,0,WEEKDAY(B4117,2)),IF(COUNTIF($I$2:$I$21,B4117)&gt;0,0,WEEKDAY(B4117,2)))</f>
        <v>5</v>
      </c>
      <c r="D4117" s="74">
        <f t="shared" si="2"/>
        <v>21</v>
      </c>
      <c r="E4117" s="12">
        <f>IFERROR(VLOOKUP(A4117,'IDAR Meter Data'!$A:$B,2,1),"")</f>
        <v>198</v>
      </c>
      <c r="F4117" s="75">
        <f>IF(CECCZ="CZ03",'Outside Temp'!B4117,IF(CECCZ="CZ04",'Outside Temp'!B4118,IF(CECCZ="CZ12",'Outside Temp'!B4119, IF(CECCZ="CZ13",'Outside Temp'!B4120))))</f>
        <v>60.18333333</v>
      </c>
      <c r="G4117" s="12">
        <f t="shared" si="3"/>
        <v>1</v>
      </c>
    </row>
    <row r="4118" ht="15.75" customHeight="1">
      <c r="A4118" s="13">
        <v>42167.916666666664</v>
      </c>
      <c r="B4118" s="73">
        <f t="shared" si="1"/>
        <v>42167</v>
      </c>
      <c r="C4118" s="74">
        <f>IF(NewCustomer="Yes", IF(COUNTIF($I$2:$I$11,B4118)&gt;0,0,WEEKDAY(B4118,2)),IF(COUNTIF($I$2:$I$21,B4118)&gt;0,0,WEEKDAY(B4118,2)))</f>
        <v>5</v>
      </c>
      <c r="D4118" s="74">
        <f t="shared" si="2"/>
        <v>22</v>
      </c>
      <c r="E4118" s="12">
        <f>IFERROR(VLOOKUP(A4118,'IDAR Meter Data'!$A:$B,2,1),"")</f>
        <v>204</v>
      </c>
      <c r="F4118" s="75">
        <f>IF(CECCZ="CZ03",'Outside Temp'!B4118,IF(CECCZ="CZ04",'Outside Temp'!B4119,IF(CECCZ="CZ12",'Outside Temp'!B4120, IF(CECCZ="CZ13",'Outside Temp'!B4121))))</f>
        <v>60</v>
      </c>
      <c r="G4118" s="12">
        <f t="shared" si="3"/>
        <v>1</v>
      </c>
    </row>
    <row r="4119" ht="15.75" customHeight="1">
      <c r="A4119" s="13">
        <v>42167.927083333336</v>
      </c>
      <c r="B4119" s="73">
        <f t="shared" si="1"/>
        <v>42167</v>
      </c>
      <c r="C4119" s="74">
        <f>IF(NewCustomer="Yes", IF(COUNTIF($I$2:$I$11,B4119)&gt;0,0,WEEKDAY(B4119,2)),IF(COUNTIF($I$2:$I$21,B4119)&gt;0,0,WEEKDAY(B4119,2)))</f>
        <v>5</v>
      </c>
      <c r="D4119" s="74">
        <f t="shared" si="2"/>
        <v>22</v>
      </c>
      <c r="E4119" s="12">
        <f>IFERROR(VLOOKUP(A4119,'IDAR Meter Data'!$A:$B,2,1),"")</f>
        <v>204</v>
      </c>
      <c r="F4119" s="75">
        <f>IF(CECCZ="CZ03",'Outside Temp'!B4119,IF(CECCZ="CZ04",'Outside Temp'!B4120,IF(CECCZ="CZ12",'Outside Temp'!B4121, IF(CECCZ="CZ13",'Outside Temp'!B4122))))</f>
        <v>60</v>
      </c>
      <c r="G4119" s="12">
        <f t="shared" si="3"/>
        <v>1</v>
      </c>
    </row>
    <row r="4120" ht="15.75" customHeight="1">
      <c r="A4120" s="13">
        <v>42167.9375</v>
      </c>
      <c r="B4120" s="73">
        <f t="shared" si="1"/>
        <v>42167</v>
      </c>
      <c r="C4120" s="74">
        <f>IF(NewCustomer="Yes", IF(COUNTIF($I$2:$I$11,B4120)&gt;0,0,WEEKDAY(B4120,2)),IF(COUNTIF($I$2:$I$21,B4120)&gt;0,0,WEEKDAY(B4120,2)))</f>
        <v>5</v>
      </c>
      <c r="D4120" s="74">
        <f t="shared" si="2"/>
        <v>22</v>
      </c>
      <c r="E4120" s="12">
        <f>IFERROR(VLOOKUP(A4120,'IDAR Meter Data'!$A:$B,2,1),"")</f>
        <v>194</v>
      </c>
      <c r="F4120" s="75">
        <f>IF(CECCZ="CZ03",'Outside Temp'!B4120,IF(CECCZ="CZ04",'Outside Temp'!B4121,IF(CECCZ="CZ12",'Outside Temp'!B4122, IF(CECCZ="CZ13",'Outside Temp'!B4123))))</f>
        <v>60</v>
      </c>
      <c r="G4120" s="12">
        <f t="shared" si="3"/>
        <v>1</v>
      </c>
    </row>
    <row r="4121" ht="15.75" customHeight="1">
      <c r="A4121" s="13">
        <v>42167.947916666664</v>
      </c>
      <c r="B4121" s="73">
        <f t="shared" si="1"/>
        <v>42167</v>
      </c>
      <c r="C4121" s="74">
        <f>IF(NewCustomer="Yes", IF(COUNTIF($I$2:$I$11,B4121)&gt;0,0,WEEKDAY(B4121,2)),IF(COUNTIF($I$2:$I$21,B4121)&gt;0,0,WEEKDAY(B4121,2)))</f>
        <v>5</v>
      </c>
      <c r="D4121" s="74">
        <f t="shared" si="2"/>
        <v>22</v>
      </c>
      <c r="E4121" s="12">
        <f>IFERROR(VLOOKUP(A4121,'IDAR Meter Data'!$A:$B,2,1),"")</f>
        <v>194</v>
      </c>
      <c r="F4121" s="75">
        <f>IF(CECCZ="CZ03",'Outside Temp'!B4121,IF(CECCZ="CZ04",'Outside Temp'!B4122,IF(CECCZ="CZ12",'Outside Temp'!B4123, IF(CECCZ="CZ13",'Outside Temp'!B4124))))</f>
        <v>60</v>
      </c>
      <c r="G4121" s="12">
        <f t="shared" si="3"/>
        <v>1</v>
      </c>
    </row>
    <row r="4122" ht="15.75" customHeight="1">
      <c r="A4122" s="13">
        <v>42167.958333333336</v>
      </c>
      <c r="B4122" s="73">
        <f t="shared" si="1"/>
        <v>42167</v>
      </c>
      <c r="C4122" s="74">
        <f>IF(NewCustomer="Yes", IF(COUNTIF($I$2:$I$11,B4122)&gt;0,0,WEEKDAY(B4122,2)),IF(COUNTIF($I$2:$I$21,B4122)&gt;0,0,WEEKDAY(B4122,2)))</f>
        <v>5</v>
      </c>
      <c r="D4122" s="74">
        <f t="shared" si="2"/>
        <v>23</v>
      </c>
      <c r="E4122" s="12">
        <f>IFERROR(VLOOKUP(A4122,'IDAR Meter Data'!$A:$B,2,1),"")</f>
        <v>192</v>
      </c>
      <c r="F4122" s="75">
        <f>IF(CECCZ="CZ03",'Outside Temp'!B4122,IF(CECCZ="CZ04",'Outside Temp'!B4123,IF(CECCZ="CZ12",'Outside Temp'!B4124, IF(CECCZ="CZ13",'Outside Temp'!B4125))))</f>
        <v>59.93333333</v>
      </c>
      <c r="G4122" s="12">
        <f t="shared" si="3"/>
        <v>1</v>
      </c>
    </row>
    <row r="4123" ht="15.75" customHeight="1">
      <c r="A4123" s="13">
        <v>42167.96875</v>
      </c>
      <c r="B4123" s="73">
        <f t="shared" si="1"/>
        <v>42167</v>
      </c>
      <c r="C4123" s="74">
        <f>IF(NewCustomer="Yes", IF(COUNTIF($I$2:$I$11,B4123)&gt;0,0,WEEKDAY(B4123,2)),IF(COUNTIF($I$2:$I$21,B4123)&gt;0,0,WEEKDAY(B4123,2)))</f>
        <v>5</v>
      </c>
      <c r="D4123" s="74">
        <f t="shared" si="2"/>
        <v>23</v>
      </c>
      <c r="E4123" s="12">
        <f>IFERROR(VLOOKUP(A4123,'IDAR Meter Data'!$A:$B,2,1),"")</f>
        <v>189</v>
      </c>
      <c r="F4123" s="75">
        <f>IF(CECCZ="CZ03",'Outside Temp'!B4123,IF(CECCZ="CZ04",'Outside Temp'!B4124,IF(CECCZ="CZ12",'Outside Temp'!B4125, IF(CECCZ="CZ13",'Outside Temp'!B4126))))</f>
        <v>59.68333333</v>
      </c>
      <c r="G4123" s="12">
        <f t="shared" si="3"/>
        <v>1</v>
      </c>
    </row>
    <row r="4124" ht="15.75" customHeight="1">
      <c r="A4124" s="13">
        <v>42167.979166666664</v>
      </c>
      <c r="B4124" s="73">
        <f t="shared" si="1"/>
        <v>42167</v>
      </c>
      <c r="C4124" s="74">
        <f>IF(NewCustomer="Yes", IF(COUNTIF($I$2:$I$11,B4124)&gt;0,0,WEEKDAY(B4124,2)),IF(COUNTIF($I$2:$I$21,B4124)&gt;0,0,WEEKDAY(B4124,2)))</f>
        <v>5</v>
      </c>
      <c r="D4124" s="74">
        <f t="shared" si="2"/>
        <v>23</v>
      </c>
      <c r="E4124" s="12">
        <f>IFERROR(VLOOKUP(A4124,'IDAR Meter Data'!$A:$B,2,1),"")</f>
        <v>190</v>
      </c>
      <c r="F4124" s="75">
        <f>IF(CECCZ="CZ03",'Outside Temp'!B4124,IF(CECCZ="CZ04",'Outside Temp'!B4125,IF(CECCZ="CZ12",'Outside Temp'!B4126, IF(CECCZ="CZ13",'Outside Temp'!B4127))))</f>
        <v>59.43333333</v>
      </c>
      <c r="G4124" s="12">
        <f t="shared" si="3"/>
        <v>1</v>
      </c>
    </row>
    <row r="4125" ht="15.75" customHeight="1">
      <c r="A4125" s="13">
        <v>42167.989583333336</v>
      </c>
      <c r="B4125" s="73">
        <f t="shared" si="1"/>
        <v>42167</v>
      </c>
      <c r="C4125" s="74">
        <f>IF(NewCustomer="Yes", IF(COUNTIF($I$2:$I$11,B4125)&gt;0,0,WEEKDAY(B4125,2)),IF(COUNTIF($I$2:$I$21,B4125)&gt;0,0,WEEKDAY(B4125,2)))</f>
        <v>5</v>
      </c>
      <c r="D4125" s="74">
        <f t="shared" si="2"/>
        <v>23</v>
      </c>
      <c r="E4125" s="12">
        <f>IFERROR(VLOOKUP(A4125,'IDAR Meter Data'!$A:$B,2,1),"")</f>
        <v>200</v>
      </c>
      <c r="F4125" s="75">
        <f>IF(CECCZ="CZ03",'Outside Temp'!B4125,IF(CECCZ="CZ04",'Outside Temp'!B4126,IF(CECCZ="CZ12",'Outside Temp'!B4127, IF(CECCZ="CZ13",'Outside Temp'!B4128))))</f>
        <v>59.18333333</v>
      </c>
      <c r="G4125" s="12">
        <f t="shared" si="3"/>
        <v>1</v>
      </c>
    </row>
    <row r="4126" ht="15.75" customHeight="1">
      <c r="A4126" s="13">
        <v>42168.0</v>
      </c>
      <c r="B4126" s="73">
        <f t="shared" si="1"/>
        <v>42168</v>
      </c>
      <c r="C4126" s="74">
        <f>IF(NewCustomer="Yes", IF(COUNTIF($I$2:$I$11,B4126)&gt;0,0,WEEKDAY(B4126,2)),IF(COUNTIF($I$2:$I$21,B4126)&gt;0,0,WEEKDAY(B4126,2)))</f>
        <v>6</v>
      </c>
      <c r="D4126" s="74">
        <f t="shared" si="2"/>
        <v>0</v>
      </c>
      <c r="E4126" s="12">
        <f>IFERROR(VLOOKUP(A4126,'IDAR Meter Data'!$A:$B,2,1),"")</f>
        <v>183</v>
      </c>
      <c r="F4126" s="75">
        <f>IF(CECCZ="CZ03",'Outside Temp'!B4126,IF(CECCZ="CZ04",'Outside Temp'!B4127,IF(CECCZ="CZ12",'Outside Temp'!B4128, IF(CECCZ="CZ13",'Outside Temp'!B4129))))</f>
        <v>58.93333333</v>
      </c>
      <c r="G4126" s="12">
        <f t="shared" si="3"/>
        <v>1</v>
      </c>
    </row>
    <row r="4127" ht="15.75" customHeight="1">
      <c r="A4127" s="13">
        <v>42168.010416666664</v>
      </c>
      <c r="B4127" s="73">
        <f t="shared" si="1"/>
        <v>42168</v>
      </c>
      <c r="C4127" s="74">
        <f>IF(NewCustomer="Yes", IF(COUNTIF($I$2:$I$11,B4127)&gt;0,0,WEEKDAY(B4127,2)),IF(COUNTIF($I$2:$I$21,B4127)&gt;0,0,WEEKDAY(B4127,2)))</f>
        <v>6</v>
      </c>
      <c r="D4127" s="74">
        <f t="shared" si="2"/>
        <v>0</v>
      </c>
      <c r="E4127" s="12">
        <f>IFERROR(VLOOKUP(A4127,'IDAR Meter Data'!$A:$B,2,1),"")</f>
        <v>193</v>
      </c>
      <c r="F4127" s="75">
        <f>IF(CECCZ="CZ03",'Outside Temp'!B4127,IF(CECCZ="CZ04",'Outside Temp'!B4128,IF(CECCZ="CZ12",'Outside Temp'!B4129, IF(CECCZ="CZ13",'Outside Temp'!B4130))))</f>
        <v>58.68333333</v>
      </c>
      <c r="G4127" s="12">
        <f t="shared" si="3"/>
        <v>1</v>
      </c>
    </row>
    <row r="4128" ht="15.75" customHeight="1">
      <c r="A4128" s="13">
        <v>42168.020833333336</v>
      </c>
      <c r="B4128" s="73">
        <f t="shared" si="1"/>
        <v>42168</v>
      </c>
      <c r="C4128" s="74">
        <f>IF(NewCustomer="Yes", IF(COUNTIF($I$2:$I$11,B4128)&gt;0,0,WEEKDAY(B4128,2)),IF(COUNTIF($I$2:$I$21,B4128)&gt;0,0,WEEKDAY(B4128,2)))</f>
        <v>6</v>
      </c>
      <c r="D4128" s="74">
        <f t="shared" si="2"/>
        <v>0</v>
      </c>
      <c r="E4128" s="12">
        <f>IFERROR(VLOOKUP(A4128,'IDAR Meter Data'!$A:$B,2,1),"")</f>
        <v>196</v>
      </c>
      <c r="F4128" s="75">
        <f>IF(CECCZ="CZ03",'Outside Temp'!B4128,IF(CECCZ="CZ04",'Outside Temp'!B4129,IF(CECCZ="CZ12",'Outside Temp'!B4130, IF(CECCZ="CZ13",'Outside Temp'!B4131))))</f>
        <v>58.43333333</v>
      </c>
      <c r="G4128" s="12">
        <f t="shared" si="3"/>
        <v>1</v>
      </c>
    </row>
    <row r="4129" ht="15.75" customHeight="1">
      <c r="A4129" s="13">
        <v>42168.03125</v>
      </c>
      <c r="B4129" s="73">
        <f t="shared" si="1"/>
        <v>42168</v>
      </c>
      <c r="C4129" s="74">
        <f>IF(NewCustomer="Yes", IF(COUNTIF($I$2:$I$11,B4129)&gt;0,0,WEEKDAY(B4129,2)),IF(COUNTIF($I$2:$I$21,B4129)&gt;0,0,WEEKDAY(B4129,2)))</f>
        <v>6</v>
      </c>
      <c r="D4129" s="74">
        <f t="shared" si="2"/>
        <v>0</v>
      </c>
      <c r="E4129" s="12">
        <f>IFERROR(VLOOKUP(A4129,'IDAR Meter Data'!$A:$B,2,1),"")</f>
        <v>189</v>
      </c>
      <c r="F4129" s="75">
        <f>IF(CECCZ="CZ03",'Outside Temp'!B4129,IF(CECCZ="CZ04",'Outside Temp'!B4130,IF(CECCZ="CZ12",'Outside Temp'!B4131, IF(CECCZ="CZ13",'Outside Temp'!B4132))))</f>
        <v>58.18333333</v>
      </c>
      <c r="G4129" s="12">
        <f t="shared" si="3"/>
        <v>1</v>
      </c>
    </row>
    <row r="4130" ht="15.75" customHeight="1">
      <c r="A4130" s="13">
        <v>42168.041666666664</v>
      </c>
      <c r="B4130" s="73">
        <f t="shared" si="1"/>
        <v>42168</v>
      </c>
      <c r="C4130" s="74">
        <f>IF(NewCustomer="Yes", IF(COUNTIF($I$2:$I$11,B4130)&gt;0,0,WEEKDAY(B4130,2)),IF(COUNTIF($I$2:$I$21,B4130)&gt;0,0,WEEKDAY(B4130,2)))</f>
        <v>6</v>
      </c>
      <c r="D4130" s="74">
        <f t="shared" si="2"/>
        <v>1</v>
      </c>
      <c r="E4130" s="12">
        <f>IFERROR(VLOOKUP(A4130,'IDAR Meter Data'!$A:$B,2,1),"")</f>
        <v>197</v>
      </c>
      <c r="F4130" s="75">
        <f>IF(CECCZ="CZ03",'Outside Temp'!B4130,IF(CECCZ="CZ04",'Outside Temp'!B4131,IF(CECCZ="CZ12",'Outside Temp'!B4132, IF(CECCZ="CZ13",'Outside Temp'!B4133))))</f>
        <v>57.93333333</v>
      </c>
      <c r="G4130" s="12">
        <f t="shared" si="3"/>
        <v>1</v>
      </c>
    </row>
    <row r="4131" ht="15.75" customHeight="1">
      <c r="A4131" s="13">
        <v>42168.052083333336</v>
      </c>
      <c r="B4131" s="73">
        <f t="shared" si="1"/>
        <v>42168</v>
      </c>
      <c r="C4131" s="74">
        <f>IF(NewCustomer="Yes", IF(COUNTIF($I$2:$I$11,B4131)&gt;0,0,WEEKDAY(B4131,2)),IF(COUNTIF($I$2:$I$21,B4131)&gt;0,0,WEEKDAY(B4131,2)))</f>
        <v>6</v>
      </c>
      <c r="D4131" s="74">
        <f t="shared" si="2"/>
        <v>1</v>
      </c>
      <c r="E4131" s="12">
        <f>IFERROR(VLOOKUP(A4131,'IDAR Meter Data'!$A:$B,2,1),"")</f>
        <v>192</v>
      </c>
      <c r="F4131" s="75">
        <f>IF(CECCZ="CZ03",'Outside Temp'!B4131,IF(CECCZ="CZ04",'Outside Temp'!B4132,IF(CECCZ="CZ12",'Outside Temp'!B4133, IF(CECCZ="CZ13",'Outside Temp'!B4134))))</f>
        <v>57.68333333</v>
      </c>
      <c r="G4131" s="12">
        <f t="shared" si="3"/>
        <v>1</v>
      </c>
    </row>
    <row r="4132" ht="15.75" customHeight="1">
      <c r="A4132" s="13">
        <v>42168.0625</v>
      </c>
      <c r="B4132" s="73">
        <f t="shared" si="1"/>
        <v>42168</v>
      </c>
      <c r="C4132" s="74">
        <f>IF(NewCustomer="Yes", IF(COUNTIF($I$2:$I$11,B4132)&gt;0,0,WEEKDAY(B4132,2)),IF(COUNTIF($I$2:$I$21,B4132)&gt;0,0,WEEKDAY(B4132,2)))</f>
        <v>6</v>
      </c>
      <c r="D4132" s="74">
        <f t="shared" si="2"/>
        <v>1</v>
      </c>
      <c r="E4132" s="12">
        <f>IFERROR(VLOOKUP(A4132,'IDAR Meter Data'!$A:$B,2,1),"")</f>
        <v>182</v>
      </c>
      <c r="F4132" s="75">
        <f>IF(CECCZ="CZ03",'Outside Temp'!B4132,IF(CECCZ="CZ04",'Outside Temp'!B4133,IF(CECCZ="CZ12",'Outside Temp'!B4134, IF(CECCZ="CZ13",'Outside Temp'!B4135))))</f>
        <v>57.43333333</v>
      </c>
      <c r="G4132" s="12">
        <f t="shared" si="3"/>
        <v>1</v>
      </c>
    </row>
    <row r="4133" ht="15.75" customHeight="1">
      <c r="A4133" s="13">
        <v>42168.072916666664</v>
      </c>
      <c r="B4133" s="73">
        <f t="shared" si="1"/>
        <v>42168</v>
      </c>
      <c r="C4133" s="74">
        <f>IF(NewCustomer="Yes", IF(COUNTIF($I$2:$I$11,B4133)&gt;0,0,WEEKDAY(B4133,2)),IF(COUNTIF($I$2:$I$21,B4133)&gt;0,0,WEEKDAY(B4133,2)))</f>
        <v>6</v>
      </c>
      <c r="D4133" s="74">
        <f t="shared" si="2"/>
        <v>1</v>
      </c>
      <c r="E4133" s="12">
        <f>IFERROR(VLOOKUP(A4133,'IDAR Meter Data'!$A:$B,2,1),"")</f>
        <v>181</v>
      </c>
      <c r="F4133" s="75">
        <f>IF(CECCZ="CZ03",'Outside Temp'!B4133,IF(CECCZ="CZ04",'Outside Temp'!B4134,IF(CECCZ="CZ12",'Outside Temp'!B4135, IF(CECCZ="CZ13",'Outside Temp'!B4136))))</f>
        <v>57.18333333</v>
      </c>
      <c r="G4133" s="12">
        <f t="shared" si="3"/>
        <v>1</v>
      </c>
    </row>
    <row r="4134" ht="15.75" customHeight="1">
      <c r="A4134" s="13">
        <v>42168.083333333336</v>
      </c>
      <c r="B4134" s="73">
        <f t="shared" si="1"/>
        <v>42168</v>
      </c>
      <c r="C4134" s="74">
        <f>IF(NewCustomer="Yes", IF(COUNTIF($I$2:$I$11,B4134)&gt;0,0,WEEKDAY(B4134,2)),IF(COUNTIF($I$2:$I$21,B4134)&gt;0,0,WEEKDAY(B4134,2)))</f>
        <v>6</v>
      </c>
      <c r="D4134" s="74">
        <f t="shared" si="2"/>
        <v>2</v>
      </c>
      <c r="E4134" s="12">
        <f>IFERROR(VLOOKUP(A4134,'IDAR Meter Data'!$A:$B,2,1),"")</f>
        <v>179</v>
      </c>
      <c r="F4134" s="75">
        <f>IF(CECCZ="CZ03",'Outside Temp'!B4134,IF(CECCZ="CZ04",'Outside Temp'!B4135,IF(CECCZ="CZ12",'Outside Temp'!B4136, IF(CECCZ="CZ13",'Outside Temp'!B4137))))</f>
        <v>57</v>
      </c>
      <c r="G4134" s="12">
        <f t="shared" si="3"/>
        <v>1</v>
      </c>
    </row>
    <row r="4135" ht="15.75" customHeight="1">
      <c r="A4135" s="13">
        <v>42168.09375</v>
      </c>
      <c r="B4135" s="73">
        <f t="shared" si="1"/>
        <v>42168</v>
      </c>
      <c r="C4135" s="74">
        <f>IF(NewCustomer="Yes", IF(COUNTIF($I$2:$I$11,B4135)&gt;0,0,WEEKDAY(B4135,2)),IF(COUNTIF($I$2:$I$21,B4135)&gt;0,0,WEEKDAY(B4135,2)))</f>
        <v>6</v>
      </c>
      <c r="D4135" s="74">
        <f t="shared" si="2"/>
        <v>2</v>
      </c>
      <c r="E4135" s="12">
        <f>IFERROR(VLOOKUP(A4135,'IDAR Meter Data'!$A:$B,2,1),"")</f>
        <v>189</v>
      </c>
      <c r="F4135" s="75">
        <f>IF(CECCZ="CZ03",'Outside Temp'!B4135,IF(CECCZ="CZ04",'Outside Temp'!B4136,IF(CECCZ="CZ12",'Outside Temp'!B4137, IF(CECCZ="CZ13",'Outside Temp'!B4138))))</f>
        <v>57</v>
      </c>
      <c r="G4135" s="12">
        <f t="shared" si="3"/>
        <v>1</v>
      </c>
    </row>
    <row r="4136" ht="15.75" customHeight="1">
      <c r="A4136" s="13">
        <v>42168.104166666664</v>
      </c>
      <c r="B4136" s="73">
        <f t="shared" si="1"/>
        <v>42168</v>
      </c>
      <c r="C4136" s="74">
        <f>IF(NewCustomer="Yes", IF(COUNTIF($I$2:$I$11,B4136)&gt;0,0,WEEKDAY(B4136,2)),IF(COUNTIF($I$2:$I$21,B4136)&gt;0,0,WEEKDAY(B4136,2)))</f>
        <v>6</v>
      </c>
      <c r="D4136" s="74">
        <f t="shared" si="2"/>
        <v>2</v>
      </c>
      <c r="E4136" s="12">
        <f>IFERROR(VLOOKUP(A4136,'IDAR Meter Data'!$A:$B,2,1),"")</f>
        <v>185</v>
      </c>
      <c r="F4136" s="75">
        <f>IF(CECCZ="CZ03",'Outside Temp'!B4136,IF(CECCZ="CZ04",'Outside Temp'!B4137,IF(CECCZ="CZ12",'Outside Temp'!B4138, IF(CECCZ="CZ13",'Outside Temp'!B4139))))</f>
        <v>57</v>
      </c>
      <c r="G4136" s="12">
        <f t="shared" si="3"/>
        <v>1</v>
      </c>
    </row>
    <row r="4137" ht="15.75" customHeight="1">
      <c r="A4137" s="13">
        <v>42168.114583333336</v>
      </c>
      <c r="B4137" s="73">
        <f t="shared" si="1"/>
        <v>42168</v>
      </c>
      <c r="C4137" s="74">
        <f>IF(NewCustomer="Yes", IF(COUNTIF($I$2:$I$11,B4137)&gt;0,0,WEEKDAY(B4137,2)),IF(COUNTIF($I$2:$I$21,B4137)&gt;0,0,WEEKDAY(B4137,2)))</f>
        <v>6</v>
      </c>
      <c r="D4137" s="74">
        <f t="shared" si="2"/>
        <v>2</v>
      </c>
      <c r="E4137" s="12">
        <f>IFERROR(VLOOKUP(A4137,'IDAR Meter Data'!$A:$B,2,1),"")</f>
        <v>172</v>
      </c>
      <c r="F4137" s="75">
        <f>IF(CECCZ="CZ03",'Outside Temp'!B4137,IF(CECCZ="CZ04",'Outside Temp'!B4138,IF(CECCZ="CZ12",'Outside Temp'!B4139, IF(CECCZ="CZ13",'Outside Temp'!B4140))))</f>
        <v>57</v>
      </c>
      <c r="G4137" s="12">
        <f t="shared" si="3"/>
        <v>1</v>
      </c>
    </row>
    <row r="4138" ht="15.75" customHeight="1">
      <c r="A4138" s="13">
        <v>42168.125</v>
      </c>
      <c r="B4138" s="73">
        <f t="shared" si="1"/>
        <v>42168</v>
      </c>
      <c r="C4138" s="74">
        <f>IF(NewCustomer="Yes", IF(COUNTIF($I$2:$I$11,B4138)&gt;0,0,WEEKDAY(B4138,2)),IF(COUNTIF($I$2:$I$21,B4138)&gt;0,0,WEEKDAY(B4138,2)))</f>
        <v>6</v>
      </c>
      <c r="D4138" s="74">
        <f t="shared" si="2"/>
        <v>3</v>
      </c>
      <c r="E4138" s="12">
        <f>IFERROR(VLOOKUP(A4138,'IDAR Meter Data'!$A:$B,2,1),"")</f>
        <v>172</v>
      </c>
      <c r="F4138" s="75">
        <f>IF(CECCZ="CZ03",'Outside Temp'!B4138,IF(CECCZ="CZ04",'Outside Temp'!B4139,IF(CECCZ="CZ12",'Outside Temp'!B4140, IF(CECCZ="CZ13",'Outside Temp'!B4141))))</f>
        <v>57</v>
      </c>
      <c r="G4138" s="12">
        <f t="shared" si="3"/>
        <v>1</v>
      </c>
    </row>
    <row r="4139" ht="15.75" customHeight="1">
      <c r="A4139" s="13">
        <v>42168.135416666664</v>
      </c>
      <c r="B4139" s="73">
        <f t="shared" si="1"/>
        <v>42168</v>
      </c>
      <c r="C4139" s="74">
        <f>IF(NewCustomer="Yes", IF(COUNTIF($I$2:$I$11,B4139)&gt;0,0,WEEKDAY(B4139,2)),IF(COUNTIF($I$2:$I$21,B4139)&gt;0,0,WEEKDAY(B4139,2)))</f>
        <v>6</v>
      </c>
      <c r="D4139" s="74">
        <f t="shared" si="2"/>
        <v>3</v>
      </c>
      <c r="E4139" s="12">
        <f>IFERROR(VLOOKUP(A4139,'IDAR Meter Data'!$A:$B,2,1),"")</f>
        <v>186</v>
      </c>
      <c r="F4139" s="75">
        <f>IF(CECCZ="CZ03",'Outside Temp'!B4139,IF(CECCZ="CZ04",'Outside Temp'!B4140,IF(CECCZ="CZ12",'Outside Temp'!B4141, IF(CECCZ="CZ13",'Outside Temp'!B4142))))</f>
        <v>57</v>
      </c>
      <c r="G4139" s="12">
        <f t="shared" si="3"/>
        <v>1</v>
      </c>
    </row>
    <row r="4140" ht="15.75" customHeight="1">
      <c r="A4140" s="13">
        <v>42168.145833333336</v>
      </c>
      <c r="B4140" s="73">
        <f t="shared" si="1"/>
        <v>42168</v>
      </c>
      <c r="C4140" s="74">
        <f>IF(NewCustomer="Yes", IF(COUNTIF($I$2:$I$11,B4140)&gt;0,0,WEEKDAY(B4140,2)),IF(COUNTIF($I$2:$I$21,B4140)&gt;0,0,WEEKDAY(B4140,2)))</f>
        <v>6</v>
      </c>
      <c r="D4140" s="74">
        <f t="shared" si="2"/>
        <v>3</v>
      </c>
      <c r="E4140" s="12">
        <f>IFERROR(VLOOKUP(A4140,'IDAR Meter Data'!$A:$B,2,1),"")</f>
        <v>184</v>
      </c>
      <c r="F4140" s="75">
        <f>IF(CECCZ="CZ03",'Outside Temp'!B4140,IF(CECCZ="CZ04",'Outside Temp'!B4141,IF(CECCZ="CZ12",'Outside Temp'!B4142, IF(CECCZ="CZ13",'Outside Temp'!B4143))))</f>
        <v>57</v>
      </c>
      <c r="G4140" s="12">
        <f t="shared" si="3"/>
        <v>1</v>
      </c>
    </row>
    <row r="4141" ht="15.75" customHeight="1">
      <c r="A4141" s="13">
        <v>42168.15625</v>
      </c>
      <c r="B4141" s="73">
        <f t="shared" si="1"/>
        <v>42168</v>
      </c>
      <c r="C4141" s="74">
        <f>IF(NewCustomer="Yes", IF(COUNTIF($I$2:$I$11,B4141)&gt;0,0,WEEKDAY(B4141,2)),IF(COUNTIF($I$2:$I$21,B4141)&gt;0,0,WEEKDAY(B4141,2)))</f>
        <v>6</v>
      </c>
      <c r="D4141" s="74">
        <f t="shared" si="2"/>
        <v>3</v>
      </c>
      <c r="E4141" s="12">
        <f>IFERROR(VLOOKUP(A4141,'IDAR Meter Data'!$A:$B,2,1),"")</f>
        <v>174</v>
      </c>
      <c r="F4141" s="75">
        <f>IF(CECCZ="CZ03",'Outside Temp'!B4141,IF(CECCZ="CZ04",'Outside Temp'!B4142,IF(CECCZ="CZ12",'Outside Temp'!B4143, IF(CECCZ="CZ13",'Outside Temp'!B4144))))</f>
        <v>57</v>
      </c>
      <c r="G4141" s="12">
        <f t="shared" si="3"/>
        <v>1</v>
      </c>
    </row>
    <row r="4142" ht="15.75" customHeight="1">
      <c r="A4142" s="13">
        <v>42168.166666666664</v>
      </c>
      <c r="B4142" s="73">
        <f t="shared" si="1"/>
        <v>42168</v>
      </c>
      <c r="C4142" s="74">
        <f>IF(NewCustomer="Yes", IF(COUNTIF($I$2:$I$11,B4142)&gt;0,0,WEEKDAY(B4142,2)),IF(COUNTIF($I$2:$I$21,B4142)&gt;0,0,WEEKDAY(B4142,2)))</f>
        <v>6</v>
      </c>
      <c r="D4142" s="74">
        <f t="shared" si="2"/>
        <v>4</v>
      </c>
      <c r="E4142" s="12">
        <f>IFERROR(VLOOKUP(A4142,'IDAR Meter Data'!$A:$B,2,1),"")</f>
        <v>176</v>
      </c>
      <c r="F4142" s="75">
        <f>IF(CECCZ="CZ03",'Outside Temp'!B4142,IF(CECCZ="CZ04",'Outside Temp'!B4143,IF(CECCZ="CZ12",'Outside Temp'!B4144, IF(CECCZ="CZ13",'Outside Temp'!B4145))))</f>
        <v>56.85964912</v>
      </c>
      <c r="G4142" s="12">
        <f t="shared" si="3"/>
        <v>1</v>
      </c>
    </row>
    <row r="4143" ht="15.75" customHeight="1">
      <c r="A4143" s="13">
        <v>42168.177083333336</v>
      </c>
      <c r="B4143" s="73">
        <f t="shared" si="1"/>
        <v>42168</v>
      </c>
      <c r="C4143" s="74">
        <f>IF(NewCustomer="Yes", IF(COUNTIF($I$2:$I$11,B4143)&gt;0,0,WEEKDAY(B4143,2)),IF(COUNTIF($I$2:$I$21,B4143)&gt;0,0,WEEKDAY(B4143,2)))</f>
        <v>6</v>
      </c>
      <c r="D4143" s="74">
        <f t="shared" si="2"/>
        <v>4</v>
      </c>
      <c r="E4143" s="12">
        <f>IFERROR(VLOOKUP(A4143,'IDAR Meter Data'!$A:$B,2,1),"")</f>
        <v>170</v>
      </c>
      <c r="F4143" s="75">
        <f>IF(CECCZ="CZ03",'Outside Temp'!B4143,IF(CECCZ="CZ04",'Outside Temp'!B4144,IF(CECCZ="CZ12",'Outside Temp'!B4145, IF(CECCZ="CZ13",'Outside Temp'!B4146))))</f>
        <v>56.33333333</v>
      </c>
      <c r="G4143" s="12">
        <f t="shared" si="3"/>
        <v>1</v>
      </c>
    </row>
    <row r="4144" ht="15.75" customHeight="1">
      <c r="A4144" s="13">
        <v>42168.1875</v>
      </c>
      <c r="B4144" s="73">
        <f t="shared" si="1"/>
        <v>42168</v>
      </c>
      <c r="C4144" s="74">
        <f>IF(NewCustomer="Yes", IF(COUNTIF($I$2:$I$11,B4144)&gt;0,0,WEEKDAY(B4144,2)),IF(COUNTIF($I$2:$I$21,B4144)&gt;0,0,WEEKDAY(B4144,2)))</f>
        <v>6</v>
      </c>
      <c r="D4144" s="74">
        <f t="shared" si="2"/>
        <v>4</v>
      </c>
      <c r="E4144" s="12">
        <f>IFERROR(VLOOKUP(A4144,'IDAR Meter Data'!$A:$B,2,1),"")</f>
        <v>174</v>
      </c>
      <c r="F4144" s="75">
        <f>IF(CECCZ="CZ03",'Outside Temp'!B4144,IF(CECCZ="CZ04",'Outside Temp'!B4145,IF(CECCZ="CZ12",'Outside Temp'!B4146, IF(CECCZ="CZ13",'Outside Temp'!B4147))))</f>
        <v>55.80701754</v>
      </c>
      <c r="G4144" s="12">
        <f t="shared" si="3"/>
        <v>1</v>
      </c>
    </row>
    <row r="4145" ht="15.75" customHeight="1">
      <c r="A4145" s="13">
        <v>42168.197916666664</v>
      </c>
      <c r="B4145" s="73">
        <f t="shared" si="1"/>
        <v>42168</v>
      </c>
      <c r="C4145" s="74">
        <f>IF(NewCustomer="Yes", IF(COUNTIF($I$2:$I$11,B4145)&gt;0,0,WEEKDAY(B4145,2)),IF(COUNTIF($I$2:$I$21,B4145)&gt;0,0,WEEKDAY(B4145,2)))</f>
        <v>6</v>
      </c>
      <c r="D4145" s="74">
        <f t="shared" si="2"/>
        <v>4</v>
      </c>
      <c r="E4145" s="12">
        <f>IFERROR(VLOOKUP(A4145,'IDAR Meter Data'!$A:$B,2,1),"")</f>
        <v>186</v>
      </c>
      <c r="F4145" s="75">
        <f>IF(CECCZ="CZ03",'Outside Temp'!B4145,IF(CECCZ="CZ04",'Outside Temp'!B4146,IF(CECCZ="CZ12",'Outside Temp'!B4147, IF(CECCZ="CZ13",'Outside Temp'!B4148))))</f>
        <v>55.28070175</v>
      </c>
      <c r="G4145" s="12">
        <f t="shared" si="3"/>
        <v>1</v>
      </c>
    </row>
    <row r="4146" ht="15.75" customHeight="1">
      <c r="A4146" s="13">
        <v>42168.208333333336</v>
      </c>
      <c r="B4146" s="73">
        <f t="shared" si="1"/>
        <v>42168</v>
      </c>
      <c r="C4146" s="74">
        <f>IF(NewCustomer="Yes", IF(COUNTIF($I$2:$I$11,B4146)&gt;0,0,WEEKDAY(B4146,2)),IF(COUNTIF($I$2:$I$21,B4146)&gt;0,0,WEEKDAY(B4146,2)))</f>
        <v>6</v>
      </c>
      <c r="D4146" s="74">
        <f t="shared" si="2"/>
        <v>5</v>
      </c>
      <c r="E4146" s="12">
        <f>IFERROR(VLOOKUP(A4146,'IDAR Meter Data'!$A:$B,2,1),"")</f>
        <v>183</v>
      </c>
      <c r="F4146" s="75">
        <f>IF(CECCZ="CZ03",'Outside Temp'!B4146,IF(CECCZ="CZ04",'Outside Temp'!B4147,IF(CECCZ="CZ12",'Outside Temp'!B4148, IF(CECCZ="CZ13",'Outside Temp'!B4149))))</f>
        <v>57.06666667</v>
      </c>
      <c r="G4146" s="12">
        <f t="shared" si="3"/>
        <v>1</v>
      </c>
    </row>
    <row r="4147" ht="15.75" customHeight="1">
      <c r="A4147" s="13">
        <v>42168.21875</v>
      </c>
      <c r="B4147" s="73">
        <f t="shared" si="1"/>
        <v>42168</v>
      </c>
      <c r="C4147" s="74">
        <f>IF(NewCustomer="Yes", IF(COUNTIF($I$2:$I$11,B4147)&gt;0,0,WEEKDAY(B4147,2)),IF(COUNTIF($I$2:$I$21,B4147)&gt;0,0,WEEKDAY(B4147,2)))</f>
        <v>6</v>
      </c>
      <c r="D4147" s="74">
        <f t="shared" si="2"/>
        <v>5</v>
      </c>
      <c r="E4147" s="12">
        <f>IFERROR(VLOOKUP(A4147,'IDAR Meter Data'!$A:$B,2,1),"")</f>
        <v>170</v>
      </c>
      <c r="F4147" s="75">
        <f>IF(CECCZ="CZ03",'Outside Temp'!B4147,IF(CECCZ="CZ04",'Outside Temp'!B4148,IF(CECCZ="CZ12",'Outside Temp'!B4149, IF(CECCZ="CZ13",'Outside Temp'!B4150))))</f>
        <v>57.31666667</v>
      </c>
      <c r="G4147" s="12">
        <f t="shared" si="3"/>
        <v>1</v>
      </c>
    </row>
    <row r="4148" ht="15.75" customHeight="1">
      <c r="A4148" s="13">
        <v>42168.229166666664</v>
      </c>
      <c r="B4148" s="73">
        <f t="shared" si="1"/>
        <v>42168</v>
      </c>
      <c r="C4148" s="74">
        <f>IF(NewCustomer="Yes", IF(COUNTIF($I$2:$I$11,B4148)&gt;0,0,WEEKDAY(B4148,2)),IF(COUNTIF($I$2:$I$21,B4148)&gt;0,0,WEEKDAY(B4148,2)))</f>
        <v>6</v>
      </c>
      <c r="D4148" s="74">
        <f t="shared" si="2"/>
        <v>5</v>
      </c>
      <c r="E4148" s="12">
        <f>IFERROR(VLOOKUP(A4148,'IDAR Meter Data'!$A:$B,2,1),"")</f>
        <v>167</v>
      </c>
      <c r="F4148" s="75">
        <f>IF(CECCZ="CZ03",'Outside Temp'!B4148,IF(CECCZ="CZ04",'Outside Temp'!B4149,IF(CECCZ="CZ12",'Outside Temp'!B4150, IF(CECCZ="CZ13",'Outside Temp'!B4151))))</f>
        <v>57.56666667</v>
      </c>
      <c r="G4148" s="12">
        <f t="shared" si="3"/>
        <v>1</v>
      </c>
    </row>
    <row r="4149" ht="15.75" customHeight="1">
      <c r="A4149" s="13">
        <v>42168.239583333336</v>
      </c>
      <c r="B4149" s="73">
        <f t="shared" si="1"/>
        <v>42168</v>
      </c>
      <c r="C4149" s="74">
        <f>IF(NewCustomer="Yes", IF(COUNTIF($I$2:$I$11,B4149)&gt;0,0,WEEKDAY(B4149,2)),IF(COUNTIF($I$2:$I$21,B4149)&gt;0,0,WEEKDAY(B4149,2)))</f>
        <v>6</v>
      </c>
      <c r="D4149" s="74">
        <f t="shared" si="2"/>
        <v>5</v>
      </c>
      <c r="E4149" s="12">
        <f>IFERROR(VLOOKUP(A4149,'IDAR Meter Data'!$A:$B,2,1),"")</f>
        <v>180</v>
      </c>
      <c r="F4149" s="75">
        <f>IF(CECCZ="CZ03",'Outside Temp'!B4149,IF(CECCZ="CZ04",'Outside Temp'!B4150,IF(CECCZ="CZ12",'Outside Temp'!B4151, IF(CECCZ="CZ13",'Outside Temp'!B4152))))</f>
        <v>57.81666667</v>
      </c>
      <c r="G4149" s="12">
        <f t="shared" si="3"/>
        <v>1</v>
      </c>
    </row>
    <row r="4150" ht="15.75" customHeight="1">
      <c r="A4150" s="13">
        <v>42168.25</v>
      </c>
      <c r="B4150" s="73">
        <f t="shared" si="1"/>
        <v>42168</v>
      </c>
      <c r="C4150" s="74">
        <f>IF(NewCustomer="Yes", IF(COUNTIF($I$2:$I$11,B4150)&gt;0,0,WEEKDAY(B4150,2)),IF(COUNTIF($I$2:$I$21,B4150)&gt;0,0,WEEKDAY(B4150,2)))</f>
        <v>6</v>
      </c>
      <c r="D4150" s="74">
        <f t="shared" si="2"/>
        <v>6</v>
      </c>
      <c r="E4150" s="12">
        <f>IFERROR(VLOOKUP(A4150,'IDAR Meter Data'!$A:$B,2,1),"")</f>
        <v>188</v>
      </c>
      <c r="F4150" s="75">
        <f>IF(CECCZ="CZ03",'Outside Temp'!B4150,IF(CECCZ="CZ04",'Outside Temp'!B4151,IF(CECCZ="CZ12",'Outside Temp'!B4152, IF(CECCZ="CZ13",'Outside Temp'!B4153))))</f>
        <v>58.26666667</v>
      </c>
      <c r="G4150" s="12">
        <f t="shared" si="3"/>
        <v>1</v>
      </c>
    </row>
    <row r="4151" ht="15.75" customHeight="1">
      <c r="A4151" s="13">
        <v>42168.260416666664</v>
      </c>
      <c r="B4151" s="73">
        <f t="shared" si="1"/>
        <v>42168</v>
      </c>
      <c r="C4151" s="74">
        <f>IF(NewCustomer="Yes", IF(COUNTIF($I$2:$I$11,B4151)&gt;0,0,WEEKDAY(B4151,2)),IF(COUNTIF($I$2:$I$21,B4151)&gt;0,0,WEEKDAY(B4151,2)))</f>
        <v>6</v>
      </c>
      <c r="D4151" s="74">
        <f t="shared" si="2"/>
        <v>6</v>
      </c>
      <c r="E4151" s="12">
        <f>IFERROR(VLOOKUP(A4151,'IDAR Meter Data'!$A:$B,2,1),"")</f>
        <v>167</v>
      </c>
      <c r="F4151" s="75">
        <f>IF(CECCZ="CZ03",'Outside Temp'!B4151,IF(CECCZ="CZ04",'Outside Temp'!B4152,IF(CECCZ="CZ12",'Outside Temp'!B4153, IF(CECCZ="CZ13",'Outside Temp'!B4154))))</f>
        <v>59.26666667</v>
      </c>
      <c r="G4151" s="12">
        <f t="shared" si="3"/>
        <v>1</v>
      </c>
    </row>
    <row r="4152" ht="15.75" customHeight="1">
      <c r="A4152" s="13">
        <v>42168.270833333336</v>
      </c>
      <c r="B4152" s="73">
        <f t="shared" si="1"/>
        <v>42168</v>
      </c>
      <c r="C4152" s="74">
        <f>IF(NewCustomer="Yes", IF(COUNTIF($I$2:$I$11,B4152)&gt;0,0,WEEKDAY(B4152,2)),IF(COUNTIF($I$2:$I$21,B4152)&gt;0,0,WEEKDAY(B4152,2)))</f>
        <v>6</v>
      </c>
      <c r="D4152" s="74">
        <f t="shared" si="2"/>
        <v>6</v>
      </c>
      <c r="E4152" s="12">
        <f>IFERROR(VLOOKUP(A4152,'IDAR Meter Data'!$A:$B,2,1),"")</f>
        <v>173</v>
      </c>
      <c r="F4152" s="75">
        <f>IF(CECCZ="CZ03",'Outside Temp'!B4152,IF(CECCZ="CZ04",'Outside Temp'!B4153,IF(CECCZ="CZ12",'Outside Temp'!B4154, IF(CECCZ="CZ13",'Outside Temp'!B4155))))</f>
        <v>60.26666667</v>
      </c>
      <c r="G4152" s="12">
        <f t="shared" si="3"/>
        <v>1</v>
      </c>
    </row>
    <row r="4153" ht="15.75" customHeight="1">
      <c r="A4153" s="13">
        <v>42168.28125</v>
      </c>
      <c r="B4153" s="73">
        <f t="shared" si="1"/>
        <v>42168</v>
      </c>
      <c r="C4153" s="74">
        <f>IF(NewCustomer="Yes", IF(COUNTIF($I$2:$I$11,B4153)&gt;0,0,WEEKDAY(B4153,2)),IF(COUNTIF($I$2:$I$21,B4153)&gt;0,0,WEEKDAY(B4153,2)))</f>
        <v>6</v>
      </c>
      <c r="D4153" s="74">
        <f t="shared" si="2"/>
        <v>6</v>
      </c>
      <c r="E4153" s="12">
        <f>IFERROR(VLOOKUP(A4153,'IDAR Meter Data'!$A:$B,2,1),"")</f>
        <v>190</v>
      </c>
      <c r="F4153" s="75">
        <f>IF(CECCZ="CZ03",'Outside Temp'!B4153,IF(CECCZ="CZ04",'Outside Temp'!B4154,IF(CECCZ="CZ12",'Outside Temp'!B4155, IF(CECCZ="CZ13",'Outside Temp'!B4156))))</f>
        <v>61.26666667</v>
      </c>
      <c r="G4153" s="12">
        <f t="shared" si="3"/>
        <v>1</v>
      </c>
    </row>
    <row r="4154" ht="15.75" customHeight="1">
      <c r="A4154" s="13">
        <v>42168.291666666664</v>
      </c>
      <c r="B4154" s="73">
        <f t="shared" si="1"/>
        <v>42168</v>
      </c>
      <c r="C4154" s="74">
        <f>IF(NewCustomer="Yes", IF(COUNTIF($I$2:$I$11,B4154)&gt;0,0,WEEKDAY(B4154,2)),IF(COUNTIF($I$2:$I$21,B4154)&gt;0,0,WEEKDAY(B4154,2)))</f>
        <v>6</v>
      </c>
      <c r="D4154" s="74">
        <f t="shared" si="2"/>
        <v>7</v>
      </c>
      <c r="E4154" s="12">
        <f>IFERROR(VLOOKUP(A4154,'IDAR Meter Data'!$A:$B,2,1),"")</f>
        <v>176</v>
      </c>
      <c r="F4154" s="75">
        <f>IF(CECCZ="CZ03",'Outside Temp'!B4154,IF(CECCZ="CZ04",'Outside Temp'!B4155,IF(CECCZ="CZ12",'Outside Temp'!B4156, IF(CECCZ="CZ13",'Outside Temp'!B4157))))</f>
        <v>62.06666667</v>
      </c>
      <c r="G4154" s="12">
        <f t="shared" si="3"/>
        <v>1</v>
      </c>
    </row>
    <row r="4155" ht="15.75" customHeight="1">
      <c r="A4155" s="13">
        <v>42168.302083333336</v>
      </c>
      <c r="B4155" s="73">
        <f t="shared" si="1"/>
        <v>42168</v>
      </c>
      <c r="C4155" s="74">
        <f>IF(NewCustomer="Yes", IF(COUNTIF($I$2:$I$11,B4155)&gt;0,0,WEEKDAY(B4155,2)),IF(COUNTIF($I$2:$I$21,B4155)&gt;0,0,WEEKDAY(B4155,2)))</f>
        <v>6</v>
      </c>
      <c r="D4155" s="74">
        <f t="shared" si="2"/>
        <v>7</v>
      </c>
      <c r="E4155" s="12">
        <f>IFERROR(VLOOKUP(A4155,'IDAR Meter Data'!$A:$B,2,1),"")</f>
        <v>173</v>
      </c>
      <c r="F4155" s="75">
        <f>IF(CECCZ="CZ03",'Outside Temp'!B4155,IF(CECCZ="CZ04",'Outside Temp'!B4156,IF(CECCZ="CZ12",'Outside Temp'!B4157, IF(CECCZ="CZ13",'Outside Temp'!B4158))))</f>
        <v>62.31666667</v>
      </c>
      <c r="G4155" s="12">
        <f t="shared" si="3"/>
        <v>1</v>
      </c>
    </row>
    <row r="4156" ht="15.75" customHeight="1">
      <c r="A4156" s="13">
        <v>42168.3125</v>
      </c>
      <c r="B4156" s="73">
        <f t="shared" si="1"/>
        <v>42168</v>
      </c>
      <c r="C4156" s="74">
        <f>IF(NewCustomer="Yes", IF(COUNTIF($I$2:$I$11,B4156)&gt;0,0,WEEKDAY(B4156,2)),IF(COUNTIF($I$2:$I$21,B4156)&gt;0,0,WEEKDAY(B4156,2)))</f>
        <v>6</v>
      </c>
      <c r="D4156" s="74">
        <f t="shared" si="2"/>
        <v>7</v>
      </c>
      <c r="E4156" s="12">
        <f>IFERROR(VLOOKUP(A4156,'IDAR Meter Data'!$A:$B,2,1),"")</f>
        <v>177</v>
      </c>
      <c r="F4156" s="75">
        <f>IF(CECCZ="CZ03",'Outside Temp'!B4156,IF(CECCZ="CZ04",'Outside Temp'!B4157,IF(CECCZ="CZ12",'Outside Temp'!B4158, IF(CECCZ="CZ13",'Outside Temp'!B4159))))</f>
        <v>62.56666667</v>
      </c>
      <c r="G4156" s="12">
        <f t="shared" si="3"/>
        <v>1</v>
      </c>
    </row>
    <row r="4157" ht="15.75" customHeight="1">
      <c r="A4157" s="13">
        <v>42168.322916666664</v>
      </c>
      <c r="B4157" s="73">
        <f t="shared" si="1"/>
        <v>42168</v>
      </c>
      <c r="C4157" s="74">
        <f>IF(NewCustomer="Yes", IF(COUNTIF($I$2:$I$11,B4157)&gt;0,0,WEEKDAY(B4157,2)),IF(COUNTIF($I$2:$I$21,B4157)&gt;0,0,WEEKDAY(B4157,2)))</f>
        <v>6</v>
      </c>
      <c r="D4157" s="74">
        <f t="shared" si="2"/>
        <v>7</v>
      </c>
      <c r="E4157" s="12">
        <f>IFERROR(VLOOKUP(A4157,'IDAR Meter Data'!$A:$B,2,1),"")</f>
        <v>189</v>
      </c>
      <c r="F4157" s="75">
        <f>IF(CECCZ="CZ03",'Outside Temp'!B4157,IF(CECCZ="CZ04",'Outside Temp'!B4158,IF(CECCZ="CZ12",'Outside Temp'!B4159, IF(CECCZ="CZ13",'Outside Temp'!B4160))))</f>
        <v>62.81666667</v>
      </c>
      <c r="G4157" s="12">
        <f t="shared" si="3"/>
        <v>1</v>
      </c>
    </row>
    <row r="4158" ht="15.75" customHeight="1">
      <c r="A4158" s="13">
        <v>42168.333333333336</v>
      </c>
      <c r="B4158" s="73">
        <f t="shared" si="1"/>
        <v>42168</v>
      </c>
      <c r="C4158" s="74">
        <f>IF(NewCustomer="Yes", IF(COUNTIF($I$2:$I$11,B4158)&gt;0,0,WEEKDAY(B4158,2)),IF(COUNTIF($I$2:$I$21,B4158)&gt;0,0,WEEKDAY(B4158,2)))</f>
        <v>6</v>
      </c>
      <c r="D4158" s="74">
        <f t="shared" si="2"/>
        <v>8</v>
      </c>
      <c r="E4158" s="12">
        <f>IFERROR(VLOOKUP(A4158,'IDAR Meter Data'!$A:$B,2,1),"")</f>
        <v>170</v>
      </c>
      <c r="F4158" s="75">
        <f>IF(CECCZ="CZ03",'Outside Temp'!B4158,IF(CECCZ="CZ04",'Outside Temp'!B4159,IF(CECCZ="CZ12",'Outside Temp'!B4160, IF(CECCZ="CZ13",'Outside Temp'!B4161))))</f>
        <v>63.06666667</v>
      </c>
      <c r="G4158" s="12">
        <f t="shared" si="3"/>
        <v>1</v>
      </c>
    </row>
    <row r="4159" ht="15.75" customHeight="1">
      <c r="A4159" s="13">
        <v>42168.34375</v>
      </c>
      <c r="B4159" s="73">
        <f t="shared" si="1"/>
        <v>42168</v>
      </c>
      <c r="C4159" s="74">
        <f>IF(NewCustomer="Yes", IF(COUNTIF($I$2:$I$11,B4159)&gt;0,0,WEEKDAY(B4159,2)),IF(COUNTIF($I$2:$I$21,B4159)&gt;0,0,WEEKDAY(B4159,2)))</f>
        <v>6</v>
      </c>
      <c r="D4159" s="74">
        <f t="shared" si="2"/>
        <v>8</v>
      </c>
      <c r="E4159" s="12">
        <f>IFERROR(VLOOKUP(A4159,'IDAR Meter Data'!$A:$B,2,1),"")</f>
        <v>171</v>
      </c>
      <c r="F4159" s="75">
        <f>IF(CECCZ="CZ03",'Outside Temp'!B4159,IF(CECCZ="CZ04",'Outside Temp'!B4160,IF(CECCZ="CZ12",'Outside Temp'!B4161, IF(CECCZ="CZ13",'Outside Temp'!B4162))))</f>
        <v>63.31666667</v>
      </c>
      <c r="G4159" s="12">
        <f t="shared" si="3"/>
        <v>1</v>
      </c>
    </row>
    <row r="4160" ht="15.75" customHeight="1">
      <c r="A4160" s="13">
        <v>42168.354166666664</v>
      </c>
      <c r="B4160" s="73">
        <f t="shared" si="1"/>
        <v>42168</v>
      </c>
      <c r="C4160" s="74">
        <f>IF(NewCustomer="Yes", IF(COUNTIF($I$2:$I$11,B4160)&gt;0,0,WEEKDAY(B4160,2)),IF(COUNTIF($I$2:$I$21,B4160)&gt;0,0,WEEKDAY(B4160,2)))</f>
        <v>6</v>
      </c>
      <c r="D4160" s="74">
        <f t="shared" si="2"/>
        <v>8</v>
      </c>
      <c r="E4160" s="12">
        <f>IFERROR(VLOOKUP(A4160,'IDAR Meter Data'!$A:$B,2,1),"")</f>
        <v>174</v>
      </c>
      <c r="F4160" s="75">
        <f>IF(CECCZ="CZ03",'Outside Temp'!B4160,IF(CECCZ="CZ04",'Outside Temp'!B4161,IF(CECCZ="CZ12",'Outside Temp'!B4162, IF(CECCZ="CZ13",'Outside Temp'!B4163))))</f>
        <v>63.56666667</v>
      </c>
      <c r="G4160" s="12">
        <f t="shared" si="3"/>
        <v>1</v>
      </c>
    </row>
    <row r="4161" ht="15.75" customHeight="1">
      <c r="A4161" s="13">
        <v>42168.364583333336</v>
      </c>
      <c r="B4161" s="73">
        <f t="shared" si="1"/>
        <v>42168</v>
      </c>
      <c r="C4161" s="74">
        <f>IF(NewCustomer="Yes", IF(COUNTIF($I$2:$I$11,B4161)&gt;0,0,WEEKDAY(B4161,2)),IF(COUNTIF($I$2:$I$21,B4161)&gt;0,0,WEEKDAY(B4161,2)))</f>
        <v>6</v>
      </c>
      <c r="D4161" s="74">
        <f t="shared" si="2"/>
        <v>8</v>
      </c>
      <c r="E4161" s="12">
        <f>IFERROR(VLOOKUP(A4161,'IDAR Meter Data'!$A:$B,2,1),"")</f>
        <v>178</v>
      </c>
      <c r="F4161" s="75">
        <f>IF(CECCZ="CZ03",'Outside Temp'!B4161,IF(CECCZ="CZ04",'Outside Temp'!B4162,IF(CECCZ="CZ12",'Outside Temp'!B4163, IF(CECCZ="CZ13",'Outside Temp'!B4164))))</f>
        <v>63.81666667</v>
      </c>
      <c r="G4161" s="12">
        <f t="shared" si="3"/>
        <v>1</v>
      </c>
    </row>
    <row r="4162" ht="15.75" customHeight="1">
      <c r="A4162" s="13">
        <v>42168.375</v>
      </c>
      <c r="B4162" s="73">
        <f t="shared" si="1"/>
        <v>42168</v>
      </c>
      <c r="C4162" s="74">
        <f>IF(NewCustomer="Yes", IF(COUNTIF($I$2:$I$11,B4162)&gt;0,0,WEEKDAY(B4162,2)),IF(COUNTIF($I$2:$I$21,B4162)&gt;0,0,WEEKDAY(B4162,2)))</f>
        <v>6</v>
      </c>
      <c r="D4162" s="74">
        <f t="shared" si="2"/>
        <v>9</v>
      </c>
      <c r="E4162" s="12">
        <f>IFERROR(VLOOKUP(A4162,'IDAR Meter Data'!$A:$B,2,1),"")</f>
        <v>186</v>
      </c>
      <c r="F4162" s="75">
        <f>IF(CECCZ="CZ03",'Outside Temp'!B4162,IF(CECCZ="CZ04",'Outside Temp'!B4163,IF(CECCZ="CZ12",'Outside Temp'!B4164, IF(CECCZ="CZ13",'Outside Temp'!B4165))))</f>
        <v>64.06666667</v>
      </c>
      <c r="G4162" s="12">
        <f t="shared" si="3"/>
        <v>1</v>
      </c>
    </row>
    <row r="4163" ht="15.75" customHeight="1">
      <c r="A4163" s="13">
        <v>42168.385416666664</v>
      </c>
      <c r="B4163" s="73">
        <f t="shared" si="1"/>
        <v>42168</v>
      </c>
      <c r="C4163" s="74">
        <f>IF(NewCustomer="Yes", IF(COUNTIF($I$2:$I$11,B4163)&gt;0,0,WEEKDAY(B4163,2)),IF(COUNTIF($I$2:$I$21,B4163)&gt;0,0,WEEKDAY(B4163,2)))</f>
        <v>6</v>
      </c>
      <c r="D4163" s="74">
        <f t="shared" si="2"/>
        <v>9</v>
      </c>
      <c r="E4163" s="12">
        <f>IFERROR(VLOOKUP(A4163,'IDAR Meter Data'!$A:$B,2,1),"")</f>
        <v>178</v>
      </c>
      <c r="F4163" s="75">
        <f>IF(CECCZ="CZ03",'Outside Temp'!B4163,IF(CECCZ="CZ04",'Outside Temp'!B4164,IF(CECCZ="CZ12",'Outside Temp'!B4165, IF(CECCZ="CZ13",'Outside Temp'!B4166))))</f>
        <v>64.31666667</v>
      </c>
      <c r="G4163" s="12">
        <f t="shared" si="3"/>
        <v>1</v>
      </c>
    </row>
    <row r="4164" ht="15.75" customHeight="1">
      <c r="A4164" s="13">
        <v>42168.395833333336</v>
      </c>
      <c r="B4164" s="73">
        <f t="shared" si="1"/>
        <v>42168</v>
      </c>
      <c r="C4164" s="74">
        <f>IF(NewCustomer="Yes", IF(COUNTIF($I$2:$I$11,B4164)&gt;0,0,WEEKDAY(B4164,2)),IF(COUNTIF($I$2:$I$21,B4164)&gt;0,0,WEEKDAY(B4164,2)))</f>
        <v>6</v>
      </c>
      <c r="D4164" s="74">
        <f t="shared" si="2"/>
        <v>9</v>
      </c>
      <c r="E4164" s="12">
        <f>IFERROR(VLOOKUP(A4164,'IDAR Meter Data'!$A:$B,2,1),"")</f>
        <v>176</v>
      </c>
      <c r="F4164" s="75">
        <f>IF(CECCZ="CZ03",'Outside Temp'!B4164,IF(CECCZ="CZ04",'Outside Temp'!B4165,IF(CECCZ="CZ12",'Outside Temp'!B4166, IF(CECCZ="CZ13",'Outside Temp'!B4167))))</f>
        <v>64.56666667</v>
      </c>
      <c r="G4164" s="12">
        <f t="shared" si="3"/>
        <v>1</v>
      </c>
    </row>
    <row r="4165" ht="15.75" customHeight="1">
      <c r="A4165" s="13">
        <v>42168.40625</v>
      </c>
      <c r="B4165" s="73">
        <f t="shared" si="1"/>
        <v>42168</v>
      </c>
      <c r="C4165" s="74">
        <f>IF(NewCustomer="Yes", IF(COUNTIF($I$2:$I$11,B4165)&gt;0,0,WEEKDAY(B4165,2)),IF(COUNTIF($I$2:$I$21,B4165)&gt;0,0,WEEKDAY(B4165,2)))</f>
        <v>6</v>
      </c>
      <c r="D4165" s="74">
        <f t="shared" si="2"/>
        <v>9</v>
      </c>
      <c r="E4165" s="12">
        <f>IFERROR(VLOOKUP(A4165,'IDAR Meter Data'!$A:$B,2,1),"")</f>
        <v>189</v>
      </c>
      <c r="F4165" s="75">
        <f>IF(CECCZ="CZ03",'Outside Temp'!B4165,IF(CECCZ="CZ04",'Outside Temp'!B4166,IF(CECCZ="CZ12",'Outside Temp'!B4167, IF(CECCZ="CZ13",'Outside Temp'!B4168))))</f>
        <v>64.81666667</v>
      </c>
      <c r="G4165" s="12">
        <f t="shared" si="3"/>
        <v>1</v>
      </c>
    </row>
    <row r="4166" ht="15.75" customHeight="1">
      <c r="A4166" s="13">
        <v>42168.416666666664</v>
      </c>
      <c r="B4166" s="73">
        <f t="shared" si="1"/>
        <v>42168</v>
      </c>
      <c r="C4166" s="74">
        <f>IF(NewCustomer="Yes", IF(COUNTIF($I$2:$I$11,B4166)&gt;0,0,WEEKDAY(B4166,2)),IF(COUNTIF($I$2:$I$21,B4166)&gt;0,0,WEEKDAY(B4166,2)))</f>
        <v>6</v>
      </c>
      <c r="D4166" s="74">
        <f t="shared" si="2"/>
        <v>10</v>
      </c>
      <c r="E4166" s="12">
        <f>IFERROR(VLOOKUP(A4166,'IDAR Meter Data'!$A:$B,2,1),"")</f>
        <v>191</v>
      </c>
      <c r="F4166" s="75">
        <f>IF(CECCZ="CZ03",'Outside Temp'!B4166,IF(CECCZ="CZ04",'Outside Temp'!B4167,IF(CECCZ="CZ12",'Outside Temp'!B4168, IF(CECCZ="CZ13",'Outside Temp'!B4169))))</f>
        <v>65.13333333</v>
      </c>
      <c r="G4166" s="12">
        <f t="shared" si="3"/>
        <v>2</v>
      </c>
    </row>
    <row r="4167" ht="15.75" customHeight="1">
      <c r="A4167" s="13">
        <v>42168.427083333336</v>
      </c>
      <c r="B4167" s="73">
        <f t="shared" si="1"/>
        <v>42168</v>
      </c>
      <c r="C4167" s="74">
        <f>IF(NewCustomer="Yes", IF(COUNTIF($I$2:$I$11,B4167)&gt;0,0,WEEKDAY(B4167,2)),IF(COUNTIF($I$2:$I$21,B4167)&gt;0,0,WEEKDAY(B4167,2)))</f>
        <v>6</v>
      </c>
      <c r="D4167" s="74">
        <f t="shared" si="2"/>
        <v>10</v>
      </c>
      <c r="E4167" s="12">
        <f>IFERROR(VLOOKUP(A4167,'IDAR Meter Data'!$A:$B,2,1),"")</f>
        <v>181</v>
      </c>
      <c r="F4167" s="75">
        <f>IF(CECCZ="CZ03",'Outside Temp'!B4167,IF(CECCZ="CZ04",'Outside Temp'!B4168,IF(CECCZ="CZ12",'Outside Temp'!B4169, IF(CECCZ="CZ13",'Outside Temp'!B4170))))</f>
        <v>65.63333333</v>
      </c>
      <c r="G4167" s="12">
        <f t="shared" si="3"/>
        <v>2</v>
      </c>
    </row>
    <row r="4168" ht="15.75" customHeight="1">
      <c r="A4168" s="13">
        <v>42168.4375</v>
      </c>
      <c r="B4168" s="73">
        <f t="shared" si="1"/>
        <v>42168</v>
      </c>
      <c r="C4168" s="74">
        <f>IF(NewCustomer="Yes", IF(COUNTIF($I$2:$I$11,B4168)&gt;0,0,WEEKDAY(B4168,2)),IF(COUNTIF($I$2:$I$21,B4168)&gt;0,0,WEEKDAY(B4168,2)))</f>
        <v>6</v>
      </c>
      <c r="D4168" s="74">
        <f t="shared" si="2"/>
        <v>10</v>
      </c>
      <c r="E4168" s="12">
        <f>IFERROR(VLOOKUP(A4168,'IDAR Meter Data'!$A:$B,2,1),"")</f>
        <v>190</v>
      </c>
      <c r="F4168" s="75">
        <f>IF(CECCZ="CZ03",'Outside Temp'!B4168,IF(CECCZ="CZ04",'Outside Temp'!B4169,IF(CECCZ="CZ12",'Outside Temp'!B4170, IF(CECCZ="CZ13",'Outside Temp'!B4171))))</f>
        <v>66.13333333</v>
      </c>
      <c r="G4168" s="12">
        <f t="shared" si="3"/>
        <v>2</v>
      </c>
    </row>
    <row r="4169" ht="15.75" customHeight="1">
      <c r="A4169" s="13">
        <v>42168.447916666664</v>
      </c>
      <c r="B4169" s="73">
        <f t="shared" si="1"/>
        <v>42168</v>
      </c>
      <c r="C4169" s="74">
        <f>IF(NewCustomer="Yes", IF(COUNTIF($I$2:$I$11,B4169)&gt;0,0,WEEKDAY(B4169,2)),IF(COUNTIF($I$2:$I$21,B4169)&gt;0,0,WEEKDAY(B4169,2)))</f>
        <v>6</v>
      </c>
      <c r="D4169" s="74">
        <f t="shared" si="2"/>
        <v>10</v>
      </c>
      <c r="E4169" s="12">
        <f>IFERROR(VLOOKUP(A4169,'IDAR Meter Data'!$A:$B,2,1),"")</f>
        <v>203</v>
      </c>
      <c r="F4169" s="75">
        <f>IF(CECCZ="CZ03",'Outside Temp'!B4169,IF(CECCZ="CZ04",'Outside Temp'!B4170,IF(CECCZ="CZ12",'Outside Temp'!B4171, IF(CECCZ="CZ13",'Outside Temp'!B4172))))</f>
        <v>66.63333333</v>
      </c>
      <c r="G4169" s="12">
        <f t="shared" si="3"/>
        <v>2</v>
      </c>
    </row>
    <row r="4170" ht="15.75" customHeight="1">
      <c r="A4170" s="13">
        <v>42168.458333333336</v>
      </c>
      <c r="B4170" s="73">
        <f t="shared" si="1"/>
        <v>42168</v>
      </c>
      <c r="C4170" s="74">
        <f>IF(NewCustomer="Yes", IF(COUNTIF($I$2:$I$11,B4170)&gt;0,0,WEEKDAY(B4170,2)),IF(COUNTIF($I$2:$I$21,B4170)&gt;0,0,WEEKDAY(B4170,2)))</f>
        <v>6</v>
      </c>
      <c r="D4170" s="74">
        <f t="shared" si="2"/>
        <v>11</v>
      </c>
      <c r="E4170" s="12">
        <f>IFERROR(VLOOKUP(A4170,'IDAR Meter Data'!$A:$B,2,1),"")</f>
        <v>201</v>
      </c>
      <c r="F4170" s="75">
        <f>IF(CECCZ="CZ03",'Outside Temp'!B4170,IF(CECCZ="CZ04",'Outside Temp'!B4171,IF(CECCZ="CZ12",'Outside Temp'!B4172, IF(CECCZ="CZ13",'Outside Temp'!B4173))))</f>
        <v>67.13333333</v>
      </c>
      <c r="G4170" s="12">
        <f t="shared" si="3"/>
        <v>2</v>
      </c>
    </row>
    <row r="4171" ht="15.75" customHeight="1">
      <c r="A4171" s="13">
        <v>42168.46875</v>
      </c>
      <c r="B4171" s="73">
        <f t="shared" si="1"/>
        <v>42168</v>
      </c>
      <c r="C4171" s="74">
        <f>IF(NewCustomer="Yes", IF(COUNTIF($I$2:$I$11,B4171)&gt;0,0,WEEKDAY(B4171,2)),IF(COUNTIF($I$2:$I$21,B4171)&gt;0,0,WEEKDAY(B4171,2)))</f>
        <v>6</v>
      </c>
      <c r="D4171" s="74">
        <f t="shared" si="2"/>
        <v>11</v>
      </c>
      <c r="E4171" s="12">
        <f>IFERROR(VLOOKUP(A4171,'IDAR Meter Data'!$A:$B,2,1),"")</f>
        <v>190</v>
      </c>
      <c r="F4171" s="75">
        <f>IF(CECCZ="CZ03",'Outside Temp'!B4171,IF(CECCZ="CZ04",'Outside Temp'!B4172,IF(CECCZ="CZ12",'Outside Temp'!B4173, IF(CECCZ="CZ13",'Outside Temp'!B4174))))</f>
        <v>67.63333333</v>
      </c>
      <c r="G4171" s="12">
        <f t="shared" si="3"/>
        <v>2</v>
      </c>
    </row>
    <row r="4172" ht="15.75" customHeight="1">
      <c r="A4172" s="13">
        <v>42168.479166666664</v>
      </c>
      <c r="B4172" s="73">
        <f t="shared" si="1"/>
        <v>42168</v>
      </c>
      <c r="C4172" s="74">
        <f>IF(NewCustomer="Yes", IF(COUNTIF($I$2:$I$11,B4172)&gt;0,0,WEEKDAY(B4172,2)),IF(COUNTIF($I$2:$I$21,B4172)&gt;0,0,WEEKDAY(B4172,2)))</f>
        <v>6</v>
      </c>
      <c r="D4172" s="74">
        <f t="shared" si="2"/>
        <v>11</v>
      </c>
      <c r="E4172" s="12">
        <f>IFERROR(VLOOKUP(A4172,'IDAR Meter Data'!$A:$B,2,1),"")</f>
        <v>191</v>
      </c>
      <c r="F4172" s="75">
        <f>IF(CECCZ="CZ03",'Outside Temp'!B4172,IF(CECCZ="CZ04",'Outside Temp'!B4173,IF(CECCZ="CZ12",'Outside Temp'!B4174, IF(CECCZ="CZ13",'Outside Temp'!B4175))))</f>
        <v>68.13333333</v>
      </c>
      <c r="G4172" s="12">
        <f t="shared" si="3"/>
        <v>2</v>
      </c>
    </row>
    <row r="4173" ht="15.75" customHeight="1">
      <c r="A4173" s="13">
        <v>42168.489583333336</v>
      </c>
      <c r="B4173" s="73">
        <f t="shared" si="1"/>
        <v>42168</v>
      </c>
      <c r="C4173" s="74">
        <f>IF(NewCustomer="Yes", IF(COUNTIF($I$2:$I$11,B4173)&gt;0,0,WEEKDAY(B4173,2)),IF(COUNTIF($I$2:$I$21,B4173)&gt;0,0,WEEKDAY(B4173,2)))</f>
        <v>6</v>
      </c>
      <c r="D4173" s="74">
        <f t="shared" si="2"/>
        <v>11</v>
      </c>
      <c r="E4173" s="12">
        <f>IFERROR(VLOOKUP(A4173,'IDAR Meter Data'!$A:$B,2,1),"")</f>
        <v>190</v>
      </c>
      <c r="F4173" s="75">
        <f>IF(CECCZ="CZ03",'Outside Temp'!B4173,IF(CECCZ="CZ04",'Outside Temp'!B4174,IF(CECCZ="CZ12",'Outside Temp'!B4175, IF(CECCZ="CZ13",'Outside Temp'!B4176))))</f>
        <v>68.63333333</v>
      </c>
      <c r="G4173" s="12">
        <f t="shared" si="3"/>
        <v>2</v>
      </c>
    </row>
    <row r="4174" ht="15.75" customHeight="1">
      <c r="A4174" s="13">
        <v>42168.5</v>
      </c>
      <c r="B4174" s="73">
        <f t="shared" si="1"/>
        <v>42168</v>
      </c>
      <c r="C4174" s="74">
        <f>IF(NewCustomer="Yes", IF(COUNTIF($I$2:$I$11,B4174)&gt;0,0,WEEKDAY(B4174,2)),IF(COUNTIF($I$2:$I$21,B4174)&gt;0,0,WEEKDAY(B4174,2)))</f>
        <v>6</v>
      </c>
      <c r="D4174" s="74">
        <f t="shared" si="2"/>
        <v>12</v>
      </c>
      <c r="E4174" s="12">
        <f>IFERROR(VLOOKUP(A4174,'IDAR Meter Data'!$A:$B,2,1),"")</f>
        <v>214</v>
      </c>
      <c r="F4174" s="75">
        <f>IF(CECCZ="CZ03",'Outside Temp'!B4174,IF(CECCZ="CZ04",'Outside Temp'!B4175,IF(CECCZ="CZ12",'Outside Temp'!B4176, IF(CECCZ="CZ13",'Outside Temp'!B4177))))</f>
        <v>69.13333333</v>
      </c>
      <c r="G4174" s="12">
        <f t="shared" si="3"/>
        <v>2</v>
      </c>
    </row>
    <row r="4175" ht="15.75" customHeight="1">
      <c r="A4175" s="13">
        <v>42168.510416666664</v>
      </c>
      <c r="B4175" s="73">
        <f t="shared" si="1"/>
        <v>42168</v>
      </c>
      <c r="C4175" s="74">
        <f>IF(NewCustomer="Yes", IF(COUNTIF($I$2:$I$11,B4175)&gt;0,0,WEEKDAY(B4175,2)),IF(COUNTIF($I$2:$I$21,B4175)&gt;0,0,WEEKDAY(B4175,2)))</f>
        <v>6</v>
      </c>
      <c r="D4175" s="74">
        <f t="shared" si="2"/>
        <v>12</v>
      </c>
      <c r="E4175" s="12">
        <f>IFERROR(VLOOKUP(A4175,'IDAR Meter Data'!$A:$B,2,1),"")</f>
        <v>204</v>
      </c>
      <c r="F4175" s="75">
        <f>IF(CECCZ="CZ03",'Outside Temp'!B4175,IF(CECCZ="CZ04",'Outside Temp'!B4176,IF(CECCZ="CZ12",'Outside Temp'!B4177, IF(CECCZ="CZ13",'Outside Temp'!B4178))))</f>
        <v>69.63333333</v>
      </c>
      <c r="G4175" s="12">
        <f t="shared" si="3"/>
        <v>2</v>
      </c>
    </row>
    <row r="4176" ht="15.75" customHeight="1">
      <c r="A4176" s="13">
        <v>42168.520833333336</v>
      </c>
      <c r="B4176" s="73">
        <f t="shared" si="1"/>
        <v>42168</v>
      </c>
      <c r="C4176" s="74">
        <f>IF(NewCustomer="Yes", IF(COUNTIF($I$2:$I$11,B4176)&gt;0,0,WEEKDAY(B4176,2)),IF(COUNTIF($I$2:$I$21,B4176)&gt;0,0,WEEKDAY(B4176,2)))</f>
        <v>6</v>
      </c>
      <c r="D4176" s="74">
        <f t="shared" si="2"/>
        <v>12</v>
      </c>
      <c r="E4176" s="12">
        <f>IFERROR(VLOOKUP(A4176,'IDAR Meter Data'!$A:$B,2,1),"")</f>
        <v>196</v>
      </c>
      <c r="F4176" s="75">
        <f>IF(CECCZ="CZ03",'Outside Temp'!B4176,IF(CECCZ="CZ04",'Outside Temp'!B4177,IF(CECCZ="CZ12",'Outside Temp'!B4178, IF(CECCZ="CZ13",'Outside Temp'!B4179))))</f>
        <v>70.13333333</v>
      </c>
      <c r="G4176" s="12">
        <f t="shared" si="3"/>
        <v>3</v>
      </c>
    </row>
    <row r="4177" ht="15.75" customHeight="1">
      <c r="A4177" s="13">
        <v>42168.53125</v>
      </c>
      <c r="B4177" s="73">
        <f t="shared" si="1"/>
        <v>42168</v>
      </c>
      <c r="C4177" s="74">
        <f>IF(NewCustomer="Yes", IF(COUNTIF($I$2:$I$11,B4177)&gt;0,0,WEEKDAY(B4177,2)),IF(COUNTIF($I$2:$I$21,B4177)&gt;0,0,WEEKDAY(B4177,2)))</f>
        <v>6</v>
      </c>
      <c r="D4177" s="74">
        <f t="shared" si="2"/>
        <v>12</v>
      </c>
      <c r="E4177" s="12">
        <f>IFERROR(VLOOKUP(A4177,'IDAR Meter Data'!$A:$B,2,1),"")</f>
        <v>209</v>
      </c>
      <c r="F4177" s="75">
        <f>IF(CECCZ="CZ03",'Outside Temp'!B4177,IF(CECCZ="CZ04",'Outside Temp'!B4178,IF(CECCZ="CZ12",'Outside Temp'!B4179, IF(CECCZ="CZ13",'Outside Temp'!B4180))))</f>
        <v>70.63333333</v>
      </c>
      <c r="G4177" s="12">
        <f t="shared" si="3"/>
        <v>3</v>
      </c>
    </row>
    <row r="4178" ht="15.75" customHeight="1">
      <c r="A4178" s="13">
        <v>42168.541666666664</v>
      </c>
      <c r="B4178" s="73">
        <f t="shared" si="1"/>
        <v>42168</v>
      </c>
      <c r="C4178" s="74">
        <f>IF(NewCustomer="Yes", IF(COUNTIF($I$2:$I$11,B4178)&gt;0,0,WEEKDAY(B4178,2)),IF(COUNTIF($I$2:$I$21,B4178)&gt;0,0,WEEKDAY(B4178,2)))</f>
        <v>6</v>
      </c>
      <c r="D4178" s="74">
        <f t="shared" si="2"/>
        <v>13</v>
      </c>
      <c r="E4178" s="12">
        <f>IFERROR(VLOOKUP(A4178,'IDAR Meter Data'!$A:$B,2,1),"")</f>
        <v>199</v>
      </c>
      <c r="F4178" s="75">
        <f>IF(CECCZ="CZ03",'Outside Temp'!B4178,IF(CECCZ="CZ04",'Outside Temp'!B4179,IF(CECCZ="CZ12",'Outside Temp'!B4180, IF(CECCZ="CZ13",'Outside Temp'!B4181))))</f>
        <v>71.13333333</v>
      </c>
      <c r="G4178" s="12">
        <f t="shared" si="3"/>
        <v>3</v>
      </c>
    </row>
    <row r="4179" ht="15.75" customHeight="1">
      <c r="A4179" s="13">
        <v>42168.552083333336</v>
      </c>
      <c r="B4179" s="73">
        <f t="shared" si="1"/>
        <v>42168</v>
      </c>
      <c r="C4179" s="74">
        <f>IF(NewCustomer="Yes", IF(COUNTIF($I$2:$I$11,B4179)&gt;0,0,WEEKDAY(B4179,2)),IF(COUNTIF($I$2:$I$21,B4179)&gt;0,0,WEEKDAY(B4179,2)))</f>
        <v>6</v>
      </c>
      <c r="D4179" s="74">
        <f t="shared" si="2"/>
        <v>13</v>
      </c>
      <c r="E4179" s="12">
        <f>IFERROR(VLOOKUP(A4179,'IDAR Meter Data'!$A:$B,2,1),"")</f>
        <v>219</v>
      </c>
      <c r="F4179" s="75">
        <f>IF(CECCZ="CZ03",'Outside Temp'!B4179,IF(CECCZ="CZ04",'Outside Temp'!B4180,IF(CECCZ="CZ12",'Outside Temp'!B4181, IF(CECCZ="CZ13",'Outside Temp'!B4182))))</f>
        <v>71.63333333</v>
      </c>
      <c r="G4179" s="12">
        <f t="shared" si="3"/>
        <v>3</v>
      </c>
    </row>
    <row r="4180" ht="15.75" customHeight="1">
      <c r="A4180" s="13">
        <v>42168.5625</v>
      </c>
      <c r="B4180" s="73">
        <f t="shared" si="1"/>
        <v>42168</v>
      </c>
      <c r="C4180" s="74">
        <f>IF(NewCustomer="Yes", IF(COUNTIF($I$2:$I$11,B4180)&gt;0,0,WEEKDAY(B4180,2)),IF(COUNTIF($I$2:$I$21,B4180)&gt;0,0,WEEKDAY(B4180,2)))</f>
        <v>6</v>
      </c>
      <c r="D4180" s="74">
        <f t="shared" si="2"/>
        <v>13</v>
      </c>
      <c r="E4180" s="12">
        <f>IFERROR(VLOOKUP(A4180,'IDAR Meter Data'!$A:$B,2,1),"")</f>
        <v>217</v>
      </c>
      <c r="F4180" s="75">
        <f>IF(CECCZ="CZ03",'Outside Temp'!B4180,IF(CECCZ="CZ04",'Outside Temp'!B4181,IF(CECCZ="CZ12",'Outside Temp'!B4182, IF(CECCZ="CZ13",'Outside Temp'!B4183))))</f>
        <v>72.13333333</v>
      </c>
      <c r="G4180" s="12">
        <f t="shared" si="3"/>
        <v>3</v>
      </c>
    </row>
    <row r="4181" ht="15.75" customHeight="1">
      <c r="A4181" s="13">
        <v>42168.572916666664</v>
      </c>
      <c r="B4181" s="73">
        <f t="shared" si="1"/>
        <v>42168</v>
      </c>
      <c r="C4181" s="74">
        <f>IF(NewCustomer="Yes", IF(COUNTIF($I$2:$I$11,B4181)&gt;0,0,WEEKDAY(B4181,2)),IF(COUNTIF($I$2:$I$21,B4181)&gt;0,0,WEEKDAY(B4181,2)))</f>
        <v>6</v>
      </c>
      <c r="D4181" s="74">
        <f t="shared" si="2"/>
        <v>13</v>
      </c>
      <c r="E4181" s="12">
        <f>IFERROR(VLOOKUP(A4181,'IDAR Meter Data'!$A:$B,2,1),"")</f>
        <v>226</v>
      </c>
      <c r="F4181" s="75">
        <f>IF(CECCZ="CZ03",'Outside Temp'!B4181,IF(CECCZ="CZ04",'Outside Temp'!B4182,IF(CECCZ="CZ12",'Outside Temp'!B4183, IF(CECCZ="CZ13",'Outside Temp'!B4184))))</f>
        <v>72.63333333</v>
      </c>
      <c r="G4181" s="12">
        <f t="shared" si="3"/>
        <v>3</v>
      </c>
    </row>
    <row r="4182" ht="15.75" customHeight="1">
      <c r="A4182" s="13">
        <v>42168.583333333336</v>
      </c>
      <c r="B4182" s="73">
        <f t="shared" si="1"/>
        <v>42168</v>
      </c>
      <c r="C4182" s="74">
        <f>IF(NewCustomer="Yes", IF(COUNTIF($I$2:$I$11,B4182)&gt;0,0,WEEKDAY(B4182,2)),IF(COUNTIF($I$2:$I$21,B4182)&gt;0,0,WEEKDAY(B4182,2)))</f>
        <v>6</v>
      </c>
      <c r="D4182" s="74">
        <f t="shared" si="2"/>
        <v>14</v>
      </c>
      <c r="E4182" s="12">
        <f>IFERROR(VLOOKUP(A4182,'IDAR Meter Data'!$A:$B,2,1),"")</f>
        <v>214</v>
      </c>
      <c r="F4182" s="75">
        <f>IF(CECCZ="CZ03",'Outside Temp'!B4182,IF(CECCZ="CZ04",'Outside Temp'!B4183,IF(CECCZ="CZ12",'Outside Temp'!B4184, IF(CECCZ="CZ13",'Outside Temp'!B4185))))</f>
        <v>72.93333333</v>
      </c>
      <c r="G4182" s="12">
        <f t="shared" si="3"/>
        <v>3</v>
      </c>
    </row>
    <row r="4183" ht="15.75" customHeight="1">
      <c r="A4183" s="13">
        <v>42168.59375</v>
      </c>
      <c r="B4183" s="73">
        <f t="shared" si="1"/>
        <v>42168</v>
      </c>
      <c r="C4183" s="74">
        <f>IF(NewCustomer="Yes", IF(COUNTIF($I$2:$I$11,B4183)&gt;0,0,WEEKDAY(B4183,2)),IF(COUNTIF($I$2:$I$21,B4183)&gt;0,0,WEEKDAY(B4183,2)))</f>
        <v>6</v>
      </c>
      <c r="D4183" s="74">
        <f t="shared" si="2"/>
        <v>14</v>
      </c>
      <c r="E4183" s="12">
        <f>IFERROR(VLOOKUP(A4183,'IDAR Meter Data'!$A:$B,2,1),"")</f>
        <v>227</v>
      </c>
      <c r="F4183" s="75">
        <f>IF(CECCZ="CZ03",'Outside Temp'!B4183,IF(CECCZ="CZ04",'Outside Temp'!B4184,IF(CECCZ="CZ12",'Outside Temp'!B4185, IF(CECCZ="CZ13",'Outside Temp'!B4186))))</f>
        <v>72.68333333</v>
      </c>
      <c r="G4183" s="12">
        <f t="shared" si="3"/>
        <v>3</v>
      </c>
    </row>
    <row r="4184" ht="15.75" customHeight="1">
      <c r="A4184" s="13">
        <v>42168.604166666664</v>
      </c>
      <c r="B4184" s="73">
        <f t="shared" si="1"/>
        <v>42168</v>
      </c>
      <c r="C4184" s="74">
        <f>IF(NewCustomer="Yes", IF(COUNTIF($I$2:$I$11,B4184)&gt;0,0,WEEKDAY(B4184,2)),IF(COUNTIF($I$2:$I$21,B4184)&gt;0,0,WEEKDAY(B4184,2)))</f>
        <v>6</v>
      </c>
      <c r="D4184" s="74">
        <f t="shared" si="2"/>
        <v>14</v>
      </c>
      <c r="E4184" s="12">
        <f>IFERROR(VLOOKUP(A4184,'IDAR Meter Data'!$A:$B,2,1),"")</f>
        <v>215</v>
      </c>
      <c r="F4184" s="75">
        <f>IF(CECCZ="CZ03",'Outside Temp'!B4184,IF(CECCZ="CZ04",'Outside Temp'!B4185,IF(CECCZ="CZ12",'Outside Temp'!B4186, IF(CECCZ="CZ13",'Outside Temp'!B4187))))</f>
        <v>72.43333333</v>
      </c>
      <c r="G4184" s="12">
        <f t="shared" si="3"/>
        <v>3</v>
      </c>
    </row>
    <row r="4185" ht="15.75" customHeight="1">
      <c r="A4185" s="13">
        <v>42168.614583333336</v>
      </c>
      <c r="B4185" s="73">
        <f t="shared" si="1"/>
        <v>42168</v>
      </c>
      <c r="C4185" s="74">
        <f>IF(NewCustomer="Yes", IF(COUNTIF($I$2:$I$11,B4185)&gt;0,0,WEEKDAY(B4185,2)),IF(COUNTIF($I$2:$I$21,B4185)&gt;0,0,WEEKDAY(B4185,2)))</f>
        <v>6</v>
      </c>
      <c r="D4185" s="74">
        <f t="shared" si="2"/>
        <v>14</v>
      </c>
      <c r="E4185" s="12">
        <f>IFERROR(VLOOKUP(A4185,'IDAR Meter Data'!$A:$B,2,1),"")</f>
        <v>237</v>
      </c>
      <c r="F4185" s="75">
        <f>IF(CECCZ="CZ03",'Outside Temp'!B4185,IF(CECCZ="CZ04",'Outside Temp'!B4186,IF(CECCZ="CZ12",'Outside Temp'!B4187, IF(CECCZ="CZ13",'Outside Temp'!B4188))))</f>
        <v>72.18333333</v>
      </c>
      <c r="G4185" s="12">
        <f t="shared" si="3"/>
        <v>3</v>
      </c>
    </row>
    <row r="4186" ht="15.75" customHeight="1">
      <c r="A4186" s="13">
        <v>42168.625</v>
      </c>
      <c r="B4186" s="73">
        <f t="shared" si="1"/>
        <v>42168</v>
      </c>
      <c r="C4186" s="74">
        <f>IF(NewCustomer="Yes", IF(COUNTIF($I$2:$I$11,B4186)&gt;0,0,WEEKDAY(B4186,2)),IF(COUNTIF($I$2:$I$21,B4186)&gt;0,0,WEEKDAY(B4186,2)))</f>
        <v>6</v>
      </c>
      <c r="D4186" s="74">
        <f t="shared" si="2"/>
        <v>15</v>
      </c>
      <c r="E4186" s="12">
        <f>IFERROR(VLOOKUP(A4186,'IDAR Meter Data'!$A:$B,2,1),"")</f>
        <v>225</v>
      </c>
      <c r="F4186" s="75">
        <f>IF(CECCZ="CZ03",'Outside Temp'!B4186,IF(CECCZ="CZ04",'Outside Temp'!B4187,IF(CECCZ="CZ12",'Outside Temp'!B4188, IF(CECCZ="CZ13",'Outside Temp'!B4189))))</f>
        <v>72.30769231</v>
      </c>
      <c r="G4186" s="12">
        <f t="shared" si="3"/>
        <v>3</v>
      </c>
    </row>
    <row r="4187" ht="15.75" customHeight="1">
      <c r="A4187" s="13">
        <v>42168.635416666664</v>
      </c>
      <c r="B4187" s="73">
        <f t="shared" si="1"/>
        <v>42168</v>
      </c>
      <c r="C4187" s="74">
        <f>IF(NewCustomer="Yes", IF(COUNTIF($I$2:$I$11,B4187)&gt;0,0,WEEKDAY(B4187,2)),IF(COUNTIF($I$2:$I$21,B4187)&gt;0,0,WEEKDAY(B4187,2)))</f>
        <v>6</v>
      </c>
      <c r="D4187" s="74">
        <f t="shared" si="2"/>
        <v>15</v>
      </c>
      <c r="E4187" s="12">
        <f>IFERROR(VLOOKUP(A4187,'IDAR Meter Data'!$A:$B,2,1),"")</f>
        <v>237</v>
      </c>
      <c r="F4187" s="75">
        <f>IF(CECCZ="CZ03",'Outside Temp'!B4187,IF(CECCZ="CZ04",'Outside Temp'!B4188,IF(CECCZ="CZ12",'Outside Temp'!B4189, IF(CECCZ="CZ13",'Outside Temp'!B4190))))</f>
        <v>73.46153846</v>
      </c>
      <c r="G4187" s="12">
        <f t="shared" si="3"/>
        <v>3</v>
      </c>
    </row>
    <row r="4188" ht="15.75" customHeight="1">
      <c r="A4188" s="13">
        <v>42168.645833333336</v>
      </c>
      <c r="B4188" s="73">
        <f t="shared" si="1"/>
        <v>42168</v>
      </c>
      <c r="C4188" s="74">
        <f>IF(NewCustomer="Yes", IF(COUNTIF($I$2:$I$11,B4188)&gt;0,0,WEEKDAY(B4188,2)),IF(COUNTIF($I$2:$I$21,B4188)&gt;0,0,WEEKDAY(B4188,2)))</f>
        <v>6</v>
      </c>
      <c r="D4188" s="74">
        <f t="shared" si="2"/>
        <v>15</v>
      </c>
      <c r="E4188" s="12">
        <f>IFERROR(VLOOKUP(A4188,'IDAR Meter Data'!$A:$B,2,1),"")</f>
        <v>228</v>
      </c>
      <c r="F4188" s="75">
        <f>IF(CECCZ="CZ03",'Outside Temp'!B4188,IF(CECCZ="CZ04",'Outside Temp'!B4189,IF(CECCZ="CZ12",'Outside Temp'!B4190, IF(CECCZ="CZ13",'Outside Temp'!B4191))))</f>
        <v>74.61538462</v>
      </c>
      <c r="G4188" s="12">
        <f t="shared" si="3"/>
        <v>3</v>
      </c>
    </row>
    <row r="4189" ht="15.75" customHeight="1">
      <c r="A4189" s="13">
        <v>42168.65625</v>
      </c>
      <c r="B4189" s="73">
        <f t="shared" si="1"/>
        <v>42168</v>
      </c>
      <c r="C4189" s="74">
        <f>IF(NewCustomer="Yes", IF(COUNTIF($I$2:$I$11,B4189)&gt;0,0,WEEKDAY(B4189,2)),IF(COUNTIF($I$2:$I$21,B4189)&gt;0,0,WEEKDAY(B4189,2)))</f>
        <v>6</v>
      </c>
      <c r="D4189" s="74">
        <f t="shared" si="2"/>
        <v>15</v>
      </c>
      <c r="E4189" s="12">
        <f>IFERROR(VLOOKUP(A4189,'IDAR Meter Data'!$A:$B,2,1),"")</f>
        <v>236</v>
      </c>
      <c r="F4189" s="75">
        <f>IF(CECCZ="CZ03",'Outside Temp'!B4189,IF(CECCZ="CZ04",'Outside Temp'!B4190,IF(CECCZ="CZ12",'Outside Temp'!B4191, IF(CECCZ="CZ13",'Outside Temp'!B4192))))</f>
        <v>74.04761905</v>
      </c>
      <c r="G4189" s="12">
        <f t="shared" si="3"/>
        <v>3</v>
      </c>
    </row>
    <row r="4190" ht="15.75" customHeight="1">
      <c r="A4190" s="13">
        <v>42168.666666666664</v>
      </c>
      <c r="B4190" s="73">
        <f t="shared" si="1"/>
        <v>42168</v>
      </c>
      <c r="C4190" s="74">
        <f>IF(NewCustomer="Yes", IF(COUNTIF($I$2:$I$11,B4190)&gt;0,0,WEEKDAY(B4190,2)),IF(COUNTIF($I$2:$I$21,B4190)&gt;0,0,WEEKDAY(B4190,2)))</f>
        <v>6</v>
      </c>
      <c r="D4190" s="74">
        <f t="shared" si="2"/>
        <v>16</v>
      </c>
      <c r="E4190" s="12">
        <f>IFERROR(VLOOKUP(A4190,'IDAR Meter Data'!$A:$B,2,1),"")</f>
        <v>228</v>
      </c>
      <c r="F4190" s="75">
        <f>IF(CECCZ="CZ03",'Outside Temp'!B4190,IF(CECCZ="CZ04",'Outside Temp'!B4191,IF(CECCZ="CZ12",'Outside Temp'!B4192, IF(CECCZ="CZ13",'Outside Temp'!B4193))))</f>
        <v>72.55555556</v>
      </c>
      <c r="G4190" s="12">
        <f t="shared" si="3"/>
        <v>3</v>
      </c>
    </row>
    <row r="4191" ht="15.75" customHeight="1">
      <c r="A4191" s="13">
        <v>42168.677083333336</v>
      </c>
      <c r="B4191" s="73">
        <f t="shared" si="1"/>
        <v>42168</v>
      </c>
      <c r="C4191" s="74">
        <f>IF(NewCustomer="Yes", IF(COUNTIF($I$2:$I$11,B4191)&gt;0,0,WEEKDAY(B4191,2)),IF(COUNTIF($I$2:$I$21,B4191)&gt;0,0,WEEKDAY(B4191,2)))</f>
        <v>6</v>
      </c>
      <c r="D4191" s="74">
        <f t="shared" si="2"/>
        <v>16</v>
      </c>
      <c r="E4191" s="12">
        <f>IFERROR(VLOOKUP(A4191,'IDAR Meter Data'!$A:$B,2,1),"")</f>
        <v>231</v>
      </c>
      <c r="F4191" s="75">
        <f>IF(CECCZ="CZ03",'Outside Temp'!B4191,IF(CECCZ="CZ04",'Outside Temp'!B4192,IF(CECCZ="CZ12",'Outside Temp'!B4193, IF(CECCZ="CZ13",'Outside Temp'!B4194))))</f>
        <v>71.60784314</v>
      </c>
      <c r="G4191" s="12">
        <f t="shared" si="3"/>
        <v>3</v>
      </c>
    </row>
    <row r="4192" ht="15.75" customHeight="1">
      <c r="A4192" s="13">
        <v>42168.6875</v>
      </c>
      <c r="B4192" s="73">
        <f t="shared" si="1"/>
        <v>42168</v>
      </c>
      <c r="C4192" s="74">
        <f>IF(NewCustomer="Yes", IF(COUNTIF($I$2:$I$11,B4192)&gt;0,0,WEEKDAY(B4192,2)),IF(COUNTIF($I$2:$I$21,B4192)&gt;0,0,WEEKDAY(B4192,2)))</f>
        <v>6</v>
      </c>
      <c r="D4192" s="74">
        <f t="shared" si="2"/>
        <v>16</v>
      </c>
      <c r="E4192" s="12">
        <f>IFERROR(VLOOKUP(A4192,'IDAR Meter Data'!$A:$B,2,1),"")</f>
        <v>235</v>
      </c>
      <c r="F4192" s="75">
        <f>IF(CECCZ="CZ03",'Outside Temp'!B4192,IF(CECCZ="CZ04",'Outside Temp'!B4193,IF(CECCZ="CZ12",'Outside Temp'!B4194, IF(CECCZ="CZ13",'Outside Temp'!B4195))))</f>
        <v>71.01960784</v>
      </c>
      <c r="G4192" s="12">
        <f t="shared" si="3"/>
        <v>3</v>
      </c>
    </row>
    <row r="4193" ht="15.75" customHeight="1">
      <c r="A4193" s="13">
        <v>42168.697916666664</v>
      </c>
      <c r="B4193" s="73">
        <f t="shared" si="1"/>
        <v>42168</v>
      </c>
      <c r="C4193" s="74">
        <f>IF(NewCustomer="Yes", IF(COUNTIF($I$2:$I$11,B4193)&gt;0,0,WEEKDAY(B4193,2)),IF(COUNTIF($I$2:$I$21,B4193)&gt;0,0,WEEKDAY(B4193,2)))</f>
        <v>6</v>
      </c>
      <c r="D4193" s="74">
        <f t="shared" si="2"/>
        <v>16</v>
      </c>
      <c r="E4193" s="12">
        <f>IFERROR(VLOOKUP(A4193,'IDAR Meter Data'!$A:$B,2,1),"")</f>
        <v>229</v>
      </c>
      <c r="F4193" s="75">
        <f>IF(CECCZ="CZ03",'Outside Temp'!B4193,IF(CECCZ="CZ04",'Outside Temp'!B4194,IF(CECCZ="CZ12",'Outside Temp'!B4195, IF(CECCZ="CZ13",'Outside Temp'!B4196))))</f>
        <v>70.43137255</v>
      </c>
      <c r="G4193" s="12">
        <f t="shared" si="3"/>
        <v>3</v>
      </c>
    </row>
    <row r="4194" ht="15.75" customHeight="1">
      <c r="A4194" s="13">
        <v>42168.708333333336</v>
      </c>
      <c r="B4194" s="73">
        <f t="shared" si="1"/>
        <v>42168</v>
      </c>
      <c r="C4194" s="74">
        <f>IF(NewCustomer="Yes", IF(COUNTIF($I$2:$I$11,B4194)&gt;0,0,WEEKDAY(B4194,2)),IF(COUNTIF($I$2:$I$21,B4194)&gt;0,0,WEEKDAY(B4194,2)))</f>
        <v>6</v>
      </c>
      <c r="D4194" s="74">
        <f t="shared" si="2"/>
        <v>17</v>
      </c>
      <c r="E4194" s="12">
        <f>IFERROR(VLOOKUP(A4194,'IDAR Meter Data'!$A:$B,2,1),"")</f>
        <v>250</v>
      </c>
      <c r="F4194" s="75">
        <f>IF(CECCZ="CZ03",'Outside Temp'!B4194,IF(CECCZ="CZ04",'Outside Temp'!B4195,IF(CECCZ="CZ12",'Outside Temp'!B4196, IF(CECCZ="CZ13",'Outside Temp'!B4197))))</f>
        <v>69.86666667</v>
      </c>
      <c r="G4194" s="12">
        <f t="shared" si="3"/>
        <v>2</v>
      </c>
    </row>
    <row r="4195" ht="15.75" customHeight="1">
      <c r="A4195" s="13">
        <v>42168.71875</v>
      </c>
      <c r="B4195" s="73">
        <f t="shared" si="1"/>
        <v>42168</v>
      </c>
      <c r="C4195" s="74">
        <f>IF(NewCustomer="Yes", IF(COUNTIF($I$2:$I$11,B4195)&gt;0,0,WEEKDAY(B4195,2)),IF(COUNTIF($I$2:$I$21,B4195)&gt;0,0,WEEKDAY(B4195,2)))</f>
        <v>6</v>
      </c>
      <c r="D4195" s="74">
        <f t="shared" si="2"/>
        <v>17</v>
      </c>
      <c r="E4195" s="12">
        <f>IFERROR(VLOOKUP(A4195,'IDAR Meter Data'!$A:$B,2,1),"")</f>
        <v>226</v>
      </c>
      <c r="F4195" s="75">
        <f>IF(CECCZ="CZ03",'Outside Temp'!B4195,IF(CECCZ="CZ04",'Outside Temp'!B4196,IF(CECCZ="CZ12",'Outside Temp'!B4197, IF(CECCZ="CZ13",'Outside Temp'!B4198))))</f>
        <v>69.36666667</v>
      </c>
      <c r="G4195" s="12">
        <f t="shared" si="3"/>
        <v>2</v>
      </c>
    </row>
    <row r="4196" ht="15.75" customHeight="1">
      <c r="A4196" s="13">
        <v>42168.729166666664</v>
      </c>
      <c r="B4196" s="73">
        <f t="shared" si="1"/>
        <v>42168</v>
      </c>
      <c r="C4196" s="74">
        <f>IF(NewCustomer="Yes", IF(COUNTIF($I$2:$I$11,B4196)&gt;0,0,WEEKDAY(B4196,2)),IF(COUNTIF($I$2:$I$21,B4196)&gt;0,0,WEEKDAY(B4196,2)))</f>
        <v>6</v>
      </c>
      <c r="D4196" s="74">
        <f t="shared" si="2"/>
        <v>17</v>
      </c>
      <c r="E4196" s="12">
        <f>IFERROR(VLOOKUP(A4196,'IDAR Meter Data'!$A:$B,2,1),"")</f>
        <v>241</v>
      </c>
      <c r="F4196" s="75">
        <f>IF(CECCZ="CZ03",'Outside Temp'!B4196,IF(CECCZ="CZ04",'Outside Temp'!B4197,IF(CECCZ="CZ12",'Outside Temp'!B4198, IF(CECCZ="CZ13",'Outside Temp'!B4199))))</f>
        <v>68.86666667</v>
      </c>
      <c r="G4196" s="12">
        <f t="shared" si="3"/>
        <v>2</v>
      </c>
    </row>
    <row r="4197" ht="15.75" customHeight="1">
      <c r="A4197" s="13">
        <v>42168.739583333336</v>
      </c>
      <c r="B4197" s="73">
        <f t="shared" si="1"/>
        <v>42168</v>
      </c>
      <c r="C4197" s="74">
        <f>IF(NewCustomer="Yes", IF(COUNTIF($I$2:$I$11,B4197)&gt;0,0,WEEKDAY(B4197,2)),IF(COUNTIF($I$2:$I$21,B4197)&gt;0,0,WEEKDAY(B4197,2)))</f>
        <v>6</v>
      </c>
      <c r="D4197" s="74">
        <f t="shared" si="2"/>
        <v>17</v>
      </c>
      <c r="E4197" s="12">
        <f>IFERROR(VLOOKUP(A4197,'IDAR Meter Data'!$A:$B,2,1),"")</f>
        <v>223</v>
      </c>
      <c r="F4197" s="75">
        <f>IF(CECCZ="CZ03",'Outside Temp'!B4197,IF(CECCZ="CZ04",'Outside Temp'!B4198,IF(CECCZ="CZ12",'Outside Temp'!B4199, IF(CECCZ="CZ13",'Outside Temp'!B4200))))</f>
        <v>68.36666667</v>
      </c>
      <c r="G4197" s="12">
        <f t="shared" si="3"/>
        <v>2</v>
      </c>
    </row>
    <row r="4198" ht="15.75" customHeight="1">
      <c r="A4198" s="13">
        <v>42168.75</v>
      </c>
      <c r="B4198" s="73">
        <f t="shared" si="1"/>
        <v>42168</v>
      </c>
      <c r="C4198" s="74">
        <f>IF(NewCustomer="Yes", IF(COUNTIF($I$2:$I$11,B4198)&gt;0,0,WEEKDAY(B4198,2)),IF(COUNTIF($I$2:$I$21,B4198)&gt;0,0,WEEKDAY(B4198,2)))</f>
        <v>6</v>
      </c>
      <c r="D4198" s="74">
        <f t="shared" si="2"/>
        <v>18</v>
      </c>
      <c r="E4198" s="12">
        <f>IFERROR(VLOOKUP(A4198,'IDAR Meter Data'!$A:$B,2,1),"")</f>
        <v>232</v>
      </c>
      <c r="F4198" s="75">
        <f>IF(CECCZ="CZ03",'Outside Temp'!B4198,IF(CECCZ="CZ04",'Outside Temp'!B4199,IF(CECCZ="CZ12",'Outside Temp'!B4200, IF(CECCZ="CZ13",'Outside Temp'!B4201))))</f>
        <v>67.53333333</v>
      </c>
      <c r="G4198" s="12">
        <f t="shared" si="3"/>
        <v>2</v>
      </c>
    </row>
    <row r="4199" ht="15.75" customHeight="1">
      <c r="A4199" s="13">
        <v>42168.760416666664</v>
      </c>
      <c r="B4199" s="73">
        <f t="shared" si="1"/>
        <v>42168</v>
      </c>
      <c r="C4199" s="74">
        <f>IF(NewCustomer="Yes", IF(COUNTIF($I$2:$I$11,B4199)&gt;0,0,WEEKDAY(B4199,2)),IF(COUNTIF($I$2:$I$21,B4199)&gt;0,0,WEEKDAY(B4199,2)))</f>
        <v>6</v>
      </c>
      <c r="D4199" s="74">
        <f t="shared" si="2"/>
        <v>18</v>
      </c>
      <c r="E4199" s="12">
        <f>IFERROR(VLOOKUP(A4199,'IDAR Meter Data'!$A:$B,2,1),"")</f>
        <v>215</v>
      </c>
      <c r="F4199" s="75">
        <f>IF(CECCZ="CZ03",'Outside Temp'!B4199,IF(CECCZ="CZ04",'Outside Temp'!B4200,IF(CECCZ="CZ12",'Outside Temp'!B4201, IF(CECCZ="CZ13",'Outside Temp'!B4202))))</f>
        <v>65.78333333</v>
      </c>
      <c r="G4199" s="12">
        <f t="shared" si="3"/>
        <v>2</v>
      </c>
    </row>
    <row r="4200" ht="15.75" customHeight="1">
      <c r="A4200" s="13">
        <v>42168.770833333336</v>
      </c>
      <c r="B4200" s="73">
        <f t="shared" si="1"/>
        <v>42168</v>
      </c>
      <c r="C4200" s="74">
        <f>IF(NewCustomer="Yes", IF(COUNTIF($I$2:$I$11,B4200)&gt;0,0,WEEKDAY(B4200,2)),IF(COUNTIF($I$2:$I$21,B4200)&gt;0,0,WEEKDAY(B4200,2)))</f>
        <v>6</v>
      </c>
      <c r="D4200" s="74">
        <f t="shared" si="2"/>
        <v>18</v>
      </c>
      <c r="E4200" s="12">
        <f>IFERROR(VLOOKUP(A4200,'IDAR Meter Data'!$A:$B,2,1),"")</f>
        <v>227</v>
      </c>
      <c r="F4200" s="75">
        <f>IF(CECCZ="CZ03",'Outside Temp'!B4200,IF(CECCZ="CZ04",'Outside Temp'!B4201,IF(CECCZ="CZ12",'Outside Temp'!B4202, IF(CECCZ="CZ13",'Outside Temp'!B4203))))</f>
        <v>64.03333333</v>
      </c>
      <c r="G4200" s="12">
        <f t="shared" si="3"/>
        <v>1</v>
      </c>
    </row>
    <row r="4201" ht="15.75" customHeight="1">
      <c r="A4201" s="13">
        <v>42168.78125</v>
      </c>
      <c r="B4201" s="73">
        <f t="shared" si="1"/>
        <v>42168</v>
      </c>
      <c r="C4201" s="74">
        <f>IF(NewCustomer="Yes", IF(COUNTIF($I$2:$I$11,B4201)&gt;0,0,WEEKDAY(B4201,2)),IF(COUNTIF($I$2:$I$21,B4201)&gt;0,0,WEEKDAY(B4201,2)))</f>
        <v>6</v>
      </c>
      <c r="D4201" s="74">
        <f t="shared" si="2"/>
        <v>18</v>
      </c>
      <c r="E4201" s="12">
        <f>IFERROR(VLOOKUP(A4201,'IDAR Meter Data'!$A:$B,2,1),"")</f>
        <v>234</v>
      </c>
      <c r="F4201" s="75">
        <f>IF(CECCZ="CZ03",'Outside Temp'!B4201,IF(CECCZ="CZ04",'Outside Temp'!B4202,IF(CECCZ="CZ12",'Outside Temp'!B4203, IF(CECCZ="CZ13",'Outside Temp'!B4204))))</f>
        <v>62.28333333</v>
      </c>
      <c r="G4201" s="12">
        <f t="shared" si="3"/>
        <v>1</v>
      </c>
    </row>
    <row r="4202" ht="15.75" customHeight="1">
      <c r="A4202" s="13">
        <v>42168.791666666664</v>
      </c>
      <c r="B4202" s="73">
        <f t="shared" si="1"/>
        <v>42168</v>
      </c>
      <c r="C4202" s="74">
        <f>IF(NewCustomer="Yes", IF(COUNTIF($I$2:$I$11,B4202)&gt;0,0,WEEKDAY(B4202,2)),IF(COUNTIF($I$2:$I$21,B4202)&gt;0,0,WEEKDAY(B4202,2)))</f>
        <v>6</v>
      </c>
      <c r="D4202" s="74">
        <f t="shared" si="2"/>
        <v>19</v>
      </c>
      <c r="E4202" s="12">
        <f>IFERROR(VLOOKUP(A4202,'IDAR Meter Data'!$A:$B,2,1),"")</f>
        <v>239</v>
      </c>
      <c r="F4202" s="75">
        <f>IF(CECCZ="CZ03",'Outside Temp'!B4202,IF(CECCZ="CZ04",'Outside Temp'!B4203,IF(CECCZ="CZ12",'Outside Temp'!B4204, IF(CECCZ="CZ13",'Outside Temp'!B4205))))</f>
        <v>60.93333333</v>
      </c>
      <c r="G4202" s="12">
        <f t="shared" si="3"/>
        <v>1</v>
      </c>
    </row>
    <row r="4203" ht="15.75" customHeight="1">
      <c r="A4203" s="13">
        <v>42168.802083333336</v>
      </c>
      <c r="B4203" s="73">
        <f t="shared" si="1"/>
        <v>42168</v>
      </c>
      <c r="C4203" s="74">
        <f>IF(NewCustomer="Yes", IF(COUNTIF($I$2:$I$11,B4203)&gt;0,0,WEEKDAY(B4203,2)),IF(COUNTIF($I$2:$I$21,B4203)&gt;0,0,WEEKDAY(B4203,2)))</f>
        <v>6</v>
      </c>
      <c r="D4203" s="74">
        <f t="shared" si="2"/>
        <v>19</v>
      </c>
      <c r="E4203" s="12">
        <f>IFERROR(VLOOKUP(A4203,'IDAR Meter Data'!$A:$B,2,1),"")</f>
        <v>216</v>
      </c>
      <c r="F4203" s="75">
        <f>IF(CECCZ="CZ03",'Outside Temp'!B4203,IF(CECCZ="CZ04",'Outside Temp'!B4204,IF(CECCZ="CZ12",'Outside Temp'!B4205, IF(CECCZ="CZ13",'Outside Temp'!B4206))))</f>
        <v>60.68333333</v>
      </c>
      <c r="G4203" s="12">
        <f t="shared" si="3"/>
        <v>1</v>
      </c>
    </row>
    <row r="4204" ht="15.75" customHeight="1">
      <c r="A4204" s="13">
        <v>42168.8125</v>
      </c>
      <c r="B4204" s="73">
        <f t="shared" si="1"/>
        <v>42168</v>
      </c>
      <c r="C4204" s="74">
        <f>IF(NewCustomer="Yes", IF(COUNTIF($I$2:$I$11,B4204)&gt;0,0,WEEKDAY(B4204,2)),IF(COUNTIF($I$2:$I$21,B4204)&gt;0,0,WEEKDAY(B4204,2)))</f>
        <v>6</v>
      </c>
      <c r="D4204" s="74">
        <f t="shared" si="2"/>
        <v>19</v>
      </c>
      <c r="E4204" s="12">
        <f>IFERROR(VLOOKUP(A4204,'IDAR Meter Data'!$A:$B,2,1),"")</f>
        <v>235</v>
      </c>
      <c r="F4204" s="75">
        <f>IF(CECCZ="CZ03",'Outside Temp'!B4204,IF(CECCZ="CZ04",'Outside Temp'!B4205,IF(CECCZ="CZ12",'Outside Temp'!B4206, IF(CECCZ="CZ13",'Outside Temp'!B4207))))</f>
        <v>60.43333333</v>
      </c>
      <c r="G4204" s="12">
        <f t="shared" si="3"/>
        <v>1</v>
      </c>
    </row>
    <row r="4205" ht="15.75" customHeight="1">
      <c r="A4205" s="13">
        <v>42168.822916666664</v>
      </c>
      <c r="B4205" s="73">
        <f t="shared" si="1"/>
        <v>42168</v>
      </c>
      <c r="C4205" s="74">
        <f>IF(NewCustomer="Yes", IF(COUNTIF($I$2:$I$11,B4205)&gt;0,0,WEEKDAY(B4205,2)),IF(COUNTIF($I$2:$I$21,B4205)&gt;0,0,WEEKDAY(B4205,2)))</f>
        <v>6</v>
      </c>
      <c r="D4205" s="74">
        <f t="shared" si="2"/>
        <v>19</v>
      </c>
      <c r="E4205" s="12">
        <f>IFERROR(VLOOKUP(A4205,'IDAR Meter Data'!$A:$B,2,1),"")</f>
        <v>219</v>
      </c>
      <c r="F4205" s="75">
        <f>IF(CECCZ="CZ03",'Outside Temp'!B4205,IF(CECCZ="CZ04",'Outside Temp'!B4206,IF(CECCZ="CZ12",'Outside Temp'!B4207, IF(CECCZ="CZ13",'Outside Temp'!B4208))))</f>
        <v>60.18333333</v>
      </c>
      <c r="G4205" s="12">
        <f t="shared" si="3"/>
        <v>1</v>
      </c>
    </row>
    <row r="4206" ht="15.75" customHeight="1">
      <c r="A4206" s="13">
        <v>42168.833333333336</v>
      </c>
      <c r="B4206" s="73">
        <f t="shared" si="1"/>
        <v>42168</v>
      </c>
      <c r="C4206" s="74">
        <f>IF(NewCustomer="Yes", IF(COUNTIF($I$2:$I$11,B4206)&gt;0,0,WEEKDAY(B4206,2)),IF(COUNTIF($I$2:$I$21,B4206)&gt;0,0,WEEKDAY(B4206,2)))</f>
        <v>6</v>
      </c>
      <c r="D4206" s="74">
        <f t="shared" si="2"/>
        <v>20</v>
      </c>
      <c r="E4206" s="12">
        <f>IFERROR(VLOOKUP(A4206,'IDAR Meter Data'!$A:$B,2,1),"")</f>
        <v>208</v>
      </c>
      <c r="F4206" s="75">
        <f>IF(CECCZ="CZ03",'Outside Temp'!B4206,IF(CECCZ="CZ04",'Outside Temp'!B4207,IF(CECCZ="CZ12",'Outside Temp'!B4208, IF(CECCZ="CZ13",'Outside Temp'!B4209))))</f>
        <v>59.93333333</v>
      </c>
      <c r="G4206" s="12">
        <f t="shared" si="3"/>
        <v>1</v>
      </c>
    </row>
    <row r="4207" ht="15.75" customHeight="1">
      <c r="A4207" s="13">
        <v>42168.84375</v>
      </c>
      <c r="B4207" s="73">
        <f t="shared" si="1"/>
        <v>42168</v>
      </c>
      <c r="C4207" s="74">
        <f>IF(NewCustomer="Yes", IF(COUNTIF($I$2:$I$11,B4207)&gt;0,0,WEEKDAY(B4207,2)),IF(COUNTIF($I$2:$I$21,B4207)&gt;0,0,WEEKDAY(B4207,2)))</f>
        <v>6</v>
      </c>
      <c r="D4207" s="74">
        <f t="shared" si="2"/>
        <v>20</v>
      </c>
      <c r="E4207" s="12">
        <f>IFERROR(VLOOKUP(A4207,'IDAR Meter Data'!$A:$B,2,1),"")</f>
        <v>222</v>
      </c>
      <c r="F4207" s="75">
        <f>IF(CECCZ="CZ03",'Outside Temp'!B4207,IF(CECCZ="CZ04",'Outside Temp'!B4208,IF(CECCZ="CZ12",'Outside Temp'!B4209, IF(CECCZ="CZ13",'Outside Temp'!B4210))))</f>
        <v>59.68333333</v>
      </c>
      <c r="G4207" s="12">
        <f t="shared" si="3"/>
        <v>1</v>
      </c>
    </row>
    <row r="4208" ht="15.75" customHeight="1">
      <c r="A4208" s="13">
        <v>42168.854166666664</v>
      </c>
      <c r="B4208" s="73">
        <f t="shared" si="1"/>
        <v>42168</v>
      </c>
      <c r="C4208" s="74">
        <f>IF(NewCustomer="Yes", IF(COUNTIF($I$2:$I$11,B4208)&gt;0,0,WEEKDAY(B4208,2)),IF(COUNTIF($I$2:$I$21,B4208)&gt;0,0,WEEKDAY(B4208,2)))</f>
        <v>6</v>
      </c>
      <c r="D4208" s="74">
        <f t="shared" si="2"/>
        <v>20</v>
      </c>
      <c r="E4208" s="12">
        <f>IFERROR(VLOOKUP(A4208,'IDAR Meter Data'!$A:$B,2,1),"")</f>
        <v>199</v>
      </c>
      <c r="F4208" s="75">
        <f>IF(CECCZ="CZ03",'Outside Temp'!B4208,IF(CECCZ="CZ04",'Outside Temp'!B4209,IF(CECCZ="CZ12",'Outside Temp'!B4210, IF(CECCZ="CZ13",'Outside Temp'!B4211))))</f>
        <v>59.43333333</v>
      </c>
      <c r="G4208" s="12">
        <f t="shared" si="3"/>
        <v>1</v>
      </c>
    </row>
    <row r="4209" ht="15.75" customHeight="1">
      <c r="A4209" s="13">
        <v>42168.864583333336</v>
      </c>
      <c r="B4209" s="73">
        <f t="shared" si="1"/>
        <v>42168</v>
      </c>
      <c r="C4209" s="74">
        <f>IF(NewCustomer="Yes", IF(COUNTIF($I$2:$I$11,B4209)&gt;0,0,WEEKDAY(B4209,2)),IF(COUNTIF($I$2:$I$21,B4209)&gt;0,0,WEEKDAY(B4209,2)))</f>
        <v>6</v>
      </c>
      <c r="D4209" s="74">
        <f t="shared" si="2"/>
        <v>20</v>
      </c>
      <c r="E4209" s="12">
        <f>IFERROR(VLOOKUP(A4209,'IDAR Meter Data'!$A:$B,2,1),"")</f>
        <v>196</v>
      </c>
      <c r="F4209" s="75">
        <f>IF(CECCZ="CZ03",'Outside Temp'!B4209,IF(CECCZ="CZ04",'Outside Temp'!B4210,IF(CECCZ="CZ12",'Outside Temp'!B4211, IF(CECCZ="CZ13",'Outside Temp'!B4212))))</f>
        <v>59.18333333</v>
      </c>
      <c r="G4209" s="12">
        <f t="shared" si="3"/>
        <v>1</v>
      </c>
    </row>
    <row r="4210" ht="15.75" customHeight="1">
      <c r="A4210" s="13">
        <v>42168.875</v>
      </c>
      <c r="B4210" s="73">
        <f t="shared" si="1"/>
        <v>42168</v>
      </c>
      <c r="C4210" s="74">
        <f>IF(NewCustomer="Yes", IF(COUNTIF($I$2:$I$11,B4210)&gt;0,0,WEEKDAY(B4210,2)),IF(COUNTIF($I$2:$I$21,B4210)&gt;0,0,WEEKDAY(B4210,2)))</f>
        <v>6</v>
      </c>
      <c r="D4210" s="74">
        <f t="shared" si="2"/>
        <v>21</v>
      </c>
      <c r="E4210" s="12">
        <f>IFERROR(VLOOKUP(A4210,'IDAR Meter Data'!$A:$B,2,1),"")</f>
        <v>203</v>
      </c>
      <c r="F4210" s="75">
        <f>IF(CECCZ="CZ03",'Outside Temp'!B4210,IF(CECCZ="CZ04",'Outside Temp'!B4211,IF(CECCZ="CZ12",'Outside Temp'!B4212, IF(CECCZ="CZ13",'Outside Temp'!B4213))))</f>
        <v>58.93333333</v>
      </c>
      <c r="G4210" s="12">
        <f t="shared" si="3"/>
        <v>1</v>
      </c>
    </row>
    <row r="4211" ht="15.75" customHeight="1">
      <c r="A4211" s="13">
        <v>42168.885416666664</v>
      </c>
      <c r="B4211" s="73">
        <f t="shared" si="1"/>
        <v>42168</v>
      </c>
      <c r="C4211" s="74">
        <f>IF(NewCustomer="Yes", IF(COUNTIF($I$2:$I$11,B4211)&gt;0,0,WEEKDAY(B4211,2)),IF(COUNTIF($I$2:$I$21,B4211)&gt;0,0,WEEKDAY(B4211,2)))</f>
        <v>6</v>
      </c>
      <c r="D4211" s="74">
        <f t="shared" si="2"/>
        <v>21</v>
      </c>
      <c r="E4211" s="12">
        <f>IFERROR(VLOOKUP(A4211,'IDAR Meter Data'!$A:$B,2,1),"")</f>
        <v>210</v>
      </c>
      <c r="F4211" s="75">
        <f>IF(CECCZ="CZ03",'Outside Temp'!B4211,IF(CECCZ="CZ04",'Outside Temp'!B4212,IF(CECCZ="CZ12",'Outside Temp'!B4213, IF(CECCZ="CZ13",'Outside Temp'!B4214))))</f>
        <v>58.68333333</v>
      </c>
      <c r="G4211" s="12">
        <f t="shared" si="3"/>
        <v>1</v>
      </c>
    </row>
    <row r="4212" ht="15.75" customHeight="1">
      <c r="A4212" s="13">
        <v>42168.895833333336</v>
      </c>
      <c r="B4212" s="73">
        <f t="shared" si="1"/>
        <v>42168</v>
      </c>
      <c r="C4212" s="74">
        <f>IF(NewCustomer="Yes", IF(COUNTIF($I$2:$I$11,B4212)&gt;0,0,WEEKDAY(B4212,2)),IF(COUNTIF($I$2:$I$21,B4212)&gt;0,0,WEEKDAY(B4212,2)))</f>
        <v>6</v>
      </c>
      <c r="D4212" s="74">
        <f t="shared" si="2"/>
        <v>21</v>
      </c>
      <c r="E4212" s="12">
        <f>IFERROR(VLOOKUP(A4212,'IDAR Meter Data'!$A:$B,2,1),"")</f>
        <v>192</v>
      </c>
      <c r="F4212" s="75">
        <f>IF(CECCZ="CZ03",'Outside Temp'!B4212,IF(CECCZ="CZ04",'Outside Temp'!B4213,IF(CECCZ="CZ12",'Outside Temp'!B4214, IF(CECCZ="CZ13",'Outside Temp'!B4215))))</f>
        <v>58.43333333</v>
      </c>
      <c r="G4212" s="12">
        <f t="shared" si="3"/>
        <v>1</v>
      </c>
    </row>
    <row r="4213" ht="15.75" customHeight="1">
      <c r="A4213" s="13">
        <v>42168.90625</v>
      </c>
      <c r="B4213" s="73">
        <f t="shared" si="1"/>
        <v>42168</v>
      </c>
      <c r="C4213" s="74">
        <f>IF(NewCustomer="Yes", IF(COUNTIF($I$2:$I$11,B4213)&gt;0,0,WEEKDAY(B4213,2)),IF(COUNTIF($I$2:$I$21,B4213)&gt;0,0,WEEKDAY(B4213,2)))</f>
        <v>6</v>
      </c>
      <c r="D4213" s="74">
        <f t="shared" si="2"/>
        <v>21</v>
      </c>
      <c r="E4213" s="12">
        <f>IFERROR(VLOOKUP(A4213,'IDAR Meter Data'!$A:$B,2,1),"")</f>
        <v>189</v>
      </c>
      <c r="F4213" s="75">
        <f>IF(CECCZ="CZ03",'Outside Temp'!B4213,IF(CECCZ="CZ04",'Outside Temp'!B4214,IF(CECCZ="CZ12",'Outside Temp'!B4215, IF(CECCZ="CZ13",'Outside Temp'!B4216))))</f>
        <v>58.18333333</v>
      </c>
      <c r="G4213" s="12">
        <f t="shared" si="3"/>
        <v>1</v>
      </c>
    </row>
    <row r="4214" ht="15.75" customHeight="1">
      <c r="A4214" s="13">
        <v>42168.916666666664</v>
      </c>
      <c r="B4214" s="73">
        <f t="shared" si="1"/>
        <v>42168</v>
      </c>
      <c r="C4214" s="74">
        <f>IF(NewCustomer="Yes", IF(COUNTIF($I$2:$I$11,B4214)&gt;0,0,WEEKDAY(B4214,2)),IF(COUNTIF($I$2:$I$21,B4214)&gt;0,0,WEEKDAY(B4214,2)))</f>
        <v>6</v>
      </c>
      <c r="D4214" s="74">
        <f t="shared" si="2"/>
        <v>22</v>
      </c>
      <c r="E4214" s="12">
        <f>IFERROR(VLOOKUP(A4214,'IDAR Meter Data'!$A:$B,2,1),"")</f>
        <v>182</v>
      </c>
      <c r="F4214" s="75">
        <f>IF(CECCZ="CZ03",'Outside Temp'!B4214,IF(CECCZ="CZ04",'Outside Temp'!B4215,IF(CECCZ="CZ12",'Outside Temp'!B4216, IF(CECCZ="CZ13",'Outside Temp'!B4217))))</f>
        <v>57.93333333</v>
      </c>
      <c r="G4214" s="12">
        <f t="shared" si="3"/>
        <v>1</v>
      </c>
    </row>
    <row r="4215" ht="15.75" customHeight="1">
      <c r="A4215" s="13">
        <v>42168.927083333336</v>
      </c>
      <c r="B4215" s="73">
        <f t="shared" si="1"/>
        <v>42168</v>
      </c>
      <c r="C4215" s="74">
        <f>IF(NewCustomer="Yes", IF(COUNTIF($I$2:$I$11,B4215)&gt;0,0,WEEKDAY(B4215,2)),IF(COUNTIF($I$2:$I$21,B4215)&gt;0,0,WEEKDAY(B4215,2)))</f>
        <v>6</v>
      </c>
      <c r="D4215" s="74">
        <f t="shared" si="2"/>
        <v>22</v>
      </c>
      <c r="E4215" s="12">
        <f>IFERROR(VLOOKUP(A4215,'IDAR Meter Data'!$A:$B,2,1),"")</f>
        <v>186</v>
      </c>
      <c r="F4215" s="75">
        <f>IF(CECCZ="CZ03",'Outside Temp'!B4215,IF(CECCZ="CZ04",'Outside Temp'!B4216,IF(CECCZ="CZ12",'Outside Temp'!B4217, IF(CECCZ="CZ13",'Outside Temp'!B4218))))</f>
        <v>57.68333333</v>
      </c>
      <c r="G4215" s="12">
        <f t="shared" si="3"/>
        <v>1</v>
      </c>
    </row>
    <row r="4216" ht="15.75" customHeight="1">
      <c r="A4216" s="13">
        <v>42168.9375</v>
      </c>
      <c r="B4216" s="73">
        <f t="shared" si="1"/>
        <v>42168</v>
      </c>
      <c r="C4216" s="74">
        <f>IF(NewCustomer="Yes", IF(COUNTIF($I$2:$I$11,B4216)&gt;0,0,WEEKDAY(B4216,2)),IF(COUNTIF($I$2:$I$21,B4216)&gt;0,0,WEEKDAY(B4216,2)))</f>
        <v>6</v>
      </c>
      <c r="D4216" s="74">
        <f t="shared" si="2"/>
        <v>22</v>
      </c>
      <c r="E4216" s="12">
        <f>IFERROR(VLOOKUP(A4216,'IDAR Meter Data'!$A:$B,2,1),"")</f>
        <v>194</v>
      </c>
      <c r="F4216" s="75">
        <f>IF(CECCZ="CZ03",'Outside Temp'!B4216,IF(CECCZ="CZ04",'Outside Temp'!B4217,IF(CECCZ="CZ12",'Outside Temp'!B4218, IF(CECCZ="CZ13",'Outside Temp'!B4219))))</f>
        <v>57.43333333</v>
      </c>
      <c r="G4216" s="12">
        <f t="shared" si="3"/>
        <v>1</v>
      </c>
    </row>
    <row r="4217" ht="15.75" customHeight="1">
      <c r="A4217" s="13">
        <v>42168.947916666664</v>
      </c>
      <c r="B4217" s="73">
        <f t="shared" si="1"/>
        <v>42168</v>
      </c>
      <c r="C4217" s="74">
        <f>IF(NewCustomer="Yes", IF(COUNTIF($I$2:$I$11,B4217)&gt;0,0,WEEKDAY(B4217,2)),IF(COUNTIF($I$2:$I$21,B4217)&gt;0,0,WEEKDAY(B4217,2)))</f>
        <v>6</v>
      </c>
      <c r="D4217" s="74">
        <f t="shared" si="2"/>
        <v>22</v>
      </c>
      <c r="E4217" s="12">
        <f>IFERROR(VLOOKUP(A4217,'IDAR Meter Data'!$A:$B,2,1),"")</f>
        <v>185</v>
      </c>
      <c r="F4217" s="75">
        <f>IF(CECCZ="CZ03",'Outside Temp'!B4217,IF(CECCZ="CZ04",'Outside Temp'!B4218,IF(CECCZ="CZ12",'Outside Temp'!B4219, IF(CECCZ="CZ13",'Outside Temp'!B4220))))</f>
        <v>57.18333333</v>
      </c>
      <c r="G4217" s="12">
        <f t="shared" si="3"/>
        <v>1</v>
      </c>
    </row>
    <row r="4218" ht="15.75" customHeight="1">
      <c r="A4218" s="13">
        <v>42168.958333333336</v>
      </c>
      <c r="B4218" s="73">
        <f t="shared" si="1"/>
        <v>42168</v>
      </c>
      <c r="C4218" s="74">
        <f>IF(NewCustomer="Yes", IF(COUNTIF($I$2:$I$11,B4218)&gt;0,0,WEEKDAY(B4218,2)),IF(COUNTIF($I$2:$I$21,B4218)&gt;0,0,WEEKDAY(B4218,2)))</f>
        <v>6</v>
      </c>
      <c r="D4218" s="74">
        <f t="shared" si="2"/>
        <v>23</v>
      </c>
      <c r="E4218" s="12">
        <f>IFERROR(VLOOKUP(A4218,'IDAR Meter Data'!$A:$B,2,1),"")</f>
        <v>180</v>
      </c>
      <c r="F4218" s="75">
        <f>IF(CECCZ="CZ03",'Outside Temp'!B4218,IF(CECCZ="CZ04",'Outside Temp'!B4219,IF(CECCZ="CZ12",'Outside Temp'!B4220, IF(CECCZ="CZ13",'Outside Temp'!B4221))))</f>
        <v>57</v>
      </c>
      <c r="G4218" s="12">
        <f t="shared" si="3"/>
        <v>1</v>
      </c>
    </row>
    <row r="4219" ht="15.75" customHeight="1">
      <c r="A4219" s="13">
        <v>42168.96875</v>
      </c>
      <c r="B4219" s="73">
        <f t="shared" si="1"/>
        <v>42168</v>
      </c>
      <c r="C4219" s="74">
        <f>IF(NewCustomer="Yes", IF(COUNTIF($I$2:$I$11,B4219)&gt;0,0,WEEKDAY(B4219,2)),IF(COUNTIF($I$2:$I$21,B4219)&gt;0,0,WEEKDAY(B4219,2)))</f>
        <v>6</v>
      </c>
      <c r="D4219" s="74">
        <f t="shared" si="2"/>
        <v>23</v>
      </c>
      <c r="E4219" s="12">
        <f>IFERROR(VLOOKUP(A4219,'IDAR Meter Data'!$A:$B,2,1),"")</f>
        <v>180</v>
      </c>
      <c r="F4219" s="75">
        <f>IF(CECCZ="CZ03",'Outside Temp'!B4219,IF(CECCZ="CZ04",'Outside Temp'!B4220,IF(CECCZ="CZ12",'Outside Temp'!B4221, IF(CECCZ="CZ13",'Outside Temp'!B4222))))</f>
        <v>57</v>
      </c>
      <c r="G4219" s="12">
        <f t="shared" si="3"/>
        <v>1</v>
      </c>
    </row>
    <row r="4220" ht="15.75" customHeight="1">
      <c r="A4220" s="13">
        <v>42168.979166666664</v>
      </c>
      <c r="B4220" s="73">
        <f t="shared" si="1"/>
        <v>42168</v>
      </c>
      <c r="C4220" s="74">
        <f>IF(NewCustomer="Yes", IF(COUNTIF($I$2:$I$11,B4220)&gt;0,0,WEEKDAY(B4220,2)),IF(COUNTIF($I$2:$I$21,B4220)&gt;0,0,WEEKDAY(B4220,2)))</f>
        <v>6</v>
      </c>
      <c r="D4220" s="74">
        <f t="shared" si="2"/>
        <v>23</v>
      </c>
      <c r="E4220" s="12">
        <f>IFERROR(VLOOKUP(A4220,'IDAR Meter Data'!$A:$B,2,1),"")</f>
        <v>192</v>
      </c>
      <c r="F4220" s="75">
        <f>IF(CECCZ="CZ03",'Outside Temp'!B4220,IF(CECCZ="CZ04",'Outside Temp'!B4221,IF(CECCZ="CZ12",'Outside Temp'!B4222, IF(CECCZ="CZ13",'Outside Temp'!B4223))))</f>
        <v>57</v>
      </c>
      <c r="G4220" s="12">
        <f t="shared" si="3"/>
        <v>1</v>
      </c>
    </row>
    <row r="4221" ht="15.75" customHeight="1">
      <c r="A4221" s="13">
        <v>42168.989583333336</v>
      </c>
      <c r="B4221" s="73">
        <f t="shared" si="1"/>
        <v>42168</v>
      </c>
      <c r="C4221" s="74">
        <f>IF(NewCustomer="Yes", IF(COUNTIF($I$2:$I$11,B4221)&gt;0,0,WEEKDAY(B4221,2)),IF(COUNTIF($I$2:$I$21,B4221)&gt;0,0,WEEKDAY(B4221,2)))</f>
        <v>6</v>
      </c>
      <c r="D4221" s="74">
        <f t="shared" si="2"/>
        <v>23</v>
      </c>
      <c r="E4221" s="12">
        <f>IFERROR(VLOOKUP(A4221,'IDAR Meter Data'!$A:$B,2,1),"")</f>
        <v>177</v>
      </c>
      <c r="F4221" s="75">
        <f>IF(CECCZ="CZ03",'Outside Temp'!B4221,IF(CECCZ="CZ04",'Outside Temp'!B4222,IF(CECCZ="CZ12",'Outside Temp'!B4223, IF(CECCZ="CZ13",'Outside Temp'!B4224))))</f>
        <v>57</v>
      </c>
      <c r="G4221" s="12">
        <f t="shared" si="3"/>
        <v>1</v>
      </c>
    </row>
    <row r="4222" ht="15.75" customHeight="1">
      <c r="A4222" s="13">
        <v>42169.0</v>
      </c>
      <c r="B4222" s="73">
        <f t="shared" si="1"/>
        <v>42169</v>
      </c>
      <c r="C4222" s="74">
        <f>IF(NewCustomer="Yes", IF(COUNTIF($I$2:$I$11,B4222)&gt;0,0,WEEKDAY(B4222,2)),IF(COUNTIF($I$2:$I$21,B4222)&gt;0,0,WEEKDAY(B4222,2)))</f>
        <v>7</v>
      </c>
      <c r="D4222" s="74">
        <f t="shared" si="2"/>
        <v>0</v>
      </c>
      <c r="E4222" s="12">
        <f>IFERROR(VLOOKUP(A4222,'IDAR Meter Data'!$A:$B,2,1),"")</f>
        <v>176</v>
      </c>
      <c r="F4222" s="75">
        <f>IF(CECCZ="CZ03",'Outside Temp'!B4222,IF(CECCZ="CZ04",'Outside Temp'!B4223,IF(CECCZ="CZ12",'Outside Temp'!B4224, IF(CECCZ="CZ13",'Outside Temp'!B4225))))</f>
        <v>56.93333333</v>
      </c>
      <c r="G4222" s="12">
        <f t="shared" si="3"/>
        <v>1</v>
      </c>
    </row>
    <row r="4223" ht="15.75" customHeight="1">
      <c r="A4223" s="13">
        <v>42169.010416666664</v>
      </c>
      <c r="B4223" s="73">
        <f t="shared" si="1"/>
        <v>42169</v>
      </c>
      <c r="C4223" s="74">
        <f>IF(NewCustomer="Yes", IF(COUNTIF($I$2:$I$11,B4223)&gt;0,0,WEEKDAY(B4223,2)),IF(COUNTIF($I$2:$I$21,B4223)&gt;0,0,WEEKDAY(B4223,2)))</f>
        <v>7</v>
      </c>
      <c r="D4223" s="74">
        <f t="shared" si="2"/>
        <v>0</v>
      </c>
      <c r="E4223" s="12">
        <f>IFERROR(VLOOKUP(A4223,'IDAR Meter Data'!$A:$B,2,1),"")</f>
        <v>170</v>
      </c>
      <c r="F4223" s="75">
        <f>IF(CECCZ="CZ03",'Outside Temp'!B4223,IF(CECCZ="CZ04",'Outside Temp'!B4224,IF(CECCZ="CZ12",'Outside Temp'!B4225, IF(CECCZ="CZ13",'Outside Temp'!B4226))))</f>
        <v>56.68333333</v>
      </c>
      <c r="G4223" s="12">
        <f t="shared" si="3"/>
        <v>1</v>
      </c>
    </row>
    <row r="4224" ht="15.75" customHeight="1">
      <c r="A4224" s="13">
        <v>42169.020833333336</v>
      </c>
      <c r="B4224" s="73">
        <f t="shared" si="1"/>
        <v>42169</v>
      </c>
      <c r="C4224" s="74">
        <f>IF(NewCustomer="Yes", IF(COUNTIF($I$2:$I$11,B4224)&gt;0,0,WEEKDAY(B4224,2)),IF(COUNTIF($I$2:$I$21,B4224)&gt;0,0,WEEKDAY(B4224,2)))</f>
        <v>7</v>
      </c>
      <c r="D4224" s="74">
        <f t="shared" si="2"/>
        <v>0</v>
      </c>
      <c r="E4224" s="12">
        <f>IFERROR(VLOOKUP(A4224,'IDAR Meter Data'!$A:$B,2,1),"")</f>
        <v>171</v>
      </c>
      <c r="F4224" s="75">
        <f>IF(CECCZ="CZ03",'Outside Temp'!B4224,IF(CECCZ="CZ04",'Outside Temp'!B4225,IF(CECCZ="CZ12",'Outside Temp'!B4226, IF(CECCZ="CZ13",'Outside Temp'!B4227))))</f>
        <v>56.43333333</v>
      </c>
      <c r="G4224" s="12">
        <f t="shared" si="3"/>
        <v>1</v>
      </c>
    </row>
    <row r="4225" ht="15.75" customHeight="1">
      <c r="A4225" s="13">
        <v>42169.03125</v>
      </c>
      <c r="B4225" s="73">
        <f t="shared" si="1"/>
        <v>42169</v>
      </c>
      <c r="C4225" s="74">
        <f>IF(NewCustomer="Yes", IF(COUNTIF($I$2:$I$11,B4225)&gt;0,0,WEEKDAY(B4225,2)),IF(COUNTIF($I$2:$I$21,B4225)&gt;0,0,WEEKDAY(B4225,2)))</f>
        <v>7</v>
      </c>
      <c r="D4225" s="74">
        <f t="shared" si="2"/>
        <v>0</v>
      </c>
      <c r="E4225" s="12">
        <f>IFERROR(VLOOKUP(A4225,'IDAR Meter Data'!$A:$B,2,1),"")</f>
        <v>185</v>
      </c>
      <c r="F4225" s="75">
        <f>IF(CECCZ="CZ03",'Outside Temp'!B4225,IF(CECCZ="CZ04",'Outside Temp'!B4226,IF(CECCZ="CZ12",'Outside Temp'!B4227, IF(CECCZ="CZ13",'Outside Temp'!B4228))))</f>
        <v>56.18333333</v>
      </c>
      <c r="G4225" s="12">
        <f t="shared" si="3"/>
        <v>1</v>
      </c>
    </row>
    <row r="4226" ht="15.75" customHeight="1">
      <c r="A4226" s="13">
        <v>42169.041666666664</v>
      </c>
      <c r="B4226" s="73">
        <f t="shared" si="1"/>
        <v>42169</v>
      </c>
      <c r="C4226" s="74">
        <f>IF(NewCustomer="Yes", IF(COUNTIF($I$2:$I$11,B4226)&gt;0,0,WEEKDAY(B4226,2)),IF(COUNTIF($I$2:$I$21,B4226)&gt;0,0,WEEKDAY(B4226,2)))</f>
        <v>7</v>
      </c>
      <c r="D4226" s="74">
        <f t="shared" si="2"/>
        <v>1</v>
      </c>
      <c r="E4226" s="12">
        <f>IFERROR(VLOOKUP(A4226,'IDAR Meter Data'!$A:$B,2,1),"")</f>
        <v>172</v>
      </c>
      <c r="F4226" s="75">
        <f>IF(CECCZ="CZ03",'Outside Temp'!B4226,IF(CECCZ="CZ04",'Outside Temp'!B4227,IF(CECCZ="CZ12",'Outside Temp'!B4228, IF(CECCZ="CZ13",'Outside Temp'!B4229))))</f>
        <v>55.93333333</v>
      </c>
      <c r="G4226" s="12">
        <f t="shared" si="3"/>
        <v>1</v>
      </c>
    </row>
    <row r="4227" ht="15.75" customHeight="1">
      <c r="A4227" s="13">
        <v>42169.052083333336</v>
      </c>
      <c r="B4227" s="73">
        <f t="shared" si="1"/>
        <v>42169</v>
      </c>
      <c r="C4227" s="74">
        <f>IF(NewCustomer="Yes", IF(COUNTIF($I$2:$I$11,B4227)&gt;0,0,WEEKDAY(B4227,2)),IF(COUNTIF($I$2:$I$21,B4227)&gt;0,0,WEEKDAY(B4227,2)))</f>
        <v>7</v>
      </c>
      <c r="D4227" s="74">
        <f t="shared" si="2"/>
        <v>1</v>
      </c>
      <c r="E4227" s="12">
        <f>IFERROR(VLOOKUP(A4227,'IDAR Meter Data'!$A:$B,2,1),"")</f>
        <v>167</v>
      </c>
      <c r="F4227" s="75">
        <f>IF(CECCZ="CZ03",'Outside Temp'!B4227,IF(CECCZ="CZ04",'Outside Temp'!B4228,IF(CECCZ="CZ12",'Outside Temp'!B4229, IF(CECCZ="CZ13",'Outside Temp'!B4230))))</f>
        <v>55.68333333</v>
      </c>
      <c r="G4227" s="12">
        <f t="shared" si="3"/>
        <v>1</v>
      </c>
    </row>
    <row r="4228" ht="15.75" customHeight="1">
      <c r="A4228" s="13">
        <v>42169.0625</v>
      </c>
      <c r="B4228" s="73">
        <f t="shared" si="1"/>
        <v>42169</v>
      </c>
      <c r="C4228" s="74">
        <f>IF(NewCustomer="Yes", IF(COUNTIF($I$2:$I$11,B4228)&gt;0,0,WEEKDAY(B4228,2)),IF(COUNTIF($I$2:$I$21,B4228)&gt;0,0,WEEKDAY(B4228,2)))</f>
        <v>7</v>
      </c>
      <c r="D4228" s="74">
        <f t="shared" si="2"/>
        <v>1</v>
      </c>
      <c r="E4228" s="12">
        <f>IFERROR(VLOOKUP(A4228,'IDAR Meter Data'!$A:$B,2,1),"")</f>
        <v>159</v>
      </c>
      <c r="F4228" s="75">
        <f>IF(CECCZ="CZ03",'Outside Temp'!B4228,IF(CECCZ="CZ04",'Outside Temp'!B4229,IF(CECCZ="CZ12",'Outside Temp'!B4230, IF(CECCZ="CZ13",'Outside Temp'!B4231))))</f>
        <v>55.43333333</v>
      </c>
      <c r="G4228" s="12">
        <f t="shared" si="3"/>
        <v>1</v>
      </c>
    </row>
    <row r="4229" ht="15.75" customHeight="1">
      <c r="A4229" s="13">
        <v>42169.072916666664</v>
      </c>
      <c r="B4229" s="73">
        <f t="shared" si="1"/>
        <v>42169</v>
      </c>
      <c r="C4229" s="74">
        <f>IF(NewCustomer="Yes", IF(COUNTIF($I$2:$I$11,B4229)&gt;0,0,WEEKDAY(B4229,2)),IF(COUNTIF($I$2:$I$21,B4229)&gt;0,0,WEEKDAY(B4229,2)))</f>
        <v>7</v>
      </c>
      <c r="D4229" s="74">
        <f t="shared" si="2"/>
        <v>1</v>
      </c>
      <c r="E4229" s="12">
        <f>IFERROR(VLOOKUP(A4229,'IDAR Meter Data'!$A:$B,2,1),"")</f>
        <v>189</v>
      </c>
      <c r="F4229" s="75">
        <f>IF(CECCZ="CZ03",'Outside Temp'!B4229,IF(CECCZ="CZ04",'Outside Temp'!B4230,IF(CECCZ="CZ12",'Outside Temp'!B4231, IF(CECCZ="CZ13",'Outside Temp'!B4232))))</f>
        <v>55.18333333</v>
      </c>
      <c r="G4229" s="12">
        <f t="shared" si="3"/>
        <v>1</v>
      </c>
    </row>
    <row r="4230" ht="15.75" customHeight="1">
      <c r="A4230" s="13">
        <v>42169.083333333336</v>
      </c>
      <c r="B4230" s="73">
        <f t="shared" si="1"/>
        <v>42169</v>
      </c>
      <c r="C4230" s="74">
        <f>IF(NewCustomer="Yes", IF(COUNTIF($I$2:$I$11,B4230)&gt;0,0,WEEKDAY(B4230,2)),IF(COUNTIF($I$2:$I$21,B4230)&gt;0,0,WEEKDAY(B4230,2)))</f>
        <v>7</v>
      </c>
      <c r="D4230" s="74">
        <f t="shared" si="2"/>
        <v>2</v>
      </c>
      <c r="E4230" s="12">
        <f>IFERROR(VLOOKUP(A4230,'IDAR Meter Data'!$A:$B,2,1),"")</f>
        <v>168</v>
      </c>
      <c r="F4230" s="75">
        <f>IF(CECCZ="CZ03",'Outside Temp'!B4230,IF(CECCZ="CZ04",'Outside Temp'!B4231,IF(CECCZ="CZ12",'Outside Temp'!B4232, IF(CECCZ="CZ13",'Outside Temp'!B4233))))</f>
        <v>54.93333333</v>
      </c>
      <c r="G4230" s="12">
        <f t="shared" si="3"/>
        <v>1</v>
      </c>
    </row>
    <row r="4231" ht="15.75" customHeight="1">
      <c r="A4231" s="13">
        <v>42169.09375</v>
      </c>
      <c r="B4231" s="73">
        <f t="shared" si="1"/>
        <v>42169</v>
      </c>
      <c r="C4231" s="74">
        <f>IF(NewCustomer="Yes", IF(COUNTIF($I$2:$I$11,B4231)&gt;0,0,WEEKDAY(B4231,2)),IF(COUNTIF($I$2:$I$21,B4231)&gt;0,0,WEEKDAY(B4231,2)))</f>
        <v>7</v>
      </c>
      <c r="D4231" s="74">
        <f t="shared" si="2"/>
        <v>2</v>
      </c>
      <c r="E4231" s="12">
        <f>IFERROR(VLOOKUP(A4231,'IDAR Meter Data'!$A:$B,2,1),"")</f>
        <v>156</v>
      </c>
      <c r="F4231" s="75">
        <f>IF(CECCZ="CZ03",'Outside Temp'!B4231,IF(CECCZ="CZ04",'Outside Temp'!B4232,IF(CECCZ="CZ12",'Outside Temp'!B4233, IF(CECCZ="CZ13",'Outside Temp'!B4234))))</f>
        <v>54.68333333</v>
      </c>
      <c r="G4231" s="12">
        <f t="shared" si="3"/>
        <v>1</v>
      </c>
    </row>
    <row r="4232" ht="15.75" customHeight="1">
      <c r="A4232" s="13">
        <v>42169.104166666664</v>
      </c>
      <c r="B4232" s="73">
        <f t="shared" si="1"/>
        <v>42169</v>
      </c>
      <c r="C4232" s="74">
        <f>IF(NewCustomer="Yes", IF(COUNTIF($I$2:$I$11,B4232)&gt;0,0,WEEKDAY(B4232,2)),IF(COUNTIF($I$2:$I$21,B4232)&gt;0,0,WEEKDAY(B4232,2)))</f>
        <v>7</v>
      </c>
      <c r="D4232" s="74">
        <f t="shared" si="2"/>
        <v>2</v>
      </c>
      <c r="E4232" s="12">
        <f>IFERROR(VLOOKUP(A4232,'IDAR Meter Data'!$A:$B,2,1),"")</f>
        <v>160</v>
      </c>
      <c r="F4232" s="75">
        <f>IF(CECCZ="CZ03",'Outside Temp'!B4232,IF(CECCZ="CZ04",'Outside Temp'!B4233,IF(CECCZ="CZ12",'Outside Temp'!B4234, IF(CECCZ="CZ13",'Outside Temp'!B4235))))</f>
        <v>54.43333333</v>
      </c>
      <c r="G4232" s="12">
        <f t="shared" si="3"/>
        <v>1</v>
      </c>
    </row>
    <row r="4233" ht="15.75" customHeight="1">
      <c r="A4233" s="13">
        <v>42169.114583333336</v>
      </c>
      <c r="B4233" s="73">
        <f t="shared" si="1"/>
        <v>42169</v>
      </c>
      <c r="C4233" s="74">
        <f>IF(NewCustomer="Yes", IF(COUNTIF($I$2:$I$11,B4233)&gt;0,0,WEEKDAY(B4233,2)),IF(COUNTIF($I$2:$I$21,B4233)&gt;0,0,WEEKDAY(B4233,2)))</f>
        <v>7</v>
      </c>
      <c r="D4233" s="74">
        <f t="shared" si="2"/>
        <v>2</v>
      </c>
      <c r="E4233" s="12">
        <f>IFERROR(VLOOKUP(A4233,'IDAR Meter Data'!$A:$B,2,1),"")</f>
        <v>152</v>
      </c>
      <c r="F4233" s="75">
        <f>IF(CECCZ="CZ03",'Outside Temp'!B4233,IF(CECCZ="CZ04",'Outside Temp'!B4234,IF(CECCZ="CZ12",'Outside Temp'!B4235, IF(CECCZ="CZ13",'Outside Temp'!B4236))))</f>
        <v>54.18333333</v>
      </c>
      <c r="G4233" s="12">
        <f t="shared" si="3"/>
        <v>1</v>
      </c>
    </row>
    <row r="4234" ht="15.75" customHeight="1">
      <c r="A4234" s="13">
        <v>42169.125</v>
      </c>
      <c r="B4234" s="73">
        <f t="shared" si="1"/>
        <v>42169</v>
      </c>
      <c r="C4234" s="74">
        <f>IF(NewCustomer="Yes", IF(COUNTIF($I$2:$I$11,B4234)&gt;0,0,WEEKDAY(B4234,2)),IF(COUNTIF($I$2:$I$21,B4234)&gt;0,0,WEEKDAY(B4234,2)))</f>
        <v>7</v>
      </c>
      <c r="D4234" s="74">
        <f t="shared" si="2"/>
        <v>3</v>
      </c>
      <c r="E4234" s="12">
        <f>IFERROR(VLOOKUP(A4234,'IDAR Meter Data'!$A:$B,2,1),"")</f>
        <v>166</v>
      </c>
      <c r="F4234" s="75">
        <f>IF(CECCZ="CZ03",'Outside Temp'!B4234,IF(CECCZ="CZ04",'Outside Temp'!B4235,IF(CECCZ="CZ12",'Outside Temp'!B4236, IF(CECCZ="CZ13",'Outside Temp'!B4237))))</f>
        <v>54</v>
      </c>
      <c r="G4234" s="12">
        <f t="shared" si="3"/>
        <v>1</v>
      </c>
    </row>
    <row r="4235" ht="15.75" customHeight="1">
      <c r="A4235" s="13">
        <v>42169.135416666664</v>
      </c>
      <c r="B4235" s="73">
        <f t="shared" si="1"/>
        <v>42169</v>
      </c>
      <c r="C4235" s="74">
        <f>IF(NewCustomer="Yes", IF(COUNTIF($I$2:$I$11,B4235)&gt;0,0,WEEKDAY(B4235,2)),IF(COUNTIF($I$2:$I$21,B4235)&gt;0,0,WEEKDAY(B4235,2)))</f>
        <v>7</v>
      </c>
      <c r="D4235" s="74">
        <f t="shared" si="2"/>
        <v>3</v>
      </c>
      <c r="E4235" s="12">
        <f>IFERROR(VLOOKUP(A4235,'IDAR Meter Data'!$A:$B,2,1),"")</f>
        <v>158</v>
      </c>
      <c r="F4235" s="75">
        <f>IF(CECCZ="CZ03",'Outside Temp'!B4235,IF(CECCZ="CZ04",'Outside Temp'!B4236,IF(CECCZ="CZ12",'Outside Temp'!B4237, IF(CECCZ="CZ13",'Outside Temp'!B4238))))</f>
        <v>54</v>
      </c>
      <c r="G4235" s="12">
        <f t="shared" si="3"/>
        <v>1</v>
      </c>
    </row>
    <row r="4236" ht="15.75" customHeight="1">
      <c r="A4236" s="13">
        <v>42169.145833333336</v>
      </c>
      <c r="B4236" s="73">
        <f t="shared" si="1"/>
        <v>42169</v>
      </c>
      <c r="C4236" s="74">
        <f>IF(NewCustomer="Yes", IF(COUNTIF($I$2:$I$11,B4236)&gt;0,0,WEEKDAY(B4236,2)),IF(COUNTIF($I$2:$I$21,B4236)&gt;0,0,WEEKDAY(B4236,2)))</f>
        <v>7</v>
      </c>
      <c r="D4236" s="74">
        <f t="shared" si="2"/>
        <v>3</v>
      </c>
      <c r="E4236" s="12">
        <f>IFERROR(VLOOKUP(A4236,'IDAR Meter Data'!$A:$B,2,1),"")</f>
        <v>153</v>
      </c>
      <c r="F4236" s="75">
        <f>IF(CECCZ="CZ03",'Outside Temp'!B4236,IF(CECCZ="CZ04",'Outside Temp'!B4237,IF(CECCZ="CZ12",'Outside Temp'!B4238, IF(CECCZ="CZ13",'Outside Temp'!B4239))))</f>
        <v>54</v>
      </c>
      <c r="G4236" s="12">
        <f t="shared" si="3"/>
        <v>1</v>
      </c>
    </row>
    <row r="4237" ht="15.75" customHeight="1">
      <c r="A4237" s="13">
        <v>42169.15625</v>
      </c>
      <c r="B4237" s="73">
        <f t="shared" si="1"/>
        <v>42169</v>
      </c>
      <c r="C4237" s="74">
        <f>IF(NewCustomer="Yes", IF(COUNTIF($I$2:$I$11,B4237)&gt;0,0,WEEKDAY(B4237,2)),IF(COUNTIF($I$2:$I$21,B4237)&gt;0,0,WEEKDAY(B4237,2)))</f>
        <v>7</v>
      </c>
      <c r="D4237" s="74">
        <f t="shared" si="2"/>
        <v>3</v>
      </c>
      <c r="E4237" s="12">
        <f>IFERROR(VLOOKUP(A4237,'IDAR Meter Data'!$A:$B,2,1),"")</f>
        <v>154</v>
      </c>
      <c r="F4237" s="75">
        <f>IF(CECCZ="CZ03",'Outside Temp'!B4237,IF(CECCZ="CZ04",'Outside Temp'!B4238,IF(CECCZ="CZ12",'Outside Temp'!B4239, IF(CECCZ="CZ13",'Outside Temp'!B4240))))</f>
        <v>54</v>
      </c>
      <c r="G4237" s="12">
        <f t="shared" si="3"/>
        <v>1</v>
      </c>
    </row>
    <row r="4238" ht="15.75" customHeight="1">
      <c r="A4238" s="13">
        <v>42169.166666666664</v>
      </c>
      <c r="B4238" s="73">
        <f t="shared" si="1"/>
        <v>42169</v>
      </c>
      <c r="C4238" s="74">
        <f>IF(NewCustomer="Yes", IF(COUNTIF($I$2:$I$11,B4238)&gt;0,0,WEEKDAY(B4238,2)),IF(COUNTIF($I$2:$I$21,B4238)&gt;0,0,WEEKDAY(B4238,2)))</f>
        <v>7</v>
      </c>
      <c r="D4238" s="74">
        <f t="shared" si="2"/>
        <v>4</v>
      </c>
      <c r="E4238" s="12">
        <f>IFERROR(VLOOKUP(A4238,'IDAR Meter Data'!$A:$B,2,1),"")</f>
        <v>167</v>
      </c>
      <c r="F4238" s="75">
        <f>IF(CECCZ="CZ03",'Outside Temp'!B4238,IF(CECCZ="CZ04",'Outside Temp'!B4239,IF(CECCZ="CZ12",'Outside Temp'!B4240, IF(CECCZ="CZ13",'Outside Temp'!B4241))))</f>
        <v>54</v>
      </c>
      <c r="G4238" s="12">
        <f t="shared" si="3"/>
        <v>1</v>
      </c>
    </row>
    <row r="4239" ht="15.75" customHeight="1">
      <c r="A4239" s="13">
        <v>42169.177083333336</v>
      </c>
      <c r="B4239" s="73">
        <f t="shared" si="1"/>
        <v>42169</v>
      </c>
      <c r="C4239" s="74">
        <f>IF(NewCustomer="Yes", IF(COUNTIF($I$2:$I$11,B4239)&gt;0,0,WEEKDAY(B4239,2)),IF(COUNTIF($I$2:$I$21,B4239)&gt;0,0,WEEKDAY(B4239,2)))</f>
        <v>7</v>
      </c>
      <c r="D4239" s="74">
        <f t="shared" si="2"/>
        <v>4</v>
      </c>
      <c r="E4239" s="12">
        <f>IFERROR(VLOOKUP(A4239,'IDAR Meter Data'!$A:$B,2,1),"")</f>
        <v>159</v>
      </c>
      <c r="F4239" s="75">
        <f>IF(CECCZ="CZ03",'Outside Temp'!B4239,IF(CECCZ="CZ04",'Outside Temp'!B4240,IF(CECCZ="CZ12",'Outside Temp'!B4241, IF(CECCZ="CZ13",'Outside Temp'!B4242))))</f>
        <v>54</v>
      </c>
      <c r="G4239" s="12">
        <f t="shared" si="3"/>
        <v>1</v>
      </c>
    </row>
    <row r="4240" ht="15.75" customHeight="1">
      <c r="A4240" s="13">
        <v>42169.1875</v>
      </c>
      <c r="B4240" s="73">
        <f t="shared" si="1"/>
        <v>42169</v>
      </c>
      <c r="C4240" s="74">
        <f>IF(NewCustomer="Yes", IF(COUNTIF($I$2:$I$11,B4240)&gt;0,0,WEEKDAY(B4240,2)),IF(COUNTIF($I$2:$I$21,B4240)&gt;0,0,WEEKDAY(B4240,2)))</f>
        <v>7</v>
      </c>
      <c r="D4240" s="74">
        <f t="shared" si="2"/>
        <v>4</v>
      </c>
      <c r="E4240" s="12">
        <f>IFERROR(VLOOKUP(A4240,'IDAR Meter Data'!$A:$B,2,1),"")</f>
        <v>170</v>
      </c>
      <c r="F4240" s="75">
        <f>IF(CECCZ="CZ03",'Outside Temp'!B4240,IF(CECCZ="CZ04",'Outside Temp'!B4241,IF(CECCZ="CZ12",'Outside Temp'!B4242, IF(CECCZ="CZ13",'Outside Temp'!B4243))))</f>
        <v>54</v>
      </c>
      <c r="G4240" s="12">
        <f t="shared" si="3"/>
        <v>1</v>
      </c>
    </row>
    <row r="4241" ht="15.75" customHeight="1">
      <c r="A4241" s="13">
        <v>42169.197916666664</v>
      </c>
      <c r="B4241" s="73">
        <f t="shared" si="1"/>
        <v>42169</v>
      </c>
      <c r="C4241" s="74">
        <f>IF(NewCustomer="Yes", IF(COUNTIF($I$2:$I$11,B4241)&gt;0,0,WEEKDAY(B4241,2)),IF(COUNTIF($I$2:$I$21,B4241)&gt;0,0,WEEKDAY(B4241,2)))</f>
        <v>7</v>
      </c>
      <c r="D4241" s="74">
        <f t="shared" si="2"/>
        <v>4</v>
      </c>
      <c r="E4241" s="12">
        <f>IFERROR(VLOOKUP(A4241,'IDAR Meter Data'!$A:$B,2,1),"")</f>
        <v>163</v>
      </c>
      <c r="F4241" s="75">
        <f>IF(CECCZ="CZ03",'Outside Temp'!B4241,IF(CECCZ="CZ04",'Outside Temp'!B4242,IF(CECCZ="CZ12",'Outside Temp'!B4243, IF(CECCZ="CZ13",'Outside Temp'!B4244))))</f>
        <v>54</v>
      </c>
      <c r="G4241" s="12">
        <f t="shared" si="3"/>
        <v>1</v>
      </c>
    </row>
    <row r="4242" ht="15.75" customHeight="1">
      <c r="A4242" s="13">
        <v>42169.208333333336</v>
      </c>
      <c r="B4242" s="73">
        <f t="shared" si="1"/>
        <v>42169</v>
      </c>
      <c r="C4242" s="74">
        <f>IF(NewCustomer="Yes", IF(COUNTIF($I$2:$I$11,B4242)&gt;0,0,WEEKDAY(B4242,2)),IF(COUNTIF($I$2:$I$21,B4242)&gt;0,0,WEEKDAY(B4242,2)))</f>
        <v>7</v>
      </c>
      <c r="D4242" s="74">
        <f t="shared" si="2"/>
        <v>5</v>
      </c>
      <c r="E4242" s="12">
        <f>IFERROR(VLOOKUP(A4242,'IDAR Meter Data'!$A:$B,2,1),"")</f>
        <v>173</v>
      </c>
      <c r="F4242" s="75">
        <f>IF(CECCZ="CZ03",'Outside Temp'!B4242,IF(CECCZ="CZ04",'Outside Temp'!B4243,IF(CECCZ="CZ12",'Outside Temp'!B4244, IF(CECCZ="CZ13",'Outside Temp'!B4245))))</f>
        <v>54.13333333</v>
      </c>
      <c r="G4242" s="12">
        <f t="shared" si="3"/>
        <v>1</v>
      </c>
    </row>
    <row r="4243" ht="15.75" customHeight="1">
      <c r="A4243" s="13">
        <v>42169.21875</v>
      </c>
      <c r="B4243" s="73">
        <f t="shared" si="1"/>
        <v>42169</v>
      </c>
      <c r="C4243" s="74">
        <f>IF(NewCustomer="Yes", IF(COUNTIF($I$2:$I$11,B4243)&gt;0,0,WEEKDAY(B4243,2)),IF(COUNTIF($I$2:$I$21,B4243)&gt;0,0,WEEKDAY(B4243,2)))</f>
        <v>7</v>
      </c>
      <c r="D4243" s="74">
        <f t="shared" si="2"/>
        <v>5</v>
      </c>
      <c r="E4243" s="12">
        <f>IFERROR(VLOOKUP(A4243,'IDAR Meter Data'!$A:$B,2,1),"")</f>
        <v>172</v>
      </c>
      <c r="F4243" s="75">
        <f>IF(CECCZ="CZ03",'Outside Temp'!B4243,IF(CECCZ="CZ04",'Outside Temp'!B4244,IF(CECCZ="CZ12",'Outside Temp'!B4245, IF(CECCZ="CZ13",'Outside Temp'!B4246))))</f>
        <v>54.63333333</v>
      </c>
      <c r="G4243" s="12">
        <f t="shared" si="3"/>
        <v>1</v>
      </c>
    </row>
    <row r="4244" ht="15.75" customHeight="1">
      <c r="A4244" s="13">
        <v>42169.229166666664</v>
      </c>
      <c r="B4244" s="73">
        <f t="shared" si="1"/>
        <v>42169</v>
      </c>
      <c r="C4244" s="74">
        <f>IF(NewCustomer="Yes", IF(COUNTIF($I$2:$I$11,B4244)&gt;0,0,WEEKDAY(B4244,2)),IF(COUNTIF($I$2:$I$21,B4244)&gt;0,0,WEEKDAY(B4244,2)))</f>
        <v>7</v>
      </c>
      <c r="D4244" s="74">
        <f t="shared" si="2"/>
        <v>5</v>
      </c>
      <c r="E4244" s="12">
        <f>IFERROR(VLOOKUP(A4244,'IDAR Meter Data'!$A:$B,2,1),"")</f>
        <v>161</v>
      </c>
      <c r="F4244" s="75">
        <f>IF(CECCZ="CZ03",'Outside Temp'!B4244,IF(CECCZ="CZ04",'Outside Temp'!B4245,IF(CECCZ="CZ12",'Outside Temp'!B4246, IF(CECCZ="CZ13",'Outside Temp'!B4247))))</f>
        <v>55.13333333</v>
      </c>
      <c r="G4244" s="12">
        <f t="shared" si="3"/>
        <v>1</v>
      </c>
    </row>
    <row r="4245" ht="15.75" customHeight="1">
      <c r="A4245" s="13">
        <v>42169.239583333336</v>
      </c>
      <c r="B4245" s="73">
        <f t="shared" si="1"/>
        <v>42169</v>
      </c>
      <c r="C4245" s="74">
        <f>IF(NewCustomer="Yes", IF(COUNTIF($I$2:$I$11,B4245)&gt;0,0,WEEKDAY(B4245,2)),IF(COUNTIF($I$2:$I$21,B4245)&gt;0,0,WEEKDAY(B4245,2)))</f>
        <v>7</v>
      </c>
      <c r="D4245" s="74">
        <f t="shared" si="2"/>
        <v>5</v>
      </c>
      <c r="E4245" s="12">
        <f>IFERROR(VLOOKUP(A4245,'IDAR Meter Data'!$A:$B,2,1),"")</f>
        <v>159</v>
      </c>
      <c r="F4245" s="75">
        <f>IF(CECCZ="CZ03",'Outside Temp'!B4245,IF(CECCZ="CZ04",'Outside Temp'!B4246,IF(CECCZ="CZ12",'Outside Temp'!B4247, IF(CECCZ="CZ13",'Outside Temp'!B4248))))</f>
        <v>55.63333333</v>
      </c>
      <c r="G4245" s="12">
        <f t="shared" si="3"/>
        <v>1</v>
      </c>
    </row>
    <row r="4246" ht="15.75" customHeight="1">
      <c r="A4246" s="13">
        <v>42169.25</v>
      </c>
      <c r="B4246" s="73">
        <f t="shared" si="1"/>
        <v>42169</v>
      </c>
      <c r="C4246" s="74">
        <f>IF(NewCustomer="Yes", IF(COUNTIF($I$2:$I$11,B4246)&gt;0,0,WEEKDAY(B4246,2)),IF(COUNTIF($I$2:$I$21,B4246)&gt;0,0,WEEKDAY(B4246,2)))</f>
        <v>7</v>
      </c>
      <c r="D4246" s="74">
        <f t="shared" si="2"/>
        <v>6</v>
      </c>
      <c r="E4246" s="12">
        <f>IFERROR(VLOOKUP(A4246,'IDAR Meter Data'!$A:$B,2,1),"")</f>
        <v>157</v>
      </c>
      <c r="F4246" s="75">
        <f>IF(CECCZ="CZ03",'Outside Temp'!B4246,IF(CECCZ="CZ04",'Outside Temp'!B4247,IF(CECCZ="CZ12",'Outside Temp'!B4248, IF(CECCZ="CZ13",'Outside Temp'!B4249))))</f>
        <v>56.2</v>
      </c>
      <c r="G4246" s="12">
        <f t="shared" si="3"/>
        <v>1</v>
      </c>
    </row>
    <row r="4247" ht="15.75" customHeight="1">
      <c r="A4247" s="13">
        <v>42169.260416666664</v>
      </c>
      <c r="B4247" s="73">
        <f t="shared" si="1"/>
        <v>42169</v>
      </c>
      <c r="C4247" s="74">
        <f>IF(NewCustomer="Yes", IF(COUNTIF($I$2:$I$11,B4247)&gt;0,0,WEEKDAY(B4247,2)),IF(COUNTIF($I$2:$I$21,B4247)&gt;0,0,WEEKDAY(B4247,2)))</f>
        <v>7</v>
      </c>
      <c r="D4247" s="74">
        <f t="shared" si="2"/>
        <v>6</v>
      </c>
      <c r="E4247" s="12">
        <f>IFERROR(VLOOKUP(A4247,'IDAR Meter Data'!$A:$B,2,1),"")</f>
        <v>173</v>
      </c>
      <c r="F4247" s="75">
        <f>IF(CECCZ="CZ03",'Outside Temp'!B4247,IF(CECCZ="CZ04",'Outside Temp'!B4248,IF(CECCZ="CZ12",'Outside Temp'!B4249, IF(CECCZ="CZ13",'Outside Temp'!B4250))))</f>
        <v>56.95</v>
      </c>
      <c r="G4247" s="12">
        <f t="shared" si="3"/>
        <v>1</v>
      </c>
    </row>
    <row r="4248" ht="15.75" customHeight="1">
      <c r="A4248" s="13">
        <v>42169.270833333336</v>
      </c>
      <c r="B4248" s="73">
        <f t="shared" si="1"/>
        <v>42169</v>
      </c>
      <c r="C4248" s="74">
        <f>IF(NewCustomer="Yes", IF(COUNTIF($I$2:$I$11,B4248)&gt;0,0,WEEKDAY(B4248,2)),IF(COUNTIF($I$2:$I$21,B4248)&gt;0,0,WEEKDAY(B4248,2)))</f>
        <v>7</v>
      </c>
      <c r="D4248" s="74">
        <f t="shared" si="2"/>
        <v>6</v>
      </c>
      <c r="E4248" s="12">
        <f>IFERROR(VLOOKUP(A4248,'IDAR Meter Data'!$A:$B,2,1),"")</f>
        <v>185</v>
      </c>
      <c r="F4248" s="75">
        <f>IF(CECCZ="CZ03",'Outside Temp'!B4248,IF(CECCZ="CZ04",'Outside Temp'!B4249,IF(CECCZ="CZ12",'Outside Temp'!B4250, IF(CECCZ="CZ13",'Outside Temp'!B4251))))</f>
        <v>57.7</v>
      </c>
      <c r="G4248" s="12">
        <f t="shared" si="3"/>
        <v>1</v>
      </c>
    </row>
    <row r="4249" ht="15.75" customHeight="1">
      <c r="A4249" s="13">
        <v>42169.28125</v>
      </c>
      <c r="B4249" s="73">
        <f t="shared" si="1"/>
        <v>42169</v>
      </c>
      <c r="C4249" s="74">
        <f>IF(NewCustomer="Yes", IF(COUNTIF($I$2:$I$11,B4249)&gt;0,0,WEEKDAY(B4249,2)),IF(COUNTIF($I$2:$I$21,B4249)&gt;0,0,WEEKDAY(B4249,2)))</f>
        <v>7</v>
      </c>
      <c r="D4249" s="74">
        <f t="shared" si="2"/>
        <v>6</v>
      </c>
      <c r="E4249" s="12">
        <f>IFERROR(VLOOKUP(A4249,'IDAR Meter Data'!$A:$B,2,1),"")</f>
        <v>172</v>
      </c>
      <c r="F4249" s="75">
        <f>IF(CECCZ="CZ03",'Outside Temp'!B4249,IF(CECCZ="CZ04",'Outside Temp'!B4250,IF(CECCZ="CZ12",'Outside Temp'!B4251, IF(CECCZ="CZ13",'Outside Temp'!B4252))))</f>
        <v>58.45</v>
      </c>
      <c r="G4249" s="12">
        <f t="shared" si="3"/>
        <v>1</v>
      </c>
    </row>
    <row r="4250" ht="15.75" customHeight="1">
      <c r="A4250" s="13">
        <v>42169.291666666664</v>
      </c>
      <c r="B4250" s="73">
        <f t="shared" si="1"/>
        <v>42169</v>
      </c>
      <c r="C4250" s="74">
        <f>IF(NewCustomer="Yes", IF(COUNTIF($I$2:$I$11,B4250)&gt;0,0,WEEKDAY(B4250,2)),IF(COUNTIF($I$2:$I$21,B4250)&gt;0,0,WEEKDAY(B4250,2)))</f>
        <v>7</v>
      </c>
      <c r="D4250" s="74">
        <f t="shared" si="2"/>
        <v>7</v>
      </c>
      <c r="E4250" s="12">
        <f>IFERROR(VLOOKUP(A4250,'IDAR Meter Data'!$A:$B,2,1),"")</f>
        <v>172</v>
      </c>
      <c r="F4250" s="75">
        <f>IF(CECCZ="CZ03",'Outside Temp'!B4250,IF(CECCZ="CZ04",'Outside Temp'!B4251,IF(CECCZ="CZ12",'Outside Temp'!B4252, IF(CECCZ="CZ13",'Outside Temp'!B4253))))</f>
        <v>59.06666667</v>
      </c>
      <c r="G4250" s="12">
        <f t="shared" si="3"/>
        <v>1</v>
      </c>
    </row>
    <row r="4251" ht="15.75" customHeight="1">
      <c r="A4251" s="13">
        <v>42169.302083333336</v>
      </c>
      <c r="B4251" s="73">
        <f t="shared" si="1"/>
        <v>42169</v>
      </c>
      <c r="C4251" s="74">
        <f>IF(NewCustomer="Yes", IF(COUNTIF($I$2:$I$11,B4251)&gt;0,0,WEEKDAY(B4251,2)),IF(COUNTIF($I$2:$I$21,B4251)&gt;0,0,WEEKDAY(B4251,2)))</f>
        <v>7</v>
      </c>
      <c r="D4251" s="74">
        <f t="shared" si="2"/>
        <v>7</v>
      </c>
      <c r="E4251" s="12">
        <f>IFERROR(VLOOKUP(A4251,'IDAR Meter Data'!$A:$B,2,1),"")</f>
        <v>180</v>
      </c>
      <c r="F4251" s="75">
        <f>IF(CECCZ="CZ03",'Outside Temp'!B4251,IF(CECCZ="CZ04",'Outside Temp'!B4252,IF(CECCZ="CZ12",'Outside Temp'!B4253, IF(CECCZ="CZ13",'Outside Temp'!B4254))))</f>
        <v>59.31666667</v>
      </c>
      <c r="G4251" s="12">
        <f t="shared" si="3"/>
        <v>1</v>
      </c>
    </row>
    <row r="4252" ht="15.75" customHeight="1">
      <c r="A4252" s="13">
        <v>42169.3125</v>
      </c>
      <c r="B4252" s="73">
        <f t="shared" si="1"/>
        <v>42169</v>
      </c>
      <c r="C4252" s="74">
        <f>IF(NewCustomer="Yes", IF(COUNTIF($I$2:$I$11,B4252)&gt;0,0,WEEKDAY(B4252,2)),IF(COUNTIF($I$2:$I$21,B4252)&gt;0,0,WEEKDAY(B4252,2)))</f>
        <v>7</v>
      </c>
      <c r="D4252" s="74">
        <f t="shared" si="2"/>
        <v>7</v>
      </c>
      <c r="E4252" s="12">
        <f>IFERROR(VLOOKUP(A4252,'IDAR Meter Data'!$A:$B,2,1),"")</f>
        <v>186</v>
      </c>
      <c r="F4252" s="75">
        <f>IF(CECCZ="CZ03",'Outside Temp'!B4252,IF(CECCZ="CZ04",'Outside Temp'!B4253,IF(CECCZ="CZ12",'Outside Temp'!B4254, IF(CECCZ="CZ13",'Outside Temp'!B4255))))</f>
        <v>59.56666667</v>
      </c>
      <c r="G4252" s="12">
        <f t="shared" si="3"/>
        <v>1</v>
      </c>
    </row>
    <row r="4253" ht="15.75" customHeight="1">
      <c r="A4253" s="13">
        <v>42169.322916666664</v>
      </c>
      <c r="B4253" s="73">
        <f t="shared" si="1"/>
        <v>42169</v>
      </c>
      <c r="C4253" s="74">
        <f>IF(NewCustomer="Yes", IF(COUNTIF($I$2:$I$11,B4253)&gt;0,0,WEEKDAY(B4253,2)),IF(COUNTIF($I$2:$I$21,B4253)&gt;0,0,WEEKDAY(B4253,2)))</f>
        <v>7</v>
      </c>
      <c r="D4253" s="74">
        <f t="shared" si="2"/>
        <v>7</v>
      </c>
      <c r="E4253" s="12">
        <f>IFERROR(VLOOKUP(A4253,'IDAR Meter Data'!$A:$B,2,1),"")</f>
        <v>176</v>
      </c>
      <c r="F4253" s="75">
        <f>IF(CECCZ="CZ03",'Outside Temp'!B4253,IF(CECCZ="CZ04",'Outside Temp'!B4254,IF(CECCZ="CZ12",'Outside Temp'!B4255, IF(CECCZ="CZ13",'Outside Temp'!B4256))))</f>
        <v>59.81666667</v>
      </c>
      <c r="G4253" s="12">
        <f t="shared" si="3"/>
        <v>1</v>
      </c>
    </row>
    <row r="4254" ht="15.75" customHeight="1">
      <c r="A4254" s="13">
        <v>42169.333333333336</v>
      </c>
      <c r="B4254" s="73">
        <f t="shared" si="1"/>
        <v>42169</v>
      </c>
      <c r="C4254" s="74">
        <f>IF(NewCustomer="Yes", IF(COUNTIF($I$2:$I$11,B4254)&gt;0,0,WEEKDAY(B4254,2)),IF(COUNTIF($I$2:$I$21,B4254)&gt;0,0,WEEKDAY(B4254,2)))</f>
        <v>7</v>
      </c>
      <c r="D4254" s="74">
        <f t="shared" si="2"/>
        <v>8</v>
      </c>
      <c r="E4254" s="12">
        <f>IFERROR(VLOOKUP(A4254,'IDAR Meter Data'!$A:$B,2,1),"")</f>
        <v>175</v>
      </c>
      <c r="F4254" s="75">
        <f>IF(CECCZ="CZ03",'Outside Temp'!B4254,IF(CECCZ="CZ04",'Outside Temp'!B4255,IF(CECCZ="CZ12",'Outside Temp'!B4256, IF(CECCZ="CZ13",'Outside Temp'!B4257))))</f>
        <v>60.2</v>
      </c>
      <c r="G4254" s="12">
        <f t="shared" si="3"/>
        <v>1</v>
      </c>
    </row>
    <row r="4255" ht="15.75" customHeight="1">
      <c r="A4255" s="13">
        <v>42169.34375</v>
      </c>
      <c r="B4255" s="73">
        <f t="shared" si="1"/>
        <v>42169</v>
      </c>
      <c r="C4255" s="74">
        <f>IF(NewCustomer="Yes", IF(COUNTIF($I$2:$I$11,B4255)&gt;0,0,WEEKDAY(B4255,2)),IF(COUNTIF($I$2:$I$21,B4255)&gt;0,0,WEEKDAY(B4255,2)))</f>
        <v>7</v>
      </c>
      <c r="D4255" s="74">
        <f t="shared" si="2"/>
        <v>8</v>
      </c>
      <c r="E4255" s="12">
        <f>IFERROR(VLOOKUP(A4255,'IDAR Meter Data'!$A:$B,2,1),"")</f>
        <v>174</v>
      </c>
      <c r="F4255" s="75">
        <f>IF(CECCZ="CZ03",'Outside Temp'!B4255,IF(CECCZ="CZ04",'Outside Temp'!B4256,IF(CECCZ="CZ12",'Outside Temp'!B4257, IF(CECCZ="CZ13",'Outside Temp'!B4258))))</f>
        <v>60.95</v>
      </c>
      <c r="G4255" s="12">
        <f t="shared" si="3"/>
        <v>1</v>
      </c>
    </row>
    <row r="4256" ht="15.75" customHeight="1">
      <c r="A4256" s="13">
        <v>42169.354166666664</v>
      </c>
      <c r="B4256" s="73">
        <f t="shared" si="1"/>
        <v>42169</v>
      </c>
      <c r="C4256" s="74">
        <f>IF(NewCustomer="Yes", IF(COUNTIF($I$2:$I$11,B4256)&gt;0,0,WEEKDAY(B4256,2)),IF(COUNTIF($I$2:$I$21,B4256)&gt;0,0,WEEKDAY(B4256,2)))</f>
        <v>7</v>
      </c>
      <c r="D4256" s="74">
        <f t="shared" si="2"/>
        <v>8</v>
      </c>
      <c r="E4256" s="12">
        <f>IFERROR(VLOOKUP(A4256,'IDAR Meter Data'!$A:$B,2,1),"")</f>
        <v>183</v>
      </c>
      <c r="F4256" s="75">
        <f>IF(CECCZ="CZ03",'Outside Temp'!B4256,IF(CECCZ="CZ04",'Outside Temp'!B4257,IF(CECCZ="CZ12",'Outside Temp'!B4258, IF(CECCZ="CZ13",'Outside Temp'!B4259))))</f>
        <v>61.7</v>
      </c>
      <c r="G4256" s="12">
        <f t="shared" si="3"/>
        <v>1</v>
      </c>
    </row>
    <row r="4257" ht="15.75" customHeight="1">
      <c r="A4257" s="13">
        <v>42169.364583333336</v>
      </c>
      <c r="B4257" s="73">
        <f t="shared" si="1"/>
        <v>42169</v>
      </c>
      <c r="C4257" s="74">
        <f>IF(NewCustomer="Yes", IF(COUNTIF($I$2:$I$11,B4257)&gt;0,0,WEEKDAY(B4257,2)),IF(COUNTIF($I$2:$I$21,B4257)&gt;0,0,WEEKDAY(B4257,2)))</f>
        <v>7</v>
      </c>
      <c r="D4257" s="74">
        <f t="shared" si="2"/>
        <v>8</v>
      </c>
      <c r="E4257" s="12">
        <f>IFERROR(VLOOKUP(A4257,'IDAR Meter Data'!$A:$B,2,1),"")</f>
        <v>204</v>
      </c>
      <c r="F4257" s="75">
        <f>IF(CECCZ="CZ03",'Outside Temp'!B4257,IF(CECCZ="CZ04",'Outside Temp'!B4258,IF(CECCZ="CZ12",'Outside Temp'!B4259, IF(CECCZ="CZ13",'Outside Temp'!B4260))))</f>
        <v>62.45</v>
      </c>
      <c r="G4257" s="12">
        <f t="shared" si="3"/>
        <v>1</v>
      </c>
    </row>
    <row r="4258" ht="15.75" customHeight="1">
      <c r="A4258" s="13">
        <v>42169.375</v>
      </c>
      <c r="B4258" s="73">
        <f t="shared" si="1"/>
        <v>42169</v>
      </c>
      <c r="C4258" s="74">
        <f>IF(NewCustomer="Yes", IF(COUNTIF($I$2:$I$11,B4258)&gt;0,0,WEEKDAY(B4258,2)),IF(COUNTIF($I$2:$I$21,B4258)&gt;0,0,WEEKDAY(B4258,2)))</f>
        <v>7</v>
      </c>
      <c r="D4258" s="74">
        <f t="shared" si="2"/>
        <v>9</v>
      </c>
      <c r="E4258" s="12">
        <f>IFERROR(VLOOKUP(A4258,'IDAR Meter Data'!$A:$B,2,1),"")</f>
        <v>199</v>
      </c>
      <c r="F4258" s="75">
        <f>IF(CECCZ="CZ03",'Outside Temp'!B4258,IF(CECCZ="CZ04",'Outside Temp'!B4259,IF(CECCZ="CZ12",'Outside Temp'!B4260, IF(CECCZ="CZ13",'Outside Temp'!B4261))))</f>
        <v>63.2</v>
      </c>
      <c r="G4258" s="12">
        <f t="shared" si="3"/>
        <v>1</v>
      </c>
    </row>
    <row r="4259" ht="15.75" customHeight="1">
      <c r="A4259" s="13">
        <v>42169.385416666664</v>
      </c>
      <c r="B4259" s="73">
        <f t="shared" si="1"/>
        <v>42169</v>
      </c>
      <c r="C4259" s="74">
        <f>IF(NewCustomer="Yes", IF(COUNTIF($I$2:$I$11,B4259)&gt;0,0,WEEKDAY(B4259,2)),IF(COUNTIF($I$2:$I$21,B4259)&gt;0,0,WEEKDAY(B4259,2)))</f>
        <v>7</v>
      </c>
      <c r="D4259" s="74">
        <f t="shared" si="2"/>
        <v>9</v>
      </c>
      <c r="E4259" s="12">
        <f>IFERROR(VLOOKUP(A4259,'IDAR Meter Data'!$A:$B,2,1),"")</f>
        <v>193</v>
      </c>
      <c r="F4259" s="75">
        <f>IF(CECCZ="CZ03",'Outside Temp'!B4259,IF(CECCZ="CZ04",'Outside Temp'!B4260,IF(CECCZ="CZ12",'Outside Temp'!B4261, IF(CECCZ="CZ13",'Outside Temp'!B4262))))</f>
        <v>63.95</v>
      </c>
      <c r="G4259" s="12">
        <f t="shared" si="3"/>
        <v>1</v>
      </c>
    </row>
    <row r="4260" ht="15.75" customHeight="1">
      <c r="A4260" s="13">
        <v>42169.395833333336</v>
      </c>
      <c r="B4260" s="73">
        <f t="shared" si="1"/>
        <v>42169</v>
      </c>
      <c r="C4260" s="74">
        <f>IF(NewCustomer="Yes", IF(COUNTIF($I$2:$I$11,B4260)&gt;0,0,WEEKDAY(B4260,2)),IF(COUNTIF($I$2:$I$21,B4260)&gt;0,0,WEEKDAY(B4260,2)))</f>
        <v>7</v>
      </c>
      <c r="D4260" s="74">
        <f t="shared" si="2"/>
        <v>9</v>
      </c>
      <c r="E4260" s="12">
        <f>IFERROR(VLOOKUP(A4260,'IDAR Meter Data'!$A:$B,2,1),"")</f>
        <v>189</v>
      </c>
      <c r="F4260" s="75">
        <f>IF(CECCZ="CZ03",'Outside Temp'!B4260,IF(CECCZ="CZ04",'Outside Temp'!B4261,IF(CECCZ="CZ12",'Outside Temp'!B4262, IF(CECCZ="CZ13",'Outside Temp'!B4263))))</f>
        <v>64.7</v>
      </c>
      <c r="G4260" s="12">
        <f t="shared" si="3"/>
        <v>1</v>
      </c>
    </row>
    <row r="4261" ht="15.75" customHeight="1">
      <c r="A4261" s="13">
        <v>42169.40625</v>
      </c>
      <c r="B4261" s="73">
        <f t="shared" si="1"/>
        <v>42169</v>
      </c>
      <c r="C4261" s="74">
        <f>IF(NewCustomer="Yes", IF(COUNTIF($I$2:$I$11,B4261)&gt;0,0,WEEKDAY(B4261,2)),IF(COUNTIF($I$2:$I$21,B4261)&gt;0,0,WEEKDAY(B4261,2)))</f>
        <v>7</v>
      </c>
      <c r="D4261" s="74">
        <f t="shared" si="2"/>
        <v>9</v>
      </c>
      <c r="E4261" s="12">
        <f>IFERROR(VLOOKUP(A4261,'IDAR Meter Data'!$A:$B,2,1),"")</f>
        <v>204</v>
      </c>
      <c r="F4261" s="75">
        <f>IF(CECCZ="CZ03",'Outside Temp'!B4261,IF(CECCZ="CZ04",'Outside Temp'!B4262,IF(CECCZ="CZ12",'Outside Temp'!B4263, IF(CECCZ="CZ13",'Outside Temp'!B4264))))</f>
        <v>65.45</v>
      </c>
      <c r="G4261" s="12">
        <f t="shared" si="3"/>
        <v>2</v>
      </c>
    </row>
    <row r="4262" ht="15.75" customHeight="1">
      <c r="A4262" s="13">
        <v>42169.416666666664</v>
      </c>
      <c r="B4262" s="73">
        <f t="shared" si="1"/>
        <v>42169</v>
      </c>
      <c r="C4262" s="74">
        <f>IF(NewCustomer="Yes", IF(COUNTIF($I$2:$I$11,B4262)&gt;0,0,WEEKDAY(B4262,2)),IF(COUNTIF($I$2:$I$21,B4262)&gt;0,0,WEEKDAY(B4262,2)))</f>
        <v>7</v>
      </c>
      <c r="D4262" s="74">
        <f t="shared" si="2"/>
        <v>10</v>
      </c>
      <c r="E4262" s="12">
        <f>IFERROR(VLOOKUP(A4262,'IDAR Meter Data'!$A:$B,2,1),"")</f>
        <v>199</v>
      </c>
      <c r="F4262" s="75">
        <f>IF(CECCZ="CZ03",'Outside Temp'!B4262,IF(CECCZ="CZ04",'Outside Temp'!B4263,IF(CECCZ="CZ12",'Outside Temp'!B4264, IF(CECCZ="CZ13",'Outside Temp'!B4265))))</f>
        <v>66.06666667</v>
      </c>
      <c r="G4262" s="12">
        <f t="shared" si="3"/>
        <v>2</v>
      </c>
    </row>
    <row r="4263" ht="15.75" customHeight="1">
      <c r="A4263" s="13">
        <v>42169.427083333336</v>
      </c>
      <c r="B4263" s="73">
        <f t="shared" si="1"/>
        <v>42169</v>
      </c>
      <c r="C4263" s="74">
        <f>IF(NewCustomer="Yes", IF(COUNTIF($I$2:$I$11,B4263)&gt;0,0,WEEKDAY(B4263,2)),IF(COUNTIF($I$2:$I$21,B4263)&gt;0,0,WEEKDAY(B4263,2)))</f>
        <v>7</v>
      </c>
      <c r="D4263" s="74">
        <f t="shared" si="2"/>
        <v>10</v>
      </c>
      <c r="E4263" s="12">
        <f>IFERROR(VLOOKUP(A4263,'IDAR Meter Data'!$A:$B,2,1),"")</f>
        <v>198</v>
      </c>
      <c r="F4263" s="75">
        <f>IF(CECCZ="CZ03",'Outside Temp'!B4263,IF(CECCZ="CZ04",'Outside Temp'!B4264,IF(CECCZ="CZ12",'Outside Temp'!B4265, IF(CECCZ="CZ13",'Outside Temp'!B4266))))</f>
        <v>66.31666667</v>
      </c>
      <c r="G4263" s="12">
        <f t="shared" si="3"/>
        <v>2</v>
      </c>
    </row>
    <row r="4264" ht="15.75" customHeight="1">
      <c r="A4264" s="13">
        <v>42169.4375</v>
      </c>
      <c r="B4264" s="73">
        <f t="shared" si="1"/>
        <v>42169</v>
      </c>
      <c r="C4264" s="74">
        <f>IF(NewCustomer="Yes", IF(COUNTIF($I$2:$I$11,B4264)&gt;0,0,WEEKDAY(B4264,2)),IF(COUNTIF($I$2:$I$21,B4264)&gt;0,0,WEEKDAY(B4264,2)))</f>
        <v>7</v>
      </c>
      <c r="D4264" s="74">
        <f t="shared" si="2"/>
        <v>10</v>
      </c>
      <c r="E4264" s="12">
        <f>IFERROR(VLOOKUP(A4264,'IDAR Meter Data'!$A:$B,2,1),"")</f>
        <v>198</v>
      </c>
      <c r="F4264" s="75">
        <f>IF(CECCZ="CZ03",'Outside Temp'!B4264,IF(CECCZ="CZ04",'Outside Temp'!B4265,IF(CECCZ="CZ12",'Outside Temp'!B4266, IF(CECCZ="CZ13",'Outside Temp'!B4267))))</f>
        <v>66.56666667</v>
      </c>
      <c r="G4264" s="12">
        <f t="shared" si="3"/>
        <v>2</v>
      </c>
    </row>
    <row r="4265" ht="15.75" customHeight="1">
      <c r="A4265" s="13">
        <v>42169.447916666664</v>
      </c>
      <c r="B4265" s="73">
        <f t="shared" si="1"/>
        <v>42169</v>
      </c>
      <c r="C4265" s="74">
        <f>IF(NewCustomer="Yes", IF(COUNTIF($I$2:$I$11,B4265)&gt;0,0,WEEKDAY(B4265,2)),IF(COUNTIF($I$2:$I$21,B4265)&gt;0,0,WEEKDAY(B4265,2)))</f>
        <v>7</v>
      </c>
      <c r="D4265" s="74">
        <f t="shared" si="2"/>
        <v>10</v>
      </c>
      <c r="E4265" s="12">
        <f>IFERROR(VLOOKUP(A4265,'IDAR Meter Data'!$A:$B,2,1),"")</f>
        <v>200</v>
      </c>
      <c r="F4265" s="75">
        <f>IF(CECCZ="CZ03",'Outside Temp'!B4265,IF(CECCZ="CZ04",'Outside Temp'!B4266,IF(CECCZ="CZ12",'Outside Temp'!B4267, IF(CECCZ="CZ13",'Outside Temp'!B4268))))</f>
        <v>66.81666667</v>
      </c>
      <c r="G4265" s="12">
        <f t="shared" si="3"/>
        <v>2</v>
      </c>
    </row>
    <row r="4266" ht="15.75" customHeight="1">
      <c r="A4266" s="13">
        <v>42169.458333333336</v>
      </c>
      <c r="B4266" s="73">
        <f t="shared" si="1"/>
        <v>42169</v>
      </c>
      <c r="C4266" s="74">
        <f>IF(NewCustomer="Yes", IF(COUNTIF($I$2:$I$11,B4266)&gt;0,0,WEEKDAY(B4266,2)),IF(COUNTIF($I$2:$I$21,B4266)&gt;0,0,WEEKDAY(B4266,2)))</f>
        <v>7</v>
      </c>
      <c r="D4266" s="74">
        <f t="shared" si="2"/>
        <v>11</v>
      </c>
      <c r="E4266" s="12">
        <f>IFERROR(VLOOKUP(A4266,'IDAR Meter Data'!$A:$B,2,1),"")</f>
        <v>216</v>
      </c>
      <c r="F4266" s="75">
        <f>IF(CECCZ="CZ03",'Outside Temp'!B4266,IF(CECCZ="CZ04",'Outside Temp'!B4267,IF(CECCZ="CZ12",'Outside Temp'!B4268, IF(CECCZ="CZ13",'Outside Temp'!B4269))))</f>
        <v>66.93333333</v>
      </c>
      <c r="G4266" s="12">
        <f t="shared" si="3"/>
        <v>2</v>
      </c>
    </row>
    <row r="4267" ht="15.75" customHeight="1">
      <c r="A4267" s="13">
        <v>42169.46875</v>
      </c>
      <c r="B4267" s="73">
        <f t="shared" si="1"/>
        <v>42169</v>
      </c>
      <c r="C4267" s="74">
        <f>IF(NewCustomer="Yes", IF(COUNTIF($I$2:$I$11,B4267)&gt;0,0,WEEKDAY(B4267,2)),IF(COUNTIF($I$2:$I$21,B4267)&gt;0,0,WEEKDAY(B4267,2)))</f>
        <v>7</v>
      </c>
      <c r="D4267" s="74">
        <f t="shared" si="2"/>
        <v>11</v>
      </c>
      <c r="E4267" s="12">
        <f>IFERROR(VLOOKUP(A4267,'IDAR Meter Data'!$A:$B,2,1),"")</f>
        <v>207</v>
      </c>
      <c r="F4267" s="75">
        <f>IF(CECCZ="CZ03",'Outside Temp'!B4267,IF(CECCZ="CZ04",'Outside Temp'!B4268,IF(CECCZ="CZ12",'Outside Temp'!B4269, IF(CECCZ="CZ13",'Outside Temp'!B4270))))</f>
        <v>66.68333333</v>
      </c>
      <c r="G4267" s="12">
        <f t="shared" si="3"/>
        <v>2</v>
      </c>
    </row>
    <row r="4268" ht="15.75" customHeight="1">
      <c r="A4268" s="13">
        <v>42169.479166666664</v>
      </c>
      <c r="B4268" s="73">
        <f t="shared" si="1"/>
        <v>42169</v>
      </c>
      <c r="C4268" s="74">
        <f>IF(NewCustomer="Yes", IF(COUNTIF($I$2:$I$11,B4268)&gt;0,0,WEEKDAY(B4268,2)),IF(COUNTIF($I$2:$I$21,B4268)&gt;0,0,WEEKDAY(B4268,2)))</f>
        <v>7</v>
      </c>
      <c r="D4268" s="74">
        <f t="shared" si="2"/>
        <v>11</v>
      </c>
      <c r="E4268" s="12">
        <f>IFERROR(VLOOKUP(A4268,'IDAR Meter Data'!$A:$B,2,1),"")</f>
        <v>204</v>
      </c>
      <c r="F4268" s="75">
        <f>IF(CECCZ="CZ03",'Outside Temp'!B4268,IF(CECCZ="CZ04",'Outside Temp'!B4269,IF(CECCZ="CZ12",'Outside Temp'!B4270, IF(CECCZ="CZ13",'Outside Temp'!B4271))))</f>
        <v>66.43333333</v>
      </c>
      <c r="G4268" s="12">
        <f t="shared" si="3"/>
        <v>2</v>
      </c>
    </row>
    <row r="4269" ht="15.75" customHeight="1">
      <c r="A4269" s="13">
        <v>42169.489583333336</v>
      </c>
      <c r="B4269" s="73">
        <f t="shared" si="1"/>
        <v>42169</v>
      </c>
      <c r="C4269" s="74">
        <f>IF(NewCustomer="Yes", IF(COUNTIF($I$2:$I$11,B4269)&gt;0,0,WEEKDAY(B4269,2)),IF(COUNTIF($I$2:$I$21,B4269)&gt;0,0,WEEKDAY(B4269,2)))</f>
        <v>7</v>
      </c>
      <c r="D4269" s="74">
        <f t="shared" si="2"/>
        <v>11</v>
      </c>
      <c r="E4269" s="12">
        <f>IFERROR(VLOOKUP(A4269,'IDAR Meter Data'!$A:$B,2,1),"")</f>
        <v>207</v>
      </c>
      <c r="F4269" s="75">
        <f>IF(CECCZ="CZ03",'Outside Temp'!B4269,IF(CECCZ="CZ04",'Outside Temp'!B4270,IF(CECCZ="CZ12",'Outside Temp'!B4271, IF(CECCZ="CZ13",'Outside Temp'!B4272))))</f>
        <v>66.18333333</v>
      </c>
      <c r="G4269" s="12">
        <f t="shared" si="3"/>
        <v>2</v>
      </c>
    </row>
    <row r="4270" ht="15.75" customHeight="1">
      <c r="A4270" s="13">
        <v>42169.5</v>
      </c>
      <c r="B4270" s="73">
        <f t="shared" si="1"/>
        <v>42169</v>
      </c>
      <c r="C4270" s="74">
        <f>IF(NewCustomer="Yes", IF(COUNTIF($I$2:$I$11,B4270)&gt;0,0,WEEKDAY(B4270,2)),IF(COUNTIF($I$2:$I$21,B4270)&gt;0,0,WEEKDAY(B4270,2)))</f>
        <v>7</v>
      </c>
      <c r="D4270" s="74">
        <f t="shared" si="2"/>
        <v>12</v>
      </c>
      <c r="E4270" s="12">
        <f>IFERROR(VLOOKUP(A4270,'IDAR Meter Data'!$A:$B,2,1),"")</f>
        <v>209</v>
      </c>
      <c r="F4270" s="75">
        <f>IF(CECCZ="CZ03",'Outside Temp'!B4270,IF(CECCZ="CZ04",'Outside Temp'!B4271,IF(CECCZ="CZ12",'Outside Temp'!B4272, IF(CECCZ="CZ13",'Outside Temp'!B4273))))</f>
        <v>65.93333333</v>
      </c>
      <c r="G4270" s="12">
        <f t="shared" si="3"/>
        <v>2</v>
      </c>
    </row>
    <row r="4271" ht="15.75" customHeight="1">
      <c r="A4271" s="13">
        <v>42169.510416666664</v>
      </c>
      <c r="B4271" s="73">
        <f t="shared" si="1"/>
        <v>42169</v>
      </c>
      <c r="C4271" s="74">
        <f>IF(NewCustomer="Yes", IF(COUNTIF($I$2:$I$11,B4271)&gt;0,0,WEEKDAY(B4271,2)),IF(COUNTIF($I$2:$I$21,B4271)&gt;0,0,WEEKDAY(B4271,2)))</f>
        <v>7</v>
      </c>
      <c r="D4271" s="74">
        <f t="shared" si="2"/>
        <v>12</v>
      </c>
      <c r="E4271" s="12">
        <f>IFERROR(VLOOKUP(A4271,'IDAR Meter Data'!$A:$B,2,1),"")</f>
        <v>229</v>
      </c>
      <c r="F4271" s="75">
        <f>IF(CECCZ="CZ03",'Outside Temp'!B4271,IF(CECCZ="CZ04",'Outside Temp'!B4272,IF(CECCZ="CZ12",'Outside Temp'!B4273, IF(CECCZ="CZ13",'Outside Temp'!B4274))))</f>
        <v>65.68333333</v>
      </c>
      <c r="G4271" s="12">
        <f t="shared" si="3"/>
        <v>2</v>
      </c>
    </row>
    <row r="4272" ht="15.75" customHeight="1">
      <c r="A4272" s="13">
        <v>42169.520833333336</v>
      </c>
      <c r="B4272" s="73">
        <f t="shared" si="1"/>
        <v>42169</v>
      </c>
      <c r="C4272" s="74">
        <f>IF(NewCustomer="Yes", IF(COUNTIF($I$2:$I$11,B4272)&gt;0,0,WEEKDAY(B4272,2)),IF(COUNTIF($I$2:$I$21,B4272)&gt;0,0,WEEKDAY(B4272,2)))</f>
        <v>7</v>
      </c>
      <c r="D4272" s="74">
        <f t="shared" si="2"/>
        <v>12</v>
      </c>
      <c r="E4272" s="12">
        <f>IFERROR(VLOOKUP(A4272,'IDAR Meter Data'!$A:$B,2,1),"")</f>
        <v>212</v>
      </c>
      <c r="F4272" s="75">
        <f>IF(CECCZ="CZ03",'Outside Temp'!B4272,IF(CECCZ="CZ04",'Outside Temp'!B4273,IF(CECCZ="CZ12",'Outside Temp'!B4274, IF(CECCZ="CZ13",'Outside Temp'!B4275))))</f>
        <v>65.43333333</v>
      </c>
      <c r="G4272" s="12">
        <f t="shared" si="3"/>
        <v>2</v>
      </c>
    </row>
    <row r="4273" ht="15.75" customHeight="1">
      <c r="A4273" s="13">
        <v>42169.53125</v>
      </c>
      <c r="B4273" s="73">
        <f t="shared" si="1"/>
        <v>42169</v>
      </c>
      <c r="C4273" s="74">
        <f>IF(NewCustomer="Yes", IF(COUNTIF($I$2:$I$11,B4273)&gt;0,0,WEEKDAY(B4273,2)),IF(COUNTIF($I$2:$I$21,B4273)&gt;0,0,WEEKDAY(B4273,2)))</f>
        <v>7</v>
      </c>
      <c r="D4273" s="74">
        <f t="shared" si="2"/>
        <v>12</v>
      </c>
      <c r="E4273" s="12">
        <f>IFERROR(VLOOKUP(A4273,'IDAR Meter Data'!$A:$B,2,1),"")</f>
        <v>215</v>
      </c>
      <c r="F4273" s="75">
        <f>IF(CECCZ="CZ03",'Outside Temp'!B4273,IF(CECCZ="CZ04",'Outside Temp'!B4274,IF(CECCZ="CZ12",'Outside Temp'!B4275, IF(CECCZ="CZ13",'Outside Temp'!B4276))))</f>
        <v>65.18333333</v>
      </c>
      <c r="G4273" s="12">
        <f t="shared" si="3"/>
        <v>2</v>
      </c>
    </row>
    <row r="4274" ht="15.75" customHeight="1">
      <c r="A4274" s="13">
        <v>42169.541666666664</v>
      </c>
      <c r="B4274" s="73">
        <f t="shared" si="1"/>
        <v>42169</v>
      </c>
      <c r="C4274" s="74">
        <f>IF(NewCustomer="Yes", IF(COUNTIF($I$2:$I$11,B4274)&gt;0,0,WEEKDAY(B4274,2)),IF(COUNTIF($I$2:$I$21,B4274)&gt;0,0,WEEKDAY(B4274,2)))</f>
        <v>7</v>
      </c>
      <c r="D4274" s="74">
        <f t="shared" si="2"/>
        <v>13</v>
      </c>
      <c r="E4274" s="12">
        <f>IFERROR(VLOOKUP(A4274,'IDAR Meter Data'!$A:$B,2,1),"")</f>
        <v>215</v>
      </c>
      <c r="F4274" s="75">
        <f>IF(CECCZ="CZ03",'Outside Temp'!B4274,IF(CECCZ="CZ04",'Outside Temp'!B4275,IF(CECCZ="CZ12",'Outside Temp'!B4276, IF(CECCZ="CZ13",'Outside Temp'!B4277))))</f>
        <v>65</v>
      </c>
      <c r="G4274" s="12">
        <f t="shared" si="3"/>
        <v>1</v>
      </c>
    </row>
    <row r="4275" ht="15.75" customHeight="1">
      <c r="A4275" s="13">
        <v>42169.552083333336</v>
      </c>
      <c r="B4275" s="73">
        <f t="shared" si="1"/>
        <v>42169</v>
      </c>
      <c r="C4275" s="74">
        <f>IF(NewCustomer="Yes", IF(COUNTIF($I$2:$I$11,B4275)&gt;0,0,WEEKDAY(B4275,2)),IF(COUNTIF($I$2:$I$21,B4275)&gt;0,0,WEEKDAY(B4275,2)))</f>
        <v>7</v>
      </c>
      <c r="D4275" s="74">
        <f t="shared" si="2"/>
        <v>13</v>
      </c>
      <c r="E4275" s="12">
        <f>IFERROR(VLOOKUP(A4275,'IDAR Meter Data'!$A:$B,2,1),"")</f>
        <v>221</v>
      </c>
      <c r="F4275" s="75">
        <f>IF(CECCZ="CZ03",'Outside Temp'!B4275,IF(CECCZ="CZ04",'Outside Temp'!B4276,IF(CECCZ="CZ12",'Outside Temp'!B4277, IF(CECCZ="CZ13",'Outside Temp'!B4278))))</f>
        <v>65</v>
      </c>
      <c r="G4275" s="12">
        <f t="shared" si="3"/>
        <v>1</v>
      </c>
    </row>
    <row r="4276" ht="15.75" customHeight="1">
      <c r="A4276" s="13">
        <v>42169.5625</v>
      </c>
      <c r="B4276" s="73">
        <f t="shared" si="1"/>
        <v>42169</v>
      </c>
      <c r="C4276" s="74">
        <f>IF(NewCustomer="Yes", IF(COUNTIF($I$2:$I$11,B4276)&gt;0,0,WEEKDAY(B4276,2)),IF(COUNTIF($I$2:$I$21,B4276)&gt;0,0,WEEKDAY(B4276,2)))</f>
        <v>7</v>
      </c>
      <c r="D4276" s="74">
        <f t="shared" si="2"/>
        <v>13</v>
      </c>
      <c r="E4276" s="12">
        <f>IFERROR(VLOOKUP(A4276,'IDAR Meter Data'!$A:$B,2,1),"")</f>
        <v>232</v>
      </c>
      <c r="F4276" s="75">
        <f>IF(CECCZ="CZ03",'Outside Temp'!B4276,IF(CECCZ="CZ04",'Outside Temp'!B4277,IF(CECCZ="CZ12",'Outside Temp'!B4278, IF(CECCZ="CZ13",'Outside Temp'!B4279))))</f>
        <v>65</v>
      </c>
      <c r="G4276" s="12">
        <f t="shared" si="3"/>
        <v>1</v>
      </c>
    </row>
    <row r="4277" ht="15.75" customHeight="1">
      <c r="A4277" s="13">
        <v>42169.572916666664</v>
      </c>
      <c r="B4277" s="73">
        <f t="shared" si="1"/>
        <v>42169</v>
      </c>
      <c r="C4277" s="74">
        <f>IF(NewCustomer="Yes", IF(COUNTIF($I$2:$I$11,B4277)&gt;0,0,WEEKDAY(B4277,2)),IF(COUNTIF($I$2:$I$21,B4277)&gt;0,0,WEEKDAY(B4277,2)))</f>
        <v>7</v>
      </c>
      <c r="D4277" s="74">
        <f t="shared" si="2"/>
        <v>13</v>
      </c>
      <c r="E4277" s="12">
        <f>IFERROR(VLOOKUP(A4277,'IDAR Meter Data'!$A:$B,2,1),"")</f>
        <v>229</v>
      </c>
      <c r="F4277" s="75">
        <f>IF(CECCZ="CZ03",'Outside Temp'!B4277,IF(CECCZ="CZ04",'Outside Temp'!B4278,IF(CECCZ="CZ12",'Outside Temp'!B4279, IF(CECCZ="CZ13",'Outside Temp'!B4280))))</f>
        <v>65</v>
      </c>
      <c r="G4277" s="12">
        <f t="shared" si="3"/>
        <v>1</v>
      </c>
    </row>
    <row r="4278" ht="15.75" customHeight="1">
      <c r="A4278" s="13">
        <v>42169.583333333336</v>
      </c>
      <c r="B4278" s="73">
        <f t="shared" si="1"/>
        <v>42169</v>
      </c>
      <c r="C4278" s="74">
        <f>IF(NewCustomer="Yes", IF(COUNTIF($I$2:$I$11,B4278)&gt;0,0,WEEKDAY(B4278,2)),IF(COUNTIF($I$2:$I$21,B4278)&gt;0,0,WEEKDAY(B4278,2)))</f>
        <v>7</v>
      </c>
      <c r="D4278" s="74">
        <f t="shared" si="2"/>
        <v>14</v>
      </c>
      <c r="E4278" s="12">
        <f>IFERROR(VLOOKUP(A4278,'IDAR Meter Data'!$A:$B,2,1),"")</f>
        <v>213</v>
      </c>
      <c r="F4278" s="75">
        <f>IF(CECCZ="CZ03",'Outside Temp'!B4278,IF(CECCZ="CZ04",'Outside Temp'!B4279,IF(CECCZ="CZ12",'Outside Temp'!B4280, IF(CECCZ="CZ13",'Outside Temp'!B4281))))</f>
        <v>64.93333333</v>
      </c>
      <c r="G4278" s="12">
        <f t="shared" si="3"/>
        <v>1</v>
      </c>
    </row>
    <row r="4279" ht="15.75" customHeight="1">
      <c r="A4279" s="13">
        <v>42169.59375</v>
      </c>
      <c r="B4279" s="73">
        <f t="shared" si="1"/>
        <v>42169</v>
      </c>
      <c r="C4279" s="74">
        <f>IF(NewCustomer="Yes", IF(COUNTIF($I$2:$I$11,B4279)&gt;0,0,WEEKDAY(B4279,2)),IF(COUNTIF($I$2:$I$21,B4279)&gt;0,0,WEEKDAY(B4279,2)))</f>
        <v>7</v>
      </c>
      <c r="D4279" s="74">
        <f t="shared" si="2"/>
        <v>14</v>
      </c>
      <c r="E4279" s="12">
        <f>IFERROR(VLOOKUP(A4279,'IDAR Meter Data'!$A:$B,2,1),"")</f>
        <v>225</v>
      </c>
      <c r="F4279" s="75">
        <f>IF(CECCZ="CZ03",'Outside Temp'!B4279,IF(CECCZ="CZ04",'Outside Temp'!B4280,IF(CECCZ="CZ12",'Outside Temp'!B4281, IF(CECCZ="CZ13",'Outside Temp'!B4282))))</f>
        <v>64.68333333</v>
      </c>
      <c r="G4279" s="12">
        <f t="shared" si="3"/>
        <v>1</v>
      </c>
    </row>
    <row r="4280" ht="15.75" customHeight="1">
      <c r="A4280" s="13">
        <v>42169.604166666664</v>
      </c>
      <c r="B4280" s="73">
        <f t="shared" si="1"/>
        <v>42169</v>
      </c>
      <c r="C4280" s="74">
        <f>IF(NewCustomer="Yes", IF(COUNTIF($I$2:$I$11,B4280)&gt;0,0,WEEKDAY(B4280,2)),IF(COUNTIF($I$2:$I$21,B4280)&gt;0,0,WEEKDAY(B4280,2)))</f>
        <v>7</v>
      </c>
      <c r="D4280" s="74">
        <f t="shared" si="2"/>
        <v>14</v>
      </c>
      <c r="E4280" s="12">
        <f>IFERROR(VLOOKUP(A4280,'IDAR Meter Data'!$A:$B,2,1),"")</f>
        <v>230</v>
      </c>
      <c r="F4280" s="75">
        <f>IF(CECCZ="CZ03",'Outside Temp'!B4280,IF(CECCZ="CZ04",'Outside Temp'!B4281,IF(CECCZ="CZ12",'Outside Temp'!B4282, IF(CECCZ="CZ13",'Outside Temp'!B4283))))</f>
        <v>64.43333333</v>
      </c>
      <c r="G4280" s="12">
        <f t="shared" si="3"/>
        <v>1</v>
      </c>
    </row>
    <row r="4281" ht="15.75" customHeight="1">
      <c r="A4281" s="13">
        <v>42169.614583333336</v>
      </c>
      <c r="B4281" s="73">
        <f t="shared" si="1"/>
        <v>42169</v>
      </c>
      <c r="C4281" s="74">
        <f>IF(NewCustomer="Yes", IF(COUNTIF($I$2:$I$11,B4281)&gt;0,0,WEEKDAY(B4281,2)),IF(COUNTIF($I$2:$I$21,B4281)&gt;0,0,WEEKDAY(B4281,2)))</f>
        <v>7</v>
      </c>
      <c r="D4281" s="74">
        <f t="shared" si="2"/>
        <v>14</v>
      </c>
      <c r="E4281" s="12">
        <f>IFERROR(VLOOKUP(A4281,'IDAR Meter Data'!$A:$B,2,1),"")</f>
        <v>231</v>
      </c>
      <c r="F4281" s="75">
        <f>IF(CECCZ="CZ03",'Outside Temp'!B4281,IF(CECCZ="CZ04",'Outside Temp'!B4282,IF(CECCZ="CZ12",'Outside Temp'!B4283, IF(CECCZ="CZ13",'Outside Temp'!B4284))))</f>
        <v>64.18333333</v>
      </c>
      <c r="G4281" s="12">
        <f t="shared" si="3"/>
        <v>1</v>
      </c>
    </row>
    <row r="4282" ht="15.75" customHeight="1">
      <c r="A4282" s="13">
        <v>42169.625</v>
      </c>
      <c r="B4282" s="73">
        <f t="shared" si="1"/>
        <v>42169</v>
      </c>
      <c r="C4282" s="74">
        <f>IF(NewCustomer="Yes", IF(COUNTIF($I$2:$I$11,B4282)&gt;0,0,WEEKDAY(B4282,2)),IF(COUNTIF($I$2:$I$21,B4282)&gt;0,0,WEEKDAY(B4282,2)))</f>
        <v>7</v>
      </c>
      <c r="D4282" s="74">
        <f t="shared" si="2"/>
        <v>15</v>
      </c>
      <c r="E4282" s="12">
        <f>IFERROR(VLOOKUP(A4282,'IDAR Meter Data'!$A:$B,2,1),"")</f>
        <v>226</v>
      </c>
      <c r="F4282" s="75">
        <f>IF(CECCZ="CZ03",'Outside Temp'!B4282,IF(CECCZ="CZ04",'Outside Temp'!B4283,IF(CECCZ="CZ12",'Outside Temp'!B4284, IF(CECCZ="CZ13",'Outside Temp'!B4285))))</f>
        <v>64</v>
      </c>
      <c r="G4282" s="12">
        <f t="shared" si="3"/>
        <v>1</v>
      </c>
    </row>
    <row r="4283" ht="15.75" customHeight="1">
      <c r="A4283" s="13">
        <v>42169.635416666664</v>
      </c>
      <c r="B4283" s="73">
        <f t="shared" si="1"/>
        <v>42169</v>
      </c>
      <c r="C4283" s="74">
        <f>IF(NewCustomer="Yes", IF(COUNTIF($I$2:$I$11,B4283)&gt;0,0,WEEKDAY(B4283,2)),IF(COUNTIF($I$2:$I$21,B4283)&gt;0,0,WEEKDAY(B4283,2)))</f>
        <v>7</v>
      </c>
      <c r="D4283" s="74">
        <f t="shared" si="2"/>
        <v>15</v>
      </c>
      <c r="E4283" s="12">
        <f>IFERROR(VLOOKUP(A4283,'IDAR Meter Data'!$A:$B,2,1),"")</f>
        <v>222</v>
      </c>
      <c r="F4283" s="75">
        <f>IF(CECCZ="CZ03",'Outside Temp'!B4283,IF(CECCZ="CZ04",'Outside Temp'!B4284,IF(CECCZ="CZ12",'Outside Temp'!B4285, IF(CECCZ="CZ13",'Outside Temp'!B4286))))</f>
        <v>64</v>
      </c>
      <c r="G4283" s="12">
        <f t="shared" si="3"/>
        <v>1</v>
      </c>
    </row>
    <row r="4284" ht="15.75" customHeight="1">
      <c r="A4284" s="13">
        <v>42169.645833333336</v>
      </c>
      <c r="B4284" s="73">
        <f t="shared" si="1"/>
        <v>42169</v>
      </c>
      <c r="C4284" s="74">
        <f>IF(NewCustomer="Yes", IF(COUNTIF($I$2:$I$11,B4284)&gt;0,0,WEEKDAY(B4284,2)),IF(COUNTIF($I$2:$I$21,B4284)&gt;0,0,WEEKDAY(B4284,2)))</f>
        <v>7</v>
      </c>
      <c r="D4284" s="74">
        <f t="shared" si="2"/>
        <v>15</v>
      </c>
      <c r="E4284" s="12">
        <f>IFERROR(VLOOKUP(A4284,'IDAR Meter Data'!$A:$B,2,1),"")</f>
        <v>232</v>
      </c>
      <c r="F4284" s="75">
        <f>IF(CECCZ="CZ03",'Outside Temp'!B4284,IF(CECCZ="CZ04",'Outside Temp'!B4285,IF(CECCZ="CZ12",'Outside Temp'!B4286, IF(CECCZ="CZ13",'Outside Temp'!B4287))))</f>
        <v>64</v>
      </c>
      <c r="G4284" s="12">
        <f t="shared" si="3"/>
        <v>1</v>
      </c>
    </row>
    <row r="4285" ht="15.75" customHeight="1">
      <c r="A4285" s="13">
        <v>42169.65625</v>
      </c>
      <c r="B4285" s="73">
        <f t="shared" si="1"/>
        <v>42169</v>
      </c>
      <c r="C4285" s="74">
        <f>IF(NewCustomer="Yes", IF(COUNTIF($I$2:$I$11,B4285)&gt;0,0,WEEKDAY(B4285,2)),IF(COUNTIF($I$2:$I$21,B4285)&gt;0,0,WEEKDAY(B4285,2)))</f>
        <v>7</v>
      </c>
      <c r="D4285" s="74">
        <f t="shared" si="2"/>
        <v>15</v>
      </c>
      <c r="E4285" s="12">
        <f>IFERROR(VLOOKUP(A4285,'IDAR Meter Data'!$A:$B,2,1),"")</f>
        <v>238</v>
      </c>
      <c r="F4285" s="75">
        <f>IF(CECCZ="CZ03",'Outside Temp'!B4285,IF(CECCZ="CZ04",'Outside Temp'!B4286,IF(CECCZ="CZ12",'Outside Temp'!B4287, IF(CECCZ="CZ13",'Outside Temp'!B4288))))</f>
        <v>64</v>
      </c>
      <c r="G4285" s="12">
        <f t="shared" si="3"/>
        <v>1</v>
      </c>
    </row>
    <row r="4286" ht="15.75" customHeight="1">
      <c r="A4286" s="13">
        <v>42169.666666666664</v>
      </c>
      <c r="B4286" s="73">
        <f t="shared" si="1"/>
        <v>42169</v>
      </c>
      <c r="C4286" s="74">
        <f>IF(NewCustomer="Yes", IF(COUNTIF($I$2:$I$11,B4286)&gt;0,0,WEEKDAY(B4286,2)),IF(COUNTIF($I$2:$I$21,B4286)&gt;0,0,WEEKDAY(B4286,2)))</f>
        <v>7</v>
      </c>
      <c r="D4286" s="74">
        <f t="shared" si="2"/>
        <v>16</v>
      </c>
      <c r="E4286" s="12">
        <f>IFERROR(VLOOKUP(A4286,'IDAR Meter Data'!$A:$B,2,1),"")</f>
        <v>248</v>
      </c>
      <c r="F4286" s="75">
        <f>IF(CECCZ="CZ03",'Outside Temp'!B4286,IF(CECCZ="CZ04",'Outside Temp'!B4287,IF(CECCZ="CZ12",'Outside Temp'!B4288, IF(CECCZ="CZ13",'Outside Temp'!B4289))))</f>
        <v>63.8</v>
      </c>
      <c r="G4286" s="12">
        <f t="shared" si="3"/>
        <v>1</v>
      </c>
    </row>
    <row r="4287" ht="15.75" customHeight="1">
      <c r="A4287" s="13">
        <v>42169.677083333336</v>
      </c>
      <c r="B4287" s="73">
        <f t="shared" si="1"/>
        <v>42169</v>
      </c>
      <c r="C4287" s="74">
        <f>IF(NewCustomer="Yes", IF(COUNTIF($I$2:$I$11,B4287)&gt;0,0,WEEKDAY(B4287,2)),IF(COUNTIF($I$2:$I$21,B4287)&gt;0,0,WEEKDAY(B4287,2)))</f>
        <v>7</v>
      </c>
      <c r="D4287" s="74">
        <f t="shared" si="2"/>
        <v>16</v>
      </c>
      <c r="E4287" s="12">
        <f>IFERROR(VLOOKUP(A4287,'IDAR Meter Data'!$A:$B,2,1),"")</f>
        <v>226</v>
      </c>
      <c r="F4287" s="75">
        <f>IF(CECCZ="CZ03",'Outside Temp'!B4287,IF(CECCZ="CZ04",'Outside Temp'!B4288,IF(CECCZ="CZ12",'Outside Temp'!B4289, IF(CECCZ="CZ13",'Outside Temp'!B4290))))</f>
        <v>63.05</v>
      </c>
      <c r="G4287" s="12">
        <f t="shared" si="3"/>
        <v>1</v>
      </c>
    </row>
    <row r="4288" ht="15.75" customHeight="1">
      <c r="A4288" s="13">
        <v>42169.6875</v>
      </c>
      <c r="B4288" s="73">
        <f t="shared" si="1"/>
        <v>42169</v>
      </c>
      <c r="C4288" s="74">
        <f>IF(NewCustomer="Yes", IF(COUNTIF($I$2:$I$11,B4288)&gt;0,0,WEEKDAY(B4288,2)),IF(COUNTIF($I$2:$I$21,B4288)&gt;0,0,WEEKDAY(B4288,2)))</f>
        <v>7</v>
      </c>
      <c r="D4288" s="74">
        <f t="shared" si="2"/>
        <v>16</v>
      </c>
      <c r="E4288" s="12">
        <f>IFERROR(VLOOKUP(A4288,'IDAR Meter Data'!$A:$B,2,1),"")</f>
        <v>240</v>
      </c>
      <c r="F4288" s="75">
        <f>IF(CECCZ="CZ03",'Outside Temp'!B4288,IF(CECCZ="CZ04",'Outside Temp'!B4289,IF(CECCZ="CZ12",'Outside Temp'!B4290, IF(CECCZ="CZ13",'Outside Temp'!B4291))))</f>
        <v>62.3</v>
      </c>
      <c r="G4288" s="12">
        <f t="shared" si="3"/>
        <v>1</v>
      </c>
    </row>
    <row r="4289" ht="15.75" customHeight="1">
      <c r="A4289" s="13">
        <v>42169.697916666664</v>
      </c>
      <c r="B4289" s="73">
        <f t="shared" si="1"/>
        <v>42169</v>
      </c>
      <c r="C4289" s="74">
        <f>IF(NewCustomer="Yes", IF(COUNTIF($I$2:$I$11,B4289)&gt;0,0,WEEKDAY(B4289,2)),IF(COUNTIF($I$2:$I$21,B4289)&gt;0,0,WEEKDAY(B4289,2)))</f>
        <v>7</v>
      </c>
      <c r="D4289" s="74">
        <f t="shared" si="2"/>
        <v>16</v>
      </c>
      <c r="E4289" s="12">
        <f>IFERROR(VLOOKUP(A4289,'IDAR Meter Data'!$A:$B,2,1),"")</f>
        <v>228</v>
      </c>
      <c r="F4289" s="75">
        <f>IF(CECCZ="CZ03",'Outside Temp'!B4289,IF(CECCZ="CZ04",'Outside Temp'!B4290,IF(CECCZ="CZ12",'Outside Temp'!B4291, IF(CECCZ="CZ13",'Outside Temp'!B4292))))</f>
        <v>61.55</v>
      </c>
      <c r="G4289" s="12">
        <f t="shared" si="3"/>
        <v>1</v>
      </c>
    </row>
    <row r="4290" ht="15.75" customHeight="1">
      <c r="A4290" s="13">
        <v>42169.708333333336</v>
      </c>
      <c r="B4290" s="73">
        <f t="shared" si="1"/>
        <v>42169</v>
      </c>
      <c r="C4290" s="74">
        <f>IF(NewCustomer="Yes", IF(COUNTIF($I$2:$I$11,B4290)&gt;0,0,WEEKDAY(B4290,2)),IF(COUNTIF($I$2:$I$21,B4290)&gt;0,0,WEEKDAY(B4290,2)))</f>
        <v>7</v>
      </c>
      <c r="D4290" s="74">
        <f t="shared" si="2"/>
        <v>17</v>
      </c>
      <c r="E4290" s="12">
        <f>IFERROR(VLOOKUP(A4290,'IDAR Meter Data'!$A:$B,2,1),"")</f>
        <v>252</v>
      </c>
      <c r="F4290" s="75">
        <f>IF(CECCZ="CZ03",'Outside Temp'!B4290,IF(CECCZ="CZ04",'Outside Temp'!B4291,IF(CECCZ="CZ12",'Outside Temp'!B4292, IF(CECCZ="CZ13",'Outside Temp'!B4293))))</f>
        <v>60.8</v>
      </c>
      <c r="G4290" s="12">
        <f t="shared" si="3"/>
        <v>1</v>
      </c>
    </row>
    <row r="4291" ht="15.75" customHeight="1">
      <c r="A4291" s="13">
        <v>42169.71875</v>
      </c>
      <c r="B4291" s="73">
        <f t="shared" si="1"/>
        <v>42169</v>
      </c>
      <c r="C4291" s="74">
        <f>IF(NewCustomer="Yes", IF(COUNTIF($I$2:$I$11,B4291)&gt;0,0,WEEKDAY(B4291,2)),IF(COUNTIF($I$2:$I$21,B4291)&gt;0,0,WEEKDAY(B4291,2)))</f>
        <v>7</v>
      </c>
      <c r="D4291" s="74">
        <f t="shared" si="2"/>
        <v>17</v>
      </c>
      <c r="E4291" s="12">
        <f>IFERROR(VLOOKUP(A4291,'IDAR Meter Data'!$A:$B,2,1),"")</f>
        <v>236</v>
      </c>
      <c r="F4291" s="75">
        <f>IF(CECCZ="CZ03",'Outside Temp'!B4291,IF(CECCZ="CZ04",'Outside Temp'!B4292,IF(CECCZ="CZ12",'Outside Temp'!B4293, IF(CECCZ="CZ13",'Outside Temp'!B4294))))</f>
        <v>60.05</v>
      </c>
      <c r="G4291" s="12">
        <f t="shared" si="3"/>
        <v>1</v>
      </c>
    </row>
    <row r="4292" ht="15.75" customHeight="1">
      <c r="A4292" s="13">
        <v>42169.729166666664</v>
      </c>
      <c r="B4292" s="73">
        <f t="shared" si="1"/>
        <v>42169</v>
      </c>
      <c r="C4292" s="74">
        <f>IF(NewCustomer="Yes", IF(COUNTIF($I$2:$I$11,B4292)&gt;0,0,WEEKDAY(B4292,2)),IF(COUNTIF($I$2:$I$21,B4292)&gt;0,0,WEEKDAY(B4292,2)))</f>
        <v>7</v>
      </c>
      <c r="D4292" s="74">
        <f t="shared" si="2"/>
        <v>17</v>
      </c>
      <c r="E4292" s="12">
        <f>IFERROR(VLOOKUP(A4292,'IDAR Meter Data'!$A:$B,2,1),"")</f>
        <v>238</v>
      </c>
      <c r="F4292" s="75">
        <f>IF(CECCZ="CZ03",'Outside Temp'!B4292,IF(CECCZ="CZ04",'Outside Temp'!B4293,IF(CECCZ="CZ12",'Outside Temp'!B4294, IF(CECCZ="CZ13",'Outside Temp'!B4295))))</f>
        <v>59.3</v>
      </c>
      <c r="G4292" s="12">
        <f t="shared" si="3"/>
        <v>1</v>
      </c>
    </row>
    <row r="4293" ht="15.75" customHeight="1">
      <c r="A4293" s="13">
        <v>42169.739583333336</v>
      </c>
      <c r="B4293" s="73">
        <f t="shared" si="1"/>
        <v>42169</v>
      </c>
      <c r="C4293" s="74">
        <f>IF(NewCustomer="Yes", IF(COUNTIF($I$2:$I$11,B4293)&gt;0,0,WEEKDAY(B4293,2)),IF(COUNTIF($I$2:$I$21,B4293)&gt;0,0,WEEKDAY(B4293,2)))</f>
        <v>7</v>
      </c>
      <c r="D4293" s="74">
        <f t="shared" si="2"/>
        <v>17</v>
      </c>
      <c r="E4293" s="12">
        <f>IFERROR(VLOOKUP(A4293,'IDAR Meter Data'!$A:$B,2,1),"")</f>
        <v>237</v>
      </c>
      <c r="F4293" s="75">
        <f>IF(CECCZ="CZ03",'Outside Temp'!B4293,IF(CECCZ="CZ04",'Outside Temp'!B4294,IF(CECCZ="CZ12",'Outside Temp'!B4295, IF(CECCZ="CZ13",'Outside Temp'!B4296))))</f>
        <v>58.55</v>
      </c>
      <c r="G4293" s="12">
        <f t="shared" si="3"/>
        <v>1</v>
      </c>
    </row>
    <row r="4294" ht="15.75" customHeight="1">
      <c r="A4294" s="13">
        <v>42169.75</v>
      </c>
      <c r="B4294" s="73">
        <f t="shared" si="1"/>
        <v>42169</v>
      </c>
      <c r="C4294" s="74">
        <f>IF(NewCustomer="Yes", IF(COUNTIF($I$2:$I$11,B4294)&gt;0,0,WEEKDAY(B4294,2)),IF(COUNTIF($I$2:$I$21,B4294)&gt;0,0,WEEKDAY(B4294,2)))</f>
        <v>7</v>
      </c>
      <c r="D4294" s="74">
        <f t="shared" si="2"/>
        <v>18</v>
      </c>
      <c r="E4294" s="12">
        <f>IFERROR(VLOOKUP(A4294,'IDAR Meter Data'!$A:$B,2,1),"")</f>
        <v>238</v>
      </c>
      <c r="F4294" s="75">
        <f>IF(CECCZ="CZ03",'Outside Temp'!B4294,IF(CECCZ="CZ04",'Outside Temp'!B4295,IF(CECCZ="CZ12",'Outside Temp'!B4296, IF(CECCZ="CZ13",'Outside Temp'!B4297))))</f>
        <v>57.86666667</v>
      </c>
      <c r="G4294" s="12">
        <f t="shared" si="3"/>
        <v>1</v>
      </c>
    </row>
    <row r="4295" ht="15.75" customHeight="1">
      <c r="A4295" s="13">
        <v>42169.760416666664</v>
      </c>
      <c r="B4295" s="73">
        <f t="shared" si="1"/>
        <v>42169</v>
      </c>
      <c r="C4295" s="74">
        <f>IF(NewCustomer="Yes", IF(COUNTIF($I$2:$I$11,B4295)&gt;0,0,WEEKDAY(B4295,2)),IF(COUNTIF($I$2:$I$21,B4295)&gt;0,0,WEEKDAY(B4295,2)))</f>
        <v>7</v>
      </c>
      <c r="D4295" s="74">
        <f t="shared" si="2"/>
        <v>18</v>
      </c>
      <c r="E4295" s="12">
        <f>IFERROR(VLOOKUP(A4295,'IDAR Meter Data'!$A:$B,2,1),"")</f>
        <v>246</v>
      </c>
      <c r="F4295" s="75">
        <f>IF(CECCZ="CZ03",'Outside Temp'!B4295,IF(CECCZ="CZ04",'Outside Temp'!B4296,IF(CECCZ="CZ12",'Outside Temp'!B4297, IF(CECCZ="CZ13",'Outside Temp'!B4298))))</f>
        <v>57.36666667</v>
      </c>
      <c r="G4295" s="12">
        <f t="shared" si="3"/>
        <v>1</v>
      </c>
    </row>
    <row r="4296" ht="15.75" customHeight="1">
      <c r="A4296" s="13">
        <v>42169.770833333336</v>
      </c>
      <c r="B4296" s="73">
        <f t="shared" si="1"/>
        <v>42169</v>
      </c>
      <c r="C4296" s="74">
        <f>IF(NewCustomer="Yes", IF(COUNTIF($I$2:$I$11,B4296)&gt;0,0,WEEKDAY(B4296,2)),IF(COUNTIF($I$2:$I$21,B4296)&gt;0,0,WEEKDAY(B4296,2)))</f>
        <v>7</v>
      </c>
      <c r="D4296" s="74">
        <f t="shared" si="2"/>
        <v>18</v>
      </c>
      <c r="E4296" s="12">
        <f>IFERROR(VLOOKUP(A4296,'IDAR Meter Data'!$A:$B,2,1),"")</f>
        <v>237</v>
      </c>
      <c r="F4296" s="75">
        <f>IF(CECCZ="CZ03",'Outside Temp'!B4296,IF(CECCZ="CZ04",'Outside Temp'!B4297,IF(CECCZ="CZ12",'Outside Temp'!B4298, IF(CECCZ="CZ13",'Outside Temp'!B4299))))</f>
        <v>56.86666667</v>
      </c>
      <c r="G4296" s="12">
        <f t="shared" si="3"/>
        <v>1</v>
      </c>
    </row>
    <row r="4297" ht="15.75" customHeight="1">
      <c r="A4297" s="13">
        <v>42169.78125</v>
      </c>
      <c r="B4297" s="73">
        <f t="shared" si="1"/>
        <v>42169</v>
      </c>
      <c r="C4297" s="74">
        <f>IF(NewCustomer="Yes", IF(COUNTIF($I$2:$I$11,B4297)&gt;0,0,WEEKDAY(B4297,2)),IF(COUNTIF($I$2:$I$21,B4297)&gt;0,0,WEEKDAY(B4297,2)))</f>
        <v>7</v>
      </c>
      <c r="D4297" s="74">
        <f t="shared" si="2"/>
        <v>18</v>
      </c>
      <c r="E4297" s="12">
        <f>IFERROR(VLOOKUP(A4297,'IDAR Meter Data'!$A:$B,2,1),"")</f>
        <v>223</v>
      </c>
      <c r="F4297" s="75">
        <f>IF(CECCZ="CZ03",'Outside Temp'!B4297,IF(CECCZ="CZ04",'Outside Temp'!B4298,IF(CECCZ="CZ12",'Outside Temp'!B4299, IF(CECCZ="CZ13",'Outside Temp'!B4300))))</f>
        <v>56.36666667</v>
      </c>
      <c r="G4297" s="12">
        <f t="shared" si="3"/>
        <v>1</v>
      </c>
    </row>
    <row r="4298" ht="15.75" customHeight="1">
      <c r="A4298" s="13">
        <v>42169.791666666664</v>
      </c>
      <c r="B4298" s="73">
        <f t="shared" si="1"/>
        <v>42169</v>
      </c>
      <c r="C4298" s="74">
        <f>IF(NewCustomer="Yes", IF(COUNTIF($I$2:$I$11,B4298)&gt;0,0,WEEKDAY(B4298,2)),IF(COUNTIF($I$2:$I$21,B4298)&gt;0,0,WEEKDAY(B4298,2)))</f>
        <v>7</v>
      </c>
      <c r="D4298" s="74">
        <f t="shared" si="2"/>
        <v>19</v>
      </c>
      <c r="E4298" s="12">
        <f>IFERROR(VLOOKUP(A4298,'IDAR Meter Data'!$A:$B,2,1),"")</f>
        <v>235</v>
      </c>
      <c r="F4298" s="75">
        <f>IF(CECCZ="CZ03",'Outside Temp'!B4298,IF(CECCZ="CZ04",'Outside Temp'!B4299,IF(CECCZ="CZ12",'Outside Temp'!B4300, IF(CECCZ="CZ13",'Outside Temp'!B4301))))</f>
        <v>55.86666667</v>
      </c>
      <c r="G4298" s="12">
        <f t="shared" si="3"/>
        <v>1</v>
      </c>
    </row>
    <row r="4299" ht="15.75" customHeight="1">
      <c r="A4299" s="13">
        <v>42169.802083333336</v>
      </c>
      <c r="B4299" s="73">
        <f t="shared" si="1"/>
        <v>42169</v>
      </c>
      <c r="C4299" s="74">
        <f>IF(NewCustomer="Yes", IF(COUNTIF($I$2:$I$11,B4299)&gt;0,0,WEEKDAY(B4299,2)),IF(COUNTIF($I$2:$I$21,B4299)&gt;0,0,WEEKDAY(B4299,2)))</f>
        <v>7</v>
      </c>
      <c r="D4299" s="74">
        <f t="shared" si="2"/>
        <v>19</v>
      </c>
      <c r="E4299" s="12">
        <f>IFERROR(VLOOKUP(A4299,'IDAR Meter Data'!$A:$B,2,1),"")</f>
        <v>220</v>
      </c>
      <c r="F4299" s="75">
        <f>IF(CECCZ="CZ03",'Outside Temp'!B4299,IF(CECCZ="CZ04",'Outside Temp'!B4300,IF(CECCZ="CZ12",'Outside Temp'!B4301, IF(CECCZ="CZ13",'Outside Temp'!B4302))))</f>
        <v>55.36666667</v>
      </c>
      <c r="G4299" s="12">
        <f t="shared" si="3"/>
        <v>1</v>
      </c>
    </row>
    <row r="4300" ht="15.75" customHeight="1">
      <c r="A4300" s="13">
        <v>42169.8125</v>
      </c>
      <c r="B4300" s="73">
        <f t="shared" si="1"/>
        <v>42169</v>
      </c>
      <c r="C4300" s="74">
        <f>IF(NewCustomer="Yes", IF(COUNTIF($I$2:$I$11,B4300)&gt;0,0,WEEKDAY(B4300,2)),IF(COUNTIF($I$2:$I$21,B4300)&gt;0,0,WEEKDAY(B4300,2)))</f>
        <v>7</v>
      </c>
      <c r="D4300" s="74">
        <f t="shared" si="2"/>
        <v>19</v>
      </c>
      <c r="E4300" s="12">
        <f>IFERROR(VLOOKUP(A4300,'IDAR Meter Data'!$A:$B,2,1),"")</f>
        <v>228</v>
      </c>
      <c r="F4300" s="75">
        <f>IF(CECCZ="CZ03",'Outside Temp'!B4300,IF(CECCZ="CZ04",'Outside Temp'!B4301,IF(CECCZ="CZ12",'Outside Temp'!B4302, IF(CECCZ="CZ13",'Outside Temp'!B4303))))</f>
        <v>54.86666667</v>
      </c>
      <c r="G4300" s="12">
        <f t="shared" si="3"/>
        <v>1</v>
      </c>
    </row>
    <row r="4301" ht="15.75" customHeight="1">
      <c r="A4301" s="13">
        <v>42169.822916666664</v>
      </c>
      <c r="B4301" s="73">
        <f t="shared" si="1"/>
        <v>42169</v>
      </c>
      <c r="C4301" s="74">
        <f>IF(NewCustomer="Yes", IF(COUNTIF($I$2:$I$11,B4301)&gt;0,0,WEEKDAY(B4301,2)),IF(COUNTIF($I$2:$I$21,B4301)&gt;0,0,WEEKDAY(B4301,2)))</f>
        <v>7</v>
      </c>
      <c r="D4301" s="74">
        <f t="shared" si="2"/>
        <v>19</v>
      </c>
      <c r="E4301" s="12">
        <f>IFERROR(VLOOKUP(A4301,'IDAR Meter Data'!$A:$B,2,1),"")</f>
        <v>226</v>
      </c>
      <c r="F4301" s="75">
        <f>IF(CECCZ="CZ03",'Outside Temp'!B4301,IF(CECCZ="CZ04",'Outside Temp'!B4302,IF(CECCZ="CZ12",'Outside Temp'!B4303, IF(CECCZ="CZ13",'Outside Temp'!B4304))))</f>
        <v>54.36666667</v>
      </c>
      <c r="G4301" s="12">
        <f t="shared" si="3"/>
        <v>1</v>
      </c>
    </row>
    <row r="4302" ht="15.75" customHeight="1">
      <c r="A4302" s="13">
        <v>42169.833333333336</v>
      </c>
      <c r="B4302" s="73">
        <f t="shared" si="1"/>
        <v>42169</v>
      </c>
      <c r="C4302" s="74">
        <f>IF(NewCustomer="Yes", IF(COUNTIF($I$2:$I$11,B4302)&gt;0,0,WEEKDAY(B4302,2)),IF(COUNTIF($I$2:$I$21,B4302)&gt;0,0,WEEKDAY(B4302,2)))</f>
        <v>7</v>
      </c>
      <c r="D4302" s="74">
        <f t="shared" si="2"/>
        <v>20</v>
      </c>
      <c r="E4302" s="12">
        <f>IFERROR(VLOOKUP(A4302,'IDAR Meter Data'!$A:$B,2,1),"")</f>
        <v>212</v>
      </c>
      <c r="F4302" s="75">
        <f>IF(CECCZ="CZ03",'Outside Temp'!B4302,IF(CECCZ="CZ04",'Outside Temp'!B4303,IF(CECCZ="CZ12",'Outside Temp'!B4304, IF(CECCZ="CZ13",'Outside Temp'!B4305))))</f>
        <v>54.06666667</v>
      </c>
      <c r="G4302" s="12">
        <f t="shared" si="3"/>
        <v>1</v>
      </c>
    </row>
    <row r="4303" ht="15.75" customHeight="1">
      <c r="A4303" s="13">
        <v>42169.84375</v>
      </c>
      <c r="B4303" s="73">
        <f t="shared" si="1"/>
        <v>42169</v>
      </c>
      <c r="C4303" s="74">
        <f>IF(NewCustomer="Yes", IF(COUNTIF($I$2:$I$11,B4303)&gt;0,0,WEEKDAY(B4303,2)),IF(COUNTIF($I$2:$I$21,B4303)&gt;0,0,WEEKDAY(B4303,2)))</f>
        <v>7</v>
      </c>
      <c r="D4303" s="74">
        <f t="shared" si="2"/>
        <v>20</v>
      </c>
      <c r="E4303" s="12">
        <f>IFERROR(VLOOKUP(A4303,'IDAR Meter Data'!$A:$B,2,1),"")</f>
        <v>210</v>
      </c>
      <c r="F4303" s="75">
        <f>IF(CECCZ="CZ03",'Outside Temp'!B4303,IF(CECCZ="CZ04",'Outside Temp'!B4304,IF(CECCZ="CZ12",'Outside Temp'!B4305, IF(CECCZ="CZ13",'Outside Temp'!B4306))))</f>
        <v>54.31666667</v>
      </c>
      <c r="G4303" s="12">
        <f t="shared" si="3"/>
        <v>1</v>
      </c>
    </row>
    <row r="4304" ht="15.75" customHeight="1">
      <c r="A4304" s="13">
        <v>42169.854166666664</v>
      </c>
      <c r="B4304" s="73">
        <f t="shared" si="1"/>
        <v>42169</v>
      </c>
      <c r="C4304" s="74">
        <f>IF(NewCustomer="Yes", IF(COUNTIF($I$2:$I$11,B4304)&gt;0,0,WEEKDAY(B4304,2)),IF(COUNTIF($I$2:$I$21,B4304)&gt;0,0,WEEKDAY(B4304,2)))</f>
        <v>7</v>
      </c>
      <c r="D4304" s="74">
        <f t="shared" si="2"/>
        <v>20</v>
      </c>
      <c r="E4304" s="12">
        <f>IFERROR(VLOOKUP(A4304,'IDAR Meter Data'!$A:$B,2,1),"")</f>
        <v>199</v>
      </c>
      <c r="F4304" s="75">
        <f>IF(CECCZ="CZ03",'Outside Temp'!B4304,IF(CECCZ="CZ04",'Outside Temp'!B4305,IF(CECCZ="CZ12",'Outside Temp'!B4306, IF(CECCZ="CZ13",'Outside Temp'!B4307))))</f>
        <v>54.56666667</v>
      </c>
      <c r="G4304" s="12">
        <f t="shared" si="3"/>
        <v>1</v>
      </c>
    </row>
    <row r="4305" ht="15.75" customHeight="1">
      <c r="A4305" s="13">
        <v>42169.864583333336</v>
      </c>
      <c r="B4305" s="73">
        <f t="shared" si="1"/>
        <v>42169</v>
      </c>
      <c r="C4305" s="74">
        <f>IF(NewCustomer="Yes", IF(COUNTIF($I$2:$I$11,B4305)&gt;0,0,WEEKDAY(B4305,2)),IF(COUNTIF($I$2:$I$21,B4305)&gt;0,0,WEEKDAY(B4305,2)))</f>
        <v>7</v>
      </c>
      <c r="D4305" s="74">
        <f t="shared" si="2"/>
        <v>20</v>
      </c>
      <c r="E4305" s="12">
        <f>IFERROR(VLOOKUP(A4305,'IDAR Meter Data'!$A:$B,2,1),"")</f>
        <v>217</v>
      </c>
      <c r="F4305" s="75">
        <f>IF(CECCZ="CZ03",'Outside Temp'!B4305,IF(CECCZ="CZ04",'Outside Temp'!B4306,IF(CECCZ="CZ12",'Outside Temp'!B4307, IF(CECCZ="CZ13",'Outside Temp'!B4308))))</f>
        <v>54.81666667</v>
      </c>
      <c r="G4305" s="12">
        <f t="shared" si="3"/>
        <v>1</v>
      </c>
    </row>
    <row r="4306" ht="15.75" customHeight="1">
      <c r="A4306" s="13">
        <v>42169.875</v>
      </c>
      <c r="B4306" s="73">
        <f t="shared" si="1"/>
        <v>42169</v>
      </c>
      <c r="C4306" s="74">
        <f>IF(NewCustomer="Yes", IF(COUNTIF($I$2:$I$11,B4306)&gt;0,0,WEEKDAY(B4306,2)),IF(COUNTIF($I$2:$I$21,B4306)&gt;0,0,WEEKDAY(B4306,2)))</f>
        <v>7</v>
      </c>
      <c r="D4306" s="74">
        <f t="shared" si="2"/>
        <v>21</v>
      </c>
      <c r="E4306" s="12">
        <f>IFERROR(VLOOKUP(A4306,'IDAR Meter Data'!$A:$B,2,1),"")</f>
        <v>198</v>
      </c>
      <c r="F4306" s="75">
        <f>IF(CECCZ="CZ03",'Outside Temp'!B4306,IF(CECCZ="CZ04",'Outside Temp'!B4307,IF(CECCZ="CZ12",'Outside Temp'!B4308, IF(CECCZ="CZ13",'Outside Temp'!B4309))))</f>
        <v>55.06666667</v>
      </c>
      <c r="G4306" s="12">
        <f t="shared" si="3"/>
        <v>1</v>
      </c>
    </row>
    <row r="4307" ht="15.75" customHeight="1">
      <c r="A4307" s="13">
        <v>42169.885416666664</v>
      </c>
      <c r="B4307" s="73">
        <f t="shared" si="1"/>
        <v>42169</v>
      </c>
      <c r="C4307" s="74">
        <f>IF(NewCustomer="Yes", IF(COUNTIF($I$2:$I$11,B4307)&gt;0,0,WEEKDAY(B4307,2)),IF(COUNTIF($I$2:$I$21,B4307)&gt;0,0,WEEKDAY(B4307,2)))</f>
        <v>7</v>
      </c>
      <c r="D4307" s="74">
        <f t="shared" si="2"/>
        <v>21</v>
      </c>
      <c r="E4307" s="12">
        <f>IFERROR(VLOOKUP(A4307,'IDAR Meter Data'!$A:$B,2,1),"")</f>
        <v>185</v>
      </c>
      <c r="F4307" s="75">
        <f>IF(CECCZ="CZ03",'Outside Temp'!B4307,IF(CECCZ="CZ04",'Outside Temp'!B4308,IF(CECCZ="CZ12",'Outside Temp'!B4309, IF(CECCZ="CZ13",'Outside Temp'!B4310))))</f>
        <v>55.31666667</v>
      </c>
      <c r="G4307" s="12">
        <f t="shared" si="3"/>
        <v>1</v>
      </c>
    </row>
    <row r="4308" ht="15.75" customHeight="1">
      <c r="A4308" s="13">
        <v>42169.895833333336</v>
      </c>
      <c r="B4308" s="73">
        <f t="shared" si="1"/>
        <v>42169</v>
      </c>
      <c r="C4308" s="74">
        <f>IF(NewCustomer="Yes", IF(COUNTIF($I$2:$I$11,B4308)&gt;0,0,WEEKDAY(B4308,2)),IF(COUNTIF($I$2:$I$21,B4308)&gt;0,0,WEEKDAY(B4308,2)))</f>
        <v>7</v>
      </c>
      <c r="D4308" s="74">
        <f t="shared" si="2"/>
        <v>21</v>
      </c>
      <c r="E4308" s="12">
        <f>IFERROR(VLOOKUP(A4308,'IDAR Meter Data'!$A:$B,2,1),"")</f>
        <v>193</v>
      </c>
      <c r="F4308" s="75">
        <f>IF(CECCZ="CZ03",'Outside Temp'!B4308,IF(CECCZ="CZ04",'Outside Temp'!B4309,IF(CECCZ="CZ12",'Outside Temp'!B4310, IF(CECCZ="CZ13",'Outside Temp'!B4311))))</f>
        <v>55.56666667</v>
      </c>
      <c r="G4308" s="12">
        <f t="shared" si="3"/>
        <v>1</v>
      </c>
    </row>
    <row r="4309" ht="15.75" customHeight="1">
      <c r="A4309" s="13">
        <v>42169.90625</v>
      </c>
      <c r="B4309" s="73">
        <f t="shared" si="1"/>
        <v>42169</v>
      </c>
      <c r="C4309" s="74">
        <f>IF(NewCustomer="Yes", IF(COUNTIF($I$2:$I$11,B4309)&gt;0,0,WEEKDAY(B4309,2)),IF(COUNTIF($I$2:$I$21,B4309)&gt;0,0,WEEKDAY(B4309,2)))</f>
        <v>7</v>
      </c>
      <c r="D4309" s="74">
        <f t="shared" si="2"/>
        <v>21</v>
      </c>
      <c r="E4309" s="12">
        <f>IFERROR(VLOOKUP(A4309,'IDAR Meter Data'!$A:$B,2,1),"")</f>
        <v>178</v>
      </c>
      <c r="F4309" s="75">
        <f>IF(CECCZ="CZ03",'Outside Temp'!B4309,IF(CECCZ="CZ04",'Outside Temp'!B4310,IF(CECCZ="CZ12",'Outside Temp'!B4311, IF(CECCZ="CZ13",'Outside Temp'!B4312))))</f>
        <v>55.81666667</v>
      </c>
      <c r="G4309" s="12">
        <f t="shared" si="3"/>
        <v>1</v>
      </c>
    </row>
    <row r="4310" ht="15.75" customHeight="1">
      <c r="A4310" s="13">
        <v>42169.916666666664</v>
      </c>
      <c r="B4310" s="73">
        <f t="shared" si="1"/>
        <v>42169</v>
      </c>
      <c r="C4310" s="74">
        <f>IF(NewCustomer="Yes", IF(COUNTIF($I$2:$I$11,B4310)&gt;0,0,WEEKDAY(B4310,2)),IF(COUNTIF($I$2:$I$21,B4310)&gt;0,0,WEEKDAY(B4310,2)))</f>
        <v>7</v>
      </c>
      <c r="D4310" s="74">
        <f t="shared" si="2"/>
        <v>22</v>
      </c>
      <c r="E4310" s="12">
        <f>IFERROR(VLOOKUP(A4310,'IDAR Meter Data'!$A:$B,2,1),"")</f>
        <v>171</v>
      </c>
      <c r="F4310" s="75">
        <f>IF(CECCZ="CZ03",'Outside Temp'!B4310,IF(CECCZ="CZ04",'Outside Temp'!B4311,IF(CECCZ="CZ12",'Outside Temp'!B4312, IF(CECCZ="CZ13",'Outside Temp'!B4313))))</f>
        <v>55.93333333</v>
      </c>
      <c r="G4310" s="12">
        <f t="shared" si="3"/>
        <v>1</v>
      </c>
    </row>
    <row r="4311" ht="15.75" customHeight="1">
      <c r="A4311" s="13">
        <v>42169.927083333336</v>
      </c>
      <c r="B4311" s="73">
        <f t="shared" si="1"/>
        <v>42169</v>
      </c>
      <c r="C4311" s="74">
        <f>IF(NewCustomer="Yes", IF(COUNTIF($I$2:$I$11,B4311)&gt;0,0,WEEKDAY(B4311,2)),IF(COUNTIF($I$2:$I$21,B4311)&gt;0,0,WEEKDAY(B4311,2)))</f>
        <v>7</v>
      </c>
      <c r="D4311" s="74">
        <f t="shared" si="2"/>
        <v>22</v>
      </c>
      <c r="E4311" s="12">
        <f>IFERROR(VLOOKUP(A4311,'IDAR Meter Data'!$A:$B,2,1),"")</f>
        <v>163</v>
      </c>
      <c r="F4311" s="75">
        <f>IF(CECCZ="CZ03",'Outside Temp'!B4311,IF(CECCZ="CZ04",'Outside Temp'!B4312,IF(CECCZ="CZ12",'Outside Temp'!B4313, IF(CECCZ="CZ13",'Outside Temp'!B4314))))</f>
        <v>55.68333333</v>
      </c>
      <c r="G4311" s="12">
        <f t="shared" si="3"/>
        <v>1</v>
      </c>
    </row>
    <row r="4312" ht="15.75" customHeight="1">
      <c r="A4312" s="13">
        <v>42169.9375</v>
      </c>
      <c r="B4312" s="73">
        <f t="shared" si="1"/>
        <v>42169</v>
      </c>
      <c r="C4312" s="74">
        <f>IF(NewCustomer="Yes", IF(COUNTIF($I$2:$I$11,B4312)&gt;0,0,WEEKDAY(B4312,2)),IF(COUNTIF($I$2:$I$21,B4312)&gt;0,0,WEEKDAY(B4312,2)))</f>
        <v>7</v>
      </c>
      <c r="D4312" s="74">
        <f t="shared" si="2"/>
        <v>22</v>
      </c>
      <c r="E4312" s="12">
        <f>IFERROR(VLOOKUP(A4312,'IDAR Meter Data'!$A:$B,2,1),"")</f>
        <v>186</v>
      </c>
      <c r="F4312" s="75">
        <f>IF(CECCZ="CZ03",'Outside Temp'!B4312,IF(CECCZ="CZ04",'Outside Temp'!B4313,IF(CECCZ="CZ12",'Outside Temp'!B4314, IF(CECCZ="CZ13",'Outside Temp'!B4315))))</f>
        <v>55.43333333</v>
      </c>
      <c r="G4312" s="12">
        <f t="shared" si="3"/>
        <v>1</v>
      </c>
    </row>
    <row r="4313" ht="15.75" customHeight="1">
      <c r="A4313" s="13">
        <v>42169.947916666664</v>
      </c>
      <c r="B4313" s="73">
        <f t="shared" si="1"/>
        <v>42169</v>
      </c>
      <c r="C4313" s="74">
        <f>IF(NewCustomer="Yes", IF(COUNTIF($I$2:$I$11,B4313)&gt;0,0,WEEKDAY(B4313,2)),IF(COUNTIF($I$2:$I$21,B4313)&gt;0,0,WEEKDAY(B4313,2)))</f>
        <v>7</v>
      </c>
      <c r="D4313" s="74">
        <f t="shared" si="2"/>
        <v>22</v>
      </c>
      <c r="E4313" s="12">
        <f>IFERROR(VLOOKUP(A4313,'IDAR Meter Data'!$A:$B,2,1),"")</f>
        <v>172</v>
      </c>
      <c r="F4313" s="75">
        <f>IF(CECCZ="CZ03",'Outside Temp'!B4313,IF(CECCZ="CZ04",'Outside Temp'!B4314,IF(CECCZ="CZ12",'Outside Temp'!B4315, IF(CECCZ="CZ13",'Outside Temp'!B4316))))</f>
        <v>55.18333333</v>
      </c>
      <c r="G4313" s="12">
        <f t="shared" si="3"/>
        <v>1</v>
      </c>
    </row>
    <row r="4314" ht="15.75" customHeight="1">
      <c r="A4314" s="13">
        <v>42169.958333333336</v>
      </c>
      <c r="B4314" s="73">
        <f t="shared" si="1"/>
        <v>42169</v>
      </c>
      <c r="C4314" s="74">
        <f>IF(NewCustomer="Yes", IF(COUNTIF($I$2:$I$11,B4314)&gt;0,0,WEEKDAY(B4314,2)),IF(COUNTIF($I$2:$I$21,B4314)&gt;0,0,WEEKDAY(B4314,2)))</f>
        <v>7</v>
      </c>
      <c r="D4314" s="74">
        <f t="shared" si="2"/>
        <v>23</v>
      </c>
      <c r="E4314" s="12">
        <f>IFERROR(VLOOKUP(A4314,'IDAR Meter Data'!$A:$B,2,1),"")</f>
        <v>168</v>
      </c>
      <c r="F4314" s="75">
        <f>IF(CECCZ="CZ03",'Outside Temp'!B4314,IF(CECCZ="CZ04",'Outside Temp'!B4315,IF(CECCZ="CZ12",'Outside Temp'!B4316, IF(CECCZ="CZ13",'Outside Temp'!B4317))))</f>
        <v>55</v>
      </c>
      <c r="G4314" s="12">
        <f t="shared" si="3"/>
        <v>1</v>
      </c>
    </row>
    <row r="4315" ht="15.75" customHeight="1">
      <c r="A4315" s="13">
        <v>42169.96875</v>
      </c>
      <c r="B4315" s="73">
        <f t="shared" si="1"/>
        <v>42169</v>
      </c>
      <c r="C4315" s="74">
        <f>IF(NewCustomer="Yes", IF(COUNTIF($I$2:$I$11,B4315)&gt;0,0,WEEKDAY(B4315,2)),IF(COUNTIF($I$2:$I$21,B4315)&gt;0,0,WEEKDAY(B4315,2)))</f>
        <v>7</v>
      </c>
      <c r="D4315" s="74">
        <f t="shared" si="2"/>
        <v>23</v>
      </c>
      <c r="E4315" s="12">
        <f>IFERROR(VLOOKUP(A4315,'IDAR Meter Data'!$A:$B,2,1),"")</f>
        <v>164</v>
      </c>
      <c r="F4315" s="75">
        <f>IF(CECCZ="CZ03",'Outside Temp'!B4315,IF(CECCZ="CZ04",'Outside Temp'!B4316,IF(CECCZ="CZ12",'Outside Temp'!B4317, IF(CECCZ="CZ13",'Outside Temp'!B4318))))</f>
        <v>55</v>
      </c>
      <c r="G4315" s="12">
        <f t="shared" si="3"/>
        <v>1</v>
      </c>
    </row>
    <row r="4316" ht="15.75" customHeight="1">
      <c r="A4316" s="13">
        <v>42169.979166666664</v>
      </c>
      <c r="B4316" s="73">
        <f t="shared" si="1"/>
        <v>42169</v>
      </c>
      <c r="C4316" s="74">
        <f>IF(NewCustomer="Yes", IF(COUNTIF($I$2:$I$11,B4316)&gt;0,0,WEEKDAY(B4316,2)),IF(COUNTIF($I$2:$I$21,B4316)&gt;0,0,WEEKDAY(B4316,2)))</f>
        <v>7</v>
      </c>
      <c r="D4316" s="74">
        <f t="shared" si="2"/>
        <v>23</v>
      </c>
      <c r="E4316" s="12">
        <f>IFERROR(VLOOKUP(A4316,'IDAR Meter Data'!$A:$B,2,1),"")</f>
        <v>164</v>
      </c>
      <c r="F4316" s="75">
        <f>IF(CECCZ="CZ03",'Outside Temp'!B4316,IF(CECCZ="CZ04",'Outside Temp'!B4317,IF(CECCZ="CZ12",'Outside Temp'!B4318, IF(CECCZ="CZ13",'Outside Temp'!B4319))))</f>
        <v>55</v>
      </c>
      <c r="G4316" s="12">
        <f t="shared" si="3"/>
        <v>1</v>
      </c>
    </row>
    <row r="4317" ht="15.75" customHeight="1">
      <c r="A4317" s="13">
        <v>42169.989583333336</v>
      </c>
      <c r="B4317" s="73">
        <f t="shared" si="1"/>
        <v>42169</v>
      </c>
      <c r="C4317" s="74">
        <f>IF(NewCustomer="Yes", IF(COUNTIF($I$2:$I$11,B4317)&gt;0,0,WEEKDAY(B4317,2)),IF(COUNTIF($I$2:$I$21,B4317)&gt;0,0,WEEKDAY(B4317,2)))</f>
        <v>7</v>
      </c>
      <c r="D4317" s="74">
        <f t="shared" si="2"/>
        <v>23</v>
      </c>
      <c r="E4317" s="12">
        <f>IFERROR(VLOOKUP(A4317,'IDAR Meter Data'!$A:$B,2,1),"")</f>
        <v>180</v>
      </c>
      <c r="F4317" s="75">
        <f>IF(CECCZ="CZ03",'Outside Temp'!B4317,IF(CECCZ="CZ04",'Outside Temp'!B4318,IF(CECCZ="CZ12",'Outside Temp'!B4319, IF(CECCZ="CZ13",'Outside Temp'!B4320))))</f>
        <v>55</v>
      </c>
      <c r="G4317" s="12">
        <f t="shared" si="3"/>
        <v>1</v>
      </c>
    </row>
    <row r="4318" ht="15.75" customHeight="1">
      <c r="A4318" s="13">
        <v>42170.0</v>
      </c>
      <c r="B4318" s="73">
        <f t="shared" si="1"/>
        <v>42170</v>
      </c>
      <c r="C4318" s="74">
        <f>IF(NewCustomer="Yes", IF(COUNTIF($I$2:$I$11,B4318)&gt;0,0,WEEKDAY(B4318,2)),IF(COUNTIF($I$2:$I$21,B4318)&gt;0,0,WEEKDAY(B4318,2)))</f>
        <v>1</v>
      </c>
      <c r="D4318" s="74">
        <f t="shared" si="2"/>
        <v>0</v>
      </c>
      <c r="E4318" s="12">
        <f>IFERROR(VLOOKUP(A4318,'IDAR Meter Data'!$A:$B,2,1),"")</f>
        <v>169</v>
      </c>
      <c r="F4318" s="75">
        <f>IF(CECCZ="CZ03",'Outside Temp'!B4318,IF(CECCZ="CZ04",'Outside Temp'!B4319,IF(CECCZ="CZ12",'Outside Temp'!B4320, IF(CECCZ="CZ13",'Outside Temp'!B4321))))</f>
        <v>54.93333333</v>
      </c>
      <c r="G4318" s="12">
        <f t="shared" si="3"/>
        <v>1</v>
      </c>
    </row>
    <row r="4319" ht="15.75" customHeight="1">
      <c r="A4319" s="13">
        <v>42170.010416666664</v>
      </c>
      <c r="B4319" s="73">
        <f t="shared" si="1"/>
        <v>42170</v>
      </c>
      <c r="C4319" s="74">
        <f>IF(NewCustomer="Yes", IF(COUNTIF($I$2:$I$11,B4319)&gt;0,0,WEEKDAY(B4319,2)),IF(COUNTIF($I$2:$I$21,B4319)&gt;0,0,WEEKDAY(B4319,2)))</f>
        <v>1</v>
      </c>
      <c r="D4319" s="74">
        <f t="shared" si="2"/>
        <v>0</v>
      </c>
      <c r="E4319" s="12">
        <f>IFERROR(VLOOKUP(A4319,'IDAR Meter Data'!$A:$B,2,1),"")</f>
        <v>161</v>
      </c>
      <c r="F4319" s="75">
        <f>IF(CECCZ="CZ03",'Outside Temp'!B4319,IF(CECCZ="CZ04",'Outside Temp'!B4320,IF(CECCZ="CZ12",'Outside Temp'!B4321, IF(CECCZ="CZ13",'Outside Temp'!B4322))))</f>
        <v>54.68333333</v>
      </c>
      <c r="G4319" s="12">
        <f t="shared" si="3"/>
        <v>1</v>
      </c>
    </row>
    <row r="4320" ht="15.75" customHeight="1">
      <c r="A4320" s="13">
        <v>42170.020833333336</v>
      </c>
      <c r="B4320" s="73">
        <f t="shared" si="1"/>
        <v>42170</v>
      </c>
      <c r="C4320" s="74">
        <f>IF(NewCustomer="Yes", IF(COUNTIF($I$2:$I$11,B4320)&gt;0,0,WEEKDAY(B4320,2)),IF(COUNTIF($I$2:$I$21,B4320)&gt;0,0,WEEKDAY(B4320,2)))</f>
        <v>1</v>
      </c>
      <c r="D4320" s="74">
        <f t="shared" si="2"/>
        <v>0</v>
      </c>
      <c r="E4320" s="12">
        <f>IFERROR(VLOOKUP(A4320,'IDAR Meter Data'!$A:$B,2,1),"")</f>
        <v>161</v>
      </c>
      <c r="F4320" s="75">
        <f>IF(CECCZ="CZ03",'Outside Temp'!B4320,IF(CECCZ="CZ04",'Outside Temp'!B4321,IF(CECCZ="CZ12",'Outside Temp'!B4322, IF(CECCZ="CZ13",'Outside Temp'!B4323))))</f>
        <v>54.43333333</v>
      </c>
      <c r="G4320" s="12">
        <f t="shared" si="3"/>
        <v>1</v>
      </c>
    </row>
    <row r="4321" ht="15.75" customHeight="1">
      <c r="A4321" s="13">
        <v>42170.03125</v>
      </c>
      <c r="B4321" s="73">
        <f t="shared" si="1"/>
        <v>42170</v>
      </c>
      <c r="C4321" s="74">
        <f>IF(NewCustomer="Yes", IF(COUNTIF($I$2:$I$11,B4321)&gt;0,0,WEEKDAY(B4321,2)),IF(COUNTIF($I$2:$I$21,B4321)&gt;0,0,WEEKDAY(B4321,2)))</f>
        <v>1</v>
      </c>
      <c r="D4321" s="74">
        <f t="shared" si="2"/>
        <v>0</v>
      </c>
      <c r="E4321" s="12">
        <f>IFERROR(VLOOKUP(A4321,'IDAR Meter Data'!$A:$B,2,1),"")</f>
        <v>163</v>
      </c>
      <c r="F4321" s="75">
        <f>IF(CECCZ="CZ03",'Outside Temp'!B4321,IF(CECCZ="CZ04",'Outside Temp'!B4322,IF(CECCZ="CZ12",'Outside Temp'!B4323, IF(CECCZ="CZ13",'Outside Temp'!B4324))))</f>
        <v>54.18333333</v>
      </c>
      <c r="G4321" s="12">
        <f t="shared" si="3"/>
        <v>1</v>
      </c>
    </row>
    <row r="4322" ht="15.75" customHeight="1">
      <c r="A4322" s="13">
        <v>42170.041666666664</v>
      </c>
      <c r="B4322" s="73">
        <f t="shared" si="1"/>
        <v>42170</v>
      </c>
      <c r="C4322" s="74">
        <f>IF(NewCustomer="Yes", IF(COUNTIF($I$2:$I$11,B4322)&gt;0,0,WEEKDAY(B4322,2)),IF(COUNTIF($I$2:$I$21,B4322)&gt;0,0,WEEKDAY(B4322,2)))</f>
        <v>1</v>
      </c>
      <c r="D4322" s="74">
        <f t="shared" si="2"/>
        <v>1</v>
      </c>
      <c r="E4322" s="12">
        <f>IFERROR(VLOOKUP(A4322,'IDAR Meter Data'!$A:$B,2,1),"")</f>
        <v>179</v>
      </c>
      <c r="F4322" s="75">
        <f>IF(CECCZ="CZ03",'Outside Temp'!B4322,IF(CECCZ="CZ04",'Outside Temp'!B4323,IF(CECCZ="CZ12",'Outside Temp'!B4324, IF(CECCZ="CZ13",'Outside Temp'!B4325))))</f>
        <v>53.93333333</v>
      </c>
      <c r="G4322" s="12">
        <f t="shared" si="3"/>
        <v>1</v>
      </c>
    </row>
    <row r="4323" ht="15.75" customHeight="1">
      <c r="A4323" s="13">
        <v>42170.052083333336</v>
      </c>
      <c r="B4323" s="73">
        <f t="shared" si="1"/>
        <v>42170</v>
      </c>
      <c r="C4323" s="74">
        <f>IF(NewCustomer="Yes", IF(COUNTIF($I$2:$I$11,B4323)&gt;0,0,WEEKDAY(B4323,2)),IF(COUNTIF($I$2:$I$21,B4323)&gt;0,0,WEEKDAY(B4323,2)))</f>
        <v>1</v>
      </c>
      <c r="D4323" s="74">
        <f t="shared" si="2"/>
        <v>1</v>
      </c>
      <c r="E4323" s="12">
        <f>IFERROR(VLOOKUP(A4323,'IDAR Meter Data'!$A:$B,2,1),"")</f>
        <v>163</v>
      </c>
      <c r="F4323" s="75">
        <f>IF(CECCZ="CZ03",'Outside Temp'!B4323,IF(CECCZ="CZ04",'Outside Temp'!B4324,IF(CECCZ="CZ12",'Outside Temp'!B4325, IF(CECCZ="CZ13",'Outside Temp'!B4326))))</f>
        <v>53.68333333</v>
      </c>
      <c r="G4323" s="12">
        <f t="shared" si="3"/>
        <v>1</v>
      </c>
    </row>
    <row r="4324" ht="15.75" customHeight="1">
      <c r="A4324" s="13">
        <v>42170.0625</v>
      </c>
      <c r="B4324" s="73">
        <f t="shared" si="1"/>
        <v>42170</v>
      </c>
      <c r="C4324" s="74">
        <f>IF(NewCustomer="Yes", IF(COUNTIF($I$2:$I$11,B4324)&gt;0,0,WEEKDAY(B4324,2)),IF(COUNTIF($I$2:$I$21,B4324)&gt;0,0,WEEKDAY(B4324,2)))</f>
        <v>1</v>
      </c>
      <c r="D4324" s="74">
        <f t="shared" si="2"/>
        <v>1</v>
      </c>
      <c r="E4324" s="12">
        <f>IFERROR(VLOOKUP(A4324,'IDAR Meter Data'!$A:$B,2,1),"")</f>
        <v>163</v>
      </c>
      <c r="F4324" s="75">
        <f>IF(CECCZ="CZ03",'Outside Temp'!B4324,IF(CECCZ="CZ04",'Outside Temp'!B4325,IF(CECCZ="CZ12",'Outside Temp'!B4326, IF(CECCZ="CZ13",'Outside Temp'!B4327))))</f>
        <v>53.43333333</v>
      </c>
      <c r="G4324" s="12">
        <f t="shared" si="3"/>
        <v>1</v>
      </c>
    </row>
    <row r="4325" ht="15.75" customHeight="1">
      <c r="A4325" s="13">
        <v>42170.072916666664</v>
      </c>
      <c r="B4325" s="73">
        <f t="shared" si="1"/>
        <v>42170</v>
      </c>
      <c r="C4325" s="74">
        <f>IF(NewCustomer="Yes", IF(COUNTIF($I$2:$I$11,B4325)&gt;0,0,WEEKDAY(B4325,2)),IF(COUNTIF($I$2:$I$21,B4325)&gt;0,0,WEEKDAY(B4325,2)))</f>
        <v>1</v>
      </c>
      <c r="D4325" s="74">
        <f t="shared" si="2"/>
        <v>1</v>
      </c>
      <c r="E4325" s="12">
        <f>IFERROR(VLOOKUP(A4325,'IDAR Meter Data'!$A:$B,2,1),"")</f>
        <v>164</v>
      </c>
      <c r="F4325" s="75">
        <f>IF(CECCZ="CZ03",'Outside Temp'!B4325,IF(CECCZ="CZ04",'Outside Temp'!B4326,IF(CECCZ="CZ12",'Outside Temp'!B4327, IF(CECCZ="CZ13",'Outside Temp'!B4328))))</f>
        <v>53.18333333</v>
      </c>
      <c r="G4325" s="12">
        <f t="shared" si="3"/>
        <v>1</v>
      </c>
    </row>
    <row r="4326" ht="15.75" customHeight="1">
      <c r="A4326" s="13">
        <v>42170.083333333336</v>
      </c>
      <c r="B4326" s="73">
        <f t="shared" si="1"/>
        <v>42170</v>
      </c>
      <c r="C4326" s="74">
        <f>IF(NewCustomer="Yes", IF(COUNTIF($I$2:$I$11,B4326)&gt;0,0,WEEKDAY(B4326,2)),IF(COUNTIF($I$2:$I$21,B4326)&gt;0,0,WEEKDAY(B4326,2)))</f>
        <v>1</v>
      </c>
      <c r="D4326" s="74">
        <f t="shared" si="2"/>
        <v>2</v>
      </c>
      <c r="E4326" s="12">
        <f>IFERROR(VLOOKUP(A4326,'IDAR Meter Data'!$A:$B,2,1),"")</f>
        <v>162</v>
      </c>
      <c r="F4326" s="75">
        <f>IF(CECCZ="CZ03",'Outside Temp'!B4326,IF(CECCZ="CZ04",'Outside Temp'!B4327,IF(CECCZ="CZ12",'Outside Temp'!B4328, IF(CECCZ="CZ13",'Outside Temp'!B4329))))</f>
        <v>53.06666667</v>
      </c>
      <c r="G4326" s="12">
        <f t="shared" si="3"/>
        <v>1</v>
      </c>
    </row>
    <row r="4327" ht="15.75" customHeight="1">
      <c r="A4327" s="13">
        <v>42170.09375</v>
      </c>
      <c r="B4327" s="73">
        <f t="shared" si="1"/>
        <v>42170</v>
      </c>
      <c r="C4327" s="74">
        <f>IF(NewCustomer="Yes", IF(COUNTIF($I$2:$I$11,B4327)&gt;0,0,WEEKDAY(B4327,2)),IF(COUNTIF($I$2:$I$21,B4327)&gt;0,0,WEEKDAY(B4327,2)))</f>
        <v>1</v>
      </c>
      <c r="D4327" s="74">
        <f t="shared" si="2"/>
        <v>2</v>
      </c>
      <c r="E4327" s="12">
        <f>IFERROR(VLOOKUP(A4327,'IDAR Meter Data'!$A:$B,2,1),"")</f>
        <v>178</v>
      </c>
      <c r="F4327" s="75">
        <f>IF(CECCZ="CZ03",'Outside Temp'!B4327,IF(CECCZ="CZ04",'Outside Temp'!B4328,IF(CECCZ="CZ12",'Outside Temp'!B4329, IF(CECCZ="CZ13",'Outside Temp'!B4330))))</f>
        <v>53.31666667</v>
      </c>
      <c r="G4327" s="12">
        <f t="shared" si="3"/>
        <v>1</v>
      </c>
    </row>
    <row r="4328" ht="15.75" customHeight="1">
      <c r="A4328" s="13">
        <v>42170.104166666664</v>
      </c>
      <c r="B4328" s="73">
        <f t="shared" si="1"/>
        <v>42170</v>
      </c>
      <c r="C4328" s="74">
        <f>IF(NewCustomer="Yes", IF(COUNTIF($I$2:$I$11,B4328)&gt;0,0,WEEKDAY(B4328,2)),IF(COUNTIF($I$2:$I$21,B4328)&gt;0,0,WEEKDAY(B4328,2)))</f>
        <v>1</v>
      </c>
      <c r="D4328" s="74">
        <f t="shared" si="2"/>
        <v>2</v>
      </c>
      <c r="E4328" s="12">
        <f>IFERROR(VLOOKUP(A4328,'IDAR Meter Data'!$A:$B,2,1),"")</f>
        <v>157</v>
      </c>
      <c r="F4328" s="75">
        <f>IF(CECCZ="CZ03",'Outside Temp'!B4328,IF(CECCZ="CZ04",'Outside Temp'!B4329,IF(CECCZ="CZ12",'Outside Temp'!B4330, IF(CECCZ="CZ13",'Outside Temp'!B4331))))</f>
        <v>53.56666667</v>
      </c>
      <c r="G4328" s="12">
        <f t="shared" si="3"/>
        <v>1</v>
      </c>
    </row>
    <row r="4329" ht="15.75" customHeight="1">
      <c r="A4329" s="13">
        <v>42170.114583333336</v>
      </c>
      <c r="B4329" s="73">
        <f t="shared" si="1"/>
        <v>42170</v>
      </c>
      <c r="C4329" s="74">
        <f>IF(NewCustomer="Yes", IF(COUNTIF($I$2:$I$11,B4329)&gt;0,0,WEEKDAY(B4329,2)),IF(COUNTIF($I$2:$I$21,B4329)&gt;0,0,WEEKDAY(B4329,2)))</f>
        <v>1</v>
      </c>
      <c r="D4329" s="74">
        <f t="shared" si="2"/>
        <v>2</v>
      </c>
      <c r="E4329" s="12">
        <f>IFERROR(VLOOKUP(A4329,'IDAR Meter Data'!$A:$B,2,1),"")</f>
        <v>166</v>
      </c>
      <c r="F4329" s="75">
        <f>IF(CECCZ="CZ03",'Outside Temp'!B4329,IF(CECCZ="CZ04",'Outside Temp'!B4330,IF(CECCZ="CZ12",'Outside Temp'!B4331, IF(CECCZ="CZ13",'Outside Temp'!B4332))))</f>
        <v>53.81666667</v>
      </c>
      <c r="G4329" s="12">
        <f t="shared" si="3"/>
        <v>1</v>
      </c>
    </row>
    <row r="4330" ht="15.75" customHeight="1">
      <c r="A4330" s="13">
        <v>42170.125</v>
      </c>
      <c r="B4330" s="73">
        <f t="shared" si="1"/>
        <v>42170</v>
      </c>
      <c r="C4330" s="74">
        <f>IF(NewCustomer="Yes", IF(COUNTIF($I$2:$I$11,B4330)&gt;0,0,WEEKDAY(B4330,2)),IF(COUNTIF($I$2:$I$21,B4330)&gt;0,0,WEEKDAY(B4330,2)))</f>
        <v>1</v>
      </c>
      <c r="D4330" s="74">
        <f t="shared" si="2"/>
        <v>3</v>
      </c>
      <c r="E4330" s="12">
        <f>IFERROR(VLOOKUP(A4330,'IDAR Meter Data'!$A:$B,2,1),"")</f>
        <v>159</v>
      </c>
      <c r="F4330" s="75">
        <f>IF(CECCZ="CZ03",'Outside Temp'!B4330,IF(CECCZ="CZ04",'Outside Temp'!B4331,IF(CECCZ="CZ12",'Outside Temp'!B4332, IF(CECCZ="CZ13",'Outside Temp'!B4333))))</f>
        <v>53.93333333</v>
      </c>
      <c r="G4330" s="12">
        <f t="shared" si="3"/>
        <v>1</v>
      </c>
    </row>
    <row r="4331" ht="15.75" customHeight="1">
      <c r="A4331" s="13">
        <v>42170.135416666664</v>
      </c>
      <c r="B4331" s="73">
        <f t="shared" si="1"/>
        <v>42170</v>
      </c>
      <c r="C4331" s="74">
        <f>IF(NewCustomer="Yes", IF(COUNTIF($I$2:$I$11,B4331)&gt;0,0,WEEKDAY(B4331,2)),IF(COUNTIF($I$2:$I$21,B4331)&gt;0,0,WEEKDAY(B4331,2)))</f>
        <v>1</v>
      </c>
      <c r="D4331" s="74">
        <f t="shared" si="2"/>
        <v>3</v>
      </c>
      <c r="E4331" s="12">
        <f>IFERROR(VLOOKUP(A4331,'IDAR Meter Data'!$A:$B,2,1),"")</f>
        <v>157</v>
      </c>
      <c r="F4331" s="75">
        <f>IF(CECCZ="CZ03",'Outside Temp'!B4331,IF(CECCZ="CZ04",'Outside Temp'!B4332,IF(CECCZ="CZ12",'Outside Temp'!B4333, IF(CECCZ="CZ13",'Outside Temp'!B4334))))</f>
        <v>53.68333333</v>
      </c>
      <c r="G4331" s="12">
        <f t="shared" si="3"/>
        <v>1</v>
      </c>
    </row>
    <row r="4332" ht="15.75" customHeight="1">
      <c r="A4332" s="13">
        <v>42170.145833333336</v>
      </c>
      <c r="B4332" s="73">
        <f t="shared" si="1"/>
        <v>42170</v>
      </c>
      <c r="C4332" s="74">
        <f>IF(NewCustomer="Yes", IF(COUNTIF($I$2:$I$11,B4332)&gt;0,0,WEEKDAY(B4332,2)),IF(COUNTIF($I$2:$I$21,B4332)&gt;0,0,WEEKDAY(B4332,2)))</f>
        <v>1</v>
      </c>
      <c r="D4332" s="74">
        <f t="shared" si="2"/>
        <v>3</v>
      </c>
      <c r="E4332" s="12">
        <f>IFERROR(VLOOKUP(A4332,'IDAR Meter Data'!$A:$B,2,1),"")</f>
        <v>174</v>
      </c>
      <c r="F4332" s="75">
        <f>IF(CECCZ="CZ03",'Outside Temp'!B4332,IF(CECCZ="CZ04",'Outside Temp'!B4333,IF(CECCZ="CZ12",'Outside Temp'!B4334, IF(CECCZ="CZ13",'Outside Temp'!B4335))))</f>
        <v>53.43333333</v>
      </c>
      <c r="G4332" s="12">
        <f t="shared" si="3"/>
        <v>1</v>
      </c>
    </row>
    <row r="4333" ht="15.75" customHeight="1">
      <c r="A4333" s="13">
        <v>42170.15625</v>
      </c>
      <c r="B4333" s="73">
        <f t="shared" si="1"/>
        <v>42170</v>
      </c>
      <c r="C4333" s="74">
        <f>IF(NewCustomer="Yes", IF(COUNTIF($I$2:$I$11,B4333)&gt;0,0,WEEKDAY(B4333,2)),IF(COUNTIF($I$2:$I$21,B4333)&gt;0,0,WEEKDAY(B4333,2)))</f>
        <v>1</v>
      </c>
      <c r="D4333" s="74">
        <f t="shared" si="2"/>
        <v>3</v>
      </c>
      <c r="E4333" s="12">
        <f>IFERROR(VLOOKUP(A4333,'IDAR Meter Data'!$A:$B,2,1),"")</f>
        <v>161</v>
      </c>
      <c r="F4333" s="75">
        <f>IF(CECCZ="CZ03",'Outside Temp'!B4333,IF(CECCZ="CZ04",'Outside Temp'!B4334,IF(CECCZ="CZ12",'Outside Temp'!B4335, IF(CECCZ="CZ13",'Outside Temp'!B4336))))</f>
        <v>53.18333333</v>
      </c>
      <c r="G4333" s="12">
        <f t="shared" si="3"/>
        <v>1</v>
      </c>
    </row>
    <row r="4334" ht="15.75" customHeight="1">
      <c r="A4334" s="13">
        <v>42170.166666666664</v>
      </c>
      <c r="B4334" s="73">
        <f t="shared" si="1"/>
        <v>42170</v>
      </c>
      <c r="C4334" s="74">
        <f>IF(NewCustomer="Yes", IF(COUNTIF($I$2:$I$11,B4334)&gt;0,0,WEEKDAY(B4334,2)),IF(COUNTIF($I$2:$I$21,B4334)&gt;0,0,WEEKDAY(B4334,2)))</f>
        <v>1</v>
      </c>
      <c r="D4334" s="74">
        <f t="shared" si="2"/>
        <v>4</v>
      </c>
      <c r="E4334" s="12">
        <f>IFERROR(VLOOKUP(A4334,'IDAR Meter Data'!$A:$B,2,1),"")</f>
        <v>162</v>
      </c>
      <c r="F4334" s="75">
        <f>IF(CECCZ="CZ03",'Outside Temp'!B4334,IF(CECCZ="CZ04",'Outside Temp'!B4335,IF(CECCZ="CZ12",'Outside Temp'!B4336, IF(CECCZ="CZ13",'Outside Temp'!B4337))))</f>
        <v>53</v>
      </c>
      <c r="G4334" s="12">
        <f t="shared" si="3"/>
        <v>1</v>
      </c>
    </row>
    <row r="4335" ht="15.75" customHeight="1">
      <c r="A4335" s="13">
        <v>42170.177083333336</v>
      </c>
      <c r="B4335" s="73">
        <f t="shared" si="1"/>
        <v>42170</v>
      </c>
      <c r="C4335" s="74">
        <f>IF(NewCustomer="Yes", IF(COUNTIF($I$2:$I$11,B4335)&gt;0,0,WEEKDAY(B4335,2)),IF(COUNTIF($I$2:$I$21,B4335)&gt;0,0,WEEKDAY(B4335,2)))</f>
        <v>1</v>
      </c>
      <c r="D4335" s="74">
        <f t="shared" si="2"/>
        <v>4</v>
      </c>
      <c r="E4335" s="12">
        <f>IFERROR(VLOOKUP(A4335,'IDAR Meter Data'!$A:$B,2,1),"")</f>
        <v>159</v>
      </c>
      <c r="F4335" s="75">
        <f>IF(CECCZ="CZ03",'Outside Temp'!B4335,IF(CECCZ="CZ04",'Outside Temp'!B4336,IF(CECCZ="CZ12",'Outside Temp'!B4337, IF(CECCZ="CZ13",'Outside Temp'!B4338))))</f>
        <v>53</v>
      </c>
      <c r="G4335" s="12">
        <f t="shared" si="3"/>
        <v>1</v>
      </c>
    </row>
    <row r="4336" ht="15.75" customHeight="1">
      <c r="A4336" s="13">
        <v>42170.1875</v>
      </c>
      <c r="B4336" s="73">
        <f t="shared" si="1"/>
        <v>42170</v>
      </c>
      <c r="C4336" s="74">
        <f>IF(NewCustomer="Yes", IF(COUNTIF($I$2:$I$11,B4336)&gt;0,0,WEEKDAY(B4336,2)),IF(COUNTIF($I$2:$I$21,B4336)&gt;0,0,WEEKDAY(B4336,2)))</f>
        <v>1</v>
      </c>
      <c r="D4336" s="74">
        <f t="shared" si="2"/>
        <v>4</v>
      </c>
      <c r="E4336" s="12">
        <f>IFERROR(VLOOKUP(A4336,'IDAR Meter Data'!$A:$B,2,1),"")</f>
        <v>163</v>
      </c>
      <c r="F4336" s="75">
        <f>IF(CECCZ="CZ03",'Outside Temp'!B4336,IF(CECCZ="CZ04",'Outside Temp'!B4337,IF(CECCZ="CZ12",'Outside Temp'!B4338, IF(CECCZ="CZ13",'Outside Temp'!B4339))))</f>
        <v>53</v>
      </c>
      <c r="G4336" s="12">
        <f t="shared" si="3"/>
        <v>1</v>
      </c>
    </row>
    <row r="4337" ht="15.75" customHeight="1">
      <c r="A4337" s="13">
        <v>42170.197916666664</v>
      </c>
      <c r="B4337" s="73">
        <f t="shared" si="1"/>
        <v>42170</v>
      </c>
      <c r="C4337" s="74">
        <f>IF(NewCustomer="Yes", IF(COUNTIF($I$2:$I$11,B4337)&gt;0,0,WEEKDAY(B4337,2)),IF(COUNTIF($I$2:$I$21,B4337)&gt;0,0,WEEKDAY(B4337,2)))</f>
        <v>1</v>
      </c>
      <c r="D4337" s="74">
        <f t="shared" si="2"/>
        <v>4</v>
      </c>
      <c r="E4337" s="12">
        <f>IFERROR(VLOOKUP(A4337,'IDAR Meter Data'!$A:$B,2,1),"")</f>
        <v>175</v>
      </c>
      <c r="F4337" s="75">
        <f>IF(CECCZ="CZ03",'Outside Temp'!B4337,IF(CECCZ="CZ04",'Outside Temp'!B4338,IF(CECCZ="CZ12",'Outside Temp'!B4339, IF(CECCZ="CZ13",'Outside Temp'!B4340))))</f>
        <v>53</v>
      </c>
      <c r="G4337" s="12">
        <f t="shared" si="3"/>
        <v>1</v>
      </c>
    </row>
    <row r="4338" ht="15.75" customHeight="1">
      <c r="A4338" s="13">
        <v>42170.208333333336</v>
      </c>
      <c r="B4338" s="73">
        <f t="shared" si="1"/>
        <v>42170</v>
      </c>
      <c r="C4338" s="74">
        <f>IF(NewCustomer="Yes", IF(COUNTIF($I$2:$I$11,B4338)&gt;0,0,WEEKDAY(B4338,2)),IF(COUNTIF($I$2:$I$21,B4338)&gt;0,0,WEEKDAY(B4338,2)))</f>
        <v>1</v>
      </c>
      <c r="D4338" s="74">
        <f t="shared" si="2"/>
        <v>5</v>
      </c>
      <c r="E4338" s="12">
        <f>IFERROR(VLOOKUP(A4338,'IDAR Meter Data'!$A:$B,2,1),"")</f>
        <v>160</v>
      </c>
      <c r="F4338" s="75">
        <f>IF(CECCZ="CZ03",'Outside Temp'!B4338,IF(CECCZ="CZ04",'Outside Temp'!B4339,IF(CECCZ="CZ12",'Outside Temp'!B4340, IF(CECCZ="CZ13",'Outside Temp'!B4341))))</f>
        <v>53</v>
      </c>
      <c r="G4338" s="12">
        <f t="shared" si="3"/>
        <v>1</v>
      </c>
    </row>
    <row r="4339" ht="15.75" customHeight="1">
      <c r="A4339" s="13">
        <v>42170.21875</v>
      </c>
      <c r="B4339" s="73">
        <f t="shared" si="1"/>
        <v>42170</v>
      </c>
      <c r="C4339" s="74">
        <f>IF(NewCustomer="Yes", IF(COUNTIF($I$2:$I$11,B4339)&gt;0,0,WEEKDAY(B4339,2)),IF(COUNTIF($I$2:$I$21,B4339)&gt;0,0,WEEKDAY(B4339,2)))</f>
        <v>1</v>
      </c>
      <c r="D4339" s="74">
        <f t="shared" si="2"/>
        <v>5</v>
      </c>
      <c r="E4339" s="12">
        <f>IFERROR(VLOOKUP(A4339,'IDAR Meter Data'!$A:$B,2,1),"")</f>
        <v>157</v>
      </c>
      <c r="F4339" s="75">
        <f>IF(CECCZ="CZ03",'Outside Temp'!B4339,IF(CECCZ="CZ04",'Outside Temp'!B4340,IF(CECCZ="CZ12",'Outside Temp'!B4341, IF(CECCZ="CZ13",'Outside Temp'!B4342))))</f>
        <v>53</v>
      </c>
      <c r="G4339" s="12">
        <f t="shared" si="3"/>
        <v>1</v>
      </c>
    </row>
    <row r="4340" ht="15.75" customHeight="1">
      <c r="A4340" s="13">
        <v>42170.229166666664</v>
      </c>
      <c r="B4340" s="73">
        <f t="shared" si="1"/>
        <v>42170</v>
      </c>
      <c r="C4340" s="74">
        <f>IF(NewCustomer="Yes", IF(COUNTIF($I$2:$I$11,B4340)&gt;0,0,WEEKDAY(B4340,2)),IF(COUNTIF($I$2:$I$21,B4340)&gt;0,0,WEEKDAY(B4340,2)))</f>
        <v>1</v>
      </c>
      <c r="D4340" s="74">
        <f t="shared" si="2"/>
        <v>5</v>
      </c>
      <c r="E4340" s="12">
        <f>IFERROR(VLOOKUP(A4340,'IDAR Meter Data'!$A:$B,2,1),"")</f>
        <v>157</v>
      </c>
      <c r="F4340" s="75">
        <f>IF(CECCZ="CZ03",'Outside Temp'!B4340,IF(CECCZ="CZ04",'Outside Temp'!B4341,IF(CECCZ="CZ12",'Outside Temp'!B4342, IF(CECCZ="CZ13",'Outside Temp'!B4343))))</f>
        <v>53</v>
      </c>
      <c r="G4340" s="12">
        <f t="shared" si="3"/>
        <v>1</v>
      </c>
    </row>
    <row r="4341" ht="15.75" customHeight="1">
      <c r="A4341" s="13">
        <v>42170.239583333336</v>
      </c>
      <c r="B4341" s="73">
        <f t="shared" si="1"/>
        <v>42170</v>
      </c>
      <c r="C4341" s="74">
        <f>IF(NewCustomer="Yes", IF(COUNTIF($I$2:$I$11,B4341)&gt;0,0,WEEKDAY(B4341,2)),IF(COUNTIF($I$2:$I$21,B4341)&gt;0,0,WEEKDAY(B4341,2)))</f>
        <v>1</v>
      </c>
      <c r="D4341" s="74">
        <f t="shared" si="2"/>
        <v>5</v>
      </c>
      <c r="E4341" s="12">
        <f>IFERROR(VLOOKUP(A4341,'IDAR Meter Data'!$A:$B,2,1),"")</f>
        <v>168</v>
      </c>
      <c r="F4341" s="75">
        <f>IF(CECCZ="CZ03",'Outside Temp'!B4341,IF(CECCZ="CZ04",'Outside Temp'!B4342,IF(CECCZ="CZ12",'Outside Temp'!B4343, IF(CECCZ="CZ13",'Outside Temp'!B4344))))</f>
        <v>53</v>
      </c>
      <c r="G4341" s="12">
        <f t="shared" si="3"/>
        <v>1</v>
      </c>
    </row>
    <row r="4342" ht="15.75" customHeight="1">
      <c r="A4342" s="13">
        <v>42170.25</v>
      </c>
      <c r="B4342" s="73">
        <f t="shared" si="1"/>
        <v>42170</v>
      </c>
      <c r="C4342" s="74">
        <f>IF(NewCustomer="Yes", IF(COUNTIF($I$2:$I$11,B4342)&gt;0,0,WEEKDAY(B4342,2)),IF(COUNTIF($I$2:$I$21,B4342)&gt;0,0,WEEKDAY(B4342,2)))</f>
        <v>1</v>
      </c>
      <c r="D4342" s="74">
        <f t="shared" si="2"/>
        <v>6</v>
      </c>
      <c r="E4342" s="12">
        <f>IFERROR(VLOOKUP(A4342,'IDAR Meter Data'!$A:$B,2,1),"")</f>
        <v>169</v>
      </c>
      <c r="F4342" s="75">
        <f>IF(CECCZ="CZ03",'Outside Temp'!B4342,IF(CECCZ="CZ04",'Outside Temp'!B4343,IF(CECCZ="CZ12",'Outside Temp'!B4344, IF(CECCZ="CZ13",'Outside Temp'!B4345))))</f>
        <v>53</v>
      </c>
      <c r="G4342" s="12">
        <f t="shared" si="3"/>
        <v>1</v>
      </c>
    </row>
    <row r="4343" ht="15.75" customHeight="1">
      <c r="A4343" s="13">
        <v>42170.260416666664</v>
      </c>
      <c r="B4343" s="73">
        <f t="shared" si="1"/>
        <v>42170</v>
      </c>
      <c r="C4343" s="74">
        <f>IF(NewCustomer="Yes", IF(COUNTIF($I$2:$I$11,B4343)&gt;0,0,WEEKDAY(B4343,2)),IF(COUNTIF($I$2:$I$21,B4343)&gt;0,0,WEEKDAY(B4343,2)))</f>
        <v>1</v>
      </c>
      <c r="D4343" s="74">
        <f t="shared" si="2"/>
        <v>6</v>
      </c>
      <c r="E4343" s="12">
        <f>IFERROR(VLOOKUP(A4343,'IDAR Meter Data'!$A:$B,2,1),"")</f>
        <v>157</v>
      </c>
      <c r="F4343" s="75">
        <f>IF(CECCZ="CZ03",'Outside Temp'!B4343,IF(CECCZ="CZ04",'Outside Temp'!B4344,IF(CECCZ="CZ12",'Outside Temp'!B4345, IF(CECCZ="CZ13",'Outside Temp'!B4346))))</f>
        <v>53</v>
      </c>
      <c r="G4343" s="12">
        <f t="shared" si="3"/>
        <v>1</v>
      </c>
    </row>
    <row r="4344" ht="15.75" customHeight="1">
      <c r="A4344" s="13">
        <v>42170.270833333336</v>
      </c>
      <c r="B4344" s="73">
        <f t="shared" si="1"/>
        <v>42170</v>
      </c>
      <c r="C4344" s="74">
        <f>IF(NewCustomer="Yes", IF(COUNTIF($I$2:$I$11,B4344)&gt;0,0,WEEKDAY(B4344,2)),IF(COUNTIF($I$2:$I$21,B4344)&gt;0,0,WEEKDAY(B4344,2)))</f>
        <v>1</v>
      </c>
      <c r="D4344" s="74">
        <f t="shared" si="2"/>
        <v>6</v>
      </c>
      <c r="E4344" s="12">
        <f>IFERROR(VLOOKUP(A4344,'IDAR Meter Data'!$A:$B,2,1),"")</f>
        <v>159</v>
      </c>
      <c r="F4344" s="75">
        <f>IF(CECCZ="CZ03",'Outside Temp'!B4344,IF(CECCZ="CZ04",'Outside Temp'!B4345,IF(CECCZ="CZ12",'Outside Temp'!B4346, IF(CECCZ="CZ13",'Outside Temp'!B4347))))</f>
        <v>53</v>
      </c>
      <c r="G4344" s="12">
        <f t="shared" si="3"/>
        <v>1</v>
      </c>
    </row>
    <row r="4345" ht="15.75" customHeight="1">
      <c r="A4345" s="13">
        <v>42170.28125</v>
      </c>
      <c r="B4345" s="73">
        <f t="shared" si="1"/>
        <v>42170</v>
      </c>
      <c r="C4345" s="74">
        <f>IF(NewCustomer="Yes", IF(COUNTIF($I$2:$I$11,B4345)&gt;0,0,WEEKDAY(B4345,2)),IF(COUNTIF($I$2:$I$21,B4345)&gt;0,0,WEEKDAY(B4345,2)))</f>
        <v>1</v>
      </c>
      <c r="D4345" s="74">
        <f t="shared" si="2"/>
        <v>6</v>
      </c>
      <c r="E4345" s="12">
        <f>IFERROR(VLOOKUP(A4345,'IDAR Meter Data'!$A:$B,2,1),"")</f>
        <v>154</v>
      </c>
      <c r="F4345" s="75">
        <f>IF(CECCZ="CZ03",'Outside Temp'!B4345,IF(CECCZ="CZ04",'Outside Temp'!B4346,IF(CECCZ="CZ12",'Outside Temp'!B4347, IF(CECCZ="CZ13",'Outside Temp'!B4348))))</f>
        <v>53</v>
      </c>
      <c r="G4345" s="12">
        <f t="shared" si="3"/>
        <v>1</v>
      </c>
    </row>
    <row r="4346" ht="15.75" customHeight="1">
      <c r="A4346" s="13">
        <v>42170.291666666664</v>
      </c>
      <c r="B4346" s="73">
        <f t="shared" si="1"/>
        <v>42170</v>
      </c>
      <c r="C4346" s="74">
        <f>IF(NewCustomer="Yes", IF(COUNTIF($I$2:$I$11,B4346)&gt;0,0,WEEKDAY(B4346,2)),IF(COUNTIF($I$2:$I$21,B4346)&gt;0,0,WEEKDAY(B4346,2)))</f>
        <v>1</v>
      </c>
      <c r="D4346" s="74">
        <f t="shared" si="2"/>
        <v>7</v>
      </c>
      <c r="E4346" s="12">
        <f>IFERROR(VLOOKUP(A4346,'IDAR Meter Data'!$A:$B,2,1),"")</f>
        <v>159</v>
      </c>
      <c r="F4346" s="75">
        <f>IF(CECCZ="CZ03",'Outside Temp'!B4346,IF(CECCZ="CZ04",'Outside Temp'!B4347,IF(CECCZ="CZ12",'Outside Temp'!B4348, IF(CECCZ="CZ13",'Outside Temp'!B4349))))</f>
        <v>53.06896552</v>
      </c>
      <c r="G4346" s="12">
        <f t="shared" si="3"/>
        <v>1</v>
      </c>
    </row>
    <row r="4347" ht="15.75" customHeight="1">
      <c r="A4347" s="13">
        <v>42170.302083333336</v>
      </c>
      <c r="B4347" s="73">
        <f t="shared" si="1"/>
        <v>42170</v>
      </c>
      <c r="C4347" s="74">
        <f>IF(NewCustomer="Yes", IF(COUNTIF($I$2:$I$11,B4347)&gt;0,0,WEEKDAY(B4347,2)),IF(COUNTIF($I$2:$I$21,B4347)&gt;0,0,WEEKDAY(B4347,2)))</f>
        <v>1</v>
      </c>
      <c r="D4347" s="74">
        <f t="shared" si="2"/>
        <v>7</v>
      </c>
      <c r="E4347" s="12">
        <f>IFERROR(VLOOKUP(A4347,'IDAR Meter Data'!$A:$B,2,1),"")</f>
        <v>171</v>
      </c>
      <c r="F4347" s="75">
        <f>IF(CECCZ="CZ03",'Outside Temp'!B4347,IF(CECCZ="CZ04",'Outside Temp'!B4348,IF(CECCZ="CZ12",'Outside Temp'!B4349, IF(CECCZ="CZ13",'Outside Temp'!B4350))))</f>
        <v>53.32758621</v>
      </c>
      <c r="G4347" s="12">
        <f t="shared" si="3"/>
        <v>1</v>
      </c>
    </row>
    <row r="4348" ht="15.75" customHeight="1">
      <c r="A4348" s="13">
        <v>42170.3125</v>
      </c>
      <c r="B4348" s="73">
        <f t="shared" si="1"/>
        <v>42170</v>
      </c>
      <c r="C4348" s="74">
        <f>IF(NewCustomer="Yes", IF(COUNTIF($I$2:$I$11,B4348)&gt;0,0,WEEKDAY(B4348,2)),IF(COUNTIF($I$2:$I$21,B4348)&gt;0,0,WEEKDAY(B4348,2)))</f>
        <v>1</v>
      </c>
      <c r="D4348" s="74">
        <f t="shared" si="2"/>
        <v>7</v>
      </c>
      <c r="E4348" s="12">
        <f>IFERROR(VLOOKUP(A4348,'IDAR Meter Data'!$A:$B,2,1),"")</f>
        <v>157</v>
      </c>
      <c r="F4348" s="75">
        <f>IF(CECCZ="CZ03",'Outside Temp'!B4348,IF(CECCZ="CZ04",'Outside Temp'!B4349,IF(CECCZ="CZ12",'Outside Temp'!B4350, IF(CECCZ="CZ13",'Outside Temp'!B4351))))</f>
        <v>53.5862069</v>
      </c>
      <c r="G4348" s="12">
        <f t="shared" si="3"/>
        <v>1</v>
      </c>
    </row>
    <row r="4349" ht="15.75" customHeight="1">
      <c r="A4349" s="13">
        <v>42170.322916666664</v>
      </c>
      <c r="B4349" s="73">
        <f t="shared" si="1"/>
        <v>42170</v>
      </c>
      <c r="C4349" s="74">
        <f>IF(NewCustomer="Yes", IF(COUNTIF($I$2:$I$11,B4349)&gt;0,0,WEEKDAY(B4349,2)),IF(COUNTIF($I$2:$I$21,B4349)&gt;0,0,WEEKDAY(B4349,2)))</f>
        <v>1</v>
      </c>
      <c r="D4349" s="74">
        <f t="shared" si="2"/>
        <v>7</v>
      </c>
      <c r="E4349" s="12">
        <f>IFERROR(VLOOKUP(A4349,'IDAR Meter Data'!$A:$B,2,1),"")</f>
        <v>169</v>
      </c>
      <c r="F4349" s="75">
        <f>IF(CECCZ="CZ03",'Outside Temp'!B4349,IF(CECCZ="CZ04",'Outside Temp'!B4350,IF(CECCZ="CZ12",'Outside Temp'!B4351, IF(CECCZ="CZ13",'Outside Temp'!B4352))))</f>
        <v>53.84482759</v>
      </c>
      <c r="G4349" s="12">
        <f t="shared" si="3"/>
        <v>1</v>
      </c>
    </row>
    <row r="4350" ht="15.75" customHeight="1">
      <c r="A4350" s="13">
        <v>42170.333333333336</v>
      </c>
      <c r="B4350" s="73">
        <f t="shared" si="1"/>
        <v>42170</v>
      </c>
      <c r="C4350" s="74">
        <f>IF(NewCustomer="Yes", IF(COUNTIF($I$2:$I$11,B4350)&gt;0,0,WEEKDAY(B4350,2)),IF(COUNTIF($I$2:$I$21,B4350)&gt;0,0,WEEKDAY(B4350,2)))</f>
        <v>1</v>
      </c>
      <c r="D4350" s="74">
        <f t="shared" si="2"/>
        <v>8</v>
      </c>
      <c r="E4350" s="12">
        <f>IFERROR(VLOOKUP(A4350,'IDAR Meter Data'!$A:$B,2,1),"")</f>
        <v>166</v>
      </c>
      <c r="F4350" s="75">
        <f>IF(CECCZ="CZ03",'Outside Temp'!B4350,IF(CECCZ="CZ04",'Outside Temp'!B4351,IF(CECCZ="CZ12",'Outside Temp'!B4352, IF(CECCZ="CZ13",'Outside Temp'!B4353))))</f>
        <v>54.06666667</v>
      </c>
      <c r="G4350" s="12">
        <f t="shared" si="3"/>
        <v>1</v>
      </c>
    </row>
    <row r="4351" ht="15.75" customHeight="1">
      <c r="A4351" s="13">
        <v>42170.34375</v>
      </c>
      <c r="B4351" s="73">
        <f t="shared" si="1"/>
        <v>42170</v>
      </c>
      <c r="C4351" s="74">
        <f>IF(NewCustomer="Yes", IF(COUNTIF($I$2:$I$11,B4351)&gt;0,0,WEEKDAY(B4351,2)),IF(COUNTIF($I$2:$I$21,B4351)&gt;0,0,WEEKDAY(B4351,2)))</f>
        <v>1</v>
      </c>
      <c r="D4351" s="74">
        <f t="shared" si="2"/>
        <v>8</v>
      </c>
      <c r="E4351" s="12">
        <f>IFERROR(VLOOKUP(A4351,'IDAR Meter Data'!$A:$B,2,1),"")</f>
        <v>183</v>
      </c>
      <c r="F4351" s="75">
        <f>IF(CECCZ="CZ03",'Outside Temp'!B4351,IF(CECCZ="CZ04",'Outside Temp'!B4352,IF(CECCZ="CZ12",'Outside Temp'!B4353, IF(CECCZ="CZ13",'Outside Temp'!B4354))))</f>
        <v>54.31666667</v>
      </c>
      <c r="G4351" s="12">
        <f t="shared" si="3"/>
        <v>1</v>
      </c>
    </row>
    <row r="4352" ht="15.75" customHeight="1">
      <c r="A4352" s="13">
        <v>42170.354166666664</v>
      </c>
      <c r="B4352" s="73">
        <f t="shared" si="1"/>
        <v>42170</v>
      </c>
      <c r="C4352" s="74">
        <f>IF(NewCustomer="Yes", IF(COUNTIF($I$2:$I$11,B4352)&gt;0,0,WEEKDAY(B4352,2)),IF(COUNTIF($I$2:$I$21,B4352)&gt;0,0,WEEKDAY(B4352,2)))</f>
        <v>1</v>
      </c>
      <c r="D4352" s="74">
        <f t="shared" si="2"/>
        <v>8</v>
      </c>
      <c r="E4352" s="12">
        <f>IFERROR(VLOOKUP(A4352,'IDAR Meter Data'!$A:$B,2,1),"")</f>
        <v>187</v>
      </c>
      <c r="F4352" s="75">
        <f>IF(CECCZ="CZ03",'Outside Temp'!B4352,IF(CECCZ="CZ04",'Outside Temp'!B4353,IF(CECCZ="CZ12",'Outside Temp'!B4354, IF(CECCZ="CZ13",'Outside Temp'!B4355))))</f>
        <v>54.56666667</v>
      </c>
      <c r="G4352" s="12">
        <f t="shared" si="3"/>
        <v>1</v>
      </c>
    </row>
    <row r="4353" ht="15.75" customHeight="1">
      <c r="A4353" s="13">
        <v>42170.364583333336</v>
      </c>
      <c r="B4353" s="73">
        <f t="shared" si="1"/>
        <v>42170</v>
      </c>
      <c r="C4353" s="74">
        <f>IF(NewCustomer="Yes", IF(COUNTIF($I$2:$I$11,B4353)&gt;0,0,WEEKDAY(B4353,2)),IF(COUNTIF($I$2:$I$21,B4353)&gt;0,0,WEEKDAY(B4353,2)))</f>
        <v>1</v>
      </c>
      <c r="D4353" s="74">
        <f t="shared" si="2"/>
        <v>8</v>
      </c>
      <c r="E4353" s="12">
        <f>IFERROR(VLOOKUP(A4353,'IDAR Meter Data'!$A:$B,2,1),"")</f>
        <v>177</v>
      </c>
      <c r="F4353" s="75">
        <f>IF(CECCZ="CZ03",'Outside Temp'!B4353,IF(CECCZ="CZ04",'Outside Temp'!B4354,IF(CECCZ="CZ12",'Outside Temp'!B4355, IF(CECCZ="CZ13",'Outside Temp'!B4356))))</f>
        <v>54.81666667</v>
      </c>
      <c r="G4353" s="12">
        <f t="shared" si="3"/>
        <v>1</v>
      </c>
    </row>
    <row r="4354" ht="15.75" customHeight="1">
      <c r="A4354" s="13">
        <v>42170.375</v>
      </c>
      <c r="B4354" s="73">
        <f t="shared" si="1"/>
        <v>42170</v>
      </c>
      <c r="C4354" s="74">
        <f>IF(NewCustomer="Yes", IF(COUNTIF($I$2:$I$11,B4354)&gt;0,0,WEEKDAY(B4354,2)),IF(COUNTIF($I$2:$I$21,B4354)&gt;0,0,WEEKDAY(B4354,2)))</f>
        <v>1</v>
      </c>
      <c r="D4354" s="74">
        <f t="shared" si="2"/>
        <v>9</v>
      </c>
      <c r="E4354" s="12">
        <f>IFERROR(VLOOKUP(A4354,'IDAR Meter Data'!$A:$B,2,1),"")</f>
        <v>182</v>
      </c>
      <c r="F4354" s="75">
        <f>IF(CECCZ="CZ03",'Outside Temp'!B4354,IF(CECCZ="CZ04",'Outside Temp'!B4355,IF(CECCZ="CZ12",'Outside Temp'!B4356, IF(CECCZ="CZ13",'Outside Temp'!B4357))))</f>
        <v>55.06666667</v>
      </c>
      <c r="G4354" s="12">
        <f t="shared" si="3"/>
        <v>1</v>
      </c>
    </row>
    <row r="4355" ht="15.75" customHeight="1">
      <c r="A4355" s="13">
        <v>42170.385416666664</v>
      </c>
      <c r="B4355" s="73">
        <f t="shared" si="1"/>
        <v>42170</v>
      </c>
      <c r="C4355" s="74">
        <f>IF(NewCustomer="Yes", IF(COUNTIF($I$2:$I$11,B4355)&gt;0,0,WEEKDAY(B4355,2)),IF(COUNTIF($I$2:$I$21,B4355)&gt;0,0,WEEKDAY(B4355,2)))</f>
        <v>1</v>
      </c>
      <c r="D4355" s="74">
        <f t="shared" si="2"/>
        <v>9</v>
      </c>
      <c r="E4355" s="12">
        <f>IFERROR(VLOOKUP(A4355,'IDAR Meter Data'!$A:$B,2,1),"")</f>
        <v>187</v>
      </c>
      <c r="F4355" s="75">
        <f>IF(CECCZ="CZ03",'Outside Temp'!B4355,IF(CECCZ="CZ04",'Outside Temp'!B4356,IF(CECCZ="CZ12",'Outside Temp'!B4357, IF(CECCZ="CZ13",'Outside Temp'!B4358))))</f>
        <v>55.31666667</v>
      </c>
      <c r="G4355" s="12">
        <f t="shared" si="3"/>
        <v>1</v>
      </c>
    </row>
    <row r="4356" ht="15.75" customHeight="1">
      <c r="A4356" s="13">
        <v>42170.395833333336</v>
      </c>
      <c r="B4356" s="73">
        <f t="shared" si="1"/>
        <v>42170</v>
      </c>
      <c r="C4356" s="74">
        <f>IF(NewCustomer="Yes", IF(COUNTIF($I$2:$I$11,B4356)&gt;0,0,WEEKDAY(B4356,2)),IF(COUNTIF($I$2:$I$21,B4356)&gt;0,0,WEEKDAY(B4356,2)))</f>
        <v>1</v>
      </c>
      <c r="D4356" s="74">
        <f t="shared" si="2"/>
        <v>9</v>
      </c>
      <c r="E4356" s="12">
        <f>IFERROR(VLOOKUP(A4356,'IDAR Meter Data'!$A:$B,2,1),"")</f>
        <v>204</v>
      </c>
      <c r="F4356" s="75">
        <f>IF(CECCZ="CZ03",'Outside Temp'!B4356,IF(CECCZ="CZ04",'Outside Temp'!B4357,IF(CECCZ="CZ12",'Outside Temp'!B4358, IF(CECCZ="CZ13",'Outside Temp'!B4359))))</f>
        <v>55.56666667</v>
      </c>
      <c r="G4356" s="12">
        <f t="shared" si="3"/>
        <v>1</v>
      </c>
    </row>
    <row r="4357" ht="15.75" customHeight="1">
      <c r="A4357" s="13">
        <v>42170.40625</v>
      </c>
      <c r="B4357" s="73">
        <f t="shared" si="1"/>
        <v>42170</v>
      </c>
      <c r="C4357" s="74">
        <f>IF(NewCustomer="Yes", IF(COUNTIF($I$2:$I$11,B4357)&gt;0,0,WEEKDAY(B4357,2)),IF(COUNTIF($I$2:$I$21,B4357)&gt;0,0,WEEKDAY(B4357,2)))</f>
        <v>1</v>
      </c>
      <c r="D4357" s="74">
        <f t="shared" si="2"/>
        <v>9</v>
      </c>
      <c r="E4357" s="12">
        <f>IFERROR(VLOOKUP(A4357,'IDAR Meter Data'!$A:$B,2,1),"")</f>
        <v>242</v>
      </c>
      <c r="F4357" s="75">
        <f>IF(CECCZ="CZ03",'Outside Temp'!B4357,IF(CECCZ="CZ04",'Outside Temp'!B4358,IF(CECCZ="CZ12",'Outside Temp'!B4359, IF(CECCZ="CZ13",'Outside Temp'!B4360))))</f>
        <v>55.81666667</v>
      </c>
      <c r="G4357" s="12">
        <f t="shared" si="3"/>
        <v>1</v>
      </c>
    </row>
    <row r="4358" ht="15.75" customHeight="1">
      <c r="A4358" s="13">
        <v>42170.416666666664</v>
      </c>
      <c r="B4358" s="73">
        <f t="shared" si="1"/>
        <v>42170</v>
      </c>
      <c r="C4358" s="74">
        <f>IF(NewCustomer="Yes", IF(COUNTIF($I$2:$I$11,B4358)&gt;0,0,WEEKDAY(B4358,2)),IF(COUNTIF($I$2:$I$21,B4358)&gt;0,0,WEEKDAY(B4358,2)))</f>
        <v>1</v>
      </c>
      <c r="D4358" s="74">
        <f t="shared" si="2"/>
        <v>10</v>
      </c>
      <c r="E4358" s="12">
        <f>IFERROR(VLOOKUP(A4358,'IDAR Meter Data'!$A:$B,2,1),"")</f>
        <v>219</v>
      </c>
      <c r="F4358" s="75">
        <f>IF(CECCZ="CZ03",'Outside Temp'!B4358,IF(CECCZ="CZ04",'Outside Temp'!B4359,IF(CECCZ="CZ12",'Outside Temp'!B4360, IF(CECCZ="CZ13",'Outside Temp'!B4361))))</f>
        <v>56.13333333</v>
      </c>
      <c r="G4358" s="12">
        <f t="shared" si="3"/>
        <v>1</v>
      </c>
    </row>
    <row r="4359" ht="15.75" customHeight="1">
      <c r="A4359" s="13">
        <v>42170.427083333336</v>
      </c>
      <c r="B4359" s="73">
        <f t="shared" si="1"/>
        <v>42170</v>
      </c>
      <c r="C4359" s="74">
        <f>IF(NewCustomer="Yes", IF(COUNTIF($I$2:$I$11,B4359)&gt;0,0,WEEKDAY(B4359,2)),IF(COUNTIF($I$2:$I$21,B4359)&gt;0,0,WEEKDAY(B4359,2)))</f>
        <v>1</v>
      </c>
      <c r="D4359" s="74">
        <f t="shared" si="2"/>
        <v>10</v>
      </c>
      <c r="E4359" s="12">
        <f>IFERROR(VLOOKUP(A4359,'IDAR Meter Data'!$A:$B,2,1),"")</f>
        <v>223</v>
      </c>
      <c r="F4359" s="75">
        <f>IF(CECCZ="CZ03",'Outside Temp'!B4359,IF(CECCZ="CZ04",'Outside Temp'!B4360,IF(CECCZ="CZ12",'Outside Temp'!B4361, IF(CECCZ="CZ13",'Outside Temp'!B4362))))</f>
        <v>56.63333333</v>
      </c>
      <c r="G4359" s="12">
        <f t="shared" si="3"/>
        <v>1</v>
      </c>
    </row>
    <row r="4360" ht="15.75" customHeight="1">
      <c r="A4360" s="13">
        <v>42170.4375</v>
      </c>
      <c r="B4360" s="73">
        <f t="shared" si="1"/>
        <v>42170</v>
      </c>
      <c r="C4360" s="74">
        <f>IF(NewCustomer="Yes", IF(COUNTIF($I$2:$I$11,B4360)&gt;0,0,WEEKDAY(B4360,2)),IF(COUNTIF($I$2:$I$21,B4360)&gt;0,0,WEEKDAY(B4360,2)))</f>
        <v>1</v>
      </c>
      <c r="D4360" s="74">
        <f t="shared" si="2"/>
        <v>10</v>
      </c>
      <c r="E4360" s="12">
        <f>IFERROR(VLOOKUP(A4360,'IDAR Meter Data'!$A:$B,2,1),"")</f>
        <v>222</v>
      </c>
      <c r="F4360" s="75">
        <f>IF(CECCZ="CZ03",'Outside Temp'!B4360,IF(CECCZ="CZ04",'Outside Temp'!B4361,IF(CECCZ="CZ12",'Outside Temp'!B4362, IF(CECCZ="CZ13",'Outside Temp'!B4363))))</f>
        <v>57.13333333</v>
      </c>
      <c r="G4360" s="12">
        <f t="shared" si="3"/>
        <v>1</v>
      </c>
    </row>
    <row r="4361" ht="15.75" customHeight="1">
      <c r="A4361" s="13">
        <v>42170.447916666664</v>
      </c>
      <c r="B4361" s="73">
        <f t="shared" si="1"/>
        <v>42170</v>
      </c>
      <c r="C4361" s="74">
        <f>IF(NewCustomer="Yes", IF(COUNTIF($I$2:$I$11,B4361)&gt;0,0,WEEKDAY(B4361,2)),IF(COUNTIF($I$2:$I$21,B4361)&gt;0,0,WEEKDAY(B4361,2)))</f>
        <v>1</v>
      </c>
      <c r="D4361" s="74">
        <f t="shared" si="2"/>
        <v>10</v>
      </c>
      <c r="E4361" s="12">
        <f>IFERROR(VLOOKUP(A4361,'IDAR Meter Data'!$A:$B,2,1),"")</f>
        <v>223</v>
      </c>
      <c r="F4361" s="75">
        <f>IF(CECCZ="CZ03",'Outside Temp'!B4361,IF(CECCZ="CZ04",'Outside Temp'!B4362,IF(CECCZ="CZ12",'Outside Temp'!B4363, IF(CECCZ="CZ13",'Outside Temp'!B4364))))</f>
        <v>57.63333333</v>
      </c>
      <c r="G4361" s="12">
        <f t="shared" si="3"/>
        <v>1</v>
      </c>
    </row>
    <row r="4362" ht="15.75" customHeight="1">
      <c r="A4362" s="13">
        <v>42170.458333333336</v>
      </c>
      <c r="B4362" s="73">
        <f t="shared" si="1"/>
        <v>42170</v>
      </c>
      <c r="C4362" s="74">
        <f>IF(NewCustomer="Yes", IF(COUNTIF($I$2:$I$11,B4362)&gt;0,0,WEEKDAY(B4362,2)),IF(COUNTIF($I$2:$I$21,B4362)&gt;0,0,WEEKDAY(B4362,2)))</f>
        <v>1</v>
      </c>
      <c r="D4362" s="74">
        <f t="shared" si="2"/>
        <v>11</v>
      </c>
      <c r="E4362" s="12">
        <f>IFERROR(VLOOKUP(A4362,'IDAR Meter Data'!$A:$B,2,1),"")</f>
        <v>238</v>
      </c>
      <c r="F4362" s="75">
        <f>IF(CECCZ="CZ03",'Outside Temp'!B4362,IF(CECCZ="CZ04",'Outside Temp'!B4363,IF(CECCZ="CZ12",'Outside Temp'!B4364, IF(CECCZ="CZ13",'Outside Temp'!B4365))))</f>
        <v>58.06666667</v>
      </c>
      <c r="G4362" s="12">
        <f t="shared" si="3"/>
        <v>1</v>
      </c>
    </row>
    <row r="4363" ht="15.75" customHeight="1">
      <c r="A4363" s="13">
        <v>42170.46875</v>
      </c>
      <c r="B4363" s="73">
        <f t="shared" si="1"/>
        <v>42170</v>
      </c>
      <c r="C4363" s="74">
        <f>IF(NewCustomer="Yes", IF(COUNTIF($I$2:$I$11,B4363)&gt;0,0,WEEKDAY(B4363,2)),IF(COUNTIF($I$2:$I$21,B4363)&gt;0,0,WEEKDAY(B4363,2)))</f>
        <v>1</v>
      </c>
      <c r="D4363" s="74">
        <f t="shared" si="2"/>
        <v>11</v>
      </c>
      <c r="E4363" s="12">
        <f>IFERROR(VLOOKUP(A4363,'IDAR Meter Data'!$A:$B,2,1),"")</f>
        <v>227</v>
      </c>
      <c r="F4363" s="75">
        <f>IF(CECCZ="CZ03",'Outside Temp'!B4363,IF(CECCZ="CZ04",'Outside Temp'!B4364,IF(CECCZ="CZ12",'Outside Temp'!B4365, IF(CECCZ="CZ13",'Outside Temp'!B4366))))</f>
        <v>58.31666667</v>
      </c>
      <c r="G4363" s="12">
        <f t="shared" si="3"/>
        <v>1</v>
      </c>
    </row>
    <row r="4364" ht="15.75" customHeight="1">
      <c r="A4364" s="13">
        <v>42170.479166666664</v>
      </c>
      <c r="B4364" s="73">
        <f t="shared" si="1"/>
        <v>42170</v>
      </c>
      <c r="C4364" s="74">
        <f>IF(NewCustomer="Yes", IF(COUNTIF($I$2:$I$11,B4364)&gt;0,0,WEEKDAY(B4364,2)),IF(COUNTIF($I$2:$I$21,B4364)&gt;0,0,WEEKDAY(B4364,2)))</f>
        <v>1</v>
      </c>
      <c r="D4364" s="74">
        <f t="shared" si="2"/>
        <v>11</v>
      </c>
      <c r="E4364" s="12">
        <f>IFERROR(VLOOKUP(A4364,'IDAR Meter Data'!$A:$B,2,1),"")</f>
        <v>226</v>
      </c>
      <c r="F4364" s="75">
        <f>IF(CECCZ="CZ03",'Outside Temp'!B4364,IF(CECCZ="CZ04",'Outside Temp'!B4365,IF(CECCZ="CZ12",'Outside Temp'!B4366, IF(CECCZ="CZ13",'Outside Temp'!B4367))))</f>
        <v>58.56666667</v>
      </c>
      <c r="G4364" s="12">
        <f t="shared" si="3"/>
        <v>1</v>
      </c>
    </row>
    <row r="4365" ht="15.75" customHeight="1">
      <c r="A4365" s="13">
        <v>42170.489583333336</v>
      </c>
      <c r="B4365" s="73">
        <f t="shared" si="1"/>
        <v>42170</v>
      </c>
      <c r="C4365" s="74">
        <f>IF(NewCustomer="Yes", IF(COUNTIF($I$2:$I$11,B4365)&gt;0,0,WEEKDAY(B4365,2)),IF(COUNTIF($I$2:$I$21,B4365)&gt;0,0,WEEKDAY(B4365,2)))</f>
        <v>1</v>
      </c>
      <c r="D4365" s="74">
        <f t="shared" si="2"/>
        <v>11</v>
      </c>
      <c r="E4365" s="12">
        <f>IFERROR(VLOOKUP(A4365,'IDAR Meter Data'!$A:$B,2,1),"")</f>
        <v>241</v>
      </c>
      <c r="F4365" s="75">
        <f>IF(CECCZ="CZ03",'Outside Temp'!B4365,IF(CECCZ="CZ04",'Outside Temp'!B4366,IF(CECCZ="CZ12",'Outside Temp'!B4367, IF(CECCZ="CZ13",'Outside Temp'!B4368))))</f>
        <v>58.81666667</v>
      </c>
      <c r="G4365" s="12">
        <f t="shared" si="3"/>
        <v>1</v>
      </c>
    </row>
    <row r="4366" ht="15.75" customHeight="1">
      <c r="A4366" s="13">
        <v>42170.5</v>
      </c>
      <c r="B4366" s="73">
        <f t="shared" si="1"/>
        <v>42170</v>
      </c>
      <c r="C4366" s="74">
        <f>IF(NewCustomer="Yes", IF(COUNTIF($I$2:$I$11,B4366)&gt;0,0,WEEKDAY(B4366,2)),IF(COUNTIF($I$2:$I$21,B4366)&gt;0,0,WEEKDAY(B4366,2)))</f>
        <v>1</v>
      </c>
      <c r="D4366" s="74">
        <f t="shared" si="2"/>
        <v>12</v>
      </c>
      <c r="E4366" s="12">
        <f>IFERROR(VLOOKUP(A4366,'IDAR Meter Data'!$A:$B,2,1),"")</f>
        <v>228</v>
      </c>
      <c r="F4366" s="75">
        <f>IF(CECCZ="CZ03",'Outside Temp'!B4366,IF(CECCZ="CZ04",'Outside Temp'!B4367,IF(CECCZ="CZ12",'Outside Temp'!B4368, IF(CECCZ="CZ13",'Outside Temp'!B4369))))</f>
        <v>59</v>
      </c>
      <c r="G4366" s="12">
        <f t="shared" si="3"/>
        <v>1</v>
      </c>
    </row>
    <row r="4367" ht="15.75" customHeight="1">
      <c r="A4367" s="13">
        <v>42170.510416666664</v>
      </c>
      <c r="B4367" s="73">
        <f t="shared" si="1"/>
        <v>42170</v>
      </c>
      <c r="C4367" s="74">
        <f>IF(NewCustomer="Yes", IF(COUNTIF($I$2:$I$11,B4367)&gt;0,0,WEEKDAY(B4367,2)),IF(COUNTIF($I$2:$I$21,B4367)&gt;0,0,WEEKDAY(B4367,2)))</f>
        <v>1</v>
      </c>
      <c r="D4367" s="74">
        <f t="shared" si="2"/>
        <v>12</v>
      </c>
      <c r="E4367" s="12">
        <f>IFERROR(VLOOKUP(A4367,'IDAR Meter Data'!$A:$B,2,1),"")</f>
        <v>250</v>
      </c>
      <c r="F4367" s="75">
        <f>IF(CECCZ="CZ03",'Outside Temp'!B4367,IF(CECCZ="CZ04",'Outside Temp'!B4368,IF(CECCZ="CZ12",'Outside Temp'!B4369, IF(CECCZ="CZ13",'Outside Temp'!B4370))))</f>
        <v>59</v>
      </c>
      <c r="G4367" s="12">
        <f t="shared" si="3"/>
        <v>1</v>
      </c>
    </row>
    <row r="4368" ht="15.75" customHeight="1">
      <c r="A4368" s="13">
        <v>42170.520833333336</v>
      </c>
      <c r="B4368" s="73">
        <f t="shared" si="1"/>
        <v>42170</v>
      </c>
      <c r="C4368" s="74">
        <f>IF(NewCustomer="Yes", IF(COUNTIF($I$2:$I$11,B4368)&gt;0,0,WEEKDAY(B4368,2)),IF(COUNTIF($I$2:$I$21,B4368)&gt;0,0,WEEKDAY(B4368,2)))</f>
        <v>1</v>
      </c>
      <c r="D4368" s="74">
        <f t="shared" si="2"/>
        <v>12</v>
      </c>
      <c r="E4368" s="12">
        <f>IFERROR(VLOOKUP(A4368,'IDAR Meter Data'!$A:$B,2,1),"")</f>
        <v>238</v>
      </c>
      <c r="F4368" s="75">
        <f>IF(CECCZ="CZ03",'Outside Temp'!B4368,IF(CECCZ="CZ04",'Outside Temp'!B4369,IF(CECCZ="CZ12",'Outside Temp'!B4370, IF(CECCZ="CZ13",'Outside Temp'!B4371))))</f>
        <v>59</v>
      </c>
      <c r="G4368" s="12">
        <f t="shared" si="3"/>
        <v>1</v>
      </c>
    </row>
    <row r="4369" ht="15.75" customHeight="1">
      <c r="A4369" s="13">
        <v>42170.53125</v>
      </c>
      <c r="B4369" s="73">
        <f t="shared" si="1"/>
        <v>42170</v>
      </c>
      <c r="C4369" s="74">
        <f>IF(NewCustomer="Yes", IF(COUNTIF($I$2:$I$11,B4369)&gt;0,0,WEEKDAY(B4369,2)),IF(COUNTIF($I$2:$I$21,B4369)&gt;0,0,WEEKDAY(B4369,2)))</f>
        <v>1</v>
      </c>
      <c r="D4369" s="74">
        <f t="shared" si="2"/>
        <v>12</v>
      </c>
      <c r="E4369" s="12">
        <f>IFERROR(VLOOKUP(A4369,'IDAR Meter Data'!$A:$B,2,1),"")</f>
        <v>229</v>
      </c>
      <c r="F4369" s="75">
        <f>IF(CECCZ="CZ03",'Outside Temp'!B4369,IF(CECCZ="CZ04",'Outside Temp'!B4370,IF(CECCZ="CZ12",'Outside Temp'!B4371, IF(CECCZ="CZ13",'Outside Temp'!B4372))))</f>
        <v>59</v>
      </c>
      <c r="G4369" s="12">
        <f t="shared" si="3"/>
        <v>1</v>
      </c>
    </row>
    <row r="4370" ht="15.75" customHeight="1">
      <c r="A4370" s="13">
        <v>42170.541666666664</v>
      </c>
      <c r="B4370" s="73">
        <f t="shared" si="1"/>
        <v>42170</v>
      </c>
      <c r="C4370" s="74">
        <f>IF(NewCustomer="Yes", IF(COUNTIF($I$2:$I$11,B4370)&gt;0,0,WEEKDAY(B4370,2)),IF(COUNTIF($I$2:$I$21,B4370)&gt;0,0,WEEKDAY(B4370,2)))</f>
        <v>1</v>
      </c>
      <c r="D4370" s="74">
        <f t="shared" si="2"/>
        <v>13</v>
      </c>
      <c r="E4370" s="12">
        <f>IFERROR(VLOOKUP(A4370,'IDAR Meter Data'!$A:$B,2,1),"")</f>
        <v>225</v>
      </c>
      <c r="F4370" s="75">
        <f>IF(CECCZ="CZ03",'Outside Temp'!B4370,IF(CECCZ="CZ04",'Outside Temp'!B4371,IF(CECCZ="CZ12",'Outside Temp'!B4372, IF(CECCZ="CZ13",'Outside Temp'!B4373))))</f>
        <v>58.93333333</v>
      </c>
      <c r="G4370" s="12">
        <f t="shared" si="3"/>
        <v>1</v>
      </c>
    </row>
    <row r="4371" ht="15.75" customHeight="1">
      <c r="A4371" s="13">
        <v>42170.552083333336</v>
      </c>
      <c r="B4371" s="73">
        <f t="shared" si="1"/>
        <v>42170</v>
      </c>
      <c r="C4371" s="74">
        <f>IF(NewCustomer="Yes", IF(COUNTIF($I$2:$I$11,B4371)&gt;0,0,WEEKDAY(B4371,2)),IF(COUNTIF($I$2:$I$21,B4371)&gt;0,0,WEEKDAY(B4371,2)))</f>
        <v>1</v>
      </c>
      <c r="D4371" s="74">
        <f t="shared" si="2"/>
        <v>13</v>
      </c>
      <c r="E4371" s="12">
        <f>IFERROR(VLOOKUP(A4371,'IDAR Meter Data'!$A:$B,2,1),"")</f>
        <v>233</v>
      </c>
      <c r="F4371" s="75">
        <f>IF(CECCZ="CZ03",'Outside Temp'!B4371,IF(CECCZ="CZ04",'Outside Temp'!B4372,IF(CECCZ="CZ12",'Outside Temp'!B4373, IF(CECCZ="CZ13",'Outside Temp'!B4374))))</f>
        <v>58.68333333</v>
      </c>
      <c r="G4371" s="12">
        <f t="shared" si="3"/>
        <v>1</v>
      </c>
    </row>
    <row r="4372" ht="15.75" customHeight="1">
      <c r="A4372" s="13">
        <v>42170.5625</v>
      </c>
      <c r="B4372" s="73">
        <f t="shared" si="1"/>
        <v>42170</v>
      </c>
      <c r="C4372" s="74">
        <f>IF(NewCustomer="Yes", IF(COUNTIF($I$2:$I$11,B4372)&gt;0,0,WEEKDAY(B4372,2)),IF(COUNTIF($I$2:$I$21,B4372)&gt;0,0,WEEKDAY(B4372,2)))</f>
        <v>1</v>
      </c>
      <c r="D4372" s="74">
        <f t="shared" si="2"/>
        <v>13</v>
      </c>
      <c r="E4372" s="12">
        <f>IFERROR(VLOOKUP(A4372,'IDAR Meter Data'!$A:$B,2,1),"")</f>
        <v>241</v>
      </c>
      <c r="F4372" s="75">
        <f>IF(CECCZ="CZ03",'Outside Temp'!B4372,IF(CECCZ="CZ04",'Outside Temp'!B4373,IF(CECCZ="CZ12",'Outside Temp'!B4374, IF(CECCZ="CZ13",'Outside Temp'!B4375))))</f>
        <v>58.43333333</v>
      </c>
      <c r="G4372" s="12">
        <f t="shared" si="3"/>
        <v>1</v>
      </c>
    </row>
    <row r="4373" ht="15.75" customHeight="1">
      <c r="A4373" s="13">
        <v>42170.572916666664</v>
      </c>
      <c r="B4373" s="73">
        <f t="shared" si="1"/>
        <v>42170</v>
      </c>
      <c r="C4373" s="74">
        <f>IF(NewCustomer="Yes", IF(COUNTIF($I$2:$I$11,B4373)&gt;0,0,WEEKDAY(B4373,2)),IF(COUNTIF($I$2:$I$21,B4373)&gt;0,0,WEEKDAY(B4373,2)))</f>
        <v>1</v>
      </c>
      <c r="D4373" s="74">
        <f t="shared" si="2"/>
        <v>13</v>
      </c>
      <c r="E4373" s="12">
        <f>IFERROR(VLOOKUP(A4373,'IDAR Meter Data'!$A:$B,2,1),"")</f>
        <v>236</v>
      </c>
      <c r="F4373" s="75">
        <f>IF(CECCZ="CZ03",'Outside Temp'!B4373,IF(CECCZ="CZ04",'Outside Temp'!B4374,IF(CECCZ="CZ12",'Outside Temp'!B4375, IF(CECCZ="CZ13",'Outside Temp'!B4376))))</f>
        <v>58.18333333</v>
      </c>
      <c r="G4373" s="12">
        <f t="shared" si="3"/>
        <v>1</v>
      </c>
    </row>
    <row r="4374" ht="15.75" customHeight="1">
      <c r="A4374" s="13">
        <v>42170.583333333336</v>
      </c>
      <c r="B4374" s="73">
        <f t="shared" si="1"/>
        <v>42170</v>
      </c>
      <c r="C4374" s="74">
        <f>IF(NewCustomer="Yes", IF(COUNTIF($I$2:$I$11,B4374)&gt;0,0,WEEKDAY(B4374,2)),IF(COUNTIF($I$2:$I$21,B4374)&gt;0,0,WEEKDAY(B4374,2)))</f>
        <v>1</v>
      </c>
      <c r="D4374" s="74">
        <f t="shared" si="2"/>
        <v>14</v>
      </c>
      <c r="E4374" s="12">
        <f>IFERROR(VLOOKUP(A4374,'IDAR Meter Data'!$A:$B,2,1),"")</f>
        <v>235</v>
      </c>
      <c r="F4374" s="75">
        <f>IF(CECCZ="CZ03",'Outside Temp'!B4374,IF(CECCZ="CZ04",'Outside Temp'!B4375,IF(CECCZ="CZ12",'Outside Temp'!B4376, IF(CECCZ="CZ13",'Outside Temp'!B4377))))</f>
        <v>58</v>
      </c>
      <c r="G4374" s="12">
        <f t="shared" si="3"/>
        <v>1</v>
      </c>
    </row>
    <row r="4375" ht="15.75" customHeight="1">
      <c r="A4375" s="13">
        <v>42170.59375</v>
      </c>
      <c r="B4375" s="73">
        <f t="shared" si="1"/>
        <v>42170</v>
      </c>
      <c r="C4375" s="74">
        <f>IF(NewCustomer="Yes", IF(COUNTIF($I$2:$I$11,B4375)&gt;0,0,WEEKDAY(B4375,2)),IF(COUNTIF($I$2:$I$21,B4375)&gt;0,0,WEEKDAY(B4375,2)))</f>
        <v>1</v>
      </c>
      <c r="D4375" s="74">
        <f t="shared" si="2"/>
        <v>14</v>
      </c>
      <c r="E4375" s="12">
        <f>IFERROR(VLOOKUP(A4375,'IDAR Meter Data'!$A:$B,2,1),"")</f>
        <v>244</v>
      </c>
      <c r="F4375" s="75">
        <f>IF(CECCZ="CZ03",'Outside Temp'!B4375,IF(CECCZ="CZ04",'Outside Temp'!B4376,IF(CECCZ="CZ12",'Outside Temp'!B4377, IF(CECCZ="CZ13",'Outside Temp'!B4378))))</f>
        <v>58</v>
      </c>
      <c r="G4375" s="12">
        <f t="shared" si="3"/>
        <v>1</v>
      </c>
    </row>
    <row r="4376" ht="15.75" customHeight="1">
      <c r="A4376" s="13">
        <v>42170.604166666664</v>
      </c>
      <c r="B4376" s="73">
        <f t="shared" si="1"/>
        <v>42170</v>
      </c>
      <c r="C4376" s="74">
        <f>IF(NewCustomer="Yes", IF(COUNTIF($I$2:$I$11,B4376)&gt;0,0,WEEKDAY(B4376,2)),IF(COUNTIF($I$2:$I$21,B4376)&gt;0,0,WEEKDAY(B4376,2)))</f>
        <v>1</v>
      </c>
      <c r="D4376" s="74">
        <f t="shared" si="2"/>
        <v>14</v>
      </c>
      <c r="E4376" s="12">
        <f>IFERROR(VLOOKUP(A4376,'IDAR Meter Data'!$A:$B,2,1),"")</f>
        <v>254</v>
      </c>
      <c r="F4376" s="75">
        <f>IF(CECCZ="CZ03",'Outside Temp'!B4376,IF(CECCZ="CZ04",'Outside Temp'!B4377,IF(CECCZ="CZ12",'Outside Temp'!B4378, IF(CECCZ="CZ13",'Outside Temp'!B4379))))</f>
        <v>58</v>
      </c>
      <c r="G4376" s="12">
        <f t="shared" si="3"/>
        <v>1</v>
      </c>
    </row>
    <row r="4377" ht="15.75" customHeight="1">
      <c r="A4377" s="13">
        <v>42170.614583333336</v>
      </c>
      <c r="B4377" s="73">
        <f t="shared" si="1"/>
        <v>42170</v>
      </c>
      <c r="C4377" s="74">
        <f>IF(NewCustomer="Yes", IF(COUNTIF($I$2:$I$11,B4377)&gt;0,0,WEEKDAY(B4377,2)),IF(COUNTIF($I$2:$I$21,B4377)&gt;0,0,WEEKDAY(B4377,2)))</f>
        <v>1</v>
      </c>
      <c r="D4377" s="74">
        <f t="shared" si="2"/>
        <v>14</v>
      </c>
      <c r="E4377" s="12">
        <f>IFERROR(VLOOKUP(A4377,'IDAR Meter Data'!$A:$B,2,1),"")</f>
        <v>235</v>
      </c>
      <c r="F4377" s="75">
        <f>IF(CECCZ="CZ03",'Outside Temp'!B4377,IF(CECCZ="CZ04",'Outside Temp'!B4378,IF(CECCZ="CZ12",'Outside Temp'!B4379, IF(CECCZ="CZ13",'Outside Temp'!B4380))))</f>
        <v>58</v>
      </c>
      <c r="G4377" s="12">
        <f t="shared" si="3"/>
        <v>1</v>
      </c>
    </row>
    <row r="4378" ht="15.75" customHeight="1">
      <c r="A4378" s="13">
        <v>42170.625</v>
      </c>
      <c r="B4378" s="73">
        <f t="shared" si="1"/>
        <v>42170</v>
      </c>
      <c r="C4378" s="74">
        <f>IF(NewCustomer="Yes", IF(COUNTIF($I$2:$I$11,B4378)&gt;0,0,WEEKDAY(B4378,2)),IF(COUNTIF($I$2:$I$21,B4378)&gt;0,0,WEEKDAY(B4378,2)))</f>
        <v>1</v>
      </c>
      <c r="D4378" s="74">
        <f t="shared" si="2"/>
        <v>15</v>
      </c>
      <c r="E4378" s="12">
        <f>IFERROR(VLOOKUP(A4378,'IDAR Meter Data'!$A:$B,2,1),"")</f>
        <v>235</v>
      </c>
      <c r="F4378" s="75">
        <f>IF(CECCZ="CZ03",'Outside Temp'!B4378,IF(CECCZ="CZ04",'Outside Temp'!B4379,IF(CECCZ="CZ12",'Outside Temp'!B4380, IF(CECCZ="CZ13",'Outside Temp'!B4381))))</f>
        <v>58.06666667</v>
      </c>
      <c r="G4378" s="12">
        <f t="shared" si="3"/>
        <v>1</v>
      </c>
    </row>
    <row r="4379" ht="15.75" customHeight="1">
      <c r="A4379" s="13">
        <v>42170.635416666664</v>
      </c>
      <c r="B4379" s="73">
        <f t="shared" si="1"/>
        <v>42170</v>
      </c>
      <c r="C4379" s="74">
        <f>IF(NewCustomer="Yes", IF(COUNTIF($I$2:$I$11,B4379)&gt;0,0,WEEKDAY(B4379,2)),IF(COUNTIF($I$2:$I$21,B4379)&gt;0,0,WEEKDAY(B4379,2)))</f>
        <v>1</v>
      </c>
      <c r="D4379" s="74">
        <f t="shared" si="2"/>
        <v>15</v>
      </c>
      <c r="E4379" s="12">
        <f>IFERROR(VLOOKUP(A4379,'IDAR Meter Data'!$A:$B,2,1),"")</f>
        <v>243</v>
      </c>
      <c r="F4379" s="75">
        <f>IF(CECCZ="CZ03",'Outside Temp'!B4379,IF(CECCZ="CZ04",'Outside Temp'!B4380,IF(CECCZ="CZ12",'Outside Temp'!B4381, IF(CECCZ="CZ13",'Outside Temp'!B4382))))</f>
        <v>58.31666667</v>
      </c>
      <c r="G4379" s="12">
        <f t="shared" si="3"/>
        <v>1</v>
      </c>
    </row>
    <row r="4380" ht="15.75" customHeight="1">
      <c r="A4380" s="13">
        <v>42170.645833333336</v>
      </c>
      <c r="B4380" s="73">
        <f t="shared" si="1"/>
        <v>42170</v>
      </c>
      <c r="C4380" s="74">
        <f>IF(NewCustomer="Yes", IF(COUNTIF($I$2:$I$11,B4380)&gt;0,0,WEEKDAY(B4380,2)),IF(COUNTIF($I$2:$I$21,B4380)&gt;0,0,WEEKDAY(B4380,2)))</f>
        <v>1</v>
      </c>
      <c r="D4380" s="74">
        <f t="shared" si="2"/>
        <v>15</v>
      </c>
      <c r="E4380" s="12">
        <f>IFERROR(VLOOKUP(A4380,'IDAR Meter Data'!$A:$B,2,1),"")</f>
        <v>248</v>
      </c>
      <c r="F4380" s="75">
        <f>IF(CECCZ="CZ03",'Outside Temp'!B4380,IF(CECCZ="CZ04",'Outside Temp'!B4381,IF(CECCZ="CZ12",'Outside Temp'!B4382, IF(CECCZ="CZ13",'Outside Temp'!B4383))))</f>
        <v>58.56666667</v>
      </c>
      <c r="G4380" s="12">
        <f t="shared" si="3"/>
        <v>1</v>
      </c>
    </row>
    <row r="4381" ht="15.75" customHeight="1">
      <c r="A4381" s="13">
        <v>42170.65625</v>
      </c>
      <c r="B4381" s="73">
        <f t="shared" si="1"/>
        <v>42170</v>
      </c>
      <c r="C4381" s="74">
        <f>IF(NewCustomer="Yes", IF(COUNTIF($I$2:$I$11,B4381)&gt;0,0,WEEKDAY(B4381,2)),IF(COUNTIF($I$2:$I$21,B4381)&gt;0,0,WEEKDAY(B4381,2)))</f>
        <v>1</v>
      </c>
      <c r="D4381" s="74">
        <f t="shared" si="2"/>
        <v>15</v>
      </c>
      <c r="E4381" s="12">
        <f>IFERROR(VLOOKUP(A4381,'IDAR Meter Data'!$A:$B,2,1),"")</f>
        <v>247</v>
      </c>
      <c r="F4381" s="75">
        <f>IF(CECCZ="CZ03",'Outside Temp'!B4381,IF(CECCZ="CZ04",'Outside Temp'!B4382,IF(CECCZ="CZ12",'Outside Temp'!B4383, IF(CECCZ="CZ13",'Outside Temp'!B4384))))</f>
        <v>58.81666667</v>
      </c>
      <c r="G4381" s="12">
        <f t="shared" si="3"/>
        <v>1</v>
      </c>
    </row>
    <row r="4382" ht="15.75" customHeight="1">
      <c r="A4382" s="13">
        <v>42170.666666666664</v>
      </c>
      <c r="B4382" s="73">
        <f t="shared" si="1"/>
        <v>42170</v>
      </c>
      <c r="C4382" s="74">
        <f>IF(NewCustomer="Yes", IF(COUNTIF($I$2:$I$11,B4382)&gt;0,0,WEEKDAY(B4382,2)),IF(COUNTIF($I$2:$I$21,B4382)&gt;0,0,WEEKDAY(B4382,2)))</f>
        <v>1</v>
      </c>
      <c r="D4382" s="74">
        <f t="shared" si="2"/>
        <v>16</v>
      </c>
      <c r="E4382" s="12">
        <f>IFERROR(VLOOKUP(A4382,'IDAR Meter Data'!$A:$B,2,1),"")</f>
        <v>250</v>
      </c>
      <c r="F4382" s="75">
        <f>IF(CECCZ="CZ03",'Outside Temp'!B4382,IF(CECCZ="CZ04",'Outside Temp'!B4383,IF(CECCZ="CZ12",'Outside Temp'!B4384, IF(CECCZ="CZ13",'Outside Temp'!B4385))))</f>
        <v>59</v>
      </c>
      <c r="G4382" s="12">
        <f t="shared" si="3"/>
        <v>1</v>
      </c>
    </row>
    <row r="4383" ht="15.75" customHeight="1">
      <c r="A4383" s="13">
        <v>42170.677083333336</v>
      </c>
      <c r="B4383" s="73">
        <f t="shared" si="1"/>
        <v>42170</v>
      </c>
      <c r="C4383" s="74">
        <f>IF(NewCustomer="Yes", IF(COUNTIF($I$2:$I$11,B4383)&gt;0,0,WEEKDAY(B4383,2)),IF(COUNTIF($I$2:$I$21,B4383)&gt;0,0,WEEKDAY(B4383,2)))</f>
        <v>1</v>
      </c>
      <c r="D4383" s="74">
        <f t="shared" si="2"/>
        <v>16</v>
      </c>
      <c r="E4383" s="12">
        <f>IFERROR(VLOOKUP(A4383,'IDAR Meter Data'!$A:$B,2,1),"")</f>
        <v>239</v>
      </c>
      <c r="F4383" s="75">
        <f>IF(CECCZ="CZ03",'Outside Temp'!B4383,IF(CECCZ="CZ04",'Outside Temp'!B4384,IF(CECCZ="CZ12",'Outside Temp'!B4385, IF(CECCZ="CZ13",'Outside Temp'!B4386))))</f>
        <v>59</v>
      </c>
      <c r="G4383" s="12">
        <f t="shared" si="3"/>
        <v>1</v>
      </c>
    </row>
    <row r="4384" ht="15.75" customHeight="1">
      <c r="A4384" s="13">
        <v>42170.6875</v>
      </c>
      <c r="B4384" s="73">
        <f t="shared" si="1"/>
        <v>42170</v>
      </c>
      <c r="C4384" s="74">
        <f>IF(NewCustomer="Yes", IF(COUNTIF($I$2:$I$11,B4384)&gt;0,0,WEEKDAY(B4384,2)),IF(COUNTIF($I$2:$I$21,B4384)&gt;0,0,WEEKDAY(B4384,2)))</f>
        <v>1</v>
      </c>
      <c r="D4384" s="74">
        <f t="shared" si="2"/>
        <v>16</v>
      </c>
      <c r="E4384" s="12">
        <f>IFERROR(VLOOKUP(A4384,'IDAR Meter Data'!$A:$B,2,1),"")</f>
        <v>249</v>
      </c>
      <c r="F4384" s="75">
        <f>IF(CECCZ="CZ03",'Outside Temp'!B4384,IF(CECCZ="CZ04",'Outside Temp'!B4385,IF(CECCZ="CZ12",'Outside Temp'!B4386, IF(CECCZ="CZ13",'Outside Temp'!B4387))))</f>
        <v>59</v>
      </c>
      <c r="G4384" s="12">
        <f t="shared" si="3"/>
        <v>1</v>
      </c>
    </row>
    <row r="4385" ht="15.75" customHeight="1">
      <c r="A4385" s="13">
        <v>42170.697916666664</v>
      </c>
      <c r="B4385" s="73">
        <f t="shared" si="1"/>
        <v>42170</v>
      </c>
      <c r="C4385" s="74">
        <f>IF(NewCustomer="Yes", IF(COUNTIF($I$2:$I$11,B4385)&gt;0,0,WEEKDAY(B4385,2)),IF(COUNTIF($I$2:$I$21,B4385)&gt;0,0,WEEKDAY(B4385,2)))</f>
        <v>1</v>
      </c>
      <c r="D4385" s="74">
        <f t="shared" si="2"/>
        <v>16</v>
      </c>
      <c r="E4385" s="12">
        <f>IFERROR(VLOOKUP(A4385,'IDAR Meter Data'!$A:$B,2,1),"")</f>
        <v>247</v>
      </c>
      <c r="F4385" s="75">
        <f>IF(CECCZ="CZ03",'Outside Temp'!B4385,IF(CECCZ="CZ04",'Outside Temp'!B4386,IF(CECCZ="CZ12",'Outside Temp'!B4387, IF(CECCZ="CZ13",'Outside Temp'!B4388))))</f>
        <v>59</v>
      </c>
      <c r="G4385" s="12">
        <f t="shared" si="3"/>
        <v>1</v>
      </c>
    </row>
    <row r="4386" ht="15.75" customHeight="1">
      <c r="A4386" s="13">
        <v>42170.708333333336</v>
      </c>
      <c r="B4386" s="73">
        <f t="shared" si="1"/>
        <v>42170</v>
      </c>
      <c r="C4386" s="74">
        <f>IF(NewCustomer="Yes", IF(COUNTIF($I$2:$I$11,B4386)&gt;0,0,WEEKDAY(B4386,2)),IF(COUNTIF($I$2:$I$21,B4386)&gt;0,0,WEEKDAY(B4386,2)))</f>
        <v>1</v>
      </c>
      <c r="D4386" s="74">
        <f t="shared" si="2"/>
        <v>17</v>
      </c>
      <c r="E4386" s="12">
        <f>IFERROR(VLOOKUP(A4386,'IDAR Meter Data'!$A:$B,2,1),"")</f>
        <v>259</v>
      </c>
      <c r="F4386" s="75">
        <f>IF(CECCZ="CZ03",'Outside Temp'!B4386,IF(CECCZ="CZ04",'Outside Temp'!B4387,IF(CECCZ="CZ12",'Outside Temp'!B4388, IF(CECCZ="CZ13",'Outside Temp'!B4389))))</f>
        <v>58.86666667</v>
      </c>
      <c r="G4386" s="12">
        <f t="shared" si="3"/>
        <v>1</v>
      </c>
    </row>
    <row r="4387" ht="15.75" customHeight="1">
      <c r="A4387" s="13">
        <v>42170.71875</v>
      </c>
      <c r="B4387" s="73">
        <f t="shared" si="1"/>
        <v>42170</v>
      </c>
      <c r="C4387" s="74">
        <f>IF(NewCustomer="Yes", IF(COUNTIF($I$2:$I$11,B4387)&gt;0,0,WEEKDAY(B4387,2)),IF(COUNTIF($I$2:$I$21,B4387)&gt;0,0,WEEKDAY(B4387,2)))</f>
        <v>1</v>
      </c>
      <c r="D4387" s="74">
        <f t="shared" si="2"/>
        <v>17</v>
      </c>
      <c r="E4387" s="12">
        <f>IFERROR(VLOOKUP(A4387,'IDAR Meter Data'!$A:$B,2,1),"")</f>
        <v>251</v>
      </c>
      <c r="F4387" s="75">
        <f>IF(CECCZ="CZ03",'Outside Temp'!B4387,IF(CECCZ="CZ04",'Outside Temp'!B4388,IF(CECCZ="CZ12",'Outside Temp'!B4389, IF(CECCZ="CZ13",'Outside Temp'!B4390))))</f>
        <v>58.36666667</v>
      </c>
      <c r="G4387" s="12">
        <f t="shared" si="3"/>
        <v>1</v>
      </c>
    </row>
    <row r="4388" ht="15.75" customHeight="1">
      <c r="A4388" s="13">
        <v>42170.729166666664</v>
      </c>
      <c r="B4388" s="73">
        <f t="shared" si="1"/>
        <v>42170</v>
      </c>
      <c r="C4388" s="74">
        <f>IF(NewCustomer="Yes", IF(COUNTIF($I$2:$I$11,B4388)&gt;0,0,WEEKDAY(B4388,2)),IF(COUNTIF($I$2:$I$21,B4388)&gt;0,0,WEEKDAY(B4388,2)))</f>
        <v>1</v>
      </c>
      <c r="D4388" s="74">
        <f t="shared" si="2"/>
        <v>17</v>
      </c>
      <c r="E4388" s="12">
        <f>IFERROR(VLOOKUP(A4388,'IDAR Meter Data'!$A:$B,2,1),"")</f>
        <v>243</v>
      </c>
      <c r="F4388" s="75">
        <f>IF(CECCZ="CZ03",'Outside Temp'!B4388,IF(CECCZ="CZ04",'Outside Temp'!B4389,IF(CECCZ="CZ12",'Outside Temp'!B4390, IF(CECCZ="CZ13",'Outside Temp'!B4391))))</f>
        <v>57.86666667</v>
      </c>
      <c r="G4388" s="12">
        <f t="shared" si="3"/>
        <v>1</v>
      </c>
    </row>
    <row r="4389" ht="15.75" customHeight="1">
      <c r="A4389" s="13">
        <v>42170.739583333336</v>
      </c>
      <c r="B4389" s="73">
        <f t="shared" si="1"/>
        <v>42170</v>
      </c>
      <c r="C4389" s="74">
        <f>IF(NewCustomer="Yes", IF(COUNTIF($I$2:$I$11,B4389)&gt;0,0,WEEKDAY(B4389,2)),IF(COUNTIF($I$2:$I$21,B4389)&gt;0,0,WEEKDAY(B4389,2)))</f>
        <v>1</v>
      </c>
      <c r="D4389" s="74">
        <f t="shared" si="2"/>
        <v>17</v>
      </c>
      <c r="E4389" s="12">
        <f>IFERROR(VLOOKUP(A4389,'IDAR Meter Data'!$A:$B,2,1),"")</f>
        <v>239</v>
      </c>
      <c r="F4389" s="75">
        <f>IF(CECCZ="CZ03",'Outside Temp'!B4389,IF(CECCZ="CZ04",'Outside Temp'!B4390,IF(CECCZ="CZ12",'Outside Temp'!B4391, IF(CECCZ="CZ13",'Outside Temp'!B4392))))</f>
        <v>57.36666667</v>
      </c>
      <c r="G4389" s="12">
        <f t="shared" si="3"/>
        <v>1</v>
      </c>
    </row>
    <row r="4390" ht="15.75" customHeight="1">
      <c r="A4390" s="13">
        <v>42170.75</v>
      </c>
      <c r="B4390" s="73">
        <f t="shared" si="1"/>
        <v>42170</v>
      </c>
      <c r="C4390" s="74">
        <f>IF(NewCustomer="Yes", IF(COUNTIF($I$2:$I$11,B4390)&gt;0,0,WEEKDAY(B4390,2)),IF(COUNTIF($I$2:$I$21,B4390)&gt;0,0,WEEKDAY(B4390,2)))</f>
        <v>1</v>
      </c>
      <c r="D4390" s="74">
        <f t="shared" si="2"/>
        <v>18</v>
      </c>
      <c r="E4390" s="12">
        <f>IFERROR(VLOOKUP(A4390,'IDAR Meter Data'!$A:$B,2,1),"")</f>
        <v>257</v>
      </c>
      <c r="F4390" s="75">
        <f>IF(CECCZ="CZ03",'Outside Temp'!B4390,IF(CECCZ="CZ04",'Outside Temp'!B4391,IF(CECCZ="CZ12",'Outside Temp'!B4392, IF(CECCZ="CZ13",'Outside Temp'!B4393))))</f>
        <v>56.93333333</v>
      </c>
      <c r="G4390" s="12">
        <f t="shared" si="3"/>
        <v>1</v>
      </c>
    </row>
    <row r="4391" ht="15.75" customHeight="1">
      <c r="A4391" s="13">
        <v>42170.760416666664</v>
      </c>
      <c r="B4391" s="73">
        <f t="shared" si="1"/>
        <v>42170</v>
      </c>
      <c r="C4391" s="74">
        <f>IF(NewCustomer="Yes", IF(COUNTIF($I$2:$I$11,B4391)&gt;0,0,WEEKDAY(B4391,2)),IF(COUNTIF($I$2:$I$21,B4391)&gt;0,0,WEEKDAY(B4391,2)))</f>
        <v>1</v>
      </c>
      <c r="D4391" s="74">
        <f t="shared" si="2"/>
        <v>18</v>
      </c>
      <c r="E4391" s="12">
        <f>IFERROR(VLOOKUP(A4391,'IDAR Meter Data'!$A:$B,2,1),"")</f>
        <v>241</v>
      </c>
      <c r="F4391" s="75">
        <f>IF(CECCZ="CZ03",'Outside Temp'!B4391,IF(CECCZ="CZ04",'Outside Temp'!B4392,IF(CECCZ="CZ12",'Outside Temp'!B4393, IF(CECCZ="CZ13",'Outside Temp'!B4394))))</f>
        <v>56.68333333</v>
      </c>
      <c r="G4391" s="12">
        <f t="shared" si="3"/>
        <v>1</v>
      </c>
    </row>
    <row r="4392" ht="15.75" customHeight="1">
      <c r="A4392" s="13">
        <v>42170.770833333336</v>
      </c>
      <c r="B4392" s="73">
        <f t="shared" si="1"/>
        <v>42170</v>
      </c>
      <c r="C4392" s="74">
        <f>IF(NewCustomer="Yes", IF(COUNTIF($I$2:$I$11,B4392)&gt;0,0,WEEKDAY(B4392,2)),IF(COUNTIF($I$2:$I$21,B4392)&gt;0,0,WEEKDAY(B4392,2)))</f>
        <v>1</v>
      </c>
      <c r="D4392" s="74">
        <f t="shared" si="2"/>
        <v>18</v>
      </c>
      <c r="E4392" s="12">
        <f>IFERROR(VLOOKUP(A4392,'IDAR Meter Data'!$A:$B,2,1),"")</f>
        <v>235</v>
      </c>
      <c r="F4392" s="75">
        <f>IF(CECCZ="CZ03",'Outside Temp'!B4392,IF(CECCZ="CZ04",'Outside Temp'!B4393,IF(CECCZ="CZ12",'Outside Temp'!B4394, IF(CECCZ="CZ13",'Outside Temp'!B4395))))</f>
        <v>56.43333333</v>
      </c>
      <c r="G4392" s="12">
        <f t="shared" si="3"/>
        <v>1</v>
      </c>
    </row>
    <row r="4393" ht="15.75" customHeight="1">
      <c r="A4393" s="13">
        <v>42170.78125</v>
      </c>
      <c r="B4393" s="73">
        <f t="shared" si="1"/>
        <v>42170</v>
      </c>
      <c r="C4393" s="74">
        <f>IF(NewCustomer="Yes", IF(COUNTIF($I$2:$I$11,B4393)&gt;0,0,WEEKDAY(B4393,2)),IF(COUNTIF($I$2:$I$21,B4393)&gt;0,0,WEEKDAY(B4393,2)))</f>
        <v>1</v>
      </c>
      <c r="D4393" s="74">
        <f t="shared" si="2"/>
        <v>18</v>
      </c>
      <c r="E4393" s="12">
        <f>IFERROR(VLOOKUP(A4393,'IDAR Meter Data'!$A:$B,2,1),"")</f>
        <v>234</v>
      </c>
      <c r="F4393" s="75">
        <f>IF(CECCZ="CZ03",'Outside Temp'!B4393,IF(CECCZ="CZ04",'Outside Temp'!B4394,IF(CECCZ="CZ12",'Outside Temp'!B4395, IF(CECCZ="CZ13",'Outside Temp'!B4396))))</f>
        <v>56.18333333</v>
      </c>
      <c r="G4393" s="12">
        <f t="shared" si="3"/>
        <v>1</v>
      </c>
    </row>
    <row r="4394" ht="15.75" customHeight="1">
      <c r="A4394" s="13">
        <v>42170.791666666664</v>
      </c>
      <c r="B4394" s="73">
        <f t="shared" si="1"/>
        <v>42170</v>
      </c>
      <c r="C4394" s="74">
        <f>IF(NewCustomer="Yes", IF(COUNTIF($I$2:$I$11,B4394)&gt;0,0,WEEKDAY(B4394,2)),IF(COUNTIF($I$2:$I$21,B4394)&gt;0,0,WEEKDAY(B4394,2)))</f>
        <v>1</v>
      </c>
      <c r="D4394" s="74">
        <f t="shared" si="2"/>
        <v>19</v>
      </c>
      <c r="E4394" s="12">
        <f>IFERROR(VLOOKUP(A4394,'IDAR Meter Data'!$A:$B,2,1),"")</f>
        <v>238</v>
      </c>
      <c r="F4394" s="75">
        <f>IF(CECCZ="CZ03",'Outside Temp'!B4394,IF(CECCZ="CZ04",'Outside Temp'!B4395,IF(CECCZ="CZ12",'Outside Temp'!B4396, IF(CECCZ="CZ13",'Outside Temp'!B4397))))</f>
        <v>56</v>
      </c>
      <c r="G4394" s="12">
        <f t="shared" si="3"/>
        <v>1</v>
      </c>
    </row>
    <row r="4395" ht="15.75" customHeight="1">
      <c r="A4395" s="13">
        <v>42170.802083333336</v>
      </c>
      <c r="B4395" s="73">
        <f t="shared" si="1"/>
        <v>42170</v>
      </c>
      <c r="C4395" s="74">
        <f>IF(NewCustomer="Yes", IF(COUNTIF($I$2:$I$11,B4395)&gt;0,0,WEEKDAY(B4395,2)),IF(COUNTIF($I$2:$I$21,B4395)&gt;0,0,WEEKDAY(B4395,2)))</f>
        <v>1</v>
      </c>
      <c r="D4395" s="74">
        <f t="shared" si="2"/>
        <v>19</v>
      </c>
      <c r="E4395" s="12">
        <f>IFERROR(VLOOKUP(A4395,'IDAR Meter Data'!$A:$B,2,1),"")</f>
        <v>238</v>
      </c>
      <c r="F4395" s="75">
        <f>IF(CECCZ="CZ03",'Outside Temp'!B4395,IF(CECCZ="CZ04",'Outside Temp'!B4396,IF(CECCZ="CZ12",'Outside Temp'!B4397, IF(CECCZ="CZ13",'Outside Temp'!B4398))))</f>
        <v>56</v>
      </c>
      <c r="G4395" s="12">
        <f t="shared" si="3"/>
        <v>1</v>
      </c>
    </row>
    <row r="4396" ht="15.75" customHeight="1">
      <c r="A4396" s="13">
        <v>42170.8125</v>
      </c>
      <c r="B4396" s="73">
        <f t="shared" si="1"/>
        <v>42170</v>
      </c>
      <c r="C4396" s="74">
        <f>IF(NewCustomer="Yes", IF(COUNTIF($I$2:$I$11,B4396)&gt;0,0,WEEKDAY(B4396,2)),IF(COUNTIF($I$2:$I$21,B4396)&gt;0,0,WEEKDAY(B4396,2)))</f>
        <v>1</v>
      </c>
      <c r="D4396" s="74">
        <f t="shared" si="2"/>
        <v>19</v>
      </c>
      <c r="E4396" s="12">
        <f>IFERROR(VLOOKUP(A4396,'IDAR Meter Data'!$A:$B,2,1),"")</f>
        <v>220</v>
      </c>
      <c r="F4396" s="75">
        <f>IF(CECCZ="CZ03",'Outside Temp'!B4396,IF(CECCZ="CZ04",'Outside Temp'!B4397,IF(CECCZ="CZ12",'Outside Temp'!B4398, IF(CECCZ="CZ13",'Outside Temp'!B4399))))</f>
        <v>56</v>
      </c>
      <c r="G4396" s="12">
        <f t="shared" si="3"/>
        <v>1</v>
      </c>
    </row>
    <row r="4397" ht="15.75" customHeight="1">
      <c r="A4397" s="13">
        <v>42170.822916666664</v>
      </c>
      <c r="B4397" s="73">
        <f t="shared" si="1"/>
        <v>42170</v>
      </c>
      <c r="C4397" s="74">
        <f>IF(NewCustomer="Yes", IF(COUNTIF($I$2:$I$11,B4397)&gt;0,0,WEEKDAY(B4397,2)),IF(COUNTIF($I$2:$I$21,B4397)&gt;0,0,WEEKDAY(B4397,2)))</f>
        <v>1</v>
      </c>
      <c r="D4397" s="74">
        <f t="shared" si="2"/>
        <v>19</v>
      </c>
      <c r="E4397" s="12">
        <f>IFERROR(VLOOKUP(A4397,'IDAR Meter Data'!$A:$B,2,1),"")</f>
        <v>220</v>
      </c>
      <c r="F4397" s="75">
        <f>IF(CECCZ="CZ03",'Outside Temp'!B4397,IF(CECCZ="CZ04",'Outside Temp'!B4398,IF(CECCZ="CZ12",'Outside Temp'!B4399, IF(CECCZ="CZ13",'Outside Temp'!B4400))))</f>
        <v>56</v>
      </c>
      <c r="G4397" s="12">
        <f t="shared" si="3"/>
        <v>1</v>
      </c>
    </row>
    <row r="4398" ht="15.75" customHeight="1">
      <c r="A4398" s="13">
        <v>42170.833333333336</v>
      </c>
      <c r="B4398" s="73">
        <f t="shared" si="1"/>
        <v>42170</v>
      </c>
      <c r="C4398" s="74">
        <f>IF(NewCustomer="Yes", IF(COUNTIF($I$2:$I$11,B4398)&gt;0,0,WEEKDAY(B4398,2)),IF(COUNTIF($I$2:$I$21,B4398)&gt;0,0,WEEKDAY(B4398,2)))</f>
        <v>1</v>
      </c>
      <c r="D4398" s="74">
        <f t="shared" si="2"/>
        <v>20</v>
      </c>
      <c r="E4398" s="12">
        <f>IFERROR(VLOOKUP(A4398,'IDAR Meter Data'!$A:$B,2,1),"")</f>
        <v>212</v>
      </c>
      <c r="F4398" s="75">
        <f>IF(CECCZ="CZ03",'Outside Temp'!B4398,IF(CECCZ="CZ04",'Outside Temp'!B4399,IF(CECCZ="CZ12",'Outside Temp'!B4400, IF(CECCZ="CZ13",'Outside Temp'!B4401))))</f>
        <v>56</v>
      </c>
      <c r="G4398" s="12">
        <f t="shared" si="3"/>
        <v>1</v>
      </c>
    </row>
    <row r="4399" ht="15.75" customHeight="1">
      <c r="A4399" s="13">
        <v>42170.84375</v>
      </c>
      <c r="B4399" s="73">
        <f t="shared" si="1"/>
        <v>42170</v>
      </c>
      <c r="C4399" s="74">
        <f>IF(NewCustomer="Yes", IF(COUNTIF($I$2:$I$11,B4399)&gt;0,0,WEEKDAY(B4399,2)),IF(COUNTIF($I$2:$I$21,B4399)&gt;0,0,WEEKDAY(B4399,2)))</f>
        <v>1</v>
      </c>
      <c r="D4399" s="74">
        <f t="shared" si="2"/>
        <v>20</v>
      </c>
      <c r="E4399" s="12">
        <f>IFERROR(VLOOKUP(A4399,'IDAR Meter Data'!$A:$B,2,1),"")</f>
        <v>223</v>
      </c>
      <c r="F4399" s="75">
        <f>IF(CECCZ="CZ03",'Outside Temp'!B4399,IF(CECCZ="CZ04",'Outside Temp'!B4400,IF(CECCZ="CZ12",'Outside Temp'!B4401, IF(CECCZ="CZ13",'Outside Temp'!B4402))))</f>
        <v>56</v>
      </c>
      <c r="G4399" s="12">
        <f t="shared" si="3"/>
        <v>1</v>
      </c>
    </row>
    <row r="4400" ht="15.75" customHeight="1">
      <c r="A4400" s="13">
        <v>42170.854166666664</v>
      </c>
      <c r="B4400" s="73">
        <f t="shared" si="1"/>
        <v>42170</v>
      </c>
      <c r="C4400" s="74">
        <f>IF(NewCustomer="Yes", IF(COUNTIF($I$2:$I$11,B4400)&gt;0,0,WEEKDAY(B4400,2)),IF(COUNTIF($I$2:$I$21,B4400)&gt;0,0,WEEKDAY(B4400,2)))</f>
        <v>1</v>
      </c>
      <c r="D4400" s="74">
        <f t="shared" si="2"/>
        <v>20</v>
      </c>
      <c r="E4400" s="12">
        <f>IFERROR(VLOOKUP(A4400,'IDAR Meter Data'!$A:$B,2,1),"")</f>
        <v>210</v>
      </c>
      <c r="F4400" s="75">
        <f>IF(CECCZ="CZ03",'Outside Temp'!B4400,IF(CECCZ="CZ04",'Outside Temp'!B4401,IF(CECCZ="CZ12",'Outside Temp'!B4402, IF(CECCZ="CZ13",'Outside Temp'!B4403))))</f>
        <v>56</v>
      </c>
      <c r="G4400" s="12">
        <f t="shared" si="3"/>
        <v>1</v>
      </c>
    </row>
    <row r="4401" ht="15.75" customHeight="1">
      <c r="A4401" s="13">
        <v>42170.864583333336</v>
      </c>
      <c r="B4401" s="73">
        <f t="shared" si="1"/>
        <v>42170</v>
      </c>
      <c r="C4401" s="74">
        <f>IF(NewCustomer="Yes", IF(COUNTIF($I$2:$I$11,B4401)&gt;0,0,WEEKDAY(B4401,2)),IF(COUNTIF($I$2:$I$21,B4401)&gt;0,0,WEEKDAY(B4401,2)))</f>
        <v>1</v>
      </c>
      <c r="D4401" s="74">
        <f t="shared" si="2"/>
        <v>20</v>
      </c>
      <c r="E4401" s="12">
        <f>IFERROR(VLOOKUP(A4401,'IDAR Meter Data'!$A:$B,2,1),"")</f>
        <v>197</v>
      </c>
      <c r="F4401" s="75">
        <f>IF(CECCZ="CZ03",'Outside Temp'!B4401,IF(CECCZ="CZ04",'Outside Temp'!B4402,IF(CECCZ="CZ12",'Outside Temp'!B4403, IF(CECCZ="CZ13",'Outside Temp'!B4404))))</f>
        <v>56</v>
      </c>
      <c r="G4401" s="12">
        <f t="shared" si="3"/>
        <v>1</v>
      </c>
    </row>
    <row r="4402" ht="15.75" customHeight="1">
      <c r="A4402" s="13">
        <v>42170.875</v>
      </c>
      <c r="B4402" s="73">
        <f t="shared" si="1"/>
        <v>42170</v>
      </c>
      <c r="C4402" s="74">
        <f>IF(NewCustomer="Yes", IF(COUNTIF($I$2:$I$11,B4402)&gt;0,0,WEEKDAY(B4402,2)),IF(COUNTIF($I$2:$I$21,B4402)&gt;0,0,WEEKDAY(B4402,2)))</f>
        <v>1</v>
      </c>
      <c r="D4402" s="74">
        <f t="shared" si="2"/>
        <v>21</v>
      </c>
      <c r="E4402" s="12">
        <f>IFERROR(VLOOKUP(A4402,'IDAR Meter Data'!$A:$B,2,1),"")</f>
        <v>198</v>
      </c>
      <c r="F4402" s="75">
        <f>IF(CECCZ="CZ03",'Outside Temp'!B4402,IF(CECCZ="CZ04",'Outside Temp'!B4403,IF(CECCZ="CZ12",'Outside Temp'!B4404, IF(CECCZ="CZ13",'Outside Temp'!B4405))))</f>
        <v>55.93333333</v>
      </c>
      <c r="G4402" s="12">
        <f t="shared" si="3"/>
        <v>1</v>
      </c>
    </row>
    <row r="4403" ht="15.75" customHeight="1">
      <c r="A4403" s="13">
        <v>42170.885416666664</v>
      </c>
      <c r="B4403" s="73">
        <f t="shared" si="1"/>
        <v>42170</v>
      </c>
      <c r="C4403" s="74">
        <f>IF(NewCustomer="Yes", IF(COUNTIF($I$2:$I$11,B4403)&gt;0,0,WEEKDAY(B4403,2)),IF(COUNTIF($I$2:$I$21,B4403)&gt;0,0,WEEKDAY(B4403,2)))</f>
        <v>1</v>
      </c>
      <c r="D4403" s="74">
        <f t="shared" si="2"/>
        <v>21</v>
      </c>
      <c r="E4403" s="12">
        <f>IFERROR(VLOOKUP(A4403,'IDAR Meter Data'!$A:$B,2,1),"")</f>
        <v>196</v>
      </c>
      <c r="F4403" s="75">
        <f>IF(CECCZ="CZ03",'Outside Temp'!B4403,IF(CECCZ="CZ04",'Outside Temp'!B4404,IF(CECCZ="CZ12",'Outside Temp'!B4405, IF(CECCZ="CZ13",'Outside Temp'!B4406))))</f>
        <v>55.68333333</v>
      </c>
      <c r="G4403" s="12">
        <f t="shared" si="3"/>
        <v>1</v>
      </c>
    </row>
    <row r="4404" ht="15.75" customHeight="1">
      <c r="A4404" s="13">
        <v>42170.895833333336</v>
      </c>
      <c r="B4404" s="73">
        <f t="shared" si="1"/>
        <v>42170</v>
      </c>
      <c r="C4404" s="74">
        <f>IF(NewCustomer="Yes", IF(COUNTIF($I$2:$I$11,B4404)&gt;0,0,WEEKDAY(B4404,2)),IF(COUNTIF($I$2:$I$21,B4404)&gt;0,0,WEEKDAY(B4404,2)))</f>
        <v>1</v>
      </c>
      <c r="D4404" s="74">
        <f t="shared" si="2"/>
        <v>21</v>
      </c>
      <c r="E4404" s="12">
        <f>IFERROR(VLOOKUP(A4404,'IDAR Meter Data'!$A:$B,2,1),"")</f>
        <v>195</v>
      </c>
      <c r="F4404" s="75">
        <f>IF(CECCZ="CZ03",'Outside Temp'!B4404,IF(CECCZ="CZ04",'Outside Temp'!B4405,IF(CECCZ="CZ12",'Outside Temp'!B4406, IF(CECCZ="CZ13",'Outside Temp'!B4407))))</f>
        <v>55.43333333</v>
      </c>
      <c r="G4404" s="12">
        <f t="shared" si="3"/>
        <v>1</v>
      </c>
    </row>
    <row r="4405" ht="15.75" customHeight="1">
      <c r="A4405" s="13">
        <v>42170.90625</v>
      </c>
      <c r="B4405" s="73">
        <f t="shared" si="1"/>
        <v>42170</v>
      </c>
      <c r="C4405" s="74">
        <f>IF(NewCustomer="Yes", IF(COUNTIF($I$2:$I$11,B4405)&gt;0,0,WEEKDAY(B4405,2)),IF(COUNTIF($I$2:$I$21,B4405)&gt;0,0,WEEKDAY(B4405,2)))</f>
        <v>1</v>
      </c>
      <c r="D4405" s="74">
        <f t="shared" si="2"/>
        <v>21</v>
      </c>
      <c r="E4405" s="12">
        <f>IFERROR(VLOOKUP(A4405,'IDAR Meter Data'!$A:$B,2,1),"")</f>
        <v>180</v>
      </c>
      <c r="F4405" s="75">
        <f>IF(CECCZ="CZ03",'Outside Temp'!B4405,IF(CECCZ="CZ04",'Outside Temp'!B4406,IF(CECCZ="CZ12",'Outside Temp'!B4407, IF(CECCZ="CZ13",'Outside Temp'!B4408))))</f>
        <v>55.18333333</v>
      </c>
      <c r="G4405" s="12">
        <f t="shared" si="3"/>
        <v>1</v>
      </c>
    </row>
    <row r="4406" ht="15.75" customHeight="1">
      <c r="A4406" s="13">
        <v>42170.916666666664</v>
      </c>
      <c r="B4406" s="73">
        <f t="shared" si="1"/>
        <v>42170</v>
      </c>
      <c r="C4406" s="74">
        <f>IF(NewCustomer="Yes", IF(COUNTIF($I$2:$I$11,B4406)&gt;0,0,WEEKDAY(B4406,2)),IF(COUNTIF($I$2:$I$21,B4406)&gt;0,0,WEEKDAY(B4406,2)))</f>
        <v>1</v>
      </c>
      <c r="D4406" s="74">
        <f t="shared" si="2"/>
        <v>22</v>
      </c>
      <c r="E4406" s="12">
        <f>IFERROR(VLOOKUP(A4406,'IDAR Meter Data'!$A:$B,2,1),"")</f>
        <v>185</v>
      </c>
      <c r="F4406" s="75">
        <f>IF(CECCZ="CZ03",'Outside Temp'!B4406,IF(CECCZ="CZ04",'Outside Temp'!B4407,IF(CECCZ="CZ12",'Outside Temp'!B4408, IF(CECCZ="CZ13",'Outside Temp'!B4409))))</f>
        <v>55</v>
      </c>
      <c r="G4406" s="12">
        <f t="shared" si="3"/>
        <v>1</v>
      </c>
    </row>
    <row r="4407" ht="15.75" customHeight="1">
      <c r="A4407" s="13">
        <v>42170.927083333336</v>
      </c>
      <c r="B4407" s="73">
        <f t="shared" si="1"/>
        <v>42170</v>
      </c>
      <c r="C4407" s="74">
        <f>IF(NewCustomer="Yes", IF(COUNTIF($I$2:$I$11,B4407)&gt;0,0,WEEKDAY(B4407,2)),IF(COUNTIF($I$2:$I$21,B4407)&gt;0,0,WEEKDAY(B4407,2)))</f>
        <v>1</v>
      </c>
      <c r="D4407" s="74">
        <f t="shared" si="2"/>
        <v>22</v>
      </c>
      <c r="E4407" s="12">
        <f>IFERROR(VLOOKUP(A4407,'IDAR Meter Data'!$A:$B,2,1),"")</f>
        <v>180</v>
      </c>
      <c r="F4407" s="75">
        <f>IF(CECCZ="CZ03",'Outside Temp'!B4407,IF(CECCZ="CZ04",'Outside Temp'!B4408,IF(CECCZ="CZ12",'Outside Temp'!B4409, IF(CECCZ="CZ13",'Outside Temp'!B4410))))</f>
        <v>55</v>
      </c>
      <c r="G4407" s="12">
        <f t="shared" si="3"/>
        <v>1</v>
      </c>
    </row>
    <row r="4408" ht="15.75" customHeight="1">
      <c r="A4408" s="13">
        <v>42170.9375</v>
      </c>
      <c r="B4408" s="73">
        <f t="shared" si="1"/>
        <v>42170</v>
      </c>
      <c r="C4408" s="74">
        <f>IF(NewCustomer="Yes", IF(COUNTIF($I$2:$I$11,B4408)&gt;0,0,WEEKDAY(B4408,2)),IF(COUNTIF($I$2:$I$21,B4408)&gt;0,0,WEEKDAY(B4408,2)))</f>
        <v>1</v>
      </c>
      <c r="D4408" s="74">
        <f t="shared" si="2"/>
        <v>22</v>
      </c>
      <c r="E4408" s="12">
        <f>IFERROR(VLOOKUP(A4408,'IDAR Meter Data'!$A:$B,2,1),"")</f>
        <v>192</v>
      </c>
      <c r="F4408" s="75">
        <f>IF(CECCZ="CZ03",'Outside Temp'!B4408,IF(CECCZ="CZ04",'Outside Temp'!B4409,IF(CECCZ="CZ12",'Outside Temp'!B4410, IF(CECCZ="CZ13",'Outside Temp'!B4411))))</f>
        <v>55</v>
      </c>
      <c r="G4408" s="12">
        <f t="shared" si="3"/>
        <v>1</v>
      </c>
    </row>
    <row r="4409" ht="15.75" customHeight="1">
      <c r="A4409" s="13">
        <v>42170.947916666664</v>
      </c>
      <c r="B4409" s="73">
        <f t="shared" si="1"/>
        <v>42170</v>
      </c>
      <c r="C4409" s="74">
        <f>IF(NewCustomer="Yes", IF(COUNTIF($I$2:$I$11,B4409)&gt;0,0,WEEKDAY(B4409,2)),IF(COUNTIF($I$2:$I$21,B4409)&gt;0,0,WEEKDAY(B4409,2)))</f>
        <v>1</v>
      </c>
      <c r="D4409" s="74">
        <f t="shared" si="2"/>
        <v>22</v>
      </c>
      <c r="E4409" s="12">
        <f>IFERROR(VLOOKUP(A4409,'IDAR Meter Data'!$A:$B,2,1),"")</f>
        <v>189</v>
      </c>
      <c r="F4409" s="75">
        <f>IF(CECCZ="CZ03",'Outside Temp'!B4409,IF(CECCZ="CZ04",'Outside Temp'!B4410,IF(CECCZ="CZ12",'Outside Temp'!B4411, IF(CECCZ="CZ13",'Outside Temp'!B4412))))</f>
        <v>55</v>
      </c>
      <c r="G4409" s="12">
        <f t="shared" si="3"/>
        <v>1</v>
      </c>
    </row>
    <row r="4410" ht="15.75" customHeight="1">
      <c r="A4410" s="13">
        <v>42170.958333333336</v>
      </c>
      <c r="B4410" s="73">
        <f t="shared" si="1"/>
        <v>42170</v>
      </c>
      <c r="C4410" s="74">
        <f>IF(NewCustomer="Yes", IF(COUNTIF($I$2:$I$11,B4410)&gt;0,0,WEEKDAY(B4410,2)),IF(COUNTIF($I$2:$I$21,B4410)&gt;0,0,WEEKDAY(B4410,2)))</f>
        <v>1</v>
      </c>
      <c r="D4410" s="74">
        <f t="shared" si="2"/>
        <v>23</v>
      </c>
      <c r="E4410" s="12">
        <f>IFERROR(VLOOKUP(A4410,'IDAR Meter Data'!$A:$B,2,1),"")</f>
        <v>180</v>
      </c>
      <c r="F4410" s="75">
        <f>IF(CECCZ="CZ03",'Outside Temp'!B4410,IF(CECCZ="CZ04",'Outside Temp'!B4411,IF(CECCZ="CZ12",'Outside Temp'!B4412, IF(CECCZ="CZ13",'Outside Temp'!B4413))))</f>
        <v>55</v>
      </c>
      <c r="G4410" s="12">
        <f t="shared" si="3"/>
        <v>1</v>
      </c>
    </row>
    <row r="4411" ht="15.75" customHeight="1">
      <c r="A4411" s="13">
        <v>42170.96875</v>
      </c>
      <c r="B4411" s="73">
        <f t="shared" si="1"/>
        <v>42170</v>
      </c>
      <c r="C4411" s="74">
        <f>IF(NewCustomer="Yes", IF(COUNTIF($I$2:$I$11,B4411)&gt;0,0,WEEKDAY(B4411,2)),IF(COUNTIF($I$2:$I$21,B4411)&gt;0,0,WEEKDAY(B4411,2)))</f>
        <v>1</v>
      </c>
      <c r="D4411" s="74">
        <f t="shared" si="2"/>
        <v>23</v>
      </c>
      <c r="E4411" s="12">
        <f>IFERROR(VLOOKUP(A4411,'IDAR Meter Data'!$A:$B,2,1),"")</f>
        <v>174</v>
      </c>
      <c r="F4411" s="75">
        <f>IF(CECCZ="CZ03",'Outside Temp'!B4411,IF(CECCZ="CZ04",'Outside Temp'!B4412,IF(CECCZ="CZ12",'Outside Temp'!B4413, IF(CECCZ="CZ13",'Outside Temp'!B4414))))</f>
        <v>55</v>
      </c>
      <c r="G4411" s="12">
        <f t="shared" si="3"/>
        <v>1</v>
      </c>
    </row>
    <row r="4412" ht="15.75" customHeight="1">
      <c r="A4412" s="13">
        <v>42170.979166666664</v>
      </c>
      <c r="B4412" s="73">
        <f t="shared" si="1"/>
        <v>42170</v>
      </c>
      <c r="C4412" s="74">
        <f>IF(NewCustomer="Yes", IF(COUNTIF($I$2:$I$11,B4412)&gt;0,0,WEEKDAY(B4412,2)),IF(COUNTIF($I$2:$I$21,B4412)&gt;0,0,WEEKDAY(B4412,2)))</f>
        <v>1</v>
      </c>
      <c r="D4412" s="74">
        <f t="shared" si="2"/>
        <v>23</v>
      </c>
      <c r="E4412" s="12">
        <f>IFERROR(VLOOKUP(A4412,'IDAR Meter Data'!$A:$B,2,1),"")</f>
        <v>168</v>
      </c>
      <c r="F4412" s="75">
        <f>IF(CECCZ="CZ03",'Outside Temp'!B4412,IF(CECCZ="CZ04",'Outside Temp'!B4413,IF(CECCZ="CZ12",'Outside Temp'!B4414, IF(CECCZ="CZ13",'Outside Temp'!B4415))))</f>
        <v>55</v>
      </c>
      <c r="G4412" s="12">
        <f t="shared" si="3"/>
        <v>1</v>
      </c>
    </row>
    <row r="4413" ht="15.75" customHeight="1">
      <c r="A4413" s="13">
        <v>42170.989583333336</v>
      </c>
      <c r="B4413" s="73">
        <f t="shared" si="1"/>
        <v>42170</v>
      </c>
      <c r="C4413" s="74">
        <f>IF(NewCustomer="Yes", IF(COUNTIF($I$2:$I$11,B4413)&gt;0,0,WEEKDAY(B4413,2)),IF(COUNTIF($I$2:$I$21,B4413)&gt;0,0,WEEKDAY(B4413,2)))</f>
        <v>1</v>
      </c>
      <c r="D4413" s="74">
        <f t="shared" si="2"/>
        <v>23</v>
      </c>
      <c r="E4413" s="12">
        <f>IFERROR(VLOOKUP(A4413,'IDAR Meter Data'!$A:$B,2,1),"")</f>
        <v>174</v>
      </c>
      <c r="F4413" s="75">
        <f>IF(CECCZ="CZ03",'Outside Temp'!B4413,IF(CECCZ="CZ04",'Outside Temp'!B4414,IF(CECCZ="CZ12",'Outside Temp'!B4415, IF(CECCZ="CZ13",'Outside Temp'!B4416))))</f>
        <v>55</v>
      </c>
      <c r="G4413" s="12">
        <f t="shared" si="3"/>
        <v>1</v>
      </c>
    </row>
    <row r="4414" ht="15.75" customHeight="1">
      <c r="A4414" s="13">
        <v>42171.0</v>
      </c>
      <c r="B4414" s="73">
        <f t="shared" si="1"/>
        <v>42171</v>
      </c>
      <c r="C4414" s="74">
        <f>IF(NewCustomer="Yes", IF(COUNTIF($I$2:$I$11,B4414)&gt;0,0,WEEKDAY(B4414,2)),IF(COUNTIF($I$2:$I$21,B4414)&gt;0,0,WEEKDAY(B4414,2)))</f>
        <v>2</v>
      </c>
      <c r="D4414" s="74">
        <f t="shared" si="2"/>
        <v>0</v>
      </c>
      <c r="E4414" s="12">
        <f>IFERROR(VLOOKUP(A4414,'IDAR Meter Data'!$A:$B,2,1),"")</f>
        <v>175</v>
      </c>
      <c r="F4414" s="75">
        <f>IF(CECCZ="CZ03",'Outside Temp'!B4414,IF(CECCZ="CZ04",'Outside Temp'!B4415,IF(CECCZ="CZ12",'Outside Temp'!B4416, IF(CECCZ="CZ13",'Outside Temp'!B4417))))</f>
        <v>54.93103448</v>
      </c>
      <c r="G4414" s="12">
        <f t="shared" si="3"/>
        <v>1</v>
      </c>
    </row>
    <row r="4415" ht="15.75" customHeight="1">
      <c r="A4415" s="13">
        <v>42171.010416666664</v>
      </c>
      <c r="B4415" s="73">
        <f t="shared" si="1"/>
        <v>42171</v>
      </c>
      <c r="C4415" s="74">
        <f>IF(NewCustomer="Yes", IF(COUNTIF($I$2:$I$11,B4415)&gt;0,0,WEEKDAY(B4415,2)),IF(COUNTIF($I$2:$I$21,B4415)&gt;0,0,WEEKDAY(B4415,2)))</f>
        <v>2</v>
      </c>
      <c r="D4415" s="74">
        <f t="shared" si="2"/>
        <v>0</v>
      </c>
      <c r="E4415" s="12">
        <f>IFERROR(VLOOKUP(A4415,'IDAR Meter Data'!$A:$B,2,1),"")</f>
        <v>161</v>
      </c>
      <c r="F4415" s="75">
        <f>IF(CECCZ="CZ03",'Outside Temp'!B4415,IF(CECCZ="CZ04",'Outside Temp'!B4416,IF(CECCZ="CZ12",'Outside Temp'!B4417, IF(CECCZ="CZ13",'Outside Temp'!B4418))))</f>
        <v>54.67241379</v>
      </c>
      <c r="G4415" s="12">
        <f t="shared" si="3"/>
        <v>1</v>
      </c>
    </row>
    <row r="4416" ht="15.75" customHeight="1">
      <c r="A4416" s="13">
        <v>42171.020833333336</v>
      </c>
      <c r="B4416" s="73">
        <f t="shared" si="1"/>
        <v>42171</v>
      </c>
      <c r="C4416" s="74">
        <f>IF(NewCustomer="Yes", IF(COUNTIF($I$2:$I$11,B4416)&gt;0,0,WEEKDAY(B4416,2)),IF(COUNTIF($I$2:$I$21,B4416)&gt;0,0,WEEKDAY(B4416,2)))</f>
        <v>2</v>
      </c>
      <c r="D4416" s="74">
        <f t="shared" si="2"/>
        <v>0</v>
      </c>
      <c r="E4416" s="12">
        <f>IFERROR(VLOOKUP(A4416,'IDAR Meter Data'!$A:$B,2,1),"")</f>
        <v>161</v>
      </c>
      <c r="F4416" s="75">
        <f>IF(CECCZ="CZ03",'Outside Temp'!B4416,IF(CECCZ="CZ04",'Outside Temp'!B4417,IF(CECCZ="CZ12",'Outside Temp'!B4418, IF(CECCZ="CZ13",'Outside Temp'!B4419))))</f>
        <v>54.4137931</v>
      </c>
      <c r="G4416" s="12">
        <f t="shared" si="3"/>
        <v>1</v>
      </c>
    </row>
    <row r="4417" ht="15.75" customHeight="1">
      <c r="A4417" s="13">
        <v>42171.03125</v>
      </c>
      <c r="B4417" s="73">
        <f t="shared" si="1"/>
        <v>42171</v>
      </c>
      <c r="C4417" s="74">
        <f>IF(NewCustomer="Yes", IF(COUNTIF($I$2:$I$11,B4417)&gt;0,0,WEEKDAY(B4417,2)),IF(COUNTIF($I$2:$I$21,B4417)&gt;0,0,WEEKDAY(B4417,2)))</f>
        <v>2</v>
      </c>
      <c r="D4417" s="74">
        <f t="shared" si="2"/>
        <v>0</v>
      </c>
      <c r="E4417" s="12">
        <f>IFERROR(VLOOKUP(A4417,'IDAR Meter Data'!$A:$B,2,1),"")</f>
        <v>158</v>
      </c>
      <c r="F4417" s="75">
        <f>IF(CECCZ="CZ03",'Outside Temp'!B4417,IF(CECCZ="CZ04",'Outside Temp'!B4418,IF(CECCZ="CZ12",'Outside Temp'!B4419, IF(CECCZ="CZ13",'Outside Temp'!B4420))))</f>
        <v>54.15517241</v>
      </c>
      <c r="G4417" s="12">
        <f t="shared" si="3"/>
        <v>1</v>
      </c>
    </row>
    <row r="4418" ht="15.75" customHeight="1">
      <c r="A4418" s="13">
        <v>42171.041666666664</v>
      </c>
      <c r="B4418" s="73">
        <f t="shared" si="1"/>
        <v>42171</v>
      </c>
      <c r="C4418" s="74">
        <f>IF(NewCustomer="Yes", IF(COUNTIF($I$2:$I$11,B4418)&gt;0,0,WEEKDAY(B4418,2)),IF(COUNTIF($I$2:$I$21,B4418)&gt;0,0,WEEKDAY(B4418,2)))</f>
        <v>2</v>
      </c>
      <c r="D4418" s="74">
        <f t="shared" si="2"/>
        <v>1</v>
      </c>
      <c r="E4418" s="12">
        <f>IFERROR(VLOOKUP(A4418,'IDAR Meter Data'!$A:$B,2,1),"")</f>
        <v>161</v>
      </c>
      <c r="F4418" s="75">
        <f>IF(CECCZ="CZ03",'Outside Temp'!B4418,IF(CECCZ="CZ04",'Outside Temp'!B4419,IF(CECCZ="CZ12",'Outside Temp'!B4420, IF(CECCZ="CZ13",'Outside Temp'!B4421))))</f>
        <v>54</v>
      </c>
      <c r="G4418" s="12">
        <f t="shared" si="3"/>
        <v>1</v>
      </c>
    </row>
    <row r="4419" ht="15.75" customHeight="1">
      <c r="A4419" s="13">
        <v>42171.052083333336</v>
      </c>
      <c r="B4419" s="73">
        <f t="shared" si="1"/>
        <v>42171</v>
      </c>
      <c r="C4419" s="74">
        <f>IF(NewCustomer="Yes", IF(COUNTIF($I$2:$I$11,B4419)&gt;0,0,WEEKDAY(B4419,2)),IF(COUNTIF($I$2:$I$21,B4419)&gt;0,0,WEEKDAY(B4419,2)))</f>
        <v>2</v>
      </c>
      <c r="D4419" s="74">
        <f t="shared" si="2"/>
        <v>1</v>
      </c>
      <c r="E4419" s="12">
        <f>IFERROR(VLOOKUP(A4419,'IDAR Meter Data'!$A:$B,2,1),"")</f>
        <v>169</v>
      </c>
      <c r="F4419" s="75">
        <f>IF(CECCZ="CZ03",'Outside Temp'!B4419,IF(CECCZ="CZ04",'Outside Temp'!B4420,IF(CECCZ="CZ12",'Outside Temp'!B4421, IF(CECCZ="CZ13",'Outside Temp'!B4422))))</f>
        <v>54</v>
      </c>
      <c r="G4419" s="12">
        <f t="shared" si="3"/>
        <v>1</v>
      </c>
    </row>
    <row r="4420" ht="15.75" customHeight="1">
      <c r="A4420" s="13">
        <v>42171.0625</v>
      </c>
      <c r="B4420" s="73">
        <f t="shared" si="1"/>
        <v>42171</v>
      </c>
      <c r="C4420" s="74">
        <f>IF(NewCustomer="Yes", IF(COUNTIF($I$2:$I$11,B4420)&gt;0,0,WEEKDAY(B4420,2)),IF(COUNTIF($I$2:$I$21,B4420)&gt;0,0,WEEKDAY(B4420,2)))</f>
        <v>2</v>
      </c>
      <c r="D4420" s="74">
        <f t="shared" si="2"/>
        <v>1</v>
      </c>
      <c r="E4420" s="12">
        <f>IFERROR(VLOOKUP(A4420,'IDAR Meter Data'!$A:$B,2,1),"")</f>
        <v>166</v>
      </c>
      <c r="F4420" s="75">
        <f>IF(CECCZ="CZ03",'Outside Temp'!B4420,IF(CECCZ="CZ04",'Outside Temp'!B4421,IF(CECCZ="CZ12",'Outside Temp'!B4422, IF(CECCZ="CZ13",'Outside Temp'!B4423))))</f>
        <v>54</v>
      </c>
      <c r="G4420" s="12">
        <f t="shared" si="3"/>
        <v>1</v>
      </c>
    </row>
    <row r="4421" ht="15.75" customHeight="1">
      <c r="A4421" s="13">
        <v>42171.072916666664</v>
      </c>
      <c r="B4421" s="73">
        <f t="shared" si="1"/>
        <v>42171</v>
      </c>
      <c r="C4421" s="74">
        <f>IF(NewCustomer="Yes", IF(COUNTIF($I$2:$I$11,B4421)&gt;0,0,WEEKDAY(B4421,2)),IF(COUNTIF($I$2:$I$21,B4421)&gt;0,0,WEEKDAY(B4421,2)))</f>
        <v>2</v>
      </c>
      <c r="D4421" s="74">
        <f t="shared" si="2"/>
        <v>1</v>
      </c>
      <c r="E4421" s="12">
        <f>IFERROR(VLOOKUP(A4421,'IDAR Meter Data'!$A:$B,2,1),"")</f>
        <v>154</v>
      </c>
      <c r="F4421" s="75">
        <f>IF(CECCZ="CZ03",'Outside Temp'!B4421,IF(CECCZ="CZ04",'Outside Temp'!B4422,IF(CECCZ="CZ12",'Outside Temp'!B4423, IF(CECCZ="CZ13",'Outside Temp'!B4424))))</f>
        <v>54</v>
      </c>
      <c r="G4421" s="12">
        <f t="shared" si="3"/>
        <v>1</v>
      </c>
    </row>
    <row r="4422" ht="15.75" customHeight="1">
      <c r="A4422" s="13">
        <v>42171.083333333336</v>
      </c>
      <c r="B4422" s="73">
        <f t="shared" si="1"/>
        <v>42171</v>
      </c>
      <c r="C4422" s="74">
        <f>IF(NewCustomer="Yes", IF(COUNTIF($I$2:$I$11,B4422)&gt;0,0,WEEKDAY(B4422,2)),IF(COUNTIF($I$2:$I$21,B4422)&gt;0,0,WEEKDAY(B4422,2)))</f>
        <v>2</v>
      </c>
      <c r="D4422" s="74">
        <f t="shared" si="2"/>
        <v>2</v>
      </c>
      <c r="E4422" s="12">
        <f>IFERROR(VLOOKUP(A4422,'IDAR Meter Data'!$A:$B,2,1),"")</f>
        <v>151</v>
      </c>
      <c r="F4422" s="75">
        <f>IF(CECCZ="CZ03",'Outside Temp'!B4422,IF(CECCZ="CZ04",'Outside Temp'!B4423,IF(CECCZ="CZ12",'Outside Temp'!B4424, IF(CECCZ="CZ13",'Outside Temp'!B4425))))</f>
        <v>54</v>
      </c>
      <c r="G4422" s="12">
        <f t="shared" si="3"/>
        <v>1</v>
      </c>
    </row>
    <row r="4423" ht="15.75" customHeight="1">
      <c r="A4423" s="13">
        <v>42171.09375</v>
      </c>
      <c r="B4423" s="73">
        <f t="shared" si="1"/>
        <v>42171</v>
      </c>
      <c r="C4423" s="74">
        <f>IF(NewCustomer="Yes", IF(COUNTIF($I$2:$I$11,B4423)&gt;0,0,WEEKDAY(B4423,2)),IF(COUNTIF($I$2:$I$21,B4423)&gt;0,0,WEEKDAY(B4423,2)))</f>
        <v>2</v>
      </c>
      <c r="D4423" s="74">
        <f t="shared" si="2"/>
        <v>2</v>
      </c>
      <c r="E4423" s="12">
        <f>IFERROR(VLOOKUP(A4423,'IDAR Meter Data'!$A:$B,2,1),"")</f>
        <v>154</v>
      </c>
      <c r="F4423" s="75">
        <f>IF(CECCZ="CZ03",'Outside Temp'!B4423,IF(CECCZ="CZ04",'Outside Temp'!B4424,IF(CECCZ="CZ12",'Outside Temp'!B4425, IF(CECCZ="CZ13",'Outside Temp'!B4426))))</f>
        <v>54</v>
      </c>
      <c r="G4423" s="12">
        <f t="shared" si="3"/>
        <v>1</v>
      </c>
    </row>
    <row r="4424" ht="15.75" customHeight="1">
      <c r="A4424" s="13">
        <v>42171.104166666664</v>
      </c>
      <c r="B4424" s="73">
        <f t="shared" si="1"/>
        <v>42171</v>
      </c>
      <c r="C4424" s="74">
        <f>IF(NewCustomer="Yes", IF(COUNTIF($I$2:$I$11,B4424)&gt;0,0,WEEKDAY(B4424,2)),IF(COUNTIF($I$2:$I$21,B4424)&gt;0,0,WEEKDAY(B4424,2)))</f>
        <v>2</v>
      </c>
      <c r="D4424" s="74">
        <f t="shared" si="2"/>
        <v>2</v>
      </c>
      <c r="E4424" s="12">
        <f>IFERROR(VLOOKUP(A4424,'IDAR Meter Data'!$A:$B,2,1),"")</f>
        <v>153</v>
      </c>
      <c r="F4424" s="75">
        <f>IF(CECCZ="CZ03",'Outside Temp'!B4424,IF(CECCZ="CZ04",'Outside Temp'!B4425,IF(CECCZ="CZ12",'Outside Temp'!B4426, IF(CECCZ="CZ13",'Outside Temp'!B4427))))</f>
        <v>54</v>
      </c>
      <c r="G4424" s="12">
        <f t="shared" si="3"/>
        <v>1</v>
      </c>
    </row>
    <row r="4425" ht="15.75" customHeight="1">
      <c r="A4425" s="13">
        <v>42171.114583333336</v>
      </c>
      <c r="B4425" s="73">
        <f t="shared" si="1"/>
        <v>42171</v>
      </c>
      <c r="C4425" s="74">
        <f>IF(NewCustomer="Yes", IF(COUNTIF($I$2:$I$11,B4425)&gt;0,0,WEEKDAY(B4425,2)),IF(COUNTIF($I$2:$I$21,B4425)&gt;0,0,WEEKDAY(B4425,2)))</f>
        <v>2</v>
      </c>
      <c r="D4425" s="74">
        <f t="shared" si="2"/>
        <v>2</v>
      </c>
      <c r="E4425" s="12">
        <f>IFERROR(VLOOKUP(A4425,'IDAR Meter Data'!$A:$B,2,1),"")</f>
        <v>159</v>
      </c>
      <c r="F4425" s="75">
        <f>IF(CECCZ="CZ03",'Outside Temp'!B4425,IF(CECCZ="CZ04",'Outside Temp'!B4426,IF(CECCZ="CZ12",'Outside Temp'!B4427, IF(CECCZ="CZ13",'Outside Temp'!B4428))))</f>
        <v>54</v>
      </c>
      <c r="G4425" s="12">
        <f t="shared" si="3"/>
        <v>1</v>
      </c>
    </row>
    <row r="4426" ht="15.75" customHeight="1">
      <c r="A4426" s="13">
        <v>42171.125</v>
      </c>
      <c r="B4426" s="73">
        <f t="shared" si="1"/>
        <v>42171</v>
      </c>
      <c r="C4426" s="74">
        <f>IF(NewCustomer="Yes", IF(COUNTIF($I$2:$I$11,B4426)&gt;0,0,WEEKDAY(B4426,2)),IF(COUNTIF($I$2:$I$21,B4426)&gt;0,0,WEEKDAY(B4426,2)))</f>
        <v>2</v>
      </c>
      <c r="D4426" s="74">
        <f t="shared" si="2"/>
        <v>3</v>
      </c>
      <c r="E4426" s="12">
        <f>IFERROR(VLOOKUP(A4426,'IDAR Meter Data'!$A:$B,2,1),"")</f>
        <v>138</v>
      </c>
      <c r="F4426" s="75">
        <f>IF(CECCZ="CZ03",'Outside Temp'!B4426,IF(CECCZ="CZ04",'Outside Temp'!B4427,IF(CECCZ="CZ12",'Outside Temp'!B4428, IF(CECCZ="CZ13",'Outside Temp'!B4429))))</f>
        <v>54</v>
      </c>
      <c r="G4426" s="12">
        <f t="shared" si="3"/>
        <v>1</v>
      </c>
    </row>
    <row r="4427" ht="15.75" customHeight="1">
      <c r="A4427" s="13">
        <v>42171.135416666664</v>
      </c>
      <c r="B4427" s="73">
        <f t="shared" si="1"/>
        <v>42171</v>
      </c>
      <c r="C4427" s="74">
        <f>IF(NewCustomer="Yes", IF(COUNTIF($I$2:$I$11,B4427)&gt;0,0,WEEKDAY(B4427,2)),IF(COUNTIF($I$2:$I$21,B4427)&gt;0,0,WEEKDAY(B4427,2)))</f>
        <v>2</v>
      </c>
      <c r="D4427" s="74">
        <f t="shared" si="2"/>
        <v>3</v>
      </c>
      <c r="E4427" s="12">
        <f>IFERROR(VLOOKUP(A4427,'IDAR Meter Data'!$A:$B,2,1),"")</f>
        <v>150</v>
      </c>
      <c r="F4427" s="75">
        <f>IF(CECCZ="CZ03",'Outside Temp'!B4427,IF(CECCZ="CZ04",'Outside Temp'!B4428,IF(CECCZ="CZ12",'Outside Temp'!B4429, IF(CECCZ="CZ13",'Outside Temp'!B4430))))</f>
        <v>54</v>
      </c>
      <c r="G4427" s="12">
        <f t="shared" si="3"/>
        <v>1</v>
      </c>
    </row>
    <row r="4428" ht="15.75" customHeight="1">
      <c r="A4428" s="13">
        <v>42171.145833333336</v>
      </c>
      <c r="B4428" s="73">
        <f t="shared" si="1"/>
        <v>42171</v>
      </c>
      <c r="C4428" s="74">
        <f>IF(NewCustomer="Yes", IF(COUNTIF($I$2:$I$11,B4428)&gt;0,0,WEEKDAY(B4428,2)),IF(COUNTIF($I$2:$I$21,B4428)&gt;0,0,WEEKDAY(B4428,2)))</f>
        <v>2</v>
      </c>
      <c r="D4428" s="74">
        <f t="shared" si="2"/>
        <v>3</v>
      </c>
      <c r="E4428" s="12">
        <f>IFERROR(VLOOKUP(A4428,'IDAR Meter Data'!$A:$B,2,1),"")</f>
        <v>155</v>
      </c>
      <c r="F4428" s="75">
        <f>IF(CECCZ="CZ03",'Outside Temp'!B4428,IF(CECCZ="CZ04",'Outside Temp'!B4429,IF(CECCZ="CZ12",'Outside Temp'!B4430, IF(CECCZ="CZ13",'Outside Temp'!B4431))))</f>
        <v>54</v>
      </c>
      <c r="G4428" s="12">
        <f t="shared" si="3"/>
        <v>1</v>
      </c>
    </row>
    <row r="4429" ht="15.75" customHeight="1">
      <c r="A4429" s="13">
        <v>42171.15625</v>
      </c>
      <c r="B4429" s="73">
        <f t="shared" si="1"/>
        <v>42171</v>
      </c>
      <c r="C4429" s="74">
        <f>IF(NewCustomer="Yes", IF(COUNTIF($I$2:$I$11,B4429)&gt;0,0,WEEKDAY(B4429,2)),IF(COUNTIF($I$2:$I$21,B4429)&gt;0,0,WEEKDAY(B4429,2)))</f>
        <v>2</v>
      </c>
      <c r="D4429" s="74">
        <f t="shared" si="2"/>
        <v>3</v>
      </c>
      <c r="E4429" s="12">
        <f>IFERROR(VLOOKUP(A4429,'IDAR Meter Data'!$A:$B,2,1),"")</f>
        <v>167</v>
      </c>
      <c r="F4429" s="75">
        <f>IF(CECCZ="CZ03",'Outside Temp'!B4429,IF(CECCZ="CZ04",'Outside Temp'!B4430,IF(CECCZ="CZ12",'Outside Temp'!B4431, IF(CECCZ="CZ13",'Outside Temp'!B4432))))</f>
        <v>54</v>
      </c>
      <c r="G4429" s="12">
        <f t="shared" si="3"/>
        <v>1</v>
      </c>
    </row>
    <row r="4430" ht="15.75" customHeight="1">
      <c r="A4430" s="13">
        <v>42171.166666666664</v>
      </c>
      <c r="B4430" s="73">
        <f t="shared" si="1"/>
        <v>42171</v>
      </c>
      <c r="C4430" s="74">
        <f>IF(NewCustomer="Yes", IF(COUNTIF($I$2:$I$11,B4430)&gt;0,0,WEEKDAY(B4430,2)),IF(COUNTIF($I$2:$I$21,B4430)&gt;0,0,WEEKDAY(B4430,2)))</f>
        <v>2</v>
      </c>
      <c r="D4430" s="74">
        <f t="shared" si="2"/>
        <v>4</v>
      </c>
      <c r="E4430" s="12">
        <f>IFERROR(VLOOKUP(A4430,'IDAR Meter Data'!$A:$B,2,1),"")</f>
        <v>137</v>
      </c>
      <c r="F4430" s="75">
        <f>IF(CECCZ="CZ03",'Outside Temp'!B4430,IF(CECCZ="CZ04",'Outside Temp'!B4431,IF(CECCZ="CZ12",'Outside Temp'!B4432, IF(CECCZ="CZ13",'Outside Temp'!B4433))))</f>
        <v>54</v>
      </c>
      <c r="G4430" s="12">
        <f t="shared" si="3"/>
        <v>1</v>
      </c>
    </row>
    <row r="4431" ht="15.75" customHeight="1">
      <c r="A4431" s="13">
        <v>42171.177083333336</v>
      </c>
      <c r="B4431" s="73">
        <f t="shared" si="1"/>
        <v>42171</v>
      </c>
      <c r="C4431" s="74">
        <f>IF(NewCustomer="Yes", IF(COUNTIF($I$2:$I$11,B4431)&gt;0,0,WEEKDAY(B4431,2)),IF(COUNTIF($I$2:$I$21,B4431)&gt;0,0,WEEKDAY(B4431,2)))</f>
        <v>2</v>
      </c>
      <c r="D4431" s="74">
        <f t="shared" si="2"/>
        <v>4</v>
      </c>
      <c r="E4431" s="12">
        <f>IFERROR(VLOOKUP(A4431,'IDAR Meter Data'!$A:$B,2,1),"")</f>
        <v>143</v>
      </c>
      <c r="F4431" s="75">
        <f>IF(CECCZ="CZ03",'Outside Temp'!B4431,IF(CECCZ="CZ04",'Outside Temp'!B4432,IF(CECCZ="CZ12",'Outside Temp'!B4433, IF(CECCZ="CZ13",'Outside Temp'!B4434))))</f>
        <v>54</v>
      </c>
      <c r="G4431" s="12">
        <f t="shared" si="3"/>
        <v>1</v>
      </c>
    </row>
    <row r="4432" ht="15.75" customHeight="1">
      <c r="A4432" s="13">
        <v>42171.1875</v>
      </c>
      <c r="B4432" s="73">
        <f t="shared" si="1"/>
        <v>42171</v>
      </c>
      <c r="C4432" s="74">
        <f>IF(NewCustomer="Yes", IF(COUNTIF($I$2:$I$11,B4432)&gt;0,0,WEEKDAY(B4432,2)),IF(COUNTIF($I$2:$I$21,B4432)&gt;0,0,WEEKDAY(B4432,2)))</f>
        <v>2</v>
      </c>
      <c r="D4432" s="74">
        <f t="shared" si="2"/>
        <v>4</v>
      </c>
      <c r="E4432" s="12">
        <f>IFERROR(VLOOKUP(A4432,'IDAR Meter Data'!$A:$B,2,1),"")</f>
        <v>136</v>
      </c>
      <c r="F4432" s="75">
        <f>IF(CECCZ="CZ03",'Outside Temp'!B4432,IF(CECCZ="CZ04",'Outside Temp'!B4433,IF(CECCZ="CZ12",'Outside Temp'!B4434, IF(CECCZ="CZ13",'Outside Temp'!B4435))))</f>
        <v>54</v>
      </c>
      <c r="G4432" s="12">
        <f t="shared" si="3"/>
        <v>1</v>
      </c>
    </row>
    <row r="4433" ht="15.75" customHeight="1">
      <c r="A4433" s="13">
        <v>42171.197916666664</v>
      </c>
      <c r="B4433" s="73">
        <f t="shared" si="1"/>
        <v>42171</v>
      </c>
      <c r="C4433" s="74">
        <f>IF(NewCustomer="Yes", IF(COUNTIF($I$2:$I$11,B4433)&gt;0,0,WEEKDAY(B4433,2)),IF(COUNTIF($I$2:$I$21,B4433)&gt;0,0,WEEKDAY(B4433,2)))</f>
        <v>2</v>
      </c>
      <c r="D4433" s="74">
        <f t="shared" si="2"/>
        <v>4</v>
      </c>
      <c r="E4433" s="12">
        <f>IFERROR(VLOOKUP(A4433,'IDAR Meter Data'!$A:$B,2,1),"")</f>
        <v>139</v>
      </c>
      <c r="F4433" s="75">
        <f>IF(CECCZ="CZ03",'Outside Temp'!B4433,IF(CECCZ="CZ04",'Outside Temp'!B4434,IF(CECCZ="CZ12",'Outside Temp'!B4435, IF(CECCZ="CZ13",'Outside Temp'!B4436))))</f>
        <v>54</v>
      </c>
      <c r="G4433" s="12">
        <f t="shared" si="3"/>
        <v>1</v>
      </c>
    </row>
    <row r="4434" ht="15.75" customHeight="1">
      <c r="A4434" s="13">
        <v>42171.208333333336</v>
      </c>
      <c r="B4434" s="73">
        <f t="shared" si="1"/>
        <v>42171</v>
      </c>
      <c r="C4434" s="74">
        <f>IF(NewCustomer="Yes", IF(COUNTIF($I$2:$I$11,B4434)&gt;0,0,WEEKDAY(B4434,2)),IF(COUNTIF($I$2:$I$21,B4434)&gt;0,0,WEEKDAY(B4434,2)))</f>
        <v>2</v>
      </c>
      <c r="D4434" s="74">
        <f t="shared" si="2"/>
        <v>5</v>
      </c>
      <c r="E4434" s="12">
        <f>IFERROR(VLOOKUP(A4434,'IDAR Meter Data'!$A:$B,2,1),"")</f>
        <v>148</v>
      </c>
      <c r="F4434" s="75">
        <f>IF(CECCZ="CZ03",'Outside Temp'!B4434,IF(CECCZ="CZ04",'Outside Temp'!B4435,IF(CECCZ="CZ12",'Outside Temp'!B4436, IF(CECCZ="CZ13",'Outside Temp'!B4437))))</f>
        <v>54</v>
      </c>
      <c r="G4434" s="12">
        <f t="shared" si="3"/>
        <v>1</v>
      </c>
    </row>
    <row r="4435" ht="15.75" customHeight="1">
      <c r="A4435" s="13">
        <v>42171.21875</v>
      </c>
      <c r="B4435" s="73">
        <f t="shared" si="1"/>
        <v>42171</v>
      </c>
      <c r="C4435" s="74">
        <f>IF(NewCustomer="Yes", IF(COUNTIF($I$2:$I$11,B4435)&gt;0,0,WEEKDAY(B4435,2)),IF(COUNTIF($I$2:$I$21,B4435)&gt;0,0,WEEKDAY(B4435,2)))</f>
        <v>2</v>
      </c>
      <c r="D4435" s="74">
        <f t="shared" si="2"/>
        <v>5</v>
      </c>
      <c r="E4435" s="12">
        <f>IFERROR(VLOOKUP(A4435,'IDAR Meter Data'!$A:$B,2,1),"")</f>
        <v>143</v>
      </c>
      <c r="F4435" s="75">
        <f>IF(CECCZ="CZ03",'Outside Temp'!B4435,IF(CECCZ="CZ04",'Outside Temp'!B4436,IF(CECCZ="CZ12",'Outside Temp'!B4437, IF(CECCZ="CZ13",'Outside Temp'!B4438))))</f>
        <v>54</v>
      </c>
      <c r="G4435" s="12">
        <f t="shared" si="3"/>
        <v>1</v>
      </c>
    </row>
    <row r="4436" ht="15.75" customHeight="1">
      <c r="A4436" s="13">
        <v>42171.229166666664</v>
      </c>
      <c r="B4436" s="73">
        <f t="shared" si="1"/>
        <v>42171</v>
      </c>
      <c r="C4436" s="74">
        <f>IF(NewCustomer="Yes", IF(COUNTIF($I$2:$I$11,B4436)&gt;0,0,WEEKDAY(B4436,2)),IF(COUNTIF($I$2:$I$21,B4436)&gt;0,0,WEEKDAY(B4436,2)))</f>
        <v>2</v>
      </c>
      <c r="D4436" s="74">
        <f t="shared" si="2"/>
        <v>5</v>
      </c>
      <c r="E4436" s="12">
        <f>IFERROR(VLOOKUP(A4436,'IDAR Meter Data'!$A:$B,2,1),"")</f>
        <v>137</v>
      </c>
      <c r="F4436" s="75">
        <f>IF(CECCZ="CZ03",'Outside Temp'!B4436,IF(CECCZ="CZ04",'Outside Temp'!B4437,IF(CECCZ="CZ12",'Outside Temp'!B4438, IF(CECCZ="CZ13",'Outside Temp'!B4439))))</f>
        <v>54</v>
      </c>
      <c r="G4436" s="12">
        <f t="shared" si="3"/>
        <v>1</v>
      </c>
    </row>
    <row r="4437" ht="15.75" customHeight="1">
      <c r="A4437" s="13">
        <v>42171.239583333336</v>
      </c>
      <c r="B4437" s="73">
        <f t="shared" si="1"/>
        <v>42171</v>
      </c>
      <c r="C4437" s="74">
        <f>IF(NewCustomer="Yes", IF(COUNTIF($I$2:$I$11,B4437)&gt;0,0,WEEKDAY(B4437,2)),IF(COUNTIF($I$2:$I$21,B4437)&gt;0,0,WEEKDAY(B4437,2)))</f>
        <v>2</v>
      </c>
      <c r="D4437" s="74">
        <f t="shared" si="2"/>
        <v>5</v>
      </c>
      <c r="E4437" s="12">
        <f>IFERROR(VLOOKUP(A4437,'IDAR Meter Data'!$A:$B,2,1),"")</f>
        <v>137</v>
      </c>
      <c r="F4437" s="75">
        <f>IF(CECCZ="CZ03",'Outside Temp'!B4437,IF(CECCZ="CZ04",'Outside Temp'!B4438,IF(CECCZ="CZ12",'Outside Temp'!B4439, IF(CECCZ="CZ13",'Outside Temp'!B4440))))</f>
        <v>54</v>
      </c>
      <c r="G4437" s="12">
        <f t="shared" si="3"/>
        <v>1</v>
      </c>
    </row>
    <row r="4438" ht="15.75" customHeight="1">
      <c r="A4438" s="13">
        <v>42171.25</v>
      </c>
      <c r="B4438" s="73">
        <f t="shared" si="1"/>
        <v>42171</v>
      </c>
      <c r="C4438" s="74">
        <f>IF(NewCustomer="Yes", IF(COUNTIF($I$2:$I$11,B4438)&gt;0,0,WEEKDAY(B4438,2)),IF(COUNTIF($I$2:$I$21,B4438)&gt;0,0,WEEKDAY(B4438,2)))</f>
        <v>2</v>
      </c>
      <c r="D4438" s="74">
        <f t="shared" si="2"/>
        <v>6</v>
      </c>
      <c r="E4438" s="12">
        <f>IFERROR(VLOOKUP(A4438,'IDAR Meter Data'!$A:$B,2,1),"")</f>
        <v>139</v>
      </c>
      <c r="F4438" s="75">
        <f>IF(CECCZ="CZ03",'Outside Temp'!B4438,IF(CECCZ="CZ04",'Outside Temp'!B4439,IF(CECCZ="CZ12",'Outside Temp'!B4440, IF(CECCZ="CZ13",'Outside Temp'!B4441))))</f>
        <v>54.06666667</v>
      </c>
      <c r="G4438" s="12">
        <f t="shared" si="3"/>
        <v>1</v>
      </c>
    </row>
    <row r="4439" ht="15.75" customHeight="1">
      <c r="A4439" s="13">
        <v>42171.260416666664</v>
      </c>
      <c r="B4439" s="73">
        <f t="shared" si="1"/>
        <v>42171</v>
      </c>
      <c r="C4439" s="74">
        <f>IF(NewCustomer="Yes", IF(COUNTIF($I$2:$I$11,B4439)&gt;0,0,WEEKDAY(B4439,2)),IF(COUNTIF($I$2:$I$21,B4439)&gt;0,0,WEEKDAY(B4439,2)))</f>
        <v>2</v>
      </c>
      <c r="D4439" s="74">
        <f t="shared" si="2"/>
        <v>6</v>
      </c>
      <c r="E4439" s="12">
        <f>IFERROR(VLOOKUP(A4439,'IDAR Meter Data'!$A:$B,2,1),"")</f>
        <v>152</v>
      </c>
      <c r="F4439" s="75">
        <f>IF(CECCZ="CZ03",'Outside Temp'!B4439,IF(CECCZ="CZ04",'Outside Temp'!B4440,IF(CECCZ="CZ12",'Outside Temp'!B4441, IF(CECCZ="CZ13",'Outside Temp'!B4442))))</f>
        <v>54.31666667</v>
      </c>
      <c r="G4439" s="12">
        <f t="shared" si="3"/>
        <v>1</v>
      </c>
    </row>
    <row r="4440" ht="15.75" customHeight="1">
      <c r="A4440" s="13">
        <v>42171.270833333336</v>
      </c>
      <c r="B4440" s="73">
        <f t="shared" si="1"/>
        <v>42171</v>
      </c>
      <c r="C4440" s="74">
        <f>IF(NewCustomer="Yes", IF(COUNTIF($I$2:$I$11,B4440)&gt;0,0,WEEKDAY(B4440,2)),IF(COUNTIF($I$2:$I$21,B4440)&gt;0,0,WEEKDAY(B4440,2)))</f>
        <v>2</v>
      </c>
      <c r="D4440" s="74">
        <f t="shared" si="2"/>
        <v>6</v>
      </c>
      <c r="E4440" s="12">
        <f>IFERROR(VLOOKUP(A4440,'IDAR Meter Data'!$A:$B,2,1),"")</f>
        <v>149</v>
      </c>
      <c r="F4440" s="75">
        <f>IF(CECCZ="CZ03",'Outside Temp'!B4440,IF(CECCZ="CZ04",'Outside Temp'!B4441,IF(CECCZ="CZ12",'Outside Temp'!B4442, IF(CECCZ="CZ13",'Outside Temp'!B4443))))</f>
        <v>54.56666667</v>
      </c>
      <c r="G4440" s="12">
        <f t="shared" si="3"/>
        <v>1</v>
      </c>
    </row>
    <row r="4441" ht="15.75" customHeight="1">
      <c r="A4441" s="13">
        <v>42171.28125</v>
      </c>
      <c r="B4441" s="73">
        <f t="shared" si="1"/>
        <v>42171</v>
      </c>
      <c r="C4441" s="74">
        <f>IF(NewCustomer="Yes", IF(COUNTIF($I$2:$I$11,B4441)&gt;0,0,WEEKDAY(B4441,2)),IF(COUNTIF($I$2:$I$21,B4441)&gt;0,0,WEEKDAY(B4441,2)))</f>
        <v>2</v>
      </c>
      <c r="D4441" s="74">
        <f t="shared" si="2"/>
        <v>6</v>
      </c>
      <c r="E4441" s="12">
        <f>IFERROR(VLOOKUP(A4441,'IDAR Meter Data'!$A:$B,2,1),"")</f>
        <v>154</v>
      </c>
      <c r="F4441" s="75">
        <f>IF(CECCZ="CZ03",'Outside Temp'!B4441,IF(CECCZ="CZ04",'Outside Temp'!B4442,IF(CECCZ="CZ12",'Outside Temp'!B4443, IF(CECCZ="CZ13",'Outside Temp'!B4444))))</f>
        <v>54.81666667</v>
      </c>
      <c r="G4441" s="12">
        <f t="shared" si="3"/>
        <v>1</v>
      </c>
    </row>
    <row r="4442" ht="15.75" customHeight="1">
      <c r="A4442" s="13">
        <v>42171.291666666664</v>
      </c>
      <c r="B4442" s="73">
        <f t="shared" si="1"/>
        <v>42171</v>
      </c>
      <c r="C4442" s="74">
        <f>IF(NewCustomer="Yes", IF(COUNTIF($I$2:$I$11,B4442)&gt;0,0,WEEKDAY(B4442,2)),IF(COUNTIF($I$2:$I$21,B4442)&gt;0,0,WEEKDAY(B4442,2)))</f>
        <v>2</v>
      </c>
      <c r="D4442" s="74">
        <f t="shared" si="2"/>
        <v>7</v>
      </c>
      <c r="E4442" s="12">
        <f>IFERROR(VLOOKUP(A4442,'IDAR Meter Data'!$A:$B,2,1),"")</f>
        <v>139</v>
      </c>
      <c r="F4442" s="75">
        <f>IF(CECCZ="CZ03",'Outside Temp'!B4442,IF(CECCZ="CZ04",'Outside Temp'!B4443,IF(CECCZ="CZ12",'Outside Temp'!B4444, IF(CECCZ="CZ13",'Outside Temp'!B4445))))</f>
        <v>55.06666667</v>
      </c>
      <c r="G4442" s="12">
        <f t="shared" si="3"/>
        <v>1</v>
      </c>
    </row>
    <row r="4443" ht="15.75" customHeight="1">
      <c r="A4443" s="13">
        <v>42171.302083333336</v>
      </c>
      <c r="B4443" s="73">
        <f t="shared" si="1"/>
        <v>42171</v>
      </c>
      <c r="C4443" s="74">
        <f>IF(NewCustomer="Yes", IF(COUNTIF($I$2:$I$11,B4443)&gt;0,0,WEEKDAY(B4443,2)),IF(COUNTIF($I$2:$I$21,B4443)&gt;0,0,WEEKDAY(B4443,2)))</f>
        <v>2</v>
      </c>
      <c r="D4443" s="74">
        <f t="shared" si="2"/>
        <v>7</v>
      </c>
      <c r="E4443" s="12">
        <f>IFERROR(VLOOKUP(A4443,'IDAR Meter Data'!$A:$B,2,1),"")</f>
        <v>155</v>
      </c>
      <c r="F4443" s="75">
        <f>IF(CECCZ="CZ03",'Outside Temp'!B4443,IF(CECCZ="CZ04",'Outside Temp'!B4444,IF(CECCZ="CZ12",'Outside Temp'!B4445, IF(CECCZ="CZ13",'Outside Temp'!B4446))))</f>
        <v>55.31666667</v>
      </c>
      <c r="G4443" s="12">
        <f t="shared" si="3"/>
        <v>1</v>
      </c>
    </row>
    <row r="4444" ht="15.75" customHeight="1">
      <c r="A4444" s="13">
        <v>42171.3125</v>
      </c>
      <c r="B4444" s="73">
        <f t="shared" si="1"/>
        <v>42171</v>
      </c>
      <c r="C4444" s="74">
        <f>IF(NewCustomer="Yes", IF(COUNTIF($I$2:$I$11,B4444)&gt;0,0,WEEKDAY(B4444,2)),IF(COUNTIF($I$2:$I$21,B4444)&gt;0,0,WEEKDAY(B4444,2)))</f>
        <v>2</v>
      </c>
      <c r="D4444" s="74">
        <f t="shared" si="2"/>
        <v>7</v>
      </c>
      <c r="E4444" s="12">
        <f>IFERROR(VLOOKUP(A4444,'IDAR Meter Data'!$A:$B,2,1),"")</f>
        <v>158</v>
      </c>
      <c r="F4444" s="75">
        <f>IF(CECCZ="CZ03",'Outside Temp'!B4444,IF(CECCZ="CZ04",'Outside Temp'!B4445,IF(CECCZ="CZ12",'Outside Temp'!B4446, IF(CECCZ="CZ13",'Outside Temp'!B4447))))</f>
        <v>55.56666667</v>
      </c>
      <c r="G4444" s="12">
        <f t="shared" si="3"/>
        <v>1</v>
      </c>
    </row>
    <row r="4445" ht="15.75" customHeight="1">
      <c r="A4445" s="13">
        <v>42171.322916666664</v>
      </c>
      <c r="B4445" s="73">
        <f t="shared" si="1"/>
        <v>42171</v>
      </c>
      <c r="C4445" s="74">
        <f>IF(NewCustomer="Yes", IF(COUNTIF($I$2:$I$11,B4445)&gt;0,0,WEEKDAY(B4445,2)),IF(COUNTIF($I$2:$I$21,B4445)&gt;0,0,WEEKDAY(B4445,2)))</f>
        <v>2</v>
      </c>
      <c r="D4445" s="74">
        <f t="shared" si="2"/>
        <v>7</v>
      </c>
      <c r="E4445" s="12">
        <f>IFERROR(VLOOKUP(A4445,'IDAR Meter Data'!$A:$B,2,1),"")</f>
        <v>170</v>
      </c>
      <c r="F4445" s="75">
        <f>IF(CECCZ="CZ03",'Outside Temp'!B4445,IF(CECCZ="CZ04",'Outside Temp'!B4446,IF(CECCZ="CZ12",'Outside Temp'!B4447, IF(CECCZ="CZ13",'Outside Temp'!B4448))))</f>
        <v>55.81666667</v>
      </c>
      <c r="G4445" s="12">
        <f t="shared" si="3"/>
        <v>1</v>
      </c>
    </row>
    <row r="4446" ht="15.75" customHeight="1">
      <c r="A4446" s="13">
        <v>42171.333333333336</v>
      </c>
      <c r="B4446" s="73">
        <f t="shared" si="1"/>
        <v>42171</v>
      </c>
      <c r="C4446" s="74">
        <f>IF(NewCustomer="Yes", IF(COUNTIF($I$2:$I$11,B4446)&gt;0,0,WEEKDAY(B4446,2)),IF(COUNTIF($I$2:$I$21,B4446)&gt;0,0,WEEKDAY(B4446,2)))</f>
        <v>2</v>
      </c>
      <c r="D4446" s="74">
        <f t="shared" si="2"/>
        <v>8</v>
      </c>
      <c r="E4446" s="12">
        <f>IFERROR(VLOOKUP(A4446,'IDAR Meter Data'!$A:$B,2,1),"")</f>
        <v>174</v>
      </c>
      <c r="F4446" s="75">
        <f>IF(CECCZ="CZ03",'Outside Temp'!B4446,IF(CECCZ="CZ04",'Outside Temp'!B4447,IF(CECCZ="CZ12",'Outside Temp'!B4448, IF(CECCZ="CZ13",'Outside Temp'!B4449))))</f>
        <v>55.0877193</v>
      </c>
      <c r="G4446" s="12">
        <f t="shared" si="3"/>
        <v>1</v>
      </c>
    </row>
    <row r="4447" ht="15.75" customHeight="1">
      <c r="A4447" s="13">
        <v>42171.34375</v>
      </c>
      <c r="B4447" s="73">
        <f t="shared" si="1"/>
        <v>42171</v>
      </c>
      <c r="C4447" s="74">
        <f>IF(NewCustomer="Yes", IF(COUNTIF($I$2:$I$11,B4447)&gt;0,0,WEEKDAY(B4447,2)),IF(COUNTIF($I$2:$I$21,B4447)&gt;0,0,WEEKDAY(B4447,2)))</f>
        <v>2</v>
      </c>
      <c r="D4447" s="74">
        <f t="shared" si="2"/>
        <v>8</v>
      </c>
      <c r="E4447" s="12">
        <f>IFERROR(VLOOKUP(A4447,'IDAR Meter Data'!$A:$B,2,1),"")</f>
        <v>174</v>
      </c>
      <c r="F4447" s="75">
        <f>IF(CECCZ="CZ03",'Outside Temp'!B4447,IF(CECCZ="CZ04",'Outside Temp'!B4448,IF(CECCZ="CZ12",'Outside Temp'!B4449, IF(CECCZ="CZ13",'Outside Temp'!B4450))))</f>
        <v>56.40350877</v>
      </c>
      <c r="G4447" s="12">
        <f t="shared" si="3"/>
        <v>1</v>
      </c>
    </row>
    <row r="4448" ht="15.75" customHeight="1">
      <c r="A4448" s="13">
        <v>42171.354166666664</v>
      </c>
      <c r="B4448" s="73">
        <f t="shared" si="1"/>
        <v>42171</v>
      </c>
      <c r="C4448" s="74">
        <f>IF(NewCustomer="Yes", IF(COUNTIF($I$2:$I$11,B4448)&gt;0,0,WEEKDAY(B4448,2)),IF(COUNTIF($I$2:$I$21,B4448)&gt;0,0,WEEKDAY(B4448,2)))</f>
        <v>2</v>
      </c>
      <c r="D4448" s="74">
        <f t="shared" si="2"/>
        <v>8</v>
      </c>
      <c r="E4448" s="12">
        <f>IFERROR(VLOOKUP(A4448,'IDAR Meter Data'!$A:$B,2,1),"")</f>
        <v>174</v>
      </c>
      <c r="F4448" s="75">
        <f>IF(CECCZ="CZ03",'Outside Temp'!B4448,IF(CECCZ="CZ04",'Outside Temp'!B4449,IF(CECCZ="CZ12",'Outside Temp'!B4450, IF(CECCZ="CZ13",'Outside Temp'!B4451))))</f>
        <v>57.71929825</v>
      </c>
      <c r="G4448" s="12">
        <f t="shared" si="3"/>
        <v>1</v>
      </c>
    </row>
    <row r="4449" ht="15.75" customHeight="1">
      <c r="A4449" s="13">
        <v>42171.364583333336</v>
      </c>
      <c r="B4449" s="73">
        <f t="shared" si="1"/>
        <v>42171</v>
      </c>
      <c r="C4449" s="74">
        <f>IF(NewCustomer="Yes", IF(COUNTIF($I$2:$I$11,B4449)&gt;0,0,WEEKDAY(B4449,2)),IF(COUNTIF($I$2:$I$21,B4449)&gt;0,0,WEEKDAY(B4449,2)))</f>
        <v>2</v>
      </c>
      <c r="D4449" s="74">
        <f t="shared" si="2"/>
        <v>8</v>
      </c>
      <c r="E4449" s="12">
        <f>IFERROR(VLOOKUP(A4449,'IDAR Meter Data'!$A:$B,2,1),"")</f>
        <v>187</v>
      </c>
      <c r="F4449" s="75">
        <f>IF(CECCZ="CZ03",'Outside Temp'!B4449,IF(CECCZ="CZ04",'Outside Temp'!B4450,IF(CECCZ="CZ12",'Outside Temp'!B4451, IF(CECCZ="CZ13",'Outside Temp'!B4452))))</f>
        <v>59.03508772</v>
      </c>
      <c r="G4449" s="12">
        <f t="shared" si="3"/>
        <v>1</v>
      </c>
    </row>
    <row r="4450" ht="15.75" customHeight="1">
      <c r="A4450" s="13">
        <v>42171.375</v>
      </c>
      <c r="B4450" s="73">
        <f t="shared" si="1"/>
        <v>42171</v>
      </c>
      <c r="C4450" s="74">
        <f>IF(NewCustomer="Yes", IF(COUNTIF($I$2:$I$11,B4450)&gt;0,0,WEEKDAY(B4450,2)),IF(COUNTIF($I$2:$I$21,B4450)&gt;0,0,WEEKDAY(B4450,2)))</f>
        <v>2</v>
      </c>
      <c r="D4450" s="74">
        <f t="shared" si="2"/>
        <v>9</v>
      </c>
      <c r="E4450" s="12">
        <f>IFERROR(VLOOKUP(A4450,'IDAR Meter Data'!$A:$B,2,1),"")</f>
        <v>201</v>
      </c>
      <c r="F4450" s="75">
        <f>IF(CECCZ="CZ03",'Outside Temp'!B4450,IF(CECCZ="CZ04",'Outside Temp'!B4451,IF(CECCZ="CZ12",'Outside Temp'!B4452, IF(CECCZ="CZ13",'Outside Temp'!B4453))))</f>
        <v>60.2</v>
      </c>
      <c r="G4450" s="12">
        <f t="shared" si="3"/>
        <v>1</v>
      </c>
    </row>
    <row r="4451" ht="15.75" customHeight="1">
      <c r="A4451" s="13">
        <v>42171.385416666664</v>
      </c>
      <c r="B4451" s="73">
        <f t="shared" si="1"/>
        <v>42171</v>
      </c>
      <c r="C4451" s="74">
        <f>IF(NewCustomer="Yes", IF(COUNTIF($I$2:$I$11,B4451)&gt;0,0,WEEKDAY(B4451,2)),IF(COUNTIF($I$2:$I$21,B4451)&gt;0,0,WEEKDAY(B4451,2)))</f>
        <v>2</v>
      </c>
      <c r="D4451" s="74">
        <f t="shared" si="2"/>
        <v>9</v>
      </c>
      <c r="E4451" s="12">
        <f>IFERROR(VLOOKUP(A4451,'IDAR Meter Data'!$A:$B,2,1),"")</f>
        <v>189</v>
      </c>
      <c r="F4451" s="75">
        <f>IF(CECCZ="CZ03",'Outside Temp'!B4451,IF(CECCZ="CZ04",'Outside Temp'!B4452,IF(CECCZ="CZ12",'Outside Temp'!B4453, IF(CECCZ="CZ13",'Outside Temp'!B4454))))</f>
        <v>60.95</v>
      </c>
      <c r="G4451" s="12">
        <f t="shared" si="3"/>
        <v>1</v>
      </c>
    </row>
    <row r="4452" ht="15.75" customHeight="1">
      <c r="A4452" s="13">
        <v>42171.395833333336</v>
      </c>
      <c r="B4452" s="73">
        <f t="shared" si="1"/>
        <v>42171</v>
      </c>
      <c r="C4452" s="74">
        <f>IF(NewCustomer="Yes", IF(COUNTIF($I$2:$I$11,B4452)&gt;0,0,WEEKDAY(B4452,2)),IF(COUNTIF($I$2:$I$21,B4452)&gt;0,0,WEEKDAY(B4452,2)))</f>
        <v>2</v>
      </c>
      <c r="D4452" s="74">
        <f t="shared" si="2"/>
        <v>9</v>
      </c>
      <c r="E4452" s="12">
        <f>IFERROR(VLOOKUP(A4452,'IDAR Meter Data'!$A:$B,2,1),"")</f>
        <v>213</v>
      </c>
      <c r="F4452" s="75">
        <f>IF(CECCZ="CZ03",'Outside Temp'!B4452,IF(CECCZ="CZ04",'Outside Temp'!B4453,IF(CECCZ="CZ12",'Outside Temp'!B4454, IF(CECCZ="CZ13",'Outside Temp'!B4455))))</f>
        <v>61.7</v>
      </c>
      <c r="G4452" s="12">
        <f t="shared" si="3"/>
        <v>1</v>
      </c>
    </row>
    <row r="4453" ht="15.75" customHeight="1">
      <c r="A4453" s="13">
        <v>42171.40625</v>
      </c>
      <c r="B4453" s="73">
        <f t="shared" si="1"/>
        <v>42171</v>
      </c>
      <c r="C4453" s="74">
        <f>IF(NewCustomer="Yes", IF(COUNTIF($I$2:$I$11,B4453)&gt;0,0,WEEKDAY(B4453,2)),IF(COUNTIF($I$2:$I$21,B4453)&gt;0,0,WEEKDAY(B4453,2)))</f>
        <v>2</v>
      </c>
      <c r="D4453" s="74">
        <f t="shared" si="2"/>
        <v>9</v>
      </c>
      <c r="E4453" s="12">
        <f>IFERROR(VLOOKUP(A4453,'IDAR Meter Data'!$A:$B,2,1),"")</f>
        <v>203</v>
      </c>
      <c r="F4453" s="75">
        <f>IF(CECCZ="CZ03",'Outside Temp'!B4453,IF(CECCZ="CZ04",'Outside Temp'!B4454,IF(CECCZ="CZ12",'Outside Temp'!B4455, IF(CECCZ="CZ13",'Outside Temp'!B4456))))</f>
        <v>62.45</v>
      </c>
      <c r="G4453" s="12">
        <f t="shared" si="3"/>
        <v>1</v>
      </c>
    </row>
    <row r="4454" ht="15.75" customHeight="1">
      <c r="A4454" s="13">
        <v>42171.416666666664</v>
      </c>
      <c r="B4454" s="73">
        <f t="shared" si="1"/>
        <v>42171</v>
      </c>
      <c r="C4454" s="74">
        <f>IF(NewCustomer="Yes", IF(COUNTIF($I$2:$I$11,B4454)&gt;0,0,WEEKDAY(B4454,2)),IF(COUNTIF($I$2:$I$21,B4454)&gt;0,0,WEEKDAY(B4454,2)))</f>
        <v>2</v>
      </c>
      <c r="D4454" s="74">
        <f t="shared" si="2"/>
        <v>10</v>
      </c>
      <c r="E4454" s="12">
        <f>IFERROR(VLOOKUP(A4454,'IDAR Meter Data'!$A:$B,2,1),"")</f>
        <v>214</v>
      </c>
      <c r="F4454" s="75">
        <f>IF(CECCZ="CZ03",'Outside Temp'!B4454,IF(CECCZ="CZ04",'Outside Temp'!B4455,IF(CECCZ="CZ12",'Outside Temp'!B4456, IF(CECCZ="CZ13",'Outside Temp'!B4457))))</f>
        <v>63.06666667</v>
      </c>
      <c r="G4454" s="12">
        <f t="shared" si="3"/>
        <v>1</v>
      </c>
    </row>
    <row r="4455" ht="15.75" customHeight="1">
      <c r="A4455" s="13">
        <v>42171.427083333336</v>
      </c>
      <c r="B4455" s="73">
        <f t="shared" si="1"/>
        <v>42171</v>
      </c>
      <c r="C4455" s="74">
        <f>IF(NewCustomer="Yes", IF(COUNTIF($I$2:$I$11,B4455)&gt;0,0,WEEKDAY(B4455,2)),IF(COUNTIF($I$2:$I$21,B4455)&gt;0,0,WEEKDAY(B4455,2)))</f>
        <v>2</v>
      </c>
      <c r="D4455" s="74">
        <f t="shared" si="2"/>
        <v>10</v>
      </c>
      <c r="E4455" s="12">
        <f>IFERROR(VLOOKUP(A4455,'IDAR Meter Data'!$A:$B,2,1),"")</f>
        <v>234</v>
      </c>
      <c r="F4455" s="75">
        <f>IF(CECCZ="CZ03",'Outside Temp'!B4455,IF(CECCZ="CZ04",'Outside Temp'!B4456,IF(CECCZ="CZ12",'Outside Temp'!B4457, IF(CECCZ="CZ13",'Outside Temp'!B4458))))</f>
        <v>63.31666667</v>
      </c>
      <c r="G4455" s="12">
        <f t="shared" si="3"/>
        <v>1</v>
      </c>
    </row>
    <row r="4456" ht="15.75" customHeight="1">
      <c r="A4456" s="13">
        <v>42171.4375</v>
      </c>
      <c r="B4456" s="73">
        <f t="shared" si="1"/>
        <v>42171</v>
      </c>
      <c r="C4456" s="74">
        <f>IF(NewCustomer="Yes", IF(COUNTIF($I$2:$I$11,B4456)&gt;0,0,WEEKDAY(B4456,2)),IF(COUNTIF($I$2:$I$21,B4456)&gt;0,0,WEEKDAY(B4456,2)))</f>
        <v>2</v>
      </c>
      <c r="D4456" s="74">
        <f t="shared" si="2"/>
        <v>10</v>
      </c>
      <c r="E4456" s="12">
        <f>IFERROR(VLOOKUP(A4456,'IDAR Meter Data'!$A:$B,2,1),"")</f>
        <v>218</v>
      </c>
      <c r="F4456" s="75">
        <f>IF(CECCZ="CZ03",'Outside Temp'!B4456,IF(CECCZ="CZ04",'Outside Temp'!B4457,IF(CECCZ="CZ12",'Outside Temp'!B4458, IF(CECCZ="CZ13",'Outside Temp'!B4459))))</f>
        <v>63.56666667</v>
      </c>
      <c r="G4456" s="12">
        <f t="shared" si="3"/>
        <v>1</v>
      </c>
    </row>
    <row r="4457" ht="15.75" customHeight="1">
      <c r="A4457" s="13">
        <v>42171.447916666664</v>
      </c>
      <c r="B4457" s="73">
        <f t="shared" si="1"/>
        <v>42171</v>
      </c>
      <c r="C4457" s="74">
        <f>IF(NewCustomer="Yes", IF(COUNTIF($I$2:$I$11,B4457)&gt;0,0,WEEKDAY(B4457,2)),IF(COUNTIF($I$2:$I$21,B4457)&gt;0,0,WEEKDAY(B4457,2)))</f>
        <v>2</v>
      </c>
      <c r="D4457" s="74">
        <f t="shared" si="2"/>
        <v>10</v>
      </c>
      <c r="E4457" s="12">
        <f>IFERROR(VLOOKUP(A4457,'IDAR Meter Data'!$A:$B,2,1),"")</f>
        <v>214</v>
      </c>
      <c r="F4457" s="75">
        <f>IF(CECCZ="CZ03",'Outside Temp'!B4457,IF(CECCZ="CZ04",'Outside Temp'!B4458,IF(CECCZ="CZ12",'Outside Temp'!B4459, IF(CECCZ="CZ13",'Outside Temp'!B4460))))</f>
        <v>63.81666667</v>
      </c>
      <c r="G4457" s="12">
        <f t="shared" si="3"/>
        <v>1</v>
      </c>
    </row>
    <row r="4458" ht="15.75" customHeight="1">
      <c r="A4458" s="13">
        <v>42171.458333333336</v>
      </c>
      <c r="B4458" s="73">
        <f t="shared" si="1"/>
        <v>42171</v>
      </c>
      <c r="C4458" s="74">
        <f>IF(NewCustomer="Yes", IF(COUNTIF($I$2:$I$11,B4458)&gt;0,0,WEEKDAY(B4458,2)),IF(COUNTIF($I$2:$I$21,B4458)&gt;0,0,WEEKDAY(B4458,2)))</f>
        <v>2</v>
      </c>
      <c r="D4458" s="74">
        <f t="shared" si="2"/>
        <v>11</v>
      </c>
      <c r="E4458" s="12">
        <f>IFERROR(VLOOKUP(A4458,'IDAR Meter Data'!$A:$B,2,1),"")</f>
        <v>176</v>
      </c>
      <c r="F4458" s="75">
        <f>IF(CECCZ="CZ03",'Outside Temp'!B4458,IF(CECCZ="CZ04",'Outside Temp'!B4459,IF(CECCZ="CZ12",'Outside Temp'!B4460, IF(CECCZ="CZ13",'Outside Temp'!B4461))))</f>
        <v>63.93333333</v>
      </c>
      <c r="G4458" s="12">
        <f t="shared" si="3"/>
        <v>1</v>
      </c>
    </row>
    <row r="4459" ht="15.75" customHeight="1">
      <c r="A4459" s="13">
        <v>42171.46875</v>
      </c>
      <c r="B4459" s="73">
        <f t="shared" si="1"/>
        <v>42171</v>
      </c>
      <c r="C4459" s="74">
        <f>IF(NewCustomer="Yes", IF(COUNTIF($I$2:$I$11,B4459)&gt;0,0,WEEKDAY(B4459,2)),IF(COUNTIF($I$2:$I$21,B4459)&gt;0,0,WEEKDAY(B4459,2)))</f>
        <v>2</v>
      </c>
      <c r="D4459" s="74">
        <f t="shared" si="2"/>
        <v>11</v>
      </c>
      <c r="E4459" s="12">
        <f>IFERROR(VLOOKUP(A4459,'IDAR Meter Data'!$A:$B,2,1),"")</f>
        <v>188</v>
      </c>
      <c r="F4459" s="75">
        <f>IF(CECCZ="CZ03",'Outside Temp'!B4459,IF(CECCZ="CZ04",'Outside Temp'!B4460,IF(CECCZ="CZ12",'Outside Temp'!B4461, IF(CECCZ="CZ13",'Outside Temp'!B4462))))</f>
        <v>63.68333333</v>
      </c>
      <c r="G4459" s="12">
        <f t="shared" si="3"/>
        <v>1</v>
      </c>
    </row>
    <row r="4460" ht="15.75" customHeight="1">
      <c r="A4460" s="13">
        <v>42171.479166666664</v>
      </c>
      <c r="B4460" s="73">
        <f t="shared" si="1"/>
        <v>42171</v>
      </c>
      <c r="C4460" s="74">
        <f>IF(NewCustomer="Yes", IF(COUNTIF($I$2:$I$11,B4460)&gt;0,0,WEEKDAY(B4460,2)),IF(COUNTIF($I$2:$I$21,B4460)&gt;0,0,WEEKDAY(B4460,2)))</f>
        <v>2</v>
      </c>
      <c r="D4460" s="74">
        <f t="shared" si="2"/>
        <v>11</v>
      </c>
      <c r="E4460" s="12">
        <f>IFERROR(VLOOKUP(A4460,'IDAR Meter Data'!$A:$B,2,1),"")</f>
        <v>200</v>
      </c>
      <c r="F4460" s="75">
        <f>IF(CECCZ="CZ03",'Outside Temp'!B4460,IF(CECCZ="CZ04",'Outside Temp'!B4461,IF(CECCZ="CZ12",'Outside Temp'!B4462, IF(CECCZ="CZ13",'Outside Temp'!B4463))))</f>
        <v>63.43333333</v>
      </c>
      <c r="G4460" s="12">
        <f t="shared" si="3"/>
        <v>1</v>
      </c>
    </row>
    <row r="4461" ht="15.75" customHeight="1">
      <c r="A4461" s="13">
        <v>42171.489583333336</v>
      </c>
      <c r="B4461" s="73">
        <f t="shared" si="1"/>
        <v>42171</v>
      </c>
      <c r="C4461" s="74">
        <f>IF(NewCustomer="Yes", IF(COUNTIF($I$2:$I$11,B4461)&gt;0,0,WEEKDAY(B4461,2)),IF(COUNTIF($I$2:$I$21,B4461)&gt;0,0,WEEKDAY(B4461,2)))</f>
        <v>2</v>
      </c>
      <c r="D4461" s="74">
        <f t="shared" si="2"/>
        <v>11</v>
      </c>
      <c r="E4461" s="12">
        <f>IFERROR(VLOOKUP(A4461,'IDAR Meter Data'!$A:$B,2,1),"")</f>
        <v>208</v>
      </c>
      <c r="F4461" s="75">
        <f>IF(CECCZ="CZ03",'Outside Temp'!B4461,IF(CECCZ="CZ04",'Outside Temp'!B4462,IF(CECCZ="CZ12",'Outside Temp'!B4463, IF(CECCZ="CZ13",'Outside Temp'!B4464))))</f>
        <v>63.18333333</v>
      </c>
      <c r="G4461" s="12">
        <f t="shared" si="3"/>
        <v>1</v>
      </c>
    </row>
    <row r="4462" ht="15.75" customHeight="1">
      <c r="A4462" s="13">
        <v>42171.5</v>
      </c>
      <c r="B4462" s="73">
        <f t="shared" si="1"/>
        <v>42171</v>
      </c>
      <c r="C4462" s="74">
        <f>IF(NewCustomer="Yes", IF(COUNTIF($I$2:$I$11,B4462)&gt;0,0,WEEKDAY(B4462,2)),IF(COUNTIF($I$2:$I$21,B4462)&gt;0,0,WEEKDAY(B4462,2)))</f>
        <v>2</v>
      </c>
      <c r="D4462" s="74">
        <f t="shared" si="2"/>
        <v>12</v>
      </c>
      <c r="E4462" s="12">
        <f>IFERROR(VLOOKUP(A4462,'IDAR Meter Data'!$A:$B,2,1),"")</f>
        <v>200</v>
      </c>
      <c r="F4462" s="75">
        <f>IF(CECCZ="CZ03",'Outside Temp'!B4462,IF(CECCZ="CZ04",'Outside Temp'!B4463,IF(CECCZ="CZ12",'Outside Temp'!B4464, IF(CECCZ="CZ13",'Outside Temp'!B4465))))</f>
        <v>63.06666667</v>
      </c>
      <c r="G4462" s="12">
        <f t="shared" si="3"/>
        <v>1</v>
      </c>
    </row>
    <row r="4463" ht="15.75" customHeight="1">
      <c r="A4463" s="13">
        <v>42171.510416666664</v>
      </c>
      <c r="B4463" s="73">
        <f t="shared" si="1"/>
        <v>42171</v>
      </c>
      <c r="C4463" s="74">
        <f>IF(NewCustomer="Yes", IF(COUNTIF($I$2:$I$11,B4463)&gt;0,0,WEEKDAY(B4463,2)),IF(COUNTIF($I$2:$I$21,B4463)&gt;0,0,WEEKDAY(B4463,2)))</f>
        <v>2</v>
      </c>
      <c r="D4463" s="74">
        <f t="shared" si="2"/>
        <v>12</v>
      </c>
      <c r="E4463" s="12">
        <f>IFERROR(VLOOKUP(A4463,'IDAR Meter Data'!$A:$B,2,1),"")</f>
        <v>195</v>
      </c>
      <c r="F4463" s="75">
        <f>IF(CECCZ="CZ03",'Outside Temp'!B4463,IF(CECCZ="CZ04",'Outside Temp'!B4464,IF(CECCZ="CZ12",'Outside Temp'!B4465, IF(CECCZ="CZ13",'Outside Temp'!B4466))))</f>
        <v>63.31666667</v>
      </c>
      <c r="G4463" s="12">
        <f t="shared" si="3"/>
        <v>1</v>
      </c>
    </row>
    <row r="4464" ht="15.75" customHeight="1">
      <c r="A4464" s="13">
        <v>42171.520833333336</v>
      </c>
      <c r="B4464" s="73">
        <f t="shared" si="1"/>
        <v>42171</v>
      </c>
      <c r="C4464" s="74">
        <f>IF(NewCustomer="Yes", IF(COUNTIF($I$2:$I$11,B4464)&gt;0,0,WEEKDAY(B4464,2)),IF(COUNTIF($I$2:$I$21,B4464)&gt;0,0,WEEKDAY(B4464,2)))</f>
        <v>2</v>
      </c>
      <c r="D4464" s="74">
        <f t="shared" si="2"/>
        <v>12</v>
      </c>
      <c r="E4464" s="12">
        <f>IFERROR(VLOOKUP(A4464,'IDAR Meter Data'!$A:$B,2,1),"")</f>
        <v>194</v>
      </c>
      <c r="F4464" s="75">
        <f>IF(CECCZ="CZ03",'Outside Temp'!B4464,IF(CECCZ="CZ04",'Outside Temp'!B4465,IF(CECCZ="CZ12",'Outside Temp'!B4466, IF(CECCZ="CZ13",'Outside Temp'!B4467))))</f>
        <v>63.56666667</v>
      </c>
      <c r="G4464" s="12">
        <f t="shared" si="3"/>
        <v>1</v>
      </c>
    </row>
    <row r="4465" ht="15.75" customHeight="1">
      <c r="A4465" s="13">
        <v>42171.53125</v>
      </c>
      <c r="B4465" s="73">
        <f t="shared" si="1"/>
        <v>42171</v>
      </c>
      <c r="C4465" s="74">
        <f>IF(NewCustomer="Yes", IF(COUNTIF($I$2:$I$11,B4465)&gt;0,0,WEEKDAY(B4465,2)),IF(COUNTIF($I$2:$I$21,B4465)&gt;0,0,WEEKDAY(B4465,2)))</f>
        <v>2</v>
      </c>
      <c r="D4465" s="74">
        <f t="shared" si="2"/>
        <v>12</v>
      </c>
      <c r="E4465" s="12">
        <f>IFERROR(VLOOKUP(A4465,'IDAR Meter Data'!$A:$B,2,1),"")</f>
        <v>219</v>
      </c>
      <c r="F4465" s="75">
        <f>IF(CECCZ="CZ03",'Outside Temp'!B4465,IF(CECCZ="CZ04",'Outside Temp'!B4466,IF(CECCZ="CZ12",'Outside Temp'!B4467, IF(CECCZ="CZ13",'Outside Temp'!B4468))))</f>
        <v>63.81666667</v>
      </c>
      <c r="G4465" s="12">
        <f t="shared" si="3"/>
        <v>1</v>
      </c>
    </row>
    <row r="4466" ht="15.75" customHeight="1">
      <c r="A4466" s="13">
        <v>42171.541666666664</v>
      </c>
      <c r="B4466" s="73">
        <f t="shared" si="1"/>
        <v>42171</v>
      </c>
      <c r="C4466" s="74">
        <f>IF(NewCustomer="Yes", IF(COUNTIF($I$2:$I$11,B4466)&gt;0,0,WEEKDAY(B4466,2)),IF(COUNTIF($I$2:$I$21,B4466)&gt;0,0,WEEKDAY(B4466,2)))</f>
        <v>2</v>
      </c>
      <c r="D4466" s="74">
        <f t="shared" si="2"/>
        <v>13</v>
      </c>
      <c r="E4466" s="12">
        <f>IFERROR(VLOOKUP(A4466,'IDAR Meter Data'!$A:$B,2,1),"")</f>
        <v>245</v>
      </c>
      <c r="F4466" s="75">
        <f>IF(CECCZ="CZ03",'Outside Temp'!B4466,IF(CECCZ="CZ04",'Outside Temp'!B4467,IF(CECCZ="CZ12",'Outside Temp'!B4468, IF(CECCZ="CZ13",'Outside Temp'!B4469))))</f>
        <v>64</v>
      </c>
      <c r="G4466" s="12">
        <f t="shared" si="3"/>
        <v>1</v>
      </c>
    </row>
    <row r="4467" ht="15.75" customHeight="1">
      <c r="A4467" s="13">
        <v>42171.552083333336</v>
      </c>
      <c r="B4467" s="73">
        <f t="shared" si="1"/>
        <v>42171</v>
      </c>
      <c r="C4467" s="74">
        <f>IF(NewCustomer="Yes", IF(COUNTIF($I$2:$I$11,B4467)&gt;0,0,WEEKDAY(B4467,2)),IF(COUNTIF($I$2:$I$21,B4467)&gt;0,0,WEEKDAY(B4467,2)))</f>
        <v>2</v>
      </c>
      <c r="D4467" s="74">
        <f t="shared" si="2"/>
        <v>13</v>
      </c>
      <c r="E4467" s="12">
        <f>IFERROR(VLOOKUP(A4467,'IDAR Meter Data'!$A:$B,2,1),"")</f>
        <v>228</v>
      </c>
      <c r="F4467" s="75">
        <f>IF(CECCZ="CZ03",'Outside Temp'!B4467,IF(CECCZ="CZ04",'Outside Temp'!B4468,IF(CECCZ="CZ12",'Outside Temp'!B4469, IF(CECCZ="CZ13",'Outside Temp'!B4470))))</f>
        <v>64</v>
      </c>
      <c r="G4467" s="12">
        <f t="shared" si="3"/>
        <v>1</v>
      </c>
    </row>
    <row r="4468" ht="15.75" customHeight="1">
      <c r="A4468" s="13">
        <v>42171.5625</v>
      </c>
      <c r="B4468" s="73">
        <f t="shared" si="1"/>
        <v>42171</v>
      </c>
      <c r="C4468" s="74">
        <f>IF(NewCustomer="Yes", IF(COUNTIF($I$2:$I$11,B4468)&gt;0,0,WEEKDAY(B4468,2)),IF(COUNTIF($I$2:$I$21,B4468)&gt;0,0,WEEKDAY(B4468,2)))</f>
        <v>2</v>
      </c>
      <c r="D4468" s="74">
        <f t="shared" si="2"/>
        <v>13</v>
      </c>
      <c r="E4468" s="12">
        <f>IFERROR(VLOOKUP(A4468,'IDAR Meter Data'!$A:$B,2,1),"")</f>
        <v>240</v>
      </c>
      <c r="F4468" s="75">
        <f>IF(CECCZ="CZ03",'Outside Temp'!B4468,IF(CECCZ="CZ04",'Outside Temp'!B4469,IF(CECCZ="CZ12",'Outside Temp'!B4470, IF(CECCZ="CZ13",'Outside Temp'!B4471))))</f>
        <v>64</v>
      </c>
      <c r="G4468" s="12">
        <f t="shared" si="3"/>
        <v>1</v>
      </c>
    </row>
    <row r="4469" ht="15.75" customHeight="1">
      <c r="A4469" s="13">
        <v>42171.572916666664</v>
      </c>
      <c r="B4469" s="73">
        <f t="shared" si="1"/>
        <v>42171</v>
      </c>
      <c r="C4469" s="74">
        <f>IF(NewCustomer="Yes", IF(COUNTIF($I$2:$I$11,B4469)&gt;0,0,WEEKDAY(B4469,2)),IF(COUNTIF($I$2:$I$21,B4469)&gt;0,0,WEEKDAY(B4469,2)))</f>
        <v>2</v>
      </c>
      <c r="D4469" s="74">
        <f t="shared" si="2"/>
        <v>13</v>
      </c>
      <c r="E4469" s="12">
        <f>IFERROR(VLOOKUP(A4469,'IDAR Meter Data'!$A:$B,2,1),"")</f>
        <v>226</v>
      </c>
      <c r="F4469" s="75">
        <f>IF(CECCZ="CZ03",'Outside Temp'!B4469,IF(CECCZ="CZ04",'Outside Temp'!B4470,IF(CECCZ="CZ12",'Outside Temp'!B4471, IF(CECCZ="CZ13",'Outside Temp'!B4472))))</f>
        <v>64</v>
      </c>
      <c r="G4469" s="12">
        <f t="shared" si="3"/>
        <v>1</v>
      </c>
    </row>
    <row r="4470" ht="15.75" customHeight="1">
      <c r="A4470" s="13">
        <v>42171.583333333336</v>
      </c>
      <c r="B4470" s="73">
        <f t="shared" si="1"/>
        <v>42171</v>
      </c>
      <c r="C4470" s="74">
        <f>IF(NewCustomer="Yes", IF(COUNTIF($I$2:$I$11,B4470)&gt;0,0,WEEKDAY(B4470,2)),IF(COUNTIF($I$2:$I$21,B4470)&gt;0,0,WEEKDAY(B4470,2)))</f>
        <v>2</v>
      </c>
      <c r="D4470" s="74">
        <f t="shared" si="2"/>
        <v>14</v>
      </c>
      <c r="E4470" s="12">
        <f>IFERROR(VLOOKUP(A4470,'IDAR Meter Data'!$A:$B,2,1),"")</f>
        <v>243</v>
      </c>
      <c r="F4470" s="75">
        <f>IF(CECCZ="CZ03",'Outside Temp'!B4470,IF(CECCZ="CZ04",'Outside Temp'!B4471,IF(CECCZ="CZ12",'Outside Temp'!B4472, IF(CECCZ="CZ13",'Outside Temp'!B4473))))</f>
        <v>63.93333333</v>
      </c>
      <c r="G4470" s="12">
        <f t="shared" si="3"/>
        <v>1</v>
      </c>
    </row>
    <row r="4471" ht="15.75" customHeight="1">
      <c r="A4471" s="13">
        <v>42171.59375</v>
      </c>
      <c r="B4471" s="73">
        <f t="shared" si="1"/>
        <v>42171</v>
      </c>
      <c r="C4471" s="74">
        <f>IF(NewCustomer="Yes", IF(COUNTIF($I$2:$I$11,B4471)&gt;0,0,WEEKDAY(B4471,2)),IF(COUNTIF($I$2:$I$21,B4471)&gt;0,0,WEEKDAY(B4471,2)))</f>
        <v>2</v>
      </c>
      <c r="D4471" s="74">
        <f t="shared" si="2"/>
        <v>14</v>
      </c>
      <c r="E4471" s="12">
        <f>IFERROR(VLOOKUP(A4471,'IDAR Meter Data'!$A:$B,2,1),"")</f>
        <v>235</v>
      </c>
      <c r="F4471" s="75">
        <f>IF(CECCZ="CZ03",'Outside Temp'!B4471,IF(CECCZ="CZ04",'Outside Temp'!B4472,IF(CECCZ="CZ12",'Outside Temp'!B4473, IF(CECCZ="CZ13",'Outside Temp'!B4474))))</f>
        <v>63.68333333</v>
      </c>
      <c r="G4471" s="12">
        <f t="shared" si="3"/>
        <v>1</v>
      </c>
    </row>
    <row r="4472" ht="15.75" customHeight="1">
      <c r="A4472" s="13">
        <v>42171.604166666664</v>
      </c>
      <c r="B4472" s="73">
        <f t="shared" si="1"/>
        <v>42171</v>
      </c>
      <c r="C4472" s="74">
        <f>IF(NewCustomer="Yes", IF(COUNTIF($I$2:$I$11,B4472)&gt;0,0,WEEKDAY(B4472,2)),IF(COUNTIF($I$2:$I$21,B4472)&gt;0,0,WEEKDAY(B4472,2)))</f>
        <v>2</v>
      </c>
      <c r="D4472" s="74">
        <f t="shared" si="2"/>
        <v>14</v>
      </c>
      <c r="E4472" s="12">
        <f>IFERROR(VLOOKUP(A4472,'IDAR Meter Data'!$A:$B,2,1),"")</f>
        <v>229</v>
      </c>
      <c r="F4472" s="75">
        <f>IF(CECCZ="CZ03",'Outside Temp'!B4472,IF(CECCZ="CZ04",'Outside Temp'!B4473,IF(CECCZ="CZ12",'Outside Temp'!B4474, IF(CECCZ="CZ13",'Outside Temp'!B4475))))</f>
        <v>63.43333333</v>
      </c>
      <c r="G4472" s="12">
        <f t="shared" si="3"/>
        <v>1</v>
      </c>
    </row>
    <row r="4473" ht="15.75" customHeight="1">
      <c r="A4473" s="13">
        <v>42171.614583333336</v>
      </c>
      <c r="B4473" s="73">
        <f t="shared" si="1"/>
        <v>42171</v>
      </c>
      <c r="C4473" s="74">
        <f>IF(NewCustomer="Yes", IF(COUNTIF($I$2:$I$11,B4473)&gt;0,0,WEEKDAY(B4473,2)),IF(COUNTIF($I$2:$I$21,B4473)&gt;0,0,WEEKDAY(B4473,2)))</f>
        <v>2</v>
      </c>
      <c r="D4473" s="74">
        <f t="shared" si="2"/>
        <v>14</v>
      </c>
      <c r="E4473" s="12">
        <f>IFERROR(VLOOKUP(A4473,'IDAR Meter Data'!$A:$B,2,1),"")</f>
        <v>227</v>
      </c>
      <c r="F4473" s="75">
        <f>IF(CECCZ="CZ03",'Outside Temp'!B4473,IF(CECCZ="CZ04",'Outside Temp'!B4474,IF(CECCZ="CZ12",'Outside Temp'!B4475, IF(CECCZ="CZ13",'Outside Temp'!B4476))))</f>
        <v>63.18333333</v>
      </c>
      <c r="G4473" s="12">
        <f t="shared" si="3"/>
        <v>1</v>
      </c>
    </row>
    <row r="4474" ht="15.75" customHeight="1">
      <c r="A4474" s="13">
        <v>42171.625</v>
      </c>
      <c r="B4474" s="73">
        <f t="shared" si="1"/>
        <v>42171</v>
      </c>
      <c r="C4474" s="74">
        <f>IF(NewCustomer="Yes", IF(COUNTIF($I$2:$I$11,B4474)&gt;0,0,WEEKDAY(B4474,2)),IF(COUNTIF($I$2:$I$21,B4474)&gt;0,0,WEEKDAY(B4474,2)))</f>
        <v>2</v>
      </c>
      <c r="D4474" s="74">
        <f t="shared" si="2"/>
        <v>15</v>
      </c>
      <c r="E4474" s="12">
        <f>IFERROR(VLOOKUP(A4474,'IDAR Meter Data'!$A:$B,2,1),"")</f>
        <v>228</v>
      </c>
      <c r="F4474" s="75">
        <f>IF(CECCZ="CZ03",'Outside Temp'!B4474,IF(CECCZ="CZ04",'Outside Temp'!B4475,IF(CECCZ="CZ12",'Outside Temp'!B4476, IF(CECCZ="CZ13",'Outside Temp'!B4477))))</f>
        <v>63</v>
      </c>
      <c r="G4474" s="12">
        <f t="shared" si="3"/>
        <v>1</v>
      </c>
    </row>
    <row r="4475" ht="15.75" customHeight="1">
      <c r="A4475" s="13">
        <v>42171.635416666664</v>
      </c>
      <c r="B4475" s="73">
        <f t="shared" si="1"/>
        <v>42171</v>
      </c>
      <c r="C4475" s="74">
        <f>IF(NewCustomer="Yes", IF(COUNTIF($I$2:$I$11,B4475)&gt;0,0,WEEKDAY(B4475,2)),IF(COUNTIF($I$2:$I$21,B4475)&gt;0,0,WEEKDAY(B4475,2)))</f>
        <v>2</v>
      </c>
      <c r="D4475" s="74">
        <f t="shared" si="2"/>
        <v>15</v>
      </c>
      <c r="E4475" s="12">
        <f>IFERROR(VLOOKUP(A4475,'IDAR Meter Data'!$A:$B,2,1),"")</f>
        <v>237</v>
      </c>
      <c r="F4475" s="75">
        <f>IF(CECCZ="CZ03",'Outside Temp'!B4475,IF(CECCZ="CZ04",'Outside Temp'!B4476,IF(CECCZ="CZ12",'Outside Temp'!B4477, IF(CECCZ="CZ13",'Outside Temp'!B4478))))</f>
        <v>63</v>
      </c>
      <c r="G4475" s="12">
        <f t="shared" si="3"/>
        <v>1</v>
      </c>
    </row>
    <row r="4476" ht="15.75" customHeight="1">
      <c r="A4476" s="13">
        <v>42171.645833333336</v>
      </c>
      <c r="B4476" s="73">
        <f t="shared" si="1"/>
        <v>42171</v>
      </c>
      <c r="C4476" s="74">
        <f>IF(NewCustomer="Yes", IF(COUNTIF($I$2:$I$11,B4476)&gt;0,0,WEEKDAY(B4476,2)),IF(COUNTIF($I$2:$I$21,B4476)&gt;0,0,WEEKDAY(B4476,2)))</f>
        <v>2</v>
      </c>
      <c r="D4476" s="74">
        <f t="shared" si="2"/>
        <v>15</v>
      </c>
      <c r="E4476" s="12">
        <f>IFERROR(VLOOKUP(A4476,'IDAR Meter Data'!$A:$B,2,1),"")</f>
        <v>246</v>
      </c>
      <c r="F4476" s="75">
        <f>IF(CECCZ="CZ03",'Outside Temp'!B4476,IF(CECCZ="CZ04",'Outside Temp'!B4477,IF(CECCZ="CZ12",'Outside Temp'!B4478, IF(CECCZ="CZ13",'Outside Temp'!B4479))))</f>
        <v>63</v>
      </c>
      <c r="G4476" s="12">
        <f t="shared" si="3"/>
        <v>1</v>
      </c>
    </row>
    <row r="4477" ht="15.75" customHeight="1">
      <c r="A4477" s="13">
        <v>42171.65625</v>
      </c>
      <c r="B4477" s="73">
        <f t="shared" si="1"/>
        <v>42171</v>
      </c>
      <c r="C4477" s="74">
        <f>IF(NewCustomer="Yes", IF(COUNTIF($I$2:$I$11,B4477)&gt;0,0,WEEKDAY(B4477,2)),IF(COUNTIF($I$2:$I$21,B4477)&gt;0,0,WEEKDAY(B4477,2)))</f>
        <v>2</v>
      </c>
      <c r="D4477" s="74">
        <f t="shared" si="2"/>
        <v>15</v>
      </c>
      <c r="E4477" s="12">
        <f>IFERROR(VLOOKUP(A4477,'IDAR Meter Data'!$A:$B,2,1),"")</f>
        <v>233</v>
      </c>
      <c r="F4477" s="75">
        <f>IF(CECCZ="CZ03",'Outside Temp'!B4477,IF(CECCZ="CZ04",'Outside Temp'!B4478,IF(CECCZ="CZ12",'Outside Temp'!B4479, IF(CECCZ="CZ13",'Outside Temp'!B4480))))</f>
        <v>63</v>
      </c>
      <c r="G4477" s="12">
        <f t="shared" si="3"/>
        <v>1</v>
      </c>
    </row>
    <row r="4478" ht="15.75" customHeight="1">
      <c r="A4478" s="13">
        <v>42171.666666666664</v>
      </c>
      <c r="B4478" s="73">
        <f t="shared" si="1"/>
        <v>42171</v>
      </c>
      <c r="C4478" s="74">
        <f>IF(NewCustomer="Yes", IF(COUNTIF($I$2:$I$11,B4478)&gt;0,0,WEEKDAY(B4478,2)),IF(COUNTIF($I$2:$I$21,B4478)&gt;0,0,WEEKDAY(B4478,2)))</f>
        <v>2</v>
      </c>
      <c r="D4478" s="74">
        <f t="shared" si="2"/>
        <v>16</v>
      </c>
      <c r="E4478" s="12">
        <f>IFERROR(VLOOKUP(A4478,'IDAR Meter Data'!$A:$B,2,1),"")</f>
        <v>237</v>
      </c>
      <c r="F4478" s="75">
        <f>IF(CECCZ="CZ03",'Outside Temp'!B4478,IF(CECCZ="CZ04",'Outside Temp'!B4479,IF(CECCZ="CZ12",'Outside Temp'!B4480, IF(CECCZ="CZ13",'Outside Temp'!B4481))))</f>
        <v>62.93333333</v>
      </c>
      <c r="G4478" s="12">
        <f t="shared" si="3"/>
        <v>1</v>
      </c>
    </row>
    <row r="4479" ht="15.75" customHeight="1">
      <c r="A4479" s="13">
        <v>42171.677083333336</v>
      </c>
      <c r="B4479" s="73">
        <f t="shared" si="1"/>
        <v>42171</v>
      </c>
      <c r="C4479" s="74">
        <f>IF(NewCustomer="Yes", IF(COUNTIF($I$2:$I$11,B4479)&gt;0,0,WEEKDAY(B4479,2)),IF(COUNTIF($I$2:$I$21,B4479)&gt;0,0,WEEKDAY(B4479,2)))</f>
        <v>2</v>
      </c>
      <c r="D4479" s="74">
        <f t="shared" si="2"/>
        <v>16</v>
      </c>
      <c r="E4479" s="12">
        <f>IFERROR(VLOOKUP(A4479,'IDAR Meter Data'!$A:$B,2,1),"")</f>
        <v>242</v>
      </c>
      <c r="F4479" s="75">
        <f>IF(CECCZ="CZ03",'Outside Temp'!B4479,IF(CECCZ="CZ04",'Outside Temp'!B4480,IF(CECCZ="CZ12",'Outside Temp'!B4481, IF(CECCZ="CZ13",'Outside Temp'!B4482))))</f>
        <v>62.68333333</v>
      </c>
      <c r="G4479" s="12">
        <f t="shared" si="3"/>
        <v>1</v>
      </c>
    </row>
    <row r="4480" ht="15.75" customHeight="1">
      <c r="A4480" s="13">
        <v>42171.6875</v>
      </c>
      <c r="B4480" s="73">
        <f t="shared" si="1"/>
        <v>42171</v>
      </c>
      <c r="C4480" s="74">
        <f>IF(NewCustomer="Yes", IF(COUNTIF($I$2:$I$11,B4480)&gt;0,0,WEEKDAY(B4480,2)),IF(COUNTIF($I$2:$I$21,B4480)&gt;0,0,WEEKDAY(B4480,2)))</f>
        <v>2</v>
      </c>
      <c r="D4480" s="74">
        <f t="shared" si="2"/>
        <v>16</v>
      </c>
      <c r="E4480" s="12">
        <f>IFERROR(VLOOKUP(A4480,'IDAR Meter Data'!$A:$B,2,1),"")</f>
        <v>240</v>
      </c>
      <c r="F4480" s="75">
        <f>IF(CECCZ="CZ03",'Outside Temp'!B4480,IF(CECCZ="CZ04",'Outside Temp'!B4481,IF(CECCZ="CZ12",'Outside Temp'!B4482, IF(CECCZ="CZ13",'Outside Temp'!B4483))))</f>
        <v>62.43333333</v>
      </c>
      <c r="G4480" s="12">
        <f t="shared" si="3"/>
        <v>1</v>
      </c>
    </row>
    <row r="4481" ht="15.75" customHeight="1">
      <c r="A4481" s="13">
        <v>42171.697916666664</v>
      </c>
      <c r="B4481" s="73">
        <f t="shared" si="1"/>
        <v>42171</v>
      </c>
      <c r="C4481" s="74">
        <f>IF(NewCustomer="Yes", IF(COUNTIF($I$2:$I$11,B4481)&gt;0,0,WEEKDAY(B4481,2)),IF(COUNTIF($I$2:$I$21,B4481)&gt;0,0,WEEKDAY(B4481,2)))</f>
        <v>2</v>
      </c>
      <c r="D4481" s="74">
        <f t="shared" si="2"/>
        <v>16</v>
      </c>
      <c r="E4481" s="12">
        <f>IFERROR(VLOOKUP(A4481,'IDAR Meter Data'!$A:$B,2,1),"")</f>
        <v>245</v>
      </c>
      <c r="F4481" s="75">
        <f>IF(CECCZ="CZ03",'Outside Temp'!B4481,IF(CECCZ="CZ04",'Outside Temp'!B4482,IF(CECCZ="CZ12",'Outside Temp'!B4483, IF(CECCZ="CZ13",'Outside Temp'!B4484))))</f>
        <v>62.18333333</v>
      </c>
      <c r="G4481" s="12">
        <f t="shared" si="3"/>
        <v>1</v>
      </c>
    </row>
    <row r="4482" ht="15.75" customHeight="1">
      <c r="A4482" s="13">
        <v>42171.708333333336</v>
      </c>
      <c r="B4482" s="73">
        <f t="shared" si="1"/>
        <v>42171</v>
      </c>
      <c r="C4482" s="74">
        <f>IF(NewCustomer="Yes", IF(COUNTIF($I$2:$I$11,B4482)&gt;0,0,WEEKDAY(B4482,2)),IF(COUNTIF($I$2:$I$21,B4482)&gt;0,0,WEEKDAY(B4482,2)))</f>
        <v>2</v>
      </c>
      <c r="D4482" s="74">
        <f t="shared" si="2"/>
        <v>17</v>
      </c>
      <c r="E4482" s="12">
        <f>IFERROR(VLOOKUP(A4482,'IDAR Meter Data'!$A:$B,2,1),"")</f>
        <v>250</v>
      </c>
      <c r="F4482" s="75">
        <f>IF(CECCZ="CZ03",'Outside Temp'!B4482,IF(CECCZ="CZ04",'Outside Temp'!B4483,IF(CECCZ="CZ12",'Outside Temp'!B4484, IF(CECCZ="CZ13",'Outside Temp'!B4485))))</f>
        <v>61.8</v>
      </c>
      <c r="G4482" s="12">
        <f t="shared" si="3"/>
        <v>1</v>
      </c>
    </row>
    <row r="4483" ht="15.75" customHeight="1">
      <c r="A4483" s="13">
        <v>42171.71875</v>
      </c>
      <c r="B4483" s="73">
        <f t="shared" si="1"/>
        <v>42171</v>
      </c>
      <c r="C4483" s="74">
        <f>IF(NewCustomer="Yes", IF(COUNTIF($I$2:$I$11,B4483)&gt;0,0,WEEKDAY(B4483,2)),IF(COUNTIF($I$2:$I$21,B4483)&gt;0,0,WEEKDAY(B4483,2)))</f>
        <v>2</v>
      </c>
      <c r="D4483" s="74">
        <f t="shared" si="2"/>
        <v>17</v>
      </c>
      <c r="E4483" s="12">
        <f>IFERROR(VLOOKUP(A4483,'IDAR Meter Data'!$A:$B,2,1),"")</f>
        <v>243</v>
      </c>
      <c r="F4483" s="75">
        <f>IF(CECCZ="CZ03",'Outside Temp'!B4483,IF(CECCZ="CZ04",'Outside Temp'!B4484,IF(CECCZ="CZ12",'Outside Temp'!B4485, IF(CECCZ="CZ13",'Outside Temp'!B4486))))</f>
        <v>61.05</v>
      </c>
      <c r="G4483" s="12">
        <f t="shared" si="3"/>
        <v>1</v>
      </c>
    </row>
    <row r="4484" ht="15.75" customHeight="1">
      <c r="A4484" s="13">
        <v>42171.729166666664</v>
      </c>
      <c r="B4484" s="73">
        <f t="shared" si="1"/>
        <v>42171</v>
      </c>
      <c r="C4484" s="74">
        <f>IF(NewCustomer="Yes", IF(COUNTIF($I$2:$I$11,B4484)&gt;0,0,WEEKDAY(B4484,2)),IF(COUNTIF($I$2:$I$21,B4484)&gt;0,0,WEEKDAY(B4484,2)))</f>
        <v>2</v>
      </c>
      <c r="D4484" s="74">
        <f t="shared" si="2"/>
        <v>17</v>
      </c>
      <c r="E4484" s="12">
        <f>IFERROR(VLOOKUP(A4484,'IDAR Meter Data'!$A:$B,2,1),"")</f>
        <v>237</v>
      </c>
      <c r="F4484" s="75">
        <f>IF(CECCZ="CZ03",'Outside Temp'!B4484,IF(CECCZ="CZ04",'Outside Temp'!B4485,IF(CECCZ="CZ12",'Outside Temp'!B4486, IF(CECCZ="CZ13",'Outside Temp'!B4487))))</f>
        <v>60.3</v>
      </c>
      <c r="G4484" s="12">
        <f t="shared" si="3"/>
        <v>1</v>
      </c>
    </row>
    <row r="4485" ht="15.75" customHeight="1">
      <c r="A4485" s="13">
        <v>42171.739583333336</v>
      </c>
      <c r="B4485" s="73">
        <f t="shared" si="1"/>
        <v>42171</v>
      </c>
      <c r="C4485" s="74">
        <f>IF(NewCustomer="Yes", IF(COUNTIF($I$2:$I$11,B4485)&gt;0,0,WEEKDAY(B4485,2)),IF(COUNTIF($I$2:$I$21,B4485)&gt;0,0,WEEKDAY(B4485,2)))</f>
        <v>2</v>
      </c>
      <c r="D4485" s="74">
        <f t="shared" si="2"/>
        <v>17</v>
      </c>
      <c r="E4485" s="12">
        <f>IFERROR(VLOOKUP(A4485,'IDAR Meter Data'!$A:$B,2,1),"")</f>
        <v>231</v>
      </c>
      <c r="F4485" s="75">
        <f>IF(CECCZ="CZ03",'Outside Temp'!B4485,IF(CECCZ="CZ04",'Outside Temp'!B4486,IF(CECCZ="CZ12",'Outside Temp'!B4487, IF(CECCZ="CZ13",'Outside Temp'!B4488))))</f>
        <v>59.55</v>
      </c>
      <c r="G4485" s="12">
        <f t="shared" si="3"/>
        <v>1</v>
      </c>
    </row>
    <row r="4486" ht="15.75" customHeight="1">
      <c r="A4486" s="13">
        <v>42171.75</v>
      </c>
      <c r="B4486" s="73">
        <f t="shared" si="1"/>
        <v>42171</v>
      </c>
      <c r="C4486" s="74">
        <f>IF(NewCustomer="Yes", IF(COUNTIF($I$2:$I$11,B4486)&gt;0,0,WEEKDAY(B4486,2)),IF(COUNTIF($I$2:$I$21,B4486)&gt;0,0,WEEKDAY(B4486,2)))</f>
        <v>2</v>
      </c>
      <c r="D4486" s="74">
        <f t="shared" si="2"/>
        <v>18</v>
      </c>
      <c r="E4486" s="12">
        <f>IFERROR(VLOOKUP(A4486,'IDAR Meter Data'!$A:$B,2,1),"")</f>
        <v>248</v>
      </c>
      <c r="F4486" s="75">
        <f>IF(CECCZ="CZ03",'Outside Temp'!B4486,IF(CECCZ="CZ04",'Outside Temp'!B4487,IF(CECCZ="CZ12",'Outside Temp'!B4488, IF(CECCZ="CZ13",'Outside Temp'!B4489))))</f>
        <v>58.79487179</v>
      </c>
      <c r="G4486" s="12">
        <f t="shared" si="3"/>
        <v>1</v>
      </c>
    </row>
    <row r="4487" ht="15.75" customHeight="1">
      <c r="A4487" s="13">
        <v>42171.760416666664</v>
      </c>
      <c r="B4487" s="73">
        <f t="shared" si="1"/>
        <v>42171</v>
      </c>
      <c r="C4487" s="74">
        <f>IF(NewCustomer="Yes", IF(COUNTIF($I$2:$I$11,B4487)&gt;0,0,WEEKDAY(B4487,2)),IF(COUNTIF($I$2:$I$21,B4487)&gt;0,0,WEEKDAY(B4487,2)))</f>
        <v>2</v>
      </c>
      <c r="D4487" s="74">
        <f t="shared" si="2"/>
        <v>18</v>
      </c>
      <c r="E4487" s="12">
        <f>IFERROR(VLOOKUP(A4487,'IDAR Meter Data'!$A:$B,2,1),"")</f>
        <v>228</v>
      </c>
      <c r="F4487" s="75">
        <f>IF(CECCZ="CZ03",'Outside Temp'!B4487,IF(CECCZ="CZ04",'Outside Temp'!B4488,IF(CECCZ="CZ12",'Outside Temp'!B4489, IF(CECCZ="CZ13",'Outside Temp'!B4490))))</f>
        <v>58.02564103</v>
      </c>
      <c r="G4487" s="12">
        <f t="shared" si="3"/>
        <v>1</v>
      </c>
    </row>
    <row r="4488" ht="15.75" customHeight="1">
      <c r="A4488" s="13">
        <v>42171.770833333336</v>
      </c>
      <c r="B4488" s="73">
        <f t="shared" si="1"/>
        <v>42171</v>
      </c>
      <c r="C4488" s="74">
        <f>IF(NewCustomer="Yes", IF(COUNTIF($I$2:$I$11,B4488)&gt;0,0,WEEKDAY(B4488,2)),IF(COUNTIF($I$2:$I$21,B4488)&gt;0,0,WEEKDAY(B4488,2)))</f>
        <v>2</v>
      </c>
      <c r="D4488" s="74">
        <f t="shared" si="2"/>
        <v>18</v>
      </c>
      <c r="E4488" s="12">
        <f>IFERROR(VLOOKUP(A4488,'IDAR Meter Data'!$A:$B,2,1),"")</f>
        <v>247</v>
      </c>
      <c r="F4488" s="75">
        <f>IF(CECCZ="CZ03",'Outside Temp'!B4488,IF(CECCZ="CZ04",'Outside Temp'!B4489,IF(CECCZ="CZ12",'Outside Temp'!B4490, IF(CECCZ="CZ13",'Outside Temp'!B4491))))</f>
        <v>57.25641026</v>
      </c>
      <c r="G4488" s="12">
        <f t="shared" si="3"/>
        <v>1</v>
      </c>
    </row>
    <row r="4489" ht="15.75" customHeight="1">
      <c r="A4489" s="13">
        <v>42171.78125</v>
      </c>
      <c r="B4489" s="73">
        <f t="shared" si="1"/>
        <v>42171</v>
      </c>
      <c r="C4489" s="74">
        <f>IF(NewCustomer="Yes", IF(COUNTIF($I$2:$I$11,B4489)&gt;0,0,WEEKDAY(B4489,2)),IF(COUNTIF($I$2:$I$21,B4489)&gt;0,0,WEEKDAY(B4489,2)))</f>
        <v>2</v>
      </c>
      <c r="D4489" s="74">
        <f t="shared" si="2"/>
        <v>18</v>
      </c>
      <c r="E4489" s="12">
        <f>IFERROR(VLOOKUP(A4489,'IDAR Meter Data'!$A:$B,2,1),"")</f>
        <v>230</v>
      </c>
      <c r="F4489" s="75">
        <f>IF(CECCZ="CZ03",'Outside Temp'!B4489,IF(CECCZ="CZ04",'Outside Temp'!B4490,IF(CECCZ="CZ12",'Outside Temp'!B4491, IF(CECCZ="CZ13",'Outside Temp'!B4492))))</f>
        <v>57</v>
      </c>
      <c r="G4489" s="12">
        <f t="shared" si="3"/>
        <v>1</v>
      </c>
    </row>
    <row r="4490" ht="15.75" customHeight="1">
      <c r="A4490" s="13">
        <v>42171.791666666664</v>
      </c>
      <c r="B4490" s="73">
        <f t="shared" si="1"/>
        <v>42171</v>
      </c>
      <c r="C4490" s="74">
        <f>IF(NewCustomer="Yes", IF(COUNTIF($I$2:$I$11,B4490)&gt;0,0,WEEKDAY(B4490,2)),IF(COUNTIF($I$2:$I$21,B4490)&gt;0,0,WEEKDAY(B4490,2)))</f>
        <v>2</v>
      </c>
      <c r="D4490" s="74">
        <f t="shared" si="2"/>
        <v>19</v>
      </c>
      <c r="E4490" s="12">
        <f>IFERROR(VLOOKUP(A4490,'IDAR Meter Data'!$A:$B,2,1),"")</f>
        <v>231</v>
      </c>
      <c r="F4490" s="75">
        <f>IF(CECCZ="CZ03",'Outside Temp'!B4490,IF(CECCZ="CZ04",'Outside Temp'!B4491,IF(CECCZ="CZ12",'Outside Temp'!B4492, IF(CECCZ="CZ13",'Outside Temp'!B4493))))</f>
        <v>56.86666667</v>
      </c>
      <c r="G4490" s="12">
        <f t="shared" si="3"/>
        <v>1</v>
      </c>
    </row>
    <row r="4491" ht="15.75" customHeight="1">
      <c r="A4491" s="13">
        <v>42171.802083333336</v>
      </c>
      <c r="B4491" s="73">
        <f t="shared" si="1"/>
        <v>42171</v>
      </c>
      <c r="C4491" s="74">
        <f>IF(NewCustomer="Yes", IF(COUNTIF($I$2:$I$11,B4491)&gt;0,0,WEEKDAY(B4491,2)),IF(COUNTIF($I$2:$I$21,B4491)&gt;0,0,WEEKDAY(B4491,2)))</f>
        <v>2</v>
      </c>
      <c r="D4491" s="74">
        <f t="shared" si="2"/>
        <v>19</v>
      </c>
      <c r="E4491" s="12">
        <f>IFERROR(VLOOKUP(A4491,'IDAR Meter Data'!$A:$B,2,1),"")</f>
        <v>225</v>
      </c>
      <c r="F4491" s="75">
        <f>IF(CECCZ="CZ03",'Outside Temp'!B4491,IF(CECCZ="CZ04",'Outside Temp'!B4492,IF(CECCZ="CZ12",'Outside Temp'!B4493, IF(CECCZ="CZ13",'Outside Temp'!B4494))))</f>
        <v>56.36666667</v>
      </c>
      <c r="G4491" s="12">
        <f t="shared" si="3"/>
        <v>1</v>
      </c>
    </row>
    <row r="4492" ht="15.75" customHeight="1">
      <c r="A4492" s="13">
        <v>42171.8125</v>
      </c>
      <c r="B4492" s="73">
        <f t="shared" si="1"/>
        <v>42171</v>
      </c>
      <c r="C4492" s="74">
        <f>IF(NewCustomer="Yes", IF(COUNTIF($I$2:$I$11,B4492)&gt;0,0,WEEKDAY(B4492,2)),IF(COUNTIF($I$2:$I$21,B4492)&gt;0,0,WEEKDAY(B4492,2)))</f>
        <v>2</v>
      </c>
      <c r="D4492" s="74">
        <f t="shared" si="2"/>
        <v>19</v>
      </c>
      <c r="E4492" s="12">
        <f>IFERROR(VLOOKUP(A4492,'IDAR Meter Data'!$A:$B,2,1),"")</f>
        <v>218</v>
      </c>
      <c r="F4492" s="75">
        <f>IF(CECCZ="CZ03",'Outside Temp'!B4492,IF(CECCZ="CZ04",'Outside Temp'!B4493,IF(CECCZ="CZ12",'Outside Temp'!B4494, IF(CECCZ="CZ13",'Outside Temp'!B4495))))</f>
        <v>55.86666667</v>
      </c>
      <c r="G4492" s="12">
        <f t="shared" si="3"/>
        <v>1</v>
      </c>
    </row>
    <row r="4493" ht="15.75" customHeight="1">
      <c r="A4493" s="13">
        <v>42171.822916666664</v>
      </c>
      <c r="B4493" s="73">
        <f t="shared" si="1"/>
        <v>42171</v>
      </c>
      <c r="C4493" s="74">
        <f>IF(NewCustomer="Yes", IF(COUNTIF($I$2:$I$11,B4493)&gt;0,0,WEEKDAY(B4493,2)),IF(COUNTIF($I$2:$I$21,B4493)&gt;0,0,WEEKDAY(B4493,2)))</f>
        <v>2</v>
      </c>
      <c r="D4493" s="74">
        <f t="shared" si="2"/>
        <v>19</v>
      </c>
      <c r="E4493" s="12">
        <f>IFERROR(VLOOKUP(A4493,'IDAR Meter Data'!$A:$B,2,1),"")</f>
        <v>224</v>
      </c>
      <c r="F4493" s="75">
        <f>IF(CECCZ="CZ03",'Outside Temp'!B4493,IF(CECCZ="CZ04",'Outside Temp'!B4494,IF(CECCZ="CZ12",'Outside Temp'!B4495, IF(CECCZ="CZ13",'Outside Temp'!B4496))))</f>
        <v>55.36666667</v>
      </c>
      <c r="G4493" s="12">
        <f t="shared" si="3"/>
        <v>1</v>
      </c>
    </row>
    <row r="4494" ht="15.75" customHeight="1">
      <c r="A4494" s="13">
        <v>42171.833333333336</v>
      </c>
      <c r="B4494" s="73">
        <f t="shared" si="1"/>
        <v>42171</v>
      </c>
      <c r="C4494" s="74">
        <f>IF(NewCustomer="Yes", IF(COUNTIF($I$2:$I$11,B4494)&gt;0,0,WEEKDAY(B4494,2)),IF(COUNTIF($I$2:$I$21,B4494)&gt;0,0,WEEKDAY(B4494,2)))</f>
        <v>2</v>
      </c>
      <c r="D4494" s="74">
        <f t="shared" si="2"/>
        <v>20</v>
      </c>
      <c r="E4494" s="12">
        <f>IFERROR(VLOOKUP(A4494,'IDAR Meter Data'!$A:$B,2,1),"")</f>
        <v>208</v>
      </c>
      <c r="F4494" s="75">
        <f>IF(CECCZ="CZ03",'Outside Temp'!B4494,IF(CECCZ="CZ04",'Outside Temp'!B4495,IF(CECCZ="CZ12",'Outside Temp'!B4496, IF(CECCZ="CZ13",'Outside Temp'!B4497))))</f>
        <v>54.93333333</v>
      </c>
      <c r="G4494" s="12">
        <f t="shared" si="3"/>
        <v>1</v>
      </c>
    </row>
    <row r="4495" ht="15.75" customHeight="1">
      <c r="A4495" s="13">
        <v>42171.84375</v>
      </c>
      <c r="B4495" s="73">
        <f t="shared" si="1"/>
        <v>42171</v>
      </c>
      <c r="C4495" s="74">
        <f>IF(NewCustomer="Yes", IF(COUNTIF($I$2:$I$11,B4495)&gt;0,0,WEEKDAY(B4495,2)),IF(COUNTIF($I$2:$I$21,B4495)&gt;0,0,WEEKDAY(B4495,2)))</f>
        <v>2</v>
      </c>
      <c r="D4495" s="74">
        <f t="shared" si="2"/>
        <v>20</v>
      </c>
      <c r="E4495" s="12">
        <f>IFERROR(VLOOKUP(A4495,'IDAR Meter Data'!$A:$B,2,1),"")</f>
        <v>212</v>
      </c>
      <c r="F4495" s="75">
        <f>IF(CECCZ="CZ03",'Outside Temp'!B4495,IF(CECCZ="CZ04",'Outside Temp'!B4496,IF(CECCZ="CZ12",'Outside Temp'!B4497, IF(CECCZ="CZ13",'Outside Temp'!B4498))))</f>
        <v>54.68333333</v>
      </c>
      <c r="G4495" s="12">
        <f t="shared" si="3"/>
        <v>1</v>
      </c>
    </row>
    <row r="4496" ht="15.75" customHeight="1">
      <c r="A4496" s="13">
        <v>42171.854166666664</v>
      </c>
      <c r="B4496" s="73">
        <f t="shared" si="1"/>
        <v>42171</v>
      </c>
      <c r="C4496" s="74">
        <f>IF(NewCustomer="Yes", IF(COUNTIF($I$2:$I$11,B4496)&gt;0,0,WEEKDAY(B4496,2)),IF(COUNTIF($I$2:$I$21,B4496)&gt;0,0,WEEKDAY(B4496,2)))</f>
        <v>2</v>
      </c>
      <c r="D4496" s="74">
        <f t="shared" si="2"/>
        <v>20</v>
      </c>
      <c r="E4496" s="12">
        <f>IFERROR(VLOOKUP(A4496,'IDAR Meter Data'!$A:$B,2,1),"")</f>
        <v>218</v>
      </c>
      <c r="F4496" s="75">
        <f>IF(CECCZ="CZ03",'Outside Temp'!B4496,IF(CECCZ="CZ04",'Outside Temp'!B4497,IF(CECCZ="CZ12",'Outside Temp'!B4498, IF(CECCZ="CZ13",'Outside Temp'!B4499))))</f>
        <v>54.43333333</v>
      </c>
      <c r="G4496" s="12">
        <f t="shared" si="3"/>
        <v>1</v>
      </c>
    </row>
    <row r="4497" ht="15.75" customHeight="1">
      <c r="A4497" s="13">
        <v>42171.864583333336</v>
      </c>
      <c r="B4497" s="73">
        <f t="shared" si="1"/>
        <v>42171</v>
      </c>
      <c r="C4497" s="74">
        <f>IF(NewCustomer="Yes", IF(COUNTIF($I$2:$I$11,B4497)&gt;0,0,WEEKDAY(B4497,2)),IF(COUNTIF($I$2:$I$21,B4497)&gt;0,0,WEEKDAY(B4497,2)))</f>
        <v>2</v>
      </c>
      <c r="D4497" s="74">
        <f t="shared" si="2"/>
        <v>20</v>
      </c>
      <c r="E4497" s="12">
        <f>IFERROR(VLOOKUP(A4497,'IDAR Meter Data'!$A:$B,2,1),"")</f>
        <v>206</v>
      </c>
      <c r="F4497" s="75">
        <f>IF(CECCZ="CZ03",'Outside Temp'!B4497,IF(CECCZ="CZ04",'Outside Temp'!B4498,IF(CECCZ="CZ12",'Outside Temp'!B4499, IF(CECCZ="CZ13",'Outside Temp'!B4500))))</f>
        <v>54.18333333</v>
      </c>
      <c r="G4497" s="12">
        <f t="shared" si="3"/>
        <v>1</v>
      </c>
    </row>
    <row r="4498" ht="15.75" customHeight="1">
      <c r="A4498" s="13">
        <v>42171.875</v>
      </c>
      <c r="B4498" s="73">
        <f t="shared" si="1"/>
        <v>42171</v>
      </c>
      <c r="C4498" s="74">
        <f>IF(NewCustomer="Yes", IF(COUNTIF($I$2:$I$11,B4498)&gt;0,0,WEEKDAY(B4498,2)),IF(COUNTIF($I$2:$I$21,B4498)&gt;0,0,WEEKDAY(B4498,2)))</f>
        <v>2</v>
      </c>
      <c r="D4498" s="74">
        <f t="shared" si="2"/>
        <v>21</v>
      </c>
      <c r="E4498" s="12">
        <f>IFERROR(VLOOKUP(A4498,'IDAR Meter Data'!$A:$B,2,1),"")</f>
        <v>200</v>
      </c>
      <c r="F4498" s="75">
        <f>IF(CECCZ="CZ03",'Outside Temp'!B4498,IF(CECCZ="CZ04",'Outside Temp'!B4499,IF(CECCZ="CZ12",'Outside Temp'!B4500, IF(CECCZ="CZ13",'Outside Temp'!B4501))))</f>
        <v>54</v>
      </c>
      <c r="G4498" s="12">
        <f t="shared" si="3"/>
        <v>1</v>
      </c>
    </row>
    <row r="4499" ht="15.75" customHeight="1">
      <c r="A4499" s="13">
        <v>42171.885416666664</v>
      </c>
      <c r="B4499" s="73">
        <f t="shared" si="1"/>
        <v>42171</v>
      </c>
      <c r="C4499" s="74">
        <f>IF(NewCustomer="Yes", IF(COUNTIF($I$2:$I$11,B4499)&gt;0,0,WEEKDAY(B4499,2)),IF(COUNTIF($I$2:$I$21,B4499)&gt;0,0,WEEKDAY(B4499,2)))</f>
        <v>2</v>
      </c>
      <c r="D4499" s="74">
        <f t="shared" si="2"/>
        <v>21</v>
      </c>
      <c r="E4499" s="12">
        <f>IFERROR(VLOOKUP(A4499,'IDAR Meter Data'!$A:$B,2,1),"")</f>
        <v>191</v>
      </c>
      <c r="F4499" s="75">
        <f>IF(CECCZ="CZ03",'Outside Temp'!B4499,IF(CECCZ="CZ04",'Outside Temp'!B4500,IF(CECCZ="CZ12",'Outside Temp'!B4501, IF(CECCZ="CZ13",'Outside Temp'!B4502))))</f>
        <v>54</v>
      </c>
      <c r="G4499" s="12">
        <f t="shared" si="3"/>
        <v>1</v>
      </c>
    </row>
    <row r="4500" ht="15.75" customHeight="1">
      <c r="A4500" s="13">
        <v>42171.895833333336</v>
      </c>
      <c r="B4500" s="73">
        <f t="shared" si="1"/>
        <v>42171</v>
      </c>
      <c r="C4500" s="74">
        <f>IF(NewCustomer="Yes", IF(COUNTIF($I$2:$I$11,B4500)&gt;0,0,WEEKDAY(B4500,2)),IF(COUNTIF($I$2:$I$21,B4500)&gt;0,0,WEEKDAY(B4500,2)))</f>
        <v>2</v>
      </c>
      <c r="D4500" s="74">
        <f t="shared" si="2"/>
        <v>21</v>
      </c>
      <c r="E4500" s="12">
        <f>IFERROR(VLOOKUP(A4500,'IDAR Meter Data'!$A:$B,2,1),"")</f>
        <v>189</v>
      </c>
      <c r="F4500" s="75">
        <f>IF(CECCZ="CZ03",'Outside Temp'!B4500,IF(CECCZ="CZ04",'Outside Temp'!B4501,IF(CECCZ="CZ12",'Outside Temp'!B4502, IF(CECCZ="CZ13",'Outside Temp'!B4503))))</f>
        <v>54</v>
      </c>
      <c r="G4500" s="12">
        <f t="shared" si="3"/>
        <v>1</v>
      </c>
    </row>
    <row r="4501" ht="15.75" customHeight="1">
      <c r="A4501" s="13">
        <v>42171.90625</v>
      </c>
      <c r="B4501" s="73">
        <f t="shared" si="1"/>
        <v>42171</v>
      </c>
      <c r="C4501" s="74">
        <f>IF(NewCustomer="Yes", IF(COUNTIF($I$2:$I$11,B4501)&gt;0,0,WEEKDAY(B4501,2)),IF(COUNTIF($I$2:$I$21,B4501)&gt;0,0,WEEKDAY(B4501,2)))</f>
        <v>2</v>
      </c>
      <c r="D4501" s="74">
        <f t="shared" si="2"/>
        <v>21</v>
      </c>
      <c r="E4501" s="12">
        <f>IFERROR(VLOOKUP(A4501,'IDAR Meter Data'!$A:$B,2,1),"")</f>
        <v>191</v>
      </c>
      <c r="F4501" s="75">
        <f>IF(CECCZ="CZ03",'Outside Temp'!B4501,IF(CECCZ="CZ04",'Outside Temp'!B4502,IF(CECCZ="CZ12",'Outside Temp'!B4503, IF(CECCZ="CZ13",'Outside Temp'!B4504))))</f>
        <v>54</v>
      </c>
      <c r="G4501" s="12">
        <f t="shared" si="3"/>
        <v>1</v>
      </c>
    </row>
    <row r="4502" ht="15.75" customHeight="1">
      <c r="A4502" s="13">
        <v>42171.916666666664</v>
      </c>
      <c r="B4502" s="73">
        <f t="shared" si="1"/>
        <v>42171</v>
      </c>
      <c r="C4502" s="74">
        <f>IF(NewCustomer="Yes", IF(COUNTIF($I$2:$I$11,B4502)&gt;0,0,WEEKDAY(B4502,2)),IF(COUNTIF($I$2:$I$21,B4502)&gt;0,0,WEEKDAY(B4502,2)))</f>
        <v>2</v>
      </c>
      <c r="D4502" s="74">
        <f t="shared" si="2"/>
        <v>22</v>
      </c>
      <c r="E4502" s="12">
        <f>IFERROR(VLOOKUP(A4502,'IDAR Meter Data'!$A:$B,2,1),"")</f>
        <v>202</v>
      </c>
      <c r="F4502" s="75">
        <f>IF(CECCZ="CZ03",'Outside Temp'!B4502,IF(CECCZ="CZ04",'Outside Temp'!B4503,IF(CECCZ="CZ12",'Outside Temp'!B4504, IF(CECCZ="CZ13",'Outside Temp'!B4505))))</f>
        <v>54</v>
      </c>
      <c r="G4502" s="12">
        <f t="shared" si="3"/>
        <v>1</v>
      </c>
    </row>
    <row r="4503" ht="15.75" customHeight="1">
      <c r="A4503" s="13">
        <v>42171.927083333336</v>
      </c>
      <c r="B4503" s="73">
        <f t="shared" si="1"/>
        <v>42171</v>
      </c>
      <c r="C4503" s="74">
        <f>IF(NewCustomer="Yes", IF(COUNTIF($I$2:$I$11,B4503)&gt;0,0,WEEKDAY(B4503,2)),IF(COUNTIF($I$2:$I$21,B4503)&gt;0,0,WEEKDAY(B4503,2)))</f>
        <v>2</v>
      </c>
      <c r="D4503" s="74">
        <f t="shared" si="2"/>
        <v>22</v>
      </c>
      <c r="E4503" s="12">
        <f>IFERROR(VLOOKUP(A4503,'IDAR Meter Data'!$A:$B,2,1),"")</f>
        <v>184</v>
      </c>
      <c r="F4503" s="75">
        <f>IF(CECCZ="CZ03",'Outside Temp'!B4503,IF(CECCZ="CZ04",'Outside Temp'!B4504,IF(CECCZ="CZ12",'Outside Temp'!B4505, IF(CECCZ="CZ13",'Outside Temp'!B4506))))</f>
        <v>54</v>
      </c>
      <c r="G4503" s="12">
        <f t="shared" si="3"/>
        <v>1</v>
      </c>
    </row>
    <row r="4504" ht="15.75" customHeight="1">
      <c r="A4504" s="13">
        <v>42171.9375</v>
      </c>
      <c r="B4504" s="73">
        <f t="shared" si="1"/>
        <v>42171</v>
      </c>
      <c r="C4504" s="74">
        <f>IF(NewCustomer="Yes", IF(COUNTIF($I$2:$I$11,B4504)&gt;0,0,WEEKDAY(B4504,2)),IF(COUNTIF($I$2:$I$21,B4504)&gt;0,0,WEEKDAY(B4504,2)))</f>
        <v>2</v>
      </c>
      <c r="D4504" s="74">
        <f t="shared" si="2"/>
        <v>22</v>
      </c>
      <c r="E4504" s="12">
        <f>IFERROR(VLOOKUP(A4504,'IDAR Meter Data'!$A:$B,2,1),"")</f>
        <v>176</v>
      </c>
      <c r="F4504" s="75">
        <f>IF(CECCZ="CZ03",'Outside Temp'!B4504,IF(CECCZ="CZ04",'Outside Temp'!B4505,IF(CECCZ="CZ12",'Outside Temp'!B4506, IF(CECCZ="CZ13",'Outside Temp'!B4507))))</f>
        <v>54</v>
      </c>
      <c r="G4504" s="12">
        <f t="shared" si="3"/>
        <v>1</v>
      </c>
    </row>
    <row r="4505" ht="15.75" customHeight="1">
      <c r="A4505" s="13">
        <v>42171.947916666664</v>
      </c>
      <c r="B4505" s="73">
        <f t="shared" si="1"/>
        <v>42171</v>
      </c>
      <c r="C4505" s="74">
        <f>IF(NewCustomer="Yes", IF(COUNTIF($I$2:$I$11,B4505)&gt;0,0,WEEKDAY(B4505,2)),IF(COUNTIF($I$2:$I$21,B4505)&gt;0,0,WEEKDAY(B4505,2)))</f>
        <v>2</v>
      </c>
      <c r="D4505" s="74">
        <f t="shared" si="2"/>
        <v>22</v>
      </c>
      <c r="E4505" s="12">
        <f>IFERROR(VLOOKUP(A4505,'IDAR Meter Data'!$A:$B,2,1),"")</f>
        <v>179</v>
      </c>
      <c r="F4505" s="75">
        <f>IF(CECCZ="CZ03",'Outside Temp'!B4505,IF(CECCZ="CZ04",'Outside Temp'!B4506,IF(CECCZ="CZ12",'Outside Temp'!B4507, IF(CECCZ="CZ13",'Outside Temp'!B4508))))</f>
        <v>54</v>
      </c>
      <c r="G4505" s="12">
        <f t="shared" si="3"/>
        <v>1</v>
      </c>
    </row>
    <row r="4506" ht="15.75" customHeight="1">
      <c r="A4506" s="13">
        <v>42171.958333333336</v>
      </c>
      <c r="B4506" s="73">
        <f t="shared" si="1"/>
        <v>42171</v>
      </c>
      <c r="C4506" s="74">
        <f>IF(NewCustomer="Yes", IF(COUNTIF($I$2:$I$11,B4506)&gt;0,0,WEEKDAY(B4506,2)),IF(COUNTIF($I$2:$I$21,B4506)&gt;0,0,WEEKDAY(B4506,2)))</f>
        <v>2</v>
      </c>
      <c r="D4506" s="74">
        <f t="shared" si="2"/>
        <v>23</v>
      </c>
      <c r="E4506" s="12">
        <f>IFERROR(VLOOKUP(A4506,'IDAR Meter Data'!$A:$B,2,1),"")</f>
        <v>188</v>
      </c>
      <c r="F4506" s="75">
        <f>IF(CECCZ="CZ03",'Outside Temp'!B4506,IF(CECCZ="CZ04",'Outside Temp'!B4507,IF(CECCZ="CZ12",'Outside Temp'!B4508, IF(CECCZ="CZ13",'Outside Temp'!B4509))))</f>
        <v>53.93333333</v>
      </c>
      <c r="G4506" s="12">
        <f t="shared" si="3"/>
        <v>1</v>
      </c>
    </row>
    <row r="4507" ht="15.75" customHeight="1">
      <c r="A4507" s="13">
        <v>42171.96875</v>
      </c>
      <c r="B4507" s="73">
        <f t="shared" si="1"/>
        <v>42171</v>
      </c>
      <c r="C4507" s="74">
        <f>IF(NewCustomer="Yes", IF(COUNTIF($I$2:$I$11,B4507)&gt;0,0,WEEKDAY(B4507,2)),IF(COUNTIF($I$2:$I$21,B4507)&gt;0,0,WEEKDAY(B4507,2)))</f>
        <v>2</v>
      </c>
      <c r="D4507" s="74">
        <f t="shared" si="2"/>
        <v>23</v>
      </c>
      <c r="E4507" s="12">
        <f>IFERROR(VLOOKUP(A4507,'IDAR Meter Data'!$A:$B,2,1),"")</f>
        <v>174</v>
      </c>
      <c r="F4507" s="75">
        <f>IF(CECCZ="CZ03",'Outside Temp'!B4507,IF(CECCZ="CZ04",'Outside Temp'!B4508,IF(CECCZ="CZ12",'Outside Temp'!B4509, IF(CECCZ="CZ13",'Outside Temp'!B4510))))</f>
        <v>53.68333333</v>
      </c>
      <c r="G4507" s="12">
        <f t="shared" si="3"/>
        <v>1</v>
      </c>
    </row>
    <row r="4508" ht="15.75" customHeight="1">
      <c r="A4508" s="13">
        <v>42171.979166666664</v>
      </c>
      <c r="B4508" s="73">
        <f t="shared" si="1"/>
        <v>42171</v>
      </c>
      <c r="C4508" s="74">
        <f>IF(NewCustomer="Yes", IF(COUNTIF($I$2:$I$11,B4508)&gt;0,0,WEEKDAY(B4508,2)),IF(COUNTIF($I$2:$I$21,B4508)&gt;0,0,WEEKDAY(B4508,2)))</f>
        <v>2</v>
      </c>
      <c r="D4508" s="74">
        <f t="shared" si="2"/>
        <v>23</v>
      </c>
      <c r="E4508" s="12">
        <f>IFERROR(VLOOKUP(A4508,'IDAR Meter Data'!$A:$B,2,1),"")</f>
        <v>164</v>
      </c>
      <c r="F4508" s="75">
        <f>IF(CECCZ="CZ03",'Outside Temp'!B4508,IF(CECCZ="CZ04",'Outside Temp'!B4509,IF(CECCZ="CZ12",'Outside Temp'!B4510, IF(CECCZ="CZ13",'Outside Temp'!B4511))))</f>
        <v>53.43333333</v>
      </c>
      <c r="G4508" s="12">
        <f t="shared" si="3"/>
        <v>1</v>
      </c>
    </row>
    <row r="4509" ht="15.75" customHeight="1">
      <c r="A4509" s="13">
        <v>42171.989583333336</v>
      </c>
      <c r="B4509" s="73">
        <f t="shared" si="1"/>
        <v>42171</v>
      </c>
      <c r="C4509" s="74">
        <f>IF(NewCustomer="Yes", IF(COUNTIF($I$2:$I$11,B4509)&gt;0,0,WEEKDAY(B4509,2)),IF(COUNTIF($I$2:$I$21,B4509)&gt;0,0,WEEKDAY(B4509,2)))</f>
        <v>2</v>
      </c>
      <c r="D4509" s="74">
        <f t="shared" si="2"/>
        <v>23</v>
      </c>
      <c r="E4509" s="12">
        <f>IFERROR(VLOOKUP(A4509,'IDAR Meter Data'!$A:$B,2,1),"")</f>
        <v>160</v>
      </c>
      <c r="F4509" s="75">
        <f>IF(CECCZ="CZ03",'Outside Temp'!B4509,IF(CECCZ="CZ04",'Outside Temp'!B4510,IF(CECCZ="CZ12",'Outside Temp'!B4511, IF(CECCZ="CZ13",'Outside Temp'!B4512))))</f>
        <v>53.18333333</v>
      </c>
      <c r="G4509" s="12">
        <f t="shared" si="3"/>
        <v>1</v>
      </c>
    </row>
    <row r="4510" ht="15.75" customHeight="1">
      <c r="A4510" s="13">
        <v>42172.0</v>
      </c>
      <c r="B4510" s="73">
        <f t="shared" si="1"/>
        <v>42172</v>
      </c>
      <c r="C4510" s="74">
        <f>IF(NewCustomer="Yes", IF(COUNTIF($I$2:$I$11,B4510)&gt;0,0,WEEKDAY(B4510,2)),IF(COUNTIF($I$2:$I$21,B4510)&gt;0,0,WEEKDAY(B4510,2)))</f>
        <v>3</v>
      </c>
      <c r="D4510" s="74">
        <f t="shared" si="2"/>
        <v>0</v>
      </c>
      <c r="E4510" s="12">
        <f>IFERROR(VLOOKUP(A4510,'IDAR Meter Data'!$A:$B,2,1),"")</f>
        <v>161</v>
      </c>
      <c r="F4510" s="75">
        <f>IF(CECCZ="CZ03",'Outside Temp'!B4510,IF(CECCZ="CZ04",'Outside Temp'!B4511,IF(CECCZ="CZ12",'Outside Temp'!B4512, IF(CECCZ="CZ13",'Outside Temp'!B4513))))</f>
        <v>53</v>
      </c>
      <c r="G4510" s="12">
        <f t="shared" si="3"/>
        <v>1</v>
      </c>
    </row>
    <row r="4511" ht="15.75" customHeight="1">
      <c r="A4511" s="13">
        <v>42172.010416666664</v>
      </c>
      <c r="B4511" s="73">
        <f t="shared" si="1"/>
        <v>42172</v>
      </c>
      <c r="C4511" s="74">
        <f>IF(NewCustomer="Yes", IF(COUNTIF($I$2:$I$11,B4511)&gt;0,0,WEEKDAY(B4511,2)),IF(COUNTIF($I$2:$I$21,B4511)&gt;0,0,WEEKDAY(B4511,2)))</f>
        <v>3</v>
      </c>
      <c r="D4511" s="74">
        <f t="shared" si="2"/>
        <v>0</v>
      </c>
      <c r="E4511" s="12">
        <f>IFERROR(VLOOKUP(A4511,'IDAR Meter Data'!$A:$B,2,1),"")</f>
        <v>176</v>
      </c>
      <c r="F4511" s="75">
        <f>IF(CECCZ="CZ03",'Outside Temp'!B4511,IF(CECCZ="CZ04",'Outside Temp'!B4512,IF(CECCZ="CZ12",'Outside Temp'!B4513, IF(CECCZ="CZ13",'Outside Temp'!B4514))))</f>
        <v>53</v>
      </c>
      <c r="G4511" s="12">
        <f t="shared" si="3"/>
        <v>1</v>
      </c>
    </row>
    <row r="4512" ht="15.75" customHeight="1">
      <c r="A4512" s="13">
        <v>42172.020833333336</v>
      </c>
      <c r="B4512" s="73">
        <f t="shared" si="1"/>
        <v>42172</v>
      </c>
      <c r="C4512" s="74">
        <f>IF(NewCustomer="Yes", IF(COUNTIF($I$2:$I$11,B4512)&gt;0,0,WEEKDAY(B4512,2)),IF(COUNTIF($I$2:$I$21,B4512)&gt;0,0,WEEKDAY(B4512,2)))</f>
        <v>3</v>
      </c>
      <c r="D4512" s="74">
        <f t="shared" si="2"/>
        <v>0</v>
      </c>
      <c r="E4512" s="12">
        <f>IFERROR(VLOOKUP(A4512,'IDAR Meter Data'!$A:$B,2,1),"")</f>
        <v>163</v>
      </c>
      <c r="F4512" s="75">
        <f>IF(CECCZ="CZ03",'Outside Temp'!B4512,IF(CECCZ="CZ04",'Outside Temp'!B4513,IF(CECCZ="CZ12",'Outside Temp'!B4514, IF(CECCZ="CZ13",'Outside Temp'!B4515))))</f>
        <v>53</v>
      </c>
      <c r="G4512" s="12">
        <f t="shared" si="3"/>
        <v>1</v>
      </c>
    </row>
    <row r="4513" ht="15.75" customHeight="1">
      <c r="A4513" s="13">
        <v>42172.03125</v>
      </c>
      <c r="B4513" s="73">
        <f t="shared" si="1"/>
        <v>42172</v>
      </c>
      <c r="C4513" s="74">
        <f>IF(NewCustomer="Yes", IF(COUNTIF($I$2:$I$11,B4513)&gt;0,0,WEEKDAY(B4513,2)),IF(COUNTIF($I$2:$I$21,B4513)&gt;0,0,WEEKDAY(B4513,2)))</f>
        <v>3</v>
      </c>
      <c r="D4513" s="74">
        <f t="shared" si="2"/>
        <v>0</v>
      </c>
      <c r="E4513" s="12">
        <f>IFERROR(VLOOKUP(A4513,'IDAR Meter Data'!$A:$B,2,1),"")</f>
        <v>157</v>
      </c>
      <c r="F4513" s="75">
        <f>IF(CECCZ="CZ03",'Outside Temp'!B4513,IF(CECCZ="CZ04",'Outside Temp'!B4514,IF(CECCZ="CZ12",'Outside Temp'!B4515, IF(CECCZ="CZ13",'Outside Temp'!B4516))))</f>
        <v>53</v>
      </c>
      <c r="G4513" s="12">
        <f t="shared" si="3"/>
        <v>1</v>
      </c>
    </row>
    <row r="4514" ht="15.75" customHeight="1">
      <c r="A4514" s="13">
        <v>42172.041666666664</v>
      </c>
      <c r="B4514" s="73">
        <f t="shared" si="1"/>
        <v>42172</v>
      </c>
      <c r="C4514" s="74">
        <f>IF(NewCustomer="Yes", IF(COUNTIF($I$2:$I$11,B4514)&gt;0,0,WEEKDAY(B4514,2)),IF(COUNTIF($I$2:$I$21,B4514)&gt;0,0,WEEKDAY(B4514,2)))</f>
        <v>3</v>
      </c>
      <c r="D4514" s="74">
        <f t="shared" si="2"/>
        <v>1</v>
      </c>
      <c r="E4514" s="12">
        <f>IFERROR(VLOOKUP(A4514,'IDAR Meter Data'!$A:$B,2,1),"")</f>
        <v>162</v>
      </c>
      <c r="F4514" s="75">
        <f>IF(CECCZ="CZ03",'Outside Temp'!B4514,IF(CECCZ="CZ04",'Outside Temp'!B4515,IF(CECCZ="CZ12",'Outside Temp'!B4516, IF(CECCZ="CZ13",'Outside Temp'!B4517))))</f>
        <v>53</v>
      </c>
      <c r="G4514" s="12">
        <f t="shared" si="3"/>
        <v>1</v>
      </c>
    </row>
    <row r="4515" ht="15.75" customHeight="1">
      <c r="A4515" s="13">
        <v>42172.052083333336</v>
      </c>
      <c r="B4515" s="73">
        <f t="shared" si="1"/>
        <v>42172</v>
      </c>
      <c r="C4515" s="74">
        <f>IF(NewCustomer="Yes", IF(COUNTIF($I$2:$I$11,B4515)&gt;0,0,WEEKDAY(B4515,2)),IF(COUNTIF($I$2:$I$21,B4515)&gt;0,0,WEEKDAY(B4515,2)))</f>
        <v>3</v>
      </c>
      <c r="D4515" s="74">
        <f t="shared" si="2"/>
        <v>1</v>
      </c>
      <c r="E4515" s="12">
        <f>IFERROR(VLOOKUP(A4515,'IDAR Meter Data'!$A:$B,2,1),"")</f>
        <v>167</v>
      </c>
      <c r="F4515" s="75">
        <f>IF(CECCZ="CZ03",'Outside Temp'!B4515,IF(CECCZ="CZ04",'Outside Temp'!B4516,IF(CECCZ="CZ12",'Outside Temp'!B4517, IF(CECCZ="CZ13",'Outside Temp'!B4518))))</f>
        <v>53</v>
      </c>
      <c r="G4515" s="12">
        <f t="shared" si="3"/>
        <v>1</v>
      </c>
    </row>
    <row r="4516" ht="15.75" customHeight="1">
      <c r="A4516" s="13">
        <v>42172.0625</v>
      </c>
      <c r="B4516" s="73">
        <f t="shared" si="1"/>
        <v>42172</v>
      </c>
      <c r="C4516" s="74">
        <f>IF(NewCustomer="Yes", IF(COUNTIF($I$2:$I$11,B4516)&gt;0,0,WEEKDAY(B4516,2)),IF(COUNTIF($I$2:$I$21,B4516)&gt;0,0,WEEKDAY(B4516,2)))</f>
        <v>3</v>
      </c>
      <c r="D4516" s="74">
        <f t="shared" si="2"/>
        <v>1</v>
      </c>
      <c r="E4516" s="12">
        <f>IFERROR(VLOOKUP(A4516,'IDAR Meter Data'!$A:$B,2,1),"")</f>
        <v>167</v>
      </c>
      <c r="F4516" s="75">
        <f>IF(CECCZ="CZ03",'Outside Temp'!B4516,IF(CECCZ="CZ04",'Outside Temp'!B4517,IF(CECCZ="CZ12",'Outside Temp'!B4518, IF(CECCZ="CZ13",'Outside Temp'!B4519))))</f>
        <v>53</v>
      </c>
      <c r="G4516" s="12">
        <f t="shared" si="3"/>
        <v>1</v>
      </c>
    </row>
    <row r="4517" ht="15.75" customHeight="1">
      <c r="A4517" s="13">
        <v>42172.072916666664</v>
      </c>
      <c r="B4517" s="73">
        <f t="shared" si="1"/>
        <v>42172</v>
      </c>
      <c r="C4517" s="74">
        <f>IF(NewCustomer="Yes", IF(COUNTIF($I$2:$I$11,B4517)&gt;0,0,WEEKDAY(B4517,2)),IF(COUNTIF($I$2:$I$21,B4517)&gt;0,0,WEEKDAY(B4517,2)))</f>
        <v>3</v>
      </c>
      <c r="D4517" s="74">
        <f t="shared" si="2"/>
        <v>1</v>
      </c>
      <c r="E4517" s="12">
        <f>IFERROR(VLOOKUP(A4517,'IDAR Meter Data'!$A:$B,2,1),"")</f>
        <v>155</v>
      </c>
      <c r="F4517" s="75">
        <f>IF(CECCZ="CZ03",'Outside Temp'!B4517,IF(CECCZ="CZ04",'Outside Temp'!B4518,IF(CECCZ="CZ12",'Outside Temp'!B4519, IF(CECCZ="CZ13",'Outside Temp'!B4520))))</f>
        <v>53</v>
      </c>
      <c r="G4517" s="12">
        <f t="shared" si="3"/>
        <v>1</v>
      </c>
    </row>
    <row r="4518" ht="15.75" customHeight="1">
      <c r="A4518" s="13">
        <v>42172.083333333336</v>
      </c>
      <c r="B4518" s="73">
        <f t="shared" si="1"/>
        <v>42172</v>
      </c>
      <c r="C4518" s="74">
        <f>IF(NewCustomer="Yes", IF(COUNTIF($I$2:$I$11,B4518)&gt;0,0,WEEKDAY(B4518,2)),IF(COUNTIF($I$2:$I$21,B4518)&gt;0,0,WEEKDAY(B4518,2)))</f>
        <v>3</v>
      </c>
      <c r="D4518" s="74">
        <f t="shared" si="2"/>
        <v>2</v>
      </c>
      <c r="E4518" s="12">
        <f>IFERROR(VLOOKUP(A4518,'IDAR Meter Data'!$A:$B,2,1),"")</f>
        <v>154</v>
      </c>
      <c r="F4518" s="75">
        <f>IF(CECCZ="CZ03",'Outside Temp'!B4518,IF(CECCZ="CZ04",'Outside Temp'!B4519,IF(CECCZ="CZ12",'Outside Temp'!B4520, IF(CECCZ="CZ13",'Outside Temp'!B4521))))</f>
        <v>52.93333333</v>
      </c>
      <c r="G4518" s="12">
        <f t="shared" si="3"/>
        <v>1</v>
      </c>
    </row>
    <row r="4519" ht="15.75" customHeight="1">
      <c r="A4519" s="13">
        <v>42172.09375</v>
      </c>
      <c r="B4519" s="73">
        <f t="shared" si="1"/>
        <v>42172</v>
      </c>
      <c r="C4519" s="74">
        <f>IF(NewCustomer="Yes", IF(COUNTIF($I$2:$I$11,B4519)&gt;0,0,WEEKDAY(B4519,2)),IF(COUNTIF($I$2:$I$21,B4519)&gt;0,0,WEEKDAY(B4519,2)))</f>
        <v>3</v>
      </c>
      <c r="D4519" s="74">
        <f t="shared" si="2"/>
        <v>2</v>
      </c>
      <c r="E4519" s="12">
        <f>IFERROR(VLOOKUP(A4519,'IDAR Meter Data'!$A:$B,2,1),"")</f>
        <v>154</v>
      </c>
      <c r="F4519" s="75">
        <f>IF(CECCZ="CZ03",'Outside Temp'!B4519,IF(CECCZ="CZ04",'Outside Temp'!B4520,IF(CECCZ="CZ12",'Outside Temp'!B4521, IF(CECCZ="CZ13",'Outside Temp'!B4522))))</f>
        <v>52.68333333</v>
      </c>
      <c r="G4519" s="12">
        <f t="shared" si="3"/>
        <v>1</v>
      </c>
    </row>
    <row r="4520" ht="15.75" customHeight="1">
      <c r="A4520" s="13">
        <v>42172.104166666664</v>
      </c>
      <c r="B4520" s="73">
        <f t="shared" si="1"/>
        <v>42172</v>
      </c>
      <c r="C4520" s="74">
        <f>IF(NewCustomer="Yes", IF(COUNTIF($I$2:$I$11,B4520)&gt;0,0,WEEKDAY(B4520,2)),IF(COUNTIF($I$2:$I$21,B4520)&gt;0,0,WEEKDAY(B4520,2)))</f>
        <v>3</v>
      </c>
      <c r="D4520" s="74">
        <f t="shared" si="2"/>
        <v>2</v>
      </c>
      <c r="E4520" s="12">
        <f>IFERROR(VLOOKUP(A4520,'IDAR Meter Data'!$A:$B,2,1),"")</f>
        <v>166</v>
      </c>
      <c r="F4520" s="75">
        <f>IF(CECCZ="CZ03",'Outside Temp'!B4520,IF(CECCZ="CZ04",'Outside Temp'!B4521,IF(CECCZ="CZ12",'Outside Temp'!B4522, IF(CECCZ="CZ13",'Outside Temp'!B4523))))</f>
        <v>52.43333333</v>
      </c>
      <c r="G4520" s="12">
        <f t="shared" si="3"/>
        <v>1</v>
      </c>
    </row>
    <row r="4521" ht="15.75" customHeight="1">
      <c r="A4521" s="13">
        <v>42172.114583333336</v>
      </c>
      <c r="B4521" s="73">
        <f t="shared" si="1"/>
        <v>42172</v>
      </c>
      <c r="C4521" s="74">
        <f>IF(NewCustomer="Yes", IF(COUNTIF($I$2:$I$11,B4521)&gt;0,0,WEEKDAY(B4521,2)),IF(COUNTIF($I$2:$I$21,B4521)&gt;0,0,WEEKDAY(B4521,2)))</f>
        <v>3</v>
      </c>
      <c r="D4521" s="74">
        <f t="shared" si="2"/>
        <v>2</v>
      </c>
      <c r="E4521" s="12">
        <f>IFERROR(VLOOKUP(A4521,'IDAR Meter Data'!$A:$B,2,1),"")</f>
        <v>154</v>
      </c>
      <c r="F4521" s="75">
        <f>IF(CECCZ="CZ03",'Outside Temp'!B4521,IF(CECCZ="CZ04",'Outside Temp'!B4522,IF(CECCZ="CZ12",'Outside Temp'!B4523, IF(CECCZ="CZ13",'Outside Temp'!B4524))))</f>
        <v>52.18333333</v>
      </c>
      <c r="G4521" s="12">
        <f t="shared" si="3"/>
        <v>1</v>
      </c>
    </row>
    <row r="4522" ht="15.75" customHeight="1">
      <c r="A4522" s="13">
        <v>42172.125</v>
      </c>
      <c r="B4522" s="73">
        <f t="shared" si="1"/>
        <v>42172</v>
      </c>
      <c r="C4522" s="74">
        <f>IF(NewCustomer="Yes", IF(COUNTIF($I$2:$I$11,B4522)&gt;0,0,WEEKDAY(B4522,2)),IF(COUNTIF($I$2:$I$21,B4522)&gt;0,0,WEEKDAY(B4522,2)))</f>
        <v>3</v>
      </c>
      <c r="D4522" s="74">
        <f t="shared" si="2"/>
        <v>3</v>
      </c>
      <c r="E4522" s="12">
        <f>IFERROR(VLOOKUP(A4522,'IDAR Meter Data'!$A:$B,2,1),"")</f>
        <v>147</v>
      </c>
      <c r="F4522" s="75">
        <f>IF(CECCZ="CZ03",'Outside Temp'!B4522,IF(CECCZ="CZ04",'Outside Temp'!B4523,IF(CECCZ="CZ12",'Outside Temp'!B4524, IF(CECCZ="CZ13",'Outside Temp'!B4525))))</f>
        <v>52.06666667</v>
      </c>
      <c r="G4522" s="12">
        <f t="shared" si="3"/>
        <v>1</v>
      </c>
    </row>
    <row r="4523" ht="15.75" customHeight="1">
      <c r="A4523" s="13">
        <v>42172.135416666664</v>
      </c>
      <c r="B4523" s="73">
        <f t="shared" si="1"/>
        <v>42172</v>
      </c>
      <c r="C4523" s="74">
        <f>IF(NewCustomer="Yes", IF(COUNTIF($I$2:$I$11,B4523)&gt;0,0,WEEKDAY(B4523,2)),IF(COUNTIF($I$2:$I$21,B4523)&gt;0,0,WEEKDAY(B4523,2)))</f>
        <v>3</v>
      </c>
      <c r="D4523" s="74">
        <f t="shared" si="2"/>
        <v>3</v>
      </c>
      <c r="E4523" s="12">
        <f>IFERROR(VLOOKUP(A4523,'IDAR Meter Data'!$A:$B,2,1),"")</f>
        <v>153</v>
      </c>
      <c r="F4523" s="75">
        <f>IF(CECCZ="CZ03",'Outside Temp'!B4523,IF(CECCZ="CZ04",'Outside Temp'!B4524,IF(CECCZ="CZ12",'Outside Temp'!B4525, IF(CECCZ="CZ13",'Outside Temp'!B4526))))</f>
        <v>52.31666667</v>
      </c>
      <c r="G4523" s="12">
        <f t="shared" si="3"/>
        <v>1</v>
      </c>
    </row>
    <row r="4524" ht="15.75" customHeight="1">
      <c r="A4524" s="13">
        <v>42172.145833333336</v>
      </c>
      <c r="B4524" s="73">
        <f t="shared" si="1"/>
        <v>42172</v>
      </c>
      <c r="C4524" s="74">
        <f>IF(NewCustomer="Yes", IF(COUNTIF($I$2:$I$11,B4524)&gt;0,0,WEEKDAY(B4524,2)),IF(COUNTIF($I$2:$I$21,B4524)&gt;0,0,WEEKDAY(B4524,2)))</f>
        <v>3</v>
      </c>
      <c r="D4524" s="74">
        <f t="shared" si="2"/>
        <v>3</v>
      </c>
      <c r="E4524" s="12">
        <f>IFERROR(VLOOKUP(A4524,'IDAR Meter Data'!$A:$B,2,1),"")</f>
        <v>151</v>
      </c>
      <c r="F4524" s="75">
        <f>IF(CECCZ="CZ03",'Outside Temp'!B4524,IF(CECCZ="CZ04",'Outside Temp'!B4525,IF(CECCZ="CZ12",'Outside Temp'!B4526, IF(CECCZ="CZ13",'Outside Temp'!B4527))))</f>
        <v>52.56666667</v>
      </c>
      <c r="G4524" s="12">
        <f t="shared" si="3"/>
        <v>1</v>
      </c>
    </row>
    <row r="4525" ht="15.75" customHeight="1">
      <c r="A4525" s="13">
        <v>42172.15625</v>
      </c>
      <c r="B4525" s="73">
        <f t="shared" si="1"/>
        <v>42172</v>
      </c>
      <c r="C4525" s="74">
        <f>IF(NewCustomer="Yes", IF(COUNTIF($I$2:$I$11,B4525)&gt;0,0,WEEKDAY(B4525,2)),IF(COUNTIF($I$2:$I$21,B4525)&gt;0,0,WEEKDAY(B4525,2)))</f>
        <v>3</v>
      </c>
      <c r="D4525" s="74">
        <f t="shared" si="2"/>
        <v>3</v>
      </c>
      <c r="E4525" s="12">
        <f>IFERROR(VLOOKUP(A4525,'IDAR Meter Data'!$A:$B,2,1),"")</f>
        <v>166</v>
      </c>
      <c r="F4525" s="75">
        <f>IF(CECCZ="CZ03",'Outside Temp'!B4525,IF(CECCZ="CZ04",'Outside Temp'!B4526,IF(CECCZ="CZ12",'Outside Temp'!B4527, IF(CECCZ="CZ13",'Outside Temp'!B4528))))</f>
        <v>52.81666667</v>
      </c>
      <c r="G4525" s="12">
        <f t="shared" si="3"/>
        <v>1</v>
      </c>
    </row>
    <row r="4526" ht="15.75" customHeight="1">
      <c r="A4526" s="13">
        <v>42172.166666666664</v>
      </c>
      <c r="B4526" s="73">
        <f t="shared" si="1"/>
        <v>42172</v>
      </c>
      <c r="C4526" s="74">
        <f>IF(NewCustomer="Yes", IF(COUNTIF($I$2:$I$11,B4526)&gt;0,0,WEEKDAY(B4526,2)),IF(COUNTIF($I$2:$I$21,B4526)&gt;0,0,WEEKDAY(B4526,2)))</f>
        <v>3</v>
      </c>
      <c r="D4526" s="74">
        <f t="shared" si="2"/>
        <v>4</v>
      </c>
      <c r="E4526" s="12">
        <f>IFERROR(VLOOKUP(A4526,'IDAR Meter Data'!$A:$B,2,1),"")</f>
        <v>143</v>
      </c>
      <c r="F4526" s="75">
        <f>IF(CECCZ="CZ03",'Outside Temp'!B4526,IF(CECCZ="CZ04",'Outside Temp'!B4527,IF(CECCZ="CZ12",'Outside Temp'!B4528, IF(CECCZ="CZ13",'Outside Temp'!B4529))))</f>
        <v>53</v>
      </c>
      <c r="G4526" s="12">
        <f t="shared" si="3"/>
        <v>1</v>
      </c>
    </row>
    <row r="4527" ht="15.75" customHeight="1">
      <c r="A4527" s="13">
        <v>42172.177083333336</v>
      </c>
      <c r="B4527" s="73">
        <f t="shared" si="1"/>
        <v>42172</v>
      </c>
      <c r="C4527" s="74">
        <f>IF(NewCustomer="Yes", IF(COUNTIF($I$2:$I$11,B4527)&gt;0,0,WEEKDAY(B4527,2)),IF(COUNTIF($I$2:$I$21,B4527)&gt;0,0,WEEKDAY(B4527,2)))</f>
        <v>3</v>
      </c>
      <c r="D4527" s="74">
        <f t="shared" si="2"/>
        <v>4</v>
      </c>
      <c r="E4527" s="12">
        <f>IFERROR(VLOOKUP(A4527,'IDAR Meter Data'!$A:$B,2,1),"")</f>
        <v>135</v>
      </c>
      <c r="F4527" s="75">
        <f>IF(CECCZ="CZ03",'Outside Temp'!B4527,IF(CECCZ="CZ04",'Outside Temp'!B4528,IF(CECCZ="CZ12",'Outside Temp'!B4529, IF(CECCZ="CZ13",'Outside Temp'!B4530))))</f>
        <v>53</v>
      </c>
      <c r="G4527" s="12">
        <f t="shared" si="3"/>
        <v>1</v>
      </c>
    </row>
    <row r="4528" ht="15.75" customHeight="1">
      <c r="A4528" s="13">
        <v>42172.1875</v>
      </c>
      <c r="B4528" s="73">
        <f t="shared" si="1"/>
        <v>42172</v>
      </c>
      <c r="C4528" s="74">
        <f>IF(NewCustomer="Yes", IF(COUNTIF($I$2:$I$11,B4528)&gt;0,0,WEEKDAY(B4528,2)),IF(COUNTIF($I$2:$I$21,B4528)&gt;0,0,WEEKDAY(B4528,2)))</f>
        <v>3</v>
      </c>
      <c r="D4528" s="74">
        <f t="shared" si="2"/>
        <v>4</v>
      </c>
      <c r="E4528" s="12">
        <f>IFERROR(VLOOKUP(A4528,'IDAR Meter Data'!$A:$B,2,1),"")</f>
        <v>131</v>
      </c>
      <c r="F4528" s="75">
        <f>IF(CECCZ="CZ03",'Outside Temp'!B4528,IF(CECCZ="CZ04",'Outside Temp'!B4529,IF(CECCZ="CZ12",'Outside Temp'!B4530, IF(CECCZ="CZ13",'Outside Temp'!B4531))))</f>
        <v>53</v>
      </c>
      <c r="G4528" s="12">
        <f t="shared" si="3"/>
        <v>1</v>
      </c>
    </row>
    <row r="4529" ht="15.75" customHeight="1">
      <c r="A4529" s="13">
        <v>42172.197916666664</v>
      </c>
      <c r="B4529" s="73">
        <f t="shared" si="1"/>
        <v>42172</v>
      </c>
      <c r="C4529" s="74">
        <f>IF(NewCustomer="Yes", IF(COUNTIF($I$2:$I$11,B4529)&gt;0,0,WEEKDAY(B4529,2)),IF(COUNTIF($I$2:$I$21,B4529)&gt;0,0,WEEKDAY(B4529,2)))</f>
        <v>3</v>
      </c>
      <c r="D4529" s="74">
        <f t="shared" si="2"/>
        <v>4</v>
      </c>
      <c r="E4529" s="12">
        <f>IFERROR(VLOOKUP(A4529,'IDAR Meter Data'!$A:$B,2,1),"")</f>
        <v>149</v>
      </c>
      <c r="F4529" s="75">
        <f>IF(CECCZ="CZ03",'Outside Temp'!B4529,IF(CECCZ="CZ04",'Outside Temp'!B4530,IF(CECCZ="CZ12",'Outside Temp'!B4531, IF(CECCZ="CZ13",'Outside Temp'!B4532))))</f>
        <v>53</v>
      </c>
      <c r="G4529" s="12">
        <f t="shared" si="3"/>
        <v>1</v>
      </c>
    </row>
    <row r="4530" ht="15.75" customHeight="1">
      <c r="A4530" s="13">
        <v>42172.208333333336</v>
      </c>
      <c r="B4530" s="73">
        <f t="shared" si="1"/>
        <v>42172</v>
      </c>
      <c r="C4530" s="74">
        <f>IF(NewCustomer="Yes", IF(COUNTIF($I$2:$I$11,B4530)&gt;0,0,WEEKDAY(B4530,2)),IF(COUNTIF($I$2:$I$21,B4530)&gt;0,0,WEEKDAY(B4530,2)))</f>
        <v>3</v>
      </c>
      <c r="D4530" s="74">
        <f t="shared" si="2"/>
        <v>5</v>
      </c>
      <c r="E4530" s="12">
        <f>IFERROR(VLOOKUP(A4530,'IDAR Meter Data'!$A:$B,2,1),"")</f>
        <v>134</v>
      </c>
      <c r="F4530" s="75">
        <f>IF(CECCZ="CZ03",'Outside Temp'!B4530,IF(CECCZ="CZ04",'Outside Temp'!B4531,IF(CECCZ="CZ12",'Outside Temp'!B4532, IF(CECCZ="CZ13",'Outside Temp'!B4533))))</f>
        <v>53.06666667</v>
      </c>
      <c r="G4530" s="12">
        <f t="shared" si="3"/>
        <v>1</v>
      </c>
    </row>
    <row r="4531" ht="15.75" customHeight="1">
      <c r="A4531" s="13">
        <v>42172.21875</v>
      </c>
      <c r="B4531" s="73">
        <f t="shared" si="1"/>
        <v>42172</v>
      </c>
      <c r="C4531" s="74">
        <f>IF(NewCustomer="Yes", IF(COUNTIF($I$2:$I$11,B4531)&gt;0,0,WEEKDAY(B4531,2)),IF(COUNTIF($I$2:$I$21,B4531)&gt;0,0,WEEKDAY(B4531,2)))</f>
        <v>3</v>
      </c>
      <c r="D4531" s="74">
        <f t="shared" si="2"/>
        <v>5</v>
      </c>
      <c r="E4531" s="12">
        <f>IFERROR(VLOOKUP(A4531,'IDAR Meter Data'!$A:$B,2,1),"")</f>
        <v>131</v>
      </c>
      <c r="F4531" s="75">
        <f>IF(CECCZ="CZ03",'Outside Temp'!B4531,IF(CECCZ="CZ04",'Outside Temp'!B4532,IF(CECCZ="CZ12",'Outside Temp'!B4533, IF(CECCZ="CZ13",'Outside Temp'!B4534))))</f>
        <v>53.31666667</v>
      </c>
      <c r="G4531" s="12">
        <f t="shared" si="3"/>
        <v>1</v>
      </c>
    </row>
    <row r="4532" ht="15.75" customHeight="1">
      <c r="A4532" s="13">
        <v>42172.229166666664</v>
      </c>
      <c r="B4532" s="73">
        <f t="shared" si="1"/>
        <v>42172</v>
      </c>
      <c r="C4532" s="74">
        <f>IF(NewCustomer="Yes", IF(COUNTIF($I$2:$I$11,B4532)&gt;0,0,WEEKDAY(B4532,2)),IF(COUNTIF($I$2:$I$21,B4532)&gt;0,0,WEEKDAY(B4532,2)))</f>
        <v>3</v>
      </c>
      <c r="D4532" s="74">
        <f t="shared" si="2"/>
        <v>5</v>
      </c>
      <c r="E4532" s="12">
        <f>IFERROR(VLOOKUP(A4532,'IDAR Meter Data'!$A:$B,2,1),"")</f>
        <v>132</v>
      </c>
      <c r="F4532" s="75">
        <f>IF(CECCZ="CZ03",'Outside Temp'!B4532,IF(CECCZ="CZ04",'Outside Temp'!B4533,IF(CECCZ="CZ12",'Outside Temp'!B4534, IF(CECCZ="CZ13",'Outside Temp'!B4535))))</f>
        <v>53.56666667</v>
      </c>
      <c r="G4532" s="12">
        <f t="shared" si="3"/>
        <v>1</v>
      </c>
    </row>
    <row r="4533" ht="15.75" customHeight="1">
      <c r="A4533" s="13">
        <v>42172.239583333336</v>
      </c>
      <c r="B4533" s="73">
        <f t="shared" si="1"/>
        <v>42172</v>
      </c>
      <c r="C4533" s="74">
        <f>IF(NewCustomer="Yes", IF(COUNTIF($I$2:$I$11,B4533)&gt;0,0,WEEKDAY(B4533,2)),IF(COUNTIF($I$2:$I$21,B4533)&gt;0,0,WEEKDAY(B4533,2)))</f>
        <v>3</v>
      </c>
      <c r="D4533" s="74">
        <f t="shared" si="2"/>
        <v>5</v>
      </c>
      <c r="E4533" s="12">
        <f>IFERROR(VLOOKUP(A4533,'IDAR Meter Data'!$A:$B,2,1),"")</f>
        <v>131</v>
      </c>
      <c r="F4533" s="75">
        <f>IF(CECCZ="CZ03",'Outside Temp'!B4533,IF(CECCZ="CZ04",'Outside Temp'!B4534,IF(CECCZ="CZ12",'Outside Temp'!B4535, IF(CECCZ="CZ13",'Outside Temp'!B4536))))</f>
        <v>53.81666667</v>
      </c>
      <c r="G4533" s="12">
        <f t="shared" si="3"/>
        <v>1</v>
      </c>
    </row>
    <row r="4534" ht="15.75" customHeight="1">
      <c r="A4534" s="13">
        <v>42172.25</v>
      </c>
      <c r="B4534" s="73">
        <f t="shared" si="1"/>
        <v>42172</v>
      </c>
      <c r="C4534" s="74">
        <f>IF(NewCustomer="Yes", IF(COUNTIF($I$2:$I$11,B4534)&gt;0,0,WEEKDAY(B4534,2)),IF(COUNTIF($I$2:$I$21,B4534)&gt;0,0,WEEKDAY(B4534,2)))</f>
        <v>3</v>
      </c>
      <c r="D4534" s="74">
        <f t="shared" si="2"/>
        <v>6</v>
      </c>
      <c r="E4534" s="12">
        <f>IFERROR(VLOOKUP(A4534,'IDAR Meter Data'!$A:$B,2,1),"")</f>
        <v>148</v>
      </c>
      <c r="F4534" s="75">
        <f>IF(CECCZ="CZ03",'Outside Temp'!B4534,IF(CECCZ="CZ04",'Outside Temp'!B4535,IF(CECCZ="CZ12",'Outside Temp'!B4536, IF(CECCZ="CZ13",'Outside Temp'!B4537))))</f>
        <v>54.06896552</v>
      </c>
      <c r="G4534" s="12">
        <f t="shared" si="3"/>
        <v>1</v>
      </c>
    </row>
    <row r="4535" ht="15.75" customHeight="1">
      <c r="A4535" s="13">
        <v>42172.260416666664</v>
      </c>
      <c r="B4535" s="73">
        <f t="shared" si="1"/>
        <v>42172</v>
      </c>
      <c r="C4535" s="74">
        <f>IF(NewCustomer="Yes", IF(COUNTIF($I$2:$I$11,B4535)&gt;0,0,WEEKDAY(B4535,2)),IF(COUNTIF($I$2:$I$21,B4535)&gt;0,0,WEEKDAY(B4535,2)))</f>
        <v>3</v>
      </c>
      <c r="D4535" s="74">
        <f t="shared" si="2"/>
        <v>6</v>
      </c>
      <c r="E4535" s="12">
        <f>IFERROR(VLOOKUP(A4535,'IDAR Meter Data'!$A:$B,2,1),"")</f>
        <v>137</v>
      </c>
      <c r="F4535" s="75">
        <f>IF(CECCZ="CZ03",'Outside Temp'!B4535,IF(CECCZ="CZ04",'Outside Temp'!B4536,IF(CECCZ="CZ12",'Outside Temp'!B4537, IF(CECCZ="CZ13",'Outside Temp'!B4538))))</f>
        <v>54.32758621</v>
      </c>
      <c r="G4535" s="12">
        <f t="shared" si="3"/>
        <v>1</v>
      </c>
    </row>
    <row r="4536" ht="15.75" customHeight="1">
      <c r="A4536" s="13">
        <v>42172.270833333336</v>
      </c>
      <c r="B4536" s="73">
        <f t="shared" si="1"/>
        <v>42172</v>
      </c>
      <c r="C4536" s="74">
        <f>IF(NewCustomer="Yes", IF(COUNTIF($I$2:$I$11,B4536)&gt;0,0,WEEKDAY(B4536,2)),IF(COUNTIF($I$2:$I$21,B4536)&gt;0,0,WEEKDAY(B4536,2)))</f>
        <v>3</v>
      </c>
      <c r="D4536" s="74">
        <f t="shared" si="2"/>
        <v>6</v>
      </c>
      <c r="E4536" s="12">
        <f>IFERROR(VLOOKUP(A4536,'IDAR Meter Data'!$A:$B,2,1),"")</f>
        <v>153</v>
      </c>
      <c r="F4536" s="75">
        <f>IF(CECCZ="CZ03",'Outside Temp'!B4536,IF(CECCZ="CZ04",'Outside Temp'!B4537,IF(CECCZ="CZ12",'Outside Temp'!B4538, IF(CECCZ="CZ13",'Outside Temp'!B4539))))</f>
        <v>54.5862069</v>
      </c>
      <c r="G4536" s="12">
        <f t="shared" si="3"/>
        <v>1</v>
      </c>
    </row>
    <row r="4537" ht="15.75" customHeight="1">
      <c r="A4537" s="13">
        <v>42172.28125</v>
      </c>
      <c r="B4537" s="73">
        <f t="shared" si="1"/>
        <v>42172</v>
      </c>
      <c r="C4537" s="74">
        <f>IF(NewCustomer="Yes", IF(COUNTIF($I$2:$I$11,B4537)&gt;0,0,WEEKDAY(B4537,2)),IF(COUNTIF($I$2:$I$21,B4537)&gt;0,0,WEEKDAY(B4537,2)))</f>
        <v>3</v>
      </c>
      <c r="D4537" s="74">
        <f t="shared" si="2"/>
        <v>6</v>
      </c>
      <c r="E4537" s="12">
        <f>IFERROR(VLOOKUP(A4537,'IDAR Meter Data'!$A:$B,2,1),"")</f>
        <v>152</v>
      </c>
      <c r="F4537" s="75">
        <f>IF(CECCZ="CZ03",'Outside Temp'!B4537,IF(CECCZ="CZ04",'Outside Temp'!B4538,IF(CECCZ="CZ12",'Outside Temp'!B4539, IF(CECCZ="CZ13",'Outside Temp'!B4540))))</f>
        <v>54.84482759</v>
      </c>
      <c r="G4537" s="12">
        <f t="shared" si="3"/>
        <v>1</v>
      </c>
    </row>
    <row r="4538" ht="15.75" customHeight="1">
      <c r="A4538" s="13">
        <v>42172.291666666664</v>
      </c>
      <c r="B4538" s="73">
        <f t="shared" si="1"/>
        <v>42172</v>
      </c>
      <c r="C4538" s="74">
        <f>IF(NewCustomer="Yes", IF(COUNTIF($I$2:$I$11,B4538)&gt;0,0,WEEKDAY(B4538,2)),IF(COUNTIF($I$2:$I$21,B4538)&gt;0,0,WEEKDAY(B4538,2)))</f>
        <v>3</v>
      </c>
      <c r="D4538" s="74">
        <f t="shared" si="2"/>
        <v>7</v>
      </c>
      <c r="E4538" s="12">
        <f>IFERROR(VLOOKUP(A4538,'IDAR Meter Data'!$A:$B,2,1),"")</f>
        <v>152</v>
      </c>
      <c r="F4538" s="75">
        <f>IF(CECCZ="CZ03",'Outside Temp'!B4538,IF(CECCZ="CZ04",'Outside Temp'!B4539,IF(CECCZ="CZ12",'Outside Temp'!B4540, IF(CECCZ="CZ13",'Outside Temp'!B4541))))</f>
        <v>55.25</v>
      </c>
      <c r="G4538" s="12">
        <f t="shared" si="3"/>
        <v>1</v>
      </c>
    </row>
    <row r="4539" ht="15.75" customHeight="1">
      <c r="A4539" s="13">
        <v>42172.302083333336</v>
      </c>
      <c r="B4539" s="73">
        <f t="shared" si="1"/>
        <v>42172</v>
      </c>
      <c r="C4539" s="74">
        <f>IF(NewCustomer="Yes", IF(COUNTIF($I$2:$I$11,B4539)&gt;0,0,WEEKDAY(B4539,2)),IF(COUNTIF($I$2:$I$21,B4539)&gt;0,0,WEEKDAY(B4539,2)))</f>
        <v>3</v>
      </c>
      <c r="D4539" s="74">
        <f t="shared" si="2"/>
        <v>7</v>
      </c>
      <c r="E4539" s="12">
        <f>IFERROR(VLOOKUP(A4539,'IDAR Meter Data'!$A:$B,2,1),"")</f>
        <v>165</v>
      </c>
      <c r="F4539" s="75">
        <f>IF(CECCZ="CZ03",'Outside Temp'!B4539,IF(CECCZ="CZ04",'Outside Temp'!B4540,IF(CECCZ="CZ12",'Outside Temp'!B4541, IF(CECCZ="CZ13",'Outside Temp'!B4542))))</f>
        <v>56.1875</v>
      </c>
      <c r="G4539" s="12">
        <f t="shared" si="3"/>
        <v>1</v>
      </c>
    </row>
    <row r="4540" ht="15.75" customHeight="1">
      <c r="A4540" s="13">
        <v>42172.3125</v>
      </c>
      <c r="B4540" s="73">
        <f t="shared" si="1"/>
        <v>42172</v>
      </c>
      <c r="C4540" s="74">
        <f>IF(NewCustomer="Yes", IF(COUNTIF($I$2:$I$11,B4540)&gt;0,0,WEEKDAY(B4540,2)),IF(COUNTIF($I$2:$I$21,B4540)&gt;0,0,WEEKDAY(B4540,2)))</f>
        <v>3</v>
      </c>
      <c r="D4540" s="74">
        <f t="shared" si="2"/>
        <v>7</v>
      </c>
      <c r="E4540" s="12">
        <f>IFERROR(VLOOKUP(A4540,'IDAR Meter Data'!$A:$B,2,1),"")</f>
        <v>148</v>
      </c>
      <c r="F4540" s="75">
        <f>IF(CECCZ="CZ03",'Outside Temp'!B4540,IF(CECCZ="CZ04",'Outside Temp'!B4541,IF(CECCZ="CZ12",'Outside Temp'!B4542, IF(CECCZ="CZ13",'Outside Temp'!B4543))))</f>
        <v>57.07142857</v>
      </c>
      <c r="G4540" s="12">
        <f t="shared" si="3"/>
        <v>1</v>
      </c>
    </row>
    <row r="4541" ht="15.75" customHeight="1">
      <c r="A4541" s="13">
        <v>42172.322916666664</v>
      </c>
      <c r="B4541" s="73">
        <f t="shared" si="1"/>
        <v>42172</v>
      </c>
      <c r="C4541" s="74">
        <f>IF(NewCustomer="Yes", IF(COUNTIF($I$2:$I$11,B4541)&gt;0,0,WEEKDAY(B4541,2)),IF(COUNTIF($I$2:$I$21,B4541)&gt;0,0,WEEKDAY(B4541,2)))</f>
        <v>3</v>
      </c>
      <c r="D4541" s="74">
        <f t="shared" si="2"/>
        <v>7</v>
      </c>
      <c r="E4541" s="12">
        <f>IFERROR(VLOOKUP(A4541,'IDAR Meter Data'!$A:$B,2,1),"")</f>
        <v>151</v>
      </c>
      <c r="F4541" s="75">
        <f>IF(CECCZ="CZ03",'Outside Temp'!B4541,IF(CECCZ="CZ04",'Outside Temp'!B4542,IF(CECCZ="CZ12",'Outside Temp'!B4543, IF(CECCZ="CZ13",'Outside Temp'!B4544))))</f>
        <v>57.60714286</v>
      </c>
      <c r="G4541" s="12">
        <f t="shared" si="3"/>
        <v>1</v>
      </c>
    </row>
    <row r="4542" ht="15.75" customHeight="1">
      <c r="A4542" s="13">
        <v>42172.333333333336</v>
      </c>
      <c r="B4542" s="73">
        <f t="shared" si="1"/>
        <v>42172</v>
      </c>
      <c r="C4542" s="74">
        <f>IF(NewCustomer="Yes", IF(COUNTIF($I$2:$I$11,B4542)&gt;0,0,WEEKDAY(B4542,2)),IF(COUNTIF($I$2:$I$21,B4542)&gt;0,0,WEEKDAY(B4542,2)))</f>
        <v>3</v>
      </c>
      <c r="D4542" s="74">
        <f t="shared" si="2"/>
        <v>8</v>
      </c>
      <c r="E4542" s="12">
        <f>IFERROR(VLOOKUP(A4542,'IDAR Meter Data'!$A:$B,2,1),"")</f>
        <v>163</v>
      </c>
      <c r="F4542" s="75">
        <f>IF(CECCZ="CZ03",'Outside Temp'!B4542,IF(CECCZ="CZ04",'Outside Temp'!B4543,IF(CECCZ="CZ12",'Outside Temp'!B4544, IF(CECCZ="CZ13",'Outside Temp'!B4545))))</f>
        <v>58.13333333</v>
      </c>
      <c r="G4542" s="12">
        <f t="shared" si="3"/>
        <v>1</v>
      </c>
    </row>
    <row r="4543" ht="15.75" customHeight="1">
      <c r="A4543" s="13">
        <v>42172.34375</v>
      </c>
      <c r="B4543" s="73">
        <f t="shared" si="1"/>
        <v>42172</v>
      </c>
      <c r="C4543" s="74">
        <f>IF(NewCustomer="Yes", IF(COUNTIF($I$2:$I$11,B4543)&gt;0,0,WEEKDAY(B4543,2)),IF(COUNTIF($I$2:$I$21,B4543)&gt;0,0,WEEKDAY(B4543,2)))</f>
        <v>3</v>
      </c>
      <c r="D4543" s="74">
        <f t="shared" si="2"/>
        <v>8</v>
      </c>
      <c r="E4543" s="12">
        <f>IFERROR(VLOOKUP(A4543,'IDAR Meter Data'!$A:$B,2,1),"")</f>
        <v>175</v>
      </c>
      <c r="F4543" s="75">
        <f>IF(CECCZ="CZ03",'Outside Temp'!B4543,IF(CECCZ="CZ04",'Outside Temp'!B4544,IF(CECCZ="CZ12",'Outside Temp'!B4545, IF(CECCZ="CZ13",'Outside Temp'!B4546))))</f>
        <v>58.63333333</v>
      </c>
      <c r="G4543" s="12">
        <f t="shared" si="3"/>
        <v>1</v>
      </c>
    </row>
    <row r="4544" ht="15.75" customHeight="1">
      <c r="A4544" s="13">
        <v>42172.354166666664</v>
      </c>
      <c r="B4544" s="73">
        <f t="shared" si="1"/>
        <v>42172</v>
      </c>
      <c r="C4544" s="74">
        <f>IF(NewCustomer="Yes", IF(COUNTIF($I$2:$I$11,B4544)&gt;0,0,WEEKDAY(B4544,2)),IF(COUNTIF($I$2:$I$21,B4544)&gt;0,0,WEEKDAY(B4544,2)))</f>
        <v>3</v>
      </c>
      <c r="D4544" s="74">
        <f t="shared" si="2"/>
        <v>8</v>
      </c>
      <c r="E4544" s="12">
        <f>IFERROR(VLOOKUP(A4544,'IDAR Meter Data'!$A:$B,2,1),"")</f>
        <v>191</v>
      </c>
      <c r="F4544" s="75">
        <f>IF(CECCZ="CZ03",'Outside Temp'!B4544,IF(CECCZ="CZ04",'Outside Temp'!B4545,IF(CECCZ="CZ12",'Outside Temp'!B4546, IF(CECCZ="CZ13",'Outside Temp'!B4547))))</f>
        <v>59.13333333</v>
      </c>
      <c r="G4544" s="12">
        <f t="shared" si="3"/>
        <v>1</v>
      </c>
    </row>
    <row r="4545" ht="15.75" customHeight="1">
      <c r="A4545" s="13">
        <v>42172.364583333336</v>
      </c>
      <c r="B4545" s="73">
        <f t="shared" si="1"/>
        <v>42172</v>
      </c>
      <c r="C4545" s="74">
        <f>IF(NewCustomer="Yes", IF(COUNTIF($I$2:$I$11,B4545)&gt;0,0,WEEKDAY(B4545,2)),IF(COUNTIF($I$2:$I$21,B4545)&gt;0,0,WEEKDAY(B4545,2)))</f>
        <v>3</v>
      </c>
      <c r="D4545" s="74">
        <f t="shared" si="2"/>
        <v>8</v>
      </c>
      <c r="E4545" s="12">
        <f>IFERROR(VLOOKUP(A4545,'IDAR Meter Data'!$A:$B,2,1),"")</f>
        <v>210</v>
      </c>
      <c r="F4545" s="75">
        <f>IF(CECCZ="CZ03",'Outside Temp'!B4545,IF(CECCZ="CZ04",'Outside Temp'!B4546,IF(CECCZ="CZ12",'Outside Temp'!B4547, IF(CECCZ="CZ13",'Outside Temp'!B4548))))</f>
        <v>59.63333333</v>
      </c>
      <c r="G4545" s="12">
        <f t="shared" si="3"/>
        <v>1</v>
      </c>
    </row>
    <row r="4546" ht="15.75" customHeight="1">
      <c r="A4546" s="13">
        <v>42172.375</v>
      </c>
      <c r="B4546" s="73">
        <f t="shared" si="1"/>
        <v>42172</v>
      </c>
      <c r="C4546" s="74">
        <f>IF(NewCustomer="Yes", IF(COUNTIF($I$2:$I$11,B4546)&gt;0,0,WEEKDAY(B4546,2)),IF(COUNTIF($I$2:$I$21,B4546)&gt;0,0,WEEKDAY(B4546,2)))</f>
        <v>3</v>
      </c>
      <c r="D4546" s="74">
        <f t="shared" si="2"/>
        <v>9</v>
      </c>
      <c r="E4546" s="12">
        <f>IFERROR(VLOOKUP(A4546,'IDAR Meter Data'!$A:$B,2,1),"")</f>
        <v>207</v>
      </c>
      <c r="F4546" s="75">
        <f>IF(CECCZ="CZ03",'Outside Temp'!B4546,IF(CECCZ="CZ04",'Outside Temp'!B4547,IF(CECCZ="CZ12",'Outside Temp'!B4548, IF(CECCZ="CZ13",'Outside Temp'!B4549))))</f>
        <v>60.2</v>
      </c>
      <c r="G4546" s="12">
        <f t="shared" si="3"/>
        <v>1</v>
      </c>
    </row>
    <row r="4547" ht="15.75" customHeight="1">
      <c r="A4547" s="13">
        <v>42172.385416666664</v>
      </c>
      <c r="B4547" s="73">
        <f t="shared" si="1"/>
        <v>42172</v>
      </c>
      <c r="C4547" s="74">
        <f>IF(NewCustomer="Yes", IF(COUNTIF($I$2:$I$11,B4547)&gt;0,0,WEEKDAY(B4547,2)),IF(COUNTIF($I$2:$I$21,B4547)&gt;0,0,WEEKDAY(B4547,2)))</f>
        <v>3</v>
      </c>
      <c r="D4547" s="74">
        <f t="shared" si="2"/>
        <v>9</v>
      </c>
      <c r="E4547" s="12">
        <f>IFERROR(VLOOKUP(A4547,'IDAR Meter Data'!$A:$B,2,1),"")</f>
        <v>210</v>
      </c>
      <c r="F4547" s="75">
        <f>IF(CECCZ="CZ03",'Outside Temp'!B4547,IF(CECCZ="CZ04",'Outside Temp'!B4548,IF(CECCZ="CZ12",'Outside Temp'!B4549, IF(CECCZ="CZ13",'Outside Temp'!B4550))))</f>
        <v>60.95</v>
      </c>
      <c r="G4547" s="12">
        <f t="shared" si="3"/>
        <v>1</v>
      </c>
    </row>
    <row r="4548" ht="15.75" customHeight="1">
      <c r="A4548" s="13">
        <v>42172.395833333336</v>
      </c>
      <c r="B4548" s="73">
        <f t="shared" si="1"/>
        <v>42172</v>
      </c>
      <c r="C4548" s="74">
        <f>IF(NewCustomer="Yes", IF(COUNTIF($I$2:$I$11,B4548)&gt;0,0,WEEKDAY(B4548,2)),IF(COUNTIF($I$2:$I$21,B4548)&gt;0,0,WEEKDAY(B4548,2)))</f>
        <v>3</v>
      </c>
      <c r="D4548" s="74">
        <f t="shared" si="2"/>
        <v>9</v>
      </c>
      <c r="E4548" s="12">
        <f>IFERROR(VLOOKUP(A4548,'IDAR Meter Data'!$A:$B,2,1),"")</f>
        <v>213</v>
      </c>
      <c r="F4548" s="75">
        <f>IF(CECCZ="CZ03",'Outside Temp'!B4548,IF(CECCZ="CZ04",'Outside Temp'!B4549,IF(CECCZ="CZ12",'Outside Temp'!B4550, IF(CECCZ="CZ13",'Outside Temp'!B4551))))</f>
        <v>61.7</v>
      </c>
      <c r="G4548" s="12">
        <f t="shared" si="3"/>
        <v>1</v>
      </c>
    </row>
    <row r="4549" ht="15.75" customHeight="1">
      <c r="A4549" s="13">
        <v>42172.40625</v>
      </c>
      <c r="B4549" s="73">
        <f t="shared" si="1"/>
        <v>42172</v>
      </c>
      <c r="C4549" s="74">
        <f>IF(NewCustomer="Yes", IF(COUNTIF($I$2:$I$11,B4549)&gt;0,0,WEEKDAY(B4549,2)),IF(COUNTIF($I$2:$I$21,B4549)&gt;0,0,WEEKDAY(B4549,2)))</f>
        <v>3</v>
      </c>
      <c r="D4549" s="74">
        <f t="shared" si="2"/>
        <v>9</v>
      </c>
      <c r="E4549" s="12">
        <f>IFERROR(VLOOKUP(A4549,'IDAR Meter Data'!$A:$B,2,1),"")</f>
        <v>227</v>
      </c>
      <c r="F4549" s="75">
        <f>IF(CECCZ="CZ03",'Outside Temp'!B4549,IF(CECCZ="CZ04",'Outside Temp'!B4550,IF(CECCZ="CZ12",'Outside Temp'!B4551, IF(CECCZ="CZ13",'Outside Temp'!B4552))))</f>
        <v>62.45</v>
      </c>
      <c r="G4549" s="12">
        <f t="shared" si="3"/>
        <v>1</v>
      </c>
    </row>
    <row r="4550" ht="15.75" customHeight="1">
      <c r="A4550" s="13">
        <v>42172.416666666664</v>
      </c>
      <c r="B4550" s="73">
        <f t="shared" si="1"/>
        <v>42172</v>
      </c>
      <c r="C4550" s="74">
        <f>IF(NewCustomer="Yes", IF(COUNTIF($I$2:$I$11,B4550)&gt;0,0,WEEKDAY(B4550,2)),IF(COUNTIF($I$2:$I$21,B4550)&gt;0,0,WEEKDAY(B4550,2)))</f>
        <v>3</v>
      </c>
      <c r="D4550" s="74">
        <f t="shared" si="2"/>
        <v>10</v>
      </c>
      <c r="E4550" s="12">
        <f>IFERROR(VLOOKUP(A4550,'IDAR Meter Data'!$A:$B,2,1),"")</f>
        <v>233</v>
      </c>
      <c r="F4550" s="75">
        <f>IF(CECCZ="CZ03",'Outside Temp'!B4550,IF(CECCZ="CZ04",'Outside Temp'!B4551,IF(CECCZ="CZ12",'Outside Temp'!B4552, IF(CECCZ="CZ13",'Outside Temp'!B4553))))</f>
        <v>63.13333333</v>
      </c>
      <c r="G4550" s="12">
        <f t="shared" si="3"/>
        <v>1</v>
      </c>
    </row>
    <row r="4551" ht="15.75" customHeight="1">
      <c r="A4551" s="13">
        <v>42172.427083333336</v>
      </c>
      <c r="B4551" s="73">
        <f t="shared" si="1"/>
        <v>42172</v>
      </c>
      <c r="C4551" s="74">
        <f>IF(NewCustomer="Yes", IF(COUNTIF($I$2:$I$11,B4551)&gt;0,0,WEEKDAY(B4551,2)),IF(COUNTIF($I$2:$I$21,B4551)&gt;0,0,WEEKDAY(B4551,2)))</f>
        <v>3</v>
      </c>
      <c r="D4551" s="74">
        <f t="shared" si="2"/>
        <v>10</v>
      </c>
      <c r="E4551" s="12">
        <f>IFERROR(VLOOKUP(A4551,'IDAR Meter Data'!$A:$B,2,1),"")</f>
        <v>234</v>
      </c>
      <c r="F4551" s="75">
        <f>IF(CECCZ="CZ03",'Outside Temp'!B4551,IF(CECCZ="CZ04",'Outside Temp'!B4552,IF(CECCZ="CZ12",'Outside Temp'!B4553, IF(CECCZ="CZ13",'Outside Temp'!B4554))))</f>
        <v>63.63333333</v>
      </c>
      <c r="G4551" s="12">
        <f t="shared" si="3"/>
        <v>1</v>
      </c>
    </row>
    <row r="4552" ht="15.75" customHeight="1">
      <c r="A4552" s="13">
        <v>42172.4375</v>
      </c>
      <c r="B4552" s="73">
        <f t="shared" si="1"/>
        <v>42172</v>
      </c>
      <c r="C4552" s="74">
        <f>IF(NewCustomer="Yes", IF(COUNTIF($I$2:$I$11,B4552)&gt;0,0,WEEKDAY(B4552,2)),IF(COUNTIF($I$2:$I$21,B4552)&gt;0,0,WEEKDAY(B4552,2)))</f>
        <v>3</v>
      </c>
      <c r="D4552" s="74">
        <f t="shared" si="2"/>
        <v>10</v>
      </c>
      <c r="E4552" s="12">
        <f>IFERROR(VLOOKUP(A4552,'IDAR Meter Data'!$A:$B,2,1),"")</f>
        <v>237</v>
      </c>
      <c r="F4552" s="75">
        <f>IF(CECCZ="CZ03",'Outside Temp'!B4552,IF(CECCZ="CZ04",'Outside Temp'!B4553,IF(CECCZ="CZ12",'Outside Temp'!B4554, IF(CECCZ="CZ13",'Outside Temp'!B4555))))</f>
        <v>64.13333333</v>
      </c>
      <c r="G4552" s="12">
        <f t="shared" si="3"/>
        <v>1</v>
      </c>
    </row>
    <row r="4553" ht="15.75" customHeight="1">
      <c r="A4553" s="13">
        <v>42172.447916666664</v>
      </c>
      <c r="B4553" s="73">
        <f t="shared" si="1"/>
        <v>42172</v>
      </c>
      <c r="C4553" s="74">
        <f>IF(NewCustomer="Yes", IF(COUNTIF($I$2:$I$11,B4553)&gt;0,0,WEEKDAY(B4553,2)),IF(COUNTIF($I$2:$I$21,B4553)&gt;0,0,WEEKDAY(B4553,2)))</f>
        <v>3</v>
      </c>
      <c r="D4553" s="74">
        <f t="shared" si="2"/>
        <v>10</v>
      </c>
      <c r="E4553" s="12">
        <f>IFERROR(VLOOKUP(A4553,'IDAR Meter Data'!$A:$B,2,1),"")</f>
        <v>231</v>
      </c>
      <c r="F4553" s="75">
        <f>IF(CECCZ="CZ03",'Outside Temp'!B4553,IF(CECCZ="CZ04",'Outside Temp'!B4554,IF(CECCZ="CZ12",'Outside Temp'!B4555, IF(CECCZ="CZ13",'Outside Temp'!B4556))))</f>
        <v>64.63333333</v>
      </c>
      <c r="G4553" s="12">
        <f t="shared" si="3"/>
        <v>1</v>
      </c>
    </row>
    <row r="4554" ht="15.75" customHeight="1">
      <c r="A4554" s="13">
        <v>42172.458333333336</v>
      </c>
      <c r="B4554" s="73">
        <f t="shared" si="1"/>
        <v>42172</v>
      </c>
      <c r="C4554" s="74">
        <f>IF(NewCustomer="Yes", IF(COUNTIF($I$2:$I$11,B4554)&gt;0,0,WEEKDAY(B4554,2)),IF(COUNTIF($I$2:$I$21,B4554)&gt;0,0,WEEKDAY(B4554,2)))</f>
        <v>3</v>
      </c>
      <c r="D4554" s="74">
        <f t="shared" si="2"/>
        <v>11</v>
      </c>
      <c r="E4554" s="12">
        <f>IFERROR(VLOOKUP(A4554,'IDAR Meter Data'!$A:$B,2,1),"")</f>
        <v>244</v>
      </c>
      <c r="F4554" s="75">
        <f>IF(CECCZ="CZ03",'Outside Temp'!B4554,IF(CECCZ="CZ04",'Outside Temp'!B4555,IF(CECCZ="CZ12",'Outside Temp'!B4556, IF(CECCZ="CZ13",'Outside Temp'!B4557))))</f>
        <v>65.06896552</v>
      </c>
      <c r="G4554" s="12">
        <f t="shared" si="3"/>
        <v>2</v>
      </c>
    </row>
    <row r="4555" ht="15.75" customHeight="1">
      <c r="A4555" s="13">
        <v>42172.46875</v>
      </c>
      <c r="B4555" s="73">
        <f t="shared" si="1"/>
        <v>42172</v>
      </c>
      <c r="C4555" s="74">
        <f>IF(NewCustomer="Yes", IF(COUNTIF($I$2:$I$11,B4555)&gt;0,0,WEEKDAY(B4555,2)),IF(COUNTIF($I$2:$I$21,B4555)&gt;0,0,WEEKDAY(B4555,2)))</f>
        <v>3</v>
      </c>
      <c r="D4555" s="74">
        <f t="shared" si="2"/>
        <v>11</v>
      </c>
      <c r="E4555" s="12">
        <f>IFERROR(VLOOKUP(A4555,'IDAR Meter Data'!$A:$B,2,1),"")</f>
        <v>240</v>
      </c>
      <c r="F4555" s="75">
        <f>IF(CECCZ="CZ03",'Outside Temp'!B4555,IF(CECCZ="CZ04",'Outside Temp'!B4556,IF(CECCZ="CZ12",'Outside Temp'!B4557, IF(CECCZ="CZ13",'Outside Temp'!B4558))))</f>
        <v>65.32758621</v>
      </c>
      <c r="G4555" s="12">
        <f t="shared" si="3"/>
        <v>2</v>
      </c>
    </row>
    <row r="4556" ht="15.75" customHeight="1">
      <c r="A4556" s="13">
        <v>42172.479166666664</v>
      </c>
      <c r="B4556" s="73">
        <f t="shared" si="1"/>
        <v>42172</v>
      </c>
      <c r="C4556" s="74">
        <f>IF(NewCustomer="Yes", IF(COUNTIF($I$2:$I$11,B4556)&gt;0,0,WEEKDAY(B4556,2)),IF(COUNTIF($I$2:$I$21,B4556)&gt;0,0,WEEKDAY(B4556,2)))</f>
        <v>3</v>
      </c>
      <c r="D4556" s="74">
        <f t="shared" si="2"/>
        <v>11</v>
      </c>
      <c r="E4556" s="12">
        <f>IFERROR(VLOOKUP(A4556,'IDAR Meter Data'!$A:$B,2,1),"")</f>
        <v>235</v>
      </c>
      <c r="F4556" s="75">
        <f>IF(CECCZ="CZ03",'Outside Temp'!B4556,IF(CECCZ="CZ04",'Outside Temp'!B4557,IF(CECCZ="CZ12",'Outside Temp'!B4558, IF(CECCZ="CZ13",'Outside Temp'!B4559))))</f>
        <v>65.5862069</v>
      </c>
      <c r="G4556" s="12">
        <f t="shared" si="3"/>
        <v>2</v>
      </c>
    </row>
    <row r="4557" ht="15.75" customHeight="1">
      <c r="A4557" s="13">
        <v>42172.489583333336</v>
      </c>
      <c r="B4557" s="73">
        <f t="shared" si="1"/>
        <v>42172</v>
      </c>
      <c r="C4557" s="74">
        <f>IF(NewCustomer="Yes", IF(COUNTIF($I$2:$I$11,B4557)&gt;0,0,WEEKDAY(B4557,2)),IF(COUNTIF($I$2:$I$21,B4557)&gt;0,0,WEEKDAY(B4557,2)))</f>
        <v>3</v>
      </c>
      <c r="D4557" s="74">
        <f t="shared" si="2"/>
        <v>11</v>
      </c>
      <c r="E4557" s="12">
        <f>IFERROR(VLOOKUP(A4557,'IDAR Meter Data'!$A:$B,2,1),"")</f>
        <v>242</v>
      </c>
      <c r="F4557" s="75">
        <f>IF(CECCZ="CZ03",'Outside Temp'!B4557,IF(CECCZ="CZ04",'Outside Temp'!B4558,IF(CECCZ="CZ12",'Outside Temp'!B4559, IF(CECCZ="CZ13",'Outside Temp'!B4560))))</f>
        <v>65.84482759</v>
      </c>
      <c r="G4557" s="12">
        <f t="shared" si="3"/>
        <v>2</v>
      </c>
    </row>
    <row r="4558" ht="15.75" customHeight="1">
      <c r="A4558" s="13">
        <v>42172.5</v>
      </c>
      <c r="B4558" s="73">
        <f t="shared" si="1"/>
        <v>42172</v>
      </c>
      <c r="C4558" s="74">
        <f>IF(NewCustomer="Yes", IF(COUNTIF($I$2:$I$11,B4558)&gt;0,0,WEEKDAY(B4558,2)),IF(COUNTIF($I$2:$I$21,B4558)&gt;0,0,WEEKDAY(B4558,2)))</f>
        <v>3</v>
      </c>
      <c r="D4558" s="74">
        <f t="shared" si="2"/>
        <v>12</v>
      </c>
      <c r="E4558" s="12">
        <f>IFERROR(VLOOKUP(A4558,'IDAR Meter Data'!$A:$B,2,1),"")</f>
        <v>228</v>
      </c>
      <c r="F4558" s="75">
        <f>IF(CECCZ="CZ03",'Outside Temp'!B4558,IF(CECCZ="CZ04",'Outside Temp'!B4559,IF(CECCZ="CZ12",'Outside Temp'!B4560, IF(CECCZ="CZ13",'Outside Temp'!B4561))))</f>
        <v>65.93333333</v>
      </c>
      <c r="G4558" s="12">
        <f t="shared" si="3"/>
        <v>2</v>
      </c>
    </row>
    <row r="4559" ht="15.75" customHeight="1">
      <c r="A4559" s="13">
        <v>42172.510416666664</v>
      </c>
      <c r="B4559" s="73">
        <f t="shared" si="1"/>
        <v>42172</v>
      </c>
      <c r="C4559" s="74">
        <f>IF(NewCustomer="Yes", IF(COUNTIF($I$2:$I$11,B4559)&gt;0,0,WEEKDAY(B4559,2)),IF(COUNTIF($I$2:$I$21,B4559)&gt;0,0,WEEKDAY(B4559,2)))</f>
        <v>3</v>
      </c>
      <c r="D4559" s="74">
        <f t="shared" si="2"/>
        <v>12</v>
      </c>
      <c r="E4559" s="12">
        <f>IFERROR(VLOOKUP(A4559,'IDAR Meter Data'!$A:$B,2,1),"")</f>
        <v>241</v>
      </c>
      <c r="F4559" s="75">
        <f>IF(CECCZ="CZ03",'Outside Temp'!B4559,IF(CECCZ="CZ04",'Outside Temp'!B4560,IF(CECCZ="CZ12",'Outside Temp'!B4561, IF(CECCZ="CZ13",'Outside Temp'!B4562))))</f>
        <v>65.68333333</v>
      </c>
      <c r="G4559" s="12">
        <f t="shared" si="3"/>
        <v>2</v>
      </c>
    </row>
    <row r="4560" ht="15.75" customHeight="1">
      <c r="A4560" s="13">
        <v>42172.520833333336</v>
      </c>
      <c r="B4560" s="73">
        <f t="shared" si="1"/>
        <v>42172</v>
      </c>
      <c r="C4560" s="74">
        <f>IF(NewCustomer="Yes", IF(COUNTIF($I$2:$I$11,B4560)&gt;0,0,WEEKDAY(B4560,2)),IF(COUNTIF($I$2:$I$21,B4560)&gt;0,0,WEEKDAY(B4560,2)))</f>
        <v>3</v>
      </c>
      <c r="D4560" s="74">
        <f t="shared" si="2"/>
        <v>12</v>
      </c>
      <c r="E4560" s="12">
        <f>IFERROR(VLOOKUP(A4560,'IDAR Meter Data'!$A:$B,2,1),"")</f>
        <v>239</v>
      </c>
      <c r="F4560" s="75">
        <f>IF(CECCZ="CZ03",'Outside Temp'!B4560,IF(CECCZ="CZ04",'Outside Temp'!B4561,IF(CECCZ="CZ12",'Outside Temp'!B4562, IF(CECCZ="CZ13",'Outside Temp'!B4563))))</f>
        <v>65.43333333</v>
      </c>
      <c r="G4560" s="12">
        <f t="shared" si="3"/>
        <v>2</v>
      </c>
    </row>
    <row r="4561" ht="15.75" customHeight="1">
      <c r="A4561" s="13">
        <v>42172.53125</v>
      </c>
      <c r="B4561" s="73">
        <f t="shared" si="1"/>
        <v>42172</v>
      </c>
      <c r="C4561" s="74">
        <f>IF(NewCustomer="Yes", IF(COUNTIF($I$2:$I$11,B4561)&gt;0,0,WEEKDAY(B4561,2)),IF(COUNTIF($I$2:$I$21,B4561)&gt;0,0,WEEKDAY(B4561,2)))</f>
        <v>3</v>
      </c>
      <c r="D4561" s="74">
        <f t="shared" si="2"/>
        <v>12</v>
      </c>
      <c r="E4561" s="12">
        <f>IFERROR(VLOOKUP(A4561,'IDAR Meter Data'!$A:$B,2,1),"")</f>
        <v>254</v>
      </c>
      <c r="F4561" s="75">
        <f>IF(CECCZ="CZ03",'Outside Temp'!B4561,IF(CECCZ="CZ04",'Outside Temp'!B4562,IF(CECCZ="CZ12",'Outside Temp'!B4563, IF(CECCZ="CZ13",'Outside Temp'!B4564))))</f>
        <v>65.18333333</v>
      </c>
      <c r="G4561" s="12">
        <f t="shared" si="3"/>
        <v>2</v>
      </c>
    </row>
    <row r="4562" ht="15.75" customHeight="1">
      <c r="A4562" s="13">
        <v>42172.541666666664</v>
      </c>
      <c r="B4562" s="73">
        <f t="shared" si="1"/>
        <v>42172</v>
      </c>
      <c r="C4562" s="74">
        <f>IF(NewCustomer="Yes", IF(COUNTIF($I$2:$I$11,B4562)&gt;0,0,WEEKDAY(B4562,2)),IF(COUNTIF($I$2:$I$21,B4562)&gt;0,0,WEEKDAY(B4562,2)))</f>
        <v>3</v>
      </c>
      <c r="D4562" s="74">
        <f t="shared" si="2"/>
        <v>13</v>
      </c>
      <c r="E4562" s="12">
        <f>IFERROR(VLOOKUP(A4562,'IDAR Meter Data'!$A:$B,2,1),"")</f>
        <v>243</v>
      </c>
      <c r="F4562" s="75">
        <f>IF(CECCZ="CZ03",'Outside Temp'!B4562,IF(CECCZ="CZ04",'Outside Temp'!B4563,IF(CECCZ="CZ12",'Outside Temp'!B4564, IF(CECCZ="CZ13",'Outside Temp'!B4565))))</f>
        <v>64.5</v>
      </c>
      <c r="G4562" s="12">
        <f t="shared" si="3"/>
        <v>1</v>
      </c>
    </row>
    <row r="4563" ht="15.75" customHeight="1">
      <c r="A4563" s="13">
        <v>42172.552083333336</v>
      </c>
      <c r="B4563" s="73">
        <f t="shared" si="1"/>
        <v>42172</v>
      </c>
      <c r="C4563" s="74">
        <f>IF(NewCustomer="Yes", IF(COUNTIF($I$2:$I$11,B4563)&gt;0,0,WEEKDAY(B4563,2)),IF(COUNTIF($I$2:$I$21,B4563)&gt;0,0,WEEKDAY(B4563,2)))</f>
        <v>3</v>
      </c>
      <c r="D4563" s="74">
        <f t="shared" si="2"/>
        <v>13</v>
      </c>
      <c r="E4563" s="12">
        <f>IFERROR(VLOOKUP(A4563,'IDAR Meter Data'!$A:$B,2,1),"")</f>
        <v>246</v>
      </c>
      <c r="F4563" s="75">
        <f>IF(CECCZ="CZ03",'Outside Temp'!B4563,IF(CECCZ="CZ04",'Outside Temp'!B4564,IF(CECCZ="CZ12",'Outside Temp'!B4565, IF(CECCZ="CZ13",'Outside Temp'!B4566))))</f>
        <v>64</v>
      </c>
      <c r="G4563" s="12">
        <f t="shared" si="3"/>
        <v>1</v>
      </c>
    </row>
    <row r="4564" ht="15.75" customHeight="1">
      <c r="A4564" s="13">
        <v>42172.5625</v>
      </c>
      <c r="B4564" s="73">
        <f t="shared" si="1"/>
        <v>42172</v>
      </c>
      <c r="C4564" s="74">
        <f>IF(NewCustomer="Yes", IF(COUNTIF($I$2:$I$11,B4564)&gt;0,0,WEEKDAY(B4564,2)),IF(COUNTIF($I$2:$I$21,B4564)&gt;0,0,WEEKDAY(B4564,2)))</f>
        <v>3</v>
      </c>
      <c r="D4564" s="74">
        <f t="shared" si="2"/>
        <v>13</v>
      </c>
      <c r="E4564" s="12">
        <f>IFERROR(VLOOKUP(A4564,'IDAR Meter Data'!$A:$B,2,1),"")</f>
        <v>251</v>
      </c>
      <c r="F4564" s="75">
        <f>IF(CECCZ="CZ03",'Outside Temp'!B4564,IF(CECCZ="CZ04",'Outside Temp'!B4565,IF(CECCZ="CZ12",'Outside Temp'!B4566, IF(CECCZ="CZ13",'Outside Temp'!B4567))))</f>
        <v>64</v>
      </c>
      <c r="G4564" s="12">
        <f t="shared" si="3"/>
        <v>1</v>
      </c>
    </row>
    <row r="4565" ht="15.75" customHeight="1">
      <c r="A4565" s="13">
        <v>42172.572916666664</v>
      </c>
      <c r="B4565" s="73">
        <f t="shared" si="1"/>
        <v>42172</v>
      </c>
      <c r="C4565" s="74">
        <f>IF(NewCustomer="Yes", IF(COUNTIF($I$2:$I$11,B4565)&gt;0,0,WEEKDAY(B4565,2)),IF(COUNTIF($I$2:$I$21,B4565)&gt;0,0,WEEKDAY(B4565,2)))</f>
        <v>3</v>
      </c>
      <c r="D4565" s="74">
        <f t="shared" si="2"/>
        <v>13</v>
      </c>
      <c r="E4565" s="12">
        <f>IFERROR(VLOOKUP(A4565,'IDAR Meter Data'!$A:$B,2,1),"")</f>
        <v>259</v>
      </c>
      <c r="F4565" s="75">
        <f>IF(CECCZ="CZ03",'Outside Temp'!B4565,IF(CECCZ="CZ04",'Outside Temp'!B4566,IF(CECCZ="CZ12",'Outside Temp'!B4567, IF(CECCZ="CZ13",'Outside Temp'!B4568))))</f>
        <v>64</v>
      </c>
      <c r="G4565" s="12">
        <f t="shared" si="3"/>
        <v>1</v>
      </c>
    </row>
    <row r="4566" ht="15.75" customHeight="1">
      <c r="A4566" s="13">
        <v>42172.583333333336</v>
      </c>
      <c r="B4566" s="73">
        <f t="shared" si="1"/>
        <v>42172</v>
      </c>
      <c r="C4566" s="74">
        <f>IF(NewCustomer="Yes", IF(COUNTIF($I$2:$I$11,B4566)&gt;0,0,WEEKDAY(B4566,2)),IF(COUNTIF($I$2:$I$21,B4566)&gt;0,0,WEEKDAY(B4566,2)))</f>
        <v>3</v>
      </c>
      <c r="D4566" s="74">
        <f t="shared" si="2"/>
        <v>14</v>
      </c>
      <c r="E4566" s="12">
        <f>IFERROR(VLOOKUP(A4566,'IDAR Meter Data'!$A:$B,2,1),"")</f>
        <v>260</v>
      </c>
      <c r="F4566" s="75">
        <f>IF(CECCZ="CZ03",'Outside Temp'!B4566,IF(CECCZ="CZ04",'Outside Temp'!B4567,IF(CECCZ="CZ12",'Outside Temp'!B4568, IF(CECCZ="CZ13",'Outside Temp'!B4569))))</f>
        <v>63.86666667</v>
      </c>
      <c r="G4566" s="12">
        <f t="shared" si="3"/>
        <v>1</v>
      </c>
    </row>
    <row r="4567" ht="15.75" customHeight="1">
      <c r="A4567" s="13">
        <v>42172.59375</v>
      </c>
      <c r="B4567" s="73">
        <f t="shared" si="1"/>
        <v>42172</v>
      </c>
      <c r="C4567" s="74">
        <f>IF(NewCustomer="Yes", IF(COUNTIF($I$2:$I$11,B4567)&gt;0,0,WEEKDAY(B4567,2)),IF(COUNTIF($I$2:$I$21,B4567)&gt;0,0,WEEKDAY(B4567,2)))</f>
        <v>3</v>
      </c>
      <c r="D4567" s="74">
        <f t="shared" si="2"/>
        <v>14</v>
      </c>
      <c r="E4567" s="12">
        <f>IFERROR(VLOOKUP(A4567,'IDAR Meter Data'!$A:$B,2,1),"")</f>
        <v>284</v>
      </c>
      <c r="F4567" s="75">
        <f>IF(CECCZ="CZ03",'Outside Temp'!B4567,IF(CECCZ="CZ04",'Outside Temp'!B4568,IF(CECCZ="CZ12",'Outside Temp'!B4569, IF(CECCZ="CZ13",'Outside Temp'!B4570))))</f>
        <v>63.36666667</v>
      </c>
      <c r="G4567" s="12">
        <f t="shared" si="3"/>
        <v>1</v>
      </c>
    </row>
    <row r="4568" ht="15.75" customHeight="1">
      <c r="A4568" s="13">
        <v>42172.604166666664</v>
      </c>
      <c r="B4568" s="73">
        <f t="shared" si="1"/>
        <v>42172</v>
      </c>
      <c r="C4568" s="74">
        <f>IF(NewCustomer="Yes", IF(COUNTIF($I$2:$I$11,B4568)&gt;0,0,WEEKDAY(B4568,2)),IF(COUNTIF($I$2:$I$21,B4568)&gt;0,0,WEEKDAY(B4568,2)))</f>
        <v>3</v>
      </c>
      <c r="D4568" s="74">
        <f t="shared" si="2"/>
        <v>14</v>
      </c>
      <c r="E4568" s="12">
        <f>IFERROR(VLOOKUP(A4568,'IDAR Meter Data'!$A:$B,2,1),"")</f>
        <v>261</v>
      </c>
      <c r="F4568" s="75">
        <f>IF(CECCZ="CZ03",'Outside Temp'!B4568,IF(CECCZ="CZ04",'Outside Temp'!B4569,IF(CECCZ="CZ12",'Outside Temp'!B4570, IF(CECCZ="CZ13",'Outside Temp'!B4571))))</f>
        <v>62.86666667</v>
      </c>
      <c r="G4568" s="12">
        <f t="shared" si="3"/>
        <v>1</v>
      </c>
    </row>
    <row r="4569" ht="15.75" customHeight="1">
      <c r="A4569" s="13">
        <v>42172.614583333336</v>
      </c>
      <c r="B4569" s="73">
        <f t="shared" si="1"/>
        <v>42172</v>
      </c>
      <c r="C4569" s="74">
        <f>IF(NewCustomer="Yes", IF(COUNTIF($I$2:$I$11,B4569)&gt;0,0,WEEKDAY(B4569,2)),IF(COUNTIF($I$2:$I$21,B4569)&gt;0,0,WEEKDAY(B4569,2)))</f>
        <v>3</v>
      </c>
      <c r="D4569" s="74">
        <f t="shared" si="2"/>
        <v>14</v>
      </c>
      <c r="E4569" s="12">
        <f>IFERROR(VLOOKUP(A4569,'IDAR Meter Data'!$A:$B,2,1),"")</f>
        <v>277</v>
      </c>
      <c r="F4569" s="75">
        <f>IF(CECCZ="CZ03",'Outside Temp'!B4569,IF(CECCZ="CZ04",'Outside Temp'!B4570,IF(CECCZ="CZ12",'Outside Temp'!B4571, IF(CECCZ="CZ13",'Outside Temp'!B4572))))</f>
        <v>62.36666667</v>
      </c>
      <c r="G4569" s="12">
        <f t="shared" si="3"/>
        <v>1</v>
      </c>
    </row>
    <row r="4570" ht="15.75" customHeight="1">
      <c r="A4570" s="13">
        <v>42172.625</v>
      </c>
      <c r="B4570" s="73">
        <f t="shared" si="1"/>
        <v>42172</v>
      </c>
      <c r="C4570" s="74">
        <f>IF(NewCustomer="Yes", IF(COUNTIF($I$2:$I$11,B4570)&gt;0,0,WEEKDAY(B4570,2)),IF(COUNTIF($I$2:$I$21,B4570)&gt;0,0,WEEKDAY(B4570,2)))</f>
        <v>3</v>
      </c>
      <c r="D4570" s="74">
        <f t="shared" si="2"/>
        <v>15</v>
      </c>
      <c r="E4570" s="12">
        <f>IFERROR(VLOOKUP(A4570,'IDAR Meter Data'!$A:$B,2,1),"")</f>
        <v>273</v>
      </c>
      <c r="F4570" s="75">
        <f>IF(CECCZ="CZ03",'Outside Temp'!B4570,IF(CECCZ="CZ04",'Outside Temp'!B4571,IF(CECCZ="CZ12",'Outside Temp'!B4572, IF(CECCZ="CZ13",'Outside Temp'!B4573))))</f>
        <v>62</v>
      </c>
      <c r="G4570" s="12">
        <f t="shared" si="3"/>
        <v>1</v>
      </c>
    </row>
    <row r="4571" ht="15.75" customHeight="1">
      <c r="A4571" s="13">
        <v>42172.635416666664</v>
      </c>
      <c r="B4571" s="73">
        <f t="shared" si="1"/>
        <v>42172</v>
      </c>
      <c r="C4571" s="74">
        <f>IF(NewCustomer="Yes", IF(COUNTIF($I$2:$I$11,B4571)&gt;0,0,WEEKDAY(B4571,2)),IF(COUNTIF($I$2:$I$21,B4571)&gt;0,0,WEEKDAY(B4571,2)))</f>
        <v>3</v>
      </c>
      <c r="D4571" s="74">
        <f t="shared" si="2"/>
        <v>15</v>
      </c>
      <c r="E4571" s="12">
        <f>IFERROR(VLOOKUP(A4571,'IDAR Meter Data'!$A:$B,2,1),"")</f>
        <v>261</v>
      </c>
      <c r="F4571" s="75">
        <f>IF(CECCZ="CZ03",'Outside Temp'!B4571,IF(CECCZ="CZ04",'Outside Temp'!B4572,IF(CECCZ="CZ12",'Outside Temp'!B4573, IF(CECCZ="CZ13",'Outside Temp'!B4574))))</f>
        <v>62</v>
      </c>
      <c r="G4571" s="12">
        <f t="shared" si="3"/>
        <v>1</v>
      </c>
    </row>
    <row r="4572" ht="15.75" customHeight="1">
      <c r="A4572" s="13">
        <v>42172.645833333336</v>
      </c>
      <c r="B4572" s="73">
        <f t="shared" si="1"/>
        <v>42172</v>
      </c>
      <c r="C4572" s="74">
        <f>IF(NewCustomer="Yes", IF(COUNTIF($I$2:$I$11,B4572)&gt;0,0,WEEKDAY(B4572,2)),IF(COUNTIF($I$2:$I$21,B4572)&gt;0,0,WEEKDAY(B4572,2)))</f>
        <v>3</v>
      </c>
      <c r="D4572" s="74">
        <f t="shared" si="2"/>
        <v>15</v>
      </c>
      <c r="E4572" s="12">
        <f>IFERROR(VLOOKUP(A4572,'IDAR Meter Data'!$A:$B,2,1),"")</f>
        <v>259</v>
      </c>
      <c r="F4572" s="75">
        <f>IF(CECCZ="CZ03",'Outside Temp'!B4572,IF(CECCZ="CZ04",'Outside Temp'!B4573,IF(CECCZ="CZ12",'Outside Temp'!B4574, IF(CECCZ="CZ13",'Outside Temp'!B4575))))</f>
        <v>62</v>
      </c>
      <c r="G4572" s="12">
        <f t="shared" si="3"/>
        <v>1</v>
      </c>
    </row>
    <row r="4573" ht="15.75" customHeight="1">
      <c r="A4573" s="13">
        <v>42172.65625</v>
      </c>
      <c r="B4573" s="73">
        <f t="shared" si="1"/>
        <v>42172</v>
      </c>
      <c r="C4573" s="74">
        <f>IF(NewCustomer="Yes", IF(COUNTIF($I$2:$I$11,B4573)&gt;0,0,WEEKDAY(B4573,2)),IF(COUNTIF($I$2:$I$21,B4573)&gt;0,0,WEEKDAY(B4573,2)))</f>
        <v>3</v>
      </c>
      <c r="D4573" s="74">
        <f t="shared" si="2"/>
        <v>15</v>
      </c>
      <c r="E4573" s="12">
        <f>IFERROR(VLOOKUP(A4573,'IDAR Meter Data'!$A:$B,2,1),"")</f>
        <v>274</v>
      </c>
      <c r="F4573" s="75">
        <f>IF(CECCZ="CZ03",'Outside Temp'!B4573,IF(CECCZ="CZ04",'Outside Temp'!B4574,IF(CECCZ="CZ12",'Outside Temp'!B4575, IF(CECCZ="CZ13",'Outside Temp'!B4576))))</f>
        <v>62</v>
      </c>
      <c r="G4573" s="12">
        <f t="shared" si="3"/>
        <v>1</v>
      </c>
    </row>
    <row r="4574" ht="15.75" customHeight="1">
      <c r="A4574" s="13">
        <v>42172.666666666664</v>
      </c>
      <c r="B4574" s="73">
        <f t="shared" si="1"/>
        <v>42172</v>
      </c>
      <c r="C4574" s="74">
        <f>IF(NewCustomer="Yes", IF(COUNTIF($I$2:$I$11,B4574)&gt;0,0,WEEKDAY(B4574,2)),IF(COUNTIF($I$2:$I$21,B4574)&gt;0,0,WEEKDAY(B4574,2)))</f>
        <v>3</v>
      </c>
      <c r="D4574" s="74">
        <f t="shared" si="2"/>
        <v>16</v>
      </c>
      <c r="E4574" s="12">
        <f>IFERROR(VLOOKUP(A4574,'IDAR Meter Data'!$A:$B,2,1),"")</f>
        <v>262</v>
      </c>
      <c r="F4574" s="75">
        <f>IF(CECCZ="CZ03",'Outside Temp'!B4574,IF(CECCZ="CZ04",'Outside Temp'!B4575,IF(CECCZ="CZ12",'Outside Temp'!B4576, IF(CECCZ="CZ13",'Outside Temp'!B4577))))</f>
        <v>61.86666667</v>
      </c>
      <c r="G4574" s="12">
        <f t="shared" si="3"/>
        <v>1</v>
      </c>
    </row>
    <row r="4575" ht="15.75" customHeight="1">
      <c r="A4575" s="13">
        <v>42172.677083333336</v>
      </c>
      <c r="B4575" s="73">
        <f t="shared" si="1"/>
        <v>42172</v>
      </c>
      <c r="C4575" s="74">
        <f>IF(NewCustomer="Yes", IF(COUNTIF($I$2:$I$11,B4575)&gt;0,0,WEEKDAY(B4575,2)),IF(COUNTIF($I$2:$I$21,B4575)&gt;0,0,WEEKDAY(B4575,2)))</f>
        <v>3</v>
      </c>
      <c r="D4575" s="74">
        <f t="shared" si="2"/>
        <v>16</v>
      </c>
      <c r="E4575" s="12">
        <f>IFERROR(VLOOKUP(A4575,'IDAR Meter Data'!$A:$B,2,1),"")</f>
        <v>259</v>
      </c>
      <c r="F4575" s="75">
        <f>IF(CECCZ="CZ03",'Outside Temp'!B4575,IF(CECCZ="CZ04",'Outside Temp'!B4576,IF(CECCZ="CZ12",'Outside Temp'!B4577, IF(CECCZ="CZ13",'Outside Temp'!B4578))))</f>
        <v>61.36666667</v>
      </c>
      <c r="G4575" s="12">
        <f t="shared" si="3"/>
        <v>1</v>
      </c>
    </row>
    <row r="4576" ht="15.75" customHeight="1">
      <c r="A4576" s="13">
        <v>42172.6875</v>
      </c>
      <c r="B4576" s="73">
        <f t="shared" si="1"/>
        <v>42172</v>
      </c>
      <c r="C4576" s="74">
        <f>IF(NewCustomer="Yes", IF(COUNTIF($I$2:$I$11,B4576)&gt;0,0,WEEKDAY(B4576,2)),IF(COUNTIF($I$2:$I$21,B4576)&gt;0,0,WEEKDAY(B4576,2)))</f>
        <v>3</v>
      </c>
      <c r="D4576" s="74">
        <f t="shared" si="2"/>
        <v>16</v>
      </c>
      <c r="E4576" s="12">
        <f>IFERROR(VLOOKUP(A4576,'IDAR Meter Data'!$A:$B,2,1),"")</f>
        <v>265</v>
      </c>
      <c r="F4576" s="75">
        <f>IF(CECCZ="CZ03",'Outside Temp'!B4576,IF(CECCZ="CZ04",'Outside Temp'!B4577,IF(CECCZ="CZ12",'Outside Temp'!B4578, IF(CECCZ="CZ13",'Outside Temp'!B4579))))</f>
        <v>60.86666667</v>
      </c>
      <c r="G4576" s="12">
        <f t="shared" si="3"/>
        <v>1</v>
      </c>
    </row>
    <row r="4577" ht="15.75" customHeight="1">
      <c r="A4577" s="13">
        <v>42172.697916666664</v>
      </c>
      <c r="B4577" s="73">
        <f t="shared" si="1"/>
        <v>42172</v>
      </c>
      <c r="C4577" s="74">
        <f>IF(NewCustomer="Yes", IF(COUNTIF($I$2:$I$11,B4577)&gt;0,0,WEEKDAY(B4577,2)),IF(COUNTIF($I$2:$I$21,B4577)&gt;0,0,WEEKDAY(B4577,2)))</f>
        <v>3</v>
      </c>
      <c r="D4577" s="74">
        <f t="shared" si="2"/>
        <v>16</v>
      </c>
      <c r="E4577" s="12">
        <f>IFERROR(VLOOKUP(A4577,'IDAR Meter Data'!$A:$B,2,1),"")</f>
        <v>255</v>
      </c>
      <c r="F4577" s="75">
        <f>IF(CECCZ="CZ03",'Outside Temp'!B4577,IF(CECCZ="CZ04",'Outside Temp'!B4578,IF(CECCZ="CZ12",'Outside Temp'!B4579, IF(CECCZ="CZ13",'Outside Temp'!B4580))))</f>
        <v>60.36666667</v>
      </c>
      <c r="G4577" s="12">
        <f t="shared" si="3"/>
        <v>1</v>
      </c>
    </row>
    <row r="4578" ht="15.75" customHeight="1">
      <c r="A4578" s="13">
        <v>42172.708333333336</v>
      </c>
      <c r="B4578" s="73">
        <f t="shared" si="1"/>
        <v>42172</v>
      </c>
      <c r="C4578" s="74">
        <f>IF(NewCustomer="Yes", IF(COUNTIF($I$2:$I$11,B4578)&gt;0,0,WEEKDAY(B4578,2)),IF(COUNTIF($I$2:$I$21,B4578)&gt;0,0,WEEKDAY(B4578,2)))</f>
        <v>3</v>
      </c>
      <c r="D4578" s="74">
        <f t="shared" si="2"/>
        <v>17</v>
      </c>
      <c r="E4578" s="12">
        <f>IFERROR(VLOOKUP(A4578,'IDAR Meter Data'!$A:$B,2,1),"")</f>
        <v>259</v>
      </c>
      <c r="F4578" s="75">
        <f>IF(CECCZ="CZ03",'Outside Temp'!B4578,IF(CECCZ="CZ04",'Outside Temp'!B4579,IF(CECCZ="CZ12",'Outside Temp'!B4580, IF(CECCZ="CZ13",'Outside Temp'!B4581))))</f>
        <v>59.86666667</v>
      </c>
      <c r="G4578" s="12">
        <f t="shared" si="3"/>
        <v>1</v>
      </c>
    </row>
    <row r="4579" ht="15.75" customHeight="1">
      <c r="A4579" s="13">
        <v>42172.71875</v>
      </c>
      <c r="B4579" s="73">
        <f t="shared" si="1"/>
        <v>42172</v>
      </c>
      <c r="C4579" s="74">
        <f>IF(NewCustomer="Yes", IF(COUNTIF($I$2:$I$11,B4579)&gt;0,0,WEEKDAY(B4579,2)),IF(COUNTIF($I$2:$I$21,B4579)&gt;0,0,WEEKDAY(B4579,2)))</f>
        <v>3</v>
      </c>
      <c r="D4579" s="74">
        <f t="shared" si="2"/>
        <v>17</v>
      </c>
      <c r="E4579" s="12">
        <f>IFERROR(VLOOKUP(A4579,'IDAR Meter Data'!$A:$B,2,1),"")</f>
        <v>258</v>
      </c>
      <c r="F4579" s="75">
        <f>IF(CECCZ="CZ03",'Outside Temp'!B4579,IF(CECCZ="CZ04",'Outside Temp'!B4580,IF(CECCZ="CZ12",'Outside Temp'!B4581, IF(CECCZ="CZ13",'Outside Temp'!B4582))))</f>
        <v>59.36666667</v>
      </c>
      <c r="G4579" s="12">
        <f t="shared" si="3"/>
        <v>1</v>
      </c>
    </row>
    <row r="4580" ht="15.75" customHeight="1">
      <c r="A4580" s="13">
        <v>42172.729166666664</v>
      </c>
      <c r="B4580" s="73">
        <f t="shared" si="1"/>
        <v>42172</v>
      </c>
      <c r="C4580" s="74">
        <f>IF(NewCustomer="Yes", IF(COUNTIF($I$2:$I$11,B4580)&gt;0,0,WEEKDAY(B4580,2)),IF(COUNTIF($I$2:$I$21,B4580)&gt;0,0,WEEKDAY(B4580,2)))</f>
        <v>3</v>
      </c>
      <c r="D4580" s="74">
        <f t="shared" si="2"/>
        <v>17</v>
      </c>
      <c r="E4580" s="12">
        <f>IFERROR(VLOOKUP(A4580,'IDAR Meter Data'!$A:$B,2,1),"")</f>
        <v>268</v>
      </c>
      <c r="F4580" s="75">
        <f>IF(CECCZ="CZ03",'Outside Temp'!B4580,IF(CECCZ="CZ04",'Outside Temp'!B4581,IF(CECCZ="CZ12",'Outside Temp'!B4582, IF(CECCZ="CZ13",'Outside Temp'!B4583))))</f>
        <v>58.86666667</v>
      </c>
      <c r="G4580" s="12">
        <f t="shared" si="3"/>
        <v>1</v>
      </c>
    </row>
    <row r="4581" ht="15.75" customHeight="1">
      <c r="A4581" s="13">
        <v>42172.739583333336</v>
      </c>
      <c r="B4581" s="73">
        <f t="shared" si="1"/>
        <v>42172</v>
      </c>
      <c r="C4581" s="74">
        <f>IF(NewCustomer="Yes", IF(COUNTIF($I$2:$I$11,B4581)&gt;0,0,WEEKDAY(B4581,2)),IF(COUNTIF($I$2:$I$21,B4581)&gt;0,0,WEEKDAY(B4581,2)))</f>
        <v>3</v>
      </c>
      <c r="D4581" s="74">
        <f t="shared" si="2"/>
        <v>17</v>
      </c>
      <c r="E4581" s="12">
        <f>IFERROR(VLOOKUP(A4581,'IDAR Meter Data'!$A:$B,2,1),"")</f>
        <v>252</v>
      </c>
      <c r="F4581" s="75">
        <f>IF(CECCZ="CZ03",'Outside Temp'!B4581,IF(CECCZ="CZ04",'Outside Temp'!B4582,IF(CECCZ="CZ12",'Outside Temp'!B4583, IF(CECCZ="CZ13",'Outside Temp'!B4584))))</f>
        <v>58.36666667</v>
      </c>
      <c r="G4581" s="12">
        <f t="shared" si="3"/>
        <v>1</v>
      </c>
    </row>
    <row r="4582" ht="15.75" customHeight="1">
      <c r="A4582" s="13">
        <v>42172.75</v>
      </c>
      <c r="B4582" s="73">
        <f t="shared" si="1"/>
        <v>42172</v>
      </c>
      <c r="C4582" s="74">
        <f>IF(NewCustomer="Yes", IF(COUNTIF($I$2:$I$11,B4582)&gt;0,0,WEEKDAY(B4582,2)),IF(COUNTIF($I$2:$I$21,B4582)&gt;0,0,WEEKDAY(B4582,2)))</f>
        <v>3</v>
      </c>
      <c r="D4582" s="74">
        <f t="shared" si="2"/>
        <v>18</v>
      </c>
      <c r="E4582" s="12">
        <f>IFERROR(VLOOKUP(A4582,'IDAR Meter Data'!$A:$B,2,1),"")</f>
        <v>254</v>
      </c>
      <c r="F4582" s="75">
        <f>IF(CECCZ="CZ03",'Outside Temp'!B4582,IF(CECCZ="CZ04",'Outside Temp'!B4583,IF(CECCZ="CZ12",'Outside Temp'!B4584, IF(CECCZ="CZ13",'Outside Temp'!B4585))))</f>
        <v>57.93333333</v>
      </c>
      <c r="G4582" s="12">
        <f t="shared" si="3"/>
        <v>1</v>
      </c>
    </row>
    <row r="4583" ht="15.75" customHeight="1">
      <c r="A4583" s="13">
        <v>42172.760416666664</v>
      </c>
      <c r="B4583" s="73">
        <f t="shared" si="1"/>
        <v>42172</v>
      </c>
      <c r="C4583" s="74">
        <f>IF(NewCustomer="Yes", IF(COUNTIF($I$2:$I$11,B4583)&gt;0,0,WEEKDAY(B4583,2)),IF(COUNTIF($I$2:$I$21,B4583)&gt;0,0,WEEKDAY(B4583,2)))</f>
        <v>3</v>
      </c>
      <c r="D4583" s="74">
        <f t="shared" si="2"/>
        <v>18</v>
      </c>
      <c r="E4583" s="12">
        <f>IFERROR(VLOOKUP(A4583,'IDAR Meter Data'!$A:$B,2,1),"")</f>
        <v>243</v>
      </c>
      <c r="F4583" s="75">
        <f>IF(CECCZ="CZ03",'Outside Temp'!B4583,IF(CECCZ="CZ04",'Outside Temp'!B4584,IF(CECCZ="CZ12",'Outside Temp'!B4585, IF(CECCZ="CZ13",'Outside Temp'!B4586))))</f>
        <v>57.68333333</v>
      </c>
      <c r="G4583" s="12">
        <f t="shared" si="3"/>
        <v>1</v>
      </c>
    </row>
    <row r="4584" ht="15.75" customHeight="1">
      <c r="A4584" s="13">
        <v>42172.770833333336</v>
      </c>
      <c r="B4584" s="73">
        <f t="shared" si="1"/>
        <v>42172</v>
      </c>
      <c r="C4584" s="74">
        <f>IF(NewCustomer="Yes", IF(COUNTIF($I$2:$I$11,B4584)&gt;0,0,WEEKDAY(B4584,2)),IF(COUNTIF($I$2:$I$21,B4584)&gt;0,0,WEEKDAY(B4584,2)))</f>
        <v>3</v>
      </c>
      <c r="D4584" s="74">
        <f t="shared" si="2"/>
        <v>18</v>
      </c>
      <c r="E4584" s="12">
        <f>IFERROR(VLOOKUP(A4584,'IDAR Meter Data'!$A:$B,2,1),"")</f>
        <v>252</v>
      </c>
      <c r="F4584" s="75">
        <f>IF(CECCZ="CZ03",'Outside Temp'!B4584,IF(CECCZ="CZ04",'Outside Temp'!B4585,IF(CECCZ="CZ12",'Outside Temp'!B4586, IF(CECCZ="CZ13",'Outside Temp'!B4587))))</f>
        <v>57.43333333</v>
      </c>
      <c r="G4584" s="12">
        <f t="shared" si="3"/>
        <v>1</v>
      </c>
    </row>
    <row r="4585" ht="15.75" customHeight="1">
      <c r="A4585" s="13">
        <v>42172.78125</v>
      </c>
      <c r="B4585" s="73">
        <f t="shared" si="1"/>
        <v>42172</v>
      </c>
      <c r="C4585" s="74">
        <f>IF(NewCustomer="Yes", IF(COUNTIF($I$2:$I$11,B4585)&gt;0,0,WEEKDAY(B4585,2)),IF(COUNTIF($I$2:$I$21,B4585)&gt;0,0,WEEKDAY(B4585,2)))</f>
        <v>3</v>
      </c>
      <c r="D4585" s="74">
        <f t="shared" si="2"/>
        <v>18</v>
      </c>
      <c r="E4585" s="12">
        <f>IFERROR(VLOOKUP(A4585,'IDAR Meter Data'!$A:$B,2,1),"")</f>
        <v>259</v>
      </c>
      <c r="F4585" s="75">
        <f>IF(CECCZ="CZ03",'Outside Temp'!B4585,IF(CECCZ="CZ04",'Outside Temp'!B4586,IF(CECCZ="CZ12",'Outside Temp'!B4587, IF(CECCZ="CZ13",'Outside Temp'!B4588))))</f>
        <v>57.18333333</v>
      </c>
      <c r="G4585" s="12">
        <f t="shared" si="3"/>
        <v>1</v>
      </c>
    </row>
    <row r="4586" ht="15.75" customHeight="1">
      <c r="A4586" s="13">
        <v>42172.791666666664</v>
      </c>
      <c r="B4586" s="73">
        <f t="shared" si="1"/>
        <v>42172</v>
      </c>
      <c r="C4586" s="74">
        <f>IF(NewCustomer="Yes", IF(COUNTIF($I$2:$I$11,B4586)&gt;0,0,WEEKDAY(B4586,2)),IF(COUNTIF($I$2:$I$21,B4586)&gt;0,0,WEEKDAY(B4586,2)))</f>
        <v>3</v>
      </c>
      <c r="D4586" s="74">
        <f t="shared" si="2"/>
        <v>19</v>
      </c>
      <c r="E4586" s="12">
        <f>IFERROR(VLOOKUP(A4586,'IDAR Meter Data'!$A:$B,2,1),"")</f>
        <v>244</v>
      </c>
      <c r="F4586" s="75">
        <f>IF(CECCZ="CZ03",'Outside Temp'!B4586,IF(CECCZ="CZ04",'Outside Temp'!B4587,IF(CECCZ="CZ12",'Outside Temp'!B4588, IF(CECCZ="CZ13",'Outside Temp'!B4589))))</f>
        <v>56.93333333</v>
      </c>
      <c r="G4586" s="12">
        <f t="shared" si="3"/>
        <v>1</v>
      </c>
    </row>
    <row r="4587" ht="15.75" customHeight="1">
      <c r="A4587" s="13">
        <v>42172.802083333336</v>
      </c>
      <c r="B4587" s="73">
        <f t="shared" si="1"/>
        <v>42172</v>
      </c>
      <c r="C4587" s="74">
        <f>IF(NewCustomer="Yes", IF(COUNTIF($I$2:$I$11,B4587)&gt;0,0,WEEKDAY(B4587,2)),IF(COUNTIF($I$2:$I$21,B4587)&gt;0,0,WEEKDAY(B4587,2)))</f>
        <v>3</v>
      </c>
      <c r="D4587" s="74">
        <f t="shared" si="2"/>
        <v>19</v>
      </c>
      <c r="E4587" s="12">
        <f>IFERROR(VLOOKUP(A4587,'IDAR Meter Data'!$A:$B,2,1),"")</f>
        <v>249</v>
      </c>
      <c r="F4587" s="75">
        <f>IF(CECCZ="CZ03",'Outside Temp'!B4587,IF(CECCZ="CZ04",'Outside Temp'!B4588,IF(CECCZ="CZ12",'Outside Temp'!B4589, IF(CECCZ="CZ13",'Outside Temp'!B4590))))</f>
        <v>56.68333333</v>
      </c>
      <c r="G4587" s="12">
        <f t="shared" si="3"/>
        <v>1</v>
      </c>
    </row>
    <row r="4588" ht="15.75" customHeight="1">
      <c r="A4588" s="13">
        <v>42172.8125</v>
      </c>
      <c r="B4588" s="73">
        <f t="shared" si="1"/>
        <v>42172</v>
      </c>
      <c r="C4588" s="74">
        <f>IF(NewCustomer="Yes", IF(COUNTIF($I$2:$I$11,B4588)&gt;0,0,WEEKDAY(B4588,2)),IF(COUNTIF($I$2:$I$21,B4588)&gt;0,0,WEEKDAY(B4588,2)))</f>
        <v>3</v>
      </c>
      <c r="D4588" s="74">
        <f t="shared" si="2"/>
        <v>19</v>
      </c>
      <c r="E4588" s="12">
        <f>IFERROR(VLOOKUP(A4588,'IDAR Meter Data'!$A:$B,2,1),"")</f>
        <v>243</v>
      </c>
      <c r="F4588" s="75">
        <f>IF(CECCZ="CZ03",'Outside Temp'!B4588,IF(CECCZ="CZ04",'Outside Temp'!B4589,IF(CECCZ="CZ12",'Outside Temp'!B4590, IF(CECCZ="CZ13",'Outside Temp'!B4591))))</f>
        <v>56.43333333</v>
      </c>
      <c r="G4588" s="12">
        <f t="shared" si="3"/>
        <v>1</v>
      </c>
    </row>
    <row r="4589" ht="15.75" customHeight="1">
      <c r="A4589" s="13">
        <v>42172.822916666664</v>
      </c>
      <c r="B4589" s="73">
        <f t="shared" si="1"/>
        <v>42172</v>
      </c>
      <c r="C4589" s="74">
        <f>IF(NewCustomer="Yes", IF(COUNTIF($I$2:$I$11,B4589)&gt;0,0,WEEKDAY(B4589,2)),IF(COUNTIF($I$2:$I$21,B4589)&gt;0,0,WEEKDAY(B4589,2)))</f>
        <v>3</v>
      </c>
      <c r="D4589" s="74">
        <f t="shared" si="2"/>
        <v>19</v>
      </c>
      <c r="E4589" s="12">
        <f>IFERROR(VLOOKUP(A4589,'IDAR Meter Data'!$A:$B,2,1),"")</f>
        <v>233</v>
      </c>
      <c r="F4589" s="75">
        <f>IF(CECCZ="CZ03",'Outside Temp'!B4589,IF(CECCZ="CZ04",'Outside Temp'!B4590,IF(CECCZ="CZ12",'Outside Temp'!B4591, IF(CECCZ="CZ13",'Outside Temp'!B4592))))</f>
        <v>56.18333333</v>
      </c>
      <c r="G4589" s="12">
        <f t="shared" si="3"/>
        <v>1</v>
      </c>
    </row>
    <row r="4590" ht="15.75" customHeight="1">
      <c r="A4590" s="13">
        <v>42172.833333333336</v>
      </c>
      <c r="B4590" s="73">
        <f t="shared" si="1"/>
        <v>42172</v>
      </c>
      <c r="C4590" s="74">
        <f>IF(NewCustomer="Yes", IF(COUNTIF($I$2:$I$11,B4590)&gt;0,0,WEEKDAY(B4590,2)),IF(COUNTIF($I$2:$I$21,B4590)&gt;0,0,WEEKDAY(B4590,2)))</f>
        <v>3</v>
      </c>
      <c r="D4590" s="74">
        <f t="shared" si="2"/>
        <v>20</v>
      </c>
      <c r="E4590" s="12">
        <f>IFERROR(VLOOKUP(A4590,'IDAR Meter Data'!$A:$B,2,1),"")</f>
        <v>224</v>
      </c>
      <c r="F4590" s="75">
        <f>IF(CECCZ="CZ03",'Outside Temp'!B4590,IF(CECCZ="CZ04",'Outside Temp'!B4591,IF(CECCZ="CZ12",'Outside Temp'!B4592, IF(CECCZ="CZ13",'Outside Temp'!B4593))))</f>
        <v>56</v>
      </c>
      <c r="G4590" s="12">
        <f t="shared" si="3"/>
        <v>1</v>
      </c>
    </row>
    <row r="4591" ht="15.75" customHeight="1">
      <c r="A4591" s="13">
        <v>42172.84375</v>
      </c>
      <c r="B4591" s="73">
        <f t="shared" si="1"/>
        <v>42172</v>
      </c>
      <c r="C4591" s="74">
        <f>IF(NewCustomer="Yes", IF(COUNTIF($I$2:$I$11,B4591)&gt;0,0,WEEKDAY(B4591,2)),IF(COUNTIF($I$2:$I$21,B4591)&gt;0,0,WEEKDAY(B4591,2)))</f>
        <v>3</v>
      </c>
      <c r="D4591" s="74">
        <f t="shared" si="2"/>
        <v>20</v>
      </c>
      <c r="E4591" s="12">
        <f>IFERROR(VLOOKUP(A4591,'IDAR Meter Data'!$A:$B,2,1),"")</f>
        <v>222</v>
      </c>
      <c r="F4591" s="75">
        <f>IF(CECCZ="CZ03",'Outside Temp'!B4591,IF(CECCZ="CZ04",'Outside Temp'!B4592,IF(CECCZ="CZ12",'Outside Temp'!B4593, IF(CECCZ="CZ13",'Outside Temp'!B4594))))</f>
        <v>56</v>
      </c>
      <c r="G4591" s="12">
        <f t="shared" si="3"/>
        <v>1</v>
      </c>
    </row>
    <row r="4592" ht="15.75" customHeight="1">
      <c r="A4592" s="13">
        <v>42172.854166666664</v>
      </c>
      <c r="B4592" s="73">
        <f t="shared" si="1"/>
        <v>42172</v>
      </c>
      <c r="C4592" s="74">
        <f>IF(NewCustomer="Yes", IF(COUNTIF($I$2:$I$11,B4592)&gt;0,0,WEEKDAY(B4592,2)),IF(COUNTIF($I$2:$I$21,B4592)&gt;0,0,WEEKDAY(B4592,2)))</f>
        <v>3</v>
      </c>
      <c r="D4592" s="74">
        <f t="shared" si="2"/>
        <v>20</v>
      </c>
      <c r="E4592" s="12">
        <f>IFERROR(VLOOKUP(A4592,'IDAR Meter Data'!$A:$B,2,1),"")</f>
        <v>232</v>
      </c>
      <c r="F4592" s="75">
        <f>IF(CECCZ="CZ03",'Outside Temp'!B4592,IF(CECCZ="CZ04",'Outside Temp'!B4593,IF(CECCZ="CZ12",'Outside Temp'!B4594, IF(CECCZ="CZ13",'Outside Temp'!B4595))))</f>
        <v>56</v>
      </c>
      <c r="G4592" s="12">
        <f t="shared" si="3"/>
        <v>1</v>
      </c>
    </row>
    <row r="4593" ht="15.75" customHeight="1">
      <c r="A4593" s="13">
        <v>42172.864583333336</v>
      </c>
      <c r="B4593" s="73">
        <f t="shared" si="1"/>
        <v>42172</v>
      </c>
      <c r="C4593" s="74">
        <f>IF(NewCustomer="Yes", IF(COUNTIF($I$2:$I$11,B4593)&gt;0,0,WEEKDAY(B4593,2)),IF(COUNTIF($I$2:$I$21,B4593)&gt;0,0,WEEKDAY(B4593,2)))</f>
        <v>3</v>
      </c>
      <c r="D4593" s="74">
        <f t="shared" si="2"/>
        <v>20</v>
      </c>
      <c r="E4593" s="12">
        <f>IFERROR(VLOOKUP(A4593,'IDAR Meter Data'!$A:$B,2,1),"")</f>
        <v>214</v>
      </c>
      <c r="F4593" s="75">
        <f>IF(CECCZ="CZ03",'Outside Temp'!B4593,IF(CECCZ="CZ04",'Outside Temp'!B4594,IF(CECCZ="CZ12",'Outside Temp'!B4595, IF(CECCZ="CZ13",'Outside Temp'!B4596))))</f>
        <v>56</v>
      </c>
      <c r="G4593" s="12">
        <f t="shared" si="3"/>
        <v>1</v>
      </c>
    </row>
    <row r="4594" ht="15.75" customHeight="1">
      <c r="A4594" s="13">
        <v>42172.875</v>
      </c>
      <c r="B4594" s="73">
        <f t="shared" si="1"/>
        <v>42172</v>
      </c>
      <c r="C4594" s="74">
        <f>IF(NewCustomer="Yes", IF(COUNTIF($I$2:$I$11,B4594)&gt;0,0,WEEKDAY(B4594,2)),IF(COUNTIF($I$2:$I$21,B4594)&gt;0,0,WEEKDAY(B4594,2)))</f>
        <v>3</v>
      </c>
      <c r="D4594" s="74">
        <f t="shared" si="2"/>
        <v>21</v>
      </c>
      <c r="E4594" s="12">
        <f>IFERROR(VLOOKUP(A4594,'IDAR Meter Data'!$A:$B,2,1),"")</f>
        <v>213</v>
      </c>
      <c r="F4594" s="75">
        <f>IF(CECCZ="CZ03",'Outside Temp'!B4594,IF(CECCZ="CZ04",'Outside Temp'!B4595,IF(CECCZ="CZ12",'Outside Temp'!B4596, IF(CECCZ="CZ13",'Outside Temp'!B4597))))</f>
        <v>56</v>
      </c>
      <c r="G4594" s="12">
        <f t="shared" si="3"/>
        <v>1</v>
      </c>
    </row>
    <row r="4595" ht="15.75" customHeight="1">
      <c r="A4595" s="13">
        <v>42172.885416666664</v>
      </c>
      <c r="B4595" s="73">
        <f t="shared" si="1"/>
        <v>42172</v>
      </c>
      <c r="C4595" s="74">
        <f>IF(NewCustomer="Yes", IF(COUNTIF($I$2:$I$11,B4595)&gt;0,0,WEEKDAY(B4595,2)),IF(COUNTIF($I$2:$I$21,B4595)&gt;0,0,WEEKDAY(B4595,2)))</f>
        <v>3</v>
      </c>
      <c r="D4595" s="74">
        <f t="shared" si="2"/>
        <v>21</v>
      </c>
      <c r="E4595" s="12">
        <f>IFERROR(VLOOKUP(A4595,'IDAR Meter Data'!$A:$B,2,1),"")</f>
        <v>201</v>
      </c>
      <c r="F4595" s="75">
        <f>IF(CECCZ="CZ03",'Outside Temp'!B4595,IF(CECCZ="CZ04",'Outside Temp'!B4596,IF(CECCZ="CZ12",'Outside Temp'!B4597, IF(CECCZ="CZ13",'Outside Temp'!B4598))))</f>
        <v>56</v>
      </c>
      <c r="G4595" s="12">
        <f t="shared" si="3"/>
        <v>1</v>
      </c>
    </row>
    <row r="4596" ht="15.75" customHeight="1">
      <c r="A4596" s="13">
        <v>42172.895833333336</v>
      </c>
      <c r="B4596" s="73">
        <f t="shared" si="1"/>
        <v>42172</v>
      </c>
      <c r="C4596" s="74">
        <f>IF(NewCustomer="Yes", IF(COUNTIF($I$2:$I$11,B4596)&gt;0,0,WEEKDAY(B4596,2)),IF(COUNTIF($I$2:$I$21,B4596)&gt;0,0,WEEKDAY(B4596,2)))</f>
        <v>3</v>
      </c>
      <c r="D4596" s="74">
        <f t="shared" si="2"/>
        <v>21</v>
      </c>
      <c r="E4596" s="12">
        <f>IFERROR(VLOOKUP(A4596,'IDAR Meter Data'!$A:$B,2,1),"")</f>
        <v>209</v>
      </c>
      <c r="F4596" s="75">
        <f>IF(CECCZ="CZ03",'Outside Temp'!B4596,IF(CECCZ="CZ04",'Outside Temp'!B4597,IF(CECCZ="CZ12",'Outside Temp'!B4598, IF(CECCZ="CZ13",'Outside Temp'!B4599))))</f>
        <v>56</v>
      </c>
      <c r="G4596" s="12">
        <f t="shared" si="3"/>
        <v>1</v>
      </c>
    </row>
    <row r="4597" ht="15.75" customHeight="1">
      <c r="A4597" s="13">
        <v>42172.90625</v>
      </c>
      <c r="B4597" s="73">
        <f t="shared" si="1"/>
        <v>42172</v>
      </c>
      <c r="C4597" s="74">
        <f>IF(NewCustomer="Yes", IF(COUNTIF($I$2:$I$11,B4597)&gt;0,0,WEEKDAY(B4597,2)),IF(COUNTIF($I$2:$I$21,B4597)&gt;0,0,WEEKDAY(B4597,2)))</f>
        <v>3</v>
      </c>
      <c r="D4597" s="74">
        <f t="shared" si="2"/>
        <v>21</v>
      </c>
      <c r="E4597" s="12">
        <f>IFERROR(VLOOKUP(A4597,'IDAR Meter Data'!$A:$B,2,1),"")</f>
        <v>199</v>
      </c>
      <c r="F4597" s="75">
        <f>IF(CECCZ="CZ03",'Outside Temp'!B4597,IF(CECCZ="CZ04",'Outside Temp'!B4598,IF(CECCZ="CZ12",'Outside Temp'!B4599, IF(CECCZ="CZ13",'Outside Temp'!B4600))))</f>
        <v>56</v>
      </c>
      <c r="G4597" s="12">
        <f t="shared" si="3"/>
        <v>1</v>
      </c>
    </row>
    <row r="4598" ht="15.75" customHeight="1">
      <c r="A4598" s="13">
        <v>42172.916666666664</v>
      </c>
      <c r="B4598" s="73">
        <f t="shared" si="1"/>
        <v>42172</v>
      </c>
      <c r="C4598" s="74">
        <f>IF(NewCustomer="Yes", IF(COUNTIF($I$2:$I$11,B4598)&gt;0,0,WEEKDAY(B4598,2)),IF(COUNTIF($I$2:$I$21,B4598)&gt;0,0,WEEKDAY(B4598,2)))</f>
        <v>3</v>
      </c>
      <c r="D4598" s="74">
        <f t="shared" si="2"/>
        <v>22</v>
      </c>
      <c r="E4598" s="12">
        <f>IFERROR(VLOOKUP(A4598,'IDAR Meter Data'!$A:$B,2,1),"")</f>
        <v>191</v>
      </c>
      <c r="F4598" s="75">
        <f>IF(CECCZ="CZ03",'Outside Temp'!B4598,IF(CECCZ="CZ04",'Outside Temp'!B4599,IF(CECCZ="CZ12",'Outside Temp'!B4600, IF(CECCZ="CZ13",'Outside Temp'!B4601))))</f>
        <v>55.93333333</v>
      </c>
      <c r="G4598" s="12">
        <f t="shared" si="3"/>
        <v>1</v>
      </c>
    </row>
    <row r="4599" ht="15.75" customHeight="1">
      <c r="A4599" s="13">
        <v>42172.927083333336</v>
      </c>
      <c r="B4599" s="73">
        <f t="shared" si="1"/>
        <v>42172</v>
      </c>
      <c r="C4599" s="74">
        <f>IF(NewCustomer="Yes", IF(COUNTIF($I$2:$I$11,B4599)&gt;0,0,WEEKDAY(B4599,2)),IF(COUNTIF($I$2:$I$21,B4599)&gt;0,0,WEEKDAY(B4599,2)))</f>
        <v>3</v>
      </c>
      <c r="D4599" s="74">
        <f t="shared" si="2"/>
        <v>22</v>
      </c>
      <c r="E4599" s="12">
        <f>IFERROR(VLOOKUP(A4599,'IDAR Meter Data'!$A:$B,2,1),"")</f>
        <v>200</v>
      </c>
      <c r="F4599" s="75">
        <f>IF(CECCZ="CZ03",'Outside Temp'!B4599,IF(CECCZ="CZ04",'Outside Temp'!B4600,IF(CECCZ="CZ12",'Outside Temp'!B4601, IF(CECCZ="CZ13",'Outside Temp'!B4602))))</f>
        <v>55.68333333</v>
      </c>
      <c r="G4599" s="12">
        <f t="shared" si="3"/>
        <v>1</v>
      </c>
    </row>
    <row r="4600" ht="15.75" customHeight="1">
      <c r="A4600" s="13">
        <v>42172.9375</v>
      </c>
      <c r="B4600" s="73">
        <f t="shared" si="1"/>
        <v>42172</v>
      </c>
      <c r="C4600" s="74">
        <f>IF(NewCustomer="Yes", IF(COUNTIF($I$2:$I$11,B4600)&gt;0,0,WEEKDAY(B4600,2)),IF(COUNTIF($I$2:$I$21,B4600)&gt;0,0,WEEKDAY(B4600,2)))</f>
        <v>3</v>
      </c>
      <c r="D4600" s="74">
        <f t="shared" si="2"/>
        <v>22</v>
      </c>
      <c r="E4600" s="12">
        <f>IFERROR(VLOOKUP(A4600,'IDAR Meter Data'!$A:$B,2,1),"")</f>
        <v>203</v>
      </c>
      <c r="F4600" s="75">
        <f>IF(CECCZ="CZ03",'Outside Temp'!B4600,IF(CECCZ="CZ04",'Outside Temp'!B4601,IF(CECCZ="CZ12",'Outside Temp'!B4602, IF(CECCZ="CZ13",'Outside Temp'!B4603))))</f>
        <v>55.43333333</v>
      </c>
      <c r="G4600" s="12">
        <f t="shared" si="3"/>
        <v>1</v>
      </c>
    </row>
    <row r="4601" ht="15.75" customHeight="1">
      <c r="A4601" s="13">
        <v>42172.947916666664</v>
      </c>
      <c r="B4601" s="73">
        <f t="shared" si="1"/>
        <v>42172</v>
      </c>
      <c r="C4601" s="74">
        <f>IF(NewCustomer="Yes", IF(COUNTIF($I$2:$I$11,B4601)&gt;0,0,WEEKDAY(B4601,2)),IF(COUNTIF($I$2:$I$21,B4601)&gt;0,0,WEEKDAY(B4601,2)))</f>
        <v>3</v>
      </c>
      <c r="D4601" s="74">
        <f t="shared" si="2"/>
        <v>22</v>
      </c>
      <c r="E4601" s="12">
        <f>IFERROR(VLOOKUP(A4601,'IDAR Meter Data'!$A:$B,2,1),"")</f>
        <v>210</v>
      </c>
      <c r="F4601" s="75">
        <f>IF(CECCZ="CZ03",'Outside Temp'!B4601,IF(CECCZ="CZ04",'Outside Temp'!B4602,IF(CECCZ="CZ12",'Outside Temp'!B4603, IF(CECCZ="CZ13",'Outside Temp'!B4604))))</f>
        <v>55.18333333</v>
      </c>
      <c r="G4601" s="12">
        <f t="shared" si="3"/>
        <v>1</v>
      </c>
    </row>
    <row r="4602" ht="15.75" customHeight="1">
      <c r="A4602" s="13">
        <v>42172.958333333336</v>
      </c>
      <c r="B4602" s="73">
        <f t="shared" si="1"/>
        <v>42172</v>
      </c>
      <c r="C4602" s="74">
        <f>IF(NewCustomer="Yes", IF(COUNTIF($I$2:$I$11,B4602)&gt;0,0,WEEKDAY(B4602,2)),IF(COUNTIF($I$2:$I$21,B4602)&gt;0,0,WEEKDAY(B4602,2)))</f>
        <v>3</v>
      </c>
      <c r="D4602" s="74">
        <f t="shared" si="2"/>
        <v>23</v>
      </c>
      <c r="E4602" s="12">
        <f>IFERROR(VLOOKUP(A4602,'IDAR Meter Data'!$A:$B,2,1),"")</f>
        <v>190</v>
      </c>
      <c r="F4602" s="75">
        <f>IF(CECCZ="CZ03",'Outside Temp'!B4602,IF(CECCZ="CZ04",'Outside Temp'!B4603,IF(CECCZ="CZ12",'Outside Temp'!B4604, IF(CECCZ="CZ13",'Outside Temp'!B4605))))</f>
        <v>54.93333333</v>
      </c>
      <c r="G4602" s="12">
        <f t="shared" si="3"/>
        <v>1</v>
      </c>
    </row>
    <row r="4603" ht="15.75" customHeight="1">
      <c r="A4603" s="13">
        <v>42172.96875</v>
      </c>
      <c r="B4603" s="73">
        <f t="shared" si="1"/>
        <v>42172</v>
      </c>
      <c r="C4603" s="74">
        <f>IF(NewCustomer="Yes", IF(COUNTIF($I$2:$I$11,B4603)&gt;0,0,WEEKDAY(B4603,2)),IF(COUNTIF($I$2:$I$21,B4603)&gt;0,0,WEEKDAY(B4603,2)))</f>
        <v>3</v>
      </c>
      <c r="D4603" s="74">
        <f t="shared" si="2"/>
        <v>23</v>
      </c>
      <c r="E4603" s="12">
        <f>IFERROR(VLOOKUP(A4603,'IDAR Meter Data'!$A:$B,2,1),"")</f>
        <v>188</v>
      </c>
      <c r="F4603" s="75">
        <f>IF(CECCZ="CZ03",'Outside Temp'!B4603,IF(CECCZ="CZ04",'Outside Temp'!B4604,IF(CECCZ="CZ12",'Outside Temp'!B4605, IF(CECCZ="CZ13",'Outside Temp'!B4606))))</f>
        <v>54.68333333</v>
      </c>
      <c r="G4603" s="12">
        <f t="shared" si="3"/>
        <v>1</v>
      </c>
    </row>
    <row r="4604" ht="15.75" customHeight="1">
      <c r="A4604" s="13">
        <v>42172.979166666664</v>
      </c>
      <c r="B4604" s="73">
        <f t="shared" si="1"/>
        <v>42172</v>
      </c>
      <c r="C4604" s="74">
        <f>IF(NewCustomer="Yes", IF(COUNTIF($I$2:$I$11,B4604)&gt;0,0,WEEKDAY(B4604,2)),IF(COUNTIF($I$2:$I$21,B4604)&gt;0,0,WEEKDAY(B4604,2)))</f>
        <v>3</v>
      </c>
      <c r="D4604" s="74">
        <f t="shared" si="2"/>
        <v>23</v>
      </c>
      <c r="E4604" s="12">
        <f>IFERROR(VLOOKUP(A4604,'IDAR Meter Data'!$A:$B,2,1),"")</f>
        <v>176</v>
      </c>
      <c r="F4604" s="75">
        <f>IF(CECCZ="CZ03",'Outside Temp'!B4604,IF(CECCZ="CZ04",'Outside Temp'!B4605,IF(CECCZ="CZ12",'Outside Temp'!B4606, IF(CECCZ="CZ13",'Outside Temp'!B4607))))</f>
        <v>54.43333333</v>
      </c>
      <c r="G4604" s="12">
        <f t="shared" si="3"/>
        <v>1</v>
      </c>
    </row>
    <row r="4605" ht="15.75" customHeight="1">
      <c r="A4605" s="13">
        <v>42172.989583333336</v>
      </c>
      <c r="B4605" s="73">
        <f t="shared" si="1"/>
        <v>42172</v>
      </c>
      <c r="C4605" s="74">
        <f>IF(NewCustomer="Yes", IF(COUNTIF($I$2:$I$11,B4605)&gt;0,0,WEEKDAY(B4605,2)),IF(COUNTIF($I$2:$I$21,B4605)&gt;0,0,WEEKDAY(B4605,2)))</f>
        <v>3</v>
      </c>
      <c r="D4605" s="74">
        <f t="shared" si="2"/>
        <v>23</v>
      </c>
      <c r="E4605" s="12">
        <f>IFERROR(VLOOKUP(A4605,'IDAR Meter Data'!$A:$B,2,1),"")</f>
        <v>182</v>
      </c>
      <c r="F4605" s="75">
        <f>IF(CECCZ="CZ03",'Outside Temp'!B4605,IF(CECCZ="CZ04",'Outside Temp'!B4606,IF(CECCZ="CZ12",'Outside Temp'!B4607, IF(CECCZ="CZ13",'Outside Temp'!B4608))))</f>
        <v>54.18333333</v>
      </c>
      <c r="G4605" s="12">
        <f t="shared" si="3"/>
        <v>1</v>
      </c>
    </row>
    <row r="4606" ht="15.75" customHeight="1">
      <c r="A4606" s="13">
        <v>42173.0</v>
      </c>
      <c r="B4606" s="73">
        <f t="shared" si="1"/>
        <v>42173</v>
      </c>
      <c r="C4606" s="74">
        <f>IF(NewCustomer="Yes", IF(COUNTIF($I$2:$I$11,B4606)&gt;0,0,WEEKDAY(B4606,2)),IF(COUNTIF($I$2:$I$21,B4606)&gt;0,0,WEEKDAY(B4606,2)))</f>
        <v>4</v>
      </c>
      <c r="D4606" s="74">
        <f t="shared" si="2"/>
        <v>0</v>
      </c>
      <c r="E4606" s="12">
        <f>IFERROR(VLOOKUP(A4606,'IDAR Meter Data'!$A:$B,2,1),"")</f>
        <v>172</v>
      </c>
      <c r="F4606" s="75">
        <f>IF(CECCZ="CZ03",'Outside Temp'!B4606,IF(CECCZ="CZ04",'Outside Temp'!B4607,IF(CECCZ="CZ12",'Outside Temp'!B4608, IF(CECCZ="CZ13",'Outside Temp'!B4609))))</f>
        <v>54</v>
      </c>
      <c r="G4606" s="12">
        <f t="shared" si="3"/>
        <v>1</v>
      </c>
    </row>
    <row r="4607" ht="15.75" customHeight="1">
      <c r="A4607" s="13">
        <v>42173.010416666664</v>
      </c>
      <c r="B4607" s="73">
        <f t="shared" si="1"/>
        <v>42173</v>
      </c>
      <c r="C4607" s="74">
        <f>IF(NewCustomer="Yes", IF(COUNTIF($I$2:$I$11,B4607)&gt;0,0,WEEKDAY(B4607,2)),IF(COUNTIF($I$2:$I$21,B4607)&gt;0,0,WEEKDAY(B4607,2)))</f>
        <v>4</v>
      </c>
      <c r="D4607" s="74">
        <f t="shared" si="2"/>
        <v>0</v>
      </c>
      <c r="E4607" s="12">
        <f>IFERROR(VLOOKUP(A4607,'IDAR Meter Data'!$A:$B,2,1),"")</f>
        <v>163</v>
      </c>
      <c r="F4607" s="75">
        <f>IF(CECCZ="CZ03",'Outside Temp'!B4607,IF(CECCZ="CZ04",'Outside Temp'!B4608,IF(CECCZ="CZ12",'Outside Temp'!B4609, IF(CECCZ="CZ13",'Outside Temp'!B4610))))</f>
        <v>54</v>
      </c>
      <c r="G4607" s="12">
        <f t="shared" si="3"/>
        <v>1</v>
      </c>
    </row>
    <row r="4608" ht="15.75" customHeight="1">
      <c r="A4608" s="13">
        <v>42173.020833333336</v>
      </c>
      <c r="B4608" s="73">
        <f t="shared" si="1"/>
        <v>42173</v>
      </c>
      <c r="C4608" s="74">
        <f>IF(NewCustomer="Yes", IF(COUNTIF($I$2:$I$11,B4608)&gt;0,0,WEEKDAY(B4608,2)),IF(COUNTIF($I$2:$I$21,B4608)&gt;0,0,WEEKDAY(B4608,2)))</f>
        <v>4</v>
      </c>
      <c r="D4608" s="74">
        <f t="shared" si="2"/>
        <v>0</v>
      </c>
      <c r="E4608" s="12">
        <f>IFERROR(VLOOKUP(A4608,'IDAR Meter Data'!$A:$B,2,1),"")</f>
        <v>158</v>
      </c>
      <c r="F4608" s="75">
        <f>IF(CECCZ="CZ03",'Outside Temp'!B4608,IF(CECCZ="CZ04",'Outside Temp'!B4609,IF(CECCZ="CZ12",'Outside Temp'!B4610, IF(CECCZ="CZ13",'Outside Temp'!B4611))))</f>
        <v>54</v>
      </c>
      <c r="G4608" s="12">
        <f t="shared" si="3"/>
        <v>1</v>
      </c>
    </row>
    <row r="4609" ht="15.75" customHeight="1">
      <c r="A4609" s="13">
        <v>42173.03125</v>
      </c>
      <c r="B4609" s="73">
        <f t="shared" si="1"/>
        <v>42173</v>
      </c>
      <c r="C4609" s="74">
        <f>IF(NewCustomer="Yes", IF(COUNTIF($I$2:$I$11,B4609)&gt;0,0,WEEKDAY(B4609,2)),IF(COUNTIF($I$2:$I$21,B4609)&gt;0,0,WEEKDAY(B4609,2)))</f>
        <v>4</v>
      </c>
      <c r="D4609" s="74">
        <f t="shared" si="2"/>
        <v>0</v>
      </c>
      <c r="E4609" s="12">
        <f>IFERROR(VLOOKUP(A4609,'IDAR Meter Data'!$A:$B,2,1),"")</f>
        <v>178</v>
      </c>
      <c r="F4609" s="75">
        <f>IF(CECCZ="CZ03",'Outside Temp'!B4609,IF(CECCZ="CZ04",'Outside Temp'!B4610,IF(CECCZ="CZ12",'Outside Temp'!B4611, IF(CECCZ="CZ13",'Outside Temp'!B4612))))</f>
        <v>54</v>
      </c>
      <c r="G4609" s="12">
        <f t="shared" si="3"/>
        <v>1</v>
      </c>
    </row>
    <row r="4610" ht="15.75" customHeight="1">
      <c r="A4610" s="13">
        <v>42173.041666666664</v>
      </c>
      <c r="B4610" s="73">
        <f t="shared" si="1"/>
        <v>42173</v>
      </c>
      <c r="C4610" s="74">
        <f>IF(NewCustomer="Yes", IF(COUNTIF($I$2:$I$11,B4610)&gt;0,0,WEEKDAY(B4610,2)),IF(COUNTIF($I$2:$I$21,B4610)&gt;0,0,WEEKDAY(B4610,2)))</f>
        <v>4</v>
      </c>
      <c r="D4610" s="74">
        <f t="shared" si="2"/>
        <v>1</v>
      </c>
      <c r="E4610" s="12">
        <f>IFERROR(VLOOKUP(A4610,'IDAR Meter Data'!$A:$B,2,1),"")</f>
        <v>167</v>
      </c>
      <c r="F4610" s="75">
        <f>IF(CECCZ="CZ03",'Outside Temp'!B4610,IF(CECCZ="CZ04",'Outside Temp'!B4611,IF(CECCZ="CZ12",'Outside Temp'!B4612, IF(CECCZ="CZ13",'Outside Temp'!B4613))))</f>
        <v>54</v>
      </c>
      <c r="G4610" s="12">
        <f t="shared" si="3"/>
        <v>1</v>
      </c>
    </row>
    <row r="4611" ht="15.75" customHeight="1">
      <c r="A4611" s="13">
        <v>42173.052083333336</v>
      </c>
      <c r="B4611" s="73">
        <f t="shared" si="1"/>
        <v>42173</v>
      </c>
      <c r="C4611" s="74">
        <f>IF(NewCustomer="Yes", IF(COUNTIF($I$2:$I$11,B4611)&gt;0,0,WEEKDAY(B4611,2)),IF(COUNTIF($I$2:$I$21,B4611)&gt;0,0,WEEKDAY(B4611,2)))</f>
        <v>4</v>
      </c>
      <c r="D4611" s="74">
        <f t="shared" si="2"/>
        <v>1</v>
      </c>
      <c r="E4611" s="12">
        <f>IFERROR(VLOOKUP(A4611,'IDAR Meter Data'!$A:$B,2,1),"")</f>
        <v>169</v>
      </c>
      <c r="F4611" s="75">
        <f>IF(CECCZ="CZ03",'Outside Temp'!B4611,IF(CECCZ="CZ04",'Outside Temp'!B4612,IF(CECCZ="CZ12",'Outside Temp'!B4613, IF(CECCZ="CZ13",'Outside Temp'!B4614))))</f>
        <v>54</v>
      </c>
      <c r="G4611" s="12">
        <f t="shared" si="3"/>
        <v>1</v>
      </c>
    </row>
    <row r="4612" ht="15.75" customHeight="1">
      <c r="A4612" s="13">
        <v>42173.0625</v>
      </c>
      <c r="B4612" s="73">
        <f t="shared" si="1"/>
        <v>42173</v>
      </c>
      <c r="C4612" s="74">
        <f>IF(NewCustomer="Yes", IF(COUNTIF($I$2:$I$11,B4612)&gt;0,0,WEEKDAY(B4612,2)),IF(COUNTIF($I$2:$I$21,B4612)&gt;0,0,WEEKDAY(B4612,2)))</f>
        <v>4</v>
      </c>
      <c r="D4612" s="74">
        <f t="shared" si="2"/>
        <v>1</v>
      </c>
      <c r="E4612" s="12">
        <f>IFERROR(VLOOKUP(A4612,'IDAR Meter Data'!$A:$B,2,1),"")</f>
        <v>158</v>
      </c>
      <c r="F4612" s="75">
        <f>IF(CECCZ="CZ03",'Outside Temp'!B4612,IF(CECCZ="CZ04",'Outside Temp'!B4613,IF(CECCZ="CZ12",'Outside Temp'!B4614, IF(CECCZ="CZ13",'Outside Temp'!B4615))))</f>
        <v>54</v>
      </c>
      <c r="G4612" s="12">
        <f t="shared" si="3"/>
        <v>1</v>
      </c>
    </row>
    <row r="4613" ht="15.75" customHeight="1">
      <c r="A4613" s="13">
        <v>42173.072916666664</v>
      </c>
      <c r="B4613" s="73">
        <f t="shared" si="1"/>
        <v>42173</v>
      </c>
      <c r="C4613" s="74">
        <f>IF(NewCustomer="Yes", IF(COUNTIF($I$2:$I$11,B4613)&gt;0,0,WEEKDAY(B4613,2)),IF(COUNTIF($I$2:$I$21,B4613)&gt;0,0,WEEKDAY(B4613,2)))</f>
        <v>4</v>
      </c>
      <c r="D4613" s="74">
        <f t="shared" si="2"/>
        <v>1</v>
      </c>
      <c r="E4613" s="12">
        <f>IFERROR(VLOOKUP(A4613,'IDAR Meter Data'!$A:$B,2,1),"")</f>
        <v>158</v>
      </c>
      <c r="F4613" s="75">
        <f>IF(CECCZ="CZ03",'Outside Temp'!B4613,IF(CECCZ="CZ04",'Outside Temp'!B4614,IF(CECCZ="CZ12",'Outside Temp'!B4615, IF(CECCZ="CZ13",'Outside Temp'!B4616))))</f>
        <v>54</v>
      </c>
      <c r="G4613" s="12">
        <f t="shared" si="3"/>
        <v>1</v>
      </c>
    </row>
    <row r="4614" ht="15.75" customHeight="1">
      <c r="A4614" s="13">
        <v>42173.083333333336</v>
      </c>
      <c r="B4614" s="73">
        <f t="shared" si="1"/>
        <v>42173</v>
      </c>
      <c r="C4614" s="74">
        <f>IF(NewCustomer="Yes", IF(COUNTIF($I$2:$I$11,B4614)&gt;0,0,WEEKDAY(B4614,2)),IF(COUNTIF($I$2:$I$21,B4614)&gt;0,0,WEEKDAY(B4614,2)))</f>
        <v>4</v>
      </c>
      <c r="D4614" s="74">
        <f t="shared" si="2"/>
        <v>2</v>
      </c>
      <c r="E4614" s="12">
        <f>IFERROR(VLOOKUP(A4614,'IDAR Meter Data'!$A:$B,2,1),"")</f>
        <v>173</v>
      </c>
      <c r="F4614" s="75">
        <f>IF(CECCZ="CZ03",'Outside Temp'!B4614,IF(CECCZ="CZ04",'Outside Temp'!B4615,IF(CECCZ="CZ12",'Outside Temp'!B4616, IF(CECCZ="CZ13",'Outside Temp'!B4617))))</f>
        <v>54</v>
      </c>
      <c r="G4614" s="12">
        <f t="shared" si="3"/>
        <v>1</v>
      </c>
    </row>
    <row r="4615" ht="15.75" customHeight="1">
      <c r="A4615" s="13">
        <v>42173.09375</v>
      </c>
      <c r="B4615" s="73">
        <f t="shared" si="1"/>
        <v>42173</v>
      </c>
      <c r="C4615" s="74">
        <f>IF(NewCustomer="Yes", IF(COUNTIF($I$2:$I$11,B4615)&gt;0,0,WEEKDAY(B4615,2)),IF(COUNTIF($I$2:$I$21,B4615)&gt;0,0,WEEKDAY(B4615,2)))</f>
        <v>4</v>
      </c>
      <c r="D4615" s="74">
        <f t="shared" si="2"/>
        <v>2</v>
      </c>
      <c r="E4615" s="12">
        <f>IFERROR(VLOOKUP(A4615,'IDAR Meter Data'!$A:$B,2,1),"")</f>
        <v>151</v>
      </c>
      <c r="F4615" s="75">
        <f>IF(CECCZ="CZ03",'Outside Temp'!B4615,IF(CECCZ="CZ04",'Outside Temp'!B4616,IF(CECCZ="CZ12",'Outside Temp'!B4617, IF(CECCZ="CZ13",'Outside Temp'!B4618))))</f>
        <v>54</v>
      </c>
      <c r="G4615" s="12">
        <f t="shared" si="3"/>
        <v>1</v>
      </c>
    </row>
    <row r="4616" ht="15.75" customHeight="1">
      <c r="A4616" s="13">
        <v>42173.104166666664</v>
      </c>
      <c r="B4616" s="73">
        <f t="shared" si="1"/>
        <v>42173</v>
      </c>
      <c r="C4616" s="74">
        <f>IF(NewCustomer="Yes", IF(COUNTIF($I$2:$I$11,B4616)&gt;0,0,WEEKDAY(B4616,2)),IF(COUNTIF($I$2:$I$21,B4616)&gt;0,0,WEEKDAY(B4616,2)))</f>
        <v>4</v>
      </c>
      <c r="D4616" s="74">
        <f t="shared" si="2"/>
        <v>2</v>
      </c>
      <c r="E4616" s="12">
        <f>IFERROR(VLOOKUP(A4616,'IDAR Meter Data'!$A:$B,2,1),"")</f>
        <v>151</v>
      </c>
      <c r="F4616" s="75">
        <f>IF(CECCZ="CZ03",'Outside Temp'!B4616,IF(CECCZ="CZ04",'Outside Temp'!B4617,IF(CECCZ="CZ12",'Outside Temp'!B4618, IF(CECCZ="CZ13",'Outside Temp'!B4619))))</f>
        <v>54</v>
      </c>
      <c r="G4616" s="12">
        <f t="shared" si="3"/>
        <v>1</v>
      </c>
    </row>
    <row r="4617" ht="15.75" customHeight="1">
      <c r="A4617" s="13">
        <v>42173.114583333336</v>
      </c>
      <c r="B4617" s="73">
        <f t="shared" si="1"/>
        <v>42173</v>
      </c>
      <c r="C4617" s="74">
        <f>IF(NewCustomer="Yes", IF(COUNTIF($I$2:$I$11,B4617)&gt;0,0,WEEKDAY(B4617,2)),IF(COUNTIF($I$2:$I$21,B4617)&gt;0,0,WEEKDAY(B4617,2)))</f>
        <v>4</v>
      </c>
      <c r="D4617" s="74">
        <f t="shared" si="2"/>
        <v>2</v>
      </c>
      <c r="E4617" s="12">
        <f>IFERROR(VLOOKUP(A4617,'IDAR Meter Data'!$A:$B,2,1),"")</f>
        <v>159</v>
      </c>
      <c r="F4617" s="75">
        <f>IF(CECCZ="CZ03",'Outside Temp'!B4617,IF(CECCZ="CZ04",'Outside Temp'!B4618,IF(CECCZ="CZ12",'Outside Temp'!B4619, IF(CECCZ="CZ13",'Outside Temp'!B4620))))</f>
        <v>54</v>
      </c>
      <c r="G4617" s="12">
        <f t="shared" si="3"/>
        <v>1</v>
      </c>
    </row>
    <row r="4618" ht="15.75" customHeight="1">
      <c r="A4618" s="13">
        <v>42173.125</v>
      </c>
      <c r="B4618" s="73">
        <f t="shared" si="1"/>
        <v>42173</v>
      </c>
      <c r="C4618" s="74">
        <f>IF(NewCustomer="Yes", IF(COUNTIF($I$2:$I$11,B4618)&gt;0,0,WEEKDAY(B4618,2)),IF(COUNTIF($I$2:$I$21,B4618)&gt;0,0,WEEKDAY(B4618,2)))</f>
        <v>4</v>
      </c>
      <c r="D4618" s="74">
        <f t="shared" si="2"/>
        <v>3</v>
      </c>
      <c r="E4618" s="12">
        <f>IFERROR(VLOOKUP(A4618,'IDAR Meter Data'!$A:$B,2,1),"")</f>
        <v>163</v>
      </c>
      <c r="F4618" s="75">
        <f>IF(CECCZ="CZ03",'Outside Temp'!B4618,IF(CECCZ="CZ04",'Outside Temp'!B4619,IF(CECCZ="CZ12",'Outside Temp'!B4620, IF(CECCZ="CZ13",'Outside Temp'!B4621))))</f>
        <v>53.93333333</v>
      </c>
      <c r="G4618" s="12">
        <f t="shared" si="3"/>
        <v>1</v>
      </c>
    </row>
    <row r="4619" ht="15.75" customHeight="1">
      <c r="A4619" s="13">
        <v>42173.135416666664</v>
      </c>
      <c r="B4619" s="73">
        <f t="shared" si="1"/>
        <v>42173</v>
      </c>
      <c r="C4619" s="74">
        <f>IF(NewCustomer="Yes", IF(COUNTIF($I$2:$I$11,B4619)&gt;0,0,WEEKDAY(B4619,2)),IF(COUNTIF($I$2:$I$21,B4619)&gt;0,0,WEEKDAY(B4619,2)))</f>
        <v>4</v>
      </c>
      <c r="D4619" s="74">
        <f t="shared" si="2"/>
        <v>3</v>
      </c>
      <c r="E4619" s="12">
        <f>IFERROR(VLOOKUP(A4619,'IDAR Meter Data'!$A:$B,2,1),"")</f>
        <v>150</v>
      </c>
      <c r="F4619" s="75">
        <f>IF(CECCZ="CZ03",'Outside Temp'!B4619,IF(CECCZ="CZ04",'Outside Temp'!B4620,IF(CECCZ="CZ12",'Outside Temp'!B4621, IF(CECCZ="CZ13",'Outside Temp'!B4622))))</f>
        <v>53.68333333</v>
      </c>
      <c r="G4619" s="12">
        <f t="shared" si="3"/>
        <v>1</v>
      </c>
    </row>
    <row r="4620" ht="15.75" customHeight="1">
      <c r="A4620" s="13">
        <v>42173.145833333336</v>
      </c>
      <c r="B4620" s="73">
        <f t="shared" si="1"/>
        <v>42173</v>
      </c>
      <c r="C4620" s="74">
        <f>IF(NewCustomer="Yes", IF(COUNTIF($I$2:$I$11,B4620)&gt;0,0,WEEKDAY(B4620,2)),IF(COUNTIF($I$2:$I$21,B4620)&gt;0,0,WEEKDAY(B4620,2)))</f>
        <v>4</v>
      </c>
      <c r="D4620" s="74">
        <f t="shared" si="2"/>
        <v>3</v>
      </c>
      <c r="E4620" s="12">
        <f>IFERROR(VLOOKUP(A4620,'IDAR Meter Data'!$A:$B,2,1),"")</f>
        <v>148</v>
      </c>
      <c r="F4620" s="75">
        <f>IF(CECCZ="CZ03",'Outside Temp'!B4620,IF(CECCZ="CZ04",'Outside Temp'!B4621,IF(CECCZ="CZ12",'Outside Temp'!B4622, IF(CECCZ="CZ13",'Outside Temp'!B4623))))</f>
        <v>53.43333333</v>
      </c>
      <c r="G4620" s="12">
        <f t="shared" si="3"/>
        <v>1</v>
      </c>
    </row>
    <row r="4621" ht="15.75" customHeight="1">
      <c r="A4621" s="13">
        <v>42173.15625</v>
      </c>
      <c r="B4621" s="73">
        <f t="shared" si="1"/>
        <v>42173</v>
      </c>
      <c r="C4621" s="74">
        <f>IF(NewCustomer="Yes", IF(COUNTIF($I$2:$I$11,B4621)&gt;0,0,WEEKDAY(B4621,2)),IF(COUNTIF($I$2:$I$21,B4621)&gt;0,0,WEEKDAY(B4621,2)))</f>
        <v>4</v>
      </c>
      <c r="D4621" s="74">
        <f t="shared" si="2"/>
        <v>3</v>
      </c>
      <c r="E4621" s="12">
        <f>IFERROR(VLOOKUP(A4621,'IDAR Meter Data'!$A:$B,2,1),"")</f>
        <v>149</v>
      </c>
      <c r="F4621" s="75">
        <f>IF(CECCZ="CZ03",'Outside Temp'!B4621,IF(CECCZ="CZ04",'Outside Temp'!B4622,IF(CECCZ="CZ12",'Outside Temp'!B4623, IF(CECCZ="CZ13",'Outside Temp'!B4624))))</f>
        <v>53.18333333</v>
      </c>
      <c r="G4621" s="12">
        <f t="shared" si="3"/>
        <v>1</v>
      </c>
    </row>
    <row r="4622" ht="15.75" customHeight="1">
      <c r="A4622" s="13">
        <v>42173.166666666664</v>
      </c>
      <c r="B4622" s="73">
        <f t="shared" si="1"/>
        <v>42173</v>
      </c>
      <c r="C4622" s="74">
        <f>IF(NewCustomer="Yes", IF(COUNTIF($I$2:$I$11,B4622)&gt;0,0,WEEKDAY(B4622,2)),IF(COUNTIF($I$2:$I$21,B4622)&gt;0,0,WEEKDAY(B4622,2)))</f>
        <v>4</v>
      </c>
      <c r="D4622" s="74">
        <f t="shared" si="2"/>
        <v>4</v>
      </c>
      <c r="E4622" s="12">
        <f>IFERROR(VLOOKUP(A4622,'IDAR Meter Data'!$A:$B,2,1),"")</f>
        <v>165</v>
      </c>
      <c r="F4622" s="75">
        <f>IF(CECCZ="CZ03",'Outside Temp'!B4622,IF(CECCZ="CZ04",'Outside Temp'!B4623,IF(CECCZ="CZ12",'Outside Temp'!B4624, IF(CECCZ="CZ13",'Outside Temp'!B4625))))</f>
        <v>53</v>
      </c>
      <c r="G4622" s="12">
        <f t="shared" si="3"/>
        <v>1</v>
      </c>
    </row>
    <row r="4623" ht="15.75" customHeight="1">
      <c r="A4623" s="13">
        <v>42173.177083333336</v>
      </c>
      <c r="B4623" s="73">
        <f t="shared" si="1"/>
        <v>42173</v>
      </c>
      <c r="C4623" s="74">
        <f>IF(NewCustomer="Yes", IF(COUNTIF($I$2:$I$11,B4623)&gt;0,0,WEEKDAY(B4623,2)),IF(COUNTIF($I$2:$I$21,B4623)&gt;0,0,WEEKDAY(B4623,2)))</f>
        <v>4</v>
      </c>
      <c r="D4623" s="74">
        <f t="shared" si="2"/>
        <v>4</v>
      </c>
      <c r="E4623" s="12">
        <f>IFERROR(VLOOKUP(A4623,'IDAR Meter Data'!$A:$B,2,1),"")</f>
        <v>145</v>
      </c>
      <c r="F4623" s="75">
        <f>IF(CECCZ="CZ03",'Outside Temp'!B4623,IF(CECCZ="CZ04",'Outside Temp'!B4624,IF(CECCZ="CZ12",'Outside Temp'!B4625, IF(CECCZ="CZ13",'Outside Temp'!B4626))))</f>
        <v>53</v>
      </c>
      <c r="G4623" s="12">
        <f t="shared" si="3"/>
        <v>1</v>
      </c>
    </row>
    <row r="4624" ht="15.75" customHeight="1">
      <c r="A4624" s="13">
        <v>42173.1875</v>
      </c>
      <c r="B4624" s="73">
        <f t="shared" si="1"/>
        <v>42173</v>
      </c>
      <c r="C4624" s="74">
        <f>IF(NewCustomer="Yes", IF(COUNTIF($I$2:$I$11,B4624)&gt;0,0,WEEKDAY(B4624,2)),IF(COUNTIF($I$2:$I$21,B4624)&gt;0,0,WEEKDAY(B4624,2)))</f>
        <v>4</v>
      </c>
      <c r="D4624" s="74">
        <f t="shared" si="2"/>
        <v>4</v>
      </c>
      <c r="E4624" s="12">
        <f>IFERROR(VLOOKUP(A4624,'IDAR Meter Data'!$A:$B,2,1),"")</f>
        <v>141</v>
      </c>
      <c r="F4624" s="75">
        <f>IF(CECCZ="CZ03",'Outside Temp'!B4624,IF(CECCZ="CZ04",'Outside Temp'!B4625,IF(CECCZ="CZ12",'Outside Temp'!B4626, IF(CECCZ="CZ13",'Outside Temp'!B4627))))</f>
        <v>53</v>
      </c>
      <c r="G4624" s="12">
        <f t="shared" si="3"/>
        <v>1</v>
      </c>
    </row>
    <row r="4625" ht="15.75" customHeight="1">
      <c r="A4625" s="13">
        <v>42173.197916666664</v>
      </c>
      <c r="B4625" s="73">
        <f t="shared" si="1"/>
        <v>42173</v>
      </c>
      <c r="C4625" s="74">
        <f>IF(NewCustomer="Yes", IF(COUNTIF($I$2:$I$11,B4625)&gt;0,0,WEEKDAY(B4625,2)),IF(COUNTIF($I$2:$I$21,B4625)&gt;0,0,WEEKDAY(B4625,2)))</f>
        <v>4</v>
      </c>
      <c r="D4625" s="74">
        <f t="shared" si="2"/>
        <v>4</v>
      </c>
      <c r="E4625" s="12">
        <f>IFERROR(VLOOKUP(A4625,'IDAR Meter Data'!$A:$B,2,1),"")</f>
        <v>130</v>
      </c>
      <c r="F4625" s="75">
        <f>IF(CECCZ="CZ03",'Outside Temp'!B4625,IF(CECCZ="CZ04",'Outside Temp'!B4626,IF(CECCZ="CZ12",'Outside Temp'!B4627, IF(CECCZ="CZ13",'Outside Temp'!B4628))))</f>
        <v>53</v>
      </c>
      <c r="G4625" s="12">
        <f t="shared" si="3"/>
        <v>1</v>
      </c>
    </row>
    <row r="4626" ht="15.75" customHeight="1">
      <c r="A4626" s="13">
        <v>42173.208333333336</v>
      </c>
      <c r="B4626" s="73">
        <f t="shared" si="1"/>
        <v>42173</v>
      </c>
      <c r="C4626" s="74">
        <f>IF(NewCustomer="Yes", IF(COUNTIF($I$2:$I$11,B4626)&gt;0,0,WEEKDAY(B4626,2)),IF(COUNTIF($I$2:$I$21,B4626)&gt;0,0,WEEKDAY(B4626,2)))</f>
        <v>4</v>
      </c>
      <c r="D4626" s="74">
        <f t="shared" si="2"/>
        <v>5</v>
      </c>
      <c r="E4626" s="12">
        <f>IFERROR(VLOOKUP(A4626,'IDAR Meter Data'!$A:$B,2,1),"")</f>
        <v>141</v>
      </c>
      <c r="F4626" s="75">
        <f>IF(CECCZ="CZ03",'Outside Temp'!B4626,IF(CECCZ="CZ04",'Outside Temp'!B4627,IF(CECCZ="CZ12",'Outside Temp'!B4628, IF(CECCZ="CZ13",'Outside Temp'!B4629))))</f>
        <v>53.13333333</v>
      </c>
      <c r="G4626" s="12">
        <f t="shared" si="3"/>
        <v>1</v>
      </c>
    </row>
    <row r="4627" ht="15.75" customHeight="1">
      <c r="A4627" s="13">
        <v>42173.21875</v>
      </c>
      <c r="B4627" s="73">
        <f t="shared" si="1"/>
        <v>42173</v>
      </c>
      <c r="C4627" s="74">
        <f>IF(NewCustomer="Yes", IF(COUNTIF($I$2:$I$11,B4627)&gt;0,0,WEEKDAY(B4627,2)),IF(COUNTIF($I$2:$I$21,B4627)&gt;0,0,WEEKDAY(B4627,2)))</f>
        <v>4</v>
      </c>
      <c r="D4627" s="74">
        <f t="shared" si="2"/>
        <v>5</v>
      </c>
      <c r="E4627" s="12">
        <f>IFERROR(VLOOKUP(A4627,'IDAR Meter Data'!$A:$B,2,1),"")</f>
        <v>141</v>
      </c>
      <c r="F4627" s="75">
        <f>IF(CECCZ="CZ03",'Outside Temp'!B4627,IF(CECCZ="CZ04",'Outside Temp'!B4628,IF(CECCZ="CZ12",'Outside Temp'!B4629, IF(CECCZ="CZ13",'Outside Temp'!B4630))))</f>
        <v>53.63333333</v>
      </c>
      <c r="G4627" s="12">
        <f t="shared" si="3"/>
        <v>1</v>
      </c>
    </row>
    <row r="4628" ht="15.75" customHeight="1">
      <c r="A4628" s="13">
        <v>42173.229166666664</v>
      </c>
      <c r="B4628" s="73">
        <f t="shared" si="1"/>
        <v>42173</v>
      </c>
      <c r="C4628" s="74">
        <f>IF(NewCustomer="Yes", IF(COUNTIF($I$2:$I$11,B4628)&gt;0,0,WEEKDAY(B4628,2)),IF(COUNTIF($I$2:$I$21,B4628)&gt;0,0,WEEKDAY(B4628,2)))</f>
        <v>4</v>
      </c>
      <c r="D4628" s="74">
        <f t="shared" si="2"/>
        <v>5</v>
      </c>
      <c r="E4628" s="12">
        <f>IFERROR(VLOOKUP(A4628,'IDAR Meter Data'!$A:$B,2,1),"")</f>
        <v>134</v>
      </c>
      <c r="F4628" s="75">
        <f>IF(CECCZ="CZ03",'Outside Temp'!B4628,IF(CECCZ="CZ04",'Outside Temp'!B4629,IF(CECCZ="CZ12",'Outside Temp'!B4630, IF(CECCZ="CZ13",'Outside Temp'!B4631))))</f>
        <v>54.13333333</v>
      </c>
      <c r="G4628" s="12">
        <f t="shared" si="3"/>
        <v>1</v>
      </c>
    </row>
    <row r="4629" ht="15.75" customHeight="1">
      <c r="A4629" s="13">
        <v>42173.239583333336</v>
      </c>
      <c r="B4629" s="73">
        <f t="shared" si="1"/>
        <v>42173</v>
      </c>
      <c r="C4629" s="74">
        <f>IF(NewCustomer="Yes", IF(COUNTIF($I$2:$I$11,B4629)&gt;0,0,WEEKDAY(B4629,2)),IF(COUNTIF($I$2:$I$21,B4629)&gt;0,0,WEEKDAY(B4629,2)))</f>
        <v>4</v>
      </c>
      <c r="D4629" s="74">
        <f t="shared" si="2"/>
        <v>5</v>
      </c>
      <c r="E4629" s="12">
        <f>IFERROR(VLOOKUP(A4629,'IDAR Meter Data'!$A:$B,2,1),"")</f>
        <v>140</v>
      </c>
      <c r="F4629" s="75">
        <f>IF(CECCZ="CZ03",'Outside Temp'!B4629,IF(CECCZ="CZ04",'Outside Temp'!B4630,IF(CECCZ="CZ12",'Outside Temp'!B4631, IF(CECCZ="CZ13",'Outside Temp'!B4632))))</f>
        <v>54.63333333</v>
      </c>
      <c r="G4629" s="12">
        <f t="shared" si="3"/>
        <v>1</v>
      </c>
    </row>
    <row r="4630" ht="15.75" customHeight="1">
      <c r="A4630" s="13">
        <v>42173.25</v>
      </c>
      <c r="B4630" s="73">
        <f t="shared" si="1"/>
        <v>42173</v>
      </c>
      <c r="C4630" s="74">
        <f>IF(NewCustomer="Yes", IF(COUNTIF($I$2:$I$11,B4630)&gt;0,0,WEEKDAY(B4630,2)),IF(COUNTIF($I$2:$I$21,B4630)&gt;0,0,WEEKDAY(B4630,2)))</f>
        <v>4</v>
      </c>
      <c r="D4630" s="74">
        <f t="shared" si="2"/>
        <v>6</v>
      </c>
      <c r="E4630" s="12">
        <f>IFERROR(VLOOKUP(A4630,'IDAR Meter Data'!$A:$B,2,1),"")</f>
        <v>130</v>
      </c>
      <c r="F4630" s="75">
        <f>IF(CECCZ="CZ03",'Outside Temp'!B4630,IF(CECCZ="CZ04",'Outside Temp'!B4631,IF(CECCZ="CZ12",'Outside Temp'!B4632, IF(CECCZ="CZ13",'Outside Temp'!B4633))))</f>
        <v>55.13333333</v>
      </c>
      <c r="G4630" s="12">
        <f t="shared" si="3"/>
        <v>1</v>
      </c>
    </row>
    <row r="4631" ht="15.75" customHeight="1">
      <c r="A4631" s="13">
        <v>42173.260416666664</v>
      </c>
      <c r="B4631" s="73">
        <f t="shared" si="1"/>
        <v>42173</v>
      </c>
      <c r="C4631" s="74">
        <f>IF(NewCustomer="Yes", IF(COUNTIF($I$2:$I$11,B4631)&gt;0,0,WEEKDAY(B4631,2)),IF(COUNTIF($I$2:$I$21,B4631)&gt;0,0,WEEKDAY(B4631,2)))</f>
        <v>4</v>
      </c>
      <c r="D4631" s="74">
        <f t="shared" si="2"/>
        <v>6</v>
      </c>
      <c r="E4631" s="12">
        <f>IFERROR(VLOOKUP(A4631,'IDAR Meter Data'!$A:$B,2,1),"")</f>
        <v>130</v>
      </c>
      <c r="F4631" s="75">
        <f>IF(CECCZ="CZ03",'Outside Temp'!B4631,IF(CECCZ="CZ04",'Outside Temp'!B4632,IF(CECCZ="CZ12",'Outside Temp'!B4633, IF(CECCZ="CZ13",'Outside Temp'!B4634))))</f>
        <v>55.63333333</v>
      </c>
      <c r="G4631" s="12">
        <f t="shared" si="3"/>
        <v>1</v>
      </c>
    </row>
    <row r="4632" ht="15.75" customHeight="1">
      <c r="A4632" s="13">
        <v>42173.270833333336</v>
      </c>
      <c r="B4632" s="73">
        <f t="shared" si="1"/>
        <v>42173</v>
      </c>
      <c r="C4632" s="74">
        <f>IF(NewCustomer="Yes", IF(COUNTIF($I$2:$I$11,B4632)&gt;0,0,WEEKDAY(B4632,2)),IF(COUNTIF($I$2:$I$21,B4632)&gt;0,0,WEEKDAY(B4632,2)))</f>
        <v>4</v>
      </c>
      <c r="D4632" s="74">
        <f t="shared" si="2"/>
        <v>6</v>
      </c>
      <c r="E4632" s="12">
        <f>IFERROR(VLOOKUP(A4632,'IDAR Meter Data'!$A:$B,2,1),"")</f>
        <v>152</v>
      </c>
      <c r="F4632" s="75">
        <f>IF(CECCZ="CZ03",'Outside Temp'!B4632,IF(CECCZ="CZ04",'Outside Temp'!B4633,IF(CECCZ="CZ12",'Outside Temp'!B4634, IF(CECCZ="CZ13",'Outside Temp'!B4635))))</f>
        <v>56.13333333</v>
      </c>
      <c r="G4632" s="12">
        <f t="shared" si="3"/>
        <v>1</v>
      </c>
    </row>
    <row r="4633" ht="15.75" customHeight="1">
      <c r="A4633" s="13">
        <v>42173.28125</v>
      </c>
      <c r="B4633" s="73">
        <f t="shared" si="1"/>
        <v>42173</v>
      </c>
      <c r="C4633" s="74">
        <f>IF(NewCustomer="Yes", IF(COUNTIF($I$2:$I$11,B4633)&gt;0,0,WEEKDAY(B4633,2)),IF(COUNTIF($I$2:$I$21,B4633)&gt;0,0,WEEKDAY(B4633,2)))</f>
        <v>4</v>
      </c>
      <c r="D4633" s="74">
        <f t="shared" si="2"/>
        <v>6</v>
      </c>
      <c r="E4633" s="12">
        <f>IFERROR(VLOOKUP(A4633,'IDAR Meter Data'!$A:$B,2,1),"")</f>
        <v>147</v>
      </c>
      <c r="F4633" s="75">
        <f>IF(CECCZ="CZ03",'Outside Temp'!B4633,IF(CECCZ="CZ04",'Outside Temp'!B4634,IF(CECCZ="CZ12",'Outside Temp'!B4635, IF(CECCZ="CZ13",'Outside Temp'!B4636))))</f>
        <v>56.63333333</v>
      </c>
      <c r="G4633" s="12">
        <f t="shared" si="3"/>
        <v>1</v>
      </c>
    </row>
    <row r="4634" ht="15.75" customHeight="1">
      <c r="A4634" s="13">
        <v>42173.291666666664</v>
      </c>
      <c r="B4634" s="73">
        <f t="shared" si="1"/>
        <v>42173</v>
      </c>
      <c r="C4634" s="74">
        <f>IF(NewCustomer="Yes", IF(COUNTIF($I$2:$I$11,B4634)&gt;0,0,WEEKDAY(B4634,2)),IF(COUNTIF($I$2:$I$21,B4634)&gt;0,0,WEEKDAY(B4634,2)))</f>
        <v>4</v>
      </c>
      <c r="D4634" s="74">
        <f t="shared" si="2"/>
        <v>7</v>
      </c>
      <c r="E4634" s="12">
        <f>IFERROR(VLOOKUP(A4634,'IDAR Meter Data'!$A:$B,2,1),"")</f>
        <v>158</v>
      </c>
      <c r="F4634" s="75">
        <f>IF(CECCZ="CZ03",'Outside Temp'!B4634,IF(CECCZ="CZ04",'Outside Temp'!B4635,IF(CECCZ="CZ12",'Outside Temp'!B4636, IF(CECCZ="CZ13",'Outside Temp'!B4637))))</f>
        <v>57.13333333</v>
      </c>
      <c r="G4634" s="12">
        <f t="shared" si="3"/>
        <v>1</v>
      </c>
    </row>
    <row r="4635" ht="15.75" customHeight="1">
      <c r="A4635" s="13">
        <v>42173.302083333336</v>
      </c>
      <c r="B4635" s="73">
        <f t="shared" si="1"/>
        <v>42173</v>
      </c>
      <c r="C4635" s="74">
        <f>IF(NewCustomer="Yes", IF(COUNTIF($I$2:$I$11,B4635)&gt;0,0,WEEKDAY(B4635,2)),IF(COUNTIF($I$2:$I$21,B4635)&gt;0,0,WEEKDAY(B4635,2)))</f>
        <v>4</v>
      </c>
      <c r="D4635" s="74">
        <f t="shared" si="2"/>
        <v>7</v>
      </c>
      <c r="E4635" s="12">
        <f>IFERROR(VLOOKUP(A4635,'IDAR Meter Data'!$A:$B,2,1),"")</f>
        <v>163</v>
      </c>
      <c r="F4635" s="75">
        <f>IF(CECCZ="CZ03",'Outside Temp'!B4635,IF(CECCZ="CZ04",'Outside Temp'!B4636,IF(CECCZ="CZ12",'Outside Temp'!B4637, IF(CECCZ="CZ13",'Outside Temp'!B4638))))</f>
        <v>57.63333333</v>
      </c>
      <c r="G4635" s="12">
        <f t="shared" si="3"/>
        <v>1</v>
      </c>
    </row>
    <row r="4636" ht="15.75" customHeight="1">
      <c r="A4636" s="13">
        <v>42173.3125</v>
      </c>
      <c r="B4636" s="73">
        <f t="shared" si="1"/>
        <v>42173</v>
      </c>
      <c r="C4636" s="74">
        <f>IF(NewCustomer="Yes", IF(COUNTIF($I$2:$I$11,B4636)&gt;0,0,WEEKDAY(B4636,2)),IF(COUNTIF($I$2:$I$21,B4636)&gt;0,0,WEEKDAY(B4636,2)))</f>
        <v>4</v>
      </c>
      <c r="D4636" s="74">
        <f t="shared" si="2"/>
        <v>7</v>
      </c>
      <c r="E4636" s="12">
        <f>IFERROR(VLOOKUP(A4636,'IDAR Meter Data'!$A:$B,2,1),"")</f>
        <v>167</v>
      </c>
      <c r="F4636" s="75">
        <f>IF(CECCZ="CZ03",'Outside Temp'!B4636,IF(CECCZ="CZ04",'Outside Temp'!B4637,IF(CECCZ="CZ12",'Outside Temp'!B4638, IF(CECCZ="CZ13",'Outside Temp'!B4639))))</f>
        <v>58.13333333</v>
      </c>
      <c r="G4636" s="12">
        <f t="shared" si="3"/>
        <v>1</v>
      </c>
    </row>
    <row r="4637" ht="15.75" customHeight="1">
      <c r="A4637" s="13">
        <v>42173.322916666664</v>
      </c>
      <c r="B4637" s="73">
        <f t="shared" si="1"/>
        <v>42173</v>
      </c>
      <c r="C4637" s="74">
        <f>IF(NewCustomer="Yes", IF(COUNTIF($I$2:$I$11,B4637)&gt;0,0,WEEKDAY(B4637,2)),IF(COUNTIF($I$2:$I$21,B4637)&gt;0,0,WEEKDAY(B4637,2)))</f>
        <v>4</v>
      </c>
      <c r="D4637" s="74">
        <f t="shared" si="2"/>
        <v>7</v>
      </c>
      <c r="E4637" s="12">
        <f>IFERROR(VLOOKUP(A4637,'IDAR Meter Data'!$A:$B,2,1),"")</f>
        <v>177</v>
      </c>
      <c r="F4637" s="75">
        <f>IF(CECCZ="CZ03",'Outside Temp'!B4637,IF(CECCZ="CZ04",'Outside Temp'!B4638,IF(CECCZ="CZ12",'Outside Temp'!B4639, IF(CECCZ="CZ13",'Outside Temp'!B4640))))</f>
        <v>58.63333333</v>
      </c>
      <c r="G4637" s="12">
        <f t="shared" si="3"/>
        <v>1</v>
      </c>
    </row>
    <row r="4638" ht="15.75" customHeight="1">
      <c r="A4638" s="13">
        <v>42173.333333333336</v>
      </c>
      <c r="B4638" s="73">
        <f t="shared" si="1"/>
        <v>42173</v>
      </c>
      <c r="C4638" s="74">
        <f>IF(NewCustomer="Yes", IF(COUNTIF($I$2:$I$11,B4638)&gt;0,0,WEEKDAY(B4638,2)),IF(COUNTIF($I$2:$I$21,B4638)&gt;0,0,WEEKDAY(B4638,2)))</f>
        <v>4</v>
      </c>
      <c r="D4638" s="74">
        <f t="shared" si="2"/>
        <v>8</v>
      </c>
      <c r="E4638" s="12">
        <f>IFERROR(VLOOKUP(A4638,'IDAR Meter Data'!$A:$B,2,1),"")</f>
        <v>185</v>
      </c>
      <c r="F4638" s="75">
        <f>IF(CECCZ="CZ03",'Outside Temp'!B4638,IF(CECCZ="CZ04",'Outside Temp'!B4639,IF(CECCZ="CZ12",'Outside Temp'!B4640, IF(CECCZ="CZ13",'Outside Temp'!B4641))))</f>
        <v>59.06666667</v>
      </c>
      <c r="G4638" s="12">
        <f t="shared" si="3"/>
        <v>1</v>
      </c>
    </row>
    <row r="4639" ht="15.75" customHeight="1">
      <c r="A4639" s="13">
        <v>42173.34375</v>
      </c>
      <c r="B4639" s="73">
        <f t="shared" si="1"/>
        <v>42173</v>
      </c>
      <c r="C4639" s="74">
        <f>IF(NewCustomer="Yes", IF(COUNTIF($I$2:$I$11,B4639)&gt;0,0,WEEKDAY(B4639,2)),IF(COUNTIF($I$2:$I$21,B4639)&gt;0,0,WEEKDAY(B4639,2)))</f>
        <v>4</v>
      </c>
      <c r="D4639" s="74">
        <f t="shared" si="2"/>
        <v>8</v>
      </c>
      <c r="E4639" s="12">
        <f>IFERROR(VLOOKUP(A4639,'IDAR Meter Data'!$A:$B,2,1),"")</f>
        <v>187</v>
      </c>
      <c r="F4639" s="75">
        <f>IF(CECCZ="CZ03",'Outside Temp'!B4639,IF(CECCZ="CZ04",'Outside Temp'!B4640,IF(CECCZ="CZ12",'Outside Temp'!B4641, IF(CECCZ="CZ13",'Outside Temp'!B4642))))</f>
        <v>59.31666667</v>
      </c>
      <c r="G4639" s="12">
        <f t="shared" si="3"/>
        <v>1</v>
      </c>
    </row>
    <row r="4640" ht="15.75" customHeight="1">
      <c r="A4640" s="13">
        <v>42173.354166666664</v>
      </c>
      <c r="B4640" s="73">
        <f t="shared" si="1"/>
        <v>42173</v>
      </c>
      <c r="C4640" s="74">
        <f>IF(NewCustomer="Yes", IF(COUNTIF($I$2:$I$11,B4640)&gt;0,0,WEEKDAY(B4640,2)),IF(COUNTIF($I$2:$I$21,B4640)&gt;0,0,WEEKDAY(B4640,2)))</f>
        <v>4</v>
      </c>
      <c r="D4640" s="74">
        <f t="shared" si="2"/>
        <v>8</v>
      </c>
      <c r="E4640" s="12">
        <f>IFERROR(VLOOKUP(A4640,'IDAR Meter Data'!$A:$B,2,1),"")</f>
        <v>183</v>
      </c>
      <c r="F4640" s="75">
        <f>IF(CECCZ="CZ03",'Outside Temp'!B4640,IF(CECCZ="CZ04",'Outside Temp'!B4641,IF(CECCZ="CZ12",'Outside Temp'!B4642, IF(CECCZ="CZ13",'Outside Temp'!B4643))))</f>
        <v>59.56666667</v>
      </c>
      <c r="G4640" s="12">
        <f t="shared" si="3"/>
        <v>1</v>
      </c>
    </row>
    <row r="4641" ht="15.75" customHeight="1">
      <c r="A4641" s="13">
        <v>42173.364583333336</v>
      </c>
      <c r="B4641" s="73">
        <f t="shared" si="1"/>
        <v>42173</v>
      </c>
      <c r="C4641" s="74">
        <f>IF(NewCustomer="Yes", IF(COUNTIF($I$2:$I$11,B4641)&gt;0,0,WEEKDAY(B4641,2)),IF(COUNTIF($I$2:$I$21,B4641)&gt;0,0,WEEKDAY(B4641,2)))</f>
        <v>4</v>
      </c>
      <c r="D4641" s="74">
        <f t="shared" si="2"/>
        <v>8</v>
      </c>
      <c r="E4641" s="12">
        <f>IFERROR(VLOOKUP(A4641,'IDAR Meter Data'!$A:$B,2,1),"")</f>
        <v>182</v>
      </c>
      <c r="F4641" s="75">
        <f>IF(CECCZ="CZ03",'Outside Temp'!B4641,IF(CECCZ="CZ04",'Outside Temp'!B4642,IF(CECCZ="CZ12",'Outside Temp'!B4643, IF(CECCZ="CZ13",'Outside Temp'!B4644))))</f>
        <v>59.81666667</v>
      </c>
      <c r="G4641" s="12">
        <f t="shared" si="3"/>
        <v>1</v>
      </c>
    </row>
    <row r="4642" ht="15.75" customHeight="1">
      <c r="A4642" s="13">
        <v>42173.375</v>
      </c>
      <c r="B4642" s="73">
        <f t="shared" si="1"/>
        <v>42173</v>
      </c>
      <c r="C4642" s="74">
        <f>IF(NewCustomer="Yes", IF(COUNTIF($I$2:$I$11,B4642)&gt;0,0,WEEKDAY(B4642,2)),IF(COUNTIF($I$2:$I$21,B4642)&gt;0,0,WEEKDAY(B4642,2)))</f>
        <v>4</v>
      </c>
      <c r="D4642" s="74">
        <f t="shared" si="2"/>
        <v>9</v>
      </c>
      <c r="E4642" s="12">
        <f>IFERROR(VLOOKUP(A4642,'IDAR Meter Data'!$A:$B,2,1),"")</f>
        <v>202</v>
      </c>
      <c r="F4642" s="75">
        <f>IF(CECCZ="CZ03",'Outside Temp'!B4642,IF(CECCZ="CZ04",'Outside Temp'!B4643,IF(CECCZ="CZ12",'Outside Temp'!B4644, IF(CECCZ="CZ13",'Outside Temp'!B4645))))</f>
        <v>60.06666667</v>
      </c>
      <c r="G4642" s="12">
        <f t="shared" si="3"/>
        <v>1</v>
      </c>
    </row>
    <row r="4643" ht="15.75" customHeight="1">
      <c r="A4643" s="13">
        <v>42173.385416666664</v>
      </c>
      <c r="B4643" s="73">
        <f t="shared" si="1"/>
        <v>42173</v>
      </c>
      <c r="C4643" s="74">
        <f>IF(NewCustomer="Yes", IF(COUNTIF($I$2:$I$11,B4643)&gt;0,0,WEEKDAY(B4643,2)),IF(COUNTIF($I$2:$I$21,B4643)&gt;0,0,WEEKDAY(B4643,2)))</f>
        <v>4</v>
      </c>
      <c r="D4643" s="74">
        <f t="shared" si="2"/>
        <v>9</v>
      </c>
      <c r="E4643" s="12">
        <f>IFERROR(VLOOKUP(A4643,'IDAR Meter Data'!$A:$B,2,1),"")</f>
        <v>201</v>
      </c>
      <c r="F4643" s="75">
        <f>IF(CECCZ="CZ03",'Outside Temp'!B4643,IF(CECCZ="CZ04",'Outside Temp'!B4644,IF(CECCZ="CZ12",'Outside Temp'!B4645, IF(CECCZ="CZ13",'Outside Temp'!B4646))))</f>
        <v>60.31666667</v>
      </c>
      <c r="G4643" s="12">
        <f t="shared" si="3"/>
        <v>1</v>
      </c>
    </row>
    <row r="4644" ht="15.75" customHeight="1">
      <c r="A4644" s="13">
        <v>42173.395833333336</v>
      </c>
      <c r="B4644" s="73">
        <f t="shared" si="1"/>
        <v>42173</v>
      </c>
      <c r="C4644" s="74">
        <f>IF(NewCustomer="Yes", IF(COUNTIF($I$2:$I$11,B4644)&gt;0,0,WEEKDAY(B4644,2)),IF(COUNTIF($I$2:$I$21,B4644)&gt;0,0,WEEKDAY(B4644,2)))</f>
        <v>4</v>
      </c>
      <c r="D4644" s="74">
        <f t="shared" si="2"/>
        <v>9</v>
      </c>
      <c r="E4644" s="12">
        <f>IFERROR(VLOOKUP(A4644,'IDAR Meter Data'!$A:$B,2,1),"")</f>
        <v>204</v>
      </c>
      <c r="F4644" s="75">
        <f>IF(CECCZ="CZ03",'Outside Temp'!B4644,IF(CECCZ="CZ04",'Outside Temp'!B4645,IF(CECCZ="CZ12",'Outside Temp'!B4646, IF(CECCZ="CZ13",'Outside Temp'!B4647))))</f>
        <v>60.56666667</v>
      </c>
      <c r="G4644" s="12">
        <f t="shared" si="3"/>
        <v>1</v>
      </c>
    </row>
    <row r="4645" ht="15.75" customHeight="1">
      <c r="A4645" s="13">
        <v>42173.40625</v>
      </c>
      <c r="B4645" s="73">
        <f t="shared" si="1"/>
        <v>42173</v>
      </c>
      <c r="C4645" s="74">
        <f>IF(NewCustomer="Yes", IF(COUNTIF($I$2:$I$11,B4645)&gt;0,0,WEEKDAY(B4645,2)),IF(COUNTIF($I$2:$I$21,B4645)&gt;0,0,WEEKDAY(B4645,2)))</f>
        <v>4</v>
      </c>
      <c r="D4645" s="74">
        <f t="shared" si="2"/>
        <v>9</v>
      </c>
      <c r="E4645" s="12">
        <f>IFERROR(VLOOKUP(A4645,'IDAR Meter Data'!$A:$B,2,1),"")</f>
        <v>223</v>
      </c>
      <c r="F4645" s="75">
        <f>IF(CECCZ="CZ03",'Outside Temp'!B4645,IF(CECCZ="CZ04",'Outside Temp'!B4646,IF(CECCZ="CZ12",'Outside Temp'!B4647, IF(CECCZ="CZ13",'Outside Temp'!B4648))))</f>
        <v>60.81666667</v>
      </c>
      <c r="G4645" s="12">
        <f t="shared" si="3"/>
        <v>1</v>
      </c>
    </row>
    <row r="4646" ht="15.75" customHeight="1">
      <c r="A4646" s="13">
        <v>42173.416666666664</v>
      </c>
      <c r="B4646" s="73">
        <f t="shared" si="1"/>
        <v>42173</v>
      </c>
      <c r="C4646" s="74">
        <f>IF(NewCustomer="Yes", IF(COUNTIF($I$2:$I$11,B4646)&gt;0,0,WEEKDAY(B4646,2)),IF(COUNTIF($I$2:$I$21,B4646)&gt;0,0,WEEKDAY(B4646,2)))</f>
        <v>4</v>
      </c>
      <c r="D4646" s="74">
        <f t="shared" si="2"/>
        <v>10</v>
      </c>
      <c r="E4646" s="12">
        <f>IFERROR(VLOOKUP(A4646,'IDAR Meter Data'!$A:$B,2,1),"")</f>
        <v>215</v>
      </c>
      <c r="F4646" s="75">
        <f>IF(CECCZ="CZ03",'Outside Temp'!B4646,IF(CECCZ="CZ04",'Outside Temp'!B4647,IF(CECCZ="CZ12",'Outside Temp'!B4648, IF(CECCZ="CZ13",'Outside Temp'!B4649))))</f>
        <v>61.13333333</v>
      </c>
      <c r="G4646" s="12">
        <f t="shared" si="3"/>
        <v>1</v>
      </c>
    </row>
    <row r="4647" ht="15.75" customHeight="1">
      <c r="A4647" s="13">
        <v>42173.427083333336</v>
      </c>
      <c r="B4647" s="73">
        <f t="shared" si="1"/>
        <v>42173</v>
      </c>
      <c r="C4647" s="74">
        <f>IF(NewCustomer="Yes", IF(COUNTIF($I$2:$I$11,B4647)&gt;0,0,WEEKDAY(B4647,2)),IF(COUNTIF($I$2:$I$21,B4647)&gt;0,0,WEEKDAY(B4647,2)))</f>
        <v>4</v>
      </c>
      <c r="D4647" s="74">
        <f t="shared" si="2"/>
        <v>10</v>
      </c>
      <c r="E4647" s="12">
        <f>IFERROR(VLOOKUP(A4647,'IDAR Meter Data'!$A:$B,2,1),"")</f>
        <v>241</v>
      </c>
      <c r="F4647" s="75">
        <f>IF(CECCZ="CZ03",'Outside Temp'!B4647,IF(CECCZ="CZ04",'Outside Temp'!B4648,IF(CECCZ="CZ12",'Outside Temp'!B4649, IF(CECCZ="CZ13",'Outside Temp'!B4650))))</f>
        <v>61.63333333</v>
      </c>
      <c r="G4647" s="12">
        <f t="shared" si="3"/>
        <v>1</v>
      </c>
    </row>
    <row r="4648" ht="15.75" customHeight="1">
      <c r="A4648" s="13">
        <v>42173.4375</v>
      </c>
      <c r="B4648" s="73">
        <f t="shared" si="1"/>
        <v>42173</v>
      </c>
      <c r="C4648" s="74">
        <f>IF(NewCustomer="Yes", IF(COUNTIF($I$2:$I$11,B4648)&gt;0,0,WEEKDAY(B4648,2)),IF(COUNTIF($I$2:$I$21,B4648)&gt;0,0,WEEKDAY(B4648,2)))</f>
        <v>4</v>
      </c>
      <c r="D4648" s="74">
        <f t="shared" si="2"/>
        <v>10</v>
      </c>
      <c r="E4648" s="12">
        <f>IFERROR(VLOOKUP(A4648,'IDAR Meter Data'!$A:$B,2,1),"")</f>
        <v>216</v>
      </c>
      <c r="F4648" s="75">
        <f>IF(CECCZ="CZ03",'Outside Temp'!B4648,IF(CECCZ="CZ04",'Outside Temp'!B4649,IF(CECCZ="CZ12",'Outside Temp'!B4650, IF(CECCZ="CZ13",'Outside Temp'!B4651))))</f>
        <v>62.13333333</v>
      </c>
      <c r="G4648" s="12">
        <f t="shared" si="3"/>
        <v>1</v>
      </c>
    </row>
    <row r="4649" ht="15.75" customHeight="1">
      <c r="A4649" s="13">
        <v>42173.447916666664</v>
      </c>
      <c r="B4649" s="73">
        <f t="shared" si="1"/>
        <v>42173</v>
      </c>
      <c r="C4649" s="74">
        <f>IF(NewCustomer="Yes", IF(COUNTIF($I$2:$I$11,B4649)&gt;0,0,WEEKDAY(B4649,2)),IF(COUNTIF($I$2:$I$21,B4649)&gt;0,0,WEEKDAY(B4649,2)))</f>
        <v>4</v>
      </c>
      <c r="D4649" s="74">
        <f t="shared" si="2"/>
        <v>10</v>
      </c>
      <c r="E4649" s="12">
        <f>IFERROR(VLOOKUP(A4649,'IDAR Meter Data'!$A:$B,2,1),"")</f>
        <v>221</v>
      </c>
      <c r="F4649" s="75">
        <f>IF(CECCZ="CZ03",'Outside Temp'!B4649,IF(CECCZ="CZ04",'Outside Temp'!B4650,IF(CECCZ="CZ12",'Outside Temp'!B4651, IF(CECCZ="CZ13",'Outside Temp'!B4652))))</f>
        <v>62.63333333</v>
      </c>
      <c r="G4649" s="12">
        <f t="shared" si="3"/>
        <v>1</v>
      </c>
    </row>
    <row r="4650" ht="15.75" customHeight="1">
      <c r="A4650" s="13">
        <v>42173.458333333336</v>
      </c>
      <c r="B4650" s="73">
        <f t="shared" si="1"/>
        <v>42173</v>
      </c>
      <c r="C4650" s="74">
        <f>IF(NewCustomer="Yes", IF(COUNTIF($I$2:$I$11,B4650)&gt;0,0,WEEKDAY(B4650,2)),IF(COUNTIF($I$2:$I$21,B4650)&gt;0,0,WEEKDAY(B4650,2)))</f>
        <v>4</v>
      </c>
      <c r="D4650" s="74">
        <f t="shared" si="2"/>
        <v>11</v>
      </c>
      <c r="E4650" s="12">
        <f>IFERROR(VLOOKUP(A4650,'IDAR Meter Data'!$A:$B,2,1),"")</f>
        <v>236</v>
      </c>
      <c r="F4650" s="75">
        <f>IF(CECCZ="CZ03",'Outside Temp'!B4650,IF(CECCZ="CZ04",'Outside Temp'!B4651,IF(CECCZ="CZ12",'Outside Temp'!B4652, IF(CECCZ="CZ13",'Outside Temp'!B4653))))</f>
        <v>63.13333333</v>
      </c>
      <c r="G4650" s="12">
        <f t="shared" si="3"/>
        <v>1</v>
      </c>
    </row>
    <row r="4651" ht="15.75" customHeight="1">
      <c r="A4651" s="13">
        <v>42173.46875</v>
      </c>
      <c r="B4651" s="73">
        <f t="shared" si="1"/>
        <v>42173</v>
      </c>
      <c r="C4651" s="74">
        <f>IF(NewCustomer="Yes", IF(COUNTIF($I$2:$I$11,B4651)&gt;0,0,WEEKDAY(B4651,2)),IF(COUNTIF($I$2:$I$21,B4651)&gt;0,0,WEEKDAY(B4651,2)))</f>
        <v>4</v>
      </c>
      <c r="D4651" s="74">
        <f t="shared" si="2"/>
        <v>11</v>
      </c>
      <c r="E4651" s="12">
        <f>IFERROR(VLOOKUP(A4651,'IDAR Meter Data'!$A:$B,2,1),"")</f>
        <v>230</v>
      </c>
      <c r="F4651" s="75">
        <f>IF(CECCZ="CZ03",'Outside Temp'!B4651,IF(CECCZ="CZ04",'Outside Temp'!B4652,IF(CECCZ="CZ12",'Outside Temp'!B4653, IF(CECCZ="CZ13",'Outside Temp'!B4654))))</f>
        <v>63.63333333</v>
      </c>
      <c r="G4651" s="12">
        <f t="shared" si="3"/>
        <v>1</v>
      </c>
    </row>
    <row r="4652" ht="15.75" customHeight="1">
      <c r="A4652" s="13">
        <v>42173.479166666664</v>
      </c>
      <c r="B4652" s="73">
        <f t="shared" si="1"/>
        <v>42173</v>
      </c>
      <c r="C4652" s="74">
        <f>IF(NewCustomer="Yes", IF(COUNTIF($I$2:$I$11,B4652)&gt;0,0,WEEKDAY(B4652,2)),IF(COUNTIF($I$2:$I$21,B4652)&gt;0,0,WEEKDAY(B4652,2)))</f>
        <v>4</v>
      </c>
      <c r="D4652" s="74">
        <f t="shared" si="2"/>
        <v>11</v>
      </c>
      <c r="E4652" s="12">
        <f>IFERROR(VLOOKUP(A4652,'IDAR Meter Data'!$A:$B,2,1),"")</f>
        <v>247</v>
      </c>
      <c r="F4652" s="75">
        <f>IF(CECCZ="CZ03",'Outside Temp'!B4652,IF(CECCZ="CZ04",'Outside Temp'!B4653,IF(CECCZ="CZ12",'Outside Temp'!B4654, IF(CECCZ="CZ13",'Outside Temp'!B4655))))</f>
        <v>64.13333333</v>
      </c>
      <c r="G4652" s="12">
        <f t="shared" si="3"/>
        <v>1</v>
      </c>
    </row>
    <row r="4653" ht="15.75" customHeight="1">
      <c r="A4653" s="13">
        <v>42173.489583333336</v>
      </c>
      <c r="B4653" s="73">
        <f t="shared" si="1"/>
        <v>42173</v>
      </c>
      <c r="C4653" s="74">
        <f>IF(NewCustomer="Yes", IF(COUNTIF($I$2:$I$11,B4653)&gt;0,0,WEEKDAY(B4653,2)),IF(COUNTIF($I$2:$I$21,B4653)&gt;0,0,WEEKDAY(B4653,2)))</f>
        <v>4</v>
      </c>
      <c r="D4653" s="74">
        <f t="shared" si="2"/>
        <v>11</v>
      </c>
      <c r="E4653" s="12">
        <f>IFERROR(VLOOKUP(A4653,'IDAR Meter Data'!$A:$B,2,1),"")</f>
        <v>240</v>
      </c>
      <c r="F4653" s="75">
        <f>IF(CECCZ="CZ03",'Outside Temp'!B4653,IF(CECCZ="CZ04",'Outside Temp'!B4654,IF(CECCZ="CZ12",'Outside Temp'!B4655, IF(CECCZ="CZ13",'Outside Temp'!B4656))))</f>
        <v>64.63333333</v>
      </c>
      <c r="G4653" s="12">
        <f t="shared" si="3"/>
        <v>1</v>
      </c>
    </row>
    <row r="4654" ht="15.75" customHeight="1">
      <c r="A4654" s="13">
        <v>42173.5</v>
      </c>
      <c r="B4654" s="73">
        <f t="shared" si="1"/>
        <v>42173</v>
      </c>
      <c r="C4654" s="74">
        <f>IF(NewCustomer="Yes", IF(COUNTIF($I$2:$I$11,B4654)&gt;0,0,WEEKDAY(B4654,2)),IF(COUNTIF($I$2:$I$21,B4654)&gt;0,0,WEEKDAY(B4654,2)))</f>
        <v>4</v>
      </c>
      <c r="D4654" s="74">
        <f t="shared" si="2"/>
        <v>12</v>
      </c>
      <c r="E4654" s="12">
        <f>IFERROR(VLOOKUP(A4654,'IDAR Meter Data'!$A:$B,2,1),"")</f>
        <v>232</v>
      </c>
      <c r="F4654" s="75">
        <f>IF(CECCZ="CZ03",'Outside Temp'!B4654,IF(CECCZ="CZ04",'Outside Temp'!B4655,IF(CECCZ="CZ12",'Outside Temp'!B4656, IF(CECCZ="CZ13",'Outside Temp'!B4657))))</f>
        <v>65.06666667</v>
      </c>
      <c r="G4654" s="12">
        <f t="shared" si="3"/>
        <v>2</v>
      </c>
    </row>
    <row r="4655" ht="15.75" customHeight="1">
      <c r="A4655" s="13">
        <v>42173.510416666664</v>
      </c>
      <c r="B4655" s="73">
        <f t="shared" si="1"/>
        <v>42173</v>
      </c>
      <c r="C4655" s="74">
        <f>IF(NewCustomer="Yes", IF(COUNTIF($I$2:$I$11,B4655)&gt;0,0,WEEKDAY(B4655,2)),IF(COUNTIF($I$2:$I$21,B4655)&gt;0,0,WEEKDAY(B4655,2)))</f>
        <v>4</v>
      </c>
      <c r="D4655" s="74">
        <f t="shared" si="2"/>
        <v>12</v>
      </c>
      <c r="E4655" s="12">
        <f>IFERROR(VLOOKUP(A4655,'IDAR Meter Data'!$A:$B,2,1),"")</f>
        <v>246</v>
      </c>
      <c r="F4655" s="75">
        <f>IF(CECCZ="CZ03",'Outside Temp'!B4655,IF(CECCZ="CZ04",'Outside Temp'!B4656,IF(CECCZ="CZ12",'Outside Temp'!B4657, IF(CECCZ="CZ13",'Outside Temp'!B4658))))</f>
        <v>65.31666667</v>
      </c>
      <c r="G4655" s="12">
        <f t="shared" si="3"/>
        <v>2</v>
      </c>
    </row>
    <row r="4656" ht="15.75" customHeight="1">
      <c r="A4656" s="13">
        <v>42173.520833333336</v>
      </c>
      <c r="B4656" s="73">
        <f t="shared" si="1"/>
        <v>42173</v>
      </c>
      <c r="C4656" s="74">
        <f>IF(NewCustomer="Yes", IF(COUNTIF($I$2:$I$11,B4656)&gt;0,0,WEEKDAY(B4656,2)),IF(COUNTIF($I$2:$I$21,B4656)&gt;0,0,WEEKDAY(B4656,2)))</f>
        <v>4</v>
      </c>
      <c r="D4656" s="74">
        <f t="shared" si="2"/>
        <v>12</v>
      </c>
      <c r="E4656" s="12">
        <f>IFERROR(VLOOKUP(A4656,'IDAR Meter Data'!$A:$B,2,1),"")</f>
        <v>240</v>
      </c>
      <c r="F4656" s="75">
        <f>IF(CECCZ="CZ03",'Outside Temp'!B4656,IF(CECCZ="CZ04",'Outside Temp'!B4657,IF(CECCZ="CZ12",'Outside Temp'!B4658, IF(CECCZ="CZ13",'Outside Temp'!B4659))))</f>
        <v>65.56666667</v>
      </c>
      <c r="G4656" s="12">
        <f t="shared" si="3"/>
        <v>2</v>
      </c>
    </row>
    <row r="4657" ht="15.75" customHeight="1">
      <c r="A4657" s="13">
        <v>42173.53125</v>
      </c>
      <c r="B4657" s="73">
        <f t="shared" si="1"/>
        <v>42173</v>
      </c>
      <c r="C4657" s="74">
        <f>IF(NewCustomer="Yes", IF(COUNTIF($I$2:$I$11,B4657)&gt;0,0,WEEKDAY(B4657,2)),IF(COUNTIF($I$2:$I$21,B4657)&gt;0,0,WEEKDAY(B4657,2)))</f>
        <v>4</v>
      </c>
      <c r="D4657" s="74">
        <f t="shared" si="2"/>
        <v>12</v>
      </c>
      <c r="E4657" s="12">
        <f>IFERROR(VLOOKUP(A4657,'IDAR Meter Data'!$A:$B,2,1),"")</f>
        <v>246</v>
      </c>
      <c r="F4657" s="75">
        <f>IF(CECCZ="CZ03",'Outside Temp'!B4657,IF(CECCZ="CZ04",'Outside Temp'!B4658,IF(CECCZ="CZ12",'Outside Temp'!B4659, IF(CECCZ="CZ13",'Outside Temp'!B4660))))</f>
        <v>65.81666667</v>
      </c>
      <c r="G4657" s="12">
        <f t="shared" si="3"/>
        <v>2</v>
      </c>
    </row>
    <row r="4658" ht="15.75" customHeight="1">
      <c r="A4658" s="13">
        <v>42173.541666666664</v>
      </c>
      <c r="B4658" s="73">
        <f t="shared" si="1"/>
        <v>42173</v>
      </c>
      <c r="C4658" s="74">
        <f>IF(NewCustomer="Yes", IF(COUNTIF($I$2:$I$11,B4658)&gt;0,0,WEEKDAY(B4658,2)),IF(COUNTIF($I$2:$I$21,B4658)&gt;0,0,WEEKDAY(B4658,2)))</f>
        <v>4</v>
      </c>
      <c r="D4658" s="74">
        <f t="shared" si="2"/>
        <v>13</v>
      </c>
      <c r="E4658" s="12">
        <f>IFERROR(VLOOKUP(A4658,'IDAR Meter Data'!$A:$B,2,1),"")</f>
        <v>234</v>
      </c>
      <c r="F4658" s="75">
        <f>IF(CECCZ="CZ03",'Outside Temp'!B4658,IF(CECCZ="CZ04",'Outside Temp'!B4659,IF(CECCZ="CZ12",'Outside Temp'!B4660, IF(CECCZ="CZ13",'Outside Temp'!B4661))))</f>
        <v>66</v>
      </c>
      <c r="G4658" s="12">
        <f t="shared" si="3"/>
        <v>2</v>
      </c>
    </row>
    <row r="4659" ht="15.75" customHeight="1">
      <c r="A4659" s="13">
        <v>42173.552083333336</v>
      </c>
      <c r="B4659" s="73">
        <f t="shared" si="1"/>
        <v>42173</v>
      </c>
      <c r="C4659" s="74">
        <f>IF(NewCustomer="Yes", IF(COUNTIF($I$2:$I$11,B4659)&gt;0,0,WEEKDAY(B4659,2)),IF(COUNTIF($I$2:$I$21,B4659)&gt;0,0,WEEKDAY(B4659,2)))</f>
        <v>4</v>
      </c>
      <c r="D4659" s="74">
        <f t="shared" si="2"/>
        <v>13</v>
      </c>
      <c r="E4659" s="12">
        <f>IFERROR(VLOOKUP(A4659,'IDAR Meter Data'!$A:$B,2,1),"")</f>
        <v>242</v>
      </c>
      <c r="F4659" s="75">
        <f>IF(CECCZ="CZ03",'Outside Temp'!B4659,IF(CECCZ="CZ04",'Outside Temp'!B4660,IF(CECCZ="CZ12",'Outside Temp'!B4661, IF(CECCZ="CZ13",'Outside Temp'!B4662))))</f>
        <v>66</v>
      </c>
      <c r="G4659" s="12">
        <f t="shared" si="3"/>
        <v>2</v>
      </c>
    </row>
    <row r="4660" ht="15.75" customHeight="1">
      <c r="A4660" s="13">
        <v>42173.5625</v>
      </c>
      <c r="B4660" s="73">
        <f t="shared" si="1"/>
        <v>42173</v>
      </c>
      <c r="C4660" s="74">
        <f>IF(NewCustomer="Yes", IF(COUNTIF($I$2:$I$11,B4660)&gt;0,0,WEEKDAY(B4660,2)),IF(COUNTIF($I$2:$I$21,B4660)&gt;0,0,WEEKDAY(B4660,2)))</f>
        <v>4</v>
      </c>
      <c r="D4660" s="74">
        <f t="shared" si="2"/>
        <v>13</v>
      </c>
      <c r="E4660" s="12">
        <f>IFERROR(VLOOKUP(A4660,'IDAR Meter Data'!$A:$B,2,1),"")</f>
        <v>250</v>
      </c>
      <c r="F4660" s="75">
        <f>IF(CECCZ="CZ03",'Outside Temp'!B4660,IF(CECCZ="CZ04",'Outside Temp'!B4661,IF(CECCZ="CZ12",'Outside Temp'!B4662, IF(CECCZ="CZ13",'Outside Temp'!B4663))))</f>
        <v>66</v>
      </c>
      <c r="G4660" s="12">
        <f t="shared" si="3"/>
        <v>2</v>
      </c>
    </row>
    <row r="4661" ht="15.75" customHeight="1">
      <c r="A4661" s="13">
        <v>42173.572916666664</v>
      </c>
      <c r="B4661" s="73">
        <f t="shared" si="1"/>
        <v>42173</v>
      </c>
      <c r="C4661" s="74">
        <f>IF(NewCustomer="Yes", IF(COUNTIF($I$2:$I$11,B4661)&gt;0,0,WEEKDAY(B4661,2)),IF(COUNTIF($I$2:$I$21,B4661)&gt;0,0,WEEKDAY(B4661,2)))</f>
        <v>4</v>
      </c>
      <c r="D4661" s="74">
        <f t="shared" si="2"/>
        <v>13</v>
      </c>
      <c r="E4661" s="12">
        <f>IFERROR(VLOOKUP(A4661,'IDAR Meter Data'!$A:$B,2,1),"")</f>
        <v>254</v>
      </c>
      <c r="F4661" s="75">
        <f>IF(CECCZ="CZ03",'Outside Temp'!B4661,IF(CECCZ="CZ04",'Outside Temp'!B4662,IF(CECCZ="CZ12",'Outside Temp'!B4663, IF(CECCZ="CZ13",'Outside Temp'!B4664))))</f>
        <v>66</v>
      </c>
      <c r="G4661" s="12">
        <f t="shared" si="3"/>
        <v>2</v>
      </c>
    </row>
    <row r="4662" ht="15.75" customHeight="1">
      <c r="A4662" s="13">
        <v>42173.583333333336</v>
      </c>
      <c r="B4662" s="73">
        <f t="shared" si="1"/>
        <v>42173</v>
      </c>
      <c r="C4662" s="74">
        <f>IF(NewCustomer="Yes", IF(COUNTIF($I$2:$I$11,B4662)&gt;0,0,WEEKDAY(B4662,2)),IF(COUNTIF($I$2:$I$21,B4662)&gt;0,0,WEEKDAY(B4662,2)))</f>
        <v>4</v>
      </c>
      <c r="D4662" s="74">
        <f t="shared" si="2"/>
        <v>14</v>
      </c>
      <c r="E4662" s="12">
        <f>IFERROR(VLOOKUP(A4662,'IDAR Meter Data'!$A:$B,2,1),"")</f>
        <v>256</v>
      </c>
      <c r="F4662" s="75">
        <f>IF(CECCZ="CZ03",'Outside Temp'!B4662,IF(CECCZ="CZ04",'Outside Temp'!B4663,IF(CECCZ="CZ12",'Outside Temp'!B4664, IF(CECCZ="CZ13",'Outside Temp'!B4665))))</f>
        <v>66.06666667</v>
      </c>
      <c r="G4662" s="12">
        <f t="shared" si="3"/>
        <v>2</v>
      </c>
    </row>
    <row r="4663" ht="15.75" customHeight="1">
      <c r="A4663" s="13">
        <v>42173.59375</v>
      </c>
      <c r="B4663" s="73">
        <f t="shared" si="1"/>
        <v>42173</v>
      </c>
      <c r="C4663" s="74">
        <f>IF(NewCustomer="Yes", IF(COUNTIF($I$2:$I$11,B4663)&gt;0,0,WEEKDAY(B4663,2)),IF(COUNTIF($I$2:$I$21,B4663)&gt;0,0,WEEKDAY(B4663,2)))</f>
        <v>4</v>
      </c>
      <c r="D4663" s="74">
        <f t="shared" si="2"/>
        <v>14</v>
      </c>
      <c r="E4663" s="12">
        <f>IFERROR(VLOOKUP(A4663,'IDAR Meter Data'!$A:$B,2,1),"")</f>
        <v>243</v>
      </c>
      <c r="F4663" s="75">
        <f>IF(CECCZ="CZ03",'Outside Temp'!B4663,IF(CECCZ="CZ04",'Outside Temp'!B4664,IF(CECCZ="CZ12",'Outside Temp'!B4665, IF(CECCZ="CZ13",'Outside Temp'!B4666))))</f>
        <v>66.31666667</v>
      </c>
      <c r="G4663" s="12">
        <f t="shared" si="3"/>
        <v>2</v>
      </c>
    </row>
    <row r="4664" ht="15.75" customHeight="1">
      <c r="A4664" s="13">
        <v>42173.604166666664</v>
      </c>
      <c r="B4664" s="73">
        <f t="shared" si="1"/>
        <v>42173</v>
      </c>
      <c r="C4664" s="74">
        <f>IF(NewCustomer="Yes", IF(COUNTIF($I$2:$I$11,B4664)&gt;0,0,WEEKDAY(B4664,2)),IF(COUNTIF($I$2:$I$21,B4664)&gt;0,0,WEEKDAY(B4664,2)))</f>
        <v>4</v>
      </c>
      <c r="D4664" s="74">
        <f t="shared" si="2"/>
        <v>14</v>
      </c>
      <c r="E4664" s="12">
        <f>IFERROR(VLOOKUP(A4664,'IDAR Meter Data'!$A:$B,2,1),"")</f>
        <v>254</v>
      </c>
      <c r="F4664" s="75">
        <f>IF(CECCZ="CZ03",'Outside Temp'!B4664,IF(CECCZ="CZ04",'Outside Temp'!B4665,IF(CECCZ="CZ12",'Outside Temp'!B4666, IF(CECCZ="CZ13",'Outside Temp'!B4667))))</f>
        <v>66.56666667</v>
      </c>
      <c r="G4664" s="12">
        <f t="shared" si="3"/>
        <v>2</v>
      </c>
    </row>
    <row r="4665" ht="15.75" customHeight="1">
      <c r="A4665" s="13">
        <v>42173.614583333336</v>
      </c>
      <c r="B4665" s="73">
        <f t="shared" si="1"/>
        <v>42173</v>
      </c>
      <c r="C4665" s="74">
        <f>IF(NewCustomer="Yes", IF(COUNTIF($I$2:$I$11,B4665)&gt;0,0,WEEKDAY(B4665,2)),IF(COUNTIF($I$2:$I$21,B4665)&gt;0,0,WEEKDAY(B4665,2)))</f>
        <v>4</v>
      </c>
      <c r="D4665" s="74">
        <f t="shared" si="2"/>
        <v>14</v>
      </c>
      <c r="E4665" s="12">
        <f>IFERROR(VLOOKUP(A4665,'IDAR Meter Data'!$A:$B,2,1),"")</f>
        <v>239</v>
      </c>
      <c r="F4665" s="75">
        <f>IF(CECCZ="CZ03",'Outside Temp'!B4665,IF(CECCZ="CZ04",'Outside Temp'!B4666,IF(CECCZ="CZ12",'Outside Temp'!B4667, IF(CECCZ="CZ13",'Outside Temp'!B4668))))</f>
        <v>66.81666667</v>
      </c>
      <c r="G4665" s="12">
        <f t="shared" si="3"/>
        <v>2</v>
      </c>
    </row>
    <row r="4666" ht="15.75" customHeight="1">
      <c r="A4666" s="13">
        <v>42173.625</v>
      </c>
      <c r="B4666" s="73">
        <f t="shared" si="1"/>
        <v>42173</v>
      </c>
      <c r="C4666" s="74">
        <f>IF(NewCustomer="Yes", IF(COUNTIF($I$2:$I$11,B4666)&gt;0,0,WEEKDAY(B4666,2)),IF(COUNTIF($I$2:$I$21,B4666)&gt;0,0,WEEKDAY(B4666,2)))</f>
        <v>4</v>
      </c>
      <c r="D4666" s="74">
        <f t="shared" si="2"/>
        <v>15</v>
      </c>
      <c r="E4666" s="12">
        <f>IFERROR(VLOOKUP(A4666,'IDAR Meter Data'!$A:$B,2,1),"")</f>
        <v>259</v>
      </c>
      <c r="F4666" s="75">
        <f>IF(CECCZ="CZ03",'Outside Temp'!B4666,IF(CECCZ="CZ04",'Outside Temp'!B4667,IF(CECCZ="CZ12",'Outside Temp'!B4668, IF(CECCZ="CZ13",'Outside Temp'!B4669))))</f>
        <v>66.93333333</v>
      </c>
      <c r="G4666" s="12">
        <f t="shared" si="3"/>
        <v>2</v>
      </c>
    </row>
    <row r="4667" ht="15.75" customHeight="1">
      <c r="A4667" s="13">
        <v>42173.635416666664</v>
      </c>
      <c r="B4667" s="73">
        <f t="shared" si="1"/>
        <v>42173</v>
      </c>
      <c r="C4667" s="74">
        <f>IF(NewCustomer="Yes", IF(COUNTIF($I$2:$I$11,B4667)&gt;0,0,WEEKDAY(B4667,2)),IF(COUNTIF($I$2:$I$21,B4667)&gt;0,0,WEEKDAY(B4667,2)))</f>
        <v>4</v>
      </c>
      <c r="D4667" s="74">
        <f t="shared" si="2"/>
        <v>15</v>
      </c>
      <c r="E4667" s="12">
        <f>IFERROR(VLOOKUP(A4667,'IDAR Meter Data'!$A:$B,2,1),"")</f>
        <v>246</v>
      </c>
      <c r="F4667" s="75">
        <f>IF(CECCZ="CZ03",'Outside Temp'!B4667,IF(CECCZ="CZ04",'Outside Temp'!B4668,IF(CECCZ="CZ12",'Outside Temp'!B4669, IF(CECCZ="CZ13",'Outside Temp'!B4670))))</f>
        <v>66.68333333</v>
      </c>
      <c r="G4667" s="12">
        <f t="shared" si="3"/>
        <v>2</v>
      </c>
    </row>
    <row r="4668" ht="15.75" customHeight="1">
      <c r="A4668" s="13">
        <v>42173.645833333336</v>
      </c>
      <c r="B4668" s="73">
        <f t="shared" si="1"/>
        <v>42173</v>
      </c>
      <c r="C4668" s="74">
        <f>IF(NewCustomer="Yes", IF(COUNTIF($I$2:$I$11,B4668)&gt;0,0,WEEKDAY(B4668,2)),IF(COUNTIF($I$2:$I$21,B4668)&gt;0,0,WEEKDAY(B4668,2)))</f>
        <v>4</v>
      </c>
      <c r="D4668" s="74">
        <f t="shared" si="2"/>
        <v>15</v>
      </c>
      <c r="E4668" s="12">
        <f>IFERROR(VLOOKUP(A4668,'IDAR Meter Data'!$A:$B,2,1),"")</f>
        <v>250</v>
      </c>
      <c r="F4668" s="75">
        <f>IF(CECCZ="CZ03",'Outside Temp'!B4668,IF(CECCZ="CZ04",'Outside Temp'!B4669,IF(CECCZ="CZ12",'Outside Temp'!B4670, IF(CECCZ="CZ13",'Outside Temp'!B4671))))</f>
        <v>66.43333333</v>
      </c>
      <c r="G4668" s="12">
        <f t="shared" si="3"/>
        <v>2</v>
      </c>
    </row>
    <row r="4669" ht="15.75" customHeight="1">
      <c r="A4669" s="13">
        <v>42173.65625</v>
      </c>
      <c r="B4669" s="73">
        <f t="shared" si="1"/>
        <v>42173</v>
      </c>
      <c r="C4669" s="74">
        <f>IF(NewCustomer="Yes", IF(COUNTIF($I$2:$I$11,B4669)&gt;0,0,WEEKDAY(B4669,2)),IF(COUNTIF($I$2:$I$21,B4669)&gt;0,0,WEEKDAY(B4669,2)))</f>
        <v>4</v>
      </c>
      <c r="D4669" s="74">
        <f t="shared" si="2"/>
        <v>15</v>
      </c>
      <c r="E4669" s="12">
        <f>IFERROR(VLOOKUP(A4669,'IDAR Meter Data'!$A:$B,2,1),"")</f>
        <v>249</v>
      </c>
      <c r="F4669" s="75">
        <f>IF(CECCZ="CZ03",'Outside Temp'!B4669,IF(CECCZ="CZ04",'Outside Temp'!B4670,IF(CECCZ="CZ12",'Outside Temp'!B4671, IF(CECCZ="CZ13",'Outside Temp'!B4672))))</f>
        <v>66.18333333</v>
      </c>
      <c r="G4669" s="12">
        <f t="shared" si="3"/>
        <v>2</v>
      </c>
    </row>
    <row r="4670" ht="15.75" customHeight="1">
      <c r="A4670" s="13">
        <v>42173.666666666664</v>
      </c>
      <c r="B4670" s="73">
        <f t="shared" si="1"/>
        <v>42173</v>
      </c>
      <c r="C4670" s="74">
        <f>IF(NewCustomer="Yes", IF(COUNTIF($I$2:$I$11,B4670)&gt;0,0,WEEKDAY(B4670,2)),IF(COUNTIF($I$2:$I$21,B4670)&gt;0,0,WEEKDAY(B4670,2)))</f>
        <v>4</v>
      </c>
      <c r="D4670" s="74">
        <f t="shared" si="2"/>
        <v>16</v>
      </c>
      <c r="E4670" s="12">
        <f>IFERROR(VLOOKUP(A4670,'IDAR Meter Data'!$A:$B,2,1),"")</f>
        <v>257</v>
      </c>
      <c r="F4670" s="75">
        <f>IF(CECCZ="CZ03",'Outside Temp'!B4670,IF(CECCZ="CZ04",'Outside Temp'!B4671,IF(CECCZ="CZ12",'Outside Temp'!B4672, IF(CECCZ="CZ13",'Outside Temp'!B4673))))</f>
        <v>66.06666667</v>
      </c>
      <c r="G4670" s="12">
        <f t="shared" si="3"/>
        <v>2</v>
      </c>
    </row>
    <row r="4671" ht="15.75" customHeight="1">
      <c r="A4671" s="13">
        <v>42173.677083333336</v>
      </c>
      <c r="B4671" s="73">
        <f t="shared" si="1"/>
        <v>42173</v>
      </c>
      <c r="C4671" s="74">
        <f>IF(NewCustomer="Yes", IF(COUNTIF($I$2:$I$11,B4671)&gt;0,0,WEEKDAY(B4671,2)),IF(COUNTIF($I$2:$I$21,B4671)&gt;0,0,WEEKDAY(B4671,2)))</f>
        <v>4</v>
      </c>
      <c r="D4671" s="74">
        <f t="shared" si="2"/>
        <v>16</v>
      </c>
      <c r="E4671" s="12">
        <f>IFERROR(VLOOKUP(A4671,'IDAR Meter Data'!$A:$B,2,1),"")</f>
        <v>248</v>
      </c>
      <c r="F4671" s="75">
        <f>IF(CECCZ="CZ03",'Outside Temp'!B4671,IF(CECCZ="CZ04",'Outside Temp'!B4672,IF(CECCZ="CZ12",'Outside Temp'!B4673, IF(CECCZ="CZ13",'Outside Temp'!B4674))))</f>
        <v>66.31666667</v>
      </c>
      <c r="G4671" s="12">
        <f t="shared" si="3"/>
        <v>2</v>
      </c>
    </row>
    <row r="4672" ht="15.75" customHeight="1">
      <c r="A4672" s="13">
        <v>42173.6875</v>
      </c>
      <c r="B4672" s="73">
        <f t="shared" si="1"/>
        <v>42173</v>
      </c>
      <c r="C4672" s="74">
        <f>IF(NewCustomer="Yes", IF(COUNTIF($I$2:$I$11,B4672)&gt;0,0,WEEKDAY(B4672,2)),IF(COUNTIF($I$2:$I$21,B4672)&gt;0,0,WEEKDAY(B4672,2)))</f>
        <v>4</v>
      </c>
      <c r="D4672" s="74">
        <f t="shared" si="2"/>
        <v>16</v>
      </c>
      <c r="E4672" s="12">
        <f>IFERROR(VLOOKUP(A4672,'IDAR Meter Data'!$A:$B,2,1),"")</f>
        <v>237</v>
      </c>
      <c r="F4672" s="75">
        <f>IF(CECCZ="CZ03",'Outside Temp'!B4672,IF(CECCZ="CZ04",'Outside Temp'!B4673,IF(CECCZ="CZ12",'Outside Temp'!B4674, IF(CECCZ="CZ13",'Outside Temp'!B4675))))</f>
        <v>66.56666667</v>
      </c>
      <c r="G4672" s="12">
        <f t="shared" si="3"/>
        <v>2</v>
      </c>
    </row>
    <row r="4673" ht="15.75" customHeight="1">
      <c r="A4673" s="13">
        <v>42173.697916666664</v>
      </c>
      <c r="B4673" s="73">
        <f t="shared" si="1"/>
        <v>42173</v>
      </c>
      <c r="C4673" s="74">
        <f>IF(NewCustomer="Yes", IF(COUNTIF($I$2:$I$11,B4673)&gt;0,0,WEEKDAY(B4673,2)),IF(COUNTIF($I$2:$I$21,B4673)&gt;0,0,WEEKDAY(B4673,2)))</f>
        <v>4</v>
      </c>
      <c r="D4673" s="74">
        <f t="shared" si="2"/>
        <v>16</v>
      </c>
      <c r="E4673" s="12">
        <f>IFERROR(VLOOKUP(A4673,'IDAR Meter Data'!$A:$B,2,1),"")</f>
        <v>247</v>
      </c>
      <c r="F4673" s="75">
        <f>IF(CECCZ="CZ03",'Outside Temp'!B4673,IF(CECCZ="CZ04",'Outside Temp'!B4674,IF(CECCZ="CZ12",'Outside Temp'!B4675, IF(CECCZ="CZ13",'Outside Temp'!B4676))))</f>
        <v>66.81666667</v>
      </c>
      <c r="G4673" s="12">
        <f t="shared" si="3"/>
        <v>2</v>
      </c>
    </row>
    <row r="4674" ht="15.75" customHeight="1">
      <c r="A4674" s="13">
        <v>42173.708333333336</v>
      </c>
      <c r="B4674" s="73">
        <f t="shared" si="1"/>
        <v>42173</v>
      </c>
      <c r="C4674" s="74">
        <f>IF(NewCustomer="Yes", IF(COUNTIF($I$2:$I$11,B4674)&gt;0,0,WEEKDAY(B4674,2)),IF(COUNTIF($I$2:$I$21,B4674)&gt;0,0,WEEKDAY(B4674,2)))</f>
        <v>4</v>
      </c>
      <c r="D4674" s="74">
        <f t="shared" si="2"/>
        <v>17</v>
      </c>
      <c r="E4674" s="12">
        <f>IFERROR(VLOOKUP(A4674,'IDAR Meter Data'!$A:$B,2,1),"")</f>
        <v>241</v>
      </c>
      <c r="F4674" s="75">
        <f>IF(CECCZ="CZ03",'Outside Temp'!B4674,IF(CECCZ="CZ04",'Outside Temp'!B4675,IF(CECCZ="CZ12",'Outside Temp'!B4676, IF(CECCZ="CZ13",'Outside Temp'!B4677))))</f>
        <v>66.8</v>
      </c>
      <c r="G4674" s="12">
        <f t="shared" si="3"/>
        <v>2</v>
      </c>
    </row>
    <row r="4675" ht="15.75" customHeight="1">
      <c r="A4675" s="13">
        <v>42173.71875</v>
      </c>
      <c r="B4675" s="73">
        <f t="shared" si="1"/>
        <v>42173</v>
      </c>
      <c r="C4675" s="74">
        <f>IF(NewCustomer="Yes", IF(COUNTIF($I$2:$I$11,B4675)&gt;0,0,WEEKDAY(B4675,2)),IF(COUNTIF($I$2:$I$21,B4675)&gt;0,0,WEEKDAY(B4675,2)))</f>
        <v>4</v>
      </c>
      <c r="D4675" s="74">
        <f t="shared" si="2"/>
        <v>17</v>
      </c>
      <c r="E4675" s="12">
        <f>IFERROR(VLOOKUP(A4675,'IDAR Meter Data'!$A:$B,2,1),"")</f>
        <v>259</v>
      </c>
      <c r="F4675" s="75">
        <f>IF(CECCZ="CZ03",'Outside Temp'!B4675,IF(CECCZ="CZ04",'Outside Temp'!B4676,IF(CECCZ="CZ12",'Outside Temp'!B4677, IF(CECCZ="CZ13",'Outside Temp'!B4678))))</f>
        <v>66.05</v>
      </c>
      <c r="G4675" s="12">
        <f t="shared" si="3"/>
        <v>2</v>
      </c>
    </row>
    <row r="4676" ht="15.75" customHeight="1">
      <c r="A4676" s="13">
        <v>42173.729166666664</v>
      </c>
      <c r="B4676" s="73">
        <f t="shared" si="1"/>
        <v>42173</v>
      </c>
      <c r="C4676" s="74">
        <f>IF(NewCustomer="Yes", IF(COUNTIF($I$2:$I$11,B4676)&gt;0,0,WEEKDAY(B4676,2)),IF(COUNTIF($I$2:$I$21,B4676)&gt;0,0,WEEKDAY(B4676,2)))</f>
        <v>4</v>
      </c>
      <c r="D4676" s="74">
        <f t="shared" si="2"/>
        <v>17</v>
      </c>
      <c r="E4676" s="12">
        <f>IFERROR(VLOOKUP(A4676,'IDAR Meter Data'!$A:$B,2,1),"")</f>
        <v>240</v>
      </c>
      <c r="F4676" s="75">
        <f>IF(CECCZ="CZ03",'Outside Temp'!B4676,IF(CECCZ="CZ04",'Outside Temp'!B4677,IF(CECCZ="CZ12",'Outside Temp'!B4678, IF(CECCZ="CZ13",'Outside Temp'!B4679))))</f>
        <v>65.3</v>
      </c>
      <c r="G4676" s="12">
        <f t="shared" si="3"/>
        <v>2</v>
      </c>
    </row>
    <row r="4677" ht="15.75" customHeight="1">
      <c r="A4677" s="13">
        <v>42173.739583333336</v>
      </c>
      <c r="B4677" s="73">
        <f t="shared" si="1"/>
        <v>42173</v>
      </c>
      <c r="C4677" s="74">
        <f>IF(NewCustomer="Yes", IF(COUNTIF($I$2:$I$11,B4677)&gt;0,0,WEEKDAY(B4677,2)),IF(COUNTIF($I$2:$I$21,B4677)&gt;0,0,WEEKDAY(B4677,2)))</f>
        <v>4</v>
      </c>
      <c r="D4677" s="74">
        <f t="shared" si="2"/>
        <v>17</v>
      </c>
      <c r="E4677" s="12">
        <f>IFERROR(VLOOKUP(A4677,'IDAR Meter Data'!$A:$B,2,1),"")</f>
        <v>245</v>
      </c>
      <c r="F4677" s="75">
        <f>IF(CECCZ="CZ03",'Outside Temp'!B4677,IF(CECCZ="CZ04",'Outside Temp'!B4678,IF(CECCZ="CZ12",'Outside Temp'!B4679, IF(CECCZ="CZ13",'Outside Temp'!B4680))))</f>
        <v>64.55</v>
      </c>
      <c r="G4677" s="12">
        <f t="shared" si="3"/>
        <v>1</v>
      </c>
    </row>
    <row r="4678" ht="15.75" customHeight="1">
      <c r="A4678" s="13">
        <v>42173.75</v>
      </c>
      <c r="B4678" s="73">
        <f t="shared" si="1"/>
        <v>42173</v>
      </c>
      <c r="C4678" s="74">
        <f>IF(NewCustomer="Yes", IF(COUNTIF($I$2:$I$11,B4678)&gt;0,0,WEEKDAY(B4678,2)),IF(COUNTIF($I$2:$I$21,B4678)&gt;0,0,WEEKDAY(B4678,2)))</f>
        <v>4</v>
      </c>
      <c r="D4678" s="74">
        <f t="shared" si="2"/>
        <v>18</v>
      </c>
      <c r="E4678" s="12">
        <f>IFERROR(VLOOKUP(A4678,'IDAR Meter Data'!$A:$B,2,1),"")</f>
        <v>235</v>
      </c>
      <c r="F4678" s="75">
        <f>IF(CECCZ="CZ03",'Outside Temp'!B4678,IF(CECCZ="CZ04",'Outside Temp'!B4679,IF(CECCZ="CZ12",'Outside Temp'!B4680, IF(CECCZ="CZ13",'Outside Temp'!B4681))))</f>
        <v>63.8</v>
      </c>
      <c r="G4678" s="12">
        <f t="shared" si="3"/>
        <v>1</v>
      </c>
    </row>
    <row r="4679" ht="15.75" customHeight="1">
      <c r="A4679" s="13">
        <v>42173.760416666664</v>
      </c>
      <c r="B4679" s="73">
        <f t="shared" si="1"/>
        <v>42173</v>
      </c>
      <c r="C4679" s="74">
        <f>IF(NewCustomer="Yes", IF(COUNTIF($I$2:$I$11,B4679)&gt;0,0,WEEKDAY(B4679,2)),IF(COUNTIF($I$2:$I$21,B4679)&gt;0,0,WEEKDAY(B4679,2)))</f>
        <v>4</v>
      </c>
      <c r="D4679" s="74">
        <f t="shared" si="2"/>
        <v>18</v>
      </c>
      <c r="E4679" s="12">
        <f>IFERROR(VLOOKUP(A4679,'IDAR Meter Data'!$A:$B,2,1),"")</f>
        <v>240</v>
      </c>
      <c r="F4679" s="75">
        <f>IF(CECCZ="CZ03",'Outside Temp'!B4679,IF(CECCZ="CZ04",'Outside Temp'!B4680,IF(CECCZ="CZ12",'Outside Temp'!B4681, IF(CECCZ="CZ13",'Outside Temp'!B4682))))</f>
        <v>63.05</v>
      </c>
      <c r="G4679" s="12">
        <f t="shared" si="3"/>
        <v>1</v>
      </c>
    </row>
    <row r="4680" ht="15.75" customHeight="1">
      <c r="A4680" s="13">
        <v>42173.770833333336</v>
      </c>
      <c r="B4680" s="73">
        <f t="shared" si="1"/>
        <v>42173</v>
      </c>
      <c r="C4680" s="74">
        <f>IF(NewCustomer="Yes", IF(COUNTIF($I$2:$I$11,B4680)&gt;0,0,WEEKDAY(B4680,2)),IF(COUNTIF($I$2:$I$21,B4680)&gt;0,0,WEEKDAY(B4680,2)))</f>
        <v>4</v>
      </c>
      <c r="D4680" s="74">
        <f t="shared" si="2"/>
        <v>18</v>
      </c>
      <c r="E4680" s="12">
        <f>IFERROR(VLOOKUP(A4680,'IDAR Meter Data'!$A:$B,2,1),"")</f>
        <v>233</v>
      </c>
      <c r="F4680" s="75">
        <f>IF(CECCZ="CZ03",'Outside Temp'!B4680,IF(CECCZ="CZ04",'Outside Temp'!B4681,IF(CECCZ="CZ12",'Outside Temp'!B4682, IF(CECCZ="CZ13",'Outside Temp'!B4683))))</f>
        <v>62.3</v>
      </c>
      <c r="G4680" s="12">
        <f t="shared" si="3"/>
        <v>1</v>
      </c>
    </row>
    <row r="4681" ht="15.75" customHeight="1">
      <c r="A4681" s="13">
        <v>42173.78125</v>
      </c>
      <c r="B4681" s="73">
        <f t="shared" si="1"/>
        <v>42173</v>
      </c>
      <c r="C4681" s="74">
        <f>IF(NewCustomer="Yes", IF(COUNTIF($I$2:$I$11,B4681)&gt;0,0,WEEKDAY(B4681,2)),IF(COUNTIF($I$2:$I$21,B4681)&gt;0,0,WEEKDAY(B4681,2)))</f>
        <v>4</v>
      </c>
      <c r="D4681" s="74">
        <f t="shared" si="2"/>
        <v>18</v>
      </c>
      <c r="E4681" s="12">
        <f>IFERROR(VLOOKUP(A4681,'IDAR Meter Data'!$A:$B,2,1),"")</f>
        <v>230</v>
      </c>
      <c r="F4681" s="75">
        <f>IF(CECCZ="CZ03",'Outside Temp'!B4681,IF(CECCZ="CZ04",'Outside Temp'!B4682,IF(CECCZ="CZ12",'Outside Temp'!B4683, IF(CECCZ="CZ13",'Outside Temp'!B4684))))</f>
        <v>61.55</v>
      </c>
      <c r="G4681" s="12">
        <f t="shared" si="3"/>
        <v>1</v>
      </c>
    </row>
    <row r="4682" ht="15.75" customHeight="1">
      <c r="A4682" s="13">
        <v>42173.791666666664</v>
      </c>
      <c r="B4682" s="73">
        <f t="shared" si="1"/>
        <v>42173</v>
      </c>
      <c r="C4682" s="74">
        <f>IF(NewCustomer="Yes", IF(COUNTIF($I$2:$I$11,B4682)&gt;0,0,WEEKDAY(B4682,2)),IF(COUNTIF($I$2:$I$21,B4682)&gt;0,0,WEEKDAY(B4682,2)))</f>
        <v>4</v>
      </c>
      <c r="D4682" s="74">
        <f t="shared" si="2"/>
        <v>19</v>
      </c>
      <c r="E4682" s="12">
        <f>IFERROR(VLOOKUP(A4682,'IDAR Meter Data'!$A:$B,2,1),"")</f>
        <v>247</v>
      </c>
      <c r="F4682" s="75">
        <f>IF(CECCZ="CZ03",'Outside Temp'!B4682,IF(CECCZ="CZ04",'Outside Temp'!B4683,IF(CECCZ="CZ12",'Outside Temp'!B4684, IF(CECCZ="CZ13",'Outside Temp'!B4685))))</f>
        <v>60.8</v>
      </c>
      <c r="G4682" s="12">
        <f t="shared" si="3"/>
        <v>1</v>
      </c>
    </row>
    <row r="4683" ht="15.75" customHeight="1">
      <c r="A4683" s="13">
        <v>42173.802083333336</v>
      </c>
      <c r="B4683" s="73">
        <f t="shared" si="1"/>
        <v>42173</v>
      </c>
      <c r="C4683" s="74">
        <f>IF(NewCustomer="Yes", IF(COUNTIF($I$2:$I$11,B4683)&gt;0,0,WEEKDAY(B4683,2)),IF(COUNTIF($I$2:$I$21,B4683)&gt;0,0,WEEKDAY(B4683,2)))</f>
        <v>4</v>
      </c>
      <c r="D4683" s="74">
        <f t="shared" si="2"/>
        <v>19</v>
      </c>
      <c r="E4683" s="12">
        <f>IFERROR(VLOOKUP(A4683,'IDAR Meter Data'!$A:$B,2,1),"")</f>
        <v>226</v>
      </c>
      <c r="F4683" s="75">
        <f>IF(CECCZ="CZ03",'Outside Temp'!B4683,IF(CECCZ="CZ04",'Outside Temp'!B4684,IF(CECCZ="CZ12",'Outside Temp'!B4685, IF(CECCZ="CZ13",'Outside Temp'!B4686))))</f>
        <v>60.05</v>
      </c>
      <c r="G4683" s="12">
        <f t="shared" si="3"/>
        <v>1</v>
      </c>
    </row>
    <row r="4684" ht="15.75" customHeight="1">
      <c r="A4684" s="13">
        <v>42173.8125</v>
      </c>
      <c r="B4684" s="73">
        <f t="shared" si="1"/>
        <v>42173</v>
      </c>
      <c r="C4684" s="74">
        <f>IF(NewCustomer="Yes", IF(COUNTIF($I$2:$I$11,B4684)&gt;0,0,WEEKDAY(B4684,2)),IF(COUNTIF($I$2:$I$21,B4684)&gt;0,0,WEEKDAY(B4684,2)))</f>
        <v>4</v>
      </c>
      <c r="D4684" s="74">
        <f t="shared" si="2"/>
        <v>19</v>
      </c>
      <c r="E4684" s="12">
        <f>IFERROR(VLOOKUP(A4684,'IDAR Meter Data'!$A:$B,2,1),"")</f>
        <v>221</v>
      </c>
      <c r="F4684" s="75">
        <f>IF(CECCZ="CZ03",'Outside Temp'!B4684,IF(CECCZ="CZ04",'Outside Temp'!B4685,IF(CECCZ="CZ12",'Outside Temp'!B4686, IF(CECCZ="CZ13",'Outside Temp'!B4687))))</f>
        <v>59.3</v>
      </c>
      <c r="G4684" s="12">
        <f t="shared" si="3"/>
        <v>1</v>
      </c>
    </row>
    <row r="4685" ht="15.75" customHeight="1">
      <c r="A4685" s="13">
        <v>42173.822916666664</v>
      </c>
      <c r="B4685" s="73">
        <f t="shared" si="1"/>
        <v>42173</v>
      </c>
      <c r="C4685" s="74">
        <f>IF(NewCustomer="Yes", IF(COUNTIF($I$2:$I$11,B4685)&gt;0,0,WEEKDAY(B4685,2)),IF(COUNTIF($I$2:$I$21,B4685)&gt;0,0,WEEKDAY(B4685,2)))</f>
        <v>4</v>
      </c>
      <c r="D4685" s="74">
        <f t="shared" si="2"/>
        <v>19</v>
      </c>
      <c r="E4685" s="12">
        <f>IFERROR(VLOOKUP(A4685,'IDAR Meter Data'!$A:$B,2,1),"")</f>
        <v>223</v>
      </c>
      <c r="F4685" s="75">
        <f>IF(CECCZ="CZ03",'Outside Temp'!B4685,IF(CECCZ="CZ04",'Outside Temp'!B4686,IF(CECCZ="CZ12",'Outside Temp'!B4687, IF(CECCZ="CZ13",'Outside Temp'!B4688))))</f>
        <v>58.55</v>
      </c>
      <c r="G4685" s="12">
        <f t="shared" si="3"/>
        <v>1</v>
      </c>
    </row>
    <row r="4686" ht="15.75" customHeight="1">
      <c r="A4686" s="13">
        <v>42173.833333333336</v>
      </c>
      <c r="B4686" s="73">
        <f t="shared" si="1"/>
        <v>42173</v>
      </c>
      <c r="C4686" s="74">
        <f>IF(NewCustomer="Yes", IF(COUNTIF($I$2:$I$11,B4686)&gt;0,0,WEEKDAY(B4686,2)),IF(COUNTIF($I$2:$I$21,B4686)&gt;0,0,WEEKDAY(B4686,2)))</f>
        <v>4</v>
      </c>
      <c r="D4686" s="74">
        <f t="shared" si="2"/>
        <v>20</v>
      </c>
      <c r="E4686" s="12">
        <f>IFERROR(VLOOKUP(A4686,'IDAR Meter Data'!$A:$B,2,1),"")</f>
        <v>230</v>
      </c>
      <c r="F4686" s="75">
        <f>IF(CECCZ="CZ03",'Outside Temp'!B4686,IF(CECCZ="CZ04",'Outside Temp'!B4687,IF(CECCZ="CZ12",'Outside Temp'!B4688, IF(CECCZ="CZ13",'Outside Temp'!B4689))))</f>
        <v>58</v>
      </c>
      <c r="G4686" s="12">
        <f t="shared" si="3"/>
        <v>1</v>
      </c>
    </row>
    <row r="4687" ht="15.75" customHeight="1">
      <c r="A4687" s="13">
        <v>42173.84375</v>
      </c>
      <c r="B4687" s="73">
        <f t="shared" si="1"/>
        <v>42173</v>
      </c>
      <c r="C4687" s="74">
        <f>IF(NewCustomer="Yes", IF(COUNTIF($I$2:$I$11,B4687)&gt;0,0,WEEKDAY(B4687,2)),IF(COUNTIF($I$2:$I$21,B4687)&gt;0,0,WEEKDAY(B4687,2)))</f>
        <v>4</v>
      </c>
      <c r="D4687" s="74">
        <f t="shared" si="2"/>
        <v>20</v>
      </c>
      <c r="E4687" s="12">
        <f>IFERROR(VLOOKUP(A4687,'IDAR Meter Data'!$A:$B,2,1),"")</f>
        <v>216</v>
      </c>
      <c r="F4687" s="75">
        <f>IF(CECCZ="CZ03",'Outside Temp'!B4687,IF(CECCZ="CZ04",'Outside Temp'!B4688,IF(CECCZ="CZ12",'Outside Temp'!B4689, IF(CECCZ="CZ13",'Outside Temp'!B4690))))</f>
        <v>58</v>
      </c>
      <c r="G4687" s="12">
        <f t="shared" si="3"/>
        <v>1</v>
      </c>
    </row>
    <row r="4688" ht="15.75" customHeight="1">
      <c r="A4688" s="13">
        <v>42173.854166666664</v>
      </c>
      <c r="B4688" s="73">
        <f t="shared" si="1"/>
        <v>42173</v>
      </c>
      <c r="C4688" s="74">
        <f>IF(NewCustomer="Yes", IF(COUNTIF($I$2:$I$11,B4688)&gt;0,0,WEEKDAY(B4688,2)),IF(COUNTIF($I$2:$I$21,B4688)&gt;0,0,WEEKDAY(B4688,2)))</f>
        <v>4</v>
      </c>
      <c r="D4688" s="74">
        <f t="shared" si="2"/>
        <v>20</v>
      </c>
      <c r="E4688" s="12">
        <f>IFERROR(VLOOKUP(A4688,'IDAR Meter Data'!$A:$B,2,1),"")</f>
        <v>219</v>
      </c>
      <c r="F4688" s="75">
        <f>IF(CECCZ="CZ03",'Outside Temp'!B4688,IF(CECCZ="CZ04",'Outside Temp'!B4689,IF(CECCZ="CZ12",'Outside Temp'!B4690, IF(CECCZ="CZ13",'Outside Temp'!B4691))))</f>
        <v>58</v>
      </c>
      <c r="G4688" s="12">
        <f t="shared" si="3"/>
        <v>1</v>
      </c>
    </row>
    <row r="4689" ht="15.75" customHeight="1">
      <c r="A4689" s="13">
        <v>42173.864583333336</v>
      </c>
      <c r="B4689" s="73">
        <f t="shared" si="1"/>
        <v>42173</v>
      </c>
      <c r="C4689" s="74">
        <f>IF(NewCustomer="Yes", IF(COUNTIF($I$2:$I$11,B4689)&gt;0,0,WEEKDAY(B4689,2)),IF(COUNTIF($I$2:$I$21,B4689)&gt;0,0,WEEKDAY(B4689,2)))</f>
        <v>4</v>
      </c>
      <c r="D4689" s="74">
        <f t="shared" si="2"/>
        <v>20</v>
      </c>
      <c r="E4689" s="12">
        <f>IFERROR(VLOOKUP(A4689,'IDAR Meter Data'!$A:$B,2,1),"")</f>
        <v>202</v>
      </c>
      <c r="F4689" s="75">
        <f>IF(CECCZ="CZ03",'Outside Temp'!B4689,IF(CECCZ="CZ04",'Outside Temp'!B4690,IF(CECCZ="CZ12",'Outside Temp'!B4691, IF(CECCZ="CZ13",'Outside Temp'!B4692))))</f>
        <v>58</v>
      </c>
      <c r="G4689" s="12">
        <f t="shared" si="3"/>
        <v>1</v>
      </c>
    </row>
    <row r="4690" ht="15.75" customHeight="1">
      <c r="A4690" s="13">
        <v>42173.875</v>
      </c>
      <c r="B4690" s="73">
        <f t="shared" si="1"/>
        <v>42173</v>
      </c>
      <c r="C4690" s="74">
        <f>IF(NewCustomer="Yes", IF(COUNTIF($I$2:$I$11,B4690)&gt;0,0,WEEKDAY(B4690,2)),IF(COUNTIF($I$2:$I$21,B4690)&gt;0,0,WEEKDAY(B4690,2)))</f>
        <v>4</v>
      </c>
      <c r="D4690" s="74">
        <f t="shared" si="2"/>
        <v>21</v>
      </c>
      <c r="E4690" s="12">
        <f>IFERROR(VLOOKUP(A4690,'IDAR Meter Data'!$A:$B,2,1),"")</f>
        <v>205</v>
      </c>
      <c r="F4690" s="75">
        <f>IF(CECCZ="CZ03",'Outside Temp'!B4690,IF(CECCZ="CZ04",'Outside Temp'!B4691,IF(CECCZ="CZ12",'Outside Temp'!B4692, IF(CECCZ="CZ13",'Outside Temp'!B4693))))</f>
        <v>57.86666667</v>
      </c>
      <c r="G4690" s="12">
        <f t="shared" si="3"/>
        <v>1</v>
      </c>
    </row>
    <row r="4691" ht="15.75" customHeight="1">
      <c r="A4691" s="13">
        <v>42173.885416666664</v>
      </c>
      <c r="B4691" s="73">
        <f t="shared" si="1"/>
        <v>42173</v>
      </c>
      <c r="C4691" s="74">
        <f>IF(NewCustomer="Yes", IF(COUNTIF($I$2:$I$11,B4691)&gt;0,0,WEEKDAY(B4691,2)),IF(COUNTIF($I$2:$I$21,B4691)&gt;0,0,WEEKDAY(B4691,2)))</f>
        <v>4</v>
      </c>
      <c r="D4691" s="74">
        <f t="shared" si="2"/>
        <v>21</v>
      </c>
      <c r="E4691" s="12">
        <f>IFERROR(VLOOKUP(A4691,'IDAR Meter Data'!$A:$B,2,1),"")</f>
        <v>189</v>
      </c>
      <c r="F4691" s="75">
        <f>IF(CECCZ="CZ03",'Outside Temp'!B4691,IF(CECCZ="CZ04",'Outside Temp'!B4692,IF(CECCZ="CZ12",'Outside Temp'!B4693, IF(CECCZ="CZ13",'Outside Temp'!B4694))))</f>
        <v>57.36666667</v>
      </c>
      <c r="G4691" s="12">
        <f t="shared" si="3"/>
        <v>1</v>
      </c>
    </row>
    <row r="4692" ht="15.75" customHeight="1">
      <c r="A4692" s="13">
        <v>42173.895833333336</v>
      </c>
      <c r="B4692" s="73">
        <f t="shared" si="1"/>
        <v>42173</v>
      </c>
      <c r="C4692" s="74">
        <f>IF(NewCustomer="Yes", IF(COUNTIF($I$2:$I$11,B4692)&gt;0,0,WEEKDAY(B4692,2)),IF(COUNTIF($I$2:$I$21,B4692)&gt;0,0,WEEKDAY(B4692,2)))</f>
        <v>4</v>
      </c>
      <c r="D4692" s="74">
        <f t="shared" si="2"/>
        <v>21</v>
      </c>
      <c r="E4692" s="12">
        <f>IFERROR(VLOOKUP(A4692,'IDAR Meter Data'!$A:$B,2,1),"")</f>
        <v>199</v>
      </c>
      <c r="F4692" s="75">
        <f>IF(CECCZ="CZ03",'Outside Temp'!B4692,IF(CECCZ="CZ04",'Outside Temp'!B4693,IF(CECCZ="CZ12",'Outside Temp'!B4694, IF(CECCZ="CZ13",'Outside Temp'!B4695))))</f>
        <v>56.86666667</v>
      </c>
      <c r="G4692" s="12">
        <f t="shared" si="3"/>
        <v>1</v>
      </c>
    </row>
    <row r="4693" ht="15.75" customHeight="1">
      <c r="A4693" s="13">
        <v>42173.90625</v>
      </c>
      <c r="B4693" s="73">
        <f t="shared" si="1"/>
        <v>42173</v>
      </c>
      <c r="C4693" s="74">
        <f>IF(NewCustomer="Yes", IF(COUNTIF($I$2:$I$11,B4693)&gt;0,0,WEEKDAY(B4693,2)),IF(COUNTIF($I$2:$I$21,B4693)&gt;0,0,WEEKDAY(B4693,2)))</f>
        <v>4</v>
      </c>
      <c r="D4693" s="74">
        <f t="shared" si="2"/>
        <v>21</v>
      </c>
      <c r="E4693" s="12">
        <f>IFERROR(VLOOKUP(A4693,'IDAR Meter Data'!$A:$B,2,1),"")</f>
        <v>177</v>
      </c>
      <c r="F4693" s="75">
        <f>IF(CECCZ="CZ03",'Outside Temp'!B4693,IF(CECCZ="CZ04",'Outside Temp'!B4694,IF(CECCZ="CZ12",'Outside Temp'!B4695, IF(CECCZ="CZ13",'Outside Temp'!B4696))))</f>
        <v>56.36666667</v>
      </c>
      <c r="G4693" s="12">
        <f t="shared" si="3"/>
        <v>1</v>
      </c>
    </row>
    <row r="4694" ht="15.75" customHeight="1">
      <c r="A4694" s="13">
        <v>42173.916666666664</v>
      </c>
      <c r="B4694" s="73">
        <f t="shared" si="1"/>
        <v>42173</v>
      </c>
      <c r="C4694" s="74">
        <f>IF(NewCustomer="Yes", IF(COUNTIF($I$2:$I$11,B4694)&gt;0,0,WEEKDAY(B4694,2)),IF(COUNTIF($I$2:$I$21,B4694)&gt;0,0,WEEKDAY(B4694,2)))</f>
        <v>4</v>
      </c>
      <c r="D4694" s="74">
        <f t="shared" si="2"/>
        <v>22</v>
      </c>
      <c r="E4694" s="12">
        <f>IFERROR(VLOOKUP(A4694,'IDAR Meter Data'!$A:$B,2,1),"")</f>
        <v>188</v>
      </c>
      <c r="F4694" s="75">
        <f>IF(CECCZ="CZ03",'Outside Temp'!B4694,IF(CECCZ="CZ04",'Outside Temp'!B4695,IF(CECCZ="CZ12",'Outside Temp'!B4696, IF(CECCZ="CZ13",'Outside Temp'!B4697))))</f>
        <v>56</v>
      </c>
      <c r="G4694" s="12">
        <f t="shared" si="3"/>
        <v>1</v>
      </c>
    </row>
    <row r="4695" ht="15.75" customHeight="1">
      <c r="A4695" s="13">
        <v>42173.927083333336</v>
      </c>
      <c r="B4695" s="73">
        <f t="shared" si="1"/>
        <v>42173</v>
      </c>
      <c r="C4695" s="74">
        <f>IF(NewCustomer="Yes", IF(COUNTIF($I$2:$I$11,B4695)&gt;0,0,WEEKDAY(B4695,2)),IF(COUNTIF($I$2:$I$21,B4695)&gt;0,0,WEEKDAY(B4695,2)))</f>
        <v>4</v>
      </c>
      <c r="D4695" s="74">
        <f t="shared" si="2"/>
        <v>22</v>
      </c>
      <c r="E4695" s="12">
        <f>IFERROR(VLOOKUP(A4695,'IDAR Meter Data'!$A:$B,2,1),"")</f>
        <v>172</v>
      </c>
      <c r="F4695" s="75">
        <f>IF(CECCZ="CZ03",'Outside Temp'!B4695,IF(CECCZ="CZ04",'Outside Temp'!B4696,IF(CECCZ="CZ12",'Outside Temp'!B4697, IF(CECCZ="CZ13",'Outside Temp'!B4698))))</f>
        <v>56</v>
      </c>
      <c r="G4695" s="12">
        <f t="shared" si="3"/>
        <v>1</v>
      </c>
    </row>
    <row r="4696" ht="15.75" customHeight="1">
      <c r="A4696" s="13">
        <v>42173.9375</v>
      </c>
      <c r="B4696" s="73">
        <f t="shared" si="1"/>
        <v>42173</v>
      </c>
      <c r="C4696" s="74">
        <f>IF(NewCustomer="Yes", IF(COUNTIF($I$2:$I$11,B4696)&gt;0,0,WEEKDAY(B4696,2)),IF(COUNTIF($I$2:$I$21,B4696)&gt;0,0,WEEKDAY(B4696,2)))</f>
        <v>4</v>
      </c>
      <c r="D4696" s="74">
        <f t="shared" si="2"/>
        <v>22</v>
      </c>
      <c r="E4696" s="12">
        <f>IFERROR(VLOOKUP(A4696,'IDAR Meter Data'!$A:$B,2,1),"")</f>
        <v>188</v>
      </c>
      <c r="F4696" s="75">
        <f>IF(CECCZ="CZ03",'Outside Temp'!B4696,IF(CECCZ="CZ04",'Outside Temp'!B4697,IF(CECCZ="CZ12",'Outside Temp'!B4698, IF(CECCZ="CZ13",'Outside Temp'!B4699))))</f>
        <v>56</v>
      </c>
      <c r="G4696" s="12">
        <f t="shared" si="3"/>
        <v>1</v>
      </c>
    </row>
    <row r="4697" ht="15.75" customHeight="1">
      <c r="A4697" s="13">
        <v>42173.947916666664</v>
      </c>
      <c r="B4697" s="73">
        <f t="shared" si="1"/>
        <v>42173</v>
      </c>
      <c r="C4697" s="74">
        <f>IF(NewCustomer="Yes", IF(COUNTIF($I$2:$I$11,B4697)&gt;0,0,WEEKDAY(B4697,2)),IF(COUNTIF($I$2:$I$21,B4697)&gt;0,0,WEEKDAY(B4697,2)))</f>
        <v>4</v>
      </c>
      <c r="D4697" s="74">
        <f t="shared" si="2"/>
        <v>22</v>
      </c>
      <c r="E4697" s="12">
        <f>IFERROR(VLOOKUP(A4697,'IDAR Meter Data'!$A:$B,2,1),"")</f>
        <v>186</v>
      </c>
      <c r="F4697" s="75">
        <f>IF(CECCZ="CZ03",'Outside Temp'!B4697,IF(CECCZ="CZ04",'Outside Temp'!B4698,IF(CECCZ="CZ12",'Outside Temp'!B4699, IF(CECCZ="CZ13",'Outside Temp'!B4700))))</f>
        <v>56</v>
      </c>
      <c r="G4697" s="12">
        <f t="shared" si="3"/>
        <v>1</v>
      </c>
    </row>
    <row r="4698" ht="15.75" customHeight="1">
      <c r="A4698" s="13">
        <v>42173.958333333336</v>
      </c>
      <c r="B4698" s="73">
        <f t="shared" si="1"/>
        <v>42173</v>
      </c>
      <c r="C4698" s="74">
        <f>IF(NewCustomer="Yes", IF(COUNTIF($I$2:$I$11,B4698)&gt;0,0,WEEKDAY(B4698,2)),IF(COUNTIF($I$2:$I$21,B4698)&gt;0,0,WEEKDAY(B4698,2)))</f>
        <v>4</v>
      </c>
      <c r="D4698" s="74">
        <f t="shared" si="2"/>
        <v>23</v>
      </c>
      <c r="E4698" s="12">
        <f>IFERROR(VLOOKUP(A4698,'IDAR Meter Data'!$A:$B,2,1),"")</f>
        <v>184</v>
      </c>
      <c r="F4698" s="75">
        <f>IF(CECCZ="CZ03",'Outside Temp'!B4698,IF(CECCZ="CZ04",'Outside Temp'!B4699,IF(CECCZ="CZ12",'Outside Temp'!B4700, IF(CECCZ="CZ13",'Outside Temp'!B4701))))</f>
        <v>55.86666667</v>
      </c>
      <c r="G4698" s="12">
        <f t="shared" si="3"/>
        <v>1</v>
      </c>
    </row>
    <row r="4699" ht="15.75" customHeight="1">
      <c r="A4699" s="13">
        <v>42173.96875</v>
      </c>
      <c r="B4699" s="73">
        <f t="shared" si="1"/>
        <v>42173</v>
      </c>
      <c r="C4699" s="74">
        <f>IF(NewCustomer="Yes", IF(COUNTIF($I$2:$I$11,B4699)&gt;0,0,WEEKDAY(B4699,2)),IF(COUNTIF($I$2:$I$21,B4699)&gt;0,0,WEEKDAY(B4699,2)))</f>
        <v>4</v>
      </c>
      <c r="D4699" s="74">
        <f t="shared" si="2"/>
        <v>23</v>
      </c>
      <c r="E4699" s="12">
        <f>IFERROR(VLOOKUP(A4699,'IDAR Meter Data'!$A:$B,2,1),"")</f>
        <v>175</v>
      </c>
      <c r="F4699" s="75">
        <f>IF(CECCZ="CZ03",'Outside Temp'!B4699,IF(CECCZ="CZ04",'Outside Temp'!B4700,IF(CECCZ="CZ12",'Outside Temp'!B4701, IF(CECCZ="CZ13",'Outside Temp'!B4702))))</f>
        <v>55.36666667</v>
      </c>
      <c r="G4699" s="12">
        <f t="shared" si="3"/>
        <v>1</v>
      </c>
    </row>
    <row r="4700" ht="15.75" customHeight="1">
      <c r="A4700" s="13">
        <v>42173.979166666664</v>
      </c>
      <c r="B4700" s="73">
        <f t="shared" si="1"/>
        <v>42173</v>
      </c>
      <c r="C4700" s="74">
        <f>IF(NewCustomer="Yes", IF(COUNTIF($I$2:$I$11,B4700)&gt;0,0,WEEKDAY(B4700,2)),IF(COUNTIF($I$2:$I$21,B4700)&gt;0,0,WEEKDAY(B4700,2)))</f>
        <v>4</v>
      </c>
      <c r="D4700" s="74">
        <f t="shared" si="2"/>
        <v>23</v>
      </c>
      <c r="E4700" s="12">
        <f>IFERROR(VLOOKUP(A4700,'IDAR Meter Data'!$A:$B,2,1),"")</f>
        <v>174</v>
      </c>
      <c r="F4700" s="75">
        <f>IF(CECCZ="CZ03",'Outside Temp'!B4700,IF(CECCZ="CZ04",'Outside Temp'!B4701,IF(CECCZ="CZ12",'Outside Temp'!B4702, IF(CECCZ="CZ13",'Outside Temp'!B4703))))</f>
        <v>54.86666667</v>
      </c>
      <c r="G4700" s="12">
        <f t="shared" si="3"/>
        <v>1</v>
      </c>
    </row>
    <row r="4701" ht="15.75" customHeight="1">
      <c r="A4701" s="13">
        <v>42173.989583333336</v>
      </c>
      <c r="B4701" s="73">
        <f t="shared" si="1"/>
        <v>42173</v>
      </c>
      <c r="C4701" s="74">
        <f>IF(NewCustomer="Yes", IF(COUNTIF($I$2:$I$11,B4701)&gt;0,0,WEEKDAY(B4701,2)),IF(COUNTIF($I$2:$I$21,B4701)&gt;0,0,WEEKDAY(B4701,2)))</f>
        <v>4</v>
      </c>
      <c r="D4701" s="74">
        <f t="shared" si="2"/>
        <v>23</v>
      </c>
      <c r="E4701" s="12">
        <f>IFERROR(VLOOKUP(A4701,'IDAR Meter Data'!$A:$B,2,1),"")</f>
        <v>173</v>
      </c>
      <c r="F4701" s="75">
        <f>IF(CECCZ="CZ03",'Outside Temp'!B4701,IF(CECCZ="CZ04",'Outside Temp'!B4702,IF(CECCZ="CZ12",'Outside Temp'!B4703, IF(CECCZ="CZ13",'Outside Temp'!B4704))))</f>
        <v>54.36666667</v>
      </c>
      <c r="G4701" s="12">
        <f t="shared" si="3"/>
        <v>1</v>
      </c>
    </row>
    <row r="4702" ht="15.75" customHeight="1">
      <c r="A4702" s="13">
        <v>42174.0</v>
      </c>
      <c r="B4702" s="73">
        <f t="shared" si="1"/>
        <v>42174</v>
      </c>
      <c r="C4702" s="74">
        <f>IF(NewCustomer="Yes", IF(COUNTIF($I$2:$I$11,B4702)&gt;0,0,WEEKDAY(B4702,2)),IF(COUNTIF($I$2:$I$21,B4702)&gt;0,0,WEEKDAY(B4702,2)))</f>
        <v>5</v>
      </c>
      <c r="D4702" s="74">
        <f t="shared" si="2"/>
        <v>0</v>
      </c>
      <c r="E4702" s="12">
        <f>IFERROR(VLOOKUP(A4702,'IDAR Meter Data'!$A:$B,2,1),"")</f>
        <v>180</v>
      </c>
      <c r="F4702" s="75">
        <f>IF(CECCZ="CZ03",'Outside Temp'!B4702,IF(CECCZ="CZ04",'Outside Temp'!B4703,IF(CECCZ="CZ12",'Outside Temp'!B4704, IF(CECCZ="CZ13",'Outside Temp'!B4705))))</f>
        <v>53.93333333</v>
      </c>
      <c r="G4702" s="12">
        <f t="shared" si="3"/>
        <v>1</v>
      </c>
    </row>
    <row r="4703" ht="15.75" customHeight="1">
      <c r="A4703" s="13">
        <v>42174.010416666664</v>
      </c>
      <c r="B4703" s="73">
        <f t="shared" si="1"/>
        <v>42174</v>
      </c>
      <c r="C4703" s="74">
        <f>IF(NewCustomer="Yes", IF(COUNTIF($I$2:$I$11,B4703)&gt;0,0,WEEKDAY(B4703,2)),IF(COUNTIF($I$2:$I$21,B4703)&gt;0,0,WEEKDAY(B4703,2)))</f>
        <v>5</v>
      </c>
      <c r="D4703" s="74">
        <f t="shared" si="2"/>
        <v>0</v>
      </c>
      <c r="E4703" s="12">
        <f>IFERROR(VLOOKUP(A4703,'IDAR Meter Data'!$A:$B,2,1),"")</f>
        <v>169</v>
      </c>
      <c r="F4703" s="75">
        <f>IF(CECCZ="CZ03",'Outside Temp'!B4703,IF(CECCZ="CZ04",'Outside Temp'!B4704,IF(CECCZ="CZ12",'Outside Temp'!B4705, IF(CECCZ="CZ13",'Outside Temp'!B4706))))</f>
        <v>53.68333333</v>
      </c>
      <c r="G4703" s="12">
        <f t="shared" si="3"/>
        <v>1</v>
      </c>
    </row>
    <row r="4704" ht="15.75" customHeight="1">
      <c r="A4704" s="13">
        <v>42174.020833333336</v>
      </c>
      <c r="B4704" s="73">
        <f t="shared" si="1"/>
        <v>42174</v>
      </c>
      <c r="C4704" s="74">
        <f>IF(NewCustomer="Yes", IF(COUNTIF($I$2:$I$11,B4704)&gt;0,0,WEEKDAY(B4704,2)),IF(COUNTIF($I$2:$I$21,B4704)&gt;0,0,WEEKDAY(B4704,2)))</f>
        <v>5</v>
      </c>
      <c r="D4704" s="74">
        <f t="shared" si="2"/>
        <v>0</v>
      </c>
      <c r="E4704" s="12">
        <f>IFERROR(VLOOKUP(A4704,'IDAR Meter Data'!$A:$B,2,1),"")</f>
        <v>171</v>
      </c>
      <c r="F4704" s="75">
        <f>IF(CECCZ="CZ03",'Outside Temp'!B4704,IF(CECCZ="CZ04",'Outside Temp'!B4705,IF(CECCZ="CZ12",'Outside Temp'!B4706, IF(CECCZ="CZ13",'Outside Temp'!B4707))))</f>
        <v>53.43333333</v>
      </c>
      <c r="G4704" s="12">
        <f t="shared" si="3"/>
        <v>1</v>
      </c>
    </row>
    <row r="4705" ht="15.75" customHeight="1">
      <c r="A4705" s="13">
        <v>42174.03125</v>
      </c>
      <c r="B4705" s="73">
        <f t="shared" si="1"/>
        <v>42174</v>
      </c>
      <c r="C4705" s="74">
        <f>IF(NewCustomer="Yes", IF(COUNTIF($I$2:$I$11,B4705)&gt;0,0,WEEKDAY(B4705,2)),IF(COUNTIF($I$2:$I$21,B4705)&gt;0,0,WEEKDAY(B4705,2)))</f>
        <v>5</v>
      </c>
      <c r="D4705" s="74">
        <f t="shared" si="2"/>
        <v>0</v>
      </c>
      <c r="E4705" s="12">
        <f>IFERROR(VLOOKUP(A4705,'IDAR Meter Data'!$A:$B,2,1),"")</f>
        <v>167</v>
      </c>
      <c r="F4705" s="75">
        <f>IF(CECCZ="CZ03",'Outside Temp'!B4705,IF(CECCZ="CZ04",'Outside Temp'!B4706,IF(CECCZ="CZ12",'Outside Temp'!B4707, IF(CECCZ="CZ13",'Outside Temp'!B4708))))</f>
        <v>53.18333333</v>
      </c>
      <c r="G4705" s="12">
        <f t="shared" si="3"/>
        <v>1</v>
      </c>
    </row>
    <row r="4706" ht="15.75" customHeight="1">
      <c r="A4706" s="13">
        <v>42174.041666666664</v>
      </c>
      <c r="B4706" s="73">
        <f t="shared" si="1"/>
        <v>42174</v>
      </c>
      <c r="C4706" s="74">
        <f>IF(NewCustomer="Yes", IF(COUNTIF($I$2:$I$11,B4706)&gt;0,0,WEEKDAY(B4706,2)),IF(COUNTIF($I$2:$I$21,B4706)&gt;0,0,WEEKDAY(B4706,2)))</f>
        <v>5</v>
      </c>
      <c r="D4706" s="74">
        <f t="shared" si="2"/>
        <v>1</v>
      </c>
      <c r="E4706" s="12">
        <f>IFERROR(VLOOKUP(A4706,'IDAR Meter Data'!$A:$B,2,1),"")</f>
        <v>176</v>
      </c>
      <c r="F4706" s="75">
        <f>IF(CECCZ="CZ03",'Outside Temp'!B4706,IF(CECCZ="CZ04",'Outside Temp'!B4707,IF(CECCZ="CZ12",'Outside Temp'!B4708, IF(CECCZ="CZ13",'Outside Temp'!B4709))))</f>
        <v>53</v>
      </c>
      <c r="G4706" s="12">
        <f t="shared" si="3"/>
        <v>1</v>
      </c>
    </row>
    <row r="4707" ht="15.75" customHeight="1">
      <c r="A4707" s="13">
        <v>42174.052083333336</v>
      </c>
      <c r="B4707" s="73">
        <f t="shared" si="1"/>
        <v>42174</v>
      </c>
      <c r="C4707" s="74">
        <f>IF(NewCustomer="Yes", IF(COUNTIF($I$2:$I$11,B4707)&gt;0,0,WEEKDAY(B4707,2)),IF(COUNTIF($I$2:$I$21,B4707)&gt;0,0,WEEKDAY(B4707,2)))</f>
        <v>5</v>
      </c>
      <c r="D4707" s="74">
        <f t="shared" si="2"/>
        <v>1</v>
      </c>
      <c r="E4707" s="12">
        <f>IFERROR(VLOOKUP(A4707,'IDAR Meter Data'!$A:$B,2,1),"")</f>
        <v>180</v>
      </c>
      <c r="F4707" s="75">
        <f>IF(CECCZ="CZ03",'Outside Temp'!B4707,IF(CECCZ="CZ04",'Outside Temp'!B4708,IF(CECCZ="CZ12",'Outside Temp'!B4709, IF(CECCZ="CZ13",'Outside Temp'!B4710))))</f>
        <v>53</v>
      </c>
      <c r="G4707" s="12">
        <f t="shared" si="3"/>
        <v>1</v>
      </c>
    </row>
    <row r="4708" ht="15.75" customHeight="1">
      <c r="A4708" s="13">
        <v>42174.0625</v>
      </c>
      <c r="B4708" s="73">
        <f t="shared" si="1"/>
        <v>42174</v>
      </c>
      <c r="C4708" s="74">
        <f>IF(NewCustomer="Yes", IF(COUNTIF($I$2:$I$11,B4708)&gt;0,0,WEEKDAY(B4708,2)),IF(COUNTIF($I$2:$I$21,B4708)&gt;0,0,WEEKDAY(B4708,2)))</f>
        <v>5</v>
      </c>
      <c r="D4708" s="74">
        <f t="shared" si="2"/>
        <v>1</v>
      </c>
      <c r="E4708" s="12">
        <f>IFERROR(VLOOKUP(A4708,'IDAR Meter Data'!$A:$B,2,1),"")</f>
        <v>177</v>
      </c>
      <c r="F4708" s="75">
        <f>IF(CECCZ="CZ03",'Outside Temp'!B4708,IF(CECCZ="CZ04",'Outside Temp'!B4709,IF(CECCZ="CZ12",'Outside Temp'!B4710, IF(CECCZ="CZ13",'Outside Temp'!B4711))))</f>
        <v>53</v>
      </c>
      <c r="G4708" s="12">
        <f t="shared" si="3"/>
        <v>1</v>
      </c>
    </row>
    <row r="4709" ht="15.75" customHeight="1">
      <c r="A4709" s="13">
        <v>42174.072916666664</v>
      </c>
      <c r="B4709" s="73">
        <f t="shared" si="1"/>
        <v>42174</v>
      </c>
      <c r="C4709" s="74">
        <f>IF(NewCustomer="Yes", IF(COUNTIF($I$2:$I$11,B4709)&gt;0,0,WEEKDAY(B4709,2)),IF(COUNTIF($I$2:$I$21,B4709)&gt;0,0,WEEKDAY(B4709,2)))</f>
        <v>5</v>
      </c>
      <c r="D4709" s="74">
        <f t="shared" si="2"/>
        <v>1</v>
      </c>
      <c r="E4709" s="12">
        <f>IFERROR(VLOOKUP(A4709,'IDAR Meter Data'!$A:$B,2,1),"")</f>
        <v>165</v>
      </c>
      <c r="F4709" s="75">
        <f>IF(CECCZ="CZ03",'Outside Temp'!B4709,IF(CECCZ="CZ04",'Outside Temp'!B4710,IF(CECCZ="CZ12",'Outside Temp'!B4711, IF(CECCZ="CZ13",'Outside Temp'!B4712))))</f>
        <v>53</v>
      </c>
      <c r="G4709" s="12">
        <f t="shared" si="3"/>
        <v>1</v>
      </c>
    </row>
    <row r="4710" ht="15.75" customHeight="1">
      <c r="A4710" s="13">
        <v>42174.083333333336</v>
      </c>
      <c r="B4710" s="73">
        <f t="shared" si="1"/>
        <v>42174</v>
      </c>
      <c r="C4710" s="74">
        <f>IF(NewCustomer="Yes", IF(COUNTIF($I$2:$I$11,B4710)&gt;0,0,WEEKDAY(B4710,2)),IF(COUNTIF($I$2:$I$21,B4710)&gt;0,0,WEEKDAY(B4710,2)))</f>
        <v>5</v>
      </c>
      <c r="D4710" s="74">
        <f t="shared" si="2"/>
        <v>2</v>
      </c>
      <c r="E4710" s="12">
        <f>IFERROR(VLOOKUP(A4710,'IDAR Meter Data'!$A:$B,2,1),"")</f>
        <v>159</v>
      </c>
      <c r="F4710" s="75">
        <f>IF(CECCZ="CZ03",'Outside Temp'!B4710,IF(CECCZ="CZ04",'Outside Temp'!B4711,IF(CECCZ="CZ12",'Outside Temp'!B4712, IF(CECCZ="CZ13",'Outside Temp'!B4713))))</f>
        <v>52.93333333</v>
      </c>
      <c r="G4710" s="12">
        <f t="shared" si="3"/>
        <v>1</v>
      </c>
    </row>
    <row r="4711" ht="15.75" customHeight="1">
      <c r="A4711" s="13">
        <v>42174.09375</v>
      </c>
      <c r="B4711" s="73">
        <f t="shared" si="1"/>
        <v>42174</v>
      </c>
      <c r="C4711" s="74">
        <f>IF(NewCustomer="Yes", IF(COUNTIF($I$2:$I$11,B4711)&gt;0,0,WEEKDAY(B4711,2)),IF(COUNTIF($I$2:$I$21,B4711)&gt;0,0,WEEKDAY(B4711,2)))</f>
        <v>5</v>
      </c>
      <c r="D4711" s="74">
        <f t="shared" si="2"/>
        <v>2</v>
      </c>
      <c r="E4711" s="12">
        <f>IFERROR(VLOOKUP(A4711,'IDAR Meter Data'!$A:$B,2,1),"")</f>
        <v>158</v>
      </c>
      <c r="F4711" s="75">
        <f>IF(CECCZ="CZ03",'Outside Temp'!B4711,IF(CECCZ="CZ04",'Outside Temp'!B4712,IF(CECCZ="CZ12",'Outside Temp'!B4713, IF(CECCZ="CZ13",'Outside Temp'!B4714))))</f>
        <v>52.68333333</v>
      </c>
      <c r="G4711" s="12">
        <f t="shared" si="3"/>
        <v>1</v>
      </c>
    </row>
    <row r="4712" ht="15.75" customHeight="1">
      <c r="A4712" s="13">
        <v>42174.104166666664</v>
      </c>
      <c r="B4712" s="73">
        <f t="shared" si="1"/>
        <v>42174</v>
      </c>
      <c r="C4712" s="74">
        <f>IF(NewCustomer="Yes", IF(COUNTIF($I$2:$I$11,B4712)&gt;0,0,WEEKDAY(B4712,2)),IF(COUNTIF($I$2:$I$21,B4712)&gt;0,0,WEEKDAY(B4712,2)))</f>
        <v>5</v>
      </c>
      <c r="D4712" s="74">
        <f t="shared" si="2"/>
        <v>2</v>
      </c>
      <c r="E4712" s="12">
        <f>IFERROR(VLOOKUP(A4712,'IDAR Meter Data'!$A:$B,2,1),"")</f>
        <v>156</v>
      </c>
      <c r="F4712" s="75">
        <f>IF(CECCZ="CZ03",'Outside Temp'!B4712,IF(CECCZ="CZ04",'Outside Temp'!B4713,IF(CECCZ="CZ12",'Outside Temp'!B4714, IF(CECCZ="CZ13",'Outside Temp'!B4715))))</f>
        <v>52.43333333</v>
      </c>
      <c r="G4712" s="12">
        <f t="shared" si="3"/>
        <v>1</v>
      </c>
    </row>
    <row r="4713" ht="15.75" customHeight="1">
      <c r="A4713" s="13">
        <v>42174.114583333336</v>
      </c>
      <c r="B4713" s="73">
        <f t="shared" si="1"/>
        <v>42174</v>
      </c>
      <c r="C4713" s="74">
        <f>IF(NewCustomer="Yes", IF(COUNTIF($I$2:$I$11,B4713)&gt;0,0,WEEKDAY(B4713,2)),IF(COUNTIF($I$2:$I$21,B4713)&gt;0,0,WEEKDAY(B4713,2)))</f>
        <v>5</v>
      </c>
      <c r="D4713" s="74">
        <f t="shared" si="2"/>
        <v>2</v>
      </c>
      <c r="E4713" s="12">
        <f>IFERROR(VLOOKUP(A4713,'IDAR Meter Data'!$A:$B,2,1),"")</f>
        <v>164</v>
      </c>
      <c r="F4713" s="75">
        <f>IF(CECCZ="CZ03",'Outside Temp'!B4713,IF(CECCZ="CZ04",'Outside Temp'!B4714,IF(CECCZ="CZ12",'Outside Temp'!B4715, IF(CECCZ="CZ13",'Outside Temp'!B4716))))</f>
        <v>52.18333333</v>
      </c>
      <c r="G4713" s="12">
        <f t="shared" si="3"/>
        <v>1</v>
      </c>
    </row>
    <row r="4714" ht="15.75" customHeight="1">
      <c r="A4714" s="13">
        <v>42174.125</v>
      </c>
      <c r="B4714" s="73">
        <f t="shared" si="1"/>
        <v>42174</v>
      </c>
      <c r="C4714" s="74">
        <f>IF(NewCustomer="Yes", IF(COUNTIF($I$2:$I$11,B4714)&gt;0,0,WEEKDAY(B4714,2)),IF(COUNTIF($I$2:$I$21,B4714)&gt;0,0,WEEKDAY(B4714,2)))</f>
        <v>5</v>
      </c>
      <c r="D4714" s="74">
        <f t="shared" si="2"/>
        <v>3</v>
      </c>
      <c r="E4714" s="12">
        <f>IFERROR(VLOOKUP(A4714,'IDAR Meter Data'!$A:$B,2,1),"")</f>
        <v>156</v>
      </c>
      <c r="F4714" s="75">
        <f>IF(CECCZ="CZ03",'Outside Temp'!B4714,IF(CECCZ="CZ04",'Outside Temp'!B4715,IF(CECCZ="CZ12",'Outside Temp'!B4716, IF(CECCZ="CZ13",'Outside Temp'!B4717))))</f>
        <v>52</v>
      </c>
      <c r="G4714" s="12">
        <f t="shared" si="3"/>
        <v>1</v>
      </c>
    </row>
    <row r="4715" ht="15.75" customHeight="1">
      <c r="A4715" s="13">
        <v>42174.135416666664</v>
      </c>
      <c r="B4715" s="73">
        <f t="shared" si="1"/>
        <v>42174</v>
      </c>
      <c r="C4715" s="74">
        <f>IF(NewCustomer="Yes", IF(COUNTIF($I$2:$I$11,B4715)&gt;0,0,WEEKDAY(B4715,2)),IF(COUNTIF($I$2:$I$21,B4715)&gt;0,0,WEEKDAY(B4715,2)))</f>
        <v>5</v>
      </c>
      <c r="D4715" s="74">
        <f t="shared" si="2"/>
        <v>3</v>
      </c>
      <c r="E4715" s="12">
        <f>IFERROR(VLOOKUP(A4715,'IDAR Meter Data'!$A:$B,2,1),"")</f>
        <v>159</v>
      </c>
      <c r="F4715" s="75">
        <f>IF(CECCZ="CZ03",'Outside Temp'!B4715,IF(CECCZ="CZ04",'Outside Temp'!B4716,IF(CECCZ="CZ12",'Outside Temp'!B4717, IF(CECCZ="CZ13",'Outside Temp'!B4718))))</f>
        <v>52</v>
      </c>
      <c r="G4715" s="12">
        <f t="shared" si="3"/>
        <v>1</v>
      </c>
    </row>
    <row r="4716" ht="15.75" customHeight="1">
      <c r="A4716" s="13">
        <v>42174.145833333336</v>
      </c>
      <c r="B4716" s="73">
        <f t="shared" si="1"/>
        <v>42174</v>
      </c>
      <c r="C4716" s="74">
        <f>IF(NewCustomer="Yes", IF(COUNTIF($I$2:$I$11,B4716)&gt;0,0,WEEKDAY(B4716,2)),IF(COUNTIF($I$2:$I$21,B4716)&gt;0,0,WEEKDAY(B4716,2)))</f>
        <v>5</v>
      </c>
      <c r="D4716" s="74">
        <f t="shared" si="2"/>
        <v>3</v>
      </c>
      <c r="E4716" s="12">
        <f>IFERROR(VLOOKUP(A4716,'IDAR Meter Data'!$A:$B,2,1),"")</f>
        <v>154</v>
      </c>
      <c r="F4716" s="75">
        <f>IF(CECCZ="CZ03",'Outside Temp'!B4716,IF(CECCZ="CZ04",'Outside Temp'!B4717,IF(CECCZ="CZ12",'Outside Temp'!B4718, IF(CECCZ="CZ13",'Outside Temp'!B4719))))</f>
        <v>51.83870968</v>
      </c>
      <c r="G4716" s="12">
        <f t="shared" si="3"/>
        <v>1</v>
      </c>
    </row>
    <row r="4717" ht="15.75" customHeight="1">
      <c r="A4717" s="13">
        <v>42174.15625</v>
      </c>
      <c r="B4717" s="73">
        <f t="shared" si="1"/>
        <v>42174</v>
      </c>
      <c r="C4717" s="74">
        <f>IF(NewCustomer="Yes", IF(COUNTIF($I$2:$I$11,B4717)&gt;0,0,WEEKDAY(B4717,2)),IF(COUNTIF($I$2:$I$21,B4717)&gt;0,0,WEEKDAY(B4717,2)))</f>
        <v>5</v>
      </c>
      <c r="D4717" s="74">
        <f t="shared" si="2"/>
        <v>3</v>
      </c>
      <c r="E4717" s="12">
        <f>IFERROR(VLOOKUP(A4717,'IDAR Meter Data'!$A:$B,2,1),"")</f>
        <v>158</v>
      </c>
      <c r="F4717" s="75">
        <f>IF(CECCZ="CZ03",'Outside Temp'!B4717,IF(CECCZ="CZ04",'Outside Temp'!B4718,IF(CECCZ="CZ12",'Outside Temp'!B4719, IF(CECCZ="CZ13",'Outside Temp'!B4720))))</f>
        <v>51.35483871</v>
      </c>
      <c r="G4717" s="12">
        <f t="shared" si="3"/>
        <v>1</v>
      </c>
    </row>
    <row r="4718" ht="15.75" customHeight="1">
      <c r="A4718" s="13">
        <v>42174.166666666664</v>
      </c>
      <c r="B4718" s="73">
        <f t="shared" si="1"/>
        <v>42174</v>
      </c>
      <c r="C4718" s="74">
        <f>IF(NewCustomer="Yes", IF(COUNTIF($I$2:$I$11,B4718)&gt;0,0,WEEKDAY(B4718,2)),IF(COUNTIF($I$2:$I$21,B4718)&gt;0,0,WEEKDAY(B4718,2)))</f>
        <v>5</v>
      </c>
      <c r="D4718" s="74">
        <f t="shared" si="2"/>
        <v>4</v>
      </c>
      <c r="E4718" s="12">
        <f>IFERROR(VLOOKUP(A4718,'IDAR Meter Data'!$A:$B,2,1),"")</f>
        <v>156</v>
      </c>
      <c r="F4718" s="75">
        <f>IF(CECCZ="CZ03",'Outside Temp'!B4718,IF(CECCZ="CZ04",'Outside Temp'!B4719,IF(CECCZ="CZ12",'Outside Temp'!B4720, IF(CECCZ="CZ13",'Outside Temp'!B4721))))</f>
        <v>51</v>
      </c>
      <c r="G4718" s="12">
        <f t="shared" si="3"/>
        <v>1</v>
      </c>
    </row>
    <row r="4719" ht="15.75" customHeight="1">
      <c r="A4719" s="13">
        <v>42174.177083333336</v>
      </c>
      <c r="B4719" s="73">
        <f t="shared" si="1"/>
        <v>42174</v>
      </c>
      <c r="C4719" s="74">
        <f>IF(NewCustomer="Yes", IF(COUNTIF($I$2:$I$11,B4719)&gt;0,0,WEEKDAY(B4719,2)),IF(COUNTIF($I$2:$I$21,B4719)&gt;0,0,WEEKDAY(B4719,2)))</f>
        <v>5</v>
      </c>
      <c r="D4719" s="74">
        <f t="shared" si="2"/>
        <v>4</v>
      </c>
      <c r="E4719" s="12">
        <f>IFERROR(VLOOKUP(A4719,'IDAR Meter Data'!$A:$B,2,1),"")</f>
        <v>168</v>
      </c>
      <c r="F4719" s="75">
        <f>IF(CECCZ="CZ03",'Outside Temp'!B4719,IF(CECCZ="CZ04",'Outside Temp'!B4720,IF(CECCZ="CZ12",'Outside Temp'!B4721, IF(CECCZ="CZ13",'Outside Temp'!B4722))))</f>
        <v>51</v>
      </c>
      <c r="G4719" s="12">
        <f t="shared" si="3"/>
        <v>1</v>
      </c>
    </row>
    <row r="4720" ht="15.75" customHeight="1">
      <c r="A4720" s="13">
        <v>42174.1875</v>
      </c>
      <c r="B4720" s="73">
        <f t="shared" si="1"/>
        <v>42174</v>
      </c>
      <c r="C4720" s="74">
        <f>IF(NewCustomer="Yes", IF(COUNTIF($I$2:$I$11,B4720)&gt;0,0,WEEKDAY(B4720,2)),IF(COUNTIF($I$2:$I$21,B4720)&gt;0,0,WEEKDAY(B4720,2)))</f>
        <v>5</v>
      </c>
      <c r="D4720" s="74">
        <f t="shared" si="2"/>
        <v>4</v>
      </c>
      <c r="E4720" s="12">
        <f>IFERROR(VLOOKUP(A4720,'IDAR Meter Data'!$A:$B,2,1),"")</f>
        <v>146</v>
      </c>
      <c r="F4720" s="75">
        <f>IF(CECCZ="CZ03",'Outside Temp'!B4720,IF(CECCZ="CZ04",'Outside Temp'!B4721,IF(CECCZ="CZ12",'Outside Temp'!B4722, IF(CECCZ="CZ13",'Outside Temp'!B4723))))</f>
        <v>51</v>
      </c>
      <c r="G4720" s="12">
        <f t="shared" si="3"/>
        <v>1</v>
      </c>
    </row>
    <row r="4721" ht="15.75" customHeight="1">
      <c r="A4721" s="13">
        <v>42174.197916666664</v>
      </c>
      <c r="B4721" s="73">
        <f t="shared" si="1"/>
        <v>42174</v>
      </c>
      <c r="C4721" s="74">
        <f>IF(NewCustomer="Yes", IF(COUNTIF($I$2:$I$11,B4721)&gt;0,0,WEEKDAY(B4721,2)),IF(COUNTIF($I$2:$I$21,B4721)&gt;0,0,WEEKDAY(B4721,2)))</f>
        <v>5</v>
      </c>
      <c r="D4721" s="74">
        <f t="shared" si="2"/>
        <v>4</v>
      </c>
      <c r="E4721" s="12">
        <f>IFERROR(VLOOKUP(A4721,'IDAR Meter Data'!$A:$B,2,1),"")</f>
        <v>146</v>
      </c>
      <c r="F4721" s="75">
        <f>IF(CECCZ="CZ03",'Outside Temp'!B4721,IF(CECCZ="CZ04",'Outside Temp'!B4722,IF(CECCZ="CZ12",'Outside Temp'!B4723, IF(CECCZ="CZ13",'Outside Temp'!B4724))))</f>
        <v>51</v>
      </c>
      <c r="G4721" s="12">
        <f t="shared" si="3"/>
        <v>1</v>
      </c>
    </row>
    <row r="4722" ht="15.75" customHeight="1">
      <c r="A4722" s="13">
        <v>42174.208333333336</v>
      </c>
      <c r="B4722" s="73">
        <f t="shared" si="1"/>
        <v>42174</v>
      </c>
      <c r="C4722" s="74">
        <f>IF(NewCustomer="Yes", IF(COUNTIF($I$2:$I$11,B4722)&gt;0,0,WEEKDAY(B4722,2)),IF(COUNTIF($I$2:$I$21,B4722)&gt;0,0,WEEKDAY(B4722,2)))</f>
        <v>5</v>
      </c>
      <c r="D4722" s="74">
        <f t="shared" si="2"/>
        <v>5</v>
      </c>
      <c r="E4722" s="12">
        <f>IFERROR(VLOOKUP(A4722,'IDAR Meter Data'!$A:$B,2,1),"")</f>
        <v>144</v>
      </c>
      <c r="F4722" s="75">
        <f>IF(CECCZ="CZ03",'Outside Temp'!B4722,IF(CECCZ="CZ04",'Outside Temp'!B4723,IF(CECCZ="CZ12",'Outside Temp'!B4724, IF(CECCZ="CZ13",'Outside Temp'!B4725))))</f>
        <v>51.2</v>
      </c>
      <c r="G4722" s="12">
        <f t="shared" si="3"/>
        <v>1</v>
      </c>
    </row>
    <row r="4723" ht="15.75" customHeight="1">
      <c r="A4723" s="13">
        <v>42174.21875</v>
      </c>
      <c r="B4723" s="73">
        <f t="shared" si="1"/>
        <v>42174</v>
      </c>
      <c r="C4723" s="74">
        <f>IF(NewCustomer="Yes", IF(COUNTIF($I$2:$I$11,B4723)&gt;0,0,WEEKDAY(B4723,2)),IF(COUNTIF($I$2:$I$21,B4723)&gt;0,0,WEEKDAY(B4723,2)))</f>
        <v>5</v>
      </c>
      <c r="D4723" s="74">
        <f t="shared" si="2"/>
        <v>5</v>
      </c>
      <c r="E4723" s="12">
        <f>IFERROR(VLOOKUP(A4723,'IDAR Meter Data'!$A:$B,2,1),"")</f>
        <v>147</v>
      </c>
      <c r="F4723" s="75">
        <f>IF(CECCZ="CZ03",'Outside Temp'!B4723,IF(CECCZ="CZ04",'Outside Temp'!B4724,IF(CECCZ="CZ12",'Outside Temp'!B4725, IF(CECCZ="CZ13",'Outside Temp'!B4726))))</f>
        <v>51.95</v>
      </c>
      <c r="G4723" s="12">
        <f t="shared" si="3"/>
        <v>1</v>
      </c>
    </row>
    <row r="4724" ht="15.75" customHeight="1">
      <c r="A4724" s="13">
        <v>42174.229166666664</v>
      </c>
      <c r="B4724" s="73">
        <f t="shared" si="1"/>
        <v>42174</v>
      </c>
      <c r="C4724" s="74">
        <f>IF(NewCustomer="Yes", IF(COUNTIF($I$2:$I$11,B4724)&gt;0,0,WEEKDAY(B4724,2)),IF(COUNTIF($I$2:$I$21,B4724)&gt;0,0,WEEKDAY(B4724,2)))</f>
        <v>5</v>
      </c>
      <c r="D4724" s="74">
        <f t="shared" si="2"/>
        <v>5</v>
      </c>
      <c r="E4724" s="12">
        <f>IFERROR(VLOOKUP(A4724,'IDAR Meter Data'!$A:$B,2,1),"")</f>
        <v>145</v>
      </c>
      <c r="F4724" s="75">
        <f>IF(CECCZ="CZ03",'Outside Temp'!B4724,IF(CECCZ="CZ04",'Outside Temp'!B4725,IF(CECCZ="CZ12",'Outside Temp'!B4726, IF(CECCZ="CZ13",'Outside Temp'!B4727))))</f>
        <v>52.7</v>
      </c>
      <c r="G4724" s="12">
        <f t="shared" si="3"/>
        <v>1</v>
      </c>
    </row>
    <row r="4725" ht="15.75" customHeight="1">
      <c r="A4725" s="13">
        <v>42174.239583333336</v>
      </c>
      <c r="B4725" s="73">
        <f t="shared" si="1"/>
        <v>42174</v>
      </c>
      <c r="C4725" s="74">
        <f>IF(NewCustomer="Yes", IF(COUNTIF($I$2:$I$11,B4725)&gt;0,0,WEEKDAY(B4725,2)),IF(COUNTIF($I$2:$I$21,B4725)&gt;0,0,WEEKDAY(B4725,2)))</f>
        <v>5</v>
      </c>
      <c r="D4725" s="74">
        <f t="shared" si="2"/>
        <v>5</v>
      </c>
      <c r="E4725" s="12">
        <f>IFERROR(VLOOKUP(A4725,'IDAR Meter Data'!$A:$B,2,1),"")</f>
        <v>143</v>
      </c>
      <c r="F4725" s="75">
        <f>IF(CECCZ="CZ03",'Outside Temp'!B4725,IF(CECCZ="CZ04",'Outside Temp'!B4726,IF(CECCZ="CZ12",'Outside Temp'!B4727, IF(CECCZ="CZ13",'Outside Temp'!B4728))))</f>
        <v>53.45</v>
      </c>
      <c r="G4725" s="12">
        <f t="shared" si="3"/>
        <v>1</v>
      </c>
    </row>
    <row r="4726" ht="15.75" customHeight="1">
      <c r="A4726" s="13">
        <v>42174.25</v>
      </c>
      <c r="B4726" s="73">
        <f t="shared" si="1"/>
        <v>42174</v>
      </c>
      <c r="C4726" s="74">
        <f>IF(NewCustomer="Yes", IF(COUNTIF($I$2:$I$11,B4726)&gt;0,0,WEEKDAY(B4726,2)),IF(COUNTIF($I$2:$I$21,B4726)&gt;0,0,WEEKDAY(B4726,2)))</f>
        <v>5</v>
      </c>
      <c r="D4726" s="74">
        <f t="shared" si="2"/>
        <v>6</v>
      </c>
      <c r="E4726" s="12">
        <f>IFERROR(VLOOKUP(A4726,'IDAR Meter Data'!$A:$B,2,1),"")</f>
        <v>148</v>
      </c>
      <c r="F4726" s="75">
        <f>IF(CECCZ="CZ03",'Outside Temp'!B4726,IF(CECCZ="CZ04",'Outside Temp'!B4727,IF(CECCZ="CZ12",'Outside Temp'!B4728, IF(CECCZ="CZ13",'Outside Temp'!B4729))))</f>
        <v>54.13333333</v>
      </c>
      <c r="G4726" s="12">
        <f t="shared" si="3"/>
        <v>1</v>
      </c>
    </row>
    <row r="4727" ht="15.75" customHeight="1">
      <c r="A4727" s="13">
        <v>42174.260416666664</v>
      </c>
      <c r="B4727" s="73">
        <f t="shared" si="1"/>
        <v>42174</v>
      </c>
      <c r="C4727" s="74">
        <f>IF(NewCustomer="Yes", IF(COUNTIF($I$2:$I$11,B4727)&gt;0,0,WEEKDAY(B4727,2)),IF(COUNTIF($I$2:$I$21,B4727)&gt;0,0,WEEKDAY(B4727,2)))</f>
        <v>5</v>
      </c>
      <c r="D4727" s="74">
        <f t="shared" si="2"/>
        <v>6</v>
      </c>
      <c r="E4727" s="12">
        <f>IFERROR(VLOOKUP(A4727,'IDAR Meter Data'!$A:$B,2,1),"")</f>
        <v>140</v>
      </c>
      <c r="F4727" s="75">
        <f>IF(CECCZ="CZ03",'Outside Temp'!B4727,IF(CECCZ="CZ04",'Outside Temp'!B4728,IF(CECCZ="CZ12",'Outside Temp'!B4729, IF(CECCZ="CZ13",'Outside Temp'!B4730))))</f>
        <v>54.63333333</v>
      </c>
      <c r="G4727" s="12">
        <f t="shared" si="3"/>
        <v>1</v>
      </c>
    </row>
    <row r="4728" ht="15.75" customHeight="1">
      <c r="A4728" s="13">
        <v>42174.270833333336</v>
      </c>
      <c r="B4728" s="73">
        <f t="shared" si="1"/>
        <v>42174</v>
      </c>
      <c r="C4728" s="74">
        <f>IF(NewCustomer="Yes", IF(COUNTIF($I$2:$I$11,B4728)&gt;0,0,WEEKDAY(B4728,2)),IF(COUNTIF($I$2:$I$21,B4728)&gt;0,0,WEEKDAY(B4728,2)))</f>
        <v>5</v>
      </c>
      <c r="D4728" s="74">
        <f t="shared" si="2"/>
        <v>6</v>
      </c>
      <c r="E4728" s="12">
        <f>IFERROR(VLOOKUP(A4728,'IDAR Meter Data'!$A:$B,2,1),"")</f>
        <v>146</v>
      </c>
      <c r="F4728" s="75">
        <f>IF(CECCZ="CZ03",'Outside Temp'!B4728,IF(CECCZ="CZ04",'Outside Temp'!B4729,IF(CECCZ="CZ12",'Outside Temp'!B4730, IF(CECCZ="CZ13",'Outside Temp'!B4731))))</f>
        <v>55.13333333</v>
      </c>
      <c r="G4728" s="12">
        <f t="shared" si="3"/>
        <v>1</v>
      </c>
    </row>
    <row r="4729" ht="15.75" customHeight="1">
      <c r="A4729" s="13">
        <v>42174.28125</v>
      </c>
      <c r="B4729" s="73">
        <f t="shared" si="1"/>
        <v>42174</v>
      </c>
      <c r="C4729" s="74">
        <f>IF(NewCustomer="Yes", IF(COUNTIF($I$2:$I$11,B4729)&gt;0,0,WEEKDAY(B4729,2)),IF(COUNTIF($I$2:$I$21,B4729)&gt;0,0,WEEKDAY(B4729,2)))</f>
        <v>5</v>
      </c>
      <c r="D4729" s="74">
        <f t="shared" si="2"/>
        <v>6</v>
      </c>
      <c r="E4729" s="12">
        <f>IFERROR(VLOOKUP(A4729,'IDAR Meter Data'!$A:$B,2,1),"")</f>
        <v>156</v>
      </c>
      <c r="F4729" s="75">
        <f>IF(CECCZ="CZ03",'Outside Temp'!B4729,IF(CECCZ="CZ04",'Outside Temp'!B4730,IF(CECCZ="CZ12",'Outside Temp'!B4731, IF(CECCZ="CZ13",'Outside Temp'!B4732))))</f>
        <v>55.63333333</v>
      </c>
      <c r="G4729" s="12">
        <f t="shared" si="3"/>
        <v>1</v>
      </c>
    </row>
    <row r="4730" ht="15.75" customHeight="1">
      <c r="A4730" s="13">
        <v>42174.291666666664</v>
      </c>
      <c r="B4730" s="73">
        <f t="shared" si="1"/>
        <v>42174</v>
      </c>
      <c r="C4730" s="74">
        <f>IF(NewCustomer="Yes", IF(COUNTIF($I$2:$I$11,B4730)&gt;0,0,WEEKDAY(B4730,2)),IF(COUNTIF($I$2:$I$21,B4730)&gt;0,0,WEEKDAY(B4730,2)))</f>
        <v>5</v>
      </c>
      <c r="D4730" s="74">
        <f t="shared" si="2"/>
        <v>7</v>
      </c>
      <c r="E4730" s="12">
        <f>IFERROR(VLOOKUP(A4730,'IDAR Meter Data'!$A:$B,2,1),"")</f>
        <v>166</v>
      </c>
      <c r="F4730" s="75">
        <f>IF(CECCZ="CZ03",'Outside Temp'!B4730,IF(CECCZ="CZ04",'Outside Temp'!B4731,IF(CECCZ="CZ12",'Outside Temp'!B4732, IF(CECCZ="CZ13",'Outside Temp'!B4733))))</f>
        <v>56.2</v>
      </c>
      <c r="G4730" s="12">
        <f t="shared" si="3"/>
        <v>1</v>
      </c>
    </row>
    <row r="4731" ht="15.75" customHeight="1">
      <c r="A4731" s="13">
        <v>42174.302083333336</v>
      </c>
      <c r="B4731" s="73">
        <f t="shared" si="1"/>
        <v>42174</v>
      </c>
      <c r="C4731" s="74">
        <f>IF(NewCustomer="Yes", IF(COUNTIF($I$2:$I$11,B4731)&gt;0,0,WEEKDAY(B4731,2)),IF(COUNTIF($I$2:$I$21,B4731)&gt;0,0,WEEKDAY(B4731,2)))</f>
        <v>5</v>
      </c>
      <c r="D4731" s="74">
        <f t="shared" si="2"/>
        <v>7</v>
      </c>
      <c r="E4731" s="12">
        <f>IFERROR(VLOOKUP(A4731,'IDAR Meter Data'!$A:$B,2,1),"")</f>
        <v>170</v>
      </c>
      <c r="F4731" s="75">
        <f>IF(CECCZ="CZ03",'Outside Temp'!B4731,IF(CECCZ="CZ04",'Outside Temp'!B4732,IF(CECCZ="CZ12",'Outside Temp'!B4733, IF(CECCZ="CZ13",'Outside Temp'!B4734))))</f>
        <v>56.95</v>
      </c>
      <c r="G4731" s="12">
        <f t="shared" si="3"/>
        <v>1</v>
      </c>
    </row>
    <row r="4732" ht="15.75" customHeight="1">
      <c r="A4732" s="13">
        <v>42174.3125</v>
      </c>
      <c r="B4732" s="73">
        <f t="shared" si="1"/>
        <v>42174</v>
      </c>
      <c r="C4732" s="74">
        <f>IF(NewCustomer="Yes", IF(COUNTIF($I$2:$I$11,B4732)&gt;0,0,WEEKDAY(B4732,2)),IF(COUNTIF($I$2:$I$21,B4732)&gt;0,0,WEEKDAY(B4732,2)))</f>
        <v>5</v>
      </c>
      <c r="D4732" s="74">
        <f t="shared" si="2"/>
        <v>7</v>
      </c>
      <c r="E4732" s="12">
        <f>IFERROR(VLOOKUP(A4732,'IDAR Meter Data'!$A:$B,2,1),"")</f>
        <v>164</v>
      </c>
      <c r="F4732" s="75">
        <f>IF(CECCZ="CZ03",'Outside Temp'!B4732,IF(CECCZ="CZ04",'Outside Temp'!B4733,IF(CECCZ="CZ12",'Outside Temp'!B4734, IF(CECCZ="CZ13",'Outside Temp'!B4735))))</f>
        <v>57.7</v>
      </c>
      <c r="G4732" s="12">
        <f t="shared" si="3"/>
        <v>1</v>
      </c>
    </row>
    <row r="4733" ht="15.75" customHeight="1">
      <c r="A4733" s="13">
        <v>42174.322916666664</v>
      </c>
      <c r="B4733" s="73">
        <f t="shared" si="1"/>
        <v>42174</v>
      </c>
      <c r="C4733" s="74">
        <f>IF(NewCustomer="Yes", IF(COUNTIF($I$2:$I$11,B4733)&gt;0,0,WEEKDAY(B4733,2)),IF(COUNTIF($I$2:$I$21,B4733)&gt;0,0,WEEKDAY(B4733,2)))</f>
        <v>5</v>
      </c>
      <c r="D4733" s="74">
        <f t="shared" si="2"/>
        <v>7</v>
      </c>
      <c r="E4733" s="12">
        <f>IFERROR(VLOOKUP(A4733,'IDAR Meter Data'!$A:$B,2,1),"")</f>
        <v>167</v>
      </c>
      <c r="F4733" s="75">
        <f>IF(CECCZ="CZ03",'Outside Temp'!B4733,IF(CECCZ="CZ04",'Outside Temp'!B4734,IF(CECCZ="CZ12",'Outside Temp'!B4735, IF(CECCZ="CZ13",'Outside Temp'!B4736))))</f>
        <v>58.45</v>
      </c>
      <c r="G4733" s="12">
        <f t="shared" si="3"/>
        <v>1</v>
      </c>
    </row>
    <row r="4734" ht="15.75" customHeight="1">
      <c r="A4734" s="13">
        <v>42174.333333333336</v>
      </c>
      <c r="B4734" s="73">
        <f t="shared" si="1"/>
        <v>42174</v>
      </c>
      <c r="C4734" s="74">
        <f>IF(NewCustomer="Yes", IF(COUNTIF($I$2:$I$11,B4734)&gt;0,0,WEEKDAY(B4734,2)),IF(COUNTIF($I$2:$I$21,B4734)&gt;0,0,WEEKDAY(B4734,2)))</f>
        <v>5</v>
      </c>
      <c r="D4734" s="74">
        <f t="shared" si="2"/>
        <v>8</v>
      </c>
      <c r="E4734" s="12">
        <f>IFERROR(VLOOKUP(A4734,'IDAR Meter Data'!$A:$B,2,1),"")</f>
        <v>170</v>
      </c>
      <c r="F4734" s="75">
        <f>IF(CECCZ="CZ03",'Outside Temp'!B4734,IF(CECCZ="CZ04",'Outside Temp'!B4735,IF(CECCZ="CZ12",'Outside Temp'!B4736, IF(CECCZ="CZ13",'Outside Temp'!B4737))))</f>
        <v>59.13333333</v>
      </c>
      <c r="G4734" s="12">
        <f t="shared" si="3"/>
        <v>1</v>
      </c>
    </row>
    <row r="4735" ht="15.75" customHeight="1">
      <c r="A4735" s="13">
        <v>42174.34375</v>
      </c>
      <c r="B4735" s="73">
        <f t="shared" si="1"/>
        <v>42174</v>
      </c>
      <c r="C4735" s="74">
        <f>IF(NewCustomer="Yes", IF(COUNTIF($I$2:$I$11,B4735)&gt;0,0,WEEKDAY(B4735,2)),IF(COUNTIF($I$2:$I$21,B4735)&gt;0,0,WEEKDAY(B4735,2)))</f>
        <v>5</v>
      </c>
      <c r="D4735" s="74">
        <f t="shared" si="2"/>
        <v>8</v>
      </c>
      <c r="E4735" s="12">
        <f>IFERROR(VLOOKUP(A4735,'IDAR Meter Data'!$A:$B,2,1),"")</f>
        <v>175</v>
      </c>
      <c r="F4735" s="75">
        <f>IF(CECCZ="CZ03",'Outside Temp'!B4735,IF(CECCZ="CZ04",'Outside Temp'!B4736,IF(CECCZ="CZ12",'Outside Temp'!B4737, IF(CECCZ="CZ13",'Outside Temp'!B4738))))</f>
        <v>59.63333333</v>
      </c>
      <c r="G4735" s="12">
        <f t="shared" si="3"/>
        <v>1</v>
      </c>
    </row>
    <row r="4736" ht="15.75" customHeight="1">
      <c r="A4736" s="13">
        <v>42174.354166666664</v>
      </c>
      <c r="B4736" s="73">
        <f t="shared" si="1"/>
        <v>42174</v>
      </c>
      <c r="C4736" s="74">
        <f>IF(NewCustomer="Yes", IF(COUNTIF($I$2:$I$11,B4736)&gt;0,0,WEEKDAY(B4736,2)),IF(COUNTIF($I$2:$I$21,B4736)&gt;0,0,WEEKDAY(B4736,2)))</f>
        <v>5</v>
      </c>
      <c r="D4736" s="74">
        <f t="shared" si="2"/>
        <v>8</v>
      </c>
      <c r="E4736" s="12">
        <f>IFERROR(VLOOKUP(A4736,'IDAR Meter Data'!$A:$B,2,1),"")</f>
        <v>181</v>
      </c>
      <c r="F4736" s="75">
        <f>IF(CECCZ="CZ03",'Outside Temp'!B4736,IF(CECCZ="CZ04",'Outside Temp'!B4737,IF(CECCZ="CZ12",'Outside Temp'!B4738, IF(CECCZ="CZ13",'Outside Temp'!B4739))))</f>
        <v>60.13333333</v>
      </c>
      <c r="G4736" s="12">
        <f t="shared" si="3"/>
        <v>1</v>
      </c>
    </row>
    <row r="4737" ht="15.75" customHeight="1">
      <c r="A4737" s="13">
        <v>42174.364583333336</v>
      </c>
      <c r="B4737" s="73">
        <f t="shared" si="1"/>
        <v>42174</v>
      </c>
      <c r="C4737" s="74">
        <f>IF(NewCustomer="Yes", IF(COUNTIF($I$2:$I$11,B4737)&gt;0,0,WEEKDAY(B4737,2)),IF(COUNTIF($I$2:$I$21,B4737)&gt;0,0,WEEKDAY(B4737,2)))</f>
        <v>5</v>
      </c>
      <c r="D4737" s="74">
        <f t="shared" si="2"/>
        <v>8</v>
      </c>
      <c r="E4737" s="12">
        <f>IFERROR(VLOOKUP(A4737,'IDAR Meter Data'!$A:$B,2,1),"")</f>
        <v>191</v>
      </c>
      <c r="F4737" s="75">
        <f>IF(CECCZ="CZ03",'Outside Temp'!B4737,IF(CECCZ="CZ04",'Outside Temp'!B4738,IF(CECCZ="CZ12",'Outside Temp'!B4739, IF(CECCZ="CZ13",'Outside Temp'!B4740))))</f>
        <v>60.63333333</v>
      </c>
      <c r="G4737" s="12">
        <f t="shared" si="3"/>
        <v>1</v>
      </c>
    </row>
    <row r="4738" ht="15.75" customHeight="1">
      <c r="A4738" s="13">
        <v>42174.375</v>
      </c>
      <c r="B4738" s="73">
        <f t="shared" si="1"/>
        <v>42174</v>
      </c>
      <c r="C4738" s="74">
        <f>IF(NewCustomer="Yes", IF(COUNTIF($I$2:$I$11,B4738)&gt;0,0,WEEKDAY(B4738,2)),IF(COUNTIF($I$2:$I$21,B4738)&gt;0,0,WEEKDAY(B4738,2)))</f>
        <v>5</v>
      </c>
      <c r="D4738" s="74">
        <f t="shared" si="2"/>
        <v>9</v>
      </c>
      <c r="E4738" s="12">
        <f>IFERROR(VLOOKUP(A4738,'IDAR Meter Data'!$A:$B,2,1),"")</f>
        <v>204</v>
      </c>
      <c r="F4738" s="75">
        <f>IF(CECCZ="CZ03",'Outside Temp'!B4738,IF(CECCZ="CZ04",'Outside Temp'!B4739,IF(CECCZ="CZ12",'Outside Temp'!B4740, IF(CECCZ="CZ13",'Outside Temp'!B4741))))</f>
        <v>61.13333333</v>
      </c>
      <c r="G4738" s="12">
        <f t="shared" si="3"/>
        <v>1</v>
      </c>
    </row>
    <row r="4739" ht="15.75" customHeight="1">
      <c r="A4739" s="13">
        <v>42174.385416666664</v>
      </c>
      <c r="B4739" s="73">
        <f t="shared" si="1"/>
        <v>42174</v>
      </c>
      <c r="C4739" s="74">
        <f>IF(NewCustomer="Yes", IF(COUNTIF($I$2:$I$11,B4739)&gt;0,0,WEEKDAY(B4739,2)),IF(COUNTIF($I$2:$I$21,B4739)&gt;0,0,WEEKDAY(B4739,2)))</f>
        <v>5</v>
      </c>
      <c r="D4739" s="74">
        <f t="shared" si="2"/>
        <v>9</v>
      </c>
      <c r="E4739" s="12">
        <f>IFERROR(VLOOKUP(A4739,'IDAR Meter Data'!$A:$B,2,1),"")</f>
        <v>194</v>
      </c>
      <c r="F4739" s="75">
        <f>IF(CECCZ="CZ03",'Outside Temp'!B4739,IF(CECCZ="CZ04",'Outside Temp'!B4740,IF(CECCZ="CZ12",'Outside Temp'!B4741, IF(CECCZ="CZ13",'Outside Temp'!B4742))))</f>
        <v>61.63333333</v>
      </c>
      <c r="G4739" s="12">
        <f t="shared" si="3"/>
        <v>1</v>
      </c>
    </row>
    <row r="4740" ht="15.75" customHeight="1">
      <c r="A4740" s="13">
        <v>42174.395833333336</v>
      </c>
      <c r="B4740" s="73">
        <f t="shared" si="1"/>
        <v>42174</v>
      </c>
      <c r="C4740" s="74">
        <f>IF(NewCustomer="Yes", IF(COUNTIF($I$2:$I$11,B4740)&gt;0,0,WEEKDAY(B4740,2)),IF(COUNTIF($I$2:$I$21,B4740)&gt;0,0,WEEKDAY(B4740,2)))</f>
        <v>5</v>
      </c>
      <c r="D4740" s="74">
        <f t="shared" si="2"/>
        <v>9</v>
      </c>
      <c r="E4740" s="12">
        <f>IFERROR(VLOOKUP(A4740,'IDAR Meter Data'!$A:$B,2,1),"")</f>
        <v>196</v>
      </c>
      <c r="F4740" s="75">
        <f>IF(CECCZ="CZ03",'Outside Temp'!B4740,IF(CECCZ="CZ04",'Outside Temp'!B4741,IF(CECCZ="CZ12",'Outside Temp'!B4742, IF(CECCZ="CZ13",'Outside Temp'!B4743))))</f>
        <v>62.13333333</v>
      </c>
      <c r="G4740" s="12">
        <f t="shared" si="3"/>
        <v>1</v>
      </c>
    </row>
    <row r="4741" ht="15.75" customHeight="1">
      <c r="A4741" s="13">
        <v>42174.40625</v>
      </c>
      <c r="B4741" s="73">
        <f t="shared" si="1"/>
        <v>42174</v>
      </c>
      <c r="C4741" s="74">
        <f>IF(NewCustomer="Yes", IF(COUNTIF($I$2:$I$11,B4741)&gt;0,0,WEEKDAY(B4741,2)),IF(COUNTIF($I$2:$I$21,B4741)&gt;0,0,WEEKDAY(B4741,2)))</f>
        <v>5</v>
      </c>
      <c r="D4741" s="74">
        <f t="shared" si="2"/>
        <v>9</v>
      </c>
      <c r="E4741" s="12">
        <f>IFERROR(VLOOKUP(A4741,'IDAR Meter Data'!$A:$B,2,1),"")</f>
        <v>210</v>
      </c>
      <c r="F4741" s="75">
        <f>IF(CECCZ="CZ03",'Outside Temp'!B4741,IF(CECCZ="CZ04",'Outside Temp'!B4742,IF(CECCZ="CZ12",'Outside Temp'!B4743, IF(CECCZ="CZ13",'Outside Temp'!B4744))))</f>
        <v>62.63333333</v>
      </c>
      <c r="G4741" s="12">
        <f t="shared" si="3"/>
        <v>1</v>
      </c>
    </row>
    <row r="4742" ht="15.75" customHeight="1">
      <c r="A4742" s="13">
        <v>42174.416666666664</v>
      </c>
      <c r="B4742" s="73">
        <f t="shared" si="1"/>
        <v>42174</v>
      </c>
      <c r="C4742" s="74">
        <f>IF(NewCustomer="Yes", IF(COUNTIF($I$2:$I$11,B4742)&gt;0,0,WEEKDAY(B4742,2)),IF(COUNTIF($I$2:$I$21,B4742)&gt;0,0,WEEKDAY(B4742,2)))</f>
        <v>5</v>
      </c>
      <c r="D4742" s="74">
        <f t="shared" si="2"/>
        <v>10</v>
      </c>
      <c r="E4742" s="12">
        <f>IFERROR(VLOOKUP(A4742,'IDAR Meter Data'!$A:$B,2,1),"")</f>
        <v>207</v>
      </c>
      <c r="F4742" s="75">
        <f>IF(CECCZ="CZ03",'Outside Temp'!B4742,IF(CECCZ="CZ04",'Outside Temp'!B4743,IF(CECCZ="CZ12",'Outside Temp'!B4744, IF(CECCZ="CZ13",'Outside Temp'!B4745))))</f>
        <v>63.13333333</v>
      </c>
      <c r="G4742" s="12">
        <f t="shared" si="3"/>
        <v>1</v>
      </c>
    </row>
    <row r="4743" ht="15.75" customHeight="1">
      <c r="A4743" s="13">
        <v>42174.427083333336</v>
      </c>
      <c r="B4743" s="73">
        <f t="shared" si="1"/>
        <v>42174</v>
      </c>
      <c r="C4743" s="74">
        <f>IF(NewCustomer="Yes", IF(COUNTIF($I$2:$I$11,B4743)&gt;0,0,WEEKDAY(B4743,2)),IF(COUNTIF($I$2:$I$21,B4743)&gt;0,0,WEEKDAY(B4743,2)))</f>
        <v>5</v>
      </c>
      <c r="D4743" s="74">
        <f t="shared" si="2"/>
        <v>10</v>
      </c>
      <c r="E4743" s="12">
        <f>IFERROR(VLOOKUP(A4743,'IDAR Meter Data'!$A:$B,2,1),"")</f>
        <v>210</v>
      </c>
      <c r="F4743" s="75">
        <f>IF(CECCZ="CZ03",'Outside Temp'!B4743,IF(CECCZ="CZ04",'Outside Temp'!B4744,IF(CECCZ="CZ12",'Outside Temp'!B4745, IF(CECCZ="CZ13",'Outside Temp'!B4746))))</f>
        <v>63.63333333</v>
      </c>
      <c r="G4743" s="12">
        <f t="shared" si="3"/>
        <v>1</v>
      </c>
    </row>
    <row r="4744" ht="15.75" customHeight="1">
      <c r="A4744" s="13">
        <v>42174.4375</v>
      </c>
      <c r="B4744" s="73">
        <f t="shared" si="1"/>
        <v>42174</v>
      </c>
      <c r="C4744" s="74">
        <f>IF(NewCustomer="Yes", IF(COUNTIF($I$2:$I$11,B4744)&gt;0,0,WEEKDAY(B4744,2)),IF(COUNTIF($I$2:$I$21,B4744)&gt;0,0,WEEKDAY(B4744,2)))</f>
        <v>5</v>
      </c>
      <c r="D4744" s="74">
        <f t="shared" si="2"/>
        <v>10</v>
      </c>
      <c r="E4744" s="12">
        <f>IFERROR(VLOOKUP(A4744,'IDAR Meter Data'!$A:$B,2,1),"")</f>
        <v>206</v>
      </c>
      <c r="F4744" s="75">
        <f>IF(CECCZ="CZ03",'Outside Temp'!B4744,IF(CECCZ="CZ04",'Outside Temp'!B4745,IF(CECCZ="CZ12",'Outside Temp'!B4746, IF(CECCZ="CZ13",'Outside Temp'!B4747))))</f>
        <v>64.13333333</v>
      </c>
      <c r="G4744" s="12">
        <f t="shared" si="3"/>
        <v>1</v>
      </c>
    </row>
    <row r="4745" ht="15.75" customHeight="1">
      <c r="A4745" s="13">
        <v>42174.447916666664</v>
      </c>
      <c r="B4745" s="73">
        <f t="shared" si="1"/>
        <v>42174</v>
      </c>
      <c r="C4745" s="74">
        <f>IF(NewCustomer="Yes", IF(COUNTIF($I$2:$I$11,B4745)&gt;0,0,WEEKDAY(B4745,2)),IF(COUNTIF($I$2:$I$21,B4745)&gt;0,0,WEEKDAY(B4745,2)))</f>
        <v>5</v>
      </c>
      <c r="D4745" s="74">
        <f t="shared" si="2"/>
        <v>10</v>
      </c>
      <c r="E4745" s="12">
        <f>IFERROR(VLOOKUP(A4745,'IDAR Meter Data'!$A:$B,2,1),"")</f>
        <v>213</v>
      </c>
      <c r="F4745" s="75">
        <f>IF(CECCZ="CZ03",'Outside Temp'!B4745,IF(CECCZ="CZ04",'Outside Temp'!B4746,IF(CECCZ="CZ12",'Outside Temp'!B4747, IF(CECCZ="CZ13",'Outside Temp'!B4748))))</f>
        <v>64.63333333</v>
      </c>
      <c r="G4745" s="12">
        <f t="shared" si="3"/>
        <v>1</v>
      </c>
    </row>
    <row r="4746" ht="15.75" customHeight="1">
      <c r="A4746" s="13">
        <v>42174.458333333336</v>
      </c>
      <c r="B4746" s="73">
        <f t="shared" si="1"/>
        <v>42174</v>
      </c>
      <c r="C4746" s="74">
        <f>IF(NewCustomer="Yes", IF(COUNTIF($I$2:$I$11,B4746)&gt;0,0,WEEKDAY(B4746,2)),IF(COUNTIF($I$2:$I$21,B4746)&gt;0,0,WEEKDAY(B4746,2)))</f>
        <v>5</v>
      </c>
      <c r="D4746" s="74">
        <f t="shared" si="2"/>
        <v>11</v>
      </c>
      <c r="E4746" s="12">
        <f>IFERROR(VLOOKUP(A4746,'IDAR Meter Data'!$A:$B,2,1),"")</f>
        <v>225</v>
      </c>
      <c r="F4746" s="75">
        <f>IF(CECCZ="CZ03",'Outside Temp'!B4746,IF(CECCZ="CZ04",'Outside Temp'!B4747,IF(CECCZ="CZ12",'Outside Temp'!B4748, IF(CECCZ="CZ13",'Outside Temp'!B4749))))</f>
        <v>65.06666667</v>
      </c>
      <c r="G4746" s="12">
        <f t="shared" si="3"/>
        <v>2</v>
      </c>
    </row>
    <row r="4747" ht="15.75" customHeight="1">
      <c r="A4747" s="13">
        <v>42174.46875</v>
      </c>
      <c r="B4747" s="73">
        <f t="shared" si="1"/>
        <v>42174</v>
      </c>
      <c r="C4747" s="74">
        <f>IF(NewCustomer="Yes", IF(COUNTIF($I$2:$I$11,B4747)&gt;0,0,WEEKDAY(B4747,2)),IF(COUNTIF($I$2:$I$21,B4747)&gt;0,0,WEEKDAY(B4747,2)))</f>
        <v>5</v>
      </c>
      <c r="D4747" s="74">
        <f t="shared" si="2"/>
        <v>11</v>
      </c>
      <c r="E4747" s="12">
        <f>IFERROR(VLOOKUP(A4747,'IDAR Meter Data'!$A:$B,2,1),"")</f>
        <v>207</v>
      </c>
      <c r="F4747" s="75">
        <f>IF(CECCZ="CZ03",'Outside Temp'!B4747,IF(CECCZ="CZ04",'Outside Temp'!B4748,IF(CECCZ="CZ12",'Outside Temp'!B4749, IF(CECCZ="CZ13",'Outside Temp'!B4750))))</f>
        <v>65.31666667</v>
      </c>
      <c r="G4747" s="12">
        <f t="shared" si="3"/>
        <v>2</v>
      </c>
    </row>
    <row r="4748" ht="15.75" customHeight="1">
      <c r="A4748" s="13">
        <v>42174.479166666664</v>
      </c>
      <c r="B4748" s="73">
        <f t="shared" si="1"/>
        <v>42174</v>
      </c>
      <c r="C4748" s="74">
        <f>IF(NewCustomer="Yes", IF(COUNTIF($I$2:$I$11,B4748)&gt;0,0,WEEKDAY(B4748,2)),IF(COUNTIF($I$2:$I$21,B4748)&gt;0,0,WEEKDAY(B4748,2)))</f>
        <v>5</v>
      </c>
      <c r="D4748" s="74">
        <f t="shared" si="2"/>
        <v>11</v>
      </c>
      <c r="E4748" s="12">
        <f>IFERROR(VLOOKUP(A4748,'IDAR Meter Data'!$A:$B,2,1),"")</f>
        <v>216</v>
      </c>
      <c r="F4748" s="75">
        <f>IF(CECCZ="CZ03",'Outside Temp'!B4748,IF(CECCZ="CZ04",'Outside Temp'!B4749,IF(CECCZ="CZ12",'Outside Temp'!B4750, IF(CECCZ="CZ13",'Outside Temp'!B4751))))</f>
        <v>65.56666667</v>
      </c>
      <c r="G4748" s="12">
        <f t="shared" si="3"/>
        <v>2</v>
      </c>
    </row>
    <row r="4749" ht="15.75" customHeight="1">
      <c r="A4749" s="13">
        <v>42174.489583333336</v>
      </c>
      <c r="B4749" s="73">
        <f t="shared" si="1"/>
        <v>42174</v>
      </c>
      <c r="C4749" s="74">
        <f>IF(NewCustomer="Yes", IF(COUNTIF($I$2:$I$11,B4749)&gt;0,0,WEEKDAY(B4749,2)),IF(COUNTIF($I$2:$I$21,B4749)&gt;0,0,WEEKDAY(B4749,2)))</f>
        <v>5</v>
      </c>
      <c r="D4749" s="74">
        <f t="shared" si="2"/>
        <v>11</v>
      </c>
      <c r="E4749" s="12">
        <f>IFERROR(VLOOKUP(A4749,'IDAR Meter Data'!$A:$B,2,1),"")</f>
        <v>217</v>
      </c>
      <c r="F4749" s="75">
        <f>IF(CECCZ="CZ03",'Outside Temp'!B4749,IF(CECCZ="CZ04",'Outside Temp'!B4750,IF(CECCZ="CZ12",'Outside Temp'!B4751, IF(CECCZ="CZ13",'Outside Temp'!B4752))))</f>
        <v>65.81666667</v>
      </c>
      <c r="G4749" s="12">
        <f t="shared" si="3"/>
        <v>2</v>
      </c>
    </row>
    <row r="4750" ht="15.75" customHeight="1">
      <c r="A4750" s="13">
        <v>42174.5</v>
      </c>
      <c r="B4750" s="73">
        <f t="shared" si="1"/>
        <v>42174</v>
      </c>
      <c r="C4750" s="74">
        <f>IF(NewCustomer="Yes", IF(COUNTIF($I$2:$I$11,B4750)&gt;0,0,WEEKDAY(B4750,2)),IF(COUNTIF($I$2:$I$21,B4750)&gt;0,0,WEEKDAY(B4750,2)))</f>
        <v>5</v>
      </c>
      <c r="D4750" s="74">
        <f t="shared" si="2"/>
        <v>12</v>
      </c>
      <c r="E4750" s="12">
        <f>IFERROR(VLOOKUP(A4750,'IDAR Meter Data'!$A:$B,2,1),"")</f>
        <v>218</v>
      </c>
      <c r="F4750" s="75">
        <f>IF(CECCZ="CZ03",'Outside Temp'!B4750,IF(CECCZ="CZ04",'Outside Temp'!B4751,IF(CECCZ="CZ12",'Outside Temp'!B4752, IF(CECCZ="CZ13",'Outside Temp'!B4753))))</f>
        <v>66</v>
      </c>
      <c r="G4750" s="12">
        <f t="shared" si="3"/>
        <v>2</v>
      </c>
    </row>
    <row r="4751" ht="15.75" customHeight="1">
      <c r="A4751" s="13">
        <v>42174.510416666664</v>
      </c>
      <c r="B4751" s="73">
        <f t="shared" si="1"/>
        <v>42174</v>
      </c>
      <c r="C4751" s="74">
        <f>IF(NewCustomer="Yes", IF(COUNTIF($I$2:$I$11,B4751)&gt;0,0,WEEKDAY(B4751,2)),IF(COUNTIF($I$2:$I$21,B4751)&gt;0,0,WEEKDAY(B4751,2)))</f>
        <v>5</v>
      </c>
      <c r="D4751" s="74">
        <f t="shared" si="2"/>
        <v>12</v>
      </c>
      <c r="E4751" s="12">
        <f>IFERROR(VLOOKUP(A4751,'IDAR Meter Data'!$A:$B,2,1),"")</f>
        <v>238</v>
      </c>
      <c r="F4751" s="75">
        <f>IF(CECCZ="CZ03",'Outside Temp'!B4751,IF(CECCZ="CZ04",'Outside Temp'!B4752,IF(CECCZ="CZ12",'Outside Temp'!B4753, IF(CECCZ="CZ13",'Outside Temp'!B4754))))</f>
        <v>66</v>
      </c>
      <c r="G4751" s="12">
        <f t="shared" si="3"/>
        <v>2</v>
      </c>
    </row>
    <row r="4752" ht="15.75" customHeight="1">
      <c r="A4752" s="13">
        <v>42174.520833333336</v>
      </c>
      <c r="B4752" s="73">
        <f t="shared" si="1"/>
        <v>42174</v>
      </c>
      <c r="C4752" s="74">
        <f>IF(NewCustomer="Yes", IF(COUNTIF($I$2:$I$11,B4752)&gt;0,0,WEEKDAY(B4752,2)),IF(COUNTIF($I$2:$I$21,B4752)&gt;0,0,WEEKDAY(B4752,2)))</f>
        <v>5</v>
      </c>
      <c r="D4752" s="74">
        <f t="shared" si="2"/>
        <v>12</v>
      </c>
      <c r="E4752" s="12">
        <f>IFERROR(VLOOKUP(A4752,'IDAR Meter Data'!$A:$B,2,1),"")</f>
        <v>227</v>
      </c>
      <c r="F4752" s="75">
        <f>IF(CECCZ="CZ03",'Outside Temp'!B4752,IF(CECCZ="CZ04",'Outside Temp'!B4753,IF(CECCZ="CZ12",'Outside Temp'!B4754, IF(CECCZ="CZ13",'Outside Temp'!B4755))))</f>
        <v>66</v>
      </c>
      <c r="G4752" s="12">
        <f t="shared" si="3"/>
        <v>2</v>
      </c>
    </row>
    <row r="4753" ht="15.75" customHeight="1">
      <c r="A4753" s="13">
        <v>42174.53125</v>
      </c>
      <c r="B4753" s="73">
        <f t="shared" si="1"/>
        <v>42174</v>
      </c>
      <c r="C4753" s="74">
        <f>IF(NewCustomer="Yes", IF(COUNTIF($I$2:$I$11,B4753)&gt;0,0,WEEKDAY(B4753,2)),IF(COUNTIF($I$2:$I$21,B4753)&gt;0,0,WEEKDAY(B4753,2)))</f>
        <v>5</v>
      </c>
      <c r="D4753" s="74">
        <f t="shared" si="2"/>
        <v>12</v>
      </c>
      <c r="E4753" s="12">
        <f>IFERROR(VLOOKUP(A4753,'IDAR Meter Data'!$A:$B,2,1),"")</f>
        <v>223</v>
      </c>
      <c r="F4753" s="75">
        <f>IF(CECCZ="CZ03",'Outside Temp'!B4753,IF(CECCZ="CZ04",'Outside Temp'!B4754,IF(CECCZ="CZ12",'Outside Temp'!B4755, IF(CECCZ="CZ13",'Outside Temp'!B4756))))</f>
        <v>66</v>
      </c>
      <c r="G4753" s="12">
        <f t="shared" si="3"/>
        <v>2</v>
      </c>
    </row>
    <row r="4754" ht="15.75" customHeight="1">
      <c r="A4754" s="13">
        <v>42174.541666666664</v>
      </c>
      <c r="B4754" s="73">
        <f t="shared" si="1"/>
        <v>42174</v>
      </c>
      <c r="C4754" s="74">
        <f>IF(NewCustomer="Yes", IF(COUNTIF($I$2:$I$11,B4754)&gt;0,0,WEEKDAY(B4754,2)),IF(COUNTIF($I$2:$I$21,B4754)&gt;0,0,WEEKDAY(B4754,2)))</f>
        <v>5</v>
      </c>
      <c r="D4754" s="74">
        <f t="shared" si="2"/>
        <v>13</v>
      </c>
      <c r="E4754" s="12">
        <f>IFERROR(VLOOKUP(A4754,'IDAR Meter Data'!$A:$B,2,1),"")</f>
        <v>235</v>
      </c>
      <c r="F4754" s="75">
        <f>IF(CECCZ="CZ03",'Outside Temp'!B4754,IF(CECCZ="CZ04",'Outside Temp'!B4755,IF(CECCZ="CZ12",'Outside Temp'!B4756, IF(CECCZ="CZ13",'Outside Temp'!B4757))))</f>
        <v>66.06666667</v>
      </c>
      <c r="G4754" s="12">
        <f t="shared" si="3"/>
        <v>2</v>
      </c>
    </row>
    <row r="4755" ht="15.75" customHeight="1">
      <c r="A4755" s="13">
        <v>42174.552083333336</v>
      </c>
      <c r="B4755" s="73">
        <f t="shared" si="1"/>
        <v>42174</v>
      </c>
      <c r="C4755" s="74">
        <f>IF(NewCustomer="Yes", IF(COUNTIF($I$2:$I$11,B4755)&gt;0,0,WEEKDAY(B4755,2)),IF(COUNTIF($I$2:$I$21,B4755)&gt;0,0,WEEKDAY(B4755,2)))</f>
        <v>5</v>
      </c>
      <c r="D4755" s="74">
        <f t="shared" si="2"/>
        <v>13</v>
      </c>
      <c r="E4755" s="12">
        <f>IFERROR(VLOOKUP(A4755,'IDAR Meter Data'!$A:$B,2,1),"")</f>
        <v>226</v>
      </c>
      <c r="F4755" s="75">
        <f>IF(CECCZ="CZ03",'Outside Temp'!B4755,IF(CECCZ="CZ04",'Outside Temp'!B4756,IF(CECCZ="CZ12",'Outside Temp'!B4757, IF(CECCZ="CZ13",'Outside Temp'!B4758))))</f>
        <v>66.31666667</v>
      </c>
      <c r="G4755" s="12">
        <f t="shared" si="3"/>
        <v>2</v>
      </c>
    </row>
    <row r="4756" ht="15.75" customHeight="1">
      <c r="A4756" s="13">
        <v>42174.5625</v>
      </c>
      <c r="B4756" s="73">
        <f t="shared" si="1"/>
        <v>42174</v>
      </c>
      <c r="C4756" s="74">
        <f>IF(NewCustomer="Yes", IF(COUNTIF($I$2:$I$11,B4756)&gt;0,0,WEEKDAY(B4756,2)),IF(COUNTIF($I$2:$I$21,B4756)&gt;0,0,WEEKDAY(B4756,2)))</f>
        <v>5</v>
      </c>
      <c r="D4756" s="74">
        <f t="shared" si="2"/>
        <v>13</v>
      </c>
      <c r="E4756" s="12">
        <f>IFERROR(VLOOKUP(A4756,'IDAR Meter Data'!$A:$B,2,1),"")</f>
        <v>242</v>
      </c>
      <c r="F4756" s="75">
        <f>IF(CECCZ="CZ03",'Outside Temp'!B4756,IF(CECCZ="CZ04",'Outside Temp'!B4757,IF(CECCZ="CZ12",'Outside Temp'!B4758, IF(CECCZ="CZ13",'Outside Temp'!B4759))))</f>
        <v>66.56666667</v>
      </c>
      <c r="G4756" s="12">
        <f t="shared" si="3"/>
        <v>2</v>
      </c>
    </row>
    <row r="4757" ht="15.75" customHeight="1">
      <c r="A4757" s="13">
        <v>42174.572916666664</v>
      </c>
      <c r="B4757" s="73">
        <f t="shared" si="1"/>
        <v>42174</v>
      </c>
      <c r="C4757" s="74">
        <f>IF(NewCustomer="Yes", IF(COUNTIF($I$2:$I$11,B4757)&gt;0,0,WEEKDAY(B4757,2)),IF(COUNTIF($I$2:$I$21,B4757)&gt;0,0,WEEKDAY(B4757,2)))</f>
        <v>5</v>
      </c>
      <c r="D4757" s="74">
        <f t="shared" si="2"/>
        <v>13</v>
      </c>
      <c r="E4757" s="12">
        <f>IFERROR(VLOOKUP(A4757,'IDAR Meter Data'!$A:$B,2,1),"")</f>
        <v>237</v>
      </c>
      <c r="F4757" s="75">
        <f>IF(CECCZ="CZ03",'Outside Temp'!B4757,IF(CECCZ="CZ04",'Outside Temp'!B4758,IF(CECCZ="CZ12",'Outside Temp'!B4759, IF(CECCZ="CZ13",'Outside Temp'!B4760))))</f>
        <v>66.81666667</v>
      </c>
      <c r="G4757" s="12">
        <f t="shared" si="3"/>
        <v>2</v>
      </c>
    </row>
    <row r="4758" ht="15.75" customHeight="1">
      <c r="A4758" s="13">
        <v>42174.583333333336</v>
      </c>
      <c r="B4758" s="73">
        <f t="shared" si="1"/>
        <v>42174</v>
      </c>
      <c r="C4758" s="74">
        <f>IF(NewCustomer="Yes", IF(COUNTIF($I$2:$I$11,B4758)&gt;0,0,WEEKDAY(B4758,2)),IF(COUNTIF($I$2:$I$21,B4758)&gt;0,0,WEEKDAY(B4758,2)))</f>
        <v>5</v>
      </c>
      <c r="D4758" s="74">
        <f t="shared" si="2"/>
        <v>14</v>
      </c>
      <c r="E4758" s="12">
        <f>IFERROR(VLOOKUP(A4758,'IDAR Meter Data'!$A:$B,2,1),"")</f>
        <v>239</v>
      </c>
      <c r="F4758" s="75">
        <f>IF(CECCZ="CZ03",'Outside Temp'!B4758,IF(CECCZ="CZ04",'Outside Temp'!B4759,IF(CECCZ="CZ12",'Outside Temp'!B4760, IF(CECCZ="CZ13",'Outside Temp'!B4761))))</f>
        <v>66.93333333</v>
      </c>
      <c r="G4758" s="12">
        <f t="shared" si="3"/>
        <v>2</v>
      </c>
    </row>
    <row r="4759" ht="15.75" customHeight="1">
      <c r="A4759" s="13">
        <v>42174.59375</v>
      </c>
      <c r="B4759" s="73">
        <f t="shared" si="1"/>
        <v>42174</v>
      </c>
      <c r="C4759" s="74">
        <f>IF(NewCustomer="Yes", IF(COUNTIF($I$2:$I$11,B4759)&gt;0,0,WEEKDAY(B4759,2)),IF(COUNTIF($I$2:$I$21,B4759)&gt;0,0,WEEKDAY(B4759,2)))</f>
        <v>5</v>
      </c>
      <c r="D4759" s="74">
        <f t="shared" si="2"/>
        <v>14</v>
      </c>
      <c r="E4759" s="12">
        <f>IFERROR(VLOOKUP(A4759,'IDAR Meter Data'!$A:$B,2,1),"")</f>
        <v>237</v>
      </c>
      <c r="F4759" s="75">
        <f>IF(CECCZ="CZ03",'Outside Temp'!B4759,IF(CECCZ="CZ04",'Outside Temp'!B4760,IF(CECCZ="CZ12",'Outside Temp'!B4761, IF(CECCZ="CZ13",'Outside Temp'!B4762))))</f>
        <v>66.68333333</v>
      </c>
      <c r="G4759" s="12">
        <f t="shared" si="3"/>
        <v>2</v>
      </c>
    </row>
    <row r="4760" ht="15.75" customHeight="1">
      <c r="A4760" s="13">
        <v>42174.604166666664</v>
      </c>
      <c r="B4760" s="73">
        <f t="shared" si="1"/>
        <v>42174</v>
      </c>
      <c r="C4760" s="74">
        <f>IF(NewCustomer="Yes", IF(COUNTIF($I$2:$I$11,B4760)&gt;0,0,WEEKDAY(B4760,2)),IF(COUNTIF($I$2:$I$21,B4760)&gt;0,0,WEEKDAY(B4760,2)))</f>
        <v>5</v>
      </c>
      <c r="D4760" s="74">
        <f t="shared" si="2"/>
        <v>14</v>
      </c>
      <c r="E4760" s="12">
        <f>IFERROR(VLOOKUP(A4760,'IDAR Meter Data'!$A:$B,2,1),"")</f>
        <v>247</v>
      </c>
      <c r="F4760" s="75">
        <f>IF(CECCZ="CZ03",'Outside Temp'!B4760,IF(CECCZ="CZ04",'Outside Temp'!B4761,IF(CECCZ="CZ12",'Outside Temp'!B4762, IF(CECCZ="CZ13",'Outside Temp'!B4763))))</f>
        <v>66.43333333</v>
      </c>
      <c r="G4760" s="12">
        <f t="shared" si="3"/>
        <v>2</v>
      </c>
    </row>
    <row r="4761" ht="15.75" customHeight="1">
      <c r="A4761" s="13">
        <v>42174.614583333336</v>
      </c>
      <c r="B4761" s="73">
        <f t="shared" si="1"/>
        <v>42174</v>
      </c>
      <c r="C4761" s="74">
        <f>IF(NewCustomer="Yes", IF(COUNTIF($I$2:$I$11,B4761)&gt;0,0,WEEKDAY(B4761,2)),IF(COUNTIF($I$2:$I$21,B4761)&gt;0,0,WEEKDAY(B4761,2)))</f>
        <v>5</v>
      </c>
      <c r="D4761" s="74">
        <f t="shared" si="2"/>
        <v>14</v>
      </c>
      <c r="E4761" s="12">
        <f>IFERROR(VLOOKUP(A4761,'IDAR Meter Data'!$A:$B,2,1),"")</f>
        <v>241</v>
      </c>
      <c r="F4761" s="75">
        <f>IF(CECCZ="CZ03",'Outside Temp'!B4761,IF(CECCZ="CZ04",'Outside Temp'!B4762,IF(CECCZ="CZ12",'Outside Temp'!B4763, IF(CECCZ="CZ13",'Outside Temp'!B4764))))</f>
        <v>66.18333333</v>
      </c>
      <c r="G4761" s="12">
        <f t="shared" si="3"/>
        <v>2</v>
      </c>
    </row>
    <row r="4762" ht="15.75" customHeight="1">
      <c r="A4762" s="13">
        <v>42174.625</v>
      </c>
      <c r="B4762" s="73">
        <f t="shared" si="1"/>
        <v>42174</v>
      </c>
      <c r="C4762" s="74">
        <f>IF(NewCustomer="Yes", IF(COUNTIF($I$2:$I$11,B4762)&gt;0,0,WEEKDAY(B4762,2)),IF(COUNTIF($I$2:$I$21,B4762)&gt;0,0,WEEKDAY(B4762,2)))</f>
        <v>5</v>
      </c>
      <c r="D4762" s="74">
        <f t="shared" si="2"/>
        <v>15</v>
      </c>
      <c r="E4762" s="12">
        <f>IFERROR(VLOOKUP(A4762,'IDAR Meter Data'!$A:$B,2,1),"")</f>
        <v>246</v>
      </c>
      <c r="F4762" s="75">
        <f>IF(CECCZ="CZ03",'Outside Temp'!B4762,IF(CECCZ="CZ04",'Outside Temp'!B4763,IF(CECCZ="CZ12",'Outside Temp'!B4764, IF(CECCZ="CZ13",'Outside Temp'!B4765))))</f>
        <v>66.06666667</v>
      </c>
      <c r="G4762" s="12">
        <f t="shared" si="3"/>
        <v>2</v>
      </c>
    </row>
    <row r="4763" ht="15.75" customHeight="1">
      <c r="A4763" s="13">
        <v>42174.635416666664</v>
      </c>
      <c r="B4763" s="73">
        <f t="shared" si="1"/>
        <v>42174</v>
      </c>
      <c r="C4763" s="74">
        <f>IF(NewCustomer="Yes", IF(COUNTIF($I$2:$I$11,B4763)&gt;0,0,WEEKDAY(B4763,2)),IF(COUNTIF($I$2:$I$21,B4763)&gt;0,0,WEEKDAY(B4763,2)))</f>
        <v>5</v>
      </c>
      <c r="D4763" s="74">
        <f t="shared" si="2"/>
        <v>15</v>
      </c>
      <c r="E4763" s="12">
        <f>IFERROR(VLOOKUP(A4763,'IDAR Meter Data'!$A:$B,2,1),"")</f>
        <v>238</v>
      </c>
      <c r="F4763" s="75">
        <f>IF(CECCZ="CZ03",'Outside Temp'!B4763,IF(CECCZ="CZ04",'Outside Temp'!B4764,IF(CECCZ="CZ12",'Outside Temp'!B4765, IF(CECCZ="CZ13",'Outside Temp'!B4766))))</f>
        <v>66.31666667</v>
      </c>
      <c r="G4763" s="12">
        <f t="shared" si="3"/>
        <v>2</v>
      </c>
    </row>
    <row r="4764" ht="15.75" customHeight="1">
      <c r="A4764" s="13">
        <v>42174.645833333336</v>
      </c>
      <c r="B4764" s="73">
        <f t="shared" si="1"/>
        <v>42174</v>
      </c>
      <c r="C4764" s="74">
        <f>IF(NewCustomer="Yes", IF(COUNTIF($I$2:$I$11,B4764)&gt;0,0,WEEKDAY(B4764,2)),IF(COUNTIF($I$2:$I$21,B4764)&gt;0,0,WEEKDAY(B4764,2)))</f>
        <v>5</v>
      </c>
      <c r="D4764" s="74">
        <f t="shared" si="2"/>
        <v>15</v>
      </c>
      <c r="E4764" s="12">
        <f>IFERROR(VLOOKUP(A4764,'IDAR Meter Data'!$A:$B,2,1),"")</f>
        <v>246</v>
      </c>
      <c r="F4764" s="75">
        <f>IF(CECCZ="CZ03",'Outside Temp'!B4764,IF(CECCZ="CZ04",'Outside Temp'!B4765,IF(CECCZ="CZ12",'Outside Temp'!B4766, IF(CECCZ="CZ13",'Outside Temp'!B4767))))</f>
        <v>66.56666667</v>
      </c>
      <c r="G4764" s="12">
        <f t="shared" si="3"/>
        <v>2</v>
      </c>
    </row>
    <row r="4765" ht="15.75" customHeight="1">
      <c r="A4765" s="13">
        <v>42174.65625</v>
      </c>
      <c r="B4765" s="73">
        <f t="shared" si="1"/>
        <v>42174</v>
      </c>
      <c r="C4765" s="74">
        <f>IF(NewCustomer="Yes", IF(COUNTIF($I$2:$I$11,B4765)&gt;0,0,WEEKDAY(B4765,2)),IF(COUNTIF($I$2:$I$21,B4765)&gt;0,0,WEEKDAY(B4765,2)))</f>
        <v>5</v>
      </c>
      <c r="D4765" s="74">
        <f t="shared" si="2"/>
        <v>15</v>
      </c>
      <c r="E4765" s="12">
        <f>IFERROR(VLOOKUP(A4765,'IDAR Meter Data'!$A:$B,2,1),"")</f>
        <v>244</v>
      </c>
      <c r="F4765" s="75">
        <f>IF(CECCZ="CZ03",'Outside Temp'!B4765,IF(CECCZ="CZ04",'Outside Temp'!B4766,IF(CECCZ="CZ12",'Outside Temp'!B4767, IF(CECCZ="CZ13",'Outside Temp'!B4768))))</f>
        <v>66.81666667</v>
      </c>
      <c r="G4765" s="12">
        <f t="shared" si="3"/>
        <v>2</v>
      </c>
    </row>
    <row r="4766" ht="15.75" customHeight="1">
      <c r="A4766" s="13">
        <v>42174.666666666664</v>
      </c>
      <c r="B4766" s="73">
        <f t="shared" si="1"/>
        <v>42174</v>
      </c>
      <c r="C4766" s="74">
        <f>IF(NewCustomer="Yes", IF(COUNTIF($I$2:$I$11,B4766)&gt;0,0,WEEKDAY(B4766,2)),IF(COUNTIF($I$2:$I$21,B4766)&gt;0,0,WEEKDAY(B4766,2)))</f>
        <v>5</v>
      </c>
      <c r="D4766" s="74">
        <f t="shared" si="2"/>
        <v>16</v>
      </c>
      <c r="E4766" s="12">
        <f>IFERROR(VLOOKUP(A4766,'IDAR Meter Data'!$A:$B,2,1),"")</f>
        <v>248</v>
      </c>
      <c r="F4766" s="75">
        <f>IF(CECCZ="CZ03",'Outside Temp'!B4766,IF(CECCZ="CZ04",'Outside Temp'!B4767,IF(CECCZ="CZ12",'Outside Temp'!B4768, IF(CECCZ="CZ13",'Outside Temp'!B4769))))</f>
        <v>66.86666667</v>
      </c>
      <c r="G4766" s="12">
        <f t="shared" si="3"/>
        <v>2</v>
      </c>
    </row>
    <row r="4767" ht="15.75" customHeight="1">
      <c r="A4767" s="13">
        <v>42174.677083333336</v>
      </c>
      <c r="B4767" s="73">
        <f t="shared" si="1"/>
        <v>42174</v>
      </c>
      <c r="C4767" s="74">
        <f>IF(NewCustomer="Yes", IF(COUNTIF($I$2:$I$11,B4767)&gt;0,0,WEEKDAY(B4767,2)),IF(COUNTIF($I$2:$I$21,B4767)&gt;0,0,WEEKDAY(B4767,2)))</f>
        <v>5</v>
      </c>
      <c r="D4767" s="74">
        <f t="shared" si="2"/>
        <v>16</v>
      </c>
      <c r="E4767" s="12">
        <f>IFERROR(VLOOKUP(A4767,'IDAR Meter Data'!$A:$B,2,1),"")</f>
        <v>243</v>
      </c>
      <c r="F4767" s="75">
        <f>IF(CECCZ="CZ03",'Outside Temp'!B4767,IF(CECCZ="CZ04",'Outside Temp'!B4768,IF(CECCZ="CZ12",'Outside Temp'!B4769, IF(CECCZ="CZ13",'Outside Temp'!B4770))))</f>
        <v>66.36666667</v>
      </c>
      <c r="G4767" s="12">
        <f t="shared" si="3"/>
        <v>2</v>
      </c>
    </row>
    <row r="4768" ht="15.75" customHeight="1">
      <c r="A4768" s="13">
        <v>42174.6875</v>
      </c>
      <c r="B4768" s="73">
        <f t="shared" si="1"/>
        <v>42174</v>
      </c>
      <c r="C4768" s="74">
        <f>IF(NewCustomer="Yes", IF(COUNTIF($I$2:$I$11,B4768)&gt;0,0,WEEKDAY(B4768,2)),IF(COUNTIF($I$2:$I$21,B4768)&gt;0,0,WEEKDAY(B4768,2)))</f>
        <v>5</v>
      </c>
      <c r="D4768" s="74">
        <f t="shared" si="2"/>
        <v>16</v>
      </c>
      <c r="E4768" s="12">
        <f>IFERROR(VLOOKUP(A4768,'IDAR Meter Data'!$A:$B,2,1),"")</f>
        <v>247</v>
      </c>
      <c r="F4768" s="75">
        <f>IF(CECCZ="CZ03",'Outside Temp'!B4768,IF(CECCZ="CZ04",'Outside Temp'!B4769,IF(CECCZ="CZ12",'Outside Temp'!B4770, IF(CECCZ="CZ13",'Outside Temp'!B4771))))</f>
        <v>65.86666667</v>
      </c>
      <c r="G4768" s="12">
        <f t="shared" si="3"/>
        <v>2</v>
      </c>
    </row>
    <row r="4769" ht="15.75" customHeight="1">
      <c r="A4769" s="13">
        <v>42174.697916666664</v>
      </c>
      <c r="B4769" s="73">
        <f t="shared" si="1"/>
        <v>42174</v>
      </c>
      <c r="C4769" s="74">
        <f>IF(NewCustomer="Yes", IF(COUNTIF($I$2:$I$11,B4769)&gt;0,0,WEEKDAY(B4769,2)),IF(COUNTIF($I$2:$I$21,B4769)&gt;0,0,WEEKDAY(B4769,2)))</f>
        <v>5</v>
      </c>
      <c r="D4769" s="74">
        <f t="shared" si="2"/>
        <v>16</v>
      </c>
      <c r="E4769" s="12">
        <f>IFERROR(VLOOKUP(A4769,'IDAR Meter Data'!$A:$B,2,1),"")</f>
        <v>234</v>
      </c>
      <c r="F4769" s="75">
        <f>IF(CECCZ="CZ03",'Outside Temp'!B4769,IF(CECCZ="CZ04",'Outside Temp'!B4770,IF(CECCZ="CZ12",'Outside Temp'!B4771, IF(CECCZ="CZ13",'Outside Temp'!B4772))))</f>
        <v>65.36666667</v>
      </c>
      <c r="G4769" s="12">
        <f t="shared" si="3"/>
        <v>2</v>
      </c>
    </row>
    <row r="4770" ht="15.75" customHeight="1">
      <c r="A4770" s="13">
        <v>42174.708333333336</v>
      </c>
      <c r="B4770" s="73">
        <f t="shared" si="1"/>
        <v>42174</v>
      </c>
      <c r="C4770" s="74">
        <f>IF(NewCustomer="Yes", IF(COUNTIF($I$2:$I$11,B4770)&gt;0,0,WEEKDAY(B4770,2)),IF(COUNTIF($I$2:$I$21,B4770)&gt;0,0,WEEKDAY(B4770,2)))</f>
        <v>5</v>
      </c>
      <c r="D4770" s="74">
        <f t="shared" si="2"/>
        <v>17</v>
      </c>
      <c r="E4770" s="12">
        <f>IFERROR(VLOOKUP(A4770,'IDAR Meter Data'!$A:$B,2,1),"")</f>
        <v>236</v>
      </c>
      <c r="F4770" s="75">
        <f>IF(CECCZ="CZ03",'Outside Temp'!B4770,IF(CECCZ="CZ04",'Outside Temp'!B4771,IF(CECCZ="CZ12",'Outside Temp'!B4772, IF(CECCZ="CZ13",'Outside Temp'!B4773))))</f>
        <v>64.8</v>
      </c>
      <c r="G4770" s="12">
        <f t="shared" si="3"/>
        <v>1</v>
      </c>
    </row>
    <row r="4771" ht="15.75" customHeight="1">
      <c r="A4771" s="13">
        <v>42174.71875</v>
      </c>
      <c r="B4771" s="73">
        <f t="shared" si="1"/>
        <v>42174</v>
      </c>
      <c r="C4771" s="74">
        <f>IF(NewCustomer="Yes", IF(COUNTIF($I$2:$I$11,B4771)&gt;0,0,WEEKDAY(B4771,2)),IF(COUNTIF($I$2:$I$21,B4771)&gt;0,0,WEEKDAY(B4771,2)))</f>
        <v>5</v>
      </c>
      <c r="D4771" s="74">
        <f t="shared" si="2"/>
        <v>17</v>
      </c>
      <c r="E4771" s="12">
        <f>IFERROR(VLOOKUP(A4771,'IDAR Meter Data'!$A:$B,2,1),"")</f>
        <v>244</v>
      </c>
      <c r="F4771" s="75">
        <f>IF(CECCZ="CZ03",'Outside Temp'!B4771,IF(CECCZ="CZ04",'Outside Temp'!B4772,IF(CECCZ="CZ12",'Outside Temp'!B4773, IF(CECCZ="CZ13",'Outside Temp'!B4774))))</f>
        <v>64.05</v>
      </c>
      <c r="G4771" s="12">
        <f t="shared" si="3"/>
        <v>1</v>
      </c>
    </row>
    <row r="4772" ht="15.75" customHeight="1">
      <c r="A4772" s="13">
        <v>42174.729166666664</v>
      </c>
      <c r="B4772" s="73">
        <f t="shared" si="1"/>
        <v>42174</v>
      </c>
      <c r="C4772" s="74">
        <f>IF(NewCustomer="Yes", IF(COUNTIF($I$2:$I$11,B4772)&gt;0,0,WEEKDAY(B4772,2)),IF(COUNTIF($I$2:$I$21,B4772)&gt;0,0,WEEKDAY(B4772,2)))</f>
        <v>5</v>
      </c>
      <c r="D4772" s="74">
        <f t="shared" si="2"/>
        <v>17</v>
      </c>
      <c r="E4772" s="12">
        <f>IFERROR(VLOOKUP(A4772,'IDAR Meter Data'!$A:$B,2,1),"")</f>
        <v>259</v>
      </c>
      <c r="F4772" s="75">
        <f>IF(CECCZ="CZ03",'Outside Temp'!B4772,IF(CECCZ="CZ04",'Outside Temp'!B4773,IF(CECCZ="CZ12",'Outside Temp'!B4774, IF(CECCZ="CZ13",'Outside Temp'!B4775))))</f>
        <v>63.3</v>
      </c>
      <c r="G4772" s="12">
        <f t="shared" si="3"/>
        <v>1</v>
      </c>
    </row>
    <row r="4773" ht="15.75" customHeight="1">
      <c r="A4773" s="13">
        <v>42174.739583333336</v>
      </c>
      <c r="B4773" s="73">
        <f t="shared" si="1"/>
        <v>42174</v>
      </c>
      <c r="C4773" s="74">
        <f>IF(NewCustomer="Yes", IF(COUNTIF($I$2:$I$11,B4773)&gt;0,0,WEEKDAY(B4773,2)),IF(COUNTIF($I$2:$I$21,B4773)&gt;0,0,WEEKDAY(B4773,2)))</f>
        <v>5</v>
      </c>
      <c r="D4773" s="74">
        <f t="shared" si="2"/>
        <v>17</v>
      </c>
      <c r="E4773" s="12">
        <f>IFERROR(VLOOKUP(A4773,'IDAR Meter Data'!$A:$B,2,1),"")</f>
        <v>240</v>
      </c>
      <c r="F4773" s="75">
        <f>IF(CECCZ="CZ03",'Outside Temp'!B4773,IF(CECCZ="CZ04",'Outside Temp'!B4774,IF(CECCZ="CZ12",'Outside Temp'!B4775, IF(CECCZ="CZ13",'Outside Temp'!B4776))))</f>
        <v>62.55</v>
      </c>
      <c r="G4773" s="12">
        <f t="shared" si="3"/>
        <v>1</v>
      </c>
    </row>
    <row r="4774" ht="15.75" customHeight="1">
      <c r="A4774" s="13">
        <v>42174.75</v>
      </c>
      <c r="B4774" s="73">
        <f t="shared" si="1"/>
        <v>42174</v>
      </c>
      <c r="C4774" s="74">
        <f>IF(NewCustomer="Yes", IF(COUNTIF($I$2:$I$11,B4774)&gt;0,0,WEEKDAY(B4774,2)),IF(COUNTIF($I$2:$I$21,B4774)&gt;0,0,WEEKDAY(B4774,2)))</f>
        <v>5</v>
      </c>
      <c r="D4774" s="74">
        <f t="shared" si="2"/>
        <v>18</v>
      </c>
      <c r="E4774" s="12">
        <f>IFERROR(VLOOKUP(A4774,'IDAR Meter Data'!$A:$B,2,1),"")</f>
        <v>246</v>
      </c>
      <c r="F4774" s="75">
        <f>IF(CECCZ="CZ03",'Outside Temp'!B4774,IF(CECCZ="CZ04",'Outside Temp'!B4775,IF(CECCZ="CZ12",'Outside Temp'!B4776, IF(CECCZ="CZ13",'Outside Temp'!B4777))))</f>
        <v>61.86666667</v>
      </c>
      <c r="G4774" s="12">
        <f t="shared" si="3"/>
        <v>1</v>
      </c>
    </row>
    <row r="4775" ht="15.75" customHeight="1">
      <c r="A4775" s="13">
        <v>42174.760416666664</v>
      </c>
      <c r="B4775" s="73">
        <f t="shared" si="1"/>
        <v>42174</v>
      </c>
      <c r="C4775" s="74">
        <f>IF(NewCustomer="Yes", IF(COUNTIF($I$2:$I$11,B4775)&gt;0,0,WEEKDAY(B4775,2)),IF(COUNTIF($I$2:$I$21,B4775)&gt;0,0,WEEKDAY(B4775,2)))</f>
        <v>5</v>
      </c>
      <c r="D4775" s="74">
        <f t="shared" si="2"/>
        <v>18</v>
      </c>
      <c r="E4775" s="12">
        <f>IFERROR(VLOOKUP(A4775,'IDAR Meter Data'!$A:$B,2,1),"")</f>
        <v>230</v>
      </c>
      <c r="F4775" s="75">
        <f>IF(CECCZ="CZ03",'Outside Temp'!B4775,IF(CECCZ="CZ04",'Outside Temp'!B4776,IF(CECCZ="CZ12",'Outside Temp'!B4777, IF(CECCZ="CZ13",'Outside Temp'!B4778))))</f>
        <v>61.36666667</v>
      </c>
      <c r="G4775" s="12">
        <f t="shared" si="3"/>
        <v>1</v>
      </c>
    </row>
    <row r="4776" ht="15.75" customHeight="1">
      <c r="A4776" s="13">
        <v>42174.770833333336</v>
      </c>
      <c r="B4776" s="73">
        <f t="shared" si="1"/>
        <v>42174</v>
      </c>
      <c r="C4776" s="74">
        <f>IF(NewCustomer="Yes", IF(COUNTIF($I$2:$I$11,B4776)&gt;0,0,WEEKDAY(B4776,2)),IF(COUNTIF($I$2:$I$21,B4776)&gt;0,0,WEEKDAY(B4776,2)))</f>
        <v>5</v>
      </c>
      <c r="D4776" s="74">
        <f t="shared" si="2"/>
        <v>18</v>
      </c>
      <c r="E4776" s="12">
        <f>IFERROR(VLOOKUP(A4776,'IDAR Meter Data'!$A:$B,2,1),"")</f>
        <v>244</v>
      </c>
      <c r="F4776" s="75">
        <f>IF(CECCZ="CZ03",'Outside Temp'!B4776,IF(CECCZ="CZ04",'Outside Temp'!B4777,IF(CECCZ="CZ12",'Outside Temp'!B4778, IF(CECCZ="CZ13",'Outside Temp'!B4779))))</f>
        <v>60.86666667</v>
      </c>
      <c r="G4776" s="12">
        <f t="shared" si="3"/>
        <v>1</v>
      </c>
    </row>
    <row r="4777" ht="15.75" customHeight="1">
      <c r="A4777" s="13">
        <v>42174.78125</v>
      </c>
      <c r="B4777" s="73">
        <f t="shared" si="1"/>
        <v>42174</v>
      </c>
      <c r="C4777" s="74">
        <f>IF(NewCustomer="Yes", IF(COUNTIF($I$2:$I$11,B4777)&gt;0,0,WEEKDAY(B4777,2)),IF(COUNTIF($I$2:$I$21,B4777)&gt;0,0,WEEKDAY(B4777,2)))</f>
        <v>5</v>
      </c>
      <c r="D4777" s="74">
        <f t="shared" si="2"/>
        <v>18</v>
      </c>
      <c r="E4777" s="12">
        <f>IFERROR(VLOOKUP(A4777,'IDAR Meter Data'!$A:$B,2,1),"")</f>
        <v>240</v>
      </c>
      <c r="F4777" s="75">
        <f>IF(CECCZ="CZ03",'Outside Temp'!B4777,IF(CECCZ="CZ04",'Outside Temp'!B4778,IF(CECCZ="CZ12",'Outside Temp'!B4779, IF(CECCZ="CZ13",'Outside Temp'!B4780))))</f>
        <v>60.36666667</v>
      </c>
      <c r="G4777" s="12">
        <f t="shared" si="3"/>
        <v>1</v>
      </c>
    </row>
    <row r="4778" ht="15.75" customHeight="1">
      <c r="A4778" s="13">
        <v>42174.791666666664</v>
      </c>
      <c r="B4778" s="73">
        <f t="shared" si="1"/>
        <v>42174</v>
      </c>
      <c r="C4778" s="74">
        <f>IF(NewCustomer="Yes", IF(COUNTIF($I$2:$I$11,B4778)&gt;0,0,WEEKDAY(B4778,2)),IF(COUNTIF($I$2:$I$21,B4778)&gt;0,0,WEEKDAY(B4778,2)))</f>
        <v>5</v>
      </c>
      <c r="D4778" s="74">
        <f t="shared" si="2"/>
        <v>19</v>
      </c>
      <c r="E4778" s="12">
        <f>IFERROR(VLOOKUP(A4778,'IDAR Meter Data'!$A:$B,2,1),"")</f>
        <v>230</v>
      </c>
      <c r="F4778" s="75">
        <f>IF(CECCZ="CZ03",'Outside Temp'!B4778,IF(CECCZ="CZ04",'Outside Temp'!B4779,IF(CECCZ="CZ12",'Outside Temp'!B4780, IF(CECCZ="CZ13",'Outside Temp'!B4781))))</f>
        <v>59.8</v>
      </c>
      <c r="G4778" s="12">
        <f t="shared" si="3"/>
        <v>1</v>
      </c>
    </row>
    <row r="4779" ht="15.75" customHeight="1">
      <c r="A4779" s="13">
        <v>42174.802083333336</v>
      </c>
      <c r="B4779" s="73">
        <f t="shared" si="1"/>
        <v>42174</v>
      </c>
      <c r="C4779" s="74">
        <f>IF(NewCustomer="Yes", IF(COUNTIF($I$2:$I$11,B4779)&gt;0,0,WEEKDAY(B4779,2)),IF(COUNTIF($I$2:$I$21,B4779)&gt;0,0,WEEKDAY(B4779,2)))</f>
        <v>5</v>
      </c>
      <c r="D4779" s="74">
        <f t="shared" si="2"/>
        <v>19</v>
      </c>
      <c r="E4779" s="12">
        <f>IFERROR(VLOOKUP(A4779,'IDAR Meter Data'!$A:$B,2,1),"")</f>
        <v>227</v>
      </c>
      <c r="F4779" s="75">
        <f>IF(CECCZ="CZ03",'Outside Temp'!B4779,IF(CECCZ="CZ04",'Outside Temp'!B4780,IF(CECCZ="CZ12",'Outside Temp'!B4781, IF(CECCZ="CZ13",'Outside Temp'!B4782))))</f>
        <v>59.05</v>
      </c>
      <c r="G4779" s="12">
        <f t="shared" si="3"/>
        <v>1</v>
      </c>
    </row>
    <row r="4780" ht="15.75" customHeight="1">
      <c r="A4780" s="13">
        <v>42174.8125</v>
      </c>
      <c r="B4780" s="73">
        <f t="shared" si="1"/>
        <v>42174</v>
      </c>
      <c r="C4780" s="74">
        <f>IF(NewCustomer="Yes", IF(COUNTIF($I$2:$I$11,B4780)&gt;0,0,WEEKDAY(B4780,2)),IF(COUNTIF($I$2:$I$21,B4780)&gt;0,0,WEEKDAY(B4780,2)))</f>
        <v>5</v>
      </c>
      <c r="D4780" s="74">
        <f t="shared" si="2"/>
        <v>19</v>
      </c>
      <c r="E4780" s="12">
        <f>IFERROR(VLOOKUP(A4780,'IDAR Meter Data'!$A:$B,2,1),"")</f>
        <v>224</v>
      </c>
      <c r="F4780" s="75">
        <f>IF(CECCZ="CZ03",'Outside Temp'!B4780,IF(CECCZ="CZ04",'Outside Temp'!B4781,IF(CECCZ="CZ12",'Outside Temp'!B4782, IF(CECCZ="CZ13",'Outside Temp'!B4783))))</f>
        <v>58.3</v>
      </c>
      <c r="G4780" s="12">
        <f t="shared" si="3"/>
        <v>1</v>
      </c>
    </row>
    <row r="4781" ht="15.75" customHeight="1">
      <c r="A4781" s="13">
        <v>42174.822916666664</v>
      </c>
      <c r="B4781" s="73">
        <f t="shared" si="1"/>
        <v>42174</v>
      </c>
      <c r="C4781" s="74">
        <f>IF(NewCustomer="Yes", IF(COUNTIF($I$2:$I$11,B4781)&gt;0,0,WEEKDAY(B4781,2)),IF(COUNTIF($I$2:$I$21,B4781)&gt;0,0,WEEKDAY(B4781,2)))</f>
        <v>5</v>
      </c>
      <c r="D4781" s="74">
        <f t="shared" si="2"/>
        <v>19</v>
      </c>
      <c r="E4781" s="12">
        <f>IFERROR(VLOOKUP(A4781,'IDAR Meter Data'!$A:$B,2,1),"")</f>
        <v>218</v>
      </c>
      <c r="F4781" s="75">
        <f>IF(CECCZ="CZ03",'Outside Temp'!B4781,IF(CECCZ="CZ04",'Outside Temp'!B4782,IF(CECCZ="CZ12",'Outside Temp'!B4783, IF(CECCZ="CZ13",'Outside Temp'!B4784))))</f>
        <v>57.55</v>
      </c>
      <c r="G4781" s="12">
        <f t="shared" si="3"/>
        <v>1</v>
      </c>
    </row>
    <row r="4782" ht="15.75" customHeight="1">
      <c r="A4782" s="13">
        <v>42174.833333333336</v>
      </c>
      <c r="B4782" s="73">
        <f t="shared" si="1"/>
        <v>42174</v>
      </c>
      <c r="C4782" s="74">
        <f>IF(NewCustomer="Yes", IF(COUNTIF($I$2:$I$11,B4782)&gt;0,0,WEEKDAY(B4782,2)),IF(COUNTIF($I$2:$I$21,B4782)&gt;0,0,WEEKDAY(B4782,2)))</f>
        <v>5</v>
      </c>
      <c r="D4782" s="74">
        <f t="shared" si="2"/>
        <v>20</v>
      </c>
      <c r="E4782" s="12">
        <f>IFERROR(VLOOKUP(A4782,'IDAR Meter Data'!$A:$B,2,1),"")</f>
        <v>211</v>
      </c>
      <c r="F4782" s="75">
        <f>IF(CECCZ="CZ03",'Outside Temp'!B4782,IF(CECCZ="CZ04",'Outside Temp'!B4783,IF(CECCZ="CZ12",'Outside Temp'!B4784, IF(CECCZ="CZ13",'Outside Temp'!B4785))))</f>
        <v>57</v>
      </c>
      <c r="G4782" s="12">
        <f t="shared" si="3"/>
        <v>1</v>
      </c>
    </row>
    <row r="4783" ht="15.75" customHeight="1">
      <c r="A4783" s="13">
        <v>42174.84375</v>
      </c>
      <c r="B4783" s="73">
        <f t="shared" si="1"/>
        <v>42174</v>
      </c>
      <c r="C4783" s="74">
        <f>IF(NewCustomer="Yes", IF(COUNTIF($I$2:$I$11,B4783)&gt;0,0,WEEKDAY(B4783,2)),IF(COUNTIF($I$2:$I$21,B4783)&gt;0,0,WEEKDAY(B4783,2)))</f>
        <v>5</v>
      </c>
      <c r="D4783" s="74">
        <f t="shared" si="2"/>
        <v>20</v>
      </c>
      <c r="E4783" s="12">
        <f>IFERROR(VLOOKUP(A4783,'IDAR Meter Data'!$A:$B,2,1),"")</f>
        <v>223</v>
      </c>
      <c r="F4783" s="75">
        <f>IF(CECCZ="CZ03",'Outside Temp'!B4783,IF(CECCZ="CZ04",'Outside Temp'!B4784,IF(CECCZ="CZ12",'Outside Temp'!B4785, IF(CECCZ="CZ13",'Outside Temp'!B4786))))</f>
        <v>57</v>
      </c>
      <c r="G4783" s="12">
        <f t="shared" si="3"/>
        <v>1</v>
      </c>
    </row>
    <row r="4784" ht="15.75" customHeight="1">
      <c r="A4784" s="13">
        <v>42174.854166666664</v>
      </c>
      <c r="B4784" s="73">
        <f t="shared" si="1"/>
        <v>42174</v>
      </c>
      <c r="C4784" s="74">
        <f>IF(NewCustomer="Yes", IF(COUNTIF($I$2:$I$11,B4784)&gt;0,0,WEEKDAY(B4784,2)),IF(COUNTIF($I$2:$I$21,B4784)&gt;0,0,WEEKDAY(B4784,2)))</f>
        <v>5</v>
      </c>
      <c r="D4784" s="74">
        <f t="shared" si="2"/>
        <v>20</v>
      </c>
      <c r="E4784" s="12">
        <f>IFERROR(VLOOKUP(A4784,'IDAR Meter Data'!$A:$B,2,1),"")</f>
        <v>216</v>
      </c>
      <c r="F4784" s="75">
        <f>IF(CECCZ="CZ03",'Outside Temp'!B4784,IF(CECCZ="CZ04",'Outside Temp'!B4785,IF(CECCZ="CZ12",'Outside Temp'!B4786, IF(CECCZ="CZ13",'Outside Temp'!B4787))))</f>
        <v>57</v>
      </c>
      <c r="G4784" s="12">
        <f t="shared" si="3"/>
        <v>1</v>
      </c>
    </row>
    <row r="4785" ht="15.75" customHeight="1">
      <c r="A4785" s="13">
        <v>42174.864583333336</v>
      </c>
      <c r="B4785" s="73">
        <f t="shared" si="1"/>
        <v>42174</v>
      </c>
      <c r="C4785" s="74">
        <f>IF(NewCustomer="Yes", IF(COUNTIF($I$2:$I$11,B4785)&gt;0,0,WEEKDAY(B4785,2)),IF(COUNTIF($I$2:$I$21,B4785)&gt;0,0,WEEKDAY(B4785,2)))</f>
        <v>5</v>
      </c>
      <c r="D4785" s="74">
        <f t="shared" si="2"/>
        <v>20</v>
      </c>
      <c r="E4785" s="12">
        <f>IFERROR(VLOOKUP(A4785,'IDAR Meter Data'!$A:$B,2,1),"")</f>
        <v>209</v>
      </c>
      <c r="F4785" s="75">
        <f>IF(CECCZ="CZ03",'Outside Temp'!B4785,IF(CECCZ="CZ04",'Outside Temp'!B4786,IF(CECCZ="CZ12",'Outside Temp'!B4787, IF(CECCZ="CZ13",'Outside Temp'!B4788))))</f>
        <v>57</v>
      </c>
      <c r="G4785" s="12">
        <f t="shared" si="3"/>
        <v>1</v>
      </c>
    </row>
    <row r="4786" ht="15.75" customHeight="1">
      <c r="A4786" s="13">
        <v>42174.875</v>
      </c>
      <c r="B4786" s="73">
        <f t="shared" si="1"/>
        <v>42174</v>
      </c>
      <c r="C4786" s="74">
        <f>IF(NewCustomer="Yes", IF(COUNTIF($I$2:$I$11,B4786)&gt;0,0,WEEKDAY(B4786,2)),IF(COUNTIF($I$2:$I$21,B4786)&gt;0,0,WEEKDAY(B4786,2)))</f>
        <v>5</v>
      </c>
      <c r="D4786" s="74">
        <f t="shared" si="2"/>
        <v>21</v>
      </c>
      <c r="E4786" s="12">
        <f>IFERROR(VLOOKUP(A4786,'IDAR Meter Data'!$A:$B,2,1),"")</f>
        <v>205</v>
      </c>
      <c r="F4786" s="75">
        <f>IF(CECCZ="CZ03",'Outside Temp'!B4786,IF(CECCZ="CZ04",'Outside Temp'!B4787,IF(CECCZ="CZ12",'Outside Temp'!B4788, IF(CECCZ="CZ13",'Outside Temp'!B4789))))</f>
        <v>57</v>
      </c>
      <c r="G4786" s="12">
        <f t="shared" si="3"/>
        <v>1</v>
      </c>
    </row>
    <row r="4787" ht="15.75" customHeight="1">
      <c r="A4787" s="13">
        <v>42174.885416666664</v>
      </c>
      <c r="B4787" s="73">
        <f t="shared" si="1"/>
        <v>42174</v>
      </c>
      <c r="C4787" s="74">
        <f>IF(NewCustomer="Yes", IF(COUNTIF($I$2:$I$11,B4787)&gt;0,0,WEEKDAY(B4787,2)),IF(COUNTIF($I$2:$I$21,B4787)&gt;0,0,WEEKDAY(B4787,2)))</f>
        <v>5</v>
      </c>
      <c r="D4787" s="74">
        <f t="shared" si="2"/>
        <v>21</v>
      </c>
      <c r="E4787" s="12">
        <f>IFERROR(VLOOKUP(A4787,'IDAR Meter Data'!$A:$B,2,1),"")</f>
        <v>194</v>
      </c>
      <c r="F4787" s="75">
        <f>IF(CECCZ="CZ03",'Outside Temp'!B4787,IF(CECCZ="CZ04",'Outside Temp'!B4788,IF(CECCZ="CZ12",'Outside Temp'!B4789, IF(CECCZ="CZ13",'Outside Temp'!B4790))))</f>
        <v>57</v>
      </c>
      <c r="G4787" s="12">
        <f t="shared" si="3"/>
        <v>1</v>
      </c>
    </row>
    <row r="4788" ht="15.75" customHeight="1">
      <c r="A4788" s="13">
        <v>42174.895833333336</v>
      </c>
      <c r="B4788" s="73">
        <f t="shared" si="1"/>
        <v>42174</v>
      </c>
      <c r="C4788" s="74">
        <f>IF(NewCustomer="Yes", IF(COUNTIF($I$2:$I$11,B4788)&gt;0,0,WEEKDAY(B4788,2)),IF(COUNTIF($I$2:$I$21,B4788)&gt;0,0,WEEKDAY(B4788,2)))</f>
        <v>5</v>
      </c>
      <c r="D4788" s="74">
        <f t="shared" si="2"/>
        <v>21</v>
      </c>
      <c r="E4788" s="12">
        <f>IFERROR(VLOOKUP(A4788,'IDAR Meter Data'!$A:$B,2,1),"")</f>
        <v>186</v>
      </c>
      <c r="F4788" s="75">
        <f>IF(CECCZ="CZ03",'Outside Temp'!B4788,IF(CECCZ="CZ04",'Outside Temp'!B4789,IF(CECCZ="CZ12",'Outside Temp'!B4790, IF(CECCZ="CZ13",'Outside Temp'!B4791))))</f>
        <v>57</v>
      </c>
      <c r="G4788" s="12">
        <f t="shared" si="3"/>
        <v>1</v>
      </c>
    </row>
    <row r="4789" ht="15.75" customHeight="1">
      <c r="A4789" s="13">
        <v>42174.90625</v>
      </c>
      <c r="B4789" s="73">
        <f t="shared" si="1"/>
        <v>42174</v>
      </c>
      <c r="C4789" s="74">
        <f>IF(NewCustomer="Yes", IF(COUNTIF($I$2:$I$11,B4789)&gt;0,0,WEEKDAY(B4789,2)),IF(COUNTIF($I$2:$I$21,B4789)&gt;0,0,WEEKDAY(B4789,2)))</f>
        <v>5</v>
      </c>
      <c r="D4789" s="74">
        <f t="shared" si="2"/>
        <v>21</v>
      </c>
      <c r="E4789" s="12">
        <f>IFERROR(VLOOKUP(A4789,'IDAR Meter Data'!$A:$B,2,1),"")</f>
        <v>197</v>
      </c>
      <c r="F4789" s="75">
        <f>IF(CECCZ="CZ03",'Outside Temp'!B4789,IF(CECCZ="CZ04",'Outside Temp'!B4790,IF(CECCZ="CZ12",'Outside Temp'!B4791, IF(CECCZ="CZ13",'Outside Temp'!B4792))))</f>
        <v>57</v>
      </c>
      <c r="G4789" s="12">
        <f t="shared" si="3"/>
        <v>1</v>
      </c>
    </row>
    <row r="4790" ht="15.75" customHeight="1">
      <c r="A4790" s="13">
        <v>42174.916666666664</v>
      </c>
      <c r="B4790" s="73">
        <f t="shared" si="1"/>
        <v>42174</v>
      </c>
      <c r="C4790" s="74">
        <f>IF(NewCustomer="Yes", IF(COUNTIF($I$2:$I$11,B4790)&gt;0,0,WEEKDAY(B4790,2)),IF(COUNTIF($I$2:$I$21,B4790)&gt;0,0,WEEKDAY(B4790,2)))</f>
        <v>5</v>
      </c>
      <c r="D4790" s="74">
        <f t="shared" si="2"/>
        <v>22</v>
      </c>
      <c r="E4790" s="12">
        <f>IFERROR(VLOOKUP(A4790,'IDAR Meter Data'!$A:$B,2,1),"")</f>
        <v>178</v>
      </c>
      <c r="F4790" s="75">
        <f>IF(CECCZ="CZ03",'Outside Temp'!B4790,IF(CECCZ="CZ04",'Outside Temp'!B4791,IF(CECCZ="CZ12",'Outside Temp'!B4792, IF(CECCZ="CZ13",'Outside Temp'!B4793))))</f>
        <v>56.93333333</v>
      </c>
      <c r="G4790" s="12">
        <f t="shared" si="3"/>
        <v>1</v>
      </c>
    </row>
    <row r="4791" ht="15.75" customHeight="1">
      <c r="A4791" s="13">
        <v>42174.927083333336</v>
      </c>
      <c r="B4791" s="73">
        <f t="shared" si="1"/>
        <v>42174</v>
      </c>
      <c r="C4791" s="74">
        <f>IF(NewCustomer="Yes", IF(COUNTIF($I$2:$I$11,B4791)&gt;0,0,WEEKDAY(B4791,2)),IF(COUNTIF($I$2:$I$21,B4791)&gt;0,0,WEEKDAY(B4791,2)))</f>
        <v>5</v>
      </c>
      <c r="D4791" s="74">
        <f t="shared" si="2"/>
        <v>22</v>
      </c>
      <c r="E4791" s="12">
        <f>IFERROR(VLOOKUP(A4791,'IDAR Meter Data'!$A:$B,2,1),"")</f>
        <v>178</v>
      </c>
      <c r="F4791" s="75">
        <f>IF(CECCZ="CZ03",'Outside Temp'!B4791,IF(CECCZ="CZ04",'Outside Temp'!B4792,IF(CECCZ="CZ12",'Outside Temp'!B4793, IF(CECCZ="CZ13",'Outside Temp'!B4794))))</f>
        <v>56.68333333</v>
      </c>
      <c r="G4791" s="12">
        <f t="shared" si="3"/>
        <v>1</v>
      </c>
    </row>
    <row r="4792" ht="15.75" customHeight="1">
      <c r="A4792" s="13">
        <v>42174.9375</v>
      </c>
      <c r="B4792" s="73">
        <f t="shared" si="1"/>
        <v>42174</v>
      </c>
      <c r="C4792" s="74">
        <f>IF(NewCustomer="Yes", IF(COUNTIF($I$2:$I$11,B4792)&gt;0,0,WEEKDAY(B4792,2)),IF(COUNTIF($I$2:$I$21,B4792)&gt;0,0,WEEKDAY(B4792,2)))</f>
        <v>5</v>
      </c>
      <c r="D4792" s="74">
        <f t="shared" si="2"/>
        <v>22</v>
      </c>
      <c r="E4792" s="12">
        <f>IFERROR(VLOOKUP(A4792,'IDAR Meter Data'!$A:$B,2,1),"")</f>
        <v>173</v>
      </c>
      <c r="F4792" s="75">
        <f>IF(CECCZ="CZ03",'Outside Temp'!B4792,IF(CECCZ="CZ04",'Outside Temp'!B4793,IF(CECCZ="CZ12",'Outside Temp'!B4794, IF(CECCZ="CZ13",'Outside Temp'!B4795))))</f>
        <v>56.43333333</v>
      </c>
      <c r="G4792" s="12">
        <f t="shared" si="3"/>
        <v>1</v>
      </c>
    </row>
    <row r="4793" ht="15.75" customHeight="1">
      <c r="A4793" s="13">
        <v>42174.947916666664</v>
      </c>
      <c r="B4793" s="73">
        <f t="shared" si="1"/>
        <v>42174</v>
      </c>
      <c r="C4793" s="74">
        <f>IF(NewCustomer="Yes", IF(COUNTIF($I$2:$I$11,B4793)&gt;0,0,WEEKDAY(B4793,2)),IF(COUNTIF($I$2:$I$21,B4793)&gt;0,0,WEEKDAY(B4793,2)))</f>
        <v>5</v>
      </c>
      <c r="D4793" s="74">
        <f t="shared" si="2"/>
        <v>22</v>
      </c>
      <c r="E4793" s="12">
        <f>IFERROR(VLOOKUP(A4793,'IDAR Meter Data'!$A:$B,2,1),"")</f>
        <v>186</v>
      </c>
      <c r="F4793" s="75">
        <f>IF(CECCZ="CZ03",'Outside Temp'!B4793,IF(CECCZ="CZ04",'Outside Temp'!B4794,IF(CECCZ="CZ12",'Outside Temp'!B4795, IF(CECCZ="CZ13",'Outside Temp'!B4796))))</f>
        <v>56.18333333</v>
      </c>
      <c r="G4793" s="12">
        <f t="shared" si="3"/>
        <v>1</v>
      </c>
    </row>
    <row r="4794" ht="15.75" customHeight="1">
      <c r="A4794" s="13">
        <v>42174.958333333336</v>
      </c>
      <c r="B4794" s="73">
        <f t="shared" si="1"/>
        <v>42174</v>
      </c>
      <c r="C4794" s="74">
        <f>IF(NewCustomer="Yes", IF(COUNTIF($I$2:$I$11,B4794)&gt;0,0,WEEKDAY(B4794,2)),IF(COUNTIF($I$2:$I$21,B4794)&gt;0,0,WEEKDAY(B4794,2)))</f>
        <v>5</v>
      </c>
      <c r="D4794" s="74">
        <f t="shared" si="2"/>
        <v>23</v>
      </c>
      <c r="E4794" s="12">
        <f>IFERROR(VLOOKUP(A4794,'IDAR Meter Data'!$A:$B,2,1),"")</f>
        <v>176</v>
      </c>
      <c r="F4794" s="75">
        <f>IF(CECCZ="CZ03",'Outside Temp'!B4794,IF(CECCZ="CZ04",'Outside Temp'!B4795,IF(CECCZ="CZ12",'Outside Temp'!B4796, IF(CECCZ="CZ13",'Outside Temp'!B4797))))</f>
        <v>55.93333333</v>
      </c>
      <c r="G4794" s="12">
        <f t="shared" si="3"/>
        <v>1</v>
      </c>
    </row>
    <row r="4795" ht="15.75" customHeight="1">
      <c r="A4795" s="13">
        <v>42174.96875</v>
      </c>
      <c r="B4795" s="73">
        <f t="shared" si="1"/>
        <v>42174</v>
      </c>
      <c r="C4795" s="74">
        <f>IF(NewCustomer="Yes", IF(COUNTIF($I$2:$I$11,B4795)&gt;0,0,WEEKDAY(B4795,2)),IF(COUNTIF($I$2:$I$21,B4795)&gt;0,0,WEEKDAY(B4795,2)))</f>
        <v>5</v>
      </c>
      <c r="D4795" s="74">
        <f t="shared" si="2"/>
        <v>23</v>
      </c>
      <c r="E4795" s="12">
        <f>IFERROR(VLOOKUP(A4795,'IDAR Meter Data'!$A:$B,2,1),"")</f>
        <v>179</v>
      </c>
      <c r="F4795" s="75">
        <f>IF(CECCZ="CZ03",'Outside Temp'!B4795,IF(CECCZ="CZ04",'Outside Temp'!B4796,IF(CECCZ="CZ12",'Outside Temp'!B4797, IF(CECCZ="CZ13",'Outside Temp'!B4798))))</f>
        <v>55.68333333</v>
      </c>
      <c r="G4795" s="12">
        <f t="shared" si="3"/>
        <v>1</v>
      </c>
    </row>
    <row r="4796" ht="15.75" customHeight="1">
      <c r="A4796" s="13">
        <v>42174.979166666664</v>
      </c>
      <c r="B4796" s="73">
        <f t="shared" si="1"/>
        <v>42174</v>
      </c>
      <c r="C4796" s="74">
        <f>IF(NewCustomer="Yes", IF(COUNTIF($I$2:$I$11,B4796)&gt;0,0,WEEKDAY(B4796,2)),IF(COUNTIF($I$2:$I$21,B4796)&gt;0,0,WEEKDAY(B4796,2)))</f>
        <v>5</v>
      </c>
      <c r="D4796" s="74">
        <f t="shared" si="2"/>
        <v>23</v>
      </c>
      <c r="E4796" s="12">
        <f>IFERROR(VLOOKUP(A4796,'IDAR Meter Data'!$A:$B,2,1),"")</f>
        <v>163</v>
      </c>
      <c r="F4796" s="75">
        <f>IF(CECCZ="CZ03",'Outside Temp'!B4796,IF(CECCZ="CZ04",'Outside Temp'!B4797,IF(CECCZ="CZ12",'Outside Temp'!B4798, IF(CECCZ="CZ13",'Outside Temp'!B4799))))</f>
        <v>55.43333333</v>
      </c>
      <c r="G4796" s="12">
        <f t="shared" si="3"/>
        <v>1</v>
      </c>
    </row>
    <row r="4797" ht="15.75" customHeight="1">
      <c r="A4797" s="13">
        <v>42174.989583333336</v>
      </c>
      <c r="B4797" s="73">
        <f t="shared" si="1"/>
        <v>42174</v>
      </c>
      <c r="C4797" s="74">
        <f>IF(NewCustomer="Yes", IF(COUNTIF($I$2:$I$11,B4797)&gt;0,0,WEEKDAY(B4797,2)),IF(COUNTIF($I$2:$I$21,B4797)&gt;0,0,WEEKDAY(B4797,2)))</f>
        <v>5</v>
      </c>
      <c r="D4797" s="74">
        <f t="shared" si="2"/>
        <v>23</v>
      </c>
      <c r="E4797" s="12">
        <f>IFERROR(VLOOKUP(A4797,'IDAR Meter Data'!$A:$B,2,1),"")</f>
        <v>175</v>
      </c>
      <c r="F4797" s="75">
        <f>IF(CECCZ="CZ03",'Outside Temp'!B4797,IF(CECCZ="CZ04",'Outside Temp'!B4798,IF(CECCZ="CZ12",'Outside Temp'!B4799, IF(CECCZ="CZ13",'Outside Temp'!B4800))))</f>
        <v>55.18333333</v>
      </c>
      <c r="G4797" s="12">
        <f t="shared" si="3"/>
        <v>1</v>
      </c>
    </row>
    <row r="4798" ht="15.75" customHeight="1">
      <c r="A4798" s="13">
        <v>42175.0</v>
      </c>
      <c r="B4798" s="73">
        <f t="shared" si="1"/>
        <v>42175</v>
      </c>
      <c r="C4798" s="74">
        <f>IF(NewCustomer="Yes", IF(COUNTIF($I$2:$I$11,B4798)&gt;0,0,WEEKDAY(B4798,2)),IF(COUNTIF($I$2:$I$21,B4798)&gt;0,0,WEEKDAY(B4798,2)))</f>
        <v>6</v>
      </c>
      <c r="D4798" s="74">
        <f t="shared" si="2"/>
        <v>0</v>
      </c>
      <c r="E4798" s="12">
        <f>IFERROR(VLOOKUP(A4798,'IDAR Meter Data'!$A:$B,2,1),"")</f>
        <v>170</v>
      </c>
      <c r="F4798" s="75">
        <f>IF(CECCZ="CZ03",'Outside Temp'!B4798,IF(CECCZ="CZ04",'Outside Temp'!B4799,IF(CECCZ="CZ12",'Outside Temp'!B4800, IF(CECCZ="CZ13",'Outside Temp'!B4801))))</f>
        <v>54.93333333</v>
      </c>
      <c r="G4798" s="12">
        <f t="shared" si="3"/>
        <v>1</v>
      </c>
    </row>
    <row r="4799" ht="15.75" customHeight="1">
      <c r="A4799" s="13">
        <v>42175.010416666664</v>
      </c>
      <c r="B4799" s="73">
        <f t="shared" si="1"/>
        <v>42175</v>
      </c>
      <c r="C4799" s="74">
        <f>IF(NewCustomer="Yes", IF(COUNTIF($I$2:$I$11,B4799)&gt;0,0,WEEKDAY(B4799,2)),IF(COUNTIF($I$2:$I$21,B4799)&gt;0,0,WEEKDAY(B4799,2)))</f>
        <v>6</v>
      </c>
      <c r="D4799" s="74">
        <f t="shared" si="2"/>
        <v>0</v>
      </c>
      <c r="E4799" s="12">
        <f>IFERROR(VLOOKUP(A4799,'IDAR Meter Data'!$A:$B,2,1),"")</f>
        <v>183</v>
      </c>
      <c r="F4799" s="75">
        <f>IF(CECCZ="CZ03",'Outside Temp'!B4799,IF(CECCZ="CZ04",'Outside Temp'!B4800,IF(CECCZ="CZ12",'Outside Temp'!B4801, IF(CECCZ="CZ13",'Outside Temp'!B4802))))</f>
        <v>54.68333333</v>
      </c>
      <c r="G4799" s="12">
        <f t="shared" si="3"/>
        <v>1</v>
      </c>
    </row>
    <row r="4800" ht="15.75" customHeight="1">
      <c r="A4800" s="13">
        <v>42175.020833333336</v>
      </c>
      <c r="B4800" s="73">
        <f t="shared" si="1"/>
        <v>42175</v>
      </c>
      <c r="C4800" s="74">
        <f>IF(NewCustomer="Yes", IF(COUNTIF($I$2:$I$11,B4800)&gt;0,0,WEEKDAY(B4800,2)),IF(COUNTIF($I$2:$I$21,B4800)&gt;0,0,WEEKDAY(B4800,2)))</f>
        <v>6</v>
      </c>
      <c r="D4800" s="74">
        <f t="shared" si="2"/>
        <v>0</v>
      </c>
      <c r="E4800" s="12">
        <f>IFERROR(VLOOKUP(A4800,'IDAR Meter Data'!$A:$B,2,1),"")</f>
        <v>164</v>
      </c>
      <c r="F4800" s="75">
        <f>IF(CECCZ="CZ03",'Outside Temp'!B4800,IF(CECCZ="CZ04",'Outside Temp'!B4801,IF(CECCZ="CZ12",'Outside Temp'!B4802, IF(CECCZ="CZ13",'Outside Temp'!B4803))))</f>
        <v>54.43333333</v>
      </c>
      <c r="G4800" s="12">
        <f t="shared" si="3"/>
        <v>1</v>
      </c>
    </row>
    <row r="4801" ht="15.75" customHeight="1">
      <c r="A4801" s="13">
        <v>42175.03125</v>
      </c>
      <c r="B4801" s="73">
        <f t="shared" si="1"/>
        <v>42175</v>
      </c>
      <c r="C4801" s="74">
        <f>IF(NewCustomer="Yes", IF(COUNTIF($I$2:$I$11,B4801)&gt;0,0,WEEKDAY(B4801,2)),IF(COUNTIF($I$2:$I$21,B4801)&gt;0,0,WEEKDAY(B4801,2)))</f>
        <v>6</v>
      </c>
      <c r="D4801" s="74">
        <f t="shared" si="2"/>
        <v>0</v>
      </c>
      <c r="E4801" s="12">
        <f>IFERROR(VLOOKUP(A4801,'IDAR Meter Data'!$A:$B,2,1),"")</f>
        <v>166</v>
      </c>
      <c r="F4801" s="75">
        <f>IF(CECCZ="CZ03",'Outside Temp'!B4801,IF(CECCZ="CZ04",'Outside Temp'!B4802,IF(CECCZ="CZ12",'Outside Temp'!B4803, IF(CECCZ="CZ13",'Outside Temp'!B4804))))</f>
        <v>54.18333333</v>
      </c>
      <c r="G4801" s="12">
        <f t="shared" si="3"/>
        <v>1</v>
      </c>
    </row>
    <row r="4802" ht="15.75" customHeight="1">
      <c r="A4802" s="13">
        <v>42175.041666666664</v>
      </c>
      <c r="B4802" s="73">
        <f t="shared" si="1"/>
        <v>42175</v>
      </c>
      <c r="C4802" s="74">
        <f>IF(NewCustomer="Yes", IF(COUNTIF($I$2:$I$11,B4802)&gt;0,0,WEEKDAY(B4802,2)),IF(COUNTIF($I$2:$I$21,B4802)&gt;0,0,WEEKDAY(B4802,2)))</f>
        <v>6</v>
      </c>
      <c r="D4802" s="74">
        <f t="shared" si="2"/>
        <v>1</v>
      </c>
      <c r="E4802" s="12">
        <f>IFERROR(VLOOKUP(A4802,'IDAR Meter Data'!$A:$B,2,1),"")</f>
        <v>156</v>
      </c>
      <c r="F4802" s="75">
        <f>IF(CECCZ="CZ03",'Outside Temp'!B4802,IF(CECCZ="CZ04",'Outside Temp'!B4803,IF(CECCZ="CZ12",'Outside Temp'!B4804, IF(CECCZ="CZ13",'Outside Temp'!B4805))))</f>
        <v>54</v>
      </c>
      <c r="G4802" s="12">
        <f t="shared" si="3"/>
        <v>1</v>
      </c>
    </row>
    <row r="4803" ht="15.75" customHeight="1">
      <c r="A4803" s="13">
        <v>42175.052083333336</v>
      </c>
      <c r="B4803" s="73">
        <f t="shared" si="1"/>
        <v>42175</v>
      </c>
      <c r="C4803" s="74">
        <f>IF(NewCustomer="Yes", IF(COUNTIF($I$2:$I$11,B4803)&gt;0,0,WEEKDAY(B4803,2)),IF(COUNTIF($I$2:$I$21,B4803)&gt;0,0,WEEKDAY(B4803,2)))</f>
        <v>6</v>
      </c>
      <c r="D4803" s="74">
        <f t="shared" si="2"/>
        <v>1</v>
      </c>
      <c r="E4803" s="12">
        <f>IFERROR(VLOOKUP(A4803,'IDAR Meter Data'!$A:$B,2,1),"")</f>
        <v>160</v>
      </c>
      <c r="F4803" s="75">
        <f>IF(CECCZ="CZ03",'Outside Temp'!B4803,IF(CECCZ="CZ04",'Outside Temp'!B4804,IF(CECCZ="CZ12",'Outside Temp'!B4805, IF(CECCZ="CZ13",'Outside Temp'!B4806))))</f>
        <v>54</v>
      </c>
      <c r="G4803" s="12">
        <f t="shared" si="3"/>
        <v>1</v>
      </c>
    </row>
    <row r="4804" ht="15.75" customHeight="1">
      <c r="A4804" s="13">
        <v>42175.0625</v>
      </c>
      <c r="B4804" s="73">
        <f t="shared" si="1"/>
        <v>42175</v>
      </c>
      <c r="C4804" s="74">
        <f>IF(NewCustomer="Yes", IF(COUNTIF($I$2:$I$11,B4804)&gt;0,0,WEEKDAY(B4804,2)),IF(COUNTIF($I$2:$I$21,B4804)&gt;0,0,WEEKDAY(B4804,2)))</f>
        <v>6</v>
      </c>
      <c r="D4804" s="74">
        <f t="shared" si="2"/>
        <v>1</v>
      </c>
      <c r="E4804" s="12">
        <f>IFERROR(VLOOKUP(A4804,'IDAR Meter Data'!$A:$B,2,1),"")</f>
        <v>174</v>
      </c>
      <c r="F4804" s="75">
        <f>IF(CECCZ="CZ03",'Outside Temp'!B4804,IF(CECCZ="CZ04",'Outside Temp'!B4805,IF(CECCZ="CZ12",'Outside Temp'!B4806, IF(CECCZ="CZ13",'Outside Temp'!B4807))))</f>
        <v>54</v>
      </c>
      <c r="G4804" s="12">
        <f t="shared" si="3"/>
        <v>1</v>
      </c>
    </row>
    <row r="4805" ht="15.75" customHeight="1">
      <c r="A4805" s="13">
        <v>42175.072916666664</v>
      </c>
      <c r="B4805" s="73">
        <f t="shared" si="1"/>
        <v>42175</v>
      </c>
      <c r="C4805" s="74">
        <f>IF(NewCustomer="Yes", IF(COUNTIF($I$2:$I$11,B4805)&gt;0,0,WEEKDAY(B4805,2)),IF(COUNTIF($I$2:$I$21,B4805)&gt;0,0,WEEKDAY(B4805,2)))</f>
        <v>6</v>
      </c>
      <c r="D4805" s="74">
        <f t="shared" si="2"/>
        <v>1</v>
      </c>
      <c r="E4805" s="12">
        <f>IFERROR(VLOOKUP(A4805,'IDAR Meter Data'!$A:$B,2,1),"")</f>
        <v>157</v>
      </c>
      <c r="F4805" s="75">
        <f>IF(CECCZ="CZ03",'Outside Temp'!B4805,IF(CECCZ="CZ04",'Outside Temp'!B4806,IF(CECCZ="CZ12",'Outside Temp'!B4807, IF(CECCZ="CZ13",'Outside Temp'!B4808))))</f>
        <v>54</v>
      </c>
      <c r="G4805" s="12">
        <f t="shared" si="3"/>
        <v>1</v>
      </c>
    </row>
    <row r="4806" ht="15.75" customHeight="1">
      <c r="A4806" s="13">
        <v>42175.083333333336</v>
      </c>
      <c r="B4806" s="73">
        <f t="shared" si="1"/>
        <v>42175</v>
      </c>
      <c r="C4806" s="74">
        <f>IF(NewCustomer="Yes", IF(COUNTIF($I$2:$I$11,B4806)&gt;0,0,WEEKDAY(B4806,2)),IF(COUNTIF($I$2:$I$21,B4806)&gt;0,0,WEEKDAY(B4806,2)))</f>
        <v>6</v>
      </c>
      <c r="D4806" s="74">
        <f t="shared" si="2"/>
        <v>2</v>
      </c>
      <c r="E4806" s="12">
        <f>IFERROR(VLOOKUP(A4806,'IDAR Meter Data'!$A:$B,2,1),"")</f>
        <v>163</v>
      </c>
      <c r="F4806" s="75">
        <f>IF(CECCZ="CZ03",'Outside Temp'!B4806,IF(CECCZ="CZ04",'Outside Temp'!B4807,IF(CECCZ="CZ12",'Outside Temp'!B4808, IF(CECCZ="CZ13",'Outside Temp'!B4809))))</f>
        <v>53.93333333</v>
      </c>
      <c r="G4806" s="12">
        <f t="shared" si="3"/>
        <v>1</v>
      </c>
    </row>
    <row r="4807" ht="15.75" customHeight="1">
      <c r="A4807" s="13">
        <v>42175.09375</v>
      </c>
      <c r="B4807" s="73">
        <f t="shared" si="1"/>
        <v>42175</v>
      </c>
      <c r="C4807" s="74">
        <f>IF(NewCustomer="Yes", IF(COUNTIF($I$2:$I$11,B4807)&gt;0,0,WEEKDAY(B4807,2)),IF(COUNTIF($I$2:$I$21,B4807)&gt;0,0,WEEKDAY(B4807,2)))</f>
        <v>6</v>
      </c>
      <c r="D4807" s="74">
        <f t="shared" si="2"/>
        <v>2</v>
      </c>
      <c r="E4807" s="12">
        <f>IFERROR(VLOOKUP(A4807,'IDAR Meter Data'!$A:$B,2,1),"")</f>
        <v>153</v>
      </c>
      <c r="F4807" s="75">
        <f>IF(CECCZ="CZ03",'Outside Temp'!B4807,IF(CECCZ="CZ04",'Outside Temp'!B4808,IF(CECCZ="CZ12",'Outside Temp'!B4809, IF(CECCZ="CZ13",'Outside Temp'!B4810))))</f>
        <v>53.68333333</v>
      </c>
      <c r="G4807" s="12">
        <f t="shared" si="3"/>
        <v>1</v>
      </c>
    </row>
    <row r="4808" ht="15.75" customHeight="1">
      <c r="A4808" s="13">
        <v>42175.104166666664</v>
      </c>
      <c r="B4808" s="73">
        <f t="shared" si="1"/>
        <v>42175</v>
      </c>
      <c r="C4808" s="74">
        <f>IF(NewCustomer="Yes", IF(COUNTIF($I$2:$I$11,B4808)&gt;0,0,WEEKDAY(B4808,2)),IF(COUNTIF($I$2:$I$21,B4808)&gt;0,0,WEEKDAY(B4808,2)))</f>
        <v>6</v>
      </c>
      <c r="D4808" s="74">
        <f t="shared" si="2"/>
        <v>2</v>
      </c>
      <c r="E4808" s="12">
        <f>IFERROR(VLOOKUP(A4808,'IDAR Meter Data'!$A:$B,2,1),"")</f>
        <v>169</v>
      </c>
      <c r="F4808" s="75">
        <f>IF(CECCZ="CZ03",'Outside Temp'!B4808,IF(CECCZ="CZ04",'Outside Temp'!B4809,IF(CECCZ="CZ12",'Outside Temp'!B4810, IF(CECCZ="CZ13",'Outside Temp'!B4811))))</f>
        <v>53.43333333</v>
      </c>
      <c r="G4808" s="12">
        <f t="shared" si="3"/>
        <v>1</v>
      </c>
    </row>
    <row r="4809" ht="15.75" customHeight="1">
      <c r="A4809" s="13">
        <v>42175.114583333336</v>
      </c>
      <c r="B4809" s="73">
        <f t="shared" si="1"/>
        <v>42175</v>
      </c>
      <c r="C4809" s="74">
        <f>IF(NewCustomer="Yes", IF(COUNTIF($I$2:$I$11,B4809)&gt;0,0,WEEKDAY(B4809,2)),IF(COUNTIF($I$2:$I$21,B4809)&gt;0,0,WEEKDAY(B4809,2)))</f>
        <v>6</v>
      </c>
      <c r="D4809" s="74">
        <f t="shared" si="2"/>
        <v>2</v>
      </c>
      <c r="E4809" s="12">
        <f>IFERROR(VLOOKUP(A4809,'IDAR Meter Data'!$A:$B,2,1),"")</f>
        <v>150</v>
      </c>
      <c r="F4809" s="75">
        <f>IF(CECCZ="CZ03",'Outside Temp'!B4809,IF(CECCZ="CZ04",'Outside Temp'!B4810,IF(CECCZ="CZ12",'Outside Temp'!B4811, IF(CECCZ="CZ13",'Outside Temp'!B4812))))</f>
        <v>53.18333333</v>
      </c>
      <c r="G4809" s="12">
        <f t="shared" si="3"/>
        <v>1</v>
      </c>
    </row>
    <row r="4810" ht="15.75" customHeight="1">
      <c r="A4810" s="13">
        <v>42175.125</v>
      </c>
      <c r="B4810" s="73">
        <f t="shared" si="1"/>
        <v>42175</v>
      </c>
      <c r="C4810" s="74">
        <f>IF(NewCustomer="Yes", IF(COUNTIF($I$2:$I$11,B4810)&gt;0,0,WEEKDAY(B4810,2)),IF(COUNTIF($I$2:$I$21,B4810)&gt;0,0,WEEKDAY(B4810,2)))</f>
        <v>6</v>
      </c>
      <c r="D4810" s="74">
        <f t="shared" si="2"/>
        <v>3</v>
      </c>
      <c r="E4810" s="12">
        <f>IFERROR(VLOOKUP(A4810,'IDAR Meter Data'!$A:$B,2,1),"")</f>
        <v>152</v>
      </c>
      <c r="F4810" s="75">
        <f>IF(CECCZ="CZ03",'Outside Temp'!B4810,IF(CECCZ="CZ04",'Outside Temp'!B4811,IF(CECCZ="CZ12",'Outside Temp'!B4812, IF(CECCZ="CZ13",'Outside Temp'!B4813))))</f>
        <v>53</v>
      </c>
      <c r="G4810" s="12">
        <f t="shared" si="3"/>
        <v>1</v>
      </c>
    </row>
    <row r="4811" ht="15.75" customHeight="1">
      <c r="A4811" s="13">
        <v>42175.135416666664</v>
      </c>
      <c r="B4811" s="73">
        <f t="shared" si="1"/>
        <v>42175</v>
      </c>
      <c r="C4811" s="74">
        <f>IF(NewCustomer="Yes", IF(COUNTIF($I$2:$I$11,B4811)&gt;0,0,WEEKDAY(B4811,2)),IF(COUNTIF($I$2:$I$21,B4811)&gt;0,0,WEEKDAY(B4811,2)))</f>
        <v>6</v>
      </c>
      <c r="D4811" s="74">
        <f t="shared" si="2"/>
        <v>3</v>
      </c>
      <c r="E4811" s="12">
        <f>IFERROR(VLOOKUP(A4811,'IDAR Meter Data'!$A:$B,2,1),"")</f>
        <v>148</v>
      </c>
      <c r="F4811" s="75">
        <f>IF(CECCZ="CZ03",'Outside Temp'!B4811,IF(CECCZ="CZ04",'Outside Temp'!B4812,IF(CECCZ="CZ12",'Outside Temp'!B4813, IF(CECCZ="CZ13",'Outside Temp'!B4814))))</f>
        <v>53</v>
      </c>
      <c r="G4811" s="12">
        <f t="shared" si="3"/>
        <v>1</v>
      </c>
    </row>
    <row r="4812" ht="15.75" customHeight="1">
      <c r="A4812" s="13">
        <v>42175.145833333336</v>
      </c>
      <c r="B4812" s="73">
        <f t="shared" si="1"/>
        <v>42175</v>
      </c>
      <c r="C4812" s="74">
        <f>IF(NewCustomer="Yes", IF(COUNTIF($I$2:$I$11,B4812)&gt;0,0,WEEKDAY(B4812,2)),IF(COUNTIF($I$2:$I$21,B4812)&gt;0,0,WEEKDAY(B4812,2)))</f>
        <v>6</v>
      </c>
      <c r="D4812" s="74">
        <f t="shared" si="2"/>
        <v>3</v>
      </c>
      <c r="E4812" s="12">
        <f>IFERROR(VLOOKUP(A4812,'IDAR Meter Data'!$A:$B,2,1),"")</f>
        <v>150</v>
      </c>
      <c r="F4812" s="75">
        <f>IF(CECCZ="CZ03",'Outside Temp'!B4812,IF(CECCZ="CZ04",'Outside Temp'!B4813,IF(CECCZ="CZ12",'Outside Temp'!B4814, IF(CECCZ="CZ13",'Outside Temp'!B4815))))</f>
        <v>53</v>
      </c>
      <c r="G4812" s="12">
        <f t="shared" si="3"/>
        <v>1</v>
      </c>
    </row>
    <row r="4813" ht="15.75" customHeight="1">
      <c r="A4813" s="13">
        <v>42175.15625</v>
      </c>
      <c r="B4813" s="73">
        <f t="shared" si="1"/>
        <v>42175</v>
      </c>
      <c r="C4813" s="74">
        <f>IF(NewCustomer="Yes", IF(COUNTIF($I$2:$I$11,B4813)&gt;0,0,WEEKDAY(B4813,2)),IF(COUNTIF($I$2:$I$21,B4813)&gt;0,0,WEEKDAY(B4813,2)))</f>
        <v>6</v>
      </c>
      <c r="D4813" s="74">
        <f t="shared" si="2"/>
        <v>3</v>
      </c>
      <c r="E4813" s="12">
        <f>IFERROR(VLOOKUP(A4813,'IDAR Meter Data'!$A:$B,2,1),"")</f>
        <v>162</v>
      </c>
      <c r="F4813" s="75">
        <f>IF(CECCZ="CZ03",'Outside Temp'!B4813,IF(CECCZ="CZ04",'Outside Temp'!B4814,IF(CECCZ="CZ12",'Outside Temp'!B4815, IF(CECCZ="CZ13",'Outside Temp'!B4816))))</f>
        <v>53</v>
      </c>
      <c r="G4813" s="12">
        <f t="shared" si="3"/>
        <v>1</v>
      </c>
    </row>
    <row r="4814" ht="15.75" customHeight="1">
      <c r="A4814" s="13">
        <v>42175.166666666664</v>
      </c>
      <c r="B4814" s="73">
        <f t="shared" si="1"/>
        <v>42175</v>
      </c>
      <c r="C4814" s="74">
        <f>IF(NewCustomer="Yes", IF(COUNTIF($I$2:$I$11,B4814)&gt;0,0,WEEKDAY(B4814,2)),IF(COUNTIF($I$2:$I$21,B4814)&gt;0,0,WEEKDAY(B4814,2)))</f>
        <v>6</v>
      </c>
      <c r="D4814" s="74">
        <f t="shared" si="2"/>
        <v>4</v>
      </c>
      <c r="E4814" s="12">
        <f>IFERROR(VLOOKUP(A4814,'IDAR Meter Data'!$A:$B,2,1),"")</f>
        <v>152</v>
      </c>
      <c r="F4814" s="75">
        <f>IF(CECCZ="CZ03",'Outside Temp'!B4814,IF(CECCZ="CZ04",'Outside Temp'!B4815,IF(CECCZ="CZ12",'Outside Temp'!B4816, IF(CECCZ="CZ13",'Outside Temp'!B4817))))</f>
        <v>53</v>
      </c>
      <c r="G4814" s="12">
        <f t="shared" si="3"/>
        <v>1</v>
      </c>
    </row>
    <row r="4815" ht="15.75" customHeight="1">
      <c r="A4815" s="13">
        <v>42175.177083333336</v>
      </c>
      <c r="B4815" s="73">
        <f t="shared" si="1"/>
        <v>42175</v>
      </c>
      <c r="C4815" s="74">
        <f>IF(NewCustomer="Yes", IF(COUNTIF($I$2:$I$11,B4815)&gt;0,0,WEEKDAY(B4815,2)),IF(COUNTIF($I$2:$I$21,B4815)&gt;0,0,WEEKDAY(B4815,2)))</f>
        <v>6</v>
      </c>
      <c r="D4815" s="74">
        <f t="shared" si="2"/>
        <v>4</v>
      </c>
      <c r="E4815" s="12">
        <f>IFERROR(VLOOKUP(A4815,'IDAR Meter Data'!$A:$B,2,1),"")</f>
        <v>148</v>
      </c>
      <c r="F4815" s="75">
        <f>IF(CECCZ="CZ03",'Outside Temp'!B4815,IF(CECCZ="CZ04",'Outside Temp'!B4816,IF(CECCZ="CZ12",'Outside Temp'!B4817, IF(CECCZ="CZ13",'Outside Temp'!B4818))))</f>
        <v>53</v>
      </c>
      <c r="G4815" s="12">
        <f t="shared" si="3"/>
        <v>1</v>
      </c>
    </row>
    <row r="4816" ht="15.75" customHeight="1">
      <c r="A4816" s="13">
        <v>42175.1875</v>
      </c>
      <c r="B4816" s="73">
        <f t="shared" si="1"/>
        <v>42175</v>
      </c>
      <c r="C4816" s="74">
        <f>IF(NewCustomer="Yes", IF(COUNTIF($I$2:$I$11,B4816)&gt;0,0,WEEKDAY(B4816,2)),IF(COUNTIF($I$2:$I$21,B4816)&gt;0,0,WEEKDAY(B4816,2)))</f>
        <v>6</v>
      </c>
      <c r="D4816" s="74">
        <f t="shared" si="2"/>
        <v>4</v>
      </c>
      <c r="E4816" s="12">
        <f>IFERROR(VLOOKUP(A4816,'IDAR Meter Data'!$A:$B,2,1),"")</f>
        <v>146</v>
      </c>
      <c r="F4816" s="75">
        <f>IF(CECCZ="CZ03",'Outside Temp'!B4816,IF(CECCZ="CZ04",'Outside Temp'!B4817,IF(CECCZ="CZ12",'Outside Temp'!B4818, IF(CECCZ="CZ13",'Outside Temp'!B4819))))</f>
        <v>53</v>
      </c>
      <c r="G4816" s="12">
        <f t="shared" si="3"/>
        <v>1</v>
      </c>
    </row>
    <row r="4817" ht="15.75" customHeight="1">
      <c r="A4817" s="13">
        <v>42175.197916666664</v>
      </c>
      <c r="B4817" s="73">
        <f t="shared" si="1"/>
        <v>42175</v>
      </c>
      <c r="C4817" s="74">
        <f>IF(NewCustomer="Yes", IF(COUNTIF($I$2:$I$11,B4817)&gt;0,0,WEEKDAY(B4817,2)),IF(COUNTIF($I$2:$I$21,B4817)&gt;0,0,WEEKDAY(B4817,2)))</f>
        <v>6</v>
      </c>
      <c r="D4817" s="74">
        <f t="shared" si="2"/>
        <v>4</v>
      </c>
      <c r="E4817" s="12">
        <f>IFERROR(VLOOKUP(A4817,'IDAR Meter Data'!$A:$B,2,1),"")</f>
        <v>146</v>
      </c>
      <c r="F4817" s="75">
        <f>IF(CECCZ="CZ03",'Outside Temp'!B4817,IF(CECCZ="CZ04",'Outside Temp'!B4818,IF(CECCZ="CZ12",'Outside Temp'!B4819, IF(CECCZ="CZ13",'Outside Temp'!B4820))))</f>
        <v>53</v>
      </c>
      <c r="G4817" s="12">
        <f t="shared" si="3"/>
        <v>1</v>
      </c>
    </row>
    <row r="4818" ht="15.75" customHeight="1">
      <c r="A4818" s="13">
        <v>42175.208333333336</v>
      </c>
      <c r="B4818" s="73">
        <f t="shared" si="1"/>
        <v>42175</v>
      </c>
      <c r="C4818" s="74">
        <f>IF(NewCustomer="Yes", IF(COUNTIF($I$2:$I$11,B4818)&gt;0,0,WEEKDAY(B4818,2)),IF(COUNTIF($I$2:$I$21,B4818)&gt;0,0,WEEKDAY(B4818,2)))</f>
        <v>6</v>
      </c>
      <c r="D4818" s="74">
        <f t="shared" si="2"/>
        <v>5</v>
      </c>
      <c r="E4818" s="12">
        <f>IFERROR(VLOOKUP(A4818,'IDAR Meter Data'!$A:$B,2,1),"")</f>
        <v>145</v>
      </c>
      <c r="F4818" s="75">
        <f>IF(CECCZ="CZ03",'Outside Temp'!B4818,IF(CECCZ="CZ04",'Outside Temp'!B4819,IF(CECCZ="CZ12",'Outside Temp'!B4820, IF(CECCZ="CZ13",'Outside Temp'!B4821))))</f>
        <v>53</v>
      </c>
      <c r="G4818" s="12">
        <f t="shared" si="3"/>
        <v>1</v>
      </c>
    </row>
    <row r="4819" ht="15.75" customHeight="1">
      <c r="A4819" s="13">
        <v>42175.21875</v>
      </c>
      <c r="B4819" s="73">
        <f t="shared" si="1"/>
        <v>42175</v>
      </c>
      <c r="C4819" s="74">
        <f>IF(NewCustomer="Yes", IF(COUNTIF($I$2:$I$11,B4819)&gt;0,0,WEEKDAY(B4819,2)),IF(COUNTIF($I$2:$I$21,B4819)&gt;0,0,WEEKDAY(B4819,2)))</f>
        <v>6</v>
      </c>
      <c r="D4819" s="74">
        <f t="shared" si="2"/>
        <v>5</v>
      </c>
      <c r="E4819" s="12">
        <f>IFERROR(VLOOKUP(A4819,'IDAR Meter Data'!$A:$B,2,1),"")</f>
        <v>159</v>
      </c>
      <c r="F4819" s="75">
        <f>IF(CECCZ="CZ03",'Outside Temp'!B4819,IF(CECCZ="CZ04",'Outside Temp'!B4820,IF(CECCZ="CZ12",'Outside Temp'!B4821, IF(CECCZ="CZ13",'Outside Temp'!B4822))))</f>
        <v>53</v>
      </c>
      <c r="G4819" s="12">
        <f t="shared" si="3"/>
        <v>1</v>
      </c>
    </row>
    <row r="4820" ht="15.75" customHeight="1">
      <c r="A4820" s="13">
        <v>42175.229166666664</v>
      </c>
      <c r="B4820" s="73">
        <f t="shared" si="1"/>
        <v>42175</v>
      </c>
      <c r="C4820" s="74">
        <f>IF(NewCustomer="Yes", IF(COUNTIF($I$2:$I$11,B4820)&gt;0,0,WEEKDAY(B4820,2)),IF(COUNTIF($I$2:$I$21,B4820)&gt;0,0,WEEKDAY(B4820,2)))</f>
        <v>6</v>
      </c>
      <c r="D4820" s="74">
        <f t="shared" si="2"/>
        <v>5</v>
      </c>
      <c r="E4820" s="12">
        <f>IFERROR(VLOOKUP(A4820,'IDAR Meter Data'!$A:$B,2,1),"")</f>
        <v>147</v>
      </c>
      <c r="F4820" s="75">
        <f>IF(CECCZ="CZ03",'Outside Temp'!B4820,IF(CECCZ="CZ04",'Outside Temp'!B4821,IF(CECCZ="CZ12",'Outside Temp'!B4822, IF(CECCZ="CZ13",'Outside Temp'!B4823))))</f>
        <v>53</v>
      </c>
      <c r="G4820" s="12">
        <f t="shared" si="3"/>
        <v>1</v>
      </c>
    </row>
    <row r="4821" ht="15.75" customHeight="1">
      <c r="A4821" s="13">
        <v>42175.239583333336</v>
      </c>
      <c r="B4821" s="73">
        <f t="shared" si="1"/>
        <v>42175</v>
      </c>
      <c r="C4821" s="74">
        <f>IF(NewCustomer="Yes", IF(COUNTIF($I$2:$I$11,B4821)&gt;0,0,WEEKDAY(B4821,2)),IF(COUNTIF($I$2:$I$21,B4821)&gt;0,0,WEEKDAY(B4821,2)))</f>
        <v>6</v>
      </c>
      <c r="D4821" s="74">
        <f t="shared" si="2"/>
        <v>5</v>
      </c>
      <c r="E4821" s="12">
        <f>IFERROR(VLOOKUP(A4821,'IDAR Meter Data'!$A:$B,2,1),"")</f>
        <v>144</v>
      </c>
      <c r="F4821" s="75">
        <f>IF(CECCZ="CZ03",'Outside Temp'!B4821,IF(CECCZ="CZ04",'Outside Temp'!B4822,IF(CECCZ="CZ12",'Outside Temp'!B4823, IF(CECCZ="CZ13",'Outside Temp'!B4824))))</f>
        <v>53</v>
      </c>
      <c r="G4821" s="12">
        <f t="shared" si="3"/>
        <v>1</v>
      </c>
    </row>
    <row r="4822" ht="15.75" customHeight="1">
      <c r="A4822" s="13">
        <v>42175.25</v>
      </c>
      <c r="B4822" s="73">
        <f t="shared" si="1"/>
        <v>42175</v>
      </c>
      <c r="C4822" s="74">
        <f>IF(NewCustomer="Yes", IF(COUNTIF($I$2:$I$11,B4822)&gt;0,0,WEEKDAY(B4822,2)),IF(COUNTIF($I$2:$I$21,B4822)&gt;0,0,WEEKDAY(B4822,2)))</f>
        <v>6</v>
      </c>
      <c r="D4822" s="74">
        <f t="shared" si="2"/>
        <v>6</v>
      </c>
      <c r="E4822" s="12">
        <f>IFERROR(VLOOKUP(A4822,'IDAR Meter Data'!$A:$B,2,1),"")</f>
        <v>143</v>
      </c>
      <c r="F4822" s="75">
        <f>IF(CECCZ="CZ03",'Outside Temp'!B4822,IF(CECCZ="CZ04",'Outside Temp'!B4823,IF(CECCZ="CZ12",'Outside Temp'!B4824, IF(CECCZ="CZ13",'Outside Temp'!B4825))))</f>
        <v>53.2</v>
      </c>
      <c r="G4822" s="12">
        <f t="shared" si="3"/>
        <v>1</v>
      </c>
    </row>
    <row r="4823" ht="15.75" customHeight="1">
      <c r="A4823" s="13">
        <v>42175.260416666664</v>
      </c>
      <c r="B4823" s="73">
        <f t="shared" si="1"/>
        <v>42175</v>
      </c>
      <c r="C4823" s="74">
        <f>IF(NewCustomer="Yes", IF(COUNTIF($I$2:$I$11,B4823)&gt;0,0,WEEKDAY(B4823,2)),IF(COUNTIF($I$2:$I$21,B4823)&gt;0,0,WEEKDAY(B4823,2)))</f>
        <v>6</v>
      </c>
      <c r="D4823" s="74">
        <f t="shared" si="2"/>
        <v>6</v>
      </c>
      <c r="E4823" s="12">
        <f>IFERROR(VLOOKUP(A4823,'IDAR Meter Data'!$A:$B,2,1),"")</f>
        <v>144</v>
      </c>
      <c r="F4823" s="75">
        <f>IF(CECCZ="CZ03",'Outside Temp'!B4823,IF(CECCZ="CZ04",'Outside Temp'!B4824,IF(CECCZ="CZ12",'Outside Temp'!B4825, IF(CECCZ="CZ13",'Outside Temp'!B4826))))</f>
        <v>53.95</v>
      </c>
      <c r="G4823" s="12">
        <f t="shared" si="3"/>
        <v>1</v>
      </c>
    </row>
    <row r="4824" ht="15.75" customHeight="1">
      <c r="A4824" s="13">
        <v>42175.270833333336</v>
      </c>
      <c r="B4824" s="73">
        <f t="shared" si="1"/>
        <v>42175</v>
      </c>
      <c r="C4824" s="74">
        <f>IF(NewCustomer="Yes", IF(COUNTIF($I$2:$I$11,B4824)&gt;0,0,WEEKDAY(B4824,2)),IF(COUNTIF($I$2:$I$21,B4824)&gt;0,0,WEEKDAY(B4824,2)))</f>
        <v>6</v>
      </c>
      <c r="D4824" s="74">
        <f t="shared" si="2"/>
        <v>6</v>
      </c>
      <c r="E4824" s="12">
        <f>IFERROR(VLOOKUP(A4824,'IDAR Meter Data'!$A:$B,2,1),"")</f>
        <v>148</v>
      </c>
      <c r="F4824" s="75">
        <f>IF(CECCZ="CZ03",'Outside Temp'!B4824,IF(CECCZ="CZ04",'Outside Temp'!B4825,IF(CECCZ="CZ12",'Outside Temp'!B4826, IF(CECCZ="CZ13",'Outside Temp'!B4827))))</f>
        <v>54.7</v>
      </c>
      <c r="G4824" s="12">
        <f t="shared" si="3"/>
        <v>1</v>
      </c>
    </row>
    <row r="4825" ht="15.75" customHeight="1">
      <c r="A4825" s="13">
        <v>42175.28125</v>
      </c>
      <c r="B4825" s="73">
        <f t="shared" si="1"/>
        <v>42175</v>
      </c>
      <c r="C4825" s="74">
        <f>IF(NewCustomer="Yes", IF(COUNTIF($I$2:$I$11,B4825)&gt;0,0,WEEKDAY(B4825,2)),IF(COUNTIF($I$2:$I$21,B4825)&gt;0,0,WEEKDAY(B4825,2)))</f>
        <v>6</v>
      </c>
      <c r="D4825" s="74">
        <f t="shared" si="2"/>
        <v>6</v>
      </c>
      <c r="E4825" s="12">
        <f>IFERROR(VLOOKUP(A4825,'IDAR Meter Data'!$A:$B,2,1),"")</f>
        <v>149</v>
      </c>
      <c r="F4825" s="75">
        <f>IF(CECCZ="CZ03",'Outside Temp'!B4825,IF(CECCZ="CZ04",'Outside Temp'!B4826,IF(CECCZ="CZ12",'Outside Temp'!B4827, IF(CECCZ="CZ13",'Outside Temp'!B4828))))</f>
        <v>55.45</v>
      </c>
      <c r="G4825" s="12">
        <f t="shared" si="3"/>
        <v>1</v>
      </c>
    </row>
    <row r="4826" ht="15.75" customHeight="1">
      <c r="A4826" s="13">
        <v>42175.291666666664</v>
      </c>
      <c r="B4826" s="73">
        <f t="shared" si="1"/>
        <v>42175</v>
      </c>
      <c r="C4826" s="74">
        <f>IF(NewCustomer="Yes", IF(COUNTIF($I$2:$I$11,B4826)&gt;0,0,WEEKDAY(B4826,2)),IF(COUNTIF($I$2:$I$21,B4826)&gt;0,0,WEEKDAY(B4826,2)))</f>
        <v>6</v>
      </c>
      <c r="D4826" s="74">
        <f t="shared" si="2"/>
        <v>7</v>
      </c>
      <c r="E4826" s="12">
        <f>IFERROR(VLOOKUP(A4826,'IDAR Meter Data'!$A:$B,2,1),"")</f>
        <v>141</v>
      </c>
      <c r="F4826" s="75">
        <f>IF(CECCZ="CZ03",'Outside Temp'!B4826,IF(CECCZ="CZ04",'Outside Temp'!B4827,IF(CECCZ="CZ12",'Outside Temp'!B4828, IF(CECCZ="CZ13",'Outside Temp'!B4829))))</f>
        <v>56.06666667</v>
      </c>
      <c r="G4826" s="12">
        <f t="shared" si="3"/>
        <v>1</v>
      </c>
    </row>
    <row r="4827" ht="15.75" customHeight="1">
      <c r="A4827" s="13">
        <v>42175.302083333336</v>
      </c>
      <c r="B4827" s="73">
        <f t="shared" si="1"/>
        <v>42175</v>
      </c>
      <c r="C4827" s="74">
        <f>IF(NewCustomer="Yes", IF(COUNTIF($I$2:$I$11,B4827)&gt;0,0,WEEKDAY(B4827,2)),IF(COUNTIF($I$2:$I$21,B4827)&gt;0,0,WEEKDAY(B4827,2)))</f>
        <v>6</v>
      </c>
      <c r="D4827" s="74">
        <f t="shared" si="2"/>
        <v>7</v>
      </c>
      <c r="E4827" s="12">
        <f>IFERROR(VLOOKUP(A4827,'IDAR Meter Data'!$A:$B,2,1),"")</f>
        <v>142</v>
      </c>
      <c r="F4827" s="75">
        <f>IF(CECCZ="CZ03",'Outside Temp'!B4827,IF(CECCZ="CZ04",'Outside Temp'!B4828,IF(CECCZ="CZ12",'Outside Temp'!B4829, IF(CECCZ="CZ13",'Outside Temp'!B4830))))</f>
        <v>56.31666667</v>
      </c>
      <c r="G4827" s="12">
        <f t="shared" si="3"/>
        <v>1</v>
      </c>
    </row>
    <row r="4828" ht="15.75" customHeight="1">
      <c r="A4828" s="13">
        <v>42175.3125</v>
      </c>
      <c r="B4828" s="73">
        <f t="shared" si="1"/>
        <v>42175</v>
      </c>
      <c r="C4828" s="74">
        <f>IF(NewCustomer="Yes", IF(COUNTIF($I$2:$I$11,B4828)&gt;0,0,WEEKDAY(B4828,2)),IF(COUNTIF($I$2:$I$21,B4828)&gt;0,0,WEEKDAY(B4828,2)))</f>
        <v>6</v>
      </c>
      <c r="D4828" s="74">
        <f t="shared" si="2"/>
        <v>7</v>
      </c>
      <c r="E4828" s="12">
        <f>IFERROR(VLOOKUP(A4828,'IDAR Meter Data'!$A:$B,2,1),"")</f>
        <v>142</v>
      </c>
      <c r="F4828" s="75">
        <f>IF(CECCZ="CZ03",'Outside Temp'!B4828,IF(CECCZ="CZ04",'Outside Temp'!B4829,IF(CECCZ="CZ12",'Outside Temp'!B4830, IF(CECCZ="CZ13",'Outside Temp'!B4831))))</f>
        <v>56.56666667</v>
      </c>
      <c r="G4828" s="12">
        <f t="shared" si="3"/>
        <v>1</v>
      </c>
    </row>
    <row r="4829" ht="15.75" customHeight="1">
      <c r="A4829" s="13">
        <v>42175.322916666664</v>
      </c>
      <c r="B4829" s="73">
        <f t="shared" si="1"/>
        <v>42175</v>
      </c>
      <c r="C4829" s="74">
        <f>IF(NewCustomer="Yes", IF(COUNTIF($I$2:$I$11,B4829)&gt;0,0,WEEKDAY(B4829,2)),IF(COUNTIF($I$2:$I$21,B4829)&gt;0,0,WEEKDAY(B4829,2)))</f>
        <v>6</v>
      </c>
      <c r="D4829" s="74">
        <f t="shared" si="2"/>
        <v>7</v>
      </c>
      <c r="E4829" s="12">
        <f>IFERROR(VLOOKUP(A4829,'IDAR Meter Data'!$A:$B,2,1),"")</f>
        <v>143</v>
      </c>
      <c r="F4829" s="75">
        <f>IF(CECCZ="CZ03",'Outside Temp'!B4829,IF(CECCZ="CZ04",'Outside Temp'!B4830,IF(CECCZ="CZ12",'Outside Temp'!B4831, IF(CECCZ="CZ13",'Outside Temp'!B4832))))</f>
        <v>56.81666667</v>
      </c>
      <c r="G4829" s="12">
        <f t="shared" si="3"/>
        <v>1</v>
      </c>
    </row>
    <row r="4830" ht="15.75" customHeight="1">
      <c r="A4830" s="13">
        <v>42175.333333333336</v>
      </c>
      <c r="B4830" s="73">
        <f t="shared" si="1"/>
        <v>42175</v>
      </c>
      <c r="C4830" s="74">
        <f>IF(NewCustomer="Yes", IF(COUNTIF($I$2:$I$11,B4830)&gt;0,0,WEEKDAY(B4830,2)),IF(COUNTIF($I$2:$I$21,B4830)&gt;0,0,WEEKDAY(B4830,2)))</f>
        <v>6</v>
      </c>
      <c r="D4830" s="74">
        <f t="shared" si="2"/>
        <v>8</v>
      </c>
      <c r="E4830" s="12">
        <f>IFERROR(VLOOKUP(A4830,'IDAR Meter Data'!$A:$B,2,1),"")</f>
        <v>145</v>
      </c>
      <c r="F4830" s="75">
        <f>IF(CECCZ="CZ03",'Outside Temp'!B4830,IF(CECCZ="CZ04",'Outside Temp'!B4831,IF(CECCZ="CZ12",'Outside Temp'!B4832, IF(CECCZ="CZ13",'Outside Temp'!B4833))))</f>
        <v>57.26666667</v>
      </c>
      <c r="G4830" s="12">
        <f t="shared" si="3"/>
        <v>1</v>
      </c>
    </row>
    <row r="4831" ht="15.75" customHeight="1">
      <c r="A4831" s="13">
        <v>42175.34375</v>
      </c>
      <c r="B4831" s="73">
        <f t="shared" si="1"/>
        <v>42175</v>
      </c>
      <c r="C4831" s="74">
        <f>IF(NewCustomer="Yes", IF(COUNTIF($I$2:$I$11,B4831)&gt;0,0,WEEKDAY(B4831,2)),IF(COUNTIF($I$2:$I$21,B4831)&gt;0,0,WEEKDAY(B4831,2)))</f>
        <v>6</v>
      </c>
      <c r="D4831" s="74">
        <f t="shared" si="2"/>
        <v>8</v>
      </c>
      <c r="E4831" s="12">
        <f>IFERROR(VLOOKUP(A4831,'IDAR Meter Data'!$A:$B,2,1),"")</f>
        <v>147</v>
      </c>
      <c r="F4831" s="75">
        <f>IF(CECCZ="CZ03",'Outside Temp'!B4831,IF(CECCZ="CZ04",'Outside Temp'!B4832,IF(CECCZ="CZ12",'Outside Temp'!B4833, IF(CECCZ="CZ13",'Outside Temp'!B4834))))</f>
        <v>58.26666667</v>
      </c>
      <c r="G4831" s="12">
        <f t="shared" si="3"/>
        <v>1</v>
      </c>
    </row>
    <row r="4832" ht="15.75" customHeight="1">
      <c r="A4832" s="13">
        <v>42175.354166666664</v>
      </c>
      <c r="B4832" s="73">
        <f t="shared" si="1"/>
        <v>42175</v>
      </c>
      <c r="C4832" s="74">
        <f>IF(NewCustomer="Yes", IF(COUNTIF($I$2:$I$11,B4832)&gt;0,0,WEEKDAY(B4832,2)),IF(COUNTIF($I$2:$I$21,B4832)&gt;0,0,WEEKDAY(B4832,2)))</f>
        <v>6</v>
      </c>
      <c r="D4832" s="74">
        <f t="shared" si="2"/>
        <v>8</v>
      </c>
      <c r="E4832" s="12">
        <f>IFERROR(VLOOKUP(A4832,'IDAR Meter Data'!$A:$B,2,1),"")</f>
        <v>161</v>
      </c>
      <c r="F4832" s="75">
        <f>IF(CECCZ="CZ03",'Outside Temp'!B4832,IF(CECCZ="CZ04",'Outside Temp'!B4833,IF(CECCZ="CZ12",'Outside Temp'!B4834, IF(CECCZ="CZ13",'Outside Temp'!B4835))))</f>
        <v>59.26666667</v>
      </c>
      <c r="G4832" s="12">
        <f t="shared" si="3"/>
        <v>1</v>
      </c>
    </row>
    <row r="4833" ht="15.75" customHeight="1">
      <c r="A4833" s="13">
        <v>42175.364583333336</v>
      </c>
      <c r="B4833" s="73">
        <f t="shared" si="1"/>
        <v>42175</v>
      </c>
      <c r="C4833" s="74">
        <f>IF(NewCustomer="Yes", IF(COUNTIF($I$2:$I$11,B4833)&gt;0,0,WEEKDAY(B4833,2)),IF(COUNTIF($I$2:$I$21,B4833)&gt;0,0,WEEKDAY(B4833,2)))</f>
        <v>6</v>
      </c>
      <c r="D4833" s="74">
        <f t="shared" si="2"/>
        <v>8</v>
      </c>
      <c r="E4833" s="12">
        <f>IFERROR(VLOOKUP(A4833,'IDAR Meter Data'!$A:$B,2,1),"")</f>
        <v>156</v>
      </c>
      <c r="F4833" s="75">
        <f>IF(CECCZ="CZ03",'Outside Temp'!B4833,IF(CECCZ="CZ04",'Outside Temp'!B4834,IF(CECCZ="CZ12",'Outside Temp'!B4835, IF(CECCZ="CZ13",'Outside Temp'!B4836))))</f>
        <v>60.26666667</v>
      </c>
      <c r="G4833" s="12">
        <f t="shared" si="3"/>
        <v>1</v>
      </c>
    </row>
    <row r="4834" ht="15.75" customHeight="1">
      <c r="A4834" s="13">
        <v>42175.375</v>
      </c>
      <c r="B4834" s="73">
        <f t="shared" si="1"/>
        <v>42175</v>
      </c>
      <c r="C4834" s="74">
        <f>IF(NewCustomer="Yes", IF(COUNTIF($I$2:$I$11,B4834)&gt;0,0,WEEKDAY(B4834,2)),IF(COUNTIF($I$2:$I$21,B4834)&gt;0,0,WEEKDAY(B4834,2)))</f>
        <v>6</v>
      </c>
      <c r="D4834" s="74">
        <f t="shared" si="2"/>
        <v>9</v>
      </c>
      <c r="E4834" s="12">
        <f>IFERROR(VLOOKUP(A4834,'IDAR Meter Data'!$A:$B,2,1),"")</f>
        <v>150</v>
      </c>
      <c r="F4834" s="75">
        <f>IF(CECCZ="CZ03",'Outside Temp'!B4834,IF(CECCZ="CZ04",'Outside Temp'!B4835,IF(CECCZ="CZ12",'Outside Temp'!B4836, IF(CECCZ="CZ13",'Outside Temp'!B4837))))</f>
        <v>61.06666667</v>
      </c>
      <c r="G4834" s="12">
        <f t="shared" si="3"/>
        <v>1</v>
      </c>
    </row>
    <row r="4835" ht="15.75" customHeight="1">
      <c r="A4835" s="13">
        <v>42175.385416666664</v>
      </c>
      <c r="B4835" s="73">
        <f t="shared" si="1"/>
        <v>42175</v>
      </c>
      <c r="C4835" s="74">
        <f>IF(NewCustomer="Yes", IF(COUNTIF($I$2:$I$11,B4835)&gt;0,0,WEEKDAY(B4835,2)),IF(COUNTIF($I$2:$I$21,B4835)&gt;0,0,WEEKDAY(B4835,2)))</f>
        <v>6</v>
      </c>
      <c r="D4835" s="74">
        <f t="shared" si="2"/>
        <v>9</v>
      </c>
      <c r="E4835" s="12">
        <f>IFERROR(VLOOKUP(A4835,'IDAR Meter Data'!$A:$B,2,1),"")</f>
        <v>154</v>
      </c>
      <c r="F4835" s="75">
        <f>IF(CECCZ="CZ03",'Outside Temp'!B4835,IF(CECCZ="CZ04",'Outside Temp'!B4836,IF(CECCZ="CZ12",'Outside Temp'!B4837, IF(CECCZ="CZ13",'Outside Temp'!B4838))))</f>
        <v>61.31666667</v>
      </c>
      <c r="G4835" s="12">
        <f t="shared" si="3"/>
        <v>1</v>
      </c>
    </row>
    <row r="4836" ht="15.75" customHeight="1">
      <c r="A4836" s="13">
        <v>42175.395833333336</v>
      </c>
      <c r="B4836" s="73">
        <f t="shared" si="1"/>
        <v>42175</v>
      </c>
      <c r="C4836" s="74">
        <f>IF(NewCustomer="Yes", IF(COUNTIF($I$2:$I$11,B4836)&gt;0,0,WEEKDAY(B4836,2)),IF(COUNTIF($I$2:$I$21,B4836)&gt;0,0,WEEKDAY(B4836,2)))</f>
        <v>6</v>
      </c>
      <c r="D4836" s="74">
        <f t="shared" si="2"/>
        <v>9</v>
      </c>
      <c r="E4836" s="12">
        <f>IFERROR(VLOOKUP(A4836,'IDAR Meter Data'!$A:$B,2,1),"")</f>
        <v>165</v>
      </c>
      <c r="F4836" s="75">
        <f>IF(CECCZ="CZ03",'Outside Temp'!B4836,IF(CECCZ="CZ04",'Outside Temp'!B4837,IF(CECCZ="CZ12",'Outside Temp'!B4838, IF(CECCZ="CZ13",'Outside Temp'!B4839))))</f>
        <v>61.56666667</v>
      </c>
      <c r="G4836" s="12">
        <f t="shared" si="3"/>
        <v>1</v>
      </c>
    </row>
    <row r="4837" ht="15.75" customHeight="1">
      <c r="A4837" s="13">
        <v>42175.40625</v>
      </c>
      <c r="B4837" s="73">
        <f t="shared" si="1"/>
        <v>42175</v>
      </c>
      <c r="C4837" s="74">
        <f>IF(NewCustomer="Yes", IF(COUNTIF($I$2:$I$11,B4837)&gt;0,0,WEEKDAY(B4837,2)),IF(COUNTIF($I$2:$I$21,B4837)&gt;0,0,WEEKDAY(B4837,2)))</f>
        <v>6</v>
      </c>
      <c r="D4837" s="74">
        <f t="shared" si="2"/>
        <v>9</v>
      </c>
      <c r="E4837" s="12">
        <f>IFERROR(VLOOKUP(A4837,'IDAR Meter Data'!$A:$B,2,1),"")</f>
        <v>159</v>
      </c>
      <c r="F4837" s="75">
        <f>IF(CECCZ="CZ03",'Outside Temp'!B4837,IF(CECCZ="CZ04",'Outside Temp'!B4838,IF(CECCZ="CZ12",'Outside Temp'!B4839, IF(CECCZ="CZ13",'Outside Temp'!B4840))))</f>
        <v>61.81666667</v>
      </c>
      <c r="G4837" s="12">
        <f t="shared" si="3"/>
        <v>1</v>
      </c>
    </row>
    <row r="4838" ht="15.75" customHeight="1">
      <c r="A4838" s="13">
        <v>42175.416666666664</v>
      </c>
      <c r="B4838" s="73">
        <f t="shared" si="1"/>
        <v>42175</v>
      </c>
      <c r="C4838" s="74">
        <f>IF(NewCustomer="Yes", IF(COUNTIF($I$2:$I$11,B4838)&gt;0,0,WEEKDAY(B4838,2)),IF(COUNTIF($I$2:$I$21,B4838)&gt;0,0,WEEKDAY(B4838,2)))</f>
        <v>6</v>
      </c>
      <c r="D4838" s="74">
        <f t="shared" si="2"/>
        <v>10</v>
      </c>
      <c r="E4838" s="12">
        <f>IFERROR(VLOOKUP(A4838,'IDAR Meter Data'!$A:$B,2,1),"")</f>
        <v>164</v>
      </c>
      <c r="F4838" s="75">
        <f>IF(CECCZ="CZ03",'Outside Temp'!B4838,IF(CECCZ="CZ04",'Outside Temp'!B4839,IF(CECCZ="CZ12",'Outside Temp'!B4840, IF(CECCZ="CZ13",'Outside Temp'!B4841))))</f>
        <v>62.26666667</v>
      </c>
      <c r="G4838" s="12">
        <f t="shared" si="3"/>
        <v>1</v>
      </c>
    </row>
    <row r="4839" ht="15.75" customHeight="1">
      <c r="A4839" s="13">
        <v>42175.427083333336</v>
      </c>
      <c r="B4839" s="73">
        <f t="shared" si="1"/>
        <v>42175</v>
      </c>
      <c r="C4839" s="74">
        <f>IF(NewCustomer="Yes", IF(COUNTIF($I$2:$I$11,B4839)&gt;0,0,WEEKDAY(B4839,2)),IF(COUNTIF($I$2:$I$21,B4839)&gt;0,0,WEEKDAY(B4839,2)))</f>
        <v>6</v>
      </c>
      <c r="D4839" s="74">
        <f t="shared" si="2"/>
        <v>10</v>
      </c>
      <c r="E4839" s="12">
        <f>IFERROR(VLOOKUP(A4839,'IDAR Meter Data'!$A:$B,2,1),"")</f>
        <v>164</v>
      </c>
      <c r="F4839" s="75">
        <f>IF(CECCZ="CZ03",'Outside Temp'!B4839,IF(CECCZ="CZ04",'Outside Temp'!B4840,IF(CECCZ="CZ12",'Outside Temp'!B4841, IF(CECCZ="CZ13",'Outside Temp'!B4842))))</f>
        <v>63.26666667</v>
      </c>
      <c r="G4839" s="12">
        <f t="shared" si="3"/>
        <v>1</v>
      </c>
    </row>
    <row r="4840" ht="15.75" customHeight="1">
      <c r="A4840" s="13">
        <v>42175.4375</v>
      </c>
      <c r="B4840" s="73">
        <f t="shared" si="1"/>
        <v>42175</v>
      </c>
      <c r="C4840" s="74">
        <f>IF(NewCustomer="Yes", IF(COUNTIF($I$2:$I$11,B4840)&gt;0,0,WEEKDAY(B4840,2)),IF(COUNTIF($I$2:$I$21,B4840)&gt;0,0,WEEKDAY(B4840,2)))</f>
        <v>6</v>
      </c>
      <c r="D4840" s="74">
        <f t="shared" si="2"/>
        <v>10</v>
      </c>
      <c r="E4840" s="12">
        <f>IFERROR(VLOOKUP(A4840,'IDAR Meter Data'!$A:$B,2,1),"")</f>
        <v>160</v>
      </c>
      <c r="F4840" s="75">
        <f>IF(CECCZ="CZ03",'Outside Temp'!B4840,IF(CECCZ="CZ04",'Outside Temp'!B4841,IF(CECCZ="CZ12",'Outside Temp'!B4842, IF(CECCZ="CZ13",'Outside Temp'!B4843))))</f>
        <v>64.26666667</v>
      </c>
      <c r="G4840" s="12">
        <f t="shared" si="3"/>
        <v>1</v>
      </c>
    </row>
    <row r="4841" ht="15.75" customHeight="1">
      <c r="A4841" s="13">
        <v>42175.447916666664</v>
      </c>
      <c r="B4841" s="73">
        <f t="shared" si="1"/>
        <v>42175</v>
      </c>
      <c r="C4841" s="74">
        <f>IF(NewCustomer="Yes", IF(COUNTIF($I$2:$I$11,B4841)&gt;0,0,WEEKDAY(B4841,2)),IF(COUNTIF($I$2:$I$21,B4841)&gt;0,0,WEEKDAY(B4841,2)))</f>
        <v>6</v>
      </c>
      <c r="D4841" s="74">
        <f t="shared" si="2"/>
        <v>10</v>
      </c>
      <c r="E4841" s="12">
        <f>IFERROR(VLOOKUP(A4841,'IDAR Meter Data'!$A:$B,2,1),"")</f>
        <v>177</v>
      </c>
      <c r="F4841" s="75">
        <f>IF(CECCZ="CZ03",'Outside Temp'!B4841,IF(CECCZ="CZ04",'Outside Temp'!B4842,IF(CECCZ="CZ12",'Outside Temp'!B4843, IF(CECCZ="CZ13",'Outside Temp'!B4844))))</f>
        <v>65.26666667</v>
      </c>
      <c r="G4841" s="12">
        <f t="shared" si="3"/>
        <v>2</v>
      </c>
    </row>
    <row r="4842" ht="15.75" customHeight="1">
      <c r="A4842" s="13">
        <v>42175.458333333336</v>
      </c>
      <c r="B4842" s="73">
        <f t="shared" si="1"/>
        <v>42175</v>
      </c>
      <c r="C4842" s="74">
        <f>IF(NewCustomer="Yes", IF(COUNTIF($I$2:$I$11,B4842)&gt;0,0,WEEKDAY(B4842,2)),IF(COUNTIF($I$2:$I$21,B4842)&gt;0,0,WEEKDAY(B4842,2)))</f>
        <v>6</v>
      </c>
      <c r="D4842" s="74">
        <f t="shared" si="2"/>
        <v>11</v>
      </c>
      <c r="E4842" s="12">
        <f>IFERROR(VLOOKUP(A4842,'IDAR Meter Data'!$A:$B,2,1),"")</f>
        <v>180</v>
      </c>
      <c r="F4842" s="75">
        <f>IF(CECCZ="CZ03",'Outside Temp'!B4842,IF(CECCZ="CZ04",'Outside Temp'!B4843,IF(CECCZ="CZ12",'Outside Temp'!B4844, IF(CECCZ="CZ13",'Outside Temp'!B4845))))</f>
        <v>66.13333333</v>
      </c>
      <c r="G4842" s="12">
        <f t="shared" si="3"/>
        <v>2</v>
      </c>
    </row>
    <row r="4843" ht="15.75" customHeight="1">
      <c r="A4843" s="13">
        <v>42175.46875</v>
      </c>
      <c r="B4843" s="73">
        <f t="shared" si="1"/>
        <v>42175</v>
      </c>
      <c r="C4843" s="74">
        <f>IF(NewCustomer="Yes", IF(COUNTIF($I$2:$I$11,B4843)&gt;0,0,WEEKDAY(B4843,2)),IF(COUNTIF($I$2:$I$21,B4843)&gt;0,0,WEEKDAY(B4843,2)))</f>
        <v>6</v>
      </c>
      <c r="D4843" s="74">
        <f t="shared" si="2"/>
        <v>11</v>
      </c>
      <c r="E4843" s="12">
        <f>IFERROR(VLOOKUP(A4843,'IDAR Meter Data'!$A:$B,2,1),"")</f>
        <v>176</v>
      </c>
      <c r="F4843" s="75">
        <f>IF(CECCZ="CZ03",'Outside Temp'!B4843,IF(CECCZ="CZ04",'Outside Temp'!B4844,IF(CECCZ="CZ12",'Outside Temp'!B4845, IF(CECCZ="CZ13",'Outside Temp'!B4846))))</f>
        <v>66.63333333</v>
      </c>
      <c r="G4843" s="12">
        <f t="shared" si="3"/>
        <v>2</v>
      </c>
    </row>
    <row r="4844" ht="15.75" customHeight="1">
      <c r="A4844" s="13">
        <v>42175.479166666664</v>
      </c>
      <c r="B4844" s="73">
        <f t="shared" si="1"/>
        <v>42175</v>
      </c>
      <c r="C4844" s="74">
        <f>IF(NewCustomer="Yes", IF(COUNTIF($I$2:$I$11,B4844)&gt;0,0,WEEKDAY(B4844,2)),IF(COUNTIF($I$2:$I$21,B4844)&gt;0,0,WEEKDAY(B4844,2)))</f>
        <v>6</v>
      </c>
      <c r="D4844" s="74">
        <f t="shared" si="2"/>
        <v>11</v>
      </c>
      <c r="E4844" s="12">
        <f>IFERROR(VLOOKUP(A4844,'IDAR Meter Data'!$A:$B,2,1),"")</f>
        <v>169</v>
      </c>
      <c r="F4844" s="75">
        <f>IF(CECCZ="CZ03",'Outside Temp'!B4844,IF(CECCZ="CZ04",'Outside Temp'!B4845,IF(CECCZ="CZ12",'Outside Temp'!B4846, IF(CECCZ="CZ13",'Outside Temp'!B4847))))</f>
        <v>67.13333333</v>
      </c>
      <c r="G4844" s="12">
        <f t="shared" si="3"/>
        <v>2</v>
      </c>
    </row>
    <row r="4845" ht="15.75" customHeight="1">
      <c r="A4845" s="13">
        <v>42175.489583333336</v>
      </c>
      <c r="B4845" s="73">
        <f t="shared" si="1"/>
        <v>42175</v>
      </c>
      <c r="C4845" s="74">
        <f>IF(NewCustomer="Yes", IF(COUNTIF($I$2:$I$11,B4845)&gt;0,0,WEEKDAY(B4845,2)),IF(COUNTIF($I$2:$I$21,B4845)&gt;0,0,WEEKDAY(B4845,2)))</f>
        <v>6</v>
      </c>
      <c r="D4845" s="74">
        <f t="shared" si="2"/>
        <v>11</v>
      </c>
      <c r="E4845" s="12">
        <f>IFERROR(VLOOKUP(A4845,'IDAR Meter Data'!$A:$B,2,1),"")</f>
        <v>190</v>
      </c>
      <c r="F4845" s="75">
        <f>IF(CECCZ="CZ03",'Outside Temp'!B4845,IF(CECCZ="CZ04",'Outside Temp'!B4846,IF(CECCZ="CZ12",'Outside Temp'!B4847, IF(CECCZ="CZ13",'Outside Temp'!B4848))))</f>
        <v>67.63333333</v>
      </c>
      <c r="G4845" s="12">
        <f t="shared" si="3"/>
        <v>2</v>
      </c>
    </row>
    <row r="4846" ht="15.75" customHeight="1">
      <c r="A4846" s="13">
        <v>42175.5</v>
      </c>
      <c r="B4846" s="73">
        <f t="shared" si="1"/>
        <v>42175</v>
      </c>
      <c r="C4846" s="74">
        <f>IF(NewCustomer="Yes", IF(COUNTIF($I$2:$I$11,B4846)&gt;0,0,WEEKDAY(B4846,2)),IF(COUNTIF($I$2:$I$21,B4846)&gt;0,0,WEEKDAY(B4846,2)))</f>
        <v>6</v>
      </c>
      <c r="D4846" s="74">
        <f t="shared" si="2"/>
        <v>12</v>
      </c>
      <c r="E4846" s="12">
        <f>IFERROR(VLOOKUP(A4846,'IDAR Meter Data'!$A:$B,2,1),"")</f>
        <v>192</v>
      </c>
      <c r="F4846" s="75">
        <f>IF(CECCZ="CZ03",'Outside Temp'!B4846,IF(CECCZ="CZ04",'Outside Temp'!B4847,IF(CECCZ="CZ12",'Outside Temp'!B4848, IF(CECCZ="CZ13",'Outside Temp'!B4849))))</f>
        <v>68</v>
      </c>
      <c r="G4846" s="12">
        <f t="shared" si="3"/>
        <v>2</v>
      </c>
    </row>
    <row r="4847" ht="15.75" customHeight="1">
      <c r="A4847" s="13">
        <v>42175.510416666664</v>
      </c>
      <c r="B4847" s="73">
        <f t="shared" si="1"/>
        <v>42175</v>
      </c>
      <c r="C4847" s="74">
        <f>IF(NewCustomer="Yes", IF(COUNTIF($I$2:$I$11,B4847)&gt;0,0,WEEKDAY(B4847,2)),IF(COUNTIF($I$2:$I$21,B4847)&gt;0,0,WEEKDAY(B4847,2)))</f>
        <v>6</v>
      </c>
      <c r="D4847" s="74">
        <f t="shared" si="2"/>
        <v>12</v>
      </c>
      <c r="E4847" s="12">
        <f>IFERROR(VLOOKUP(A4847,'IDAR Meter Data'!$A:$B,2,1),"")</f>
        <v>172</v>
      </c>
      <c r="F4847" s="75">
        <f>IF(CECCZ="CZ03",'Outside Temp'!B4847,IF(CECCZ="CZ04",'Outside Temp'!B4848,IF(CECCZ="CZ12",'Outside Temp'!B4849, IF(CECCZ="CZ13",'Outside Temp'!B4850))))</f>
        <v>68</v>
      </c>
      <c r="G4847" s="12">
        <f t="shared" si="3"/>
        <v>2</v>
      </c>
    </row>
    <row r="4848" ht="15.75" customHeight="1">
      <c r="A4848" s="13">
        <v>42175.520833333336</v>
      </c>
      <c r="B4848" s="73">
        <f t="shared" si="1"/>
        <v>42175</v>
      </c>
      <c r="C4848" s="74">
        <f>IF(NewCustomer="Yes", IF(COUNTIF($I$2:$I$11,B4848)&gt;0,0,WEEKDAY(B4848,2)),IF(COUNTIF($I$2:$I$21,B4848)&gt;0,0,WEEKDAY(B4848,2)))</f>
        <v>6</v>
      </c>
      <c r="D4848" s="74">
        <f t="shared" si="2"/>
        <v>12</v>
      </c>
      <c r="E4848" s="12">
        <f>IFERROR(VLOOKUP(A4848,'IDAR Meter Data'!$A:$B,2,1),"")</f>
        <v>198</v>
      </c>
      <c r="F4848" s="75">
        <f>IF(CECCZ="CZ03",'Outside Temp'!B4848,IF(CECCZ="CZ04",'Outside Temp'!B4849,IF(CECCZ="CZ12",'Outside Temp'!B4850, IF(CECCZ="CZ13",'Outside Temp'!B4851))))</f>
        <v>68</v>
      </c>
      <c r="G4848" s="12">
        <f t="shared" si="3"/>
        <v>2</v>
      </c>
    </row>
    <row r="4849" ht="15.75" customHeight="1">
      <c r="A4849" s="13">
        <v>42175.53125</v>
      </c>
      <c r="B4849" s="73">
        <f t="shared" si="1"/>
        <v>42175</v>
      </c>
      <c r="C4849" s="74">
        <f>IF(NewCustomer="Yes", IF(COUNTIF($I$2:$I$11,B4849)&gt;0,0,WEEKDAY(B4849,2)),IF(COUNTIF($I$2:$I$21,B4849)&gt;0,0,WEEKDAY(B4849,2)))</f>
        <v>6</v>
      </c>
      <c r="D4849" s="74">
        <f t="shared" si="2"/>
        <v>12</v>
      </c>
      <c r="E4849" s="12">
        <f>IFERROR(VLOOKUP(A4849,'IDAR Meter Data'!$A:$B,2,1),"")</f>
        <v>174</v>
      </c>
      <c r="F4849" s="75">
        <f>IF(CECCZ="CZ03",'Outside Temp'!B4849,IF(CECCZ="CZ04",'Outside Temp'!B4850,IF(CECCZ="CZ12",'Outside Temp'!B4851, IF(CECCZ="CZ13",'Outside Temp'!B4852))))</f>
        <v>68</v>
      </c>
      <c r="G4849" s="12">
        <f t="shared" si="3"/>
        <v>2</v>
      </c>
    </row>
    <row r="4850" ht="15.75" customHeight="1">
      <c r="A4850" s="13">
        <v>42175.541666666664</v>
      </c>
      <c r="B4850" s="73">
        <f t="shared" si="1"/>
        <v>42175</v>
      </c>
      <c r="C4850" s="74">
        <f>IF(NewCustomer="Yes", IF(COUNTIF($I$2:$I$11,B4850)&gt;0,0,WEEKDAY(B4850,2)),IF(COUNTIF($I$2:$I$21,B4850)&gt;0,0,WEEKDAY(B4850,2)))</f>
        <v>6</v>
      </c>
      <c r="D4850" s="74">
        <f t="shared" si="2"/>
        <v>13</v>
      </c>
      <c r="E4850" s="12">
        <f>IFERROR(VLOOKUP(A4850,'IDAR Meter Data'!$A:$B,2,1),"")</f>
        <v>195</v>
      </c>
      <c r="F4850" s="75">
        <f>IF(CECCZ="CZ03",'Outside Temp'!B4850,IF(CECCZ="CZ04",'Outside Temp'!B4851,IF(CECCZ="CZ12",'Outside Temp'!B4852, IF(CECCZ="CZ13",'Outside Temp'!B4853))))</f>
        <v>68</v>
      </c>
      <c r="G4850" s="12">
        <f t="shared" si="3"/>
        <v>2</v>
      </c>
    </row>
    <row r="4851" ht="15.75" customHeight="1">
      <c r="A4851" s="13">
        <v>42175.552083333336</v>
      </c>
      <c r="B4851" s="73">
        <f t="shared" si="1"/>
        <v>42175</v>
      </c>
      <c r="C4851" s="74">
        <f>IF(NewCustomer="Yes", IF(COUNTIF($I$2:$I$11,B4851)&gt;0,0,WEEKDAY(B4851,2)),IF(COUNTIF($I$2:$I$21,B4851)&gt;0,0,WEEKDAY(B4851,2)))</f>
        <v>6</v>
      </c>
      <c r="D4851" s="74">
        <f t="shared" si="2"/>
        <v>13</v>
      </c>
      <c r="E4851" s="12">
        <f>IFERROR(VLOOKUP(A4851,'IDAR Meter Data'!$A:$B,2,1),"")</f>
        <v>188</v>
      </c>
      <c r="F4851" s="75">
        <f>IF(CECCZ="CZ03",'Outside Temp'!B4851,IF(CECCZ="CZ04",'Outside Temp'!B4852,IF(CECCZ="CZ12",'Outside Temp'!B4853, IF(CECCZ="CZ13",'Outside Temp'!B4854))))</f>
        <v>68</v>
      </c>
      <c r="G4851" s="12">
        <f t="shared" si="3"/>
        <v>2</v>
      </c>
    </row>
    <row r="4852" ht="15.75" customHeight="1">
      <c r="A4852" s="13">
        <v>42175.5625</v>
      </c>
      <c r="B4852" s="73">
        <f t="shared" si="1"/>
        <v>42175</v>
      </c>
      <c r="C4852" s="74">
        <f>IF(NewCustomer="Yes", IF(COUNTIF($I$2:$I$11,B4852)&gt;0,0,WEEKDAY(B4852,2)),IF(COUNTIF($I$2:$I$21,B4852)&gt;0,0,WEEKDAY(B4852,2)))</f>
        <v>6</v>
      </c>
      <c r="D4852" s="74">
        <f t="shared" si="2"/>
        <v>13</v>
      </c>
      <c r="E4852" s="12">
        <f>IFERROR(VLOOKUP(A4852,'IDAR Meter Data'!$A:$B,2,1),"")</f>
        <v>180</v>
      </c>
      <c r="F4852" s="75">
        <f>IF(CECCZ="CZ03",'Outside Temp'!B4852,IF(CECCZ="CZ04",'Outside Temp'!B4853,IF(CECCZ="CZ12",'Outside Temp'!B4854, IF(CECCZ="CZ13",'Outside Temp'!B4855))))</f>
        <v>68</v>
      </c>
      <c r="G4852" s="12">
        <f t="shared" si="3"/>
        <v>2</v>
      </c>
    </row>
    <row r="4853" ht="15.75" customHeight="1">
      <c r="A4853" s="13">
        <v>42175.572916666664</v>
      </c>
      <c r="B4853" s="73">
        <f t="shared" si="1"/>
        <v>42175</v>
      </c>
      <c r="C4853" s="74">
        <f>IF(NewCustomer="Yes", IF(COUNTIF($I$2:$I$11,B4853)&gt;0,0,WEEKDAY(B4853,2)),IF(COUNTIF($I$2:$I$21,B4853)&gt;0,0,WEEKDAY(B4853,2)))</f>
        <v>6</v>
      </c>
      <c r="D4853" s="74">
        <f t="shared" si="2"/>
        <v>13</v>
      </c>
      <c r="E4853" s="12">
        <f>IFERROR(VLOOKUP(A4853,'IDAR Meter Data'!$A:$B,2,1),"")</f>
        <v>184</v>
      </c>
      <c r="F4853" s="75">
        <f>IF(CECCZ="CZ03",'Outside Temp'!B4853,IF(CECCZ="CZ04",'Outside Temp'!B4854,IF(CECCZ="CZ12",'Outside Temp'!B4855, IF(CECCZ="CZ13",'Outside Temp'!B4856))))</f>
        <v>68</v>
      </c>
      <c r="G4853" s="12">
        <f t="shared" si="3"/>
        <v>2</v>
      </c>
    </row>
    <row r="4854" ht="15.75" customHeight="1">
      <c r="A4854" s="13">
        <v>42175.583333333336</v>
      </c>
      <c r="B4854" s="73">
        <f t="shared" si="1"/>
        <v>42175</v>
      </c>
      <c r="C4854" s="74">
        <f>IF(NewCustomer="Yes", IF(COUNTIF($I$2:$I$11,B4854)&gt;0,0,WEEKDAY(B4854,2)),IF(COUNTIF($I$2:$I$21,B4854)&gt;0,0,WEEKDAY(B4854,2)))</f>
        <v>6</v>
      </c>
      <c r="D4854" s="74">
        <f t="shared" si="2"/>
        <v>14</v>
      </c>
      <c r="E4854" s="12">
        <f>IFERROR(VLOOKUP(A4854,'IDAR Meter Data'!$A:$B,2,1),"")</f>
        <v>184</v>
      </c>
      <c r="F4854" s="75">
        <f>IF(CECCZ="CZ03",'Outside Temp'!B4854,IF(CECCZ="CZ04",'Outside Temp'!B4855,IF(CECCZ="CZ12",'Outside Temp'!B4856, IF(CECCZ="CZ13",'Outside Temp'!B4857))))</f>
        <v>67.86666667</v>
      </c>
      <c r="G4854" s="12">
        <f t="shared" si="3"/>
        <v>2</v>
      </c>
    </row>
    <row r="4855" ht="15.75" customHeight="1">
      <c r="A4855" s="13">
        <v>42175.59375</v>
      </c>
      <c r="B4855" s="73">
        <f t="shared" si="1"/>
        <v>42175</v>
      </c>
      <c r="C4855" s="74">
        <f>IF(NewCustomer="Yes", IF(COUNTIF($I$2:$I$11,B4855)&gt;0,0,WEEKDAY(B4855,2)),IF(COUNTIF($I$2:$I$21,B4855)&gt;0,0,WEEKDAY(B4855,2)))</f>
        <v>6</v>
      </c>
      <c r="D4855" s="74">
        <f t="shared" si="2"/>
        <v>14</v>
      </c>
      <c r="E4855" s="12">
        <f>IFERROR(VLOOKUP(A4855,'IDAR Meter Data'!$A:$B,2,1),"")</f>
        <v>212</v>
      </c>
      <c r="F4855" s="75">
        <f>IF(CECCZ="CZ03",'Outside Temp'!B4855,IF(CECCZ="CZ04",'Outside Temp'!B4856,IF(CECCZ="CZ12",'Outside Temp'!B4857, IF(CECCZ="CZ13",'Outside Temp'!B4858))))</f>
        <v>67.36666667</v>
      </c>
      <c r="G4855" s="12">
        <f t="shared" si="3"/>
        <v>2</v>
      </c>
    </row>
    <row r="4856" ht="15.75" customHeight="1">
      <c r="A4856" s="13">
        <v>42175.604166666664</v>
      </c>
      <c r="B4856" s="73">
        <f t="shared" si="1"/>
        <v>42175</v>
      </c>
      <c r="C4856" s="74">
        <f>IF(NewCustomer="Yes", IF(COUNTIF($I$2:$I$11,B4856)&gt;0,0,WEEKDAY(B4856,2)),IF(COUNTIF($I$2:$I$21,B4856)&gt;0,0,WEEKDAY(B4856,2)))</f>
        <v>6</v>
      </c>
      <c r="D4856" s="74">
        <f t="shared" si="2"/>
        <v>14</v>
      </c>
      <c r="E4856" s="12">
        <f>IFERROR(VLOOKUP(A4856,'IDAR Meter Data'!$A:$B,2,1),"")</f>
        <v>195</v>
      </c>
      <c r="F4856" s="75">
        <f>IF(CECCZ="CZ03",'Outside Temp'!B4856,IF(CECCZ="CZ04",'Outside Temp'!B4857,IF(CECCZ="CZ12",'Outside Temp'!B4858, IF(CECCZ="CZ13",'Outside Temp'!B4859))))</f>
        <v>66.86666667</v>
      </c>
      <c r="G4856" s="12">
        <f t="shared" si="3"/>
        <v>2</v>
      </c>
    </row>
    <row r="4857" ht="15.75" customHeight="1">
      <c r="A4857" s="13">
        <v>42175.614583333336</v>
      </c>
      <c r="B4857" s="73">
        <f t="shared" si="1"/>
        <v>42175</v>
      </c>
      <c r="C4857" s="74">
        <f>IF(NewCustomer="Yes", IF(COUNTIF($I$2:$I$11,B4857)&gt;0,0,WEEKDAY(B4857,2)),IF(COUNTIF($I$2:$I$21,B4857)&gt;0,0,WEEKDAY(B4857,2)))</f>
        <v>6</v>
      </c>
      <c r="D4857" s="74">
        <f t="shared" si="2"/>
        <v>14</v>
      </c>
      <c r="E4857" s="12">
        <f>IFERROR(VLOOKUP(A4857,'IDAR Meter Data'!$A:$B,2,1),"")</f>
        <v>202</v>
      </c>
      <c r="F4857" s="75">
        <f>IF(CECCZ="CZ03",'Outside Temp'!B4857,IF(CECCZ="CZ04",'Outside Temp'!B4858,IF(CECCZ="CZ12",'Outside Temp'!B4859, IF(CECCZ="CZ13",'Outside Temp'!B4860))))</f>
        <v>66.36666667</v>
      </c>
      <c r="G4857" s="12">
        <f t="shared" si="3"/>
        <v>2</v>
      </c>
    </row>
    <row r="4858" ht="15.75" customHeight="1">
      <c r="A4858" s="13">
        <v>42175.625</v>
      </c>
      <c r="B4858" s="73">
        <f t="shared" si="1"/>
        <v>42175</v>
      </c>
      <c r="C4858" s="74">
        <f>IF(NewCustomer="Yes", IF(COUNTIF($I$2:$I$11,B4858)&gt;0,0,WEEKDAY(B4858,2)),IF(COUNTIF($I$2:$I$21,B4858)&gt;0,0,WEEKDAY(B4858,2)))</f>
        <v>6</v>
      </c>
      <c r="D4858" s="74">
        <f t="shared" si="2"/>
        <v>15</v>
      </c>
      <c r="E4858" s="12">
        <f>IFERROR(VLOOKUP(A4858,'IDAR Meter Data'!$A:$B,2,1),"")</f>
        <v>187</v>
      </c>
      <c r="F4858" s="75">
        <f>IF(CECCZ="CZ03",'Outside Temp'!B4858,IF(CECCZ="CZ04",'Outside Temp'!B4859,IF(CECCZ="CZ12",'Outside Temp'!B4860, IF(CECCZ="CZ13",'Outside Temp'!B4861))))</f>
        <v>66.06666667</v>
      </c>
      <c r="G4858" s="12">
        <f t="shared" si="3"/>
        <v>2</v>
      </c>
    </row>
    <row r="4859" ht="15.75" customHeight="1">
      <c r="A4859" s="13">
        <v>42175.635416666664</v>
      </c>
      <c r="B4859" s="73">
        <f t="shared" si="1"/>
        <v>42175</v>
      </c>
      <c r="C4859" s="74">
        <f>IF(NewCustomer="Yes", IF(COUNTIF($I$2:$I$11,B4859)&gt;0,0,WEEKDAY(B4859,2)),IF(COUNTIF($I$2:$I$21,B4859)&gt;0,0,WEEKDAY(B4859,2)))</f>
        <v>6</v>
      </c>
      <c r="D4859" s="74">
        <f t="shared" si="2"/>
        <v>15</v>
      </c>
      <c r="E4859" s="12">
        <f>IFERROR(VLOOKUP(A4859,'IDAR Meter Data'!$A:$B,2,1),"")</f>
        <v>195</v>
      </c>
      <c r="F4859" s="75">
        <f>IF(CECCZ="CZ03",'Outside Temp'!B4859,IF(CECCZ="CZ04",'Outside Temp'!B4860,IF(CECCZ="CZ12",'Outside Temp'!B4861, IF(CECCZ="CZ13",'Outside Temp'!B4862))))</f>
        <v>66.31666667</v>
      </c>
      <c r="G4859" s="12">
        <f t="shared" si="3"/>
        <v>2</v>
      </c>
    </row>
    <row r="4860" ht="15.75" customHeight="1">
      <c r="A4860" s="13">
        <v>42175.645833333336</v>
      </c>
      <c r="B4860" s="73">
        <f t="shared" si="1"/>
        <v>42175</v>
      </c>
      <c r="C4860" s="74">
        <f>IF(NewCustomer="Yes", IF(COUNTIF($I$2:$I$11,B4860)&gt;0,0,WEEKDAY(B4860,2)),IF(COUNTIF($I$2:$I$21,B4860)&gt;0,0,WEEKDAY(B4860,2)))</f>
        <v>6</v>
      </c>
      <c r="D4860" s="74">
        <f t="shared" si="2"/>
        <v>15</v>
      </c>
      <c r="E4860" s="12">
        <f>IFERROR(VLOOKUP(A4860,'IDAR Meter Data'!$A:$B,2,1),"")</f>
        <v>216</v>
      </c>
      <c r="F4860" s="75">
        <f>IF(CECCZ="CZ03",'Outside Temp'!B4860,IF(CECCZ="CZ04",'Outside Temp'!B4861,IF(CECCZ="CZ12",'Outside Temp'!B4862, IF(CECCZ="CZ13",'Outside Temp'!B4863))))</f>
        <v>66.56666667</v>
      </c>
      <c r="G4860" s="12">
        <f t="shared" si="3"/>
        <v>2</v>
      </c>
    </row>
    <row r="4861" ht="15.75" customHeight="1">
      <c r="A4861" s="13">
        <v>42175.65625</v>
      </c>
      <c r="B4861" s="73">
        <f t="shared" si="1"/>
        <v>42175</v>
      </c>
      <c r="C4861" s="74">
        <f>IF(NewCustomer="Yes", IF(COUNTIF($I$2:$I$11,B4861)&gt;0,0,WEEKDAY(B4861,2)),IF(COUNTIF($I$2:$I$21,B4861)&gt;0,0,WEEKDAY(B4861,2)))</f>
        <v>6</v>
      </c>
      <c r="D4861" s="74">
        <f t="shared" si="2"/>
        <v>15</v>
      </c>
      <c r="E4861" s="12">
        <f>IFERROR(VLOOKUP(A4861,'IDAR Meter Data'!$A:$B,2,1),"")</f>
        <v>200</v>
      </c>
      <c r="F4861" s="75">
        <f>IF(CECCZ="CZ03",'Outside Temp'!B4861,IF(CECCZ="CZ04",'Outside Temp'!B4862,IF(CECCZ="CZ12",'Outside Temp'!B4863, IF(CECCZ="CZ13",'Outside Temp'!B4864))))</f>
        <v>66.81666667</v>
      </c>
      <c r="G4861" s="12">
        <f t="shared" si="3"/>
        <v>2</v>
      </c>
    </row>
    <row r="4862" ht="15.75" customHeight="1">
      <c r="A4862" s="13">
        <v>42175.666666666664</v>
      </c>
      <c r="B4862" s="73">
        <f t="shared" si="1"/>
        <v>42175</v>
      </c>
      <c r="C4862" s="74">
        <f>IF(NewCustomer="Yes", IF(COUNTIF($I$2:$I$11,B4862)&gt;0,0,WEEKDAY(B4862,2)),IF(COUNTIF($I$2:$I$21,B4862)&gt;0,0,WEEKDAY(B4862,2)))</f>
        <v>6</v>
      </c>
      <c r="D4862" s="74">
        <f t="shared" si="2"/>
        <v>16</v>
      </c>
      <c r="E4862" s="12">
        <f>IFERROR(VLOOKUP(A4862,'IDAR Meter Data'!$A:$B,2,1),"")</f>
        <v>205</v>
      </c>
      <c r="F4862" s="75">
        <f>IF(CECCZ="CZ03",'Outside Temp'!B4862,IF(CECCZ="CZ04",'Outside Temp'!B4863,IF(CECCZ="CZ12",'Outside Temp'!B4864, IF(CECCZ="CZ13",'Outside Temp'!B4865))))</f>
        <v>66.93333333</v>
      </c>
      <c r="G4862" s="12">
        <f t="shared" si="3"/>
        <v>2</v>
      </c>
    </row>
    <row r="4863" ht="15.75" customHeight="1">
      <c r="A4863" s="13">
        <v>42175.677083333336</v>
      </c>
      <c r="B4863" s="73">
        <f t="shared" si="1"/>
        <v>42175</v>
      </c>
      <c r="C4863" s="74">
        <f>IF(NewCustomer="Yes", IF(COUNTIF($I$2:$I$11,B4863)&gt;0,0,WEEKDAY(B4863,2)),IF(COUNTIF($I$2:$I$21,B4863)&gt;0,0,WEEKDAY(B4863,2)))</f>
        <v>6</v>
      </c>
      <c r="D4863" s="74">
        <f t="shared" si="2"/>
        <v>16</v>
      </c>
      <c r="E4863" s="12">
        <f>IFERROR(VLOOKUP(A4863,'IDAR Meter Data'!$A:$B,2,1),"")</f>
        <v>193</v>
      </c>
      <c r="F4863" s="75">
        <f>IF(CECCZ="CZ03",'Outside Temp'!B4863,IF(CECCZ="CZ04",'Outside Temp'!B4864,IF(CECCZ="CZ12",'Outside Temp'!B4865, IF(CECCZ="CZ13",'Outside Temp'!B4866))))</f>
        <v>66.68333333</v>
      </c>
      <c r="G4863" s="12">
        <f t="shared" si="3"/>
        <v>2</v>
      </c>
    </row>
    <row r="4864" ht="15.75" customHeight="1">
      <c r="A4864" s="13">
        <v>42175.6875</v>
      </c>
      <c r="B4864" s="73">
        <f t="shared" si="1"/>
        <v>42175</v>
      </c>
      <c r="C4864" s="74">
        <f>IF(NewCustomer="Yes", IF(COUNTIF($I$2:$I$11,B4864)&gt;0,0,WEEKDAY(B4864,2)),IF(COUNTIF($I$2:$I$21,B4864)&gt;0,0,WEEKDAY(B4864,2)))</f>
        <v>6</v>
      </c>
      <c r="D4864" s="74">
        <f t="shared" si="2"/>
        <v>16</v>
      </c>
      <c r="E4864" s="12">
        <f>IFERROR(VLOOKUP(A4864,'IDAR Meter Data'!$A:$B,2,1),"")</f>
        <v>194</v>
      </c>
      <c r="F4864" s="75">
        <f>IF(CECCZ="CZ03",'Outside Temp'!B4864,IF(CECCZ="CZ04",'Outside Temp'!B4865,IF(CECCZ="CZ12",'Outside Temp'!B4866, IF(CECCZ="CZ13",'Outside Temp'!B4867))))</f>
        <v>66.43333333</v>
      </c>
      <c r="G4864" s="12">
        <f t="shared" si="3"/>
        <v>2</v>
      </c>
    </row>
    <row r="4865" ht="15.75" customHeight="1">
      <c r="A4865" s="13">
        <v>42175.697916666664</v>
      </c>
      <c r="B4865" s="73">
        <f t="shared" si="1"/>
        <v>42175</v>
      </c>
      <c r="C4865" s="74">
        <f>IF(NewCustomer="Yes", IF(COUNTIF($I$2:$I$11,B4865)&gt;0,0,WEEKDAY(B4865,2)),IF(COUNTIF($I$2:$I$21,B4865)&gt;0,0,WEEKDAY(B4865,2)))</f>
        <v>6</v>
      </c>
      <c r="D4865" s="74">
        <f t="shared" si="2"/>
        <v>16</v>
      </c>
      <c r="E4865" s="12">
        <f>IFERROR(VLOOKUP(A4865,'IDAR Meter Data'!$A:$B,2,1),"")</f>
        <v>216</v>
      </c>
      <c r="F4865" s="75">
        <f>IF(CECCZ="CZ03",'Outside Temp'!B4865,IF(CECCZ="CZ04",'Outside Temp'!B4866,IF(CECCZ="CZ12",'Outside Temp'!B4867, IF(CECCZ="CZ13",'Outside Temp'!B4868))))</f>
        <v>66.18333333</v>
      </c>
      <c r="G4865" s="12">
        <f t="shared" si="3"/>
        <v>2</v>
      </c>
    </row>
    <row r="4866" ht="15.75" customHeight="1">
      <c r="A4866" s="13">
        <v>42175.708333333336</v>
      </c>
      <c r="B4866" s="73">
        <f t="shared" si="1"/>
        <v>42175</v>
      </c>
      <c r="C4866" s="74">
        <f>IF(NewCustomer="Yes", IF(COUNTIF($I$2:$I$11,B4866)&gt;0,0,WEEKDAY(B4866,2)),IF(COUNTIF($I$2:$I$21,B4866)&gt;0,0,WEEKDAY(B4866,2)))</f>
        <v>6</v>
      </c>
      <c r="D4866" s="74">
        <f t="shared" si="2"/>
        <v>17</v>
      </c>
      <c r="E4866" s="12">
        <f>IFERROR(VLOOKUP(A4866,'IDAR Meter Data'!$A:$B,2,1),"")</f>
        <v>196</v>
      </c>
      <c r="F4866" s="75">
        <f>IF(CECCZ="CZ03",'Outside Temp'!B4866,IF(CECCZ="CZ04",'Outside Temp'!B4867,IF(CECCZ="CZ12",'Outside Temp'!B4868, IF(CECCZ="CZ13",'Outside Temp'!B4869))))</f>
        <v>65.8</v>
      </c>
      <c r="G4866" s="12">
        <f t="shared" si="3"/>
        <v>2</v>
      </c>
    </row>
    <row r="4867" ht="15.75" customHeight="1">
      <c r="A4867" s="13">
        <v>42175.71875</v>
      </c>
      <c r="B4867" s="73">
        <f t="shared" si="1"/>
        <v>42175</v>
      </c>
      <c r="C4867" s="74">
        <f>IF(NewCustomer="Yes", IF(COUNTIF($I$2:$I$11,B4867)&gt;0,0,WEEKDAY(B4867,2)),IF(COUNTIF($I$2:$I$21,B4867)&gt;0,0,WEEKDAY(B4867,2)))</f>
        <v>6</v>
      </c>
      <c r="D4867" s="74">
        <f t="shared" si="2"/>
        <v>17</v>
      </c>
      <c r="E4867" s="12">
        <f>IFERROR(VLOOKUP(A4867,'IDAR Meter Data'!$A:$B,2,1),"")</f>
        <v>200</v>
      </c>
      <c r="F4867" s="75">
        <f>IF(CECCZ="CZ03",'Outside Temp'!B4867,IF(CECCZ="CZ04",'Outside Temp'!B4868,IF(CECCZ="CZ12",'Outside Temp'!B4869, IF(CECCZ="CZ13",'Outside Temp'!B4870))))</f>
        <v>65.05</v>
      </c>
      <c r="G4867" s="12">
        <f t="shared" si="3"/>
        <v>2</v>
      </c>
    </row>
    <row r="4868" ht="15.75" customHeight="1">
      <c r="A4868" s="13">
        <v>42175.729166666664</v>
      </c>
      <c r="B4868" s="73">
        <f t="shared" si="1"/>
        <v>42175</v>
      </c>
      <c r="C4868" s="74">
        <f>IF(NewCustomer="Yes", IF(COUNTIF($I$2:$I$11,B4868)&gt;0,0,WEEKDAY(B4868,2)),IF(COUNTIF($I$2:$I$21,B4868)&gt;0,0,WEEKDAY(B4868,2)))</f>
        <v>6</v>
      </c>
      <c r="D4868" s="74">
        <f t="shared" si="2"/>
        <v>17</v>
      </c>
      <c r="E4868" s="12">
        <f>IFERROR(VLOOKUP(A4868,'IDAR Meter Data'!$A:$B,2,1),"")</f>
        <v>195</v>
      </c>
      <c r="F4868" s="75">
        <f>IF(CECCZ="CZ03",'Outside Temp'!B4868,IF(CECCZ="CZ04",'Outside Temp'!B4869,IF(CECCZ="CZ12",'Outside Temp'!B4870, IF(CECCZ="CZ13",'Outside Temp'!B4871))))</f>
        <v>64.3</v>
      </c>
      <c r="G4868" s="12">
        <f t="shared" si="3"/>
        <v>1</v>
      </c>
    </row>
    <row r="4869" ht="15.75" customHeight="1">
      <c r="A4869" s="13">
        <v>42175.739583333336</v>
      </c>
      <c r="B4869" s="73">
        <f t="shared" si="1"/>
        <v>42175</v>
      </c>
      <c r="C4869" s="74">
        <f>IF(NewCustomer="Yes", IF(COUNTIF($I$2:$I$11,B4869)&gt;0,0,WEEKDAY(B4869,2)),IF(COUNTIF($I$2:$I$21,B4869)&gt;0,0,WEEKDAY(B4869,2)))</f>
        <v>6</v>
      </c>
      <c r="D4869" s="74">
        <f t="shared" si="2"/>
        <v>17</v>
      </c>
      <c r="E4869" s="12">
        <f>IFERROR(VLOOKUP(A4869,'IDAR Meter Data'!$A:$B,2,1),"")</f>
        <v>209</v>
      </c>
      <c r="F4869" s="75">
        <f>IF(CECCZ="CZ03",'Outside Temp'!B4869,IF(CECCZ="CZ04",'Outside Temp'!B4870,IF(CECCZ="CZ12",'Outside Temp'!B4871, IF(CECCZ="CZ13",'Outside Temp'!B4872))))</f>
        <v>63.55</v>
      </c>
      <c r="G4869" s="12">
        <f t="shared" si="3"/>
        <v>1</v>
      </c>
    </row>
    <row r="4870" ht="15.75" customHeight="1">
      <c r="A4870" s="13">
        <v>42175.75</v>
      </c>
      <c r="B4870" s="73">
        <f t="shared" si="1"/>
        <v>42175</v>
      </c>
      <c r="C4870" s="74">
        <f>IF(NewCustomer="Yes", IF(COUNTIF($I$2:$I$11,B4870)&gt;0,0,WEEKDAY(B4870,2)),IF(COUNTIF($I$2:$I$21,B4870)&gt;0,0,WEEKDAY(B4870,2)))</f>
        <v>6</v>
      </c>
      <c r="D4870" s="74">
        <f t="shared" si="2"/>
        <v>18</v>
      </c>
      <c r="E4870" s="12">
        <f>IFERROR(VLOOKUP(A4870,'IDAR Meter Data'!$A:$B,2,1),"")</f>
        <v>211</v>
      </c>
      <c r="F4870" s="75">
        <f>IF(CECCZ="CZ03",'Outside Temp'!B4870,IF(CECCZ="CZ04",'Outside Temp'!B4871,IF(CECCZ="CZ12",'Outside Temp'!B4872, IF(CECCZ="CZ13",'Outside Temp'!B4873))))</f>
        <v>62.6</v>
      </c>
      <c r="G4870" s="12">
        <f t="shared" si="3"/>
        <v>1</v>
      </c>
    </row>
    <row r="4871" ht="15.75" customHeight="1">
      <c r="A4871" s="13">
        <v>42175.760416666664</v>
      </c>
      <c r="B4871" s="73">
        <f t="shared" si="1"/>
        <v>42175</v>
      </c>
      <c r="C4871" s="74">
        <f>IF(NewCustomer="Yes", IF(COUNTIF($I$2:$I$11,B4871)&gt;0,0,WEEKDAY(B4871,2)),IF(COUNTIF($I$2:$I$21,B4871)&gt;0,0,WEEKDAY(B4871,2)))</f>
        <v>6</v>
      </c>
      <c r="D4871" s="74">
        <f t="shared" si="2"/>
        <v>18</v>
      </c>
      <c r="E4871" s="12">
        <f>IFERROR(VLOOKUP(A4871,'IDAR Meter Data'!$A:$B,2,1),"")</f>
        <v>201</v>
      </c>
      <c r="F4871" s="75">
        <f>IF(CECCZ="CZ03",'Outside Temp'!B4871,IF(CECCZ="CZ04",'Outside Temp'!B4872,IF(CECCZ="CZ12",'Outside Temp'!B4873, IF(CECCZ="CZ13",'Outside Temp'!B4874))))</f>
        <v>61.1</v>
      </c>
      <c r="G4871" s="12">
        <f t="shared" si="3"/>
        <v>1</v>
      </c>
    </row>
    <row r="4872" ht="15.75" customHeight="1">
      <c r="A4872" s="13">
        <v>42175.770833333336</v>
      </c>
      <c r="B4872" s="73">
        <f t="shared" si="1"/>
        <v>42175</v>
      </c>
      <c r="C4872" s="74">
        <f>IF(NewCustomer="Yes", IF(COUNTIF($I$2:$I$11,B4872)&gt;0,0,WEEKDAY(B4872,2)),IF(COUNTIF($I$2:$I$21,B4872)&gt;0,0,WEEKDAY(B4872,2)))</f>
        <v>6</v>
      </c>
      <c r="D4872" s="74">
        <f t="shared" si="2"/>
        <v>18</v>
      </c>
      <c r="E4872" s="12">
        <f>IFERROR(VLOOKUP(A4872,'IDAR Meter Data'!$A:$B,2,1),"")</f>
        <v>204</v>
      </c>
      <c r="F4872" s="75">
        <f>IF(CECCZ="CZ03",'Outside Temp'!B4872,IF(CECCZ="CZ04",'Outside Temp'!B4873,IF(CECCZ="CZ12",'Outside Temp'!B4874, IF(CECCZ="CZ13",'Outside Temp'!B4875))))</f>
        <v>59.6</v>
      </c>
      <c r="G4872" s="12">
        <f t="shared" si="3"/>
        <v>1</v>
      </c>
    </row>
    <row r="4873" ht="15.75" customHeight="1">
      <c r="A4873" s="13">
        <v>42175.78125</v>
      </c>
      <c r="B4873" s="73">
        <f t="shared" si="1"/>
        <v>42175</v>
      </c>
      <c r="C4873" s="74">
        <f>IF(NewCustomer="Yes", IF(COUNTIF($I$2:$I$11,B4873)&gt;0,0,WEEKDAY(B4873,2)),IF(COUNTIF($I$2:$I$21,B4873)&gt;0,0,WEEKDAY(B4873,2)))</f>
        <v>6</v>
      </c>
      <c r="D4873" s="74">
        <f t="shared" si="2"/>
        <v>18</v>
      </c>
      <c r="E4873" s="12">
        <f>IFERROR(VLOOKUP(A4873,'IDAR Meter Data'!$A:$B,2,1),"")</f>
        <v>201</v>
      </c>
      <c r="F4873" s="75">
        <f>IF(CECCZ="CZ03",'Outside Temp'!B4873,IF(CECCZ="CZ04",'Outside Temp'!B4874,IF(CECCZ="CZ12",'Outside Temp'!B4875, IF(CECCZ="CZ13",'Outside Temp'!B4876))))</f>
        <v>58.1</v>
      </c>
      <c r="G4873" s="12">
        <f t="shared" si="3"/>
        <v>1</v>
      </c>
    </row>
    <row r="4874" ht="15.75" customHeight="1">
      <c r="A4874" s="13">
        <v>42175.791666666664</v>
      </c>
      <c r="B4874" s="73">
        <f t="shared" si="1"/>
        <v>42175</v>
      </c>
      <c r="C4874" s="74">
        <f>IF(NewCustomer="Yes", IF(COUNTIF($I$2:$I$11,B4874)&gt;0,0,WEEKDAY(B4874,2)),IF(COUNTIF($I$2:$I$21,B4874)&gt;0,0,WEEKDAY(B4874,2)))</f>
        <v>6</v>
      </c>
      <c r="D4874" s="74">
        <f t="shared" si="2"/>
        <v>19</v>
      </c>
      <c r="E4874" s="12">
        <f>IFERROR(VLOOKUP(A4874,'IDAR Meter Data'!$A:$B,2,1),"")</f>
        <v>211</v>
      </c>
      <c r="F4874" s="75">
        <f>IF(CECCZ="CZ03",'Outside Temp'!B4874,IF(CECCZ="CZ04",'Outside Temp'!B4875,IF(CECCZ="CZ12",'Outside Temp'!B4876, IF(CECCZ="CZ13",'Outside Temp'!B4877))))</f>
        <v>56.86666667</v>
      </c>
      <c r="G4874" s="12">
        <f t="shared" si="3"/>
        <v>1</v>
      </c>
    </row>
    <row r="4875" ht="15.75" customHeight="1">
      <c r="A4875" s="13">
        <v>42175.802083333336</v>
      </c>
      <c r="B4875" s="73">
        <f t="shared" si="1"/>
        <v>42175</v>
      </c>
      <c r="C4875" s="74">
        <f>IF(NewCustomer="Yes", IF(COUNTIF($I$2:$I$11,B4875)&gt;0,0,WEEKDAY(B4875,2)),IF(COUNTIF($I$2:$I$21,B4875)&gt;0,0,WEEKDAY(B4875,2)))</f>
        <v>6</v>
      </c>
      <c r="D4875" s="74">
        <f t="shared" si="2"/>
        <v>19</v>
      </c>
      <c r="E4875" s="12">
        <f>IFERROR(VLOOKUP(A4875,'IDAR Meter Data'!$A:$B,2,1),"")</f>
        <v>198</v>
      </c>
      <c r="F4875" s="75">
        <f>IF(CECCZ="CZ03",'Outside Temp'!B4875,IF(CECCZ="CZ04",'Outside Temp'!B4876,IF(CECCZ="CZ12",'Outside Temp'!B4877, IF(CECCZ="CZ13",'Outside Temp'!B4878))))</f>
        <v>56.36666667</v>
      </c>
      <c r="G4875" s="12">
        <f t="shared" si="3"/>
        <v>1</v>
      </c>
    </row>
    <row r="4876" ht="15.75" customHeight="1">
      <c r="A4876" s="13">
        <v>42175.8125</v>
      </c>
      <c r="B4876" s="73">
        <f t="shared" si="1"/>
        <v>42175</v>
      </c>
      <c r="C4876" s="74">
        <f>IF(NewCustomer="Yes", IF(COUNTIF($I$2:$I$11,B4876)&gt;0,0,WEEKDAY(B4876,2)),IF(COUNTIF($I$2:$I$21,B4876)&gt;0,0,WEEKDAY(B4876,2)))</f>
        <v>6</v>
      </c>
      <c r="D4876" s="74">
        <f t="shared" si="2"/>
        <v>19</v>
      </c>
      <c r="E4876" s="12">
        <f>IFERROR(VLOOKUP(A4876,'IDAR Meter Data'!$A:$B,2,1),"")</f>
        <v>194</v>
      </c>
      <c r="F4876" s="75">
        <f>IF(CECCZ="CZ03",'Outside Temp'!B4876,IF(CECCZ="CZ04",'Outside Temp'!B4877,IF(CECCZ="CZ12",'Outside Temp'!B4878, IF(CECCZ="CZ13",'Outside Temp'!B4879))))</f>
        <v>55.86666667</v>
      </c>
      <c r="G4876" s="12">
        <f t="shared" si="3"/>
        <v>1</v>
      </c>
    </row>
    <row r="4877" ht="15.75" customHeight="1">
      <c r="A4877" s="13">
        <v>42175.822916666664</v>
      </c>
      <c r="B4877" s="73">
        <f t="shared" si="1"/>
        <v>42175</v>
      </c>
      <c r="C4877" s="74">
        <f>IF(NewCustomer="Yes", IF(COUNTIF($I$2:$I$11,B4877)&gt;0,0,WEEKDAY(B4877,2)),IF(COUNTIF($I$2:$I$21,B4877)&gt;0,0,WEEKDAY(B4877,2)))</f>
        <v>6</v>
      </c>
      <c r="D4877" s="74">
        <f t="shared" si="2"/>
        <v>19</v>
      </c>
      <c r="E4877" s="12">
        <f>IFERROR(VLOOKUP(A4877,'IDAR Meter Data'!$A:$B,2,1),"")</f>
        <v>196</v>
      </c>
      <c r="F4877" s="75">
        <f>IF(CECCZ="CZ03",'Outside Temp'!B4877,IF(CECCZ="CZ04",'Outside Temp'!B4878,IF(CECCZ="CZ12",'Outside Temp'!B4879, IF(CECCZ="CZ13",'Outside Temp'!B4880))))</f>
        <v>55.36666667</v>
      </c>
      <c r="G4877" s="12">
        <f t="shared" si="3"/>
        <v>1</v>
      </c>
    </row>
    <row r="4878" ht="15.75" customHeight="1">
      <c r="A4878" s="13">
        <v>42175.833333333336</v>
      </c>
      <c r="B4878" s="73">
        <f t="shared" si="1"/>
        <v>42175</v>
      </c>
      <c r="C4878" s="74">
        <f>IF(NewCustomer="Yes", IF(COUNTIF($I$2:$I$11,B4878)&gt;0,0,WEEKDAY(B4878,2)),IF(COUNTIF($I$2:$I$21,B4878)&gt;0,0,WEEKDAY(B4878,2)))</f>
        <v>6</v>
      </c>
      <c r="D4878" s="74">
        <f t="shared" si="2"/>
        <v>20</v>
      </c>
      <c r="E4878" s="12">
        <f>IFERROR(VLOOKUP(A4878,'IDAR Meter Data'!$A:$B,2,1),"")</f>
        <v>191</v>
      </c>
      <c r="F4878" s="75">
        <f>IF(CECCZ="CZ03",'Outside Temp'!B4878,IF(CECCZ="CZ04",'Outside Temp'!B4879,IF(CECCZ="CZ12",'Outside Temp'!B4880, IF(CECCZ="CZ13",'Outside Temp'!B4881))))</f>
        <v>55</v>
      </c>
      <c r="G4878" s="12">
        <f t="shared" si="3"/>
        <v>1</v>
      </c>
    </row>
    <row r="4879" ht="15.75" customHeight="1">
      <c r="A4879" s="13">
        <v>42175.84375</v>
      </c>
      <c r="B4879" s="73">
        <f t="shared" si="1"/>
        <v>42175</v>
      </c>
      <c r="C4879" s="74">
        <f>IF(NewCustomer="Yes", IF(COUNTIF($I$2:$I$11,B4879)&gt;0,0,WEEKDAY(B4879,2)),IF(COUNTIF($I$2:$I$21,B4879)&gt;0,0,WEEKDAY(B4879,2)))</f>
        <v>6</v>
      </c>
      <c r="D4879" s="74">
        <f t="shared" si="2"/>
        <v>20</v>
      </c>
      <c r="E4879" s="12">
        <f>IFERROR(VLOOKUP(A4879,'IDAR Meter Data'!$A:$B,2,1),"")</f>
        <v>201</v>
      </c>
      <c r="F4879" s="75">
        <f>IF(CECCZ="CZ03",'Outside Temp'!B4879,IF(CECCZ="CZ04",'Outside Temp'!B4880,IF(CECCZ="CZ12",'Outside Temp'!B4881, IF(CECCZ="CZ13",'Outside Temp'!B4882))))</f>
        <v>55</v>
      </c>
      <c r="G4879" s="12">
        <f t="shared" si="3"/>
        <v>1</v>
      </c>
    </row>
    <row r="4880" ht="15.75" customHeight="1">
      <c r="A4880" s="13">
        <v>42175.854166666664</v>
      </c>
      <c r="B4880" s="73">
        <f t="shared" si="1"/>
        <v>42175</v>
      </c>
      <c r="C4880" s="74">
        <f>IF(NewCustomer="Yes", IF(COUNTIF($I$2:$I$11,B4880)&gt;0,0,WEEKDAY(B4880,2)),IF(COUNTIF($I$2:$I$21,B4880)&gt;0,0,WEEKDAY(B4880,2)))</f>
        <v>6</v>
      </c>
      <c r="D4880" s="74">
        <f t="shared" si="2"/>
        <v>20</v>
      </c>
      <c r="E4880" s="12">
        <f>IFERROR(VLOOKUP(A4880,'IDAR Meter Data'!$A:$B,2,1),"")</f>
        <v>192</v>
      </c>
      <c r="F4880" s="75">
        <f>IF(CECCZ="CZ03",'Outside Temp'!B4880,IF(CECCZ="CZ04",'Outside Temp'!B4881,IF(CECCZ="CZ12",'Outside Temp'!B4882, IF(CECCZ="CZ13",'Outside Temp'!B4883))))</f>
        <v>55</v>
      </c>
      <c r="G4880" s="12">
        <f t="shared" si="3"/>
        <v>1</v>
      </c>
    </row>
    <row r="4881" ht="15.75" customHeight="1">
      <c r="A4881" s="13">
        <v>42175.864583333336</v>
      </c>
      <c r="B4881" s="73">
        <f t="shared" si="1"/>
        <v>42175</v>
      </c>
      <c r="C4881" s="74">
        <f>IF(NewCustomer="Yes", IF(COUNTIF($I$2:$I$11,B4881)&gt;0,0,WEEKDAY(B4881,2)),IF(COUNTIF($I$2:$I$21,B4881)&gt;0,0,WEEKDAY(B4881,2)))</f>
        <v>6</v>
      </c>
      <c r="D4881" s="74">
        <f t="shared" si="2"/>
        <v>20</v>
      </c>
      <c r="E4881" s="12">
        <f>IFERROR(VLOOKUP(A4881,'IDAR Meter Data'!$A:$B,2,1),"")</f>
        <v>184</v>
      </c>
      <c r="F4881" s="75">
        <f>IF(CECCZ="CZ03",'Outside Temp'!B4881,IF(CECCZ="CZ04",'Outside Temp'!B4882,IF(CECCZ="CZ12",'Outside Temp'!B4883, IF(CECCZ="CZ13",'Outside Temp'!B4884))))</f>
        <v>55</v>
      </c>
      <c r="G4881" s="12">
        <f t="shared" si="3"/>
        <v>1</v>
      </c>
    </row>
    <row r="4882" ht="15.75" customHeight="1">
      <c r="A4882" s="13">
        <v>42175.875</v>
      </c>
      <c r="B4882" s="73">
        <f t="shared" si="1"/>
        <v>42175</v>
      </c>
      <c r="C4882" s="74">
        <f>IF(NewCustomer="Yes", IF(COUNTIF($I$2:$I$11,B4882)&gt;0,0,WEEKDAY(B4882,2)),IF(COUNTIF($I$2:$I$21,B4882)&gt;0,0,WEEKDAY(B4882,2)))</f>
        <v>6</v>
      </c>
      <c r="D4882" s="74">
        <f t="shared" si="2"/>
        <v>21</v>
      </c>
      <c r="E4882" s="12">
        <f>IFERROR(VLOOKUP(A4882,'IDAR Meter Data'!$A:$B,2,1),"")</f>
        <v>175</v>
      </c>
      <c r="F4882" s="75">
        <f>IF(CECCZ="CZ03",'Outside Temp'!B4882,IF(CECCZ="CZ04",'Outside Temp'!B4883,IF(CECCZ="CZ12",'Outside Temp'!B4884, IF(CECCZ="CZ13",'Outside Temp'!B4885))))</f>
        <v>54.93333333</v>
      </c>
      <c r="G4882" s="12">
        <f t="shared" si="3"/>
        <v>1</v>
      </c>
    </row>
    <row r="4883" ht="15.75" customHeight="1">
      <c r="A4883" s="13">
        <v>42175.885416666664</v>
      </c>
      <c r="B4883" s="73">
        <f t="shared" si="1"/>
        <v>42175</v>
      </c>
      <c r="C4883" s="74">
        <f>IF(NewCustomer="Yes", IF(COUNTIF($I$2:$I$11,B4883)&gt;0,0,WEEKDAY(B4883,2)),IF(COUNTIF($I$2:$I$21,B4883)&gt;0,0,WEEKDAY(B4883,2)))</f>
        <v>6</v>
      </c>
      <c r="D4883" s="74">
        <f t="shared" si="2"/>
        <v>21</v>
      </c>
      <c r="E4883" s="12">
        <f>IFERROR(VLOOKUP(A4883,'IDAR Meter Data'!$A:$B,2,1),"")</f>
        <v>188</v>
      </c>
      <c r="F4883" s="75">
        <f>IF(CECCZ="CZ03",'Outside Temp'!B4883,IF(CECCZ="CZ04",'Outside Temp'!B4884,IF(CECCZ="CZ12",'Outside Temp'!B4885, IF(CECCZ="CZ13",'Outside Temp'!B4886))))</f>
        <v>54.68333333</v>
      </c>
      <c r="G4883" s="12">
        <f t="shared" si="3"/>
        <v>1</v>
      </c>
    </row>
    <row r="4884" ht="15.75" customHeight="1">
      <c r="A4884" s="13">
        <v>42175.895833333336</v>
      </c>
      <c r="B4884" s="73">
        <f t="shared" si="1"/>
        <v>42175</v>
      </c>
      <c r="C4884" s="74">
        <f>IF(NewCustomer="Yes", IF(COUNTIF($I$2:$I$11,B4884)&gt;0,0,WEEKDAY(B4884,2)),IF(COUNTIF($I$2:$I$21,B4884)&gt;0,0,WEEKDAY(B4884,2)))</f>
        <v>6</v>
      </c>
      <c r="D4884" s="74">
        <f t="shared" si="2"/>
        <v>21</v>
      </c>
      <c r="E4884" s="12">
        <f>IFERROR(VLOOKUP(A4884,'IDAR Meter Data'!$A:$B,2,1),"")</f>
        <v>191</v>
      </c>
      <c r="F4884" s="75">
        <f>IF(CECCZ="CZ03",'Outside Temp'!B4884,IF(CECCZ="CZ04",'Outside Temp'!B4885,IF(CECCZ="CZ12",'Outside Temp'!B4886, IF(CECCZ="CZ13",'Outside Temp'!B4887))))</f>
        <v>54.43333333</v>
      </c>
      <c r="G4884" s="12">
        <f t="shared" si="3"/>
        <v>1</v>
      </c>
    </row>
    <row r="4885" ht="15.75" customHeight="1">
      <c r="A4885" s="13">
        <v>42175.90625</v>
      </c>
      <c r="B4885" s="73">
        <f t="shared" si="1"/>
        <v>42175</v>
      </c>
      <c r="C4885" s="74">
        <f>IF(NewCustomer="Yes", IF(COUNTIF($I$2:$I$11,B4885)&gt;0,0,WEEKDAY(B4885,2)),IF(COUNTIF($I$2:$I$21,B4885)&gt;0,0,WEEKDAY(B4885,2)))</f>
        <v>6</v>
      </c>
      <c r="D4885" s="74">
        <f t="shared" si="2"/>
        <v>21</v>
      </c>
      <c r="E4885" s="12">
        <f>IFERROR(VLOOKUP(A4885,'IDAR Meter Data'!$A:$B,2,1),"")</f>
        <v>176</v>
      </c>
      <c r="F4885" s="75">
        <f>IF(CECCZ="CZ03",'Outside Temp'!B4885,IF(CECCZ="CZ04",'Outside Temp'!B4886,IF(CECCZ="CZ12",'Outside Temp'!B4887, IF(CECCZ="CZ13",'Outside Temp'!B4888))))</f>
        <v>54.18333333</v>
      </c>
      <c r="G4885" s="12">
        <f t="shared" si="3"/>
        <v>1</v>
      </c>
    </row>
    <row r="4886" ht="15.75" customHeight="1">
      <c r="A4886" s="13">
        <v>42175.916666666664</v>
      </c>
      <c r="B4886" s="73">
        <f t="shared" si="1"/>
        <v>42175</v>
      </c>
      <c r="C4886" s="74">
        <f>IF(NewCustomer="Yes", IF(COUNTIF($I$2:$I$11,B4886)&gt;0,0,WEEKDAY(B4886,2)),IF(COUNTIF($I$2:$I$21,B4886)&gt;0,0,WEEKDAY(B4886,2)))</f>
        <v>6</v>
      </c>
      <c r="D4886" s="74">
        <f t="shared" si="2"/>
        <v>22</v>
      </c>
      <c r="E4886" s="12">
        <f>IFERROR(VLOOKUP(A4886,'IDAR Meter Data'!$A:$B,2,1),"")</f>
        <v>175</v>
      </c>
      <c r="F4886" s="75">
        <f>IF(CECCZ="CZ03",'Outside Temp'!B4886,IF(CECCZ="CZ04",'Outside Temp'!B4887,IF(CECCZ="CZ12",'Outside Temp'!B4888, IF(CECCZ="CZ13",'Outside Temp'!B4889))))</f>
        <v>54.06666667</v>
      </c>
      <c r="G4886" s="12">
        <f t="shared" si="3"/>
        <v>1</v>
      </c>
    </row>
    <row r="4887" ht="15.75" customHeight="1">
      <c r="A4887" s="13">
        <v>42175.927083333336</v>
      </c>
      <c r="B4887" s="73">
        <f t="shared" si="1"/>
        <v>42175</v>
      </c>
      <c r="C4887" s="74">
        <f>IF(NewCustomer="Yes", IF(COUNTIF($I$2:$I$11,B4887)&gt;0,0,WEEKDAY(B4887,2)),IF(COUNTIF($I$2:$I$21,B4887)&gt;0,0,WEEKDAY(B4887,2)))</f>
        <v>6</v>
      </c>
      <c r="D4887" s="74">
        <f t="shared" si="2"/>
        <v>22</v>
      </c>
      <c r="E4887" s="12">
        <f>IFERROR(VLOOKUP(A4887,'IDAR Meter Data'!$A:$B,2,1),"")</f>
        <v>167</v>
      </c>
      <c r="F4887" s="75">
        <f>IF(CECCZ="CZ03",'Outside Temp'!B4887,IF(CECCZ="CZ04",'Outside Temp'!B4888,IF(CECCZ="CZ12",'Outside Temp'!B4889, IF(CECCZ="CZ13",'Outside Temp'!B4890))))</f>
        <v>54.31666667</v>
      </c>
      <c r="G4887" s="12">
        <f t="shared" si="3"/>
        <v>1</v>
      </c>
    </row>
    <row r="4888" ht="15.75" customHeight="1">
      <c r="A4888" s="13">
        <v>42175.9375</v>
      </c>
      <c r="B4888" s="73">
        <f t="shared" si="1"/>
        <v>42175</v>
      </c>
      <c r="C4888" s="74">
        <f>IF(NewCustomer="Yes", IF(COUNTIF($I$2:$I$11,B4888)&gt;0,0,WEEKDAY(B4888,2)),IF(COUNTIF($I$2:$I$21,B4888)&gt;0,0,WEEKDAY(B4888,2)))</f>
        <v>6</v>
      </c>
      <c r="D4888" s="74">
        <f t="shared" si="2"/>
        <v>22</v>
      </c>
      <c r="E4888" s="12">
        <f>IFERROR(VLOOKUP(A4888,'IDAR Meter Data'!$A:$B,2,1),"")</f>
        <v>188</v>
      </c>
      <c r="F4888" s="75">
        <f>IF(CECCZ="CZ03",'Outside Temp'!B4888,IF(CECCZ="CZ04",'Outside Temp'!B4889,IF(CECCZ="CZ12",'Outside Temp'!B4890, IF(CECCZ="CZ13",'Outside Temp'!B4891))))</f>
        <v>54.56666667</v>
      </c>
      <c r="G4888" s="12">
        <f t="shared" si="3"/>
        <v>1</v>
      </c>
    </row>
    <row r="4889" ht="15.75" customHeight="1">
      <c r="A4889" s="13">
        <v>42175.947916666664</v>
      </c>
      <c r="B4889" s="73">
        <f t="shared" si="1"/>
        <v>42175</v>
      </c>
      <c r="C4889" s="74">
        <f>IF(NewCustomer="Yes", IF(COUNTIF($I$2:$I$11,B4889)&gt;0,0,WEEKDAY(B4889,2)),IF(COUNTIF($I$2:$I$21,B4889)&gt;0,0,WEEKDAY(B4889,2)))</f>
        <v>6</v>
      </c>
      <c r="D4889" s="74">
        <f t="shared" si="2"/>
        <v>22</v>
      </c>
      <c r="E4889" s="12">
        <f>IFERROR(VLOOKUP(A4889,'IDAR Meter Data'!$A:$B,2,1),"")</f>
        <v>172</v>
      </c>
      <c r="F4889" s="75">
        <f>IF(CECCZ="CZ03",'Outside Temp'!B4889,IF(CECCZ="CZ04",'Outside Temp'!B4890,IF(CECCZ="CZ12",'Outside Temp'!B4891, IF(CECCZ="CZ13",'Outside Temp'!B4892))))</f>
        <v>54.81666667</v>
      </c>
      <c r="G4889" s="12">
        <f t="shared" si="3"/>
        <v>1</v>
      </c>
    </row>
    <row r="4890" ht="15.75" customHeight="1">
      <c r="A4890" s="13">
        <v>42175.958333333336</v>
      </c>
      <c r="B4890" s="73">
        <f t="shared" si="1"/>
        <v>42175</v>
      </c>
      <c r="C4890" s="74">
        <f>IF(NewCustomer="Yes", IF(COUNTIF($I$2:$I$11,B4890)&gt;0,0,WEEKDAY(B4890,2)),IF(COUNTIF($I$2:$I$21,B4890)&gt;0,0,WEEKDAY(B4890,2)))</f>
        <v>6</v>
      </c>
      <c r="D4890" s="74">
        <f t="shared" si="2"/>
        <v>23</v>
      </c>
      <c r="E4890" s="12">
        <f>IFERROR(VLOOKUP(A4890,'IDAR Meter Data'!$A:$B,2,1),"")</f>
        <v>178</v>
      </c>
      <c r="F4890" s="75">
        <f>IF(CECCZ="CZ03",'Outside Temp'!B4890,IF(CECCZ="CZ04",'Outside Temp'!B4891,IF(CECCZ="CZ12",'Outside Temp'!B4892, IF(CECCZ="CZ13",'Outside Temp'!B4893))))</f>
        <v>55</v>
      </c>
      <c r="G4890" s="12">
        <f t="shared" si="3"/>
        <v>1</v>
      </c>
    </row>
    <row r="4891" ht="15.75" customHeight="1">
      <c r="A4891" s="13">
        <v>42175.96875</v>
      </c>
      <c r="B4891" s="73">
        <f t="shared" si="1"/>
        <v>42175</v>
      </c>
      <c r="C4891" s="74">
        <f>IF(NewCustomer="Yes", IF(COUNTIF($I$2:$I$11,B4891)&gt;0,0,WEEKDAY(B4891,2)),IF(COUNTIF($I$2:$I$21,B4891)&gt;0,0,WEEKDAY(B4891,2)))</f>
        <v>6</v>
      </c>
      <c r="D4891" s="74">
        <f t="shared" si="2"/>
        <v>23</v>
      </c>
      <c r="E4891" s="12">
        <f>IFERROR(VLOOKUP(A4891,'IDAR Meter Data'!$A:$B,2,1),"")</f>
        <v>179</v>
      </c>
      <c r="F4891" s="75">
        <f>IF(CECCZ="CZ03",'Outside Temp'!B4891,IF(CECCZ="CZ04",'Outside Temp'!B4892,IF(CECCZ="CZ12",'Outside Temp'!B4893, IF(CECCZ="CZ13",'Outside Temp'!B4894))))</f>
        <v>55</v>
      </c>
      <c r="G4891" s="12">
        <f t="shared" si="3"/>
        <v>1</v>
      </c>
    </row>
    <row r="4892" ht="15.75" customHeight="1">
      <c r="A4892" s="13">
        <v>42175.979166666664</v>
      </c>
      <c r="B4892" s="73">
        <f t="shared" si="1"/>
        <v>42175</v>
      </c>
      <c r="C4892" s="74">
        <f>IF(NewCustomer="Yes", IF(COUNTIF($I$2:$I$11,B4892)&gt;0,0,WEEKDAY(B4892,2)),IF(COUNTIF($I$2:$I$21,B4892)&gt;0,0,WEEKDAY(B4892,2)))</f>
        <v>6</v>
      </c>
      <c r="D4892" s="74">
        <f t="shared" si="2"/>
        <v>23</v>
      </c>
      <c r="E4892" s="12">
        <f>IFERROR(VLOOKUP(A4892,'IDAR Meter Data'!$A:$B,2,1),"")</f>
        <v>178</v>
      </c>
      <c r="F4892" s="75">
        <f>IF(CECCZ="CZ03",'Outside Temp'!B4892,IF(CECCZ="CZ04",'Outside Temp'!B4893,IF(CECCZ="CZ12",'Outside Temp'!B4894, IF(CECCZ="CZ13",'Outside Temp'!B4895))))</f>
        <v>55</v>
      </c>
      <c r="G4892" s="12">
        <f t="shared" si="3"/>
        <v>1</v>
      </c>
    </row>
    <row r="4893" ht="15.75" customHeight="1">
      <c r="A4893" s="13">
        <v>42175.989583333336</v>
      </c>
      <c r="B4893" s="73">
        <f t="shared" si="1"/>
        <v>42175</v>
      </c>
      <c r="C4893" s="74">
        <f>IF(NewCustomer="Yes", IF(COUNTIF($I$2:$I$11,B4893)&gt;0,0,WEEKDAY(B4893,2)),IF(COUNTIF($I$2:$I$21,B4893)&gt;0,0,WEEKDAY(B4893,2)))</f>
        <v>6</v>
      </c>
      <c r="D4893" s="74">
        <f t="shared" si="2"/>
        <v>23</v>
      </c>
      <c r="E4893" s="12">
        <f>IFERROR(VLOOKUP(A4893,'IDAR Meter Data'!$A:$B,2,1),"")</f>
        <v>183</v>
      </c>
      <c r="F4893" s="75">
        <f>IF(CECCZ="CZ03",'Outside Temp'!B4893,IF(CECCZ="CZ04",'Outside Temp'!B4894,IF(CECCZ="CZ12",'Outside Temp'!B4895, IF(CECCZ="CZ13",'Outside Temp'!B4896))))</f>
        <v>55</v>
      </c>
      <c r="G4893" s="12">
        <f t="shared" si="3"/>
        <v>1</v>
      </c>
    </row>
    <row r="4894" ht="15.75" customHeight="1">
      <c r="A4894" s="13">
        <v>42176.0</v>
      </c>
      <c r="B4894" s="73">
        <f t="shared" si="1"/>
        <v>42176</v>
      </c>
      <c r="C4894" s="74">
        <f>IF(NewCustomer="Yes", IF(COUNTIF($I$2:$I$11,B4894)&gt;0,0,WEEKDAY(B4894,2)),IF(COUNTIF($I$2:$I$21,B4894)&gt;0,0,WEEKDAY(B4894,2)))</f>
        <v>7</v>
      </c>
      <c r="D4894" s="74">
        <f t="shared" si="2"/>
        <v>0</v>
      </c>
      <c r="E4894" s="12">
        <f>IFERROR(VLOOKUP(A4894,'IDAR Meter Data'!$A:$B,2,1),"")</f>
        <v>175</v>
      </c>
      <c r="F4894" s="75">
        <f>IF(CECCZ="CZ03",'Outside Temp'!B4894,IF(CECCZ="CZ04",'Outside Temp'!B4895,IF(CECCZ="CZ12",'Outside Temp'!B4896, IF(CECCZ="CZ13",'Outside Temp'!B4897))))</f>
        <v>55</v>
      </c>
      <c r="G4894" s="12">
        <f t="shared" si="3"/>
        <v>1</v>
      </c>
    </row>
    <row r="4895" ht="15.75" customHeight="1">
      <c r="A4895" s="13">
        <v>42176.010416666664</v>
      </c>
      <c r="B4895" s="73">
        <f t="shared" si="1"/>
        <v>42176</v>
      </c>
      <c r="C4895" s="74">
        <f>IF(NewCustomer="Yes", IF(COUNTIF($I$2:$I$11,B4895)&gt;0,0,WEEKDAY(B4895,2)),IF(COUNTIF($I$2:$I$21,B4895)&gt;0,0,WEEKDAY(B4895,2)))</f>
        <v>7</v>
      </c>
      <c r="D4895" s="74">
        <f t="shared" si="2"/>
        <v>0</v>
      </c>
      <c r="E4895" s="12">
        <f>IFERROR(VLOOKUP(A4895,'IDAR Meter Data'!$A:$B,2,1),"")</f>
        <v>161</v>
      </c>
      <c r="F4895" s="75">
        <f>IF(CECCZ="CZ03",'Outside Temp'!B4895,IF(CECCZ="CZ04",'Outside Temp'!B4896,IF(CECCZ="CZ12",'Outside Temp'!B4897, IF(CECCZ="CZ13",'Outside Temp'!B4898))))</f>
        <v>55</v>
      </c>
      <c r="G4895" s="12">
        <f t="shared" si="3"/>
        <v>1</v>
      </c>
    </row>
    <row r="4896" ht="15.75" customHeight="1">
      <c r="A4896" s="13">
        <v>42176.020833333336</v>
      </c>
      <c r="B4896" s="73">
        <f t="shared" si="1"/>
        <v>42176</v>
      </c>
      <c r="C4896" s="74">
        <f>IF(NewCustomer="Yes", IF(COUNTIF($I$2:$I$11,B4896)&gt;0,0,WEEKDAY(B4896,2)),IF(COUNTIF($I$2:$I$21,B4896)&gt;0,0,WEEKDAY(B4896,2)))</f>
        <v>7</v>
      </c>
      <c r="D4896" s="74">
        <f t="shared" si="2"/>
        <v>0</v>
      </c>
      <c r="E4896" s="12">
        <f>IFERROR(VLOOKUP(A4896,'IDAR Meter Data'!$A:$B,2,1),"")</f>
        <v>172</v>
      </c>
      <c r="F4896" s="75">
        <f>IF(CECCZ="CZ03",'Outside Temp'!B4896,IF(CECCZ="CZ04",'Outside Temp'!B4897,IF(CECCZ="CZ12",'Outside Temp'!B4898, IF(CECCZ="CZ13",'Outside Temp'!B4899))))</f>
        <v>55</v>
      </c>
      <c r="G4896" s="12">
        <f t="shared" si="3"/>
        <v>1</v>
      </c>
    </row>
    <row r="4897" ht="15.75" customHeight="1">
      <c r="A4897" s="13">
        <v>42176.03125</v>
      </c>
      <c r="B4897" s="73">
        <f t="shared" si="1"/>
        <v>42176</v>
      </c>
      <c r="C4897" s="74">
        <f>IF(NewCustomer="Yes", IF(COUNTIF($I$2:$I$11,B4897)&gt;0,0,WEEKDAY(B4897,2)),IF(COUNTIF($I$2:$I$21,B4897)&gt;0,0,WEEKDAY(B4897,2)))</f>
        <v>7</v>
      </c>
      <c r="D4897" s="74">
        <f t="shared" si="2"/>
        <v>0</v>
      </c>
      <c r="E4897" s="12">
        <f>IFERROR(VLOOKUP(A4897,'IDAR Meter Data'!$A:$B,2,1),"")</f>
        <v>180</v>
      </c>
      <c r="F4897" s="75">
        <f>IF(CECCZ="CZ03",'Outside Temp'!B4897,IF(CECCZ="CZ04",'Outside Temp'!B4898,IF(CECCZ="CZ12",'Outside Temp'!B4899, IF(CECCZ="CZ13",'Outside Temp'!B4900))))</f>
        <v>55</v>
      </c>
      <c r="G4897" s="12">
        <f t="shared" si="3"/>
        <v>1</v>
      </c>
    </row>
    <row r="4898" ht="15.75" customHeight="1">
      <c r="A4898" s="13">
        <v>42176.041666666664</v>
      </c>
      <c r="B4898" s="73">
        <f t="shared" si="1"/>
        <v>42176</v>
      </c>
      <c r="C4898" s="74">
        <f>IF(NewCustomer="Yes", IF(COUNTIF($I$2:$I$11,B4898)&gt;0,0,WEEKDAY(B4898,2)),IF(COUNTIF($I$2:$I$21,B4898)&gt;0,0,WEEKDAY(B4898,2)))</f>
        <v>7</v>
      </c>
      <c r="D4898" s="74">
        <f t="shared" si="2"/>
        <v>1</v>
      </c>
      <c r="E4898" s="12">
        <f>IFERROR(VLOOKUP(A4898,'IDAR Meter Data'!$A:$B,2,1),"")</f>
        <v>167</v>
      </c>
      <c r="F4898" s="75">
        <f>IF(CECCZ="CZ03",'Outside Temp'!B4898,IF(CECCZ="CZ04",'Outside Temp'!B4899,IF(CECCZ="CZ12",'Outside Temp'!B4900, IF(CECCZ="CZ13",'Outside Temp'!B4901))))</f>
        <v>55</v>
      </c>
      <c r="G4898" s="12">
        <f t="shared" si="3"/>
        <v>1</v>
      </c>
    </row>
    <row r="4899" ht="15.75" customHeight="1">
      <c r="A4899" s="13">
        <v>42176.052083333336</v>
      </c>
      <c r="B4899" s="73">
        <f t="shared" si="1"/>
        <v>42176</v>
      </c>
      <c r="C4899" s="74">
        <f>IF(NewCustomer="Yes", IF(COUNTIF($I$2:$I$11,B4899)&gt;0,0,WEEKDAY(B4899,2)),IF(COUNTIF($I$2:$I$21,B4899)&gt;0,0,WEEKDAY(B4899,2)))</f>
        <v>7</v>
      </c>
      <c r="D4899" s="74">
        <f t="shared" si="2"/>
        <v>1</v>
      </c>
      <c r="E4899" s="12">
        <f>IFERROR(VLOOKUP(A4899,'IDAR Meter Data'!$A:$B,2,1),"")</f>
        <v>161</v>
      </c>
      <c r="F4899" s="75">
        <f>IF(CECCZ="CZ03",'Outside Temp'!B4899,IF(CECCZ="CZ04",'Outside Temp'!B4900,IF(CECCZ="CZ12",'Outside Temp'!B4901, IF(CECCZ="CZ13",'Outside Temp'!B4902))))</f>
        <v>55</v>
      </c>
      <c r="G4899" s="12">
        <f t="shared" si="3"/>
        <v>1</v>
      </c>
    </row>
    <row r="4900" ht="15.75" customHeight="1">
      <c r="A4900" s="13">
        <v>42176.0625</v>
      </c>
      <c r="B4900" s="73">
        <f t="shared" si="1"/>
        <v>42176</v>
      </c>
      <c r="C4900" s="74">
        <f>IF(NewCustomer="Yes", IF(COUNTIF($I$2:$I$11,B4900)&gt;0,0,WEEKDAY(B4900,2)),IF(COUNTIF($I$2:$I$21,B4900)&gt;0,0,WEEKDAY(B4900,2)))</f>
        <v>7</v>
      </c>
      <c r="D4900" s="74">
        <f t="shared" si="2"/>
        <v>1</v>
      </c>
      <c r="E4900" s="12">
        <f>IFERROR(VLOOKUP(A4900,'IDAR Meter Data'!$A:$B,2,1),"")</f>
        <v>164</v>
      </c>
      <c r="F4900" s="75">
        <f>IF(CECCZ="CZ03",'Outside Temp'!B4900,IF(CECCZ="CZ04",'Outside Temp'!B4901,IF(CECCZ="CZ12",'Outside Temp'!B4902, IF(CECCZ="CZ13",'Outside Temp'!B4903))))</f>
        <v>55</v>
      </c>
      <c r="G4900" s="12">
        <f t="shared" si="3"/>
        <v>1</v>
      </c>
    </row>
    <row r="4901" ht="15.75" customHeight="1">
      <c r="A4901" s="13">
        <v>42176.072916666664</v>
      </c>
      <c r="B4901" s="73">
        <f t="shared" si="1"/>
        <v>42176</v>
      </c>
      <c r="C4901" s="74">
        <f>IF(NewCustomer="Yes", IF(COUNTIF($I$2:$I$11,B4901)&gt;0,0,WEEKDAY(B4901,2)),IF(COUNTIF($I$2:$I$21,B4901)&gt;0,0,WEEKDAY(B4901,2)))</f>
        <v>7</v>
      </c>
      <c r="D4901" s="74">
        <f t="shared" si="2"/>
        <v>1</v>
      </c>
      <c r="E4901" s="12">
        <f>IFERROR(VLOOKUP(A4901,'IDAR Meter Data'!$A:$B,2,1),"")</f>
        <v>163</v>
      </c>
      <c r="F4901" s="75">
        <f>IF(CECCZ="CZ03",'Outside Temp'!B4901,IF(CECCZ="CZ04",'Outside Temp'!B4902,IF(CECCZ="CZ12",'Outside Temp'!B4903, IF(CECCZ="CZ13",'Outside Temp'!B4904))))</f>
        <v>55</v>
      </c>
      <c r="G4901" s="12">
        <f t="shared" si="3"/>
        <v>1</v>
      </c>
    </row>
    <row r="4902" ht="15.75" customHeight="1">
      <c r="A4902" s="13">
        <v>42176.083333333336</v>
      </c>
      <c r="B4902" s="73">
        <f t="shared" si="1"/>
        <v>42176</v>
      </c>
      <c r="C4902" s="74">
        <f>IF(NewCustomer="Yes", IF(COUNTIF($I$2:$I$11,B4902)&gt;0,0,WEEKDAY(B4902,2)),IF(COUNTIF($I$2:$I$21,B4902)&gt;0,0,WEEKDAY(B4902,2)))</f>
        <v>7</v>
      </c>
      <c r="D4902" s="74">
        <f t="shared" si="2"/>
        <v>2</v>
      </c>
      <c r="E4902" s="12">
        <f>IFERROR(VLOOKUP(A4902,'IDAR Meter Data'!$A:$B,2,1),"")</f>
        <v>174</v>
      </c>
      <c r="F4902" s="75">
        <f>IF(CECCZ="CZ03",'Outside Temp'!B4902,IF(CECCZ="CZ04",'Outside Temp'!B4903,IF(CECCZ="CZ12",'Outside Temp'!B4904, IF(CECCZ="CZ13",'Outside Temp'!B4905))))</f>
        <v>55</v>
      </c>
      <c r="G4902" s="12">
        <f t="shared" si="3"/>
        <v>1</v>
      </c>
    </row>
    <row r="4903" ht="15.75" customHeight="1">
      <c r="A4903" s="13">
        <v>42176.09375</v>
      </c>
      <c r="B4903" s="73">
        <f t="shared" si="1"/>
        <v>42176</v>
      </c>
      <c r="C4903" s="74">
        <f>IF(NewCustomer="Yes", IF(COUNTIF($I$2:$I$11,B4903)&gt;0,0,WEEKDAY(B4903,2)),IF(COUNTIF($I$2:$I$21,B4903)&gt;0,0,WEEKDAY(B4903,2)))</f>
        <v>7</v>
      </c>
      <c r="D4903" s="74">
        <f t="shared" si="2"/>
        <v>2</v>
      </c>
      <c r="E4903" s="12">
        <f>IFERROR(VLOOKUP(A4903,'IDAR Meter Data'!$A:$B,2,1),"")</f>
        <v>164</v>
      </c>
      <c r="F4903" s="75">
        <f>IF(CECCZ="CZ03",'Outside Temp'!B4903,IF(CECCZ="CZ04",'Outside Temp'!B4904,IF(CECCZ="CZ12",'Outside Temp'!B4905, IF(CECCZ="CZ13",'Outside Temp'!B4906))))</f>
        <v>55</v>
      </c>
      <c r="G4903" s="12">
        <f t="shared" si="3"/>
        <v>1</v>
      </c>
    </row>
    <row r="4904" ht="15.75" customHeight="1">
      <c r="A4904" s="13">
        <v>42176.104166666664</v>
      </c>
      <c r="B4904" s="73">
        <f t="shared" si="1"/>
        <v>42176</v>
      </c>
      <c r="C4904" s="74">
        <f>IF(NewCustomer="Yes", IF(COUNTIF($I$2:$I$11,B4904)&gt;0,0,WEEKDAY(B4904,2)),IF(COUNTIF($I$2:$I$21,B4904)&gt;0,0,WEEKDAY(B4904,2)))</f>
        <v>7</v>
      </c>
      <c r="D4904" s="74">
        <f t="shared" si="2"/>
        <v>2</v>
      </c>
      <c r="E4904" s="12">
        <f>IFERROR(VLOOKUP(A4904,'IDAR Meter Data'!$A:$B,2,1),"")</f>
        <v>160</v>
      </c>
      <c r="F4904" s="75">
        <f>IF(CECCZ="CZ03",'Outside Temp'!B4904,IF(CECCZ="CZ04",'Outside Temp'!B4905,IF(CECCZ="CZ12",'Outside Temp'!B4906, IF(CECCZ="CZ13",'Outside Temp'!B4907))))</f>
        <v>55</v>
      </c>
      <c r="G4904" s="12">
        <f t="shared" si="3"/>
        <v>1</v>
      </c>
    </row>
    <row r="4905" ht="15.75" customHeight="1">
      <c r="A4905" s="13">
        <v>42176.114583333336</v>
      </c>
      <c r="B4905" s="73">
        <f t="shared" si="1"/>
        <v>42176</v>
      </c>
      <c r="C4905" s="74">
        <f>IF(NewCustomer="Yes", IF(COUNTIF($I$2:$I$11,B4905)&gt;0,0,WEEKDAY(B4905,2)),IF(COUNTIF($I$2:$I$21,B4905)&gt;0,0,WEEKDAY(B4905,2)))</f>
        <v>7</v>
      </c>
      <c r="D4905" s="74">
        <f t="shared" si="2"/>
        <v>2</v>
      </c>
      <c r="E4905" s="12">
        <f>IFERROR(VLOOKUP(A4905,'IDAR Meter Data'!$A:$B,2,1),"")</f>
        <v>161</v>
      </c>
      <c r="F4905" s="75">
        <f>IF(CECCZ="CZ03",'Outside Temp'!B4905,IF(CECCZ="CZ04",'Outside Temp'!B4906,IF(CECCZ="CZ12",'Outside Temp'!B4907, IF(CECCZ="CZ13",'Outside Temp'!B4908))))</f>
        <v>55</v>
      </c>
      <c r="G4905" s="12">
        <f t="shared" si="3"/>
        <v>1</v>
      </c>
    </row>
    <row r="4906" ht="15.75" customHeight="1">
      <c r="A4906" s="13">
        <v>42176.125</v>
      </c>
      <c r="B4906" s="73">
        <f t="shared" si="1"/>
        <v>42176</v>
      </c>
      <c r="C4906" s="74">
        <f>IF(NewCustomer="Yes", IF(COUNTIF($I$2:$I$11,B4906)&gt;0,0,WEEKDAY(B4906,2)),IF(COUNTIF($I$2:$I$21,B4906)&gt;0,0,WEEKDAY(B4906,2)))</f>
        <v>7</v>
      </c>
      <c r="D4906" s="74">
        <f t="shared" si="2"/>
        <v>3</v>
      </c>
      <c r="E4906" s="12">
        <f>IFERROR(VLOOKUP(A4906,'IDAR Meter Data'!$A:$B,2,1),"")</f>
        <v>173</v>
      </c>
      <c r="F4906" s="75">
        <f>IF(CECCZ="CZ03",'Outside Temp'!B4906,IF(CECCZ="CZ04",'Outside Temp'!B4907,IF(CECCZ="CZ12",'Outside Temp'!B4908, IF(CECCZ="CZ13",'Outside Temp'!B4909))))</f>
        <v>55</v>
      </c>
      <c r="G4906" s="12">
        <f t="shared" si="3"/>
        <v>1</v>
      </c>
    </row>
    <row r="4907" ht="15.75" customHeight="1">
      <c r="A4907" s="13">
        <v>42176.135416666664</v>
      </c>
      <c r="B4907" s="73">
        <f t="shared" si="1"/>
        <v>42176</v>
      </c>
      <c r="C4907" s="74">
        <f>IF(NewCustomer="Yes", IF(COUNTIF($I$2:$I$11,B4907)&gt;0,0,WEEKDAY(B4907,2)),IF(COUNTIF($I$2:$I$21,B4907)&gt;0,0,WEEKDAY(B4907,2)))</f>
        <v>7</v>
      </c>
      <c r="D4907" s="74">
        <f t="shared" si="2"/>
        <v>3</v>
      </c>
      <c r="E4907" s="12">
        <f>IFERROR(VLOOKUP(A4907,'IDAR Meter Data'!$A:$B,2,1),"")</f>
        <v>165</v>
      </c>
      <c r="F4907" s="75">
        <f>IF(CECCZ="CZ03",'Outside Temp'!B4907,IF(CECCZ="CZ04",'Outside Temp'!B4908,IF(CECCZ="CZ12",'Outside Temp'!B4909, IF(CECCZ="CZ13",'Outside Temp'!B4910))))</f>
        <v>55</v>
      </c>
      <c r="G4907" s="12">
        <f t="shared" si="3"/>
        <v>1</v>
      </c>
    </row>
    <row r="4908" ht="15.75" customHeight="1">
      <c r="A4908" s="13">
        <v>42176.145833333336</v>
      </c>
      <c r="B4908" s="73">
        <f t="shared" si="1"/>
        <v>42176</v>
      </c>
      <c r="C4908" s="74">
        <f>IF(NewCustomer="Yes", IF(COUNTIF($I$2:$I$11,B4908)&gt;0,0,WEEKDAY(B4908,2)),IF(COUNTIF($I$2:$I$21,B4908)&gt;0,0,WEEKDAY(B4908,2)))</f>
        <v>7</v>
      </c>
      <c r="D4908" s="74">
        <f t="shared" si="2"/>
        <v>3</v>
      </c>
      <c r="E4908" s="12">
        <f>IFERROR(VLOOKUP(A4908,'IDAR Meter Data'!$A:$B,2,1),"")</f>
        <v>156</v>
      </c>
      <c r="F4908" s="75">
        <f>IF(CECCZ="CZ03",'Outside Temp'!B4908,IF(CECCZ="CZ04",'Outside Temp'!B4909,IF(CECCZ="CZ12",'Outside Temp'!B4910, IF(CECCZ="CZ13",'Outside Temp'!B4911))))</f>
        <v>55</v>
      </c>
      <c r="G4908" s="12">
        <f t="shared" si="3"/>
        <v>1</v>
      </c>
    </row>
    <row r="4909" ht="15.75" customHeight="1">
      <c r="A4909" s="13">
        <v>42176.15625</v>
      </c>
      <c r="B4909" s="73">
        <f t="shared" si="1"/>
        <v>42176</v>
      </c>
      <c r="C4909" s="74">
        <f>IF(NewCustomer="Yes", IF(COUNTIF($I$2:$I$11,B4909)&gt;0,0,WEEKDAY(B4909,2)),IF(COUNTIF($I$2:$I$21,B4909)&gt;0,0,WEEKDAY(B4909,2)))</f>
        <v>7</v>
      </c>
      <c r="D4909" s="74">
        <f t="shared" si="2"/>
        <v>3</v>
      </c>
      <c r="E4909" s="12">
        <f>IFERROR(VLOOKUP(A4909,'IDAR Meter Data'!$A:$B,2,1),"")</f>
        <v>159</v>
      </c>
      <c r="F4909" s="75">
        <f>IF(CECCZ="CZ03",'Outside Temp'!B4909,IF(CECCZ="CZ04",'Outside Temp'!B4910,IF(CECCZ="CZ12",'Outside Temp'!B4911, IF(CECCZ="CZ13",'Outside Temp'!B4912))))</f>
        <v>55</v>
      </c>
      <c r="G4909" s="12">
        <f t="shared" si="3"/>
        <v>1</v>
      </c>
    </row>
    <row r="4910" ht="15.75" customHeight="1">
      <c r="A4910" s="13">
        <v>42176.166666666664</v>
      </c>
      <c r="B4910" s="73">
        <f t="shared" si="1"/>
        <v>42176</v>
      </c>
      <c r="C4910" s="74">
        <f>IF(NewCustomer="Yes", IF(COUNTIF($I$2:$I$11,B4910)&gt;0,0,WEEKDAY(B4910,2)),IF(COUNTIF($I$2:$I$21,B4910)&gt;0,0,WEEKDAY(B4910,2)))</f>
        <v>7</v>
      </c>
      <c r="D4910" s="74">
        <f t="shared" si="2"/>
        <v>4</v>
      </c>
      <c r="E4910" s="12">
        <f>IFERROR(VLOOKUP(A4910,'IDAR Meter Data'!$A:$B,2,1),"")</f>
        <v>160</v>
      </c>
      <c r="F4910" s="75">
        <f>IF(CECCZ="CZ03",'Outside Temp'!B4910,IF(CECCZ="CZ04",'Outside Temp'!B4911,IF(CECCZ="CZ12",'Outside Temp'!B4912, IF(CECCZ="CZ13",'Outside Temp'!B4913))))</f>
        <v>55</v>
      </c>
      <c r="G4910" s="12">
        <f t="shared" si="3"/>
        <v>1</v>
      </c>
    </row>
    <row r="4911" ht="15.75" customHeight="1">
      <c r="A4911" s="13">
        <v>42176.177083333336</v>
      </c>
      <c r="B4911" s="73">
        <f t="shared" si="1"/>
        <v>42176</v>
      </c>
      <c r="C4911" s="74">
        <f>IF(NewCustomer="Yes", IF(COUNTIF($I$2:$I$11,B4911)&gt;0,0,WEEKDAY(B4911,2)),IF(COUNTIF($I$2:$I$21,B4911)&gt;0,0,WEEKDAY(B4911,2)))</f>
        <v>7</v>
      </c>
      <c r="D4911" s="74">
        <f t="shared" si="2"/>
        <v>4</v>
      </c>
      <c r="E4911" s="12">
        <f>IFERROR(VLOOKUP(A4911,'IDAR Meter Data'!$A:$B,2,1),"")</f>
        <v>170</v>
      </c>
      <c r="F4911" s="75">
        <f>IF(CECCZ="CZ03",'Outside Temp'!B4911,IF(CECCZ="CZ04",'Outside Temp'!B4912,IF(CECCZ="CZ12",'Outside Temp'!B4913, IF(CECCZ="CZ13",'Outside Temp'!B4914))))</f>
        <v>55</v>
      </c>
      <c r="G4911" s="12">
        <f t="shared" si="3"/>
        <v>1</v>
      </c>
    </row>
    <row r="4912" ht="15.75" customHeight="1">
      <c r="A4912" s="13">
        <v>42176.1875</v>
      </c>
      <c r="B4912" s="73">
        <f t="shared" si="1"/>
        <v>42176</v>
      </c>
      <c r="C4912" s="74">
        <f>IF(NewCustomer="Yes", IF(COUNTIF($I$2:$I$11,B4912)&gt;0,0,WEEKDAY(B4912,2)),IF(COUNTIF($I$2:$I$21,B4912)&gt;0,0,WEEKDAY(B4912,2)))</f>
        <v>7</v>
      </c>
      <c r="D4912" s="74">
        <f t="shared" si="2"/>
        <v>4</v>
      </c>
      <c r="E4912" s="12">
        <f>IFERROR(VLOOKUP(A4912,'IDAR Meter Data'!$A:$B,2,1),"")</f>
        <v>154</v>
      </c>
      <c r="F4912" s="75">
        <f>IF(CECCZ="CZ03",'Outside Temp'!B4912,IF(CECCZ="CZ04",'Outside Temp'!B4913,IF(CECCZ="CZ12",'Outside Temp'!B4914, IF(CECCZ="CZ13",'Outside Temp'!B4915))))</f>
        <v>55</v>
      </c>
      <c r="G4912" s="12">
        <f t="shared" si="3"/>
        <v>1</v>
      </c>
    </row>
    <row r="4913" ht="15.75" customHeight="1">
      <c r="A4913" s="13">
        <v>42176.197916666664</v>
      </c>
      <c r="B4913" s="73">
        <f t="shared" si="1"/>
        <v>42176</v>
      </c>
      <c r="C4913" s="74">
        <f>IF(NewCustomer="Yes", IF(COUNTIF($I$2:$I$11,B4913)&gt;0,0,WEEKDAY(B4913,2)),IF(COUNTIF($I$2:$I$21,B4913)&gt;0,0,WEEKDAY(B4913,2)))</f>
        <v>7</v>
      </c>
      <c r="D4913" s="74">
        <f t="shared" si="2"/>
        <v>4</v>
      </c>
      <c r="E4913" s="12">
        <f>IFERROR(VLOOKUP(A4913,'IDAR Meter Data'!$A:$B,2,1),"")</f>
        <v>151</v>
      </c>
      <c r="F4913" s="75">
        <f>IF(CECCZ="CZ03",'Outside Temp'!B4913,IF(CECCZ="CZ04",'Outside Temp'!B4914,IF(CECCZ="CZ12",'Outside Temp'!B4915, IF(CECCZ="CZ13",'Outside Temp'!B4916))))</f>
        <v>55</v>
      </c>
      <c r="G4913" s="12">
        <f t="shared" si="3"/>
        <v>1</v>
      </c>
    </row>
    <row r="4914" ht="15.75" customHeight="1">
      <c r="A4914" s="13">
        <v>42176.208333333336</v>
      </c>
      <c r="B4914" s="73">
        <f t="shared" si="1"/>
        <v>42176</v>
      </c>
      <c r="C4914" s="74">
        <f>IF(NewCustomer="Yes", IF(COUNTIF($I$2:$I$11,B4914)&gt;0,0,WEEKDAY(B4914,2)),IF(COUNTIF($I$2:$I$21,B4914)&gt;0,0,WEEKDAY(B4914,2)))</f>
        <v>7</v>
      </c>
      <c r="D4914" s="74">
        <f t="shared" si="2"/>
        <v>5</v>
      </c>
      <c r="E4914" s="12">
        <f>IFERROR(VLOOKUP(A4914,'IDAR Meter Data'!$A:$B,2,1),"")</f>
        <v>149</v>
      </c>
      <c r="F4914" s="75">
        <f>IF(CECCZ="CZ03",'Outside Temp'!B4914,IF(CECCZ="CZ04",'Outside Temp'!B4915,IF(CECCZ="CZ12",'Outside Temp'!B4916, IF(CECCZ="CZ13",'Outside Temp'!B4917))))</f>
        <v>55.06666667</v>
      </c>
      <c r="G4914" s="12">
        <f t="shared" si="3"/>
        <v>1</v>
      </c>
    </row>
    <row r="4915" ht="15.75" customHeight="1">
      <c r="A4915" s="13">
        <v>42176.21875</v>
      </c>
      <c r="B4915" s="73">
        <f t="shared" si="1"/>
        <v>42176</v>
      </c>
      <c r="C4915" s="74">
        <f>IF(NewCustomer="Yes", IF(COUNTIF($I$2:$I$11,B4915)&gt;0,0,WEEKDAY(B4915,2)),IF(COUNTIF($I$2:$I$21,B4915)&gt;0,0,WEEKDAY(B4915,2)))</f>
        <v>7</v>
      </c>
      <c r="D4915" s="74">
        <f t="shared" si="2"/>
        <v>5</v>
      </c>
      <c r="E4915" s="12">
        <f>IFERROR(VLOOKUP(A4915,'IDAR Meter Data'!$A:$B,2,1),"")</f>
        <v>152</v>
      </c>
      <c r="F4915" s="75">
        <f>IF(CECCZ="CZ03",'Outside Temp'!B4915,IF(CECCZ="CZ04",'Outside Temp'!B4916,IF(CECCZ="CZ12",'Outside Temp'!B4917, IF(CECCZ="CZ13",'Outside Temp'!B4918))))</f>
        <v>55.31666667</v>
      </c>
      <c r="G4915" s="12">
        <f t="shared" si="3"/>
        <v>1</v>
      </c>
    </row>
    <row r="4916" ht="15.75" customHeight="1">
      <c r="A4916" s="13">
        <v>42176.229166666664</v>
      </c>
      <c r="B4916" s="73">
        <f t="shared" si="1"/>
        <v>42176</v>
      </c>
      <c r="C4916" s="74">
        <f>IF(NewCustomer="Yes", IF(COUNTIF($I$2:$I$11,B4916)&gt;0,0,WEEKDAY(B4916,2)),IF(COUNTIF($I$2:$I$21,B4916)&gt;0,0,WEEKDAY(B4916,2)))</f>
        <v>7</v>
      </c>
      <c r="D4916" s="74">
        <f t="shared" si="2"/>
        <v>5</v>
      </c>
      <c r="E4916" s="12">
        <f>IFERROR(VLOOKUP(A4916,'IDAR Meter Data'!$A:$B,2,1),"")</f>
        <v>155</v>
      </c>
      <c r="F4916" s="75">
        <f>IF(CECCZ="CZ03",'Outside Temp'!B4916,IF(CECCZ="CZ04",'Outside Temp'!B4917,IF(CECCZ="CZ12",'Outside Temp'!B4918, IF(CECCZ="CZ13",'Outside Temp'!B4919))))</f>
        <v>55.56666667</v>
      </c>
      <c r="G4916" s="12">
        <f t="shared" si="3"/>
        <v>1</v>
      </c>
    </row>
    <row r="4917" ht="15.75" customHeight="1">
      <c r="A4917" s="13">
        <v>42176.239583333336</v>
      </c>
      <c r="B4917" s="73">
        <f t="shared" si="1"/>
        <v>42176</v>
      </c>
      <c r="C4917" s="74">
        <f>IF(NewCustomer="Yes", IF(COUNTIF($I$2:$I$11,B4917)&gt;0,0,WEEKDAY(B4917,2)),IF(COUNTIF($I$2:$I$21,B4917)&gt;0,0,WEEKDAY(B4917,2)))</f>
        <v>7</v>
      </c>
      <c r="D4917" s="74">
        <f t="shared" si="2"/>
        <v>5</v>
      </c>
      <c r="E4917" s="12">
        <f>IFERROR(VLOOKUP(A4917,'IDAR Meter Data'!$A:$B,2,1),"")</f>
        <v>160</v>
      </c>
      <c r="F4917" s="75">
        <f>IF(CECCZ="CZ03",'Outside Temp'!B4917,IF(CECCZ="CZ04",'Outside Temp'!B4918,IF(CECCZ="CZ12",'Outside Temp'!B4919, IF(CECCZ="CZ13",'Outside Temp'!B4920))))</f>
        <v>55.81666667</v>
      </c>
      <c r="G4917" s="12">
        <f t="shared" si="3"/>
        <v>1</v>
      </c>
    </row>
    <row r="4918" ht="15.75" customHeight="1">
      <c r="A4918" s="13">
        <v>42176.25</v>
      </c>
      <c r="B4918" s="73">
        <f t="shared" si="1"/>
        <v>42176</v>
      </c>
      <c r="C4918" s="74">
        <f>IF(NewCustomer="Yes", IF(COUNTIF($I$2:$I$11,B4918)&gt;0,0,WEEKDAY(B4918,2)),IF(COUNTIF($I$2:$I$21,B4918)&gt;0,0,WEEKDAY(B4918,2)))</f>
        <v>7</v>
      </c>
      <c r="D4918" s="74">
        <f t="shared" si="2"/>
        <v>6</v>
      </c>
      <c r="E4918" s="12">
        <f>IFERROR(VLOOKUP(A4918,'IDAR Meter Data'!$A:$B,2,1),"")</f>
        <v>152</v>
      </c>
      <c r="F4918" s="75">
        <f>IF(CECCZ="CZ03",'Outside Temp'!B4918,IF(CECCZ="CZ04",'Outside Temp'!B4919,IF(CECCZ="CZ12",'Outside Temp'!B4920, IF(CECCZ="CZ13",'Outside Temp'!B4921))))</f>
        <v>56.06666667</v>
      </c>
      <c r="G4918" s="12">
        <f t="shared" si="3"/>
        <v>1</v>
      </c>
    </row>
    <row r="4919" ht="15.75" customHeight="1">
      <c r="A4919" s="13">
        <v>42176.260416666664</v>
      </c>
      <c r="B4919" s="73">
        <f t="shared" si="1"/>
        <v>42176</v>
      </c>
      <c r="C4919" s="74">
        <f>IF(NewCustomer="Yes", IF(COUNTIF($I$2:$I$11,B4919)&gt;0,0,WEEKDAY(B4919,2)),IF(COUNTIF($I$2:$I$21,B4919)&gt;0,0,WEEKDAY(B4919,2)))</f>
        <v>7</v>
      </c>
      <c r="D4919" s="74">
        <f t="shared" si="2"/>
        <v>6</v>
      </c>
      <c r="E4919" s="12">
        <f>IFERROR(VLOOKUP(A4919,'IDAR Meter Data'!$A:$B,2,1),"")</f>
        <v>148</v>
      </c>
      <c r="F4919" s="75">
        <f>IF(CECCZ="CZ03",'Outside Temp'!B4919,IF(CECCZ="CZ04",'Outside Temp'!B4920,IF(CECCZ="CZ12",'Outside Temp'!B4921, IF(CECCZ="CZ13",'Outside Temp'!B4922))))</f>
        <v>56.31666667</v>
      </c>
      <c r="G4919" s="12">
        <f t="shared" si="3"/>
        <v>1</v>
      </c>
    </row>
    <row r="4920" ht="15.75" customHeight="1">
      <c r="A4920" s="13">
        <v>42176.270833333336</v>
      </c>
      <c r="B4920" s="73">
        <f t="shared" si="1"/>
        <v>42176</v>
      </c>
      <c r="C4920" s="74">
        <f>IF(NewCustomer="Yes", IF(COUNTIF($I$2:$I$11,B4920)&gt;0,0,WEEKDAY(B4920,2)),IF(COUNTIF($I$2:$I$21,B4920)&gt;0,0,WEEKDAY(B4920,2)))</f>
        <v>7</v>
      </c>
      <c r="D4920" s="74">
        <f t="shared" si="2"/>
        <v>6</v>
      </c>
      <c r="E4920" s="12">
        <f>IFERROR(VLOOKUP(A4920,'IDAR Meter Data'!$A:$B,2,1),"")</f>
        <v>158</v>
      </c>
      <c r="F4920" s="75">
        <f>IF(CECCZ="CZ03",'Outside Temp'!B4920,IF(CECCZ="CZ04",'Outside Temp'!B4921,IF(CECCZ="CZ12",'Outside Temp'!B4922, IF(CECCZ="CZ13",'Outside Temp'!B4923))))</f>
        <v>56.56666667</v>
      </c>
      <c r="G4920" s="12">
        <f t="shared" si="3"/>
        <v>1</v>
      </c>
    </row>
    <row r="4921" ht="15.75" customHeight="1">
      <c r="A4921" s="13">
        <v>42176.28125</v>
      </c>
      <c r="B4921" s="73">
        <f t="shared" si="1"/>
        <v>42176</v>
      </c>
      <c r="C4921" s="74">
        <f>IF(NewCustomer="Yes", IF(COUNTIF($I$2:$I$11,B4921)&gt;0,0,WEEKDAY(B4921,2)),IF(COUNTIF($I$2:$I$21,B4921)&gt;0,0,WEEKDAY(B4921,2)))</f>
        <v>7</v>
      </c>
      <c r="D4921" s="74">
        <f t="shared" si="2"/>
        <v>6</v>
      </c>
      <c r="E4921" s="12">
        <f>IFERROR(VLOOKUP(A4921,'IDAR Meter Data'!$A:$B,2,1),"")</f>
        <v>177</v>
      </c>
      <c r="F4921" s="75">
        <f>IF(CECCZ="CZ03",'Outside Temp'!B4921,IF(CECCZ="CZ04",'Outside Temp'!B4922,IF(CECCZ="CZ12",'Outside Temp'!B4923, IF(CECCZ="CZ13",'Outside Temp'!B4924))))</f>
        <v>56.81666667</v>
      </c>
      <c r="G4921" s="12">
        <f t="shared" si="3"/>
        <v>1</v>
      </c>
    </row>
    <row r="4922" ht="15.75" customHeight="1">
      <c r="A4922" s="13">
        <v>42176.291666666664</v>
      </c>
      <c r="B4922" s="73">
        <f t="shared" si="1"/>
        <v>42176</v>
      </c>
      <c r="C4922" s="74">
        <f>IF(NewCustomer="Yes", IF(COUNTIF($I$2:$I$11,B4922)&gt;0,0,WEEKDAY(B4922,2)),IF(COUNTIF($I$2:$I$21,B4922)&gt;0,0,WEEKDAY(B4922,2)))</f>
        <v>7</v>
      </c>
      <c r="D4922" s="74">
        <f t="shared" si="2"/>
        <v>7</v>
      </c>
      <c r="E4922" s="12">
        <f>IFERROR(VLOOKUP(A4922,'IDAR Meter Data'!$A:$B,2,1),"")</f>
        <v>166</v>
      </c>
      <c r="F4922" s="75">
        <f>IF(CECCZ="CZ03",'Outside Temp'!B4922,IF(CECCZ="CZ04",'Outside Temp'!B4923,IF(CECCZ="CZ12",'Outside Temp'!B4924, IF(CECCZ="CZ13",'Outside Temp'!B4925))))</f>
        <v>57</v>
      </c>
      <c r="G4922" s="12">
        <f t="shared" si="3"/>
        <v>1</v>
      </c>
    </row>
    <row r="4923" ht="15.75" customHeight="1">
      <c r="A4923" s="13">
        <v>42176.302083333336</v>
      </c>
      <c r="B4923" s="73">
        <f t="shared" si="1"/>
        <v>42176</v>
      </c>
      <c r="C4923" s="74">
        <f>IF(NewCustomer="Yes", IF(COUNTIF($I$2:$I$11,B4923)&gt;0,0,WEEKDAY(B4923,2)),IF(COUNTIF($I$2:$I$21,B4923)&gt;0,0,WEEKDAY(B4923,2)))</f>
        <v>7</v>
      </c>
      <c r="D4923" s="74">
        <f t="shared" si="2"/>
        <v>7</v>
      </c>
      <c r="E4923" s="12">
        <f>IFERROR(VLOOKUP(A4923,'IDAR Meter Data'!$A:$B,2,1),"")</f>
        <v>163</v>
      </c>
      <c r="F4923" s="75">
        <f>IF(CECCZ="CZ03",'Outside Temp'!B4923,IF(CECCZ="CZ04",'Outside Temp'!B4924,IF(CECCZ="CZ12",'Outside Temp'!B4925, IF(CECCZ="CZ13",'Outside Temp'!B4926))))</f>
        <v>57</v>
      </c>
      <c r="G4923" s="12">
        <f t="shared" si="3"/>
        <v>1</v>
      </c>
    </row>
    <row r="4924" ht="15.75" customHeight="1">
      <c r="A4924" s="13">
        <v>42176.3125</v>
      </c>
      <c r="B4924" s="73">
        <f t="shared" si="1"/>
        <v>42176</v>
      </c>
      <c r="C4924" s="74">
        <f>IF(NewCustomer="Yes", IF(COUNTIF($I$2:$I$11,B4924)&gt;0,0,WEEKDAY(B4924,2)),IF(COUNTIF($I$2:$I$21,B4924)&gt;0,0,WEEKDAY(B4924,2)))</f>
        <v>7</v>
      </c>
      <c r="D4924" s="74">
        <f t="shared" si="2"/>
        <v>7</v>
      </c>
      <c r="E4924" s="12">
        <f>IFERROR(VLOOKUP(A4924,'IDAR Meter Data'!$A:$B,2,1),"")</f>
        <v>158</v>
      </c>
      <c r="F4924" s="75">
        <f>IF(CECCZ="CZ03",'Outside Temp'!B4924,IF(CECCZ="CZ04",'Outside Temp'!B4925,IF(CECCZ="CZ12",'Outside Temp'!B4926, IF(CECCZ="CZ13",'Outside Temp'!B4927))))</f>
        <v>57.66666667</v>
      </c>
      <c r="G4924" s="12">
        <f t="shared" si="3"/>
        <v>1</v>
      </c>
    </row>
    <row r="4925" ht="15.75" customHeight="1">
      <c r="A4925" s="13">
        <v>42176.322916666664</v>
      </c>
      <c r="B4925" s="73">
        <f t="shared" si="1"/>
        <v>42176</v>
      </c>
      <c r="C4925" s="74">
        <f>IF(NewCustomer="Yes", IF(COUNTIF($I$2:$I$11,B4925)&gt;0,0,WEEKDAY(B4925,2)),IF(COUNTIF($I$2:$I$21,B4925)&gt;0,0,WEEKDAY(B4925,2)))</f>
        <v>7</v>
      </c>
      <c r="D4925" s="74">
        <f t="shared" si="2"/>
        <v>7</v>
      </c>
      <c r="E4925" s="12">
        <f>IFERROR(VLOOKUP(A4925,'IDAR Meter Data'!$A:$B,2,1),"")</f>
        <v>156</v>
      </c>
      <c r="F4925" s="75">
        <f>IF(CECCZ="CZ03",'Outside Temp'!B4925,IF(CECCZ="CZ04",'Outside Temp'!B4926,IF(CECCZ="CZ12",'Outside Temp'!B4927, IF(CECCZ="CZ13",'Outside Temp'!B4928))))</f>
        <v>58.43589744</v>
      </c>
      <c r="G4925" s="12">
        <f t="shared" si="3"/>
        <v>1</v>
      </c>
    </row>
    <row r="4926" ht="15.75" customHeight="1">
      <c r="A4926" s="13">
        <v>42176.333333333336</v>
      </c>
      <c r="B4926" s="73">
        <f t="shared" si="1"/>
        <v>42176</v>
      </c>
      <c r="C4926" s="74">
        <f>IF(NewCustomer="Yes", IF(COUNTIF($I$2:$I$11,B4926)&gt;0,0,WEEKDAY(B4926,2)),IF(COUNTIF($I$2:$I$21,B4926)&gt;0,0,WEEKDAY(B4926,2)))</f>
        <v>7</v>
      </c>
      <c r="D4926" s="74">
        <f t="shared" si="2"/>
        <v>8</v>
      </c>
      <c r="E4926" s="12">
        <f>IFERROR(VLOOKUP(A4926,'IDAR Meter Data'!$A:$B,2,1),"")</f>
        <v>171</v>
      </c>
      <c r="F4926" s="75">
        <f>IF(CECCZ="CZ03",'Outside Temp'!B4926,IF(CECCZ="CZ04",'Outside Temp'!B4927,IF(CECCZ="CZ12",'Outside Temp'!B4928, IF(CECCZ="CZ13",'Outside Temp'!B4929))))</f>
        <v>59.06666667</v>
      </c>
      <c r="G4926" s="12">
        <f t="shared" si="3"/>
        <v>1</v>
      </c>
    </row>
    <row r="4927" ht="15.75" customHeight="1">
      <c r="A4927" s="13">
        <v>42176.34375</v>
      </c>
      <c r="B4927" s="73">
        <f t="shared" si="1"/>
        <v>42176</v>
      </c>
      <c r="C4927" s="74">
        <f>IF(NewCustomer="Yes", IF(COUNTIF($I$2:$I$11,B4927)&gt;0,0,WEEKDAY(B4927,2)),IF(COUNTIF($I$2:$I$21,B4927)&gt;0,0,WEEKDAY(B4927,2)))</f>
        <v>7</v>
      </c>
      <c r="D4927" s="74">
        <f t="shared" si="2"/>
        <v>8</v>
      </c>
      <c r="E4927" s="12">
        <f>IFERROR(VLOOKUP(A4927,'IDAR Meter Data'!$A:$B,2,1),"")</f>
        <v>166</v>
      </c>
      <c r="F4927" s="75">
        <f>IF(CECCZ="CZ03",'Outside Temp'!B4927,IF(CECCZ="CZ04",'Outside Temp'!B4928,IF(CECCZ="CZ12",'Outside Temp'!B4929, IF(CECCZ="CZ13",'Outside Temp'!B4930))))</f>
        <v>59.31666667</v>
      </c>
      <c r="G4927" s="12">
        <f t="shared" si="3"/>
        <v>1</v>
      </c>
    </row>
    <row r="4928" ht="15.75" customHeight="1">
      <c r="A4928" s="13">
        <v>42176.354166666664</v>
      </c>
      <c r="B4928" s="73">
        <f t="shared" si="1"/>
        <v>42176</v>
      </c>
      <c r="C4928" s="74">
        <f>IF(NewCustomer="Yes", IF(COUNTIF($I$2:$I$11,B4928)&gt;0,0,WEEKDAY(B4928,2)),IF(COUNTIF($I$2:$I$21,B4928)&gt;0,0,WEEKDAY(B4928,2)))</f>
        <v>7</v>
      </c>
      <c r="D4928" s="74">
        <f t="shared" si="2"/>
        <v>8</v>
      </c>
      <c r="E4928" s="12">
        <f>IFERROR(VLOOKUP(A4928,'IDAR Meter Data'!$A:$B,2,1),"")</f>
        <v>181</v>
      </c>
      <c r="F4928" s="75">
        <f>IF(CECCZ="CZ03",'Outside Temp'!B4928,IF(CECCZ="CZ04",'Outside Temp'!B4929,IF(CECCZ="CZ12",'Outside Temp'!B4930, IF(CECCZ="CZ13",'Outside Temp'!B4931))))</f>
        <v>59.56666667</v>
      </c>
      <c r="G4928" s="12">
        <f t="shared" si="3"/>
        <v>1</v>
      </c>
    </row>
    <row r="4929" ht="15.75" customHeight="1">
      <c r="A4929" s="13">
        <v>42176.364583333336</v>
      </c>
      <c r="B4929" s="73">
        <f t="shared" si="1"/>
        <v>42176</v>
      </c>
      <c r="C4929" s="74">
        <f>IF(NewCustomer="Yes", IF(COUNTIF($I$2:$I$11,B4929)&gt;0,0,WEEKDAY(B4929,2)),IF(COUNTIF($I$2:$I$21,B4929)&gt;0,0,WEEKDAY(B4929,2)))</f>
        <v>7</v>
      </c>
      <c r="D4929" s="74">
        <f t="shared" si="2"/>
        <v>8</v>
      </c>
      <c r="E4929" s="12">
        <f>IFERROR(VLOOKUP(A4929,'IDAR Meter Data'!$A:$B,2,1),"")</f>
        <v>169</v>
      </c>
      <c r="F4929" s="75">
        <f>IF(CECCZ="CZ03",'Outside Temp'!B4929,IF(CECCZ="CZ04",'Outside Temp'!B4930,IF(CECCZ="CZ12",'Outside Temp'!B4931, IF(CECCZ="CZ13",'Outside Temp'!B4932))))</f>
        <v>59.81666667</v>
      </c>
      <c r="G4929" s="12">
        <f t="shared" si="3"/>
        <v>1</v>
      </c>
    </row>
    <row r="4930" ht="15.75" customHeight="1">
      <c r="A4930" s="13">
        <v>42176.375</v>
      </c>
      <c r="B4930" s="73">
        <f t="shared" si="1"/>
        <v>42176</v>
      </c>
      <c r="C4930" s="74">
        <f>IF(NewCustomer="Yes", IF(COUNTIF($I$2:$I$11,B4930)&gt;0,0,WEEKDAY(B4930,2)),IF(COUNTIF($I$2:$I$21,B4930)&gt;0,0,WEEKDAY(B4930,2)))</f>
        <v>7</v>
      </c>
      <c r="D4930" s="74">
        <f t="shared" si="2"/>
        <v>9</v>
      </c>
      <c r="E4930" s="12">
        <f>IFERROR(VLOOKUP(A4930,'IDAR Meter Data'!$A:$B,2,1),"")</f>
        <v>167</v>
      </c>
      <c r="F4930" s="75">
        <f>IF(CECCZ="CZ03",'Outside Temp'!B4930,IF(CECCZ="CZ04",'Outside Temp'!B4931,IF(CECCZ="CZ12",'Outside Temp'!B4932, IF(CECCZ="CZ13",'Outside Temp'!B4933))))</f>
        <v>60</v>
      </c>
      <c r="G4930" s="12">
        <f t="shared" si="3"/>
        <v>1</v>
      </c>
    </row>
    <row r="4931" ht="15.75" customHeight="1">
      <c r="A4931" s="13">
        <v>42176.385416666664</v>
      </c>
      <c r="B4931" s="73">
        <f t="shared" si="1"/>
        <v>42176</v>
      </c>
      <c r="C4931" s="74">
        <f>IF(NewCustomer="Yes", IF(COUNTIF($I$2:$I$11,B4931)&gt;0,0,WEEKDAY(B4931,2)),IF(COUNTIF($I$2:$I$21,B4931)&gt;0,0,WEEKDAY(B4931,2)))</f>
        <v>7</v>
      </c>
      <c r="D4931" s="74">
        <f t="shared" si="2"/>
        <v>9</v>
      </c>
      <c r="E4931" s="12">
        <f>IFERROR(VLOOKUP(A4931,'IDAR Meter Data'!$A:$B,2,1),"")</f>
        <v>179</v>
      </c>
      <c r="F4931" s="75">
        <f>IF(CECCZ="CZ03",'Outside Temp'!B4931,IF(CECCZ="CZ04",'Outside Temp'!B4932,IF(CECCZ="CZ12",'Outside Temp'!B4933, IF(CECCZ="CZ13",'Outside Temp'!B4934))))</f>
        <v>60</v>
      </c>
      <c r="G4931" s="12">
        <f t="shared" si="3"/>
        <v>1</v>
      </c>
    </row>
    <row r="4932" ht="15.75" customHeight="1">
      <c r="A4932" s="13">
        <v>42176.395833333336</v>
      </c>
      <c r="B4932" s="73">
        <f t="shared" si="1"/>
        <v>42176</v>
      </c>
      <c r="C4932" s="74">
        <f>IF(NewCustomer="Yes", IF(COUNTIF($I$2:$I$11,B4932)&gt;0,0,WEEKDAY(B4932,2)),IF(COUNTIF($I$2:$I$21,B4932)&gt;0,0,WEEKDAY(B4932,2)))</f>
        <v>7</v>
      </c>
      <c r="D4932" s="74">
        <f t="shared" si="2"/>
        <v>9</v>
      </c>
      <c r="E4932" s="12">
        <f>IFERROR(VLOOKUP(A4932,'IDAR Meter Data'!$A:$B,2,1),"")</f>
        <v>176</v>
      </c>
      <c r="F4932" s="75">
        <f>IF(CECCZ="CZ03",'Outside Temp'!B4932,IF(CECCZ="CZ04",'Outside Temp'!B4933,IF(CECCZ="CZ12",'Outside Temp'!B4934, IF(CECCZ="CZ13",'Outside Temp'!B4935))))</f>
        <v>60</v>
      </c>
      <c r="G4932" s="12">
        <f t="shared" si="3"/>
        <v>1</v>
      </c>
    </row>
    <row r="4933" ht="15.75" customHeight="1">
      <c r="A4933" s="13">
        <v>42176.40625</v>
      </c>
      <c r="B4933" s="73">
        <f t="shared" si="1"/>
        <v>42176</v>
      </c>
      <c r="C4933" s="74">
        <f>IF(NewCustomer="Yes", IF(COUNTIF($I$2:$I$11,B4933)&gt;0,0,WEEKDAY(B4933,2)),IF(COUNTIF($I$2:$I$21,B4933)&gt;0,0,WEEKDAY(B4933,2)))</f>
        <v>7</v>
      </c>
      <c r="D4933" s="74">
        <f t="shared" si="2"/>
        <v>9</v>
      </c>
      <c r="E4933" s="12">
        <f>IFERROR(VLOOKUP(A4933,'IDAR Meter Data'!$A:$B,2,1),"")</f>
        <v>175</v>
      </c>
      <c r="F4933" s="75">
        <f>IF(CECCZ="CZ03",'Outside Temp'!B4933,IF(CECCZ="CZ04",'Outside Temp'!B4934,IF(CECCZ="CZ12",'Outside Temp'!B4935, IF(CECCZ="CZ13",'Outside Temp'!B4936))))</f>
        <v>60</v>
      </c>
      <c r="G4933" s="12">
        <f t="shared" si="3"/>
        <v>1</v>
      </c>
    </row>
    <row r="4934" ht="15.75" customHeight="1">
      <c r="A4934" s="13">
        <v>42176.416666666664</v>
      </c>
      <c r="B4934" s="73">
        <f t="shared" si="1"/>
        <v>42176</v>
      </c>
      <c r="C4934" s="74">
        <f>IF(NewCustomer="Yes", IF(COUNTIF($I$2:$I$11,B4934)&gt;0,0,WEEKDAY(B4934,2)),IF(COUNTIF($I$2:$I$21,B4934)&gt;0,0,WEEKDAY(B4934,2)))</f>
        <v>7</v>
      </c>
      <c r="D4934" s="74">
        <f t="shared" si="2"/>
        <v>10</v>
      </c>
      <c r="E4934" s="12">
        <f>IFERROR(VLOOKUP(A4934,'IDAR Meter Data'!$A:$B,2,1),"")</f>
        <v>172</v>
      </c>
      <c r="F4934" s="75">
        <f>IF(CECCZ="CZ03",'Outside Temp'!B4934,IF(CECCZ="CZ04",'Outside Temp'!B4935,IF(CECCZ="CZ12",'Outside Temp'!B4936, IF(CECCZ="CZ13",'Outside Temp'!B4937))))</f>
        <v>60.2</v>
      </c>
      <c r="G4934" s="12">
        <f t="shared" si="3"/>
        <v>1</v>
      </c>
    </row>
    <row r="4935" ht="15.75" customHeight="1">
      <c r="A4935" s="13">
        <v>42176.427083333336</v>
      </c>
      <c r="B4935" s="73">
        <f t="shared" si="1"/>
        <v>42176</v>
      </c>
      <c r="C4935" s="74">
        <f>IF(NewCustomer="Yes", IF(COUNTIF($I$2:$I$11,B4935)&gt;0,0,WEEKDAY(B4935,2)),IF(COUNTIF($I$2:$I$21,B4935)&gt;0,0,WEEKDAY(B4935,2)))</f>
        <v>7</v>
      </c>
      <c r="D4935" s="74">
        <f t="shared" si="2"/>
        <v>10</v>
      </c>
      <c r="E4935" s="12">
        <f>IFERROR(VLOOKUP(A4935,'IDAR Meter Data'!$A:$B,2,1),"")</f>
        <v>173</v>
      </c>
      <c r="F4935" s="75">
        <f>IF(CECCZ="CZ03",'Outside Temp'!B4935,IF(CECCZ="CZ04",'Outside Temp'!B4936,IF(CECCZ="CZ12",'Outside Temp'!B4937, IF(CECCZ="CZ13",'Outside Temp'!B4938))))</f>
        <v>60.95</v>
      </c>
      <c r="G4935" s="12">
        <f t="shared" si="3"/>
        <v>1</v>
      </c>
    </row>
    <row r="4936" ht="15.75" customHeight="1">
      <c r="A4936" s="13">
        <v>42176.4375</v>
      </c>
      <c r="B4936" s="73">
        <f t="shared" si="1"/>
        <v>42176</v>
      </c>
      <c r="C4936" s="74">
        <f>IF(NewCustomer="Yes", IF(COUNTIF($I$2:$I$11,B4936)&gt;0,0,WEEKDAY(B4936,2)),IF(COUNTIF($I$2:$I$21,B4936)&gt;0,0,WEEKDAY(B4936,2)))</f>
        <v>7</v>
      </c>
      <c r="D4936" s="74">
        <f t="shared" si="2"/>
        <v>10</v>
      </c>
      <c r="E4936" s="12">
        <f>IFERROR(VLOOKUP(A4936,'IDAR Meter Data'!$A:$B,2,1),"")</f>
        <v>191</v>
      </c>
      <c r="F4936" s="75">
        <f>IF(CECCZ="CZ03",'Outside Temp'!B4936,IF(CECCZ="CZ04",'Outside Temp'!B4937,IF(CECCZ="CZ12",'Outside Temp'!B4938, IF(CECCZ="CZ13",'Outside Temp'!B4939))))</f>
        <v>61.7</v>
      </c>
      <c r="G4936" s="12">
        <f t="shared" si="3"/>
        <v>1</v>
      </c>
    </row>
    <row r="4937" ht="15.75" customHeight="1">
      <c r="A4937" s="13">
        <v>42176.447916666664</v>
      </c>
      <c r="B4937" s="73">
        <f t="shared" si="1"/>
        <v>42176</v>
      </c>
      <c r="C4937" s="74">
        <f>IF(NewCustomer="Yes", IF(COUNTIF($I$2:$I$11,B4937)&gt;0,0,WEEKDAY(B4937,2)),IF(COUNTIF($I$2:$I$21,B4937)&gt;0,0,WEEKDAY(B4937,2)))</f>
        <v>7</v>
      </c>
      <c r="D4937" s="74">
        <f t="shared" si="2"/>
        <v>10</v>
      </c>
      <c r="E4937" s="12">
        <f>IFERROR(VLOOKUP(A4937,'IDAR Meter Data'!$A:$B,2,1),"")</f>
        <v>181</v>
      </c>
      <c r="F4937" s="75">
        <f>IF(CECCZ="CZ03",'Outside Temp'!B4937,IF(CECCZ="CZ04",'Outside Temp'!B4938,IF(CECCZ="CZ12",'Outside Temp'!B4939, IF(CECCZ="CZ13",'Outside Temp'!B4940))))</f>
        <v>62.45</v>
      </c>
      <c r="G4937" s="12">
        <f t="shared" si="3"/>
        <v>1</v>
      </c>
    </row>
    <row r="4938" ht="15.75" customHeight="1">
      <c r="A4938" s="13">
        <v>42176.458333333336</v>
      </c>
      <c r="B4938" s="73">
        <f t="shared" si="1"/>
        <v>42176</v>
      </c>
      <c r="C4938" s="74">
        <f>IF(NewCustomer="Yes", IF(COUNTIF($I$2:$I$11,B4938)&gt;0,0,WEEKDAY(B4938,2)),IF(COUNTIF($I$2:$I$21,B4938)&gt;0,0,WEEKDAY(B4938,2)))</f>
        <v>7</v>
      </c>
      <c r="D4938" s="74">
        <f t="shared" si="2"/>
        <v>11</v>
      </c>
      <c r="E4938" s="12">
        <f>IFERROR(VLOOKUP(A4938,'IDAR Meter Data'!$A:$B,2,1),"")</f>
        <v>185</v>
      </c>
      <c r="F4938" s="75">
        <f>IF(CECCZ="CZ03",'Outside Temp'!B4938,IF(CECCZ="CZ04",'Outside Temp'!B4939,IF(CECCZ="CZ12",'Outside Temp'!B4940, IF(CECCZ="CZ13",'Outside Temp'!B4941))))</f>
        <v>63</v>
      </c>
      <c r="G4938" s="12">
        <f t="shared" si="3"/>
        <v>1</v>
      </c>
    </row>
    <row r="4939" ht="15.75" customHeight="1">
      <c r="A4939" s="13">
        <v>42176.46875</v>
      </c>
      <c r="B4939" s="73">
        <f t="shared" si="1"/>
        <v>42176</v>
      </c>
      <c r="C4939" s="74">
        <f>IF(NewCustomer="Yes", IF(COUNTIF($I$2:$I$11,B4939)&gt;0,0,WEEKDAY(B4939,2)),IF(COUNTIF($I$2:$I$21,B4939)&gt;0,0,WEEKDAY(B4939,2)))</f>
        <v>7</v>
      </c>
      <c r="D4939" s="74">
        <f t="shared" si="2"/>
        <v>11</v>
      </c>
      <c r="E4939" s="12">
        <f>IFERROR(VLOOKUP(A4939,'IDAR Meter Data'!$A:$B,2,1),"")</f>
        <v>179</v>
      </c>
      <c r="F4939" s="75">
        <f>IF(CECCZ="CZ03",'Outside Temp'!B4939,IF(CECCZ="CZ04",'Outside Temp'!B4940,IF(CECCZ="CZ12",'Outside Temp'!B4941, IF(CECCZ="CZ13",'Outside Temp'!B4942))))</f>
        <v>63</v>
      </c>
      <c r="G4939" s="12">
        <f t="shared" si="3"/>
        <v>1</v>
      </c>
    </row>
    <row r="4940" ht="15.75" customHeight="1">
      <c r="A4940" s="13">
        <v>42176.479166666664</v>
      </c>
      <c r="B4940" s="73">
        <f t="shared" si="1"/>
        <v>42176</v>
      </c>
      <c r="C4940" s="74">
        <f>IF(NewCustomer="Yes", IF(COUNTIF($I$2:$I$11,B4940)&gt;0,0,WEEKDAY(B4940,2)),IF(COUNTIF($I$2:$I$21,B4940)&gt;0,0,WEEKDAY(B4940,2)))</f>
        <v>7</v>
      </c>
      <c r="D4940" s="74">
        <f t="shared" si="2"/>
        <v>11</v>
      </c>
      <c r="E4940" s="12">
        <f>IFERROR(VLOOKUP(A4940,'IDAR Meter Data'!$A:$B,2,1),"")</f>
        <v>190</v>
      </c>
      <c r="F4940" s="75">
        <f>IF(CECCZ="CZ03",'Outside Temp'!B4940,IF(CECCZ="CZ04",'Outside Temp'!B4941,IF(CECCZ="CZ12",'Outside Temp'!B4942, IF(CECCZ="CZ13",'Outside Temp'!B4943))))</f>
        <v>63</v>
      </c>
      <c r="G4940" s="12">
        <f t="shared" si="3"/>
        <v>1</v>
      </c>
    </row>
    <row r="4941" ht="15.75" customHeight="1">
      <c r="A4941" s="13">
        <v>42176.489583333336</v>
      </c>
      <c r="B4941" s="73">
        <f t="shared" si="1"/>
        <v>42176</v>
      </c>
      <c r="C4941" s="74">
        <f>IF(NewCustomer="Yes", IF(COUNTIF($I$2:$I$11,B4941)&gt;0,0,WEEKDAY(B4941,2)),IF(COUNTIF($I$2:$I$21,B4941)&gt;0,0,WEEKDAY(B4941,2)))</f>
        <v>7</v>
      </c>
      <c r="D4941" s="74">
        <f t="shared" si="2"/>
        <v>11</v>
      </c>
      <c r="E4941" s="12">
        <f>IFERROR(VLOOKUP(A4941,'IDAR Meter Data'!$A:$B,2,1),"")</f>
        <v>207</v>
      </c>
      <c r="F4941" s="75">
        <f>IF(CECCZ="CZ03",'Outside Temp'!B4941,IF(CECCZ="CZ04",'Outside Temp'!B4942,IF(CECCZ="CZ12",'Outside Temp'!B4943, IF(CECCZ="CZ13",'Outside Temp'!B4944))))</f>
        <v>63</v>
      </c>
      <c r="G4941" s="12">
        <f t="shared" si="3"/>
        <v>1</v>
      </c>
    </row>
    <row r="4942" ht="15.75" customHeight="1">
      <c r="A4942" s="13">
        <v>42176.5</v>
      </c>
      <c r="B4942" s="73">
        <f t="shared" si="1"/>
        <v>42176</v>
      </c>
      <c r="C4942" s="74">
        <f>IF(NewCustomer="Yes", IF(COUNTIF($I$2:$I$11,B4942)&gt;0,0,WEEKDAY(B4942,2)),IF(COUNTIF($I$2:$I$21,B4942)&gt;0,0,WEEKDAY(B4942,2)))</f>
        <v>7</v>
      </c>
      <c r="D4942" s="74">
        <f t="shared" si="2"/>
        <v>12</v>
      </c>
      <c r="E4942" s="12">
        <f>IFERROR(VLOOKUP(A4942,'IDAR Meter Data'!$A:$B,2,1),"")</f>
        <v>191</v>
      </c>
      <c r="F4942" s="75">
        <f>IF(CECCZ="CZ03",'Outside Temp'!B4942,IF(CECCZ="CZ04",'Outside Temp'!B4943,IF(CECCZ="CZ12",'Outside Temp'!B4944, IF(CECCZ="CZ13",'Outside Temp'!B4945))))</f>
        <v>63.06666667</v>
      </c>
      <c r="G4942" s="12">
        <f t="shared" si="3"/>
        <v>1</v>
      </c>
    </row>
    <row r="4943" ht="15.75" customHeight="1">
      <c r="A4943" s="13">
        <v>42176.510416666664</v>
      </c>
      <c r="B4943" s="73">
        <f t="shared" si="1"/>
        <v>42176</v>
      </c>
      <c r="C4943" s="74">
        <f>IF(NewCustomer="Yes", IF(COUNTIF($I$2:$I$11,B4943)&gt;0,0,WEEKDAY(B4943,2)),IF(COUNTIF($I$2:$I$21,B4943)&gt;0,0,WEEKDAY(B4943,2)))</f>
        <v>7</v>
      </c>
      <c r="D4943" s="74">
        <f t="shared" si="2"/>
        <v>12</v>
      </c>
      <c r="E4943" s="12">
        <f>IFERROR(VLOOKUP(A4943,'IDAR Meter Data'!$A:$B,2,1),"")</f>
        <v>187</v>
      </c>
      <c r="F4943" s="75">
        <f>IF(CECCZ="CZ03",'Outside Temp'!B4943,IF(CECCZ="CZ04",'Outside Temp'!B4944,IF(CECCZ="CZ12",'Outside Temp'!B4945, IF(CECCZ="CZ13",'Outside Temp'!B4946))))</f>
        <v>63.31666667</v>
      </c>
      <c r="G4943" s="12">
        <f t="shared" si="3"/>
        <v>1</v>
      </c>
    </row>
    <row r="4944" ht="15.75" customHeight="1">
      <c r="A4944" s="13">
        <v>42176.520833333336</v>
      </c>
      <c r="B4944" s="73">
        <f t="shared" si="1"/>
        <v>42176</v>
      </c>
      <c r="C4944" s="74">
        <f>IF(NewCustomer="Yes", IF(COUNTIF($I$2:$I$11,B4944)&gt;0,0,WEEKDAY(B4944,2)),IF(COUNTIF($I$2:$I$21,B4944)&gt;0,0,WEEKDAY(B4944,2)))</f>
        <v>7</v>
      </c>
      <c r="D4944" s="74">
        <f t="shared" si="2"/>
        <v>12</v>
      </c>
      <c r="E4944" s="12">
        <f>IFERROR(VLOOKUP(A4944,'IDAR Meter Data'!$A:$B,2,1),"")</f>
        <v>189</v>
      </c>
      <c r="F4944" s="75">
        <f>IF(CECCZ="CZ03",'Outside Temp'!B4944,IF(CECCZ="CZ04",'Outside Temp'!B4945,IF(CECCZ="CZ12",'Outside Temp'!B4946, IF(CECCZ="CZ13",'Outside Temp'!B4947))))</f>
        <v>63.56666667</v>
      </c>
      <c r="G4944" s="12">
        <f t="shared" si="3"/>
        <v>1</v>
      </c>
    </row>
    <row r="4945" ht="15.75" customHeight="1">
      <c r="A4945" s="13">
        <v>42176.53125</v>
      </c>
      <c r="B4945" s="73">
        <f t="shared" si="1"/>
        <v>42176</v>
      </c>
      <c r="C4945" s="74">
        <f>IF(NewCustomer="Yes", IF(COUNTIF($I$2:$I$11,B4945)&gt;0,0,WEEKDAY(B4945,2)),IF(COUNTIF($I$2:$I$21,B4945)&gt;0,0,WEEKDAY(B4945,2)))</f>
        <v>7</v>
      </c>
      <c r="D4945" s="74">
        <f t="shared" si="2"/>
        <v>12</v>
      </c>
      <c r="E4945" s="12">
        <f>IFERROR(VLOOKUP(A4945,'IDAR Meter Data'!$A:$B,2,1),"")</f>
        <v>189</v>
      </c>
      <c r="F4945" s="75">
        <f>IF(CECCZ="CZ03",'Outside Temp'!B4945,IF(CECCZ="CZ04",'Outside Temp'!B4946,IF(CECCZ="CZ12",'Outside Temp'!B4947, IF(CECCZ="CZ13",'Outside Temp'!B4948))))</f>
        <v>63.81666667</v>
      </c>
      <c r="G4945" s="12">
        <f t="shared" si="3"/>
        <v>1</v>
      </c>
    </row>
    <row r="4946" ht="15.75" customHeight="1">
      <c r="A4946" s="13">
        <v>42176.541666666664</v>
      </c>
      <c r="B4946" s="73">
        <f t="shared" si="1"/>
        <v>42176</v>
      </c>
      <c r="C4946" s="74">
        <f>IF(NewCustomer="Yes", IF(COUNTIF($I$2:$I$11,B4946)&gt;0,0,WEEKDAY(B4946,2)),IF(COUNTIF($I$2:$I$21,B4946)&gt;0,0,WEEKDAY(B4946,2)))</f>
        <v>7</v>
      </c>
      <c r="D4946" s="74">
        <f t="shared" si="2"/>
        <v>13</v>
      </c>
      <c r="E4946" s="12">
        <f>IFERROR(VLOOKUP(A4946,'IDAR Meter Data'!$A:$B,2,1),"")</f>
        <v>203</v>
      </c>
      <c r="F4946" s="75">
        <f>IF(CECCZ="CZ03",'Outside Temp'!B4946,IF(CECCZ="CZ04",'Outside Temp'!B4947,IF(CECCZ="CZ12",'Outside Temp'!B4948, IF(CECCZ="CZ13",'Outside Temp'!B4949))))</f>
        <v>64.06666667</v>
      </c>
      <c r="G4946" s="12">
        <f t="shared" si="3"/>
        <v>1</v>
      </c>
    </row>
    <row r="4947" ht="15.75" customHeight="1">
      <c r="A4947" s="13">
        <v>42176.552083333336</v>
      </c>
      <c r="B4947" s="73">
        <f t="shared" si="1"/>
        <v>42176</v>
      </c>
      <c r="C4947" s="74">
        <f>IF(NewCustomer="Yes", IF(COUNTIF($I$2:$I$11,B4947)&gt;0,0,WEEKDAY(B4947,2)),IF(COUNTIF($I$2:$I$21,B4947)&gt;0,0,WEEKDAY(B4947,2)))</f>
        <v>7</v>
      </c>
      <c r="D4947" s="74">
        <f t="shared" si="2"/>
        <v>13</v>
      </c>
      <c r="E4947" s="12">
        <f>IFERROR(VLOOKUP(A4947,'IDAR Meter Data'!$A:$B,2,1),"")</f>
        <v>191</v>
      </c>
      <c r="F4947" s="75">
        <f>IF(CECCZ="CZ03",'Outside Temp'!B4947,IF(CECCZ="CZ04",'Outside Temp'!B4948,IF(CECCZ="CZ12",'Outside Temp'!B4949, IF(CECCZ="CZ13",'Outside Temp'!B4950))))</f>
        <v>64.31666667</v>
      </c>
      <c r="G4947" s="12">
        <f t="shared" si="3"/>
        <v>1</v>
      </c>
    </row>
    <row r="4948" ht="15.75" customHeight="1">
      <c r="A4948" s="13">
        <v>42176.5625</v>
      </c>
      <c r="B4948" s="73">
        <f t="shared" si="1"/>
        <v>42176</v>
      </c>
      <c r="C4948" s="74">
        <f>IF(NewCustomer="Yes", IF(COUNTIF($I$2:$I$11,B4948)&gt;0,0,WEEKDAY(B4948,2)),IF(COUNTIF($I$2:$I$21,B4948)&gt;0,0,WEEKDAY(B4948,2)))</f>
        <v>7</v>
      </c>
      <c r="D4948" s="74">
        <f t="shared" si="2"/>
        <v>13</v>
      </c>
      <c r="E4948" s="12">
        <f>IFERROR(VLOOKUP(A4948,'IDAR Meter Data'!$A:$B,2,1),"")</f>
        <v>190</v>
      </c>
      <c r="F4948" s="75">
        <f>IF(CECCZ="CZ03",'Outside Temp'!B4948,IF(CECCZ="CZ04",'Outside Temp'!B4949,IF(CECCZ="CZ12",'Outside Temp'!B4950, IF(CECCZ="CZ13",'Outside Temp'!B4951))))</f>
        <v>64.56666667</v>
      </c>
      <c r="G4948" s="12">
        <f t="shared" si="3"/>
        <v>1</v>
      </c>
    </row>
    <row r="4949" ht="15.75" customHeight="1">
      <c r="A4949" s="13">
        <v>42176.572916666664</v>
      </c>
      <c r="B4949" s="73">
        <f t="shared" si="1"/>
        <v>42176</v>
      </c>
      <c r="C4949" s="74">
        <f>IF(NewCustomer="Yes", IF(COUNTIF($I$2:$I$11,B4949)&gt;0,0,WEEKDAY(B4949,2)),IF(COUNTIF($I$2:$I$21,B4949)&gt;0,0,WEEKDAY(B4949,2)))</f>
        <v>7</v>
      </c>
      <c r="D4949" s="74">
        <f t="shared" si="2"/>
        <v>13</v>
      </c>
      <c r="E4949" s="12">
        <f>IFERROR(VLOOKUP(A4949,'IDAR Meter Data'!$A:$B,2,1),"")</f>
        <v>187</v>
      </c>
      <c r="F4949" s="75">
        <f>IF(CECCZ="CZ03",'Outside Temp'!B4949,IF(CECCZ="CZ04",'Outside Temp'!B4950,IF(CECCZ="CZ12",'Outside Temp'!B4951, IF(CECCZ="CZ13",'Outside Temp'!B4952))))</f>
        <v>64.81666667</v>
      </c>
      <c r="G4949" s="12">
        <f t="shared" si="3"/>
        <v>1</v>
      </c>
    </row>
    <row r="4950" ht="15.75" customHeight="1">
      <c r="A4950" s="13">
        <v>42176.583333333336</v>
      </c>
      <c r="B4950" s="73">
        <f t="shared" si="1"/>
        <v>42176</v>
      </c>
      <c r="C4950" s="74">
        <f>IF(NewCustomer="Yes", IF(COUNTIF($I$2:$I$11,B4950)&gt;0,0,WEEKDAY(B4950,2)),IF(COUNTIF($I$2:$I$21,B4950)&gt;0,0,WEEKDAY(B4950,2)))</f>
        <v>7</v>
      </c>
      <c r="D4950" s="74">
        <f t="shared" si="2"/>
        <v>14</v>
      </c>
      <c r="E4950" s="12">
        <f>IFERROR(VLOOKUP(A4950,'IDAR Meter Data'!$A:$B,2,1),"")</f>
        <v>203</v>
      </c>
      <c r="F4950" s="75">
        <f>IF(CECCZ="CZ03",'Outside Temp'!B4950,IF(CECCZ="CZ04",'Outside Temp'!B4951,IF(CECCZ="CZ12",'Outside Temp'!B4952, IF(CECCZ="CZ13",'Outside Temp'!B4953))))</f>
        <v>65.06666667</v>
      </c>
      <c r="G4950" s="12">
        <f t="shared" si="3"/>
        <v>2</v>
      </c>
    </row>
    <row r="4951" ht="15.75" customHeight="1">
      <c r="A4951" s="13">
        <v>42176.59375</v>
      </c>
      <c r="B4951" s="73">
        <f t="shared" si="1"/>
        <v>42176</v>
      </c>
      <c r="C4951" s="74">
        <f>IF(NewCustomer="Yes", IF(COUNTIF($I$2:$I$11,B4951)&gt;0,0,WEEKDAY(B4951,2)),IF(COUNTIF($I$2:$I$21,B4951)&gt;0,0,WEEKDAY(B4951,2)))</f>
        <v>7</v>
      </c>
      <c r="D4951" s="74">
        <f t="shared" si="2"/>
        <v>14</v>
      </c>
      <c r="E4951" s="12">
        <f>IFERROR(VLOOKUP(A4951,'IDAR Meter Data'!$A:$B,2,1),"")</f>
        <v>193</v>
      </c>
      <c r="F4951" s="75">
        <f>IF(CECCZ="CZ03",'Outside Temp'!B4951,IF(CECCZ="CZ04",'Outside Temp'!B4952,IF(CECCZ="CZ12",'Outside Temp'!B4953, IF(CECCZ="CZ13",'Outside Temp'!B4954))))</f>
        <v>65.31666667</v>
      </c>
      <c r="G4951" s="12">
        <f t="shared" si="3"/>
        <v>2</v>
      </c>
    </row>
    <row r="4952" ht="15.75" customHeight="1">
      <c r="A4952" s="13">
        <v>42176.604166666664</v>
      </c>
      <c r="B4952" s="73">
        <f t="shared" si="1"/>
        <v>42176</v>
      </c>
      <c r="C4952" s="74">
        <f>IF(NewCustomer="Yes", IF(COUNTIF($I$2:$I$11,B4952)&gt;0,0,WEEKDAY(B4952,2)),IF(COUNTIF($I$2:$I$21,B4952)&gt;0,0,WEEKDAY(B4952,2)))</f>
        <v>7</v>
      </c>
      <c r="D4952" s="74">
        <f t="shared" si="2"/>
        <v>14</v>
      </c>
      <c r="E4952" s="12">
        <f>IFERROR(VLOOKUP(A4952,'IDAR Meter Data'!$A:$B,2,1),"")</f>
        <v>187</v>
      </c>
      <c r="F4952" s="75">
        <f>IF(CECCZ="CZ03",'Outside Temp'!B4952,IF(CECCZ="CZ04",'Outside Temp'!B4953,IF(CECCZ="CZ12",'Outside Temp'!B4954, IF(CECCZ="CZ13",'Outside Temp'!B4955))))</f>
        <v>65.56666667</v>
      </c>
      <c r="G4952" s="12">
        <f t="shared" si="3"/>
        <v>2</v>
      </c>
    </row>
    <row r="4953" ht="15.75" customHeight="1">
      <c r="A4953" s="13">
        <v>42176.614583333336</v>
      </c>
      <c r="B4953" s="73">
        <f t="shared" si="1"/>
        <v>42176</v>
      </c>
      <c r="C4953" s="74">
        <f>IF(NewCustomer="Yes", IF(COUNTIF($I$2:$I$11,B4953)&gt;0,0,WEEKDAY(B4953,2)),IF(COUNTIF($I$2:$I$21,B4953)&gt;0,0,WEEKDAY(B4953,2)))</f>
        <v>7</v>
      </c>
      <c r="D4953" s="74">
        <f t="shared" si="2"/>
        <v>14</v>
      </c>
      <c r="E4953" s="12">
        <f>IFERROR(VLOOKUP(A4953,'IDAR Meter Data'!$A:$B,2,1),"")</f>
        <v>192</v>
      </c>
      <c r="F4953" s="75">
        <f>IF(CECCZ="CZ03",'Outside Temp'!B4953,IF(CECCZ="CZ04",'Outside Temp'!B4954,IF(CECCZ="CZ12",'Outside Temp'!B4955, IF(CECCZ="CZ13",'Outside Temp'!B4956))))</f>
        <v>65.81666667</v>
      </c>
      <c r="G4953" s="12">
        <f t="shared" si="3"/>
        <v>2</v>
      </c>
    </row>
    <row r="4954" ht="15.75" customHeight="1">
      <c r="A4954" s="13">
        <v>42176.625</v>
      </c>
      <c r="B4954" s="73">
        <f t="shared" si="1"/>
        <v>42176</v>
      </c>
      <c r="C4954" s="74">
        <f>IF(NewCustomer="Yes", IF(COUNTIF($I$2:$I$11,B4954)&gt;0,0,WEEKDAY(B4954,2)),IF(COUNTIF($I$2:$I$21,B4954)&gt;0,0,WEEKDAY(B4954,2)))</f>
        <v>7</v>
      </c>
      <c r="D4954" s="74">
        <f t="shared" si="2"/>
        <v>15</v>
      </c>
      <c r="E4954" s="12">
        <f>IFERROR(VLOOKUP(A4954,'IDAR Meter Data'!$A:$B,2,1),"")</f>
        <v>194</v>
      </c>
      <c r="F4954" s="75">
        <f>IF(CECCZ="CZ03",'Outside Temp'!B4954,IF(CECCZ="CZ04",'Outside Temp'!B4955,IF(CECCZ="CZ12",'Outside Temp'!B4956, IF(CECCZ="CZ13",'Outside Temp'!B4957))))</f>
        <v>65.86666667</v>
      </c>
      <c r="G4954" s="12">
        <f t="shared" si="3"/>
        <v>2</v>
      </c>
    </row>
    <row r="4955" ht="15.75" customHeight="1">
      <c r="A4955" s="13">
        <v>42176.635416666664</v>
      </c>
      <c r="B4955" s="73">
        <f t="shared" si="1"/>
        <v>42176</v>
      </c>
      <c r="C4955" s="74">
        <f>IF(NewCustomer="Yes", IF(COUNTIF($I$2:$I$11,B4955)&gt;0,0,WEEKDAY(B4955,2)),IF(COUNTIF($I$2:$I$21,B4955)&gt;0,0,WEEKDAY(B4955,2)))</f>
        <v>7</v>
      </c>
      <c r="D4955" s="74">
        <f t="shared" si="2"/>
        <v>15</v>
      </c>
      <c r="E4955" s="12">
        <f>IFERROR(VLOOKUP(A4955,'IDAR Meter Data'!$A:$B,2,1),"")</f>
        <v>209</v>
      </c>
      <c r="F4955" s="75">
        <f>IF(CECCZ="CZ03",'Outside Temp'!B4955,IF(CECCZ="CZ04",'Outside Temp'!B4956,IF(CECCZ="CZ12",'Outside Temp'!B4957, IF(CECCZ="CZ13",'Outside Temp'!B4958))))</f>
        <v>65.36666667</v>
      </c>
      <c r="G4955" s="12">
        <f t="shared" si="3"/>
        <v>2</v>
      </c>
    </row>
    <row r="4956" ht="15.75" customHeight="1">
      <c r="A4956" s="13">
        <v>42176.645833333336</v>
      </c>
      <c r="B4956" s="73">
        <f t="shared" si="1"/>
        <v>42176</v>
      </c>
      <c r="C4956" s="74">
        <f>IF(NewCustomer="Yes", IF(COUNTIF($I$2:$I$11,B4956)&gt;0,0,WEEKDAY(B4956,2)),IF(COUNTIF($I$2:$I$21,B4956)&gt;0,0,WEEKDAY(B4956,2)))</f>
        <v>7</v>
      </c>
      <c r="D4956" s="74">
        <f t="shared" si="2"/>
        <v>15</v>
      </c>
      <c r="E4956" s="12">
        <f>IFERROR(VLOOKUP(A4956,'IDAR Meter Data'!$A:$B,2,1),"")</f>
        <v>201</v>
      </c>
      <c r="F4956" s="75">
        <f>IF(CECCZ="CZ03",'Outside Temp'!B4956,IF(CECCZ="CZ04",'Outside Temp'!B4957,IF(CECCZ="CZ12",'Outside Temp'!B4958, IF(CECCZ="CZ13",'Outside Temp'!B4959))))</f>
        <v>64.86666667</v>
      </c>
      <c r="G4956" s="12">
        <f t="shared" si="3"/>
        <v>1</v>
      </c>
    </row>
    <row r="4957" ht="15.75" customHeight="1">
      <c r="A4957" s="13">
        <v>42176.65625</v>
      </c>
      <c r="B4957" s="73">
        <f t="shared" si="1"/>
        <v>42176</v>
      </c>
      <c r="C4957" s="74">
        <f>IF(NewCustomer="Yes", IF(COUNTIF($I$2:$I$11,B4957)&gt;0,0,WEEKDAY(B4957,2)),IF(COUNTIF($I$2:$I$21,B4957)&gt;0,0,WEEKDAY(B4957,2)))</f>
        <v>7</v>
      </c>
      <c r="D4957" s="74">
        <f t="shared" si="2"/>
        <v>15</v>
      </c>
      <c r="E4957" s="12">
        <f>IFERROR(VLOOKUP(A4957,'IDAR Meter Data'!$A:$B,2,1),"")</f>
        <v>204</v>
      </c>
      <c r="F4957" s="75">
        <f>IF(CECCZ="CZ03",'Outside Temp'!B4957,IF(CECCZ="CZ04",'Outside Temp'!B4958,IF(CECCZ="CZ12",'Outside Temp'!B4959, IF(CECCZ="CZ13",'Outside Temp'!B4960))))</f>
        <v>64.36666667</v>
      </c>
      <c r="G4957" s="12">
        <f t="shared" si="3"/>
        <v>1</v>
      </c>
    </row>
    <row r="4958" ht="15.75" customHeight="1">
      <c r="A4958" s="13">
        <v>42176.666666666664</v>
      </c>
      <c r="B4958" s="73">
        <f t="shared" si="1"/>
        <v>42176</v>
      </c>
      <c r="C4958" s="74">
        <f>IF(NewCustomer="Yes", IF(COUNTIF($I$2:$I$11,B4958)&gt;0,0,WEEKDAY(B4958,2)),IF(COUNTIF($I$2:$I$21,B4958)&gt;0,0,WEEKDAY(B4958,2)))</f>
        <v>7</v>
      </c>
      <c r="D4958" s="74">
        <f t="shared" si="2"/>
        <v>16</v>
      </c>
      <c r="E4958" s="12">
        <f>IFERROR(VLOOKUP(A4958,'IDAR Meter Data'!$A:$B,2,1),"")</f>
        <v>194</v>
      </c>
      <c r="F4958" s="75">
        <f>IF(CECCZ="CZ03",'Outside Temp'!B4958,IF(CECCZ="CZ04",'Outside Temp'!B4959,IF(CECCZ="CZ12",'Outside Temp'!B4960, IF(CECCZ="CZ13",'Outside Temp'!B4961))))</f>
        <v>63.93333333</v>
      </c>
      <c r="G4958" s="12">
        <f t="shared" si="3"/>
        <v>1</v>
      </c>
    </row>
    <row r="4959" ht="15.75" customHeight="1">
      <c r="A4959" s="13">
        <v>42176.677083333336</v>
      </c>
      <c r="B4959" s="73">
        <f t="shared" si="1"/>
        <v>42176</v>
      </c>
      <c r="C4959" s="74">
        <f>IF(NewCustomer="Yes", IF(COUNTIF($I$2:$I$11,B4959)&gt;0,0,WEEKDAY(B4959,2)),IF(COUNTIF($I$2:$I$21,B4959)&gt;0,0,WEEKDAY(B4959,2)))</f>
        <v>7</v>
      </c>
      <c r="D4959" s="74">
        <f t="shared" si="2"/>
        <v>16</v>
      </c>
      <c r="E4959" s="12">
        <f>IFERROR(VLOOKUP(A4959,'IDAR Meter Data'!$A:$B,2,1),"")</f>
        <v>199</v>
      </c>
      <c r="F4959" s="75">
        <f>IF(CECCZ="CZ03",'Outside Temp'!B4959,IF(CECCZ="CZ04",'Outside Temp'!B4960,IF(CECCZ="CZ12",'Outside Temp'!B4961, IF(CECCZ="CZ13",'Outside Temp'!B4962))))</f>
        <v>63.68333333</v>
      </c>
      <c r="G4959" s="12">
        <f t="shared" si="3"/>
        <v>1</v>
      </c>
    </row>
    <row r="4960" ht="15.75" customHeight="1">
      <c r="A4960" s="13">
        <v>42176.6875</v>
      </c>
      <c r="B4960" s="73">
        <f t="shared" si="1"/>
        <v>42176</v>
      </c>
      <c r="C4960" s="74">
        <f>IF(NewCustomer="Yes", IF(COUNTIF($I$2:$I$11,B4960)&gt;0,0,WEEKDAY(B4960,2)),IF(COUNTIF($I$2:$I$21,B4960)&gt;0,0,WEEKDAY(B4960,2)))</f>
        <v>7</v>
      </c>
      <c r="D4960" s="74">
        <f t="shared" si="2"/>
        <v>16</v>
      </c>
      <c r="E4960" s="12">
        <f>IFERROR(VLOOKUP(A4960,'IDAR Meter Data'!$A:$B,2,1),"")</f>
        <v>216</v>
      </c>
      <c r="F4960" s="75">
        <f>IF(CECCZ="CZ03",'Outside Temp'!B4960,IF(CECCZ="CZ04",'Outside Temp'!B4961,IF(CECCZ="CZ12",'Outside Temp'!B4962, IF(CECCZ="CZ13",'Outside Temp'!B4963))))</f>
        <v>63.43333333</v>
      </c>
      <c r="G4960" s="12">
        <f t="shared" si="3"/>
        <v>1</v>
      </c>
    </row>
    <row r="4961" ht="15.75" customHeight="1">
      <c r="A4961" s="13">
        <v>42176.697916666664</v>
      </c>
      <c r="B4961" s="73">
        <f t="shared" si="1"/>
        <v>42176</v>
      </c>
      <c r="C4961" s="74">
        <f>IF(NewCustomer="Yes", IF(COUNTIF($I$2:$I$11,B4961)&gt;0,0,WEEKDAY(B4961,2)),IF(COUNTIF($I$2:$I$21,B4961)&gt;0,0,WEEKDAY(B4961,2)))</f>
        <v>7</v>
      </c>
      <c r="D4961" s="74">
        <f t="shared" si="2"/>
        <v>16</v>
      </c>
      <c r="E4961" s="12">
        <f>IFERROR(VLOOKUP(A4961,'IDAR Meter Data'!$A:$B,2,1),"")</f>
        <v>203</v>
      </c>
      <c r="F4961" s="75">
        <f>IF(CECCZ="CZ03",'Outside Temp'!B4961,IF(CECCZ="CZ04",'Outside Temp'!B4962,IF(CECCZ="CZ12",'Outside Temp'!B4963, IF(CECCZ="CZ13",'Outside Temp'!B4964))))</f>
        <v>63.18333333</v>
      </c>
      <c r="G4961" s="12">
        <f t="shared" si="3"/>
        <v>1</v>
      </c>
    </row>
    <row r="4962" ht="15.75" customHeight="1">
      <c r="A4962" s="13">
        <v>42176.708333333336</v>
      </c>
      <c r="B4962" s="73">
        <f t="shared" si="1"/>
        <v>42176</v>
      </c>
      <c r="C4962" s="74">
        <f>IF(NewCustomer="Yes", IF(COUNTIF($I$2:$I$11,B4962)&gt;0,0,WEEKDAY(B4962,2)),IF(COUNTIF($I$2:$I$21,B4962)&gt;0,0,WEEKDAY(B4962,2)))</f>
        <v>7</v>
      </c>
      <c r="D4962" s="74">
        <f t="shared" si="2"/>
        <v>17</v>
      </c>
      <c r="E4962" s="12">
        <f>IFERROR(VLOOKUP(A4962,'IDAR Meter Data'!$A:$B,2,1),"")</f>
        <v>207</v>
      </c>
      <c r="F4962" s="75">
        <f>IF(CECCZ="CZ03",'Outside Temp'!B4962,IF(CECCZ="CZ04",'Outside Temp'!B4963,IF(CECCZ="CZ12",'Outside Temp'!B4964, IF(CECCZ="CZ13",'Outside Temp'!B4965))))</f>
        <v>62.86666667</v>
      </c>
      <c r="G4962" s="12">
        <f t="shared" si="3"/>
        <v>1</v>
      </c>
    </row>
    <row r="4963" ht="15.75" customHeight="1">
      <c r="A4963" s="13">
        <v>42176.71875</v>
      </c>
      <c r="B4963" s="73">
        <f t="shared" si="1"/>
        <v>42176</v>
      </c>
      <c r="C4963" s="74">
        <f>IF(NewCustomer="Yes", IF(COUNTIF($I$2:$I$11,B4963)&gt;0,0,WEEKDAY(B4963,2)),IF(COUNTIF($I$2:$I$21,B4963)&gt;0,0,WEEKDAY(B4963,2)))</f>
        <v>7</v>
      </c>
      <c r="D4963" s="74">
        <f t="shared" si="2"/>
        <v>17</v>
      </c>
      <c r="E4963" s="12">
        <f>IFERROR(VLOOKUP(A4963,'IDAR Meter Data'!$A:$B,2,1),"")</f>
        <v>211</v>
      </c>
      <c r="F4963" s="75">
        <f>IF(CECCZ="CZ03",'Outside Temp'!B4963,IF(CECCZ="CZ04",'Outside Temp'!B4964,IF(CECCZ="CZ12",'Outside Temp'!B4965, IF(CECCZ="CZ13",'Outside Temp'!B4966))))</f>
        <v>62.36666667</v>
      </c>
      <c r="G4963" s="12">
        <f t="shared" si="3"/>
        <v>1</v>
      </c>
    </row>
    <row r="4964" ht="15.75" customHeight="1">
      <c r="A4964" s="13">
        <v>42176.729166666664</v>
      </c>
      <c r="B4964" s="73">
        <f t="shared" si="1"/>
        <v>42176</v>
      </c>
      <c r="C4964" s="74">
        <f>IF(NewCustomer="Yes", IF(COUNTIF($I$2:$I$11,B4964)&gt;0,0,WEEKDAY(B4964,2)),IF(COUNTIF($I$2:$I$21,B4964)&gt;0,0,WEEKDAY(B4964,2)))</f>
        <v>7</v>
      </c>
      <c r="D4964" s="74">
        <f t="shared" si="2"/>
        <v>17</v>
      </c>
      <c r="E4964" s="12">
        <f>IFERROR(VLOOKUP(A4964,'IDAR Meter Data'!$A:$B,2,1),"")</f>
        <v>213</v>
      </c>
      <c r="F4964" s="75">
        <f>IF(CECCZ="CZ03",'Outside Temp'!B4964,IF(CECCZ="CZ04",'Outside Temp'!B4965,IF(CECCZ="CZ12",'Outside Temp'!B4966, IF(CECCZ="CZ13",'Outside Temp'!B4967))))</f>
        <v>61.86666667</v>
      </c>
      <c r="G4964" s="12">
        <f t="shared" si="3"/>
        <v>1</v>
      </c>
    </row>
    <row r="4965" ht="15.75" customHeight="1">
      <c r="A4965" s="13">
        <v>42176.739583333336</v>
      </c>
      <c r="B4965" s="73">
        <f t="shared" si="1"/>
        <v>42176</v>
      </c>
      <c r="C4965" s="74">
        <f>IF(NewCustomer="Yes", IF(COUNTIF($I$2:$I$11,B4965)&gt;0,0,WEEKDAY(B4965,2)),IF(COUNTIF($I$2:$I$21,B4965)&gt;0,0,WEEKDAY(B4965,2)))</f>
        <v>7</v>
      </c>
      <c r="D4965" s="74">
        <f t="shared" si="2"/>
        <v>17</v>
      </c>
      <c r="E4965" s="12">
        <f>IFERROR(VLOOKUP(A4965,'IDAR Meter Data'!$A:$B,2,1),"")</f>
        <v>220</v>
      </c>
      <c r="F4965" s="75">
        <f>IF(CECCZ="CZ03",'Outside Temp'!B4965,IF(CECCZ="CZ04",'Outside Temp'!B4966,IF(CECCZ="CZ12",'Outside Temp'!B4967, IF(CECCZ="CZ13",'Outside Temp'!B4968))))</f>
        <v>61.36666667</v>
      </c>
      <c r="G4965" s="12">
        <f t="shared" si="3"/>
        <v>1</v>
      </c>
    </row>
    <row r="4966" ht="15.75" customHeight="1">
      <c r="A4966" s="13">
        <v>42176.75</v>
      </c>
      <c r="B4966" s="73">
        <f t="shared" si="1"/>
        <v>42176</v>
      </c>
      <c r="C4966" s="74">
        <f>IF(NewCustomer="Yes", IF(COUNTIF($I$2:$I$11,B4966)&gt;0,0,WEEKDAY(B4966,2)),IF(COUNTIF($I$2:$I$21,B4966)&gt;0,0,WEEKDAY(B4966,2)))</f>
        <v>7</v>
      </c>
      <c r="D4966" s="74">
        <f t="shared" si="2"/>
        <v>18</v>
      </c>
      <c r="E4966" s="12">
        <f>IFERROR(VLOOKUP(A4966,'IDAR Meter Data'!$A:$B,2,1),"")</f>
        <v>204</v>
      </c>
      <c r="F4966" s="75">
        <f>IF(CECCZ="CZ03",'Outside Temp'!B4966,IF(CECCZ="CZ04",'Outside Temp'!B4967,IF(CECCZ="CZ12",'Outside Temp'!B4968, IF(CECCZ="CZ13",'Outside Temp'!B4969))))</f>
        <v>60.86666667</v>
      </c>
      <c r="G4966" s="12">
        <f t="shared" si="3"/>
        <v>1</v>
      </c>
    </row>
    <row r="4967" ht="15.75" customHeight="1">
      <c r="A4967" s="13">
        <v>42176.760416666664</v>
      </c>
      <c r="B4967" s="73">
        <f t="shared" si="1"/>
        <v>42176</v>
      </c>
      <c r="C4967" s="74">
        <f>IF(NewCustomer="Yes", IF(COUNTIF($I$2:$I$11,B4967)&gt;0,0,WEEKDAY(B4967,2)),IF(COUNTIF($I$2:$I$21,B4967)&gt;0,0,WEEKDAY(B4967,2)))</f>
        <v>7</v>
      </c>
      <c r="D4967" s="74">
        <f t="shared" si="2"/>
        <v>18</v>
      </c>
      <c r="E4967" s="12">
        <f>IFERROR(VLOOKUP(A4967,'IDAR Meter Data'!$A:$B,2,1),"")</f>
        <v>199</v>
      </c>
      <c r="F4967" s="75">
        <f>IF(CECCZ="CZ03",'Outside Temp'!B4967,IF(CECCZ="CZ04",'Outside Temp'!B4968,IF(CECCZ="CZ12",'Outside Temp'!B4969, IF(CECCZ="CZ13",'Outside Temp'!B4970))))</f>
        <v>60.36666667</v>
      </c>
      <c r="G4967" s="12">
        <f t="shared" si="3"/>
        <v>1</v>
      </c>
    </row>
    <row r="4968" ht="15.75" customHeight="1">
      <c r="A4968" s="13">
        <v>42176.770833333336</v>
      </c>
      <c r="B4968" s="73">
        <f t="shared" si="1"/>
        <v>42176</v>
      </c>
      <c r="C4968" s="74">
        <f>IF(NewCustomer="Yes", IF(COUNTIF($I$2:$I$11,B4968)&gt;0,0,WEEKDAY(B4968,2)),IF(COUNTIF($I$2:$I$21,B4968)&gt;0,0,WEEKDAY(B4968,2)))</f>
        <v>7</v>
      </c>
      <c r="D4968" s="74">
        <f t="shared" si="2"/>
        <v>18</v>
      </c>
      <c r="E4968" s="12">
        <f>IFERROR(VLOOKUP(A4968,'IDAR Meter Data'!$A:$B,2,1),"")</f>
        <v>204</v>
      </c>
      <c r="F4968" s="75">
        <f>IF(CECCZ="CZ03",'Outside Temp'!B4968,IF(CECCZ="CZ04",'Outside Temp'!B4969,IF(CECCZ="CZ12",'Outside Temp'!B4970, IF(CECCZ="CZ13",'Outside Temp'!B4971))))</f>
        <v>59.86666667</v>
      </c>
      <c r="G4968" s="12">
        <f t="shared" si="3"/>
        <v>1</v>
      </c>
    </row>
    <row r="4969" ht="15.75" customHeight="1">
      <c r="A4969" s="13">
        <v>42176.78125</v>
      </c>
      <c r="B4969" s="73">
        <f t="shared" si="1"/>
        <v>42176</v>
      </c>
      <c r="C4969" s="74">
        <f>IF(NewCustomer="Yes", IF(COUNTIF($I$2:$I$11,B4969)&gt;0,0,WEEKDAY(B4969,2)),IF(COUNTIF($I$2:$I$21,B4969)&gt;0,0,WEEKDAY(B4969,2)))</f>
        <v>7</v>
      </c>
      <c r="D4969" s="74">
        <f t="shared" si="2"/>
        <v>18</v>
      </c>
      <c r="E4969" s="12">
        <f>IFERROR(VLOOKUP(A4969,'IDAR Meter Data'!$A:$B,2,1),"")</f>
        <v>201</v>
      </c>
      <c r="F4969" s="75">
        <f>IF(CECCZ="CZ03",'Outside Temp'!B4969,IF(CECCZ="CZ04",'Outside Temp'!B4970,IF(CECCZ="CZ12",'Outside Temp'!B4971, IF(CECCZ="CZ13",'Outside Temp'!B4972))))</f>
        <v>59.36666667</v>
      </c>
      <c r="G4969" s="12">
        <f t="shared" si="3"/>
        <v>1</v>
      </c>
    </row>
    <row r="4970" ht="15.75" customHeight="1">
      <c r="A4970" s="13">
        <v>42176.791666666664</v>
      </c>
      <c r="B4970" s="73">
        <f t="shared" si="1"/>
        <v>42176</v>
      </c>
      <c r="C4970" s="74">
        <f>IF(NewCustomer="Yes", IF(COUNTIF($I$2:$I$11,B4970)&gt;0,0,WEEKDAY(B4970,2)),IF(COUNTIF($I$2:$I$21,B4970)&gt;0,0,WEEKDAY(B4970,2)))</f>
        <v>7</v>
      </c>
      <c r="D4970" s="74">
        <f t="shared" si="2"/>
        <v>19</v>
      </c>
      <c r="E4970" s="12">
        <f>IFERROR(VLOOKUP(A4970,'IDAR Meter Data'!$A:$B,2,1),"")</f>
        <v>213</v>
      </c>
      <c r="F4970" s="75">
        <f>IF(CECCZ="CZ03",'Outside Temp'!B4970,IF(CECCZ="CZ04",'Outside Temp'!B4971,IF(CECCZ="CZ12",'Outside Temp'!B4972, IF(CECCZ="CZ13",'Outside Temp'!B4973))))</f>
        <v>58.86666667</v>
      </c>
      <c r="G4970" s="12">
        <f t="shared" si="3"/>
        <v>1</v>
      </c>
    </row>
    <row r="4971" ht="15.75" customHeight="1">
      <c r="A4971" s="13">
        <v>42176.802083333336</v>
      </c>
      <c r="B4971" s="73">
        <f t="shared" si="1"/>
        <v>42176</v>
      </c>
      <c r="C4971" s="74">
        <f>IF(NewCustomer="Yes", IF(COUNTIF($I$2:$I$11,B4971)&gt;0,0,WEEKDAY(B4971,2)),IF(COUNTIF($I$2:$I$21,B4971)&gt;0,0,WEEKDAY(B4971,2)))</f>
        <v>7</v>
      </c>
      <c r="D4971" s="74">
        <f t="shared" si="2"/>
        <v>19</v>
      </c>
      <c r="E4971" s="12">
        <f>IFERROR(VLOOKUP(A4971,'IDAR Meter Data'!$A:$B,2,1),"")</f>
        <v>199</v>
      </c>
      <c r="F4971" s="75">
        <f>IF(CECCZ="CZ03",'Outside Temp'!B4971,IF(CECCZ="CZ04",'Outside Temp'!B4972,IF(CECCZ="CZ12",'Outside Temp'!B4973, IF(CECCZ="CZ13",'Outside Temp'!B4974))))</f>
        <v>58.36666667</v>
      </c>
      <c r="G4971" s="12">
        <f t="shared" si="3"/>
        <v>1</v>
      </c>
    </row>
    <row r="4972" ht="15.75" customHeight="1">
      <c r="A4972" s="13">
        <v>42176.8125</v>
      </c>
      <c r="B4972" s="73">
        <f t="shared" si="1"/>
        <v>42176</v>
      </c>
      <c r="C4972" s="74">
        <f>IF(NewCustomer="Yes", IF(COUNTIF($I$2:$I$11,B4972)&gt;0,0,WEEKDAY(B4972,2)),IF(COUNTIF($I$2:$I$21,B4972)&gt;0,0,WEEKDAY(B4972,2)))</f>
        <v>7</v>
      </c>
      <c r="D4972" s="74">
        <f t="shared" si="2"/>
        <v>19</v>
      </c>
      <c r="E4972" s="12">
        <f>IFERROR(VLOOKUP(A4972,'IDAR Meter Data'!$A:$B,2,1),"")</f>
        <v>197</v>
      </c>
      <c r="F4972" s="75">
        <f>IF(CECCZ="CZ03",'Outside Temp'!B4972,IF(CECCZ="CZ04",'Outside Temp'!B4973,IF(CECCZ="CZ12",'Outside Temp'!B4974, IF(CECCZ="CZ13",'Outside Temp'!B4975))))</f>
        <v>57.86666667</v>
      </c>
      <c r="G4972" s="12">
        <f t="shared" si="3"/>
        <v>1</v>
      </c>
    </row>
    <row r="4973" ht="15.75" customHeight="1">
      <c r="A4973" s="13">
        <v>42176.822916666664</v>
      </c>
      <c r="B4973" s="73">
        <f t="shared" si="1"/>
        <v>42176</v>
      </c>
      <c r="C4973" s="74">
        <f>IF(NewCustomer="Yes", IF(COUNTIF($I$2:$I$11,B4973)&gt;0,0,WEEKDAY(B4973,2)),IF(COUNTIF($I$2:$I$21,B4973)&gt;0,0,WEEKDAY(B4973,2)))</f>
        <v>7</v>
      </c>
      <c r="D4973" s="74">
        <f t="shared" si="2"/>
        <v>19</v>
      </c>
      <c r="E4973" s="12">
        <f>IFERROR(VLOOKUP(A4973,'IDAR Meter Data'!$A:$B,2,1),"")</f>
        <v>197</v>
      </c>
      <c r="F4973" s="75">
        <f>IF(CECCZ="CZ03",'Outside Temp'!B4973,IF(CECCZ="CZ04",'Outside Temp'!B4974,IF(CECCZ="CZ12",'Outside Temp'!B4975, IF(CECCZ="CZ13",'Outside Temp'!B4976))))</f>
        <v>57.36666667</v>
      </c>
      <c r="G4973" s="12">
        <f t="shared" si="3"/>
        <v>1</v>
      </c>
    </row>
    <row r="4974" ht="15.75" customHeight="1">
      <c r="A4974" s="13">
        <v>42176.833333333336</v>
      </c>
      <c r="B4974" s="73">
        <f t="shared" si="1"/>
        <v>42176</v>
      </c>
      <c r="C4974" s="74">
        <f>IF(NewCustomer="Yes", IF(COUNTIF($I$2:$I$11,B4974)&gt;0,0,WEEKDAY(B4974,2)),IF(COUNTIF($I$2:$I$21,B4974)&gt;0,0,WEEKDAY(B4974,2)))</f>
        <v>7</v>
      </c>
      <c r="D4974" s="74">
        <f t="shared" si="2"/>
        <v>20</v>
      </c>
      <c r="E4974" s="12">
        <f>IFERROR(VLOOKUP(A4974,'IDAR Meter Data'!$A:$B,2,1),"")</f>
        <v>200</v>
      </c>
      <c r="F4974" s="75">
        <f>IF(CECCZ="CZ03",'Outside Temp'!B4974,IF(CECCZ="CZ04",'Outside Temp'!B4975,IF(CECCZ="CZ12",'Outside Temp'!B4976, IF(CECCZ="CZ13",'Outside Temp'!B4977))))</f>
        <v>57</v>
      </c>
      <c r="G4974" s="12">
        <f t="shared" si="3"/>
        <v>1</v>
      </c>
    </row>
    <row r="4975" ht="15.75" customHeight="1">
      <c r="A4975" s="13">
        <v>42176.84375</v>
      </c>
      <c r="B4975" s="73">
        <f t="shared" si="1"/>
        <v>42176</v>
      </c>
      <c r="C4975" s="74">
        <f>IF(NewCustomer="Yes", IF(COUNTIF($I$2:$I$11,B4975)&gt;0,0,WEEKDAY(B4975,2)),IF(COUNTIF($I$2:$I$21,B4975)&gt;0,0,WEEKDAY(B4975,2)))</f>
        <v>7</v>
      </c>
      <c r="D4975" s="74">
        <f t="shared" si="2"/>
        <v>20</v>
      </c>
      <c r="E4975" s="12">
        <f>IFERROR(VLOOKUP(A4975,'IDAR Meter Data'!$A:$B,2,1),"")</f>
        <v>200</v>
      </c>
      <c r="F4975" s="75">
        <f>IF(CECCZ="CZ03",'Outside Temp'!B4975,IF(CECCZ="CZ04",'Outside Temp'!B4976,IF(CECCZ="CZ12",'Outside Temp'!B4977, IF(CECCZ="CZ13",'Outside Temp'!B4978))))</f>
        <v>57</v>
      </c>
      <c r="G4975" s="12">
        <f t="shared" si="3"/>
        <v>1</v>
      </c>
    </row>
    <row r="4976" ht="15.75" customHeight="1">
      <c r="A4976" s="13">
        <v>42176.854166666664</v>
      </c>
      <c r="B4976" s="73">
        <f t="shared" si="1"/>
        <v>42176</v>
      </c>
      <c r="C4976" s="74">
        <f>IF(NewCustomer="Yes", IF(COUNTIF($I$2:$I$11,B4976)&gt;0,0,WEEKDAY(B4976,2)),IF(COUNTIF($I$2:$I$21,B4976)&gt;0,0,WEEKDAY(B4976,2)))</f>
        <v>7</v>
      </c>
      <c r="D4976" s="74">
        <f t="shared" si="2"/>
        <v>20</v>
      </c>
      <c r="E4976" s="12">
        <f>IFERROR(VLOOKUP(A4976,'IDAR Meter Data'!$A:$B,2,1),"")</f>
        <v>194</v>
      </c>
      <c r="F4976" s="75">
        <f>IF(CECCZ="CZ03",'Outside Temp'!B4976,IF(CECCZ="CZ04",'Outside Temp'!B4977,IF(CECCZ="CZ12",'Outside Temp'!B4978, IF(CECCZ="CZ13",'Outside Temp'!B4979))))</f>
        <v>57</v>
      </c>
      <c r="G4976" s="12">
        <f t="shared" si="3"/>
        <v>1</v>
      </c>
    </row>
    <row r="4977" ht="15.75" customHeight="1">
      <c r="A4977" s="13">
        <v>42176.864583333336</v>
      </c>
      <c r="B4977" s="73">
        <f t="shared" si="1"/>
        <v>42176</v>
      </c>
      <c r="C4977" s="74">
        <f>IF(NewCustomer="Yes", IF(COUNTIF($I$2:$I$11,B4977)&gt;0,0,WEEKDAY(B4977,2)),IF(COUNTIF($I$2:$I$21,B4977)&gt;0,0,WEEKDAY(B4977,2)))</f>
        <v>7</v>
      </c>
      <c r="D4977" s="74">
        <f t="shared" si="2"/>
        <v>20</v>
      </c>
      <c r="E4977" s="12">
        <f>IFERROR(VLOOKUP(A4977,'IDAR Meter Data'!$A:$B,2,1),"")</f>
        <v>178</v>
      </c>
      <c r="F4977" s="75">
        <f>IF(CECCZ="CZ03",'Outside Temp'!B4977,IF(CECCZ="CZ04",'Outside Temp'!B4978,IF(CECCZ="CZ12",'Outside Temp'!B4979, IF(CECCZ="CZ13",'Outside Temp'!B4980))))</f>
        <v>57</v>
      </c>
      <c r="G4977" s="12">
        <f t="shared" si="3"/>
        <v>1</v>
      </c>
    </row>
    <row r="4978" ht="15.75" customHeight="1">
      <c r="A4978" s="13">
        <v>42176.875</v>
      </c>
      <c r="B4978" s="73">
        <f t="shared" si="1"/>
        <v>42176</v>
      </c>
      <c r="C4978" s="74">
        <f>IF(NewCustomer="Yes", IF(COUNTIF($I$2:$I$11,B4978)&gt;0,0,WEEKDAY(B4978,2)),IF(COUNTIF($I$2:$I$21,B4978)&gt;0,0,WEEKDAY(B4978,2)))</f>
        <v>7</v>
      </c>
      <c r="D4978" s="74">
        <f t="shared" si="2"/>
        <v>21</v>
      </c>
      <c r="E4978" s="12">
        <f>IFERROR(VLOOKUP(A4978,'IDAR Meter Data'!$A:$B,2,1),"")</f>
        <v>188</v>
      </c>
      <c r="F4978" s="75">
        <f>IF(CECCZ="CZ03",'Outside Temp'!B4978,IF(CECCZ="CZ04",'Outside Temp'!B4979,IF(CECCZ="CZ12",'Outside Temp'!B4980, IF(CECCZ="CZ13",'Outside Temp'!B4981))))</f>
        <v>56.81395349</v>
      </c>
      <c r="G4978" s="12">
        <f t="shared" si="3"/>
        <v>1</v>
      </c>
    </row>
    <row r="4979" ht="15.75" customHeight="1">
      <c r="A4979" s="13">
        <v>42176.885416666664</v>
      </c>
      <c r="B4979" s="73">
        <f t="shared" si="1"/>
        <v>42176</v>
      </c>
      <c r="C4979" s="74">
        <f>IF(NewCustomer="Yes", IF(COUNTIF($I$2:$I$11,B4979)&gt;0,0,WEEKDAY(B4979,2)),IF(COUNTIF($I$2:$I$21,B4979)&gt;0,0,WEEKDAY(B4979,2)))</f>
        <v>7</v>
      </c>
      <c r="D4979" s="74">
        <f t="shared" si="2"/>
        <v>21</v>
      </c>
      <c r="E4979" s="12">
        <f>IFERROR(VLOOKUP(A4979,'IDAR Meter Data'!$A:$B,2,1),"")</f>
        <v>188</v>
      </c>
      <c r="F4979" s="75">
        <f>IF(CECCZ="CZ03",'Outside Temp'!B4979,IF(CECCZ="CZ04",'Outside Temp'!B4980,IF(CECCZ="CZ12",'Outside Temp'!B4981, IF(CECCZ="CZ13",'Outside Temp'!B4982))))</f>
        <v>56.11627907</v>
      </c>
      <c r="G4979" s="12">
        <f t="shared" si="3"/>
        <v>1</v>
      </c>
    </row>
    <row r="4980" ht="15.75" customHeight="1">
      <c r="A4980" s="13">
        <v>42176.895833333336</v>
      </c>
      <c r="B4980" s="73">
        <f t="shared" si="1"/>
        <v>42176</v>
      </c>
      <c r="C4980" s="74">
        <f>IF(NewCustomer="Yes", IF(COUNTIF($I$2:$I$11,B4980)&gt;0,0,WEEKDAY(B4980,2)),IF(COUNTIF($I$2:$I$21,B4980)&gt;0,0,WEEKDAY(B4980,2)))</f>
        <v>7</v>
      </c>
      <c r="D4980" s="74">
        <f t="shared" si="2"/>
        <v>21</v>
      </c>
      <c r="E4980" s="12">
        <f>IFERROR(VLOOKUP(A4980,'IDAR Meter Data'!$A:$B,2,1),"")</f>
        <v>174</v>
      </c>
      <c r="F4980" s="75">
        <f>IF(CECCZ="CZ03",'Outside Temp'!B4980,IF(CECCZ="CZ04",'Outside Temp'!B4981,IF(CECCZ="CZ12",'Outside Temp'!B4982, IF(CECCZ="CZ13",'Outside Temp'!B4983))))</f>
        <v>55.41860465</v>
      </c>
      <c r="G4980" s="12">
        <f t="shared" si="3"/>
        <v>1</v>
      </c>
    </row>
    <row r="4981" ht="15.75" customHeight="1">
      <c r="A4981" s="13">
        <v>42176.90625</v>
      </c>
      <c r="B4981" s="73">
        <f t="shared" si="1"/>
        <v>42176</v>
      </c>
      <c r="C4981" s="74">
        <f>IF(NewCustomer="Yes", IF(COUNTIF($I$2:$I$11,B4981)&gt;0,0,WEEKDAY(B4981,2)),IF(COUNTIF($I$2:$I$21,B4981)&gt;0,0,WEEKDAY(B4981,2)))</f>
        <v>7</v>
      </c>
      <c r="D4981" s="74">
        <f t="shared" si="2"/>
        <v>21</v>
      </c>
      <c r="E4981" s="12">
        <f>IFERROR(VLOOKUP(A4981,'IDAR Meter Data'!$A:$B,2,1),"")</f>
        <v>163</v>
      </c>
      <c r="F4981" s="75">
        <f>IF(CECCZ="CZ03",'Outside Temp'!B4981,IF(CECCZ="CZ04",'Outside Temp'!B4982,IF(CECCZ="CZ12",'Outside Temp'!B4983, IF(CECCZ="CZ13",'Outside Temp'!B4984))))</f>
        <v>55.35294118</v>
      </c>
      <c r="G4981" s="12">
        <f t="shared" si="3"/>
        <v>1</v>
      </c>
    </row>
    <row r="4982" ht="15.75" customHeight="1">
      <c r="A4982" s="13">
        <v>42176.916666666664</v>
      </c>
      <c r="B4982" s="73">
        <f t="shared" si="1"/>
        <v>42176</v>
      </c>
      <c r="C4982" s="74">
        <f>IF(NewCustomer="Yes", IF(COUNTIF($I$2:$I$11,B4982)&gt;0,0,WEEKDAY(B4982,2)),IF(COUNTIF($I$2:$I$21,B4982)&gt;0,0,WEEKDAY(B4982,2)))</f>
        <v>7</v>
      </c>
      <c r="D4982" s="74">
        <f t="shared" si="2"/>
        <v>22</v>
      </c>
      <c r="E4982" s="12">
        <f>IFERROR(VLOOKUP(A4982,'IDAR Meter Data'!$A:$B,2,1),"")</f>
        <v>157</v>
      </c>
      <c r="F4982" s="75">
        <f>IF(CECCZ="CZ03",'Outside Temp'!B4982,IF(CECCZ="CZ04",'Outside Temp'!B4983,IF(CECCZ="CZ12",'Outside Temp'!B4984, IF(CECCZ="CZ13",'Outside Temp'!B4985))))</f>
        <v>56</v>
      </c>
      <c r="G4982" s="12">
        <f t="shared" si="3"/>
        <v>1</v>
      </c>
    </row>
    <row r="4983" ht="15.75" customHeight="1">
      <c r="A4983" s="13">
        <v>42176.927083333336</v>
      </c>
      <c r="B4983" s="73">
        <f t="shared" si="1"/>
        <v>42176</v>
      </c>
      <c r="C4983" s="74">
        <f>IF(NewCustomer="Yes", IF(COUNTIF($I$2:$I$11,B4983)&gt;0,0,WEEKDAY(B4983,2)),IF(COUNTIF($I$2:$I$21,B4983)&gt;0,0,WEEKDAY(B4983,2)))</f>
        <v>7</v>
      </c>
      <c r="D4983" s="74">
        <f t="shared" si="2"/>
        <v>22</v>
      </c>
      <c r="E4983" s="12">
        <f>IFERROR(VLOOKUP(A4983,'IDAR Meter Data'!$A:$B,2,1),"")</f>
        <v>170</v>
      </c>
      <c r="F4983" s="75">
        <f>IF(CECCZ="CZ03",'Outside Temp'!B4983,IF(CECCZ="CZ04",'Outside Temp'!B4984,IF(CECCZ="CZ12",'Outside Temp'!B4985, IF(CECCZ="CZ13",'Outside Temp'!B4986))))</f>
        <v>56</v>
      </c>
      <c r="G4983" s="12">
        <f t="shared" si="3"/>
        <v>1</v>
      </c>
    </row>
    <row r="4984" ht="15.75" customHeight="1">
      <c r="A4984" s="13">
        <v>42176.9375</v>
      </c>
      <c r="B4984" s="73">
        <f t="shared" si="1"/>
        <v>42176</v>
      </c>
      <c r="C4984" s="74">
        <f>IF(NewCustomer="Yes", IF(COUNTIF($I$2:$I$11,B4984)&gt;0,0,WEEKDAY(B4984,2)),IF(COUNTIF($I$2:$I$21,B4984)&gt;0,0,WEEKDAY(B4984,2)))</f>
        <v>7</v>
      </c>
      <c r="D4984" s="74">
        <f t="shared" si="2"/>
        <v>22</v>
      </c>
      <c r="E4984" s="12">
        <f>IFERROR(VLOOKUP(A4984,'IDAR Meter Data'!$A:$B,2,1),"")</f>
        <v>165</v>
      </c>
      <c r="F4984" s="75">
        <f>IF(CECCZ="CZ03",'Outside Temp'!B4984,IF(CECCZ="CZ04",'Outside Temp'!B4985,IF(CECCZ="CZ12",'Outside Temp'!B4986, IF(CECCZ="CZ13",'Outside Temp'!B4987))))</f>
        <v>56</v>
      </c>
      <c r="G4984" s="12">
        <f t="shared" si="3"/>
        <v>1</v>
      </c>
    </row>
    <row r="4985" ht="15.75" customHeight="1">
      <c r="A4985" s="13">
        <v>42176.947916666664</v>
      </c>
      <c r="B4985" s="73">
        <f t="shared" si="1"/>
        <v>42176</v>
      </c>
      <c r="C4985" s="74">
        <f>IF(NewCustomer="Yes", IF(COUNTIF($I$2:$I$11,B4985)&gt;0,0,WEEKDAY(B4985,2)),IF(COUNTIF($I$2:$I$21,B4985)&gt;0,0,WEEKDAY(B4985,2)))</f>
        <v>7</v>
      </c>
      <c r="D4985" s="74">
        <f t="shared" si="2"/>
        <v>22</v>
      </c>
      <c r="E4985" s="12">
        <f>IFERROR(VLOOKUP(A4985,'IDAR Meter Data'!$A:$B,2,1),"")</f>
        <v>157</v>
      </c>
      <c r="F4985" s="75">
        <f>IF(CECCZ="CZ03",'Outside Temp'!B4985,IF(CECCZ="CZ04",'Outside Temp'!B4986,IF(CECCZ="CZ12",'Outside Temp'!B4987, IF(CECCZ="CZ13",'Outside Temp'!B4988))))</f>
        <v>56</v>
      </c>
      <c r="G4985" s="12">
        <f t="shared" si="3"/>
        <v>1</v>
      </c>
    </row>
    <row r="4986" ht="15.75" customHeight="1">
      <c r="A4986" s="13">
        <v>42176.958333333336</v>
      </c>
      <c r="B4986" s="73">
        <f t="shared" si="1"/>
        <v>42176</v>
      </c>
      <c r="C4986" s="74">
        <f>IF(NewCustomer="Yes", IF(COUNTIF($I$2:$I$11,B4986)&gt;0,0,WEEKDAY(B4986,2)),IF(COUNTIF($I$2:$I$21,B4986)&gt;0,0,WEEKDAY(B4986,2)))</f>
        <v>7</v>
      </c>
      <c r="D4986" s="74">
        <f t="shared" si="2"/>
        <v>23</v>
      </c>
      <c r="E4986" s="12">
        <f>IFERROR(VLOOKUP(A4986,'IDAR Meter Data'!$A:$B,2,1),"")</f>
        <v>159</v>
      </c>
      <c r="F4986" s="75">
        <f>IF(CECCZ="CZ03",'Outside Temp'!B4986,IF(CECCZ="CZ04",'Outside Temp'!B4987,IF(CECCZ="CZ12",'Outside Temp'!B4988, IF(CECCZ="CZ13",'Outside Temp'!B4989))))</f>
        <v>56.06666667</v>
      </c>
      <c r="G4986" s="12">
        <f t="shared" si="3"/>
        <v>1</v>
      </c>
    </row>
    <row r="4987" ht="15.75" customHeight="1">
      <c r="A4987" s="13">
        <v>42176.96875</v>
      </c>
      <c r="B4987" s="73">
        <f t="shared" si="1"/>
        <v>42176</v>
      </c>
      <c r="C4987" s="74">
        <f>IF(NewCustomer="Yes", IF(COUNTIF($I$2:$I$11,B4987)&gt;0,0,WEEKDAY(B4987,2)),IF(COUNTIF($I$2:$I$21,B4987)&gt;0,0,WEEKDAY(B4987,2)))</f>
        <v>7</v>
      </c>
      <c r="D4987" s="74">
        <f t="shared" si="2"/>
        <v>23</v>
      </c>
      <c r="E4987" s="12">
        <f>IFERROR(VLOOKUP(A4987,'IDAR Meter Data'!$A:$B,2,1),"")</f>
        <v>160</v>
      </c>
      <c r="F4987" s="75">
        <f>IF(CECCZ="CZ03",'Outside Temp'!B4987,IF(CECCZ="CZ04",'Outside Temp'!B4988,IF(CECCZ="CZ12",'Outside Temp'!B4989, IF(CECCZ="CZ13",'Outside Temp'!B4990))))</f>
        <v>56.31666667</v>
      </c>
      <c r="G4987" s="12">
        <f t="shared" si="3"/>
        <v>1</v>
      </c>
    </row>
    <row r="4988" ht="15.75" customHeight="1">
      <c r="A4988" s="13">
        <v>42176.979166666664</v>
      </c>
      <c r="B4988" s="73">
        <f t="shared" si="1"/>
        <v>42176</v>
      </c>
      <c r="C4988" s="74">
        <f>IF(NewCustomer="Yes", IF(COUNTIF($I$2:$I$11,B4988)&gt;0,0,WEEKDAY(B4988,2)),IF(COUNTIF($I$2:$I$21,B4988)&gt;0,0,WEEKDAY(B4988,2)))</f>
        <v>7</v>
      </c>
      <c r="D4988" s="74">
        <f t="shared" si="2"/>
        <v>23</v>
      </c>
      <c r="E4988" s="12">
        <f>IFERROR(VLOOKUP(A4988,'IDAR Meter Data'!$A:$B,2,1),"")</f>
        <v>164</v>
      </c>
      <c r="F4988" s="75">
        <f>IF(CECCZ="CZ03",'Outside Temp'!B4988,IF(CECCZ="CZ04",'Outside Temp'!B4989,IF(CECCZ="CZ12",'Outside Temp'!B4990, IF(CECCZ="CZ13",'Outside Temp'!B4991))))</f>
        <v>56.56666667</v>
      </c>
      <c r="G4988" s="12">
        <f t="shared" si="3"/>
        <v>1</v>
      </c>
    </row>
    <row r="4989" ht="15.75" customHeight="1">
      <c r="A4989" s="13">
        <v>42176.989583333336</v>
      </c>
      <c r="B4989" s="73">
        <f t="shared" si="1"/>
        <v>42176</v>
      </c>
      <c r="C4989" s="74">
        <f>IF(NewCustomer="Yes", IF(COUNTIF($I$2:$I$11,B4989)&gt;0,0,WEEKDAY(B4989,2)),IF(COUNTIF($I$2:$I$21,B4989)&gt;0,0,WEEKDAY(B4989,2)))</f>
        <v>7</v>
      </c>
      <c r="D4989" s="74">
        <f t="shared" si="2"/>
        <v>23</v>
      </c>
      <c r="E4989" s="12">
        <f>IFERROR(VLOOKUP(A4989,'IDAR Meter Data'!$A:$B,2,1),"")</f>
        <v>171</v>
      </c>
      <c r="F4989" s="75">
        <f>IF(CECCZ="CZ03",'Outside Temp'!B4989,IF(CECCZ="CZ04",'Outside Temp'!B4990,IF(CECCZ="CZ12",'Outside Temp'!B4991, IF(CECCZ="CZ13",'Outside Temp'!B4992))))</f>
        <v>56.81666667</v>
      </c>
      <c r="G4989" s="12">
        <f t="shared" si="3"/>
        <v>1</v>
      </c>
    </row>
    <row r="4990" ht="15.75" customHeight="1">
      <c r="A4990" s="13">
        <v>42177.0</v>
      </c>
      <c r="B4990" s="73">
        <f t="shared" si="1"/>
        <v>42177</v>
      </c>
      <c r="C4990" s="74">
        <f>IF(NewCustomer="Yes", IF(COUNTIF($I$2:$I$11,B4990)&gt;0,0,WEEKDAY(B4990,2)),IF(COUNTIF($I$2:$I$21,B4990)&gt;0,0,WEEKDAY(B4990,2)))</f>
        <v>1</v>
      </c>
      <c r="D4990" s="74">
        <f t="shared" si="2"/>
        <v>0</v>
      </c>
      <c r="E4990" s="12">
        <f>IFERROR(VLOOKUP(A4990,'IDAR Meter Data'!$A:$B,2,1),"")</f>
        <v>168</v>
      </c>
      <c r="F4990" s="75">
        <f>IF(CECCZ="CZ03",'Outside Temp'!B4990,IF(CECCZ="CZ04",'Outside Temp'!B4991,IF(CECCZ="CZ12",'Outside Temp'!B4992, IF(CECCZ="CZ13",'Outside Temp'!B4993))))</f>
        <v>56.93333333</v>
      </c>
      <c r="G4990" s="12">
        <f t="shared" si="3"/>
        <v>1</v>
      </c>
    </row>
    <row r="4991" ht="15.75" customHeight="1">
      <c r="A4991" s="13">
        <v>42177.010416666664</v>
      </c>
      <c r="B4991" s="73">
        <f t="shared" si="1"/>
        <v>42177</v>
      </c>
      <c r="C4991" s="74">
        <f>IF(NewCustomer="Yes", IF(COUNTIF($I$2:$I$11,B4991)&gt;0,0,WEEKDAY(B4991,2)),IF(COUNTIF($I$2:$I$21,B4991)&gt;0,0,WEEKDAY(B4991,2)))</f>
        <v>1</v>
      </c>
      <c r="D4991" s="74">
        <f t="shared" si="2"/>
        <v>0</v>
      </c>
      <c r="E4991" s="12">
        <f>IFERROR(VLOOKUP(A4991,'IDAR Meter Data'!$A:$B,2,1),"")</f>
        <v>159</v>
      </c>
      <c r="F4991" s="75">
        <f>IF(CECCZ="CZ03",'Outside Temp'!B4991,IF(CECCZ="CZ04",'Outside Temp'!B4992,IF(CECCZ="CZ12",'Outside Temp'!B4993, IF(CECCZ="CZ13",'Outside Temp'!B4994))))</f>
        <v>56.68333333</v>
      </c>
      <c r="G4991" s="12">
        <f t="shared" si="3"/>
        <v>1</v>
      </c>
    </row>
    <row r="4992" ht="15.75" customHeight="1">
      <c r="A4992" s="13">
        <v>42177.020833333336</v>
      </c>
      <c r="B4992" s="73">
        <f t="shared" si="1"/>
        <v>42177</v>
      </c>
      <c r="C4992" s="74">
        <f>IF(NewCustomer="Yes", IF(COUNTIF($I$2:$I$11,B4992)&gt;0,0,WEEKDAY(B4992,2)),IF(COUNTIF($I$2:$I$21,B4992)&gt;0,0,WEEKDAY(B4992,2)))</f>
        <v>1</v>
      </c>
      <c r="D4992" s="74">
        <f t="shared" si="2"/>
        <v>0</v>
      </c>
      <c r="E4992" s="12">
        <f>IFERROR(VLOOKUP(A4992,'IDAR Meter Data'!$A:$B,2,1),"")</f>
        <v>158</v>
      </c>
      <c r="F4992" s="75">
        <f>IF(CECCZ="CZ03",'Outside Temp'!B4992,IF(CECCZ="CZ04",'Outside Temp'!B4993,IF(CECCZ="CZ12",'Outside Temp'!B4994, IF(CECCZ="CZ13",'Outside Temp'!B4995))))</f>
        <v>56.43333333</v>
      </c>
      <c r="G4992" s="12">
        <f t="shared" si="3"/>
        <v>1</v>
      </c>
    </row>
    <row r="4993" ht="15.75" customHeight="1">
      <c r="A4993" s="13">
        <v>42177.03125</v>
      </c>
      <c r="B4993" s="73">
        <f t="shared" si="1"/>
        <v>42177</v>
      </c>
      <c r="C4993" s="74">
        <f>IF(NewCustomer="Yes", IF(COUNTIF($I$2:$I$11,B4993)&gt;0,0,WEEKDAY(B4993,2)),IF(COUNTIF($I$2:$I$21,B4993)&gt;0,0,WEEKDAY(B4993,2)))</f>
        <v>1</v>
      </c>
      <c r="D4993" s="74">
        <f t="shared" si="2"/>
        <v>0</v>
      </c>
      <c r="E4993" s="12">
        <f>IFERROR(VLOOKUP(A4993,'IDAR Meter Data'!$A:$B,2,1),"")</f>
        <v>159</v>
      </c>
      <c r="F4993" s="75">
        <f>IF(CECCZ="CZ03",'Outside Temp'!B4993,IF(CECCZ="CZ04",'Outside Temp'!B4994,IF(CECCZ="CZ12",'Outside Temp'!B4995, IF(CECCZ="CZ13",'Outside Temp'!B4996))))</f>
        <v>56.18333333</v>
      </c>
      <c r="G4993" s="12">
        <f t="shared" si="3"/>
        <v>1</v>
      </c>
    </row>
    <row r="4994" ht="15.75" customHeight="1">
      <c r="A4994" s="13">
        <v>42177.041666666664</v>
      </c>
      <c r="B4994" s="73">
        <f t="shared" si="1"/>
        <v>42177</v>
      </c>
      <c r="C4994" s="74">
        <f>IF(NewCustomer="Yes", IF(COUNTIF($I$2:$I$11,B4994)&gt;0,0,WEEKDAY(B4994,2)),IF(COUNTIF($I$2:$I$21,B4994)&gt;0,0,WEEKDAY(B4994,2)))</f>
        <v>1</v>
      </c>
      <c r="D4994" s="74">
        <f t="shared" si="2"/>
        <v>1</v>
      </c>
      <c r="E4994" s="12">
        <f>IFERROR(VLOOKUP(A4994,'IDAR Meter Data'!$A:$B,2,1),"")</f>
        <v>164</v>
      </c>
      <c r="F4994" s="75">
        <f>IF(CECCZ="CZ03",'Outside Temp'!B4994,IF(CECCZ="CZ04",'Outside Temp'!B4995,IF(CECCZ="CZ12",'Outside Temp'!B4996, IF(CECCZ="CZ13",'Outside Temp'!B4997))))</f>
        <v>56</v>
      </c>
      <c r="G4994" s="12">
        <f t="shared" si="3"/>
        <v>1</v>
      </c>
    </row>
    <row r="4995" ht="15.75" customHeight="1">
      <c r="A4995" s="13">
        <v>42177.052083333336</v>
      </c>
      <c r="B4995" s="73">
        <f t="shared" si="1"/>
        <v>42177</v>
      </c>
      <c r="C4995" s="74">
        <f>IF(NewCustomer="Yes", IF(COUNTIF($I$2:$I$11,B4995)&gt;0,0,WEEKDAY(B4995,2)),IF(COUNTIF($I$2:$I$21,B4995)&gt;0,0,WEEKDAY(B4995,2)))</f>
        <v>1</v>
      </c>
      <c r="D4995" s="74">
        <f t="shared" si="2"/>
        <v>1</v>
      </c>
      <c r="E4995" s="12">
        <f>IFERROR(VLOOKUP(A4995,'IDAR Meter Data'!$A:$B,2,1),"")</f>
        <v>166</v>
      </c>
      <c r="F4995" s="75">
        <f>IF(CECCZ="CZ03",'Outside Temp'!B4995,IF(CECCZ="CZ04",'Outside Temp'!B4996,IF(CECCZ="CZ12",'Outside Temp'!B4997, IF(CECCZ="CZ13",'Outside Temp'!B4998))))</f>
        <v>56</v>
      </c>
      <c r="G4995" s="12">
        <f t="shared" si="3"/>
        <v>1</v>
      </c>
    </row>
    <row r="4996" ht="15.75" customHeight="1">
      <c r="A4996" s="13">
        <v>42177.0625</v>
      </c>
      <c r="B4996" s="73">
        <f t="shared" si="1"/>
        <v>42177</v>
      </c>
      <c r="C4996" s="74">
        <f>IF(NewCustomer="Yes", IF(COUNTIF($I$2:$I$11,B4996)&gt;0,0,WEEKDAY(B4996,2)),IF(COUNTIF($I$2:$I$21,B4996)&gt;0,0,WEEKDAY(B4996,2)))</f>
        <v>1</v>
      </c>
      <c r="D4996" s="74">
        <f t="shared" si="2"/>
        <v>1</v>
      </c>
      <c r="E4996" s="12">
        <f>IFERROR(VLOOKUP(A4996,'IDAR Meter Data'!$A:$B,2,1),"")</f>
        <v>155</v>
      </c>
      <c r="F4996" s="75">
        <f>IF(CECCZ="CZ03",'Outside Temp'!B4996,IF(CECCZ="CZ04",'Outside Temp'!B4997,IF(CECCZ="CZ12",'Outside Temp'!B4998, IF(CECCZ="CZ13",'Outside Temp'!B4999))))</f>
        <v>56</v>
      </c>
      <c r="G4996" s="12">
        <f t="shared" si="3"/>
        <v>1</v>
      </c>
    </row>
    <row r="4997" ht="15.75" customHeight="1">
      <c r="A4997" s="13">
        <v>42177.072916666664</v>
      </c>
      <c r="B4997" s="73">
        <f t="shared" si="1"/>
        <v>42177</v>
      </c>
      <c r="C4997" s="74">
        <f>IF(NewCustomer="Yes", IF(COUNTIF($I$2:$I$11,B4997)&gt;0,0,WEEKDAY(B4997,2)),IF(COUNTIF($I$2:$I$21,B4997)&gt;0,0,WEEKDAY(B4997,2)))</f>
        <v>1</v>
      </c>
      <c r="D4997" s="74">
        <f t="shared" si="2"/>
        <v>1</v>
      </c>
      <c r="E4997" s="12">
        <f>IFERROR(VLOOKUP(A4997,'IDAR Meter Data'!$A:$B,2,1),"")</f>
        <v>149</v>
      </c>
      <c r="F4997" s="75">
        <f>IF(CECCZ="CZ03",'Outside Temp'!B4997,IF(CECCZ="CZ04",'Outside Temp'!B4998,IF(CECCZ="CZ12",'Outside Temp'!B4999, IF(CECCZ="CZ13",'Outside Temp'!B5000))))</f>
        <v>56</v>
      </c>
      <c r="G4997" s="12">
        <f t="shared" si="3"/>
        <v>1</v>
      </c>
    </row>
    <row r="4998" ht="15.75" customHeight="1">
      <c r="A4998" s="13">
        <v>42177.083333333336</v>
      </c>
      <c r="B4998" s="73">
        <f t="shared" si="1"/>
        <v>42177</v>
      </c>
      <c r="C4998" s="74">
        <f>IF(NewCustomer="Yes", IF(COUNTIF($I$2:$I$11,B4998)&gt;0,0,WEEKDAY(B4998,2)),IF(COUNTIF($I$2:$I$21,B4998)&gt;0,0,WEEKDAY(B4998,2)))</f>
        <v>1</v>
      </c>
      <c r="D4998" s="74">
        <f t="shared" si="2"/>
        <v>2</v>
      </c>
      <c r="E4998" s="12">
        <f>IFERROR(VLOOKUP(A4998,'IDAR Meter Data'!$A:$B,2,1),"")</f>
        <v>149</v>
      </c>
      <c r="F4998" s="75">
        <f>IF(CECCZ="CZ03",'Outside Temp'!B4998,IF(CECCZ="CZ04",'Outside Temp'!B4999,IF(CECCZ="CZ12",'Outside Temp'!B5000, IF(CECCZ="CZ13",'Outside Temp'!B5001))))</f>
        <v>56</v>
      </c>
      <c r="G4998" s="12">
        <f t="shared" si="3"/>
        <v>1</v>
      </c>
    </row>
    <row r="4999" ht="15.75" customHeight="1">
      <c r="A4999" s="13">
        <v>42177.09375</v>
      </c>
      <c r="B4999" s="73">
        <f t="shared" si="1"/>
        <v>42177</v>
      </c>
      <c r="C4999" s="74">
        <f>IF(NewCustomer="Yes", IF(COUNTIF($I$2:$I$11,B4999)&gt;0,0,WEEKDAY(B4999,2)),IF(COUNTIF($I$2:$I$21,B4999)&gt;0,0,WEEKDAY(B4999,2)))</f>
        <v>1</v>
      </c>
      <c r="D4999" s="74">
        <f t="shared" si="2"/>
        <v>2</v>
      </c>
      <c r="E4999" s="12">
        <f>IFERROR(VLOOKUP(A4999,'IDAR Meter Data'!$A:$B,2,1),"")</f>
        <v>143</v>
      </c>
      <c r="F4999" s="75">
        <f>IF(CECCZ="CZ03",'Outside Temp'!B4999,IF(CECCZ="CZ04",'Outside Temp'!B5000,IF(CECCZ="CZ12",'Outside Temp'!B5001, IF(CECCZ="CZ13",'Outside Temp'!B5002))))</f>
        <v>56</v>
      </c>
      <c r="G4999" s="12">
        <f t="shared" si="3"/>
        <v>1</v>
      </c>
    </row>
    <row r="5000" ht="15.75" customHeight="1">
      <c r="A5000" s="13">
        <v>42177.104166666664</v>
      </c>
      <c r="B5000" s="73">
        <f t="shared" si="1"/>
        <v>42177</v>
      </c>
      <c r="C5000" s="74">
        <f>IF(NewCustomer="Yes", IF(COUNTIF($I$2:$I$11,B5000)&gt;0,0,WEEKDAY(B5000,2)),IF(COUNTIF($I$2:$I$21,B5000)&gt;0,0,WEEKDAY(B5000,2)))</f>
        <v>1</v>
      </c>
      <c r="D5000" s="74">
        <f t="shared" si="2"/>
        <v>2</v>
      </c>
      <c r="E5000" s="12">
        <f>IFERROR(VLOOKUP(A5000,'IDAR Meter Data'!$A:$B,2,1),"")</f>
        <v>150</v>
      </c>
      <c r="F5000" s="75">
        <f>IF(CECCZ="CZ03",'Outside Temp'!B5000,IF(CECCZ="CZ04",'Outside Temp'!B5001,IF(CECCZ="CZ12",'Outside Temp'!B5002, IF(CECCZ="CZ13",'Outside Temp'!B5003))))</f>
        <v>56</v>
      </c>
      <c r="G5000" s="12">
        <f t="shared" si="3"/>
        <v>1</v>
      </c>
    </row>
    <row r="5001" ht="15.75" customHeight="1">
      <c r="A5001" s="13">
        <v>42177.114583333336</v>
      </c>
      <c r="B5001" s="73">
        <f t="shared" si="1"/>
        <v>42177</v>
      </c>
      <c r="C5001" s="74">
        <f>IF(NewCustomer="Yes", IF(COUNTIF($I$2:$I$11,B5001)&gt;0,0,WEEKDAY(B5001,2)),IF(COUNTIF($I$2:$I$21,B5001)&gt;0,0,WEEKDAY(B5001,2)))</f>
        <v>1</v>
      </c>
      <c r="D5001" s="74">
        <f t="shared" si="2"/>
        <v>2</v>
      </c>
      <c r="E5001" s="12">
        <f>IFERROR(VLOOKUP(A5001,'IDAR Meter Data'!$A:$B,2,1),"")</f>
        <v>136</v>
      </c>
      <c r="F5001" s="75">
        <f>IF(CECCZ="CZ03",'Outside Temp'!B5001,IF(CECCZ="CZ04",'Outside Temp'!B5002,IF(CECCZ="CZ12",'Outside Temp'!B5003, IF(CECCZ="CZ13",'Outside Temp'!B5004))))</f>
        <v>56</v>
      </c>
      <c r="G5001" s="12">
        <f t="shared" si="3"/>
        <v>1</v>
      </c>
    </row>
    <row r="5002" ht="15.75" customHeight="1">
      <c r="A5002" s="13">
        <v>42177.125</v>
      </c>
      <c r="B5002" s="73">
        <f t="shared" si="1"/>
        <v>42177</v>
      </c>
      <c r="C5002" s="74">
        <f>IF(NewCustomer="Yes", IF(COUNTIF($I$2:$I$11,B5002)&gt;0,0,WEEKDAY(B5002,2)),IF(COUNTIF($I$2:$I$21,B5002)&gt;0,0,WEEKDAY(B5002,2)))</f>
        <v>1</v>
      </c>
      <c r="D5002" s="74">
        <f t="shared" si="2"/>
        <v>3</v>
      </c>
      <c r="E5002" s="12">
        <f>IFERROR(VLOOKUP(A5002,'IDAR Meter Data'!$A:$B,2,1),"")</f>
        <v>145</v>
      </c>
      <c r="F5002" s="75">
        <f>IF(CECCZ="CZ03",'Outside Temp'!B5002,IF(CECCZ="CZ04",'Outside Temp'!B5003,IF(CECCZ="CZ12",'Outside Temp'!B5004, IF(CECCZ="CZ13",'Outside Temp'!B5005))))</f>
        <v>56</v>
      </c>
      <c r="G5002" s="12">
        <f t="shared" si="3"/>
        <v>1</v>
      </c>
    </row>
    <row r="5003" ht="15.75" customHeight="1">
      <c r="A5003" s="13">
        <v>42177.135416666664</v>
      </c>
      <c r="B5003" s="73">
        <f t="shared" si="1"/>
        <v>42177</v>
      </c>
      <c r="C5003" s="74">
        <f>IF(NewCustomer="Yes", IF(COUNTIF($I$2:$I$11,B5003)&gt;0,0,WEEKDAY(B5003,2)),IF(COUNTIF($I$2:$I$21,B5003)&gt;0,0,WEEKDAY(B5003,2)))</f>
        <v>1</v>
      </c>
      <c r="D5003" s="74">
        <f t="shared" si="2"/>
        <v>3</v>
      </c>
      <c r="E5003" s="12">
        <f>IFERROR(VLOOKUP(A5003,'IDAR Meter Data'!$A:$B,2,1),"")</f>
        <v>134</v>
      </c>
      <c r="F5003" s="75">
        <f>IF(CECCZ="CZ03",'Outside Temp'!B5003,IF(CECCZ="CZ04",'Outside Temp'!B5004,IF(CECCZ="CZ12",'Outside Temp'!B5005, IF(CECCZ="CZ13",'Outside Temp'!B5006))))</f>
        <v>56</v>
      </c>
      <c r="G5003" s="12">
        <f t="shared" si="3"/>
        <v>1</v>
      </c>
    </row>
    <row r="5004" ht="15.75" customHeight="1">
      <c r="A5004" s="13">
        <v>42177.145833333336</v>
      </c>
      <c r="B5004" s="73">
        <f t="shared" si="1"/>
        <v>42177</v>
      </c>
      <c r="C5004" s="74">
        <f>IF(NewCustomer="Yes", IF(COUNTIF($I$2:$I$11,B5004)&gt;0,0,WEEKDAY(B5004,2)),IF(COUNTIF($I$2:$I$21,B5004)&gt;0,0,WEEKDAY(B5004,2)))</f>
        <v>1</v>
      </c>
      <c r="D5004" s="74">
        <f t="shared" si="2"/>
        <v>3</v>
      </c>
      <c r="E5004" s="12">
        <f>IFERROR(VLOOKUP(A5004,'IDAR Meter Data'!$A:$B,2,1),"")</f>
        <v>137</v>
      </c>
      <c r="F5004" s="75">
        <f>IF(CECCZ="CZ03",'Outside Temp'!B5004,IF(CECCZ="CZ04",'Outside Temp'!B5005,IF(CECCZ="CZ12",'Outside Temp'!B5006, IF(CECCZ="CZ13",'Outside Temp'!B5007))))</f>
        <v>56</v>
      </c>
      <c r="G5004" s="12">
        <f t="shared" si="3"/>
        <v>1</v>
      </c>
    </row>
    <row r="5005" ht="15.75" customHeight="1">
      <c r="A5005" s="13">
        <v>42177.15625</v>
      </c>
      <c r="B5005" s="73">
        <f t="shared" si="1"/>
        <v>42177</v>
      </c>
      <c r="C5005" s="74">
        <f>IF(NewCustomer="Yes", IF(COUNTIF($I$2:$I$11,B5005)&gt;0,0,WEEKDAY(B5005,2)),IF(COUNTIF($I$2:$I$21,B5005)&gt;0,0,WEEKDAY(B5005,2)))</f>
        <v>1</v>
      </c>
      <c r="D5005" s="74">
        <f t="shared" si="2"/>
        <v>3</v>
      </c>
      <c r="E5005" s="12">
        <f>IFERROR(VLOOKUP(A5005,'IDAR Meter Data'!$A:$B,2,1),"")</f>
        <v>138</v>
      </c>
      <c r="F5005" s="75">
        <f>IF(CECCZ="CZ03",'Outside Temp'!B5005,IF(CECCZ="CZ04",'Outside Temp'!B5006,IF(CECCZ="CZ12",'Outside Temp'!B5007, IF(CECCZ="CZ13",'Outside Temp'!B5008))))</f>
        <v>56</v>
      </c>
      <c r="G5005" s="12">
        <f t="shared" si="3"/>
        <v>1</v>
      </c>
    </row>
    <row r="5006" ht="15.75" customHeight="1">
      <c r="A5006" s="13">
        <v>42177.166666666664</v>
      </c>
      <c r="B5006" s="73">
        <f t="shared" si="1"/>
        <v>42177</v>
      </c>
      <c r="C5006" s="74">
        <f>IF(NewCustomer="Yes", IF(COUNTIF($I$2:$I$11,B5006)&gt;0,0,WEEKDAY(B5006,2)),IF(COUNTIF($I$2:$I$21,B5006)&gt;0,0,WEEKDAY(B5006,2)))</f>
        <v>1</v>
      </c>
      <c r="D5006" s="74">
        <f t="shared" si="2"/>
        <v>4</v>
      </c>
      <c r="E5006" s="12">
        <f>IFERROR(VLOOKUP(A5006,'IDAR Meter Data'!$A:$B,2,1),"")</f>
        <v>144</v>
      </c>
      <c r="F5006" s="75">
        <f>IF(CECCZ="CZ03",'Outside Temp'!B5006,IF(CECCZ="CZ04",'Outside Temp'!B5007,IF(CECCZ="CZ12",'Outside Temp'!B5008, IF(CECCZ="CZ13",'Outside Temp'!B5009))))</f>
        <v>55.9</v>
      </c>
      <c r="G5006" s="12">
        <f t="shared" si="3"/>
        <v>1</v>
      </c>
    </row>
    <row r="5007" ht="15.75" customHeight="1">
      <c r="A5007" s="13">
        <v>42177.177083333336</v>
      </c>
      <c r="B5007" s="73">
        <f t="shared" si="1"/>
        <v>42177</v>
      </c>
      <c r="C5007" s="74">
        <f>IF(NewCustomer="Yes", IF(COUNTIF($I$2:$I$11,B5007)&gt;0,0,WEEKDAY(B5007,2)),IF(COUNTIF($I$2:$I$21,B5007)&gt;0,0,WEEKDAY(B5007,2)))</f>
        <v>1</v>
      </c>
      <c r="D5007" s="74">
        <f t="shared" si="2"/>
        <v>4</v>
      </c>
      <c r="E5007" s="12">
        <f>IFERROR(VLOOKUP(A5007,'IDAR Meter Data'!$A:$B,2,1),"")</f>
        <v>136</v>
      </c>
      <c r="F5007" s="75">
        <f>IF(CECCZ="CZ03",'Outside Temp'!B5007,IF(CECCZ="CZ04",'Outside Temp'!B5008,IF(CECCZ="CZ12",'Outside Temp'!B5009, IF(CECCZ="CZ13",'Outside Temp'!B5010))))</f>
        <v>55.525</v>
      </c>
      <c r="G5007" s="12">
        <f t="shared" si="3"/>
        <v>1</v>
      </c>
    </row>
    <row r="5008" ht="15.75" customHeight="1">
      <c r="A5008" s="13">
        <v>42177.1875</v>
      </c>
      <c r="B5008" s="73">
        <f t="shared" si="1"/>
        <v>42177</v>
      </c>
      <c r="C5008" s="74">
        <f>IF(NewCustomer="Yes", IF(COUNTIF($I$2:$I$11,B5008)&gt;0,0,WEEKDAY(B5008,2)),IF(COUNTIF($I$2:$I$21,B5008)&gt;0,0,WEEKDAY(B5008,2)))</f>
        <v>1</v>
      </c>
      <c r="D5008" s="74">
        <f t="shared" si="2"/>
        <v>4</v>
      </c>
      <c r="E5008" s="12">
        <f>IFERROR(VLOOKUP(A5008,'IDAR Meter Data'!$A:$B,2,1),"")</f>
        <v>138</v>
      </c>
      <c r="F5008" s="75">
        <f>IF(CECCZ="CZ03",'Outside Temp'!B5008,IF(CECCZ="CZ04",'Outside Temp'!B5009,IF(CECCZ="CZ12",'Outside Temp'!B5010, IF(CECCZ="CZ13",'Outside Temp'!B5011))))</f>
        <v>55.15</v>
      </c>
      <c r="G5008" s="12">
        <f t="shared" si="3"/>
        <v>1</v>
      </c>
    </row>
    <row r="5009" ht="15.75" customHeight="1">
      <c r="A5009" s="13">
        <v>42177.197916666664</v>
      </c>
      <c r="B5009" s="73">
        <f t="shared" si="1"/>
        <v>42177</v>
      </c>
      <c r="C5009" s="74">
        <f>IF(NewCustomer="Yes", IF(COUNTIF($I$2:$I$11,B5009)&gt;0,0,WEEKDAY(B5009,2)),IF(COUNTIF($I$2:$I$21,B5009)&gt;0,0,WEEKDAY(B5009,2)))</f>
        <v>1</v>
      </c>
      <c r="D5009" s="74">
        <f t="shared" si="2"/>
        <v>4</v>
      </c>
      <c r="E5009" s="12">
        <f>IFERROR(VLOOKUP(A5009,'IDAR Meter Data'!$A:$B,2,1),"")</f>
        <v>134</v>
      </c>
      <c r="F5009" s="75">
        <f>IF(CECCZ="CZ03",'Outside Temp'!B5009,IF(CECCZ="CZ04",'Outside Temp'!B5010,IF(CECCZ="CZ12",'Outside Temp'!B5011, IF(CECCZ="CZ13",'Outside Temp'!B5012))))</f>
        <v>55</v>
      </c>
      <c r="G5009" s="12">
        <f t="shared" si="3"/>
        <v>1</v>
      </c>
    </row>
    <row r="5010" ht="15.75" customHeight="1">
      <c r="A5010" s="13">
        <v>42177.208333333336</v>
      </c>
      <c r="B5010" s="73">
        <f t="shared" si="1"/>
        <v>42177</v>
      </c>
      <c r="C5010" s="74">
        <f>IF(NewCustomer="Yes", IF(COUNTIF($I$2:$I$11,B5010)&gt;0,0,WEEKDAY(B5010,2)),IF(COUNTIF($I$2:$I$21,B5010)&gt;0,0,WEEKDAY(B5010,2)))</f>
        <v>1</v>
      </c>
      <c r="D5010" s="74">
        <f t="shared" si="2"/>
        <v>5</v>
      </c>
      <c r="E5010" s="12">
        <f>IFERROR(VLOOKUP(A5010,'IDAR Meter Data'!$A:$B,2,1),"")</f>
        <v>135</v>
      </c>
      <c r="F5010" s="75">
        <f>IF(CECCZ="CZ03",'Outside Temp'!B5010,IF(CECCZ="CZ04",'Outside Temp'!B5011,IF(CECCZ="CZ12",'Outside Temp'!B5012, IF(CECCZ="CZ13",'Outside Temp'!B5013))))</f>
        <v>55</v>
      </c>
      <c r="G5010" s="12">
        <f t="shared" si="3"/>
        <v>1</v>
      </c>
    </row>
    <row r="5011" ht="15.75" customHeight="1">
      <c r="A5011" s="13">
        <v>42177.21875</v>
      </c>
      <c r="B5011" s="73">
        <f t="shared" si="1"/>
        <v>42177</v>
      </c>
      <c r="C5011" s="74">
        <f>IF(NewCustomer="Yes", IF(COUNTIF($I$2:$I$11,B5011)&gt;0,0,WEEKDAY(B5011,2)),IF(COUNTIF($I$2:$I$21,B5011)&gt;0,0,WEEKDAY(B5011,2)))</f>
        <v>1</v>
      </c>
      <c r="D5011" s="74">
        <f t="shared" si="2"/>
        <v>5</v>
      </c>
      <c r="E5011" s="12">
        <f>IFERROR(VLOOKUP(A5011,'IDAR Meter Data'!$A:$B,2,1),"")</f>
        <v>142</v>
      </c>
      <c r="F5011" s="75">
        <f>IF(CECCZ="CZ03",'Outside Temp'!B5011,IF(CECCZ="CZ04",'Outside Temp'!B5012,IF(CECCZ="CZ12",'Outside Temp'!B5013, IF(CECCZ="CZ13",'Outside Temp'!B5014))))</f>
        <v>55</v>
      </c>
      <c r="G5011" s="12">
        <f t="shared" si="3"/>
        <v>1</v>
      </c>
    </row>
    <row r="5012" ht="15.75" customHeight="1">
      <c r="A5012" s="13">
        <v>42177.229166666664</v>
      </c>
      <c r="B5012" s="73">
        <f t="shared" si="1"/>
        <v>42177</v>
      </c>
      <c r="C5012" s="74">
        <f>IF(NewCustomer="Yes", IF(COUNTIF($I$2:$I$11,B5012)&gt;0,0,WEEKDAY(B5012,2)),IF(COUNTIF($I$2:$I$21,B5012)&gt;0,0,WEEKDAY(B5012,2)))</f>
        <v>1</v>
      </c>
      <c r="D5012" s="74">
        <f t="shared" si="2"/>
        <v>5</v>
      </c>
      <c r="E5012" s="12">
        <f>IFERROR(VLOOKUP(A5012,'IDAR Meter Data'!$A:$B,2,1),"")</f>
        <v>153</v>
      </c>
      <c r="F5012" s="75">
        <f>IF(CECCZ="CZ03",'Outside Temp'!B5012,IF(CECCZ="CZ04",'Outside Temp'!B5013,IF(CECCZ="CZ12",'Outside Temp'!B5014, IF(CECCZ="CZ13",'Outside Temp'!B5015))))</f>
        <v>55</v>
      </c>
      <c r="G5012" s="12">
        <f t="shared" si="3"/>
        <v>1</v>
      </c>
    </row>
    <row r="5013" ht="15.75" customHeight="1">
      <c r="A5013" s="13">
        <v>42177.239583333336</v>
      </c>
      <c r="B5013" s="73">
        <f t="shared" si="1"/>
        <v>42177</v>
      </c>
      <c r="C5013" s="74">
        <f>IF(NewCustomer="Yes", IF(COUNTIF($I$2:$I$11,B5013)&gt;0,0,WEEKDAY(B5013,2)),IF(COUNTIF($I$2:$I$21,B5013)&gt;0,0,WEEKDAY(B5013,2)))</f>
        <v>1</v>
      </c>
      <c r="D5013" s="74">
        <f t="shared" si="2"/>
        <v>5</v>
      </c>
      <c r="E5013" s="12">
        <f>IFERROR(VLOOKUP(A5013,'IDAR Meter Data'!$A:$B,2,1),"")</f>
        <v>148</v>
      </c>
      <c r="F5013" s="75">
        <f>IF(CECCZ="CZ03",'Outside Temp'!B5013,IF(CECCZ="CZ04",'Outside Temp'!B5014,IF(CECCZ="CZ12",'Outside Temp'!B5015, IF(CECCZ="CZ13",'Outside Temp'!B5016))))</f>
        <v>55</v>
      </c>
      <c r="G5013" s="12">
        <f t="shared" si="3"/>
        <v>1</v>
      </c>
    </row>
    <row r="5014" ht="15.75" customHeight="1">
      <c r="A5014" s="13">
        <v>42177.25</v>
      </c>
      <c r="B5014" s="73">
        <f t="shared" si="1"/>
        <v>42177</v>
      </c>
      <c r="C5014" s="74">
        <f>IF(NewCustomer="Yes", IF(COUNTIF($I$2:$I$11,B5014)&gt;0,0,WEEKDAY(B5014,2)),IF(COUNTIF($I$2:$I$21,B5014)&gt;0,0,WEEKDAY(B5014,2)))</f>
        <v>1</v>
      </c>
      <c r="D5014" s="74">
        <f t="shared" si="2"/>
        <v>6</v>
      </c>
      <c r="E5014" s="12">
        <f>IFERROR(VLOOKUP(A5014,'IDAR Meter Data'!$A:$B,2,1),"")</f>
        <v>152</v>
      </c>
      <c r="F5014" s="75">
        <f>IF(CECCZ="CZ03",'Outside Temp'!B5014,IF(CECCZ="CZ04",'Outside Temp'!B5015,IF(CECCZ="CZ12",'Outside Temp'!B5016, IF(CECCZ="CZ13",'Outside Temp'!B5017))))</f>
        <v>55</v>
      </c>
      <c r="G5014" s="12">
        <f t="shared" si="3"/>
        <v>1</v>
      </c>
    </row>
    <row r="5015" ht="15.75" customHeight="1">
      <c r="A5015" s="13">
        <v>42177.260416666664</v>
      </c>
      <c r="B5015" s="73">
        <f t="shared" si="1"/>
        <v>42177</v>
      </c>
      <c r="C5015" s="74">
        <f>IF(NewCustomer="Yes", IF(COUNTIF($I$2:$I$11,B5015)&gt;0,0,WEEKDAY(B5015,2)),IF(COUNTIF($I$2:$I$21,B5015)&gt;0,0,WEEKDAY(B5015,2)))</f>
        <v>1</v>
      </c>
      <c r="D5015" s="74">
        <f t="shared" si="2"/>
        <v>6</v>
      </c>
      <c r="E5015" s="12">
        <f>IFERROR(VLOOKUP(A5015,'IDAR Meter Data'!$A:$B,2,1),"")</f>
        <v>150</v>
      </c>
      <c r="F5015" s="75">
        <f>IF(CECCZ="CZ03",'Outside Temp'!B5015,IF(CECCZ="CZ04",'Outside Temp'!B5016,IF(CECCZ="CZ12",'Outside Temp'!B5017, IF(CECCZ="CZ13",'Outside Temp'!B5018))))</f>
        <v>55</v>
      </c>
      <c r="G5015" s="12">
        <f t="shared" si="3"/>
        <v>1</v>
      </c>
    </row>
    <row r="5016" ht="15.75" customHeight="1">
      <c r="A5016" s="13">
        <v>42177.270833333336</v>
      </c>
      <c r="B5016" s="73">
        <f t="shared" si="1"/>
        <v>42177</v>
      </c>
      <c r="C5016" s="74">
        <f>IF(NewCustomer="Yes", IF(COUNTIF($I$2:$I$11,B5016)&gt;0,0,WEEKDAY(B5016,2)),IF(COUNTIF($I$2:$I$21,B5016)&gt;0,0,WEEKDAY(B5016,2)))</f>
        <v>1</v>
      </c>
      <c r="D5016" s="74">
        <f t="shared" si="2"/>
        <v>6</v>
      </c>
      <c r="E5016" s="12">
        <f>IFERROR(VLOOKUP(A5016,'IDAR Meter Data'!$A:$B,2,1),"")</f>
        <v>149</v>
      </c>
      <c r="F5016" s="75">
        <f>IF(CECCZ="CZ03",'Outside Temp'!B5016,IF(CECCZ="CZ04",'Outside Temp'!B5017,IF(CECCZ="CZ12",'Outside Temp'!B5018, IF(CECCZ="CZ13",'Outside Temp'!B5019))))</f>
        <v>55</v>
      </c>
      <c r="G5016" s="12">
        <f t="shared" si="3"/>
        <v>1</v>
      </c>
    </row>
    <row r="5017" ht="15.75" customHeight="1">
      <c r="A5017" s="13">
        <v>42177.28125</v>
      </c>
      <c r="B5017" s="73">
        <f t="shared" si="1"/>
        <v>42177</v>
      </c>
      <c r="C5017" s="74">
        <f>IF(NewCustomer="Yes", IF(COUNTIF($I$2:$I$11,B5017)&gt;0,0,WEEKDAY(B5017,2)),IF(COUNTIF($I$2:$I$21,B5017)&gt;0,0,WEEKDAY(B5017,2)))</f>
        <v>1</v>
      </c>
      <c r="D5017" s="74">
        <f t="shared" si="2"/>
        <v>6</v>
      </c>
      <c r="E5017" s="12">
        <f>IFERROR(VLOOKUP(A5017,'IDAR Meter Data'!$A:$B,2,1),"")</f>
        <v>151</v>
      </c>
      <c r="F5017" s="75">
        <f>IF(CECCZ="CZ03",'Outside Temp'!B5017,IF(CECCZ="CZ04",'Outside Temp'!B5018,IF(CECCZ="CZ12",'Outside Temp'!B5019, IF(CECCZ="CZ13",'Outside Temp'!B5020))))</f>
        <v>55</v>
      </c>
      <c r="G5017" s="12">
        <f t="shared" si="3"/>
        <v>1</v>
      </c>
    </row>
    <row r="5018" ht="15.75" customHeight="1">
      <c r="A5018" s="13">
        <v>42177.291666666664</v>
      </c>
      <c r="B5018" s="73">
        <f t="shared" si="1"/>
        <v>42177</v>
      </c>
      <c r="C5018" s="74">
        <f>IF(NewCustomer="Yes", IF(COUNTIF($I$2:$I$11,B5018)&gt;0,0,WEEKDAY(B5018,2)),IF(COUNTIF($I$2:$I$21,B5018)&gt;0,0,WEEKDAY(B5018,2)))</f>
        <v>1</v>
      </c>
      <c r="D5018" s="74">
        <f t="shared" si="2"/>
        <v>7</v>
      </c>
      <c r="E5018" s="12">
        <f>IFERROR(VLOOKUP(A5018,'IDAR Meter Data'!$A:$B,2,1),"")</f>
        <v>156</v>
      </c>
      <c r="F5018" s="75">
        <f>IF(CECCZ="CZ03",'Outside Temp'!B5018,IF(CECCZ="CZ04",'Outside Temp'!B5019,IF(CECCZ="CZ12",'Outside Temp'!B5020, IF(CECCZ="CZ13",'Outside Temp'!B5021))))</f>
        <v>55.06666667</v>
      </c>
      <c r="G5018" s="12">
        <f t="shared" si="3"/>
        <v>1</v>
      </c>
    </row>
    <row r="5019" ht="15.75" customHeight="1">
      <c r="A5019" s="13">
        <v>42177.302083333336</v>
      </c>
      <c r="B5019" s="73">
        <f t="shared" si="1"/>
        <v>42177</v>
      </c>
      <c r="C5019" s="74">
        <f>IF(NewCustomer="Yes", IF(COUNTIF($I$2:$I$11,B5019)&gt;0,0,WEEKDAY(B5019,2)),IF(COUNTIF($I$2:$I$21,B5019)&gt;0,0,WEEKDAY(B5019,2)))</f>
        <v>1</v>
      </c>
      <c r="D5019" s="74">
        <f t="shared" si="2"/>
        <v>7</v>
      </c>
      <c r="E5019" s="12">
        <f>IFERROR(VLOOKUP(A5019,'IDAR Meter Data'!$A:$B,2,1),"")</f>
        <v>160</v>
      </c>
      <c r="F5019" s="75">
        <f>IF(CECCZ="CZ03",'Outside Temp'!B5019,IF(CECCZ="CZ04",'Outside Temp'!B5020,IF(CECCZ="CZ12",'Outside Temp'!B5021, IF(CECCZ="CZ13",'Outside Temp'!B5022))))</f>
        <v>55.31666667</v>
      </c>
      <c r="G5019" s="12">
        <f t="shared" si="3"/>
        <v>1</v>
      </c>
    </row>
    <row r="5020" ht="15.75" customHeight="1">
      <c r="A5020" s="13">
        <v>42177.3125</v>
      </c>
      <c r="B5020" s="73">
        <f t="shared" si="1"/>
        <v>42177</v>
      </c>
      <c r="C5020" s="74">
        <f>IF(NewCustomer="Yes", IF(COUNTIF($I$2:$I$11,B5020)&gt;0,0,WEEKDAY(B5020,2)),IF(COUNTIF($I$2:$I$21,B5020)&gt;0,0,WEEKDAY(B5020,2)))</f>
        <v>1</v>
      </c>
      <c r="D5020" s="74">
        <f t="shared" si="2"/>
        <v>7</v>
      </c>
      <c r="E5020" s="12">
        <f>IFERROR(VLOOKUP(A5020,'IDAR Meter Data'!$A:$B,2,1),"")</f>
        <v>165</v>
      </c>
      <c r="F5020" s="75">
        <f>IF(CECCZ="CZ03",'Outside Temp'!B5020,IF(CECCZ="CZ04",'Outside Temp'!B5021,IF(CECCZ="CZ12",'Outside Temp'!B5022, IF(CECCZ="CZ13",'Outside Temp'!B5023))))</f>
        <v>55.56666667</v>
      </c>
      <c r="G5020" s="12">
        <f t="shared" si="3"/>
        <v>1</v>
      </c>
    </row>
    <row r="5021" ht="15.75" customHeight="1">
      <c r="A5021" s="13">
        <v>42177.322916666664</v>
      </c>
      <c r="B5021" s="73">
        <f t="shared" si="1"/>
        <v>42177</v>
      </c>
      <c r="C5021" s="74">
        <f>IF(NewCustomer="Yes", IF(COUNTIF($I$2:$I$11,B5021)&gt;0,0,WEEKDAY(B5021,2)),IF(COUNTIF($I$2:$I$21,B5021)&gt;0,0,WEEKDAY(B5021,2)))</f>
        <v>1</v>
      </c>
      <c r="D5021" s="74">
        <f t="shared" si="2"/>
        <v>7</v>
      </c>
      <c r="E5021" s="12">
        <f>IFERROR(VLOOKUP(A5021,'IDAR Meter Data'!$A:$B,2,1),"")</f>
        <v>156</v>
      </c>
      <c r="F5021" s="75">
        <f>IF(CECCZ="CZ03",'Outside Temp'!B5021,IF(CECCZ="CZ04",'Outside Temp'!B5022,IF(CECCZ="CZ12",'Outside Temp'!B5023, IF(CECCZ="CZ13",'Outside Temp'!B5024))))</f>
        <v>55.81666667</v>
      </c>
      <c r="G5021" s="12">
        <f t="shared" si="3"/>
        <v>1</v>
      </c>
    </row>
    <row r="5022" ht="15.75" customHeight="1">
      <c r="A5022" s="13">
        <v>42177.333333333336</v>
      </c>
      <c r="B5022" s="73">
        <f t="shared" si="1"/>
        <v>42177</v>
      </c>
      <c r="C5022" s="74">
        <f>IF(NewCustomer="Yes", IF(COUNTIF($I$2:$I$11,B5022)&gt;0,0,WEEKDAY(B5022,2)),IF(COUNTIF($I$2:$I$21,B5022)&gt;0,0,WEEKDAY(B5022,2)))</f>
        <v>1</v>
      </c>
      <c r="D5022" s="74">
        <f t="shared" si="2"/>
        <v>8</v>
      </c>
      <c r="E5022" s="12">
        <f>IFERROR(VLOOKUP(A5022,'IDAR Meter Data'!$A:$B,2,1),"")</f>
        <v>156</v>
      </c>
      <c r="F5022" s="75">
        <f>IF(CECCZ="CZ03",'Outside Temp'!B5022,IF(CECCZ="CZ04",'Outside Temp'!B5023,IF(CECCZ="CZ12",'Outside Temp'!B5024, IF(CECCZ="CZ13",'Outside Temp'!B5025))))</f>
        <v>56.20689655</v>
      </c>
      <c r="G5022" s="12">
        <f t="shared" si="3"/>
        <v>1</v>
      </c>
    </row>
    <row r="5023" ht="15.75" customHeight="1">
      <c r="A5023" s="13">
        <v>42177.34375</v>
      </c>
      <c r="B5023" s="73">
        <f t="shared" si="1"/>
        <v>42177</v>
      </c>
      <c r="C5023" s="74">
        <f>IF(NewCustomer="Yes", IF(COUNTIF($I$2:$I$11,B5023)&gt;0,0,WEEKDAY(B5023,2)),IF(COUNTIF($I$2:$I$21,B5023)&gt;0,0,WEEKDAY(B5023,2)))</f>
        <v>1</v>
      </c>
      <c r="D5023" s="74">
        <f t="shared" si="2"/>
        <v>8</v>
      </c>
      <c r="E5023" s="12">
        <f>IFERROR(VLOOKUP(A5023,'IDAR Meter Data'!$A:$B,2,1),"")</f>
        <v>167</v>
      </c>
      <c r="F5023" s="75">
        <f>IF(CECCZ="CZ03",'Outside Temp'!B5023,IF(CECCZ="CZ04",'Outside Temp'!B5024,IF(CECCZ="CZ12",'Outside Temp'!B5025, IF(CECCZ="CZ13",'Outside Temp'!B5026))))</f>
        <v>56.98275862</v>
      </c>
      <c r="G5023" s="12">
        <f t="shared" si="3"/>
        <v>1</v>
      </c>
    </row>
    <row r="5024" ht="15.75" customHeight="1">
      <c r="A5024" s="13">
        <v>42177.354166666664</v>
      </c>
      <c r="B5024" s="73">
        <f t="shared" si="1"/>
        <v>42177</v>
      </c>
      <c r="C5024" s="74">
        <f>IF(NewCustomer="Yes", IF(COUNTIF($I$2:$I$11,B5024)&gt;0,0,WEEKDAY(B5024,2)),IF(COUNTIF($I$2:$I$21,B5024)&gt;0,0,WEEKDAY(B5024,2)))</f>
        <v>1</v>
      </c>
      <c r="D5024" s="74">
        <f t="shared" si="2"/>
        <v>8</v>
      </c>
      <c r="E5024" s="12">
        <f>IFERROR(VLOOKUP(A5024,'IDAR Meter Data'!$A:$B,2,1),"")</f>
        <v>176</v>
      </c>
      <c r="F5024" s="75">
        <f>IF(CECCZ="CZ03",'Outside Temp'!B5024,IF(CECCZ="CZ04",'Outside Temp'!B5025,IF(CECCZ="CZ12",'Outside Temp'!B5026, IF(CECCZ="CZ13",'Outside Temp'!B5027))))</f>
        <v>57.75862069</v>
      </c>
      <c r="G5024" s="12">
        <f t="shared" si="3"/>
        <v>1</v>
      </c>
    </row>
    <row r="5025" ht="15.75" customHeight="1">
      <c r="A5025" s="13">
        <v>42177.364583333336</v>
      </c>
      <c r="B5025" s="73">
        <f t="shared" si="1"/>
        <v>42177</v>
      </c>
      <c r="C5025" s="74">
        <f>IF(NewCustomer="Yes", IF(COUNTIF($I$2:$I$11,B5025)&gt;0,0,WEEKDAY(B5025,2)),IF(COUNTIF($I$2:$I$21,B5025)&gt;0,0,WEEKDAY(B5025,2)))</f>
        <v>1</v>
      </c>
      <c r="D5025" s="74">
        <f t="shared" si="2"/>
        <v>8</v>
      </c>
      <c r="E5025" s="12">
        <f>IFERROR(VLOOKUP(A5025,'IDAR Meter Data'!$A:$B,2,1),"")</f>
        <v>186</v>
      </c>
      <c r="F5025" s="75">
        <f>IF(CECCZ="CZ03",'Outside Temp'!B5025,IF(CECCZ="CZ04",'Outside Temp'!B5026,IF(CECCZ="CZ12",'Outside Temp'!B5027, IF(CECCZ="CZ13",'Outside Temp'!B5028))))</f>
        <v>58.53448276</v>
      </c>
      <c r="G5025" s="12">
        <f t="shared" si="3"/>
        <v>1</v>
      </c>
    </row>
    <row r="5026" ht="15.75" customHeight="1">
      <c r="A5026" s="13">
        <v>42177.375</v>
      </c>
      <c r="B5026" s="73">
        <f t="shared" si="1"/>
        <v>42177</v>
      </c>
      <c r="C5026" s="74">
        <f>IF(NewCustomer="Yes", IF(COUNTIF($I$2:$I$11,B5026)&gt;0,0,WEEKDAY(B5026,2)),IF(COUNTIF($I$2:$I$21,B5026)&gt;0,0,WEEKDAY(B5026,2)))</f>
        <v>1</v>
      </c>
      <c r="D5026" s="74">
        <f t="shared" si="2"/>
        <v>9</v>
      </c>
      <c r="E5026" s="12">
        <f>IFERROR(VLOOKUP(A5026,'IDAR Meter Data'!$A:$B,2,1),"")</f>
        <v>183</v>
      </c>
      <c r="F5026" s="75">
        <f>IF(CECCZ="CZ03",'Outside Temp'!B5026,IF(CECCZ="CZ04",'Outside Temp'!B5027,IF(CECCZ="CZ12",'Outside Temp'!B5028, IF(CECCZ="CZ13",'Outside Temp'!B5029))))</f>
        <v>59.06666667</v>
      </c>
      <c r="G5026" s="12">
        <f t="shared" si="3"/>
        <v>1</v>
      </c>
    </row>
    <row r="5027" ht="15.75" customHeight="1">
      <c r="A5027" s="13">
        <v>42177.385416666664</v>
      </c>
      <c r="B5027" s="73">
        <f t="shared" si="1"/>
        <v>42177</v>
      </c>
      <c r="C5027" s="74">
        <f>IF(NewCustomer="Yes", IF(COUNTIF($I$2:$I$11,B5027)&gt;0,0,WEEKDAY(B5027,2)),IF(COUNTIF($I$2:$I$21,B5027)&gt;0,0,WEEKDAY(B5027,2)))</f>
        <v>1</v>
      </c>
      <c r="D5027" s="74">
        <f t="shared" si="2"/>
        <v>9</v>
      </c>
      <c r="E5027" s="12">
        <f>IFERROR(VLOOKUP(A5027,'IDAR Meter Data'!$A:$B,2,1),"")</f>
        <v>200</v>
      </c>
      <c r="F5027" s="75">
        <f>IF(CECCZ="CZ03",'Outside Temp'!B5027,IF(CECCZ="CZ04",'Outside Temp'!B5028,IF(CECCZ="CZ12",'Outside Temp'!B5029, IF(CECCZ="CZ13",'Outside Temp'!B5030))))</f>
        <v>59.31666667</v>
      </c>
      <c r="G5027" s="12">
        <f t="shared" si="3"/>
        <v>1</v>
      </c>
    </row>
    <row r="5028" ht="15.75" customHeight="1">
      <c r="A5028" s="13">
        <v>42177.395833333336</v>
      </c>
      <c r="B5028" s="73">
        <f t="shared" si="1"/>
        <v>42177</v>
      </c>
      <c r="C5028" s="74">
        <f>IF(NewCustomer="Yes", IF(COUNTIF($I$2:$I$11,B5028)&gt;0,0,WEEKDAY(B5028,2)),IF(COUNTIF($I$2:$I$21,B5028)&gt;0,0,WEEKDAY(B5028,2)))</f>
        <v>1</v>
      </c>
      <c r="D5028" s="74">
        <f t="shared" si="2"/>
        <v>9</v>
      </c>
      <c r="E5028" s="12">
        <f>IFERROR(VLOOKUP(A5028,'IDAR Meter Data'!$A:$B,2,1),"")</f>
        <v>190</v>
      </c>
      <c r="F5028" s="75">
        <f>IF(CECCZ="CZ03",'Outside Temp'!B5028,IF(CECCZ="CZ04",'Outside Temp'!B5029,IF(CECCZ="CZ12",'Outside Temp'!B5030, IF(CECCZ="CZ13",'Outside Temp'!B5031))))</f>
        <v>59.56666667</v>
      </c>
      <c r="G5028" s="12">
        <f t="shared" si="3"/>
        <v>1</v>
      </c>
    </row>
    <row r="5029" ht="15.75" customHeight="1">
      <c r="A5029" s="13">
        <v>42177.40625</v>
      </c>
      <c r="B5029" s="73">
        <f t="shared" si="1"/>
        <v>42177</v>
      </c>
      <c r="C5029" s="74">
        <f>IF(NewCustomer="Yes", IF(COUNTIF($I$2:$I$11,B5029)&gt;0,0,WEEKDAY(B5029,2)),IF(COUNTIF($I$2:$I$21,B5029)&gt;0,0,WEEKDAY(B5029,2)))</f>
        <v>1</v>
      </c>
      <c r="D5029" s="74">
        <f t="shared" si="2"/>
        <v>9</v>
      </c>
      <c r="E5029" s="12">
        <f>IFERROR(VLOOKUP(A5029,'IDAR Meter Data'!$A:$B,2,1),"")</f>
        <v>211</v>
      </c>
      <c r="F5029" s="75">
        <f>IF(CECCZ="CZ03",'Outside Temp'!B5029,IF(CECCZ="CZ04",'Outside Temp'!B5030,IF(CECCZ="CZ12",'Outside Temp'!B5031, IF(CECCZ="CZ13",'Outside Temp'!B5032))))</f>
        <v>59.81666667</v>
      </c>
      <c r="G5029" s="12">
        <f t="shared" si="3"/>
        <v>1</v>
      </c>
    </row>
    <row r="5030" ht="15.75" customHeight="1">
      <c r="A5030" s="13">
        <v>42177.416666666664</v>
      </c>
      <c r="B5030" s="73">
        <f t="shared" si="1"/>
        <v>42177</v>
      </c>
      <c r="C5030" s="74">
        <f>IF(NewCustomer="Yes", IF(COUNTIF($I$2:$I$11,B5030)&gt;0,0,WEEKDAY(B5030,2)),IF(COUNTIF($I$2:$I$21,B5030)&gt;0,0,WEEKDAY(B5030,2)))</f>
        <v>1</v>
      </c>
      <c r="D5030" s="74">
        <f t="shared" si="2"/>
        <v>10</v>
      </c>
      <c r="E5030" s="12">
        <f>IFERROR(VLOOKUP(A5030,'IDAR Meter Data'!$A:$B,2,1),"")</f>
        <v>210</v>
      </c>
      <c r="F5030" s="75">
        <f>IF(CECCZ="CZ03",'Outside Temp'!B5030,IF(CECCZ="CZ04",'Outside Temp'!B5031,IF(CECCZ="CZ12",'Outside Temp'!B5032, IF(CECCZ="CZ13",'Outside Temp'!B5033))))</f>
        <v>60</v>
      </c>
      <c r="G5030" s="12">
        <f t="shared" si="3"/>
        <v>1</v>
      </c>
    </row>
    <row r="5031" ht="15.75" customHeight="1">
      <c r="A5031" s="13">
        <v>42177.427083333336</v>
      </c>
      <c r="B5031" s="73">
        <f t="shared" si="1"/>
        <v>42177</v>
      </c>
      <c r="C5031" s="74">
        <f>IF(NewCustomer="Yes", IF(COUNTIF($I$2:$I$11,B5031)&gt;0,0,WEEKDAY(B5031,2)),IF(COUNTIF($I$2:$I$21,B5031)&gt;0,0,WEEKDAY(B5031,2)))</f>
        <v>1</v>
      </c>
      <c r="D5031" s="74">
        <f t="shared" si="2"/>
        <v>10</v>
      </c>
      <c r="E5031" s="12">
        <f>IFERROR(VLOOKUP(A5031,'IDAR Meter Data'!$A:$B,2,1),"")</f>
        <v>217</v>
      </c>
      <c r="F5031" s="75">
        <f>IF(CECCZ="CZ03",'Outside Temp'!B5031,IF(CECCZ="CZ04",'Outside Temp'!B5032,IF(CECCZ="CZ12",'Outside Temp'!B5033, IF(CECCZ="CZ13",'Outside Temp'!B5034))))</f>
        <v>60</v>
      </c>
      <c r="G5031" s="12">
        <f t="shared" si="3"/>
        <v>1</v>
      </c>
    </row>
    <row r="5032" ht="15.75" customHeight="1">
      <c r="A5032" s="13">
        <v>42177.4375</v>
      </c>
      <c r="B5032" s="73">
        <f t="shared" si="1"/>
        <v>42177</v>
      </c>
      <c r="C5032" s="74">
        <f>IF(NewCustomer="Yes", IF(COUNTIF($I$2:$I$11,B5032)&gt;0,0,WEEKDAY(B5032,2)),IF(COUNTIF($I$2:$I$21,B5032)&gt;0,0,WEEKDAY(B5032,2)))</f>
        <v>1</v>
      </c>
      <c r="D5032" s="74">
        <f t="shared" si="2"/>
        <v>10</v>
      </c>
      <c r="E5032" s="12">
        <f>IFERROR(VLOOKUP(A5032,'IDAR Meter Data'!$A:$B,2,1),"")</f>
        <v>211</v>
      </c>
      <c r="F5032" s="75">
        <f>IF(CECCZ="CZ03",'Outside Temp'!B5032,IF(CECCZ="CZ04",'Outside Temp'!B5033,IF(CECCZ="CZ12",'Outside Temp'!B5034, IF(CECCZ="CZ13",'Outside Temp'!B5035))))</f>
        <v>60</v>
      </c>
      <c r="G5032" s="12">
        <f t="shared" si="3"/>
        <v>1</v>
      </c>
    </row>
    <row r="5033" ht="15.75" customHeight="1">
      <c r="A5033" s="13">
        <v>42177.447916666664</v>
      </c>
      <c r="B5033" s="73">
        <f t="shared" si="1"/>
        <v>42177</v>
      </c>
      <c r="C5033" s="74">
        <f>IF(NewCustomer="Yes", IF(COUNTIF($I$2:$I$11,B5033)&gt;0,0,WEEKDAY(B5033,2)),IF(COUNTIF($I$2:$I$21,B5033)&gt;0,0,WEEKDAY(B5033,2)))</f>
        <v>1</v>
      </c>
      <c r="D5033" s="74">
        <f t="shared" si="2"/>
        <v>10</v>
      </c>
      <c r="E5033" s="12">
        <f>IFERROR(VLOOKUP(A5033,'IDAR Meter Data'!$A:$B,2,1),"")</f>
        <v>202</v>
      </c>
      <c r="F5033" s="75">
        <f>IF(CECCZ="CZ03",'Outside Temp'!B5033,IF(CECCZ="CZ04",'Outside Temp'!B5034,IF(CECCZ="CZ12",'Outside Temp'!B5035, IF(CECCZ="CZ13",'Outside Temp'!B5036))))</f>
        <v>60</v>
      </c>
      <c r="G5033" s="12">
        <f t="shared" si="3"/>
        <v>1</v>
      </c>
    </row>
    <row r="5034" ht="15.75" customHeight="1">
      <c r="A5034" s="13">
        <v>42177.458333333336</v>
      </c>
      <c r="B5034" s="73">
        <f t="shared" si="1"/>
        <v>42177</v>
      </c>
      <c r="C5034" s="74">
        <f>IF(NewCustomer="Yes", IF(COUNTIF($I$2:$I$11,B5034)&gt;0,0,WEEKDAY(B5034,2)),IF(COUNTIF($I$2:$I$21,B5034)&gt;0,0,WEEKDAY(B5034,2)))</f>
        <v>1</v>
      </c>
      <c r="D5034" s="74">
        <f t="shared" si="2"/>
        <v>11</v>
      </c>
      <c r="E5034" s="12">
        <f>IFERROR(VLOOKUP(A5034,'IDAR Meter Data'!$A:$B,2,1),"")</f>
        <v>199</v>
      </c>
      <c r="F5034" s="75">
        <f>IF(CECCZ="CZ03",'Outside Temp'!B5034,IF(CECCZ="CZ04",'Outside Temp'!B5035,IF(CECCZ="CZ12",'Outside Temp'!B5036, IF(CECCZ="CZ13",'Outside Temp'!B5037))))</f>
        <v>60.06666667</v>
      </c>
      <c r="G5034" s="12">
        <f t="shared" si="3"/>
        <v>1</v>
      </c>
    </row>
    <row r="5035" ht="15.75" customHeight="1">
      <c r="A5035" s="13">
        <v>42177.46875</v>
      </c>
      <c r="B5035" s="73">
        <f t="shared" si="1"/>
        <v>42177</v>
      </c>
      <c r="C5035" s="74">
        <f>IF(NewCustomer="Yes", IF(COUNTIF($I$2:$I$11,B5035)&gt;0,0,WEEKDAY(B5035,2)),IF(COUNTIF($I$2:$I$21,B5035)&gt;0,0,WEEKDAY(B5035,2)))</f>
        <v>1</v>
      </c>
      <c r="D5035" s="74">
        <f t="shared" si="2"/>
        <v>11</v>
      </c>
      <c r="E5035" s="12">
        <f>IFERROR(VLOOKUP(A5035,'IDAR Meter Data'!$A:$B,2,1),"")</f>
        <v>208</v>
      </c>
      <c r="F5035" s="75">
        <f>IF(CECCZ="CZ03",'Outside Temp'!B5035,IF(CECCZ="CZ04",'Outside Temp'!B5036,IF(CECCZ="CZ12",'Outside Temp'!B5037, IF(CECCZ="CZ13",'Outside Temp'!B5038))))</f>
        <v>60.31666667</v>
      </c>
      <c r="G5035" s="12">
        <f t="shared" si="3"/>
        <v>1</v>
      </c>
    </row>
    <row r="5036" ht="15.75" customHeight="1">
      <c r="A5036" s="13">
        <v>42177.479166666664</v>
      </c>
      <c r="B5036" s="73">
        <f t="shared" si="1"/>
        <v>42177</v>
      </c>
      <c r="C5036" s="74">
        <f>IF(NewCustomer="Yes", IF(COUNTIF($I$2:$I$11,B5036)&gt;0,0,WEEKDAY(B5036,2)),IF(COUNTIF($I$2:$I$21,B5036)&gt;0,0,WEEKDAY(B5036,2)))</f>
        <v>1</v>
      </c>
      <c r="D5036" s="74">
        <f t="shared" si="2"/>
        <v>11</v>
      </c>
      <c r="E5036" s="12">
        <f>IFERROR(VLOOKUP(A5036,'IDAR Meter Data'!$A:$B,2,1),"")</f>
        <v>221</v>
      </c>
      <c r="F5036" s="75">
        <f>IF(CECCZ="CZ03",'Outside Temp'!B5036,IF(CECCZ="CZ04",'Outside Temp'!B5037,IF(CECCZ="CZ12",'Outside Temp'!B5038, IF(CECCZ="CZ13",'Outside Temp'!B5039))))</f>
        <v>60.56666667</v>
      </c>
      <c r="G5036" s="12">
        <f t="shared" si="3"/>
        <v>1</v>
      </c>
    </row>
    <row r="5037" ht="15.75" customHeight="1">
      <c r="A5037" s="13">
        <v>42177.489583333336</v>
      </c>
      <c r="B5037" s="73">
        <f t="shared" si="1"/>
        <v>42177</v>
      </c>
      <c r="C5037" s="74">
        <f>IF(NewCustomer="Yes", IF(COUNTIF($I$2:$I$11,B5037)&gt;0,0,WEEKDAY(B5037,2)),IF(COUNTIF($I$2:$I$21,B5037)&gt;0,0,WEEKDAY(B5037,2)))</f>
        <v>1</v>
      </c>
      <c r="D5037" s="74">
        <f t="shared" si="2"/>
        <v>11</v>
      </c>
      <c r="E5037" s="12">
        <f>IFERROR(VLOOKUP(A5037,'IDAR Meter Data'!$A:$B,2,1),"")</f>
        <v>213</v>
      </c>
      <c r="F5037" s="75">
        <f>IF(CECCZ="CZ03",'Outside Temp'!B5037,IF(CECCZ="CZ04",'Outside Temp'!B5038,IF(CECCZ="CZ12",'Outside Temp'!B5039, IF(CECCZ="CZ13",'Outside Temp'!B5040))))</f>
        <v>60.81666667</v>
      </c>
      <c r="G5037" s="12">
        <f t="shared" si="3"/>
        <v>1</v>
      </c>
    </row>
    <row r="5038" ht="15.75" customHeight="1">
      <c r="A5038" s="13">
        <v>42177.5</v>
      </c>
      <c r="B5038" s="73">
        <f t="shared" si="1"/>
        <v>42177</v>
      </c>
      <c r="C5038" s="74">
        <f>IF(NewCustomer="Yes", IF(COUNTIF($I$2:$I$11,B5038)&gt;0,0,WEEKDAY(B5038,2)),IF(COUNTIF($I$2:$I$21,B5038)&gt;0,0,WEEKDAY(B5038,2)))</f>
        <v>1</v>
      </c>
      <c r="D5038" s="74">
        <f t="shared" si="2"/>
        <v>12</v>
      </c>
      <c r="E5038" s="12">
        <f>IFERROR(VLOOKUP(A5038,'IDAR Meter Data'!$A:$B,2,1),"")</f>
        <v>217</v>
      </c>
      <c r="F5038" s="75">
        <f>IF(CECCZ="CZ03",'Outside Temp'!B5038,IF(CECCZ="CZ04",'Outside Temp'!B5039,IF(CECCZ="CZ12",'Outside Temp'!B5040, IF(CECCZ="CZ13",'Outside Temp'!B5041))))</f>
        <v>61.06666667</v>
      </c>
      <c r="G5038" s="12">
        <f t="shared" si="3"/>
        <v>1</v>
      </c>
    </row>
    <row r="5039" ht="15.75" customHeight="1">
      <c r="A5039" s="13">
        <v>42177.510416666664</v>
      </c>
      <c r="B5039" s="73">
        <f t="shared" si="1"/>
        <v>42177</v>
      </c>
      <c r="C5039" s="74">
        <f>IF(NewCustomer="Yes", IF(COUNTIF($I$2:$I$11,B5039)&gt;0,0,WEEKDAY(B5039,2)),IF(COUNTIF($I$2:$I$21,B5039)&gt;0,0,WEEKDAY(B5039,2)))</f>
        <v>1</v>
      </c>
      <c r="D5039" s="74">
        <f t="shared" si="2"/>
        <v>12</v>
      </c>
      <c r="E5039" s="12">
        <f>IFERROR(VLOOKUP(A5039,'IDAR Meter Data'!$A:$B,2,1),"")</f>
        <v>213</v>
      </c>
      <c r="F5039" s="75">
        <f>IF(CECCZ="CZ03",'Outside Temp'!B5039,IF(CECCZ="CZ04",'Outside Temp'!B5040,IF(CECCZ="CZ12",'Outside Temp'!B5041, IF(CECCZ="CZ13",'Outside Temp'!B5042))))</f>
        <v>61.31666667</v>
      </c>
      <c r="G5039" s="12">
        <f t="shared" si="3"/>
        <v>1</v>
      </c>
    </row>
    <row r="5040" ht="15.75" customHeight="1">
      <c r="A5040" s="13">
        <v>42177.520833333336</v>
      </c>
      <c r="B5040" s="73">
        <f t="shared" si="1"/>
        <v>42177</v>
      </c>
      <c r="C5040" s="74">
        <f>IF(NewCustomer="Yes", IF(COUNTIF($I$2:$I$11,B5040)&gt;0,0,WEEKDAY(B5040,2)),IF(COUNTIF($I$2:$I$21,B5040)&gt;0,0,WEEKDAY(B5040,2)))</f>
        <v>1</v>
      </c>
      <c r="D5040" s="74">
        <f t="shared" si="2"/>
        <v>12</v>
      </c>
      <c r="E5040" s="12">
        <f>IFERROR(VLOOKUP(A5040,'IDAR Meter Data'!$A:$B,2,1),"")</f>
        <v>232</v>
      </c>
      <c r="F5040" s="75">
        <f>IF(CECCZ="CZ03",'Outside Temp'!B5040,IF(CECCZ="CZ04",'Outside Temp'!B5041,IF(CECCZ="CZ12",'Outside Temp'!B5042, IF(CECCZ="CZ13",'Outside Temp'!B5043))))</f>
        <v>61.56666667</v>
      </c>
      <c r="G5040" s="12">
        <f t="shared" si="3"/>
        <v>1</v>
      </c>
    </row>
    <row r="5041" ht="15.75" customHeight="1">
      <c r="A5041" s="13">
        <v>42177.53125</v>
      </c>
      <c r="B5041" s="73">
        <f t="shared" si="1"/>
        <v>42177</v>
      </c>
      <c r="C5041" s="74">
        <f>IF(NewCustomer="Yes", IF(COUNTIF($I$2:$I$11,B5041)&gt;0,0,WEEKDAY(B5041,2)),IF(COUNTIF($I$2:$I$21,B5041)&gt;0,0,WEEKDAY(B5041,2)))</f>
        <v>1</v>
      </c>
      <c r="D5041" s="74">
        <f t="shared" si="2"/>
        <v>12</v>
      </c>
      <c r="E5041" s="12">
        <f>IFERROR(VLOOKUP(A5041,'IDAR Meter Data'!$A:$B,2,1),"")</f>
        <v>211</v>
      </c>
      <c r="F5041" s="75">
        <f>IF(CECCZ="CZ03",'Outside Temp'!B5041,IF(CECCZ="CZ04",'Outside Temp'!B5042,IF(CECCZ="CZ12",'Outside Temp'!B5043, IF(CECCZ="CZ13",'Outside Temp'!B5044))))</f>
        <v>61.81666667</v>
      </c>
      <c r="G5041" s="12">
        <f t="shared" si="3"/>
        <v>1</v>
      </c>
    </row>
    <row r="5042" ht="15.75" customHeight="1">
      <c r="A5042" s="13">
        <v>42177.541666666664</v>
      </c>
      <c r="B5042" s="73">
        <f t="shared" si="1"/>
        <v>42177</v>
      </c>
      <c r="C5042" s="74">
        <f>IF(NewCustomer="Yes", IF(COUNTIF($I$2:$I$11,B5042)&gt;0,0,WEEKDAY(B5042,2)),IF(COUNTIF($I$2:$I$21,B5042)&gt;0,0,WEEKDAY(B5042,2)))</f>
        <v>1</v>
      </c>
      <c r="D5042" s="74">
        <f t="shared" si="2"/>
        <v>13</v>
      </c>
      <c r="E5042" s="12">
        <f>IFERROR(VLOOKUP(A5042,'IDAR Meter Data'!$A:$B,2,1),"")</f>
        <v>218</v>
      </c>
      <c r="F5042" s="75">
        <f>IF(CECCZ="CZ03",'Outside Temp'!B5042,IF(CECCZ="CZ04",'Outside Temp'!B5043,IF(CECCZ="CZ12",'Outside Temp'!B5044, IF(CECCZ="CZ13",'Outside Temp'!B5045))))</f>
        <v>62</v>
      </c>
      <c r="G5042" s="12">
        <f t="shared" si="3"/>
        <v>1</v>
      </c>
    </row>
    <row r="5043" ht="15.75" customHeight="1">
      <c r="A5043" s="13">
        <v>42177.552083333336</v>
      </c>
      <c r="B5043" s="73">
        <f t="shared" si="1"/>
        <v>42177</v>
      </c>
      <c r="C5043" s="74">
        <f>IF(NewCustomer="Yes", IF(COUNTIF($I$2:$I$11,B5043)&gt;0,0,WEEKDAY(B5043,2)),IF(COUNTIF($I$2:$I$21,B5043)&gt;0,0,WEEKDAY(B5043,2)))</f>
        <v>1</v>
      </c>
      <c r="D5043" s="74">
        <f t="shared" si="2"/>
        <v>13</v>
      </c>
      <c r="E5043" s="12">
        <f>IFERROR(VLOOKUP(A5043,'IDAR Meter Data'!$A:$B,2,1),"")</f>
        <v>219</v>
      </c>
      <c r="F5043" s="75">
        <f>IF(CECCZ="CZ03",'Outside Temp'!B5043,IF(CECCZ="CZ04",'Outside Temp'!B5044,IF(CECCZ="CZ12",'Outside Temp'!B5045, IF(CECCZ="CZ13",'Outside Temp'!B5046))))</f>
        <v>62</v>
      </c>
      <c r="G5043" s="12">
        <f t="shared" si="3"/>
        <v>1</v>
      </c>
    </row>
    <row r="5044" ht="15.75" customHeight="1">
      <c r="A5044" s="13">
        <v>42177.5625</v>
      </c>
      <c r="B5044" s="73">
        <f t="shared" si="1"/>
        <v>42177</v>
      </c>
      <c r="C5044" s="74">
        <f>IF(NewCustomer="Yes", IF(COUNTIF($I$2:$I$11,B5044)&gt;0,0,WEEKDAY(B5044,2)),IF(COUNTIF($I$2:$I$21,B5044)&gt;0,0,WEEKDAY(B5044,2)))</f>
        <v>1</v>
      </c>
      <c r="D5044" s="74">
        <f t="shared" si="2"/>
        <v>13</v>
      </c>
      <c r="E5044" s="12">
        <f>IFERROR(VLOOKUP(A5044,'IDAR Meter Data'!$A:$B,2,1),"")</f>
        <v>225</v>
      </c>
      <c r="F5044" s="75">
        <f>IF(CECCZ="CZ03",'Outside Temp'!B5044,IF(CECCZ="CZ04",'Outside Temp'!B5045,IF(CECCZ="CZ12",'Outside Temp'!B5046, IF(CECCZ="CZ13",'Outside Temp'!B5047))))</f>
        <v>62</v>
      </c>
      <c r="G5044" s="12">
        <f t="shared" si="3"/>
        <v>1</v>
      </c>
    </row>
    <row r="5045" ht="15.75" customHeight="1">
      <c r="A5045" s="13">
        <v>42177.572916666664</v>
      </c>
      <c r="B5045" s="73">
        <f t="shared" si="1"/>
        <v>42177</v>
      </c>
      <c r="C5045" s="74">
        <f>IF(NewCustomer="Yes", IF(COUNTIF($I$2:$I$11,B5045)&gt;0,0,WEEKDAY(B5045,2)),IF(COUNTIF($I$2:$I$21,B5045)&gt;0,0,WEEKDAY(B5045,2)))</f>
        <v>1</v>
      </c>
      <c r="D5045" s="74">
        <f t="shared" si="2"/>
        <v>13</v>
      </c>
      <c r="E5045" s="12">
        <f>IFERROR(VLOOKUP(A5045,'IDAR Meter Data'!$A:$B,2,1),"")</f>
        <v>225</v>
      </c>
      <c r="F5045" s="75">
        <f>IF(CECCZ="CZ03",'Outside Temp'!B5045,IF(CECCZ="CZ04",'Outside Temp'!B5046,IF(CECCZ="CZ12",'Outside Temp'!B5047, IF(CECCZ="CZ13",'Outside Temp'!B5048))))</f>
        <v>62</v>
      </c>
      <c r="G5045" s="12">
        <f t="shared" si="3"/>
        <v>1</v>
      </c>
    </row>
    <row r="5046" ht="15.75" customHeight="1">
      <c r="A5046" s="13">
        <v>42177.583333333336</v>
      </c>
      <c r="B5046" s="73">
        <f t="shared" si="1"/>
        <v>42177</v>
      </c>
      <c r="C5046" s="74">
        <f>IF(NewCustomer="Yes", IF(COUNTIF($I$2:$I$11,B5046)&gt;0,0,WEEKDAY(B5046,2)),IF(COUNTIF($I$2:$I$21,B5046)&gt;0,0,WEEKDAY(B5046,2)))</f>
        <v>1</v>
      </c>
      <c r="D5046" s="74">
        <f t="shared" si="2"/>
        <v>14</v>
      </c>
      <c r="E5046" s="12">
        <f>IFERROR(VLOOKUP(A5046,'IDAR Meter Data'!$A:$B,2,1),"")</f>
        <v>220</v>
      </c>
      <c r="F5046" s="75">
        <f>IF(CECCZ="CZ03",'Outside Temp'!B5046,IF(CECCZ="CZ04",'Outside Temp'!B5047,IF(CECCZ="CZ12",'Outside Temp'!B5048, IF(CECCZ="CZ13",'Outside Temp'!B5049))))</f>
        <v>62.13333333</v>
      </c>
      <c r="G5046" s="12">
        <f t="shared" si="3"/>
        <v>1</v>
      </c>
    </row>
    <row r="5047" ht="15.75" customHeight="1">
      <c r="A5047" s="13">
        <v>42177.59375</v>
      </c>
      <c r="B5047" s="73">
        <f t="shared" si="1"/>
        <v>42177</v>
      </c>
      <c r="C5047" s="74">
        <f>IF(NewCustomer="Yes", IF(COUNTIF($I$2:$I$11,B5047)&gt;0,0,WEEKDAY(B5047,2)),IF(COUNTIF($I$2:$I$21,B5047)&gt;0,0,WEEKDAY(B5047,2)))</f>
        <v>1</v>
      </c>
      <c r="D5047" s="74">
        <f t="shared" si="2"/>
        <v>14</v>
      </c>
      <c r="E5047" s="12">
        <f>IFERROR(VLOOKUP(A5047,'IDAR Meter Data'!$A:$B,2,1),"")</f>
        <v>219</v>
      </c>
      <c r="F5047" s="75">
        <f>IF(CECCZ="CZ03",'Outside Temp'!B5047,IF(CECCZ="CZ04",'Outside Temp'!B5048,IF(CECCZ="CZ12",'Outside Temp'!B5049, IF(CECCZ="CZ13",'Outside Temp'!B5050))))</f>
        <v>62.63333333</v>
      </c>
      <c r="G5047" s="12">
        <f t="shared" si="3"/>
        <v>1</v>
      </c>
    </row>
    <row r="5048" ht="15.75" customHeight="1">
      <c r="A5048" s="13">
        <v>42177.604166666664</v>
      </c>
      <c r="B5048" s="73">
        <f t="shared" si="1"/>
        <v>42177</v>
      </c>
      <c r="C5048" s="74">
        <f>IF(NewCustomer="Yes", IF(COUNTIF($I$2:$I$11,B5048)&gt;0,0,WEEKDAY(B5048,2)),IF(COUNTIF($I$2:$I$21,B5048)&gt;0,0,WEEKDAY(B5048,2)))</f>
        <v>1</v>
      </c>
      <c r="D5048" s="74">
        <f t="shared" si="2"/>
        <v>14</v>
      </c>
      <c r="E5048" s="12">
        <f>IFERROR(VLOOKUP(A5048,'IDAR Meter Data'!$A:$B,2,1),"")</f>
        <v>220</v>
      </c>
      <c r="F5048" s="75">
        <f>IF(CECCZ="CZ03",'Outside Temp'!B5048,IF(CECCZ="CZ04",'Outside Temp'!B5049,IF(CECCZ="CZ12",'Outside Temp'!B5050, IF(CECCZ="CZ13",'Outside Temp'!B5051))))</f>
        <v>63.13333333</v>
      </c>
      <c r="G5048" s="12">
        <f t="shared" si="3"/>
        <v>1</v>
      </c>
    </row>
    <row r="5049" ht="15.75" customHeight="1">
      <c r="A5049" s="13">
        <v>42177.614583333336</v>
      </c>
      <c r="B5049" s="73">
        <f t="shared" si="1"/>
        <v>42177</v>
      </c>
      <c r="C5049" s="74">
        <f>IF(NewCustomer="Yes", IF(COUNTIF($I$2:$I$11,B5049)&gt;0,0,WEEKDAY(B5049,2)),IF(COUNTIF($I$2:$I$21,B5049)&gt;0,0,WEEKDAY(B5049,2)))</f>
        <v>1</v>
      </c>
      <c r="D5049" s="74">
        <f t="shared" si="2"/>
        <v>14</v>
      </c>
      <c r="E5049" s="12">
        <f>IFERROR(VLOOKUP(A5049,'IDAR Meter Data'!$A:$B,2,1),"")</f>
        <v>219</v>
      </c>
      <c r="F5049" s="75">
        <f>IF(CECCZ="CZ03",'Outside Temp'!B5049,IF(CECCZ="CZ04",'Outside Temp'!B5050,IF(CECCZ="CZ12",'Outside Temp'!B5051, IF(CECCZ="CZ13",'Outside Temp'!B5052))))</f>
        <v>63.63333333</v>
      </c>
      <c r="G5049" s="12">
        <f t="shared" si="3"/>
        <v>1</v>
      </c>
    </row>
    <row r="5050" ht="15.75" customHeight="1">
      <c r="A5050" s="13">
        <v>42177.625</v>
      </c>
      <c r="B5050" s="73">
        <f t="shared" si="1"/>
        <v>42177</v>
      </c>
      <c r="C5050" s="74">
        <f>IF(NewCustomer="Yes", IF(COUNTIF($I$2:$I$11,B5050)&gt;0,0,WEEKDAY(B5050,2)),IF(COUNTIF($I$2:$I$21,B5050)&gt;0,0,WEEKDAY(B5050,2)))</f>
        <v>1</v>
      </c>
      <c r="D5050" s="74">
        <f t="shared" si="2"/>
        <v>15</v>
      </c>
      <c r="E5050" s="12">
        <f>IFERROR(VLOOKUP(A5050,'IDAR Meter Data'!$A:$B,2,1),"")</f>
        <v>225</v>
      </c>
      <c r="F5050" s="75">
        <f>IF(CECCZ="CZ03",'Outside Temp'!B5050,IF(CECCZ="CZ04",'Outside Temp'!B5051,IF(CECCZ="CZ12",'Outside Temp'!B5052, IF(CECCZ="CZ13",'Outside Temp'!B5053))))</f>
        <v>63.86666667</v>
      </c>
      <c r="G5050" s="12">
        <f t="shared" si="3"/>
        <v>1</v>
      </c>
    </row>
    <row r="5051" ht="15.75" customHeight="1">
      <c r="A5051" s="13">
        <v>42177.635416666664</v>
      </c>
      <c r="B5051" s="73">
        <f t="shared" si="1"/>
        <v>42177</v>
      </c>
      <c r="C5051" s="74">
        <f>IF(NewCustomer="Yes", IF(COUNTIF($I$2:$I$11,B5051)&gt;0,0,WEEKDAY(B5051,2)),IF(COUNTIF($I$2:$I$21,B5051)&gt;0,0,WEEKDAY(B5051,2)))</f>
        <v>1</v>
      </c>
      <c r="D5051" s="74">
        <f t="shared" si="2"/>
        <v>15</v>
      </c>
      <c r="E5051" s="12">
        <f>IFERROR(VLOOKUP(A5051,'IDAR Meter Data'!$A:$B,2,1),"")</f>
        <v>229</v>
      </c>
      <c r="F5051" s="75">
        <f>IF(CECCZ="CZ03",'Outside Temp'!B5051,IF(CECCZ="CZ04",'Outside Temp'!B5052,IF(CECCZ="CZ12",'Outside Temp'!B5053, IF(CECCZ="CZ13",'Outside Temp'!B5054))))</f>
        <v>63.36666667</v>
      </c>
      <c r="G5051" s="12">
        <f t="shared" si="3"/>
        <v>1</v>
      </c>
    </row>
    <row r="5052" ht="15.75" customHeight="1">
      <c r="A5052" s="13">
        <v>42177.645833333336</v>
      </c>
      <c r="B5052" s="73">
        <f t="shared" si="1"/>
        <v>42177</v>
      </c>
      <c r="C5052" s="74">
        <f>IF(NewCustomer="Yes", IF(COUNTIF($I$2:$I$11,B5052)&gt;0,0,WEEKDAY(B5052,2)),IF(COUNTIF($I$2:$I$21,B5052)&gt;0,0,WEEKDAY(B5052,2)))</f>
        <v>1</v>
      </c>
      <c r="D5052" s="74">
        <f t="shared" si="2"/>
        <v>15</v>
      </c>
      <c r="E5052" s="12">
        <f>IFERROR(VLOOKUP(A5052,'IDAR Meter Data'!$A:$B,2,1),"")</f>
        <v>216</v>
      </c>
      <c r="F5052" s="75">
        <f>IF(CECCZ="CZ03",'Outside Temp'!B5052,IF(CECCZ="CZ04",'Outside Temp'!B5053,IF(CECCZ="CZ12",'Outside Temp'!B5054, IF(CECCZ="CZ13",'Outside Temp'!B5055))))</f>
        <v>62.86666667</v>
      </c>
      <c r="G5052" s="12">
        <f t="shared" si="3"/>
        <v>1</v>
      </c>
    </row>
    <row r="5053" ht="15.75" customHeight="1">
      <c r="A5053" s="13">
        <v>42177.65625</v>
      </c>
      <c r="B5053" s="73">
        <f t="shared" si="1"/>
        <v>42177</v>
      </c>
      <c r="C5053" s="74">
        <f>IF(NewCustomer="Yes", IF(COUNTIF($I$2:$I$11,B5053)&gt;0,0,WEEKDAY(B5053,2)),IF(COUNTIF($I$2:$I$21,B5053)&gt;0,0,WEEKDAY(B5053,2)))</f>
        <v>1</v>
      </c>
      <c r="D5053" s="74">
        <f t="shared" si="2"/>
        <v>15</v>
      </c>
      <c r="E5053" s="12">
        <f>IFERROR(VLOOKUP(A5053,'IDAR Meter Data'!$A:$B,2,1),"")</f>
        <v>219</v>
      </c>
      <c r="F5053" s="75">
        <f>IF(CECCZ="CZ03",'Outside Temp'!B5053,IF(CECCZ="CZ04",'Outside Temp'!B5054,IF(CECCZ="CZ12",'Outside Temp'!B5055, IF(CECCZ="CZ13",'Outside Temp'!B5056))))</f>
        <v>62.36666667</v>
      </c>
      <c r="G5053" s="12">
        <f t="shared" si="3"/>
        <v>1</v>
      </c>
    </row>
    <row r="5054" ht="15.75" customHeight="1">
      <c r="A5054" s="13">
        <v>42177.666666666664</v>
      </c>
      <c r="B5054" s="73">
        <f t="shared" si="1"/>
        <v>42177</v>
      </c>
      <c r="C5054" s="74">
        <f>IF(NewCustomer="Yes", IF(COUNTIF($I$2:$I$11,B5054)&gt;0,0,WEEKDAY(B5054,2)),IF(COUNTIF($I$2:$I$21,B5054)&gt;0,0,WEEKDAY(B5054,2)))</f>
        <v>1</v>
      </c>
      <c r="D5054" s="74">
        <f t="shared" si="2"/>
        <v>16</v>
      </c>
      <c r="E5054" s="12">
        <f>IFERROR(VLOOKUP(A5054,'IDAR Meter Data'!$A:$B,2,1),"")</f>
        <v>216</v>
      </c>
      <c r="F5054" s="75">
        <f>IF(CECCZ="CZ03",'Outside Temp'!B5054,IF(CECCZ="CZ04",'Outside Temp'!B5055,IF(CECCZ="CZ12",'Outside Temp'!B5056, IF(CECCZ="CZ13",'Outside Temp'!B5057))))</f>
        <v>61.93333333</v>
      </c>
      <c r="G5054" s="12">
        <f t="shared" si="3"/>
        <v>1</v>
      </c>
    </row>
    <row r="5055" ht="15.75" customHeight="1">
      <c r="A5055" s="13">
        <v>42177.677083333336</v>
      </c>
      <c r="B5055" s="73">
        <f t="shared" si="1"/>
        <v>42177</v>
      </c>
      <c r="C5055" s="74">
        <f>IF(NewCustomer="Yes", IF(COUNTIF($I$2:$I$11,B5055)&gt;0,0,WEEKDAY(B5055,2)),IF(COUNTIF($I$2:$I$21,B5055)&gt;0,0,WEEKDAY(B5055,2)))</f>
        <v>1</v>
      </c>
      <c r="D5055" s="74">
        <f t="shared" si="2"/>
        <v>16</v>
      </c>
      <c r="E5055" s="12">
        <f>IFERROR(VLOOKUP(A5055,'IDAR Meter Data'!$A:$B,2,1),"")</f>
        <v>235</v>
      </c>
      <c r="F5055" s="75">
        <f>IF(CECCZ="CZ03",'Outside Temp'!B5055,IF(CECCZ="CZ04",'Outside Temp'!B5056,IF(CECCZ="CZ12",'Outside Temp'!B5057, IF(CECCZ="CZ13",'Outside Temp'!B5058))))</f>
        <v>61.68333333</v>
      </c>
      <c r="G5055" s="12">
        <f t="shared" si="3"/>
        <v>1</v>
      </c>
    </row>
    <row r="5056" ht="15.75" customHeight="1">
      <c r="A5056" s="13">
        <v>42177.6875</v>
      </c>
      <c r="B5056" s="73">
        <f t="shared" si="1"/>
        <v>42177</v>
      </c>
      <c r="C5056" s="74">
        <f>IF(NewCustomer="Yes", IF(COUNTIF($I$2:$I$11,B5056)&gt;0,0,WEEKDAY(B5056,2)),IF(COUNTIF($I$2:$I$21,B5056)&gt;0,0,WEEKDAY(B5056,2)))</f>
        <v>1</v>
      </c>
      <c r="D5056" s="74">
        <f t="shared" si="2"/>
        <v>16</v>
      </c>
      <c r="E5056" s="12">
        <f>IFERROR(VLOOKUP(A5056,'IDAR Meter Data'!$A:$B,2,1),"")</f>
        <v>234</v>
      </c>
      <c r="F5056" s="75">
        <f>IF(CECCZ="CZ03",'Outside Temp'!B5056,IF(CECCZ="CZ04",'Outside Temp'!B5057,IF(CECCZ="CZ12",'Outside Temp'!B5058, IF(CECCZ="CZ13",'Outside Temp'!B5059))))</f>
        <v>61.43333333</v>
      </c>
      <c r="G5056" s="12">
        <f t="shared" si="3"/>
        <v>1</v>
      </c>
    </row>
    <row r="5057" ht="15.75" customHeight="1">
      <c r="A5057" s="13">
        <v>42177.697916666664</v>
      </c>
      <c r="B5057" s="73">
        <f t="shared" si="1"/>
        <v>42177</v>
      </c>
      <c r="C5057" s="74">
        <f>IF(NewCustomer="Yes", IF(COUNTIF($I$2:$I$11,B5057)&gt;0,0,WEEKDAY(B5057,2)),IF(COUNTIF($I$2:$I$21,B5057)&gt;0,0,WEEKDAY(B5057,2)))</f>
        <v>1</v>
      </c>
      <c r="D5057" s="74">
        <f t="shared" si="2"/>
        <v>16</v>
      </c>
      <c r="E5057" s="12">
        <f>IFERROR(VLOOKUP(A5057,'IDAR Meter Data'!$A:$B,2,1),"")</f>
        <v>220</v>
      </c>
      <c r="F5057" s="75">
        <f>IF(CECCZ="CZ03",'Outside Temp'!B5057,IF(CECCZ="CZ04",'Outside Temp'!B5058,IF(CECCZ="CZ12",'Outside Temp'!B5059, IF(CECCZ="CZ13",'Outside Temp'!B5060))))</f>
        <v>61.18333333</v>
      </c>
      <c r="G5057" s="12">
        <f t="shared" si="3"/>
        <v>1</v>
      </c>
    </row>
    <row r="5058" ht="15.75" customHeight="1">
      <c r="A5058" s="13">
        <v>42177.708333333336</v>
      </c>
      <c r="B5058" s="73">
        <f t="shared" si="1"/>
        <v>42177</v>
      </c>
      <c r="C5058" s="74">
        <f>IF(NewCustomer="Yes", IF(COUNTIF($I$2:$I$11,B5058)&gt;0,0,WEEKDAY(B5058,2)),IF(COUNTIF($I$2:$I$21,B5058)&gt;0,0,WEEKDAY(B5058,2)))</f>
        <v>1</v>
      </c>
      <c r="D5058" s="74">
        <f t="shared" si="2"/>
        <v>17</v>
      </c>
      <c r="E5058" s="12">
        <f>IFERROR(VLOOKUP(A5058,'IDAR Meter Data'!$A:$B,2,1),"")</f>
        <v>221</v>
      </c>
      <c r="F5058" s="75">
        <f>IF(CECCZ="CZ03",'Outside Temp'!B5058,IF(CECCZ="CZ04",'Outside Temp'!B5059,IF(CECCZ="CZ12",'Outside Temp'!B5060, IF(CECCZ="CZ13",'Outside Temp'!B5061))))</f>
        <v>60.93333333</v>
      </c>
      <c r="G5058" s="12">
        <f t="shared" si="3"/>
        <v>1</v>
      </c>
    </row>
    <row r="5059" ht="15.75" customHeight="1">
      <c r="A5059" s="13">
        <v>42177.71875</v>
      </c>
      <c r="B5059" s="73">
        <f t="shared" si="1"/>
        <v>42177</v>
      </c>
      <c r="C5059" s="74">
        <f>IF(NewCustomer="Yes", IF(COUNTIF($I$2:$I$11,B5059)&gt;0,0,WEEKDAY(B5059,2)),IF(COUNTIF($I$2:$I$21,B5059)&gt;0,0,WEEKDAY(B5059,2)))</f>
        <v>1</v>
      </c>
      <c r="D5059" s="74">
        <f t="shared" si="2"/>
        <v>17</v>
      </c>
      <c r="E5059" s="12">
        <f>IFERROR(VLOOKUP(A5059,'IDAR Meter Data'!$A:$B,2,1),"")</f>
        <v>228</v>
      </c>
      <c r="F5059" s="75">
        <f>IF(CECCZ="CZ03",'Outside Temp'!B5059,IF(CECCZ="CZ04",'Outside Temp'!B5060,IF(CECCZ="CZ12",'Outside Temp'!B5061, IF(CECCZ="CZ13",'Outside Temp'!B5062))))</f>
        <v>60.68333333</v>
      </c>
      <c r="G5059" s="12">
        <f t="shared" si="3"/>
        <v>1</v>
      </c>
    </row>
    <row r="5060" ht="15.75" customHeight="1">
      <c r="A5060" s="13">
        <v>42177.729166666664</v>
      </c>
      <c r="B5060" s="73">
        <f t="shared" si="1"/>
        <v>42177</v>
      </c>
      <c r="C5060" s="74">
        <f>IF(NewCustomer="Yes", IF(COUNTIF($I$2:$I$11,B5060)&gt;0,0,WEEKDAY(B5060,2)),IF(COUNTIF($I$2:$I$21,B5060)&gt;0,0,WEEKDAY(B5060,2)))</f>
        <v>1</v>
      </c>
      <c r="D5060" s="74">
        <f t="shared" si="2"/>
        <v>17</v>
      </c>
      <c r="E5060" s="12">
        <f>IFERROR(VLOOKUP(A5060,'IDAR Meter Data'!$A:$B,2,1),"")</f>
        <v>237</v>
      </c>
      <c r="F5060" s="75">
        <f>IF(CECCZ="CZ03",'Outside Temp'!B5060,IF(CECCZ="CZ04",'Outside Temp'!B5061,IF(CECCZ="CZ12",'Outside Temp'!B5062, IF(CECCZ="CZ13",'Outside Temp'!B5063))))</f>
        <v>60.43333333</v>
      </c>
      <c r="G5060" s="12">
        <f t="shared" si="3"/>
        <v>1</v>
      </c>
    </row>
    <row r="5061" ht="15.75" customHeight="1">
      <c r="A5061" s="13">
        <v>42177.739583333336</v>
      </c>
      <c r="B5061" s="73">
        <f t="shared" si="1"/>
        <v>42177</v>
      </c>
      <c r="C5061" s="74">
        <f>IF(NewCustomer="Yes", IF(COUNTIF($I$2:$I$11,B5061)&gt;0,0,WEEKDAY(B5061,2)),IF(COUNTIF($I$2:$I$21,B5061)&gt;0,0,WEEKDAY(B5061,2)))</f>
        <v>1</v>
      </c>
      <c r="D5061" s="74">
        <f t="shared" si="2"/>
        <v>17</v>
      </c>
      <c r="E5061" s="12">
        <f>IFERROR(VLOOKUP(A5061,'IDAR Meter Data'!$A:$B,2,1),"")</f>
        <v>217</v>
      </c>
      <c r="F5061" s="75">
        <f>IF(CECCZ="CZ03",'Outside Temp'!B5061,IF(CECCZ="CZ04",'Outside Temp'!B5062,IF(CECCZ="CZ12",'Outside Temp'!B5063, IF(CECCZ="CZ13",'Outside Temp'!B5064))))</f>
        <v>60.18333333</v>
      </c>
      <c r="G5061" s="12">
        <f t="shared" si="3"/>
        <v>1</v>
      </c>
    </row>
    <row r="5062" ht="15.75" customHeight="1">
      <c r="A5062" s="13">
        <v>42177.75</v>
      </c>
      <c r="B5062" s="73">
        <f t="shared" si="1"/>
        <v>42177</v>
      </c>
      <c r="C5062" s="74">
        <f>IF(NewCustomer="Yes", IF(COUNTIF($I$2:$I$11,B5062)&gt;0,0,WEEKDAY(B5062,2)),IF(COUNTIF($I$2:$I$21,B5062)&gt;0,0,WEEKDAY(B5062,2)))</f>
        <v>1</v>
      </c>
      <c r="D5062" s="74">
        <f t="shared" si="2"/>
        <v>18</v>
      </c>
      <c r="E5062" s="12">
        <f>IFERROR(VLOOKUP(A5062,'IDAR Meter Data'!$A:$B,2,1),"")</f>
        <v>226</v>
      </c>
      <c r="F5062" s="75">
        <f>IF(CECCZ="CZ03",'Outside Temp'!B5062,IF(CECCZ="CZ04",'Outside Temp'!B5063,IF(CECCZ="CZ12",'Outside Temp'!B5064, IF(CECCZ="CZ13",'Outside Temp'!B5065))))</f>
        <v>59.93333333</v>
      </c>
      <c r="G5062" s="12">
        <f t="shared" si="3"/>
        <v>1</v>
      </c>
    </row>
    <row r="5063" ht="15.75" customHeight="1">
      <c r="A5063" s="13">
        <v>42177.760416666664</v>
      </c>
      <c r="B5063" s="73">
        <f t="shared" si="1"/>
        <v>42177</v>
      </c>
      <c r="C5063" s="74">
        <f>IF(NewCustomer="Yes", IF(COUNTIF($I$2:$I$11,B5063)&gt;0,0,WEEKDAY(B5063,2)),IF(COUNTIF($I$2:$I$21,B5063)&gt;0,0,WEEKDAY(B5063,2)))</f>
        <v>1</v>
      </c>
      <c r="D5063" s="74">
        <f t="shared" si="2"/>
        <v>18</v>
      </c>
      <c r="E5063" s="12">
        <f>IFERROR(VLOOKUP(A5063,'IDAR Meter Data'!$A:$B,2,1),"")</f>
        <v>217</v>
      </c>
      <c r="F5063" s="75">
        <f>IF(CECCZ="CZ03",'Outside Temp'!B5063,IF(CECCZ="CZ04",'Outside Temp'!B5064,IF(CECCZ="CZ12",'Outside Temp'!B5065, IF(CECCZ="CZ13",'Outside Temp'!B5066))))</f>
        <v>59.68333333</v>
      </c>
      <c r="G5063" s="12">
        <f t="shared" si="3"/>
        <v>1</v>
      </c>
    </row>
    <row r="5064" ht="15.75" customHeight="1">
      <c r="A5064" s="13">
        <v>42177.770833333336</v>
      </c>
      <c r="B5064" s="73">
        <f t="shared" si="1"/>
        <v>42177</v>
      </c>
      <c r="C5064" s="74">
        <f>IF(NewCustomer="Yes", IF(COUNTIF($I$2:$I$11,B5064)&gt;0,0,WEEKDAY(B5064,2)),IF(COUNTIF($I$2:$I$21,B5064)&gt;0,0,WEEKDAY(B5064,2)))</f>
        <v>1</v>
      </c>
      <c r="D5064" s="74">
        <f t="shared" si="2"/>
        <v>18</v>
      </c>
      <c r="E5064" s="12">
        <f>IFERROR(VLOOKUP(A5064,'IDAR Meter Data'!$A:$B,2,1),"")</f>
        <v>227</v>
      </c>
      <c r="F5064" s="75">
        <f>IF(CECCZ="CZ03",'Outside Temp'!B5064,IF(CECCZ="CZ04",'Outside Temp'!B5065,IF(CECCZ="CZ12",'Outside Temp'!B5066, IF(CECCZ="CZ13",'Outside Temp'!B5067))))</f>
        <v>59.43333333</v>
      </c>
      <c r="G5064" s="12">
        <f t="shared" si="3"/>
        <v>1</v>
      </c>
    </row>
    <row r="5065" ht="15.75" customHeight="1">
      <c r="A5065" s="13">
        <v>42177.78125</v>
      </c>
      <c r="B5065" s="73">
        <f t="shared" si="1"/>
        <v>42177</v>
      </c>
      <c r="C5065" s="74">
        <f>IF(NewCustomer="Yes", IF(COUNTIF($I$2:$I$11,B5065)&gt;0,0,WEEKDAY(B5065,2)),IF(COUNTIF($I$2:$I$21,B5065)&gt;0,0,WEEKDAY(B5065,2)))</f>
        <v>1</v>
      </c>
      <c r="D5065" s="74">
        <f t="shared" si="2"/>
        <v>18</v>
      </c>
      <c r="E5065" s="12">
        <f>IFERROR(VLOOKUP(A5065,'IDAR Meter Data'!$A:$B,2,1),"")</f>
        <v>226</v>
      </c>
      <c r="F5065" s="75">
        <f>IF(CECCZ="CZ03",'Outside Temp'!B5065,IF(CECCZ="CZ04",'Outside Temp'!B5066,IF(CECCZ="CZ12",'Outside Temp'!B5067, IF(CECCZ="CZ13",'Outside Temp'!B5068))))</f>
        <v>59.18333333</v>
      </c>
      <c r="G5065" s="12">
        <f t="shared" si="3"/>
        <v>1</v>
      </c>
    </row>
    <row r="5066" ht="15.75" customHeight="1">
      <c r="A5066" s="13">
        <v>42177.791666666664</v>
      </c>
      <c r="B5066" s="73">
        <f t="shared" si="1"/>
        <v>42177</v>
      </c>
      <c r="C5066" s="74">
        <f>IF(NewCustomer="Yes", IF(COUNTIF($I$2:$I$11,B5066)&gt;0,0,WEEKDAY(B5066,2)),IF(COUNTIF($I$2:$I$21,B5066)&gt;0,0,WEEKDAY(B5066,2)))</f>
        <v>1</v>
      </c>
      <c r="D5066" s="74">
        <f t="shared" si="2"/>
        <v>19</v>
      </c>
      <c r="E5066" s="12">
        <f>IFERROR(VLOOKUP(A5066,'IDAR Meter Data'!$A:$B,2,1),"")</f>
        <v>211</v>
      </c>
      <c r="F5066" s="75">
        <f>IF(CECCZ="CZ03",'Outside Temp'!B5066,IF(CECCZ="CZ04",'Outside Temp'!B5067,IF(CECCZ="CZ12",'Outside Temp'!B5068, IF(CECCZ="CZ13",'Outside Temp'!B5069))))</f>
        <v>58.93333333</v>
      </c>
      <c r="G5066" s="12">
        <f t="shared" si="3"/>
        <v>1</v>
      </c>
    </row>
    <row r="5067" ht="15.75" customHeight="1">
      <c r="A5067" s="13">
        <v>42177.802083333336</v>
      </c>
      <c r="B5067" s="73">
        <f t="shared" si="1"/>
        <v>42177</v>
      </c>
      <c r="C5067" s="74">
        <f>IF(NewCustomer="Yes", IF(COUNTIF($I$2:$I$11,B5067)&gt;0,0,WEEKDAY(B5067,2)),IF(COUNTIF($I$2:$I$21,B5067)&gt;0,0,WEEKDAY(B5067,2)))</f>
        <v>1</v>
      </c>
      <c r="D5067" s="74">
        <f t="shared" si="2"/>
        <v>19</v>
      </c>
      <c r="E5067" s="12">
        <f>IFERROR(VLOOKUP(A5067,'IDAR Meter Data'!$A:$B,2,1),"")</f>
        <v>217</v>
      </c>
      <c r="F5067" s="75">
        <f>IF(CECCZ="CZ03",'Outside Temp'!B5067,IF(CECCZ="CZ04",'Outside Temp'!B5068,IF(CECCZ="CZ12",'Outside Temp'!B5069, IF(CECCZ="CZ13",'Outside Temp'!B5070))))</f>
        <v>58.68333333</v>
      </c>
      <c r="G5067" s="12">
        <f t="shared" si="3"/>
        <v>1</v>
      </c>
    </row>
    <row r="5068" ht="15.75" customHeight="1">
      <c r="A5068" s="13">
        <v>42177.8125</v>
      </c>
      <c r="B5068" s="73">
        <f t="shared" si="1"/>
        <v>42177</v>
      </c>
      <c r="C5068" s="74">
        <f>IF(NewCustomer="Yes", IF(COUNTIF($I$2:$I$11,B5068)&gt;0,0,WEEKDAY(B5068,2)),IF(COUNTIF($I$2:$I$21,B5068)&gt;0,0,WEEKDAY(B5068,2)))</f>
        <v>1</v>
      </c>
      <c r="D5068" s="74">
        <f t="shared" si="2"/>
        <v>19</v>
      </c>
      <c r="E5068" s="12">
        <f>IFERROR(VLOOKUP(A5068,'IDAR Meter Data'!$A:$B,2,1),"")</f>
        <v>215</v>
      </c>
      <c r="F5068" s="75">
        <f>IF(CECCZ="CZ03",'Outside Temp'!B5068,IF(CECCZ="CZ04",'Outside Temp'!B5069,IF(CECCZ="CZ12",'Outside Temp'!B5070, IF(CECCZ="CZ13",'Outside Temp'!B5071))))</f>
        <v>58.43333333</v>
      </c>
      <c r="G5068" s="12">
        <f t="shared" si="3"/>
        <v>1</v>
      </c>
    </row>
    <row r="5069" ht="15.75" customHeight="1">
      <c r="A5069" s="13">
        <v>42177.822916666664</v>
      </c>
      <c r="B5069" s="73">
        <f t="shared" si="1"/>
        <v>42177</v>
      </c>
      <c r="C5069" s="74">
        <f>IF(NewCustomer="Yes", IF(COUNTIF($I$2:$I$11,B5069)&gt;0,0,WEEKDAY(B5069,2)),IF(COUNTIF($I$2:$I$21,B5069)&gt;0,0,WEEKDAY(B5069,2)))</f>
        <v>1</v>
      </c>
      <c r="D5069" s="74">
        <f t="shared" si="2"/>
        <v>19</v>
      </c>
      <c r="E5069" s="12">
        <f>IFERROR(VLOOKUP(A5069,'IDAR Meter Data'!$A:$B,2,1),"")</f>
        <v>209</v>
      </c>
      <c r="F5069" s="75">
        <f>IF(CECCZ="CZ03",'Outside Temp'!B5069,IF(CECCZ="CZ04",'Outside Temp'!B5070,IF(CECCZ="CZ12",'Outside Temp'!B5071, IF(CECCZ="CZ13",'Outside Temp'!B5072))))</f>
        <v>58.18333333</v>
      </c>
      <c r="G5069" s="12">
        <f t="shared" si="3"/>
        <v>1</v>
      </c>
    </row>
    <row r="5070" ht="15.75" customHeight="1">
      <c r="A5070" s="13">
        <v>42177.833333333336</v>
      </c>
      <c r="B5070" s="73">
        <f t="shared" si="1"/>
        <v>42177</v>
      </c>
      <c r="C5070" s="74">
        <f>IF(NewCustomer="Yes", IF(COUNTIF($I$2:$I$11,B5070)&gt;0,0,WEEKDAY(B5070,2)),IF(COUNTIF($I$2:$I$21,B5070)&gt;0,0,WEEKDAY(B5070,2)))</f>
        <v>1</v>
      </c>
      <c r="D5070" s="74">
        <f t="shared" si="2"/>
        <v>20</v>
      </c>
      <c r="E5070" s="12">
        <f>IFERROR(VLOOKUP(A5070,'IDAR Meter Data'!$A:$B,2,1),"")</f>
        <v>223</v>
      </c>
      <c r="F5070" s="75">
        <f>IF(CECCZ="CZ03",'Outside Temp'!B5070,IF(CECCZ="CZ04",'Outside Temp'!B5071,IF(CECCZ="CZ12",'Outside Temp'!B5072, IF(CECCZ="CZ13",'Outside Temp'!B5073))))</f>
        <v>57.93333333</v>
      </c>
      <c r="G5070" s="12">
        <f t="shared" si="3"/>
        <v>1</v>
      </c>
    </row>
    <row r="5071" ht="15.75" customHeight="1">
      <c r="A5071" s="13">
        <v>42177.84375</v>
      </c>
      <c r="B5071" s="73">
        <f t="shared" si="1"/>
        <v>42177</v>
      </c>
      <c r="C5071" s="74">
        <f>IF(NewCustomer="Yes", IF(COUNTIF($I$2:$I$11,B5071)&gt;0,0,WEEKDAY(B5071,2)),IF(COUNTIF($I$2:$I$21,B5071)&gt;0,0,WEEKDAY(B5071,2)))</f>
        <v>1</v>
      </c>
      <c r="D5071" s="74">
        <f t="shared" si="2"/>
        <v>20</v>
      </c>
      <c r="E5071" s="12">
        <f>IFERROR(VLOOKUP(A5071,'IDAR Meter Data'!$A:$B,2,1),"")</f>
        <v>200</v>
      </c>
      <c r="F5071" s="75">
        <f>IF(CECCZ="CZ03",'Outside Temp'!B5071,IF(CECCZ="CZ04",'Outside Temp'!B5072,IF(CECCZ="CZ12",'Outside Temp'!B5073, IF(CECCZ="CZ13",'Outside Temp'!B5074))))</f>
        <v>57.68333333</v>
      </c>
      <c r="G5071" s="12">
        <f t="shared" si="3"/>
        <v>1</v>
      </c>
    </row>
    <row r="5072" ht="15.75" customHeight="1">
      <c r="A5072" s="13">
        <v>42177.854166666664</v>
      </c>
      <c r="B5072" s="73">
        <f t="shared" si="1"/>
        <v>42177</v>
      </c>
      <c r="C5072" s="74">
        <f>IF(NewCustomer="Yes", IF(COUNTIF($I$2:$I$11,B5072)&gt;0,0,WEEKDAY(B5072,2)),IF(COUNTIF($I$2:$I$21,B5072)&gt;0,0,WEEKDAY(B5072,2)))</f>
        <v>1</v>
      </c>
      <c r="D5072" s="74">
        <f t="shared" si="2"/>
        <v>20</v>
      </c>
      <c r="E5072" s="12">
        <f>IFERROR(VLOOKUP(A5072,'IDAR Meter Data'!$A:$B,2,1),"")</f>
        <v>202</v>
      </c>
      <c r="F5072" s="75">
        <f>IF(CECCZ="CZ03",'Outside Temp'!B5072,IF(CECCZ="CZ04",'Outside Temp'!B5073,IF(CECCZ="CZ12",'Outside Temp'!B5074, IF(CECCZ="CZ13",'Outside Temp'!B5075))))</f>
        <v>57.43333333</v>
      </c>
      <c r="G5072" s="12">
        <f t="shared" si="3"/>
        <v>1</v>
      </c>
    </row>
    <row r="5073" ht="15.75" customHeight="1">
      <c r="A5073" s="13">
        <v>42177.864583333336</v>
      </c>
      <c r="B5073" s="73">
        <f t="shared" si="1"/>
        <v>42177</v>
      </c>
      <c r="C5073" s="74">
        <f>IF(NewCustomer="Yes", IF(COUNTIF($I$2:$I$11,B5073)&gt;0,0,WEEKDAY(B5073,2)),IF(COUNTIF($I$2:$I$21,B5073)&gt;0,0,WEEKDAY(B5073,2)))</f>
        <v>1</v>
      </c>
      <c r="D5073" s="74">
        <f t="shared" si="2"/>
        <v>20</v>
      </c>
      <c r="E5073" s="12">
        <f>IFERROR(VLOOKUP(A5073,'IDAR Meter Data'!$A:$B,2,1),"")</f>
        <v>196</v>
      </c>
      <c r="F5073" s="75">
        <f>IF(CECCZ="CZ03",'Outside Temp'!B5073,IF(CECCZ="CZ04",'Outside Temp'!B5074,IF(CECCZ="CZ12",'Outside Temp'!B5075, IF(CECCZ="CZ13",'Outside Temp'!B5076))))</f>
        <v>57.18333333</v>
      </c>
      <c r="G5073" s="12">
        <f t="shared" si="3"/>
        <v>1</v>
      </c>
    </row>
    <row r="5074" ht="15.75" customHeight="1">
      <c r="A5074" s="13">
        <v>42177.875</v>
      </c>
      <c r="B5074" s="73">
        <f t="shared" si="1"/>
        <v>42177</v>
      </c>
      <c r="C5074" s="74">
        <f>IF(NewCustomer="Yes", IF(COUNTIF($I$2:$I$11,B5074)&gt;0,0,WEEKDAY(B5074,2)),IF(COUNTIF($I$2:$I$21,B5074)&gt;0,0,WEEKDAY(B5074,2)))</f>
        <v>1</v>
      </c>
      <c r="D5074" s="74">
        <f t="shared" si="2"/>
        <v>21</v>
      </c>
      <c r="E5074" s="12">
        <f>IFERROR(VLOOKUP(A5074,'IDAR Meter Data'!$A:$B,2,1),"")</f>
        <v>209</v>
      </c>
      <c r="F5074" s="75">
        <f>IF(CECCZ="CZ03",'Outside Temp'!B5074,IF(CECCZ="CZ04",'Outside Temp'!B5075,IF(CECCZ="CZ12",'Outside Temp'!B5076, IF(CECCZ="CZ13",'Outside Temp'!B5077))))</f>
        <v>57</v>
      </c>
      <c r="G5074" s="12">
        <f t="shared" si="3"/>
        <v>1</v>
      </c>
    </row>
    <row r="5075" ht="15.75" customHeight="1">
      <c r="A5075" s="13">
        <v>42177.885416666664</v>
      </c>
      <c r="B5075" s="73">
        <f t="shared" si="1"/>
        <v>42177</v>
      </c>
      <c r="C5075" s="74">
        <f>IF(NewCustomer="Yes", IF(COUNTIF($I$2:$I$11,B5075)&gt;0,0,WEEKDAY(B5075,2)),IF(COUNTIF($I$2:$I$21,B5075)&gt;0,0,WEEKDAY(B5075,2)))</f>
        <v>1</v>
      </c>
      <c r="D5075" s="74">
        <f t="shared" si="2"/>
        <v>21</v>
      </c>
      <c r="E5075" s="12">
        <f>IFERROR(VLOOKUP(A5075,'IDAR Meter Data'!$A:$B,2,1),"")</f>
        <v>182</v>
      </c>
      <c r="F5075" s="75">
        <f>IF(CECCZ="CZ03",'Outside Temp'!B5075,IF(CECCZ="CZ04",'Outside Temp'!B5076,IF(CECCZ="CZ12",'Outside Temp'!B5077, IF(CECCZ="CZ13",'Outside Temp'!B5078))))</f>
        <v>57</v>
      </c>
      <c r="G5075" s="12">
        <f t="shared" si="3"/>
        <v>1</v>
      </c>
    </row>
    <row r="5076" ht="15.75" customHeight="1">
      <c r="A5076" s="13">
        <v>42177.895833333336</v>
      </c>
      <c r="B5076" s="73">
        <f t="shared" si="1"/>
        <v>42177</v>
      </c>
      <c r="C5076" s="74">
        <f>IF(NewCustomer="Yes", IF(COUNTIF($I$2:$I$11,B5076)&gt;0,0,WEEKDAY(B5076,2)),IF(COUNTIF($I$2:$I$21,B5076)&gt;0,0,WEEKDAY(B5076,2)))</f>
        <v>1</v>
      </c>
      <c r="D5076" s="74">
        <f t="shared" si="2"/>
        <v>21</v>
      </c>
      <c r="E5076" s="12">
        <f>IFERROR(VLOOKUP(A5076,'IDAR Meter Data'!$A:$B,2,1),"")</f>
        <v>177</v>
      </c>
      <c r="F5076" s="75">
        <f>IF(CECCZ="CZ03",'Outside Temp'!B5076,IF(CECCZ="CZ04",'Outside Temp'!B5077,IF(CECCZ="CZ12",'Outside Temp'!B5078, IF(CECCZ="CZ13",'Outside Temp'!B5079))))</f>
        <v>57</v>
      </c>
      <c r="G5076" s="12">
        <f t="shared" si="3"/>
        <v>1</v>
      </c>
    </row>
    <row r="5077" ht="15.75" customHeight="1">
      <c r="A5077" s="13">
        <v>42177.90625</v>
      </c>
      <c r="B5077" s="73">
        <f t="shared" si="1"/>
        <v>42177</v>
      </c>
      <c r="C5077" s="74">
        <f>IF(NewCustomer="Yes", IF(COUNTIF($I$2:$I$11,B5077)&gt;0,0,WEEKDAY(B5077,2)),IF(COUNTIF($I$2:$I$21,B5077)&gt;0,0,WEEKDAY(B5077,2)))</f>
        <v>1</v>
      </c>
      <c r="D5077" s="74">
        <f t="shared" si="2"/>
        <v>21</v>
      </c>
      <c r="E5077" s="12">
        <f>IFERROR(VLOOKUP(A5077,'IDAR Meter Data'!$A:$B,2,1),"")</f>
        <v>190</v>
      </c>
      <c r="F5077" s="75">
        <f>IF(CECCZ="CZ03",'Outside Temp'!B5077,IF(CECCZ="CZ04",'Outside Temp'!B5078,IF(CECCZ="CZ12",'Outside Temp'!B5079, IF(CECCZ="CZ13",'Outside Temp'!B5080))))</f>
        <v>57</v>
      </c>
      <c r="G5077" s="12">
        <f t="shared" si="3"/>
        <v>1</v>
      </c>
    </row>
    <row r="5078" ht="15.75" customHeight="1">
      <c r="A5078" s="13">
        <v>42177.916666666664</v>
      </c>
      <c r="B5078" s="73">
        <f t="shared" si="1"/>
        <v>42177</v>
      </c>
      <c r="C5078" s="74">
        <f>IF(NewCustomer="Yes", IF(COUNTIF($I$2:$I$11,B5078)&gt;0,0,WEEKDAY(B5078,2)),IF(COUNTIF($I$2:$I$21,B5078)&gt;0,0,WEEKDAY(B5078,2)))</f>
        <v>1</v>
      </c>
      <c r="D5078" s="74">
        <f t="shared" si="2"/>
        <v>22</v>
      </c>
      <c r="E5078" s="12">
        <f>IFERROR(VLOOKUP(A5078,'IDAR Meter Data'!$A:$B,2,1),"")</f>
        <v>194</v>
      </c>
      <c r="F5078" s="75">
        <f>IF(CECCZ="CZ03",'Outside Temp'!B5078,IF(CECCZ="CZ04",'Outside Temp'!B5079,IF(CECCZ="CZ12",'Outside Temp'!B5080, IF(CECCZ="CZ13",'Outside Temp'!B5081))))</f>
        <v>56.93333333</v>
      </c>
      <c r="G5078" s="12">
        <f t="shared" si="3"/>
        <v>1</v>
      </c>
    </row>
    <row r="5079" ht="15.75" customHeight="1">
      <c r="A5079" s="13">
        <v>42177.927083333336</v>
      </c>
      <c r="B5079" s="73">
        <f t="shared" si="1"/>
        <v>42177</v>
      </c>
      <c r="C5079" s="74">
        <f>IF(NewCustomer="Yes", IF(COUNTIF($I$2:$I$11,B5079)&gt;0,0,WEEKDAY(B5079,2)),IF(COUNTIF($I$2:$I$21,B5079)&gt;0,0,WEEKDAY(B5079,2)))</f>
        <v>1</v>
      </c>
      <c r="D5079" s="74">
        <f t="shared" si="2"/>
        <v>22</v>
      </c>
      <c r="E5079" s="12">
        <f>IFERROR(VLOOKUP(A5079,'IDAR Meter Data'!$A:$B,2,1),"")</f>
        <v>185</v>
      </c>
      <c r="F5079" s="75">
        <f>IF(CECCZ="CZ03",'Outside Temp'!B5079,IF(CECCZ="CZ04",'Outside Temp'!B5080,IF(CECCZ="CZ12",'Outside Temp'!B5081, IF(CECCZ="CZ13",'Outside Temp'!B5082))))</f>
        <v>56.68333333</v>
      </c>
      <c r="G5079" s="12">
        <f t="shared" si="3"/>
        <v>1</v>
      </c>
    </row>
    <row r="5080" ht="15.75" customHeight="1">
      <c r="A5080" s="13">
        <v>42177.9375</v>
      </c>
      <c r="B5080" s="73">
        <f t="shared" si="1"/>
        <v>42177</v>
      </c>
      <c r="C5080" s="74">
        <f>IF(NewCustomer="Yes", IF(COUNTIF($I$2:$I$11,B5080)&gt;0,0,WEEKDAY(B5080,2)),IF(COUNTIF($I$2:$I$21,B5080)&gt;0,0,WEEKDAY(B5080,2)))</f>
        <v>1</v>
      </c>
      <c r="D5080" s="74">
        <f t="shared" si="2"/>
        <v>22</v>
      </c>
      <c r="E5080" s="12">
        <f>IFERROR(VLOOKUP(A5080,'IDAR Meter Data'!$A:$B,2,1),"")</f>
        <v>181</v>
      </c>
      <c r="F5080" s="75">
        <f>IF(CECCZ="CZ03",'Outside Temp'!B5080,IF(CECCZ="CZ04",'Outside Temp'!B5081,IF(CECCZ="CZ12",'Outside Temp'!B5082, IF(CECCZ="CZ13",'Outside Temp'!B5083))))</f>
        <v>56.43333333</v>
      </c>
      <c r="G5080" s="12">
        <f t="shared" si="3"/>
        <v>1</v>
      </c>
    </row>
    <row r="5081" ht="15.75" customHeight="1">
      <c r="A5081" s="13">
        <v>42177.947916666664</v>
      </c>
      <c r="B5081" s="73">
        <f t="shared" si="1"/>
        <v>42177</v>
      </c>
      <c r="C5081" s="74">
        <f>IF(NewCustomer="Yes", IF(COUNTIF($I$2:$I$11,B5081)&gt;0,0,WEEKDAY(B5081,2)),IF(COUNTIF($I$2:$I$21,B5081)&gt;0,0,WEEKDAY(B5081,2)))</f>
        <v>1</v>
      </c>
      <c r="D5081" s="74">
        <f t="shared" si="2"/>
        <v>22</v>
      </c>
      <c r="E5081" s="12">
        <f>IFERROR(VLOOKUP(A5081,'IDAR Meter Data'!$A:$B,2,1),"")</f>
        <v>174</v>
      </c>
      <c r="F5081" s="75">
        <f>IF(CECCZ="CZ03",'Outside Temp'!B5081,IF(CECCZ="CZ04",'Outside Temp'!B5082,IF(CECCZ="CZ12",'Outside Temp'!B5083, IF(CECCZ="CZ13",'Outside Temp'!B5084))))</f>
        <v>56.18333333</v>
      </c>
      <c r="G5081" s="12">
        <f t="shared" si="3"/>
        <v>1</v>
      </c>
    </row>
    <row r="5082" ht="15.75" customHeight="1">
      <c r="A5082" s="13">
        <v>42177.958333333336</v>
      </c>
      <c r="B5082" s="73">
        <f t="shared" si="1"/>
        <v>42177</v>
      </c>
      <c r="C5082" s="74">
        <f>IF(NewCustomer="Yes", IF(COUNTIF($I$2:$I$11,B5082)&gt;0,0,WEEKDAY(B5082,2)),IF(COUNTIF($I$2:$I$21,B5082)&gt;0,0,WEEKDAY(B5082,2)))</f>
        <v>1</v>
      </c>
      <c r="D5082" s="74">
        <f t="shared" si="2"/>
        <v>23</v>
      </c>
      <c r="E5082" s="12">
        <f>IFERROR(VLOOKUP(A5082,'IDAR Meter Data'!$A:$B,2,1),"")</f>
        <v>182</v>
      </c>
      <c r="F5082" s="75">
        <f>IF(CECCZ="CZ03",'Outside Temp'!B5082,IF(CECCZ="CZ04",'Outside Temp'!B5083,IF(CECCZ="CZ12",'Outside Temp'!B5084, IF(CECCZ="CZ13",'Outside Temp'!B5085))))</f>
        <v>56.06666667</v>
      </c>
      <c r="G5082" s="12">
        <f t="shared" si="3"/>
        <v>1</v>
      </c>
    </row>
    <row r="5083" ht="15.75" customHeight="1">
      <c r="A5083" s="13">
        <v>42177.96875</v>
      </c>
      <c r="B5083" s="73">
        <f t="shared" si="1"/>
        <v>42177</v>
      </c>
      <c r="C5083" s="74">
        <f>IF(NewCustomer="Yes", IF(COUNTIF($I$2:$I$11,B5083)&gt;0,0,WEEKDAY(B5083,2)),IF(COUNTIF($I$2:$I$21,B5083)&gt;0,0,WEEKDAY(B5083,2)))</f>
        <v>1</v>
      </c>
      <c r="D5083" s="74">
        <f t="shared" si="2"/>
        <v>23</v>
      </c>
      <c r="E5083" s="12">
        <f>IFERROR(VLOOKUP(A5083,'IDAR Meter Data'!$A:$B,2,1),"")</f>
        <v>177</v>
      </c>
      <c r="F5083" s="75">
        <f>IF(CECCZ="CZ03",'Outside Temp'!B5083,IF(CECCZ="CZ04",'Outside Temp'!B5084,IF(CECCZ="CZ12",'Outside Temp'!B5085, IF(CECCZ="CZ13",'Outside Temp'!B5086))))</f>
        <v>56.31666667</v>
      </c>
      <c r="G5083" s="12">
        <f t="shared" si="3"/>
        <v>1</v>
      </c>
    </row>
    <row r="5084" ht="15.75" customHeight="1">
      <c r="A5084" s="13">
        <v>42177.979166666664</v>
      </c>
      <c r="B5084" s="73">
        <f t="shared" si="1"/>
        <v>42177</v>
      </c>
      <c r="C5084" s="74">
        <f>IF(NewCustomer="Yes", IF(COUNTIF($I$2:$I$11,B5084)&gt;0,0,WEEKDAY(B5084,2)),IF(COUNTIF($I$2:$I$21,B5084)&gt;0,0,WEEKDAY(B5084,2)))</f>
        <v>1</v>
      </c>
      <c r="D5084" s="74">
        <f t="shared" si="2"/>
        <v>23</v>
      </c>
      <c r="E5084" s="12">
        <f>IFERROR(VLOOKUP(A5084,'IDAR Meter Data'!$A:$B,2,1),"")</f>
        <v>177</v>
      </c>
      <c r="F5084" s="75">
        <f>IF(CECCZ="CZ03",'Outside Temp'!B5084,IF(CECCZ="CZ04",'Outside Temp'!B5085,IF(CECCZ="CZ12",'Outside Temp'!B5086, IF(CECCZ="CZ13",'Outside Temp'!B5087))))</f>
        <v>56.56666667</v>
      </c>
      <c r="G5084" s="12">
        <f t="shared" si="3"/>
        <v>1</v>
      </c>
    </row>
    <row r="5085" ht="15.75" customHeight="1">
      <c r="A5085" s="13">
        <v>42177.989583333336</v>
      </c>
      <c r="B5085" s="73">
        <f t="shared" si="1"/>
        <v>42177</v>
      </c>
      <c r="C5085" s="74">
        <f>IF(NewCustomer="Yes", IF(COUNTIF($I$2:$I$11,B5085)&gt;0,0,WEEKDAY(B5085,2)),IF(COUNTIF($I$2:$I$21,B5085)&gt;0,0,WEEKDAY(B5085,2)))</f>
        <v>1</v>
      </c>
      <c r="D5085" s="74">
        <f t="shared" si="2"/>
        <v>23</v>
      </c>
      <c r="E5085" s="12">
        <f>IFERROR(VLOOKUP(A5085,'IDAR Meter Data'!$A:$B,2,1),"")</f>
        <v>172</v>
      </c>
      <c r="F5085" s="75">
        <f>IF(CECCZ="CZ03",'Outside Temp'!B5085,IF(CECCZ="CZ04",'Outside Temp'!B5086,IF(CECCZ="CZ12",'Outside Temp'!B5087, IF(CECCZ="CZ13",'Outside Temp'!B5088))))</f>
        <v>56.81666667</v>
      </c>
      <c r="G5085" s="12">
        <f t="shared" si="3"/>
        <v>1</v>
      </c>
    </row>
    <row r="5086" ht="15.75" customHeight="1">
      <c r="A5086" s="13">
        <v>42178.0</v>
      </c>
      <c r="B5086" s="73">
        <f t="shared" si="1"/>
        <v>42178</v>
      </c>
      <c r="C5086" s="74">
        <f>IF(NewCustomer="Yes", IF(COUNTIF($I$2:$I$11,B5086)&gt;0,0,WEEKDAY(B5086,2)),IF(COUNTIF($I$2:$I$21,B5086)&gt;0,0,WEEKDAY(B5086,2)))</f>
        <v>2</v>
      </c>
      <c r="D5086" s="74">
        <f t="shared" si="2"/>
        <v>0</v>
      </c>
      <c r="E5086" s="12">
        <f>IFERROR(VLOOKUP(A5086,'IDAR Meter Data'!$A:$B,2,1),"")</f>
        <v>162</v>
      </c>
      <c r="F5086" s="75">
        <f>IF(CECCZ="CZ03",'Outside Temp'!B5086,IF(CECCZ="CZ04",'Outside Temp'!B5087,IF(CECCZ="CZ12",'Outside Temp'!B5088, IF(CECCZ="CZ13",'Outside Temp'!B5089))))</f>
        <v>56.93333333</v>
      </c>
      <c r="G5086" s="12">
        <f t="shared" si="3"/>
        <v>1</v>
      </c>
    </row>
    <row r="5087" ht="15.75" customHeight="1">
      <c r="A5087" s="13">
        <v>42178.010416666664</v>
      </c>
      <c r="B5087" s="73">
        <f t="shared" si="1"/>
        <v>42178</v>
      </c>
      <c r="C5087" s="74">
        <f>IF(NewCustomer="Yes", IF(COUNTIF($I$2:$I$11,B5087)&gt;0,0,WEEKDAY(B5087,2)),IF(COUNTIF($I$2:$I$21,B5087)&gt;0,0,WEEKDAY(B5087,2)))</f>
        <v>2</v>
      </c>
      <c r="D5087" s="74">
        <f t="shared" si="2"/>
        <v>0</v>
      </c>
      <c r="E5087" s="12">
        <f>IFERROR(VLOOKUP(A5087,'IDAR Meter Data'!$A:$B,2,1),"")</f>
        <v>177</v>
      </c>
      <c r="F5087" s="75">
        <f>IF(CECCZ="CZ03",'Outside Temp'!B5087,IF(CECCZ="CZ04",'Outside Temp'!B5088,IF(CECCZ="CZ12",'Outside Temp'!B5089, IF(CECCZ="CZ13",'Outside Temp'!B5090))))</f>
        <v>56.68333333</v>
      </c>
      <c r="G5087" s="12">
        <f t="shared" si="3"/>
        <v>1</v>
      </c>
    </row>
    <row r="5088" ht="15.75" customHeight="1">
      <c r="A5088" s="13">
        <v>42178.020833333336</v>
      </c>
      <c r="B5088" s="73">
        <f t="shared" si="1"/>
        <v>42178</v>
      </c>
      <c r="C5088" s="74">
        <f>IF(NewCustomer="Yes", IF(COUNTIF($I$2:$I$11,B5088)&gt;0,0,WEEKDAY(B5088,2)),IF(COUNTIF($I$2:$I$21,B5088)&gt;0,0,WEEKDAY(B5088,2)))</f>
        <v>2</v>
      </c>
      <c r="D5088" s="74">
        <f t="shared" si="2"/>
        <v>0</v>
      </c>
      <c r="E5088" s="12">
        <f>IFERROR(VLOOKUP(A5088,'IDAR Meter Data'!$A:$B,2,1),"")</f>
        <v>173</v>
      </c>
      <c r="F5088" s="75">
        <f>IF(CECCZ="CZ03",'Outside Temp'!B5088,IF(CECCZ="CZ04",'Outside Temp'!B5089,IF(CECCZ="CZ12",'Outside Temp'!B5090, IF(CECCZ="CZ13",'Outside Temp'!B5091))))</f>
        <v>56.43333333</v>
      </c>
      <c r="G5088" s="12">
        <f t="shared" si="3"/>
        <v>1</v>
      </c>
    </row>
    <row r="5089" ht="15.75" customHeight="1">
      <c r="A5089" s="13">
        <v>42178.03125</v>
      </c>
      <c r="B5089" s="73">
        <f t="shared" si="1"/>
        <v>42178</v>
      </c>
      <c r="C5089" s="74">
        <f>IF(NewCustomer="Yes", IF(COUNTIF($I$2:$I$11,B5089)&gt;0,0,WEEKDAY(B5089,2)),IF(COUNTIF($I$2:$I$21,B5089)&gt;0,0,WEEKDAY(B5089,2)))</f>
        <v>2</v>
      </c>
      <c r="D5089" s="74">
        <f t="shared" si="2"/>
        <v>0</v>
      </c>
      <c r="E5089" s="12">
        <f>IFERROR(VLOOKUP(A5089,'IDAR Meter Data'!$A:$B,2,1),"")</f>
        <v>162</v>
      </c>
      <c r="F5089" s="75">
        <f>IF(CECCZ="CZ03",'Outside Temp'!B5089,IF(CECCZ="CZ04",'Outside Temp'!B5090,IF(CECCZ="CZ12",'Outside Temp'!B5091, IF(CECCZ="CZ13",'Outside Temp'!B5092))))</f>
        <v>56.18333333</v>
      </c>
      <c r="G5089" s="12">
        <f t="shared" si="3"/>
        <v>1</v>
      </c>
    </row>
    <row r="5090" ht="15.75" customHeight="1">
      <c r="A5090" s="13">
        <v>42178.041666666664</v>
      </c>
      <c r="B5090" s="73">
        <f t="shared" si="1"/>
        <v>42178</v>
      </c>
      <c r="C5090" s="74">
        <f>IF(NewCustomer="Yes", IF(COUNTIF($I$2:$I$11,B5090)&gt;0,0,WEEKDAY(B5090,2)),IF(COUNTIF($I$2:$I$21,B5090)&gt;0,0,WEEKDAY(B5090,2)))</f>
        <v>2</v>
      </c>
      <c r="D5090" s="74">
        <f t="shared" si="2"/>
        <v>1</v>
      </c>
      <c r="E5090" s="12">
        <f>IFERROR(VLOOKUP(A5090,'IDAR Meter Data'!$A:$B,2,1),"")</f>
        <v>160</v>
      </c>
      <c r="F5090" s="75">
        <f>IF(CECCZ="CZ03",'Outside Temp'!B5090,IF(CECCZ="CZ04",'Outside Temp'!B5091,IF(CECCZ="CZ12",'Outside Temp'!B5092, IF(CECCZ="CZ13",'Outside Temp'!B5093))))</f>
        <v>55.93333333</v>
      </c>
      <c r="G5090" s="12">
        <f t="shared" si="3"/>
        <v>1</v>
      </c>
    </row>
    <row r="5091" ht="15.75" customHeight="1">
      <c r="A5091" s="13">
        <v>42178.052083333336</v>
      </c>
      <c r="B5091" s="73">
        <f t="shared" si="1"/>
        <v>42178</v>
      </c>
      <c r="C5091" s="74">
        <f>IF(NewCustomer="Yes", IF(COUNTIF($I$2:$I$11,B5091)&gt;0,0,WEEKDAY(B5091,2)),IF(COUNTIF($I$2:$I$21,B5091)&gt;0,0,WEEKDAY(B5091,2)))</f>
        <v>2</v>
      </c>
      <c r="D5091" s="74">
        <f t="shared" si="2"/>
        <v>1</v>
      </c>
      <c r="E5091" s="12">
        <f>IFERROR(VLOOKUP(A5091,'IDAR Meter Data'!$A:$B,2,1),"")</f>
        <v>160</v>
      </c>
      <c r="F5091" s="75">
        <f>IF(CECCZ="CZ03",'Outside Temp'!B5091,IF(CECCZ="CZ04",'Outside Temp'!B5092,IF(CECCZ="CZ12",'Outside Temp'!B5093, IF(CECCZ="CZ13",'Outside Temp'!B5094))))</f>
        <v>55.68333333</v>
      </c>
      <c r="G5091" s="12">
        <f t="shared" si="3"/>
        <v>1</v>
      </c>
    </row>
    <row r="5092" ht="15.75" customHeight="1">
      <c r="A5092" s="13">
        <v>42178.0625</v>
      </c>
      <c r="B5092" s="73">
        <f t="shared" si="1"/>
        <v>42178</v>
      </c>
      <c r="C5092" s="74">
        <f>IF(NewCustomer="Yes", IF(COUNTIF($I$2:$I$11,B5092)&gt;0,0,WEEKDAY(B5092,2)),IF(COUNTIF($I$2:$I$21,B5092)&gt;0,0,WEEKDAY(B5092,2)))</f>
        <v>2</v>
      </c>
      <c r="D5092" s="74">
        <f t="shared" si="2"/>
        <v>1</v>
      </c>
      <c r="E5092" s="12">
        <f>IFERROR(VLOOKUP(A5092,'IDAR Meter Data'!$A:$B,2,1),"")</f>
        <v>162</v>
      </c>
      <c r="F5092" s="75">
        <f>IF(CECCZ="CZ03",'Outside Temp'!B5092,IF(CECCZ="CZ04",'Outside Temp'!B5093,IF(CECCZ="CZ12",'Outside Temp'!B5094, IF(CECCZ="CZ13",'Outside Temp'!B5095))))</f>
        <v>55.43333333</v>
      </c>
      <c r="G5092" s="12">
        <f t="shared" si="3"/>
        <v>1</v>
      </c>
    </row>
    <row r="5093" ht="15.75" customHeight="1">
      <c r="A5093" s="13">
        <v>42178.072916666664</v>
      </c>
      <c r="B5093" s="73">
        <f t="shared" si="1"/>
        <v>42178</v>
      </c>
      <c r="C5093" s="74">
        <f>IF(NewCustomer="Yes", IF(COUNTIF($I$2:$I$11,B5093)&gt;0,0,WEEKDAY(B5093,2)),IF(COUNTIF($I$2:$I$21,B5093)&gt;0,0,WEEKDAY(B5093,2)))</f>
        <v>2</v>
      </c>
      <c r="D5093" s="74">
        <f t="shared" si="2"/>
        <v>1</v>
      </c>
      <c r="E5093" s="12">
        <f>IFERROR(VLOOKUP(A5093,'IDAR Meter Data'!$A:$B,2,1),"")</f>
        <v>166</v>
      </c>
      <c r="F5093" s="75">
        <f>IF(CECCZ="CZ03",'Outside Temp'!B5093,IF(CECCZ="CZ04",'Outside Temp'!B5094,IF(CECCZ="CZ12",'Outside Temp'!B5095, IF(CECCZ="CZ13",'Outside Temp'!B5096))))</f>
        <v>55.18333333</v>
      </c>
      <c r="G5093" s="12">
        <f t="shared" si="3"/>
        <v>1</v>
      </c>
    </row>
    <row r="5094" ht="15.75" customHeight="1">
      <c r="A5094" s="13">
        <v>42178.083333333336</v>
      </c>
      <c r="B5094" s="73">
        <f t="shared" si="1"/>
        <v>42178</v>
      </c>
      <c r="C5094" s="74">
        <f>IF(NewCustomer="Yes", IF(COUNTIF($I$2:$I$11,B5094)&gt;0,0,WEEKDAY(B5094,2)),IF(COUNTIF($I$2:$I$21,B5094)&gt;0,0,WEEKDAY(B5094,2)))</f>
        <v>2</v>
      </c>
      <c r="D5094" s="74">
        <f t="shared" si="2"/>
        <v>2</v>
      </c>
      <c r="E5094" s="12">
        <f>IFERROR(VLOOKUP(A5094,'IDAR Meter Data'!$A:$B,2,1),"")</f>
        <v>155</v>
      </c>
      <c r="F5094" s="75">
        <f>IF(CECCZ="CZ03",'Outside Temp'!B5094,IF(CECCZ="CZ04",'Outside Temp'!B5095,IF(CECCZ="CZ12",'Outside Temp'!B5096, IF(CECCZ="CZ13",'Outside Temp'!B5097))))</f>
        <v>55</v>
      </c>
      <c r="G5094" s="12">
        <f t="shared" si="3"/>
        <v>1</v>
      </c>
    </row>
    <row r="5095" ht="15.75" customHeight="1">
      <c r="A5095" s="13">
        <v>42178.09375</v>
      </c>
      <c r="B5095" s="73">
        <f t="shared" si="1"/>
        <v>42178</v>
      </c>
      <c r="C5095" s="74">
        <f>IF(NewCustomer="Yes", IF(COUNTIF($I$2:$I$11,B5095)&gt;0,0,WEEKDAY(B5095,2)),IF(COUNTIF($I$2:$I$21,B5095)&gt;0,0,WEEKDAY(B5095,2)))</f>
        <v>2</v>
      </c>
      <c r="D5095" s="74">
        <f t="shared" si="2"/>
        <v>2</v>
      </c>
      <c r="E5095" s="12">
        <f>IFERROR(VLOOKUP(A5095,'IDAR Meter Data'!$A:$B,2,1),"")</f>
        <v>150</v>
      </c>
      <c r="F5095" s="75">
        <f>IF(CECCZ="CZ03",'Outside Temp'!B5095,IF(CECCZ="CZ04",'Outside Temp'!B5096,IF(CECCZ="CZ12",'Outside Temp'!B5097, IF(CECCZ="CZ13",'Outside Temp'!B5098))))</f>
        <v>55</v>
      </c>
      <c r="G5095" s="12">
        <f t="shared" si="3"/>
        <v>1</v>
      </c>
    </row>
    <row r="5096" ht="15.75" customHeight="1">
      <c r="A5096" s="13">
        <v>42178.104166666664</v>
      </c>
      <c r="B5096" s="73">
        <f t="shared" si="1"/>
        <v>42178</v>
      </c>
      <c r="C5096" s="74">
        <f>IF(NewCustomer="Yes", IF(COUNTIF($I$2:$I$11,B5096)&gt;0,0,WEEKDAY(B5096,2)),IF(COUNTIF($I$2:$I$21,B5096)&gt;0,0,WEEKDAY(B5096,2)))</f>
        <v>2</v>
      </c>
      <c r="D5096" s="74">
        <f t="shared" si="2"/>
        <v>2</v>
      </c>
      <c r="E5096" s="12">
        <f>IFERROR(VLOOKUP(A5096,'IDAR Meter Data'!$A:$B,2,1),"")</f>
        <v>159</v>
      </c>
      <c r="F5096" s="75">
        <f>IF(CECCZ="CZ03",'Outside Temp'!B5096,IF(CECCZ="CZ04",'Outside Temp'!B5097,IF(CECCZ="CZ12",'Outside Temp'!B5098, IF(CECCZ="CZ13",'Outside Temp'!B5099))))</f>
        <v>55</v>
      </c>
      <c r="G5096" s="12">
        <f t="shared" si="3"/>
        <v>1</v>
      </c>
    </row>
    <row r="5097" ht="15.75" customHeight="1">
      <c r="A5097" s="13">
        <v>42178.114583333336</v>
      </c>
      <c r="B5097" s="73">
        <f t="shared" si="1"/>
        <v>42178</v>
      </c>
      <c r="C5097" s="74">
        <f>IF(NewCustomer="Yes", IF(COUNTIF($I$2:$I$11,B5097)&gt;0,0,WEEKDAY(B5097,2)),IF(COUNTIF($I$2:$I$21,B5097)&gt;0,0,WEEKDAY(B5097,2)))</f>
        <v>2</v>
      </c>
      <c r="D5097" s="74">
        <f t="shared" si="2"/>
        <v>2</v>
      </c>
      <c r="E5097" s="12">
        <f>IFERROR(VLOOKUP(A5097,'IDAR Meter Data'!$A:$B,2,1),"")</f>
        <v>157</v>
      </c>
      <c r="F5097" s="75">
        <f>IF(CECCZ="CZ03",'Outside Temp'!B5097,IF(CECCZ="CZ04",'Outside Temp'!B5098,IF(CECCZ="CZ12",'Outside Temp'!B5099, IF(CECCZ="CZ13",'Outside Temp'!B5100))))</f>
        <v>55</v>
      </c>
      <c r="G5097" s="12">
        <f t="shared" si="3"/>
        <v>1</v>
      </c>
    </row>
    <row r="5098" ht="15.75" customHeight="1">
      <c r="A5098" s="13">
        <v>42178.125</v>
      </c>
      <c r="B5098" s="73">
        <f t="shared" si="1"/>
        <v>42178</v>
      </c>
      <c r="C5098" s="74">
        <f>IF(NewCustomer="Yes", IF(COUNTIF($I$2:$I$11,B5098)&gt;0,0,WEEKDAY(B5098,2)),IF(COUNTIF($I$2:$I$21,B5098)&gt;0,0,WEEKDAY(B5098,2)))</f>
        <v>2</v>
      </c>
      <c r="D5098" s="74">
        <f t="shared" si="2"/>
        <v>3</v>
      </c>
      <c r="E5098" s="12">
        <f>IFERROR(VLOOKUP(A5098,'IDAR Meter Data'!$A:$B,2,1),"")</f>
        <v>149</v>
      </c>
      <c r="F5098" s="75">
        <f>IF(CECCZ="CZ03",'Outside Temp'!B5098,IF(CECCZ="CZ04",'Outside Temp'!B5099,IF(CECCZ="CZ12",'Outside Temp'!B5100, IF(CECCZ="CZ13",'Outside Temp'!B5101))))</f>
        <v>54.93333333</v>
      </c>
      <c r="G5098" s="12">
        <f t="shared" si="3"/>
        <v>1</v>
      </c>
    </row>
    <row r="5099" ht="15.75" customHeight="1">
      <c r="A5099" s="13">
        <v>42178.135416666664</v>
      </c>
      <c r="B5099" s="73">
        <f t="shared" si="1"/>
        <v>42178</v>
      </c>
      <c r="C5099" s="74">
        <f>IF(NewCustomer="Yes", IF(COUNTIF($I$2:$I$11,B5099)&gt;0,0,WEEKDAY(B5099,2)),IF(COUNTIF($I$2:$I$21,B5099)&gt;0,0,WEEKDAY(B5099,2)))</f>
        <v>2</v>
      </c>
      <c r="D5099" s="74">
        <f t="shared" si="2"/>
        <v>3</v>
      </c>
      <c r="E5099" s="12">
        <f>IFERROR(VLOOKUP(A5099,'IDAR Meter Data'!$A:$B,2,1),"")</f>
        <v>150</v>
      </c>
      <c r="F5099" s="75">
        <f>IF(CECCZ="CZ03",'Outside Temp'!B5099,IF(CECCZ="CZ04",'Outside Temp'!B5100,IF(CECCZ="CZ12",'Outside Temp'!B5101, IF(CECCZ="CZ13",'Outside Temp'!B5102))))</f>
        <v>54.68333333</v>
      </c>
      <c r="G5099" s="12">
        <f t="shared" si="3"/>
        <v>1</v>
      </c>
    </row>
    <row r="5100" ht="15.75" customHeight="1">
      <c r="A5100" s="13">
        <v>42178.145833333336</v>
      </c>
      <c r="B5100" s="73">
        <f t="shared" si="1"/>
        <v>42178</v>
      </c>
      <c r="C5100" s="74">
        <f>IF(NewCustomer="Yes", IF(COUNTIF($I$2:$I$11,B5100)&gt;0,0,WEEKDAY(B5100,2)),IF(COUNTIF($I$2:$I$21,B5100)&gt;0,0,WEEKDAY(B5100,2)))</f>
        <v>2</v>
      </c>
      <c r="D5100" s="74">
        <f t="shared" si="2"/>
        <v>3</v>
      </c>
      <c r="E5100" s="12">
        <f>IFERROR(VLOOKUP(A5100,'IDAR Meter Data'!$A:$B,2,1),"")</f>
        <v>148</v>
      </c>
      <c r="F5100" s="75">
        <f>IF(CECCZ="CZ03",'Outside Temp'!B5100,IF(CECCZ="CZ04",'Outside Temp'!B5101,IF(CECCZ="CZ12",'Outside Temp'!B5102, IF(CECCZ="CZ13",'Outside Temp'!B5103))))</f>
        <v>54.43333333</v>
      </c>
      <c r="G5100" s="12">
        <f t="shared" si="3"/>
        <v>1</v>
      </c>
    </row>
    <row r="5101" ht="15.75" customHeight="1">
      <c r="A5101" s="13">
        <v>42178.15625</v>
      </c>
      <c r="B5101" s="73">
        <f t="shared" si="1"/>
        <v>42178</v>
      </c>
      <c r="C5101" s="74">
        <f>IF(NewCustomer="Yes", IF(COUNTIF($I$2:$I$11,B5101)&gt;0,0,WEEKDAY(B5101,2)),IF(COUNTIF($I$2:$I$21,B5101)&gt;0,0,WEEKDAY(B5101,2)))</f>
        <v>2</v>
      </c>
      <c r="D5101" s="74">
        <f t="shared" si="2"/>
        <v>3</v>
      </c>
      <c r="E5101" s="12">
        <f>IFERROR(VLOOKUP(A5101,'IDAR Meter Data'!$A:$B,2,1),"")</f>
        <v>148</v>
      </c>
      <c r="F5101" s="75">
        <f>IF(CECCZ="CZ03",'Outside Temp'!B5101,IF(CECCZ="CZ04",'Outside Temp'!B5102,IF(CECCZ="CZ12",'Outside Temp'!B5103, IF(CECCZ="CZ13",'Outside Temp'!B5104))))</f>
        <v>54.18333333</v>
      </c>
      <c r="G5101" s="12">
        <f t="shared" si="3"/>
        <v>1</v>
      </c>
    </row>
    <row r="5102" ht="15.75" customHeight="1">
      <c r="A5102" s="13">
        <v>42178.166666666664</v>
      </c>
      <c r="B5102" s="73">
        <f t="shared" si="1"/>
        <v>42178</v>
      </c>
      <c r="C5102" s="74">
        <f>IF(NewCustomer="Yes", IF(COUNTIF($I$2:$I$11,B5102)&gt;0,0,WEEKDAY(B5102,2)),IF(COUNTIF($I$2:$I$21,B5102)&gt;0,0,WEEKDAY(B5102,2)))</f>
        <v>2</v>
      </c>
      <c r="D5102" s="74">
        <f t="shared" si="2"/>
        <v>4</v>
      </c>
      <c r="E5102" s="12">
        <f>IFERROR(VLOOKUP(A5102,'IDAR Meter Data'!$A:$B,2,1),"")</f>
        <v>158</v>
      </c>
      <c r="F5102" s="75">
        <f>IF(CECCZ="CZ03",'Outside Temp'!B5102,IF(CECCZ="CZ04",'Outside Temp'!B5103,IF(CECCZ="CZ12",'Outside Temp'!B5104, IF(CECCZ="CZ13",'Outside Temp'!B5105))))</f>
        <v>54</v>
      </c>
      <c r="G5102" s="12">
        <f t="shared" si="3"/>
        <v>1</v>
      </c>
    </row>
    <row r="5103" ht="15.75" customHeight="1">
      <c r="A5103" s="13">
        <v>42178.177083333336</v>
      </c>
      <c r="B5103" s="73">
        <f t="shared" si="1"/>
        <v>42178</v>
      </c>
      <c r="C5103" s="74">
        <f>IF(NewCustomer="Yes", IF(COUNTIF($I$2:$I$11,B5103)&gt;0,0,WEEKDAY(B5103,2)),IF(COUNTIF($I$2:$I$21,B5103)&gt;0,0,WEEKDAY(B5103,2)))</f>
        <v>2</v>
      </c>
      <c r="D5103" s="74">
        <f t="shared" si="2"/>
        <v>4</v>
      </c>
      <c r="E5103" s="12">
        <f>IFERROR(VLOOKUP(A5103,'IDAR Meter Data'!$A:$B,2,1),"")</f>
        <v>155</v>
      </c>
      <c r="F5103" s="75">
        <f>IF(CECCZ="CZ03",'Outside Temp'!B5103,IF(CECCZ="CZ04",'Outside Temp'!B5104,IF(CECCZ="CZ12",'Outside Temp'!B5105, IF(CECCZ="CZ13",'Outside Temp'!B5106))))</f>
        <v>54</v>
      </c>
      <c r="G5103" s="12">
        <f t="shared" si="3"/>
        <v>1</v>
      </c>
    </row>
    <row r="5104" ht="15.75" customHeight="1">
      <c r="A5104" s="13">
        <v>42178.1875</v>
      </c>
      <c r="B5104" s="73">
        <f t="shared" si="1"/>
        <v>42178</v>
      </c>
      <c r="C5104" s="74">
        <f>IF(NewCustomer="Yes", IF(COUNTIF($I$2:$I$11,B5104)&gt;0,0,WEEKDAY(B5104,2)),IF(COUNTIF($I$2:$I$21,B5104)&gt;0,0,WEEKDAY(B5104,2)))</f>
        <v>2</v>
      </c>
      <c r="D5104" s="74">
        <f t="shared" si="2"/>
        <v>4</v>
      </c>
      <c r="E5104" s="12">
        <f>IFERROR(VLOOKUP(A5104,'IDAR Meter Data'!$A:$B,2,1),"")</f>
        <v>146</v>
      </c>
      <c r="F5104" s="75">
        <f>IF(CECCZ="CZ03",'Outside Temp'!B5104,IF(CECCZ="CZ04",'Outside Temp'!B5105,IF(CECCZ="CZ12",'Outside Temp'!B5106, IF(CECCZ="CZ13",'Outside Temp'!B5107))))</f>
        <v>54</v>
      </c>
      <c r="G5104" s="12">
        <f t="shared" si="3"/>
        <v>1</v>
      </c>
    </row>
    <row r="5105" ht="15.75" customHeight="1">
      <c r="A5105" s="13">
        <v>42178.197916666664</v>
      </c>
      <c r="B5105" s="73">
        <f t="shared" si="1"/>
        <v>42178</v>
      </c>
      <c r="C5105" s="74">
        <f>IF(NewCustomer="Yes", IF(COUNTIF($I$2:$I$11,B5105)&gt;0,0,WEEKDAY(B5105,2)),IF(COUNTIF($I$2:$I$21,B5105)&gt;0,0,WEEKDAY(B5105,2)))</f>
        <v>2</v>
      </c>
      <c r="D5105" s="74">
        <f t="shared" si="2"/>
        <v>4</v>
      </c>
      <c r="E5105" s="12">
        <f>IFERROR(VLOOKUP(A5105,'IDAR Meter Data'!$A:$B,2,1),"")</f>
        <v>141</v>
      </c>
      <c r="F5105" s="75">
        <f>IF(CECCZ="CZ03",'Outside Temp'!B5105,IF(CECCZ="CZ04",'Outside Temp'!B5106,IF(CECCZ="CZ12",'Outside Temp'!B5107, IF(CECCZ="CZ13",'Outside Temp'!B5108))))</f>
        <v>54</v>
      </c>
      <c r="G5105" s="12">
        <f t="shared" si="3"/>
        <v>1</v>
      </c>
    </row>
    <row r="5106" ht="15.75" customHeight="1">
      <c r="A5106" s="13">
        <v>42178.208333333336</v>
      </c>
      <c r="B5106" s="73">
        <f t="shared" si="1"/>
        <v>42178</v>
      </c>
      <c r="C5106" s="74">
        <f>IF(NewCustomer="Yes", IF(COUNTIF($I$2:$I$11,B5106)&gt;0,0,WEEKDAY(B5106,2)),IF(COUNTIF($I$2:$I$21,B5106)&gt;0,0,WEEKDAY(B5106,2)))</f>
        <v>2</v>
      </c>
      <c r="D5106" s="74">
        <f t="shared" si="2"/>
        <v>5</v>
      </c>
      <c r="E5106" s="12">
        <f>IFERROR(VLOOKUP(A5106,'IDAR Meter Data'!$A:$B,2,1),"")</f>
        <v>135</v>
      </c>
      <c r="F5106" s="75">
        <f>IF(CECCZ="CZ03",'Outside Temp'!B5106,IF(CECCZ="CZ04",'Outside Temp'!B5107,IF(CECCZ="CZ12",'Outside Temp'!B5108, IF(CECCZ="CZ13",'Outside Temp'!B5109))))</f>
        <v>54.13333333</v>
      </c>
      <c r="G5106" s="12">
        <f t="shared" si="3"/>
        <v>1</v>
      </c>
    </row>
    <row r="5107" ht="15.75" customHeight="1">
      <c r="A5107" s="13">
        <v>42178.21875</v>
      </c>
      <c r="B5107" s="73">
        <f t="shared" si="1"/>
        <v>42178</v>
      </c>
      <c r="C5107" s="74">
        <f>IF(NewCustomer="Yes", IF(COUNTIF($I$2:$I$11,B5107)&gt;0,0,WEEKDAY(B5107,2)),IF(COUNTIF($I$2:$I$21,B5107)&gt;0,0,WEEKDAY(B5107,2)))</f>
        <v>2</v>
      </c>
      <c r="D5107" s="74">
        <f t="shared" si="2"/>
        <v>5</v>
      </c>
      <c r="E5107" s="12">
        <f>IFERROR(VLOOKUP(A5107,'IDAR Meter Data'!$A:$B,2,1),"")</f>
        <v>133</v>
      </c>
      <c r="F5107" s="75">
        <f>IF(CECCZ="CZ03",'Outside Temp'!B5107,IF(CECCZ="CZ04",'Outside Temp'!B5108,IF(CECCZ="CZ12",'Outside Temp'!B5109, IF(CECCZ="CZ13",'Outside Temp'!B5110))))</f>
        <v>54.63333333</v>
      </c>
      <c r="G5107" s="12">
        <f t="shared" si="3"/>
        <v>1</v>
      </c>
    </row>
    <row r="5108" ht="15.75" customHeight="1">
      <c r="A5108" s="13">
        <v>42178.229166666664</v>
      </c>
      <c r="B5108" s="73">
        <f t="shared" si="1"/>
        <v>42178</v>
      </c>
      <c r="C5108" s="74">
        <f>IF(NewCustomer="Yes", IF(COUNTIF($I$2:$I$11,B5108)&gt;0,0,WEEKDAY(B5108,2)),IF(COUNTIF($I$2:$I$21,B5108)&gt;0,0,WEEKDAY(B5108,2)))</f>
        <v>2</v>
      </c>
      <c r="D5108" s="74">
        <f t="shared" si="2"/>
        <v>5</v>
      </c>
      <c r="E5108" s="12">
        <f>IFERROR(VLOOKUP(A5108,'IDAR Meter Data'!$A:$B,2,1),"")</f>
        <v>145</v>
      </c>
      <c r="F5108" s="75">
        <f>IF(CECCZ="CZ03",'Outside Temp'!B5108,IF(CECCZ="CZ04",'Outside Temp'!B5109,IF(CECCZ="CZ12",'Outside Temp'!B5110, IF(CECCZ="CZ13",'Outside Temp'!B5111))))</f>
        <v>55.13333333</v>
      </c>
      <c r="G5108" s="12">
        <f t="shared" si="3"/>
        <v>1</v>
      </c>
    </row>
    <row r="5109" ht="15.75" customHeight="1">
      <c r="A5109" s="13">
        <v>42178.239583333336</v>
      </c>
      <c r="B5109" s="73">
        <f t="shared" si="1"/>
        <v>42178</v>
      </c>
      <c r="C5109" s="74">
        <f>IF(NewCustomer="Yes", IF(COUNTIF($I$2:$I$11,B5109)&gt;0,0,WEEKDAY(B5109,2)),IF(COUNTIF($I$2:$I$21,B5109)&gt;0,0,WEEKDAY(B5109,2)))</f>
        <v>2</v>
      </c>
      <c r="D5109" s="74">
        <f t="shared" si="2"/>
        <v>5</v>
      </c>
      <c r="E5109" s="12">
        <f>IFERROR(VLOOKUP(A5109,'IDAR Meter Data'!$A:$B,2,1),"")</f>
        <v>138</v>
      </c>
      <c r="F5109" s="75">
        <f>IF(CECCZ="CZ03",'Outside Temp'!B5109,IF(CECCZ="CZ04",'Outside Temp'!B5110,IF(CECCZ="CZ12",'Outside Temp'!B5111, IF(CECCZ="CZ13",'Outside Temp'!B5112))))</f>
        <v>55.63333333</v>
      </c>
      <c r="G5109" s="12">
        <f t="shared" si="3"/>
        <v>1</v>
      </c>
    </row>
    <row r="5110" ht="15.75" customHeight="1">
      <c r="A5110" s="13">
        <v>42178.25</v>
      </c>
      <c r="B5110" s="73">
        <f t="shared" si="1"/>
        <v>42178</v>
      </c>
      <c r="C5110" s="74">
        <f>IF(NewCustomer="Yes", IF(COUNTIF($I$2:$I$11,B5110)&gt;0,0,WEEKDAY(B5110,2)),IF(COUNTIF($I$2:$I$21,B5110)&gt;0,0,WEEKDAY(B5110,2)))</f>
        <v>2</v>
      </c>
      <c r="D5110" s="74">
        <f t="shared" si="2"/>
        <v>6</v>
      </c>
      <c r="E5110" s="12">
        <f>IFERROR(VLOOKUP(A5110,'IDAR Meter Data'!$A:$B,2,1),"")</f>
        <v>136</v>
      </c>
      <c r="F5110" s="75">
        <f>IF(CECCZ="CZ03",'Outside Temp'!B5110,IF(CECCZ="CZ04",'Outside Temp'!B5111,IF(CECCZ="CZ12",'Outside Temp'!B5112, IF(CECCZ="CZ13",'Outside Temp'!B5113))))</f>
        <v>56.13333333</v>
      </c>
      <c r="G5110" s="12">
        <f t="shared" si="3"/>
        <v>1</v>
      </c>
    </row>
    <row r="5111" ht="15.75" customHeight="1">
      <c r="A5111" s="13">
        <v>42178.260416666664</v>
      </c>
      <c r="B5111" s="73">
        <f t="shared" si="1"/>
        <v>42178</v>
      </c>
      <c r="C5111" s="74">
        <f>IF(NewCustomer="Yes", IF(COUNTIF($I$2:$I$11,B5111)&gt;0,0,WEEKDAY(B5111,2)),IF(COUNTIF($I$2:$I$21,B5111)&gt;0,0,WEEKDAY(B5111,2)))</f>
        <v>2</v>
      </c>
      <c r="D5111" s="74">
        <f t="shared" si="2"/>
        <v>6</v>
      </c>
      <c r="E5111" s="12">
        <f>IFERROR(VLOOKUP(A5111,'IDAR Meter Data'!$A:$B,2,1),"")</f>
        <v>129</v>
      </c>
      <c r="F5111" s="75">
        <f>IF(CECCZ="CZ03",'Outside Temp'!B5111,IF(CECCZ="CZ04",'Outside Temp'!B5112,IF(CECCZ="CZ12",'Outside Temp'!B5113, IF(CECCZ="CZ13",'Outside Temp'!B5114))))</f>
        <v>56.63333333</v>
      </c>
      <c r="G5111" s="12">
        <f t="shared" si="3"/>
        <v>1</v>
      </c>
    </row>
    <row r="5112" ht="15.75" customHeight="1">
      <c r="A5112" s="13">
        <v>42178.270833333336</v>
      </c>
      <c r="B5112" s="73">
        <f t="shared" si="1"/>
        <v>42178</v>
      </c>
      <c r="C5112" s="74">
        <f>IF(NewCustomer="Yes", IF(COUNTIF($I$2:$I$11,B5112)&gt;0,0,WEEKDAY(B5112,2)),IF(COUNTIF($I$2:$I$21,B5112)&gt;0,0,WEEKDAY(B5112,2)))</f>
        <v>2</v>
      </c>
      <c r="D5112" s="74">
        <f t="shared" si="2"/>
        <v>6</v>
      </c>
      <c r="E5112" s="12">
        <f>IFERROR(VLOOKUP(A5112,'IDAR Meter Data'!$A:$B,2,1),"")</f>
        <v>143</v>
      </c>
      <c r="F5112" s="75">
        <f>IF(CECCZ="CZ03",'Outside Temp'!B5112,IF(CECCZ="CZ04",'Outside Temp'!B5113,IF(CECCZ="CZ12",'Outside Temp'!B5114, IF(CECCZ="CZ13",'Outside Temp'!B5115))))</f>
        <v>57.13333333</v>
      </c>
      <c r="G5112" s="12">
        <f t="shared" si="3"/>
        <v>1</v>
      </c>
    </row>
    <row r="5113" ht="15.75" customHeight="1">
      <c r="A5113" s="13">
        <v>42178.28125</v>
      </c>
      <c r="B5113" s="73">
        <f t="shared" si="1"/>
        <v>42178</v>
      </c>
      <c r="C5113" s="74">
        <f>IF(NewCustomer="Yes", IF(COUNTIF($I$2:$I$11,B5113)&gt;0,0,WEEKDAY(B5113,2)),IF(COUNTIF($I$2:$I$21,B5113)&gt;0,0,WEEKDAY(B5113,2)))</f>
        <v>2</v>
      </c>
      <c r="D5113" s="74">
        <f t="shared" si="2"/>
        <v>6</v>
      </c>
      <c r="E5113" s="12">
        <f>IFERROR(VLOOKUP(A5113,'IDAR Meter Data'!$A:$B,2,1),"")</f>
        <v>152</v>
      </c>
      <c r="F5113" s="75">
        <f>IF(CECCZ="CZ03",'Outside Temp'!B5113,IF(CECCZ="CZ04",'Outside Temp'!B5114,IF(CECCZ="CZ12",'Outside Temp'!B5115, IF(CECCZ="CZ13",'Outside Temp'!B5116))))</f>
        <v>57.63333333</v>
      </c>
      <c r="G5113" s="12">
        <f t="shared" si="3"/>
        <v>1</v>
      </c>
    </row>
    <row r="5114" ht="15.75" customHeight="1">
      <c r="A5114" s="13">
        <v>42178.291666666664</v>
      </c>
      <c r="B5114" s="73">
        <f t="shared" si="1"/>
        <v>42178</v>
      </c>
      <c r="C5114" s="74">
        <f>IF(NewCustomer="Yes", IF(COUNTIF($I$2:$I$11,B5114)&gt;0,0,WEEKDAY(B5114,2)),IF(COUNTIF($I$2:$I$21,B5114)&gt;0,0,WEEKDAY(B5114,2)))</f>
        <v>2</v>
      </c>
      <c r="D5114" s="74">
        <f t="shared" si="2"/>
        <v>7</v>
      </c>
      <c r="E5114" s="12">
        <f>IFERROR(VLOOKUP(A5114,'IDAR Meter Data'!$A:$B,2,1),"")</f>
        <v>164</v>
      </c>
      <c r="F5114" s="75">
        <f>IF(CECCZ="CZ03",'Outside Temp'!B5114,IF(CECCZ="CZ04",'Outside Temp'!B5115,IF(CECCZ="CZ12",'Outside Temp'!B5116, IF(CECCZ="CZ13",'Outside Temp'!B5117))))</f>
        <v>58.13333333</v>
      </c>
      <c r="G5114" s="12">
        <f t="shared" si="3"/>
        <v>1</v>
      </c>
    </row>
    <row r="5115" ht="15.75" customHeight="1">
      <c r="A5115" s="13">
        <v>42178.302083333336</v>
      </c>
      <c r="B5115" s="73">
        <f t="shared" si="1"/>
        <v>42178</v>
      </c>
      <c r="C5115" s="74">
        <f>IF(NewCustomer="Yes", IF(COUNTIF($I$2:$I$11,B5115)&gt;0,0,WEEKDAY(B5115,2)),IF(COUNTIF($I$2:$I$21,B5115)&gt;0,0,WEEKDAY(B5115,2)))</f>
        <v>2</v>
      </c>
      <c r="D5115" s="74">
        <f t="shared" si="2"/>
        <v>7</v>
      </c>
      <c r="E5115" s="12">
        <f>IFERROR(VLOOKUP(A5115,'IDAR Meter Data'!$A:$B,2,1),"")</f>
        <v>155</v>
      </c>
      <c r="F5115" s="75">
        <f>IF(CECCZ="CZ03",'Outside Temp'!B5115,IF(CECCZ="CZ04",'Outside Temp'!B5116,IF(CECCZ="CZ12",'Outside Temp'!B5117, IF(CECCZ="CZ13",'Outside Temp'!B5118))))</f>
        <v>58.63333333</v>
      </c>
      <c r="G5115" s="12">
        <f t="shared" si="3"/>
        <v>1</v>
      </c>
    </row>
    <row r="5116" ht="15.75" customHeight="1">
      <c r="A5116" s="13">
        <v>42178.3125</v>
      </c>
      <c r="B5116" s="73">
        <f t="shared" si="1"/>
        <v>42178</v>
      </c>
      <c r="C5116" s="74">
        <f>IF(NewCustomer="Yes", IF(COUNTIF($I$2:$I$11,B5116)&gt;0,0,WEEKDAY(B5116,2)),IF(COUNTIF($I$2:$I$21,B5116)&gt;0,0,WEEKDAY(B5116,2)))</f>
        <v>2</v>
      </c>
      <c r="D5116" s="74">
        <f t="shared" si="2"/>
        <v>7</v>
      </c>
      <c r="E5116" s="12">
        <f>IFERROR(VLOOKUP(A5116,'IDAR Meter Data'!$A:$B,2,1),"")</f>
        <v>158</v>
      </c>
      <c r="F5116" s="75">
        <f>IF(CECCZ="CZ03",'Outside Temp'!B5116,IF(CECCZ="CZ04",'Outside Temp'!B5117,IF(CECCZ="CZ12",'Outside Temp'!B5118, IF(CECCZ="CZ13",'Outside Temp'!B5119))))</f>
        <v>59.13333333</v>
      </c>
      <c r="G5116" s="12">
        <f t="shared" si="3"/>
        <v>1</v>
      </c>
    </row>
    <row r="5117" ht="15.75" customHeight="1">
      <c r="A5117" s="13">
        <v>42178.322916666664</v>
      </c>
      <c r="B5117" s="73">
        <f t="shared" si="1"/>
        <v>42178</v>
      </c>
      <c r="C5117" s="74">
        <f>IF(NewCustomer="Yes", IF(COUNTIF($I$2:$I$11,B5117)&gt;0,0,WEEKDAY(B5117,2)),IF(COUNTIF($I$2:$I$21,B5117)&gt;0,0,WEEKDAY(B5117,2)))</f>
        <v>2</v>
      </c>
      <c r="D5117" s="74">
        <f t="shared" si="2"/>
        <v>7</v>
      </c>
      <c r="E5117" s="12">
        <f>IFERROR(VLOOKUP(A5117,'IDAR Meter Data'!$A:$B,2,1),"")</f>
        <v>156</v>
      </c>
      <c r="F5117" s="75">
        <f>IF(CECCZ="CZ03",'Outside Temp'!B5117,IF(CECCZ="CZ04",'Outside Temp'!B5118,IF(CECCZ="CZ12",'Outside Temp'!B5119, IF(CECCZ="CZ13",'Outside Temp'!B5120))))</f>
        <v>59.63333333</v>
      </c>
      <c r="G5117" s="12">
        <f t="shared" si="3"/>
        <v>1</v>
      </c>
    </row>
    <row r="5118" ht="15.75" customHeight="1">
      <c r="A5118" s="13">
        <v>42178.333333333336</v>
      </c>
      <c r="B5118" s="73">
        <f t="shared" si="1"/>
        <v>42178</v>
      </c>
      <c r="C5118" s="74">
        <f>IF(NewCustomer="Yes", IF(COUNTIF($I$2:$I$11,B5118)&gt;0,0,WEEKDAY(B5118,2)),IF(COUNTIF($I$2:$I$21,B5118)&gt;0,0,WEEKDAY(B5118,2)))</f>
        <v>2</v>
      </c>
      <c r="D5118" s="74">
        <f t="shared" si="2"/>
        <v>8</v>
      </c>
      <c r="E5118" s="12">
        <f>IFERROR(VLOOKUP(A5118,'IDAR Meter Data'!$A:$B,2,1),"")</f>
        <v>177</v>
      </c>
      <c r="F5118" s="75">
        <f>IF(CECCZ="CZ03",'Outside Temp'!B5118,IF(CECCZ="CZ04",'Outside Temp'!B5119,IF(CECCZ="CZ12",'Outside Temp'!B5120, IF(CECCZ="CZ13",'Outside Temp'!B5121))))</f>
        <v>60.2</v>
      </c>
      <c r="G5118" s="12">
        <f t="shared" si="3"/>
        <v>1</v>
      </c>
    </row>
    <row r="5119" ht="15.75" customHeight="1">
      <c r="A5119" s="13">
        <v>42178.34375</v>
      </c>
      <c r="B5119" s="73">
        <f t="shared" si="1"/>
        <v>42178</v>
      </c>
      <c r="C5119" s="74">
        <f>IF(NewCustomer="Yes", IF(COUNTIF($I$2:$I$11,B5119)&gt;0,0,WEEKDAY(B5119,2)),IF(COUNTIF($I$2:$I$21,B5119)&gt;0,0,WEEKDAY(B5119,2)))</f>
        <v>2</v>
      </c>
      <c r="D5119" s="74">
        <f t="shared" si="2"/>
        <v>8</v>
      </c>
      <c r="E5119" s="12">
        <f>IFERROR(VLOOKUP(A5119,'IDAR Meter Data'!$A:$B,2,1),"")</f>
        <v>178</v>
      </c>
      <c r="F5119" s="75">
        <f>IF(CECCZ="CZ03",'Outside Temp'!B5119,IF(CECCZ="CZ04",'Outside Temp'!B5120,IF(CECCZ="CZ12",'Outside Temp'!B5121, IF(CECCZ="CZ13",'Outside Temp'!B5122))))</f>
        <v>60.95</v>
      </c>
      <c r="G5119" s="12">
        <f t="shared" si="3"/>
        <v>1</v>
      </c>
    </row>
    <row r="5120" ht="15.75" customHeight="1">
      <c r="A5120" s="13">
        <v>42178.354166666664</v>
      </c>
      <c r="B5120" s="73">
        <f t="shared" si="1"/>
        <v>42178</v>
      </c>
      <c r="C5120" s="74">
        <f>IF(NewCustomer="Yes", IF(COUNTIF($I$2:$I$11,B5120)&gt;0,0,WEEKDAY(B5120,2)),IF(COUNTIF($I$2:$I$21,B5120)&gt;0,0,WEEKDAY(B5120,2)))</f>
        <v>2</v>
      </c>
      <c r="D5120" s="74">
        <f t="shared" si="2"/>
        <v>8</v>
      </c>
      <c r="E5120" s="12">
        <f>IFERROR(VLOOKUP(A5120,'IDAR Meter Data'!$A:$B,2,1),"")</f>
        <v>187</v>
      </c>
      <c r="F5120" s="75">
        <f>IF(CECCZ="CZ03",'Outside Temp'!B5120,IF(CECCZ="CZ04",'Outside Temp'!B5121,IF(CECCZ="CZ12",'Outside Temp'!B5122, IF(CECCZ="CZ13",'Outside Temp'!B5123))))</f>
        <v>61.7</v>
      </c>
      <c r="G5120" s="12">
        <f t="shared" si="3"/>
        <v>1</v>
      </c>
    </row>
    <row r="5121" ht="15.75" customHeight="1">
      <c r="A5121" s="13">
        <v>42178.364583333336</v>
      </c>
      <c r="B5121" s="73">
        <f t="shared" si="1"/>
        <v>42178</v>
      </c>
      <c r="C5121" s="74">
        <f>IF(NewCustomer="Yes", IF(COUNTIF($I$2:$I$11,B5121)&gt;0,0,WEEKDAY(B5121,2)),IF(COUNTIF($I$2:$I$21,B5121)&gt;0,0,WEEKDAY(B5121,2)))</f>
        <v>2</v>
      </c>
      <c r="D5121" s="74">
        <f t="shared" si="2"/>
        <v>8</v>
      </c>
      <c r="E5121" s="12">
        <f>IFERROR(VLOOKUP(A5121,'IDAR Meter Data'!$A:$B,2,1),"")</f>
        <v>190</v>
      </c>
      <c r="F5121" s="75">
        <f>IF(CECCZ="CZ03",'Outside Temp'!B5121,IF(CECCZ="CZ04",'Outside Temp'!B5122,IF(CECCZ="CZ12",'Outside Temp'!B5123, IF(CECCZ="CZ13",'Outside Temp'!B5124))))</f>
        <v>62.45</v>
      </c>
      <c r="G5121" s="12">
        <f t="shared" si="3"/>
        <v>1</v>
      </c>
    </row>
    <row r="5122" ht="15.75" customHeight="1">
      <c r="A5122" s="13">
        <v>42178.375</v>
      </c>
      <c r="B5122" s="73">
        <f t="shared" si="1"/>
        <v>42178</v>
      </c>
      <c r="C5122" s="74">
        <f>IF(NewCustomer="Yes", IF(COUNTIF($I$2:$I$11,B5122)&gt;0,0,WEEKDAY(B5122,2)),IF(COUNTIF($I$2:$I$21,B5122)&gt;0,0,WEEKDAY(B5122,2)))</f>
        <v>2</v>
      </c>
      <c r="D5122" s="74">
        <f t="shared" si="2"/>
        <v>9</v>
      </c>
      <c r="E5122" s="12">
        <f>IFERROR(VLOOKUP(A5122,'IDAR Meter Data'!$A:$B,2,1),"")</f>
        <v>188</v>
      </c>
      <c r="F5122" s="75">
        <f>IF(CECCZ="CZ03",'Outside Temp'!B5122,IF(CECCZ="CZ04",'Outside Temp'!B5123,IF(CECCZ="CZ12",'Outside Temp'!B5124, IF(CECCZ="CZ13",'Outside Temp'!B5125))))</f>
        <v>63.13333333</v>
      </c>
      <c r="G5122" s="12">
        <f t="shared" si="3"/>
        <v>1</v>
      </c>
    </row>
    <row r="5123" ht="15.75" customHeight="1">
      <c r="A5123" s="13">
        <v>42178.385416666664</v>
      </c>
      <c r="B5123" s="73">
        <f t="shared" si="1"/>
        <v>42178</v>
      </c>
      <c r="C5123" s="74">
        <f>IF(NewCustomer="Yes", IF(COUNTIF($I$2:$I$11,B5123)&gt;0,0,WEEKDAY(B5123,2)),IF(COUNTIF($I$2:$I$21,B5123)&gt;0,0,WEEKDAY(B5123,2)))</f>
        <v>2</v>
      </c>
      <c r="D5123" s="74">
        <f t="shared" si="2"/>
        <v>9</v>
      </c>
      <c r="E5123" s="12">
        <f>IFERROR(VLOOKUP(A5123,'IDAR Meter Data'!$A:$B,2,1),"")</f>
        <v>186</v>
      </c>
      <c r="F5123" s="75">
        <f>IF(CECCZ="CZ03",'Outside Temp'!B5123,IF(CECCZ="CZ04",'Outside Temp'!B5124,IF(CECCZ="CZ12",'Outside Temp'!B5125, IF(CECCZ="CZ13",'Outside Temp'!B5126))))</f>
        <v>63.63333333</v>
      </c>
      <c r="G5123" s="12">
        <f t="shared" si="3"/>
        <v>1</v>
      </c>
    </row>
    <row r="5124" ht="15.75" customHeight="1">
      <c r="A5124" s="13">
        <v>42178.395833333336</v>
      </c>
      <c r="B5124" s="73">
        <f t="shared" si="1"/>
        <v>42178</v>
      </c>
      <c r="C5124" s="74">
        <f>IF(NewCustomer="Yes", IF(COUNTIF($I$2:$I$11,B5124)&gt;0,0,WEEKDAY(B5124,2)),IF(COUNTIF($I$2:$I$21,B5124)&gt;0,0,WEEKDAY(B5124,2)))</f>
        <v>2</v>
      </c>
      <c r="D5124" s="74">
        <f t="shared" si="2"/>
        <v>9</v>
      </c>
      <c r="E5124" s="12">
        <f>IFERROR(VLOOKUP(A5124,'IDAR Meter Data'!$A:$B,2,1),"")</f>
        <v>210</v>
      </c>
      <c r="F5124" s="75">
        <f>IF(CECCZ="CZ03",'Outside Temp'!B5124,IF(CECCZ="CZ04",'Outside Temp'!B5125,IF(CECCZ="CZ12",'Outside Temp'!B5126, IF(CECCZ="CZ13",'Outside Temp'!B5127))))</f>
        <v>64.13333333</v>
      </c>
      <c r="G5124" s="12">
        <f t="shared" si="3"/>
        <v>1</v>
      </c>
    </row>
    <row r="5125" ht="15.75" customHeight="1">
      <c r="A5125" s="13">
        <v>42178.40625</v>
      </c>
      <c r="B5125" s="73">
        <f t="shared" si="1"/>
        <v>42178</v>
      </c>
      <c r="C5125" s="74">
        <f>IF(NewCustomer="Yes", IF(COUNTIF($I$2:$I$11,B5125)&gt;0,0,WEEKDAY(B5125,2)),IF(COUNTIF($I$2:$I$21,B5125)&gt;0,0,WEEKDAY(B5125,2)))</f>
        <v>2</v>
      </c>
      <c r="D5125" s="74">
        <f t="shared" si="2"/>
        <v>9</v>
      </c>
      <c r="E5125" s="12">
        <f>IFERROR(VLOOKUP(A5125,'IDAR Meter Data'!$A:$B,2,1),"")</f>
        <v>205</v>
      </c>
      <c r="F5125" s="75">
        <f>IF(CECCZ="CZ03",'Outside Temp'!B5125,IF(CECCZ="CZ04",'Outside Temp'!B5126,IF(CECCZ="CZ12",'Outside Temp'!B5127, IF(CECCZ="CZ13",'Outside Temp'!B5128))))</f>
        <v>64.63333333</v>
      </c>
      <c r="G5125" s="12">
        <f t="shared" si="3"/>
        <v>1</v>
      </c>
    </row>
    <row r="5126" ht="15.75" customHeight="1">
      <c r="A5126" s="13">
        <v>42178.416666666664</v>
      </c>
      <c r="B5126" s="73">
        <f t="shared" si="1"/>
        <v>42178</v>
      </c>
      <c r="C5126" s="74">
        <f>IF(NewCustomer="Yes", IF(COUNTIF($I$2:$I$11,B5126)&gt;0,0,WEEKDAY(B5126,2)),IF(COUNTIF($I$2:$I$21,B5126)&gt;0,0,WEEKDAY(B5126,2)))</f>
        <v>2</v>
      </c>
      <c r="D5126" s="74">
        <f t="shared" si="2"/>
        <v>10</v>
      </c>
      <c r="E5126" s="12">
        <f>IFERROR(VLOOKUP(A5126,'IDAR Meter Data'!$A:$B,2,1),"")</f>
        <v>200</v>
      </c>
      <c r="F5126" s="75">
        <f>IF(CECCZ="CZ03",'Outside Temp'!B5126,IF(CECCZ="CZ04",'Outside Temp'!B5127,IF(CECCZ="CZ12",'Outside Temp'!B5128, IF(CECCZ="CZ13",'Outside Temp'!B5129))))</f>
        <v>65.13333333</v>
      </c>
      <c r="G5126" s="12">
        <f t="shared" si="3"/>
        <v>2</v>
      </c>
    </row>
    <row r="5127" ht="15.75" customHeight="1">
      <c r="A5127" s="13">
        <v>42178.427083333336</v>
      </c>
      <c r="B5127" s="73">
        <f t="shared" si="1"/>
        <v>42178</v>
      </c>
      <c r="C5127" s="74">
        <f>IF(NewCustomer="Yes", IF(COUNTIF($I$2:$I$11,B5127)&gt;0,0,WEEKDAY(B5127,2)),IF(COUNTIF($I$2:$I$21,B5127)&gt;0,0,WEEKDAY(B5127,2)))</f>
        <v>2</v>
      </c>
      <c r="D5127" s="74">
        <f t="shared" si="2"/>
        <v>10</v>
      </c>
      <c r="E5127" s="12">
        <f>IFERROR(VLOOKUP(A5127,'IDAR Meter Data'!$A:$B,2,1),"")</f>
        <v>209</v>
      </c>
      <c r="F5127" s="75">
        <f>IF(CECCZ="CZ03",'Outside Temp'!B5127,IF(CECCZ="CZ04",'Outside Temp'!B5128,IF(CECCZ="CZ12",'Outside Temp'!B5129, IF(CECCZ="CZ13",'Outside Temp'!B5130))))</f>
        <v>65.63333333</v>
      </c>
      <c r="G5127" s="12">
        <f t="shared" si="3"/>
        <v>2</v>
      </c>
    </row>
    <row r="5128" ht="15.75" customHeight="1">
      <c r="A5128" s="13">
        <v>42178.4375</v>
      </c>
      <c r="B5128" s="73">
        <f t="shared" si="1"/>
        <v>42178</v>
      </c>
      <c r="C5128" s="74">
        <f>IF(NewCustomer="Yes", IF(COUNTIF($I$2:$I$11,B5128)&gt;0,0,WEEKDAY(B5128,2)),IF(COUNTIF($I$2:$I$21,B5128)&gt;0,0,WEEKDAY(B5128,2)))</f>
        <v>2</v>
      </c>
      <c r="D5128" s="74">
        <f t="shared" si="2"/>
        <v>10</v>
      </c>
      <c r="E5128" s="12">
        <f>IFERROR(VLOOKUP(A5128,'IDAR Meter Data'!$A:$B,2,1),"")</f>
        <v>219</v>
      </c>
      <c r="F5128" s="75">
        <f>IF(CECCZ="CZ03",'Outside Temp'!B5128,IF(CECCZ="CZ04",'Outside Temp'!B5129,IF(CECCZ="CZ12",'Outside Temp'!B5130, IF(CECCZ="CZ13",'Outside Temp'!B5131))))</f>
        <v>66.13333333</v>
      </c>
      <c r="G5128" s="12">
        <f t="shared" si="3"/>
        <v>2</v>
      </c>
    </row>
    <row r="5129" ht="15.75" customHeight="1">
      <c r="A5129" s="13">
        <v>42178.447916666664</v>
      </c>
      <c r="B5129" s="73">
        <f t="shared" si="1"/>
        <v>42178</v>
      </c>
      <c r="C5129" s="74">
        <f>IF(NewCustomer="Yes", IF(COUNTIF($I$2:$I$11,B5129)&gt;0,0,WEEKDAY(B5129,2)),IF(COUNTIF($I$2:$I$21,B5129)&gt;0,0,WEEKDAY(B5129,2)))</f>
        <v>2</v>
      </c>
      <c r="D5129" s="74">
        <f t="shared" si="2"/>
        <v>10</v>
      </c>
      <c r="E5129" s="12">
        <f>IFERROR(VLOOKUP(A5129,'IDAR Meter Data'!$A:$B,2,1),"")</f>
        <v>215</v>
      </c>
      <c r="F5129" s="75">
        <f>IF(CECCZ="CZ03",'Outside Temp'!B5129,IF(CECCZ="CZ04",'Outside Temp'!B5130,IF(CECCZ="CZ12",'Outside Temp'!B5131, IF(CECCZ="CZ13",'Outside Temp'!B5132))))</f>
        <v>66.63333333</v>
      </c>
      <c r="G5129" s="12">
        <f t="shared" si="3"/>
        <v>2</v>
      </c>
    </row>
    <row r="5130" ht="15.75" customHeight="1">
      <c r="A5130" s="13">
        <v>42178.458333333336</v>
      </c>
      <c r="B5130" s="73">
        <f t="shared" si="1"/>
        <v>42178</v>
      </c>
      <c r="C5130" s="74">
        <f>IF(NewCustomer="Yes", IF(COUNTIF($I$2:$I$11,B5130)&gt;0,0,WEEKDAY(B5130,2)),IF(COUNTIF($I$2:$I$21,B5130)&gt;0,0,WEEKDAY(B5130,2)))</f>
        <v>2</v>
      </c>
      <c r="D5130" s="74">
        <f t="shared" si="2"/>
        <v>11</v>
      </c>
      <c r="E5130" s="12">
        <f>IFERROR(VLOOKUP(A5130,'IDAR Meter Data'!$A:$B,2,1),"")</f>
        <v>215</v>
      </c>
      <c r="F5130" s="75">
        <f>IF(CECCZ="CZ03",'Outside Temp'!B5130,IF(CECCZ="CZ04",'Outside Temp'!B5131,IF(CECCZ="CZ12",'Outside Temp'!B5132, IF(CECCZ="CZ13",'Outside Temp'!B5133))))</f>
        <v>67.06666667</v>
      </c>
      <c r="G5130" s="12">
        <f t="shared" si="3"/>
        <v>2</v>
      </c>
    </row>
    <row r="5131" ht="15.75" customHeight="1">
      <c r="A5131" s="13">
        <v>42178.46875</v>
      </c>
      <c r="B5131" s="73">
        <f t="shared" si="1"/>
        <v>42178</v>
      </c>
      <c r="C5131" s="74">
        <f>IF(NewCustomer="Yes", IF(COUNTIF($I$2:$I$11,B5131)&gt;0,0,WEEKDAY(B5131,2)),IF(COUNTIF($I$2:$I$21,B5131)&gt;0,0,WEEKDAY(B5131,2)))</f>
        <v>2</v>
      </c>
      <c r="D5131" s="74">
        <f t="shared" si="2"/>
        <v>11</v>
      </c>
      <c r="E5131" s="12">
        <f>IFERROR(VLOOKUP(A5131,'IDAR Meter Data'!$A:$B,2,1),"")</f>
        <v>209</v>
      </c>
      <c r="F5131" s="75">
        <f>IF(CECCZ="CZ03",'Outside Temp'!B5131,IF(CECCZ="CZ04",'Outside Temp'!B5132,IF(CECCZ="CZ12",'Outside Temp'!B5133, IF(CECCZ="CZ13",'Outside Temp'!B5134))))</f>
        <v>67.31666667</v>
      </c>
      <c r="G5131" s="12">
        <f t="shared" si="3"/>
        <v>2</v>
      </c>
    </row>
    <row r="5132" ht="15.75" customHeight="1">
      <c r="A5132" s="13">
        <v>42178.479166666664</v>
      </c>
      <c r="B5132" s="73">
        <f t="shared" si="1"/>
        <v>42178</v>
      </c>
      <c r="C5132" s="74">
        <f>IF(NewCustomer="Yes", IF(COUNTIF($I$2:$I$11,B5132)&gt;0,0,WEEKDAY(B5132,2)),IF(COUNTIF($I$2:$I$21,B5132)&gt;0,0,WEEKDAY(B5132,2)))</f>
        <v>2</v>
      </c>
      <c r="D5132" s="74">
        <f t="shared" si="2"/>
        <v>11</v>
      </c>
      <c r="E5132" s="12">
        <f>IFERROR(VLOOKUP(A5132,'IDAR Meter Data'!$A:$B,2,1),"")</f>
        <v>215</v>
      </c>
      <c r="F5132" s="75">
        <f>IF(CECCZ="CZ03",'Outside Temp'!B5132,IF(CECCZ="CZ04",'Outside Temp'!B5133,IF(CECCZ="CZ12",'Outside Temp'!B5134, IF(CECCZ="CZ13",'Outside Temp'!B5135))))</f>
        <v>67.56666667</v>
      </c>
      <c r="G5132" s="12">
        <f t="shared" si="3"/>
        <v>2</v>
      </c>
    </row>
    <row r="5133" ht="15.75" customHeight="1">
      <c r="A5133" s="13">
        <v>42178.489583333336</v>
      </c>
      <c r="B5133" s="73">
        <f t="shared" si="1"/>
        <v>42178</v>
      </c>
      <c r="C5133" s="74">
        <f>IF(NewCustomer="Yes", IF(COUNTIF($I$2:$I$11,B5133)&gt;0,0,WEEKDAY(B5133,2)),IF(COUNTIF($I$2:$I$21,B5133)&gt;0,0,WEEKDAY(B5133,2)))</f>
        <v>2</v>
      </c>
      <c r="D5133" s="74">
        <f t="shared" si="2"/>
        <v>11</v>
      </c>
      <c r="E5133" s="12">
        <f>IFERROR(VLOOKUP(A5133,'IDAR Meter Data'!$A:$B,2,1),"")</f>
        <v>226</v>
      </c>
      <c r="F5133" s="75">
        <f>IF(CECCZ="CZ03",'Outside Temp'!B5133,IF(CECCZ="CZ04",'Outside Temp'!B5134,IF(CECCZ="CZ12",'Outside Temp'!B5135, IF(CECCZ="CZ13",'Outside Temp'!B5136))))</f>
        <v>67.81666667</v>
      </c>
      <c r="G5133" s="12">
        <f t="shared" si="3"/>
        <v>2</v>
      </c>
    </row>
    <row r="5134" ht="15.75" customHeight="1">
      <c r="A5134" s="13">
        <v>42178.5</v>
      </c>
      <c r="B5134" s="73">
        <f t="shared" si="1"/>
        <v>42178</v>
      </c>
      <c r="C5134" s="74">
        <f>IF(NewCustomer="Yes", IF(COUNTIF($I$2:$I$11,B5134)&gt;0,0,WEEKDAY(B5134,2)),IF(COUNTIF($I$2:$I$21,B5134)&gt;0,0,WEEKDAY(B5134,2)))</f>
        <v>2</v>
      </c>
      <c r="D5134" s="74">
        <f t="shared" si="2"/>
        <v>12</v>
      </c>
      <c r="E5134" s="12">
        <f>IFERROR(VLOOKUP(A5134,'IDAR Meter Data'!$A:$B,2,1),"")</f>
        <v>224</v>
      </c>
      <c r="F5134" s="75">
        <f>IF(CECCZ="CZ03",'Outside Temp'!B5134,IF(CECCZ="CZ04",'Outside Temp'!B5135,IF(CECCZ="CZ12",'Outside Temp'!B5136, IF(CECCZ="CZ13",'Outside Temp'!B5137))))</f>
        <v>68</v>
      </c>
      <c r="G5134" s="12">
        <f t="shared" si="3"/>
        <v>2</v>
      </c>
    </row>
    <row r="5135" ht="15.75" customHeight="1">
      <c r="A5135" s="13">
        <v>42178.510416666664</v>
      </c>
      <c r="B5135" s="73">
        <f t="shared" si="1"/>
        <v>42178</v>
      </c>
      <c r="C5135" s="74">
        <f>IF(NewCustomer="Yes", IF(COUNTIF($I$2:$I$11,B5135)&gt;0,0,WEEKDAY(B5135,2)),IF(COUNTIF($I$2:$I$21,B5135)&gt;0,0,WEEKDAY(B5135,2)))</f>
        <v>2</v>
      </c>
      <c r="D5135" s="74">
        <f t="shared" si="2"/>
        <v>12</v>
      </c>
      <c r="E5135" s="12">
        <f>IFERROR(VLOOKUP(A5135,'IDAR Meter Data'!$A:$B,2,1),"")</f>
        <v>220</v>
      </c>
      <c r="F5135" s="75">
        <f>IF(CECCZ="CZ03",'Outside Temp'!B5135,IF(CECCZ="CZ04",'Outside Temp'!B5136,IF(CECCZ="CZ12",'Outside Temp'!B5137, IF(CECCZ="CZ13",'Outside Temp'!B5138))))</f>
        <v>68</v>
      </c>
      <c r="G5135" s="12">
        <f t="shared" si="3"/>
        <v>2</v>
      </c>
    </row>
    <row r="5136" ht="15.75" customHeight="1">
      <c r="A5136" s="13">
        <v>42178.520833333336</v>
      </c>
      <c r="B5136" s="73">
        <f t="shared" si="1"/>
        <v>42178</v>
      </c>
      <c r="C5136" s="74">
        <f>IF(NewCustomer="Yes", IF(COUNTIF($I$2:$I$11,B5136)&gt;0,0,WEEKDAY(B5136,2)),IF(COUNTIF($I$2:$I$21,B5136)&gt;0,0,WEEKDAY(B5136,2)))</f>
        <v>2</v>
      </c>
      <c r="D5136" s="74">
        <f t="shared" si="2"/>
        <v>12</v>
      </c>
      <c r="E5136" s="12">
        <f>IFERROR(VLOOKUP(A5136,'IDAR Meter Data'!$A:$B,2,1),"")</f>
        <v>218</v>
      </c>
      <c r="F5136" s="75">
        <f>IF(CECCZ="CZ03",'Outside Temp'!B5136,IF(CECCZ="CZ04",'Outside Temp'!B5137,IF(CECCZ="CZ12",'Outside Temp'!B5138, IF(CECCZ="CZ13",'Outside Temp'!B5139))))</f>
        <v>68</v>
      </c>
      <c r="G5136" s="12">
        <f t="shared" si="3"/>
        <v>2</v>
      </c>
    </row>
    <row r="5137" ht="15.75" customHeight="1">
      <c r="A5137" s="13">
        <v>42178.53125</v>
      </c>
      <c r="B5137" s="73">
        <f t="shared" si="1"/>
        <v>42178</v>
      </c>
      <c r="C5137" s="74">
        <f>IF(NewCustomer="Yes", IF(COUNTIF($I$2:$I$11,B5137)&gt;0,0,WEEKDAY(B5137,2)),IF(COUNTIF($I$2:$I$21,B5137)&gt;0,0,WEEKDAY(B5137,2)))</f>
        <v>2</v>
      </c>
      <c r="D5137" s="74">
        <f t="shared" si="2"/>
        <v>12</v>
      </c>
      <c r="E5137" s="12">
        <f>IFERROR(VLOOKUP(A5137,'IDAR Meter Data'!$A:$B,2,1),"")</f>
        <v>217</v>
      </c>
      <c r="F5137" s="75">
        <f>IF(CECCZ="CZ03",'Outside Temp'!B5137,IF(CECCZ="CZ04",'Outside Temp'!B5138,IF(CECCZ="CZ12",'Outside Temp'!B5139, IF(CECCZ="CZ13",'Outside Temp'!B5140))))</f>
        <v>68</v>
      </c>
      <c r="G5137" s="12">
        <f t="shared" si="3"/>
        <v>2</v>
      </c>
    </row>
    <row r="5138" ht="15.75" customHeight="1">
      <c r="A5138" s="13">
        <v>42178.541666666664</v>
      </c>
      <c r="B5138" s="73">
        <f t="shared" si="1"/>
        <v>42178</v>
      </c>
      <c r="C5138" s="74">
        <f>IF(NewCustomer="Yes", IF(COUNTIF($I$2:$I$11,B5138)&gt;0,0,WEEKDAY(B5138,2)),IF(COUNTIF($I$2:$I$21,B5138)&gt;0,0,WEEKDAY(B5138,2)))</f>
        <v>2</v>
      </c>
      <c r="D5138" s="74">
        <f t="shared" si="2"/>
        <v>13</v>
      </c>
      <c r="E5138" s="12">
        <f>IFERROR(VLOOKUP(A5138,'IDAR Meter Data'!$A:$B,2,1),"")</f>
        <v>231</v>
      </c>
      <c r="F5138" s="75">
        <f>IF(CECCZ="CZ03",'Outside Temp'!B5138,IF(CECCZ="CZ04",'Outside Temp'!B5139,IF(CECCZ="CZ12",'Outside Temp'!B5140, IF(CECCZ="CZ13",'Outside Temp'!B5141))))</f>
        <v>67.86666667</v>
      </c>
      <c r="G5138" s="12">
        <f t="shared" si="3"/>
        <v>2</v>
      </c>
    </row>
    <row r="5139" ht="15.75" customHeight="1">
      <c r="A5139" s="13">
        <v>42178.552083333336</v>
      </c>
      <c r="B5139" s="73">
        <f t="shared" si="1"/>
        <v>42178</v>
      </c>
      <c r="C5139" s="74">
        <f>IF(NewCustomer="Yes", IF(COUNTIF($I$2:$I$11,B5139)&gt;0,0,WEEKDAY(B5139,2)),IF(COUNTIF($I$2:$I$21,B5139)&gt;0,0,WEEKDAY(B5139,2)))</f>
        <v>2</v>
      </c>
      <c r="D5139" s="74">
        <f t="shared" si="2"/>
        <v>13</v>
      </c>
      <c r="E5139" s="12">
        <f>IFERROR(VLOOKUP(A5139,'IDAR Meter Data'!$A:$B,2,1),"")</f>
        <v>234</v>
      </c>
      <c r="F5139" s="75">
        <f>IF(CECCZ="CZ03",'Outside Temp'!B5139,IF(CECCZ="CZ04",'Outside Temp'!B5140,IF(CECCZ="CZ12",'Outside Temp'!B5141, IF(CECCZ="CZ13",'Outside Temp'!B5142))))</f>
        <v>67.36666667</v>
      </c>
      <c r="G5139" s="12">
        <f t="shared" si="3"/>
        <v>2</v>
      </c>
    </row>
    <row r="5140" ht="15.75" customHeight="1">
      <c r="A5140" s="13">
        <v>42178.5625</v>
      </c>
      <c r="B5140" s="73">
        <f t="shared" si="1"/>
        <v>42178</v>
      </c>
      <c r="C5140" s="74">
        <f>IF(NewCustomer="Yes", IF(COUNTIF($I$2:$I$11,B5140)&gt;0,0,WEEKDAY(B5140,2)),IF(COUNTIF($I$2:$I$21,B5140)&gt;0,0,WEEKDAY(B5140,2)))</f>
        <v>2</v>
      </c>
      <c r="D5140" s="74">
        <f t="shared" si="2"/>
        <v>13</v>
      </c>
      <c r="E5140" s="12">
        <f>IFERROR(VLOOKUP(A5140,'IDAR Meter Data'!$A:$B,2,1),"")</f>
        <v>232</v>
      </c>
      <c r="F5140" s="75">
        <f>IF(CECCZ="CZ03",'Outside Temp'!B5140,IF(CECCZ="CZ04",'Outside Temp'!B5141,IF(CECCZ="CZ12",'Outside Temp'!B5142, IF(CECCZ="CZ13",'Outside Temp'!B5143))))</f>
        <v>66.86666667</v>
      </c>
      <c r="G5140" s="12">
        <f t="shared" si="3"/>
        <v>2</v>
      </c>
    </row>
    <row r="5141" ht="15.75" customHeight="1">
      <c r="A5141" s="13">
        <v>42178.572916666664</v>
      </c>
      <c r="B5141" s="73">
        <f t="shared" si="1"/>
        <v>42178</v>
      </c>
      <c r="C5141" s="74">
        <f>IF(NewCustomer="Yes", IF(COUNTIF($I$2:$I$11,B5141)&gt;0,0,WEEKDAY(B5141,2)),IF(COUNTIF($I$2:$I$21,B5141)&gt;0,0,WEEKDAY(B5141,2)))</f>
        <v>2</v>
      </c>
      <c r="D5141" s="74">
        <f t="shared" si="2"/>
        <v>13</v>
      </c>
      <c r="E5141" s="12">
        <f>IFERROR(VLOOKUP(A5141,'IDAR Meter Data'!$A:$B,2,1),"")</f>
        <v>231</v>
      </c>
      <c r="F5141" s="75">
        <f>IF(CECCZ="CZ03",'Outside Temp'!B5141,IF(CECCZ="CZ04",'Outside Temp'!B5142,IF(CECCZ="CZ12",'Outside Temp'!B5143, IF(CECCZ="CZ13",'Outside Temp'!B5144))))</f>
        <v>66.36666667</v>
      </c>
      <c r="G5141" s="12">
        <f t="shared" si="3"/>
        <v>2</v>
      </c>
    </row>
    <row r="5142" ht="15.75" customHeight="1">
      <c r="A5142" s="13">
        <v>42178.583333333336</v>
      </c>
      <c r="B5142" s="73">
        <f t="shared" si="1"/>
        <v>42178</v>
      </c>
      <c r="C5142" s="74">
        <f>IF(NewCustomer="Yes", IF(COUNTIF($I$2:$I$11,B5142)&gt;0,0,WEEKDAY(B5142,2)),IF(COUNTIF($I$2:$I$21,B5142)&gt;0,0,WEEKDAY(B5142,2)))</f>
        <v>2</v>
      </c>
      <c r="D5142" s="74">
        <f t="shared" si="2"/>
        <v>14</v>
      </c>
      <c r="E5142" s="12">
        <f>IFERROR(VLOOKUP(A5142,'IDAR Meter Data'!$A:$B,2,1),"")</f>
        <v>231</v>
      </c>
      <c r="F5142" s="75">
        <f>IF(CECCZ="CZ03",'Outside Temp'!B5142,IF(CECCZ="CZ04",'Outside Temp'!B5143,IF(CECCZ="CZ12",'Outside Temp'!B5144, IF(CECCZ="CZ13",'Outside Temp'!B5145))))</f>
        <v>65.93333333</v>
      </c>
      <c r="G5142" s="12">
        <f t="shared" si="3"/>
        <v>2</v>
      </c>
    </row>
    <row r="5143" ht="15.75" customHeight="1">
      <c r="A5143" s="13">
        <v>42178.59375</v>
      </c>
      <c r="B5143" s="73">
        <f t="shared" si="1"/>
        <v>42178</v>
      </c>
      <c r="C5143" s="74">
        <f>IF(NewCustomer="Yes", IF(COUNTIF($I$2:$I$11,B5143)&gt;0,0,WEEKDAY(B5143,2)),IF(COUNTIF($I$2:$I$21,B5143)&gt;0,0,WEEKDAY(B5143,2)))</f>
        <v>2</v>
      </c>
      <c r="D5143" s="74">
        <f t="shared" si="2"/>
        <v>14</v>
      </c>
      <c r="E5143" s="12">
        <f>IFERROR(VLOOKUP(A5143,'IDAR Meter Data'!$A:$B,2,1),"")</f>
        <v>249</v>
      </c>
      <c r="F5143" s="75">
        <f>IF(CECCZ="CZ03",'Outside Temp'!B5143,IF(CECCZ="CZ04",'Outside Temp'!B5144,IF(CECCZ="CZ12",'Outside Temp'!B5145, IF(CECCZ="CZ13",'Outside Temp'!B5146))))</f>
        <v>65.68333333</v>
      </c>
      <c r="G5143" s="12">
        <f t="shared" si="3"/>
        <v>2</v>
      </c>
    </row>
    <row r="5144" ht="15.75" customHeight="1">
      <c r="A5144" s="13">
        <v>42178.604166666664</v>
      </c>
      <c r="B5144" s="73">
        <f t="shared" si="1"/>
        <v>42178</v>
      </c>
      <c r="C5144" s="74">
        <f>IF(NewCustomer="Yes", IF(COUNTIF($I$2:$I$11,B5144)&gt;0,0,WEEKDAY(B5144,2)),IF(COUNTIF($I$2:$I$21,B5144)&gt;0,0,WEEKDAY(B5144,2)))</f>
        <v>2</v>
      </c>
      <c r="D5144" s="74">
        <f t="shared" si="2"/>
        <v>14</v>
      </c>
      <c r="E5144" s="12">
        <f>IFERROR(VLOOKUP(A5144,'IDAR Meter Data'!$A:$B,2,1),"")</f>
        <v>245</v>
      </c>
      <c r="F5144" s="75">
        <f>IF(CECCZ="CZ03",'Outside Temp'!B5144,IF(CECCZ="CZ04",'Outside Temp'!B5145,IF(CECCZ="CZ12",'Outside Temp'!B5146, IF(CECCZ="CZ13",'Outside Temp'!B5147))))</f>
        <v>65.43333333</v>
      </c>
      <c r="G5144" s="12">
        <f t="shared" si="3"/>
        <v>2</v>
      </c>
    </row>
    <row r="5145" ht="15.75" customHeight="1">
      <c r="A5145" s="13">
        <v>42178.614583333336</v>
      </c>
      <c r="B5145" s="73">
        <f t="shared" si="1"/>
        <v>42178</v>
      </c>
      <c r="C5145" s="74">
        <f>IF(NewCustomer="Yes", IF(COUNTIF($I$2:$I$11,B5145)&gt;0,0,WEEKDAY(B5145,2)),IF(COUNTIF($I$2:$I$21,B5145)&gt;0,0,WEEKDAY(B5145,2)))</f>
        <v>2</v>
      </c>
      <c r="D5145" s="74">
        <f t="shared" si="2"/>
        <v>14</v>
      </c>
      <c r="E5145" s="12">
        <f>IFERROR(VLOOKUP(A5145,'IDAR Meter Data'!$A:$B,2,1),"")</f>
        <v>233</v>
      </c>
      <c r="F5145" s="75">
        <f>IF(CECCZ="CZ03",'Outside Temp'!B5145,IF(CECCZ="CZ04",'Outside Temp'!B5146,IF(CECCZ="CZ12",'Outside Temp'!B5147, IF(CECCZ="CZ13",'Outside Temp'!B5148))))</f>
        <v>65.18333333</v>
      </c>
      <c r="G5145" s="12">
        <f t="shared" si="3"/>
        <v>2</v>
      </c>
    </row>
    <row r="5146" ht="15.75" customHeight="1">
      <c r="A5146" s="13">
        <v>42178.625</v>
      </c>
      <c r="B5146" s="73">
        <f t="shared" si="1"/>
        <v>42178</v>
      </c>
      <c r="C5146" s="74">
        <f>IF(NewCustomer="Yes", IF(COUNTIF($I$2:$I$11,B5146)&gt;0,0,WEEKDAY(B5146,2)),IF(COUNTIF($I$2:$I$21,B5146)&gt;0,0,WEEKDAY(B5146,2)))</f>
        <v>2</v>
      </c>
      <c r="D5146" s="74">
        <f t="shared" si="2"/>
        <v>15</v>
      </c>
      <c r="E5146" s="12">
        <f>IFERROR(VLOOKUP(A5146,'IDAR Meter Data'!$A:$B,2,1),"")</f>
        <v>233</v>
      </c>
      <c r="F5146" s="75">
        <f>IF(CECCZ="CZ03",'Outside Temp'!B5146,IF(CECCZ="CZ04",'Outside Temp'!B5147,IF(CECCZ="CZ12",'Outside Temp'!B5148, IF(CECCZ="CZ13",'Outside Temp'!B5149))))</f>
        <v>65.06666667</v>
      </c>
      <c r="G5146" s="12">
        <f t="shared" si="3"/>
        <v>2</v>
      </c>
    </row>
    <row r="5147" ht="15.75" customHeight="1">
      <c r="A5147" s="13">
        <v>42178.635416666664</v>
      </c>
      <c r="B5147" s="73">
        <f t="shared" si="1"/>
        <v>42178</v>
      </c>
      <c r="C5147" s="74">
        <f>IF(NewCustomer="Yes", IF(COUNTIF($I$2:$I$11,B5147)&gt;0,0,WEEKDAY(B5147,2)),IF(COUNTIF($I$2:$I$21,B5147)&gt;0,0,WEEKDAY(B5147,2)))</f>
        <v>2</v>
      </c>
      <c r="D5147" s="74">
        <f t="shared" si="2"/>
        <v>15</v>
      </c>
      <c r="E5147" s="12">
        <f>IFERROR(VLOOKUP(A5147,'IDAR Meter Data'!$A:$B,2,1),"")</f>
        <v>239</v>
      </c>
      <c r="F5147" s="75">
        <f>IF(CECCZ="CZ03",'Outside Temp'!B5147,IF(CECCZ="CZ04",'Outside Temp'!B5148,IF(CECCZ="CZ12",'Outside Temp'!B5149, IF(CECCZ="CZ13",'Outside Temp'!B5150))))</f>
        <v>65.31666667</v>
      </c>
      <c r="G5147" s="12">
        <f t="shared" si="3"/>
        <v>2</v>
      </c>
    </row>
    <row r="5148" ht="15.75" customHeight="1">
      <c r="A5148" s="13">
        <v>42178.645833333336</v>
      </c>
      <c r="B5148" s="73">
        <f t="shared" si="1"/>
        <v>42178</v>
      </c>
      <c r="C5148" s="74">
        <f>IF(NewCustomer="Yes", IF(COUNTIF($I$2:$I$11,B5148)&gt;0,0,WEEKDAY(B5148,2)),IF(COUNTIF($I$2:$I$21,B5148)&gt;0,0,WEEKDAY(B5148,2)))</f>
        <v>2</v>
      </c>
      <c r="D5148" s="74">
        <f t="shared" si="2"/>
        <v>15</v>
      </c>
      <c r="E5148" s="12">
        <f>IFERROR(VLOOKUP(A5148,'IDAR Meter Data'!$A:$B,2,1),"")</f>
        <v>256</v>
      </c>
      <c r="F5148" s="75">
        <f>IF(CECCZ="CZ03",'Outside Temp'!B5148,IF(CECCZ="CZ04",'Outside Temp'!B5149,IF(CECCZ="CZ12",'Outside Temp'!B5150, IF(CECCZ="CZ13",'Outside Temp'!B5151))))</f>
        <v>65.56666667</v>
      </c>
      <c r="G5148" s="12">
        <f t="shared" si="3"/>
        <v>2</v>
      </c>
    </row>
    <row r="5149" ht="15.75" customHeight="1">
      <c r="A5149" s="13">
        <v>42178.65625</v>
      </c>
      <c r="B5149" s="73">
        <f t="shared" si="1"/>
        <v>42178</v>
      </c>
      <c r="C5149" s="74">
        <f>IF(NewCustomer="Yes", IF(COUNTIF($I$2:$I$11,B5149)&gt;0,0,WEEKDAY(B5149,2)),IF(COUNTIF($I$2:$I$21,B5149)&gt;0,0,WEEKDAY(B5149,2)))</f>
        <v>2</v>
      </c>
      <c r="D5149" s="74">
        <f t="shared" si="2"/>
        <v>15</v>
      </c>
      <c r="E5149" s="12">
        <f>IFERROR(VLOOKUP(A5149,'IDAR Meter Data'!$A:$B,2,1),"")</f>
        <v>253</v>
      </c>
      <c r="F5149" s="75">
        <f>IF(CECCZ="CZ03",'Outside Temp'!B5149,IF(CECCZ="CZ04",'Outside Temp'!B5150,IF(CECCZ="CZ12",'Outside Temp'!B5151, IF(CECCZ="CZ13",'Outside Temp'!B5152))))</f>
        <v>65.81666667</v>
      </c>
      <c r="G5149" s="12">
        <f t="shared" si="3"/>
        <v>2</v>
      </c>
    </row>
    <row r="5150" ht="15.75" customHeight="1">
      <c r="A5150" s="13">
        <v>42178.666666666664</v>
      </c>
      <c r="B5150" s="73">
        <f t="shared" si="1"/>
        <v>42178</v>
      </c>
      <c r="C5150" s="74">
        <f>IF(NewCustomer="Yes", IF(COUNTIF($I$2:$I$11,B5150)&gt;0,0,WEEKDAY(B5150,2)),IF(COUNTIF($I$2:$I$21,B5150)&gt;0,0,WEEKDAY(B5150,2)))</f>
        <v>2</v>
      </c>
      <c r="D5150" s="74">
        <f t="shared" si="2"/>
        <v>16</v>
      </c>
      <c r="E5150" s="12">
        <f>IFERROR(VLOOKUP(A5150,'IDAR Meter Data'!$A:$B,2,1),"")</f>
        <v>251</v>
      </c>
      <c r="F5150" s="75">
        <f>IF(CECCZ="CZ03",'Outside Temp'!B5150,IF(CECCZ="CZ04",'Outside Temp'!B5151,IF(CECCZ="CZ12",'Outside Temp'!B5152, IF(CECCZ="CZ13",'Outside Temp'!B5153))))</f>
        <v>65.93333333</v>
      </c>
      <c r="G5150" s="12">
        <f t="shared" si="3"/>
        <v>2</v>
      </c>
    </row>
    <row r="5151" ht="15.75" customHeight="1">
      <c r="A5151" s="13">
        <v>42178.677083333336</v>
      </c>
      <c r="B5151" s="73">
        <f t="shared" si="1"/>
        <v>42178</v>
      </c>
      <c r="C5151" s="74">
        <f>IF(NewCustomer="Yes", IF(COUNTIF($I$2:$I$11,B5151)&gt;0,0,WEEKDAY(B5151,2)),IF(COUNTIF($I$2:$I$21,B5151)&gt;0,0,WEEKDAY(B5151,2)))</f>
        <v>2</v>
      </c>
      <c r="D5151" s="74">
        <f t="shared" si="2"/>
        <v>16</v>
      </c>
      <c r="E5151" s="12">
        <f>IFERROR(VLOOKUP(A5151,'IDAR Meter Data'!$A:$B,2,1),"")</f>
        <v>254</v>
      </c>
      <c r="F5151" s="75">
        <f>IF(CECCZ="CZ03",'Outside Temp'!B5151,IF(CECCZ="CZ04",'Outside Temp'!B5152,IF(CECCZ="CZ12",'Outside Temp'!B5153, IF(CECCZ="CZ13",'Outside Temp'!B5154))))</f>
        <v>65.68333333</v>
      </c>
      <c r="G5151" s="12">
        <f t="shared" si="3"/>
        <v>2</v>
      </c>
    </row>
    <row r="5152" ht="15.75" customHeight="1">
      <c r="A5152" s="13">
        <v>42178.6875</v>
      </c>
      <c r="B5152" s="73">
        <f t="shared" si="1"/>
        <v>42178</v>
      </c>
      <c r="C5152" s="74">
        <f>IF(NewCustomer="Yes", IF(COUNTIF($I$2:$I$11,B5152)&gt;0,0,WEEKDAY(B5152,2)),IF(COUNTIF($I$2:$I$21,B5152)&gt;0,0,WEEKDAY(B5152,2)))</f>
        <v>2</v>
      </c>
      <c r="D5152" s="74">
        <f t="shared" si="2"/>
        <v>16</v>
      </c>
      <c r="E5152" s="12">
        <f>IFERROR(VLOOKUP(A5152,'IDAR Meter Data'!$A:$B,2,1),"")</f>
        <v>251</v>
      </c>
      <c r="F5152" s="75">
        <f>IF(CECCZ="CZ03",'Outside Temp'!B5152,IF(CECCZ="CZ04",'Outside Temp'!B5153,IF(CECCZ="CZ12",'Outside Temp'!B5154, IF(CECCZ="CZ13",'Outside Temp'!B5155))))</f>
        <v>65.43333333</v>
      </c>
      <c r="G5152" s="12">
        <f t="shared" si="3"/>
        <v>2</v>
      </c>
    </row>
    <row r="5153" ht="15.75" customHeight="1">
      <c r="A5153" s="13">
        <v>42178.697916666664</v>
      </c>
      <c r="B5153" s="73">
        <f t="shared" si="1"/>
        <v>42178</v>
      </c>
      <c r="C5153" s="74">
        <f>IF(NewCustomer="Yes", IF(COUNTIF($I$2:$I$11,B5153)&gt;0,0,WEEKDAY(B5153,2)),IF(COUNTIF($I$2:$I$21,B5153)&gt;0,0,WEEKDAY(B5153,2)))</f>
        <v>2</v>
      </c>
      <c r="D5153" s="74">
        <f t="shared" si="2"/>
        <v>16</v>
      </c>
      <c r="E5153" s="12">
        <f>IFERROR(VLOOKUP(A5153,'IDAR Meter Data'!$A:$B,2,1),"")</f>
        <v>268</v>
      </c>
      <c r="F5153" s="75">
        <f>IF(CECCZ="CZ03",'Outside Temp'!B5153,IF(CECCZ="CZ04",'Outside Temp'!B5154,IF(CECCZ="CZ12",'Outside Temp'!B5155, IF(CECCZ="CZ13",'Outside Temp'!B5156))))</f>
        <v>65.18333333</v>
      </c>
      <c r="G5153" s="12">
        <f t="shared" si="3"/>
        <v>2</v>
      </c>
    </row>
    <row r="5154" ht="15.75" customHeight="1">
      <c r="A5154" s="13">
        <v>42178.708333333336</v>
      </c>
      <c r="B5154" s="73">
        <f t="shared" si="1"/>
        <v>42178</v>
      </c>
      <c r="C5154" s="74">
        <f>IF(NewCustomer="Yes", IF(COUNTIF($I$2:$I$11,B5154)&gt;0,0,WEEKDAY(B5154,2)),IF(COUNTIF($I$2:$I$21,B5154)&gt;0,0,WEEKDAY(B5154,2)))</f>
        <v>2</v>
      </c>
      <c r="D5154" s="74">
        <f t="shared" si="2"/>
        <v>17</v>
      </c>
      <c r="E5154" s="12">
        <f>IFERROR(VLOOKUP(A5154,'IDAR Meter Data'!$A:$B,2,1),"")</f>
        <v>254</v>
      </c>
      <c r="F5154" s="75">
        <f>IF(CECCZ="CZ03",'Outside Temp'!B5154,IF(CECCZ="CZ04",'Outside Temp'!B5155,IF(CECCZ="CZ12",'Outside Temp'!B5156, IF(CECCZ="CZ13",'Outside Temp'!B5157))))</f>
        <v>64.86666667</v>
      </c>
      <c r="G5154" s="12">
        <f t="shared" si="3"/>
        <v>1</v>
      </c>
    </row>
    <row r="5155" ht="15.75" customHeight="1">
      <c r="A5155" s="13">
        <v>42178.71875</v>
      </c>
      <c r="B5155" s="73">
        <f t="shared" si="1"/>
        <v>42178</v>
      </c>
      <c r="C5155" s="74">
        <f>IF(NewCustomer="Yes", IF(COUNTIF($I$2:$I$11,B5155)&gt;0,0,WEEKDAY(B5155,2)),IF(COUNTIF($I$2:$I$21,B5155)&gt;0,0,WEEKDAY(B5155,2)))</f>
        <v>2</v>
      </c>
      <c r="D5155" s="74">
        <f t="shared" si="2"/>
        <v>17</v>
      </c>
      <c r="E5155" s="12">
        <f>IFERROR(VLOOKUP(A5155,'IDAR Meter Data'!$A:$B,2,1),"")</f>
        <v>261</v>
      </c>
      <c r="F5155" s="75">
        <f>IF(CECCZ="CZ03",'Outside Temp'!B5155,IF(CECCZ="CZ04",'Outside Temp'!B5156,IF(CECCZ="CZ12",'Outside Temp'!B5157, IF(CECCZ="CZ13",'Outside Temp'!B5158))))</f>
        <v>64.36666667</v>
      </c>
      <c r="G5155" s="12">
        <f t="shared" si="3"/>
        <v>1</v>
      </c>
    </row>
    <row r="5156" ht="15.75" customHeight="1">
      <c r="A5156" s="13">
        <v>42178.729166666664</v>
      </c>
      <c r="B5156" s="73">
        <f t="shared" si="1"/>
        <v>42178</v>
      </c>
      <c r="C5156" s="74">
        <f>IF(NewCustomer="Yes", IF(COUNTIF($I$2:$I$11,B5156)&gt;0,0,WEEKDAY(B5156,2)),IF(COUNTIF($I$2:$I$21,B5156)&gt;0,0,WEEKDAY(B5156,2)))</f>
        <v>2</v>
      </c>
      <c r="D5156" s="74">
        <f t="shared" si="2"/>
        <v>17</v>
      </c>
      <c r="E5156" s="12">
        <f>IFERROR(VLOOKUP(A5156,'IDAR Meter Data'!$A:$B,2,1),"")</f>
        <v>245</v>
      </c>
      <c r="F5156" s="75">
        <f>IF(CECCZ="CZ03",'Outside Temp'!B5156,IF(CECCZ="CZ04",'Outside Temp'!B5157,IF(CECCZ="CZ12",'Outside Temp'!B5158, IF(CECCZ="CZ13",'Outside Temp'!B5159))))</f>
        <v>63.86666667</v>
      </c>
      <c r="G5156" s="12">
        <f t="shared" si="3"/>
        <v>1</v>
      </c>
    </row>
    <row r="5157" ht="15.75" customHeight="1">
      <c r="A5157" s="13">
        <v>42178.739583333336</v>
      </c>
      <c r="B5157" s="73">
        <f t="shared" si="1"/>
        <v>42178</v>
      </c>
      <c r="C5157" s="74">
        <f>IF(NewCustomer="Yes", IF(COUNTIF($I$2:$I$11,B5157)&gt;0,0,WEEKDAY(B5157,2)),IF(COUNTIF($I$2:$I$21,B5157)&gt;0,0,WEEKDAY(B5157,2)))</f>
        <v>2</v>
      </c>
      <c r="D5157" s="74">
        <f t="shared" si="2"/>
        <v>17</v>
      </c>
      <c r="E5157" s="12">
        <f>IFERROR(VLOOKUP(A5157,'IDAR Meter Data'!$A:$B,2,1),"")</f>
        <v>244</v>
      </c>
      <c r="F5157" s="75">
        <f>IF(CECCZ="CZ03",'Outside Temp'!B5157,IF(CECCZ="CZ04",'Outside Temp'!B5158,IF(CECCZ="CZ12",'Outside Temp'!B5159, IF(CECCZ="CZ13",'Outside Temp'!B5160))))</f>
        <v>63.36666667</v>
      </c>
      <c r="G5157" s="12">
        <f t="shared" si="3"/>
        <v>1</v>
      </c>
    </row>
    <row r="5158" ht="15.75" customHeight="1">
      <c r="A5158" s="13">
        <v>42178.75</v>
      </c>
      <c r="B5158" s="73">
        <f t="shared" si="1"/>
        <v>42178</v>
      </c>
      <c r="C5158" s="74">
        <f>IF(NewCustomer="Yes", IF(COUNTIF($I$2:$I$11,B5158)&gt;0,0,WEEKDAY(B5158,2)),IF(COUNTIF($I$2:$I$21,B5158)&gt;0,0,WEEKDAY(B5158,2)))</f>
        <v>2</v>
      </c>
      <c r="D5158" s="74">
        <f t="shared" si="2"/>
        <v>18</v>
      </c>
      <c r="E5158" s="12">
        <f>IFERROR(VLOOKUP(A5158,'IDAR Meter Data'!$A:$B,2,1),"")</f>
        <v>250</v>
      </c>
      <c r="F5158" s="75">
        <f>IF(CECCZ="CZ03",'Outside Temp'!B5158,IF(CECCZ="CZ04",'Outside Temp'!B5159,IF(CECCZ="CZ12",'Outside Temp'!B5160, IF(CECCZ="CZ13",'Outside Temp'!B5161))))</f>
        <v>62.93333333</v>
      </c>
      <c r="G5158" s="12">
        <f t="shared" si="3"/>
        <v>1</v>
      </c>
    </row>
    <row r="5159" ht="15.75" customHeight="1">
      <c r="A5159" s="13">
        <v>42178.760416666664</v>
      </c>
      <c r="B5159" s="73">
        <f t="shared" si="1"/>
        <v>42178</v>
      </c>
      <c r="C5159" s="74">
        <f>IF(NewCustomer="Yes", IF(COUNTIF($I$2:$I$11,B5159)&gt;0,0,WEEKDAY(B5159,2)),IF(COUNTIF($I$2:$I$21,B5159)&gt;0,0,WEEKDAY(B5159,2)))</f>
        <v>2</v>
      </c>
      <c r="D5159" s="74">
        <f t="shared" si="2"/>
        <v>18</v>
      </c>
      <c r="E5159" s="12">
        <f>IFERROR(VLOOKUP(A5159,'IDAR Meter Data'!$A:$B,2,1),"")</f>
        <v>249</v>
      </c>
      <c r="F5159" s="75">
        <f>IF(CECCZ="CZ03",'Outside Temp'!B5159,IF(CECCZ="CZ04",'Outside Temp'!B5160,IF(CECCZ="CZ12",'Outside Temp'!B5161, IF(CECCZ="CZ13",'Outside Temp'!B5162))))</f>
        <v>62.68333333</v>
      </c>
      <c r="G5159" s="12">
        <f t="shared" si="3"/>
        <v>1</v>
      </c>
    </row>
    <row r="5160" ht="15.75" customHeight="1">
      <c r="A5160" s="13">
        <v>42178.770833333336</v>
      </c>
      <c r="B5160" s="73">
        <f t="shared" si="1"/>
        <v>42178</v>
      </c>
      <c r="C5160" s="74">
        <f>IF(NewCustomer="Yes", IF(COUNTIF($I$2:$I$11,B5160)&gt;0,0,WEEKDAY(B5160,2)),IF(COUNTIF($I$2:$I$21,B5160)&gt;0,0,WEEKDAY(B5160,2)))</f>
        <v>2</v>
      </c>
      <c r="D5160" s="74">
        <f t="shared" si="2"/>
        <v>18</v>
      </c>
      <c r="E5160" s="12">
        <f>IFERROR(VLOOKUP(A5160,'IDAR Meter Data'!$A:$B,2,1),"")</f>
        <v>230</v>
      </c>
      <c r="F5160" s="75">
        <f>IF(CECCZ="CZ03",'Outside Temp'!B5160,IF(CECCZ="CZ04",'Outside Temp'!B5161,IF(CECCZ="CZ12",'Outside Temp'!B5162, IF(CECCZ="CZ13",'Outside Temp'!B5163))))</f>
        <v>62.43333333</v>
      </c>
      <c r="G5160" s="12">
        <f t="shared" si="3"/>
        <v>1</v>
      </c>
    </row>
    <row r="5161" ht="15.75" customHeight="1">
      <c r="A5161" s="13">
        <v>42178.78125</v>
      </c>
      <c r="B5161" s="73">
        <f t="shared" si="1"/>
        <v>42178</v>
      </c>
      <c r="C5161" s="74">
        <f>IF(NewCustomer="Yes", IF(COUNTIF($I$2:$I$11,B5161)&gt;0,0,WEEKDAY(B5161,2)),IF(COUNTIF($I$2:$I$21,B5161)&gt;0,0,WEEKDAY(B5161,2)))</f>
        <v>2</v>
      </c>
      <c r="D5161" s="74">
        <f t="shared" si="2"/>
        <v>18</v>
      </c>
      <c r="E5161" s="12">
        <f>IFERROR(VLOOKUP(A5161,'IDAR Meter Data'!$A:$B,2,1),"")</f>
        <v>237</v>
      </c>
      <c r="F5161" s="75">
        <f>IF(CECCZ="CZ03",'Outside Temp'!B5161,IF(CECCZ="CZ04",'Outside Temp'!B5162,IF(CECCZ="CZ12",'Outside Temp'!B5163, IF(CECCZ="CZ13",'Outside Temp'!B5164))))</f>
        <v>62.18333333</v>
      </c>
      <c r="G5161" s="12">
        <f t="shared" si="3"/>
        <v>1</v>
      </c>
    </row>
    <row r="5162" ht="15.75" customHeight="1">
      <c r="A5162" s="13">
        <v>42178.791666666664</v>
      </c>
      <c r="B5162" s="73">
        <f t="shared" si="1"/>
        <v>42178</v>
      </c>
      <c r="C5162" s="74">
        <f>IF(NewCustomer="Yes", IF(COUNTIF($I$2:$I$11,B5162)&gt;0,0,WEEKDAY(B5162,2)),IF(COUNTIF($I$2:$I$21,B5162)&gt;0,0,WEEKDAY(B5162,2)))</f>
        <v>2</v>
      </c>
      <c r="D5162" s="74">
        <f t="shared" si="2"/>
        <v>19</v>
      </c>
      <c r="E5162" s="12">
        <f>IFERROR(VLOOKUP(A5162,'IDAR Meter Data'!$A:$B,2,1),"")</f>
        <v>231</v>
      </c>
      <c r="F5162" s="75">
        <f>IF(CECCZ="CZ03",'Outside Temp'!B5162,IF(CECCZ="CZ04",'Outside Temp'!B5163,IF(CECCZ="CZ12",'Outside Temp'!B5164, IF(CECCZ="CZ13",'Outside Temp'!B5165))))</f>
        <v>61.86666667</v>
      </c>
      <c r="G5162" s="12">
        <f t="shared" si="3"/>
        <v>1</v>
      </c>
    </row>
    <row r="5163" ht="15.75" customHeight="1">
      <c r="A5163" s="13">
        <v>42178.802083333336</v>
      </c>
      <c r="B5163" s="73">
        <f t="shared" si="1"/>
        <v>42178</v>
      </c>
      <c r="C5163" s="74">
        <f>IF(NewCustomer="Yes", IF(COUNTIF($I$2:$I$11,B5163)&gt;0,0,WEEKDAY(B5163,2)),IF(COUNTIF($I$2:$I$21,B5163)&gt;0,0,WEEKDAY(B5163,2)))</f>
        <v>2</v>
      </c>
      <c r="D5163" s="74">
        <f t="shared" si="2"/>
        <v>19</v>
      </c>
      <c r="E5163" s="12">
        <f>IFERROR(VLOOKUP(A5163,'IDAR Meter Data'!$A:$B,2,1),"")</f>
        <v>236</v>
      </c>
      <c r="F5163" s="75">
        <f>IF(CECCZ="CZ03",'Outside Temp'!B5163,IF(CECCZ="CZ04",'Outside Temp'!B5164,IF(CECCZ="CZ12",'Outside Temp'!B5165, IF(CECCZ="CZ13",'Outside Temp'!B5166))))</f>
        <v>61.36666667</v>
      </c>
      <c r="G5163" s="12">
        <f t="shared" si="3"/>
        <v>1</v>
      </c>
    </row>
    <row r="5164" ht="15.75" customHeight="1">
      <c r="A5164" s="13">
        <v>42178.8125</v>
      </c>
      <c r="B5164" s="73">
        <f t="shared" si="1"/>
        <v>42178</v>
      </c>
      <c r="C5164" s="74">
        <f>IF(NewCustomer="Yes", IF(COUNTIF($I$2:$I$11,B5164)&gt;0,0,WEEKDAY(B5164,2)),IF(COUNTIF($I$2:$I$21,B5164)&gt;0,0,WEEKDAY(B5164,2)))</f>
        <v>2</v>
      </c>
      <c r="D5164" s="74">
        <f t="shared" si="2"/>
        <v>19</v>
      </c>
      <c r="E5164" s="12">
        <f>IFERROR(VLOOKUP(A5164,'IDAR Meter Data'!$A:$B,2,1),"")</f>
        <v>229</v>
      </c>
      <c r="F5164" s="75">
        <f>IF(CECCZ="CZ03",'Outside Temp'!B5164,IF(CECCZ="CZ04",'Outside Temp'!B5165,IF(CECCZ="CZ12",'Outside Temp'!B5166, IF(CECCZ="CZ13",'Outside Temp'!B5167))))</f>
        <v>60.86666667</v>
      </c>
      <c r="G5164" s="12">
        <f t="shared" si="3"/>
        <v>1</v>
      </c>
    </row>
    <row r="5165" ht="15.75" customHeight="1">
      <c r="A5165" s="13">
        <v>42178.822916666664</v>
      </c>
      <c r="B5165" s="73">
        <f t="shared" si="1"/>
        <v>42178</v>
      </c>
      <c r="C5165" s="74">
        <f>IF(NewCustomer="Yes", IF(COUNTIF($I$2:$I$11,B5165)&gt;0,0,WEEKDAY(B5165,2)),IF(COUNTIF($I$2:$I$21,B5165)&gt;0,0,WEEKDAY(B5165,2)))</f>
        <v>2</v>
      </c>
      <c r="D5165" s="74">
        <f t="shared" si="2"/>
        <v>19</v>
      </c>
      <c r="E5165" s="12">
        <f>IFERROR(VLOOKUP(A5165,'IDAR Meter Data'!$A:$B,2,1),"")</f>
        <v>221</v>
      </c>
      <c r="F5165" s="75">
        <f>IF(CECCZ="CZ03",'Outside Temp'!B5165,IF(CECCZ="CZ04",'Outside Temp'!B5166,IF(CECCZ="CZ12",'Outside Temp'!B5167, IF(CECCZ="CZ13",'Outside Temp'!B5168))))</f>
        <v>60.36666667</v>
      </c>
      <c r="G5165" s="12">
        <f t="shared" si="3"/>
        <v>1</v>
      </c>
    </row>
    <row r="5166" ht="15.75" customHeight="1">
      <c r="A5166" s="13">
        <v>42178.833333333336</v>
      </c>
      <c r="B5166" s="73">
        <f t="shared" si="1"/>
        <v>42178</v>
      </c>
      <c r="C5166" s="74">
        <f>IF(NewCustomer="Yes", IF(COUNTIF($I$2:$I$11,B5166)&gt;0,0,WEEKDAY(B5166,2)),IF(COUNTIF($I$2:$I$21,B5166)&gt;0,0,WEEKDAY(B5166,2)))</f>
        <v>2</v>
      </c>
      <c r="D5166" s="74">
        <f t="shared" si="2"/>
        <v>20</v>
      </c>
      <c r="E5166" s="12">
        <f>IFERROR(VLOOKUP(A5166,'IDAR Meter Data'!$A:$B,2,1),"")</f>
        <v>218</v>
      </c>
      <c r="F5166" s="75">
        <f>IF(CECCZ="CZ03",'Outside Temp'!B5166,IF(CECCZ="CZ04",'Outside Temp'!B5167,IF(CECCZ="CZ12",'Outside Temp'!B5168, IF(CECCZ="CZ13",'Outside Temp'!B5169))))</f>
        <v>59.93333333</v>
      </c>
      <c r="G5166" s="12">
        <f t="shared" si="3"/>
        <v>1</v>
      </c>
    </row>
    <row r="5167" ht="15.75" customHeight="1">
      <c r="A5167" s="13">
        <v>42178.84375</v>
      </c>
      <c r="B5167" s="73">
        <f t="shared" si="1"/>
        <v>42178</v>
      </c>
      <c r="C5167" s="74">
        <f>IF(NewCustomer="Yes", IF(COUNTIF($I$2:$I$11,B5167)&gt;0,0,WEEKDAY(B5167,2)),IF(COUNTIF($I$2:$I$21,B5167)&gt;0,0,WEEKDAY(B5167,2)))</f>
        <v>2</v>
      </c>
      <c r="D5167" s="74">
        <f t="shared" si="2"/>
        <v>20</v>
      </c>
      <c r="E5167" s="12">
        <f>IFERROR(VLOOKUP(A5167,'IDAR Meter Data'!$A:$B,2,1),"")</f>
        <v>216</v>
      </c>
      <c r="F5167" s="75">
        <f>IF(CECCZ="CZ03",'Outside Temp'!B5167,IF(CECCZ="CZ04",'Outside Temp'!B5168,IF(CECCZ="CZ12",'Outside Temp'!B5169, IF(CECCZ="CZ13",'Outside Temp'!B5170))))</f>
        <v>59.68333333</v>
      </c>
      <c r="G5167" s="12">
        <f t="shared" si="3"/>
        <v>1</v>
      </c>
    </row>
    <row r="5168" ht="15.75" customHeight="1">
      <c r="A5168" s="13">
        <v>42178.854166666664</v>
      </c>
      <c r="B5168" s="73">
        <f t="shared" si="1"/>
        <v>42178</v>
      </c>
      <c r="C5168" s="74">
        <f>IF(NewCustomer="Yes", IF(COUNTIF($I$2:$I$11,B5168)&gt;0,0,WEEKDAY(B5168,2)),IF(COUNTIF($I$2:$I$21,B5168)&gt;0,0,WEEKDAY(B5168,2)))</f>
        <v>2</v>
      </c>
      <c r="D5168" s="74">
        <f t="shared" si="2"/>
        <v>20</v>
      </c>
      <c r="E5168" s="12">
        <f>IFERROR(VLOOKUP(A5168,'IDAR Meter Data'!$A:$B,2,1),"")</f>
        <v>226</v>
      </c>
      <c r="F5168" s="75">
        <f>IF(CECCZ="CZ03",'Outside Temp'!B5168,IF(CECCZ="CZ04",'Outside Temp'!B5169,IF(CECCZ="CZ12",'Outside Temp'!B5170, IF(CECCZ="CZ13",'Outside Temp'!B5171))))</f>
        <v>59.43333333</v>
      </c>
      <c r="G5168" s="12">
        <f t="shared" si="3"/>
        <v>1</v>
      </c>
    </row>
    <row r="5169" ht="15.75" customHeight="1">
      <c r="A5169" s="13">
        <v>42178.864583333336</v>
      </c>
      <c r="B5169" s="73">
        <f t="shared" si="1"/>
        <v>42178</v>
      </c>
      <c r="C5169" s="74">
        <f>IF(NewCustomer="Yes", IF(COUNTIF($I$2:$I$11,B5169)&gt;0,0,WEEKDAY(B5169,2)),IF(COUNTIF($I$2:$I$21,B5169)&gt;0,0,WEEKDAY(B5169,2)))</f>
        <v>2</v>
      </c>
      <c r="D5169" s="74">
        <f t="shared" si="2"/>
        <v>20</v>
      </c>
      <c r="E5169" s="12">
        <f>IFERROR(VLOOKUP(A5169,'IDAR Meter Data'!$A:$B,2,1),"")</f>
        <v>205</v>
      </c>
      <c r="F5169" s="75">
        <f>IF(CECCZ="CZ03",'Outside Temp'!B5169,IF(CECCZ="CZ04",'Outside Temp'!B5170,IF(CECCZ="CZ12",'Outside Temp'!B5171, IF(CECCZ="CZ13",'Outside Temp'!B5172))))</f>
        <v>59.18333333</v>
      </c>
      <c r="G5169" s="12">
        <f t="shared" si="3"/>
        <v>1</v>
      </c>
    </row>
    <row r="5170" ht="15.75" customHeight="1">
      <c r="A5170" s="13">
        <v>42178.875</v>
      </c>
      <c r="B5170" s="73">
        <f t="shared" si="1"/>
        <v>42178</v>
      </c>
      <c r="C5170" s="74">
        <f>IF(NewCustomer="Yes", IF(COUNTIF($I$2:$I$11,B5170)&gt;0,0,WEEKDAY(B5170,2)),IF(COUNTIF($I$2:$I$21,B5170)&gt;0,0,WEEKDAY(B5170,2)))</f>
        <v>2</v>
      </c>
      <c r="D5170" s="74">
        <f t="shared" si="2"/>
        <v>21</v>
      </c>
      <c r="E5170" s="12">
        <f>IFERROR(VLOOKUP(A5170,'IDAR Meter Data'!$A:$B,2,1),"")</f>
        <v>206</v>
      </c>
      <c r="F5170" s="75">
        <f>IF(CECCZ="CZ03",'Outside Temp'!B5170,IF(CECCZ="CZ04",'Outside Temp'!B5171,IF(CECCZ="CZ12",'Outside Temp'!B5172, IF(CECCZ="CZ13",'Outside Temp'!B5173))))</f>
        <v>58.86666667</v>
      </c>
      <c r="G5170" s="12">
        <f t="shared" si="3"/>
        <v>1</v>
      </c>
    </row>
    <row r="5171" ht="15.75" customHeight="1">
      <c r="A5171" s="13">
        <v>42178.885416666664</v>
      </c>
      <c r="B5171" s="73">
        <f t="shared" si="1"/>
        <v>42178</v>
      </c>
      <c r="C5171" s="74">
        <f>IF(NewCustomer="Yes", IF(COUNTIF($I$2:$I$11,B5171)&gt;0,0,WEEKDAY(B5171,2)),IF(COUNTIF($I$2:$I$21,B5171)&gt;0,0,WEEKDAY(B5171,2)))</f>
        <v>2</v>
      </c>
      <c r="D5171" s="74">
        <f t="shared" si="2"/>
        <v>21</v>
      </c>
      <c r="E5171" s="12">
        <f>IFERROR(VLOOKUP(A5171,'IDAR Meter Data'!$A:$B,2,1),"")</f>
        <v>195</v>
      </c>
      <c r="F5171" s="75">
        <f>IF(CECCZ="CZ03",'Outside Temp'!B5171,IF(CECCZ="CZ04",'Outside Temp'!B5172,IF(CECCZ="CZ12",'Outside Temp'!B5173, IF(CECCZ="CZ13",'Outside Temp'!B5174))))</f>
        <v>58.36666667</v>
      </c>
      <c r="G5171" s="12">
        <f t="shared" si="3"/>
        <v>1</v>
      </c>
    </row>
    <row r="5172" ht="15.75" customHeight="1">
      <c r="A5172" s="13">
        <v>42178.895833333336</v>
      </c>
      <c r="B5172" s="73">
        <f t="shared" si="1"/>
        <v>42178</v>
      </c>
      <c r="C5172" s="74">
        <f>IF(NewCustomer="Yes", IF(COUNTIF($I$2:$I$11,B5172)&gt;0,0,WEEKDAY(B5172,2)),IF(COUNTIF($I$2:$I$21,B5172)&gt;0,0,WEEKDAY(B5172,2)))</f>
        <v>2</v>
      </c>
      <c r="D5172" s="74">
        <f t="shared" si="2"/>
        <v>21</v>
      </c>
      <c r="E5172" s="12">
        <f>IFERROR(VLOOKUP(A5172,'IDAR Meter Data'!$A:$B,2,1),"")</f>
        <v>198</v>
      </c>
      <c r="F5172" s="75">
        <f>IF(CECCZ="CZ03",'Outside Temp'!B5172,IF(CECCZ="CZ04",'Outside Temp'!B5173,IF(CECCZ="CZ12",'Outside Temp'!B5174, IF(CECCZ="CZ13",'Outside Temp'!B5175))))</f>
        <v>57.86666667</v>
      </c>
      <c r="G5172" s="12">
        <f t="shared" si="3"/>
        <v>1</v>
      </c>
    </row>
    <row r="5173" ht="15.75" customHeight="1">
      <c r="A5173" s="13">
        <v>42178.90625</v>
      </c>
      <c r="B5173" s="73">
        <f t="shared" si="1"/>
        <v>42178</v>
      </c>
      <c r="C5173" s="74">
        <f>IF(NewCustomer="Yes", IF(COUNTIF($I$2:$I$11,B5173)&gt;0,0,WEEKDAY(B5173,2)),IF(COUNTIF($I$2:$I$21,B5173)&gt;0,0,WEEKDAY(B5173,2)))</f>
        <v>2</v>
      </c>
      <c r="D5173" s="74">
        <f t="shared" si="2"/>
        <v>21</v>
      </c>
      <c r="E5173" s="12">
        <f>IFERROR(VLOOKUP(A5173,'IDAR Meter Data'!$A:$B,2,1),"")</f>
        <v>202</v>
      </c>
      <c r="F5173" s="75">
        <f>IF(CECCZ="CZ03",'Outside Temp'!B5173,IF(CECCZ="CZ04",'Outside Temp'!B5174,IF(CECCZ="CZ12",'Outside Temp'!B5175, IF(CECCZ="CZ13",'Outside Temp'!B5176))))</f>
        <v>57.36666667</v>
      </c>
      <c r="G5173" s="12">
        <f t="shared" si="3"/>
        <v>1</v>
      </c>
    </row>
    <row r="5174" ht="15.75" customHeight="1">
      <c r="A5174" s="13">
        <v>42178.916666666664</v>
      </c>
      <c r="B5174" s="73">
        <f t="shared" si="1"/>
        <v>42178</v>
      </c>
      <c r="C5174" s="74">
        <f>IF(NewCustomer="Yes", IF(COUNTIF($I$2:$I$11,B5174)&gt;0,0,WEEKDAY(B5174,2)),IF(COUNTIF($I$2:$I$21,B5174)&gt;0,0,WEEKDAY(B5174,2)))</f>
        <v>2</v>
      </c>
      <c r="D5174" s="74">
        <f t="shared" si="2"/>
        <v>22</v>
      </c>
      <c r="E5174" s="12">
        <f>IFERROR(VLOOKUP(A5174,'IDAR Meter Data'!$A:$B,2,1),"")</f>
        <v>183</v>
      </c>
      <c r="F5174" s="75">
        <f>IF(CECCZ="CZ03",'Outside Temp'!B5174,IF(CECCZ="CZ04",'Outside Temp'!B5175,IF(CECCZ="CZ12",'Outside Temp'!B5176, IF(CECCZ="CZ13",'Outside Temp'!B5177))))</f>
        <v>56.93333333</v>
      </c>
      <c r="G5174" s="12">
        <f t="shared" si="3"/>
        <v>1</v>
      </c>
    </row>
    <row r="5175" ht="15.75" customHeight="1">
      <c r="A5175" s="13">
        <v>42178.927083333336</v>
      </c>
      <c r="B5175" s="73">
        <f t="shared" si="1"/>
        <v>42178</v>
      </c>
      <c r="C5175" s="74">
        <f>IF(NewCustomer="Yes", IF(COUNTIF($I$2:$I$11,B5175)&gt;0,0,WEEKDAY(B5175,2)),IF(COUNTIF($I$2:$I$21,B5175)&gt;0,0,WEEKDAY(B5175,2)))</f>
        <v>2</v>
      </c>
      <c r="D5175" s="74">
        <f t="shared" si="2"/>
        <v>22</v>
      </c>
      <c r="E5175" s="12">
        <f>IFERROR(VLOOKUP(A5175,'IDAR Meter Data'!$A:$B,2,1),"")</f>
        <v>184</v>
      </c>
      <c r="F5175" s="75">
        <f>IF(CECCZ="CZ03",'Outside Temp'!B5175,IF(CECCZ="CZ04",'Outside Temp'!B5176,IF(CECCZ="CZ12",'Outside Temp'!B5177, IF(CECCZ="CZ13",'Outside Temp'!B5178))))</f>
        <v>56.68333333</v>
      </c>
      <c r="G5175" s="12">
        <f t="shared" si="3"/>
        <v>1</v>
      </c>
    </row>
    <row r="5176" ht="15.75" customHeight="1">
      <c r="A5176" s="13">
        <v>42178.9375</v>
      </c>
      <c r="B5176" s="73">
        <f t="shared" si="1"/>
        <v>42178</v>
      </c>
      <c r="C5176" s="74">
        <f>IF(NewCustomer="Yes", IF(COUNTIF($I$2:$I$11,B5176)&gt;0,0,WEEKDAY(B5176,2)),IF(COUNTIF($I$2:$I$21,B5176)&gt;0,0,WEEKDAY(B5176,2)))</f>
        <v>2</v>
      </c>
      <c r="D5176" s="74">
        <f t="shared" si="2"/>
        <v>22</v>
      </c>
      <c r="E5176" s="12">
        <f>IFERROR(VLOOKUP(A5176,'IDAR Meter Data'!$A:$B,2,1),"")</f>
        <v>190</v>
      </c>
      <c r="F5176" s="75">
        <f>IF(CECCZ="CZ03",'Outside Temp'!B5176,IF(CECCZ="CZ04",'Outside Temp'!B5177,IF(CECCZ="CZ12",'Outside Temp'!B5178, IF(CECCZ="CZ13",'Outside Temp'!B5179))))</f>
        <v>56.43333333</v>
      </c>
      <c r="G5176" s="12">
        <f t="shared" si="3"/>
        <v>1</v>
      </c>
    </row>
    <row r="5177" ht="15.75" customHeight="1">
      <c r="A5177" s="13">
        <v>42178.947916666664</v>
      </c>
      <c r="B5177" s="73">
        <f t="shared" si="1"/>
        <v>42178</v>
      </c>
      <c r="C5177" s="74">
        <f>IF(NewCustomer="Yes", IF(COUNTIF($I$2:$I$11,B5177)&gt;0,0,WEEKDAY(B5177,2)),IF(COUNTIF($I$2:$I$21,B5177)&gt;0,0,WEEKDAY(B5177,2)))</f>
        <v>2</v>
      </c>
      <c r="D5177" s="74">
        <f t="shared" si="2"/>
        <v>22</v>
      </c>
      <c r="E5177" s="12">
        <f>IFERROR(VLOOKUP(A5177,'IDAR Meter Data'!$A:$B,2,1),"")</f>
        <v>189</v>
      </c>
      <c r="F5177" s="75">
        <f>IF(CECCZ="CZ03",'Outside Temp'!B5177,IF(CECCZ="CZ04",'Outside Temp'!B5178,IF(CECCZ="CZ12",'Outside Temp'!B5179, IF(CECCZ="CZ13",'Outside Temp'!B5180))))</f>
        <v>56.18333333</v>
      </c>
      <c r="G5177" s="12">
        <f t="shared" si="3"/>
        <v>1</v>
      </c>
    </row>
    <row r="5178" ht="15.75" customHeight="1">
      <c r="A5178" s="13">
        <v>42178.958333333336</v>
      </c>
      <c r="B5178" s="73">
        <f t="shared" si="1"/>
        <v>42178</v>
      </c>
      <c r="C5178" s="74">
        <f>IF(NewCustomer="Yes", IF(COUNTIF($I$2:$I$11,B5178)&gt;0,0,WEEKDAY(B5178,2)),IF(COUNTIF($I$2:$I$21,B5178)&gt;0,0,WEEKDAY(B5178,2)))</f>
        <v>2</v>
      </c>
      <c r="D5178" s="74">
        <f t="shared" si="2"/>
        <v>23</v>
      </c>
      <c r="E5178" s="12">
        <f>IFERROR(VLOOKUP(A5178,'IDAR Meter Data'!$A:$B,2,1),"")</f>
        <v>184</v>
      </c>
      <c r="F5178" s="75">
        <f>IF(CECCZ="CZ03",'Outside Temp'!B5178,IF(CECCZ="CZ04",'Outside Temp'!B5179,IF(CECCZ="CZ12",'Outside Temp'!B5180, IF(CECCZ="CZ13",'Outside Temp'!B5181))))</f>
        <v>55.93103448</v>
      </c>
      <c r="G5178" s="12">
        <f t="shared" si="3"/>
        <v>1</v>
      </c>
    </row>
    <row r="5179" ht="15.75" customHeight="1">
      <c r="A5179" s="13">
        <v>42178.96875</v>
      </c>
      <c r="B5179" s="73">
        <f t="shared" si="1"/>
        <v>42178</v>
      </c>
      <c r="C5179" s="74">
        <f>IF(NewCustomer="Yes", IF(COUNTIF($I$2:$I$11,B5179)&gt;0,0,WEEKDAY(B5179,2)),IF(COUNTIF($I$2:$I$21,B5179)&gt;0,0,WEEKDAY(B5179,2)))</f>
        <v>2</v>
      </c>
      <c r="D5179" s="74">
        <f t="shared" si="2"/>
        <v>23</v>
      </c>
      <c r="E5179" s="12">
        <f>IFERROR(VLOOKUP(A5179,'IDAR Meter Data'!$A:$B,2,1),"")</f>
        <v>165</v>
      </c>
      <c r="F5179" s="75">
        <f>IF(CECCZ="CZ03",'Outside Temp'!B5179,IF(CECCZ="CZ04",'Outside Temp'!B5180,IF(CECCZ="CZ12",'Outside Temp'!B5181, IF(CECCZ="CZ13",'Outside Temp'!B5182))))</f>
        <v>55.67241379</v>
      </c>
      <c r="G5179" s="12">
        <f t="shared" si="3"/>
        <v>1</v>
      </c>
    </row>
    <row r="5180" ht="15.75" customHeight="1">
      <c r="A5180" s="13">
        <v>42178.979166666664</v>
      </c>
      <c r="B5180" s="73">
        <f t="shared" si="1"/>
        <v>42178</v>
      </c>
      <c r="C5180" s="74">
        <f>IF(NewCustomer="Yes", IF(COUNTIF($I$2:$I$11,B5180)&gt;0,0,WEEKDAY(B5180,2)),IF(COUNTIF($I$2:$I$21,B5180)&gt;0,0,WEEKDAY(B5180,2)))</f>
        <v>2</v>
      </c>
      <c r="D5180" s="74">
        <f t="shared" si="2"/>
        <v>23</v>
      </c>
      <c r="E5180" s="12">
        <f>IFERROR(VLOOKUP(A5180,'IDAR Meter Data'!$A:$B,2,1),"")</f>
        <v>170</v>
      </c>
      <c r="F5180" s="75">
        <f>IF(CECCZ="CZ03",'Outside Temp'!B5180,IF(CECCZ="CZ04",'Outside Temp'!B5181,IF(CECCZ="CZ12",'Outside Temp'!B5182, IF(CECCZ="CZ13",'Outside Temp'!B5183))))</f>
        <v>55.4137931</v>
      </c>
      <c r="G5180" s="12">
        <f t="shared" si="3"/>
        <v>1</v>
      </c>
    </row>
    <row r="5181" ht="15.75" customHeight="1">
      <c r="A5181" s="13">
        <v>42178.989583333336</v>
      </c>
      <c r="B5181" s="73">
        <f t="shared" si="1"/>
        <v>42178</v>
      </c>
      <c r="C5181" s="74">
        <f>IF(NewCustomer="Yes", IF(COUNTIF($I$2:$I$11,B5181)&gt;0,0,WEEKDAY(B5181,2)),IF(COUNTIF($I$2:$I$21,B5181)&gt;0,0,WEEKDAY(B5181,2)))</f>
        <v>2</v>
      </c>
      <c r="D5181" s="74">
        <f t="shared" si="2"/>
        <v>23</v>
      </c>
      <c r="E5181" s="12">
        <f>IFERROR(VLOOKUP(A5181,'IDAR Meter Data'!$A:$B,2,1),"")</f>
        <v>165</v>
      </c>
      <c r="F5181" s="75">
        <f>IF(CECCZ="CZ03",'Outside Temp'!B5181,IF(CECCZ="CZ04",'Outside Temp'!B5182,IF(CECCZ="CZ12",'Outside Temp'!B5183, IF(CECCZ="CZ13",'Outside Temp'!B5184))))</f>
        <v>55.15517241</v>
      </c>
      <c r="G5181" s="12">
        <f t="shared" si="3"/>
        <v>1</v>
      </c>
    </row>
    <row r="5182" ht="15.75" customHeight="1">
      <c r="A5182" s="13">
        <v>42179.0</v>
      </c>
      <c r="B5182" s="73">
        <f t="shared" si="1"/>
        <v>42179</v>
      </c>
      <c r="C5182" s="74">
        <f>IF(NewCustomer="Yes", IF(COUNTIF($I$2:$I$11,B5182)&gt;0,0,WEEKDAY(B5182,2)),IF(COUNTIF($I$2:$I$21,B5182)&gt;0,0,WEEKDAY(B5182,2)))</f>
        <v>3</v>
      </c>
      <c r="D5182" s="74">
        <f t="shared" si="2"/>
        <v>0</v>
      </c>
      <c r="E5182" s="12">
        <f>IFERROR(VLOOKUP(A5182,'IDAR Meter Data'!$A:$B,2,1),"")</f>
        <v>184</v>
      </c>
      <c r="F5182" s="75">
        <f>IF(CECCZ="CZ03",'Outside Temp'!B5182,IF(CECCZ="CZ04",'Outside Temp'!B5183,IF(CECCZ="CZ12",'Outside Temp'!B5184, IF(CECCZ="CZ13",'Outside Temp'!B5185))))</f>
        <v>56</v>
      </c>
      <c r="G5182" s="12">
        <f t="shared" si="3"/>
        <v>1</v>
      </c>
    </row>
    <row r="5183" ht="15.75" customHeight="1">
      <c r="A5183" s="13">
        <v>42179.010416666664</v>
      </c>
      <c r="B5183" s="73">
        <f t="shared" si="1"/>
        <v>42179</v>
      </c>
      <c r="C5183" s="74">
        <f>IF(NewCustomer="Yes", IF(COUNTIF($I$2:$I$11,B5183)&gt;0,0,WEEKDAY(B5183,2)),IF(COUNTIF($I$2:$I$21,B5183)&gt;0,0,WEEKDAY(B5183,2)))</f>
        <v>3</v>
      </c>
      <c r="D5183" s="74">
        <f t="shared" si="2"/>
        <v>0</v>
      </c>
      <c r="E5183" s="12">
        <f>IFERROR(VLOOKUP(A5183,'IDAR Meter Data'!$A:$B,2,1),"")</f>
        <v>164</v>
      </c>
      <c r="F5183" s="75">
        <f>IF(CECCZ="CZ03",'Outside Temp'!B5183,IF(CECCZ="CZ04",'Outside Temp'!B5184,IF(CECCZ="CZ12",'Outside Temp'!B5185, IF(CECCZ="CZ13",'Outside Temp'!B5186))))</f>
        <v>56</v>
      </c>
      <c r="G5183" s="12">
        <f t="shared" si="3"/>
        <v>1</v>
      </c>
    </row>
    <row r="5184" ht="15.75" customHeight="1">
      <c r="A5184" s="13">
        <v>42179.020833333336</v>
      </c>
      <c r="B5184" s="73">
        <f t="shared" si="1"/>
        <v>42179</v>
      </c>
      <c r="C5184" s="74">
        <f>IF(NewCustomer="Yes", IF(COUNTIF($I$2:$I$11,B5184)&gt;0,0,WEEKDAY(B5184,2)),IF(COUNTIF($I$2:$I$21,B5184)&gt;0,0,WEEKDAY(B5184,2)))</f>
        <v>3</v>
      </c>
      <c r="D5184" s="74">
        <f t="shared" si="2"/>
        <v>0</v>
      </c>
      <c r="E5184" s="12">
        <f>IFERROR(VLOOKUP(A5184,'IDAR Meter Data'!$A:$B,2,1),"")</f>
        <v>163</v>
      </c>
      <c r="F5184" s="75">
        <f>IF(CECCZ="CZ03",'Outside Temp'!B5184,IF(CECCZ="CZ04",'Outside Temp'!B5185,IF(CECCZ="CZ12",'Outside Temp'!B5186, IF(CECCZ="CZ13",'Outside Temp'!B5187))))</f>
        <v>56</v>
      </c>
      <c r="G5184" s="12">
        <f t="shared" si="3"/>
        <v>1</v>
      </c>
    </row>
    <row r="5185" ht="15.75" customHeight="1">
      <c r="A5185" s="13">
        <v>42179.03125</v>
      </c>
      <c r="B5185" s="73">
        <f t="shared" si="1"/>
        <v>42179</v>
      </c>
      <c r="C5185" s="74">
        <f>IF(NewCustomer="Yes", IF(COUNTIF($I$2:$I$11,B5185)&gt;0,0,WEEKDAY(B5185,2)),IF(COUNTIF($I$2:$I$21,B5185)&gt;0,0,WEEKDAY(B5185,2)))</f>
        <v>3</v>
      </c>
      <c r="D5185" s="74">
        <f t="shared" si="2"/>
        <v>0</v>
      </c>
      <c r="E5185" s="12">
        <f>IFERROR(VLOOKUP(A5185,'IDAR Meter Data'!$A:$B,2,1),"")</f>
        <v>170</v>
      </c>
      <c r="F5185" s="75">
        <f>IF(CECCZ="CZ03",'Outside Temp'!B5185,IF(CECCZ="CZ04",'Outside Temp'!B5186,IF(CECCZ="CZ12",'Outside Temp'!B5187, IF(CECCZ="CZ13",'Outside Temp'!B5188))))</f>
        <v>56</v>
      </c>
      <c r="G5185" s="12">
        <f t="shared" si="3"/>
        <v>1</v>
      </c>
    </row>
    <row r="5186" ht="15.75" customHeight="1">
      <c r="A5186" s="13">
        <v>42179.041666666664</v>
      </c>
      <c r="B5186" s="73">
        <f t="shared" si="1"/>
        <v>42179</v>
      </c>
      <c r="C5186" s="74">
        <f>IF(NewCustomer="Yes", IF(COUNTIF($I$2:$I$11,B5186)&gt;0,0,WEEKDAY(B5186,2)),IF(COUNTIF($I$2:$I$21,B5186)&gt;0,0,WEEKDAY(B5186,2)))</f>
        <v>3</v>
      </c>
      <c r="D5186" s="74">
        <f t="shared" si="2"/>
        <v>1</v>
      </c>
      <c r="E5186" s="12">
        <f>IFERROR(VLOOKUP(A5186,'IDAR Meter Data'!$A:$B,2,1),"")</f>
        <v>171</v>
      </c>
      <c r="F5186" s="75">
        <f>IF(CECCZ="CZ03",'Outside Temp'!B5186,IF(CECCZ="CZ04",'Outside Temp'!B5187,IF(CECCZ="CZ12",'Outside Temp'!B5188, IF(CECCZ="CZ13",'Outside Temp'!B5189))))</f>
        <v>55.93333333</v>
      </c>
      <c r="G5186" s="12">
        <f t="shared" si="3"/>
        <v>1</v>
      </c>
    </row>
    <row r="5187" ht="15.75" customHeight="1">
      <c r="A5187" s="13">
        <v>42179.052083333336</v>
      </c>
      <c r="B5187" s="73">
        <f t="shared" si="1"/>
        <v>42179</v>
      </c>
      <c r="C5187" s="74">
        <f>IF(NewCustomer="Yes", IF(COUNTIF($I$2:$I$11,B5187)&gt;0,0,WEEKDAY(B5187,2)),IF(COUNTIF($I$2:$I$21,B5187)&gt;0,0,WEEKDAY(B5187,2)))</f>
        <v>3</v>
      </c>
      <c r="D5187" s="74">
        <f t="shared" si="2"/>
        <v>1</v>
      </c>
      <c r="E5187" s="12">
        <f>IFERROR(VLOOKUP(A5187,'IDAR Meter Data'!$A:$B,2,1),"")</f>
        <v>163</v>
      </c>
      <c r="F5187" s="75">
        <f>IF(CECCZ="CZ03",'Outside Temp'!B5187,IF(CECCZ="CZ04",'Outside Temp'!B5188,IF(CECCZ="CZ12",'Outside Temp'!B5189, IF(CECCZ="CZ13",'Outside Temp'!B5190))))</f>
        <v>55.68333333</v>
      </c>
      <c r="G5187" s="12">
        <f t="shared" si="3"/>
        <v>1</v>
      </c>
    </row>
    <row r="5188" ht="15.75" customHeight="1">
      <c r="A5188" s="13">
        <v>42179.0625</v>
      </c>
      <c r="B5188" s="73">
        <f t="shared" si="1"/>
        <v>42179</v>
      </c>
      <c r="C5188" s="74">
        <f>IF(NewCustomer="Yes", IF(COUNTIF($I$2:$I$11,B5188)&gt;0,0,WEEKDAY(B5188,2)),IF(COUNTIF($I$2:$I$21,B5188)&gt;0,0,WEEKDAY(B5188,2)))</f>
        <v>3</v>
      </c>
      <c r="D5188" s="74">
        <f t="shared" si="2"/>
        <v>1</v>
      </c>
      <c r="E5188" s="12">
        <f>IFERROR(VLOOKUP(A5188,'IDAR Meter Data'!$A:$B,2,1),"")</f>
        <v>164</v>
      </c>
      <c r="F5188" s="75">
        <f>IF(CECCZ="CZ03",'Outside Temp'!B5188,IF(CECCZ="CZ04",'Outside Temp'!B5189,IF(CECCZ="CZ12",'Outside Temp'!B5190, IF(CECCZ="CZ13",'Outside Temp'!B5191))))</f>
        <v>55.43333333</v>
      </c>
      <c r="G5188" s="12">
        <f t="shared" si="3"/>
        <v>1</v>
      </c>
    </row>
    <row r="5189" ht="15.75" customHeight="1">
      <c r="A5189" s="13">
        <v>42179.072916666664</v>
      </c>
      <c r="B5189" s="73">
        <f t="shared" si="1"/>
        <v>42179</v>
      </c>
      <c r="C5189" s="74">
        <f>IF(NewCustomer="Yes", IF(COUNTIF($I$2:$I$11,B5189)&gt;0,0,WEEKDAY(B5189,2)),IF(COUNTIF($I$2:$I$21,B5189)&gt;0,0,WEEKDAY(B5189,2)))</f>
        <v>3</v>
      </c>
      <c r="D5189" s="74">
        <f t="shared" si="2"/>
        <v>1</v>
      </c>
      <c r="E5189" s="12">
        <f>IFERROR(VLOOKUP(A5189,'IDAR Meter Data'!$A:$B,2,1),"")</f>
        <v>158</v>
      </c>
      <c r="F5189" s="75">
        <f>IF(CECCZ="CZ03",'Outside Temp'!B5189,IF(CECCZ="CZ04",'Outside Temp'!B5190,IF(CECCZ="CZ12",'Outside Temp'!B5191, IF(CECCZ="CZ13",'Outside Temp'!B5192))))</f>
        <v>55.18333333</v>
      </c>
      <c r="G5189" s="12">
        <f t="shared" si="3"/>
        <v>1</v>
      </c>
    </row>
    <row r="5190" ht="15.75" customHeight="1">
      <c r="A5190" s="13">
        <v>42179.083333333336</v>
      </c>
      <c r="B5190" s="73">
        <f t="shared" si="1"/>
        <v>42179</v>
      </c>
      <c r="C5190" s="74">
        <f>IF(NewCustomer="Yes", IF(COUNTIF($I$2:$I$11,B5190)&gt;0,0,WEEKDAY(B5190,2)),IF(COUNTIF($I$2:$I$21,B5190)&gt;0,0,WEEKDAY(B5190,2)))</f>
        <v>3</v>
      </c>
      <c r="D5190" s="74">
        <f t="shared" si="2"/>
        <v>2</v>
      </c>
      <c r="E5190" s="12">
        <f>IFERROR(VLOOKUP(A5190,'IDAR Meter Data'!$A:$B,2,1),"")</f>
        <v>157</v>
      </c>
      <c r="F5190" s="75">
        <f>IF(CECCZ="CZ03",'Outside Temp'!B5190,IF(CECCZ="CZ04",'Outside Temp'!B5191,IF(CECCZ="CZ12",'Outside Temp'!B5192, IF(CECCZ="CZ13",'Outside Temp'!B5193))))</f>
        <v>55.06666667</v>
      </c>
      <c r="G5190" s="12">
        <f t="shared" si="3"/>
        <v>1</v>
      </c>
    </row>
    <row r="5191" ht="15.75" customHeight="1">
      <c r="A5191" s="13">
        <v>42179.09375</v>
      </c>
      <c r="B5191" s="73">
        <f t="shared" si="1"/>
        <v>42179</v>
      </c>
      <c r="C5191" s="74">
        <f>IF(NewCustomer="Yes", IF(COUNTIF($I$2:$I$11,B5191)&gt;0,0,WEEKDAY(B5191,2)),IF(COUNTIF($I$2:$I$21,B5191)&gt;0,0,WEEKDAY(B5191,2)))</f>
        <v>3</v>
      </c>
      <c r="D5191" s="74">
        <f t="shared" si="2"/>
        <v>2</v>
      </c>
      <c r="E5191" s="12">
        <f>IFERROR(VLOOKUP(A5191,'IDAR Meter Data'!$A:$B,2,1),"")</f>
        <v>163</v>
      </c>
      <c r="F5191" s="75">
        <f>IF(CECCZ="CZ03",'Outside Temp'!B5191,IF(CECCZ="CZ04",'Outside Temp'!B5192,IF(CECCZ="CZ12",'Outside Temp'!B5193, IF(CECCZ="CZ13",'Outside Temp'!B5194))))</f>
        <v>55.31666667</v>
      </c>
      <c r="G5191" s="12">
        <f t="shared" si="3"/>
        <v>1</v>
      </c>
    </row>
    <row r="5192" ht="15.75" customHeight="1">
      <c r="A5192" s="13">
        <v>42179.104166666664</v>
      </c>
      <c r="B5192" s="73">
        <f t="shared" si="1"/>
        <v>42179</v>
      </c>
      <c r="C5192" s="74">
        <f>IF(NewCustomer="Yes", IF(COUNTIF($I$2:$I$11,B5192)&gt;0,0,WEEKDAY(B5192,2)),IF(COUNTIF($I$2:$I$21,B5192)&gt;0,0,WEEKDAY(B5192,2)))</f>
        <v>3</v>
      </c>
      <c r="D5192" s="74">
        <f t="shared" si="2"/>
        <v>2</v>
      </c>
      <c r="E5192" s="12">
        <f>IFERROR(VLOOKUP(A5192,'IDAR Meter Data'!$A:$B,2,1),"")</f>
        <v>157</v>
      </c>
      <c r="F5192" s="75">
        <f>IF(CECCZ="CZ03",'Outside Temp'!B5192,IF(CECCZ="CZ04",'Outside Temp'!B5193,IF(CECCZ="CZ12",'Outside Temp'!B5194, IF(CECCZ="CZ13",'Outside Temp'!B5195))))</f>
        <v>55.56666667</v>
      </c>
      <c r="G5192" s="12">
        <f t="shared" si="3"/>
        <v>1</v>
      </c>
    </row>
    <row r="5193" ht="15.75" customHeight="1">
      <c r="A5193" s="13">
        <v>42179.114583333336</v>
      </c>
      <c r="B5193" s="73">
        <f t="shared" si="1"/>
        <v>42179</v>
      </c>
      <c r="C5193" s="74">
        <f>IF(NewCustomer="Yes", IF(COUNTIF($I$2:$I$11,B5193)&gt;0,0,WEEKDAY(B5193,2)),IF(COUNTIF($I$2:$I$21,B5193)&gt;0,0,WEEKDAY(B5193,2)))</f>
        <v>3</v>
      </c>
      <c r="D5193" s="74">
        <f t="shared" si="2"/>
        <v>2</v>
      </c>
      <c r="E5193" s="12">
        <f>IFERROR(VLOOKUP(A5193,'IDAR Meter Data'!$A:$B,2,1),"")</f>
        <v>150</v>
      </c>
      <c r="F5193" s="75">
        <f>IF(CECCZ="CZ03",'Outside Temp'!B5193,IF(CECCZ="CZ04",'Outside Temp'!B5194,IF(CECCZ="CZ12",'Outside Temp'!B5195, IF(CECCZ="CZ13",'Outside Temp'!B5196))))</f>
        <v>55.81666667</v>
      </c>
      <c r="G5193" s="12">
        <f t="shared" si="3"/>
        <v>1</v>
      </c>
    </row>
    <row r="5194" ht="15.75" customHeight="1">
      <c r="A5194" s="13">
        <v>42179.125</v>
      </c>
      <c r="B5194" s="73">
        <f t="shared" si="1"/>
        <v>42179</v>
      </c>
      <c r="C5194" s="74">
        <f>IF(NewCustomer="Yes", IF(COUNTIF($I$2:$I$11,B5194)&gt;0,0,WEEKDAY(B5194,2)),IF(COUNTIF($I$2:$I$21,B5194)&gt;0,0,WEEKDAY(B5194,2)))</f>
        <v>3</v>
      </c>
      <c r="D5194" s="74">
        <f t="shared" si="2"/>
        <v>3</v>
      </c>
      <c r="E5194" s="12">
        <f>IFERROR(VLOOKUP(A5194,'IDAR Meter Data'!$A:$B,2,1),"")</f>
        <v>151</v>
      </c>
      <c r="F5194" s="75">
        <f>IF(CECCZ="CZ03",'Outside Temp'!B5194,IF(CECCZ="CZ04",'Outside Temp'!B5195,IF(CECCZ="CZ12",'Outside Temp'!B5196, IF(CECCZ="CZ13",'Outside Temp'!B5197))))</f>
        <v>55.93333333</v>
      </c>
      <c r="G5194" s="12">
        <f t="shared" si="3"/>
        <v>1</v>
      </c>
    </row>
    <row r="5195" ht="15.75" customHeight="1">
      <c r="A5195" s="13">
        <v>42179.135416666664</v>
      </c>
      <c r="B5195" s="73">
        <f t="shared" si="1"/>
        <v>42179</v>
      </c>
      <c r="C5195" s="74">
        <f>IF(NewCustomer="Yes", IF(COUNTIF($I$2:$I$11,B5195)&gt;0,0,WEEKDAY(B5195,2)),IF(COUNTIF($I$2:$I$21,B5195)&gt;0,0,WEEKDAY(B5195,2)))</f>
        <v>3</v>
      </c>
      <c r="D5195" s="74">
        <f t="shared" si="2"/>
        <v>3</v>
      </c>
      <c r="E5195" s="12">
        <f>IFERROR(VLOOKUP(A5195,'IDAR Meter Data'!$A:$B,2,1),"")</f>
        <v>151</v>
      </c>
      <c r="F5195" s="75">
        <f>IF(CECCZ="CZ03",'Outside Temp'!B5195,IF(CECCZ="CZ04",'Outside Temp'!B5196,IF(CECCZ="CZ12",'Outside Temp'!B5197, IF(CECCZ="CZ13",'Outside Temp'!B5198))))</f>
        <v>55.68333333</v>
      </c>
      <c r="G5195" s="12">
        <f t="shared" si="3"/>
        <v>1</v>
      </c>
    </row>
    <row r="5196" ht="15.75" customHeight="1">
      <c r="A5196" s="13">
        <v>42179.145833333336</v>
      </c>
      <c r="B5196" s="73">
        <f t="shared" si="1"/>
        <v>42179</v>
      </c>
      <c r="C5196" s="74">
        <f>IF(NewCustomer="Yes", IF(COUNTIF($I$2:$I$11,B5196)&gt;0,0,WEEKDAY(B5196,2)),IF(COUNTIF($I$2:$I$21,B5196)&gt;0,0,WEEKDAY(B5196,2)))</f>
        <v>3</v>
      </c>
      <c r="D5196" s="74">
        <f t="shared" si="2"/>
        <v>3</v>
      </c>
      <c r="E5196" s="12">
        <f>IFERROR(VLOOKUP(A5196,'IDAR Meter Data'!$A:$B,2,1),"")</f>
        <v>150</v>
      </c>
      <c r="F5196" s="75">
        <f>IF(CECCZ="CZ03",'Outside Temp'!B5196,IF(CECCZ="CZ04",'Outside Temp'!B5197,IF(CECCZ="CZ12",'Outside Temp'!B5198, IF(CECCZ="CZ13",'Outside Temp'!B5199))))</f>
        <v>55.43333333</v>
      </c>
      <c r="G5196" s="12">
        <f t="shared" si="3"/>
        <v>1</v>
      </c>
    </row>
    <row r="5197" ht="15.75" customHeight="1">
      <c r="A5197" s="13">
        <v>42179.15625</v>
      </c>
      <c r="B5197" s="73">
        <f t="shared" si="1"/>
        <v>42179</v>
      </c>
      <c r="C5197" s="74">
        <f>IF(NewCustomer="Yes", IF(COUNTIF($I$2:$I$11,B5197)&gt;0,0,WEEKDAY(B5197,2)),IF(COUNTIF($I$2:$I$21,B5197)&gt;0,0,WEEKDAY(B5197,2)))</f>
        <v>3</v>
      </c>
      <c r="D5197" s="74">
        <f t="shared" si="2"/>
        <v>3</v>
      </c>
      <c r="E5197" s="12">
        <f>IFERROR(VLOOKUP(A5197,'IDAR Meter Data'!$A:$B,2,1),"")</f>
        <v>165</v>
      </c>
      <c r="F5197" s="75">
        <f>IF(CECCZ="CZ03",'Outside Temp'!B5197,IF(CECCZ="CZ04",'Outside Temp'!B5198,IF(CECCZ="CZ12",'Outside Temp'!B5199, IF(CECCZ="CZ13",'Outside Temp'!B5200))))</f>
        <v>55.18333333</v>
      </c>
      <c r="G5197" s="12">
        <f t="shared" si="3"/>
        <v>1</v>
      </c>
    </row>
    <row r="5198" ht="15.75" customHeight="1">
      <c r="A5198" s="13">
        <v>42179.166666666664</v>
      </c>
      <c r="B5198" s="73">
        <f t="shared" si="1"/>
        <v>42179</v>
      </c>
      <c r="C5198" s="74">
        <f>IF(NewCustomer="Yes", IF(COUNTIF($I$2:$I$11,B5198)&gt;0,0,WEEKDAY(B5198,2)),IF(COUNTIF($I$2:$I$21,B5198)&gt;0,0,WEEKDAY(B5198,2)))</f>
        <v>3</v>
      </c>
      <c r="D5198" s="74">
        <f t="shared" si="2"/>
        <v>4</v>
      </c>
      <c r="E5198" s="12">
        <f>IFERROR(VLOOKUP(A5198,'IDAR Meter Data'!$A:$B,2,1),"")</f>
        <v>149</v>
      </c>
      <c r="F5198" s="75">
        <f>IF(CECCZ="CZ03",'Outside Temp'!B5198,IF(CECCZ="CZ04",'Outside Temp'!B5199,IF(CECCZ="CZ12",'Outside Temp'!B5200, IF(CECCZ="CZ13",'Outside Temp'!B5201))))</f>
        <v>55</v>
      </c>
      <c r="G5198" s="12">
        <f t="shared" si="3"/>
        <v>1</v>
      </c>
    </row>
    <row r="5199" ht="15.75" customHeight="1">
      <c r="A5199" s="13">
        <v>42179.177083333336</v>
      </c>
      <c r="B5199" s="73">
        <f t="shared" si="1"/>
        <v>42179</v>
      </c>
      <c r="C5199" s="74">
        <f>IF(NewCustomer="Yes", IF(COUNTIF($I$2:$I$11,B5199)&gt;0,0,WEEKDAY(B5199,2)),IF(COUNTIF($I$2:$I$21,B5199)&gt;0,0,WEEKDAY(B5199,2)))</f>
        <v>3</v>
      </c>
      <c r="D5199" s="74">
        <f t="shared" si="2"/>
        <v>4</v>
      </c>
      <c r="E5199" s="12">
        <f>IFERROR(VLOOKUP(A5199,'IDAR Meter Data'!$A:$B,2,1),"")</f>
        <v>148</v>
      </c>
      <c r="F5199" s="75">
        <f>IF(CECCZ="CZ03",'Outside Temp'!B5199,IF(CECCZ="CZ04",'Outside Temp'!B5200,IF(CECCZ="CZ12",'Outside Temp'!B5201, IF(CECCZ="CZ13",'Outside Temp'!B5202))))</f>
        <v>55</v>
      </c>
      <c r="G5199" s="12">
        <f t="shared" si="3"/>
        <v>1</v>
      </c>
    </row>
    <row r="5200" ht="15.75" customHeight="1">
      <c r="A5200" s="13">
        <v>42179.1875</v>
      </c>
      <c r="B5200" s="73">
        <f t="shared" si="1"/>
        <v>42179</v>
      </c>
      <c r="C5200" s="74">
        <f>IF(NewCustomer="Yes", IF(COUNTIF($I$2:$I$11,B5200)&gt;0,0,WEEKDAY(B5200,2)),IF(COUNTIF($I$2:$I$21,B5200)&gt;0,0,WEEKDAY(B5200,2)))</f>
        <v>3</v>
      </c>
      <c r="D5200" s="74">
        <f t="shared" si="2"/>
        <v>4</v>
      </c>
      <c r="E5200" s="12">
        <f>IFERROR(VLOOKUP(A5200,'IDAR Meter Data'!$A:$B,2,1),"")</f>
        <v>143</v>
      </c>
      <c r="F5200" s="75">
        <f>IF(CECCZ="CZ03",'Outside Temp'!B5200,IF(CECCZ="CZ04",'Outside Temp'!B5201,IF(CECCZ="CZ12",'Outside Temp'!B5202, IF(CECCZ="CZ13",'Outside Temp'!B5203))))</f>
        <v>55</v>
      </c>
      <c r="G5200" s="12">
        <f t="shared" si="3"/>
        <v>1</v>
      </c>
    </row>
    <row r="5201" ht="15.75" customHeight="1">
      <c r="A5201" s="13">
        <v>42179.197916666664</v>
      </c>
      <c r="B5201" s="73">
        <f t="shared" si="1"/>
        <v>42179</v>
      </c>
      <c r="C5201" s="74">
        <f>IF(NewCustomer="Yes", IF(COUNTIF($I$2:$I$11,B5201)&gt;0,0,WEEKDAY(B5201,2)),IF(COUNTIF($I$2:$I$21,B5201)&gt;0,0,WEEKDAY(B5201,2)))</f>
        <v>3</v>
      </c>
      <c r="D5201" s="74">
        <f t="shared" si="2"/>
        <v>4</v>
      </c>
      <c r="E5201" s="12">
        <f>IFERROR(VLOOKUP(A5201,'IDAR Meter Data'!$A:$B,2,1),"")</f>
        <v>149</v>
      </c>
      <c r="F5201" s="75">
        <f>IF(CECCZ="CZ03",'Outside Temp'!B5201,IF(CECCZ="CZ04",'Outside Temp'!B5202,IF(CECCZ="CZ12",'Outside Temp'!B5203, IF(CECCZ="CZ13",'Outside Temp'!B5204))))</f>
        <v>55</v>
      </c>
      <c r="G5201" s="12">
        <f t="shared" si="3"/>
        <v>1</v>
      </c>
    </row>
    <row r="5202" ht="15.75" customHeight="1">
      <c r="A5202" s="13">
        <v>42179.208333333336</v>
      </c>
      <c r="B5202" s="73">
        <f t="shared" si="1"/>
        <v>42179</v>
      </c>
      <c r="C5202" s="74">
        <f>IF(NewCustomer="Yes", IF(COUNTIF($I$2:$I$11,B5202)&gt;0,0,WEEKDAY(B5202,2)),IF(COUNTIF($I$2:$I$21,B5202)&gt;0,0,WEEKDAY(B5202,2)))</f>
        <v>3</v>
      </c>
      <c r="D5202" s="74">
        <f t="shared" si="2"/>
        <v>5</v>
      </c>
      <c r="E5202" s="12">
        <f>IFERROR(VLOOKUP(A5202,'IDAR Meter Data'!$A:$B,2,1),"")</f>
        <v>147</v>
      </c>
      <c r="F5202" s="75">
        <f>IF(CECCZ="CZ03",'Outside Temp'!B5202,IF(CECCZ="CZ04",'Outside Temp'!B5203,IF(CECCZ="CZ12",'Outside Temp'!B5204, IF(CECCZ="CZ13",'Outside Temp'!B5205))))</f>
        <v>54.06666667</v>
      </c>
      <c r="G5202" s="12">
        <f t="shared" si="3"/>
        <v>1</v>
      </c>
    </row>
    <row r="5203" ht="15.75" customHeight="1">
      <c r="A5203" s="13">
        <v>42179.21875</v>
      </c>
      <c r="B5203" s="73">
        <f t="shared" si="1"/>
        <v>42179</v>
      </c>
      <c r="C5203" s="74">
        <f>IF(NewCustomer="Yes", IF(COUNTIF($I$2:$I$11,B5203)&gt;0,0,WEEKDAY(B5203,2)),IF(COUNTIF($I$2:$I$21,B5203)&gt;0,0,WEEKDAY(B5203,2)))</f>
        <v>3</v>
      </c>
      <c r="D5203" s="74">
        <f t="shared" si="2"/>
        <v>5</v>
      </c>
      <c r="E5203" s="12">
        <f>IFERROR(VLOOKUP(A5203,'IDAR Meter Data'!$A:$B,2,1),"")</f>
        <v>153</v>
      </c>
      <c r="F5203" s="75">
        <f>IF(CECCZ="CZ03",'Outside Temp'!B5203,IF(CECCZ="CZ04",'Outside Temp'!B5204,IF(CECCZ="CZ12",'Outside Temp'!B5205, IF(CECCZ="CZ13",'Outside Temp'!B5206))))</f>
        <v>54.31666667</v>
      </c>
      <c r="G5203" s="12">
        <f t="shared" si="3"/>
        <v>1</v>
      </c>
    </row>
    <row r="5204" ht="15.75" customHeight="1">
      <c r="A5204" s="13">
        <v>42179.229166666664</v>
      </c>
      <c r="B5204" s="73">
        <f t="shared" si="1"/>
        <v>42179</v>
      </c>
      <c r="C5204" s="74">
        <f>IF(NewCustomer="Yes", IF(COUNTIF($I$2:$I$11,B5204)&gt;0,0,WEEKDAY(B5204,2)),IF(COUNTIF($I$2:$I$21,B5204)&gt;0,0,WEEKDAY(B5204,2)))</f>
        <v>3</v>
      </c>
      <c r="D5204" s="74">
        <f t="shared" si="2"/>
        <v>5</v>
      </c>
      <c r="E5204" s="12">
        <f>IFERROR(VLOOKUP(A5204,'IDAR Meter Data'!$A:$B,2,1),"")</f>
        <v>149</v>
      </c>
      <c r="F5204" s="75">
        <f>IF(CECCZ="CZ03",'Outside Temp'!B5204,IF(CECCZ="CZ04",'Outside Temp'!B5205,IF(CECCZ="CZ12",'Outside Temp'!B5206, IF(CECCZ="CZ13",'Outside Temp'!B5207))))</f>
        <v>54.56666667</v>
      </c>
      <c r="G5204" s="12">
        <f t="shared" si="3"/>
        <v>1</v>
      </c>
    </row>
    <row r="5205" ht="15.75" customHeight="1">
      <c r="A5205" s="13">
        <v>42179.239583333336</v>
      </c>
      <c r="B5205" s="73">
        <f t="shared" si="1"/>
        <v>42179</v>
      </c>
      <c r="C5205" s="74">
        <f>IF(NewCustomer="Yes", IF(COUNTIF($I$2:$I$11,B5205)&gt;0,0,WEEKDAY(B5205,2)),IF(COUNTIF($I$2:$I$21,B5205)&gt;0,0,WEEKDAY(B5205,2)))</f>
        <v>3</v>
      </c>
      <c r="D5205" s="74">
        <f t="shared" si="2"/>
        <v>5</v>
      </c>
      <c r="E5205" s="12">
        <f>IFERROR(VLOOKUP(A5205,'IDAR Meter Data'!$A:$B,2,1),"")</f>
        <v>145</v>
      </c>
      <c r="F5205" s="75">
        <f>IF(CECCZ="CZ03",'Outside Temp'!B5205,IF(CECCZ="CZ04",'Outside Temp'!B5206,IF(CECCZ="CZ12",'Outside Temp'!B5207, IF(CECCZ="CZ13",'Outside Temp'!B5208))))</f>
        <v>54.81666667</v>
      </c>
      <c r="G5205" s="12">
        <f t="shared" si="3"/>
        <v>1</v>
      </c>
    </row>
    <row r="5206" ht="15.75" customHeight="1">
      <c r="A5206" s="13">
        <v>42179.25</v>
      </c>
      <c r="B5206" s="73">
        <f t="shared" si="1"/>
        <v>42179</v>
      </c>
      <c r="C5206" s="74">
        <f>IF(NewCustomer="Yes", IF(COUNTIF($I$2:$I$11,B5206)&gt;0,0,WEEKDAY(B5206,2)),IF(COUNTIF($I$2:$I$21,B5206)&gt;0,0,WEEKDAY(B5206,2)))</f>
        <v>3</v>
      </c>
      <c r="D5206" s="74">
        <f t="shared" si="2"/>
        <v>6</v>
      </c>
      <c r="E5206" s="12">
        <f>IFERROR(VLOOKUP(A5206,'IDAR Meter Data'!$A:$B,2,1),"")</f>
        <v>138</v>
      </c>
      <c r="F5206" s="75">
        <f>IF(CECCZ="CZ03",'Outside Temp'!B5206,IF(CECCZ="CZ04",'Outside Temp'!B5207,IF(CECCZ="CZ12",'Outside Temp'!B5208, IF(CECCZ="CZ13",'Outside Temp'!B5209))))</f>
        <v>55.2</v>
      </c>
      <c r="G5206" s="12">
        <f t="shared" si="3"/>
        <v>1</v>
      </c>
    </row>
    <row r="5207" ht="15.75" customHeight="1">
      <c r="A5207" s="13">
        <v>42179.260416666664</v>
      </c>
      <c r="B5207" s="73">
        <f t="shared" si="1"/>
        <v>42179</v>
      </c>
      <c r="C5207" s="74">
        <f>IF(NewCustomer="Yes", IF(COUNTIF($I$2:$I$11,B5207)&gt;0,0,WEEKDAY(B5207,2)),IF(COUNTIF($I$2:$I$21,B5207)&gt;0,0,WEEKDAY(B5207,2)))</f>
        <v>3</v>
      </c>
      <c r="D5207" s="74">
        <f t="shared" si="2"/>
        <v>6</v>
      </c>
      <c r="E5207" s="12">
        <f>IFERROR(VLOOKUP(A5207,'IDAR Meter Data'!$A:$B,2,1),"")</f>
        <v>142</v>
      </c>
      <c r="F5207" s="75">
        <f>IF(CECCZ="CZ03",'Outside Temp'!B5207,IF(CECCZ="CZ04",'Outside Temp'!B5208,IF(CECCZ="CZ12",'Outside Temp'!B5209, IF(CECCZ="CZ13",'Outside Temp'!B5210))))</f>
        <v>55.95</v>
      </c>
      <c r="G5207" s="12">
        <f t="shared" si="3"/>
        <v>1</v>
      </c>
    </row>
    <row r="5208" ht="15.75" customHeight="1">
      <c r="A5208" s="13">
        <v>42179.270833333336</v>
      </c>
      <c r="B5208" s="73">
        <f t="shared" si="1"/>
        <v>42179</v>
      </c>
      <c r="C5208" s="74">
        <f>IF(NewCustomer="Yes", IF(COUNTIF($I$2:$I$11,B5208)&gt;0,0,WEEKDAY(B5208,2)),IF(COUNTIF($I$2:$I$21,B5208)&gt;0,0,WEEKDAY(B5208,2)))</f>
        <v>3</v>
      </c>
      <c r="D5208" s="74">
        <f t="shared" si="2"/>
        <v>6</v>
      </c>
      <c r="E5208" s="12">
        <f>IFERROR(VLOOKUP(A5208,'IDAR Meter Data'!$A:$B,2,1),"")</f>
        <v>150</v>
      </c>
      <c r="F5208" s="75">
        <f>IF(CECCZ="CZ03",'Outside Temp'!B5208,IF(CECCZ="CZ04",'Outside Temp'!B5209,IF(CECCZ="CZ12",'Outside Temp'!B5210, IF(CECCZ="CZ13",'Outside Temp'!B5211))))</f>
        <v>56.7</v>
      </c>
      <c r="G5208" s="12">
        <f t="shared" si="3"/>
        <v>1</v>
      </c>
    </row>
    <row r="5209" ht="15.75" customHeight="1">
      <c r="A5209" s="13">
        <v>42179.28125</v>
      </c>
      <c r="B5209" s="73">
        <f t="shared" si="1"/>
        <v>42179</v>
      </c>
      <c r="C5209" s="74">
        <f>IF(NewCustomer="Yes", IF(COUNTIF($I$2:$I$11,B5209)&gt;0,0,WEEKDAY(B5209,2)),IF(COUNTIF($I$2:$I$21,B5209)&gt;0,0,WEEKDAY(B5209,2)))</f>
        <v>3</v>
      </c>
      <c r="D5209" s="74">
        <f t="shared" si="2"/>
        <v>6</v>
      </c>
      <c r="E5209" s="12">
        <f>IFERROR(VLOOKUP(A5209,'IDAR Meter Data'!$A:$B,2,1),"")</f>
        <v>159</v>
      </c>
      <c r="F5209" s="75">
        <f>IF(CECCZ="CZ03",'Outside Temp'!B5209,IF(CECCZ="CZ04",'Outside Temp'!B5210,IF(CECCZ="CZ12",'Outside Temp'!B5211, IF(CECCZ="CZ13",'Outside Temp'!B5212))))</f>
        <v>57.45</v>
      </c>
      <c r="G5209" s="12">
        <f t="shared" si="3"/>
        <v>1</v>
      </c>
    </row>
    <row r="5210" ht="15.75" customHeight="1">
      <c r="A5210" s="13">
        <v>42179.291666666664</v>
      </c>
      <c r="B5210" s="73">
        <f t="shared" si="1"/>
        <v>42179</v>
      </c>
      <c r="C5210" s="74">
        <f>IF(NewCustomer="Yes", IF(COUNTIF($I$2:$I$11,B5210)&gt;0,0,WEEKDAY(B5210,2)),IF(COUNTIF($I$2:$I$21,B5210)&gt;0,0,WEEKDAY(B5210,2)))</f>
        <v>3</v>
      </c>
      <c r="D5210" s="74">
        <f t="shared" si="2"/>
        <v>7</v>
      </c>
      <c r="E5210" s="12">
        <f>IFERROR(VLOOKUP(A5210,'IDAR Meter Data'!$A:$B,2,1),"")</f>
        <v>152</v>
      </c>
      <c r="F5210" s="75">
        <f>IF(CECCZ="CZ03",'Outside Temp'!B5210,IF(CECCZ="CZ04",'Outside Temp'!B5211,IF(CECCZ="CZ12",'Outside Temp'!B5212, IF(CECCZ="CZ13",'Outside Temp'!B5213))))</f>
        <v>58.13333333</v>
      </c>
      <c r="G5210" s="12">
        <f t="shared" si="3"/>
        <v>1</v>
      </c>
    </row>
    <row r="5211" ht="15.75" customHeight="1">
      <c r="A5211" s="13">
        <v>42179.302083333336</v>
      </c>
      <c r="B5211" s="73">
        <f t="shared" si="1"/>
        <v>42179</v>
      </c>
      <c r="C5211" s="74">
        <f>IF(NewCustomer="Yes", IF(COUNTIF($I$2:$I$11,B5211)&gt;0,0,WEEKDAY(B5211,2)),IF(COUNTIF($I$2:$I$21,B5211)&gt;0,0,WEEKDAY(B5211,2)))</f>
        <v>3</v>
      </c>
      <c r="D5211" s="74">
        <f t="shared" si="2"/>
        <v>7</v>
      </c>
      <c r="E5211" s="12">
        <f>IFERROR(VLOOKUP(A5211,'IDAR Meter Data'!$A:$B,2,1),"")</f>
        <v>154</v>
      </c>
      <c r="F5211" s="75">
        <f>IF(CECCZ="CZ03",'Outside Temp'!B5211,IF(CECCZ="CZ04",'Outside Temp'!B5212,IF(CECCZ="CZ12",'Outside Temp'!B5213, IF(CECCZ="CZ13",'Outside Temp'!B5214))))</f>
        <v>58.63333333</v>
      </c>
      <c r="G5211" s="12">
        <f t="shared" si="3"/>
        <v>1</v>
      </c>
    </row>
    <row r="5212" ht="15.75" customHeight="1">
      <c r="A5212" s="13">
        <v>42179.3125</v>
      </c>
      <c r="B5212" s="73">
        <f t="shared" si="1"/>
        <v>42179</v>
      </c>
      <c r="C5212" s="74">
        <f>IF(NewCustomer="Yes", IF(COUNTIF($I$2:$I$11,B5212)&gt;0,0,WEEKDAY(B5212,2)),IF(COUNTIF($I$2:$I$21,B5212)&gt;0,0,WEEKDAY(B5212,2)))</f>
        <v>3</v>
      </c>
      <c r="D5212" s="74">
        <f t="shared" si="2"/>
        <v>7</v>
      </c>
      <c r="E5212" s="12">
        <f>IFERROR(VLOOKUP(A5212,'IDAR Meter Data'!$A:$B,2,1),"")</f>
        <v>151</v>
      </c>
      <c r="F5212" s="75">
        <f>IF(CECCZ="CZ03",'Outside Temp'!B5212,IF(CECCZ="CZ04",'Outside Temp'!B5213,IF(CECCZ="CZ12",'Outside Temp'!B5214, IF(CECCZ="CZ13",'Outside Temp'!B5215))))</f>
        <v>59.13333333</v>
      </c>
      <c r="G5212" s="12">
        <f t="shared" si="3"/>
        <v>1</v>
      </c>
    </row>
    <row r="5213" ht="15.75" customHeight="1">
      <c r="A5213" s="13">
        <v>42179.322916666664</v>
      </c>
      <c r="B5213" s="73">
        <f t="shared" si="1"/>
        <v>42179</v>
      </c>
      <c r="C5213" s="74">
        <f>IF(NewCustomer="Yes", IF(COUNTIF($I$2:$I$11,B5213)&gt;0,0,WEEKDAY(B5213,2)),IF(COUNTIF($I$2:$I$21,B5213)&gt;0,0,WEEKDAY(B5213,2)))</f>
        <v>3</v>
      </c>
      <c r="D5213" s="74">
        <f t="shared" si="2"/>
        <v>7</v>
      </c>
      <c r="E5213" s="12">
        <f>IFERROR(VLOOKUP(A5213,'IDAR Meter Data'!$A:$B,2,1),"")</f>
        <v>154</v>
      </c>
      <c r="F5213" s="75">
        <f>IF(CECCZ="CZ03",'Outside Temp'!B5213,IF(CECCZ="CZ04",'Outside Temp'!B5214,IF(CECCZ="CZ12",'Outside Temp'!B5215, IF(CECCZ="CZ13",'Outside Temp'!B5216))))</f>
        <v>59.63333333</v>
      </c>
      <c r="G5213" s="12">
        <f t="shared" si="3"/>
        <v>1</v>
      </c>
    </row>
    <row r="5214" ht="15.75" customHeight="1">
      <c r="A5214" s="13">
        <v>42179.333333333336</v>
      </c>
      <c r="B5214" s="73">
        <f t="shared" si="1"/>
        <v>42179</v>
      </c>
      <c r="C5214" s="74">
        <f>IF(NewCustomer="Yes", IF(COUNTIF($I$2:$I$11,B5214)&gt;0,0,WEEKDAY(B5214,2)),IF(COUNTIF($I$2:$I$21,B5214)&gt;0,0,WEEKDAY(B5214,2)))</f>
        <v>3</v>
      </c>
      <c r="D5214" s="74">
        <f t="shared" si="2"/>
        <v>8</v>
      </c>
      <c r="E5214" s="12">
        <f>IFERROR(VLOOKUP(A5214,'IDAR Meter Data'!$A:$B,2,1),"")</f>
        <v>163</v>
      </c>
      <c r="F5214" s="75">
        <f>IF(CECCZ="CZ03",'Outside Temp'!B5214,IF(CECCZ="CZ04",'Outside Temp'!B5215,IF(CECCZ="CZ12",'Outside Temp'!B5216, IF(CECCZ="CZ13",'Outside Temp'!B5217))))</f>
        <v>60.26666667</v>
      </c>
      <c r="G5214" s="12">
        <f t="shared" si="3"/>
        <v>1</v>
      </c>
    </row>
    <row r="5215" ht="15.75" customHeight="1">
      <c r="A5215" s="13">
        <v>42179.34375</v>
      </c>
      <c r="B5215" s="73">
        <f t="shared" si="1"/>
        <v>42179</v>
      </c>
      <c r="C5215" s="74">
        <f>IF(NewCustomer="Yes", IF(COUNTIF($I$2:$I$11,B5215)&gt;0,0,WEEKDAY(B5215,2)),IF(COUNTIF($I$2:$I$21,B5215)&gt;0,0,WEEKDAY(B5215,2)))</f>
        <v>3</v>
      </c>
      <c r="D5215" s="74">
        <f t="shared" si="2"/>
        <v>8</v>
      </c>
      <c r="E5215" s="12">
        <f>IFERROR(VLOOKUP(A5215,'IDAR Meter Data'!$A:$B,2,1),"")</f>
        <v>167</v>
      </c>
      <c r="F5215" s="75">
        <f>IF(CECCZ="CZ03",'Outside Temp'!B5215,IF(CECCZ="CZ04",'Outside Temp'!B5216,IF(CECCZ="CZ12",'Outside Temp'!B5217, IF(CECCZ="CZ13",'Outside Temp'!B5218))))</f>
        <v>61.26666667</v>
      </c>
      <c r="G5215" s="12">
        <f t="shared" si="3"/>
        <v>1</v>
      </c>
    </row>
    <row r="5216" ht="15.75" customHeight="1">
      <c r="A5216" s="13">
        <v>42179.354166666664</v>
      </c>
      <c r="B5216" s="73">
        <f t="shared" si="1"/>
        <v>42179</v>
      </c>
      <c r="C5216" s="74">
        <f>IF(NewCustomer="Yes", IF(COUNTIF($I$2:$I$11,B5216)&gt;0,0,WEEKDAY(B5216,2)),IF(COUNTIF($I$2:$I$21,B5216)&gt;0,0,WEEKDAY(B5216,2)))</f>
        <v>3</v>
      </c>
      <c r="D5216" s="74">
        <f t="shared" si="2"/>
        <v>8</v>
      </c>
      <c r="E5216" s="12">
        <f>IFERROR(VLOOKUP(A5216,'IDAR Meter Data'!$A:$B,2,1),"")</f>
        <v>168</v>
      </c>
      <c r="F5216" s="75">
        <f>IF(CECCZ="CZ03",'Outside Temp'!B5216,IF(CECCZ="CZ04",'Outside Temp'!B5217,IF(CECCZ="CZ12",'Outside Temp'!B5218, IF(CECCZ="CZ13",'Outside Temp'!B5219))))</f>
        <v>62.26666667</v>
      </c>
      <c r="G5216" s="12">
        <f t="shared" si="3"/>
        <v>1</v>
      </c>
    </row>
    <row r="5217" ht="15.75" customHeight="1">
      <c r="A5217" s="13">
        <v>42179.364583333336</v>
      </c>
      <c r="B5217" s="73">
        <f t="shared" si="1"/>
        <v>42179</v>
      </c>
      <c r="C5217" s="74">
        <f>IF(NewCustomer="Yes", IF(COUNTIF($I$2:$I$11,B5217)&gt;0,0,WEEKDAY(B5217,2)),IF(COUNTIF($I$2:$I$21,B5217)&gt;0,0,WEEKDAY(B5217,2)))</f>
        <v>3</v>
      </c>
      <c r="D5217" s="74">
        <f t="shared" si="2"/>
        <v>8</v>
      </c>
      <c r="E5217" s="12">
        <f>IFERROR(VLOOKUP(A5217,'IDAR Meter Data'!$A:$B,2,1),"")</f>
        <v>176</v>
      </c>
      <c r="F5217" s="75">
        <f>IF(CECCZ="CZ03",'Outside Temp'!B5217,IF(CECCZ="CZ04",'Outside Temp'!B5218,IF(CECCZ="CZ12",'Outside Temp'!B5219, IF(CECCZ="CZ13",'Outside Temp'!B5220))))</f>
        <v>63.26666667</v>
      </c>
      <c r="G5217" s="12">
        <f t="shared" si="3"/>
        <v>1</v>
      </c>
    </row>
    <row r="5218" ht="15.75" customHeight="1">
      <c r="A5218" s="13">
        <v>42179.375</v>
      </c>
      <c r="B5218" s="73">
        <f t="shared" si="1"/>
        <v>42179</v>
      </c>
      <c r="C5218" s="74">
        <f>IF(NewCustomer="Yes", IF(COUNTIF($I$2:$I$11,B5218)&gt;0,0,WEEKDAY(B5218,2)),IF(COUNTIF($I$2:$I$21,B5218)&gt;0,0,WEEKDAY(B5218,2)))</f>
        <v>3</v>
      </c>
      <c r="D5218" s="74">
        <f t="shared" si="2"/>
        <v>9</v>
      </c>
      <c r="E5218" s="12">
        <f>IFERROR(VLOOKUP(A5218,'IDAR Meter Data'!$A:$B,2,1),"")</f>
        <v>190</v>
      </c>
      <c r="F5218" s="75">
        <f>IF(CECCZ="CZ03",'Outside Temp'!B5218,IF(CECCZ="CZ04",'Outside Temp'!B5219,IF(CECCZ="CZ12",'Outside Temp'!B5220, IF(CECCZ="CZ13",'Outside Temp'!B5221))))</f>
        <v>64.2</v>
      </c>
      <c r="G5218" s="12">
        <f t="shared" si="3"/>
        <v>1</v>
      </c>
    </row>
    <row r="5219" ht="15.75" customHeight="1">
      <c r="A5219" s="13">
        <v>42179.385416666664</v>
      </c>
      <c r="B5219" s="73">
        <f t="shared" si="1"/>
        <v>42179</v>
      </c>
      <c r="C5219" s="74">
        <f>IF(NewCustomer="Yes", IF(COUNTIF($I$2:$I$11,B5219)&gt;0,0,WEEKDAY(B5219,2)),IF(COUNTIF($I$2:$I$21,B5219)&gt;0,0,WEEKDAY(B5219,2)))</f>
        <v>3</v>
      </c>
      <c r="D5219" s="74">
        <f t="shared" si="2"/>
        <v>9</v>
      </c>
      <c r="E5219" s="12">
        <f>IFERROR(VLOOKUP(A5219,'IDAR Meter Data'!$A:$B,2,1),"")</f>
        <v>179</v>
      </c>
      <c r="F5219" s="75">
        <f>IF(CECCZ="CZ03",'Outside Temp'!B5219,IF(CECCZ="CZ04",'Outside Temp'!B5220,IF(CECCZ="CZ12",'Outside Temp'!B5221, IF(CECCZ="CZ13",'Outside Temp'!B5222))))</f>
        <v>64.95</v>
      </c>
      <c r="G5219" s="12">
        <f t="shared" si="3"/>
        <v>1</v>
      </c>
    </row>
    <row r="5220" ht="15.75" customHeight="1">
      <c r="A5220" s="13">
        <v>42179.395833333336</v>
      </c>
      <c r="B5220" s="73">
        <f t="shared" si="1"/>
        <v>42179</v>
      </c>
      <c r="C5220" s="74">
        <f>IF(NewCustomer="Yes", IF(COUNTIF($I$2:$I$11,B5220)&gt;0,0,WEEKDAY(B5220,2)),IF(COUNTIF($I$2:$I$21,B5220)&gt;0,0,WEEKDAY(B5220,2)))</f>
        <v>3</v>
      </c>
      <c r="D5220" s="74">
        <f t="shared" si="2"/>
        <v>9</v>
      </c>
      <c r="E5220" s="12">
        <f>IFERROR(VLOOKUP(A5220,'IDAR Meter Data'!$A:$B,2,1),"")</f>
        <v>199</v>
      </c>
      <c r="F5220" s="75">
        <f>IF(CECCZ="CZ03",'Outside Temp'!B5220,IF(CECCZ="CZ04",'Outside Temp'!B5221,IF(CECCZ="CZ12",'Outside Temp'!B5222, IF(CECCZ="CZ13",'Outside Temp'!B5223))))</f>
        <v>65.7</v>
      </c>
      <c r="G5220" s="12">
        <f t="shared" si="3"/>
        <v>2</v>
      </c>
    </row>
    <row r="5221" ht="15.75" customHeight="1">
      <c r="A5221" s="13">
        <v>42179.40625</v>
      </c>
      <c r="B5221" s="73">
        <f t="shared" si="1"/>
        <v>42179</v>
      </c>
      <c r="C5221" s="74">
        <f>IF(NewCustomer="Yes", IF(COUNTIF($I$2:$I$11,B5221)&gt;0,0,WEEKDAY(B5221,2)),IF(COUNTIF($I$2:$I$21,B5221)&gt;0,0,WEEKDAY(B5221,2)))</f>
        <v>3</v>
      </c>
      <c r="D5221" s="74">
        <f t="shared" si="2"/>
        <v>9</v>
      </c>
      <c r="E5221" s="12">
        <f>IFERROR(VLOOKUP(A5221,'IDAR Meter Data'!$A:$B,2,1),"")</f>
        <v>199</v>
      </c>
      <c r="F5221" s="75">
        <f>IF(CECCZ="CZ03",'Outside Temp'!B5221,IF(CECCZ="CZ04",'Outside Temp'!B5222,IF(CECCZ="CZ12",'Outside Temp'!B5223, IF(CECCZ="CZ13",'Outside Temp'!B5224))))</f>
        <v>66.45</v>
      </c>
      <c r="G5221" s="12">
        <f t="shared" si="3"/>
        <v>2</v>
      </c>
    </row>
    <row r="5222" ht="15.75" customHeight="1">
      <c r="A5222" s="13">
        <v>42179.416666666664</v>
      </c>
      <c r="B5222" s="73">
        <f t="shared" si="1"/>
        <v>42179</v>
      </c>
      <c r="C5222" s="74">
        <f>IF(NewCustomer="Yes", IF(COUNTIF($I$2:$I$11,B5222)&gt;0,0,WEEKDAY(B5222,2)),IF(COUNTIF($I$2:$I$21,B5222)&gt;0,0,WEEKDAY(B5222,2)))</f>
        <v>3</v>
      </c>
      <c r="D5222" s="74">
        <f t="shared" si="2"/>
        <v>10</v>
      </c>
      <c r="E5222" s="12">
        <f>IFERROR(VLOOKUP(A5222,'IDAR Meter Data'!$A:$B,2,1),"")</f>
        <v>192</v>
      </c>
      <c r="F5222" s="75">
        <f>IF(CECCZ="CZ03",'Outside Temp'!B5222,IF(CECCZ="CZ04",'Outside Temp'!B5223,IF(CECCZ="CZ12",'Outside Temp'!B5224, IF(CECCZ="CZ13",'Outside Temp'!B5225))))</f>
        <v>67.13333333</v>
      </c>
      <c r="G5222" s="12">
        <f t="shared" si="3"/>
        <v>2</v>
      </c>
    </row>
    <row r="5223" ht="15.75" customHeight="1">
      <c r="A5223" s="13">
        <v>42179.427083333336</v>
      </c>
      <c r="B5223" s="73">
        <f t="shared" si="1"/>
        <v>42179</v>
      </c>
      <c r="C5223" s="74">
        <f>IF(NewCustomer="Yes", IF(COUNTIF($I$2:$I$11,B5223)&gt;0,0,WEEKDAY(B5223,2)),IF(COUNTIF($I$2:$I$21,B5223)&gt;0,0,WEEKDAY(B5223,2)))</f>
        <v>3</v>
      </c>
      <c r="D5223" s="74">
        <f t="shared" si="2"/>
        <v>10</v>
      </c>
      <c r="E5223" s="12">
        <f>IFERROR(VLOOKUP(A5223,'IDAR Meter Data'!$A:$B,2,1),"")</f>
        <v>202</v>
      </c>
      <c r="F5223" s="75">
        <f>IF(CECCZ="CZ03",'Outside Temp'!B5223,IF(CECCZ="CZ04",'Outside Temp'!B5224,IF(CECCZ="CZ12",'Outside Temp'!B5225, IF(CECCZ="CZ13",'Outside Temp'!B5226))))</f>
        <v>67.63333333</v>
      </c>
      <c r="G5223" s="12">
        <f t="shared" si="3"/>
        <v>2</v>
      </c>
    </row>
    <row r="5224" ht="15.75" customHeight="1">
      <c r="A5224" s="13">
        <v>42179.4375</v>
      </c>
      <c r="B5224" s="73">
        <f t="shared" si="1"/>
        <v>42179</v>
      </c>
      <c r="C5224" s="74">
        <f>IF(NewCustomer="Yes", IF(COUNTIF($I$2:$I$11,B5224)&gt;0,0,WEEKDAY(B5224,2)),IF(COUNTIF($I$2:$I$21,B5224)&gt;0,0,WEEKDAY(B5224,2)))</f>
        <v>3</v>
      </c>
      <c r="D5224" s="74">
        <f t="shared" si="2"/>
        <v>10</v>
      </c>
      <c r="E5224" s="12">
        <f>IFERROR(VLOOKUP(A5224,'IDAR Meter Data'!$A:$B,2,1),"")</f>
        <v>203</v>
      </c>
      <c r="F5224" s="75">
        <f>IF(CECCZ="CZ03",'Outside Temp'!B5224,IF(CECCZ="CZ04",'Outside Temp'!B5225,IF(CECCZ="CZ12",'Outside Temp'!B5226, IF(CECCZ="CZ13",'Outside Temp'!B5227))))</f>
        <v>68.13333333</v>
      </c>
      <c r="G5224" s="12">
        <f t="shared" si="3"/>
        <v>2</v>
      </c>
    </row>
    <row r="5225" ht="15.75" customHeight="1">
      <c r="A5225" s="13">
        <v>42179.447916666664</v>
      </c>
      <c r="B5225" s="73">
        <f t="shared" si="1"/>
        <v>42179</v>
      </c>
      <c r="C5225" s="74">
        <f>IF(NewCustomer="Yes", IF(COUNTIF($I$2:$I$11,B5225)&gt;0,0,WEEKDAY(B5225,2)),IF(COUNTIF($I$2:$I$21,B5225)&gt;0,0,WEEKDAY(B5225,2)))</f>
        <v>3</v>
      </c>
      <c r="D5225" s="74">
        <f t="shared" si="2"/>
        <v>10</v>
      </c>
      <c r="E5225" s="12">
        <f>IFERROR(VLOOKUP(A5225,'IDAR Meter Data'!$A:$B,2,1),"")</f>
        <v>209</v>
      </c>
      <c r="F5225" s="75">
        <f>IF(CECCZ="CZ03",'Outside Temp'!B5225,IF(CECCZ="CZ04",'Outside Temp'!B5226,IF(CECCZ="CZ12",'Outside Temp'!B5227, IF(CECCZ="CZ13",'Outside Temp'!B5228))))</f>
        <v>68.63333333</v>
      </c>
      <c r="G5225" s="12">
        <f t="shared" si="3"/>
        <v>2</v>
      </c>
    </row>
    <row r="5226" ht="15.75" customHeight="1">
      <c r="A5226" s="13">
        <v>42179.458333333336</v>
      </c>
      <c r="B5226" s="73">
        <f t="shared" si="1"/>
        <v>42179</v>
      </c>
      <c r="C5226" s="74">
        <f>IF(NewCustomer="Yes", IF(COUNTIF($I$2:$I$11,B5226)&gt;0,0,WEEKDAY(B5226,2)),IF(COUNTIF($I$2:$I$21,B5226)&gt;0,0,WEEKDAY(B5226,2)))</f>
        <v>3</v>
      </c>
      <c r="D5226" s="74">
        <f t="shared" si="2"/>
        <v>11</v>
      </c>
      <c r="E5226" s="12">
        <f>IFERROR(VLOOKUP(A5226,'IDAR Meter Data'!$A:$B,2,1),"")</f>
        <v>226</v>
      </c>
      <c r="F5226" s="75">
        <f>IF(CECCZ="CZ03",'Outside Temp'!B5226,IF(CECCZ="CZ04",'Outside Temp'!B5227,IF(CECCZ="CZ12",'Outside Temp'!B5228, IF(CECCZ="CZ13",'Outside Temp'!B5229))))</f>
        <v>69.06666667</v>
      </c>
      <c r="G5226" s="12">
        <f t="shared" si="3"/>
        <v>2</v>
      </c>
    </row>
    <row r="5227" ht="15.75" customHeight="1">
      <c r="A5227" s="13">
        <v>42179.46875</v>
      </c>
      <c r="B5227" s="73">
        <f t="shared" si="1"/>
        <v>42179</v>
      </c>
      <c r="C5227" s="74">
        <f>IF(NewCustomer="Yes", IF(COUNTIF($I$2:$I$11,B5227)&gt;0,0,WEEKDAY(B5227,2)),IF(COUNTIF($I$2:$I$21,B5227)&gt;0,0,WEEKDAY(B5227,2)))</f>
        <v>3</v>
      </c>
      <c r="D5227" s="74">
        <f t="shared" si="2"/>
        <v>11</v>
      </c>
      <c r="E5227" s="12">
        <f>IFERROR(VLOOKUP(A5227,'IDAR Meter Data'!$A:$B,2,1),"")</f>
        <v>207</v>
      </c>
      <c r="F5227" s="75">
        <f>IF(CECCZ="CZ03",'Outside Temp'!B5227,IF(CECCZ="CZ04",'Outside Temp'!B5228,IF(CECCZ="CZ12",'Outside Temp'!B5229, IF(CECCZ="CZ13",'Outside Temp'!B5230))))</f>
        <v>69.31666667</v>
      </c>
      <c r="G5227" s="12">
        <f t="shared" si="3"/>
        <v>2</v>
      </c>
    </row>
    <row r="5228" ht="15.75" customHeight="1">
      <c r="A5228" s="13">
        <v>42179.479166666664</v>
      </c>
      <c r="B5228" s="73">
        <f t="shared" si="1"/>
        <v>42179</v>
      </c>
      <c r="C5228" s="74">
        <f>IF(NewCustomer="Yes", IF(COUNTIF($I$2:$I$11,B5228)&gt;0,0,WEEKDAY(B5228,2)),IF(COUNTIF($I$2:$I$21,B5228)&gt;0,0,WEEKDAY(B5228,2)))</f>
        <v>3</v>
      </c>
      <c r="D5228" s="74">
        <f t="shared" si="2"/>
        <v>11</v>
      </c>
      <c r="E5228" s="12">
        <f>IFERROR(VLOOKUP(A5228,'IDAR Meter Data'!$A:$B,2,1),"")</f>
        <v>216</v>
      </c>
      <c r="F5228" s="75">
        <f>IF(CECCZ="CZ03",'Outside Temp'!B5228,IF(CECCZ="CZ04",'Outside Temp'!B5229,IF(CECCZ="CZ12",'Outside Temp'!B5230, IF(CECCZ="CZ13",'Outside Temp'!B5231))))</f>
        <v>69.56666667</v>
      </c>
      <c r="G5228" s="12">
        <f t="shared" si="3"/>
        <v>2</v>
      </c>
    </row>
    <row r="5229" ht="15.75" customHeight="1">
      <c r="A5229" s="13">
        <v>42179.489583333336</v>
      </c>
      <c r="B5229" s="73">
        <f t="shared" si="1"/>
        <v>42179</v>
      </c>
      <c r="C5229" s="74">
        <f>IF(NewCustomer="Yes", IF(COUNTIF($I$2:$I$11,B5229)&gt;0,0,WEEKDAY(B5229,2)),IF(COUNTIF($I$2:$I$21,B5229)&gt;0,0,WEEKDAY(B5229,2)))</f>
        <v>3</v>
      </c>
      <c r="D5229" s="74">
        <f t="shared" si="2"/>
        <v>11</v>
      </c>
      <c r="E5229" s="12">
        <f>IFERROR(VLOOKUP(A5229,'IDAR Meter Data'!$A:$B,2,1),"")</f>
        <v>218</v>
      </c>
      <c r="F5229" s="75">
        <f>IF(CECCZ="CZ03",'Outside Temp'!B5229,IF(CECCZ="CZ04",'Outside Temp'!B5230,IF(CECCZ="CZ12",'Outside Temp'!B5231, IF(CECCZ="CZ13",'Outside Temp'!B5232))))</f>
        <v>69.81666667</v>
      </c>
      <c r="G5229" s="12">
        <f t="shared" si="3"/>
        <v>2</v>
      </c>
    </row>
    <row r="5230" ht="15.75" customHeight="1">
      <c r="A5230" s="13">
        <v>42179.5</v>
      </c>
      <c r="B5230" s="73">
        <f t="shared" si="1"/>
        <v>42179</v>
      </c>
      <c r="C5230" s="74">
        <f>IF(NewCustomer="Yes", IF(COUNTIF($I$2:$I$11,B5230)&gt;0,0,WEEKDAY(B5230,2)),IF(COUNTIF($I$2:$I$21,B5230)&gt;0,0,WEEKDAY(B5230,2)))</f>
        <v>3</v>
      </c>
      <c r="D5230" s="74">
        <f t="shared" si="2"/>
        <v>12</v>
      </c>
      <c r="E5230" s="12">
        <f>IFERROR(VLOOKUP(A5230,'IDAR Meter Data'!$A:$B,2,1),"")</f>
        <v>219</v>
      </c>
      <c r="F5230" s="75">
        <f>IF(CECCZ="CZ03",'Outside Temp'!B5230,IF(CECCZ="CZ04",'Outside Temp'!B5231,IF(CECCZ="CZ12",'Outside Temp'!B5232, IF(CECCZ="CZ13",'Outside Temp'!B5233))))</f>
        <v>70</v>
      </c>
      <c r="G5230" s="12">
        <f t="shared" si="3"/>
        <v>2</v>
      </c>
    </row>
    <row r="5231" ht="15.75" customHeight="1">
      <c r="A5231" s="13">
        <v>42179.510416666664</v>
      </c>
      <c r="B5231" s="73">
        <f t="shared" si="1"/>
        <v>42179</v>
      </c>
      <c r="C5231" s="74">
        <f>IF(NewCustomer="Yes", IF(COUNTIF($I$2:$I$11,B5231)&gt;0,0,WEEKDAY(B5231,2)),IF(COUNTIF($I$2:$I$21,B5231)&gt;0,0,WEEKDAY(B5231,2)))</f>
        <v>3</v>
      </c>
      <c r="D5231" s="74">
        <f t="shared" si="2"/>
        <v>12</v>
      </c>
      <c r="E5231" s="12">
        <f>IFERROR(VLOOKUP(A5231,'IDAR Meter Data'!$A:$B,2,1),"")</f>
        <v>240</v>
      </c>
      <c r="F5231" s="75">
        <f>IF(CECCZ="CZ03",'Outside Temp'!B5231,IF(CECCZ="CZ04",'Outside Temp'!B5232,IF(CECCZ="CZ12",'Outside Temp'!B5233, IF(CECCZ="CZ13",'Outside Temp'!B5234))))</f>
        <v>70</v>
      </c>
      <c r="G5231" s="12">
        <f t="shared" si="3"/>
        <v>2</v>
      </c>
    </row>
    <row r="5232" ht="15.75" customHeight="1">
      <c r="A5232" s="13">
        <v>42179.520833333336</v>
      </c>
      <c r="B5232" s="73">
        <f t="shared" si="1"/>
        <v>42179</v>
      </c>
      <c r="C5232" s="74">
        <f>IF(NewCustomer="Yes", IF(COUNTIF($I$2:$I$11,B5232)&gt;0,0,WEEKDAY(B5232,2)),IF(COUNTIF($I$2:$I$21,B5232)&gt;0,0,WEEKDAY(B5232,2)))</f>
        <v>3</v>
      </c>
      <c r="D5232" s="74">
        <f t="shared" si="2"/>
        <v>12</v>
      </c>
      <c r="E5232" s="12">
        <f>IFERROR(VLOOKUP(A5232,'IDAR Meter Data'!$A:$B,2,1),"")</f>
        <v>223</v>
      </c>
      <c r="F5232" s="75">
        <f>IF(CECCZ="CZ03",'Outside Temp'!B5232,IF(CECCZ="CZ04",'Outside Temp'!B5233,IF(CECCZ="CZ12",'Outside Temp'!B5234, IF(CECCZ="CZ13",'Outside Temp'!B5235))))</f>
        <v>70</v>
      </c>
      <c r="G5232" s="12">
        <f t="shared" si="3"/>
        <v>2</v>
      </c>
    </row>
    <row r="5233" ht="15.75" customHeight="1">
      <c r="A5233" s="13">
        <v>42179.53125</v>
      </c>
      <c r="B5233" s="73">
        <f t="shared" si="1"/>
        <v>42179</v>
      </c>
      <c r="C5233" s="74">
        <f>IF(NewCustomer="Yes", IF(COUNTIF($I$2:$I$11,B5233)&gt;0,0,WEEKDAY(B5233,2)),IF(COUNTIF($I$2:$I$21,B5233)&gt;0,0,WEEKDAY(B5233,2)))</f>
        <v>3</v>
      </c>
      <c r="D5233" s="74">
        <f t="shared" si="2"/>
        <v>12</v>
      </c>
      <c r="E5233" s="12">
        <f>IFERROR(VLOOKUP(A5233,'IDAR Meter Data'!$A:$B,2,1),"")</f>
        <v>222</v>
      </c>
      <c r="F5233" s="75">
        <f>IF(CECCZ="CZ03",'Outside Temp'!B5233,IF(CECCZ="CZ04",'Outside Temp'!B5234,IF(CECCZ="CZ12",'Outside Temp'!B5235, IF(CECCZ="CZ13",'Outside Temp'!B5236))))</f>
        <v>70</v>
      </c>
      <c r="G5233" s="12">
        <f t="shared" si="3"/>
        <v>2</v>
      </c>
    </row>
    <row r="5234" ht="15.75" customHeight="1">
      <c r="A5234" s="13">
        <v>42179.541666666664</v>
      </c>
      <c r="B5234" s="73">
        <f t="shared" si="1"/>
        <v>42179</v>
      </c>
      <c r="C5234" s="74">
        <f>IF(NewCustomer="Yes", IF(COUNTIF($I$2:$I$11,B5234)&gt;0,0,WEEKDAY(B5234,2)),IF(COUNTIF($I$2:$I$21,B5234)&gt;0,0,WEEKDAY(B5234,2)))</f>
        <v>3</v>
      </c>
      <c r="D5234" s="74">
        <f t="shared" si="2"/>
        <v>13</v>
      </c>
      <c r="E5234" s="12">
        <f>IFERROR(VLOOKUP(A5234,'IDAR Meter Data'!$A:$B,2,1),"")</f>
        <v>225</v>
      </c>
      <c r="F5234" s="75">
        <f>IF(CECCZ="CZ03",'Outside Temp'!B5234,IF(CECCZ="CZ04",'Outside Temp'!B5235,IF(CECCZ="CZ12",'Outside Temp'!B5236, IF(CECCZ="CZ13",'Outside Temp'!B5237))))</f>
        <v>69.93333333</v>
      </c>
      <c r="G5234" s="12">
        <f t="shared" si="3"/>
        <v>2</v>
      </c>
    </row>
    <row r="5235" ht="15.75" customHeight="1">
      <c r="A5235" s="13">
        <v>42179.552083333336</v>
      </c>
      <c r="B5235" s="73">
        <f t="shared" si="1"/>
        <v>42179</v>
      </c>
      <c r="C5235" s="74">
        <f>IF(NewCustomer="Yes", IF(COUNTIF($I$2:$I$11,B5235)&gt;0,0,WEEKDAY(B5235,2)),IF(COUNTIF($I$2:$I$21,B5235)&gt;0,0,WEEKDAY(B5235,2)))</f>
        <v>3</v>
      </c>
      <c r="D5235" s="74">
        <f t="shared" si="2"/>
        <v>13</v>
      </c>
      <c r="E5235" s="12">
        <f>IFERROR(VLOOKUP(A5235,'IDAR Meter Data'!$A:$B,2,1),"")</f>
        <v>235</v>
      </c>
      <c r="F5235" s="75">
        <f>IF(CECCZ="CZ03",'Outside Temp'!B5235,IF(CECCZ="CZ04",'Outside Temp'!B5236,IF(CECCZ="CZ12",'Outside Temp'!B5237, IF(CECCZ="CZ13",'Outside Temp'!B5238))))</f>
        <v>69.68333333</v>
      </c>
      <c r="G5235" s="12">
        <f t="shared" si="3"/>
        <v>2</v>
      </c>
    </row>
    <row r="5236" ht="15.75" customHeight="1">
      <c r="A5236" s="13">
        <v>42179.5625</v>
      </c>
      <c r="B5236" s="73">
        <f t="shared" si="1"/>
        <v>42179</v>
      </c>
      <c r="C5236" s="74">
        <f>IF(NewCustomer="Yes", IF(COUNTIF($I$2:$I$11,B5236)&gt;0,0,WEEKDAY(B5236,2)),IF(COUNTIF($I$2:$I$21,B5236)&gt;0,0,WEEKDAY(B5236,2)))</f>
        <v>3</v>
      </c>
      <c r="D5236" s="74">
        <f t="shared" si="2"/>
        <v>13</v>
      </c>
      <c r="E5236" s="12">
        <f>IFERROR(VLOOKUP(A5236,'IDAR Meter Data'!$A:$B,2,1),"")</f>
        <v>244</v>
      </c>
      <c r="F5236" s="75">
        <f>IF(CECCZ="CZ03",'Outside Temp'!B5236,IF(CECCZ="CZ04",'Outside Temp'!B5237,IF(CECCZ="CZ12",'Outside Temp'!B5238, IF(CECCZ="CZ13",'Outside Temp'!B5239))))</f>
        <v>69.43333333</v>
      </c>
      <c r="G5236" s="12">
        <f t="shared" si="3"/>
        <v>2</v>
      </c>
    </row>
    <row r="5237" ht="15.75" customHeight="1">
      <c r="A5237" s="13">
        <v>42179.572916666664</v>
      </c>
      <c r="B5237" s="73">
        <f t="shared" si="1"/>
        <v>42179</v>
      </c>
      <c r="C5237" s="74">
        <f>IF(NewCustomer="Yes", IF(COUNTIF($I$2:$I$11,B5237)&gt;0,0,WEEKDAY(B5237,2)),IF(COUNTIF($I$2:$I$21,B5237)&gt;0,0,WEEKDAY(B5237,2)))</f>
        <v>3</v>
      </c>
      <c r="D5237" s="74">
        <f t="shared" si="2"/>
        <v>13</v>
      </c>
      <c r="E5237" s="12">
        <f>IFERROR(VLOOKUP(A5237,'IDAR Meter Data'!$A:$B,2,1),"")</f>
        <v>248</v>
      </c>
      <c r="F5237" s="75">
        <f>IF(CECCZ="CZ03",'Outside Temp'!B5237,IF(CECCZ="CZ04",'Outside Temp'!B5238,IF(CECCZ="CZ12",'Outside Temp'!B5239, IF(CECCZ="CZ13",'Outside Temp'!B5240))))</f>
        <v>69.18333333</v>
      </c>
      <c r="G5237" s="12">
        <f t="shared" si="3"/>
        <v>2</v>
      </c>
    </row>
    <row r="5238" ht="15.75" customHeight="1">
      <c r="A5238" s="13">
        <v>42179.583333333336</v>
      </c>
      <c r="B5238" s="73">
        <f t="shared" si="1"/>
        <v>42179</v>
      </c>
      <c r="C5238" s="74">
        <f>IF(NewCustomer="Yes", IF(COUNTIF($I$2:$I$11,B5238)&gt;0,0,WEEKDAY(B5238,2)),IF(COUNTIF($I$2:$I$21,B5238)&gt;0,0,WEEKDAY(B5238,2)))</f>
        <v>3</v>
      </c>
      <c r="D5238" s="74">
        <f t="shared" si="2"/>
        <v>14</v>
      </c>
      <c r="E5238" s="12">
        <f>IFERROR(VLOOKUP(A5238,'IDAR Meter Data'!$A:$B,2,1),"")</f>
        <v>238</v>
      </c>
      <c r="F5238" s="75">
        <f>IF(CECCZ="CZ03",'Outside Temp'!B5238,IF(CECCZ="CZ04",'Outside Temp'!B5239,IF(CECCZ="CZ12",'Outside Temp'!B5240, IF(CECCZ="CZ13",'Outside Temp'!B5241))))</f>
        <v>68.93333333</v>
      </c>
      <c r="G5238" s="12">
        <f t="shared" si="3"/>
        <v>2</v>
      </c>
    </row>
    <row r="5239" ht="15.75" customHeight="1">
      <c r="A5239" s="13">
        <v>42179.59375</v>
      </c>
      <c r="B5239" s="73">
        <f t="shared" si="1"/>
        <v>42179</v>
      </c>
      <c r="C5239" s="74">
        <f>IF(NewCustomer="Yes", IF(COUNTIF($I$2:$I$11,B5239)&gt;0,0,WEEKDAY(B5239,2)),IF(COUNTIF($I$2:$I$21,B5239)&gt;0,0,WEEKDAY(B5239,2)))</f>
        <v>3</v>
      </c>
      <c r="D5239" s="74">
        <f t="shared" si="2"/>
        <v>14</v>
      </c>
      <c r="E5239" s="12">
        <f>IFERROR(VLOOKUP(A5239,'IDAR Meter Data'!$A:$B,2,1),"")</f>
        <v>250</v>
      </c>
      <c r="F5239" s="75">
        <f>IF(CECCZ="CZ03",'Outside Temp'!B5239,IF(CECCZ="CZ04",'Outside Temp'!B5240,IF(CECCZ="CZ12",'Outside Temp'!B5241, IF(CECCZ="CZ13",'Outside Temp'!B5242))))</f>
        <v>68.68333333</v>
      </c>
      <c r="G5239" s="12">
        <f t="shared" si="3"/>
        <v>2</v>
      </c>
    </row>
    <row r="5240" ht="15.75" customHeight="1">
      <c r="A5240" s="13">
        <v>42179.604166666664</v>
      </c>
      <c r="B5240" s="73">
        <f t="shared" si="1"/>
        <v>42179</v>
      </c>
      <c r="C5240" s="74">
        <f>IF(NewCustomer="Yes", IF(COUNTIF($I$2:$I$11,B5240)&gt;0,0,WEEKDAY(B5240,2)),IF(COUNTIF($I$2:$I$21,B5240)&gt;0,0,WEEKDAY(B5240,2)))</f>
        <v>3</v>
      </c>
      <c r="D5240" s="74">
        <f t="shared" si="2"/>
        <v>14</v>
      </c>
      <c r="E5240" s="12">
        <f>IFERROR(VLOOKUP(A5240,'IDAR Meter Data'!$A:$B,2,1),"")</f>
        <v>259</v>
      </c>
      <c r="F5240" s="75">
        <f>IF(CECCZ="CZ03",'Outside Temp'!B5240,IF(CECCZ="CZ04",'Outside Temp'!B5241,IF(CECCZ="CZ12",'Outside Temp'!B5242, IF(CECCZ="CZ13",'Outside Temp'!B5243))))</f>
        <v>68.43333333</v>
      </c>
      <c r="G5240" s="12">
        <f t="shared" si="3"/>
        <v>2</v>
      </c>
    </row>
    <row r="5241" ht="15.75" customHeight="1">
      <c r="A5241" s="13">
        <v>42179.614583333336</v>
      </c>
      <c r="B5241" s="73">
        <f t="shared" si="1"/>
        <v>42179</v>
      </c>
      <c r="C5241" s="74">
        <f>IF(NewCustomer="Yes", IF(COUNTIF($I$2:$I$11,B5241)&gt;0,0,WEEKDAY(B5241,2)),IF(COUNTIF($I$2:$I$21,B5241)&gt;0,0,WEEKDAY(B5241,2)))</f>
        <v>3</v>
      </c>
      <c r="D5241" s="74">
        <f t="shared" si="2"/>
        <v>14</v>
      </c>
      <c r="E5241" s="12">
        <f>IFERROR(VLOOKUP(A5241,'IDAR Meter Data'!$A:$B,2,1),"")</f>
        <v>272</v>
      </c>
      <c r="F5241" s="75">
        <f>IF(CECCZ="CZ03",'Outside Temp'!B5241,IF(CECCZ="CZ04",'Outside Temp'!B5242,IF(CECCZ="CZ12",'Outside Temp'!B5243, IF(CECCZ="CZ13",'Outside Temp'!B5244))))</f>
        <v>68.18333333</v>
      </c>
      <c r="G5241" s="12">
        <f t="shared" si="3"/>
        <v>2</v>
      </c>
    </row>
    <row r="5242" ht="15.75" customHeight="1">
      <c r="A5242" s="13">
        <v>42179.625</v>
      </c>
      <c r="B5242" s="73">
        <f t="shared" si="1"/>
        <v>42179</v>
      </c>
      <c r="C5242" s="74">
        <f>IF(NewCustomer="Yes", IF(COUNTIF($I$2:$I$11,B5242)&gt;0,0,WEEKDAY(B5242,2)),IF(COUNTIF($I$2:$I$21,B5242)&gt;0,0,WEEKDAY(B5242,2)))</f>
        <v>3</v>
      </c>
      <c r="D5242" s="74">
        <f t="shared" si="2"/>
        <v>15</v>
      </c>
      <c r="E5242" s="12">
        <f>IFERROR(VLOOKUP(A5242,'IDAR Meter Data'!$A:$B,2,1),"")</f>
        <v>254</v>
      </c>
      <c r="F5242" s="75">
        <f>IF(CECCZ="CZ03",'Outside Temp'!B5242,IF(CECCZ="CZ04",'Outside Temp'!B5243,IF(CECCZ="CZ12",'Outside Temp'!B5244, IF(CECCZ="CZ13",'Outside Temp'!B5245))))</f>
        <v>67.93333333</v>
      </c>
      <c r="G5242" s="12">
        <f t="shared" si="3"/>
        <v>2</v>
      </c>
    </row>
    <row r="5243" ht="15.75" customHeight="1">
      <c r="A5243" s="13">
        <v>42179.635416666664</v>
      </c>
      <c r="B5243" s="73">
        <f t="shared" si="1"/>
        <v>42179</v>
      </c>
      <c r="C5243" s="74">
        <f>IF(NewCustomer="Yes", IF(COUNTIF($I$2:$I$11,B5243)&gt;0,0,WEEKDAY(B5243,2)),IF(COUNTIF($I$2:$I$21,B5243)&gt;0,0,WEEKDAY(B5243,2)))</f>
        <v>3</v>
      </c>
      <c r="D5243" s="74">
        <f t="shared" si="2"/>
        <v>15</v>
      </c>
      <c r="E5243" s="12">
        <f>IFERROR(VLOOKUP(A5243,'IDAR Meter Data'!$A:$B,2,1),"")</f>
        <v>262</v>
      </c>
      <c r="F5243" s="75">
        <f>IF(CECCZ="CZ03",'Outside Temp'!B5243,IF(CECCZ="CZ04",'Outside Temp'!B5244,IF(CECCZ="CZ12",'Outside Temp'!B5245, IF(CECCZ="CZ13",'Outside Temp'!B5246))))</f>
        <v>67.68333333</v>
      </c>
      <c r="G5243" s="12">
        <f t="shared" si="3"/>
        <v>2</v>
      </c>
    </row>
    <row r="5244" ht="15.75" customHeight="1">
      <c r="A5244" s="13">
        <v>42179.645833333336</v>
      </c>
      <c r="B5244" s="73">
        <f t="shared" si="1"/>
        <v>42179</v>
      </c>
      <c r="C5244" s="74">
        <f>IF(NewCustomer="Yes", IF(COUNTIF($I$2:$I$11,B5244)&gt;0,0,WEEKDAY(B5244,2)),IF(COUNTIF($I$2:$I$21,B5244)&gt;0,0,WEEKDAY(B5244,2)))</f>
        <v>3</v>
      </c>
      <c r="D5244" s="74">
        <f t="shared" si="2"/>
        <v>15</v>
      </c>
      <c r="E5244" s="12">
        <f>IFERROR(VLOOKUP(A5244,'IDAR Meter Data'!$A:$B,2,1),"")</f>
        <v>257</v>
      </c>
      <c r="F5244" s="75">
        <f>IF(CECCZ="CZ03",'Outside Temp'!B5244,IF(CECCZ="CZ04",'Outside Temp'!B5245,IF(CECCZ="CZ12",'Outside Temp'!B5246, IF(CECCZ="CZ13",'Outside Temp'!B5247))))</f>
        <v>67.43333333</v>
      </c>
      <c r="G5244" s="12">
        <f t="shared" si="3"/>
        <v>2</v>
      </c>
    </row>
    <row r="5245" ht="15.75" customHeight="1">
      <c r="A5245" s="13">
        <v>42179.65625</v>
      </c>
      <c r="B5245" s="73">
        <f t="shared" si="1"/>
        <v>42179</v>
      </c>
      <c r="C5245" s="74">
        <f>IF(NewCustomer="Yes", IF(COUNTIF($I$2:$I$11,B5245)&gt;0,0,WEEKDAY(B5245,2)),IF(COUNTIF($I$2:$I$21,B5245)&gt;0,0,WEEKDAY(B5245,2)))</f>
        <v>3</v>
      </c>
      <c r="D5245" s="74">
        <f t="shared" si="2"/>
        <v>15</v>
      </c>
      <c r="E5245" s="12">
        <f>IFERROR(VLOOKUP(A5245,'IDAR Meter Data'!$A:$B,2,1),"")</f>
        <v>285</v>
      </c>
      <c r="F5245" s="75">
        <f>IF(CECCZ="CZ03",'Outside Temp'!B5245,IF(CECCZ="CZ04",'Outside Temp'!B5246,IF(CECCZ="CZ12",'Outside Temp'!B5247, IF(CECCZ="CZ13",'Outside Temp'!B5248))))</f>
        <v>67.18333333</v>
      </c>
      <c r="G5245" s="12">
        <f t="shared" si="3"/>
        <v>2</v>
      </c>
    </row>
    <row r="5246" ht="15.75" customHeight="1">
      <c r="A5246" s="13">
        <v>42179.666666666664</v>
      </c>
      <c r="B5246" s="73">
        <f t="shared" si="1"/>
        <v>42179</v>
      </c>
      <c r="C5246" s="74">
        <f>IF(NewCustomer="Yes", IF(COUNTIF($I$2:$I$11,B5246)&gt;0,0,WEEKDAY(B5246,2)),IF(COUNTIF($I$2:$I$21,B5246)&gt;0,0,WEEKDAY(B5246,2)))</f>
        <v>3</v>
      </c>
      <c r="D5246" s="74">
        <f t="shared" si="2"/>
        <v>16</v>
      </c>
      <c r="E5246" s="12">
        <f>IFERROR(VLOOKUP(A5246,'IDAR Meter Data'!$A:$B,2,1),"")</f>
        <v>272</v>
      </c>
      <c r="F5246" s="75">
        <f>IF(CECCZ="CZ03",'Outside Temp'!B5246,IF(CECCZ="CZ04",'Outside Temp'!B5247,IF(CECCZ="CZ12",'Outside Temp'!B5248, IF(CECCZ="CZ13",'Outside Temp'!B5249))))</f>
        <v>66.86666667</v>
      </c>
      <c r="G5246" s="12">
        <f t="shared" si="3"/>
        <v>2</v>
      </c>
    </row>
    <row r="5247" ht="15.75" customHeight="1">
      <c r="A5247" s="13">
        <v>42179.677083333336</v>
      </c>
      <c r="B5247" s="73">
        <f t="shared" si="1"/>
        <v>42179</v>
      </c>
      <c r="C5247" s="74">
        <f>IF(NewCustomer="Yes", IF(COUNTIF($I$2:$I$11,B5247)&gt;0,0,WEEKDAY(B5247,2)),IF(COUNTIF($I$2:$I$21,B5247)&gt;0,0,WEEKDAY(B5247,2)))</f>
        <v>3</v>
      </c>
      <c r="D5247" s="74">
        <f t="shared" si="2"/>
        <v>16</v>
      </c>
      <c r="E5247" s="12">
        <f>IFERROR(VLOOKUP(A5247,'IDAR Meter Data'!$A:$B,2,1),"")</f>
        <v>269</v>
      </c>
      <c r="F5247" s="75">
        <f>IF(CECCZ="CZ03",'Outside Temp'!B5247,IF(CECCZ="CZ04",'Outside Temp'!B5248,IF(CECCZ="CZ12",'Outside Temp'!B5249, IF(CECCZ="CZ13",'Outside Temp'!B5250))))</f>
        <v>66.36666667</v>
      </c>
      <c r="G5247" s="12">
        <f t="shared" si="3"/>
        <v>2</v>
      </c>
    </row>
    <row r="5248" ht="15.75" customHeight="1">
      <c r="A5248" s="13">
        <v>42179.6875</v>
      </c>
      <c r="B5248" s="73">
        <f t="shared" si="1"/>
        <v>42179</v>
      </c>
      <c r="C5248" s="74">
        <f>IF(NewCustomer="Yes", IF(COUNTIF($I$2:$I$11,B5248)&gt;0,0,WEEKDAY(B5248,2)),IF(COUNTIF($I$2:$I$21,B5248)&gt;0,0,WEEKDAY(B5248,2)))</f>
        <v>3</v>
      </c>
      <c r="D5248" s="74">
        <f t="shared" si="2"/>
        <v>16</v>
      </c>
      <c r="E5248" s="12">
        <f>IFERROR(VLOOKUP(A5248,'IDAR Meter Data'!$A:$B,2,1),"")</f>
        <v>259</v>
      </c>
      <c r="F5248" s="75">
        <f>IF(CECCZ="CZ03",'Outside Temp'!B5248,IF(CECCZ="CZ04",'Outside Temp'!B5249,IF(CECCZ="CZ12",'Outside Temp'!B5250, IF(CECCZ="CZ13",'Outside Temp'!B5251))))</f>
        <v>65.86666667</v>
      </c>
      <c r="G5248" s="12">
        <f t="shared" si="3"/>
        <v>2</v>
      </c>
    </row>
    <row r="5249" ht="15.75" customHeight="1">
      <c r="A5249" s="13">
        <v>42179.697916666664</v>
      </c>
      <c r="B5249" s="73">
        <f t="shared" si="1"/>
        <v>42179</v>
      </c>
      <c r="C5249" s="74">
        <f>IF(NewCustomer="Yes", IF(COUNTIF($I$2:$I$11,B5249)&gt;0,0,WEEKDAY(B5249,2)),IF(COUNTIF($I$2:$I$21,B5249)&gt;0,0,WEEKDAY(B5249,2)))</f>
        <v>3</v>
      </c>
      <c r="D5249" s="74">
        <f t="shared" si="2"/>
        <v>16</v>
      </c>
      <c r="E5249" s="12">
        <f>IFERROR(VLOOKUP(A5249,'IDAR Meter Data'!$A:$B,2,1),"")</f>
        <v>263</v>
      </c>
      <c r="F5249" s="75">
        <f>IF(CECCZ="CZ03",'Outside Temp'!B5249,IF(CECCZ="CZ04",'Outside Temp'!B5250,IF(CECCZ="CZ12",'Outside Temp'!B5251, IF(CECCZ="CZ13",'Outside Temp'!B5252))))</f>
        <v>65.36666667</v>
      </c>
      <c r="G5249" s="12">
        <f t="shared" si="3"/>
        <v>2</v>
      </c>
    </row>
    <row r="5250" ht="15.75" customHeight="1">
      <c r="A5250" s="13">
        <v>42179.708333333336</v>
      </c>
      <c r="B5250" s="73">
        <f t="shared" si="1"/>
        <v>42179</v>
      </c>
      <c r="C5250" s="74">
        <f>IF(NewCustomer="Yes", IF(COUNTIF($I$2:$I$11,B5250)&gt;0,0,WEEKDAY(B5250,2)),IF(COUNTIF($I$2:$I$21,B5250)&gt;0,0,WEEKDAY(B5250,2)))</f>
        <v>3</v>
      </c>
      <c r="D5250" s="74">
        <f t="shared" si="2"/>
        <v>17</v>
      </c>
      <c r="E5250" s="12">
        <f>IFERROR(VLOOKUP(A5250,'IDAR Meter Data'!$A:$B,2,1),"")</f>
        <v>263</v>
      </c>
      <c r="F5250" s="75">
        <f>IF(CECCZ="CZ03",'Outside Temp'!B5250,IF(CECCZ="CZ04",'Outside Temp'!B5251,IF(CECCZ="CZ12",'Outside Temp'!B5252, IF(CECCZ="CZ13",'Outside Temp'!B5253))))</f>
        <v>64.86666667</v>
      </c>
      <c r="G5250" s="12">
        <f t="shared" si="3"/>
        <v>1</v>
      </c>
    </row>
    <row r="5251" ht="15.75" customHeight="1">
      <c r="A5251" s="13">
        <v>42179.71875</v>
      </c>
      <c r="B5251" s="73">
        <f t="shared" si="1"/>
        <v>42179</v>
      </c>
      <c r="C5251" s="74">
        <f>IF(NewCustomer="Yes", IF(COUNTIF($I$2:$I$11,B5251)&gt;0,0,WEEKDAY(B5251,2)),IF(COUNTIF($I$2:$I$21,B5251)&gt;0,0,WEEKDAY(B5251,2)))</f>
        <v>3</v>
      </c>
      <c r="D5251" s="74">
        <f t="shared" si="2"/>
        <v>17</v>
      </c>
      <c r="E5251" s="12">
        <f>IFERROR(VLOOKUP(A5251,'IDAR Meter Data'!$A:$B,2,1),"")</f>
        <v>285</v>
      </c>
      <c r="F5251" s="75">
        <f>IF(CECCZ="CZ03",'Outside Temp'!B5251,IF(CECCZ="CZ04",'Outside Temp'!B5252,IF(CECCZ="CZ12",'Outside Temp'!B5253, IF(CECCZ="CZ13",'Outside Temp'!B5254))))</f>
        <v>64.36666667</v>
      </c>
      <c r="G5251" s="12">
        <f t="shared" si="3"/>
        <v>1</v>
      </c>
    </row>
    <row r="5252" ht="15.75" customHeight="1">
      <c r="A5252" s="13">
        <v>42179.729166666664</v>
      </c>
      <c r="B5252" s="73">
        <f t="shared" si="1"/>
        <v>42179</v>
      </c>
      <c r="C5252" s="74">
        <f>IF(NewCustomer="Yes", IF(COUNTIF($I$2:$I$11,B5252)&gt;0,0,WEEKDAY(B5252,2)),IF(COUNTIF($I$2:$I$21,B5252)&gt;0,0,WEEKDAY(B5252,2)))</f>
        <v>3</v>
      </c>
      <c r="D5252" s="74">
        <f t="shared" si="2"/>
        <v>17</v>
      </c>
      <c r="E5252" s="12">
        <f>IFERROR(VLOOKUP(A5252,'IDAR Meter Data'!$A:$B,2,1),"")</f>
        <v>262</v>
      </c>
      <c r="F5252" s="75">
        <f>IF(CECCZ="CZ03",'Outside Temp'!B5252,IF(CECCZ="CZ04",'Outside Temp'!B5253,IF(CECCZ="CZ12",'Outside Temp'!B5254, IF(CECCZ="CZ13",'Outside Temp'!B5255))))</f>
        <v>63.86666667</v>
      </c>
      <c r="G5252" s="12">
        <f t="shared" si="3"/>
        <v>1</v>
      </c>
    </row>
    <row r="5253" ht="15.75" customHeight="1">
      <c r="A5253" s="13">
        <v>42179.739583333336</v>
      </c>
      <c r="B5253" s="73">
        <f t="shared" si="1"/>
        <v>42179</v>
      </c>
      <c r="C5253" s="74">
        <f>IF(NewCustomer="Yes", IF(COUNTIF($I$2:$I$11,B5253)&gt;0,0,WEEKDAY(B5253,2)),IF(COUNTIF($I$2:$I$21,B5253)&gt;0,0,WEEKDAY(B5253,2)))</f>
        <v>3</v>
      </c>
      <c r="D5253" s="74">
        <f t="shared" si="2"/>
        <v>17</v>
      </c>
      <c r="E5253" s="12">
        <f>IFERROR(VLOOKUP(A5253,'IDAR Meter Data'!$A:$B,2,1),"")</f>
        <v>264</v>
      </c>
      <c r="F5253" s="75">
        <f>IF(CECCZ="CZ03",'Outside Temp'!B5253,IF(CECCZ="CZ04",'Outside Temp'!B5254,IF(CECCZ="CZ12",'Outside Temp'!B5255, IF(CECCZ="CZ13",'Outside Temp'!B5256))))</f>
        <v>63.36666667</v>
      </c>
      <c r="G5253" s="12">
        <f t="shared" si="3"/>
        <v>1</v>
      </c>
    </row>
    <row r="5254" ht="15.75" customHeight="1">
      <c r="A5254" s="13">
        <v>42179.75</v>
      </c>
      <c r="B5254" s="73">
        <f t="shared" si="1"/>
        <v>42179</v>
      </c>
      <c r="C5254" s="74">
        <f>IF(NewCustomer="Yes", IF(COUNTIF($I$2:$I$11,B5254)&gt;0,0,WEEKDAY(B5254,2)),IF(COUNTIF($I$2:$I$21,B5254)&gt;0,0,WEEKDAY(B5254,2)))</f>
        <v>3</v>
      </c>
      <c r="D5254" s="74">
        <f t="shared" si="2"/>
        <v>18</v>
      </c>
      <c r="E5254" s="12">
        <f>IFERROR(VLOOKUP(A5254,'IDAR Meter Data'!$A:$B,2,1),"")</f>
        <v>245</v>
      </c>
      <c r="F5254" s="75">
        <f>IF(CECCZ="CZ03",'Outside Temp'!B5254,IF(CECCZ="CZ04",'Outside Temp'!B5255,IF(CECCZ="CZ12",'Outside Temp'!B5256, IF(CECCZ="CZ13",'Outside Temp'!B5257))))</f>
        <v>62.86666667</v>
      </c>
      <c r="G5254" s="12">
        <f t="shared" si="3"/>
        <v>1</v>
      </c>
    </row>
    <row r="5255" ht="15.75" customHeight="1">
      <c r="A5255" s="13">
        <v>42179.760416666664</v>
      </c>
      <c r="B5255" s="73">
        <f t="shared" si="1"/>
        <v>42179</v>
      </c>
      <c r="C5255" s="74">
        <f>IF(NewCustomer="Yes", IF(COUNTIF($I$2:$I$11,B5255)&gt;0,0,WEEKDAY(B5255,2)),IF(COUNTIF($I$2:$I$21,B5255)&gt;0,0,WEEKDAY(B5255,2)))</f>
        <v>3</v>
      </c>
      <c r="D5255" s="74">
        <f t="shared" si="2"/>
        <v>18</v>
      </c>
      <c r="E5255" s="12">
        <f>IFERROR(VLOOKUP(A5255,'IDAR Meter Data'!$A:$B,2,1),"")</f>
        <v>265</v>
      </c>
      <c r="F5255" s="75">
        <f>IF(CECCZ="CZ03",'Outside Temp'!B5255,IF(CECCZ="CZ04",'Outside Temp'!B5256,IF(CECCZ="CZ12",'Outside Temp'!B5257, IF(CECCZ="CZ13",'Outside Temp'!B5258))))</f>
        <v>62.36666667</v>
      </c>
      <c r="G5255" s="12">
        <f t="shared" si="3"/>
        <v>1</v>
      </c>
    </row>
    <row r="5256" ht="15.75" customHeight="1">
      <c r="A5256" s="13">
        <v>42179.770833333336</v>
      </c>
      <c r="B5256" s="73">
        <f t="shared" si="1"/>
        <v>42179</v>
      </c>
      <c r="C5256" s="74">
        <f>IF(NewCustomer="Yes", IF(COUNTIF($I$2:$I$11,B5256)&gt;0,0,WEEKDAY(B5256,2)),IF(COUNTIF($I$2:$I$21,B5256)&gt;0,0,WEEKDAY(B5256,2)))</f>
        <v>3</v>
      </c>
      <c r="D5256" s="74">
        <f t="shared" si="2"/>
        <v>18</v>
      </c>
      <c r="E5256" s="12">
        <f>IFERROR(VLOOKUP(A5256,'IDAR Meter Data'!$A:$B,2,1),"")</f>
        <v>251</v>
      </c>
      <c r="F5256" s="75">
        <f>IF(CECCZ="CZ03",'Outside Temp'!B5256,IF(CECCZ="CZ04",'Outside Temp'!B5257,IF(CECCZ="CZ12",'Outside Temp'!B5258, IF(CECCZ="CZ13",'Outside Temp'!B5259))))</f>
        <v>61.86666667</v>
      </c>
      <c r="G5256" s="12">
        <f t="shared" si="3"/>
        <v>1</v>
      </c>
    </row>
    <row r="5257" ht="15.75" customHeight="1">
      <c r="A5257" s="13">
        <v>42179.78125</v>
      </c>
      <c r="B5257" s="73">
        <f t="shared" si="1"/>
        <v>42179</v>
      </c>
      <c r="C5257" s="74">
        <f>IF(NewCustomer="Yes", IF(COUNTIF($I$2:$I$11,B5257)&gt;0,0,WEEKDAY(B5257,2)),IF(COUNTIF($I$2:$I$21,B5257)&gt;0,0,WEEKDAY(B5257,2)))</f>
        <v>3</v>
      </c>
      <c r="D5257" s="74">
        <f t="shared" si="2"/>
        <v>18</v>
      </c>
      <c r="E5257" s="12">
        <f>IFERROR(VLOOKUP(A5257,'IDAR Meter Data'!$A:$B,2,1),"")</f>
        <v>253</v>
      </c>
      <c r="F5257" s="75">
        <f>IF(CECCZ="CZ03",'Outside Temp'!B5257,IF(CECCZ="CZ04",'Outside Temp'!B5258,IF(CECCZ="CZ12",'Outside Temp'!B5259, IF(CECCZ="CZ13",'Outside Temp'!B5260))))</f>
        <v>61.36666667</v>
      </c>
      <c r="G5257" s="12">
        <f t="shared" si="3"/>
        <v>1</v>
      </c>
    </row>
    <row r="5258" ht="15.75" customHeight="1">
      <c r="A5258" s="13">
        <v>42179.791666666664</v>
      </c>
      <c r="B5258" s="73">
        <f t="shared" si="1"/>
        <v>42179</v>
      </c>
      <c r="C5258" s="74">
        <f>IF(NewCustomer="Yes", IF(COUNTIF($I$2:$I$11,B5258)&gt;0,0,WEEKDAY(B5258,2)),IF(COUNTIF($I$2:$I$21,B5258)&gt;0,0,WEEKDAY(B5258,2)))</f>
        <v>3</v>
      </c>
      <c r="D5258" s="74">
        <f t="shared" si="2"/>
        <v>19</v>
      </c>
      <c r="E5258" s="12">
        <f>IFERROR(VLOOKUP(A5258,'IDAR Meter Data'!$A:$B,2,1),"")</f>
        <v>245</v>
      </c>
      <c r="F5258" s="75">
        <f>IF(CECCZ="CZ03",'Outside Temp'!B5258,IF(CECCZ="CZ04",'Outside Temp'!B5259,IF(CECCZ="CZ12",'Outside Temp'!B5260, IF(CECCZ="CZ13",'Outside Temp'!B5261))))</f>
        <v>60.93333333</v>
      </c>
      <c r="G5258" s="12">
        <f t="shared" si="3"/>
        <v>1</v>
      </c>
    </row>
    <row r="5259" ht="15.75" customHeight="1">
      <c r="A5259" s="13">
        <v>42179.802083333336</v>
      </c>
      <c r="B5259" s="73">
        <f t="shared" si="1"/>
        <v>42179</v>
      </c>
      <c r="C5259" s="74">
        <f>IF(NewCustomer="Yes", IF(COUNTIF($I$2:$I$11,B5259)&gt;0,0,WEEKDAY(B5259,2)),IF(COUNTIF($I$2:$I$21,B5259)&gt;0,0,WEEKDAY(B5259,2)))</f>
        <v>3</v>
      </c>
      <c r="D5259" s="74">
        <f t="shared" si="2"/>
        <v>19</v>
      </c>
      <c r="E5259" s="12">
        <f>IFERROR(VLOOKUP(A5259,'IDAR Meter Data'!$A:$B,2,1),"")</f>
        <v>239</v>
      </c>
      <c r="F5259" s="75">
        <f>IF(CECCZ="CZ03",'Outside Temp'!B5259,IF(CECCZ="CZ04",'Outside Temp'!B5260,IF(CECCZ="CZ12",'Outside Temp'!B5261, IF(CECCZ="CZ13",'Outside Temp'!B5262))))</f>
        <v>60.68333333</v>
      </c>
      <c r="G5259" s="12">
        <f t="shared" si="3"/>
        <v>1</v>
      </c>
    </row>
    <row r="5260" ht="15.75" customHeight="1">
      <c r="A5260" s="13">
        <v>42179.8125</v>
      </c>
      <c r="B5260" s="73">
        <f t="shared" si="1"/>
        <v>42179</v>
      </c>
      <c r="C5260" s="74">
        <f>IF(NewCustomer="Yes", IF(COUNTIF($I$2:$I$11,B5260)&gt;0,0,WEEKDAY(B5260,2)),IF(COUNTIF($I$2:$I$21,B5260)&gt;0,0,WEEKDAY(B5260,2)))</f>
        <v>3</v>
      </c>
      <c r="D5260" s="74">
        <f t="shared" si="2"/>
        <v>19</v>
      </c>
      <c r="E5260" s="12">
        <f>IFERROR(VLOOKUP(A5260,'IDAR Meter Data'!$A:$B,2,1),"")</f>
        <v>243</v>
      </c>
      <c r="F5260" s="75">
        <f>IF(CECCZ="CZ03",'Outside Temp'!B5260,IF(CECCZ="CZ04",'Outside Temp'!B5261,IF(CECCZ="CZ12",'Outside Temp'!B5262, IF(CECCZ="CZ13",'Outside Temp'!B5263))))</f>
        <v>60.43333333</v>
      </c>
      <c r="G5260" s="12">
        <f t="shared" si="3"/>
        <v>1</v>
      </c>
    </row>
    <row r="5261" ht="15.75" customHeight="1">
      <c r="A5261" s="13">
        <v>42179.822916666664</v>
      </c>
      <c r="B5261" s="73">
        <f t="shared" si="1"/>
        <v>42179</v>
      </c>
      <c r="C5261" s="74">
        <f>IF(NewCustomer="Yes", IF(COUNTIF($I$2:$I$11,B5261)&gt;0,0,WEEKDAY(B5261,2)),IF(COUNTIF($I$2:$I$21,B5261)&gt;0,0,WEEKDAY(B5261,2)))</f>
        <v>3</v>
      </c>
      <c r="D5261" s="74">
        <f t="shared" si="2"/>
        <v>19</v>
      </c>
      <c r="E5261" s="12">
        <f>IFERROR(VLOOKUP(A5261,'IDAR Meter Data'!$A:$B,2,1),"")</f>
        <v>253</v>
      </c>
      <c r="F5261" s="75">
        <f>IF(CECCZ="CZ03",'Outside Temp'!B5261,IF(CECCZ="CZ04",'Outside Temp'!B5262,IF(CECCZ="CZ12",'Outside Temp'!B5263, IF(CECCZ="CZ13",'Outside Temp'!B5264))))</f>
        <v>60.18333333</v>
      </c>
      <c r="G5261" s="12">
        <f t="shared" si="3"/>
        <v>1</v>
      </c>
    </row>
    <row r="5262" ht="15.75" customHeight="1">
      <c r="A5262" s="13">
        <v>42179.833333333336</v>
      </c>
      <c r="B5262" s="73">
        <f t="shared" si="1"/>
        <v>42179</v>
      </c>
      <c r="C5262" s="74">
        <f>IF(NewCustomer="Yes", IF(COUNTIF($I$2:$I$11,B5262)&gt;0,0,WEEKDAY(B5262,2)),IF(COUNTIF($I$2:$I$21,B5262)&gt;0,0,WEEKDAY(B5262,2)))</f>
        <v>3</v>
      </c>
      <c r="D5262" s="74">
        <f t="shared" si="2"/>
        <v>20</v>
      </c>
      <c r="E5262" s="12">
        <f>IFERROR(VLOOKUP(A5262,'IDAR Meter Data'!$A:$B,2,1),"")</f>
        <v>229</v>
      </c>
      <c r="F5262" s="75">
        <f>IF(CECCZ="CZ03",'Outside Temp'!B5262,IF(CECCZ="CZ04",'Outside Temp'!B5263,IF(CECCZ="CZ12",'Outside Temp'!B5264, IF(CECCZ="CZ13",'Outside Temp'!B5265))))</f>
        <v>59.93333333</v>
      </c>
      <c r="G5262" s="12">
        <f t="shared" si="3"/>
        <v>1</v>
      </c>
    </row>
    <row r="5263" ht="15.75" customHeight="1">
      <c r="A5263" s="13">
        <v>42179.84375</v>
      </c>
      <c r="B5263" s="73">
        <f t="shared" si="1"/>
        <v>42179</v>
      </c>
      <c r="C5263" s="74">
        <f>IF(NewCustomer="Yes", IF(COUNTIF($I$2:$I$11,B5263)&gt;0,0,WEEKDAY(B5263,2)),IF(COUNTIF($I$2:$I$21,B5263)&gt;0,0,WEEKDAY(B5263,2)))</f>
        <v>3</v>
      </c>
      <c r="D5263" s="74">
        <f t="shared" si="2"/>
        <v>20</v>
      </c>
      <c r="E5263" s="12">
        <f>IFERROR(VLOOKUP(A5263,'IDAR Meter Data'!$A:$B,2,1),"")</f>
        <v>228</v>
      </c>
      <c r="F5263" s="75">
        <f>IF(CECCZ="CZ03",'Outside Temp'!B5263,IF(CECCZ="CZ04",'Outside Temp'!B5264,IF(CECCZ="CZ12",'Outside Temp'!B5265, IF(CECCZ="CZ13",'Outside Temp'!B5266))))</f>
        <v>59.68333333</v>
      </c>
      <c r="G5263" s="12">
        <f t="shared" si="3"/>
        <v>1</v>
      </c>
    </row>
    <row r="5264" ht="15.75" customHeight="1">
      <c r="A5264" s="13">
        <v>42179.854166666664</v>
      </c>
      <c r="B5264" s="73">
        <f t="shared" si="1"/>
        <v>42179</v>
      </c>
      <c r="C5264" s="74">
        <f>IF(NewCustomer="Yes", IF(COUNTIF($I$2:$I$11,B5264)&gt;0,0,WEEKDAY(B5264,2)),IF(COUNTIF($I$2:$I$21,B5264)&gt;0,0,WEEKDAY(B5264,2)))</f>
        <v>3</v>
      </c>
      <c r="D5264" s="74">
        <f t="shared" si="2"/>
        <v>20</v>
      </c>
      <c r="E5264" s="12">
        <f>IFERROR(VLOOKUP(A5264,'IDAR Meter Data'!$A:$B,2,1),"")</f>
        <v>222</v>
      </c>
      <c r="F5264" s="75">
        <f>IF(CECCZ="CZ03",'Outside Temp'!B5264,IF(CECCZ="CZ04",'Outside Temp'!B5265,IF(CECCZ="CZ12",'Outside Temp'!B5266, IF(CECCZ="CZ13",'Outside Temp'!B5267))))</f>
        <v>59.43333333</v>
      </c>
      <c r="G5264" s="12">
        <f t="shared" si="3"/>
        <v>1</v>
      </c>
    </row>
    <row r="5265" ht="15.75" customHeight="1">
      <c r="A5265" s="13">
        <v>42179.864583333336</v>
      </c>
      <c r="B5265" s="73">
        <f t="shared" si="1"/>
        <v>42179</v>
      </c>
      <c r="C5265" s="74">
        <f>IF(NewCustomer="Yes", IF(COUNTIF($I$2:$I$11,B5265)&gt;0,0,WEEKDAY(B5265,2)),IF(COUNTIF($I$2:$I$21,B5265)&gt;0,0,WEEKDAY(B5265,2)))</f>
        <v>3</v>
      </c>
      <c r="D5265" s="74">
        <f t="shared" si="2"/>
        <v>20</v>
      </c>
      <c r="E5265" s="12">
        <f>IFERROR(VLOOKUP(A5265,'IDAR Meter Data'!$A:$B,2,1),"")</f>
        <v>227</v>
      </c>
      <c r="F5265" s="75">
        <f>IF(CECCZ="CZ03",'Outside Temp'!B5265,IF(CECCZ="CZ04",'Outside Temp'!B5266,IF(CECCZ="CZ12",'Outside Temp'!B5267, IF(CECCZ="CZ13",'Outside Temp'!B5268))))</f>
        <v>59.18333333</v>
      </c>
      <c r="G5265" s="12">
        <f t="shared" si="3"/>
        <v>1</v>
      </c>
    </row>
    <row r="5266" ht="15.75" customHeight="1">
      <c r="A5266" s="13">
        <v>42179.875</v>
      </c>
      <c r="B5266" s="73">
        <f t="shared" si="1"/>
        <v>42179</v>
      </c>
      <c r="C5266" s="74">
        <f>IF(NewCustomer="Yes", IF(COUNTIF($I$2:$I$11,B5266)&gt;0,0,WEEKDAY(B5266,2)),IF(COUNTIF($I$2:$I$21,B5266)&gt;0,0,WEEKDAY(B5266,2)))</f>
        <v>3</v>
      </c>
      <c r="D5266" s="74">
        <f t="shared" si="2"/>
        <v>21</v>
      </c>
      <c r="E5266" s="12">
        <f>IFERROR(VLOOKUP(A5266,'IDAR Meter Data'!$A:$B,2,1),"")</f>
        <v>216</v>
      </c>
      <c r="F5266" s="75">
        <f>IF(CECCZ="CZ03",'Outside Temp'!B5266,IF(CECCZ="CZ04",'Outside Temp'!B5267,IF(CECCZ="CZ12",'Outside Temp'!B5268, IF(CECCZ="CZ13",'Outside Temp'!B5269))))</f>
        <v>59</v>
      </c>
      <c r="G5266" s="12">
        <f t="shared" si="3"/>
        <v>1</v>
      </c>
    </row>
    <row r="5267" ht="15.75" customHeight="1">
      <c r="A5267" s="13">
        <v>42179.885416666664</v>
      </c>
      <c r="B5267" s="73">
        <f t="shared" si="1"/>
        <v>42179</v>
      </c>
      <c r="C5267" s="74">
        <f>IF(NewCustomer="Yes", IF(COUNTIF($I$2:$I$11,B5267)&gt;0,0,WEEKDAY(B5267,2)),IF(COUNTIF($I$2:$I$21,B5267)&gt;0,0,WEEKDAY(B5267,2)))</f>
        <v>3</v>
      </c>
      <c r="D5267" s="74">
        <f t="shared" si="2"/>
        <v>21</v>
      </c>
      <c r="E5267" s="12">
        <f>IFERROR(VLOOKUP(A5267,'IDAR Meter Data'!$A:$B,2,1),"")</f>
        <v>201</v>
      </c>
      <c r="F5267" s="75">
        <f>IF(CECCZ="CZ03",'Outside Temp'!B5267,IF(CECCZ="CZ04",'Outside Temp'!B5268,IF(CECCZ="CZ12",'Outside Temp'!B5269, IF(CECCZ="CZ13",'Outside Temp'!B5270))))</f>
        <v>59</v>
      </c>
      <c r="G5267" s="12">
        <f t="shared" si="3"/>
        <v>1</v>
      </c>
    </row>
    <row r="5268" ht="15.75" customHeight="1">
      <c r="A5268" s="13">
        <v>42179.895833333336</v>
      </c>
      <c r="B5268" s="73">
        <f t="shared" si="1"/>
        <v>42179</v>
      </c>
      <c r="C5268" s="74">
        <f>IF(NewCustomer="Yes", IF(COUNTIF($I$2:$I$11,B5268)&gt;0,0,WEEKDAY(B5268,2)),IF(COUNTIF($I$2:$I$21,B5268)&gt;0,0,WEEKDAY(B5268,2)))</f>
        <v>3</v>
      </c>
      <c r="D5268" s="74">
        <f t="shared" si="2"/>
        <v>21</v>
      </c>
      <c r="E5268" s="12">
        <f>IFERROR(VLOOKUP(A5268,'IDAR Meter Data'!$A:$B,2,1),"")</f>
        <v>198</v>
      </c>
      <c r="F5268" s="75">
        <f>IF(CECCZ="CZ03",'Outside Temp'!B5268,IF(CECCZ="CZ04",'Outside Temp'!B5269,IF(CECCZ="CZ12",'Outside Temp'!B5270, IF(CECCZ="CZ13",'Outside Temp'!B5271))))</f>
        <v>59</v>
      </c>
      <c r="G5268" s="12">
        <f t="shared" si="3"/>
        <v>1</v>
      </c>
    </row>
    <row r="5269" ht="15.75" customHeight="1">
      <c r="A5269" s="13">
        <v>42179.90625</v>
      </c>
      <c r="B5269" s="73">
        <f t="shared" si="1"/>
        <v>42179</v>
      </c>
      <c r="C5269" s="74">
        <f>IF(NewCustomer="Yes", IF(COUNTIF($I$2:$I$11,B5269)&gt;0,0,WEEKDAY(B5269,2)),IF(COUNTIF($I$2:$I$21,B5269)&gt;0,0,WEEKDAY(B5269,2)))</f>
        <v>3</v>
      </c>
      <c r="D5269" s="74">
        <f t="shared" si="2"/>
        <v>21</v>
      </c>
      <c r="E5269" s="12">
        <f>IFERROR(VLOOKUP(A5269,'IDAR Meter Data'!$A:$B,2,1),"")</f>
        <v>200</v>
      </c>
      <c r="F5269" s="75">
        <f>IF(CECCZ="CZ03",'Outside Temp'!B5269,IF(CECCZ="CZ04",'Outside Temp'!B5270,IF(CECCZ="CZ12",'Outside Temp'!B5271, IF(CECCZ="CZ13",'Outside Temp'!B5272))))</f>
        <v>59</v>
      </c>
      <c r="G5269" s="12">
        <f t="shared" si="3"/>
        <v>1</v>
      </c>
    </row>
    <row r="5270" ht="15.75" customHeight="1">
      <c r="A5270" s="13">
        <v>42179.916666666664</v>
      </c>
      <c r="B5270" s="73">
        <f t="shared" si="1"/>
        <v>42179</v>
      </c>
      <c r="C5270" s="74">
        <f>IF(NewCustomer="Yes", IF(COUNTIF($I$2:$I$11,B5270)&gt;0,0,WEEKDAY(B5270,2)),IF(COUNTIF($I$2:$I$21,B5270)&gt;0,0,WEEKDAY(B5270,2)))</f>
        <v>3</v>
      </c>
      <c r="D5270" s="74">
        <f t="shared" si="2"/>
        <v>22</v>
      </c>
      <c r="E5270" s="12">
        <f>IFERROR(VLOOKUP(A5270,'IDAR Meter Data'!$A:$B,2,1),"")</f>
        <v>207</v>
      </c>
      <c r="F5270" s="75">
        <f>IF(CECCZ="CZ03",'Outside Temp'!B5270,IF(CECCZ="CZ04",'Outside Temp'!B5271,IF(CECCZ="CZ12",'Outside Temp'!B5272, IF(CECCZ="CZ13",'Outside Temp'!B5273))))</f>
        <v>59</v>
      </c>
      <c r="G5270" s="12">
        <f t="shared" si="3"/>
        <v>1</v>
      </c>
    </row>
    <row r="5271" ht="15.75" customHeight="1">
      <c r="A5271" s="13">
        <v>42179.927083333336</v>
      </c>
      <c r="B5271" s="73">
        <f t="shared" si="1"/>
        <v>42179</v>
      </c>
      <c r="C5271" s="74">
        <f>IF(NewCustomer="Yes", IF(COUNTIF($I$2:$I$11,B5271)&gt;0,0,WEEKDAY(B5271,2)),IF(COUNTIF($I$2:$I$21,B5271)&gt;0,0,WEEKDAY(B5271,2)))</f>
        <v>3</v>
      </c>
      <c r="D5271" s="74">
        <f t="shared" si="2"/>
        <v>22</v>
      </c>
      <c r="E5271" s="12">
        <f>IFERROR(VLOOKUP(A5271,'IDAR Meter Data'!$A:$B,2,1),"")</f>
        <v>198</v>
      </c>
      <c r="F5271" s="75">
        <f>IF(CECCZ="CZ03",'Outside Temp'!B5271,IF(CECCZ="CZ04",'Outside Temp'!B5272,IF(CECCZ="CZ12",'Outside Temp'!B5273, IF(CECCZ="CZ13",'Outside Temp'!B5274))))</f>
        <v>59</v>
      </c>
      <c r="G5271" s="12">
        <f t="shared" si="3"/>
        <v>1</v>
      </c>
    </row>
    <row r="5272" ht="15.75" customHeight="1">
      <c r="A5272" s="13">
        <v>42179.9375</v>
      </c>
      <c r="B5272" s="73">
        <f t="shared" si="1"/>
        <v>42179</v>
      </c>
      <c r="C5272" s="74">
        <f>IF(NewCustomer="Yes", IF(COUNTIF($I$2:$I$11,B5272)&gt;0,0,WEEKDAY(B5272,2)),IF(COUNTIF($I$2:$I$21,B5272)&gt;0,0,WEEKDAY(B5272,2)))</f>
        <v>3</v>
      </c>
      <c r="D5272" s="74">
        <f t="shared" si="2"/>
        <v>22</v>
      </c>
      <c r="E5272" s="12">
        <f>IFERROR(VLOOKUP(A5272,'IDAR Meter Data'!$A:$B,2,1),"")</f>
        <v>192</v>
      </c>
      <c r="F5272" s="75">
        <f>IF(CECCZ="CZ03",'Outside Temp'!B5272,IF(CECCZ="CZ04",'Outside Temp'!B5273,IF(CECCZ="CZ12",'Outside Temp'!B5274, IF(CECCZ="CZ13",'Outside Temp'!B5275))))</f>
        <v>59</v>
      </c>
      <c r="G5272" s="12">
        <f t="shared" si="3"/>
        <v>1</v>
      </c>
    </row>
    <row r="5273" ht="15.75" customHeight="1">
      <c r="A5273" s="13">
        <v>42179.947916666664</v>
      </c>
      <c r="B5273" s="73">
        <f t="shared" si="1"/>
        <v>42179</v>
      </c>
      <c r="C5273" s="74">
        <f>IF(NewCustomer="Yes", IF(COUNTIF($I$2:$I$11,B5273)&gt;0,0,WEEKDAY(B5273,2)),IF(COUNTIF($I$2:$I$21,B5273)&gt;0,0,WEEKDAY(B5273,2)))</f>
        <v>3</v>
      </c>
      <c r="D5273" s="74">
        <f t="shared" si="2"/>
        <v>22</v>
      </c>
      <c r="E5273" s="12">
        <f>IFERROR(VLOOKUP(A5273,'IDAR Meter Data'!$A:$B,2,1),"")</f>
        <v>200</v>
      </c>
      <c r="F5273" s="75">
        <f>IF(CECCZ="CZ03",'Outside Temp'!B5273,IF(CECCZ="CZ04",'Outside Temp'!B5274,IF(CECCZ="CZ12",'Outside Temp'!B5275, IF(CECCZ="CZ13",'Outside Temp'!B5276))))</f>
        <v>59</v>
      </c>
      <c r="G5273" s="12">
        <f t="shared" si="3"/>
        <v>1</v>
      </c>
    </row>
    <row r="5274" ht="15.75" customHeight="1">
      <c r="A5274" s="13">
        <v>42179.958333333336</v>
      </c>
      <c r="B5274" s="73">
        <f t="shared" si="1"/>
        <v>42179</v>
      </c>
      <c r="C5274" s="74">
        <f>IF(NewCustomer="Yes", IF(COUNTIF($I$2:$I$11,B5274)&gt;0,0,WEEKDAY(B5274,2)),IF(COUNTIF($I$2:$I$21,B5274)&gt;0,0,WEEKDAY(B5274,2)))</f>
        <v>3</v>
      </c>
      <c r="D5274" s="74">
        <f t="shared" si="2"/>
        <v>23</v>
      </c>
      <c r="E5274" s="12">
        <f>IFERROR(VLOOKUP(A5274,'IDAR Meter Data'!$A:$B,2,1),"")</f>
        <v>200</v>
      </c>
      <c r="F5274" s="75">
        <f>IF(CECCZ="CZ03",'Outside Temp'!B5274,IF(CECCZ="CZ04",'Outside Temp'!B5275,IF(CECCZ="CZ12",'Outside Temp'!B5276, IF(CECCZ="CZ13",'Outside Temp'!B5277))))</f>
        <v>59</v>
      </c>
      <c r="G5274" s="12">
        <f t="shared" si="3"/>
        <v>1</v>
      </c>
    </row>
    <row r="5275" ht="15.75" customHeight="1">
      <c r="A5275" s="13">
        <v>42179.96875</v>
      </c>
      <c r="B5275" s="73">
        <f t="shared" si="1"/>
        <v>42179</v>
      </c>
      <c r="C5275" s="74">
        <f>IF(NewCustomer="Yes", IF(COUNTIF($I$2:$I$11,B5275)&gt;0,0,WEEKDAY(B5275,2)),IF(COUNTIF($I$2:$I$21,B5275)&gt;0,0,WEEKDAY(B5275,2)))</f>
        <v>3</v>
      </c>
      <c r="D5275" s="74">
        <f t="shared" si="2"/>
        <v>23</v>
      </c>
      <c r="E5275" s="12">
        <f>IFERROR(VLOOKUP(A5275,'IDAR Meter Data'!$A:$B,2,1),"")</f>
        <v>204</v>
      </c>
      <c r="F5275" s="75">
        <f>IF(CECCZ="CZ03",'Outside Temp'!B5275,IF(CECCZ="CZ04",'Outside Temp'!B5276,IF(CECCZ="CZ12",'Outside Temp'!B5277, IF(CECCZ="CZ13",'Outside Temp'!B5278))))</f>
        <v>59</v>
      </c>
      <c r="G5275" s="12">
        <f t="shared" si="3"/>
        <v>1</v>
      </c>
    </row>
    <row r="5276" ht="15.75" customHeight="1">
      <c r="A5276" s="13">
        <v>42179.979166666664</v>
      </c>
      <c r="B5276" s="73">
        <f t="shared" si="1"/>
        <v>42179</v>
      </c>
      <c r="C5276" s="74">
        <f>IF(NewCustomer="Yes", IF(COUNTIF($I$2:$I$11,B5276)&gt;0,0,WEEKDAY(B5276,2)),IF(COUNTIF($I$2:$I$21,B5276)&gt;0,0,WEEKDAY(B5276,2)))</f>
        <v>3</v>
      </c>
      <c r="D5276" s="74">
        <f t="shared" si="2"/>
        <v>23</v>
      </c>
      <c r="E5276" s="12">
        <f>IFERROR(VLOOKUP(A5276,'IDAR Meter Data'!$A:$B,2,1),"")</f>
        <v>191</v>
      </c>
      <c r="F5276" s="75">
        <f>IF(CECCZ="CZ03",'Outside Temp'!B5276,IF(CECCZ="CZ04",'Outside Temp'!B5277,IF(CECCZ="CZ12",'Outside Temp'!B5278, IF(CECCZ="CZ13",'Outside Temp'!B5279))))</f>
        <v>59</v>
      </c>
      <c r="G5276" s="12">
        <f t="shared" si="3"/>
        <v>1</v>
      </c>
    </row>
    <row r="5277" ht="15.75" customHeight="1">
      <c r="A5277" s="13">
        <v>42179.989583333336</v>
      </c>
      <c r="B5277" s="73">
        <f t="shared" si="1"/>
        <v>42179</v>
      </c>
      <c r="C5277" s="74">
        <f>IF(NewCustomer="Yes", IF(COUNTIF($I$2:$I$11,B5277)&gt;0,0,WEEKDAY(B5277,2)),IF(COUNTIF($I$2:$I$21,B5277)&gt;0,0,WEEKDAY(B5277,2)))</f>
        <v>3</v>
      </c>
      <c r="D5277" s="74">
        <f t="shared" si="2"/>
        <v>23</v>
      </c>
      <c r="E5277" s="12">
        <f>IFERROR(VLOOKUP(A5277,'IDAR Meter Data'!$A:$B,2,1),"")</f>
        <v>183</v>
      </c>
      <c r="F5277" s="75">
        <f>IF(CECCZ="CZ03",'Outside Temp'!B5277,IF(CECCZ="CZ04",'Outside Temp'!B5278,IF(CECCZ="CZ12",'Outside Temp'!B5279, IF(CECCZ="CZ13",'Outside Temp'!B5280))))</f>
        <v>59</v>
      </c>
      <c r="G5277" s="12">
        <f t="shared" si="3"/>
        <v>1</v>
      </c>
    </row>
    <row r="5278" ht="15.75" customHeight="1">
      <c r="A5278" s="13">
        <v>42180.0</v>
      </c>
      <c r="B5278" s="73">
        <f t="shared" si="1"/>
        <v>42180</v>
      </c>
      <c r="C5278" s="74">
        <f>IF(NewCustomer="Yes", IF(COUNTIF($I$2:$I$11,B5278)&gt;0,0,WEEKDAY(B5278,2)),IF(COUNTIF($I$2:$I$21,B5278)&gt;0,0,WEEKDAY(B5278,2)))</f>
        <v>4</v>
      </c>
      <c r="D5278" s="74">
        <f t="shared" si="2"/>
        <v>0</v>
      </c>
      <c r="E5278" s="12">
        <f>IFERROR(VLOOKUP(A5278,'IDAR Meter Data'!$A:$B,2,1),"")</f>
        <v>190</v>
      </c>
      <c r="F5278" s="75">
        <f>IF(CECCZ="CZ03",'Outside Temp'!B5278,IF(CECCZ="CZ04",'Outside Temp'!B5279,IF(CECCZ="CZ12",'Outside Temp'!B5280, IF(CECCZ="CZ13",'Outside Temp'!B5281))))</f>
        <v>58.93333333</v>
      </c>
      <c r="G5278" s="12">
        <f t="shared" si="3"/>
        <v>1</v>
      </c>
    </row>
    <row r="5279" ht="15.75" customHeight="1">
      <c r="A5279" s="13">
        <v>42180.010416666664</v>
      </c>
      <c r="B5279" s="73">
        <f t="shared" si="1"/>
        <v>42180</v>
      </c>
      <c r="C5279" s="74">
        <f>IF(NewCustomer="Yes", IF(COUNTIF($I$2:$I$11,B5279)&gt;0,0,WEEKDAY(B5279,2)),IF(COUNTIF($I$2:$I$21,B5279)&gt;0,0,WEEKDAY(B5279,2)))</f>
        <v>4</v>
      </c>
      <c r="D5279" s="74">
        <f t="shared" si="2"/>
        <v>0</v>
      </c>
      <c r="E5279" s="12">
        <f>IFERROR(VLOOKUP(A5279,'IDAR Meter Data'!$A:$B,2,1),"")</f>
        <v>200</v>
      </c>
      <c r="F5279" s="75">
        <f>IF(CECCZ="CZ03",'Outside Temp'!B5279,IF(CECCZ="CZ04",'Outside Temp'!B5280,IF(CECCZ="CZ12",'Outside Temp'!B5281, IF(CECCZ="CZ13",'Outside Temp'!B5282))))</f>
        <v>58.68333333</v>
      </c>
      <c r="G5279" s="12">
        <f t="shared" si="3"/>
        <v>1</v>
      </c>
    </row>
    <row r="5280" ht="15.75" customHeight="1">
      <c r="A5280" s="13">
        <v>42180.020833333336</v>
      </c>
      <c r="B5280" s="73">
        <f t="shared" si="1"/>
        <v>42180</v>
      </c>
      <c r="C5280" s="74">
        <f>IF(NewCustomer="Yes", IF(COUNTIF($I$2:$I$11,B5280)&gt;0,0,WEEKDAY(B5280,2)),IF(COUNTIF($I$2:$I$21,B5280)&gt;0,0,WEEKDAY(B5280,2)))</f>
        <v>4</v>
      </c>
      <c r="D5280" s="74">
        <f t="shared" si="2"/>
        <v>0</v>
      </c>
      <c r="E5280" s="12">
        <f>IFERROR(VLOOKUP(A5280,'IDAR Meter Data'!$A:$B,2,1),"")</f>
        <v>182</v>
      </c>
      <c r="F5280" s="75">
        <f>IF(CECCZ="CZ03",'Outside Temp'!B5280,IF(CECCZ="CZ04",'Outside Temp'!B5281,IF(CECCZ="CZ12",'Outside Temp'!B5282, IF(CECCZ="CZ13",'Outside Temp'!B5283))))</f>
        <v>58.43333333</v>
      </c>
      <c r="G5280" s="12">
        <f t="shared" si="3"/>
        <v>1</v>
      </c>
    </row>
    <row r="5281" ht="15.75" customHeight="1">
      <c r="A5281" s="13">
        <v>42180.03125</v>
      </c>
      <c r="B5281" s="73">
        <f t="shared" si="1"/>
        <v>42180</v>
      </c>
      <c r="C5281" s="74">
        <f>IF(NewCustomer="Yes", IF(COUNTIF($I$2:$I$11,B5281)&gt;0,0,WEEKDAY(B5281,2)),IF(COUNTIF($I$2:$I$21,B5281)&gt;0,0,WEEKDAY(B5281,2)))</f>
        <v>4</v>
      </c>
      <c r="D5281" s="74">
        <f t="shared" si="2"/>
        <v>0</v>
      </c>
      <c r="E5281" s="12">
        <f>IFERROR(VLOOKUP(A5281,'IDAR Meter Data'!$A:$B,2,1),"")</f>
        <v>180</v>
      </c>
      <c r="F5281" s="75">
        <f>IF(CECCZ="CZ03",'Outside Temp'!B5281,IF(CECCZ="CZ04",'Outside Temp'!B5282,IF(CECCZ="CZ12",'Outside Temp'!B5283, IF(CECCZ="CZ13",'Outside Temp'!B5284))))</f>
        <v>58.18333333</v>
      </c>
      <c r="G5281" s="12">
        <f t="shared" si="3"/>
        <v>1</v>
      </c>
    </row>
    <row r="5282" ht="15.75" customHeight="1">
      <c r="A5282" s="13">
        <v>42180.041666666664</v>
      </c>
      <c r="B5282" s="73">
        <f t="shared" si="1"/>
        <v>42180</v>
      </c>
      <c r="C5282" s="74">
        <f>IF(NewCustomer="Yes", IF(COUNTIF($I$2:$I$11,B5282)&gt;0,0,WEEKDAY(B5282,2)),IF(COUNTIF($I$2:$I$21,B5282)&gt;0,0,WEEKDAY(B5282,2)))</f>
        <v>4</v>
      </c>
      <c r="D5282" s="74">
        <f t="shared" si="2"/>
        <v>1</v>
      </c>
      <c r="E5282" s="12">
        <f>IFERROR(VLOOKUP(A5282,'IDAR Meter Data'!$A:$B,2,1),"")</f>
        <v>176</v>
      </c>
      <c r="F5282" s="75">
        <f>IF(CECCZ="CZ03",'Outside Temp'!B5282,IF(CECCZ="CZ04",'Outside Temp'!B5283,IF(CECCZ="CZ12",'Outside Temp'!B5284, IF(CECCZ="CZ13",'Outside Temp'!B5285))))</f>
        <v>57.93333333</v>
      </c>
      <c r="G5282" s="12">
        <f t="shared" si="3"/>
        <v>1</v>
      </c>
    </row>
    <row r="5283" ht="15.75" customHeight="1">
      <c r="A5283" s="13">
        <v>42180.052083333336</v>
      </c>
      <c r="B5283" s="73">
        <f t="shared" si="1"/>
        <v>42180</v>
      </c>
      <c r="C5283" s="74">
        <f>IF(NewCustomer="Yes", IF(COUNTIF($I$2:$I$11,B5283)&gt;0,0,WEEKDAY(B5283,2)),IF(COUNTIF($I$2:$I$21,B5283)&gt;0,0,WEEKDAY(B5283,2)))</f>
        <v>4</v>
      </c>
      <c r="D5283" s="74">
        <f t="shared" si="2"/>
        <v>1</v>
      </c>
      <c r="E5283" s="12">
        <f>IFERROR(VLOOKUP(A5283,'IDAR Meter Data'!$A:$B,2,1),"")</f>
        <v>173</v>
      </c>
      <c r="F5283" s="75">
        <f>IF(CECCZ="CZ03",'Outside Temp'!B5283,IF(CECCZ="CZ04",'Outside Temp'!B5284,IF(CECCZ="CZ12",'Outside Temp'!B5285, IF(CECCZ="CZ13",'Outside Temp'!B5286))))</f>
        <v>57.68333333</v>
      </c>
      <c r="G5283" s="12">
        <f t="shared" si="3"/>
        <v>1</v>
      </c>
    </row>
    <row r="5284" ht="15.75" customHeight="1">
      <c r="A5284" s="13">
        <v>42180.0625</v>
      </c>
      <c r="B5284" s="73">
        <f t="shared" si="1"/>
        <v>42180</v>
      </c>
      <c r="C5284" s="74">
        <f>IF(NewCustomer="Yes", IF(COUNTIF($I$2:$I$11,B5284)&gt;0,0,WEEKDAY(B5284,2)),IF(COUNTIF($I$2:$I$21,B5284)&gt;0,0,WEEKDAY(B5284,2)))</f>
        <v>4</v>
      </c>
      <c r="D5284" s="74">
        <f t="shared" si="2"/>
        <v>1</v>
      </c>
      <c r="E5284" s="12">
        <f>IFERROR(VLOOKUP(A5284,'IDAR Meter Data'!$A:$B,2,1),"")</f>
        <v>193</v>
      </c>
      <c r="F5284" s="75">
        <f>IF(CECCZ="CZ03",'Outside Temp'!B5284,IF(CECCZ="CZ04",'Outside Temp'!B5285,IF(CECCZ="CZ12",'Outside Temp'!B5286, IF(CECCZ="CZ13",'Outside Temp'!B5287))))</f>
        <v>57.43333333</v>
      </c>
      <c r="G5284" s="12">
        <f t="shared" si="3"/>
        <v>1</v>
      </c>
    </row>
    <row r="5285" ht="15.75" customHeight="1">
      <c r="A5285" s="13">
        <v>42180.072916666664</v>
      </c>
      <c r="B5285" s="73">
        <f t="shared" si="1"/>
        <v>42180</v>
      </c>
      <c r="C5285" s="74">
        <f>IF(NewCustomer="Yes", IF(COUNTIF($I$2:$I$11,B5285)&gt;0,0,WEEKDAY(B5285,2)),IF(COUNTIF($I$2:$I$21,B5285)&gt;0,0,WEEKDAY(B5285,2)))</f>
        <v>4</v>
      </c>
      <c r="D5285" s="74">
        <f t="shared" si="2"/>
        <v>1</v>
      </c>
      <c r="E5285" s="12">
        <f>IFERROR(VLOOKUP(A5285,'IDAR Meter Data'!$A:$B,2,1),"")</f>
        <v>178</v>
      </c>
      <c r="F5285" s="75">
        <f>IF(CECCZ="CZ03",'Outside Temp'!B5285,IF(CECCZ="CZ04",'Outside Temp'!B5286,IF(CECCZ="CZ12",'Outside Temp'!B5287, IF(CECCZ="CZ13",'Outside Temp'!B5288))))</f>
        <v>57.18333333</v>
      </c>
      <c r="G5285" s="12">
        <f t="shared" si="3"/>
        <v>1</v>
      </c>
    </row>
    <row r="5286" ht="15.75" customHeight="1">
      <c r="A5286" s="13">
        <v>42180.083333333336</v>
      </c>
      <c r="B5286" s="73">
        <f t="shared" si="1"/>
        <v>42180</v>
      </c>
      <c r="C5286" s="74">
        <f>IF(NewCustomer="Yes", IF(COUNTIF($I$2:$I$11,B5286)&gt;0,0,WEEKDAY(B5286,2)),IF(COUNTIF($I$2:$I$21,B5286)&gt;0,0,WEEKDAY(B5286,2)))</f>
        <v>4</v>
      </c>
      <c r="D5286" s="74">
        <f t="shared" si="2"/>
        <v>2</v>
      </c>
      <c r="E5286" s="12">
        <f>IFERROR(VLOOKUP(A5286,'IDAR Meter Data'!$A:$B,2,1),"")</f>
        <v>183</v>
      </c>
      <c r="F5286" s="75">
        <f>IF(CECCZ="CZ03",'Outside Temp'!B5286,IF(CECCZ="CZ04",'Outside Temp'!B5287,IF(CECCZ="CZ12",'Outside Temp'!B5288, IF(CECCZ="CZ13",'Outside Temp'!B5289))))</f>
        <v>57</v>
      </c>
      <c r="G5286" s="12">
        <f t="shared" si="3"/>
        <v>1</v>
      </c>
    </row>
    <row r="5287" ht="15.75" customHeight="1">
      <c r="A5287" s="13">
        <v>42180.09375</v>
      </c>
      <c r="B5287" s="73">
        <f t="shared" si="1"/>
        <v>42180</v>
      </c>
      <c r="C5287" s="74">
        <f>IF(NewCustomer="Yes", IF(COUNTIF($I$2:$I$11,B5287)&gt;0,0,WEEKDAY(B5287,2)),IF(COUNTIF($I$2:$I$21,B5287)&gt;0,0,WEEKDAY(B5287,2)))</f>
        <v>4</v>
      </c>
      <c r="D5287" s="74">
        <f t="shared" si="2"/>
        <v>2</v>
      </c>
      <c r="E5287" s="12">
        <f>IFERROR(VLOOKUP(A5287,'IDAR Meter Data'!$A:$B,2,1),"")</f>
        <v>172</v>
      </c>
      <c r="F5287" s="75">
        <f>IF(CECCZ="CZ03",'Outside Temp'!B5287,IF(CECCZ="CZ04",'Outside Temp'!B5288,IF(CECCZ="CZ12",'Outside Temp'!B5289, IF(CECCZ="CZ13",'Outside Temp'!B5290))))</f>
        <v>57</v>
      </c>
      <c r="G5287" s="12">
        <f t="shared" si="3"/>
        <v>1</v>
      </c>
    </row>
    <row r="5288" ht="15.75" customHeight="1">
      <c r="A5288" s="13">
        <v>42180.104166666664</v>
      </c>
      <c r="B5288" s="73">
        <f t="shared" si="1"/>
        <v>42180</v>
      </c>
      <c r="C5288" s="74">
        <f>IF(NewCustomer="Yes", IF(COUNTIF($I$2:$I$11,B5288)&gt;0,0,WEEKDAY(B5288,2)),IF(COUNTIF($I$2:$I$21,B5288)&gt;0,0,WEEKDAY(B5288,2)))</f>
        <v>4</v>
      </c>
      <c r="D5288" s="74">
        <f t="shared" si="2"/>
        <v>2</v>
      </c>
      <c r="E5288" s="12">
        <f>IFERROR(VLOOKUP(A5288,'IDAR Meter Data'!$A:$B,2,1),"")</f>
        <v>188</v>
      </c>
      <c r="F5288" s="75">
        <f>IF(CECCZ="CZ03",'Outside Temp'!B5288,IF(CECCZ="CZ04",'Outside Temp'!B5289,IF(CECCZ="CZ12",'Outside Temp'!B5290, IF(CECCZ="CZ13",'Outside Temp'!B5291))))</f>
        <v>57</v>
      </c>
      <c r="G5288" s="12">
        <f t="shared" si="3"/>
        <v>1</v>
      </c>
    </row>
    <row r="5289" ht="15.75" customHeight="1">
      <c r="A5289" s="13">
        <v>42180.114583333336</v>
      </c>
      <c r="B5289" s="73">
        <f t="shared" si="1"/>
        <v>42180</v>
      </c>
      <c r="C5289" s="74">
        <f>IF(NewCustomer="Yes", IF(COUNTIF($I$2:$I$11,B5289)&gt;0,0,WEEKDAY(B5289,2)),IF(COUNTIF($I$2:$I$21,B5289)&gt;0,0,WEEKDAY(B5289,2)))</f>
        <v>4</v>
      </c>
      <c r="D5289" s="74">
        <f t="shared" si="2"/>
        <v>2</v>
      </c>
      <c r="E5289" s="12">
        <f>IFERROR(VLOOKUP(A5289,'IDAR Meter Data'!$A:$B,2,1),"")</f>
        <v>177</v>
      </c>
      <c r="F5289" s="75">
        <f>IF(CECCZ="CZ03",'Outside Temp'!B5289,IF(CECCZ="CZ04",'Outside Temp'!B5290,IF(CECCZ="CZ12",'Outside Temp'!B5291, IF(CECCZ="CZ13",'Outside Temp'!B5292))))</f>
        <v>57</v>
      </c>
      <c r="G5289" s="12">
        <f t="shared" si="3"/>
        <v>1</v>
      </c>
    </row>
    <row r="5290" ht="15.75" customHeight="1">
      <c r="A5290" s="13">
        <v>42180.125</v>
      </c>
      <c r="B5290" s="73">
        <f t="shared" si="1"/>
        <v>42180</v>
      </c>
      <c r="C5290" s="74">
        <f>IF(NewCustomer="Yes", IF(COUNTIF($I$2:$I$11,B5290)&gt;0,0,WEEKDAY(B5290,2)),IF(COUNTIF($I$2:$I$21,B5290)&gt;0,0,WEEKDAY(B5290,2)))</f>
        <v>4</v>
      </c>
      <c r="D5290" s="74">
        <f t="shared" si="2"/>
        <v>3</v>
      </c>
      <c r="E5290" s="12">
        <f>IFERROR(VLOOKUP(A5290,'IDAR Meter Data'!$A:$B,2,1),"")</f>
        <v>170</v>
      </c>
      <c r="F5290" s="75">
        <f>IF(CECCZ="CZ03",'Outside Temp'!B5290,IF(CECCZ="CZ04",'Outside Temp'!B5291,IF(CECCZ="CZ12",'Outside Temp'!B5292, IF(CECCZ="CZ13",'Outside Temp'!B5293))))</f>
        <v>57</v>
      </c>
      <c r="G5290" s="12">
        <f t="shared" si="3"/>
        <v>1</v>
      </c>
    </row>
    <row r="5291" ht="15.75" customHeight="1">
      <c r="A5291" s="13">
        <v>42180.135416666664</v>
      </c>
      <c r="B5291" s="73">
        <f t="shared" si="1"/>
        <v>42180</v>
      </c>
      <c r="C5291" s="74">
        <f>IF(NewCustomer="Yes", IF(COUNTIF($I$2:$I$11,B5291)&gt;0,0,WEEKDAY(B5291,2)),IF(COUNTIF($I$2:$I$21,B5291)&gt;0,0,WEEKDAY(B5291,2)))</f>
        <v>4</v>
      </c>
      <c r="D5291" s="74">
        <f t="shared" si="2"/>
        <v>3</v>
      </c>
      <c r="E5291" s="12">
        <f>IFERROR(VLOOKUP(A5291,'IDAR Meter Data'!$A:$B,2,1),"")</f>
        <v>163</v>
      </c>
      <c r="F5291" s="75">
        <f>IF(CECCZ="CZ03",'Outside Temp'!B5291,IF(CECCZ="CZ04",'Outside Temp'!B5292,IF(CECCZ="CZ12",'Outside Temp'!B5293, IF(CECCZ="CZ13",'Outside Temp'!B5294))))</f>
        <v>57</v>
      </c>
      <c r="G5291" s="12">
        <f t="shared" si="3"/>
        <v>1</v>
      </c>
    </row>
    <row r="5292" ht="15.75" customHeight="1">
      <c r="A5292" s="13">
        <v>42180.145833333336</v>
      </c>
      <c r="B5292" s="73">
        <f t="shared" si="1"/>
        <v>42180</v>
      </c>
      <c r="C5292" s="74">
        <f>IF(NewCustomer="Yes", IF(COUNTIF($I$2:$I$11,B5292)&gt;0,0,WEEKDAY(B5292,2)),IF(COUNTIF($I$2:$I$21,B5292)&gt;0,0,WEEKDAY(B5292,2)))</f>
        <v>4</v>
      </c>
      <c r="D5292" s="74">
        <f t="shared" si="2"/>
        <v>3</v>
      </c>
      <c r="E5292" s="12">
        <f>IFERROR(VLOOKUP(A5292,'IDAR Meter Data'!$A:$B,2,1),"")</f>
        <v>177</v>
      </c>
      <c r="F5292" s="75">
        <f>IF(CECCZ="CZ03",'Outside Temp'!B5292,IF(CECCZ="CZ04",'Outside Temp'!B5293,IF(CECCZ="CZ12",'Outside Temp'!B5294, IF(CECCZ="CZ13",'Outside Temp'!B5295))))</f>
        <v>57</v>
      </c>
      <c r="G5292" s="12">
        <f t="shared" si="3"/>
        <v>1</v>
      </c>
    </row>
    <row r="5293" ht="15.75" customHeight="1">
      <c r="A5293" s="13">
        <v>42180.15625</v>
      </c>
      <c r="B5293" s="73">
        <f t="shared" si="1"/>
        <v>42180</v>
      </c>
      <c r="C5293" s="74">
        <f>IF(NewCustomer="Yes", IF(COUNTIF($I$2:$I$11,B5293)&gt;0,0,WEEKDAY(B5293,2)),IF(COUNTIF($I$2:$I$21,B5293)&gt;0,0,WEEKDAY(B5293,2)))</f>
        <v>4</v>
      </c>
      <c r="D5293" s="74">
        <f t="shared" si="2"/>
        <v>3</v>
      </c>
      <c r="E5293" s="12">
        <f>IFERROR(VLOOKUP(A5293,'IDAR Meter Data'!$A:$B,2,1),"")</f>
        <v>186</v>
      </c>
      <c r="F5293" s="75">
        <f>IF(CECCZ="CZ03",'Outside Temp'!B5293,IF(CECCZ="CZ04",'Outside Temp'!B5294,IF(CECCZ="CZ12",'Outside Temp'!B5295, IF(CECCZ="CZ13",'Outside Temp'!B5296))))</f>
        <v>57</v>
      </c>
      <c r="G5293" s="12">
        <f t="shared" si="3"/>
        <v>1</v>
      </c>
    </row>
    <row r="5294" ht="15.75" customHeight="1">
      <c r="A5294" s="13">
        <v>42180.166666666664</v>
      </c>
      <c r="B5294" s="73">
        <f t="shared" si="1"/>
        <v>42180</v>
      </c>
      <c r="C5294" s="74">
        <f>IF(NewCustomer="Yes", IF(COUNTIF($I$2:$I$11,B5294)&gt;0,0,WEEKDAY(B5294,2)),IF(COUNTIF($I$2:$I$21,B5294)&gt;0,0,WEEKDAY(B5294,2)))</f>
        <v>4</v>
      </c>
      <c r="D5294" s="74">
        <f t="shared" si="2"/>
        <v>4</v>
      </c>
      <c r="E5294" s="12">
        <f>IFERROR(VLOOKUP(A5294,'IDAR Meter Data'!$A:$B,2,1),"")</f>
        <v>170</v>
      </c>
      <c r="F5294" s="75">
        <f>IF(CECCZ="CZ03",'Outside Temp'!B5294,IF(CECCZ="CZ04",'Outside Temp'!B5295,IF(CECCZ="CZ12",'Outside Temp'!B5296, IF(CECCZ="CZ13",'Outside Temp'!B5297))))</f>
        <v>57</v>
      </c>
      <c r="G5294" s="12">
        <f t="shared" si="3"/>
        <v>1</v>
      </c>
    </row>
    <row r="5295" ht="15.75" customHeight="1">
      <c r="A5295" s="13">
        <v>42180.177083333336</v>
      </c>
      <c r="B5295" s="73">
        <f t="shared" si="1"/>
        <v>42180</v>
      </c>
      <c r="C5295" s="74">
        <f>IF(NewCustomer="Yes", IF(COUNTIF($I$2:$I$11,B5295)&gt;0,0,WEEKDAY(B5295,2)),IF(COUNTIF($I$2:$I$21,B5295)&gt;0,0,WEEKDAY(B5295,2)))</f>
        <v>4</v>
      </c>
      <c r="D5295" s="74">
        <f t="shared" si="2"/>
        <v>4</v>
      </c>
      <c r="E5295" s="12">
        <f>IFERROR(VLOOKUP(A5295,'IDAR Meter Data'!$A:$B,2,1),"")</f>
        <v>174</v>
      </c>
      <c r="F5295" s="75">
        <f>IF(CECCZ="CZ03",'Outside Temp'!B5295,IF(CECCZ="CZ04",'Outside Temp'!B5296,IF(CECCZ="CZ12",'Outside Temp'!B5297, IF(CECCZ="CZ13",'Outside Temp'!B5298))))</f>
        <v>57</v>
      </c>
      <c r="G5295" s="12">
        <f t="shared" si="3"/>
        <v>1</v>
      </c>
    </row>
    <row r="5296" ht="15.75" customHeight="1">
      <c r="A5296" s="13">
        <v>42180.1875</v>
      </c>
      <c r="B5296" s="73">
        <f t="shared" si="1"/>
        <v>42180</v>
      </c>
      <c r="C5296" s="74">
        <f>IF(NewCustomer="Yes", IF(COUNTIF($I$2:$I$11,B5296)&gt;0,0,WEEKDAY(B5296,2)),IF(COUNTIF($I$2:$I$21,B5296)&gt;0,0,WEEKDAY(B5296,2)))</f>
        <v>4</v>
      </c>
      <c r="D5296" s="74">
        <f t="shared" si="2"/>
        <v>4</v>
      </c>
      <c r="E5296" s="12">
        <f>IFERROR(VLOOKUP(A5296,'IDAR Meter Data'!$A:$B,2,1),"")</f>
        <v>164</v>
      </c>
      <c r="F5296" s="75">
        <f>IF(CECCZ="CZ03",'Outside Temp'!B5296,IF(CECCZ="CZ04",'Outside Temp'!B5297,IF(CECCZ="CZ12",'Outside Temp'!B5298, IF(CECCZ="CZ13",'Outside Temp'!B5299))))</f>
        <v>57</v>
      </c>
      <c r="G5296" s="12">
        <f t="shared" si="3"/>
        <v>1</v>
      </c>
    </row>
    <row r="5297" ht="15.75" customHeight="1">
      <c r="A5297" s="13">
        <v>42180.197916666664</v>
      </c>
      <c r="B5297" s="73">
        <f t="shared" si="1"/>
        <v>42180</v>
      </c>
      <c r="C5297" s="74">
        <f>IF(NewCustomer="Yes", IF(COUNTIF($I$2:$I$11,B5297)&gt;0,0,WEEKDAY(B5297,2)),IF(COUNTIF($I$2:$I$21,B5297)&gt;0,0,WEEKDAY(B5297,2)))</f>
        <v>4</v>
      </c>
      <c r="D5297" s="74">
        <f t="shared" si="2"/>
        <v>4</v>
      </c>
      <c r="E5297" s="12">
        <f>IFERROR(VLOOKUP(A5297,'IDAR Meter Data'!$A:$B,2,1),"")</f>
        <v>181</v>
      </c>
      <c r="F5297" s="75">
        <f>IF(CECCZ="CZ03",'Outside Temp'!B5297,IF(CECCZ="CZ04",'Outside Temp'!B5298,IF(CECCZ="CZ12",'Outside Temp'!B5299, IF(CECCZ="CZ13",'Outside Temp'!B5300))))</f>
        <v>57</v>
      </c>
      <c r="G5297" s="12">
        <f t="shared" si="3"/>
        <v>1</v>
      </c>
    </row>
    <row r="5298" ht="15.75" customHeight="1">
      <c r="A5298" s="13">
        <v>42180.208333333336</v>
      </c>
      <c r="B5298" s="73">
        <f t="shared" si="1"/>
        <v>42180</v>
      </c>
      <c r="C5298" s="74">
        <f>IF(NewCustomer="Yes", IF(COUNTIF($I$2:$I$11,B5298)&gt;0,0,WEEKDAY(B5298,2)),IF(COUNTIF($I$2:$I$21,B5298)&gt;0,0,WEEKDAY(B5298,2)))</f>
        <v>4</v>
      </c>
      <c r="D5298" s="74">
        <f t="shared" si="2"/>
        <v>5</v>
      </c>
      <c r="E5298" s="12">
        <f>IFERROR(VLOOKUP(A5298,'IDAR Meter Data'!$A:$B,2,1),"")</f>
        <v>172</v>
      </c>
      <c r="F5298" s="75">
        <f>IF(CECCZ="CZ03",'Outside Temp'!B5298,IF(CECCZ="CZ04",'Outside Temp'!B5299,IF(CECCZ="CZ12",'Outside Temp'!B5300, IF(CECCZ="CZ13",'Outside Temp'!B5301))))</f>
        <v>57.13333333</v>
      </c>
      <c r="G5298" s="12">
        <f t="shared" si="3"/>
        <v>1</v>
      </c>
    </row>
    <row r="5299" ht="15.75" customHeight="1">
      <c r="A5299" s="13">
        <v>42180.21875</v>
      </c>
      <c r="B5299" s="73">
        <f t="shared" si="1"/>
        <v>42180</v>
      </c>
      <c r="C5299" s="74">
        <f>IF(NewCustomer="Yes", IF(COUNTIF($I$2:$I$11,B5299)&gt;0,0,WEEKDAY(B5299,2)),IF(COUNTIF($I$2:$I$21,B5299)&gt;0,0,WEEKDAY(B5299,2)))</f>
        <v>4</v>
      </c>
      <c r="D5299" s="74">
        <f t="shared" si="2"/>
        <v>5</v>
      </c>
      <c r="E5299" s="12">
        <f>IFERROR(VLOOKUP(A5299,'IDAR Meter Data'!$A:$B,2,1),"")</f>
        <v>172</v>
      </c>
      <c r="F5299" s="75">
        <f>IF(CECCZ="CZ03",'Outside Temp'!B5299,IF(CECCZ="CZ04",'Outside Temp'!B5300,IF(CECCZ="CZ12",'Outside Temp'!B5301, IF(CECCZ="CZ13",'Outside Temp'!B5302))))</f>
        <v>57.63333333</v>
      </c>
      <c r="G5299" s="12">
        <f t="shared" si="3"/>
        <v>1</v>
      </c>
    </row>
    <row r="5300" ht="15.75" customHeight="1">
      <c r="A5300" s="13">
        <v>42180.229166666664</v>
      </c>
      <c r="B5300" s="73">
        <f t="shared" si="1"/>
        <v>42180</v>
      </c>
      <c r="C5300" s="74">
        <f>IF(NewCustomer="Yes", IF(COUNTIF($I$2:$I$11,B5300)&gt;0,0,WEEKDAY(B5300,2)),IF(COUNTIF($I$2:$I$21,B5300)&gt;0,0,WEEKDAY(B5300,2)))</f>
        <v>4</v>
      </c>
      <c r="D5300" s="74">
        <f t="shared" si="2"/>
        <v>5</v>
      </c>
      <c r="E5300" s="12">
        <f>IFERROR(VLOOKUP(A5300,'IDAR Meter Data'!$A:$B,2,1),"")</f>
        <v>160</v>
      </c>
      <c r="F5300" s="75">
        <f>IF(CECCZ="CZ03",'Outside Temp'!B5300,IF(CECCZ="CZ04",'Outside Temp'!B5301,IF(CECCZ="CZ12",'Outside Temp'!B5302, IF(CECCZ="CZ13",'Outside Temp'!B5303))))</f>
        <v>58.13333333</v>
      </c>
      <c r="G5300" s="12">
        <f t="shared" si="3"/>
        <v>1</v>
      </c>
    </row>
    <row r="5301" ht="15.75" customHeight="1">
      <c r="A5301" s="13">
        <v>42180.239583333336</v>
      </c>
      <c r="B5301" s="73">
        <f t="shared" si="1"/>
        <v>42180</v>
      </c>
      <c r="C5301" s="74">
        <f>IF(NewCustomer="Yes", IF(COUNTIF($I$2:$I$11,B5301)&gt;0,0,WEEKDAY(B5301,2)),IF(COUNTIF($I$2:$I$21,B5301)&gt;0,0,WEEKDAY(B5301,2)))</f>
        <v>4</v>
      </c>
      <c r="D5301" s="74">
        <f t="shared" si="2"/>
        <v>5</v>
      </c>
      <c r="E5301" s="12">
        <f>IFERROR(VLOOKUP(A5301,'IDAR Meter Data'!$A:$B,2,1),"")</f>
        <v>164</v>
      </c>
      <c r="F5301" s="75">
        <f>IF(CECCZ="CZ03",'Outside Temp'!B5301,IF(CECCZ="CZ04",'Outside Temp'!B5302,IF(CECCZ="CZ12",'Outside Temp'!B5303, IF(CECCZ="CZ13",'Outside Temp'!B5304))))</f>
        <v>58.63333333</v>
      </c>
      <c r="G5301" s="12">
        <f t="shared" si="3"/>
        <v>1</v>
      </c>
    </row>
    <row r="5302" ht="15.75" customHeight="1">
      <c r="A5302" s="13">
        <v>42180.25</v>
      </c>
      <c r="B5302" s="73">
        <f t="shared" si="1"/>
        <v>42180</v>
      </c>
      <c r="C5302" s="74">
        <f>IF(NewCustomer="Yes", IF(COUNTIF($I$2:$I$11,B5302)&gt;0,0,WEEKDAY(B5302,2)),IF(COUNTIF($I$2:$I$21,B5302)&gt;0,0,WEEKDAY(B5302,2)))</f>
        <v>4</v>
      </c>
      <c r="D5302" s="74">
        <f t="shared" si="2"/>
        <v>6</v>
      </c>
      <c r="E5302" s="12">
        <f>IFERROR(VLOOKUP(A5302,'IDAR Meter Data'!$A:$B,2,1),"")</f>
        <v>179</v>
      </c>
      <c r="F5302" s="75">
        <f>IF(CECCZ="CZ03",'Outside Temp'!B5302,IF(CECCZ="CZ04",'Outside Temp'!B5303,IF(CECCZ="CZ12",'Outside Temp'!B5304, IF(CECCZ="CZ13",'Outside Temp'!B5305))))</f>
        <v>59.26666667</v>
      </c>
      <c r="G5302" s="12">
        <f t="shared" si="3"/>
        <v>1</v>
      </c>
    </row>
    <row r="5303" ht="15.75" customHeight="1">
      <c r="A5303" s="13">
        <v>42180.260416666664</v>
      </c>
      <c r="B5303" s="73">
        <f t="shared" si="1"/>
        <v>42180</v>
      </c>
      <c r="C5303" s="74">
        <f>IF(NewCustomer="Yes", IF(COUNTIF($I$2:$I$11,B5303)&gt;0,0,WEEKDAY(B5303,2)),IF(COUNTIF($I$2:$I$21,B5303)&gt;0,0,WEEKDAY(B5303,2)))</f>
        <v>4</v>
      </c>
      <c r="D5303" s="74">
        <f t="shared" si="2"/>
        <v>6</v>
      </c>
      <c r="E5303" s="12">
        <f>IFERROR(VLOOKUP(A5303,'IDAR Meter Data'!$A:$B,2,1),"")</f>
        <v>170</v>
      </c>
      <c r="F5303" s="75">
        <f>IF(CECCZ="CZ03",'Outside Temp'!B5303,IF(CECCZ="CZ04",'Outside Temp'!B5304,IF(CECCZ="CZ12",'Outside Temp'!B5305, IF(CECCZ="CZ13",'Outside Temp'!B5306))))</f>
        <v>60.26666667</v>
      </c>
      <c r="G5303" s="12">
        <f t="shared" si="3"/>
        <v>1</v>
      </c>
    </row>
    <row r="5304" ht="15.75" customHeight="1">
      <c r="A5304" s="13">
        <v>42180.270833333336</v>
      </c>
      <c r="B5304" s="73">
        <f t="shared" si="1"/>
        <v>42180</v>
      </c>
      <c r="C5304" s="74">
        <f>IF(NewCustomer="Yes", IF(COUNTIF($I$2:$I$11,B5304)&gt;0,0,WEEKDAY(B5304,2)),IF(COUNTIF($I$2:$I$21,B5304)&gt;0,0,WEEKDAY(B5304,2)))</f>
        <v>4</v>
      </c>
      <c r="D5304" s="74">
        <f t="shared" si="2"/>
        <v>6</v>
      </c>
      <c r="E5304" s="12">
        <f>IFERROR(VLOOKUP(A5304,'IDAR Meter Data'!$A:$B,2,1),"")</f>
        <v>166</v>
      </c>
      <c r="F5304" s="75">
        <f>IF(CECCZ="CZ03",'Outside Temp'!B5304,IF(CECCZ="CZ04",'Outside Temp'!B5305,IF(CECCZ="CZ12",'Outside Temp'!B5306, IF(CECCZ="CZ13",'Outside Temp'!B5307))))</f>
        <v>61.26666667</v>
      </c>
      <c r="G5304" s="12">
        <f t="shared" si="3"/>
        <v>1</v>
      </c>
    </row>
    <row r="5305" ht="15.75" customHeight="1">
      <c r="A5305" s="13">
        <v>42180.28125</v>
      </c>
      <c r="B5305" s="73">
        <f t="shared" si="1"/>
        <v>42180</v>
      </c>
      <c r="C5305" s="74">
        <f>IF(NewCustomer="Yes", IF(COUNTIF($I$2:$I$11,B5305)&gt;0,0,WEEKDAY(B5305,2)),IF(COUNTIF($I$2:$I$21,B5305)&gt;0,0,WEEKDAY(B5305,2)))</f>
        <v>4</v>
      </c>
      <c r="D5305" s="74">
        <f t="shared" si="2"/>
        <v>6</v>
      </c>
      <c r="E5305" s="12">
        <f>IFERROR(VLOOKUP(A5305,'IDAR Meter Data'!$A:$B,2,1),"")</f>
        <v>176</v>
      </c>
      <c r="F5305" s="75">
        <f>IF(CECCZ="CZ03",'Outside Temp'!B5305,IF(CECCZ="CZ04",'Outside Temp'!B5306,IF(CECCZ="CZ12",'Outside Temp'!B5307, IF(CECCZ="CZ13",'Outside Temp'!B5308))))</f>
        <v>62.26666667</v>
      </c>
      <c r="G5305" s="12">
        <f t="shared" si="3"/>
        <v>1</v>
      </c>
    </row>
    <row r="5306" ht="15.75" customHeight="1">
      <c r="A5306" s="13">
        <v>42180.291666666664</v>
      </c>
      <c r="B5306" s="73">
        <f t="shared" si="1"/>
        <v>42180</v>
      </c>
      <c r="C5306" s="74">
        <f>IF(NewCustomer="Yes", IF(COUNTIF($I$2:$I$11,B5306)&gt;0,0,WEEKDAY(B5306,2)),IF(COUNTIF($I$2:$I$21,B5306)&gt;0,0,WEEKDAY(B5306,2)))</f>
        <v>4</v>
      </c>
      <c r="D5306" s="74">
        <f t="shared" si="2"/>
        <v>7</v>
      </c>
      <c r="E5306" s="12">
        <f>IFERROR(VLOOKUP(A5306,'IDAR Meter Data'!$A:$B,2,1),"")</f>
        <v>171</v>
      </c>
      <c r="F5306" s="75">
        <f>IF(CECCZ="CZ03",'Outside Temp'!B5306,IF(CECCZ="CZ04",'Outside Temp'!B5307,IF(CECCZ="CZ12",'Outside Temp'!B5308, IF(CECCZ="CZ13",'Outside Temp'!B5309))))</f>
        <v>63.06666667</v>
      </c>
      <c r="G5306" s="12">
        <f t="shared" si="3"/>
        <v>1</v>
      </c>
    </row>
    <row r="5307" ht="15.75" customHeight="1">
      <c r="A5307" s="13">
        <v>42180.302083333336</v>
      </c>
      <c r="B5307" s="73">
        <f t="shared" si="1"/>
        <v>42180</v>
      </c>
      <c r="C5307" s="74">
        <f>IF(NewCustomer="Yes", IF(COUNTIF($I$2:$I$11,B5307)&gt;0,0,WEEKDAY(B5307,2)),IF(COUNTIF($I$2:$I$21,B5307)&gt;0,0,WEEKDAY(B5307,2)))</f>
        <v>4</v>
      </c>
      <c r="D5307" s="74">
        <f t="shared" si="2"/>
        <v>7</v>
      </c>
      <c r="E5307" s="12">
        <f>IFERROR(VLOOKUP(A5307,'IDAR Meter Data'!$A:$B,2,1),"")</f>
        <v>196</v>
      </c>
      <c r="F5307" s="75">
        <f>IF(CECCZ="CZ03",'Outside Temp'!B5307,IF(CECCZ="CZ04",'Outside Temp'!B5308,IF(CECCZ="CZ12",'Outside Temp'!B5309, IF(CECCZ="CZ13",'Outside Temp'!B5310))))</f>
        <v>63.31666667</v>
      </c>
      <c r="G5307" s="12">
        <f t="shared" si="3"/>
        <v>1</v>
      </c>
    </row>
    <row r="5308" ht="15.75" customHeight="1">
      <c r="A5308" s="13">
        <v>42180.3125</v>
      </c>
      <c r="B5308" s="73">
        <f t="shared" si="1"/>
        <v>42180</v>
      </c>
      <c r="C5308" s="74">
        <f>IF(NewCustomer="Yes", IF(COUNTIF($I$2:$I$11,B5308)&gt;0,0,WEEKDAY(B5308,2)),IF(COUNTIF($I$2:$I$21,B5308)&gt;0,0,WEEKDAY(B5308,2)))</f>
        <v>4</v>
      </c>
      <c r="D5308" s="74">
        <f t="shared" si="2"/>
        <v>7</v>
      </c>
      <c r="E5308" s="12">
        <f>IFERROR(VLOOKUP(A5308,'IDAR Meter Data'!$A:$B,2,1),"")</f>
        <v>184</v>
      </c>
      <c r="F5308" s="75">
        <f>IF(CECCZ="CZ03",'Outside Temp'!B5308,IF(CECCZ="CZ04",'Outside Temp'!B5309,IF(CECCZ="CZ12",'Outside Temp'!B5310, IF(CECCZ="CZ13",'Outside Temp'!B5311))))</f>
        <v>63.56666667</v>
      </c>
      <c r="G5308" s="12">
        <f t="shared" si="3"/>
        <v>1</v>
      </c>
    </row>
    <row r="5309" ht="15.75" customHeight="1">
      <c r="A5309" s="13">
        <v>42180.322916666664</v>
      </c>
      <c r="B5309" s="73">
        <f t="shared" si="1"/>
        <v>42180</v>
      </c>
      <c r="C5309" s="74">
        <f>IF(NewCustomer="Yes", IF(COUNTIF($I$2:$I$11,B5309)&gt;0,0,WEEKDAY(B5309,2)),IF(COUNTIF($I$2:$I$21,B5309)&gt;0,0,WEEKDAY(B5309,2)))</f>
        <v>4</v>
      </c>
      <c r="D5309" s="74">
        <f t="shared" si="2"/>
        <v>7</v>
      </c>
      <c r="E5309" s="12">
        <f>IFERROR(VLOOKUP(A5309,'IDAR Meter Data'!$A:$B,2,1),"")</f>
        <v>179</v>
      </c>
      <c r="F5309" s="75">
        <f>IF(CECCZ="CZ03",'Outside Temp'!B5309,IF(CECCZ="CZ04",'Outside Temp'!B5310,IF(CECCZ="CZ12",'Outside Temp'!B5311, IF(CECCZ="CZ13",'Outside Temp'!B5312))))</f>
        <v>63.81666667</v>
      </c>
      <c r="G5309" s="12">
        <f t="shared" si="3"/>
        <v>1</v>
      </c>
    </row>
    <row r="5310" ht="15.75" customHeight="1">
      <c r="A5310" s="13">
        <v>42180.333333333336</v>
      </c>
      <c r="B5310" s="73">
        <f t="shared" si="1"/>
        <v>42180</v>
      </c>
      <c r="C5310" s="74">
        <f>IF(NewCustomer="Yes", IF(COUNTIF($I$2:$I$11,B5310)&gt;0,0,WEEKDAY(B5310,2)),IF(COUNTIF($I$2:$I$21,B5310)&gt;0,0,WEEKDAY(B5310,2)))</f>
        <v>4</v>
      </c>
      <c r="D5310" s="74">
        <f t="shared" si="2"/>
        <v>8</v>
      </c>
      <c r="E5310" s="12">
        <f>IFERROR(VLOOKUP(A5310,'IDAR Meter Data'!$A:$B,2,1),"")</f>
        <v>182</v>
      </c>
      <c r="F5310" s="75">
        <f>IF(CECCZ="CZ03",'Outside Temp'!B5310,IF(CECCZ="CZ04",'Outside Temp'!B5311,IF(CECCZ="CZ12",'Outside Temp'!B5312, IF(CECCZ="CZ13",'Outside Temp'!B5313))))</f>
        <v>64.13333333</v>
      </c>
      <c r="G5310" s="12">
        <f t="shared" si="3"/>
        <v>1</v>
      </c>
    </row>
    <row r="5311" ht="15.75" customHeight="1">
      <c r="A5311" s="13">
        <v>42180.34375</v>
      </c>
      <c r="B5311" s="73">
        <f t="shared" si="1"/>
        <v>42180</v>
      </c>
      <c r="C5311" s="74">
        <f>IF(NewCustomer="Yes", IF(COUNTIF($I$2:$I$11,B5311)&gt;0,0,WEEKDAY(B5311,2)),IF(COUNTIF($I$2:$I$21,B5311)&gt;0,0,WEEKDAY(B5311,2)))</f>
        <v>4</v>
      </c>
      <c r="D5311" s="74">
        <f t="shared" si="2"/>
        <v>8</v>
      </c>
      <c r="E5311" s="12">
        <f>IFERROR(VLOOKUP(A5311,'IDAR Meter Data'!$A:$B,2,1),"")</f>
        <v>191</v>
      </c>
      <c r="F5311" s="75">
        <f>IF(CECCZ="CZ03",'Outside Temp'!B5311,IF(CECCZ="CZ04",'Outside Temp'!B5312,IF(CECCZ="CZ12",'Outside Temp'!B5313, IF(CECCZ="CZ13",'Outside Temp'!B5314))))</f>
        <v>64.63333333</v>
      </c>
      <c r="G5311" s="12">
        <f t="shared" si="3"/>
        <v>1</v>
      </c>
    </row>
    <row r="5312" ht="15.75" customHeight="1">
      <c r="A5312" s="13">
        <v>42180.354166666664</v>
      </c>
      <c r="B5312" s="73">
        <f t="shared" si="1"/>
        <v>42180</v>
      </c>
      <c r="C5312" s="74">
        <f>IF(NewCustomer="Yes", IF(COUNTIF($I$2:$I$11,B5312)&gt;0,0,WEEKDAY(B5312,2)),IF(COUNTIF($I$2:$I$21,B5312)&gt;0,0,WEEKDAY(B5312,2)))</f>
        <v>4</v>
      </c>
      <c r="D5312" s="74">
        <f t="shared" si="2"/>
        <v>8</v>
      </c>
      <c r="E5312" s="12">
        <f>IFERROR(VLOOKUP(A5312,'IDAR Meter Data'!$A:$B,2,1),"")</f>
        <v>213</v>
      </c>
      <c r="F5312" s="75">
        <f>IF(CECCZ="CZ03",'Outside Temp'!B5312,IF(CECCZ="CZ04",'Outside Temp'!B5313,IF(CECCZ="CZ12",'Outside Temp'!B5314, IF(CECCZ="CZ13",'Outside Temp'!B5315))))</f>
        <v>65.13333333</v>
      </c>
      <c r="G5312" s="12">
        <f t="shared" si="3"/>
        <v>2</v>
      </c>
    </row>
    <row r="5313" ht="15.75" customHeight="1">
      <c r="A5313" s="13">
        <v>42180.364583333336</v>
      </c>
      <c r="B5313" s="73">
        <f t="shared" si="1"/>
        <v>42180</v>
      </c>
      <c r="C5313" s="74">
        <f>IF(NewCustomer="Yes", IF(COUNTIF($I$2:$I$11,B5313)&gt;0,0,WEEKDAY(B5313,2)),IF(COUNTIF($I$2:$I$21,B5313)&gt;0,0,WEEKDAY(B5313,2)))</f>
        <v>4</v>
      </c>
      <c r="D5313" s="74">
        <f t="shared" si="2"/>
        <v>8</v>
      </c>
      <c r="E5313" s="12">
        <f>IFERROR(VLOOKUP(A5313,'IDAR Meter Data'!$A:$B,2,1),"")</f>
        <v>198</v>
      </c>
      <c r="F5313" s="75">
        <f>IF(CECCZ="CZ03",'Outside Temp'!B5313,IF(CECCZ="CZ04",'Outside Temp'!B5314,IF(CECCZ="CZ12",'Outside Temp'!B5315, IF(CECCZ="CZ13",'Outside Temp'!B5316))))</f>
        <v>65.63333333</v>
      </c>
      <c r="G5313" s="12">
        <f t="shared" si="3"/>
        <v>2</v>
      </c>
    </row>
    <row r="5314" ht="15.75" customHeight="1">
      <c r="A5314" s="13">
        <v>42180.375</v>
      </c>
      <c r="B5314" s="73">
        <f t="shared" si="1"/>
        <v>42180</v>
      </c>
      <c r="C5314" s="74">
        <f>IF(NewCustomer="Yes", IF(COUNTIF($I$2:$I$11,B5314)&gt;0,0,WEEKDAY(B5314,2)),IF(COUNTIF($I$2:$I$21,B5314)&gt;0,0,WEEKDAY(B5314,2)))</f>
        <v>4</v>
      </c>
      <c r="D5314" s="74">
        <f t="shared" si="2"/>
        <v>9</v>
      </c>
      <c r="E5314" s="12">
        <f>IFERROR(VLOOKUP(A5314,'IDAR Meter Data'!$A:$B,2,1),"")</f>
        <v>201</v>
      </c>
      <c r="F5314" s="75">
        <f>IF(CECCZ="CZ03",'Outside Temp'!B5314,IF(CECCZ="CZ04",'Outside Temp'!B5315,IF(CECCZ="CZ12",'Outside Temp'!B5316, IF(CECCZ="CZ13",'Outside Temp'!B5317))))</f>
        <v>66.2</v>
      </c>
      <c r="G5314" s="12">
        <f t="shared" si="3"/>
        <v>2</v>
      </c>
    </row>
    <row r="5315" ht="15.75" customHeight="1">
      <c r="A5315" s="13">
        <v>42180.385416666664</v>
      </c>
      <c r="B5315" s="73">
        <f t="shared" si="1"/>
        <v>42180</v>
      </c>
      <c r="C5315" s="74">
        <f>IF(NewCustomer="Yes", IF(COUNTIF($I$2:$I$11,B5315)&gt;0,0,WEEKDAY(B5315,2)),IF(COUNTIF($I$2:$I$21,B5315)&gt;0,0,WEEKDAY(B5315,2)))</f>
        <v>4</v>
      </c>
      <c r="D5315" s="74">
        <f t="shared" si="2"/>
        <v>9</v>
      </c>
      <c r="E5315" s="12">
        <f>IFERROR(VLOOKUP(A5315,'IDAR Meter Data'!$A:$B,2,1),"")</f>
        <v>201</v>
      </c>
      <c r="F5315" s="75">
        <f>IF(CECCZ="CZ03",'Outside Temp'!B5315,IF(CECCZ="CZ04",'Outside Temp'!B5316,IF(CECCZ="CZ12",'Outside Temp'!B5317, IF(CECCZ="CZ13",'Outside Temp'!B5318))))</f>
        <v>66.95</v>
      </c>
      <c r="G5315" s="12">
        <f t="shared" si="3"/>
        <v>2</v>
      </c>
    </row>
    <row r="5316" ht="15.75" customHeight="1">
      <c r="A5316" s="13">
        <v>42180.395833333336</v>
      </c>
      <c r="B5316" s="73">
        <f t="shared" si="1"/>
        <v>42180</v>
      </c>
      <c r="C5316" s="74">
        <f>IF(NewCustomer="Yes", IF(COUNTIF($I$2:$I$11,B5316)&gt;0,0,WEEKDAY(B5316,2)),IF(COUNTIF($I$2:$I$21,B5316)&gt;0,0,WEEKDAY(B5316,2)))</f>
        <v>4</v>
      </c>
      <c r="D5316" s="74">
        <f t="shared" si="2"/>
        <v>9</v>
      </c>
      <c r="E5316" s="12">
        <f>IFERROR(VLOOKUP(A5316,'IDAR Meter Data'!$A:$B,2,1),"")</f>
        <v>202</v>
      </c>
      <c r="F5316" s="75">
        <f>IF(CECCZ="CZ03",'Outside Temp'!B5316,IF(CECCZ="CZ04",'Outside Temp'!B5317,IF(CECCZ="CZ12",'Outside Temp'!B5318, IF(CECCZ="CZ13",'Outside Temp'!B5319))))</f>
        <v>67.7</v>
      </c>
      <c r="G5316" s="12">
        <f t="shared" si="3"/>
        <v>2</v>
      </c>
    </row>
    <row r="5317" ht="15.75" customHeight="1">
      <c r="A5317" s="13">
        <v>42180.40625</v>
      </c>
      <c r="B5317" s="73">
        <f t="shared" si="1"/>
        <v>42180</v>
      </c>
      <c r="C5317" s="74">
        <f>IF(NewCustomer="Yes", IF(COUNTIF($I$2:$I$11,B5317)&gt;0,0,WEEKDAY(B5317,2)),IF(COUNTIF($I$2:$I$21,B5317)&gt;0,0,WEEKDAY(B5317,2)))</f>
        <v>4</v>
      </c>
      <c r="D5317" s="74">
        <f t="shared" si="2"/>
        <v>9</v>
      </c>
      <c r="E5317" s="12">
        <f>IFERROR(VLOOKUP(A5317,'IDAR Meter Data'!$A:$B,2,1),"")</f>
        <v>227</v>
      </c>
      <c r="F5317" s="75">
        <f>IF(CECCZ="CZ03",'Outside Temp'!B5317,IF(CECCZ="CZ04",'Outside Temp'!B5318,IF(CECCZ="CZ12",'Outside Temp'!B5319, IF(CECCZ="CZ13",'Outside Temp'!B5320))))</f>
        <v>68.45</v>
      </c>
      <c r="G5317" s="12">
        <f t="shared" si="3"/>
        <v>2</v>
      </c>
    </row>
    <row r="5318" ht="15.75" customHeight="1">
      <c r="A5318" s="13">
        <v>42180.416666666664</v>
      </c>
      <c r="B5318" s="73">
        <f t="shared" si="1"/>
        <v>42180</v>
      </c>
      <c r="C5318" s="74">
        <f>IF(NewCustomer="Yes", IF(COUNTIF($I$2:$I$11,B5318)&gt;0,0,WEEKDAY(B5318,2)),IF(COUNTIF($I$2:$I$21,B5318)&gt;0,0,WEEKDAY(B5318,2)))</f>
        <v>4</v>
      </c>
      <c r="D5318" s="74">
        <f t="shared" si="2"/>
        <v>10</v>
      </c>
      <c r="E5318" s="12">
        <f>IFERROR(VLOOKUP(A5318,'IDAR Meter Data'!$A:$B,2,1),"")</f>
        <v>217</v>
      </c>
      <c r="F5318" s="75">
        <f>IF(CECCZ="CZ03",'Outside Temp'!B5318,IF(CECCZ="CZ04",'Outside Temp'!B5319,IF(CECCZ="CZ12",'Outside Temp'!B5320, IF(CECCZ="CZ13",'Outside Temp'!B5321))))</f>
        <v>69.2</v>
      </c>
      <c r="G5318" s="12">
        <f t="shared" si="3"/>
        <v>2</v>
      </c>
    </row>
    <row r="5319" ht="15.75" customHeight="1">
      <c r="A5319" s="13">
        <v>42180.427083333336</v>
      </c>
      <c r="B5319" s="73">
        <f t="shared" si="1"/>
        <v>42180</v>
      </c>
      <c r="C5319" s="74">
        <f>IF(NewCustomer="Yes", IF(COUNTIF($I$2:$I$11,B5319)&gt;0,0,WEEKDAY(B5319,2)),IF(COUNTIF($I$2:$I$21,B5319)&gt;0,0,WEEKDAY(B5319,2)))</f>
        <v>4</v>
      </c>
      <c r="D5319" s="74">
        <f t="shared" si="2"/>
        <v>10</v>
      </c>
      <c r="E5319" s="12">
        <f>IFERROR(VLOOKUP(A5319,'IDAR Meter Data'!$A:$B,2,1),"")</f>
        <v>221</v>
      </c>
      <c r="F5319" s="75">
        <f>IF(CECCZ="CZ03",'Outside Temp'!B5319,IF(CECCZ="CZ04",'Outside Temp'!B5320,IF(CECCZ="CZ12",'Outside Temp'!B5321, IF(CECCZ="CZ13",'Outside Temp'!B5322))))</f>
        <v>69.95</v>
      </c>
      <c r="G5319" s="12">
        <f t="shared" si="3"/>
        <v>2</v>
      </c>
    </row>
    <row r="5320" ht="15.75" customHeight="1">
      <c r="A5320" s="13">
        <v>42180.4375</v>
      </c>
      <c r="B5320" s="73">
        <f t="shared" si="1"/>
        <v>42180</v>
      </c>
      <c r="C5320" s="74">
        <f>IF(NewCustomer="Yes", IF(COUNTIF($I$2:$I$11,B5320)&gt;0,0,WEEKDAY(B5320,2)),IF(COUNTIF($I$2:$I$21,B5320)&gt;0,0,WEEKDAY(B5320,2)))</f>
        <v>4</v>
      </c>
      <c r="D5320" s="74">
        <f t="shared" si="2"/>
        <v>10</v>
      </c>
      <c r="E5320" s="12">
        <f>IFERROR(VLOOKUP(A5320,'IDAR Meter Data'!$A:$B,2,1),"")</f>
        <v>223</v>
      </c>
      <c r="F5320" s="75">
        <f>IF(CECCZ="CZ03",'Outside Temp'!B5320,IF(CECCZ="CZ04",'Outside Temp'!B5321,IF(CECCZ="CZ12",'Outside Temp'!B5322, IF(CECCZ="CZ13",'Outside Temp'!B5323))))</f>
        <v>70.7</v>
      </c>
      <c r="G5320" s="12">
        <f t="shared" si="3"/>
        <v>3</v>
      </c>
    </row>
    <row r="5321" ht="15.75" customHeight="1">
      <c r="A5321" s="13">
        <v>42180.447916666664</v>
      </c>
      <c r="B5321" s="73">
        <f t="shared" si="1"/>
        <v>42180</v>
      </c>
      <c r="C5321" s="74">
        <f>IF(NewCustomer="Yes", IF(COUNTIF($I$2:$I$11,B5321)&gt;0,0,WEEKDAY(B5321,2)),IF(COUNTIF($I$2:$I$21,B5321)&gt;0,0,WEEKDAY(B5321,2)))</f>
        <v>4</v>
      </c>
      <c r="D5321" s="74">
        <f t="shared" si="2"/>
        <v>10</v>
      </c>
      <c r="E5321" s="12">
        <f>IFERROR(VLOOKUP(A5321,'IDAR Meter Data'!$A:$B,2,1),"")</f>
        <v>239</v>
      </c>
      <c r="F5321" s="75">
        <f>IF(CECCZ="CZ03",'Outside Temp'!B5321,IF(CECCZ="CZ04",'Outside Temp'!B5322,IF(CECCZ="CZ12",'Outside Temp'!B5323, IF(CECCZ="CZ13",'Outside Temp'!B5324))))</f>
        <v>71.45</v>
      </c>
      <c r="G5321" s="12">
        <f t="shared" si="3"/>
        <v>3</v>
      </c>
    </row>
    <row r="5322" ht="15.75" customHeight="1">
      <c r="A5322" s="13">
        <v>42180.458333333336</v>
      </c>
      <c r="B5322" s="73">
        <f t="shared" si="1"/>
        <v>42180</v>
      </c>
      <c r="C5322" s="74">
        <f>IF(NewCustomer="Yes", IF(COUNTIF($I$2:$I$11,B5322)&gt;0,0,WEEKDAY(B5322,2)),IF(COUNTIF($I$2:$I$21,B5322)&gt;0,0,WEEKDAY(B5322,2)))</f>
        <v>4</v>
      </c>
      <c r="D5322" s="74">
        <f t="shared" si="2"/>
        <v>11</v>
      </c>
      <c r="E5322" s="12">
        <f>IFERROR(VLOOKUP(A5322,'IDAR Meter Data'!$A:$B,2,1),"")</f>
        <v>236</v>
      </c>
      <c r="F5322" s="75">
        <f>IF(CECCZ="CZ03",'Outside Temp'!B5322,IF(CECCZ="CZ04",'Outside Temp'!B5323,IF(CECCZ="CZ12",'Outside Temp'!B5324, IF(CECCZ="CZ13",'Outside Temp'!B5325))))</f>
        <v>72.13333333</v>
      </c>
      <c r="G5322" s="12">
        <f t="shared" si="3"/>
        <v>3</v>
      </c>
    </row>
    <row r="5323" ht="15.75" customHeight="1">
      <c r="A5323" s="13">
        <v>42180.46875</v>
      </c>
      <c r="B5323" s="73">
        <f t="shared" si="1"/>
        <v>42180</v>
      </c>
      <c r="C5323" s="74">
        <f>IF(NewCustomer="Yes", IF(COUNTIF($I$2:$I$11,B5323)&gt;0,0,WEEKDAY(B5323,2)),IF(COUNTIF($I$2:$I$21,B5323)&gt;0,0,WEEKDAY(B5323,2)))</f>
        <v>4</v>
      </c>
      <c r="D5323" s="74">
        <f t="shared" si="2"/>
        <v>11</v>
      </c>
      <c r="E5323" s="12">
        <f>IFERROR(VLOOKUP(A5323,'IDAR Meter Data'!$A:$B,2,1),"")</f>
        <v>230</v>
      </c>
      <c r="F5323" s="75">
        <f>IF(CECCZ="CZ03",'Outside Temp'!B5323,IF(CECCZ="CZ04",'Outside Temp'!B5324,IF(CECCZ="CZ12",'Outside Temp'!B5325, IF(CECCZ="CZ13",'Outside Temp'!B5326))))</f>
        <v>72.63333333</v>
      </c>
      <c r="G5323" s="12">
        <f t="shared" si="3"/>
        <v>3</v>
      </c>
    </row>
    <row r="5324" ht="15.75" customHeight="1">
      <c r="A5324" s="13">
        <v>42180.479166666664</v>
      </c>
      <c r="B5324" s="73">
        <f t="shared" si="1"/>
        <v>42180</v>
      </c>
      <c r="C5324" s="74">
        <f>IF(NewCustomer="Yes", IF(COUNTIF($I$2:$I$11,B5324)&gt;0,0,WEEKDAY(B5324,2)),IF(COUNTIF($I$2:$I$21,B5324)&gt;0,0,WEEKDAY(B5324,2)))</f>
        <v>4</v>
      </c>
      <c r="D5324" s="74">
        <f t="shared" si="2"/>
        <v>11</v>
      </c>
      <c r="E5324" s="12">
        <f>IFERROR(VLOOKUP(A5324,'IDAR Meter Data'!$A:$B,2,1),"")</f>
        <v>248</v>
      </c>
      <c r="F5324" s="75">
        <f>IF(CECCZ="CZ03",'Outside Temp'!B5324,IF(CECCZ="CZ04",'Outside Temp'!B5325,IF(CECCZ="CZ12",'Outside Temp'!B5326, IF(CECCZ="CZ13",'Outside Temp'!B5327))))</f>
        <v>73.13333333</v>
      </c>
      <c r="G5324" s="12">
        <f t="shared" si="3"/>
        <v>3</v>
      </c>
    </row>
    <row r="5325" ht="15.75" customHeight="1">
      <c r="A5325" s="13">
        <v>42180.489583333336</v>
      </c>
      <c r="B5325" s="73">
        <f t="shared" si="1"/>
        <v>42180</v>
      </c>
      <c r="C5325" s="74">
        <f>IF(NewCustomer="Yes", IF(COUNTIF($I$2:$I$11,B5325)&gt;0,0,WEEKDAY(B5325,2)),IF(COUNTIF($I$2:$I$21,B5325)&gt;0,0,WEEKDAY(B5325,2)))</f>
        <v>4</v>
      </c>
      <c r="D5325" s="74">
        <f t="shared" si="2"/>
        <v>11</v>
      </c>
      <c r="E5325" s="12">
        <f>IFERROR(VLOOKUP(A5325,'IDAR Meter Data'!$A:$B,2,1),"")</f>
        <v>238</v>
      </c>
      <c r="F5325" s="75">
        <f>IF(CECCZ="CZ03",'Outside Temp'!B5325,IF(CECCZ="CZ04",'Outside Temp'!B5326,IF(CECCZ="CZ12",'Outside Temp'!B5327, IF(CECCZ="CZ13",'Outside Temp'!B5328))))</f>
        <v>73.63333333</v>
      </c>
      <c r="G5325" s="12">
        <f t="shared" si="3"/>
        <v>3</v>
      </c>
    </row>
    <row r="5326" ht="15.75" customHeight="1">
      <c r="A5326" s="13">
        <v>42180.5</v>
      </c>
      <c r="B5326" s="73">
        <f t="shared" si="1"/>
        <v>42180</v>
      </c>
      <c r="C5326" s="74">
        <f>IF(NewCustomer="Yes", IF(COUNTIF($I$2:$I$11,B5326)&gt;0,0,WEEKDAY(B5326,2)),IF(COUNTIF($I$2:$I$21,B5326)&gt;0,0,WEEKDAY(B5326,2)))</f>
        <v>4</v>
      </c>
      <c r="D5326" s="74">
        <f t="shared" si="2"/>
        <v>12</v>
      </c>
      <c r="E5326" s="12">
        <f>IFERROR(VLOOKUP(A5326,'IDAR Meter Data'!$A:$B,2,1),"")</f>
        <v>263</v>
      </c>
      <c r="F5326" s="75">
        <f>IF(CECCZ="CZ03",'Outside Temp'!B5326,IF(CECCZ="CZ04",'Outside Temp'!B5327,IF(CECCZ="CZ12",'Outside Temp'!B5328, IF(CECCZ="CZ13",'Outside Temp'!B5329))))</f>
        <v>74.13333333</v>
      </c>
      <c r="G5326" s="12">
        <f t="shared" si="3"/>
        <v>3</v>
      </c>
    </row>
    <row r="5327" ht="15.75" customHeight="1">
      <c r="A5327" s="13">
        <v>42180.510416666664</v>
      </c>
      <c r="B5327" s="73">
        <f t="shared" si="1"/>
        <v>42180</v>
      </c>
      <c r="C5327" s="74">
        <f>IF(NewCustomer="Yes", IF(COUNTIF($I$2:$I$11,B5327)&gt;0,0,WEEKDAY(B5327,2)),IF(COUNTIF($I$2:$I$21,B5327)&gt;0,0,WEEKDAY(B5327,2)))</f>
        <v>4</v>
      </c>
      <c r="D5327" s="74">
        <f t="shared" si="2"/>
        <v>12</v>
      </c>
      <c r="E5327" s="12">
        <f>IFERROR(VLOOKUP(A5327,'IDAR Meter Data'!$A:$B,2,1),"")</f>
        <v>259</v>
      </c>
      <c r="F5327" s="75">
        <f>IF(CECCZ="CZ03",'Outside Temp'!B5327,IF(CECCZ="CZ04",'Outside Temp'!B5328,IF(CECCZ="CZ12",'Outside Temp'!B5329, IF(CECCZ="CZ13",'Outside Temp'!B5330))))</f>
        <v>74.63333333</v>
      </c>
      <c r="G5327" s="12">
        <f t="shared" si="3"/>
        <v>3</v>
      </c>
    </row>
    <row r="5328" ht="15.75" customHeight="1">
      <c r="A5328" s="13">
        <v>42180.520833333336</v>
      </c>
      <c r="B5328" s="73">
        <f t="shared" si="1"/>
        <v>42180</v>
      </c>
      <c r="C5328" s="74">
        <f>IF(NewCustomer="Yes", IF(COUNTIF($I$2:$I$11,B5328)&gt;0,0,WEEKDAY(B5328,2)),IF(COUNTIF($I$2:$I$21,B5328)&gt;0,0,WEEKDAY(B5328,2)))</f>
        <v>4</v>
      </c>
      <c r="D5328" s="74">
        <f t="shared" si="2"/>
        <v>12</v>
      </c>
      <c r="E5328" s="12">
        <f>IFERROR(VLOOKUP(A5328,'IDAR Meter Data'!$A:$B,2,1),"")</f>
        <v>258</v>
      </c>
      <c r="F5328" s="75">
        <f>IF(CECCZ="CZ03",'Outside Temp'!B5328,IF(CECCZ="CZ04",'Outside Temp'!B5329,IF(CECCZ="CZ12",'Outside Temp'!B5330, IF(CECCZ="CZ13",'Outside Temp'!B5331))))</f>
        <v>75.13333333</v>
      </c>
      <c r="G5328" s="12">
        <f t="shared" si="3"/>
        <v>4</v>
      </c>
    </row>
    <row r="5329" ht="15.75" customHeight="1">
      <c r="A5329" s="13">
        <v>42180.53125</v>
      </c>
      <c r="B5329" s="73">
        <f t="shared" si="1"/>
        <v>42180</v>
      </c>
      <c r="C5329" s="74">
        <f>IF(NewCustomer="Yes", IF(COUNTIF($I$2:$I$11,B5329)&gt;0,0,WEEKDAY(B5329,2)),IF(COUNTIF($I$2:$I$21,B5329)&gt;0,0,WEEKDAY(B5329,2)))</f>
        <v>4</v>
      </c>
      <c r="D5329" s="74">
        <f t="shared" si="2"/>
        <v>12</v>
      </c>
      <c r="E5329" s="12">
        <f>IFERROR(VLOOKUP(A5329,'IDAR Meter Data'!$A:$B,2,1),"")</f>
        <v>252</v>
      </c>
      <c r="F5329" s="75">
        <f>IF(CECCZ="CZ03",'Outside Temp'!B5329,IF(CECCZ="CZ04",'Outside Temp'!B5330,IF(CECCZ="CZ12",'Outside Temp'!B5331, IF(CECCZ="CZ13",'Outside Temp'!B5332))))</f>
        <v>75.63333333</v>
      </c>
      <c r="G5329" s="12">
        <f t="shared" si="3"/>
        <v>4</v>
      </c>
    </row>
    <row r="5330" ht="15.75" customHeight="1">
      <c r="A5330" s="13">
        <v>42180.541666666664</v>
      </c>
      <c r="B5330" s="73">
        <f t="shared" si="1"/>
        <v>42180</v>
      </c>
      <c r="C5330" s="74">
        <f>IF(NewCustomer="Yes", IF(COUNTIF($I$2:$I$11,B5330)&gt;0,0,WEEKDAY(B5330,2)),IF(COUNTIF($I$2:$I$21,B5330)&gt;0,0,WEEKDAY(B5330,2)))</f>
        <v>4</v>
      </c>
      <c r="D5330" s="74">
        <f t="shared" si="2"/>
        <v>13</v>
      </c>
      <c r="E5330" s="12">
        <f>IFERROR(VLOOKUP(A5330,'IDAR Meter Data'!$A:$B,2,1),"")</f>
        <v>267</v>
      </c>
      <c r="F5330" s="75">
        <f>IF(CECCZ="CZ03",'Outside Temp'!B5330,IF(CECCZ="CZ04",'Outside Temp'!B5331,IF(CECCZ="CZ12",'Outside Temp'!B5332, IF(CECCZ="CZ13",'Outside Temp'!B5333))))</f>
        <v>75.86666667</v>
      </c>
      <c r="G5330" s="12">
        <f t="shared" si="3"/>
        <v>4</v>
      </c>
    </row>
    <row r="5331" ht="15.75" customHeight="1">
      <c r="A5331" s="13">
        <v>42180.552083333336</v>
      </c>
      <c r="B5331" s="73">
        <f t="shared" si="1"/>
        <v>42180</v>
      </c>
      <c r="C5331" s="74">
        <f>IF(NewCustomer="Yes", IF(COUNTIF($I$2:$I$11,B5331)&gt;0,0,WEEKDAY(B5331,2)),IF(COUNTIF($I$2:$I$21,B5331)&gt;0,0,WEEKDAY(B5331,2)))</f>
        <v>4</v>
      </c>
      <c r="D5331" s="74">
        <f t="shared" si="2"/>
        <v>13</v>
      </c>
      <c r="E5331" s="12">
        <f>IFERROR(VLOOKUP(A5331,'IDAR Meter Data'!$A:$B,2,1),"")</f>
        <v>270</v>
      </c>
      <c r="F5331" s="75">
        <f>IF(CECCZ="CZ03",'Outside Temp'!B5331,IF(CECCZ="CZ04",'Outside Temp'!B5332,IF(CECCZ="CZ12",'Outside Temp'!B5333, IF(CECCZ="CZ13",'Outside Temp'!B5334))))</f>
        <v>75.36666667</v>
      </c>
      <c r="G5331" s="12">
        <f t="shared" si="3"/>
        <v>4</v>
      </c>
    </row>
    <row r="5332" ht="15.75" customHeight="1">
      <c r="A5332" s="13">
        <v>42180.5625</v>
      </c>
      <c r="B5332" s="73">
        <f t="shared" si="1"/>
        <v>42180</v>
      </c>
      <c r="C5332" s="74">
        <f>IF(NewCustomer="Yes", IF(COUNTIF($I$2:$I$11,B5332)&gt;0,0,WEEKDAY(B5332,2)),IF(COUNTIF($I$2:$I$21,B5332)&gt;0,0,WEEKDAY(B5332,2)))</f>
        <v>4</v>
      </c>
      <c r="D5332" s="74">
        <f t="shared" si="2"/>
        <v>13</v>
      </c>
      <c r="E5332" s="12">
        <f>IFERROR(VLOOKUP(A5332,'IDAR Meter Data'!$A:$B,2,1),"")</f>
        <v>290</v>
      </c>
      <c r="F5332" s="75">
        <f>IF(CECCZ="CZ03",'Outside Temp'!B5332,IF(CECCZ="CZ04",'Outside Temp'!B5333,IF(CECCZ="CZ12",'Outside Temp'!B5334, IF(CECCZ="CZ13",'Outside Temp'!B5335))))</f>
        <v>74.86666667</v>
      </c>
      <c r="G5332" s="12">
        <f t="shared" si="3"/>
        <v>3</v>
      </c>
    </row>
    <row r="5333" ht="15.75" customHeight="1">
      <c r="A5333" s="13">
        <v>42180.572916666664</v>
      </c>
      <c r="B5333" s="73">
        <f t="shared" si="1"/>
        <v>42180</v>
      </c>
      <c r="C5333" s="74">
        <f>IF(NewCustomer="Yes", IF(COUNTIF($I$2:$I$11,B5333)&gt;0,0,WEEKDAY(B5333,2)),IF(COUNTIF($I$2:$I$21,B5333)&gt;0,0,WEEKDAY(B5333,2)))</f>
        <v>4</v>
      </c>
      <c r="D5333" s="74">
        <f t="shared" si="2"/>
        <v>13</v>
      </c>
      <c r="E5333" s="12">
        <f>IFERROR(VLOOKUP(A5333,'IDAR Meter Data'!$A:$B,2,1),"")</f>
        <v>263</v>
      </c>
      <c r="F5333" s="75">
        <f>IF(CECCZ="CZ03",'Outside Temp'!B5333,IF(CECCZ="CZ04",'Outside Temp'!B5334,IF(CECCZ="CZ12",'Outside Temp'!B5335, IF(CECCZ="CZ13",'Outside Temp'!B5336))))</f>
        <v>74.36666667</v>
      </c>
      <c r="G5333" s="12">
        <f t="shared" si="3"/>
        <v>3</v>
      </c>
    </row>
    <row r="5334" ht="15.75" customHeight="1">
      <c r="A5334" s="13">
        <v>42180.583333333336</v>
      </c>
      <c r="B5334" s="73">
        <f t="shared" si="1"/>
        <v>42180</v>
      </c>
      <c r="C5334" s="74">
        <f>IF(NewCustomer="Yes", IF(COUNTIF($I$2:$I$11,B5334)&gt;0,0,WEEKDAY(B5334,2)),IF(COUNTIF($I$2:$I$21,B5334)&gt;0,0,WEEKDAY(B5334,2)))</f>
        <v>4</v>
      </c>
      <c r="D5334" s="74">
        <f t="shared" si="2"/>
        <v>14</v>
      </c>
      <c r="E5334" s="12">
        <f>IFERROR(VLOOKUP(A5334,'IDAR Meter Data'!$A:$B,2,1),"")</f>
        <v>275</v>
      </c>
      <c r="F5334" s="75">
        <f>IF(CECCZ="CZ03",'Outside Temp'!B5334,IF(CECCZ="CZ04",'Outside Temp'!B5335,IF(CECCZ="CZ12",'Outside Temp'!B5336, IF(CECCZ="CZ13",'Outside Temp'!B5337))))</f>
        <v>74</v>
      </c>
      <c r="G5334" s="12">
        <f t="shared" si="3"/>
        <v>3</v>
      </c>
    </row>
    <row r="5335" ht="15.75" customHeight="1">
      <c r="A5335" s="13">
        <v>42180.59375</v>
      </c>
      <c r="B5335" s="73">
        <f t="shared" si="1"/>
        <v>42180</v>
      </c>
      <c r="C5335" s="74">
        <f>IF(NewCustomer="Yes", IF(COUNTIF($I$2:$I$11,B5335)&gt;0,0,WEEKDAY(B5335,2)),IF(COUNTIF($I$2:$I$21,B5335)&gt;0,0,WEEKDAY(B5335,2)))</f>
        <v>4</v>
      </c>
      <c r="D5335" s="74">
        <f t="shared" si="2"/>
        <v>14</v>
      </c>
      <c r="E5335" s="12">
        <f>IFERROR(VLOOKUP(A5335,'IDAR Meter Data'!$A:$B,2,1),"")</f>
        <v>263</v>
      </c>
      <c r="F5335" s="75">
        <f>IF(CECCZ="CZ03",'Outside Temp'!B5335,IF(CECCZ="CZ04",'Outside Temp'!B5336,IF(CECCZ="CZ12",'Outside Temp'!B5337, IF(CECCZ="CZ13",'Outside Temp'!B5338))))</f>
        <v>74</v>
      </c>
      <c r="G5335" s="12">
        <f t="shared" si="3"/>
        <v>3</v>
      </c>
    </row>
    <row r="5336" ht="15.75" customHeight="1">
      <c r="A5336" s="13">
        <v>42180.604166666664</v>
      </c>
      <c r="B5336" s="73">
        <f t="shared" si="1"/>
        <v>42180</v>
      </c>
      <c r="C5336" s="74">
        <f>IF(NewCustomer="Yes", IF(COUNTIF($I$2:$I$11,B5336)&gt;0,0,WEEKDAY(B5336,2)),IF(COUNTIF($I$2:$I$21,B5336)&gt;0,0,WEEKDAY(B5336,2)))</f>
        <v>4</v>
      </c>
      <c r="D5336" s="74">
        <f t="shared" si="2"/>
        <v>14</v>
      </c>
      <c r="E5336" s="12">
        <f>IFERROR(VLOOKUP(A5336,'IDAR Meter Data'!$A:$B,2,1),"")</f>
        <v>279</v>
      </c>
      <c r="F5336" s="75">
        <f>IF(CECCZ="CZ03",'Outside Temp'!B5336,IF(CECCZ="CZ04",'Outside Temp'!B5337,IF(CECCZ="CZ12",'Outside Temp'!B5338, IF(CECCZ="CZ13",'Outside Temp'!B5339))))</f>
        <v>74</v>
      </c>
      <c r="G5336" s="12">
        <f t="shared" si="3"/>
        <v>3</v>
      </c>
    </row>
    <row r="5337" ht="15.75" customHeight="1">
      <c r="A5337" s="13">
        <v>42180.614583333336</v>
      </c>
      <c r="B5337" s="73">
        <f t="shared" si="1"/>
        <v>42180</v>
      </c>
      <c r="C5337" s="74">
        <f>IF(NewCustomer="Yes", IF(COUNTIF($I$2:$I$11,B5337)&gt;0,0,WEEKDAY(B5337,2)),IF(COUNTIF($I$2:$I$21,B5337)&gt;0,0,WEEKDAY(B5337,2)))</f>
        <v>4</v>
      </c>
      <c r="D5337" s="74">
        <f t="shared" si="2"/>
        <v>14</v>
      </c>
      <c r="E5337" s="12">
        <f>IFERROR(VLOOKUP(A5337,'IDAR Meter Data'!$A:$B,2,1),"")</f>
        <v>298</v>
      </c>
      <c r="F5337" s="75">
        <f>IF(CECCZ="CZ03",'Outside Temp'!B5337,IF(CECCZ="CZ04",'Outside Temp'!B5338,IF(CECCZ="CZ12",'Outside Temp'!B5339, IF(CECCZ="CZ13",'Outside Temp'!B5340))))</f>
        <v>74</v>
      </c>
      <c r="G5337" s="12">
        <f t="shared" si="3"/>
        <v>3</v>
      </c>
    </row>
    <row r="5338" ht="15.75" customHeight="1">
      <c r="A5338" s="13">
        <v>42180.625</v>
      </c>
      <c r="B5338" s="73">
        <f t="shared" si="1"/>
        <v>42180</v>
      </c>
      <c r="C5338" s="74">
        <f>IF(NewCustomer="Yes", IF(COUNTIF($I$2:$I$11,B5338)&gt;0,0,WEEKDAY(B5338,2)),IF(COUNTIF($I$2:$I$21,B5338)&gt;0,0,WEEKDAY(B5338,2)))</f>
        <v>4</v>
      </c>
      <c r="D5338" s="74">
        <f t="shared" si="2"/>
        <v>15</v>
      </c>
      <c r="E5338" s="12">
        <f>IFERROR(VLOOKUP(A5338,'IDAR Meter Data'!$A:$B,2,1),"")</f>
        <v>287</v>
      </c>
      <c r="F5338" s="75">
        <f>IF(CECCZ="CZ03",'Outside Temp'!B5338,IF(CECCZ="CZ04",'Outside Temp'!B5339,IF(CECCZ="CZ12",'Outside Temp'!B5340, IF(CECCZ="CZ13",'Outside Temp'!B5341))))</f>
        <v>73.93333333</v>
      </c>
      <c r="G5338" s="12">
        <f t="shared" si="3"/>
        <v>3</v>
      </c>
    </row>
    <row r="5339" ht="15.75" customHeight="1">
      <c r="A5339" s="13">
        <v>42180.635416666664</v>
      </c>
      <c r="B5339" s="73">
        <f t="shared" si="1"/>
        <v>42180</v>
      </c>
      <c r="C5339" s="74">
        <f>IF(NewCustomer="Yes", IF(COUNTIF($I$2:$I$11,B5339)&gt;0,0,WEEKDAY(B5339,2)),IF(COUNTIF($I$2:$I$21,B5339)&gt;0,0,WEEKDAY(B5339,2)))</f>
        <v>4</v>
      </c>
      <c r="D5339" s="74">
        <f t="shared" si="2"/>
        <v>15</v>
      </c>
      <c r="E5339" s="12">
        <f>IFERROR(VLOOKUP(A5339,'IDAR Meter Data'!$A:$B,2,1),"")</f>
        <v>292</v>
      </c>
      <c r="F5339" s="75">
        <f>IF(CECCZ="CZ03",'Outside Temp'!B5339,IF(CECCZ="CZ04",'Outside Temp'!B5340,IF(CECCZ="CZ12",'Outside Temp'!B5341, IF(CECCZ="CZ13",'Outside Temp'!B5342))))</f>
        <v>73.68333333</v>
      </c>
      <c r="G5339" s="12">
        <f t="shared" si="3"/>
        <v>3</v>
      </c>
    </row>
    <row r="5340" ht="15.75" customHeight="1">
      <c r="A5340" s="13">
        <v>42180.645833333336</v>
      </c>
      <c r="B5340" s="73">
        <f t="shared" si="1"/>
        <v>42180</v>
      </c>
      <c r="C5340" s="74">
        <f>IF(NewCustomer="Yes", IF(COUNTIF($I$2:$I$11,B5340)&gt;0,0,WEEKDAY(B5340,2)),IF(COUNTIF($I$2:$I$21,B5340)&gt;0,0,WEEKDAY(B5340,2)))</f>
        <v>4</v>
      </c>
      <c r="D5340" s="74">
        <f t="shared" si="2"/>
        <v>15</v>
      </c>
      <c r="E5340" s="12">
        <f>IFERROR(VLOOKUP(A5340,'IDAR Meter Data'!$A:$B,2,1),"")</f>
        <v>285</v>
      </c>
      <c r="F5340" s="75">
        <f>IF(CECCZ="CZ03",'Outside Temp'!B5340,IF(CECCZ="CZ04",'Outside Temp'!B5341,IF(CECCZ="CZ12",'Outside Temp'!B5342, IF(CECCZ="CZ13",'Outside Temp'!B5343))))</f>
        <v>73.43333333</v>
      </c>
      <c r="G5340" s="12">
        <f t="shared" si="3"/>
        <v>3</v>
      </c>
    </row>
    <row r="5341" ht="15.75" customHeight="1">
      <c r="A5341" s="13">
        <v>42180.65625</v>
      </c>
      <c r="B5341" s="73">
        <f t="shared" si="1"/>
        <v>42180</v>
      </c>
      <c r="C5341" s="74">
        <f>IF(NewCustomer="Yes", IF(COUNTIF($I$2:$I$11,B5341)&gt;0,0,WEEKDAY(B5341,2)),IF(COUNTIF($I$2:$I$21,B5341)&gt;0,0,WEEKDAY(B5341,2)))</f>
        <v>4</v>
      </c>
      <c r="D5341" s="74">
        <f t="shared" si="2"/>
        <v>15</v>
      </c>
      <c r="E5341" s="12">
        <f>IFERROR(VLOOKUP(A5341,'IDAR Meter Data'!$A:$B,2,1),"")</f>
        <v>284</v>
      </c>
      <c r="F5341" s="75">
        <f>IF(CECCZ="CZ03",'Outside Temp'!B5341,IF(CECCZ="CZ04",'Outside Temp'!B5342,IF(CECCZ="CZ12",'Outside Temp'!B5343, IF(CECCZ="CZ13",'Outside Temp'!B5344))))</f>
        <v>73.18333333</v>
      </c>
      <c r="G5341" s="12">
        <f t="shared" si="3"/>
        <v>3</v>
      </c>
    </row>
    <row r="5342" ht="15.75" customHeight="1">
      <c r="A5342" s="13">
        <v>42180.666666666664</v>
      </c>
      <c r="B5342" s="73">
        <f t="shared" si="1"/>
        <v>42180</v>
      </c>
      <c r="C5342" s="74">
        <f>IF(NewCustomer="Yes", IF(COUNTIF($I$2:$I$11,B5342)&gt;0,0,WEEKDAY(B5342,2)),IF(COUNTIF($I$2:$I$21,B5342)&gt;0,0,WEEKDAY(B5342,2)))</f>
        <v>4</v>
      </c>
      <c r="D5342" s="74">
        <f t="shared" si="2"/>
        <v>16</v>
      </c>
      <c r="E5342" s="12">
        <f>IFERROR(VLOOKUP(A5342,'IDAR Meter Data'!$A:$B,2,1),"")</f>
        <v>302</v>
      </c>
      <c r="F5342" s="75">
        <f>IF(CECCZ="CZ03",'Outside Temp'!B5342,IF(CECCZ="CZ04",'Outside Temp'!B5343,IF(CECCZ="CZ12",'Outside Temp'!B5344, IF(CECCZ="CZ13",'Outside Temp'!B5345))))</f>
        <v>72.86666667</v>
      </c>
      <c r="G5342" s="12">
        <f t="shared" si="3"/>
        <v>3</v>
      </c>
    </row>
    <row r="5343" ht="15.75" customHeight="1">
      <c r="A5343" s="13">
        <v>42180.677083333336</v>
      </c>
      <c r="B5343" s="73">
        <f t="shared" si="1"/>
        <v>42180</v>
      </c>
      <c r="C5343" s="74">
        <f>IF(NewCustomer="Yes", IF(COUNTIF($I$2:$I$11,B5343)&gt;0,0,WEEKDAY(B5343,2)),IF(COUNTIF($I$2:$I$21,B5343)&gt;0,0,WEEKDAY(B5343,2)))</f>
        <v>4</v>
      </c>
      <c r="D5343" s="74">
        <f t="shared" si="2"/>
        <v>16</v>
      </c>
      <c r="E5343" s="12">
        <f>IFERROR(VLOOKUP(A5343,'IDAR Meter Data'!$A:$B,2,1),"")</f>
        <v>280</v>
      </c>
      <c r="F5343" s="75">
        <f>IF(CECCZ="CZ03",'Outside Temp'!B5343,IF(CECCZ="CZ04",'Outside Temp'!B5344,IF(CECCZ="CZ12",'Outside Temp'!B5345, IF(CECCZ="CZ13",'Outside Temp'!B5346))))</f>
        <v>72.36666667</v>
      </c>
      <c r="G5343" s="12">
        <f t="shared" si="3"/>
        <v>3</v>
      </c>
    </row>
    <row r="5344" ht="15.75" customHeight="1">
      <c r="A5344" s="13">
        <v>42180.6875</v>
      </c>
      <c r="B5344" s="73">
        <f t="shared" si="1"/>
        <v>42180</v>
      </c>
      <c r="C5344" s="74">
        <f>IF(NewCustomer="Yes", IF(COUNTIF($I$2:$I$11,B5344)&gt;0,0,WEEKDAY(B5344,2)),IF(COUNTIF($I$2:$I$21,B5344)&gt;0,0,WEEKDAY(B5344,2)))</f>
        <v>4</v>
      </c>
      <c r="D5344" s="74">
        <f t="shared" si="2"/>
        <v>16</v>
      </c>
      <c r="E5344" s="12">
        <f>IFERROR(VLOOKUP(A5344,'IDAR Meter Data'!$A:$B,2,1),"")</f>
        <v>289</v>
      </c>
      <c r="F5344" s="75">
        <f>IF(CECCZ="CZ03",'Outside Temp'!B5344,IF(CECCZ="CZ04",'Outside Temp'!B5345,IF(CECCZ="CZ12",'Outside Temp'!B5346, IF(CECCZ="CZ13",'Outside Temp'!B5347))))</f>
        <v>71.86666667</v>
      </c>
      <c r="G5344" s="12">
        <f t="shared" si="3"/>
        <v>3</v>
      </c>
    </row>
    <row r="5345" ht="15.75" customHeight="1">
      <c r="A5345" s="13">
        <v>42180.697916666664</v>
      </c>
      <c r="B5345" s="73">
        <f t="shared" si="1"/>
        <v>42180</v>
      </c>
      <c r="C5345" s="74">
        <f>IF(NewCustomer="Yes", IF(COUNTIF($I$2:$I$11,B5345)&gt;0,0,WEEKDAY(B5345,2)),IF(COUNTIF($I$2:$I$21,B5345)&gt;0,0,WEEKDAY(B5345,2)))</f>
        <v>4</v>
      </c>
      <c r="D5345" s="74">
        <f t="shared" si="2"/>
        <v>16</v>
      </c>
      <c r="E5345" s="12">
        <f>IFERROR(VLOOKUP(A5345,'IDAR Meter Data'!$A:$B,2,1),"")</f>
        <v>270</v>
      </c>
      <c r="F5345" s="75">
        <f>IF(CECCZ="CZ03",'Outside Temp'!B5345,IF(CECCZ="CZ04",'Outside Temp'!B5346,IF(CECCZ="CZ12",'Outside Temp'!B5347, IF(CECCZ="CZ13",'Outside Temp'!B5348))))</f>
        <v>71.36666667</v>
      </c>
      <c r="G5345" s="12">
        <f t="shared" si="3"/>
        <v>3</v>
      </c>
    </row>
    <row r="5346" ht="15.75" customHeight="1">
      <c r="A5346" s="13">
        <v>42180.708333333336</v>
      </c>
      <c r="B5346" s="73">
        <f t="shared" si="1"/>
        <v>42180</v>
      </c>
      <c r="C5346" s="74">
        <f>IF(NewCustomer="Yes", IF(COUNTIF($I$2:$I$11,B5346)&gt;0,0,WEEKDAY(B5346,2)),IF(COUNTIF($I$2:$I$21,B5346)&gt;0,0,WEEKDAY(B5346,2)))</f>
        <v>4</v>
      </c>
      <c r="D5346" s="74">
        <f t="shared" si="2"/>
        <v>17</v>
      </c>
      <c r="E5346" s="12">
        <f>IFERROR(VLOOKUP(A5346,'IDAR Meter Data'!$A:$B,2,1),"")</f>
        <v>278</v>
      </c>
      <c r="F5346" s="75">
        <f>IF(CECCZ="CZ03",'Outside Temp'!B5346,IF(CECCZ="CZ04",'Outside Temp'!B5347,IF(CECCZ="CZ12",'Outside Temp'!B5348, IF(CECCZ="CZ13",'Outside Temp'!B5349))))</f>
        <v>70.8</v>
      </c>
      <c r="G5346" s="12">
        <f t="shared" si="3"/>
        <v>3</v>
      </c>
    </row>
    <row r="5347" ht="15.75" customHeight="1">
      <c r="A5347" s="13">
        <v>42180.71875</v>
      </c>
      <c r="B5347" s="73">
        <f t="shared" si="1"/>
        <v>42180</v>
      </c>
      <c r="C5347" s="74">
        <f>IF(NewCustomer="Yes", IF(COUNTIF($I$2:$I$11,B5347)&gt;0,0,WEEKDAY(B5347,2)),IF(COUNTIF($I$2:$I$21,B5347)&gt;0,0,WEEKDAY(B5347,2)))</f>
        <v>4</v>
      </c>
      <c r="D5347" s="74">
        <f t="shared" si="2"/>
        <v>17</v>
      </c>
      <c r="E5347" s="12">
        <f>IFERROR(VLOOKUP(A5347,'IDAR Meter Data'!$A:$B,2,1),"")</f>
        <v>287</v>
      </c>
      <c r="F5347" s="75">
        <f>IF(CECCZ="CZ03",'Outside Temp'!B5347,IF(CECCZ="CZ04",'Outside Temp'!B5348,IF(CECCZ="CZ12",'Outside Temp'!B5349, IF(CECCZ="CZ13",'Outside Temp'!B5350))))</f>
        <v>70.05</v>
      </c>
      <c r="G5347" s="12">
        <f t="shared" si="3"/>
        <v>3</v>
      </c>
    </row>
    <row r="5348" ht="15.75" customHeight="1">
      <c r="A5348" s="13">
        <v>42180.729166666664</v>
      </c>
      <c r="B5348" s="73">
        <f t="shared" si="1"/>
        <v>42180</v>
      </c>
      <c r="C5348" s="74">
        <f>IF(NewCustomer="Yes", IF(COUNTIF($I$2:$I$11,B5348)&gt;0,0,WEEKDAY(B5348,2)),IF(COUNTIF($I$2:$I$21,B5348)&gt;0,0,WEEKDAY(B5348,2)))</f>
        <v>4</v>
      </c>
      <c r="D5348" s="74">
        <f t="shared" si="2"/>
        <v>17</v>
      </c>
      <c r="E5348" s="12">
        <f>IFERROR(VLOOKUP(A5348,'IDAR Meter Data'!$A:$B,2,1),"")</f>
        <v>286</v>
      </c>
      <c r="F5348" s="75">
        <f>IF(CECCZ="CZ03",'Outside Temp'!B5348,IF(CECCZ="CZ04",'Outside Temp'!B5349,IF(CECCZ="CZ12",'Outside Temp'!B5350, IF(CECCZ="CZ13",'Outside Temp'!B5351))))</f>
        <v>69.3</v>
      </c>
      <c r="G5348" s="12">
        <f t="shared" si="3"/>
        <v>2</v>
      </c>
    </row>
    <row r="5349" ht="15.75" customHeight="1">
      <c r="A5349" s="13">
        <v>42180.739583333336</v>
      </c>
      <c r="B5349" s="73">
        <f t="shared" si="1"/>
        <v>42180</v>
      </c>
      <c r="C5349" s="74">
        <f>IF(NewCustomer="Yes", IF(COUNTIF($I$2:$I$11,B5349)&gt;0,0,WEEKDAY(B5349,2)),IF(COUNTIF($I$2:$I$21,B5349)&gt;0,0,WEEKDAY(B5349,2)))</f>
        <v>4</v>
      </c>
      <c r="D5349" s="74">
        <f t="shared" si="2"/>
        <v>17</v>
      </c>
      <c r="E5349" s="12">
        <f>IFERROR(VLOOKUP(A5349,'IDAR Meter Data'!$A:$B,2,1),"")</f>
        <v>278</v>
      </c>
      <c r="F5349" s="75">
        <f>IF(CECCZ="CZ03",'Outside Temp'!B5349,IF(CECCZ="CZ04",'Outside Temp'!B5350,IF(CECCZ="CZ12",'Outside Temp'!B5351, IF(CECCZ="CZ13",'Outside Temp'!B5352))))</f>
        <v>68.55</v>
      </c>
      <c r="G5349" s="12">
        <f t="shared" si="3"/>
        <v>2</v>
      </c>
    </row>
    <row r="5350" ht="15.75" customHeight="1">
      <c r="A5350" s="13">
        <v>42180.75</v>
      </c>
      <c r="B5350" s="73">
        <f t="shared" si="1"/>
        <v>42180</v>
      </c>
      <c r="C5350" s="74">
        <f>IF(NewCustomer="Yes", IF(COUNTIF($I$2:$I$11,B5350)&gt;0,0,WEEKDAY(B5350,2)),IF(COUNTIF($I$2:$I$21,B5350)&gt;0,0,WEEKDAY(B5350,2)))</f>
        <v>4</v>
      </c>
      <c r="D5350" s="74">
        <f t="shared" si="2"/>
        <v>18</v>
      </c>
      <c r="E5350" s="12">
        <f>IFERROR(VLOOKUP(A5350,'IDAR Meter Data'!$A:$B,2,1),"")</f>
        <v>280</v>
      </c>
      <c r="F5350" s="75">
        <f>IF(CECCZ="CZ03",'Outside Temp'!B5350,IF(CECCZ="CZ04",'Outside Temp'!B5351,IF(CECCZ="CZ12",'Outside Temp'!B5352, IF(CECCZ="CZ13",'Outside Temp'!B5353))))</f>
        <v>67.86666667</v>
      </c>
      <c r="G5350" s="12">
        <f t="shared" si="3"/>
        <v>2</v>
      </c>
    </row>
    <row r="5351" ht="15.75" customHeight="1">
      <c r="A5351" s="13">
        <v>42180.760416666664</v>
      </c>
      <c r="B5351" s="73">
        <f t="shared" si="1"/>
        <v>42180</v>
      </c>
      <c r="C5351" s="74">
        <f>IF(NewCustomer="Yes", IF(COUNTIF($I$2:$I$11,B5351)&gt;0,0,WEEKDAY(B5351,2)),IF(COUNTIF($I$2:$I$21,B5351)&gt;0,0,WEEKDAY(B5351,2)))</f>
        <v>4</v>
      </c>
      <c r="D5351" s="74">
        <f t="shared" si="2"/>
        <v>18</v>
      </c>
      <c r="E5351" s="12">
        <f>IFERROR(VLOOKUP(A5351,'IDAR Meter Data'!$A:$B,2,1),"")</f>
        <v>270</v>
      </c>
      <c r="F5351" s="75">
        <f>IF(CECCZ="CZ03",'Outside Temp'!B5351,IF(CECCZ="CZ04",'Outside Temp'!B5352,IF(CECCZ="CZ12",'Outside Temp'!B5353, IF(CECCZ="CZ13",'Outside Temp'!B5354))))</f>
        <v>67.36666667</v>
      </c>
      <c r="G5351" s="12">
        <f t="shared" si="3"/>
        <v>2</v>
      </c>
    </row>
    <row r="5352" ht="15.75" customHeight="1">
      <c r="A5352" s="13">
        <v>42180.770833333336</v>
      </c>
      <c r="B5352" s="73">
        <f t="shared" si="1"/>
        <v>42180</v>
      </c>
      <c r="C5352" s="74">
        <f>IF(NewCustomer="Yes", IF(COUNTIF($I$2:$I$11,B5352)&gt;0,0,WEEKDAY(B5352,2)),IF(COUNTIF($I$2:$I$21,B5352)&gt;0,0,WEEKDAY(B5352,2)))</f>
        <v>4</v>
      </c>
      <c r="D5352" s="74">
        <f t="shared" si="2"/>
        <v>18</v>
      </c>
      <c r="E5352" s="12">
        <f>IFERROR(VLOOKUP(A5352,'IDAR Meter Data'!$A:$B,2,1),"")</f>
        <v>276</v>
      </c>
      <c r="F5352" s="75">
        <f>IF(CECCZ="CZ03",'Outside Temp'!B5352,IF(CECCZ="CZ04",'Outside Temp'!B5353,IF(CECCZ="CZ12",'Outside Temp'!B5354, IF(CECCZ="CZ13",'Outside Temp'!B5355))))</f>
        <v>66.86666667</v>
      </c>
      <c r="G5352" s="12">
        <f t="shared" si="3"/>
        <v>2</v>
      </c>
    </row>
    <row r="5353" ht="15.75" customHeight="1">
      <c r="A5353" s="13">
        <v>42180.78125</v>
      </c>
      <c r="B5353" s="73">
        <f t="shared" si="1"/>
        <v>42180</v>
      </c>
      <c r="C5353" s="74">
        <f>IF(NewCustomer="Yes", IF(COUNTIF($I$2:$I$11,B5353)&gt;0,0,WEEKDAY(B5353,2)),IF(COUNTIF($I$2:$I$21,B5353)&gt;0,0,WEEKDAY(B5353,2)))</f>
        <v>4</v>
      </c>
      <c r="D5353" s="74">
        <f t="shared" si="2"/>
        <v>18</v>
      </c>
      <c r="E5353" s="12">
        <f>IFERROR(VLOOKUP(A5353,'IDAR Meter Data'!$A:$B,2,1),"")</f>
        <v>283</v>
      </c>
      <c r="F5353" s="75">
        <f>IF(CECCZ="CZ03",'Outside Temp'!B5353,IF(CECCZ="CZ04",'Outside Temp'!B5354,IF(CECCZ="CZ12",'Outside Temp'!B5355, IF(CECCZ="CZ13",'Outside Temp'!B5356))))</f>
        <v>66.36666667</v>
      </c>
      <c r="G5353" s="12">
        <f t="shared" si="3"/>
        <v>2</v>
      </c>
    </row>
    <row r="5354" ht="15.75" customHeight="1">
      <c r="A5354" s="13">
        <v>42180.791666666664</v>
      </c>
      <c r="B5354" s="73">
        <f t="shared" si="1"/>
        <v>42180</v>
      </c>
      <c r="C5354" s="74">
        <f>IF(NewCustomer="Yes", IF(COUNTIF($I$2:$I$11,B5354)&gt;0,0,WEEKDAY(B5354,2)),IF(COUNTIF($I$2:$I$21,B5354)&gt;0,0,WEEKDAY(B5354,2)))</f>
        <v>4</v>
      </c>
      <c r="D5354" s="74">
        <f t="shared" si="2"/>
        <v>19</v>
      </c>
      <c r="E5354" s="12">
        <f>IFERROR(VLOOKUP(A5354,'IDAR Meter Data'!$A:$B,2,1),"")</f>
        <v>269</v>
      </c>
      <c r="F5354" s="75">
        <f>IF(CECCZ="CZ03",'Outside Temp'!B5354,IF(CECCZ="CZ04",'Outside Temp'!B5355,IF(CECCZ="CZ12",'Outside Temp'!B5356, IF(CECCZ="CZ13",'Outside Temp'!B5357))))</f>
        <v>65.8</v>
      </c>
      <c r="G5354" s="12">
        <f t="shared" si="3"/>
        <v>2</v>
      </c>
    </row>
    <row r="5355" ht="15.75" customHeight="1">
      <c r="A5355" s="13">
        <v>42180.802083333336</v>
      </c>
      <c r="B5355" s="73">
        <f t="shared" si="1"/>
        <v>42180</v>
      </c>
      <c r="C5355" s="74">
        <f>IF(NewCustomer="Yes", IF(COUNTIF($I$2:$I$11,B5355)&gt;0,0,WEEKDAY(B5355,2)),IF(COUNTIF($I$2:$I$21,B5355)&gt;0,0,WEEKDAY(B5355,2)))</f>
        <v>4</v>
      </c>
      <c r="D5355" s="74">
        <f t="shared" si="2"/>
        <v>19</v>
      </c>
      <c r="E5355" s="12">
        <f>IFERROR(VLOOKUP(A5355,'IDAR Meter Data'!$A:$B,2,1),"")</f>
        <v>264</v>
      </c>
      <c r="F5355" s="75">
        <f>IF(CECCZ="CZ03",'Outside Temp'!B5355,IF(CECCZ="CZ04",'Outside Temp'!B5356,IF(CECCZ="CZ12",'Outside Temp'!B5357, IF(CECCZ="CZ13",'Outside Temp'!B5358))))</f>
        <v>65.05</v>
      </c>
      <c r="G5355" s="12">
        <f t="shared" si="3"/>
        <v>2</v>
      </c>
    </row>
    <row r="5356" ht="15.75" customHeight="1">
      <c r="A5356" s="13">
        <v>42180.8125</v>
      </c>
      <c r="B5356" s="73">
        <f t="shared" si="1"/>
        <v>42180</v>
      </c>
      <c r="C5356" s="74">
        <f>IF(NewCustomer="Yes", IF(COUNTIF($I$2:$I$11,B5356)&gt;0,0,WEEKDAY(B5356,2)),IF(COUNTIF($I$2:$I$21,B5356)&gt;0,0,WEEKDAY(B5356,2)))</f>
        <v>4</v>
      </c>
      <c r="D5356" s="74">
        <f t="shared" si="2"/>
        <v>19</v>
      </c>
      <c r="E5356" s="12">
        <f>IFERROR(VLOOKUP(A5356,'IDAR Meter Data'!$A:$B,2,1),"")</f>
        <v>261</v>
      </c>
      <c r="F5356" s="75">
        <f>IF(CECCZ="CZ03",'Outside Temp'!B5356,IF(CECCZ="CZ04",'Outside Temp'!B5357,IF(CECCZ="CZ12",'Outside Temp'!B5358, IF(CECCZ="CZ13",'Outside Temp'!B5359))))</f>
        <v>64.3</v>
      </c>
      <c r="G5356" s="12">
        <f t="shared" si="3"/>
        <v>1</v>
      </c>
    </row>
    <row r="5357" ht="15.75" customHeight="1">
      <c r="A5357" s="13">
        <v>42180.822916666664</v>
      </c>
      <c r="B5357" s="73">
        <f t="shared" si="1"/>
        <v>42180</v>
      </c>
      <c r="C5357" s="74">
        <f>IF(NewCustomer="Yes", IF(COUNTIF($I$2:$I$11,B5357)&gt;0,0,WEEKDAY(B5357,2)),IF(COUNTIF($I$2:$I$21,B5357)&gt;0,0,WEEKDAY(B5357,2)))</f>
        <v>4</v>
      </c>
      <c r="D5357" s="74">
        <f t="shared" si="2"/>
        <v>19</v>
      </c>
      <c r="E5357" s="12">
        <f>IFERROR(VLOOKUP(A5357,'IDAR Meter Data'!$A:$B,2,1),"")</f>
        <v>257</v>
      </c>
      <c r="F5357" s="75">
        <f>IF(CECCZ="CZ03",'Outside Temp'!B5357,IF(CECCZ="CZ04",'Outside Temp'!B5358,IF(CECCZ="CZ12",'Outside Temp'!B5359, IF(CECCZ="CZ13",'Outside Temp'!B5360))))</f>
        <v>63.55</v>
      </c>
      <c r="G5357" s="12">
        <f t="shared" si="3"/>
        <v>1</v>
      </c>
    </row>
    <row r="5358" ht="15.75" customHeight="1">
      <c r="A5358" s="13">
        <v>42180.833333333336</v>
      </c>
      <c r="B5358" s="73">
        <f t="shared" si="1"/>
        <v>42180</v>
      </c>
      <c r="C5358" s="74">
        <f>IF(NewCustomer="Yes", IF(COUNTIF($I$2:$I$11,B5358)&gt;0,0,WEEKDAY(B5358,2)),IF(COUNTIF($I$2:$I$21,B5358)&gt;0,0,WEEKDAY(B5358,2)))</f>
        <v>4</v>
      </c>
      <c r="D5358" s="74">
        <f t="shared" si="2"/>
        <v>20</v>
      </c>
      <c r="E5358" s="12">
        <f>IFERROR(VLOOKUP(A5358,'IDAR Meter Data'!$A:$B,2,1),"")</f>
        <v>256</v>
      </c>
      <c r="F5358" s="75">
        <f>IF(CECCZ="CZ03",'Outside Temp'!B5358,IF(CECCZ="CZ04",'Outside Temp'!B5359,IF(CECCZ="CZ12",'Outside Temp'!B5360, IF(CECCZ="CZ13",'Outside Temp'!B5361))))</f>
        <v>62.93333333</v>
      </c>
      <c r="G5358" s="12">
        <f t="shared" si="3"/>
        <v>1</v>
      </c>
    </row>
    <row r="5359" ht="15.75" customHeight="1">
      <c r="A5359" s="13">
        <v>42180.84375</v>
      </c>
      <c r="B5359" s="73">
        <f t="shared" si="1"/>
        <v>42180</v>
      </c>
      <c r="C5359" s="74">
        <f>IF(NewCustomer="Yes", IF(COUNTIF($I$2:$I$11,B5359)&gt;0,0,WEEKDAY(B5359,2)),IF(COUNTIF($I$2:$I$21,B5359)&gt;0,0,WEEKDAY(B5359,2)))</f>
        <v>4</v>
      </c>
      <c r="D5359" s="74">
        <f t="shared" si="2"/>
        <v>20</v>
      </c>
      <c r="E5359" s="12">
        <f>IFERROR(VLOOKUP(A5359,'IDAR Meter Data'!$A:$B,2,1),"")</f>
        <v>262</v>
      </c>
      <c r="F5359" s="75">
        <f>IF(CECCZ="CZ03",'Outside Temp'!B5359,IF(CECCZ="CZ04",'Outside Temp'!B5360,IF(CECCZ="CZ12",'Outside Temp'!B5361, IF(CECCZ="CZ13",'Outside Temp'!B5362))))</f>
        <v>62.68333333</v>
      </c>
      <c r="G5359" s="12">
        <f t="shared" si="3"/>
        <v>1</v>
      </c>
    </row>
    <row r="5360" ht="15.75" customHeight="1">
      <c r="A5360" s="13">
        <v>42180.854166666664</v>
      </c>
      <c r="B5360" s="73">
        <f t="shared" si="1"/>
        <v>42180</v>
      </c>
      <c r="C5360" s="74">
        <f>IF(NewCustomer="Yes", IF(COUNTIF($I$2:$I$11,B5360)&gt;0,0,WEEKDAY(B5360,2)),IF(COUNTIF($I$2:$I$21,B5360)&gt;0,0,WEEKDAY(B5360,2)))</f>
        <v>4</v>
      </c>
      <c r="D5360" s="74">
        <f t="shared" si="2"/>
        <v>20</v>
      </c>
      <c r="E5360" s="12">
        <f>IFERROR(VLOOKUP(A5360,'IDAR Meter Data'!$A:$B,2,1),"")</f>
        <v>237</v>
      </c>
      <c r="F5360" s="75">
        <f>IF(CECCZ="CZ03",'Outside Temp'!B5360,IF(CECCZ="CZ04",'Outside Temp'!B5361,IF(CECCZ="CZ12",'Outside Temp'!B5362, IF(CECCZ="CZ13",'Outside Temp'!B5363))))</f>
        <v>62.43333333</v>
      </c>
      <c r="G5360" s="12">
        <f t="shared" si="3"/>
        <v>1</v>
      </c>
    </row>
    <row r="5361" ht="15.75" customHeight="1">
      <c r="A5361" s="13">
        <v>42180.864583333336</v>
      </c>
      <c r="B5361" s="73">
        <f t="shared" si="1"/>
        <v>42180</v>
      </c>
      <c r="C5361" s="74">
        <f>IF(NewCustomer="Yes", IF(COUNTIF($I$2:$I$11,B5361)&gt;0,0,WEEKDAY(B5361,2)),IF(COUNTIF($I$2:$I$21,B5361)&gt;0,0,WEEKDAY(B5361,2)))</f>
        <v>4</v>
      </c>
      <c r="D5361" s="74">
        <f t="shared" si="2"/>
        <v>20</v>
      </c>
      <c r="E5361" s="12">
        <f>IFERROR(VLOOKUP(A5361,'IDAR Meter Data'!$A:$B,2,1),"")</f>
        <v>237</v>
      </c>
      <c r="F5361" s="75">
        <f>IF(CECCZ="CZ03",'Outside Temp'!B5361,IF(CECCZ="CZ04",'Outside Temp'!B5362,IF(CECCZ="CZ12",'Outside Temp'!B5363, IF(CECCZ="CZ13",'Outside Temp'!B5364))))</f>
        <v>62.18333333</v>
      </c>
      <c r="G5361" s="12">
        <f t="shared" si="3"/>
        <v>1</v>
      </c>
    </row>
    <row r="5362" ht="15.75" customHeight="1">
      <c r="A5362" s="13">
        <v>42180.875</v>
      </c>
      <c r="B5362" s="73">
        <f t="shared" si="1"/>
        <v>42180</v>
      </c>
      <c r="C5362" s="74">
        <f>IF(NewCustomer="Yes", IF(COUNTIF($I$2:$I$11,B5362)&gt;0,0,WEEKDAY(B5362,2)),IF(COUNTIF($I$2:$I$21,B5362)&gt;0,0,WEEKDAY(B5362,2)))</f>
        <v>4</v>
      </c>
      <c r="D5362" s="74">
        <f t="shared" si="2"/>
        <v>21</v>
      </c>
      <c r="E5362" s="12">
        <f>IFERROR(VLOOKUP(A5362,'IDAR Meter Data'!$A:$B,2,1),"")</f>
        <v>238</v>
      </c>
      <c r="F5362" s="75">
        <f>IF(CECCZ="CZ03",'Outside Temp'!B5362,IF(CECCZ="CZ04",'Outside Temp'!B5363,IF(CECCZ="CZ12",'Outside Temp'!B5364, IF(CECCZ="CZ13",'Outside Temp'!B5365))))</f>
        <v>62</v>
      </c>
      <c r="G5362" s="12">
        <f t="shared" si="3"/>
        <v>1</v>
      </c>
    </row>
    <row r="5363" ht="15.75" customHeight="1">
      <c r="A5363" s="13">
        <v>42180.885416666664</v>
      </c>
      <c r="B5363" s="73">
        <f t="shared" si="1"/>
        <v>42180</v>
      </c>
      <c r="C5363" s="74">
        <f>IF(NewCustomer="Yes", IF(COUNTIF($I$2:$I$11,B5363)&gt;0,0,WEEKDAY(B5363,2)),IF(COUNTIF($I$2:$I$21,B5363)&gt;0,0,WEEKDAY(B5363,2)))</f>
        <v>4</v>
      </c>
      <c r="D5363" s="74">
        <f t="shared" si="2"/>
        <v>21</v>
      </c>
      <c r="E5363" s="12">
        <f>IFERROR(VLOOKUP(A5363,'IDAR Meter Data'!$A:$B,2,1),"")</f>
        <v>213</v>
      </c>
      <c r="F5363" s="75">
        <f>IF(CECCZ="CZ03",'Outside Temp'!B5363,IF(CECCZ="CZ04",'Outside Temp'!B5364,IF(CECCZ="CZ12",'Outside Temp'!B5365, IF(CECCZ="CZ13",'Outside Temp'!B5366))))</f>
        <v>62</v>
      </c>
      <c r="G5363" s="12">
        <f t="shared" si="3"/>
        <v>1</v>
      </c>
    </row>
    <row r="5364" ht="15.75" customHeight="1">
      <c r="A5364" s="13">
        <v>42180.895833333336</v>
      </c>
      <c r="B5364" s="73">
        <f t="shared" si="1"/>
        <v>42180</v>
      </c>
      <c r="C5364" s="74">
        <f>IF(NewCustomer="Yes", IF(COUNTIF($I$2:$I$11,B5364)&gt;0,0,WEEKDAY(B5364,2)),IF(COUNTIF($I$2:$I$21,B5364)&gt;0,0,WEEKDAY(B5364,2)))</f>
        <v>4</v>
      </c>
      <c r="D5364" s="74">
        <f t="shared" si="2"/>
        <v>21</v>
      </c>
      <c r="E5364" s="12">
        <f>IFERROR(VLOOKUP(A5364,'IDAR Meter Data'!$A:$B,2,1),"")</f>
        <v>231</v>
      </c>
      <c r="F5364" s="75">
        <f>IF(CECCZ="CZ03",'Outside Temp'!B5364,IF(CECCZ="CZ04",'Outside Temp'!B5365,IF(CECCZ="CZ12",'Outside Temp'!B5366, IF(CECCZ="CZ13",'Outside Temp'!B5367))))</f>
        <v>62</v>
      </c>
      <c r="G5364" s="12">
        <f t="shared" si="3"/>
        <v>1</v>
      </c>
    </row>
    <row r="5365" ht="15.75" customHeight="1">
      <c r="A5365" s="13">
        <v>42180.90625</v>
      </c>
      <c r="B5365" s="73">
        <f t="shared" si="1"/>
        <v>42180</v>
      </c>
      <c r="C5365" s="74">
        <f>IF(NewCustomer="Yes", IF(COUNTIF($I$2:$I$11,B5365)&gt;0,0,WEEKDAY(B5365,2)),IF(COUNTIF($I$2:$I$21,B5365)&gt;0,0,WEEKDAY(B5365,2)))</f>
        <v>4</v>
      </c>
      <c r="D5365" s="74">
        <f t="shared" si="2"/>
        <v>21</v>
      </c>
      <c r="E5365" s="12">
        <f>IFERROR(VLOOKUP(A5365,'IDAR Meter Data'!$A:$B,2,1),"")</f>
        <v>206</v>
      </c>
      <c r="F5365" s="75">
        <f>IF(CECCZ="CZ03",'Outside Temp'!B5365,IF(CECCZ="CZ04",'Outside Temp'!B5366,IF(CECCZ="CZ12",'Outside Temp'!B5367, IF(CECCZ="CZ13",'Outside Temp'!B5368))))</f>
        <v>62</v>
      </c>
      <c r="G5365" s="12">
        <f t="shared" si="3"/>
        <v>1</v>
      </c>
    </row>
    <row r="5366" ht="15.75" customHeight="1">
      <c r="A5366" s="13">
        <v>42180.916666666664</v>
      </c>
      <c r="B5366" s="73">
        <f t="shared" si="1"/>
        <v>42180</v>
      </c>
      <c r="C5366" s="74">
        <f>IF(NewCustomer="Yes", IF(COUNTIF($I$2:$I$11,B5366)&gt;0,0,WEEKDAY(B5366,2)),IF(COUNTIF($I$2:$I$21,B5366)&gt;0,0,WEEKDAY(B5366,2)))</f>
        <v>4</v>
      </c>
      <c r="D5366" s="74">
        <f t="shared" si="2"/>
        <v>22</v>
      </c>
      <c r="E5366" s="12">
        <f>IFERROR(VLOOKUP(A5366,'IDAR Meter Data'!$A:$B,2,1),"")</f>
        <v>213</v>
      </c>
      <c r="F5366" s="75">
        <f>IF(CECCZ="CZ03",'Outside Temp'!B5366,IF(CECCZ="CZ04",'Outside Temp'!B5367,IF(CECCZ="CZ12",'Outside Temp'!B5368, IF(CECCZ="CZ13",'Outside Temp'!B5369))))</f>
        <v>61.93333333</v>
      </c>
      <c r="G5366" s="12">
        <f t="shared" si="3"/>
        <v>1</v>
      </c>
    </row>
    <row r="5367" ht="15.75" customHeight="1">
      <c r="A5367" s="13">
        <v>42180.927083333336</v>
      </c>
      <c r="B5367" s="73">
        <f t="shared" si="1"/>
        <v>42180</v>
      </c>
      <c r="C5367" s="74">
        <f>IF(NewCustomer="Yes", IF(COUNTIF($I$2:$I$11,B5367)&gt;0,0,WEEKDAY(B5367,2)),IF(COUNTIF($I$2:$I$21,B5367)&gt;0,0,WEEKDAY(B5367,2)))</f>
        <v>4</v>
      </c>
      <c r="D5367" s="74">
        <f t="shared" si="2"/>
        <v>22</v>
      </c>
      <c r="E5367" s="12">
        <f>IFERROR(VLOOKUP(A5367,'IDAR Meter Data'!$A:$B,2,1),"")</f>
        <v>209</v>
      </c>
      <c r="F5367" s="75">
        <f>IF(CECCZ="CZ03",'Outside Temp'!B5367,IF(CECCZ="CZ04",'Outside Temp'!B5368,IF(CECCZ="CZ12",'Outside Temp'!B5369, IF(CECCZ="CZ13",'Outside Temp'!B5370))))</f>
        <v>61.68333333</v>
      </c>
      <c r="G5367" s="12">
        <f t="shared" si="3"/>
        <v>1</v>
      </c>
    </row>
    <row r="5368" ht="15.75" customHeight="1">
      <c r="A5368" s="13">
        <v>42180.9375</v>
      </c>
      <c r="B5368" s="73">
        <f t="shared" si="1"/>
        <v>42180</v>
      </c>
      <c r="C5368" s="74">
        <f>IF(NewCustomer="Yes", IF(COUNTIF($I$2:$I$11,B5368)&gt;0,0,WEEKDAY(B5368,2)),IF(COUNTIF($I$2:$I$21,B5368)&gt;0,0,WEEKDAY(B5368,2)))</f>
        <v>4</v>
      </c>
      <c r="D5368" s="74">
        <f t="shared" si="2"/>
        <v>22</v>
      </c>
      <c r="E5368" s="12">
        <f>IFERROR(VLOOKUP(A5368,'IDAR Meter Data'!$A:$B,2,1),"")</f>
        <v>226</v>
      </c>
      <c r="F5368" s="75">
        <f>IF(CECCZ="CZ03",'Outside Temp'!B5368,IF(CECCZ="CZ04",'Outside Temp'!B5369,IF(CECCZ="CZ12",'Outside Temp'!B5370, IF(CECCZ="CZ13",'Outside Temp'!B5371))))</f>
        <v>61.43333333</v>
      </c>
      <c r="G5368" s="12">
        <f t="shared" si="3"/>
        <v>1</v>
      </c>
    </row>
    <row r="5369" ht="15.75" customHeight="1">
      <c r="A5369" s="13">
        <v>42180.947916666664</v>
      </c>
      <c r="B5369" s="73">
        <f t="shared" si="1"/>
        <v>42180</v>
      </c>
      <c r="C5369" s="74">
        <f>IF(NewCustomer="Yes", IF(COUNTIF($I$2:$I$11,B5369)&gt;0,0,WEEKDAY(B5369,2)),IF(COUNTIF($I$2:$I$21,B5369)&gt;0,0,WEEKDAY(B5369,2)))</f>
        <v>4</v>
      </c>
      <c r="D5369" s="74">
        <f t="shared" si="2"/>
        <v>22</v>
      </c>
      <c r="E5369" s="12">
        <f>IFERROR(VLOOKUP(A5369,'IDAR Meter Data'!$A:$B,2,1),"")</f>
        <v>218</v>
      </c>
      <c r="F5369" s="75">
        <f>IF(CECCZ="CZ03",'Outside Temp'!B5369,IF(CECCZ="CZ04",'Outside Temp'!B5370,IF(CECCZ="CZ12",'Outside Temp'!B5371, IF(CECCZ="CZ13",'Outside Temp'!B5372))))</f>
        <v>61.18333333</v>
      </c>
      <c r="G5369" s="12">
        <f t="shared" si="3"/>
        <v>1</v>
      </c>
    </row>
    <row r="5370" ht="15.75" customHeight="1">
      <c r="A5370" s="13">
        <v>42180.958333333336</v>
      </c>
      <c r="B5370" s="73">
        <f t="shared" si="1"/>
        <v>42180</v>
      </c>
      <c r="C5370" s="74">
        <f>IF(NewCustomer="Yes", IF(COUNTIF($I$2:$I$11,B5370)&gt;0,0,WEEKDAY(B5370,2)),IF(COUNTIF($I$2:$I$21,B5370)&gt;0,0,WEEKDAY(B5370,2)))</f>
        <v>4</v>
      </c>
      <c r="D5370" s="74">
        <f t="shared" si="2"/>
        <v>23</v>
      </c>
      <c r="E5370" s="12">
        <f>IFERROR(VLOOKUP(A5370,'IDAR Meter Data'!$A:$B,2,1),"")</f>
        <v>212</v>
      </c>
      <c r="F5370" s="75">
        <f>IF(CECCZ="CZ03",'Outside Temp'!B5370,IF(CECCZ="CZ04",'Outside Temp'!B5371,IF(CECCZ="CZ12",'Outside Temp'!B5372, IF(CECCZ="CZ13",'Outside Temp'!B5373))))</f>
        <v>61</v>
      </c>
      <c r="G5370" s="12">
        <f t="shared" si="3"/>
        <v>1</v>
      </c>
    </row>
    <row r="5371" ht="15.75" customHeight="1">
      <c r="A5371" s="13">
        <v>42180.96875</v>
      </c>
      <c r="B5371" s="73">
        <f t="shared" si="1"/>
        <v>42180</v>
      </c>
      <c r="C5371" s="74">
        <f>IF(NewCustomer="Yes", IF(COUNTIF($I$2:$I$11,B5371)&gt;0,0,WEEKDAY(B5371,2)),IF(COUNTIF($I$2:$I$21,B5371)&gt;0,0,WEEKDAY(B5371,2)))</f>
        <v>4</v>
      </c>
      <c r="D5371" s="74">
        <f t="shared" si="2"/>
        <v>23</v>
      </c>
      <c r="E5371" s="12">
        <f>IFERROR(VLOOKUP(A5371,'IDAR Meter Data'!$A:$B,2,1),"")</f>
        <v>208</v>
      </c>
      <c r="F5371" s="75">
        <f>IF(CECCZ="CZ03",'Outside Temp'!B5371,IF(CECCZ="CZ04",'Outside Temp'!B5372,IF(CECCZ="CZ12",'Outside Temp'!B5373, IF(CECCZ="CZ13",'Outside Temp'!B5374))))</f>
        <v>61</v>
      </c>
      <c r="G5371" s="12">
        <f t="shared" si="3"/>
        <v>1</v>
      </c>
    </row>
    <row r="5372" ht="15.75" customHeight="1">
      <c r="A5372" s="13">
        <v>42180.979166666664</v>
      </c>
      <c r="B5372" s="73">
        <f t="shared" si="1"/>
        <v>42180</v>
      </c>
      <c r="C5372" s="74">
        <f>IF(NewCustomer="Yes", IF(COUNTIF($I$2:$I$11,B5372)&gt;0,0,WEEKDAY(B5372,2)),IF(COUNTIF($I$2:$I$21,B5372)&gt;0,0,WEEKDAY(B5372,2)))</f>
        <v>4</v>
      </c>
      <c r="D5372" s="74">
        <f t="shared" si="2"/>
        <v>23</v>
      </c>
      <c r="E5372" s="12">
        <f>IFERROR(VLOOKUP(A5372,'IDAR Meter Data'!$A:$B,2,1),"")</f>
        <v>208</v>
      </c>
      <c r="F5372" s="75">
        <f>IF(CECCZ="CZ03",'Outside Temp'!B5372,IF(CECCZ="CZ04",'Outside Temp'!B5373,IF(CECCZ="CZ12",'Outside Temp'!B5374, IF(CECCZ="CZ13",'Outside Temp'!B5375))))</f>
        <v>61</v>
      </c>
      <c r="G5372" s="12">
        <f t="shared" si="3"/>
        <v>1</v>
      </c>
    </row>
    <row r="5373" ht="15.75" customHeight="1">
      <c r="A5373" s="13">
        <v>42180.989583333336</v>
      </c>
      <c r="B5373" s="73">
        <f t="shared" si="1"/>
        <v>42180</v>
      </c>
      <c r="C5373" s="74">
        <f>IF(NewCustomer="Yes", IF(COUNTIF($I$2:$I$11,B5373)&gt;0,0,WEEKDAY(B5373,2)),IF(COUNTIF($I$2:$I$21,B5373)&gt;0,0,WEEKDAY(B5373,2)))</f>
        <v>4</v>
      </c>
      <c r="D5373" s="74">
        <f t="shared" si="2"/>
        <v>23</v>
      </c>
      <c r="E5373" s="12">
        <f>IFERROR(VLOOKUP(A5373,'IDAR Meter Data'!$A:$B,2,1),"")</f>
        <v>219</v>
      </c>
      <c r="F5373" s="75">
        <f>IF(CECCZ="CZ03",'Outside Temp'!B5373,IF(CECCZ="CZ04",'Outside Temp'!B5374,IF(CECCZ="CZ12",'Outside Temp'!B5375, IF(CECCZ="CZ13",'Outside Temp'!B5376))))</f>
        <v>61</v>
      </c>
      <c r="G5373" s="12">
        <f t="shared" si="3"/>
        <v>1</v>
      </c>
    </row>
    <row r="5374" ht="15.75" customHeight="1">
      <c r="A5374" s="13">
        <v>42181.0</v>
      </c>
      <c r="B5374" s="73">
        <f t="shared" si="1"/>
        <v>42181</v>
      </c>
      <c r="C5374" s="74">
        <f>IF(NewCustomer="Yes", IF(COUNTIF($I$2:$I$11,B5374)&gt;0,0,WEEKDAY(B5374,2)),IF(COUNTIF($I$2:$I$21,B5374)&gt;0,0,WEEKDAY(B5374,2)))</f>
        <v>5</v>
      </c>
      <c r="D5374" s="74">
        <f t="shared" si="2"/>
        <v>0</v>
      </c>
      <c r="E5374" s="12">
        <f>IFERROR(VLOOKUP(A5374,'IDAR Meter Data'!$A:$B,2,1),"")</f>
        <v>205</v>
      </c>
      <c r="F5374" s="75">
        <f>IF(CECCZ="CZ03",'Outside Temp'!B5374,IF(CECCZ="CZ04",'Outside Temp'!B5375,IF(CECCZ="CZ12",'Outside Temp'!B5376, IF(CECCZ="CZ13",'Outside Temp'!B5377))))</f>
        <v>60.86666667</v>
      </c>
      <c r="G5374" s="12">
        <f t="shared" si="3"/>
        <v>1</v>
      </c>
    </row>
    <row r="5375" ht="15.75" customHeight="1">
      <c r="A5375" s="13">
        <v>42181.010416666664</v>
      </c>
      <c r="B5375" s="73">
        <f t="shared" si="1"/>
        <v>42181</v>
      </c>
      <c r="C5375" s="74">
        <f>IF(NewCustomer="Yes", IF(COUNTIF($I$2:$I$11,B5375)&gt;0,0,WEEKDAY(B5375,2)),IF(COUNTIF($I$2:$I$21,B5375)&gt;0,0,WEEKDAY(B5375,2)))</f>
        <v>5</v>
      </c>
      <c r="D5375" s="74">
        <f t="shared" si="2"/>
        <v>0</v>
      </c>
      <c r="E5375" s="12">
        <f>IFERROR(VLOOKUP(A5375,'IDAR Meter Data'!$A:$B,2,1),"")</f>
        <v>202</v>
      </c>
      <c r="F5375" s="75">
        <f>IF(CECCZ="CZ03",'Outside Temp'!B5375,IF(CECCZ="CZ04",'Outside Temp'!B5376,IF(CECCZ="CZ12",'Outside Temp'!B5377, IF(CECCZ="CZ13",'Outside Temp'!B5378))))</f>
        <v>60.36666667</v>
      </c>
      <c r="G5375" s="12">
        <f t="shared" si="3"/>
        <v>1</v>
      </c>
    </row>
    <row r="5376" ht="15.75" customHeight="1">
      <c r="A5376" s="13">
        <v>42181.020833333336</v>
      </c>
      <c r="B5376" s="73">
        <f t="shared" si="1"/>
        <v>42181</v>
      </c>
      <c r="C5376" s="74">
        <f>IF(NewCustomer="Yes", IF(COUNTIF($I$2:$I$11,B5376)&gt;0,0,WEEKDAY(B5376,2)),IF(COUNTIF($I$2:$I$21,B5376)&gt;0,0,WEEKDAY(B5376,2)))</f>
        <v>5</v>
      </c>
      <c r="D5376" s="74">
        <f t="shared" si="2"/>
        <v>0</v>
      </c>
      <c r="E5376" s="12">
        <f>IFERROR(VLOOKUP(A5376,'IDAR Meter Data'!$A:$B,2,1),"")</f>
        <v>198</v>
      </c>
      <c r="F5376" s="75">
        <f>IF(CECCZ="CZ03",'Outside Temp'!B5376,IF(CECCZ="CZ04",'Outside Temp'!B5377,IF(CECCZ="CZ12",'Outside Temp'!B5378, IF(CECCZ="CZ13",'Outside Temp'!B5379))))</f>
        <v>59.86666667</v>
      </c>
      <c r="G5376" s="12">
        <f t="shared" si="3"/>
        <v>1</v>
      </c>
    </row>
    <row r="5377" ht="15.75" customHeight="1">
      <c r="A5377" s="13">
        <v>42181.03125</v>
      </c>
      <c r="B5377" s="73">
        <f t="shared" si="1"/>
        <v>42181</v>
      </c>
      <c r="C5377" s="74">
        <f>IF(NewCustomer="Yes", IF(COUNTIF($I$2:$I$11,B5377)&gt;0,0,WEEKDAY(B5377,2)),IF(COUNTIF($I$2:$I$21,B5377)&gt;0,0,WEEKDAY(B5377,2)))</f>
        <v>5</v>
      </c>
      <c r="D5377" s="74">
        <f t="shared" si="2"/>
        <v>0</v>
      </c>
      <c r="E5377" s="12">
        <f>IFERROR(VLOOKUP(A5377,'IDAR Meter Data'!$A:$B,2,1),"")</f>
        <v>211</v>
      </c>
      <c r="F5377" s="75">
        <f>IF(CECCZ="CZ03",'Outside Temp'!B5377,IF(CECCZ="CZ04",'Outside Temp'!B5378,IF(CECCZ="CZ12",'Outside Temp'!B5379, IF(CECCZ="CZ13",'Outside Temp'!B5380))))</f>
        <v>59.36666667</v>
      </c>
      <c r="G5377" s="12">
        <f t="shared" si="3"/>
        <v>1</v>
      </c>
    </row>
    <row r="5378" ht="15.75" customHeight="1">
      <c r="A5378" s="13">
        <v>42181.041666666664</v>
      </c>
      <c r="B5378" s="73">
        <f t="shared" si="1"/>
        <v>42181</v>
      </c>
      <c r="C5378" s="74">
        <f>IF(NewCustomer="Yes", IF(COUNTIF($I$2:$I$11,B5378)&gt;0,0,WEEKDAY(B5378,2)),IF(COUNTIF($I$2:$I$21,B5378)&gt;0,0,WEEKDAY(B5378,2)))</f>
        <v>5</v>
      </c>
      <c r="D5378" s="74">
        <f t="shared" si="2"/>
        <v>1</v>
      </c>
      <c r="E5378" s="12">
        <f>IFERROR(VLOOKUP(A5378,'IDAR Meter Data'!$A:$B,2,1),"")</f>
        <v>200</v>
      </c>
      <c r="F5378" s="75">
        <f>IF(CECCZ="CZ03",'Outside Temp'!B5378,IF(CECCZ="CZ04",'Outside Temp'!B5379,IF(CECCZ="CZ12",'Outside Temp'!B5380, IF(CECCZ="CZ13",'Outside Temp'!B5381))))</f>
        <v>59</v>
      </c>
      <c r="G5378" s="12">
        <f t="shared" si="3"/>
        <v>1</v>
      </c>
    </row>
    <row r="5379" ht="15.75" customHeight="1">
      <c r="A5379" s="13">
        <v>42181.052083333336</v>
      </c>
      <c r="B5379" s="73">
        <f t="shared" si="1"/>
        <v>42181</v>
      </c>
      <c r="C5379" s="74">
        <f>IF(NewCustomer="Yes", IF(COUNTIF($I$2:$I$11,B5379)&gt;0,0,WEEKDAY(B5379,2)),IF(COUNTIF($I$2:$I$21,B5379)&gt;0,0,WEEKDAY(B5379,2)))</f>
        <v>5</v>
      </c>
      <c r="D5379" s="74">
        <f t="shared" si="2"/>
        <v>1</v>
      </c>
      <c r="E5379" s="12">
        <f>IFERROR(VLOOKUP(A5379,'IDAR Meter Data'!$A:$B,2,1),"")</f>
        <v>192</v>
      </c>
      <c r="F5379" s="75">
        <f>IF(CECCZ="CZ03",'Outside Temp'!B5379,IF(CECCZ="CZ04",'Outside Temp'!B5380,IF(CECCZ="CZ12",'Outside Temp'!B5381, IF(CECCZ="CZ13",'Outside Temp'!B5382))))</f>
        <v>59</v>
      </c>
      <c r="G5379" s="12">
        <f t="shared" si="3"/>
        <v>1</v>
      </c>
    </row>
    <row r="5380" ht="15.75" customHeight="1">
      <c r="A5380" s="13">
        <v>42181.0625</v>
      </c>
      <c r="B5380" s="73">
        <f t="shared" si="1"/>
        <v>42181</v>
      </c>
      <c r="C5380" s="74">
        <f>IF(NewCustomer="Yes", IF(COUNTIF($I$2:$I$11,B5380)&gt;0,0,WEEKDAY(B5380,2)),IF(COUNTIF($I$2:$I$21,B5380)&gt;0,0,WEEKDAY(B5380,2)))</f>
        <v>5</v>
      </c>
      <c r="D5380" s="74">
        <f t="shared" si="2"/>
        <v>1</v>
      </c>
      <c r="E5380" s="12">
        <f>IFERROR(VLOOKUP(A5380,'IDAR Meter Data'!$A:$B,2,1),"")</f>
        <v>194</v>
      </c>
      <c r="F5380" s="75">
        <f>IF(CECCZ="CZ03",'Outside Temp'!B5380,IF(CECCZ="CZ04",'Outside Temp'!B5381,IF(CECCZ="CZ12",'Outside Temp'!B5382, IF(CECCZ="CZ13",'Outside Temp'!B5383))))</f>
        <v>59</v>
      </c>
      <c r="G5380" s="12">
        <f t="shared" si="3"/>
        <v>1</v>
      </c>
    </row>
    <row r="5381" ht="15.75" customHeight="1">
      <c r="A5381" s="13">
        <v>42181.072916666664</v>
      </c>
      <c r="B5381" s="73">
        <f t="shared" si="1"/>
        <v>42181</v>
      </c>
      <c r="C5381" s="74">
        <f>IF(NewCustomer="Yes", IF(COUNTIF($I$2:$I$11,B5381)&gt;0,0,WEEKDAY(B5381,2)),IF(COUNTIF($I$2:$I$21,B5381)&gt;0,0,WEEKDAY(B5381,2)))</f>
        <v>5</v>
      </c>
      <c r="D5381" s="74">
        <f t="shared" si="2"/>
        <v>1</v>
      </c>
      <c r="E5381" s="12">
        <f>IFERROR(VLOOKUP(A5381,'IDAR Meter Data'!$A:$B,2,1),"")</f>
        <v>189</v>
      </c>
      <c r="F5381" s="75">
        <f>IF(CECCZ="CZ03",'Outside Temp'!B5381,IF(CECCZ="CZ04",'Outside Temp'!B5382,IF(CECCZ="CZ12",'Outside Temp'!B5383, IF(CECCZ="CZ13",'Outside Temp'!B5384))))</f>
        <v>59</v>
      </c>
      <c r="G5381" s="12">
        <f t="shared" si="3"/>
        <v>1</v>
      </c>
    </row>
    <row r="5382" ht="15.75" customHeight="1">
      <c r="A5382" s="13">
        <v>42181.083333333336</v>
      </c>
      <c r="B5382" s="73">
        <f t="shared" si="1"/>
        <v>42181</v>
      </c>
      <c r="C5382" s="74">
        <f>IF(NewCustomer="Yes", IF(COUNTIF($I$2:$I$11,B5382)&gt;0,0,WEEKDAY(B5382,2)),IF(COUNTIF($I$2:$I$21,B5382)&gt;0,0,WEEKDAY(B5382,2)))</f>
        <v>5</v>
      </c>
      <c r="D5382" s="74">
        <f t="shared" si="2"/>
        <v>2</v>
      </c>
      <c r="E5382" s="12">
        <f>IFERROR(VLOOKUP(A5382,'IDAR Meter Data'!$A:$B,2,1),"")</f>
        <v>208</v>
      </c>
      <c r="F5382" s="75">
        <f>IF(CECCZ="CZ03",'Outside Temp'!B5382,IF(CECCZ="CZ04",'Outside Temp'!B5383,IF(CECCZ="CZ12",'Outside Temp'!B5384, IF(CECCZ="CZ13",'Outside Temp'!B5385))))</f>
        <v>59</v>
      </c>
      <c r="G5382" s="12">
        <f t="shared" si="3"/>
        <v>1</v>
      </c>
    </row>
    <row r="5383" ht="15.75" customHeight="1">
      <c r="A5383" s="13">
        <v>42181.09375</v>
      </c>
      <c r="B5383" s="73">
        <f t="shared" si="1"/>
        <v>42181</v>
      </c>
      <c r="C5383" s="74">
        <f>IF(NewCustomer="Yes", IF(COUNTIF($I$2:$I$11,B5383)&gt;0,0,WEEKDAY(B5383,2)),IF(COUNTIF($I$2:$I$21,B5383)&gt;0,0,WEEKDAY(B5383,2)))</f>
        <v>5</v>
      </c>
      <c r="D5383" s="74">
        <f t="shared" si="2"/>
        <v>2</v>
      </c>
      <c r="E5383" s="12">
        <f>IFERROR(VLOOKUP(A5383,'IDAR Meter Data'!$A:$B,2,1),"")</f>
        <v>185</v>
      </c>
      <c r="F5383" s="75">
        <f>IF(CECCZ="CZ03",'Outside Temp'!B5383,IF(CECCZ="CZ04",'Outside Temp'!B5384,IF(CECCZ="CZ12",'Outside Temp'!B5385, IF(CECCZ="CZ13",'Outside Temp'!B5386))))</f>
        <v>59</v>
      </c>
      <c r="G5383" s="12">
        <f t="shared" si="3"/>
        <v>1</v>
      </c>
    </row>
    <row r="5384" ht="15.75" customHeight="1">
      <c r="A5384" s="13">
        <v>42181.104166666664</v>
      </c>
      <c r="B5384" s="73">
        <f t="shared" si="1"/>
        <v>42181</v>
      </c>
      <c r="C5384" s="74">
        <f>IF(NewCustomer="Yes", IF(COUNTIF($I$2:$I$11,B5384)&gt;0,0,WEEKDAY(B5384,2)),IF(COUNTIF($I$2:$I$21,B5384)&gt;0,0,WEEKDAY(B5384,2)))</f>
        <v>5</v>
      </c>
      <c r="D5384" s="74">
        <f t="shared" si="2"/>
        <v>2</v>
      </c>
      <c r="E5384" s="12">
        <f>IFERROR(VLOOKUP(A5384,'IDAR Meter Data'!$A:$B,2,1),"")</f>
        <v>184</v>
      </c>
      <c r="F5384" s="75">
        <f>IF(CECCZ="CZ03",'Outside Temp'!B5384,IF(CECCZ="CZ04",'Outside Temp'!B5385,IF(CECCZ="CZ12",'Outside Temp'!B5386, IF(CECCZ="CZ13",'Outside Temp'!B5387))))</f>
        <v>59</v>
      </c>
      <c r="G5384" s="12">
        <f t="shared" si="3"/>
        <v>1</v>
      </c>
    </row>
    <row r="5385" ht="15.75" customHeight="1">
      <c r="A5385" s="13">
        <v>42181.114583333336</v>
      </c>
      <c r="B5385" s="73">
        <f t="shared" si="1"/>
        <v>42181</v>
      </c>
      <c r="C5385" s="74">
        <f>IF(NewCustomer="Yes", IF(COUNTIF($I$2:$I$11,B5385)&gt;0,0,WEEKDAY(B5385,2)),IF(COUNTIF($I$2:$I$21,B5385)&gt;0,0,WEEKDAY(B5385,2)))</f>
        <v>5</v>
      </c>
      <c r="D5385" s="74">
        <f t="shared" si="2"/>
        <v>2</v>
      </c>
      <c r="E5385" s="12">
        <f>IFERROR(VLOOKUP(A5385,'IDAR Meter Data'!$A:$B,2,1),"")</f>
        <v>182</v>
      </c>
      <c r="F5385" s="75">
        <f>IF(CECCZ="CZ03",'Outside Temp'!B5385,IF(CECCZ="CZ04",'Outside Temp'!B5386,IF(CECCZ="CZ12",'Outside Temp'!B5387, IF(CECCZ="CZ13",'Outside Temp'!B5388))))</f>
        <v>59</v>
      </c>
      <c r="G5385" s="12">
        <f t="shared" si="3"/>
        <v>1</v>
      </c>
    </row>
    <row r="5386" ht="15.75" customHeight="1">
      <c r="A5386" s="13">
        <v>42181.125</v>
      </c>
      <c r="B5386" s="73">
        <f t="shared" si="1"/>
        <v>42181</v>
      </c>
      <c r="C5386" s="74">
        <f>IF(NewCustomer="Yes", IF(COUNTIF($I$2:$I$11,B5386)&gt;0,0,WEEKDAY(B5386,2)),IF(COUNTIF($I$2:$I$21,B5386)&gt;0,0,WEEKDAY(B5386,2)))</f>
        <v>5</v>
      </c>
      <c r="D5386" s="74">
        <f t="shared" si="2"/>
        <v>3</v>
      </c>
      <c r="E5386" s="12">
        <f>IFERROR(VLOOKUP(A5386,'IDAR Meter Data'!$A:$B,2,1),"")</f>
        <v>187</v>
      </c>
      <c r="F5386" s="75">
        <f>IF(CECCZ="CZ03",'Outside Temp'!B5386,IF(CECCZ="CZ04",'Outside Temp'!B5387,IF(CECCZ="CZ12",'Outside Temp'!B5388, IF(CECCZ="CZ13",'Outside Temp'!B5389))))</f>
        <v>58.86666667</v>
      </c>
      <c r="G5386" s="12">
        <f t="shared" si="3"/>
        <v>1</v>
      </c>
    </row>
    <row r="5387" ht="15.75" customHeight="1">
      <c r="A5387" s="13">
        <v>42181.135416666664</v>
      </c>
      <c r="B5387" s="73">
        <f t="shared" si="1"/>
        <v>42181</v>
      </c>
      <c r="C5387" s="74">
        <f>IF(NewCustomer="Yes", IF(COUNTIF($I$2:$I$11,B5387)&gt;0,0,WEEKDAY(B5387,2)),IF(COUNTIF($I$2:$I$21,B5387)&gt;0,0,WEEKDAY(B5387,2)))</f>
        <v>5</v>
      </c>
      <c r="D5387" s="74">
        <f t="shared" si="2"/>
        <v>3</v>
      </c>
      <c r="E5387" s="12">
        <f>IFERROR(VLOOKUP(A5387,'IDAR Meter Data'!$A:$B,2,1),"")</f>
        <v>193</v>
      </c>
      <c r="F5387" s="75">
        <f>IF(CECCZ="CZ03",'Outside Temp'!B5387,IF(CECCZ="CZ04",'Outside Temp'!B5388,IF(CECCZ="CZ12",'Outside Temp'!B5389, IF(CECCZ="CZ13",'Outside Temp'!B5390))))</f>
        <v>58.36666667</v>
      </c>
      <c r="G5387" s="12">
        <f t="shared" si="3"/>
        <v>1</v>
      </c>
    </row>
    <row r="5388" ht="15.75" customHeight="1">
      <c r="A5388" s="13">
        <v>42181.145833333336</v>
      </c>
      <c r="B5388" s="73">
        <f t="shared" si="1"/>
        <v>42181</v>
      </c>
      <c r="C5388" s="74">
        <f>IF(NewCustomer="Yes", IF(COUNTIF($I$2:$I$11,B5388)&gt;0,0,WEEKDAY(B5388,2)),IF(COUNTIF($I$2:$I$21,B5388)&gt;0,0,WEEKDAY(B5388,2)))</f>
        <v>5</v>
      </c>
      <c r="D5388" s="74">
        <f t="shared" si="2"/>
        <v>3</v>
      </c>
      <c r="E5388" s="12">
        <f>IFERROR(VLOOKUP(A5388,'IDAR Meter Data'!$A:$B,2,1),"")</f>
        <v>185</v>
      </c>
      <c r="F5388" s="75">
        <f>IF(CECCZ="CZ03",'Outside Temp'!B5388,IF(CECCZ="CZ04",'Outside Temp'!B5389,IF(CECCZ="CZ12",'Outside Temp'!B5390, IF(CECCZ="CZ13",'Outside Temp'!B5391))))</f>
        <v>57.86666667</v>
      </c>
      <c r="G5388" s="12">
        <f t="shared" si="3"/>
        <v>1</v>
      </c>
    </row>
    <row r="5389" ht="15.75" customHeight="1">
      <c r="A5389" s="13">
        <v>42181.15625</v>
      </c>
      <c r="B5389" s="73">
        <f t="shared" si="1"/>
        <v>42181</v>
      </c>
      <c r="C5389" s="74">
        <f>IF(NewCustomer="Yes", IF(COUNTIF($I$2:$I$11,B5389)&gt;0,0,WEEKDAY(B5389,2)),IF(COUNTIF($I$2:$I$21,B5389)&gt;0,0,WEEKDAY(B5389,2)))</f>
        <v>5</v>
      </c>
      <c r="D5389" s="74">
        <f t="shared" si="2"/>
        <v>3</v>
      </c>
      <c r="E5389" s="12">
        <f>IFERROR(VLOOKUP(A5389,'IDAR Meter Data'!$A:$B,2,1),"")</f>
        <v>177</v>
      </c>
      <c r="F5389" s="75">
        <f>IF(CECCZ="CZ03",'Outside Temp'!B5389,IF(CECCZ="CZ04",'Outside Temp'!B5390,IF(CECCZ="CZ12",'Outside Temp'!B5391, IF(CECCZ="CZ13",'Outside Temp'!B5392))))</f>
        <v>57.36666667</v>
      </c>
      <c r="G5389" s="12">
        <f t="shared" si="3"/>
        <v>1</v>
      </c>
    </row>
    <row r="5390" ht="15.75" customHeight="1">
      <c r="A5390" s="13">
        <v>42181.166666666664</v>
      </c>
      <c r="B5390" s="73">
        <f t="shared" si="1"/>
        <v>42181</v>
      </c>
      <c r="C5390" s="74">
        <f>IF(NewCustomer="Yes", IF(COUNTIF($I$2:$I$11,B5390)&gt;0,0,WEEKDAY(B5390,2)),IF(COUNTIF($I$2:$I$21,B5390)&gt;0,0,WEEKDAY(B5390,2)))</f>
        <v>5</v>
      </c>
      <c r="D5390" s="74">
        <f t="shared" si="2"/>
        <v>4</v>
      </c>
      <c r="E5390" s="12">
        <f>IFERROR(VLOOKUP(A5390,'IDAR Meter Data'!$A:$B,2,1),"")</f>
        <v>175</v>
      </c>
      <c r="F5390" s="75">
        <f>IF(CECCZ="CZ03",'Outside Temp'!B5390,IF(CECCZ="CZ04",'Outside Temp'!B5391,IF(CECCZ="CZ12",'Outside Temp'!B5392, IF(CECCZ="CZ13",'Outside Temp'!B5393))))</f>
        <v>56.93333333</v>
      </c>
      <c r="G5390" s="12">
        <f t="shared" si="3"/>
        <v>1</v>
      </c>
    </row>
    <row r="5391" ht="15.75" customHeight="1">
      <c r="A5391" s="13">
        <v>42181.177083333336</v>
      </c>
      <c r="B5391" s="73">
        <f t="shared" si="1"/>
        <v>42181</v>
      </c>
      <c r="C5391" s="74">
        <f>IF(NewCustomer="Yes", IF(COUNTIF($I$2:$I$11,B5391)&gt;0,0,WEEKDAY(B5391,2)),IF(COUNTIF($I$2:$I$21,B5391)&gt;0,0,WEEKDAY(B5391,2)))</f>
        <v>5</v>
      </c>
      <c r="D5391" s="74">
        <f t="shared" si="2"/>
        <v>4</v>
      </c>
      <c r="E5391" s="12">
        <f>IFERROR(VLOOKUP(A5391,'IDAR Meter Data'!$A:$B,2,1),"")</f>
        <v>193</v>
      </c>
      <c r="F5391" s="75">
        <f>IF(CECCZ="CZ03",'Outside Temp'!B5391,IF(CECCZ="CZ04",'Outside Temp'!B5392,IF(CECCZ="CZ12",'Outside Temp'!B5393, IF(CECCZ="CZ13",'Outside Temp'!B5394))))</f>
        <v>56.68333333</v>
      </c>
      <c r="G5391" s="12">
        <f t="shared" si="3"/>
        <v>1</v>
      </c>
    </row>
    <row r="5392" ht="15.75" customHeight="1">
      <c r="A5392" s="13">
        <v>42181.1875</v>
      </c>
      <c r="B5392" s="73">
        <f t="shared" si="1"/>
        <v>42181</v>
      </c>
      <c r="C5392" s="74">
        <f>IF(NewCustomer="Yes", IF(COUNTIF($I$2:$I$11,B5392)&gt;0,0,WEEKDAY(B5392,2)),IF(COUNTIF($I$2:$I$21,B5392)&gt;0,0,WEEKDAY(B5392,2)))</f>
        <v>5</v>
      </c>
      <c r="D5392" s="74">
        <f t="shared" si="2"/>
        <v>4</v>
      </c>
      <c r="E5392" s="12">
        <f>IFERROR(VLOOKUP(A5392,'IDAR Meter Data'!$A:$B,2,1),"")</f>
        <v>185</v>
      </c>
      <c r="F5392" s="75">
        <f>IF(CECCZ="CZ03",'Outside Temp'!B5392,IF(CECCZ="CZ04",'Outside Temp'!B5393,IF(CECCZ="CZ12",'Outside Temp'!B5394, IF(CECCZ="CZ13",'Outside Temp'!B5395))))</f>
        <v>56.43333333</v>
      </c>
      <c r="G5392" s="12">
        <f t="shared" si="3"/>
        <v>1</v>
      </c>
    </row>
    <row r="5393" ht="15.75" customHeight="1">
      <c r="A5393" s="13">
        <v>42181.197916666664</v>
      </c>
      <c r="B5393" s="73">
        <f t="shared" si="1"/>
        <v>42181</v>
      </c>
      <c r="C5393" s="74">
        <f>IF(NewCustomer="Yes", IF(COUNTIF($I$2:$I$11,B5393)&gt;0,0,WEEKDAY(B5393,2)),IF(COUNTIF($I$2:$I$21,B5393)&gt;0,0,WEEKDAY(B5393,2)))</f>
        <v>5</v>
      </c>
      <c r="D5393" s="74">
        <f t="shared" si="2"/>
        <v>4</v>
      </c>
      <c r="E5393" s="12">
        <f>IFERROR(VLOOKUP(A5393,'IDAR Meter Data'!$A:$B,2,1),"")</f>
        <v>175</v>
      </c>
      <c r="F5393" s="75">
        <f>IF(CECCZ="CZ03",'Outside Temp'!B5393,IF(CECCZ="CZ04",'Outside Temp'!B5394,IF(CECCZ="CZ12",'Outside Temp'!B5395, IF(CECCZ="CZ13",'Outside Temp'!B5396))))</f>
        <v>56.18333333</v>
      </c>
      <c r="G5393" s="12">
        <f t="shared" si="3"/>
        <v>1</v>
      </c>
    </row>
    <row r="5394" ht="15.75" customHeight="1">
      <c r="A5394" s="13">
        <v>42181.208333333336</v>
      </c>
      <c r="B5394" s="73">
        <f t="shared" si="1"/>
        <v>42181</v>
      </c>
      <c r="C5394" s="74">
        <f>IF(NewCustomer="Yes", IF(COUNTIF($I$2:$I$11,B5394)&gt;0,0,WEEKDAY(B5394,2)),IF(COUNTIF($I$2:$I$21,B5394)&gt;0,0,WEEKDAY(B5394,2)))</f>
        <v>5</v>
      </c>
      <c r="D5394" s="74">
        <f t="shared" si="2"/>
        <v>5</v>
      </c>
      <c r="E5394" s="12">
        <f>IFERROR(VLOOKUP(A5394,'IDAR Meter Data'!$A:$B,2,1),"")</f>
        <v>177</v>
      </c>
      <c r="F5394" s="75">
        <f>IF(CECCZ="CZ03",'Outside Temp'!B5394,IF(CECCZ="CZ04",'Outside Temp'!B5395,IF(CECCZ="CZ12",'Outside Temp'!B5396, IF(CECCZ="CZ13",'Outside Temp'!B5397))))</f>
        <v>56.06666667</v>
      </c>
      <c r="G5394" s="12">
        <f t="shared" si="3"/>
        <v>1</v>
      </c>
    </row>
    <row r="5395" ht="15.75" customHeight="1">
      <c r="A5395" s="13">
        <v>42181.21875</v>
      </c>
      <c r="B5395" s="73">
        <f t="shared" si="1"/>
        <v>42181</v>
      </c>
      <c r="C5395" s="74">
        <f>IF(NewCustomer="Yes", IF(COUNTIF($I$2:$I$11,B5395)&gt;0,0,WEEKDAY(B5395,2)),IF(COUNTIF($I$2:$I$21,B5395)&gt;0,0,WEEKDAY(B5395,2)))</f>
        <v>5</v>
      </c>
      <c r="D5395" s="74">
        <f t="shared" si="2"/>
        <v>5</v>
      </c>
      <c r="E5395" s="12">
        <f>IFERROR(VLOOKUP(A5395,'IDAR Meter Data'!$A:$B,2,1),"")</f>
        <v>180</v>
      </c>
      <c r="F5395" s="75">
        <f>IF(CECCZ="CZ03",'Outside Temp'!B5395,IF(CECCZ="CZ04",'Outside Temp'!B5396,IF(CECCZ="CZ12",'Outside Temp'!B5397, IF(CECCZ="CZ13",'Outside Temp'!B5398))))</f>
        <v>56.31666667</v>
      </c>
      <c r="G5395" s="12">
        <f t="shared" si="3"/>
        <v>1</v>
      </c>
    </row>
    <row r="5396" ht="15.75" customHeight="1">
      <c r="A5396" s="13">
        <v>42181.229166666664</v>
      </c>
      <c r="B5396" s="73">
        <f t="shared" si="1"/>
        <v>42181</v>
      </c>
      <c r="C5396" s="74">
        <f>IF(NewCustomer="Yes", IF(COUNTIF($I$2:$I$11,B5396)&gt;0,0,WEEKDAY(B5396,2)),IF(COUNTIF($I$2:$I$21,B5396)&gt;0,0,WEEKDAY(B5396,2)))</f>
        <v>5</v>
      </c>
      <c r="D5396" s="74">
        <f t="shared" si="2"/>
        <v>5</v>
      </c>
      <c r="E5396" s="12">
        <f>IFERROR(VLOOKUP(A5396,'IDAR Meter Data'!$A:$B,2,1),"")</f>
        <v>186</v>
      </c>
      <c r="F5396" s="75">
        <f>IF(CECCZ="CZ03",'Outside Temp'!B5396,IF(CECCZ="CZ04",'Outside Temp'!B5397,IF(CECCZ="CZ12",'Outside Temp'!B5398, IF(CECCZ="CZ13",'Outside Temp'!B5399))))</f>
        <v>56.56666667</v>
      </c>
      <c r="G5396" s="12">
        <f t="shared" si="3"/>
        <v>1</v>
      </c>
    </row>
    <row r="5397" ht="15.75" customHeight="1">
      <c r="A5397" s="13">
        <v>42181.239583333336</v>
      </c>
      <c r="B5397" s="73">
        <f t="shared" si="1"/>
        <v>42181</v>
      </c>
      <c r="C5397" s="74">
        <f>IF(NewCustomer="Yes", IF(COUNTIF($I$2:$I$11,B5397)&gt;0,0,WEEKDAY(B5397,2)),IF(COUNTIF($I$2:$I$21,B5397)&gt;0,0,WEEKDAY(B5397,2)))</f>
        <v>5</v>
      </c>
      <c r="D5397" s="74">
        <f t="shared" si="2"/>
        <v>5</v>
      </c>
      <c r="E5397" s="12">
        <f>IFERROR(VLOOKUP(A5397,'IDAR Meter Data'!$A:$B,2,1),"")</f>
        <v>176</v>
      </c>
      <c r="F5397" s="75">
        <f>IF(CECCZ="CZ03",'Outside Temp'!B5397,IF(CECCZ="CZ04",'Outside Temp'!B5398,IF(CECCZ="CZ12",'Outside Temp'!B5399, IF(CECCZ="CZ13",'Outside Temp'!B5400))))</f>
        <v>56.81666667</v>
      </c>
      <c r="G5397" s="12">
        <f t="shared" si="3"/>
        <v>1</v>
      </c>
    </row>
    <row r="5398" ht="15.75" customHeight="1">
      <c r="A5398" s="13">
        <v>42181.25</v>
      </c>
      <c r="B5398" s="73">
        <f t="shared" si="1"/>
        <v>42181</v>
      </c>
      <c r="C5398" s="74">
        <f>IF(NewCustomer="Yes", IF(COUNTIF($I$2:$I$11,B5398)&gt;0,0,WEEKDAY(B5398,2)),IF(COUNTIF($I$2:$I$21,B5398)&gt;0,0,WEEKDAY(B5398,2)))</f>
        <v>5</v>
      </c>
      <c r="D5398" s="74">
        <f t="shared" si="2"/>
        <v>6</v>
      </c>
      <c r="E5398" s="12">
        <f>IFERROR(VLOOKUP(A5398,'IDAR Meter Data'!$A:$B,2,1),"")</f>
        <v>182</v>
      </c>
      <c r="F5398" s="75">
        <f>IF(CECCZ="CZ03",'Outside Temp'!B5398,IF(CECCZ="CZ04",'Outside Temp'!B5399,IF(CECCZ="CZ12",'Outside Temp'!B5400, IF(CECCZ="CZ13",'Outside Temp'!B5401))))</f>
        <v>57.2</v>
      </c>
      <c r="G5398" s="12">
        <f t="shared" si="3"/>
        <v>1</v>
      </c>
    </row>
    <row r="5399" ht="15.75" customHeight="1">
      <c r="A5399" s="13">
        <v>42181.260416666664</v>
      </c>
      <c r="B5399" s="73">
        <f t="shared" si="1"/>
        <v>42181</v>
      </c>
      <c r="C5399" s="74">
        <f>IF(NewCustomer="Yes", IF(COUNTIF($I$2:$I$11,B5399)&gt;0,0,WEEKDAY(B5399,2)),IF(COUNTIF($I$2:$I$21,B5399)&gt;0,0,WEEKDAY(B5399,2)))</f>
        <v>5</v>
      </c>
      <c r="D5399" s="74">
        <f t="shared" si="2"/>
        <v>6</v>
      </c>
      <c r="E5399" s="12">
        <f>IFERROR(VLOOKUP(A5399,'IDAR Meter Data'!$A:$B,2,1),"")</f>
        <v>171</v>
      </c>
      <c r="F5399" s="75">
        <f>IF(CECCZ="CZ03",'Outside Temp'!B5399,IF(CECCZ="CZ04",'Outside Temp'!B5400,IF(CECCZ="CZ12",'Outside Temp'!B5401, IF(CECCZ="CZ13",'Outside Temp'!B5402))))</f>
        <v>57.95</v>
      </c>
      <c r="G5399" s="12">
        <f t="shared" si="3"/>
        <v>1</v>
      </c>
    </row>
    <row r="5400" ht="15.75" customHeight="1">
      <c r="A5400" s="13">
        <v>42181.270833333336</v>
      </c>
      <c r="B5400" s="73">
        <f t="shared" si="1"/>
        <v>42181</v>
      </c>
      <c r="C5400" s="74">
        <f>IF(NewCustomer="Yes", IF(COUNTIF($I$2:$I$11,B5400)&gt;0,0,WEEKDAY(B5400,2)),IF(COUNTIF($I$2:$I$21,B5400)&gt;0,0,WEEKDAY(B5400,2)))</f>
        <v>5</v>
      </c>
      <c r="D5400" s="74">
        <f t="shared" si="2"/>
        <v>6</v>
      </c>
      <c r="E5400" s="12">
        <f>IFERROR(VLOOKUP(A5400,'IDAR Meter Data'!$A:$B,2,1),"")</f>
        <v>186</v>
      </c>
      <c r="F5400" s="75">
        <f>IF(CECCZ="CZ03",'Outside Temp'!B5400,IF(CECCZ="CZ04",'Outside Temp'!B5401,IF(CECCZ="CZ12",'Outside Temp'!B5402, IF(CECCZ="CZ13",'Outside Temp'!B5403))))</f>
        <v>58.7</v>
      </c>
      <c r="G5400" s="12">
        <f t="shared" si="3"/>
        <v>1</v>
      </c>
    </row>
    <row r="5401" ht="15.75" customHeight="1">
      <c r="A5401" s="13">
        <v>42181.28125</v>
      </c>
      <c r="B5401" s="73">
        <f t="shared" si="1"/>
        <v>42181</v>
      </c>
      <c r="C5401" s="74">
        <f>IF(NewCustomer="Yes", IF(COUNTIF($I$2:$I$11,B5401)&gt;0,0,WEEKDAY(B5401,2)),IF(COUNTIF($I$2:$I$21,B5401)&gt;0,0,WEEKDAY(B5401,2)))</f>
        <v>5</v>
      </c>
      <c r="D5401" s="74">
        <f t="shared" si="2"/>
        <v>6</v>
      </c>
      <c r="E5401" s="12">
        <f>IFERROR(VLOOKUP(A5401,'IDAR Meter Data'!$A:$B,2,1),"")</f>
        <v>186</v>
      </c>
      <c r="F5401" s="75">
        <f>IF(CECCZ="CZ03",'Outside Temp'!B5401,IF(CECCZ="CZ04",'Outside Temp'!B5402,IF(CECCZ="CZ12",'Outside Temp'!B5403, IF(CECCZ="CZ13",'Outside Temp'!B5404))))</f>
        <v>59.45</v>
      </c>
      <c r="G5401" s="12">
        <f t="shared" si="3"/>
        <v>1</v>
      </c>
    </row>
    <row r="5402" ht="15.75" customHeight="1">
      <c r="A5402" s="13">
        <v>42181.291666666664</v>
      </c>
      <c r="B5402" s="73">
        <f t="shared" si="1"/>
        <v>42181</v>
      </c>
      <c r="C5402" s="74">
        <f>IF(NewCustomer="Yes", IF(COUNTIF($I$2:$I$11,B5402)&gt;0,0,WEEKDAY(B5402,2)),IF(COUNTIF($I$2:$I$21,B5402)&gt;0,0,WEEKDAY(B5402,2)))</f>
        <v>5</v>
      </c>
      <c r="D5402" s="74">
        <f t="shared" si="2"/>
        <v>7</v>
      </c>
      <c r="E5402" s="12">
        <f>IFERROR(VLOOKUP(A5402,'IDAR Meter Data'!$A:$B,2,1),"")</f>
        <v>179</v>
      </c>
      <c r="F5402" s="75">
        <f>IF(CECCZ="CZ03",'Outside Temp'!B5402,IF(CECCZ="CZ04",'Outside Temp'!B5403,IF(CECCZ="CZ12",'Outside Temp'!B5404, IF(CECCZ="CZ13",'Outside Temp'!B5405))))</f>
        <v>60.2</v>
      </c>
      <c r="G5402" s="12">
        <f t="shared" si="3"/>
        <v>1</v>
      </c>
    </row>
    <row r="5403" ht="15.75" customHeight="1">
      <c r="A5403" s="13">
        <v>42181.302083333336</v>
      </c>
      <c r="B5403" s="73">
        <f t="shared" si="1"/>
        <v>42181</v>
      </c>
      <c r="C5403" s="74">
        <f>IF(NewCustomer="Yes", IF(COUNTIF($I$2:$I$11,B5403)&gt;0,0,WEEKDAY(B5403,2)),IF(COUNTIF($I$2:$I$21,B5403)&gt;0,0,WEEKDAY(B5403,2)))</f>
        <v>5</v>
      </c>
      <c r="D5403" s="74">
        <f t="shared" si="2"/>
        <v>7</v>
      </c>
      <c r="E5403" s="12">
        <f>IFERROR(VLOOKUP(A5403,'IDAR Meter Data'!$A:$B,2,1),"")</f>
        <v>179</v>
      </c>
      <c r="F5403" s="75">
        <f>IF(CECCZ="CZ03",'Outside Temp'!B5403,IF(CECCZ="CZ04",'Outside Temp'!B5404,IF(CECCZ="CZ12",'Outside Temp'!B5405, IF(CECCZ="CZ13",'Outside Temp'!B5406))))</f>
        <v>60.95</v>
      </c>
      <c r="G5403" s="12">
        <f t="shared" si="3"/>
        <v>1</v>
      </c>
    </row>
    <row r="5404" ht="15.75" customHeight="1">
      <c r="A5404" s="13">
        <v>42181.3125</v>
      </c>
      <c r="B5404" s="73">
        <f t="shared" si="1"/>
        <v>42181</v>
      </c>
      <c r="C5404" s="74">
        <f>IF(NewCustomer="Yes", IF(COUNTIF($I$2:$I$11,B5404)&gt;0,0,WEEKDAY(B5404,2)),IF(COUNTIF($I$2:$I$21,B5404)&gt;0,0,WEEKDAY(B5404,2)))</f>
        <v>5</v>
      </c>
      <c r="D5404" s="74">
        <f t="shared" si="2"/>
        <v>7</v>
      </c>
      <c r="E5404" s="12">
        <f>IFERROR(VLOOKUP(A5404,'IDAR Meter Data'!$A:$B,2,1),"")</f>
        <v>176</v>
      </c>
      <c r="F5404" s="75">
        <f>IF(CECCZ="CZ03",'Outside Temp'!B5404,IF(CECCZ="CZ04",'Outside Temp'!B5405,IF(CECCZ="CZ12",'Outside Temp'!B5406, IF(CECCZ="CZ13",'Outside Temp'!B5407))))</f>
        <v>61.7</v>
      </c>
      <c r="G5404" s="12">
        <f t="shared" si="3"/>
        <v>1</v>
      </c>
    </row>
    <row r="5405" ht="15.75" customHeight="1">
      <c r="A5405" s="13">
        <v>42181.322916666664</v>
      </c>
      <c r="B5405" s="73">
        <f t="shared" si="1"/>
        <v>42181</v>
      </c>
      <c r="C5405" s="74">
        <f>IF(NewCustomer="Yes", IF(COUNTIF($I$2:$I$11,B5405)&gt;0,0,WEEKDAY(B5405,2)),IF(COUNTIF($I$2:$I$21,B5405)&gt;0,0,WEEKDAY(B5405,2)))</f>
        <v>5</v>
      </c>
      <c r="D5405" s="74">
        <f t="shared" si="2"/>
        <v>7</v>
      </c>
      <c r="E5405" s="12">
        <f>IFERROR(VLOOKUP(A5405,'IDAR Meter Data'!$A:$B,2,1),"")</f>
        <v>192</v>
      </c>
      <c r="F5405" s="75">
        <f>IF(CECCZ="CZ03",'Outside Temp'!B5405,IF(CECCZ="CZ04",'Outside Temp'!B5406,IF(CECCZ="CZ12",'Outside Temp'!B5407, IF(CECCZ="CZ13",'Outside Temp'!B5408))))</f>
        <v>62.45</v>
      </c>
      <c r="G5405" s="12">
        <f t="shared" si="3"/>
        <v>1</v>
      </c>
    </row>
    <row r="5406" ht="15.75" customHeight="1">
      <c r="A5406" s="13">
        <v>42181.333333333336</v>
      </c>
      <c r="B5406" s="73">
        <f t="shared" si="1"/>
        <v>42181</v>
      </c>
      <c r="C5406" s="74">
        <f>IF(NewCustomer="Yes", IF(COUNTIF($I$2:$I$11,B5406)&gt;0,0,WEEKDAY(B5406,2)),IF(COUNTIF($I$2:$I$21,B5406)&gt;0,0,WEEKDAY(B5406,2)))</f>
        <v>5</v>
      </c>
      <c r="D5406" s="74">
        <f t="shared" si="2"/>
        <v>8</v>
      </c>
      <c r="E5406" s="12">
        <f>IFERROR(VLOOKUP(A5406,'IDAR Meter Data'!$A:$B,2,1),"")</f>
        <v>202</v>
      </c>
      <c r="F5406" s="75">
        <f>IF(CECCZ="CZ03",'Outside Temp'!B5406,IF(CECCZ="CZ04",'Outside Temp'!B5407,IF(CECCZ="CZ12",'Outside Temp'!B5408, IF(CECCZ="CZ13",'Outside Temp'!B5409))))</f>
        <v>63.2</v>
      </c>
      <c r="G5406" s="12">
        <f t="shared" si="3"/>
        <v>1</v>
      </c>
    </row>
    <row r="5407" ht="15.75" customHeight="1">
      <c r="A5407" s="13">
        <v>42181.34375</v>
      </c>
      <c r="B5407" s="73">
        <f t="shared" si="1"/>
        <v>42181</v>
      </c>
      <c r="C5407" s="74">
        <f>IF(NewCustomer="Yes", IF(COUNTIF($I$2:$I$11,B5407)&gt;0,0,WEEKDAY(B5407,2)),IF(COUNTIF($I$2:$I$21,B5407)&gt;0,0,WEEKDAY(B5407,2)))</f>
        <v>5</v>
      </c>
      <c r="D5407" s="74">
        <f t="shared" si="2"/>
        <v>8</v>
      </c>
      <c r="E5407" s="12">
        <f>IFERROR(VLOOKUP(A5407,'IDAR Meter Data'!$A:$B,2,1),"")</f>
        <v>190</v>
      </c>
      <c r="F5407" s="75">
        <f>IF(CECCZ="CZ03",'Outside Temp'!B5407,IF(CECCZ="CZ04",'Outside Temp'!B5408,IF(CECCZ="CZ12",'Outside Temp'!B5409, IF(CECCZ="CZ13",'Outside Temp'!B5410))))</f>
        <v>63.95</v>
      </c>
      <c r="G5407" s="12">
        <f t="shared" si="3"/>
        <v>1</v>
      </c>
    </row>
    <row r="5408" ht="15.75" customHeight="1">
      <c r="A5408" s="13">
        <v>42181.354166666664</v>
      </c>
      <c r="B5408" s="73">
        <f t="shared" si="1"/>
        <v>42181</v>
      </c>
      <c r="C5408" s="74">
        <f>IF(NewCustomer="Yes", IF(COUNTIF($I$2:$I$11,B5408)&gt;0,0,WEEKDAY(B5408,2)),IF(COUNTIF($I$2:$I$21,B5408)&gt;0,0,WEEKDAY(B5408,2)))</f>
        <v>5</v>
      </c>
      <c r="D5408" s="74">
        <f t="shared" si="2"/>
        <v>8</v>
      </c>
      <c r="E5408" s="12">
        <f>IFERROR(VLOOKUP(A5408,'IDAR Meter Data'!$A:$B,2,1),"")</f>
        <v>201</v>
      </c>
      <c r="F5408" s="75">
        <f>IF(CECCZ="CZ03",'Outside Temp'!B5408,IF(CECCZ="CZ04",'Outside Temp'!B5409,IF(CECCZ="CZ12",'Outside Temp'!B5410, IF(CECCZ="CZ13",'Outside Temp'!B5411))))</f>
        <v>64.7</v>
      </c>
      <c r="G5408" s="12">
        <f t="shared" si="3"/>
        <v>1</v>
      </c>
    </row>
    <row r="5409" ht="15.75" customHeight="1">
      <c r="A5409" s="13">
        <v>42181.364583333336</v>
      </c>
      <c r="B5409" s="73">
        <f t="shared" si="1"/>
        <v>42181</v>
      </c>
      <c r="C5409" s="74">
        <f>IF(NewCustomer="Yes", IF(COUNTIF($I$2:$I$11,B5409)&gt;0,0,WEEKDAY(B5409,2)),IF(COUNTIF($I$2:$I$21,B5409)&gt;0,0,WEEKDAY(B5409,2)))</f>
        <v>5</v>
      </c>
      <c r="D5409" s="74">
        <f t="shared" si="2"/>
        <v>8</v>
      </c>
      <c r="E5409" s="12">
        <f>IFERROR(VLOOKUP(A5409,'IDAR Meter Data'!$A:$B,2,1),"")</f>
        <v>200</v>
      </c>
      <c r="F5409" s="75">
        <f>IF(CECCZ="CZ03",'Outside Temp'!B5409,IF(CECCZ="CZ04",'Outside Temp'!B5410,IF(CECCZ="CZ12",'Outside Temp'!B5411, IF(CECCZ="CZ13",'Outside Temp'!B5412))))</f>
        <v>65.45</v>
      </c>
      <c r="G5409" s="12">
        <f t="shared" si="3"/>
        <v>2</v>
      </c>
    </row>
    <row r="5410" ht="15.75" customHeight="1">
      <c r="A5410" s="13">
        <v>42181.375</v>
      </c>
      <c r="B5410" s="73">
        <f t="shared" si="1"/>
        <v>42181</v>
      </c>
      <c r="C5410" s="74">
        <f>IF(NewCustomer="Yes", IF(COUNTIF($I$2:$I$11,B5410)&gt;0,0,WEEKDAY(B5410,2)),IF(COUNTIF($I$2:$I$21,B5410)&gt;0,0,WEEKDAY(B5410,2)))</f>
        <v>5</v>
      </c>
      <c r="D5410" s="74">
        <f t="shared" si="2"/>
        <v>9</v>
      </c>
      <c r="E5410" s="12">
        <f>IFERROR(VLOOKUP(A5410,'IDAR Meter Data'!$A:$B,2,1),"")</f>
        <v>211</v>
      </c>
      <c r="F5410" s="75">
        <f>IF(CECCZ="CZ03",'Outside Temp'!B5410,IF(CECCZ="CZ04",'Outside Temp'!B5411,IF(CECCZ="CZ12",'Outside Temp'!B5412, IF(CECCZ="CZ13",'Outside Temp'!B5413))))</f>
        <v>66.2</v>
      </c>
      <c r="G5410" s="12">
        <f t="shared" si="3"/>
        <v>2</v>
      </c>
    </row>
    <row r="5411" ht="15.75" customHeight="1">
      <c r="A5411" s="13">
        <v>42181.385416666664</v>
      </c>
      <c r="B5411" s="73">
        <f t="shared" si="1"/>
        <v>42181</v>
      </c>
      <c r="C5411" s="74">
        <f>IF(NewCustomer="Yes", IF(COUNTIF($I$2:$I$11,B5411)&gt;0,0,WEEKDAY(B5411,2)),IF(COUNTIF($I$2:$I$21,B5411)&gt;0,0,WEEKDAY(B5411,2)))</f>
        <v>5</v>
      </c>
      <c r="D5411" s="74">
        <f t="shared" si="2"/>
        <v>9</v>
      </c>
      <c r="E5411" s="12">
        <f>IFERROR(VLOOKUP(A5411,'IDAR Meter Data'!$A:$B,2,1),"")</f>
        <v>212</v>
      </c>
      <c r="F5411" s="75">
        <f>IF(CECCZ="CZ03",'Outside Temp'!B5411,IF(CECCZ="CZ04",'Outside Temp'!B5412,IF(CECCZ="CZ12",'Outside Temp'!B5413, IF(CECCZ="CZ13",'Outside Temp'!B5414))))</f>
        <v>66.95</v>
      </c>
      <c r="G5411" s="12">
        <f t="shared" si="3"/>
        <v>2</v>
      </c>
    </row>
    <row r="5412" ht="15.75" customHeight="1">
      <c r="A5412" s="13">
        <v>42181.395833333336</v>
      </c>
      <c r="B5412" s="73">
        <f t="shared" si="1"/>
        <v>42181</v>
      </c>
      <c r="C5412" s="74">
        <f>IF(NewCustomer="Yes", IF(COUNTIF($I$2:$I$11,B5412)&gt;0,0,WEEKDAY(B5412,2)),IF(COUNTIF($I$2:$I$21,B5412)&gt;0,0,WEEKDAY(B5412,2)))</f>
        <v>5</v>
      </c>
      <c r="D5412" s="74">
        <f t="shared" si="2"/>
        <v>9</v>
      </c>
      <c r="E5412" s="12">
        <f>IFERROR(VLOOKUP(A5412,'IDAR Meter Data'!$A:$B,2,1),"")</f>
        <v>207</v>
      </c>
      <c r="F5412" s="75">
        <f>IF(CECCZ="CZ03",'Outside Temp'!B5412,IF(CECCZ="CZ04",'Outside Temp'!B5413,IF(CECCZ="CZ12",'Outside Temp'!B5414, IF(CECCZ="CZ13",'Outside Temp'!B5415))))</f>
        <v>67.7</v>
      </c>
      <c r="G5412" s="12">
        <f t="shared" si="3"/>
        <v>2</v>
      </c>
    </row>
    <row r="5413" ht="15.75" customHeight="1">
      <c r="A5413" s="13">
        <v>42181.40625</v>
      </c>
      <c r="B5413" s="73">
        <f t="shared" si="1"/>
        <v>42181</v>
      </c>
      <c r="C5413" s="74">
        <f>IF(NewCustomer="Yes", IF(COUNTIF($I$2:$I$11,B5413)&gt;0,0,WEEKDAY(B5413,2)),IF(COUNTIF($I$2:$I$21,B5413)&gt;0,0,WEEKDAY(B5413,2)))</f>
        <v>5</v>
      </c>
      <c r="D5413" s="74">
        <f t="shared" si="2"/>
        <v>9</v>
      </c>
      <c r="E5413" s="12">
        <f>IFERROR(VLOOKUP(A5413,'IDAR Meter Data'!$A:$B,2,1),"")</f>
        <v>217</v>
      </c>
      <c r="F5413" s="75">
        <f>IF(CECCZ="CZ03",'Outside Temp'!B5413,IF(CECCZ="CZ04",'Outside Temp'!B5414,IF(CECCZ="CZ12",'Outside Temp'!B5415, IF(CECCZ="CZ13",'Outside Temp'!B5416))))</f>
        <v>68.45</v>
      </c>
      <c r="G5413" s="12">
        <f t="shared" si="3"/>
        <v>2</v>
      </c>
    </row>
    <row r="5414" ht="15.75" customHeight="1">
      <c r="A5414" s="13">
        <v>42181.416666666664</v>
      </c>
      <c r="B5414" s="73">
        <f t="shared" si="1"/>
        <v>42181</v>
      </c>
      <c r="C5414" s="74">
        <f>IF(NewCustomer="Yes", IF(COUNTIF($I$2:$I$11,B5414)&gt;0,0,WEEKDAY(B5414,2)),IF(COUNTIF($I$2:$I$21,B5414)&gt;0,0,WEEKDAY(B5414,2)))</f>
        <v>5</v>
      </c>
      <c r="D5414" s="74">
        <f t="shared" si="2"/>
        <v>10</v>
      </c>
      <c r="E5414" s="12">
        <f>IFERROR(VLOOKUP(A5414,'IDAR Meter Data'!$A:$B,2,1),"")</f>
        <v>225</v>
      </c>
      <c r="F5414" s="75">
        <f>IF(CECCZ="CZ03",'Outside Temp'!B5414,IF(CECCZ="CZ04",'Outside Temp'!B5415,IF(CECCZ="CZ12",'Outside Temp'!B5416, IF(CECCZ="CZ13",'Outside Temp'!B5417))))</f>
        <v>69.2</v>
      </c>
      <c r="G5414" s="12">
        <f t="shared" si="3"/>
        <v>2</v>
      </c>
    </row>
    <row r="5415" ht="15.75" customHeight="1">
      <c r="A5415" s="13">
        <v>42181.427083333336</v>
      </c>
      <c r="B5415" s="73">
        <f t="shared" si="1"/>
        <v>42181</v>
      </c>
      <c r="C5415" s="74">
        <f>IF(NewCustomer="Yes", IF(COUNTIF($I$2:$I$11,B5415)&gt;0,0,WEEKDAY(B5415,2)),IF(COUNTIF($I$2:$I$21,B5415)&gt;0,0,WEEKDAY(B5415,2)))</f>
        <v>5</v>
      </c>
      <c r="D5415" s="74">
        <f t="shared" si="2"/>
        <v>10</v>
      </c>
      <c r="E5415" s="12">
        <f>IFERROR(VLOOKUP(A5415,'IDAR Meter Data'!$A:$B,2,1),"")</f>
        <v>237</v>
      </c>
      <c r="F5415" s="75">
        <f>IF(CECCZ="CZ03",'Outside Temp'!B5415,IF(CECCZ="CZ04",'Outside Temp'!B5416,IF(CECCZ="CZ12",'Outside Temp'!B5417, IF(CECCZ="CZ13",'Outside Temp'!B5418))))</f>
        <v>69.95</v>
      </c>
      <c r="G5415" s="12">
        <f t="shared" si="3"/>
        <v>2</v>
      </c>
    </row>
    <row r="5416" ht="15.75" customHeight="1">
      <c r="A5416" s="13">
        <v>42181.4375</v>
      </c>
      <c r="B5416" s="73">
        <f t="shared" si="1"/>
        <v>42181</v>
      </c>
      <c r="C5416" s="74">
        <f>IF(NewCustomer="Yes", IF(COUNTIF($I$2:$I$11,B5416)&gt;0,0,WEEKDAY(B5416,2)),IF(COUNTIF($I$2:$I$21,B5416)&gt;0,0,WEEKDAY(B5416,2)))</f>
        <v>5</v>
      </c>
      <c r="D5416" s="74">
        <f t="shared" si="2"/>
        <v>10</v>
      </c>
      <c r="E5416" s="12">
        <f>IFERROR(VLOOKUP(A5416,'IDAR Meter Data'!$A:$B,2,1),"")</f>
        <v>229</v>
      </c>
      <c r="F5416" s="75">
        <f>IF(CECCZ="CZ03",'Outside Temp'!B5416,IF(CECCZ="CZ04",'Outside Temp'!B5417,IF(CECCZ="CZ12",'Outside Temp'!B5418, IF(CECCZ="CZ13",'Outside Temp'!B5419))))</f>
        <v>70.7</v>
      </c>
      <c r="G5416" s="12">
        <f t="shared" si="3"/>
        <v>3</v>
      </c>
    </row>
    <row r="5417" ht="15.75" customHeight="1">
      <c r="A5417" s="13">
        <v>42181.447916666664</v>
      </c>
      <c r="B5417" s="73">
        <f t="shared" si="1"/>
        <v>42181</v>
      </c>
      <c r="C5417" s="74">
        <f>IF(NewCustomer="Yes", IF(COUNTIF($I$2:$I$11,B5417)&gt;0,0,WEEKDAY(B5417,2)),IF(COUNTIF($I$2:$I$21,B5417)&gt;0,0,WEEKDAY(B5417,2)))</f>
        <v>5</v>
      </c>
      <c r="D5417" s="74">
        <f t="shared" si="2"/>
        <v>10</v>
      </c>
      <c r="E5417" s="12">
        <f>IFERROR(VLOOKUP(A5417,'IDAR Meter Data'!$A:$B,2,1),"")</f>
        <v>237</v>
      </c>
      <c r="F5417" s="75">
        <f>IF(CECCZ="CZ03",'Outside Temp'!B5417,IF(CECCZ="CZ04",'Outside Temp'!B5418,IF(CECCZ="CZ12",'Outside Temp'!B5419, IF(CECCZ="CZ13",'Outside Temp'!B5420))))</f>
        <v>71.45</v>
      </c>
      <c r="G5417" s="12">
        <f t="shared" si="3"/>
        <v>3</v>
      </c>
    </row>
    <row r="5418" ht="15.75" customHeight="1">
      <c r="A5418" s="13">
        <v>42181.458333333336</v>
      </c>
      <c r="B5418" s="73">
        <f t="shared" si="1"/>
        <v>42181</v>
      </c>
      <c r="C5418" s="74">
        <f>IF(NewCustomer="Yes", IF(COUNTIF($I$2:$I$11,B5418)&gt;0,0,WEEKDAY(B5418,2)),IF(COUNTIF($I$2:$I$21,B5418)&gt;0,0,WEEKDAY(B5418,2)))</f>
        <v>5</v>
      </c>
      <c r="D5418" s="74">
        <f t="shared" si="2"/>
        <v>11</v>
      </c>
      <c r="E5418" s="12">
        <f>IFERROR(VLOOKUP(A5418,'IDAR Meter Data'!$A:$B,2,1),"")</f>
        <v>246</v>
      </c>
      <c r="F5418" s="75">
        <f>IF(CECCZ="CZ03",'Outside Temp'!B5418,IF(CECCZ="CZ04",'Outside Temp'!B5419,IF(CECCZ="CZ12",'Outside Temp'!B5420, IF(CECCZ="CZ13",'Outside Temp'!B5421))))</f>
        <v>72</v>
      </c>
      <c r="G5418" s="12">
        <f t="shared" si="3"/>
        <v>3</v>
      </c>
    </row>
    <row r="5419" ht="15.75" customHeight="1">
      <c r="A5419" s="13">
        <v>42181.46875</v>
      </c>
      <c r="B5419" s="73">
        <f t="shared" si="1"/>
        <v>42181</v>
      </c>
      <c r="C5419" s="74">
        <f>IF(NewCustomer="Yes", IF(COUNTIF($I$2:$I$11,B5419)&gt;0,0,WEEKDAY(B5419,2)),IF(COUNTIF($I$2:$I$21,B5419)&gt;0,0,WEEKDAY(B5419,2)))</f>
        <v>5</v>
      </c>
      <c r="D5419" s="74">
        <f t="shared" si="2"/>
        <v>11</v>
      </c>
      <c r="E5419" s="12">
        <f>IFERROR(VLOOKUP(A5419,'IDAR Meter Data'!$A:$B,2,1),"")</f>
        <v>244</v>
      </c>
      <c r="F5419" s="75">
        <f>IF(CECCZ="CZ03",'Outside Temp'!B5419,IF(CECCZ="CZ04",'Outside Temp'!B5420,IF(CECCZ="CZ12",'Outside Temp'!B5421, IF(CECCZ="CZ13",'Outside Temp'!B5422))))</f>
        <v>72</v>
      </c>
      <c r="G5419" s="12">
        <f t="shared" si="3"/>
        <v>3</v>
      </c>
    </row>
    <row r="5420" ht="15.75" customHeight="1">
      <c r="A5420" s="13">
        <v>42181.479166666664</v>
      </c>
      <c r="B5420" s="73">
        <f t="shared" si="1"/>
        <v>42181</v>
      </c>
      <c r="C5420" s="74">
        <f>IF(NewCustomer="Yes", IF(COUNTIF($I$2:$I$11,B5420)&gt;0,0,WEEKDAY(B5420,2)),IF(COUNTIF($I$2:$I$21,B5420)&gt;0,0,WEEKDAY(B5420,2)))</f>
        <v>5</v>
      </c>
      <c r="D5420" s="74">
        <f t="shared" si="2"/>
        <v>11</v>
      </c>
      <c r="E5420" s="12">
        <f>IFERROR(VLOOKUP(A5420,'IDAR Meter Data'!$A:$B,2,1),"")</f>
        <v>275</v>
      </c>
      <c r="F5420" s="75">
        <f>IF(CECCZ="CZ03",'Outside Temp'!B5420,IF(CECCZ="CZ04",'Outside Temp'!B5421,IF(CECCZ="CZ12",'Outside Temp'!B5422, IF(CECCZ="CZ13",'Outside Temp'!B5423))))</f>
        <v>71.92592593</v>
      </c>
      <c r="G5420" s="12">
        <f t="shared" si="3"/>
        <v>3</v>
      </c>
    </row>
    <row r="5421" ht="15.75" customHeight="1">
      <c r="A5421" s="13">
        <v>42181.489583333336</v>
      </c>
      <c r="B5421" s="73">
        <f t="shared" si="1"/>
        <v>42181</v>
      </c>
      <c r="C5421" s="74">
        <f>IF(NewCustomer="Yes", IF(COUNTIF($I$2:$I$11,B5421)&gt;0,0,WEEKDAY(B5421,2)),IF(COUNTIF($I$2:$I$21,B5421)&gt;0,0,WEEKDAY(B5421,2)))</f>
        <v>5</v>
      </c>
      <c r="D5421" s="74">
        <f t="shared" si="2"/>
        <v>11</v>
      </c>
      <c r="E5421" s="12">
        <f>IFERROR(VLOOKUP(A5421,'IDAR Meter Data'!$A:$B,2,1),"")</f>
        <v>258</v>
      </c>
      <c r="F5421" s="75">
        <f>IF(CECCZ="CZ03",'Outside Temp'!B5421,IF(CECCZ="CZ04",'Outside Temp'!B5422,IF(CECCZ="CZ12",'Outside Temp'!B5423, IF(CECCZ="CZ13",'Outside Temp'!B5424))))</f>
        <v>70.81481481</v>
      </c>
      <c r="G5421" s="12">
        <f t="shared" si="3"/>
        <v>3</v>
      </c>
    </row>
    <row r="5422" ht="15.75" customHeight="1">
      <c r="A5422" s="13">
        <v>42181.5</v>
      </c>
      <c r="B5422" s="73">
        <f t="shared" si="1"/>
        <v>42181</v>
      </c>
      <c r="C5422" s="74">
        <f>IF(NewCustomer="Yes", IF(COUNTIF($I$2:$I$11,B5422)&gt;0,0,WEEKDAY(B5422,2)),IF(COUNTIF($I$2:$I$21,B5422)&gt;0,0,WEEKDAY(B5422,2)))</f>
        <v>5</v>
      </c>
      <c r="D5422" s="74">
        <f t="shared" si="2"/>
        <v>12</v>
      </c>
      <c r="E5422" s="12">
        <f>IFERROR(VLOOKUP(A5422,'IDAR Meter Data'!$A:$B,2,1),"")</f>
        <v>258</v>
      </c>
      <c r="F5422" s="75">
        <f>IF(CECCZ="CZ03",'Outside Temp'!B5422,IF(CECCZ="CZ04",'Outside Temp'!B5423,IF(CECCZ="CZ12",'Outside Temp'!B5424, IF(CECCZ="CZ13",'Outside Temp'!B5425))))</f>
        <v>70.06666667</v>
      </c>
      <c r="G5422" s="12">
        <f t="shared" si="3"/>
        <v>3</v>
      </c>
    </row>
    <row r="5423" ht="15.75" customHeight="1">
      <c r="A5423" s="13">
        <v>42181.510416666664</v>
      </c>
      <c r="B5423" s="73">
        <f t="shared" si="1"/>
        <v>42181</v>
      </c>
      <c r="C5423" s="74">
        <f>IF(NewCustomer="Yes", IF(COUNTIF($I$2:$I$11,B5423)&gt;0,0,WEEKDAY(B5423,2)),IF(COUNTIF($I$2:$I$21,B5423)&gt;0,0,WEEKDAY(B5423,2)))</f>
        <v>5</v>
      </c>
      <c r="D5423" s="74">
        <f t="shared" si="2"/>
        <v>12</v>
      </c>
      <c r="E5423" s="12">
        <f>IFERROR(VLOOKUP(A5423,'IDAR Meter Data'!$A:$B,2,1),"")</f>
        <v>253</v>
      </c>
      <c r="F5423" s="75">
        <f>IF(CECCZ="CZ03",'Outside Temp'!B5423,IF(CECCZ="CZ04",'Outside Temp'!B5424,IF(CECCZ="CZ12",'Outside Temp'!B5425, IF(CECCZ="CZ13",'Outside Temp'!B5426))))</f>
        <v>70.31666667</v>
      </c>
      <c r="G5423" s="12">
        <f t="shared" si="3"/>
        <v>3</v>
      </c>
    </row>
    <row r="5424" ht="15.75" customHeight="1">
      <c r="A5424" s="13">
        <v>42181.520833333336</v>
      </c>
      <c r="B5424" s="73">
        <f t="shared" si="1"/>
        <v>42181</v>
      </c>
      <c r="C5424" s="74">
        <f>IF(NewCustomer="Yes", IF(COUNTIF($I$2:$I$11,B5424)&gt;0,0,WEEKDAY(B5424,2)),IF(COUNTIF($I$2:$I$21,B5424)&gt;0,0,WEEKDAY(B5424,2)))</f>
        <v>5</v>
      </c>
      <c r="D5424" s="74">
        <f t="shared" si="2"/>
        <v>12</v>
      </c>
      <c r="E5424" s="12">
        <f>IFERROR(VLOOKUP(A5424,'IDAR Meter Data'!$A:$B,2,1),"")</f>
        <v>256</v>
      </c>
      <c r="F5424" s="75">
        <f>IF(CECCZ="CZ03",'Outside Temp'!B5424,IF(CECCZ="CZ04",'Outside Temp'!B5425,IF(CECCZ="CZ12",'Outside Temp'!B5426, IF(CECCZ="CZ13",'Outside Temp'!B5427))))</f>
        <v>70.56666667</v>
      </c>
      <c r="G5424" s="12">
        <f t="shared" si="3"/>
        <v>3</v>
      </c>
    </row>
    <row r="5425" ht="15.75" customHeight="1">
      <c r="A5425" s="13">
        <v>42181.53125</v>
      </c>
      <c r="B5425" s="73">
        <f t="shared" si="1"/>
        <v>42181</v>
      </c>
      <c r="C5425" s="74">
        <f>IF(NewCustomer="Yes", IF(COUNTIF($I$2:$I$11,B5425)&gt;0,0,WEEKDAY(B5425,2)),IF(COUNTIF($I$2:$I$21,B5425)&gt;0,0,WEEKDAY(B5425,2)))</f>
        <v>5</v>
      </c>
      <c r="D5425" s="74">
        <f t="shared" si="2"/>
        <v>12</v>
      </c>
      <c r="E5425" s="12">
        <f>IFERROR(VLOOKUP(A5425,'IDAR Meter Data'!$A:$B,2,1),"")</f>
        <v>273</v>
      </c>
      <c r="F5425" s="75">
        <f>IF(CECCZ="CZ03",'Outside Temp'!B5425,IF(CECCZ="CZ04",'Outside Temp'!B5426,IF(CECCZ="CZ12",'Outside Temp'!B5427, IF(CECCZ="CZ13",'Outside Temp'!B5428))))</f>
        <v>70.81666667</v>
      </c>
      <c r="G5425" s="12">
        <f t="shared" si="3"/>
        <v>3</v>
      </c>
    </row>
    <row r="5426" ht="15.75" customHeight="1">
      <c r="A5426" s="13">
        <v>42181.541666666664</v>
      </c>
      <c r="B5426" s="73">
        <f t="shared" si="1"/>
        <v>42181</v>
      </c>
      <c r="C5426" s="74">
        <f>IF(NewCustomer="Yes", IF(COUNTIF($I$2:$I$11,B5426)&gt;0,0,WEEKDAY(B5426,2)),IF(COUNTIF($I$2:$I$21,B5426)&gt;0,0,WEEKDAY(B5426,2)))</f>
        <v>5</v>
      </c>
      <c r="D5426" s="74">
        <f t="shared" si="2"/>
        <v>13</v>
      </c>
      <c r="E5426" s="12">
        <f>IFERROR(VLOOKUP(A5426,'IDAR Meter Data'!$A:$B,2,1),"")</f>
        <v>271</v>
      </c>
      <c r="F5426" s="75">
        <f>IF(CECCZ="CZ03",'Outside Temp'!B5426,IF(CECCZ="CZ04",'Outside Temp'!B5427,IF(CECCZ="CZ12",'Outside Temp'!B5428, IF(CECCZ="CZ13",'Outside Temp'!B5429))))</f>
        <v>71</v>
      </c>
      <c r="G5426" s="12">
        <f t="shared" si="3"/>
        <v>3</v>
      </c>
    </row>
    <row r="5427" ht="15.75" customHeight="1">
      <c r="A5427" s="13">
        <v>42181.552083333336</v>
      </c>
      <c r="B5427" s="73">
        <f t="shared" si="1"/>
        <v>42181</v>
      </c>
      <c r="C5427" s="74">
        <f>IF(NewCustomer="Yes", IF(COUNTIF($I$2:$I$11,B5427)&gt;0,0,WEEKDAY(B5427,2)),IF(COUNTIF($I$2:$I$21,B5427)&gt;0,0,WEEKDAY(B5427,2)))</f>
        <v>5</v>
      </c>
      <c r="D5427" s="74">
        <f t="shared" si="2"/>
        <v>13</v>
      </c>
      <c r="E5427" s="12">
        <f>IFERROR(VLOOKUP(A5427,'IDAR Meter Data'!$A:$B,2,1),"")</f>
        <v>274</v>
      </c>
      <c r="F5427" s="75">
        <f>IF(CECCZ="CZ03",'Outside Temp'!B5427,IF(CECCZ="CZ04",'Outside Temp'!B5428,IF(CECCZ="CZ12",'Outside Temp'!B5429, IF(CECCZ="CZ13",'Outside Temp'!B5430))))</f>
        <v>71</v>
      </c>
      <c r="G5427" s="12">
        <f t="shared" si="3"/>
        <v>3</v>
      </c>
    </row>
    <row r="5428" ht="15.75" customHeight="1">
      <c r="A5428" s="13">
        <v>42181.5625</v>
      </c>
      <c r="B5428" s="73">
        <f t="shared" si="1"/>
        <v>42181</v>
      </c>
      <c r="C5428" s="74">
        <f>IF(NewCustomer="Yes", IF(COUNTIF($I$2:$I$11,B5428)&gt;0,0,WEEKDAY(B5428,2)),IF(COUNTIF($I$2:$I$21,B5428)&gt;0,0,WEEKDAY(B5428,2)))</f>
        <v>5</v>
      </c>
      <c r="D5428" s="74">
        <f t="shared" si="2"/>
        <v>13</v>
      </c>
      <c r="E5428" s="12">
        <f>IFERROR(VLOOKUP(A5428,'IDAR Meter Data'!$A:$B,2,1),"")</f>
        <v>270</v>
      </c>
      <c r="F5428" s="75">
        <f>IF(CECCZ="CZ03",'Outside Temp'!B5428,IF(CECCZ="CZ04",'Outside Temp'!B5429,IF(CECCZ="CZ12",'Outside Temp'!B5430, IF(CECCZ="CZ13",'Outside Temp'!B5431))))</f>
        <v>71</v>
      </c>
      <c r="G5428" s="12">
        <f t="shared" si="3"/>
        <v>3</v>
      </c>
    </row>
    <row r="5429" ht="15.75" customHeight="1">
      <c r="A5429" s="13">
        <v>42181.572916666664</v>
      </c>
      <c r="B5429" s="73">
        <f t="shared" si="1"/>
        <v>42181</v>
      </c>
      <c r="C5429" s="74">
        <f>IF(NewCustomer="Yes", IF(COUNTIF($I$2:$I$11,B5429)&gt;0,0,WEEKDAY(B5429,2)),IF(COUNTIF($I$2:$I$21,B5429)&gt;0,0,WEEKDAY(B5429,2)))</f>
        <v>5</v>
      </c>
      <c r="D5429" s="74">
        <f t="shared" si="2"/>
        <v>13</v>
      </c>
      <c r="E5429" s="12">
        <f>IFERROR(VLOOKUP(A5429,'IDAR Meter Data'!$A:$B,2,1),"")</f>
        <v>261</v>
      </c>
      <c r="F5429" s="75">
        <f>IF(CECCZ="CZ03",'Outside Temp'!B5429,IF(CECCZ="CZ04",'Outside Temp'!B5430,IF(CECCZ="CZ12",'Outside Temp'!B5431, IF(CECCZ="CZ13",'Outside Temp'!B5432))))</f>
        <v>71</v>
      </c>
      <c r="G5429" s="12">
        <f t="shared" si="3"/>
        <v>3</v>
      </c>
    </row>
    <row r="5430" ht="15.75" customHeight="1">
      <c r="A5430" s="13">
        <v>42181.583333333336</v>
      </c>
      <c r="B5430" s="73">
        <f t="shared" si="1"/>
        <v>42181</v>
      </c>
      <c r="C5430" s="74">
        <f>IF(NewCustomer="Yes", IF(COUNTIF($I$2:$I$11,B5430)&gt;0,0,WEEKDAY(B5430,2)),IF(COUNTIF($I$2:$I$21,B5430)&gt;0,0,WEEKDAY(B5430,2)))</f>
        <v>5</v>
      </c>
      <c r="D5430" s="74">
        <f t="shared" si="2"/>
        <v>14</v>
      </c>
      <c r="E5430" s="12">
        <f>IFERROR(VLOOKUP(A5430,'IDAR Meter Data'!$A:$B,2,1),"")</f>
        <v>275</v>
      </c>
      <c r="F5430" s="75">
        <f>IF(CECCZ="CZ03",'Outside Temp'!B5430,IF(CECCZ="CZ04",'Outside Temp'!B5431,IF(CECCZ="CZ12",'Outside Temp'!B5432, IF(CECCZ="CZ13",'Outside Temp'!B5433))))</f>
        <v>71</v>
      </c>
      <c r="G5430" s="12">
        <f t="shared" si="3"/>
        <v>3</v>
      </c>
    </row>
    <row r="5431" ht="15.75" customHeight="1">
      <c r="A5431" s="13">
        <v>42181.59375</v>
      </c>
      <c r="B5431" s="73">
        <f t="shared" si="1"/>
        <v>42181</v>
      </c>
      <c r="C5431" s="74">
        <f>IF(NewCustomer="Yes", IF(COUNTIF($I$2:$I$11,B5431)&gt;0,0,WEEKDAY(B5431,2)),IF(COUNTIF($I$2:$I$21,B5431)&gt;0,0,WEEKDAY(B5431,2)))</f>
        <v>5</v>
      </c>
      <c r="D5431" s="74">
        <f t="shared" si="2"/>
        <v>14</v>
      </c>
      <c r="E5431" s="12">
        <f>IFERROR(VLOOKUP(A5431,'IDAR Meter Data'!$A:$B,2,1),"")</f>
        <v>289</v>
      </c>
      <c r="F5431" s="75">
        <f>IF(CECCZ="CZ03",'Outside Temp'!B5431,IF(CECCZ="CZ04",'Outside Temp'!B5432,IF(CECCZ="CZ12",'Outside Temp'!B5433, IF(CECCZ="CZ13",'Outside Temp'!B5434))))</f>
        <v>71</v>
      </c>
      <c r="G5431" s="12">
        <f t="shared" si="3"/>
        <v>3</v>
      </c>
    </row>
    <row r="5432" ht="15.75" customHeight="1">
      <c r="A5432" s="13">
        <v>42181.604166666664</v>
      </c>
      <c r="B5432" s="73">
        <f t="shared" si="1"/>
        <v>42181</v>
      </c>
      <c r="C5432" s="74">
        <f>IF(NewCustomer="Yes", IF(COUNTIF($I$2:$I$11,B5432)&gt;0,0,WEEKDAY(B5432,2)),IF(COUNTIF($I$2:$I$21,B5432)&gt;0,0,WEEKDAY(B5432,2)))</f>
        <v>5</v>
      </c>
      <c r="D5432" s="74">
        <f t="shared" si="2"/>
        <v>14</v>
      </c>
      <c r="E5432" s="12">
        <f>IFERROR(VLOOKUP(A5432,'IDAR Meter Data'!$A:$B,2,1),"")</f>
        <v>289</v>
      </c>
      <c r="F5432" s="75">
        <f>IF(CECCZ="CZ03",'Outside Temp'!B5432,IF(CECCZ="CZ04",'Outside Temp'!B5433,IF(CECCZ="CZ12",'Outside Temp'!B5434, IF(CECCZ="CZ13",'Outside Temp'!B5435))))</f>
        <v>71</v>
      </c>
      <c r="G5432" s="12">
        <f t="shared" si="3"/>
        <v>3</v>
      </c>
    </row>
    <row r="5433" ht="15.75" customHeight="1">
      <c r="A5433" s="13">
        <v>42181.614583333336</v>
      </c>
      <c r="B5433" s="73">
        <f t="shared" si="1"/>
        <v>42181</v>
      </c>
      <c r="C5433" s="74">
        <f>IF(NewCustomer="Yes", IF(COUNTIF($I$2:$I$11,B5433)&gt;0,0,WEEKDAY(B5433,2)),IF(COUNTIF($I$2:$I$21,B5433)&gt;0,0,WEEKDAY(B5433,2)))</f>
        <v>5</v>
      </c>
      <c r="D5433" s="74">
        <f t="shared" si="2"/>
        <v>14</v>
      </c>
      <c r="E5433" s="12">
        <f>IFERROR(VLOOKUP(A5433,'IDAR Meter Data'!$A:$B,2,1),"")</f>
        <v>271</v>
      </c>
      <c r="F5433" s="75">
        <f>IF(CECCZ="CZ03",'Outside Temp'!B5433,IF(CECCZ="CZ04",'Outside Temp'!B5434,IF(CECCZ="CZ12",'Outside Temp'!B5435, IF(CECCZ="CZ13",'Outside Temp'!B5436))))</f>
        <v>71</v>
      </c>
      <c r="G5433" s="12">
        <f t="shared" si="3"/>
        <v>3</v>
      </c>
    </row>
    <row r="5434" ht="15.75" customHeight="1">
      <c r="A5434" s="13">
        <v>42181.625</v>
      </c>
      <c r="B5434" s="73">
        <f t="shared" si="1"/>
        <v>42181</v>
      </c>
      <c r="C5434" s="74">
        <f>IF(NewCustomer="Yes", IF(COUNTIF($I$2:$I$11,B5434)&gt;0,0,WEEKDAY(B5434,2)),IF(COUNTIF($I$2:$I$21,B5434)&gt;0,0,WEEKDAY(B5434,2)))</f>
        <v>5</v>
      </c>
      <c r="D5434" s="74">
        <f t="shared" si="2"/>
        <v>15</v>
      </c>
      <c r="E5434" s="12">
        <f>IFERROR(VLOOKUP(A5434,'IDAR Meter Data'!$A:$B,2,1),"")</f>
        <v>268</v>
      </c>
      <c r="F5434" s="75">
        <f>IF(CECCZ="CZ03",'Outside Temp'!B5434,IF(CECCZ="CZ04",'Outside Temp'!B5435,IF(CECCZ="CZ12",'Outside Temp'!B5436, IF(CECCZ="CZ13",'Outside Temp'!B5437))))</f>
        <v>70.86666667</v>
      </c>
      <c r="G5434" s="12">
        <f t="shared" si="3"/>
        <v>3</v>
      </c>
    </row>
    <row r="5435" ht="15.75" customHeight="1">
      <c r="A5435" s="13">
        <v>42181.635416666664</v>
      </c>
      <c r="B5435" s="73">
        <f t="shared" si="1"/>
        <v>42181</v>
      </c>
      <c r="C5435" s="74">
        <f>IF(NewCustomer="Yes", IF(COUNTIF($I$2:$I$11,B5435)&gt;0,0,WEEKDAY(B5435,2)),IF(COUNTIF($I$2:$I$21,B5435)&gt;0,0,WEEKDAY(B5435,2)))</f>
        <v>5</v>
      </c>
      <c r="D5435" s="74">
        <f t="shared" si="2"/>
        <v>15</v>
      </c>
      <c r="E5435" s="12">
        <f>IFERROR(VLOOKUP(A5435,'IDAR Meter Data'!$A:$B,2,1),"")</f>
        <v>271</v>
      </c>
      <c r="F5435" s="75">
        <f>IF(CECCZ="CZ03",'Outside Temp'!B5435,IF(CECCZ="CZ04",'Outside Temp'!B5436,IF(CECCZ="CZ12",'Outside Temp'!B5437, IF(CECCZ="CZ13",'Outside Temp'!B5438))))</f>
        <v>70.36666667</v>
      </c>
      <c r="G5435" s="12">
        <f t="shared" si="3"/>
        <v>3</v>
      </c>
    </row>
    <row r="5436" ht="15.75" customHeight="1">
      <c r="A5436" s="13">
        <v>42181.645833333336</v>
      </c>
      <c r="B5436" s="73">
        <f t="shared" si="1"/>
        <v>42181</v>
      </c>
      <c r="C5436" s="74">
        <f>IF(NewCustomer="Yes", IF(COUNTIF($I$2:$I$11,B5436)&gt;0,0,WEEKDAY(B5436,2)),IF(COUNTIF($I$2:$I$21,B5436)&gt;0,0,WEEKDAY(B5436,2)))</f>
        <v>5</v>
      </c>
      <c r="D5436" s="74">
        <f t="shared" si="2"/>
        <v>15</v>
      </c>
      <c r="E5436" s="12">
        <f>IFERROR(VLOOKUP(A5436,'IDAR Meter Data'!$A:$B,2,1),"")</f>
        <v>277</v>
      </c>
      <c r="F5436" s="75">
        <f>IF(CECCZ="CZ03",'Outside Temp'!B5436,IF(CECCZ="CZ04",'Outside Temp'!B5437,IF(CECCZ="CZ12",'Outside Temp'!B5438, IF(CECCZ="CZ13",'Outside Temp'!B5439))))</f>
        <v>69.86666667</v>
      </c>
      <c r="G5436" s="12">
        <f t="shared" si="3"/>
        <v>2</v>
      </c>
    </row>
    <row r="5437" ht="15.75" customHeight="1">
      <c r="A5437" s="13">
        <v>42181.65625</v>
      </c>
      <c r="B5437" s="73">
        <f t="shared" si="1"/>
        <v>42181</v>
      </c>
      <c r="C5437" s="74">
        <f>IF(NewCustomer="Yes", IF(COUNTIF($I$2:$I$11,B5437)&gt;0,0,WEEKDAY(B5437,2)),IF(COUNTIF($I$2:$I$21,B5437)&gt;0,0,WEEKDAY(B5437,2)))</f>
        <v>5</v>
      </c>
      <c r="D5437" s="74">
        <f t="shared" si="2"/>
        <v>15</v>
      </c>
      <c r="E5437" s="12">
        <f>IFERROR(VLOOKUP(A5437,'IDAR Meter Data'!$A:$B,2,1),"")</f>
        <v>269</v>
      </c>
      <c r="F5437" s="75">
        <f>IF(CECCZ="CZ03",'Outside Temp'!B5437,IF(CECCZ="CZ04",'Outside Temp'!B5438,IF(CECCZ="CZ12",'Outside Temp'!B5439, IF(CECCZ="CZ13",'Outside Temp'!B5440))))</f>
        <v>69.36666667</v>
      </c>
      <c r="G5437" s="12">
        <f t="shared" si="3"/>
        <v>2</v>
      </c>
    </row>
    <row r="5438" ht="15.75" customHeight="1">
      <c r="A5438" s="13">
        <v>42181.666666666664</v>
      </c>
      <c r="B5438" s="73">
        <f t="shared" si="1"/>
        <v>42181</v>
      </c>
      <c r="C5438" s="74">
        <f>IF(NewCustomer="Yes", IF(COUNTIF($I$2:$I$11,B5438)&gt;0,0,WEEKDAY(B5438,2)),IF(COUNTIF($I$2:$I$21,B5438)&gt;0,0,WEEKDAY(B5438,2)))</f>
        <v>5</v>
      </c>
      <c r="D5438" s="74">
        <f t="shared" si="2"/>
        <v>16</v>
      </c>
      <c r="E5438" s="12">
        <f>IFERROR(VLOOKUP(A5438,'IDAR Meter Data'!$A:$B,2,1),"")</f>
        <v>270</v>
      </c>
      <c r="F5438" s="75">
        <f>IF(CECCZ="CZ03",'Outside Temp'!B5438,IF(CECCZ="CZ04",'Outside Temp'!B5439,IF(CECCZ="CZ12",'Outside Temp'!B5440, IF(CECCZ="CZ13",'Outside Temp'!B5441))))</f>
        <v>68.93333333</v>
      </c>
      <c r="G5438" s="12">
        <f t="shared" si="3"/>
        <v>2</v>
      </c>
    </row>
    <row r="5439" ht="15.75" customHeight="1">
      <c r="A5439" s="13">
        <v>42181.677083333336</v>
      </c>
      <c r="B5439" s="73">
        <f t="shared" si="1"/>
        <v>42181</v>
      </c>
      <c r="C5439" s="74">
        <f>IF(NewCustomer="Yes", IF(COUNTIF($I$2:$I$11,B5439)&gt;0,0,WEEKDAY(B5439,2)),IF(COUNTIF($I$2:$I$21,B5439)&gt;0,0,WEEKDAY(B5439,2)))</f>
        <v>5</v>
      </c>
      <c r="D5439" s="74">
        <f t="shared" si="2"/>
        <v>16</v>
      </c>
      <c r="E5439" s="12">
        <f>IFERROR(VLOOKUP(A5439,'IDAR Meter Data'!$A:$B,2,1),"")</f>
        <v>275</v>
      </c>
      <c r="F5439" s="75">
        <f>IF(CECCZ="CZ03",'Outside Temp'!B5439,IF(CECCZ="CZ04",'Outside Temp'!B5440,IF(CECCZ="CZ12",'Outside Temp'!B5441, IF(CECCZ="CZ13",'Outside Temp'!B5442))))</f>
        <v>68.68333333</v>
      </c>
      <c r="G5439" s="12">
        <f t="shared" si="3"/>
        <v>2</v>
      </c>
    </row>
    <row r="5440" ht="15.75" customHeight="1">
      <c r="A5440" s="13">
        <v>42181.6875</v>
      </c>
      <c r="B5440" s="73">
        <f t="shared" si="1"/>
        <v>42181</v>
      </c>
      <c r="C5440" s="74">
        <f>IF(NewCustomer="Yes", IF(COUNTIF($I$2:$I$11,B5440)&gt;0,0,WEEKDAY(B5440,2)),IF(COUNTIF($I$2:$I$21,B5440)&gt;0,0,WEEKDAY(B5440,2)))</f>
        <v>5</v>
      </c>
      <c r="D5440" s="74">
        <f t="shared" si="2"/>
        <v>16</v>
      </c>
      <c r="E5440" s="12">
        <f>IFERROR(VLOOKUP(A5440,'IDAR Meter Data'!$A:$B,2,1),"")</f>
        <v>277</v>
      </c>
      <c r="F5440" s="75">
        <f>IF(CECCZ="CZ03",'Outside Temp'!B5440,IF(CECCZ="CZ04",'Outside Temp'!B5441,IF(CECCZ="CZ12",'Outside Temp'!B5442, IF(CECCZ="CZ13",'Outside Temp'!B5443))))</f>
        <v>68.43333333</v>
      </c>
      <c r="G5440" s="12">
        <f t="shared" si="3"/>
        <v>2</v>
      </c>
    </row>
    <row r="5441" ht="15.75" customHeight="1">
      <c r="A5441" s="13">
        <v>42181.697916666664</v>
      </c>
      <c r="B5441" s="73">
        <f t="shared" si="1"/>
        <v>42181</v>
      </c>
      <c r="C5441" s="74">
        <f>IF(NewCustomer="Yes", IF(COUNTIF($I$2:$I$11,B5441)&gt;0,0,WEEKDAY(B5441,2)),IF(COUNTIF($I$2:$I$21,B5441)&gt;0,0,WEEKDAY(B5441,2)))</f>
        <v>5</v>
      </c>
      <c r="D5441" s="74">
        <f t="shared" si="2"/>
        <v>16</v>
      </c>
      <c r="E5441" s="12">
        <f>IFERROR(VLOOKUP(A5441,'IDAR Meter Data'!$A:$B,2,1),"")</f>
        <v>270</v>
      </c>
      <c r="F5441" s="75">
        <f>IF(CECCZ="CZ03",'Outside Temp'!B5441,IF(CECCZ="CZ04",'Outside Temp'!B5442,IF(CECCZ="CZ12",'Outside Temp'!B5443, IF(CECCZ="CZ13",'Outside Temp'!B5444))))</f>
        <v>68.18333333</v>
      </c>
      <c r="G5441" s="12">
        <f t="shared" si="3"/>
        <v>2</v>
      </c>
    </row>
    <row r="5442" ht="15.75" customHeight="1">
      <c r="A5442" s="13">
        <v>42181.708333333336</v>
      </c>
      <c r="B5442" s="73">
        <f t="shared" si="1"/>
        <v>42181</v>
      </c>
      <c r="C5442" s="74">
        <f>IF(NewCustomer="Yes", IF(COUNTIF($I$2:$I$11,B5442)&gt;0,0,WEEKDAY(B5442,2)),IF(COUNTIF($I$2:$I$21,B5442)&gt;0,0,WEEKDAY(B5442,2)))</f>
        <v>5</v>
      </c>
      <c r="D5442" s="74">
        <f t="shared" si="2"/>
        <v>17</v>
      </c>
      <c r="E5442" s="12">
        <f>IFERROR(VLOOKUP(A5442,'IDAR Meter Data'!$A:$B,2,1),"")</f>
        <v>276</v>
      </c>
      <c r="F5442" s="75">
        <f>IF(CECCZ="CZ03",'Outside Temp'!B5442,IF(CECCZ="CZ04",'Outside Temp'!B5443,IF(CECCZ="CZ12",'Outside Temp'!B5444, IF(CECCZ="CZ13",'Outside Temp'!B5445))))</f>
        <v>67.8</v>
      </c>
      <c r="G5442" s="12">
        <f t="shared" si="3"/>
        <v>2</v>
      </c>
    </row>
    <row r="5443" ht="15.75" customHeight="1">
      <c r="A5443" s="13">
        <v>42181.71875</v>
      </c>
      <c r="B5443" s="73">
        <f t="shared" si="1"/>
        <v>42181</v>
      </c>
      <c r="C5443" s="74">
        <f>IF(NewCustomer="Yes", IF(COUNTIF($I$2:$I$11,B5443)&gt;0,0,WEEKDAY(B5443,2)),IF(COUNTIF($I$2:$I$21,B5443)&gt;0,0,WEEKDAY(B5443,2)))</f>
        <v>5</v>
      </c>
      <c r="D5443" s="74">
        <f t="shared" si="2"/>
        <v>17</v>
      </c>
      <c r="E5443" s="12">
        <f>IFERROR(VLOOKUP(A5443,'IDAR Meter Data'!$A:$B,2,1),"")</f>
        <v>271</v>
      </c>
      <c r="F5443" s="75">
        <f>IF(CECCZ="CZ03",'Outside Temp'!B5443,IF(CECCZ="CZ04",'Outside Temp'!B5444,IF(CECCZ="CZ12",'Outside Temp'!B5445, IF(CECCZ="CZ13",'Outside Temp'!B5446))))</f>
        <v>67.05</v>
      </c>
      <c r="G5443" s="12">
        <f t="shared" si="3"/>
        <v>2</v>
      </c>
    </row>
    <row r="5444" ht="15.75" customHeight="1">
      <c r="A5444" s="13">
        <v>42181.729166666664</v>
      </c>
      <c r="B5444" s="73">
        <f t="shared" si="1"/>
        <v>42181</v>
      </c>
      <c r="C5444" s="74">
        <f>IF(NewCustomer="Yes", IF(COUNTIF($I$2:$I$11,B5444)&gt;0,0,WEEKDAY(B5444,2)),IF(COUNTIF($I$2:$I$21,B5444)&gt;0,0,WEEKDAY(B5444,2)))</f>
        <v>5</v>
      </c>
      <c r="D5444" s="74">
        <f t="shared" si="2"/>
        <v>17</v>
      </c>
      <c r="E5444" s="12">
        <f>IFERROR(VLOOKUP(A5444,'IDAR Meter Data'!$A:$B,2,1),"")</f>
        <v>270</v>
      </c>
      <c r="F5444" s="75">
        <f>IF(CECCZ="CZ03",'Outside Temp'!B5444,IF(CECCZ="CZ04",'Outside Temp'!B5445,IF(CECCZ="CZ12",'Outside Temp'!B5446, IF(CECCZ="CZ13",'Outside Temp'!B5447))))</f>
        <v>66.3</v>
      </c>
      <c r="G5444" s="12">
        <f t="shared" si="3"/>
        <v>2</v>
      </c>
    </row>
    <row r="5445" ht="15.75" customHeight="1">
      <c r="A5445" s="13">
        <v>42181.739583333336</v>
      </c>
      <c r="B5445" s="73">
        <f t="shared" si="1"/>
        <v>42181</v>
      </c>
      <c r="C5445" s="74">
        <f>IF(NewCustomer="Yes", IF(COUNTIF($I$2:$I$11,B5445)&gt;0,0,WEEKDAY(B5445,2)),IF(COUNTIF($I$2:$I$21,B5445)&gt;0,0,WEEKDAY(B5445,2)))</f>
        <v>5</v>
      </c>
      <c r="D5445" s="74">
        <f t="shared" si="2"/>
        <v>17</v>
      </c>
      <c r="E5445" s="12">
        <f>IFERROR(VLOOKUP(A5445,'IDAR Meter Data'!$A:$B,2,1),"")</f>
        <v>261</v>
      </c>
      <c r="F5445" s="75">
        <f>IF(CECCZ="CZ03",'Outside Temp'!B5445,IF(CECCZ="CZ04",'Outside Temp'!B5446,IF(CECCZ="CZ12",'Outside Temp'!B5447, IF(CECCZ="CZ13",'Outside Temp'!B5448))))</f>
        <v>65.55</v>
      </c>
      <c r="G5445" s="12">
        <f t="shared" si="3"/>
        <v>2</v>
      </c>
    </row>
    <row r="5446" ht="15.75" customHeight="1">
      <c r="A5446" s="13">
        <v>42181.75</v>
      </c>
      <c r="B5446" s="73">
        <f t="shared" si="1"/>
        <v>42181</v>
      </c>
      <c r="C5446" s="74">
        <f>IF(NewCustomer="Yes", IF(COUNTIF($I$2:$I$11,B5446)&gt;0,0,WEEKDAY(B5446,2)),IF(COUNTIF($I$2:$I$21,B5446)&gt;0,0,WEEKDAY(B5446,2)))</f>
        <v>5</v>
      </c>
      <c r="D5446" s="74">
        <f t="shared" si="2"/>
        <v>18</v>
      </c>
      <c r="E5446" s="12">
        <f>IFERROR(VLOOKUP(A5446,'IDAR Meter Data'!$A:$B,2,1),"")</f>
        <v>265</v>
      </c>
      <c r="F5446" s="75">
        <f>IF(CECCZ="CZ03",'Outside Temp'!B5446,IF(CECCZ="CZ04",'Outside Temp'!B5447,IF(CECCZ="CZ12",'Outside Temp'!B5448, IF(CECCZ="CZ13",'Outside Temp'!B5449))))</f>
        <v>64.86666667</v>
      </c>
      <c r="G5446" s="12">
        <f t="shared" si="3"/>
        <v>1</v>
      </c>
    </row>
    <row r="5447" ht="15.75" customHeight="1">
      <c r="A5447" s="13">
        <v>42181.760416666664</v>
      </c>
      <c r="B5447" s="73">
        <f t="shared" si="1"/>
        <v>42181</v>
      </c>
      <c r="C5447" s="74">
        <f>IF(NewCustomer="Yes", IF(COUNTIF($I$2:$I$11,B5447)&gt;0,0,WEEKDAY(B5447,2)),IF(COUNTIF($I$2:$I$21,B5447)&gt;0,0,WEEKDAY(B5447,2)))</f>
        <v>5</v>
      </c>
      <c r="D5447" s="74">
        <f t="shared" si="2"/>
        <v>18</v>
      </c>
      <c r="E5447" s="12">
        <f>IFERROR(VLOOKUP(A5447,'IDAR Meter Data'!$A:$B,2,1),"")</f>
        <v>265</v>
      </c>
      <c r="F5447" s="75">
        <f>IF(CECCZ="CZ03",'Outside Temp'!B5447,IF(CECCZ="CZ04",'Outside Temp'!B5448,IF(CECCZ="CZ12",'Outside Temp'!B5449, IF(CECCZ="CZ13",'Outside Temp'!B5450))))</f>
        <v>64.36666667</v>
      </c>
      <c r="G5447" s="12">
        <f t="shared" si="3"/>
        <v>1</v>
      </c>
    </row>
    <row r="5448" ht="15.75" customHeight="1">
      <c r="A5448" s="13">
        <v>42181.770833333336</v>
      </c>
      <c r="B5448" s="73">
        <f t="shared" si="1"/>
        <v>42181</v>
      </c>
      <c r="C5448" s="74">
        <f>IF(NewCustomer="Yes", IF(COUNTIF($I$2:$I$11,B5448)&gt;0,0,WEEKDAY(B5448,2)),IF(COUNTIF($I$2:$I$21,B5448)&gt;0,0,WEEKDAY(B5448,2)))</f>
        <v>5</v>
      </c>
      <c r="D5448" s="74">
        <f t="shared" si="2"/>
        <v>18</v>
      </c>
      <c r="E5448" s="12">
        <f>IFERROR(VLOOKUP(A5448,'IDAR Meter Data'!$A:$B,2,1),"")</f>
        <v>263</v>
      </c>
      <c r="F5448" s="75">
        <f>IF(CECCZ="CZ03",'Outside Temp'!B5448,IF(CECCZ="CZ04",'Outside Temp'!B5449,IF(CECCZ="CZ12",'Outside Temp'!B5450, IF(CECCZ="CZ13",'Outside Temp'!B5451))))</f>
        <v>63.86666667</v>
      </c>
      <c r="G5448" s="12">
        <f t="shared" si="3"/>
        <v>1</v>
      </c>
    </row>
    <row r="5449" ht="15.75" customHeight="1">
      <c r="A5449" s="13">
        <v>42181.78125</v>
      </c>
      <c r="B5449" s="73">
        <f t="shared" si="1"/>
        <v>42181</v>
      </c>
      <c r="C5449" s="74">
        <f>IF(NewCustomer="Yes", IF(COUNTIF($I$2:$I$11,B5449)&gt;0,0,WEEKDAY(B5449,2)),IF(COUNTIF($I$2:$I$21,B5449)&gt;0,0,WEEKDAY(B5449,2)))</f>
        <v>5</v>
      </c>
      <c r="D5449" s="74">
        <f t="shared" si="2"/>
        <v>18</v>
      </c>
      <c r="E5449" s="12">
        <f>IFERROR(VLOOKUP(A5449,'IDAR Meter Data'!$A:$B,2,1),"")</f>
        <v>265</v>
      </c>
      <c r="F5449" s="75">
        <f>IF(CECCZ="CZ03",'Outside Temp'!B5449,IF(CECCZ="CZ04",'Outside Temp'!B5450,IF(CECCZ="CZ12",'Outside Temp'!B5451, IF(CECCZ="CZ13",'Outside Temp'!B5452))))</f>
        <v>63.36666667</v>
      </c>
      <c r="G5449" s="12">
        <f t="shared" si="3"/>
        <v>1</v>
      </c>
    </row>
    <row r="5450" ht="15.75" customHeight="1">
      <c r="A5450" s="13">
        <v>42181.791666666664</v>
      </c>
      <c r="B5450" s="73">
        <f t="shared" si="1"/>
        <v>42181</v>
      </c>
      <c r="C5450" s="74">
        <f>IF(NewCustomer="Yes", IF(COUNTIF($I$2:$I$11,B5450)&gt;0,0,WEEKDAY(B5450,2)),IF(COUNTIF($I$2:$I$21,B5450)&gt;0,0,WEEKDAY(B5450,2)))</f>
        <v>5</v>
      </c>
      <c r="D5450" s="74">
        <f t="shared" si="2"/>
        <v>19</v>
      </c>
      <c r="E5450" s="12">
        <f>IFERROR(VLOOKUP(A5450,'IDAR Meter Data'!$A:$B,2,1),"")</f>
        <v>255</v>
      </c>
      <c r="F5450" s="75">
        <f>IF(CECCZ="CZ03",'Outside Temp'!B5450,IF(CECCZ="CZ04",'Outside Temp'!B5451,IF(CECCZ="CZ12",'Outside Temp'!B5452, IF(CECCZ="CZ13",'Outside Temp'!B5453))))</f>
        <v>62.86666667</v>
      </c>
      <c r="G5450" s="12">
        <f t="shared" si="3"/>
        <v>1</v>
      </c>
    </row>
    <row r="5451" ht="15.75" customHeight="1">
      <c r="A5451" s="13">
        <v>42181.802083333336</v>
      </c>
      <c r="B5451" s="73">
        <f t="shared" si="1"/>
        <v>42181</v>
      </c>
      <c r="C5451" s="74">
        <f>IF(NewCustomer="Yes", IF(COUNTIF($I$2:$I$11,B5451)&gt;0,0,WEEKDAY(B5451,2)),IF(COUNTIF($I$2:$I$21,B5451)&gt;0,0,WEEKDAY(B5451,2)))</f>
        <v>5</v>
      </c>
      <c r="D5451" s="74">
        <f t="shared" si="2"/>
        <v>19</v>
      </c>
      <c r="E5451" s="12">
        <f>IFERROR(VLOOKUP(A5451,'IDAR Meter Data'!$A:$B,2,1),"")</f>
        <v>257</v>
      </c>
      <c r="F5451" s="75">
        <f>IF(CECCZ="CZ03",'Outside Temp'!B5451,IF(CECCZ="CZ04",'Outside Temp'!B5452,IF(CECCZ="CZ12",'Outside Temp'!B5453, IF(CECCZ="CZ13",'Outside Temp'!B5454))))</f>
        <v>62.36666667</v>
      </c>
      <c r="G5451" s="12">
        <f t="shared" si="3"/>
        <v>1</v>
      </c>
    </row>
    <row r="5452" ht="15.75" customHeight="1">
      <c r="A5452" s="13">
        <v>42181.8125</v>
      </c>
      <c r="B5452" s="73">
        <f t="shared" si="1"/>
        <v>42181</v>
      </c>
      <c r="C5452" s="74">
        <f>IF(NewCustomer="Yes", IF(COUNTIF($I$2:$I$11,B5452)&gt;0,0,WEEKDAY(B5452,2)),IF(COUNTIF($I$2:$I$21,B5452)&gt;0,0,WEEKDAY(B5452,2)))</f>
        <v>5</v>
      </c>
      <c r="D5452" s="74">
        <f t="shared" si="2"/>
        <v>19</v>
      </c>
      <c r="E5452" s="12">
        <f>IFERROR(VLOOKUP(A5452,'IDAR Meter Data'!$A:$B,2,1),"")</f>
        <v>252</v>
      </c>
      <c r="F5452" s="75">
        <f>IF(CECCZ="CZ03",'Outside Temp'!B5452,IF(CECCZ="CZ04",'Outside Temp'!B5453,IF(CECCZ="CZ12",'Outside Temp'!B5454, IF(CECCZ="CZ13",'Outside Temp'!B5455))))</f>
        <v>61.86666667</v>
      </c>
      <c r="G5452" s="12">
        <f t="shared" si="3"/>
        <v>1</v>
      </c>
    </row>
    <row r="5453" ht="15.75" customHeight="1">
      <c r="A5453" s="13">
        <v>42181.822916666664</v>
      </c>
      <c r="B5453" s="73">
        <f t="shared" si="1"/>
        <v>42181</v>
      </c>
      <c r="C5453" s="74">
        <f>IF(NewCustomer="Yes", IF(COUNTIF($I$2:$I$11,B5453)&gt;0,0,WEEKDAY(B5453,2)),IF(COUNTIF($I$2:$I$21,B5453)&gt;0,0,WEEKDAY(B5453,2)))</f>
        <v>5</v>
      </c>
      <c r="D5453" s="74">
        <f t="shared" si="2"/>
        <v>19</v>
      </c>
      <c r="E5453" s="12">
        <f>IFERROR(VLOOKUP(A5453,'IDAR Meter Data'!$A:$B,2,1),"")</f>
        <v>245</v>
      </c>
      <c r="F5453" s="75">
        <f>IF(CECCZ="CZ03",'Outside Temp'!B5453,IF(CECCZ="CZ04",'Outside Temp'!B5454,IF(CECCZ="CZ12",'Outside Temp'!B5455, IF(CECCZ="CZ13",'Outside Temp'!B5456))))</f>
        <v>61.36666667</v>
      </c>
      <c r="G5453" s="12">
        <f t="shared" si="3"/>
        <v>1</v>
      </c>
    </row>
    <row r="5454" ht="15.75" customHeight="1">
      <c r="A5454" s="13">
        <v>42181.833333333336</v>
      </c>
      <c r="B5454" s="73">
        <f t="shared" si="1"/>
        <v>42181</v>
      </c>
      <c r="C5454" s="74">
        <f>IF(NewCustomer="Yes", IF(COUNTIF($I$2:$I$11,B5454)&gt;0,0,WEEKDAY(B5454,2)),IF(COUNTIF($I$2:$I$21,B5454)&gt;0,0,WEEKDAY(B5454,2)))</f>
        <v>5</v>
      </c>
      <c r="D5454" s="74">
        <f t="shared" si="2"/>
        <v>20</v>
      </c>
      <c r="E5454" s="12">
        <f>IFERROR(VLOOKUP(A5454,'IDAR Meter Data'!$A:$B,2,1),"")</f>
        <v>254</v>
      </c>
      <c r="F5454" s="75">
        <f>IF(CECCZ="CZ03",'Outside Temp'!B5454,IF(CECCZ="CZ04",'Outside Temp'!B5455,IF(CECCZ="CZ12",'Outside Temp'!B5456, IF(CECCZ="CZ13",'Outside Temp'!B5457))))</f>
        <v>61</v>
      </c>
      <c r="G5454" s="12">
        <f t="shared" si="3"/>
        <v>1</v>
      </c>
    </row>
    <row r="5455" ht="15.75" customHeight="1">
      <c r="A5455" s="13">
        <v>42181.84375</v>
      </c>
      <c r="B5455" s="73">
        <f t="shared" si="1"/>
        <v>42181</v>
      </c>
      <c r="C5455" s="74">
        <f>IF(NewCustomer="Yes", IF(COUNTIF($I$2:$I$11,B5455)&gt;0,0,WEEKDAY(B5455,2)),IF(COUNTIF($I$2:$I$21,B5455)&gt;0,0,WEEKDAY(B5455,2)))</f>
        <v>5</v>
      </c>
      <c r="D5455" s="74">
        <f t="shared" si="2"/>
        <v>20</v>
      </c>
      <c r="E5455" s="12">
        <f>IFERROR(VLOOKUP(A5455,'IDAR Meter Data'!$A:$B,2,1),"")</f>
        <v>241</v>
      </c>
      <c r="F5455" s="75">
        <f>IF(CECCZ="CZ03",'Outside Temp'!B5455,IF(CECCZ="CZ04",'Outside Temp'!B5456,IF(CECCZ="CZ12",'Outside Temp'!B5457, IF(CECCZ="CZ13",'Outside Temp'!B5458))))</f>
        <v>61</v>
      </c>
      <c r="G5455" s="12">
        <f t="shared" si="3"/>
        <v>1</v>
      </c>
    </row>
    <row r="5456" ht="15.75" customHeight="1">
      <c r="A5456" s="13">
        <v>42181.854166666664</v>
      </c>
      <c r="B5456" s="73">
        <f t="shared" si="1"/>
        <v>42181</v>
      </c>
      <c r="C5456" s="74">
        <f>IF(NewCustomer="Yes", IF(COUNTIF($I$2:$I$11,B5456)&gt;0,0,WEEKDAY(B5456,2)),IF(COUNTIF($I$2:$I$21,B5456)&gt;0,0,WEEKDAY(B5456,2)))</f>
        <v>5</v>
      </c>
      <c r="D5456" s="74">
        <f t="shared" si="2"/>
        <v>20</v>
      </c>
      <c r="E5456" s="12">
        <f>IFERROR(VLOOKUP(A5456,'IDAR Meter Data'!$A:$B,2,1),"")</f>
        <v>229</v>
      </c>
      <c r="F5456" s="75">
        <f>IF(CECCZ="CZ03",'Outside Temp'!B5456,IF(CECCZ="CZ04",'Outside Temp'!B5457,IF(CECCZ="CZ12",'Outside Temp'!B5458, IF(CECCZ="CZ13",'Outside Temp'!B5459))))</f>
        <v>61</v>
      </c>
      <c r="G5456" s="12">
        <f t="shared" si="3"/>
        <v>1</v>
      </c>
    </row>
    <row r="5457" ht="15.75" customHeight="1">
      <c r="A5457" s="13">
        <v>42181.864583333336</v>
      </c>
      <c r="B5457" s="73">
        <f t="shared" si="1"/>
        <v>42181</v>
      </c>
      <c r="C5457" s="74">
        <f>IF(NewCustomer="Yes", IF(COUNTIF($I$2:$I$11,B5457)&gt;0,0,WEEKDAY(B5457,2)),IF(COUNTIF($I$2:$I$21,B5457)&gt;0,0,WEEKDAY(B5457,2)))</f>
        <v>5</v>
      </c>
      <c r="D5457" s="74">
        <f t="shared" si="2"/>
        <v>20</v>
      </c>
      <c r="E5457" s="12">
        <f>IFERROR(VLOOKUP(A5457,'IDAR Meter Data'!$A:$B,2,1),"")</f>
        <v>225</v>
      </c>
      <c r="F5457" s="75">
        <f>IF(CECCZ="CZ03",'Outside Temp'!B5457,IF(CECCZ="CZ04",'Outside Temp'!B5458,IF(CECCZ="CZ12",'Outside Temp'!B5459, IF(CECCZ="CZ13",'Outside Temp'!B5460))))</f>
        <v>61</v>
      </c>
      <c r="G5457" s="12">
        <f t="shared" si="3"/>
        <v>1</v>
      </c>
    </row>
    <row r="5458" ht="15.75" customHeight="1">
      <c r="A5458" s="13">
        <v>42181.875</v>
      </c>
      <c r="B5458" s="73">
        <f t="shared" si="1"/>
        <v>42181</v>
      </c>
      <c r="C5458" s="74">
        <f>IF(NewCustomer="Yes", IF(COUNTIF($I$2:$I$11,B5458)&gt;0,0,WEEKDAY(B5458,2)),IF(COUNTIF($I$2:$I$21,B5458)&gt;0,0,WEEKDAY(B5458,2)))</f>
        <v>5</v>
      </c>
      <c r="D5458" s="74">
        <f t="shared" si="2"/>
        <v>21</v>
      </c>
      <c r="E5458" s="12">
        <f>IFERROR(VLOOKUP(A5458,'IDAR Meter Data'!$A:$B,2,1),"")</f>
        <v>218</v>
      </c>
      <c r="F5458" s="75">
        <f>IF(CECCZ="CZ03",'Outside Temp'!B5458,IF(CECCZ="CZ04",'Outside Temp'!B5459,IF(CECCZ="CZ12",'Outside Temp'!B5460, IF(CECCZ="CZ13",'Outside Temp'!B5461))))</f>
        <v>61</v>
      </c>
      <c r="G5458" s="12">
        <f t="shared" si="3"/>
        <v>1</v>
      </c>
    </row>
    <row r="5459" ht="15.75" customHeight="1">
      <c r="A5459" s="13">
        <v>42181.885416666664</v>
      </c>
      <c r="B5459" s="73">
        <f t="shared" si="1"/>
        <v>42181</v>
      </c>
      <c r="C5459" s="74">
        <f>IF(NewCustomer="Yes", IF(COUNTIF($I$2:$I$11,B5459)&gt;0,0,WEEKDAY(B5459,2)),IF(COUNTIF($I$2:$I$21,B5459)&gt;0,0,WEEKDAY(B5459,2)))</f>
        <v>5</v>
      </c>
      <c r="D5459" s="74">
        <f t="shared" si="2"/>
        <v>21</v>
      </c>
      <c r="E5459" s="12">
        <f>IFERROR(VLOOKUP(A5459,'IDAR Meter Data'!$A:$B,2,1),"")</f>
        <v>209</v>
      </c>
      <c r="F5459" s="75">
        <f>IF(CECCZ="CZ03",'Outside Temp'!B5459,IF(CECCZ="CZ04",'Outside Temp'!B5460,IF(CECCZ="CZ12",'Outside Temp'!B5461, IF(CECCZ="CZ13",'Outside Temp'!B5462))))</f>
        <v>60.87234043</v>
      </c>
      <c r="G5459" s="12">
        <f t="shared" si="3"/>
        <v>1</v>
      </c>
    </row>
    <row r="5460" ht="15.75" customHeight="1">
      <c r="A5460" s="13">
        <v>42181.895833333336</v>
      </c>
      <c r="B5460" s="73">
        <f t="shared" si="1"/>
        <v>42181</v>
      </c>
      <c r="C5460" s="74">
        <f>IF(NewCustomer="Yes", IF(COUNTIF($I$2:$I$11,B5460)&gt;0,0,WEEKDAY(B5460,2)),IF(COUNTIF($I$2:$I$21,B5460)&gt;0,0,WEEKDAY(B5460,2)))</f>
        <v>5</v>
      </c>
      <c r="D5460" s="74">
        <f t="shared" si="2"/>
        <v>21</v>
      </c>
      <c r="E5460" s="12">
        <f>IFERROR(VLOOKUP(A5460,'IDAR Meter Data'!$A:$B,2,1),"")</f>
        <v>200</v>
      </c>
      <c r="F5460" s="75">
        <f>IF(CECCZ="CZ03",'Outside Temp'!B5460,IF(CECCZ="CZ04",'Outside Temp'!B5461,IF(CECCZ="CZ12",'Outside Temp'!B5462, IF(CECCZ="CZ13",'Outside Temp'!B5463))))</f>
        <v>60.55319149</v>
      </c>
      <c r="G5460" s="12">
        <f t="shared" si="3"/>
        <v>1</v>
      </c>
    </row>
    <row r="5461" ht="15.75" customHeight="1">
      <c r="A5461" s="13">
        <v>42181.90625</v>
      </c>
      <c r="B5461" s="73">
        <f t="shared" si="1"/>
        <v>42181</v>
      </c>
      <c r="C5461" s="74">
        <f>IF(NewCustomer="Yes", IF(COUNTIF($I$2:$I$11,B5461)&gt;0,0,WEEKDAY(B5461,2)),IF(COUNTIF($I$2:$I$21,B5461)&gt;0,0,WEEKDAY(B5461,2)))</f>
        <v>5</v>
      </c>
      <c r="D5461" s="74">
        <f t="shared" si="2"/>
        <v>21</v>
      </c>
      <c r="E5461" s="12">
        <f>IFERROR(VLOOKUP(A5461,'IDAR Meter Data'!$A:$B,2,1),"")</f>
        <v>200</v>
      </c>
      <c r="F5461" s="75">
        <f>IF(CECCZ="CZ03",'Outside Temp'!B5461,IF(CECCZ="CZ04",'Outside Temp'!B5462,IF(CECCZ="CZ12",'Outside Temp'!B5463, IF(CECCZ="CZ13",'Outside Temp'!B5464))))</f>
        <v>60.23404255</v>
      </c>
      <c r="G5461" s="12">
        <f t="shared" si="3"/>
        <v>1</v>
      </c>
    </row>
    <row r="5462" ht="15.75" customHeight="1">
      <c r="A5462" s="13">
        <v>42181.916666666664</v>
      </c>
      <c r="B5462" s="73">
        <f t="shared" si="1"/>
        <v>42181</v>
      </c>
      <c r="C5462" s="74">
        <f>IF(NewCustomer="Yes", IF(COUNTIF($I$2:$I$11,B5462)&gt;0,0,WEEKDAY(B5462,2)),IF(COUNTIF($I$2:$I$21,B5462)&gt;0,0,WEEKDAY(B5462,2)))</f>
        <v>5</v>
      </c>
      <c r="D5462" s="74">
        <f t="shared" si="2"/>
        <v>22</v>
      </c>
      <c r="E5462" s="12">
        <f>IFERROR(VLOOKUP(A5462,'IDAR Meter Data'!$A:$B,2,1),"")</f>
        <v>198</v>
      </c>
      <c r="F5462" s="75">
        <f>IF(CECCZ="CZ03",'Outside Temp'!B5462,IF(CECCZ="CZ04",'Outside Temp'!B5463,IF(CECCZ="CZ12",'Outside Temp'!B5464, IF(CECCZ="CZ13",'Outside Temp'!B5465))))</f>
        <v>60</v>
      </c>
      <c r="G5462" s="12">
        <f t="shared" si="3"/>
        <v>1</v>
      </c>
    </row>
    <row r="5463" ht="15.75" customHeight="1">
      <c r="A5463" s="13">
        <v>42181.927083333336</v>
      </c>
      <c r="B5463" s="73">
        <f t="shared" si="1"/>
        <v>42181</v>
      </c>
      <c r="C5463" s="74">
        <f>IF(NewCustomer="Yes", IF(COUNTIF($I$2:$I$11,B5463)&gt;0,0,WEEKDAY(B5463,2)),IF(COUNTIF($I$2:$I$21,B5463)&gt;0,0,WEEKDAY(B5463,2)))</f>
        <v>5</v>
      </c>
      <c r="D5463" s="74">
        <f t="shared" si="2"/>
        <v>22</v>
      </c>
      <c r="E5463" s="12">
        <f>IFERROR(VLOOKUP(A5463,'IDAR Meter Data'!$A:$B,2,1),"")</f>
        <v>195</v>
      </c>
      <c r="F5463" s="75">
        <f>IF(CECCZ="CZ03",'Outside Temp'!B5463,IF(CECCZ="CZ04",'Outside Temp'!B5464,IF(CECCZ="CZ12",'Outside Temp'!B5465, IF(CECCZ="CZ13",'Outside Temp'!B5466))))</f>
        <v>60</v>
      </c>
      <c r="G5463" s="12">
        <f t="shared" si="3"/>
        <v>1</v>
      </c>
    </row>
    <row r="5464" ht="15.75" customHeight="1">
      <c r="A5464" s="13">
        <v>42181.9375</v>
      </c>
      <c r="B5464" s="73">
        <f t="shared" si="1"/>
        <v>42181</v>
      </c>
      <c r="C5464" s="74">
        <f>IF(NewCustomer="Yes", IF(COUNTIF($I$2:$I$11,B5464)&gt;0,0,WEEKDAY(B5464,2)),IF(COUNTIF($I$2:$I$21,B5464)&gt;0,0,WEEKDAY(B5464,2)))</f>
        <v>5</v>
      </c>
      <c r="D5464" s="74">
        <f t="shared" si="2"/>
        <v>22</v>
      </c>
      <c r="E5464" s="12">
        <f>IFERROR(VLOOKUP(A5464,'IDAR Meter Data'!$A:$B,2,1),"")</f>
        <v>196</v>
      </c>
      <c r="F5464" s="75">
        <f>IF(CECCZ="CZ03",'Outside Temp'!B5464,IF(CECCZ="CZ04",'Outside Temp'!B5465,IF(CECCZ="CZ12",'Outside Temp'!B5466, IF(CECCZ="CZ13",'Outside Temp'!B5467))))</f>
        <v>60</v>
      </c>
      <c r="G5464" s="12">
        <f t="shared" si="3"/>
        <v>1</v>
      </c>
    </row>
    <row r="5465" ht="15.75" customHeight="1">
      <c r="A5465" s="13">
        <v>42181.947916666664</v>
      </c>
      <c r="B5465" s="73">
        <f t="shared" si="1"/>
        <v>42181</v>
      </c>
      <c r="C5465" s="74">
        <f>IF(NewCustomer="Yes", IF(COUNTIF($I$2:$I$11,B5465)&gt;0,0,WEEKDAY(B5465,2)),IF(COUNTIF($I$2:$I$21,B5465)&gt;0,0,WEEKDAY(B5465,2)))</f>
        <v>5</v>
      </c>
      <c r="D5465" s="74">
        <f t="shared" si="2"/>
        <v>22</v>
      </c>
      <c r="E5465" s="12">
        <f>IFERROR(VLOOKUP(A5465,'IDAR Meter Data'!$A:$B,2,1),"")</f>
        <v>192</v>
      </c>
      <c r="F5465" s="75">
        <f>IF(CECCZ="CZ03",'Outside Temp'!B5465,IF(CECCZ="CZ04",'Outside Temp'!B5466,IF(CECCZ="CZ12",'Outside Temp'!B5467, IF(CECCZ="CZ13",'Outside Temp'!B5468))))</f>
        <v>60</v>
      </c>
      <c r="G5465" s="12">
        <f t="shared" si="3"/>
        <v>1</v>
      </c>
    </row>
    <row r="5466" ht="15.75" customHeight="1">
      <c r="A5466" s="13">
        <v>42181.958333333336</v>
      </c>
      <c r="B5466" s="73">
        <f t="shared" si="1"/>
        <v>42181</v>
      </c>
      <c r="C5466" s="74">
        <f>IF(NewCustomer="Yes", IF(COUNTIF($I$2:$I$11,B5466)&gt;0,0,WEEKDAY(B5466,2)),IF(COUNTIF($I$2:$I$21,B5466)&gt;0,0,WEEKDAY(B5466,2)))</f>
        <v>5</v>
      </c>
      <c r="D5466" s="74">
        <f t="shared" si="2"/>
        <v>23</v>
      </c>
      <c r="E5466" s="12">
        <f>IFERROR(VLOOKUP(A5466,'IDAR Meter Data'!$A:$B,2,1),"")</f>
        <v>192</v>
      </c>
      <c r="F5466" s="75">
        <f>IF(CECCZ="CZ03",'Outside Temp'!B5466,IF(CECCZ="CZ04",'Outside Temp'!B5467,IF(CECCZ="CZ12",'Outside Temp'!B5468, IF(CECCZ="CZ13",'Outside Temp'!B5469))))</f>
        <v>59.93333333</v>
      </c>
      <c r="G5466" s="12">
        <f t="shared" si="3"/>
        <v>1</v>
      </c>
    </row>
    <row r="5467" ht="15.75" customHeight="1">
      <c r="A5467" s="13">
        <v>42181.96875</v>
      </c>
      <c r="B5467" s="73">
        <f t="shared" si="1"/>
        <v>42181</v>
      </c>
      <c r="C5467" s="74">
        <f>IF(NewCustomer="Yes", IF(COUNTIF($I$2:$I$11,B5467)&gt;0,0,WEEKDAY(B5467,2)),IF(COUNTIF($I$2:$I$21,B5467)&gt;0,0,WEEKDAY(B5467,2)))</f>
        <v>5</v>
      </c>
      <c r="D5467" s="74">
        <f t="shared" si="2"/>
        <v>23</v>
      </c>
      <c r="E5467" s="12">
        <f>IFERROR(VLOOKUP(A5467,'IDAR Meter Data'!$A:$B,2,1),"")</f>
        <v>191</v>
      </c>
      <c r="F5467" s="75">
        <f>IF(CECCZ="CZ03",'Outside Temp'!B5467,IF(CECCZ="CZ04",'Outside Temp'!B5468,IF(CECCZ="CZ12",'Outside Temp'!B5469, IF(CECCZ="CZ13",'Outside Temp'!B5470))))</f>
        <v>59.68333333</v>
      </c>
      <c r="G5467" s="12">
        <f t="shared" si="3"/>
        <v>1</v>
      </c>
    </row>
    <row r="5468" ht="15.75" customHeight="1">
      <c r="A5468" s="13">
        <v>42181.979166666664</v>
      </c>
      <c r="B5468" s="73">
        <f t="shared" si="1"/>
        <v>42181</v>
      </c>
      <c r="C5468" s="74">
        <f>IF(NewCustomer="Yes", IF(COUNTIF($I$2:$I$11,B5468)&gt;0,0,WEEKDAY(B5468,2)),IF(COUNTIF($I$2:$I$21,B5468)&gt;0,0,WEEKDAY(B5468,2)))</f>
        <v>5</v>
      </c>
      <c r="D5468" s="74">
        <f t="shared" si="2"/>
        <v>23</v>
      </c>
      <c r="E5468" s="12">
        <f>IFERROR(VLOOKUP(A5468,'IDAR Meter Data'!$A:$B,2,1),"")</f>
        <v>186</v>
      </c>
      <c r="F5468" s="75">
        <f>IF(CECCZ="CZ03",'Outside Temp'!B5468,IF(CECCZ="CZ04",'Outside Temp'!B5469,IF(CECCZ="CZ12",'Outside Temp'!B5470, IF(CECCZ="CZ13",'Outside Temp'!B5471))))</f>
        <v>59.43333333</v>
      </c>
      <c r="G5468" s="12">
        <f t="shared" si="3"/>
        <v>1</v>
      </c>
    </row>
    <row r="5469" ht="15.75" customHeight="1">
      <c r="A5469" s="13">
        <v>42181.989583333336</v>
      </c>
      <c r="B5469" s="73">
        <f t="shared" si="1"/>
        <v>42181</v>
      </c>
      <c r="C5469" s="74">
        <f>IF(NewCustomer="Yes", IF(COUNTIF($I$2:$I$11,B5469)&gt;0,0,WEEKDAY(B5469,2)),IF(COUNTIF($I$2:$I$21,B5469)&gt;0,0,WEEKDAY(B5469,2)))</f>
        <v>5</v>
      </c>
      <c r="D5469" s="74">
        <f t="shared" si="2"/>
        <v>23</v>
      </c>
      <c r="E5469" s="12">
        <f>IFERROR(VLOOKUP(A5469,'IDAR Meter Data'!$A:$B,2,1),"")</f>
        <v>193</v>
      </c>
      <c r="F5469" s="75">
        <f>IF(CECCZ="CZ03",'Outside Temp'!B5469,IF(CECCZ="CZ04",'Outside Temp'!B5470,IF(CECCZ="CZ12",'Outside Temp'!B5471, IF(CECCZ="CZ13",'Outside Temp'!B5472))))</f>
        <v>59.18333333</v>
      </c>
      <c r="G5469" s="12">
        <f t="shared" si="3"/>
        <v>1</v>
      </c>
    </row>
    <row r="5470" ht="15.75" customHeight="1">
      <c r="A5470" s="13">
        <v>42182.0</v>
      </c>
      <c r="B5470" s="73">
        <f t="shared" si="1"/>
        <v>42182</v>
      </c>
      <c r="C5470" s="74">
        <f>IF(NewCustomer="Yes", IF(COUNTIF($I$2:$I$11,B5470)&gt;0,0,WEEKDAY(B5470,2)),IF(COUNTIF($I$2:$I$21,B5470)&gt;0,0,WEEKDAY(B5470,2)))</f>
        <v>6</v>
      </c>
      <c r="D5470" s="74">
        <f t="shared" si="2"/>
        <v>0</v>
      </c>
      <c r="E5470" s="12">
        <f>IFERROR(VLOOKUP(A5470,'IDAR Meter Data'!$A:$B,2,1),"")</f>
        <v>183</v>
      </c>
      <c r="F5470" s="75">
        <f>IF(CECCZ="CZ03",'Outside Temp'!B5470,IF(CECCZ="CZ04",'Outside Temp'!B5471,IF(CECCZ="CZ12",'Outside Temp'!B5472, IF(CECCZ="CZ13",'Outside Temp'!B5473))))</f>
        <v>59</v>
      </c>
      <c r="G5470" s="12">
        <f t="shared" si="3"/>
        <v>1</v>
      </c>
    </row>
    <row r="5471" ht="15.75" customHeight="1">
      <c r="A5471" s="13">
        <v>42182.010416666664</v>
      </c>
      <c r="B5471" s="73">
        <f t="shared" si="1"/>
        <v>42182</v>
      </c>
      <c r="C5471" s="74">
        <f>IF(NewCustomer="Yes", IF(COUNTIF($I$2:$I$11,B5471)&gt;0,0,WEEKDAY(B5471,2)),IF(COUNTIF($I$2:$I$21,B5471)&gt;0,0,WEEKDAY(B5471,2)))</f>
        <v>6</v>
      </c>
      <c r="D5471" s="74">
        <f t="shared" si="2"/>
        <v>0</v>
      </c>
      <c r="E5471" s="12">
        <f>IFERROR(VLOOKUP(A5471,'IDAR Meter Data'!$A:$B,2,1),"")</f>
        <v>181</v>
      </c>
      <c r="F5471" s="75">
        <f>IF(CECCZ="CZ03",'Outside Temp'!B5471,IF(CECCZ="CZ04",'Outside Temp'!B5472,IF(CECCZ="CZ12",'Outside Temp'!B5473, IF(CECCZ="CZ13",'Outside Temp'!B5474))))</f>
        <v>59</v>
      </c>
      <c r="G5471" s="12">
        <f t="shared" si="3"/>
        <v>1</v>
      </c>
    </row>
    <row r="5472" ht="15.75" customHeight="1">
      <c r="A5472" s="13">
        <v>42182.020833333336</v>
      </c>
      <c r="B5472" s="73">
        <f t="shared" si="1"/>
        <v>42182</v>
      </c>
      <c r="C5472" s="74">
        <f>IF(NewCustomer="Yes", IF(COUNTIF($I$2:$I$11,B5472)&gt;0,0,WEEKDAY(B5472,2)),IF(COUNTIF($I$2:$I$21,B5472)&gt;0,0,WEEKDAY(B5472,2)))</f>
        <v>6</v>
      </c>
      <c r="D5472" s="74">
        <f t="shared" si="2"/>
        <v>0</v>
      </c>
      <c r="E5472" s="12">
        <f>IFERROR(VLOOKUP(A5472,'IDAR Meter Data'!$A:$B,2,1),"")</f>
        <v>181</v>
      </c>
      <c r="F5472" s="75">
        <f>IF(CECCZ="CZ03",'Outside Temp'!B5472,IF(CECCZ="CZ04",'Outside Temp'!B5473,IF(CECCZ="CZ12",'Outside Temp'!B5474, IF(CECCZ="CZ13",'Outside Temp'!B5475))))</f>
        <v>59</v>
      </c>
      <c r="G5472" s="12">
        <f t="shared" si="3"/>
        <v>1</v>
      </c>
    </row>
    <row r="5473" ht="15.75" customHeight="1">
      <c r="A5473" s="13">
        <v>42182.03125</v>
      </c>
      <c r="B5473" s="73">
        <f t="shared" si="1"/>
        <v>42182</v>
      </c>
      <c r="C5473" s="74">
        <f>IF(NewCustomer="Yes", IF(COUNTIF($I$2:$I$11,B5473)&gt;0,0,WEEKDAY(B5473,2)),IF(COUNTIF($I$2:$I$21,B5473)&gt;0,0,WEEKDAY(B5473,2)))</f>
        <v>6</v>
      </c>
      <c r="D5473" s="74">
        <f t="shared" si="2"/>
        <v>0</v>
      </c>
      <c r="E5473" s="12">
        <f>IFERROR(VLOOKUP(A5473,'IDAR Meter Data'!$A:$B,2,1),"")</f>
        <v>195</v>
      </c>
      <c r="F5473" s="75">
        <f>IF(CECCZ="CZ03",'Outside Temp'!B5473,IF(CECCZ="CZ04",'Outside Temp'!B5474,IF(CECCZ="CZ12",'Outside Temp'!B5475, IF(CECCZ="CZ13",'Outside Temp'!B5476))))</f>
        <v>59</v>
      </c>
      <c r="G5473" s="12">
        <f t="shared" si="3"/>
        <v>1</v>
      </c>
    </row>
    <row r="5474" ht="15.75" customHeight="1">
      <c r="A5474" s="13">
        <v>42182.041666666664</v>
      </c>
      <c r="B5474" s="73">
        <f t="shared" si="1"/>
        <v>42182</v>
      </c>
      <c r="C5474" s="74">
        <f>IF(NewCustomer="Yes", IF(COUNTIF($I$2:$I$11,B5474)&gt;0,0,WEEKDAY(B5474,2)),IF(COUNTIF($I$2:$I$21,B5474)&gt;0,0,WEEKDAY(B5474,2)))</f>
        <v>6</v>
      </c>
      <c r="D5474" s="74">
        <f t="shared" si="2"/>
        <v>1</v>
      </c>
      <c r="E5474" s="12">
        <f>IFERROR(VLOOKUP(A5474,'IDAR Meter Data'!$A:$B,2,1),"")</f>
        <v>178</v>
      </c>
      <c r="F5474" s="75">
        <f>IF(CECCZ="CZ03",'Outside Temp'!B5474,IF(CECCZ="CZ04",'Outside Temp'!B5475,IF(CECCZ="CZ12",'Outside Temp'!B5476, IF(CECCZ="CZ13",'Outside Temp'!B5477))))</f>
        <v>58.85454545</v>
      </c>
      <c r="G5474" s="12">
        <f t="shared" si="3"/>
        <v>1</v>
      </c>
    </row>
    <row r="5475" ht="15.75" customHeight="1">
      <c r="A5475" s="13">
        <v>42182.052083333336</v>
      </c>
      <c r="B5475" s="73">
        <f t="shared" si="1"/>
        <v>42182</v>
      </c>
      <c r="C5475" s="74">
        <f>IF(NewCustomer="Yes", IF(COUNTIF($I$2:$I$11,B5475)&gt;0,0,WEEKDAY(B5475,2)),IF(COUNTIF($I$2:$I$21,B5475)&gt;0,0,WEEKDAY(B5475,2)))</f>
        <v>6</v>
      </c>
      <c r="D5475" s="74">
        <f t="shared" si="2"/>
        <v>1</v>
      </c>
      <c r="E5475" s="12">
        <f>IFERROR(VLOOKUP(A5475,'IDAR Meter Data'!$A:$B,2,1),"")</f>
        <v>179</v>
      </c>
      <c r="F5475" s="75">
        <f>IF(CECCZ="CZ03",'Outside Temp'!B5475,IF(CECCZ="CZ04",'Outside Temp'!B5476,IF(CECCZ="CZ12",'Outside Temp'!B5477, IF(CECCZ="CZ13",'Outside Temp'!B5478))))</f>
        <v>58.30909091</v>
      </c>
      <c r="G5475" s="12">
        <f t="shared" si="3"/>
        <v>1</v>
      </c>
    </row>
    <row r="5476" ht="15.75" customHeight="1">
      <c r="A5476" s="13">
        <v>42182.0625</v>
      </c>
      <c r="B5476" s="73">
        <f t="shared" si="1"/>
        <v>42182</v>
      </c>
      <c r="C5476" s="74">
        <f>IF(NewCustomer="Yes", IF(COUNTIF($I$2:$I$11,B5476)&gt;0,0,WEEKDAY(B5476,2)),IF(COUNTIF($I$2:$I$21,B5476)&gt;0,0,WEEKDAY(B5476,2)))</f>
        <v>6</v>
      </c>
      <c r="D5476" s="74">
        <f t="shared" si="2"/>
        <v>1</v>
      </c>
      <c r="E5476" s="12">
        <f>IFERROR(VLOOKUP(A5476,'IDAR Meter Data'!$A:$B,2,1),"")</f>
        <v>177</v>
      </c>
      <c r="F5476" s="75">
        <f>IF(CECCZ="CZ03",'Outside Temp'!B5476,IF(CECCZ="CZ04",'Outside Temp'!B5477,IF(CECCZ="CZ12",'Outside Temp'!B5478, IF(CECCZ="CZ13",'Outside Temp'!B5479))))</f>
        <v>57.76363636</v>
      </c>
      <c r="G5476" s="12">
        <f t="shared" si="3"/>
        <v>1</v>
      </c>
    </row>
    <row r="5477" ht="15.75" customHeight="1">
      <c r="A5477" s="13">
        <v>42182.072916666664</v>
      </c>
      <c r="B5477" s="73">
        <f t="shared" si="1"/>
        <v>42182</v>
      </c>
      <c r="C5477" s="74">
        <f>IF(NewCustomer="Yes", IF(COUNTIF($I$2:$I$11,B5477)&gt;0,0,WEEKDAY(B5477,2)),IF(COUNTIF($I$2:$I$21,B5477)&gt;0,0,WEEKDAY(B5477,2)))</f>
        <v>6</v>
      </c>
      <c r="D5477" s="74">
        <f t="shared" si="2"/>
        <v>1</v>
      </c>
      <c r="E5477" s="12">
        <f>IFERROR(VLOOKUP(A5477,'IDAR Meter Data'!$A:$B,2,1),"")</f>
        <v>175</v>
      </c>
      <c r="F5477" s="75">
        <f>IF(CECCZ="CZ03",'Outside Temp'!B5477,IF(CECCZ="CZ04",'Outside Temp'!B5478,IF(CECCZ="CZ12",'Outside Temp'!B5479, IF(CECCZ="CZ13",'Outside Temp'!B5480))))</f>
        <v>57.21818182</v>
      </c>
      <c r="G5477" s="12">
        <f t="shared" si="3"/>
        <v>1</v>
      </c>
    </row>
    <row r="5478" ht="15.75" customHeight="1">
      <c r="A5478" s="13">
        <v>42182.083333333336</v>
      </c>
      <c r="B5478" s="73">
        <f t="shared" si="1"/>
        <v>42182</v>
      </c>
      <c r="C5478" s="74">
        <f>IF(NewCustomer="Yes", IF(COUNTIF($I$2:$I$11,B5478)&gt;0,0,WEEKDAY(B5478,2)),IF(COUNTIF($I$2:$I$21,B5478)&gt;0,0,WEEKDAY(B5478,2)))</f>
        <v>6</v>
      </c>
      <c r="D5478" s="74">
        <f t="shared" si="2"/>
        <v>2</v>
      </c>
      <c r="E5478" s="12">
        <f>IFERROR(VLOOKUP(A5478,'IDAR Meter Data'!$A:$B,2,1),"")</f>
        <v>185</v>
      </c>
      <c r="F5478" s="75">
        <f>IF(CECCZ="CZ03",'Outside Temp'!B5478,IF(CECCZ="CZ04",'Outside Temp'!B5479,IF(CECCZ="CZ12",'Outside Temp'!B5480, IF(CECCZ="CZ13",'Outside Temp'!B5481))))</f>
        <v>58.06666667</v>
      </c>
      <c r="G5478" s="12">
        <f t="shared" si="3"/>
        <v>1</v>
      </c>
    </row>
    <row r="5479" ht="15.75" customHeight="1">
      <c r="A5479" s="13">
        <v>42182.09375</v>
      </c>
      <c r="B5479" s="73">
        <f t="shared" si="1"/>
        <v>42182</v>
      </c>
      <c r="C5479" s="74">
        <f>IF(NewCustomer="Yes", IF(COUNTIF($I$2:$I$11,B5479)&gt;0,0,WEEKDAY(B5479,2)),IF(COUNTIF($I$2:$I$21,B5479)&gt;0,0,WEEKDAY(B5479,2)))</f>
        <v>6</v>
      </c>
      <c r="D5479" s="74">
        <f t="shared" si="2"/>
        <v>2</v>
      </c>
      <c r="E5479" s="12">
        <f>IFERROR(VLOOKUP(A5479,'IDAR Meter Data'!$A:$B,2,1),"")</f>
        <v>173</v>
      </c>
      <c r="F5479" s="75">
        <f>IF(CECCZ="CZ03",'Outside Temp'!B5479,IF(CECCZ="CZ04",'Outside Temp'!B5480,IF(CECCZ="CZ12",'Outside Temp'!B5481, IF(CECCZ="CZ13",'Outside Temp'!B5482))))</f>
        <v>58.31666667</v>
      </c>
      <c r="G5479" s="12">
        <f t="shared" si="3"/>
        <v>1</v>
      </c>
    </row>
    <row r="5480" ht="15.75" customHeight="1">
      <c r="A5480" s="13">
        <v>42182.104166666664</v>
      </c>
      <c r="B5480" s="73">
        <f t="shared" si="1"/>
        <v>42182</v>
      </c>
      <c r="C5480" s="74">
        <f>IF(NewCustomer="Yes", IF(COUNTIF($I$2:$I$11,B5480)&gt;0,0,WEEKDAY(B5480,2)),IF(COUNTIF($I$2:$I$21,B5480)&gt;0,0,WEEKDAY(B5480,2)))</f>
        <v>6</v>
      </c>
      <c r="D5480" s="74">
        <f t="shared" si="2"/>
        <v>2</v>
      </c>
      <c r="E5480" s="12">
        <f>IFERROR(VLOOKUP(A5480,'IDAR Meter Data'!$A:$B,2,1),"")</f>
        <v>175</v>
      </c>
      <c r="F5480" s="75">
        <f>IF(CECCZ="CZ03",'Outside Temp'!B5480,IF(CECCZ="CZ04",'Outside Temp'!B5481,IF(CECCZ="CZ12",'Outside Temp'!B5482, IF(CECCZ="CZ13",'Outside Temp'!B5483))))</f>
        <v>58.56666667</v>
      </c>
      <c r="G5480" s="12">
        <f t="shared" si="3"/>
        <v>1</v>
      </c>
    </row>
    <row r="5481" ht="15.75" customHeight="1">
      <c r="A5481" s="13">
        <v>42182.114583333336</v>
      </c>
      <c r="B5481" s="73">
        <f t="shared" si="1"/>
        <v>42182</v>
      </c>
      <c r="C5481" s="74">
        <f>IF(NewCustomer="Yes", IF(COUNTIF($I$2:$I$11,B5481)&gt;0,0,WEEKDAY(B5481,2)),IF(COUNTIF($I$2:$I$21,B5481)&gt;0,0,WEEKDAY(B5481,2)))</f>
        <v>6</v>
      </c>
      <c r="D5481" s="74">
        <f t="shared" si="2"/>
        <v>2</v>
      </c>
      <c r="E5481" s="12">
        <f>IFERROR(VLOOKUP(A5481,'IDAR Meter Data'!$A:$B,2,1),"")</f>
        <v>178</v>
      </c>
      <c r="F5481" s="75">
        <f>IF(CECCZ="CZ03",'Outside Temp'!B5481,IF(CECCZ="CZ04",'Outside Temp'!B5482,IF(CECCZ="CZ12",'Outside Temp'!B5483, IF(CECCZ="CZ13",'Outside Temp'!B5484))))</f>
        <v>58.81666667</v>
      </c>
      <c r="G5481" s="12">
        <f t="shared" si="3"/>
        <v>1</v>
      </c>
    </row>
    <row r="5482" ht="15.75" customHeight="1">
      <c r="A5482" s="13">
        <v>42182.125</v>
      </c>
      <c r="B5482" s="73">
        <f t="shared" si="1"/>
        <v>42182</v>
      </c>
      <c r="C5482" s="74">
        <f>IF(NewCustomer="Yes", IF(COUNTIF($I$2:$I$11,B5482)&gt;0,0,WEEKDAY(B5482,2)),IF(COUNTIF($I$2:$I$21,B5482)&gt;0,0,WEEKDAY(B5482,2)))</f>
        <v>6</v>
      </c>
      <c r="D5482" s="74">
        <f t="shared" si="2"/>
        <v>3</v>
      </c>
      <c r="E5482" s="12">
        <f>IFERROR(VLOOKUP(A5482,'IDAR Meter Data'!$A:$B,2,1),"")</f>
        <v>174</v>
      </c>
      <c r="F5482" s="75">
        <f>IF(CECCZ="CZ03",'Outside Temp'!B5482,IF(CECCZ="CZ04",'Outside Temp'!B5483,IF(CECCZ="CZ12",'Outside Temp'!B5484, IF(CECCZ="CZ13",'Outside Temp'!B5485))))</f>
        <v>59</v>
      </c>
      <c r="G5482" s="12">
        <f t="shared" si="3"/>
        <v>1</v>
      </c>
    </row>
    <row r="5483" ht="15.75" customHeight="1">
      <c r="A5483" s="13">
        <v>42182.135416666664</v>
      </c>
      <c r="B5483" s="73">
        <f t="shared" si="1"/>
        <v>42182</v>
      </c>
      <c r="C5483" s="74">
        <f>IF(NewCustomer="Yes", IF(COUNTIF($I$2:$I$11,B5483)&gt;0,0,WEEKDAY(B5483,2)),IF(COUNTIF($I$2:$I$21,B5483)&gt;0,0,WEEKDAY(B5483,2)))</f>
        <v>6</v>
      </c>
      <c r="D5483" s="74">
        <f t="shared" si="2"/>
        <v>3</v>
      </c>
      <c r="E5483" s="12">
        <f>IFERROR(VLOOKUP(A5483,'IDAR Meter Data'!$A:$B,2,1),"")</f>
        <v>179</v>
      </c>
      <c r="F5483" s="75">
        <f>IF(CECCZ="CZ03",'Outside Temp'!B5483,IF(CECCZ="CZ04",'Outside Temp'!B5484,IF(CECCZ="CZ12",'Outside Temp'!B5485, IF(CECCZ="CZ13",'Outside Temp'!B5486))))</f>
        <v>59</v>
      </c>
      <c r="G5483" s="12">
        <f t="shared" si="3"/>
        <v>1</v>
      </c>
    </row>
    <row r="5484" ht="15.75" customHeight="1">
      <c r="A5484" s="13">
        <v>42182.145833333336</v>
      </c>
      <c r="B5484" s="73">
        <f t="shared" si="1"/>
        <v>42182</v>
      </c>
      <c r="C5484" s="74">
        <f>IF(NewCustomer="Yes", IF(COUNTIF($I$2:$I$11,B5484)&gt;0,0,WEEKDAY(B5484,2)),IF(COUNTIF($I$2:$I$21,B5484)&gt;0,0,WEEKDAY(B5484,2)))</f>
        <v>6</v>
      </c>
      <c r="D5484" s="74">
        <f t="shared" si="2"/>
        <v>3</v>
      </c>
      <c r="E5484" s="12">
        <f>IFERROR(VLOOKUP(A5484,'IDAR Meter Data'!$A:$B,2,1),"")</f>
        <v>175</v>
      </c>
      <c r="F5484" s="75">
        <f>IF(CECCZ="CZ03",'Outside Temp'!B5484,IF(CECCZ="CZ04",'Outside Temp'!B5485,IF(CECCZ="CZ12",'Outside Temp'!B5486, IF(CECCZ="CZ13",'Outside Temp'!B5487))))</f>
        <v>59</v>
      </c>
      <c r="G5484" s="12">
        <f t="shared" si="3"/>
        <v>1</v>
      </c>
    </row>
    <row r="5485" ht="15.75" customHeight="1">
      <c r="A5485" s="13">
        <v>42182.15625</v>
      </c>
      <c r="B5485" s="73">
        <f t="shared" si="1"/>
        <v>42182</v>
      </c>
      <c r="C5485" s="74">
        <f>IF(NewCustomer="Yes", IF(COUNTIF($I$2:$I$11,B5485)&gt;0,0,WEEKDAY(B5485,2)),IF(COUNTIF($I$2:$I$21,B5485)&gt;0,0,WEEKDAY(B5485,2)))</f>
        <v>6</v>
      </c>
      <c r="D5485" s="74">
        <f t="shared" si="2"/>
        <v>3</v>
      </c>
      <c r="E5485" s="12">
        <f>IFERROR(VLOOKUP(A5485,'IDAR Meter Data'!$A:$B,2,1),"")</f>
        <v>170</v>
      </c>
      <c r="F5485" s="75">
        <f>IF(CECCZ="CZ03",'Outside Temp'!B5485,IF(CECCZ="CZ04",'Outside Temp'!B5486,IF(CECCZ="CZ12",'Outside Temp'!B5487, IF(CECCZ="CZ13",'Outside Temp'!B5488))))</f>
        <v>59</v>
      </c>
      <c r="G5485" s="12">
        <f t="shared" si="3"/>
        <v>1</v>
      </c>
    </row>
    <row r="5486" ht="15.75" customHeight="1">
      <c r="A5486" s="13">
        <v>42182.166666666664</v>
      </c>
      <c r="B5486" s="73">
        <f t="shared" si="1"/>
        <v>42182</v>
      </c>
      <c r="C5486" s="74">
        <f>IF(NewCustomer="Yes", IF(COUNTIF($I$2:$I$11,B5486)&gt;0,0,WEEKDAY(B5486,2)),IF(COUNTIF($I$2:$I$21,B5486)&gt;0,0,WEEKDAY(B5486,2)))</f>
        <v>6</v>
      </c>
      <c r="D5486" s="74">
        <f t="shared" si="2"/>
        <v>4</v>
      </c>
      <c r="E5486" s="12">
        <f>IFERROR(VLOOKUP(A5486,'IDAR Meter Data'!$A:$B,2,1),"")</f>
        <v>160</v>
      </c>
      <c r="F5486" s="75">
        <f>IF(CECCZ="CZ03",'Outside Temp'!B5486,IF(CECCZ="CZ04",'Outside Temp'!B5487,IF(CECCZ="CZ12",'Outside Temp'!B5488, IF(CECCZ="CZ13",'Outside Temp'!B5489))))</f>
        <v>59</v>
      </c>
      <c r="G5486" s="12">
        <f t="shared" si="3"/>
        <v>1</v>
      </c>
    </row>
    <row r="5487" ht="15.75" customHeight="1">
      <c r="A5487" s="13">
        <v>42182.177083333336</v>
      </c>
      <c r="B5487" s="73">
        <f t="shared" si="1"/>
        <v>42182</v>
      </c>
      <c r="C5487" s="74">
        <f>IF(NewCustomer="Yes", IF(COUNTIF($I$2:$I$11,B5487)&gt;0,0,WEEKDAY(B5487,2)),IF(COUNTIF($I$2:$I$21,B5487)&gt;0,0,WEEKDAY(B5487,2)))</f>
        <v>6</v>
      </c>
      <c r="D5487" s="74">
        <f t="shared" si="2"/>
        <v>4</v>
      </c>
      <c r="E5487" s="12">
        <f>IFERROR(VLOOKUP(A5487,'IDAR Meter Data'!$A:$B,2,1),"")</f>
        <v>168</v>
      </c>
      <c r="F5487" s="75">
        <f>IF(CECCZ="CZ03",'Outside Temp'!B5487,IF(CECCZ="CZ04",'Outside Temp'!B5488,IF(CECCZ="CZ12",'Outside Temp'!B5489, IF(CECCZ="CZ13",'Outside Temp'!B5490))))</f>
        <v>59</v>
      </c>
      <c r="G5487" s="12">
        <f t="shared" si="3"/>
        <v>1</v>
      </c>
    </row>
    <row r="5488" ht="15.75" customHeight="1">
      <c r="A5488" s="13">
        <v>42182.1875</v>
      </c>
      <c r="B5488" s="73">
        <f t="shared" si="1"/>
        <v>42182</v>
      </c>
      <c r="C5488" s="74">
        <f>IF(NewCustomer="Yes", IF(COUNTIF($I$2:$I$11,B5488)&gt;0,0,WEEKDAY(B5488,2)),IF(COUNTIF($I$2:$I$21,B5488)&gt;0,0,WEEKDAY(B5488,2)))</f>
        <v>6</v>
      </c>
      <c r="D5488" s="74">
        <f t="shared" si="2"/>
        <v>4</v>
      </c>
      <c r="E5488" s="12">
        <f>IFERROR(VLOOKUP(A5488,'IDAR Meter Data'!$A:$B,2,1),"")</f>
        <v>170</v>
      </c>
      <c r="F5488" s="75">
        <f>IF(CECCZ="CZ03",'Outside Temp'!B5488,IF(CECCZ="CZ04",'Outside Temp'!B5489,IF(CECCZ="CZ12",'Outside Temp'!B5490, IF(CECCZ="CZ13",'Outside Temp'!B5491))))</f>
        <v>59</v>
      </c>
      <c r="G5488" s="12">
        <f t="shared" si="3"/>
        <v>1</v>
      </c>
    </row>
    <row r="5489" ht="15.75" customHeight="1">
      <c r="A5489" s="13">
        <v>42182.197916666664</v>
      </c>
      <c r="B5489" s="73">
        <f t="shared" si="1"/>
        <v>42182</v>
      </c>
      <c r="C5489" s="74">
        <f>IF(NewCustomer="Yes", IF(COUNTIF($I$2:$I$11,B5489)&gt;0,0,WEEKDAY(B5489,2)),IF(COUNTIF($I$2:$I$21,B5489)&gt;0,0,WEEKDAY(B5489,2)))</f>
        <v>6</v>
      </c>
      <c r="D5489" s="74">
        <f t="shared" si="2"/>
        <v>4</v>
      </c>
      <c r="E5489" s="12">
        <f>IFERROR(VLOOKUP(A5489,'IDAR Meter Data'!$A:$B,2,1),"")</f>
        <v>173</v>
      </c>
      <c r="F5489" s="75">
        <f>IF(CECCZ="CZ03",'Outside Temp'!B5489,IF(CECCZ="CZ04",'Outside Temp'!B5490,IF(CECCZ="CZ12",'Outside Temp'!B5491, IF(CECCZ="CZ13",'Outside Temp'!B5492))))</f>
        <v>59</v>
      </c>
      <c r="G5489" s="12">
        <f t="shared" si="3"/>
        <v>1</v>
      </c>
    </row>
    <row r="5490" ht="15.75" customHeight="1">
      <c r="A5490" s="13">
        <v>42182.208333333336</v>
      </c>
      <c r="B5490" s="73">
        <f t="shared" si="1"/>
        <v>42182</v>
      </c>
      <c r="C5490" s="74">
        <f>IF(NewCustomer="Yes", IF(COUNTIF($I$2:$I$11,B5490)&gt;0,0,WEEKDAY(B5490,2)),IF(COUNTIF($I$2:$I$21,B5490)&gt;0,0,WEEKDAY(B5490,2)))</f>
        <v>6</v>
      </c>
      <c r="D5490" s="74">
        <f t="shared" si="2"/>
        <v>5</v>
      </c>
      <c r="E5490" s="12">
        <f>IFERROR(VLOOKUP(A5490,'IDAR Meter Data'!$A:$B,2,1),"")</f>
        <v>161</v>
      </c>
      <c r="F5490" s="75">
        <f>IF(CECCZ="CZ03",'Outside Temp'!B5490,IF(CECCZ="CZ04",'Outside Temp'!B5491,IF(CECCZ="CZ12",'Outside Temp'!B5492, IF(CECCZ="CZ13",'Outside Temp'!B5493))))</f>
        <v>59</v>
      </c>
      <c r="G5490" s="12">
        <f t="shared" si="3"/>
        <v>1</v>
      </c>
    </row>
    <row r="5491" ht="15.75" customHeight="1">
      <c r="A5491" s="13">
        <v>42182.21875</v>
      </c>
      <c r="B5491" s="73">
        <f t="shared" si="1"/>
        <v>42182</v>
      </c>
      <c r="C5491" s="74">
        <f>IF(NewCustomer="Yes", IF(COUNTIF($I$2:$I$11,B5491)&gt;0,0,WEEKDAY(B5491,2)),IF(COUNTIF($I$2:$I$21,B5491)&gt;0,0,WEEKDAY(B5491,2)))</f>
        <v>6</v>
      </c>
      <c r="D5491" s="74">
        <f t="shared" si="2"/>
        <v>5</v>
      </c>
      <c r="E5491" s="12">
        <f>IFERROR(VLOOKUP(A5491,'IDAR Meter Data'!$A:$B,2,1),"")</f>
        <v>165</v>
      </c>
      <c r="F5491" s="75">
        <f>IF(CECCZ="CZ03",'Outside Temp'!B5491,IF(CECCZ="CZ04",'Outside Temp'!B5492,IF(CECCZ="CZ12",'Outside Temp'!B5493, IF(CECCZ="CZ13",'Outside Temp'!B5494))))</f>
        <v>59</v>
      </c>
      <c r="G5491" s="12">
        <f t="shared" si="3"/>
        <v>1</v>
      </c>
    </row>
    <row r="5492" ht="15.75" customHeight="1">
      <c r="A5492" s="13">
        <v>42182.229166666664</v>
      </c>
      <c r="B5492" s="73">
        <f t="shared" si="1"/>
        <v>42182</v>
      </c>
      <c r="C5492" s="74">
        <f>IF(NewCustomer="Yes", IF(COUNTIF($I$2:$I$11,B5492)&gt;0,0,WEEKDAY(B5492,2)),IF(COUNTIF($I$2:$I$21,B5492)&gt;0,0,WEEKDAY(B5492,2)))</f>
        <v>6</v>
      </c>
      <c r="D5492" s="74">
        <f t="shared" si="2"/>
        <v>5</v>
      </c>
      <c r="E5492" s="12">
        <f>IFERROR(VLOOKUP(A5492,'IDAR Meter Data'!$A:$B,2,1),"")</f>
        <v>172</v>
      </c>
      <c r="F5492" s="75">
        <f>IF(CECCZ="CZ03",'Outside Temp'!B5492,IF(CECCZ="CZ04",'Outside Temp'!B5493,IF(CECCZ="CZ12",'Outside Temp'!B5494, IF(CECCZ="CZ13",'Outside Temp'!B5495))))</f>
        <v>59</v>
      </c>
      <c r="G5492" s="12">
        <f t="shared" si="3"/>
        <v>1</v>
      </c>
    </row>
    <row r="5493" ht="15.75" customHeight="1">
      <c r="A5493" s="13">
        <v>42182.239583333336</v>
      </c>
      <c r="B5493" s="73">
        <f t="shared" si="1"/>
        <v>42182</v>
      </c>
      <c r="C5493" s="74">
        <f>IF(NewCustomer="Yes", IF(COUNTIF($I$2:$I$11,B5493)&gt;0,0,WEEKDAY(B5493,2)),IF(COUNTIF($I$2:$I$21,B5493)&gt;0,0,WEEKDAY(B5493,2)))</f>
        <v>6</v>
      </c>
      <c r="D5493" s="74">
        <f t="shared" si="2"/>
        <v>5</v>
      </c>
      <c r="E5493" s="12">
        <f>IFERROR(VLOOKUP(A5493,'IDAR Meter Data'!$A:$B,2,1),"")</f>
        <v>166</v>
      </c>
      <c r="F5493" s="75">
        <f>IF(CECCZ="CZ03",'Outside Temp'!B5493,IF(CECCZ="CZ04",'Outside Temp'!B5494,IF(CECCZ="CZ12",'Outside Temp'!B5495, IF(CECCZ="CZ13",'Outside Temp'!B5496))))</f>
        <v>59</v>
      </c>
      <c r="G5493" s="12">
        <f t="shared" si="3"/>
        <v>1</v>
      </c>
    </row>
    <row r="5494" ht="15.75" customHeight="1">
      <c r="A5494" s="13">
        <v>42182.25</v>
      </c>
      <c r="B5494" s="73">
        <f t="shared" si="1"/>
        <v>42182</v>
      </c>
      <c r="C5494" s="74">
        <f>IF(NewCustomer="Yes", IF(COUNTIF($I$2:$I$11,B5494)&gt;0,0,WEEKDAY(B5494,2)),IF(COUNTIF($I$2:$I$21,B5494)&gt;0,0,WEEKDAY(B5494,2)))</f>
        <v>6</v>
      </c>
      <c r="D5494" s="74">
        <f t="shared" si="2"/>
        <v>6</v>
      </c>
      <c r="E5494" s="12">
        <f>IFERROR(VLOOKUP(A5494,'IDAR Meter Data'!$A:$B,2,1),"")</f>
        <v>171</v>
      </c>
      <c r="F5494" s="75">
        <f>IF(CECCZ="CZ03",'Outside Temp'!B5494,IF(CECCZ="CZ04",'Outside Temp'!B5495,IF(CECCZ="CZ12",'Outside Temp'!B5496, IF(CECCZ="CZ13",'Outside Temp'!B5497))))</f>
        <v>59.13333333</v>
      </c>
      <c r="G5494" s="12">
        <f t="shared" si="3"/>
        <v>1</v>
      </c>
    </row>
    <row r="5495" ht="15.75" customHeight="1">
      <c r="A5495" s="13">
        <v>42182.260416666664</v>
      </c>
      <c r="B5495" s="73">
        <f t="shared" si="1"/>
        <v>42182</v>
      </c>
      <c r="C5495" s="74">
        <f>IF(NewCustomer="Yes", IF(COUNTIF($I$2:$I$11,B5495)&gt;0,0,WEEKDAY(B5495,2)),IF(COUNTIF($I$2:$I$21,B5495)&gt;0,0,WEEKDAY(B5495,2)))</f>
        <v>6</v>
      </c>
      <c r="D5495" s="74">
        <f t="shared" si="2"/>
        <v>6</v>
      </c>
      <c r="E5495" s="12">
        <f>IFERROR(VLOOKUP(A5495,'IDAR Meter Data'!$A:$B,2,1),"")</f>
        <v>154</v>
      </c>
      <c r="F5495" s="75">
        <f>IF(CECCZ="CZ03",'Outside Temp'!B5495,IF(CECCZ="CZ04",'Outside Temp'!B5496,IF(CECCZ="CZ12",'Outside Temp'!B5497, IF(CECCZ="CZ13",'Outside Temp'!B5498))))</f>
        <v>59.63333333</v>
      </c>
      <c r="G5495" s="12">
        <f t="shared" si="3"/>
        <v>1</v>
      </c>
    </row>
    <row r="5496" ht="15.75" customHeight="1">
      <c r="A5496" s="13">
        <v>42182.270833333336</v>
      </c>
      <c r="B5496" s="73">
        <f t="shared" si="1"/>
        <v>42182</v>
      </c>
      <c r="C5496" s="74">
        <f>IF(NewCustomer="Yes", IF(COUNTIF($I$2:$I$11,B5496)&gt;0,0,WEEKDAY(B5496,2)),IF(COUNTIF($I$2:$I$21,B5496)&gt;0,0,WEEKDAY(B5496,2)))</f>
        <v>6</v>
      </c>
      <c r="D5496" s="74">
        <f t="shared" si="2"/>
        <v>6</v>
      </c>
      <c r="E5496" s="12">
        <f>IFERROR(VLOOKUP(A5496,'IDAR Meter Data'!$A:$B,2,1),"")</f>
        <v>165</v>
      </c>
      <c r="F5496" s="75">
        <f>IF(CECCZ="CZ03",'Outside Temp'!B5496,IF(CECCZ="CZ04",'Outside Temp'!B5497,IF(CECCZ="CZ12",'Outside Temp'!B5498, IF(CECCZ="CZ13",'Outside Temp'!B5499))))</f>
        <v>60.13333333</v>
      </c>
      <c r="G5496" s="12">
        <f t="shared" si="3"/>
        <v>1</v>
      </c>
    </row>
    <row r="5497" ht="15.75" customHeight="1">
      <c r="A5497" s="13">
        <v>42182.28125</v>
      </c>
      <c r="B5497" s="73">
        <f t="shared" si="1"/>
        <v>42182</v>
      </c>
      <c r="C5497" s="74">
        <f>IF(NewCustomer="Yes", IF(COUNTIF($I$2:$I$11,B5497)&gt;0,0,WEEKDAY(B5497,2)),IF(COUNTIF($I$2:$I$21,B5497)&gt;0,0,WEEKDAY(B5497,2)))</f>
        <v>6</v>
      </c>
      <c r="D5497" s="74">
        <f t="shared" si="2"/>
        <v>6</v>
      </c>
      <c r="E5497" s="12">
        <f>IFERROR(VLOOKUP(A5497,'IDAR Meter Data'!$A:$B,2,1),"")</f>
        <v>169</v>
      </c>
      <c r="F5497" s="75">
        <f>IF(CECCZ="CZ03",'Outside Temp'!B5497,IF(CECCZ="CZ04",'Outside Temp'!B5498,IF(CECCZ="CZ12",'Outside Temp'!B5499, IF(CECCZ="CZ13",'Outside Temp'!B5500))))</f>
        <v>60.63333333</v>
      </c>
      <c r="G5497" s="12">
        <f t="shared" si="3"/>
        <v>1</v>
      </c>
    </row>
    <row r="5498" ht="15.75" customHeight="1">
      <c r="A5498" s="13">
        <v>42182.291666666664</v>
      </c>
      <c r="B5498" s="73">
        <f t="shared" si="1"/>
        <v>42182</v>
      </c>
      <c r="C5498" s="74">
        <f>IF(NewCustomer="Yes", IF(COUNTIF($I$2:$I$11,B5498)&gt;0,0,WEEKDAY(B5498,2)),IF(COUNTIF($I$2:$I$21,B5498)&gt;0,0,WEEKDAY(B5498,2)))</f>
        <v>6</v>
      </c>
      <c r="D5498" s="74">
        <f t="shared" si="2"/>
        <v>7</v>
      </c>
      <c r="E5498" s="12">
        <f>IFERROR(VLOOKUP(A5498,'IDAR Meter Data'!$A:$B,2,1),"")</f>
        <v>178</v>
      </c>
      <c r="F5498" s="75">
        <f>IF(CECCZ="CZ03",'Outside Temp'!B5498,IF(CECCZ="CZ04",'Outside Temp'!B5499,IF(CECCZ="CZ12",'Outside Temp'!B5500, IF(CECCZ="CZ13",'Outside Temp'!B5501))))</f>
        <v>61.06666667</v>
      </c>
      <c r="G5498" s="12">
        <f t="shared" si="3"/>
        <v>1</v>
      </c>
    </row>
    <row r="5499" ht="15.75" customHeight="1">
      <c r="A5499" s="13">
        <v>42182.302083333336</v>
      </c>
      <c r="B5499" s="73">
        <f t="shared" si="1"/>
        <v>42182</v>
      </c>
      <c r="C5499" s="74">
        <f>IF(NewCustomer="Yes", IF(COUNTIF($I$2:$I$11,B5499)&gt;0,0,WEEKDAY(B5499,2)),IF(COUNTIF($I$2:$I$21,B5499)&gt;0,0,WEEKDAY(B5499,2)))</f>
        <v>6</v>
      </c>
      <c r="D5499" s="74">
        <f t="shared" si="2"/>
        <v>7</v>
      </c>
      <c r="E5499" s="12">
        <f>IFERROR(VLOOKUP(A5499,'IDAR Meter Data'!$A:$B,2,1),"")</f>
        <v>165</v>
      </c>
      <c r="F5499" s="75">
        <f>IF(CECCZ="CZ03",'Outside Temp'!B5499,IF(CECCZ="CZ04",'Outside Temp'!B5500,IF(CECCZ="CZ12",'Outside Temp'!B5501, IF(CECCZ="CZ13",'Outside Temp'!B5502))))</f>
        <v>61.31666667</v>
      </c>
      <c r="G5499" s="12">
        <f t="shared" si="3"/>
        <v>1</v>
      </c>
    </row>
    <row r="5500" ht="15.75" customHeight="1">
      <c r="A5500" s="13">
        <v>42182.3125</v>
      </c>
      <c r="B5500" s="73">
        <f t="shared" si="1"/>
        <v>42182</v>
      </c>
      <c r="C5500" s="74">
        <f>IF(NewCustomer="Yes", IF(COUNTIF($I$2:$I$11,B5500)&gt;0,0,WEEKDAY(B5500,2)),IF(COUNTIF($I$2:$I$21,B5500)&gt;0,0,WEEKDAY(B5500,2)))</f>
        <v>6</v>
      </c>
      <c r="D5500" s="74">
        <f t="shared" si="2"/>
        <v>7</v>
      </c>
      <c r="E5500" s="12">
        <f>IFERROR(VLOOKUP(A5500,'IDAR Meter Data'!$A:$B,2,1),"")</f>
        <v>166</v>
      </c>
      <c r="F5500" s="75">
        <f>IF(CECCZ="CZ03",'Outside Temp'!B5500,IF(CECCZ="CZ04",'Outside Temp'!B5501,IF(CECCZ="CZ12",'Outside Temp'!B5502, IF(CECCZ="CZ13",'Outside Temp'!B5503))))</f>
        <v>61.56666667</v>
      </c>
      <c r="G5500" s="12">
        <f t="shared" si="3"/>
        <v>1</v>
      </c>
    </row>
    <row r="5501" ht="15.75" customHeight="1">
      <c r="A5501" s="13">
        <v>42182.322916666664</v>
      </c>
      <c r="B5501" s="73">
        <f t="shared" si="1"/>
        <v>42182</v>
      </c>
      <c r="C5501" s="74">
        <f>IF(NewCustomer="Yes", IF(COUNTIF($I$2:$I$11,B5501)&gt;0,0,WEEKDAY(B5501,2)),IF(COUNTIF($I$2:$I$21,B5501)&gt;0,0,WEEKDAY(B5501,2)))</f>
        <v>6</v>
      </c>
      <c r="D5501" s="74">
        <f t="shared" si="2"/>
        <v>7</v>
      </c>
      <c r="E5501" s="12">
        <f>IFERROR(VLOOKUP(A5501,'IDAR Meter Data'!$A:$B,2,1),"")</f>
        <v>172</v>
      </c>
      <c r="F5501" s="75">
        <f>IF(CECCZ="CZ03",'Outside Temp'!B5501,IF(CECCZ="CZ04",'Outside Temp'!B5502,IF(CECCZ="CZ12",'Outside Temp'!B5503, IF(CECCZ="CZ13",'Outside Temp'!B5504))))</f>
        <v>61.81666667</v>
      </c>
      <c r="G5501" s="12">
        <f t="shared" si="3"/>
        <v>1</v>
      </c>
    </row>
    <row r="5502" ht="15.75" customHeight="1">
      <c r="A5502" s="13">
        <v>42182.333333333336</v>
      </c>
      <c r="B5502" s="73">
        <f t="shared" si="1"/>
        <v>42182</v>
      </c>
      <c r="C5502" s="74">
        <f>IF(NewCustomer="Yes", IF(COUNTIF($I$2:$I$11,B5502)&gt;0,0,WEEKDAY(B5502,2)),IF(COUNTIF($I$2:$I$21,B5502)&gt;0,0,WEEKDAY(B5502,2)))</f>
        <v>6</v>
      </c>
      <c r="D5502" s="74">
        <f t="shared" si="2"/>
        <v>8</v>
      </c>
      <c r="E5502" s="12">
        <f>IFERROR(VLOOKUP(A5502,'IDAR Meter Data'!$A:$B,2,1),"")</f>
        <v>170</v>
      </c>
      <c r="F5502" s="75">
        <f>IF(CECCZ="CZ03",'Outside Temp'!B5502,IF(CECCZ="CZ04",'Outside Temp'!B5503,IF(CECCZ="CZ12",'Outside Temp'!B5504, IF(CECCZ="CZ13",'Outside Temp'!B5505))))</f>
        <v>62.2</v>
      </c>
      <c r="G5502" s="12">
        <f t="shared" si="3"/>
        <v>1</v>
      </c>
    </row>
    <row r="5503" ht="15.75" customHeight="1">
      <c r="A5503" s="13">
        <v>42182.34375</v>
      </c>
      <c r="B5503" s="73">
        <f t="shared" si="1"/>
        <v>42182</v>
      </c>
      <c r="C5503" s="74">
        <f>IF(NewCustomer="Yes", IF(COUNTIF($I$2:$I$11,B5503)&gt;0,0,WEEKDAY(B5503,2)),IF(COUNTIF($I$2:$I$21,B5503)&gt;0,0,WEEKDAY(B5503,2)))</f>
        <v>6</v>
      </c>
      <c r="D5503" s="74">
        <f t="shared" si="2"/>
        <v>8</v>
      </c>
      <c r="E5503" s="12">
        <f>IFERROR(VLOOKUP(A5503,'IDAR Meter Data'!$A:$B,2,1),"")</f>
        <v>170</v>
      </c>
      <c r="F5503" s="75">
        <f>IF(CECCZ="CZ03",'Outside Temp'!B5503,IF(CECCZ="CZ04",'Outside Temp'!B5504,IF(CECCZ="CZ12",'Outside Temp'!B5505, IF(CECCZ="CZ13",'Outside Temp'!B5506))))</f>
        <v>62.95</v>
      </c>
      <c r="G5503" s="12">
        <f t="shared" si="3"/>
        <v>1</v>
      </c>
    </row>
    <row r="5504" ht="15.75" customHeight="1">
      <c r="A5504" s="13">
        <v>42182.354166666664</v>
      </c>
      <c r="B5504" s="73">
        <f t="shared" si="1"/>
        <v>42182</v>
      </c>
      <c r="C5504" s="74">
        <f>IF(NewCustomer="Yes", IF(COUNTIF($I$2:$I$11,B5504)&gt;0,0,WEEKDAY(B5504,2)),IF(COUNTIF($I$2:$I$21,B5504)&gt;0,0,WEEKDAY(B5504,2)))</f>
        <v>6</v>
      </c>
      <c r="D5504" s="74">
        <f t="shared" si="2"/>
        <v>8</v>
      </c>
      <c r="E5504" s="12">
        <f>IFERROR(VLOOKUP(A5504,'IDAR Meter Data'!$A:$B,2,1),"")</f>
        <v>177</v>
      </c>
      <c r="F5504" s="75">
        <f>IF(CECCZ="CZ03",'Outside Temp'!B5504,IF(CECCZ="CZ04",'Outside Temp'!B5505,IF(CECCZ="CZ12",'Outside Temp'!B5506, IF(CECCZ="CZ13",'Outside Temp'!B5507))))</f>
        <v>63.7</v>
      </c>
      <c r="G5504" s="12">
        <f t="shared" si="3"/>
        <v>1</v>
      </c>
    </row>
    <row r="5505" ht="15.75" customHeight="1">
      <c r="A5505" s="13">
        <v>42182.364583333336</v>
      </c>
      <c r="B5505" s="73">
        <f t="shared" si="1"/>
        <v>42182</v>
      </c>
      <c r="C5505" s="74">
        <f>IF(NewCustomer="Yes", IF(COUNTIF($I$2:$I$11,B5505)&gt;0,0,WEEKDAY(B5505,2)),IF(COUNTIF($I$2:$I$21,B5505)&gt;0,0,WEEKDAY(B5505,2)))</f>
        <v>6</v>
      </c>
      <c r="D5505" s="74">
        <f t="shared" si="2"/>
        <v>8</v>
      </c>
      <c r="E5505" s="12">
        <f>IFERROR(VLOOKUP(A5505,'IDAR Meter Data'!$A:$B,2,1),"")</f>
        <v>181</v>
      </c>
      <c r="F5505" s="75">
        <f>IF(CECCZ="CZ03",'Outside Temp'!B5505,IF(CECCZ="CZ04",'Outside Temp'!B5506,IF(CECCZ="CZ12",'Outside Temp'!B5507, IF(CECCZ="CZ13",'Outside Temp'!B5508))))</f>
        <v>64.45</v>
      </c>
      <c r="G5505" s="12">
        <f t="shared" si="3"/>
        <v>1</v>
      </c>
    </row>
    <row r="5506" ht="15.75" customHeight="1">
      <c r="A5506" s="13">
        <v>42182.375</v>
      </c>
      <c r="B5506" s="73">
        <f t="shared" si="1"/>
        <v>42182</v>
      </c>
      <c r="C5506" s="74">
        <f>IF(NewCustomer="Yes", IF(COUNTIF($I$2:$I$11,B5506)&gt;0,0,WEEKDAY(B5506,2)),IF(COUNTIF($I$2:$I$21,B5506)&gt;0,0,WEEKDAY(B5506,2)))</f>
        <v>6</v>
      </c>
      <c r="D5506" s="74">
        <f t="shared" si="2"/>
        <v>9</v>
      </c>
      <c r="E5506" s="12">
        <f>IFERROR(VLOOKUP(A5506,'IDAR Meter Data'!$A:$B,2,1),"")</f>
        <v>167</v>
      </c>
      <c r="F5506" s="75">
        <f>IF(CECCZ="CZ03",'Outside Temp'!B5506,IF(CECCZ="CZ04",'Outside Temp'!B5507,IF(CECCZ="CZ12",'Outside Temp'!B5508, IF(CECCZ="CZ13",'Outside Temp'!B5509))))</f>
        <v>65.13333333</v>
      </c>
      <c r="G5506" s="12">
        <f t="shared" si="3"/>
        <v>2</v>
      </c>
    </row>
    <row r="5507" ht="15.75" customHeight="1">
      <c r="A5507" s="13">
        <v>42182.385416666664</v>
      </c>
      <c r="B5507" s="73">
        <f t="shared" si="1"/>
        <v>42182</v>
      </c>
      <c r="C5507" s="74">
        <f>IF(NewCustomer="Yes", IF(COUNTIF($I$2:$I$11,B5507)&gt;0,0,WEEKDAY(B5507,2)),IF(COUNTIF($I$2:$I$21,B5507)&gt;0,0,WEEKDAY(B5507,2)))</f>
        <v>6</v>
      </c>
      <c r="D5507" s="74">
        <f t="shared" si="2"/>
        <v>9</v>
      </c>
      <c r="E5507" s="12">
        <f>IFERROR(VLOOKUP(A5507,'IDAR Meter Data'!$A:$B,2,1),"")</f>
        <v>176</v>
      </c>
      <c r="F5507" s="75">
        <f>IF(CECCZ="CZ03",'Outside Temp'!B5507,IF(CECCZ="CZ04",'Outside Temp'!B5508,IF(CECCZ="CZ12",'Outside Temp'!B5509, IF(CECCZ="CZ13",'Outside Temp'!B5510))))</f>
        <v>65.63333333</v>
      </c>
      <c r="G5507" s="12">
        <f t="shared" si="3"/>
        <v>2</v>
      </c>
    </row>
    <row r="5508" ht="15.75" customHeight="1">
      <c r="A5508" s="13">
        <v>42182.395833333336</v>
      </c>
      <c r="B5508" s="73">
        <f t="shared" si="1"/>
        <v>42182</v>
      </c>
      <c r="C5508" s="74">
        <f>IF(NewCustomer="Yes", IF(COUNTIF($I$2:$I$11,B5508)&gt;0,0,WEEKDAY(B5508,2)),IF(COUNTIF($I$2:$I$21,B5508)&gt;0,0,WEEKDAY(B5508,2)))</f>
        <v>6</v>
      </c>
      <c r="D5508" s="74">
        <f t="shared" si="2"/>
        <v>9</v>
      </c>
      <c r="E5508" s="12">
        <f>IFERROR(VLOOKUP(A5508,'IDAR Meter Data'!$A:$B,2,1),"")</f>
        <v>169</v>
      </c>
      <c r="F5508" s="75">
        <f>IF(CECCZ="CZ03",'Outside Temp'!B5508,IF(CECCZ="CZ04",'Outside Temp'!B5509,IF(CECCZ="CZ12",'Outside Temp'!B5510, IF(CECCZ="CZ13",'Outside Temp'!B5511))))</f>
        <v>66.13333333</v>
      </c>
      <c r="G5508" s="12">
        <f t="shared" si="3"/>
        <v>2</v>
      </c>
    </row>
    <row r="5509" ht="15.75" customHeight="1">
      <c r="A5509" s="13">
        <v>42182.40625</v>
      </c>
      <c r="B5509" s="73">
        <f t="shared" si="1"/>
        <v>42182</v>
      </c>
      <c r="C5509" s="74">
        <f>IF(NewCustomer="Yes", IF(COUNTIF($I$2:$I$11,B5509)&gt;0,0,WEEKDAY(B5509,2)),IF(COUNTIF($I$2:$I$21,B5509)&gt;0,0,WEEKDAY(B5509,2)))</f>
        <v>6</v>
      </c>
      <c r="D5509" s="74">
        <f t="shared" si="2"/>
        <v>9</v>
      </c>
      <c r="E5509" s="12">
        <f>IFERROR(VLOOKUP(A5509,'IDAR Meter Data'!$A:$B,2,1),"")</f>
        <v>192</v>
      </c>
      <c r="F5509" s="75">
        <f>IF(CECCZ="CZ03",'Outside Temp'!B5509,IF(CECCZ="CZ04",'Outside Temp'!B5510,IF(CECCZ="CZ12",'Outside Temp'!B5511, IF(CECCZ="CZ13",'Outside Temp'!B5512))))</f>
        <v>66.63333333</v>
      </c>
      <c r="G5509" s="12">
        <f t="shared" si="3"/>
        <v>2</v>
      </c>
    </row>
    <row r="5510" ht="15.75" customHeight="1">
      <c r="A5510" s="13">
        <v>42182.416666666664</v>
      </c>
      <c r="B5510" s="73">
        <f t="shared" si="1"/>
        <v>42182</v>
      </c>
      <c r="C5510" s="74">
        <f>IF(NewCustomer="Yes", IF(COUNTIF($I$2:$I$11,B5510)&gt;0,0,WEEKDAY(B5510,2)),IF(COUNTIF($I$2:$I$21,B5510)&gt;0,0,WEEKDAY(B5510,2)))</f>
        <v>6</v>
      </c>
      <c r="D5510" s="74">
        <f t="shared" si="2"/>
        <v>10</v>
      </c>
      <c r="E5510" s="12">
        <f>IFERROR(VLOOKUP(A5510,'IDAR Meter Data'!$A:$B,2,1),"")</f>
        <v>190</v>
      </c>
      <c r="F5510" s="75">
        <f>IF(CECCZ="CZ03",'Outside Temp'!B5510,IF(CECCZ="CZ04",'Outside Temp'!B5511,IF(CECCZ="CZ12",'Outside Temp'!B5512, IF(CECCZ="CZ13",'Outside Temp'!B5513))))</f>
        <v>67.06666667</v>
      </c>
      <c r="G5510" s="12">
        <f t="shared" si="3"/>
        <v>2</v>
      </c>
    </row>
    <row r="5511" ht="15.75" customHeight="1">
      <c r="A5511" s="13">
        <v>42182.427083333336</v>
      </c>
      <c r="B5511" s="73">
        <f t="shared" si="1"/>
        <v>42182</v>
      </c>
      <c r="C5511" s="74">
        <f>IF(NewCustomer="Yes", IF(COUNTIF($I$2:$I$11,B5511)&gt;0,0,WEEKDAY(B5511,2)),IF(COUNTIF($I$2:$I$21,B5511)&gt;0,0,WEEKDAY(B5511,2)))</f>
        <v>6</v>
      </c>
      <c r="D5511" s="74">
        <f t="shared" si="2"/>
        <v>10</v>
      </c>
      <c r="E5511" s="12">
        <f>IFERROR(VLOOKUP(A5511,'IDAR Meter Data'!$A:$B,2,1),"")</f>
        <v>188</v>
      </c>
      <c r="F5511" s="75">
        <f>IF(CECCZ="CZ03",'Outside Temp'!B5511,IF(CECCZ="CZ04",'Outside Temp'!B5512,IF(CECCZ="CZ12",'Outside Temp'!B5513, IF(CECCZ="CZ13",'Outside Temp'!B5514))))</f>
        <v>67.31666667</v>
      </c>
      <c r="G5511" s="12">
        <f t="shared" si="3"/>
        <v>2</v>
      </c>
    </row>
    <row r="5512" ht="15.75" customHeight="1">
      <c r="A5512" s="13">
        <v>42182.4375</v>
      </c>
      <c r="B5512" s="73">
        <f t="shared" si="1"/>
        <v>42182</v>
      </c>
      <c r="C5512" s="74">
        <f>IF(NewCustomer="Yes", IF(COUNTIF($I$2:$I$11,B5512)&gt;0,0,WEEKDAY(B5512,2)),IF(COUNTIF($I$2:$I$21,B5512)&gt;0,0,WEEKDAY(B5512,2)))</f>
        <v>6</v>
      </c>
      <c r="D5512" s="74">
        <f t="shared" si="2"/>
        <v>10</v>
      </c>
      <c r="E5512" s="12">
        <f>IFERROR(VLOOKUP(A5512,'IDAR Meter Data'!$A:$B,2,1),"")</f>
        <v>192</v>
      </c>
      <c r="F5512" s="75">
        <f>IF(CECCZ="CZ03",'Outside Temp'!B5512,IF(CECCZ="CZ04",'Outside Temp'!B5513,IF(CECCZ="CZ12",'Outside Temp'!B5514, IF(CECCZ="CZ13",'Outside Temp'!B5515))))</f>
        <v>67.56666667</v>
      </c>
      <c r="G5512" s="12">
        <f t="shared" si="3"/>
        <v>2</v>
      </c>
    </row>
    <row r="5513" ht="15.75" customHeight="1">
      <c r="A5513" s="13">
        <v>42182.447916666664</v>
      </c>
      <c r="B5513" s="73">
        <f t="shared" si="1"/>
        <v>42182</v>
      </c>
      <c r="C5513" s="74">
        <f>IF(NewCustomer="Yes", IF(COUNTIF($I$2:$I$11,B5513)&gt;0,0,WEEKDAY(B5513,2)),IF(COUNTIF($I$2:$I$21,B5513)&gt;0,0,WEEKDAY(B5513,2)))</f>
        <v>6</v>
      </c>
      <c r="D5513" s="74">
        <f t="shared" si="2"/>
        <v>10</v>
      </c>
      <c r="E5513" s="12">
        <f>IFERROR(VLOOKUP(A5513,'IDAR Meter Data'!$A:$B,2,1),"")</f>
        <v>205</v>
      </c>
      <c r="F5513" s="75">
        <f>IF(CECCZ="CZ03",'Outside Temp'!B5513,IF(CECCZ="CZ04",'Outside Temp'!B5514,IF(CECCZ="CZ12",'Outside Temp'!B5515, IF(CECCZ="CZ13",'Outside Temp'!B5516))))</f>
        <v>67.81666667</v>
      </c>
      <c r="G5513" s="12">
        <f t="shared" si="3"/>
        <v>2</v>
      </c>
    </row>
    <row r="5514" ht="15.75" customHeight="1">
      <c r="A5514" s="13">
        <v>42182.458333333336</v>
      </c>
      <c r="B5514" s="73">
        <f t="shared" si="1"/>
        <v>42182</v>
      </c>
      <c r="C5514" s="74">
        <f>IF(NewCustomer="Yes", IF(COUNTIF($I$2:$I$11,B5514)&gt;0,0,WEEKDAY(B5514,2)),IF(COUNTIF($I$2:$I$21,B5514)&gt;0,0,WEEKDAY(B5514,2)))</f>
        <v>6</v>
      </c>
      <c r="D5514" s="74">
        <f t="shared" si="2"/>
        <v>11</v>
      </c>
      <c r="E5514" s="12">
        <f>IFERROR(VLOOKUP(A5514,'IDAR Meter Data'!$A:$B,2,1),"")</f>
        <v>208</v>
      </c>
      <c r="F5514" s="75">
        <f>IF(CECCZ="CZ03",'Outside Temp'!B5514,IF(CECCZ="CZ04",'Outside Temp'!B5515,IF(CECCZ="CZ12",'Outside Temp'!B5516, IF(CECCZ="CZ13",'Outside Temp'!B5517))))</f>
        <v>68.2</v>
      </c>
      <c r="G5514" s="12">
        <f t="shared" si="3"/>
        <v>2</v>
      </c>
    </row>
    <row r="5515" ht="15.75" customHeight="1">
      <c r="A5515" s="13">
        <v>42182.46875</v>
      </c>
      <c r="B5515" s="73">
        <f t="shared" si="1"/>
        <v>42182</v>
      </c>
      <c r="C5515" s="74">
        <f>IF(NewCustomer="Yes", IF(COUNTIF($I$2:$I$11,B5515)&gt;0,0,WEEKDAY(B5515,2)),IF(COUNTIF($I$2:$I$21,B5515)&gt;0,0,WEEKDAY(B5515,2)))</f>
        <v>6</v>
      </c>
      <c r="D5515" s="74">
        <f t="shared" si="2"/>
        <v>11</v>
      </c>
      <c r="E5515" s="12">
        <f>IFERROR(VLOOKUP(A5515,'IDAR Meter Data'!$A:$B,2,1),"")</f>
        <v>211</v>
      </c>
      <c r="F5515" s="75">
        <f>IF(CECCZ="CZ03",'Outside Temp'!B5515,IF(CECCZ="CZ04",'Outside Temp'!B5516,IF(CECCZ="CZ12",'Outside Temp'!B5517, IF(CECCZ="CZ13",'Outside Temp'!B5518))))</f>
        <v>68.95</v>
      </c>
      <c r="G5515" s="12">
        <f t="shared" si="3"/>
        <v>2</v>
      </c>
    </row>
    <row r="5516" ht="15.75" customHeight="1">
      <c r="A5516" s="13">
        <v>42182.479166666664</v>
      </c>
      <c r="B5516" s="73">
        <f t="shared" si="1"/>
        <v>42182</v>
      </c>
      <c r="C5516" s="74">
        <f>IF(NewCustomer="Yes", IF(COUNTIF($I$2:$I$11,B5516)&gt;0,0,WEEKDAY(B5516,2)),IF(COUNTIF($I$2:$I$21,B5516)&gt;0,0,WEEKDAY(B5516,2)))</f>
        <v>6</v>
      </c>
      <c r="D5516" s="74">
        <f t="shared" si="2"/>
        <v>11</v>
      </c>
      <c r="E5516" s="12">
        <f>IFERROR(VLOOKUP(A5516,'IDAR Meter Data'!$A:$B,2,1),"")</f>
        <v>212</v>
      </c>
      <c r="F5516" s="75">
        <f>IF(CECCZ="CZ03",'Outside Temp'!B5516,IF(CECCZ="CZ04",'Outside Temp'!B5517,IF(CECCZ="CZ12",'Outside Temp'!B5518, IF(CECCZ="CZ13",'Outside Temp'!B5519))))</f>
        <v>69.7</v>
      </c>
      <c r="G5516" s="12">
        <f t="shared" si="3"/>
        <v>2</v>
      </c>
    </row>
    <row r="5517" ht="15.75" customHeight="1">
      <c r="A5517" s="13">
        <v>42182.489583333336</v>
      </c>
      <c r="B5517" s="73">
        <f t="shared" si="1"/>
        <v>42182</v>
      </c>
      <c r="C5517" s="74">
        <f>IF(NewCustomer="Yes", IF(COUNTIF($I$2:$I$11,B5517)&gt;0,0,WEEKDAY(B5517,2)),IF(COUNTIF($I$2:$I$21,B5517)&gt;0,0,WEEKDAY(B5517,2)))</f>
        <v>6</v>
      </c>
      <c r="D5517" s="74">
        <f t="shared" si="2"/>
        <v>11</v>
      </c>
      <c r="E5517" s="12">
        <f>IFERROR(VLOOKUP(A5517,'IDAR Meter Data'!$A:$B,2,1),"")</f>
        <v>227</v>
      </c>
      <c r="F5517" s="75">
        <f>IF(CECCZ="CZ03",'Outside Temp'!B5517,IF(CECCZ="CZ04",'Outside Temp'!B5518,IF(CECCZ="CZ12",'Outside Temp'!B5519, IF(CECCZ="CZ13",'Outside Temp'!B5520))))</f>
        <v>70.45</v>
      </c>
      <c r="G5517" s="12">
        <f t="shared" si="3"/>
        <v>3</v>
      </c>
    </row>
    <row r="5518" ht="15.75" customHeight="1">
      <c r="A5518" s="13">
        <v>42182.5</v>
      </c>
      <c r="B5518" s="73">
        <f t="shared" si="1"/>
        <v>42182</v>
      </c>
      <c r="C5518" s="74">
        <f>IF(NewCustomer="Yes", IF(COUNTIF($I$2:$I$11,B5518)&gt;0,0,WEEKDAY(B5518,2)),IF(COUNTIF($I$2:$I$21,B5518)&gt;0,0,WEEKDAY(B5518,2)))</f>
        <v>6</v>
      </c>
      <c r="D5518" s="74">
        <f t="shared" si="2"/>
        <v>12</v>
      </c>
      <c r="E5518" s="12">
        <f>IFERROR(VLOOKUP(A5518,'IDAR Meter Data'!$A:$B,2,1),"")</f>
        <v>228</v>
      </c>
      <c r="F5518" s="75">
        <f>IF(CECCZ="CZ03",'Outside Temp'!B5518,IF(CECCZ="CZ04",'Outside Temp'!B5519,IF(CECCZ="CZ12",'Outside Temp'!B5520, IF(CECCZ="CZ13",'Outside Temp'!B5521))))</f>
        <v>71.06666667</v>
      </c>
      <c r="G5518" s="12">
        <f t="shared" si="3"/>
        <v>3</v>
      </c>
    </row>
    <row r="5519" ht="15.75" customHeight="1">
      <c r="A5519" s="13">
        <v>42182.510416666664</v>
      </c>
      <c r="B5519" s="73">
        <f t="shared" si="1"/>
        <v>42182</v>
      </c>
      <c r="C5519" s="74">
        <f>IF(NewCustomer="Yes", IF(COUNTIF($I$2:$I$11,B5519)&gt;0,0,WEEKDAY(B5519,2)),IF(COUNTIF($I$2:$I$21,B5519)&gt;0,0,WEEKDAY(B5519,2)))</f>
        <v>6</v>
      </c>
      <c r="D5519" s="74">
        <f t="shared" si="2"/>
        <v>12</v>
      </c>
      <c r="E5519" s="12">
        <f>IFERROR(VLOOKUP(A5519,'IDAR Meter Data'!$A:$B,2,1),"")</f>
        <v>226</v>
      </c>
      <c r="F5519" s="75">
        <f>IF(CECCZ="CZ03",'Outside Temp'!B5519,IF(CECCZ="CZ04",'Outside Temp'!B5520,IF(CECCZ="CZ12",'Outside Temp'!B5521, IF(CECCZ="CZ13",'Outside Temp'!B5522))))</f>
        <v>71.31666667</v>
      </c>
      <c r="G5519" s="12">
        <f t="shared" si="3"/>
        <v>3</v>
      </c>
    </row>
    <row r="5520" ht="15.75" customHeight="1">
      <c r="A5520" s="13">
        <v>42182.520833333336</v>
      </c>
      <c r="B5520" s="73">
        <f t="shared" si="1"/>
        <v>42182</v>
      </c>
      <c r="C5520" s="74">
        <f>IF(NewCustomer="Yes", IF(COUNTIF($I$2:$I$11,B5520)&gt;0,0,WEEKDAY(B5520,2)),IF(COUNTIF($I$2:$I$21,B5520)&gt;0,0,WEEKDAY(B5520,2)))</f>
        <v>6</v>
      </c>
      <c r="D5520" s="74">
        <f t="shared" si="2"/>
        <v>12</v>
      </c>
      <c r="E5520" s="12">
        <f>IFERROR(VLOOKUP(A5520,'IDAR Meter Data'!$A:$B,2,1),"")</f>
        <v>236</v>
      </c>
      <c r="F5520" s="75">
        <f>IF(CECCZ="CZ03",'Outside Temp'!B5520,IF(CECCZ="CZ04",'Outside Temp'!B5521,IF(CECCZ="CZ12",'Outside Temp'!B5522, IF(CECCZ="CZ13",'Outside Temp'!B5523))))</f>
        <v>71.56666667</v>
      </c>
      <c r="G5520" s="12">
        <f t="shared" si="3"/>
        <v>3</v>
      </c>
    </row>
    <row r="5521" ht="15.75" customHeight="1">
      <c r="A5521" s="13">
        <v>42182.53125</v>
      </c>
      <c r="B5521" s="73">
        <f t="shared" si="1"/>
        <v>42182</v>
      </c>
      <c r="C5521" s="74">
        <f>IF(NewCustomer="Yes", IF(COUNTIF($I$2:$I$11,B5521)&gt;0,0,WEEKDAY(B5521,2)),IF(COUNTIF($I$2:$I$21,B5521)&gt;0,0,WEEKDAY(B5521,2)))</f>
        <v>6</v>
      </c>
      <c r="D5521" s="74">
        <f t="shared" si="2"/>
        <v>12</v>
      </c>
      <c r="E5521" s="12">
        <f>IFERROR(VLOOKUP(A5521,'IDAR Meter Data'!$A:$B,2,1),"")</f>
        <v>233</v>
      </c>
      <c r="F5521" s="75">
        <f>IF(CECCZ="CZ03",'Outside Temp'!B5521,IF(CECCZ="CZ04",'Outside Temp'!B5522,IF(CECCZ="CZ12",'Outside Temp'!B5523, IF(CECCZ="CZ13",'Outside Temp'!B5524))))</f>
        <v>71.81666667</v>
      </c>
      <c r="G5521" s="12">
        <f t="shared" si="3"/>
        <v>3</v>
      </c>
    </row>
    <row r="5522" ht="15.75" customHeight="1">
      <c r="A5522" s="13">
        <v>42182.541666666664</v>
      </c>
      <c r="B5522" s="73">
        <f t="shared" si="1"/>
        <v>42182</v>
      </c>
      <c r="C5522" s="74">
        <f>IF(NewCustomer="Yes", IF(COUNTIF($I$2:$I$11,B5522)&gt;0,0,WEEKDAY(B5522,2)),IF(COUNTIF($I$2:$I$21,B5522)&gt;0,0,WEEKDAY(B5522,2)))</f>
        <v>6</v>
      </c>
      <c r="D5522" s="74">
        <f t="shared" si="2"/>
        <v>13</v>
      </c>
      <c r="E5522" s="12">
        <f>IFERROR(VLOOKUP(A5522,'IDAR Meter Data'!$A:$B,2,1),"")</f>
        <v>238</v>
      </c>
      <c r="F5522" s="75">
        <f>IF(CECCZ="CZ03",'Outside Temp'!B5522,IF(CECCZ="CZ04",'Outside Temp'!B5523,IF(CECCZ="CZ12",'Outside Temp'!B5524, IF(CECCZ="CZ13",'Outside Temp'!B5525))))</f>
        <v>72.13333333</v>
      </c>
      <c r="G5522" s="12">
        <f t="shared" si="3"/>
        <v>3</v>
      </c>
    </row>
    <row r="5523" ht="15.75" customHeight="1">
      <c r="A5523" s="13">
        <v>42182.552083333336</v>
      </c>
      <c r="B5523" s="73">
        <f t="shared" si="1"/>
        <v>42182</v>
      </c>
      <c r="C5523" s="74">
        <f>IF(NewCustomer="Yes", IF(COUNTIF($I$2:$I$11,B5523)&gt;0,0,WEEKDAY(B5523,2)),IF(COUNTIF($I$2:$I$21,B5523)&gt;0,0,WEEKDAY(B5523,2)))</f>
        <v>6</v>
      </c>
      <c r="D5523" s="74">
        <f t="shared" si="2"/>
        <v>13</v>
      </c>
      <c r="E5523" s="12">
        <f>IFERROR(VLOOKUP(A5523,'IDAR Meter Data'!$A:$B,2,1),"")</f>
        <v>262</v>
      </c>
      <c r="F5523" s="75">
        <f>IF(CECCZ="CZ03",'Outside Temp'!B5523,IF(CECCZ="CZ04",'Outside Temp'!B5524,IF(CECCZ="CZ12",'Outside Temp'!B5525, IF(CECCZ="CZ13",'Outside Temp'!B5526))))</f>
        <v>72.63333333</v>
      </c>
      <c r="G5523" s="12">
        <f t="shared" si="3"/>
        <v>3</v>
      </c>
    </row>
    <row r="5524" ht="15.75" customHeight="1">
      <c r="A5524" s="13">
        <v>42182.5625</v>
      </c>
      <c r="B5524" s="73">
        <f t="shared" si="1"/>
        <v>42182</v>
      </c>
      <c r="C5524" s="74">
        <f>IF(NewCustomer="Yes", IF(COUNTIF($I$2:$I$11,B5524)&gt;0,0,WEEKDAY(B5524,2)),IF(COUNTIF($I$2:$I$21,B5524)&gt;0,0,WEEKDAY(B5524,2)))</f>
        <v>6</v>
      </c>
      <c r="D5524" s="74">
        <f t="shared" si="2"/>
        <v>13</v>
      </c>
      <c r="E5524" s="12">
        <f>IFERROR(VLOOKUP(A5524,'IDAR Meter Data'!$A:$B,2,1),"")</f>
        <v>245</v>
      </c>
      <c r="F5524" s="75">
        <f>IF(CECCZ="CZ03",'Outside Temp'!B5524,IF(CECCZ="CZ04",'Outside Temp'!B5525,IF(CECCZ="CZ12",'Outside Temp'!B5526, IF(CECCZ="CZ13",'Outside Temp'!B5527))))</f>
        <v>73.13333333</v>
      </c>
      <c r="G5524" s="12">
        <f t="shared" si="3"/>
        <v>3</v>
      </c>
    </row>
    <row r="5525" ht="15.75" customHeight="1">
      <c r="A5525" s="13">
        <v>42182.572916666664</v>
      </c>
      <c r="B5525" s="73">
        <f t="shared" si="1"/>
        <v>42182</v>
      </c>
      <c r="C5525" s="74">
        <f>IF(NewCustomer="Yes", IF(COUNTIF($I$2:$I$11,B5525)&gt;0,0,WEEKDAY(B5525,2)),IF(COUNTIF($I$2:$I$21,B5525)&gt;0,0,WEEKDAY(B5525,2)))</f>
        <v>6</v>
      </c>
      <c r="D5525" s="74">
        <f t="shared" si="2"/>
        <v>13</v>
      </c>
      <c r="E5525" s="12">
        <f>IFERROR(VLOOKUP(A5525,'IDAR Meter Data'!$A:$B,2,1),"")</f>
        <v>249</v>
      </c>
      <c r="F5525" s="75">
        <f>IF(CECCZ="CZ03",'Outside Temp'!B5525,IF(CECCZ="CZ04",'Outside Temp'!B5526,IF(CECCZ="CZ12",'Outside Temp'!B5527, IF(CECCZ="CZ13",'Outside Temp'!B5528))))</f>
        <v>73.63333333</v>
      </c>
      <c r="G5525" s="12">
        <f t="shared" si="3"/>
        <v>3</v>
      </c>
    </row>
    <row r="5526" ht="15.75" customHeight="1">
      <c r="A5526" s="13">
        <v>42182.583333333336</v>
      </c>
      <c r="B5526" s="73">
        <f t="shared" si="1"/>
        <v>42182</v>
      </c>
      <c r="C5526" s="74">
        <f>IF(NewCustomer="Yes", IF(COUNTIF($I$2:$I$11,B5526)&gt;0,0,WEEKDAY(B5526,2)),IF(COUNTIF($I$2:$I$21,B5526)&gt;0,0,WEEKDAY(B5526,2)))</f>
        <v>6</v>
      </c>
      <c r="D5526" s="74">
        <f t="shared" si="2"/>
        <v>14</v>
      </c>
      <c r="E5526" s="12">
        <f>IFERROR(VLOOKUP(A5526,'IDAR Meter Data'!$A:$B,2,1),"")</f>
        <v>249</v>
      </c>
      <c r="F5526" s="75">
        <f>IF(CECCZ="CZ03",'Outside Temp'!B5526,IF(CECCZ="CZ04",'Outside Temp'!B5527,IF(CECCZ="CZ12",'Outside Temp'!B5528, IF(CECCZ="CZ13",'Outside Temp'!B5529))))</f>
        <v>73.93333333</v>
      </c>
      <c r="G5526" s="12">
        <f t="shared" si="3"/>
        <v>3</v>
      </c>
    </row>
    <row r="5527" ht="15.75" customHeight="1">
      <c r="A5527" s="13">
        <v>42182.59375</v>
      </c>
      <c r="B5527" s="73">
        <f t="shared" si="1"/>
        <v>42182</v>
      </c>
      <c r="C5527" s="74">
        <f>IF(NewCustomer="Yes", IF(COUNTIF($I$2:$I$11,B5527)&gt;0,0,WEEKDAY(B5527,2)),IF(COUNTIF($I$2:$I$21,B5527)&gt;0,0,WEEKDAY(B5527,2)))</f>
        <v>6</v>
      </c>
      <c r="D5527" s="74">
        <f t="shared" si="2"/>
        <v>14</v>
      </c>
      <c r="E5527" s="12">
        <f>IFERROR(VLOOKUP(A5527,'IDAR Meter Data'!$A:$B,2,1),"")</f>
        <v>248</v>
      </c>
      <c r="F5527" s="75">
        <f>IF(CECCZ="CZ03",'Outside Temp'!B5527,IF(CECCZ="CZ04",'Outside Temp'!B5528,IF(CECCZ="CZ12",'Outside Temp'!B5529, IF(CECCZ="CZ13",'Outside Temp'!B5530))))</f>
        <v>73.68333333</v>
      </c>
      <c r="G5527" s="12">
        <f t="shared" si="3"/>
        <v>3</v>
      </c>
    </row>
    <row r="5528" ht="15.75" customHeight="1">
      <c r="A5528" s="13">
        <v>42182.604166666664</v>
      </c>
      <c r="B5528" s="73">
        <f t="shared" si="1"/>
        <v>42182</v>
      </c>
      <c r="C5528" s="74">
        <f>IF(NewCustomer="Yes", IF(COUNTIF($I$2:$I$11,B5528)&gt;0,0,WEEKDAY(B5528,2)),IF(COUNTIF($I$2:$I$21,B5528)&gt;0,0,WEEKDAY(B5528,2)))</f>
        <v>6</v>
      </c>
      <c r="D5528" s="74">
        <f t="shared" si="2"/>
        <v>14</v>
      </c>
      <c r="E5528" s="12">
        <f>IFERROR(VLOOKUP(A5528,'IDAR Meter Data'!$A:$B,2,1),"")</f>
        <v>247</v>
      </c>
      <c r="F5528" s="75">
        <f>IF(CECCZ="CZ03",'Outside Temp'!B5528,IF(CECCZ="CZ04",'Outside Temp'!B5529,IF(CECCZ="CZ12",'Outside Temp'!B5530, IF(CECCZ="CZ13",'Outside Temp'!B5531))))</f>
        <v>73.43333333</v>
      </c>
      <c r="G5528" s="12">
        <f t="shared" si="3"/>
        <v>3</v>
      </c>
    </row>
    <row r="5529" ht="15.75" customHeight="1">
      <c r="A5529" s="13">
        <v>42182.614583333336</v>
      </c>
      <c r="B5529" s="73">
        <f t="shared" si="1"/>
        <v>42182</v>
      </c>
      <c r="C5529" s="74">
        <f>IF(NewCustomer="Yes", IF(COUNTIF($I$2:$I$11,B5529)&gt;0,0,WEEKDAY(B5529,2)),IF(COUNTIF($I$2:$I$21,B5529)&gt;0,0,WEEKDAY(B5529,2)))</f>
        <v>6</v>
      </c>
      <c r="D5529" s="74">
        <f t="shared" si="2"/>
        <v>14</v>
      </c>
      <c r="E5529" s="12">
        <f>IFERROR(VLOOKUP(A5529,'IDAR Meter Data'!$A:$B,2,1),"")</f>
        <v>254</v>
      </c>
      <c r="F5529" s="75">
        <f>IF(CECCZ="CZ03",'Outside Temp'!B5529,IF(CECCZ="CZ04",'Outside Temp'!B5530,IF(CECCZ="CZ12",'Outside Temp'!B5531, IF(CECCZ="CZ13",'Outside Temp'!B5532))))</f>
        <v>73.18333333</v>
      </c>
      <c r="G5529" s="12">
        <f t="shared" si="3"/>
        <v>3</v>
      </c>
    </row>
    <row r="5530" ht="15.75" customHeight="1">
      <c r="A5530" s="13">
        <v>42182.625</v>
      </c>
      <c r="B5530" s="73">
        <f t="shared" si="1"/>
        <v>42182</v>
      </c>
      <c r="C5530" s="74">
        <f>IF(NewCustomer="Yes", IF(COUNTIF($I$2:$I$11,B5530)&gt;0,0,WEEKDAY(B5530,2)),IF(COUNTIF($I$2:$I$21,B5530)&gt;0,0,WEEKDAY(B5530,2)))</f>
        <v>6</v>
      </c>
      <c r="D5530" s="74">
        <f t="shared" si="2"/>
        <v>15</v>
      </c>
      <c r="E5530" s="12">
        <f>IFERROR(VLOOKUP(A5530,'IDAR Meter Data'!$A:$B,2,1),"")</f>
        <v>248</v>
      </c>
      <c r="F5530" s="75">
        <f>IF(CECCZ="CZ03",'Outside Temp'!B5530,IF(CECCZ="CZ04",'Outside Temp'!B5531,IF(CECCZ="CZ12",'Outside Temp'!B5532, IF(CECCZ="CZ13",'Outside Temp'!B5533))))</f>
        <v>72.93333333</v>
      </c>
      <c r="G5530" s="12">
        <f t="shared" si="3"/>
        <v>3</v>
      </c>
    </row>
    <row r="5531" ht="15.75" customHeight="1">
      <c r="A5531" s="13">
        <v>42182.635416666664</v>
      </c>
      <c r="B5531" s="73">
        <f t="shared" si="1"/>
        <v>42182</v>
      </c>
      <c r="C5531" s="74">
        <f>IF(NewCustomer="Yes", IF(COUNTIF($I$2:$I$11,B5531)&gt;0,0,WEEKDAY(B5531,2)),IF(COUNTIF($I$2:$I$21,B5531)&gt;0,0,WEEKDAY(B5531,2)))</f>
        <v>6</v>
      </c>
      <c r="D5531" s="74">
        <f t="shared" si="2"/>
        <v>15</v>
      </c>
      <c r="E5531" s="12">
        <f>IFERROR(VLOOKUP(A5531,'IDAR Meter Data'!$A:$B,2,1),"")</f>
        <v>260</v>
      </c>
      <c r="F5531" s="75">
        <f>IF(CECCZ="CZ03",'Outside Temp'!B5531,IF(CECCZ="CZ04",'Outside Temp'!B5532,IF(CECCZ="CZ12",'Outside Temp'!B5533, IF(CECCZ="CZ13",'Outside Temp'!B5534))))</f>
        <v>72.68333333</v>
      </c>
      <c r="G5531" s="12">
        <f t="shared" si="3"/>
        <v>3</v>
      </c>
    </row>
    <row r="5532" ht="15.75" customHeight="1">
      <c r="A5532" s="13">
        <v>42182.645833333336</v>
      </c>
      <c r="B5532" s="73">
        <f t="shared" si="1"/>
        <v>42182</v>
      </c>
      <c r="C5532" s="74">
        <f>IF(NewCustomer="Yes", IF(COUNTIF($I$2:$I$11,B5532)&gt;0,0,WEEKDAY(B5532,2)),IF(COUNTIF($I$2:$I$21,B5532)&gt;0,0,WEEKDAY(B5532,2)))</f>
        <v>6</v>
      </c>
      <c r="D5532" s="74">
        <f t="shared" si="2"/>
        <v>15</v>
      </c>
      <c r="E5532" s="12">
        <f>IFERROR(VLOOKUP(A5532,'IDAR Meter Data'!$A:$B,2,1),"")</f>
        <v>260</v>
      </c>
      <c r="F5532" s="75">
        <f>IF(CECCZ="CZ03",'Outside Temp'!B5532,IF(CECCZ="CZ04",'Outside Temp'!B5533,IF(CECCZ="CZ12",'Outside Temp'!B5534, IF(CECCZ="CZ13",'Outside Temp'!B5535))))</f>
        <v>72.43333333</v>
      </c>
      <c r="G5532" s="12">
        <f t="shared" si="3"/>
        <v>3</v>
      </c>
    </row>
    <row r="5533" ht="15.75" customHeight="1">
      <c r="A5533" s="13">
        <v>42182.65625</v>
      </c>
      <c r="B5533" s="73">
        <f t="shared" si="1"/>
        <v>42182</v>
      </c>
      <c r="C5533" s="74">
        <f>IF(NewCustomer="Yes", IF(COUNTIF($I$2:$I$11,B5533)&gt;0,0,WEEKDAY(B5533,2)),IF(COUNTIF($I$2:$I$21,B5533)&gt;0,0,WEEKDAY(B5533,2)))</f>
        <v>6</v>
      </c>
      <c r="D5533" s="74">
        <f t="shared" si="2"/>
        <v>15</v>
      </c>
      <c r="E5533" s="12">
        <f>IFERROR(VLOOKUP(A5533,'IDAR Meter Data'!$A:$B,2,1),"")</f>
        <v>269</v>
      </c>
      <c r="F5533" s="75">
        <f>IF(CECCZ="CZ03",'Outside Temp'!B5533,IF(CECCZ="CZ04",'Outside Temp'!B5534,IF(CECCZ="CZ12",'Outside Temp'!B5535, IF(CECCZ="CZ13",'Outside Temp'!B5536))))</f>
        <v>72.18333333</v>
      </c>
      <c r="G5533" s="12">
        <f t="shared" si="3"/>
        <v>3</v>
      </c>
    </row>
    <row r="5534" ht="15.75" customHeight="1">
      <c r="A5534" s="13">
        <v>42182.666666666664</v>
      </c>
      <c r="B5534" s="73">
        <f t="shared" si="1"/>
        <v>42182</v>
      </c>
      <c r="C5534" s="74">
        <f>IF(NewCustomer="Yes", IF(COUNTIF($I$2:$I$11,B5534)&gt;0,0,WEEKDAY(B5534,2)),IF(COUNTIF($I$2:$I$21,B5534)&gt;0,0,WEEKDAY(B5534,2)))</f>
        <v>6</v>
      </c>
      <c r="D5534" s="74">
        <f t="shared" si="2"/>
        <v>16</v>
      </c>
      <c r="E5534" s="12">
        <f>IFERROR(VLOOKUP(A5534,'IDAR Meter Data'!$A:$B,2,1),"")</f>
        <v>259</v>
      </c>
      <c r="F5534" s="75">
        <f>IF(CECCZ="CZ03",'Outside Temp'!B5534,IF(CECCZ="CZ04",'Outside Temp'!B5535,IF(CECCZ="CZ12",'Outside Temp'!B5536, IF(CECCZ="CZ13",'Outside Temp'!B5537))))</f>
        <v>72</v>
      </c>
      <c r="G5534" s="12">
        <f t="shared" si="3"/>
        <v>3</v>
      </c>
    </row>
    <row r="5535" ht="15.75" customHeight="1">
      <c r="A5535" s="13">
        <v>42182.677083333336</v>
      </c>
      <c r="B5535" s="73">
        <f t="shared" si="1"/>
        <v>42182</v>
      </c>
      <c r="C5535" s="74">
        <f>IF(NewCustomer="Yes", IF(COUNTIF($I$2:$I$11,B5535)&gt;0,0,WEEKDAY(B5535,2)),IF(COUNTIF($I$2:$I$21,B5535)&gt;0,0,WEEKDAY(B5535,2)))</f>
        <v>6</v>
      </c>
      <c r="D5535" s="74">
        <f t="shared" si="2"/>
        <v>16</v>
      </c>
      <c r="E5535" s="12">
        <f>IFERROR(VLOOKUP(A5535,'IDAR Meter Data'!$A:$B,2,1),"")</f>
        <v>270</v>
      </c>
      <c r="F5535" s="75">
        <f>IF(CECCZ="CZ03",'Outside Temp'!B5535,IF(CECCZ="CZ04",'Outside Temp'!B5536,IF(CECCZ="CZ12",'Outside Temp'!B5537, IF(CECCZ="CZ13",'Outside Temp'!B5538))))</f>
        <v>72</v>
      </c>
      <c r="G5535" s="12">
        <f t="shared" si="3"/>
        <v>3</v>
      </c>
    </row>
    <row r="5536" ht="15.75" customHeight="1">
      <c r="A5536" s="13">
        <v>42182.6875</v>
      </c>
      <c r="B5536" s="73">
        <f t="shared" si="1"/>
        <v>42182</v>
      </c>
      <c r="C5536" s="74">
        <f>IF(NewCustomer="Yes", IF(COUNTIF($I$2:$I$11,B5536)&gt;0,0,WEEKDAY(B5536,2)),IF(COUNTIF($I$2:$I$21,B5536)&gt;0,0,WEEKDAY(B5536,2)))</f>
        <v>6</v>
      </c>
      <c r="D5536" s="74">
        <f t="shared" si="2"/>
        <v>16</v>
      </c>
      <c r="E5536" s="12">
        <f>IFERROR(VLOOKUP(A5536,'IDAR Meter Data'!$A:$B,2,1),"")</f>
        <v>265</v>
      </c>
      <c r="F5536" s="75">
        <f>IF(CECCZ="CZ03",'Outside Temp'!B5536,IF(CECCZ="CZ04",'Outside Temp'!B5537,IF(CECCZ="CZ12",'Outside Temp'!B5538, IF(CECCZ="CZ13",'Outside Temp'!B5539))))</f>
        <v>72</v>
      </c>
      <c r="G5536" s="12">
        <f t="shared" si="3"/>
        <v>3</v>
      </c>
    </row>
    <row r="5537" ht="15.75" customHeight="1">
      <c r="A5537" s="13">
        <v>42182.697916666664</v>
      </c>
      <c r="B5537" s="73">
        <f t="shared" si="1"/>
        <v>42182</v>
      </c>
      <c r="C5537" s="74">
        <f>IF(NewCustomer="Yes", IF(COUNTIF($I$2:$I$11,B5537)&gt;0,0,WEEKDAY(B5537,2)),IF(COUNTIF($I$2:$I$21,B5537)&gt;0,0,WEEKDAY(B5537,2)))</f>
        <v>6</v>
      </c>
      <c r="D5537" s="74">
        <f t="shared" si="2"/>
        <v>16</v>
      </c>
      <c r="E5537" s="12">
        <f>IFERROR(VLOOKUP(A5537,'IDAR Meter Data'!$A:$B,2,1),"")</f>
        <v>258</v>
      </c>
      <c r="F5537" s="75">
        <f>IF(CECCZ="CZ03",'Outside Temp'!B5537,IF(CECCZ="CZ04",'Outside Temp'!B5538,IF(CECCZ="CZ12",'Outside Temp'!B5539, IF(CECCZ="CZ13",'Outside Temp'!B5540))))</f>
        <v>72</v>
      </c>
      <c r="G5537" s="12">
        <f t="shared" si="3"/>
        <v>3</v>
      </c>
    </row>
    <row r="5538" ht="15.75" customHeight="1">
      <c r="A5538" s="13">
        <v>42182.708333333336</v>
      </c>
      <c r="B5538" s="73">
        <f t="shared" si="1"/>
        <v>42182</v>
      </c>
      <c r="C5538" s="74">
        <f>IF(NewCustomer="Yes", IF(COUNTIF($I$2:$I$11,B5538)&gt;0,0,WEEKDAY(B5538,2)),IF(COUNTIF($I$2:$I$21,B5538)&gt;0,0,WEEKDAY(B5538,2)))</f>
        <v>6</v>
      </c>
      <c r="D5538" s="74">
        <f t="shared" si="2"/>
        <v>17</v>
      </c>
      <c r="E5538" s="12">
        <f>IFERROR(VLOOKUP(A5538,'IDAR Meter Data'!$A:$B,2,1),"")</f>
        <v>274</v>
      </c>
      <c r="F5538" s="75">
        <f>IF(CECCZ="CZ03",'Outside Temp'!B5538,IF(CECCZ="CZ04",'Outside Temp'!B5539,IF(CECCZ="CZ12",'Outside Temp'!B5540, IF(CECCZ="CZ13",'Outside Temp'!B5541))))</f>
        <v>71.93333333</v>
      </c>
      <c r="G5538" s="12">
        <f t="shared" si="3"/>
        <v>3</v>
      </c>
    </row>
    <row r="5539" ht="15.75" customHeight="1">
      <c r="A5539" s="13">
        <v>42182.71875</v>
      </c>
      <c r="B5539" s="73">
        <f t="shared" si="1"/>
        <v>42182</v>
      </c>
      <c r="C5539" s="74">
        <f>IF(NewCustomer="Yes", IF(COUNTIF($I$2:$I$11,B5539)&gt;0,0,WEEKDAY(B5539,2)),IF(COUNTIF($I$2:$I$21,B5539)&gt;0,0,WEEKDAY(B5539,2)))</f>
        <v>6</v>
      </c>
      <c r="D5539" s="74">
        <f t="shared" si="2"/>
        <v>17</v>
      </c>
      <c r="E5539" s="12">
        <f>IFERROR(VLOOKUP(A5539,'IDAR Meter Data'!$A:$B,2,1),"")</f>
        <v>258</v>
      </c>
      <c r="F5539" s="75">
        <f>IF(CECCZ="CZ03",'Outside Temp'!B5539,IF(CECCZ="CZ04",'Outside Temp'!B5540,IF(CECCZ="CZ12",'Outside Temp'!B5541, IF(CECCZ="CZ13",'Outside Temp'!B5542))))</f>
        <v>71.68333333</v>
      </c>
      <c r="G5539" s="12">
        <f t="shared" si="3"/>
        <v>3</v>
      </c>
    </row>
    <row r="5540" ht="15.75" customHeight="1">
      <c r="A5540" s="13">
        <v>42182.729166666664</v>
      </c>
      <c r="B5540" s="73">
        <f t="shared" si="1"/>
        <v>42182</v>
      </c>
      <c r="C5540" s="74">
        <f>IF(NewCustomer="Yes", IF(COUNTIF($I$2:$I$11,B5540)&gt;0,0,WEEKDAY(B5540,2)),IF(COUNTIF($I$2:$I$21,B5540)&gt;0,0,WEEKDAY(B5540,2)))</f>
        <v>6</v>
      </c>
      <c r="D5540" s="74">
        <f t="shared" si="2"/>
        <v>17</v>
      </c>
      <c r="E5540" s="12">
        <f>IFERROR(VLOOKUP(A5540,'IDAR Meter Data'!$A:$B,2,1),"")</f>
        <v>270</v>
      </c>
      <c r="F5540" s="75">
        <f>IF(CECCZ="CZ03",'Outside Temp'!B5540,IF(CECCZ="CZ04",'Outside Temp'!B5541,IF(CECCZ="CZ12",'Outside Temp'!B5542, IF(CECCZ="CZ13",'Outside Temp'!B5543))))</f>
        <v>71.43333333</v>
      </c>
      <c r="G5540" s="12">
        <f t="shared" si="3"/>
        <v>3</v>
      </c>
    </row>
    <row r="5541" ht="15.75" customHeight="1">
      <c r="A5541" s="13">
        <v>42182.739583333336</v>
      </c>
      <c r="B5541" s="73">
        <f t="shared" si="1"/>
        <v>42182</v>
      </c>
      <c r="C5541" s="74">
        <f>IF(NewCustomer="Yes", IF(COUNTIF($I$2:$I$11,B5541)&gt;0,0,WEEKDAY(B5541,2)),IF(COUNTIF($I$2:$I$21,B5541)&gt;0,0,WEEKDAY(B5541,2)))</f>
        <v>6</v>
      </c>
      <c r="D5541" s="74">
        <f t="shared" si="2"/>
        <v>17</v>
      </c>
      <c r="E5541" s="12">
        <f>IFERROR(VLOOKUP(A5541,'IDAR Meter Data'!$A:$B,2,1),"")</f>
        <v>259</v>
      </c>
      <c r="F5541" s="75">
        <f>IF(CECCZ="CZ03",'Outside Temp'!B5541,IF(CECCZ="CZ04",'Outside Temp'!B5542,IF(CECCZ="CZ12",'Outside Temp'!B5543, IF(CECCZ="CZ13",'Outside Temp'!B5544))))</f>
        <v>71.18333333</v>
      </c>
      <c r="G5541" s="12">
        <f t="shared" si="3"/>
        <v>3</v>
      </c>
    </row>
    <row r="5542" ht="15.75" customHeight="1">
      <c r="A5542" s="13">
        <v>42182.75</v>
      </c>
      <c r="B5542" s="73">
        <f t="shared" si="1"/>
        <v>42182</v>
      </c>
      <c r="C5542" s="74">
        <f>IF(NewCustomer="Yes", IF(COUNTIF($I$2:$I$11,B5542)&gt;0,0,WEEKDAY(B5542,2)),IF(COUNTIF($I$2:$I$21,B5542)&gt;0,0,WEEKDAY(B5542,2)))</f>
        <v>6</v>
      </c>
      <c r="D5542" s="74">
        <f t="shared" si="2"/>
        <v>18</v>
      </c>
      <c r="E5542" s="12">
        <f>IFERROR(VLOOKUP(A5542,'IDAR Meter Data'!$A:$B,2,1),"")</f>
        <v>269</v>
      </c>
      <c r="F5542" s="75">
        <f>IF(CECCZ="CZ03",'Outside Temp'!B5542,IF(CECCZ="CZ04",'Outside Temp'!B5543,IF(CECCZ="CZ12",'Outside Temp'!B5544, IF(CECCZ="CZ13",'Outside Temp'!B5545))))</f>
        <v>70.8</v>
      </c>
      <c r="G5542" s="12">
        <f t="shared" si="3"/>
        <v>3</v>
      </c>
    </row>
    <row r="5543" ht="15.75" customHeight="1">
      <c r="A5543" s="13">
        <v>42182.760416666664</v>
      </c>
      <c r="B5543" s="73">
        <f t="shared" si="1"/>
        <v>42182</v>
      </c>
      <c r="C5543" s="74">
        <f>IF(NewCustomer="Yes", IF(COUNTIF($I$2:$I$11,B5543)&gt;0,0,WEEKDAY(B5543,2)),IF(COUNTIF($I$2:$I$21,B5543)&gt;0,0,WEEKDAY(B5543,2)))</f>
        <v>6</v>
      </c>
      <c r="D5543" s="74">
        <f t="shared" si="2"/>
        <v>18</v>
      </c>
      <c r="E5543" s="12">
        <f>IFERROR(VLOOKUP(A5543,'IDAR Meter Data'!$A:$B,2,1),"")</f>
        <v>249</v>
      </c>
      <c r="F5543" s="75">
        <f>IF(CECCZ="CZ03",'Outside Temp'!B5543,IF(CECCZ="CZ04",'Outside Temp'!B5544,IF(CECCZ="CZ12",'Outside Temp'!B5545, IF(CECCZ="CZ13",'Outside Temp'!B5546))))</f>
        <v>70.05</v>
      </c>
      <c r="G5543" s="12">
        <f t="shared" si="3"/>
        <v>3</v>
      </c>
    </row>
    <row r="5544" ht="15.75" customHeight="1">
      <c r="A5544" s="13">
        <v>42182.770833333336</v>
      </c>
      <c r="B5544" s="73">
        <f t="shared" si="1"/>
        <v>42182</v>
      </c>
      <c r="C5544" s="74">
        <f>IF(NewCustomer="Yes", IF(COUNTIF($I$2:$I$11,B5544)&gt;0,0,WEEKDAY(B5544,2)),IF(COUNTIF($I$2:$I$21,B5544)&gt;0,0,WEEKDAY(B5544,2)))</f>
        <v>6</v>
      </c>
      <c r="D5544" s="74">
        <f t="shared" si="2"/>
        <v>18</v>
      </c>
      <c r="E5544" s="12">
        <f>IFERROR(VLOOKUP(A5544,'IDAR Meter Data'!$A:$B,2,1),"")</f>
        <v>263</v>
      </c>
      <c r="F5544" s="75">
        <f>IF(CECCZ="CZ03",'Outside Temp'!B5544,IF(CECCZ="CZ04",'Outside Temp'!B5545,IF(CECCZ="CZ12",'Outside Temp'!B5546, IF(CECCZ="CZ13",'Outside Temp'!B5547))))</f>
        <v>69.3</v>
      </c>
      <c r="G5544" s="12">
        <f t="shared" si="3"/>
        <v>2</v>
      </c>
    </row>
    <row r="5545" ht="15.75" customHeight="1">
      <c r="A5545" s="13">
        <v>42182.78125</v>
      </c>
      <c r="B5545" s="73">
        <f t="shared" si="1"/>
        <v>42182</v>
      </c>
      <c r="C5545" s="74">
        <f>IF(NewCustomer="Yes", IF(COUNTIF($I$2:$I$11,B5545)&gt;0,0,WEEKDAY(B5545,2)),IF(COUNTIF($I$2:$I$21,B5545)&gt;0,0,WEEKDAY(B5545,2)))</f>
        <v>6</v>
      </c>
      <c r="D5545" s="74">
        <f t="shared" si="2"/>
        <v>18</v>
      </c>
      <c r="E5545" s="12">
        <f>IFERROR(VLOOKUP(A5545,'IDAR Meter Data'!$A:$B,2,1),"")</f>
        <v>247</v>
      </c>
      <c r="F5545" s="75">
        <f>IF(CECCZ="CZ03",'Outside Temp'!B5545,IF(CECCZ="CZ04",'Outside Temp'!B5546,IF(CECCZ="CZ12",'Outside Temp'!B5547, IF(CECCZ="CZ13",'Outside Temp'!B5548))))</f>
        <v>68.55</v>
      </c>
      <c r="G5545" s="12">
        <f t="shared" si="3"/>
        <v>2</v>
      </c>
    </row>
    <row r="5546" ht="15.75" customHeight="1">
      <c r="A5546" s="13">
        <v>42182.791666666664</v>
      </c>
      <c r="B5546" s="73">
        <f t="shared" si="1"/>
        <v>42182</v>
      </c>
      <c r="C5546" s="74">
        <f>IF(NewCustomer="Yes", IF(COUNTIF($I$2:$I$11,B5546)&gt;0,0,WEEKDAY(B5546,2)),IF(COUNTIF($I$2:$I$21,B5546)&gt;0,0,WEEKDAY(B5546,2)))</f>
        <v>6</v>
      </c>
      <c r="D5546" s="74">
        <f t="shared" si="2"/>
        <v>19</v>
      </c>
      <c r="E5546" s="12">
        <f>IFERROR(VLOOKUP(A5546,'IDAR Meter Data'!$A:$B,2,1),"")</f>
        <v>257</v>
      </c>
      <c r="F5546" s="75">
        <f>IF(CECCZ="CZ03",'Outside Temp'!B5546,IF(CECCZ="CZ04",'Outside Temp'!B5547,IF(CECCZ="CZ12",'Outside Temp'!B5548, IF(CECCZ="CZ13",'Outside Temp'!B5549))))</f>
        <v>67.8</v>
      </c>
      <c r="G5546" s="12">
        <f t="shared" si="3"/>
        <v>2</v>
      </c>
    </row>
    <row r="5547" ht="15.75" customHeight="1">
      <c r="A5547" s="13">
        <v>42182.802083333336</v>
      </c>
      <c r="B5547" s="73">
        <f t="shared" si="1"/>
        <v>42182</v>
      </c>
      <c r="C5547" s="74">
        <f>IF(NewCustomer="Yes", IF(COUNTIF($I$2:$I$11,B5547)&gt;0,0,WEEKDAY(B5547,2)),IF(COUNTIF($I$2:$I$21,B5547)&gt;0,0,WEEKDAY(B5547,2)))</f>
        <v>6</v>
      </c>
      <c r="D5547" s="74">
        <f t="shared" si="2"/>
        <v>19</v>
      </c>
      <c r="E5547" s="12">
        <f>IFERROR(VLOOKUP(A5547,'IDAR Meter Data'!$A:$B,2,1),"")</f>
        <v>238</v>
      </c>
      <c r="F5547" s="75">
        <f>IF(CECCZ="CZ03",'Outside Temp'!B5547,IF(CECCZ="CZ04",'Outside Temp'!B5548,IF(CECCZ="CZ12",'Outside Temp'!B5549, IF(CECCZ="CZ13",'Outside Temp'!B5550))))</f>
        <v>67.05</v>
      </c>
      <c r="G5547" s="12">
        <f t="shared" si="3"/>
        <v>2</v>
      </c>
    </row>
    <row r="5548" ht="15.75" customHeight="1">
      <c r="A5548" s="13">
        <v>42182.8125</v>
      </c>
      <c r="B5548" s="73">
        <f t="shared" si="1"/>
        <v>42182</v>
      </c>
      <c r="C5548" s="74">
        <f>IF(NewCustomer="Yes", IF(COUNTIF($I$2:$I$11,B5548)&gt;0,0,WEEKDAY(B5548,2)),IF(COUNTIF($I$2:$I$21,B5548)&gt;0,0,WEEKDAY(B5548,2)))</f>
        <v>6</v>
      </c>
      <c r="D5548" s="74">
        <f t="shared" si="2"/>
        <v>19</v>
      </c>
      <c r="E5548" s="12">
        <f>IFERROR(VLOOKUP(A5548,'IDAR Meter Data'!$A:$B,2,1),"")</f>
        <v>245</v>
      </c>
      <c r="F5548" s="75">
        <f>IF(CECCZ="CZ03",'Outside Temp'!B5548,IF(CECCZ="CZ04",'Outside Temp'!B5549,IF(CECCZ="CZ12",'Outside Temp'!B5550, IF(CECCZ="CZ13",'Outside Temp'!B5551))))</f>
        <v>66.3</v>
      </c>
      <c r="G5548" s="12">
        <f t="shared" si="3"/>
        <v>2</v>
      </c>
    </row>
    <row r="5549" ht="15.75" customHeight="1">
      <c r="A5549" s="13">
        <v>42182.822916666664</v>
      </c>
      <c r="B5549" s="73">
        <f t="shared" si="1"/>
        <v>42182</v>
      </c>
      <c r="C5549" s="74">
        <f>IF(NewCustomer="Yes", IF(COUNTIF($I$2:$I$11,B5549)&gt;0,0,WEEKDAY(B5549,2)),IF(COUNTIF($I$2:$I$21,B5549)&gt;0,0,WEEKDAY(B5549,2)))</f>
        <v>6</v>
      </c>
      <c r="D5549" s="74">
        <f t="shared" si="2"/>
        <v>19</v>
      </c>
      <c r="E5549" s="12">
        <f>IFERROR(VLOOKUP(A5549,'IDAR Meter Data'!$A:$B,2,1),"")</f>
        <v>247</v>
      </c>
      <c r="F5549" s="75">
        <f>IF(CECCZ="CZ03",'Outside Temp'!B5549,IF(CECCZ="CZ04",'Outside Temp'!B5550,IF(CECCZ="CZ12",'Outside Temp'!B5551, IF(CECCZ="CZ13",'Outside Temp'!B5552))))</f>
        <v>65.55</v>
      </c>
      <c r="G5549" s="12">
        <f t="shared" si="3"/>
        <v>2</v>
      </c>
    </row>
    <row r="5550" ht="15.75" customHeight="1">
      <c r="A5550" s="13">
        <v>42182.833333333336</v>
      </c>
      <c r="B5550" s="73">
        <f t="shared" si="1"/>
        <v>42182</v>
      </c>
      <c r="C5550" s="74">
        <f>IF(NewCustomer="Yes", IF(COUNTIF($I$2:$I$11,B5550)&gt;0,0,WEEKDAY(B5550,2)),IF(COUNTIF($I$2:$I$21,B5550)&gt;0,0,WEEKDAY(B5550,2)))</f>
        <v>6</v>
      </c>
      <c r="D5550" s="74">
        <f t="shared" si="2"/>
        <v>20</v>
      </c>
      <c r="E5550" s="12">
        <f>IFERROR(VLOOKUP(A5550,'IDAR Meter Data'!$A:$B,2,1),"")</f>
        <v>236</v>
      </c>
      <c r="F5550" s="75">
        <f>IF(CECCZ="CZ03",'Outside Temp'!B5550,IF(CECCZ="CZ04",'Outside Temp'!B5551,IF(CECCZ="CZ12",'Outside Temp'!B5552, IF(CECCZ="CZ13",'Outside Temp'!B5553))))</f>
        <v>64.86666667</v>
      </c>
      <c r="G5550" s="12">
        <f t="shared" si="3"/>
        <v>1</v>
      </c>
    </row>
    <row r="5551" ht="15.75" customHeight="1">
      <c r="A5551" s="13">
        <v>42182.84375</v>
      </c>
      <c r="B5551" s="73">
        <f t="shared" si="1"/>
        <v>42182</v>
      </c>
      <c r="C5551" s="74">
        <f>IF(NewCustomer="Yes", IF(COUNTIF($I$2:$I$11,B5551)&gt;0,0,WEEKDAY(B5551,2)),IF(COUNTIF($I$2:$I$21,B5551)&gt;0,0,WEEKDAY(B5551,2)))</f>
        <v>6</v>
      </c>
      <c r="D5551" s="74">
        <f t="shared" si="2"/>
        <v>20</v>
      </c>
      <c r="E5551" s="12">
        <f>IFERROR(VLOOKUP(A5551,'IDAR Meter Data'!$A:$B,2,1),"")</f>
        <v>240</v>
      </c>
      <c r="F5551" s="75">
        <f>IF(CECCZ="CZ03",'Outside Temp'!B5551,IF(CECCZ="CZ04",'Outside Temp'!B5552,IF(CECCZ="CZ12",'Outside Temp'!B5553, IF(CECCZ="CZ13",'Outside Temp'!B5554))))</f>
        <v>64.36666667</v>
      </c>
      <c r="G5551" s="12">
        <f t="shared" si="3"/>
        <v>1</v>
      </c>
    </row>
    <row r="5552" ht="15.75" customHeight="1">
      <c r="A5552" s="13">
        <v>42182.854166666664</v>
      </c>
      <c r="B5552" s="73">
        <f t="shared" si="1"/>
        <v>42182</v>
      </c>
      <c r="C5552" s="74">
        <f>IF(NewCustomer="Yes", IF(COUNTIF($I$2:$I$11,B5552)&gt;0,0,WEEKDAY(B5552,2)),IF(COUNTIF($I$2:$I$21,B5552)&gt;0,0,WEEKDAY(B5552,2)))</f>
        <v>6</v>
      </c>
      <c r="D5552" s="74">
        <f t="shared" si="2"/>
        <v>20</v>
      </c>
      <c r="E5552" s="12">
        <f>IFERROR(VLOOKUP(A5552,'IDAR Meter Data'!$A:$B,2,1),"")</f>
        <v>237</v>
      </c>
      <c r="F5552" s="75">
        <f>IF(CECCZ="CZ03",'Outside Temp'!B5552,IF(CECCZ="CZ04",'Outside Temp'!B5553,IF(CECCZ="CZ12",'Outside Temp'!B5554, IF(CECCZ="CZ13",'Outside Temp'!B5555))))</f>
        <v>63.86666667</v>
      </c>
      <c r="G5552" s="12">
        <f t="shared" si="3"/>
        <v>1</v>
      </c>
    </row>
    <row r="5553" ht="15.75" customHeight="1">
      <c r="A5553" s="13">
        <v>42182.864583333336</v>
      </c>
      <c r="B5553" s="73">
        <f t="shared" si="1"/>
        <v>42182</v>
      </c>
      <c r="C5553" s="74">
        <f>IF(NewCustomer="Yes", IF(COUNTIF($I$2:$I$11,B5553)&gt;0,0,WEEKDAY(B5553,2)),IF(COUNTIF($I$2:$I$21,B5553)&gt;0,0,WEEKDAY(B5553,2)))</f>
        <v>6</v>
      </c>
      <c r="D5553" s="74">
        <f t="shared" si="2"/>
        <v>20</v>
      </c>
      <c r="E5553" s="12">
        <f>IFERROR(VLOOKUP(A5553,'IDAR Meter Data'!$A:$B,2,1),"")</f>
        <v>228</v>
      </c>
      <c r="F5553" s="75">
        <f>IF(CECCZ="CZ03",'Outside Temp'!B5553,IF(CECCZ="CZ04",'Outside Temp'!B5554,IF(CECCZ="CZ12",'Outside Temp'!B5555, IF(CECCZ="CZ13",'Outside Temp'!B5556))))</f>
        <v>63.36666667</v>
      </c>
      <c r="G5553" s="12">
        <f t="shared" si="3"/>
        <v>1</v>
      </c>
    </row>
    <row r="5554" ht="15.75" customHeight="1">
      <c r="A5554" s="13">
        <v>42182.875</v>
      </c>
      <c r="B5554" s="73">
        <f t="shared" si="1"/>
        <v>42182</v>
      </c>
      <c r="C5554" s="74">
        <f>IF(NewCustomer="Yes", IF(COUNTIF($I$2:$I$11,B5554)&gt;0,0,WEEKDAY(B5554,2)),IF(COUNTIF($I$2:$I$21,B5554)&gt;0,0,WEEKDAY(B5554,2)))</f>
        <v>6</v>
      </c>
      <c r="D5554" s="74">
        <f t="shared" si="2"/>
        <v>21</v>
      </c>
      <c r="E5554" s="12">
        <f>IFERROR(VLOOKUP(A5554,'IDAR Meter Data'!$A:$B,2,1),"")</f>
        <v>229</v>
      </c>
      <c r="F5554" s="75">
        <f>IF(CECCZ="CZ03",'Outside Temp'!B5554,IF(CECCZ="CZ04",'Outside Temp'!B5555,IF(CECCZ="CZ12",'Outside Temp'!B5556, IF(CECCZ="CZ13",'Outside Temp'!B5557))))</f>
        <v>63</v>
      </c>
      <c r="G5554" s="12">
        <f t="shared" si="3"/>
        <v>1</v>
      </c>
    </row>
    <row r="5555" ht="15.75" customHeight="1">
      <c r="A5555" s="13">
        <v>42182.885416666664</v>
      </c>
      <c r="B5555" s="73">
        <f t="shared" si="1"/>
        <v>42182</v>
      </c>
      <c r="C5555" s="74">
        <f>IF(NewCustomer="Yes", IF(COUNTIF($I$2:$I$11,B5555)&gt;0,0,WEEKDAY(B5555,2)),IF(COUNTIF($I$2:$I$21,B5555)&gt;0,0,WEEKDAY(B5555,2)))</f>
        <v>6</v>
      </c>
      <c r="D5555" s="74">
        <f t="shared" si="2"/>
        <v>21</v>
      </c>
      <c r="E5555" s="12">
        <f>IFERROR(VLOOKUP(A5555,'IDAR Meter Data'!$A:$B,2,1),"")</f>
        <v>212</v>
      </c>
      <c r="F5555" s="75">
        <f>IF(CECCZ="CZ03",'Outside Temp'!B5555,IF(CECCZ="CZ04",'Outside Temp'!B5556,IF(CECCZ="CZ12",'Outside Temp'!B5557, IF(CECCZ="CZ13",'Outside Temp'!B5558))))</f>
        <v>63</v>
      </c>
      <c r="G5555" s="12">
        <f t="shared" si="3"/>
        <v>1</v>
      </c>
    </row>
    <row r="5556" ht="15.75" customHeight="1">
      <c r="A5556" s="13">
        <v>42182.895833333336</v>
      </c>
      <c r="B5556" s="73">
        <f t="shared" si="1"/>
        <v>42182</v>
      </c>
      <c r="C5556" s="74">
        <f>IF(NewCustomer="Yes", IF(COUNTIF($I$2:$I$11,B5556)&gt;0,0,WEEKDAY(B5556,2)),IF(COUNTIF($I$2:$I$21,B5556)&gt;0,0,WEEKDAY(B5556,2)))</f>
        <v>6</v>
      </c>
      <c r="D5556" s="74">
        <f t="shared" si="2"/>
        <v>21</v>
      </c>
      <c r="E5556" s="12">
        <f>IFERROR(VLOOKUP(A5556,'IDAR Meter Data'!$A:$B,2,1),"")</f>
        <v>209</v>
      </c>
      <c r="F5556" s="75">
        <f>IF(CECCZ="CZ03",'Outside Temp'!B5556,IF(CECCZ="CZ04",'Outside Temp'!B5557,IF(CECCZ="CZ12",'Outside Temp'!B5558, IF(CECCZ="CZ13",'Outside Temp'!B5559))))</f>
        <v>63</v>
      </c>
      <c r="G5556" s="12">
        <f t="shared" si="3"/>
        <v>1</v>
      </c>
    </row>
    <row r="5557" ht="15.75" customHeight="1">
      <c r="A5557" s="13">
        <v>42182.90625</v>
      </c>
      <c r="B5557" s="73">
        <f t="shared" si="1"/>
        <v>42182</v>
      </c>
      <c r="C5557" s="74">
        <f>IF(NewCustomer="Yes", IF(COUNTIF($I$2:$I$11,B5557)&gt;0,0,WEEKDAY(B5557,2)),IF(COUNTIF($I$2:$I$21,B5557)&gt;0,0,WEEKDAY(B5557,2)))</f>
        <v>6</v>
      </c>
      <c r="D5557" s="74">
        <f t="shared" si="2"/>
        <v>21</v>
      </c>
      <c r="E5557" s="12">
        <f>IFERROR(VLOOKUP(A5557,'IDAR Meter Data'!$A:$B,2,1),"")</f>
        <v>203</v>
      </c>
      <c r="F5557" s="75">
        <f>IF(CECCZ="CZ03",'Outside Temp'!B5557,IF(CECCZ="CZ04",'Outside Temp'!B5558,IF(CECCZ="CZ12",'Outside Temp'!B5559, IF(CECCZ="CZ13",'Outside Temp'!B5560))))</f>
        <v>63</v>
      </c>
      <c r="G5557" s="12">
        <f t="shared" si="3"/>
        <v>1</v>
      </c>
    </row>
    <row r="5558" ht="15.75" customHeight="1">
      <c r="A5558" s="13">
        <v>42182.916666666664</v>
      </c>
      <c r="B5558" s="73">
        <f t="shared" si="1"/>
        <v>42182</v>
      </c>
      <c r="C5558" s="74">
        <f>IF(NewCustomer="Yes", IF(COUNTIF($I$2:$I$11,B5558)&gt;0,0,WEEKDAY(B5558,2)),IF(COUNTIF($I$2:$I$21,B5558)&gt;0,0,WEEKDAY(B5558,2)))</f>
        <v>6</v>
      </c>
      <c r="D5558" s="74">
        <f t="shared" si="2"/>
        <v>22</v>
      </c>
      <c r="E5558" s="12">
        <f>IFERROR(VLOOKUP(A5558,'IDAR Meter Data'!$A:$B,2,1),"")</f>
        <v>202</v>
      </c>
      <c r="F5558" s="75">
        <f>IF(CECCZ="CZ03",'Outside Temp'!B5558,IF(CECCZ="CZ04",'Outside Temp'!B5559,IF(CECCZ="CZ12",'Outside Temp'!B5560, IF(CECCZ="CZ13",'Outside Temp'!B5561))))</f>
        <v>63</v>
      </c>
      <c r="G5558" s="12">
        <f t="shared" si="3"/>
        <v>1</v>
      </c>
    </row>
    <row r="5559" ht="15.75" customHeight="1">
      <c r="A5559" s="13">
        <v>42182.927083333336</v>
      </c>
      <c r="B5559" s="73">
        <f t="shared" si="1"/>
        <v>42182</v>
      </c>
      <c r="C5559" s="74">
        <f>IF(NewCustomer="Yes", IF(COUNTIF($I$2:$I$11,B5559)&gt;0,0,WEEKDAY(B5559,2)),IF(COUNTIF($I$2:$I$21,B5559)&gt;0,0,WEEKDAY(B5559,2)))</f>
        <v>6</v>
      </c>
      <c r="D5559" s="74">
        <f t="shared" si="2"/>
        <v>22</v>
      </c>
      <c r="E5559" s="12">
        <f>IFERROR(VLOOKUP(A5559,'IDAR Meter Data'!$A:$B,2,1),"")</f>
        <v>199</v>
      </c>
      <c r="F5559" s="75">
        <f>IF(CECCZ="CZ03",'Outside Temp'!B5559,IF(CECCZ="CZ04",'Outside Temp'!B5560,IF(CECCZ="CZ12",'Outside Temp'!B5561, IF(CECCZ="CZ13",'Outside Temp'!B5562))))</f>
        <v>63</v>
      </c>
      <c r="G5559" s="12">
        <f t="shared" si="3"/>
        <v>1</v>
      </c>
    </row>
    <row r="5560" ht="15.75" customHeight="1">
      <c r="A5560" s="13">
        <v>42182.9375</v>
      </c>
      <c r="B5560" s="73">
        <f t="shared" si="1"/>
        <v>42182</v>
      </c>
      <c r="C5560" s="74">
        <f>IF(NewCustomer="Yes", IF(COUNTIF($I$2:$I$11,B5560)&gt;0,0,WEEKDAY(B5560,2)),IF(COUNTIF($I$2:$I$21,B5560)&gt;0,0,WEEKDAY(B5560,2)))</f>
        <v>6</v>
      </c>
      <c r="D5560" s="74">
        <f t="shared" si="2"/>
        <v>22</v>
      </c>
      <c r="E5560" s="12">
        <f>IFERROR(VLOOKUP(A5560,'IDAR Meter Data'!$A:$B,2,1),"")</f>
        <v>197</v>
      </c>
      <c r="F5560" s="75">
        <f>IF(CECCZ="CZ03",'Outside Temp'!B5560,IF(CECCZ="CZ04",'Outside Temp'!B5561,IF(CECCZ="CZ12",'Outside Temp'!B5562, IF(CECCZ="CZ13",'Outside Temp'!B5563))))</f>
        <v>63</v>
      </c>
      <c r="G5560" s="12">
        <f t="shared" si="3"/>
        <v>1</v>
      </c>
    </row>
    <row r="5561" ht="15.75" customHeight="1">
      <c r="A5561" s="13">
        <v>42182.947916666664</v>
      </c>
      <c r="B5561" s="73">
        <f t="shared" si="1"/>
        <v>42182</v>
      </c>
      <c r="C5561" s="74">
        <f>IF(NewCustomer="Yes", IF(COUNTIF($I$2:$I$11,B5561)&gt;0,0,WEEKDAY(B5561,2)),IF(COUNTIF($I$2:$I$21,B5561)&gt;0,0,WEEKDAY(B5561,2)))</f>
        <v>6</v>
      </c>
      <c r="D5561" s="74">
        <f t="shared" si="2"/>
        <v>22</v>
      </c>
      <c r="E5561" s="12">
        <f>IFERROR(VLOOKUP(A5561,'IDAR Meter Data'!$A:$B,2,1),"")</f>
        <v>203</v>
      </c>
      <c r="F5561" s="75">
        <f>IF(CECCZ="CZ03",'Outside Temp'!B5561,IF(CECCZ="CZ04",'Outside Temp'!B5562,IF(CECCZ="CZ12",'Outside Temp'!B5563, IF(CECCZ="CZ13",'Outside Temp'!B5564))))</f>
        <v>63</v>
      </c>
      <c r="G5561" s="12">
        <f t="shared" si="3"/>
        <v>1</v>
      </c>
    </row>
    <row r="5562" ht="15.75" customHeight="1">
      <c r="A5562" s="13">
        <v>42182.958333333336</v>
      </c>
      <c r="B5562" s="73">
        <f t="shared" si="1"/>
        <v>42182</v>
      </c>
      <c r="C5562" s="74">
        <f>IF(NewCustomer="Yes", IF(COUNTIF($I$2:$I$11,B5562)&gt;0,0,WEEKDAY(B5562,2)),IF(COUNTIF($I$2:$I$21,B5562)&gt;0,0,WEEKDAY(B5562,2)))</f>
        <v>6</v>
      </c>
      <c r="D5562" s="74">
        <f t="shared" si="2"/>
        <v>23</v>
      </c>
      <c r="E5562" s="12">
        <f>IFERROR(VLOOKUP(A5562,'IDAR Meter Data'!$A:$B,2,1),"")</f>
        <v>201</v>
      </c>
      <c r="F5562" s="75">
        <f>IF(CECCZ="CZ03",'Outside Temp'!B5562,IF(CECCZ="CZ04",'Outside Temp'!B5563,IF(CECCZ="CZ12",'Outside Temp'!B5564, IF(CECCZ="CZ13",'Outside Temp'!B5565))))</f>
        <v>63</v>
      </c>
      <c r="G5562" s="12">
        <f t="shared" si="3"/>
        <v>1</v>
      </c>
    </row>
    <row r="5563" ht="15.75" customHeight="1">
      <c r="A5563" s="13">
        <v>42182.96875</v>
      </c>
      <c r="B5563" s="73">
        <f t="shared" si="1"/>
        <v>42182</v>
      </c>
      <c r="C5563" s="74">
        <f>IF(NewCustomer="Yes", IF(COUNTIF($I$2:$I$11,B5563)&gt;0,0,WEEKDAY(B5563,2)),IF(COUNTIF($I$2:$I$21,B5563)&gt;0,0,WEEKDAY(B5563,2)))</f>
        <v>6</v>
      </c>
      <c r="D5563" s="74">
        <f t="shared" si="2"/>
        <v>23</v>
      </c>
      <c r="E5563" s="12">
        <f>IFERROR(VLOOKUP(A5563,'IDAR Meter Data'!$A:$B,2,1),"")</f>
        <v>197</v>
      </c>
      <c r="F5563" s="75">
        <f>IF(CECCZ="CZ03",'Outside Temp'!B5563,IF(CECCZ="CZ04",'Outside Temp'!B5564,IF(CECCZ="CZ12",'Outside Temp'!B5565, IF(CECCZ="CZ13",'Outside Temp'!B5566))))</f>
        <v>63</v>
      </c>
      <c r="G5563" s="12">
        <f t="shared" si="3"/>
        <v>1</v>
      </c>
    </row>
    <row r="5564" ht="15.75" customHeight="1">
      <c r="A5564" s="13">
        <v>42182.979166666664</v>
      </c>
      <c r="B5564" s="73">
        <f t="shared" si="1"/>
        <v>42182</v>
      </c>
      <c r="C5564" s="74">
        <f>IF(NewCustomer="Yes", IF(COUNTIF($I$2:$I$11,B5564)&gt;0,0,WEEKDAY(B5564,2)),IF(COUNTIF($I$2:$I$21,B5564)&gt;0,0,WEEKDAY(B5564,2)))</f>
        <v>6</v>
      </c>
      <c r="D5564" s="74">
        <f t="shared" si="2"/>
        <v>23</v>
      </c>
      <c r="E5564" s="12">
        <f>IFERROR(VLOOKUP(A5564,'IDAR Meter Data'!$A:$B,2,1),"")</f>
        <v>197</v>
      </c>
      <c r="F5564" s="75">
        <f>IF(CECCZ="CZ03",'Outside Temp'!B5564,IF(CECCZ="CZ04",'Outside Temp'!B5565,IF(CECCZ="CZ12",'Outside Temp'!B5566, IF(CECCZ="CZ13",'Outside Temp'!B5567))))</f>
        <v>63</v>
      </c>
      <c r="G5564" s="12">
        <f t="shared" si="3"/>
        <v>1</v>
      </c>
    </row>
    <row r="5565" ht="15.75" customHeight="1">
      <c r="A5565" s="13">
        <v>42182.989583333336</v>
      </c>
      <c r="B5565" s="73">
        <f t="shared" si="1"/>
        <v>42182</v>
      </c>
      <c r="C5565" s="74">
        <f>IF(NewCustomer="Yes", IF(COUNTIF($I$2:$I$11,B5565)&gt;0,0,WEEKDAY(B5565,2)),IF(COUNTIF($I$2:$I$21,B5565)&gt;0,0,WEEKDAY(B5565,2)))</f>
        <v>6</v>
      </c>
      <c r="D5565" s="74">
        <f t="shared" si="2"/>
        <v>23</v>
      </c>
      <c r="E5565" s="12">
        <f>IFERROR(VLOOKUP(A5565,'IDAR Meter Data'!$A:$B,2,1),"")</f>
        <v>195</v>
      </c>
      <c r="F5565" s="75">
        <f>IF(CECCZ="CZ03",'Outside Temp'!B5565,IF(CECCZ="CZ04",'Outside Temp'!B5566,IF(CECCZ="CZ12",'Outside Temp'!B5567, IF(CECCZ="CZ13",'Outside Temp'!B5568))))</f>
        <v>63</v>
      </c>
      <c r="G5565" s="12">
        <f t="shared" si="3"/>
        <v>1</v>
      </c>
    </row>
    <row r="5566" ht="15.75" customHeight="1">
      <c r="A5566" s="13">
        <v>42183.0</v>
      </c>
      <c r="B5566" s="73">
        <f t="shared" si="1"/>
        <v>42183</v>
      </c>
      <c r="C5566" s="74">
        <f>IF(NewCustomer="Yes", IF(COUNTIF($I$2:$I$11,B5566)&gt;0,0,WEEKDAY(B5566,2)),IF(COUNTIF($I$2:$I$21,B5566)&gt;0,0,WEEKDAY(B5566,2)))</f>
        <v>7</v>
      </c>
      <c r="D5566" s="74">
        <f t="shared" si="2"/>
        <v>0</v>
      </c>
      <c r="E5566" s="12">
        <f>IFERROR(VLOOKUP(A5566,'IDAR Meter Data'!$A:$B,2,1),"")</f>
        <v>192</v>
      </c>
      <c r="F5566" s="75">
        <f>IF(CECCZ="CZ03",'Outside Temp'!B5566,IF(CECCZ="CZ04",'Outside Temp'!B5567,IF(CECCZ="CZ12",'Outside Temp'!B5568, IF(CECCZ="CZ13",'Outside Temp'!B5569))))</f>
        <v>63</v>
      </c>
      <c r="G5566" s="12">
        <f t="shared" si="3"/>
        <v>1</v>
      </c>
    </row>
    <row r="5567" ht="15.75" customHeight="1">
      <c r="A5567" s="13">
        <v>42183.010416666664</v>
      </c>
      <c r="B5567" s="73">
        <f t="shared" si="1"/>
        <v>42183</v>
      </c>
      <c r="C5567" s="74">
        <f>IF(NewCustomer="Yes", IF(COUNTIF($I$2:$I$11,B5567)&gt;0,0,WEEKDAY(B5567,2)),IF(COUNTIF($I$2:$I$21,B5567)&gt;0,0,WEEKDAY(B5567,2)))</f>
        <v>7</v>
      </c>
      <c r="D5567" s="74">
        <f t="shared" si="2"/>
        <v>0</v>
      </c>
      <c r="E5567" s="12">
        <f>IFERROR(VLOOKUP(A5567,'IDAR Meter Data'!$A:$B,2,1),"")</f>
        <v>196</v>
      </c>
      <c r="F5567" s="75">
        <f>IF(CECCZ="CZ03",'Outside Temp'!B5567,IF(CECCZ="CZ04",'Outside Temp'!B5568,IF(CECCZ="CZ12",'Outside Temp'!B5569, IF(CECCZ="CZ13",'Outside Temp'!B5570))))</f>
        <v>63</v>
      </c>
      <c r="G5567" s="12">
        <f t="shared" si="3"/>
        <v>1</v>
      </c>
    </row>
    <row r="5568" ht="15.75" customHeight="1">
      <c r="A5568" s="13">
        <v>42183.020833333336</v>
      </c>
      <c r="B5568" s="73">
        <f t="shared" si="1"/>
        <v>42183</v>
      </c>
      <c r="C5568" s="74">
        <f>IF(NewCustomer="Yes", IF(COUNTIF($I$2:$I$11,B5568)&gt;0,0,WEEKDAY(B5568,2)),IF(COUNTIF($I$2:$I$21,B5568)&gt;0,0,WEEKDAY(B5568,2)))</f>
        <v>7</v>
      </c>
      <c r="D5568" s="74">
        <f t="shared" si="2"/>
        <v>0</v>
      </c>
      <c r="E5568" s="12">
        <f>IFERROR(VLOOKUP(A5568,'IDAR Meter Data'!$A:$B,2,1),"")</f>
        <v>191</v>
      </c>
      <c r="F5568" s="75">
        <f>IF(CECCZ="CZ03",'Outside Temp'!B5568,IF(CECCZ="CZ04",'Outside Temp'!B5569,IF(CECCZ="CZ12",'Outside Temp'!B5570, IF(CECCZ="CZ13",'Outside Temp'!B5571))))</f>
        <v>63</v>
      </c>
      <c r="G5568" s="12">
        <f t="shared" si="3"/>
        <v>1</v>
      </c>
    </row>
    <row r="5569" ht="15.75" customHeight="1">
      <c r="A5569" s="13">
        <v>42183.03125</v>
      </c>
      <c r="B5569" s="73">
        <f t="shared" si="1"/>
        <v>42183</v>
      </c>
      <c r="C5569" s="74">
        <f>IF(NewCustomer="Yes", IF(COUNTIF($I$2:$I$11,B5569)&gt;0,0,WEEKDAY(B5569,2)),IF(COUNTIF($I$2:$I$21,B5569)&gt;0,0,WEEKDAY(B5569,2)))</f>
        <v>7</v>
      </c>
      <c r="D5569" s="74">
        <f t="shared" si="2"/>
        <v>0</v>
      </c>
      <c r="E5569" s="12">
        <f>IFERROR(VLOOKUP(A5569,'IDAR Meter Data'!$A:$B,2,1),"")</f>
        <v>196</v>
      </c>
      <c r="F5569" s="75">
        <f>IF(CECCZ="CZ03",'Outside Temp'!B5569,IF(CECCZ="CZ04",'Outside Temp'!B5570,IF(CECCZ="CZ12",'Outside Temp'!B5571, IF(CECCZ="CZ13",'Outside Temp'!B5572))))</f>
        <v>63</v>
      </c>
      <c r="G5569" s="12">
        <f t="shared" si="3"/>
        <v>1</v>
      </c>
    </row>
    <row r="5570" ht="15.75" customHeight="1">
      <c r="A5570" s="13">
        <v>42183.041666666664</v>
      </c>
      <c r="B5570" s="73">
        <f t="shared" si="1"/>
        <v>42183</v>
      </c>
      <c r="C5570" s="74">
        <f>IF(NewCustomer="Yes", IF(COUNTIF($I$2:$I$11,B5570)&gt;0,0,WEEKDAY(B5570,2)),IF(COUNTIF($I$2:$I$21,B5570)&gt;0,0,WEEKDAY(B5570,2)))</f>
        <v>7</v>
      </c>
      <c r="D5570" s="74">
        <f t="shared" si="2"/>
        <v>1</v>
      </c>
      <c r="E5570" s="12">
        <f>IFERROR(VLOOKUP(A5570,'IDAR Meter Data'!$A:$B,2,1),"")</f>
        <v>195</v>
      </c>
      <c r="F5570" s="75">
        <f>IF(CECCZ="CZ03",'Outside Temp'!B5570,IF(CECCZ="CZ04",'Outside Temp'!B5571,IF(CECCZ="CZ12",'Outside Temp'!B5572, IF(CECCZ="CZ13",'Outside Temp'!B5573))))</f>
        <v>63</v>
      </c>
      <c r="G5570" s="12">
        <f t="shared" si="3"/>
        <v>1</v>
      </c>
    </row>
    <row r="5571" ht="15.75" customHeight="1">
      <c r="A5571" s="13">
        <v>42183.052083333336</v>
      </c>
      <c r="B5571" s="73">
        <f t="shared" si="1"/>
        <v>42183</v>
      </c>
      <c r="C5571" s="74">
        <f>IF(NewCustomer="Yes", IF(COUNTIF($I$2:$I$11,B5571)&gt;0,0,WEEKDAY(B5571,2)),IF(COUNTIF($I$2:$I$21,B5571)&gt;0,0,WEEKDAY(B5571,2)))</f>
        <v>7</v>
      </c>
      <c r="D5571" s="74">
        <f t="shared" si="2"/>
        <v>1</v>
      </c>
      <c r="E5571" s="12">
        <f>IFERROR(VLOOKUP(A5571,'IDAR Meter Data'!$A:$B,2,1),"")</f>
        <v>189</v>
      </c>
      <c r="F5571" s="75">
        <f>IF(CECCZ="CZ03",'Outside Temp'!B5571,IF(CECCZ="CZ04",'Outside Temp'!B5572,IF(CECCZ="CZ12",'Outside Temp'!B5573, IF(CECCZ="CZ13",'Outside Temp'!B5574))))</f>
        <v>63</v>
      </c>
      <c r="G5571" s="12">
        <f t="shared" si="3"/>
        <v>1</v>
      </c>
    </row>
    <row r="5572" ht="15.75" customHeight="1">
      <c r="A5572" s="13">
        <v>42183.0625</v>
      </c>
      <c r="B5572" s="73">
        <f t="shared" si="1"/>
        <v>42183</v>
      </c>
      <c r="C5572" s="74">
        <f>IF(NewCustomer="Yes", IF(COUNTIF($I$2:$I$11,B5572)&gt;0,0,WEEKDAY(B5572,2)),IF(COUNTIF($I$2:$I$21,B5572)&gt;0,0,WEEKDAY(B5572,2)))</f>
        <v>7</v>
      </c>
      <c r="D5572" s="74">
        <f t="shared" si="2"/>
        <v>1</v>
      </c>
      <c r="E5572" s="12">
        <f>IFERROR(VLOOKUP(A5572,'IDAR Meter Data'!$A:$B,2,1),"")</f>
        <v>203</v>
      </c>
      <c r="F5572" s="75">
        <f>IF(CECCZ="CZ03",'Outside Temp'!B5572,IF(CECCZ="CZ04",'Outside Temp'!B5573,IF(CECCZ="CZ12",'Outside Temp'!B5574, IF(CECCZ="CZ13",'Outside Temp'!B5575))))</f>
        <v>63</v>
      </c>
      <c r="G5572" s="12">
        <f t="shared" si="3"/>
        <v>1</v>
      </c>
    </row>
    <row r="5573" ht="15.75" customHeight="1">
      <c r="A5573" s="13">
        <v>42183.072916666664</v>
      </c>
      <c r="B5573" s="73">
        <f t="shared" si="1"/>
        <v>42183</v>
      </c>
      <c r="C5573" s="74">
        <f>IF(NewCustomer="Yes", IF(COUNTIF($I$2:$I$11,B5573)&gt;0,0,WEEKDAY(B5573,2)),IF(COUNTIF($I$2:$I$21,B5573)&gt;0,0,WEEKDAY(B5573,2)))</f>
        <v>7</v>
      </c>
      <c r="D5573" s="74">
        <f t="shared" si="2"/>
        <v>1</v>
      </c>
      <c r="E5573" s="12">
        <f>IFERROR(VLOOKUP(A5573,'IDAR Meter Data'!$A:$B,2,1),"")</f>
        <v>188</v>
      </c>
      <c r="F5573" s="75">
        <f>IF(CECCZ="CZ03",'Outside Temp'!B5573,IF(CECCZ="CZ04",'Outside Temp'!B5574,IF(CECCZ="CZ12",'Outside Temp'!B5575, IF(CECCZ="CZ13",'Outside Temp'!B5576))))</f>
        <v>63</v>
      </c>
      <c r="G5573" s="12">
        <f t="shared" si="3"/>
        <v>1</v>
      </c>
    </row>
    <row r="5574" ht="15.75" customHeight="1">
      <c r="A5574" s="13">
        <v>42183.083333333336</v>
      </c>
      <c r="B5574" s="73">
        <f t="shared" si="1"/>
        <v>42183</v>
      </c>
      <c r="C5574" s="74">
        <f>IF(NewCustomer="Yes", IF(COUNTIF($I$2:$I$11,B5574)&gt;0,0,WEEKDAY(B5574,2)),IF(COUNTIF($I$2:$I$21,B5574)&gt;0,0,WEEKDAY(B5574,2)))</f>
        <v>7</v>
      </c>
      <c r="D5574" s="74">
        <f t="shared" si="2"/>
        <v>2</v>
      </c>
      <c r="E5574" s="12">
        <f>IFERROR(VLOOKUP(A5574,'IDAR Meter Data'!$A:$B,2,1),"")</f>
        <v>190</v>
      </c>
      <c r="F5574" s="75">
        <f>IF(CECCZ="CZ03",'Outside Temp'!B5574,IF(CECCZ="CZ04",'Outside Temp'!B5575,IF(CECCZ="CZ12",'Outside Temp'!B5576, IF(CECCZ="CZ13",'Outside Temp'!B5577))))</f>
        <v>62.93333333</v>
      </c>
      <c r="G5574" s="12">
        <f t="shared" si="3"/>
        <v>1</v>
      </c>
    </row>
    <row r="5575" ht="15.75" customHeight="1">
      <c r="A5575" s="13">
        <v>42183.09375</v>
      </c>
      <c r="B5575" s="73">
        <f t="shared" si="1"/>
        <v>42183</v>
      </c>
      <c r="C5575" s="74">
        <f>IF(NewCustomer="Yes", IF(COUNTIF($I$2:$I$11,B5575)&gt;0,0,WEEKDAY(B5575,2)),IF(COUNTIF($I$2:$I$21,B5575)&gt;0,0,WEEKDAY(B5575,2)))</f>
        <v>7</v>
      </c>
      <c r="D5575" s="74">
        <f t="shared" si="2"/>
        <v>2</v>
      </c>
      <c r="E5575" s="12">
        <f>IFERROR(VLOOKUP(A5575,'IDAR Meter Data'!$A:$B,2,1),"")</f>
        <v>188</v>
      </c>
      <c r="F5575" s="75">
        <f>IF(CECCZ="CZ03",'Outside Temp'!B5575,IF(CECCZ="CZ04",'Outside Temp'!B5576,IF(CECCZ="CZ12",'Outside Temp'!B5577, IF(CECCZ="CZ13",'Outside Temp'!B5578))))</f>
        <v>62.68333333</v>
      </c>
      <c r="G5575" s="12">
        <f t="shared" si="3"/>
        <v>1</v>
      </c>
    </row>
    <row r="5576" ht="15.75" customHeight="1">
      <c r="A5576" s="13">
        <v>42183.104166666664</v>
      </c>
      <c r="B5576" s="73">
        <f t="shared" si="1"/>
        <v>42183</v>
      </c>
      <c r="C5576" s="74">
        <f>IF(NewCustomer="Yes", IF(COUNTIF($I$2:$I$11,B5576)&gt;0,0,WEEKDAY(B5576,2)),IF(COUNTIF($I$2:$I$21,B5576)&gt;0,0,WEEKDAY(B5576,2)))</f>
        <v>7</v>
      </c>
      <c r="D5576" s="74">
        <f t="shared" si="2"/>
        <v>2</v>
      </c>
      <c r="E5576" s="12">
        <f>IFERROR(VLOOKUP(A5576,'IDAR Meter Data'!$A:$B,2,1),"")</f>
        <v>193</v>
      </c>
      <c r="F5576" s="75">
        <f>IF(CECCZ="CZ03",'Outside Temp'!B5576,IF(CECCZ="CZ04",'Outside Temp'!B5577,IF(CECCZ="CZ12",'Outside Temp'!B5578, IF(CECCZ="CZ13",'Outside Temp'!B5579))))</f>
        <v>62.43333333</v>
      </c>
      <c r="G5576" s="12">
        <f t="shared" si="3"/>
        <v>1</v>
      </c>
    </row>
    <row r="5577" ht="15.75" customHeight="1">
      <c r="A5577" s="13">
        <v>42183.114583333336</v>
      </c>
      <c r="B5577" s="73">
        <f t="shared" si="1"/>
        <v>42183</v>
      </c>
      <c r="C5577" s="74">
        <f>IF(NewCustomer="Yes", IF(COUNTIF($I$2:$I$11,B5577)&gt;0,0,WEEKDAY(B5577,2)),IF(COUNTIF($I$2:$I$21,B5577)&gt;0,0,WEEKDAY(B5577,2)))</f>
        <v>7</v>
      </c>
      <c r="D5577" s="74">
        <f t="shared" si="2"/>
        <v>2</v>
      </c>
      <c r="E5577" s="12">
        <f>IFERROR(VLOOKUP(A5577,'IDAR Meter Data'!$A:$B,2,1),"")</f>
        <v>193</v>
      </c>
      <c r="F5577" s="75">
        <f>IF(CECCZ="CZ03",'Outside Temp'!B5577,IF(CECCZ="CZ04",'Outside Temp'!B5578,IF(CECCZ="CZ12",'Outside Temp'!B5579, IF(CECCZ="CZ13",'Outside Temp'!B5580))))</f>
        <v>62.18333333</v>
      </c>
      <c r="G5577" s="12">
        <f t="shared" si="3"/>
        <v>1</v>
      </c>
    </row>
    <row r="5578" ht="15.75" customHeight="1">
      <c r="A5578" s="13">
        <v>42183.125</v>
      </c>
      <c r="B5578" s="73">
        <f t="shared" si="1"/>
        <v>42183</v>
      </c>
      <c r="C5578" s="74">
        <f>IF(NewCustomer="Yes", IF(COUNTIF($I$2:$I$11,B5578)&gt;0,0,WEEKDAY(B5578,2)),IF(COUNTIF($I$2:$I$21,B5578)&gt;0,0,WEEKDAY(B5578,2)))</f>
        <v>7</v>
      </c>
      <c r="D5578" s="74">
        <f t="shared" si="2"/>
        <v>3</v>
      </c>
      <c r="E5578" s="12">
        <f>IFERROR(VLOOKUP(A5578,'IDAR Meter Data'!$A:$B,2,1),"")</f>
        <v>190</v>
      </c>
      <c r="F5578" s="75">
        <f>IF(CECCZ="CZ03",'Outside Temp'!B5578,IF(CECCZ="CZ04",'Outside Temp'!B5579,IF(CECCZ="CZ12",'Outside Temp'!B5580, IF(CECCZ="CZ13",'Outside Temp'!B5581))))</f>
        <v>61.93333333</v>
      </c>
      <c r="G5578" s="12">
        <f t="shared" si="3"/>
        <v>1</v>
      </c>
    </row>
    <row r="5579" ht="15.75" customHeight="1">
      <c r="A5579" s="13">
        <v>42183.135416666664</v>
      </c>
      <c r="B5579" s="73">
        <f t="shared" si="1"/>
        <v>42183</v>
      </c>
      <c r="C5579" s="74">
        <f>IF(NewCustomer="Yes", IF(COUNTIF($I$2:$I$11,B5579)&gt;0,0,WEEKDAY(B5579,2)),IF(COUNTIF($I$2:$I$21,B5579)&gt;0,0,WEEKDAY(B5579,2)))</f>
        <v>7</v>
      </c>
      <c r="D5579" s="74">
        <f t="shared" si="2"/>
        <v>3</v>
      </c>
      <c r="E5579" s="12">
        <f>IFERROR(VLOOKUP(A5579,'IDAR Meter Data'!$A:$B,2,1),"")</f>
        <v>190</v>
      </c>
      <c r="F5579" s="75">
        <f>IF(CECCZ="CZ03",'Outside Temp'!B5579,IF(CECCZ="CZ04",'Outside Temp'!B5580,IF(CECCZ="CZ12",'Outside Temp'!B5581, IF(CECCZ="CZ13",'Outside Temp'!B5582))))</f>
        <v>61.68333333</v>
      </c>
      <c r="G5579" s="12">
        <f t="shared" si="3"/>
        <v>1</v>
      </c>
    </row>
    <row r="5580" ht="15.75" customHeight="1">
      <c r="A5580" s="13">
        <v>42183.145833333336</v>
      </c>
      <c r="B5580" s="73">
        <f t="shared" si="1"/>
        <v>42183</v>
      </c>
      <c r="C5580" s="74">
        <f>IF(NewCustomer="Yes", IF(COUNTIF($I$2:$I$11,B5580)&gt;0,0,WEEKDAY(B5580,2)),IF(COUNTIF($I$2:$I$21,B5580)&gt;0,0,WEEKDAY(B5580,2)))</f>
        <v>7</v>
      </c>
      <c r="D5580" s="74">
        <f t="shared" si="2"/>
        <v>3</v>
      </c>
      <c r="E5580" s="12">
        <f>IFERROR(VLOOKUP(A5580,'IDAR Meter Data'!$A:$B,2,1),"")</f>
        <v>187</v>
      </c>
      <c r="F5580" s="75">
        <f>IF(CECCZ="CZ03",'Outside Temp'!B5580,IF(CECCZ="CZ04",'Outside Temp'!B5581,IF(CECCZ="CZ12",'Outside Temp'!B5582, IF(CECCZ="CZ13",'Outside Temp'!B5583))))</f>
        <v>61.43333333</v>
      </c>
      <c r="G5580" s="12">
        <f t="shared" si="3"/>
        <v>1</v>
      </c>
    </row>
    <row r="5581" ht="15.75" customHeight="1">
      <c r="A5581" s="13">
        <v>42183.15625</v>
      </c>
      <c r="B5581" s="73">
        <f t="shared" si="1"/>
        <v>42183</v>
      </c>
      <c r="C5581" s="74">
        <f>IF(NewCustomer="Yes", IF(COUNTIF($I$2:$I$11,B5581)&gt;0,0,WEEKDAY(B5581,2)),IF(COUNTIF($I$2:$I$21,B5581)&gt;0,0,WEEKDAY(B5581,2)))</f>
        <v>7</v>
      </c>
      <c r="D5581" s="74">
        <f t="shared" si="2"/>
        <v>3</v>
      </c>
      <c r="E5581" s="12">
        <f>IFERROR(VLOOKUP(A5581,'IDAR Meter Data'!$A:$B,2,1),"")</f>
        <v>192</v>
      </c>
      <c r="F5581" s="75">
        <f>IF(CECCZ="CZ03",'Outside Temp'!B5581,IF(CECCZ="CZ04",'Outside Temp'!B5582,IF(CECCZ="CZ12",'Outside Temp'!B5583, IF(CECCZ="CZ13",'Outside Temp'!B5584))))</f>
        <v>61.18333333</v>
      </c>
      <c r="G5581" s="12">
        <f t="shared" si="3"/>
        <v>1</v>
      </c>
    </row>
    <row r="5582" ht="15.75" customHeight="1">
      <c r="A5582" s="13">
        <v>42183.166666666664</v>
      </c>
      <c r="B5582" s="73">
        <f t="shared" si="1"/>
        <v>42183</v>
      </c>
      <c r="C5582" s="74">
        <f>IF(NewCustomer="Yes", IF(COUNTIF($I$2:$I$11,B5582)&gt;0,0,WEEKDAY(B5582,2)),IF(COUNTIF($I$2:$I$21,B5582)&gt;0,0,WEEKDAY(B5582,2)))</f>
        <v>7</v>
      </c>
      <c r="D5582" s="74">
        <f t="shared" si="2"/>
        <v>4</v>
      </c>
      <c r="E5582" s="12">
        <f>IFERROR(VLOOKUP(A5582,'IDAR Meter Data'!$A:$B,2,1),"")</f>
        <v>189</v>
      </c>
      <c r="F5582" s="75">
        <f>IF(CECCZ="CZ03",'Outside Temp'!B5582,IF(CECCZ="CZ04",'Outside Temp'!B5583,IF(CECCZ="CZ12",'Outside Temp'!B5584, IF(CECCZ="CZ13",'Outside Temp'!B5585))))</f>
        <v>61.26666667</v>
      </c>
      <c r="G5582" s="12">
        <f t="shared" si="3"/>
        <v>1</v>
      </c>
    </row>
    <row r="5583" ht="15.75" customHeight="1">
      <c r="A5583" s="13">
        <v>42183.177083333336</v>
      </c>
      <c r="B5583" s="73">
        <f t="shared" si="1"/>
        <v>42183</v>
      </c>
      <c r="C5583" s="74">
        <f>IF(NewCustomer="Yes", IF(COUNTIF($I$2:$I$11,B5583)&gt;0,0,WEEKDAY(B5583,2)),IF(COUNTIF($I$2:$I$21,B5583)&gt;0,0,WEEKDAY(B5583,2)))</f>
        <v>7</v>
      </c>
      <c r="D5583" s="74">
        <f t="shared" si="2"/>
        <v>4</v>
      </c>
      <c r="E5583" s="12">
        <f>IFERROR(VLOOKUP(A5583,'IDAR Meter Data'!$A:$B,2,1),"")</f>
        <v>190</v>
      </c>
      <c r="F5583" s="75">
        <f>IF(CECCZ="CZ03",'Outside Temp'!B5583,IF(CECCZ="CZ04",'Outside Temp'!B5584,IF(CECCZ="CZ12",'Outside Temp'!B5585, IF(CECCZ="CZ13",'Outside Temp'!B5586))))</f>
        <v>62.26666667</v>
      </c>
      <c r="G5583" s="12">
        <f t="shared" si="3"/>
        <v>1</v>
      </c>
    </row>
    <row r="5584" ht="15.75" customHeight="1">
      <c r="A5584" s="13">
        <v>42183.1875</v>
      </c>
      <c r="B5584" s="73">
        <f t="shared" si="1"/>
        <v>42183</v>
      </c>
      <c r="C5584" s="74">
        <f>IF(NewCustomer="Yes", IF(COUNTIF($I$2:$I$11,B5584)&gt;0,0,WEEKDAY(B5584,2)),IF(COUNTIF($I$2:$I$21,B5584)&gt;0,0,WEEKDAY(B5584,2)))</f>
        <v>7</v>
      </c>
      <c r="D5584" s="74">
        <f t="shared" si="2"/>
        <v>4</v>
      </c>
      <c r="E5584" s="12">
        <f>IFERROR(VLOOKUP(A5584,'IDAR Meter Data'!$A:$B,2,1),"")</f>
        <v>187</v>
      </c>
      <c r="F5584" s="75">
        <f>IF(CECCZ="CZ03",'Outside Temp'!B5584,IF(CECCZ="CZ04",'Outside Temp'!B5585,IF(CECCZ="CZ12",'Outside Temp'!B5586, IF(CECCZ="CZ13",'Outside Temp'!B5587))))</f>
        <v>62.86666667</v>
      </c>
      <c r="G5584" s="12">
        <f t="shared" si="3"/>
        <v>1</v>
      </c>
    </row>
    <row r="5585" ht="15.75" customHeight="1">
      <c r="A5585" s="13">
        <v>42183.197916666664</v>
      </c>
      <c r="B5585" s="73">
        <f t="shared" si="1"/>
        <v>42183</v>
      </c>
      <c r="C5585" s="74">
        <f>IF(NewCustomer="Yes", IF(COUNTIF($I$2:$I$11,B5585)&gt;0,0,WEEKDAY(B5585,2)),IF(COUNTIF($I$2:$I$21,B5585)&gt;0,0,WEEKDAY(B5585,2)))</f>
        <v>7</v>
      </c>
      <c r="D5585" s="74">
        <f t="shared" si="2"/>
        <v>4</v>
      </c>
      <c r="E5585" s="12">
        <f>IFERROR(VLOOKUP(A5585,'IDAR Meter Data'!$A:$B,2,1),"")</f>
        <v>187</v>
      </c>
      <c r="F5585" s="75">
        <f>IF(CECCZ="CZ03",'Outside Temp'!B5585,IF(CECCZ="CZ04",'Outside Temp'!B5586,IF(CECCZ="CZ12",'Outside Temp'!B5587, IF(CECCZ="CZ13",'Outside Temp'!B5588))))</f>
        <v>62.36666667</v>
      </c>
      <c r="G5585" s="12">
        <f t="shared" si="3"/>
        <v>1</v>
      </c>
    </row>
    <row r="5586" ht="15.75" customHeight="1">
      <c r="A5586" s="13">
        <v>42183.208333333336</v>
      </c>
      <c r="B5586" s="73">
        <f t="shared" si="1"/>
        <v>42183</v>
      </c>
      <c r="C5586" s="74">
        <f>IF(NewCustomer="Yes", IF(COUNTIF($I$2:$I$11,B5586)&gt;0,0,WEEKDAY(B5586,2)),IF(COUNTIF($I$2:$I$21,B5586)&gt;0,0,WEEKDAY(B5586,2)))</f>
        <v>7</v>
      </c>
      <c r="D5586" s="74">
        <f t="shared" si="2"/>
        <v>5</v>
      </c>
      <c r="E5586" s="12">
        <f>IFERROR(VLOOKUP(A5586,'IDAR Meter Data'!$A:$B,2,1),"")</f>
        <v>182</v>
      </c>
      <c r="F5586" s="75">
        <f>IF(CECCZ="CZ03",'Outside Temp'!B5586,IF(CECCZ="CZ04",'Outside Temp'!B5587,IF(CECCZ="CZ12",'Outside Temp'!B5588, IF(CECCZ="CZ13",'Outside Temp'!B5589))))</f>
        <v>62.26666667</v>
      </c>
      <c r="G5586" s="12">
        <f t="shared" si="3"/>
        <v>1</v>
      </c>
    </row>
    <row r="5587" ht="15.75" customHeight="1">
      <c r="A5587" s="13">
        <v>42183.21875</v>
      </c>
      <c r="B5587" s="73">
        <f t="shared" si="1"/>
        <v>42183</v>
      </c>
      <c r="C5587" s="74">
        <f>IF(NewCustomer="Yes", IF(COUNTIF($I$2:$I$11,B5587)&gt;0,0,WEEKDAY(B5587,2)),IF(COUNTIF($I$2:$I$21,B5587)&gt;0,0,WEEKDAY(B5587,2)))</f>
        <v>7</v>
      </c>
      <c r="D5587" s="74">
        <f t="shared" si="2"/>
        <v>5</v>
      </c>
      <c r="E5587" s="12">
        <f>IFERROR(VLOOKUP(A5587,'IDAR Meter Data'!$A:$B,2,1),"")</f>
        <v>184</v>
      </c>
      <c r="F5587" s="75">
        <f>IF(CECCZ="CZ03",'Outside Temp'!B5587,IF(CECCZ="CZ04",'Outside Temp'!B5588,IF(CECCZ="CZ12",'Outside Temp'!B5589, IF(CECCZ="CZ13",'Outside Temp'!B5590))))</f>
        <v>62.82222222</v>
      </c>
      <c r="G5587" s="12">
        <f t="shared" si="3"/>
        <v>1</v>
      </c>
    </row>
    <row r="5588" ht="15.75" customHeight="1">
      <c r="A5588" s="13">
        <v>42183.229166666664</v>
      </c>
      <c r="B5588" s="73">
        <f t="shared" si="1"/>
        <v>42183</v>
      </c>
      <c r="C5588" s="74">
        <f>IF(NewCustomer="Yes", IF(COUNTIF($I$2:$I$11,B5588)&gt;0,0,WEEKDAY(B5588,2)),IF(COUNTIF($I$2:$I$21,B5588)&gt;0,0,WEEKDAY(B5588,2)))</f>
        <v>7</v>
      </c>
      <c r="D5588" s="74">
        <f t="shared" si="2"/>
        <v>5</v>
      </c>
      <c r="E5588" s="12">
        <f>IFERROR(VLOOKUP(A5588,'IDAR Meter Data'!$A:$B,2,1),"")</f>
        <v>191</v>
      </c>
      <c r="F5588" s="75">
        <f>IF(CECCZ="CZ03",'Outside Temp'!B5588,IF(CECCZ="CZ04",'Outside Temp'!B5589,IF(CECCZ="CZ12",'Outside Temp'!B5590, IF(CECCZ="CZ13",'Outside Temp'!B5591))))</f>
        <v>62.15555556</v>
      </c>
      <c r="G5588" s="12">
        <f t="shared" si="3"/>
        <v>1</v>
      </c>
    </row>
    <row r="5589" ht="15.75" customHeight="1">
      <c r="A5589" s="13">
        <v>42183.239583333336</v>
      </c>
      <c r="B5589" s="73">
        <f t="shared" si="1"/>
        <v>42183</v>
      </c>
      <c r="C5589" s="74">
        <f>IF(NewCustomer="Yes", IF(COUNTIF($I$2:$I$11,B5589)&gt;0,0,WEEKDAY(B5589,2)),IF(COUNTIF($I$2:$I$21,B5589)&gt;0,0,WEEKDAY(B5589,2)))</f>
        <v>7</v>
      </c>
      <c r="D5589" s="74">
        <f t="shared" si="2"/>
        <v>5</v>
      </c>
      <c r="E5589" s="12">
        <f>IFERROR(VLOOKUP(A5589,'IDAR Meter Data'!$A:$B,2,1),"")</f>
        <v>183</v>
      </c>
      <c r="F5589" s="75">
        <f>IF(CECCZ="CZ03",'Outside Temp'!B5589,IF(CECCZ="CZ04",'Outside Temp'!B5590,IF(CECCZ="CZ12",'Outside Temp'!B5591, IF(CECCZ="CZ13",'Outside Temp'!B5592))))</f>
        <v>61.48888889</v>
      </c>
      <c r="G5589" s="12">
        <f t="shared" si="3"/>
        <v>1</v>
      </c>
    </row>
    <row r="5590" ht="15.75" customHeight="1">
      <c r="A5590" s="13">
        <v>42183.25</v>
      </c>
      <c r="B5590" s="73">
        <f t="shared" si="1"/>
        <v>42183</v>
      </c>
      <c r="C5590" s="74">
        <f>IF(NewCustomer="Yes", IF(COUNTIF($I$2:$I$11,B5590)&gt;0,0,WEEKDAY(B5590,2)),IF(COUNTIF($I$2:$I$21,B5590)&gt;0,0,WEEKDAY(B5590,2)))</f>
        <v>7</v>
      </c>
      <c r="D5590" s="74">
        <f t="shared" si="2"/>
        <v>6</v>
      </c>
      <c r="E5590" s="12">
        <f>IFERROR(VLOOKUP(A5590,'IDAR Meter Data'!$A:$B,2,1),"")</f>
        <v>189</v>
      </c>
      <c r="F5590" s="75">
        <f>IF(CECCZ="CZ03",'Outside Temp'!B5590,IF(CECCZ="CZ04",'Outside Temp'!B5591,IF(CECCZ="CZ12",'Outside Temp'!B5592, IF(CECCZ="CZ13",'Outside Temp'!B5593))))</f>
        <v>61.06666667</v>
      </c>
      <c r="G5590" s="12">
        <f t="shared" si="3"/>
        <v>1</v>
      </c>
    </row>
    <row r="5591" ht="15.75" customHeight="1">
      <c r="A5591" s="13">
        <v>42183.260416666664</v>
      </c>
      <c r="B5591" s="73">
        <f t="shared" si="1"/>
        <v>42183</v>
      </c>
      <c r="C5591" s="74">
        <f>IF(NewCustomer="Yes", IF(COUNTIF($I$2:$I$11,B5591)&gt;0,0,WEEKDAY(B5591,2)),IF(COUNTIF($I$2:$I$21,B5591)&gt;0,0,WEEKDAY(B5591,2)))</f>
        <v>7</v>
      </c>
      <c r="D5591" s="74">
        <f t="shared" si="2"/>
        <v>6</v>
      </c>
      <c r="E5591" s="12">
        <f>IFERROR(VLOOKUP(A5591,'IDAR Meter Data'!$A:$B,2,1),"")</f>
        <v>183</v>
      </c>
      <c r="F5591" s="75">
        <f>IF(CECCZ="CZ03",'Outside Temp'!B5591,IF(CECCZ="CZ04",'Outside Temp'!B5592,IF(CECCZ="CZ12",'Outside Temp'!B5593, IF(CECCZ="CZ13",'Outside Temp'!B5594))))</f>
        <v>61.31666667</v>
      </c>
      <c r="G5591" s="12">
        <f t="shared" si="3"/>
        <v>1</v>
      </c>
    </row>
    <row r="5592" ht="15.75" customHeight="1">
      <c r="A5592" s="13">
        <v>42183.270833333336</v>
      </c>
      <c r="B5592" s="73">
        <f t="shared" si="1"/>
        <v>42183</v>
      </c>
      <c r="C5592" s="74">
        <f>IF(NewCustomer="Yes", IF(COUNTIF($I$2:$I$11,B5592)&gt;0,0,WEEKDAY(B5592,2)),IF(COUNTIF($I$2:$I$21,B5592)&gt;0,0,WEEKDAY(B5592,2)))</f>
        <v>7</v>
      </c>
      <c r="D5592" s="74">
        <f t="shared" si="2"/>
        <v>6</v>
      </c>
      <c r="E5592" s="12">
        <f>IFERROR(VLOOKUP(A5592,'IDAR Meter Data'!$A:$B,2,1),"")</f>
        <v>201</v>
      </c>
      <c r="F5592" s="75">
        <f>IF(CECCZ="CZ03",'Outside Temp'!B5592,IF(CECCZ="CZ04",'Outside Temp'!B5593,IF(CECCZ="CZ12",'Outside Temp'!B5594, IF(CECCZ="CZ13",'Outside Temp'!B5595))))</f>
        <v>61.56666667</v>
      </c>
      <c r="G5592" s="12">
        <f t="shared" si="3"/>
        <v>1</v>
      </c>
    </row>
    <row r="5593" ht="15.75" customHeight="1">
      <c r="A5593" s="13">
        <v>42183.28125</v>
      </c>
      <c r="B5593" s="73">
        <f t="shared" si="1"/>
        <v>42183</v>
      </c>
      <c r="C5593" s="74">
        <f>IF(NewCustomer="Yes", IF(COUNTIF($I$2:$I$11,B5593)&gt;0,0,WEEKDAY(B5593,2)),IF(COUNTIF($I$2:$I$21,B5593)&gt;0,0,WEEKDAY(B5593,2)))</f>
        <v>7</v>
      </c>
      <c r="D5593" s="74">
        <f t="shared" si="2"/>
        <v>6</v>
      </c>
      <c r="E5593" s="12">
        <f>IFERROR(VLOOKUP(A5593,'IDAR Meter Data'!$A:$B,2,1),"")</f>
        <v>200</v>
      </c>
      <c r="F5593" s="75">
        <f>IF(CECCZ="CZ03",'Outside Temp'!B5593,IF(CECCZ="CZ04",'Outside Temp'!B5594,IF(CECCZ="CZ12",'Outside Temp'!B5595, IF(CECCZ="CZ13",'Outside Temp'!B5596))))</f>
        <v>61.81666667</v>
      </c>
      <c r="G5593" s="12">
        <f t="shared" si="3"/>
        <v>1</v>
      </c>
    </row>
    <row r="5594" ht="15.75" customHeight="1">
      <c r="A5594" s="13">
        <v>42183.291666666664</v>
      </c>
      <c r="B5594" s="73">
        <f t="shared" si="1"/>
        <v>42183</v>
      </c>
      <c r="C5594" s="74">
        <f>IF(NewCustomer="Yes", IF(COUNTIF($I$2:$I$11,B5594)&gt;0,0,WEEKDAY(B5594,2)),IF(COUNTIF($I$2:$I$21,B5594)&gt;0,0,WEEKDAY(B5594,2)))</f>
        <v>7</v>
      </c>
      <c r="D5594" s="74">
        <f t="shared" si="2"/>
        <v>7</v>
      </c>
      <c r="E5594" s="12">
        <f>IFERROR(VLOOKUP(A5594,'IDAR Meter Data'!$A:$B,2,1),"")</f>
        <v>200</v>
      </c>
      <c r="F5594" s="75">
        <f>IF(CECCZ="CZ03",'Outside Temp'!B5594,IF(CECCZ="CZ04",'Outside Temp'!B5595,IF(CECCZ="CZ12",'Outside Temp'!B5596, IF(CECCZ="CZ13",'Outside Temp'!B5597))))</f>
        <v>62.13333333</v>
      </c>
      <c r="G5594" s="12">
        <f t="shared" si="3"/>
        <v>1</v>
      </c>
    </row>
    <row r="5595" ht="15.75" customHeight="1">
      <c r="A5595" s="13">
        <v>42183.302083333336</v>
      </c>
      <c r="B5595" s="73">
        <f t="shared" si="1"/>
        <v>42183</v>
      </c>
      <c r="C5595" s="74">
        <f>IF(NewCustomer="Yes", IF(COUNTIF($I$2:$I$11,B5595)&gt;0,0,WEEKDAY(B5595,2)),IF(COUNTIF($I$2:$I$21,B5595)&gt;0,0,WEEKDAY(B5595,2)))</f>
        <v>7</v>
      </c>
      <c r="D5595" s="74">
        <f t="shared" si="2"/>
        <v>7</v>
      </c>
      <c r="E5595" s="12">
        <f>IFERROR(VLOOKUP(A5595,'IDAR Meter Data'!$A:$B,2,1),"")</f>
        <v>203</v>
      </c>
      <c r="F5595" s="75">
        <f>IF(CECCZ="CZ03",'Outside Temp'!B5595,IF(CECCZ="CZ04",'Outside Temp'!B5596,IF(CECCZ="CZ12",'Outside Temp'!B5597, IF(CECCZ="CZ13",'Outside Temp'!B5598))))</f>
        <v>62.63333333</v>
      </c>
      <c r="G5595" s="12">
        <f t="shared" si="3"/>
        <v>1</v>
      </c>
    </row>
    <row r="5596" ht="15.75" customHeight="1">
      <c r="A5596" s="13">
        <v>42183.3125</v>
      </c>
      <c r="B5596" s="73">
        <f t="shared" si="1"/>
        <v>42183</v>
      </c>
      <c r="C5596" s="74">
        <f>IF(NewCustomer="Yes", IF(COUNTIF($I$2:$I$11,B5596)&gt;0,0,WEEKDAY(B5596,2)),IF(COUNTIF($I$2:$I$21,B5596)&gt;0,0,WEEKDAY(B5596,2)))</f>
        <v>7</v>
      </c>
      <c r="D5596" s="74">
        <f t="shared" si="2"/>
        <v>7</v>
      </c>
      <c r="E5596" s="12">
        <f>IFERROR(VLOOKUP(A5596,'IDAR Meter Data'!$A:$B,2,1),"")</f>
        <v>199</v>
      </c>
      <c r="F5596" s="75">
        <f>IF(CECCZ="CZ03",'Outside Temp'!B5596,IF(CECCZ="CZ04",'Outside Temp'!B5597,IF(CECCZ="CZ12",'Outside Temp'!B5598, IF(CECCZ="CZ13",'Outside Temp'!B5599))))</f>
        <v>63.13333333</v>
      </c>
      <c r="G5596" s="12">
        <f t="shared" si="3"/>
        <v>1</v>
      </c>
    </row>
    <row r="5597" ht="15.75" customHeight="1">
      <c r="A5597" s="13">
        <v>42183.322916666664</v>
      </c>
      <c r="B5597" s="73">
        <f t="shared" si="1"/>
        <v>42183</v>
      </c>
      <c r="C5597" s="74">
        <f>IF(NewCustomer="Yes", IF(COUNTIF($I$2:$I$11,B5597)&gt;0,0,WEEKDAY(B5597,2)),IF(COUNTIF($I$2:$I$21,B5597)&gt;0,0,WEEKDAY(B5597,2)))</f>
        <v>7</v>
      </c>
      <c r="D5597" s="74">
        <f t="shared" si="2"/>
        <v>7</v>
      </c>
      <c r="E5597" s="12">
        <f>IFERROR(VLOOKUP(A5597,'IDAR Meter Data'!$A:$B,2,1),"")</f>
        <v>203</v>
      </c>
      <c r="F5597" s="75">
        <f>IF(CECCZ="CZ03",'Outside Temp'!B5597,IF(CECCZ="CZ04",'Outside Temp'!B5598,IF(CECCZ="CZ12",'Outside Temp'!B5599, IF(CECCZ="CZ13",'Outside Temp'!B5600))))</f>
        <v>63.63333333</v>
      </c>
      <c r="G5597" s="12">
        <f t="shared" si="3"/>
        <v>1</v>
      </c>
    </row>
    <row r="5598" ht="15.75" customHeight="1">
      <c r="A5598" s="13">
        <v>42183.333333333336</v>
      </c>
      <c r="B5598" s="73">
        <f t="shared" si="1"/>
        <v>42183</v>
      </c>
      <c r="C5598" s="74">
        <f>IF(NewCustomer="Yes", IF(COUNTIF($I$2:$I$11,B5598)&gt;0,0,WEEKDAY(B5598,2)),IF(COUNTIF($I$2:$I$21,B5598)&gt;0,0,WEEKDAY(B5598,2)))</f>
        <v>7</v>
      </c>
      <c r="D5598" s="74">
        <f t="shared" si="2"/>
        <v>8</v>
      </c>
      <c r="E5598" s="12">
        <f>IFERROR(VLOOKUP(A5598,'IDAR Meter Data'!$A:$B,2,1),"")</f>
        <v>199</v>
      </c>
      <c r="F5598" s="75">
        <f>IF(CECCZ="CZ03",'Outside Temp'!B5598,IF(CECCZ="CZ04",'Outside Temp'!B5599,IF(CECCZ="CZ12",'Outside Temp'!B5600, IF(CECCZ="CZ13",'Outside Temp'!B5601))))</f>
        <v>64.06666667</v>
      </c>
      <c r="G5598" s="12">
        <f t="shared" si="3"/>
        <v>1</v>
      </c>
    </row>
    <row r="5599" ht="15.75" customHeight="1">
      <c r="A5599" s="13">
        <v>42183.34375</v>
      </c>
      <c r="B5599" s="73">
        <f t="shared" si="1"/>
        <v>42183</v>
      </c>
      <c r="C5599" s="74">
        <f>IF(NewCustomer="Yes", IF(COUNTIF($I$2:$I$11,B5599)&gt;0,0,WEEKDAY(B5599,2)),IF(COUNTIF($I$2:$I$21,B5599)&gt;0,0,WEEKDAY(B5599,2)))</f>
        <v>7</v>
      </c>
      <c r="D5599" s="74">
        <f t="shared" si="2"/>
        <v>8</v>
      </c>
      <c r="E5599" s="12">
        <f>IFERROR(VLOOKUP(A5599,'IDAR Meter Data'!$A:$B,2,1),"")</f>
        <v>202</v>
      </c>
      <c r="F5599" s="75">
        <f>IF(CECCZ="CZ03",'Outside Temp'!B5599,IF(CECCZ="CZ04",'Outside Temp'!B5600,IF(CECCZ="CZ12",'Outside Temp'!B5601, IF(CECCZ="CZ13",'Outside Temp'!B5602))))</f>
        <v>64.31666667</v>
      </c>
      <c r="G5599" s="12">
        <f t="shared" si="3"/>
        <v>1</v>
      </c>
    </row>
    <row r="5600" ht="15.75" customHeight="1">
      <c r="A5600" s="13">
        <v>42183.354166666664</v>
      </c>
      <c r="B5600" s="73">
        <f t="shared" si="1"/>
        <v>42183</v>
      </c>
      <c r="C5600" s="74">
        <f>IF(NewCustomer="Yes", IF(COUNTIF($I$2:$I$11,B5600)&gt;0,0,WEEKDAY(B5600,2)),IF(COUNTIF($I$2:$I$21,B5600)&gt;0,0,WEEKDAY(B5600,2)))</f>
        <v>7</v>
      </c>
      <c r="D5600" s="74">
        <f t="shared" si="2"/>
        <v>8</v>
      </c>
      <c r="E5600" s="12">
        <f>IFERROR(VLOOKUP(A5600,'IDAR Meter Data'!$A:$B,2,1),"")</f>
        <v>197</v>
      </c>
      <c r="F5600" s="75">
        <f>IF(CECCZ="CZ03",'Outside Temp'!B5600,IF(CECCZ="CZ04",'Outside Temp'!B5601,IF(CECCZ="CZ12",'Outside Temp'!B5602, IF(CECCZ="CZ13",'Outside Temp'!B5603))))</f>
        <v>64.56666667</v>
      </c>
      <c r="G5600" s="12">
        <f t="shared" si="3"/>
        <v>1</v>
      </c>
    </row>
    <row r="5601" ht="15.75" customHeight="1">
      <c r="A5601" s="13">
        <v>42183.364583333336</v>
      </c>
      <c r="B5601" s="73">
        <f t="shared" si="1"/>
        <v>42183</v>
      </c>
      <c r="C5601" s="74">
        <f>IF(NewCustomer="Yes", IF(COUNTIF($I$2:$I$11,B5601)&gt;0,0,WEEKDAY(B5601,2)),IF(COUNTIF($I$2:$I$21,B5601)&gt;0,0,WEEKDAY(B5601,2)))</f>
        <v>7</v>
      </c>
      <c r="D5601" s="74">
        <f t="shared" si="2"/>
        <v>8</v>
      </c>
      <c r="E5601" s="12">
        <f>IFERROR(VLOOKUP(A5601,'IDAR Meter Data'!$A:$B,2,1),"")</f>
        <v>208</v>
      </c>
      <c r="F5601" s="75">
        <f>IF(CECCZ="CZ03",'Outside Temp'!B5601,IF(CECCZ="CZ04",'Outside Temp'!B5602,IF(CECCZ="CZ12",'Outside Temp'!B5603, IF(CECCZ="CZ13",'Outside Temp'!B5604))))</f>
        <v>64.81666667</v>
      </c>
      <c r="G5601" s="12">
        <f t="shared" si="3"/>
        <v>1</v>
      </c>
    </row>
    <row r="5602" ht="15.75" customHeight="1">
      <c r="A5602" s="13">
        <v>42183.375</v>
      </c>
      <c r="B5602" s="73">
        <f t="shared" si="1"/>
        <v>42183</v>
      </c>
      <c r="C5602" s="74">
        <f>IF(NewCustomer="Yes", IF(COUNTIF($I$2:$I$11,B5602)&gt;0,0,WEEKDAY(B5602,2)),IF(COUNTIF($I$2:$I$21,B5602)&gt;0,0,WEEKDAY(B5602,2)))</f>
        <v>7</v>
      </c>
      <c r="D5602" s="74">
        <f t="shared" si="2"/>
        <v>9</v>
      </c>
      <c r="E5602" s="12">
        <f>IFERROR(VLOOKUP(A5602,'IDAR Meter Data'!$A:$B,2,1),"")</f>
        <v>197</v>
      </c>
      <c r="F5602" s="75">
        <f>IF(CECCZ="CZ03",'Outside Temp'!B5602,IF(CECCZ="CZ04",'Outside Temp'!B5603,IF(CECCZ="CZ12",'Outside Temp'!B5604, IF(CECCZ="CZ13",'Outside Temp'!B5605))))</f>
        <v>65.11428571</v>
      </c>
      <c r="G5602" s="12">
        <f t="shared" si="3"/>
        <v>2</v>
      </c>
    </row>
    <row r="5603" ht="15.75" customHeight="1">
      <c r="A5603" s="13">
        <v>42183.385416666664</v>
      </c>
      <c r="B5603" s="73">
        <f t="shared" si="1"/>
        <v>42183</v>
      </c>
      <c r="C5603" s="74">
        <f>IF(NewCustomer="Yes", IF(COUNTIF($I$2:$I$11,B5603)&gt;0,0,WEEKDAY(B5603,2)),IF(COUNTIF($I$2:$I$21,B5603)&gt;0,0,WEEKDAY(B5603,2)))</f>
        <v>7</v>
      </c>
      <c r="D5603" s="74">
        <f t="shared" si="2"/>
        <v>9</v>
      </c>
      <c r="E5603" s="12">
        <f>IFERROR(VLOOKUP(A5603,'IDAR Meter Data'!$A:$B,2,1),"")</f>
        <v>208</v>
      </c>
      <c r="F5603" s="75">
        <f>IF(CECCZ="CZ03",'Outside Temp'!B5603,IF(CECCZ="CZ04",'Outside Temp'!B5604,IF(CECCZ="CZ12",'Outside Temp'!B5605, IF(CECCZ="CZ13",'Outside Temp'!B5606))))</f>
        <v>65.54285714</v>
      </c>
      <c r="G5603" s="12">
        <f t="shared" si="3"/>
        <v>2</v>
      </c>
    </row>
    <row r="5604" ht="15.75" customHeight="1">
      <c r="A5604" s="13">
        <v>42183.395833333336</v>
      </c>
      <c r="B5604" s="73">
        <f t="shared" si="1"/>
        <v>42183</v>
      </c>
      <c r="C5604" s="74">
        <f>IF(NewCustomer="Yes", IF(COUNTIF($I$2:$I$11,B5604)&gt;0,0,WEEKDAY(B5604,2)),IF(COUNTIF($I$2:$I$21,B5604)&gt;0,0,WEEKDAY(B5604,2)))</f>
        <v>7</v>
      </c>
      <c r="D5604" s="74">
        <f t="shared" si="2"/>
        <v>9</v>
      </c>
      <c r="E5604" s="12">
        <f>IFERROR(VLOOKUP(A5604,'IDAR Meter Data'!$A:$B,2,1),"")</f>
        <v>209</v>
      </c>
      <c r="F5604" s="75">
        <f>IF(CECCZ="CZ03",'Outside Temp'!B5604,IF(CECCZ="CZ04",'Outside Temp'!B5605,IF(CECCZ="CZ12",'Outside Temp'!B5606, IF(CECCZ="CZ13",'Outside Temp'!B5607))))</f>
        <v>65.97142857</v>
      </c>
      <c r="G5604" s="12">
        <f t="shared" si="3"/>
        <v>2</v>
      </c>
    </row>
    <row r="5605" ht="15.75" customHeight="1">
      <c r="A5605" s="13">
        <v>42183.40625</v>
      </c>
      <c r="B5605" s="73">
        <f t="shared" si="1"/>
        <v>42183</v>
      </c>
      <c r="C5605" s="74">
        <f>IF(NewCustomer="Yes", IF(COUNTIF($I$2:$I$11,B5605)&gt;0,0,WEEKDAY(B5605,2)),IF(COUNTIF($I$2:$I$21,B5605)&gt;0,0,WEEKDAY(B5605,2)))</f>
        <v>7</v>
      </c>
      <c r="D5605" s="74">
        <f t="shared" si="2"/>
        <v>9</v>
      </c>
      <c r="E5605" s="12">
        <f>IFERROR(VLOOKUP(A5605,'IDAR Meter Data'!$A:$B,2,1),"")</f>
        <v>206</v>
      </c>
      <c r="F5605" s="75">
        <f>IF(CECCZ="CZ03",'Outside Temp'!B5605,IF(CECCZ="CZ04",'Outside Temp'!B5606,IF(CECCZ="CZ12",'Outside Temp'!B5607, IF(CECCZ="CZ13",'Outside Temp'!B5608))))</f>
        <v>67.12</v>
      </c>
      <c r="G5605" s="12">
        <f t="shared" si="3"/>
        <v>2</v>
      </c>
    </row>
    <row r="5606" ht="15.75" customHeight="1">
      <c r="A5606" s="13">
        <v>42183.416666666664</v>
      </c>
      <c r="B5606" s="73">
        <f t="shared" si="1"/>
        <v>42183</v>
      </c>
      <c r="C5606" s="74">
        <f>IF(NewCustomer="Yes", IF(COUNTIF($I$2:$I$11,B5606)&gt;0,0,WEEKDAY(B5606,2)),IF(COUNTIF($I$2:$I$21,B5606)&gt;0,0,WEEKDAY(B5606,2)))</f>
        <v>7</v>
      </c>
      <c r="D5606" s="74">
        <f t="shared" si="2"/>
        <v>10</v>
      </c>
      <c r="E5606" s="12">
        <f>IFERROR(VLOOKUP(A5606,'IDAR Meter Data'!$A:$B,2,1),"")</f>
        <v>201</v>
      </c>
      <c r="F5606" s="75">
        <f>IF(CECCZ="CZ03",'Outside Temp'!B5606,IF(CECCZ="CZ04",'Outside Temp'!B5607,IF(CECCZ="CZ12",'Outside Temp'!B5608, IF(CECCZ="CZ13",'Outside Temp'!B5609))))</f>
        <v>68.06666667</v>
      </c>
      <c r="G5606" s="12">
        <f t="shared" si="3"/>
        <v>2</v>
      </c>
    </row>
    <row r="5607" ht="15.75" customHeight="1">
      <c r="A5607" s="13">
        <v>42183.427083333336</v>
      </c>
      <c r="B5607" s="73">
        <f t="shared" si="1"/>
        <v>42183</v>
      </c>
      <c r="C5607" s="74">
        <f>IF(NewCustomer="Yes", IF(COUNTIF($I$2:$I$11,B5607)&gt;0,0,WEEKDAY(B5607,2)),IF(COUNTIF($I$2:$I$21,B5607)&gt;0,0,WEEKDAY(B5607,2)))</f>
        <v>7</v>
      </c>
      <c r="D5607" s="74">
        <f t="shared" si="2"/>
        <v>10</v>
      </c>
      <c r="E5607" s="12">
        <f>IFERROR(VLOOKUP(A5607,'IDAR Meter Data'!$A:$B,2,1),"")</f>
        <v>215</v>
      </c>
      <c r="F5607" s="75">
        <f>IF(CECCZ="CZ03",'Outside Temp'!B5607,IF(CECCZ="CZ04",'Outside Temp'!B5608,IF(CECCZ="CZ12",'Outside Temp'!B5609, IF(CECCZ="CZ13",'Outside Temp'!B5610))))</f>
        <v>68.31666667</v>
      </c>
      <c r="G5607" s="12">
        <f t="shared" si="3"/>
        <v>2</v>
      </c>
    </row>
    <row r="5608" ht="15.75" customHeight="1">
      <c r="A5608" s="13">
        <v>42183.4375</v>
      </c>
      <c r="B5608" s="73">
        <f t="shared" si="1"/>
        <v>42183</v>
      </c>
      <c r="C5608" s="74">
        <f>IF(NewCustomer="Yes", IF(COUNTIF($I$2:$I$11,B5608)&gt;0,0,WEEKDAY(B5608,2)),IF(COUNTIF($I$2:$I$21,B5608)&gt;0,0,WEEKDAY(B5608,2)))</f>
        <v>7</v>
      </c>
      <c r="D5608" s="74">
        <f t="shared" si="2"/>
        <v>10</v>
      </c>
      <c r="E5608" s="12">
        <f>IFERROR(VLOOKUP(A5608,'IDAR Meter Data'!$A:$B,2,1),"")</f>
        <v>218</v>
      </c>
      <c r="F5608" s="75">
        <f>IF(CECCZ="CZ03",'Outside Temp'!B5608,IF(CECCZ="CZ04",'Outside Temp'!B5609,IF(CECCZ="CZ12",'Outside Temp'!B5610, IF(CECCZ="CZ13",'Outside Temp'!B5611))))</f>
        <v>68.56666667</v>
      </c>
      <c r="G5608" s="12">
        <f t="shared" si="3"/>
        <v>2</v>
      </c>
    </row>
    <row r="5609" ht="15.75" customHeight="1">
      <c r="A5609" s="13">
        <v>42183.447916666664</v>
      </c>
      <c r="B5609" s="73">
        <f t="shared" si="1"/>
        <v>42183</v>
      </c>
      <c r="C5609" s="74">
        <f>IF(NewCustomer="Yes", IF(COUNTIF($I$2:$I$11,B5609)&gt;0,0,WEEKDAY(B5609,2)),IF(COUNTIF($I$2:$I$21,B5609)&gt;0,0,WEEKDAY(B5609,2)))</f>
        <v>7</v>
      </c>
      <c r="D5609" s="74">
        <f t="shared" si="2"/>
        <v>10</v>
      </c>
      <c r="E5609" s="12">
        <f>IFERROR(VLOOKUP(A5609,'IDAR Meter Data'!$A:$B,2,1),"")</f>
        <v>213</v>
      </c>
      <c r="F5609" s="75">
        <f>IF(CECCZ="CZ03",'Outside Temp'!B5609,IF(CECCZ="CZ04",'Outside Temp'!B5610,IF(CECCZ="CZ12",'Outside Temp'!B5611, IF(CECCZ="CZ13",'Outside Temp'!B5612))))</f>
        <v>68.81666667</v>
      </c>
      <c r="G5609" s="12">
        <f t="shared" si="3"/>
        <v>2</v>
      </c>
    </row>
    <row r="5610" ht="15.75" customHeight="1">
      <c r="A5610" s="13">
        <v>42183.458333333336</v>
      </c>
      <c r="B5610" s="73">
        <f t="shared" si="1"/>
        <v>42183</v>
      </c>
      <c r="C5610" s="74">
        <f>IF(NewCustomer="Yes", IF(COUNTIF($I$2:$I$11,B5610)&gt;0,0,WEEKDAY(B5610,2)),IF(COUNTIF($I$2:$I$21,B5610)&gt;0,0,WEEKDAY(B5610,2)))</f>
        <v>7</v>
      </c>
      <c r="D5610" s="74">
        <f t="shared" si="2"/>
        <v>11</v>
      </c>
      <c r="E5610" s="12">
        <f>IFERROR(VLOOKUP(A5610,'IDAR Meter Data'!$A:$B,2,1),"")</f>
        <v>214</v>
      </c>
      <c r="F5610" s="75">
        <f>IF(CECCZ="CZ03",'Outside Temp'!B5610,IF(CECCZ="CZ04",'Outside Temp'!B5611,IF(CECCZ="CZ12",'Outside Temp'!B5612, IF(CECCZ="CZ13",'Outside Temp'!B5613))))</f>
        <v>69.06666667</v>
      </c>
      <c r="G5610" s="12">
        <f t="shared" si="3"/>
        <v>2</v>
      </c>
    </row>
    <row r="5611" ht="15.75" customHeight="1">
      <c r="A5611" s="13">
        <v>42183.46875</v>
      </c>
      <c r="B5611" s="73">
        <f t="shared" si="1"/>
        <v>42183</v>
      </c>
      <c r="C5611" s="74">
        <f>IF(NewCustomer="Yes", IF(COUNTIF($I$2:$I$11,B5611)&gt;0,0,WEEKDAY(B5611,2)),IF(COUNTIF($I$2:$I$21,B5611)&gt;0,0,WEEKDAY(B5611,2)))</f>
        <v>7</v>
      </c>
      <c r="D5611" s="74">
        <f t="shared" si="2"/>
        <v>11</v>
      </c>
      <c r="E5611" s="12">
        <f>IFERROR(VLOOKUP(A5611,'IDAR Meter Data'!$A:$B,2,1),"")</f>
        <v>221</v>
      </c>
      <c r="F5611" s="75">
        <f>IF(CECCZ="CZ03",'Outside Temp'!B5611,IF(CECCZ="CZ04",'Outside Temp'!B5612,IF(CECCZ="CZ12",'Outside Temp'!B5613, IF(CECCZ="CZ13",'Outside Temp'!B5614))))</f>
        <v>69.31666667</v>
      </c>
      <c r="G5611" s="12">
        <f t="shared" si="3"/>
        <v>2</v>
      </c>
    </row>
    <row r="5612" ht="15.75" customHeight="1">
      <c r="A5612" s="13">
        <v>42183.479166666664</v>
      </c>
      <c r="B5612" s="73">
        <f t="shared" si="1"/>
        <v>42183</v>
      </c>
      <c r="C5612" s="74">
        <f>IF(NewCustomer="Yes", IF(COUNTIF($I$2:$I$11,B5612)&gt;0,0,WEEKDAY(B5612,2)),IF(COUNTIF($I$2:$I$21,B5612)&gt;0,0,WEEKDAY(B5612,2)))</f>
        <v>7</v>
      </c>
      <c r="D5612" s="74">
        <f t="shared" si="2"/>
        <v>11</v>
      </c>
      <c r="E5612" s="12">
        <f>IFERROR(VLOOKUP(A5612,'IDAR Meter Data'!$A:$B,2,1),"")</f>
        <v>221</v>
      </c>
      <c r="F5612" s="75">
        <f>IF(CECCZ="CZ03",'Outside Temp'!B5612,IF(CECCZ="CZ04",'Outside Temp'!B5613,IF(CECCZ="CZ12",'Outside Temp'!B5614, IF(CECCZ="CZ13",'Outside Temp'!B5615))))</f>
        <v>69.56666667</v>
      </c>
      <c r="G5612" s="12">
        <f t="shared" si="3"/>
        <v>2</v>
      </c>
    </row>
    <row r="5613" ht="15.75" customHeight="1">
      <c r="A5613" s="13">
        <v>42183.489583333336</v>
      </c>
      <c r="B5613" s="73">
        <f t="shared" si="1"/>
        <v>42183</v>
      </c>
      <c r="C5613" s="74">
        <f>IF(NewCustomer="Yes", IF(COUNTIF($I$2:$I$11,B5613)&gt;0,0,WEEKDAY(B5613,2)),IF(COUNTIF($I$2:$I$21,B5613)&gt;0,0,WEEKDAY(B5613,2)))</f>
        <v>7</v>
      </c>
      <c r="D5613" s="74">
        <f t="shared" si="2"/>
        <v>11</v>
      </c>
      <c r="E5613" s="12">
        <f>IFERROR(VLOOKUP(A5613,'IDAR Meter Data'!$A:$B,2,1),"")</f>
        <v>233</v>
      </c>
      <c r="F5613" s="75">
        <f>IF(CECCZ="CZ03",'Outside Temp'!B5613,IF(CECCZ="CZ04",'Outside Temp'!B5614,IF(CECCZ="CZ12",'Outside Temp'!B5615, IF(CECCZ="CZ13",'Outside Temp'!B5616))))</f>
        <v>69.81666667</v>
      </c>
      <c r="G5613" s="12">
        <f t="shared" si="3"/>
        <v>2</v>
      </c>
    </row>
    <row r="5614" ht="15.75" customHeight="1">
      <c r="A5614" s="13">
        <v>42183.5</v>
      </c>
      <c r="B5614" s="73">
        <f t="shared" si="1"/>
        <v>42183</v>
      </c>
      <c r="C5614" s="74">
        <f>IF(NewCustomer="Yes", IF(COUNTIF($I$2:$I$11,B5614)&gt;0,0,WEEKDAY(B5614,2)),IF(COUNTIF($I$2:$I$21,B5614)&gt;0,0,WEEKDAY(B5614,2)))</f>
        <v>7</v>
      </c>
      <c r="D5614" s="74">
        <f t="shared" si="2"/>
        <v>12</v>
      </c>
      <c r="E5614" s="12">
        <f>IFERROR(VLOOKUP(A5614,'IDAR Meter Data'!$A:$B,2,1),"")</f>
        <v>231</v>
      </c>
      <c r="F5614" s="75">
        <f>IF(CECCZ="CZ03",'Outside Temp'!B5614,IF(CECCZ="CZ04",'Outside Temp'!B5615,IF(CECCZ="CZ12",'Outside Temp'!B5616, IF(CECCZ="CZ13",'Outside Temp'!B5617))))</f>
        <v>70.06666667</v>
      </c>
      <c r="G5614" s="12">
        <f t="shared" si="3"/>
        <v>3</v>
      </c>
    </row>
    <row r="5615" ht="15.75" customHeight="1">
      <c r="A5615" s="13">
        <v>42183.510416666664</v>
      </c>
      <c r="B5615" s="73">
        <f t="shared" si="1"/>
        <v>42183</v>
      </c>
      <c r="C5615" s="74">
        <f>IF(NewCustomer="Yes", IF(COUNTIF($I$2:$I$11,B5615)&gt;0,0,WEEKDAY(B5615,2)),IF(COUNTIF($I$2:$I$21,B5615)&gt;0,0,WEEKDAY(B5615,2)))</f>
        <v>7</v>
      </c>
      <c r="D5615" s="74">
        <f t="shared" si="2"/>
        <v>12</v>
      </c>
      <c r="E5615" s="12">
        <f>IFERROR(VLOOKUP(A5615,'IDAR Meter Data'!$A:$B,2,1),"")</f>
        <v>219</v>
      </c>
      <c r="F5615" s="75">
        <f>IF(CECCZ="CZ03",'Outside Temp'!B5615,IF(CECCZ="CZ04",'Outside Temp'!B5616,IF(CECCZ="CZ12",'Outside Temp'!B5617, IF(CECCZ="CZ13",'Outside Temp'!B5618))))</f>
        <v>70.31666667</v>
      </c>
      <c r="G5615" s="12">
        <f t="shared" si="3"/>
        <v>3</v>
      </c>
    </row>
    <row r="5616" ht="15.75" customHeight="1">
      <c r="A5616" s="13">
        <v>42183.520833333336</v>
      </c>
      <c r="B5616" s="73">
        <f t="shared" si="1"/>
        <v>42183</v>
      </c>
      <c r="C5616" s="74">
        <f>IF(NewCustomer="Yes", IF(COUNTIF($I$2:$I$11,B5616)&gt;0,0,WEEKDAY(B5616,2)),IF(COUNTIF($I$2:$I$21,B5616)&gt;0,0,WEEKDAY(B5616,2)))</f>
        <v>7</v>
      </c>
      <c r="D5616" s="74">
        <f t="shared" si="2"/>
        <v>12</v>
      </c>
      <c r="E5616" s="12">
        <f>IFERROR(VLOOKUP(A5616,'IDAR Meter Data'!$A:$B,2,1),"")</f>
        <v>237</v>
      </c>
      <c r="F5616" s="75">
        <f>IF(CECCZ="CZ03",'Outside Temp'!B5616,IF(CECCZ="CZ04",'Outside Temp'!B5617,IF(CECCZ="CZ12",'Outside Temp'!B5618, IF(CECCZ="CZ13",'Outside Temp'!B5619))))</f>
        <v>70.56666667</v>
      </c>
      <c r="G5616" s="12">
        <f t="shared" si="3"/>
        <v>3</v>
      </c>
    </row>
    <row r="5617" ht="15.75" customHeight="1">
      <c r="A5617" s="13">
        <v>42183.53125</v>
      </c>
      <c r="B5617" s="73">
        <f t="shared" si="1"/>
        <v>42183</v>
      </c>
      <c r="C5617" s="74">
        <f>IF(NewCustomer="Yes", IF(COUNTIF($I$2:$I$11,B5617)&gt;0,0,WEEKDAY(B5617,2)),IF(COUNTIF($I$2:$I$21,B5617)&gt;0,0,WEEKDAY(B5617,2)))</f>
        <v>7</v>
      </c>
      <c r="D5617" s="74">
        <f t="shared" si="2"/>
        <v>12</v>
      </c>
      <c r="E5617" s="12">
        <f>IFERROR(VLOOKUP(A5617,'IDAR Meter Data'!$A:$B,2,1),"")</f>
        <v>225</v>
      </c>
      <c r="F5617" s="75">
        <f>IF(CECCZ="CZ03",'Outside Temp'!B5617,IF(CECCZ="CZ04",'Outside Temp'!B5618,IF(CECCZ="CZ12",'Outside Temp'!B5619, IF(CECCZ="CZ13",'Outside Temp'!B5620))))</f>
        <v>70.81666667</v>
      </c>
      <c r="G5617" s="12">
        <f t="shared" si="3"/>
        <v>3</v>
      </c>
    </row>
    <row r="5618" ht="15.75" customHeight="1">
      <c r="A5618" s="13">
        <v>42183.541666666664</v>
      </c>
      <c r="B5618" s="73">
        <f t="shared" si="1"/>
        <v>42183</v>
      </c>
      <c r="C5618" s="74">
        <f>IF(NewCustomer="Yes", IF(COUNTIF($I$2:$I$11,B5618)&gt;0,0,WEEKDAY(B5618,2)),IF(COUNTIF($I$2:$I$21,B5618)&gt;0,0,WEEKDAY(B5618,2)))</f>
        <v>7</v>
      </c>
      <c r="D5618" s="74">
        <f t="shared" si="2"/>
        <v>13</v>
      </c>
      <c r="E5618" s="12">
        <f>IFERROR(VLOOKUP(A5618,'IDAR Meter Data'!$A:$B,2,1),"")</f>
        <v>223</v>
      </c>
      <c r="F5618" s="75">
        <f>IF(CECCZ="CZ03",'Outside Temp'!B5618,IF(CECCZ="CZ04",'Outside Temp'!B5619,IF(CECCZ="CZ12",'Outside Temp'!B5620, IF(CECCZ="CZ13",'Outside Temp'!B5621))))</f>
        <v>71</v>
      </c>
      <c r="G5618" s="12">
        <f t="shared" si="3"/>
        <v>3</v>
      </c>
    </row>
    <row r="5619" ht="15.75" customHeight="1">
      <c r="A5619" s="13">
        <v>42183.552083333336</v>
      </c>
      <c r="B5619" s="73">
        <f t="shared" si="1"/>
        <v>42183</v>
      </c>
      <c r="C5619" s="74">
        <f>IF(NewCustomer="Yes", IF(COUNTIF($I$2:$I$11,B5619)&gt;0,0,WEEKDAY(B5619,2)),IF(COUNTIF($I$2:$I$21,B5619)&gt;0,0,WEEKDAY(B5619,2)))</f>
        <v>7</v>
      </c>
      <c r="D5619" s="74">
        <f t="shared" si="2"/>
        <v>13</v>
      </c>
      <c r="E5619" s="12">
        <f>IFERROR(VLOOKUP(A5619,'IDAR Meter Data'!$A:$B,2,1),"")</f>
        <v>222</v>
      </c>
      <c r="F5619" s="75">
        <f>IF(CECCZ="CZ03",'Outside Temp'!B5619,IF(CECCZ="CZ04",'Outside Temp'!B5620,IF(CECCZ="CZ12",'Outside Temp'!B5621, IF(CECCZ="CZ13",'Outside Temp'!B5622))))</f>
        <v>71</v>
      </c>
      <c r="G5619" s="12">
        <f t="shared" si="3"/>
        <v>3</v>
      </c>
    </row>
    <row r="5620" ht="15.75" customHeight="1">
      <c r="A5620" s="13">
        <v>42183.5625</v>
      </c>
      <c r="B5620" s="73">
        <f t="shared" si="1"/>
        <v>42183</v>
      </c>
      <c r="C5620" s="74">
        <f>IF(NewCustomer="Yes", IF(COUNTIF($I$2:$I$11,B5620)&gt;0,0,WEEKDAY(B5620,2)),IF(COUNTIF($I$2:$I$21,B5620)&gt;0,0,WEEKDAY(B5620,2)))</f>
        <v>7</v>
      </c>
      <c r="D5620" s="74">
        <f t="shared" si="2"/>
        <v>13</v>
      </c>
      <c r="E5620" s="12">
        <f>IFERROR(VLOOKUP(A5620,'IDAR Meter Data'!$A:$B,2,1),"")</f>
        <v>227</v>
      </c>
      <c r="F5620" s="75">
        <f>IF(CECCZ="CZ03",'Outside Temp'!B5620,IF(CECCZ="CZ04",'Outside Temp'!B5621,IF(CECCZ="CZ12",'Outside Temp'!B5622, IF(CECCZ="CZ13",'Outside Temp'!B5623))))</f>
        <v>71</v>
      </c>
      <c r="G5620" s="12">
        <f t="shared" si="3"/>
        <v>3</v>
      </c>
    </row>
    <row r="5621" ht="15.75" customHeight="1">
      <c r="A5621" s="13">
        <v>42183.572916666664</v>
      </c>
      <c r="B5621" s="73">
        <f t="shared" si="1"/>
        <v>42183</v>
      </c>
      <c r="C5621" s="74">
        <f>IF(NewCustomer="Yes", IF(COUNTIF($I$2:$I$11,B5621)&gt;0,0,WEEKDAY(B5621,2)),IF(COUNTIF($I$2:$I$21,B5621)&gt;0,0,WEEKDAY(B5621,2)))</f>
        <v>7</v>
      </c>
      <c r="D5621" s="74">
        <f t="shared" si="2"/>
        <v>13</v>
      </c>
      <c r="E5621" s="12">
        <f>IFERROR(VLOOKUP(A5621,'IDAR Meter Data'!$A:$B,2,1),"")</f>
        <v>224</v>
      </c>
      <c r="F5621" s="75">
        <f>IF(CECCZ="CZ03",'Outside Temp'!B5621,IF(CECCZ="CZ04",'Outside Temp'!B5622,IF(CECCZ="CZ12",'Outside Temp'!B5623, IF(CECCZ="CZ13",'Outside Temp'!B5624))))</f>
        <v>71</v>
      </c>
      <c r="G5621" s="12">
        <f t="shared" si="3"/>
        <v>3</v>
      </c>
    </row>
    <row r="5622" ht="15.75" customHeight="1">
      <c r="A5622" s="13">
        <v>42183.583333333336</v>
      </c>
      <c r="B5622" s="73">
        <f t="shared" si="1"/>
        <v>42183</v>
      </c>
      <c r="C5622" s="74">
        <f>IF(NewCustomer="Yes", IF(COUNTIF($I$2:$I$11,B5622)&gt;0,0,WEEKDAY(B5622,2)),IF(COUNTIF($I$2:$I$21,B5622)&gt;0,0,WEEKDAY(B5622,2)))</f>
        <v>7</v>
      </c>
      <c r="D5622" s="74">
        <f t="shared" si="2"/>
        <v>14</v>
      </c>
      <c r="E5622" s="12">
        <f>IFERROR(VLOOKUP(A5622,'IDAR Meter Data'!$A:$B,2,1),"")</f>
        <v>233</v>
      </c>
      <c r="F5622" s="75">
        <f>IF(CECCZ="CZ03",'Outside Temp'!B5622,IF(CECCZ="CZ04",'Outside Temp'!B5623,IF(CECCZ="CZ12",'Outside Temp'!B5624, IF(CECCZ="CZ13",'Outside Temp'!B5625))))</f>
        <v>70.93333333</v>
      </c>
      <c r="G5622" s="12">
        <f t="shared" si="3"/>
        <v>3</v>
      </c>
    </row>
    <row r="5623" ht="15.75" customHeight="1">
      <c r="A5623" s="13">
        <v>42183.59375</v>
      </c>
      <c r="B5623" s="73">
        <f t="shared" si="1"/>
        <v>42183</v>
      </c>
      <c r="C5623" s="74">
        <f>IF(NewCustomer="Yes", IF(COUNTIF($I$2:$I$11,B5623)&gt;0,0,WEEKDAY(B5623,2)),IF(COUNTIF($I$2:$I$21,B5623)&gt;0,0,WEEKDAY(B5623,2)))</f>
        <v>7</v>
      </c>
      <c r="D5623" s="74">
        <f t="shared" si="2"/>
        <v>14</v>
      </c>
      <c r="E5623" s="12">
        <f>IFERROR(VLOOKUP(A5623,'IDAR Meter Data'!$A:$B,2,1),"")</f>
        <v>226</v>
      </c>
      <c r="F5623" s="75">
        <f>IF(CECCZ="CZ03",'Outside Temp'!B5623,IF(CECCZ="CZ04",'Outside Temp'!B5624,IF(CECCZ="CZ12",'Outside Temp'!B5625, IF(CECCZ="CZ13",'Outside Temp'!B5626))))</f>
        <v>70.68333333</v>
      </c>
      <c r="G5623" s="12">
        <f t="shared" si="3"/>
        <v>3</v>
      </c>
    </row>
    <row r="5624" ht="15.75" customHeight="1">
      <c r="A5624" s="13">
        <v>42183.604166666664</v>
      </c>
      <c r="B5624" s="73">
        <f t="shared" si="1"/>
        <v>42183</v>
      </c>
      <c r="C5624" s="74">
        <f>IF(NewCustomer="Yes", IF(COUNTIF($I$2:$I$11,B5624)&gt;0,0,WEEKDAY(B5624,2)),IF(COUNTIF($I$2:$I$21,B5624)&gt;0,0,WEEKDAY(B5624,2)))</f>
        <v>7</v>
      </c>
      <c r="D5624" s="74">
        <f t="shared" si="2"/>
        <v>14</v>
      </c>
      <c r="E5624" s="12">
        <f>IFERROR(VLOOKUP(A5624,'IDAR Meter Data'!$A:$B,2,1),"")</f>
        <v>235</v>
      </c>
      <c r="F5624" s="75">
        <f>IF(CECCZ="CZ03",'Outside Temp'!B5624,IF(CECCZ="CZ04",'Outside Temp'!B5625,IF(CECCZ="CZ12",'Outside Temp'!B5626, IF(CECCZ="CZ13",'Outside Temp'!B5627))))</f>
        <v>70.43333333</v>
      </c>
      <c r="G5624" s="12">
        <f t="shared" si="3"/>
        <v>3</v>
      </c>
    </row>
    <row r="5625" ht="15.75" customHeight="1">
      <c r="A5625" s="13">
        <v>42183.614583333336</v>
      </c>
      <c r="B5625" s="73">
        <f t="shared" si="1"/>
        <v>42183</v>
      </c>
      <c r="C5625" s="74">
        <f>IF(NewCustomer="Yes", IF(COUNTIF($I$2:$I$11,B5625)&gt;0,0,WEEKDAY(B5625,2)),IF(COUNTIF($I$2:$I$21,B5625)&gt;0,0,WEEKDAY(B5625,2)))</f>
        <v>7</v>
      </c>
      <c r="D5625" s="74">
        <f t="shared" si="2"/>
        <v>14</v>
      </c>
      <c r="E5625" s="12">
        <f>IFERROR(VLOOKUP(A5625,'IDAR Meter Data'!$A:$B,2,1),"")</f>
        <v>221</v>
      </c>
      <c r="F5625" s="75">
        <f>IF(CECCZ="CZ03",'Outside Temp'!B5625,IF(CECCZ="CZ04",'Outside Temp'!B5626,IF(CECCZ="CZ12",'Outside Temp'!B5627, IF(CECCZ="CZ13",'Outside Temp'!B5628))))</f>
        <v>70.18333333</v>
      </c>
      <c r="G5625" s="12">
        <f t="shared" si="3"/>
        <v>3</v>
      </c>
    </row>
    <row r="5626" ht="15.75" customHeight="1">
      <c r="A5626" s="13">
        <v>42183.625</v>
      </c>
      <c r="B5626" s="73">
        <f t="shared" si="1"/>
        <v>42183</v>
      </c>
      <c r="C5626" s="74">
        <f>IF(NewCustomer="Yes", IF(COUNTIF($I$2:$I$11,B5626)&gt;0,0,WEEKDAY(B5626,2)),IF(COUNTIF($I$2:$I$21,B5626)&gt;0,0,WEEKDAY(B5626,2)))</f>
        <v>7</v>
      </c>
      <c r="D5626" s="74">
        <f t="shared" si="2"/>
        <v>15</v>
      </c>
      <c r="E5626" s="12">
        <f>IFERROR(VLOOKUP(A5626,'IDAR Meter Data'!$A:$B,2,1),"")</f>
        <v>238</v>
      </c>
      <c r="F5626" s="75">
        <f>IF(CECCZ="CZ03",'Outside Temp'!B5626,IF(CECCZ="CZ04",'Outside Temp'!B5627,IF(CECCZ="CZ12",'Outside Temp'!B5628, IF(CECCZ="CZ13",'Outside Temp'!B5629))))</f>
        <v>69.86666667</v>
      </c>
      <c r="G5626" s="12">
        <f t="shared" si="3"/>
        <v>2</v>
      </c>
    </row>
    <row r="5627" ht="15.75" customHeight="1">
      <c r="A5627" s="13">
        <v>42183.635416666664</v>
      </c>
      <c r="B5627" s="73">
        <f t="shared" si="1"/>
        <v>42183</v>
      </c>
      <c r="C5627" s="74">
        <f>IF(NewCustomer="Yes", IF(COUNTIF($I$2:$I$11,B5627)&gt;0,0,WEEKDAY(B5627,2)),IF(COUNTIF($I$2:$I$21,B5627)&gt;0,0,WEEKDAY(B5627,2)))</f>
        <v>7</v>
      </c>
      <c r="D5627" s="74">
        <f t="shared" si="2"/>
        <v>15</v>
      </c>
      <c r="E5627" s="12">
        <f>IFERROR(VLOOKUP(A5627,'IDAR Meter Data'!$A:$B,2,1),"")</f>
        <v>222</v>
      </c>
      <c r="F5627" s="75">
        <f>IF(CECCZ="CZ03",'Outside Temp'!B5627,IF(CECCZ="CZ04",'Outside Temp'!B5628,IF(CECCZ="CZ12",'Outside Temp'!B5629, IF(CECCZ="CZ13",'Outside Temp'!B5630))))</f>
        <v>69.36666667</v>
      </c>
      <c r="G5627" s="12">
        <f t="shared" si="3"/>
        <v>2</v>
      </c>
    </row>
    <row r="5628" ht="15.75" customHeight="1">
      <c r="A5628" s="13">
        <v>42183.645833333336</v>
      </c>
      <c r="B5628" s="73">
        <f t="shared" si="1"/>
        <v>42183</v>
      </c>
      <c r="C5628" s="74">
        <f>IF(NewCustomer="Yes", IF(COUNTIF($I$2:$I$11,B5628)&gt;0,0,WEEKDAY(B5628,2)),IF(COUNTIF($I$2:$I$21,B5628)&gt;0,0,WEEKDAY(B5628,2)))</f>
        <v>7</v>
      </c>
      <c r="D5628" s="74">
        <f t="shared" si="2"/>
        <v>15</v>
      </c>
      <c r="E5628" s="12">
        <f>IFERROR(VLOOKUP(A5628,'IDAR Meter Data'!$A:$B,2,1),"")</f>
        <v>231</v>
      </c>
      <c r="F5628" s="75">
        <f>IF(CECCZ="CZ03",'Outside Temp'!B5628,IF(CECCZ="CZ04",'Outside Temp'!B5629,IF(CECCZ="CZ12",'Outside Temp'!B5630, IF(CECCZ="CZ13",'Outside Temp'!B5631))))</f>
        <v>68.86666667</v>
      </c>
      <c r="G5628" s="12">
        <f t="shared" si="3"/>
        <v>2</v>
      </c>
    </row>
    <row r="5629" ht="15.75" customHeight="1">
      <c r="A5629" s="13">
        <v>42183.65625</v>
      </c>
      <c r="B5629" s="73">
        <f t="shared" si="1"/>
        <v>42183</v>
      </c>
      <c r="C5629" s="74">
        <f>IF(NewCustomer="Yes", IF(COUNTIF($I$2:$I$11,B5629)&gt;0,0,WEEKDAY(B5629,2)),IF(COUNTIF($I$2:$I$21,B5629)&gt;0,0,WEEKDAY(B5629,2)))</f>
        <v>7</v>
      </c>
      <c r="D5629" s="74">
        <f t="shared" si="2"/>
        <v>15</v>
      </c>
      <c r="E5629" s="12">
        <f>IFERROR(VLOOKUP(A5629,'IDAR Meter Data'!$A:$B,2,1),"")</f>
        <v>233</v>
      </c>
      <c r="F5629" s="75">
        <f>IF(CECCZ="CZ03",'Outside Temp'!B5629,IF(CECCZ="CZ04",'Outside Temp'!B5630,IF(CECCZ="CZ12",'Outside Temp'!B5631, IF(CECCZ="CZ13",'Outside Temp'!B5632))))</f>
        <v>68.36666667</v>
      </c>
      <c r="G5629" s="12">
        <f t="shared" si="3"/>
        <v>2</v>
      </c>
    </row>
    <row r="5630" ht="15.75" customHeight="1">
      <c r="A5630" s="13">
        <v>42183.666666666664</v>
      </c>
      <c r="B5630" s="73">
        <f t="shared" si="1"/>
        <v>42183</v>
      </c>
      <c r="C5630" s="74">
        <f>IF(NewCustomer="Yes", IF(COUNTIF($I$2:$I$11,B5630)&gt;0,0,WEEKDAY(B5630,2)),IF(COUNTIF($I$2:$I$21,B5630)&gt;0,0,WEEKDAY(B5630,2)))</f>
        <v>7</v>
      </c>
      <c r="D5630" s="74">
        <f t="shared" si="2"/>
        <v>16</v>
      </c>
      <c r="E5630" s="12">
        <f>IFERROR(VLOOKUP(A5630,'IDAR Meter Data'!$A:$B,2,1),"")</f>
        <v>225</v>
      </c>
      <c r="F5630" s="75">
        <f>IF(CECCZ="CZ03",'Outside Temp'!B5630,IF(CECCZ="CZ04",'Outside Temp'!B5631,IF(CECCZ="CZ12",'Outside Temp'!B5632, IF(CECCZ="CZ13",'Outside Temp'!B5633))))</f>
        <v>68</v>
      </c>
      <c r="G5630" s="12">
        <f t="shared" si="3"/>
        <v>2</v>
      </c>
    </row>
    <row r="5631" ht="15.75" customHeight="1">
      <c r="A5631" s="13">
        <v>42183.677083333336</v>
      </c>
      <c r="B5631" s="73">
        <f t="shared" si="1"/>
        <v>42183</v>
      </c>
      <c r="C5631" s="74">
        <f>IF(NewCustomer="Yes", IF(COUNTIF($I$2:$I$11,B5631)&gt;0,0,WEEKDAY(B5631,2)),IF(COUNTIF($I$2:$I$21,B5631)&gt;0,0,WEEKDAY(B5631,2)))</f>
        <v>7</v>
      </c>
      <c r="D5631" s="74">
        <f t="shared" si="2"/>
        <v>16</v>
      </c>
      <c r="E5631" s="12">
        <f>IFERROR(VLOOKUP(A5631,'IDAR Meter Data'!$A:$B,2,1),"")</f>
        <v>240</v>
      </c>
      <c r="F5631" s="75">
        <f>IF(CECCZ="CZ03",'Outside Temp'!B5631,IF(CECCZ="CZ04",'Outside Temp'!B5632,IF(CECCZ="CZ12",'Outside Temp'!B5633, IF(CECCZ="CZ13",'Outside Temp'!B5634))))</f>
        <v>68</v>
      </c>
      <c r="G5631" s="12">
        <f t="shared" si="3"/>
        <v>2</v>
      </c>
    </row>
    <row r="5632" ht="15.75" customHeight="1">
      <c r="A5632" s="13">
        <v>42183.6875</v>
      </c>
      <c r="B5632" s="73">
        <f t="shared" si="1"/>
        <v>42183</v>
      </c>
      <c r="C5632" s="74">
        <f>IF(NewCustomer="Yes", IF(COUNTIF($I$2:$I$11,B5632)&gt;0,0,WEEKDAY(B5632,2)),IF(COUNTIF($I$2:$I$21,B5632)&gt;0,0,WEEKDAY(B5632,2)))</f>
        <v>7</v>
      </c>
      <c r="D5632" s="74">
        <f t="shared" si="2"/>
        <v>16</v>
      </c>
      <c r="E5632" s="12">
        <f>IFERROR(VLOOKUP(A5632,'IDAR Meter Data'!$A:$B,2,1),"")</f>
        <v>233</v>
      </c>
      <c r="F5632" s="75">
        <f>IF(CECCZ="CZ03",'Outside Temp'!B5632,IF(CECCZ="CZ04",'Outside Temp'!B5633,IF(CECCZ="CZ12",'Outside Temp'!B5634, IF(CECCZ="CZ13",'Outside Temp'!B5635))))</f>
        <v>68</v>
      </c>
      <c r="G5632" s="12">
        <f t="shared" si="3"/>
        <v>2</v>
      </c>
    </row>
    <row r="5633" ht="15.75" customHeight="1">
      <c r="A5633" s="13">
        <v>42183.697916666664</v>
      </c>
      <c r="B5633" s="73">
        <f t="shared" si="1"/>
        <v>42183</v>
      </c>
      <c r="C5633" s="74">
        <f>IF(NewCustomer="Yes", IF(COUNTIF($I$2:$I$11,B5633)&gt;0,0,WEEKDAY(B5633,2)),IF(COUNTIF($I$2:$I$21,B5633)&gt;0,0,WEEKDAY(B5633,2)))</f>
        <v>7</v>
      </c>
      <c r="D5633" s="74">
        <f t="shared" si="2"/>
        <v>16</v>
      </c>
      <c r="E5633" s="12">
        <f>IFERROR(VLOOKUP(A5633,'IDAR Meter Data'!$A:$B,2,1),"")</f>
        <v>236</v>
      </c>
      <c r="F5633" s="75">
        <f>IF(CECCZ="CZ03",'Outside Temp'!B5633,IF(CECCZ="CZ04",'Outside Temp'!B5634,IF(CECCZ="CZ12",'Outside Temp'!B5635, IF(CECCZ="CZ13",'Outside Temp'!B5636))))</f>
        <v>68</v>
      </c>
      <c r="G5633" s="12">
        <f t="shared" si="3"/>
        <v>2</v>
      </c>
    </row>
    <row r="5634" ht="15.75" customHeight="1">
      <c r="A5634" s="13">
        <v>42183.708333333336</v>
      </c>
      <c r="B5634" s="73">
        <f t="shared" si="1"/>
        <v>42183</v>
      </c>
      <c r="C5634" s="74">
        <f>IF(NewCustomer="Yes", IF(COUNTIF($I$2:$I$11,B5634)&gt;0,0,WEEKDAY(B5634,2)),IF(COUNTIF($I$2:$I$21,B5634)&gt;0,0,WEEKDAY(B5634,2)))</f>
        <v>7</v>
      </c>
      <c r="D5634" s="74">
        <f t="shared" si="2"/>
        <v>17</v>
      </c>
      <c r="E5634" s="12">
        <f>IFERROR(VLOOKUP(A5634,'IDAR Meter Data'!$A:$B,2,1),"")</f>
        <v>237</v>
      </c>
      <c r="F5634" s="75">
        <f>IF(CECCZ="CZ03",'Outside Temp'!B5634,IF(CECCZ="CZ04",'Outside Temp'!B5635,IF(CECCZ="CZ12",'Outside Temp'!B5636, IF(CECCZ="CZ13",'Outside Temp'!B5637))))</f>
        <v>67.8</v>
      </c>
      <c r="G5634" s="12">
        <f t="shared" si="3"/>
        <v>2</v>
      </c>
    </row>
    <row r="5635" ht="15.75" customHeight="1">
      <c r="A5635" s="13">
        <v>42183.71875</v>
      </c>
      <c r="B5635" s="73">
        <f t="shared" si="1"/>
        <v>42183</v>
      </c>
      <c r="C5635" s="74">
        <f>IF(NewCustomer="Yes", IF(COUNTIF($I$2:$I$11,B5635)&gt;0,0,WEEKDAY(B5635,2)),IF(COUNTIF($I$2:$I$21,B5635)&gt;0,0,WEEKDAY(B5635,2)))</f>
        <v>7</v>
      </c>
      <c r="D5635" s="74">
        <f t="shared" si="2"/>
        <v>17</v>
      </c>
      <c r="E5635" s="12">
        <f>IFERROR(VLOOKUP(A5635,'IDAR Meter Data'!$A:$B,2,1),"")</f>
        <v>254</v>
      </c>
      <c r="F5635" s="75">
        <f>IF(CECCZ="CZ03",'Outside Temp'!B5635,IF(CECCZ="CZ04",'Outside Temp'!B5636,IF(CECCZ="CZ12",'Outside Temp'!B5637, IF(CECCZ="CZ13",'Outside Temp'!B5638))))</f>
        <v>67.05</v>
      </c>
      <c r="G5635" s="12">
        <f t="shared" si="3"/>
        <v>2</v>
      </c>
    </row>
    <row r="5636" ht="15.75" customHeight="1">
      <c r="A5636" s="13">
        <v>42183.729166666664</v>
      </c>
      <c r="B5636" s="73">
        <f t="shared" si="1"/>
        <v>42183</v>
      </c>
      <c r="C5636" s="74">
        <f>IF(NewCustomer="Yes", IF(COUNTIF($I$2:$I$11,B5636)&gt;0,0,WEEKDAY(B5636,2)),IF(COUNTIF($I$2:$I$21,B5636)&gt;0,0,WEEKDAY(B5636,2)))</f>
        <v>7</v>
      </c>
      <c r="D5636" s="74">
        <f t="shared" si="2"/>
        <v>17</v>
      </c>
      <c r="E5636" s="12">
        <f>IFERROR(VLOOKUP(A5636,'IDAR Meter Data'!$A:$B,2,1),"")</f>
        <v>243</v>
      </c>
      <c r="F5636" s="75">
        <f>IF(CECCZ="CZ03",'Outside Temp'!B5636,IF(CECCZ="CZ04",'Outside Temp'!B5637,IF(CECCZ="CZ12",'Outside Temp'!B5638, IF(CECCZ="CZ13",'Outside Temp'!B5639))))</f>
        <v>66.3</v>
      </c>
      <c r="G5636" s="12">
        <f t="shared" si="3"/>
        <v>2</v>
      </c>
    </row>
    <row r="5637" ht="15.75" customHeight="1">
      <c r="A5637" s="13">
        <v>42183.739583333336</v>
      </c>
      <c r="B5637" s="73">
        <f t="shared" si="1"/>
        <v>42183</v>
      </c>
      <c r="C5637" s="74">
        <f>IF(NewCustomer="Yes", IF(COUNTIF($I$2:$I$11,B5637)&gt;0,0,WEEKDAY(B5637,2)),IF(COUNTIF($I$2:$I$21,B5637)&gt;0,0,WEEKDAY(B5637,2)))</f>
        <v>7</v>
      </c>
      <c r="D5637" s="74">
        <f t="shared" si="2"/>
        <v>17</v>
      </c>
      <c r="E5637" s="12">
        <f>IFERROR(VLOOKUP(A5637,'IDAR Meter Data'!$A:$B,2,1),"")</f>
        <v>243</v>
      </c>
      <c r="F5637" s="75">
        <f>IF(CECCZ="CZ03",'Outside Temp'!B5637,IF(CECCZ="CZ04",'Outside Temp'!B5638,IF(CECCZ="CZ12",'Outside Temp'!B5639, IF(CECCZ="CZ13",'Outside Temp'!B5640))))</f>
        <v>65.55</v>
      </c>
      <c r="G5637" s="12">
        <f t="shared" si="3"/>
        <v>2</v>
      </c>
    </row>
    <row r="5638" ht="15.75" customHeight="1">
      <c r="A5638" s="13">
        <v>42183.75</v>
      </c>
      <c r="B5638" s="73">
        <f t="shared" si="1"/>
        <v>42183</v>
      </c>
      <c r="C5638" s="74">
        <f>IF(NewCustomer="Yes", IF(COUNTIF($I$2:$I$11,B5638)&gt;0,0,WEEKDAY(B5638,2)),IF(COUNTIF($I$2:$I$21,B5638)&gt;0,0,WEEKDAY(B5638,2)))</f>
        <v>7</v>
      </c>
      <c r="D5638" s="74">
        <f t="shared" si="2"/>
        <v>18</v>
      </c>
      <c r="E5638" s="12">
        <f>IFERROR(VLOOKUP(A5638,'IDAR Meter Data'!$A:$B,2,1),"")</f>
        <v>243</v>
      </c>
      <c r="F5638" s="75">
        <f>IF(CECCZ="CZ03",'Outside Temp'!B5638,IF(CECCZ="CZ04",'Outside Temp'!B5639,IF(CECCZ="CZ12",'Outside Temp'!B5640, IF(CECCZ="CZ13",'Outside Temp'!B5641))))</f>
        <v>64.78378378</v>
      </c>
      <c r="G5638" s="12">
        <f t="shared" si="3"/>
        <v>1</v>
      </c>
    </row>
    <row r="5639" ht="15.75" customHeight="1">
      <c r="A5639" s="13">
        <v>42183.760416666664</v>
      </c>
      <c r="B5639" s="73">
        <f t="shared" si="1"/>
        <v>42183</v>
      </c>
      <c r="C5639" s="74">
        <f>IF(NewCustomer="Yes", IF(COUNTIF($I$2:$I$11,B5639)&gt;0,0,WEEKDAY(B5639,2)),IF(COUNTIF($I$2:$I$21,B5639)&gt;0,0,WEEKDAY(B5639,2)))</f>
        <v>7</v>
      </c>
      <c r="D5639" s="74">
        <f t="shared" si="2"/>
        <v>18</v>
      </c>
      <c r="E5639" s="12">
        <f>IFERROR(VLOOKUP(A5639,'IDAR Meter Data'!$A:$B,2,1),"")</f>
        <v>243</v>
      </c>
      <c r="F5639" s="75">
        <f>IF(CECCZ="CZ03",'Outside Temp'!B5639,IF(CECCZ="CZ04",'Outside Temp'!B5640,IF(CECCZ="CZ12",'Outside Temp'!B5641, IF(CECCZ="CZ13",'Outside Temp'!B5642))))</f>
        <v>63.97297297</v>
      </c>
      <c r="G5639" s="12">
        <f t="shared" si="3"/>
        <v>1</v>
      </c>
    </row>
    <row r="5640" ht="15.75" customHeight="1">
      <c r="A5640" s="13">
        <v>42183.770833333336</v>
      </c>
      <c r="B5640" s="73">
        <f t="shared" si="1"/>
        <v>42183</v>
      </c>
      <c r="C5640" s="74">
        <f>IF(NewCustomer="Yes", IF(COUNTIF($I$2:$I$11,B5640)&gt;0,0,WEEKDAY(B5640,2)),IF(COUNTIF($I$2:$I$21,B5640)&gt;0,0,WEEKDAY(B5640,2)))</f>
        <v>7</v>
      </c>
      <c r="D5640" s="74">
        <f t="shared" si="2"/>
        <v>18</v>
      </c>
      <c r="E5640" s="12">
        <f>IFERROR(VLOOKUP(A5640,'IDAR Meter Data'!$A:$B,2,1),"")</f>
        <v>241</v>
      </c>
      <c r="F5640" s="75">
        <f>IF(CECCZ="CZ03",'Outside Temp'!B5640,IF(CECCZ="CZ04",'Outside Temp'!B5641,IF(CECCZ="CZ12",'Outside Temp'!B5642, IF(CECCZ="CZ13",'Outside Temp'!B5643))))</f>
        <v>63.16216216</v>
      </c>
      <c r="G5640" s="12">
        <f t="shared" si="3"/>
        <v>1</v>
      </c>
    </row>
    <row r="5641" ht="15.75" customHeight="1">
      <c r="A5641" s="13">
        <v>42183.78125</v>
      </c>
      <c r="B5641" s="73">
        <f t="shared" si="1"/>
        <v>42183</v>
      </c>
      <c r="C5641" s="74">
        <f>IF(NewCustomer="Yes", IF(COUNTIF($I$2:$I$11,B5641)&gt;0,0,WEEKDAY(B5641,2)),IF(COUNTIF($I$2:$I$21,B5641)&gt;0,0,WEEKDAY(B5641,2)))</f>
        <v>7</v>
      </c>
      <c r="D5641" s="74">
        <f t="shared" si="2"/>
        <v>18</v>
      </c>
      <c r="E5641" s="12">
        <f>IFERROR(VLOOKUP(A5641,'IDAR Meter Data'!$A:$B,2,1),"")</f>
        <v>249</v>
      </c>
      <c r="F5641" s="75">
        <f>IF(CECCZ="CZ03",'Outside Temp'!B5641,IF(CECCZ="CZ04",'Outside Temp'!B5642,IF(CECCZ="CZ12",'Outside Temp'!B5643, IF(CECCZ="CZ13",'Outside Temp'!B5644))))</f>
        <v>63</v>
      </c>
      <c r="G5641" s="12">
        <f t="shared" si="3"/>
        <v>1</v>
      </c>
    </row>
    <row r="5642" ht="15.75" customHeight="1">
      <c r="A5642" s="13">
        <v>42183.791666666664</v>
      </c>
      <c r="B5642" s="73">
        <f t="shared" si="1"/>
        <v>42183</v>
      </c>
      <c r="C5642" s="74">
        <f>IF(NewCustomer="Yes", IF(COUNTIF($I$2:$I$11,B5642)&gt;0,0,WEEKDAY(B5642,2)),IF(COUNTIF($I$2:$I$21,B5642)&gt;0,0,WEEKDAY(B5642,2)))</f>
        <v>7</v>
      </c>
      <c r="D5642" s="74">
        <f t="shared" si="2"/>
        <v>19</v>
      </c>
      <c r="E5642" s="12">
        <f>IFERROR(VLOOKUP(A5642,'IDAR Meter Data'!$A:$B,2,1),"")</f>
        <v>238</v>
      </c>
      <c r="F5642" s="75">
        <f>IF(CECCZ="CZ03",'Outside Temp'!B5642,IF(CECCZ="CZ04",'Outside Temp'!B5643,IF(CECCZ="CZ12",'Outside Temp'!B5644, IF(CECCZ="CZ13",'Outside Temp'!B5645))))</f>
        <v>62.93333333</v>
      </c>
      <c r="G5642" s="12">
        <f t="shared" si="3"/>
        <v>1</v>
      </c>
    </row>
    <row r="5643" ht="15.75" customHeight="1">
      <c r="A5643" s="13">
        <v>42183.802083333336</v>
      </c>
      <c r="B5643" s="73">
        <f t="shared" si="1"/>
        <v>42183</v>
      </c>
      <c r="C5643" s="74">
        <f>IF(NewCustomer="Yes", IF(COUNTIF($I$2:$I$11,B5643)&gt;0,0,WEEKDAY(B5643,2)),IF(COUNTIF($I$2:$I$21,B5643)&gt;0,0,WEEKDAY(B5643,2)))</f>
        <v>7</v>
      </c>
      <c r="D5643" s="74">
        <f t="shared" si="2"/>
        <v>19</v>
      </c>
      <c r="E5643" s="12">
        <f>IFERROR(VLOOKUP(A5643,'IDAR Meter Data'!$A:$B,2,1),"")</f>
        <v>240</v>
      </c>
      <c r="F5643" s="75">
        <f>IF(CECCZ="CZ03",'Outside Temp'!B5643,IF(CECCZ="CZ04",'Outside Temp'!B5644,IF(CECCZ="CZ12",'Outside Temp'!B5645, IF(CECCZ="CZ13",'Outside Temp'!B5646))))</f>
        <v>62.68333333</v>
      </c>
      <c r="G5643" s="12">
        <f t="shared" si="3"/>
        <v>1</v>
      </c>
    </row>
    <row r="5644" ht="15.75" customHeight="1">
      <c r="A5644" s="13">
        <v>42183.8125</v>
      </c>
      <c r="B5644" s="73">
        <f t="shared" si="1"/>
        <v>42183</v>
      </c>
      <c r="C5644" s="74">
        <f>IF(NewCustomer="Yes", IF(COUNTIF($I$2:$I$11,B5644)&gt;0,0,WEEKDAY(B5644,2)),IF(COUNTIF($I$2:$I$21,B5644)&gt;0,0,WEEKDAY(B5644,2)))</f>
        <v>7</v>
      </c>
      <c r="D5644" s="74">
        <f t="shared" si="2"/>
        <v>19</v>
      </c>
      <c r="E5644" s="12">
        <f>IFERROR(VLOOKUP(A5644,'IDAR Meter Data'!$A:$B,2,1),"")</f>
        <v>234</v>
      </c>
      <c r="F5644" s="75">
        <f>IF(CECCZ="CZ03",'Outside Temp'!B5644,IF(CECCZ="CZ04",'Outside Temp'!B5645,IF(CECCZ="CZ12",'Outside Temp'!B5646, IF(CECCZ="CZ13",'Outside Temp'!B5647))))</f>
        <v>62.43333333</v>
      </c>
      <c r="G5644" s="12">
        <f t="shared" si="3"/>
        <v>1</v>
      </c>
    </row>
    <row r="5645" ht="15.75" customHeight="1">
      <c r="A5645" s="13">
        <v>42183.822916666664</v>
      </c>
      <c r="B5645" s="73">
        <f t="shared" si="1"/>
        <v>42183</v>
      </c>
      <c r="C5645" s="74">
        <f>IF(NewCustomer="Yes", IF(COUNTIF($I$2:$I$11,B5645)&gt;0,0,WEEKDAY(B5645,2)),IF(COUNTIF($I$2:$I$21,B5645)&gt;0,0,WEEKDAY(B5645,2)))</f>
        <v>7</v>
      </c>
      <c r="D5645" s="74">
        <f t="shared" si="2"/>
        <v>19</v>
      </c>
      <c r="E5645" s="12">
        <f>IFERROR(VLOOKUP(A5645,'IDAR Meter Data'!$A:$B,2,1),"")</f>
        <v>233</v>
      </c>
      <c r="F5645" s="75">
        <f>IF(CECCZ="CZ03",'Outside Temp'!B5645,IF(CECCZ="CZ04",'Outside Temp'!B5646,IF(CECCZ="CZ12",'Outside Temp'!B5647, IF(CECCZ="CZ13",'Outside Temp'!B5648))))</f>
        <v>62.18333333</v>
      </c>
      <c r="G5645" s="12">
        <f t="shared" si="3"/>
        <v>1</v>
      </c>
    </row>
    <row r="5646" ht="15.75" customHeight="1">
      <c r="A5646" s="13">
        <v>42183.833333333336</v>
      </c>
      <c r="B5646" s="73">
        <f t="shared" si="1"/>
        <v>42183</v>
      </c>
      <c r="C5646" s="74">
        <f>IF(NewCustomer="Yes", IF(COUNTIF($I$2:$I$11,B5646)&gt;0,0,WEEKDAY(B5646,2)),IF(COUNTIF($I$2:$I$21,B5646)&gt;0,0,WEEKDAY(B5646,2)))</f>
        <v>7</v>
      </c>
      <c r="D5646" s="74">
        <f t="shared" si="2"/>
        <v>20</v>
      </c>
      <c r="E5646" s="12">
        <f>IFERROR(VLOOKUP(A5646,'IDAR Meter Data'!$A:$B,2,1),"")</f>
        <v>223</v>
      </c>
      <c r="F5646" s="75">
        <f>IF(CECCZ="CZ03",'Outside Temp'!B5646,IF(CECCZ="CZ04",'Outside Temp'!B5647,IF(CECCZ="CZ12",'Outside Temp'!B5648, IF(CECCZ="CZ13",'Outside Temp'!B5649))))</f>
        <v>61.86666667</v>
      </c>
      <c r="G5646" s="12">
        <f t="shared" si="3"/>
        <v>1</v>
      </c>
    </row>
    <row r="5647" ht="15.75" customHeight="1">
      <c r="A5647" s="13">
        <v>42183.84375</v>
      </c>
      <c r="B5647" s="73">
        <f t="shared" si="1"/>
        <v>42183</v>
      </c>
      <c r="C5647" s="74">
        <f>IF(NewCustomer="Yes", IF(COUNTIF($I$2:$I$11,B5647)&gt;0,0,WEEKDAY(B5647,2)),IF(COUNTIF($I$2:$I$21,B5647)&gt;0,0,WEEKDAY(B5647,2)))</f>
        <v>7</v>
      </c>
      <c r="D5647" s="74">
        <f t="shared" si="2"/>
        <v>20</v>
      </c>
      <c r="E5647" s="12">
        <f>IFERROR(VLOOKUP(A5647,'IDAR Meter Data'!$A:$B,2,1),"")</f>
        <v>215</v>
      </c>
      <c r="F5647" s="75">
        <f>IF(CECCZ="CZ03",'Outside Temp'!B5647,IF(CECCZ="CZ04",'Outside Temp'!B5648,IF(CECCZ="CZ12",'Outside Temp'!B5649, IF(CECCZ="CZ13",'Outside Temp'!B5650))))</f>
        <v>61.36666667</v>
      </c>
      <c r="G5647" s="12">
        <f t="shared" si="3"/>
        <v>1</v>
      </c>
    </row>
    <row r="5648" ht="15.75" customHeight="1">
      <c r="A5648" s="13">
        <v>42183.854166666664</v>
      </c>
      <c r="B5648" s="73">
        <f t="shared" si="1"/>
        <v>42183</v>
      </c>
      <c r="C5648" s="74">
        <f>IF(NewCustomer="Yes", IF(COUNTIF($I$2:$I$11,B5648)&gt;0,0,WEEKDAY(B5648,2)),IF(COUNTIF($I$2:$I$21,B5648)&gt;0,0,WEEKDAY(B5648,2)))</f>
        <v>7</v>
      </c>
      <c r="D5648" s="74">
        <f t="shared" si="2"/>
        <v>20</v>
      </c>
      <c r="E5648" s="12">
        <f>IFERROR(VLOOKUP(A5648,'IDAR Meter Data'!$A:$B,2,1),"")</f>
        <v>221</v>
      </c>
      <c r="F5648" s="75">
        <f>IF(CECCZ="CZ03",'Outside Temp'!B5648,IF(CECCZ="CZ04",'Outside Temp'!B5649,IF(CECCZ="CZ12",'Outside Temp'!B5650, IF(CECCZ="CZ13",'Outside Temp'!B5651))))</f>
        <v>60.86666667</v>
      </c>
      <c r="G5648" s="12">
        <f t="shared" si="3"/>
        <v>1</v>
      </c>
    </row>
    <row r="5649" ht="15.75" customHeight="1">
      <c r="A5649" s="13">
        <v>42183.864583333336</v>
      </c>
      <c r="B5649" s="73">
        <f t="shared" si="1"/>
        <v>42183</v>
      </c>
      <c r="C5649" s="74">
        <f>IF(NewCustomer="Yes", IF(COUNTIF($I$2:$I$11,B5649)&gt;0,0,WEEKDAY(B5649,2)),IF(COUNTIF($I$2:$I$21,B5649)&gt;0,0,WEEKDAY(B5649,2)))</f>
        <v>7</v>
      </c>
      <c r="D5649" s="74">
        <f t="shared" si="2"/>
        <v>20</v>
      </c>
      <c r="E5649" s="12">
        <f>IFERROR(VLOOKUP(A5649,'IDAR Meter Data'!$A:$B,2,1),"")</f>
        <v>212</v>
      </c>
      <c r="F5649" s="75">
        <f>IF(CECCZ="CZ03",'Outside Temp'!B5649,IF(CECCZ="CZ04",'Outside Temp'!B5650,IF(CECCZ="CZ12",'Outside Temp'!B5651, IF(CECCZ="CZ13",'Outside Temp'!B5652))))</f>
        <v>60.36666667</v>
      </c>
      <c r="G5649" s="12">
        <f t="shared" si="3"/>
        <v>1</v>
      </c>
    </row>
    <row r="5650" ht="15.75" customHeight="1">
      <c r="A5650" s="13">
        <v>42183.875</v>
      </c>
      <c r="B5650" s="73">
        <f t="shared" si="1"/>
        <v>42183</v>
      </c>
      <c r="C5650" s="74">
        <f>IF(NewCustomer="Yes", IF(COUNTIF($I$2:$I$11,B5650)&gt;0,0,WEEKDAY(B5650,2)),IF(COUNTIF($I$2:$I$21,B5650)&gt;0,0,WEEKDAY(B5650,2)))</f>
        <v>7</v>
      </c>
      <c r="D5650" s="74">
        <f t="shared" si="2"/>
        <v>21</v>
      </c>
      <c r="E5650" s="12">
        <f>IFERROR(VLOOKUP(A5650,'IDAR Meter Data'!$A:$B,2,1),"")</f>
        <v>210</v>
      </c>
      <c r="F5650" s="75">
        <f>IF(CECCZ="CZ03",'Outside Temp'!B5650,IF(CECCZ="CZ04",'Outside Temp'!B5651,IF(CECCZ="CZ12",'Outside Temp'!B5652, IF(CECCZ="CZ13",'Outside Temp'!B5653))))</f>
        <v>60.12121212</v>
      </c>
      <c r="G5650" s="12">
        <f t="shared" si="3"/>
        <v>1</v>
      </c>
    </row>
    <row r="5651" ht="15.75" customHeight="1">
      <c r="A5651" s="13">
        <v>42183.885416666664</v>
      </c>
      <c r="B5651" s="73">
        <f t="shared" si="1"/>
        <v>42183</v>
      </c>
      <c r="C5651" s="74">
        <f>IF(NewCustomer="Yes", IF(COUNTIF($I$2:$I$11,B5651)&gt;0,0,WEEKDAY(B5651,2)),IF(COUNTIF($I$2:$I$21,B5651)&gt;0,0,WEEKDAY(B5651,2)))</f>
        <v>7</v>
      </c>
      <c r="D5651" s="74">
        <f t="shared" si="2"/>
        <v>21</v>
      </c>
      <c r="E5651" s="12">
        <f>IFERROR(VLOOKUP(A5651,'IDAR Meter Data'!$A:$B,2,1),"")</f>
        <v>204</v>
      </c>
      <c r="F5651" s="75">
        <f>IF(CECCZ="CZ03",'Outside Temp'!B5651,IF(CECCZ="CZ04",'Outside Temp'!B5652,IF(CECCZ="CZ12",'Outside Temp'!B5653, IF(CECCZ="CZ13",'Outside Temp'!B5654))))</f>
        <v>60.57575758</v>
      </c>
      <c r="G5651" s="12">
        <f t="shared" si="3"/>
        <v>1</v>
      </c>
    </row>
    <row r="5652" ht="15.75" customHeight="1">
      <c r="A5652" s="13">
        <v>42183.895833333336</v>
      </c>
      <c r="B5652" s="73">
        <f t="shared" si="1"/>
        <v>42183</v>
      </c>
      <c r="C5652" s="74">
        <f>IF(NewCustomer="Yes", IF(COUNTIF($I$2:$I$11,B5652)&gt;0,0,WEEKDAY(B5652,2)),IF(COUNTIF($I$2:$I$21,B5652)&gt;0,0,WEEKDAY(B5652,2)))</f>
        <v>7</v>
      </c>
      <c r="D5652" s="74">
        <f t="shared" si="2"/>
        <v>21</v>
      </c>
      <c r="E5652" s="12">
        <f>IFERROR(VLOOKUP(A5652,'IDAR Meter Data'!$A:$B,2,1),"")</f>
        <v>194</v>
      </c>
      <c r="F5652" s="75">
        <f>IF(CECCZ="CZ03",'Outside Temp'!B5652,IF(CECCZ="CZ04",'Outside Temp'!B5653,IF(CECCZ="CZ12",'Outside Temp'!B5654, IF(CECCZ="CZ13",'Outside Temp'!B5655))))</f>
        <v>60.96296296</v>
      </c>
      <c r="G5652" s="12">
        <f t="shared" si="3"/>
        <v>1</v>
      </c>
    </row>
    <row r="5653" ht="15.75" customHeight="1">
      <c r="A5653" s="13">
        <v>42183.90625</v>
      </c>
      <c r="B5653" s="73">
        <f t="shared" si="1"/>
        <v>42183</v>
      </c>
      <c r="C5653" s="74">
        <f>IF(NewCustomer="Yes", IF(COUNTIF($I$2:$I$11,B5653)&gt;0,0,WEEKDAY(B5653,2)),IF(COUNTIF($I$2:$I$21,B5653)&gt;0,0,WEEKDAY(B5653,2)))</f>
        <v>7</v>
      </c>
      <c r="D5653" s="74">
        <f t="shared" si="2"/>
        <v>21</v>
      </c>
      <c r="E5653" s="12">
        <f>IFERROR(VLOOKUP(A5653,'IDAR Meter Data'!$A:$B,2,1),"")</f>
        <v>193</v>
      </c>
      <c r="F5653" s="75">
        <f>IF(CECCZ="CZ03",'Outside Temp'!B5653,IF(CECCZ="CZ04",'Outside Temp'!B5654,IF(CECCZ="CZ12",'Outside Temp'!B5655, IF(CECCZ="CZ13",'Outside Temp'!B5656))))</f>
        <v>60.40740741</v>
      </c>
      <c r="G5653" s="12">
        <f t="shared" si="3"/>
        <v>1</v>
      </c>
    </row>
    <row r="5654" ht="15.75" customHeight="1">
      <c r="A5654" s="13">
        <v>42183.916666666664</v>
      </c>
      <c r="B5654" s="73">
        <f t="shared" si="1"/>
        <v>42183</v>
      </c>
      <c r="C5654" s="74">
        <f>IF(NewCustomer="Yes", IF(COUNTIF($I$2:$I$11,B5654)&gt;0,0,WEEKDAY(B5654,2)),IF(COUNTIF($I$2:$I$21,B5654)&gt;0,0,WEEKDAY(B5654,2)))</f>
        <v>7</v>
      </c>
      <c r="D5654" s="74">
        <f t="shared" si="2"/>
        <v>22</v>
      </c>
      <c r="E5654" s="12">
        <f>IFERROR(VLOOKUP(A5654,'IDAR Meter Data'!$A:$B,2,1),"")</f>
        <v>196</v>
      </c>
      <c r="F5654" s="75">
        <f>IF(CECCZ="CZ03",'Outside Temp'!B5654,IF(CECCZ="CZ04",'Outside Temp'!B5655,IF(CECCZ="CZ12",'Outside Temp'!B5656, IF(CECCZ="CZ13",'Outside Temp'!B5657))))</f>
        <v>59.93333333</v>
      </c>
      <c r="G5654" s="12">
        <f t="shared" si="3"/>
        <v>1</v>
      </c>
    </row>
    <row r="5655" ht="15.75" customHeight="1">
      <c r="A5655" s="13">
        <v>42183.927083333336</v>
      </c>
      <c r="B5655" s="73">
        <f t="shared" si="1"/>
        <v>42183</v>
      </c>
      <c r="C5655" s="74">
        <f>IF(NewCustomer="Yes", IF(COUNTIF($I$2:$I$11,B5655)&gt;0,0,WEEKDAY(B5655,2)),IF(COUNTIF($I$2:$I$21,B5655)&gt;0,0,WEEKDAY(B5655,2)))</f>
        <v>7</v>
      </c>
      <c r="D5655" s="74">
        <f t="shared" si="2"/>
        <v>22</v>
      </c>
      <c r="E5655" s="12">
        <f>IFERROR(VLOOKUP(A5655,'IDAR Meter Data'!$A:$B,2,1),"")</f>
        <v>193</v>
      </c>
      <c r="F5655" s="75">
        <f>IF(CECCZ="CZ03",'Outside Temp'!B5655,IF(CECCZ="CZ04",'Outside Temp'!B5656,IF(CECCZ="CZ12",'Outside Temp'!B5657, IF(CECCZ="CZ13",'Outside Temp'!B5658))))</f>
        <v>59.68333333</v>
      </c>
      <c r="G5655" s="12">
        <f t="shared" si="3"/>
        <v>1</v>
      </c>
    </row>
    <row r="5656" ht="15.75" customHeight="1">
      <c r="A5656" s="13">
        <v>42183.9375</v>
      </c>
      <c r="B5656" s="73">
        <f t="shared" si="1"/>
        <v>42183</v>
      </c>
      <c r="C5656" s="74">
        <f>IF(NewCustomer="Yes", IF(COUNTIF($I$2:$I$11,B5656)&gt;0,0,WEEKDAY(B5656,2)),IF(COUNTIF($I$2:$I$21,B5656)&gt;0,0,WEEKDAY(B5656,2)))</f>
        <v>7</v>
      </c>
      <c r="D5656" s="74">
        <f t="shared" si="2"/>
        <v>22</v>
      </c>
      <c r="E5656" s="12">
        <f>IFERROR(VLOOKUP(A5656,'IDAR Meter Data'!$A:$B,2,1),"")</f>
        <v>193</v>
      </c>
      <c r="F5656" s="75">
        <f>IF(CECCZ="CZ03",'Outside Temp'!B5656,IF(CECCZ="CZ04",'Outside Temp'!B5657,IF(CECCZ="CZ12",'Outside Temp'!B5658, IF(CECCZ="CZ13",'Outside Temp'!B5659))))</f>
        <v>59.43333333</v>
      </c>
      <c r="G5656" s="12">
        <f t="shared" si="3"/>
        <v>1</v>
      </c>
    </row>
    <row r="5657" ht="15.75" customHeight="1">
      <c r="A5657" s="13">
        <v>42183.947916666664</v>
      </c>
      <c r="B5657" s="73">
        <f t="shared" si="1"/>
        <v>42183</v>
      </c>
      <c r="C5657" s="74">
        <f>IF(NewCustomer="Yes", IF(COUNTIF($I$2:$I$11,B5657)&gt;0,0,WEEKDAY(B5657,2)),IF(COUNTIF($I$2:$I$21,B5657)&gt;0,0,WEEKDAY(B5657,2)))</f>
        <v>7</v>
      </c>
      <c r="D5657" s="74">
        <f t="shared" si="2"/>
        <v>22</v>
      </c>
      <c r="E5657" s="12">
        <f>IFERROR(VLOOKUP(A5657,'IDAR Meter Data'!$A:$B,2,1),"")</f>
        <v>192</v>
      </c>
      <c r="F5657" s="75">
        <f>IF(CECCZ="CZ03",'Outside Temp'!B5657,IF(CECCZ="CZ04",'Outside Temp'!B5658,IF(CECCZ="CZ12",'Outside Temp'!B5659, IF(CECCZ="CZ13",'Outside Temp'!B5660))))</f>
        <v>59.18333333</v>
      </c>
      <c r="G5657" s="12">
        <f t="shared" si="3"/>
        <v>1</v>
      </c>
    </row>
    <row r="5658" ht="15.75" customHeight="1">
      <c r="A5658" s="13">
        <v>42183.958333333336</v>
      </c>
      <c r="B5658" s="73">
        <f t="shared" si="1"/>
        <v>42183</v>
      </c>
      <c r="C5658" s="74">
        <f>IF(NewCustomer="Yes", IF(COUNTIF($I$2:$I$11,B5658)&gt;0,0,WEEKDAY(B5658,2)),IF(COUNTIF($I$2:$I$21,B5658)&gt;0,0,WEEKDAY(B5658,2)))</f>
        <v>7</v>
      </c>
      <c r="D5658" s="74">
        <f t="shared" si="2"/>
        <v>23</v>
      </c>
      <c r="E5658" s="12">
        <f>IFERROR(VLOOKUP(A5658,'IDAR Meter Data'!$A:$B,2,1),"")</f>
        <v>191</v>
      </c>
      <c r="F5658" s="75">
        <f>IF(CECCZ="CZ03",'Outside Temp'!B5658,IF(CECCZ="CZ04",'Outside Temp'!B5659,IF(CECCZ="CZ12",'Outside Temp'!B5660, IF(CECCZ="CZ13",'Outside Temp'!B5661))))</f>
        <v>59</v>
      </c>
      <c r="G5658" s="12">
        <f t="shared" si="3"/>
        <v>1</v>
      </c>
    </row>
    <row r="5659" ht="15.75" customHeight="1">
      <c r="A5659" s="13">
        <v>42183.96875</v>
      </c>
      <c r="B5659" s="73">
        <f t="shared" si="1"/>
        <v>42183</v>
      </c>
      <c r="C5659" s="74">
        <f>IF(NewCustomer="Yes", IF(COUNTIF($I$2:$I$11,B5659)&gt;0,0,WEEKDAY(B5659,2)),IF(COUNTIF($I$2:$I$21,B5659)&gt;0,0,WEEKDAY(B5659,2)))</f>
        <v>7</v>
      </c>
      <c r="D5659" s="74">
        <f t="shared" si="2"/>
        <v>23</v>
      </c>
      <c r="E5659" s="12">
        <f>IFERROR(VLOOKUP(A5659,'IDAR Meter Data'!$A:$B,2,1),"")</f>
        <v>188</v>
      </c>
      <c r="F5659" s="75">
        <f>IF(CECCZ="CZ03",'Outside Temp'!B5659,IF(CECCZ="CZ04",'Outside Temp'!B5660,IF(CECCZ="CZ12",'Outside Temp'!B5661, IF(CECCZ="CZ13",'Outside Temp'!B5662))))</f>
        <v>59</v>
      </c>
      <c r="G5659" s="12">
        <f t="shared" si="3"/>
        <v>1</v>
      </c>
    </row>
    <row r="5660" ht="15.75" customHeight="1">
      <c r="A5660" s="13">
        <v>42183.979166666664</v>
      </c>
      <c r="B5660" s="73">
        <f t="shared" si="1"/>
        <v>42183</v>
      </c>
      <c r="C5660" s="74">
        <f>IF(NewCustomer="Yes", IF(COUNTIF($I$2:$I$11,B5660)&gt;0,0,WEEKDAY(B5660,2)),IF(COUNTIF($I$2:$I$21,B5660)&gt;0,0,WEEKDAY(B5660,2)))</f>
        <v>7</v>
      </c>
      <c r="D5660" s="74">
        <f t="shared" si="2"/>
        <v>23</v>
      </c>
      <c r="E5660" s="12">
        <f>IFERROR(VLOOKUP(A5660,'IDAR Meter Data'!$A:$B,2,1),"")</f>
        <v>185</v>
      </c>
      <c r="F5660" s="75">
        <f>IF(CECCZ="CZ03",'Outside Temp'!B5660,IF(CECCZ="CZ04",'Outside Temp'!B5661,IF(CECCZ="CZ12",'Outside Temp'!B5662, IF(CECCZ="CZ13",'Outside Temp'!B5663))))</f>
        <v>59</v>
      </c>
      <c r="G5660" s="12">
        <f t="shared" si="3"/>
        <v>1</v>
      </c>
    </row>
    <row r="5661" ht="15.75" customHeight="1">
      <c r="A5661" s="13">
        <v>42183.989583333336</v>
      </c>
      <c r="B5661" s="73">
        <f t="shared" si="1"/>
        <v>42183</v>
      </c>
      <c r="C5661" s="74">
        <f>IF(NewCustomer="Yes", IF(COUNTIF($I$2:$I$11,B5661)&gt;0,0,WEEKDAY(B5661,2)),IF(COUNTIF($I$2:$I$21,B5661)&gt;0,0,WEEKDAY(B5661,2)))</f>
        <v>7</v>
      </c>
      <c r="D5661" s="74">
        <f t="shared" si="2"/>
        <v>23</v>
      </c>
      <c r="E5661" s="12">
        <f>IFERROR(VLOOKUP(A5661,'IDAR Meter Data'!$A:$B,2,1),"")</f>
        <v>191</v>
      </c>
      <c r="F5661" s="75">
        <f>IF(CECCZ="CZ03",'Outside Temp'!B5661,IF(CECCZ="CZ04",'Outside Temp'!B5662,IF(CECCZ="CZ12",'Outside Temp'!B5663, IF(CECCZ="CZ13",'Outside Temp'!B5664))))</f>
        <v>59</v>
      </c>
      <c r="G5661" s="12">
        <f t="shared" si="3"/>
        <v>1</v>
      </c>
    </row>
    <row r="5662" ht="15.75" customHeight="1">
      <c r="A5662" s="13">
        <v>42184.0</v>
      </c>
      <c r="B5662" s="73">
        <f t="shared" si="1"/>
        <v>42184</v>
      </c>
      <c r="C5662" s="74">
        <f>IF(NewCustomer="Yes", IF(COUNTIF($I$2:$I$11,B5662)&gt;0,0,WEEKDAY(B5662,2)),IF(COUNTIF($I$2:$I$21,B5662)&gt;0,0,WEEKDAY(B5662,2)))</f>
        <v>1</v>
      </c>
      <c r="D5662" s="74">
        <f t="shared" si="2"/>
        <v>0</v>
      </c>
      <c r="E5662" s="12">
        <f>IFERROR(VLOOKUP(A5662,'IDAR Meter Data'!$A:$B,2,1),"")</f>
        <v>181</v>
      </c>
      <c r="F5662" s="75">
        <f>IF(CECCZ="CZ03",'Outside Temp'!B5662,IF(CECCZ="CZ04",'Outside Temp'!B5663,IF(CECCZ="CZ12",'Outside Temp'!B5664, IF(CECCZ="CZ13",'Outside Temp'!B5665))))</f>
        <v>59</v>
      </c>
      <c r="G5662" s="12">
        <f t="shared" si="3"/>
        <v>1</v>
      </c>
    </row>
    <row r="5663" ht="15.75" customHeight="1">
      <c r="A5663" s="13">
        <v>42184.010416666664</v>
      </c>
      <c r="B5663" s="73">
        <f t="shared" si="1"/>
        <v>42184</v>
      </c>
      <c r="C5663" s="74">
        <f>IF(NewCustomer="Yes", IF(COUNTIF($I$2:$I$11,B5663)&gt;0,0,WEEKDAY(B5663,2)),IF(COUNTIF($I$2:$I$21,B5663)&gt;0,0,WEEKDAY(B5663,2)))</f>
        <v>1</v>
      </c>
      <c r="D5663" s="74">
        <f t="shared" si="2"/>
        <v>0</v>
      </c>
      <c r="E5663" s="12">
        <f>IFERROR(VLOOKUP(A5663,'IDAR Meter Data'!$A:$B,2,1),"")</f>
        <v>184</v>
      </c>
      <c r="F5663" s="75">
        <f>IF(CECCZ="CZ03",'Outside Temp'!B5663,IF(CECCZ="CZ04",'Outside Temp'!B5664,IF(CECCZ="CZ12",'Outside Temp'!B5665, IF(CECCZ="CZ13",'Outside Temp'!B5666))))</f>
        <v>59</v>
      </c>
      <c r="G5663" s="12">
        <f t="shared" si="3"/>
        <v>1</v>
      </c>
    </row>
    <row r="5664" ht="15.75" customHeight="1">
      <c r="A5664" s="13">
        <v>42184.020833333336</v>
      </c>
      <c r="B5664" s="73">
        <f t="shared" si="1"/>
        <v>42184</v>
      </c>
      <c r="C5664" s="74">
        <f>IF(NewCustomer="Yes", IF(COUNTIF($I$2:$I$11,B5664)&gt;0,0,WEEKDAY(B5664,2)),IF(COUNTIF($I$2:$I$21,B5664)&gt;0,0,WEEKDAY(B5664,2)))</f>
        <v>1</v>
      </c>
      <c r="D5664" s="74">
        <f t="shared" si="2"/>
        <v>0</v>
      </c>
      <c r="E5664" s="12">
        <f>IFERROR(VLOOKUP(A5664,'IDAR Meter Data'!$A:$B,2,1),"")</f>
        <v>192</v>
      </c>
      <c r="F5664" s="75">
        <f>IF(CECCZ="CZ03",'Outside Temp'!B5664,IF(CECCZ="CZ04",'Outside Temp'!B5665,IF(CECCZ="CZ12",'Outside Temp'!B5666, IF(CECCZ="CZ13",'Outside Temp'!B5667))))</f>
        <v>59</v>
      </c>
      <c r="G5664" s="12">
        <f t="shared" si="3"/>
        <v>1</v>
      </c>
    </row>
    <row r="5665" ht="15.75" customHeight="1">
      <c r="A5665" s="13">
        <v>42184.03125</v>
      </c>
      <c r="B5665" s="73">
        <f t="shared" si="1"/>
        <v>42184</v>
      </c>
      <c r="C5665" s="74">
        <f>IF(NewCustomer="Yes", IF(COUNTIF($I$2:$I$11,B5665)&gt;0,0,WEEKDAY(B5665,2)),IF(COUNTIF($I$2:$I$21,B5665)&gt;0,0,WEEKDAY(B5665,2)))</f>
        <v>1</v>
      </c>
      <c r="D5665" s="74">
        <f t="shared" si="2"/>
        <v>0</v>
      </c>
      <c r="E5665" s="12">
        <f>IFERROR(VLOOKUP(A5665,'IDAR Meter Data'!$A:$B,2,1),"")</f>
        <v>175</v>
      </c>
      <c r="F5665" s="75">
        <f>IF(CECCZ="CZ03",'Outside Temp'!B5665,IF(CECCZ="CZ04",'Outside Temp'!B5666,IF(CECCZ="CZ12",'Outside Temp'!B5667, IF(CECCZ="CZ13",'Outside Temp'!B5668))))</f>
        <v>59</v>
      </c>
      <c r="G5665" s="12">
        <f t="shared" si="3"/>
        <v>1</v>
      </c>
    </row>
    <row r="5666" ht="15.75" customHeight="1">
      <c r="A5666" s="13">
        <v>42184.041666666664</v>
      </c>
      <c r="B5666" s="73">
        <f t="shared" si="1"/>
        <v>42184</v>
      </c>
      <c r="C5666" s="74">
        <f>IF(NewCustomer="Yes", IF(COUNTIF($I$2:$I$11,B5666)&gt;0,0,WEEKDAY(B5666,2)),IF(COUNTIF($I$2:$I$21,B5666)&gt;0,0,WEEKDAY(B5666,2)))</f>
        <v>1</v>
      </c>
      <c r="D5666" s="74">
        <f t="shared" si="2"/>
        <v>1</v>
      </c>
      <c r="E5666" s="12">
        <f>IFERROR(VLOOKUP(A5666,'IDAR Meter Data'!$A:$B,2,1),"")</f>
        <v>174</v>
      </c>
      <c r="F5666" s="75">
        <f>IF(CECCZ="CZ03",'Outside Temp'!B5666,IF(CECCZ="CZ04",'Outside Temp'!B5667,IF(CECCZ="CZ12",'Outside Temp'!B5668, IF(CECCZ="CZ13",'Outside Temp'!B5669))))</f>
        <v>58.74193548</v>
      </c>
      <c r="G5666" s="12">
        <f t="shared" si="3"/>
        <v>1</v>
      </c>
    </row>
    <row r="5667" ht="15.75" customHeight="1">
      <c r="A5667" s="13">
        <v>42184.052083333336</v>
      </c>
      <c r="B5667" s="73">
        <f t="shared" si="1"/>
        <v>42184</v>
      </c>
      <c r="C5667" s="74">
        <f>IF(NewCustomer="Yes", IF(COUNTIF($I$2:$I$11,B5667)&gt;0,0,WEEKDAY(B5667,2)),IF(COUNTIF($I$2:$I$21,B5667)&gt;0,0,WEEKDAY(B5667,2)))</f>
        <v>1</v>
      </c>
      <c r="D5667" s="74">
        <f t="shared" si="2"/>
        <v>1</v>
      </c>
      <c r="E5667" s="12">
        <f>IFERROR(VLOOKUP(A5667,'IDAR Meter Data'!$A:$B,2,1),"")</f>
        <v>181</v>
      </c>
      <c r="F5667" s="75">
        <f>IF(CECCZ="CZ03",'Outside Temp'!B5667,IF(CECCZ="CZ04",'Outside Temp'!B5668,IF(CECCZ="CZ12",'Outside Temp'!B5669, IF(CECCZ="CZ13",'Outside Temp'!B5670))))</f>
        <v>57.77419355</v>
      </c>
      <c r="G5667" s="12">
        <f t="shared" si="3"/>
        <v>1</v>
      </c>
    </row>
    <row r="5668" ht="15.75" customHeight="1">
      <c r="A5668" s="13">
        <v>42184.0625</v>
      </c>
      <c r="B5668" s="73">
        <f t="shared" si="1"/>
        <v>42184</v>
      </c>
      <c r="C5668" s="74">
        <f>IF(NewCustomer="Yes", IF(COUNTIF($I$2:$I$11,B5668)&gt;0,0,WEEKDAY(B5668,2)),IF(COUNTIF($I$2:$I$21,B5668)&gt;0,0,WEEKDAY(B5668,2)))</f>
        <v>1</v>
      </c>
      <c r="D5668" s="74">
        <f t="shared" si="2"/>
        <v>1</v>
      </c>
      <c r="E5668" s="12">
        <f>IFERROR(VLOOKUP(A5668,'IDAR Meter Data'!$A:$B,2,1),"")</f>
        <v>185</v>
      </c>
      <c r="F5668" s="75">
        <f>IF(CECCZ="CZ03",'Outside Temp'!B5668,IF(CECCZ="CZ04",'Outside Temp'!B5669,IF(CECCZ="CZ12",'Outside Temp'!B5670, IF(CECCZ="CZ13",'Outside Temp'!B5671))))</f>
        <v>57.10344828</v>
      </c>
      <c r="G5668" s="12">
        <f t="shared" si="3"/>
        <v>1</v>
      </c>
    </row>
    <row r="5669" ht="15.75" customHeight="1">
      <c r="A5669" s="13">
        <v>42184.072916666664</v>
      </c>
      <c r="B5669" s="73">
        <f t="shared" si="1"/>
        <v>42184</v>
      </c>
      <c r="C5669" s="74">
        <f>IF(NewCustomer="Yes", IF(COUNTIF($I$2:$I$11,B5669)&gt;0,0,WEEKDAY(B5669,2)),IF(COUNTIF($I$2:$I$21,B5669)&gt;0,0,WEEKDAY(B5669,2)))</f>
        <v>1</v>
      </c>
      <c r="D5669" s="74">
        <f t="shared" si="2"/>
        <v>1</v>
      </c>
      <c r="E5669" s="12">
        <f>IFERROR(VLOOKUP(A5669,'IDAR Meter Data'!$A:$B,2,1),"")</f>
        <v>170</v>
      </c>
      <c r="F5669" s="75">
        <f>IF(CECCZ="CZ03",'Outside Temp'!B5669,IF(CECCZ="CZ04",'Outside Temp'!B5670,IF(CECCZ="CZ12",'Outside Temp'!B5671, IF(CECCZ="CZ13",'Outside Temp'!B5672))))</f>
        <v>57.62068966</v>
      </c>
      <c r="G5669" s="12">
        <f t="shared" si="3"/>
        <v>1</v>
      </c>
    </row>
    <row r="5670" ht="15.75" customHeight="1">
      <c r="A5670" s="13">
        <v>42184.083333333336</v>
      </c>
      <c r="B5670" s="73">
        <f t="shared" si="1"/>
        <v>42184</v>
      </c>
      <c r="C5670" s="74">
        <f>IF(NewCustomer="Yes", IF(COUNTIF($I$2:$I$11,B5670)&gt;0,0,WEEKDAY(B5670,2)),IF(COUNTIF($I$2:$I$21,B5670)&gt;0,0,WEEKDAY(B5670,2)))</f>
        <v>1</v>
      </c>
      <c r="D5670" s="74">
        <f t="shared" si="2"/>
        <v>2</v>
      </c>
      <c r="E5670" s="12">
        <f>IFERROR(VLOOKUP(A5670,'IDAR Meter Data'!$A:$B,2,1),"")</f>
        <v>178</v>
      </c>
      <c r="F5670" s="75">
        <f>IF(CECCZ="CZ03",'Outside Temp'!B5670,IF(CECCZ="CZ04",'Outside Temp'!B5671,IF(CECCZ="CZ12",'Outside Temp'!B5672, IF(CECCZ="CZ13",'Outside Temp'!B5673))))</f>
        <v>58</v>
      </c>
      <c r="G5670" s="12">
        <f t="shared" si="3"/>
        <v>1</v>
      </c>
    </row>
    <row r="5671" ht="15.75" customHeight="1">
      <c r="A5671" s="13">
        <v>42184.09375</v>
      </c>
      <c r="B5671" s="73">
        <f t="shared" si="1"/>
        <v>42184</v>
      </c>
      <c r="C5671" s="74">
        <f>IF(NewCustomer="Yes", IF(COUNTIF($I$2:$I$11,B5671)&gt;0,0,WEEKDAY(B5671,2)),IF(COUNTIF($I$2:$I$21,B5671)&gt;0,0,WEEKDAY(B5671,2)))</f>
        <v>1</v>
      </c>
      <c r="D5671" s="74">
        <f t="shared" si="2"/>
        <v>2</v>
      </c>
      <c r="E5671" s="12">
        <f>IFERROR(VLOOKUP(A5671,'IDAR Meter Data'!$A:$B,2,1),"")</f>
        <v>176</v>
      </c>
      <c r="F5671" s="75">
        <f>IF(CECCZ="CZ03",'Outside Temp'!B5671,IF(CECCZ="CZ04",'Outside Temp'!B5672,IF(CECCZ="CZ12",'Outside Temp'!B5673, IF(CECCZ="CZ13",'Outside Temp'!B5674))))</f>
        <v>58</v>
      </c>
      <c r="G5671" s="12">
        <f t="shared" si="3"/>
        <v>1</v>
      </c>
    </row>
    <row r="5672" ht="15.75" customHeight="1">
      <c r="A5672" s="13">
        <v>42184.104166666664</v>
      </c>
      <c r="B5672" s="73">
        <f t="shared" si="1"/>
        <v>42184</v>
      </c>
      <c r="C5672" s="74">
        <f>IF(NewCustomer="Yes", IF(COUNTIF($I$2:$I$11,B5672)&gt;0,0,WEEKDAY(B5672,2)),IF(COUNTIF($I$2:$I$21,B5672)&gt;0,0,WEEKDAY(B5672,2)))</f>
        <v>1</v>
      </c>
      <c r="D5672" s="74">
        <f t="shared" si="2"/>
        <v>2</v>
      </c>
      <c r="E5672" s="12">
        <f>IFERROR(VLOOKUP(A5672,'IDAR Meter Data'!$A:$B,2,1),"")</f>
        <v>179</v>
      </c>
      <c r="F5672" s="75">
        <f>IF(CECCZ="CZ03",'Outside Temp'!B5672,IF(CECCZ="CZ04",'Outside Temp'!B5673,IF(CECCZ="CZ12",'Outside Temp'!B5674, IF(CECCZ="CZ13",'Outside Temp'!B5675))))</f>
        <v>58</v>
      </c>
      <c r="G5672" s="12">
        <f t="shared" si="3"/>
        <v>1</v>
      </c>
    </row>
    <row r="5673" ht="15.75" customHeight="1">
      <c r="A5673" s="13">
        <v>42184.114583333336</v>
      </c>
      <c r="B5673" s="73">
        <f t="shared" si="1"/>
        <v>42184</v>
      </c>
      <c r="C5673" s="74">
        <f>IF(NewCustomer="Yes", IF(COUNTIF($I$2:$I$11,B5673)&gt;0,0,WEEKDAY(B5673,2)),IF(COUNTIF($I$2:$I$21,B5673)&gt;0,0,WEEKDAY(B5673,2)))</f>
        <v>1</v>
      </c>
      <c r="D5673" s="74">
        <f t="shared" si="2"/>
        <v>2</v>
      </c>
      <c r="E5673" s="12">
        <f>IFERROR(VLOOKUP(A5673,'IDAR Meter Data'!$A:$B,2,1),"")</f>
        <v>170</v>
      </c>
      <c r="F5673" s="75">
        <f>IF(CECCZ="CZ03",'Outside Temp'!B5673,IF(CECCZ="CZ04",'Outside Temp'!B5674,IF(CECCZ="CZ12",'Outside Temp'!B5675, IF(CECCZ="CZ13",'Outside Temp'!B5676))))</f>
        <v>58</v>
      </c>
      <c r="G5673" s="12">
        <f t="shared" si="3"/>
        <v>1</v>
      </c>
    </row>
    <row r="5674" ht="15.75" customHeight="1">
      <c r="A5674" s="13">
        <v>42184.125</v>
      </c>
      <c r="B5674" s="73">
        <f t="shared" si="1"/>
        <v>42184</v>
      </c>
      <c r="C5674" s="74">
        <f>IF(NewCustomer="Yes", IF(COUNTIF($I$2:$I$11,B5674)&gt;0,0,WEEKDAY(B5674,2)),IF(COUNTIF($I$2:$I$21,B5674)&gt;0,0,WEEKDAY(B5674,2)))</f>
        <v>1</v>
      </c>
      <c r="D5674" s="74">
        <f t="shared" si="2"/>
        <v>3</v>
      </c>
      <c r="E5674" s="12">
        <f>IFERROR(VLOOKUP(A5674,'IDAR Meter Data'!$A:$B,2,1),"")</f>
        <v>174</v>
      </c>
      <c r="F5674" s="75">
        <f>IF(CECCZ="CZ03",'Outside Temp'!B5674,IF(CECCZ="CZ04",'Outside Temp'!B5675,IF(CECCZ="CZ12",'Outside Temp'!B5676, IF(CECCZ="CZ13",'Outside Temp'!B5677))))</f>
        <v>57.9</v>
      </c>
      <c r="G5674" s="12">
        <f t="shared" si="3"/>
        <v>1</v>
      </c>
    </row>
    <row r="5675" ht="15.75" customHeight="1">
      <c r="A5675" s="13">
        <v>42184.135416666664</v>
      </c>
      <c r="B5675" s="73">
        <f t="shared" si="1"/>
        <v>42184</v>
      </c>
      <c r="C5675" s="74">
        <f>IF(NewCustomer="Yes", IF(COUNTIF($I$2:$I$11,B5675)&gt;0,0,WEEKDAY(B5675,2)),IF(COUNTIF($I$2:$I$21,B5675)&gt;0,0,WEEKDAY(B5675,2)))</f>
        <v>1</v>
      </c>
      <c r="D5675" s="74">
        <f t="shared" si="2"/>
        <v>3</v>
      </c>
      <c r="E5675" s="12">
        <f>IFERROR(VLOOKUP(A5675,'IDAR Meter Data'!$A:$B,2,1),"")</f>
        <v>177</v>
      </c>
      <c r="F5675" s="75">
        <f>IF(CECCZ="CZ03",'Outside Temp'!B5675,IF(CECCZ="CZ04",'Outside Temp'!B5676,IF(CECCZ="CZ12",'Outside Temp'!B5677, IF(CECCZ="CZ13",'Outside Temp'!B5678))))</f>
        <v>57.525</v>
      </c>
      <c r="G5675" s="12">
        <f t="shared" si="3"/>
        <v>1</v>
      </c>
    </row>
    <row r="5676" ht="15.75" customHeight="1">
      <c r="A5676" s="13">
        <v>42184.145833333336</v>
      </c>
      <c r="B5676" s="73">
        <f t="shared" si="1"/>
        <v>42184</v>
      </c>
      <c r="C5676" s="74">
        <f>IF(NewCustomer="Yes", IF(COUNTIF($I$2:$I$11,B5676)&gt;0,0,WEEKDAY(B5676,2)),IF(COUNTIF($I$2:$I$21,B5676)&gt;0,0,WEEKDAY(B5676,2)))</f>
        <v>1</v>
      </c>
      <c r="D5676" s="74">
        <f t="shared" si="2"/>
        <v>3</v>
      </c>
      <c r="E5676" s="12">
        <f>IFERROR(VLOOKUP(A5676,'IDAR Meter Data'!$A:$B,2,1),"")</f>
        <v>178</v>
      </c>
      <c r="F5676" s="75">
        <f>IF(CECCZ="CZ03",'Outside Temp'!B5676,IF(CECCZ="CZ04",'Outside Temp'!B5677,IF(CECCZ="CZ12",'Outside Temp'!B5678, IF(CECCZ="CZ13",'Outside Temp'!B5679))))</f>
        <v>57.15</v>
      </c>
      <c r="G5676" s="12">
        <f t="shared" si="3"/>
        <v>1</v>
      </c>
    </row>
    <row r="5677" ht="15.75" customHeight="1">
      <c r="A5677" s="13">
        <v>42184.15625</v>
      </c>
      <c r="B5677" s="73">
        <f t="shared" si="1"/>
        <v>42184</v>
      </c>
      <c r="C5677" s="74">
        <f>IF(NewCustomer="Yes", IF(COUNTIF($I$2:$I$11,B5677)&gt;0,0,WEEKDAY(B5677,2)),IF(COUNTIF($I$2:$I$21,B5677)&gt;0,0,WEEKDAY(B5677,2)))</f>
        <v>1</v>
      </c>
      <c r="D5677" s="74">
        <f t="shared" si="2"/>
        <v>3</v>
      </c>
      <c r="E5677" s="12">
        <f>IFERROR(VLOOKUP(A5677,'IDAR Meter Data'!$A:$B,2,1),"")</f>
        <v>175</v>
      </c>
      <c r="F5677" s="75">
        <f>IF(CECCZ="CZ03",'Outside Temp'!B5677,IF(CECCZ="CZ04",'Outside Temp'!B5678,IF(CECCZ="CZ12",'Outside Temp'!B5679, IF(CECCZ="CZ13",'Outside Temp'!B5680))))</f>
        <v>57</v>
      </c>
      <c r="G5677" s="12">
        <f t="shared" si="3"/>
        <v>1</v>
      </c>
    </row>
    <row r="5678" ht="15.75" customHeight="1">
      <c r="A5678" s="13">
        <v>42184.166666666664</v>
      </c>
      <c r="B5678" s="73">
        <f t="shared" si="1"/>
        <v>42184</v>
      </c>
      <c r="C5678" s="74">
        <f>IF(NewCustomer="Yes", IF(COUNTIF($I$2:$I$11,B5678)&gt;0,0,WEEKDAY(B5678,2)),IF(COUNTIF($I$2:$I$21,B5678)&gt;0,0,WEEKDAY(B5678,2)))</f>
        <v>1</v>
      </c>
      <c r="D5678" s="74">
        <f t="shared" si="2"/>
        <v>4</v>
      </c>
      <c r="E5678" s="12">
        <f>IFERROR(VLOOKUP(A5678,'IDAR Meter Data'!$A:$B,2,1),"")</f>
        <v>168</v>
      </c>
      <c r="F5678" s="75">
        <f>IF(CECCZ="CZ03",'Outside Temp'!B5678,IF(CECCZ="CZ04",'Outside Temp'!B5679,IF(CECCZ="CZ12",'Outside Temp'!B5680, IF(CECCZ="CZ13",'Outside Temp'!B5681))))</f>
        <v>57</v>
      </c>
      <c r="G5678" s="12">
        <f t="shared" si="3"/>
        <v>1</v>
      </c>
    </row>
    <row r="5679" ht="15.75" customHeight="1">
      <c r="A5679" s="13">
        <v>42184.177083333336</v>
      </c>
      <c r="B5679" s="73">
        <f t="shared" si="1"/>
        <v>42184</v>
      </c>
      <c r="C5679" s="74">
        <f>IF(NewCustomer="Yes", IF(COUNTIF($I$2:$I$11,B5679)&gt;0,0,WEEKDAY(B5679,2)),IF(COUNTIF($I$2:$I$21,B5679)&gt;0,0,WEEKDAY(B5679,2)))</f>
        <v>1</v>
      </c>
      <c r="D5679" s="74">
        <f t="shared" si="2"/>
        <v>4</v>
      </c>
      <c r="E5679" s="12">
        <f>IFERROR(VLOOKUP(A5679,'IDAR Meter Data'!$A:$B,2,1),"")</f>
        <v>172</v>
      </c>
      <c r="F5679" s="75">
        <f>IF(CECCZ="CZ03",'Outside Temp'!B5679,IF(CECCZ="CZ04",'Outside Temp'!B5680,IF(CECCZ="CZ12",'Outside Temp'!B5681, IF(CECCZ="CZ13",'Outside Temp'!B5682))))</f>
        <v>57</v>
      </c>
      <c r="G5679" s="12">
        <f t="shared" si="3"/>
        <v>1</v>
      </c>
    </row>
    <row r="5680" ht="15.75" customHeight="1">
      <c r="A5680" s="13">
        <v>42184.1875</v>
      </c>
      <c r="B5680" s="73">
        <f t="shared" si="1"/>
        <v>42184</v>
      </c>
      <c r="C5680" s="74">
        <f>IF(NewCustomer="Yes", IF(COUNTIF($I$2:$I$11,B5680)&gt;0,0,WEEKDAY(B5680,2)),IF(COUNTIF($I$2:$I$21,B5680)&gt;0,0,WEEKDAY(B5680,2)))</f>
        <v>1</v>
      </c>
      <c r="D5680" s="74">
        <f t="shared" si="2"/>
        <v>4</v>
      </c>
      <c r="E5680" s="12">
        <f>IFERROR(VLOOKUP(A5680,'IDAR Meter Data'!$A:$B,2,1),"")</f>
        <v>174</v>
      </c>
      <c r="F5680" s="75">
        <f>IF(CECCZ="CZ03",'Outside Temp'!B5680,IF(CECCZ="CZ04",'Outside Temp'!B5681,IF(CECCZ="CZ12",'Outside Temp'!B5682, IF(CECCZ="CZ13",'Outside Temp'!B5683))))</f>
        <v>57</v>
      </c>
      <c r="G5680" s="12">
        <f t="shared" si="3"/>
        <v>1</v>
      </c>
    </row>
    <row r="5681" ht="15.75" customHeight="1">
      <c r="A5681" s="13">
        <v>42184.197916666664</v>
      </c>
      <c r="B5681" s="73">
        <f t="shared" si="1"/>
        <v>42184</v>
      </c>
      <c r="C5681" s="74">
        <f>IF(NewCustomer="Yes", IF(COUNTIF($I$2:$I$11,B5681)&gt;0,0,WEEKDAY(B5681,2)),IF(COUNTIF($I$2:$I$21,B5681)&gt;0,0,WEEKDAY(B5681,2)))</f>
        <v>1</v>
      </c>
      <c r="D5681" s="74">
        <f t="shared" si="2"/>
        <v>4</v>
      </c>
      <c r="E5681" s="12">
        <f>IFERROR(VLOOKUP(A5681,'IDAR Meter Data'!$A:$B,2,1),"")</f>
        <v>171</v>
      </c>
      <c r="F5681" s="75">
        <f>IF(CECCZ="CZ03",'Outside Temp'!B5681,IF(CECCZ="CZ04",'Outside Temp'!B5682,IF(CECCZ="CZ12",'Outside Temp'!B5683, IF(CECCZ="CZ13",'Outside Temp'!B5684))))</f>
        <v>57</v>
      </c>
      <c r="G5681" s="12">
        <f t="shared" si="3"/>
        <v>1</v>
      </c>
    </row>
    <row r="5682" ht="15.75" customHeight="1">
      <c r="A5682" s="13">
        <v>42184.208333333336</v>
      </c>
      <c r="B5682" s="73">
        <f t="shared" si="1"/>
        <v>42184</v>
      </c>
      <c r="C5682" s="74">
        <f>IF(NewCustomer="Yes", IF(COUNTIF($I$2:$I$11,B5682)&gt;0,0,WEEKDAY(B5682,2)),IF(COUNTIF($I$2:$I$21,B5682)&gt;0,0,WEEKDAY(B5682,2)))</f>
        <v>1</v>
      </c>
      <c r="D5682" s="74">
        <f t="shared" si="2"/>
        <v>5</v>
      </c>
      <c r="E5682" s="12">
        <f>IFERROR(VLOOKUP(A5682,'IDAR Meter Data'!$A:$B,2,1),"")</f>
        <v>165</v>
      </c>
      <c r="F5682" s="75">
        <f>IF(CECCZ="CZ03",'Outside Temp'!B5682,IF(CECCZ="CZ04",'Outside Temp'!B5683,IF(CECCZ="CZ12",'Outside Temp'!B5684, IF(CECCZ="CZ13",'Outside Temp'!B5685))))</f>
        <v>57</v>
      </c>
      <c r="G5682" s="12">
        <f t="shared" si="3"/>
        <v>1</v>
      </c>
    </row>
    <row r="5683" ht="15.75" customHeight="1">
      <c r="A5683" s="13">
        <v>42184.21875</v>
      </c>
      <c r="B5683" s="73">
        <f t="shared" si="1"/>
        <v>42184</v>
      </c>
      <c r="C5683" s="74">
        <f>IF(NewCustomer="Yes", IF(COUNTIF($I$2:$I$11,B5683)&gt;0,0,WEEKDAY(B5683,2)),IF(COUNTIF($I$2:$I$21,B5683)&gt;0,0,WEEKDAY(B5683,2)))</f>
        <v>1</v>
      </c>
      <c r="D5683" s="74">
        <f t="shared" si="2"/>
        <v>5</v>
      </c>
      <c r="E5683" s="12">
        <f>IFERROR(VLOOKUP(A5683,'IDAR Meter Data'!$A:$B,2,1),"")</f>
        <v>171</v>
      </c>
      <c r="F5683" s="75">
        <f>IF(CECCZ="CZ03",'Outside Temp'!B5683,IF(CECCZ="CZ04",'Outside Temp'!B5684,IF(CECCZ="CZ12",'Outside Temp'!B5685, IF(CECCZ="CZ13",'Outside Temp'!B5686))))</f>
        <v>57</v>
      </c>
      <c r="G5683" s="12">
        <f t="shared" si="3"/>
        <v>1</v>
      </c>
    </row>
    <row r="5684" ht="15.75" customHeight="1">
      <c r="A5684" s="13">
        <v>42184.229166666664</v>
      </c>
      <c r="B5684" s="73">
        <f t="shared" si="1"/>
        <v>42184</v>
      </c>
      <c r="C5684" s="74">
        <f>IF(NewCustomer="Yes", IF(COUNTIF($I$2:$I$11,B5684)&gt;0,0,WEEKDAY(B5684,2)),IF(COUNTIF($I$2:$I$21,B5684)&gt;0,0,WEEKDAY(B5684,2)))</f>
        <v>1</v>
      </c>
      <c r="D5684" s="74">
        <f t="shared" si="2"/>
        <v>5</v>
      </c>
      <c r="E5684" s="12">
        <f>IFERROR(VLOOKUP(A5684,'IDAR Meter Data'!$A:$B,2,1),"")</f>
        <v>170</v>
      </c>
      <c r="F5684" s="75">
        <f>IF(CECCZ="CZ03",'Outside Temp'!B5684,IF(CECCZ="CZ04",'Outside Temp'!B5685,IF(CECCZ="CZ12",'Outside Temp'!B5686, IF(CECCZ="CZ13",'Outside Temp'!B5687))))</f>
        <v>57</v>
      </c>
      <c r="G5684" s="12">
        <f t="shared" si="3"/>
        <v>1</v>
      </c>
    </row>
    <row r="5685" ht="15.75" customHeight="1">
      <c r="A5685" s="13">
        <v>42184.239583333336</v>
      </c>
      <c r="B5685" s="73">
        <f t="shared" si="1"/>
        <v>42184</v>
      </c>
      <c r="C5685" s="74">
        <f>IF(NewCustomer="Yes", IF(COUNTIF($I$2:$I$11,B5685)&gt;0,0,WEEKDAY(B5685,2)),IF(COUNTIF($I$2:$I$21,B5685)&gt;0,0,WEEKDAY(B5685,2)))</f>
        <v>1</v>
      </c>
      <c r="D5685" s="74">
        <f t="shared" si="2"/>
        <v>5</v>
      </c>
      <c r="E5685" s="12">
        <f>IFERROR(VLOOKUP(A5685,'IDAR Meter Data'!$A:$B,2,1),"")</f>
        <v>170</v>
      </c>
      <c r="F5685" s="75">
        <f>IF(CECCZ="CZ03",'Outside Temp'!B5685,IF(CECCZ="CZ04",'Outside Temp'!B5686,IF(CECCZ="CZ12",'Outside Temp'!B5687, IF(CECCZ="CZ13",'Outside Temp'!B5688))))</f>
        <v>57</v>
      </c>
      <c r="G5685" s="12">
        <f t="shared" si="3"/>
        <v>1</v>
      </c>
    </row>
    <row r="5686" ht="15.75" customHeight="1">
      <c r="A5686" s="13">
        <v>42184.25</v>
      </c>
      <c r="B5686" s="73">
        <f t="shared" si="1"/>
        <v>42184</v>
      </c>
      <c r="C5686" s="74">
        <f>IF(NewCustomer="Yes", IF(COUNTIF($I$2:$I$11,B5686)&gt;0,0,WEEKDAY(B5686,2)),IF(COUNTIF($I$2:$I$21,B5686)&gt;0,0,WEEKDAY(B5686,2)))</f>
        <v>1</v>
      </c>
      <c r="D5686" s="74">
        <f t="shared" si="2"/>
        <v>6</v>
      </c>
      <c r="E5686" s="12">
        <f>IFERROR(VLOOKUP(A5686,'IDAR Meter Data'!$A:$B,2,1),"")</f>
        <v>164</v>
      </c>
      <c r="F5686" s="75">
        <f>IF(CECCZ="CZ03",'Outside Temp'!B5686,IF(CECCZ="CZ04",'Outside Temp'!B5687,IF(CECCZ="CZ12",'Outside Temp'!B5688, IF(CECCZ="CZ13",'Outside Temp'!B5689))))</f>
        <v>57</v>
      </c>
      <c r="G5686" s="12">
        <f t="shared" si="3"/>
        <v>1</v>
      </c>
    </row>
    <row r="5687" ht="15.75" customHeight="1">
      <c r="A5687" s="13">
        <v>42184.260416666664</v>
      </c>
      <c r="B5687" s="73">
        <f t="shared" si="1"/>
        <v>42184</v>
      </c>
      <c r="C5687" s="74">
        <f>IF(NewCustomer="Yes", IF(COUNTIF($I$2:$I$11,B5687)&gt;0,0,WEEKDAY(B5687,2)),IF(COUNTIF($I$2:$I$21,B5687)&gt;0,0,WEEKDAY(B5687,2)))</f>
        <v>1</v>
      </c>
      <c r="D5687" s="74">
        <f t="shared" si="2"/>
        <v>6</v>
      </c>
      <c r="E5687" s="12">
        <f>IFERROR(VLOOKUP(A5687,'IDAR Meter Data'!$A:$B,2,1),"")</f>
        <v>167</v>
      </c>
      <c r="F5687" s="75">
        <f>IF(CECCZ="CZ03",'Outside Temp'!B5687,IF(CECCZ="CZ04",'Outside Temp'!B5688,IF(CECCZ="CZ12",'Outside Temp'!B5689, IF(CECCZ="CZ13",'Outside Temp'!B5690))))</f>
        <v>57</v>
      </c>
      <c r="G5687" s="12">
        <f t="shared" si="3"/>
        <v>1</v>
      </c>
    </row>
    <row r="5688" ht="15.75" customHeight="1">
      <c r="A5688" s="13">
        <v>42184.270833333336</v>
      </c>
      <c r="B5688" s="73">
        <f t="shared" si="1"/>
        <v>42184</v>
      </c>
      <c r="C5688" s="74">
        <f>IF(NewCustomer="Yes", IF(COUNTIF($I$2:$I$11,B5688)&gt;0,0,WEEKDAY(B5688,2)),IF(COUNTIF($I$2:$I$21,B5688)&gt;0,0,WEEKDAY(B5688,2)))</f>
        <v>1</v>
      </c>
      <c r="D5688" s="74">
        <f t="shared" si="2"/>
        <v>6</v>
      </c>
      <c r="E5688" s="12">
        <f>IFERROR(VLOOKUP(A5688,'IDAR Meter Data'!$A:$B,2,1),"")</f>
        <v>168</v>
      </c>
      <c r="F5688" s="75">
        <f>IF(CECCZ="CZ03",'Outside Temp'!B5688,IF(CECCZ="CZ04",'Outside Temp'!B5689,IF(CECCZ="CZ12",'Outside Temp'!B5690, IF(CECCZ="CZ13",'Outside Temp'!B5691))))</f>
        <v>57</v>
      </c>
      <c r="G5688" s="12">
        <f t="shared" si="3"/>
        <v>1</v>
      </c>
    </row>
    <row r="5689" ht="15.75" customHeight="1">
      <c r="A5689" s="13">
        <v>42184.28125</v>
      </c>
      <c r="B5689" s="73">
        <f t="shared" si="1"/>
        <v>42184</v>
      </c>
      <c r="C5689" s="74">
        <f>IF(NewCustomer="Yes", IF(COUNTIF($I$2:$I$11,B5689)&gt;0,0,WEEKDAY(B5689,2)),IF(COUNTIF($I$2:$I$21,B5689)&gt;0,0,WEEKDAY(B5689,2)))</f>
        <v>1</v>
      </c>
      <c r="D5689" s="74">
        <f t="shared" si="2"/>
        <v>6</v>
      </c>
      <c r="E5689" s="12">
        <f>IFERROR(VLOOKUP(A5689,'IDAR Meter Data'!$A:$B,2,1),"")</f>
        <v>161</v>
      </c>
      <c r="F5689" s="75">
        <f>IF(CECCZ="CZ03",'Outside Temp'!B5689,IF(CECCZ="CZ04",'Outside Temp'!B5690,IF(CECCZ="CZ12",'Outside Temp'!B5691, IF(CECCZ="CZ13",'Outside Temp'!B5692))))</f>
        <v>57</v>
      </c>
      <c r="G5689" s="12">
        <f t="shared" si="3"/>
        <v>1</v>
      </c>
    </row>
    <row r="5690" ht="15.75" customHeight="1">
      <c r="A5690" s="13">
        <v>42184.291666666664</v>
      </c>
      <c r="B5690" s="73">
        <f t="shared" si="1"/>
        <v>42184</v>
      </c>
      <c r="C5690" s="74">
        <f>IF(NewCustomer="Yes", IF(COUNTIF($I$2:$I$11,B5690)&gt;0,0,WEEKDAY(B5690,2)),IF(COUNTIF($I$2:$I$21,B5690)&gt;0,0,WEEKDAY(B5690,2)))</f>
        <v>1</v>
      </c>
      <c r="D5690" s="74">
        <f t="shared" si="2"/>
        <v>7</v>
      </c>
      <c r="E5690" s="12">
        <f>IFERROR(VLOOKUP(A5690,'IDAR Meter Data'!$A:$B,2,1),"")</f>
        <v>173</v>
      </c>
      <c r="F5690" s="75">
        <f>IF(CECCZ="CZ03",'Outside Temp'!B5690,IF(CECCZ="CZ04",'Outside Temp'!B5691,IF(CECCZ="CZ12",'Outside Temp'!B5692, IF(CECCZ="CZ13",'Outside Temp'!B5693))))</f>
        <v>57</v>
      </c>
      <c r="G5690" s="12">
        <f t="shared" si="3"/>
        <v>1</v>
      </c>
    </row>
    <row r="5691" ht="15.75" customHeight="1">
      <c r="A5691" s="13">
        <v>42184.302083333336</v>
      </c>
      <c r="B5691" s="73">
        <f t="shared" si="1"/>
        <v>42184</v>
      </c>
      <c r="C5691" s="74">
        <f>IF(NewCustomer="Yes", IF(COUNTIF($I$2:$I$11,B5691)&gt;0,0,WEEKDAY(B5691,2)),IF(COUNTIF($I$2:$I$21,B5691)&gt;0,0,WEEKDAY(B5691,2)))</f>
        <v>1</v>
      </c>
      <c r="D5691" s="74">
        <f t="shared" si="2"/>
        <v>7</v>
      </c>
      <c r="E5691" s="12">
        <f>IFERROR(VLOOKUP(A5691,'IDAR Meter Data'!$A:$B,2,1),"")</f>
        <v>173</v>
      </c>
      <c r="F5691" s="75">
        <f>IF(CECCZ="CZ03",'Outside Temp'!B5691,IF(CECCZ="CZ04",'Outside Temp'!B5692,IF(CECCZ="CZ12",'Outside Temp'!B5693, IF(CECCZ="CZ13",'Outside Temp'!B5694))))</f>
        <v>57</v>
      </c>
      <c r="G5691" s="12">
        <f t="shared" si="3"/>
        <v>1</v>
      </c>
    </row>
    <row r="5692" ht="15.75" customHeight="1">
      <c r="A5692" s="13">
        <v>42184.3125</v>
      </c>
      <c r="B5692" s="73">
        <f t="shared" si="1"/>
        <v>42184</v>
      </c>
      <c r="C5692" s="74">
        <f>IF(NewCustomer="Yes", IF(COUNTIF($I$2:$I$11,B5692)&gt;0,0,WEEKDAY(B5692,2)),IF(COUNTIF($I$2:$I$21,B5692)&gt;0,0,WEEKDAY(B5692,2)))</f>
        <v>1</v>
      </c>
      <c r="D5692" s="74">
        <f t="shared" si="2"/>
        <v>7</v>
      </c>
      <c r="E5692" s="12">
        <f>IFERROR(VLOOKUP(A5692,'IDAR Meter Data'!$A:$B,2,1),"")</f>
        <v>156</v>
      </c>
      <c r="F5692" s="75">
        <f>IF(CECCZ="CZ03",'Outside Temp'!B5692,IF(CECCZ="CZ04",'Outside Temp'!B5693,IF(CECCZ="CZ12",'Outside Temp'!B5694, IF(CECCZ="CZ13",'Outside Temp'!B5695))))</f>
        <v>57</v>
      </c>
      <c r="G5692" s="12">
        <f t="shared" si="3"/>
        <v>1</v>
      </c>
    </row>
    <row r="5693" ht="15.75" customHeight="1">
      <c r="A5693" s="13">
        <v>42184.322916666664</v>
      </c>
      <c r="B5693" s="73">
        <f t="shared" si="1"/>
        <v>42184</v>
      </c>
      <c r="C5693" s="74">
        <f>IF(NewCustomer="Yes", IF(COUNTIF($I$2:$I$11,B5693)&gt;0,0,WEEKDAY(B5693,2)),IF(COUNTIF($I$2:$I$21,B5693)&gt;0,0,WEEKDAY(B5693,2)))</f>
        <v>1</v>
      </c>
      <c r="D5693" s="74">
        <f t="shared" si="2"/>
        <v>7</v>
      </c>
      <c r="E5693" s="12">
        <f>IFERROR(VLOOKUP(A5693,'IDAR Meter Data'!$A:$B,2,1),"")</f>
        <v>169</v>
      </c>
      <c r="F5693" s="75">
        <f>IF(CECCZ="CZ03",'Outside Temp'!B5693,IF(CECCZ="CZ04",'Outside Temp'!B5694,IF(CECCZ="CZ12",'Outside Temp'!B5695, IF(CECCZ="CZ13",'Outside Temp'!B5696))))</f>
        <v>57</v>
      </c>
      <c r="G5693" s="12">
        <f t="shared" si="3"/>
        <v>1</v>
      </c>
    </row>
    <row r="5694" ht="15.75" customHeight="1">
      <c r="A5694" s="13">
        <v>42184.333333333336</v>
      </c>
      <c r="B5694" s="73">
        <f t="shared" si="1"/>
        <v>42184</v>
      </c>
      <c r="C5694" s="74">
        <f>IF(NewCustomer="Yes", IF(COUNTIF($I$2:$I$11,B5694)&gt;0,0,WEEKDAY(B5694,2)),IF(COUNTIF($I$2:$I$21,B5694)&gt;0,0,WEEKDAY(B5694,2)))</f>
        <v>1</v>
      </c>
      <c r="D5694" s="74">
        <f t="shared" si="2"/>
        <v>8</v>
      </c>
      <c r="E5694" s="12">
        <f>IFERROR(VLOOKUP(A5694,'IDAR Meter Data'!$A:$B,2,1),"")</f>
        <v>172</v>
      </c>
      <c r="F5694" s="75">
        <f>IF(CECCZ="CZ03",'Outside Temp'!B5694,IF(CECCZ="CZ04",'Outside Temp'!B5695,IF(CECCZ="CZ12",'Outside Temp'!B5696, IF(CECCZ="CZ13",'Outside Temp'!B5697))))</f>
        <v>57.3902439</v>
      </c>
      <c r="G5694" s="12">
        <f t="shared" si="3"/>
        <v>1</v>
      </c>
    </row>
    <row r="5695" ht="15.75" customHeight="1">
      <c r="A5695" s="13">
        <v>42184.34375</v>
      </c>
      <c r="B5695" s="73">
        <f t="shared" si="1"/>
        <v>42184</v>
      </c>
      <c r="C5695" s="74">
        <f>IF(NewCustomer="Yes", IF(COUNTIF($I$2:$I$11,B5695)&gt;0,0,WEEKDAY(B5695,2)),IF(COUNTIF($I$2:$I$21,B5695)&gt;0,0,WEEKDAY(B5695,2)))</f>
        <v>1</v>
      </c>
      <c r="D5695" s="74">
        <f t="shared" si="2"/>
        <v>8</v>
      </c>
      <c r="E5695" s="12">
        <f>IFERROR(VLOOKUP(A5695,'IDAR Meter Data'!$A:$B,2,1),"")</f>
        <v>177</v>
      </c>
      <c r="F5695" s="75">
        <f>IF(CECCZ="CZ03",'Outside Temp'!B5695,IF(CECCZ="CZ04",'Outside Temp'!B5696,IF(CECCZ="CZ12",'Outside Temp'!B5697, IF(CECCZ="CZ13",'Outside Temp'!B5698))))</f>
        <v>58.85365854</v>
      </c>
      <c r="G5695" s="12">
        <f t="shared" si="3"/>
        <v>1</v>
      </c>
    </row>
    <row r="5696" ht="15.75" customHeight="1">
      <c r="A5696" s="13">
        <v>42184.354166666664</v>
      </c>
      <c r="B5696" s="73">
        <f t="shared" si="1"/>
        <v>42184</v>
      </c>
      <c r="C5696" s="74">
        <f>IF(NewCustomer="Yes", IF(COUNTIF($I$2:$I$11,B5696)&gt;0,0,WEEKDAY(B5696,2)),IF(COUNTIF($I$2:$I$21,B5696)&gt;0,0,WEEKDAY(B5696,2)))</f>
        <v>1</v>
      </c>
      <c r="D5696" s="74">
        <f t="shared" si="2"/>
        <v>8</v>
      </c>
      <c r="E5696" s="12">
        <f>IFERROR(VLOOKUP(A5696,'IDAR Meter Data'!$A:$B,2,1),"")</f>
        <v>192</v>
      </c>
      <c r="F5696" s="75">
        <f>IF(CECCZ="CZ03",'Outside Temp'!B5696,IF(CECCZ="CZ04",'Outside Temp'!B5697,IF(CECCZ="CZ12",'Outside Temp'!B5698, IF(CECCZ="CZ13",'Outside Temp'!B5699))))</f>
        <v>60.31707317</v>
      </c>
      <c r="G5696" s="12">
        <f t="shared" si="3"/>
        <v>1</v>
      </c>
    </row>
    <row r="5697" ht="15.75" customHeight="1">
      <c r="A5697" s="13">
        <v>42184.364583333336</v>
      </c>
      <c r="B5697" s="73">
        <f t="shared" si="1"/>
        <v>42184</v>
      </c>
      <c r="C5697" s="74">
        <f>IF(NewCustomer="Yes", IF(COUNTIF($I$2:$I$11,B5697)&gt;0,0,WEEKDAY(B5697,2)),IF(COUNTIF($I$2:$I$21,B5697)&gt;0,0,WEEKDAY(B5697,2)))</f>
        <v>1</v>
      </c>
      <c r="D5697" s="74">
        <f t="shared" si="2"/>
        <v>8</v>
      </c>
      <c r="E5697" s="12">
        <f>IFERROR(VLOOKUP(A5697,'IDAR Meter Data'!$A:$B,2,1),"")</f>
        <v>193</v>
      </c>
      <c r="F5697" s="75">
        <f>IF(CECCZ="CZ03",'Outside Temp'!B5697,IF(CECCZ="CZ04",'Outside Temp'!B5698,IF(CECCZ="CZ12",'Outside Temp'!B5699, IF(CECCZ="CZ13",'Outside Temp'!B5700))))</f>
        <v>61.42105263</v>
      </c>
      <c r="G5697" s="12">
        <f t="shared" si="3"/>
        <v>1</v>
      </c>
    </row>
    <row r="5698" ht="15.75" customHeight="1">
      <c r="A5698" s="13">
        <v>42184.375</v>
      </c>
      <c r="B5698" s="73">
        <f t="shared" si="1"/>
        <v>42184</v>
      </c>
      <c r="C5698" s="74">
        <f>IF(NewCustomer="Yes", IF(COUNTIF($I$2:$I$11,B5698)&gt;0,0,WEEKDAY(B5698,2)),IF(COUNTIF($I$2:$I$21,B5698)&gt;0,0,WEEKDAY(B5698,2)))</f>
        <v>1</v>
      </c>
      <c r="D5698" s="74">
        <f t="shared" si="2"/>
        <v>9</v>
      </c>
      <c r="E5698" s="12">
        <f>IFERROR(VLOOKUP(A5698,'IDAR Meter Data'!$A:$B,2,1),"")</f>
        <v>187</v>
      </c>
      <c r="F5698" s="75">
        <f>IF(CECCZ="CZ03",'Outside Temp'!B5698,IF(CECCZ="CZ04",'Outside Temp'!B5699,IF(CECCZ="CZ12",'Outside Temp'!B5700, IF(CECCZ="CZ13",'Outside Temp'!B5701))))</f>
        <v>62.42105263</v>
      </c>
      <c r="G5698" s="12">
        <f t="shared" si="3"/>
        <v>1</v>
      </c>
    </row>
    <row r="5699" ht="15.75" customHeight="1">
      <c r="A5699" s="13">
        <v>42184.385416666664</v>
      </c>
      <c r="B5699" s="73">
        <f t="shared" si="1"/>
        <v>42184</v>
      </c>
      <c r="C5699" s="74">
        <f>IF(NewCustomer="Yes", IF(COUNTIF($I$2:$I$11,B5699)&gt;0,0,WEEKDAY(B5699,2)),IF(COUNTIF($I$2:$I$21,B5699)&gt;0,0,WEEKDAY(B5699,2)))</f>
        <v>1</v>
      </c>
      <c r="D5699" s="74">
        <f t="shared" si="2"/>
        <v>9</v>
      </c>
      <c r="E5699" s="12">
        <f>IFERROR(VLOOKUP(A5699,'IDAR Meter Data'!$A:$B,2,1),"")</f>
        <v>197</v>
      </c>
      <c r="F5699" s="75">
        <f>IF(CECCZ="CZ03",'Outside Temp'!B5699,IF(CECCZ="CZ04",'Outside Temp'!B5700,IF(CECCZ="CZ12",'Outside Temp'!B5701, IF(CECCZ="CZ13",'Outside Temp'!B5702))))</f>
        <v>64</v>
      </c>
      <c r="G5699" s="12">
        <f t="shared" si="3"/>
        <v>1</v>
      </c>
    </row>
    <row r="5700" ht="15.75" customHeight="1">
      <c r="A5700" s="13">
        <v>42184.395833333336</v>
      </c>
      <c r="B5700" s="73">
        <f t="shared" si="1"/>
        <v>42184</v>
      </c>
      <c r="C5700" s="74">
        <f>IF(NewCustomer="Yes", IF(COUNTIF($I$2:$I$11,B5700)&gt;0,0,WEEKDAY(B5700,2)),IF(COUNTIF($I$2:$I$21,B5700)&gt;0,0,WEEKDAY(B5700,2)))</f>
        <v>1</v>
      </c>
      <c r="D5700" s="74">
        <f t="shared" si="2"/>
        <v>9</v>
      </c>
      <c r="E5700" s="12">
        <f>IFERROR(VLOOKUP(A5700,'IDAR Meter Data'!$A:$B,2,1),"")</f>
        <v>211</v>
      </c>
      <c r="F5700" s="75">
        <f>IF(CECCZ="CZ03",'Outside Temp'!B5700,IF(CECCZ="CZ04",'Outside Temp'!B5701,IF(CECCZ="CZ12",'Outside Temp'!B5702, IF(CECCZ="CZ13",'Outside Temp'!B5703))))</f>
        <v>64</v>
      </c>
      <c r="G5700" s="12">
        <f t="shared" si="3"/>
        <v>1</v>
      </c>
    </row>
    <row r="5701" ht="15.75" customHeight="1">
      <c r="A5701" s="13">
        <v>42184.40625</v>
      </c>
      <c r="B5701" s="73">
        <f t="shared" si="1"/>
        <v>42184</v>
      </c>
      <c r="C5701" s="74">
        <f>IF(NewCustomer="Yes", IF(COUNTIF($I$2:$I$11,B5701)&gt;0,0,WEEKDAY(B5701,2)),IF(COUNTIF($I$2:$I$21,B5701)&gt;0,0,WEEKDAY(B5701,2)))</f>
        <v>1</v>
      </c>
      <c r="D5701" s="74">
        <f t="shared" si="2"/>
        <v>9</v>
      </c>
      <c r="E5701" s="12">
        <f>IFERROR(VLOOKUP(A5701,'IDAR Meter Data'!$A:$B,2,1),"")</f>
        <v>205</v>
      </c>
      <c r="F5701" s="75">
        <f>IF(CECCZ="CZ03",'Outside Temp'!B5701,IF(CECCZ="CZ04",'Outside Temp'!B5702,IF(CECCZ="CZ12",'Outside Temp'!B5703, IF(CECCZ="CZ13",'Outside Temp'!B5704))))</f>
        <v>64</v>
      </c>
      <c r="G5701" s="12">
        <f t="shared" si="3"/>
        <v>1</v>
      </c>
    </row>
    <row r="5702" ht="15.75" customHeight="1">
      <c r="A5702" s="13">
        <v>42184.416666666664</v>
      </c>
      <c r="B5702" s="73">
        <f t="shared" si="1"/>
        <v>42184</v>
      </c>
      <c r="C5702" s="74">
        <f>IF(NewCustomer="Yes", IF(COUNTIF($I$2:$I$11,B5702)&gt;0,0,WEEKDAY(B5702,2)),IF(COUNTIF($I$2:$I$21,B5702)&gt;0,0,WEEKDAY(B5702,2)))</f>
        <v>1</v>
      </c>
      <c r="D5702" s="74">
        <f t="shared" si="2"/>
        <v>10</v>
      </c>
      <c r="E5702" s="12">
        <f>IFERROR(VLOOKUP(A5702,'IDAR Meter Data'!$A:$B,2,1),"")</f>
        <v>208</v>
      </c>
      <c r="F5702" s="75">
        <f>IF(CECCZ="CZ03",'Outside Temp'!B5702,IF(CECCZ="CZ04",'Outside Temp'!B5703,IF(CECCZ="CZ12",'Outside Temp'!B5704, IF(CECCZ="CZ13",'Outside Temp'!B5705))))</f>
        <v>65</v>
      </c>
      <c r="G5702" s="12">
        <f t="shared" si="3"/>
        <v>1</v>
      </c>
    </row>
    <row r="5703" ht="15.75" customHeight="1">
      <c r="A5703" s="13">
        <v>42184.427083333336</v>
      </c>
      <c r="B5703" s="73">
        <f t="shared" si="1"/>
        <v>42184</v>
      </c>
      <c r="C5703" s="74">
        <f>IF(NewCustomer="Yes", IF(COUNTIF($I$2:$I$11,B5703)&gt;0,0,WEEKDAY(B5703,2)),IF(COUNTIF($I$2:$I$21,B5703)&gt;0,0,WEEKDAY(B5703,2)))</f>
        <v>1</v>
      </c>
      <c r="D5703" s="74">
        <f t="shared" si="2"/>
        <v>10</v>
      </c>
      <c r="E5703" s="12">
        <f>IFERROR(VLOOKUP(A5703,'IDAR Meter Data'!$A:$B,2,1),"")</f>
        <v>219</v>
      </c>
      <c r="F5703" s="75">
        <f>IF(CECCZ="CZ03",'Outside Temp'!B5703,IF(CECCZ="CZ04",'Outside Temp'!B5704,IF(CECCZ="CZ12",'Outside Temp'!B5705, IF(CECCZ="CZ13",'Outside Temp'!B5706))))</f>
        <v>65</v>
      </c>
      <c r="G5703" s="12">
        <f t="shared" si="3"/>
        <v>1</v>
      </c>
    </row>
    <row r="5704" ht="15.75" customHeight="1">
      <c r="A5704" s="13">
        <v>42184.4375</v>
      </c>
      <c r="B5704" s="73">
        <f t="shared" si="1"/>
        <v>42184</v>
      </c>
      <c r="C5704" s="74">
        <f>IF(NewCustomer="Yes", IF(COUNTIF($I$2:$I$11,B5704)&gt;0,0,WEEKDAY(B5704,2)),IF(COUNTIF($I$2:$I$21,B5704)&gt;0,0,WEEKDAY(B5704,2)))</f>
        <v>1</v>
      </c>
      <c r="D5704" s="74">
        <f t="shared" si="2"/>
        <v>10</v>
      </c>
      <c r="E5704" s="12">
        <f>IFERROR(VLOOKUP(A5704,'IDAR Meter Data'!$A:$B,2,1),"")</f>
        <v>218</v>
      </c>
      <c r="F5704" s="75">
        <f>IF(CECCZ="CZ03",'Outside Temp'!B5704,IF(CECCZ="CZ04",'Outside Temp'!B5705,IF(CECCZ="CZ12",'Outside Temp'!B5706, IF(CECCZ="CZ13",'Outside Temp'!B5707))))</f>
        <v>65</v>
      </c>
      <c r="G5704" s="12">
        <f t="shared" si="3"/>
        <v>1</v>
      </c>
    </row>
    <row r="5705" ht="15.75" customHeight="1">
      <c r="A5705" s="13">
        <v>42184.447916666664</v>
      </c>
      <c r="B5705" s="73">
        <f t="shared" si="1"/>
        <v>42184</v>
      </c>
      <c r="C5705" s="74">
        <f>IF(NewCustomer="Yes", IF(COUNTIF($I$2:$I$11,B5705)&gt;0,0,WEEKDAY(B5705,2)),IF(COUNTIF($I$2:$I$21,B5705)&gt;0,0,WEEKDAY(B5705,2)))</f>
        <v>1</v>
      </c>
      <c r="D5705" s="74">
        <f t="shared" si="2"/>
        <v>10</v>
      </c>
      <c r="E5705" s="12">
        <f>IFERROR(VLOOKUP(A5705,'IDAR Meter Data'!$A:$B,2,1),"")</f>
        <v>227</v>
      </c>
      <c r="F5705" s="75">
        <f>IF(CECCZ="CZ03",'Outside Temp'!B5705,IF(CECCZ="CZ04",'Outside Temp'!B5706,IF(CECCZ="CZ12",'Outside Temp'!B5707, IF(CECCZ="CZ13",'Outside Temp'!B5708))))</f>
        <v>65</v>
      </c>
      <c r="G5705" s="12">
        <f t="shared" si="3"/>
        <v>1</v>
      </c>
    </row>
    <row r="5706" ht="15.75" customHeight="1">
      <c r="A5706" s="13">
        <v>42184.458333333336</v>
      </c>
      <c r="B5706" s="73">
        <f t="shared" si="1"/>
        <v>42184</v>
      </c>
      <c r="C5706" s="74">
        <f>IF(NewCustomer="Yes", IF(COUNTIF($I$2:$I$11,B5706)&gt;0,0,WEEKDAY(B5706,2)),IF(COUNTIF($I$2:$I$21,B5706)&gt;0,0,WEEKDAY(B5706,2)))</f>
        <v>1</v>
      </c>
      <c r="D5706" s="74">
        <f t="shared" si="2"/>
        <v>11</v>
      </c>
      <c r="E5706" s="12">
        <f>IFERROR(VLOOKUP(A5706,'IDAR Meter Data'!$A:$B,2,1),"")</f>
        <v>223</v>
      </c>
      <c r="F5706" s="75">
        <f>IF(CECCZ="CZ03",'Outside Temp'!B5706,IF(CECCZ="CZ04",'Outside Temp'!B5707,IF(CECCZ="CZ12",'Outside Temp'!B5708, IF(CECCZ="CZ13",'Outside Temp'!B5709))))</f>
        <v>65.13333333</v>
      </c>
      <c r="G5706" s="12">
        <f t="shared" si="3"/>
        <v>2</v>
      </c>
    </row>
    <row r="5707" ht="15.75" customHeight="1">
      <c r="A5707" s="13">
        <v>42184.46875</v>
      </c>
      <c r="B5707" s="73">
        <f t="shared" si="1"/>
        <v>42184</v>
      </c>
      <c r="C5707" s="74">
        <f>IF(NewCustomer="Yes", IF(COUNTIF($I$2:$I$11,B5707)&gt;0,0,WEEKDAY(B5707,2)),IF(COUNTIF($I$2:$I$21,B5707)&gt;0,0,WEEKDAY(B5707,2)))</f>
        <v>1</v>
      </c>
      <c r="D5707" s="74">
        <f t="shared" si="2"/>
        <v>11</v>
      </c>
      <c r="E5707" s="12">
        <f>IFERROR(VLOOKUP(A5707,'IDAR Meter Data'!$A:$B,2,1),"")</f>
        <v>223</v>
      </c>
      <c r="F5707" s="75">
        <f>IF(CECCZ="CZ03",'Outside Temp'!B5707,IF(CECCZ="CZ04",'Outside Temp'!B5708,IF(CECCZ="CZ12",'Outside Temp'!B5709, IF(CECCZ="CZ13",'Outside Temp'!B5710))))</f>
        <v>65.63333333</v>
      </c>
      <c r="G5707" s="12">
        <f t="shared" si="3"/>
        <v>2</v>
      </c>
    </row>
    <row r="5708" ht="15.75" customHeight="1">
      <c r="A5708" s="13">
        <v>42184.479166666664</v>
      </c>
      <c r="B5708" s="73">
        <f t="shared" si="1"/>
        <v>42184</v>
      </c>
      <c r="C5708" s="74">
        <f>IF(NewCustomer="Yes", IF(COUNTIF($I$2:$I$11,B5708)&gt;0,0,WEEKDAY(B5708,2)),IF(COUNTIF($I$2:$I$21,B5708)&gt;0,0,WEEKDAY(B5708,2)))</f>
        <v>1</v>
      </c>
      <c r="D5708" s="74">
        <f t="shared" si="2"/>
        <v>11</v>
      </c>
      <c r="E5708" s="12">
        <f>IFERROR(VLOOKUP(A5708,'IDAR Meter Data'!$A:$B,2,1),"")</f>
        <v>221</v>
      </c>
      <c r="F5708" s="75">
        <f>IF(CECCZ="CZ03",'Outside Temp'!B5708,IF(CECCZ="CZ04",'Outside Temp'!B5709,IF(CECCZ="CZ12",'Outside Temp'!B5710, IF(CECCZ="CZ13",'Outside Temp'!B5711))))</f>
        <v>66.13333333</v>
      </c>
      <c r="G5708" s="12">
        <f t="shared" si="3"/>
        <v>2</v>
      </c>
    </row>
    <row r="5709" ht="15.75" customHeight="1">
      <c r="A5709" s="13">
        <v>42184.489583333336</v>
      </c>
      <c r="B5709" s="73">
        <f t="shared" si="1"/>
        <v>42184</v>
      </c>
      <c r="C5709" s="74">
        <f>IF(NewCustomer="Yes", IF(COUNTIF($I$2:$I$11,B5709)&gt;0,0,WEEKDAY(B5709,2)),IF(COUNTIF($I$2:$I$21,B5709)&gt;0,0,WEEKDAY(B5709,2)))</f>
        <v>1</v>
      </c>
      <c r="D5709" s="74">
        <f t="shared" si="2"/>
        <v>11</v>
      </c>
      <c r="E5709" s="12">
        <f>IFERROR(VLOOKUP(A5709,'IDAR Meter Data'!$A:$B,2,1),"")</f>
        <v>230</v>
      </c>
      <c r="F5709" s="75">
        <f>IF(CECCZ="CZ03",'Outside Temp'!B5709,IF(CECCZ="CZ04",'Outside Temp'!B5710,IF(CECCZ="CZ12",'Outside Temp'!B5711, IF(CECCZ="CZ13",'Outside Temp'!B5712))))</f>
        <v>66.63333333</v>
      </c>
      <c r="G5709" s="12">
        <f t="shared" si="3"/>
        <v>2</v>
      </c>
    </row>
    <row r="5710" ht="15.75" customHeight="1">
      <c r="A5710" s="13">
        <v>42184.5</v>
      </c>
      <c r="B5710" s="73">
        <f t="shared" si="1"/>
        <v>42184</v>
      </c>
      <c r="C5710" s="74">
        <f>IF(NewCustomer="Yes", IF(COUNTIF($I$2:$I$11,B5710)&gt;0,0,WEEKDAY(B5710,2)),IF(COUNTIF($I$2:$I$21,B5710)&gt;0,0,WEEKDAY(B5710,2)))</f>
        <v>1</v>
      </c>
      <c r="D5710" s="74">
        <f t="shared" si="2"/>
        <v>12</v>
      </c>
      <c r="E5710" s="12">
        <f>IFERROR(VLOOKUP(A5710,'IDAR Meter Data'!$A:$B,2,1),"")</f>
        <v>233</v>
      </c>
      <c r="F5710" s="75">
        <f>IF(CECCZ="CZ03",'Outside Temp'!B5710,IF(CECCZ="CZ04",'Outside Temp'!B5711,IF(CECCZ="CZ12",'Outside Temp'!B5712, IF(CECCZ="CZ13",'Outside Temp'!B5713))))</f>
        <v>67</v>
      </c>
      <c r="G5710" s="12">
        <f t="shared" si="3"/>
        <v>2</v>
      </c>
    </row>
    <row r="5711" ht="15.75" customHeight="1">
      <c r="A5711" s="13">
        <v>42184.510416666664</v>
      </c>
      <c r="B5711" s="73">
        <f t="shared" si="1"/>
        <v>42184</v>
      </c>
      <c r="C5711" s="74">
        <f>IF(NewCustomer="Yes", IF(COUNTIF($I$2:$I$11,B5711)&gt;0,0,WEEKDAY(B5711,2)),IF(COUNTIF($I$2:$I$21,B5711)&gt;0,0,WEEKDAY(B5711,2)))</f>
        <v>1</v>
      </c>
      <c r="D5711" s="74">
        <f t="shared" si="2"/>
        <v>12</v>
      </c>
      <c r="E5711" s="12">
        <f>IFERROR(VLOOKUP(A5711,'IDAR Meter Data'!$A:$B,2,1),"")</f>
        <v>236</v>
      </c>
      <c r="F5711" s="75">
        <f>IF(CECCZ="CZ03",'Outside Temp'!B5711,IF(CECCZ="CZ04",'Outside Temp'!B5712,IF(CECCZ="CZ12",'Outside Temp'!B5713, IF(CECCZ="CZ13",'Outside Temp'!B5714))))</f>
        <v>67</v>
      </c>
      <c r="G5711" s="12">
        <f t="shared" si="3"/>
        <v>2</v>
      </c>
    </row>
    <row r="5712" ht="15.75" customHeight="1">
      <c r="A5712" s="13">
        <v>42184.520833333336</v>
      </c>
      <c r="B5712" s="73">
        <f t="shared" si="1"/>
        <v>42184</v>
      </c>
      <c r="C5712" s="74">
        <f>IF(NewCustomer="Yes", IF(COUNTIF($I$2:$I$11,B5712)&gt;0,0,WEEKDAY(B5712,2)),IF(COUNTIF($I$2:$I$21,B5712)&gt;0,0,WEEKDAY(B5712,2)))</f>
        <v>1</v>
      </c>
      <c r="D5712" s="74">
        <f t="shared" si="2"/>
        <v>12</v>
      </c>
      <c r="E5712" s="12">
        <f>IFERROR(VLOOKUP(A5712,'IDAR Meter Data'!$A:$B,2,1),"")</f>
        <v>241</v>
      </c>
      <c r="F5712" s="75">
        <f>IF(CECCZ="CZ03",'Outside Temp'!B5712,IF(CECCZ="CZ04",'Outside Temp'!B5713,IF(CECCZ="CZ12",'Outside Temp'!B5714, IF(CECCZ="CZ13",'Outside Temp'!B5715))))</f>
        <v>67</v>
      </c>
      <c r="G5712" s="12">
        <f t="shared" si="3"/>
        <v>2</v>
      </c>
    </row>
    <row r="5713" ht="15.75" customHeight="1">
      <c r="A5713" s="13">
        <v>42184.53125</v>
      </c>
      <c r="B5713" s="73">
        <f t="shared" si="1"/>
        <v>42184</v>
      </c>
      <c r="C5713" s="74">
        <f>IF(NewCustomer="Yes", IF(COUNTIF($I$2:$I$11,B5713)&gt;0,0,WEEKDAY(B5713,2)),IF(COUNTIF($I$2:$I$21,B5713)&gt;0,0,WEEKDAY(B5713,2)))</f>
        <v>1</v>
      </c>
      <c r="D5713" s="74">
        <f t="shared" si="2"/>
        <v>12</v>
      </c>
      <c r="E5713" s="12">
        <f>IFERROR(VLOOKUP(A5713,'IDAR Meter Data'!$A:$B,2,1),"")</f>
        <v>250</v>
      </c>
      <c r="F5713" s="75">
        <f>IF(CECCZ="CZ03",'Outside Temp'!B5713,IF(CECCZ="CZ04",'Outside Temp'!B5714,IF(CECCZ="CZ12",'Outside Temp'!B5715, IF(CECCZ="CZ13",'Outside Temp'!B5716))))</f>
        <v>67</v>
      </c>
      <c r="G5713" s="12">
        <f t="shared" si="3"/>
        <v>2</v>
      </c>
    </row>
    <row r="5714" ht="15.75" customHeight="1">
      <c r="A5714" s="13">
        <v>42184.541666666664</v>
      </c>
      <c r="B5714" s="73">
        <f t="shared" si="1"/>
        <v>42184</v>
      </c>
      <c r="C5714" s="74">
        <f>IF(NewCustomer="Yes", IF(COUNTIF($I$2:$I$11,B5714)&gt;0,0,WEEKDAY(B5714,2)),IF(COUNTIF($I$2:$I$21,B5714)&gt;0,0,WEEKDAY(B5714,2)))</f>
        <v>1</v>
      </c>
      <c r="D5714" s="74">
        <f t="shared" si="2"/>
        <v>13</v>
      </c>
      <c r="E5714" s="12">
        <f>IFERROR(VLOOKUP(A5714,'IDAR Meter Data'!$A:$B,2,1),"")</f>
        <v>237</v>
      </c>
      <c r="F5714" s="75">
        <f>IF(CECCZ="CZ03",'Outside Temp'!B5714,IF(CECCZ="CZ04",'Outside Temp'!B5715,IF(CECCZ="CZ12",'Outside Temp'!B5716, IF(CECCZ="CZ13",'Outside Temp'!B5717))))</f>
        <v>67.06666667</v>
      </c>
      <c r="G5714" s="12">
        <f t="shared" si="3"/>
        <v>2</v>
      </c>
    </row>
    <row r="5715" ht="15.75" customHeight="1">
      <c r="A5715" s="13">
        <v>42184.552083333336</v>
      </c>
      <c r="B5715" s="73">
        <f t="shared" si="1"/>
        <v>42184</v>
      </c>
      <c r="C5715" s="74">
        <f>IF(NewCustomer="Yes", IF(COUNTIF($I$2:$I$11,B5715)&gt;0,0,WEEKDAY(B5715,2)),IF(COUNTIF($I$2:$I$21,B5715)&gt;0,0,WEEKDAY(B5715,2)))</f>
        <v>1</v>
      </c>
      <c r="D5715" s="74">
        <f t="shared" si="2"/>
        <v>13</v>
      </c>
      <c r="E5715" s="12">
        <f>IFERROR(VLOOKUP(A5715,'IDAR Meter Data'!$A:$B,2,1),"")</f>
        <v>244</v>
      </c>
      <c r="F5715" s="75">
        <f>IF(CECCZ="CZ03",'Outside Temp'!B5715,IF(CECCZ="CZ04",'Outside Temp'!B5716,IF(CECCZ="CZ12",'Outside Temp'!B5717, IF(CECCZ="CZ13",'Outside Temp'!B5718))))</f>
        <v>67.31666667</v>
      </c>
      <c r="G5715" s="12">
        <f t="shared" si="3"/>
        <v>2</v>
      </c>
    </row>
    <row r="5716" ht="15.75" customHeight="1">
      <c r="A5716" s="13">
        <v>42184.5625</v>
      </c>
      <c r="B5716" s="73">
        <f t="shared" si="1"/>
        <v>42184</v>
      </c>
      <c r="C5716" s="74">
        <f>IF(NewCustomer="Yes", IF(COUNTIF($I$2:$I$11,B5716)&gt;0,0,WEEKDAY(B5716,2)),IF(COUNTIF($I$2:$I$21,B5716)&gt;0,0,WEEKDAY(B5716,2)))</f>
        <v>1</v>
      </c>
      <c r="D5716" s="74">
        <f t="shared" si="2"/>
        <v>13</v>
      </c>
      <c r="E5716" s="12">
        <f>IFERROR(VLOOKUP(A5716,'IDAR Meter Data'!$A:$B,2,1),"")</f>
        <v>242</v>
      </c>
      <c r="F5716" s="75">
        <f>IF(CECCZ="CZ03",'Outside Temp'!B5716,IF(CECCZ="CZ04",'Outside Temp'!B5717,IF(CECCZ="CZ12",'Outside Temp'!B5718, IF(CECCZ="CZ13",'Outside Temp'!B5719))))</f>
        <v>67.56666667</v>
      </c>
      <c r="G5716" s="12">
        <f t="shared" si="3"/>
        <v>2</v>
      </c>
    </row>
    <row r="5717" ht="15.75" customHeight="1">
      <c r="A5717" s="13">
        <v>42184.572916666664</v>
      </c>
      <c r="B5717" s="73">
        <f t="shared" si="1"/>
        <v>42184</v>
      </c>
      <c r="C5717" s="74">
        <f>IF(NewCustomer="Yes", IF(COUNTIF($I$2:$I$11,B5717)&gt;0,0,WEEKDAY(B5717,2)),IF(COUNTIF($I$2:$I$21,B5717)&gt;0,0,WEEKDAY(B5717,2)))</f>
        <v>1</v>
      </c>
      <c r="D5717" s="74">
        <f t="shared" si="2"/>
        <v>13</v>
      </c>
      <c r="E5717" s="12">
        <f>IFERROR(VLOOKUP(A5717,'IDAR Meter Data'!$A:$B,2,1),"")</f>
        <v>258</v>
      </c>
      <c r="F5717" s="75">
        <f>IF(CECCZ="CZ03",'Outside Temp'!B5717,IF(CECCZ="CZ04",'Outside Temp'!B5718,IF(CECCZ="CZ12",'Outside Temp'!B5719, IF(CECCZ="CZ13",'Outside Temp'!B5720))))</f>
        <v>67.81666667</v>
      </c>
      <c r="G5717" s="12">
        <f t="shared" si="3"/>
        <v>2</v>
      </c>
    </row>
    <row r="5718" ht="15.75" customHeight="1">
      <c r="A5718" s="13">
        <v>42184.583333333336</v>
      </c>
      <c r="B5718" s="73">
        <f t="shared" si="1"/>
        <v>42184</v>
      </c>
      <c r="C5718" s="74">
        <f>IF(NewCustomer="Yes", IF(COUNTIF($I$2:$I$11,B5718)&gt;0,0,WEEKDAY(B5718,2)),IF(COUNTIF($I$2:$I$21,B5718)&gt;0,0,WEEKDAY(B5718,2)))</f>
        <v>1</v>
      </c>
      <c r="D5718" s="74">
        <f t="shared" si="2"/>
        <v>14</v>
      </c>
      <c r="E5718" s="12">
        <f>IFERROR(VLOOKUP(A5718,'IDAR Meter Data'!$A:$B,2,1),"")</f>
        <v>253</v>
      </c>
      <c r="F5718" s="75">
        <f>IF(CECCZ="CZ03",'Outside Temp'!B5718,IF(CECCZ="CZ04",'Outside Temp'!B5719,IF(CECCZ="CZ12",'Outside Temp'!B5720, IF(CECCZ="CZ13",'Outside Temp'!B5721))))</f>
        <v>68</v>
      </c>
      <c r="G5718" s="12">
        <f t="shared" si="3"/>
        <v>2</v>
      </c>
    </row>
    <row r="5719" ht="15.75" customHeight="1">
      <c r="A5719" s="13">
        <v>42184.59375</v>
      </c>
      <c r="B5719" s="73">
        <f t="shared" si="1"/>
        <v>42184</v>
      </c>
      <c r="C5719" s="74">
        <f>IF(NewCustomer="Yes", IF(COUNTIF($I$2:$I$11,B5719)&gt;0,0,WEEKDAY(B5719,2)),IF(COUNTIF($I$2:$I$21,B5719)&gt;0,0,WEEKDAY(B5719,2)))</f>
        <v>1</v>
      </c>
      <c r="D5719" s="74">
        <f t="shared" si="2"/>
        <v>14</v>
      </c>
      <c r="E5719" s="12">
        <f>IFERROR(VLOOKUP(A5719,'IDAR Meter Data'!$A:$B,2,1),"")</f>
        <v>254</v>
      </c>
      <c r="F5719" s="75">
        <f>IF(CECCZ="CZ03",'Outside Temp'!B5719,IF(CECCZ="CZ04",'Outside Temp'!B5720,IF(CECCZ="CZ12",'Outside Temp'!B5721, IF(CECCZ="CZ13",'Outside Temp'!B5722))))</f>
        <v>68</v>
      </c>
      <c r="G5719" s="12">
        <f t="shared" si="3"/>
        <v>2</v>
      </c>
    </row>
    <row r="5720" ht="15.75" customHeight="1">
      <c r="A5720" s="13">
        <v>42184.604166666664</v>
      </c>
      <c r="B5720" s="73">
        <f t="shared" si="1"/>
        <v>42184</v>
      </c>
      <c r="C5720" s="74">
        <f>IF(NewCustomer="Yes", IF(COUNTIF($I$2:$I$11,B5720)&gt;0,0,WEEKDAY(B5720,2)),IF(COUNTIF($I$2:$I$21,B5720)&gt;0,0,WEEKDAY(B5720,2)))</f>
        <v>1</v>
      </c>
      <c r="D5720" s="74">
        <f t="shared" si="2"/>
        <v>14</v>
      </c>
      <c r="E5720" s="12">
        <f>IFERROR(VLOOKUP(A5720,'IDAR Meter Data'!$A:$B,2,1),"")</f>
        <v>254</v>
      </c>
      <c r="F5720" s="75">
        <f>IF(CECCZ="CZ03",'Outside Temp'!B5720,IF(CECCZ="CZ04",'Outside Temp'!B5721,IF(CECCZ="CZ12",'Outside Temp'!B5722, IF(CECCZ="CZ13",'Outside Temp'!B5723))))</f>
        <v>68</v>
      </c>
      <c r="G5720" s="12">
        <f t="shared" si="3"/>
        <v>2</v>
      </c>
    </row>
    <row r="5721" ht="15.75" customHeight="1">
      <c r="A5721" s="13">
        <v>42184.614583333336</v>
      </c>
      <c r="B5721" s="73">
        <f t="shared" si="1"/>
        <v>42184</v>
      </c>
      <c r="C5721" s="74">
        <f>IF(NewCustomer="Yes", IF(COUNTIF($I$2:$I$11,B5721)&gt;0,0,WEEKDAY(B5721,2)),IF(COUNTIF($I$2:$I$21,B5721)&gt;0,0,WEEKDAY(B5721,2)))</f>
        <v>1</v>
      </c>
      <c r="D5721" s="74">
        <f t="shared" si="2"/>
        <v>14</v>
      </c>
      <c r="E5721" s="12">
        <f>IFERROR(VLOOKUP(A5721,'IDAR Meter Data'!$A:$B,2,1),"")</f>
        <v>261</v>
      </c>
      <c r="F5721" s="75">
        <f>IF(CECCZ="CZ03",'Outside Temp'!B5721,IF(CECCZ="CZ04",'Outside Temp'!B5722,IF(CECCZ="CZ12",'Outside Temp'!B5723, IF(CECCZ="CZ13",'Outside Temp'!B5724))))</f>
        <v>68</v>
      </c>
      <c r="G5721" s="12">
        <f t="shared" si="3"/>
        <v>2</v>
      </c>
    </row>
    <row r="5722" ht="15.75" customHeight="1">
      <c r="A5722" s="13">
        <v>42184.625</v>
      </c>
      <c r="B5722" s="73">
        <f t="shared" si="1"/>
        <v>42184</v>
      </c>
      <c r="C5722" s="74">
        <f>IF(NewCustomer="Yes", IF(COUNTIF($I$2:$I$11,B5722)&gt;0,0,WEEKDAY(B5722,2)),IF(COUNTIF($I$2:$I$21,B5722)&gt;0,0,WEEKDAY(B5722,2)))</f>
        <v>1</v>
      </c>
      <c r="D5722" s="74">
        <f t="shared" si="2"/>
        <v>15</v>
      </c>
      <c r="E5722" s="12">
        <f>IFERROR(VLOOKUP(A5722,'IDAR Meter Data'!$A:$B,2,1),"")</f>
        <v>250</v>
      </c>
      <c r="F5722" s="75">
        <f>IF(CECCZ="CZ03",'Outside Temp'!B5722,IF(CECCZ="CZ04",'Outside Temp'!B5723,IF(CECCZ="CZ12",'Outside Temp'!B5724, IF(CECCZ="CZ13",'Outside Temp'!B5725))))</f>
        <v>68</v>
      </c>
      <c r="G5722" s="12">
        <f t="shared" si="3"/>
        <v>2</v>
      </c>
    </row>
    <row r="5723" ht="15.75" customHeight="1">
      <c r="A5723" s="13">
        <v>42184.635416666664</v>
      </c>
      <c r="B5723" s="73">
        <f t="shared" si="1"/>
        <v>42184</v>
      </c>
      <c r="C5723" s="74">
        <f>IF(NewCustomer="Yes", IF(COUNTIF($I$2:$I$11,B5723)&gt;0,0,WEEKDAY(B5723,2)),IF(COUNTIF($I$2:$I$21,B5723)&gt;0,0,WEEKDAY(B5723,2)))</f>
        <v>1</v>
      </c>
      <c r="D5723" s="74">
        <f t="shared" si="2"/>
        <v>15</v>
      </c>
      <c r="E5723" s="12">
        <f>IFERROR(VLOOKUP(A5723,'IDAR Meter Data'!$A:$B,2,1),"")</f>
        <v>259</v>
      </c>
      <c r="F5723" s="75">
        <f>IF(CECCZ="CZ03",'Outside Temp'!B5723,IF(CECCZ="CZ04",'Outside Temp'!B5724,IF(CECCZ="CZ12",'Outside Temp'!B5725, IF(CECCZ="CZ13",'Outside Temp'!B5726))))</f>
        <v>68</v>
      </c>
      <c r="G5723" s="12">
        <f t="shared" si="3"/>
        <v>2</v>
      </c>
    </row>
    <row r="5724" ht="15.75" customHeight="1">
      <c r="A5724" s="13">
        <v>42184.645833333336</v>
      </c>
      <c r="B5724" s="73">
        <f t="shared" si="1"/>
        <v>42184</v>
      </c>
      <c r="C5724" s="74">
        <f>IF(NewCustomer="Yes", IF(COUNTIF($I$2:$I$11,B5724)&gt;0,0,WEEKDAY(B5724,2)),IF(COUNTIF($I$2:$I$21,B5724)&gt;0,0,WEEKDAY(B5724,2)))</f>
        <v>1</v>
      </c>
      <c r="D5724" s="74">
        <f t="shared" si="2"/>
        <v>15</v>
      </c>
      <c r="E5724" s="12">
        <f>IFERROR(VLOOKUP(A5724,'IDAR Meter Data'!$A:$B,2,1),"")</f>
        <v>267</v>
      </c>
      <c r="F5724" s="75">
        <f>IF(CECCZ="CZ03",'Outside Temp'!B5724,IF(CECCZ="CZ04",'Outside Temp'!B5725,IF(CECCZ="CZ12",'Outside Temp'!B5726, IF(CECCZ="CZ13",'Outside Temp'!B5727))))</f>
        <v>68</v>
      </c>
      <c r="G5724" s="12">
        <f t="shared" si="3"/>
        <v>2</v>
      </c>
    </row>
    <row r="5725" ht="15.75" customHeight="1">
      <c r="A5725" s="13">
        <v>42184.65625</v>
      </c>
      <c r="B5725" s="73">
        <f t="shared" si="1"/>
        <v>42184</v>
      </c>
      <c r="C5725" s="74">
        <f>IF(NewCustomer="Yes", IF(COUNTIF($I$2:$I$11,B5725)&gt;0,0,WEEKDAY(B5725,2)),IF(COUNTIF($I$2:$I$21,B5725)&gt;0,0,WEEKDAY(B5725,2)))</f>
        <v>1</v>
      </c>
      <c r="D5725" s="74">
        <f t="shared" si="2"/>
        <v>15</v>
      </c>
      <c r="E5725" s="12">
        <f>IFERROR(VLOOKUP(A5725,'IDAR Meter Data'!$A:$B,2,1),"")</f>
        <v>279</v>
      </c>
      <c r="F5725" s="75">
        <f>IF(CECCZ="CZ03",'Outside Temp'!B5725,IF(CECCZ="CZ04",'Outside Temp'!B5726,IF(CECCZ="CZ12",'Outside Temp'!B5727, IF(CECCZ="CZ13",'Outside Temp'!B5728))))</f>
        <v>68</v>
      </c>
      <c r="G5725" s="12">
        <f t="shared" si="3"/>
        <v>2</v>
      </c>
    </row>
    <row r="5726" ht="15.75" customHeight="1">
      <c r="A5726" s="13">
        <v>42184.666666666664</v>
      </c>
      <c r="B5726" s="73">
        <f t="shared" si="1"/>
        <v>42184</v>
      </c>
      <c r="C5726" s="74">
        <f>IF(NewCustomer="Yes", IF(COUNTIF($I$2:$I$11,B5726)&gt;0,0,WEEKDAY(B5726,2)),IF(COUNTIF($I$2:$I$21,B5726)&gt;0,0,WEEKDAY(B5726,2)))</f>
        <v>1</v>
      </c>
      <c r="D5726" s="74">
        <f t="shared" si="2"/>
        <v>16</v>
      </c>
      <c r="E5726" s="12">
        <f>IFERROR(VLOOKUP(A5726,'IDAR Meter Data'!$A:$B,2,1),"")</f>
        <v>264</v>
      </c>
      <c r="F5726" s="75">
        <f>IF(CECCZ="CZ03",'Outside Temp'!B5726,IF(CECCZ="CZ04",'Outside Temp'!B5727,IF(CECCZ="CZ12",'Outside Temp'!B5728, IF(CECCZ="CZ13",'Outside Temp'!B5729))))</f>
        <v>67.86666667</v>
      </c>
      <c r="G5726" s="12">
        <f t="shared" si="3"/>
        <v>2</v>
      </c>
    </row>
    <row r="5727" ht="15.75" customHeight="1">
      <c r="A5727" s="13">
        <v>42184.677083333336</v>
      </c>
      <c r="B5727" s="73">
        <f t="shared" si="1"/>
        <v>42184</v>
      </c>
      <c r="C5727" s="74">
        <f>IF(NewCustomer="Yes", IF(COUNTIF($I$2:$I$11,B5727)&gt;0,0,WEEKDAY(B5727,2)),IF(COUNTIF($I$2:$I$21,B5727)&gt;0,0,WEEKDAY(B5727,2)))</f>
        <v>1</v>
      </c>
      <c r="D5727" s="74">
        <f t="shared" si="2"/>
        <v>16</v>
      </c>
      <c r="E5727" s="12">
        <f>IFERROR(VLOOKUP(A5727,'IDAR Meter Data'!$A:$B,2,1),"")</f>
        <v>274</v>
      </c>
      <c r="F5727" s="75">
        <f>IF(CECCZ="CZ03",'Outside Temp'!B5727,IF(CECCZ="CZ04",'Outside Temp'!B5728,IF(CECCZ="CZ12",'Outside Temp'!B5729, IF(CECCZ="CZ13",'Outside Temp'!B5730))))</f>
        <v>67.36666667</v>
      </c>
      <c r="G5727" s="12">
        <f t="shared" si="3"/>
        <v>2</v>
      </c>
    </row>
    <row r="5728" ht="15.75" customHeight="1">
      <c r="A5728" s="13">
        <v>42184.6875</v>
      </c>
      <c r="B5728" s="73">
        <f t="shared" si="1"/>
        <v>42184</v>
      </c>
      <c r="C5728" s="74">
        <f>IF(NewCustomer="Yes", IF(COUNTIF($I$2:$I$11,B5728)&gt;0,0,WEEKDAY(B5728,2)),IF(COUNTIF($I$2:$I$21,B5728)&gt;0,0,WEEKDAY(B5728,2)))</f>
        <v>1</v>
      </c>
      <c r="D5728" s="74">
        <f t="shared" si="2"/>
        <v>16</v>
      </c>
      <c r="E5728" s="12">
        <f>IFERROR(VLOOKUP(A5728,'IDAR Meter Data'!$A:$B,2,1),"")</f>
        <v>270</v>
      </c>
      <c r="F5728" s="75">
        <f>IF(CECCZ="CZ03",'Outside Temp'!B5728,IF(CECCZ="CZ04",'Outside Temp'!B5729,IF(CECCZ="CZ12",'Outside Temp'!B5730, IF(CECCZ="CZ13",'Outside Temp'!B5731))))</f>
        <v>66.86666667</v>
      </c>
      <c r="G5728" s="12">
        <f t="shared" si="3"/>
        <v>2</v>
      </c>
    </row>
    <row r="5729" ht="15.75" customHeight="1">
      <c r="A5729" s="13">
        <v>42184.697916666664</v>
      </c>
      <c r="B5729" s="73">
        <f t="shared" si="1"/>
        <v>42184</v>
      </c>
      <c r="C5729" s="74">
        <f>IF(NewCustomer="Yes", IF(COUNTIF($I$2:$I$11,B5729)&gt;0,0,WEEKDAY(B5729,2)),IF(COUNTIF($I$2:$I$21,B5729)&gt;0,0,WEEKDAY(B5729,2)))</f>
        <v>1</v>
      </c>
      <c r="D5729" s="74">
        <f t="shared" si="2"/>
        <v>16</v>
      </c>
      <c r="E5729" s="12">
        <f>IFERROR(VLOOKUP(A5729,'IDAR Meter Data'!$A:$B,2,1),"")</f>
        <v>274</v>
      </c>
      <c r="F5729" s="75">
        <f>IF(CECCZ="CZ03",'Outside Temp'!B5729,IF(CECCZ="CZ04",'Outside Temp'!B5730,IF(CECCZ="CZ12",'Outside Temp'!B5731, IF(CECCZ="CZ13",'Outside Temp'!B5732))))</f>
        <v>66.36666667</v>
      </c>
      <c r="G5729" s="12">
        <f t="shared" si="3"/>
        <v>2</v>
      </c>
    </row>
    <row r="5730" ht="15.75" customHeight="1">
      <c r="A5730" s="13">
        <v>42184.708333333336</v>
      </c>
      <c r="B5730" s="73">
        <f t="shared" si="1"/>
        <v>42184</v>
      </c>
      <c r="C5730" s="74">
        <f>IF(NewCustomer="Yes", IF(COUNTIF($I$2:$I$11,B5730)&gt;0,0,WEEKDAY(B5730,2)),IF(COUNTIF($I$2:$I$21,B5730)&gt;0,0,WEEKDAY(B5730,2)))</f>
        <v>1</v>
      </c>
      <c r="D5730" s="74">
        <f t="shared" si="2"/>
        <v>17</v>
      </c>
      <c r="E5730" s="12">
        <f>IFERROR(VLOOKUP(A5730,'IDAR Meter Data'!$A:$B,2,1),"")</f>
        <v>285</v>
      </c>
      <c r="F5730" s="75">
        <f>IF(CECCZ="CZ03",'Outside Temp'!B5730,IF(CECCZ="CZ04",'Outside Temp'!B5731,IF(CECCZ="CZ12",'Outside Temp'!B5732, IF(CECCZ="CZ13",'Outside Temp'!B5733))))</f>
        <v>65.86666667</v>
      </c>
      <c r="G5730" s="12">
        <f t="shared" si="3"/>
        <v>2</v>
      </c>
    </row>
    <row r="5731" ht="15.75" customHeight="1">
      <c r="A5731" s="13">
        <v>42184.71875</v>
      </c>
      <c r="B5731" s="73">
        <f t="shared" si="1"/>
        <v>42184</v>
      </c>
      <c r="C5731" s="74">
        <f>IF(NewCustomer="Yes", IF(COUNTIF($I$2:$I$11,B5731)&gt;0,0,WEEKDAY(B5731,2)),IF(COUNTIF($I$2:$I$21,B5731)&gt;0,0,WEEKDAY(B5731,2)))</f>
        <v>1</v>
      </c>
      <c r="D5731" s="74">
        <f t="shared" si="2"/>
        <v>17</v>
      </c>
      <c r="E5731" s="12">
        <f>IFERROR(VLOOKUP(A5731,'IDAR Meter Data'!$A:$B,2,1),"")</f>
        <v>274</v>
      </c>
      <c r="F5731" s="75">
        <f>IF(CECCZ="CZ03",'Outside Temp'!B5731,IF(CECCZ="CZ04",'Outside Temp'!B5732,IF(CECCZ="CZ12",'Outside Temp'!B5733, IF(CECCZ="CZ13",'Outside Temp'!B5734))))</f>
        <v>65.36666667</v>
      </c>
      <c r="G5731" s="12">
        <f t="shared" si="3"/>
        <v>2</v>
      </c>
    </row>
    <row r="5732" ht="15.75" customHeight="1">
      <c r="A5732" s="13">
        <v>42184.729166666664</v>
      </c>
      <c r="B5732" s="73">
        <f t="shared" si="1"/>
        <v>42184</v>
      </c>
      <c r="C5732" s="74">
        <f>IF(NewCustomer="Yes", IF(COUNTIF($I$2:$I$11,B5732)&gt;0,0,WEEKDAY(B5732,2)),IF(COUNTIF($I$2:$I$21,B5732)&gt;0,0,WEEKDAY(B5732,2)))</f>
        <v>1</v>
      </c>
      <c r="D5732" s="74">
        <f t="shared" si="2"/>
        <v>17</v>
      </c>
      <c r="E5732" s="12">
        <f>IFERROR(VLOOKUP(A5732,'IDAR Meter Data'!$A:$B,2,1),"")</f>
        <v>271</v>
      </c>
      <c r="F5732" s="75">
        <f>IF(CECCZ="CZ03",'Outside Temp'!B5732,IF(CECCZ="CZ04",'Outside Temp'!B5733,IF(CECCZ="CZ12",'Outside Temp'!B5734, IF(CECCZ="CZ13",'Outside Temp'!B5735))))</f>
        <v>64.86666667</v>
      </c>
      <c r="G5732" s="12">
        <f t="shared" si="3"/>
        <v>1</v>
      </c>
    </row>
    <row r="5733" ht="15.75" customHeight="1">
      <c r="A5733" s="13">
        <v>42184.739583333336</v>
      </c>
      <c r="B5733" s="73">
        <f t="shared" si="1"/>
        <v>42184</v>
      </c>
      <c r="C5733" s="74">
        <f>IF(NewCustomer="Yes", IF(COUNTIF($I$2:$I$11,B5733)&gt;0,0,WEEKDAY(B5733,2)),IF(COUNTIF($I$2:$I$21,B5733)&gt;0,0,WEEKDAY(B5733,2)))</f>
        <v>1</v>
      </c>
      <c r="D5733" s="74">
        <f t="shared" si="2"/>
        <v>17</v>
      </c>
      <c r="E5733" s="12">
        <f>IFERROR(VLOOKUP(A5733,'IDAR Meter Data'!$A:$B,2,1),"")</f>
        <v>263</v>
      </c>
      <c r="F5733" s="75">
        <f>IF(CECCZ="CZ03",'Outside Temp'!B5733,IF(CECCZ="CZ04",'Outside Temp'!B5734,IF(CECCZ="CZ12",'Outside Temp'!B5735, IF(CECCZ="CZ13",'Outside Temp'!B5736))))</f>
        <v>64.36666667</v>
      </c>
      <c r="G5733" s="12">
        <f t="shared" si="3"/>
        <v>1</v>
      </c>
    </row>
    <row r="5734" ht="15.75" customHeight="1">
      <c r="A5734" s="13">
        <v>42184.75</v>
      </c>
      <c r="B5734" s="73">
        <f t="shared" si="1"/>
        <v>42184</v>
      </c>
      <c r="C5734" s="74">
        <f>IF(NewCustomer="Yes", IF(COUNTIF($I$2:$I$11,B5734)&gt;0,0,WEEKDAY(B5734,2)),IF(COUNTIF($I$2:$I$21,B5734)&gt;0,0,WEEKDAY(B5734,2)))</f>
        <v>1</v>
      </c>
      <c r="D5734" s="74">
        <f t="shared" si="2"/>
        <v>18</v>
      </c>
      <c r="E5734" s="12">
        <f>IFERROR(VLOOKUP(A5734,'IDAR Meter Data'!$A:$B,2,1),"")</f>
        <v>274</v>
      </c>
      <c r="F5734" s="75">
        <f>IF(CECCZ="CZ03",'Outside Temp'!B5734,IF(CECCZ="CZ04",'Outside Temp'!B5735,IF(CECCZ="CZ12",'Outside Temp'!B5736, IF(CECCZ="CZ13",'Outside Temp'!B5737))))</f>
        <v>63.73333333</v>
      </c>
      <c r="G5734" s="12">
        <f t="shared" si="3"/>
        <v>1</v>
      </c>
    </row>
    <row r="5735" ht="15.75" customHeight="1">
      <c r="A5735" s="13">
        <v>42184.760416666664</v>
      </c>
      <c r="B5735" s="73">
        <f t="shared" si="1"/>
        <v>42184</v>
      </c>
      <c r="C5735" s="74">
        <f>IF(NewCustomer="Yes", IF(COUNTIF($I$2:$I$11,B5735)&gt;0,0,WEEKDAY(B5735,2)),IF(COUNTIF($I$2:$I$21,B5735)&gt;0,0,WEEKDAY(B5735,2)))</f>
        <v>1</v>
      </c>
      <c r="D5735" s="74">
        <f t="shared" si="2"/>
        <v>18</v>
      </c>
      <c r="E5735" s="12">
        <f>IFERROR(VLOOKUP(A5735,'IDAR Meter Data'!$A:$B,2,1),"")</f>
        <v>259</v>
      </c>
      <c r="F5735" s="75">
        <f>IF(CECCZ="CZ03",'Outside Temp'!B5735,IF(CECCZ="CZ04",'Outside Temp'!B5736,IF(CECCZ="CZ12",'Outside Temp'!B5737, IF(CECCZ="CZ13",'Outside Temp'!B5738))))</f>
        <v>62.73333333</v>
      </c>
      <c r="G5735" s="12">
        <f t="shared" si="3"/>
        <v>1</v>
      </c>
    </row>
    <row r="5736" ht="15.75" customHeight="1">
      <c r="A5736" s="13">
        <v>42184.770833333336</v>
      </c>
      <c r="B5736" s="73">
        <f t="shared" si="1"/>
        <v>42184</v>
      </c>
      <c r="C5736" s="74">
        <f>IF(NewCustomer="Yes", IF(COUNTIF($I$2:$I$11,B5736)&gt;0,0,WEEKDAY(B5736,2)),IF(COUNTIF($I$2:$I$21,B5736)&gt;0,0,WEEKDAY(B5736,2)))</f>
        <v>1</v>
      </c>
      <c r="D5736" s="74">
        <f t="shared" si="2"/>
        <v>18</v>
      </c>
      <c r="E5736" s="12">
        <f>IFERROR(VLOOKUP(A5736,'IDAR Meter Data'!$A:$B,2,1),"")</f>
        <v>276</v>
      </c>
      <c r="F5736" s="75">
        <f>IF(CECCZ="CZ03",'Outside Temp'!B5736,IF(CECCZ="CZ04",'Outside Temp'!B5737,IF(CECCZ="CZ12",'Outside Temp'!B5738, IF(CECCZ="CZ13",'Outside Temp'!B5739))))</f>
        <v>61.73333333</v>
      </c>
      <c r="G5736" s="12">
        <f t="shared" si="3"/>
        <v>1</v>
      </c>
    </row>
    <row r="5737" ht="15.75" customHeight="1">
      <c r="A5737" s="13">
        <v>42184.78125</v>
      </c>
      <c r="B5737" s="73">
        <f t="shared" si="1"/>
        <v>42184</v>
      </c>
      <c r="C5737" s="74">
        <f>IF(NewCustomer="Yes", IF(COUNTIF($I$2:$I$11,B5737)&gt;0,0,WEEKDAY(B5737,2)),IF(COUNTIF($I$2:$I$21,B5737)&gt;0,0,WEEKDAY(B5737,2)))</f>
        <v>1</v>
      </c>
      <c r="D5737" s="74">
        <f t="shared" si="2"/>
        <v>18</v>
      </c>
      <c r="E5737" s="12">
        <f>IFERROR(VLOOKUP(A5737,'IDAR Meter Data'!$A:$B,2,1),"")</f>
        <v>255</v>
      </c>
      <c r="F5737" s="75">
        <f>IF(CECCZ="CZ03",'Outside Temp'!B5737,IF(CECCZ="CZ04",'Outside Temp'!B5738,IF(CECCZ="CZ12",'Outside Temp'!B5739, IF(CECCZ="CZ13",'Outside Temp'!B5740))))</f>
        <v>60.73333333</v>
      </c>
      <c r="G5737" s="12">
        <f t="shared" si="3"/>
        <v>1</v>
      </c>
    </row>
    <row r="5738" ht="15.75" customHeight="1">
      <c r="A5738" s="13">
        <v>42184.791666666664</v>
      </c>
      <c r="B5738" s="73">
        <f t="shared" si="1"/>
        <v>42184</v>
      </c>
      <c r="C5738" s="74">
        <f>IF(NewCustomer="Yes", IF(COUNTIF($I$2:$I$11,B5738)&gt;0,0,WEEKDAY(B5738,2)),IF(COUNTIF($I$2:$I$21,B5738)&gt;0,0,WEEKDAY(B5738,2)))</f>
        <v>1</v>
      </c>
      <c r="D5738" s="74">
        <f t="shared" si="2"/>
        <v>19</v>
      </c>
      <c r="E5738" s="12">
        <f>IFERROR(VLOOKUP(A5738,'IDAR Meter Data'!$A:$B,2,1),"")</f>
        <v>255</v>
      </c>
      <c r="F5738" s="75">
        <f>IF(CECCZ="CZ03",'Outside Temp'!B5738,IF(CECCZ="CZ04",'Outside Temp'!B5739,IF(CECCZ="CZ12",'Outside Temp'!B5740, IF(CECCZ="CZ13",'Outside Temp'!B5741))))</f>
        <v>59.93333333</v>
      </c>
      <c r="G5738" s="12">
        <f t="shared" si="3"/>
        <v>1</v>
      </c>
    </row>
    <row r="5739" ht="15.75" customHeight="1">
      <c r="A5739" s="13">
        <v>42184.802083333336</v>
      </c>
      <c r="B5739" s="73">
        <f t="shared" si="1"/>
        <v>42184</v>
      </c>
      <c r="C5739" s="74">
        <f>IF(NewCustomer="Yes", IF(COUNTIF($I$2:$I$11,B5739)&gt;0,0,WEEKDAY(B5739,2)),IF(COUNTIF($I$2:$I$21,B5739)&gt;0,0,WEEKDAY(B5739,2)))</f>
        <v>1</v>
      </c>
      <c r="D5739" s="74">
        <f t="shared" si="2"/>
        <v>19</v>
      </c>
      <c r="E5739" s="12">
        <f>IFERROR(VLOOKUP(A5739,'IDAR Meter Data'!$A:$B,2,1),"")</f>
        <v>249</v>
      </c>
      <c r="F5739" s="75">
        <f>IF(CECCZ="CZ03",'Outside Temp'!B5739,IF(CECCZ="CZ04",'Outside Temp'!B5740,IF(CECCZ="CZ12",'Outside Temp'!B5741, IF(CECCZ="CZ13",'Outside Temp'!B5742))))</f>
        <v>59.68333333</v>
      </c>
      <c r="G5739" s="12">
        <f t="shared" si="3"/>
        <v>1</v>
      </c>
    </row>
    <row r="5740" ht="15.75" customHeight="1">
      <c r="A5740" s="13">
        <v>42184.8125</v>
      </c>
      <c r="B5740" s="73">
        <f t="shared" si="1"/>
        <v>42184</v>
      </c>
      <c r="C5740" s="74">
        <f>IF(NewCustomer="Yes", IF(COUNTIF($I$2:$I$11,B5740)&gt;0,0,WEEKDAY(B5740,2)),IF(COUNTIF($I$2:$I$21,B5740)&gt;0,0,WEEKDAY(B5740,2)))</f>
        <v>1</v>
      </c>
      <c r="D5740" s="74">
        <f t="shared" si="2"/>
        <v>19</v>
      </c>
      <c r="E5740" s="12">
        <f>IFERROR(VLOOKUP(A5740,'IDAR Meter Data'!$A:$B,2,1),"")</f>
        <v>255</v>
      </c>
      <c r="F5740" s="75">
        <f>IF(CECCZ="CZ03",'Outside Temp'!B5740,IF(CECCZ="CZ04",'Outside Temp'!B5741,IF(CECCZ="CZ12",'Outside Temp'!B5742, IF(CECCZ="CZ13",'Outside Temp'!B5743))))</f>
        <v>59.43333333</v>
      </c>
      <c r="G5740" s="12">
        <f t="shared" si="3"/>
        <v>1</v>
      </c>
    </row>
    <row r="5741" ht="15.75" customHeight="1">
      <c r="A5741" s="13">
        <v>42184.822916666664</v>
      </c>
      <c r="B5741" s="73">
        <f t="shared" si="1"/>
        <v>42184</v>
      </c>
      <c r="C5741" s="74">
        <f>IF(NewCustomer="Yes", IF(COUNTIF($I$2:$I$11,B5741)&gt;0,0,WEEKDAY(B5741,2)),IF(COUNTIF($I$2:$I$21,B5741)&gt;0,0,WEEKDAY(B5741,2)))</f>
        <v>1</v>
      </c>
      <c r="D5741" s="74">
        <f t="shared" si="2"/>
        <v>19</v>
      </c>
      <c r="E5741" s="12">
        <f>IFERROR(VLOOKUP(A5741,'IDAR Meter Data'!$A:$B,2,1),"")</f>
        <v>248</v>
      </c>
      <c r="F5741" s="75">
        <f>IF(CECCZ="CZ03",'Outside Temp'!B5741,IF(CECCZ="CZ04",'Outside Temp'!B5742,IF(CECCZ="CZ12",'Outside Temp'!B5743, IF(CECCZ="CZ13",'Outside Temp'!B5744))))</f>
        <v>59.18333333</v>
      </c>
      <c r="G5741" s="12">
        <f t="shared" si="3"/>
        <v>1</v>
      </c>
    </row>
    <row r="5742" ht="15.75" customHeight="1">
      <c r="A5742" s="13">
        <v>42184.833333333336</v>
      </c>
      <c r="B5742" s="73">
        <f t="shared" si="1"/>
        <v>42184</v>
      </c>
      <c r="C5742" s="74">
        <f>IF(NewCustomer="Yes", IF(COUNTIF($I$2:$I$11,B5742)&gt;0,0,WEEKDAY(B5742,2)),IF(COUNTIF($I$2:$I$21,B5742)&gt;0,0,WEEKDAY(B5742,2)))</f>
        <v>1</v>
      </c>
      <c r="D5742" s="74">
        <f t="shared" si="2"/>
        <v>20</v>
      </c>
      <c r="E5742" s="12">
        <f>IFERROR(VLOOKUP(A5742,'IDAR Meter Data'!$A:$B,2,1),"")</f>
        <v>245</v>
      </c>
      <c r="F5742" s="75">
        <f>IF(CECCZ="CZ03",'Outside Temp'!B5742,IF(CECCZ="CZ04",'Outside Temp'!B5743,IF(CECCZ="CZ12",'Outside Temp'!B5744, IF(CECCZ="CZ13",'Outside Temp'!B5745))))</f>
        <v>59</v>
      </c>
      <c r="G5742" s="12">
        <f t="shared" si="3"/>
        <v>1</v>
      </c>
    </row>
    <row r="5743" ht="15.75" customHeight="1">
      <c r="A5743" s="13">
        <v>42184.84375</v>
      </c>
      <c r="B5743" s="73">
        <f t="shared" si="1"/>
        <v>42184</v>
      </c>
      <c r="C5743" s="74">
        <f>IF(NewCustomer="Yes", IF(COUNTIF($I$2:$I$11,B5743)&gt;0,0,WEEKDAY(B5743,2)),IF(COUNTIF($I$2:$I$21,B5743)&gt;0,0,WEEKDAY(B5743,2)))</f>
        <v>1</v>
      </c>
      <c r="D5743" s="74">
        <f t="shared" si="2"/>
        <v>20</v>
      </c>
      <c r="E5743" s="12">
        <f>IFERROR(VLOOKUP(A5743,'IDAR Meter Data'!$A:$B,2,1),"")</f>
        <v>248</v>
      </c>
      <c r="F5743" s="75">
        <f>IF(CECCZ="CZ03",'Outside Temp'!B5743,IF(CECCZ="CZ04",'Outside Temp'!B5744,IF(CECCZ="CZ12",'Outside Temp'!B5745, IF(CECCZ="CZ13",'Outside Temp'!B5746))))</f>
        <v>59</v>
      </c>
      <c r="G5743" s="12">
        <f t="shared" si="3"/>
        <v>1</v>
      </c>
    </row>
    <row r="5744" ht="15.75" customHeight="1">
      <c r="A5744" s="13">
        <v>42184.854166666664</v>
      </c>
      <c r="B5744" s="73">
        <f t="shared" si="1"/>
        <v>42184</v>
      </c>
      <c r="C5744" s="74">
        <f>IF(NewCustomer="Yes", IF(COUNTIF($I$2:$I$11,B5744)&gt;0,0,WEEKDAY(B5744,2)),IF(COUNTIF($I$2:$I$21,B5744)&gt;0,0,WEEKDAY(B5744,2)))</f>
        <v>1</v>
      </c>
      <c r="D5744" s="74">
        <f t="shared" si="2"/>
        <v>20</v>
      </c>
      <c r="E5744" s="12">
        <f>IFERROR(VLOOKUP(A5744,'IDAR Meter Data'!$A:$B,2,1),"")</f>
        <v>247</v>
      </c>
      <c r="F5744" s="75">
        <f>IF(CECCZ="CZ03",'Outside Temp'!B5744,IF(CECCZ="CZ04",'Outside Temp'!B5745,IF(CECCZ="CZ12",'Outside Temp'!B5746, IF(CECCZ="CZ13",'Outside Temp'!B5747))))</f>
        <v>59</v>
      </c>
      <c r="G5744" s="12">
        <f t="shared" si="3"/>
        <v>1</v>
      </c>
    </row>
    <row r="5745" ht="15.75" customHeight="1">
      <c r="A5745" s="13">
        <v>42184.864583333336</v>
      </c>
      <c r="B5745" s="73">
        <f t="shared" si="1"/>
        <v>42184</v>
      </c>
      <c r="C5745" s="74">
        <f>IF(NewCustomer="Yes", IF(COUNTIF($I$2:$I$11,B5745)&gt;0,0,WEEKDAY(B5745,2)),IF(COUNTIF($I$2:$I$21,B5745)&gt;0,0,WEEKDAY(B5745,2)))</f>
        <v>1</v>
      </c>
      <c r="D5745" s="74">
        <f t="shared" si="2"/>
        <v>20</v>
      </c>
      <c r="E5745" s="12">
        <f>IFERROR(VLOOKUP(A5745,'IDAR Meter Data'!$A:$B,2,1),"")</f>
        <v>233</v>
      </c>
      <c r="F5745" s="75">
        <f>IF(CECCZ="CZ03",'Outside Temp'!B5745,IF(CECCZ="CZ04",'Outside Temp'!B5746,IF(CECCZ="CZ12",'Outside Temp'!B5747, IF(CECCZ="CZ13",'Outside Temp'!B5748))))</f>
        <v>59</v>
      </c>
      <c r="G5745" s="12">
        <f t="shared" si="3"/>
        <v>1</v>
      </c>
    </row>
    <row r="5746" ht="15.75" customHeight="1">
      <c r="A5746" s="13">
        <v>42184.875</v>
      </c>
      <c r="B5746" s="73">
        <f t="shared" si="1"/>
        <v>42184</v>
      </c>
      <c r="C5746" s="74">
        <f>IF(NewCustomer="Yes", IF(COUNTIF($I$2:$I$11,B5746)&gt;0,0,WEEKDAY(B5746,2)),IF(COUNTIF($I$2:$I$21,B5746)&gt;0,0,WEEKDAY(B5746,2)))</f>
        <v>1</v>
      </c>
      <c r="D5746" s="74">
        <f t="shared" si="2"/>
        <v>21</v>
      </c>
      <c r="E5746" s="12">
        <f>IFERROR(VLOOKUP(A5746,'IDAR Meter Data'!$A:$B,2,1),"")</f>
        <v>233</v>
      </c>
      <c r="F5746" s="75">
        <f>IF(CECCZ="CZ03",'Outside Temp'!B5746,IF(CECCZ="CZ04",'Outside Temp'!B5747,IF(CECCZ="CZ12",'Outside Temp'!B5748, IF(CECCZ="CZ13",'Outside Temp'!B5749))))</f>
        <v>59</v>
      </c>
      <c r="G5746" s="12">
        <f t="shared" si="3"/>
        <v>1</v>
      </c>
    </row>
    <row r="5747" ht="15.75" customHeight="1">
      <c r="A5747" s="13">
        <v>42184.885416666664</v>
      </c>
      <c r="B5747" s="73">
        <f t="shared" si="1"/>
        <v>42184</v>
      </c>
      <c r="C5747" s="74">
        <f>IF(NewCustomer="Yes", IF(COUNTIF($I$2:$I$11,B5747)&gt;0,0,WEEKDAY(B5747,2)),IF(COUNTIF($I$2:$I$21,B5747)&gt;0,0,WEEKDAY(B5747,2)))</f>
        <v>1</v>
      </c>
      <c r="D5747" s="74">
        <f t="shared" si="2"/>
        <v>21</v>
      </c>
      <c r="E5747" s="12">
        <f>IFERROR(VLOOKUP(A5747,'IDAR Meter Data'!$A:$B,2,1),"")</f>
        <v>215</v>
      </c>
      <c r="F5747" s="75">
        <f>IF(CECCZ="CZ03",'Outside Temp'!B5747,IF(CECCZ="CZ04",'Outside Temp'!B5748,IF(CECCZ="CZ12",'Outside Temp'!B5749, IF(CECCZ="CZ13",'Outside Temp'!B5750))))</f>
        <v>59</v>
      </c>
      <c r="G5747" s="12">
        <f t="shared" si="3"/>
        <v>1</v>
      </c>
    </row>
    <row r="5748" ht="15.75" customHeight="1">
      <c r="A5748" s="13">
        <v>42184.895833333336</v>
      </c>
      <c r="B5748" s="73">
        <f t="shared" si="1"/>
        <v>42184</v>
      </c>
      <c r="C5748" s="74">
        <f>IF(NewCustomer="Yes", IF(COUNTIF($I$2:$I$11,B5748)&gt;0,0,WEEKDAY(B5748,2)),IF(COUNTIF($I$2:$I$21,B5748)&gt;0,0,WEEKDAY(B5748,2)))</f>
        <v>1</v>
      </c>
      <c r="D5748" s="74">
        <f t="shared" si="2"/>
        <v>21</v>
      </c>
      <c r="E5748" s="12">
        <f>IFERROR(VLOOKUP(A5748,'IDAR Meter Data'!$A:$B,2,1),"")</f>
        <v>209</v>
      </c>
      <c r="F5748" s="75">
        <f>IF(CECCZ="CZ03",'Outside Temp'!B5748,IF(CECCZ="CZ04",'Outside Temp'!B5749,IF(CECCZ="CZ12",'Outside Temp'!B5750, IF(CECCZ="CZ13",'Outside Temp'!B5751))))</f>
        <v>59</v>
      </c>
      <c r="G5748" s="12">
        <f t="shared" si="3"/>
        <v>1</v>
      </c>
    </row>
    <row r="5749" ht="15.75" customHeight="1">
      <c r="A5749" s="13">
        <v>42184.90625</v>
      </c>
      <c r="B5749" s="73">
        <f t="shared" si="1"/>
        <v>42184</v>
      </c>
      <c r="C5749" s="74">
        <f>IF(NewCustomer="Yes", IF(COUNTIF($I$2:$I$11,B5749)&gt;0,0,WEEKDAY(B5749,2)),IF(COUNTIF($I$2:$I$21,B5749)&gt;0,0,WEEKDAY(B5749,2)))</f>
        <v>1</v>
      </c>
      <c r="D5749" s="74">
        <f t="shared" si="2"/>
        <v>21</v>
      </c>
      <c r="E5749" s="12">
        <f>IFERROR(VLOOKUP(A5749,'IDAR Meter Data'!$A:$B,2,1),"")</f>
        <v>209</v>
      </c>
      <c r="F5749" s="75">
        <f>IF(CECCZ="CZ03",'Outside Temp'!B5749,IF(CECCZ="CZ04",'Outside Temp'!B5750,IF(CECCZ="CZ12",'Outside Temp'!B5751, IF(CECCZ="CZ13",'Outside Temp'!B5752))))</f>
        <v>59</v>
      </c>
      <c r="G5749" s="12">
        <f t="shared" si="3"/>
        <v>1</v>
      </c>
    </row>
    <row r="5750" ht="15.75" customHeight="1">
      <c r="A5750" s="13">
        <v>42184.916666666664</v>
      </c>
      <c r="B5750" s="73">
        <f t="shared" si="1"/>
        <v>42184</v>
      </c>
      <c r="C5750" s="74">
        <f>IF(NewCustomer="Yes", IF(COUNTIF($I$2:$I$11,B5750)&gt;0,0,WEEKDAY(B5750,2)),IF(COUNTIF($I$2:$I$21,B5750)&gt;0,0,WEEKDAY(B5750,2)))</f>
        <v>1</v>
      </c>
      <c r="D5750" s="74">
        <f t="shared" si="2"/>
        <v>22</v>
      </c>
      <c r="E5750" s="12">
        <f>IFERROR(VLOOKUP(A5750,'IDAR Meter Data'!$A:$B,2,1),"")</f>
        <v>202</v>
      </c>
      <c r="F5750" s="75">
        <f>IF(CECCZ="CZ03",'Outside Temp'!B5750,IF(CECCZ="CZ04",'Outside Temp'!B5751,IF(CECCZ="CZ12",'Outside Temp'!B5752, IF(CECCZ="CZ13",'Outside Temp'!B5753))))</f>
        <v>59</v>
      </c>
      <c r="G5750" s="12">
        <f t="shared" si="3"/>
        <v>1</v>
      </c>
    </row>
    <row r="5751" ht="15.75" customHeight="1">
      <c r="A5751" s="13">
        <v>42184.927083333336</v>
      </c>
      <c r="B5751" s="73">
        <f t="shared" si="1"/>
        <v>42184</v>
      </c>
      <c r="C5751" s="74">
        <f>IF(NewCustomer="Yes", IF(COUNTIF($I$2:$I$11,B5751)&gt;0,0,WEEKDAY(B5751,2)),IF(COUNTIF($I$2:$I$21,B5751)&gt;0,0,WEEKDAY(B5751,2)))</f>
        <v>1</v>
      </c>
      <c r="D5751" s="74">
        <f t="shared" si="2"/>
        <v>22</v>
      </c>
      <c r="E5751" s="12">
        <f>IFERROR(VLOOKUP(A5751,'IDAR Meter Data'!$A:$B,2,1),"")</f>
        <v>201</v>
      </c>
      <c r="F5751" s="75">
        <f>IF(CECCZ="CZ03",'Outside Temp'!B5751,IF(CECCZ="CZ04",'Outside Temp'!B5752,IF(CECCZ="CZ12",'Outside Temp'!B5753, IF(CECCZ="CZ13",'Outside Temp'!B5754))))</f>
        <v>59</v>
      </c>
      <c r="G5751" s="12">
        <f t="shared" si="3"/>
        <v>1</v>
      </c>
    </row>
    <row r="5752" ht="15.75" customHeight="1">
      <c r="A5752" s="13">
        <v>42184.9375</v>
      </c>
      <c r="B5752" s="73">
        <f t="shared" si="1"/>
        <v>42184</v>
      </c>
      <c r="C5752" s="74">
        <f>IF(NewCustomer="Yes", IF(COUNTIF($I$2:$I$11,B5752)&gt;0,0,WEEKDAY(B5752,2)),IF(COUNTIF($I$2:$I$21,B5752)&gt;0,0,WEEKDAY(B5752,2)))</f>
        <v>1</v>
      </c>
      <c r="D5752" s="74">
        <f t="shared" si="2"/>
        <v>22</v>
      </c>
      <c r="E5752" s="12">
        <f>IFERROR(VLOOKUP(A5752,'IDAR Meter Data'!$A:$B,2,1),"")</f>
        <v>201</v>
      </c>
      <c r="F5752" s="75">
        <f>IF(CECCZ="CZ03",'Outside Temp'!B5752,IF(CECCZ="CZ04",'Outside Temp'!B5753,IF(CECCZ="CZ12",'Outside Temp'!B5754, IF(CECCZ="CZ13",'Outside Temp'!B5755))))</f>
        <v>59</v>
      </c>
      <c r="G5752" s="12">
        <f t="shared" si="3"/>
        <v>1</v>
      </c>
    </row>
    <row r="5753" ht="15.75" customHeight="1">
      <c r="A5753" s="13">
        <v>42184.947916666664</v>
      </c>
      <c r="B5753" s="73">
        <f t="shared" si="1"/>
        <v>42184</v>
      </c>
      <c r="C5753" s="74">
        <f>IF(NewCustomer="Yes", IF(COUNTIF($I$2:$I$11,B5753)&gt;0,0,WEEKDAY(B5753,2)),IF(COUNTIF($I$2:$I$21,B5753)&gt;0,0,WEEKDAY(B5753,2)))</f>
        <v>1</v>
      </c>
      <c r="D5753" s="74">
        <f t="shared" si="2"/>
        <v>22</v>
      </c>
      <c r="E5753" s="12">
        <f>IFERROR(VLOOKUP(A5753,'IDAR Meter Data'!$A:$B,2,1),"")</f>
        <v>200</v>
      </c>
      <c r="F5753" s="75">
        <f>IF(CECCZ="CZ03",'Outside Temp'!B5753,IF(CECCZ="CZ04",'Outside Temp'!B5754,IF(CECCZ="CZ12",'Outside Temp'!B5755, IF(CECCZ="CZ13",'Outside Temp'!B5756))))</f>
        <v>59</v>
      </c>
      <c r="G5753" s="12">
        <f t="shared" si="3"/>
        <v>1</v>
      </c>
    </row>
    <row r="5754" ht="15.75" customHeight="1">
      <c r="A5754" s="13">
        <v>42184.958333333336</v>
      </c>
      <c r="B5754" s="73">
        <f t="shared" si="1"/>
        <v>42184</v>
      </c>
      <c r="C5754" s="74">
        <f>IF(NewCustomer="Yes", IF(COUNTIF($I$2:$I$11,B5754)&gt;0,0,WEEKDAY(B5754,2)),IF(COUNTIF($I$2:$I$21,B5754)&gt;0,0,WEEKDAY(B5754,2)))</f>
        <v>1</v>
      </c>
      <c r="D5754" s="74">
        <f t="shared" si="2"/>
        <v>23</v>
      </c>
      <c r="E5754" s="12">
        <f>IFERROR(VLOOKUP(A5754,'IDAR Meter Data'!$A:$B,2,1),"")</f>
        <v>211</v>
      </c>
      <c r="F5754" s="75">
        <f>IF(CECCZ="CZ03",'Outside Temp'!B5754,IF(CECCZ="CZ04",'Outside Temp'!B5755,IF(CECCZ="CZ12",'Outside Temp'!B5756, IF(CECCZ="CZ13",'Outside Temp'!B5757))))</f>
        <v>58.93333333</v>
      </c>
      <c r="G5754" s="12">
        <f t="shared" si="3"/>
        <v>1</v>
      </c>
    </row>
    <row r="5755" ht="15.75" customHeight="1">
      <c r="A5755" s="13">
        <v>42184.96875</v>
      </c>
      <c r="B5755" s="73">
        <f t="shared" si="1"/>
        <v>42184</v>
      </c>
      <c r="C5755" s="74">
        <f>IF(NewCustomer="Yes", IF(COUNTIF($I$2:$I$11,B5755)&gt;0,0,WEEKDAY(B5755,2)),IF(COUNTIF($I$2:$I$21,B5755)&gt;0,0,WEEKDAY(B5755,2)))</f>
        <v>1</v>
      </c>
      <c r="D5755" s="74">
        <f t="shared" si="2"/>
        <v>23</v>
      </c>
      <c r="E5755" s="12">
        <f>IFERROR(VLOOKUP(A5755,'IDAR Meter Data'!$A:$B,2,1),"")</f>
        <v>191</v>
      </c>
      <c r="F5755" s="75">
        <f>IF(CECCZ="CZ03",'Outside Temp'!B5755,IF(CECCZ="CZ04",'Outside Temp'!B5756,IF(CECCZ="CZ12",'Outside Temp'!B5757, IF(CECCZ="CZ13",'Outside Temp'!B5758))))</f>
        <v>58.68333333</v>
      </c>
      <c r="G5755" s="12">
        <f t="shared" si="3"/>
        <v>1</v>
      </c>
    </row>
    <row r="5756" ht="15.75" customHeight="1">
      <c r="A5756" s="13">
        <v>42184.979166666664</v>
      </c>
      <c r="B5756" s="73">
        <f t="shared" si="1"/>
        <v>42184</v>
      </c>
      <c r="C5756" s="74">
        <f>IF(NewCustomer="Yes", IF(COUNTIF($I$2:$I$11,B5756)&gt;0,0,WEEKDAY(B5756,2)),IF(COUNTIF($I$2:$I$21,B5756)&gt;0,0,WEEKDAY(B5756,2)))</f>
        <v>1</v>
      </c>
      <c r="D5756" s="74">
        <f t="shared" si="2"/>
        <v>23</v>
      </c>
      <c r="E5756" s="12">
        <f>IFERROR(VLOOKUP(A5756,'IDAR Meter Data'!$A:$B,2,1),"")</f>
        <v>192</v>
      </c>
      <c r="F5756" s="75">
        <f>IF(CECCZ="CZ03",'Outside Temp'!B5756,IF(CECCZ="CZ04",'Outside Temp'!B5757,IF(CECCZ="CZ12",'Outside Temp'!B5758, IF(CECCZ="CZ13",'Outside Temp'!B5759))))</f>
        <v>58.43333333</v>
      </c>
      <c r="G5756" s="12">
        <f t="shared" si="3"/>
        <v>1</v>
      </c>
    </row>
    <row r="5757" ht="15.75" customHeight="1">
      <c r="A5757" s="13">
        <v>42184.989583333336</v>
      </c>
      <c r="B5757" s="73">
        <f t="shared" si="1"/>
        <v>42184</v>
      </c>
      <c r="C5757" s="74">
        <f>IF(NewCustomer="Yes", IF(COUNTIF($I$2:$I$11,B5757)&gt;0,0,WEEKDAY(B5757,2)),IF(COUNTIF($I$2:$I$21,B5757)&gt;0,0,WEEKDAY(B5757,2)))</f>
        <v>1</v>
      </c>
      <c r="D5757" s="74">
        <f t="shared" si="2"/>
        <v>23</v>
      </c>
      <c r="E5757" s="12">
        <f>IFERROR(VLOOKUP(A5757,'IDAR Meter Data'!$A:$B,2,1),"")</f>
        <v>191</v>
      </c>
      <c r="F5757" s="75">
        <f>IF(CECCZ="CZ03",'Outside Temp'!B5757,IF(CECCZ="CZ04",'Outside Temp'!B5758,IF(CECCZ="CZ12",'Outside Temp'!B5759, IF(CECCZ="CZ13",'Outside Temp'!B5760))))</f>
        <v>58.18333333</v>
      </c>
      <c r="G5757" s="12">
        <f t="shared" si="3"/>
        <v>1</v>
      </c>
    </row>
    <row r="5758" ht="15.75" customHeight="1">
      <c r="A5758" s="13">
        <v>42185.0</v>
      </c>
      <c r="B5758" s="73">
        <f t="shared" si="1"/>
        <v>42185</v>
      </c>
      <c r="C5758" s="74">
        <f>IF(NewCustomer="Yes", IF(COUNTIF($I$2:$I$11,B5758)&gt;0,0,WEEKDAY(B5758,2)),IF(COUNTIF($I$2:$I$21,B5758)&gt;0,0,WEEKDAY(B5758,2)))</f>
        <v>2</v>
      </c>
      <c r="D5758" s="74">
        <f t="shared" si="2"/>
        <v>0</v>
      </c>
      <c r="E5758" s="12">
        <f>IFERROR(VLOOKUP(A5758,'IDAR Meter Data'!$A:$B,2,1),"")</f>
        <v>186</v>
      </c>
      <c r="F5758" s="75">
        <f>IF(CECCZ="CZ03",'Outside Temp'!B5758,IF(CECCZ="CZ04",'Outside Temp'!B5759,IF(CECCZ="CZ12",'Outside Temp'!B5760, IF(CECCZ="CZ13",'Outside Temp'!B5761))))</f>
        <v>58</v>
      </c>
      <c r="G5758" s="12">
        <f t="shared" si="3"/>
        <v>1</v>
      </c>
    </row>
    <row r="5759" ht="15.75" customHeight="1">
      <c r="A5759" s="13">
        <v>42185.010416666664</v>
      </c>
      <c r="B5759" s="73">
        <f t="shared" si="1"/>
        <v>42185</v>
      </c>
      <c r="C5759" s="74">
        <f>IF(NewCustomer="Yes", IF(COUNTIF($I$2:$I$11,B5759)&gt;0,0,WEEKDAY(B5759,2)),IF(COUNTIF($I$2:$I$21,B5759)&gt;0,0,WEEKDAY(B5759,2)))</f>
        <v>2</v>
      </c>
      <c r="D5759" s="74">
        <f t="shared" si="2"/>
        <v>0</v>
      </c>
      <c r="E5759" s="12">
        <f>IFERROR(VLOOKUP(A5759,'IDAR Meter Data'!$A:$B,2,1),"")</f>
        <v>195</v>
      </c>
      <c r="F5759" s="75">
        <f>IF(CECCZ="CZ03",'Outside Temp'!B5759,IF(CECCZ="CZ04",'Outside Temp'!B5760,IF(CECCZ="CZ12",'Outside Temp'!B5761, IF(CECCZ="CZ13",'Outside Temp'!B5762))))</f>
        <v>58</v>
      </c>
      <c r="G5759" s="12">
        <f t="shared" si="3"/>
        <v>1</v>
      </c>
    </row>
    <row r="5760" ht="15.75" customHeight="1">
      <c r="A5760" s="13">
        <v>42185.020833333336</v>
      </c>
      <c r="B5760" s="73">
        <f t="shared" si="1"/>
        <v>42185</v>
      </c>
      <c r="C5760" s="74">
        <f>IF(NewCustomer="Yes", IF(COUNTIF($I$2:$I$11,B5760)&gt;0,0,WEEKDAY(B5760,2)),IF(COUNTIF($I$2:$I$21,B5760)&gt;0,0,WEEKDAY(B5760,2)))</f>
        <v>2</v>
      </c>
      <c r="D5760" s="74">
        <f t="shared" si="2"/>
        <v>0</v>
      </c>
      <c r="E5760" s="12">
        <f>IFERROR(VLOOKUP(A5760,'IDAR Meter Data'!$A:$B,2,1),"")</f>
        <v>189</v>
      </c>
      <c r="F5760" s="75">
        <f>IF(CECCZ="CZ03",'Outside Temp'!B5760,IF(CECCZ="CZ04",'Outside Temp'!B5761,IF(CECCZ="CZ12",'Outside Temp'!B5762, IF(CECCZ="CZ13",'Outside Temp'!B5763))))</f>
        <v>58</v>
      </c>
      <c r="G5760" s="12">
        <f t="shared" si="3"/>
        <v>1</v>
      </c>
    </row>
    <row r="5761" ht="15.75" customHeight="1">
      <c r="A5761" s="13">
        <v>42185.03125</v>
      </c>
      <c r="B5761" s="73">
        <f t="shared" si="1"/>
        <v>42185</v>
      </c>
      <c r="C5761" s="74">
        <f>IF(NewCustomer="Yes", IF(COUNTIF($I$2:$I$11,B5761)&gt;0,0,WEEKDAY(B5761,2)),IF(COUNTIF($I$2:$I$21,B5761)&gt;0,0,WEEKDAY(B5761,2)))</f>
        <v>2</v>
      </c>
      <c r="D5761" s="74">
        <f t="shared" si="2"/>
        <v>0</v>
      </c>
      <c r="E5761" s="12">
        <f>IFERROR(VLOOKUP(A5761,'IDAR Meter Data'!$A:$B,2,1),"")</f>
        <v>183</v>
      </c>
      <c r="F5761" s="75">
        <f>IF(CECCZ="CZ03",'Outside Temp'!B5761,IF(CECCZ="CZ04",'Outside Temp'!B5762,IF(CECCZ="CZ12",'Outside Temp'!B5763, IF(CECCZ="CZ13",'Outside Temp'!B5764))))</f>
        <v>58</v>
      </c>
      <c r="G5761" s="12">
        <f t="shared" si="3"/>
        <v>1</v>
      </c>
    </row>
    <row r="5762" ht="15.75" customHeight="1">
      <c r="A5762" s="13">
        <v>42185.041666666664</v>
      </c>
      <c r="B5762" s="73">
        <f t="shared" si="1"/>
        <v>42185</v>
      </c>
      <c r="C5762" s="74">
        <f>IF(NewCustomer="Yes", IF(COUNTIF($I$2:$I$11,B5762)&gt;0,0,WEEKDAY(B5762,2)),IF(COUNTIF($I$2:$I$21,B5762)&gt;0,0,WEEKDAY(B5762,2)))</f>
        <v>2</v>
      </c>
      <c r="D5762" s="74">
        <f t="shared" si="2"/>
        <v>1</v>
      </c>
      <c r="E5762" s="12">
        <f>IFERROR(VLOOKUP(A5762,'IDAR Meter Data'!$A:$B,2,1),"")</f>
        <v>186</v>
      </c>
      <c r="F5762" s="75">
        <f>IF(CECCZ="CZ03",'Outside Temp'!B5762,IF(CECCZ="CZ04",'Outside Temp'!B5763,IF(CECCZ="CZ12",'Outside Temp'!B5764, IF(CECCZ="CZ13",'Outside Temp'!B5765))))</f>
        <v>57.93333333</v>
      </c>
      <c r="G5762" s="12">
        <f t="shared" si="3"/>
        <v>1</v>
      </c>
    </row>
    <row r="5763" ht="15.75" customHeight="1">
      <c r="A5763" s="13">
        <v>42185.052083333336</v>
      </c>
      <c r="B5763" s="73">
        <f t="shared" si="1"/>
        <v>42185</v>
      </c>
      <c r="C5763" s="74">
        <f>IF(NewCustomer="Yes", IF(COUNTIF($I$2:$I$11,B5763)&gt;0,0,WEEKDAY(B5763,2)),IF(COUNTIF($I$2:$I$21,B5763)&gt;0,0,WEEKDAY(B5763,2)))</f>
        <v>2</v>
      </c>
      <c r="D5763" s="74">
        <f t="shared" si="2"/>
        <v>1</v>
      </c>
      <c r="E5763" s="12">
        <f>IFERROR(VLOOKUP(A5763,'IDAR Meter Data'!$A:$B,2,1),"")</f>
        <v>183</v>
      </c>
      <c r="F5763" s="75">
        <f>IF(CECCZ="CZ03",'Outside Temp'!B5763,IF(CECCZ="CZ04",'Outside Temp'!B5764,IF(CECCZ="CZ12",'Outside Temp'!B5765, IF(CECCZ="CZ13",'Outside Temp'!B5766))))</f>
        <v>57.68333333</v>
      </c>
      <c r="G5763" s="12">
        <f t="shared" si="3"/>
        <v>1</v>
      </c>
    </row>
    <row r="5764" ht="15.75" customHeight="1">
      <c r="A5764" s="13">
        <v>42185.0625</v>
      </c>
      <c r="B5764" s="73">
        <f t="shared" si="1"/>
        <v>42185</v>
      </c>
      <c r="C5764" s="74">
        <f>IF(NewCustomer="Yes", IF(COUNTIF($I$2:$I$11,B5764)&gt;0,0,WEEKDAY(B5764,2)),IF(COUNTIF($I$2:$I$21,B5764)&gt;0,0,WEEKDAY(B5764,2)))</f>
        <v>2</v>
      </c>
      <c r="D5764" s="74">
        <f t="shared" si="2"/>
        <v>1</v>
      </c>
      <c r="E5764" s="12">
        <f>IFERROR(VLOOKUP(A5764,'IDAR Meter Data'!$A:$B,2,1),"")</f>
        <v>182</v>
      </c>
      <c r="F5764" s="75">
        <f>IF(CECCZ="CZ03",'Outside Temp'!B5764,IF(CECCZ="CZ04",'Outside Temp'!B5765,IF(CECCZ="CZ12",'Outside Temp'!B5766, IF(CECCZ="CZ13",'Outside Temp'!B5767))))</f>
        <v>57.43333333</v>
      </c>
      <c r="G5764" s="12">
        <f t="shared" si="3"/>
        <v>1</v>
      </c>
    </row>
    <row r="5765" ht="15.75" customHeight="1">
      <c r="A5765" s="13">
        <v>42185.072916666664</v>
      </c>
      <c r="B5765" s="73">
        <f t="shared" si="1"/>
        <v>42185</v>
      </c>
      <c r="C5765" s="74">
        <f>IF(NewCustomer="Yes", IF(COUNTIF($I$2:$I$11,B5765)&gt;0,0,WEEKDAY(B5765,2)),IF(COUNTIF($I$2:$I$21,B5765)&gt;0,0,WEEKDAY(B5765,2)))</f>
        <v>2</v>
      </c>
      <c r="D5765" s="74">
        <f t="shared" si="2"/>
        <v>1</v>
      </c>
      <c r="E5765" s="12">
        <f>IFERROR(VLOOKUP(A5765,'IDAR Meter Data'!$A:$B,2,1),"")</f>
        <v>192</v>
      </c>
      <c r="F5765" s="75">
        <f>IF(CECCZ="CZ03",'Outside Temp'!B5765,IF(CECCZ="CZ04",'Outside Temp'!B5766,IF(CECCZ="CZ12",'Outside Temp'!B5767, IF(CECCZ="CZ13",'Outside Temp'!B5768))))</f>
        <v>57.18333333</v>
      </c>
      <c r="G5765" s="12">
        <f t="shared" si="3"/>
        <v>1</v>
      </c>
    </row>
    <row r="5766" ht="15.75" customHeight="1">
      <c r="A5766" s="13">
        <v>42185.083333333336</v>
      </c>
      <c r="B5766" s="73">
        <f t="shared" si="1"/>
        <v>42185</v>
      </c>
      <c r="C5766" s="74">
        <f>IF(NewCustomer="Yes", IF(COUNTIF($I$2:$I$11,B5766)&gt;0,0,WEEKDAY(B5766,2)),IF(COUNTIF($I$2:$I$21,B5766)&gt;0,0,WEEKDAY(B5766,2)))</f>
        <v>2</v>
      </c>
      <c r="D5766" s="74">
        <f t="shared" si="2"/>
        <v>2</v>
      </c>
      <c r="E5766" s="12">
        <f>IFERROR(VLOOKUP(A5766,'IDAR Meter Data'!$A:$B,2,1),"")</f>
        <v>185</v>
      </c>
      <c r="F5766" s="75">
        <f>IF(CECCZ="CZ03",'Outside Temp'!B5766,IF(CECCZ="CZ04",'Outside Temp'!B5767,IF(CECCZ="CZ12",'Outside Temp'!B5768, IF(CECCZ="CZ13",'Outside Temp'!B5769))))</f>
        <v>56.93333333</v>
      </c>
      <c r="G5766" s="12">
        <f t="shared" si="3"/>
        <v>1</v>
      </c>
    </row>
    <row r="5767" ht="15.75" customHeight="1">
      <c r="A5767" s="13">
        <v>42185.09375</v>
      </c>
      <c r="B5767" s="73">
        <f t="shared" si="1"/>
        <v>42185</v>
      </c>
      <c r="C5767" s="74">
        <f>IF(NewCustomer="Yes", IF(COUNTIF($I$2:$I$11,B5767)&gt;0,0,WEEKDAY(B5767,2)),IF(COUNTIF($I$2:$I$21,B5767)&gt;0,0,WEEKDAY(B5767,2)))</f>
        <v>2</v>
      </c>
      <c r="D5767" s="74">
        <f t="shared" si="2"/>
        <v>2</v>
      </c>
      <c r="E5767" s="12">
        <f>IFERROR(VLOOKUP(A5767,'IDAR Meter Data'!$A:$B,2,1),"")</f>
        <v>179</v>
      </c>
      <c r="F5767" s="75">
        <f>IF(CECCZ="CZ03",'Outside Temp'!B5767,IF(CECCZ="CZ04",'Outside Temp'!B5768,IF(CECCZ="CZ12",'Outside Temp'!B5769, IF(CECCZ="CZ13",'Outside Temp'!B5770))))</f>
        <v>56.68333333</v>
      </c>
      <c r="G5767" s="12">
        <f t="shared" si="3"/>
        <v>1</v>
      </c>
    </row>
    <row r="5768" ht="15.75" customHeight="1">
      <c r="A5768" s="13">
        <v>42185.104166666664</v>
      </c>
      <c r="B5768" s="73">
        <f t="shared" si="1"/>
        <v>42185</v>
      </c>
      <c r="C5768" s="74">
        <f>IF(NewCustomer="Yes", IF(COUNTIF($I$2:$I$11,B5768)&gt;0,0,WEEKDAY(B5768,2)),IF(COUNTIF($I$2:$I$21,B5768)&gt;0,0,WEEKDAY(B5768,2)))</f>
        <v>2</v>
      </c>
      <c r="D5768" s="74">
        <f t="shared" si="2"/>
        <v>2</v>
      </c>
      <c r="E5768" s="12">
        <f>IFERROR(VLOOKUP(A5768,'IDAR Meter Data'!$A:$B,2,1),"")</f>
        <v>178</v>
      </c>
      <c r="F5768" s="75">
        <f>IF(CECCZ="CZ03",'Outside Temp'!B5768,IF(CECCZ="CZ04",'Outside Temp'!B5769,IF(CECCZ="CZ12",'Outside Temp'!B5770, IF(CECCZ="CZ13",'Outside Temp'!B5771))))</f>
        <v>56.43333333</v>
      </c>
      <c r="G5768" s="12">
        <f t="shared" si="3"/>
        <v>1</v>
      </c>
    </row>
    <row r="5769" ht="15.75" customHeight="1">
      <c r="A5769" s="13">
        <v>42185.114583333336</v>
      </c>
      <c r="B5769" s="73">
        <f t="shared" si="1"/>
        <v>42185</v>
      </c>
      <c r="C5769" s="74">
        <f>IF(NewCustomer="Yes", IF(COUNTIF($I$2:$I$11,B5769)&gt;0,0,WEEKDAY(B5769,2)),IF(COUNTIF($I$2:$I$21,B5769)&gt;0,0,WEEKDAY(B5769,2)))</f>
        <v>2</v>
      </c>
      <c r="D5769" s="74">
        <f t="shared" si="2"/>
        <v>2</v>
      </c>
      <c r="E5769" s="12">
        <f>IFERROR(VLOOKUP(A5769,'IDAR Meter Data'!$A:$B,2,1),"")</f>
        <v>186</v>
      </c>
      <c r="F5769" s="75">
        <f>IF(CECCZ="CZ03",'Outside Temp'!B5769,IF(CECCZ="CZ04",'Outside Temp'!B5770,IF(CECCZ="CZ12",'Outside Temp'!B5771, IF(CECCZ="CZ13",'Outside Temp'!B5772))))</f>
        <v>56.18333333</v>
      </c>
      <c r="G5769" s="12">
        <f t="shared" si="3"/>
        <v>1</v>
      </c>
    </row>
    <row r="5770" ht="15.75" customHeight="1">
      <c r="A5770" s="13">
        <v>42185.125</v>
      </c>
      <c r="B5770" s="73">
        <f t="shared" si="1"/>
        <v>42185</v>
      </c>
      <c r="C5770" s="74">
        <f>IF(NewCustomer="Yes", IF(COUNTIF($I$2:$I$11,B5770)&gt;0,0,WEEKDAY(B5770,2)),IF(COUNTIF($I$2:$I$21,B5770)&gt;0,0,WEEKDAY(B5770,2)))</f>
        <v>2</v>
      </c>
      <c r="D5770" s="74">
        <f t="shared" si="2"/>
        <v>3</v>
      </c>
      <c r="E5770" s="12">
        <f>IFERROR(VLOOKUP(A5770,'IDAR Meter Data'!$A:$B,2,1),"")</f>
        <v>175</v>
      </c>
      <c r="F5770" s="75">
        <f>IF(CECCZ="CZ03",'Outside Temp'!B5770,IF(CECCZ="CZ04",'Outside Temp'!B5771,IF(CECCZ="CZ12",'Outside Temp'!B5772, IF(CECCZ="CZ13",'Outside Temp'!B5773))))</f>
        <v>55.93333333</v>
      </c>
      <c r="G5770" s="12">
        <f t="shared" si="3"/>
        <v>1</v>
      </c>
    </row>
    <row r="5771" ht="15.75" customHeight="1">
      <c r="A5771" s="13">
        <v>42185.135416666664</v>
      </c>
      <c r="B5771" s="73">
        <f t="shared" si="1"/>
        <v>42185</v>
      </c>
      <c r="C5771" s="74">
        <f>IF(NewCustomer="Yes", IF(COUNTIF($I$2:$I$11,B5771)&gt;0,0,WEEKDAY(B5771,2)),IF(COUNTIF($I$2:$I$21,B5771)&gt;0,0,WEEKDAY(B5771,2)))</f>
        <v>2</v>
      </c>
      <c r="D5771" s="74">
        <f t="shared" si="2"/>
        <v>3</v>
      </c>
      <c r="E5771" s="12">
        <f>IFERROR(VLOOKUP(A5771,'IDAR Meter Data'!$A:$B,2,1),"")</f>
        <v>173</v>
      </c>
      <c r="F5771" s="75">
        <f>IF(CECCZ="CZ03",'Outside Temp'!B5771,IF(CECCZ="CZ04",'Outside Temp'!B5772,IF(CECCZ="CZ12",'Outside Temp'!B5773, IF(CECCZ="CZ13",'Outside Temp'!B5774))))</f>
        <v>55.68333333</v>
      </c>
      <c r="G5771" s="12">
        <f t="shared" si="3"/>
        <v>1</v>
      </c>
    </row>
    <row r="5772" ht="15.75" customHeight="1">
      <c r="A5772" s="13">
        <v>42185.145833333336</v>
      </c>
      <c r="B5772" s="73">
        <f t="shared" si="1"/>
        <v>42185</v>
      </c>
      <c r="C5772" s="74">
        <f>IF(NewCustomer="Yes", IF(COUNTIF($I$2:$I$11,B5772)&gt;0,0,WEEKDAY(B5772,2)),IF(COUNTIF($I$2:$I$21,B5772)&gt;0,0,WEEKDAY(B5772,2)))</f>
        <v>2</v>
      </c>
      <c r="D5772" s="74">
        <f t="shared" si="2"/>
        <v>3</v>
      </c>
      <c r="E5772" s="12">
        <f>IFERROR(VLOOKUP(A5772,'IDAR Meter Data'!$A:$B,2,1),"")</f>
        <v>172</v>
      </c>
      <c r="F5772" s="75">
        <f>IF(CECCZ="CZ03",'Outside Temp'!B5772,IF(CECCZ="CZ04",'Outside Temp'!B5773,IF(CECCZ="CZ12",'Outside Temp'!B5774, IF(CECCZ="CZ13",'Outside Temp'!B5775))))</f>
        <v>55.43333333</v>
      </c>
      <c r="G5772" s="12">
        <f t="shared" si="3"/>
        <v>1</v>
      </c>
    </row>
    <row r="5773" ht="15.75" customHeight="1">
      <c r="A5773" s="13">
        <v>42185.15625</v>
      </c>
      <c r="B5773" s="73">
        <f t="shared" si="1"/>
        <v>42185</v>
      </c>
      <c r="C5773" s="74">
        <f>IF(NewCustomer="Yes", IF(COUNTIF($I$2:$I$11,B5773)&gt;0,0,WEEKDAY(B5773,2)),IF(COUNTIF($I$2:$I$21,B5773)&gt;0,0,WEEKDAY(B5773,2)))</f>
        <v>2</v>
      </c>
      <c r="D5773" s="74">
        <f t="shared" si="2"/>
        <v>3</v>
      </c>
      <c r="E5773" s="12">
        <f>IFERROR(VLOOKUP(A5773,'IDAR Meter Data'!$A:$B,2,1),"")</f>
        <v>191</v>
      </c>
      <c r="F5773" s="75">
        <f>IF(CECCZ="CZ03",'Outside Temp'!B5773,IF(CECCZ="CZ04",'Outside Temp'!B5774,IF(CECCZ="CZ12",'Outside Temp'!B5775, IF(CECCZ="CZ13",'Outside Temp'!B5776))))</f>
        <v>55.18333333</v>
      </c>
      <c r="G5773" s="12">
        <f t="shared" si="3"/>
        <v>1</v>
      </c>
    </row>
    <row r="5774" ht="15.75" customHeight="1">
      <c r="A5774" s="13">
        <v>42185.166666666664</v>
      </c>
      <c r="B5774" s="73">
        <f t="shared" si="1"/>
        <v>42185</v>
      </c>
      <c r="C5774" s="74">
        <f>IF(NewCustomer="Yes", IF(COUNTIF($I$2:$I$11,B5774)&gt;0,0,WEEKDAY(B5774,2)),IF(COUNTIF($I$2:$I$21,B5774)&gt;0,0,WEEKDAY(B5774,2)))</f>
        <v>2</v>
      </c>
      <c r="D5774" s="74">
        <f t="shared" si="2"/>
        <v>4</v>
      </c>
      <c r="E5774" s="12">
        <f>IFERROR(VLOOKUP(A5774,'IDAR Meter Data'!$A:$B,2,1),"")</f>
        <v>181</v>
      </c>
      <c r="F5774" s="75">
        <f>IF(CECCZ="CZ03",'Outside Temp'!B5774,IF(CECCZ="CZ04",'Outside Temp'!B5775,IF(CECCZ="CZ12",'Outside Temp'!B5776, IF(CECCZ="CZ13",'Outside Temp'!B5777))))</f>
        <v>55</v>
      </c>
      <c r="G5774" s="12">
        <f t="shared" si="3"/>
        <v>1</v>
      </c>
    </row>
    <row r="5775" ht="15.75" customHeight="1">
      <c r="A5775" s="13">
        <v>42185.177083333336</v>
      </c>
      <c r="B5775" s="73">
        <f t="shared" si="1"/>
        <v>42185</v>
      </c>
      <c r="C5775" s="74">
        <f>IF(NewCustomer="Yes", IF(COUNTIF($I$2:$I$11,B5775)&gt;0,0,WEEKDAY(B5775,2)),IF(COUNTIF($I$2:$I$21,B5775)&gt;0,0,WEEKDAY(B5775,2)))</f>
        <v>2</v>
      </c>
      <c r="D5775" s="74">
        <f t="shared" si="2"/>
        <v>4</v>
      </c>
      <c r="E5775" s="12">
        <f>IFERROR(VLOOKUP(A5775,'IDAR Meter Data'!$A:$B,2,1),"")</f>
        <v>176</v>
      </c>
      <c r="F5775" s="75">
        <f>IF(CECCZ="CZ03",'Outside Temp'!B5775,IF(CECCZ="CZ04",'Outside Temp'!B5776,IF(CECCZ="CZ12",'Outside Temp'!B5777, IF(CECCZ="CZ13",'Outside Temp'!B5778))))</f>
        <v>55</v>
      </c>
      <c r="G5775" s="12">
        <f t="shared" si="3"/>
        <v>1</v>
      </c>
    </row>
    <row r="5776" ht="15.75" customHeight="1">
      <c r="A5776" s="13">
        <v>42185.1875</v>
      </c>
      <c r="B5776" s="73">
        <f t="shared" si="1"/>
        <v>42185</v>
      </c>
      <c r="C5776" s="74">
        <f>IF(NewCustomer="Yes", IF(COUNTIF($I$2:$I$11,B5776)&gt;0,0,WEEKDAY(B5776,2)),IF(COUNTIF($I$2:$I$21,B5776)&gt;0,0,WEEKDAY(B5776,2)))</f>
        <v>2</v>
      </c>
      <c r="D5776" s="74">
        <f t="shared" si="2"/>
        <v>4</v>
      </c>
      <c r="E5776" s="12">
        <f>IFERROR(VLOOKUP(A5776,'IDAR Meter Data'!$A:$B,2,1),"")</f>
        <v>178</v>
      </c>
      <c r="F5776" s="75">
        <f>IF(CECCZ="CZ03",'Outside Temp'!B5776,IF(CECCZ="CZ04",'Outside Temp'!B5777,IF(CECCZ="CZ12",'Outside Temp'!B5778, IF(CECCZ="CZ13",'Outside Temp'!B5779))))</f>
        <v>55</v>
      </c>
      <c r="G5776" s="12">
        <f t="shared" si="3"/>
        <v>1</v>
      </c>
    </row>
    <row r="5777" ht="15.75" customHeight="1">
      <c r="A5777" s="13">
        <v>42185.197916666664</v>
      </c>
      <c r="B5777" s="73">
        <f t="shared" si="1"/>
        <v>42185</v>
      </c>
      <c r="C5777" s="74">
        <f>IF(NewCustomer="Yes", IF(COUNTIF($I$2:$I$11,B5777)&gt;0,0,WEEKDAY(B5777,2)),IF(COUNTIF($I$2:$I$21,B5777)&gt;0,0,WEEKDAY(B5777,2)))</f>
        <v>2</v>
      </c>
      <c r="D5777" s="74">
        <f t="shared" si="2"/>
        <v>4</v>
      </c>
      <c r="E5777" s="12">
        <f>IFERROR(VLOOKUP(A5777,'IDAR Meter Data'!$A:$B,2,1),"")</f>
        <v>178</v>
      </c>
      <c r="F5777" s="75">
        <f>IF(CECCZ="CZ03",'Outside Temp'!B5777,IF(CECCZ="CZ04",'Outside Temp'!B5778,IF(CECCZ="CZ12",'Outside Temp'!B5779, IF(CECCZ="CZ13",'Outside Temp'!B5780))))</f>
        <v>55</v>
      </c>
      <c r="G5777" s="12">
        <f t="shared" si="3"/>
        <v>1</v>
      </c>
    </row>
    <row r="5778" ht="15.75" customHeight="1">
      <c r="A5778" s="13">
        <v>42185.208333333336</v>
      </c>
      <c r="B5778" s="73">
        <f t="shared" si="1"/>
        <v>42185</v>
      </c>
      <c r="C5778" s="74">
        <f>IF(NewCustomer="Yes", IF(COUNTIF($I$2:$I$11,B5778)&gt;0,0,WEEKDAY(B5778,2)),IF(COUNTIF($I$2:$I$21,B5778)&gt;0,0,WEEKDAY(B5778,2)))</f>
        <v>2</v>
      </c>
      <c r="D5778" s="74">
        <f t="shared" si="2"/>
        <v>5</v>
      </c>
      <c r="E5778" s="12">
        <f>IFERROR(VLOOKUP(A5778,'IDAR Meter Data'!$A:$B,2,1),"")</f>
        <v>185</v>
      </c>
      <c r="F5778" s="75">
        <f>IF(CECCZ="CZ03",'Outside Temp'!B5778,IF(CECCZ="CZ04",'Outside Temp'!B5779,IF(CECCZ="CZ12",'Outside Temp'!B5780, IF(CECCZ="CZ13",'Outside Temp'!B5781))))</f>
        <v>55.06666667</v>
      </c>
      <c r="G5778" s="12">
        <f t="shared" si="3"/>
        <v>1</v>
      </c>
    </row>
    <row r="5779" ht="15.75" customHeight="1">
      <c r="A5779" s="13">
        <v>42185.21875</v>
      </c>
      <c r="B5779" s="73">
        <f t="shared" si="1"/>
        <v>42185</v>
      </c>
      <c r="C5779" s="74">
        <f>IF(NewCustomer="Yes", IF(COUNTIF($I$2:$I$11,B5779)&gt;0,0,WEEKDAY(B5779,2)),IF(COUNTIF($I$2:$I$21,B5779)&gt;0,0,WEEKDAY(B5779,2)))</f>
        <v>2</v>
      </c>
      <c r="D5779" s="74">
        <f t="shared" si="2"/>
        <v>5</v>
      </c>
      <c r="E5779" s="12">
        <f>IFERROR(VLOOKUP(A5779,'IDAR Meter Data'!$A:$B,2,1),"")</f>
        <v>170</v>
      </c>
      <c r="F5779" s="75">
        <f>IF(CECCZ="CZ03",'Outside Temp'!B5779,IF(CECCZ="CZ04",'Outside Temp'!B5780,IF(CECCZ="CZ12",'Outside Temp'!B5781, IF(CECCZ="CZ13",'Outside Temp'!B5782))))</f>
        <v>55.31666667</v>
      </c>
      <c r="G5779" s="12">
        <f t="shared" si="3"/>
        <v>1</v>
      </c>
    </row>
    <row r="5780" ht="15.75" customHeight="1">
      <c r="A5780" s="13">
        <v>42185.229166666664</v>
      </c>
      <c r="B5780" s="73">
        <f t="shared" si="1"/>
        <v>42185</v>
      </c>
      <c r="C5780" s="74">
        <f>IF(NewCustomer="Yes", IF(COUNTIF($I$2:$I$11,B5780)&gt;0,0,WEEKDAY(B5780,2)),IF(COUNTIF($I$2:$I$21,B5780)&gt;0,0,WEEKDAY(B5780,2)))</f>
        <v>2</v>
      </c>
      <c r="D5780" s="74">
        <f t="shared" si="2"/>
        <v>5</v>
      </c>
      <c r="E5780" s="12">
        <f>IFERROR(VLOOKUP(A5780,'IDAR Meter Data'!$A:$B,2,1),"")</f>
        <v>179</v>
      </c>
      <c r="F5780" s="75">
        <f>IF(CECCZ="CZ03",'Outside Temp'!B5780,IF(CECCZ="CZ04",'Outside Temp'!B5781,IF(CECCZ="CZ12",'Outside Temp'!B5782, IF(CECCZ="CZ13",'Outside Temp'!B5783))))</f>
        <v>55.56666667</v>
      </c>
      <c r="G5780" s="12">
        <f t="shared" si="3"/>
        <v>1</v>
      </c>
    </row>
    <row r="5781" ht="15.75" customHeight="1">
      <c r="A5781" s="13">
        <v>42185.239583333336</v>
      </c>
      <c r="B5781" s="73">
        <f t="shared" si="1"/>
        <v>42185</v>
      </c>
      <c r="C5781" s="74">
        <f>IF(NewCustomer="Yes", IF(COUNTIF($I$2:$I$11,B5781)&gt;0,0,WEEKDAY(B5781,2)),IF(COUNTIF($I$2:$I$21,B5781)&gt;0,0,WEEKDAY(B5781,2)))</f>
        <v>2</v>
      </c>
      <c r="D5781" s="74">
        <f t="shared" si="2"/>
        <v>5</v>
      </c>
      <c r="E5781" s="12">
        <f>IFERROR(VLOOKUP(A5781,'IDAR Meter Data'!$A:$B,2,1),"")</f>
        <v>173</v>
      </c>
      <c r="F5781" s="75">
        <f>IF(CECCZ="CZ03",'Outside Temp'!B5781,IF(CECCZ="CZ04",'Outside Temp'!B5782,IF(CECCZ="CZ12",'Outside Temp'!B5783, IF(CECCZ="CZ13",'Outside Temp'!B5784))))</f>
        <v>55.81666667</v>
      </c>
      <c r="G5781" s="12">
        <f t="shared" si="3"/>
        <v>1</v>
      </c>
    </row>
    <row r="5782" ht="15.75" customHeight="1">
      <c r="A5782" s="13">
        <v>42185.25</v>
      </c>
      <c r="B5782" s="73">
        <f t="shared" si="1"/>
        <v>42185</v>
      </c>
      <c r="C5782" s="74">
        <f>IF(NewCustomer="Yes", IF(COUNTIF($I$2:$I$11,B5782)&gt;0,0,WEEKDAY(B5782,2)),IF(COUNTIF($I$2:$I$21,B5782)&gt;0,0,WEEKDAY(B5782,2)))</f>
        <v>2</v>
      </c>
      <c r="D5782" s="74">
        <f t="shared" si="2"/>
        <v>6</v>
      </c>
      <c r="E5782" s="12">
        <f>IFERROR(VLOOKUP(A5782,'IDAR Meter Data'!$A:$B,2,1),"")</f>
        <v>180</v>
      </c>
      <c r="F5782" s="75">
        <f>IF(CECCZ="CZ03",'Outside Temp'!B5782,IF(CECCZ="CZ04",'Outside Temp'!B5783,IF(CECCZ="CZ12",'Outside Temp'!B5784, IF(CECCZ="CZ13",'Outside Temp'!B5785))))</f>
        <v>56.2</v>
      </c>
      <c r="G5782" s="12">
        <f t="shared" si="3"/>
        <v>1</v>
      </c>
    </row>
    <row r="5783" ht="15.75" customHeight="1">
      <c r="A5783" s="13">
        <v>42185.260416666664</v>
      </c>
      <c r="B5783" s="73">
        <f t="shared" si="1"/>
        <v>42185</v>
      </c>
      <c r="C5783" s="74">
        <f>IF(NewCustomer="Yes", IF(COUNTIF($I$2:$I$11,B5783)&gt;0,0,WEEKDAY(B5783,2)),IF(COUNTIF($I$2:$I$21,B5783)&gt;0,0,WEEKDAY(B5783,2)))</f>
        <v>2</v>
      </c>
      <c r="D5783" s="74">
        <f t="shared" si="2"/>
        <v>6</v>
      </c>
      <c r="E5783" s="12">
        <f>IFERROR(VLOOKUP(A5783,'IDAR Meter Data'!$A:$B,2,1),"")</f>
        <v>172</v>
      </c>
      <c r="F5783" s="75">
        <f>IF(CECCZ="CZ03",'Outside Temp'!B5783,IF(CECCZ="CZ04",'Outside Temp'!B5784,IF(CECCZ="CZ12",'Outside Temp'!B5785, IF(CECCZ="CZ13",'Outside Temp'!B5786))))</f>
        <v>56.95</v>
      </c>
      <c r="G5783" s="12">
        <f t="shared" si="3"/>
        <v>1</v>
      </c>
    </row>
    <row r="5784" ht="15.75" customHeight="1">
      <c r="A5784" s="13">
        <v>42185.270833333336</v>
      </c>
      <c r="B5784" s="73">
        <f t="shared" si="1"/>
        <v>42185</v>
      </c>
      <c r="C5784" s="74">
        <f>IF(NewCustomer="Yes", IF(COUNTIF($I$2:$I$11,B5784)&gt;0,0,WEEKDAY(B5784,2)),IF(COUNTIF($I$2:$I$21,B5784)&gt;0,0,WEEKDAY(B5784,2)))</f>
        <v>2</v>
      </c>
      <c r="D5784" s="74">
        <f t="shared" si="2"/>
        <v>6</v>
      </c>
      <c r="E5784" s="12">
        <f>IFERROR(VLOOKUP(A5784,'IDAR Meter Data'!$A:$B,2,1),"")</f>
        <v>178</v>
      </c>
      <c r="F5784" s="75">
        <f>IF(CECCZ="CZ03",'Outside Temp'!B5784,IF(CECCZ="CZ04",'Outside Temp'!B5785,IF(CECCZ="CZ12",'Outside Temp'!B5786, IF(CECCZ="CZ13",'Outside Temp'!B5787))))</f>
        <v>57.7</v>
      </c>
      <c r="G5784" s="12">
        <f t="shared" si="3"/>
        <v>1</v>
      </c>
    </row>
    <row r="5785" ht="15.75" customHeight="1">
      <c r="A5785" s="13">
        <v>42185.28125</v>
      </c>
      <c r="B5785" s="73">
        <f t="shared" si="1"/>
        <v>42185</v>
      </c>
      <c r="C5785" s="74">
        <f>IF(NewCustomer="Yes", IF(COUNTIF($I$2:$I$11,B5785)&gt;0,0,WEEKDAY(B5785,2)),IF(COUNTIF($I$2:$I$21,B5785)&gt;0,0,WEEKDAY(B5785,2)))</f>
        <v>2</v>
      </c>
      <c r="D5785" s="74">
        <f t="shared" si="2"/>
        <v>6</v>
      </c>
      <c r="E5785" s="12">
        <f>IFERROR(VLOOKUP(A5785,'IDAR Meter Data'!$A:$B,2,1),"")</f>
        <v>180</v>
      </c>
      <c r="F5785" s="75">
        <f>IF(CECCZ="CZ03",'Outside Temp'!B5785,IF(CECCZ="CZ04",'Outside Temp'!B5786,IF(CECCZ="CZ12",'Outside Temp'!B5787, IF(CECCZ="CZ13",'Outside Temp'!B5788))))</f>
        <v>58.45</v>
      </c>
      <c r="G5785" s="12">
        <f t="shared" si="3"/>
        <v>1</v>
      </c>
    </row>
    <row r="5786" ht="15.75" customHeight="1">
      <c r="A5786" s="13">
        <v>42185.291666666664</v>
      </c>
      <c r="B5786" s="73">
        <f t="shared" si="1"/>
        <v>42185</v>
      </c>
      <c r="C5786" s="74">
        <f>IF(NewCustomer="Yes", IF(COUNTIF($I$2:$I$11,B5786)&gt;0,0,WEEKDAY(B5786,2)),IF(COUNTIF($I$2:$I$21,B5786)&gt;0,0,WEEKDAY(B5786,2)))</f>
        <v>2</v>
      </c>
      <c r="D5786" s="74">
        <f t="shared" si="2"/>
        <v>7</v>
      </c>
      <c r="E5786" s="12">
        <f>IFERROR(VLOOKUP(A5786,'IDAR Meter Data'!$A:$B,2,1),"")</f>
        <v>182</v>
      </c>
      <c r="F5786" s="75">
        <f>IF(CECCZ="CZ03",'Outside Temp'!B5786,IF(CECCZ="CZ04",'Outside Temp'!B5787,IF(CECCZ="CZ12",'Outside Temp'!B5788, IF(CECCZ="CZ13",'Outside Temp'!B5789))))</f>
        <v>59.26666667</v>
      </c>
      <c r="G5786" s="12">
        <f t="shared" si="3"/>
        <v>1</v>
      </c>
    </row>
    <row r="5787" ht="15.75" customHeight="1">
      <c r="A5787" s="13">
        <v>42185.302083333336</v>
      </c>
      <c r="B5787" s="73">
        <f t="shared" si="1"/>
        <v>42185</v>
      </c>
      <c r="C5787" s="74">
        <f>IF(NewCustomer="Yes", IF(COUNTIF($I$2:$I$11,B5787)&gt;0,0,WEEKDAY(B5787,2)),IF(COUNTIF($I$2:$I$21,B5787)&gt;0,0,WEEKDAY(B5787,2)))</f>
        <v>2</v>
      </c>
      <c r="D5787" s="74">
        <f t="shared" si="2"/>
        <v>7</v>
      </c>
      <c r="E5787" s="12">
        <f>IFERROR(VLOOKUP(A5787,'IDAR Meter Data'!$A:$B,2,1),"")</f>
        <v>189</v>
      </c>
      <c r="F5787" s="75">
        <f>IF(CECCZ="CZ03",'Outside Temp'!B5787,IF(CECCZ="CZ04",'Outside Temp'!B5788,IF(CECCZ="CZ12",'Outside Temp'!B5789, IF(CECCZ="CZ13",'Outside Temp'!B5790))))</f>
        <v>60.26666667</v>
      </c>
      <c r="G5787" s="12">
        <f t="shared" si="3"/>
        <v>1</v>
      </c>
    </row>
    <row r="5788" ht="15.75" customHeight="1">
      <c r="A5788" s="13">
        <v>42185.3125</v>
      </c>
      <c r="B5788" s="73">
        <f t="shared" si="1"/>
        <v>42185</v>
      </c>
      <c r="C5788" s="74">
        <f>IF(NewCustomer="Yes", IF(COUNTIF($I$2:$I$11,B5788)&gt;0,0,WEEKDAY(B5788,2)),IF(COUNTIF($I$2:$I$21,B5788)&gt;0,0,WEEKDAY(B5788,2)))</f>
        <v>2</v>
      </c>
      <c r="D5788" s="74">
        <f t="shared" si="2"/>
        <v>7</v>
      </c>
      <c r="E5788" s="12">
        <f>IFERROR(VLOOKUP(A5788,'IDAR Meter Data'!$A:$B,2,1),"")</f>
        <v>179</v>
      </c>
      <c r="F5788" s="75">
        <f>IF(CECCZ="CZ03",'Outside Temp'!B5788,IF(CECCZ="CZ04",'Outside Temp'!B5789,IF(CECCZ="CZ12",'Outside Temp'!B5790, IF(CECCZ="CZ13",'Outside Temp'!B5791))))</f>
        <v>61.26666667</v>
      </c>
      <c r="G5788" s="12">
        <f t="shared" si="3"/>
        <v>1</v>
      </c>
    </row>
    <row r="5789" ht="15.75" customHeight="1">
      <c r="A5789" s="13">
        <v>42185.322916666664</v>
      </c>
      <c r="B5789" s="73">
        <f t="shared" si="1"/>
        <v>42185</v>
      </c>
      <c r="C5789" s="74">
        <f>IF(NewCustomer="Yes", IF(COUNTIF($I$2:$I$11,B5789)&gt;0,0,WEEKDAY(B5789,2)),IF(COUNTIF($I$2:$I$21,B5789)&gt;0,0,WEEKDAY(B5789,2)))</f>
        <v>2</v>
      </c>
      <c r="D5789" s="74">
        <f t="shared" si="2"/>
        <v>7</v>
      </c>
      <c r="E5789" s="12">
        <f>IFERROR(VLOOKUP(A5789,'IDAR Meter Data'!$A:$B,2,1),"")</f>
        <v>186</v>
      </c>
      <c r="F5789" s="75">
        <f>IF(CECCZ="CZ03",'Outside Temp'!B5789,IF(CECCZ="CZ04",'Outside Temp'!B5790,IF(CECCZ="CZ12",'Outside Temp'!B5791, IF(CECCZ="CZ13",'Outside Temp'!B5792))))</f>
        <v>62.26666667</v>
      </c>
      <c r="G5789" s="12">
        <f t="shared" si="3"/>
        <v>1</v>
      </c>
    </row>
    <row r="5790" ht="15.75" customHeight="1">
      <c r="A5790" s="13">
        <v>42185.333333333336</v>
      </c>
      <c r="B5790" s="73">
        <f t="shared" si="1"/>
        <v>42185</v>
      </c>
      <c r="C5790" s="74">
        <f>IF(NewCustomer="Yes", IF(COUNTIF($I$2:$I$11,B5790)&gt;0,0,WEEKDAY(B5790,2)),IF(COUNTIF($I$2:$I$21,B5790)&gt;0,0,WEEKDAY(B5790,2)))</f>
        <v>2</v>
      </c>
      <c r="D5790" s="74">
        <f t="shared" si="2"/>
        <v>8</v>
      </c>
      <c r="E5790" s="12">
        <f>IFERROR(VLOOKUP(A5790,'IDAR Meter Data'!$A:$B,2,1),"")</f>
        <v>192</v>
      </c>
      <c r="F5790" s="75">
        <f>IF(CECCZ="CZ03",'Outside Temp'!B5790,IF(CECCZ="CZ04",'Outside Temp'!B5791,IF(CECCZ="CZ12",'Outside Temp'!B5792, IF(CECCZ="CZ13",'Outside Temp'!B5793))))</f>
        <v>63.2</v>
      </c>
      <c r="G5790" s="12">
        <f t="shared" si="3"/>
        <v>1</v>
      </c>
    </row>
    <row r="5791" ht="15.75" customHeight="1">
      <c r="A5791" s="13">
        <v>42185.34375</v>
      </c>
      <c r="B5791" s="73">
        <f t="shared" si="1"/>
        <v>42185</v>
      </c>
      <c r="C5791" s="74">
        <f>IF(NewCustomer="Yes", IF(COUNTIF($I$2:$I$11,B5791)&gt;0,0,WEEKDAY(B5791,2)),IF(COUNTIF($I$2:$I$21,B5791)&gt;0,0,WEEKDAY(B5791,2)))</f>
        <v>2</v>
      </c>
      <c r="D5791" s="74">
        <f t="shared" si="2"/>
        <v>8</v>
      </c>
      <c r="E5791" s="12">
        <f>IFERROR(VLOOKUP(A5791,'IDAR Meter Data'!$A:$B,2,1),"")</f>
        <v>207</v>
      </c>
      <c r="F5791" s="75">
        <f>IF(CECCZ="CZ03",'Outside Temp'!B5791,IF(CECCZ="CZ04",'Outside Temp'!B5792,IF(CECCZ="CZ12",'Outside Temp'!B5793, IF(CECCZ="CZ13",'Outside Temp'!B5794))))</f>
        <v>63.95</v>
      </c>
      <c r="G5791" s="12">
        <f t="shared" si="3"/>
        <v>1</v>
      </c>
    </row>
    <row r="5792" ht="15.75" customHeight="1">
      <c r="A5792" s="13">
        <v>42185.354166666664</v>
      </c>
      <c r="B5792" s="73">
        <f t="shared" si="1"/>
        <v>42185</v>
      </c>
      <c r="C5792" s="74">
        <f>IF(NewCustomer="Yes", IF(COUNTIF($I$2:$I$11,B5792)&gt;0,0,WEEKDAY(B5792,2)),IF(COUNTIF($I$2:$I$21,B5792)&gt;0,0,WEEKDAY(B5792,2)))</f>
        <v>2</v>
      </c>
      <c r="D5792" s="74">
        <f t="shared" si="2"/>
        <v>8</v>
      </c>
      <c r="E5792" s="12">
        <f>IFERROR(VLOOKUP(A5792,'IDAR Meter Data'!$A:$B,2,1),"")</f>
        <v>199</v>
      </c>
      <c r="F5792" s="75">
        <f>IF(CECCZ="CZ03",'Outside Temp'!B5792,IF(CECCZ="CZ04",'Outside Temp'!B5793,IF(CECCZ="CZ12",'Outside Temp'!B5794, IF(CECCZ="CZ13",'Outside Temp'!B5795))))</f>
        <v>64.7</v>
      </c>
      <c r="G5792" s="12">
        <f t="shared" si="3"/>
        <v>1</v>
      </c>
    </row>
    <row r="5793" ht="15.75" customHeight="1">
      <c r="A5793" s="13">
        <v>42185.364583333336</v>
      </c>
      <c r="B5793" s="73">
        <f t="shared" si="1"/>
        <v>42185</v>
      </c>
      <c r="C5793" s="74">
        <f>IF(NewCustomer="Yes", IF(COUNTIF($I$2:$I$11,B5793)&gt;0,0,WEEKDAY(B5793,2)),IF(COUNTIF($I$2:$I$21,B5793)&gt;0,0,WEEKDAY(B5793,2)))</f>
        <v>2</v>
      </c>
      <c r="D5793" s="74">
        <f t="shared" si="2"/>
        <v>8</v>
      </c>
      <c r="E5793" s="12">
        <f>IFERROR(VLOOKUP(A5793,'IDAR Meter Data'!$A:$B,2,1),"")</f>
        <v>202</v>
      </c>
      <c r="F5793" s="75">
        <f>IF(CECCZ="CZ03",'Outside Temp'!B5793,IF(CECCZ="CZ04",'Outside Temp'!B5794,IF(CECCZ="CZ12",'Outside Temp'!B5795, IF(CECCZ="CZ13",'Outside Temp'!B5796))))</f>
        <v>65.45</v>
      </c>
      <c r="G5793" s="12">
        <f t="shared" si="3"/>
        <v>2</v>
      </c>
    </row>
    <row r="5794" ht="15.75" customHeight="1">
      <c r="A5794" s="13">
        <v>42185.375</v>
      </c>
      <c r="B5794" s="73">
        <f t="shared" si="1"/>
        <v>42185</v>
      </c>
      <c r="C5794" s="74">
        <f>IF(NewCustomer="Yes", IF(COUNTIF($I$2:$I$11,B5794)&gt;0,0,WEEKDAY(B5794,2)),IF(COUNTIF($I$2:$I$21,B5794)&gt;0,0,WEEKDAY(B5794,2)))</f>
        <v>2</v>
      </c>
      <c r="D5794" s="74">
        <f t="shared" si="2"/>
        <v>9</v>
      </c>
      <c r="E5794" s="12">
        <f>IFERROR(VLOOKUP(A5794,'IDAR Meter Data'!$A:$B,2,1),"")</f>
        <v>211</v>
      </c>
      <c r="F5794" s="75">
        <f>IF(CECCZ="CZ03",'Outside Temp'!B5794,IF(CECCZ="CZ04",'Outside Temp'!B5795,IF(CECCZ="CZ12",'Outside Temp'!B5796, IF(CECCZ="CZ13",'Outside Temp'!B5797))))</f>
        <v>66.06666667</v>
      </c>
      <c r="G5794" s="12">
        <f t="shared" si="3"/>
        <v>2</v>
      </c>
    </row>
    <row r="5795" ht="15.75" customHeight="1">
      <c r="A5795" s="13">
        <v>42185.385416666664</v>
      </c>
      <c r="B5795" s="73">
        <f t="shared" si="1"/>
        <v>42185</v>
      </c>
      <c r="C5795" s="74">
        <f>IF(NewCustomer="Yes", IF(COUNTIF($I$2:$I$11,B5795)&gt;0,0,WEEKDAY(B5795,2)),IF(COUNTIF($I$2:$I$21,B5795)&gt;0,0,WEEKDAY(B5795,2)))</f>
        <v>2</v>
      </c>
      <c r="D5795" s="74">
        <f t="shared" si="2"/>
        <v>9</v>
      </c>
      <c r="E5795" s="12">
        <f>IFERROR(VLOOKUP(A5795,'IDAR Meter Data'!$A:$B,2,1),"")</f>
        <v>213</v>
      </c>
      <c r="F5795" s="75">
        <f>IF(CECCZ="CZ03",'Outside Temp'!B5795,IF(CECCZ="CZ04",'Outside Temp'!B5796,IF(CECCZ="CZ12",'Outside Temp'!B5797, IF(CECCZ="CZ13",'Outside Temp'!B5798))))</f>
        <v>66.31666667</v>
      </c>
      <c r="G5795" s="12">
        <f t="shared" si="3"/>
        <v>2</v>
      </c>
    </row>
    <row r="5796" ht="15.75" customHeight="1">
      <c r="A5796" s="13">
        <v>42185.395833333336</v>
      </c>
      <c r="B5796" s="73">
        <f t="shared" si="1"/>
        <v>42185</v>
      </c>
      <c r="C5796" s="74">
        <f>IF(NewCustomer="Yes", IF(COUNTIF($I$2:$I$11,B5796)&gt;0,0,WEEKDAY(B5796,2)),IF(COUNTIF($I$2:$I$21,B5796)&gt;0,0,WEEKDAY(B5796,2)))</f>
        <v>2</v>
      </c>
      <c r="D5796" s="74">
        <f t="shared" si="2"/>
        <v>9</v>
      </c>
      <c r="E5796" s="12">
        <f>IFERROR(VLOOKUP(A5796,'IDAR Meter Data'!$A:$B,2,1),"")</f>
        <v>223</v>
      </c>
      <c r="F5796" s="75">
        <f>IF(CECCZ="CZ03",'Outside Temp'!B5796,IF(CECCZ="CZ04",'Outside Temp'!B5797,IF(CECCZ="CZ12",'Outside Temp'!B5798, IF(CECCZ="CZ13",'Outside Temp'!B5799))))</f>
        <v>66.56666667</v>
      </c>
      <c r="G5796" s="12">
        <f t="shared" si="3"/>
        <v>2</v>
      </c>
    </row>
    <row r="5797" ht="15.75" customHeight="1">
      <c r="A5797" s="13">
        <v>42185.40625</v>
      </c>
      <c r="B5797" s="73">
        <f t="shared" si="1"/>
        <v>42185</v>
      </c>
      <c r="C5797" s="74">
        <f>IF(NewCustomer="Yes", IF(COUNTIF($I$2:$I$11,B5797)&gt;0,0,WEEKDAY(B5797,2)),IF(COUNTIF($I$2:$I$21,B5797)&gt;0,0,WEEKDAY(B5797,2)))</f>
        <v>2</v>
      </c>
      <c r="D5797" s="74">
        <f t="shared" si="2"/>
        <v>9</v>
      </c>
      <c r="E5797" s="12">
        <f>IFERROR(VLOOKUP(A5797,'IDAR Meter Data'!$A:$B,2,1),"")</f>
        <v>224</v>
      </c>
      <c r="F5797" s="75">
        <f>IF(CECCZ="CZ03",'Outside Temp'!B5797,IF(CECCZ="CZ04",'Outside Temp'!B5798,IF(CECCZ="CZ12",'Outside Temp'!B5799, IF(CECCZ="CZ13",'Outside Temp'!B5800))))</f>
        <v>66.81666667</v>
      </c>
      <c r="G5797" s="12">
        <f t="shared" si="3"/>
        <v>2</v>
      </c>
    </row>
    <row r="5798" ht="15.75" customHeight="1">
      <c r="A5798" s="13">
        <v>42185.416666666664</v>
      </c>
      <c r="B5798" s="73">
        <f t="shared" si="1"/>
        <v>42185</v>
      </c>
      <c r="C5798" s="74">
        <f>IF(NewCustomer="Yes", IF(COUNTIF($I$2:$I$11,B5798)&gt;0,0,WEEKDAY(B5798,2)),IF(COUNTIF($I$2:$I$21,B5798)&gt;0,0,WEEKDAY(B5798,2)))</f>
        <v>2</v>
      </c>
      <c r="D5798" s="74">
        <f t="shared" si="2"/>
        <v>10</v>
      </c>
      <c r="E5798" s="12">
        <f>IFERROR(VLOOKUP(A5798,'IDAR Meter Data'!$A:$B,2,1),"")</f>
        <v>233</v>
      </c>
      <c r="F5798" s="75">
        <f>IF(CECCZ="CZ03",'Outside Temp'!B5798,IF(CECCZ="CZ04",'Outside Temp'!B5799,IF(CECCZ="CZ12",'Outside Temp'!B5800, IF(CECCZ="CZ13",'Outside Temp'!B5801))))</f>
        <v>67.33333333</v>
      </c>
      <c r="G5798" s="12">
        <f t="shared" si="3"/>
        <v>2</v>
      </c>
    </row>
    <row r="5799" ht="15.75" customHeight="1">
      <c r="A5799" s="13">
        <v>42185.427083333336</v>
      </c>
      <c r="B5799" s="73">
        <f t="shared" si="1"/>
        <v>42185</v>
      </c>
      <c r="C5799" s="74">
        <f>IF(NewCustomer="Yes", IF(COUNTIF($I$2:$I$11,B5799)&gt;0,0,WEEKDAY(B5799,2)),IF(COUNTIF($I$2:$I$21,B5799)&gt;0,0,WEEKDAY(B5799,2)))</f>
        <v>2</v>
      </c>
      <c r="D5799" s="74">
        <f t="shared" si="2"/>
        <v>10</v>
      </c>
      <c r="E5799" s="12">
        <f>IFERROR(VLOOKUP(A5799,'IDAR Meter Data'!$A:$B,2,1),"")</f>
        <v>240</v>
      </c>
      <c r="F5799" s="75">
        <f>IF(CECCZ="CZ03",'Outside Temp'!B5799,IF(CECCZ="CZ04",'Outside Temp'!B5800,IF(CECCZ="CZ12",'Outside Temp'!B5801, IF(CECCZ="CZ13",'Outside Temp'!B5802))))</f>
        <v>68.58333333</v>
      </c>
      <c r="G5799" s="12">
        <f t="shared" si="3"/>
        <v>2</v>
      </c>
    </row>
    <row r="5800" ht="15.75" customHeight="1">
      <c r="A5800" s="13">
        <v>42185.4375</v>
      </c>
      <c r="B5800" s="73">
        <f t="shared" si="1"/>
        <v>42185</v>
      </c>
      <c r="C5800" s="74">
        <f>IF(NewCustomer="Yes", IF(COUNTIF($I$2:$I$11,B5800)&gt;0,0,WEEKDAY(B5800,2)),IF(COUNTIF($I$2:$I$21,B5800)&gt;0,0,WEEKDAY(B5800,2)))</f>
        <v>2</v>
      </c>
      <c r="D5800" s="74">
        <f t="shared" si="2"/>
        <v>10</v>
      </c>
      <c r="E5800" s="12">
        <f>IFERROR(VLOOKUP(A5800,'IDAR Meter Data'!$A:$B,2,1),"")</f>
        <v>249</v>
      </c>
      <c r="F5800" s="75">
        <f>IF(CECCZ="CZ03",'Outside Temp'!B5800,IF(CECCZ="CZ04",'Outside Temp'!B5801,IF(CECCZ="CZ12",'Outside Temp'!B5802, IF(CECCZ="CZ13",'Outside Temp'!B5803))))</f>
        <v>69.83333333</v>
      </c>
      <c r="G5800" s="12">
        <f t="shared" si="3"/>
        <v>2</v>
      </c>
    </row>
    <row r="5801" ht="15.75" customHeight="1">
      <c r="A5801" s="13">
        <v>42185.447916666664</v>
      </c>
      <c r="B5801" s="73">
        <f t="shared" si="1"/>
        <v>42185</v>
      </c>
      <c r="C5801" s="74">
        <f>IF(NewCustomer="Yes", IF(COUNTIF($I$2:$I$11,B5801)&gt;0,0,WEEKDAY(B5801,2)),IF(COUNTIF($I$2:$I$21,B5801)&gt;0,0,WEEKDAY(B5801,2)))</f>
        <v>2</v>
      </c>
      <c r="D5801" s="74">
        <f t="shared" si="2"/>
        <v>10</v>
      </c>
      <c r="E5801" s="12">
        <f>IFERROR(VLOOKUP(A5801,'IDAR Meter Data'!$A:$B,2,1),"")</f>
        <v>257</v>
      </c>
      <c r="F5801" s="75">
        <f>IF(CECCZ="CZ03",'Outside Temp'!B5801,IF(CECCZ="CZ04",'Outside Temp'!B5802,IF(CECCZ="CZ12",'Outside Temp'!B5803, IF(CECCZ="CZ13",'Outside Temp'!B5804))))</f>
        <v>71.08333333</v>
      </c>
      <c r="G5801" s="12">
        <f t="shared" si="3"/>
        <v>3</v>
      </c>
    </row>
    <row r="5802" ht="15.75" customHeight="1">
      <c r="A5802" s="13">
        <v>42185.458333333336</v>
      </c>
      <c r="B5802" s="73">
        <f t="shared" si="1"/>
        <v>42185</v>
      </c>
      <c r="C5802" s="74">
        <f>IF(NewCustomer="Yes", IF(COUNTIF($I$2:$I$11,B5802)&gt;0,0,WEEKDAY(B5802,2)),IF(COUNTIF($I$2:$I$21,B5802)&gt;0,0,WEEKDAY(B5802,2)))</f>
        <v>2</v>
      </c>
      <c r="D5802" s="74">
        <f t="shared" si="2"/>
        <v>11</v>
      </c>
      <c r="E5802" s="12">
        <f>IFERROR(VLOOKUP(A5802,'IDAR Meter Data'!$A:$B,2,1),"")</f>
        <v>246</v>
      </c>
      <c r="F5802" s="75">
        <f>IF(CECCZ="CZ03",'Outside Temp'!B5802,IF(CECCZ="CZ04",'Outside Temp'!B5803,IF(CECCZ="CZ12",'Outside Temp'!B5804, IF(CECCZ="CZ13",'Outside Temp'!B5805))))</f>
        <v>72.2</v>
      </c>
      <c r="G5802" s="12">
        <f t="shared" si="3"/>
        <v>3</v>
      </c>
    </row>
    <row r="5803" ht="15.75" customHeight="1">
      <c r="A5803" s="13">
        <v>42185.46875</v>
      </c>
      <c r="B5803" s="73">
        <f t="shared" si="1"/>
        <v>42185</v>
      </c>
      <c r="C5803" s="74">
        <f>IF(NewCustomer="Yes", IF(COUNTIF($I$2:$I$11,B5803)&gt;0,0,WEEKDAY(B5803,2)),IF(COUNTIF($I$2:$I$21,B5803)&gt;0,0,WEEKDAY(B5803,2)))</f>
        <v>2</v>
      </c>
      <c r="D5803" s="74">
        <f t="shared" si="2"/>
        <v>11</v>
      </c>
      <c r="E5803" s="12">
        <f>IFERROR(VLOOKUP(A5803,'IDAR Meter Data'!$A:$B,2,1),"")</f>
        <v>272</v>
      </c>
      <c r="F5803" s="75">
        <f>IF(CECCZ="CZ03",'Outside Temp'!B5803,IF(CECCZ="CZ04",'Outside Temp'!B5804,IF(CECCZ="CZ12",'Outside Temp'!B5805, IF(CECCZ="CZ13",'Outside Temp'!B5806))))</f>
        <v>72.95</v>
      </c>
      <c r="G5803" s="12">
        <f t="shared" si="3"/>
        <v>3</v>
      </c>
    </row>
    <row r="5804" ht="15.75" customHeight="1">
      <c r="A5804" s="13">
        <v>42185.479166666664</v>
      </c>
      <c r="B5804" s="73">
        <f t="shared" si="1"/>
        <v>42185</v>
      </c>
      <c r="C5804" s="74">
        <f>IF(NewCustomer="Yes", IF(COUNTIF($I$2:$I$11,B5804)&gt;0,0,WEEKDAY(B5804,2)),IF(COUNTIF($I$2:$I$21,B5804)&gt;0,0,WEEKDAY(B5804,2)))</f>
        <v>2</v>
      </c>
      <c r="D5804" s="74">
        <f t="shared" si="2"/>
        <v>11</v>
      </c>
      <c r="E5804" s="12">
        <f>IFERROR(VLOOKUP(A5804,'IDAR Meter Data'!$A:$B,2,1),"")</f>
        <v>259</v>
      </c>
      <c r="F5804" s="75">
        <f>IF(CECCZ="CZ03",'Outside Temp'!B5804,IF(CECCZ="CZ04",'Outside Temp'!B5805,IF(CECCZ="CZ12",'Outside Temp'!B5806, IF(CECCZ="CZ13",'Outside Temp'!B5807))))</f>
        <v>73.7</v>
      </c>
      <c r="G5804" s="12">
        <f t="shared" si="3"/>
        <v>3</v>
      </c>
    </row>
    <row r="5805" ht="15.75" customHeight="1">
      <c r="A5805" s="13">
        <v>42185.489583333336</v>
      </c>
      <c r="B5805" s="73">
        <f t="shared" si="1"/>
        <v>42185</v>
      </c>
      <c r="C5805" s="74">
        <f>IF(NewCustomer="Yes", IF(COUNTIF($I$2:$I$11,B5805)&gt;0,0,WEEKDAY(B5805,2)),IF(COUNTIF($I$2:$I$21,B5805)&gt;0,0,WEEKDAY(B5805,2)))</f>
        <v>2</v>
      </c>
      <c r="D5805" s="74">
        <f t="shared" si="2"/>
        <v>11</v>
      </c>
      <c r="E5805" s="12">
        <f>IFERROR(VLOOKUP(A5805,'IDAR Meter Data'!$A:$B,2,1),"")</f>
        <v>276</v>
      </c>
      <c r="F5805" s="75">
        <f>IF(CECCZ="CZ03",'Outside Temp'!B5805,IF(CECCZ="CZ04",'Outside Temp'!B5806,IF(CECCZ="CZ12",'Outside Temp'!B5807, IF(CECCZ="CZ13",'Outside Temp'!B5808))))</f>
        <v>74.45</v>
      </c>
      <c r="G5805" s="12">
        <f t="shared" si="3"/>
        <v>3</v>
      </c>
    </row>
    <row r="5806" ht="15.75" customHeight="1">
      <c r="A5806" s="13">
        <v>42185.5</v>
      </c>
      <c r="B5806" s="73">
        <f t="shared" si="1"/>
        <v>42185</v>
      </c>
      <c r="C5806" s="74">
        <f>IF(NewCustomer="Yes", IF(COUNTIF($I$2:$I$11,B5806)&gt;0,0,WEEKDAY(B5806,2)),IF(COUNTIF($I$2:$I$21,B5806)&gt;0,0,WEEKDAY(B5806,2)))</f>
        <v>2</v>
      </c>
      <c r="D5806" s="74">
        <f t="shared" si="2"/>
        <v>12</v>
      </c>
      <c r="E5806" s="12">
        <f>IFERROR(VLOOKUP(A5806,'IDAR Meter Data'!$A:$B,2,1),"")</f>
        <v>274</v>
      </c>
      <c r="F5806" s="75">
        <f>IF(CECCZ="CZ03",'Outside Temp'!B5806,IF(CECCZ="CZ04",'Outside Temp'!B5807,IF(CECCZ="CZ12",'Outside Temp'!B5808, IF(CECCZ="CZ13",'Outside Temp'!B5809))))</f>
        <v>75.13333333</v>
      </c>
      <c r="G5806" s="12">
        <f t="shared" si="3"/>
        <v>4</v>
      </c>
    </row>
    <row r="5807" ht="15.75" customHeight="1">
      <c r="A5807" s="13">
        <v>42185.510416666664</v>
      </c>
      <c r="B5807" s="73">
        <f t="shared" si="1"/>
        <v>42185</v>
      </c>
      <c r="C5807" s="74">
        <f>IF(NewCustomer="Yes", IF(COUNTIF($I$2:$I$11,B5807)&gt;0,0,WEEKDAY(B5807,2)),IF(COUNTIF($I$2:$I$21,B5807)&gt;0,0,WEEKDAY(B5807,2)))</f>
        <v>2</v>
      </c>
      <c r="D5807" s="74">
        <f t="shared" si="2"/>
        <v>12</v>
      </c>
      <c r="E5807" s="12">
        <f>IFERROR(VLOOKUP(A5807,'IDAR Meter Data'!$A:$B,2,1),"")</f>
        <v>274</v>
      </c>
      <c r="F5807" s="75">
        <f>IF(CECCZ="CZ03",'Outside Temp'!B5807,IF(CECCZ="CZ04",'Outside Temp'!B5808,IF(CECCZ="CZ12",'Outside Temp'!B5809, IF(CECCZ="CZ13",'Outside Temp'!B5810))))</f>
        <v>75.63333333</v>
      </c>
      <c r="G5807" s="12">
        <f t="shared" si="3"/>
        <v>4</v>
      </c>
    </row>
    <row r="5808" ht="15.75" customHeight="1">
      <c r="A5808" s="13">
        <v>42185.520833333336</v>
      </c>
      <c r="B5808" s="73">
        <f t="shared" si="1"/>
        <v>42185</v>
      </c>
      <c r="C5808" s="74">
        <f>IF(NewCustomer="Yes", IF(COUNTIF($I$2:$I$11,B5808)&gt;0,0,WEEKDAY(B5808,2)),IF(COUNTIF($I$2:$I$21,B5808)&gt;0,0,WEEKDAY(B5808,2)))</f>
        <v>2</v>
      </c>
      <c r="D5808" s="74">
        <f t="shared" si="2"/>
        <v>12</v>
      </c>
      <c r="E5808" s="12">
        <f>IFERROR(VLOOKUP(A5808,'IDAR Meter Data'!$A:$B,2,1),"")</f>
        <v>268</v>
      </c>
      <c r="F5808" s="75">
        <f>IF(CECCZ="CZ03",'Outside Temp'!B5808,IF(CECCZ="CZ04",'Outside Temp'!B5809,IF(CECCZ="CZ12",'Outside Temp'!B5810, IF(CECCZ="CZ13",'Outside Temp'!B5811))))</f>
        <v>76.13333333</v>
      </c>
      <c r="G5808" s="12">
        <f t="shared" si="3"/>
        <v>4</v>
      </c>
    </row>
    <row r="5809" ht="15.75" customHeight="1">
      <c r="A5809" s="13">
        <v>42185.53125</v>
      </c>
      <c r="B5809" s="73">
        <f t="shared" si="1"/>
        <v>42185</v>
      </c>
      <c r="C5809" s="74">
        <f>IF(NewCustomer="Yes", IF(COUNTIF($I$2:$I$11,B5809)&gt;0,0,WEEKDAY(B5809,2)),IF(COUNTIF($I$2:$I$21,B5809)&gt;0,0,WEEKDAY(B5809,2)))</f>
        <v>2</v>
      </c>
      <c r="D5809" s="74">
        <f t="shared" si="2"/>
        <v>12</v>
      </c>
      <c r="E5809" s="12">
        <f>IFERROR(VLOOKUP(A5809,'IDAR Meter Data'!$A:$B,2,1),"")</f>
        <v>282</v>
      </c>
      <c r="F5809" s="75">
        <f>IF(CECCZ="CZ03",'Outside Temp'!B5809,IF(CECCZ="CZ04",'Outside Temp'!B5810,IF(CECCZ="CZ12",'Outside Temp'!B5811, IF(CECCZ="CZ13",'Outside Temp'!B5812))))</f>
        <v>76.63333333</v>
      </c>
      <c r="G5809" s="12">
        <f t="shared" si="3"/>
        <v>4</v>
      </c>
    </row>
    <row r="5810" ht="15.75" customHeight="1">
      <c r="A5810" s="13">
        <v>42185.541666666664</v>
      </c>
      <c r="B5810" s="73">
        <f t="shared" si="1"/>
        <v>42185</v>
      </c>
      <c r="C5810" s="74">
        <f>IF(NewCustomer="Yes", IF(COUNTIF($I$2:$I$11,B5810)&gt;0,0,WEEKDAY(B5810,2)),IF(COUNTIF($I$2:$I$21,B5810)&gt;0,0,WEEKDAY(B5810,2)))</f>
        <v>2</v>
      </c>
      <c r="D5810" s="74">
        <f t="shared" si="2"/>
        <v>13</v>
      </c>
      <c r="E5810" s="12">
        <f>IFERROR(VLOOKUP(A5810,'IDAR Meter Data'!$A:$B,2,1),"")</f>
        <v>279</v>
      </c>
      <c r="F5810" s="75">
        <f>IF(CECCZ="CZ03",'Outside Temp'!B5810,IF(CECCZ="CZ04",'Outside Temp'!B5811,IF(CECCZ="CZ12",'Outside Temp'!B5812, IF(CECCZ="CZ13",'Outside Temp'!B5813))))</f>
        <v>76.93333333</v>
      </c>
      <c r="G5810" s="12">
        <f t="shared" si="3"/>
        <v>4</v>
      </c>
    </row>
    <row r="5811" ht="15.75" customHeight="1">
      <c r="A5811" s="13">
        <v>42185.552083333336</v>
      </c>
      <c r="B5811" s="73">
        <f t="shared" si="1"/>
        <v>42185</v>
      </c>
      <c r="C5811" s="74">
        <f>IF(NewCustomer="Yes", IF(COUNTIF($I$2:$I$11,B5811)&gt;0,0,WEEKDAY(B5811,2)),IF(COUNTIF($I$2:$I$21,B5811)&gt;0,0,WEEKDAY(B5811,2)))</f>
        <v>2</v>
      </c>
      <c r="D5811" s="74">
        <f t="shared" si="2"/>
        <v>13</v>
      </c>
      <c r="E5811" s="12">
        <f>IFERROR(VLOOKUP(A5811,'IDAR Meter Data'!$A:$B,2,1),"")</f>
        <v>276</v>
      </c>
      <c r="F5811" s="75">
        <f>IF(CECCZ="CZ03",'Outside Temp'!B5811,IF(CECCZ="CZ04",'Outside Temp'!B5812,IF(CECCZ="CZ12",'Outside Temp'!B5813, IF(CECCZ="CZ13",'Outside Temp'!B5814))))</f>
        <v>76.68333333</v>
      </c>
      <c r="G5811" s="12">
        <f t="shared" si="3"/>
        <v>4</v>
      </c>
    </row>
    <row r="5812" ht="15.75" customHeight="1">
      <c r="A5812" s="13">
        <v>42185.5625</v>
      </c>
      <c r="B5812" s="73">
        <f t="shared" si="1"/>
        <v>42185</v>
      </c>
      <c r="C5812" s="74">
        <f>IF(NewCustomer="Yes", IF(COUNTIF($I$2:$I$11,B5812)&gt;0,0,WEEKDAY(B5812,2)),IF(COUNTIF($I$2:$I$21,B5812)&gt;0,0,WEEKDAY(B5812,2)))</f>
        <v>2</v>
      </c>
      <c r="D5812" s="74">
        <f t="shared" si="2"/>
        <v>13</v>
      </c>
      <c r="E5812" s="12">
        <f>IFERROR(VLOOKUP(A5812,'IDAR Meter Data'!$A:$B,2,1),"")</f>
        <v>279</v>
      </c>
      <c r="F5812" s="75">
        <f>IF(CECCZ="CZ03",'Outside Temp'!B5812,IF(CECCZ="CZ04",'Outside Temp'!B5813,IF(CECCZ="CZ12",'Outside Temp'!B5814, IF(CECCZ="CZ13",'Outside Temp'!B5815))))</f>
        <v>76.43333333</v>
      </c>
      <c r="G5812" s="12">
        <f t="shared" si="3"/>
        <v>4</v>
      </c>
    </row>
    <row r="5813" ht="15.75" customHeight="1">
      <c r="A5813" s="13">
        <v>42185.572916666664</v>
      </c>
      <c r="B5813" s="73">
        <f t="shared" si="1"/>
        <v>42185</v>
      </c>
      <c r="C5813" s="74">
        <f>IF(NewCustomer="Yes", IF(COUNTIF($I$2:$I$11,B5813)&gt;0,0,WEEKDAY(B5813,2)),IF(COUNTIF($I$2:$I$21,B5813)&gt;0,0,WEEKDAY(B5813,2)))</f>
        <v>2</v>
      </c>
      <c r="D5813" s="74">
        <f t="shared" si="2"/>
        <v>13</v>
      </c>
      <c r="E5813" s="12">
        <f>IFERROR(VLOOKUP(A5813,'IDAR Meter Data'!$A:$B,2,1),"")</f>
        <v>286</v>
      </c>
      <c r="F5813" s="75">
        <f>IF(CECCZ="CZ03",'Outside Temp'!B5813,IF(CECCZ="CZ04",'Outside Temp'!B5814,IF(CECCZ="CZ12",'Outside Temp'!B5815, IF(CECCZ="CZ13",'Outside Temp'!B5816))))</f>
        <v>76.18333333</v>
      </c>
      <c r="G5813" s="12">
        <f t="shared" si="3"/>
        <v>4</v>
      </c>
    </row>
    <row r="5814" ht="15.75" customHeight="1">
      <c r="A5814" s="13">
        <v>42185.583333333336</v>
      </c>
      <c r="B5814" s="73">
        <f t="shared" si="1"/>
        <v>42185</v>
      </c>
      <c r="C5814" s="74">
        <f>IF(NewCustomer="Yes", IF(COUNTIF($I$2:$I$11,B5814)&gt;0,0,WEEKDAY(B5814,2)),IF(COUNTIF($I$2:$I$21,B5814)&gt;0,0,WEEKDAY(B5814,2)))</f>
        <v>2</v>
      </c>
      <c r="D5814" s="74">
        <f t="shared" si="2"/>
        <v>14</v>
      </c>
      <c r="E5814" s="12">
        <f>IFERROR(VLOOKUP(A5814,'IDAR Meter Data'!$A:$B,2,1),"")</f>
        <v>284</v>
      </c>
      <c r="F5814" s="75">
        <f>IF(CECCZ="CZ03",'Outside Temp'!B5814,IF(CECCZ="CZ04",'Outside Temp'!B5815,IF(CECCZ="CZ12",'Outside Temp'!B5816, IF(CECCZ="CZ13",'Outside Temp'!B5817))))</f>
        <v>76.06666667</v>
      </c>
      <c r="G5814" s="12">
        <f t="shared" si="3"/>
        <v>4</v>
      </c>
    </row>
    <row r="5815" ht="15.75" customHeight="1">
      <c r="A5815" s="13">
        <v>42185.59375</v>
      </c>
      <c r="B5815" s="73">
        <f t="shared" si="1"/>
        <v>42185</v>
      </c>
      <c r="C5815" s="74">
        <f>IF(NewCustomer="Yes", IF(COUNTIF($I$2:$I$11,B5815)&gt;0,0,WEEKDAY(B5815,2)),IF(COUNTIF($I$2:$I$21,B5815)&gt;0,0,WEEKDAY(B5815,2)))</f>
        <v>2</v>
      </c>
      <c r="D5815" s="74">
        <f t="shared" si="2"/>
        <v>14</v>
      </c>
      <c r="E5815" s="12">
        <f>IFERROR(VLOOKUP(A5815,'IDAR Meter Data'!$A:$B,2,1),"")</f>
        <v>280</v>
      </c>
      <c r="F5815" s="75">
        <f>IF(CECCZ="CZ03",'Outside Temp'!B5815,IF(CECCZ="CZ04",'Outside Temp'!B5816,IF(CECCZ="CZ12",'Outside Temp'!B5817, IF(CECCZ="CZ13",'Outside Temp'!B5818))))</f>
        <v>76.31666667</v>
      </c>
      <c r="G5815" s="12">
        <f t="shared" si="3"/>
        <v>4</v>
      </c>
    </row>
    <row r="5816" ht="15.75" customHeight="1">
      <c r="A5816" s="13">
        <v>42185.604166666664</v>
      </c>
      <c r="B5816" s="73">
        <f t="shared" si="1"/>
        <v>42185</v>
      </c>
      <c r="C5816" s="74">
        <f>IF(NewCustomer="Yes", IF(COUNTIF($I$2:$I$11,B5816)&gt;0,0,WEEKDAY(B5816,2)),IF(COUNTIF($I$2:$I$21,B5816)&gt;0,0,WEEKDAY(B5816,2)))</f>
        <v>2</v>
      </c>
      <c r="D5816" s="74">
        <f t="shared" si="2"/>
        <v>14</v>
      </c>
      <c r="E5816" s="12">
        <f>IFERROR(VLOOKUP(A5816,'IDAR Meter Data'!$A:$B,2,1),"")</f>
        <v>285</v>
      </c>
      <c r="F5816" s="75">
        <f>IF(CECCZ="CZ03",'Outside Temp'!B5816,IF(CECCZ="CZ04",'Outside Temp'!B5817,IF(CECCZ="CZ12",'Outside Temp'!B5818, IF(CECCZ="CZ13",'Outside Temp'!B5819))))</f>
        <v>76.56666667</v>
      </c>
      <c r="G5816" s="12">
        <f t="shared" si="3"/>
        <v>4</v>
      </c>
    </row>
    <row r="5817" ht="15.75" customHeight="1">
      <c r="A5817" s="13">
        <v>42185.614583333336</v>
      </c>
      <c r="B5817" s="73">
        <f t="shared" si="1"/>
        <v>42185</v>
      </c>
      <c r="C5817" s="74">
        <f>IF(NewCustomer="Yes", IF(COUNTIF($I$2:$I$11,B5817)&gt;0,0,WEEKDAY(B5817,2)),IF(COUNTIF($I$2:$I$21,B5817)&gt;0,0,WEEKDAY(B5817,2)))</f>
        <v>2</v>
      </c>
      <c r="D5817" s="74">
        <f t="shared" si="2"/>
        <v>14</v>
      </c>
      <c r="E5817" s="12">
        <f>IFERROR(VLOOKUP(A5817,'IDAR Meter Data'!$A:$B,2,1),"")</f>
        <v>288</v>
      </c>
      <c r="F5817" s="75">
        <f>IF(CECCZ="CZ03",'Outside Temp'!B5817,IF(CECCZ="CZ04",'Outside Temp'!B5818,IF(CECCZ="CZ12",'Outside Temp'!B5819, IF(CECCZ="CZ13",'Outside Temp'!B5820))))</f>
        <v>76.81666667</v>
      </c>
      <c r="G5817" s="12">
        <f t="shared" si="3"/>
        <v>4</v>
      </c>
    </row>
    <row r="5818" ht="15.75" customHeight="1">
      <c r="A5818" s="13">
        <v>42185.625</v>
      </c>
      <c r="B5818" s="73">
        <f t="shared" si="1"/>
        <v>42185</v>
      </c>
      <c r="C5818" s="74">
        <f>IF(NewCustomer="Yes", IF(COUNTIF($I$2:$I$11,B5818)&gt;0,0,WEEKDAY(B5818,2)),IF(COUNTIF($I$2:$I$21,B5818)&gt;0,0,WEEKDAY(B5818,2)))</f>
        <v>2</v>
      </c>
      <c r="D5818" s="74">
        <f t="shared" si="2"/>
        <v>15</v>
      </c>
      <c r="E5818" s="12">
        <f>IFERROR(VLOOKUP(A5818,'IDAR Meter Data'!$A:$B,2,1),"")</f>
        <v>293</v>
      </c>
      <c r="F5818" s="75">
        <f>IF(CECCZ="CZ03",'Outside Temp'!B5818,IF(CECCZ="CZ04",'Outside Temp'!B5819,IF(CECCZ="CZ12",'Outside Temp'!B5820, IF(CECCZ="CZ13",'Outside Temp'!B5821))))</f>
        <v>76.66666667</v>
      </c>
      <c r="G5818" s="12">
        <f t="shared" si="3"/>
        <v>4</v>
      </c>
    </row>
    <row r="5819" ht="15.75" customHeight="1">
      <c r="A5819" s="13">
        <v>42185.635416666664</v>
      </c>
      <c r="B5819" s="73">
        <f t="shared" si="1"/>
        <v>42185</v>
      </c>
      <c r="C5819" s="74">
        <f>IF(NewCustomer="Yes", IF(COUNTIF($I$2:$I$11,B5819)&gt;0,0,WEEKDAY(B5819,2)),IF(COUNTIF($I$2:$I$21,B5819)&gt;0,0,WEEKDAY(B5819,2)))</f>
        <v>2</v>
      </c>
      <c r="D5819" s="74">
        <f t="shared" si="2"/>
        <v>15</v>
      </c>
      <c r="E5819" s="12">
        <f>IFERROR(VLOOKUP(A5819,'IDAR Meter Data'!$A:$B,2,1),"")</f>
        <v>293</v>
      </c>
      <c r="F5819" s="75">
        <f>IF(CECCZ="CZ03",'Outside Temp'!B5819,IF(CECCZ="CZ04",'Outside Temp'!B5820,IF(CECCZ="CZ12",'Outside Temp'!B5821, IF(CECCZ="CZ13",'Outside Temp'!B5822))))</f>
        <v>75.41666667</v>
      </c>
      <c r="G5819" s="12">
        <f t="shared" si="3"/>
        <v>4</v>
      </c>
    </row>
    <row r="5820" ht="15.75" customHeight="1">
      <c r="A5820" s="13">
        <v>42185.645833333336</v>
      </c>
      <c r="B5820" s="73">
        <f t="shared" si="1"/>
        <v>42185</v>
      </c>
      <c r="C5820" s="74">
        <f>IF(NewCustomer="Yes", IF(COUNTIF($I$2:$I$11,B5820)&gt;0,0,WEEKDAY(B5820,2)),IF(COUNTIF($I$2:$I$21,B5820)&gt;0,0,WEEKDAY(B5820,2)))</f>
        <v>2</v>
      </c>
      <c r="D5820" s="74">
        <f t="shared" si="2"/>
        <v>15</v>
      </c>
      <c r="E5820" s="12">
        <f>IFERROR(VLOOKUP(A5820,'IDAR Meter Data'!$A:$B,2,1),"")</f>
        <v>290</v>
      </c>
      <c r="F5820" s="75">
        <f>IF(CECCZ="CZ03",'Outside Temp'!B5820,IF(CECCZ="CZ04",'Outside Temp'!B5821,IF(CECCZ="CZ12",'Outside Temp'!B5822, IF(CECCZ="CZ13",'Outside Temp'!B5823))))</f>
        <v>74.16666667</v>
      </c>
      <c r="G5820" s="12">
        <f t="shared" si="3"/>
        <v>3</v>
      </c>
    </row>
    <row r="5821" ht="15.75" customHeight="1">
      <c r="A5821" s="13">
        <v>42185.65625</v>
      </c>
      <c r="B5821" s="73">
        <f t="shared" si="1"/>
        <v>42185</v>
      </c>
      <c r="C5821" s="74">
        <f>IF(NewCustomer="Yes", IF(COUNTIF($I$2:$I$11,B5821)&gt;0,0,WEEKDAY(B5821,2)),IF(COUNTIF($I$2:$I$21,B5821)&gt;0,0,WEEKDAY(B5821,2)))</f>
        <v>2</v>
      </c>
      <c r="D5821" s="74">
        <f t="shared" si="2"/>
        <v>15</v>
      </c>
      <c r="E5821" s="12">
        <f>IFERROR(VLOOKUP(A5821,'IDAR Meter Data'!$A:$B,2,1),"")</f>
        <v>299</v>
      </c>
      <c r="F5821" s="75">
        <f>IF(CECCZ="CZ03",'Outside Temp'!B5821,IF(CECCZ="CZ04",'Outside Temp'!B5822,IF(CECCZ="CZ12",'Outside Temp'!B5823, IF(CECCZ="CZ13",'Outside Temp'!B5824))))</f>
        <v>72.91666667</v>
      </c>
      <c r="G5821" s="12">
        <f t="shared" si="3"/>
        <v>3</v>
      </c>
    </row>
    <row r="5822" ht="15.75" customHeight="1">
      <c r="A5822" s="13">
        <v>42185.666666666664</v>
      </c>
      <c r="B5822" s="73">
        <f t="shared" si="1"/>
        <v>42185</v>
      </c>
      <c r="C5822" s="74">
        <f>IF(NewCustomer="Yes", IF(COUNTIF($I$2:$I$11,B5822)&gt;0,0,WEEKDAY(B5822,2)),IF(COUNTIF($I$2:$I$21,B5822)&gt;0,0,WEEKDAY(B5822,2)))</f>
        <v>2</v>
      </c>
      <c r="D5822" s="74">
        <f t="shared" si="2"/>
        <v>16</v>
      </c>
      <c r="E5822" s="12">
        <f>IFERROR(VLOOKUP(A5822,'IDAR Meter Data'!$A:$B,2,1),"")</f>
        <v>312</v>
      </c>
      <c r="F5822" s="75">
        <f>IF(CECCZ="CZ03",'Outside Temp'!B5822,IF(CECCZ="CZ04",'Outside Temp'!B5823,IF(CECCZ="CZ12",'Outside Temp'!B5824, IF(CECCZ="CZ13",'Outside Temp'!B5825))))</f>
        <v>71.8</v>
      </c>
      <c r="G5822" s="12">
        <f t="shared" si="3"/>
        <v>3</v>
      </c>
    </row>
    <row r="5823" ht="15.75" customHeight="1">
      <c r="A5823" s="13">
        <v>42185.677083333336</v>
      </c>
      <c r="B5823" s="73">
        <f t="shared" si="1"/>
        <v>42185</v>
      </c>
      <c r="C5823" s="74">
        <f>IF(NewCustomer="Yes", IF(COUNTIF($I$2:$I$11,B5823)&gt;0,0,WEEKDAY(B5823,2)),IF(COUNTIF($I$2:$I$21,B5823)&gt;0,0,WEEKDAY(B5823,2)))</f>
        <v>2</v>
      </c>
      <c r="D5823" s="74">
        <f t="shared" si="2"/>
        <v>16</v>
      </c>
      <c r="E5823" s="12">
        <f>IFERROR(VLOOKUP(A5823,'IDAR Meter Data'!$A:$B,2,1),"")</f>
        <v>310</v>
      </c>
      <c r="F5823" s="75">
        <f>IF(CECCZ="CZ03",'Outside Temp'!B5823,IF(CECCZ="CZ04",'Outside Temp'!B5824,IF(CECCZ="CZ12",'Outside Temp'!B5825, IF(CECCZ="CZ13",'Outside Temp'!B5826))))</f>
        <v>71.05</v>
      </c>
      <c r="G5823" s="12">
        <f t="shared" si="3"/>
        <v>3</v>
      </c>
    </row>
    <row r="5824" ht="15.75" customHeight="1">
      <c r="A5824" s="13">
        <v>42185.6875</v>
      </c>
      <c r="B5824" s="73">
        <f t="shared" si="1"/>
        <v>42185</v>
      </c>
      <c r="C5824" s="74">
        <f>IF(NewCustomer="Yes", IF(COUNTIF($I$2:$I$11,B5824)&gt;0,0,WEEKDAY(B5824,2)),IF(COUNTIF($I$2:$I$21,B5824)&gt;0,0,WEEKDAY(B5824,2)))</f>
        <v>2</v>
      </c>
      <c r="D5824" s="74">
        <f t="shared" si="2"/>
        <v>16</v>
      </c>
      <c r="E5824" s="12">
        <f>IFERROR(VLOOKUP(A5824,'IDAR Meter Data'!$A:$B,2,1),"")</f>
        <v>315</v>
      </c>
      <c r="F5824" s="75">
        <f>IF(CECCZ="CZ03",'Outside Temp'!B5824,IF(CECCZ="CZ04",'Outside Temp'!B5825,IF(CECCZ="CZ12",'Outside Temp'!B5826, IF(CECCZ="CZ13",'Outside Temp'!B5827))))</f>
        <v>70.3</v>
      </c>
      <c r="G5824" s="12">
        <f t="shared" si="3"/>
        <v>3</v>
      </c>
    </row>
    <row r="5825" ht="15.75" customHeight="1">
      <c r="A5825" s="13">
        <v>42185.697916666664</v>
      </c>
      <c r="B5825" s="73">
        <f t="shared" si="1"/>
        <v>42185</v>
      </c>
      <c r="C5825" s="74">
        <f>IF(NewCustomer="Yes", IF(COUNTIF($I$2:$I$11,B5825)&gt;0,0,WEEKDAY(B5825,2)),IF(COUNTIF($I$2:$I$21,B5825)&gt;0,0,WEEKDAY(B5825,2)))</f>
        <v>2</v>
      </c>
      <c r="D5825" s="74">
        <f t="shared" si="2"/>
        <v>16</v>
      </c>
      <c r="E5825" s="12">
        <f>IFERROR(VLOOKUP(A5825,'IDAR Meter Data'!$A:$B,2,1),"")</f>
        <v>308</v>
      </c>
      <c r="F5825" s="75">
        <f>IF(CECCZ="CZ03",'Outside Temp'!B5825,IF(CECCZ="CZ04",'Outside Temp'!B5826,IF(CECCZ="CZ12",'Outside Temp'!B5827, IF(CECCZ="CZ13",'Outside Temp'!B5828))))</f>
        <v>69.55</v>
      </c>
      <c r="G5825" s="12">
        <f t="shared" si="3"/>
        <v>2</v>
      </c>
    </row>
    <row r="5826" ht="15.75" customHeight="1">
      <c r="A5826" s="13">
        <v>42185.708333333336</v>
      </c>
      <c r="B5826" s="73">
        <f t="shared" si="1"/>
        <v>42185</v>
      </c>
      <c r="C5826" s="74">
        <f>IF(NewCustomer="Yes", IF(COUNTIF($I$2:$I$11,B5826)&gt;0,0,WEEKDAY(B5826,2)),IF(COUNTIF($I$2:$I$21,B5826)&gt;0,0,WEEKDAY(B5826,2)))</f>
        <v>2</v>
      </c>
      <c r="D5826" s="74">
        <f t="shared" si="2"/>
        <v>17</v>
      </c>
      <c r="E5826" s="12">
        <f>IFERROR(VLOOKUP(A5826,'IDAR Meter Data'!$A:$B,2,1),"")</f>
        <v>314</v>
      </c>
      <c r="F5826" s="75">
        <f>IF(CECCZ="CZ03",'Outside Temp'!B5826,IF(CECCZ="CZ04",'Outside Temp'!B5827,IF(CECCZ="CZ12",'Outside Temp'!B5828, IF(CECCZ="CZ13",'Outside Temp'!B5829))))</f>
        <v>69</v>
      </c>
      <c r="G5826" s="12">
        <f t="shared" si="3"/>
        <v>2</v>
      </c>
    </row>
    <row r="5827" ht="15.75" customHeight="1">
      <c r="A5827" s="13">
        <v>42185.71875</v>
      </c>
      <c r="B5827" s="73">
        <f t="shared" si="1"/>
        <v>42185</v>
      </c>
      <c r="C5827" s="74">
        <f>IF(NewCustomer="Yes", IF(COUNTIF($I$2:$I$11,B5827)&gt;0,0,WEEKDAY(B5827,2)),IF(COUNTIF($I$2:$I$21,B5827)&gt;0,0,WEEKDAY(B5827,2)))</f>
        <v>2</v>
      </c>
      <c r="D5827" s="74">
        <f t="shared" si="2"/>
        <v>17</v>
      </c>
      <c r="E5827" s="12">
        <f>IFERROR(VLOOKUP(A5827,'IDAR Meter Data'!$A:$B,2,1),"")</f>
        <v>310</v>
      </c>
      <c r="F5827" s="75">
        <f>IF(CECCZ="CZ03",'Outside Temp'!B5827,IF(CECCZ="CZ04",'Outside Temp'!B5828,IF(CECCZ="CZ12",'Outside Temp'!B5829, IF(CECCZ="CZ13",'Outside Temp'!B5830))))</f>
        <v>69</v>
      </c>
      <c r="G5827" s="12">
        <f t="shared" si="3"/>
        <v>2</v>
      </c>
    </row>
    <row r="5828" ht="15.75" customHeight="1">
      <c r="A5828" s="13">
        <v>42185.729166666664</v>
      </c>
      <c r="B5828" s="73">
        <f t="shared" si="1"/>
        <v>42185</v>
      </c>
      <c r="C5828" s="74">
        <f>IF(NewCustomer="Yes", IF(COUNTIF($I$2:$I$11,B5828)&gt;0,0,WEEKDAY(B5828,2)),IF(COUNTIF($I$2:$I$21,B5828)&gt;0,0,WEEKDAY(B5828,2)))</f>
        <v>2</v>
      </c>
      <c r="D5828" s="74">
        <f t="shared" si="2"/>
        <v>17</v>
      </c>
      <c r="E5828" s="12">
        <f>IFERROR(VLOOKUP(A5828,'IDAR Meter Data'!$A:$B,2,1),"")</f>
        <v>311</v>
      </c>
      <c r="F5828" s="75">
        <f>IF(CECCZ="CZ03",'Outside Temp'!B5828,IF(CECCZ="CZ04",'Outside Temp'!B5829,IF(CECCZ="CZ12",'Outside Temp'!B5830, IF(CECCZ="CZ13",'Outside Temp'!B5831))))</f>
        <v>69</v>
      </c>
      <c r="G5828" s="12">
        <f t="shared" si="3"/>
        <v>2</v>
      </c>
    </row>
    <row r="5829" ht="15.75" customHeight="1">
      <c r="A5829" s="13">
        <v>42185.739583333336</v>
      </c>
      <c r="B5829" s="73">
        <f t="shared" si="1"/>
        <v>42185</v>
      </c>
      <c r="C5829" s="74">
        <f>IF(NewCustomer="Yes", IF(COUNTIF($I$2:$I$11,B5829)&gt;0,0,WEEKDAY(B5829,2)),IF(COUNTIF($I$2:$I$21,B5829)&gt;0,0,WEEKDAY(B5829,2)))</f>
        <v>2</v>
      </c>
      <c r="D5829" s="74">
        <f t="shared" si="2"/>
        <v>17</v>
      </c>
      <c r="E5829" s="12">
        <f>IFERROR(VLOOKUP(A5829,'IDAR Meter Data'!$A:$B,2,1),"")</f>
        <v>305</v>
      </c>
      <c r="F5829" s="75">
        <f>IF(CECCZ="CZ03",'Outside Temp'!B5829,IF(CECCZ="CZ04",'Outside Temp'!B5830,IF(CECCZ="CZ12",'Outside Temp'!B5831, IF(CECCZ="CZ13",'Outside Temp'!B5832))))</f>
        <v>69</v>
      </c>
      <c r="G5829" s="12">
        <f t="shared" si="3"/>
        <v>2</v>
      </c>
    </row>
    <row r="5830" ht="15.75" customHeight="1">
      <c r="A5830" s="13">
        <v>42185.75</v>
      </c>
      <c r="B5830" s="73">
        <f t="shared" si="1"/>
        <v>42185</v>
      </c>
      <c r="C5830" s="74">
        <f>IF(NewCustomer="Yes", IF(COUNTIF($I$2:$I$11,B5830)&gt;0,0,WEEKDAY(B5830,2)),IF(COUNTIF($I$2:$I$21,B5830)&gt;0,0,WEEKDAY(B5830,2)))</f>
        <v>2</v>
      </c>
      <c r="D5830" s="74">
        <f t="shared" si="2"/>
        <v>18</v>
      </c>
      <c r="E5830" s="12">
        <f>IFERROR(VLOOKUP(A5830,'IDAR Meter Data'!$A:$B,2,1),"")</f>
        <v>298</v>
      </c>
      <c r="F5830" s="75">
        <f>IF(CECCZ="CZ03",'Outside Temp'!B5830,IF(CECCZ="CZ04",'Outside Temp'!B5831,IF(CECCZ="CZ12",'Outside Temp'!B5832, IF(CECCZ="CZ13",'Outside Temp'!B5833))))</f>
        <v>68.8</v>
      </c>
      <c r="G5830" s="12">
        <f t="shared" si="3"/>
        <v>2</v>
      </c>
    </row>
    <row r="5831" ht="15.75" customHeight="1">
      <c r="A5831" s="13">
        <v>42185.760416666664</v>
      </c>
      <c r="B5831" s="73">
        <f t="shared" si="1"/>
        <v>42185</v>
      </c>
      <c r="C5831" s="74">
        <f>IF(NewCustomer="Yes", IF(COUNTIF($I$2:$I$11,B5831)&gt;0,0,WEEKDAY(B5831,2)),IF(COUNTIF($I$2:$I$21,B5831)&gt;0,0,WEEKDAY(B5831,2)))</f>
        <v>2</v>
      </c>
      <c r="D5831" s="74">
        <f t="shared" si="2"/>
        <v>18</v>
      </c>
      <c r="E5831" s="12">
        <f>IFERROR(VLOOKUP(A5831,'IDAR Meter Data'!$A:$B,2,1),"")</f>
        <v>282</v>
      </c>
      <c r="F5831" s="75">
        <f>IF(CECCZ="CZ03",'Outside Temp'!B5831,IF(CECCZ="CZ04",'Outside Temp'!B5832,IF(CECCZ="CZ12",'Outside Temp'!B5833, IF(CECCZ="CZ13",'Outside Temp'!B5834))))</f>
        <v>68.05</v>
      </c>
      <c r="G5831" s="12">
        <f t="shared" si="3"/>
        <v>2</v>
      </c>
    </row>
    <row r="5832" ht="15.75" customHeight="1">
      <c r="A5832" s="13">
        <v>42185.770833333336</v>
      </c>
      <c r="B5832" s="73">
        <f t="shared" si="1"/>
        <v>42185</v>
      </c>
      <c r="C5832" s="74">
        <f>IF(NewCustomer="Yes", IF(COUNTIF($I$2:$I$11,B5832)&gt;0,0,WEEKDAY(B5832,2)),IF(COUNTIF($I$2:$I$21,B5832)&gt;0,0,WEEKDAY(B5832,2)))</f>
        <v>2</v>
      </c>
      <c r="D5832" s="74">
        <f t="shared" si="2"/>
        <v>18</v>
      </c>
      <c r="E5832" s="12">
        <f>IFERROR(VLOOKUP(A5832,'IDAR Meter Data'!$A:$B,2,1),"")</f>
        <v>290</v>
      </c>
      <c r="F5832" s="75">
        <f>IF(CECCZ="CZ03",'Outside Temp'!B5832,IF(CECCZ="CZ04",'Outside Temp'!B5833,IF(CECCZ="CZ12",'Outside Temp'!B5834, IF(CECCZ="CZ13",'Outside Temp'!B5835))))</f>
        <v>67.3</v>
      </c>
      <c r="G5832" s="12">
        <f t="shared" si="3"/>
        <v>2</v>
      </c>
    </row>
    <row r="5833" ht="15.75" customHeight="1">
      <c r="A5833" s="13">
        <v>42185.78125</v>
      </c>
      <c r="B5833" s="73">
        <f t="shared" si="1"/>
        <v>42185</v>
      </c>
      <c r="C5833" s="74">
        <f>IF(NewCustomer="Yes", IF(COUNTIF($I$2:$I$11,B5833)&gt;0,0,WEEKDAY(B5833,2)),IF(COUNTIF($I$2:$I$21,B5833)&gt;0,0,WEEKDAY(B5833,2)))</f>
        <v>2</v>
      </c>
      <c r="D5833" s="74">
        <f t="shared" si="2"/>
        <v>18</v>
      </c>
      <c r="E5833" s="12">
        <f>IFERROR(VLOOKUP(A5833,'IDAR Meter Data'!$A:$B,2,1),"")</f>
        <v>291</v>
      </c>
      <c r="F5833" s="75">
        <f>IF(CECCZ="CZ03",'Outside Temp'!B5833,IF(CECCZ="CZ04",'Outside Temp'!B5834,IF(CECCZ="CZ12",'Outside Temp'!B5835, IF(CECCZ="CZ13",'Outside Temp'!B5836))))</f>
        <v>66.55</v>
      </c>
      <c r="G5833" s="12">
        <f t="shared" si="3"/>
        <v>2</v>
      </c>
    </row>
    <row r="5834" ht="15.75" customHeight="1">
      <c r="A5834" s="13">
        <v>42185.791666666664</v>
      </c>
      <c r="B5834" s="73">
        <f t="shared" si="1"/>
        <v>42185</v>
      </c>
      <c r="C5834" s="74">
        <f>IF(NewCustomer="Yes", IF(COUNTIF($I$2:$I$11,B5834)&gt;0,0,WEEKDAY(B5834,2)),IF(COUNTIF($I$2:$I$21,B5834)&gt;0,0,WEEKDAY(B5834,2)))</f>
        <v>2</v>
      </c>
      <c r="D5834" s="74">
        <f t="shared" si="2"/>
        <v>19</v>
      </c>
      <c r="E5834" s="12">
        <f>IFERROR(VLOOKUP(A5834,'IDAR Meter Data'!$A:$B,2,1),"")</f>
        <v>285</v>
      </c>
      <c r="F5834" s="75">
        <f>IF(CECCZ="CZ03",'Outside Temp'!B5834,IF(CECCZ="CZ04",'Outside Temp'!B5835,IF(CECCZ="CZ12",'Outside Temp'!B5836, IF(CECCZ="CZ13",'Outside Temp'!B5837))))</f>
        <v>65.73333333</v>
      </c>
      <c r="G5834" s="12">
        <f t="shared" si="3"/>
        <v>2</v>
      </c>
    </row>
    <row r="5835" ht="15.75" customHeight="1">
      <c r="A5835" s="13">
        <v>42185.802083333336</v>
      </c>
      <c r="B5835" s="73">
        <f t="shared" si="1"/>
        <v>42185</v>
      </c>
      <c r="C5835" s="74">
        <f>IF(NewCustomer="Yes", IF(COUNTIF($I$2:$I$11,B5835)&gt;0,0,WEEKDAY(B5835,2)),IF(COUNTIF($I$2:$I$21,B5835)&gt;0,0,WEEKDAY(B5835,2)))</f>
        <v>2</v>
      </c>
      <c r="D5835" s="74">
        <f t="shared" si="2"/>
        <v>19</v>
      </c>
      <c r="E5835" s="12">
        <f>IFERROR(VLOOKUP(A5835,'IDAR Meter Data'!$A:$B,2,1),"")</f>
        <v>277</v>
      </c>
      <c r="F5835" s="75">
        <f>IF(CECCZ="CZ03",'Outside Temp'!B5835,IF(CECCZ="CZ04",'Outside Temp'!B5836,IF(CECCZ="CZ12",'Outside Temp'!B5837, IF(CECCZ="CZ13",'Outside Temp'!B5838))))</f>
        <v>64.73333333</v>
      </c>
      <c r="G5835" s="12">
        <f t="shared" si="3"/>
        <v>1</v>
      </c>
    </row>
    <row r="5836" ht="15.75" customHeight="1">
      <c r="A5836" s="13">
        <v>42185.8125</v>
      </c>
      <c r="B5836" s="73">
        <f t="shared" si="1"/>
        <v>42185</v>
      </c>
      <c r="C5836" s="74">
        <f>IF(NewCustomer="Yes", IF(COUNTIF($I$2:$I$11,B5836)&gt;0,0,WEEKDAY(B5836,2)),IF(COUNTIF($I$2:$I$21,B5836)&gt;0,0,WEEKDAY(B5836,2)))</f>
        <v>2</v>
      </c>
      <c r="D5836" s="74">
        <f t="shared" si="2"/>
        <v>19</v>
      </c>
      <c r="E5836" s="12">
        <f>IFERROR(VLOOKUP(A5836,'IDAR Meter Data'!$A:$B,2,1),"")</f>
        <v>268</v>
      </c>
      <c r="F5836" s="75">
        <f>IF(CECCZ="CZ03",'Outside Temp'!B5836,IF(CECCZ="CZ04",'Outside Temp'!B5837,IF(CECCZ="CZ12",'Outside Temp'!B5838, IF(CECCZ="CZ13",'Outside Temp'!B5839))))</f>
        <v>63.73333333</v>
      </c>
      <c r="G5836" s="12">
        <f t="shared" si="3"/>
        <v>1</v>
      </c>
    </row>
    <row r="5837" ht="15.75" customHeight="1">
      <c r="A5837" s="13">
        <v>42185.822916666664</v>
      </c>
      <c r="B5837" s="73">
        <f t="shared" si="1"/>
        <v>42185</v>
      </c>
      <c r="C5837" s="74">
        <f>IF(NewCustomer="Yes", IF(COUNTIF($I$2:$I$11,B5837)&gt;0,0,WEEKDAY(B5837,2)),IF(COUNTIF($I$2:$I$21,B5837)&gt;0,0,WEEKDAY(B5837,2)))</f>
        <v>2</v>
      </c>
      <c r="D5837" s="74">
        <f t="shared" si="2"/>
        <v>19</v>
      </c>
      <c r="E5837" s="12">
        <f>IFERROR(VLOOKUP(A5837,'IDAR Meter Data'!$A:$B,2,1),"")</f>
        <v>270</v>
      </c>
      <c r="F5837" s="75">
        <f>IF(CECCZ="CZ03",'Outside Temp'!B5837,IF(CECCZ="CZ04",'Outside Temp'!B5838,IF(CECCZ="CZ12",'Outside Temp'!B5839, IF(CECCZ="CZ13",'Outside Temp'!B5840))))</f>
        <v>62.73333333</v>
      </c>
      <c r="G5837" s="12">
        <f t="shared" si="3"/>
        <v>1</v>
      </c>
    </row>
    <row r="5838" ht="15.75" customHeight="1">
      <c r="A5838" s="13">
        <v>42185.833333333336</v>
      </c>
      <c r="B5838" s="73">
        <f t="shared" si="1"/>
        <v>42185</v>
      </c>
      <c r="C5838" s="74">
        <f>IF(NewCustomer="Yes", IF(COUNTIF($I$2:$I$11,B5838)&gt;0,0,WEEKDAY(B5838,2)),IF(COUNTIF($I$2:$I$21,B5838)&gt;0,0,WEEKDAY(B5838,2)))</f>
        <v>2</v>
      </c>
      <c r="D5838" s="74">
        <f t="shared" si="2"/>
        <v>20</v>
      </c>
      <c r="E5838" s="12">
        <f>IFERROR(VLOOKUP(A5838,'IDAR Meter Data'!$A:$B,2,1),"")</f>
        <v>276</v>
      </c>
      <c r="F5838" s="75">
        <f>IF(CECCZ="CZ03",'Outside Temp'!B5838,IF(CECCZ="CZ04",'Outside Temp'!B5839,IF(CECCZ="CZ12",'Outside Temp'!B5840, IF(CECCZ="CZ13",'Outside Temp'!B5841))))</f>
        <v>61.86666667</v>
      </c>
      <c r="G5838" s="12">
        <f t="shared" si="3"/>
        <v>1</v>
      </c>
    </row>
    <row r="5839" ht="15.75" customHeight="1">
      <c r="A5839" s="13">
        <v>42185.84375</v>
      </c>
      <c r="B5839" s="73">
        <f t="shared" si="1"/>
        <v>42185</v>
      </c>
      <c r="C5839" s="74">
        <f>IF(NewCustomer="Yes", IF(COUNTIF($I$2:$I$11,B5839)&gt;0,0,WEEKDAY(B5839,2)),IF(COUNTIF($I$2:$I$21,B5839)&gt;0,0,WEEKDAY(B5839,2)))</f>
        <v>2</v>
      </c>
      <c r="D5839" s="74">
        <f t="shared" si="2"/>
        <v>20</v>
      </c>
      <c r="E5839" s="12">
        <f>IFERROR(VLOOKUP(A5839,'IDAR Meter Data'!$A:$B,2,1),"")</f>
        <v>265</v>
      </c>
      <c r="F5839" s="75">
        <f>IF(CECCZ="CZ03",'Outside Temp'!B5839,IF(CECCZ="CZ04",'Outside Temp'!B5840,IF(CECCZ="CZ12",'Outside Temp'!B5841, IF(CECCZ="CZ13",'Outside Temp'!B5842))))</f>
        <v>61.36666667</v>
      </c>
      <c r="G5839" s="12">
        <f t="shared" si="3"/>
        <v>1</v>
      </c>
    </row>
    <row r="5840" ht="15.75" customHeight="1">
      <c r="A5840" s="13">
        <v>42185.854166666664</v>
      </c>
      <c r="B5840" s="73">
        <f t="shared" si="1"/>
        <v>42185</v>
      </c>
      <c r="C5840" s="74">
        <f>IF(NewCustomer="Yes", IF(COUNTIF($I$2:$I$11,B5840)&gt;0,0,WEEKDAY(B5840,2)),IF(COUNTIF($I$2:$I$21,B5840)&gt;0,0,WEEKDAY(B5840,2)))</f>
        <v>2</v>
      </c>
      <c r="D5840" s="74">
        <f t="shared" si="2"/>
        <v>20</v>
      </c>
      <c r="E5840" s="12">
        <f>IFERROR(VLOOKUP(A5840,'IDAR Meter Data'!$A:$B,2,1),"")</f>
        <v>250</v>
      </c>
      <c r="F5840" s="75">
        <f>IF(CECCZ="CZ03",'Outside Temp'!B5840,IF(CECCZ="CZ04",'Outside Temp'!B5841,IF(CECCZ="CZ12",'Outside Temp'!B5842, IF(CECCZ="CZ13",'Outside Temp'!B5843))))</f>
        <v>60.86666667</v>
      </c>
      <c r="G5840" s="12">
        <f t="shared" si="3"/>
        <v>1</v>
      </c>
    </row>
    <row r="5841" ht="15.75" customHeight="1">
      <c r="A5841" s="13">
        <v>42185.864583333336</v>
      </c>
      <c r="B5841" s="73">
        <f t="shared" si="1"/>
        <v>42185</v>
      </c>
      <c r="C5841" s="74">
        <f>IF(NewCustomer="Yes", IF(COUNTIF($I$2:$I$11,B5841)&gt;0,0,WEEKDAY(B5841,2)),IF(COUNTIF($I$2:$I$21,B5841)&gt;0,0,WEEKDAY(B5841,2)))</f>
        <v>2</v>
      </c>
      <c r="D5841" s="74">
        <f t="shared" si="2"/>
        <v>20</v>
      </c>
      <c r="E5841" s="12">
        <f>IFERROR(VLOOKUP(A5841,'IDAR Meter Data'!$A:$B,2,1),"")</f>
        <v>250</v>
      </c>
      <c r="F5841" s="75">
        <f>IF(CECCZ="CZ03",'Outside Temp'!B5841,IF(CECCZ="CZ04",'Outside Temp'!B5842,IF(CECCZ="CZ12",'Outside Temp'!B5843, IF(CECCZ="CZ13",'Outside Temp'!B5844))))</f>
        <v>60.36666667</v>
      </c>
      <c r="G5841" s="12">
        <f t="shared" si="3"/>
        <v>1</v>
      </c>
    </row>
    <row r="5842" ht="15.75" customHeight="1">
      <c r="A5842" s="13">
        <v>42185.875</v>
      </c>
      <c r="B5842" s="73">
        <f t="shared" si="1"/>
        <v>42185</v>
      </c>
      <c r="C5842" s="74">
        <f>IF(NewCustomer="Yes", IF(COUNTIF($I$2:$I$11,B5842)&gt;0,0,WEEKDAY(B5842,2)),IF(COUNTIF($I$2:$I$21,B5842)&gt;0,0,WEEKDAY(B5842,2)))</f>
        <v>2</v>
      </c>
      <c r="D5842" s="74">
        <f t="shared" si="2"/>
        <v>21</v>
      </c>
      <c r="E5842" s="12">
        <f>IFERROR(VLOOKUP(A5842,'IDAR Meter Data'!$A:$B,2,1),"")</f>
        <v>246</v>
      </c>
      <c r="F5842" s="75">
        <f>IF(CECCZ="CZ03",'Outside Temp'!B5842,IF(CECCZ="CZ04",'Outside Temp'!B5843,IF(CECCZ="CZ12",'Outside Temp'!B5844, IF(CECCZ="CZ13",'Outside Temp'!B5845))))</f>
        <v>59.86666667</v>
      </c>
      <c r="G5842" s="12">
        <f t="shared" si="3"/>
        <v>1</v>
      </c>
    </row>
    <row r="5843" ht="15.75" customHeight="1">
      <c r="A5843" s="13">
        <v>42185.885416666664</v>
      </c>
      <c r="B5843" s="73">
        <f t="shared" si="1"/>
        <v>42185</v>
      </c>
      <c r="C5843" s="74">
        <f>IF(NewCustomer="Yes", IF(COUNTIF($I$2:$I$11,B5843)&gt;0,0,WEEKDAY(B5843,2)),IF(COUNTIF($I$2:$I$21,B5843)&gt;0,0,WEEKDAY(B5843,2)))</f>
        <v>2</v>
      </c>
      <c r="D5843" s="74">
        <f t="shared" si="2"/>
        <v>21</v>
      </c>
      <c r="E5843" s="12">
        <f>IFERROR(VLOOKUP(A5843,'IDAR Meter Data'!$A:$B,2,1),"")</f>
        <v>232</v>
      </c>
      <c r="F5843" s="75">
        <f>IF(CECCZ="CZ03",'Outside Temp'!B5843,IF(CECCZ="CZ04",'Outside Temp'!B5844,IF(CECCZ="CZ12",'Outside Temp'!B5845, IF(CECCZ="CZ13",'Outside Temp'!B5846))))</f>
        <v>59.36666667</v>
      </c>
      <c r="G5843" s="12">
        <f t="shared" si="3"/>
        <v>1</v>
      </c>
    </row>
    <row r="5844" ht="15.75" customHeight="1">
      <c r="A5844" s="13">
        <v>42185.895833333336</v>
      </c>
      <c r="B5844" s="73">
        <f t="shared" si="1"/>
        <v>42185</v>
      </c>
      <c r="C5844" s="74">
        <f>IF(NewCustomer="Yes", IF(COUNTIF($I$2:$I$11,B5844)&gt;0,0,WEEKDAY(B5844,2)),IF(COUNTIF($I$2:$I$21,B5844)&gt;0,0,WEEKDAY(B5844,2)))</f>
        <v>2</v>
      </c>
      <c r="D5844" s="74">
        <f t="shared" si="2"/>
        <v>21</v>
      </c>
      <c r="E5844" s="12">
        <f>IFERROR(VLOOKUP(A5844,'IDAR Meter Data'!$A:$B,2,1),"")</f>
        <v>230</v>
      </c>
      <c r="F5844" s="75">
        <f>IF(CECCZ="CZ03",'Outside Temp'!B5844,IF(CECCZ="CZ04",'Outside Temp'!B5845,IF(CECCZ="CZ12",'Outside Temp'!B5846, IF(CECCZ="CZ13",'Outside Temp'!B5847))))</f>
        <v>58.86666667</v>
      </c>
      <c r="G5844" s="12">
        <f t="shared" si="3"/>
        <v>1</v>
      </c>
    </row>
    <row r="5845" ht="15.75" customHeight="1">
      <c r="A5845" s="13">
        <v>42185.90625</v>
      </c>
      <c r="B5845" s="73">
        <f t="shared" si="1"/>
        <v>42185</v>
      </c>
      <c r="C5845" s="74">
        <f>IF(NewCustomer="Yes", IF(COUNTIF($I$2:$I$11,B5845)&gt;0,0,WEEKDAY(B5845,2)),IF(COUNTIF($I$2:$I$21,B5845)&gt;0,0,WEEKDAY(B5845,2)))</f>
        <v>2</v>
      </c>
      <c r="D5845" s="74">
        <f t="shared" si="2"/>
        <v>21</v>
      </c>
      <c r="E5845" s="12">
        <f>IFERROR(VLOOKUP(A5845,'IDAR Meter Data'!$A:$B,2,1),"")</f>
        <v>243</v>
      </c>
      <c r="F5845" s="75">
        <f>IF(CECCZ="CZ03",'Outside Temp'!B5845,IF(CECCZ="CZ04",'Outside Temp'!B5846,IF(CECCZ="CZ12",'Outside Temp'!B5847, IF(CECCZ="CZ13",'Outside Temp'!B5848))))</f>
        <v>58.36666667</v>
      </c>
      <c r="G5845" s="12">
        <f t="shared" si="3"/>
        <v>1</v>
      </c>
    </row>
    <row r="5846" ht="15.75" customHeight="1">
      <c r="A5846" s="13">
        <v>42185.916666666664</v>
      </c>
      <c r="B5846" s="73">
        <f t="shared" si="1"/>
        <v>42185</v>
      </c>
      <c r="C5846" s="74">
        <f>IF(NewCustomer="Yes", IF(COUNTIF($I$2:$I$11,B5846)&gt;0,0,WEEKDAY(B5846,2)),IF(COUNTIF($I$2:$I$21,B5846)&gt;0,0,WEEKDAY(B5846,2)))</f>
        <v>2</v>
      </c>
      <c r="D5846" s="74">
        <f t="shared" si="2"/>
        <v>22</v>
      </c>
      <c r="E5846" s="12">
        <f>IFERROR(VLOOKUP(A5846,'IDAR Meter Data'!$A:$B,2,1),"")</f>
        <v>222</v>
      </c>
      <c r="F5846" s="75">
        <f>IF(CECCZ="CZ03",'Outside Temp'!B5846,IF(CECCZ="CZ04",'Outside Temp'!B5847,IF(CECCZ="CZ12",'Outside Temp'!B5848, IF(CECCZ="CZ13",'Outside Temp'!B5849))))</f>
        <v>58.06666667</v>
      </c>
      <c r="G5846" s="12">
        <f t="shared" si="3"/>
        <v>1</v>
      </c>
    </row>
    <row r="5847" ht="15.75" customHeight="1">
      <c r="A5847" s="13">
        <v>42185.927083333336</v>
      </c>
      <c r="B5847" s="73">
        <f t="shared" si="1"/>
        <v>42185</v>
      </c>
      <c r="C5847" s="74">
        <f>IF(NewCustomer="Yes", IF(COUNTIF($I$2:$I$11,B5847)&gt;0,0,WEEKDAY(B5847,2)),IF(COUNTIF($I$2:$I$21,B5847)&gt;0,0,WEEKDAY(B5847,2)))</f>
        <v>2</v>
      </c>
      <c r="D5847" s="74">
        <f t="shared" si="2"/>
        <v>22</v>
      </c>
      <c r="E5847" s="12">
        <f>IFERROR(VLOOKUP(A5847,'IDAR Meter Data'!$A:$B,2,1),"")</f>
        <v>216</v>
      </c>
      <c r="F5847" s="75">
        <f>IF(CECCZ="CZ03",'Outside Temp'!B5847,IF(CECCZ="CZ04",'Outside Temp'!B5848,IF(CECCZ="CZ12",'Outside Temp'!B5849, IF(CECCZ="CZ13",'Outside Temp'!B5850))))</f>
        <v>58.31666667</v>
      </c>
      <c r="G5847" s="12">
        <f t="shared" si="3"/>
        <v>1</v>
      </c>
    </row>
    <row r="5848" ht="15.75" customHeight="1">
      <c r="A5848" s="13">
        <v>42185.9375</v>
      </c>
      <c r="B5848" s="73">
        <f t="shared" si="1"/>
        <v>42185</v>
      </c>
      <c r="C5848" s="74">
        <f>IF(NewCustomer="Yes", IF(COUNTIF($I$2:$I$11,B5848)&gt;0,0,WEEKDAY(B5848,2)),IF(COUNTIF($I$2:$I$21,B5848)&gt;0,0,WEEKDAY(B5848,2)))</f>
        <v>2</v>
      </c>
      <c r="D5848" s="74">
        <f t="shared" si="2"/>
        <v>22</v>
      </c>
      <c r="E5848" s="12">
        <f>IFERROR(VLOOKUP(A5848,'IDAR Meter Data'!$A:$B,2,1),"")</f>
        <v>221</v>
      </c>
      <c r="F5848" s="75">
        <f>IF(CECCZ="CZ03",'Outside Temp'!B5848,IF(CECCZ="CZ04",'Outside Temp'!B5849,IF(CECCZ="CZ12",'Outside Temp'!B5850, IF(CECCZ="CZ13",'Outside Temp'!B5851))))</f>
        <v>58.56666667</v>
      </c>
      <c r="G5848" s="12">
        <f t="shared" si="3"/>
        <v>1</v>
      </c>
    </row>
    <row r="5849" ht="15.75" customHeight="1">
      <c r="A5849" s="13">
        <v>42185.947916666664</v>
      </c>
      <c r="B5849" s="73">
        <f t="shared" si="1"/>
        <v>42185</v>
      </c>
      <c r="C5849" s="74">
        <f>IF(NewCustomer="Yes", IF(COUNTIF($I$2:$I$11,B5849)&gt;0,0,WEEKDAY(B5849,2)),IF(COUNTIF($I$2:$I$21,B5849)&gt;0,0,WEEKDAY(B5849,2)))</f>
        <v>2</v>
      </c>
      <c r="D5849" s="74">
        <f t="shared" si="2"/>
        <v>22</v>
      </c>
      <c r="E5849" s="12">
        <f>IFERROR(VLOOKUP(A5849,'IDAR Meter Data'!$A:$B,2,1),"")</f>
        <v>221</v>
      </c>
      <c r="F5849" s="75">
        <f>IF(CECCZ="CZ03",'Outside Temp'!B5849,IF(CECCZ="CZ04",'Outside Temp'!B5850,IF(CECCZ="CZ12",'Outside Temp'!B5851, IF(CECCZ="CZ13",'Outside Temp'!B5852))))</f>
        <v>58.81666667</v>
      </c>
      <c r="G5849" s="12">
        <f t="shared" si="3"/>
        <v>1</v>
      </c>
    </row>
    <row r="5850" ht="15.75" customHeight="1">
      <c r="A5850" s="13">
        <v>42185.958333333336</v>
      </c>
      <c r="B5850" s="73">
        <f t="shared" si="1"/>
        <v>42185</v>
      </c>
      <c r="C5850" s="74">
        <f>IF(NewCustomer="Yes", IF(COUNTIF($I$2:$I$11,B5850)&gt;0,0,WEEKDAY(B5850,2)),IF(COUNTIF($I$2:$I$21,B5850)&gt;0,0,WEEKDAY(B5850,2)))</f>
        <v>2</v>
      </c>
      <c r="D5850" s="74">
        <f t="shared" si="2"/>
        <v>23</v>
      </c>
      <c r="E5850" s="12">
        <f>IFERROR(VLOOKUP(A5850,'IDAR Meter Data'!$A:$B,2,1),"")</f>
        <v>232</v>
      </c>
      <c r="F5850" s="75">
        <f>IF(CECCZ="CZ03",'Outside Temp'!B5850,IF(CECCZ="CZ04",'Outside Temp'!B5851,IF(CECCZ="CZ12",'Outside Temp'!B5852, IF(CECCZ="CZ13",'Outside Temp'!B5853))))</f>
        <v>58.93333333</v>
      </c>
      <c r="G5850" s="12">
        <f t="shared" si="3"/>
        <v>1</v>
      </c>
    </row>
    <row r="5851" ht="15.75" customHeight="1">
      <c r="A5851" s="13">
        <v>42185.96875</v>
      </c>
      <c r="B5851" s="73">
        <f t="shared" si="1"/>
        <v>42185</v>
      </c>
      <c r="C5851" s="74">
        <f>IF(NewCustomer="Yes", IF(COUNTIF($I$2:$I$11,B5851)&gt;0,0,WEEKDAY(B5851,2)),IF(COUNTIF($I$2:$I$21,B5851)&gt;0,0,WEEKDAY(B5851,2)))</f>
        <v>2</v>
      </c>
      <c r="D5851" s="74">
        <f t="shared" si="2"/>
        <v>23</v>
      </c>
      <c r="E5851" s="12">
        <f>IFERROR(VLOOKUP(A5851,'IDAR Meter Data'!$A:$B,2,1),"")</f>
        <v>221</v>
      </c>
      <c r="F5851" s="75">
        <f>IF(CECCZ="CZ03",'Outside Temp'!B5851,IF(CECCZ="CZ04",'Outside Temp'!B5852,IF(CECCZ="CZ12",'Outside Temp'!B5853, IF(CECCZ="CZ13",'Outside Temp'!B5854))))</f>
        <v>58.68333333</v>
      </c>
      <c r="G5851" s="12">
        <f t="shared" si="3"/>
        <v>1</v>
      </c>
    </row>
    <row r="5852" ht="15.75" customHeight="1">
      <c r="A5852" s="13">
        <v>42185.979166666664</v>
      </c>
      <c r="B5852" s="73">
        <f t="shared" si="1"/>
        <v>42185</v>
      </c>
      <c r="C5852" s="74">
        <f>IF(NewCustomer="Yes", IF(COUNTIF($I$2:$I$11,B5852)&gt;0,0,WEEKDAY(B5852,2)),IF(COUNTIF($I$2:$I$21,B5852)&gt;0,0,WEEKDAY(B5852,2)))</f>
        <v>2</v>
      </c>
      <c r="D5852" s="74">
        <f t="shared" si="2"/>
        <v>23</v>
      </c>
      <c r="E5852" s="12">
        <f>IFERROR(VLOOKUP(A5852,'IDAR Meter Data'!$A:$B,2,1),"")</f>
        <v>213</v>
      </c>
      <c r="F5852" s="75">
        <f>IF(CECCZ="CZ03",'Outside Temp'!B5852,IF(CECCZ="CZ04",'Outside Temp'!B5853,IF(CECCZ="CZ12",'Outside Temp'!B5854, IF(CECCZ="CZ13",'Outside Temp'!B5855))))</f>
        <v>58.43333333</v>
      </c>
      <c r="G5852" s="12">
        <f t="shared" si="3"/>
        <v>1</v>
      </c>
    </row>
    <row r="5853" ht="15.75" customHeight="1">
      <c r="A5853" s="13">
        <v>42185.989583333336</v>
      </c>
      <c r="B5853" s="73">
        <f t="shared" si="1"/>
        <v>42185</v>
      </c>
      <c r="C5853" s="74">
        <f>IF(NewCustomer="Yes", IF(COUNTIF($I$2:$I$11,B5853)&gt;0,0,WEEKDAY(B5853,2)),IF(COUNTIF($I$2:$I$21,B5853)&gt;0,0,WEEKDAY(B5853,2)))</f>
        <v>2</v>
      </c>
      <c r="D5853" s="74">
        <f t="shared" si="2"/>
        <v>23</v>
      </c>
      <c r="E5853" s="12">
        <f>IFERROR(VLOOKUP(A5853,'IDAR Meter Data'!$A:$B,2,1),"")</f>
        <v>212</v>
      </c>
      <c r="F5853" s="75">
        <f>IF(CECCZ="CZ03",'Outside Temp'!B5853,IF(CECCZ="CZ04",'Outside Temp'!B5854,IF(CECCZ="CZ12",'Outside Temp'!B5855, IF(CECCZ="CZ13",'Outside Temp'!B5856))))</f>
        <v>58.18333333</v>
      </c>
      <c r="G5853" s="12">
        <f t="shared" si="3"/>
        <v>1</v>
      </c>
    </row>
    <row r="5854" ht="15.75" customHeight="1">
      <c r="A5854" s="13">
        <v>42186.0</v>
      </c>
      <c r="B5854" s="73">
        <f t="shared" si="1"/>
        <v>42186</v>
      </c>
      <c r="C5854" s="74">
        <f>IF(NewCustomer="Yes", IF(COUNTIF($I$2:$I$11,B5854)&gt;0,0,WEEKDAY(B5854,2)),IF(COUNTIF($I$2:$I$21,B5854)&gt;0,0,WEEKDAY(B5854,2)))</f>
        <v>3</v>
      </c>
      <c r="D5854" s="74">
        <f t="shared" si="2"/>
        <v>0</v>
      </c>
      <c r="E5854" s="12">
        <f>IFERROR(VLOOKUP(A5854,'IDAR Meter Data'!$A:$B,2,1),"")</f>
        <v>204</v>
      </c>
      <c r="F5854" s="75">
        <f>IF(CECCZ="CZ03",'Outside Temp'!B5854,IF(CECCZ="CZ04",'Outside Temp'!B5855,IF(CECCZ="CZ12",'Outside Temp'!B5856, IF(CECCZ="CZ13",'Outside Temp'!B5857))))</f>
        <v>57.93333333</v>
      </c>
      <c r="G5854" s="12">
        <f t="shared" si="3"/>
        <v>1</v>
      </c>
    </row>
    <row r="5855" ht="15.75" customHeight="1">
      <c r="A5855" s="13">
        <v>42186.010416666664</v>
      </c>
      <c r="B5855" s="73">
        <f t="shared" si="1"/>
        <v>42186</v>
      </c>
      <c r="C5855" s="74">
        <f>IF(NewCustomer="Yes", IF(COUNTIF($I$2:$I$11,B5855)&gt;0,0,WEEKDAY(B5855,2)),IF(COUNTIF($I$2:$I$21,B5855)&gt;0,0,WEEKDAY(B5855,2)))</f>
        <v>3</v>
      </c>
      <c r="D5855" s="74">
        <f t="shared" si="2"/>
        <v>0</v>
      </c>
      <c r="E5855" s="12">
        <f>IFERROR(VLOOKUP(A5855,'IDAR Meter Data'!$A:$B,2,1),"")</f>
        <v>216</v>
      </c>
      <c r="F5855" s="75">
        <f>IF(CECCZ="CZ03",'Outside Temp'!B5855,IF(CECCZ="CZ04",'Outside Temp'!B5856,IF(CECCZ="CZ12",'Outside Temp'!B5857, IF(CECCZ="CZ13",'Outside Temp'!B5858))))</f>
        <v>57.68333333</v>
      </c>
      <c r="G5855" s="12">
        <f t="shared" si="3"/>
        <v>1</v>
      </c>
    </row>
    <row r="5856" ht="15.75" customHeight="1">
      <c r="A5856" s="13">
        <v>42186.020833333336</v>
      </c>
      <c r="B5856" s="73">
        <f t="shared" si="1"/>
        <v>42186</v>
      </c>
      <c r="C5856" s="74">
        <f>IF(NewCustomer="Yes", IF(COUNTIF($I$2:$I$11,B5856)&gt;0,0,WEEKDAY(B5856,2)),IF(COUNTIF($I$2:$I$21,B5856)&gt;0,0,WEEKDAY(B5856,2)))</f>
        <v>3</v>
      </c>
      <c r="D5856" s="74">
        <f t="shared" si="2"/>
        <v>0</v>
      </c>
      <c r="E5856" s="12">
        <f>IFERROR(VLOOKUP(A5856,'IDAR Meter Data'!$A:$B,2,1),"")</f>
        <v>210</v>
      </c>
      <c r="F5856" s="75">
        <f>IF(CECCZ="CZ03",'Outside Temp'!B5856,IF(CECCZ="CZ04",'Outside Temp'!B5857,IF(CECCZ="CZ12",'Outside Temp'!B5858, IF(CECCZ="CZ13",'Outside Temp'!B5859))))</f>
        <v>57.43333333</v>
      </c>
      <c r="G5856" s="12">
        <f t="shared" si="3"/>
        <v>1</v>
      </c>
    </row>
    <row r="5857" ht="15.75" customHeight="1">
      <c r="A5857" s="13">
        <v>42186.03125</v>
      </c>
      <c r="B5857" s="73">
        <f t="shared" si="1"/>
        <v>42186</v>
      </c>
      <c r="C5857" s="74">
        <f>IF(NewCustomer="Yes", IF(COUNTIF($I$2:$I$11,B5857)&gt;0,0,WEEKDAY(B5857,2)),IF(COUNTIF($I$2:$I$21,B5857)&gt;0,0,WEEKDAY(B5857,2)))</f>
        <v>3</v>
      </c>
      <c r="D5857" s="74">
        <f t="shared" si="2"/>
        <v>0</v>
      </c>
      <c r="E5857" s="12">
        <f>IFERROR(VLOOKUP(A5857,'IDAR Meter Data'!$A:$B,2,1),"")</f>
        <v>205</v>
      </c>
      <c r="F5857" s="75">
        <f>IF(CECCZ="CZ03",'Outside Temp'!B5857,IF(CECCZ="CZ04",'Outside Temp'!B5858,IF(CECCZ="CZ12",'Outside Temp'!B5859, IF(CECCZ="CZ13",'Outside Temp'!B5860))))</f>
        <v>57.18333333</v>
      </c>
      <c r="G5857" s="12">
        <f t="shared" si="3"/>
        <v>1</v>
      </c>
    </row>
    <row r="5858" ht="15.75" customHeight="1">
      <c r="A5858" s="13">
        <v>42186.041666666664</v>
      </c>
      <c r="B5858" s="73">
        <f t="shared" si="1"/>
        <v>42186</v>
      </c>
      <c r="C5858" s="74">
        <f>IF(NewCustomer="Yes", IF(COUNTIF($I$2:$I$11,B5858)&gt;0,0,WEEKDAY(B5858,2)),IF(COUNTIF($I$2:$I$21,B5858)&gt;0,0,WEEKDAY(B5858,2)))</f>
        <v>3</v>
      </c>
      <c r="D5858" s="74">
        <f t="shared" si="2"/>
        <v>1</v>
      </c>
      <c r="E5858" s="12">
        <f>IFERROR(VLOOKUP(A5858,'IDAR Meter Data'!$A:$B,2,1),"")</f>
        <v>209</v>
      </c>
      <c r="F5858" s="75">
        <f>IF(CECCZ="CZ03",'Outside Temp'!B5858,IF(CECCZ="CZ04",'Outside Temp'!B5859,IF(CECCZ="CZ12",'Outside Temp'!B5860, IF(CECCZ="CZ13",'Outside Temp'!B5861))))</f>
        <v>56.93333333</v>
      </c>
      <c r="G5858" s="12">
        <f t="shared" si="3"/>
        <v>1</v>
      </c>
    </row>
    <row r="5859" ht="15.75" customHeight="1">
      <c r="A5859" s="13">
        <v>42186.052083333336</v>
      </c>
      <c r="B5859" s="73">
        <f t="shared" si="1"/>
        <v>42186</v>
      </c>
      <c r="C5859" s="74">
        <f>IF(NewCustomer="Yes", IF(COUNTIF($I$2:$I$11,B5859)&gt;0,0,WEEKDAY(B5859,2)),IF(COUNTIF($I$2:$I$21,B5859)&gt;0,0,WEEKDAY(B5859,2)))</f>
        <v>3</v>
      </c>
      <c r="D5859" s="74">
        <f t="shared" si="2"/>
        <v>1</v>
      </c>
      <c r="E5859" s="12">
        <f>IFERROR(VLOOKUP(A5859,'IDAR Meter Data'!$A:$B,2,1),"")</f>
        <v>206</v>
      </c>
      <c r="F5859" s="75">
        <f>IF(CECCZ="CZ03",'Outside Temp'!B5859,IF(CECCZ="CZ04",'Outside Temp'!B5860,IF(CECCZ="CZ12",'Outside Temp'!B5861, IF(CECCZ="CZ13",'Outside Temp'!B5862))))</f>
        <v>56.68333333</v>
      </c>
      <c r="G5859" s="12">
        <f t="shared" si="3"/>
        <v>1</v>
      </c>
    </row>
    <row r="5860" ht="15.75" customHeight="1">
      <c r="A5860" s="13">
        <v>42186.0625</v>
      </c>
      <c r="B5860" s="73">
        <f t="shared" si="1"/>
        <v>42186</v>
      </c>
      <c r="C5860" s="74">
        <f>IF(NewCustomer="Yes", IF(COUNTIF($I$2:$I$11,B5860)&gt;0,0,WEEKDAY(B5860,2)),IF(COUNTIF($I$2:$I$21,B5860)&gt;0,0,WEEKDAY(B5860,2)))</f>
        <v>3</v>
      </c>
      <c r="D5860" s="74">
        <f t="shared" si="2"/>
        <v>1</v>
      </c>
      <c r="E5860" s="12">
        <f>IFERROR(VLOOKUP(A5860,'IDAR Meter Data'!$A:$B,2,1),"")</f>
        <v>194</v>
      </c>
      <c r="F5860" s="75">
        <f>IF(CECCZ="CZ03",'Outside Temp'!B5860,IF(CECCZ="CZ04",'Outside Temp'!B5861,IF(CECCZ="CZ12",'Outside Temp'!B5862, IF(CECCZ="CZ13",'Outside Temp'!B5863))))</f>
        <v>56.43333333</v>
      </c>
      <c r="G5860" s="12">
        <f t="shared" si="3"/>
        <v>1</v>
      </c>
    </row>
    <row r="5861" ht="15.75" customHeight="1">
      <c r="A5861" s="13">
        <v>42186.072916666664</v>
      </c>
      <c r="B5861" s="73">
        <f t="shared" si="1"/>
        <v>42186</v>
      </c>
      <c r="C5861" s="74">
        <f>IF(NewCustomer="Yes", IF(COUNTIF($I$2:$I$11,B5861)&gt;0,0,WEEKDAY(B5861,2)),IF(COUNTIF($I$2:$I$21,B5861)&gt;0,0,WEEKDAY(B5861,2)))</f>
        <v>3</v>
      </c>
      <c r="D5861" s="74">
        <f t="shared" si="2"/>
        <v>1</v>
      </c>
      <c r="E5861" s="12">
        <f>IFERROR(VLOOKUP(A5861,'IDAR Meter Data'!$A:$B,2,1),"")</f>
        <v>198</v>
      </c>
      <c r="F5861" s="75">
        <f>IF(CECCZ="CZ03",'Outside Temp'!B5861,IF(CECCZ="CZ04",'Outside Temp'!B5862,IF(CECCZ="CZ12",'Outside Temp'!B5863, IF(CECCZ="CZ13",'Outside Temp'!B5864))))</f>
        <v>56.18333333</v>
      </c>
      <c r="G5861" s="12">
        <f t="shared" si="3"/>
        <v>1</v>
      </c>
    </row>
    <row r="5862" ht="15.75" customHeight="1">
      <c r="A5862" s="13">
        <v>42186.083333333336</v>
      </c>
      <c r="B5862" s="73">
        <f t="shared" si="1"/>
        <v>42186</v>
      </c>
      <c r="C5862" s="74">
        <f>IF(NewCustomer="Yes", IF(COUNTIF($I$2:$I$11,B5862)&gt;0,0,WEEKDAY(B5862,2)),IF(COUNTIF($I$2:$I$21,B5862)&gt;0,0,WEEKDAY(B5862,2)))</f>
        <v>3</v>
      </c>
      <c r="D5862" s="74">
        <f t="shared" si="2"/>
        <v>2</v>
      </c>
      <c r="E5862" s="12">
        <f>IFERROR(VLOOKUP(A5862,'IDAR Meter Data'!$A:$B,2,1),"")</f>
        <v>190</v>
      </c>
      <c r="F5862" s="75">
        <f>IF(CECCZ="CZ03",'Outside Temp'!B5862,IF(CECCZ="CZ04",'Outside Temp'!B5863,IF(CECCZ="CZ12",'Outside Temp'!B5864, IF(CECCZ="CZ13",'Outside Temp'!B5865))))</f>
        <v>56</v>
      </c>
      <c r="G5862" s="12">
        <f t="shared" si="3"/>
        <v>1</v>
      </c>
    </row>
    <row r="5863" ht="15.75" customHeight="1">
      <c r="A5863" s="13">
        <v>42186.09375</v>
      </c>
      <c r="B5863" s="73">
        <f t="shared" si="1"/>
        <v>42186</v>
      </c>
      <c r="C5863" s="74">
        <f>IF(NewCustomer="Yes", IF(COUNTIF($I$2:$I$11,B5863)&gt;0,0,WEEKDAY(B5863,2)),IF(COUNTIF($I$2:$I$21,B5863)&gt;0,0,WEEKDAY(B5863,2)))</f>
        <v>3</v>
      </c>
      <c r="D5863" s="74">
        <f t="shared" si="2"/>
        <v>2</v>
      </c>
      <c r="E5863" s="12">
        <f>IFERROR(VLOOKUP(A5863,'IDAR Meter Data'!$A:$B,2,1),"")</f>
        <v>201</v>
      </c>
      <c r="F5863" s="75">
        <f>IF(CECCZ="CZ03",'Outside Temp'!B5863,IF(CECCZ="CZ04",'Outside Temp'!B5864,IF(CECCZ="CZ12",'Outside Temp'!B5865, IF(CECCZ="CZ13",'Outside Temp'!B5866))))</f>
        <v>56</v>
      </c>
      <c r="G5863" s="12">
        <f t="shared" si="3"/>
        <v>1</v>
      </c>
    </row>
    <row r="5864" ht="15.75" customHeight="1">
      <c r="A5864" s="13">
        <v>42186.104166666664</v>
      </c>
      <c r="B5864" s="73">
        <f t="shared" si="1"/>
        <v>42186</v>
      </c>
      <c r="C5864" s="74">
        <f>IF(NewCustomer="Yes", IF(COUNTIF($I$2:$I$11,B5864)&gt;0,0,WEEKDAY(B5864,2)),IF(COUNTIF($I$2:$I$21,B5864)&gt;0,0,WEEKDAY(B5864,2)))</f>
        <v>3</v>
      </c>
      <c r="D5864" s="74">
        <f t="shared" si="2"/>
        <v>2</v>
      </c>
      <c r="E5864" s="12">
        <f>IFERROR(VLOOKUP(A5864,'IDAR Meter Data'!$A:$B,2,1),"")</f>
        <v>202</v>
      </c>
      <c r="F5864" s="75">
        <f>IF(CECCZ="CZ03",'Outside Temp'!B5864,IF(CECCZ="CZ04",'Outside Temp'!B5865,IF(CECCZ="CZ12",'Outside Temp'!B5866, IF(CECCZ="CZ13",'Outside Temp'!B5867))))</f>
        <v>56</v>
      </c>
      <c r="G5864" s="12">
        <f t="shared" si="3"/>
        <v>1</v>
      </c>
    </row>
    <row r="5865" ht="15.75" customHeight="1">
      <c r="A5865" s="13">
        <v>42186.114583333336</v>
      </c>
      <c r="B5865" s="73">
        <f t="shared" si="1"/>
        <v>42186</v>
      </c>
      <c r="C5865" s="74">
        <f>IF(NewCustomer="Yes", IF(COUNTIF($I$2:$I$11,B5865)&gt;0,0,WEEKDAY(B5865,2)),IF(COUNTIF($I$2:$I$21,B5865)&gt;0,0,WEEKDAY(B5865,2)))</f>
        <v>3</v>
      </c>
      <c r="D5865" s="74">
        <f t="shared" si="2"/>
        <v>2</v>
      </c>
      <c r="E5865" s="12">
        <f>IFERROR(VLOOKUP(A5865,'IDAR Meter Data'!$A:$B,2,1),"")</f>
        <v>207</v>
      </c>
      <c r="F5865" s="75">
        <f>IF(CECCZ="CZ03",'Outside Temp'!B5865,IF(CECCZ="CZ04",'Outside Temp'!B5866,IF(CECCZ="CZ12",'Outside Temp'!B5867, IF(CECCZ="CZ13",'Outside Temp'!B5868))))</f>
        <v>56</v>
      </c>
      <c r="G5865" s="12">
        <f t="shared" si="3"/>
        <v>1</v>
      </c>
    </row>
    <row r="5866" ht="15.75" customHeight="1">
      <c r="A5866" s="13">
        <v>42186.125</v>
      </c>
      <c r="B5866" s="73">
        <f t="shared" si="1"/>
        <v>42186</v>
      </c>
      <c r="C5866" s="74">
        <f>IF(NewCustomer="Yes", IF(COUNTIF($I$2:$I$11,B5866)&gt;0,0,WEEKDAY(B5866,2)),IF(COUNTIF($I$2:$I$21,B5866)&gt;0,0,WEEKDAY(B5866,2)))</f>
        <v>3</v>
      </c>
      <c r="D5866" s="74">
        <f t="shared" si="2"/>
        <v>3</v>
      </c>
      <c r="E5866" s="12">
        <f>IFERROR(VLOOKUP(A5866,'IDAR Meter Data'!$A:$B,2,1),"")</f>
        <v>190</v>
      </c>
      <c r="F5866" s="75">
        <f>IF(CECCZ="CZ03",'Outside Temp'!B5866,IF(CECCZ="CZ04",'Outside Temp'!B5867,IF(CECCZ="CZ12",'Outside Temp'!B5868, IF(CECCZ="CZ13",'Outside Temp'!B5869))))</f>
        <v>56.06666667</v>
      </c>
      <c r="G5866" s="12">
        <f t="shared" si="3"/>
        <v>1</v>
      </c>
    </row>
    <row r="5867" ht="15.75" customHeight="1">
      <c r="A5867" s="13">
        <v>42186.135416666664</v>
      </c>
      <c r="B5867" s="73">
        <f t="shared" si="1"/>
        <v>42186</v>
      </c>
      <c r="C5867" s="74">
        <f>IF(NewCustomer="Yes", IF(COUNTIF($I$2:$I$11,B5867)&gt;0,0,WEEKDAY(B5867,2)),IF(COUNTIF($I$2:$I$21,B5867)&gt;0,0,WEEKDAY(B5867,2)))</f>
        <v>3</v>
      </c>
      <c r="D5867" s="74">
        <f t="shared" si="2"/>
        <v>3</v>
      </c>
      <c r="E5867" s="12">
        <f>IFERROR(VLOOKUP(A5867,'IDAR Meter Data'!$A:$B,2,1),"")</f>
        <v>196</v>
      </c>
      <c r="F5867" s="75">
        <f>IF(CECCZ="CZ03",'Outside Temp'!B5867,IF(CECCZ="CZ04",'Outside Temp'!B5868,IF(CECCZ="CZ12",'Outside Temp'!B5869, IF(CECCZ="CZ13",'Outside Temp'!B5870))))</f>
        <v>56.31666667</v>
      </c>
      <c r="G5867" s="12">
        <f t="shared" si="3"/>
        <v>1</v>
      </c>
    </row>
    <row r="5868" ht="15.75" customHeight="1">
      <c r="A5868" s="13">
        <v>42186.145833333336</v>
      </c>
      <c r="B5868" s="73">
        <f t="shared" si="1"/>
        <v>42186</v>
      </c>
      <c r="C5868" s="74">
        <f>IF(NewCustomer="Yes", IF(COUNTIF($I$2:$I$11,B5868)&gt;0,0,WEEKDAY(B5868,2)),IF(COUNTIF($I$2:$I$21,B5868)&gt;0,0,WEEKDAY(B5868,2)))</f>
        <v>3</v>
      </c>
      <c r="D5868" s="74">
        <f t="shared" si="2"/>
        <v>3</v>
      </c>
      <c r="E5868" s="12">
        <f>IFERROR(VLOOKUP(A5868,'IDAR Meter Data'!$A:$B,2,1),"")</f>
        <v>193</v>
      </c>
      <c r="F5868" s="75">
        <f>IF(CECCZ="CZ03",'Outside Temp'!B5868,IF(CECCZ="CZ04",'Outside Temp'!B5869,IF(CECCZ="CZ12",'Outside Temp'!B5870, IF(CECCZ="CZ13",'Outside Temp'!B5871))))</f>
        <v>56.56666667</v>
      </c>
      <c r="G5868" s="12">
        <f t="shared" si="3"/>
        <v>1</v>
      </c>
    </row>
    <row r="5869" ht="15.75" customHeight="1">
      <c r="A5869" s="13">
        <v>42186.15625</v>
      </c>
      <c r="B5869" s="73">
        <f t="shared" si="1"/>
        <v>42186</v>
      </c>
      <c r="C5869" s="74">
        <f>IF(NewCustomer="Yes", IF(COUNTIF($I$2:$I$11,B5869)&gt;0,0,WEEKDAY(B5869,2)),IF(COUNTIF($I$2:$I$21,B5869)&gt;0,0,WEEKDAY(B5869,2)))</f>
        <v>3</v>
      </c>
      <c r="D5869" s="74">
        <f t="shared" si="2"/>
        <v>3</v>
      </c>
      <c r="E5869" s="12">
        <f>IFERROR(VLOOKUP(A5869,'IDAR Meter Data'!$A:$B,2,1),"")</f>
        <v>192</v>
      </c>
      <c r="F5869" s="75">
        <f>IF(CECCZ="CZ03",'Outside Temp'!B5869,IF(CECCZ="CZ04",'Outside Temp'!B5870,IF(CECCZ="CZ12",'Outside Temp'!B5871, IF(CECCZ="CZ13",'Outside Temp'!B5872))))</f>
        <v>56.81666667</v>
      </c>
      <c r="G5869" s="12">
        <f t="shared" si="3"/>
        <v>1</v>
      </c>
    </row>
    <row r="5870" ht="15.75" customHeight="1">
      <c r="A5870" s="13">
        <v>42186.166666666664</v>
      </c>
      <c r="B5870" s="73">
        <f t="shared" si="1"/>
        <v>42186</v>
      </c>
      <c r="C5870" s="74">
        <f>IF(NewCustomer="Yes", IF(COUNTIF($I$2:$I$11,B5870)&gt;0,0,WEEKDAY(B5870,2)),IF(COUNTIF($I$2:$I$21,B5870)&gt;0,0,WEEKDAY(B5870,2)))</f>
        <v>3</v>
      </c>
      <c r="D5870" s="74">
        <f t="shared" si="2"/>
        <v>4</v>
      </c>
      <c r="E5870" s="12">
        <f>IFERROR(VLOOKUP(A5870,'IDAR Meter Data'!$A:$B,2,1),"")</f>
        <v>200</v>
      </c>
      <c r="F5870" s="75">
        <f>IF(CECCZ="CZ03",'Outside Temp'!B5870,IF(CECCZ="CZ04",'Outside Temp'!B5871,IF(CECCZ="CZ12",'Outside Temp'!B5872, IF(CECCZ="CZ13",'Outside Temp'!B5873))))</f>
        <v>56.93333333</v>
      </c>
      <c r="G5870" s="12">
        <f t="shared" si="3"/>
        <v>1</v>
      </c>
    </row>
    <row r="5871" ht="15.75" customHeight="1">
      <c r="A5871" s="13">
        <v>42186.177083333336</v>
      </c>
      <c r="B5871" s="73">
        <f t="shared" si="1"/>
        <v>42186</v>
      </c>
      <c r="C5871" s="74">
        <f>IF(NewCustomer="Yes", IF(COUNTIF($I$2:$I$11,B5871)&gt;0,0,WEEKDAY(B5871,2)),IF(COUNTIF($I$2:$I$21,B5871)&gt;0,0,WEEKDAY(B5871,2)))</f>
        <v>3</v>
      </c>
      <c r="D5871" s="74">
        <f t="shared" si="2"/>
        <v>4</v>
      </c>
      <c r="E5871" s="12">
        <f>IFERROR(VLOOKUP(A5871,'IDAR Meter Data'!$A:$B,2,1),"")</f>
        <v>193</v>
      </c>
      <c r="F5871" s="75">
        <f>IF(CECCZ="CZ03",'Outside Temp'!B5871,IF(CECCZ="CZ04",'Outside Temp'!B5872,IF(CECCZ="CZ12",'Outside Temp'!B5873, IF(CECCZ="CZ13",'Outside Temp'!B5874))))</f>
        <v>56.68333333</v>
      </c>
      <c r="G5871" s="12">
        <f t="shared" si="3"/>
        <v>1</v>
      </c>
    </row>
    <row r="5872" ht="15.75" customHeight="1">
      <c r="A5872" s="13">
        <v>42186.1875</v>
      </c>
      <c r="B5872" s="73">
        <f t="shared" si="1"/>
        <v>42186</v>
      </c>
      <c r="C5872" s="74">
        <f>IF(NewCustomer="Yes", IF(COUNTIF($I$2:$I$11,B5872)&gt;0,0,WEEKDAY(B5872,2)),IF(COUNTIF($I$2:$I$21,B5872)&gt;0,0,WEEKDAY(B5872,2)))</f>
        <v>3</v>
      </c>
      <c r="D5872" s="74">
        <f t="shared" si="2"/>
        <v>4</v>
      </c>
      <c r="E5872" s="12">
        <f>IFERROR(VLOOKUP(A5872,'IDAR Meter Data'!$A:$B,2,1),"")</f>
        <v>193</v>
      </c>
      <c r="F5872" s="75">
        <f>IF(CECCZ="CZ03",'Outside Temp'!B5872,IF(CECCZ="CZ04",'Outside Temp'!B5873,IF(CECCZ="CZ12",'Outside Temp'!B5874, IF(CECCZ="CZ13",'Outside Temp'!B5875))))</f>
        <v>56.43333333</v>
      </c>
      <c r="G5872" s="12">
        <f t="shared" si="3"/>
        <v>1</v>
      </c>
    </row>
    <row r="5873" ht="15.75" customHeight="1">
      <c r="A5873" s="13">
        <v>42186.197916666664</v>
      </c>
      <c r="B5873" s="73">
        <f t="shared" si="1"/>
        <v>42186</v>
      </c>
      <c r="C5873" s="74">
        <f>IF(NewCustomer="Yes", IF(COUNTIF($I$2:$I$11,B5873)&gt;0,0,WEEKDAY(B5873,2)),IF(COUNTIF($I$2:$I$21,B5873)&gt;0,0,WEEKDAY(B5873,2)))</f>
        <v>3</v>
      </c>
      <c r="D5873" s="74">
        <f t="shared" si="2"/>
        <v>4</v>
      </c>
      <c r="E5873" s="12">
        <f>IFERROR(VLOOKUP(A5873,'IDAR Meter Data'!$A:$B,2,1),"")</f>
        <v>184</v>
      </c>
      <c r="F5873" s="75">
        <f>IF(CECCZ="CZ03",'Outside Temp'!B5873,IF(CECCZ="CZ04",'Outside Temp'!B5874,IF(CECCZ="CZ12",'Outside Temp'!B5875, IF(CECCZ="CZ13",'Outside Temp'!B5876))))</f>
        <v>56.18333333</v>
      </c>
      <c r="G5873" s="12">
        <f t="shared" si="3"/>
        <v>1</v>
      </c>
    </row>
    <row r="5874" ht="15.75" customHeight="1">
      <c r="A5874" s="13">
        <v>42186.208333333336</v>
      </c>
      <c r="B5874" s="73">
        <f t="shared" si="1"/>
        <v>42186</v>
      </c>
      <c r="C5874" s="74">
        <f>IF(NewCustomer="Yes", IF(COUNTIF($I$2:$I$11,B5874)&gt;0,0,WEEKDAY(B5874,2)),IF(COUNTIF($I$2:$I$21,B5874)&gt;0,0,WEEKDAY(B5874,2)))</f>
        <v>3</v>
      </c>
      <c r="D5874" s="74">
        <f t="shared" si="2"/>
        <v>5</v>
      </c>
      <c r="E5874" s="12">
        <f>IFERROR(VLOOKUP(A5874,'IDAR Meter Data'!$A:$B,2,1),"")</f>
        <v>195</v>
      </c>
      <c r="F5874" s="75">
        <f>IF(CECCZ="CZ03",'Outside Temp'!B5874,IF(CECCZ="CZ04",'Outside Temp'!B5875,IF(CECCZ="CZ12",'Outside Temp'!B5876, IF(CECCZ="CZ13",'Outside Temp'!B5877))))</f>
        <v>56.13333333</v>
      </c>
      <c r="G5874" s="12">
        <f t="shared" si="3"/>
        <v>1</v>
      </c>
    </row>
    <row r="5875" ht="15.75" customHeight="1">
      <c r="A5875" s="13">
        <v>42186.21875</v>
      </c>
      <c r="B5875" s="73">
        <f t="shared" si="1"/>
        <v>42186</v>
      </c>
      <c r="C5875" s="74">
        <f>IF(NewCustomer="Yes", IF(COUNTIF($I$2:$I$11,B5875)&gt;0,0,WEEKDAY(B5875,2)),IF(COUNTIF($I$2:$I$21,B5875)&gt;0,0,WEEKDAY(B5875,2)))</f>
        <v>3</v>
      </c>
      <c r="D5875" s="74">
        <f t="shared" si="2"/>
        <v>5</v>
      </c>
      <c r="E5875" s="12">
        <f>IFERROR(VLOOKUP(A5875,'IDAR Meter Data'!$A:$B,2,1),"")</f>
        <v>190</v>
      </c>
      <c r="F5875" s="75">
        <f>IF(CECCZ="CZ03",'Outside Temp'!B5875,IF(CECCZ="CZ04",'Outside Temp'!B5876,IF(CECCZ="CZ12",'Outside Temp'!B5877, IF(CECCZ="CZ13",'Outside Temp'!B5878))))</f>
        <v>56.63333333</v>
      </c>
      <c r="G5875" s="12">
        <f t="shared" si="3"/>
        <v>1</v>
      </c>
    </row>
    <row r="5876" ht="15.75" customHeight="1">
      <c r="A5876" s="13">
        <v>42186.229166666664</v>
      </c>
      <c r="B5876" s="73">
        <f t="shared" si="1"/>
        <v>42186</v>
      </c>
      <c r="C5876" s="74">
        <f>IF(NewCustomer="Yes", IF(COUNTIF($I$2:$I$11,B5876)&gt;0,0,WEEKDAY(B5876,2)),IF(COUNTIF($I$2:$I$21,B5876)&gt;0,0,WEEKDAY(B5876,2)))</f>
        <v>3</v>
      </c>
      <c r="D5876" s="74">
        <f t="shared" si="2"/>
        <v>5</v>
      </c>
      <c r="E5876" s="12">
        <f>IFERROR(VLOOKUP(A5876,'IDAR Meter Data'!$A:$B,2,1),"")</f>
        <v>186</v>
      </c>
      <c r="F5876" s="75">
        <f>IF(CECCZ="CZ03",'Outside Temp'!B5876,IF(CECCZ="CZ04",'Outside Temp'!B5877,IF(CECCZ="CZ12",'Outside Temp'!B5878, IF(CECCZ="CZ13",'Outside Temp'!B5879))))</f>
        <v>57.13333333</v>
      </c>
      <c r="G5876" s="12">
        <f t="shared" si="3"/>
        <v>1</v>
      </c>
    </row>
    <row r="5877" ht="15.75" customHeight="1">
      <c r="A5877" s="13">
        <v>42186.239583333336</v>
      </c>
      <c r="B5877" s="73">
        <f t="shared" si="1"/>
        <v>42186</v>
      </c>
      <c r="C5877" s="74">
        <f>IF(NewCustomer="Yes", IF(COUNTIF($I$2:$I$11,B5877)&gt;0,0,WEEKDAY(B5877,2)),IF(COUNTIF($I$2:$I$21,B5877)&gt;0,0,WEEKDAY(B5877,2)))</f>
        <v>3</v>
      </c>
      <c r="D5877" s="74">
        <f t="shared" si="2"/>
        <v>5</v>
      </c>
      <c r="E5877" s="12">
        <f>IFERROR(VLOOKUP(A5877,'IDAR Meter Data'!$A:$B,2,1),"")</f>
        <v>194</v>
      </c>
      <c r="F5877" s="75">
        <f>IF(CECCZ="CZ03",'Outside Temp'!B5877,IF(CECCZ="CZ04",'Outside Temp'!B5878,IF(CECCZ="CZ12",'Outside Temp'!B5879, IF(CECCZ="CZ13",'Outside Temp'!B5880))))</f>
        <v>57.63333333</v>
      </c>
      <c r="G5877" s="12">
        <f t="shared" si="3"/>
        <v>1</v>
      </c>
    </row>
    <row r="5878" ht="15.75" customHeight="1">
      <c r="A5878" s="13">
        <v>42186.25</v>
      </c>
      <c r="B5878" s="73">
        <f t="shared" si="1"/>
        <v>42186</v>
      </c>
      <c r="C5878" s="74">
        <f>IF(NewCustomer="Yes", IF(COUNTIF($I$2:$I$11,B5878)&gt;0,0,WEEKDAY(B5878,2)),IF(COUNTIF($I$2:$I$21,B5878)&gt;0,0,WEEKDAY(B5878,2)))</f>
        <v>3</v>
      </c>
      <c r="D5878" s="74">
        <f t="shared" si="2"/>
        <v>6</v>
      </c>
      <c r="E5878" s="12">
        <f>IFERROR(VLOOKUP(A5878,'IDAR Meter Data'!$A:$B,2,1),"")</f>
        <v>187</v>
      </c>
      <c r="F5878" s="75">
        <f>IF(CECCZ="CZ03",'Outside Temp'!B5878,IF(CECCZ="CZ04",'Outside Temp'!B5879,IF(CECCZ="CZ12",'Outside Temp'!B5880, IF(CECCZ="CZ13",'Outside Temp'!B5881))))</f>
        <v>58.2</v>
      </c>
      <c r="G5878" s="12">
        <f t="shared" si="3"/>
        <v>1</v>
      </c>
    </row>
    <row r="5879" ht="15.75" customHeight="1">
      <c r="A5879" s="13">
        <v>42186.260416666664</v>
      </c>
      <c r="B5879" s="73">
        <f t="shared" si="1"/>
        <v>42186</v>
      </c>
      <c r="C5879" s="74">
        <f>IF(NewCustomer="Yes", IF(COUNTIF($I$2:$I$11,B5879)&gt;0,0,WEEKDAY(B5879,2)),IF(COUNTIF($I$2:$I$21,B5879)&gt;0,0,WEEKDAY(B5879,2)))</f>
        <v>3</v>
      </c>
      <c r="D5879" s="74">
        <f t="shared" si="2"/>
        <v>6</v>
      </c>
      <c r="E5879" s="12">
        <f>IFERROR(VLOOKUP(A5879,'IDAR Meter Data'!$A:$B,2,1),"")</f>
        <v>184</v>
      </c>
      <c r="F5879" s="75">
        <f>IF(CECCZ="CZ03",'Outside Temp'!B5879,IF(CECCZ="CZ04",'Outside Temp'!B5880,IF(CECCZ="CZ12",'Outside Temp'!B5881, IF(CECCZ="CZ13",'Outside Temp'!B5882))))</f>
        <v>58.95</v>
      </c>
      <c r="G5879" s="12">
        <f t="shared" si="3"/>
        <v>1</v>
      </c>
    </row>
    <row r="5880" ht="15.75" customHeight="1">
      <c r="A5880" s="13">
        <v>42186.270833333336</v>
      </c>
      <c r="B5880" s="73">
        <f t="shared" si="1"/>
        <v>42186</v>
      </c>
      <c r="C5880" s="74">
        <f>IF(NewCustomer="Yes", IF(COUNTIF($I$2:$I$11,B5880)&gt;0,0,WEEKDAY(B5880,2)),IF(COUNTIF($I$2:$I$21,B5880)&gt;0,0,WEEKDAY(B5880,2)))</f>
        <v>3</v>
      </c>
      <c r="D5880" s="74">
        <f t="shared" si="2"/>
        <v>6</v>
      </c>
      <c r="E5880" s="12">
        <f>IFERROR(VLOOKUP(A5880,'IDAR Meter Data'!$A:$B,2,1),"")</f>
        <v>186</v>
      </c>
      <c r="F5880" s="75">
        <f>IF(CECCZ="CZ03",'Outside Temp'!B5880,IF(CECCZ="CZ04",'Outside Temp'!B5881,IF(CECCZ="CZ12",'Outside Temp'!B5882, IF(CECCZ="CZ13",'Outside Temp'!B5883))))</f>
        <v>59.7</v>
      </c>
      <c r="G5880" s="12">
        <f t="shared" si="3"/>
        <v>1</v>
      </c>
    </row>
    <row r="5881" ht="15.75" customHeight="1">
      <c r="A5881" s="13">
        <v>42186.28125</v>
      </c>
      <c r="B5881" s="73">
        <f t="shared" si="1"/>
        <v>42186</v>
      </c>
      <c r="C5881" s="74">
        <f>IF(NewCustomer="Yes", IF(COUNTIF($I$2:$I$11,B5881)&gt;0,0,WEEKDAY(B5881,2)),IF(COUNTIF($I$2:$I$21,B5881)&gt;0,0,WEEKDAY(B5881,2)))</f>
        <v>3</v>
      </c>
      <c r="D5881" s="74">
        <f t="shared" si="2"/>
        <v>6</v>
      </c>
      <c r="E5881" s="12">
        <f>IFERROR(VLOOKUP(A5881,'IDAR Meter Data'!$A:$B,2,1),"")</f>
        <v>181</v>
      </c>
      <c r="F5881" s="75">
        <f>IF(CECCZ="CZ03",'Outside Temp'!B5881,IF(CECCZ="CZ04",'Outside Temp'!B5882,IF(CECCZ="CZ12",'Outside Temp'!B5883, IF(CECCZ="CZ13",'Outside Temp'!B5884))))</f>
        <v>60.45</v>
      </c>
      <c r="G5881" s="12">
        <f t="shared" si="3"/>
        <v>1</v>
      </c>
    </row>
    <row r="5882" ht="15.75" customHeight="1">
      <c r="A5882" s="13">
        <v>42186.291666666664</v>
      </c>
      <c r="B5882" s="73">
        <f t="shared" si="1"/>
        <v>42186</v>
      </c>
      <c r="C5882" s="74">
        <f>IF(NewCustomer="Yes", IF(COUNTIF($I$2:$I$11,B5882)&gt;0,0,WEEKDAY(B5882,2)),IF(COUNTIF($I$2:$I$21,B5882)&gt;0,0,WEEKDAY(B5882,2)))</f>
        <v>3</v>
      </c>
      <c r="D5882" s="74">
        <f t="shared" si="2"/>
        <v>7</v>
      </c>
      <c r="E5882" s="12">
        <f>IFERROR(VLOOKUP(A5882,'IDAR Meter Data'!$A:$B,2,1),"")</f>
        <v>198</v>
      </c>
      <c r="F5882" s="75">
        <f>IF(CECCZ="CZ03",'Outside Temp'!B5882,IF(CECCZ="CZ04",'Outside Temp'!B5883,IF(CECCZ="CZ12",'Outside Temp'!B5884, IF(CECCZ="CZ13",'Outside Temp'!B5885))))</f>
        <v>61.26666667</v>
      </c>
      <c r="G5882" s="12">
        <f t="shared" si="3"/>
        <v>1</v>
      </c>
    </row>
    <row r="5883" ht="15.75" customHeight="1">
      <c r="A5883" s="13">
        <v>42186.302083333336</v>
      </c>
      <c r="B5883" s="73">
        <f t="shared" si="1"/>
        <v>42186</v>
      </c>
      <c r="C5883" s="74">
        <f>IF(NewCustomer="Yes", IF(COUNTIF($I$2:$I$11,B5883)&gt;0,0,WEEKDAY(B5883,2)),IF(COUNTIF($I$2:$I$21,B5883)&gt;0,0,WEEKDAY(B5883,2)))</f>
        <v>3</v>
      </c>
      <c r="D5883" s="74">
        <f t="shared" si="2"/>
        <v>7</v>
      </c>
      <c r="E5883" s="12">
        <f>IFERROR(VLOOKUP(A5883,'IDAR Meter Data'!$A:$B,2,1),"")</f>
        <v>190</v>
      </c>
      <c r="F5883" s="75">
        <f>IF(CECCZ="CZ03",'Outside Temp'!B5883,IF(CECCZ="CZ04",'Outside Temp'!B5884,IF(CECCZ="CZ12",'Outside Temp'!B5885, IF(CECCZ="CZ13",'Outside Temp'!B5886))))</f>
        <v>62.26666667</v>
      </c>
      <c r="G5883" s="12">
        <f t="shared" si="3"/>
        <v>1</v>
      </c>
    </row>
    <row r="5884" ht="15.75" customHeight="1">
      <c r="A5884" s="13">
        <v>42186.3125</v>
      </c>
      <c r="B5884" s="73">
        <f t="shared" si="1"/>
        <v>42186</v>
      </c>
      <c r="C5884" s="74">
        <f>IF(NewCustomer="Yes", IF(COUNTIF($I$2:$I$11,B5884)&gt;0,0,WEEKDAY(B5884,2)),IF(COUNTIF($I$2:$I$21,B5884)&gt;0,0,WEEKDAY(B5884,2)))</f>
        <v>3</v>
      </c>
      <c r="D5884" s="74">
        <f t="shared" si="2"/>
        <v>7</v>
      </c>
      <c r="E5884" s="12">
        <f>IFERROR(VLOOKUP(A5884,'IDAR Meter Data'!$A:$B,2,1),"")</f>
        <v>190</v>
      </c>
      <c r="F5884" s="75">
        <f>IF(CECCZ="CZ03",'Outside Temp'!B5884,IF(CECCZ="CZ04",'Outside Temp'!B5885,IF(CECCZ="CZ12",'Outside Temp'!B5886, IF(CECCZ="CZ13",'Outside Temp'!B5887))))</f>
        <v>63.26666667</v>
      </c>
      <c r="G5884" s="12">
        <f t="shared" si="3"/>
        <v>1</v>
      </c>
    </row>
    <row r="5885" ht="15.75" customHeight="1">
      <c r="A5885" s="13">
        <v>42186.322916666664</v>
      </c>
      <c r="B5885" s="73">
        <f t="shared" si="1"/>
        <v>42186</v>
      </c>
      <c r="C5885" s="74">
        <f>IF(NewCustomer="Yes", IF(COUNTIF($I$2:$I$11,B5885)&gt;0,0,WEEKDAY(B5885,2)),IF(COUNTIF($I$2:$I$21,B5885)&gt;0,0,WEEKDAY(B5885,2)))</f>
        <v>3</v>
      </c>
      <c r="D5885" s="74">
        <f t="shared" si="2"/>
        <v>7</v>
      </c>
      <c r="E5885" s="12">
        <f>IFERROR(VLOOKUP(A5885,'IDAR Meter Data'!$A:$B,2,1),"")</f>
        <v>193</v>
      </c>
      <c r="F5885" s="75">
        <f>IF(CECCZ="CZ03",'Outside Temp'!B5885,IF(CECCZ="CZ04",'Outside Temp'!B5886,IF(CECCZ="CZ12",'Outside Temp'!B5887, IF(CECCZ="CZ13",'Outside Temp'!B5888))))</f>
        <v>64.26666667</v>
      </c>
      <c r="G5885" s="12">
        <f t="shared" si="3"/>
        <v>1</v>
      </c>
    </row>
    <row r="5886" ht="15.75" customHeight="1">
      <c r="A5886" s="13">
        <v>42186.333333333336</v>
      </c>
      <c r="B5886" s="73">
        <f t="shared" si="1"/>
        <v>42186</v>
      </c>
      <c r="C5886" s="74">
        <f>IF(NewCustomer="Yes", IF(COUNTIF($I$2:$I$11,B5886)&gt;0,0,WEEKDAY(B5886,2)),IF(COUNTIF($I$2:$I$21,B5886)&gt;0,0,WEEKDAY(B5886,2)))</f>
        <v>3</v>
      </c>
      <c r="D5886" s="74">
        <f t="shared" si="2"/>
        <v>8</v>
      </c>
      <c r="E5886" s="12">
        <f>IFERROR(VLOOKUP(A5886,'IDAR Meter Data'!$A:$B,2,1),"")</f>
        <v>199</v>
      </c>
      <c r="F5886" s="75">
        <f>IF(CECCZ="CZ03",'Outside Temp'!B5886,IF(CECCZ="CZ04",'Outside Temp'!B5887,IF(CECCZ="CZ12",'Outside Temp'!B5888, IF(CECCZ="CZ13",'Outside Temp'!B5889))))</f>
        <v>65.2</v>
      </c>
      <c r="G5886" s="12">
        <f t="shared" si="3"/>
        <v>2</v>
      </c>
    </row>
    <row r="5887" ht="15.75" customHeight="1">
      <c r="A5887" s="13">
        <v>42186.34375</v>
      </c>
      <c r="B5887" s="73">
        <f t="shared" si="1"/>
        <v>42186</v>
      </c>
      <c r="C5887" s="74">
        <f>IF(NewCustomer="Yes", IF(COUNTIF($I$2:$I$11,B5887)&gt;0,0,WEEKDAY(B5887,2)),IF(COUNTIF($I$2:$I$21,B5887)&gt;0,0,WEEKDAY(B5887,2)))</f>
        <v>3</v>
      </c>
      <c r="D5887" s="74">
        <f t="shared" si="2"/>
        <v>8</v>
      </c>
      <c r="E5887" s="12">
        <f>IFERROR(VLOOKUP(A5887,'IDAR Meter Data'!$A:$B,2,1),"")</f>
        <v>205</v>
      </c>
      <c r="F5887" s="75">
        <f>IF(CECCZ="CZ03",'Outside Temp'!B5887,IF(CECCZ="CZ04",'Outside Temp'!B5888,IF(CECCZ="CZ12",'Outside Temp'!B5889, IF(CECCZ="CZ13",'Outside Temp'!B5890))))</f>
        <v>65.95</v>
      </c>
      <c r="G5887" s="12">
        <f t="shared" si="3"/>
        <v>2</v>
      </c>
    </row>
    <row r="5888" ht="15.75" customHeight="1">
      <c r="A5888" s="13">
        <v>42186.354166666664</v>
      </c>
      <c r="B5888" s="73">
        <f t="shared" si="1"/>
        <v>42186</v>
      </c>
      <c r="C5888" s="74">
        <f>IF(NewCustomer="Yes", IF(COUNTIF($I$2:$I$11,B5888)&gt;0,0,WEEKDAY(B5888,2)),IF(COUNTIF($I$2:$I$21,B5888)&gt;0,0,WEEKDAY(B5888,2)))</f>
        <v>3</v>
      </c>
      <c r="D5888" s="74">
        <f t="shared" si="2"/>
        <v>8</v>
      </c>
      <c r="E5888" s="12">
        <f>IFERROR(VLOOKUP(A5888,'IDAR Meter Data'!$A:$B,2,1),"")</f>
        <v>208</v>
      </c>
      <c r="F5888" s="75">
        <f>IF(CECCZ="CZ03",'Outside Temp'!B5888,IF(CECCZ="CZ04",'Outside Temp'!B5889,IF(CECCZ="CZ12",'Outside Temp'!B5890, IF(CECCZ="CZ13",'Outside Temp'!B5891))))</f>
        <v>66.7</v>
      </c>
      <c r="G5888" s="12">
        <f t="shared" si="3"/>
        <v>2</v>
      </c>
    </row>
    <row r="5889" ht="15.75" customHeight="1">
      <c r="A5889" s="13">
        <v>42186.364583333336</v>
      </c>
      <c r="B5889" s="73">
        <f t="shared" si="1"/>
        <v>42186</v>
      </c>
      <c r="C5889" s="74">
        <f>IF(NewCustomer="Yes", IF(COUNTIF($I$2:$I$11,B5889)&gt;0,0,WEEKDAY(B5889,2)),IF(COUNTIF($I$2:$I$21,B5889)&gt;0,0,WEEKDAY(B5889,2)))</f>
        <v>3</v>
      </c>
      <c r="D5889" s="74">
        <f t="shared" si="2"/>
        <v>8</v>
      </c>
      <c r="E5889" s="12">
        <f>IFERROR(VLOOKUP(A5889,'IDAR Meter Data'!$A:$B,2,1),"")</f>
        <v>220</v>
      </c>
      <c r="F5889" s="75">
        <f>IF(CECCZ="CZ03",'Outside Temp'!B5889,IF(CECCZ="CZ04",'Outside Temp'!B5890,IF(CECCZ="CZ12",'Outside Temp'!B5891, IF(CECCZ="CZ13",'Outside Temp'!B5892))))</f>
        <v>67.45</v>
      </c>
      <c r="G5889" s="12">
        <f t="shared" si="3"/>
        <v>2</v>
      </c>
    </row>
    <row r="5890" ht="15.75" customHeight="1">
      <c r="A5890" s="13">
        <v>42186.375</v>
      </c>
      <c r="B5890" s="73">
        <f t="shared" si="1"/>
        <v>42186</v>
      </c>
      <c r="C5890" s="74">
        <f>IF(NewCustomer="Yes", IF(COUNTIF($I$2:$I$11,B5890)&gt;0,0,WEEKDAY(B5890,2)),IF(COUNTIF($I$2:$I$21,B5890)&gt;0,0,WEEKDAY(B5890,2)))</f>
        <v>3</v>
      </c>
      <c r="D5890" s="74">
        <f t="shared" si="2"/>
        <v>9</v>
      </c>
      <c r="E5890" s="12">
        <f>IFERROR(VLOOKUP(A5890,'IDAR Meter Data'!$A:$B,2,1),"")</f>
        <v>225</v>
      </c>
      <c r="F5890" s="75">
        <f>IF(CECCZ="CZ03",'Outside Temp'!B5890,IF(CECCZ="CZ04",'Outside Temp'!B5891,IF(CECCZ="CZ12",'Outside Temp'!B5892, IF(CECCZ="CZ13",'Outside Temp'!B5893))))</f>
        <v>68.13333333</v>
      </c>
      <c r="G5890" s="12">
        <f t="shared" si="3"/>
        <v>2</v>
      </c>
    </row>
    <row r="5891" ht="15.75" customHeight="1">
      <c r="A5891" s="13">
        <v>42186.385416666664</v>
      </c>
      <c r="B5891" s="73">
        <f t="shared" si="1"/>
        <v>42186</v>
      </c>
      <c r="C5891" s="74">
        <f>IF(NewCustomer="Yes", IF(COUNTIF($I$2:$I$11,B5891)&gt;0,0,WEEKDAY(B5891,2)),IF(COUNTIF($I$2:$I$21,B5891)&gt;0,0,WEEKDAY(B5891,2)))</f>
        <v>3</v>
      </c>
      <c r="D5891" s="74">
        <f t="shared" si="2"/>
        <v>9</v>
      </c>
      <c r="E5891" s="12">
        <f>IFERROR(VLOOKUP(A5891,'IDAR Meter Data'!$A:$B,2,1),"")</f>
        <v>228</v>
      </c>
      <c r="F5891" s="75">
        <f>IF(CECCZ="CZ03",'Outside Temp'!B5891,IF(CECCZ="CZ04",'Outside Temp'!B5892,IF(CECCZ="CZ12",'Outside Temp'!B5893, IF(CECCZ="CZ13",'Outside Temp'!B5894))))</f>
        <v>68.63333333</v>
      </c>
      <c r="G5891" s="12">
        <f t="shared" si="3"/>
        <v>2</v>
      </c>
    </row>
    <row r="5892" ht="15.75" customHeight="1">
      <c r="A5892" s="13">
        <v>42186.395833333336</v>
      </c>
      <c r="B5892" s="73">
        <f t="shared" si="1"/>
        <v>42186</v>
      </c>
      <c r="C5892" s="74">
        <f>IF(NewCustomer="Yes", IF(COUNTIF($I$2:$I$11,B5892)&gt;0,0,WEEKDAY(B5892,2)),IF(COUNTIF($I$2:$I$21,B5892)&gt;0,0,WEEKDAY(B5892,2)))</f>
        <v>3</v>
      </c>
      <c r="D5892" s="74">
        <f t="shared" si="2"/>
        <v>9</v>
      </c>
      <c r="E5892" s="12">
        <f>IFERROR(VLOOKUP(A5892,'IDAR Meter Data'!$A:$B,2,1),"")</f>
        <v>237</v>
      </c>
      <c r="F5892" s="75">
        <f>IF(CECCZ="CZ03",'Outside Temp'!B5892,IF(CECCZ="CZ04",'Outside Temp'!B5893,IF(CECCZ="CZ12",'Outside Temp'!B5894, IF(CECCZ="CZ13",'Outside Temp'!B5895))))</f>
        <v>69.13333333</v>
      </c>
      <c r="G5892" s="12">
        <f t="shared" si="3"/>
        <v>2</v>
      </c>
    </row>
    <row r="5893" ht="15.75" customHeight="1">
      <c r="A5893" s="13">
        <v>42186.40625</v>
      </c>
      <c r="B5893" s="73">
        <f t="shared" si="1"/>
        <v>42186</v>
      </c>
      <c r="C5893" s="74">
        <f>IF(NewCustomer="Yes", IF(COUNTIF($I$2:$I$11,B5893)&gt;0,0,WEEKDAY(B5893,2)),IF(COUNTIF($I$2:$I$21,B5893)&gt;0,0,WEEKDAY(B5893,2)))</f>
        <v>3</v>
      </c>
      <c r="D5893" s="74">
        <f t="shared" si="2"/>
        <v>9</v>
      </c>
      <c r="E5893" s="12">
        <f>IFERROR(VLOOKUP(A5893,'IDAR Meter Data'!$A:$B,2,1),"")</f>
        <v>235</v>
      </c>
      <c r="F5893" s="75">
        <f>IF(CECCZ="CZ03",'Outside Temp'!B5893,IF(CECCZ="CZ04",'Outside Temp'!B5894,IF(CECCZ="CZ12",'Outside Temp'!B5895, IF(CECCZ="CZ13",'Outside Temp'!B5896))))</f>
        <v>69.63333333</v>
      </c>
      <c r="G5893" s="12">
        <f t="shared" si="3"/>
        <v>2</v>
      </c>
    </row>
    <row r="5894" ht="15.75" customHeight="1">
      <c r="A5894" s="13">
        <v>42186.416666666664</v>
      </c>
      <c r="B5894" s="73">
        <f t="shared" si="1"/>
        <v>42186</v>
      </c>
      <c r="C5894" s="74">
        <f>IF(NewCustomer="Yes", IF(COUNTIF($I$2:$I$11,B5894)&gt;0,0,WEEKDAY(B5894,2)),IF(COUNTIF($I$2:$I$21,B5894)&gt;0,0,WEEKDAY(B5894,2)))</f>
        <v>3</v>
      </c>
      <c r="D5894" s="74">
        <f t="shared" si="2"/>
        <v>10</v>
      </c>
      <c r="E5894" s="12">
        <f>IFERROR(VLOOKUP(A5894,'IDAR Meter Data'!$A:$B,2,1),"")</f>
        <v>238</v>
      </c>
      <c r="F5894" s="75">
        <f>IF(CECCZ="CZ03",'Outside Temp'!B5894,IF(CECCZ="CZ04",'Outside Temp'!B5895,IF(CECCZ="CZ12",'Outside Temp'!B5896, IF(CECCZ="CZ13",'Outside Temp'!B5897))))</f>
        <v>70.2</v>
      </c>
      <c r="G5894" s="12">
        <f t="shared" si="3"/>
        <v>3</v>
      </c>
    </row>
    <row r="5895" ht="15.75" customHeight="1">
      <c r="A5895" s="13">
        <v>42186.427083333336</v>
      </c>
      <c r="B5895" s="73">
        <f t="shared" si="1"/>
        <v>42186</v>
      </c>
      <c r="C5895" s="74">
        <f>IF(NewCustomer="Yes", IF(COUNTIF($I$2:$I$11,B5895)&gt;0,0,WEEKDAY(B5895,2)),IF(COUNTIF($I$2:$I$21,B5895)&gt;0,0,WEEKDAY(B5895,2)))</f>
        <v>3</v>
      </c>
      <c r="D5895" s="74">
        <f t="shared" si="2"/>
        <v>10</v>
      </c>
      <c r="E5895" s="12">
        <f>IFERROR(VLOOKUP(A5895,'IDAR Meter Data'!$A:$B,2,1),"")</f>
        <v>265</v>
      </c>
      <c r="F5895" s="75">
        <f>IF(CECCZ="CZ03",'Outside Temp'!B5895,IF(CECCZ="CZ04",'Outside Temp'!B5896,IF(CECCZ="CZ12",'Outside Temp'!B5897, IF(CECCZ="CZ13",'Outside Temp'!B5898))))</f>
        <v>70.95</v>
      </c>
      <c r="G5895" s="12">
        <f t="shared" si="3"/>
        <v>3</v>
      </c>
    </row>
    <row r="5896" ht="15.75" customHeight="1">
      <c r="A5896" s="13">
        <v>42186.4375</v>
      </c>
      <c r="B5896" s="73">
        <f t="shared" si="1"/>
        <v>42186</v>
      </c>
      <c r="C5896" s="74">
        <f>IF(NewCustomer="Yes", IF(COUNTIF($I$2:$I$11,B5896)&gt;0,0,WEEKDAY(B5896,2)),IF(COUNTIF($I$2:$I$21,B5896)&gt;0,0,WEEKDAY(B5896,2)))</f>
        <v>3</v>
      </c>
      <c r="D5896" s="74">
        <f t="shared" si="2"/>
        <v>10</v>
      </c>
      <c r="E5896" s="12">
        <f>IFERROR(VLOOKUP(A5896,'IDAR Meter Data'!$A:$B,2,1),"")</f>
        <v>245</v>
      </c>
      <c r="F5896" s="75">
        <f>IF(CECCZ="CZ03",'Outside Temp'!B5896,IF(CECCZ="CZ04",'Outside Temp'!B5897,IF(CECCZ="CZ12",'Outside Temp'!B5898, IF(CECCZ="CZ13",'Outside Temp'!B5899))))</f>
        <v>71.7</v>
      </c>
      <c r="G5896" s="12">
        <f t="shared" si="3"/>
        <v>3</v>
      </c>
    </row>
    <row r="5897" ht="15.75" customHeight="1">
      <c r="A5897" s="13">
        <v>42186.447916666664</v>
      </c>
      <c r="B5897" s="73">
        <f t="shared" si="1"/>
        <v>42186</v>
      </c>
      <c r="C5897" s="74">
        <f>IF(NewCustomer="Yes", IF(COUNTIF($I$2:$I$11,B5897)&gt;0,0,WEEKDAY(B5897,2)),IF(COUNTIF($I$2:$I$21,B5897)&gt;0,0,WEEKDAY(B5897,2)))</f>
        <v>3</v>
      </c>
      <c r="D5897" s="74">
        <f t="shared" si="2"/>
        <v>10</v>
      </c>
      <c r="E5897" s="12">
        <f>IFERROR(VLOOKUP(A5897,'IDAR Meter Data'!$A:$B,2,1),"")</f>
        <v>263</v>
      </c>
      <c r="F5897" s="75">
        <f>IF(CECCZ="CZ03",'Outside Temp'!B5897,IF(CECCZ="CZ04",'Outside Temp'!B5898,IF(CECCZ="CZ12",'Outside Temp'!B5899, IF(CECCZ="CZ13",'Outside Temp'!B5900))))</f>
        <v>72.45</v>
      </c>
      <c r="G5897" s="12">
        <f t="shared" si="3"/>
        <v>3</v>
      </c>
    </row>
    <row r="5898" ht="15.75" customHeight="1">
      <c r="A5898" s="13">
        <v>42186.458333333336</v>
      </c>
      <c r="B5898" s="73">
        <f t="shared" si="1"/>
        <v>42186</v>
      </c>
      <c r="C5898" s="74">
        <f>IF(NewCustomer="Yes", IF(COUNTIF($I$2:$I$11,B5898)&gt;0,0,WEEKDAY(B5898,2)),IF(COUNTIF($I$2:$I$21,B5898)&gt;0,0,WEEKDAY(B5898,2)))</f>
        <v>3</v>
      </c>
      <c r="D5898" s="74">
        <f t="shared" si="2"/>
        <v>11</v>
      </c>
      <c r="E5898" s="12">
        <f>IFERROR(VLOOKUP(A5898,'IDAR Meter Data'!$A:$B,2,1),"")</f>
        <v>264</v>
      </c>
      <c r="F5898" s="75">
        <f>IF(CECCZ="CZ03",'Outside Temp'!B5898,IF(CECCZ="CZ04",'Outside Temp'!B5899,IF(CECCZ="CZ12",'Outside Temp'!B5900, IF(CECCZ="CZ13",'Outside Temp'!B5901))))</f>
        <v>72.8</v>
      </c>
      <c r="G5898" s="12">
        <f t="shared" si="3"/>
        <v>3</v>
      </c>
    </row>
    <row r="5899" ht="15.75" customHeight="1">
      <c r="A5899" s="13">
        <v>42186.46875</v>
      </c>
      <c r="B5899" s="73">
        <f t="shared" si="1"/>
        <v>42186</v>
      </c>
      <c r="C5899" s="74">
        <f>IF(NewCustomer="Yes", IF(COUNTIF($I$2:$I$11,B5899)&gt;0,0,WEEKDAY(B5899,2)),IF(COUNTIF($I$2:$I$21,B5899)&gt;0,0,WEEKDAY(B5899,2)))</f>
        <v>3</v>
      </c>
      <c r="D5899" s="74">
        <f t="shared" si="2"/>
        <v>11</v>
      </c>
      <c r="E5899" s="12">
        <f>IFERROR(VLOOKUP(A5899,'IDAR Meter Data'!$A:$B,2,1),"")</f>
        <v>282</v>
      </c>
      <c r="F5899" s="75">
        <f>IF(CECCZ="CZ03",'Outside Temp'!B5899,IF(CECCZ="CZ04",'Outside Temp'!B5900,IF(CECCZ="CZ12",'Outside Temp'!B5901, IF(CECCZ="CZ13",'Outside Temp'!B5902))))</f>
        <v>72.05</v>
      </c>
      <c r="G5899" s="12">
        <f t="shared" si="3"/>
        <v>3</v>
      </c>
    </row>
    <row r="5900" ht="15.75" customHeight="1">
      <c r="A5900" s="13">
        <v>42186.479166666664</v>
      </c>
      <c r="B5900" s="73">
        <f t="shared" si="1"/>
        <v>42186</v>
      </c>
      <c r="C5900" s="74">
        <f>IF(NewCustomer="Yes", IF(COUNTIF($I$2:$I$11,B5900)&gt;0,0,WEEKDAY(B5900,2)),IF(COUNTIF($I$2:$I$21,B5900)&gt;0,0,WEEKDAY(B5900,2)))</f>
        <v>3</v>
      </c>
      <c r="D5900" s="74">
        <f t="shared" si="2"/>
        <v>11</v>
      </c>
      <c r="E5900" s="12">
        <f>IFERROR(VLOOKUP(A5900,'IDAR Meter Data'!$A:$B,2,1),"")</f>
        <v>278</v>
      </c>
      <c r="F5900" s="75">
        <f>IF(CECCZ="CZ03",'Outside Temp'!B5900,IF(CECCZ="CZ04",'Outside Temp'!B5901,IF(CECCZ="CZ12",'Outside Temp'!B5902, IF(CECCZ="CZ13",'Outside Temp'!B5903))))</f>
        <v>71.3</v>
      </c>
      <c r="G5900" s="12">
        <f t="shared" si="3"/>
        <v>3</v>
      </c>
    </row>
    <row r="5901" ht="15.75" customHeight="1">
      <c r="A5901" s="13">
        <v>42186.489583333336</v>
      </c>
      <c r="B5901" s="73">
        <f t="shared" si="1"/>
        <v>42186</v>
      </c>
      <c r="C5901" s="74">
        <f>IF(NewCustomer="Yes", IF(COUNTIF($I$2:$I$11,B5901)&gt;0,0,WEEKDAY(B5901,2)),IF(COUNTIF($I$2:$I$21,B5901)&gt;0,0,WEEKDAY(B5901,2)))</f>
        <v>3</v>
      </c>
      <c r="D5901" s="74">
        <f t="shared" si="2"/>
        <v>11</v>
      </c>
      <c r="E5901" s="12">
        <f>IFERROR(VLOOKUP(A5901,'IDAR Meter Data'!$A:$B,2,1),"")</f>
        <v>285</v>
      </c>
      <c r="F5901" s="75">
        <f>IF(CECCZ="CZ03",'Outside Temp'!B5901,IF(CECCZ="CZ04",'Outside Temp'!B5902,IF(CECCZ="CZ12",'Outside Temp'!B5903, IF(CECCZ="CZ13",'Outside Temp'!B5904))))</f>
        <v>70.55</v>
      </c>
      <c r="G5901" s="12">
        <f t="shared" si="3"/>
        <v>3</v>
      </c>
    </row>
    <row r="5902" ht="15.75" customHeight="1">
      <c r="A5902" s="13">
        <v>42186.5</v>
      </c>
      <c r="B5902" s="73">
        <f t="shared" si="1"/>
        <v>42186</v>
      </c>
      <c r="C5902" s="74">
        <f>IF(NewCustomer="Yes", IF(COUNTIF($I$2:$I$11,B5902)&gt;0,0,WEEKDAY(B5902,2)),IF(COUNTIF($I$2:$I$21,B5902)&gt;0,0,WEEKDAY(B5902,2)))</f>
        <v>3</v>
      </c>
      <c r="D5902" s="74">
        <f t="shared" si="2"/>
        <v>12</v>
      </c>
      <c r="E5902" s="12">
        <f>IFERROR(VLOOKUP(A5902,'IDAR Meter Data'!$A:$B,2,1),"")</f>
        <v>286</v>
      </c>
      <c r="F5902" s="75">
        <f>IF(CECCZ="CZ03",'Outside Temp'!B5902,IF(CECCZ="CZ04",'Outside Temp'!B5903,IF(CECCZ="CZ12",'Outside Temp'!B5904, IF(CECCZ="CZ13",'Outside Temp'!B5905))))</f>
        <v>69.93333333</v>
      </c>
      <c r="G5902" s="12">
        <f t="shared" si="3"/>
        <v>2</v>
      </c>
    </row>
    <row r="5903" ht="15.75" customHeight="1">
      <c r="A5903" s="13">
        <v>42186.510416666664</v>
      </c>
      <c r="B5903" s="73">
        <f t="shared" si="1"/>
        <v>42186</v>
      </c>
      <c r="C5903" s="74">
        <f>IF(NewCustomer="Yes", IF(COUNTIF($I$2:$I$11,B5903)&gt;0,0,WEEKDAY(B5903,2)),IF(COUNTIF($I$2:$I$21,B5903)&gt;0,0,WEEKDAY(B5903,2)))</f>
        <v>3</v>
      </c>
      <c r="D5903" s="74">
        <f t="shared" si="2"/>
        <v>12</v>
      </c>
      <c r="E5903" s="12">
        <f>IFERROR(VLOOKUP(A5903,'IDAR Meter Data'!$A:$B,2,1),"")</f>
        <v>295</v>
      </c>
      <c r="F5903" s="75">
        <f>IF(CECCZ="CZ03",'Outside Temp'!B5903,IF(CECCZ="CZ04",'Outside Temp'!B5904,IF(CECCZ="CZ12",'Outside Temp'!B5905, IF(CECCZ="CZ13",'Outside Temp'!B5906))))</f>
        <v>69.68333333</v>
      </c>
      <c r="G5903" s="12">
        <f t="shared" si="3"/>
        <v>2</v>
      </c>
    </row>
    <row r="5904" ht="15.75" customHeight="1">
      <c r="A5904" s="13">
        <v>42186.520833333336</v>
      </c>
      <c r="B5904" s="73">
        <f t="shared" si="1"/>
        <v>42186</v>
      </c>
      <c r="C5904" s="74">
        <f>IF(NewCustomer="Yes", IF(COUNTIF($I$2:$I$11,B5904)&gt;0,0,WEEKDAY(B5904,2)),IF(COUNTIF($I$2:$I$21,B5904)&gt;0,0,WEEKDAY(B5904,2)))</f>
        <v>3</v>
      </c>
      <c r="D5904" s="74">
        <f t="shared" si="2"/>
        <v>12</v>
      </c>
      <c r="E5904" s="12">
        <f>IFERROR(VLOOKUP(A5904,'IDAR Meter Data'!$A:$B,2,1),"")</f>
        <v>300</v>
      </c>
      <c r="F5904" s="75">
        <f>IF(CECCZ="CZ03",'Outside Temp'!B5904,IF(CECCZ="CZ04",'Outside Temp'!B5905,IF(CECCZ="CZ12",'Outside Temp'!B5906, IF(CECCZ="CZ13",'Outside Temp'!B5907))))</f>
        <v>69.43333333</v>
      </c>
      <c r="G5904" s="12">
        <f t="shared" si="3"/>
        <v>2</v>
      </c>
    </row>
    <row r="5905" ht="15.75" customHeight="1">
      <c r="A5905" s="13">
        <v>42186.53125</v>
      </c>
      <c r="B5905" s="73">
        <f t="shared" si="1"/>
        <v>42186</v>
      </c>
      <c r="C5905" s="74">
        <f>IF(NewCustomer="Yes", IF(COUNTIF($I$2:$I$11,B5905)&gt;0,0,WEEKDAY(B5905,2)),IF(COUNTIF($I$2:$I$21,B5905)&gt;0,0,WEEKDAY(B5905,2)))</f>
        <v>3</v>
      </c>
      <c r="D5905" s="74">
        <f t="shared" si="2"/>
        <v>12</v>
      </c>
      <c r="E5905" s="12">
        <f>IFERROR(VLOOKUP(A5905,'IDAR Meter Data'!$A:$B,2,1),"")</f>
        <v>295</v>
      </c>
      <c r="F5905" s="75">
        <f>IF(CECCZ="CZ03",'Outside Temp'!B5905,IF(CECCZ="CZ04",'Outside Temp'!B5906,IF(CECCZ="CZ12",'Outside Temp'!B5907, IF(CECCZ="CZ13",'Outside Temp'!B5908))))</f>
        <v>69.18333333</v>
      </c>
      <c r="G5905" s="12">
        <f t="shared" si="3"/>
        <v>2</v>
      </c>
    </row>
    <row r="5906" ht="15.75" customHeight="1">
      <c r="A5906" s="13">
        <v>42186.541666666664</v>
      </c>
      <c r="B5906" s="73">
        <f t="shared" si="1"/>
        <v>42186</v>
      </c>
      <c r="C5906" s="74">
        <f>IF(NewCustomer="Yes", IF(COUNTIF($I$2:$I$11,B5906)&gt;0,0,WEEKDAY(B5906,2)),IF(COUNTIF($I$2:$I$21,B5906)&gt;0,0,WEEKDAY(B5906,2)))</f>
        <v>3</v>
      </c>
      <c r="D5906" s="74">
        <f t="shared" si="2"/>
        <v>13</v>
      </c>
      <c r="E5906" s="12">
        <f>IFERROR(VLOOKUP(A5906,'IDAR Meter Data'!$A:$B,2,1),"")</f>
        <v>298</v>
      </c>
      <c r="F5906" s="75">
        <f>IF(CECCZ="CZ03",'Outside Temp'!B5906,IF(CECCZ="CZ04",'Outside Temp'!B5907,IF(CECCZ="CZ12",'Outside Temp'!B5908, IF(CECCZ="CZ13",'Outside Temp'!B5909))))</f>
        <v>69.15384615</v>
      </c>
      <c r="G5906" s="12">
        <f t="shared" si="3"/>
        <v>2</v>
      </c>
    </row>
    <row r="5907" ht="15.75" customHeight="1">
      <c r="A5907" s="13">
        <v>42186.552083333336</v>
      </c>
      <c r="B5907" s="73">
        <f t="shared" si="1"/>
        <v>42186</v>
      </c>
      <c r="C5907" s="74">
        <f>IF(NewCustomer="Yes", IF(COUNTIF($I$2:$I$11,B5907)&gt;0,0,WEEKDAY(B5907,2)),IF(COUNTIF($I$2:$I$21,B5907)&gt;0,0,WEEKDAY(B5907,2)))</f>
        <v>3</v>
      </c>
      <c r="D5907" s="74">
        <f t="shared" si="2"/>
        <v>13</v>
      </c>
      <c r="E5907" s="12">
        <f>IFERROR(VLOOKUP(A5907,'IDAR Meter Data'!$A:$B,2,1),"")</f>
        <v>295</v>
      </c>
      <c r="F5907" s="75">
        <f>IF(CECCZ="CZ03",'Outside Temp'!B5907,IF(CECCZ="CZ04",'Outside Temp'!B5908,IF(CECCZ="CZ12",'Outside Temp'!B5909, IF(CECCZ="CZ13",'Outside Temp'!B5910))))</f>
        <v>69.73076923</v>
      </c>
      <c r="G5907" s="12">
        <f t="shared" si="3"/>
        <v>2</v>
      </c>
    </row>
    <row r="5908" ht="15.75" customHeight="1">
      <c r="A5908" s="13">
        <v>42186.5625</v>
      </c>
      <c r="B5908" s="73">
        <f t="shared" si="1"/>
        <v>42186</v>
      </c>
      <c r="C5908" s="74">
        <f>IF(NewCustomer="Yes", IF(COUNTIF($I$2:$I$11,B5908)&gt;0,0,WEEKDAY(B5908,2)),IF(COUNTIF($I$2:$I$21,B5908)&gt;0,0,WEEKDAY(B5908,2)))</f>
        <v>3</v>
      </c>
      <c r="D5908" s="74">
        <f t="shared" si="2"/>
        <v>13</v>
      </c>
      <c r="E5908" s="12">
        <f>IFERROR(VLOOKUP(A5908,'IDAR Meter Data'!$A:$B,2,1),"")</f>
        <v>297</v>
      </c>
      <c r="F5908" s="75">
        <f>IF(CECCZ="CZ03",'Outside Temp'!B5908,IF(CECCZ="CZ04",'Outside Temp'!B5909,IF(CECCZ="CZ12",'Outside Temp'!B5910, IF(CECCZ="CZ13",'Outside Temp'!B5911))))</f>
        <v>70.47058824</v>
      </c>
      <c r="G5908" s="12">
        <f t="shared" si="3"/>
        <v>3</v>
      </c>
    </row>
    <row r="5909" ht="15.75" customHeight="1">
      <c r="A5909" s="13">
        <v>42186.572916666664</v>
      </c>
      <c r="B5909" s="73">
        <f t="shared" si="1"/>
        <v>42186</v>
      </c>
      <c r="C5909" s="74">
        <f>IF(NewCustomer="Yes", IF(COUNTIF($I$2:$I$11,B5909)&gt;0,0,WEEKDAY(B5909,2)),IF(COUNTIF($I$2:$I$21,B5909)&gt;0,0,WEEKDAY(B5909,2)))</f>
        <v>3</v>
      </c>
      <c r="D5909" s="74">
        <f t="shared" si="2"/>
        <v>13</v>
      </c>
      <c r="E5909" s="12">
        <f>IFERROR(VLOOKUP(A5909,'IDAR Meter Data'!$A:$B,2,1),"")</f>
        <v>296</v>
      </c>
      <c r="F5909" s="75">
        <f>IF(CECCZ="CZ03",'Outside Temp'!B5909,IF(CECCZ="CZ04",'Outside Temp'!B5910,IF(CECCZ="CZ12",'Outside Temp'!B5911, IF(CECCZ="CZ13",'Outside Temp'!B5912))))</f>
        <v>71.35294118</v>
      </c>
      <c r="G5909" s="12">
        <f t="shared" si="3"/>
        <v>3</v>
      </c>
    </row>
    <row r="5910" ht="15.75" customHeight="1">
      <c r="A5910" s="13">
        <v>42186.583333333336</v>
      </c>
      <c r="B5910" s="73">
        <f t="shared" si="1"/>
        <v>42186</v>
      </c>
      <c r="C5910" s="74">
        <f>IF(NewCustomer="Yes", IF(COUNTIF($I$2:$I$11,B5910)&gt;0,0,WEEKDAY(B5910,2)),IF(COUNTIF($I$2:$I$21,B5910)&gt;0,0,WEEKDAY(B5910,2)))</f>
        <v>3</v>
      </c>
      <c r="D5910" s="74">
        <f t="shared" si="2"/>
        <v>14</v>
      </c>
      <c r="E5910" s="12">
        <f>IFERROR(VLOOKUP(A5910,'IDAR Meter Data'!$A:$B,2,1),"")</f>
        <v>294</v>
      </c>
      <c r="F5910" s="75">
        <f>IF(CECCZ="CZ03",'Outside Temp'!B5910,IF(CECCZ="CZ04",'Outside Temp'!B5911,IF(CECCZ="CZ12",'Outside Temp'!B5912, IF(CECCZ="CZ13",'Outside Temp'!B5913))))</f>
        <v>71.86666667</v>
      </c>
      <c r="G5910" s="12">
        <f t="shared" si="3"/>
        <v>3</v>
      </c>
    </row>
    <row r="5911" ht="15.75" customHeight="1">
      <c r="A5911" s="13">
        <v>42186.59375</v>
      </c>
      <c r="B5911" s="73">
        <f t="shared" si="1"/>
        <v>42186</v>
      </c>
      <c r="C5911" s="74">
        <f>IF(NewCustomer="Yes", IF(COUNTIF($I$2:$I$11,B5911)&gt;0,0,WEEKDAY(B5911,2)),IF(COUNTIF($I$2:$I$21,B5911)&gt;0,0,WEEKDAY(B5911,2)))</f>
        <v>3</v>
      </c>
      <c r="D5911" s="74">
        <f t="shared" si="2"/>
        <v>14</v>
      </c>
      <c r="E5911" s="12">
        <f>IFERROR(VLOOKUP(A5911,'IDAR Meter Data'!$A:$B,2,1),"")</f>
        <v>292</v>
      </c>
      <c r="F5911" s="75">
        <f>IF(CECCZ="CZ03",'Outside Temp'!B5911,IF(CECCZ="CZ04",'Outside Temp'!B5912,IF(CECCZ="CZ12",'Outside Temp'!B5913, IF(CECCZ="CZ13",'Outside Temp'!B5914))))</f>
        <v>71.36666667</v>
      </c>
      <c r="G5911" s="12">
        <f t="shared" si="3"/>
        <v>3</v>
      </c>
    </row>
    <row r="5912" ht="15.75" customHeight="1">
      <c r="A5912" s="13">
        <v>42186.604166666664</v>
      </c>
      <c r="B5912" s="73">
        <f t="shared" si="1"/>
        <v>42186</v>
      </c>
      <c r="C5912" s="74">
        <f>IF(NewCustomer="Yes", IF(COUNTIF($I$2:$I$11,B5912)&gt;0,0,WEEKDAY(B5912,2)),IF(COUNTIF($I$2:$I$21,B5912)&gt;0,0,WEEKDAY(B5912,2)))</f>
        <v>3</v>
      </c>
      <c r="D5912" s="74">
        <f t="shared" si="2"/>
        <v>14</v>
      </c>
      <c r="E5912" s="12">
        <f>IFERROR(VLOOKUP(A5912,'IDAR Meter Data'!$A:$B,2,1),"")</f>
        <v>292</v>
      </c>
      <c r="F5912" s="75">
        <f>IF(CECCZ="CZ03",'Outside Temp'!B5912,IF(CECCZ="CZ04",'Outside Temp'!B5913,IF(CECCZ="CZ12",'Outside Temp'!B5914, IF(CECCZ="CZ13",'Outside Temp'!B5915))))</f>
        <v>70.86666667</v>
      </c>
      <c r="G5912" s="12">
        <f t="shared" si="3"/>
        <v>3</v>
      </c>
    </row>
    <row r="5913" ht="15.75" customHeight="1">
      <c r="A5913" s="13">
        <v>42186.614583333336</v>
      </c>
      <c r="B5913" s="73">
        <f t="shared" si="1"/>
        <v>42186</v>
      </c>
      <c r="C5913" s="74">
        <f>IF(NewCustomer="Yes", IF(COUNTIF($I$2:$I$11,B5913)&gt;0,0,WEEKDAY(B5913,2)),IF(COUNTIF($I$2:$I$21,B5913)&gt;0,0,WEEKDAY(B5913,2)))</f>
        <v>3</v>
      </c>
      <c r="D5913" s="74">
        <f t="shared" si="2"/>
        <v>14</v>
      </c>
      <c r="E5913" s="12">
        <f>IFERROR(VLOOKUP(A5913,'IDAR Meter Data'!$A:$B,2,1),"")</f>
        <v>294</v>
      </c>
      <c r="F5913" s="75">
        <f>IF(CECCZ="CZ03",'Outside Temp'!B5913,IF(CECCZ="CZ04",'Outside Temp'!B5914,IF(CECCZ="CZ12",'Outside Temp'!B5915, IF(CECCZ="CZ13",'Outside Temp'!B5916))))</f>
        <v>70.36666667</v>
      </c>
      <c r="G5913" s="12">
        <f t="shared" si="3"/>
        <v>3</v>
      </c>
    </row>
    <row r="5914" ht="15.75" customHeight="1">
      <c r="A5914" s="13">
        <v>42186.625</v>
      </c>
      <c r="B5914" s="73">
        <f t="shared" si="1"/>
        <v>42186</v>
      </c>
      <c r="C5914" s="74">
        <f>IF(NewCustomer="Yes", IF(COUNTIF($I$2:$I$11,B5914)&gt;0,0,WEEKDAY(B5914,2)),IF(COUNTIF($I$2:$I$21,B5914)&gt;0,0,WEEKDAY(B5914,2)))</f>
        <v>3</v>
      </c>
      <c r="D5914" s="74">
        <f t="shared" si="2"/>
        <v>15</v>
      </c>
      <c r="E5914" s="12">
        <f>IFERROR(VLOOKUP(A5914,'IDAR Meter Data'!$A:$B,2,1),"")</f>
        <v>293</v>
      </c>
      <c r="F5914" s="75">
        <f>IF(CECCZ="CZ03",'Outside Temp'!B5914,IF(CECCZ="CZ04",'Outside Temp'!B5915,IF(CECCZ="CZ12",'Outside Temp'!B5916, IF(CECCZ="CZ13",'Outside Temp'!B5917))))</f>
        <v>70</v>
      </c>
      <c r="G5914" s="12">
        <f t="shared" si="3"/>
        <v>2</v>
      </c>
    </row>
    <row r="5915" ht="15.75" customHeight="1">
      <c r="A5915" s="13">
        <v>42186.635416666664</v>
      </c>
      <c r="B5915" s="73">
        <f t="shared" si="1"/>
        <v>42186</v>
      </c>
      <c r="C5915" s="74">
        <f>IF(NewCustomer="Yes", IF(COUNTIF($I$2:$I$11,B5915)&gt;0,0,WEEKDAY(B5915,2)),IF(COUNTIF($I$2:$I$21,B5915)&gt;0,0,WEEKDAY(B5915,2)))</f>
        <v>3</v>
      </c>
      <c r="D5915" s="74">
        <f t="shared" si="2"/>
        <v>15</v>
      </c>
      <c r="E5915" s="12">
        <f>IFERROR(VLOOKUP(A5915,'IDAR Meter Data'!$A:$B,2,1),"")</f>
        <v>303</v>
      </c>
      <c r="F5915" s="75">
        <f>IF(CECCZ="CZ03",'Outside Temp'!B5915,IF(CECCZ="CZ04",'Outside Temp'!B5916,IF(CECCZ="CZ12",'Outside Temp'!B5917, IF(CECCZ="CZ13",'Outside Temp'!B5918))))</f>
        <v>70</v>
      </c>
      <c r="G5915" s="12">
        <f t="shared" si="3"/>
        <v>2</v>
      </c>
    </row>
    <row r="5916" ht="15.75" customHeight="1">
      <c r="A5916" s="13">
        <v>42186.645833333336</v>
      </c>
      <c r="B5916" s="73">
        <f t="shared" si="1"/>
        <v>42186</v>
      </c>
      <c r="C5916" s="74">
        <f>IF(NewCustomer="Yes", IF(COUNTIF($I$2:$I$11,B5916)&gt;0,0,WEEKDAY(B5916,2)),IF(COUNTIF($I$2:$I$21,B5916)&gt;0,0,WEEKDAY(B5916,2)))</f>
        <v>3</v>
      </c>
      <c r="D5916" s="74">
        <f t="shared" si="2"/>
        <v>15</v>
      </c>
      <c r="E5916" s="12">
        <f>IFERROR(VLOOKUP(A5916,'IDAR Meter Data'!$A:$B,2,1),"")</f>
        <v>300</v>
      </c>
      <c r="F5916" s="75">
        <f>IF(CECCZ="CZ03",'Outside Temp'!B5916,IF(CECCZ="CZ04",'Outside Temp'!B5917,IF(CECCZ="CZ12",'Outside Temp'!B5918, IF(CECCZ="CZ13",'Outside Temp'!B5919))))</f>
        <v>70</v>
      </c>
      <c r="G5916" s="12">
        <f t="shared" si="3"/>
        <v>2</v>
      </c>
    </row>
    <row r="5917" ht="15.75" customHeight="1">
      <c r="A5917" s="13">
        <v>42186.65625</v>
      </c>
      <c r="B5917" s="73">
        <f t="shared" si="1"/>
        <v>42186</v>
      </c>
      <c r="C5917" s="74">
        <f>IF(NewCustomer="Yes", IF(COUNTIF($I$2:$I$11,B5917)&gt;0,0,WEEKDAY(B5917,2)),IF(COUNTIF($I$2:$I$21,B5917)&gt;0,0,WEEKDAY(B5917,2)))</f>
        <v>3</v>
      </c>
      <c r="D5917" s="74">
        <f t="shared" si="2"/>
        <v>15</v>
      </c>
      <c r="E5917" s="12">
        <f>IFERROR(VLOOKUP(A5917,'IDAR Meter Data'!$A:$B,2,1),"")</f>
        <v>294</v>
      </c>
      <c r="F5917" s="75">
        <f>IF(CECCZ="CZ03",'Outside Temp'!B5917,IF(CECCZ="CZ04",'Outside Temp'!B5918,IF(CECCZ="CZ12",'Outside Temp'!B5919, IF(CECCZ="CZ13",'Outside Temp'!B5920))))</f>
        <v>70</v>
      </c>
      <c r="G5917" s="12">
        <f t="shared" si="3"/>
        <v>2</v>
      </c>
    </row>
    <row r="5918" ht="15.75" customHeight="1">
      <c r="A5918" s="13">
        <v>42186.666666666664</v>
      </c>
      <c r="B5918" s="73">
        <f t="shared" si="1"/>
        <v>42186</v>
      </c>
      <c r="C5918" s="74">
        <f>IF(NewCustomer="Yes", IF(COUNTIF($I$2:$I$11,B5918)&gt;0,0,WEEKDAY(B5918,2)),IF(COUNTIF($I$2:$I$21,B5918)&gt;0,0,WEEKDAY(B5918,2)))</f>
        <v>3</v>
      </c>
      <c r="D5918" s="74">
        <f t="shared" si="2"/>
        <v>16</v>
      </c>
      <c r="E5918" s="12">
        <f>IFERROR(VLOOKUP(A5918,'IDAR Meter Data'!$A:$B,2,1),"")</f>
        <v>299</v>
      </c>
      <c r="F5918" s="75">
        <f>IF(CECCZ="CZ03",'Outside Temp'!B5918,IF(CECCZ="CZ04",'Outside Temp'!B5919,IF(CECCZ="CZ12",'Outside Temp'!B5920, IF(CECCZ="CZ13",'Outside Temp'!B5921))))</f>
        <v>69.6</v>
      </c>
      <c r="G5918" s="12">
        <f t="shared" si="3"/>
        <v>2</v>
      </c>
    </row>
    <row r="5919" ht="15.75" customHeight="1">
      <c r="A5919" s="13">
        <v>42186.677083333336</v>
      </c>
      <c r="B5919" s="73">
        <f t="shared" si="1"/>
        <v>42186</v>
      </c>
      <c r="C5919" s="74">
        <f>IF(NewCustomer="Yes", IF(COUNTIF($I$2:$I$11,B5919)&gt;0,0,WEEKDAY(B5919,2)),IF(COUNTIF($I$2:$I$21,B5919)&gt;0,0,WEEKDAY(B5919,2)))</f>
        <v>3</v>
      </c>
      <c r="D5919" s="74">
        <f t="shared" si="2"/>
        <v>16</v>
      </c>
      <c r="E5919" s="12">
        <f>IFERROR(VLOOKUP(A5919,'IDAR Meter Data'!$A:$B,2,1),"")</f>
        <v>300</v>
      </c>
      <c r="F5919" s="75">
        <f>IF(CECCZ="CZ03",'Outside Temp'!B5919,IF(CECCZ="CZ04",'Outside Temp'!B5920,IF(CECCZ="CZ12",'Outside Temp'!B5921, IF(CECCZ="CZ13",'Outside Temp'!B5922))))</f>
        <v>68.1</v>
      </c>
      <c r="G5919" s="12">
        <f t="shared" si="3"/>
        <v>2</v>
      </c>
    </row>
    <row r="5920" ht="15.75" customHeight="1">
      <c r="A5920" s="13">
        <v>42186.6875</v>
      </c>
      <c r="B5920" s="73">
        <f t="shared" si="1"/>
        <v>42186</v>
      </c>
      <c r="C5920" s="74">
        <f>IF(NewCustomer="Yes", IF(COUNTIF($I$2:$I$11,B5920)&gt;0,0,WEEKDAY(B5920,2)),IF(COUNTIF($I$2:$I$21,B5920)&gt;0,0,WEEKDAY(B5920,2)))</f>
        <v>3</v>
      </c>
      <c r="D5920" s="74">
        <f t="shared" si="2"/>
        <v>16</v>
      </c>
      <c r="E5920" s="12">
        <f>IFERROR(VLOOKUP(A5920,'IDAR Meter Data'!$A:$B,2,1),"")</f>
        <v>309</v>
      </c>
      <c r="F5920" s="75">
        <f>IF(CECCZ="CZ03",'Outside Temp'!B5920,IF(CECCZ="CZ04",'Outside Temp'!B5921,IF(CECCZ="CZ12",'Outside Temp'!B5922, IF(CECCZ="CZ13",'Outside Temp'!B5923))))</f>
        <v>66.6</v>
      </c>
      <c r="G5920" s="12">
        <f t="shared" si="3"/>
        <v>2</v>
      </c>
    </row>
    <row r="5921" ht="15.75" customHeight="1">
      <c r="A5921" s="13">
        <v>42186.697916666664</v>
      </c>
      <c r="B5921" s="73">
        <f t="shared" si="1"/>
        <v>42186</v>
      </c>
      <c r="C5921" s="74">
        <f>IF(NewCustomer="Yes", IF(COUNTIF($I$2:$I$11,B5921)&gt;0,0,WEEKDAY(B5921,2)),IF(COUNTIF($I$2:$I$21,B5921)&gt;0,0,WEEKDAY(B5921,2)))</f>
        <v>3</v>
      </c>
      <c r="D5921" s="74">
        <f t="shared" si="2"/>
        <v>16</v>
      </c>
      <c r="E5921" s="12">
        <f>IFERROR(VLOOKUP(A5921,'IDAR Meter Data'!$A:$B,2,1),"")</f>
        <v>313</v>
      </c>
      <c r="F5921" s="75">
        <f>IF(CECCZ="CZ03",'Outside Temp'!B5921,IF(CECCZ="CZ04",'Outside Temp'!B5922,IF(CECCZ="CZ12",'Outside Temp'!B5923, IF(CECCZ="CZ13",'Outside Temp'!B5924))))</f>
        <v>65.1</v>
      </c>
      <c r="G5921" s="12">
        <f t="shared" si="3"/>
        <v>2</v>
      </c>
    </row>
    <row r="5922" ht="15.75" customHeight="1">
      <c r="A5922" s="13">
        <v>42186.708333333336</v>
      </c>
      <c r="B5922" s="73">
        <f t="shared" si="1"/>
        <v>42186</v>
      </c>
      <c r="C5922" s="74">
        <f>IF(NewCustomer="Yes", IF(COUNTIF($I$2:$I$11,B5922)&gt;0,0,WEEKDAY(B5922,2)),IF(COUNTIF($I$2:$I$21,B5922)&gt;0,0,WEEKDAY(B5922,2)))</f>
        <v>3</v>
      </c>
      <c r="D5922" s="74">
        <f t="shared" si="2"/>
        <v>17</v>
      </c>
      <c r="E5922" s="12">
        <f>IFERROR(VLOOKUP(A5922,'IDAR Meter Data'!$A:$B,2,1),"")</f>
        <v>304</v>
      </c>
      <c r="F5922" s="75">
        <f>IF(CECCZ="CZ03",'Outside Temp'!B5922,IF(CECCZ="CZ04",'Outside Temp'!B5923,IF(CECCZ="CZ12",'Outside Temp'!B5924, IF(CECCZ="CZ13",'Outside Temp'!B5925))))</f>
        <v>63.86666667</v>
      </c>
      <c r="G5922" s="12">
        <f t="shared" si="3"/>
        <v>1</v>
      </c>
    </row>
    <row r="5923" ht="15.75" customHeight="1">
      <c r="A5923" s="13">
        <v>42186.71875</v>
      </c>
      <c r="B5923" s="73">
        <f t="shared" si="1"/>
        <v>42186</v>
      </c>
      <c r="C5923" s="74">
        <f>IF(NewCustomer="Yes", IF(COUNTIF($I$2:$I$11,B5923)&gt;0,0,WEEKDAY(B5923,2)),IF(COUNTIF($I$2:$I$21,B5923)&gt;0,0,WEEKDAY(B5923,2)))</f>
        <v>3</v>
      </c>
      <c r="D5923" s="74">
        <f t="shared" si="2"/>
        <v>17</v>
      </c>
      <c r="E5923" s="12">
        <f>IFERROR(VLOOKUP(A5923,'IDAR Meter Data'!$A:$B,2,1),"")</f>
        <v>301</v>
      </c>
      <c r="F5923" s="75">
        <f>IF(CECCZ="CZ03",'Outside Temp'!B5923,IF(CECCZ="CZ04",'Outside Temp'!B5924,IF(CECCZ="CZ12",'Outside Temp'!B5925, IF(CECCZ="CZ13",'Outside Temp'!B5926))))</f>
        <v>63.36666667</v>
      </c>
      <c r="G5923" s="12">
        <f t="shared" si="3"/>
        <v>1</v>
      </c>
    </row>
    <row r="5924" ht="15.75" customHeight="1">
      <c r="A5924" s="13">
        <v>42186.729166666664</v>
      </c>
      <c r="B5924" s="73">
        <f t="shared" si="1"/>
        <v>42186</v>
      </c>
      <c r="C5924" s="74">
        <f>IF(NewCustomer="Yes", IF(COUNTIF($I$2:$I$11,B5924)&gt;0,0,WEEKDAY(B5924,2)),IF(COUNTIF($I$2:$I$21,B5924)&gt;0,0,WEEKDAY(B5924,2)))</f>
        <v>3</v>
      </c>
      <c r="D5924" s="74">
        <f t="shared" si="2"/>
        <v>17</v>
      </c>
      <c r="E5924" s="12">
        <f>IFERROR(VLOOKUP(A5924,'IDAR Meter Data'!$A:$B,2,1),"")</f>
        <v>286</v>
      </c>
      <c r="F5924" s="75">
        <f>IF(CECCZ="CZ03",'Outside Temp'!B5924,IF(CECCZ="CZ04",'Outside Temp'!B5925,IF(CECCZ="CZ12",'Outside Temp'!B5926, IF(CECCZ="CZ13",'Outside Temp'!B5927))))</f>
        <v>62.86666667</v>
      </c>
      <c r="G5924" s="12">
        <f t="shared" si="3"/>
        <v>1</v>
      </c>
    </row>
    <row r="5925" ht="15.75" customHeight="1">
      <c r="A5925" s="13">
        <v>42186.739583333336</v>
      </c>
      <c r="B5925" s="73">
        <f t="shared" si="1"/>
        <v>42186</v>
      </c>
      <c r="C5925" s="74">
        <f>IF(NewCustomer="Yes", IF(COUNTIF($I$2:$I$11,B5925)&gt;0,0,WEEKDAY(B5925,2)),IF(COUNTIF($I$2:$I$21,B5925)&gt;0,0,WEEKDAY(B5925,2)))</f>
        <v>3</v>
      </c>
      <c r="D5925" s="74">
        <f t="shared" si="2"/>
        <v>17</v>
      </c>
      <c r="E5925" s="12">
        <f>IFERROR(VLOOKUP(A5925,'IDAR Meter Data'!$A:$B,2,1),"")</f>
        <v>290</v>
      </c>
      <c r="F5925" s="75">
        <f>IF(CECCZ="CZ03",'Outside Temp'!B5925,IF(CECCZ="CZ04",'Outside Temp'!B5926,IF(CECCZ="CZ12",'Outside Temp'!B5927, IF(CECCZ="CZ13",'Outside Temp'!B5928))))</f>
        <v>62.36666667</v>
      </c>
      <c r="G5925" s="12">
        <f t="shared" si="3"/>
        <v>1</v>
      </c>
    </row>
    <row r="5926" ht="15.75" customHeight="1">
      <c r="A5926" s="13">
        <v>42186.75</v>
      </c>
      <c r="B5926" s="73">
        <f t="shared" si="1"/>
        <v>42186</v>
      </c>
      <c r="C5926" s="74">
        <f>IF(NewCustomer="Yes", IF(COUNTIF($I$2:$I$11,B5926)&gt;0,0,WEEKDAY(B5926,2)),IF(COUNTIF($I$2:$I$21,B5926)&gt;0,0,WEEKDAY(B5926,2)))</f>
        <v>3</v>
      </c>
      <c r="D5926" s="74">
        <f t="shared" si="2"/>
        <v>18</v>
      </c>
      <c r="E5926" s="12">
        <f>IFERROR(VLOOKUP(A5926,'IDAR Meter Data'!$A:$B,2,1),"")</f>
        <v>276</v>
      </c>
      <c r="F5926" s="75">
        <f>IF(CECCZ="CZ03",'Outside Temp'!B5926,IF(CECCZ="CZ04",'Outside Temp'!B5927,IF(CECCZ="CZ12",'Outside Temp'!B5928, IF(CECCZ="CZ13",'Outside Temp'!B5929))))</f>
        <v>62</v>
      </c>
      <c r="G5926" s="12">
        <f t="shared" si="3"/>
        <v>1</v>
      </c>
    </row>
    <row r="5927" ht="15.75" customHeight="1">
      <c r="A5927" s="13">
        <v>42186.760416666664</v>
      </c>
      <c r="B5927" s="73">
        <f t="shared" si="1"/>
        <v>42186</v>
      </c>
      <c r="C5927" s="74">
        <f>IF(NewCustomer="Yes", IF(COUNTIF($I$2:$I$11,B5927)&gt;0,0,WEEKDAY(B5927,2)),IF(COUNTIF($I$2:$I$21,B5927)&gt;0,0,WEEKDAY(B5927,2)))</f>
        <v>3</v>
      </c>
      <c r="D5927" s="74">
        <f t="shared" si="2"/>
        <v>18</v>
      </c>
      <c r="E5927" s="12">
        <f>IFERROR(VLOOKUP(A5927,'IDAR Meter Data'!$A:$B,2,1),"")</f>
        <v>280</v>
      </c>
      <c r="F5927" s="75">
        <f>IF(CECCZ="CZ03",'Outside Temp'!B5927,IF(CECCZ="CZ04",'Outside Temp'!B5928,IF(CECCZ="CZ12",'Outside Temp'!B5929, IF(CECCZ="CZ13",'Outside Temp'!B5930))))</f>
        <v>62</v>
      </c>
      <c r="G5927" s="12">
        <f t="shared" si="3"/>
        <v>1</v>
      </c>
    </row>
    <row r="5928" ht="15.75" customHeight="1">
      <c r="A5928" s="13">
        <v>42186.770833333336</v>
      </c>
      <c r="B5928" s="73">
        <f t="shared" si="1"/>
        <v>42186</v>
      </c>
      <c r="C5928" s="74">
        <f>IF(NewCustomer="Yes", IF(COUNTIF($I$2:$I$11,B5928)&gt;0,0,WEEKDAY(B5928,2)),IF(COUNTIF($I$2:$I$21,B5928)&gt;0,0,WEEKDAY(B5928,2)))</f>
        <v>3</v>
      </c>
      <c r="D5928" s="74">
        <f t="shared" si="2"/>
        <v>18</v>
      </c>
      <c r="E5928" s="12">
        <f>IFERROR(VLOOKUP(A5928,'IDAR Meter Data'!$A:$B,2,1),"")</f>
        <v>265</v>
      </c>
      <c r="F5928" s="75">
        <f>IF(CECCZ="CZ03",'Outside Temp'!B5928,IF(CECCZ="CZ04",'Outside Temp'!B5929,IF(CECCZ="CZ12",'Outside Temp'!B5930, IF(CECCZ="CZ13",'Outside Temp'!B5931))))</f>
        <v>62</v>
      </c>
      <c r="G5928" s="12">
        <f t="shared" si="3"/>
        <v>1</v>
      </c>
    </row>
    <row r="5929" ht="15.75" customHeight="1">
      <c r="A5929" s="13">
        <v>42186.78125</v>
      </c>
      <c r="B5929" s="73">
        <f t="shared" si="1"/>
        <v>42186</v>
      </c>
      <c r="C5929" s="74">
        <f>IF(NewCustomer="Yes", IF(COUNTIF($I$2:$I$11,B5929)&gt;0,0,WEEKDAY(B5929,2)),IF(COUNTIF($I$2:$I$21,B5929)&gt;0,0,WEEKDAY(B5929,2)))</f>
        <v>3</v>
      </c>
      <c r="D5929" s="74">
        <f t="shared" si="2"/>
        <v>18</v>
      </c>
      <c r="E5929" s="12">
        <f>IFERROR(VLOOKUP(A5929,'IDAR Meter Data'!$A:$B,2,1),"")</f>
        <v>259</v>
      </c>
      <c r="F5929" s="75">
        <f>IF(CECCZ="CZ03",'Outside Temp'!B5929,IF(CECCZ="CZ04",'Outside Temp'!B5930,IF(CECCZ="CZ12",'Outside Temp'!B5931, IF(CECCZ="CZ13",'Outside Temp'!B5932))))</f>
        <v>62</v>
      </c>
      <c r="G5929" s="12">
        <f t="shared" si="3"/>
        <v>1</v>
      </c>
    </row>
    <row r="5930" ht="15.75" customHeight="1">
      <c r="A5930" s="13">
        <v>42186.791666666664</v>
      </c>
      <c r="B5930" s="73">
        <f t="shared" si="1"/>
        <v>42186</v>
      </c>
      <c r="C5930" s="74">
        <f>IF(NewCustomer="Yes", IF(COUNTIF($I$2:$I$11,B5930)&gt;0,0,WEEKDAY(B5930,2)),IF(COUNTIF($I$2:$I$21,B5930)&gt;0,0,WEEKDAY(B5930,2)))</f>
        <v>3</v>
      </c>
      <c r="D5930" s="74">
        <f t="shared" si="2"/>
        <v>19</v>
      </c>
      <c r="E5930" s="12">
        <f>IFERROR(VLOOKUP(A5930,'IDAR Meter Data'!$A:$B,2,1),"")</f>
        <v>254</v>
      </c>
      <c r="F5930" s="75">
        <f>IF(CECCZ="CZ03",'Outside Temp'!B5930,IF(CECCZ="CZ04",'Outside Temp'!B5931,IF(CECCZ="CZ12",'Outside Temp'!B5932, IF(CECCZ="CZ13",'Outside Temp'!B5933))))</f>
        <v>62.06666667</v>
      </c>
      <c r="G5930" s="12">
        <f t="shared" si="3"/>
        <v>1</v>
      </c>
    </row>
    <row r="5931" ht="15.75" customHeight="1">
      <c r="A5931" s="13">
        <v>42186.802083333336</v>
      </c>
      <c r="B5931" s="73">
        <f t="shared" si="1"/>
        <v>42186</v>
      </c>
      <c r="C5931" s="74">
        <f>IF(NewCustomer="Yes", IF(COUNTIF($I$2:$I$11,B5931)&gt;0,0,WEEKDAY(B5931,2)),IF(COUNTIF($I$2:$I$21,B5931)&gt;0,0,WEEKDAY(B5931,2)))</f>
        <v>3</v>
      </c>
      <c r="D5931" s="74">
        <f t="shared" si="2"/>
        <v>19</v>
      </c>
      <c r="E5931" s="12">
        <f>IFERROR(VLOOKUP(A5931,'IDAR Meter Data'!$A:$B,2,1),"")</f>
        <v>262</v>
      </c>
      <c r="F5931" s="75">
        <f>IF(CECCZ="CZ03",'Outside Temp'!B5931,IF(CECCZ="CZ04",'Outside Temp'!B5932,IF(CECCZ="CZ12",'Outside Temp'!B5933, IF(CECCZ="CZ13",'Outside Temp'!B5934))))</f>
        <v>62.31666667</v>
      </c>
      <c r="G5931" s="12">
        <f t="shared" si="3"/>
        <v>1</v>
      </c>
    </row>
    <row r="5932" ht="15.75" customHeight="1">
      <c r="A5932" s="13">
        <v>42186.8125</v>
      </c>
      <c r="B5932" s="73">
        <f t="shared" si="1"/>
        <v>42186</v>
      </c>
      <c r="C5932" s="74">
        <f>IF(NewCustomer="Yes", IF(COUNTIF($I$2:$I$11,B5932)&gt;0,0,WEEKDAY(B5932,2)),IF(COUNTIF($I$2:$I$21,B5932)&gt;0,0,WEEKDAY(B5932,2)))</f>
        <v>3</v>
      </c>
      <c r="D5932" s="74">
        <f t="shared" si="2"/>
        <v>19</v>
      </c>
      <c r="E5932" s="12">
        <f>IFERROR(VLOOKUP(A5932,'IDAR Meter Data'!$A:$B,2,1),"")</f>
        <v>248</v>
      </c>
      <c r="F5932" s="75">
        <f>IF(CECCZ="CZ03",'Outside Temp'!B5932,IF(CECCZ="CZ04",'Outside Temp'!B5933,IF(CECCZ="CZ12",'Outside Temp'!B5934, IF(CECCZ="CZ13",'Outside Temp'!B5935))))</f>
        <v>62.56666667</v>
      </c>
      <c r="G5932" s="12">
        <f t="shared" si="3"/>
        <v>1</v>
      </c>
    </row>
    <row r="5933" ht="15.75" customHeight="1">
      <c r="A5933" s="13">
        <v>42186.822916666664</v>
      </c>
      <c r="B5933" s="73">
        <f t="shared" si="1"/>
        <v>42186</v>
      </c>
      <c r="C5933" s="74">
        <f>IF(NewCustomer="Yes", IF(COUNTIF($I$2:$I$11,B5933)&gt;0,0,WEEKDAY(B5933,2)),IF(COUNTIF($I$2:$I$21,B5933)&gt;0,0,WEEKDAY(B5933,2)))</f>
        <v>3</v>
      </c>
      <c r="D5933" s="74">
        <f t="shared" si="2"/>
        <v>19</v>
      </c>
      <c r="E5933" s="12">
        <f>IFERROR(VLOOKUP(A5933,'IDAR Meter Data'!$A:$B,2,1),"")</f>
        <v>249</v>
      </c>
      <c r="F5933" s="75">
        <f>IF(CECCZ="CZ03",'Outside Temp'!B5933,IF(CECCZ="CZ04",'Outside Temp'!B5934,IF(CECCZ="CZ12",'Outside Temp'!B5935, IF(CECCZ="CZ13",'Outside Temp'!B5936))))</f>
        <v>62.81666667</v>
      </c>
      <c r="G5933" s="12">
        <f t="shared" si="3"/>
        <v>1</v>
      </c>
    </row>
    <row r="5934" ht="15.75" customHeight="1">
      <c r="A5934" s="13">
        <v>42186.833333333336</v>
      </c>
      <c r="B5934" s="73">
        <f t="shared" si="1"/>
        <v>42186</v>
      </c>
      <c r="C5934" s="74">
        <f>IF(NewCustomer="Yes", IF(COUNTIF($I$2:$I$11,B5934)&gt;0,0,WEEKDAY(B5934,2)),IF(COUNTIF($I$2:$I$21,B5934)&gt;0,0,WEEKDAY(B5934,2)))</f>
        <v>3</v>
      </c>
      <c r="D5934" s="74">
        <f t="shared" si="2"/>
        <v>20</v>
      </c>
      <c r="E5934" s="12">
        <f>IFERROR(VLOOKUP(A5934,'IDAR Meter Data'!$A:$B,2,1),"")</f>
        <v>246</v>
      </c>
      <c r="F5934" s="75">
        <f>IF(CECCZ="CZ03",'Outside Temp'!B5934,IF(CECCZ="CZ04",'Outside Temp'!B5935,IF(CECCZ="CZ12",'Outside Temp'!B5936, IF(CECCZ="CZ13",'Outside Temp'!B5937))))</f>
        <v>62.86666667</v>
      </c>
      <c r="G5934" s="12">
        <f t="shared" si="3"/>
        <v>1</v>
      </c>
    </row>
    <row r="5935" ht="15.75" customHeight="1">
      <c r="A5935" s="13">
        <v>42186.84375</v>
      </c>
      <c r="B5935" s="73">
        <f t="shared" si="1"/>
        <v>42186</v>
      </c>
      <c r="C5935" s="74">
        <f>IF(NewCustomer="Yes", IF(COUNTIF($I$2:$I$11,B5935)&gt;0,0,WEEKDAY(B5935,2)),IF(COUNTIF($I$2:$I$21,B5935)&gt;0,0,WEEKDAY(B5935,2)))</f>
        <v>3</v>
      </c>
      <c r="D5935" s="74">
        <f t="shared" si="2"/>
        <v>20</v>
      </c>
      <c r="E5935" s="12">
        <f>IFERROR(VLOOKUP(A5935,'IDAR Meter Data'!$A:$B,2,1),"")</f>
        <v>247</v>
      </c>
      <c r="F5935" s="75">
        <f>IF(CECCZ="CZ03",'Outside Temp'!B5935,IF(CECCZ="CZ04",'Outside Temp'!B5936,IF(CECCZ="CZ12",'Outside Temp'!B5937, IF(CECCZ="CZ13",'Outside Temp'!B5938))))</f>
        <v>62.36666667</v>
      </c>
      <c r="G5935" s="12">
        <f t="shared" si="3"/>
        <v>1</v>
      </c>
    </row>
    <row r="5936" ht="15.75" customHeight="1">
      <c r="A5936" s="13">
        <v>42186.854166666664</v>
      </c>
      <c r="B5936" s="73">
        <f t="shared" si="1"/>
        <v>42186</v>
      </c>
      <c r="C5936" s="74">
        <f>IF(NewCustomer="Yes", IF(COUNTIF($I$2:$I$11,B5936)&gt;0,0,WEEKDAY(B5936,2)),IF(COUNTIF($I$2:$I$21,B5936)&gt;0,0,WEEKDAY(B5936,2)))</f>
        <v>3</v>
      </c>
      <c r="D5936" s="74">
        <f t="shared" si="2"/>
        <v>20</v>
      </c>
      <c r="E5936" s="12">
        <f>IFERROR(VLOOKUP(A5936,'IDAR Meter Data'!$A:$B,2,1),"")</f>
        <v>249</v>
      </c>
      <c r="F5936" s="75">
        <f>IF(CECCZ="CZ03",'Outside Temp'!B5936,IF(CECCZ="CZ04",'Outside Temp'!B5937,IF(CECCZ="CZ12",'Outside Temp'!B5938, IF(CECCZ="CZ13",'Outside Temp'!B5939))))</f>
        <v>61.86666667</v>
      </c>
      <c r="G5936" s="12">
        <f t="shared" si="3"/>
        <v>1</v>
      </c>
    </row>
    <row r="5937" ht="15.75" customHeight="1">
      <c r="A5937" s="13">
        <v>42186.864583333336</v>
      </c>
      <c r="B5937" s="73">
        <f t="shared" si="1"/>
        <v>42186</v>
      </c>
      <c r="C5937" s="74">
        <f>IF(NewCustomer="Yes", IF(COUNTIF($I$2:$I$11,B5937)&gt;0,0,WEEKDAY(B5937,2)),IF(COUNTIF($I$2:$I$21,B5937)&gt;0,0,WEEKDAY(B5937,2)))</f>
        <v>3</v>
      </c>
      <c r="D5937" s="74">
        <f t="shared" si="2"/>
        <v>20</v>
      </c>
      <c r="E5937" s="12">
        <f>IFERROR(VLOOKUP(A5937,'IDAR Meter Data'!$A:$B,2,1),"")</f>
        <v>231</v>
      </c>
      <c r="F5937" s="75">
        <f>IF(CECCZ="CZ03",'Outside Temp'!B5937,IF(CECCZ="CZ04",'Outside Temp'!B5938,IF(CECCZ="CZ12",'Outside Temp'!B5939, IF(CECCZ="CZ13",'Outside Temp'!B5940))))</f>
        <v>61.36666667</v>
      </c>
      <c r="G5937" s="12">
        <f t="shared" si="3"/>
        <v>1</v>
      </c>
    </row>
    <row r="5938" ht="15.75" customHeight="1">
      <c r="A5938" s="13">
        <v>42186.875</v>
      </c>
      <c r="B5938" s="73">
        <f t="shared" si="1"/>
        <v>42186</v>
      </c>
      <c r="C5938" s="74">
        <f>IF(NewCustomer="Yes", IF(COUNTIF($I$2:$I$11,B5938)&gt;0,0,WEEKDAY(B5938,2)),IF(COUNTIF($I$2:$I$21,B5938)&gt;0,0,WEEKDAY(B5938,2)))</f>
        <v>3</v>
      </c>
      <c r="D5938" s="74">
        <f t="shared" si="2"/>
        <v>21</v>
      </c>
      <c r="E5938" s="12">
        <f>IFERROR(VLOOKUP(A5938,'IDAR Meter Data'!$A:$B,2,1),"")</f>
        <v>242</v>
      </c>
      <c r="F5938" s="75">
        <f>IF(CECCZ="CZ03",'Outside Temp'!B5938,IF(CECCZ="CZ04",'Outside Temp'!B5939,IF(CECCZ="CZ12",'Outside Temp'!B5940, IF(CECCZ="CZ13",'Outside Temp'!B5941))))</f>
        <v>61</v>
      </c>
      <c r="G5938" s="12">
        <f t="shared" si="3"/>
        <v>1</v>
      </c>
    </row>
    <row r="5939" ht="15.75" customHeight="1">
      <c r="A5939" s="13">
        <v>42186.885416666664</v>
      </c>
      <c r="B5939" s="73">
        <f t="shared" si="1"/>
        <v>42186</v>
      </c>
      <c r="C5939" s="74">
        <f>IF(NewCustomer="Yes", IF(COUNTIF($I$2:$I$11,B5939)&gt;0,0,WEEKDAY(B5939,2)),IF(COUNTIF($I$2:$I$21,B5939)&gt;0,0,WEEKDAY(B5939,2)))</f>
        <v>3</v>
      </c>
      <c r="D5939" s="74">
        <f t="shared" si="2"/>
        <v>21</v>
      </c>
      <c r="E5939" s="12">
        <f>IFERROR(VLOOKUP(A5939,'IDAR Meter Data'!$A:$B,2,1),"")</f>
        <v>238</v>
      </c>
      <c r="F5939" s="75">
        <f>IF(CECCZ="CZ03",'Outside Temp'!B5939,IF(CECCZ="CZ04",'Outside Temp'!B5940,IF(CECCZ="CZ12",'Outside Temp'!B5941, IF(CECCZ="CZ13",'Outside Temp'!B5942))))</f>
        <v>61</v>
      </c>
      <c r="G5939" s="12">
        <f t="shared" si="3"/>
        <v>1</v>
      </c>
    </row>
    <row r="5940" ht="15.75" customHeight="1">
      <c r="A5940" s="13">
        <v>42186.895833333336</v>
      </c>
      <c r="B5940" s="73">
        <f t="shared" si="1"/>
        <v>42186</v>
      </c>
      <c r="C5940" s="74">
        <f>IF(NewCustomer="Yes", IF(COUNTIF($I$2:$I$11,B5940)&gt;0,0,WEEKDAY(B5940,2)),IF(COUNTIF($I$2:$I$21,B5940)&gt;0,0,WEEKDAY(B5940,2)))</f>
        <v>3</v>
      </c>
      <c r="D5940" s="74">
        <f t="shared" si="2"/>
        <v>21</v>
      </c>
      <c r="E5940" s="12">
        <f>IFERROR(VLOOKUP(A5940,'IDAR Meter Data'!$A:$B,2,1),"")</f>
        <v>218</v>
      </c>
      <c r="F5940" s="75">
        <f>IF(CECCZ="CZ03",'Outside Temp'!B5940,IF(CECCZ="CZ04",'Outside Temp'!B5941,IF(CECCZ="CZ12",'Outside Temp'!B5942, IF(CECCZ="CZ13",'Outside Temp'!B5943))))</f>
        <v>61</v>
      </c>
      <c r="G5940" s="12">
        <f t="shared" si="3"/>
        <v>1</v>
      </c>
    </row>
    <row r="5941" ht="15.75" customHeight="1">
      <c r="A5941" s="13">
        <v>42186.90625</v>
      </c>
      <c r="B5941" s="73">
        <f t="shared" si="1"/>
        <v>42186</v>
      </c>
      <c r="C5941" s="74">
        <f>IF(NewCustomer="Yes", IF(COUNTIF($I$2:$I$11,B5941)&gt;0,0,WEEKDAY(B5941,2)),IF(COUNTIF($I$2:$I$21,B5941)&gt;0,0,WEEKDAY(B5941,2)))</f>
        <v>3</v>
      </c>
      <c r="D5941" s="74">
        <f t="shared" si="2"/>
        <v>21</v>
      </c>
      <c r="E5941" s="12">
        <f>IFERROR(VLOOKUP(A5941,'IDAR Meter Data'!$A:$B,2,1),"")</f>
        <v>217</v>
      </c>
      <c r="F5941" s="75">
        <f>IF(CECCZ="CZ03",'Outside Temp'!B5941,IF(CECCZ="CZ04",'Outside Temp'!B5942,IF(CECCZ="CZ12",'Outside Temp'!B5943, IF(CECCZ="CZ13",'Outside Temp'!B5944))))</f>
        <v>61</v>
      </c>
      <c r="G5941" s="12">
        <f t="shared" si="3"/>
        <v>1</v>
      </c>
    </row>
    <row r="5942" ht="15.75" customHeight="1">
      <c r="A5942" s="13">
        <v>42186.916666666664</v>
      </c>
      <c r="B5942" s="73">
        <f t="shared" si="1"/>
        <v>42186</v>
      </c>
      <c r="C5942" s="74">
        <f>IF(NewCustomer="Yes", IF(COUNTIF($I$2:$I$11,B5942)&gt;0,0,WEEKDAY(B5942,2)),IF(COUNTIF($I$2:$I$21,B5942)&gt;0,0,WEEKDAY(B5942,2)))</f>
        <v>3</v>
      </c>
      <c r="D5942" s="74">
        <f t="shared" si="2"/>
        <v>22</v>
      </c>
      <c r="E5942" s="12">
        <f>IFERROR(VLOOKUP(A5942,'IDAR Meter Data'!$A:$B,2,1),"")</f>
        <v>215</v>
      </c>
      <c r="F5942" s="75">
        <f>IF(CECCZ="CZ03",'Outside Temp'!B5942,IF(CECCZ="CZ04",'Outside Temp'!B5943,IF(CECCZ="CZ12",'Outside Temp'!B5944, IF(CECCZ="CZ13",'Outside Temp'!B5945))))</f>
        <v>61</v>
      </c>
      <c r="G5942" s="12">
        <f t="shared" si="3"/>
        <v>1</v>
      </c>
    </row>
    <row r="5943" ht="15.75" customHeight="1">
      <c r="A5943" s="13">
        <v>42186.927083333336</v>
      </c>
      <c r="B5943" s="73">
        <f t="shared" si="1"/>
        <v>42186</v>
      </c>
      <c r="C5943" s="74">
        <f>IF(NewCustomer="Yes", IF(COUNTIF($I$2:$I$11,B5943)&gt;0,0,WEEKDAY(B5943,2)),IF(COUNTIF($I$2:$I$21,B5943)&gt;0,0,WEEKDAY(B5943,2)))</f>
        <v>3</v>
      </c>
      <c r="D5943" s="74">
        <f t="shared" si="2"/>
        <v>22</v>
      </c>
      <c r="E5943" s="12">
        <f>IFERROR(VLOOKUP(A5943,'IDAR Meter Data'!$A:$B,2,1),"")</f>
        <v>210</v>
      </c>
      <c r="F5943" s="75">
        <f>IF(CECCZ="CZ03",'Outside Temp'!B5943,IF(CECCZ="CZ04",'Outside Temp'!B5944,IF(CECCZ="CZ12",'Outside Temp'!B5945, IF(CECCZ="CZ13",'Outside Temp'!B5946))))</f>
        <v>61</v>
      </c>
      <c r="G5943" s="12">
        <f t="shared" si="3"/>
        <v>1</v>
      </c>
    </row>
    <row r="5944" ht="15.75" customHeight="1">
      <c r="A5944" s="13">
        <v>42186.9375</v>
      </c>
      <c r="B5944" s="73">
        <f t="shared" si="1"/>
        <v>42186</v>
      </c>
      <c r="C5944" s="74">
        <f>IF(NewCustomer="Yes", IF(COUNTIF($I$2:$I$11,B5944)&gt;0,0,WEEKDAY(B5944,2)),IF(COUNTIF($I$2:$I$21,B5944)&gt;0,0,WEEKDAY(B5944,2)))</f>
        <v>3</v>
      </c>
      <c r="D5944" s="74">
        <f t="shared" si="2"/>
        <v>22</v>
      </c>
      <c r="E5944" s="12">
        <f>IFERROR(VLOOKUP(A5944,'IDAR Meter Data'!$A:$B,2,1),"")</f>
        <v>217</v>
      </c>
      <c r="F5944" s="75">
        <f>IF(CECCZ="CZ03",'Outside Temp'!B5944,IF(CECCZ="CZ04",'Outside Temp'!B5945,IF(CECCZ="CZ12",'Outside Temp'!B5946, IF(CECCZ="CZ13",'Outside Temp'!B5947))))</f>
        <v>61</v>
      </c>
      <c r="G5944" s="12">
        <f t="shared" si="3"/>
        <v>1</v>
      </c>
    </row>
    <row r="5945" ht="15.75" customHeight="1">
      <c r="A5945" s="13">
        <v>42186.947916666664</v>
      </c>
      <c r="B5945" s="73">
        <f t="shared" si="1"/>
        <v>42186</v>
      </c>
      <c r="C5945" s="74">
        <f>IF(NewCustomer="Yes", IF(COUNTIF($I$2:$I$11,B5945)&gt;0,0,WEEKDAY(B5945,2)),IF(COUNTIF($I$2:$I$21,B5945)&gt;0,0,WEEKDAY(B5945,2)))</f>
        <v>3</v>
      </c>
      <c r="D5945" s="74">
        <f t="shared" si="2"/>
        <v>22</v>
      </c>
      <c r="E5945" s="12">
        <f>IFERROR(VLOOKUP(A5945,'IDAR Meter Data'!$A:$B,2,1),"")</f>
        <v>220</v>
      </c>
      <c r="F5945" s="75">
        <f>IF(CECCZ="CZ03",'Outside Temp'!B5945,IF(CECCZ="CZ04",'Outside Temp'!B5946,IF(CECCZ="CZ12",'Outside Temp'!B5947, IF(CECCZ="CZ13",'Outside Temp'!B5948))))</f>
        <v>61</v>
      </c>
      <c r="G5945" s="12">
        <f t="shared" si="3"/>
        <v>1</v>
      </c>
    </row>
    <row r="5946" ht="15.75" customHeight="1">
      <c r="A5946" s="13">
        <v>42186.958333333336</v>
      </c>
      <c r="B5946" s="73">
        <f t="shared" si="1"/>
        <v>42186</v>
      </c>
      <c r="C5946" s="74">
        <f>IF(NewCustomer="Yes", IF(COUNTIF($I$2:$I$11,B5946)&gt;0,0,WEEKDAY(B5946,2)),IF(COUNTIF($I$2:$I$21,B5946)&gt;0,0,WEEKDAY(B5946,2)))</f>
        <v>3</v>
      </c>
      <c r="D5946" s="74">
        <f t="shared" si="2"/>
        <v>23</v>
      </c>
      <c r="E5946" s="12">
        <f>IFERROR(VLOOKUP(A5946,'IDAR Meter Data'!$A:$B,2,1),"")</f>
        <v>226</v>
      </c>
      <c r="F5946" s="75">
        <f>IF(CECCZ="CZ03",'Outside Temp'!B5946,IF(CECCZ="CZ04",'Outside Temp'!B5947,IF(CECCZ="CZ12",'Outside Temp'!B5948, IF(CECCZ="CZ13",'Outside Temp'!B5949))))</f>
        <v>60.93333333</v>
      </c>
      <c r="G5946" s="12">
        <f t="shared" si="3"/>
        <v>1</v>
      </c>
    </row>
    <row r="5947" ht="15.75" customHeight="1">
      <c r="A5947" s="13">
        <v>42186.96875</v>
      </c>
      <c r="B5947" s="73">
        <f t="shared" si="1"/>
        <v>42186</v>
      </c>
      <c r="C5947" s="74">
        <f>IF(NewCustomer="Yes", IF(COUNTIF($I$2:$I$11,B5947)&gt;0,0,WEEKDAY(B5947,2)),IF(COUNTIF($I$2:$I$21,B5947)&gt;0,0,WEEKDAY(B5947,2)))</f>
        <v>3</v>
      </c>
      <c r="D5947" s="74">
        <f t="shared" si="2"/>
        <v>23</v>
      </c>
      <c r="E5947" s="12">
        <f>IFERROR(VLOOKUP(A5947,'IDAR Meter Data'!$A:$B,2,1),"")</f>
        <v>205</v>
      </c>
      <c r="F5947" s="75">
        <f>IF(CECCZ="CZ03",'Outside Temp'!B5947,IF(CECCZ="CZ04",'Outside Temp'!B5948,IF(CECCZ="CZ12",'Outside Temp'!B5949, IF(CECCZ="CZ13",'Outside Temp'!B5950))))</f>
        <v>60.68333333</v>
      </c>
      <c r="G5947" s="12">
        <f t="shared" si="3"/>
        <v>1</v>
      </c>
    </row>
    <row r="5948" ht="15.75" customHeight="1">
      <c r="A5948" s="13">
        <v>42186.979166666664</v>
      </c>
      <c r="B5948" s="73">
        <f t="shared" si="1"/>
        <v>42186</v>
      </c>
      <c r="C5948" s="74">
        <f>IF(NewCustomer="Yes", IF(COUNTIF($I$2:$I$11,B5948)&gt;0,0,WEEKDAY(B5948,2)),IF(COUNTIF($I$2:$I$21,B5948)&gt;0,0,WEEKDAY(B5948,2)))</f>
        <v>3</v>
      </c>
      <c r="D5948" s="74">
        <f t="shared" si="2"/>
        <v>23</v>
      </c>
      <c r="E5948" s="12">
        <f>IFERROR(VLOOKUP(A5948,'IDAR Meter Data'!$A:$B,2,1),"")</f>
        <v>206</v>
      </c>
      <c r="F5948" s="75">
        <f>IF(CECCZ="CZ03",'Outside Temp'!B5948,IF(CECCZ="CZ04",'Outside Temp'!B5949,IF(CECCZ="CZ12",'Outside Temp'!B5950, IF(CECCZ="CZ13",'Outside Temp'!B5951))))</f>
        <v>60.43333333</v>
      </c>
      <c r="G5948" s="12">
        <f t="shared" si="3"/>
        <v>1</v>
      </c>
    </row>
    <row r="5949" ht="15.75" customHeight="1">
      <c r="A5949" s="13">
        <v>42186.989583333336</v>
      </c>
      <c r="B5949" s="73">
        <f t="shared" si="1"/>
        <v>42186</v>
      </c>
      <c r="C5949" s="74">
        <f>IF(NewCustomer="Yes", IF(COUNTIF($I$2:$I$11,B5949)&gt;0,0,WEEKDAY(B5949,2)),IF(COUNTIF($I$2:$I$21,B5949)&gt;0,0,WEEKDAY(B5949,2)))</f>
        <v>3</v>
      </c>
      <c r="D5949" s="74">
        <f t="shared" si="2"/>
        <v>23</v>
      </c>
      <c r="E5949" s="12">
        <f>IFERROR(VLOOKUP(A5949,'IDAR Meter Data'!$A:$B,2,1),"")</f>
        <v>208</v>
      </c>
      <c r="F5949" s="75">
        <f>IF(CECCZ="CZ03",'Outside Temp'!B5949,IF(CECCZ="CZ04",'Outside Temp'!B5950,IF(CECCZ="CZ12",'Outside Temp'!B5951, IF(CECCZ="CZ13",'Outside Temp'!B5952))))</f>
        <v>60.18333333</v>
      </c>
      <c r="G5949" s="12">
        <f t="shared" si="3"/>
        <v>1</v>
      </c>
    </row>
    <row r="5950" ht="15.75" customHeight="1">
      <c r="A5950" s="13">
        <v>42187.0</v>
      </c>
      <c r="B5950" s="73">
        <f t="shared" si="1"/>
        <v>42187</v>
      </c>
      <c r="C5950" s="74">
        <f>IF(NewCustomer="Yes", IF(COUNTIF($I$2:$I$11,B5950)&gt;0,0,WEEKDAY(B5950,2)),IF(COUNTIF($I$2:$I$21,B5950)&gt;0,0,WEEKDAY(B5950,2)))</f>
        <v>4</v>
      </c>
      <c r="D5950" s="74">
        <f t="shared" si="2"/>
        <v>0</v>
      </c>
      <c r="E5950" s="12">
        <f>IFERROR(VLOOKUP(A5950,'IDAR Meter Data'!$A:$B,2,1),"")</f>
        <v>207</v>
      </c>
      <c r="F5950" s="75">
        <f>IF(CECCZ="CZ03",'Outside Temp'!B5950,IF(CECCZ="CZ04",'Outside Temp'!B5951,IF(CECCZ="CZ12",'Outside Temp'!B5952, IF(CECCZ="CZ13",'Outside Temp'!B5953))))</f>
        <v>59.93333333</v>
      </c>
      <c r="G5950" s="12">
        <f t="shared" si="3"/>
        <v>1</v>
      </c>
    </row>
    <row r="5951" ht="15.75" customHeight="1">
      <c r="A5951" s="13">
        <v>42187.010416666664</v>
      </c>
      <c r="B5951" s="73">
        <f t="shared" si="1"/>
        <v>42187</v>
      </c>
      <c r="C5951" s="74">
        <f>IF(NewCustomer="Yes", IF(COUNTIF($I$2:$I$11,B5951)&gt;0,0,WEEKDAY(B5951,2)),IF(COUNTIF($I$2:$I$21,B5951)&gt;0,0,WEEKDAY(B5951,2)))</f>
        <v>4</v>
      </c>
      <c r="D5951" s="74">
        <f t="shared" si="2"/>
        <v>0</v>
      </c>
      <c r="E5951" s="12">
        <f>IFERROR(VLOOKUP(A5951,'IDAR Meter Data'!$A:$B,2,1),"")</f>
        <v>219</v>
      </c>
      <c r="F5951" s="75">
        <f>IF(CECCZ="CZ03",'Outside Temp'!B5951,IF(CECCZ="CZ04",'Outside Temp'!B5952,IF(CECCZ="CZ12",'Outside Temp'!B5953, IF(CECCZ="CZ13",'Outside Temp'!B5954))))</f>
        <v>59.68333333</v>
      </c>
      <c r="G5951" s="12">
        <f t="shared" si="3"/>
        <v>1</v>
      </c>
    </row>
    <row r="5952" ht="15.75" customHeight="1">
      <c r="A5952" s="13">
        <v>42187.020833333336</v>
      </c>
      <c r="B5952" s="73">
        <f t="shared" si="1"/>
        <v>42187</v>
      </c>
      <c r="C5952" s="74">
        <f>IF(NewCustomer="Yes", IF(COUNTIF($I$2:$I$11,B5952)&gt;0,0,WEEKDAY(B5952,2)),IF(COUNTIF($I$2:$I$21,B5952)&gt;0,0,WEEKDAY(B5952,2)))</f>
        <v>4</v>
      </c>
      <c r="D5952" s="74">
        <f t="shared" si="2"/>
        <v>0</v>
      </c>
      <c r="E5952" s="12">
        <f>IFERROR(VLOOKUP(A5952,'IDAR Meter Data'!$A:$B,2,1),"")</f>
        <v>219</v>
      </c>
      <c r="F5952" s="75">
        <f>IF(CECCZ="CZ03",'Outside Temp'!B5952,IF(CECCZ="CZ04",'Outside Temp'!B5953,IF(CECCZ="CZ12",'Outside Temp'!B5954, IF(CECCZ="CZ13",'Outside Temp'!B5955))))</f>
        <v>59.43333333</v>
      </c>
      <c r="G5952" s="12">
        <f t="shared" si="3"/>
        <v>1</v>
      </c>
    </row>
    <row r="5953" ht="15.75" customHeight="1">
      <c r="A5953" s="13">
        <v>42187.03125</v>
      </c>
      <c r="B5953" s="73">
        <f t="shared" si="1"/>
        <v>42187</v>
      </c>
      <c r="C5953" s="74">
        <f>IF(NewCustomer="Yes", IF(COUNTIF($I$2:$I$11,B5953)&gt;0,0,WEEKDAY(B5953,2)),IF(COUNTIF($I$2:$I$21,B5953)&gt;0,0,WEEKDAY(B5953,2)))</f>
        <v>4</v>
      </c>
      <c r="D5953" s="74">
        <f t="shared" si="2"/>
        <v>0</v>
      </c>
      <c r="E5953" s="12">
        <f>IFERROR(VLOOKUP(A5953,'IDAR Meter Data'!$A:$B,2,1),"")</f>
        <v>220</v>
      </c>
      <c r="F5953" s="75">
        <f>IF(CECCZ="CZ03",'Outside Temp'!B5953,IF(CECCZ="CZ04",'Outside Temp'!B5954,IF(CECCZ="CZ12",'Outside Temp'!B5955, IF(CECCZ="CZ13",'Outside Temp'!B5956))))</f>
        <v>59.18333333</v>
      </c>
      <c r="G5953" s="12">
        <f t="shared" si="3"/>
        <v>1</v>
      </c>
    </row>
    <row r="5954" ht="15.75" customHeight="1">
      <c r="A5954" s="13">
        <v>42187.041666666664</v>
      </c>
      <c r="B5954" s="73">
        <f t="shared" si="1"/>
        <v>42187</v>
      </c>
      <c r="C5954" s="74">
        <f>IF(NewCustomer="Yes", IF(COUNTIF($I$2:$I$11,B5954)&gt;0,0,WEEKDAY(B5954,2)),IF(COUNTIF($I$2:$I$21,B5954)&gt;0,0,WEEKDAY(B5954,2)))</f>
        <v>4</v>
      </c>
      <c r="D5954" s="74">
        <f t="shared" si="2"/>
        <v>1</v>
      </c>
      <c r="E5954" s="12">
        <f>IFERROR(VLOOKUP(A5954,'IDAR Meter Data'!$A:$B,2,1),"")</f>
        <v>210</v>
      </c>
      <c r="F5954" s="75">
        <f>IF(CECCZ="CZ03",'Outside Temp'!B5954,IF(CECCZ="CZ04",'Outside Temp'!B5955,IF(CECCZ="CZ12",'Outside Temp'!B5956, IF(CECCZ="CZ13",'Outside Temp'!B5957))))</f>
        <v>59</v>
      </c>
      <c r="G5954" s="12">
        <f t="shared" si="3"/>
        <v>1</v>
      </c>
    </row>
    <row r="5955" ht="15.75" customHeight="1">
      <c r="A5955" s="13">
        <v>42187.052083333336</v>
      </c>
      <c r="B5955" s="73">
        <f t="shared" si="1"/>
        <v>42187</v>
      </c>
      <c r="C5955" s="74">
        <f>IF(NewCustomer="Yes", IF(COUNTIF($I$2:$I$11,B5955)&gt;0,0,WEEKDAY(B5955,2)),IF(COUNTIF($I$2:$I$21,B5955)&gt;0,0,WEEKDAY(B5955,2)))</f>
        <v>4</v>
      </c>
      <c r="D5955" s="74">
        <f t="shared" si="2"/>
        <v>1</v>
      </c>
      <c r="E5955" s="12">
        <f>IFERROR(VLOOKUP(A5955,'IDAR Meter Data'!$A:$B,2,1),"")</f>
        <v>210</v>
      </c>
      <c r="F5955" s="75">
        <f>IF(CECCZ="CZ03",'Outside Temp'!B5955,IF(CECCZ="CZ04",'Outside Temp'!B5956,IF(CECCZ="CZ12",'Outside Temp'!B5957, IF(CECCZ="CZ13",'Outside Temp'!B5958))))</f>
        <v>59</v>
      </c>
      <c r="G5955" s="12">
        <f t="shared" si="3"/>
        <v>1</v>
      </c>
    </row>
    <row r="5956" ht="15.75" customHeight="1">
      <c r="A5956" s="13">
        <v>42187.0625</v>
      </c>
      <c r="B5956" s="73">
        <f t="shared" si="1"/>
        <v>42187</v>
      </c>
      <c r="C5956" s="74">
        <f>IF(NewCustomer="Yes", IF(COUNTIF($I$2:$I$11,B5956)&gt;0,0,WEEKDAY(B5956,2)),IF(COUNTIF($I$2:$I$21,B5956)&gt;0,0,WEEKDAY(B5956,2)))</f>
        <v>4</v>
      </c>
      <c r="D5956" s="74">
        <f t="shared" si="2"/>
        <v>1</v>
      </c>
      <c r="E5956" s="12">
        <f>IFERROR(VLOOKUP(A5956,'IDAR Meter Data'!$A:$B,2,1),"")</f>
        <v>210</v>
      </c>
      <c r="F5956" s="75">
        <f>IF(CECCZ="CZ03",'Outside Temp'!B5956,IF(CECCZ="CZ04",'Outside Temp'!B5957,IF(CECCZ="CZ12",'Outside Temp'!B5958, IF(CECCZ="CZ13",'Outside Temp'!B5959))))</f>
        <v>59</v>
      </c>
      <c r="G5956" s="12">
        <f t="shared" si="3"/>
        <v>1</v>
      </c>
    </row>
    <row r="5957" ht="15.75" customHeight="1">
      <c r="A5957" s="13">
        <v>42187.072916666664</v>
      </c>
      <c r="B5957" s="73">
        <f t="shared" si="1"/>
        <v>42187</v>
      </c>
      <c r="C5957" s="74">
        <f>IF(NewCustomer="Yes", IF(COUNTIF($I$2:$I$11,B5957)&gt;0,0,WEEKDAY(B5957,2)),IF(COUNTIF($I$2:$I$21,B5957)&gt;0,0,WEEKDAY(B5957,2)))</f>
        <v>4</v>
      </c>
      <c r="D5957" s="74">
        <f t="shared" si="2"/>
        <v>1</v>
      </c>
      <c r="E5957" s="12">
        <f>IFERROR(VLOOKUP(A5957,'IDAR Meter Data'!$A:$B,2,1),"")</f>
        <v>205</v>
      </c>
      <c r="F5957" s="75">
        <f>IF(CECCZ="CZ03",'Outside Temp'!B5957,IF(CECCZ="CZ04",'Outside Temp'!B5958,IF(CECCZ="CZ12",'Outside Temp'!B5959, IF(CECCZ="CZ13",'Outside Temp'!B5960))))</f>
        <v>59</v>
      </c>
      <c r="G5957" s="12">
        <f t="shared" si="3"/>
        <v>1</v>
      </c>
    </row>
    <row r="5958" ht="15.75" customHeight="1">
      <c r="A5958" s="13">
        <v>42187.083333333336</v>
      </c>
      <c r="B5958" s="73">
        <f t="shared" si="1"/>
        <v>42187</v>
      </c>
      <c r="C5958" s="74">
        <f>IF(NewCustomer="Yes", IF(COUNTIF($I$2:$I$11,B5958)&gt;0,0,WEEKDAY(B5958,2)),IF(COUNTIF($I$2:$I$21,B5958)&gt;0,0,WEEKDAY(B5958,2)))</f>
        <v>4</v>
      </c>
      <c r="D5958" s="74">
        <f t="shared" si="2"/>
        <v>2</v>
      </c>
      <c r="E5958" s="12">
        <f>IFERROR(VLOOKUP(A5958,'IDAR Meter Data'!$A:$B,2,1),"")</f>
        <v>215</v>
      </c>
      <c r="F5958" s="75">
        <f>IF(CECCZ="CZ03",'Outside Temp'!B5958,IF(CECCZ="CZ04",'Outside Temp'!B5959,IF(CECCZ="CZ12",'Outside Temp'!B5960, IF(CECCZ="CZ13",'Outside Temp'!B5961))))</f>
        <v>58.93333333</v>
      </c>
      <c r="G5958" s="12">
        <f t="shared" si="3"/>
        <v>1</v>
      </c>
    </row>
    <row r="5959" ht="15.75" customHeight="1">
      <c r="A5959" s="13">
        <v>42187.09375</v>
      </c>
      <c r="B5959" s="73">
        <f t="shared" si="1"/>
        <v>42187</v>
      </c>
      <c r="C5959" s="74">
        <f>IF(NewCustomer="Yes", IF(COUNTIF($I$2:$I$11,B5959)&gt;0,0,WEEKDAY(B5959,2)),IF(COUNTIF($I$2:$I$21,B5959)&gt;0,0,WEEKDAY(B5959,2)))</f>
        <v>4</v>
      </c>
      <c r="D5959" s="74">
        <f t="shared" si="2"/>
        <v>2</v>
      </c>
      <c r="E5959" s="12">
        <f>IFERROR(VLOOKUP(A5959,'IDAR Meter Data'!$A:$B,2,1),"")</f>
        <v>201</v>
      </c>
      <c r="F5959" s="75">
        <f>IF(CECCZ="CZ03",'Outside Temp'!B5959,IF(CECCZ="CZ04",'Outside Temp'!B5960,IF(CECCZ="CZ12",'Outside Temp'!B5961, IF(CECCZ="CZ13",'Outside Temp'!B5962))))</f>
        <v>58.68333333</v>
      </c>
      <c r="G5959" s="12">
        <f t="shared" si="3"/>
        <v>1</v>
      </c>
    </row>
    <row r="5960" ht="15.75" customHeight="1">
      <c r="A5960" s="13">
        <v>42187.104166666664</v>
      </c>
      <c r="B5960" s="73">
        <f t="shared" si="1"/>
        <v>42187</v>
      </c>
      <c r="C5960" s="74">
        <f>IF(NewCustomer="Yes", IF(COUNTIF($I$2:$I$11,B5960)&gt;0,0,WEEKDAY(B5960,2)),IF(COUNTIF($I$2:$I$21,B5960)&gt;0,0,WEEKDAY(B5960,2)))</f>
        <v>4</v>
      </c>
      <c r="D5960" s="74">
        <f t="shared" si="2"/>
        <v>2</v>
      </c>
      <c r="E5960" s="12">
        <f>IFERROR(VLOOKUP(A5960,'IDAR Meter Data'!$A:$B,2,1),"")</f>
        <v>220</v>
      </c>
      <c r="F5960" s="75">
        <f>IF(CECCZ="CZ03",'Outside Temp'!B5960,IF(CECCZ="CZ04",'Outside Temp'!B5961,IF(CECCZ="CZ12",'Outside Temp'!B5962, IF(CECCZ="CZ13",'Outside Temp'!B5963))))</f>
        <v>58.43333333</v>
      </c>
      <c r="G5960" s="12">
        <f t="shared" si="3"/>
        <v>1</v>
      </c>
    </row>
    <row r="5961" ht="15.75" customHeight="1">
      <c r="A5961" s="13">
        <v>42187.114583333336</v>
      </c>
      <c r="B5961" s="73">
        <f t="shared" si="1"/>
        <v>42187</v>
      </c>
      <c r="C5961" s="74">
        <f>IF(NewCustomer="Yes", IF(COUNTIF($I$2:$I$11,B5961)&gt;0,0,WEEKDAY(B5961,2)),IF(COUNTIF($I$2:$I$21,B5961)&gt;0,0,WEEKDAY(B5961,2)))</f>
        <v>4</v>
      </c>
      <c r="D5961" s="74">
        <f t="shared" si="2"/>
        <v>2</v>
      </c>
      <c r="E5961" s="12">
        <f>IFERROR(VLOOKUP(A5961,'IDAR Meter Data'!$A:$B,2,1),"")</f>
        <v>207</v>
      </c>
      <c r="F5961" s="75">
        <f>IF(CECCZ="CZ03",'Outside Temp'!B5961,IF(CECCZ="CZ04",'Outside Temp'!B5962,IF(CECCZ="CZ12",'Outside Temp'!B5963, IF(CECCZ="CZ13",'Outside Temp'!B5964))))</f>
        <v>58.18333333</v>
      </c>
      <c r="G5961" s="12">
        <f t="shared" si="3"/>
        <v>1</v>
      </c>
    </row>
    <row r="5962" ht="15.75" customHeight="1">
      <c r="A5962" s="13">
        <v>42187.125</v>
      </c>
      <c r="B5962" s="73">
        <f t="shared" si="1"/>
        <v>42187</v>
      </c>
      <c r="C5962" s="74">
        <f>IF(NewCustomer="Yes", IF(COUNTIF($I$2:$I$11,B5962)&gt;0,0,WEEKDAY(B5962,2)),IF(COUNTIF($I$2:$I$21,B5962)&gt;0,0,WEEKDAY(B5962,2)))</f>
        <v>4</v>
      </c>
      <c r="D5962" s="74">
        <f t="shared" si="2"/>
        <v>3</v>
      </c>
      <c r="E5962" s="12">
        <f>IFERROR(VLOOKUP(A5962,'IDAR Meter Data'!$A:$B,2,1),"")</f>
        <v>207</v>
      </c>
      <c r="F5962" s="75">
        <f>IF(CECCZ="CZ03",'Outside Temp'!B5962,IF(CECCZ="CZ04",'Outside Temp'!B5963,IF(CECCZ="CZ12",'Outside Temp'!B5964, IF(CECCZ="CZ13",'Outside Temp'!B5965))))</f>
        <v>58</v>
      </c>
      <c r="G5962" s="12">
        <f t="shared" si="3"/>
        <v>1</v>
      </c>
    </row>
    <row r="5963" ht="15.75" customHeight="1">
      <c r="A5963" s="13">
        <v>42187.135416666664</v>
      </c>
      <c r="B5963" s="73">
        <f t="shared" si="1"/>
        <v>42187</v>
      </c>
      <c r="C5963" s="74">
        <f>IF(NewCustomer="Yes", IF(COUNTIF($I$2:$I$11,B5963)&gt;0,0,WEEKDAY(B5963,2)),IF(COUNTIF($I$2:$I$21,B5963)&gt;0,0,WEEKDAY(B5963,2)))</f>
        <v>4</v>
      </c>
      <c r="D5963" s="74">
        <f t="shared" si="2"/>
        <v>3</v>
      </c>
      <c r="E5963" s="12">
        <f>IFERROR(VLOOKUP(A5963,'IDAR Meter Data'!$A:$B,2,1),"")</f>
        <v>196</v>
      </c>
      <c r="F5963" s="75">
        <f>IF(CECCZ="CZ03",'Outside Temp'!B5963,IF(CECCZ="CZ04",'Outside Temp'!B5964,IF(CECCZ="CZ12",'Outside Temp'!B5965, IF(CECCZ="CZ13",'Outside Temp'!B5966))))</f>
        <v>58</v>
      </c>
      <c r="G5963" s="12">
        <f t="shared" si="3"/>
        <v>1</v>
      </c>
    </row>
    <row r="5964" ht="15.75" customHeight="1">
      <c r="A5964" s="13">
        <v>42187.145833333336</v>
      </c>
      <c r="B5964" s="73">
        <f t="shared" si="1"/>
        <v>42187</v>
      </c>
      <c r="C5964" s="74">
        <f>IF(NewCustomer="Yes", IF(COUNTIF($I$2:$I$11,B5964)&gt;0,0,WEEKDAY(B5964,2)),IF(COUNTIF($I$2:$I$21,B5964)&gt;0,0,WEEKDAY(B5964,2)))</f>
        <v>4</v>
      </c>
      <c r="D5964" s="74">
        <f t="shared" si="2"/>
        <v>3</v>
      </c>
      <c r="E5964" s="12">
        <f>IFERROR(VLOOKUP(A5964,'IDAR Meter Data'!$A:$B,2,1),"")</f>
        <v>208</v>
      </c>
      <c r="F5964" s="75">
        <f>IF(CECCZ="CZ03",'Outside Temp'!B5964,IF(CECCZ="CZ04",'Outside Temp'!B5965,IF(CECCZ="CZ12",'Outside Temp'!B5966, IF(CECCZ="CZ13",'Outside Temp'!B5967))))</f>
        <v>58</v>
      </c>
      <c r="G5964" s="12">
        <f t="shared" si="3"/>
        <v>1</v>
      </c>
    </row>
    <row r="5965" ht="15.75" customHeight="1">
      <c r="A5965" s="13">
        <v>42187.15625</v>
      </c>
      <c r="B5965" s="73">
        <f t="shared" si="1"/>
        <v>42187</v>
      </c>
      <c r="C5965" s="74">
        <f>IF(NewCustomer="Yes", IF(COUNTIF($I$2:$I$11,B5965)&gt;0,0,WEEKDAY(B5965,2)),IF(COUNTIF($I$2:$I$21,B5965)&gt;0,0,WEEKDAY(B5965,2)))</f>
        <v>4</v>
      </c>
      <c r="D5965" s="74">
        <f t="shared" si="2"/>
        <v>3</v>
      </c>
      <c r="E5965" s="12">
        <f>IFERROR(VLOOKUP(A5965,'IDAR Meter Data'!$A:$B,2,1),"")</f>
        <v>199</v>
      </c>
      <c r="F5965" s="75">
        <f>IF(CECCZ="CZ03",'Outside Temp'!B5965,IF(CECCZ="CZ04",'Outside Temp'!B5966,IF(CECCZ="CZ12",'Outside Temp'!B5967, IF(CECCZ="CZ13",'Outside Temp'!B5968))))</f>
        <v>58</v>
      </c>
      <c r="G5965" s="12">
        <f t="shared" si="3"/>
        <v>1</v>
      </c>
    </row>
    <row r="5966" ht="15.75" customHeight="1">
      <c r="A5966" s="13">
        <v>42187.166666666664</v>
      </c>
      <c r="B5966" s="73">
        <f t="shared" si="1"/>
        <v>42187</v>
      </c>
      <c r="C5966" s="74">
        <f>IF(NewCustomer="Yes", IF(COUNTIF($I$2:$I$11,B5966)&gt;0,0,WEEKDAY(B5966,2)),IF(COUNTIF($I$2:$I$21,B5966)&gt;0,0,WEEKDAY(B5966,2)))</f>
        <v>4</v>
      </c>
      <c r="D5966" s="74">
        <f t="shared" si="2"/>
        <v>4</v>
      </c>
      <c r="E5966" s="12">
        <f>IFERROR(VLOOKUP(A5966,'IDAR Meter Data'!$A:$B,2,1),"")</f>
        <v>202</v>
      </c>
      <c r="F5966" s="75">
        <f>IF(CECCZ="CZ03",'Outside Temp'!B5966,IF(CECCZ="CZ04",'Outside Temp'!B5967,IF(CECCZ="CZ12",'Outside Temp'!B5968, IF(CECCZ="CZ13",'Outside Temp'!B5969))))</f>
        <v>58.06666667</v>
      </c>
      <c r="G5966" s="12">
        <f t="shared" si="3"/>
        <v>1</v>
      </c>
    </row>
    <row r="5967" ht="15.75" customHeight="1">
      <c r="A5967" s="13">
        <v>42187.177083333336</v>
      </c>
      <c r="B5967" s="73">
        <f t="shared" si="1"/>
        <v>42187</v>
      </c>
      <c r="C5967" s="74">
        <f>IF(NewCustomer="Yes", IF(COUNTIF($I$2:$I$11,B5967)&gt;0,0,WEEKDAY(B5967,2)),IF(COUNTIF($I$2:$I$21,B5967)&gt;0,0,WEEKDAY(B5967,2)))</f>
        <v>4</v>
      </c>
      <c r="D5967" s="74">
        <f t="shared" si="2"/>
        <v>4</v>
      </c>
      <c r="E5967" s="12">
        <f>IFERROR(VLOOKUP(A5967,'IDAR Meter Data'!$A:$B,2,1),"")</f>
        <v>202</v>
      </c>
      <c r="F5967" s="75">
        <f>IF(CECCZ="CZ03",'Outside Temp'!B5967,IF(CECCZ="CZ04",'Outside Temp'!B5968,IF(CECCZ="CZ12",'Outside Temp'!B5969, IF(CECCZ="CZ13",'Outside Temp'!B5970))))</f>
        <v>58.31666667</v>
      </c>
      <c r="G5967" s="12">
        <f t="shared" si="3"/>
        <v>1</v>
      </c>
    </row>
    <row r="5968" ht="15.75" customHeight="1">
      <c r="A5968" s="13">
        <v>42187.1875</v>
      </c>
      <c r="B5968" s="73">
        <f t="shared" si="1"/>
        <v>42187</v>
      </c>
      <c r="C5968" s="74">
        <f>IF(NewCustomer="Yes", IF(COUNTIF($I$2:$I$11,B5968)&gt;0,0,WEEKDAY(B5968,2)),IF(COUNTIF($I$2:$I$21,B5968)&gt;0,0,WEEKDAY(B5968,2)))</f>
        <v>4</v>
      </c>
      <c r="D5968" s="74">
        <f t="shared" si="2"/>
        <v>4</v>
      </c>
      <c r="E5968" s="12">
        <f>IFERROR(VLOOKUP(A5968,'IDAR Meter Data'!$A:$B,2,1),"")</f>
        <v>200</v>
      </c>
      <c r="F5968" s="75">
        <f>IF(CECCZ="CZ03",'Outside Temp'!B5968,IF(CECCZ="CZ04",'Outside Temp'!B5969,IF(CECCZ="CZ12",'Outside Temp'!B5970, IF(CECCZ="CZ13",'Outside Temp'!B5971))))</f>
        <v>58.56666667</v>
      </c>
      <c r="G5968" s="12">
        <f t="shared" si="3"/>
        <v>1</v>
      </c>
    </row>
    <row r="5969" ht="15.75" customHeight="1">
      <c r="A5969" s="13">
        <v>42187.197916666664</v>
      </c>
      <c r="B5969" s="73">
        <f t="shared" si="1"/>
        <v>42187</v>
      </c>
      <c r="C5969" s="74">
        <f>IF(NewCustomer="Yes", IF(COUNTIF($I$2:$I$11,B5969)&gt;0,0,WEEKDAY(B5969,2)),IF(COUNTIF($I$2:$I$21,B5969)&gt;0,0,WEEKDAY(B5969,2)))</f>
        <v>4</v>
      </c>
      <c r="D5969" s="74">
        <f t="shared" si="2"/>
        <v>4</v>
      </c>
      <c r="E5969" s="12">
        <f>IFERROR(VLOOKUP(A5969,'IDAR Meter Data'!$A:$B,2,1),"")</f>
        <v>201</v>
      </c>
      <c r="F5969" s="75">
        <f>IF(CECCZ="CZ03",'Outside Temp'!B5969,IF(CECCZ="CZ04",'Outside Temp'!B5970,IF(CECCZ="CZ12",'Outside Temp'!B5971, IF(CECCZ="CZ13",'Outside Temp'!B5972))))</f>
        <v>58.81666667</v>
      </c>
      <c r="G5969" s="12">
        <f t="shared" si="3"/>
        <v>1</v>
      </c>
    </row>
    <row r="5970" ht="15.75" customHeight="1">
      <c r="A5970" s="13">
        <v>42187.208333333336</v>
      </c>
      <c r="B5970" s="73">
        <f t="shared" si="1"/>
        <v>42187</v>
      </c>
      <c r="C5970" s="74">
        <f>IF(NewCustomer="Yes", IF(COUNTIF($I$2:$I$11,B5970)&gt;0,0,WEEKDAY(B5970,2)),IF(COUNTIF($I$2:$I$21,B5970)&gt;0,0,WEEKDAY(B5970,2)))</f>
        <v>4</v>
      </c>
      <c r="D5970" s="74">
        <f t="shared" si="2"/>
        <v>5</v>
      </c>
      <c r="E5970" s="12">
        <f>IFERROR(VLOOKUP(A5970,'IDAR Meter Data'!$A:$B,2,1),"")</f>
        <v>191</v>
      </c>
      <c r="F5970" s="75">
        <f>IF(CECCZ="CZ03",'Outside Temp'!B5970,IF(CECCZ="CZ04",'Outside Temp'!B5971,IF(CECCZ="CZ12",'Outside Temp'!B5972, IF(CECCZ="CZ13",'Outside Temp'!B5973))))</f>
        <v>59.13333333</v>
      </c>
      <c r="G5970" s="12">
        <f t="shared" si="3"/>
        <v>1</v>
      </c>
    </row>
    <row r="5971" ht="15.75" customHeight="1">
      <c r="A5971" s="13">
        <v>42187.21875</v>
      </c>
      <c r="B5971" s="73">
        <f t="shared" si="1"/>
        <v>42187</v>
      </c>
      <c r="C5971" s="74">
        <f>IF(NewCustomer="Yes", IF(COUNTIF($I$2:$I$11,B5971)&gt;0,0,WEEKDAY(B5971,2)),IF(COUNTIF($I$2:$I$21,B5971)&gt;0,0,WEEKDAY(B5971,2)))</f>
        <v>4</v>
      </c>
      <c r="D5971" s="74">
        <f t="shared" si="2"/>
        <v>5</v>
      </c>
      <c r="E5971" s="12">
        <f>IFERROR(VLOOKUP(A5971,'IDAR Meter Data'!$A:$B,2,1),"")</f>
        <v>198</v>
      </c>
      <c r="F5971" s="75">
        <f>IF(CECCZ="CZ03",'Outside Temp'!B5971,IF(CECCZ="CZ04",'Outside Temp'!B5972,IF(CECCZ="CZ12",'Outside Temp'!B5973, IF(CECCZ="CZ13",'Outside Temp'!B5974))))</f>
        <v>59.63333333</v>
      </c>
      <c r="G5971" s="12">
        <f t="shared" si="3"/>
        <v>1</v>
      </c>
    </row>
    <row r="5972" ht="15.75" customHeight="1">
      <c r="A5972" s="13">
        <v>42187.229166666664</v>
      </c>
      <c r="B5972" s="73">
        <f t="shared" si="1"/>
        <v>42187</v>
      </c>
      <c r="C5972" s="74">
        <f>IF(NewCustomer="Yes", IF(COUNTIF($I$2:$I$11,B5972)&gt;0,0,WEEKDAY(B5972,2)),IF(COUNTIF($I$2:$I$21,B5972)&gt;0,0,WEEKDAY(B5972,2)))</f>
        <v>4</v>
      </c>
      <c r="D5972" s="74">
        <f t="shared" si="2"/>
        <v>5</v>
      </c>
      <c r="E5972" s="12">
        <f>IFERROR(VLOOKUP(A5972,'IDAR Meter Data'!$A:$B,2,1),"")</f>
        <v>201</v>
      </c>
      <c r="F5972" s="75">
        <f>IF(CECCZ="CZ03",'Outside Temp'!B5972,IF(CECCZ="CZ04",'Outside Temp'!B5973,IF(CECCZ="CZ12",'Outside Temp'!B5974, IF(CECCZ="CZ13",'Outside Temp'!B5975))))</f>
        <v>60.13333333</v>
      </c>
      <c r="G5972" s="12">
        <f t="shared" si="3"/>
        <v>1</v>
      </c>
    </row>
    <row r="5973" ht="15.75" customHeight="1">
      <c r="A5973" s="13">
        <v>42187.239583333336</v>
      </c>
      <c r="B5973" s="73">
        <f t="shared" si="1"/>
        <v>42187</v>
      </c>
      <c r="C5973" s="74">
        <f>IF(NewCustomer="Yes", IF(COUNTIF($I$2:$I$11,B5973)&gt;0,0,WEEKDAY(B5973,2)),IF(COUNTIF($I$2:$I$21,B5973)&gt;0,0,WEEKDAY(B5973,2)))</f>
        <v>4</v>
      </c>
      <c r="D5973" s="74">
        <f t="shared" si="2"/>
        <v>5</v>
      </c>
      <c r="E5973" s="12">
        <f>IFERROR(VLOOKUP(A5973,'IDAR Meter Data'!$A:$B,2,1),"")</f>
        <v>190</v>
      </c>
      <c r="F5973" s="75">
        <f>IF(CECCZ="CZ03",'Outside Temp'!B5973,IF(CECCZ="CZ04",'Outside Temp'!B5974,IF(CECCZ="CZ12",'Outside Temp'!B5975, IF(CECCZ="CZ13",'Outside Temp'!B5976))))</f>
        <v>60.63333333</v>
      </c>
      <c r="G5973" s="12">
        <f t="shared" si="3"/>
        <v>1</v>
      </c>
    </row>
    <row r="5974" ht="15.75" customHeight="1">
      <c r="A5974" s="13">
        <v>42187.25</v>
      </c>
      <c r="B5974" s="73">
        <f t="shared" si="1"/>
        <v>42187</v>
      </c>
      <c r="C5974" s="74">
        <f>IF(NewCustomer="Yes", IF(COUNTIF($I$2:$I$11,B5974)&gt;0,0,WEEKDAY(B5974,2)),IF(COUNTIF($I$2:$I$21,B5974)&gt;0,0,WEEKDAY(B5974,2)))</f>
        <v>4</v>
      </c>
      <c r="D5974" s="74">
        <f t="shared" si="2"/>
        <v>6</v>
      </c>
      <c r="E5974" s="12">
        <f>IFERROR(VLOOKUP(A5974,'IDAR Meter Data'!$A:$B,2,1),"")</f>
        <v>197</v>
      </c>
      <c r="F5974" s="75">
        <f>IF(CECCZ="CZ03",'Outside Temp'!B5974,IF(CECCZ="CZ04",'Outside Temp'!B5975,IF(CECCZ="CZ12",'Outside Temp'!B5976, IF(CECCZ="CZ13",'Outside Temp'!B5977))))</f>
        <v>60.86666667</v>
      </c>
      <c r="G5974" s="12">
        <f t="shared" si="3"/>
        <v>1</v>
      </c>
    </row>
    <row r="5975" ht="15.75" customHeight="1">
      <c r="A5975" s="13">
        <v>42187.260416666664</v>
      </c>
      <c r="B5975" s="73">
        <f t="shared" si="1"/>
        <v>42187</v>
      </c>
      <c r="C5975" s="74">
        <f>IF(NewCustomer="Yes", IF(COUNTIF($I$2:$I$11,B5975)&gt;0,0,WEEKDAY(B5975,2)),IF(COUNTIF($I$2:$I$21,B5975)&gt;0,0,WEEKDAY(B5975,2)))</f>
        <v>4</v>
      </c>
      <c r="D5975" s="74">
        <f t="shared" si="2"/>
        <v>6</v>
      </c>
      <c r="E5975" s="12">
        <f>IFERROR(VLOOKUP(A5975,'IDAR Meter Data'!$A:$B,2,1),"")</f>
        <v>194</v>
      </c>
      <c r="F5975" s="75">
        <f>IF(CECCZ="CZ03",'Outside Temp'!B5975,IF(CECCZ="CZ04",'Outside Temp'!B5976,IF(CECCZ="CZ12",'Outside Temp'!B5977, IF(CECCZ="CZ13",'Outside Temp'!B5978))))</f>
        <v>60.36666667</v>
      </c>
      <c r="G5975" s="12">
        <f t="shared" si="3"/>
        <v>1</v>
      </c>
    </row>
    <row r="5976" ht="15.75" customHeight="1">
      <c r="A5976" s="13">
        <v>42187.270833333336</v>
      </c>
      <c r="B5976" s="73">
        <f t="shared" si="1"/>
        <v>42187</v>
      </c>
      <c r="C5976" s="74">
        <f>IF(NewCustomer="Yes", IF(COUNTIF($I$2:$I$11,B5976)&gt;0,0,WEEKDAY(B5976,2)),IF(COUNTIF($I$2:$I$21,B5976)&gt;0,0,WEEKDAY(B5976,2)))</f>
        <v>4</v>
      </c>
      <c r="D5976" s="74">
        <f t="shared" si="2"/>
        <v>6</v>
      </c>
      <c r="E5976" s="12">
        <f>IFERROR(VLOOKUP(A5976,'IDAR Meter Data'!$A:$B,2,1),"")</f>
        <v>191</v>
      </c>
      <c r="F5976" s="75">
        <f>IF(CECCZ="CZ03",'Outside Temp'!B5976,IF(CECCZ="CZ04",'Outside Temp'!B5977,IF(CECCZ="CZ12",'Outside Temp'!B5978, IF(CECCZ="CZ13",'Outside Temp'!B5979))))</f>
        <v>59.86666667</v>
      </c>
      <c r="G5976" s="12">
        <f t="shared" si="3"/>
        <v>1</v>
      </c>
    </row>
    <row r="5977" ht="15.75" customHeight="1">
      <c r="A5977" s="13">
        <v>42187.28125</v>
      </c>
      <c r="B5977" s="73">
        <f t="shared" si="1"/>
        <v>42187</v>
      </c>
      <c r="C5977" s="74">
        <f>IF(NewCustomer="Yes", IF(COUNTIF($I$2:$I$11,B5977)&gt;0,0,WEEKDAY(B5977,2)),IF(COUNTIF($I$2:$I$21,B5977)&gt;0,0,WEEKDAY(B5977,2)))</f>
        <v>4</v>
      </c>
      <c r="D5977" s="74">
        <f t="shared" si="2"/>
        <v>6</v>
      </c>
      <c r="E5977" s="12">
        <f>IFERROR(VLOOKUP(A5977,'IDAR Meter Data'!$A:$B,2,1),"")</f>
        <v>193</v>
      </c>
      <c r="F5977" s="75">
        <f>IF(CECCZ="CZ03",'Outside Temp'!B5977,IF(CECCZ="CZ04",'Outside Temp'!B5978,IF(CECCZ="CZ12",'Outside Temp'!B5979, IF(CECCZ="CZ13",'Outside Temp'!B5980))))</f>
        <v>59.36666667</v>
      </c>
      <c r="G5977" s="12">
        <f t="shared" si="3"/>
        <v>1</v>
      </c>
    </row>
    <row r="5978" ht="15.75" customHeight="1">
      <c r="A5978" s="13">
        <v>42187.291666666664</v>
      </c>
      <c r="B5978" s="73">
        <f t="shared" si="1"/>
        <v>42187</v>
      </c>
      <c r="C5978" s="74">
        <f>IF(NewCustomer="Yes", IF(COUNTIF($I$2:$I$11,B5978)&gt;0,0,WEEKDAY(B5978,2)),IF(COUNTIF($I$2:$I$21,B5978)&gt;0,0,WEEKDAY(B5978,2)))</f>
        <v>4</v>
      </c>
      <c r="D5978" s="74">
        <f t="shared" si="2"/>
        <v>7</v>
      </c>
      <c r="E5978" s="12">
        <f>IFERROR(VLOOKUP(A5978,'IDAR Meter Data'!$A:$B,2,1),"")</f>
        <v>194</v>
      </c>
      <c r="F5978" s="75">
        <f>IF(CECCZ="CZ03",'Outside Temp'!B5978,IF(CECCZ="CZ04",'Outside Temp'!B5979,IF(CECCZ="CZ12",'Outside Temp'!B5980, IF(CECCZ="CZ13",'Outside Temp'!B5981))))</f>
        <v>59.26666667</v>
      </c>
      <c r="G5978" s="12">
        <f t="shared" si="3"/>
        <v>1</v>
      </c>
    </row>
    <row r="5979" ht="15.75" customHeight="1">
      <c r="A5979" s="13">
        <v>42187.302083333336</v>
      </c>
      <c r="B5979" s="73">
        <f t="shared" si="1"/>
        <v>42187</v>
      </c>
      <c r="C5979" s="74">
        <f>IF(NewCustomer="Yes", IF(COUNTIF($I$2:$I$11,B5979)&gt;0,0,WEEKDAY(B5979,2)),IF(COUNTIF($I$2:$I$21,B5979)&gt;0,0,WEEKDAY(B5979,2)))</f>
        <v>4</v>
      </c>
      <c r="D5979" s="74">
        <f t="shared" si="2"/>
        <v>7</v>
      </c>
      <c r="E5979" s="12">
        <f>IFERROR(VLOOKUP(A5979,'IDAR Meter Data'!$A:$B,2,1),"")</f>
        <v>189</v>
      </c>
      <c r="F5979" s="75">
        <f>IF(CECCZ="CZ03",'Outside Temp'!B5979,IF(CECCZ="CZ04",'Outside Temp'!B5980,IF(CECCZ="CZ12",'Outside Temp'!B5981, IF(CECCZ="CZ13",'Outside Temp'!B5982))))</f>
        <v>60.26666667</v>
      </c>
      <c r="G5979" s="12">
        <f t="shared" si="3"/>
        <v>1</v>
      </c>
    </row>
    <row r="5980" ht="15.75" customHeight="1">
      <c r="A5980" s="13">
        <v>42187.3125</v>
      </c>
      <c r="B5980" s="73">
        <f t="shared" si="1"/>
        <v>42187</v>
      </c>
      <c r="C5980" s="74">
        <f>IF(NewCustomer="Yes", IF(COUNTIF($I$2:$I$11,B5980)&gt;0,0,WEEKDAY(B5980,2)),IF(COUNTIF($I$2:$I$21,B5980)&gt;0,0,WEEKDAY(B5980,2)))</f>
        <v>4</v>
      </c>
      <c r="D5980" s="74">
        <f t="shared" si="2"/>
        <v>7</v>
      </c>
      <c r="E5980" s="12">
        <f>IFERROR(VLOOKUP(A5980,'IDAR Meter Data'!$A:$B,2,1),"")</f>
        <v>186</v>
      </c>
      <c r="F5980" s="75">
        <f>IF(CECCZ="CZ03",'Outside Temp'!B5980,IF(CECCZ="CZ04",'Outside Temp'!B5981,IF(CECCZ="CZ12",'Outside Temp'!B5982, IF(CECCZ="CZ13",'Outside Temp'!B5983))))</f>
        <v>61.26666667</v>
      </c>
      <c r="G5980" s="12">
        <f t="shared" si="3"/>
        <v>1</v>
      </c>
    </row>
    <row r="5981" ht="15.75" customHeight="1">
      <c r="A5981" s="13">
        <v>42187.322916666664</v>
      </c>
      <c r="B5981" s="73">
        <f t="shared" si="1"/>
        <v>42187</v>
      </c>
      <c r="C5981" s="74">
        <f>IF(NewCustomer="Yes", IF(COUNTIF($I$2:$I$11,B5981)&gt;0,0,WEEKDAY(B5981,2)),IF(COUNTIF($I$2:$I$21,B5981)&gt;0,0,WEEKDAY(B5981,2)))</f>
        <v>4</v>
      </c>
      <c r="D5981" s="74">
        <f t="shared" si="2"/>
        <v>7</v>
      </c>
      <c r="E5981" s="12">
        <f>IFERROR(VLOOKUP(A5981,'IDAR Meter Data'!$A:$B,2,1),"")</f>
        <v>190</v>
      </c>
      <c r="F5981" s="75">
        <f>IF(CECCZ="CZ03",'Outside Temp'!B5981,IF(CECCZ="CZ04",'Outside Temp'!B5982,IF(CECCZ="CZ12",'Outside Temp'!B5983, IF(CECCZ="CZ13",'Outside Temp'!B5984))))</f>
        <v>62.26666667</v>
      </c>
      <c r="G5981" s="12">
        <f t="shared" si="3"/>
        <v>1</v>
      </c>
    </row>
    <row r="5982" ht="15.75" customHeight="1">
      <c r="A5982" s="13">
        <v>42187.333333333336</v>
      </c>
      <c r="B5982" s="73">
        <f t="shared" si="1"/>
        <v>42187</v>
      </c>
      <c r="C5982" s="74">
        <f>IF(NewCustomer="Yes", IF(COUNTIF($I$2:$I$11,B5982)&gt;0,0,WEEKDAY(B5982,2)),IF(COUNTIF($I$2:$I$21,B5982)&gt;0,0,WEEKDAY(B5982,2)))</f>
        <v>4</v>
      </c>
      <c r="D5982" s="74">
        <f t="shared" si="2"/>
        <v>8</v>
      </c>
      <c r="E5982" s="12">
        <f>IFERROR(VLOOKUP(A5982,'IDAR Meter Data'!$A:$B,2,1),"")</f>
        <v>199</v>
      </c>
      <c r="F5982" s="75">
        <f>IF(CECCZ="CZ03",'Outside Temp'!B5982,IF(CECCZ="CZ04",'Outside Temp'!B5983,IF(CECCZ="CZ12",'Outside Temp'!B5984, IF(CECCZ="CZ13",'Outside Temp'!B5985))))</f>
        <v>63.2</v>
      </c>
      <c r="G5982" s="12">
        <f t="shared" si="3"/>
        <v>1</v>
      </c>
    </row>
    <row r="5983" ht="15.75" customHeight="1">
      <c r="A5983" s="13">
        <v>42187.34375</v>
      </c>
      <c r="B5983" s="73">
        <f t="shared" si="1"/>
        <v>42187</v>
      </c>
      <c r="C5983" s="74">
        <f>IF(NewCustomer="Yes", IF(COUNTIF($I$2:$I$11,B5983)&gt;0,0,WEEKDAY(B5983,2)),IF(COUNTIF($I$2:$I$21,B5983)&gt;0,0,WEEKDAY(B5983,2)))</f>
        <v>4</v>
      </c>
      <c r="D5983" s="74">
        <f t="shared" si="2"/>
        <v>8</v>
      </c>
      <c r="E5983" s="12">
        <f>IFERROR(VLOOKUP(A5983,'IDAR Meter Data'!$A:$B,2,1),"")</f>
        <v>195</v>
      </c>
      <c r="F5983" s="75">
        <f>IF(CECCZ="CZ03",'Outside Temp'!B5983,IF(CECCZ="CZ04",'Outside Temp'!B5984,IF(CECCZ="CZ12",'Outside Temp'!B5985, IF(CECCZ="CZ13",'Outside Temp'!B5986))))</f>
        <v>63.95</v>
      </c>
      <c r="G5983" s="12">
        <f t="shared" si="3"/>
        <v>1</v>
      </c>
    </row>
    <row r="5984" ht="15.75" customHeight="1">
      <c r="A5984" s="13">
        <v>42187.354166666664</v>
      </c>
      <c r="B5984" s="73">
        <f t="shared" si="1"/>
        <v>42187</v>
      </c>
      <c r="C5984" s="74">
        <f>IF(NewCustomer="Yes", IF(COUNTIF($I$2:$I$11,B5984)&gt;0,0,WEEKDAY(B5984,2)),IF(COUNTIF($I$2:$I$21,B5984)&gt;0,0,WEEKDAY(B5984,2)))</f>
        <v>4</v>
      </c>
      <c r="D5984" s="74">
        <f t="shared" si="2"/>
        <v>8</v>
      </c>
      <c r="E5984" s="12">
        <f>IFERROR(VLOOKUP(A5984,'IDAR Meter Data'!$A:$B,2,1),"")</f>
        <v>197</v>
      </c>
      <c r="F5984" s="75">
        <f>IF(CECCZ="CZ03",'Outside Temp'!B5984,IF(CECCZ="CZ04",'Outside Temp'!B5985,IF(CECCZ="CZ12",'Outside Temp'!B5986, IF(CECCZ="CZ13",'Outside Temp'!B5987))))</f>
        <v>64.7</v>
      </c>
      <c r="G5984" s="12">
        <f t="shared" si="3"/>
        <v>1</v>
      </c>
    </row>
    <row r="5985" ht="15.75" customHeight="1">
      <c r="A5985" s="13">
        <v>42187.364583333336</v>
      </c>
      <c r="B5985" s="73">
        <f t="shared" si="1"/>
        <v>42187</v>
      </c>
      <c r="C5985" s="74">
        <f>IF(NewCustomer="Yes", IF(COUNTIF($I$2:$I$11,B5985)&gt;0,0,WEEKDAY(B5985,2)),IF(COUNTIF($I$2:$I$21,B5985)&gt;0,0,WEEKDAY(B5985,2)))</f>
        <v>4</v>
      </c>
      <c r="D5985" s="74">
        <f t="shared" si="2"/>
        <v>8</v>
      </c>
      <c r="E5985" s="12">
        <f>IFERROR(VLOOKUP(A5985,'IDAR Meter Data'!$A:$B,2,1),"")</f>
        <v>206</v>
      </c>
      <c r="F5985" s="75">
        <f>IF(CECCZ="CZ03",'Outside Temp'!B5985,IF(CECCZ="CZ04",'Outside Temp'!B5986,IF(CECCZ="CZ12",'Outside Temp'!B5987, IF(CECCZ="CZ13",'Outside Temp'!B5988))))</f>
        <v>65.45</v>
      </c>
      <c r="G5985" s="12">
        <f t="shared" si="3"/>
        <v>2</v>
      </c>
    </row>
    <row r="5986" ht="15.75" customHeight="1">
      <c r="A5986" s="13">
        <v>42187.375</v>
      </c>
      <c r="B5986" s="73">
        <f t="shared" si="1"/>
        <v>42187</v>
      </c>
      <c r="C5986" s="74">
        <f>IF(NewCustomer="Yes", IF(COUNTIF($I$2:$I$11,B5986)&gt;0,0,WEEKDAY(B5986,2)),IF(COUNTIF($I$2:$I$21,B5986)&gt;0,0,WEEKDAY(B5986,2)))</f>
        <v>4</v>
      </c>
      <c r="D5986" s="74">
        <f t="shared" si="2"/>
        <v>9</v>
      </c>
      <c r="E5986" s="12">
        <f>IFERROR(VLOOKUP(A5986,'IDAR Meter Data'!$A:$B,2,1),"")</f>
        <v>221</v>
      </c>
      <c r="F5986" s="75">
        <f>IF(CECCZ="CZ03",'Outside Temp'!B5986,IF(CECCZ="CZ04",'Outside Temp'!B5987,IF(CECCZ="CZ12",'Outside Temp'!B5988, IF(CECCZ="CZ13",'Outside Temp'!B5989))))</f>
        <v>66.13333333</v>
      </c>
      <c r="G5986" s="12">
        <f t="shared" si="3"/>
        <v>2</v>
      </c>
    </row>
    <row r="5987" ht="15.75" customHeight="1">
      <c r="A5987" s="13">
        <v>42187.385416666664</v>
      </c>
      <c r="B5987" s="73">
        <f t="shared" si="1"/>
        <v>42187</v>
      </c>
      <c r="C5987" s="74">
        <f>IF(NewCustomer="Yes", IF(COUNTIF($I$2:$I$11,B5987)&gt;0,0,WEEKDAY(B5987,2)),IF(COUNTIF($I$2:$I$21,B5987)&gt;0,0,WEEKDAY(B5987,2)))</f>
        <v>4</v>
      </c>
      <c r="D5987" s="74">
        <f t="shared" si="2"/>
        <v>9</v>
      </c>
      <c r="E5987" s="12">
        <f>IFERROR(VLOOKUP(A5987,'IDAR Meter Data'!$A:$B,2,1),"")</f>
        <v>216</v>
      </c>
      <c r="F5987" s="75">
        <f>IF(CECCZ="CZ03",'Outside Temp'!B5987,IF(CECCZ="CZ04",'Outside Temp'!B5988,IF(CECCZ="CZ12",'Outside Temp'!B5989, IF(CECCZ="CZ13",'Outside Temp'!B5990))))</f>
        <v>66.63333333</v>
      </c>
      <c r="G5987" s="12">
        <f t="shared" si="3"/>
        <v>2</v>
      </c>
    </row>
    <row r="5988" ht="15.75" customHeight="1">
      <c r="A5988" s="13">
        <v>42187.395833333336</v>
      </c>
      <c r="B5988" s="73">
        <f t="shared" si="1"/>
        <v>42187</v>
      </c>
      <c r="C5988" s="74">
        <f>IF(NewCustomer="Yes", IF(COUNTIF($I$2:$I$11,B5988)&gt;0,0,WEEKDAY(B5988,2)),IF(COUNTIF($I$2:$I$21,B5988)&gt;0,0,WEEKDAY(B5988,2)))</f>
        <v>4</v>
      </c>
      <c r="D5988" s="74">
        <f t="shared" si="2"/>
        <v>9</v>
      </c>
      <c r="E5988" s="12">
        <f>IFERROR(VLOOKUP(A5988,'IDAR Meter Data'!$A:$B,2,1),"")</f>
        <v>220</v>
      </c>
      <c r="F5988" s="75">
        <f>IF(CECCZ="CZ03",'Outside Temp'!B5988,IF(CECCZ="CZ04",'Outside Temp'!B5989,IF(CECCZ="CZ12",'Outside Temp'!B5990, IF(CECCZ="CZ13",'Outside Temp'!B5991))))</f>
        <v>67.13333333</v>
      </c>
      <c r="G5988" s="12">
        <f t="shared" si="3"/>
        <v>2</v>
      </c>
    </row>
    <row r="5989" ht="15.75" customHeight="1">
      <c r="A5989" s="13">
        <v>42187.40625</v>
      </c>
      <c r="B5989" s="73">
        <f t="shared" si="1"/>
        <v>42187</v>
      </c>
      <c r="C5989" s="74">
        <f>IF(NewCustomer="Yes", IF(COUNTIF($I$2:$I$11,B5989)&gt;0,0,WEEKDAY(B5989,2)),IF(COUNTIF($I$2:$I$21,B5989)&gt;0,0,WEEKDAY(B5989,2)))</f>
        <v>4</v>
      </c>
      <c r="D5989" s="74">
        <f t="shared" si="2"/>
        <v>9</v>
      </c>
      <c r="E5989" s="12">
        <f>IFERROR(VLOOKUP(A5989,'IDAR Meter Data'!$A:$B,2,1),"")</f>
        <v>230</v>
      </c>
      <c r="F5989" s="75">
        <f>IF(CECCZ="CZ03",'Outside Temp'!B5989,IF(CECCZ="CZ04",'Outside Temp'!B5990,IF(CECCZ="CZ12",'Outside Temp'!B5991, IF(CECCZ="CZ13",'Outside Temp'!B5992))))</f>
        <v>67.63333333</v>
      </c>
      <c r="G5989" s="12">
        <f t="shared" si="3"/>
        <v>2</v>
      </c>
    </row>
    <row r="5990" ht="15.75" customHeight="1">
      <c r="A5990" s="13">
        <v>42187.416666666664</v>
      </c>
      <c r="B5990" s="73">
        <f t="shared" si="1"/>
        <v>42187</v>
      </c>
      <c r="C5990" s="74">
        <f>IF(NewCustomer="Yes", IF(COUNTIF($I$2:$I$11,B5990)&gt;0,0,WEEKDAY(B5990,2)),IF(COUNTIF($I$2:$I$21,B5990)&gt;0,0,WEEKDAY(B5990,2)))</f>
        <v>4</v>
      </c>
      <c r="D5990" s="74">
        <f t="shared" si="2"/>
        <v>10</v>
      </c>
      <c r="E5990" s="12">
        <f>IFERROR(VLOOKUP(A5990,'IDAR Meter Data'!$A:$B,2,1),"")</f>
        <v>231</v>
      </c>
      <c r="F5990" s="75">
        <f>IF(CECCZ="CZ03",'Outside Temp'!B5990,IF(CECCZ="CZ04",'Outside Temp'!B5991,IF(CECCZ="CZ12",'Outside Temp'!B5992, IF(CECCZ="CZ13",'Outside Temp'!B5993))))</f>
        <v>68.2</v>
      </c>
      <c r="G5990" s="12">
        <f t="shared" si="3"/>
        <v>2</v>
      </c>
    </row>
    <row r="5991" ht="15.75" customHeight="1">
      <c r="A5991" s="13">
        <v>42187.427083333336</v>
      </c>
      <c r="B5991" s="73">
        <f t="shared" si="1"/>
        <v>42187</v>
      </c>
      <c r="C5991" s="74">
        <f>IF(NewCustomer="Yes", IF(COUNTIF($I$2:$I$11,B5991)&gt;0,0,WEEKDAY(B5991,2)),IF(COUNTIF($I$2:$I$21,B5991)&gt;0,0,WEEKDAY(B5991,2)))</f>
        <v>4</v>
      </c>
      <c r="D5991" s="74">
        <f t="shared" si="2"/>
        <v>10</v>
      </c>
      <c r="E5991" s="12">
        <f>IFERROR(VLOOKUP(A5991,'IDAR Meter Data'!$A:$B,2,1),"")</f>
        <v>232</v>
      </c>
      <c r="F5991" s="75">
        <f>IF(CECCZ="CZ03",'Outside Temp'!B5991,IF(CECCZ="CZ04",'Outside Temp'!B5992,IF(CECCZ="CZ12",'Outside Temp'!B5993, IF(CECCZ="CZ13",'Outside Temp'!B5994))))</f>
        <v>68.95</v>
      </c>
      <c r="G5991" s="12">
        <f t="shared" si="3"/>
        <v>2</v>
      </c>
    </row>
    <row r="5992" ht="15.75" customHeight="1">
      <c r="A5992" s="13">
        <v>42187.4375</v>
      </c>
      <c r="B5992" s="73">
        <f t="shared" si="1"/>
        <v>42187</v>
      </c>
      <c r="C5992" s="74">
        <f>IF(NewCustomer="Yes", IF(COUNTIF($I$2:$I$11,B5992)&gt;0,0,WEEKDAY(B5992,2)),IF(COUNTIF($I$2:$I$21,B5992)&gt;0,0,WEEKDAY(B5992,2)))</f>
        <v>4</v>
      </c>
      <c r="D5992" s="74">
        <f t="shared" si="2"/>
        <v>10</v>
      </c>
      <c r="E5992" s="12">
        <f>IFERROR(VLOOKUP(A5992,'IDAR Meter Data'!$A:$B,2,1),"")</f>
        <v>243</v>
      </c>
      <c r="F5992" s="75">
        <f>IF(CECCZ="CZ03",'Outside Temp'!B5992,IF(CECCZ="CZ04",'Outside Temp'!B5993,IF(CECCZ="CZ12",'Outside Temp'!B5994, IF(CECCZ="CZ13",'Outside Temp'!B5995))))</f>
        <v>69.7</v>
      </c>
      <c r="G5992" s="12">
        <f t="shared" si="3"/>
        <v>2</v>
      </c>
    </row>
    <row r="5993" ht="15.75" customHeight="1">
      <c r="A5993" s="13">
        <v>42187.447916666664</v>
      </c>
      <c r="B5993" s="73">
        <f t="shared" si="1"/>
        <v>42187</v>
      </c>
      <c r="C5993" s="74">
        <f>IF(NewCustomer="Yes", IF(COUNTIF($I$2:$I$11,B5993)&gt;0,0,WEEKDAY(B5993,2)),IF(COUNTIF($I$2:$I$21,B5993)&gt;0,0,WEEKDAY(B5993,2)))</f>
        <v>4</v>
      </c>
      <c r="D5993" s="74">
        <f t="shared" si="2"/>
        <v>10</v>
      </c>
      <c r="E5993" s="12">
        <f>IFERROR(VLOOKUP(A5993,'IDAR Meter Data'!$A:$B,2,1),"")</f>
        <v>253</v>
      </c>
      <c r="F5993" s="75">
        <f>IF(CECCZ="CZ03",'Outside Temp'!B5993,IF(CECCZ="CZ04",'Outside Temp'!B5994,IF(CECCZ="CZ12",'Outside Temp'!B5995, IF(CECCZ="CZ13",'Outside Temp'!B5996))))</f>
        <v>70.45</v>
      </c>
      <c r="G5993" s="12">
        <f t="shared" si="3"/>
        <v>3</v>
      </c>
    </row>
    <row r="5994" ht="15.75" customHeight="1">
      <c r="A5994" s="13">
        <v>42187.458333333336</v>
      </c>
      <c r="B5994" s="73">
        <f t="shared" si="1"/>
        <v>42187</v>
      </c>
      <c r="C5994" s="74">
        <f>IF(NewCustomer="Yes", IF(COUNTIF($I$2:$I$11,B5994)&gt;0,0,WEEKDAY(B5994,2)),IF(COUNTIF($I$2:$I$21,B5994)&gt;0,0,WEEKDAY(B5994,2)))</f>
        <v>4</v>
      </c>
      <c r="D5994" s="74">
        <f t="shared" si="2"/>
        <v>11</v>
      </c>
      <c r="E5994" s="12">
        <f>IFERROR(VLOOKUP(A5994,'IDAR Meter Data'!$A:$B,2,1),"")</f>
        <v>248</v>
      </c>
      <c r="F5994" s="75">
        <f>IF(CECCZ="CZ03",'Outside Temp'!B5994,IF(CECCZ="CZ04",'Outside Temp'!B5995,IF(CECCZ="CZ12",'Outside Temp'!B5996, IF(CECCZ="CZ13",'Outside Temp'!B5997))))</f>
        <v>70.93333333</v>
      </c>
      <c r="G5994" s="12">
        <f t="shared" si="3"/>
        <v>3</v>
      </c>
    </row>
    <row r="5995" ht="15.75" customHeight="1">
      <c r="A5995" s="13">
        <v>42187.46875</v>
      </c>
      <c r="B5995" s="73">
        <f t="shared" si="1"/>
        <v>42187</v>
      </c>
      <c r="C5995" s="74">
        <f>IF(NewCustomer="Yes", IF(COUNTIF($I$2:$I$11,B5995)&gt;0,0,WEEKDAY(B5995,2)),IF(COUNTIF($I$2:$I$21,B5995)&gt;0,0,WEEKDAY(B5995,2)))</f>
        <v>4</v>
      </c>
      <c r="D5995" s="74">
        <f t="shared" si="2"/>
        <v>11</v>
      </c>
      <c r="E5995" s="12">
        <f>IFERROR(VLOOKUP(A5995,'IDAR Meter Data'!$A:$B,2,1),"")</f>
        <v>259</v>
      </c>
      <c r="F5995" s="75">
        <f>IF(CECCZ="CZ03",'Outside Temp'!B5995,IF(CECCZ="CZ04",'Outside Temp'!B5996,IF(CECCZ="CZ12",'Outside Temp'!B5997, IF(CECCZ="CZ13",'Outside Temp'!B5998))))</f>
        <v>70.68333333</v>
      </c>
      <c r="G5995" s="12">
        <f t="shared" si="3"/>
        <v>3</v>
      </c>
    </row>
    <row r="5996" ht="15.75" customHeight="1">
      <c r="A5996" s="13">
        <v>42187.479166666664</v>
      </c>
      <c r="B5996" s="73">
        <f t="shared" si="1"/>
        <v>42187</v>
      </c>
      <c r="C5996" s="74">
        <f>IF(NewCustomer="Yes", IF(COUNTIF($I$2:$I$11,B5996)&gt;0,0,WEEKDAY(B5996,2)),IF(COUNTIF($I$2:$I$21,B5996)&gt;0,0,WEEKDAY(B5996,2)))</f>
        <v>4</v>
      </c>
      <c r="D5996" s="74">
        <f t="shared" si="2"/>
        <v>11</v>
      </c>
      <c r="E5996" s="12">
        <f>IFERROR(VLOOKUP(A5996,'IDAR Meter Data'!$A:$B,2,1),"")</f>
        <v>251</v>
      </c>
      <c r="F5996" s="75">
        <f>IF(CECCZ="CZ03",'Outside Temp'!B5996,IF(CECCZ="CZ04",'Outside Temp'!B5997,IF(CECCZ="CZ12",'Outside Temp'!B5998, IF(CECCZ="CZ13",'Outside Temp'!B5999))))</f>
        <v>70.43333333</v>
      </c>
      <c r="G5996" s="12">
        <f t="shared" si="3"/>
        <v>3</v>
      </c>
    </row>
    <row r="5997" ht="15.75" customHeight="1">
      <c r="A5997" s="13">
        <v>42187.489583333336</v>
      </c>
      <c r="B5997" s="73">
        <f t="shared" si="1"/>
        <v>42187</v>
      </c>
      <c r="C5997" s="74">
        <f>IF(NewCustomer="Yes", IF(COUNTIF($I$2:$I$11,B5997)&gt;0,0,WEEKDAY(B5997,2)),IF(COUNTIF($I$2:$I$21,B5997)&gt;0,0,WEEKDAY(B5997,2)))</f>
        <v>4</v>
      </c>
      <c r="D5997" s="74">
        <f t="shared" si="2"/>
        <v>11</v>
      </c>
      <c r="E5997" s="12">
        <f>IFERROR(VLOOKUP(A5997,'IDAR Meter Data'!$A:$B,2,1),"")</f>
        <v>268</v>
      </c>
      <c r="F5997" s="75">
        <f>IF(CECCZ="CZ03",'Outside Temp'!B5997,IF(CECCZ="CZ04",'Outside Temp'!B5998,IF(CECCZ="CZ12",'Outside Temp'!B5999, IF(CECCZ="CZ13",'Outside Temp'!B6000))))</f>
        <v>70.18333333</v>
      </c>
      <c r="G5997" s="12">
        <f t="shared" si="3"/>
        <v>3</v>
      </c>
    </row>
    <row r="5998" ht="15.75" customHeight="1">
      <c r="A5998" s="13">
        <v>42187.5</v>
      </c>
      <c r="B5998" s="73">
        <f t="shared" si="1"/>
        <v>42187</v>
      </c>
      <c r="C5998" s="74">
        <f>IF(NewCustomer="Yes", IF(COUNTIF($I$2:$I$11,B5998)&gt;0,0,WEEKDAY(B5998,2)),IF(COUNTIF($I$2:$I$21,B5998)&gt;0,0,WEEKDAY(B5998,2)))</f>
        <v>4</v>
      </c>
      <c r="D5998" s="74">
        <f t="shared" si="2"/>
        <v>12</v>
      </c>
      <c r="E5998" s="12">
        <f>IFERROR(VLOOKUP(A5998,'IDAR Meter Data'!$A:$B,2,1),"")</f>
        <v>259</v>
      </c>
      <c r="F5998" s="75">
        <f>IF(CECCZ="CZ03",'Outside Temp'!B5998,IF(CECCZ="CZ04",'Outside Temp'!B5999,IF(CECCZ="CZ12",'Outside Temp'!B6000, IF(CECCZ="CZ13",'Outside Temp'!B6001))))</f>
        <v>70</v>
      </c>
      <c r="G5998" s="12">
        <f t="shared" si="3"/>
        <v>2</v>
      </c>
    </row>
    <row r="5999" ht="15.75" customHeight="1">
      <c r="A5999" s="13">
        <v>42187.510416666664</v>
      </c>
      <c r="B5999" s="73">
        <f t="shared" si="1"/>
        <v>42187</v>
      </c>
      <c r="C5999" s="74">
        <f>IF(NewCustomer="Yes", IF(COUNTIF($I$2:$I$11,B5999)&gt;0,0,WEEKDAY(B5999,2)),IF(COUNTIF($I$2:$I$21,B5999)&gt;0,0,WEEKDAY(B5999,2)))</f>
        <v>4</v>
      </c>
      <c r="D5999" s="74">
        <f t="shared" si="2"/>
        <v>12</v>
      </c>
      <c r="E5999" s="12">
        <f>IFERROR(VLOOKUP(A5999,'IDAR Meter Data'!$A:$B,2,1),"")</f>
        <v>272</v>
      </c>
      <c r="F5999" s="75">
        <f>IF(CECCZ="CZ03",'Outside Temp'!B5999,IF(CECCZ="CZ04",'Outside Temp'!B6000,IF(CECCZ="CZ12",'Outside Temp'!B6001, IF(CECCZ="CZ13",'Outside Temp'!B6002))))</f>
        <v>70</v>
      </c>
      <c r="G5999" s="12">
        <f t="shared" si="3"/>
        <v>2</v>
      </c>
    </row>
    <row r="6000" ht="15.75" customHeight="1">
      <c r="A6000" s="13">
        <v>42187.520833333336</v>
      </c>
      <c r="B6000" s="73">
        <f t="shared" si="1"/>
        <v>42187</v>
      </c>
      <c r="C6000" s="74">
        <f>IF(NewCustomer="Yes", IF(COUNTIF($I$2:$I$11,B6000)&gt;0,0,WEEKDAY(B6000,2)),IF(COUNTIF($I$2:$I$21,B6000)&gt;0,0,WEEKDAY(B6000,2)))</f>
        <v>4</v>
      </c>
      <c r="D6000" s="74">
        <f t="shared" si="2"/>
        <v>12</v>
      </c>
      <c r="E6000" s="12">
        <f>IFERROR(VLOOKUP(A6000,'IDAR Meter Data'!$A:$B,2,1),"")</f>
        <v>264</v>
      </c>
      <c r="F6000" s="75">
        <f>IF(CECCZ="CZ03",'Outside Temp'!B6000,IF(CECCZ="CZ04",'Outside Temp'!B6001,IF(CECCZ="CZ12",'Outside Temp'!B6002, IF(CECCZ="CZ13",'Outside Temp'!B6003))))</f>
        <v>70</v>
      </c>
      <c r="G6000" s="12">
        <f t="shared" si="3"/>
        <v>2</v>
      </c>
    </row>
    <row r="6001" ht="15.75" customHeight="1">
      <c r="A6001" s="13">
        <v>42187.53125</v>
      </c>
      <c r="B6001" s="73">
        <f t="shared" si="1"/>
        <v>42187</v>
      </c>
      <c r="C6001" s="74">
        <f>IF(NewCustomer="Yes", IF(COUNTIF($I$2:$I$11,B6001)&gt;0,0,WEEKDAY(B6001,2)),IF(COUNTIF($I$2:$I$21,B6001)&gt;0,0,WEEKDAY(B6001,2)))</f>
        <v>4</v>
      </c>
      <c r="D6001" s="74">
        <f t="shared" si="2"/>
        <v>12</v>
      </c>
      <c r="E6001" s="12">
        <f>IFERROR(VLOOKUP(A6001,'IDAR Meter Data'!$A:$B,2,1),"")</f>
        <v>267</v>
      </c>
      <c r="F6001" s="75">
        <f>IF(CECCZ="CZ03",'Outside Temp'!B6001,IF(CECCZ="CZ04",'Outside Temp'!B6002,IF(CECCZ="CZ12",'Outside Temp'!B6003, IF(CECCZ="CZ13",'Outside Temp'!B6004))))</f>
        <v>70</v>
      </c>
      <c r="G6001" s="12">
        <f t="shared" si="3"/>
        <v>2</v>
      </c>
    </row>
    <row r="6002" ht="15.75" customHeight="1">
      <c r="A6002" s="13">
        <v>42187.541666666664</v>
      </c>
      <c r="B6002" s="73">
        <f t="shared" si="1"/>
        <v>42187</v>
      </c>
      <c r="C6002" s="74">
        <f>IF(NewCustomer="Yes", IF(COUNTIF($I$2:$I$11,B6002)&gt;0,0,WEEKDAY(B6002,2)),IF(COUNTIF($I$2:$I$21,B6002)&gt;0,0,WEEKDAY(B6002,2)))</f>
        <v>4</v>
      </c>
      <c r="D6002" s="74">
        <f t="shared" si="2"/>
        <v>13</v>
      </c>
      <c r="E6002" s="12">
        <f>IFERROR(VLOOKUP(A6002,'IDAR Meter Data'!$A:$B,2,1),"")</f>
        <v>258</v>
      </c>
      <c r="F6002" s="75">
        <f>IF(CECCZ="CZ03",'Outside Temp'!B6002,IF(CECCZ="CZ04",'Outside Temp'!B6003,IF(CECCZ="CZ12",'Outside Temp'!B6004, IF(CECCZ="CZ13",'Outside Temp'!B6005))))</f>
        <v>69.13333333</v>
      </c>
      <c r="G6002" s="12">
        <f t="shared" si="3"/>
        <v>2</v>
      </c>
    </row>
    <row r="6003" ht="15.75" customHeight="1">
      <c r="A6003" s="13">
        <v>42187.552083333336</v>
      </c>
      <c r="B6003" s="73">
        <f t="shared" si="1"/>
        <v>42187</v>
      </c>
      <c r="C6003" s="74">
        <f>IF(NewCustomer="Yes", IF(COUNTIF($I$2:$I$11,B6003)&gt;0,0,WEEKDAY(B6003,2)),IF(COUNTIF($I$2:$I$21,B6003)&gt;0,0,WEEKDAY(B6003,2)))</f>
        <v>4</v>
      </c>
      <c r="D6003" s="74">
        <f t="shared" si="2"/>
        <v>13</v>
      </c>
      <c r="E6003" s="12">
        <f>IFERROR(VLOOKUP(A6003,'IDAR Meter Data'!$A:$B,2,1),"")</f>
        <v>269</v>
      </c>
      <c r="F6003" s="75">
        <f>IF(CECCZ="CZ03",'Outside Temp'!B6003,IF(CECCZ="CZ04",'Outside Temp'!B6004,IF(CECCZ="CZ12",'Outside Temp'!B6005, IF(CECCZ="CZ13",'Outside Temp'!B6006))))</f>
        <v>69.63333333</v>
      </c>
      <c r="G6003" s="12">
        <f t="shared" si="3"/>
        <v>2</v>
      </c>
    </row>
    <row r="6004" ht="15.75" customHeight="1">
      <c r="A6004" s="13">
        <v>42187.5625</v>
      </c>
      <c r="B6004" s="73">
        <f t="shared" si="1"/>
        <v>42187</v>
      </c>
      <c r="C6004" s="74">
        <f>IF(NewCustomer="Yes", IF(COUNTIF($I$2:$I$11,B6004)&gt;0,0,WEEKDAY(B6004,2)),IF(COUNTIF($I$2:$I$21,B6004)&gt;0,0,WEEKDAY(B6004,2)))</f>
        <v>4</v>
      </c>
      <c r="D6004" s="74">
        <f t="shared" si="2"/>
        <v>13</v>
      </c>
      <c r="E6004" s="12">
        <f>IFERROR(VLOOKUP(A6004,'IDAR Meter Data'!$A:$B,2,1),"")</f>
        <v>263</v>
      </c>
      <c r="F6004" s="75">
        <f>IF(CECCZ="CZ03",'Outside Temp'!B6004,IF(CECCZ="CZ04",'Outside Temp'!B6005,IF(CECCZ="CZ12",'Outside Temp'!B6006, IF(CECCZ="CZ13",'Outside Temp'!B6007))))</f>
        <v>70.13333333</v>
      </c>
      <c r="G6004" s="12">
        <f t="shared" si="3"/>
        <v>3</v>
      </c>
    </row>
    <row r="6005" ht="15.75" customHeight="1">
      <c r="A6005" s="13">
        <v>42187.572916666664</v>
      </c>
      <c r="B6005" s="73">
        <f t="shared" si="1"/>
        <v>42187</v>
      </c>
      <c r="C6005" s="74">
        <f>IF(NewCustomer="Yes", IF(COUNTIF($I$2:$I$11,B6005)&gt;0,0,WEEKDAY(B6005,2)),IF(COUNTIF($I$2:$I$21,B6005)&gt;0,0,WEEKDAY(B6005,2)))</f>
        <v>4</v>
      </c>
      <c r="D6005" s="74">
        <f t="shared" si="2"/>
        <v>13</v>
      </c>
      <c r="E6005" s="12">
        <f>IFERROR(VLOOKUP(A6005,'IDAR Meter Data'!$A:$B,2,1),"")</f>
        <v>272</v>
      </c>
      <c r="F6005" s="75">
        <f>IF(CECCZ="CZ03",'Outside Temp'!B6005,IF(CECCZ="CZ04",'Outside Temp'!B6006,IF(CECCZ="CZ12",'Outside Temp'!B6007, IF(CECCZ="CZ13",'Outside Temp'!B6008))))</f>
        <v>70.63333333</v>
      </c>
      <c r="G6005" s="12">
        <f t="shared" si="3"/>
        <v>3</v>
      </c>
    </row>
    <row r="6006" ht="15.75" customHeight="1">
      <c r="A6006" s="13">
        <v>42187.583333333336</v>
      </c>
      <c r="B6006" s="73">
        <f t="shared" si="1"/>
        <v>42187</v>
      </c>
      <c r="C6006" s="74">
        <f>IF(NewCustomer="Yes", IF(COUNTIF($I$2:$I$11,B6006)&gt;0,0,WEEKDAY(B6006,2)),IF(COUNTIF($I$2:$I$21,B6006)&gt;0,0,WEEKDAY(B6006,2)))</f>
        <v>4</v>
      </c>
      <c r="D6006" s="74">
        <f t="shared" si="2"/>
        <v>14</v>
      </c>
      <c r="E6006" s="12">
        <f>IFERROR(VLOOKUP(A6006,'IDAR Meter Data'!$A:$B,2,1),"")</f>
        <v>268</v>
      </c>
      <c r="F6006" s="75">
        <f>IF(CECCZ="CZ03",'Outside Temp'!B6006,IF(CECCZ="CZ04",'Outside Temp'!B6007,IF(CECCZ="CZ12",'Outside Temp'!B6008, IF(CECCZ="CZ13",'Outside Temp'!B6009))))</f>
        <v>71</v>
      </c>
      <c r="G6006" s="12">
        <f t="shared" si="3"/>
        <v>3</v>
      </c>
    </row>
    <row r="6007" ht="15.75" customHeight="1">
      <c r="A6007" s="13">
        <v>42187.59375</v>
      </c>
      <c r="B6007" s="73">
        <f t="shared" si="1"/>
        <v>42187</v>
      </c>
      <c r="C6007" s="74">
        <f>IF(NewCustomer="Yes", IF(COUNTIF($I$2:$I$11,B6007)&gt;0,0,WEEKDAY(B6007,2)),IF(COUNTIF($I$2:$I$21,B6007)&gt;0,0,WEEKDAY(B6007,2)))</f>
        <v>4</v>
      </c>
      <c r="D6007" s="74">
        <f t="shared" si="2"/>
        <v>14</v>
      </c>
      <c r="E6007" s="12">
        <f>IFERROR(VLOOKUP(A6007,'IDAR Meter Data'!$A:$B,2,1),"")</f>
        <v>275</v>
      </c>
      <c r="F6007" s="75">
        <f>IF(CECCZ="CZ03",'Outside Temp'!B6007,IF(CECCZ="CZ04",'Outside Temp'!B6008,IF(CECCZ="CZ12",'Outside Temp'!B6009, IF(CECCZ="CZ13",'Outside Temp'!B6010))))</f>
        <v>71</v>
      </c>
      <c r="G6007" s="12">
        <f t="shared" si="3"/>
        <v>3</v>
      </c>
    </row>
    <row r="6008" ht="15.75" customHeight="1">
      <c r="A6008" s="13">
        <v>42187.604166666664</v>
      </c>
      <c r="B6008" s="73">
        <f t="shared" si="1"/>
        <v>42187</v>
      </c>
      <c r="C6008" s="74">
        <f>IF(NewCustomer="Yes", IF(COUNTIF($I$2:$I$11,B6008)&gt;0,0,WEEKDAY(B6008,2)),IF(COUNTIF($I$2:$I$21,B6008)&gt;0,0,WEEKDAY(B6008,2)))</f>
        <v>4</v>
      </c>
      <c r="D6008" s="74">
        <f t="shared" si="2"/>
        <v>14</v>
      </c>
      <c r="E6008" s="12">
        <f>IFERROR(VLOOKUP(A6008,'IDAR Meter Data'!$A:$B,2,1),"")</f>
        <v>271</v>
      </c>
      <c r="F6008" s="75">
        <f>IF(CECCZ="CZ03",'Outside Temp'!B6008,IF(CECCZ="CZ04",'Outside Temp'!B6009,IF(CECCZ="CZ12",'Outside Temp'!B6010, IF(CECCZ="CZ13",'Outside Temp'!B6011))))</f>
        <v>71</v>
      </c>
      <c r="G6008" s="12">
        <f t="shared" si="3"/>
        <v>3</v>
      </c>
    </row>
    <row r="6009" ht="15.75" customHeight="1">
      <c r="A6009" s="13">
        <v>42187.614583333336</v>
      </c>
      <c r="B6009" s="73">
        <f t="shared" si="1"/>
        <v>42187</v>
      </c>
      <c r="C6009" s="74">
        <f>IF(NewCustomer="Yes", IF(COUNTIF($I$2:$I$11,B6009)&gt;0,0,WEEKDAY(B6009,2)),IF(COUNTIF($I$2:$I$21,B6009)&gt;0,0,WEEKDAY(B6009,2)))</f>
        <v>4</v>
      </c>
      <c r="D6009" s="74">
        <f t="shared" si="2"/>
        <v>14</v>
      </c>
      <c r="E6009" s="12">
        <f>IFERROR(VLOOKUP(A6009,'IDAR Meter Data'!$A:$B,2,1),"")</f>
        <v>274</v>
      </c>
      <c r="F6009" s="75">
        <f>IF(CECCZ="CZ03",'Outside Temp'!B6009,IF(CECCZ="CZ04",'Outside Temp'!B6010,IF(CECCZ="CZ12",'Outside Temp'!B6011, IF(CECCZ="CZ13",'Outside Temp'!B6012))))</f>
        <v>71</v>
      </c>
      <c r="G6009" s="12">
        <f t="shared" si="3"/>
        <v>3</v>
      </c>
    </row>
    <row r="6010" ht="15.75" customHeight="1">
      <c r="A6010" s="13">
        <v>42187.625</v>
      </c>
      <c r="B6010" s="73">
        <f t="shared" si="1"/>
        <v>42187</v>
      </c>
      <c r="C6010" s="74">
        <f>IF(NewCustomer="Yes", IF(COUNTIF($I$2:$I$11,B6010)&gt;0,0,WEEKDAY(B6010,2)),IF(COUNTIF($I$2:$I$21,B6010)&gt;0,0,WEEKDAY(B6010,2)))</f>
        <v>4</v>
      </c>
      <c r="D6010" s="74">
        <f t="shared" si="2"/>
        <v>15</v>
      </c>
      <c r="E6010" s="12">
        <f>IFERROR(VLOOKUP(A6010,'IDAR Meter Data'!$A:$B,2,1),"")</f>
        <v>277</v>
      </c>
      <c r="F6010" s="75">
        <f>IF(CECCZ="CZ03",'Outside Temp'!B6010,IF(CECCZ="CZ04",'Outside Temp'!B6011,IF(CECCZ="CZ12",'Outside Temp'!B6012, IF(CECCZ="CZ13",'Outside Temp'!B6013))))</f>
        <v>70.86666667</v>
      </c>
      <c r="G6010" s="12">
        <f t="shared" si="3"/>
        <v>3</v>
      </c>
    </row>
    <row r="6011" ht="15.75" customHeight="1">
      <c r="A6011" s="13">
        <v>42187.635416666664</v>
      </c>
      <c r="B6011" s="73">
        <f t="shared" si="1"/>
        <v>42187</v>
      </c>
      <c r="C6011" s="74">
        <f>IF(NewCustomer="Yes", IF(COUNTIF($I$2:$I$11,B6011)&gt;0,0,WEEKDAY(B6011,2)),IF(COUNTIF($I$2:$I$21,B6011)&gt;0,0,WEEKDAY(B6011,2)))</f>
        <v>4</v>
      </c>
      <c r="D6011" s="74">
        <f t="shared" si="2"/>
        <v>15</v>
      </c>
      <c r="E6011" s="12">
        <f>IFERROR(VLOOKUP(A6011,'IDAR Meter Data'!$A:$B,2,1),"")</f>
        <v>263</v>
      </c>
      <c r="F6011" s="75">
        <f>IF(CECCZ="CZ03",'Outside Temp'!B6011,IF(CECCZ="CZ04",'Outside Temp'!B6012,IF(CECCZ="CZ12",'Outside Temp'!B6013, IF(CECCZ="CZ13",'Outside Temp'!B6014))))</f>
        <v>70.36666667</v>
      </c>
      <c r="G6011" s="12">
        <f t="shared" si="3"/>
        <v>3</v>
      </c>
    </row>
    <row r="6012" ht="15.75" customHeight="1">
      <c r="A6012" s="13">
        <v>42187.645833333336</v>
      </c>
      <c r="B6012" s="73">
        <f t="shared" si="1"/>
        <v>42187</v>
      </c>
      <c r="C6012" s="74">
        <f>IF(NewCustomer="Yes", IF(COUNTIF($I$2:$I$11,B6012)&gt;0,0,WEEKDAY(B6012,2)),IF(COUNTIF($I$2:$I$21,B6012)&gt;0,0,WEEKDAY(B6012,2)))</f>
        <v>4</v>
      </c>
      <c r="D6012" s="74">
        <f t="shared" si="2"/>
        <v>15</v>
      </c>
      <c r="E6012" s="12">
        <f>IFERROR(VLOOKUP(A6012,'IDAR Meter Data'!$A:$B,2,1),"")</f>
        <v>280</v>
      </c>
      <c r="F6012" s="75">
        <f>IF(CECCZ="CZ03",'Outside Temp'!B6012,IF(CECCZ="CZ04",'Outside Temp'!B6013,IF(CECCZ="CZ12",'Outside Temp'!B6014, IF(CECCZ="CZ13",'Outside Temp'!B6015))))</f>
        <v>69.86666667</v>
      </c>
      <c r="G6012" s="12">
        <f t="shared" si="3"/>
        <v>2</v>
      </c>
    </row>
    <row r="6013" ht="15.75" customHeight="1">
      <c r="A6013" s="13">
        <v>42187.65625</v>
      </c>
      <c r="B6013" s="73">
        <f t="shared" si="1"/>
        <v>42187</v>
      </c>
      <c r="C6013" s="74">
        <f>IF(NewCustomer="Yes", IF(COUNTIF($I$2:$I$11,B6013)&gt;0,0,WEEKDAY(B6013,2)),IF(COUNTIF($I$2:$I$21,B6013)&gt;0,0,WEEKDAY(B6013,2)))</f>
        <v>4</v>
      </c>
      <c r="D6013" s="74">
        <f t="shared" si="2"/>
        <v>15</v>
      </c>
      <c r="E6013" s="12">
        <f>IFERROR(VLOOKUP(A6013,'IDAR Meter Data'!$A:$B,2,1),"")</f>
        <v>281</v>
      </c>
      <c r="F6013" s="75">
        <f>IF(CECCZ="CZ03",'Outside Temp'!B6013,IF(CECCZ="CZ04",'Outside Temp'!B6014,IF(CECCZ="CZ12",'Outside Temp'!B6015, IF(CECCZ="CZ13",'Outside Temp'!B6016))))</f>
        <v>69.36666667</v>
      </c>
      <c r="G6013" s="12">
        <f t="shared" si="3"/>
        <v>2</v>
      </c>
    </row>
    <row r="6014" ht="15.75" customHeight="1">
      <c r="A6014" s="13">
        <v>42187.666666666664</v>
      </c>
      <c r="B6014" s="73">
        <f t="shared" si="1"/>
        <v>42187</v>
      </c>
      <c r="C6014" s="74">
        <f>IF(NewCustomer="Yes", IF(COUNTIF($I$2:$I$11,B6014)&gt;0,0,WEEKDAY(B6014,2)),IF(COUNTIF($I$2:$I$21,B6014)&gt;0,0,WEEKDAY(B6014,2)))</f>
        <v>4</v>
      </c>
      <c r="D6014" s="74">
        <f t="shared" si="2"/>
        <v>16</v>
      </c>
      <c r="E6014" s="12">
        <f>IFERROR(VLOOKUP(A6014,'IDAR Meter Data'!$A:$B,2,1),"")</f>
        <v>273</v>
      </c>
      <c r="F6014" s="75">
        <f>IF(CECCZ="CZ03",'Outside Temp'!B6014,IF(CECCZ="CZ04",'Outside Temp'!B6015,IF(CECCZ="CZ12",'Outside Temp'!B6016, IF(CECCZ="CZ13",'Outside Temp'!B6017))))</f>
        <v>68.86666667</v>
      </c>
      <c r="G6014" s="12">
        <f t="shared" si="3"/>
        <v>2</v>
      </c>
    </row>
    <row r="6015" ht="15.75" customHeight="1">
      <c r="A6015" s="13">
        <v>42187.677083333336</v>
      </c>
      <c r="B6015" s="73">
        <f t="shared" si="1"/>
        <v>42187</v>
      </c>
      <c r="C6015" s="74">
        <f>IF(NewCustomer="Yes", IF(COUNTIF($I$2:$I$11,B6015)&gt;0,0,WEEKDAY(B6015,2)),IF(COUNTIF($I$2:$I$21,B6015)&gt;0,0,WEEKDAY(B6015,2)))</f>
        <v>4</v>
      </c>
      <c r="D6015" s="74">
        <f t="shared" si="2"/>
        <v>16</v>
      </c>
      <c r="E6015" s="12">
        <f>IFERROR(VLOOKUP(A6015,'IDAR Meter Data'!$A:$B,2,1),"")</f>
        <v>273</v>
      </c>
      <c r="F6015" s="75">
        <f>IF(CECCZ="CZ03",'Outside Temp'!B6015,IF(CECCZ="CZ04",'Outside Temp'!B6016,IF(CECCZ="CZ12",'Outside Temp'!B6017, IF(CECCZ="CZ13",'Outside Temp'!B6018))))</f>
        <v>68.36666667</v>
      </c>
      <c r="G6015" s="12">
        <f t="shared" si="3"/>
        <v>2</v>
      </c>
    </row>
    <row r="6016" ht="15.75" customHeight="1">
      <c r="A6016" s="13">
        <v>42187.6875</v>
      </c>
      <c r="B6016" s="73">
        <f t="shared" si="1"/>
        <v>42187</v>
      </c>
      <c r="C6016" s="74">
        <f>IF(NewCustomer="Yes", IF(COUNTIF($I$2:$I$11,B6016)&gt;0,0,WEEKDAY(B6016,2)),IF(COUNTIF($I$2:$I$21,B6016)&gt;0,0,WEEKDAY(B6016,2)))</f>
        <v>4</v>
      </c>
      <c r="D6016" s="74">
        <f t="shared" si="2"/>
        <v>16</v>
      </c>
      <c r="E6016" s="12">
        <f>IFERROR(VLOOKUP(A6016,'IDAR Meter Data'!$A:$B,2,1),"")</f>
        <v>274</v>
      </c>
      <c r="F6016" s="75">
        <f>IF(CECCZ="CZ03",'Outside Temp'!B6016,IF(CECCZ="CZ04",'Outside Temp'!B6017,IF(CECCZ="CZ12",'Outside Temp'!B6018, IF(CECCZ="CZ13",'Outside Temp'!B6019))))</f>
        <v>67.86666667</v>
      </c>
      <c r="G6016" s="12">
        <f t="shared" si="3"/>
        <v>2</v>
      </c>
    </row>
    <row r="6017" ht="15.75" customHeight="1">
      <c r="A6017" s="13">
        <v>42187.697916666664</v>
      </c>
      <c r="B6017" s="73">
        <f t="shared" si="1"/>
        <v>42187</v>
      </c>
      <c r="C6017" s="74">
        <f>IF(NewCustomer="Yes", IF(COUNTIF($I$2:$I$11,B6017)&gt;0,0,WEEKDAY(B6017,2)),IF(COUNTIF($I$2:$I$21,B6017)&gt;0,0,WEEKDAY(B6017,2)))</f>
        <v>4</v>
      </c>
      <c r="D6017" s="74">
        <f t="shared" si="2"/>
        <v>16</v>
      </c>
      <c r="E6017" s="12">
        <f>IFERROR(VLOOKUP(A6017,'IDAR Meter Data'!$A:$B,2,1),"")</f>
        <v>271</v>
      </c>
      <c r="F6017" s="75">
        <f>IF(CECCZ="CZ03",'Outside Temp'!B6017,IF(CECCZ="CZ04",'Outside Temp'!B6018,IF(CECCZ="CZ12",'Outside Temp'!B6019, IF(CECCZ="CZ13",'Outside Temp'!B6020))))</f>
        <v>67.36666667</v>
      </c>
      <c r="G6017" s="12">
        <f t="shared" si="3"/>
        <v>2</v>
      </c>
    </row>
    <row r="6018" ht="15.75" customHeight="1">
      <c r="A6018" s="13">
        <v>42187.708333333336</v>
      </c>
      <c r="B6018" s="73">
        <f t="shared" si="1"/>
        <v>42187</v>
      </c>
      <c r="C6018" s="74">
        <f>IF(NewCustomer="Yes", IF(COUNTIF($I$2:$I$11,B6018)&gt;0,0,WEEKDAY(B6018,2)),IF(COUNTIF($I$2:$I$21,B6018)&gt;0,0,WEEKDAY(B6018,2)))</f>
        <v>4</v>
      </c>
      <c r="D6018" s="74">
        <f t="shared" si="2"/>
        <v>17</v>
      </c>
      <c r="E6018" s="12">
        <f>IFERROR(VLOOKUP(A6018,'IDAR Meter Data'!$A:$B,2,1),"")</f>
        <v>263</v>
      </c>
      <c r="F6018" s="75">
        <f>IF(CECCZ="CZ03",'Outside Temp'!B6018,IF(CECCZ="CZ04",'Outside Temp'!B6019,IF(CECCZ="CZ12",'Outside Temp'!B6020, IF(CECCZ="CZ13",'Outside Temp'!B6021))))</f>
        <v>66.93333333</v>
      </c>
      <c r="G6018" s="12">
        <f t="shared" si="3"/>
        <v>2</v>
      </c>
    </row>
    <row r="6019" ht="15.75" customHeight="1">
      <c r="A6019" s="13">
        <v>42187.71875</v>
      </c>
      <c r="B6019" s="73">
        <f t="shared" si="1"/>
        <v>42187</v>
      </c>
      <c r="C6019" s="74">
        <f>IF(NewCustomer="Yes", IF(COUNTIF($I$2:$I$11,B6019)&gt;0,0,WEEKDAY(B6019,2)),IF(COUNTIF($I$2:$I$21,B6019)&gt;0,0,WEEKDAY(B6019,2)))</f>
        <v>4</v>
      </c>
      <c r="D6019" s="74">
        <f t="shared" si="2"/>
        <v>17</v>
      </c>
      <c r="E6019" s="12">
        <f>IFERROR(VLOOKUP(A6019,'IDAR Meter Data'!$A:$B,2,1),"")</f>
        <v>271</v>
      </c>
      <c r="F6019" s="75">
        <f>IF(CECCZ="CZ03",'Outside Temp'!B6019,IF(CECCZ="CZ04",'Outside Temp'!B6020,IF(CECCZ="CZ12",'Outside Temp'!B6021, IF(CECCZ="CZ13",'Outside Temp'!B6022))))</f>
        <v>66.68333333</v>
      </c>
      <c r="G6019" s="12">
        <f t="shared" si="3"/>
        <v>2</v>
      </c>
    </row>
    <row r="6020" ht="15.75" customHeight="1">
      <c r="A6020" s="13">
        <v>42187.729166666664</v>
      </c>
      <c r="B6020" s="73">
        <f t="shared" si="1"/>
        <v>42187</v>
      </c>
      <c r="C6020" s="74">
        <f>IF(NewCustomer="Yes", IF(COUNTIF($I$2:$I$11,B6020)&gt;0,0,WEEKDAY(B6020,2)),IF(COUNTIF($I$2:$I$21,B6020)&gt;0,0,WEEKDAY(B6020,2)))</f>
        <v>4</v>
      </c>
      <c r="D6020" s="74">
        <f t="shared" si="2"/>
        <v>17</v>
      </c>
      <c r="E6020" s="12">
        <f>IFERROR(VLOOKUP(A6020,'IDAR Meter Data'!$A:$B,2,1),"")</f>
        <v>262</v>
      </c>
      <c r="F6020" s="75">
        <f>IF(CECCZ="CZ03",'Outside Temp'!B6020,IF(CECCZ="CZ04",'Outside Temp'!B6021,IF(CECCZ="CZ12",'Outside Temp'!B6022, IF(CECCZ="CZ13",'Outside Temp'!B6023))))</f>
        <v>66.43333333</v>
      </c>
      <c r="G6020" s="12">
        <f t="shared" si="3"/>
        <v>2</v>
      </c>
    </row>
    <row r="6021" ht="15.75" customHeight="1">
      <c r="A6021" s="13">
        <v>42187.739583333336</v>
      </c>
      <c r="B6021" s="73">
        <f t="shared" si="1"/>
        <v>42187</v>
      </c>
      <c r="C6021" s="74">
        <f>IF(NewCustomer="Yes", IF(COUNTIF($I$2:$I$11,B6021)&gt;0,0,WEEKDAY(B6021,2)),IF(COUNTIF($I$2:$I$21,B6021)&gt;0,0,WEEKDAY(B6021,2)))</f>
        <v>4</v>
      </c>
      <c r="D6021" s="74">
        <f t="shared" si="2"/>
        <v>17</v>
      </c>
      <c r="E6021" s="12">
        <f>IFERROR(VLOOKUP(A6021,'IDAR Meter Data'!$A:$B,2,1),"")</f>
        <v>258</v>
      </c>
      <c r="F6021" s="75">
        <f>IF(CECCZ="CZ03",'Outside Temp'!B6021,IF(CECCZ="CZ04",'Outside Temp'!B6022,IF(CECCZ="CZ12",'Outside Temp'!B6023, IF(CECCZ="CZ13",'Outside Temp'!B6024))))</f>
        <v>66.18333333</v>
      </c>
      <c r="G6021" s="12">
        <f t="shared" si="3"/>
        <v>2</v>
      </c>
    </row>
    <row r="6022" ht="15.75" customHeight="1">
      <c r="A6022" s="13">
        <v>42187.75</v>
      </c>
      <c r="B6022" s="73">
        <f t="shared" si="1"/>
        <v>42187</v>
      </c>
      <c r="C6022" s="74">
        <f>IF(NewCustomer="Yes", IF(COUNTIF($I$2:$I$11,B6022)&gt;0,0,WEEKDAY(B6022,2)),IF(COUNTIF($I$2:$I$21,B6022)&gt;0,0,WEEKDAY(B6022,2)))</f>
        <v>4</v>
      </c>
      <c r="D6022" s="74">
        <f t="shared" si="2"/>
        <v>18</v>
      </c>
      <c r="E6022" s="12">
        <f>IFERROR(VLOOKUP(A6022,'IDAR Meter Data'!$A:$B,2,1),"")</f>
        <v>240</v>
      </c>
      <c r="F6022" s="75">
        <f>IF(CECCZ="CZ03",'Outside Temp'!B6022,IF(CECCZ="CZ04",'Outside Temp'!B6023,IF(CECCZ="CZ12",'Outside Temp'!B6024, IF(CECCZ="CZ13",'Outside Temp'!B6025))))</f>
        <v>65.86666667</v>
      </c>
      <c r="G6022" s="12">
        <f t="shared" si="3"/>
        <v>2</v>
      </c>
    </row>
    <row r="6023" ht="15.75" customHeight="1">
      <c r="A6023" s="13">
        <v>42187.760416666664</v>
      </c>
      <c r="B6023" s="73">
        <f t="shared" si="1"/>
        <v>42187</v>
      </c>
      <c r="C6023" s="74">
        <f>IF(NewCustomer="Yes", IF(COUNTIF($I$2:$I$11,B6023)&gt;0,0,WEEKDAY(B6023,2)),IF(COUNTIF($I$2:$I$21,B6023)&gt;0,0,WEEKDAY(B6023,2)))</f>
        <v>4</v>
      </c>
      <c r="D6023" s="74">
        <f t="shared" si="2"/>
        <v>18</v>
      </c>
      <c r="E6023" s="12">
        <f>IFERROR(VLOOKUP(A6023,'IDAR Meter Data'!$A:$B,2,1),"")</f>
        <v>257</v>
      </c>
      <c r="F6023" s="75">
        <f>IF(CECCZ="CZ03",'Outside Temp'!B6023,IF(CECCZ="CZ04",'Outside Temp'!B6024,IF(CECCZ="CZ12",'Outside Temp'!B6025, IF(CECCZ="CZ13",'Outside Temp'!B6026))))</f>
        <v>65.36666667</v>
      </c>
      <c r="G6023" s="12">
        <f t="shared" si="3"/>
        <v>2</v>
      </c>
    </row>
    <row r="6024" ht="15.75" customHeight="1">
      <c r="A6024" s="13">
        <v>42187.770833333336</v>
      </c>
      <c r="B6024" s="73">
        <f t="shared" si="1"/>
        <v>42187</v>
      </c>
      <c r="C6024" s="74">
        <f>IF(NewCustomer="Yes", IF(COUNTIF($I$2:$I$11,B6024)&gt;0,0,WEEKDAY(B6024,2)),IF(COUNTIF($I$2:$I$21,B6024)&gt;0,0,WEEKDAY(B6024,2)))</f>
        <v>4</v>
      </c>
      <c r="D6024" s="74">
        <f t="shared" si="2"/>
        <v>18</v>
      </c>
      <c r="E6024" s="12">
        <f>IFERROR(VLOOKUP(A6024,'IDAR Meter Data'!$A:$B,2,1),"")</f>
        <v>242</v>
      </c>
      <c r="F6024" s="75">
        <f>IF(CECCZ="CZ03",'Outside Temp'!B6024,IF(CECCZ="CZ04",'Outside Temp'!B6025,IF(CECCZ="CZ12",'Outside Temp'!B6026, IF(CECCZ="CZ13",'Outside Temp'!B6027))))</f>
        <v>64.86666667</v>
      </c>
      <c r="G6024" s="12">
        <f t="shared" si="3"/>
        <v>1</v>
      </c>
    </row>
    <row r="6025" ht="15.75" customHeight="1">
      <c r="A6025" s="13">
        <v>42187.78125</v>
      </c>
      <c r="B6025" s="73">
        <f t="shared" si="1"/>
        <v>42187</v>
      </c>
      <c r="C6025" s="74">
        <f>IF(NewCustomer="Yes", IF(COUNTIF($I$2:$I$11,B6025)&gt;0,0,WEEKDAY(B6025,2)),IF(COUNTIF($I$2:$I$21,B6025)&gt;0,0,WEEKDAY(B6025,2)))</f>
        <v>4</v>
      </c>
      <c r="D6025" s="74">
        <f t="shared" si="2"/>
        <v>18</v>
      </c>
      <c r="E6025" s="12">
        <f>IFERROR(VLOOKUP(A6025,'IDAR Meter Data'!$A:$B,2,1),"")</f>
        <v>249</v>
      </c>
      <c r="F6025" s="75">
        <f>IF(CECCZ="CZ03",'Outside Temp'!B6025,IF(CECCZ="CZ04",'Outside Temp'!B6026,IF(CECCZ="CZ12",'Outside Temp'!B6027, IF(CECCZ="CZ13",'Outside Temp'!B6028))))</f>
        <v>64.36666667</v>
      </c>
      <c r="G6025" s="12">
        <f t="shared" si="3"/>
        <v>1</v>
      </c>
    </row>
    <row r="6026" ht="15.75" customHeight="1">
      <c r="A6026" s="13">
        <v>42187.791666666664</v>
      </c>
      <c r="B6026" s="73">
        <f t="shared" si="1"/>
        <v>42187</v>
      </c>
      <c r="C6026" s="74">
        <f>IF(NewCustomer="Yes", IF(COUNTIF($I$2:$I$11,B6026)&gt;0,0,WEEKDAY(B6026,2)),IF(COUNTIF($I$2:$I$21,B6026)&gt;0,0,WEEKDAY(B6026,2)))</f>
        <v>4</v>
      </c>
      <c r="D6026" s="74">
        <f t="shared" si="2"/>
        <v>19</v>
      </c>
      <c r="E6026" s="12">
        <f>IFERROR(VLOOKUP(A6026,'IDAR Meter Data'!$A:$B,2,1),"")</f>
        <v>241</v>
      </c>
      <c r="F6026" s="75">
        <f>IF(CECCZ="CZ03",'Outside Temp'!B6026,IF(CECCZ="CZ04",'Outside Temp'!B6027,IF(CECCZ="CZ12",'Outside Temp'!B6028, IF(CECCZ="CZ13",'Outside Temp'!B6029))))</f>
        <v>63.93333333</v>
      </c>
      <c r="G6026" s="12">
        <f t="shared" si="3"/>
        <v>1</v>
      </c>
    </row>
    <row r="6027" ht="15.75" customHeight="1">
      <c r="A6027" s="13">
        <v>42187.802083333336</v>
      </c>
      <c r="B6027" s="73">
        <f t="shared" si="1"/>
        <v>42187</v>
      </c>
      <c r="C6027" s="74">
        <f>IF(NewCustomer="Yes", IF(COUNTIF($I$2:$I$11,B6027)&gt;0,0,WEEKDAY(B6027,2)),IF(COUNTIF($I$2:$I$21,B6027)&gt;0,0,WEEKDAY(B6027,2)))</f>
        <v>4</v>
      </c>
      <c r="D6027" s="74">
        <f t="shared" si="2"/>
        <v>19</v>
      </c>
      <c r="E6027" s="12">
        <f>IFERROR(VLOOKUP(A6027,'IDAR Meter Data'!$A:$B,2,1),"")</f>
        <v>239</v>
      </c>
      <c r="F6027" s="75">
        <f>IF(CECCZ="CZ03",'Outside Temp'!B6027,IF(CECCZ="CZ04",'Outside Temp'!B6028,IF(CECCZ="CZ12",'Outside Temp'!B6029, IF(CECCZ="CZ13",'Outside Temp'!B6030))))</f>
        <v>63.68333333</v>
      </c>
      <c r="G6027" s="12">
        <f t="shared" si="3"/>
        <v>1</v>
      </c>
    </row>
    <row r="6028" ht="15.75" customHeight="1">
      <c r="A6028" s="13">
        <v>42187.8125</v>
      </c>
      <c r="B6028" s="73">
        <f t="shared" si="1"/>
        <v>42187</v>
      </c>
      <c r="C6028" s="74">
        <f>IF(NewCustomer="Yes", IF(COUNTIF($I$2:$I$11,B6028)&gt;0,0,WEEKDAY(B6028,2)),IF(COUNTIF($I$2:$I$21,B6028)&gt;0,0,WEEKDAY(B6028,2)))</f>
        <v>4</v>
      </c>
      <c r="D6028" s="74">
        <f t="shared" si="2"/>
        <v>19</v>
      </c>
      <c r="E6028" s="12">
        <f>IFERROR(VLOOKUP(A6028,'IDAR Meter Data'!$A:$B,2,1),"")</f>
        <v>252</v>
      </c>
      <c r="F6028" s="75">
        <f>IF(CECCZ="CZ03",'Outside Temp'!B6028,IF(CECCZ="CZ04",'Outside Temp'!B6029,IF(CECCZ="CZ12",'Outside Temp'!B6030, IF(CECCZ="CZ13",'Outside Temp'!B6031))))</f>
        <v>63.43333333</v>
      </c>
      <c r="G6028" s="12">
        <f t="shared" si="3"/>
        <v>1</v>
      </c>
    </row>
    <row r="6029" ht="15.75" customHeight="1">
      <c r="A6029" s="13">
        <v>42187.822916666664</v>
      </c>
      <c r="B6029" s="73">
        <f t="shared" si="1"/>
        <v>42187</v>
      </c>
      <c r="C6029" s="74">
        <f>IF(NewCustomer="Yes", IF(COUNTIF($I$2:$I$11,B6029)&gt;0,0,WEEKDAY(B6029,2)),IF(COUNTIF($I$2:$I$21,B6029)&gt;0,0,WEEKDAY(B6029,2)))</f>
        <v>4</v>
      </c>
      <c r="D6029" s="74">
        <f t="shared" si="2"/>
        <v>19</v>
      </c>
      <c r="E6029" s="12">
        <f>IFERROR(VLOOKUP(A6029,'IDAR Meter Data'!$A:$B,2,1),"")</f>
        <v>244</v>
      </c>
      <c r="F6029" s="75">
        <f>IF(CECCZ="CZ03",'Outside Temp'!B6029,IF(CECCZ="CZ04",'Outside Temp'!B6030,IF(CECCZ="CZ12",'Outside Temp'!B6031, IF(CECCZ="CZ13",'Outside Temp'!B6032))))</f>
        <v>63.18333333</v>
      </c>
      <c r="G6029" s="12">
        <f t="shared" si="3"/>
        <v>1</v>
      </c>
    </row>
    <row r="6030" ht="15.75" customHeight="1">
      <c r="A6030" s="13">
        <v>42187.833333333336</v>
      </c>
      <c r="B6030" s="73">
        <f t="shared" si="1"/>
        <v>42187</v>
      </c>
      <c r="C6030" s="74">
        <f>IF(NewCustomer="Yes", IF(COUNTIF($I$2:$I$11,B6030)&gt;0,0,WEEKDAY(B6030,2)),IF(COUNTIF($I$2:$I$21,B6030)&gt;0,0,WEEKDAY(B6030,2)))</f>
        <v>4</v>
      </c>
      <c r="D6030" s="74">
        <f t="shared" si="2"/>
        <v>20</v>
      </c>
      <c r="E6030" s="12">
        <f>IFERROR(VLOOKUP(A6030,'IDAR Meter Data'!$A:$B,2,1),"")</f>
        <v>242</v>
      </c>
      <c r="F6030" s="75">
        <f>IF(CECCZ="CZ03",'Outside Temp'!B6030,IF(CECCZ="CZ04",'Outside Temp'!B6031,IF(CECCZ="CZ12",'Outside Temp'!B6032, IF(CECCZ="CZ13",'Outside Temp'!B6033))))</f>
        <v>62.93333333</v>
      </c>
      <c r="G6030" s="12">
        <f t="shared" si="3"/>
        <v>1</v>
      </c>
    </row>
    <row r="6031" ht="15.75" customHeight="1">
      <c r="A6031" s="13">
        <v>42187.84375</v>
      </c>
      <c r="B6031" s="73">
        <f t="shared" si="1"/>
        <v>42187</v>
      </c>
      <c r="C6031" s="74">
        <f>IF(NewCustomer="Yes", IF(COUNTIF($I$2:$I$11,B6031)&gt;0,0,WEEKDAY(B6031,2)),IF(COUNTIF($I$2:$I$21,B6031)&gt;0,0,WEEKDAY(B6031,2)))</f>
        <v>4</v>
      </c>
      <c r="D6031" s="74">
        <f t="shared" si="2"/>
        <v>20</v>
      </c>
      <c r="E6031" s="12">
        <f>IFERROR(VLOOKUP(A6031,'IDAR Meter Data'!$A:$B,2,1),"")</f>
        <v>233</v>
      </c>
      <c r="F6031" s="75">
        <f>IF(CECCZ="CZ03",'Outside Temp'!B6031,IF(CECCZ="CZ04",'Outside Temp'!B6032,IF(CECCZ="CZ12",'Outside Temp'!B6033, IF(CECCZ="CZ13",'Outside Temp'!B6034))))</f>
        <v>62.68333333</v>
      </c>
      <c r="G6031" s="12">
        <f t="shared" si="3"/>
        <v>1</v>
      </c>
    </row>
    <row r="6032" ht="15.75" customHeight="1">
      <c r="A6032" s="13">
        <v>42187.854166666664</v>
      </c>
      <c r="B6032" s="73">
        <f t="shared" si="1"/>
        <v>42187</v>
      </c>
      <c r="C6032" s="74">
        <f>IF(NewCustomer="Yes", IF(COUNTIF($I$2:$I$11,B6032)&gt;0,0,WEEKDAY(B6032,2)),IF(COUNTIF($I$2:$I$21,B6032)&gt;0,0,WEEKDAY(B6032,2)))</f>
        <v>4</v>
      </c>
      <c r="D6032" s="74">
        <f t="shared" si="2"/>
        <v>20</v>
      </c>
      <c r="E6032" s="12">
        <f>IFERROR(VLOOKUP(A6032,'IDAR Meter Data'!$A:$B,2,1),"")</f>
        <v>235</v>
      </c>
      <c r="F6032" s="75">
        <f>IF(CECCZ="CZ03",'Outside Temp'!B6032,IF(CECCZ="CZ04",'Outside Temp'!B6033,IF(CECCZ="CZ12",'Outside Temp'!B6034, IF(CECCZ="CZ13",'Outside Temp'!B6035))))</f>
        <v>62.43333333</v>
      </c>
      <c r="G6032" s="12">
        <f t="shared" si="3"/>
        <v>1</v>
      </c>
    </row>
    <row r="6033" ht="15.75" customHeight="1">
      <c r="A6033" s="13">
        <v>42187.864583333336</v>
      </c>
      <c r="B6033" s="73">
        <f t="shared" si="1"/>
        <v>42187</v>
      </c>
      <c r="C6033" s="74">
        <f>IF(NewCustomer="Yes", IF(COUNTIF($I$2:$I$11,B6033)&gt;0,0,WEEKDAY(B6033,2)),IF(COUNTIF($I$2:$I$21,B6033)&gt;0,0,WEEKDAY(B6033,2)))</f>
        <v>4</v>
      </c>
      <c r="D6033" s="74">
        <f t="shared" si="2"/>
        <v>20</v>
      </c>
      <c r="E6033" s="12">
        <f>IFERROR(VLOOKUP(A6033,'IDAR Meter Data'!$A:$B,2,1),"")</f>
        <v>230</v>
      </c>
      <c r="F6033" s="75">
        <f>IF(CECCZ="CZ03",'Outside Temp'!B6033,IF(CECCZ="CZ04",'Outside Temp'!B6034,IF(CECCZ="CZ12",'Outside Temp'!B6035, IF(CECCZ="CZ13",'Outside Temp'!B6036))))</f>
        <v>62.18333333</v>
      </c>
      <c r="G6033" s="12">
        <f t="shared" si="3"/>
        <v>1</v>
      </c>
    </row>
    <row r="6034" ht="15.75" customHeight="1">
      <c r="A6034" s="13">
        <v>42187.875</v>
      </c>
      <c r="B6034" s="73">
        <f t="shared" si="1"/>
        <v>42187</v>
      </c>
      <c r="C6034" s="74">
        <f>IF(NewCustomer="Yes", IF(COUNTIF($I$2:$I$11,B6034)&gt;0,0,WEEKDAY(B6034,2)),IF(COUNTIF($I$2:$I$21,B6034)&gt;0,0,WEEKDAY(B6034,2)))</f>
        <v>4</v>
      </c>
      <c r="D6034" s="74">
        <f t="shared" si="2"/>
        <v>21</v>
      </c>
      <c r="E6034" s="12">
        <f>IFERROR(VLOOKUP(A6034,'IDAR Meter Data'!$A:$B,2,1),"")</f>
        <v>221</v>
      </c>
      <c r="F6034" s="75">
        <f>IF(CECCZ="CZ03",'Outside Temp'!B6034,IF(CECCZ="CZ04",'Outside Temp'!B6035,IF(CECCZ="CZ12",'Outside Temp'!B6036, IF(CECCZ="CZ13",'Outside Temp'!B6037))))</f>
        <v>62</v>
      </c>
      <c r="G6034" s="12">
        <f t="shared" si="3"/>
        <v>1</v>
      </c>
    </row>
    <row r="6035" ht="15.75" customHeight="1">
      <c r="A6035" s="13">
        <v>42187.885416666664</v>
      </c>
      <c r="B6035" s="73">
        <f t="shared" si="1"/>
        <v>42187</v>
      </c>
      <c r="C6035" s="74">
        <f>IF(NewCustomer="Yes", IF(COUNTIF($I$2:$I$11,B6035)&gt;0,0,WEEKDAY(B6035,2)),IF(COUNTIF($I$2:$I$21,B6035)&gt;0,0,WEEKDAY(B6035,2)))</f>
        <v>4</v>
      </c>
      <c r="D6035" s="74">
        <f t="shared" si="2"/>
        <v>21</v>
      </c>
      <c r="E6035" s="12">
        <f>IFERROR(VLOOKUP(A6035,'IDAR Meter Data'!$A:$B,2,1),"")</f>
        <v>210</v>
      </c>
      <c r="F6035" s="75">
        <f>IF(CECCZ="CZ03",'Outside Temp'!B6035,IF(CECCZ="CZ04",'Outside Temp'!B6036,IF(CECCZ="CZ12",'Outside Temp'!B6037, IF(CECCZ="CZ13",'Outside Temp'!B6038))))</f>
        <v>62</v>
      </c>
      <c r="G6035" s="12">
        <f t="shared" si="3"/>
        <v>1</v>
      </c>
    </row>
    <row r="6036" ht="15.75" customHeight="1">
      <c r="A6036" s="13">
        <v>42187.895833333336</v>
      </c>
      <c r="B6036" s="73">
        <f t="shared" si="1"/>
        <v>42187</v>
      </c>
      <c r="C6036" s="74">
        <f>IF(NewCustomer="Yes", IF(COUNTIF($I$2:$I$11,B6036)&gt;0,0,WEEKDAY(B6036,2)),IF(COUNTIF($I$2:$I$21,B6036)&gt;0,0,WEEKDAY(B6036,2)))</f>
        <v>4</v>
      </c>
      <c r="D6036" s="74">
        <f t="shared" si="2"/>
        <v>21</v>
      </c>
      <c r="E6036" s="12">
        <f>IFERROR(VLOOKUP(A6036,'IDAR Meter Data'!$A:$B,2,1),"")</f>
        <v>205</v>
      </c>
      <c r="F6036" s="75">
        <f>IF(CECCZ="CZ03",'Outside Temp'!B6036,IF(CECCZ="CZ04",'Outside Temp'!B6037,IF(CECCZ="CZ12",'Outside Temp'!B6038, IF(CECCZ="CZ13",'Outside Temp'!B6039))))</f>
        <v>62</v>
      </c>
      <c r="G6036" s="12">
        <f t="shared" si="3"/>
        <v>1</v>
      </c>
    </row>
    <row r="6037" ht="15.75" customHeight="1">
      <c r="A6037" s="13">
        <v>42187.90625</v>
      </c>
      <c r="B6037" s="73">
        <f t="shared" si="1"/>
        <v>42187</v>
      </c>
      <c r="C6037" s="74">
        <f>IF(NewCustomer="Yes", IF(COUNTIF($I$2:$I$11,B6037)&gt;0,0,WEEKDAY(B6037,2)),IF(COUNTIF($I$2:$I$21,B6037)&gt;0,0,WEEKDAY(B6037,2)))</f>
        <v>4</v>
      </c>
      <c r="D6037" s="74">
        <f t="shared" si="2"/>
        <v>21</v>
      </c>
      <c r="E6037" s="12">
        <f>IFERROR(VLOOKUP(A6037,'IDAR Meter Data'!$A:$B,2,1),"")</f>
        <v>202</v>
      </c>
      <c r="F6037" s="75">
        <f>IF(CECCZ="CZ03",'Outside Temp'!B6037,IF(CECCZ="CZ04",'Outside Temp'!B6038,IF(CECCZ="CZ12",'Outside Temp'!B6039, IF(CECCZ="CZ13",'Outside Temp'!B6040))))</f>
        <v>62</v>
      </c>
      <c r="G6037" s="12">
        <f t="shared" si="3"/>
        <v>1</v>
      </c>
    </row>
    <row r="6038" ht="15.75" customHeight="1">
      <c r="A6038" s="13">
        <v>42187.916666666664</v>
      </c>
      <c r="B6038" s="73">
        <f t="shared" si="1"/>
        <v>42187</v>
      </c>
      <c r="C6038" s="74">
        <f>IF(NewCustomer="Yes", IF(COUNTIF($I$2:$I$11,B6038)&gt;0,0,WEEKDAY(B6038,2)),IF(COUNTIF($I$2:$I$21,B6038)&gt;0,0,WEEKDAY(B6038,2)))</f>
        <v>4</v>
      </c>
      <c r="D6038" s="74">
        <f t="shared" si="2"/>
        <v>22</v>
      </c>
      <c r="E6038" s="12">
        <f>IFERROR(VLOOKUP(A6038,'IDAR Meter Data'!$A:$B,2,1),"")</f>
        <v>193</v>
      </c>
      <c r="F6038" s="75">
        <f>IF(CECCZ="CZ03",'Outside Temp'!B6038,IF(CECCZ="CZ04",'Outside Temp'!B6039,IF(CECCZ="CZ12",'Outside Temp'!B6040, IF(CECCZ="CZ13",'Outside Temp'!B6041))))</f>
        <v>61.89473684</v>
      </c>
      <c r="G6038" s="12">
        <f t="shared" si="3"/>
        <v>1</v>
      </c>
    </row>
    <row r="6039" ht="15.75" customHeight="1">
      <c r="A6039" s="13">
        <v>42187.927083333336</v>
      </c>
      <c r="B6039" s="73">
        <f t="shared" si="1"/>
        <v>42187</v>
      </c>
      <c r="C6039" s="74">
        <f>IF(NewCustomer="Yes", IF(COUNTIF($I$2:$I$11,B6039)&gt;0,0,WEEKDAY(B6039,2)),IF(COUNTIF($I$2:$I$21,B6039)&gt;0,0,WEEKDAY(B6039,2)))</f>
        <v>4</v>
      </c>
      <c r="D6039" s="74">
        <f t="shared" si="2"/>
        <v>22</v>
      </c>
      <c r="E6039" s="12">
        <f>IFERROR(VLOOKUP(A6039,'IDAR Meter Data'!$A:$B,2,1),"")</f>
        <v>208</v>
      </c>
      <c r="F6039" s="75">
        <f>IF(CECCZ="CZ03",'Outside Temp'!B6039,IF(CECCZ="CZ04",'Outside Temp'!B6040,IF(CECCZ="CZ12",'Outside Temp'!B6041, IF(CECCZ="CZ13",'Outside Temp'!B6042))))</f>
        <v>61.5</v>
      </c>
      <c r="G6039" s="12">
        <f t="shared" si="3"/>
        <v>1</v>
      </c>
    </row>
    <row r="6040" ht="15.75" customHeight="1">
      <c r="A6040" s="13">
        <v>42187.9375</v>
      </c>
      <c r="B6040" s="73">
        <f t="shared" si="1"/>
        <v>42187</v>
      </c>
      <c r="C6040" s="74">
        <f>IF(NewCustomer="Yes", IF(COUNTIF($I$2:$I$11,B6040)&gt;0,0,WEEKDAY(B6040,2)),IF(COUNTIF($I$2:$I$21,B6040)&gt;0,0,WEEKDAY(B6040,2)))</f>
        <v>4</v>
      </c>
      <c r="D6040" s="74">
        <f t="shared" si="2"/>
        <v>22</v>
      </c>
      <c r="E6040" s="12">
        <f>IFERROR(VLOOKUP(A6040,'IDAR Meter Data'!$A:$B,2,1),"")</f>
        <v>195</v>
      </c>
      <c r="F6040" s="75">
        <f>IF(CECCZ="CZ03",'Outside Temp'!B6040,IF(CECCZ="CZ04",'Outside Temp'!B6041,IF(CECCZ="CZ12",'Outside Temp'!B6042, IF(CECCZ="CZ13",'Outside Temp'!B6043))))</f>
        <v>61.10526316</v>
      </c>
      <c r="G6040" s="12">
        <f t="shared" si="3"/>
        <v>1</v>
      </c>
    </row>
    <row r="6041" ht="15.75" customHeight="1">
      <c r="A6041" s="13">
        <v>42187.947916666664</v>
      </c>
      <c r="B6041" s="73">
        <f t="shared" si="1"/>
        <v>42187</v>
      </c>
      <c r="C6041" s="74">
        <f>IF(NewCustomer="Yes", IF(COUNTIF($I$2:$I$11,B6041)&gt;0,0,WEEKDAY(B6041,2)),IF(COUNTIF($I$2:$I$21,B6041)&gt;0,0,WEEKDAY(B6041,2)))</f>
        <v>4</v>
      </c>
      <c r="D6041" s="74">
        <f t="shared" si="2"/>
        <v>22</v>
      </c>
      <c r="E6041" s="12">
        <f>IFERROR(VLOOKUP(A6041,'IDAR Meter Data'!$A:$B,2,1),"")</f>
        <v>198</v>
      </c>
      <c r="F6041" s="75">
        <f>IF(CECCZ="CZ03",'Outside Temp'!B6041,IF(CECCZ="CZ04",'Outside Temp'!B6042,IF(CECCZ="CZ12",'Outside Temp'!B6043, IF(CECCZ="CZ13",'Outside Temp'!B6044))))</f>
        <v>60.5</v>
      </c>
      <c r="G6041" s="12">
        <f t="shared" si="3"/>
        <v>1</v>
      </c>
    </row>
    <row r="6042" ht="15.75" customHeight="1">
      <c r="A6042" s="13">
        <v>42187.958333333336</v>
      </c>
      <c r="B6042" s="73">
        <f t="shared" si="1"/>
        <v>42187</v>
      </c>
      <c r="C6042" s="74">
        <f>IF(NewCustomer="Yes", IF(COUNTIF($I$2:$I$11,B6042)&gt;0,0,WEEKDAY(B6042,2)),IF(COUNTIF($I$2:$I$21,B6042)&gt;0,0,WEEKDAY(B6042,2)))</f>
        <v>4</v>
      </c>
      <c r="D6042" s="74">
        <f t="shared" si="2"/>
        <v>23</v>
      </c>
      <c r="E6042" s="12">
        <f>IFERROR(VLOOKUP(A6042,'IDAR Meter Data'!$A:$B,2,1),"")</f>
        <v>196</v>
      </c>
      <c r="F6042" s="75">
        <f>IF(CECCZ="CZ03",'Outside Temp'!B6042,IF(CECCZ="CZ04",'Outside Temp'!B6043,IF(CECCZ="CZ12",'Outside Temp'!B6044, IF(CECCZ="CZ13",'Outside Temp'!B6045))))</f>
        <v>60</v>
      </c>
      <c r="G6042" s="12">
        <f t="shared" si="3"/>
        <v>1</v>
      </c>
    </row>
    <row r="6043" ht="15.75" customHeight="1">
      <c r="A6043" s="13">
        <v>42187.96875</v>
      </c>
      <c r="B6043" s="73">
        <f t="shared" si="1"/>
        <v>42187</v>
      </c>
      <c r="C6043" s="74">
        <f>IF(NewCustomer="Yes", IF(COUNTIF($I$2:$I$11,B6043)&gt;0,0,WEEKDAY(B6043,2)),IF(COUNTIF($I$2:$I$21,B6043)&gt;0,0,WEEKDAY(B6043,2)))</f>
        <v>4</v>
      </c>
      <c r="D6043" s="74">
        <f t="shared" si="2"/>
        <v>23</v>
      </c>
      <c r="E6043" s="12">
        <f>IFERROR(VLOOKUP(A6043,'IDAR Meter Data'!$A:$B,2,1),"")</f>
        <v>194</v>
      </c>
      <c r="F6043" s="75">
        <f>IF(CECCZ="CZ03",'Outside Temp'!B6043,IF(CECCZ="CZ04",'Outside Temp'!B6044,IF(CECCZ="CZ12",'Outside Temp'!B6045, IF(CECCZ="CZ13",'Outside Temp'!B6046))))</f>
        <v>60</v>
      </c>
      <c r="G6043" s="12">
        <f t="shared" si="3"/>
        <v>1</v>
      </c>
    </row>
    <row r="6044" ht="15.75" customHeight="1">
      <c r="A6044" s="13">
        <v>42187.979166666664</v>
      </c>
      <c r="B6044" s="73">
        <f t="shared" si="1"/>
        <v>42187</v>
      </c>
      <c r="C6044" s="74">
        <f>IF(NewCustomer="Yes", IF(COUNTIF($I$2:$I$11,B6044)&gt;0,0,WEEKDAY(B6044,2)),IF(COUNTIF($I$2:$I$21,B6044)&gt;0,0,WEEKDAY(B6044,2)))</f>
        <v>4</v>
      </c>
      <c r="D6044" s="74">
        <f t="shared" si="2"/>
        <v>23</v>
      </c>
      <c r="E6044" s="12">
        <f>IFERROR(VLOOKUP(A6044,'IDAR Meter Data'!$A:$B,2,1),"")</f>
        <v>200</v>
      </c>
      <c r="F6044" s="75">
        <f>IF(CECCZ="CZ03",'Outside Temp'!B6044,IF(CECCZ="CZ04",'Outside Temp'!B6045,IF(CECCZ="CZ12",'Outside Temp'!B6046, IF(CECCZ="CZ13",'Outside Temp'!B6047))))</f>
        <v>60</v>
      </c>
      <c r="G6044" s="12">
        <f t="shared" si="3"/>
        <v>1</v>
      </c>
    </row>
    <row r="6045" ht="15.75" customHeight="1">
      <c r="A6045" s="13">
        <v>42187.989583333336</v>
      </c>
      <c r="B6045" s="73">
        <f t="shared" si="1"/>
        <v>42187</v>
      </c>
      <c r="C6045" s="74">
        <f>IF(NewCustomer="Yes", IF(COUNTIF($I$2:$I$11,B6045)&gt;0,0,WEEKDAY(B6045,2)),IF(COUNTIF($I$2:$I$21,B6045)&gt;0,0,WEEKDAY(B6045,2)))</f>
        <v>4</v>
      </c>
      <c r="D6045" s="74">
        <f t="shared" si="2"/>
        <v>23</v>
      </c>
      <c r="E6045" s="12">
        <f>IFERROR(VLOOKUP(A6045,'IDAR Meter Data'!$A:$B,2,1),"")</f>
        <v>197</v>
      </c>
      <c r="F6045" s="75">
        <f>IF(CECCZ="CZ03",'Outside Temp'!B6045,IF(CECCZ="CZ04",'Outside Temp'!B6046,IF(CECCZ="CZ12",'Outside Temp'!B6047, IF(CECCZ="CZ13",'Outside Temp'!B6048))))</f>
        <v>60</v>
      </c>
      <c r="G6045" s="12">
        <f t="shared" si="3"/>
        <v>1</v>
      </c>
    </row>
    <row r="6046" ht="15.75" customHeight="1">
      <c r="A6046" s="13">
        <v>42188.0</v>
      </c>
      <c r="B6046" s="73">
        <f t="shared" si="1"/>
        <v>42188</v>
      </c>
      <c r="C6046" s="74">
        <f>IF(NewCustomer="Yes", IF(COUNTIF($I$2:$I$11,B6046)&gt;0,0,WEEKDAY(B6046,2)),IF(COUNTIF($I$2:$I$21,B6046)&gt;0,0,WEEKDAY(B6046,2)))</f>
        <v>0</v>
      </c>
      <c r="D6046" s="74">
        <f t="shared" si="2"/>
        <v>0</v>
      </c>
      <c r="E6046" s="12">
        <f>IFERROR(VLOOKUP(A6046,'IDAR Meter Data'!$A:$B,2,1),"")</f>
        <v>189</v>
      </c>
      <c r="F6046" s="75">
        <f>IF(CECCZ="CZ03",'Outside Temp'!B6046,IF(CECCZ="CZ04",'Outside Temp'!B6047,IF(CECCZ="CZ12",'Outside Temp'!B6048, IF(CECCZ="CZ13",'Outside Temp'!B6049))))</f>
        <v>59.93333333</v>
      </c>
      <c r="G6046" s="12">
        <f t="shared" si="3"/>
        <v>1</v>
      </c>
    </row>
    <row r="6047" ht="15.75" customHeight="1">
      <c r="A6047" s="13">
        <v>42188.010416666664</v>
      </c>
      <c r="B6047" s="73">
        <f t="shared" si="1"/>
        <v>42188</v>
      </c>
      <c r="C6047" s="74">
        <f>IF(NewCustomer="Yes", IF(COUNTIF($I$2:$I$11,B6047)&gt;0,0,WEEKDAY(B6047,2)),IF(COUNTIF($I$2:$I$21,B6047)&gt;0,0,WEEKDAY(B6047,2)))</f>
        <v>0</v>
      </c>
      <c r="D6047" s="74">
        <f t="shared" si="2"/>
        <v>0</v>
      </c>
      <c r="E6047" s="12">
        <f>IFERROR(VLOOKUP(A6047,'IDAR Meter Data'!$A:$B,2,1),"")</f>
        <v>192</v>
      </c>
      <c r="F6047" s="75">
        <f>IF(CECCZ="CZ03",'Outside Temp'!B6047,IF(CECCZ="CZ04",'Outside Temp'!B6048,IF(CECCZ="CZ12",'Outside Temp'!B6049, IF(CECCZ="CZ13",'Outside Temp'!B6050))))</f>
        <v>59.68333333</v>
      </c>
      <c r="G6047" s="12">
        <f t="shared" si="3"/>
        <v>1</v>
      </c>
    </row>
    <row r="6048" ht="15.75" customHeight="1">
      <c r="A6048" s="13">
        <v>42188.020833333336</v>
      </c>
      <c r="B6048" s="73">
        <f t="shared" si="1"/>
        <v>42188</v>
      </c>
      <c r="C6048" s="74">
        <f>IF(NewCustomer="Yes", IF(COUNTIF($I$2:$I$11,B6048)&gt;0,0,WEEKDAY(B6048,2)),IF(COUNTIF($I$2:$I$21,B6048)&gt;0,0,WEEKDAY(B6048,2)))</f>
        <v>0</v>
      </c>
      <c r="D6048" s="74">
        <f t="shared" si="2"/>
        <v>0</v>
      </c>
      <c r="E6048" s="12">
        <f>IFERROR(VLOOKUP(A6048,'IDAR Meter Data'!$A:$B,2,1),"")</f>
        <v>189</v>
      </c>
      <c r="F6048" s="75">
        <f>IF(CECCZ="CZ03",'Outside Temp'!B6048,IF(CECCZ="CZ04",'Outside Temp'!B6049,IF(CECCZ="CZ12",'Outside Temp'!B6050, IF(CECCZ="CZ13",'Outside Temp'!B6051))))</f>
        <v>59.43333333</v>
      </c>
      <c r="G6048" s="12">
        <f t="shared" si="3"/>
        <v>1</v>
      </c>
    </row>
    <row r="6049" ht="15.75" customHeight="1">
      <c r="A6049" s="13">
        <v>42188.03125</v>
      </c>
      <c r="B6049" s="73">
        <f t="shared" si="1"/>
        <v>42188</v>
      </c>
      <c r="C6049" s="74">
        <f>IF(NewCustomer="Yes", IF(COUNTIF($I$2:$I$11,B6049)&gt;0,0,WEEKDAY(B6049,2)),IF(COUNTIF($I$2:$I$21,B6049)&gt;0,0,WEEKDAY(B6049,2)))</f>
        <v>0</v>
      </c>
      <c r="D6049" s="74">
        <f t="shared" si="2"/>
        <v>0</v>
      </c>
      <c r="E6049" s="12">
        <f>IFERROR(VLOOKUP(A6049,'IDAR Meter Data'!$A:$B,2,1),"")</f>
        <v>188</v>
      </c>
      <c r="F6049" s="75">
        <f>IF(CECCZ="CZ03",'Outside Temp'!B6049,IF(CECCZ="CZ04",'Outside Temp'!B6050,IF(CECCZ="CZ12",'Outside Temp'!B6051, IF(CECCZ="CZ13",'Outside Temp'!B6052))))</f>
        <v>59.18333333</v>
      </c>
      <c r="G6049" s="12">
        <f t="shared" si="3"/>
        <v>1</v>
      </c>
    </row>
    <row r="6050" ht="15.75" customHeight="1">
      <c r="A6050" s="13">
        <v>42188.041666666664</v>
      </c>
      <c r="B6050" s="73">
        <f t="shared" si="1"/>
        <v>42188</v>
      </c>
      <c r="C6050" s="74">
        <f>IF(NewCustomer="Yes", IF(COUNTIF($I$2:$I$11,B6050)&gt;0,0,WEEKDAY(B6050,2)),IF(COUNTIF($I$2:$I$21,B6050)&gt;0,0,WEEKDAY(B6050,2)))</f>
        <v>0</v>
      </c>
      <c r="D6050" s="74">
        <f t="shared" si="2"/>
        <v>1</v>
      </c>
      <c r="E6050" s="12">
        <f>IFERROR(VLOOKUP(A6050,'IDAR Meter Data'!$A:$B,2,1),"")</f>
        <v>188</v>
      </c>
      <c r="F6050" s="75">
        <f>IF(CECCZ="CZ03",'Outside Temp'!B6050,IF(CECCZ="CZ04",'Outside Temp'!B6051,IF(CECCZ="CZ12",'Outside Temp'!B6052, IF(CECCZ="CZ13",'Outside Temp'!B6053))))</f>
        <v>59</v>
      </c>
      <c r="G6050" s="12">
        <f t="shared" si="3"/>
        <v>1</v>
      </c>
    </row>
    <row r="6051" ht="15.75" customHeight="1">
      <c r="A6051" s="13">
        <v>42188.052083333336</v>
      </c>
      <c r="B6051" s="73">
        <f t="shared" si="1"/>
        <v>42188</v>
      </c>
      <c r="C6051" s="74">
        <f>IF(NewCustomer="Yes", IF(COUNTIF($I$2:$I$11,B6051)&gt;0,0,WEEKDAY(B6051,2)),IF(COUNTIF($I$2:$I$21,B6051)&gt;0,0,WEEKDAY(B6051,2)))</f>
        <v>0</v>
      </c>
      <c r="D6051" s="74">
        <f t="shared" si="2"/>
        <v>1</v>
      </c>
      <c r="E6051" s="12">
        <f>IFERROR(VLOOKUP(A6051,'IDAR Meter Data'!$A:$B,2,1),"")</f>
        <v>191</v>
      </c>
      <c r="F6051" s="75">
        <f>IF(CECCZ="CZ03",'Outside Temp'!B6051,IF(CECCZ="CZ04",'Outside Temp'!B6052,IF(CECCZ="CZ12",'Outside Temp'!B6053, IF(CECCZ="CZ13",'Outside Temp'!B6054))))</f>
        <v>59</v>
      </c>
      <c r="G6051" s="12">
        <f t="shared" si="3"/>
        <v>1</v>
      </c>
    </row>
    <row r="6052" ht="15.75" customHeight="1">
      <c r="A6052" s="13">
        <v>42188.0625</v>
      </c>
      <c r="B6052" s="73">
        <f t="shared" si="1"/>
        <v>42188</v>
      </c>
      <c r="C6052" s="74">
        <f>IF(NewCustomer="Yes", IF(COUNTIF($I$2:$I$11,B6052)&gt;0,0,WEEKDAY(B6052,2)),IF(COUNTIF($I$2:$I$21,B6052)&gt;0,0,WEEKDAY(B6052,2)))</f>
        <v>0</v>
      </c>
      <c r="D6052" s="74">
        <f t="shared" si="2"/>
        <v>1</v>
      </c>
      <c r="E6052" s="12">
        <f>IFERROR(VLOOKUP(A6052,'IDAR Meter Data'!$A:$B,2,1),"")</f>
        <v>184</v>
      </c>
      <c r="F6052" s="75">
        <f>IF(CECCZ="CZ03",'Outside Temp'!B6052,IF(CECCZ="CZ04",'Outside Temp'!B6053,IF(CECCZ="CZ12",'Outside Temp'!B6054, IF(CECCZ="CZ13",'Outside Temp'!B6055))))</f>
        <v>59</v>
      </c>
      <c r="G6052" s="12">
        <f t="shared" si="3"/>
        <v>1</v>
      </c>
    </row>
    <row r="6053" ht="15.75" customHeight="1">
      <c r="A6053" s="13">
        <v>42188.072916666664</v>
      </c>
      <c r="B6053" s="73">
        <f t="shared" si="1"/>
        <v>42188</v>
      </c>
      <c r="C6053" s="74">
        <f>IF(NewCustomer="Yes", IF(COUNTIF($I$2:$I$11,B6053)&gt;0,0,WEEKDAY(B6053,2)),IF(COUNTIF($I$2:$I$21,B6053)&gt;0,0,WEEKDAY(B6053,2)))</f>
        <v>0</v>
      </c>
      <c r="D6053" s="74">
        <f t="shared" si="2"/>
        <v>1</v>
      </c>
      <c r="E6053" s="12">
        <f>IFERROR(VLOOKUP(A6053,'IDAR Meter Data'!$A:$B,2,1),"")</f>
        <v>183</v>
      </c>
      <c r="F6053" s="75">
        <f>IF(CECCZ="CZ03",'Outside Temp'!B6053,IF(CECCZ="CZ04",'Outside Temp'!B6054,IF(CECCZ="CZ12",'Outside Temp'!B6055, IF(CECCZ="CZ13",'Outside Temp'!B6056))))</f>
        <v>59</v>
      </c>
      <c r="G6053" s="12">
        <f t="shared" si="3"/>
        <v>1</v>
      </c>
    </row>
    <row r="6054" ht="15.75" customHeight="1">
      <c r="A6054" s="13">
        <v>42188.083333333336</v>
      </c>
      <c r="B6054" s="73">
        <f t="shared" si="1"/>
        <v>42188</v>
      </c>
      <c r="C6054" s="74">
        <f>IF(NewCustomer="Yes", IF(COUNTIF($I$2:$I$11,B6054)&gt;0,0,WEEKDAY(B6054,2)),IF(COUNTIF($I$2:$I$21,B6054)&gt;0,0,WEEKDAY(B6054,2)))</f>
        <v>0</v>
      </c>
      <c r="D6054" s="74">
        <f t="shared" si="2"/>
        <v>2</v>
      </c>
      <c r="E6054" s="12">
        <f>IFERROR(VLOOKUP(A6054,'IDAR Meter Data'!$A:$B,2,1),"")</f>
        <v>190</v>
      </c>
      <c r="F6054" s="75">
        <f>IF(CECCZ="CZ03",'Outside Temp'!B6054,IF(CECCZ="CZ04",'Outside Temp'!B6055,IF(CECCZ="CZ12",'Outside Temp'!B6056, IF(CECCZ="CZ13",'Outside Temp'!B6057))))</f>
        <v>59</v>
      </c>
      <c r="G6054" s="12">
        <f t="shared" si="3"/>
        <v>1</v>
      </c>
    </row>
    <row r="6055" ht="15.75" customHeight="1">
      <c r="A6055" s="13">
        <v>42188.09375</v>
      </c>
      <c r="B6055" s="73">
        <f t="shared" si="1"/>
        <v>42188</v>
      </c>
      <c r="C6055" s="74">
        <f>IF(NewCustomer="Yes", IF(COUNTIF($I$2:$I$11,B6055)&gt;0,0,WEEKDAY(B6055,2)),IF(COUNTIF($I$2:$I$21,B6055)&gt;0,0,WEEKDAY(B6055,2)))</f>
        <v>0</v>
      </c>
      <c r="D6055" s="74">
        <f t="shared" si="2"/>
        <v>2</v>
      </c>
      <c r="E6055" s="12">
        <f>IFERROR(VLOOKUP(A6055,'IDAR Meter Data'!$A:$B,2,1),"")</f>
        <v>185</v>
      </c>
      <c r="F6055" s="75">
        <f>IF(CECCZ="CZ03",'Outside Temp'!B6055,IF(CECCZ="CZ04",'Outside Temp'!B6056,IF(CECCZ="CZ12",'Outside Temp'!B6057, IF(CECCZ="CZ13",'Outside Temp'!B6058))))</f>
        <v>59</v>
      </c>
      <c r="G6055" s="12">
        <f t="shared" si="3"/>
        <v>1</v>
      </c>
    </row>
    <row r="6056" ht="15.75" customHeight="1">
      <c r="A6056" s="13">
        <v>42188.104166666664</v>
      </c>
      <c r="B6056" s="73">
        <f t="shared" si="1"/>
        <v>42188</v>
      </c>
      <c r="C6056" s="74">
        <f>IF(NewCustomer="Yes", IF(COUNTIF($I$2:$I$11,B6056)&gt;0,0,WEEKDAY(B6056,2)),IF(COUNTIF($I$2:$I$21,B6056)&gt;0,0,WEEKDAY(B6056,2)))</f>
        <v>0</v>
      </c>
      <c r="D6056" s="74">
        <f t="shared" si="2"/>
        <v>2</v>
      </c>
      <c r="E6056" s="12">
        <f>IFERROR(VLOOKUP(A6056,'IDAR Meter Data'!$A:$B,2,1),"")</f>
        <v>186</v>
      </c>
      <c r="F6056" s="75">
        <f>IF(CECCZ="CZ03",'Outside Temp'!B6056,IF(CECCZ="CZ04",'Outside Temp'!B6057,IF(CECCZ="CZ12",'Outside Temp'!B6058, IF(CECCZ="CZ13",'Outside Temp'!B6059))))</f>
        <v>59</v>
      </c>
      <c r="G6056" s="12">
        <f t="shared" si="3"/>
        <v>1</v>
      </c>
    </row>
    <row r="6057" ht="15.75" customHeight="1">
      <c r="A6057" s="13">
        <v>42188.114583333336</v>
      </c>
      <c r="B6057" s="73">
        <f t="shared" si="1"/>
        <v>42188</v>
      </c>
      <c r="C6057" s="74">
        <f>IF(NewCustomer="Yes", IF(COUNTIF($I$2:$I$11,B6057)&gt;0,0,WEEKDAY(B6057,2)),IF(COUNTIF($I$2:$I$21,B6057)&gt;0,0,WEEKDAY(B6057,2)))</f>
        <v>0</v>
      </c>
      <c r="D6057" s="74">
        <f t="shared" si="2"/>
        <v>2</v>
      </c>
      <c r="E6057" s="12">
        <f>IFERROR(VLOOKUP(A6057,'IDAR Meter Data'!$A:$B,2,1),"")</f>
        <v>183</v>
      </c>
      <c r="F6057" s="75">
        <f>IF(CECCZ="CZ03",'Outside Temp'!B6057,IF(CECCZ="CZ04",'Outside Temp'!B6058,IF(CECCZ="CZ12",'Outside Temp'!B6059, IF(CECCZ="CZ13",'Outside Temp'!B6060))))</f>
        <v>59</v>
      </c>
      <c r="G6057" s="12">
        <f t="shared" si="3"/>
        <v>1</v>
      </c>
    </row>
    <row r="6058" ht="15.75" customHeight="1">
      <c r="A6058" s="13">
        <v>42188.125</v>
      </c>
      <c r="B6058" s="73">
        <f t="shared" si="1"/>
        <v>42188</v>
      </c>
      <c r="C6058" s="74">
        <f>IF(NewCustomer="Yes", IF(COUNTIF($I$2:$I$11,B6058)&gt;0,0,WEEKDAY(B6058,2)),IF(COUNTIF($I$2:$I$21,B6058)&gt;0,0,WEEKDAY(B6058,2)))</f>
        <v>0</v>
      </c>
      <c r="D6058" s="74">
        <f t="shared" si="2"/>
        <v>3</v>
      </c>
      <c r="E6058" s="12">
        <f>IFERROR(VLOOKUP(A6058,'IDAR Meter Data'!$A:$B,2,1),"")</f>
        <v>185</v>
      </c>
      <c r="F6058" s="75">
        <f>IF(CECCZ="CZ03",'Outside Temp'!B6058,IF(CECCZ="CZ04",'Outside Temp'!B6059,IF(CECCZ="CZ12",'Outside Temp'!B6060, IF(CECCZ="CZ13",'Outside Temp'!B6061))))</f>
        <v>59</v>
      </c>
      <c r="G6058" s="12">
        <f t="shared" si="3"/>
        <v>1</v>
      </c>
    </row>
    <row r="6059" ht="15.75" customHeight="1">
      <c r="A6059" s="13">
        <v>42188.135416666664</v>
      </c>
      <c r="B6059" s="73">
        <f t="shared" si="1"/>
        <v>42188</v>
      </c>
      <c r="C6059" s="74">
        <f>IF(NewCustomer="Yes", IF(COUNTIF($I$2:$I$11,B6059)&gt;0,0,WEEKDAY(B6059,2)),IF(COUNTIF($I$2:$I$21,B6059)&gt;0,0,WEEKDAY(B6059,2)))</f>
        <v>0</v>
      </c>
      <c r="D6059" s="74">
        <f t="shared" si="2"/>
        <v>3</v>
      </c>
      <c r="E6059" s="12">
        <f>IFERROR(VLOOKUP(A6059,'IDAR Meter Data'!$A:$B,2,1),"")</f>
        <v>186</v>
      </c>
      <c r="F6059" s="75">
        <f>IF(CECCZ="CZ03",'Outside Temp'!B6059,IF(CECCZ="CZ04",'Outside Temp'!B6060,IF(CECCZ="CZ12",'Outside Temp'!B6061, IF(CECCZ="CZ13",'Outside Temp'!B6062))))</f>
        <v>59</v>
      </c>
      <c r="G6059" s="12">
        <f t="shared" si="3"/>
        <v>1</v>
      </c>
    </row>
    <row r="6060" ht="15.75" customHeight="1">
      <c r="A6060" s="13">
        <v>42188.145833333336</v>
      </c>
      <c r="B6060" s="73">
        <f t="shared" si="1"/>
        <v>42188</v>
      </c>
      <c r="C6060" s="74">
        <f>IF(NewCustomer="Yes", IF(COUNTIF($I$2:$I$11,B6060)&gt;0,0,WEEKDAY(B6060,2)),IF(COUNTIF($I$2:$I$21,B6060)&gt;0,0,WEEKDAY(B6060,2)))</f>
        <v>0</v>
      </c>
      <c r="D6060" s="74">
        <f t="shared" si="2"/>
        <v>3</v>
      </c>
      <c r="E6060" s="12">
        <f>IFERROR(VLOOKUP(A6060,'IDAR Meter Data'!$A:$B,2,1),"")</f>
        <v>184</v>
      </c>
      <c r="F6060" s="75">
        <f>IF(CECCZ="CZ03",'Outside Temp'!B6060,IF(CECCZ="CZ04",'Outside Temp'!B6061,IF(CECCZ="CZ12",'Outside Temp'!B6062, IF(CECCZ="CZ13",'Outside Temp'!B6063))))</f>
        <v>59</v>
      </c>
      <c r="G6060" s="12">
        <f t="shared" si="3"/>
        <v>1</v>
      </c>
    </row>
    <row r="6061" ht="15.75" customHeight="1">
      <c r="A6061" s="13">
        <v>42188.15625</v>
      </c>
      <c r="B6061" s="73">
        <f t="shared" si="1"/>
        <v>42188</v>
      </c>
      <c r="C6061" s="74">
        <f>IF(NewCustomer="Yes", IF(COUNTIF($I$2:$I$11,B6061)&gt;0,0,WEEKDAY(B6061,2)),IF(COUNTIF($I$2:$I$21,B6061)&gt;0,0,WEEKDAY(B6061,2)))</f>
        <v>0</v>
      </c>
      <c r="D6061" s="74">
        <f t="shared" si="2"/>
        <v>3</v>
      </c>
      <c r="E6061" s="12">
        <f>IFERROR(VLOOKUP(A6061,'IDAR Meter Data'!$A:$B,2,1),"")</f>
        <v>181</v>
      </c>
      <c r="F6061" s="75">
        <f>IF(CECCZ="CZ03",'Outside Temp'!B6061,IF(CECCZ="CZ04",'Outside Temp'!B6062,IF(CECCZ="CZ12",'Outside Temp'!B6063, IF(CECCZ="CZ13",'Outside Temp'!B6064))))</f>
        <v>59</v>
      </c>
      <c r="G6061" s="12">
        <f t="shared" si="3"/>
        <v>1</v>
      </c>
    </row>
    <row r="6062" ht="15.75" customHeight="1">
      <c r="A6062" s="13">
        <v>42188.166666666664</v>
      </c>
      <c r="B6062" s="73">
        <f t="shared" si="1"/>
        <v>42188</v>
      </c>
      <c r="C6062" s="74">
        <f>IF(NewCustomer="Yes", IF(COUNTIF($I$2:$I$11,B6062)&gt;0,0,WEEKDAY(B6062,2)),IF(COUNTIF($I$2:$I$21,B6062)&gt;0,0,WEEKDAY(B6062,2)))</f>
        <v>0</v>
      </c>
      <c r="D6062" s="74">
        <f t="shared" si="2"/>
        <v>4</v>
      </c>
      <c r="E6062" s="12">
        <f>IFERROR(VLOOKUP(A6062,'IDAR Meter Data'!$A:$B,2,1),"")</f>
        <v>185</v>
      </c>
      <c r="F6062" s="75">
        <f>IF(CECCZ="CZ03",'Outside Temp'!B6062,IF(CECCZ="CZ04",'Outside Temp'!B6063,IF(CECCZ="CZ12",'Outside Temp'!B6064, IF(CECCZ="CZ13",'Outside Temp'!B6065))))</f>
        <v>59</v>
      </c>
      <c r="G6062" s="12">
        <f t="shared" si="3"/>
        <v>1</v>
      </c>
    </row>
    <row r="6063" ht="15.75" customHeight="1">
      <c r="A6063" s="13">
        <v>42188.177083333336</v>
      </c>
      <c r="B6063" s="73">
        <f t="shared" si="1"/>
        <v>42188</v>
      </c>
      <c r="C6063" s="74">
        <f>IF(NewCustomer="Yes", IF(COUNTIF($I$2:$I$11,B6063)&gt;0,0,WEEKDAY(B6063,2)),IF(COUNTIF($I$2:$I$21,B6063)&gt;0,0,WEEKDAY(B6063,2)))</f>
        <v>0</v>
      </c>
      <c r="D6063" s="74">
        <f t="shared" si="2"/>
        <v>4</v>
      </c>
      <c r="E6063" s="12">
        <f>IFERROR(VLOOKUP(A6063,'IDAR Meter Data'!$A:$B,2,1),"")</f>
        <v>191</v>
      </c>
      <c r="F6063" s="75">
        <f>IF(CECCZ="CZ03",'Outside Temp'!B6063,IF(CECCZ="CZ04",'Outside Temp'!B6064,IF(CECCZ="CZ12",'Outside Temp'!B6065, IF(CECCZ="CZ13",'Outside Temp'!B6066))))</f>
        <v>59</v>
      </c>
      <c r="G6063" s="12">
        <f t="shared" si="3"/>
        <v>1</v>
      </c>
    </row>
    <row r="6064" ht="15.75" customHeight="1">
      <c r="A6064" s="13">
        <v>42188.1875</v>
      </c>
      <c r="B6064" s="73">
        <f t="shared" si="1"/>
        <v>42188</v>
      </c>
      <c r="C6064" s="74">
        <f>IF(NewCustomer="Yes", IF(COUNTIF($I$2:$I$11,B6064)&gt;0,0,WEEKDAY(B6064,2)),IF(COUNTIF($I$2:$I$21,B6064)&gt;0,0,WEEKDAY(B6064,2)))</f>
        <v>0</v>
      </c>
      <c r="D6064" s="74">
        <f t="shared" si="2"/>
        <v>4</v>
      </c>
      <c r="E6064" s="12">
        <f>IFERROR(VLOOKUP(A6064,'IDAR Meter Data'!$A:$B,2,1),"")</f>
        <v>182</v>
      </c>
      <c r="F6064" s="75">
        <f>IF(CECCZ="CZ03",'Outside Temp'!B6064,IF(CECCZ="CZ04",'Outside Temp'!B6065,IF(CECCZ="CZ12",'Outside Temp'!B6066, IF(CECCZ="CZ13",'Outside Temp'!B6067))))</f>
        <v>59</v>
      </c>
      <c r="G6064" s="12">
        <f t="shared" si="3"/>
        <v>1</v>
      </c>
    </row>
    <row r="6065" ht="15.75" customHeight="1">
      <c r="A6065" s="13">
        <v>42188.197916666664</v>
      </c>
      <c r="B6065" s="73">
        <f t="shared" si="1"/>
        <v>42188</v>
      </c>
      <c r="C6065" s="74">
        <f>IF(NewCustomer="Yes", IF(COUNTIF($I$2:$I$11,B6065)&gt;0,0,WEEKDAY(B6065,2)),IF(COUNTIF($I$2:$I$21,B6065)&gt;0,0,WEEKDAY(B6065,2)))</f>
        <v>0</v>
      </c>
      <c r="D6065" s="74">
        <f t="shared" si="2"/>
        <v>4</v>
      </c>
      <c r="E6065" s="12">
        <f>IFERROR(VLOOKUP(A6065,'IDAR Meter Data'!$A:$B,2,1),"")</f>
        <v>182</v>
      </c>
      <c r="F6065" s="75">
        <f>IF(CECCZ="CZ03",'Outside Temp'!B6065,IF(CECCZ="CZ04",'Outside Temp'!B6066,IF(CECCZ="CZ12",'Outside Temp'!B6067, IF(CECCZ="CZ13",'Outside Temp'!B6068))))</f>
        <v>59</v>
      </c>
      <c r="G6065" s="12">
        <f t="shared" si="3"/>
        <v>1</v>
      </c>
    </row>
    <row r="6066" ht="15.75" customHeight="1">
      <c r="A6066" s="13">
        <v>42188.208333333336</v>
      </c>
      <c r="B6066" s="73">
        <f t="shared" si="1"/>
        <v>42188</v>
      </c>
      <c r="C6066" s="74">
        <f>IF(NewCustomer="Yes", IF(COUNTIF($I$2:$I$11,B6066)&gt;0,0,WEEKDAY(B6066,2)),IF(COUNTIF($I$2:$I$21,B6066)&gt;0,0,WEEKDAY(B6066,2)))</f>
        <v>0</v>
      </c>
      <c r="D6066" s="74">
        <f t="shared" si="2"/>
        <v>5</v>
      </c>
      <c r="E6066" s="12">
        <f>IFERROR(VLOOKUP(A6066,'IDAR Meter Data'!$A:$B,2,1),"")</f>
        <v>185</v>
      </c>
      <c r="F6066" s="75">
        <f>IF(CECCZ="CZ03",'Outside Temp'!B6066,IF(CECCZ="CZ04",'Outside Temp'!B6067,IF(CECCZ="CZ12",'Outside Temp'!B6068, IF(CECCZ="CZ13",'Outside Temp'!B6069))))</f>
        <v>59.13333333</v>
      </c>
      <c r="G6066" s="12">
        <f t="shared" si="3"/>
        <v>1</v>
      </c>
    </row>
    <row r="6067" ht="15.75" customHeight="1">
      <c r="A6067" s="13">
        <v>42188.21875</v>
      </c>
      <c r="B6067" s="73">
        <f t="shared" si="1"/>
        <v>42188</v>
      </c>
      <c r="C6067" s="74">
        <f>IF(NewCustomer="Yes", IF(COUNTIF($I$2:$I$11,B6067)&gt;0,0,WEEKDAY(B6067,2)),IF(COUNTIF($I$2:$I$21,B6067)&gt;0,0,WEEKDAY(B6067,2)))</f>
        <v>0</v>
      </c>
      <c r="D6067" s="74">
        <f t="shared" si="2"/>
        <v>5</v>
      </c>
      <c r="E6067" s="12">
        <f>IFERROR(VLOOKUP(A6067,'IDAR Meter Data'!$A:$B,2,1),"")</f>
        <v>189</v>
      </c>
      <c r="F6067" s="75">
        <f>IF(CECCZ="CZ03",'Outside Temp'!B6067,IF(CECCZ="CZ04",'Outside Temp'!B6068,IF(CECCZ="CZ12",'Outside Temp'!B6069, IF(CECCZ="CZ13",'Outside Temp'!B6070))))</f>
        <v>59.63333333</v>
      </c>
      <c r="G6067" s="12">
        <f t="shared" si="3"/>
        <v>1</v>
      </c>
    </row>
    <row r="6068" ht="15.75" customHeight="1">
      <c r="A6068" s="13">
        <v>42188.229166666664</v>
      </c>
      <c r="B6068" s="73">
        <f t="shared" si="1"/>
        <v>42188</v>
      </c>
      <c r="C6068" s="74">
        <f>IF(NewCustomer="Yes", IF(COUNTIF($I$2:$I$11,B6068)&gt;0,0,WEEKDAY(B6068,2)),IF(COUNTIF($I$2:$I$21,B6068)&gt;0,0,WEEKDAY(B6068,2)))</f>
        <v>0</v>
      </c>
      <c r="D6068" s="74">
        <f t="shared" si="2"/>
        <v>5</v>
      </c>
      <c r="E6068" s="12">
        <f>IFERROR(VLOOKUP(A6068,'IDAR Meter Data'!$A:$B,2,1),"")</f>
        <v>182</v>
      </c>
      <c r="F6068" s="75">
        <f>IF(CECCZ="CZ03",'Outside Temp'!B6068,IF(CECCZ="CZ04",'Outside Temp'!B6069,IF(CECCZ="CZ12",'Outside Temp'!B6070, IF(CECCZ="CZ13",'Outside Temp'!B6071))))</f>
        <v>60.13333333</v>
      </c>
      <c r="G6068" s="12">
        <f t="shared" si="3"/>
        <v>1</v>
      </c>
    </row>
    <row r="6069" ht="15.75" customHeight="1">
      <c r="A6069" s="13">
        <v>42188.239583333336</v>
      </c>
      <c r="B6069" s="73">
        <f t="shared" si="1"/>
        <v>42188</v>
      </c>
      <c r="C6069" s="74">
        <f>IF(NewCustomer="Yes", IF(COUNTIF($I$2:$I$11,B6069)&gt;0,0,WEEKDAY(B6069,2)),IF(COUNTIF($I$2:$I$21,B6069)&gt;0,0,WEEKDAY(B6069,2)))</f>
        <v>0</v>
      </c>
      <c r="D6069" s="74">
        <f t="shared" si="2"/>
        <v>5</v>
      </c>
      <c r="E6069" s="12">
        <f>IFERROR(VLOOKUP(A6069,'IDAR Meter Data'!$A:$B,2,1),"")</f>
        <v>183</v>
      </c>
      <c r="F6069" s="75">
        <f>IF(CECCZ="CZ03",'Outside Temp'!B6069,IF(CECCZ="CZ04",'Outside Temp'!B6070,IF(CECCZ="CZ12",'Outside Temp'!B6071, IF(CECCZ="CZ13",'Outside Temp'!B6072))))</f>
        <v>60.63333333</v>
      </c>
      <c r="G6069" s="12">
        <f t="shared" si="3"/>
        <v>1</v>
      </c>
    </row>
    <row r="6070" ht="15.75" customHeight="1">
      <c r="A6070" s="13">
        <v>42188.25</v>
      </c>
      <c r="B6070" s="73">
        <f t="shared" si="1"/>
        <v>42188</v>
      </c>
      <c r="C6070" s="74">
        <f>IF(NewCustomer="Yes", IF(COUNTIF($I$2:$I$11,B6070)&gt;0,0,WEEKDAY(B6070,2)),IF(COUNTIF($I$2:$I$21,B6070)&gt;0,0,WEEKDAY(B6070,2)))</f>
        <v>0</v>
      </c>
      <c r="D6070" s="74">
        <f t="shared" si="2"/>
        <v>6</v>
      </c>
      <c r="E6070" s="12">
        <f>IFERROR(VLOOKUP(A6070,'IDAR Meter Data'!$A:$B,2,1),"")</f>
        <v>183</v>
      </c>
      <c r="F6070" s="75">
        <f>IF(CECCZ="CZ03",'Outside Temp'!B6070,IF(CECCZ="CZ04",'Outside Temp'!B6071,IF(CECCZ="CZ12",'Outside Temp'!B6072, IF(CECCZ="CZ13",'Outside Temp'!B6073))))</f>
        <v>61.13333333</v>
      </c>
      <c r="G6070" s="12">
        <f t="shared" si="3"/>
        <v>1</v>
      </c>
    </row>
    <row r="6071" ht="15.75" customHeight="1">
      <c r="A6071" s="13">
        <v>42188.260416666664</v>
      </c>
      <c r="B6071" s="73">
        <f t="shared" si="1"/>
        <v>42188</v>
      </c>
      <c r="C6071" s="74">
        <f>IF(NewCustomer="Yes", IF(COUNTIF($I$2:$I$11,B6071)&gt;0,0,WEEKDAY(B6071,2)),IF(COUNTIF($I$2:$I$21,B6071)&gt;0,0,WEEKDAY(B6071,2)))</f>
        <v>0</v>
      </c>
      <c r="D6071" s="74">
        <f t="shared" si="2"/>
        <v>6</v>
      </c>
      <c r="E6071" s="12">
        <f>IFERROR(VLOOKUP(A6071,'IDAR Meter Data'!$A:$B,2,1),"")</f>
        <v>182</v>
      </c>
      <c r="F6071" s="75">
        <f>IF(CECCZ="CZ03",'Outside Temp'!B6071,IF(CECCZ="CZ04",'Outside Temp'!B6072,IF(CECCZ="CZ12",'Outside Temp'!B6073, IF(CECCZ="CZ13",'Outside Temp'!B6074))))</f>
        <v>61.63333333</v>
      </c>
      <c r="G6071" s="12">
        <f t="shared" si="3"/>
        <v>1</v>
      </c>
    </row>
    <row r="6072" ht="15.75" customHeight="1">
      <c r="A6072" s="13">
        <v>42188.270833333336</v>
      </c>
      <c r="B6072" s="73">
        <f t="shared" si="1"/>
        <v>42188</v>
      </c>
      <c r="C6072" s="74">
        <f>IF(NewCustomer="Yes", IF(COUNTIF($I$2:$I$11,B6072)&gt;0,0,WEEKDAY(B6072,2)),IF(COUNTIF($I$2:$I$21,B6072)&gt;0,0,WEEKDAY(B6072,2)))</f>
        <v>0</v>
      </c>
      <c r="D6072" s="74">
        <f t="shared" si="2"/>
        <v>6</v>
      </c>
      <c r="E6072" s="12">
        <f>IFERROR(VLOOKUP(A6072,'IDAR Meter Data'!$A:$B,2,1),"")</f>
        <v>183</v>
      </c>
      <c r="F6072" s="75">
        <f>IF(CECCZ="CZ03",'Outside Temp'!B6072,IF(CECCZ="CZ04",'Outside Temp'!B6073,IF(CECCZ="CZ12",'Outside Temp'!B6074, IF(CECCZ="CZ13",'Outside Temp'!B6075))))</f>
        <v>62.13333333</v>
      </c>
      <c r="G6072" s="12">
        <f t="shared" si="3"/>
        <v>1</v>
      </c>
    </row>
    <row r="6073" ht="15.75" customHeight="1">
      <c r="A6073" s="13">
        <v>42188.28125</v>
      </c>
      <c r="B6073" s="73">
        <f t="shared" si="1"/>
        <v>42188</v>
      </c>
      <c r="C6073" s="74">
        <f>IF(NewCustomer="Yes", IF(COUNTIF($I$2:$I$11,B6073)&gt;0,0,WEEKDAY(B6073,2)),IF(COUNTIF($I$2:$I$21,B6073)&gt;0,0,WEEKDAY(B6073,2)))</f>
        <v>0</v>
      </c>
      <c r="D6073" s="74">
        <f t="shared" si="2"/>
        <v>6</v>
      </c>
      <c r="E6073" s="12">
        <f>IFERROR(VLOOKUP(A6073,'IDAR Meter Data'!$A:$B,2,1),"")</f>
        <v>188</v>
      </c>
      <c r="F6073" s="75">
        <f>IF(CECCZ="CZ03",'Outside Temp'!B6073,IF(CECCZ="CZ04",'Outside Temp'!B6074,IF(CECCZ="CZ12",'Outside Temp'!B6075, IF(CECCZ="CZ13",'Outside Temp'!B6076))))</f>
        <v>62.63333333</v>
      </c>
      <c r="G6073" s="12">
        <f t="shared" si="3"/>
        <v>1</v>
      </c>
    </row>
    <row r="6074" ht="15.75" customHeight="1">
      <c r="A6074" s="13">
        <v>42188.291666666664</v>
      </c>
      <c r="B6074" s="73">
        <f t="shared" si="1"/>
        <v>42188</v>
      </c>
      <c r="C6074" s="74">
        <f>IF(NewCustomer="Yes", IF(COUNTIF($I$2:$I$11,B6074)&gt;0,0,WEEKDAY(B6074,2)),IF(COUNTIF($I$2:$I$21,B6074)&gt;0,0,WEEKDAY(B6074,2)))</f>
        <v>0</v>
      </c>
      <c r="D6074" s="74">
        <f t="shared" si="2"/>
        <v>7</v>
      </c>
      <c r="E6074" s="12">
        <f>IFERROR(VLOOKUP(A6074,'IDAR Meter Data'!$A:$B,2,1),"")</f>
        <v>182</v>
      </c>
      <c r="F6074" s="75">
        <f>IF(CECCZ="CZ03",'Outside Temp'!B6074,IF(CECCZ="CZ04",'Outside Temp'!B6075,IF(CECCZ="CZ12",'Outside Temp'!B6076, IF(CECCZ="CZ13",'Outside Temp'!B6077))))</f>
        <v>63.13333333</v>
      </c>
      <c r="G6074" s="12">
        <f t="shared" si="3"/>
        <v>1</v>
      </c>
    </row>
    <row r="6075" ht="15.75" customHeight="1">
      <c r="A6075" s="13">
        <v>42188.302083333336</v>
      </c>
      <c r="B6075" s="73">
        <f t="shared" si="1"/>
        <v>42188</v>
      </c>
      <c r="C6075" s="74">
        <f>IF(NewCustomer="Yes", IF(COUNTIF($I$2:$I$11,B6075)&gt;0,0,WEEKDAY(B6075,2)),IF(COUNTIF($I$2:$I$21,B6075)&gt;0,0,WEEKDAY(B6075,2)))</f>
        <v>0</v>
      </c>
      <c r="D6075" s="74">
        <f t="shared" si="2"/>
        <v>7</v>
      </c>
      <c r="E6075" s="12">
        <f>IFERROR(VLOOKUP(A6075,'IDAR Meter Data'!$A:$B,2,1),"")</f>
        <v>180</v>
      </c>
      <c r="F6075" s="75">
        <f>IF(CECCZ="CZ03",'Outside Temp'!B6075,IF(CECCZ="CZ04",'Outside Temp'!B6076,IF(CECCZ="CZ12",'Outside Temp'!B6077, IF(CECCZ="CZ13",'Outside Temp'!B6078))))</f>
        <v>63.63333333</v>
      </c>
      <c r="G6075" s="12">
        <f t="shared" si="3"/>
        <v>1</v>
      </c>
    </row>
    <row r="6076" ht="15.75" customHeight="1">
      <c r="A6076" s="13">
        <v>42188.3125</v>
      </c>
      <c r="B6076" s="73">
        <f t="shared" si="1"/>
        <v>42188</v>
      </c>
      <c r="C6076" s="74">
        <f>IF(NewCustomer="Yes", IF(COUNTIF($I$2:$I$11,B6076)&gt;0,0,WEEKDAY(B6076,2)),IF(COUNTIF($I$2:$I$21,B6076)&gt;0,0,WEEKDAY(B6076,2)))</f>
        <v>0</v>
      </c>
      <c r="D6076" s="74">
        <f t="shared" si="2"/>
        <v>7</v>
      </c>
      <c r="E6076" s="12">
        <f>IFERROR(VLOOKUP(A6076,'IDAR Meter Data'!$A:$B,2,1),"")</f>
        <v>186</v>
      </c>
      <c r="F6076" s="75">
        <f>IF(CECCZ="CZ03",'Outside Temp'!B6076,IF(CECCZ="CZ04",'Outside Temp'!B6077,IF(CECCZ="CZ12",'Outside Temp'!B6078, IF(CECCZ="CZ13",'Outside Temp'!B6079))))</f>
        <v>64.13333333</v>
      </c>
      <c r="G6076" s="12">
        <f t="shared" si="3"/>
        <v>1</v>
      </c>
    </row>
    <row r="6077" ht="15.75" customHeight="1">
      <c r="A6077" s="13">
        <v>42188.322916666664</v>
      </c>
      <c r="B6077" s="73">
        <f t="shared" si="1"/>
        <v>42188</v>
      </c>
      <c r="C6077" s="74">
        <f>IF(NewCustomer="Yes", IF(COUNTIF($I$2:$I$11,B6077)&gt;0,0,WEEKDAY(B6077,2)),IF(COUNTIF($I$2:$I$21,B6077)&gt;0,0,WEEKDAY(B6077,2)))</f>
        <v>0</v>
      </c>
      <c r="D6077" s="74">
        <f t="shared" si="2"/>
        <v>7</v>
      </c>
      <c r="E6077" s="12">
        <f>IFERROR(VLOOKUP(A6077,'IDAR Meter Data'!$A:$B,2,1),"")</f>
        <v>180</v>
      </c>
      <c r="F6077" s="75">
        <f>IF(CECCZ="CZ03",'Outside Temp'!B6077,IF(CECCZ="CZ04",'Outside Temp'!B6078,IF(CECCZ="CZ12",'Outside Temp'!B6079, IF(CECCZ="CZ13",'Outside Temp'!B6080))))</f>
        <v>64.63333333</v>
      </c>
      <c r="G6077" s="12">
        <f t="shared" si="3"/>
        <v>1</v>
      </c>
    </row>
    <row r="6078" ht="15.75" customHeight="1">
      <c r="A6078" s="13">
        <v>42188.333333333336</v>
      </c>
      <c r="B6078" s="73">
        <f t="shared" si="1"/>
        <v>42188</v>
      </c>
      <c r="C6078" s="74">
        <f>IF(NewCustomer="Yes", IF(COUNTIF($I$2:$I$11,B6078)&gt;0,0,WEEKDAY(B6078,2)),IF(COUNTIF($I$2:$I$21,B6078)&gt;0,0,WEEKDAY(B6078,2)))</f>
        <v>0</v>
      </c>
      <c r="D6078" s="74">
        <f t="shared" si="2"/>
        <v>8</v>
      </c>
      <c r="E6078" s="12">
        <f>IFERROR(VLOOKUP(A6078,'IDAR Meter Data'!$A:$B,2,1),"")</f>
        <v>183</v>
      </c>
      <c r="F6078" s="75">
        <f>IF(CECCZ="CZ03",'Outside Temp'!B6078,IF(CECCZ="CZ04",'Outside Temp'!B6079,IF(CECCZ="CZ12",'Outside Temp'!B6080, IF(CECCZ="CZ13",'Outside Temp'!B6081))))</f>
        <v>65.06666667</v>
      </c>
      <c r="G6078" s="12">
        <f t="shared" si="3"/>
        <v>2</v>
      </c>
    </row>
    <row r="6079" ht="15.75" customHeight="1">
      <c r="A6079" s="13">
        <v>42188.34375</v>
      </c>
      <c r="B6079" s="73">
        <f t="shared" si="1"/>
        <v>42188</v>
      </c>
      <c r="C6079" s="74">
        <f>IF(NewCustomer="Yes", IF(COUNTIF($I$2:$I$11,B6079)&gt;0,0,WEEKDAY(B6079,2)),IF(COUNTIF($I$2:$I$21,B6079)&gt;0,0,WEEKDAY(B6079,2)))</f>
        <v>0</v>
      </c>
      <c r="D6079" s="74">
        <f t="shared" si="2"/>
        <v>8</v>
      </c>
      <c r="E6079" s="12">
        <f>IFERROR(VLOOKUP(A6079,'IDAR Meter Data'!$A:$B,2,1),"")</f>
        <v>191</v>
      </c>
      <c r="F6079" s="75">
        <f>IF(CECCZ="CZ03",'Outside Temp'!B6079,IF(CECCZ="CZ04",'Outside Temp'!B6080,IF(CECCZ="CZ12",'Outside Temp'!B6081, IF(CECCZ="CZ13",'Outside Temp'!B6082))))</f>
        <v>65.31666667</v>
      </c>
      <c r="G6079" s="12">
        <f t="shared" si="3"/>
        <v>2</v>
      </c>
    </row>
    <row r="6080" ht="15.75" customHeight="1">
      <c r="A6080" s="13">
        <v>42188.354166666664</v>
      </c>
      <c r="B6080" s="73">
        <f t="shared" si="1"/>
        <v>42188</v>
      </c>
      <c r="C6080" s="74">
        <f>IF(NewCustomer="Yes", IF(COUNTIF($I$2:$I$11,B6080)&gt;0,0,WEEKDAY(B6080,2)),IF(COUNTIF($I$2:$I$21,B6080)&gt;0,0,WEEKDAY(B6080,2)))</f>
        <v>0</v>
      </c>
      <c r="D6080" s="74">
        <f t="shared" si="2"/>
        <v>8</v>
      </c>
      <c r="E6080" s="12">
        <f>IFERROR(VLOOKUP(A6080,'IDAR Meter Data'!$A:$B,2,1),"")</f>
        <v>183</v>
      </c>
      <c r="F6080" s="75">
        <f>IF(CECCZ="CZ03",'Outside Temp'!B6080,IF(CECCZ="CZ04",'Outside Temp'!B6081,IF(CECCZ="CZ12",'Outside Temp'!B6082, IF(CECCZ="CZ13",'Outside Temp'!B6083))))</f>
        <v>65.56666667</v>
      </c>
      <c r="G6080" s="12">
        <f t="shared" si="3"/>
        <v>2</v>
      </c>
    </row>
    <row r="6081" ht="15.75" customHeight="1">
      <c r="A6081" s="13">
        <v>42188.364583333336</v>
      </c>
      <c r="B6081" s="73">
        <f t="shared" si="1"/>
        <v>42188</v>
      </c>
      <c r="C6081" s="74">
        <f>IF(NewCustomer="Yes", IF(COUNTIF($I$2:$I$11,B6081)&gt;0,0,WEEKDAY(B6081,2)),IF(COUNTIF($I$2:$I$21,B6081)&gt;0,0,WEEKDAY(B6081,2)))</f>
        <v>0</v>
      </c>
      <c r="D6081" s="74">
        <f t="shared" si="2"/>
        <v>8</v>
      </c>
      <c r="E6081" s="12">
        <f>IFERROR(VLOOKUP(A6081,'IDAR Meter Data'!$A:$B,2,1),"")</f>
        <v>185</v>
      </c>
      <c r="F6081" s="75">
        <f>IF(CECCZ="CZ03",'Outside Temp'!B6081,IF(CECCZ="CZ04",'Outside Temp'!B6082,IF(CECCZ="CZ12",'Outside Temp'!B6083, IF(CECCZ="CZ13",'Outside Temp'!B6084))))</f>
        <v>65.81666667</v>
      </c>
      <c r="G6081" s="12">
        <f t="shared" si="3"/>
        <v>2</v>
      </c>
    </row>
    <row r="6082" ht="15.75" customHeight="1">
      <c r="A6082" s="13">
        <v>42188.375</v>
      </c>
      <c r="B6082" s="73">
        <f t="shared" si="1"/>
        <v>42188</v>
      </c>
      <c r="C6082" s="74">
        <f>IF(NewCustomer="Yes", IF(COUNTIF($I$2:$I$11,B6082)&gt;0,0,WEEKDAY(B6082,2)),IF(COUNTIF($I$2:$I$21,B6082)&gt;0,0,WEEKDAY(B6082,2)))</f>
        <v>0</v>
      </c>
      <c r="D6082" s="74">
        <f t="shared" si="2"/>
        <v>9</v>
      </c>
      <c r="E6082" s="12">
        <f>IFERROR(VLOOKUP(A6082,'IDAR Meter Data'!$A:$B,2,1),"")</f>
        <v>189</v>
      </c>
      <c r="F6082" s="75">
        <f>IF(CECCZ="CZ03",'Outside Temp'!B6082,IF(CECCZ="CZ04",'Outside Temp'!B6083,IF(CECCZ="CZ12",'Outside Temp'!B6084, IF(CECCZ="CZ13",'Outside Temp'!B6085))))</f>
        <v>66.06666667</v>
      </c>
      <c r="G6082" s="12">
        <f t="shared" si="3"/>
        <v>2</v>
      </c>
    </row>
    <row r="6083" ht="15.75" customHeight="1">
      <c r="A6083" s="13">
        <v>42188.385416666664</v>
      </c>
      <c r="B6083" s="73">
        <f t="shared" si="1"/>
        <v>42188</v>
      </c>
      <c r="C6083" s="74">
        <f>IF(NewCustomer="Yes", IF(COUNTIF($I$2:$I$11,B6083)&gt;0,0,WEEKDAY(B6083,2)),IF(COUNTIF($I$2:$I$21,B6083)&gt;0,0,WEEKDAY(B6083,2)))</f>
        <v>0</v>
      </c>
      <c r="D6083" s="74">
        <f t="shared" si="2"/>
        <v>9</v>
      </c>
      <c r="E6083" s="12">
        <f>IFERROR(VLOOKUP(A6083,'IDAR Meter Data'!$A:$B,2,1),"")</f>
        <v>190</v>
      </c>
      <c r="F6083" s="75">
        <f>IF(CECCZ="CZ03",'Outside Temp'!B6083,IF(CECCZ="CZ04",'Outside Temp'!B6084,IF(CECCZ="CZ12",'Outside Temp'!B6085, IF(CECCZ="CZ13",'Outside Temp'!B6086))))</f>
        <v>66.31666667</v>
      </c>
      <c r="G6083" s="12">
        <f t="shared" si="3"/>
        <v>2</v>
      </c>
    </row>
    <row r="6084" ht="15.75" customHeight="1">
      <c r="A6084" s="13">
        <v>42188.395833333336</v>
      </c>
      <c r="B6084" s="73">
        <f t="shared" si="1"/>
        <v>42188</v>
      </c>
      <c r="C6084" s="74">
        <f>IF(NewCustomer="Yes", IF(COUNTIF($I$2:$I$11,B6084)&gt;0,0,WEEKDAY(B6084,2)),IF(COUNTIF($I$2:$I$21,B6084)&gt;0,0,WEEKDAY(B6084,2)))</f>
        <v>0</v>
      </c>
      <c r="D6084" s="74">
        <f t="shared" si="2"/>
        <v>9</v>
      </c>
      <c r="E6084" s="12">
        <f>IFERROR(VLOOKUP(A6084,'IDAR Meter Data'!$A:$B,2,1),"")</f>
        <v>196</v>
      </c>
      <c r="F6084" s="75">
        <f>IF(CECCZ="CZ03",'Outside Temp'!B6084,IF(CECCZ="CZ04",'Outside Temp'!B6085,IF(CECCZ="CZ12",'Outside Temp'!B6086, IF(CECCZ="CZ13",'Outside Temp'!B6087))))</f>
        <v>66.56666667</v>
      </c>
      <c r="G6084" s="12">
        <f t="shared" si="3"/>
        <v>2</v>
      </c>
    </row>
    <row r="6085" ht="15.75" customHeight="1">
      <c r="A6085" s="13">
        <v>42188.40625</v>
      </c>
      <c r="B6085" s="73">
        <f t="shared" si="1"/>
        <v>42188</v>
      </c>
      <c r="C6085" s="74">
        <f>IF(NewCustomer="Yes", IF(COUNTIF($I$2:$I$11,B6085)&gt;0,0,WEEKDAY(B6085,2)),IF(COUNTIF($I$2:$I$21,B6085)&gt;0,0,WEEKDAY(B6085,2)))</f>
        <v>0</v>
      </c>
      <c r="D6085" s="74">
        <f t="shared" si="2"/>
        <v>9</v>
      </c>
      <c r="E6085" s="12">
        <f>IFERROR(VLOOKUP(A6085,'IDAR Meter Data'!$A:$B,2,1),"")</f>
        <v>198</v>
      </c>
      <c r="F6085" s="75">
        <f>IF(CECCZ="CZ03",'Outside Temp'!B6085,IF(CECCZ="CZ04",'Outside Temp'!B6086,IF(CECCZ="CZ12",'Outside Temp'!B6087, IF(CECCZ="CZ13",'Outside Temp'!B6088))))</f>
        <v>66.81666667</v>
      </c>
      <c r="G6085" s="12">
        <f t="shared" si="3"/>
        <v>2</v>
      </c>
    </row>
    <row r="6086" ht="15.75" customHeight="1">
      <c r="A6086" s="13">
        <v>42188.416666666664</v>
      </c>
      <c r="B6086" s="73">
        <f t="shared" si="1"/>
        <v>42188</v>
      </c>
      <c r="C6086" s="74">
        <f>IF(NewCustomer="Yes", IF(COUNTIF($I$2:$I$11,B6086)&gt;0,0,WEEKDAY(B6086,2)),IF(COUNTIF($I$2:$I$21,B6086)&gt;0,0,WEEKDAY(B6086,2)))</f>
        <v>0</v>
      </c>
      <c r="D6086" s="74">
        <f t="shared" si="2"/>
        <v>10</v>
      </c>
      <c r="E6086" s="12">
        <f>IFERROR(VLOOKUP(A6086,'IDAR Meter Data'!$A:$B,2,1),"")</f>
        <v>200</v>
      </c>
      <c r="F6086" s="75">
        <f>IF(CECCZ="CZ03",'Outside Temp'!B6086,IF(CECCZ="CZ04",'Outside Temp'!B6087,IF(CECCZ="CZ12",'Outside Temp'!B6088, IF(CECCZ="CZ13",'Outside Temp'!B6089))))</f>
        <v>67.2</v>
      </c>
      <c r="G6086" s="12">
        <f t="shared" si="3"/>
        <v>2</v>
      </c>
    </row>
    <row r="6087" ht="15.75" customHeight="1">
      <c r="A6087" s="13">
        <v>42188.427083333336</v>
      </c>
      <c r="B6087" s="73">
        <f t="shared" si="1"/>
        <v>42188</v>
      </c>
      <c r="C6087" s="74">
        <f>IF(NewCustomer="Yes", IF(COUNTIF($I$2:$I$11,B6087)&gt;0,0,WEEKDAY(B6087,2)),IF(COUNTIF($I$2:$I$21,B6087)&gt;0,0,WEEKDAY(B6087,2)))</f>
        <v>0</v>
      </c>
      <c r="D6087" s="74">
        <f t="shared" si="2"/>
        <v>10</v>
      </c>
      <c r="E6087" s="12">
        <f>IFERROR(VLOOKUP(A6087,'IDAR Meter Data'!$A:$B,2,1),"")</f>
        <v>204</v>
      </c>
      <c r="F6087" s="75">
        <f>IF(CECCZ="CZ03",'Outside Temp'!B6087,IF(CECCZ="CZ04",'Outside Temp'!B6088,IF(CECCZ="CZ12",'Outside Temp'!B6089, IF(CECCZ="CZ13",'Outside Temp'!B6090))))</f>
        <v>67.95</v>
      </c>
      <c r="G6087" s="12">
        <f t="shared" si="3"/>
        <v>2</v>
      </c>
    </row>
    <row r="6088" ht="15.75" customHeight="1">
      <c r="A6088" s="13">
        <v>42188.4375</v>
      </c>
      <c r="B6088" s="73">
        <f t="shared" si="1"/>
        <v>42188</v>
      </c>
      <c r="C6088" s="74">
        <f>IF(NewCustomer="Yes", IF(COUNTIF($I$2:$I$11,B6088)&gt;0,0,WEEKDAY(B6088,2)),IF(COUNTIF($I$2:$I$21,B6088)&gt;0,0,WEEKDAY(B6088,2)))</f>
        <v>0</v>
      </c>
      <c r="D6088" s="74">
        <f t="shared" si="2"/>
        <v>10</v>
      </c>
      <c r="E6088" s="12">
        <f>IFERROR(VLOOKUP(A6088,'IDAR Meter Data'!$A:$B,2,1),"")</f>
        <v>214</v>
      </c>
      <c r="F6088" s="75">
        <f>IF(CECCZ="CZ03",'Outside Temp'!B6088,IF(CECCZ="CZ04",'Outside Temp'!B6089,IF(CECCZ="CZ12",'Outside Temp'!B6090, IF(CECCZ="CZ13",'Outside Temp'!B6091))))</f>
        <v>68.7</v>
      </c>
      <c r="G6088" s="12">
        <f t="shared" si="3"/>
        <v>2</v>
      </c>
    </row>
    <row r="6089" ht="15.75" customHeight="1">
      <c r="A6089" s="13">
        <v>42188.447916666664</v>
      </c>
      <c r="B6089" s="73">
        <f t="shared" si="1"/>
        <v>42188</v>
      </c>
      <c r="C6089" s="74">
        <f>IF(NewCustomer="Yes", IF(COUNTIF($I$2:$I$11,B6089)&gt;0,0,WEEKDAY(B6089,2)),IF(COUNTIF($I$2:$I$21,B6089)&gt;0,0,WEEKDAY(B6089,2)))</f>
        <v>0</v>
      </c>
      <c r="D6089" s="74">
        <f t="shared" si="2"/>
        <v>10</v>
      </c>
      <c r="E6089" s="12">
        <f>IFERROR(VLOOKUP(A6089,'IDAR Meter Data'!$A:$B,2,1),"")</f>
        <v>217</v>
      </c>
      <c r="F6089" s="75">
        <f>IF(CECCZ="CZ03",'Outside Temp'!B6089,IF(CECCZ="CZ04",'Outside Temp'!B6090,IF(CECCZ="CZ12",'Outside Temp'!B6091, IF(CECCZ="CZ13",'Outside Temp'!B6092))))</f>
        <v>69.45</v>
      </c>
      <c r="G6089" s="12">
        <f t="shared" si="3"/>
        <v>2</v>
      </c>
    </row>
    <row r="6090" ht="15.75" customHeight="1">
      <c r="A6090" s="13">
        <v>42188.458333333336</v>
      </c>
      <c r="B6090" s="73">
        <f t="shared" si="1"/>
        <v>42188</v>
      </c>
      <c r="C6090" s="74">
        <f>IF(NewCustomer="Yes", IF(COUNTIF($I$2:$I$11,B6090)&gt;0,0,WEEKDAY(B6090,2)),IF(COUNTIF($I$2:$I$21,B6090)&gt;0,0,WEEKDAY(B6090,2)))</f>
        <v>0</v>
      </c>
      <c r="D6090" s="74">
        <f t="shared" si="2"/>
        <v>11</v>
      </c>
      <c r="E6090" s="12">
        <f>IFERROR(VLOOKUP(A6090,'IDAR Meter Data'!$A:$B,2,1),"")</f>
        <v>208</v>
      </c>
      <c r="F6090" s="75">
        <f>IF(CECCZ="CZ03",'Outside Temp'!B6090,IF(CECCZ="CZ04",'Outside Temp'!B6091,IF(CECCZ="CZ12",'Outside Temp'!B6092, IF(CECCZ="CZ13",'Outside Temp'!B6093))))</f>
        <v>70.13333333</v>
      </c>
      <c r="G6090" s="12">
        <f t="shared" si="3"/>
        <v>3</v>
      </c>
    </row>
    <row r="6091" ht="15.75" customHeight="1">
      <c r="A6091" s="13">
        <v>42188.46875</v>
      </c>
      <c r="B6091" s="73">
        <f t="shared" si="1"/>
        <v>42188</v>
      </c>
      <c r="C6091" s="74">
        <f>IF(NewCustomer="Yes", IF(COUNTIF($I$2:$I$11,B6091)&gt;0,0,WEEKDAY(B6091,2)),IF(COUNTIF($I$2:$I$21,B6091)&gt;0,0,WEEKDAY(B6091,2)))</f>
        <v>0</v>
      </c>
      <c r="D6091" s="74">
        <f t="shared" si="2"/>
        <v>11</v>
      </c>
      <c r="E6091" s="12">
        <f>IFERROR(VLOOKUP(A6091,'IDAR Meter Data'!$A:$B,2,1),"")</f>
        <v>211</v>
      </c>
      <c r="F6091" s="75">
        <f>IF(CECCZ="CZ03",'Outside Temp'!B6091,IF(CECCZ="CZ04",'Outside Temp'!B6092,IF(CECCZ="CZ12",'Outside Temp'!B6093, IF(CECCZ="CZ13",'Outside Temp'!B6094))))</f>
        <v>70.63333333</v>
      </c>
      <c r="G6091" s="12">
        <f t="shared" si="3"/>
        <v>3</v>
      </c>
    </row>
    <row r="6092" ht="15.75" customHeight="1">
      <c r="A6092" s="13">
        <v>42188.479166666664</v>
      </c>
      <c r="B6092" s="73">
        <f t="shared" si="1"/>
        <v>42188</v>
      </c>
      <c r="C6092" s="74">
        <f>IF(NewCustomer="Yes", IF(COUNTIF($I$2:$I$11,B6092)&gt;0,0,WEEKDAY(B6092,2)),IF(COUNTIF($I$2:$I$21,B6092)&gt;0,0,WEEKDAY(B6092,2)))</f>
        <v>0</v>
      </c>
      <c r="D6092" s="74">
        <f t="shared" si="2"/>
        <v>11</v>
      </c>
      <c r="E6092" s="12">
        <f>IFERROR(VLOOKUP(A6092,'IDAR Meter Data'!$A:$B,2,1),"")</f>
        <v>223</v>
      </c>
      <c r="F6092" s="75">
        <f>IF(CECCZ="CZ03",'Outside Temp'!B6092,IF(CECCZ="CZ04",'Outside Temp'!B6093,IF(CECCZ="CZ12",'Outside Temp'!B6094, IF(CECCZ="CZ13",'Outside Temp'!B6095))))</f>
        <v>71.13333333</v>
      </c>
      <c r="G6092" s="12">
        <f t="shared" si="3"/>
        <v>3</v>
      </c>
    </row>
    <row r="6093" ht="15.75" customHeight="1">
      <c r="A6093" s="13">
        <v>42188.489583333336</v>
      </c>
      <c r="B6093" s="73">
        <f t="shared" si="1"/>
        <v>42188</v>
      </c>
      <c r="C6093" s="74">
        <f>IF(NewCustomer="Yes", IF(COUNTIF($I$2:$I$11,B6093)&gt;0,0,WEEKDAY(B6093,2)),IF(COUNTIF($I$2:$I$21,B6093)&gt;0,0,WEEKDAY(B6093,2)))</f>
        <v>0</v>
      </c>
      <c r="D6093" s="74">
        <f t="shared" si="2"/>
        <v>11</v>
      </c>
      <c r="E6093" s="12">
        <f>IFERROR(VLOOKUP(A6093,'IDAR Meter Data'!$A:$B,2,1),"")</f>
        <v>219</v>
      </c>
      <c r="F6093" s="75">
        <f>IF(CECCZ="CZ03",'Outside Temp'!B6093,IF(CECCZ="CZ04",'Outside Temp'!B6094,IF(CECCZ="CZ12",'Outside Temp'!B6095, IF(CECCZ="CZ13",'Outside Temp'!B6096))))</f>
        <v>71.63333333</v>
      </c>
      <c r="G6093" s="12">
        <f t="shared" si="3"/>
        <v>3</v>
      </c>
    </row>
    <row r="6094" ht="15.75" customHeight="1">
      <c r="A6094" s="13">
        <v>42188.5</v>
      </c>
      <c r="B6094" s="73">
        <f t="shared" si="1"/>
        <v>42188</v>
      </c>
      <c r="C6094" s="74">
        <f>IF(NewCustomer="Yes", IF(COUNTIF($I$2:$I$11,B6094)&gt;0,0,WEEKDAY(B6094,2)),IF(COUNTIF($I$2:$I$21,B6094)&gt;0,0,WEEKDAY(B6094,2)))</f>
        <v>0</v>
      </c>
      <c r="D6094" s="74">
        <f t="shared" si="2"/>
        <v>12</v>
      </c>
      <c r="E6094" s="12">
        <f>IFERROR(VLOOKUP(A6094,'IDAR Meter Data'!$A:$B,2,1),"")</f>
        <v>218</v>
      </c>
      <c r="F6094" s="75">
        <f>IF(CECCZ="CZ03",'Outside Temp'!B6094,IF(CECCZ="CZ04",'Outside Temp'!B6095,IF(CECCZ="CZ12",'Outside Temp'!B6096, IF(CECCZ="CZ13",'Outside Temp'!B6097))))</f>
        <v>72</v>
      </c>
      <c r="G6094" s="12">
        <f t="shared" si="3"/>
        <v>3</v>
      </c>
    </row>
    <row r="6095" ht="15.75" customHeight="1">
      <c r="A6095" s="13">
        <v>42188.510416666664</v>
      </c>
      <c r="B6095" s="73">
        <f t="shared" si="1"/>
        <v>42188</v>
      </c>
      <c r="C6095" s="74">
        <f>IF(NewCustomer="Yes", IF(COUNTIF($I$2:$I$11,B6095)&gt;0,0,WEEKDAY(B6095,2)),IF(COUNTIF($I$2:$I$21,B6095)&gt;0,0,WEEKDAY(B6095,2)))</f>
        <v>0</v>
      </c>
      <c r="D6095" s="74">
        <f t="shared" si="2"/>
        <v>12</v>
      </c>
      <c r="E6095" s="12">
        <f>IFERROR(VLOOKUP(A6095,'IDAR Meter Data'!$A:$B,2,1),"")</f>
        <v>233</v>
      </c>
      <c r="F6095" s="75">
        <f>IF(CECCZ="CZ03",'Outside Temp'!B6095,IF(CECCZ="CZ04",'Outside Temp'!B6096,IF(CECCZ="CZ12",'Outside Temp'!B6097, IF(CECCZ="CZ13",'Outside Temp'!B6098))))</f>
        <v>72</v>
      </c>
      <c r="G6095" s="12">
        <f t="shared" si="3"/>
        <v>3</v>
      </c>
    </row>
    <row r="6096" ht="15.75" customHeight="1">
      <c r="A6096" s="13">
        <v>42188.520833333336</v>
      </c>
      <c r="B6096" s="73">
        <f t="shared" si="1"/>
        <v>42188</v>
      </c>
      <c r="C6096" s="74">
        <f>IF(NewCustomer="Yes", IF(COUNTIF($I$2:$I$11,B6096)&gt;0,0,WEEKDAY(B6096,2)),IF(COUNTIF($I$2:$I$21,B6096)&gt;0,0,WEEKDAY(B6096,2)))</f>
        <v>0</v>
      </c>
      <c r="D6096" s="74">
        <f t="shared" si="2"/>
        <v>12</v>
      </c>
      <c r="E6096" s="12">
        <f>IFERROR(VLOOKUP(A6096,'IDAR Meter Data'!$A:$B,2,1),"")</f>
        <v>221</v>
      </c>
      <c r="F6096" s="75">
        <f>IF(CECCZ="CZ03",'Outside Temp'!B6096,IF(CECCZ="CZ04",'Outside Temp'!B6097,IF(CECCZ="CZ12",'Outside Temp'!B6098, IF(CECCZ="CZ13",'Outside Temp'!B6099))))</f>
        <v>72</v>
      </c>
      <c r="G6096" s="12">
        <f t="shared" si="3"/>
        <v>3</v>
      </c>
    </row>
    <row r="6097" ht="15.75" customHeight="1">
      <c r="A6097" s="13">
        <v>42188.53125</v>
      </c>
      <c r="B6097" s="73">
        <f t="shared" si="1"/>
        <v>42188</v>
      </c>
      <c r="C6097" s="74">
        <f>IF(NewCustomer="Yes", IF(COUNTIF($I$2:$I$11,B6097)&gt;0,0,WEEKDAY(B6097,2)),IF(COUNTIF($I$2:$I$21,B6097)&gt;0,0,WEEKDAY(B6097,2)))</f>
        <v>0</v>
      </c>
      <c r="D6097" s="74">
        <f t="shared" si="2"/>
        <v>12</v>
      </c>
      <c r="E6097" s="12">
        <f>IFERROR(VLOOKUP(A6097,'IDAR Meter Data'!$A:$B,2,1),"")</f>
        <v>241</v>
      </c>
      <c r="F6097" s="75">
        <f>IF(CECCZ="CZ03",'Outside Temp'!B6097,IF(CECCZ="CZ04",'Outside Temp'!B6098,IF(CECCZ="CZ12",'Outside Temp'!B6099, IF(CECCZ="CZ13",'Outside Temp'!B6100))))</f>
        <v>72</v>
      </c>
      <c r="G6097" s="12">
        <f t="shared" si="3"/>
        <v>3</v>
      </c>
    </row>
    <row r="6098" ht="15.75" customHeight="1">
      <c r="A6098" s="13">
        <v>42188.541666666664</v>
      </c>
      <c r="B6098" s="73">
        <f t="shared" si="1"/>
        <v>42188</v>
      </c>
      <c r="C6098" s="74">
        <f>IF(NewCustomer="Yes", IF(COUNTIF($I$2:$I$11,B6098)&gt;0,0,WEEKDAY(B6098,2)),IF(COUNTIF($I$2:$I$21,B6098)&gt;0,0,WEEKDAY(B6098,2)))</f>
        <v>0</v>
      </c>
      <c r="D6098" s="74">
        <f t="shared" si="2"/>
        <v>13</v>
      </c>
      <c r="E6098" s="12">
        <f>IFERROR(VLOOKUP(A6098,'IDAR Meter Data'!$A:$B,2,1),"")</f>
        <v>227</v>
      </c>
      <c r="F6098" s="75">
        <f>IF(CECCZ="CZ03",'Outside Temp'!B6098,IF(CECCZ="CZ04",'Outside Temp'!B6099,IF(CECCZ="CZ12",'Outside Temp'!B6100, IF(CECCZ="CZ13",'Outside Temp'!B6101))))</f>
        <v>72</v>
      </c>
      <c r="G6098" s="12">
        <f t="shared" si="3"/>
        <v>3</v>
      </c>
    </row>
    <row r="6099" ht="15.75" customHeight="1">
      <c r="A6099" s="13">
        <v>42188.552083333336</v>
      </c>
      <c r="B6099" s="73">
        <f t="shared" si="1"/>
        <v>42188</v>
      </c>
      <c r="C6099" s="74">
        <f>IF(NewCustomer="Yes", IF(COUNTIF($I$2:$I$11,B6099)&gt;0,0,WEEKDAY(B6099,2)),IF(COUNTIF($I$2:$I$21,B6099)&gt;0,0,WEEKDAY(B6099,2)))</f>
        <v>0</v>
      </c>
      <c r="D6099" s="74">
        <f t="shared" si="2"/>
        <v>13</v>
      </c>
      <c r="E6099" s="12">
        <f>IFERROR(VLOOKUP(A6099,'IDAR Meter Data'!$A:$B,2,1),"")</f>
        <v>233</v>
      </c>
      <c r="F6099" s="75">
        <f>IF(CECCZ="CZ03",'Outside Temp'!B6099,IF(CECCZ="CZ04",'Outside Temp'!B6100,IF(CECCZ="CZ12",'Outside Temp'!B6101, IF(CECCZ="CZ13",'Outside Temp'!B6102))))</f>
        <v>72</v>
      </c>
      <c r="G6099" s="12">
        <f t="shared" si="3"/>
        <v>3</v>
      </c>
    </row>
    <row r="6100" ht="15.75" customHeight="1">
      <c r="A6100" s="13">
        <v>42188.5625</v>
      </c>
      <c r="B6100" s="73">
        <f t="shared" si="1"/>
        <v>42188</v>
      </c>
      <c r="C6100" s="74">
        <f>IF(NewCustomer="Yes", IF(COUNTIF($I$2:$I$11,B6100)&gt;0,0,WEEKDAY(B6100,2)),IF(COUNTIF($I$2:$I$21,B6100)&gt;0,0,WEEKDAY(B6100,2)))</f>
        <v>0</v>
      </c>
      <c r="D6100" s="74">
        <f t="shared" si="2"/>
        <v>13</v>
      </c>
      <c r="E6100" s="12">
        <f>IFERROR(VLOOKUP(A6100,'IDAR Meter Data'!$A:$B,2,1),"")</f>
        <v>233</v>
      </c>
      <c r="F6100" s="75">
        <f>IF(CECCZ="CZ03",'Outside Temp'!B6100,IF(CECCZ="CZ04",'Outside Temp'!B6101,IF(CECCZ="CZ12",'Outside Temp'!B6102, IF(CECCZ="CZ13",'Outside Temp'!B6103))))</f>
        <v>72</v>
      </c>
      <c r="G6100" s="12">
        <f t="shared" si="3"/>
        <v>3</v>
      </c>
    </row>
    <row r="6101" ht="15.75" customHeight="1">
      <c r="A6101" s="13">
        <v>42188.572916666664</v>
      </c>
      <c r="B6101" s="73">
        <f t="shared" si="1"/>
        <v>42188</v>
      </c>
      <c r="C6101" s="74">
        <f>IF(NewCustomer="Yes", IF(COUNTIF($I$2:$I$11,B6101)&gt;0,0,WEEKDAY(B6101,2)),IF(COUNTIF($I$2:$I$21,B6101)&gt;0,0,WEEKDAY(B6101,2)))</f>
        <v>0</v>
      </c>
      <c r="D6101" s="74">
        <f t="shared" si="2"/>
        <v>13</v>
      </c>
      <c r="E6101" s="12">
        <f>IFERROR(VLOOKUP(A6101,'IDAR Meter Data'!$A:$B,2,1),"")</f>
        <v>238</v>
      </c>
      <c r="F6101" s="75">
        <f>IF(CECCZ="CZ03",'Outside Temp'!B6101,IF(CECCZ="CZ04",'Outside Temp'!B6102,IF(CECCZ="CZ12",'Outside Temp'!B6103, IF(CECCZ="CZ13",'Outside Temp'!B6104))))</f>
        <v>71.04761905</v>
      </c>
      <c r="G6101" s="12">
        <f t="shared" si="3"/>
        <v>3</v>
      </c>
    </row>
    <row r="6102" ht="15.75" customHeight="1">
      <c r="A6102" s="13">
        <v>42188.583333333336</v>
      </c>
      <c r="B6102" s="73">
        <f t="shared" si="1"/>
        <v>42188</v>
      </c>
      <c r="C6102" s="74">
        <f>IF(NewCustomer="Yes", IF(COUNTIF($I$2:$I$11,B6102)&gt;0,0,WEEKDAY(B6102,2)),IF(COUNTIF($I$2:$I$21,B6102)&gt;0,0,WEEKDAY(B6102,2)))</f>
        <v>0</v>
      </c>
      <c r="D6102" s="74">
        <f t="shared" si="2"/>
        <v>14</v>
      </c>
      <c r="E6102" s="12">
        <f>IFERROR(VLOOKUP(A6102,'IDAR Meter Data'!$A:$B,2,1),"")</f>
        <v>232</v>
      </c>
      <c r="F6102" s="75">
        <f>IF(CECCZ="CZ03",'Outside Temp'!B6102,IF(CECCZ="CZ04",'Outside Temp'!B6103,IF(CECCZ="CZ12",'Outside Temp'!B6104, IF(CECCZ="CZ13",'Outside Temp'!B6105))))</f>
        <v>69.93333333</v>
      </c>
      <c r="G6102" s="12">
        <f t="shared" si="3"/>
        <v>2</v>
      </c>
    </row>
    <row r="6103" ht="15.75" customHeight="1">
      <c r="A6103" s="13">
        <v>42188.59375</v>
      </c>
      <c r="B6103" s="73">
        <f t="shared" si="1"/>
        <v>42188</v>
      </c>
      <c r="C6103" s="74">
        <f>IF(NewCustomer="Yes", IF(COUNTIF($I$2:$I$11,B6103)&gt;0,0,WEEKDAY(B6103,2)),IF(COUNTIF($I$2:$I$21,B6103)&gt;0,0,WEEKDAY(B6103,2)))</f>
        <v>0</v>
      </c>
      <c r="D6103" s="74">
        <f t="shared" si="2"/>
        <v>14</v>
      </c>
      <c r="E6103" s="12">
        <f>IFERROR(VLOOKUP(A6103,'IDAR Meter Data'!$A:$B,2,1),"")</f>
        <v>236</v>
      </c>
      <c r="F6103" s="75">
        <f>IF(CECCZ="CZ03",'Outside Temp'!B6103,IF(CECCZ="CZ04",'Outside Temp'!B6104,IF(CECCZ="CZ12",'Outside Temp'!B6105, IF(CECCZ="CZ13",'Outside Temp'!B6106))))</f>
        <v>69.68333333</v>
      </c>
      <c r="G6103" s="12">
        <f t="shared" si="3"/>
        <v>2</v>
      </c>
    </row>
    <row r="6104" ht="15.75" customHeight="1">
      <c r="A6104" s="13">
        <v>42188.604166666664</v>
      </c>
      <c r="B6104" s="73">
        <f t="shared" si="1"/>
        <v>42188</v>
      </c>
      <c r="C6104" s="74">
        <f>IF(NewCustomer="Yes", IF(COUNTIF($I$2:$I$11,B6104)&gt;0,0,WEEKDAY(B6104,2)),IF(COUNTIF($I$2:$I$21,B6104)&gt;0,0,WEEKDAY(B6104,2)))</f>
        <v>0</v>
      </c>
      <c r="D6104" s="74">
        <f t="shared" si="2"/>
        <v>14</v>
      </c>
      <c r="E6104" s="12">
        <f>IFERROR(VLOOKUP(A6104,'IDAR Meter Data'!$A:$B,2,1),"")</f>
        <v>234</v>
      </c>
      <c r="F6104" s="75">
        <f>IF(CECCZ="CZ03",'Outside Temp'!B6104,IF(CECCZ="CZ04",'Outside Temp'!B6105,IF(CECCZ="CZ12",'Outside Temp'!B6106, IF(CECCZ="CZ13",'Outside Temp'!B6107))))</f>
        <v>69.43333333</v>
      </c>
      <c r="G6104" s="12">
        <f t="shared" si="3"/>
        <v>2</v>
      </c>
    </row>
    <row r="6105" ht="15.75" customHeight="1">
      <c r="A6105" s="13">
        <v>42188.614583333336</v>
      </c>
      <c r="B6105" s="73">
        <f t="shared" si="1"/>
        <v>42188</v>
      </c>
      <c r="C6105" s="74">
        <f>IF(NewCustomer="Yes", IF(COUNTIF($I$2:$I$11,B6105)&gt;0,0,WEEKDAY(B6105,2)),IF(COUNTIF($I$2:$I$21,B6105)&gt;0,0,WEEKDAY(B6105,2)))</f>
        <v>0</v>
      </c>
      <c r="D6105" s="74">
        <f t="shared" si="2"/>
        <v>14</v>
      </c>
      <c r="E6105" s="12">
        <f>IFERROR(VLOOKUP(A6105,'IDAR Meter Data'!$A:$B,2,1),"")</f>
        <v>246</v>
      </c>
      <c r="F6105" s="75">
        <f>IF(CECCZ="CZ03",'Outside Temp'!B6105,IF(CECCZ="CZ04",'Outside Temp'!B6106,IF(CECCZ="CZ12",'Outside Temp'!B6107, IF(CECCZ="CZ13",'Outside Temp'!B6108))))</f>
        <v>69.18333333</v>
      </c>
      <c r="G6105" s="12">
        <f t="shared" si="3"/>
        <v>2</v>
      </c>
    </row>
    <row r="6106" ht="15.75" customHeight="1">
      <c r="A6106" s="13">
        <v>42188.625</v>
      </c>
      <c r="B6106" s="73">
        <f t="shared" si="1"/>
        <v>42188</v>
      </c>
      <c r="C6106" s="74">
        <f>IF(NewCustomer="Yes", IF(COUNTIF($I$2:$I$11,B6106)&gt;0,0,WEEKDAY(B6106,2)),IF(COUNTIF($I$2:$I$21,B6106)&gt;0,0,WEEKDAY(B6106,2)))</f>
        <v>0</v>
      </c>
      <c r="D6106" s="74">
        <f t="shared" si="2"/>
        <v>15</v>
      </c>
      <c r="E6106" s="12">
        <f>IFERROR(VLOOKUP(A6106,'IDAR Meter Data'!$A:$B,2,1),"")</f>
        <v>236</v>
      </c>
      <c r="F6106" s="75">
        <f>IF(CECCZ="CZ03",'Outside Temp'!B6106,IF(CECCZ="CZ04",'Outside Temp'!B6107,IF(CECCZ="CZ12",'Outside Temp'!B6108, IF(CECCZ="CZ13",'Outside Temp'!B6109))))</f>
        <v>68.93333333</v>
      </c>
      <c r="G6106" s="12">
        <f t="shared" si="3"/>
        <v>2</v>
      </c>
    </row>
    <row r="6107" ht="15.75" customHeight="1">
      <c r="A6107" s="13">
        <v>42188.635416666664</v>
      </c>
      <c r="B6107" s="73">
        <f t="shared" si="1"/>
        <v>42188</v>
      </c>
      <c r="C6107" s="74">
        <f>IF(NewCustomer="Yes", IF(COUNTIF($I$2:$I$11,B6107)&gt;0,0,WEEKDAY(B6107,2)),IF(COUNTIF($I$2:$I$21,B6107)&gt;0,0,WEEKDAY(B6107,2)))</f>
        <v>0</v>
      </c>
      <c r="D6107" s="74">
        <f t="shared" si="2"/>
        <v>15</v>
      </c>
      <c r="E6107" s="12">
        <f>IFERROR(VLOOKUP(A6107,'IDAR Meter Data'!$A:$B,2,1),"")</f>
        <v>246</v>
      </c>
      <c r="F6107" s="75">
        <f>IF(CECCZ="CZ03",'Outside Temp'!B6107,IF(CECCZ="CZ04",'Outside Temp'!B6108,IF(CECCZ="CZ12",'Outside Temp'!B6109, IF(CECCZ="CZ13",'Outside Temp'!B6110))))</f>
        <v>68.68333333</v>
      </c>
      <c r="G6107" s="12">
        <f t="shared" si="3"/>
        <v>2</v>
      </c>
    </row>
    <row r="6108" ht="15.75" customHeight="1">
      <c r="A6108" s="13">
        <v>42188.645833333336</v>
      </c>
      <c r="B6108" s="73">
        <f t="shared" si="1"/>
        <v>42188</v>
      </c>
      <c r="C6108" s="74">
        <f>IF(NewCustomer="Yes", IF(COUNTIF($I$2:$I$11,B6108)&gt;0,0,WEEKDAY(B6108,2)),IF(COUNTIF($I$2:$I$21,B6108)&gt;0,0,WEEKDAY(B6108,2)))</f>
        <v>0</v>
      </c>
      <c r="D6108" s="74">
        <f t="shared" si="2"/>
        <v>15</v>
      </c>
      <c r="E6108" s="12">
        <f>IFERROR(VLOOKUP(A6108,'IDAR Meter Data'!$A:$B,2,1),"")</f>
        <v>248</v>
      </c>
      <c r="F6108" s="75">
        <f>IF(CECCZ="CZ03",'Outside Temp'!B6108,IF(CECCZ="CZ04",'Outside Temp'!B6109,IF(CECCZ="CZ12",'Outside Temp'!B6110, IF(CECCZ="CZ13",'Outside Temp'!B6111))))</f>
        <v>68.43333333</v>
      </c>
      <c r="G6108" s="12">
        <f t="shared" si="3"/>
        <v>2</v>
      </c>
    </row>
    <row r="6109" ht="15.75" customHeight="1">
      <c r="A6109" s="13">
        <v>42188.65625</v>
      </c>
      <c r="B6109" s="73">
        <f t="shared" si="1"/>
        <v>42188</v>
      </c>
      <c r="C6109" s="74">
        <f>IF(NewCustomer="Yes", IF(COUNTIF($I$2:$I$11,B6109)&gt;0,0,WEEKDAY(B6109,2)),IF(COUNTIF($I$2:$I$21,B6109)&gt;0,0,WEEKDAY(B6109,2)))</f>
        <v>0</v>
      </c>
      <c r="D6109" s="74">
        <f t="shared" si="2"/>
        <v>15</v>
      </c>
      <c r="E6109" s="12">
        <f>IFERROR(VLOOKUP(A6109,'IDAR Meter Data'!$A:$B,2,1),"")</f>
        <v>249</v>
      </c>
      <c r="F6109" s="75">
        <f>IF(CECCZ="CZ03",'Outside Temp'!B6109,IF(CECCZ="CZ04",'Outside Temp'!B6110,IF(CECCZ="CZ12",'Outside Temp'!B6111, IF(CECCZ="CZ13",'Outside Temp'!B6112))))</f>
        <v>68.18333333</v>
      </c>
      <c r="G6109" s="12">
        <f t="shared" si="3"/>
        <v>2</v>
      </c>
    </row>
    <row r="6110" ht="15.75" customHeight="1">
      <c r="A6110" s="13">
        <v>42188.666666666664</v>
      </c>
      <c r="B6110" s="73">
        <f t="shared" si="1"/>
        <v>42188</v>
      </c>
      <c r="C6110" s="74">
        <f>IF(NewCustomer="Yes", IF(COUNTIF($I$2:$I$11,B6110)&gt;0,0,WEEKDAY(B6110,2)),IF(COUNTIF($I$2:$I$21,B6110)&gt;0,0,WEEKDAY(B6110,2)))</f>
        <v>0</v>
      </c>
      <c r="D6110" s="74">
        <f t="shared" si="2"/>
        <v>16</v>
      </c>
      <c r="E6110" s="12">
        <f>IFERROR(VLOOKUP(A6110,'IDAR Meter Data'!$A:$B,2,1),"")</f>
        <v>240</v>
      </c>
      <c r="F6110" s="75">
        <f>IF(CECCZ="CZ03",'Outside Temp'!B6110,IF(CECCZ="CZ04",'Outside Temp'!B6111,IF(CECCZ="CZ12",'Outside Temp'!B6112, IF(CECCZ="CZ13",'Outside Temp'!B6113))))</f>
        <v>67.86666667</v>
      </c>
      <c r="G6110" s="12">
        <f t="shared" si="3"/>
        <v>2</v>
      </c>
    </row>
    <row r="6111" ht="15.75" customHeight="1">
      <c r="A6111" s="13">
        <v>42188.677083333336</v>
      </c>
      <c r="B6111" s="73">
        <f t="shared" si="1"/>
        <v>42188</v>
      </c>
      <c r="C6111" s="74">
        <f>IF(NewCustomer="Yes", IF(COUNTIF($I$2:$I$11,B6111)&gt;0,0,WEEKDAY(B6111,2)),IF(COUNTIF($I$2:$I$21,B6111)&gt;0,0,WEEKDAY(B6111,2)))</f>
        <v>0</v>
      </c>
      <c r="D6111" s="74">
        <f t="shared" si="2"/>
        <v>16</v>
      </c>
      <c r="E6111" s="12">
        <f>IFERROR(VLOOKUP(A6111,'IDAR Meter Data'!$A:$B,2,1),"")</f>
        <v>252</v>
      </c>
      <c r="F6111" s="75">
        <f>IF(CECCZ="CZ03",'Outside Temp'!B6111,IF(CECCZ="CZ04",'Outside Temp'!B6112,IF(CECCZ="CZ12",'Outside Temp'!B6113, IF(CECCZ="CZ13",'Outside Temp'!B6114))))</f>
        <v>67.36666667</v>
      </c>
      <c r="G6111" s="12">
        <f t="shared" si="3"/>
        <v>2</v>
      </c>
    </row>
    <row r="6112" ht="15.75" customHeight="1">
      <c r="A6112" s="13">
        <v>42188.6875</v>
      </c>
      <c r="B6112" s="73">
        <f t="shared" si="1"/>
        <v>42188</v>
      </c>
      <c r="C6112" s="74">
        <f>IF(NewCustomer="Yes", IF(COUNTIF($I$2:$I$11,B6112)&gt;0,0,WEEKDAY(B6112,2)),IF(COUNTIF($I$2:$I$21,B6112)&gt;0,0,WEEKDAY(B6112,2)))</f>
        <v>0</v>
      </c>
      <c r="D6112" s="74">
        <f t="shared" si="2"/>
        <v>16</v>
      </c>
      <c r="E6112" s="12">
        <f>IFERROR(VLOOKUP(A6112,'IDAR Meter Data'!$A:$B,2,1),"")</f>
        <v>239</v>
      </c>
      <c r="F6112" s="75">
        <f>IF(CECCZ="CZ03",'Outside Temp'!B6112,IF(CECCZ="CZ04",'Outside Temp'!B6113,IF(CECCZ="CZ12",'Outside Temp'!B6114, IF(CECCZ="CZ13",'Outside Temp'!B6115))))</f>
        <v>66.86666667</v>
      </c>
      <c r="G6112" s="12">
        <f t="shared" si="3"/>
        <v>2</v>
      </c>
    </row>
    <row r="6113" ht="15.75" customHeight="1">
      <c r="A6113" s="13">
        <v>42188.697916666664</v>
      </c>
      <c r="B6113" s="73">
        <f t="shared" si="1"/>
        <v>42188</v>
      </c>
      <c r="C6113" s="74">
        <f>IF(NewCustomer="Yes", IF(COUNTIF($I$2:$I$11,B6113)&gt;0,0,WEEKDAY(B6113,2)),IF(COUNTIF($I$2:$I$21,B6113)&gt;0,0,WEEKDAY(B6113,2)))</f>
        <v>0</v>
      </c>
      <c r="D6113" s="74">
        <f t="shared" si="2"/>
        <v>16</v>
      </c>
      <c r="E6113" s="12">
        <f>IFERROR(VLOOKUP(A6113,'IDAR Meter Data'!$A:$B,2,1),"")</f>
        <v>245</v>
      </c>
      <c r="F6113" s="75">
        <f>IF(CECCZ="CZ03",'Outside Temp'!B6113,IF(CECCZ="CZ04",'Outside Temp'!B6114,IF(CECCZ="CZ12",'Outside Temp'!B6115, IF(CECCZ="CZ13",'Outside Temp'!B6116))))</f>
        <v>66.36666667</v>
      </c>
      <c r="G6113" s="12">
        <f t="shared" si="3"/>
        <v>2</v>
      </c>
    </row>
    <row r="6114" ht="15.75" customHeight="1">
      <c r="A6114" s="13">
        <v>42188.708333333336</v>
      </c>
      <c r="B6114" s="73">
        <f t="shared" si="1"/>
        <v>42188</v>
      </c>
      <c r="C6114" s="74">
        <f>IF(NewCustomer="Yes", IF(COUNTIF($I$2:$I$11,B6114)&gt;0,0,WEEKDAY(B6114,2)),IF(COUNTIF($I$2:$I$21,B6114)&gt;0,0,WEEKDAY(B6114,2)))</f>
        <v>0</v>
      </c>
      <c r="D6114" s="74">
        <f t="shared" si="2"/>
        <v>17</v>
      </c>
      <c r="E6114" s="12">
        <f>IFERROR(VLOOKUP(A6114,'IDAR Meter Data'!$A:$B,2,1),"")</f>
        <v>254</v>
      </c>
      <c r="F6114" s="75">
        <f>IF(CECCZ="CZ03",'Outside Temp'!B6114,IF(CECCZ="CZ04",'Outside Temp'!B6115,IF(CECCZ="CZ12",'Outside Temp'!B6116, IF(CECCZ="CZ13",'Outside Temp'!B6117))))</f>
        <v>65.86666667</v>
      </c>
      <c r="G6114" s="12">
        <f t="shared" si="3"/>
        <v>2</v>
      </c>
    </row>
    <row r="6115" ht="15.75" customHeight="1">
      <c r="A6115" s="13">
        <v>42188.71875</v>
      </c>
      <c r="B6115" s="73">
        <f t="shared" si="1"/>
        <v>42188</v>
      </c>
      <c r="C6115" s="74">
        <f>IF(NewCustomer="Yes", IF(COUNTIF($I$2:$I$11,B6115)&gt;0,0,WEEKDAY(B6115,2)),IF(COUNTIF($I$2:$I$21,B6115)&gt;0,0,WEEKDAY(B6115,2)))</f>
        <v>0</v>
      </c>
      <c r="D6115" s="74">
        <f t="shared" si="2"/>
        <v>17</v>
      </c>
      <c r="E6115" s="12">
        <f>IFERROR(VLOOKUP(A6115,'IDAR Meter Data'!$A:$B,2,1),"")</f>
        <v>253</v>
      </c>
      <c r="F6115" s="75">
        <f>IF(CECCZ="CZ03",'Outside Temp'!B6115,IF(CECCZ="CZ04",'Outside Temp'!B6116,IF(CECCZ="CZ12",'Outside Temp'!B6117, IF(CECCZ="CZ13",'Outside Temp'!B6118))))</f>
        <v>65.36666667</v>
      </c>
      <c r="G6115" s="12">
        <f t="shared" si="3"/>
        <v>2</v>
      </c>
    </row>
    <row r="6116" ht="15.75" customHeight="1">
      <c r="A6116" s="13">
        <v>42188.729166666664</v>
      </c>
      <c r="B6116" s="73">
        <f t="shared" si="1"/>
        <v>42188</v>
      </c>
      <c r="C6116" s="74">
        <f>IF(NewCustomer="Yes", IF(COUNTIF($I$2:$I$11,B6116)&gt;0,0,WEEKDAY(B6116,2)),IF(COUNTIF($I$2:$I$21,B6116)&gt;0,0,WEEKDAY(B6116,2)))</f>
        <v>0</v>
      </c>
      <c r="D6116" s="74">
        <f t="shared" si="2"/>
        <v>17</v>
      </c>
      <c r="E6116" s="12">
        <f>IFERROR(VLOOKUP(A6116,'IDAR Meter Data'!$A:$B,2,1),"")</f>
        <v>247</v>
      </c>
      <c r="F6116" s="75">
        <f>IF(CECCZ="CZ03",'Outside Temp'!B6116,IF(CECCZ="CZ04",'Outside Temp'!B6117,IF(CECCZ="CZ12",'Outside Temp'!B6118, IF(CECCZ="CZ13",'Outside Temp'!B6119))))</f>
        <v>64.86666667</v>
      </c>
      <c r="G6116" s="12">
        <f t="shared" si="3"/>
        <v>1</v>
      </c>
    </row>
    <row r="6117" ht="15.75" customHeight="1">
      <c r="A6117" s="13">
        <v>42188.739583333336</v>
      </c>
      <c r="B6117" s="73">
        <f t="shared" si="1"/>
        <v>42188</v>
      </c>
      <c r="C6117" s="74">
        <f>IF(NewCustomer="Yes", IF(COUNTIF($I$2:$I$11,B6117)&gt;0,0,WEEKDAY(B6117,2)),IF(COUNTIF($I$2:$I$21,B6117)&gt;0,0,WEEKDAY(B6117,2)))</f>
        <v>0</v>
      </c>
      <c r="D6117" s="74">
        <f t="shared" si="2"/>
        <v>17</v>
      </c>
      <c r="E6117" s="12">
        <f>IFERROR(VLOOKUP(A6117,'IDAR Meter Data'!$A:$B,2,1),"")</f>
        <v>243</v>
      </c>
      <c r="F6117" s="75">
        <f>IF(CECCZ="CZ03",'Outside Temp'!B6117,IF(CECCZ="CZ04",'Outside Temp'!B6118,IF(CECCZ="CZ12",'Outside Temp'!B6119, IF(CECCZ="CZ13",'Outside Temp'!B6120))))</f>
        <v>64.36666667</v>
      </c>
      <c r="G6117" s="12">
        <f t="shared" si="3"/>
        <v>1</v>
      </c>
    </row>
    <row r="6118" ht="15.75" customHeight="1">
      <c r="A6118" s="13">
        <v>42188.75</v>
      </c>
      <c r="B6118" s="73">
        <f t="shared" si="1"/>
        <v>42188</v>
      </c>
      <c r="C6118" s="74">
        <f>IF(NewCustomer="Yes", IF(COUNTIF($I$2:$I$11,B6118)&gt;0,0,WEEKDAY(B6118,2)),IF(COUNTIF($I$2:$I$21,B6118)&gt;0,0,WEEKDAY(B6118,2)))</f>
        <v>0</v>
      </c>
      <c r="D6118" s="74">
        <f t="shared" si="2"/>
        <v>18</v>
      </c>
      <c r="E6118" s="12">
        <f>IFERROR(VLOOKUP(A6118,'IDAR Meter Data'!$A:$B,2,1),"")</f>
        <v>246</v>
      </c>
      <c r="F6118" s="75">
        <f>IF(CECCZ="CZ03",'Outside Temp'!B6118,IF(CECCZ="CZ04",'Outside Temp'!B6119,IF(CECCZ="CZ12",'Outside Temp'!B6120, IF(CECCZ="CZ13",'Outside Temp'!B6121))))</f>
        <v>63.86666667</v>
      </c>
      <c r="G6118" s="12">
        <f t="shared" si="3"/>
        <v>1</v>
      </c>
    </row>
    <row r="6119" ht="15.75" customHeight="1">
      <c r="A6119" s="13">
        <v>42188.760416666664</v>
      </c>
      <c r="B6119" s="73">
        <f t="shared" si="1"/>
        <v>42188</v>
      </c>
      <c r="C6119" s="74">
        <f>IF(NewCustomer="Yes", IF(COUNTIF($I$2:$I$11,B6119)&gt;0,0,WEEKDAY(B6119,2)),IF(COUNTIF($I$2:$I$21,B6119)&gt;0,0,WEEKDAY(B6119,2)))</f>
        <v>0</v>
      </c>
      <c r="D6119" s="74">
        <f t="shared" si="2"/>
        <v>18</v>
      </c>
      <c r="E6119" s="12">
        <f>IFERROR(VLOOKUP(A6119,'IDAR Meter Data'!$A:$B,2,1),"")</f>
        <v>245</v>
      </c>
      <c r="F6119" s="75">
        <f>IF(CECCZ="CZ03",'Outside Temp'!B6119,IF(CECCZ="CZ04",'Outside Temp'!B6120,IF(CECCZ="CZ12",'Outside Temp'!B6121, IF(CECCZ="CZ13",'Outside Temp'!B6122))))</f>
        <v>63.36666667</v>
      </c>
      <c r="G6119" s="12">
        <f t="shared" si="3"/>
        <v>1</v>
      </c>
    </row>
    <row r="6120" ht="15.75" customHeight="1">
      <c r="A6120" s="13">
        <v>42188.770833333336</v>
      </c>
      <c r="B6120" s="73">
        <f t="shared" si="1"/>
        <v>42188</v>
      </c>
      <c r="C6120" s="74">
        <f>IF(NewCustomer="Yes", IF(COUNTIF($I$2:$I$11,B6120)&gt;0,0,WEEKDAY(B6120,2)),IF(COUNTIF($I$2:$I$21,B6120)&gt;0,0,WEEKDAY(B6120,2)))</f>
        <v>0</v>
      </c>
      <c r="D6120" s="74">
        <f t="shared" si="2"/>
        <v>18</v>
      </c>
      <c r="E6120" s="12">
        <f>IFERROR(VLOOKUP(A6120,'IDAR Meter Data'!$A:$B,2,1),"")</f>
        <v>249</v>
      </c>
      <c r="F6120" s="75">
        <f>IF(CECCZ="CZ03",'Outside Temp'!B6120,IF(CECCZ="CZ04",'Outside Temp'!B6121,IF(CECCZ="CZ12",'Outside Temp'!B6122, IF(CECCZ="CZ13",'Outside Temp'!B6123))))</f>
        <v>62.86666667</v>
      </c>
      <c r="G6120" s="12">
        <f t="shared" si="3"/>
        <v>1</v>
      </c>
    </row>
    <row r="6121" ht="15.75" customHeight="1">
      <c r="A6121" s="13">
        <v>42188.78125</v>
      </c>
      <c r="B6121" s="73">
        <f t="shared" si="1"/>
        <v>42188</v>
      </c>
      <c r="C6121" s="74">
        <f>IF(NewCustomer="Yes", IF(COUNTIF($I$2:$I$11,B6121)&gt;0,0,WEEKDAY(B6121,2)),IF(COUNTIF($I$2:$I$21,B6121)&gt;0,0,WEEKDAY(B6121,2)))</f>
        <v>0</v>
      </c>
      <c r="D6121" s="74">
        <f t="shared" si="2"/>
        <v>18</v>
      </c>
      <c r="E6121" s="12">
        <f>IFERROR(VLOOKUP(A6121,'IDAR Meter Data'!$A:$B,2,1),"")</f>
        <v>242</v>
      </c>
      <c r="F6121" s="75">
        <f>IF(CECCZ="CZ03",'Outside Temp'!B6121,IF(CECCZ="CZ04",'Outside Temp'!B6122,IF(CECCZ="CZ12",'Outside Temp'!B6123, IF(CECCZ="CZ13",'Outside Temp'!B6124))))</f>
        <v>62.36666667</v>
      </c>
      <c r="G6121" s="12">
        <f t="shared" si="3"/>
        <v>1</v>
      </c>
    </row>
    <row r="6122" ht="15.75" customHeight="1">
      <c r="A6122" s="13">
        <v>42188.791666666664</v>
      </c>
      <c r="B6122" s="73">
        <f t="shared" si="1"/>
        <v>42188</v>
      </c>
      <c r="C6122" s="74">
        <f>IF(NewCustomer="Yes", IF(COUNTIF($I$2:$I$11,B6122)&gt;0,0,WEEKDAY(B6122,2)),IF(COUNTIF($I$2:$I$21,B6122)&gt;0,0,WEEKDAY(B6122,2)))</f>
        <v>0</v>
      </c>
      <c r="D6122" s="74">
        <f t="shared" si="2"/>
        <v>19</v>
      </c>
      <c r="E6122" s="12">
        <f>IFERROR(VLOOKUP(A6122,'IDAR Meter Data'!$A:$B,2,1),"")</f>
        <v>230</v>
      </c>
      <c r="F6122" s="75">
        <f>IF(CECCZ="CZ03",'Outside Temp'!B6122,IF(CECCZ="CZ04",'Outside Temp'!B6123,IF(CECCZ="CZ12",'Outside Temp'!B6124, IF(CECCZ="CZ13",'Outside Temp'!B6125))))</f>
        <v>61.86666667</v>
      </c>
      <c r="G6122" s="12">
        <f t="shared" si="3"/>
        <v>1</v>
      </c>
    </row>
    <row r="6123" ht="15.75" customHeight="1">
      <c r="A6123" s="13">
        <v>42188.802083333336</v>
      </c>
      <c r="B6123" s="73">
        <f t="shared" si="1"/>
        <v>42188</v>
      </c>
      <c r="C6123" s="74">
        <f>IF(NewCustomer="Yes", IF(COUNTIF($I$2:$I$11,B6123)&gt;0,0,WEEKDAY(B6123,2)),IF(COUNTIF($I$2:$I$21,B6123)&gt;0,0,WEEKDAY(B6123,2)))</f>
        <v>0</v>
      </c>
      <c r="D6123" s="74">
        <f t="shared" si="2"/>
        <v>19</v>
      </c>
      <c r="E6123" s="12">
        <f>IFERROR(VLOOKUP(A6123,'IDAR Meter Data'!$A:$B,2,1),"")</f>
        <v>243</v>
      </c>
      <c r="F6123" s="75">
        <f>IF(CECCZ="CZ03",'Outside Temp'!B6123,IF(CECCZ="CZ04",'Outside Temp'!B6124,IF(CECCZ="CZ12",'Outside Temp'!B6125, IF(CECCZ="CZ13",'Outside Temp'!B6126))))</f>
        <v>61.36666667</v>
      </c>
      <c r="G6123" s="12">
        <f t="shared" si="3"/>
        <v>1</v>
      </c>
    </row>
    <row r="6124" ht="15.75" customHeight="1">
      <c r="A6124" s="13">
        <v>42188.8125</v>
      </c>
      <c r="B6124" s="73">
        <f t="shared" si="1"/>
        <v>42188</v>
      </c>
      <c r="C6124" s="74">
        <f>IF(NewCustomer="Yes", IF(COUNTIF($I$2:$I$11,B6124)&gt;0,0,WEEKDAY(B6124,2)),IF(COUNTIF($I$2:$I$21,B6124)&gt;0,0,WEEKDAY(B6124,2)))</f>
        <v>0</v>
      </c>
      <c r="D6124" s="74">
        <f t="shared" si="2"/>
        <v>19</v>
      </c>
      <c r="E6124" s="12">
        <f>IFERROR(VLOOKUP(A6124,'IDAR Meter Data'!$A:$B,2,1),"")</f>
        <v>234</v>
      </c>
      <c r="F6124" s="75">
        <f>IF(CECCZ="CZ03",'Outside Temp'!B6124,IF(CECCZ="CZ04",'Outside Temp'!B6125,IF(CECCZ="CZ12",'Outside Temp'!B6126, IF(CECCZ="CZ13",'Outside Temp'!B6127))))</f>
        <v>60.86666667</v>
      </c>
      <c r="G6124" s="12">
        <f t="shared" si="3"/>
        <v>1</v>
      </c>
    </row>
    <row r="6125" ht="15.75" customHeight="1">
      <c r="A6125" s="13">
        <v>42188.822916666664</v>
      </c>
      <c r="B6125" s="73">
        <f t="shared" si="1"/>
        <v>42188</v>
      </c>
      <c r="C6125" s="74">
        <f>IF(NewCustomer="Yes", IF(COUNTIF($I$2:$I$11,B6125)&gt;0,0,WEEKDAY(B6125,2)),IF(COUNTIF($I$2:$I$21,B6125)&gt;0,0,WEEKDAY(B6125,2)))</f>
        <v>0</v>
      </c>
      <c r="D6125" s="74">
        <f t="shared" si="2"/>
        <v>19</v>
      </c>
      <c r="E6125" s="12">
        <f>IFERROR(VLOOKUP(A6125,'IDAR Meter Data'!$A:$B,2,1),"")</f>
        <v>239</v>
      </c>
      <c r="F6125" s="75">
        <f>IF(CECCZ="CZ03",'Outside Temp'!B6125,IF(CECCZ="CZ04",'Outside Temp'!B6126,IF(CECCZ="CZ12",'Outside Temp'!B6127, IF(CECCZ="CZ13",'Outside Temp'!B6128))))</f>
        <v>60.36666667</v>
      </c>
      <c r="G6125" s="12">
        <f t="shared" si="3"/>
        <v>1</v>
      </c>
    </row>
    <row r="6126" ht="15.75" customHeight="1">
      <c r="A6126" s="13">
        <v>42188.833333333336</v>
      </c>
      <c r="B6126" s="73">
        <f t="shared" si="1"/>
        <v>42188</v>
      </c>
      <c r="C6126" s="74">
        <f>IF(NewCustomer="Yes", IF(COUNTIF($I$2:$I$11,B6126)&gt;0,0,WEEKDAY(B6126,2)),IF(COUNTIF($I$2:$I$21,B6126)&gt;0,0,WEEKDAY(B6126,2)))</f>
        <v>0</v>
      </c>
      <c r="D6126" s="74">
        <f t="shared" si="2"/>
        <v>20</v>
      </c>
      <c r="E6126" s="12">
        <f>IFERROR(VLOOKUP(A6126,'IDAR Meter Data'!$A:$B,2,1),"")</f>
        <v>233</v>
      </c>
      <c r="F6126" s="75">
        <f>IF(CECCZ="CZ03",'Outside Temp'!B6126,IF(CECCZ="CZ04",'Outside Temp'!B6127,IF(CECCZ="CZ12",'Outside Temp'!B6128, IF(CECCZ="CZ13",'Outside Temp'!B6129))))</f>
        <v>60</v>
      </c>
      <c r="G6126" s="12">
        <f t="shared" si="3"/>
        <v>1</v>
      </c>
    </row>
    <row r="6127" ht="15.75" customHeight="1">
      <c r="A6127" s="13">
        <v>42188.84375</v>
      </c>
      <c r="B6127" s="73">
        <f t="shared" si="1"/>
        <v>42188</v>
      </c>
      <c r="C6127" s="74">
        <f>IF(NewCustomer="Yes", IF(COUNTIF($I$2:$I$11,B6127)&gt;0,0,WEEKDAY(B6127,2)),IF(COUNTIF($I$2:$I$21,B6127)&gt;0,0,WEEKDAY(B6127,2)))</f>
        <v>0</v>
      </c>
      <c r="D6127" s="74">
        <f t="shared" si="2"/>
        <v>20</v>
      </c>
      <c r="E6127" s="12">
        <f>IFERROR(VLOOKUP(A6127,'IDAR Meter Data'!$A:$B,2,1),"")</f>
        <v>236</v>
      </c>
      <c r="F6127" s="75">
        <f>IF(CECCZ="CZ03",'Outside Temp'!B6127,IF(CECCZ="CZ04",'Outside Temp'!B6128,IF(CECCZ="CZ12",'Outside Temp'!B6129, IF(CECCZ="CZ13",'Outside Temp'!B6130))))</f>
        <v>60</v>
      </c>
      <c r="G6127" s="12">
        <f t="shared" si="3"/>
        <v>1</v>
      </c>
    </row>
    <row r="6128" ht="15.75" customHeight="1">
      <c r="A6128" s="13">
        <v>42188.854166666664</v>
      </c>
      <c r="B6128" s="73">
        <f t="shared" si="1"/>
        <v>42188</v>
      </c>
      <c r="C6128" s="74">
        <f>IF(NewCustomer="Yes", IF(COUNTIF($I$2:$I$11,B6128)&gt;0,0,WEEKDAY(B6128,2)),IF(COUNTIF($I$2:$I$21,B6128)&gt;0,0,WEEKDAY(B6128,2)))</f>
        <v>0</v>
      </c>
      <c r="D6128" s="74">
        <f t="shared" si="2"/>
        <v>20</v>
      </c>
      <c r="E6128" s="12">
        <f>IFERROR(VLOOKUP(A6128,'IDAR Meter Data'!$A:$B,2,1),"")</f>
        <v>221</v>
      </c>
      <c r="F6128" s="75">
        <f>IF(CECCZ="CZ03",'Outside Temp'!B6128,IF(CECCZ="CZ04",'Outside Temp'!B6129,IF(CECCZ="CZ12",'Outside Temp'!B6130, IF(CECCZ="CZ13",'Outside Temp'!B6131))))</f>
        <v>60</v>
      </c>
      <c r="G6128" s="12">
        <f t="shared" si="3"/>
        <v>1</v>
      </c>
    </row>
    <row r="6129" ht="15.75" customHeight="1">
      <c r="A6129" s="13">
        <v>42188.864583333336</v>
      </c>
      <c r="B6129" s="73">
        <f t="shared" si="1"/>
        <v>42188</v>
      </c>
      <c r="C6129" s="74">
        <f>IF(NewCustomer="Yes", IF(COUNTIF($I$2:$I$11,B6129)&gt;0,0,WEEKDAY(B6129,2)),IF(COUNTIF($I$2:$I$21,B6129)&gt;0,0,WEEKDAY(B6129,2)))</f>
        <v>0</v>
      </c>
      <c r="D6129" s="74">
        <f t="shared" si="2"/>
        <v>20</v>
      </c>
      <c r="E6129" s="12">
        <f>IFERROR(VLOOKUP(A6129,'IDAR Meter Data'!$A:$B,2,1),"")</f>
        <v>213</v>
      </c>
      <c r="F6129" s="75">
        <f>IF(CECCZ="CZ03",'Outside Temp'!B6129,IF(CECCZ="CZ04",'Outside Temp'!B6130,IF(CECCZ="CZ12",'Outside Temp'!B6131, IF(CECCZ="CZ13",'Outside Temp'!B6132))))</f>
        <v>60</v>
      </c>
      <c r="G6129" s="12">
        <f t="shared" si="3"/>
        <v>1</v>
      </c>
    </row>
    <row r="6130" ht="15.75" customHeight="1">
      <c r="A6130" s="13">
        <v>42188.875</v>
      </c>
      <c r="B6130" s="73">
        <f t="shared" si="1"/>
        <v>42188</v>
      </c>
      <c r="C6130" s="74">
        <f>IF(NewCustomer="Yes", IF(COUNTIF($I$2:$I$11,B6130)&gt;0,0,WEEKDAY(B6130,2)),IF(COUNTIF($I$2:$I$21,B6130)&gt;0,0,WEEKDAY(B6130,2)))</f>
        <v>0</v>
      </c>
      <c r="D6130" s="74">
        <f t="shared" si="2"/>
        <v>21</v>
      </c>
      <c r="E6130" s="12">
        <f>IFERROR(VLOOKUP(A6130,'IDAR Meter Data'!$A:$B,2,1),"")</f>
        <v>210</v>
      </c>
      <c r="F6130" s="75">
        <f>IF(CECCZ="CZ03",'Outside Temp'!B6130,IF(CECCZ="CZ04",'Outside Temp'!B6131,IF(CECCZ="CZ12",'Outside Temp'!B6132, IF(CECCZ="CZ13",'Outside Temp'!B6133))))</f>
        <v>60</v>
      </c>
      <c r="G6130" s="12">
        <f t="shared" si="3"/>
        <v>1</v>
      </c>
    </row>
    <row r="6131" ht="15.75" customHeight="1">
      <c r="A6131" s="13">
        <v>42188.885416666664</v>
      </c>
      <c r="B6131" s="73">
        <f t="shared" si="1"/>
        <v>42188</v>
      </c>
      <c r="C6131" s="74">
        <f>IF(NewCustomer="Yes", IF(COUNTIF($I$2:$I$11,B6131)&gt;0,0,WEEKDAY(B6131,2)),IF(COUNTIF($I$2:$I$21,B6131)&gt;0,0,WEEKDAY(B6131,2)))</f>
        <v>0</v>
      </c>
      <c r="D6131" s="74">
        <f t="shared" si="2"/>
        <v>21</v>
      </c>
      <c r="E6131" s="12">
        <f>IFERROR(VLOOKUP(A6131,'IDAR Meter Data'!$A:$B,2,1),"")</f>
        <v>207</v>
      </c>
      <c r="F6131" s="75">
        <f>IF(CECCZ="CZ03",'Outside Temp'!B6131,IF(CECCZ="CZ04",'Outside Temp'!B6132,IF(CECCZ="CZ12",'Outside Temp'!B6133, IF(CECCZ="CZ13",'Outside Temp'!B6134))))</f>
        <v>60</v>
      </c>
      <c r="G6131" s="12">
        <f t="shared" si="3"/>
        <v>1</v>
      </c>
    </row>
    <row r="6132" ht="15.75" customHeight="1">
      <c r="A6132" s="13">
        <v>42188.895833333336</v>
      </c>
      <c r="B6132" s="73">
        <f t="shared" si="1"/>
        <v>42188</v>
      </c>
      <c r="C6132" s="74">
        <f>IF(NewCustomer="Yes", IF(COUNTIF($I$2:$I$11,B6132)&gt;0,0,WEEKDAY(B6132,2)),IF(COUNTIF($I$2:$I$21,B6132)&gt;0,0,WEEKDAY(B6132,2)))</f>
        <v>0</v>
      </c>
      <c r="D6132" s="74">
        <f t="shared" si="2"/>
        <v>21</v>
      </c>
      <c r="E6132" s="12">
        <f>IFERROR(VLOOKUP(A6132,'IDAR Meter Data'!$A:$B,2,1),"")</f>
        <v>215</v>
      </c>
      <c r="F6132" s="75">
        <f>IF(CECCZ="CZ03",'Outside Temp'!B6132,IF(CECCZ="CZ04",'Outside Temp'!B6133,IF(CECCZ="CZ12",'Outside Temp'!B6134, IF(CECCZ="CZ13",'Outside Temp'!B6135))))</f>
        <v>60</v>
      </c>
      <c r="G6132" s="12">
        <f t="shared" si="3"/>
        <v>1</v>
      </c>
    </row>
    <row r="6133" ht="15.75" customHeight="1">
      <c r="A6133" s="13">
        <v>42188.90625</v>
      </c>
      <c r="B6133" s="73">
        <f t="shared" si="1"/>
        <v>42188</v>
      </c>
      <c r="C6133" s="74">
        <f>IF(NewCustomer="Yes", IF(COUNTIF($I$2:$I$11,B6133)&gt;0,0,WEEKDAY(B6133,2)),IF(COUNTIF($I$2:$I$21,B6133)&gt;0,0,WEEKDAY(B6133,2)))</f>
        <v>0</v>
      </c>
      <c r="D6133" s="74">
        <f t="shared" si="2"/>
        <v>21</v>
      </c>
      <c r="E6133" s="12">
        <f>IFERROR(VLOOKUP(A6133,'IDAR Meter Data'!$A:$B,2,1),"")</f>
        <v>200</v>
      </c>
      <c r="F6133" s="75">
        <f>IF(CECCZ="CZ03",'Outside Temp'!B6133,IF(CECCZ="CZ04",'Outside Temp'!B6134,IF(CECCZ="CZ12",'Outside Temp'!B6135, IF(CECCZ="CZ13",'Outside Temp'!B6136))))</f>
        <v>60</v>
      </c>
      <c r="G6133" s="12">
        <f t="shared" si="3"/>
        <v>1</v>
      </c>
    </row>
    <row r="6134" ht="15.75" customHeight="1">
      <c r="A6134" s="13">
        <v>42188.916666666664</v>
      </c>
      <c r="B6134" s="73">
        <f t="shared" si="1"/>
        <v>42188</v>
      </c>
      <c r="C6134" s="74">
        <f>IF(NewCustomer="Yes", IF(COUNTIF($I$2:$I$11,B6134)&gt;0,0,WEEKDAY(B6134,2)),IF(COUNTIF($I$2:$I$21,B6134)&gt;0,0,WEEKDAY(B6134,2)))</f>
        <v>0</v>
      </c>
      <c r="D6134" s="74">
        <f t="shared" si="2"/>
        <v>22</v>
      </c>
      <c r="E6134" s="12">
        <f>IFERROR(VLOOKUP(A6134,'IDAR Meter Data'!$A:$B,2,1),"")</f>
        <v>195</v>
      </c>
      <c r="F6134" s="75">
        <f>IF(CECCZ="CZ03",'Outside Temp'!B6134,IF(CECCZ="CZ04",'Outside Temp'!B6135,IF(CECCZ="CZ12",'Outside Temp'!B6136, IF(CECCZ="CZ13",'Outside Temp'!B6137))))</f>
        <v>59.93333333</v>
      </c>
      <c r="G6134" s="12">
        <f t="shared" si="3"/>
        <v>1</v>
      </c>
    </row>
    <row r="6135" ht="15.75" customHeight="1">
      <c r="A6135" s="13">
        <v>42188.927083333336</v>
      </c>
      <c r="B6135" s="73">
        <f t="shared" si="1"/>
        <v>42188</v>
      </c>
      <c r="C6135" s="74">
        <f>IF(NewCustomer="Yes", IF(COUNTIF($I$2:$I$11,B6135)&gt;0,0,WEEKDAY(B6135,2)),IF(COUNTIF($I$2:$I$21,B6135)&gt;0,0,WEEKDAY(B6135,2)))</f>
        <v>0</v>
      </c>
      <c r="D6135" s="74">
        <f t="shared" si="2"/>
        <v>22</v>
      </c>
      <c r="E6135" s="12">
        <f>IFERROR(VLOOKUP(A6135,'IDAR Meter Data'!$A:$B,2,1),"")</f>
        <v>201</v>
      </c>
      <c r="F6135" s="75">
        <f>IF(CECCZ="CZ03",'Outside Temp'!B6135,IF(CECCZ="CZ04",'Outside Temp'!B6136,IF(CECCZ="CZ12",'Outside Temp'!B6137, IF(CECCZ="CZ13",'Outside Temp'!B6138))))</f>
        <v>59.68333333</v>
      </c>
      <c r="G6135" s="12">
        <f t="shared" si="3"/>
        <v>1</v>
      </c>
    </row>
    <row r="6136" ht="15.75" customHeight="1">
      <c r="A6136" s="13">
        <v>42188.9375</v>
      </c>
      <c r="B6136" s="73">
        <f t="shared" si="1"/>
        <v>42188</v>
      </c>
      <c r="C6136" s="74">
        <f>IF(NewCustomer="Yes", IF(COUNTIF($I$2:$I$11,B6136)&gt;0,0,WEEKDAY(B6136,2)),IF(COUNTIF($I$2:$I$21,B6136)&gt;0,0,WEEKDAY(B6136,2)))</f>
        <v>0</v>
      </c>
      <c r="D6136" s="74">
        <f t="shared" si="2"/>
        <v>22</v>
      </c>
      <c r="E6136" s="12">
        <f>IFERROR(VLOOKUP(A6136,'IDAR Meter Data'!$A:$B,2,1),"")</f>
        <v>199</v>
      </c>
      <c r="F6136" s="75">
        <f>IF(CECCZ="CZ03",'Outside Temp'!B6136,IF(CECCZ="CZ04",'Outside Temp'!B6137,IF(CECCZ="CZ12",'Outside Temp'!B6138, IF(CECCZ="CZ13",'Outside Temp'!B6139))))</f>
        <v>59.43333333</v>
      </c>
      <c r="G6136" s="12">
        <f t="shared" si="3"/>
        <v>1</v>
      </c>
    </row>
    <row r="6137" ht="15.75" customHeight="1">
      <c r="A6137" s="13">
        <v>42188.947916666664</v>
      </c>
      <c r="B6137" s="73">
        <f t="shared" si="1"/>
        <v>42188</v>
      </c>
      <c r="C6137" s="74">
        <f>IF(NewCustomer="Yes", IF(COUNTIF($I$2:$I$11,B6137)&gt;0,0,WEEKDAY(B6137,2)),IF(COUNTIF($I$2:$I$21,B6137)&gt;0,0,WEEKDAY(B6137,2)))</f>
        <v>0</v>
      </c>
      <c r="D6137" s="74">
        <f t="shared" si="2"/>
        <v>22</v>
      </c>
      <c r="E6137" s="12">
        <f>IFERROR(VLOOKUP(A6137,'IDAR Meter Data'!$A:$B,2,1),"")</f>
        <v>201</v>
      </c>
      <c r="F6137" s="75">
        <f>IF(CECCZ="CZ03",'Outside Temp'!B6137,IF(CECCZ="CZ04",'Outside Temp'!B6138,IF(CECCZ="CZ12",'Outside Temp'!B6139, IF(CECCZ="CZ13",'Outside Temp'!B6140))))</f>
        <v>59.18333333</v>
      </c>
      <c r="G6137" s="12">
        <f t="shared" si="3"/>
        <v>1</v>
      </c>
    </row>
    <row r="6138" ht="15.75" customHeight="1">
      <c r="A6138" s="13">
        <v>42188.958333333336</v>
      </c>
      <c r="B6138" s="73">
        <f t="shared" si="1"/>
        <v>42188</v>
      </c>
      <c r="C6138" s="74">
        <f>IF(NewCustomer="Yes", IF(COUNTIF($I$2:$I$11,B6138)&gt;0,0,WEEKDAY(B6138,2)),IF(COUNTIF($I$2:$I$21,B6138)&gt;0,0,WEEKDAY(B6138,2)))</f>
        <v>0</v>
      </c>
      <c r="D6138" s="74">
        <f t="shared" si="2"/>
        <v>23</v>
      </c>
      <c r="E6138" s="12">
        <f>IFERROR(VLOOKUP(A6138,'IDAR Meter Data'!$A:$B,2,1),"")</f>
        <v>203</v>
      </c>
      <c r="F6138" s="75">
        <f>IF(CECCZ="CZ03",'Outside Temp'!B6138,IF(CECCZ="CZ04",'Outside Temp'!B6139,IF(CECCZ="CZ12",'Outside Temp'!B6140, IF(CECCZ="CZ13",'Outside Temp'!B6141))))</f>
        <v>59</v>
      </c>
      <c r="G6138" s="12">
        <f t="shared" si="3"/>
        <v>1</v>
      </c>
    </row>
    <row r="6139" ht="15.75" customHeight="1">
      <c r="A6139" s="13">
        <v>42188.96875</v>
      </c>
      <c r="B6139" s="73">
        <f t="shared" si="1"/>
        <v>42188</v>
      </c>
      <c r="C6139" s="74">
        <f>IF(NewCustomer="Yes", IF(COUNTIF($I$2:$I$11,B6139)&gt;0,0,WEEKDAY(B6139,2)),IF(COUNTIF($I$2:$I$21,B6139)&gt;0,0,WEEKDAY(B6139,2)))</f>
        <v>0</v>
      </c>
      <c r="D6139" s="74">
        <f t="shared" si="2"/>
        <v>23</v>
      </c>
      <c r="E6139" s="12">
        <f>IFERROR(VLOOKUP(A6139,'IDAR Meter Data'!$A:$B,2,1),"")</f>
        <v>189</v>
      </c>
      <c r="F6139" s="75">
        <f>IF(CECCZ="CZ03",'Outside Temp'!B6139,IF(CECCZ="CZ04",'Outside Temp'!B6140,IF(CECCZ="CZ12",'Outside Temp'!B6141, IF(CECCZ="CZ13",'Outside Temp'!B6142))))</f>
        <v>59</v>
      </c>
      <c r="G6139" s="12">
        <f t="shared" si="3"/>
        <v>1</v>
      </c>
    </row>
    <row r="6140" ht="15.75" customHeight="1">
      <c r="A6140" s="13">
        <v>42188.979166666664</v>
      </c>
      <c r="B6140" s="73">
        <f t="shared" si="1"/>
        <v>42188</v>
      </c>
      <c r="C6140" s="74">
        <f>IF(NewCustomer="Yes", IF(COUNTIF($I$2:$I$11,B6140)&gt;0,0,WEEKDAY(B6140,2)),IF(COUNTIF($I$2:$I$21,B6140)&gt;0,0,WEEKDAY(B6140,2)))</f>
        <v>0</v>
      </c>
      <c r="D6140" s="74">
        <f t="shared" si="2"/>
        <v>23</v>
      </c>
      <c r="E6140" s="12">
        <f>IFERROR(VLOOKUP(A6140,'IDAR Meter Data'!$A:$B,2,1),"")</f>
        <v>201</v>
      </c>
      <c r="F6140" s="75">
        <f>IF(CECCZ="CZ03",'Outside Temp'!B6140,IF(CECCZ="CZ04",'Outside Temp'!B6141,IF(CECCZ="CZ12",'Outside Temp'!B6142, IF(CECCZ="CZ13",'Outside Temp'!B6143))))</f>
        <v>59</v>
      </c>
      <c r="G6140" s="12">
        <f t="shared" si="3"/>
        <v>1</v>
      </c>
    </row>
    <row r="6141" ht="15.75" customHeight="1">
      <c r="A6141" s="13">
        <v>42188.989583333336</v>
      </c>
      <c r="B6141" s="73">
        <f t="shared" si="1"/>
        <v>42188</v>
      </c>
      <c r="C6141" s="74">
        <f>IF(NewCustomer="Yes", IF(COUNTIF($I$2:$I$11,B6141)&gt;0,0,WEEKDAY(B6141,2)),IF(COUNTIF($I$2:$I$21,B6141)&gt;0,0,WEEKDAY(B6141,2)))</f>
        <v>0</v>
      </c>
      <c r="D6141" s="74">
        <f t="shared" si="2"/>
        <v>23</v>
      </c>
      <c r="E6141" s="12">
        <f>IFERROR(VLOOKUP(A6141,'IDAR Meter Data'!$A:$B,2,1),"")</f>
        <v>190</v>
      </c>
      <c r="F6141" s="75">
        <f>IF(CECCZ="CZ03",'Outside Temp'!B6141,IF(CECCZ="CZ04",'Outside Temp'!B6142,IF(CECCZ="CZ12",'Outside Temp'!B6143, IF(CECCZ="CZ13",'Outside Temp'!B6144))))</f>
        <v>59</v>
      </c>
      <c r="G6141" s="12">
        <f t="shared" si="3"/>
        <v>1</v>
      </c>
    </row>
    <row r="6142" ht="15.75" customHeight="1">
      <c r="A6142" s="13">
        <v>42189.0</v>
      </c>
      <c r="B6142" s="73">
        <f t="shared" si="1"/>
        <v>42189</v>
      </c>
      <c r="C6142" s="74">
        <f>IF(NewCustomer="Yes", IF(COUNTIF($I$2:$I$11,B6142)&gt;0,0,WEEKDAY(B6142,2)),IF(COUNTIF($I$2:$I$21,B6142)&gt;0,0,WEEKDAY(B6142,2)))</f>
        <v>6</v>
      </c>
      <c r="D6142" s="74">
        <f t="shared" si="2"/>
        <v>0</v>
      </c>
      <c r="E6142" s="12">
        <f>IFERROR(VLOOKUP(A6142,'IDAR Meter Data'!$A:$B,2,1),"")</f>
        <v>191</v>
      </c>
      <c r="F6142" s="75">
        <f>IF(CECCZ="CZ03",'Outside Temp'!B6142,IF(CECCZ="CZ04",'Outside Temp'!B6143,IF(CECCZ="CZ12",'Outside Temp'!B6144, IF(CECCZ="CZ13",'Outside Temp'!B6145))))</f>
        <v>58.93333333</v>
      </c>
      <c r="G6142" s="12">
        <f t="shared" si="3"/>
        <v>1</v>
      </c>
    </row>
    <row r="6143" ht="15.75" customHeight="1">
      <c r="A6143" s="13">
        <v>42189.010416666664</v>
      </c>
      <c r="B6143" s="73">
        <f t="shared" si="1"/>
        <v>42189</v>
      </c>
      <c r="C6143" s="74">
        <f>IF(NewCustomer="Yes", IF(COUNTIF($I$2:$I$11,B6143)&gt;0,0,WEEKDAY(B6143,2)),IF(COUNTIF($I$2:$I$21,B6143)&gt;0,0,WEEKDAY(B6143,2)))</f>
        <v>6</v>
      </c>
      <c r="D6143" s="74">
        <f t="shared" si="2"/>
        <v>0</v>
      </c>
      <c r="E6143" s="12">
        <f>IFERROR(VLOOKUP(A6143,'IDAR Meter Data'!$A:$B,2,1),"")</f>
        <v>196</v>
      </c>
      <c r="F6143" s="75">
        <f>IF(CECCZ="CZ03",'Outside Temp'!B6143,IF(CECCZ="CZ04",'Outside Temp'!B6144,IF(CECCZ="CZ12",'Outside Temp'!B6145, IF(CECCZ="CZ13",'Outside Temp'!B6146))))</f>
        <v>58.68333333</v>
      </c>
      <c r="G6143" s="12">
        <f t="shared" si="3"/>
        <v>1</v>
      </c>
    </row>
    <row r="6144" ht="15.75" customHeight="1">
      <c r="A6144" s="13">
        <v>42189.020833333336</v>
      </c>
      <c r="B6144" s="73">
        <f t="shared" si="1"/>
        <v>42189</v>
      </c>
      <c r="C6144" s="74">
        <f>IF(NewCustomer="Yes", IF(COUNTIF($I$2:$I$11,B6144)&gt;0,0,WEEKDAY(B6144,2)),IF(COUNTIF($I$2:$I$21,B6144)&gt;0,0,WEEKDAY(B6144,2)))</f>
        <v>6</v>
      </c>
      <c r="D6144" s="74">
        <f t="shared" si="2"/>
        <v>0</v>
      </c>
      <c r="E6144" s="12">
        <f>IFERROR(VLOOKUP(A6144,'IDAR Meter Data'!$A:$B,2,1),"")</f>
        <v>197</v>
      </c>
      <c r="F6144" s="75">
        <f>IF(CECCZ="CZ03",'Outside Temp'!B6144,IF(CECCZ="CZ04",'Outside Temp'!B6145,IF(CECCZ="CZ12",'Outside Temp'!B6146, IF(CECCZ="CZ13",'Outside Temp'!B6147))))</f>
        <v>58.43333333</v>
      </c>
      <c r="G6144" s="12">
        <f t="shared" si="3"/>
        <v>1</v>
      </c>
    </row>
    <row r="6145" ht="15.75" customHeight="1">
      <c r="A6145" s="13">
        <v>42189.03125</v>
      </c>
      <c r="B6145" s="73">
        <f t="shared" si="1"/>
        <v>42189</v>
      </c>
      <c r="C6145" s="74">
        <f>IF(NewCustomer="Yes", IF(COUNTIF($I$2:$I$11,B6145)&gt;0,0,WEEKDAY(B6145,2)),IF(COUNTIF($I$2:$I$21,B6145)&gt;0,0,WEEKDAY(B6145,2)))</f>
        <v>6</v>
      </c>
      <c r="D6145" s="74">
        <f t="shared" si="2"/>
        <v>0</v>
      </c>
      <c r="E6145" s="12">
        <f>IFERROR(VLOOKUP(A6145,'IDAR Meter Data'!$A:$B,2,1),"")</f>
        <v>188</v>
      </c>
      <c r="F6145" s="75">
        <f>IF(CECCZ="CZ03",'Outside Temp'!B6145,IF(CECCZ="CZ04",'Outside Temp'!B6146,IF(CECCZ="CZ12",'Outside Temp'!B6147, IF(CECCZ="CZ13",'Outside Temp'!B6148))))</f>
        <v>58.18333333</v>
      </c>
      <c r="G6145" s="12">
        <f t="shared" si="3"/>
        <v>1</v>
      </c>
    </row>
    <row r="6146" ht="15.75" customHeight="1">
      <c r="A6146" s="13">
        <v>42189.041666666664</v>
      </c>
      <c r="B6146" s="73">
        <f t="shared" si="1"/>
        <v>42189</v>
      </c>
      <c r="C6146" s="74">
        <f>IF(NewCustomer="Yes", IF(COUNTIF($I$2:$I$11,B6146)&gt;0,0,WEEKDAY(B6146,2)),IF(COUNTIF($I$2:$I$21,B6146)&gt;0,0,WEEKDAY(B6146,2)))</f>
        <v>6</v>
      </c>
      <c r="D6146" s="74">
        <f t="shared" si="2"/>
        <v>1</v>
      </c>
      <c r="E6146" s="12">
        <f>IFERROR(VLOOKUP(A6146,'IDAR Meter Data'!$A:$B,2,1),"")</f>
        <v>190</v>
      </c>
      <c r="F6146" s="75">
        <f>IF(CECCZ="CZ03",'Outside Temp'!B6146,IF(CECCZ="CZ04",'Outside Temp'!B6147,IF(CECCZ="CZ12",'Outside Temp'!B6148, IF(CECCZ="CZ13",'Outside Temp'!B6149))))</f>
        <v>58</v>
      </c>
      <c r="G6146" s="12">
        <f t="shared" si="3"/>
        <v>1</v>
      </c>
    </row>
    <row r="6147" ht="15.75" customHeight="1">
      <c r="A6147" s="13">
        <v>42189.052083333336</v>
      </c>
      <c r="B6147" s="73">
        <f t="shared" si="1"/>
        <v>42189</v>
      </c>
      <c r="C6147" s="74">
        <f>IF(NewCustomer="Yes", IF(COUNTIF($I$2:$I$11,B6147)&gt;0,0,WEEKDAY(B6147,2)),IF(COUNTIF($I$2:$I$21,B6147)&gt;0,0,WEEKDAY(B6147,2)))</f>
        <v>6</v>
      </c>
      <c r="D6147" s="74">
        <f t="shared" si="2"/>
        <v>1</v>
      </c>
      <c r="E6147" s="12">
        <f>IFERROR(VLOOKUP(A6147,'IDAR Meter Data'!$A:$B,2,1),"")</f>
        <v>185</v>
      </c>
      <c r="F6147" s="75">
        <f>IF(CECCZ="CZ03",'Outside Temp'!B6147,IF(CECCZ="CZ04",'Outside Temp'!B6148,IF(CECCZ="CZ12",'Outside Temp'!B6149, IF(CECCZ="CZ13",'Outside Temp'!B6150))))</f>
        <v>58</v>
      </c>
      <c r="G6147" s="12">
        <f t="shared" si="3"/>
        <v>1</v>
      </c>
    </row>
    <row r="6148" ht="15.75" customHeight="1">
      <c r="A6148" s="13">
        <v>42189.0625</v>
      </c>
      <c r="B6148" s="73">
        <f t="shared" si="1"/>
        <v>42189</v>
      </c>
      <c r="C6148" s="74">
        <f>IF(NewCustomer="Yes", IF(COUNTIF($I$2:$I$11,B6148)&gt;0,0,WEEKDAY(B6148,2)),IF(COUNTIF($I$2:$I$21,B6148)&gt;0,0,WEEKDAY(B6148,2)))</f>
        <v>6</v>
      </c>
      <c r="D6148" s="74">
        <f t="shared" si="2"/>
        <v>1</v>
      </c>
      <c r="E6148" s="12">
        <f>IFERROR(VLOOKUP(A6148,'IDAR Meter Data'!$A:$B,2,1),"")</f>
        <v>183</v>
      </c>
      <c r="F6148" s="75">
        <f>IF(CECCZ="CZ03",'Outside Temp'!B6148,IF(CECCZ="CZ04",'Outside Temp'!B6149,IF(CECCZ="CZ12",'Outside Temp'!B6150, IF(CECCZ="CZ13",'Outside Temp'!B6151))))</f>
        <v>58</v>
      </c>
      <c r="G6148" s="12">
        <f t="shared" si="3"/>
        <v>1</v>
      </c>
    </row>
    <row r="6149" ht="15.75" customHeight="1">
      <c r="A6149" s="13">
        <v>42189.072916666664</v>
      </c>
      <c r="B6149" s="73">
        <f t="shared" si="1"/>
        <v>42189</v>
      </c>
      <c r="C6149" s="74">
        <f>IF(NewCustomer="Yes", IF(COUNTIF($I$2:$I$11,B6149)&gt;0,0,WEEKDAY(B6149,2)),IF(COUNTIF($I$2:$I$21,B6149)&gt;0,0,WEEKDAY(B6149,2)))</f>
        <v>6</v>
      </c>
      <c r="D6149" s="74">
        <f t="shared" si="2"/>
        <v>1</v>
      </c>
      <c r="E6149" s="12">
        <f>IFERROR(VLOOKUP(A6149,'IDAR Meter Data'!$A:$B,2,1),"")</f>
        <v>189</v>
      </c>
      <c r="F6149" s="75">
        <f>IF(CECCZ="CZ03",'Outside Temp'!B6149,IF(CECCZ="CZ04",'Outside Temp'!B6150,IF(CECCZ="CZ12",'Outside Temp'!B6151, IF(CECCZ="CZ13",'Outside Temp'!B6152))))</f>
        <v>58</v>
      </c>
      <c r="G6149" s="12">
        <f t="shared" si="3"/>
        <v>1</v>
      </c>
    </row>
    <row r="6150" ht="15.75" customHeight="1">
      <c r="A6150" s="13">
        <v>42189.083333333336</v>
      </c>
      <c r="B6150" s="73">
        <f t="shared" si="1"/>
        <v>42189</v>
      </c>
      <c r="C6150" s="74">
        <f>IF(NewCustomer="Yes", IF(COUNTIF($I$2:$I$11,B6150)&gt;0,0,WEEKDAY(B6150,2)),IF(COUNTIF($I$2:$I$21,B6150)&gt;0,0,WEEKDAY(B6150,2)))</f>
        <v>6</v>
      </c>
      <c r="D6150" s="74">
        <f t="shared" si="2"/>
        <v>2</v>
      </c>
      <c r="E6150" s="12">
        <f>IFERROR(VLOOKUP(A6150,'IDAR Meter Data'!$A:$B,2,1),"")</f>
        <v>184</v>
      </c>
      <c r="F6150" s="75">
        <f>IF(CECCZ="CZ03",'Outside Temp'!B6150,IF(CECCZ="CZ04",'Outside Temp'!B6151,IF(CECCZ="CZ12",'Outside Temp'!B6152, IF(CECCZ="CZ13",'Outside Temp'!B6153))))</f>
        <v>58</v>
      </c>
      <c r="G6150" s="12">
        <f t="shared" si="3"/>
        <v>1</v>
      </c>
    </row>
    <row r="6151" ht="15.75" customHeight="1">
      <c r="A6151" s="13">
        <v>42189.09375</v>
      </c>
      <c r="B6151" s="73">
        <f t="shared" si="1"/>
        <v>42189</v>
      </c>
      <c r="C6151" s="74">
        <f>IF(NewCustomer="Yes", IF(COUNTIF($I$2:$I$11,B6151)&gt;0,0,WEEKDAY(B6151,2)),IF(COUNTIF($I$2:$I$21,B6151)&gt;0,0,WEEKDAY(B6151,2)))</f>
        <v>6</v>
      </c>
      <c r="D6151" s="74">
        <f t="shared" si="2"/>
        <v>2</v>
      </c>
      <c r="E6151" s="12">
        <f>IFERROR(VLOOKUP(A6151,'IDAR Meter Data'!$A:$B,2,1),"")</f>
        <v>184</v>
      </c>
      <c r="F6151" s="75">
        <f>IF(CECCZ="CZ03",'Outside Temp'!B6151,IF(CECCZ="CZ04",'Outside Temp'!B6152,IF(CECCZ="CZ12",'Outside Temp'!B6153, IF(CECCZ="CZ13",'Outside Temp'!B6154))))</f>
        <v>58</v>
      </c>
      <c r="G6151" s="12">
        <f t="shared" si="3"/>
        <v>1</v>
      </c>
    </row>
    <row r="6152" ht="15.75" customHeight="1">
      <c r="A6152" s="13">
        <v>42189.104166666664</v>
      </c>
      <c r="B6152" s="73">
        <f t="shared" si="1"/>
        <v>42189</v>
      </c>
      <c r="C6152" s="74">
        <f>IF(NewCustomer="Yes", IF(COUNTIF($I$2:$I$11,B6152)&gt;0,0,WEEKDAY(B6152,2)),IF(COUNTIF($I$2:$I$21,B6152)&gt;0,0,WEEKDAY(B6152,2)))</f>
        <v>6</v>
      </c>
      <c r="D6152" s="74">
        <f t="shared" si="2"/>
        <v>2</v>
      </c>
      <c r="E6152" s="12">
        <f>IFERROR(VLOOKUP(A6152,'IDAR Meter Data'!$A:$B,2,1),"")</f>
        <v>182</v>
      </c>
      <c r="F6152" s="75">
        <f>IF(CECCZ="CZ03",'Outside Temp'!B6152,IF(CECCZ="CZ04",'Outside Temp'!B6153,IF(CECCZ="CZ12",'Outside Temp'!B6154, IF(CECCZ="CZ13",'Outside Temp'!B6155))))</f>
        <v>58</v>
      </c>
      <c r="G6152" s="12">
        <f t="shared" si="3"/>
        <v>1</v>
      </c>
    </row>
    <row r="6153" ht="15.75" customHeight="1">
      <c r="A6153" s="13">
        <v>42189.114583333336</v>
      </c>
      <c r="B6153" s="73">
        <f t="shared" si="1"/>
        <v>42189</v>
      </c>
      <c r="C6153" s="74">
        <f>IF(NewCustomer="Yes", IF(COUNTIF($I$2:$I$11,B6153)&gt;0,0,WEEKDAY(B6153,2)),IF(COUNTIF($I$2:$I$21,B6153)&gt;0,0,WEEKDAY(B6153,2)))</f>
        <v>6</v>
      </c>
      <c r="D6153" s="74">
        <f t="shared" si="2"/>
        <v>2</v>
      </c>
      <c r="E6153" s="12">
        <f>IFERROR(VLOOKUP(A6153,'IDAR Meter Data'!$A:$B,2,1),"")</f>
        <v>189</v>
      </c>
      <c r="F6153" s="75">
        <f>IF(CECCZ="CZ03",'Outside Temp'!B6153,IF(CECCZ="CZ04",'Outside Temp'!B6154,IF(CECCZ="CZ12",'Outside Temp'!B6155, IF(CECCZ="CZ13",'Outside Temp'!B6156))))</f>
        <v>58</v>
      </c>
      <c r="G6153" s="12">
        <f t="shared" si="3"/>
        <v>1</v>
      </c>
    </row>
    <row r="6154" ht="15.75" customHeight="1">
      <c r="A6154" s="13">
        <v>42189.125</v>
      </c>
      <c r="B6154" s="73">
        <f t="shared" si="1"/>
        <v>42189</v>
      </c>
      <c r="C6154" s="74">
        <f>IF(NewCustomer="Yes", IF(COUNTIF($I$2:$I$11,B6154)&gt;0,0,WEEKDAY(B6154,2)),IF(COUNTIF($I$2:$I$21,B6154)&gt;0,0,WEEKDAY(B6154,2)))</f>
        <v>6</v>
      </c>
      <c r="D6154" s="74">
        <f t="shared" si="2"/>
        <v>3</v>
      </c>
      <c r="E6154" s="12">
        <f>IFERROR(VLOOKUP(A6154,'IDAR Meter Data'!$A:$B,2,1),"")</f>
        <v>187</v>
      </c>
      <c r="F6154" s="75">
        <f>IF(CECCZ="CZ03",'Outside Temp'!B6154,IF(CECCZ="CZ04",'Outside Temp'!B6155,IF(CECCZ="CZ12",'Outside Temp'!B6156, IF(CECCZ="CZ13",'Outside Temp'!B6157))))</f>
        <v>57.77777778</v>
      </c>
      <c r="G6154" s="12">
        <f t="shared" si="3"/>
        <v>1</v>
      </c>
    </row>
    <row r="6155" ht="15.75" customHeight="1">
      <c r="A6155" s="13">
        <v>42189.135416666664</v>
      </c>
      <c r="B6155" s="73">
        <f t="shared" si="1"/>
        <v>42189</v>
      </c>
      <c r="C6155" s="74">
        <f>IF(NewCustomer="Yes", IF(COUNTIF($I$2:$I$11,B6155)&gt;0,0,WEEKDAY(B6155,2)),IF(COUNTIF($I$2:$I$21,B6155)&gt;0,0,WEEKDAY(B6155,2)))</f>
        <v>6</v>
      </c>
      <c r="D6155" s="74">
        <f t="shared" si="2"/>
        <v>3</v>
      </c>
      <c r="E6155" s="12">
        <f>IFERROR(VLOOKUP(A6155,'IDAR Meter Data'!$A:$B,2,1),"")</f>
        <v>179</v>
      </c>
      <c r="F6155" s="75">
        <f>IF(CECCZ="CZ03",'Outside Temp'!B6155,IF(CECCZ="CZ04",'Outside Temp'!B6156,IF(CECCZ="CZ12",'Outside Temp'!B6157, IF(CECCZ="CZ13",'Outside Temp'!B6158))))</f>
        <v>57.02380952</v>
      </c>
      <c r="G6155" s="12">
        <f t="shared" si="3"/>
        <v>1</v>
      </c>
    </row>
    <row r="6156" ht="15.75" customHeight="1">
      <c r="A6156" s="13">
        <v>42189.145833333336</v>
      </c>
      <c r="B6156" s="73">
        <f t="shared" si="1"/>
        <v>42189</v>
      </c>
      <c r="C6156" s="74">
        <f>IF(NewCustomer="Yes", IF(COUNTIF($I$2:$I$11,B6156)&gt;0,0,WEEKDAY(B6156,2)),IF(COUNTIF($I$2:$I$21,B6156)&gt;0,0,WEEKDAY(B6156,2)))</f>
        <v>6</v>
      </c>
      <c r="D6156" s="74">
        <f t="shared" si="2"/>
        <v>3</v>
      </c>
      <c r="E6156" s="12">
        <f>IFERROR(VLOOKUP(A6156,'IDAR Meter Data'!$A:$B,2,1),"")</f>
        <v>186</v>
      </c>
      <c r="F6156" s="75">
        <f>IF(CECCZ="CZ03",'Outside Temp'!B6156,IF(CECCZ="CZ04",'Outside Temp'!B6157,IF(CECCZ="CZ12",'Outside Temp'!B6158, IF(CECCZ="CZ13",'Outside Temp'!B6159))))</f>
        <v>57.38095238</v>
      </c>
      <c r="G6156" s="12">
        <f t="shared" si="3"/>
        <v>1</v>
      </c>
    </row>
    <row r="6157" ht="15.75" customHeight="1">
      <c r="A6157" s="13">
        <v>42189.15625</v>
      </c>
      <c r="B6157" s="73">
        <f t="shared" si="1"/>
        <v>42189</v>
      </c>
      <c r="C6157" s="74">
        <f>IF(NewCustomer="Yes", IF(COUNTIF($I$2:$I$11,B6157)&gt;0,0,WEEKDAY(B6157,2)),IF(COUNTIF($I$2:$I$21,B6157)&gt;0,0,WEEKDAY(B6157,2)))</f>
        <v>6</v>
      </c>
      <c r="D6157" s="74">
        <f t="shared" si="2"/>
        <v>3</v>
      </c>
      <c r="E6157" s="12">
        <f>IFERROR(VLOOKUP(A6157,'IDAR Meter Data'!$A:$B,2,1),"")</f>
        <v>185</v>
      </c>
      <c r="F6157" s="75">
        <f>IF(CECCZ="CZ03",'Outside Temp'!B6157,IF(CECCZ="CZ04",'Outside Temp'!B6158,IF(CECCZ="CZ12",'Outside Temp'!B6159, IF(CECCZ="CZ13",'Outside Temp'!B6160))))</f>
        <v>57.73809524</v>
      </c>
      <c r="G6157" s="12">
        <f t="shared" si="3"/>
        <v>1</v>
      </c>
    </row>
    <row r="6158" ht="15.75" customHeight="1">
      <c r="A6158" s="13">
        <v>42189.166666666664</v>
      </c>
      <c r="B6158" s="73">
        <f t="shared" si="1"/>
        <v>42189</v>
      </c>
      <c r="C6158" s="74">
        <f>IF(NewCustomer="Yes", IF(COUNTIF($I$2:$I$11,B6158)&gt;0,0,WEEKDAY(B6158,2)),IF(COUNTIF($I$2:$I$21,B6158)&gt;0,0,WEEKDAY(B6158,2)))</f>
        <v>6</v>
      </c>
      <c r="D6158" s="74">
        <f t="shared" si="2"/>
        <v>4</v>
      </c>
      <c r="E6158" s="12">
        <f>IFERROR(VLOOKUP(A6158,'IDAR Meter Data'!$A:$B,2,1),"")</f>
        <v>183</v>
      </c>
      <c r="F6158" s="75">
        <f>IF(CECCZ="CZ03",'Outside Temp'!B6158,IF(CECCZ="CZ04",'Outside Temp'!B6159,IF(CECCZ="CZ12",'Outside Temp'!B6160, IF(CECCZ="CZ13",'Outside Temp'!B6161))))</f>
        <v>58.06666667</v>
      </c>
      <c r="G6158" s="12">
        <f t="shared" si="3"/>
        <v>1</v>
      </c>
    </row>
    <row r="6159" ht="15.75" customHeight="1">
      <c r="A6159" s="13">
        <v>42189.177083333336</v>
      </c>
      <c r="B6159" s="73">
        <f t="shared" si="1"/>
        <v>42189</v>
      </c>
      <c r="C6159" s="74">
        <f>IF(NewCustomer="Yes", IF(COUNTIF($I$2:$I$11,B6159)&gt;0,0,WEEKDAY(B6159,2)),IF(COUNTIF($I$2:$I$21,B6159)&gt;0,0,WEEKDAY(B6159,2)))</f>
        <v>6</v>
      </c>
      <c r="D6159" s="74">
        <f t="shared" si="2"/>
        <v>4</v>
      </c>
      <c r="E6159" s="12">
        <f>IFERROR(VLOOKUP(A6159,'IDAR Meter Data'!$A:$B,2,1),"")</f>
        <v>185</v>
      </c>
      <c r="F6159" s="75">
        <f>IF(CECCZ="CZ03",'Outside Temp'!B6159,IF(CECCZ="CZ04",'Outside Temp'!B6160,IF(CECCZ="CZ12",'Outside Temp'!B6161, IF(CECCZ="CZ13",'Outside Temp'!B6162))))</f>
        <v>58.31666667</v>
      </c>
      <c r="G6159" s="12">
        <f t="shared" si="3"/>
        <v>1</v>
      </c>
    </row>
    <row r="6160" ht="15.75" customHeight="1">
      <c r="A6160" s="13">
        <v>42189.1875</v>
      </c>
      <c r="B6160" s="73">
        <f t="shared" si="1"/>
        <v>42189</v>
      </c>
      <c r="C6160" s="74">
        <f>IF(NewCustomer="Yes", IF(COUNTIF($I$2:$I$11,B6160)&gt;0,0,WEEKDAY(B6160,2)),IF(COUNTIF($I$2:$I$21,B6160)&gt;0,0,WEEKDAY(B6160,2)))</f>
        <v>6</v>
      </c>
      <c r="D6160" s="74">
        <f t="shared" si="2"/>
        <v>4</v>
      </c>
      <c r="E6160" s="12">
        <f>IFERROR(VLOOKUP(A6160,'IDAR Meter Data'!$A:$B,2,1),"")</f>
        <v>180</v>
      </c>
      <c r="F6160" s="75">
        <f>IF(CECCZ="CZ03",'Outside Temp'!B6160,IF(CECCZ="CZ04",'Outside Temp'!B6161,IF(CECCZ="CZ12",'Outside Temp'!B6162, IF(CECCZ="CZ13",'Outside Temp'!B6163))))</f>
        <v>58.56666667</v>
      </c>
      <c r="G6160" s="12">
        <f t="shared" si="3"/>
        <v>1</v>
      </c>
    </row>
    <row r="6161" ht="15.75" customHeight="1">
      <c r="A6161" s="13">
        <v>42189.197916666664</v>
      </c>
      <c r="B6161" s="73">
        <f t="shared" si="1"/>
        <v>42189</v>
      </c>
      <c r="C6161" s="74">
        <f>IF(NewCustomer="Yes", IF(COUNTIF($I$2:$I$11,B6161)&gt;0,0,WEEKDAY(B6161,2)),IF(COUNTIF($I$2:$I$21,B6161)&gt;0,0,WEEKDAY(B6161,2)))</f>
        <v>6</v>
      </c>
      <c r="D6161" s="74">
        <f t="shared" si="2"/>
        <v>4</v>
      </c>
      <c r="E6161" s="12">
        <f>IFERROR(VLOOKUP(A6161,'IDAR Meter Data'!$A:$B,2,1),"")</f>
        <v>187</v>
      </c>
      <c r="F6161" s="75">
        <f>IF(CECCZ="CZ03",'Outside Temp'!B6161,IF(CECCZ="CZ04",'Outside Temp'!B6162,IF(CECCZ="CZ12",'Outside Temp'!B6163, IF(CECCZ="CZ13",'Outside Temp'!B6164))))</f>
        <v>58.81666667</v>
      </c>
      <c r="G6161" s="12">
        <f t="shared" si="3"/>
        <v>1</v>
      </c>
    </row>
    <row r="6162" ht="15.75" customHeight="1">
      <c r="A6162" s="13">
        <v>42189.208333333336</v>
      </c>
      <c r="B6162" s="73">
        <f t="shared" si="1"/>
        <v>42189</v>
      </c>
      <c r="C6162" s="74">
        <f>IF(NewCustomer="Yes", IF(COUNTIF($I$2:$I$11,B6162)&gt;0,0,WEEKDAY(B6162,2)),IF(COUNTIF($I$2:$I$21,B6162)&gt;0,0,WEEKDAY(B6162,2)))</f>
        <v>6</v>
      </c>
      <c r="D6162" s="74">
        <f t="shared" si="2"/>
        <v>5</v>
      </c>
      <c r="E6162" s="12">
        <f>IFERROR(VLOOKUP(A6162,'IDAR Meter Data'!$A:$B,2,1),"")</f>
        <v>184</v>
      </c>
      <c r="F6162" s="75">
        <f>IF(CECCZ="CZ03",'Outside Temp'!B6162,IF(CECCZ="CZ04",'Outside Temp'!B6163,IF(CECCZ="CZ12",'Outside Temp'!B6164, IF(CECCZ="CZ13",'Outside Temp'!B6165))))</f>
        <v>59</v>
      </c>
      <c r="G6162" s="12">
        <f t="shared" si="3"/>
        <v>1</v>
      </c>
    </row>
    <row r="6163" ht="15.75" customHeight="1">
      <c r="A6163" s="13">
        <v>42189.21875</v>
      </c>
      <c r="B6163" s="73">
        <f t="shared" si="1"/>
        <v>42189</v>
      </c>
      <c r="C6163" s="74">
        <f>IF(NewCustomer="Yes", IF(COUNTIF($I$2:$I$11,B6163)&gt;0,0,WEEKDAY(B6163,2)),IF(COUNTIF($I$2:$I$21,B6163)&gt;0,0,WEEKDAY(B6163,2)))</f>
        <v>6</v>
      </c>
      <c r="D6163" s="74">
        <f t="shared" si="2"/>
        <v>5</v>
      </c>
      <c r="E6163" s="12">
        <f>IFERROR(VLOOKUP(A6163,'IDAR Meter Data'!$A:$B,2,1),"")</f>
        <v>183</v>
      </c>
      <c r="F6163" s="75">
        <f>IF(CECCZ="CZ03",'Outside Temp'!B6163,IF(CECCZ="CZ04",'Outside Temp'!B6164,IF(CECCZ="CZ12",'Outside Temp'!B6165, IF(CECCZ="CZ13",'Outside Temp'!B6166))))</f>
        <v>59</v>
      </c>
      <c r="G6163" s="12">
        <f t="shared" si="3"/>
        <v>1</v>
      </c>
    </row>
    <row r="6164" ht="15.75" customHeight="1">
      <c r="A6164" s="13">
        <v>42189.229166666664</v>
      </c>
      <c r="B6164" s="73">
        <f t="shared" si="1"/>
        <v>42189</v>
      </c>
      <c r="C6164" s="74">
        <f>IF(NewCustomer="Yes", IF(COUNTIF($I$2:$I$11,B6164)&gt;0,0,WEEKDAY(B6164,2)),IF(COUNTIF($I$2:$I$21,B6164)&gt;0,0,WEEKDAY(B6164,2)))</f>
        <v>6</v>
      </c>
      <c r="D6164" s="74">
        <f t="shared" si="2"/>
        <v>5</v>
      </c>
      <c r="E6164" s="12">
        <f>IFERROR(VLOOKUP(A6164,'IDAR Meter Data'!$A:$B,2,1),"")</f>
        <v>183</v>
      </c>
      <c r="F6164" s="75">
        <f>IF(CECCZ="CZ03",'Outside Temp'!B6164,IF(CECCZ="CZ04",'Outside Temp'!B6165,IF(CECCZ="CZ12",'Outside Temp'!B6166, IF(CECCZ="CZ13",'Outside Temp'!B6167))))</f>
        <v>59</v>
      </c>
      <c r="G6164" s="12">
        <f t="shared" si="3"/>
        <v>1</v>
      </c>
    </row>
    <row r="6165" ht="15.75" customHeight="1">
      <c r="A6165" s="13">
        <v>42189.239583333336</v>
      </c>
      <c r="B6165" s="73">
        <f t="shared" si="1"/>
        <v>42189</v>
      </c>
      <c r="C6165" s="74">
        <f>IF(NewCustomer="Yes", IF(COUNTIF($I$2:$I$11,B6165)&gt;0,0,WEEKDAY(B6165,2)),IF(COUNTIF($I$2:$I$21,B6165)&gt;0,0,WEEKDAY(B6165,2)))</f>
        <v>6</v>
      </c>
      <c r="D6165" s="74">
        <f t="shared" si="2"/>
        <v>5</v>
      </c>
      <c r="E6165" s="12">
        <f>IFERROR(VLOOKUP(A6165,'IDAR Meter Data'!$A:$B,2,1),"")</f>
        <v>185</v>
      </c>
      <c r="F6165" s="75">
        <f>IF(CECCZ="CZ03",'Outside Temp'!B6165,IF(CECCZ="CZ04",'Outside Temp'!B6166,IF(CECCZ="CZ12",'Outside Temp'!B6167, IF(CECCZ="CZ13",'Outside Temp'!B6168))))</f>
        <v>59</v>
      </c>
      <c r="G6165" s="12">
        <f t="shared" si="3"/>
        <v>1</v>
      </c>
    </row>
    <row r="6166" ht="15.75" customHeight="1">
      <c r="A6166" s="13">
        <v>42189.25</v>
      </c>
      <c r="B6166" s="73">
        <f t="shared" si="1"/>
        <v>42189</v>
      </c>
      <c r="C6166" s="74">
        <f>IF(NewCustomer="Yes", IF(COUNTIF($I$2:$I$11,B6166)&gt;0,0,WEEKDAY(B6166,2)),IF(COUNTIF($I$2:$I$21,B6166)&gt;0,0,WEEKDAY(B6166,2)))</f>
        <v>6</v>
      </c>
      <c r="D6166" s="74">
        <f t="shared" si="2"/>
        <v>6</v>
      </c>
      <c r="E6166" s="12">
        <f>IFERROR(VLOOKUP(A6166,'IDAR Meter Data'!$A:$B,2,1),"")</f>
        <v>189</v>
      </c>
      <c r="F6166" s="75">
        <f>IF(CECCZ="CZ03",'Outside Temp'!B6166,IF(CECCZ="CZ04",'Outside Temp'!B6167,IF(CECCZ="CZ12",'Outside Temp'!B6168, IF(CECCZ="CZ13",'Outside Temp'!B6169))))</f>
        <v>59.06666667</v>
      </c>
      <c r="G6166" s="12">
        <f t="shared" si="3"/>
        <v>1</v>
      </c>
    </row>
    <row r="6167" ht="15.75" customHeight="1">
      <c r="A6167" s="13">
        <v>42189.260416666664</v>
      </c>
      <c r="B6167" s="73">
        <f t="shared" si="1"/>
        <v>42189</v>
      </c>
      <c r="C6167" s="74">
        <f>IF(NewCustomer="Yes", IF(COUNTIF($I$2:$I$11,B6167)&gt;0,0,WEEKDAY(B6167,2)),IF(COUNTIF($I$2:$I$21,B6167)&gt;0,0,WEEKDAY(B6167,2)))</f>
        <v>6</v>
      </c>
      <c r="D6167" s="74">
        <f t="shared" si="2"/>
        <v>6</v>
      </c>
      <c r="E6167" s="12">
        <f>IFERROR(VLOOKUP(A6167,'IDAR Meter Data'!$A:$B,2,1),"")</f>
        <v>181</v>
      </c>
      <c r="F6167" s="75">
        <f>IF(CECCZ="CZ03",'Outside Temp'!B6167,IF(CECCZ="CZ04",'Outside Temp'!B6168,IF(CECCZ="CZ12",'Outside Temp'!B6169, IF(CECCZ="CZ13",'Outside Temp'!B6170))))</f>
        <v>59.31666667</v>
      </c>
      <c r="G6167" s="12">
        <f t="shared" si="3"/>
        <v>1</v>
      </c>
    </row>
    <row r="6168" ht="15.75" customHeight="1">
      <c r="A6168" s="13">
        <v>42189.270833333336</v>
      </c>
      <c r="B6168" s="73">
        <f t="shared" si="1"/>
        <v>42189</v>
      </c>
      <c r="C6168" s="74">
        <f>IF(NewCustomer="Yes", IF(COUNTIF($I$2:$I$11,B6168)&gt;0,0,WEEKDAY(B6168,2)),IF(COUNTIF($I$2:$I$21,B6168)&gt;0,0,WEEKDAY(B6168,2)))</f>
        <v>6</v>
      </c>
      <c r="D6168" s="74">
        <f t="shared" si="2"/>
        <v>6</v>
      </c>
      <c r="E6168" s="12">
        <f>IFERROR(VLOOKUP(A6168,'IDAR Meter Data'!$A:$B,2,1),"")</f>
        <v>181</v>
      </c>
      <c r="F6168" s="75">
        <f>IF(CECCZ="CZ03",'Outside Temp'!B6168,IF(CECCZ="CZ04",'Outside Temp'!B6169,IF(CECCZ="CZ12",'Outside Temp'!B6170, IF(CECCZ="CZ13",'Outside Temp'!B6171))))</f>
        <v>59.56666667</v>
      </c>
      <c r="G6168" s="12">
        <f t="shared" si="3"/>
        <v>1</v>
      </c>
    </row>
    <row r="6169" ht="15.75" customHeight="1">
      <c r="A6169" s="13">
        <v>42189.28125</v>
      </c>
      <c r="B6169" s="73">
        <f t="shared" si="1"/>
        <v>42189</v>
      </c>
      <c r="C6169" s="74">
        <f>IF(NewCustomer="Yes", IF(COUNTIF($I$2:$I$11,B6169)&gt;0,0,WEEKDAY(B6169,2)),IF(COUNTIF($I$2:$I$21,B6169)&gt;0,0,WEEKDAY(B6169,2)))</f>
        <v>6</v>
      </c>
      <c r="D6169" s="74">
        <f t="shared" si="2"/>
        <v>6</v>
      </c>
      <c r="E6169" s="12">
        <f>IFERROR(VLOOKUP(A6169,'IDAR Meter Data'!$A:$B,2,1),"")</f>
        <v>178</v>
      </c>
      <c r="F6169" s="75">
        <f>IF(CECCZ="CZ03",'Outside Temp'!B6169,IF(CECCZ="CZ04",'Outside Temp'!B6170,IF(CECCZ="CZ12",'Outside Temp'!B6171, IF(CECCZ="CZ13",'Outside Temp'!B6172))))</f>
        <v>59.81666667</v>
      </c>
      <c r="G6169" s="12">
        <f t="shared" si="3"/>
        <v>1</v>
      </c>
    </row>
    <row r="6170" ht="15.75" customHeight="1">
      <c r="A6170" s="13">
        <v>42189.291666666664</v>
      </c>
      <c r="B6170" s="73">
        <f t="shared" si="1"/>
        <v>42189</v>
      </c>
      <c r="C6170" s="74">
        <f>IF(NewCustomer="Yes", IF(COUNTIF($I$2:$I$11,B6170)&gt;0,0,WEEKDAY(B6170,2)),IF(COUNTIF($I$2:$I$21,B6170)&gt;0,0,WEEKDAY(B6170,2)))</f>
        <v>6</v>
      </c>
      <c r="D6170" s="74">
        <f t="shared" si="2"/>
        <v>7</v>
      </c>
      <c r="E6170" s="12">
        <f>IFERROR(VLOOKUP(A6170,'IDAR Meter Data'!$A:$B,2,1),"")</f>
        <v>181</v>
      </c>
      <c r="F6170" s="75">
        <f>IF(CECCZ="CZ03",'Outside Temp'!B6170,IF(CECCZ="CZ04",'Outside Temp'!B6171,IF(CECCZ="CZ12",'Outside Temp'!B6172, IF(CECCZ="CZ13",'Outside Temp'!B6173))))</f>
        <v>60.3</v>
      </c>
      <c r="G6170" s="12">
        <f t="shared" si="3"/>
        <v>1</v>
      </c>
    </row>
    <row r="6171" ht="15.75" customHeight="1">
      <c r="A6171" s="13">
        <v>42189.302083333336</v>
      </c>
      <c r="B6171" s="73">
        <f t="shared" si="1"/>
        <v>42189</v>
      </c>
      <c r="C6171" s="74">
        <f>IF(NewCustomer="Yes", IF(COUNTIF($I$2:$I$11,B6171)&gt;0,0,WEEKDAY(B6171,2)),IF(COUNTIF($I$2:$I$21,B6171)&gt;0,0,WEEKDAY(B6171,2)))</f>
        <v>6</v>
      </c>
      <c r="D6171" s="74">
        <f t="shared" si="2"/>
        <v>7</v>
      </c>
      <c r="E6171" s="12">
        <f>IFERROR(VLOOKUP(A6171,'IDAR Meter Data'!$A:$B,2,1),"")</f>
        <v>183</v>
      </c>
      <c r="F6171" s="75">
        <f>IF(CECCZ="CZ03",'Outside Temp'!B6171,IF(CECCZ="CZ04",'Outside Temp'!B6172,IF(CECCZ="CZ12",'Outside Temp'!B6173, IF(CECCZ="CZ13",'Outside Temp'!B6174))))</f>
        <v>61.425</v>
      </c>
      <c r="G6171" s="12">
        <f t="shared" si="3"/>
        <v>1</v>
      </c>
    </row>
    <row r="6172" ht="15.75" customHeight="1">
      <c r="A6172" s="13">
        <v>42189.3125</v>
      </c>
      <c r="B6172" s="73">
        <f t="shared" si="1"/>
        <v>42189</v>
      </c>
      <c r="C6172" s="74">
        <f>IF(NewCustomer="Yes", IF(COUNTIF($I$2:$I$11,B6172)&gt;0,0,WEEKDAY(B6172,2)),IF(COUNTIF($I$2:$I$21,B6172)&gt;0,0,WEEKDAY(B6172,2)))</f>
        <v>6</v>
      </c>
      <c r="D6172" s="74">
        <f t="shared" si="2"/>
        <v>7</v>
      </c>
      <c r="E6172" s="12">
        <f>IFERROR(VLOOKUP(A6172,'IDAR Meter Data'!$A:$B,2,1),"")</f>
        <v>182</v>
      </c>
      <c r="F6172" s="75">
        <f>IF(CECCZ="CZ03",'Outside Temp'!B6172,IF(CECCZ="CZ04",'Outside Temp'!B6173,IF(CECCZ="CZ12",'Outside Temp'!B6174, IF(CECCZ="CZ13",'Outside Temp'!B6175))))</f>
        <v>62.55</v>
      </c>
      <c r="G6172" s="12">
        <f t="shared" si="3"/>
        <v>1</v>
      </c>
    </row>
    <row r="6173" ht="15.75" customHeight="1">
      <c r="A6173" s="13">
        <v>42189.322916666664</v>
      </c>
      <c r="B6173" s="73">
        <f t="shared" si="1"/>
        <v>42189</v>
      </c>
      <c r="C6173" s="74">
        <f>IF(NewCustomer="Yes", IF(COUNTIF($I$2:$I$11,B6173)&gt;0,0,WEEKDAY(B6173,2)),IF(COUNTIF($I$2:$I$21,B6173)&gt;0,0,WEEKDAY(B6173,2)))</f>
        <v>6</v>
      </c>
      <c r="D6173" s="74">
        <f t="shared" si="2"/>
        <v>7</v>
      </c>
      <c r="E6173" s="12">
        <f>IFERROR(VLOOKUP(A6173,'IDAR Meter Data'!$A:$B,2,1),"")</f>
        <v>180</v>
      </c>
      <c r="F6173" s="75">
        <f>IF(CECCZ="CZ03",'Outside Temp'!B6173,IF(CECCZ="CZ04",'Outside Temp'!B6174,IF(CECCZ="CZ12",'Outside Temp'!B6175, IF(CECCZ="CZ13",'Outside Temp'!B6176))))</f>
        <v>63.45</v>
      </c>
      <c r="G6173" s="12">
        <f t="shared" si="3"/>
        <v>1</v>
      </c>
    </row>
    <row r="6174" ht="15.75" customHeight="1">
      <c r="A6174" s="13">
        <v>42189.333333333336</v>
      </c>
      <c r="B6174" s="73">
        <f t="shared" si="1"/>
        <v>42189</v>
      </c>
      <c r="C6174" s="74">
        <f>IF(NewCustomer="Yes", IF(COUNTIF($I$2:$I$11,B6174)&gt;0,0,WEEKDAY(B6174,2)),IF(COUNTIF($I$2:$I$21,B6174)&gt;0,0,WEEKDAY(B6174,2)))</f>
        <v>6</v>
      </c>
      <c r="D6174" s="74">
        <f t="shared" si="2"/>
        <v>8</v>
      </c>
      <c r="E6174" s="12">
        <f>IFERROR(VLOOKUP(A6174,'IDAR Meter Data'!$A:$B,2,1),"")</f>
        <v>176</v>
      </c>
      <c r="F6174" s="75">
        <f>IF(CECCZ="CZ03",'Outside Temp'!B6174,IF(CECCZ="CZ04",'Outside Temp'!B6175,IF(CECCZ="CZ12",'Outside Temp'!B6176, IF(CECCZ="CZ13",'Outside Temp'!B6177))))</f>
        <v>64.2</v>
      </c>
      <c r="G6174" s="12">
        <f t="shared" si="3"/>
        <v>1</v>
      </c>
    </row>
    <row r="6175" ht="15.75" customHeight="1">
      <c r="A6175" s="13">
        <v>42189.34375</v>
      </c>
      <c r="B6175" s="73">
        <f t="shared" si="1"/>
        <v>42189</v>
      </c>
      <c r="C6175" s="74">
        <f>IF(NewCustomer="Yes", IF(COUNTIF($I$2:$I$11,B6175)&gt;0,0,WEEKDAY(B6175,2)),IF(COUNTIF($I$2:$I$21,B6175)&gt;0,0,WEEKDAY(B6175,2)))</f>
        <v>6</v>
      </c>
      <c r="D6175" s="74">
        <f t="shared" si="2"/>
        <v>8</v>
      </c>
      <c r="E6175" s="12">
        <f>IFERROR(VLOOKUP(A6175,'IDAR Meter Data'!$A:$B,2,1),"")</f>
        <v>183</v>
      </c>
      <c r="F6175" s="75">
        <f>IF(CECCZ="CZ03",'Outside Temp'!B6175,IF(CECCZ="CZ04",'Outside Temp'!B6176,IF(CECCZ="CZ12",'Outside Temp'!B6177, IF(CECCZ="CZ13",'Outside Temp'!B6178))))</f>
        <v>64.95</v>
      </c>
      <c r="G6175" s="12">
        <f t="shared" si="3"/>
        <v>1</v>
      </c>
    </row>
    <row r="6176" ht="15.75" customHeight="1">
      <c r="A6176" s="13">
        <v>42189.354166666664</v>
      </c>
      <c r="B6176" s="73">
        <f t="shared" si="1"/>
        <v>42189</v>
      </c>
      <c r="C6176" s="74">
        <f>IF(NewCustomer="Yes", IF(COUNTIF($I$2:$I$11,B6176)&gt;0,0,WEEKDAY(B6176,2)),IF(COUNTIF($I$2:$I$21,B6176)&gt;0,0,WEEKDAY(B6176,2)))</f>
        <v>6</v>
      </c>
      <c r="D6176" s="74">
        <f t="shared" si="2"/>
        <v>8</v>
      </c>
      <c r="E6176" s="12">
        <f>IFERROR(VLOOKUP(A6176,'IDAR Meter Data'!$A:$B,2,1),"")</f>
        <v>181</v>
      </c>
      <c r="F6176" s="75">
        <f>IF(CECCZ="CZ03",'Outside Temp'!B6176,IF(CECCZ="CZ04",'Outside Temp'!B6177,IF(CECCZ="CZ12",'Outside Temp'!B6178, IF(CECCZ="CZ13",'Outside Temp'!B6179))))</f>
        <v>65.7</v>
      </c>
      <c r="G6176" s="12">
        <f t="shared" si="3"/>
        <v>2</v>
      </c>
    </row>
    <row r="6177" ht="15.75" customHeight="1">
      <c r="A6177" s="13">
        <v>42189.364583333336</v>
      </c>
      <c r="B6177" s="73">
        <f t="shared" si="1"/>
        <v>42189</v>
      </c>
      <c r="C6177" s="74">
        <f>IF(NewCustomer="Yes", IF(COUNTIF($I$2:$I$11,B6177)&gt;0,0,WEEKDAY(B6177,2)),IF(COUNTIF($I$2:$I$21,B6177)&gt;0,0,WEEKDAY(B6177,2)))</f>
        <v>6</v>
      </c>
      <c r="D6177" s="74">
        <f t="shared" si="2"/>
        <v>8</v>
      </c>
      <c r="E6177" s="12">
        <f>IFERROR(VLOOKUP(A6177,'IDAR Meter Data'!$A:$B,2,1),"")</f>
        <v>179</v>
      </c>
      <c r="F6177" s="75">
        <f>IF(CECCZ="CZ03",'Outside Temp'!B6177,IF(CECCZ="CZ04",'Outside Temp'!B6178,IF(CECCZ="CZ12",'Outside Temp'!B6179, IF(CECCZ="CZ13",'Outside Temp'!B6180))))</f>
        <v>66.45</v>
      </c>
      <c r="G6177" s="12">
        <f t="shared" si="3"/>
        <v>2</v>
      </c>
    </row>
    <row r="6178" ht="15.75" customHeight="1">
      <c r="A6178" s="13">
        <v>42189.375</v>
      </c>
      <c r="B6178" s="73">
        <f t="shared" si="1"/>
        <v>42189</v>
      </c>
      <c r="C6178" s="74">
        <f>IF(NewCustomer="Yes", IF(COUNTIF($I$2:$I$11,B6178)&gt;0,0,WEEKDAY(B6178,2)),IF(COUNTIF($I$2:$I$21,B6178)&gt;0,0,WEEKDAY(B6178,2)))</f>
        <v>6</v>
      </c>
      <c r="D6178" s="74">
        <f t="shared" si="2"/>
        <v>9</v>
      </c>
      <c r="E6178" s="12">
        <f>IFERROR(VLOOKUP(A6178,'IDAR Meter Data'!$A:$B,2,1),"")</f>
        <v>185</v>
      </c>
      <c r="F6178" s="75">
        <f>IF(CECCZ="CZ03",'Outside Temp'!B6178,IF(CECCZ="CZ04",'Outside Temp'!B6179,IF(CECCZ="CZ12",'Outside Temp'!B6180, IF(CECCZ="CZ13",'Outside Temp'!B6181))))</f>
        <v>67.06666667</v>
      </c>
      <c r="G6178" s="12">
        <f t="shared" si="3"/>
        <v>2</v>
      </c>
    </row>
    <row r="6179" ht="15.75" customHeight="1">
      <c r="A6179" s="13">
        <v>42189.385416666664</v>
      </c>
      <c r="B6179" s="73">
        <f t="shared" si="1"/>
        <v>42189</v>
      </c>
      <c r="C6179" s="74">
        <f>IF(NewCustomer="Yes", IF(COUNTIF($I$2:$I$11,B6179)&gt;0,0,WEEKDAY(B6179,2)),IF(COUNTIF($I$2:$I$21,B6179)&gt;0,0,WEEKDAY(B6179,2)))</f>
        <v>6</v>
      </c>
      <c r="D6179" s="74">
        <f t="shared" si="2"/>
        <v>9</v>
      </c>
      <c r="E6179" s="12">
        <f>IFERROR(VLOOKUP(A6179,'IDAR Meter Data'!$A:$B,2,1),"")</f>
        <v>190</v>
      </c>
      <c r="F6179" s="75">
        <f>IF(CECCZ="CZ03",'Outside Temp'!B6179,IF(CECCZ="CZ04",'Outside Temp'!B6180,IF(CECCZ="CZ12",'Outside Temp'!B6181, IF(CECCZ="CZ13",'Outside Temp'!B6182))))</f>
        <v>67.31666667</v>
      </c>
      <c r="G6179" s="12">
        <f t="shared" si="3"/>
        <v>2</v>
      </c>
    </row>
    <row r="6180" ht="15.75" customHeight="1">
      <c r="A6180" s="13">
        <v>42189.395833333336</v>
      </c>
      <c r="B6180" s="73">
        <f t="shared" si="1"/>
        <v>42189</v>
      </c>
      <c r="C6180" s="74">
        <f>IF(NewCustomer="Yes", IF(COUNTIF($I$2:$I$11,B6180)&gt;0,0,WEEKDAY(B6180,2)),IF(COUNTIF($I$2:$I$21,B6180)&gt;0,0,WEEKDAY(B6180,2)))</f>
        <v>6</v>
      </c>
      <c r="D6180" s="74">
        <f t="shared" si="2"/>
        <v>9</v>
      </c>
      <c r="E6180" s="12">
        <f>IFERROR(VLOOKUP(A6180,'IDAR Meter Data'!$A:$B,2,1),"")</f>
        <v>187</v>
      </c>
      <c r="F6180" s="75">
        <f>IF(CECCZ="CZ03",'Outside Temp'!B6180,IF(CECCZ="CZ04",'Outside Temp'!B6181,IF(CECCZ="CZ12",'Outside Temp'!B6182, IF(CECCZ="CZ13",'Outside Temp'!B6183))))</f>
        <v>67.56666667</v>
      </c>
      <c r="G6180" s="12">
        <f t="shared" si="3"/>
        <v>2</v>
      </c>
    </row>
    <row r="6181" ht="15.75" customHeight="1">
      <c r="A6181" s="13">
        <v>42189.40625</v>
      </c>
      <c r="B6181" s="73">
        <f t="shared" si="1"/>
        <v>42189</v>
      </c>
      <c r="C6181" s="74">
        <f>IF(NewCustomer="Yes", IF(COUNTIF($I$2:$I$11,B6181)&gt;0,0,WEEKDAY(B6181,2)),IF(COUNTIF($I$2:$I$21,B6181)&gt;0,0,WEEKDAY(B6181,2)))</f>
        <v>6</v>
      </c>
      <c r="D6181" s="74">
        <f t="shared" si="2"/>
        <v>9</v>
      </c>
      <c r="E6181" s="12">
        <f>IFERROR(VLOOKUP(A6181,'IDAR Meter Data'!$A:$B,2,1),"")</f>
        <v>190</v>
      </c>
      <c r="F6181" s="75">
        <f>IF(CECCZ="CZ03",'Outside Temp'!B6181,IF(CECCZ="CZ04",'Outside Temp'!B6182,IF(CECCZ="CZ12",'Outside Temp'!B6183, IF(CECCZ="CZ13",'Outside Temp'!B6184))))</f>
        <v>67.81666667</v>
      </c>
      <c r="G6181" s="12">
        <f t="shared" si="3"/>
        <v>2</v>
      </c>
    </row>
    <row r="6182" ht="15.75" customHeight="1">
      <c r="A6182" s="13">
        <v>42189.416666666664</v>
      </c>
      <c r="B6182" s="73">
        <f t="shared" si="1"/>
        <v>42189</v>
      </c>
      <c r="C6182" s="74">
        <f>IF(NewCustomer="Yes", IF(COUNTIF($I$2:$I$11,B6182)&gt;0,0,WEEKDAY(B6182,2)),IF(COUNTIF($I$2:$I$21,B6182)&gt;0,0,WEEKDAY(B6182,2)))</f>
        <v>6</v>
      </c>
      <c r="D6182" s="74">
        <f t="shared" si="2"/>
        <v>10</v>
      </c>
      <c r="E6182" s="12">
        <f>IFERROR(VLOOKUP(A6182,'IDAR Meter Data'!$A:$B,2,1),"")</f>
        <v>205</v>
      </c>
      <c r="F6182" s="75">
        <f>IF(CECCZ="CZ03",'Outside Temp'!B6182,IF(CECCZ="CZ04",'Outside Temp'!B6183,IF(CECCZ="CZ12",'Outside Temp'!B6184, IF(CECCZ="CZ13",'Outside Temp'!B6185))))</f>
        <v>68.06666667</v>
      </c>
      <c r="G6182" s="12">
        <f t="shared" si="3"/>
        <v>2</v>
      </c>
    </row>
    <row r="6183" ht="15.75" customHeight="1">
      <c r="A6183" s="13">
        <v>42189.427083333336</v>
      </c>
      <c r="B6183" s="73">
        <f t="shared" si="1"/>
        <v>42189</v>
      </c>
      <c r="C6183" s="74">
        <f>IF(NewCustomer="Yes", IF(COUNTIF($I$2:$I$11,B6183)&gt;0,0,WEEKDAY(B6183,2)),IF(COUNTIF($I$2:$I$21,B6183)&gt;0,0,WEEKDAY(B6183,2)))</f>
        <v>6</v>
      </c>
      <c r="D6183" s="74">
        <f t="shared" si="2"/>
        <v>10</v>
      </c>
      <c r="E6183" s="12">
        <f>IFERROR(VLOOKUP(A6183,'IDAR Meter Data'!$A:$B,2,1),"")</f>
        <v>204</v>
      </c>
      <c r="F6183" s="75">
        <f>IF(CECCZ="CZ03",'Outside Temp'!B6183,IF(CECCZ="CZ04",'Outside Temp'!B6184,IF(CECCZ="CZ12",'Outside Temp'!B6185, IF(CECCZ="CZ13",'Outside Temp'!B6186))))</f>
        <v>68.31666667</v>
      </c>
      <c r="G6183" s="12">
        <f t="shared" si="3"/>
        <v>2</v>
      </c>
    </row>
    <row r="6184" ht="15.75" customHeight="1">
      <c r="A6184" s="13">
        <v>42189.4375</v>
      </c>
      <c r="B6184" s="73">
        <f t="shared" si="1"/>
        <v>42189</v>
      </c>
      <c r="C6184" s="74">
        <f>IF(NewCustomer="Yes", IF(COUNTIF($I$2:$I$11,B6184)&gt;0,0,WEEKDAY(B6184,2)),IF(COUNTIF($I$2:$I$21,B6184)&gt;0,0,WEEKDAY(B6184,2)))</f>
        <v>6</v>
      </c>
      <c r="D6184" s="74">
        <f t="shared" si="2"/>
        <v>10</v>
      </c>
      <c r="E6184" s="12">
        <f>IFERROR(VLOOKUP(A6184,'IDAR Meter Data'!$A:$B,2,1),"")</f>
        <v>208</v>
      </c>
      <c r="F6184" s="75">
        <f>IF(CECCZ="CZ03",'Outside Temp'!B6184,IF(CECCZ="CZ04",'Outside Temp'!B6185,IF(CECCZ="CZ12",'Outside Temp'!B6186, IF(CECCZ="CZ13",'Outside Temp'!B6187))))</f>
        <v>68.56666667</v>
      </c>
      <c r="G6184" s="12">
        <f t="shared" si="3"/>
        <v>2</v>
      </c>
    </row>
    <row r="6185" ht="15.75" customHeight="1">
      <c r="A6185" s="13">
        <v>42189.447916666664</v>
      </c>
      <c r="B6185" s="73">
        <f t="shared" si="1"/>
        <v>42189</v>
      </c>
      <c r="C6185" s="74">
        <f>IF(NewCustomer="Yes", IF(COUNTIF($I$2:$I$11,B6185)&gt;0,0,WEEKDAY(B6185,2)),IF(COUNTIF($I$2:$I$21,B6185)&gt;0,0,WEEKDAY(B6185,2)))</f>
        <v>6</v>
      </c>
      <c r="D6185" s="74">
        <f t="shared" si="2"/>
        <v>10</v>
      </c>
      <c r="E6185" s="12">
        <f>IFERROR(VLOOKUP(A6185,'IDAR Meter Data'!$A:$B,2,1),"")</f>
        <v>208</v>
      </c>
      <c r="F6185" s="75">
        <f>IF(CECCZ="CZ03",'Outside Temp'!B6185,IF(CECCZ="CZ04",'Outside Temp'!B6186,IF(CECCZ="CZ12",'Outside Temp'!B6187, IF(CECCZ="CZ13",'Outside Temp'!B6188))))</f>
        <v>68.81666667</v>
      </c>
      <c r="G6185" s="12">
        <f t="shared" si="3"/>
        <v>2</v>
      </c>
    </row>
    <row r="6186" ht="15.75" customHeight="1">
      <c r="A6186" s="13">
        <v>42189.458333333336</v>
      </c>
      <c r="B6186" s="73">
        <f t="shared" si="1"/>
        <v>42189</v>
      </c>
      <c r="C6186" s="74">
        <f>IF(NewCustomer="Yes", IF(COUNTIF($I$2:$I$11,B6186)&gt;0,0,WEEKDAY(B6186,2)),IF(COUNTIF($I$2:$I$21,B6186)&gt;0,0,WEEKDAY(B6186,2)))</f>
        <v>6</v>
      </c>
      <c r="D6186" s="74">
        <f t="shared" si="2"/>
        <v>11</v>
      </c>
      <c r="E6186" s="12">
        <f>IFERROR(VLOOKUP(A6186,'IDAR Meter Data'!$A:$B,2,1),"")</f>
        <v>211</v>
      </c>
      <c r="F6186" s="75">
        <f>IF(CECCZ="CZ03",'Outside Temp'!B6186,IF(CECCZ="CZ04",'Outside Temp'!B6187,IF(CECCZ="CZ12",'Outside Temp'!B6188, IF(CECCZ="CZ13",'Outside Temp'!B6189))))</f>
        <v>69</v>
      </c>
      <c r="G6186" s="12">
        <f t="shared" si="3"/>
        <v>2</v>
      </c>
    </row>
    <row r="6187" ht="15.75" customHeight="1">
      <c r="A6187" s="13">
        <v>42189.46875</v>
      </c>
      <c r="B6187" s="73">
        <f t="shared" si="1"/>
        <v>42189</v>
      </c>
      <c r="C6187" s="74">
        <f>IF(NewCustomer="Yes", IF(COUNTIF($I$2:$I$11,B6187)&gt;0,0,WEEKDAY(B6187,2)),IF(COUNTIF($I$2:$I$21,B6187)&gt;0,0,WEEKDAY(B6187,2)))</f>
        <v>6</v>
      </c>
      <c r="D6187" s="74">
        <f t="shared" si="2"/>
        <v>11</v>
      </c>
      <c r="E6187" s="12">
        <f>IFERROR(VLOOKUP(A6187,'IDAR Meter Data'!$A:$B,2,1),"")</f>
        <v>218</v>
      </c>
      <c r="F6187" s="75">
        <f>IF(CECCZ="CZ03",'Outside Temp'!B6187,IF(CECCZ="CZ04",'Outside Temp'!B6188,IF(CECCZ="CZ12",'Outside Temp'!B6189, IF(CECCZ="CZ13",'Outside Temp'!B6190))))</f>
        <v>69</v>
      </c>
      <c r="G6187" s="12">
        <f t="shared" si="3"/>
        <v>2</v>
      </c>
    </row>
    <row r="6188" ht="15.75" customHeight="1">
      <c r="A6188" s="13">
        <v>42189.479166666664</v>
      </c>
      <c r="B6188" s="73">
        <f t="shared" si="1"/>
        <v>42189</v>
      </c>
      <c r="C6188" s="74">
        <f>IF(NewCustomer="Yes", IF(COUNTIF($I$2:$I$11,B6188)&gt;0,0,WEEKDAY(B6188,2)),IF(COUNTIF($I$2:$I$21,B6188)&gt;0,0,WEEKDAY(B6188,2)))</f>
        <v>6</v>
      </c>
      <c r="D6188" s="74">
        <f t="shared" si="2"/>
        <v>11</v>
      </c>
      <c r="E6188" s="12">
        <f>IFERROR(VLOOKUP(A6188,'IDAR Meter Data'!$A:$B,2,1),"")</f>
        <v>222</v>
      </c>
      <c r="F6188" s="75">
        <f>IF(CECCZ="CZ03",'Outside Temp'!B6188,IF(CECCZ="CZ04",'Outside Temp'!B6189,IF(CECCZ="CZ12",'Outside Temp'!B6190, IF(CECCZ="CZ13",'Outside Temp'!B6191))))</f>
        <v>69</v>
      </c>
      <c r="G6188" s="12">
        <f t="shared" si="3"/>
        <v>2</v>
      </c>
    </row>
    <row r="6189" ht="15.75" customHeight="1">
      <c r="A6189" s="13">
        <v>42189.489583333336</v>
      </c>
      <c r="B6189" s="73">
        <f t="shared" si="1"/>
        <v>42189</v>
      </c>
      <c r="C6189" s="74">
        <f>IF(NewCustomer="Yes", IF(COUNTIF($I$2:$I$11,B6189)&gt;0,0,WEEKDAY(B6189,2)),IF(COUNTIF($I$2:$I$21,B6189)&gt;0,0,WEEKDAY(B6189,2)))</f>
        <v>6</v>
      </c>
      <c r="D6189" s="74">
        <f t="shared" si="2"/>
        <v>11</v>
      </c>
      <c r="E6189" s="12">
        <f>IFERROR(VLOOKUP(A6189,'IDAR Meter Data'!$A:$B,2,1),"")</f>
        <v>219</v>
      </c>
      <c r="F6189" s="75">
        <f>IF(CECCZ="CZ03",'Outside Temp'!B6189,IF(CECCZ="CZ04",'Outside Temp'!B6190,IF(CECCZ="CZ12",'Outside Temp'!B6191, IF(CECCZ="CZ13",'Outside Temp'!B6192))))</f>
        <v>69</v>
      </c>
      <c r="G6189" s="12">
        <f t="shared" si="3"/>
        <v>2</v>
      </c>
    </row>
    <row r="6190" ht="15.75" customHeight="1">
      <c r="A6190" s="13">
        <v>42189.5</v>
      </c>
      <c r="B6190" s="73">
        <f t="shared" si="1"/>
        <v>42189</v>
      </c>
      <c r="C6190" s="74">
        <f>IF(NewCustomer="Yes", IF(COUNTIF($I$2:$I$11,B6190)&gt;0,0,WEEKDAY(B6190,2)),IF(COUNTIF($I$2:$I$21,B6190)&gt;0,0,WEEKDAY(B6190,2)))</f>
        <v>6</v>
      </c>
      <c r="D6190" s="74">
        <f t="shared" si="2"/>
        <v>12</v>
      </c>
      <c r="E6190" s="12">
        <f>IFERROR(VLOOKUP(A6190,'IDAR Meter Data'!$A:$B,2,1),"")</f>
        <v>222</v>
      </c>
      <c r="F6190" s="75">
        <f>IF(CECCZ="CZ03",'Outside Temp'!B6190,IF(CECCZ="CZ04",'Outside Temp'!B6191,IF(CECCZ="CZ12",'Outside Temp'!B6192, IF(CECCZ="CZ13",'Outside Temp'!B6193))))</f>
        <v>69</v>
      </c>
      <c r="G6190" s="12">
        <f t="shared" si="3"/>
        <v>2</v>
      </c>
    </row>
    <row r="6191" ht="15.75" customHeight="1">
      <c r="A6191" s="13">
        <v>42189.510416666664</v>
      </c>
      <c r="B6191" s="73">
        <f t="shared" si="1"/>
        <v>42189</v>
      </c>
      <c r="C6191" s="74">
        <f>IF(NewCustomer="Yes", IF(COUNTIF($I$2:$I$11,B6191)&gt;0,0,WEEKDAY(B6191,2)),IF(COUNTIF($I$2:$I$21,B6191)&gt;0,0,WEEKDAY(B6191,2)))</f>
        <v>6</v>
      </c>
      <c r="D6191" s="74">
        <f t="shared" si="2"/>
        <v>12</v>
      </c>
      <c r="E6191" s="12">
        <f>IFERROR(VLOOKUP(A6191,'IDAR Meter Data'!$A:$B,2,1),"")</f>
        <v>233</v>
      </c>
      <c r="F6191" s="75">
        <f>IF(CECCZ="CZ03",'Outside Temp'!B6191,IF(CECCZ="CZ04",'Outside Temp'!B6192,IF(CECCZ="CZ12",'Outside Temp'!B6193, IF(CECCZ="CZ13",'Outside Temp'!B6194))))</f>
        <v>69</v>
      </c>
      <c r="G6191" s="12">
        <f t="shared" si="3"/>
        <v>2</v>
      </c>
    </row>
    <row r="6192" ht="15.75" customHeight="1">
      <c r="A6192" s="13">
        <v>42189.520833333336</v>
      </c>
      <c r="B6192" s="73">
        <f t="shared" si="1"/>
        <v>42189</v>
      </c>
      <c r="C6192" s="74">
        <f>IF(NewCustomer="Yes", IF(COUNTIF($I$2:$I$11,B6192)&gt;0,0,WEEKDAY(B6192,2)),IF(COUNTIF($I$2:$I$21,B6192)&gt;0,0,WEEKDAY(B6192,2)))</f>
        <v>6</v>
      </c>
      <c r="D6192" s="74">
        <f t="shared" si="2"/>
        <v>12</v>
      </c>
      <c r="E6192" s="12">
        <f>IFERROR(VLOOKUP(A6192,'IDAR Meter Data'!$A:$B,2,1),"")</f>
        <v>223</v>
      </c>
      <c r="F6192" s="75">
        <f>IF(CECCZ="CZ03",'Outside Temp'!B6192,IF(CECCZ="CZ04",'Outside Temp'!B6193,IF(CECCZ="CZ12",'Outside Temp'!B6194, IF(CECCZ="CZ13",'Outside Temp'!B6195))))</f>
        <v>69</v>
      </c>
      <c r="G6192" s="12">
        <f t="shared" si="3"/>
        <v>2</v>
      </c>
    </row>
    <row r="6193" ht="15.75" customHeight="1">
      <c r="A6193" s="13">
        <v>42189.53125</v>
      </c>
      <c r="B6193" s="73">
        <f t="shared" si="1"/>
        <v>42189</v>
      </c>
      <c r="C6193" s="74">
        <f>IF(NewCustomer="Yes", IF(COUNTIF($I$2:$I$11,B6193)&gt;0,0,WEEKDAY(B6193,2)),IF(COUNTIF($I$2:$I$21,B6193)&gt;0,0,WEEKDAY(B6193,2)))</f>
        <v>6</v>
      </c>
      <c r="D6193" s="74">
        <f t="shared" si="2"/>
        <v>12</v>
      </c>
      <c r="E6193" s="12">
        <f>IFERROR(VLOOKUP(A6193,'IDAR Meter Data'!$A:$B,2,1),"")</f>
        <v>224</v>
      </c>
      <c r="F6193" s="75">
        <f>IF(CECCZ="CZ03",'Outside Temp'!B6193,IF(CECCZ="CZ04",'Outside Temp'!B6194,IF(CECCZ="CZ12",'Outside Temp'!B6195, IF(CECCZ="CZ13",'Outside Temp'!B6196))))</f>
        <v>69</v>
      </c>
      <c r="G6193" s="12">
        <f t="shared" si="3"/>
        <v>2</v>
      </c>
    </row>
    <row r="6194" ht="15.75" customHeight="1">
      <c r="A6194" s="13">
        <v>42189.541666666664</v>
      </c>
      <c r="B6194" s="73">
        <f t="shared" si="1"/>
        <v>42189</v>
      </c>
      <c r="C6194" s="74">
        <f>IF(NewCustomer="Yes", IF(COUNTIF($I$2:$I$11,B6194)&gt;0,0,WEEKDAY(B6194,2)),IF(COUNTIF($I$2:$I$21,B6194)&gt;0,0,WEEKDAY(B6194,2)))</f>
        <v>6</v>
      </c>
      <c r="D6194" s="74">
        <f t="shared" si="2"/>
        <v>13</v>
      </c>
      <c r="E6194" s="12">
        <f>IFERROR(VLOOKUP(A6194,'IDAR Meter Data'!$A:$B,2,1),"")</f>
        <v>232</v>
      </c>
      <c r="F6194" s="75">
        <f>IF(CECCZ="CZ03",'Outside Temp'!B6194,IF(CECCZ="CZ04",'Outside Temp'!B6195,IF(CECCZ="CZ12",'Outside Temp'!B6196, IF(CECCZ="CZ13",'Outside Temp'!B6197))))</f>
        <v>69.06666667</v>
      </c>
      <c r="G6194" s="12">
        <f t="shared" si="3"/>
        <v>2</v>
      </c>
    </row>
    <row r="6195" ht="15.75" customHeight="1">
      <c r="A6195" s="13">
        <v>42189.552083333336</v>
      </c>
      <c r="B6195" s="73">
        <f t="shared" si="1"/>
        <v>42189</v>
      </c>
      <c r="C6195" s="74">
        <f>IF(NewCustomer="Yes", IF(COUNTIF($I$2:$I$11,B6195)&gt;0,0,WEEKDAY(B6195,2)),IF(COUNTIF($I$2:$I$21,B6195)&gt;0,0,WEEKDAY(B6195,2)))</f>
        <v>6</v>
      </c>
      <c r="D6195" s="74">
        <f t="shared" si="2"/>
        <v>13</v>
      </c>
      <c r="E6195" s="12">
        <f>IFERROR(VLOOKUP(A6195,'IDAR Meter Data'!$A:$B,2,1),"")</f>
        <v>227</v>
      </c>
      <c r="F6195" s="75">
        <f>IF(CECCZ="CZ03",'Outside Temp'!B6195,IF(CECCZ="CZ04",'Outside Temp'!B6196,IF(CECCZ="CZ12",'Outside Temp'!B6197, IF(CECCZ="CZ13",'Outside Temp'!B6198))))</f>
        <v>69.31666667</v>
      </c>
      <c r="G6195" s="12">
        <f t="shared" si="3"/>
        <v>2</v>
      </c>
    </row>
    <row r="6196" ht="15.75" customHeight="1">
      <c r="A6196" s="13">
        <v>42189.5625</v>
      </c>
      <c r="B6196" s="73">
        <f t="shared" si="1"/>
        <v>42189</v>
      </c>
      <c r="C6196" s="74">
        <f>IF(NewCustomer="Yes", IF(COUNTIF($I$2:$I$11,B6196)&gt;0,0,WEEKDAY(B6196,2)),IF(COUNTIF($I$2:$I$21,B6196)&gt;0,0,WEEKDAY(B6196,2)))</f>
        <v>6</v>
      </c>
      <c r="D6196" s="74">
        <f t="shared" si="2"/>
        <v>13</v>
      </c>
      <c r="E6196" s="12">
        <f>IFERROR(VLOOKUP(A6196,'IDAR Meter Data'!$A:$B,2,1),"")</f>
        <v>227</v>
      </c>
      <c r="F6196" s="75">
        <f>IF(CECCZ="CZ03",'Outside Temp'!B6196,IF(CECCZ="CZ04",'Outside Temp'!B6197,IF(CECCZ="CZ12",'Outside Temp'!B6198, IF(CECCZ="CZ13",'Outside Temp'!B6199))))</f>
        <v>69.56666667</v>
      </c>
      <c r="G6196" s="12">
        <f t="shared" si="3"/>
        <v>2</v>
      </c>
    </row>
    <row r="6197" ht="15.75" customHeight="1">
      <c r="A6197" s="13">
        <v>42189.572916666664</v>
      </c>
      <c r="B6197" s="73">
        <f t="shared" si="1"/>
        <v>42189</v>
      </c>
      <c r="C6197" s="74">
        <f>IF(NewCustomer="Yes", IF(COUNTIF($I$2:$I$11,B6197)&gt;0,0,WEEKDAY(B6197,2)),IF(COUNTIF($I$2:$I$21,B6197)&gt;0,0,WEEKDAY(B6197,2)))</f>
        <v>6</v>
      </c>
      <c r="D6197" s="74">
        <f t="shared" si="2"/>
        <v>13</v>
      </c>
      <c r="E6197" s="12">
        <f>IFERROR(VLOOKUP(A6197,'IDAR Meter Data'!$A:$B,2,1),"")</f>
        <v>236</v>
      </c>
      <c r="F6197" s="75">
        <f>IF(CECCZ="CZ03",'Outside Temp'!B6197,IF(CECCZ="CZ04",'Outside Temp'!B6198,IF(CECCZ="CZ12",'Outside Temp'!B6199, IF(CECCZ="CZ13",'Outside Temp'!B6200))))</f>
        <v>69.81666667</v>
      </c>
      <c r="G6197" s="12">
        <f t="shared" si="3"/>
        <v>2</v>
      </c>
    </row>
    <row r="6198" ht="15.75" customHeight="1">
      <c r="A6198" s="13">
        <v>42189.583333333336</v>
      </c>
      <c r="B6198" s="73">
        <f t="shared" si="1"/>
        <v>42189</v>
      </c>
      <c r="C6198" s="74">
        <f>IF(NewCustomer="Yes", IF(COUNTIF($I$2:$I$11,B6198)&gt;0,0,WEEKDAY(B6198,2)),IF(COUNTIF($I$2:$I$21,B6198)&gt;0,0,WEEKDAY(B6198,2)))</f>
        <v>6</v>
      </c>
      <c r="D6198" s="74">
        <f t="shared" si="2"/>
        <v>14</v>
      </c>
      <c r="E6198" s="12">
        <f>IFERROR(VLOOKUP(A6198,'IDAR Meter Data'!$A:$B,2,1),"")</f>
        <v>229</v>
      </c>
      <c r="F6198" s="75">
        <f>IF(CECCZ="CZ03",'Outside Temp'!B6198,IF(CECCZ="CZ04",'Outside Temp'!B6199,IF(CECCZ="CZ12",'Outside Temp'!B6200, IF(CECCZ="CZ13",'Outside Temp'!B6201))))</f>
        <v>69.93333333</v>
      </c>
      <c r="G6198" s="12">
        <f t="shared" si="3"/>
        <v>2</v>
      </c>
    </row>
    <row r="6199" ht="15.75" customHeight="1">
      <c r="A6199" s="13">
        <v>42189.59375</v>
      </c>
      <c r="B6199" s="73">
        <f t="shared" si="1"/>
        <v>42189</v>
      </c>
      <c r="C6199" s="74">
        <f>IF(NewCustomer="Yes", IF(COUNTIF($I$2:$I$11,B6199)&gt;0,0,WEEKDAY(B6199,2)),IF(COUNTIF($I$2:$I$21,B6199)&gt;0,0,WEEKDAY(B6199,2)))</f>
        <v>6</v>
      </c>
      <c r="D6199" s="74">
        <f t="shared" si="2"/>
        <v>14</v>
      </c>
      <c r="E6199" s="12">
        <f>IFERROR(VLOOKUP(A6199,'IDAR Meter Data'!$A:$B,2,1),"")</f>
        <v>236</v>
      </c>
      <c r="F6199" s="75">
        <f>IF(CECCZ="CZ03",'Outside Temp'!B6199,IF(CECCZ="CZ04",'Outside Temp'!B6200,IF(CECCZ="CZ12",'Outside Temp'!B6201, IF(CECCZ="CZ13",'Outside Temp'!B6202))))</f>
        <v>69.68333333</v>
      </c>
      <c r="G6199" s="12">
        <f t="shared" si="3"/>
        <v>2</v>
      </c>
    </row>
    <row r="6200" ht="15.75" customHeight="1">
      <c r="A6200" s="13">
        <v>42189.604166666664</v>
      </c>
      <c r="B6200" s="73">
        <f t="shared" si="1"/>
        <v>42189</v>
      </c>
      <c r="C6200" s="74">
        <f>IF(NewCustomer="Yes", IF(COUNTIF($I$2:$I$11,B6200)&gt;0,0,WEEKDAY(B6200,2)),IF(COUNTIF($I$2:$I$21,B6200)&gt;0,0,WEEKDAY(B6200,2)))</f>
        <v>6</v>
      </c>
      <c r="D6200" s="74">
        <f t="shared" si="2"/>
        <v>14</v>
      </c>
      <c r="E6200" s="12">
        <f>IFERROR(VLOOKUP(A6200,'IDAR Meter Data'!$A:$B,2,1),"")</f>
        <v>224</v>
      </c>
      <c r="F6200" s="75">
        <f>IF(CECCZ="CZ03",'Outside Temp'!B6200,IF(CECCZ="CZ04",'Outside Temp'!B6201,IF(CECCZ="CZ12",'Outside Temp'!B6202, IF(CECCZ="CZ13",'Outside Temp'!B6203))))</f>
        <v>69.43333333</v>
      </c>
      <c r="G6200" s="12">
        <f t="shared" si="3"/>
        <v>2</v>
      </c>
    </row>
    <row r="6201" ht="15.75" customHeight="1">
      <c r="A6201" s="13">
        <v>42189.614583333336</v>
      </c>
      <c r="B6201" s="73">
        <f t="shared" si="1"/>
        <v>42189</v>
      </c>
      <c r="C6201" s="74">
        <f>IF(NewCustomer="Yes", IF(COUNTIF($I$2:$I$11,B6201)&gt;0,0,WEEKDAY(B6201,2)),IF(COUNTIF($I$2:$I$21,B6201)&gt;0,0,WEEKDAY(B6201,2)))</f>
        <v>6</v>
      </c>
      <c r="D6201" s="74">
        <f t="shared" si="2"/>
        <v>14</v>
      </c>
      <c r="E6201" s="12">
        <f>IFERROR(VLOOKUP(A6201,'IDAR Meter Data'!$A:$B,2,1),"")</f>
        <v>236</v>
      </c>
      <c r="F6201" s="75">
        <f>IF(CECCZ="CZ03",'Outside Temp'!B6201,IF(CECCZ="CZ04",'Outside Temp'!B6202,IF(CECCZ="CZ12",'Outside Temp'!B6203, IF(CECCZ="CZ13",'Outside Temp'!B6204))))</f>
        <v>69.18333333</v>
      </c>
      <c r="G6201" s="12">
        <f t="shared" si="3"/>
        <v>2</v>
      </c>
    </row>
    <row r="6202" ht="15.75" customHeight="1">
      <c r="A6202" s="13">
        <v>42189.625</v>
      </c>
      <c r="B6202" s="73">
        <f t="shared" si="1"/>
        <v>42189</v>
      </c>
      <c r="C6202" s="74">
        <f>IF(NewCustomer="Yes", IF(COUNTIF($I$2:$I$11,B6202)&gt;0,0,WEEKDAY(B6202,2)),IF(COUNTIF($I$2:$I$21,B6202)&gt;0,0,WEEKDAY(B6202,2)))</f>
        <v>6</v>
      </c>
      <c r="D6202" s="74">
        <f t="shared" si="2"/>
        <v>15</v>
      </c>
      <c r="E6202" s="12">
        <f>IFERROR(VLOOKUP(A6202,'IDAR Meter Data'!$A:$B,2,1),"")</f>
        <v>229</v>
      </c>
      <c r="F6202" s="75">
        <f>IF(CECCZ="CZ03",'Outside Temp'!B6202,IF(CECCZ="CZ04",'Outside Temp'!B6203,IF(CECCZ="CZ12",'Outside Temp'!B6204, IF(CECCZ="CZ13",'Outside Temp'!B6205))))</f>
        <v>68.93333333</v>
      </c>
      <c r="G6202" s="12">
        <f t="shared" si="3"/>
        <v>2</v>
      </c>
    </row>
    <row r="6203" ht="15.75" customHeight="1">
      <c r="A6203" s="13">
        <v>42189.635416666664</v>
      </c>
      <c r="B6203" s="73">
        <f t="shared" si="1"/>
        <v>42189</v>
      </c>
      <c r="C6203" s="74">
        <f>IF(NewCustomer="Yes", IF(COUNTIF($I$2:$I$11,B6203)&gt;0,0,WEEKDAY(B6203,2)),IF(COUNTIF($I$2:$I$21,B6203)&gt;0,0,WEEKDAY(B6203,2)))</f>
        <v>6</v>
      </c>
      <c r="D6203" s="74">
        <f t="shared" si="2"/>
        <v>15</v>
      </c>
      <c r="E6203" s="12">
        <f>IFERROR(VLOOKUP(A6203,'IDAR Meter Data'!$A:$B,2,1),"")</f>
        <v>242</v>
      </c>
      <c r="F6203" s="75">
        <f>IF(CECCZ="CZ03",'Outside Temp'!B6203,IF(CECCZ="CZ04",'Outside Temp'!B6204,IF(CECCZ="CZ12",'Outside Temp'!B6205, IF(CECCZ="CZ13",'Outside Temp'!B6206))))</f>
        <v>68.68333333</v>
      </c>
      <c r="G6203" s="12">
        <f t="shared" si="3"/>
        <v>2</v>
      </c>
    </row>
    <row r="6204" ht="15.75" customHeight="1">
      <c r="A6204" s="13">
        <v>42189.645833333336</v>
      </c>
      <c r="B6204" s="73">
        <f t="shared" si="1"/>
        <v>42189</v>
      </c>
      <c r="C6204" s="74">
        <f>IF(NewCustomer="Yes", IF(COUNTIF($I$2:$I$11,B6204)&gt;0,0,WEEKDAY(B6204,2)),IF(COUNTIF($I$2:$I$21,B6204)&gt;0,0,WEEKDAY(B6204,2)))</f>
        <v>6</v>
      </c>
      <c r="D6204" s="74">
        <f t="shared" si="2"/>
        <v>15</v>
      </c>
      <c r="E6204" s="12">
        <f>IFERROR(VLOOKUP(A6204,'IDAR Meter Data'!$A:$B,2,1),"")</f>
        <v>233</v>
      </c>
      <c r="F6204" s="75">
        <f>IF(CECCZ="CZ03",'Outside Temp'!B6204,IF(CECCZ="CZ04",'Outside Temp'!B6205,IF(CECCZ="CZ12",'Outside Temp'!B6206, IF(CECCZ="CZ13",'Outside Temp'!B6207))))</f>
        <v>68.43333333</v>
      </c>
      <c r="G6204" s="12">
        <f t="shared" si="3"/>
        <v>2</v>
      </c>
    </row>
    <row r="6205" ht="15.75" customHeight="1">
      <c r="A6205" s="13">
        <v>42189.65625</v>
      </c>
      <c r="B6205" s="73">
        <f t="shared" si="1"/>
        <v>42189</v>
      </c>
      <c r="C6205" s="74">
        <f>IF(NewCustomer="Yes", IF(COUNTIF($I$2:$I$11,B6205)&gt;0,0,WEEKDAY(B6205,2)),IF(COUNTIF($I$2:$I$21,B6205)&gt;0,0,WEEKDAY(B6205,2)))</f>
        <v>6</v>
      </c>
      <c r="D6205" s="74">
        <f t="shared" si="2"/>
        <v>15</v>
      </c>
      <c r="E6205" s="12">
        <f>IFERROR(VLOOKUP(A6205,'IDAR Meter Data'!$A:$B,2,1),"")</f>
        <v>245</v>
      </c>
      <c r="F6205" s="75">
        <f>IF(CECCZ="CZ03",'Outside Temp'!B6205,IF(CECCZ="CZ04",'Outside Temp'!B6206,IF(CECCZ="CZ12",'Outside Temp'!B6207, IF(CECCZ="CZ13",'Outside Temp'!B6208))))</f>
        <v>68.18333333</v>
      </c>
      <c r="G6205" s="12">
        <f t="shared" si="3"/>
        <v>2</v>
      </c>
    </row>
    <row r="6206" ht="15.75" customHeight="1">
      <c r="A6206" s="13">
        <v>42189.666666666664</v>
      </c>
      <c r="B6206" s="73">
        <f t="shared" si="1"/>
        <v>42189</v>
      </c>
      <c r="C6206" s="74">
        <f>IF(NewCustomer="Yes", IF(COUNTIF($I$2:$I$11,B6206)&gt;0,0,WEEKDAY(B6206,2)),IF(COUNTIF($I$2:$I$21,B6206)&gt;0,0,WEEKDAY(B6206,2)))</f>
        <v>6</v>
      </c>
      <c r="D6206" s="74">
        <f t="shared" si="2"/>
        <v>16</v>
      </c>
      <c r="E6206" s="12">
        <f>IFERROR(VLOOKUP(A6206,'IDAR Meter Data'!$A:$B,2,1),"")</f>
        <v>238</v>
      </c>
      <c r="F6206" s="75">
        <f>IF(CECCZ="CZ03",'Outside Temp'!B6206,IF(CECCZ="CZ04",'Outside Temp'!B6207,IF(CECCZ="CZ12",'Outside Temp'!B6208, IF(CECCZ="CZ13",'Outside Temp'!B6209))))</f>
        <v>67.93333333</v>
      </c>
      <c r="G6206" s="12">
        <f t="shared" si="3"/>
        <v>2</v>
      </c>
    </row>
    <row r="6207" ht="15.75" customHeight="1">
      <c r="A6207" s="13">
        <v>42189.677083333336</v>
      </c>
      <c r="B6207" s="73">
        <f t="shared" si="1"/>
        <v>42189</v>
      </c>
      <c r="C6207" s="74">
        <f>IF(NewCustomer="Yes", IF(COUNTIF($I$2:$I$11,B6207)&gt;0,0,WEEKDAY(B6207,2)),IF(COUNTIF($I$2:$I$21,B6207)&gt;0,0,WEEKDAY(B6207,2)))</f>
        <v>6</v>
      </c>
      <c r="D6207" s="74">
        <f t="shared" si="2"/>
        <v>16</v>
      </c>
      <c r="E6207" s="12">
        <f>IFERROR(VLOOKUP(A6207,'IDAR Meter Data'!$A:$B,2,1),"")</f>
        <v>245</v>
      </c>
      <c r="F6207" s="75">
        <f>IF(CECCZ="CZ03",'Outside Temp'!B6207,IF(CECCZ="CZ04",'Outside Temp'!B6208,IF(CECCZ="CZ12",'Outside Temp'!B6209, IF(CECCZ="CZ13",'Outside Temp'!B6210))))</f>
        <v>67.68333333</v>
      </c>
      <c r="G6207" s="12">
        <f t="shared" si="3"/>
        <v>2</v>
      </c>
    </row>
    <row r="6208" ht="15.75" customHeight="1">
      <c r="A6208" s="13">
        <v>42189.6875</v>
      </c>
      <c r="B6208" s="73">
        <f t="shared" si="1"/>
        <v>42189</v>
      </c>
      <c r="C6208" s="74">
        <f>IF(NewCustomer="Yes", IF(COUNTIF($I$2:$I$11,B6208)&gt;0,0,WEEKDAY(B6208,2)),IF(COUNTIF($I$2:$I$21,B6208)&gt;0,0,WEEKDAY(B6208,2)))</f>
        <v>6</v>
      </c>
      <c r="D6208" s="74">
        <f t="shared" si="2"/>
        <v>16</v>
      </c>
      <c r="E6208" s="12">
        <f>IFERROR(VLOOKUP(A6208,'IDAR Meter Data'!$A:$B,2,1),"")</f>
        <v>234</v>
      </c>
      <c r="F6208" s="75">
        <f>IF(CECCZ="CZ03",'Outside Temp'!B6208,IF(CECCZ="CZ04",'Outside Temp'!B6209,IF(CECCZ="CZ12",'Outside Temp'!B6210, IF(CECCZ="CZ13",'Outside Temp'!B6211))))</f>
        <v>67.43333333</v>
      </c>
      <c r="G6208" s="12">
        <f t="shared" si="3"/>
        <v>2</v>
      </c>
    </row>
    <row r="6209" ht="15.75" customHeight="1">
      <c r="A6209" s="13">
        <v>42189.697916666664</v>
      </c>
      <c r="B6209" s="73">
        <f t="shared" si="1"/>
        <v>42189</v>
      </c>
      <c r="C6209" s="74">
        <f>IF(NewCustomer="Yes", IF(COUNTIF($I$2:$I$11,B6209)&gt;0,0,WEEKDAY(B6209,2)),IF(COUNTIF($I$2:$I$21,B6209)&gt;0,0,WEEKDAY(B6209,2)))</f>
        <v>6</v>
      </c>
      <c r="D6209" s="74">
        <f t="shared" si="2"/>
        <v>16</v>
      </c>
      <c r="E6209" s="12">
        <f>IFERROR(VLOOKUP(A6209,'IDAR Meter Data'!$A:$B,2,1),"")</f>
        <v>243</v>
      </c>
      <c r="F6209" s="75">
        <f>IF(CECCZ="CZ03",'Outside Temp'!B6209,IF(CECCZ="CZ04",'Outside Temp'!B6210,IF(CECCZ="CZ12",'Outside Temp'!B6211, IF(CECCZ="CZ13",'Outside Temp'!B6212))))</f>
        <v>67.18333333</v>
      </c>
      <c r="G6209" s="12">
        <f t="shared" si="3"/>
        <v>2</v>
      </c>
    </row>
    <row r="6210" ht="15.75" customHeight="1">
      <c r="A6210" s="13">
        <v>42189.708333333336</v>
      </c>
      <c r="B6210" s="73">
        <f t="shared" si="1"/>
        <v>42189</v>
      </c>
      <c r="C6210" s="74">
        <f>IF(NewCustomer="Yes", IF(COUNTIF($I$2:$I$11,B6210)&gt;0,0,WEEKDAY(B6210,2)),IF(COUNTIF($I$2:$I$21,B6210)&gt;0,0,WEEKDAY(B6210,2)))</f>
        <v>6</v>
      </c>
      <c r="D6210" s="74">
        <f t="shared" si="2"/>
        <v>17</v>
      </c>
      <c r="E6210" s="12">
        <f>IFERROR(VLOOKUP(A6210,'IDAR Meter Data'!$A:$B,2,1),"")</f>
        <v>238</v>
      </c>
      <c r="F6210" s="75">
        <f>IF(CECCZ="CZ03",'Outside Temp'!B6210,IF(CECCZ="CZ04",'Outside Temp'!B6211,IF(CECCZ="CZ12",'Outside Temp'!B6212, IF(CECCZ="CZ13",'Outside Temp'!B6213))))</f>
        <v>66.86666667</v>
      </c>
      <c r="G6210" s="12">
        <f t="shared" si="3"/>
        <v>2</v>
      </c>
    </row>
    <row r="6211" ht="15.75" customHeight="1">
      <c r="A6211" s="13">
        <v>42189.71875</v>
      </c>
      <c r="B6211" s="73">
        <f t="shared" si="1"/>
        <v>42189</v>
      </c>
      <c r="C6211" s="74">
        <f>IF(NewCustomer="Yes", IF(COUNTIF($I$2:$I$11,B6211)&gt;0,0,WEEKDAY(B6211,2)),IF(COUNTIF($I$2:$I$21,B6211)&gt;0,0,WEEKDAY(B6211,2)))</f>
        <v>6</v>
      </c>
      <c r="D6211" s="74">
        <f t="shared" si="2"/>
        <v>17</v>
      </c>
      <c r="E6211" s="12">
        <f>IFERROR(VLOOKUP(A6211,'IDAR Meter Data'!$A:$B,2,1),"")</f>
        <v>245</v>
      </c>
      <c r="F6211" s="75">
        <f>IF(CECCZ="CZ03",'Outside Temp'!B6211,IF(CECCZ="CZ04",'Outside Temp'!B6212,IF(CECCZ="CZ12",'Outside Temp'!B6213, IF(CECCZ="CZ13",'Outside Temp'!B6214))))</f>
        <v>66.36666667</v>
      </c>
      <c r="G6211" s="12">
        <f t="shared" si="3"/>
        <v>2</v>
      </c>
    </row>
    <row r="6212" ht="15.75" customHeight="1">
      <c r="A6212" s="13">
        <v>42189.729166666664</v>
      </c>
      <c r="B6212" s="73">
        <f t="shared" si="1"/>
        <v>42189</v>
      </c>
      <c r="C6212" s="74">
        <f>IF(NewCustomer="Yes", IF(COUNTIF($I$2:$I$11,B6212)&gt;0,0,WEEKDAY(B6212,2)),IF(COUNTIF($I$2:$I$21,B6212)&gt;0,0,WEEKDAY(B6212,2)))</f>
        <v>6</v>
      </c>
      <c r="D6212" s="74">
        <f t="shared" si="2"/>
        <v>17</v>
      </c>
      <c r="E6212" s="12">
        <f>IFERROR(VLOOKUP(A6212,'IDAR Meter Data'!$A:$B,2,1),"")</f>
        <v>239</v>
      </c>
      <c r="F6212" s="75">
        <f>IF(CECCZ="CZ03",'Outside Temp'!B6212,IF(CECCZ="CZ04",'Outside Temp'!B6213,IF(CECCZ="CZ12",'Outside Temp'!B6214, IF(CECCZ="CZ13",'Outside Temp'!B6215))))</f>
        <v>65.86666667</v>
      </c>
      <c r="G6212" s="12">
        <f t="shared" si="3"/>
        <v>2</v>
      </c>
    </row>
    <row r="6213" ht="15.75" customHeight="1">
      <c r="A6213" s="13">
        <v>42189.739583333336</v>
      </c>
      <c r="B6213" s="73">
        <f t="shared" si="1"/>
        <v>42189</v>
      </c>
      <c r="C6213" s="74">
        <f>IF(NewCustomer="Yes", IF(COUNTIF($I$2:$I$11,B6213)&gt;0,0,WEEKDAY(B6213,2)),IF(COUNTIF($I$2:$I$21,B6213)&gt;0,0,WEEKDAY(B6213,2)))</f>
        <v>6</v>
      </c>
      <c r="D6213" s="74">
        <f t="shared" si="2"/>
        <v>17</v>
      </c>
      <c r="E6213" s="12">
        <f>IFERROR(VLOOKUP(A6213,'IDAR Meter Data'!$A:$B,2,1),"")</f>
        <v>242</v>
      </c>
      <c r="F6213" s="75">
        <f>IF(CECCZ="CZ03",'Outside Temp'!B6213,IF(CECCZ="CZ04",'Outside Temp'!B6214,IF(CECCZ="CZ12",'Outside Temp'!B6215, IF(CECCZ="CZ13",'Outside Temp'!B6216))))</f>
        <v>65.36666667</v>
      </c>
      <c r="G6213" s="12">
        <f t="shared" si="3"/>
        <v>2</v>
      </c>
    </row>
    <row r="6214" ht="15.75" customHeight="1">
      <c r="A6214" s="13">
        <v>42189.75</v>
      </c>
      <c r="B6214" s="73">
        <f t="shared" si="1"/>
        <v>42189</v>
      </c>
      <c r="C6214" s="74">
        <f>IF(NewCustomer="Yes", IF(COUNTIF($I$2:$I$11,B6214)&gt;0,0,WEEKDAY(B6214,2)),IF(COUNTIF($I$2:$I$21,B6214)&gt;0,0,WEEKDAY(B6214,2)))</f>
        <v>6</v>
      </c>
      <c r="D6214" s="74">
        <f t="shared" si="2"/>
        <v>18</v>
      </c>
      <c r="E6214" s="12">
        <f>IFERROR(VLOOKUP(A6214,'IDAR Meter Data'!$A:$B,2,1),"")</f>
        <v>228</v>
      </c>
      <c r="F6214" s="75">
        <f>IF(CECCZ="CZ03",'Outside Temp'!B6214,IF(CECCZ="CZ04",'Outside Temp'!B6215,IF(CECCZ="CZ12",'Outside Temp'!B6216, IF(CECCZ="CZ13",'Outside Temp'!B6217))))</f>
        <v>64.86666667</v>
      </c>
      <c r="G6214" s="12">
        <f t="shared" si="3"/>
        <v>1</v>
      </c>
    </row>
    <row r="6215" ht="15.75" customHeight="1">
      <c r="A6215" s="13">
        <v>42189.760416666664</v>
      </c>
      <c r="B6215" s="73">
        <f t="shared" si="1"/>
        <v>42189</v>
      </c>
      <c r="C6215" s="74">
        <f>IF(NewCustomer="Yes", IF(COUNTIF($I$2:$I$11,B6215)&gt;0,0,WEEKDAY(B6215,2)),IF(COUNTIF($I$2:$I$21,B6215)&gt;0,0,WEEKDAY(B6215,2)))</f>
        <v>6</v>
      </c>
      <c r="D6215" s="74">
        <f t="shared" si="2"/>
        <v>18</v>
      </c>
      <c r="E6215" s="12">
        <f>IFERROR(VLOOKUP(A6215,'IDAR Meter Data'!$A:$B,2,1),"")</f>
        <v>236</v>
      </c>
      <c r="F6215" s="75">
        <f>IF(CECCZ="CZ03",'Outside Temp'!B6215,IF(CECCZ="CZ04",'Outside Temp'!B6216,IF(CECCZ="CZ12",'Outside Temp'!B6217, IF(CECCZ="CZ13",'Outside Temp'!B6218))))</f>
        <v>64.36666667</v>
      </c>
      <c r="G6215" s="12">
        <f t="shared" si="3"/>
        <v>1</v>
      </c>
    </row>
    <row r="6216" ht="15.75" customHeight="1">
      <c r="A6216" s="13">
        <v>42189.770833333336</v>
      </c>
      <c r="B6216" s="73">
        <f t="shared" si="1"/>
        <v>42189</v>
      </c>
      <c r="C6216" s="74">
        <f>IF(NewCustomer="Yes", IF(COUNTIF($I$2:$I$11,B6216)&gt;0,0,WEEKDAY(B6216,2)),IF(COUNTIF($I$2:$I$21,B6216)&gt;0,0,WEEKDAY(B6216,2)))</f>
        <v>6</v>
      </c>
      <c r="D6216" s="74">
        <f t="shared" si="2"/>
        <v>18</v>
      </c>
      <c r="E6216" s="12">
        <f>IFERROR(VLOOKUP(A6216,'IDAR Meter Data'!$A:$B,2,1),"")</f>
        <v>236</v>
      </c>
      <c r="F6216" s="75">
        <f>IF(CECCZ="CZ03",'Outside Temp'!B6216,IF(CECCZ="CZ04",'Outside Temp'!B6217,IF(CECCZ="CZ12",'Outside Temp'!B6218, IF(CECCZ="CZ13",'Outside Temp'!B6219))))</f>
        <v>63.86666667</v>
      </c>
      <c r="G6216" s="12">
        <f t="shared" si="3"/>
        <v>1</v>
      </c>
    </row>
    <row r="6217" ht="15.75" customHeight="1">
      <c r="A6217" s="13">
        <v>42189.78125</v>
      </c>
      <c r="B6217" s="73">
        <f t="shared" si="1"/>
        <v>42189</v>
      </c>
      <c r="C6217" s="74">
        <f>IF(NewCustomer="Yes", IF(COUNTIF($I$2:$I$11,B6217)&gt;0,0,WEEKDAY(B6217,2)),IF(COUNTIF($I$2:$I$21,B6217)&gt;0,0,WEEKDAY(B6217,2)))</f>
        <v>6</v>
      </c>
      <c r="D6217" s="74">
        <f t="shared" si="2"/>
        <v>18</v>
      </c>
      <c r="E6217" s="12">
        <f>IFERROR(VLOOKUP(A6217,'IDAR Meter Data'!$A:$B,2,1),"")</f>
        <v>241</v>
      </c>
      <c r="F6217" s="75">
        <f>IF(CECCZ="CZ03",'Outside Temp'!B6217,IF(CECCZ="CZ04",'Outside Temp'!B6218,IF(CECCZ="CZ12",'Outside Temp'!B6219, IF(CECCZ="CZ13",'Outside Temp'!B6220))))</f>
        <v>63.36666667</v>
      </c>
      <c r="G6217" s="12">
        <f t="shared" si="3"/>
        <v>1</v>
      </c>
    </row>
    <row r="6218" ht="15.75" customHeight="1">
      <c r="A6218" s="13">
        <v>42189.791666666664</v>
      </c>
      <c r="B6218" s="73">
        <f t="shared" si="1"/>
        <v>42189</v>
      </c>
      <c r="C6218" s="74">
        <f>IF(NewCustomer="Yes", IF(COUNTIF($I$2:$I$11,B6218)&gt;0,0,WEEKDAY(B6218,2)),IF(COUNTIF($I$2:$I$21,B6218)&gt;0,0,WEEKDAY(B6218,2)))</f>
        <v>6</v>
      </c>
      <c r="D6218" s="74">
        <f t="shared" si="2"/>
        <v>19</v>
      </c>
      <c r="E6218" s="12">
        <f>IFERROR(VLOOKUP(A6218,'IDAR Meter Data'!$A:$B,2,1),"")</f>
        <v>226</v>
      </c>
      <c r="F6218" s="75">
        <f>IF(CECCZ="CZ03",'Outside Temp'!B6218,IF(CECCZ="CZ04",'Outside Temp'!B6219,IF(CECCZ="CZ12",'Outside Temp'!B6220, IF(CECCZ="CZ13",'Outside Temp'!B6221))))</f>
        <v>62.86666667</v>
      </c>
      <c r="G6218" s="12">
        <f t="shared" si="3"/>
        <v>1</v>
      </c>
    </row>
    <row r="6219" ht="15.75" customHeight="1">
      <c r="A6219" s="13">
        <v>42189.802083333336</v>
      </c>
      <c r="B6219" s="73">
        <f t="shared" si="1"/>
        <v>42189</v>
      </c>
      <c r="C6219" s="74">
        <f>IF(NewCustomer="Yes", IF(COUNTIF($I$2:$I$11,B6219)&gt;0,0,WEEKDAY(B6219,2)),IF(COUNTIF($I$2:$I$21,B6219)&gt;0,0,WEEKDAY(B6219,2)))</f>
        <v>6</v>
      </c>
      <c r="D6219" s="74">
        <f t="shared" si="2"/>
        <v>19</v>
      </c>
      <c r="E6219" s="12">
        <f>IFERROR(VLOOKUP(A6219,'IDAR Meter Data'!$A:$B,2,1),"")</f>
        <v>236</v>
      </c>
      <c r="F6219" s="75">
        <f>IF(CECCZ="CZ03",'Outside Temp'!B6219,IF(CECCZ="CZ04",'Outside Temp'!B6220,IF(CECCZ="CZ12",'Outside Temp'!B6221, IF(CECCZ="CZ13",'Outside Temp'!B6222))))</f>
        <v>62.36666667</v>
      </c>
      <c r="G6219" s="12">
        <f t="shared" si="3"/>
        <v>1</v>
      </c>
    </row>
    <row r="6220" ht="15.75" customHeight="1">
      <c r="A6220" s="13">
        <v>42189.8125</v>
      </c>
      <c r="B6220" s="73">
        <f t="shared" si="1"/>
        <v>42189</v>
      </c>
      <c r="C6220" s="74">
        <f>IF(NewCustomer="Yes", IF(COUNTIF($I$2:$I$11,B6220)&gt;0,0,WEEKDAY(B6220,2)),IF(COUNTIF($I$2:$I$21,B6220)&gt;0,0,WEEKDAY(B6220,2)))</f>
        <v>6</v>
      </c>
      <c r="D6220" s="74">
        <f t="shared" si="2"/>
        <v>19</v>
      </c>
      <c r="E6220" s="12">
        <f>IFERROR(VLOOKUP(A6220,'IDAR Meter Data'!$A:$B,2,1),"")</f>
        <v>232</v>
      </c>
      <c r="F6220" s="75">
        <f>IF(CECCZ="CZ03",'Outside Temp'!B6220,IF(CECCZ="CZ04",'Outside Temp'!B6221,IF(CECCZ="CZ12",'Outside Temp'!B6222, IF(CECCZ="CZ13",'Outside Temp'!B6223))))</f>
        <v>61.86666667</v>
      </c>
      <c r="G6220" s="12">
        <f t="shared" si="3"/>
        <v>1</v>
      </c>
    </row>
    <row r="6221" ht="15.75" customHeight="1">
      <c r="A6221" s="13">
        <v>42189.822916666664</v>
      </c>
      <c r="B6221" s="73">
        <f t="shared" si="1"/>
        <v>42189</v>
      </c>
      <c r="C6221" s="74">
        <f>IF(NewCustomer="Yes", IF(COUNTIF($I$2:$I$11,B6221)&gt;0,0,WEEKDAY(B6221,2)),IF(COUNTIF($I$2:$I$21,B6221)&gt;0,0,WEEKDAY(B6221,2)))</f>
        <v>6</v>
      </c>
      <c r="D6221" s="74">
        <f t="shared" si="2"/>
        <v>19</v>
      </c>
      <c r="E6221" s="12">
        <f>IFERROR(VLOOKUP(A6221,'IDAR Meter Data'!$A:$B,2,1),"")</f>
        <v>231</v>
      </c>
      <c r="F6221" s="75">
        <f>IF(CECCZ="CZ03",'Outside Temp'!B6221,IF(CECCZ="CZ04",'Outside Temp'!B6222,IF(CECCZ="CZ12",'Outside Temp'!B6223, IF(CECCZ="CZ13",'Outside Temp'!B6224))))</f>
        <v>61.36666667</v>
      </c>
      <c r="G6221" s="12">
        <f t="shared" si="3"/>
        <v>1</v>
      </c>
    </row>
    <row r="6222" ht="15.75" customHeight="1">
      <c r="A6222" s="13">
        <v>42189.833333333336</v>
      </c>
      <c r="B6222" s="73">
        <f t="shared" si="1"/>
        <v>42189</v>
      </c>
      <c r="C6222" s="74">
        <f>IF(NewCustomer="Yes", IF(COUNTIF($I$2:$I$11,B6222)&gt;0,0,WEEKDAY(B6222,2)),IF(COUNTIF($I$2:$I$21,B6222)&gt;0,0,WEEKDAY(B6222,2)))</f>
        <v>6</v>
      </c>
      <c r="D6222" s="74">
        <f t="shared" si="2"/>
        <v>20</v>
      </c>
      <c r="E6222" s="12">
        <f>IFERROR(VLOOKUP(A6222,'IDAR Meter Data'!$A:$B,2,1),"")</f>
        <v>219</v>
      </c>
      <c r="F6222" s="75">
        <f>IF(CECCZ="CZ03",'Outside Temp'!B6222,IF(CECCZ="CZ04",'Outside Temp'!B6223,IF(CECCZ="CZ12",'Outside Temp'!B6224, IF(CECCZ="CZ13",'Outside Temp'!B6225))))</f>
        <v>61</v>
      </c>
      <c r="G6222" s="12">
        <f t="shared" si="3"/>
        <v>1</v>
      </c>
    </row>
    <row r="6223" ht="15.75" customHeight="1">
      <c r="A6223" s="13">
        <v>42189.84375</v>
      </c>
      <c r="B6223" s="73">
        <f t="shared" si="1"/>
        <v>42189</v>
      </c>
      <c r="C6223" s="74">
        <f>IF(NewCustomer="Yes", IF(COUNTIF($I$2:$I$11,B6223)&gt;0,0,WEEKDAY(B6223,2)),IF(COUNTIF($I$2:$I$21,B6223)&gt;0,0,WEEKDAY(B6223,2)))</f>
        <v>6</v>
      </c>
      <c r="D6223" s="74">
        <f t="shared" si="2"/>
        <v>20</v>
      </c>
      <c r="E6223" s="12">
        <f>IFERROR(VLOOKUP(A6223,'IDAR Meter Data'!$A:$B,2,1),"")</f>
        <v>223</v>
      </c>
      <c r="F6223" s="75">
        <f>IF(CECCZ="CZ03",'Outside Temp'!B6223,IF(CECCZ="CZ04",'Outside Temp'!B6224,IF(CECCZ="CZ12",'Outside Temp'!B6225, IF(CECCZ="CZ13",'Outside Temp'!B6226))))</f>
        <v>61</v>
      </c>
      <c r="G6223" s="12">
        <f t="shared" si="3"/>
        <v>1</v>
      </c>
    </row>
    <row r="6224" ht="15.75" customHeight="1">
      <c r="A6224" s="13">
        <v>42189.854166666664</v>
      </c>
      <c r="B6224" s="73">
        <f t="shared" si="1"/>
        <v>42189</v>
      </c>
      <c r="C6224" s="74">
        <f>IF(NewCustomer="Yes", IF(COUNTIF($I$2:$I$11,B6224)&gt;0,0,WEEKDAY(B6224,2)),IF(COUNTIF($I$2:$I$21,B6224)&gt;0,0,WEEKDAY(B6224,2)))</f>
        <v>6</v>
      </c>
      <c r="D6224" s="74">
        <f t="shared" si="2"/>
        <v>20</v>
      </c>
      <c r="E6224" s="12">
        <f>IFERROR(VLOOKUP(A6224,'IDAR Meter Data'!$A:$B,2,1),"")</f>
        <v>205</v>
      </c>
      <c r="F6224" s="75">
        <f>IF(CECCZ="CZ03",'Outside Temp'!B6224,IF(CECCZ="CZ04",'Outside Temp'!B6225,IF(CECCZ="CZ12",'Outside Temp'!B6226, IF(CECCZ="CZ13",'Outside Temp'!B6227))))</f>
        <v>61</v>
      </c>
      <c r="G6224" s="12">
        <f t="shared" si="3"/>
        <v>1</v>
      </c>
    </row>
    <row r="6225" ht="15.75" customHeight="1">
      <c r="A6225" s="13">
        <v>42189.864583333336</v>
      </c>
      <c r="B6225" s="73">
        <f t="shared" si="1"/>
        <v>42189</v>
      </c>
      <c r="C6225" s="74">
        <f>IF(NewCustomer="Yes", IF(COUNTIF($I$2:$I$11,B6225)&gt;0,0,WEEKDAY(B6225,2)),IF(COUNTIF($I$2:$I$21,B6225)&gt;0,0,WEEKDAY(B6225,2)))</f>
        <v>6</v>
      </c>
      <c r="D6225" s="74">
        <f t="shared" si="2"/>
        <v>20</v>
      </c>
      <c r="E6225" s="12">
        <f>IFERROR(VLOOKUP(A6225,'IDAR Meter Data'!$A:$B,2,1),"")</f>
        <v>202</v>
      </c>
      <c r="F6225" s="75">
        <f>IF(CECCZ="CZ03",'Outside Temp'!B6225,IF(CECCZ="CZ04",'Outside Temp'!B6226,IF(CECCZ="CZ12",'Outside Temp'!B6227, IF(CECCZ="CZ13",'Outside Temp'!B6228))))</f>
        <v>61</v>
      </c>
      <c r="G6225" s="12">
        <f t="shared" si="3"/>
        <v>1</v>
      </c>
    </row>
    <row r="6226" ht="15.75" customHeight="1">
      <c r="A6226" s="13">
        <v>42189.875</v>
      </c>
      <c r="B6226" s="73">
        <f t="shared" si="1"/>
        <v>42189</v>
      </c>
      <c r="C6226" s="74">
        <f>IF(NewCustomer="Yes", IF(COUNTIF($I$2:$I$11,B6226)&gt;0,0,WEEKDAY(B6226,2)),IF(COUNTIF($I$2:$I$21,B6226)&gt;0,0,WEEKDAY(B6226,2)))</f>
        <v>6</v>
      </c>
      <c r="D6226" s="74">
        <f t="shared" si="2"/>
        <v>21</v>
      </c>
      <c r="E6226" s="12">
        <f>IFERROR(VLOOKUP(A6226,'IDAR Meter Data'!$A:$B,2,1),"")</f>
        <v>204</v>
      </c>
      <c r="F6226" s="75">
        <f>IF(CECCZ="CZ03",'Outside Temp'!B6226,IF(CECCZ="CZ04",'Outside Temp'!B6227,IF(CECCZ="CZ12",'Outside Temp'!B6228, IF(CECCZ="CZ13",'Outside Temp'!B6229))))</f>
        <v>61</v>
      </c>
      <c r="G6226" s="12">
        <f t="shared" si="3"/>
        <v>1</v>
      </c>
    </row>
    <row r="6227" ht="15.75" customHeight="1">
      <c r="A6227" s="13">
        <v>42189.885416666664</v>
      </c>
      <c r="B6227" s="73">
        <f t="shared" si="1"/>
        <v>42189</v>
      </c>
      <c r="C6227" s="74">
        <f>IF(NewCustomer="Yes", IF(COUNTIF($I$2:$I$11,B6227)&gt;0,0,WEEKDAY(B6227,2)),IF(COUNTIF($I$2:$I$21,B6227)&gt;0,0,WEEKDAY(B6227,2)))</f>
        <v>6</v>
      </c>
      <c r="D6227" s="74">
        <f t="shared" si="2"/>
        <v>21</v>
      </c>
      <c r="E6227" s="12">
        <f>IFERROR(VLOOKUP(A6227,'IDAR Meter Data'!$A:$B,2,1),"")</f>
        <v>203</v>
      </c>
      <c r="F6227" s="75">
        <f>IF(CECCZ="CZ03",'Outside Temp'!B6227,IF(CECCZ="CZ04",'Outside Temp'!B6228,IF(CECCZ="CZ12",'Outside Temp'!B6229, IF(CECCZ="CZ13",'Outside Temp'!B6230))))</f>
        <v>61</v>
      </c>
      <c r="G6227" s="12">
        <f t="shared" si="3"/>
        <v>1</v>
      </c>
    </row>
    <row r="6228" ht="15.75" customHeight="1">
      <c r="A6228" s="13">
        <v>42189.895833333336</v>
      </c>
      <c r="B6228" s="73">
        <f t="shared" si="1"/>
        <v>42189</v>
      </c>
      <c r="C6228" s="74">
        <f>IF(NewCustomer="Yes", IF(COUNTIF($I$2:$I$11,B6228)&gt;0,0,WEEKDAY(B6228,2)),IF(COUNTIF($I$2:$I$21,B6228)&gt;0,0,WEEKDAY(B6228,2)))</f>
        <v>6</v>
      </c>
      <c r="D6228" s="74">
        <f t="shared" si="2"/>
        <v>21</v>
      </c>
      <c r="E6228" s="12">
        <f>IFERROR(VLOOKUP(A6228,'IDAR Meter Data'!$A:$B,2,1),"")</f>
        <v>207</v>
      </c>
      <c r="F6228" s="75">
        <f>IF(CECCZ="CZ03",'Outside Temp'!B6228,IF(CECCZ="CZ04",'Outside Temp'!B6229,IF(CECCZ="CZ12",'Outside Temp'!B6230, IF(CECCZ="CZ13",'Outside Temp'!B6231))))</f>
        <v>61</v>
      </c>
      <c r="G6228" s="12">
        <f t="shared" si="3"/>
        <v>1</v>
      </c>
    </row>
    <row r="6229" ht="15.75" customHeight="1">
      <c r="A6229" s="13">
        <v>42189.90625</v>
      </c>
      <c r="B6229" s="73">
        <f t="shared" si="1"/>
        <v>42189</v>
      </c>
      <c r="C6229" s="74">
        <f>IF(NewCustomer="Yes", IF(COUNTIF($I$2:$I$11,B6229)&gt;0,0,WEEKDAY(B6229,2)),IF(COUNTIF($I$2:$I$21,B6229)&gt;0,0,WEEKDAY(B6229,2)))</f>
        <v>6</v>
      </c>
      <c r="D6229" s="74">
        <f t="shared" si="2"/>
        <v>21</v>
      </c>
      <c r="E6229" s="12">
        <f>IFERROR(VLOOKUP(A6229,'IDAR Meter Data'!$A:$B,2,1),"")</f>
        <v>195</v>
      </c>
      <c r="F6229" s="75">
        <f>IF(CECCZ="CZ03",'Outside Temp'!B6229,IF(CECCZ="CZ04",'Outside Temp'!B6230,IF(CECCZ="CZ12",'Outside Temp'!B6231, IF(CECCZ="CZ13",'Outside Temp'!B6232))))</f>
        <v>61</v>
      </c>
      <c r="G6229" s="12">
        <f t="shared" si="3"/>
        <v>1</v>
      </c>
    </row>
    <row r="6230" ht="15.75" customHeight="1">
      <c r="A6230" s="13">
        <v>42189.916666666664</v>
      </c>
      <c r="B6230" s="73">
        <f t="shared" si="1"/>
        <v>42189</v>
      </c>
      <c r="C6230" s="74">
        <f>IF(NewCustomer="Yes", IF(COUNTIF($I$2:$I$11,B6230)&gt;0,0,WEEKDAY(B6230,2)),IF(COUNTIF($I$2:$I$21,B6230)&gt;0,0,WEEKDAY(B6230,2)))</f>
        <v>6</v>
      </c>
      <c r="D6230" s="74">
        <f t="shared" si="2"/>
        <v>22</v>
      </c>
      <c r="E6230" s="12">
        <f>IFERROR(VLOOKUP(A6230,'IDAR Meter Data'!$A:$B,2,1),"")</f>
        <v>199</v>
      </c>
      <c r="F6230" s="75">
        <f>IF(CECCZ="CZ03",'Outside Temp'!B6230,IF(CECCZ="CZ04",'Outside Temp'!B6231,IF(CECCZ="CZ12",'Outside Temp'!B6232, IF(CECCZ="CZ13",'Outside Temp'!B6233))))</f>
        <v>61</v>
      </c>
      <c r="G6230" s="12">
        <f t="shared" si="3"/>
        <v>1</v>
      </c>
    </row>
    <row r="6231" ht="15.75" customHeight="1">
      <c r="A6231" s="13">
        <v>42189.927083333336</v>
      </c>
      <c r="B6231" s="73">
        <f t="shared" si="1"/>
        <v>42189</v>
      </c>
      <c r="C6231" s="74">
        <f>IF(NewCustomer="Yes", IF(COUNTIF($I$2:$I$11,B6231)&gt;0,0,WEEKDAY(B6231,2)),IF(COUNTIF($I$2:$I$21,B6231)&gt;0,0,WEEKDAY(B6231,2)))</f>
        <v>6</v>
      </c>
      <c r="D6231" s="74">
        <f t="shared" si="2"/>
        <v>22</v>
      </c>
      <c r="E6231" s="12">
        <f>IFERROR(VLOOKUP(A6231,'IDAR Meter Data'!$A:$B,2,1),"")</f>
        <v>194</v>
      </c>
      <c r="F6231" s="75">
        <f>IF(CECCZ="CZ03",'Outside Temp'!B6231,IF(CECCZ="CZ04",'Outside Temp'!B6232,IF(CECCZ="CZ12",'Outside Temp'!B6233, IF(CECCZ="CZ13",'Outside Temp'!B6234))))</f>
        <v>61</v>
      </c>
      <c r="G6231" s="12">
        <f t="shared" si="3"/>
        <v>1</v>
      </c>
    </row>
    <row r="6232" ht="15.75" customHeight="1">
      <c r="A6232" s="13">
        <v>42189.9375</v>
      </c>
      <c r="B6232" s="73">
        <f t="shared" si="1"/>
        <v>42189</v>
      </c>
      <c r="C6232" s="74">
        <f>IF(NewCustomer="Yes", IF(COUNTIF($I$2:$I$11,B6232)&gt;0,0,WEEKDAY(B6232,2)),IF(COUNTIF($I$2:$I$21,B6232)&gt;0,0,WEEKDAY(B6232,2)))</f>
        <v>6</v>
      </c>
      <c r="D6232" s="74">
        <f t="shared" si="2"/>
        <v>22</v>
      </c>
      <c r="E6232" s="12">
        <f>IFERROR(VLOOKUP(A6232,'IDAR Meter Data'!$A:$B,2,1),"")</f>
        <v>202</v>
      </c>
      <c r="F6232" s="75">
        <f>IF(CECCZ="CZ03",'Outside Temp'!B6232,IF(CECCZ="CZ04",'Outside Temp'!B6233,IF(CECCZ="CZ12",'Outside Temp'!B6234, IF(CECCZ="CZ13",'Outside Temp'!B6235))))</f>
        <v>61</v>
      </c>
      <c r="G6232" s="12">
        <f t="shared" si="3"/>
        <v>1</v>
      </c>
    </row>
    <row r="6233" ht="15.75" customHeight="1">
      <c r="A6233" s="13">
        <v>42189.947916666664</v>
      </c>
      <c r="B6233" s="73">
        <f t="shared" si="1"/>
        <v>42189</v>
      </c>
      <c r="C6233" s="74">
        <f>IF(NewCustomer="Yes", IF(COUNTIF($I$2:$I$11,B6233)&gt;0,0,WEEKDAY(B6233,2)),IF(COUNTIF($I$2:$I$21,B6233)&gt;0,0,WEEKDAY(B6233,2)))</f>
        <v>6</v>
      </c>
      <c r="D6233" s="74">
        <f t="shared" si="2"/>
        <v>22</v>
      </c>
      <c r="E6233" s="12">
        <f>IFERROR(VLOOKUP(A6233,'IDAR Meter Data'!$A:$B,2,1),"")</f>
        <v>194</v>
      </c>
      <c r="F6233" s="75">
        <f>IF(CECCZ="CZ03",'Outside Temp'!B6233,IF(CECCZ="CZ04",'Outside Temp'!B6234,IF(CECCZ="CZ12",'Outside Temp'!B6235, IF(CECCZ="CZ13",'Outside Temp'!B6236))))</f>
        <v>61</v>
      </c>
      <c r="G6233" s="12">
        <f t="shared" si="3"/>
        <v>1</v>
      </c>
    </row>
    <row r="6234" ht="15.75" customHeight="1">
      <c r="A6234" s="13">
        <v>42189.958333333336</v>
      </c>
      <c r="B6234" s="73">
        <f t="shared" si="1"/>
        <v>42189</v>
      </c>
      <c r="C6234" s="74">
        <f>IF(NewCustomer="Yes", IF(COUNTIF($I$2:$I$11,B6234)&gt;0,0,WEEKDAY(B6234,2)),IF(COUNTIF($I$2:$I$21,B6234)&gt;0,0,WEEKDAY(B6234,2)))</f>
        <v>6</v>
      </c>
      <c r="D6234" s="74">
        <f t="shared" si="2"/>
        <v>23</v>
      </c>
      <c r="E6234" s="12">
        <f>IFERROR(VLOOKUP(A6234,'IDAR Meter Data'!$A:$B,2,1),"")</f>
        <v>188</v>
      </c>
      <c r="F6234" s="75">
        <f>IF(CECCZ="CZ03",'Outside Temp'!B6234,IF(CECCZ="CZ04",'Outside Temp'!B6235,IF(CECCZ="CZ12",'Outside Temp'!B6236, IF(CECCZ="CZ13",'Outside Temp'!B6237))))</f>
        <v>61</v>
      </c>
      <c r="G6234" s="12">
        <f t="shared" si="3"/>
        <v>1</v>
      </c>
    </row>
    <row r="6235" ht="15.75" customHeight="1">
      <c r="A6235" s="13">
        <v>42189.96875</v>
      </c>
      <c r="B6235" s="73">
        <f t="shared" si="1"/>
        <v>42189</v>
      </c>
      <c r="C6235" s="74">
        <f>IF(NewCustomer="Yes", IF(COUNTIF($I$2:$I$11,B6235)&gt;0,0,WEEKDAY(B6235,2)),IF(COUNTIF($I$2:$I$21,B6235)&gt;0,0,WEEKDAY(B6235,2)))</f>
        <v>6</v>
      </c>
      <c r="D6235" s="74">
        <f t="shared" si="2"/>
        <v>23</v>
      </c>
      <c r="E6235" s="12">
        <f>IFERROR(VLOOKUP(A6235,'IDAR Meter Data'!$A:$B,2,1),"")</f>
        <v>203</v>
      </c>
      <c r="F6235" s="75">
        <f>IF(CECCZ="CZ03",'Outside Temp'!B6235,IF(CECCZ="CZ04",'Outside Temp'!B6236,IF(CECCZ="CZ12",'Outside Temp'!B6237, IF(CECCZ="CZ13",'Outside Temp'!B6238))))</f>
        <v>61</v>
      </c>
      <c r="G6235" s="12">
        <f t="shared" si="3"/>
        <v>1</v>
      </c>
    </row>
    <row r="6236" ht="15.75" customHeight="1">
      <c r="A6236" s="13">
        <v>42189.979166666664</v>
      </c>
      <c r="B6236" s="73">
        <f t="shared" si="1"/>
        <v>42189</v>
      </c>
      <c r="C6236" s="74">
        <f>IF(NewCustomer="Yes", IF(COUNTIF($I$2:$I$11,B6236)&gt;0,0,WEEKDAY(B6236,2)),IF(COUNTIF($I$2:$I$21,B6236)&gt;0,0,WEEKDAY(B6236,2)))</f>
        <v>6</v>
      </c>
      <c r="D6236" s="74">
        <f t="shared" si="2"/>
        <v>23</v>
      </c>
      <c r="E6236" s="12">
        <f>IFERROR(VLOOKUP(A6236,'IDAR Meter Data'!$A:$B,2,1),"")</f>
        <v>187</v>
      </c>
      <c r="F6236" s="75">
        <f>IF(CECCZ="CZ03",'Outside Temp'!B6236,IF(CECCZ="CZ04",'Outside Temp'!B6237,IF(CECCZ="CZ12",'Outside Temp'!B6238, IF(CECCZ="CZ13",'Outside Temp'!B6239))))</f>
        <v>61</v>
      </c>
      <c r="G6236" s="12">
        <f t="shared" si="3"/>
        <v>1</v>
      </c>
    </row>
    <row r="6237" ht="15.75" customHeight="1">
      <c r="A6237" s="13">
        <v>42189.989583333336</v>
      </c>
      <c r="B6237" s="73">
        <f t="shared" si="1"/>
        <v>42189</v>
      </c>
      <c r="C6237" s="74">
        <f>IF(NewCustomer="Yes", IF(COUNTIF($I$2:$I$11,B6237)&gt;0,0,WEEKDAY(B6237,2)),IF(COUNTIF($I$2:$I$21,B6237)&gt;0,0,WEEKDAY(B6237,2)))</f>
        <v>6</v>
      </c>
      <c r="D6237" s="74">
        <f t="shared" si="2"/>
        <v>23</v>
      </c>
      <c r="E6237" s="12">
        <f>IFERROR(VLOOKUP(A6237,'IDAR Meter Data'!$A:$B,2,1),"")</f>
        <v>192</v>
      </c>
      <c r="F6237" s="75">
        <f>IF(CECCZ="CZ03",'Outside Temp'!B6237,IF(CECCZ="CZ04",'Outside Temp'!B6238,IF(CECCZ="CZ12",'Outside Temp'!B6239, IF(CECCZ="CZ13",'Outside Temp'!B6240))))</f>
        <v>61</v>
      </c>
      <c r="G6237" s="12">
        <f t="shared" si="3"/>
        <v>1</v>
      </c>
    </row>
    <row r="6238" ht="15.75" customHeight="1">
      <c r="A6238" s="13">
        <v>42190.0</v>
      </c>
      <c r="B6238" s="73">
        <f t="shared" si="1"/>
        <v>42190</v>
      </c>
      <c r="C6238" s="74">
        <f>IF(NewCustomer="Yes", IF(COUNTIF($I$2:$I$11,B6238)&gt;0,0,WEEKDAY(B6238,2)),IF(COUNTIF($I$2:$I$21,B6238)&gt;0,0,WEEKDAY(B6238,2)))</f>
        <v>7</v>
      </c>
      <c r="D6238" s="74">
        <f t="shared" si="2"/>
        <v>0</v>
      </c>
      <c r="E6238" s="12">
        <f>IFERROR(VLOOKUP(A6238,'IDAR Meter Data'!$A:$B,2,1),"")</f>
        <v>194</v>
      </c>
      <c r="F6238" s="75">
        <f>IF(CECCZ="CZ03",'Outside Temp'!B6238,IF(CECCZ="CZ04",'Outside Temp'!B6239,IF(CECCZ="CZ12",'Outside Temp'!B6240, IF(CECCZ="CZ13",'Outside Temp'!B6241))))</f>
        <v>61</v>
      </c>
      <c r="G6238" s="12">
        <f t="shared" si="3"/>
        <v>1</v>
      </c>
    </row>
    <row r="6239" ht="15.75" customHeight="1">
      <c r="A6239" s="13">
        <v>42190.010416666664</v>
      </c>
      <c r="B6239" s="73">
        <f t="shared" si="1"/>
        <v>42190</v>
      </c>
      <c r="C6239" s="74">
        <f>IF(NewCustomer="Yes", IF(COUNTIF($I$2:$I$11,B6239)&gt;0,0,WEEKDAY(B6239,2)),IF(COUNTIF($I$2:$I$21,B6239)&gt;0,0,WEEKDAY(B6239,2)))</f>
        <v>7</v>
      </c>
      <c r="D6239" s="74">
        <f t="shared" si="2"/>
        <v>0</v>
      </c>
      <c r="E6239" s="12">
        <f>IFERROR(VLOOKUP(A6239,'IDAR Meter Data'!$A:$B,2,1),"")</f>
        <v>185</v>
      </c>
      <c r="F6239" s="75">
        <f>IF(CECCZ="CZ03",'Outside Temp'!B6239,IF(CECCZ="CZ04",'Outside Temp'!B6240,IF(CECCZ="CZ12",'Outside Temp'!B6241, IF(CECCZ="CZ13",'Outside Temp'!B6242))))</f>
        <v>61</v>
      </c>
      <c r="G6239" s="12">
        <f t="shared" si="3"/>
        <v>1</v>
      </c>
    </row>
    <row r="6240" ht="15.75" customHeight="1">
      <c r="A6240" s="13">
        <v>42190.020833333336</v>
      </c>
      <c r="B6240" s="73">
        <f t="shared" si="1"/>
        <v>42190</v>
      </c>
      <c r="C6240" s="74">
        <f>IF(NewCustomer="Yes", IF(COUNTIF($I$2:$I$11,B6240)&gt;0,0,WEEKDAY(B6240,2)),IF(COUNTIF($I$2:$I$21,B6240)&gt;0,0,WEEKDAY(B6240,2)))</f>
        <v>7</v>
      </c>
      <c r="D6240" s="74">
        <f t="shared" si="2"/>
        <v>0</v>
      </c>
      <c r="E6240" s="12">
        <f>IFERROR(VLOOKUP(A6240,'IDAR Meter Data'!$A:$B,2,1),"")</f>
        <v>190</v>
      </c>
      <c r="F6240" s="75">
        <f>IF(CECCZ="CZ03",'Outside Temp'!B6240,IF(CECCZ="CZ04",'Outside Temp'!B6241,IF(CECCZ="CZ12",'Outside Temp'!B6242, IF(CECCZ="CZ13",'Outside Temp'!B6243))))</f>
        <v>61</v>
      </c>
      <c r="G6240" s="12">
        <f t="shared" si="3"/>
        <v>1</v>
      </c>
    </row>
    <row r="6241" ht="15.75" customHeight="1">
      <c r="A6241" s="13">
        <v>42190.03125</v>
      </c>
      <c r="B6241" s="73">
        <f t="shared" si="1"/>
        <v>42190</v>
      </c>
      <c r="C6241" s="74">
        <f>IF(NewCustomer="Yes", IF(COUNTIF($I$2:$I$11,B6241)&gt;0,0,WEEKDAY(B6241,2)),IF(COUNTIF($I$2:$I$21,B6241)&gt;0,0,WEEKDAY(B6241,2)))</f>
        <v>7</v>
      </c>
      <c r="D6241" s="74">
        <f t="shared" si="2"/>
        <v>0</v>
      </c>
      <c r="E6241" s="12">
        <f>IFERROR(VLOOKUP(A6241,'IDAR Meter Data'!$A:$B,2,1),"")</f>
        <v>193</v>
      </c>
      <c r="F6241" s="75">
        <f>IF(CECCZ="CZ03",'Outside Temp'!B6241,IF(CECCZ="CZ04",'Outside Temp'!B6242,IF(CECCZ="CZ12",'Outside Temp'!B6243, IF(CECCZ="CZ13",'Outside Temp'!B6244))))</f>
        <v>61</v>
      </c>
      <c r="G6241" s="12">
        <f t="shared" si="3"/>
        <v>1</v>
      </c>
    </row>
    <row r="6242" ht="15.75" customHeight="1">
      <c r="A6242" s="13">
        <v>42190.041666666664</v>
      </c>
      <c r="B6242" s="73">
        <f t="shared" si="1"/>
        <v>42190</v>
      </c>
      <c r="C6242" s="74">
        <f>IF(NewCustomer="Yes", IF(COUNTIF($I$2:$I$11,B6242)&gt;0,0,WEEKDAY(B6242,2)),IF(COUNTIF($I$2:$I$21,B6242)&gt;0,0,WEEKDAY(B6242,2)))</f>
        <v>7</v>
      </c>
      <c r="D6242" s="74">
        <f t="shared" si="2"/>
        <v>1</v>
      </c>
      <c r="E6242" s="12">
        <f>IFERROR(VLOOKUP(A6242,'IDAR Meter Data'!$A:$B,2,1),"")</f>
        <v>186</v>
      </c>
      <c r="F6242" s="75">
        <f>IF(CECCZ="CZ03",'Outside Temp'!B6242,IF(CECCZ="CZ04",'Outside Temp'!B6243,IF(CECCZ="CZ12",'Outside Temp'!B6244, IF(CECCZ="CZ13",'Outside Temp'!B6245))))</f>
        <v>61</v>
      </c>
      <c r="G6242" s="12">
        <f t="shared" si="3"/>
        <v>1</v>
      </c>
    </row>
    <row r="6243" ht="15.75" customHeight="1">
      <c r="A6243" s="13">
        <v>42190.052083333336</v>
      </c>
      <c r="B6243" s="73">
        <f t="shared" si="1"/>
        <v>42190</v>
      </c>
      <c r="C6243" s="74">
        <f>IF(NewCustomer="Yes", IF(COUNTIF($I$2:$I$11,B6243)&gt;0,0,WEEKDAY(B6243,2)),IF(COUNTIF($I$2:$I$21,B6243)&gt;0,0,WEEKDAY(B6243,2)))</f>
        <v>7</v>
      </c>
      <c r="D6243" s="74">
        <f t="shared" si="2"/>
        <v>1</v>
      </c>
      <c r="E6243" s="12">
        <f>IFERROR(VLOOKUP(A6243,'IDAR Meter Data'!$A:$B,2,1),"")</f>
        <v>188</v>
      </c>
      <c r="F6243" s="75">
        <f>IF(CECCZ="CZ03",'Outside Temp'!B6243,IF(CECCZ="CZ04",'Outside Temp'!B6244,IF(CECCZ="CZ12",'Outside Temp'!B6245, IF(CECCZ="CZ13",'Outside Temp'!B6246))))</f>
        <v>61</v>
      </c>
      <c r="G6243" s="12">
        <f t="shared" si="3"/>
        <v>1</v>
      </c>
    </row>
    <row r="6244" ht="15.75" customHeight="1">
      <c r="A6244" s="13">
        <v>42190.0625</v>
      </c>
      <c r="B6244" s="73">
        <f t="shared" si="1"/>
        <v>42190</v>
      </c>
      <c r="C6244" s="74">
        <f>IF(NewCustomer="Yes", IF(COUNTIF($I$2:$I$11,B6244)&gt;0,0,WEEKDAY(B6244,2)),IF(COUNTIF($I$2:$I$21,B6244)&gt;0,0,WEEKDAY(B6244,2)))</f>
        <v>7</v>
      </c>
      <c r="D6244" s="74">
        <f t="shared" si="2"/>
        <v>1</v>
      </c>
      <c r="E6244" s="12">
        <f>IFERROR(VLOOKUP(A6244,'IDAR Meter Data'!$A:$B,2,1),"")</f>
        <v>193</v>
      </c>
      <c r="F6244" s="75">
        <f>IF(CECCZ="CZ03",'Outside Temp'!B6244,IF(CECCZ="CZ04",'Outside Temp'!B6245,IF(CECCZ="CZ12",'Outside Temp'!B6246, IF(CECCZ="CZ13",'Outside Temp'!B6247))))</f>
        <v>60.92857143</v>
      </c>
      <c r="G6244" s="12">
        <f t="shared" si="3"/>
        <v>1</v>
      </c>
    </row>
    <row r="6245" ht="15.75" customHeight="1">
      <c r="A6245" s="13">
        <v>42190.072916666664</v>
      </c>
      <c r="B6245" s="73">
        <f t="shared" si="1"/>
        <v>42190</v>
      </c>
      <c r="C6245" s="74">
        <f>IF(NewCustomer="Yes", IF(COUNTIF($I$2:$I$11,B6245)&gt;0,0,WEEKDAY(B6245,2)),IF(COUNTIF($I$2:$I$21,B6245)&gt;0,0,WEEKDAY(B6245,2)))</f>
        <v>7</v>
      </c>
      <c r="D6245" s="74">
        <f t="shared" si="2"/>
        <v>1</v>
      </c>
      <c r="E6245" s="12">
        <f>IFERROR(VLOOKUP(A6245,'IDAR Meter Data'!$A:$B,2,1),"")</f>
        <v>185</v>
      </c>
      <c r="F6245" s="75">
        <f>IF(CECCZ="CZ03",'Outside Temp'!B6245,IF(CECCZ="CZ04",'Outside Temp'!B6246,IF(CECCZ="CZ12",'Outside Temp'!B6247, IF(CECCZ="CZ13",'Outside Temp'!B6248))))</f>
        <v>60.39285714</v>
      </c>
      <c r="G6245" s="12">
        <f t="shared" si="3"/>
        <v>1</v>
      </c>
    </row>
    <row r="6246" ht="15.75" customHeight="1">
      <c r="A6246" s="13">
        <v>42190.083333333336</v>
      </c>
      <c r="B6246" s="73">
        <f t="shared" si="1"/>
        <v>42190</v>
      </c>
      <c r="C6246" s="74">
        <f>IF(NewCustomer="Yes", IF(COUNTIF($I$2:$I$11,B6246)&gt;0,0,WEEKDAY(B6246,2)),IF(COUNTIF($I$2:$I$21,B6246)&gt;0,0,WEEKDAY(B6246,2)))</f>
        <v>7</v>
      </c>
      <c r="D6246" s="74">
        <f t="shared" si="2"/>
        <v>2</v>
      </c>
      <c r="E6246" s="12">
        <f>IFERROR(VLOOKUP(A6246,'IDAR Meter Data'!$A:$B,2,1),"")</f>
        <v>181</v>
      </c>
      <c r="F6246" s="75">
        <f>IF(CECCZ="CZ03",'Outside Temp'!B6246,IF(CECCZ="CZ04",'Outside Temp'!B6247,IF(CECCZ="CZ12",'Outside Temp'!B6248, IF(CECCZ="CZ13",'Outside Temp'!B6249))))</f>
        <v>60.15384615</v>
      </c>
      <c r="G6246" s="12">
        <f t="shared" si="3"/>
        <v>1</v>
      </c>
    </row>
    <row r="6247" ht="15.75" customHeight="1">
      <c r="A6247" s="13">
        <v>42190.09375</v>
      </c>
      <c r="B6247" s="73">
        <f t="shared" si="1"/>
        <v>42190</v>
      </c>
      <c r="C6247" s="74">
        <f>IF(NewCustomer="Yes", IF(COUNTIF($I$2:$I$11,B6247)&gt;0,0,WEEKDAY(B6247,2)),IF(COUNTIF($I$2:$I$21,B6247)&gt;0,0,WEEKDAY(B6247,2)))</f>
        <v>7</v>
      </c>
      <c r="D6247" s="74">
        <f t="shared" si="2"/>
        <v>2</v>
      </c>
      <c r="E6247" s="12">
        <f>IFERROR(VLOOKUP(A6247,'IDAR Meter Data'!$A:$B,2,1),"")</f>
        <v>198</v>
      </c>
      <c r="F6247" s="75">
        <f>IF(CECCZ="CZ03",'Outside Temp'!B6247,IF(CECCZ="CZ04",'Outside Temp'!B6248,IF(CECCZ="CZ12",'Outside Temp'!B6249, IF(CECCZ="CZ13",'Outside Temp'!B6250))))</f>
        <v>60.73076923</v>
      </c>
      <c r="G6247" s="12">
        <f t="shared" si="3"/>
        <v>1</v>
      </c>
    </row>
    <row r="6248" ht="15.75" customHeight="1">
      <c r="A6248" s="13">
        <v>42190.104166666664</v>
      </c>
      <c r="B6248" s="73">
        <f t="shared" si="1"/>
        <v>42190</v>
      </c>
      <c r="C6248" s="74">
        <f>IF(NewCustomer="Yes", IF(COUNTIF($I$2:$I$11,B6248)&gt;0,0,WEEKDAY(B6248,2)),IF(COUNTIF($I$2:$I$21,B6248)&gt;0,0,WEEKDAY(B6248,2)))</f>
        <v>7</v>
      </c>
      <c r="D6248" s="74">
        <f t="shared" si="2"/>
        <v>2</v>
      </c>
      <c r="E6248" s="12">
        <f>IFERROR(VLOOKUP(A6248,'IDAR Meter Data'!$A:$B,2,1),"")</f>
        <v>192</v>
      </c>
      <c r="F6248" s="75">
        <f>IF(CECCZ="CZ03",'Outside Temp'!B6248,IF(CECCZ="CZ04",'Outside Temp'!B6249,IF(CECCZ="CZ12",'Outside Temp'!B6250, IF(CECCZ="CZ13",'Outside Temp'!B6251))))</f>
        <v>61</v>
      </c>
      <c r="G6248" s="12">
        <f t="shared" si="3"/>
        <v>1</v>
      </c>
    </row>
    <row r="6249" ht="15.75" customHeight="1">
      <c r="A6249" s="13">
        <v>42190.114583333336</v>
      </c>
      <c r="B6249" s="73">
        <f t="shared" si="1"/>
        <v>42190</v>
      </c>
      <c r="C6249" s="74">
        <f>IF(NewCustomer="Yes", IF(COUNTIF($I$2:$I$11,B6249)&gt;0,0,WEEKDAY(B6249,2)),IF(COUNTIF($I$2:$I$21,B6249)&gt;0,0,WEEKDAY(B6249,2)))</f>
        <v>7</v>
      </c>
      <c r="D6249" s="74">
        <f t="shared" si="2"/>
        <v>2</v>
      </c>
      <c r="E6249" s="12">
        <f>IFERROR(VLOOKUP(A6249,'IDAR Meter Data'!$A:$B,2,1),"")</f>
        <v>183</v>
      </c>
      <c r="F6249" s="75">
        <f>IF(CECCZ="CZ03",'Outside Temp'!B6249,IF(CECCZ="CZ04",'Outside Temp'!B6250,IF(CECCZ="CZ12",'Outside Temp'!B6251, IF(CECCZ="CZ13",'Outside Temp'!B6252))))</f>
        <v>61</v>
      </c>
      <c r="G6249" s="12">
        <f t="shared" si="3"/>
        <v>1</v>
      </c>
    </row>
    <row r="6250" ht="15.75" customHeight="1">
      <c r="A6250" s="13">
        <v>42190.125</v>
      </c>
      <c r="B6250" s="73">
        <f t="shared" si="1"/>
        <v>42190</v>
      </c>
      <c r="C6250" s="74">
        <f>IF(NewCustomer="Yes", IF(COUNTIF($I$2:$I$11,B6250)&gt;0,0,WEEKDAY(B6250,2)),IF(COUNTIF($I$2:$I$21,B6250)&gt;0,0,WEEKDAY(B6250,2)))</f>
        <v>7</v>
      </c>
      <c r="D6250" s="74">
        <f t="shared" si="2"/>
        <v>3</v>
      </c>
      <c r="E6250" s="12">
        <f>IFERROR(VLOOKUP(A6250,'IDAR Meter Data'!$A:$B,2,1),"")</f>
        <v>184</v>
      </c>
      <c r="F6250" s="75">
        <f>IF(CECCZ="CZ03",'Outside Temp'!B6250,IF(CECCZ="CZ04",'Outside Temp'!B6251,IF(CECCZ="CZ12",'Outside Temp'!B6252, IF(CECCZ="CZ13",'Outside Temp'!B6253))))</f>
        <v>61</v>
      </c>
      <c r="G6250" s="12">
        <f t="shared" si="3"/>
        <v>1</v>
      </c>
    </row>
    <row r="6251" ht="15.75" customHeight="1">
      <c r="A6251" s="13">
        <v>42190.135416666664</v>
      </c>
      <c r="B6251" s="73">
        <f t="shared" si="1"/>
        <v>42190</v>
      </c>
      <c r="C6251" s="74">
        <f>IF(NewCustomer="Yes", IF(COUNTIF($I$2:$I$11,B6251)&gt;0,0,WEEKDAY(B6251,2)),IF(COUNTIF($I$2:$I$21,B6251)&gt;0,0,WEEKDAY(B6251,2)))</f>
        <v>7</v>
      </c>
      <c r="D6251" s="74">
        <f t="shared" si="2"/>
        <v>3</v>
      </c>
      <c r="E6251" s="12">
        <f>IFERROR(VLOOKUP(A6251,'IDAR Meter Data'!$A:$B,2,1),"")</f>
        <v>182</v>
      </c>
      <c r="F6251" s="75">
        <f>IF(CECCZ="CZ03",'Outside Temp'!B6251,IF(CECCZ="CZ04",'Outside Temp'!B6252,IF(CECCZ="CZ12",'Outside Temp'!B6253, IF(CECCZ="CZ13",'Outside Temp'!B6254))))</f>
        <v>61</v>
      </c>
      <c r="G6251" s="12">
        <f t="shared" si="3"/>
        <v>1</v>
      </c>
    </row>
    <row r="6252" ht="15.75" customHeight="1">
      <c r="A6252" s="13">
        <v>42190.145833333336</v>
      </c>
      <c r="B6252" s="73">
        <f t="shared" si="1"/>
        <v>42190</v>
      </c>
      <c r="C6252" s="74">
        <f>IF(NewCustomer="Yes", IF(COUNTIF($I$2:$I$11,B6252)&gt;0,0,WEEKDAY(B6252,2)),IF(COUNTIF($I$2:$I$21,B6252)&gt;0,0,WEEKDAY(B6252,2)))</f>
        <v>7</v>
      </c>
      <c r="D6252" s="74">
        <f t="shared" si="2"/>
        <v>3</v>
      </c>
      <c r="E6252" s="12">
        <f>IFERROR(VLOOKUP(A6252,'IDAR Meter Data'!$A:$B,2,1),"")</f>
        <v>174</v>
      </c>
      <c r="F6252" s="75">
        <f>IF(CECCZ="CZ03",'Outside Temp'!B6252,IF(CECCZ="CZ04",'Outside Temp'!B6253,IF(CECCZ="CZ12",'Outside Temp'!B6254, IF(CECCZ="CZ13",'Outside Temp'!B6255))))</f>
        <v>61</v>
      </c>
      <c r="G6252" s="12">
        <f t="shared" si="3"/>
        <v>1</v>
      </c>
    </row>
    <row r="6253" ht="15.75" customHeight="1">
      <c r="A6253" s="13">
        <v>42190.15625</v>
      </c>
      <c r="B6253" s="73">
        <f t="shared" si="1"/>
        <v>42190</v>
      </c>
      <c r="C6253" s="74">
        <f>IF(NewCustomer="Yes", IF(COUNTIF($I$2:$I$11,B6253)&gt;0,0,WEEKDAY(B6253,2)),IF(COUNTIF($I$2:$I$21,B6253)&gt;0,0,WEEKDAY(B6253,2)))</f>
        <v>7</v>
      </c>
      <c r="D6253" s="74">
        <f t="shared" si="2"/>
        <v>3</v>
      </c>
      <c r="E6253" s="12">
        <f>IFERROR(VLOOKUP(A6253,'IDAR Meter Data'!$A:$B,2,1),"")</f>
        <v>177</v>
      </c>
      <c r="F6253" s="75">
        <f>IF(CECCZ="CZ03",'Outside Temp'!B6253,IF(CECCZ="CZ04",'Outside Temp'!B6254,IF(CECCZ="CZ12",'Outside Temp'!B6255, IF(CECCZ="CZ13",'Outside Temp'!B6256))))</f>
        <v>61</v>
      </c>
      <c r="G6253" s="12">
        <f t="shared" si="3"/>
        <v>1</v>
      </c>
    </row>
    <row r="6254" ht="15.75" customHeight="1">
      <c r="A6254" s="13">
        <v>42190.166666666664</v>
      </c>
      <c r="B6254" s="73">
        <f t="shared" si="1"/>
        <v>42190</v>
      </c>
      <c r="C6254" s="74">
        <f>IF(NewCustomer="Yes", IF(COUNTIF($I$2:$I$11,B6254)&gt;0,0,WEEKDAY(B6254,2)),IF(COUNTIF($I$2:$I$21,B6254)&gt;0,0,WEEKDAY(B6254,2)))</f>
        <v>7</v>
      </c>
      <c r="D6254" s="74">
        <f t="shared" si="2"/>
        <v>4</v>
      </c>
      <c r="E6254" s="12">
        <f>IFERROR(VLOOKUP(A6254,'IDAR Meter Data'!$A:$B,2,1),"")</f>
        <v>176</v>
      </c>
      <c r="F6254" s="75">
        <f>IF(CECCZ="CZ03",'Outside Temp'!B6254,IF(CECCZ="CZ04",'Outside Temp'!B6255,IF(CECCZ="CZ12",'Outside Temp'!B6256, IF(CECCZ="CZ13",'Outside Temp'!B6257))))</f>
        <v>60.93333333</v>
      </c>
      <c r="G6254" s="12">
        <f t="shared" si="3"/>
        <v>1</v>
      </c>
    </row>
    <row r="6255" ht="15.75" customHeight="1">
      <c r="A6255" s="13">
        <v>42190.177083333336</v>
      </c>
      <c r="B6255" s="73">
        <f t="shared" si="1"/>
        <v>42190</v>
      </c>
      <c r="C6255" s="74">
        <f>IF(NewCustomer="Yes", IF(COUNTIF($I$2:$I$11,B6255)&gt;0,0,WEEKDAY(B6255,2)),IF(COUNTIF($I$2:$I$21,B6255)&gt;0,0,WEEKDAY(B6255,2)))</f>
        <v>7</v>
      </c>
      <c r="D6255" s="74">
        <f t="shared" si="2"/>
        <v>4</v>
      </c>
      <c r="E6255" s="12">
        <f>IFERROR(VLOOKUP(A6255,'IDAR Meter Data'!$A:$B,2,1),"")</f>
        <v>179</v>
      </c>
      <c r="F6255" s="75">
        <f>IF(CECCZ="CZ03",'Outside Temp'!B6255,IF(CECCZ="CZ04",'Outside Temp'!B6256,IF(CECCZ="CZ12",'Outside Temp'!B6257, IF(CECCZ="CZ13",'Outside Temp'!B6258))))</f>
        <v>60.68333333</v>
      </c>
      <c r="G6255" s="12">
        <f t="shared" si="3"/>
        <v>1</v>
      </c>
    </row>
    <row r="6256" ht="15.75" customHeight="1">
      <c r="A6256" s="13">
        <v>42190.1875</v>
      </c>
      <c r="B6256" s="73">
        <f t="shared" si="1"/>
        <v>42190</v>
      </c>
      <c r="C6256" s="74">
        <f>IF(NewCustomer="Yes", IF(COUNTIF($I$2:$I$11,B6256)&gt;0,0,WEEKDAY(B6256,2)),IF(COUNTIF($I$2:$I$21,B6256)&gt;0,0,WEEKDAY(B6256,2)))</f>
        <v>7</v>
      </c>
      <c r="D6256" s="74">
        <f t="shared" si="2"/>
        <v>4</v>
      </c>
      <c r="E6256" s="12">
        <f>IFERROR(VLOOKUP(A6256,'IDAR Meter Data'!$A:$B,2,1),"")</f>
        <v>174</v>
      </c>
      <c r="F6256" s="75">
        <f>IF(CECCZ="CZ03",'Outside Temp'!B6256,IF(CECCZ="CZ04",'Outside Temp'!B6257,IF(CECCZ="CZ12",'Outside Temp'!B6258, IF(CECCZ="CZ13",'Outside Temp'!B6259))))</f>
        <v>60.43333333</v>
      </c>
      <c r="G6256" s="12">
        <f t="shared" si="3"/>
        <v>1</v>
      </c>
    </row>
    <row r="6257" ht="15.75" customHeight="1">
      <c r="A6257" s="13">
        <v>42190.197916666664</v>
      </c>
      <c r="B6257" s="73">
        <f t="shared" si="1"/>
        <v>42190</v>
      </c>
      <c r="C6257" s="74">
        <f>IF(NewCustomer="Yes", IF(COUNTIF($I$2:$I$11,B6257)&gt;0,0,WEEKDAY(B6257,2)),IF(COUNTIF($I$2:$I$21,B6257)&gt;0,0,WEEKDAY(B6257,2)))</f>
        <v>7</v>
      </c>
      <c r="D6257" s="74">
        <f t="shared" si="2"/>
        <v>4</v>
      </c>
      <c r="E6257" s="12">
        <f>IFERROR(VLOOKUP(A6257,'IDAR Meter Data'!$A:$B,2,1),"")</f>
        <v>170</v>
      </c>
      <c r="F6257" s="75">
        <f>IF(CECCZ="CZ03",'Outside Temp'!B6257,IF(CECCZ="CZ04",'Outside Temp'!B6258,IF(CECCZ="CZ12",'Outside Temp'!B6259, IF(CECCZ="CZ13",'Outside Temp'!B6260))))</f>
        <v>60.18333333</v>
      </c>
      <c r="G6257" s="12">
        <f t="shared" si="3"/>
        <v>1</v>
      </c>
    </row>
    <row r="6258" ht="15.75" customHeight="1">
      <c r="A6258" s="13">
        <v>42190.208333333336</v>
      </c>
      <c r="B6258" s="73">
        <f t="shared" si="1"/>
        <v>42190</v>
      </c>
      <c r="C6258" s="74">
        <f>IF(NewCustomer="Yes", IF(COUNTIF($I$2:$I$11,B6258)&gt;0,0,WEEKDAY(B6258,2)),IF(COUNTIF($I$2:$I$21,B6258)&gt;0,0,WEEKDAY(B6258,2)))</f>
        <v>7</v>
      </c>
      <c r="D6258" s="74">
        <f t="shared" si="2"/>
        <v>5</v>
      </c>
      <c r="E6258" s="12">
        <f>IFERROR(VLOOKUP(A6258,'IDAR Meter Data'!$A:$B,2,1),"")</f>
        <v>179</v>
      </c>
      <c r="F6258" s="75">
        <f>IF(CECCZ="CZ03",'Outside Temp'!B6258,IF(CECCZ="CZ04",'Outside Temp'!B6259,IF(CECCZ="CZ12",'Outside Temp'!B6260, IF(CECCZ="CZ13",'Outside Temp'!B6261))))</f>
        <v>60</v>
      </c>
      <c r="G6258" s="12">
        <f t="shared" si="3"/>
        <v>1</v>
      </c>
    </row>
    <row r="6259" ht="15.75" customHeight="1">
      <c r="A6259" s="13">
        <v>42190.21875</v>
      </c>
      <c r="B6259" s="73">
        <f t="shared" si="1"/>
        <v>42190</v>
      </c>
      <c r="C6259" s="74">
        <f>IF(NewCustomer="Yes", IF(COUNTIF($I$2:$I$11,B6259)&gt;0,0,WEEKDAY(B6259,2)),IF(COUNTIF($I$2:$I$21,B6259)&gt;0,0,WEEKDAY(B6259,2)))</f>
        <v>7</v>
      </c>
      <c r="D6259" s="74">
        <f t="shared" si="2"/>
        <v>5</v>
      </c>
      <c r="E6259" s="12">
        <f>IFERROR(VLOOKUP(A6259,'IDAR Meter Data'!$A:$B,2,1),"")</f>
        <v>173</v>
      </c>
      <c r="F6259" s="75">
        <f>IF(CECCZ="CZ03",'Outside Temp'!B6259,IF(CECCZ="CZ04",'Outside Temp'!B6260,IF(CECCZ="CZ12",'Outside Temp'!B6261, IF(CECCZ="CZ13",'Outside Temp'!B6262))))</f>
        <v>60</v>
      </c>
      <c r="G6259" s="12">
        <f t="shared" si="3"/>
        <v>1</v>
      </c>
    </row>
    <row r="6260" ht="15.75" customHeight="1">
      <c r="A6260" s="13">
        <v>42190.229166666664</v>
      </c>
      <c r="B6260" s="73">
        <f t="shared" si="1"/>
        <v>42190</v>
      </c>
      <c r="C6260" s="74">
        <f>IF(NewCustomer="Yes", IF(COUNTIF($I$2:$I$11,B6260)&gt;0,0,WEEKDAY(B6260,2)),IF(COUNTIF($I$2:$I$21,B6260)&gt;0,0,WEEKDAY(B6260,2)))</f>
        <v>7</v>
      </c>
      <c r="D6260" s="74">
        <f t="shared" si="2"/>
        <v>5</v>
      </c>
      <c r="E6260" s="12">
        <f>IFERROR(VLOOKUP(A6260,'IDAR Meter Data'!$A:$B,2,1),"")</f>
        <v>177</v>
      </c>
      <c r="F6260" s="75">
        <f>IF(CECCZ="CZ03",'Outside Temp'!B6260,IF(CECCZ="CZ04",'Outside Temp'!B6261,IF(CECCZ="CZ12",'Outside Temp'!B6262, IF(CECCZ="CZ13",'Outside Temp'!B6263))))</f>
        <v>60</v>
      </c>
      <c r="G6260" s="12">
        <f t="shared" si="3"/>
        <v>1</v>
      </c>
    </row>
    <row r="6261" ht="15.75" customHeight="1">
      <c r="A6261" s="13">
        <v>42190.239583333336</v>
      </c>
      <c r="B6261" s="73">
        <f t="shared" si="1"/>
        <v>42190</v>
      </c>
      <c r="C6261" s="74">
        <f>IF(NewCustomer="Yes", IF(COUNTIF($I$2:$I$11,B6261)&gt;0,0,WEEKDAY(B6261,2)),IF(COUNTIF($I$2:$I$21,B6261)&gt;0,0,WEEKDAY(B6261,2)))</f>
        <v>7</v>
      </c>
      <c r="D6261" s="74">
        <f t="shared" si="2"/>
        <v>5</v>
      </c>
      <c r="E6261" s="12">
        <f>IFERROR(VLOOKUP(A6261,'IDAR Meter Data'!$A:$B,2,1),"")</f>
        <v>171</v>
      </c>
      <c r="F6261" s="75">
        <f>IF(CECCZ="CZ03",'Outside Temp'!B6261,IF(CECCZ="CZ04",'Outside Temp'!B6262,IF(CECCZ="CZ12",'Outside Temp'!B6263, IF(CECCZ="CZ13",'Outside Temp'!B6264))))</f>
        <v>60</v>
      </c>
      <c r="G6261" s="12">
        <f t="shared" si="3"/>
        <v>1</v>
      </c>
    </row>
    <row r="6262" ht="15.75" customHeight="1">
      <c r="A6262" s="13">
        <v>42190.25</v>
      </c>
      <c r="B6262" s="73">
        <f t="shared" si="1"/>
        <v>42190</v>
      </c>
      <c r="C6262" s="74">
        <f>IF(NewCustomer="Yes", IF(COUNTIF($I$2:$I$11,B6262)&gt;0,0,WEEKDAY(B6262,2)),IF(COUNTIF($I$2:$I$21,B6262)&gt;0,0,WEEKDAY(B6262,2)))</f>
        <v>7</v>
      </c>
      <c r="D6262" s="74">
        <f t="shared" si="2"/>
        <v>6</v>
      </c>
      <c r="E6262" s="12">
        <f>IFERROR(VLOOKUP(A6262,'IDAR Meter Data'!$A:$B,2,1),"")</f>
        <v>177</v>
      </c>
      <c r="F6262" s="75">
        <f>IF(CECCZ="CZ03",'Outside Temp'!B6262,IF(CECCZ="CZ04",'Outside Temp'!B6263,IF(CECCZ="CZ12",'Outside Temp'!B6264, IF(CECCZ="CZ13",'Outside Temp'!B6265))))</f>
        <v>60.2</v>
      </c>
      <c r="G6262" s="12">
        <f t="shared" si="3"/>
        <v>1</v>
      </c>
    </row>
    <row r="6263" ht="15.75" customHeight="1">
      <c r="A6263" s="13">
        <v>42190.260416666664</v>
      </c>
      <c r="B6263" s="73">
        <f t="shared" si="1"/>
        <v>42190</v>
      </c>
      <c r="C6263" s="74">
        <f>IF(NewCustomer="Yes", IF(COUNTIF($I$2:$I$11,B6263)&gt;0,0,WEEKDAY(B6263,2)),IF(COUNTIF($I$2:$I$21,B6263)&gt;0,0,WEEKDAY(B6263,2)))</f>
        <v>7</v>
      </c>
      <c r="D6263" s="74">
        <f t="shared" si="2"/>
        <v>6</v>
      </c>
      <c r="E6263" s="12">
        <f>IFERROR(VLOOKUP(A6263,'IDAR Meter Data'!$A:$B,2,1),"")</f>
        <v>178</v>
      </c>
      <c r="F6263" s="75">
        <f>IF(CECCZ="CZ03",'Outside Temp'!B6263,IF(CECCZ="CZ04",'Outside Temp'!B6264,IF(CECCZ="CZ12",'Outside Temp'!B6265, IF(CECCZ="CZ13",'Outside Temp'!B6266))))</f>
        <v>60.95</v>
      </c>
      <c r="G6263" s="12">
        <f t="shared" si="3"/>
        <v>1</v>
      </c>
    </row>
    <row r="6264" ht="15.75" customHeight="1">
      <c r="A6264" s="13">
        <v>42190.270833333336</v>
      </c>
      <c r="B6264" s="73">
        <f t="shared" si="1"/>
        <v>42190</v>
      </c>
      <c r="C6264" s="74">
        <f>IF(NewCustomer="Yes", IF(COUNTIF($I$2:$I$11,B6264)&gt;0,0,WEEKDAY(B6264,2)),IF(COUNTIF($I$2:$I$21,B6264)&gt;0,0,WEEKDAY(B6264,2)))</f>
        <v>7</v>
      </c>
      <c r="D6264" s="74">
        <f t="shared" si="2"/>
        <v>6</v>
      </c>
      <c r="E6264" s="12">
        <f>IFERROR(VLOOKUP(A6264,'IDAR Meter Data'!$A:$B,2,1),"")</f>
        <v>175</v>
      </c>
      <c r="F6264" s="75">
        <f>IF(CECCZ="CZ03",'Outside Temp'!B6264,IF(CECCZ="CZ04",'Outside Temp'!B6265,IF(CECCZ="CZ12",'Outside Temp'!B6266, IF(CECCZ="CZ13",'Outside Temp'!B6267))))</f>
        <v>61.7</v>
      </c>
      <c r="G6264" s="12">
        <f t="shared" si="3"/>
        <v>1</v>
      </c>
    </row>
    <row r="6265" ht="15.75" customHeight="1">
      <c r="A6265" s="13">
        <v>42190.28125</v>
      </c>
      <c r="B6265" s="73">
        <f t="shared" si="1"/>
        <v>42190</v>
      </c>
      <c r="C6265" s="74">
        <f>IF(NewCustomer="Yes", IF(COUNTIF($I$2:$I$11,B6265)&gt;0,0,WEEKDAY(B6265,2)),IF(COUNTIF($I$2:$I$21,B6265)&gt;0,0,WEEKDAY(B6265,2)))</f>
        <v>7</v>
      </c>
      <c r="D6265" s="74">
        <f t="shared" si="2"/>
        <v>6</v>
      </c>
      <c r="E6265" s="12">
        <f>IFERROR(VLOOKUP(A6265,'IDAR Meter Data'!$A:$B,2,1),"")</f>
        <v>178</v>
      </c>
      <c r="F6265" s="75">
        <f>IF(CECCZ="CZ03",'Outside Temp'!B6265,IF(CECCZ="CZ04",'Outside Temp'!B6266,IF(CECCZ="CZ12",'Outside Temp'!B6267, IF(CECCZ="CZ13",'Outside Temp'!B6268))))</f>
        <v>62.45</v>
      </c>
      <c r="G6265" s="12">
        <f t="shared" si="3"/>
        <v>1</v>
      </c>
    </row>
    <row r="6266" ht="15.75" customHeight="1">
      <c r="A6266" s="13">
        <v>42190.291666666664</v>
      </c>
      <c r="B6266" s="73">
        <f t="shared" si="1"/>
        <v>42190</v>
      </c>
      <c r="C6266" s="74">
        <f>IF(NewCustomer="Yes", IF(COUNTIF($I$2:$I$11,B6266)&gt;0,0,WEEKDAY(B6266,2)),IF(COUNTIF($I$2:$I$21,B6266)&gt;0,0,WEEKDAY(B6266,2)))</f>
        <v>7</v>
      </c>
      <c r="D6266" s="74">
        <f t="shared" si="2"/>
        <v>7</v>
      </c>
      <c r="E6266" s="12">
        <f>IFERROR(VLOOKUP(A6266,'IDAR Meter Data'!$A:$B,2,1),"")</f>
        <v>168</v>
      </c>
      <c r="F6266" s="75">
        <f>IF(CECCZ="CZ03",'Outside Temp'!B6266,IF(CECCZ="CZ04",'Outside Temp'!B6267,IF(CECCZ="CZ12",'Outside Temp'!B6268, IF(CECCZ="CZ13",'Outside Temp'!B6269))))</f>
        <v>63.2</v>
      </c>
      <c r="G6266" s="12">
        <f t="shared" si="3"/>
        <v>1</v>
      </c>
    </row>
    <row r="6267" ht="15.75" customHeight="1">
      <c r="A6267" s="13">
        <v>42190.302083333336</v>
      </c>
      <c r="B6267" s="73">
        <f t="shared" si="1"/>
        <v>42190</v>
      </c>
      <c r="C6267" s="74">
        <f>IF(NewCustomer="Yes", IF(COUNTIF($I$2:$I$11,B6267)&gt;0,0,WEEKDAY(B6267,2)),IF(COUNTIF($I$2:$I$21,B6267)&gt;0,0,WEEKDAY(B6267,2)))</f>
        <v>7</v>
      </c>
      <c r="D6267" s="74">
        <f t="shared" si="2"/>
        <v>7</v>
      </c>
      <c r="E6267" s="12">
        <f>IFERROR(VLOOKUP(A6267,'IDAR Meter Data'!$A:$B,2,1),"")</f>
        <v>169</v>
      </c>
      <c r="F6267" s="75">
        <f>IF(CECCZ="CZ03",'Outside Temp'!B6267,IF(CECCZ="CZ04",'Outside Temp'!B6268,IF(CECCZ="CZ12",'Outside Temp'!B6269, IF(CECCZ="CZ13",'Outside Temp'!B6270))))</f>
        <v>63.95</v>
      </c>
      <c r="G6267" s="12">
        <f t="shared" si="3"/>
        <v>1</v>
      </c>
    </row>
    <row r="6268" ht="15.75" customHeight="1">
      <c r="A6268" s="13">
        <v>42190.3125</v>
      </c>
      <c r="B6268" s="73">
        <f t="shared" si="1"/>
        <v>42190</v>
      </c>
      <c r="C6268" s="74">
        <f>IF(NewCustomer="Yes", IF(COUNTIF($I$2:$I$11,B6268)&gt;0,0,WEEKDAY(B6268,2)),IF(COUNTIF($I$2:$I$21,B6268)&gt;0,0,WEEKDAY(B6268,2)))</f>
        <v>7</v>
      </c>
      <c r="D6268" s="74">
        <f t="shared" si="2"/>
        <v>7</v>
      </c>
      <c r="E6268" s="12">
        <f>IFERROR(VLOOKUP(A6268,'IDAR Meter Data'!$A:$B,2,1),"")</f>
        <v>172</v>
      </c>
      <c r="F6268" s="75">
        <f>IF(CECCZ="CZ03",'Outside Temp'!B6268,IF(CECCZ="CZ04",'Outside Temp'!B6269,IF(CECCZ="CZ12",'Outside Temp'!B6270, IF(CECCZ="CZ13",'Outside Temp'!B6271))))</f>
        <v>64.7</v>
      </c>
      <c r="G6268" s="12">
        <f t="shared" si="3"/>
        <v>1</v>
      </c>
    </row>
    <row r="6269" ht="15.75" customHeight="1">
      <c r="A6269" s="13">
        <v>42190.322916666664</v>
      </c>
      <c r="B6269" s="73">
        <f t="shared" si="1"/>
        <v>42190</v>
      </c>
      <c r="C6269" s="74">
        <f>IF(NewCustomer="Yes", IF(COUNTIF($I$2:$I$11,B6269)&gt;0,0,WEEKDAY(B6269,2)),IF(COUNTIF($I$2:$I$21,B6269)&gt;0,0,WEEKDAY(B6269,2)))</f>
        <v>7</v>
      </c>
      <c r="D6269" s="74">
        <f t="shared" si="2"/>
        <v>7</v>
      </c>
      <c r="E6269" s="12">
        <f>IFERROR(VLOOKUP(A6269,'IDAR Meter Data'!$A:$B,2,1),"")</f>
        <v>166</v>
      </c>
      <c r="F6269" s="75">
        <f>IF(CECCZ="CZ03",'Outside Temp'!B6269,IF(CECCZ="CZ04",'Outside Temp'!B6270,IF(CECCZ="CZ12",'Outside Temp'!B6271, IF(CECCZ="CZ13",'Outside Temp'!B6272))))</f>
        <v>65.45</v>
      </c>
      <c r="G6269" s="12">
        <f t="shared" si="3"/>
        <v>2</v>
      </c>
    </row>
    <row r="6270" ht="15.75" customHeight="1">
      <c r="A6270" s="13">
        <v>42190.333333333336</v>
      </c>
      <c r="B6270" s="73">
        <f t="shared" si="1"/>
        <v>42190</v>
      </c>
      <c r="C6270" s="74">
        <f>IF(NewCustomer="Yes", IF(COUNTIF($I$2:$I$11,B6270)&gt;0,0,WEEKDAY(B6270,2)),IF(COUNTIF($I$2:$I$21,B6270)&gt;0,0,WEEKDAY(B6270,2)))</f>
        <v>7</v>
      </c>
      <c r="D6270" s="74">
        <f t="shared" si="2"/>
        <v>8</v>
      </c>
      <c r="E6270" s="12">
        <f>IFERROR(VLOOKUP(A6270,'IDAR Meter Data'!$A:$B,2,1),"")</f>
        <v>171</v>
      </c>
      <c r="F6270" s="75">
        <f>IF(CECCZ="CZ03",'Outside Temp'!B6270,IF(CECCZ="CZ04",'Outside Temp'!B6271,IF(CECCZ="CZ12",'Outside Temp'!B6272, IF(CECCZ="CZ13",'Outside Temp'!B6273))))</f>
        <v>66.2</v>
      </c>
      <c r="G6270" s="12">
        <f t="shared" si="3"/>
        <v>2</v>
      </c>
    </row>
    <row r="6271" ht="15.75" customHeight="1">
      <c r="A6271" s="13">
        <v>42190.34375</v>
      </c>
      <c r="B6271" s="73">
        <f t="shared" si="1"/>
        <v>42190</v>
      </c>
      <c r="C6271" s="74">
        <f>IF(NewCustomer="Yes", IF(COUNTIF($I$2:$I$11,B6271)&gt;0,0,WEEKDAY(B6271,2)),IF(COUNTIF($I$2:$I$21,B6271)&gt;0,0,WEEKDAY(B6271,2)))</f>
        <v>7</v>
      </c>
      <c r="D6271" s="74">
        <f t="shared" si="2"/>
        <v>8</v>
      </c>
      <c r="E6271" s="12">
        <f>IFERROR(VLOOKUP(A6271,'IDAR Meter Data'!$A:$B,2,1),"")</f>
        <v>167</v>
      </c>
      <c r="F6271" s="75">
        <f>IF(CECCZ="CZ03",'Outside Temp'!B6271,IF(CECCZ="CZ04",'Outside Temp'!B6272,IF(CECCZ="CZ12",'Outside Temp'!B6273, IF(CECCZ="CZ13",'Outside Temp'!B6274))))</f>
        <v>66.95</v>
      </c>
      <c r="G6271" s="12">
        <f t="shared" si="3"/>
        <v>2</v>
      </c>
    </row>
    <row r="6272" ht="15.75" customHeight="1">
      <c r="A6272" s="13">
        <v>42190.354166666664</v>
      </c>
      <c r="B6272" s="73">
        <f t="shared" si="1"/>
        <v>42190</v>
      </c>
      <c r="C6272" s="74">
        <f>IF(NewCustomer="Yes", IF(COUNTIF($I$2:$I$11,B6272)&gt;0,0,WEEKDAY(B6272,2)),IF(COUNTIF($I$2:$I$21,B6272)&gt;0,0,WEEKDAY(B6272,2)))</f>
        <v>7</v>
      </c>
      <c r="D6272" s="74">
        <f t="shared" si="2"/>
        <v>8</v>
      </c>
      <c r="E6272" s="12">
        <f>IFERROR(VLOOKUP(A6272,'IDAR Meter Data'!$A:$B,2,1),"")</f>
        <v>175</v>
      </c>
      <c r="F6272" s="75">
        <f>IF(CECCZ="CZ03",'Outside Temp'!B6272,IF(CECCZ="CZ04",'Outside Temp'!B6273,IF(CECCZ="CZ12",'Outside Temp'!B6274, IF(CECCZ="CZ13",'Outside Temp'!B6275))))</f>
        <v>67.7</v>
      </c>
      <c r="G6272" s="12">
        <f t="shared" si="3"/>
        <v>2</v>
      </c>
    </row>
    <row r="6273" ht="15.75" customHeight="1">
      <c r="A6273" s="13">
        <v>42190.364583333336</v>
      </c>
      <c r="B6273" s="73">
        <f t="shared" si="1"/>
        <v>42190</v>
      </c>
      <c r="C6273" s="74">
        <f>IF(NewCustomer="Yes", IF(COUNTIF($I$2:$I$11,B6273)&gt;0,0,WEEKDAY(B6273,2)),IF(COUNTIF($I$2:$I$21,B6273)&gt;0,0,WEEKDAY(B6273,2)))</f>
        <v>7</v>
      </c>
      <c r="D6273" s="74">
        <f t="shared" si="2"/>
        <v>8</v>
      </c>
      <c r="E6273" s="12">
        <f>IFERROR(VLOOKUP(A6273,'IDAR Meter Data'!$A:$B,2,1),"")</f>
        <v>172</v>
      </c>
      <c r="F6273" s="75">
        <f>IF(CECCZ="CZ03",'Outside Temp'!B6273,IF(CECCZ="CZ04",'Outside Temp'!B6274,IF(CECCZ="CZ12",'Outside Temp'!B6275, IF(CECCZ="CZ13",'Outside Temp'!B6276))))</f>
        <v>68.45</v>
      </c>
      <c r="G6273" s="12">
        <f t="shared" si="3"/>
        <v>2</v>
      </c>
    </row>
    <row r="6274" ht="15.75" customHeight="1">
      <c r="A6274" s="13">
        <v>42190.375</v>
      </c>
      <c r="B6274" s="73">
        <f t="shared" si="1"/>
        <v>42190</v>
      </c>
      <c r="C6274" s="74">
        <f>IF(NewCustomer="Yes", IF(COUNTIF($I$2:$I$11,B6274)&gt;0,0,WEEKDAY(B6274,2)),IF(COUNTIF($I$2:$I$21,B6274)&gt;0,0,WEEKDAY(B6274,2)))</f>
        <v>7</v>
      </c>
      <c r="D6274" s="74">
        <f t="shared" si="2"/>
        <v>9</v>
      </c>
      <c r="E6274" s="12">
        <f>IFERROR(VLOOKUP(A6274,'IDAR Meter Data'!$A:$B,2,1),"")</f>
        <v>172</v>
      </c>
      <c r="F6274" s="75">
        <f>IF(CECCZ="CZ03",'Outside Temp'!B6274,IF(CECCZ="CZ04",'Outside Temp'!B6275,IF(CECCZ="CZ12",'Outside Temp'!B6276, IF(CECCZ="CZ13",'Outside Temp'!B6277))))</f>
        <v>69.06666667</v>
      </c>
      <c r="G6274" s="12">
        <f t="shared" si="3"/>
        <v>2</v>
      </c>
    </row>
    <row r="6275" ht="15.75" customHeight="1">
      <c r="A6275" s="13">
        <v>42190.385416666664</v>
      </c>
      <c r="B6275" s="73">
        <f t="shared" si="1"/>
        <v>42190</v>
      </c>
      <c r="C6275" s="74">
        <f>IF(NewCustomer="Yes", IF(COUNTIF($I$2:$I$11,B6275)&gt;0,0,WEEKDAY(B6275,2)),IF(COUNTIF($I$2:$I$21,B6275)&gt;0,0,WEEKDAY(B6275,2)))</f>
        <v>7</v>
      </c>
      <c r="D6275" s="74">
        <f t="shared" si="2"/>
        <v>9</v>
      </c>
      <c r="E6275" s="12">
        <f>IFERROR(VLOOKUP(A6275,'IDAR Meter Data'!$A:$B,2,1),"")</f>
        <v>172</v>
      </c>
      <c r="F6275" s="75">
        <f>IF(CECCZ="CZ03",'Outside Temp'!B6275,IF(CECCZ="CZ04",'Outside Temp'!B6276,IF(CECCZ="CZ12",'Outside Temp'!B6277, IF(CECCZ="CZ13",'Outside Temp'!B6278))))</f>
        <v>69.31666667</v>
      </c>
      <c r="G6275" s="12">
        <f t="shared" si="3"/>
        <v>2</v>
      </c>
    </row>
    <row r="6276" ht="15.75" customHeight="1">
      <c r="A6276" s="13">
        <v>42190.395833333336</v>
      </c>
      <c r="B6276" s="73">
        <f t="shared" si="1"/>
        <v>42190</v>
      </c>
      <c r="C6276" s="74">
        <f>IF(NewCustomer="Yes", IF(COUNTIF($I$2:$I$11,B6276)&gt;0,0,WEEKDAY(B6276,2)),IF(COUNTIF($I$2:$I$21,B6276)&gt;0,0,WEEKDAY(B6276,2)))</f>
        <v>7</v>
      </c>
      <c r="D6276" s="74">
        <f t="shared" si="2"/>
        <v>9</v>
      </c>
      <c r="E6276" s="12">
        <f>IFERROR(VLOOKUP(A6276,'IDAR Meter Data'!$A:$B,2,1),"")</f>
        <v>177</v>
      </c>
      <c r="F6276" s="75">
        <f>IF(CECCZ="CZ03",'Outside Temp'!B6276,IF(CECCZ="CZ04",'Outside Temp'!B6277,IF(CECCZ="CZ12",'Outside Temp'!B6278, IF(CECCZ="CZ13",'Outside Temp'!B6279))))</f>
        <v>69.56666667</v>
      </c>
      <c r="G6276" s="12">
        <f t="shared" si="3"/>
        <v>2</v>
      </c>
    </row>
    <row r="6277" ht="15.75" customHeight="1">
      <c r="A6277" s="13">
        <v>42190.40625</v>
      </c>
      <c r="B6277" s="73">
        <f t="shared" si="1"/>
        <v>42190</v>
      </c>
      <c r="C6277" s="74">
        <f>IF(NewCustomer="Yes", IF(COUNTIF($I$2:$I$11,B6277)&gt;0,0,WEEKDAY(B6277,2)),IF(COUNTIF($I$2:$I$21,B6277)&gt;0,0,WEEKDAY(B6277,2)))</f>
        <v>7</v>
      </c>
      <c r="D6277" s="74">
        <f t="shared" si="2"/>
        <v>9</v>
      </c>
      <c r="E6277" s="12">
        <f>IFERROR(VLOOKUP(A6277,'IDAR Meter Data'!$A:$B,2,1),"")</f>
        <v>175</v>
      </c>
      <c r="F6277" s="75">
        <f>IF(CECCZ="CZ03",'Outside Temp'!B6277,IF(CECCZ="CZ04",'Outside Temp'!B6278,IF(CECCZ="CZ12",'Outside Temp'!B6279, IF(CECCZ="CZ13",'Outside Temp'!B6280))))</f>
        <v>69.81666667</v>
      </c>
      <c r="G6277" s="12">
        <f t="shared" si="3"/>
        <v>2</v>
      </c>
    </row>
    <row r="6278" ht="15.75" customHeight="1">
      <c r="A6278" s="13">
        <v>42190.416666666664</v>
      </c>
      <c r="B6278" s="73">
        <f t="shared" si="1"/>
        <v>42190</v>
      </c>
      <c r="C6278" s="74">
        <f>IF(NewCustomer="Yes", IF(COUNTIF($I$2:$I$11,B6278)&gt;0,0,WEEKDAY(B6278,2)),IF(COUNTIF($I$2:$I$21,B6278)&gt;0,0,WEEKDAY(B6278,2)))</f>
        <v>7</v>
      </c>
      <c r="D6278" s="74">
        <f t="shared" si="2"/>
        <v>10</v>
      </c>
      <c r="E6278" s="12">
        <f>IFERROR(VLOOKUP(A6278,'IDAR Meter Data'!$A:$B,2,1),"")</f>
        <v>180</v>
      </c>
      <c r="F6278" s="75">
        <f>IF(CECCZ="CZ03",'Outside Temp'!B6278,IF(CECCZ="CZ04",'Outside Temp'!B6279,IF(CECCZ="CZ12",'Outside Temp'!B6280, IF(CECCZ="CZ13",'Outside Temp'!B6281))))</f>
        <v>70.2</v>
      </c>
      <c r="G6278" s="12">
        <f t="shared" si="3"/>
        <v>3</v>
      </c>
    </row>
    <row r="6279" ht="15.75" customHeight="1">
      <c r="A6279" s="13">
        <v>42190.427083333336</v>
      </c>
      <c r="B6279" s="73">
        <f t="shared" si="1"/>
        <v>42190</v>
      </c>
      <c r="C6279" s="74">
        <f>IF(NewCustomer="Yes", IF(COUNTIF($I$2:$I$11,B6279)&gt;0,0,WEEKDAY(B6279,2)),IF(COUNTIF($I$2:$I$21,B6279)&gt;0,0,WEEKDAY(B6279,2)))</f>
        <v>7</v>
      </c>
      <c r="D6279" s="74">
        <f t="shared" si="2"/>
        <v>10</v>
      </c>
      <c r="E6279" s="12">
        <f>IFERROR(VLOOKUP(A6279,'IDAR Meter Data'!$A:$B,2,1),"")</f>
        <v>188</v>
      </c>
      <c r="F6279" s="75">
        <f>IF(CECCZ="CZ03",'Outside Temp'!B6279,IF(CECCZ="CZ04",'Outside Temp'!B6280,IF(CECCZ="CZ12",'Outside Temp'!B6281, IF(CECCZ="CZ13",'Outside Temp'!B6282))))</f>
        <v>70.95</v>
      </c>
      <c r="G6279" s="12">
        <f t="shared" si="3"/>
        <v>3</v>
      </c>
    </row>
    <row r="6280" ht="15.75" customHeight="1">
      <c r="A6280" s="13">
        <v>42190.4375</v>
      </c>
      <c r="B6280" s="73">
        <f t="shared" si="1"/>
        <v>42190</v>
      </c>
      <c r="C6280" s="74">
        <f>IF(NewCustomer="Yes", IF(COUNTIF($I$2:$I$11,B6280)&gt;0,0,WEEKDAY(B6280,2)),IF(COUNTIF($I$2:$I$21,B6280)&gt;0,0,WEEKDAY(B6280,2)))</f>
        <v>7</v>
      </c>
      <c r="D6280" s="74">
        <f t="shared" si="2"/>
        <v>10</v>
      </c>
      <c r="E6280" s="12">
        <f>IFERROR(VLOOKUP(A6280,'IDAR Meter Data'!$A:$B,2,1),"")</f>
        <v>197</v>
      </c>
      <c r="F6280" s="75">
        <f>IF(CECCZ="CZ03",'Outside Temp'!B6280,IF(CECCZ="CZ04",'Outside Temp'!B6281,IF(CECCZ="CZ12",'Outside Temp'!B6282, IF(CECCZ="CZ13",'Outside Temp'!B6283))))</f>
        <v>71.7</v>
      </c>
      <c r="G6280" s="12">
        <f t="shared" si="3"/>
        <v>3</v>
      </c>
    </row>
    <row r="6281" ht="15.75" customHeight="1">
      <c r="A6281" s="13">
        <v>42190.447916666664</v>
      </c>
      <c r="B6281" s="73">
        <f t="shared" si="1"/>
        <v>42190</v>
      </c>
      <c r="C6281" s="74">
        <f>IF(NewCustomer="Yes", IF(COUNTIF($I$2:$I$11,B6281)&gt;0,0,WEEKDAY(B6281,2)),IF(COUNTIF($I$2:$I$21,B6281)&gt;0,0,WEEKDAY(B6281,2)))</f>
        <v>7</v>
      </c>
      <c r="D6281" s="74">
        <f t="shared" si="2"/>
        <v>10</v>
      </c>
      <c r="E6281" s="12">
        <f>IFERROR(VLOOKUP(A6281,'IDAR Meter Data'!$A:$B,2,1),"")</f>
        <v>193</v>
      </c>
      <c r="F6281" s="75">
        <f>IF(CECCZ="CZ03",'Outside Temp'!B6281,IF(CECCZ="CZ04",'Outside Temp'!B6282,IF(CECCZ="CZ12",'Outside Temp'!B6283, IF(CECCZ="CZ13",'Outside Temp'!B6284))))</f>
        <v>72.45</v>
      </c>
      <c r="G6281" s="12">
        <f t="shared" si="3"/>
        <v>3</v>
      </c>
    </row>
    <row r="6282" ht="15.75" customHeight="1">
      <c r="A6282" s="13">
        <v>42190.458333333336</v>
      </c>
      <c r="B6282" s="73">
        <f t="shared" si="1"/>
        <v>42190</v>
      </c>
      <c r="C6282" s="74">
        <f>IF(NewCustomer="Yes", IF(COUNTIF($I$2:$I$11,B6282)&gt;0,0,WEEKDAY(B6282,2)),IF(COUNTIF($I$2:$I$21,B6282)&gt;0,0,WEEKDAY(B6282,2)))</f>
        <v>7</v>
      </c>
      <c r="D6282" s="74">
        <f t="shared" si="2"/>
        <v>11</v>
      </c>
      <c r="E6282" s="12">
        <f>IFERROR(VLOOKUP(A6282,'IDAR Meter Data'!$A:$B,2,1),"")</f>
        <v>191</v>
      </c>
      <c r="F6282" s="75">
        <f>IF(CECCZ="CZ03",'Outside Temp'!B6282,IF(CECCZ="CZ04",'Outside Temp'!B6283,IF(CECCZ="CZ12",'Outside Temp'!B6284, IF(CECCZ="CZ13",'Outside Temp'!B6285))))</f>
        <v>73</v>
      </c>
      <c r="G6282" s="12">
        <f t="shared" si="3"/>
        <v>3</v>
      </c>
    </row>
    <row r="6283" ht="15.75" customHeight="1">
      <c r="A6283" s="13">
        <v>42190.46875</v>
      </c>
      <c r="B6283" s="73">
        <f t="shared" si="1"/>
        <v>42190</v>
      </c>
      <c r="C6283" s="74">
        <f>IF(NewCustomer="Yes", IF(COUNTIF($I$2:$I$11,B6283)&gt;0,0,WEEKDAY(B6283,2)),IF(COUNTIF($I$2:$I$21,B6283)&gt;0,0,WEEKDAY(B6283,2)))</f>
        <v>7</v>
      </c>
      <c r="D6283" s="74">
        <f t="shared" si="2"/>
        <v>11</v>
      </c>
      <c r="E6283" s="12">
        <f>IFERROR(VLOOKUP(A6283,'IDAR Meter Data'!$A:$B,2,1),"")</f>
        <v>205</v>
      </c>
      <c r="F6283" s="75">
        <f>IF(CECCZ="CZ03",'Outside Temp'!B6283,IF(CECCZ="CZ04",'Outside Temp'!B6284,IF(CECCZ="CZ12",'Outside Temp'!B6285, IF(CECCZ="CZ13",'Outside Temp'!B6286))))</f>
        <v>73</v>
      </c>
      <c r="G6283" s="12">
        <f t="shared" si="3"/>
        <v>3</v>
      </c>
    </row>
    <row r="6284" ht="15.75" customHeight="1">
      <c r="A6284" s="13">
        <v>42190.479166666664</v>
      </c>
      <c r="B6284" s="73">
        <f t="shared" si="1"/>
        <v>42190</v>
      </c>
      <c r="C6284" s="74">
        <f>IF(NewCustomer="Yes", IF(COUNTIF($I$2:$I$11,B6284)&gt;0,0,WEEKDAY(B6284,2)),IF(COUNTIF($I$2:$I$21,B6284)&gt;0,0,WEEKDAY(B6284,2)))</f>
        <v>7</v>
      </c>
      <c r="D6284" s="74">
        <f t="shared" si="2"/>
        <v>11</v>
      </c>
      <c r="E6284" s="12">
        <f>IFERROR(VLOOKUP(A6284,'IDAR Meter Data'!$A:$B,2,1),"")</f>
        <v>202</v>
      </c>
      <c r="F6284" s="75">
        <f>IF(CECCZ="CZ03",'Outside Temp'!B6284,IF(CECCZ="CZ04",'Outside Temp'!B6285,IF(CECCZ="CZ12",'Outside Temp'!B6286, IF(CECCZ="CZ13",'Outside Temp'!B6287))))</f>
        <v>73</v>
      </c>
      <c r="G6284" s="12">
        <f t="shared" si="3"/>
        <v>3</v>
      </c>
    </row>
    <row r="6285" ht="15.75" customHeight="1">
      <c r="A6285" s="13">
        <v>42190.489583333336</v>
      </c>
      <c r="B6285" s="73">
        <f t="shared" si="1"/>
        <v>42190</v>
      </c>
      <c r="C6285" s="74">
        <f>IF(NewCustomer="Yes", IF(COUNTIF($I$2:$I$11,B6285)&gt;0,0,WEEKDAY(B6285,2)),IF(COUNTIF($I$2:$I$21,B6285)&gt;0,0,WEEKDAY(B6285,2)))</f>
        <v>7</v>
      </c>
      <c r="D6285" s="74">
        <f t="shared" si="2"/>
        <v>11</v>
      </c>
      <c r="E6285" s="12">
        <f>IFERROR(VLOOKUP(A6285,'IDAR Meter Data'!$A:$B,2,1),"")</f>
        <v>209</v>
      </c>
      <c r="F6285" s="75">
        <f>IF(CECCZ="CZ03",'Outside Temp'!B6285,IF(CECCZ="CZ04",'Outside Temp'!B6286,IF(CECCZ="CZ12",'Outside Temp'!B6287, IF(CECCZ="CZ13",'Outside Temp'!B6288))))</f>
        <v>73</v>
      </c>
      <c r="G6285" s="12">
        <f t="shared" si="3"/>
        <v>3</v>
      </c>
    </row>
    <row r="6286" ht="15.75" customHeight="1">
      <c r="A6286" s="13">
        <v>42190.5</v>
      </c>
      <c r="B6286" s="73">
        <f t="shared" si="1"/>
        <v>42190</v>
      </c>
      <c r="C6286" s="74">
        <f>IF(NewCustomer="Yes", IF(COUNTIF($I$2:$I$11,B6286)&gt;0,0,WEEKDAY(B6286,2)),IF(COUNTIF($I$2:$I$21,B6286)&gt;0,0,WEEKDAY(B6286,2)))</f>
        <v>7</v>
      </c>
      <c r="D6286" s="74">
        <f t="shared" si="2"/>
        <v>12</v>
      </c>
      <c r="E6286" s="12">
        <f>IFERROR(VLOOKUP(A6286,'IDAR Meter Data'!$A:$B,2,1),"")</f>
        <v>217</v>
      </c>
      <c r="F6286" s="75">
        <f>IF(CECCZ="CZ03",'Outside Temp'!B6286,IF(CECCZ="CZ04",'Outside Temp'!B6287,IF(CECCZ="CZ12",'Outside Temp'!B6288, IF(CECCZ="CZ13",'Outside Temp'!B6289))))</f>
        <v>73.2</v>
      </c>
      <c r="G6286" s="12">
        <f t="shared" si="3"/>
        <v>3</v>
      </c>
    </row>
    <row r="6287" ht="15.75" customHeight="1">
      <c r="A6287" s="13">
        <v>42190.510416666664</v>
      </c>
      <c r="B6287" s="73">
        <f t="shared" si="1"/>
        <v>42190</v>
      </c>
      <c r="C6287" s="74">
        <f>IF(NewCustomer="Yes", IF(COUNTIF($I$2:$I$11,B6287)&gt;0,0,WEEKDAY(B6287,2)),IF(COUNTIF($I$2:$I$21,B6287)&gt;0,0,WEEKDAY(B6287,2)))</f>
        <v>7</v>
      </c>
      <c r="D6287" s="74">
        <f t="shared" si="2"/>
        <v>12</v>
      </c>
      <c r="E6287" s="12">
        <f>IFERROR(VLOOKUP(A6287,'IDAR Meter Data'!$A:$B,2,1),"")</f>
        <v>216</v>
      </c>
      <c r="F6287" s="75">
        <f>IF(CECCZ="CZ03",'Outside Temp'!B6287,IF(CECCZ="CZ04",'Outside Temp'!B6288,IF(CECCZ="CZ12",'Outside Temp'!B6289, IF(CECCZ="CZ13",'Outside Temp'!B6290))))</f>
        <v>73.95</v>
      </c>
      <c r="G6287" s="12">
        <f t="shared" si="3"/>
        <v>3</v>
      </c>
    </row>
    <row r="6288" ht="15.75" customHeight="1">
      <c r="A6288" s="13">
        <v>42190.520833333336</v>
      </c>
      <c r="B6288" s="73">
        <f t="shared" si="1"/>
        <v>42190</v>
      </c>
      <c r="C6288" s="74">
        <f>IF(NewCustomer="Yes", IF(COUNTIF($I$2:$I$11,B6288)&gt;0,0,WEEKDAY(B6288,2)),IF(COUNTIF($I$2:$I$21,B6288)&gt;0,0,WEEKDAY(B6288,2)))</f>
        <v>7</v>
      </c>
      <c r="D6288" s="74">
        <f t="shared" si="2"/>
        <v>12</v>
      </c>
      <c r="E6288" s="12">
        <f>IFERROR(VLOOKUP(A6288,'IDAR Meter Data'!$A:$B,2,1),"")</f>
        <v>215</v>
      </c>
      <c r="F6288" s="75">
        <f>IF(CECCZ="CZ03",'Outside Temp'!B6288,IF(CECCZ="CZ04",'Outside Temp'!B6289,IF(CECCZ="CZ12",'Outside Temp'!B6290, IF(CECCZ="CZ13",'Outside Temp'!B6291))))</f>
        <v>74.7</v>
      </c>
      <c r="G6288" s="12">
        <f t="shared" si="3"/>
        <v>3</v>
      </c>
    </row>
    <row r="6289" ht="15.75" customHeight="1">
      <c r="A6289" s="13">
        <v>42190.53125</v>
      </c>
      <c r="B6289" s="73">
        <f t="shared" si="1"/>
        <v>42190</v>
      </c>
      <c r="C6289" s="74">
        <f>IF(NewCustomer="Yes", IF(COUNTIF($I$2:$I$11,B6289)&gt;0,0,WEEKDAY(B6289,2)),IF(COUNTIF($I$2:$I$21,B6289)&gt;0,0,WEEKDAY(B6289,2)))</f>
        <v>7</v>
      </c>
      <c r="D6289" s="74">
        <f t="shared" si="2"/>
        <v>12</v>
      </c>
      <c r="E6289" s="12">
        <f>IFERROR(VLOOKUP(A6289,'IDAR Meter Data'!$A:$B,2,1),"")</f>
        <v>209</v>
      </c>
      <c r="F6289" s="75">
        <f>IF(CECCZ="CZ03",'Outside Temp'!B6289,IF(CECCZ="CZ04",'Outside Temp'!B6290,IF(CECCZ="CZ12",'Outside Temp'!B6291, IF(CECCZ="CZ13",'Outside Temp'!B6292))))</f>
        <v>75.45</v>
      </c>
      <c r="G6289" s="12">
        <f t="shared" si="3"/>
        <v>4</v>
      </c>
    </row>
    <row r="6290" ht="15.75" customHeight="1">
      <c r="A6290" s="13">
        <v>42190.541666666664</v>
      </c>
      <c r="B6290" s="73">
        <f t="shared" si="1"/>
        <v>42190</v>
      </c>
      <c r="C6290" s="74">
        <f>IF(NewCustomer="Yes", IF(COUNTIF($I$2:$I$11,B6290)&gt;0,0,WEEKDAY(B6290,2)),IF(COUNTIF($I$2:$I$21,B6290)&gt;0,0,WEEKDAY(B6290,2)))</f>
        <v>7</v>
      </c>
      <c r="D6290" s="74">
        <f t="shared" si="2"/>
        <v>13</v>
      </c>
      <c r="E6290" s="12">
        <f>IFERROR(VLOOKUP(A6290,'IDAR Meter Data'!$A:$B,2,1),"")</f>
        <v>215</v>
      </c>
      <c r="F6290" s="75">
        <f>IF(CECCZ="CZ03",'Outside Temp'!B6290,IF(CECCZ="CZ04",'Outside Temp'!B6291,IF(CECCZ="CZ12",'Outside Temp'!B6292, IF(CECCZ="CZ13",'Outside Temp'!B6293))))</f>
        <v>75.86666667</v>
      </c>
      <c r="G6290" s="12">
        <f t="shared" si="3"/>
        <v>4</v>
      </c>
    </row>
    <row r="6291" ht="15.75" customHeight="1">
      <c r="A6291" s="13">
        <v>42190.552083333336</v>
      </c>
      <c r="B6291" s="73">
        <f t="shared" si="1"/>
        <v>42190</v>
      </c>
      <c r="C6291" s="74">
        <f>IF(NewCustomer="Yes", IF(COUNTIF($I$2:$I$11,B6291)&gt;0,0,WEEKDAY(B6291,2)),IF(COUNTIF($I$2:$I$21,B6291)&gt;0,0,WEEKDAY(B6291,2)))</f>
        <v>7</v>
      </c>
      <c r="D6291" s="74">
        <f t="shared" si="2"/>
        <v>13</v>
      </c>
      <c r="E6291" s="12">
        <f>IFERROR(VLOOKUP(A6291,'IDAR Meter Data'!$A:$B,2,1),"")</f>
        <v>222</v>
      </c>
      <c r="F6291" s="75">
        <f>IF(CECCZ="CZ03",'Outside Temp'!B6291,IF(CECCZ="CZ04",'Outside Temp'!B6292,IF(CECCZ="CZ12",'Outside Temp'!B6293, IF(CECCZ="CZ13",'Outside Temp'!B6294))))</f>
        <v>75.36666667</v>
      </c>
      <c r="G6291" s="12">
        <f t="shared" si="3"/>
        <v>4</v>
      </c>
    </row>
    <row r="6292" ht="15.75" customHeight="1">
      <c r="A6292" s="13">
        <v>42190.5625</v>
      </c>
      <c r="B6292" s="73">
        <f t="shared" si="1"/>
        <v>42190</v>
      </c>
      <c r="C6292" s="74">
        <f>IF(NewCustomer="Yes", IF(COUNTIF($I$2:$I$11,B6292)&gt;0,0,WEEKDAY(B6292,2)),IF(COUNTIF($I$2:$I$21,B6292)&gt;0,0,WEEKDAY(B6292,2)))</f>
        <v>7</v>
      </c>
      <c r="D6292" s="74">
        <f t="shared" si="2"/>
        <v>13</v>
      </c>
      <c r="E6292" s="12">
        <f>IFERROR(VLOOKUP(A6292,'IDAR Meter Data'!$A:$B,2,1),"")</f>
        <v>226</v>
      </c>
      <c r="F6292" s="75">
        <f>IF(CECCZ="CZ03",'Outside Temp'!B6292,IF(CECCZ="CZ04",'Outside Temp'!B6293,IF(CECCZ="CZ12",'Outside Temp'!B6294, IF(CECCZ="CZ13",'Outside Temp'!B6295))))</f>
        <v>74.86666667</v>
      </c>
      <c r="G6292" s="12">
        <f t="shared" si="3"/>
        <v>3</v>
      </c>
    </row>
    <row r="6293" ht="15.75" customHeight="1">
      <c r="A6293" s="13">
        <v>42190.572916666664</v>
      </c>
      <c r="B6293" s="73">
        <f t="shared" si="1"/>
        <v>42190</v>
      </c>
      <c r="C6293" s="74">
        <f>IF(NewCustomer="Yes", IF(COUNTIF($I$2:$I$11,B6293)&gt;0,0,WEEKDAY(B6293,2)),IF(COUNTIF($I$2:$I$21,B6293)&gt;0,0,WEEKDAY(B6293,2)))</f>
        <v>7</v>
      </c>
      <c r="D6293" s="74">
        <f t="shared" si="2"/>
        <v>13</v>
      </c>
      <c r="E6293" s="12">
        <f>IFERROR(VLOOKUP(A6293,'IDAR Meter Data'!$A:$B,2,1),"")</f>
        <v>213</v>
      </c>
      <c r="F6293" s="75">
        <f>IF(CECCZ="CZ03",'Outside Temp'!B6293,IF(CECCZ="CZ04",'Outside Temp'!B6294,IF(CECCZ="CZ12",'Outside Temp'!B6295, IF(CECCZ="CZ13",'Outside Temp'!B6296))))</f>
        <v>74.36666667</v>
      </c>
      <c r="G6293" s="12">
        <f t="shared" si="3"/>
        <v>3</v>
      </c>
    </row>
    <row r="6294" ht="15.75" customHeight="1">
      <c r="A6294" s="13">
        <v>42190.583333333336</v>
      </c>
      <c r="B6294" s="73">
        <f t="shared" si="1"/>
        <v>42190</v>
      </c>
      <c r="C6294" s="74">
        <f>IF(NewCustomer="Yes", IF(COUNTIF($I$2:$I$11,B6294)&gt;0,0,WEEKDAY(B6294,2)),IF(COUNTIF($I$2:$I$21,B6294)&gt;0,0,WEEKDAY(B6294,2)))</f>
        <v>7</v>
      </c>
      <c r="D6294" s="74">
        <f t="shared" si="2"/>
        <v>14</v>
      </c>
      <c r="E6294" s="12">
        <f>IFERROR(VLOOKUP(A6294,'IDAR Meter Data'!$A:$B,2,1),"")</f>
        <v>225</v>
      </c>
      <c r="F6294" s="75">
        <f>IF(CECCZ="CZ03",'Outside Temp'!B6294,IF(CECCZ="CZ04",'Outside Temp'!B6295,IF(CECCZ="CZ12",'Outside Temp'!B6296, IF(CECCZ="CZ13",'Outside Temp'!B6297))))</f>
        <v>73.93333333</v>
      </c>
      <c r="G6294" s="12">
        <f t="shared" si="3"/>
        <v>3</v>
      </c>
    </row>
    <row r="6295" ht="15.75" customHeight="1">
      <c r="A6295" s="13">
        <v>42190.59375</v>
      </c>
      <c r="B6295" s="73">
        <f t="shared" si="1"/>
        <v>42190</v>
      </c>
      <c r="C6295" s="74">
        <f>IF(NewCustomer="Yes", IF(COUNTIF($I$2:$I$11,B6295)&gt;0,0,WEEKDAY(B6295,2)),IF(COUNTIF($I$2:$I$21,B6295)&gt;0,0,WEEKDAY(B6295,2)))</f>
        <v>7</v>
      </c>
      <c r="D6295" s="74">
        <f t="shared" si="2"/>
        <v>14</v>
      </c>
      <c r="E6295" s="12">
        <f>IFERROR(VLOOKUP(A6295,'IDAR Meter Data'!$A:$B,2,1),"")</f>
        <v>222</v>
      </c>
      <c r="F6295" s="75">
        <f>IF(CECCZ="CZ03",'Outside Temp'!B6295,IF(CECCZ="CZ04",'Outside Temp'!B6296,IF(CECCZ="CZ12",'Outside Temp'!B6297, IF(CECCZ="CZ13",'Outside Temp'!B6298))))</f>
        <v>73.68333333</v>
      </c>
      <c r="G6295" s="12">
        <f t="shared" si="3"/>
        <v>3</v>
      </c>
    </row>
    <row r="6296" ht="15.75" customHeight="1">
      <c r="A6296" s="13">
        <v>42190.604166666664</v>
      </c>
      <c r="B6296" s="73">
        <f t="shared" si="1"/>
        <v>42190</v>
      </c>
      <c r="C6296" s="74">
        <f>IF(NewCustomer="Yes", IF(COUNTIF($I$2:$I$11,B6296)&gt;0,0,WEEKDAY(B6296,2)),IF(COUNTIF($I$2:$I$21,B6296)&gt;0,0,WEEKDAY(B6296,2)))</f>
        <v>7</v>
      </c>
      <c r="D6296" s="74">
        <f t="shared" si="2"/>
        <v>14</v>
      </c>
      <c r="E6296" s="12">
        <f>IFERROR(VLOOKUP(A6296,'IDAR Meter Data'!$A:$B,2,1),"")</f>
        <v>228</v>
      </c>
      <c r="F6296" s="75">
        <f>IF(CECCZ="CZ03",'Outside Temp'!B6296,IF(CECCZ="CZ04",'Outside Temp'!B6297,IF(CECCZ="CZ12",'Outside Temp'!B6298, IF(CECCZ="CZ13",'Outside Temp'!B6299))))</f>
        <v>73.43333333</v>
      </c>
      <c r="G6296" s="12">
        <f t="shared" si="3"/>
        <v>3</v>
      </c>
    </row>
    <row r="6297" ht="15.75" customHeight="1">
      <c r="A6297" s="13">
        <v>42190.614583333336</v>
      </c>
      <c r="B6297" s="73">
        <f t="shared" si="1"/>
        <v>42190</v>
      </c>
      <c r="C6297" s="74">
        <f>IF(NewCustomer="Yes", IF(COUNTIF($I$2:$I$11,B6297)&gt;0,0,WEEKDAY(B6297,2)),IF(COUNTIF($I$2:$I$21,B6297)&gt;0,0,WEEKDAY(B6297,2)))</f>
        <v>7</v>
      </c>
      <c r="D6297" s="74">
        <f t="shared" si="2"/>
        <v>14</v>
      </c>
      <c r="E6297" s="12">
        <f>IFERROR(VLOOKUP(A6297,'IDAR Meter Data'!$A:$B,2,1),"")</f>
        <v>232</v>
      </c>
      <c r="F6297" s="75">
        <f>IF(CECCZ="CZ03",'Outside Temp'!B6297,IF(CECCZ="CZ04",'Outside Temp'!B6298,IF(CECCZ="CZ12",'Outside Temp'!B6299, IF(CECCZ="CZ13",'Outside Temp'!B6300))))</f>
        <v>73.18333333</v>
      </c>
      <c r="G6297" s="12">
        <f t="shared" si="3"/>
        <v>3</v>
      </c>
    </row>
    <row r="6298" ht="15.75" customHeight="1">
      <c r="A6298" s="13">
        <v>42190.625</v>
      </c>
      <c r="B6298" s="73">
        <f t="shared" si="1"/>
        <v>42190</v>
      </c>
      <c r="C6298" s="74">
        <f>IF(NewCustomer="Yes", IF(COUNTIF($I$2:$I$11,B6298)&gt;0,0,WEEKDAY(B6298,2)),IF(COUNTIF($I$2:$I$21,B6298)&gt;0,0,WEEKDAY(B6298,2)))</f>
        <v>7</v>
      </c>
      <c r="D6298" s="74">
        <f t="shared" si="2"/>
        <v>15</v>
      </c>
      <c r="E6298" s="12">
        <f>IFERROR(VLOOKUP(A6298,'IDAR Meter Data'!$A:$B,2,1),"")</f>
        <v>228</v>
      </c>
      <c r="F6298" s="75">
        <f>IF(CECCZ="CZ03",'Outside Temp'!B6298,IF(CECCZ="CZ04",'Outside Temp'!B6299,IF(CECCZ="CZ12",'Outside Temp'!B6300, IF(CECCZ="CZ13",'Outside Temp'!B6301))))</f>
        <v>73</v>
      </c>
      <c r="G6298" s="12">
        <f t="shared" si="3"/>
        <v>3</v>
      </c>
    </row>
    <row r="6299" ht="15.75" customHeight="1">
      <c r="A6299" s="13">
        <v>42190.635416666664</v>
      </c>
      <c r="B6299" s="73">
        <f t="shared" si="1"/>
        <v>42190</v>
      </c>
      <c r="C6299" s="74">
        <f>IF(NewCustomer="Yes", IF(COUNTIF($I$2:$I$11,B6299)&gt;0,0,WEEKDAY(B6299,2)),IF(COUNTIF($I$2:$I$21,B6299)&gt;0,0,WEEKDAY(B6299,2)))</f>
        <v>7</v>
      </c>
      <c r="D6299" s="74">
        <f t="shared" si="2"/>
        <v>15</v>
      </c>
      <c r="E6299" s="12">
        <f>IFERROR(VLOOKUP(A6299,'IDAR Meter Data'!$A:$B,2,1),"")</f>
        <v>229</v>
      </c>
      <c r="F6299" s="75">
        <f>IF(CECCZ="CZ03",'Outside Temp'!B6299,IF(CECCZ="CZ04",'Outside Temp'!B6300,IF(CECCZ="CZ12",'Outside Temp'!B6301, IF(CECCZ="CZ13",'Outside Temp'!B6302))))</f>
        <v>73</v>
      </c>
      <c r="G6299" s="12">
        <f t="shared" si="3"/>
        <v>3</v>
      </c>
    </row>
    <row r="6300" ht="15.75" customHeight="1">
      <c r="A6300" s="13">
        <v>42190.645833333336</v>
      </c>
      <c r="B6300" s="73">
        <f t="shared" si="1"/>
        <v>42190</v>
      </c>
      <c r="C6300" s="74">
        <f>IF(NewCustomer="Yes", IF(COUNTIF($I$2:$I$11,B6300)&gt;0,0,WEEKDAY(B6300,2)),IF(COUNTIF($I$2:$I$21,B6300)&gt;0,0,WEEKDAY(B6300,2)))</f>
        <v>7</v>
      </c>
      <c r="D6300" s="74">
        <f t="shared" si="2"/>
        <v>15</v>
      </c>
      <c r="E6300" s="12">
        <f>IFERROR(VLOOKUP(A6300,'IDAR Meter Data'!$A:$B,2,1),"")</f>
        <v>232</v>
      </c>
      <c r="F6300" s="75">
        <f>IF(CECCZ="CZ03",'Outside Temp'!B6300,IF(CECCZ="CZ04",'Outside Temp'!B6301,IF(CECCZ="CZ12",'Outside Temp'!B6302, IF(CECCZ="CZ13",'Outside Temp'!B6303))))</f>
        <v>73</v>
      </c>
      <c r="G6300" s="12">
        <f t="shared" si="3"/>
        <v>3</v>
      </c>
    </row>
    <row r="6301" ht="15.75" customHeight="1">
      <c r="A6301" s="13">
        <v>42190.65625</v>
      </c>
      <c r="B6301" s="73">
        <f t="shared" si="1"/>
        <v>42190</v>
      </c>
      <c r="C6301" s="74">
        <f>IF(NewCustomer="Yes", IF(COUNTIF($I$2:$I$11,B6301)&gt;0,0,WEEKDAY(B6301,2)),IF(COUNTIF($I$2:$I$21,B6301)&gt;0,0,WEEKDAY(B6301,2)))</f>
        <v>7</v>
      </c>
      <c r="D6301" s="74">
        <f t="shared" si="2"/>
        <v>15</v>
      </c>
      <c r="E6301" s="12">
        <f>IFERROR(VLOOKUP(A6301,'IDAR Meter Data'!$A:$B,2,1),"")</f>
        <v>235</v>
      </c>
      <c r="F6301" s="75">
        <f>IF(CECCZ="CZ03",'Outside Temp'!B6301,IF(CECCZ="CZ04",'Outside Temp'!B6302,IF(CECCZ="CZ12",'Outside Temp'!B6303, IF(CECCZ="CZ13",'Outside Temp'!B6304))))</f>
        <v>73</v>
      </c>
      <c r="G6301" s="12">
        <f t="shared" si="3"/>
        <v>3</v>
      </c>
    </row>
    <row r="6302" ht="15.75" customHeight="1">
      <c r="A6302" s="13">
        <v>42190.666666666664</v>
      </c>
      <c r="B6302" s="73">
        <f t="shared" si="1"/>
        <v>42190</v>
      </c>
      <c r="C6302" s="74">
        <f>IF(NewCustomer="Yes", IF(COUNTIF($I$2:$I$11,B6302)&gt;0,0,WEEKDAY(B6302,2)),IF(COUNTIF($I$2:$I$21,B6302)&gt;0,0,WEEKDAY(B6302,2)))</f>
        <v>7</v>
      </c>
      <c r="D6302" s="74">
        <f t="shared" si="2"/>
        <v>16</v>
      </c>
      <c r="E6302" s="12">
        <f>IFERROR(VLOOKUP(A6302,'IDAR Meter Data'!$A:$B,2,1),"")</f>
        <v>228</v>
      </c>
      <c r="F6302" s="75">
        <f>IF(CECCZ="CZ03",'Outside Temp'!B6302,IF(CECCZ="CZ04",'Outside Temp'!B6303,IF(CECCZ="CZ12",'Outside Temp'!B6304, IF(CECCZ="CZ13",'Outside Temp'!B6305))))</f>
        <v>72.8</v>
      </c>
      <c r="G6302" s="12">
        <f t="shared" si="3"/>
        <v>3</v>
      </c>
    </row>
    <row r="6303" ht="15.75" customHeight="1">
      <c r="A6303" s="13">
        <v>42190.677083333336</v>
      </c>
      <c r="B6303" s="73">
        <f t="shared" si="1"/>
        <v>42190</v>
      </c>
      <c r="C6303" s="74">
        <f>IF(NewCustomer="Yes", IF(COUNTIF($I$2:$I$11,B6303)&gt;0,0,WEEKDAY(B6303,2)),IF(COUNTIF($I$2:$I$21,B6303)&gt;0,0,WEEKDAY(B6303,2)))</f>
        <v>7</v>
      </c>
      <c r="D6303" s="74">
        <f t="shared" si="2"/>
        <v>16</v>
      </c>
      <c r="E6303" s="12">
        <f>IFERROR(VLOOKUP(A6303,'IDAR Meter Data'!$A:$B,2,1),"")</f>
        <v>237</v>
      </c>
      <c r="F6303" s="75">
        <f>IF(CECCZ="CZ03",'Outside Temp'!B6303,IF(CECCZ="CZ04",'Outside Temp'!B6304,IF(CECCZ="CZ12",'Outside Temp'!B6305, IF(CECCZ="CZ13",'Outside Temp'!B6306))))</f>
        <v>72.05</v>
      </c>
      <c r="G6303" s="12">
        <f t="shared" si="3"/>
        <v>3</v>
      </c>
    </row>
    <row r="6304" ht="15.75" customHeight="1">
      <c r="A6304" s="13">
        <v>42190.6875</v>
      </c>
      <c r="B6304" s="73">
        <f t="shared" si="1"/>
        <v>42190</v>
      </c>
      <c r="C6304" s="74">
        <f>IF(NewCustomer="Yes", IF(COUNTIF($I$2:$I$11,B6304)&gt;0,0,WEEKDAY(B6304,2)),IF(COUNTIF($I$2:$I$21,B6304)&gt;0,0,WEEKDAY(B6304,2)))</f>
        <v>7</v>
      </c>
      <c r="D6304" s="74">
        <f t="shared" si="2"/>
        <v>16</v>
      </c>
      <c r="E6304" s="12">
        <f>IFERROR(VLOOKUP(A6304,'IDAR Meter Data'!$A:$B,2,1),"")</f>
        <v>231</v>
      </c>
      <c r="F6304" s="75">
        <f>IF(CECCZ="CZ03",'Outside Temp'!B6304,IF(CECCZ="CZ04",'Outside Temp'!B6305,IF(CECCZ="CZ12",'Outside Temp'!B6306, IF(CECCZ="CZ13",'Outside Temp'!B6307))))</f>
        <v>71.3</v>
      </c>
      <c r="G6304" s="12">
        <f t="shared" si="3"/>
        <v>3</v>
      </c>
    </row>
    <row r="6305" ht="15.75" customHeight="1">
      <c r="A6305" s="13">
        <v>42190.697916666664</v>
      </c>
      <c r="B6305" s="73">
        <f t="shared" si="1"/>
        <v>42190</v>
      </c>
      <c r="C6305" s="74">
        <f>IF(NewCustomer="Yes", IF(COUNTIF($I$2:$I$11,B6305)&gt;0,0,WEEKDAY(B6305,2)),IF(COUNTIF($I$2:$I$21,B6305)&gt;0,0,WEEKDAY(B6305,2)))</f>
        <v>7</v>
      </c>
      <c r="D6305" s="74">
        <f t="shared" si="2"/>
        <v>16</v>
      </c>
      <c r="E6305" s="12">
        <f>IFERROR(VLOOKUP(A6305,'IDAR Meter Data'!$A:$B,2,1),"")</f>
        <v>239</v>
      </c>
      <c r="F6305" s="75">
        <f>IF(CECCZ="CZ03",'Outside Temp'!B6305,IF(CECCZ="CZ04",'Outside Temp'!B6306,IF(CECCZ="CZ12",'Outside Temp'!B6307, IF(CECCZ="CZ13",'Outside Temp'!B6308))))</f>
        <v>70.55</v>
      </c>
      <c r="G6305" s="12">
        <f t="shared" si="3"/>
        <v>3</v>
      </c>
    </row>
    <row r="6306" ht="15.75" customHeight="1">
      <c r="A6306" s="13">
        <v>42190.708333333336</v>
      </c>
      <c r="B6306" s="73">
        <f t="shared" si="1"/>
        <v>42190</v>
      </c>
      <c r="C6306" s="74">
        <f>IF(NewCustomer="Yes", IF(COUNTIF($I$2:$I$11,B6306)&gt;0,0,WEEKDAY(B6306,2)),IF(COUNTIF($I$2:$I$21,B6306)&gt;0,0,WEEKDAY(B6306,2)))</f>
        <v>7</v>
      </c>
      <c r="D6306" s="74">
        <f t="shared" si="2"/>
        <v>17</v>
      </c>
      <c r="E6306" s="12">
        <f>IFERROR(VLOOKUP(A6306,'IDAR Meter Data'!$A:$B,2,1),"")</f>
        <v>238</v>
      </c>
      <c r="F6306" s="75">
        <f>IF(CECCZ="CZ03",'Outside Temp'!B6306,IF(CECCZ="CZ04",'Outside Temp'!B6307,IF(CECCZ="CZ12",'Outside Temp'!B6308, IF(CECCZ="CZ13",'Outside Temp'!B6309))))</f>
        <v>69.66666667</v>
      </c>
      <c r="G6306" s="12">
        <f t="shared" si="3"/>
        <v>2</v>
      </c>
    </row>
    <row r="6307" ht="15.75" customHeight="1">
      <c r="A6307" s="13">
        <v>42190.71875</v>
      </c>
      <c r="B6307" s="73">
        <f t="shared" si="1"/>
        <v>42190</v>
      </c>
      <c r="C6307" s="74">
        <f>IF(NewCustomer="Yes", IF(COUNTIF($I$2:$I$11,B6307)&gt;0,0,WEEKDAY(B6307,2)),IF(COUNTIF($I$2:$I$21,B6307)&gt;0,0,WEEKDAY(B6307,2)))</f>
        <v>7</v>
      </c>
      <c r="D6307" s="74">
        <f t="shared" si="2"/>
        <v>17</v>
      </c>
      <c r="E6307" s="12">
        <f>IFERROR(VLOOKUP(A6307,'IDAR Meter Data'!$A:$B,2,1),"")</f>
        <v>251</v>
      </c>
      <c r="F6307" s="75">
        <f>IF(CECCZ="CZ03",'Outside Temp'!B6307,IF(CECCZ="CZ04",'Outside Temp'!B6308,IF(CECCZ="CZ12",'Outside Temp'!B6309, IF(CECCZ="CZ13",'Outside Temp'!B6310))))</f>
        <v>68.41666667</v>
      </c>
      <c r="G6307" s="12">
        <f t="shared" si="3"/>
        <v>2</v>
      </c>
    </row>
    <row r="6308" ht="15.75" customHeight="1">
      <c r="A6308" s="13">
        <v>42190.729166666664</v>
      </c>
      <c r="B6308" s="73">
        <f t="shared" si="1"/>
        <v>42190</v>
      </c>
      <c r="C6308" s="74">
        <f>IF(NewCustomer="Yes", IF(COUNTIF($I$2:$I$11,B6308)&gt;0,0,WEEKDAY(B6308,2)),IF(COUNTIF($I$2:$I$21,B6308)&gt;0,0,WEEKDAY(B6308,2)))</f>
        <v>7</v>
      </c>
      <c r="D6308" s="74">
        <f t="shared" si="2"/>
        <v>17</v>
      </c>
      <c r="E6308" s="12">
        <f>IFERROR(VLOOKUP(A6308,'IDAR Meter Data'!$A:$B,2,1),"")</f>
        <v>236</v>
      </c>
      <c r="F6308" s="75">
        <f>IF(CECCZ="CZ03",'Outside Temp'!B6308,IF(CECCZ="CZ04",'Outside Temp'!B6309,IF(CECCZ="CZ12",'Outside Temp'!B6310, IF(CECCZ="CZ13",'Outside Temp'!B6311))))</f>
        <v>67.16666667</v>
      </c>
      <c r="G6308" s="12">
        <f t="shared" si="3"/>
        <v>2</v>
      </c>
    </row>
    <row r="6309" ht="15.75" customHeight="1">
      <c r="A6309" s="13">
        <v>42190.739583333336</v>
      </c>
      <c r="B6309" s="73">
        <f t="shared" si="1"/>
        <v>42190</v>
      </c>
      <c r="C6309" s="74">
        <f>IF(NewCustomer="Yes", IF(COUNTIF($I$2:$I$11,B6309)&gt;0,0,WEEKDAY(B6309,2)),IF(COUNTIF($I$2:$I$21,B6309)&gt;0,0,WEEKDAY(B6309,2)))</f>
        <v>7</v>
      </c>
      <c r="D6309" s="74">
        <f t="shared" si="2"/>
        <v>17</v>
      </c>
      <c r="E6309" s="12">
        <f>IFERROR(VLOOKUP(A6309,'IDAR Meter Data'!$A:$B,2,1),"")</f>
        <v>249</v>
      </c>
      <c r="F6309" s="75">
        <f>IF(CECCZ="CZ03",'Outside Temp'!B6309,IF(CECCZ="CZ04",'Outside Temp'!B6310,IF(CECCZ="CZ12",'Outside Temp'!B6311, IF(CECCZ="CZ13",'Outside Temp'!B6312))))</f>
        <v>65.91666667</v>
      </c>
      <c r="G6309" s="12">
        <f t="shared" si="3"/>
        <v>2</v>
      </c>
    </row>
    <row r="6310" ht="15.75" customHeight="1">
      <c r="A6310" s="13">
        <v>42190.75</v>
      </c>
      <c r="B6310" s="73">
        <f t="shared" si="1"/>
        <v>42190</v>
      </c>
      <c r="C6310" s="74">
        <f>IF(NewCustomer="Yes", IF(COUNTIF($I$2:$I$11,B6310)&gt;0,0,WEEKDAY(B6310,2)),IF(COUNTIF($I$2:$I$21,B6310)&gt;0,0,WEEKDAY(B6310,2)))</f>
        <v>7</v>
      </c>
      <c r="D6310" s="74">
        <f t="shared" si="2"/>
        <v>18</v>
      </c>
      <c r="E6310" s="12">
        <f>IFERROR(VLOOKUP(A6310,'IDAR Meter Data'!$A:$B,2,1),"")</f>
        <v>234</v>
      </c>
      <c r="F6310" s="75">
        <f>IF(CECCZ="CZ03",'Outside Temp'!B6310,IF(CECCZ="CZ04",'Outside Temp'!B6311,IF(CECCZ="CZ12",'Outside Temp'!B6312, IF(CECCZ="CZ13",'Outside Temp'!B6313))))</f>
        <v>64.86666667</v>
      </c>
      <c r="G6310" s="12">
        <f t="shared" si="3"/>
        <v>1</v>
      </c>
    </row>
    <row r="6311" ht="15.75" customHeight="1">
      <c r="A6311" s="13">
        <v>42190.760416666664</v>
      </c>
      <c r="B6311" s="73">
        <f t="shared" si="1"/>
        <v>42190</v>
      </c>
      <c r="C6311" s="74">
        <f>IF(NewCustomer="Yes", IF(COUNTIF($I$2:$I$11,B6311)&gt;0,0,WEEKDAY(B6311,2)),IF(COUNTIF($I$2:$I$21,B6311)&gt;0,0,WEEKDAY(B6311,2)))</f>
        <v>7</v>
      </c>
      <c r="D6311" s="74">
        <f t="shared" si="2"/>
        <v>18</v>
      </c>
      <c r="E6311" s="12">
        <f>IFERROR(VLOOKUP(A6311,'IDAR Meter Data'!$A:$B,2,1),"")</f>
        <v>237</v>
      </c>
      <c r="F6311" s="75">
        <f>IF(CECCZ="CZ03",'Outside Temp'!B6311,IF(CECCZ="CZ04",'Outside Temp'!B6312,IF(CECCZ="CZ12",'Outside Temp'!B6313, IF(CECCZ="CZ13",'Outside Temp'!B6314))))</f>
        <v>64.36666667</v>
      </c>
      <c r="G6311" s="12">
        <f t="shared" si="3"/>
        <v>1</v>
      </c>
    </row>
    <row r="6312" ht="15.75" customHeight="1">
      <c r="A6312" s="13">
        <v>42190.770833333336</v>
      </c>
      <c r="B6312" s="73">
        <f t="shared" si="1"/>
        <v>42190</v>
      </c>
      <c r="C6312" s="74">
        <f>IF(NewCustomer="Yes", IF(COUNTIF($I$2:$I$11,B6312)&gt;0,0,WEEKDAY(B6312,2)),IF(COUNTIF($I$2:$I$21,B6312)&gt;0,0,WEEKDAY(B6312,2)))</f>
        <v>7</v>
      </c>
      <c r="D6312" s="74">
        <f t="shared" si="2"/>
        <v>18</v>
      </c>
      <c r="E6312" s="12">
        <f>IFERROR(VLOOKUP(A6312,'IDAR Meter Data'!$A:$B,2,1),"")</f>
        <v>235</v>
      </c>
      <c r="F6312" s="75">
        <f>IF(CECCZ="CZ03",'Outside Temp'!B6312,IF(CECCZ="CZ04",'Outside Temp'!B6313,IF(CECCZ="CZ12",'Outside Temp'!B6314, IF(CECCZ="CZ13",'Outside Temp'!B6315))))</f>
        <v>63.86666667</v>
      </c>
      <c r="G6312" s="12">
        <f t="shared" si="3"/>
        <v>1</v>
      </c>
    </row>
    <row r="6313" ht="15.75" customHeight="1">
      <c r="A6313" s="13">
        <v>42190.78125</v>
      </c>
      <c r="B6313" s="73">
        <f t="shared" si="1"/>
        <v>42190</v>
      </c>
      <c r="C6313" s="74">
        <f>IF(NewCustomer="Yes", IF(COUNTIF($I$2:$I$11,B6313)&gt;0,0,WEEKDAY(B6313,2)),IF(COUNTIF($I$2:$I$21,B6313)&gt;0,0,WEEKDAY(B6313,2)))</f>
        <v>7</v>
      </c>
      <c r="D6313" s="74">
        <f t="shared" si="2"/>
        <v>18</v>
      </c>
      <c r="E6313" s="12">
        <f>IFERROR(VLOOKUP(A6313,'IDAR Meter Data'!$A:$B,2,1),"")</f>
        <v>232</v>
      </c>
      <c r="F6313" s="75">
        <f>IF(CECCZ="CZ03",'Outside Temp'!B6313,IF(CECCZ="CZ04",'Outside Temp'!B6314,IF(CECCZ="CZ12",'Outside Temp'!B6315, IF(CECCZ="CZ13",'Outside Temp'!B6316))))</f>
        <v>63.36666667</v>
      </c>
      <c r="G6313" s="12">
        <f t="shared" si="3"/>
        <v>1</v>
      </c>
    </row>
    <row r="6314" ht="15.75" customHeight="1">
      <c r="A6314" s="13">
        <v>42190.791666666664</v>
      </c>
      <c r="B6314" s="73">
        <f t="shared" si="1"/>
        <v>42190</v>
      </c>
      <c r="C6314" s="74">
        <f>IF(NewCustomer="Yes", IF(COUNTIF($I$2:$I$11,B6314)&gt;0,0,WEEKDAY(B6314,2)),IF(COUNTIF($I$2:$I$21,B6314)&gt;0,0,WEEKDAY(B6314,2)))</f>
        <v>7</v>
      </c>
      <c r="D6314" s="74">
        <f t="shared" si="2"/>
        <v>19</v>
      </c>
      <c r="E6314" s="12">
        <f>IFERROR(VLOOKUP(A6314,'IDAR Meter Data'!$A:$B,2,1),"")</f>
        <v>232</v>
      </c>
      <c r="F6314" s="75">
        <f>IF(CECCZ="CZ03",'Outside Temp'!B6314,IF(CECCZ="CZ04",'Outside Temp'!B6315,IF(CECCZ="CZ12",'Outside Temp'!B6316, IF(CECCZ="CZ13",'Outside Temp'!B6317))))</f>
        <v>63</v>
      </c>
      <c r="G6314" s="12">
        <f t="shared" si="3"/>
        <v>1</v>
      </c>
    </row>
    <row r="6315" ht="15.75" customHeight="1">
      <c r="A6315" s="13">
        <v>42190.802083333336</v>
      </c>
      <c r="B6315" s="73">
        <f t="shared" si="1"/>
        <v>42190</v>
      </c>
      <c r="C6315" s="74">
        <f>IF(NewCustomer="Yes", IF(COUNTIF($I$2:$I$11,B6315)&gt;0,0,WEEKDAY(B6315,2)),IF(COUNTIF($I$2:$I$21,B6315)&gt;0,0,WEEKDAY(B6315,2)))</f>
        <v>7</v>
      </c>
      <c r="D6315" s="74">
        <f t="shared" si="2"/>
        <v>19</v>
      </c>
      <c r="E6315" s="12">
        <f>IFERROR(VLOOKUP(A6315,'IDAR Meter Data'!$A:$B,2,1),"")</f>
        <v>237</v>
      </c>
      <c r="F6315" s="75">
        <f>IF(CECCZ="CZ03",'Outside Temp'!B6315,IF(CECCZ="CZ04",'Outside Temp'!B6316,IF(CECCZ="CZ12",'Outside Temp'!B6317, IF(CECCZ="CZ13",'Outside Temp'!B6318))))</f>
        <v>63</v>
      </c>
      <c r="G6315" s="12">
        <f t="shared" si="3"/>
        <v>1</v>
      </c>
    </row>
    <row r="6316" ht="15.75" customHeight="1">
      <c r="A6316" s="13">
        <v>42190.8125</v>
      </c>
      <c r="B6316" s="73">
        <f t="shared" si="1"/>
        <v>42190</v>
      </c>
      <c r="C6316" s="74">
        <f>IF(NewCustomer="Yes", IF(COUNTIF($I$2:$I$11,B6316)&gt;0,0,WEEKDAY(B6316,2)),IF(COUNTIF($I$2:$I$21,B6316)&gt;0,0,WEEKDAY(B6316,2)))</f>
        <v>7</v>
      </c>
      <c r="D6316" s="74">
        <f t="shared" si="2"/>
        <v>19</v>
      </c>
      <c r="E6316" s="12">
        <f>IFERROR(VLOOKUP(A6316,'IDAR Meter Data'!$A:$B,2,1),"")</f>
        <v>229</v>
      </c>
      <c r="F6316" s="75">
        <f>IF(CECCZ="CZ03",'Outside Temp'!B6316,IF(CECCZ="CZ04",'Outside Temp'!B6317,IF(CECCZ="CZ12",'Outside Temp'!B6318, IF(CECCZ="CZ13",'Outside Temp'!B6319))))</f>
        <v>63</v>
      </c>
      <c r="G6316" s="12">
        <f t="shared" si="3"/>
        <v>1</v>
      </c>
    </row>
    <row r="6317" ht="15.75" customHeight="1">
      <c r="A6317" s="13">
        <v>42190.822916666664</v>
      </c>
      <c r="B6317" s="73">
        <f t="shared" si="1"/>
        <v>42190</v>
      </c>
      <c r="C6317" s="74">
        <f>IF(NewCustomer="Yes", IF(COUNTIF($I$2:$I$11,B6317)&gt;0,0,WEEKDAY(B6317,2)),IF(COUNTIF($I$2:$I$21,B6317)&gt;0,0,WEEKDAY(B6317,2)))</f>
        <v>7</v>
      </c>
      <c r="D6317" s="74">
        <f t="shared" si="2"/>
        <v>19</v>
      </c>
      <c r="E6317" s="12">
        <f>IFERROR(VLOOKUP(A6317,'IDAR Meter Data'!$A:$B,2,1),"")</f>
        <v>224</v>
      </c>
      <c r="F6317" s="75">
        <f>IF(CECCZ="CZ03",'Outside Temp'!B6317,IF(CECCZ="CZ04",'Outside Temp'!B6318,IF(CECCZ="CZ12",'Outside Temp'!B6319, IF(CECCZ="CZ13",'Outside Temp'!B6320))))</f>
        <v>63</v>
      </c>
      <c r="G6317" s="12">
        <f t="shared" si="3"/>
        <v>1</v>
      </c>
    </row>
    <row r="6318" ht="15.75" customHeight="1">
      <c r="A6318" s="13">
        <v>42190.833333333336</v>
      </c>
      <c r="B6318" s="73">
        <f t="shared" si="1"/>
        <v>42190</v>
      </c>
      <c r="C6318" s="74">
        <f>IF(NewCustomer="Yes", IF(COUNTIF($I$2:$I$11,B6318)&gt;0,0,WEEKDAY(B6318,2)),IF(COUNTIF($I$2:$I$21,B6318)&gt;0,0,WEEKDAY(B6318,2)))</f>
        <v>7</v>
      </c>
      <c r="D6318" s="74">
        <f t="shared" si="2"/>
        <v>20</v>
      </c>
      <c r="E6318" s="12">
        <f>IFERROR(VLOOKUP(A6318,'IDAR Meter Data'!$A:$B,2,1),"")</f>
        <v>217</v>
      </c>
      <c r="F6318" s="75">
        <f>IF(CECCZ="CZ03",'Outside Temp'!B6318,IF(CECCZ="CZ04",'Outside Temp'!B6319,IF(CECCZ="CZ12",'Outside Temp'!B6320, IF(CECCZ="CZ13",'Outside Temp'!B6321))))</f>
        <v>62.93333333</v>
      </c>
      <c r="G6318" s="12">
        <f t="shared" si="3"/>
        <v>1</v>
      </c>
    </row>
    <row r="6319" ht="15.75" customHeight="1">
      <c r="A6319" s="13">
        <v>42190.84375</v>
      </c>
      <c r="B6319" s="73">
        <f t="shared" si="1"/>
        <v>42190</v>
      </c>
      <c r="C6319" s="74">
        <f>IF(NewCustomer="Yes", IF(COUNTIF($I$2:$I$11,B6319)&gt;0,0,WEEKDAY(B6319,2)),IF(COUNTIF($I$2:$I$21,B6319)&gt;0,0,WEEKDAY(B6319,2)))</f>
        <v>7</v>
      </c>
      <c r="D6319" s="74">
        <f t="shared" si="2"/>
        <v>20</v>
      </c>
      <c r="E6319" s="12">
        <f>IFERROR(VLOOKUP(A6319,'IDAR Meter Data'!$A:$B,2,1),"")</f>
        <v>206</v>
      </c>
      <c r="F6319" s="75">
        <f>IF(CECCZ="CZ03",'Outside Temp'!B6319,IF(CECCZ="CZ04",'Outside Temp'!B6320,IF(CECCZ="CZ12",'Outside Temp'!B6321, IF(CECCZ="CZ13",'Outside Temp'!B6322))))</f>
        <v>62.68333333</v>
      </c>
      <c r="G6319" s="12">
        <f t="shared" si="3"/>
        <v>1</v>
      </c>
    </row>
    <row r="6320" ht="15.75" customHeight="1">
      <c r="A6320" s="13">
        <v>42190.854166666664</v>
      </c>
      <c r="B6320" s="73">
        <f t="shared" si="1"/>
        <v>42190</v>
      </c>
      <c r="C6320" s="74">
        <f>IF(NewCustomer="Yes", IF(COUNTIF($I$2:$I$11,B6320)&gt;0,0,WEEKDAY(B6320,2)),IF(COUNTIF($I$2:$I$21,B6320)&gt;0,0,WEEKDAY(B6320,2)))</f>
        <v>7</v>
      </c>
      <c r="D6320" s="74">
        <f t="shared" si="2"/>
        <v>20</v>
      </c>
      <c r="E6320" s="12">
        <f>IFERROR(VLOOKUP(A6320,'IDAR Meter Data'!$A:$B,2,1),"")</f>
        <v>210</v>
      </c>
      <c r="F6320" s="75">
        <f>IF(CECCZ="CZ03",'Outside Temp'!B6320,IF(CECCZ="CZ04",'Outside Temp'!B6321,IF(CECCZ="CZ12",'Outside Temp'!B6322, IF(CECCZ="CZ13",'Outside Temp'!B6323))))</f>
        <v>62.43333333</v>
      </c>
      <c r="G6320" s="12">
        <f t="shared" si="3"/>
        <v>1</v>
      </c>
    </row>
    <row r="6321" ht="15.75" customHeight="1">
      <c r="A6321" s="13">
        <v>42190.864583333336</v>
      </c>
      <c r="B6321" s="73">
        <f t="shared" si="1"/>
        <v>42190</v>
      </c>
      <c r="C6321" s="74">
        <f>IF(NewCustomer="Yes", IF(COUNTIF($I$2:$I$11,B6321)&gt;0,0,WEEKDAY(B6321,2)),IF(COUNTIF($I$2:$I$21,B6321)&gt;0,0,WEEKDAY(B6321,2)))</f>
        <v>7</v>
      </c>
      <c r="D6321" s="74">
        <f t="shared" si="2"/>
        <v>20</v>
      </c>
      <c r="E6321" s="12">
        <f>IFERROR(VLOOKUP(A6321,'IDAR Meter Data'!$A:$B,2,1),"")</f>
        <v>204</v>
      </c>
      <c r="F6321" s="75">
        <f>IF(CECCZ="CZ03",'Outside Temp'!B6321,IF(CECCZ="CZ04",'Outside Temp'!B6322,IF(CECCZ="CZ12",'Outside Temp'!B6323, IF(CECCZ="CZ13",'Outside Temp'!B6324))))</f>
        <v>62.18333333</v>
      </c>
      <c r="G6321" s="12">
        <f t="shared" si="3"/>
        <v>1</v>
      </c>
    </row>
    <row r="6322" ht="15.75" customHeight="1">
      <c r="A6322" s="13">
        <v>42190.875</v>
      </c>
      <c r="B6322" s="73">
        <f t="shared" si="1"/>
        <v>42190</v>
      </c>
      <c r="C6322" s="74">
        <f>IF(NewCustomer="Yes", IF(COUNTIF($I$2:$I$11,B6322)&gt;0,0,WEEKDAY(B6322,2)),IF(COUNTIF($I$2:$I$21,B6322)&gt;0,0,WEEKDAY(B6322,2)))</f>
        <v>7</v>
      </c>
      <c r="D6322" s="74">
        <f t="shared" si="2"/>
        <v>21</v>
      </c>
      <c r="E6322" s="12">
        <f>IFERROR(VLOOKUP(A6322,'IDAR Meter Data'!$A:$B,2,1),"")</f>
        <v>200</v>
      </c>
      <c r="F6322" s="75">
        <f>IF(CECCZ="CZ03",'Outside Temp'!B6322,IF(CECCZ="CZ04",'Outside Temp'!B6323,IF(CECCZ="CZ12",'Outside Temp'!B6324, IF(CECCZ="CZ13",'Outside Temp'!B6325))))</f>
        <v>62</v>
      </c>
      <c r="G6322" s="12">
        <f t="shared" si="3"/>
        <v>1</v>
      </c>
    </row>
    <row r="6323" ht="15.75" customHeight="1">
      <c r="A6323" s="13">
        <v>42190.885416666664</v>
      </c>
      <c r="B6323" s="73">
        <f t="shared" si="1"/>
        <v>42190</v>
      </c>
      <c r="C6323" s="74">
        <f>IF(NewCustomer="Yes", IF(COUNTIF($I$2:$I$11,B6323)&gt;0,0,WEEKDAY(B6323,2)),IF(COUNTIF($I$2:$I$21,B6323)&gt;0,0,WEEKDAY(B6323,2)))</f>
        <v>7</v>
      </c>
      <c r="D6323" s="74">
        <f t="shared" si="2"/>
        <v>21</v>
      </c>
      <c r="E6323" s="12">
        <f>IFERROR(VLOOKUP(A6323,'IDAR Meter Data'!$A:$B,2,1),"")</f>
        <v>189</v>
      </c>
      <c r="F6323" s="75">
        <f>IF(CECCZ="CZ03",'Outside Temp'!B6323,IF(CECCZ="CZ04",'Outside Temp'!B6324,IF(CECCZ="CZ12",'Outside Temp'!B6325, IF(CECCZ="CZ13",'Outside Temp'!B6326))))</f>
        <v>62</v>
      </c>
      <c r="G6323" s="12">
        <f t="shared" si="3"/>
        <v>1</v>
      </c>
    </row>
    <row r="6324" ht="15.75" customHeight="1">
      <c r="A6324" s="13">
        <v>42190.895833333336</v>
      </c>
      <c r="B6324" s="73">
        <f t="shared" si="1"/>
        <v>42190</v>
      </c>
      <c r="C6324" s="74">
        <f>IF(NewCustomer="Yes", IF(COUNTIF($I$2:$I$11,B6324)&gt;0,0,WEEKDAY(B6324,2)),IF(COUNTIF($I$2:$I$21,B6324)&gt;0,0,WEEKDAY(B6324,2)))</f>
        <v>7</v>
      </c>
      <c r="D6324" s="74">
        <f t="shared" si="2"/>
        <v>21</v>
      </c>
      <c r="E6324" s="12">
        <f>IFERROR(VLOOKUP(A6324,'IDAR Meter Data'!$A:$B,2,1),"")</f>
        <v>193</v>
      </c>
      <c r="F6324" s="75">
        <f>IF(CECCZ="CZ03",'Outside Temp'!B6324,IF(CECCZ="CZ04",'Outside Temp'!B6325,IF(CECCZ="CZ12",'Outside Temp'!B6326, IF(CECCZ="CZ13",'Outside Temp'!B6327))))</f>
        <v>62</v>
      </c>
      <c r="G6324" s="12">
        <f t="shared" si="3"/>
        <v>1</v>
      </c>
    </row>
    <row r="6325" ht="15.75" customHeight="1">
      <c r="A6325" s="13">
        <v>42190.90625</v>
      </c>
      <c r="B6325" s="73">
        <f t="shared" si="1"/>
        <v>42190</v>
      </c>
      <c r="C6325" s="74">
        <f>IF(NewCustomer="Yes", IF(COUNTIF($I$2:$I$11,B6325)&gt;0,0,WEEKDAY(B6325,2)),IF(COUNTIF($I$2:$I$21,B6325)&gt;0,0,WEEKDAY(B6325,2)))</f>
        <v>7</v>
      </c>
      <c r="D6325" s="74">
        <f t="shared" si="2"/>
        <v>21</v>
      </c>
      <c r="E6325" s="12">
        <f>IFERROR(VLOOKUP(A6325,'IDAR Meter Data'!$A:$B,2,1),"")</f>
        <v>186</v>
      </c>
      <c r="F6325" s="75">
        <f>IF(CECCZ="CZ03",'Outside Temp'!B6325,IF(CECCZ="CZ04",'Outside Temp'!B6326,IF(CECCZ="CZ12",'Outside Temp'!B6327, IF(CECCZ="CZ13",'Outside Temp'!B6328))))</f>
        <v>62</v>
      </c>
      <c r="G6325" s="12">
        <f t="shared" si="3"/>
        <v>1</v>
      </c>
    </row>
    <row r="6326" ht="15.75" customHeight="1">
      <c r="A6326" s="13">
        <v>42190.916666666664</v>
      </c>
      <c r="B6326" s="73">
        <f t="shared" si="1"/>
        <v>42190</v>
      </c>
      <c r="C6326" s="74">
        <f>IF(NewCustomer="Yes", IF(COUNTIF($I$2:$I$11,B6326)&gt;0,0,WEEKDAY(B6326,2)),IF(COUNTIF($I$2:$I$21,B6326)&gt;0,0,WEEKDAY(B6326,2)))</f>
        <v>7</v>
      </c>
      <c r="D6326" s="74">
        <f t="shared" si="2"/>
        <v>22</v>
      </c>
      <c r="E6326" s="12">
        <f>IFERROR(VLOOKUP(A6326,'IDAR Meter Data'!$A:$B,2,1),"")</f>
        <v>192</v>
      </c>
      <c r="F6326" s="75">
        <f>IF(CECCZ="CZ03",'Outside Temp'!B6326,IF(CECCZ="CZ04",'Outside Temp'!B6327,IF(CECCZ="CZ12",'Outside Temp'!B6328, IF(CECCZ="CZ13",'Outside Temp'!B6329))))</f>
        <v>62</v>
      </c>
      <c r="G6326" s="12">
        <f t="shared" si="3"/>
        <v>1</v>
      </c>
    </row>
    <row r="6327" ht="15.75" customHeight="1">
      <c r="A6327" s="13">
        <v>42190.927083333336</v>
      </c>
      <c r="B6327" s="73">
        <f t="shared" si="1"/>
        <v>42190</v>
      </c>
      <c r="C6327" s="74">
        <f>IF(NewCustomer="Yes", IF(COUNTIF($I$2:$I$11,B6327)&gt;0,0,WEEKDAY(B6327,2)),IF(COUNTIF($I$2:$I$21,B6327)&gt;0,0,WEEKDAY(B6327,2)))</f>
        <v>7</v>
      </c>
      <c r="D6327" s="74">
        <f t="shared" si="2"/>
        <v>22</v>
      </c>
      <c r="E6327" s="12">
        <f>IFERROR(VLOOKUP(A6327,'IDAR Meter Data'!$A:$B,2,1),"")</f>
        <v>184</v>
      </c>
      <c r="F6327" s="75">
        <f>IF(CECCZ="CZ03",'Outside Temp'!B6327,IF(CECCZ="CZ04",'Outside Temp'!B6328,IF(CECCZ="CZ12",'Outside Temp'!B6329, IF(CECCZ="CZ13",'Outside Temp'!B6330))))</f>
        <v>62</v>
      </c>
      <c r="G6327" s="12">
        <f t="shared" si="3"/>
        <v>1</v>
      </c>
    </row>
    <row r="6328" ht="15.75" customHeight="1">
      <c r="A6328" s="13">
        <v>42190.9375</v>
      </c>
      <c r="B6328" s="73">
        <f t="shared" si="1"/>
        <v>42190</v>
      </c>
      <c r="C6328" s="74">
        <f>IF(NewCustomer="Yes", IF(COUNTIF($I$2:$I$11,B6328)&gt;0,0,WEEKDAY(B6328,2)),IF(COUNTIF($I$2:$I$21,B6328)&gt;0,0,WEEKDAY(B6328,2)))</f>
        <v>7</v>
      </c>
      <c r="D6328" s="74">
        <f t="shared" si="2"/>
        <v>22</v>
      </c>
      <c r="E6328" s="12">
        <f>IFERROR(VLOOKUP(A6328,'IDAR Meter Data'!$A:$B,2,1),"")</f>
        <v>179</v>
      </c>
      <c r="F6328" s="75">
        <f>IF(CECCZ="CZ03",'Outside Temp'!B6328,IF(CECCZ="CZ04",'Outside Temp'!B6329,IF(CECCZ="CZ12",'Outside Temp'!B6330, IF(CECCZ="CZ13",'Outside Temp'!B6331))))</f>
        <v>62</v>
      </c>
      <c r="G6328" s="12">
        <f t="shared" si="3"/>
        <v>1</v>
      </c>
    </row>
    <row r="6329" ht="15.75" customHeight="1">
      <c r="A6329" s="13">
        <v>42190.947916666664</v>
      </c>
      <c r="B6329" s="73">
        <f t="shared" si="1"/>
        <v>42190</v>
      </c>
      <c r="C6329" s="74">
        <f>IF(NewCustomer="Yes", IF(COUNTIF($I$2:$I$11,B6329)&gt;0,0,WEEKDAY(B6329,2)),IF(COUNTIF($I$2:$I$21,B6329)&gt;0,0,WEEKDAY(B6329,2)))</f>
        <v>7</v>
      </c>
      <c r="D6329" s="74">
        <f t="shared" si="2"/>
        <v>22</v>
      </c>
      <c r="E6329" s="12">
        <f>IFERROR(VLOOKUP(A6329,'IDAR Meter Data'!$A:$B,2,1),"")</f>
        <v>189</v>
      </c>
      <c r="F6329" s="75">
        <f>IF(CECCZ="CZ03",'Outside Temp'!B6329,IF(CECCZ="CZ04",'Outside Temp'!B6330,IF(CECCZ="CZ12",'Outside Temp'!B6331, IF(CECCZ="CZ13",'Outside Temp'!B6332))))</f>
        <v>62</v>
      </c>
      <c r="G6329" s="12">
        <f t="shared" si="3"/>
        <v>1</v>
      </c>
    </row>
    <row r="6330" ht="15.75" customHeight="1">
      <c r="A6330" s="13">
        <v>42190.958333333336</v>
      </c>
      <c r="B6330" s="73">
        <f t="shared" si="1"/>
        <v>42190</v>
      </c>
      <c r="C6330" s="74">
        <f>IF(NewCustomer="Yes", IF(COUNTIF($I$2:$I$11,B6330)&gt;0,0,WEEKDAY(B6330,2)),IF(COUNTIF($I$2:$I$21,B6330)&gt;0,0,WEEKDAY(B6330,2)))</f>
        <v>7</v>
      </c>
      <c r="D6330" s="74">
        <f t="shared" si="2"/>
        <v>23</v>
      </c>
      <c r="E6330" s="12">
        <f>IFERROR(VLOOKUP(A6330,'IDAR Meter Data'!$A:$B,2,1),"")</f>
        <v>177</v>
      </c>
      <c r="F6330" s="75">
        <f>IF(CECCZ="CZ03",'Outside Temp'!B6330,IF(CECCZ="CZ04",'Outside Temp'!B6331,IF(CECCZ="CZ12",'Outside Temp'!B6332, IF(CECCZ="CZ13",'Outside Temp'!B6333))))</f>
        <v>61.93333333</v>
      </c>
      <c r="G6330" s="12">
        <f t="shared" si="3"/>
        <v>1</v>
      </c>
    </row>
    <row r="6331" ht="15.75" customHeight="1">
      <c r="A6331" s="13">
        <v>42190.96875</v>
      </c>
      <c r="B6331" s="73">
        <f t="shared" si="1"/>
        <v>42190</v>
      </c>
      <c r="C6331" s="74">
        <f>IF(NewCustomer="Yes", IF(COUNTIF($I$2:$I$11,B6331)&gt;0,0,WEEKDAY(B6331,2)),IF(COUNTIF($I$2:$I$21,B6331)&gt;0,0,WEEKDAY(B6331,2)))</f>
        <v>7</v>
      </c>
      <c r="D6331" s="74">
        <f t="shared" si="2"/>
        <v>23</v>
      </c>
      <c r="E6331" s="12">
        <f>IFERROR(VLOOKUP(A6331,'IDAR Meter Data'!$A:$B,2,1),"")</f>
        <v>185</v>
      </c>
      <c r="F6331" s="75">
        <f>IF(CECCZ="CZ03",'Outside Temp'!B6331,IF(CECCZ="CZ04",'Outside Temp'!B6332,IF(CECCZ="CZ12",'Outside Temp'!B6333, IF(CECCZ="CZ13",'Outside Temp'!B6334))))</f>
        <v>61.68333333</v>
      </c>
      <c r="G6331" s="12">
        <f t="shared" si="3"/>
        <v>1</v>
      </c>
    </row>
    <row r="6332" ht="15.75" customHeight="1">
      <c r="A6332" s="13">
        <v>42190.979166666664</v>
      </c>
      <c r="B6332" s="73">
        <f t="shared" si="1"/>
        <v>42190</v>
      </c>
      <c r="C6332" s="74">
        <f>IF(NewCustomer="Yes", IF(COUNTIF($I$2:$I$11,B6332)&gt;0,0,WEEKDAY(B6332,2)),IF(COUNTIF($I$2:$I$21,B6332)&gt;0,0,WEEKDAY(B6332,2)))</f>
        <v>7</v>
      </c>
      <c r="D6332" s="74">
        <f t="shared" si="2"/>
        <v>23</v>
      </c>
      <c r="E6332" s="12">
        <f>IFERROR(VLOOKUP(A6332,'IDAR Meter Data'!$A:$B,2,1),"")</f>
        <v>180</v>
      </c>
      <c r="F6332" s="75">
        <f>IF(CECCZ="CZ03",'Outside Temp'!B6332,IF(CECCZ="CZ04",'Outside Temp'!B6333,IF(CECCZ="CZ12",'Outside Temp'!B6334, IF(CECCZ="CZ13",'Outside Temp'!B6335))))</f>
        <v>61.43333333</v>
      </c>
      <c r="G6332" s="12">
        <f t="shared" si="3"/>
        <v>1</v>
      </c>
    </row>
    <row r="6333" ht="15.75" customHeight="1">
      <c r="A6333" s="13">
        <v>42190.989583333336</v>
      </c>
      <c r="B6333" s="73">
        <f t="shared" si="1"/>
        <v>42190</v>
      </c>
      <c r="C6333" s="74">
        <f>IF(NewCustomer="Yes", IF(COUNTIF($I$2:$I$11,B6333)&gt;0,0,WEEKDAY(B6333,2)),IF(COUNTIF($I$2:$I$21,B6333)&gt;0,0,WEEKDAY(B6333,2)))</f>
        <v>7</v>
      </c>
      <c r="D6333" s="74">
        <f t="shared" si="2"/>
        <v>23</v>
      </c>
      <c r="E6333" s="12">
        <f>IFERROR(VLOOKUP(A6333,'IDAR Meter Data'!$A:$B,2,1),"")</f>
        <v>176</v>
      </c>
      <c r="F6333" s="75">
        <f>IF(CECCZ="CZ03",'Outside Temp'!B6333,IF(CECCZ="CZ04",'Outside Temp'!B6334,IF(CECCZ="CZ12",'Outside Temp'!B6335, IF(CECCZ="CZ13",'Outside Temp'!B6336))))</f>
        <v>61.18333333</v>
      </c>
      <c r="G6333" s="12">
        <f t="shared" si="3"/>
        <v>1</v>
      </c>
    </row>
    <row r="6334" ht="15.75" customHeight="1">
      <c r="A6334" s="13">
        <v>42191.0</v>
      </c>
      <c r="B6334" s="73">
        <f t="shared" si="1"/>
        <v>42191</v>
      </c>
      <c r="C6334" s="74">
        <f>IF(NewCustomer="Yes", IF(COUNTIF($I$2:$I$11,B6334)&gt;0,0,WEEKDAY(B6334,2)),IF(COUNTIF($I$2:$I$21,B6334)&gt;0,0,WEEKDAY(B6334,2)))</f>
        <v>1</v>
      </c>
      <c r="D6334" s="74">
        <f t="shared" si="2"/>
        <v>0</v>
      </c>
      <c r="E6334" s="12">
        <f>IFERROR(VLOOKUP(A6334,'IDAR Meter Data'!$A:$B,2,1),"")</f>
        <v>186</v>
      </c>
      <c r="F6334" s="75">
        <f>IF(CECCZ="CZ03",'Outside Temp'!B6334,IF(CECCZ="CZ04",'Outside Temp'!B6335,IF(CECCZ="CZ12",'Outside Temp'!B6336, IF(CECCZ="CZ13",'Outside Temp'!B6337))))</f>
        <v>61.06666667</v>
      </c>
      <c r="G6334" s="12">
        <f t="shared" si="3"/>
        <v>1</v>
      </c>
    </row>
    <row r="6335" ht="15.75" customHeight="1">
      <c r="A6335" s="13">
        <v>42191.010416666664</v>
      </c>
      <c r="B6335" s="73">
        <f t="shared" si="1"/>
        <v>42191</v>
      </c>
      <c r="C6335" s="74">
        <f>IF(NewCustomer="Yes", IF(COUNTIF($I$2:$I$11,B6335)&gt;0,0,WEEKDAY(B6335,2)),IF(COUNTIF($I$2:$I$21,B6335)&gt;0,0,WEEKDAY(B6335,2)))</f>
        <v>1</v>
      </c>
      <c r="D6335" s="74">
        <f t="shared" si="2"/>
        <v>0</v>
      </c>
      <c r="E6335" s="12">
        <f>IFERROR(VLOOKUP(A6335,'IDAR Meter Data'!$A:$B,2,1),"")</f>
        <v>172</v>
      </c>
      <c r="F6335" s="75">
        <f>IF(CECCZ="CZ03",'Outside Temp'!B6335,IF(CECCZ="CZ04",'Outside Temp'!B6336,IF(CECCZ="CZ12",'Outside Temp'!B6337, IF(CECCZ="CZ13",'Outside Temp'!B6338))))</f>
        <v>61.31666667</v>
      </c>
      <c r="G6335" s="12">
        <f t="shared" si="3"/>
        <v>1</v>
      </c>
    </row>
    <row r="6336" ht="15.75" customHeight="1">
      <c r="A6336" s="13">
        <v>42191.020833333336</v>
      </c>
      <c r="B6336" s="73">
        <f t="shared" si="1"/>
        <v>42191</v>
      </c>
      <c r="C6336" s="74">
        <f>IF(NewCustomer="Yes", IF(COUNTIF($I$2:$I$11,B6336)&gt;0,0,WEEKDAY(B6336,2)),IF(COUNTIF($I$2:$I$21,B6336)&gt;0,0,WEEKDAY(B6336,2)))</f>
        <v>1</v>
      </c>
      <c r="D6336" s="74">
        <f t="shared" si="2"/>
        <v>0</v>
      </c>
      <c r="E6336" s="12">
        <f>IFERROR(VLOOKUP(A6336,'IDAR Meter Data'!$A:$B,2,1),"")</f>
        <v>178</v>
      </c>
      <c r="F6336" s="75">
        <f>IF(CECCZ="CZ03",'Outside Temp'!B6336,IF(CECCZ="CZ04",'Outside Temp'!B6337,IF(CECCZ="CZ12",'Outside Temp'!B6338, IF(CECCZ="CZ13",'Outside Temp'!B6339))))</f>
        <v>61.56666667</v>
      </c>
      <c r="G6336" s="12">
        <f t="shared" si="3"/>
        <v>1</v>
      </c>
    </row>
    <row r="6337" ht="15.75" customHeight="1">
      <c r="A6337" s="13">
        <v>42191.03125</v>
      </c>
      <c r="B6337" s="73">
        <f t="shared" si="1"/>
        <v>42191</v>
      </c>
      <c r="C6337" s="74">
        <f>IF(NewCustomer="Yes", IF(COUNTIF($I$2:$I$11,B6337)&gt;0,0,WEEKDAY(B6337,2)),IF(COUNTIF($I$2:$I$21,B6337)&gt;0,0,WEEKDAY(B6337,2)))</f>
        <v>1</v>
      </c>
      <c r="D6337" s="74">
        <f t="shared" si="2"/>
        <v>0</v>
      </c>
      <c r="E6337" s="12">
        <f>IFERROR(VLOOKUP(A6337,'IDAR Meter Data'!$A:$B,2,1),"")</f>
        <v>172</v>
      </c>
      <c r="F6337" s="75">
        <f>IF(CECCZ="CZ03",'Outside Temp'!B6337,IF(CECCZ="CZ04",'Outside Temp'!B6338,IF(CECCZ="CZ12",'Outside Temp'!B6339, IF(CECCZ="CZ13",'Outside Temp'!B6340))))</f>
        <v>61.81666667</v>
      </c>
      <c r="G6337" s="12">
        <f t="shared" si="3"/>
        <v>1</v>
      </c>
    </row>
    <row r="6338" ht="15.75" customHeight="1">
      <c r="A6338" s="13">
        <v>42191.041666666664</v>
      </c>
      <c r="B6338" s="73">
        <f t="shared" si="1"/>
        <v>42191</v>
      </c>
      <c r="C6338" s="74">
        <f>IF(NewCustomer="Yes", IF(COUNTIF($I$2:$I$11,B6338)&gt;0,0,WEEKDAY(B6338,2)),IF(COUNTIF($I$2:$I$21,B6338)&gt;0,0,WEEKDAY(B6338,2)))</f>
        <v>1</v>
      </c>
      <c r="D6338" s="74">
        <f t="shared" si="2"/>
        <v>1</v>
      </c>
      <c r="E6338" s="12">
        <f>IFERROR(VLOOKUP(A6338,'IDAR Meter Data'!$A:$B,2,1),"")</f>
        <v>182</v>
      </c>
      <c r="F6338" s="75">
        <f>IF(CECCZ="CZ03",'Outside Temp'!B6338,IF(CECCZ="CZ04",'Outside Temp'!B6339,IF(CECCZ="CZ12",'Outside Temp'!B6340, IF(CECCZ="CZ13",'Outside Temp'!B6341))))</f>
        <v>61.93333333</v>
      </c>
      <c r="G6338" s="12">
        <f t="shared" si="3"/>
        <v>1</v>
      </c>
    </row>
    <row r="6339" ht="15.75" customHeight="1">
      <c r="A6339" s="13">
        <v>42191.052083333336</v>
      </c>
      <c r="B6339" s="73">
        <f t="shared" si="1"/>
        <v>42191</v>
      </c>
      <c r="C6339" s="74">
        <f>IF(NewCustomer="Yes", IF(COUNTIF($I$2:$I$11,B6339)&gt;0,0,WEEKDAY(B6339,2)),IF(COUNTIF($I$2:$I$21,B6339)&gt;0,0,WEEKDAY(B6339,2)))</f>
        <v>1</v>
      </c>
      <c r="D6339" s="74">
        <f t="shared" si="2"/>
        <v>1</v>
      </c>
      <c r="E6339" s="12">
        <f>IFERROR(VLOOKUP(A6339,'IDAR Meter Data'!$A:$B,2,1),"")</f>
        <v>172</v>
      </c>
      <c r="F6339" s="75">
        <f>IF(CECCZ="CZ03",'Outside Temp'!B6339,IF(CECCZ="CZ04",'Outside Temp'!B6340,IF(CECCZ="CZ12",'Outside Temp'!B6341, IF(CECCZ="CZ13",'Outside Temp'!B6342))))</f>
        <v>61.68333333</v>
      </c>
      <c r="G6339" s="12">
        <f t="shared" si="3"/>
        <v>1</v>
      </c>
    </row>
    <row r="6340" ht="15.75" customHeight="1">
      <c r="A6340" s="13">
        <v>42191.0625</v>
      </c>
      <c r="B6340" s="73">
        <f t="shared" si="1"/>
        <v>42191</v>
      </c>
      <c r="C6340" s="74">
        <f>IF(NewCustomer="Yes", IF(COUNTIF($I$2:$I$11,B6340)&gt;0,0,WEEKDAY(B6340,2)),IF(COUNTIF($I$2:$I$21,B6340)&gt;0,0,WEEKDAY(B6340,2)))</f>
        <v>1</v>
      </c>
      <c r="D6340" s="74">
        <f t="shared" si="2"/>
        <v>1</v>
      </c>
      <c r="E6340" s="12">
        <f>IFERROR(VLOOKUP(A6340,'IDAR Meter Data'!$A:$B,2,1),"")</f>
        <v>176</v>
      </c>
      <c r="F6340" s="75">
        <f>IF(CECCZ="CZ03",'Outside Temp'!B6340,IF(CECCZ="CZ04",'Outside Temp'!B6341,IF(CECCZ="CZ12",'Outside Temp'!B6342, IF(CECCZ="CZ13",'Outside Temp'!B6343))))</f>
        <v>61.43333333</v>
      </c>
      <c r="G6340" s="12">
        <f t="shared" si="3"/>
        <v>1</v>
      </c>
    </row>
    <row r="6341" ht="15.75" customHeight="1">
      <c r="A6341" s="13">
        <v>42191.072916666664</v>
      </c>
      <c r="B6341" s="73">
        <f t="shared" si="1"/>
        <v>42191</v>
      </c>
      <c r="C6341" s="74">
        <f>IF(NewCustomer="Yes", IF(COUNTIF($I$2:$I$11,B6341)&gt;0,0,WEEKDAY(B6341,2)),IF(COUNTIF($I$2:$I$21,B6341)&gt;0,0,WEEKDAY(B6341,2)))</f>
        <v>1</v>
      </c>
      <c r="D6341" s="74">
        <f t="shared" si="2"/>
        <v>1</v>
      </c>
      <c r="E6341" s="12">
        <f>IFERROR(VLOOKUP(A6341,'IDAR Meter Data'!$A:$B,2,1),"")</f>
        <v>181</v>
      </c>
      <c r="F6341" s="75">
        <f>IF(CECCZ="CZ03",'Outside Temp'!B6341,IF(CECCZ="CZ04",'Outside Temp'!B6342,IF(CECCZ="CZ12",'Outside Temp'!B6343, IF(CECCZ="CZ13",'Outside Temp'!B6344))))</f>
        <v>61.18333333</v>
      </c>
      <c r="G6341" s="12">
        <f t="shared" si="3"/>
        <v>1</v>
      </c>
    </row>
    <row r="6342" ht="15.75" customHeight="1">
      <c r="A6342" s="13">
        <v>42191.083333333336</v>
      </c>
      <c r="B6342" s="73">
        <f t="shared" si="1"/>
        <v>42191</v>
      </c>
      <c r="C6342" s="74">
        <f>IF(NewCustomer="Yes", IF(COUNTIF($I$2:$I$11,B6342)&gt;0,0,WEEKDAY(B6342,2)),IF(COUNTIF($I$2:$I$21,B6342)&gt;0,0,WEEKDAY(B6342,2)))</f>
        <v>1</v>
      </c>
      <c r="D6342" s="74">
        <f t="shared" si="2"/>
        <v>2</v>
      </c>
      <c r="E6342" s="12">
        <f>IFERROR(VLOOKUP(A6342,'IDAR Meter Data'!$A:$B,2,1),"")</f>
        <v>168</v>
      </c>
      <c r="F6342" s="75">
        <f>IF(CECCZ="CZ03",'Outside Temp'!B6342,IF(CECCZ="CZ04",'Outside Temp'!B6343,IF(CECCZ="CZ12",'Outside Temp'!B6344, IF(CECCZ="CZ13",'Outside Temp'!B6345))))</f>
        <v>61</v>
      </c>
      <c r="G6342" s="12">
        <f t="shared" si="3"/>
        <v>1</v>
      </c>
    </row>
    <row r="6343" ht="15.75" customHeight="1">
      <c r="A6343" s="13">
        <v>42191.09375</v>
      </c>
      <c r="B6343" s="73">
        <f t="shared" si="1"/>
        <v>42191</v>
      </c>
      <c r="C6343" s="74">
        <f>IF(NewCustomer="Yes", IF(COUNTIF($I$2:$I$11,B6343)&gt;0,0,WEEKDAY(B6343,2)),IF(COUNTIF($I$2:$I$21,B6343)&gt;0,0,WEEKDAY(B6343,2)))</f>
        <v>1</v>
      </c>
      <c r="D6343" s="74">
        <f t="shared" si="2"/>
        <v>2</v>
      </c>
      <c r="E6343" s="12">
        <f>IFERROR(VLOOKUP(A6343,'IDAR Meter Data'!$A:$B,2,1),"")</f>
        <v>179</v>
      </c>
      <c r="F6343" s="75">
        <f>IF(CECCZ="CZ03",'Outside Temp'!B6343,IF(CECCZ="CZ04",'Outside Temp'!B6344,IF(CECCZ="CZ12",'Outside Temp'!B6345, IF(CECCZ="CZ13",'Outside Temp'!B6346))))</f>
        <v>61</v>
      </c>
      <c r="G6343" s="12">
        <f t="shared" si="3"/>
        <v>1</v>
      </c>
    </row>
    <row r="6344" ht="15.75" customHeight="1">
      <c r="A6344" s="13">
        <v>42191.104166666664</v>
      </c>
      <c r="B6344" s="73">
        <f t="shared" si="1"/>
        <v>42191</v>
      </c>
      <c r="C6344" s="74">
        <f>IF(NewCustomer="Yes", IF(COUNTIF($I$2:$I$11,B6344)&gt;0,0,WEEKDAY(B6344,2)),IF(COUNTIF($I$2:$I$21,B6344)&gt;0,0,WEEKDAY(B6344,2)))</f>
        <v>1</v>
      </c>
      <c r="D6344" s="74">
        <f t="shared" si="2"/>
        <v>2</v>
      </c>
      <c r="E6344" s="12">
        <f>IFERROR(VLOOKUP(A6344,'IDAR Meter Data'!$A:$B,2,1),"")</f>
        <v>174</v>
      </c>
      <c r="F6344" s="75">
        <f>IF(CECCZ="CZ03",'Outside Temp'!B6344,IF(CECCZ="CZ04",'Outside Temp'!B6345,IF(CECCZ="CZ12",'Outside Temp'!B6346, IF(CECCZ="CZ13",'Outside Temp'!B6347))))</f>
        <v>61</v>
      </c>
      <c r="G6344" s="12">
        <f t="shared" si="3"/>
        <v>1</v>
      </c>
    </row>
    <row r="6345" ht="15.75" customHeight="1">
      <c r="A6345" s="13">
        <v>42191.114583333336</v>
      </c>
      <c r="B6345" s="73">
        <f t="shared" si="1"/>
        <v>42191</v>
      </c>
      <c r="C6345" s="74">
        <f>IF(NewCustomer="Yes", IF(COUNTIF($I$2:$I$11,B6345)&gt;0,0,WEEKDAY(B6345,2)),IF(COUNTIF($I$2:$I$21,B6345)&gt;0,0,WEEKDAY(B6345,2)))</f>
        <v>1</v>
      </c>
      <c r="D6345" s="74">
        <f t="shared" si="2"/>
        <v>2</v>
      </c>
      <c r="E6345" s="12">
        <f>IFERROR(VLOOKUP(A6345,'IDAR Meter Data'!$A:$B,2,1),"")</f>
        <v>180</v>
      </c>
      <c r="F6345" s="75">
        <f>IF(CECCZ="CZ03",'Outside Temp'!B6345,IF(CECCZ="CZ04",'Outside Temp'!B6346,IF(CECCZ="CZ12",'Outside Temp'!B6347, IF(CECCZ="CZ13",'Outside Temp'!B6348))))</f>
        <v>61</v>
      </c>
      <c r="G6345" s="12">
        <f t="shared" si="3"/>
        <v>1</v>
      </c>
    </row>
    <row r="6346" ht="15.75" customHeight="1">
      <c r="A6346" s="13">
        <v>42191.125</v>
      </c>
      <c r="B6346" s="73">
        <f t="shared" si="1"/>
        <v>42191</v>
      </c>
      <c r="C6346" s="74">
        <f>IF(NewCustomer="Yes", IF(COUNTIF($I$2:$I$11,B6346)&gt;0,0,WEEKDAY(B6346,2)),IF(COUNTIF($I$2:$I$21,B6346)&gt;0,0,WEEKDAY(B6346,2)))</f>
        <v>1</v>
      </c>
      <c r="D6346" s="74">
        <f t="shared" si="2"/>
        <v>3</v>
      </c>
      <c r="E6346" s="12">
        <f>IFERROR(VLOOKUP(A6346,'IDAR Meter Data'!$A:$B,2,1),"")</f>
        <v>173</v>
      </c>
      <c r="F6346" s="75">
        <f>IF(CECCZ="CZ03",'Outside Temp'!B6346,IF(CECCZ="CZ04",'Outside Temp'!B6347,IF(CECCZ="CZ12",'Outside Temp'!B6348, IF(CECCZ="CZ13",'Outside Temp'!B6349))))</f>
        <v>61</v>
      </c>
      <c r="G6346" s="12">
        <f t="shared" si="3"/>
        <v>1</v>
      </c>
    </row>
    <row r="6347" ht="15.75" customHeight="1">
      <c r="A6347" s="13">
        <v>42191.135416666664</v>
      </c>
      <c r="B6347" s="73">
        <f t="shared" si="1"/>
        <v>42191</v>
      </c>
      <c r="C6347" s="74">
        <f>IF(NewCustomer="Yes", IF(COUNTIF($I$2:$I$11,B6347)&gt;0,0,WEEKDAY(B6347,2)),IF(COUNTIF($I$2:$I$21,B6347)&gt;0,0,WEEKDAY(B6347,2)))</f>
        <v>1</v>
      </c>
      <c r="D6347" s="74">
        <f t="shared" si="2"/>
        <v>3</v>
      </c>
      <c r="E6347" s="12">
        <f>IFERROR(VLOOKUP(A6347,'IDAR Meter Data'!$A:$B,2,1),"")</f>
        <v>177</v>
      </c>
      <c r="F6347" s="75">
        <f>IF(CECCZ="CZ03",'Outside Temp'!B6347,IF(CECCZ="CZ04",'Outside Temp'!B6348,IF(CECCZ="CZ12",'Outside Temp'!B6349, IF(CECCZ="CZ13",'Outside Temp'!B6350))))</f>
        <v>61</v>
      </c>
      <c r="G6347" s="12">
        <f t="shared" si="3"/>
        <v>1</v>
      </c>
    </row>
    <row r="6348" ht="15.75" customHeight="1">
      <c r="A6348" s="13">
        <v>42191.145833333336</v>
      </c>
      <c r="B6348" s="73">
        <f t="shared" si="1"/>
        <v>42191</v>
      </c>
      <c r="C6348" s="74">
        <f>IF(NewCustomer="Yes", IF(COUNTIF($I$2:$I$11,B6348)&gt;0,0,WEEKDAY(B6348,2)),IF(COUNTIF($I$2:$I$21,B6348)&gt;0,0,WEEKDAY(B6348,2)))</f>
        <v>1</v>
      </c>
      <c r="D6348" s="74">
        <f t="shared" si="2"/>
        <v>3</v>
      </c>
      <c r="E6348" s="12">
        <f>IFERROR(VLOOKUP(A6348,'IDAR Meter Data'!$A:$B,2,1),"")</f>
        <v>175</v>
      </c>
      <c r="F6348" s="75">
        <f>IF(CECCZ="CZ03",'Outside Temp'!B6348,IF(CECCZ="CZ04",'Outside Temp'!B6349,IF(CECCZ="CZ12",'Outside Temp'!B6350, IF(CECCZ="CZ13",'Outside Temp'!B6351))))</f>
        <v>61</v>
      </c>
      <c r="G6348" s="12">
        <f t="shared" si="3"/>
        <v>1</v>
      </c>
    </row>
    <row r="6349" ht="15.75" customHeight="1">
      <c r="A6349" s="13">
        <v>42191.15625</v>
      </c>
      <c r="B6349" s="73">
        <f t="shared" si="1"/>
        <v>42191</v>
      </c>
      <c r="C6349" s="74">
        <f>IF(NewCustomer="Yes", IF(COUNTIF($I$2:$I$11,B6349)&gt;0,0,WEEKDAY(B6349,2)),IF(COUNTIF($I$2:$I$21,B6349)&gt;0,0,WEEKDAY(B6349,2)))</f>
        <v>1</v>
      </c>
      <c r="D6349" s="74">
        <f t="shared" si="2"/>
        <v>3</v>
      </c>
      <c r="E6349" s="12">
        <f>IFERROR(VLOOKUP(A6349,'IDAR Meter Data'!$A:$B,2,1),"")</f>
        <v>175</v>
      </c>
      <c r="F6349" s="75">
        <f>IF(CECCZ="CZ03",'Outside Temp'!B6349,IF(CECCZ="CZ04",'Outside Temp'!B6350,IF(CECCZ="CZ12",'Outside Temp'!B6351, IF(CECCZ="CZ13",'Outside Temp'!B6352))))</f>
        <v>61</v>
      </c>
      <c r="G6349" s="12">
        <f t="shared" si="3"/>
        <v>1</v>
      </c>
    </row>
    <row r="6350" ht="15.75" customHeight="1">
      <c r="A6350" s="13">
        <v>42191.166666666664</v>
      </c>
      <c r="B6350" s="73">
        <f t="shared" si="1"/>
        <v>42191</v>
      </c>
      <c r="C6350" s="74">
        <f>IF(NewCustomer="Yes", IF(COUNTIF($I$2:$I$11,B6350)&gt;0,0,WEEKDAY(B6350,2)),IF(COUNTIF($I$2:$I$21,B6350)&gt;0,0,WEEKDAY(B6350,2)))</f>
        <v>1</v>
      </c>
      <c r="D6350" s="74">
        <f t="shared" si="2"/>
        <v>4</v>
      </c>
      <c r="E6350" s="12">
        <f>IFERROR(VLOOKUP(A6350,'IDAR Meter Data'!$A:$B,2,1),"")</f>
        <v>169</v>
      </c>
      <c r="F6350" s="75">
        <f>IF(CECCZ="CZ03",'Outside Temp'!B6350,IF(CECCZ="CZ04",'Outside Temp'!B6351,IF(CECCZ="CZ12",'Outside Temp'!B6352, IF(CECCZ="CZ13",'Outside Temp'!B6353))))</f>
        <v>61</v>
      </c>
      <c r="G6350" s="12">
        <f t="shared" si="3"/>
        <v>1</v>
      </c>
    </row>
    <row r="6351" ht="15.75" customHeight="1">
      <c r="A6351" s="13">
        <v>42191.177083333336</v>
      </c>
      <c r="B6351" s="73">
        <f t="shared" si="1"/>
        <v>42191</v>
      </c>
      <c r="C6351" s="74">
        <f>IF(NewCustomer="Yes", IF(COUNTIF($I$2:$I$11,B6351)&gt;0,0,WEEKDAY(B6351,2)),IF(COUNTIF($I$2:$I$21,B6351)&gt;0,0,WEEKDAY(B6351,2)))</f>
        <v>1</v>
      </c>
      <c r="D6351" s="74">
        <f t="shared" si="2"/>
        <v>4</v>
      </c>
      <c r="E6351" s="12">
        <f>IFERROR(VLOOKUP(A6351,'IDAR Meter Data'!$A:$B,2,1),"")</f>
        <v>172</v>
      </c>
      <c r="F6351" s="75">
        <f>IF(CECCZ="CZ03",'Outside Temp'!B6351,IF(CECCZ="CZ04",'Outside Temp'!B6352,IF(CECCZ="CZ12",'Outside Temp'!B6353, IF(CECCZ="CZ13",'Outside Temp'!B6354))))</f>
        <v>61</v>
      </c>
      <c r="G6351" s="12">
        <f t="shared" si="3"/>
        <v>1</v>
      </c>
    </row>
    <row r="6352" ht="15.75" customHeight="1">
      <c r="A6352" s="13">
        <v>42191.1875</v>
      </c>
      <c r="B6352" s="73">
        <f t="shared" si="1"/>
        <v>42191</v>
      </c>
      <c r="C6352" s="74">
        <f>IF(NewCustomer="Yes", IF(COUNTIF($I$2:$I$11,B6352)&gt;0,0,WEEKDAY(B6352,2)),IF(COUNTIF($I$2:$I$21,B6352)&gt;0,0,WEEKDAY(B6352,2)))</f>
        <v>1</v>
      </c>
      <c r="D6352" s="74">
        <f t="shared" si="2"/>
        <v>4</v>
      </c>
      <c r="E6352" s="12">
        <f>IFERROR(VLOOKUP(A6352,'IDAR Meter Data'!$A:$B,2,1),"")</f>
        <v>176</v>
      </c>
      <c r="F6352" s="75">
        <f>IF(CECCZ="CZ03",'Outside Temp'!B6352,IF(CECCZ="CZ04",'Outside Temp'!B6353,IF(CECCZ="CZ12",'Outside Temp'!B6354, IF(CECCZ="CZ13",'Outside Temp'!B6355))))</f>
        <v>61</v>
      </c>
      <c r="G6352" s="12">
        <f t="shared" si="3"/>
        <v>1</v>
      </c>
    </row>
    <row r="6353" ht="15.75" customHeight="1">
      <c r="A6353" s="13">
        <v>42191.197916666664</v>
      </c>
      <c r="B6353" s="73">
        <f t="shared" si="1"/>
        <v>42191</v>
      </c>
      <c r="C6353" s="74">
        <f>IF(NewCustomer="Yes", IF(COUNTIF($I$2:$I$11,B6353)&gt;0,0,WEEKDAY(B6353,2)),IF(COUNTIF($I$2:$I$21,B6353)&gt;0,0,WEEKDAY(B6353,2)))</f>
        <v>1</v>
      </c>
      <c r="D6353" s="74">
        <f t="shared" si="2"/>
        <v>4</v>
      </c>
      <c r="E6353" s="12">
        <f>IFERROR(VLOOKUP(A6353,'IDAR Meter Data'!$A:$B,2,1),"")</f>
        <v>177</v>
      </c>
      <c r="F6353" s="75">
        <f>IF(CECCZ="CZ03",'Outside Temp'!B6353,IF(CECCZ="CZ04",'Outside Temp'!B6354,IF(CECCZ="CZ12",'Outside Temp'!B6355, IF(CECCZ="CZ13",'Outside Temp'!B6356))))</f>
        <v>61</v>
      </c>
      <c r="G6353" s="12">
        <f t="shared" si="3"/>
        <v>1</v>
      </c>
    </row>
    <row r="6354" ht="15.75" customHeight="1">
      <c r="A6354" s="13">
        <v>42191.208333333336</v>
      </c>
      <c r="B6354" s="73">
        <f t="shared" si="1"/>
        <v>42191</v>
      </c>
      <c r="C6354" s="74">
        <f>IF(NewCustomer="Yes", IF(COUNTIF($I$2:$I$11,B6354)&gt;0,0,WEEKDAY(B6354,2)),IF(COUNTIF($I$2:$I$21,B6354)&gt;0,0,WEEKDAY(B6354,2)))</f>
        <v>1</v>
      </c>
      <c r="D6354" s="74">
        <f t="shared" si="2"/>
        <v>5</v>
      </c>
      <c r="E6354" s="12">
        <f>IFERROR(VLOOKUP(A6354,'IDAR Meter Data'!$A:$B,2,1),"")</f>
        <v>175</v>
      </c>
      <c r="F6354" s="75">
        <f>IF(CECCZ="CZ03",'Outside Temp'!B6354,IF(CECCZ="CZ04",'Outside Temp'!B6355,IF(CECCZ="CZ12",'Outside Temp'!B6356, IF(CECCZ="CZ13",'Outside Temp'!B6357))))</f>
        <v>61</v>
      </c>
      <c r="G6354" s="12">
        <f t="shared" si="3"/>
        <v>1</v>
      </c>
    </row>
    <row r="6355" ht="15.75" customHeight="1">
      <c r="A6355" s="13">
        <v>42191.21875</v>
      </c>
      <c r="B6355" s="73">
        <f t="shared" si="1"/>
        <v>42191</v>
      </c>
      <c r="C6355" s="74">
        <f>IF(NewCustomer="Yes", IF(COUNTIF($I$2:$I$11,B6355)&gt;0,0,WEEKDAY(B6355,2)),IF(COUNTIF($I$2:$I$21,B6355)&gt;0,0,WEEKDAY(B6355,2)))</f>
        <v>1</v>
      </c>
      <c r="D6355" s="74">
        <f t="shared" si="2"/>
        <v>5</v>
      </c>
      <c r="E6355" s="12">
        <f>IFERROR(VLOOKUP(A6355,'IDAR Meter Data'!$A:$B,2,1),"")</f>
        <v>165</v>
      </c>
      <c r="F6355" s="75">
        <f>IF(CECCZ="CZ03",'Outside Temp'!B6355,IF(CECCZ="CZ04",'Outside Temp'!B6356,IF(CECCZ="CZ12",'Outside Temp'!B6357, IF(CECCZ="CZ13",'Outside Temp'!B6358))))</f>
        <v>61</v>
      </c>
      <c r="G6355" s="12">
        <f t="shared" si="3"/>
        <v>1</v>
      </c>
    </row>
    <row r="6356" ht="15.75" customHeight="1">
      <c r="A6356" s="13">
        <v>42191.229166666664</v>
      </c>
      <c r="B6356" s="73">
        <f t="shared" si="1"/>
        <v>42191</v>
      </c>
      <c r="C6356" s="74">
        <f>IF(NewCustomer="Yes", IF(COUNTIF($I$2:$I$11,B6356)&gt;0,0,WEEKDAY(B6356,2)),IF(COUNTIF($I$2:$I$21,B6356)&gt;0,0,WEEKDAY(B6356,2)))</f>
        <v>1</v>
      </c>
      <c r="D6356" s="74">
        <f t="shared" si="2"/>
        <v>5</v>
      </c>
      <c r="E6356" s="12">
        <f>IFERROR(VLOOKUP(A6356,'IDAR Meter Data'!$A:$B,2,1),"")</f>
        <v>177</v>
      </c>
      <c r="F6356" s="75">
        <f>IF(CECCZ="CZ03",'Outside Temp'!B6356,IF(CECCZ="CZ04",'Outside Temp'!B6357,IF(CECCZ="CZ12",'Outside Temp'!B6358, IF(CECCZ="CZ13",'Outside Temp'!B6359))))</f>
        <v>61</v>
      </c>
      <c r="G6356" s="12">
        <f t="shared" si="3"/>
        <v>1</v>
      </c>
    </row>
    <row r="6357" ht="15.75" customHeight="1">
      <c r="A6357" s="13">
        <v>42191.239583333336</v>
      </c>
      <c r="B6357" s="73">
        <f t="shared" si="1"/>
        <v>42191</v>
      </c>
      <c r="C6357" s="74">
        <f>IF(NewCustomer="Yes", IF(COUNTIF($I$2:$I$11,B6357)&gt;0,0,WEEKDAY(B6357,2)),IF(COUNTIF($I$2:$I$21,B6357)&gt;0,0,WEEKDAY(B6357,2)))</f>
        <v>1</v>
      </c>
      <c r="D6357" s="74">
        <f t="shared" si="2"/>
        <v>5</v>
      </c>
      <c r="E6357" s="12">
        <f>IFERROR(VLOOKUP(A6357,'IDAR Meter Data'!$A:$B,2,1),"")</f>
        <v>167</v>
      </c>
      <c r="F6357" s="75">
        <f>IF(CECCZ="CZ03",'Outside Temp'!B6357,IF(CECCZ="CZ04",'Outside Temp'!B6358,IF(CECCZ="CZ12",'Outside Temp'!B6359, IF(CECCZ="CZ13",'Outside Temp'!B6360))))</f>
        <v>61</v>
      </c>
      <c r="G6357" s="12">
        <f t="shared" si="3"/>
        <v>1</v>
      </c>
    </row>
    <row r="6358" ht="15.75" customHeight="1">
      <c r="A6358" s="13">
        <v>42191.25</v>
      </c>
      <c r="B6358" s="73">
        <f t="shared" si="1"/>
        <v>42191</v>
      </c>
      <c r="C6358" s="74">
        <f>IF(NewCustomer="Yes", IF(COUNTIF($I$2:$I$11,B6358)&gt;0,0,WEEKDAY(B6358,2)),IF(COUNTIF($I$2:$I$21,B6358)&gt;0,0,WEEKDAY(B6358,2)))</f>
        <v>1</v>
      </c>
      <c r="D6358" s="74">
        <f t="shared" si="2"/>
        <v>6</v>
      </c>
      <c r="E6358" s="12">
        <f>IFERROR(VLOOKUP(A6358,'IDAR Meter Data'!$A:$B,2,1),"")</f>
        <v>178</v>
      </c>
      <c r="F6358" s="75">
        <f>IF(CECCZ="CZ03",'Outside Temp'!B6358,IF(CECCZ="CZ04",'Outside Temp'!B6359,IF(CECCZ="CZ12",'Outside Temp'!B6360, IF(CECCZ="CZ13",'Outside Temp'!B6361))))</f>
        <v>61</v>
      </c>
      <c r="G6358" s="12">
        <f t="shared" si="3"/>
        <v>1</v>
      </c>
    </row>
    <row r="6359" ht="15.75" customHeight="1">
      <c r="A6359" s="13">
        <v>42191.260416666664</v>
      </c>
      <c r="B6359" s="73">
        <f t="shared" si="1"/>
        <v>42191</v>
      </c>
      <c r="C6359" s="74">
        <f>IF(NewCustomer="Yes", IF(COUNTIF($I$2:$I$11,B6359)&gt;0,0,WEEKDAY(B6359,2)),IF(COUNTIF($I$2:$I$21,B6359)&gt;0,0,WEEKDAY(B6359,2)))</f>
        <v>1</v>
      </c>
      <c r="D6359" s="74">
        <f t="shared" si="2"/>
        <v>6</v>
      </c>
      <c r="E6359" s="12">
        <f>IFERROR(VLOOKUP(A6359,'IDAR Meter Data'!$A:$B,2,1),"")</f>
        <v>164</v>
      </c>
      <c r="F6359" s="75">
        <f>IF(CECCZ="CZ03",'Outside Temp'!B6359,IF(CECCZ="CZ04",'Outside Temp'!B6360,IF(CECCZ="CZ12",'Outside Temp'!B6361, IF(CECCZ="CZ13",'Outside Temp'!B6362))))</f>
        <v>61</v>
      </c>
      <c r="G6359" s="12">
        <f t="shared" si="3"/>
        <v>1</v>
      </c>
    </row>
    <row r="6360" ht="15.75" customHeight="1">
      <c r="A6360" s="13">
        <v>42191.270833333336</v>
      </c>
      <c r="B6360" s="73">
        <f t="shared" si="1"/>
        <v>42191</v>
      </c>
      <c r="C6360" s="74">
        <f>IF(NewCustomer="Yes", IF(COUNTIF($I$2:$I$11,B6360)&gt;0,0,WEEKDAY(B6360,2)),IF(COUNTIF($I$2:$I$21,B6360)&gt;0,0,WEEKDAY(B6360,2)))</f>
        <v>1</v>
      </c>
      <c r="D6360" s="74">
        <f t="shared" si="2"/>
        <v>6</v>
      </c>
      <c r="E6360" s="12">
        <f>IFERROR(VLOOKUP(A6360,'IDAR Meter Data'!$A:$B,2,1),"")</f>
        <v>177</v>
      </c>
      <c r="F6360" s="75">
        <f>IF(CECCZ="CZ03",'Outside Temp'!B6360,IF(CECCZ="CZ04",'Outside Temp'!B6361,IF(CECCZ="CZ12",'Outside Temp'!B6362, IF(CECCZ="CZ13",'Outside Temp'!B6363))))</f>
        <v>61</v>
      </c>
      <c r="G6360" s="12">
        <f t="shared" si="3"/>
        <v>1</v>
      </c>
    </row>
    <row r="6361" ht="15.75" customHeight="1">
      <c r="A6361" s="13">
        <v>42191.28125</v>
      </c>
      <c r="B6361" s="73">
        <f t="shared" si="1"/>
        <v>42191</v>
      </c>
      <c r="C6361" s="74">
        <f>IF(NewCustomer="Yes", IF(COUNTIF($I$2:$I$11,B6361)&gt;0,0,WEEKDAY(B6361,2)),IF(COUNTIF($I$2:$I$21,B6361)&gt;0,0,WEEKDAY(B6361,2)))</f>
        <v>1</v>
      </c>
      <c r="D6361" s="74">
        <f t="shared" si="2"/>
        <v>6</v>
      </c>
      <c r="E6361" s="12">
        <f>IFERROR(VLOOKUP(A6361,'IDAR Meter Data'!$A:$B,2,1),"")</f>
        <v>176</v>
      </c>
      <c r="F6361" s="75">
        <f>IF(CECCZ="CZ03",'Outside Temp'!B6361,IF(CECCZ="CZ04",'Outside Temp'!B6362,IF(CECCZ="CZ12",'Outside Temp'!B6363, IF(CECCZ="CZ13",'Outside Temp'!B6364))))</f>
        <v>61</v>
      </c>
      <c r="G6361" s="12">
        <f t="shared" si="3"/>
        <v>1</v>
      </c>
    </row>
    <row r="6362" ht="15.75" customHeight="1">
      <c r="A6362" s="13">
        <v>42191.291666666664</v>
      </c>
      <c r="B6362" s="73">
        <f t="shared" si="1"/>
        <v>42191</v>
      </c>
      <c r="C6362" s="74">
        <f>IF(NewCustomer="Yes", IF(COUNTIF($I$2:$I$11,B6362)&gt;0,0,WEEKDAY(B6362,2)),IF(COUNTIF($I$2:$I$21,B6362)&gt;0,0,WEEKDAY(B6362,2)))</f>
        <v>1</v>
      </c>
      <c r="D6362" s="74">
        <f t="shared" si="2"/>
        <v>7</v>
      </c>
      <c r="E6362" s="12">
        <f>IFERROR(VLOOKUP(A6362,'IDAR Meter Data'!$A:$B,2,1),"")</f>
        <v>171</v>
      </c>
      <c r="F6362" s="75">
        <f>IF(CECCZ="CZ03",'Outside Temp'!B6362,IF(CECCZ="CZ04",'Outside Temp'!B6363,IF(CECCZ="CZ12",'Outside Temp'!B6364, IF(CECCZ="CZ13",'Outside Temp'!B6365))))</f>
        <v>61.06666667</v>
      </c>
      <c r="G6362" s="12">
        <f t="shared" si="3"/>
        <v>1</v>
      </c>
    </row>
    <row r="6363" ht="15.75" customHeight="1">
      <c r="A6363" s="13">
        <v>42191.302083333336</v>
      </c>
      <c r="B6363" s="73">
        <f t="shared" si="1"/>
        <v>42191</v>
      </c>
      <c r="C6363" s="74">
        <f>IF(NewCustomer="Yes", IF(COUNTIF($I$2:$I$11,B6363)&gt;0,0,WEEKDAY(B6363,2)),IF(COUNTIF($I$2:$I$21,B6363)&gt;0,0,WEEKDAY(B6363,2)))</f>
        <v>1</v>
      </c>
      <c r="D6363" s="74">
        <f t="shared" si="2"/>
        <v>7</v>
      </c>
      <c r="E6363" s="12">
        <f>IFERROR(VLOOKUP(A6363,'IDAR Meter Data'!$A:$B,2,1),"")</f>
        <v>172</v>
      </c>
      <c r="F6363" s="75">
        <f>IF(CECCZ="CZ03",'Outside Temp'!B6363,IF(CECCZ="CZ04",'Outside Temp'!B6364,IF(CECCZ="CZ12",'Outside Temp'!B6365, IF(CECCZ="CZ13",'Outside Temp'!B6366))))</f>
        <v>61.31666667</v>
      </c>
      <c r="G6363" s="12">
        <f t="shared" si="3"/>
        <v>1</v>
      </c>
    </row>
    <row r="6364" ht="15.75" customHeight="1">
      <c r="A6364" s="13">
        <v>42191.3125</v>
      </c>
      <c r="B6364" s="73">
        <f t="shared" si="1"/>
        <v>42191</v>
      </c>
      <c r="C6364" s="74">
        <f>IF(NewCustomer="Yes", IF(COUNTIF($I$2:$I$11,B6364)&gt;0,0,WEEKDAY(B6364,2)),IF(COUNTIF($I$2:$I$21,B6364)&gt;0,0,WEEKDAY(B6364,2)))</f>
        <v>1</v>
      </c>
      <c r="D6364" s="74">
        <f t="shared" si="2"/>
        <v>7</v>
      </c>
      <c r="E6364" s="12">
        <f>IFERROR(VLOOKUP(A6364,'IDAR Meter Data'!$A:$B,2,1),"")</f>
        <v>167</v>
      </c>
      <c r="F6364" s="75">
        <f>IF(CECCZ="CZ03",'Outside Temp'!B6364,IF(CECCZ="CZ04",'Outside Temp'!B6365,IF(CECCZ="CZ12",'Outside Temp'!B6366, IF(CECCZ="CZ13",'Outside Temp'!B6367))))</f>
        <v>61.56666667</v>
      </c>
      <c r="G6364" s="12">
        <f t="shared" si="3"/>
        <v>1</v>
      </c>
    </row>
    <row r="6365" ht="15.75" customHeight="1">
      <c r="A6365" s="13">
        <v>42191.322916666664</v>
      </c>
      <c r="B6365" s="73">
        <f t="shared" si="1"/>
        <v>42191</v>
      </c>
      <c r="C6365" s="74">
        <f>IF(NewCustomer="Yes", IF(COUNTIF($I$2:$I$11,B6365)&gt;0,0,WEEKDAY(B6365,2)),IF(COUNTIF($I$2:$I$21,B6365)&gt;0,0,WEEKDAY(B6365,2)))</f>
        <v>1</v>
      </c>
      <c r="D6365" s="74">
        <f t="shared" si="2"/>
        <v>7</v>
      </c>
      <c r="E6365" s="12">
        <f>IFERROR(VLOOKUP(A6365,'IDAR Meter Data'!$A:$B,2,1),"")</f>
        <v>175</v>
      </c>
      <c r="F6365" s="75">
        <f>IF(CECCZ="CZ03",'Outside Temp'!B6365,IF(CECCZ="CZ04",'Outside Temp'!B6366,IF(CECCZ="CZ12",'Outside Temp'!B6367, IF(CECCZ="CZ13",'Outside Temp'!B6368))))</f>
        <v>61.81666667</v>
      </c>
      <c r="G6365" s="12">
        <f t="shared" si="3"/>
        <v>1</v>
      </c>
    </row>
    <row r="6366" ht="15.75" customHeight="1">
      <c r="A6366" s="13">
        <v>42191.333333333336</v>
      </c>
      <c r="B6366" s="73">
        <f t="shared" si="1"/>
        <v>42191</v>
      </c>
      <c r="C6366" s="74">
        <f>IF(NewCustomer="Yes", IF(COUNTIF($I$2:$I$11,B6366)&gt;0,0,WEEKDAY(B6366,2)),IF(COUNTIF($I$2:$I$21,B6366)&gt;0,0,WEEKDAY(B6366,2)))</f>
        <v>1</v>
      </c>
      <c r="D6366" s="74">
        <f t="shared" si="2"/>
        <v>8</v>
      </c>
      <c r="E6366" s="12">
        <f>IFERROR(VLOOKUP(A6366,'IDAR Meter Data'!$A:$B,2,1),"")</f>
        <v>181</v>
      </c>
      <c r="F6366" s="75">
        <f>IF(CECCZ="CZ03",'Outside Temp'!B6366,IF(CECCZ="CZ04",'Outside Temp'!B6367,IF(CECCZ="CZ12",'Outside Temp'!B6368, IF(CECCZ="CZ13",'Outside Temp'!B6369))))</f>
        <v>62.13793103</v>
      </c>
      <c r="G6366" s="12">
        <f t="shared" si="3"/>
        <v>1</v>
      </c>
    </row>
    <row r="6367" ht="15.75" customHeight="1">
      <c r="A6367" s="13">
        <v>42191.34375</v>
      </c>
      <c r="B6367" s="73">
        <f t="shared" si="1"/>
        <v>42191</v>
      </c>
      <c r="C6367" s="74">
        <f>IF(NewCustomer="Yes", IF(COUNTIF($I$2:$I$11,B6367)&gt;0,0,WEEKDAY(B6367,2)),IF(COUNTIF($I$2:$I$21,B6367)&gt;0,0,WEEKDAY(B6367,2)))</f>
        <v>1</v>
      </c>
      <c r="D6367" s="74">
        <f t="shared" si="2"/>
        <v>8</v>
      </c>
      <c r="E6367" s="12">
        <f>IFERROR(VLOOKUP(A6367,'IDAR Meter Data'!$A:$B,2,1),"")</f>
        <v>187</v>
      </c>
      <c r="F6367" s="75">
        <f>IF(CECCZ="CZ03",'Outside Temp'!B6367,IF(CECCZ="CZ04",'Outside Temp'!B6368,IF(CECCZ="CZ12",'Outside Temp'!B6369, IF(CECCZ="CZ13",'Outside Temp'!B6370))))</f>
        <v>62.65517241</v>
      </c>
      <c r="G6367" s="12">
        <f t="shared" si="3"/>
        <v>1</v>
      </c>
    </row>
    <row r="6368" ht="15.75" customHeight="1">
      <c r="A6368" s="13">
        <v>42191.354166666664</v>
      </c>
      <c r="B6368" s="73">
        <f t="shared" si="1"/>
        <v>42191</v>
      </c>
      <c r="C6368" s="74">
        <f>IF(NewCustomer="Yes", IF(COUNTIF($I$2:$I$11,B6368)&gt;0,0,WEEKDAY(B6368,2)),IF(COUNTIF($I$2:$I$21,B6368)&gt;0,0,WEEKDAY(B6368,2)))</f>
        <v>1</v>
      </c>
      <c r="D6368" s="74">
        <f t="shared" si="2"/>
        <v>8</v>
      </c>
      <c r="E6368" s="12">
        <f>IFERROR(VLOOKUP(A6368,'IDAR Meter Data'!$A:$B,2,1),"")</f>
        <v>193</v>
      </c>
      <c r="F6368" s="75">
        <f>IF(CECCZ="CZ03",'Outside Temp'!B6368,IF(CECCZ="CZ04",'Outside Temp'!B6369,IF(CECCZ="CZ12",'Outside Temp'!B6370, IF(CECCZ="CZ13",'Outside Temp'!B6371))))</f>
        <v>63.17241379</v>
      </c>
      <c r="G6368" s="12">
        <f t="shared" si="3"/>
        <v>1</v>
      </c>
    </row>
    <row r="6369" ht="15.75" customHeight="1">
      <c r="A6369" s="13">
        <v>42191.364583333336</v>
      </c>
      <c r="B6369" s="73">
        <f t="shared" si="1"/>
        <v>42191</v>
      </c>
      <c r="C6369" s="74">
        <f>IF(NewCustomer="Yes", IF(COUNTIF($I$2:$I$11,B6369)&gt;0,0,WEEKDAY(B6369,2)),IF(COUNTIF($I$2:$I$21,B6369)&gt;0,0,WEEKDAY(B6369,2)))</f>
        <v>1</v>
      </c>
      <c r="D6369" s="74">
        <f t="shared" si="2"/>
        <v>8</v>
      </c>
      <c r="E6369" s="12">
        <f>IFERROR(VLOOKUP(A6369,'IDAR Meter Data'!$A:$B,2,1),"")</f>
        <v>195</v>
      </c>
      <c r="F6369" s="75">
        <f>IF(CECCZ="CZ03",'Outside Temp'!B6369,IF(CECCZ="CZ04",'Outside Temp'!B6370,IF(CECCZ="CZ12",'Outside Temp'!B6371, IF(CECCZ="CZ13",'Outside Temp'!B6372))))</f>
        <v>63.68965517</v>
      </c>
      <c r="G6369" s="12">
        <f t="shared" si="3"/>
        <v>1</v>
      </c>
    </row>
    <row r="6370" ht="15.75" customHeight="1">
      <c r="A6370" s="13">
        <v>42191.375</v>
      </c>
      <c r="B6370" s="73">
        <f t="shared" si="1"/>
        <v>42191</v>
      </c>
      <c r="C6370" s="74">
        <f>IF(NewCustomer="Yes", IF(COUNTIF($I$2:$I$11,B6370)&gt;0,0,WEEKDAY(B6370,2)),IF(COUNTIF($I$2:$I$21,B6370)&gt;0,0,WEEKDAY(B6370,2)))</f>
        <v>1</v>
      </c>
      <c r="D6370" s="74">
        <f t="shared" si="2"/>
        <v>9</v>
      </c>
      <c r="E6370" s="12">
        <f>IFERROR(VLOOKUP(A6370,'IDAR Meter Data'!$A:$B,2,1),"")</f>
        <v>203</v>
      </c>
      <c r="F6370" s="75">
        <f>IF(CECCZ="CZ03",'Outside Temp'!B6370,IF(CECCZ="CZ04",'Outside Temp'!B6371,IF(CECCZ="CZ12",'Outside Temp'!B6372, IF(CECCZ="CZ13",'Outside Temp'!B6373))))</f>
        <v>64.2</v>
      </c>
      <c r="G6370" s="12">
        <f t="shared" si="3"/>
        <v>1</v>
      </c>
    </row>
    <row r="6371" ht="15.75" customHeight="1">
      <c r="A6371" s="13">
        <v>42191.385416666664</v>
      </c>
      <c r="B6371" s="73">
        <f t="shared" si="1"/>
        <v>42191</v>
      </c>
      <c r="C6371" s="74">
        <f>IF(NewCustomer="Yes", IF(COUNTIF($I$2:$I$11,B6371)&gt;0,0,WEEKDAY(B6371,2)),IF(COUNTIF($I$2:$I$21,B6371)&gt;0,0,WEEKDAY(B6371,2)))</f>
        <v>1</v>
      </c>
      <c r="D6371" s="74">
        <f t="shared" si="2"/>
        <v>9</v>
      </c>
      <c r="E6371" s="12">
        <f>IFERROR(VLOOKUP(A6371,'IDAR Meter Data'!$A:$B,2,1),"")</f>
        <v>212</v>
      </c>
      <c r="F6371" s="75">
        <f>IF(CECCZ="CZ03",'Outside Temp'!B6371,IF(CECCZ="CZ04",'Outside Temp'!B6372,IF(CECCZ="CZ12",'Outside Temp'!B6373, IF(CECCZ="CZ13",'Outside Temp'!B6374))))</f>
        <v>64.95</v>
      </c>
      <c r="G6371" s="12">
        <f t="shared" si="3"/>
        <v>1</v>
      </c>
    </row>
    <row r="6372" ht="15.75" customHeight="1">
      <c r="A6372" s="13">
        <v>42191.395833333336</v>
      </c>
      <c r="B6372" s="73">
        <f t="shared" si="1"/>
        <v>42191</v>
      </c>
      <c r="C6372" s="74">
        <f>IF(NewCustomer="Yes", IF(COUNTIF($I$2:$I$11,B6372)&gt;0,0,WEEKDAY(B6372,2)),IF(COUNTIF($I$2:$I$21,B6372)&gt;0,0,WEEKDAY(B6372,2)))</f>
        <v>1</v>
      </c>
      <c r="D6372" s="74">
        <f t="shared" si="2"/>
        <v>9</v>
      </c>
      <c r="E6372" s="12">
        <f>IFERROR(VLOOKUP(A6372,'IDAR Meter Data'!$A:$B,2,1),"")</f>
        <v>218</v>
      </c>
      <c r="F6372" s="75">
        <f>IF(CECCZ="CZ03",'Outside Temp'!B6372,IF(CECCZ="CZ04",'Outside Temp'!B6373,IF(CECCZ="CZ12",'Outside Temp'!B6374, IF(CECCZ="CZ13",'Outside Temp'!B6375))))</f>
        <v>65.7</v>
      </c>
      <c r="G6372" s="12">
        <f t="shared" si="3"/>
        <v>2</v>
      </c>
    </row>
    <row r="6373" ht="15.75" customHeight="1">
      <c r="A6373" s="13">
        <v>42191.40625</v>
      </c>
      <c r="B6373" s="73">
        <f t="shared" si="1"/>
        <v>42191</v>
      </c>
      <c r="C6373" s="74">
        <f>IF(NewCustomer="Yes", IF(COUNTIF($I$2:$I$11,B6373)&gt;0,0,WEEKDAY(B6373,2)),IF(COUNTIF($I$2:$I$21,B6373)&gt;0,0,WEEKDAY(B6373,2)))</f>
        <v>1</v>
      </c>
      <c r="D6373" s="74">
        <f t="shared" si="2"/>
        <v>9</v>
      </c>
      <c r="E6373" s="12">
        <f>IFERROR(VLOOKUP(A6373,'IDAR Meter Data'!$A:$B,2,1),"")</f>
        <v>215</v>
      </c>
      <c r="F6373" s="75">
        <f>IF(CECCZ="CZ03",'Outside Temp'!B6373,IF(CECCZ="CZ04",'Outside Temp'!B6374,IF(CECCZ="CZ12",'Outside Temp'!B6375, IF(CECCZ="CZ13",'Outside Temp'!B6376))))</f>
        <v>66.45</v>
      </c>
      <c r="G6373" s="12">
        <f t="shared" si="3"/>
        <v>2</v>
      </c>
    </row>
    <row r="6374" ht="15.75" customHeight="1">
      <c r="A6374" s="13">
        <v>42191.416666666664</v>
      </c>
      <c r="B6374" s="73">
        <f t="shared" si="1"/>
        <v>42191</v>
      </c>
      <c r="C6374" s="74">
        <f>IF(NewCustomer="Yes", IF(COUNTIF($I$2:$I$11,B6374)&gt;0,0,WEEKDAY(B6374,2)),IF(COUNTIF($I$2:$I$21,B6374)&gt;0,0,WEEKDAY(B6374,2)))</f>
        <v>1</v>
      </c>
      <c r="D6374" s="74">
        <f t="shared" si="2"/>
        <v>10</v>
      </c>
      <c r="E6374" s="12">
        <f>IFERROR(VLOOKUP(A6374,'IDAR Meter Data'!$A:$B,2,1),"")</f>
        <v>225</v>
      </c>
      <c r="F6374" s="75">
        <f>IF(CECCZ="CZ03",'Outside Temp'!B6374,IF(CECCZ="CZ04",'Outside Temp'!B6375,IF(CECCZ="CZ12",'Outside Temp'!B6376, IF(CECCZ="CZ13",'Outside Temp'!B6377))))</f>
        <v>67.13333333</v>
      </c>
      <c r="G6374" s="12">
        <f t="shared" si="3"/>
        <v>2</v>
      </c>
    </row>
    <row r="6375" ht="15.75" customHeight="1">
      <c r="A6375" s="13">
        <v>42191.427083333336</v>
      </c>
      <c r="B6375" s="73">
        <f t="shared" si="1"/>
        <v>42191</v>
      </c>
      <c r="C6375" s="74">
        <f>IF(NewCustomer="Yes", IF(COUNTIF($I$2:$I$11,B6375)&gt;0,0,WEEKDAY(B6375,2)),IF(COUNTIF($I$2:$I$21,B6375)&gt;0,0,WEEKDAY(B6375,2)))</f>
        <v>1</v>
      </c>
      <c r="D6375" s="74">
        <f t="shared" si="2"/>
        <v>10</v>
      </c>
      <c r="E6375" s="12">
        <f>IFERROR(VLOOKUP(A6375,'IDAR Meter Data'!$A:$B,2,1),"")</f>
        <v>218</v>
      </c>
      <c r="F6375" s="75">
        <f>IF(CECCZ="CZ03",'Outside Temp'!B6375,IF(CECCZ="CZ04",'Outside Temp'!B6376,IF(CECCZ="CZ12",'Outside Temp'!B6377, IF(CECCZ="CZ13",'Outside Temp'!B6378))))</f>
        <v>67.63333333</v>
      </c>
      <c r="G6375" s="12">
        <f t="shared" si="3"/>
        <v>2</v>
      </c>
    </row>
    <row r="6376" ht="15.75" customHeight="1">
      <c r="A6376" s="13">
        <v>42191.4375</v>
      </c>
      <c r="B6376" s="73">
        <f t="shared" si="1"/>
        <v>42191</v>
      </c>
      <c r="C6376" s="74">
        <f>IF(NewCustomer="Yes", IF(COUNTIF($I$2:$I$11,B6376)&gt;0,0,WEEKDAY(B6376,2)),IF(COUNTIF($I$2:$I$21,B6376)&gt;0,0,WEEKDAY(B6376,2)))</f>
        <v>1</v>
      </c>
      <c r="D6376" s="74">
        <f t="shared" si="2"/>
        <v>10</v>
      </c>
      <c r="E6376" s="12">
        <f>IFERROR(VLOOKUP(A6376,'IDAR Meter Data'!$A:$B,2,1),"")</f>
        <v>221</v>
      </c>
      <c r="F6376" s="75">
        <f>IF(CECCZ="CZ03",'Outside Temp'!B6376,IF(CECCZ="CZ04",'Outside Temp'!B6377,IF(CECCZ="CZ12",'Outside Temp'!B6378, IF(CECCZ="CZ13",'Outside Temp'!B6379))))</f>
        <v>68.13333333</v>
      </c>
      <c r="G6376" s="12">
        <f t="shared" si="3"/>
        <v>2</v>
      </c>
    </row>
    <row r="6377" ht="15.75" customHeight="1">
      <c r="A6377" s="13">
        <v>42191.447916666664</v>
      </c>
      <c r="B6377" s="73">
        <f t="shared" si="1"/>
        <v>42191</v>
      </c>
      <c r="C6377" s="74">
        <f>IF(NewCustomer="Yes", IF(COUNTIF($I$2:$I$11,B6377)&gt;0,0,WEEKDAY(B6377,2)),IF(COUNTIF($I$2:$I$21,B6377)&gt;0,0,WEEKDAY(B6377,2)))</f>
        <v>1</v>
      </c>
      <c r="D6377" s="74">
        <f t="shared" si="2"/>
        <v>10</v>
      </c>
      <c r="E6377" s="12">
        <f>IFERROR(VLOOKUP(A6377,'IDAR Meter Data'!$A:$B,2,1),"")</f>
        <v>225</v>
      </c>
      <c r="F6377" s="75">
        <f>IF(CECCZ="CZ03",'Outside Temp'!B6377,IF(CECCZ="CZ04",'Outside Temp'!B6378,IF(CECCZ="CZ12",'Outside Temp'!B6379, IF(CECCZ="CZ13",'Outside Temp'!B6380))))</f>
        <v>68.63333333</v>
      </c>
      <c r="G6377" s="12">
        <f t="shared" si="3"/>
        <v>2</v>
      </c>
    </row>
    <row r="6378" ht="15.75" customHeight="1">
      <c r="A6378" s="13">
        <v>42191.458333333336</v>
      </c>
      <c r="B6378" s="73">
        <f t="shared" si="1"/>
        <v>42191</v>
      </c>
      <c r="C6378" s="74">
        <f>IF(NewCustomer="Yes", IF(COUNTIF($I$2:$I$11,B6378)&gt;0,0,WEEKDAY(B6378,2)),IF(COUNTIF($I$2:$I$21,B6378)&gt;0,0,WEEKDAY(B6378,2)))</f>
        <v>1</v>
      </c>
      <c r="D6378" s="74">
        <f t="shared" si="2"/>
        <v>11</v>
      </c>
      <c r="E6378" s="12">
        <f>IFERROR(VLOOKUP(A6378,'IDAR Meter Data'!$A:$B,2,1),"")</f>
        <v>238</v>
      </c>
      <c r="F6378" s="75">
        <f>IF(CECCZ="CZ03",'Outside Temp'!B6378,IF(CECCZ="CZ04",'Outside Temp'!B6379,IF(CECCZ="CZ12",'Outside Temp'!B6380, IF(CECCZ="CZ13",'Outside Temp'!B6381))))</f>
        <v>69.06666667</v>
      </c>
      <c r="G6378" s="12">
        <f t="shared" si="3"/>
        <v>2</v>
      </c>
    </row>
    <row r="6379" ht="15.75" customHeight="1">
      <c r="A6379" s="13">
        <v>42191.46875</v>
      </c>
      <c r="B6379" s="73">
        <f t="shared" si="1"/>
        <v>42191</v>
      </c>
      <c r="C6379" s="74">
        <f>IF(NewCustomer="Yes", IF(COUNTIF($I$2:$I$11,B6379)&gt;0,0,WEEKDAY(B6379,2)),IF(COUNTIF($I$2:$I$21,B6379)&gt;0,0,WEEKDAY(B6379,2)))</f>
        <v>1</v>
      </c>
      <c r="D6379" s="74">
        <f t="shared" si="2"/>
        <v>11</v>
      </c>
      <c r="E6379" s="12">
        <f>IFERROR(VLOOKUP(A6379,'IDAR Meter Data'!$A:$B,2,1),"")</f>
        <v>244</v>
      </c>
      <c r="F6379" s="75">
        <f>IF(CECCZ="CZ03",'Outside Temp'!B6379,IF(CECCZ="CZ04",'Outside Temp'!B6380,IF(CECCZ="CZ12",'Outside Temp'!B6381, IF(CECCZ="CZ13",'Outside Temp'!B6382))))</f>
        <v>69.31666667</v>
      </c>
      <c r="G6379" s="12">
        <f t="shared" si="3"/>
        <v>2</v>
      </c>
    </row>
    <row r="6380" ht="15.75" customHeight="1">
      <c r="A6380" s="13">
        <v>42191.479166666664</v>
      </c>
      <c r="B6380" s="73">
        <f t="shared" si="1"/>
        <v>42191</v>
      </c>
      <c r="C6380" s="74">
        <f>IF(NewCustomer="Yes", IF(COUNTIF($I$2:$I$11,B6380)&gt;0,0,WEEKDAY(B6380,2)),IF(COUNTIF($I$2:$I$21,B6380)&gt;0,0,WEEKDAY(B6380,2)))</f>
        <v>1</v>
      </c>
      <c r="D6380" s="74">
        <f t="shared" si="2"/>
        <v>11</v>
      </c>
      <c r="E6380" s="12">
        <f>IFERROR(VLOOKUP(A6380,'IDAR Meter Data'!$A:$B,2,1),"")</f>
        <v>239</v>
      </c>
      <c r="F6380" s="75">
        <f>IF(CECCZ="CZ03",'Outside Temp'!B6380,IF(CECCZ="CZ04",'Outside Temp'!B6381,IF(CECCZ="CZ12",'Outside Temp'!B6382, IF(CECCZ="CZ13",'Outside Temp'!B6383))))</f>
        <v>69.56666667</v>
      </c>
      <c r="G6380" s="12">
        <f t="shared" si="3"/>
        <v>2</v>
      </c>
    </row>
    <row r="6381" ht="15.75" customHeight="1">
      <c r="A6381" s="13">
        <v>42191.489583333336</v>
      </c>
      <c r="B6381" s="73">
        <f t="shared" si="1"/>
        <v>42191</v>
      </c>
      <c r="C6381" s="74">
        <f>IF(NewCustomer="Yes", IF(COUNTIF($I$2:$I$11,B6381)&gt;0,0,WEEKDAY(B6381,2)),IF(COUNTIF($I$2:$I$21,B6381)&gt;0,0,WEEKDAY(B6381,2)))</f>
        <v>1</v>
      </c>
      <c r="D6381" s="74">
        <f t="shared" si="2"/>
        <v>11</v>
      </c>
      <c r="E6381" s="12">
        <f>IFERROR(VLOOKUP(A6381,'IDAR Meter Data'!$A:$B,2,1),"")</f>
        <v>238</v>
      </c>
      <c r="F6381" s="75">
        <f>IF(CECCZ="CZ03",'Outside Temp'!B6381,IF(CECCZ="CZ04",'Outside Temp'!B6382,IF(CECCZ="CZ12",'Outside Temp'!B6383, IF(CECCZ="CZ13",'Outside Temp'!B6384))))</f>
        <v>69.81666667</v>
      </c>
      <c r="G6381" s="12">
        <f t="shared" si="3"/>
        <v>2</v>
      </c>
    </row>
    <row r="6382" ht="15.75" customHeight="1">
      <c r="A6382" s="13">
        <v>42191.5</v>
      </c>
      <c r="B6382" s="73">
        <f t="shared" si="1"/>
        <v>42191</v>
      </c>
      <c r="C6382" s="74">
        <f>IF(NewCustomer="Yes", IF(COUNTIF($I$2:$I$11,B6382)&gt;0,0,WEEKDAY(B6382,2)),IF(COUNTIF($I$2:$I$21,B6382)&gt;0,0,WEEKDAY(B6382,2)))</f>
        <v>1</v>
      </c>
      <c r="D6382" s="74">
        <f t="shared" si="2"/>
        <v>12</v>
      </c>
      <c r="E6382" s="12">
        <f>IFERROR(VLOOKUP(A6382,'IDAR Meter Data'!$A:$B,2,1),"")</f>
        <v>241</v>
      </c>
      <c r="F6382" s="75">
        <f>IF(CECCZ="CZ03",'Outside Temp'!B6382,IF(CECCZ="CZ04",'Outside Temp'!B6383,IF(CECCZ="CZ12",'Outside Temp'!B6384, IF(CECCZ="CZ13",'Outside Temp'!B6385))))</f>
        <v>70.06666667</v>
      </c>
      <c r="G6382" s="12">
        <f t="shared" si="3"/>
        <v>3</v>
      </c>
    </row>
    <row r="6383" ht="15.75" customHeight="1">
      <c r="A6383" s="13">
        <v>42191.510416666664</v>
      </c>
      <c r="B6383" s="73">
        <f t="shared" si="1"/>
        <v>42191</v>
      </c>
      <c r="C6383" s="74">
        <f>IF(NewCustomer="Yes", IF(COUNTIF($I$2:$I$11,B6383)&gt;0,0,WEEKDAY(B6383,2)),IF(COUNTIF($I$2:$I$21,B6383)&gt;0,0,WEEKDAY(B6383,2)))</f>
        <v>1</v>
      </c>
      <c r="D6383" s="74">
        <f t="shared" si="2"/>
        <v>12</v>
      </c>
      <c r="E6383" s="12">
        <f>IFERROR(VLOOKUP(A6383,'IDAR Meter Data'!$A:$B,2,1),"")</f>
        <v>250</v>
      </c>
      <c r="F6383" s="75">
        <f>IF(CECCZ="CZ03",'Outside Temp'!B6383,IF(CECCZ="CZ04",'Outside Temp'!B6384,IF(CECCZ="CZ12",'Outside Temp'!B6385, IF(CECCZ="CZ13",'Outside Temp'!B6386))))</f>
        <v>70.31666667</v>
      </c>
      <c r="G6383" s="12">
        <f t="shared" si="3"/>
        <v>3</v>
      </c>
    </row>
    <row r="6384" ht="15.75" customHeight="1">
      <c r="A6384" s="13">
        <v>42191.520833333336</v>
      </c>
      <c r="B6384" s="73">
        <f t="shared" si="1"/>
        <v>42191</v>
      </c>
      <c r="C6384" s="74">
        <f>IF(NewCustomer="Yes", IF(COUNTIF($I$2:$I$11,B6384)&gt;0,0,WEEKDAY(B6384,2)),IF(COUNTIF($I$2:$I$21,B6384)&gt;0,0,WEEKDAY(B6384,2)))</f>
        <v>1</v>
      </c>
      <c r="D6384" s="74">
        <f t="shared" si="2"/>
        <v>12</v>
      </c>
      <c r="E6384" s="12">
        <f>IFERROR(VLOOKUP(A6384,'IDAR Meter Data'!$A:$B,2,1),"")</f>
        <v>251</v>
      </c>
      <c r="F6384" s="75">
        <f>IF(CECCZ="CZ03",'Outside Temp'!B6384,IF(CECCZ="CZ04",'Outside Temp'!B6385,IF(CECCZ="CZ12",'Outside Temp'!B6386, IF(CECCZ="CZ13",'Outside Temp'!B6387))))</f>
        <v>70.56666667</v>
      </c>
      <c r="G6384" s="12">
        <f t="shared" si="3"/>
        <v>3</v>
      </c>
    </row>
    <row r="6385" ht="15.75" customHeight="1">
      <c r="A6385" s="13">
        <v>42191.53125</v>
      </c>
      <c r="B6385" s="73">
        <f t="shared" si="1"/>
        <v>42191</v>
      </c>
      <c r="C6385" s="74">
        <f>IF(NewCustomer="Yes", IF(COUNTIF($I$2:$I$11,B6385)&gt;0,0,WEEKDAY(B6385,2)),IF(COUNTIF($I$2:$I$21,B6385)&gt;0,0,WEEKDAY(B6385,2)))</f>
        <v>1</v>
      </c>
      <c r="D6385" s="74">
        <f t="shared" si="2"/>
        <v>12</v>
      </c>
      <c r="E6385" s="12">
        <f>IFERROR(VLOOKUP(A6385,'IDAR Meter Data'!$A:$B,2,1),"")</f>
        <v>246</v>
      </c>
      <c r="F6385" s="75">
        <f>IF(CECCZ="CZ03",'Outside Temp'!B6385,IF(CECCZ="CZ04",'Outside Temp'!B6386,IF(CECCZ="CZ12",'Outside Temp'!B6387, IF(CECCZ="CZ13",'Outside Temp'!B6388))))</f>
        <v>70.81666667</v>
      </c>
      <c r="G6385" s="12">
        <f t="shared" si="3"/>
        <v>3</v>
      </c>
    </row>
    <row r="6386" ht="15.75" customHeight="1">
      <c r="A6386" s="13">
        <v>42191.541666666664</v>
      </c>
      <c r="B6386" s="73">
        <f t="shared" si="1"/>
        <v>42191</v>
      </c>
      <c r="C6386" s="74">
        <f>IF(NewCustomer="Yes", IF(COUNTIF($I$2:$I$11,B6386)&gt;0,0,WEEKDAY(B6386,2)),IF(COUNTIF($I$2:$I$21,B6386)&gt;0,0,WEEKDAY(B6386,2)))</f>
        <v>1</v>
      </c>
      <c r="D6386" s="74">
        <f t="shared" si="2"/>
        <v>13</v>
      </c>
      <c r="E6386" s="12">
        <f>IFERROR(VLOOKUP(A6386,'IDAR Meter Data'!$A:$B,2,1),"")</f>
        <v>244</v>
      </c>
      <c r="F6386" s="75">
        <f>IF(CECCZ="CZ03",'Outside Temp'!B6386,IF(CECCZ="CZ04",'Outside Temp'!B6387,IF(CECCZ="CZ12",'Outside Temp'!B6388, IF(CECCZ="CZ13",'Outside Temp'!B6389))))</f>
        <v>70.93333333</v>
      </c>
      <c r="G6386" s="12">
        <f t="shared" si="3"/>
        <v>3</v>
      </c>
    </row>
    <row r="6387" ht="15.75" customHeight="1">
      <c r="A6387" s="13">
        <v>42191.552083333336</v>
      </c>
      <c r="B6387" s="73">
        <f t="shared" si="1"/>
        <v>42191</v>
      </c>
      <c r="C6387" s="74">
        <f>IF(NewCustomer="Yes", IF(COUNTIF($I$2:$I$11,B6387)&gt;0,0,WEEKDAY(B6387,2)),IF(COUNTIF($I$2:$I$21,B6387)&gt;0,0,WEEKDAY(B6387,2)))</f>
        <v>1</v>
      </c>
      <c r="D6387" s="74">
        <f t="shared" si="2"/>
        <v>13</v>
      </c>
      <c r="E6387" s="12">
        <f>IFERROR(VLOOKUP(A6387,'IDAR Meter Data'!$A:$B,2,1),"")</f>
        <v>253</v>
      </c>
      <c r="F6387" s="75">
        <f>IF(CECCZ="CZ03",'Outside Temp'!B6387,IF(CECCZ="CZ04",'Outside Temp'!B6388,IF(CECCZ="CZ12",'Outside Temp'!B6389, IF(CECCZ="CZ13",'Outside Temp'!B6390))))</f>
        <v>70.68333333</v>
      </c>
      <c r="G6387" s="12">
        <f t="shared" si="3"/>
        <v>3</v>
      </c>
    </row>
    <row r="6388" ht="15.75" customHeight="1">
      <c r="A6388" s="13">
        <v>42191.5625</v>
      </c>
      <c r="B6388" s="73">
        <f t="shared" si="1"/>
        <v>42191</v>
      </c>
      <c r="C6388" s="74">
        <f>IF(NewCustomer="Yes", IF(COUNTIF($I$2:$I$11,B6388)&gt;0,0,WEEKDAY(B6388,2)),IF(COUNTIF($I$2:$I$21,B6388)&gt;0,0,WEEKDAY(B6388,2)))</f>
        <v>1</v>
      </c>
      <c r="D6388" s="74">
        <f t="shared" si="2"/>
        <v>13</v>
      </c>
      <c r="E6388" s="12">
        <f>IFERROR(VLOOKUP(A6388,'IDAR Meter Data'!$A:$B,2,1),"")</f>
        <v>252</v>
      </c>
      <c r="F6388" s="75">
        <f>IF(CECCZ="CZ03",'Outside Temp'!B6388,IF(CECCZ="CZ04",'Outside Temp'!B6389,IF(CECCZ="CZ12",'Outside Temp'!B6390, IF(CECCZ="CZ13",'Outside Temp'!B6391))))</f>
        <v>70.43333333</v>
      </c>
      <c r="G6388" s="12">
        <f t="shared" si="3"/>
        <v>3</v>
      </c>
    </row>
    <row r="6389" ht="15.75" customHeight="1">
      <c r="A6389" s="13">
        <v>42191.572916666664</v>
      </c>
      <c r="B6389" s="73">
        <f t="shared" si="1"/>
        <v>42191</v>
      </c>
      <c r="C6389" s="74">
        <f>IF(NewCustomer="Yes", IF(COUNTIF($I$2:$I$11,B6389)&gt;0,0,WEEKDAY(B6389,2)),IF(COUNTIF($I$2:$I$21,B6389)&gt;0,0,WEEKDAY(B6389,2)))</f>
        <v>1</v>
      </c>
      <c r="D6389" s="74">
        <f t="shared" si="2"/>
        <v>13</v>
      </c>
      <c r="E6389" s="12">
        <f>IFERROR(VLOOKUP(A6389,'IDAR Meter Data'!$A:$B,2,1),"")</f>
        <v>250</v>
      </c>
      <c r="F6389" s="75">
        <f>IF(CECCZ="CZ03",'Outside Temp'!B6389,IF(CECCZ="CZ04",'Outside Temp'!B6390,IF(CECCZ="CZ12",'Outside Temp'!B6391, IF(CECCZ="CZ13",'Outside Temp'!B6392))))</f>
        <v>70.18333333</v>
      </c>
      <c r="G6389" s="12">
        <f t="shared" si="3"/>
        <v>3</v>
      </c>
    </row>
    <row r="6390" ht="15.75" customHeight="1">
      <c r="A6390" s="13">
        <v>42191.583333333336</v>
      </c>
      <c r="B6390" s="73">
        <f t="shared" si="1"/>
        <v>42191</v>
      </c>
      <c r="C6390" s="74">
        <f>IF(NewCustomer="Yes", IF(COUNTIF($I$2:$I$11,B6390)&gt;0,0,WEEKDAY(B6390,2)),IF(COUNTIF($I$2:$I$21,B6390)&gt;0,0,WEEKDAY(B6390,2)))</f>
        <v>1</v>
      </c>
      <c r="D6390" s="74">
        <f t="shared" si="2"/>
        <v>14</v>
      </c>
      <c r="E6390" s="12">
        <f>IFERROR(VLOOKUP(A6390,'IDAR Meter Data'!$A:$B,2,1),"")</f>
        <v>250</v>
      </c>
      <c r="F6390" s="75">
        <f>IF(CECCZ="CZ03",'Outside Temp'!B6390,IF(CECCZ="CZ04",'Outside Temp'!B6391,IF(CECCZ="CZ12",'Outside Temp'!B6392, IF(CECCZ="CZ13",'Outside Temp'!B6393))))</f>
        <v>70</v>
      </c>
      <c r="G6390" s="12">
        <f t="shared" si="3"/>
        <v>2</v>
      </c>
    </row>
    <row r="6391" ht="15.75" customHeight="1">
      <c r="A6391" s="13">
        <v>42191.59375</v>
      </c>
      <c r="B6391" s="73">
        <f t="shared" si="1"/>
        <v>42191</v>
      </c>
      <c r="C6391" s="74">
        <f>IF(NewCustomer="Yes", IF(COUNTIF($I$2:$I$11,B6391)&gt;0,0,WEEKDAY(B6391,2)),IF(COUNTIF($I$2:$I$21,B6391)&gt;0,0,WEEKDAY(B6391,2)))</f>
        <v>1</v>
      </c>
      <c r="D6391" s="74">
        <f t="shared" si="2"/>
        <v>14</v>
      </c>
      <c r="E6391" s="12">
        <f>IFERROR(VLOOKUP(A6391,'IDAR Meter Data'!$A:$B,2,1),"")</f>
        <v>256</v>
      </c>
      <c r="F6391" s="75">
        <f>IF(CECCZ="CZ03",'Outside Temp'!B6391,IF(CECCZ="CZ04",'Outside Temp'!B6392,IF(CECCZ="CZ12",'Outside Temp'!B6393, IF(CECCZ="CZ13",'Outside Temp'!B6394))))</f>
        <v>70</v>
      </c>
      <c r="G6391" s="12">
        <f t="shared" si="3"/>
        <v>2</v>
      </c>
    </row>
    <row r="6392" ht="15.75" customHeight="1">
      <c r="A6392" s="13">
        <v>42191.604166666664</v>
      </c>
      <c r="B6392" s="73">
        <f t="shared" si="1"/>
        <v>42191</v>
      </c>
      <c r="C6392" s="74">
        <f>IF(NewCustomer="Yes", IF(COUNTIF($I$2:$I$11,B6392)&gt;0,0,WEEKDAY(B6392,2)),IF(COUNTIF($I$2:$I$21,B6392)&gt;0,0,WEEKDAY(B6392,2)))</f>
        <v>1</v>
      </c>
      <c r="D6392" s="74">
        <f t="shared" si="2"/>
        <v>14</v>
      </c>
      <c r="E6392" s="12">
        <f>IFERROR(VLOOKUP(A6392,'IDAR Meter Data'!$A:$B,2,1),"")</f>
        <v>261</v>
      </c>
      <c r="F6392" s="75">
        <f>IF(CECCZ="CZ03",'Outside Temp'!B6392,IF(CECCZ="CZ04",'Outside Temp'!B6393,IF(CECCZ="CZ12",'Outside Temp'!B6394, IF(CECCZ="CZ13",'Outside Temp'!B6395))))</f>
        <v>70</v>
      </c>
      <c r="G6392" s="12">
        <f t="shared" si="3"/>
        <v>2</v>
      </c>
    </row>
    <row r="6393" ht="15.75" customHeight="1">
      <c r="A6393" s="13">
        <v>42191.614583333336</v>
      </c>
      <c r="B6393" s="73">
        <f t="shared" si="1"/>
        <v>42191</v>
      </c>
      <c r="C6393" s="74">
        <f>IF(NewCustomer="Yes", IF(COUNTIF($I$2:$I$11,B6393)&gt;0,0,WEEKDAY(B6393,2)),IF(COUNTIF($I$2:$I$21,B6393)&gt;0,0,WEEKDAY(B6393,2)))</f>
        <v>1</v>
      </c>
      <c r="D6393" s="74">
        <f t="shared" si="2"/>
        <v>14</v>
      </c>
      <c r="E6393" s="12">
        <f>IFERROR(VLOOKUP(A6393,'IDAR Meter Data'!$A:$B,2,1),"")</f>
        <v>258</v>
      </c>
      <c r="F6393" s="75">
        <f>IF(CECCZ="CZ03",'Outside Temp'!B6393,IF(CECCZ="CZ04",'Outside Temp'!B6394,IF(CECCZ="CZ12",'Outside Temp'!B6395, IF(CECCZ="CZ13",'Outside Temp'!B6396))))</f>
        <v>70</v>
      </c>
      <c r="G6393" s="12">
        <f t="shared" si="3"/>
        <v>2</v>
      </c>
    </row>
    <row r="6394" ht="15.75" customHeight="1">
      <c r="A6394" s="13">
        <v>42191.625</v>
      </c>
      <c r="B6394" s="73">
        <f t="shared" si="1"/>
        <v>42191</v>
      </c>
      <c r="C6394" s="74">
        <f>IF(NewCustomer="Yes", IF(COUNTIF($I$2:$I$11,B6394)&gt;0,0,WEEKDAY(B6394,2)),IF(COUNTIF($I$2:$I$21,B6394)&gt;0,0,WEEKDAY(B6394,2)))</f>
        <v>1</v>
      </c>
      <c r="D6394" s="74">
        <f t="shared" si="2"/>
        <v>15</v>
      </c>
      <c r="E6394" s="12">
        <f>IFERROR(VLOOKUP(A6394,'IDAR Meter Data'!$A:$B,2,1),"")</f>
        <v>253</v>
      </c>
      <c r="F6394" s="75">
        <f>IF(CECCZ="CZ03",'Outside Temp'!B6394,IF(CECCZ="CZ04",'Outside Temp'!B6395,IF(CECCZ="CZ12",'Outside Temp'!B6396, IF(CECCZ="CZ13",'Outside Temp'!B6397))))</f>
        <v>70.06666667</v>
      </c>
      <c r="G6394" s="12">
        <f t="shared" si="3"/>
        <v>3</v>
      </c>
    </row>
    <row r="6395" ht="15.75" customHeight="1">
      <c r="A6395" s="13">
        <v>42191.635416666664</v>
      </c>
      <c r="B6395" s="73">
        <f t="shared" si="1"/>
        <v>42191</v>
      </c>
      <c r="C6395" s="74">
        <f>IF(NewCustomer="Yes", IF(COUNTIF($I$2:$I$11,B6395)&gt;0,0,WEEKDAY(B6395,2)),IF(COUNTIF($I$2:$I$21,B6395)&gt;0,0,WEEKDAY(B6395,2)))</f>
        <v>1</v>
      </c>
      <c r="D6395" s="74">
        <f t="shared" si="2"/>
        <v>15</v>
      </c>
      <c r="E6395" s="12">
        <f>IFERROR(VLOOKUP(A6395,'IDAR Meter Data'!$A:$B,2,1),"")</f>
        <v>257</v>
      </c>
      <c r="F6395" s="75">
        <f>IF(CECCZ="CZ03",'Outside Temp'!B6395,IF(CECCZ="CZ04",'Outside Temp'!B6396,IF(CECCZ="CZ12",'Outside Temp'!B6397, IF(CECCZ="CZ13",'Outside Temp'!B6398))))</f>
        <v>70.31666667</v>
      </c>
      <c r="G6395" s="12">
        <f t="shared" si="3"/>
        <v>3</v>
      </c>
    </row>
    <row r="6396" ht="15.75" customHeight="1">
      <c r="A6396" s="13">
        <v>42191.645833333336</v>
      </c>
      <c r="B6396" s="73">
        <f t="shared" si="1"/>
        <v>42191</v>
      </c>
      <c r="C6396" s="74">
        <f>IF(NewCustomer="Yes", IF(COUNTIF($I$2:$I$11,B6396)&gt;0,0,WEEKDAY(B6396,2)),IF(COUNTIF($I$2:$I$21,B6396)&gt;0,0,WEEKDAY(B6396,2)))</f>
        <v>1</v>
      </c>
      <c r="D6396" s="74">
        <f t="shared" si="2"/>
        <v>15</v>
      </c>
      <c r="E6396" s="12">
        <f>IFERROR(VLOOKUP(A6396,'IDAR Meter Data'!$A:$B,2,1),"")</f>
        <v>270</v>
      </c>
      <c r="F6396" s="75">
        <f>IF(CECCZ="CZ03",'Outside Temp'!B6396,IF(CECCZ="CZ04",'Outside Temp'!B6397,IF(CECCZ="CZ12",'Outside Temp'!B6398, IF(CECCZ="CZ13",'Outside Temp'!B6399))))</f>
        <v>70.56666667</v>
      </c>
      <c r="G6396" s="12">
        <f t="shared" si="3"/>
        <v>3</v>
      </c>
    </row>
    <row r="6397" ht="15.75" customHeight="1">
      <c r="A6397" s="13">
        <v>42191.65625</v>
      </c>
      <c r="B6397" s="73">
        <f t="shared" si="1"/>
        <v>42191</v>
      </c>
      <c r="C6397" s="74">
        <f>IF(NewCustomer="Yes", IF(COUNTIF($I$2:$I$11,B6397)&gt;0,0,WEEKDAY(B6397,2)),IF(COUNTIF($I$2:$I$21,B6397)&gt;0,0,WEEKDAY(B6397,2)))</f>
        <v>1</v>
      </c>
      <c r="D6397" s="74">
        <f t="shared" si="2"/>
        <v>15</v>
      </c>
      <c r="E6397" s="12">
        <f>IFERROR(VLOOKUP(A6397,'IDAR Meter Data'!$A:$B,2,1),"")</f>
        <v>264</v>
      </c>
      <c r="F6397" s="75">
        <f>IF(CECCZ="CZ03",'Outside Temp'!B6397,IF(CECCZ="CZ04",'Outside Temp'!B6398,IF(CECCZ="CZ12",'Outside Temp'!B6399, IF(CECCZ="CZ13",'Outside Temp'!B6400))))</f>
        <v>70.81666667</v>
      </c>
      <c r="G6397" s="12">
        <f t="shared" si="3"/>
        <v>3</v>
      </c>
    </row>
    <row r="6398" ht="15.75" customHeight="1">
      <c r="A6398" s="13">
        <v>42191.666666666664</v>
      </c>
      <c r="B6398" s="73">
        <f t="shared" si="1"/>
        <v>42191</v>
      </c>
      <c r="C6398" s="74">
        <f>IF(NewCustomer="Yes", IF(COUNTIF($I$2:$I$11,B6398)&gt;0,0,WEEKDAY(B6398,2)),IF(COUNTIF($I$2:$I$21,B6398)&gt;0,0,WEEKDAY(B6398,2)))</f>
        <v>1</v>
      </c>
      <c r="D6398" s="74">
        <f t="shared" si="2"/>
        <v>16</v>
      </c>
      <c r="E6398" s="12">
        <f>IFERROR(VLOOKUP(A6398,'IDAR Meter Data'!$A:$B,2,1),"")</f>
        <v>259</v>
      </c>
      <c r="F6398" s="75">
        <f>IF(CECCZ="CZ03",'Outside Temp'!B6398,IF(CECCZ="CZ04",'Outside Temp'!B6399,IF(CECCZ="CZ12",'Outside Temp'!B6400, IF(CECCZ="CZ13",'Outside Temp'!B6401))))</f>
        <v>70.93333333</v>
      </c>
      <c r="G6398" s="12">
        <f t="shared" si="3"/>
        <v>3</v>
      </c>
    </row>
    <row r="6399" ht="15.75" customHeight="1">
      <c r="A6399" s="13">
        <v>42191.677083333336</v>
      </c>
      <c r="B6399" s="73">
        <f t="shared" si="1"/>
        <v>42191</v>
      </c>
      <c r="C6399" s="74">
        <f>IF(NewCustomer="Yes", IF(COUNTIF($I$2:$I$11,B6399)&gt;0,0,WEEKDAY(B6399,2)),IF(COUNTIF($I$2:$I$21,B6399)&gt;0,0,WEEKDAY(B6399,2)))</f>
        <v>1</v>
      </c>
      <c r="D6399" s="74">
        <f t="shared" si="2"/>
        <v>16</v>
      </c>
      <c r="E6399" s="12">
        <f>IFERROR(VLOOKUP(A6399,'IDAR Meter Data'!$A:$B,2,1),"")</f>
        <v>263</v>
      </c>
      <c r="F6399" s="75">
        <f>IF(CECCZ="CZ03",'Outside Temp'!B6399,IF(CECCZ="CZ04",'Outside Temp'!B6400,IF(CECCZ="CZ12",'Outside Temp'!B6401, IF(CECCZ="CZ13",'Outside Temp'!B6402))))</f>
        <v>70.68333333</v>
      </c>
      <c r="G6399" s="12">
        <f t="shared" si="3"/>
        <v>3</v>
      </c>
    </row>
    <row r="6400" ht="15.75" customHeight="1">
      <c r="A6400" s="13">
        <v>42191.6875</v>
      </c>
      <c r="B6400" s="73">
        <f t="shared" si="1"/>
        <v>42191</v>
      </c>
      <c r="C6400" s="74">
        <f>IF(NewCustomer="Yes", IF(COUNTIF($I$2:$I$11,B6400)&gt;0,0,WEEKDAY(B6400,2)),IF(COUNTIF($I$2:$I$21,B6400)&gt;0,0,WEEKDAY(B6400,2)))</f>
        <v>1</v>
      </c>
      <c r="D6400" s="74">
        <f t="shared" si="2"/>
        <v>16</v>
      </c>
      <c r="E6400" s="12">
        <f>IFERROR(VLOOKUP(A6400,'IDAR Meter Data'!$A:$B,2,1),"")</f>
        <v>258</v>
      </c>
      <c r="F6400" s="75">
        <f>IF(CECCZ="CZ03",'Outside Temp'!B6400,IF(CECCZ="CZ04",'Outside Temp'!B6401,IF(CECCZ="CZ12",'Outside Temp'!B6402, IF(CECCZ="CZ13",'Outside Temp'!B6403))))</f>
        <v>70.43333333</v>
      </c>
      <c r="G6400" s="12">
        <f t="shared" si="3"/>
        <v>3</v>
      </c>
    </row>
    <row r="6401" ht="15.75" customHeight="1">
      <c r="A6401" s="13">
        <v>42191.697916666664</v>
      </c>
      <c r="B6401" s="73">
        <f t="shared" si="1"/>
        <v>42191</v>
      </c>
      <c r="C6401" s="74">
        <f>IF(NewCustomer="Yes", IF(COUNTIF($I$2:$I$11,B6401)&gt;0,0,WEEKDAY(B6401,2)),IF(COUNTIF($I$2:$I$21,B6401)&gt;0,0,WEEKDAY(B6401,2)))</f>
        <v>1</v>
      </c>
      <c r="D6401" s="74">
        <f t="shared" si="2"/>
        <v>16</v>
      </c>
      <c r="E6401" s="12">
        <f>IFERROR(VLOOKUP(A6401,'IDAR Meter Data'!$A:$B,2,1),"")</f>
        <v>278</v>
      </c>
      <c r="F6401" s="75">
        <f>IF(CECCZ="CZ03",'Outside Temp'!B6401,IF(CECCZ="CZ04",'Outside Temp'!B6402,IF(CECCZ="CZ12",'Outside Temp'!B6403, IF(CECCZ="CZ13",'Outside Temp'!B6404))))</f>
        <v>70.18333333</v>
      </c>
      <c r="G6401" s="12">
        <f t="shared" si="3"/>
        <v>3</v>
      </c>
    </row>
    <row r="6402" ht="15.75" customHeight="1">
      <c r="A6402" s="13">
        <v>42191.708333333336</v>
      </c>
      <c r="B6402" s="73">
        <f t="shared" si="1"/>
        <v>42191</v>
      </c>
      <c r="C6402" s="74">
        <f>IF(NewCustomer="Yes", IF(COUNTIF($I$2:$I$11,B6402)&gt;0,0,WEEKDAY(B6402,2)),IF(COUNTIF($I$2:$I$21,B6402)&gt;0,0,WEEKDAY(B6402,2)))</f>
        <v>1</v>
      </c>
      <c r="D6402" s="74">
        <f t="shared" si="2"/>
        <v>17</v>
      </c>
      <c r="E6402" s="12">
        <f>IFERROR(VLOOKUP(A6402,'IDAR Meter Data'!$A:$B,2,1),"")</f>
        <v>271</v>
      </c>
      <c r="F6402" s="75">
        <f>IF(CECCZ="CZ03",'Outside Temp'!B6402,IF(CECCZ="CZ04",'Outside Temp'!B6403,IF(CECCZ="CZ12",'Outside Temp'!B6404, IF(CECCZ="CZ13",'Outside Temp'!B6405))))</f>
        <v>69.86666667</v>
      </c>
      <c r="G6402" s="12">
        <f t="shared" si="3"/>
        <v>2</v>
      </c>
    </row>
    <row r="6403" ht="15.75" customHeight="1">
      <c r="A6403" s="13">
        <v>42191.71875</v>
      </c>
      <c r="B6403" s="73">
        <f t="shared" si="1"/>
        <v>42191</v>
      </c>
      <c r="C6403" s="74">
        <f>IF(NewCustomer="Yes", IF(COUNTIF($I$2:$I$11,B6403)&gt;0,0,WEEKDAY(B6403,2)),IF(COUNTIF($I$2:$I$21,B6403)&gt;0,0,WEEKDAY(B6403,2)))</f>
        <v>1</v>
      </c>
      <c r="D6403" s="74">
        <f t="shared" si="2"/>
        <v>17</v>
      </c>
      <c r="E6403" s="12">
        <f>IFERROR(VLOOKUP(A6403,'IDAR Meter Data'!$A:$B,2,1),"")</f>
        <v>276</v>
      </c>
      <c r="F6403" s="75">
        <f>IF(CECCZ="CZ03",'Outside Temp'!B6403,IF(CECCZ="CZ04",'Outside Temp'!B6404,IF(CECCZ="CZ12",'Outside Temp'!B6405, IF(CECCZ="CZ13",'Outside Temp'!B6406))))</f>
        <v>69.36666667</v>
      </c>
      <c r="G6403" s="12">
        <f t="shared" si="3"/>
        <v>2</v>
      </c>
    </row>
    <row r="6404" ht="15.75" customHeight="1">
      <c r="A6404" s="13">
        <v>42191.729166666664</v>
      </c>
      <c r="B6404" s="73">
        <f t="shared" si="1"/>
        <v>42191</v>
      </c>
      <c r="C6404" s="74">
        <f>IF(NewCustomer="Yes", IF(COUNTIF($I$2:$I$11,B6404)&gt;0,0,WEEKDAY(B6404,2)),IF(COUNTIF($I$2:$I$21,B6404)&gt;0,0,WEEKDAY(B6404,2)))</f>
        <v>1</v>
      </c>
      <c r="D6404" s="74">
        <f t="shared" si="2"/>
        <v>17</v>
      </c>
      <c r="E6404" s="12">
        <f>IFERROR(VLOOKUP(A6404,'IDAR Meter Data'!$A:$B,2,1),"")</f>
        <v>265</v>
      </c>
      <c r="F6404" s="75">
        <f>IF(CECCZ="CZ03",'Outside Temp'!B6404,IF(CECCZ="CZ04",'Outside Temp'!B6405,IF(CECCZ="CZ12",'Outside Temp'!B6406, IF(CECCZ="CZ13",'Outside Temp'!B6407))))</f>
        <v>68.86666667</v>
      </c>
      <c r="G6404" s="12">
        <f t="shared" si="3"/>
        <v>2</v>
      </c>
    </row>
    <row r="6405" ht="15.75" customHeight="1">
      <c r="A6405" s="13">
        <v>42191.739583333336</v>
      </c>
      <c r="B6405" s="73">
        <f t="shared" si="1"/>
        <v>42191</v>
      </c>
      <c r="C6405" s="74">
        <f>IF(NewCustomer="Yes", IF(COUNTIF($I$2:$I$11,B6405)&gt;0,0,WEEKDAY(B6405,2)),IF(COUNTIF($I$2:$I$21,B6405)&gt;0,0,WEEKDAY(B6405,2)))</f>
        <v>1</v>
      </c>
      <c r="D6405" s="74">
        <f t="shared" si="2"/>
        <v>17</v>
      </c>
      <c r="E6405" s="12">
        <f>IFERROR(VLOOKUP(A6405,'IDAR Meter Data'!$A:$B,2,1),"")</f>
        <v>278</v>
      </c>
      <c r="F6405" s="75">
        <f>IF(CECCZ="CZ03",'Outside Temp'!B6405,IF(CECCZ="CZ04",'Outside Temp'!B6406,IF(CECCZ="CZ12",'Outside Temp'!B6407, IF(CECCZ="CZ13",'Outside Temp'!B6408))))</f>
        <v>68.36666667</v>
      </c>
      <c r="G6405" s="12">
        <f t="shared" si="3"/>
        <v>2</v>
      </c>
    </row>
    <row r="6406" ht="15.75" customHeight="1">
      <c r="A6406" s="13">
        <v>42191.75</v>
      </c>
      <c r="B6406" s="73">
        <f t="shared" si="1"/>
        <v>42191</v>
      </c>
      <c r="C6406" s="74">
        <f>IF(NewCustomer="Yes", IF(COUNTIF($I$2:$I$11,B6406)&gt;0,0,WEEKDAY(B6406,2)),IF(COUNTIF($I$2:$I$21,B6406)&gt;0,0,WEEKDAY(B6406,2)))</f>
        <v>1</v>
      </c>
      <c r="D6406" s="74">
        <f t="shared" si="2"/>
        <v>18</v>
      </c>
      <c r="E6406" s="12">
        <f>IFERROR(VLOOKUP(A6406,'IDAR Meter Data'!$A:$B,2,1),"")</f>
        <v>260</v>
      </c>
      <c r="F6406" s="75">
        <f>IF(CECCZ="CZ03",'Outside Temp'!B6406,IF(CECCZ="CZ04",'Outside Temp'!B6407,IF(CECCZ="CZ12",'Outside Temp'!B6408, IF(CECCZ="CZ13",'Outside Temp'!B6409))))</f>
        <v>67.86666667</v>
      </c>
      <c r="G6406" s="12">
        <f t="shared" si="3"/>
        <v>2</v>
      </c>
    </row>
    <row r="6407" ht="15.75" customHeight="1">
      <c r="A6407" s="13">
        <v>42191.760416666664</v>
      </c>
      <c r="B6407" s="73">
        <f t="shared" si="1"/>
        <v>42191</v>
      </c>
      <c r="C6407" s="74">
        <f>IF(NewCustomer="Yes", IF(COUNTIF($I$2:$I$11,B6407)&gt;0,0,WEEKDAY(B6407,2)),IF(COUNTIF($I$2:$I$21,B6407)&gt;0,0,WEEKDAY(B6407,2)))</f>
        <v>1</v>
      </c>
      <c r="D6407" s="74">
        <f t="shared" si="2"/>
        <v>18</v>
      </c>
      <c r="E6407" s="12">
        <f>IFERROR(VLOOKUP(A6407,'IDAR Meter Data'!$A:$B,2,1),"")</f>
        <v>275</v>
      </c>
      <c r="F6407" s="75">
        <f>IF(CECCZ="CZ03",'Outside Temp'!B6407,IF(CECCZ="CZ04",'Outside Temp'!B6408,IF(CECCZ="CZ12",'Outside Temp'!B6409, IF(CECCZ="CZ13",'Outside Temp'!B6410))))</f>
        <v>67.36666667</v>
      </c>
      <c r="G6407" s="12">
        <f t="shared" si="3"/>
        <v>2</v>
      </c>
    </row>
    <row r="6408" ht="15.75" customHeight="1">
      <c r="A6408" s="13">
        <v>42191.770833333336</v>
      </c>
      <c r="B6408" s="73">
        <f t="shared" si="1"/>
        <v>42191</v>
      </c>
      <c r="C6408" s="74">
        <f>IF(NewCustomer="Yes", IF(COUNTIF($I$2:$I$11,B6408)&gt;0,0,WEEKDAY(B6408,2)),IF(COUNTIF($I$2:$I$21,B6408)&gt;0,0,WEEKDAY(B6408,2)))</f>
        <v>1</v>
      </c>
      <c r="D6408" s="74">
        <f t="shared" si="2"/>
        <v>18</v>
      </c>
      <c r="E6408" s="12">
        <f>IFERROR(VLOOKUP(A6408,'IDAR Meter Data'!$A:$B,2,1),"")</f>
        <v>262</v>
      </c>
      <c r="F6408" s="75">
        <f>IF(CECCZ="CZ03",'Outside Temp'!B6408,IF(CECCZ="CZ04",'Outside Temp'!B6409,IF(CECCZ="CZ12",'Outside Temp'!B6410, IF(CECCZ="CZ13",'Outside Temp'!B6411))))</f>
        <v>66.86666667</v>
      </c>
      <c r="G6408" s="12">
        <f t="shared" si="3"/>
        <v>2</v>
      </c>
    </row>
    <row r="6409" ht="15.75" customHeight="1">
      <c r="A6409" s="13">
        <v>42191.78125</v>
      </c>
      <c r="B6409" s="73">
        <f t="shared" si="1"/>
        <v>42191</v>
      </c>
      <c r="C6409" s="74">
        <f>IF(NewCustomer="Yes", IF(COUNTIF($I$2:$I$11,B6409)&gt;0,0,WEEKDAY(B6409,2)),IF(COUNTIF($I$2:$I$21,B6409)&gt;0,0,WEEKDAY(B6409,2)))</f>
        <v>1</v>
      </c>
      <c r="D6409" s="74">
        <f t="shared" si="2"/>
        <v>18</v>
      </c>
      <c r="E6409" s="12">
        <f>IFERROR(VLOOKUP(A6409,'IDAR Meter Data'!$A:$B,2,1),"")</f>
        <v>269</v>
      </c>
      <c r="F6409" s="75">
        <f>IF(CECCZ="CZ03",'Outside Temp'!B6409,IF(CECCZ="CZ04",'Outside Temp'!B6410,IF(CECCZ="CZ12",'Outside Temp'!B6411, IF(CECCZ="CZ13",'Outside Temp'!B6412))))</f>
        <v>66.36666667</v>
      </c>
      <c r="G6409" s="12">
        <f t="shared" si="3"/>
        <v>2</v>
      </c>
    </row>
    <row r="6410" ht="15.75" customHeight="1">
      <c r="A6410" s="13">
        <v>42191.791666666664</v>
      </c>
      <c r="B6410" s="73">
        <f t="shared" si="1"/>
        <v>42191</v>
      </c>
      <c r="C6410" s="74">
        <f>IF(NewCustomer="Yes", IF(COUNTIF($I$2:$I$11,B6410)&gt;0,0,WEEKDAY(B6410,2)),IF(COUNTIF($I$2:$I$21,B6410)&gt;0,0,WEEKDAY(B6410,2)))</f>
        <v>1</v>
      </c>
      <c r="D6410" s="74">
        <f t="shared" si="2"/>
        <v>19</v>
      </c>
      <c r="E6410" s="12">
        <f>IFERROR(VLOOKUP(A6410,'IDAR Meter Data'!$A:$B,2,1),"")</f>
        <v>251</v>
      </c>
      <c r="F6410" s="75">
        <f>IF(CECCZ="CZ03",'Outside Temp'!B6410,IF(CECCZ="CZ04",'Outside Temp'!B6411,IF(CECCZ="CZ12",'Outside Temp'!B6412, IF(CECCZ="CZ13",'Outside Temp'!B6413))))</f>
        <v>65.8</v>
      </c>
      <c r="G6410" s="12">
        <f t="shared" si="3"/>
        <v>2</v>
      </c>
    </row>
    <row r="6411" ht="15.75" customHeight="1">
      <c r="A6411" s="13">
        <v>42191.802083333336</v>
      </c>
      <c r="B6411" s="73">
        <f t="shared" si="1"/>
        <v>42191</v>
      </c>
      <c r="C6411" s="74">
        <f>IF(NewCustomer="Yes", IF(COUNTIF($I$2:$I$11,B6411)&gt;0,0,WEEKDAY(B6411,2)),IF(COUNTIF($I$2:$I$21,B6411)&gt;0,0,WEEKDAY(B6411,2)))</f>
        <v>1</v>
      </c>
      <c r="D6411" s="74">
        <f t="shared" si="2"/>
        <v>19</v>
      </c>
      <c r="E6411" s="12">
        <f>IFERROR(VLOOKUP(A6411,'IDAR Meter Data'!$A:$B,2,1),"")</f>
        <v>256</v>
      </c>
      <c r="F6411" s="75">
        <f>IF(CECCZ="CZ03",'Outside Temp'!B6411,IF(CECCZ="CZ04",'Outside Temp'!B6412,IF(CECCZ="CZ12",'Outside Temp'!B6413, IF(CECCZ="CZ13",'Outside Temp'!B6414))))</f>
        <v>65.05</v>
      </c>
      <c r="G6411" s="12">
        <f t="shared" si="3"/>
        <v>2</v>
      </c>
    </row>
    <row r="6412" ht="15.75" customHeight="1">
      <c r="A6412" s="13">
        <v>42191.8125</v>
      </c>
      <c r="B6412" s="73">
        <f t="shared" si="1"/>
        <v>42191</v>
      </c>
      <c r="C6412" s="74">
        <f>IF(NewCustomer="Yes", IF(COUNTIF($I$2:$I$11,B6412)&gt;0,0,WEEKDAY(B6412,2)),IF(COUNTIF($I$2:$I$21,B6412)&gt;0,0,WEEKDAY(B6412,2)))</f>
        <v>1</v>
      </c>
      <c r="D6412" s="74">
        <f t="shared" si="2"/>
        <v>19</v>
      </c>
      <c r="E6412" s="12">
        <f>IFERROR(VLOOKUP(A6412,'IDAR Meter Data'!$A:$B,2,1),"")</f>
        <v>257</v>
      </c>
      <c r="F6412" s="75">
        <f>IF(CECCZ="CZ03",'Outside Temp'!B6412,IF(CECCZ="CZ04",'Outside Temp'!B6413,IF(CECCZ="CZ12",'Outside Temp'!B6414, IF(CECCZ="CZ13",'Outside Temp'!B6415))))</f>
        <v>64.3</v>
      </c>
      <c r="G6412" s="12">
        <f t="shared" si="3"/>
        <v>1</v>
      </c>
    </row>
    <row r="6413" ht="15.75" customHeight="1">
      <c r="A6413" s="13">
        <v>42191.822916666664</v>
      </c>
      <c r="B6413" s="73">
        <f t="shared" si="1"/>
        <v>42191</v>
      </c>
      <c r="C6413" s="74">
        <f>IF(NewCustomer="Yes", IF(COUNTIF($I$2:$I$11,B6413)&gt;0,0,WEEKDAY(B6413,2)),IF(COUNTIF($I$2:$I$21,B6413)&gt;0,0,WEEKDAY(B6413,2)))</f>
        <v>1</v>
      </c>
      <c r="D6413" s="74">
        <f t="shared" si="2"/>
        <v>19</v>
      </c>
      <c r="E6413" s="12">
        <f>IFERROR(VLOOKUP(A6413,'IDAR Meter Data'!$A:$B,2,1),"")</f>
        <v>256</v>
      </c>
      <c r="F6413" s="75">
        <f>IF(CECCZ="CZ03",'Outside Temp'!B6413,IF(CECCZ="CZ04",'Outside Temp'!B6414,IF(CECCZ="CZ12",'Outside Temp'!B6415, IF(CECCZ="CZ13",'Outside Temp'!B6416))))</f>
        <v>63.55</v>
      </c>
      <c r="G6413" s="12">
        <f t="shared" si="3"/>
        <v>1</v>
      </c>
    </row>
    <row r="6414" ht="15.75" customHeight="1">
      <c r="A6414" s="13">
        <v>42191.833333333336</v>
      </c>
      <c r="B6414" s="73">
        <f t="shared" si="1"/>
        <v>42191</v>
      </c>
      <c r="C6414" s="74">
        <f>IF(NewCustomer="Yes", IF(COUNTIF($I$2:$I$11,B6414)&gt;0,0,WEEKDAY(B6414,2)),IF(COUNTIF($I$2:$I$21,B6414)&gt;0,0,WEEKDAY(B6414,2)))</f>
        <v>1</v>
      </c>
      <c r="D6414" s="74">
        <f t="shared" si="2"/>
        <v>20</v>
      </c>
      <c r="E6414" s="12">
        <f>IFERROR(VLOOKUP(A6414,'IDAR Meter Data'!$A:$B,2,1),"")</f>
        <v>248</v>
      </c>
      <c r="F6414" s="75">
        <f>IF(CECCZ="CZ03",'Outside Temp'!B6414,IF(CECCZ="CZ04",'Outside Temp'!B6415,IF(CECCZ="CZ12",'Outside Temp'!B6416, IF(CECCZ="CZ13",'Outside Temp'!B6417))))</f>
        <v>63</v>
      </c>
      <c r="G6414" s="12">
        <f t="shared" si="3"/>
        <v>1</v>
      </c>
    </row>
    <row r="6415" ht="15.75" customHeight="1">
      <c r="A6415" s="13">
        <v>42191.84375</v>
      </c>
      <c r="B6415" s="73">
        <f t="shared" si="1"/>
        <v>42191</v>
      </c>
      <c r="C6415" s="74">
        <f>IF(NewCustomer="Yes", IF(COUNTIF($I$2:$I$11,B6415)&gt;0,0,WEEKDAY(B6415,2)),IF(COUNTIF($I$2:$I$21,B6415)&gt;0,0,WEEKDAY(B6415,2)))</f>
        <v>1</v>
      </c>
      <c r="D6415" s="74">
        <f t="shared" si="2"/>
        <v>20</v>
      </c>
      <c r="E6415" s="12">
        <f>IFERROR(VLOOKUP(A6415,'IDAR Meter Data'!$A:$B,2,1),"")</f>
        <v>251</v>
      </c>
      <c r="F6415" s="75">
        <f>IF(CECCZ="CZ03",'Outside Temp'!B6415,IF(CECCZ="CZ04",'Outside Temp'!B6416,IF(CECCZ="CZ12",'Outside Temp'!B6417, IF(CECCZ="CZ13",'Outside Temp'!B6418))))</f>
        <v>63</v>
      </c>
      <c r="G6415" s="12">
        <f t="shared" si="3"/>
        <v>1</v>
      </c>
    </row>
    <row r="6416" ht="15.75" customHeight="1">
      <c r="A6416" s="13">
        <v>42191.854166666664</v>
      </c>
      <c r="B6416" s="73">
        <f t="shared" si="1"/>
        <v>42191</v>
      </c>
      <c r="C6416" s="74">
        <f>IF(NewCustomer="Yes", IF(COUNTIF($I$2:$I$11,B6416)&gt;0,0,WEEKDAY(B6416,2)),IF(COUNTIF($I$2:$I$21,B6416)&gt;0,0,WEEKDAY(B6416,2)))</f>
        <v>1</v>
      </c>
      <c r="D6416" s="74">
        <f t="shared" si="2"/>
        <v>20</v>
      </c>
      <c r="E6416" s="12">
        <f>IFERROR(VLOOKUP(A6416,'IDAR Meter Data'!$A:$B,2,1),"")</f>
        <v>241</v>
      </c>
      <c r="F6416" s="75">
        <f>IF(CECCZ="CZ03",'Outside Temp'!B6416,IF(CECCZ="CZ04",'Outside Temp'!B6417,IF(CECCZ="CZ12",'Outside Temp'!B6418, IF(CECCZ="CZ13",'Outside Temp'!B6419))))</f>
        <v>63</v>
      </c>
      <c r="G6416" s="12">
        <f t="shared" si="3"/>
        <v>1</v>
      </c>
    </row>
    <row r="6417" ht="15.75" customHeight="1">
      <c r="A6417" s="13">
        <v>42191.864583333336</v>
      </c>
      <c r="B6417" s="73">
        <f t="shared" si="1"/>
        <v>42191</v>
      </c>
      <c r="C6417" s="74">
        <f>IF(NewCustomer="Yes", IF(COUNTIF($I$2:$I$11,B6417)&gt;0,0,WEEKDAY(B6417,2)),IF(COUNTIF($I$2:$I$21,B6417)&gt;0,0,WEEKDAY(B6417,2)))</f>
        <v>1</v>
      </c>
      <c r="D6417" s="74">
        <f t="shared" si="2"/>
        <v>20</v>
      </c>
      <c r="E6417" s="12">
        <f>IFERROR(VLOOKUP(A6417,'IDAR Meter Data'!$A:$B,2,1),"")</f>
        <v>238</v>
      </c>
      <c r="F6417" s="75">
        <f>IF(CECCZ="CZ03",'Outside Temp'!B6417,IF(CECCZ="CZ04",'Outside Temp'!B6418,IF(CECCZ="CZ12",'Outside Temp'!B6419, IF(CECCZ="CZ13",'Outside Temp'!B6420))))</f>
        <v>63</v>
      </c>
      <c r="G6417" s="12">
        <f t="shared" si="3"/>
        <v>1</v>
      </c>
    </row>
    <row r="6418" ht="15.75" customHeight="1">
      <c r="A6418" s="13">
        <v>42191.875</v>
      </c>
      <c r="B6418" s="73">
        <f t="shared" si="1"/>
        <v>42191</v>
      </c>
      <c r="C6418" s="74">
        <f>IF(NewCustomer="Yes", IF(COUNTIF($I$2:$I$11,B6418)&gt;0,0,WEEKDAY(B6418,2)),IF(COUNTIF($I$2:$I$21,B6418)&gt;0,0,WEEKDAY(B6418,2)))</f>
        <v>1</v>
      </c>
      <c r="D6418" s="74">
        <f t="shared" si="2"/>
        <v>21</v>
      </c>
      <c r="E6418" s="12">
        <f>IFERROR(VLOOKUP(A6418,'IDAR Meter Data'!$A:$B,2,1),"")</f>
        <v>225</v>
      </c>
      <c r="F6418" s="75">
        <f>IF(CECCZ="CZ03",'Outside Temp'!B6418,IF(CECCZ="CZ04",'Outside Temp'!B6419,IF(CECCZ="CZ12",'Outside Temp'!B6420, IF(CECCZ="CZ13",'Outside Temp'!B6421))))</f>
        <v>63</v>
      </c>
      <c r="G6418" s="12">
        <f t="shared" si="3"/>
        <v>1</v>
      </c>
    </row>
    <row r="6419" ht="15.75" customHeight="1">
      <c r="A6419" s="13">
        <v>42191.885416666664</v>
      </c>
      <c r="B6419" s="73">
        <f t="shared" si="1"/>
        <v>42191</v>
      </c>
      <c r="C6419" s="74">
        <f>IF(NewCustomer="Yes", IF(COUNTIF($I$2:$I$11,B6419)&gt;0,0,WEEKDAY(B6419,2)),IF(COUNTIF($I$2:$I$21,B6419)&gt;0,0,WEEKDAY(B6419,2)))</f>
        <v>1</v>
      </c>
      <c r="D6419" s="74">
        <f t="shared" si="2"/>
        <v>21</v>
      </c>
      <c r="E6419" s="12">
        <f>IFERROR(VLOOKUP(A6419,'IDAR Meter Data'!$A:$B,2,1),"")</f>
        <v>213</v>
      </c>
      <c r="F6419" s="75">
        <f>IF(CECCZ="CZ03",'Outside Temp'!B6419,IF(CECCZ="CZ04",'Outside Temp'!B6420,IF(CECCZ="CZ12",'Outside Temp'!B6421, IF(CECCZ="CZ13",'Outside Temp'!B6422))))</f>
        <v>63</v>
      </c>
      <c r="G6419" s="12">
        <f t="shared" si="3"/>
        <v>1</v>
      </c>
    </row>
    <row r="6420" ht="15.75" customHeight="1">
      <c r="A6420" s="13">
        <v>42191.895833333336</v>
      </c>
      <c r="B6420" s="73">
        <f t="shared" si="1"/>
        <v>42191</v>
      </c>
      <c r="C6420" s="74">
        <f>IF(NewCustomer="Yes", IF(COUNTIF($I$2:$I$11,B6420)&gt;0,0,WEEKDAY(B6420,2)),IF(COUNTIF($I$2:$I$21,B6420)&gt;0,0,WEEKDAY(B6420,2)))</f>
        <v>1</v>
      </c>
      <c r="D6420" s="74">
        <f t="shared" si="2"/>
        <v>21</v>
      </c>
      <c r="E6420" s="12">
        <f>IFERROR(VLOOKUP(A6420,'IDAR Meter Data'!$A:$B,2,1),"")</f>
        <v>219</v>
      </c>
      <c r="F6420" s="75">
        <f>IF(CECCZ="CZ03",'Outside Temp'!B6420,IF(CECCZ="CZ04",'Outside Temp'!B6421,IF(CECCZ="CZ12",'Outside Temp'!B6422, IF(CECCZ="CZ13",'Outside Temp'!B6423))))</f>
        <v>63</v>
      </c>
      <c r="G6420" s="12">
        <f t="shared" si="3"/>
        <v>1</v>
      </c>
    </row>
    <row r="6421" ht="15.75" customHeight="1">
      <c r="A6421" s="13">
        <v>42191.90625</v>
      </c>
      <c r="B6421" s="73">
        <f t="shared" si="1"/>
        <v>42191</v>
      </c>
      <c r="C6421" s="74">
        <f>IF(NewCustomer="Yes", IF(COUNTIF($I$2:$I$11,B6421)&gt;0,0,WEEKDAY(B6421,2)),IF(COUNTIF($I$2:$I$21,B6421)&gt;0,0,WEEKDAY(B6421,2)))</f>
        <v>1</v>
      </c>
      <c r="D6421" s="74">
        <f t="shared" si="2"/>
        <v>21</v>
      </c>
      <c r="E6421" s="12">
        <f>IFERROR(VLOOKUP(A6421,'IDAR Meter Data'!$A:$B,2,1),"")</f>
        <v>217</v>
      </c>
      <c r="F6421" s="75">
        <f>IF(CECCZ="CZ03",'Outside Temp'!B6421,IF(CECCZ="CZ04",'Outside Temp'!B6422,IF(CECCZ="CZ12",'Outside Temp'!B6423, IF(CECCZ="CZ13",'Outside Temp'!B6424))))</f>
        <v>63</v>
      </c>
      <c r="G6421" s="12">
        <f t="shared" si="3"/>
        <v>1</v>
      </c>
    </row>
    <row r="6422" ht="15.75" customHeight="1">
      <c r="A6422" s="13">
        <v>42191.916666666664</v>
      </c>
      <c r="B6422" s="73">
        <f t="shared" si="1"/>
        <v>42191</v>
      </c>
      <c r="C6422" s="74">
        <f>IF(NewCustomer="Yes", IF(COUNTIF($I$2:$I$11,B6422)&gt;0,0,WEEKDAY(B6422,2)),IF(COUNTIF($I$2:$I$21,B6422)&gt;0,0,WEEKDAY(B6422,2)))</f>
        <v>1</v>
      </c>
      <c r="D6422" s="74">
        <f t="shared" si="2"/>
        <v>22</v>
      </c>
      <c r="E6422" s="12">
        <f>IFERROR(VLOOKUP(A6422,'IDAR Meter Data'!$A:$B,2,1),"")</f>
        <v>204</v>
      </c>
      <c r="F6422" s="75">
        <f>IF(CECCZ="CZ03",'Outside Temp'!B6422,IF(CECCZ="CZ04",'Outside Temp'!B6423,IF(CECCZ="CZ12",'Outside Temp'!B6424, IF(CECCZ="CZ13",'Outside Temp'!B6425))))</f>
        <v>63</v>
      </c>
      <c r="G6422" s="12">
        <f t="shared" si="3"/>
        <v>1</v>
      </c>
    </row>
    <row r="6423" ht="15.75" customHeight="1">
      <c r="A6423" s="13">
        <v>42191.927083333336</v>
      </c>
      <c r="B6423" s="73">
        <f t="shared" si="1"/>
        <v>42191</v>
      </c>
      <c r="C6423" s="74">
        <f>IF(NewCustomer="Yes", IF(COUNTIF($I$2:$I$11,B6423)&gt;0,0,WEEKDAY(B6423,2)),IF(COUNTIF($I$2:$I$21,B6423)&gt;0,0,WEEKDAY(B6423,2)))</f>
        <v>1</v>
      </c>
      <c r="D6423" s="74">
        <f t="shared" si="2"/>
        <v>22</v>
      </c>
      <c r="E6423" s="12">
        <f>IFERROR(VLOOKUP(A6423,'IDAR Meter Data'!$A:$B,2,1),"")</f>
        <v>206</v>
      </c>
      <c r="F6423" s="75">
        <f>IF(CECCZ="CZ03",'Outside Temp'!B6423,IF(CECCZ="CZ04",'Outside Temp'!B6424,IF(CECCZ="CZ12",'Outside Temp'!B6425, IF(CECCZ="CZ13",'Outside Temp'!B6426))))</f>
        <v>63</v>
      </c>
      <c r="G6423" s="12">
        <f t="shared" si="3"/>
        <v>1</v>
      </c>
    </row>
    <row r="6424" ht="15.75" customHeight="1">
      <c r="A6424" s="13">
        <v>42191.9375</v>
      </c>
      <c r="B6424" s="73">
        <f t="shared" si="1"/>
        <v>42191</v>
      </c>
      <c r="C6424" s="74">
        <f>IF(NewCustomer="Yes", IF(COUNTIF($I$2:$I$11,B6424)&gt;0,0,WEEKDAY(B6424,2)),IF(COUNTIF($I$2:$I$21,B6424)&gt;0,0,WEEKDAY(B6424,2)))</f>
        <v>1</v>
      </c>
      <c r="D6424" s="74">
        <f t="shared" si="2"/>
        <v>22</v>
      </c>
      <c r="E6424" s="12">
        <f>IFERROR(VLOOKUP(A6424,'IDAR Meter Data'!$A:$B,2,1),"")</f>
        <v>200</v>
      </c>
      <c r="F6424" s="75">
        <f>IF(CECCZ="CZ03",'Outside Temp'!B6424,IF(CECCZ="CZ04",'Outside Temp'!B6425,IF(CECCZ="CZ12",'Outside Temp'!B6426, IF(CECCZ="CZ13",'Outside Temp'!B6427))))</f>
        <v>63</v>
      </c>
      <c r="G6424" s="12">
        <f t="shared" si="3"/>
        <v>1</v>
      </c>
    </row>
    <row r="6425" ht="15.75" customHeight="1">
      <c r="A6425" s="13">
        <v>42191.947916666664</v>
      </c>
      <c r="B6425" s="73">
        <f t="shared" si="1"/>
        <v>42191</v>
      </c>
      <c r="C6425" s="74">
        <f>IF(NewCustomer="Yes", IF(COUNTIF($I$2:$I$11,B6425)&gt;0,0,WEEKDAY(B6425,2)),IF(COUNTIF($I$2:$I$21,B6425)&gt;0,0,WEEKDAY(B6425,2)))</f>
        <v>1</v>
      </c>
      <c r="D6425" s="74">
        <f t="shared" si="2"/>
        <v>22</v>
      </c>
      <c r="E6425" s="12">
        <f>IFERROR(VLOOKUP(A6425,'IDAR Meter Data'!$A:$B,2,1),"")</f>
        <v>200</v>
      </c>
      <c r="F6425" s="75">
        <f>IF(CECCZ="CZ03",'Outside Temp'!B6425,IF(CECCZ="CZ04",'Outside Temp'!B6426,IF(CECCZ="CZ12",'Outside Temp'!B6427, IF(CECCZ="CZ13",'Outside Temp'!B6428))))</f>
        <v>63</v>
      </c>
      <c r="G6425" s="12">
        <f t="shared" si="3"/>
        <v>1</v>
      </c>
    </row>
    <row r="6426" ht="15.75" customHeight="1">
      <c r="A6426" s="13">
        <v>42191.958333333336</v>
      </c>
      <c r="B6426" s="73">
        <f t="shared" si="1"/>
        <v>42191</v>
      </c>
      <c r="C6426" s="74">
        <f>IF(NewCustomer="Yes", IF(COUNTIF($I$2:$I$11,B6426)&gt;0,0,WEEKDAY(B6426,2)),IF(COUNTIF($I$2:$I$21,B6426)&gt;0,0,WEEKDAY(B6426,2)))</f>
        <v>1</v>
      </c>
      <c r="D6426" s="74">
        <f t="shared" si="2"/>
        <v>23</v>
      </c>
      <c r="E6426" s="12">
        <f>IFERROR(VLOOKUP(A6426,'IDAR Meter Data'!$A:$B,2,1),"")</f>
        <v>207</v>
      </c>
      <c r="F6426" s="75">
        <f>IF(CECCZ="CZ03",'Outside Temp'!B6426,IF(CECCZ="CZ04",'Outside Temp'!B6427,IF(CECCZ="CZ12",'Outside Temp'!B6428, IF(CECCZ="CZ13",'Outside Temp'!B6429))))</f>
        <v>63</v>
      </c>
      <c r="G6426" s="12">
        <f t="shared" si="3"/>
        <v>1</v>
      </c>
    </row>
    <row r="6427" ht="15.75" customHeight="1">
      <c r="A6427" s="13">
        <v>42191.96875</v>
      </c>
      <c r="B6427" s="73">
        <f t="shared" si="1"/>
        <v>42191</v>
      </c>
      <c r="C6427" s="74">
        <f>IF(NewCustomer="Yes", IF(COUNTIF($I$2:$I$11,B6427)&gt;0,0,WEEKDAY(B6427,2)),IF(COUNTIF($I$2:$I$21,B6427)&gt;0,0,WEEKDAY(B6427,2)))</f>
        <v>1</v>
      </c>
      <c r="D6427" s="74">
        <f t="shared" si="2"/>
        <v>23</v>
      </c>
      <c r="E6427" s="12">
        <f>IFERROR(VLOOKUP(A6427,'IDAR Meter Data'!$A:$B,2,1),"")</f>
        <v>198</v>
      </c>
      <c r="F6427" s="75">
        <f>IF(CECCZ="CZ03",'Outside Temp'!B6427,IF(CECCZ="CZ04",'Outside Temp'!B6428,IF(CECCZ="CZ12",'Outside Temp'!B6429, IF(CECCZ="CZ13",'Outside Temp'!B6430))))</f>
        <v>63</v>
      </c>
      <c r="G6427" s="12">
        <f t="shared" si="3"/>
        <v>1</v>
      </c>
    </row>
    <row r="6428" ht="15.75" customHeight="1">
      <c r="A6428" s="13">
        <v>42191.979166666664</v>
      </c>
      <c r="B6428" s="73">
        <f t="shared" si="1"/>
        <v>42191</v>
      </c>
      <c r="C6428" s="74">
        <f>IF(NewCustomer="Yes", IF(COUNTIF($I$2:$I$11,B6428)&gt;0,0,WEEKDAY(B6428,2)),IF(COUNTIF($I$2:$I$21,B6428)&gt;0,0,WEEKDAY(B6428,2)))</f>
        <v>1</v>
      </c>
      <c r="D6428" s="74">
        <f t="shared" si="2"/>
        <v>23</v>
      </c>
      <c r="E6428" s="12">
        <f>IFERROR(VLOOKUP(A6428,'IDAR Meter Data'!$A:$B,2,1),"")</f>
        <v>208</v>
      </c>
      <c r="F6428" s="75">
        <f>IF(CECCZ="CZ03",'Outside Temp'!B6428,IF(CECCZ="CZ04",'Outside Temp'!B6429,IF(CECCZ="CZ12",'Outside Temp'!B6430, IF(CECCZ="CZ13",'Outside Temp'!B6431))))</f>
        <v>63</v>
      </c>
      <c r="G6428" s="12">
        <f t="shared" si="3"/>
        <v>1</v>
      </c>
    </row>
    <row r="6429" ht="15.75" customHeight="1">
      <c r="A6429" s="13">
        <v>42191.989583333336</v>
      </c>
      <c r="B6429" s="73">
        <f t="shared" si="1"/>
        <v>42191</v>
      </c>
      <c r="C6429" s="74">
        <f>IF(NewCustomer="Yes", IF(COUNTIF($I$2:$I$11,B6429)&gt;0,0,WEEKDAY(B6429,2)),IF(COUNTIF($I$2:$I$21,B6429)&gt;0,0,WEEKDAY(B6429,2)))</f>
        <v>1</v>
      </c>
      <c r="D6429" s="74">
        <f t="shared" si="2"/>
        <v>23</v>
      </c>
      <c r="E6429" s="12">
        <f>IFERROR(VLOOKUP(A6429,'IDAR Meter Data'!$A:$B,2,1),"")</f>
        <v>196</v>
      </c>
      <c r="F6429" s="75">
        <f>IF(CECCZ="CZ03",'Outside Temp'!B6429,IF(CECCZ="CZ04",'Outside Temp'!B6430,IF(CECCZ="CZ12",'Outside Temp'!B6431, IF(CECCZ="CZ13",'Outside Temp'!B6432))))</f>
        <v>63</v>
      </c>
      <c r="G6429" s="12">
        <f t="shared" si="3"/>
        <v>1</v>
      </c>
    </row>
    <row r="6430" ht="15.75" customHeight="1">
      <c r="A6430" s="13">
        <v>42192.0</v>
      </c>
      <c r="B6430" s="73">
        <f t="shared" si="1"/>
        <v>42192</v>
      </c>
      <c r="C6430" s="74">
        <f>IF(NewCustomer="Yes", IF(COUNTIF($I$2:$I$11,B6430)&gt;0,0,WEEKDAY(B6430,2)),IF(COUNTIF($I$2:$I$21,B6430)&gt;0,0,WEEKDAY(B6430,2)))</f>
        <v>2</v>
      </c>
      <c r="D6430" s="74">
        <f t="shared" si="2"/>
        <v>0</v>
      </c>
      <c r="E6430" s="12">
        <f>IFERROR(VLOOKUP(A6430,'IDAR Meter Data'!$A:$B,2,1),"")</f>
        <v>194</v>
      </c>
      <c r="F6430" s="75">
        <f>IF(CECCZ="CZ03",'Outside Temp'!B6430,IF(CECCZ="CZ04",'Outside Temp'!B6431,IF(CECCZ="CZ12",'Outside Temp'!B6432, IF(CECCZ="CZ13",'Outside Temp'!B6433))))</f>
        <v>63</v>
      </c>
      <c r="G6430" s="12">
        <f t="shared" si="3"/>
        <v>1</v>
      </c>
    </row>
    <row r="6431" ht="15.75" customHeight="1">
      <c r="A6431" s="13">
        <v>42192.010416666664</v>
      </c>
      <c r="B6431" s="73">
        <f t="shared" si="1"/>
        <v>42192</v>
      </c>
      <c r="C6431" s="74">
        <f>IF(NewCustomer="Yes", IF(COUNTIF($I$2:$I$11,B6431)&gt;0,0,WEEKDAY(B6431,2)),IF(COUNTIF($I$2:$I$21,B6431)&gt;0,0,WEEKDAY(B6431,2)))</f>
        <v>2</v>
      </c>
      <c r="D6431" s="74">
        <f t="shared" si="2"/>
        <v>0</v>
      </c>
      <c r="E6431" s="12">
        <f>IFERROR(VLOOKUP(A6431,'IDAR Meter Data'!$A:$B,2,1),"")</f>
        <v>193</v>
      </c>
      <c r="F6431" s="75">
        <f>IF(CECCZ="CZ03",'Outside Temp'!B6431,IF(CECCZ="CZ04",'Outside Temp'!B6432,IF(CECCZ="CZ12",'Outside Temp'!B6433, IF(CECCZ="CZ13",'Outside Temp'!B6434))))</f>
        <v>63</v>
      </c>
      <c r="G6431" s="12">
        <f t="shared" si="3"/>
        <v>1</v>
      </c>
    </row>
    <row r="6432" ht="15.75" customHeight="1">
      <c r="A6432" s="13">
        <v>42192.020833333336</v>
      </c>
      <c r="B6432" s="73">
        <f t="shared" si="1"/>
        <v>42192</v>
      </c>
      <c r="C6432" s="74">
        <f>IF(NewCustomer="Yes", IF(COUNTIF($I$2:$I$11,B6432)&gt;0,0,WEEKDAY(B6432,2)),IF(COUNTIF($I$2:$I$21,B6432)&gt;0,0,WEEKDAY(B6432,2)))</f>
        <v>2</v>
      </c>
      <c r="D6432" s="74">
        <f t="shared" si="2"/>
        <v>0</v>
      </c>
      <c r="E6432" s="12">
        <f>IFERROR(VLOOKUP(A6432,'IDAR Meter Data'!$A:$B,2,1),"")</f>
        <v>191</v>
      </c>
      <c r="F6432" s="75">
        <f>IF(CECCZ="CZ03",'Outside Temp'!B6432,IF(CECCZ="CZ04",'Outside Temp'!B6433,IF(CECCZ="CZ12",'Outside Temp'!B6434, IF(CECCZ="CZ13",'Outside Temp'!B6435))))</f>
        <v>63</v>
      </c>
      <c r="G6432" s="12">
        <f t="shared" si="3"/>
        <v>1</v>
      </c>
    </row>
    <row r="6433" ht="15.75" customHeight="1">
      <c r="A6433" s="13">
        <v>42192.03125</v>
      </c>
      <c r="B6433" s="73">
        <f t="shared" si="1"/>
        <v>42192</v>
      </c>
      <c r="C6433" s="74">
        <f>IF(NewCustomer="Yes", IF(COUNTIF($I$2:$I$11,B6433)&gt;0,0,WEEKDAY(B6433,2)),IF(COUNTIF($I$2:$I$21,B6433)&gt;0,0,WEEKDAY(B6433,2)))</f>
        <v>2</v>
      </c>
      <c r="D6433" s="74">
        <f t="shared" si="2"/>
        <v>0</v>
      </c>
      <c r="E6433" s="12">
        <f>IFERROR(VLOOKUP(A6433,'IDAR Meter Data'!$A:$B,2,1),"")</f>
        <v>193</v>
      </c>
      <c r="F6433" s="75">
        <f>IF(CECCZ="CZ03",'Outside Temp'!B6433,IF(CECCZ="CZ04",'Outside Temp'!B6434,IF(CECCZ="CZ12",'Outside Temp'!B6435, IF(CECCZ="CZ13",'Outside Temp'!B6436))))</f>
        <v>63</v>
      </c>
      <c r="G6433" s="12">
        <f t="shared" si="3"/>
        <v>1</v>
      </c>
    </row>
    <row r="6434" ht="15.75" customHeight="1">
      <c r="A6434" s="13">
        <v>42192.041666666664</v>
      </c>
      <c r="B6434" s="73">
        <f t="shared" si="1"/>
        <v>42192</v>
      </c>
      <c r="C6434" s="74">
        <f>IF(NewCustomer="Yes", IF(COUNTIF($I$2:$I$11,B6434)&gt;0,0,WEEKDAY(B6434,2)),IF(COUNTIF($I$2:$I$21,B6434)&gt;0,0,WEEKDAY(B6434,2)))</f>
        <v>2</v>
      </c>
      <c r="D6434" s="74">
        <f t="shared" si="2"/>
        <v>1</v>
      </c>
      <c r="E6434" s="12">
        <f>IFERROR(VLOOKUP(A6434,'IDAR Meter Data'!$A:$B,2,1),"")</f>
        <v>191</v>
      </c>
      <c r="F6434" s="75">
        <f>IF(CECCZ="CZ03",'Outside Temp'!B6434,IF(CECCZ="CZ04",'Outside Temp'!B6435,IF(CECCZ="CZ12",'Outside Temp'!B6436, IF(CECCZ="CZ13",'Outside Temp'!B6437))))</f>
        <v>62.93333333</v>
      </c>
      <c r="G6434" s="12">
        <f t="shared" si="3"/>
        <v>1</v>
      </c>
    </row>
    <row r="6435" ht="15.75" customHeight="1">
      <c r="A6435" s="13">
        <v>42192.052083333336</v>
      </c>
      <c r="B6435" s="73">
        <f t="shared" si="1"/>
        <v>42192</v>
      </c>
      <c r="C6435" s="74">
        <f>IF(NewCustomer="Yes", IF(COUNTIF($I$2:$I$11,B6435)&gt;0,0,WEEKDAY(B6435,2)),IF(COUNTIF($I$2:$I$21,B6435)&gt;0,0,WEEKDAY(B6435,2)))</f>
        <v>2</v>
      </c>
      <c r="D6435" s="74">
        <f t="shared" si="2"/>
        <v>1</v>
      </c>
      <c r="E6435" s="12">
        <f>IFERROR(VLOOKUP(A6435,'IDAR Meter Data'!$A:$B,2,1),"")</f>
        <v>185</v>
      </c>
      <c r="F6435" s="75">
        <f>IF(CECCZ="CZ03",'Outside Temp'!B6435,IF(CECCZ="CZ04",'Outside Temp'!B6436,IF(CECCZ="CZ12",'Outside Temp'!B6437, IF(CECCZ="CZ13",'Outside Temp'!B6438))))</f>
        <v>62.68333333</v>
      </c>
      <c r="G6435" s="12">
        <f t="shared" si="3"/>
        <v>1</v>
      </c>
    </row>
    <row r="6436" ht="15.75" customHeight="1">
      <c r="A6436" s="13">
        <v>42192.0625</v>
      </c>
      <c r="B6436" s="73">
        <f t="shared" si="1"/>
        <v>42192</v>
      </c>
      <c r="C6436" s="74">
        <f>IF(NewCustomer="Yes", IF(COUNTIF($I$2:$I$11,B6436)&gt;0,0,WEEKDAY(B6436,2)),IF(COUNTIF($I$2:$I$21,B6436)&gt;0,0,WEEKDAY(B6436,2)))</f>
        <v>2</v>
      </c>
      <c r="D6436" s="74">
        <f t="shared" si="2"/>
        <v>1</v>
      </c>
      <c r="E6436" s="12">
        <f>IFERROR(VLOOKUP(A6436,'IDAR Meter Data'!$A:$B,2,1),"")</f>
        <v>182</v>
      </c>
      <c r="F6436" s="75">
        <f>IF(CECCZ="CZ03",'Outside Temp'!B6436,IF(CECCZ="CZ04",'Outside Temp'!B6437,IF(CECCZ="CZ12",'Outside Temp'!B6438, IF(CECCZ="CZ13",'Outside Temp'!B6439))))</f>
        <v>62.43333333</v>
      </c>
      <c r="G6436" s="12">
        <f t="shared" si="3"/>
        <v>1</v>
      </c>
    </row>
    <row r="6437" ht="15.75" customHeight="1">
      <c r="A6437" s="13">
        <v>42192.072916666664</v>
      </c>
      <c r="B6437" s="73">
        <f t="shared" si="1"/>
        <v>42192</v>
      </c>
      <c r="C6437" s="74">
        <f>IF(NewCustomer="Yes", IF(COUNTIF($I$2:$I$11,B6437)&gt;0,0,WEEKDAY(B6437,2)),IF(COUNTIF($I$2:$I$21,B6437)&gt;0,0,WEEKDAY(B6437,2)))</f>
        <v>2</v>
      </c>
      <c r="D6437" s="74">
        <f t="shared" si="2"/>
        <v>1</v>
      </c>
      <c r="E6437" s="12">
        <f>IFERROR(VLOOKUP(A6437,'IDAR Meter Data'!$A:$B,2,1),"")</f>
        <v>190</v>
      </c>
      <c r="F6437" s="75">
        <f>IF(CECCZ="CZ03",'Outside Temp'!B6437,IF(CECCZ="CZ04",'Outside Temp'!B6438,IF(CECCZ="CZ12",'Outside Temp'!B6439, IF(CECCZ="CZ13",'Outside Temp'!B6440))))</f>
        <v>62.18333333</v>
      </c>
      <c r="G6437" s="12">
        <f t="shared" si="3"/>
        <v>1</v>
      </c>
    </row>
    <row r="6438" ht="15.75" customHeight="1">
      <c r="A6438" s="13">
        <v>42192.083333333336</v>
      </c>
      <c r="B6438" s="73">
        <f t="shared" si="1"/>
        <v>42192</v>
      </c>
      <c r="C6438" s="74">
        <f>IF(NewCustomer="Yes", IF(COUNTIF($I$2:$I$11,B6438)&gt;0,0,WEEKDAY(B6438,2)),IF(COUNTIF($I$2:$I$21,B6438)&gt;0,0,WEEKDAY(B6438,2)))</f>
        <v>2</v>
      </c>
      <c r="D6438" s="74">
        <f t="shared" si="2"/>
        <v>2</v>
      </c>
      <c r="E6438" s="12">
        <f>IFERROR(VLOOKUP(A6438,'IDAR Meter Data'!$A:$B,2,1),"")</f>
        <v>177</v>
      </c>
      <c r="F6438" s="75">
        <f>IF(CECCZ="CZ03",'Outside Temp'!B6438,IF(CECCZ="CZ04",'Outside Temp'!B6439,IF(CECCZ="CZ12",'Outside Temp'!B6440, IF(CECCZ="CZ13",'Outside Temp'!B6441))))</f>
        <v>62</v>
      </c>
      <c r="G6438" s="12">
        <f t="shared" si="3"/>
        <v>1</v>
      </c>
    </row>
    <row r="6439" ht="15.75" customHeight="1">
      <c r="A6439" s="13">
        <v>42192.09375</v>
      </c>
      <c r="B6439" s="73">
        <f t="shared" si="1"/>
        <v>42192</v>
      </c>
      <c r="C6439" s="74">
        <f>IF(NewCustomer="Yes", IF(COUNTIF($I$2:$I$11,B6439)&gt;0,0,WEEKDAY(B6439,2)),IF(COUNTIF($I$2:$I$21,B6439)&gt;0,0,WEEKDAY(B6439,2)))</f>
        <v>2</v>
      </c>
      <c r="D6439" s="74">
        <f t="shared" si="2"/>
        <v>2</v>
      </c>
      <c r="E6439" s="12">
        <f>IFERROR(VLOOKUP(A6439,'IDAR Meter Data'!$A:$B,2,1),"")</f>
        <v>184</v>
      </c>
      <c r="F6439" s="75">
        <f>IF(CECCZ="CZ03",'Outside Temp'!B6439,IF(CECCZ="CZ04",'Outside Temp'!B6440,IF(CECCZ="CZ12",'Outside Temp'!B6441, IF(CECCZ="CZ13",'Outside Temp'!B6442))))</f>
        <v>62</v>
      </c>
      <c r="G6439" s="12">
        <f t="shared" si="3"/>
        <v>1</v>
      </c>
    </row>
    <row r="6440" ht="15.75" customHeight="1">
      <c r="A6440" s="13">
        <v>42192.104166666664</v>
      </c>
      <c r="B6440" s="73">
        <f t="shared" si="1"/>
        <v>42192</v>
      </c>
      <c r="C6440" s="74">
        <f>IF(NewCustomer="Yes", IF(COUNTIF($I$2:$I$11,B6440)&gt;0,0,WEEKDAY(B6440,2)),IF(COUNTIF($I$2:$I$21,B6440)&gt;0,0,WEEKDAY(B6440,2)))</f>
        <v>2</v>
      </c>
      <c r="D6440" s="74">
        <f t="shared" si="2"/>
        <v>2</v>
      </c>
      <c r="E6440" s="12">
        <f>IFERROR(VLOOKUP(A6440,'IDAR Meter Data'!$A:$B,2,1),"")</f>
        <v>188</v>
      </c>
      <c r="F6440" s="75">
        <f>IF(CECCZ="CZ03",'Outside Temp'!B6440,IF(CECCZ="CZ04",'Outside Temp'!B6441,IF(CECCZ="CZ12",'Outside Temp'!B6442, IF(CECCZ="CZ13",'Outside Temp'!B6443))))</f>
        <v>62</v>
      </c>
      <c r="G6440" s="12">
        <f t="shared" si="3"/>
        <v>1</v>
      </c>
    </row>
    <row r="6441" ht="15.75" customHeight="1">
      <c r="A6441" s="13">
        <v>42192.114583333336</v>
      </c>
      <c r="B6441" s="73">
        <f t="shared" si="1"/>
        <v>42192</v>
      </c>
      <c r="C6441" s="74">
        <f>IF(NewCustomer="Yes", IF(COUNTIF($I$2:$I$11,B6441)&gt;0,0,WEEKDAY(B6441,2)),IF(COUNTIF($I$2:$I$21,B6441)&gt;0,0,WEEKDAY(B6441,2)))</f>
        <v>2</v>
      </c>
      <c r="D6441" s="74">
        <f t="shared" si="2"/>
        <v>2</v>
      </c>
      <c r="E6441" s="12">
        <f>IFERROR(VLOOKUP(A6441,'IDAR Meter Data'!$A:$B,2,1),"")</f>
        <v>185</v>
      </c>
      <c r="F6441" s="75">
        <f>IF(CECCZ="CZ03",'Outside Temp'!B6441,IF(CECCZ="CZ04",'Outside Temp'!B6442,IF(CECCZ="CZ12",'Outside Temp'!B6443, IF(CECCZ="CZ13",'Outside Temp'!B6444))))</f>
        <v>62</v>
      </c>
      <c r="G6441" s="12">
        <f t="shared" si="3"/>
        <v>1</v>
      </c>
    </row>
    <row r="6442" ht="15.75" customHeight="1">
      <c r="A6442" s="13">
        <v>42192.125</v>
      </c>
      <c r="B6442" s="73">
        <f t="shared" si="1"/>
        <v>42192</v>
      </c>
      <c r="C6442" s="74">
        <f>IF(NewCustomer="Yes", IF(COUNTIF($I$2:$I$11,B6442)&gt;0,0,WEEKDAY(B6442,2)),IF(COUNTIF($I$2:$I$21,B6442)&gt;0,0,WEEKDAY(B6442,2)))</f>
        <v>2</v>
      </c>
      <c r="D6442" s="74">
        <f t="shared" si="2"/>
        <v>3</v>
      </c>
      <c r="E6442" s="12">
        <f>IFERROR(VLOOKUP(A6442,'IDAR Meter Data'!$A:$B,2,1),"")</f>
        <v>174</v>
      </c>
      <c r="F6442" s="75">
        <f>IF(CECCZ="CZ03",'Outside Temp'!B6442,IF(CECCZ="CZ04",'Outside Temp'!B6443,IF(CECCZ="CZ12",'Outside Temp'!B6444, IF(CECCZ="CZ13",'Outside Temp'!B6445))))</f>
        <v>62.06666667</v>
      </c>
      <c r="G6442" s="12">
        <f t="shared" si="3"/>
        <v>1</v>
      </c>
    </row>
    <row r="6443" ht="15.75" customHeight="1">
      <c r="A6443" s="13">
        <v>42192.135416666664</v>
      </c>
      <c r="B6443" s="73">
        <f t="shared" si="1"/>
        <v>42192</v>
      </c>
      <c r="C6443" s="74">
        <f>IF(NewCustomer="Yes", IF(COUNTIF($I$2:$I$11,B6443)&gt;0,0,WEEKDAY(B6443,2)),IF(COUNTIF($I$2:$I$21,B6443)&gt;0,0,WEEKDAY(B6443,2)))</f>
        <v>2</v>
      </c>
      <c r="D6443" s="74">
        <f t="shared" si="2"/>
        <v>3</v>
      </c>
      <c r="E6443" s="12">
        <f>IFERROR(VLOOKUP(A6443,'IDAR Meter Data'!$A:$B,2,1),"")</f>
        <v>170</v>
      </c>
      <c r="F6443" s="75">
        <f>IF(CECCZ="CZ03",'Outside Temp'!B6443,IF(CECCZ="CZ04",'Outside Temp'!B6444,IF(CECCZ="CZ12",'Outside Temp'!B6445, IF(CECCZ="CZ13",'Outside Temp'!B6446))))</f>
        <v>62.31666667</v>
      </c>
      <c r="G6443" s="12">
        <f t="shared" si="3"/>
        <v>1</v>
      </c>
    </row>
    <row r="6444" ht="15.75" customHeight="1">
      <c r="A6444" s="13">
        <v>42192.145833333336</v>
      </c>
      <c r="B6444" s="73">
        <f t="shared" si="1"/>
        <v>42192</v>
      </c>
      <c r="C6444" s="74">
        <f>IF(NewCustomer="Yes", IF(COUNTIF($I$2:$I$11,B6444)&gt;0,0,WEEKDAY(B6444,2)),IF(COUNTIF($I$2:$I$21,B6444)&gt;0,0,WEEKDAY(B6444,2)))</f>
        <v>2</v>
      </c>
      <c r="D6444" s="74">
        <f t="shared" si="2"/>
        <v>3</v>
      </c>
      <c r="E6444" s="12">
        <f>IFERROR(VLOOKUP(A6444,'IDAR Meter Data'!$A:$B,2,1),"")</f>
        <v>176</v>
      </c>
      <c r="F6444" s="75">
        <f>IF(CECCZ="CZ03",'Outside Temp'!B6444,IF(CECCZ="CZ04",'Outside Temp'!B6445,IF(CECCZ="CZ12",'Outside Temp'!B6446, IF(CECCZ="CZ13",'Outside Temp'!B6447))))</f>
        <v>62.56666667</v>
      </c>
      <c r="G6444" s="12">
        <f t="shared" si="3"/>
        <v>1</v>
      </c>
    </row>
    <row r="6445" ht="15.75" customHeight="1">
      <c r="A6445" s="13">
        <v>42192.15625</v>
      </c>
      <c r="B6445" s="73">
        <f t="shared" si="1"/>
        <v>42192</v>
      </c>
      <c r="C6445" s="74">
        <f>IF(NewCustomer="Yes", IF(COUNTIF($I$2:$I$11,B6445)&gt;0,0,WEEKDAY(B6445,2)),IF(COUNTIF($I$2:$I$21,B6445)&gt;0,0,WEEKDAY(B6445,2)))</f>
        <v>2</v>
      </c>
      <c r="D6445" s="74">
        <f t="shared" si="2"/>
        <v>3</v>
      </c>
      <c r="E6445" s="12">
        <f>IFERROR(VLOOKUP(A6445,'IDAR Meter Data'!$A:$B,2,1),"")</f>
        <v>181</v>
      </c>
      <c r="F6445" s="75">
        <f>IF(CECCZ="CZ03",'Outside Temp'!B6445,IF(CECCZ="CZ04",'Outside Temp'!B6446,IF(CECCZ="CZ12",'Outside Temp'!B6447, IF(CECCZ="CZ13",'Outside Temp'!B6448))))</f>
        <v>62.81666667</v>
      </c>
      <c r="G6445" s="12">
        <f t="shared" si="3"/>
        <v>1</v>
      </c>
    </row>
    <row r="6446" ht="15.75" customHeight="1">
      <c r="A6446" s="13">
        <v>42192.166666666664</v>
      </c>
      <c r="B6446" s="73">
        <f t="shared" si="1"/>
        <v>42192</v>
      </c>
      <c r="C6446" s="74">
        <f>IF(NewCustomer="Yes", IF(COUNTIF($I$2:$I$11,B6446)&gt;0,0,WEEKDAY(B6446,2)),IF(COUNTIF($I$2:$I$21,B6446)&gt;0,0,WEEKDAY(B6446,2)))</f>
        <v>2</v>
      </c>
      <c r="D6446" s="74">
        <f t="shared" si="2"/>
        <v>4</v>
      </c>
      <c r="E6446" s="12">
        <f>IFERROR(VLOOKUP(A6446,'IDAR Meter Data'!$A:$B,2,1),"")</f>
        <v>176</v>
      </c>
      <c r="F6446" s="75">
        <f>IF(CECCZ="CZ03",'Outside Temp'!B6446,IF(CECCZ="CZ04",'Outside Temp'!B6447,IF(CECCZ="CZ12",'Outside Temp'!B6448, IF(CECCZ="CZ13",'Outside Temp'!B6449))))</f>
        <v>63</v>
      </c>
      <c r="G6446" s="12">
        <f t="shared" si="3"/>
        <v>1</v>
      </c>
    </row>
    <row r="6447" ht="15.75" customHeight="1">
      <c r="A6447" s="13">
        <v>42192.177083333336</v>
      </c>
      <c r="B6447" s="73">
        <f t="shared" si="1"/>
        <v>42192</v>
      </c>
      <c r="C6447" s="74">
        <f>IF(NewCustomer="Yes", IF(COUNTIF($I$2:$I$11,B6447)&gt;0,0,WEEKDAY(B6447,2)),IF(COUNTIF($I$2:$I$21,B6447)&gt;0,0,WEEKDAY(B6447,2)))</f>
        <v>2</v>
      </c>
      <c r="D6447" s="74">
        <f t="shared" si="2"/>
        <v>4</v>
      </c>
      <c r="E6447" s="12">
        <f>IFERROR(VLOOKUP(A6447,'IDAR Meter Data'!$A:$B,2,1),"")</f>
        <v>182</v>
      </c>
      <c r="F6447" s="75">
        <f>IF(CECCZ="CZ03",'Outside Temp'!B6447,IF(CECCZ="CZ04",'Outside Temp'!B6448,IF(CECCZ="CZ12",'Outside Temp'!B6449, IF(CECCZ="CZ13",'Outside Temp'!B6450))))</f>
        <v>63</v>
      </c>
      <c r="G6447" s="12">
        <f t="shared" si="3"/>
        <v>1</v>
      </c>
    </row>
    <row r="6448" ht="15.75" customHeight="1">
      <c r="A6448" s="13">
        <v>42192.1875</v>
      </c>
      <c r="B6448" s="73">
        <f t="shared" si="1"/>
        <v>42192</v>
      </c>
      <c r="C6448" s="74">
        <f>IF(NewCustomer="Yes", IF(COUNTIF($I$2:$I$11,B6448)&gt;0,0,WEEKDAY(B6448,2)),IF(COUNTIF($I$2:$I$21,B6448)&gt;0,0,WEEKDAY(B6448,2)))</f>
        <v>2</v>
      </c>
      <c r="D6448" s="74">
        <f t="shared" si="2"/>
        <v>4</v>
      </c>
      <c r="E6448" s="12">
        <f>IFERROR(VLOOKUP(A6448,'IDAR Meter Data'!$A:$B,2,1),"")</f>
        <v>183</v>
      </c>
      <c r="F6448" s="75">
        <f>IF(CECCZ="CZ03",'Outside Temp'!B6448,IF(CECCZ="CZ04",'Outside Temp'!B6449,IF(CECCZ="CZ12",'Outside Temp'!B6450, IF(CECCZ="CZ13",'Outside Temp'!B6451))))</f>
        <v>63</v>
      </c>
      <c r="G6448" s="12">
        <f t="shared" si="3"/>
        <v>1</v>
      </c>
    </row>
    <row r="6449" ht="15.75" customHeight="1">
      <c r="A6449" s="13">
        <v>42192.197916666664</v>
      </c>
      <c r="B6449" s="73">
        <f t="shared" si="1"/>
        <v>42192</v>
      </c>
      <c r="C6449" s="74">
        <f>IF(NewCustomer="Yes", IF(COUNTIF($I$2:$I$11,B6449)&gt;0,0,WEEKDAY(B6449,2)),IF(COUNTIF($I$2:$I$21,B6449)&gt;0,0,WEEKDAY(B6449,2)))</f>
        <v>2</v>
      </c>
      <c r="D6449" s="74">
        <f t="shared" si="2"/>
        <v>4</v>
      </c>
      <c r="E6449" s="12">
        <f>IFERROR(VLOOKUP(A6449,'IDAR Meter Data'!$A:$B,2,1),"")</f>
        <v>180</v>
      </c>
      <c r="F6449" s="75">
        <f>IF(CECCZ="CZ03",'Outside Temp'!B6449,IF(CECCZ="CZ04",'Outside Temp'!B6450,IF(CECCZ="CZ12",'Outside Temp'!B6451, IF(CECCZ="CZ13",'Outside Temp'!B6452))))</f>
        <v>63</v>
      </c>
      <c r="G6449" s="12">
        <f t="shared" si="3"/>
        <v>1</v>
      </c>
    </row>
    <row r="6450" ht="15.75" customHeight="1">
      <c r="A6450" s="13">
        <v>42192.208333333336</v>
      </c>
      <c r="B6450" s="73">
        <f t="shared" si="1"/>
        <v>42192</v>
      </c>
      <c r="C6450" s="74">
        <f>IF(NewCustomer="Yes", IF(COUNTIF($I$2:$I$11,B6450)&gt;0,0,WEEKDAY(B6450,2)),IF(COUNTIF($I$2:$I$21,B6450)&gt;0,0,WEEKDAY(B6450,2)))</f>
        <v>2</v>
      </c>
      <c r="D6450" s="74">
        <f t="shared" si="2"/>
        <v>5</v>
      </c>
      <c r="E6450" s="12">
        <f>IFERROR(VLOOKUP(A6450,'IDAR Meter Data'!$A:$B,2,1),"")</f>
        <v>176</v>
      </c>
      <c r="F6450" s="75">
        <f>IF(CECCZ="CZ03",'Outside Temp'!B6450,IF(CECCZ="CZ04",'Outside Temp'!B6451,IF(CECCZ="CZ12",'Outside Temp'!B6452, IF(CECCZ="CZ13",'Outside Temp'!B6453))))</f>
        <v>63.06896552</v>
      </c>
      <c r="G6450" s="12">
        <f t="shared" si="3"/>
        <v>1</v>
      </c>
    </row>
    <row r="6451" ht="15.75" customHeight="1">
      <c r="A6451" s="13">
        <v>42192.21875</v>
      </c>
      <c r="B6451" s="73">
        <f t="shared" si="1"/>
        <v>42192</v>
      </c>
      <c r="C6451" s="74">
        <f>IF(NewCustomer="Yes", IF(COUNTIF($I$2:$I$11,B6451)&gt;0,0,WEEKDAY(B6451,2)),IF(COUNTIF($I$2:$I$21,B6451)&gt;0,0,WEEKDAY(B6451,2)))</f>
        <v>2</v>
      </c>
      <c r="D6451" s="74">
        <f t="shared" si="2"/>
        <v>5</v>
      </c>
      <c r="E6451" s="12">
        <f>IFERROR(VLOOKUP(A6451,'IDAR Meter Data'!$A:$B,2,1),"")</f>
        <v>176</v>
      </c>
      <c r="F6451" s="75">
        <f>IF(CECCZ="CZ03",'Outside Temp'!B6451,IF(CECCZ="CZ04",'Outside Temp'!B6452,IF(CECCZ="CZ12",'Outside Temp'!B6453, IF(CECCZ="CZ13",'Outside Temp'!B6454))))</f>
        <v>63.32758621</v>
      </c>
      <c r="G6451" s="12">
        <f t="shared" si="3"/>
        <v>1</v>
      </c>
    </row>
    <row r="6452" ht="15.75" customHeight="1">
      <c r="A6452" s="13">
        <v>42192.229166666664</v>
      </c>
      <c r="B6452" s="73">
        <f t="shared" si="1"/>
        <v>42192</v>
      </c>
      <c r="C6452" s="74">
        <f>IF(NewCustomer="Yes", IF(COUNTIF($I$2:$I$11,B6452)&gt;0,0,WEEKDAY(B6452,2)),IF(COUNTIF($I$2:$I$21,B6452)&gt;0,0,WEEKDAY(B6452,2)))</f>
        <v>2</v>
      </c>
      <c r="D6452" s="74">
        <f t="shared" si="2"/>
        <v>5</v>
      </c>
      <c r="E6452" s="12">
        <f>IFERROR(VLOOKUP(A6452,'IDAR Meter Data'!$A:$B,2,1),"")</f>
        <v>177</v>
      </c>
      <c r="F6452" s="75">
        <f>IF(CECCZ="CZ03",'Outside Temp'!B6452,IF(CECCZ="CZ04",'Outside Temp'!B6453,IF(CECCZ="CZ12",'Outside Temp'!B6454, IF(CECCZ="CZ13",'Outside Temp'!B6455))))</f>
        <v>63.5862069</v>
      </c>
      <c r="G6452" s="12">
        <f t="shared" si="3"/>
        <v>1</v>
      </c>
    </row>
    <row r="6453" ht="15.75" customHeight="1">
      <c r="A6453" s="13">
        <v>42192.239583333336</v>
      </c>
      <c r="B6453" s="73">
        <f t="shared" si="1"/>
        <v>42192</v>
      </c>
      <c r="C6453" s="74">
        <f>IF(NewCustomer="Yes", IF(COUNTIF($I$2:$I$11,B6453)&gt;0,0,WEEKDAY(B6453,2)),IF(COUNTIF($I$2:$I$21,B6453)&gt;0,0,WEEKDAY(B6453,2)))</f>
        <v>2</v>
      </c>
      <c r="D6453" s="74">
        <f t="shared" si="2"/>
        <v>5</v>
      </c>
      <c r="E6453" s="12">
        <f>IFERROR(VLOOKUP(A6453,'IDAR Meter Data'!$A:$B,2,1),"")</f>
        <v>180</v>
      </c>
      <c r="F6453" s="75">
        <f>IF(CECCZ="CZ03",'Outside Temp'!B6453,IF(CECCZ="CZ04",'Outside Temp'!B6454,IF(CECCZ="CZ12",'Outside Temp'!B6455, IF(CECCZ="CZ13",'Outside Temp'!B6456))))</f>
        <v>63.84482759</v>
      </c>
      <c r="G6453" s="12">
        <f t="shared" si="3"/>
        <v>1</v>
      </c>
    </row>
    <row r="6454" ht="15.75" customHeight="1">
      <c r="A6454" s="13">
        <v>42192.25</v>
      </c>
      <c r="B6454" s="73">
        <f t="shared" si="1"/>
        <v>42192</v>
      </c>
      <c r="C6454" s="74">
        <f>IF(NewCustomer="Yes", IF(COUNTIF($I$2:$I$11,B6454)&gt;0,0,WEEKDAY(B6454,2)),IF(COUNTIF($I$2:$I$21,B6454)&gt;0,0,WEEKDAY(B6454,2)))</f>
        <v>2</v>
      </c>
      <c r="D6454" s="74">
        <f t="shared" si="2"/>
        <v>6</v>
      </c>
      <c r="E6454" s="12">
        <f>IFERROR(VLOOKUP(A6454,'IDAR Meter Data'!$A:$B,2,1),"")</f>
        <v>180</v>
      </c>
      <c r="F6454" s="75">
        <f>IF(CECCZ="CZ03",'Outside Temp'!B6454,IF(CECCZ="CZ04",'Outside Temp'!B6455,IF(CECCZ="CZ12",'Outside Temp'!B6456, IF(CECCZ="CZ13",'Outside Temp'!B6457))))</f>
        <v>64</v>
      </c>
      <c r="G6454" s="12">
        <f t="shared" si="3"/>
        <v>1</v>
      </c>
    </row>
    <row r="6455" ht="15.75" customHeight="1">
      <c r="A6455" s="13">
        <v>42192.260416666664</v>
      </c>
      <c r="B6455" s="73">
        <f t="shared" si="1"/>
        <v>42192</v>
      </c>
      <c r="C6455" s="74">
        <f>IF(NewCustomer="Yes", IF(COUNTIF($I$2:$I$11,B6455)&gt;0,0,WEEKDAY(B6455,2)),IF(COUNTIF($I$2:$I$21,B6455)&gt;0,0,WEEKDAY(B6455,2)))</f>
        <v>2</v>
      </c>
      <c r="D6455" s="74">
        <f t="shared" si="2"/>
        <v>6</v>
      </c>
      <c r="E6455" s="12">
        <f>IFERROR(VLOOKUP(A6455,'IDAR Meter Data'!$A:$B,2,1),"")</f>
        <v>172</v>
      </c>
      <c r="F6455" s="75">
        <f>IF(CECCZ="CZ03",'Outside Temp'!B6455,IF(CECCZ="CZ04",'Outside Temp'!B6456,IF(CECCZ="CZ12",'Outside Temp'!B6457, IF(CECCZ="CZ13",'Outside Temp'!B6458))))</f>
        <v>64</v>
      </c>
      <c r="G6455" s="12">
        <f t="shared" si="3"/>
        <v>1</v>
      </c>
    </row>
    <row r="6456" ht="15.75" customHeight="1">
      <c r="A6456" s="13">
        <v>42192.270833333336</v>
      </c>
      <c r="B6456" s="73">
        <f t="shared" si="1"/>
        <v>42192</v>
      </c>
      <c r="C6456" s="74">
        <f>IF(NewCustomer="Yes", IF(COUNTIF($I$2:$I$11,B6456)&gt;0,0,WEEKDAY(B6456,2)),IF(COUNTIF($I$2:$I$21,B6456)&gt;0,0,WEEKDAY(B6456,2)))</f>
        <v>2</v>
      </c>
      <c r="D6456" s="74">
        <f t="shared" si="2"/>
        <v>6</v>
      </c>
      <c r="E6456" s="12">
        <f>IFERROR(VLOOKUP(A6456,'IDAR Meter Data'!$A:$B,2,1),"")</f>
        <v>186</v>
      </c>
      <c r="F6456" s="75">
        <f>IF(CECCZ="CZ03",'Outside Temp'!B6456,IF(CECCZ="CZ04",'Outside Temp'!B6457,IF(CECCZ="CZ12",'Outside Temp'!B6458, IF(CECCZ="CZ13",'Outside Temp'!B6459))))</f>
        <v>64</v>
      </c>
      <c r="G6456" s="12">
        <f t="shared" si="3"/>
        <v>1</v>
      </c>
    </row>
    <row r="6457" ht="15.75" customHeight="1">
      <c r="A6457" s="13">
        <v>42192.28125</v>
      </c>
      <c r="B6457" s="73">
        <f t="shared" si="1"/>
        <v>42192</v>
      </c>
      <c r="C6457" s="74">
        <f>IF(NewCustomer="Yes", IF(COUNTIF($I$2:$I$11,B6457)&gt;0,0,WEEKDAY(B6457,2)),IF(COUNTIF($I$2:$I$21,B6457)&gt;0,0,WEEKDAY(B6457,2)))</f>
        <v>2</v>
      </c>
      <c r="D6457" s="74">
        <f t="shared" si="2"/>
        <v>6</v>
      </c>
      <c r="E6457" s="12">
        <f>IFERROR(VLOOKUP(A6457,'IDAR Meter Data'!$A:$B,2,1),"")</f>
        <v>181</v>
      </c>
      <c r="F6457" s="75">
        <f>IF(CECCZ="CZ03",'Outside Temp'!B6457,IF(CECCZ="CZ04",'Outside Temp'!B6458,IF(CECCZ="CZ12",'Outside Temp'!B6459, IF(CECCZ="CZ13",'Outside Temp'!B6460))))</f>
        <v>64</v>
      </c>
      <c r="G6457" s="12">
        <f t="shared" si="3"/>
        <v>1</v>
      </c>
    </row>
    <row r="6458" ht="15.75" customHeight="1">
      <c r="A6458" s="13">
        <v>42192.291666666664</v>
      </c>
      <c r="B6458" s="73">
        <f t="shared" si="1"/>
        <v>42192</v>
      </c>
      <c r="C6458" s="74">
        <f>IF(NewCustomer="Yes", IF(COUNTIF($I$2:$I$11,B6458)&gt;0,0,WEEKDAY(B6458,2)),IF(COUNTIF($I$2:$I$21,B6458)&gt;0,0,WEEKDAY(B6458,2)))</f>
        <v>2</v>
      </c>
      <c r="D6458" s="74">
        <f t="shared" si="2"/>
        <v>7</v>
      </c>
      <c r="E6458" s="12">
        <f>IFERROR(VLOOKUP(A6458,'IDAR Meter Data'!$A:$B,2,1),"")</f>
        <v>183</v>
      </c>
      <c r="F6458" s="75">
        <f>IF(CECCZ="CZ03",'Outside Temp'!B6458,IF(CECCZ="CZ04",'Outside Temp'!B6459,IF(CECCZ="CZ12",'Outside Temp'!B6460, IF(CECCZ="CZ13",'Outside Temp'!B6461))))</f>
        <v>65.06666667</v>
      </c>
      <c r="G6458" s="12">
        <f t="shared" si="3"/>
        <v>2</v>
      </c>
    </row>
    <row r="6459" ht="15.75" customHeight="1">
      <c r="A6459" s="13">
        <v>42192.302083333336</v>
      </c>
      <c r="B6459" s="73">
        <f t="shared" si="1"/>
        <v>42192</v>
      </c>
      <c r="C6459" s="74">
        <f>IF(NewCustomer="Yes", IF(COUNTIF($I$2:$I$11,B6459)&gt;0,0,WEEKDAY(B6459,2)),IF(COUNTIF($I$2:$I$21,B6459)&gt;0,0,WEEKDAY(B6459,2)))</f>
        <v>2</v>
      </c>
      <c r="D6459" s="74">
        <f t="shared" si="2"/>
        <v>7</v>
      </c>
      <c r="E6459" s="12">
        <f>IFERROR(VLOOKUP(A6459,'IDAR Meter Data'!$A:$B,2,1),"")</f>
        <v>187</v>
      </c>
      <c r="F6459" s="75">
        <f>IF(CECCZ="CZ03",'Outside Temp'!B6459,IF(CECCZ="CZ04",'Outside Temp'!B6460,IF(CECCZ="CZ12",'Outside Temp'!B6461, IF(CECCZ="CZ13",'Outside Temp'!B6462))))</f>
        <v>65.31666667</v>
      </c>
      <c r="G6459" s="12">
        <f t="shared" si="3"/>
        <v>2</v>
      </c>
    </row>
    <row r="6460" ht="15.75" customHeight="1">
      <c r="A6460" s="13">
        <v>42192.3125</v>
      </c>
      <c r="B6460" s="73">
        <f t="shared" si="1"/>
        <v>42192</v>
      </c>
      <c r="C6460" s="74">
        <f>IF(NewCustomer="Yes", IF(COUNTIF($I$2:$I$11,B6460)&gt;0,0,WEEKDAY(B6460,2)),IF(COUNTIF($I$2:$I$21,B6460)&gt;0,0,WEEKDAY(B6460,2)))</f>
        <v>2</v>
      </c>
      <c r="D6460" s="74">
        <f t="shared" si="2"/>
        <v>7</v>
      </c>
      <c r="E6460" s="12">
        <f>IFERROR(VLOOKUP(A6460,'IDAR Meter Data'!$A:$B,2,1),"")</f>
        <v>178</v>
      </c>
      <c r="F6460" s="75">
        <f>IF(CECCZ="CZ03",'Outside Temp'!B6460,IF(CECCZ="CZ04",'Outside Temp'!B6461,IF(CECCZ="CZ12",'Outside Temp'!B6462, IF(CECCZ="CZ13",'Outside Temp'!B6463))))</f>
        <v>65.56666667</v>
      </c>
      <c r="G6460" s="12">
        <f t="shared" si="3"/>
        <v>2</v>
      </c>
    </row>
    <row r="6461" ht="15.75" customHeight="1">
      <c r="A6461" s="13">
        <v>42192.322916666664</v>
      </c>
      <c r="B6461" s="73">
        <f t="shared" si="1"/>
        <v>42192</v>
      </c>
      <c r="C6461" s="74">
        <f>IF(NewCustomer="Yes", IF(COUNTIF($I$2:$I$11,B6461)&gt;0,0,WEEKDAY(B6461,2)),IF(COUNTIF($I$2:$I$21,B6461)&gt;0,0,WEEKDAY(B6461,2)))</f>
        <v>2</v>
      </c>
      <c r="D6461" s="74">
        <f t="shared" si="2"/>
        <v>7</v>
      </c>
      <c r="E6461" s="12">
        <f>IFERROR(VLOOKUP(A6461,'IDAR Meter Data'!$A:$B,2,1),"")</f>
        <v>195</v>
      </c>
      <c r="F6461" s="75">
        <f>IF(CECCZ="CZ03",'Outside Temp'!B6461,IF(CECCZ="CZ04",'Outside Temp'!B6462,IF(CECCZ="CZ12",'Outside Temp'!B6463, IF(CECCZ="CZ13",'Outside Temp'!B6464))))</f>
        <v>65.81666667</v>
      </c>
      <c r="G6461" s="12">
        <f t="shared" si="3"/>
        <v>2</v>
      </c>
    </row>
    <row r="6462" ht="15.75" customHeight="1">
      <c r="A6462" s="13">
        <v>42192.333333333336</v>
      </c>
      <c r="B6462" s="73">
        <f t="shared" si="1"/>
        <v>42192</v>
      </c>
      <c r="C6462" s="74">
        <f>IF(NewCustomer="Yes", IF(COUNTIF($I$2:$I$11,B6462)&gt;0,0,WEEKDAY(B6462,2)),IF(COUNTIF($I$2:$I$21,B6462)&gt;0,0,WEEKDAY(B6462,2)))</f>
        <v>2</v>
      </c>
      <c r="D6462" s="74">
        <f t="shared" si="2"/>
        <v>8</v>
      </c>
      <c r="E6462" s="12">
        <f>IFERROR(VLOOKUP(A6462,'IDAR Meter Data'!$A:$B,2,1),"")</f>
        <v>191</v>
      </c>
      <c r="F6462" s="75">
        <f>IF(CECCZ="CZ03",'Outside Temp'!B6462,IF(CECCZ="CZ04",'Outside Temp'!B6463,IF(CECCZ="CZ12",'Outside Temp'!B6464, IF(CECCZ="CZ13",'Outside Temp'!B6465))))</f>
        <v>66.13333333</v>
      </c>
      <c r="G6462" s="12">
        <f t="shared" si="3"/>
        <v>2</v>
      </c>
    </row>
    <row r="6463" ht="15.75" customHeight="1">
      <c r="A6463" s="13">
        <v>42192.34375</v>
      </c>
      <c r="B6463" s="73">
        <f t="shared" si="1"/>
        <v>42192</v>
      </c>
      <c r="C6463" s="74">
        <f>IF(NewCustomer="Yes", IF(COUNTIF($I$2:$I$11,B6463)&gt;0,0,WEEKDAY(B6463,2)),IF(COUNTIF($I$2:$I$21,B6463)&gt;0,0,WEEKDAY(B6463,2)))</f>
        <v>2</v>
      </c>
      <c r="D6463" s="74">
        <f t="shared" si="2"/>
        <v>8</v>
      </c>
      <c r="E6463" s="12">
        <f>IFERROR(VLOOKUP(A6463,'IDAR Meter Data'!$A:$B,2,1),"")</f>
        <v>195</v>
      </c>
      <c r="F6463" s="75">
        <f>IF(CECCZ="CZ03",'Outside Temp'!B6463,IF(CECCZ="CZ04",'Outside Temp'!B6464,IF(CECCZ="CZ12",'Outside Temp'!B6465, IF(CECCZ="CZ13",'Outside Temp'!B6466))))</f>
        <v>66.63333333</v>
      </c>
      <c r="G6463" s="12">
        <f t="shared" si="3"/>
        <v>2</v>
      </c>
    </row>
    <row r="6464" ht="15.75" customHeight="1">
      <c r="A6464" s="13">
        <v>42192.354166666664</v>
      </c>
      <c r="B6464" s="73">
        <f t="shared" si="1"/>
        <v>42192</v>
      </c>
      <c r="C6464" s="74">
        <f>IF(NewCustomer="Yes", IF(COUNTIF($I$2:$I$11,B6464)&gt;0,0,WEEKDAY(B6464,2)),IF(COUNTIF($I$2:$I$21,B6464)&gt;0,0,WEEKDAY(B6464,2)))</f>
        <v>2</v>
      </c>
      <c r="D6464" s="74">
        <f t="shared" si="2"/>
        <v>8</v>
      </c>
      <c r="E6464" s="12">
        <f>IFERROR(VLOOKUP(A6464,'IDAR Meter Data'!$A:$B,2,1),"")</f>
        <v>188</v>
      </c>
      <c r="F6464" s="75">
        <f>IF(CECCZ="CZ03",'Outside Temp'!B6464,IF(CECCZ="CZ04",'Outside Temp'!B6465,IF(CECCZ="CZ12",'Outside Temp'!B6466, IF(CECCZ="CZ13",'Outside Temp'!B6467))))</f>
        <v>67.13333333</v>
      </c>
      <c r="G6464" s="12">
        <f t="shared" si="3"/>
        <v>2</v>
      </c>
    </row>
    <row r="6465" ht="15.75" customHeight="1">
      <c r="A6465" s="13">
        <v>42192.364583333336</v>
      </c>
      <c r="B6465" s="73">
        <f t="shared" si="1"/>
        <v>42192</v>
      </c>
      <c r="C6465" s="74">
        <f>IF(NewCustomer="Yes", IF(COUNTIF($I$2:$I$11,B6465)&gt;0,0,WEEKDAY(B6465,2)),IF(COUNTIF($I$2:$I$21,B6465)&gt;0,0,WEEKDAY(B6465,2)))</f>
        <v>2</v>
      </c>
      <c r="D6465" s="74">
        <f t="shared" si="2"/>
        <v>8</v>
      </c>
      <c r="E6465" s="12">
        <f>IFERROR(VLOOKUP(A6465,'IDAR Meter Data'!$A:$B,2,1),"")</f>
        <v>205</v>
      </c>
      <c r="F6465" s="75">
        <f>IF(CECCZ="CZ03",'Outside Temp'!B6465,IF(CECCZ="CZ04",'Outside Temp'!B6466,IF(CECCZ="CZ12",'Outside Temp'!B6467, IF(CECCZ="CZ13",'Outside Temp'!B6468))))</f>
        <v>67.63333333</v>
      </c>
      <c r="G6465" s="12">
        <f t="shared" si="3"/>
        <v>2</v>
      </c>
    </row>
    <row r="6466" ht="15.75" customHeight="1">
      <c r="A6466" s="13">
        <v>42192.375</v>
      </c>
      <c r="B6466" s="73">
        <f t="shared" si="1"/>
        <v>42192</v>
      </c>
      <c r="C6466" s="74">
        <f>IF(NewCustomer="Yes", IF(COUNTIF($I$2:$I$11,B6466)&gt;0,0,WEEKDAY(B6466,2)),IF(COUNTIF($I$2:$I$21,B6466)&gt;0,0,WEEKDAY(B6466,2)))</f>
        <v>2</v>
      </c>
      <c r="D6466" s="74">
        <f t="shared" si="2"/>
        <v>9</v>
      </c>
      <c r="E6466" s="12">
        <f>IFERROR(VLOOKUP(A6466,'IDAR Meter Data'!$A:$B,2,1),"")</f>
        <v>204</v>
      </c>
      <c r="F6466" s="75">
        <f>IF(CECCZ="CZ03",'Outside Temp'!B6466,IF(CECCZ="CZ04",'Outside Temp'!B6467,IF(CECCZ="CZ12",'Outside Temp'!B6468, IF(CECCZ="CZ13",'Outside Temp'!B6469))))</f>
        <v>68.06666667</v>
      </c>
      <c r="G6466" s="12">
        <f t="shared" si="3"/>
        <v>2</v>
      </c>
    </row>
    <row r="6467" ht="15.75" customHeight="1">
      <c r="A6467" s="13">
        <v>42192.385416666664</v>
      </c>
      <c r="B6467" s="73">
        <f t="shared" si="1"/>
        <v>42192</v>
      </c>
      <c r="C6467" s="74">
        <f>IF(NewCustomer="Yes", IF(COUNTIF($I$2:$I$11,B6467)&gt;0,0,WEEKDAY(B6467,2)),IF(COUNTIF($I$2:$I$21,B6467)&gt;0,0,WEEKDAY(B6467,2)))</f>
        <v>2</v>
      </c>
      <c r="D6467" s="74">
        <f t="shared" si="2"/>
        <v>9</v>
      </c>
      <c r="E6467" s="12">
        <f>IFERROR(VLOOKUP(A6467,'IDAR Meter Data'!$A:$B,2,1),"")</f>
        <v>202</v>
      </c>
      <c r="F6467" s="75">
        <f>IF(CECCZ="CZ03",'Outside Temp'!B6467,IF(CECCZ="CZ04",'Outside Temp'!B6468,IF(CECCZ="CZ12",'Outside Temp'!B6469, IF(CECCZ="CZ13",'Outside Temp'!B6470))))</f>
        <v>68.31666667</v>
      </c>
      <c r="G6467" s="12">
        <f t="shared" si="3"/>
        <v>2</v>
      </c>
    </row>
    <row r="6468" ht="15.75" customHeight="1">
      <c r="A6468" s="13">
        <v>42192.395833333336</v>
      </c>
      <c r="B6468" s="73">
        <f t="shared" si="1"/>
        <v>42192</v>
      </c>
      <c r="C6468" s="74">
        <f>IF(NewCustomer="Yes", IF(COUNTIF($I$2:$I$11,B6468)&gt;0,0,WEEKDAY(B6468,2)),IF(COUNTIF($I$2:$I$21,B6468)&gt;0,0,WEEKDAY(B6468,2)))</f>
        <v>2</v>
      </c>
      <c r="D6468" s="74">
        <f t="shared" si="2"/>
        <v>9</v>
      </c>
      <c r="E6468" s="12">
        <f>IFERROR(VLOOKUP(A6468,'IDAR Meter Data'!$A:$B,2,1),"")</f>
        <v>213</v>
      </c>
      <c r="F6468" s="75">
        <f>IF(CECCZ="CZ03",'Outside Temp'!B6468,IF(CECCZ="CZ04",'Outside Temp'!B6469,IF(CECCZ="CZ12",'Outside Temp'!B6470, IF(CECCZ="CZ13",'Outside Temp'!B6471))))</f>
        <v>68.56666667</v>
      </c>
      <c r="G6468" s="12">
        <f t="shared" si="3"/>
        <v>2</v>
      </c>
    </row>
    <row r="6469" ht="15.75" customHeight="1">
      <c r="A6469" s="13">
        <v>42192.40625</v>
      </c>
      <c r="B6469" s="73">
        <f t="shared" si="1"/>
        <v>42192</v>
      </c>
      <c r="C6469" s="74">
        <f>IF(NewCustomer="Yes", IF(COUNTIF($I$2:$I$11,B6469)&gt;0,0,WEEKDAY(B6469,2)),IF(COUNTIF($I$2:$I$21,B6469)&gt;0,0,WEEKDAY(B6469,2)))</f>
        <v>2</v>
      </c>
      <c r="D6469" s="74">
        <f t="shared" si="2"/>
        <v>9</v>
      </c>
      <c r="E6469" s="12">
        <f>IFERROR(VLOOKUP(A6469,'IDAR Meter Data'!$A:$B,2,1),"")</f>
        <v>215</v>
      </c>
      <c r="F6469" s="75">
        <f>IF(CECCZ="CZ03",'Outside Temp'!B6469,IF(CECCZ="CZ04",'Outside Temp'!B6470,IF(CECCZ="CZ12",'Outside Temp'!B6471, IF(CECCZ="CZ13",'Outside Temp'!B6472))))</f>
        <v>68.81666667</v>
      </c>
      <c r="G6469" s="12">
        <f t="shared" si="3"/>
        <v>2</v>
      </c>
    </row>
    <row r="6470" ht="15.75" customHeight="1">
      <c r="A6470" s="13">
        <v>42192.416666666664</v>
      </c>
      <c r="B6470" s="73">
        <f t="shared" si="1"/>
        <v>42192</v>
      </c>
      <c r="C6470" s="74">
        <f>IF(NewCustomer="Yes", IF(COUNTIF($I$2:$I$11,B6470)&gt;0,0,WEEKDAY(B6470,2)),IF(COUNTIF($I$2:$I$21,B6470)&gt;0,0,WEEKDAY(B6470,2)))</f>
        <v>2</v>
      </c>
      <c r="D6470" s="74">
        <f t="shared" si="2"/>
        <v>10</v>
      </c>
      <c r="E6470" s="12">
        <f>IFERROR(VLOOKUP(A6470,'IDAR Meter Data'!$A:$B,2,1),"")</f>
        <v>215</v>
      </c>
      <c r="F6470" s="75">
        <f>IF(CECCZ="CZ03",'Outside Temp'!B6470,IF(CECCZ="CZ04",'Outside Temp'!B6471,IF(CECCZ="CZ12",'Outside Temp'!B6472, IF(CECCZ="CZ13",'Outside Temp'!B6473))))</f>
        <v>69.20689655</v>
      </c>
      <c r="G6470" s="12">
        <f t="shared" si="3"/>
        <v>2</v>
      </c>
    </row>
    <row r="6471" ht="15.75" customHeight="1">
      <c r="A6471" s="13">
        <v>42192.427083333336</v>
      </c>
      <c r="B6471" s="73">
        <f t="shared" si="1"/>
        <v>42192</v>
      </c>
      <c r="C6471" s="74">
        <f>IF(NewCustomer="Yes", IF(COUNTIF($I$2:$I$11,B6471)&gt;0,0,WEEKDAY(B6471,2)),IF(COUNTIF($I$2:$I$21,B6471)&gt;0,0,WEEKDAY(B6471,2)))</f>
        <v>2</v>
      </c>
      <c r="D6471" s="74">
        <f t="shared" si="2"/>
        <v>10</v>
      </c>
      <c r="E6471" s="12">
        <f>IFERROR(VLOOKUP(A6471,'IDAR Meter Data'!$A:$B,2,1),"")</f>
        <v>219</v>
      </c>
      <c r="F6471" s="75">
        <f>IF(CECCZ="CZ03",'Outside Temp'!B6471,IF(CECCZ="CZ04",'Outside Temp'!B6472,IF(CECCZ="CZ12",'Outside Temp'!B6473, IF(CECCZ="CZ13",'Outside Temp'!B6474))))</f>
        <v>69.98275862</v>
      </c>
      <c r="G6471" s="12">
        <f t="shared" si="3"/>
        <v>2</v>
      </c>
    </row>
    <row r="6472" ht="15.75" customHeight="1">
      <c r="A6472" s="13">
        <v>42192.4375</v>
      </c>
      <c r="B6472" s="73">
        <f t="shared" si="1"/>
        <v>42192</v>
      </c>
      <c r="C6472" s="74">
        <f>IF(NewCustomer="Yes", IF(COUNTIF($I$2:$I$11,B6472)&gt;0,0,WEEKDAY(B6472,2)),IF(COUNTIF($I$2:$I$21,B6472)&gt;0,0,WEEKDAY(B6472,2)))</f>
        <v>2</v>
      </c>
      <c r="D6472" s="74">
        <f t="shared" si="2"/>
        <v>10</v>
      </c>
      <c r="E6472" s="12">
        <f>IFERROR(VLOOKUP(A6472,'IDAR Meter Data'!$A:$B,2,1),"")</f>
        <v>224</v>
      </c>
      <c r="F6472" s="75">
        <f>IF(CECCZ="CZ03",'Outside Temp'!B6472,IF(CECCZ="CZ04",'Outside Temp'!B6473,IF(CECCZ="CZ12",'Outside Temp'!B6474, IF(CECCZ="CZ13",'Outside Temp'!B6475))))</f>
        <v>70.75862069</v>
      </c>
      <c r="G6472" s="12">
        <f t="shared" si="3"/>
        <v>3</v>
      </c>
    </row>
    <row r="6473" ht="15.75" customHeight="1">
      <c r="A6473" s="13">
        <v>42192.447916666664</v>
      </c>
      <c r="B6473" s="73">
        <f t="shared" si="1"/>
        <v>42192</v>
      </c>
      <c r="C6473" s="74">
        <f>IF(NewCustomer="Yes", IF(COUNTIF($I$2:$I$11,B6473)&gt;0,0,WEEKDAY(B6473,2)),IF(COUNTIF($I$2:$I$21,B6473)&gt;0,0,WEEKDAY(B6473,2)))</f>
        <v>2</v>
      </c>
      <c r="D6473" s="74">
        <f t="shared" si="2"/>
        <v>10</v>
      </c>
      <c r="E6473" s="12">
        <f>IFERROR(VLOOKUP(A6473,'IDAR Meter Data'!$A:$B,2,1),"")</f>
        <v>225</v>
      </c>
      <c r="F6473" s="75">
        <f>IF(CECCZ="CZ03",'Outside Temp'!B6473,IF(CECCZ="CZ04",'Outside Temp'!B6474,IF(CECCZ="CZ12",'Outside Temp'!B6475, IF(CECCZ="CZ13",'Outside Temp'!B6476))))</f>
        <v>71.53448276</v>
      </c>
      <c r="G6473" s="12">
        <f t="shared" si="3"/>
        <v>3</v>
      </c>
    </row>
    <row r="6474" ht="15.75" customHeight="1">
      <c r="A6474" s="13">
        <v>42192.458333333336</v>
      </c>
      <c r="B6474" s="73">
        <f t="shared" si="1"/>
        <v>42192</v>
      </c>
      <c r="C6474" s="74">
        <f>IF(NewCustomer="Yes", IF(COUNTIF($I$2:$I$11,B6474)&gt;0,0,WEEKDAY(B6474,2)),IF(COUNTIF($I$2:$I$21,B6474)&gt;0,0,WEEKDAY(B6474,2)))</f>
        <v>2</v>
      </c>
      <c r="D6474" s="74">
        <f t="shared" si="2"/>
        <v>11</v>
      </c>
      <c r="E6474" s="12">
        <f>IFERROR(VLOOKUP(A6474,'IDAR Meter Data'!$A:$B,2,1),"")</f>
        <v>225</v>
      </c>
      <c r="F6474" s="75">
        <f>IF(CECCZ="CZ03",'Outside Temp'!B6474,IF(CECCZ="CZ04",'Outside Temp'!B6475,IF(CECCZ="CZ12",'Outside Temp'!B6476, IF(CECCZ="CZ13",'Outside Temp'!B6477))))</f>
        <v>72</v>
      </c>
      <c r="G6474" s="12">
        <f t="shared" si="3"/>
        <v>3</v>
      </c>
    </row>
    <row r="6475" ht="15.75" customHeight="1">
      <c r="A6475" s="13">
        <v>42192.46875</v>
      </c>
      <c r="B6475" s="73">
        <f t="shared" si="1"/>
        <v>42192</v>
      </c>
      <c r="C6475" s="74">
        <f>IF(NewCustomer="Yes", IF(COUNTIF($I$2:$I$11,B6475)&gt;0,0,WEEKDAY(B6475,2)),IF(COUNTIF($I$2:$I$21,B6475)&gt;0,0,WEEKDAY(B6475,2)))</f>
        <v>2</v>
      </c>
      <c r="D6475" s="74">
        <f t="shared" si="2"/>
        <v>11</v>
      </c>
      <c r="E6475" s="12">
        <f>IFERROR(VLOOKUP(A6475,'IDAR Meter Data'!$A:$B,2,1),"")</f>
        <v>229</v>
      </c>
      <c r="F6475" s="75">
        <f>IF(CECCZ="CZ03",'Outside Temp'!B6475,IF(CECCZ="CZ04",'Outside Temp'!B6476,IF(CECCZ="CZ12",'Outside Temp'!B6477, IF(CECCZ="CZ13",'Outside Temp'!B6478))))</f>
        <v>72</v>
      </c>
      <c r="G6475" s="12">
        <f t="shared" si="3"/>
        <v>3</v>
      </c>
    </row>
    <row r="6476" ht="15.75" customHeight="1">
      <c r="A6476" s="13">
        <v>42192.479166666664</v>
      </c>
      <c r="B6476" s="73">
        <f t="shared" si="1"/>
        <v>42192</v>
      </c>
      <c r="C6476" s="74">
        <f>IF(NewCustomer="Yes", IF(COUNTIF($I$2:$I$11,B6476)&gt;0,0,WEEKDAY(B6476,2)),IF(COUNTIF($I$2:$I$21,B6476)&gt;0,0,WEEKDAY(B6476,2)))</f>
        <v>2</v>
      </c>
      <c r="D6476" s="74">
        <f t="shared" si="2"/>
        <v>11</v>
      </c>
      <c r="E6476" s="12">
        <f>IFERROR(VLOOKUP(A6476,'IDAR Meter Data'!$A:$B,2,1),"")</f>
        <v>228</v>
      </c>
      <c r="F6476" s="75">
        <f>IF(CECCZ="CZ03",'Outside Temp'!B6476,IF(CECCZ="CZ04",'Outside Temp'!B6477,IF(CECCZ="CZ12",'Outside Temp'!B6478, IF(CECCZ="CZ13",'Outside Temp'!B6479))))</f>
        <v>72</v>
      </c>
      <c r="G6476" s="12">
        <f t="shared" si="3"/>
        <v>3</v>
      </c>
    </row>
    <row r="6477" ht="15.75" customHeight="1">
      <c r="A6477" s="13">
        <v>42192.489583333336</v>
      </c>
      <c r="B6477" s="73">
        <f t="shared" si="1"/>
        <v>42192</v>
      </c>
      <c r="C6477" s="74">
        <f>IF(NewCustomer="Yes", IF(COUNTIF($I$2:$I$11,B6477)&gt;0,0,WEEKDAY(B6477,2)),IF(COUNTIF($I$2:$I$21,B6477)&gt;0,0,WEEKDAY(B6477,2)))</f>
        <v>2</v>
      </c>
      <c r="D6477" s="74">
        <f t="shared" si="2"/>
        <v>11</v>
      </c>
      <c r="E6477" s="12">
        <f>IFERROR(VLOOKUP(A6477,'IDAR Meter Data'!$A:$B,2,1),"")</f>
        <v>235</v>
      </c>
      <c r="F6477" s="75">
        <f>IF(CECCZ="CZ03",'Outside Temp'!B6477,IF(CECCZ="CZ04",'Outside Temp'!B6478,IF(CECCZ="CZ12",'Outside Temp'!B6479, IF(CECCZ="CZ13",'Outside Temp'!B6480))))</f>
        <v>72</v>
      </c>
      <c r="G6477" s="12">
        <f t="shared" si="3"/>
        <v>3</v>
      </c>
    </row>
    <row r="6478" ht="15.75" customHeight="1">
      <c r="A6478" s="13">
        <v>42192.5</v>
      </c>
      <c r="B6478" s="73">
        <f t="shared" si="1"/>
        <v>42192</v>
      </c>
      <c r="C6478" s="74">
        <f>IF(NewCustomer="Yes", IF(COUNTIF($I$2:$I$11,B6478)&gt;0,0,WEEKDAY(B6478,2)),IF(COUNTIF($I$2:$I$21,B6478)&gt;0,0,WEEKDAY(B6478,2)))</f>
        <v>2</v>
      </c>
      <c r="D6478" s="74">
        <f t="shared" si="2"/>
        <v>12</v>
      </c>
      <c r="E6478" s="12">
        <f>IFERROR(VLOOKUP(A6478,'IDAR Meter Data'!$A:$B,2,1),"")</f>
        <v>232</v>
      </c>
      <c r="F6478" s="75">
        <f>IF(CECCZ="CZ03",'Outside Temp'!B6478,IF(CECCZ="CZ04",'Outside Temp'!B6479,IF(CECCZ="CZ12",'Outside Temp'!B6480, IF(CECCZ="CZ13",'Outside Temp'!B6481))))</f>
        <v>71.93333333</v>
      </c>
      <c r="G6478" s="12">
        <f t="shared" si="3"/>
        <v>3</v>
      </c>
    </row>
    <row r="6479" ht="15.75" customHeight="1">
      <c r="A6479" s="13">
        <v>42192.510416666664</v>
      </c>
      <c r="B6479" s="73">
        <f t="shared" si="1"/>
        <v>42192</v>
      </c>
      <c r="C6479" s="74">
        <f>IF(NewCustomer="Yes", IF(COUNTIF($I$2:$I$11,B6479)&gt;0,0,WEEKDAY(B6479,2)),IF(COUNTIF($I$2:$I$21,B6479)&gt;0,0,WEEKDAY(B6479,2)))</f>
        <v>2</v>
      </c>
      <c r="D6479" s="74">
        <f t="shared" si="2"/>
        <v>12</v>
      </c>
      <c r="E6479" s="12">
        <f>IFERROR(VLOOKUP(A6479,'IDAR Meter Data'!$A:$B,2,1),"")</f>
        <v>239</v>
      </c>
      <c r="F6479" s="75">
        <f>IF(CECCZ="CZ03",'Outside Temp'!B6479,IF(CECCZ="CZ04",'Outside Temp'!B6480,IF(CECCZ="CZ12",'Outside Temp'!B6481, IF(CECCZ="CZ13",'Outside Temp'!B6482))))</f>
        <v>71.68333333</v>
      </c>
      <c r="G6479" s="12">
        <f t="shared" si="3"/>
        <v>3</v>
      </c>
    </row>
    <row r="6480" ht="15.75" customHeight="1">
      <c r="A6480" s="13">
        <v>42192.520833333336</v>
      </c>
      <c r="B6480" s="73">
        <f t="shared" si="1"/>
        <v>42192</v>
      </c>
      <c r="C6480" s="74">
        <f>IF(NewCustomer="Yes", IF(COUNTIF($I$2:$I$11,B6480)&gt;0,0,WEEKDAY(B6480,2)),IF(COUNTIF($I$2:$I$21,B6480)&gt;0,0,WEEKDAY(B6480,2)))</f>
        <v>2</v>
      </c>
      <c r="D6480" s="74">
        <f t="shared" si="2"/>
        <v>12</v>
      </c>
      <c r="E6480" s="12">
        <f>IFERROR(VLOOKUP(A6480,'IDAR Meter Data'!$A:$B,2,1),"")</f>
        <v>246</v>
      </c>
      <c r="F6480" s="75">
        <f>IF(CECCZ="CZ03",'Outside Temp'!B6480,IF(CECCZ="CZ04",'Outside Temp'!B6481,IF(CECCZ="CZ12",'Outside Temp'!B6482, IF(CECCZ="CZ13",'Outside Temp'!B6483))))</f>
        <v>71.43333333</v>
      </c>
      <c r="G6480" s="12">
        <f t="shared" si="3"/>
        <v>3</v>
      </c>
    </row>
    <row r="6481" ht="15.75" customHeight="1">
      <c r="A6481" s="13">
        <v>42192.53125</v>
      </c>
      <c r="B6481" s="73">
        <f t="shared" si="1"/>
        <v>42192</v>
      </c>
      <c r="C6481" s="74">
        <f>IF(NewCustomer="Yes", IF(COUNTIF($I$2:$I$11,B6481)&gt;0,0,WEEKDAY(B6481,2)),IF(COUNTIF($I$2:$I$21,B6481)&gt;0,0,WEEKDAY(B6481,2)))</f>
        <v>2</v>
      </c>
      <c r="D6481" s="74">
        <f t="shared" si="2"/>
        <v>12</v>
      </c>
      <c r="E6481" s="12">
        <f>IFERROR(VLOOKUP(A6481,'IDAR Meter Data'!$A:$B,2,1),"")</f>
        <v>242</v>
      </c>
      <c r="F6481" s="75">
        <f>IF(CECCZ="CZ03",'Outside Temp'!B6481,IF(CECCZ="CZ04",'Outside Temp'!B6482,IF(CECCZ="CZ12",'Outside Temp'!B6483, IF(CECCZ="CZ13",'Outside Temp'!B6484))))</f>
        <v>71.18333333</v>
      </c>
      <c r="G6481" s="12">
        <f t="shared" si="3"/>
        <v>3</v>
      </c>
    </row>
    <row r="6482" ht="15.75" customHeight="1">
      <c r="A6482" s="13">
        <v>42192.541666666664</v>
      </c>
      <c r="B6482" s="73">
        <f t="shared" si="1"/>
        <v>42192</v>
      </c>
      <c r="C6482" s="74">
        <f>IF(NewCustomer="Yes", IF(COUNTIF($I$2:$I$11,B6482)&gt;0,0,WEEKDAY(B6482,2)),IF(COUNTIF($I$2:$I$21,B6482)&gt;0,0,WEEKDAY(B6482,2)))</f>
        <v>2</v>
      </c>
      <c r="D6482" s="74">
        <f t="shared" si="2"/>
        <v>13</v>
      </c>
      <c r="E6482" s="12">
        <f>IFERROR(VLOOKUP(A6482,'IDAR Meter Data'!$A:$B,2,1),"")</f>
        <v>260</v>
      </c>
      <c r="F6482" s="75">
        <f>IF(CECCZ="CZ03",'Outside Temp'!B6482,IF(CECCZ="CZ04",'Outside Temp'!B6483,IF(CECCZ="CZ12",'Outside Temp'!B6484, IF(CECCZ="CZ13",'Outside Temp'!B6485))))</f>
        <v>71.13333333</v>
      </c>
      <c r="G6482" s="12">
        <f t="shared" si="3"/>
        <v>3</v>
      </c>
    </row>
    <row r="6483" ht="15.75" customHeight="1">
      <c r="A6483" s="13">
        <v>42192.552083333336</v>
      </c>
      <c r="B6483" s="73">
        <f t="shared" si="1"/>
        <v>42192</v>
      </c>
      <c r="C6483" s="74">
        <f>IF(NewCustomer="Yes", IF(COUNTIF($I$2:$I$11,B6483)&gt;0,0,WEEKDAY(B6483,2)),IF(COUNTIF($I$2:$I$21,B6483)&gt;0,0,WEEKDAY(B6483,2)))</f>
        <v>2</v>
      </c>
      <c r="D6483" s="74">
        <f t="shared" si="2"/>
        <v>13</v>
      </c>
      <c r="E6483" s="12">
        <f>IFERROR(VLOOKUP(A6483,'IDAR Meter Data'!$A:$B,2,1),"")</f>
        <v>241</v>
      </c>
      <c r="F6483" s="75">
        <f>IF(CECCZ="CZ03",'Outside Temp'!B6483,IF(CECCZ="CZ04",'Outside Temp'!B6484,IF(CECCZ="CZ12",'Outside Temp'!B6485, IF(CECCZ="CZ13",'Outside Temp'!B6486))))</f>
        <v>71.63333333</v>
      </c>
      <c r="G6483" s="12">
        <f t="shared" si="3"/>
        <v>3</v>
      </c>
    </row>
    <row r="6484" ht="15.75" customHeight="1">
      <c r="A6484" s="13">
        <v>42192.5625</v>
      </c>
      <c r="B6484" s="73">
        <f t="shared" si="1"/>
        <v>42192</v>
      </c>
      <c r="C6484" s="74">
        <f>IF(NewCustomer="Yes", IF(COUNTIF($I$2:$I$11,B6484)&gt;0,0,WEEKDAY(B6484,2)),IF(COUNTIF($I$2:$I$21,B6484)&gt;0,0,WEEKDAY(B6484,2)))</f>
        <v>2</v>
      </c>
      <c r="D6484" s="74">
        <f t="shared" si="2"/>
        <v>13</v>
      </c>
      <c r="E6484" s="12">
        <f>IFERROR(VLOOKUP(A6484,'IDAR Meter Data'!$A:$B,2,1),"")</f>
        <v>258</v>
      </c>
      <c r="F6484" s="75">
        <f>IF(CECCZ="CZ03",'Outside Temp'!B6484,IF(CECCZ="CZ04",'Outside Temp'!B6485,IF(CECCZ="CZ12",'Outside Temp'!B6486, IF(CECCZ="CZ13",'Outside Temp'!B6487))))</f>
        <v>72.13333333</v>
      </c>
      <c r="G6484" s="12">
        <f t="shared" si="3"/>
        <v>3</v>
      </c>
    </row>
    <row r="6485" ht="15.75" customHeight="1">
      <c r="A6485" s="13">
        <v>42192.572916666664</v>
      </c>
      <c r="B6485" s="73">
        <f t="shared" si="1"/>
        <v>42192</v>
      </c>
      <c r="C6485" s="74">
        <f>IF(NewCustomer="Yes", IF(COUNTIF($I$2:$I$11,B6485)&gt;0,0,WEEKDAY(B6485,2)),IF(COUNTIF($I$2:$I$21,B6485)&gt;0,0,WEEKDAY(B6485,2)))</f>
        <v>2</v>
      </c>
      <c r="D6485" s="74">
        <f t="shared" si="2"/>
        <v>13</v>
      </c>
      <c r="E6485" s="12">
        <f>IFERROR(VLOOKUP(A6485,'IDAR Meter Data'!$A:$B,2,1),"")</f>
        <v>252</v>
      </c>
      <c r="F6485" s="75">
        <f>IF(CECCZ="CZ03",'Outside Temp'!B6485,IF(CECCZ="CZ04",'Outside Temp'!B6486,IF(CECCZ="CZ12",'Outside Temp'!B6487, IF(CECCZ="CZ13",'Outside Temp'!B6488))))</f>
        <v>72.63333333</v>
      </c>
      <c r="G6485" s="12">
        <f t="shared" si="3"/>
        <v>3</v>
      </c>
    </row>
    <row r="6486" ht="15.75" customHeight="1">
      <c r="A6486" s="13">
        <v>42192.583333333336</v>
      </c>
      <c r="B6486" s="73">
        <f t="shared" si="1"/>
        <v>42192</v>
      </c>
      <c r="C6486" s="74">
        <f>IF(NewCustomer="Yes", IF(COUNTIF($I$2:$I$11,B6486)&gt;0,0,WEEKDAY(B6486,2)),IF(COUNTIF($I$2:$I$21,B6486)&gt;0,0,WEEKDAY(B6486,2)))</f>
        <v>2</v>
      </c>
      <c r="D6486" s="74">
        <f t="shared" si="2"/>
        <v>14</v>
      </c>
      <c r="E6486" s="12">
        <f>IFERROR(VLOOKUP(A6486,'IDAR Meter Data'!$A:$B,2,1),"")</f>
        <v>263</v>
      </c>
      <c r="F6486" s="75">
        <f>IF(CECCZ="CZ03",'Outside Temp'!B6486,IF(CECCZ="CZ04",'Outside Temp'!B6487,IF(CECCZ="CZ12",'Outside Temp'!B6488, IF(CECCZ="CZ13",'Outside Temp'!B6489))))</f>
        <v>72.93333333</v>
      </c>
      <c r="G6486" s="12">
        <f t="shared" si="3"/>
        <v>3</v>
      </c>
    </row>
    <row r="6487" ht="15.75" customHeight="1">
      <c r="A6487" s="13">
        <v>42192.59375</v>
      </c>
      <c r="B6487" s="73">
        <f t="shared" si="1"/>
        <v>42192</v>
      </c>
      <c r="C6487" s="74">
        <f>IF(NewCustomer="Yes", IF(COUNTIF($I$2:$I$11,B6487)&gt;0,0,WEEKDAY(B6487,2)),IF(COUNTIF($I$2:$I$21,B6487)&gt;0,0,WEEKDAY(B6487,2)))</f>
        <v>2</v>
      </c>
      <c r="D6487" s="74">
        <f t="shared" si="2"/>
        <v>14</v>
      </c>
      <c r="E6487" s="12">
        <f>IFERROR(VLOOKUP(A6487,'IDAR Meter Data'!$A:$B,2,1),"")</f>
        <v>261</v>
      </c>
      <c r="F6487" s="75">
        <f>IF(CECCZ="CZ03",'Outside Temp'!B6487,IF(CECCZ="CZ04",'Outside Temp'!B6488,IF(CECCZ="CZ12",'Outside Temp'!B6489, IF(CECCZ="CZ13",'Outside Temp'!B6490))))</f>
        <v>72.68333333</v>
      </c>
      <c r="G6487" s="12">
        <f t="shared" si="3"/>
        <v>3</v>
      </c>
    </row>
    <row r="6488" ht="15.75" customHeight="1">
      <c r="A6488" s="13">
        <v>42192.604166666664</v>
      </c>
      <c r="B6488" s="73">
        <f t="shared" si="1"/>
        <v>42192</v>
      </c>
      <c r="C6488" s="74">
        <f>IF(NewCustomer="Yes", IF(COUNTIF($I$2:$I$11,B6488)&gt;0,0,WEEKDAY(B6488,2)),IF(COUNTIF($I$2:$I$21,B6488)&gt;0,0,WEEKDAY(B6488,2)))</f>
        <v>2</v>
      </c>
      <c r="D6488" s="74">
        <f t="shared" si="2"/>
        <v>14</v>
      </c>
      <c r="E6488" s="12">
        <f>IFERROR(VLOOKUP(A6488,'IDAR Meter Data'!$A:$B,2,1),"")</f>
        <v>268</v>
      </c>
      <c r="F6488" s="75">
        <f>IF(CECCZ="CZ03",'Outside Temp'!B6488,IF(CECCZ="CZ04",'Outside Temp'!B6489,IF(CECCZ="CZ12",'Outside Temp'!B6490, IF(CECCZ="CZ13",'Outside Temp'!B6491))))</f>
        <v>72.43333333</v>
      </c>
      <c r="G6488" s="12">
        <f t="shared" si="3"/>
        <v>3</v>
      </c>
    </row>
    <row r="6489" ht="15.75" customHeight="1">
      <c r="A6489" s="13">
        <v>42192.614583333336</v>
      </c>
      <c r="B6489" s="73">
        <f t="shared" si="1"/>
        <v>42192</v>
      </c>
      <c r="C6489" s="74">
        <f>IF(NewCustomer="Yes", IF(COUNTIF($I$2:$I$11,B6489)&gt;0,0,WEEKDAY(B6489,2)),IF(COUNTIF($I$2:$I$21,B6489)&gt;0,0,WEEKDAY(B6489,2)))</f>
        <v>2</v>
      </c>
      <c r="D6489" s="74">
        <f t="shared" si="2"/>
        <v>14</v>
      </c>
      <c r="E6489" s="12">
        <f>IFERROR(VLOOKUP(A6489,'IDAR Meter Data'!$A:$B,2,1),"")</f>
        <v>262</v>
      </c>
      <c r="F6489" s="75">
        <f>IF(CECCZ="CZ03",'Outside Temp'!B6489,IF(CECCZ="CZ04",'Outside Temp'!B6490,IF(CECCZ="CZ12",'Outside Temp'!B6491, IF(CECCZ="CZ13",'Outside Temp'!B6492))))</f>
        <v>72.18333333</v>
      </c>
      <c r="G6489" s="12">
        <f t="shared" si="3"/>
        <v>3</v>
      </c>
    </row>
    <row r="6490" ht="15.75" customHeight="1">
      <c r="A6490" s="13">
        <v>42192.625</v>
      </c>
      <c r="B6490" s="73">
        <f t="shared" si="1"/>
        <v>42192</v>
      </c>
      <c r="C6490" s="74">
        <f>IF(NewCustomer="Yes", IF(COUNTIF($I$2:$I$11,B6490)&gt;0,0,WEEKDAY(B6490,2)),IF(COUNTIF($I$2:$I$21,B6490)&gt;0,0,WEEKDAY(B6490,2)))</f>
        <v>2</v>
      </c>
      <c r="D6490" s="74">
        <f t="shared" si="2"/>
        <v>15</v>
      </c>
      <c r="E6490" s="12">
        <f>IFERROR(VLOOKUP(A6490,'IDAR Meter Data'!$A:$B,2,1),"")</f>
        <v>274</v>
      </c>
      <c r="F6490" s="75">
        <f>IF(CECCZ="CZ03",'Outside Temp'!B6490,IF(CECCZ="CZ04",'Outside Temp'!B6491,IF(CECCZ="CZ12",'Outside Temp'!B6492, IF(CECCZ="CZ13",'Outside Temp'!B6493))))</f>
        <v>71.8</v>
      </c>
      <c r="G6490" s="12">
        <f t="shared" si="3"/>
        <v>3</v>
      </c>
    </row>
    <row r="6491" ht="15.75" customHeight="1">
      <c r="A6491" s="13">
        <v>42192.635416666664</v>
      </c>
      <c r="B6491" s="73">
        <f t="shared" si="1"/>
        <v>42192</v>
      </c>
      <c r="C6491" s="74">
        <f>IF(NewCustomer="Yes", IF(COUNTIF($I$2:$I$11,B6491)&gt;0,0,WEEKDAY(B6491,2)),IF(COUNTIF($I$2:$I$21,B6491)&gt;0,0,WEEKDAY(B6491,2)))</f>
        <v>2</v>
      </c>
      <c r="D6491" s="74">
        <f t="shared" si="2"/>
        <v>15</v>
      </c>
      <c r="E6491" s="12">
        <f>IFERROR(VLOOKUP(A6491,'IDAR Meter Data'!$A:$B,2,1),"")</f>
        <v>263</v>
      </c>
      <c r="F6491" s="75">
        <f>IF(CECCZ="CZ03",'Outside Temp'!B6491,IF(CECCZ="CZ04",'Outside Temp'!B6492,IF(CECCZ="CZ12",'Outside Temp'!B6493, IF(CECCZ="CZ13",'Outside Temp'!B6494))))</f>
        <v>71.05</v>
      </c>
      <c r="G6491" s="12">
        <f t="shared" si="3"/>
        <v>3</v>
      </c>
    </row>
    <row r="6492" ht="15.75" customHeight="1">
      <c r="A6492" s="13">
        <v>42192.645833333336</v>
      </c>
      <c r="B6492" s="73">
        <f t="shared" si="1"/>
        <v>42192</v>
      </c>
      <c r="C6492" s="74">
        <f>IF(NewCustomer="Yes", IF(COUNTIF($I$2:$I$11,B6492)&gt;0,0,WEEKDAY(B6492,2)),IF(COUNTIF($I$2:$I$21,B6492)&gt;0,0,WEEKDAY(B6492,2)))</f>
        <v>2</v>
      </c>
      <c r="D6492" s="74">
        <f t="shared" si="2"/>
        <v>15</v>
      </c>
      <c r="E6492" s="12">
        <f>IFERROR(VLOOKUP(A6492,'IDAR Meter Data'!$A:$B,2,1),"")</f>
        <v>273</v>
      </c>
      <c r="F6492" s="75">
        <f>IF(CECCZ="CZ03",'Outside Temp'!B6492,IF(CECCZ="CZ04",'Outside Temp'!B6493,IF(CECCZ="CZ12",'Outside Temp'!B6494, IF(CECCZ="CZ13",'Outside Temp'!B6495))))</f>
        <v>70.3</v>
      </c>
      <c r="G6492" s="12">
        <f t="shared" si="3"/>
        <v>3</v>
      </c>
    </row>
    <row r="6493" ht="15.75" customHeight="1">
      <c r="A6493" s="13">
        <v>42192.65625</v>
      </c>
      <c r="B6493" s="73">
        <f t="shared" si="1"/>
        <v>42192</v>
      </c>
      <c r="C6493" s="74">
        <f>IF(NewCustomer="Yes", IF(COUNTIF($I$2:$I$11,B6493)&gt;0,0,WEEKDAY(B6493,2)),IF(COUNTIF($I$2:$I$21,B6493)&gt;0,0,WEEKDAY(B6493,2)))</f>
        <v>2</v>
      </c>
      <c r="D6493" s="74">
        <f t="shared" si="2"/>
        <v>15</v>
      </c>
      <c r="E6493" s="12">
        <f>IFERROR(VLOOKUP(A6493,'IDAR Meter Data'!$A:$B,2,1),"")</f>
        <v>267</v>
      </c>
      <c r="F6493" s="75">
        <f>IF(CECCZ="CZ03",'Outside Temp'!B6493,IF(CECCZ="CZ04",'Outside Temp'!B6494,IF(CECCZ="CZ12",'Outside Temp'!B6495, IF(CECCZ="CZ13",'Outside Temp'!B6496))))</f>
        <v>69.55</v>
      </c>
      <c r="G6493" s="12">
        <f t="shared" si="3"/>
        <v>2</v>
      </c>
    </row>
    <row r="6494" ht="15.75" customHeight="1">
      <c r="A6494" s="13">
        <v>42192.666666666664</v>
      </c>
      <c r="B6494" s="73">
        <f t="shared" si="1"/>
        <v>42192</v>
      </c>
      <c r="C6494" s="74">
        <f>IF(NewCustomer="Yes", IF(COUNTIF($I$2:$I$11,B6494)&gt;0,0,WEEKDAY(B6494,2)),IF(COUNTIF($I$2:$I$21,B6494)&gt;0,0,WEEKDAY(B6494,2)))</f>
        <v>2</v>
      </c>
      <c r="D6494" s="74">
        <f t="shared" si="2"/>
        <v>16</v>
      </c>
      <c r="E6494" s="12">
        <f>IFERROR(VLOOKUP(A6494,'IDAR Meter Data'!$A:$B,2,1),"")</f>
        <v>279</v>
      </c>
      <c r="F6494" s="75">
        <f>IF(CECCZ="CZ03",'Outside Temp'!B6494,IF(CECCZ="CZ04",'Outside Temp'!B6495,IF(CECCZ="CZ12",'Outside Temp'!B6496, IF(CECCZ="CZ13",'Outside Temp'!B6497))))</f>
        <v>68.90697674</v>
      </c>
      <c r="G6494" s="12">
        <f t="shared" si="3"/>
        <v>2</v>
      </c>
    </row>
    <row r="6495" ht="15.75" customHeight="1">
      <c r="A6495" s="13">
        <v>42192.677083333336</v>
      </c>
      <c r="B6495" s="73">
        <f t="shared" si="1"/>
        <v>42192</v>
      </c>
      <c r="C6495" s="74">
        <f>IF(NewCustomer="Yes", IF(COUNTIF($I$2:$I$11,B6495)&gt;0,0,WEEKDAY(B6495,2)),IF(COUNTIF($I$2:$I$21,B6495)&gt;0,0,WEEKDAY(B6495,2)))</f>
        <v>2</v>
      </c>
      <c r="D6495" s="74">
        <f t="shared" si="2"/>
        <v>16</v>
      </c>
      <c r="E6495" s="12">
        <f>IFERROR(VLOOKUP(A6495,'IDAR Meter Data'!$A:$B,2,1),"")</f>
        <v>266</v>
      </c>
      <c r="F6495" s="75">
        <f>IF(CECCZ="CZ03",'Outside Temp'!B6495,IF(CECCZ="CZ04",'Outside Temp'!B6496,IF(CECCZ="CZ12",'Outside Temp'!B6497, IF(CECCZ="CZ13",'Outside Temp'!B6498))))</f>
        <v>68.55813953</v>
      </c>
      <c r="G6495" s="12">
        <f t="shared" si="3"/>
        <v>2</v>
      </c>
    </row>
    <row r="6496" ht="15.75" customHeight="1">
      <c r="A6496" s="13">
        <v>42192.6875</v>
      </c>
      <c r="B6496" s="73">
        <f t="shared" si="1"/>
        <v>42192</v>
      </c>
      <c r="C6496" s="74">
        <f>IF(NewCustomer="Yes", IF(COUNTIF($I$2:$I$11,B6496)&gt;0,0,WEEKDAY(B6496,2)),IF(COUNTIF($I$2:$I$21,B6496)&gt;0,0,WEEKDAY(B6496,2)))</f>
        <v>2</v>
      </c>
      <c r="D6496" s="74">
        <f t="shared" si="2"/>
        <v>16</v>
      </c>
      <c r="E6496" s="12">
        <f>IFERROR(VLOOKUP(A6496,'IDAR Meter Data'!$A:$B,2,1),"")</f>
        <v>267</v>
      </c>
      <c r="F6496" s="75">
        <f>IF(CECCZ="CZ03",'Outside Temp'!B6496,IF(CECCZ="CZ04",'Outside Temp'!B6497,IF(CECCZ="CZ12",'Outside Temp'!B6498, IF(CECCZ="CZ13",'Outside Temp'!B6499))))</f>
        <v>68.20930233</v>
      </c>
      <c r="G6496" s="12">
        <f t="shared" si="3"/>
        <v>2</v>
      </c>
    </row>
    <row r="6497" ht="15.75" customHeight="1">
      <c r="A6497" s="13">
        <v>42192.697916666664</v>
      </c>
      <c r="B6497" s="73">
        <f t="shared" si="1"/>
        <v>42192</v>
      </c>
      <c r="C6497" s="74">
        <f>IF(NewCustomer="Yes", IF(COUNTIF($I$2:$I$11,B6497)&gt;0,0,WEEKDAY(B6497,2)),IF(COUNTIF($I$2:$I$21,B6497)&gt;0,0,WEEKDAY(B6497,2)))</f>
        <v>2</v>
      </c>
      <c r="D6497" s="74">
        <f t="shared" si="2"/>
        <v>16</v>
      </c>
      <c r="E6497" s="12">
        <f>IFERROR(VLOOKUP(A6497,'IDAR Meter Data'!$A:$B,2,1),"")</f>
        <v>253</v>
      </c>
      <c r="F6497" s="75">
        <f>IF(CECCZ="CZ03",'Outside Temp'!B6497,IF(CECCZ="CZ04",'Outside Temp'!B6498,IF(CECCZ="CZ12",'Outside Temp'!B6499, IF(CECCZ="CZ13",'Outside Temp'!B6500))))</f>
        <v>67.64705882</v>
      </c>
      <c r="G6497" s="12">
        <f t="shared" si="3"/>
        <v>2</v>
      </c>
    </row>
    <row r="6498" ht="15.75" customHeight="1">
      <c r="A6498" s="13">
        <v>42192.708333333336</v>
      </c>
      <c r="B6498" s="73">
        <f t="shared" si="1"/>
        <v>42192</v>
      </c>
      <c r="C6498" s="74">
        <f>IF(NewCustomer="Yes", IF(COUNTIF($I$2:$I$11,B6498)&gt;0,0,WEEKDAY(B6498,2)),IF(COUNTIF($I$2:$I$21,B6498)&gt;0,0,WEEKDAY(B6498,2)))</f>
        <v>2</v>
      </c>
      <c r="D6498" s="74">
        <f t="shared" si="2"/>
        <v>17</v>
      </c>
      <c r="E6498" s="12">
        <f>IFERROR(VLOOKUP(A6498,'IDAR Meter Data'!$A:$B,2,1),"")</f>
        <v>276</v>
      </c>
      <c r="F6498" s="75">
        <f>IF(CECCZ="CZ03",'Outside Temp'!B6498,IF(CECCZ="CZ04",'Outside Temp'!B6499,IF(CECCZ="CZ12",'Outside Temp'!B6500, IF(CECCZ="CZ13",'Outside Temp'!B6501))))</f>
        <v>66.86666667</v>
      </c>
      <c r="G6498" s="12">
        <f t="shared" si="3"/>
        <v>2</v>
      </c>
    </row>
    <row r="6499" ht="15.75" customHeight="1">
      <c r="A6499" s="13">
        <v>42192.71875</v>
      </c>
      <c r="B6499" s="73">
        <f t="shared" si="1"/>
        <v>42192</v>
      </c>
      <c r="C6499" s="74">
        <f>IF(NewCustomer="Yes", IF(COUNTIF($I$2:$I$11,B6499)&gt;0,0,WEEKDAY(B6499,2)),IF(COUNTIF($I$2:$I$21,B6499)&gt;0,0,WEEKDAY(B6499,2)))</f>
        <v>2</v>
      </c>
      <c r="D6499" s="74">
        <f t="shared" si="2"/>
        <v>17</v>
      </c>
      <c r="E6499" s="12">
        <f>IFERROR(VLOOKUP(A6499,'IDAR Meter Data'!$A:$B,2,1),"")</f>
        <v>268</v>
      </c>
      <c r="F6499" s="75">
        <f>IF(CECCZ="CZ03",'Outside Temp'!B6499,IF(CECCZ="CZ04",'Outside Temp'!B6500,IF(CECCZ="CZ12",'Outside Temp'!B6501, IF(CECCZ="CZ13",'Outside Temp'!B6502))))</f>
        <v>66.36666667</v>
      </c>
      <c r="G6499" s="12">
        <f t="shared" si="3"/>
        <v>2</v>
      </c>
    </row>
    <row r="6500" ht="15.75" customHeight="1">
      <c r="A6500" s="13">
        <v>42192.729166666664</v>
      </c>
      <c r="B6500" s="73">
        <f t="shared" si="1"/>
        <v>42192</v>
      </c>
      <c r="C6500" s="74">
        <f>IF(NewCustomer="Yes", IF(COUNTIF($I$2:$I$11,B6500)&gt;0,0,WEEKDAY(B6500,2)),IF(COUNTIF($I$2:$I$21,B6500)&gt;0,0,WEEKDAY(B6500,2)))</f>
        <v>2</v>
      </c>
      <c r="D6500" s="74">
        <f t="shared" si="2"/>
        <v>17</v>
      </c>
      <c r="E6500" s="12">
        <f>IFERROR(VLOOKUP(A6500,'IDAR Meter Data'!$A:$B,2,1),"")</f>
        <v>270</v>
      </c>
      <c r="F6500" s="75">
        <f>IF(CECCZ="CZ03",'Outside Temp'!B6500,IF(CECCZ="CZ04",'Outside Temp'!B6501,IF(CECCZ="CZ12",'Outside Temp'!B6502, IF(CECCZ="CZ13",'Outside Temp'!B6503))))</f>
        <v>65.86666667</v>
      </c>
      <c r="G6500" s="12">
        <f t="shared" si="3"/>
        <v>2</v>
      </c>
    </row>
    <row r="6501" ht="15.75" customHeight="1">
      <c r="A6501" s="13">
        <v>42192.739583333336</v>
      </c>
      <c r="B6501" s="73">
        <f t="shared" si="1"/>
        <v>42192</v>
      </c>
      <c r="C6501" s="74">
        <f>IF(NewCustomer="Yes", IF(COUNTIF($I$2:$I$11,B6501)&gt;0,0,WEEKDAY(B6501,2)),IF(COUNTIF($I$2:$I$21,B6501)&gt;0,0,WEEKDAY(B6501,2)))</f>
        <v>2</v>
      </c>
      <c r="D6501" s="74">
        <f t="shared" si="2"/>
        <v>17</v>
      </c>
      <c r="E6501" s="12">
        <f>IFERROR(VLOOKUP(A6501,'IDAR Meter Data'!$A:$B,2,1),"")</f>
        <v>260</v>
      </c>
      <c r="F6501" s="75">
        <f>IF(CECCZ="CZ03",'Outside Temp'!B6501,IF(CECCZ="CZ04",'Outside Temp'!B6502,IF(CECCZ="CZ12",'Outside Temp'!B6503, IF(CECCZ="CZ13",'Outside Temp'!B6504))))</f>
        <v>65.36666667</v>
      </c>
      <c r="G6501" s="12">
        <f t="shared" si="3"/>
        <v>2</v>
      </c>
    </row>
    <row r="6502" ht="15.75" customHeight="1">
      <c r="A6502" s="13">
        <v>42192.75</v>
      </c>
      <c r="B6502" s="73">
        <f t="shared" si="1"/>
        <v>42192</v>
      </c>
      <c r="C6502" s="74">
        <f>IF(NewCustomer="Yes", IF(COUNTIF($I$2:$I$11,B6502)&gt;0,0,WEEKDAY(B6502,2)),IF(COUNTIF($I$2:$I$21,B6502)&gt;0,0,WEEKDAY(B6502,2)))</f>
        <v>2</v>
      </c>
      <c r="D6502" s="74">
        <f t="shared" si="2"/>
        <v>18</v>
      </c>
      <c r="E6502" s="12">
        <f>IFERROR(VLOOKUP(A6502,'IDAR Meter Data'!$A:$B,2,1),"")</f>
        <v>271</v>
      </c>
      <c r="F6502" s="75">
        <f>IF(CECCZ="CZ03",'Outside Temp'!B6502,IF(CECCZ="CZ04",'Outside Temp'!B6503,IF(CECCZ="CZ12",'Outside Temp'!B6504, IF(CECCZ="CZ13",'Outside Temp'!B6505))))</f>
        <v>64.8</v>
      </c>
      <c r="G6502" s="12">
        <f t="shared" si="3"/>
        <v>1</v>
      </c>
    </row>
    <row r="6503" ht="15.75" customHeight="1">
      <c r="A6503" s="13">
        <v>42192.760416666664</v>
      </c>
      <c r="B6503" s="73">
        <f t="shared" si="1"/>
        <v>42192</v>
      </c>
      <c r="C6503" s="74">
        <f>IF(NewCustomer="Yes", IF(COUNTIF($I$2:$I$11,B6503)&gt;0,0,WEEKDAY(B6503,2)),IF(COUNTIF($I$2:$I$21,B6503)&gt;0,0,WEEKDAY(B6503,2)))</f>
        <v>2</v>
      </c>
      <c r="D6503" s="74">
        <f t="shared" si="2"/>
        <v>18</v>
      </c>
      <c r="E6503" s="12">
        <f>IFERROR(VLOOKUP(A6503,'IDAR Meter Data'!$A:$B,2,1),"")</f>
        <v>257</v>
      </c>
      <c r="F6503" s="75">
        <f>IF(CECCZ="CZ03",'Outside Temp'!B6503,IF(CECCZ="CZ04",'Outside Temp'!B6504,IF(CECCZ="CZ12",'Outside Temp'!B6505, IF(CECCZ="CZ13",'Outside Temp'!B6506))))</f>
        <v>64.05</v>
      </c>
      <c r="G6503" s="12">
        <f t="shared" si="3"/>
        <v>1</v>
      </c>
    </row>
    <row r="6504" ht="15.75" customHeight="1">
      <c r="A6504" s="13">
        <v>42192.770833333336</v>
      </c>
      <c r="B6504" s="73">
        <f t="shared" si="1"/>
        <v>42192</v>
      </c>
      <c r="C6504" s="74">
        <f>IF(NewCustomer="Yes", IF(COUNTIF($I$2:$I$11,B6504)&gt;0,0,WEEKDAY(B6504,2)),IF(COUNTIF($I$2:$I$21,B6504)&gt;0,0,WEEKDAY(B6504,2)))</f>
        <v>2</v>
      </c>
      <c r="D6504" s="74">
        <f t="shared" si="2"/>
        <v>18</v>
      </c>
      <c r="E6504" s="12">
        <f>IFERROR(VLOOKUP(A6504,'IDAR Meter Data'!$A:$B,2,1),"")</f>
        <v>264</v>
      </c>
      <c r="F6504" s="75">
        <f>IF(CECCZ="CZ03",'Outside Temp'!B6504,IF(CECCZ="CZ04",'Outside Temp'!B6505,IF(CECCZ="CZ12",'Outside Temp'!B6506, IF(CECCZ="CZ13",'Outside Temp'!B6507))))</f>
        <v>63.3</v>
      </c>
      <c r="G6504" s="12">
        <f t="shared" si="3"/>
        <v>1</v>
      </c>
    </row>
    <row r="6505" ht="15.75" customHeight="1">
      <c r="A6505" s="13">
        <v>42192.78125</v>
      </c>
      <c r="B6505" s="73">
        <f t="shared" si="1"/>
        <v>42192</v>
      </c>
      <c r="C6505" s="74">
        <f>IF(NewCustomer="Yes", IF(COUNTIF($I$2:$I$11,B6505)&gt;0,0,WEEKDAY(B6505,2)),IF(COUNTIF($I$2:$I$21,B6505)&gt;0,0,WEEKDAY(B6505,2)))</f>
        <v>2</v>
      </c>
      <c r="D6505" s="74">
        <f t="shared" si="2"/>
        <v>18</v>
      </c>
      <c r="E6505" s="12">
        <f>IFERROR(VLOOKUP(A6505,'IDAR Meter Data'!$A:$B,2,1),"")</f>
        <v>256</v>
      </c>
      <c r="F6505" s="75">
        <f>IF(CECCZ="CZ03",'Outside Temp'!B6505,IF(CECCZ="CZ04",'Outside Temp'!B6506,IF(CECCZ="CZ12",'Outside Temp'!B6507, IF(CECCZ="CZ13",'Outside Temp'!B6508))))</f>
        <v>62.55</v>
      </c>
      <c r="G6505" s="12">
        <f t="shared" si="3"/>
        <v>1</v>
      </c>
    </row>
    <row r="6506" ht="15.75" customHeight="1">
      <c r="A6506" s="13">
        <v>42192.791666666664</v>
      </c>
      <c r="B6506" s="73">
        <f t="shared" si="1"/>
        <v>42192</v>
      </c>
      <c r="C6506" s="74">
        <f>IF(NewCustomer="Yes", IF(COUNTIF($I$2:$I$11,B6506)&gt;0,0,WEEKDAY(B6506,2)),IF(COUNTIF($I$2:$I$21,B6506)&gt;0,0,WEEKDAY(B6506,2)))</f>
        <v>2</v>
      </c>
      <c r="D6506" s="74">
        <f t="shared" si="2"/>
        <v>19</v>
      </c>
      <c r="E6506" s="12">
        <f>IFERROR(VLOOKUP(A6506,'IDAR Meter Data'!$A:$B,2,1),"")</f>
        <v>264</v>
      </c>
      <c r="F6506" s="75">
        <f>IF(CECCZ="CZ03",'Outside Temp'!B6506,IF(CECCZ="CZ04",'Outside Temp'!B6507,IF(CECCZ="CZ12",'Outside Temp'!B6508, IF(CECCZ="CZ13",'Outside Temp'!B6509))))</f>
        <v>61.875</v>
      </c>
      <c r="G6506" s="12">
        <f t="shared" si="3"/>
        <v>1</v>
      </c>
    </row>
    <row r="6507" ht="15.75" customHeight="1">
      <c r="A6507" s="13">
        <v>42192.802083333336</v>
      </c>
      <c r="B6507" s="73">
        <f t="shared" si="1"/>
        <v>42192</v>
      </c>
      <c r="C6507" s="74">
        <f>IF(NewCustomer="Yes", IF(COUNTIF($I$2:$I$11,B6507)&gt;0,0,WEEKDAY(B6507,2)),IF(COUNTIF($I$2:$I$21,B6507)&gt;0,0,WEEKDAY(B6507,2)))</f>
        <v>2</v>
      </c>
      <c r="D6507" s="74">
        <f t="shared" si="2"/>
        <v>19</v>
      </c>
      <c r="E6507" s="12">
        <f>IFERROR(VLOOKUP(A6507,'IDAR Meter Data'!$A:$B,2,1),"")</f>
        <v>252</v>
      </c>
      <c r="F6507" s="75">
        <f>IF(CECCZ="CZ03",'Outside Temp'!B6507,IF(CECCZ="CZ04",'Outside Temp'!B6508,IF(CECCZ="CZ12",'Outside Temp'!B6509, IF(CECCZ="CZ13",'Outside Temp'!B6510))))</f>
        <v>61.40625</v>
      </c>
      <c r="G6507" s="12">
        <f t="shared" si="3"/>
        <v>1</v>
      </c>
    </row>
    <row r="6508" ht="15.75" customHeight="1">
      <c r="A6508" s="13">
        <v>42192.8125</v>
      </c>
      <c r="B6508" s="73">
        <f t="shared" si="1"/>
        <v>42192</v>
      </c>
      <c r="C6508" s="74">
        <f>IF(NewCustomer="Yes", IF(COUNTIF($I$2:$I$11,B6508)&gt;0,0,WEEKDAY(B6508,2)),IF(COUNTIF($I$2:$I$21,B6508)&gt;0,0,WEEKDAY(B6508,2)))</f>
        <v>2</v>
      </c>
      <c r="D6508" s="74">
        <f t="shared" si="2"/>
        <v>19</v>
      </c>
      <c r="E6508" s="12">
        <f>IFERROR(VLOOKUP(A6508,'IDAR Meter Data'!$A:$B,2,1),"")</f>
        <v>238</v>
      </c>
      <c r="F6508" s="75">
        <f>IF(CECCZ="CZ03",'Outside Temp'!B6508,IF(CECCZ="CZ04",'Outside Temp'!B6509,IF(CECCZ="CZ12",'Outside Temp'!B6510, IF(CECCZ="CZ13",'Outside Temp'!B6511))))</f>
        <v>61</v>
      </c>
      <c r="G6508" s="12">
        <f t="shared" si="3"/>
        <v>1</v>
      </c>
    </row>
    <row r="6509" ht="15.75" customHeight="1">
      <c r="A6509" s="13">
        <v>42192.822916666664</v>
      </c>
      <c r="B6509" s="73">
        <f t="shared" si="1"/>
        <v>42192</v>
      </c>
      <c r="C6509" s="74">
        <f>IF(NewCustomer="Yes", IF(COUNTIF($I$2:$I$11,B6509)&gt;0,0,WEEKDAY(B6509,2)),IF(COUNTIF($I$2:$I$21,B6509)&gt;0,0,WEEKDAY(B6509,2)))</f>
        <v>2</v>
      </c>
      <c r="D6509" s="74">
        <f t="shared" si="2"/>
        <v>19</v>
      </c>
      <c r="E6509" s="12">
        <f>IFERROR(VLOOKUP(A6509,'IDAR Meter Data'!$A:$B,2,1),"")</f>
        <v>238</v>
      </c>
      <c r="F6509" s="75">
        <f>IF(CECCZ="CZ03",'Outside Temp'!B6509,IF(CECCZ="CZ04",'Outside Temp'!B6510,IF(CECCZ="CZ12",'Outside Temp'!B6511, IF(CECCZ="CZ13",'Outside Temp'!B6512))))</f>
        <v>61</v>
      </c>
      <c r="G6509" s="12">
        <f t="shared" si="3"/>
        <v>1</v>
      </c>
    </row>
    <row r="6510" ht="15.75" customHeight="1">
      <c r="A6510" s="13">
        <v>42192.833333333336</v>
      </c>
      <c r="B6510" s="73">
        <f t="shared" si="1"/>
        <v>42192</v>
      </c>
      <c r="C6510" s="74">
        <f>IF(NewCustomer="Yes", IF(COUNTIF($I$2:$I$11,B6510)&gt;0,0,WEEKDAY(B6510,2)),IF(COUNTIF($I$2:$I$21,B6510)&gt;0,0,WEEKDAY(B6510,2)))</f>
        <v>2</v>
      </c>
      <c r="D6510" s="74">
        <f t="shared" si="2"/>
        <v>20</v>
      </c>
      <c r="E6510" s="12">
        <f>IFERROR(VLOOKUP(A6510,'IDAR Meter Data'!$A:$B,2,1),"")</f>
        <v>238</v>
      </c>
      <c r="F6510" s="75">
        <f>IF(CECCZ="CZ03",'Outside Temp'!B6510,IF(CECCZ="CZ04",'Outside Temp'!B6511,IF(CECCZ="CZ12",'Outside Temp'!B6512, IF(CECCZ="CZ13",'Outside Temp'!B6513))))</f>
        <v>61</v>
      </c>
      <c r="G6510" s="12">
        <f t="shared" si="3"/>
        <v>1</v>
      </c>
    </row>
    <row r="6511" ht="15.75" customHeight="1">
      <c r="A6511" s="13">
        <v>42192.84375</v>
      </c>
      <c r="B6511" s="73">
        <f t="shared" si="1"/>
        <v>42192</v>
      </c>
      <c r="C6511" s="74">
        <f>IF(NewCustomer="Yes", IF(COUNTIF($I$2:$I$11,B6511)&gt;0,0,WEEKDAY(B6511,2)),IF(COUNTIF($I$2:$I$21,B6511)&gt;0,0,WEEKDAY(B6511,2)))</f>
        <v>2</v>
      </c>
      <c r="D6511" s="74">
        <f t="shared" si="2"/>
        <v>20</v>
      </c>
      <c r="E6511" s="12">
        <f>IFERROR(VLOOKUP(A6511,'IDAR Meter Data'!$A:$B,2,1),"")</f>
        <v>241</v>
      </c>
      <c r="F6511" s="75">
        <f>IF(CECCZ="CZ03",'Outside Temp'!B6511,IF(CECCZ="CZ04",'Outside Temp'!B6512,IF(CECCZ="CZ12",'Outside Temp'!B6513, IF(CECCZ="CZ13",'Outside Temp'!B6514))))</f>
        <v>61</v>
      </c>
      <c r="G6511" s="12">
        <f t="shared" si="3"/>
        <v>1</v>
      </c>
    </row>
    <row r="6512" ht="15.75" customHeight="1">
      <c r="A6512" s="13">
        <v>42192.854166666664</v>
      </c>
      <c r="B6512" s="73">
        <f t="shared" si="1"/>
        <v>42192</v>
      </c>
      <c r="C6512" s="74">
        <f>IF(NewCustomer="Yes", IF(COUNTIF($I$2:$I$11,B6512)&gt;0,0,WEEKDAY(B6512,2)),IF(COUNTIF($I$2:$I$21,B6512)&gt;0,0,WEEKDAY(B6512,2)))</f>
        <v>2</v>
      </c>
      <c r="D6512" s="74">
        <f t="shared" si="2"/>
        <v>20</v>
      </c>
      <c r="E6512" s="12">
        <f>IFERROR(VLOOKUP(A6512,'IDAR Meter Data'!$A:$B,2,1),"")</f>
        <v>230</v>
      </c>
      <c r="F6512" s="75">
        <f>IF(CECCZ="CZ03",'Outside Temp'!B6512,IF(CECCZ="CZ04",'Outside Temp'!B6513,IF(CECCZ="CZ12",'Outside Temp'!B6514, IF(CECCZ="CZ13",'Outside Temp'!B6515))))</f>
        <v>61</v>
      </c>
      <c r="G6512" s="12">
        <f t="shared" si="3"/>
        <v>1</v>
      </c>
    </row>
    <row r="6513" ht="15.75" customHeight="1">
      <c r="A6513" s="13">
        <v>42192.864583333336</v>
      </c>
      <c r="B6513" s="73">
        <f t="shared" si="1"/>
        <v>42192</v>
      </c>
      <c r="C6513" s="74">
        <f>IF(NewCustomer="Yes", IF(COUNTIF($I$2:$I$11,B6513)&gt;0,0,WEEKDAY(B6513,2)),IF(COUNTIF($I$2:$I$21,B6513)&gt;0,0,WEEKDAY(B6513,2)))</f>
        <v>2</v>
      </c>
      <c r="D6513" s="74">
        <f t="shared" si="2"/>
        <v>20</v>
      </c>
      <c r="E6513" s="12">
        <f>IFERROR(VLOOKUP(A6513,'IDAR Meter Data'!$A:$B,2,1),"")</f>
        <v>221</v>
      </c>
      <c r="F6513" s="75">
        <f>IF(CECCZ="CZ03",'Outside Temp'!B6513,IF(CECCZ="CZ04",'Outside Temp'!B6514,IF(CECCZ="CZ12",'Outside Temp'!B6515, IF(CECCZ="CZ13",'Outside Temp'!B6516))))</f>
        <v>61</v>
      </c>
      <c r="G6513" s="12">
        <f t="shared" si="3"/>
        <v>1</v>
      </c>
    </row>
    <row r="6514" ht="15.75" customHeight="1">
      <c r="A6514" s="13">
        <v>42192.875</v>
      </c>
      <c r="B6514" s="73">
        <f t="shared" si="1"/>
        <v>42192</v>
      </c>
      <c r="C6514" s="74">
        <f>IF(NewCustomer="Yes", IF(COUNTIF($I$2:$I$11,B6514)&gt;0,0,WEEKDAY(B6514,2)),IF(COUNTIF($I$2:$I$21,B6514)&gt;0,0,WEEKDAY(B6514,2)))</f>
        <v>2</v>
      </c>
      <c r="D6514" s="74">
        <f t="shared" si="2"/>
        <v>21</v>
      </c>
      <c r="E6514" s="12">
        <f>IFERROR(VLOOKUP(A6514,'IDAR Meter Data'!$A:$B,2,1),"")</f>
        <v>221</v>
      </c>
      <c r="F6514" s="75">
        <f>IF(CECCZ="CZ03",'Outside Temp'!B6514,IF(CECCZ="CZ04",'Outside Temp'!B6515,IF(CECCZ="CZ12",'Outside Temp'!B6516, IF(CECCZ="CZ13",'Outside Temp'!B6517))))</f>
        <v>61</v>
      </c>
      <c r="G6514" s="12">
        <f t="shared" si="3"/>
        <v>1</v>
      </c>
    </row>
    <row r="6515" ht="15.75" customHeight="1">
      <c r="A6515" s="13">
        <v>42192.885416666664</v>
      </c>
      <c r="B6515" s="73">
        <f t="shared" si="1"/>
        <v>42192</v>
      </c>
      <c r="C6515" s="74">
        <f>IF(NewCustomer="Yes", IF(COUNTIF($I$2:$I$11,B6515)&gt;0,0,WEEKDAY(B6515,2)),IF(COUNTIF($I$2:$I$21,B6515)&gt;0,0,WEEKDAY(B6515,2)))</f>
        <v>2</v>
      </c>
      <c r="D6515" s="74">
        <f t="shared" si="2"/>
        <v>21</v>
      </c>
      <c r="E6515" s="12">
        <f>IFERROR(VLOOKUP(A6515,'IDAR Meter Data'!$A:$B,2,1),"")</f>
        <v>212</v>
      </c>
      <c r="F6515" s="75">
        <f>IF(CECCZ="CZ03",'Outside Temp'!B6515,IF(CECCZ="CZ04",'Outside Temp'!B6516,IF(CECCZ="CZ12",'Outside Temp'!B6517, IF(CECCZ="CZ13",'Outside Temp'!B6518))))</f>
        <v>61</v>
      </c>
      <c r="G6515" s="12">
        <f t="shared" si="3"/>
        <v>1</v>
      </c>
    </row>
    <row r="6516" ht="15.75" customHeight="1">
      <c r="A6516" s="13">
        <v>42192.895833333336</v>
      </c>
      <c r="B6516" s="73">
        <f t="shared" si="1"/>
        <v>42192</v>
      </c>
      <c r="C6516" s="74">
        <f>IF(NewCustomer="Yes", IF(COUNTIF($I$2:$I$11,B6516)&gt;0,0,WEEKDAY(B6516,2)),IF(COUNTIF($I$2:$I$21,B6516)&gt;0,0,WEEKDAY(B6516,2)))</f>
        <v>2</v>
      </c>
      <c r="D6516" s="74">
        <f t="shared" si="2"/>
        <v>21</v>
      </c>
      <c r="E6516" s="12">
        <f>IFERROR(VLOOKUP(A6516,'IDAR Meter Data'!$A:$B,2,1),"")</f>
        <v>210</v>
      </c>
      <c r="F6516" s="75">
        <f>IF(CECCZ="CZ03",'Outside Temp'!B6516,IF(CECCZ="CZ04",'Outside Temp'!B6517,IF(CECCZ="CZ12",'Outside Temp'!B6518, IF(CECCZ="CZ13",'Outside Temp'!B6519))))</f>
        <v>61</v>
      </c>
      <c r="G6516" s="12">
        <f t="shared" si="3"/>
        <v>1</v>
      </c>
    </row>
    <row r="6517" ht="15.75" customHeight="1">
      <c r="A6517" s="13">
        <v>42192.90625</v>
      </c>
      <c r="B6517" s="73">
        <f t="shared" si="1"/>
        <v>42192</v>
      </c>
      <c r="C6517" s="74">
        <f>IF(NewCustomer="Yes", IF(COUNTIF($I$2:$I$11,B6517)&gt;0,0,WEEKDAY(B6517,2)),IF(COUNTIF($I$2:$I$21,B6517)&gt;0,0,WEEKDAY(B6517,2)))</f>
        <v>2</v>
      </c>
      <c r="D6517" s="74">
        <f t="shared" si="2"/>
        <v>21</v>
      </c>
      <c r="E6517" s="12">
        <f>IFERROR(VLOOKUP(A6517,'IDAR Meter Data'!$A:$B,2,1),"")</f>
        <v>210</v>
      </c>
      <c r="F6517" s="75">
        <f>IF(CECCZ="CZ03",'Outside Temp'!B6517,IF(CECCZ="CZ04",'Outside Temp'!B6518,IF(CECCZ="CZ12",'Outside Temp'!B6519, IF(CECCZ="CZ13",'Outside Temp'!B6520))))</f>
        <v>61</v>
      </c>
      <c r="G6517" s="12">
        <f t="shared" si="3"/>
        <v>1</v>
      </c>
    </row>
    <row r="6518" ht="15.75" customHeight="1">
      <c r="A6518" s="13">
        <v>42192.916666666664</v>
      </c>
      <c r="B6518" s="73">
        <f t="shared" si="1"/>
        <v>42192</v>
      </c>
      <c r="C6518" s="74">
        <f>IF(NewCustomer="Yes", IF(COUNTIF($I$2:$I$11,B6518)&gt;0,0,WEEKDAY(B6518,2)),IF(COUNTIF($I$2:$I$21,B6518)&gt;0,0,WEEKDAY(B6518,2)))</f>
        <v>2</v>
      </c>
      <c r="D6518" s="74">
        <f t="shared" si="2"/>
        <v>22</v>
      </c>
      <c r="E6518" s="12">
        <f>IFERROR(VLOOKUP(A6518,'IDAR Meter Data'!$A:$B,2,1),"")</f>
        <v>193</v>
      </c>
      <c r="F6518" s="75">
        <f>IF(CECCZ="CZ03",'Outside Temp'!B6518,IF(CECCZ="CZ04",'Outside Temp'!B6519,IF(CECCZ="CZ12",'Outside Temp'!B6520, IF(CECCZ="CZ13",'Outside Temp'!B6521))))</f>
        <v>61</v>
      </c>
      <c r="G6518" s="12">
        <f t="shared" si="3"/>
        <v>1</v>
      </c>
    </row>
    <row r="6519" ht="15.75" customHeight="1">
      <c r="A6519" s="13">
        <v>42192.927083333336</v>
      </c>
      <c r="B6519" s="73">
        <f t="shared" si="1"/>
        <v>42192</v>
      </c>
      <c r="C6519" s="74">
        <f>IF(NewCustomer="Yes", IF(COUNTIF($I$2:$I$11,B6519)&gt;0,0,WEEKDAY(B6519,2)),IF(COUNTIF($I$2:$I$21,B6519)&gt;0,0,WEEKDAY(B6519,2)))</f>
        <v>2</v>
      </c>
      <c r="D6519" s="74">
        <f t="shared" si="2"/>
        <v>22</v>
      </c>
      <c r="E6519" s="12">
        <f>IFERROR(VLOOKUP(A6519,'IDAR Meter Data'!$A:$B,2,1),"")</f>
        <v>199</v>
      </c>
      <c r="F6519" s="75">
        <f>IF(CECCZ="CZ03",'Outside Temp'!B6519,IF(CECCZ="CZ04",'Outside Temp'!B6520,IF(CECCZ="CZ12",'Outside Temp'!B6521, IF(CECCZ="CZ13",'Outside Temp'!B6522))))</f>
        <v>61</v>
      </c>
      <c r="G6519" s="12">
        <f t="shared" si="3"/>
        <v>1</v>
      </c>
    </row>
    <row r="6520" ht="15.75" customHeight="1">
      <c r="A6520" s="13">
        <v>42192.9375</v>
      </c>
      <c r="B6520" s="73">
        <f t="shared" si="1"/>
        <v>42192</v>
      </c>
      <c r="C6520" s="74">
        <f>IF(NewCustomer="Yes", IF(COUNTIF($I$2:$I$11,B6520)&gt;0,0,WEEKDAY(B6520,2)),IF(COUNTIF($I$2:$I$21,B6520)&gt;0,0,WEEKDAY(B6520,2)))</f>
        <v>2</v>
      </c>
      <c r="D6520" s="74">
        <f t="shared" si="2"/>
        <v>22</v>
      </c>
      <c r="E6520" s="12">
        <f>IFERROR(VLOOKUP(A6520,'IDAR Meter Data'!$A:$B,2,1),"")</f>
        <v>191</v>
      </c>
      <c r="F6520" s="75">
        <f>IF(CECCZ="CZ03",'Outside Temp'!B6520,IF(CECCZ="CZ04",'Outside Temp'!B6521,IF(CECCZ="CZ12",'Outside Temp'!B6522, IF(CECCZ="CZ13",'Outside Temp'!B6523))))</f>
        <v>61.31578947</v>
      </c>
      <c r="G6520" s="12">
        <f t="shared" si="3"/>
        <v>1</v>
      </c>
    </row>
    <row r="6521" ht="15.75" customHeight="1">
      <c r="A6521" s="13">
        <v>42192.947916666664</v>
      </c>
      <c r="B6521" s="73">
        <f t="shared" si="1"/>
        <v>42192</v>
      </c>
      <c r="C6521" s="74">
        <f>IF(NewCustomer="Yes", IF(COUNTIF($I$2:$I$11,B6521)&gt;0,0,WEEKDAY(B6521,2)),IF(COUNTIF($I$2:$I$21,B6521)&gt;0,0,WEEKDAY(B6521,2)))</f>
        <v>2</v>
      </c>
      <c r="D6521" s="74">
        <f t="shared" si="2"/>
        <v>22</v>
      </c>
      <c r="E6521" s="12">
        <f>IFERROR(VLOOKUP(A6521,'IDAR Meter Data'!$A:$B,2,1),"")</f>
        <v>189</v>
      </c>
      <c r="F6521" s="75">
        <f>IF(CECCZ="CZ03",'Outside Temp'!B6521,IF(CECCZ="CZ04",'Outside Temp'!B6522,IF(CECCZ="CZ12",'Outside Temp'!B6523, IF(CECCZ="CZ13",'Outside Temp'!B6524))))</f>
        <v>61.71052632</v>
      </c>
      <c r="G6521" s="12">
        <f t="shared" si="3"/>
        <v>1</v>
      </c>
    </row>
    <row r="6522" ht="15.75" customHeight="1">
      <c r="A6522" s="13">
        <v>42192.958333333336</v>
      </c>
      <c r="B6522" s="73">
        <f t="shared" si="1"/>
        <v>42192</v>
      </c>
      <c r="C6522" s="74">
        <f>IF(NewCustomer="Yes", IF(COUNTIF($I$2:$I$11,B6522)&gt;0,0,WEEKDAY(B6522,2)),IF(COUNTIF($I$2:$I$21,B6522)&gt;0,0,WEEKDAY(B6522,2)))</f>
        <v>2</v>
      </c>
      <c r="D6522" s="74">
        <f t="shared" si="2"/>
        <v>23</v>
      </c>
      <c r="E6522" s="12">
        <f>IFERROR(VLOOKUP(A6522,'IDAR Meter Data'!$A:$B,2,1),"")</f>
        <v>192</v>
      </c>
      <c r="F6522" s="75">
        <f>IF(CECCZ="CZ03",'Outside Temp'!B6522,IF(CECCZ="CZ04",'Outside Temp'!B6523,IF(CECCZ="CZ12",'Outside Temp'!B6524, IF(CECCZ="CZ13",'Outside Temp'!B6525))))</f>
        <v>62</v>
      </c>
      <c r="G6522" s="12">
        <f t="shared" si="3"/>
        <v>1</v>
      </c>
    </row>
    <row r="6523" ht="15.75" customHeight="1">
      <c r="A6523" s="13">
        <v>42192.96875</v>
      </c>
      <c r="B6523" s="73">
        <f t="shared" si="1"/>
        <v>42192</v>
      </c>
      <c r="C6523" s="74">
        <f>IF(NewCustomer="Yes", IF(COUNTIF($I$2:$I$11,B6523)&gt;0,0,WEEKDAY(B6523,2)),IF(COUNTIF($I$2:$I$21,B6523)&gt;0,0,WEEKDAY(B6523,2)))</f>
        <v>2</v>
      </c>
      <c r="D6523" s="74">
        <f t="shared" si="2"/>
        <v>23</v>
      </c>
      <c r="E6523" s="12">
        <f>IFERROR(VLOOKUP(A6523,'IDAR Meter Data'!$A:$B,2,1),"")</f>
        <v>181</v>
      </c>
      <c r="F6523" s="75">
        <f>IF(CECCZ="CZ03",'Outside Temp'!B6523,IF(CECCZ="CZ04",'Outside Temp'!B6524,IF(CECCZ="CZ12",'Outside Temp'!B6525, IF(CECCZ="CZ13",'Outside Temp'!B6526))))</f>
        <v>62</v>
      </c>
      <c r="G6523" s="12">
        <f t="shared" si="3"/>
        <v>1</v>
      </c>
    </row>
    <row r="6524" ht="15.75" customHeight="1">
      <c r="A6524" s="13">
        <v>42192.979166666664</v>
      </c>
      <c r="B6524" s="73">
        <f t="shared" si="1"/>
        <v>42192</v>
      </c>
      <c r="C6524" s="74">
        <f>IF(NewCustomer="Yes", IF(COUNTIF($I$2:$I$11,B6524)&gt;0,0,WEEKDAY(B6524,2)),IF(COUNTIF($I$2:$I$21,B6524)&gt;0,0,WEEKDAY(B6524,2)))</f>
        <v>2</v>
      </c>
      <c r="D6524" s="74">
        <f t="shared" si="2"/>
        <v>23</v>
      </c>
      <c r="E6524" s="12">
        <f>IFERROR(VLOOKUP(A6524,'IDAR Meter Data'!$A:$B,2,1),"")</f>
        <v>178</v>
      </c>
      <c r="F6524" s="75">
        <f>IF(CECCZ="CZ03",'Outside Temp'!B6524,IF(CECCZ="CZ04",'Outside Temp'!B6525,IF(CECCZ="CZ12",'Outside Temp'!B6526, IF(CECCZ="CZ13",'Outside Temp'!B6527))))</f>
        <v>62</v>
      </c>
      <c r="G6524" s="12">
        <f t="shared" si="3"/>
        <v>1</v>
      </c>
    </row>
    <row r="6525" ht="15.75" customHeight="1">
      <c r="A6525" s="13">
        <v>42192.989583333336</v>
      </c>
      <c r="B6525" s="73">
        <f t="shared" si="1"/>
        <v>42192</v>
      </c>
      <c r="C6525" s="74">
        <f>IF(NewCustomer="Yes", IF(COUNTIF($I$2:$I$11,B6525)&gt;0,0,WEEKDAY(B6525,2)),IF(COUNTIF($I$2:$I$21,B6525)&gt;0,0,WEEKDAY(B6525,2)))</f>
        <v>2</v>
      </c>
      <c r="D6525" s="74">
        <f t="shared" si="2"/>
        <v>23</v>
      </c>
      <c r="E6525" s="12">
        <f>IFERROR(VLOOKUP(A6525,'IDAR Meter Data'!$A:$B,2,1),"")</f>
        <v>178</v>
      </c>
      <c r="F6525" s="75">
        <f>IF(CECCZ="CZ03",'Outside Temp'!B6525,IF(CECCZ="CZ04",'Outside Temp'!B6526,IF(CECCZ="CZ12",'Outside Temp'!B6527, IF(CECCZ="CZ13",'Outside Temp'!B6528))))</f>
        <v>62</v>
      </c>
      <c r="G6525" s="12">
        <f t="shared" si="3"/>
        <v>1</v>
      </c>
    </row>
    <row r="6526" ht="15.75" customHeight="1">
      <c r="A6526" s="13">
        <v>42193.0</v>
      </c>
      <c r="B6526" s="73">
        <f t="shared" si="1"/>
        <v>42193</v>
      </c>
      <c r="C6526" s="74">
        <f>IF(NewCustomer="Yes", IF(COUNTIF($I$2:$I$11,B6526)&gt;0,0,WEEKDAY(B6526,2)),IF(COUNTIF($I$2:$I$21,B6526)&gt;0,0,WEEKDAY(B6526,2)))</f>
        <v>3</v>
      </c>
      <c r="D6526" s="74">
        <f t="shared" si="2"/>
        <v>0</v>
      </c>
      <c r="E6526" s="12">
        <f>IFERROR(VLOOKUP(A6526,'IDAR Meter Data'!$A:$B,2,1),"")</f>
        <v>174</v>
      </c>
      <c r="F6526" s="75">
        <f>IF(CECCZ="CZ03",'Outside Temp'!B6526,IF(CECCZ="CZ04",'Outside Temp'!B6527,IF(CECCZ="CZ12",'Outside Temp'!B6528, IF(CECCZ="CZ13",'Outside Temp'!B6529))))</f>
        <v>61.93333333</v>
      </c>
      <c r="G6526" s="12">
        <f t="shared" si="3"/>
        <v>1</v>
      </c>
    </row>
    <row r="6527" ht="15.75" customHeight="1">
      <c r="A6527" s="13">
        <v>42193.010416666664</v>
      </c>
      <c r="B6527" s="73">
        <f t="shared" si="1"/>
        <v>42193</v>
      </c>
      <c r="C6527" s="74">
        <f>IF(NewCustomer="Yes", IF(COUNTIF($I$2:$I$11,B6527)&gt;0,0,WEEKDAY(B6527,2)),IF(COUNTIF($I$2:$I$21,B6527)&gt;0,0,WEEKDAY(B6527,2)))</f>
        <v>3</v>
      </c>
      <c r="D6527" s="74">
        <f t="shared" si="2"/>
        <v>0</v>
      </c>
      <c r="E6527" s="12">
        <f>IFERROR(VLOOKUP(A6527,'IDAR Meter Data'!$A:$B,2,1),"")</f>
        <v>165</v>
      </c>
      <c r="F6527" s="75">
        <f>IF(CECCZ="CZ03",'Outside Temp'!B6527,IF(CECCZ="CZ04",'Outside Temp'!B6528,IF(CECCZ="CZ12",'Outside Temp'!B6529, IF(CECCZ="CZ13",'Outside Temp'!B6530))))</f>
        <v>61.68333333</v>
      </c>
      <c r="G6527" s="12">
        <f t="shared" si="3"/>
        <v>1</v>
      </c>
    </row>
    <row r="6528" ht="15.75" customHeight="1">
      <c r="A6528" s="13">
        <v>42193.020833333336</v>
      </c>
      <c r="B6528" s="73">
        <f t="shared" si="1"/>
        <v>42193</v>
      </c>
      <c r="C6528" s="74">
        <f>IF(NewCustomer="Yes", IF(COUNTIF($I$2:$I$11,B6528)&gt;0,0,WEEKDAY(B6528,2)),IF(COUNTIF($I$2:$I$21,B6528)&gt;0,0,WEEKDAY(B6528,2)))</f>
        <v>3</v>
      </c>
      <c r="D6528" s="74">
        <f t="shared" si="2"/>
        <v>0</v>
      </c>
      <c r="E6528" s="12">
        <f>IFERROR(VLOOKUP(A6528,'IDAR Meter Data'!$A:$B,2,1),"")</f>
        <v>188</v>
      </c>
      <c r="F6528" s="75">
        <f>IF(CECCZ="CZ03",'Outside Temp'!B6528,IF(CECCZ="CZ04",'Outside Temp'!B6529,IF(CECCZ="CZ12",'Outside Temp'!B6530, IF(CECCZ="CZ13",'Outside Temp'!B6531))))</f>
        <v>61.43333333</v>
      </c>
      <c r="G6528" s="12">
        <f t="shared" si="3"/>
        <v>1</v>
      </c>
    </row>
    <row r="6529" ht="15.75" customHeight="1">
      <c r="A6529" s="13">
        <v>42193.03125</v>
      </c>
      <c r="B6529" s="73">
        <f t="shared" si="1"/>
        <v>42193</v>
      </c>
      <c r="C6529" s="74">
        <f>IF(NewCustomer="Yes", IF(COUNTIF($I$2:$I$11,B6529)&gt;0,0,WEEKDAY(B6529,2)),IF(COUNTIF($I$2:$I$21,B6529)&gt;0,0,WEEKDAY(B6529,2)))</f>
        <v>3</v>
      </c>
      <c r="D6529" s="74">
        <f t="shared" si="2"/>
        <v>0</v>
      </c>
      <c r="E6529" s="12">
        <f>IFERROR(VLOOKUP(A6529,'IDAR Meter Data'!$A:$B,2,1),"")</f>
        <v>180</v>
      </c>
      <c r="F6529" s="75">
        <f>IF(CECCZ="CZ03",'Outside Temp'!B6529,IF(CECCZ="CZ04",'Outside Temp'!B6530,IF(CECCZ="CZ12",'Outside Temp'!B6531, IF(CECCZ="CZ13",'Outside Temp'!B6532))))</f>
        <v>61.18333333</v>
      </c>
      <c r="G6529" s="12">
        <f t="shared" si="3"/>
        <v>1</v>
      </c>
    </row>
    <row r="6530" ht="15.75" customHeight="1">
      <c r="A6530" s="13">
        <v>42193.041666666664</v>
      </c>
      <c r="B6530" s="73">
        <f t="shared" si="1"/>
        <v>42193</v>
      </c>
      <c r="C6530" s="74">
        <f>IF(NewCustomer="Yes", IF(COUNTIF($I$2:$I$11,B6530)&gt;0,0,WEEKDAY(B6530,2)),IF(COUNTIF($I$2:$I$21,B6530)&gt;0,0,WEEKDAY(B6530,2)))</f>
        <v>3</v>
      </c>
      <c r="D6530" s="74">
        <f t="shared" si="2"/>
        <v>1</v>
      </c>
      <c r="E6530" s="12">
        <f>IFERROR(VLOOKUP(A6530,'IDAR Meter Data'!$A:$B,2,1),"")</f>
        <v>177</v>
      </c>
      <c r="F6530" s="75">
        <f>IF(CECCZ="CZ03",'Outside Temp'!B6530,IF(CECCZ="CZ04",'Outside Temp'!B6531,IF(CECCZ="CZ12",'Outside Temp'!B6532, IF(CECCZ="CZ13",'Outside Temp'!B6533))))</f>
        <v>61</v>
      </c>
      <c r="G6530" s="12">
        <f t="shared" si="3"/>
        <v>1</v>
      </c>
    </row>
    <row r="6531" ht="15.75" customHeight="1">
      <c r="A6531" s="13">
        <v>42193.052083333336</v>
      </c>
      <c r="B6531" s="73">
        <f t="shared" si="1"/>
        <v>42193</v>
      </c>
      <c r="C6531" s="74">
        <f>IF(NewCustomer="Yes", IF(COUNTIF($I$2:$I$11,B6531)&gt;0,0,WEEKDAY(B6531,2)),IF(COUNTIF($I$2:$I$21,B6531)&gt;0,0,WEEKDAY(B6531,2)))</f>
        <v>3</v>
      </c>
      <c r="D6531" s="74">
        <f t="shared" si="2"/>
        <v>1</v>
      </c>
      <c r="E6531" s="12">
        <f>IFERROR(VLOOKUP(A6531,'IDAR Meter Data'!$A:$B,2,1),"")</f>
        <v>175</v>
      </c>
      <c r="F6531" s="75">
        <f>IF(CECCZ="CZ03",'Outside Temp'!B6531,IF(CECCZ="CZ04",'Outside Temp'!B6532,IF(CECCZ="CZ12",'Outside Temp'!B6533, IF(CECCZ="CZ13",'Outside Temp'!B6534))))</f>
        <v>61</v>
      </c>
      <c r="G6531" s="12">
        <f t="shared" si="3"/>
        <v>1</v>
      </c>
    </row>
    <row r="6532" ht="15.75" customHeight="1">
      <c r="A6532" s="13">
        <v>42193.0625</v>
      </c>
      <c r="B6532" s="73">
        <f t="shared" si="1"/>
        <v>42193</v>
      </c>
      <c r="C6532" s="74">
        <f>IF(NewCustomer="Yes", IF(COUNTIF($I$2:$I$11,B6532)&gt;0,0,WEEKDAY(B6532,2)),IF(COUNTIF($I$2:$I$21,B6532)&gt;0,0,WEEKDAY(B6532,2)))</f>
        <v>3</v>
      </c>
      <c r="D6532" s="74">
        <f t="shared" si="2"/>
        <v>1</v>
      </c>
      <c r="E6532" s="12">
        <f>IFERROR(VLOOKUP(A6532,'IDAR Meter Data'!$A:$B,2,1),"")</f>
        <v>175</v>
      </c>
      <c r="F6532" s="75">
        <f>IF(CECCZ="CZ03",'Outside Temp'!B6532,IF(CECCZ="CZ04",'Outside Temp'!B6533,IF(CECCZ="CZ12",'Outside Temp'!B6534, IF(CECCZ="CZ13",'Outside Temp'!B6535))))</f>
        <v>61</v>
      </c>
      <c r="G6532" s="12">
        <f t="shared" si="3"/>
        <v>1</v>
      </c>
    </row>
    <row r="6533" ht="15.75" customHeight="1">
      <c r="A6533" s="13">
        <v>42193.072916666664</v>
      </c>
      <c r="B6533" s="73">
        <f t="shared" si="1"/>
        <v>42193</v>
      </c>
      <c r="C6533" s="74">
        <f>IF(NewCustomer="Yes", IF(COUNTIF($I$2:$I$11,B6533)&gt;0,0,WEEKDAY(B6533,2)),IF(COUNTIF($I$2:$I$21,B6533)&gt;0,0,WEEKDAY(B6533,2)))</f>
        <v>3</v>
      </c>
      <c r="D6533" s="74">
        <f t="shared" si="2"/>
        <v>1</v>
      </c>
      <c r="E6533" s="12">
        <f>IFERROR(VLOOKUP(A6533,'IDAR Meter Data'!$A:$B,2,1),"")</f>
        <v>181</v>
      </c>
      <c r="F6533" s="75">
        <f>IF(CECCZ="CZ03",'Outside Temp'!B6533,IF(CECCZ="CZ04",'Outside Temp'!B6534,IF(CECCZ="CZ12",'Outside Temp'!B6535, IF(CECCZ="CZ13",'Outside Temp'!B6536))))</f>
        <v>61</v>
      </c>
      <c r="G6533" s="12">
        <f t="shared" si="3"/>
        <v>1</v>
      </c>
    </row>
    <row r="6534" ht="15.75" customHeight="1">
      <c r="A6534" s="13">
        <v>42193.083333333336</v>
      </c>
      <c r="B6534" s="73">
        <f t="shared" si="1"/>
        <v>42193</v>
      </c>
      <c r="C6534" s="74">
        <f>IF(NewCustomer="Yes", IF(COUNTIF($I$2:$I$11,B6534)&gt;0,0,WEEKDAY(B6534,2)),IF(COUNTIF($I$2:$I$21,B6534)&gt;0,0,WEEKDAY(B6534,2)))</f>
        <v>3</v>
      </c>
      <c r="D6534" s="74">
        <f t="shared" si="2"/>
        <v>2</v>
      </c>
      <c r="E6534" s="12">
        <f>IFERROR(VLOOKUP(A6534,'IDAR Meter Data'!$A:$B,2,1),"")</f>
        <v>176</v>
      </c>
      <c r="F6534" s="75">
        <f>IF(CECCZ="CZ03",'Outside Temp'!B6534,IF(CECCZ="CZ04",'Outside Temp'!B6535,IF(CECCZ="CZ12",'Outside Temp'!B6536, IF(CECCZ="CZ13",'Outside Temp'!B6537))))</f>
        <v>61</v>
      </c>
      <c r="G6534" s="12">
        <f t="shared" si="3"/>
        <v>1</v>
      </c>
    </row>
    <row r="6535" ht="15.75" customHeight="1">
      <c r="A6535" s="13">
        <v>42193.09375</v>
      </c>
      <c r="B6535" s="73">
        <f t="shared" si="1"/>
        <v>42193</v>
      </c>
      <c r="C6535" s="74">
        <f>IF(NewCustomer="Yes", IF(COUNTIF($I$2:$I$11,B6535)&gt;0,0,WEEKDAY(B6535,2)),IF(COUNTIF($I$2:$I$21,B6535)&gt;0,0,WEEKDAY(B6535,2)))</f>
        <v>3</v>
      </c>
      <c r="D6535" s="74">
        <f t="shared" si="2"/>
        <v>2</v>
      </c>
      <c r="E6535" s="12">
        <f>IFERROR(VLOOKUP(A6535,'IDAR Meter Data'!$A:$B,2,1),"")</f>
        <v>173</v>
      </c>
      <c r="F6535" s="75">
        <f>IF(CECCZ="CZ03",'Outside Temp'!B6535,IF(CECCZ="CZ04",'Outside Temp'!B6536,IF(CECCZ="CZ12",'Outside Temp'!B6537, IF(CECCZ="CZ13",'Outside Temp'!B6538))))</f>
        <v>61</v>
      </c>
      <c r="G6535" s="12">
        <f t="shared" si="3"/>
        <v>1</v>
      </c>
    </row>
    <row r="6536" ht="15.75" customHeight="1">
      <c r="A6536" s="13">
        <v>42193.104166666664</v>
      </c>
      <c r="B6536" s="73">
        <f t="shared" si="1"/>
        <v>42193</v>
      </c>
      <c r="C6536" s="74">
        <f>IF(NewCustomer="Yes", IF(COUNTIF($I$2:$I$11,B6536)&gt;0,0,WEEKDAY(B6536,2)),IF(COUNTIF($I$2:$I$21,B6536)&gt;0,0,WEEKDAY(B6536,2)))</f>
        <v>3</v>
      </c>
      <c r="D6536" s="74">
        <f t="shared" si="2"/>
        <v>2</v>
      </c>
      <c r="E6536" s="12">
        <f>IFERROR(VLOOKUP(A6536,'IDAR Meter Data'!$A:$B,2,1),"")</f>
        <v>177</v>
      </c>
      <c r="F6536" s="75">
        <f>IF(CECCZ="CZ03",'Outside Temp'!B6536,IF(CECCZ="CZ04",'Outside Temp'!B6537,IF(CECCZ="CZ12",'Outside Temp'!B6538, IF(CECCZ="CZ13",'Outside Temp'!B6539))))</f>
        <v>61</v>
      </c>
      <c r="G6536" s="12">
        <f t="shared" si="3"/>
        <v>1</v>
      </c>
    </row>
    <row r="6537" ht="15.75" customHeight="1">
      <c r="A6537" s="13">
        <v>42193.114583333336</v>
      </c>
      <c r="B6537" s="73">
        <f t="shared" si="1"/>
        <v>42193</v>
      </c>
      <c r="C6537" s="74">
        <f>IF(NewCustomer="Yes", IF(COUNTIF($I$2:$I$11,B6537)&gt;0,0,WEEKDAY(B6537,2)),IF(COUNTIF($I$2:$I$21,B6537)&gt;0,0,WEEKDAY(B6537,2)))</f>
        <v>3</v>
      </c>
      <c r="D6537" s="74">
        <f t="shared" si="2"/>
        <v>2</v>
      </c>
      <c r="E6537" s="12">
        <f>IFERROR(VLOOKUP(A6537,'IDAR Meter Data'!$A:$B,2,1),"")</f>
        <v>170</v>
      </c>
      <c r="F6537" s="75">
        <f>IF(CECCZ="CZ03",'Outside Temp'!B6537,IF(CECCZ="CZ04",'Outside Temp'!B6538,IF(CECCZ="CZ12",'Outside Temp'!B6539, IF(CECCZ="CZ13",'Outside Temp'!B6540))))</f>
        <v>61</v>
      </c>
      <c r="G6537" s="12">
        <f t="shared" si="3"/>
        <v>1</v>
      </c>
    </row>
    <row r="6538" ht="15.75" customHeight="1">
      <c r="A6538" s="13">
        <v>42193.125</v>
      </c>
      <c r="B6538" s="73">
        <f t="shared" si="1"/>
        <v>42193</v>
      </c>
      <c r="C6538" s="74">
        <f>IF(NewCustomer="Yes", IF(COUNTIF($I$2:$I$11,B6538)&gt;0,0,WEEKDAY(B6538,2)),IF(COUNTIF($I$2:$I$21,B6538)&gt;0,0,WEEKDAY(B6538,2)))</f>
        <v>3</v>
      </c>
      <c r="D6538" s="74">
        <f t="shared" si="2"/>
        <v>3</v>
      </c>
      <c r="E6538" s="12">
        <f>IFERROR(VLOOKUP(A6538,'IDAR Meter Data'!$A:$B,2,1),"")</f>
        <v>167</v>
      </c>
      <c r="F6538" s="75">
        <f>IF(CECCZ="CZ03",'Outside Temp'!B6538,IF(CECCZ="CZ04",'Outside Temp'!B6539,IF(CECCZ="CZ12",'Outside Temp'!B6540, IF(CECCZ="CZ13",'Outside Temp'!B6541))))</f>
        <v>61</v>
      </c>
      <c r="G6538" s="12">
        <f t="shared" si="3"/>
        <v>1</v>
      </c>
    </row>
    <row r="6539" ht="15.75" customHeight="1">
      <c r="A6539" s="13">
        <v>42193.135416666664</v>
      </c>
      <c r="B6539" s="73">
        <f t="shared" si="1"/>
        <v>42193</v>
      </c>
      <c r="C6539" s="74">
        <f>IF(NewCustomer="Yes", IF(COUNTIF($I$2:$I$11,B6539)&gt;0,0,WEEKDAY(B6539,2)),IF(COUNTIF($I$2:$I$21,B6539)&gt;0,0,WEEKDAY(B6539,2)))</f>
        <v>3</v>
      </c>
      <c r="D6539" s="74">
        <f t="shared" si="2"/>
        <v>3</v>
      </c>
      <c r="E6539" s="12">
        <f>IFERROR(VLOOKUP(A6539,'IDAR Meter Data'!$A:$B,2,1),"")</f>
        <v>170</v>
      </c>
      <c r="F6539" s="75">
        <f>IF(CECCZ="CZ03",'Outside Temp'!B6539,IF(CECCZ="CZ04",'Outside Temp'!B6540,IF(CECCZ="CZ12",'Outside Temp'!B6541, IF(CECCZ="CZ13",'Outside Temp'!B6542))))</f>
        <v>61</v>
      </c>
      <c r="G6539" s="12">
        <f t="shared" si="3"/>
        <v>1</v>
      </c>
    </row>
    <row r="6540" ht="15.75" customHeight="1">
      <c r="A6540" s="13">
        <v>42193.145833333336</v>
      </c>
      <c r="B6540" s="73">
        <f t="shared" si="1"/>
        <v>42193</v>
      </c>
      <c r="C6540" s="74">
        <f>IF(NewCustomer="Yes", IF(COUNTIF($I$2:$I$11,B6540)&gt;0,0,WEEKDAY(B6540,2)),IF(COUNTIF($I$2:$I$21,B6540)&gt;0,0,WEEKDAY(B6540,2)))</f>
        <v>3</v>
      </c>
      <c r="D6540" s="74">
        <f t="shared" si="2"/>
        <v>3</v>
      </c>
      <c r="E6540" s="12">
        <f>IFERROR(VLOOKUP(A6540,'IDAR Meter Data'!$A:$B,2,1),"")</f>
        <v>176</v>
      </c>
      <c r="F6540" s="75">
        <f>IF(CECCZ="CZ03",'Outside Temp'!B6540,IF(CECCZ="CZ04",'Outside Temp'!B6541,IF(CECCZ="CZ12",'Outside Temp'!B6542, IF(CECCZ="CZ13",'Outside Temp'!B6543))))</f>
        <v>61</v>
      </c>
      <c r="G6540" s="12">
        <f t="shared" si="3"/>
        <v>1</v>
      </c>
    </row>
    <row r="6541" ht="15.75" customHeight="1">
      <c r="A6541" s="13">
        <v>42193.15625</v>
      </c>
      <c r="B6541" s="73">
        <f t="shared" si="1"/>
        <v>42193</v>
      </c>
      <c r="C6541" s="74">
        <f>IF(NewCustomer="Yes", IF(COUNTIF($I$2:$I$11,B6541)&gt;0,0,WEEKDAY(B6541,2)),IF(COUNTIF($I$2:$I$21,B6541)&gt;0,0,WEEKDAY(B6541,2)))</f>
        <v>3</v>
      </c>
      <c r="D6541" s="74">
        <f t="shared" si="2"/>
        <v>3</v>
      </c>
      <c r="E6541" s="12">
        <f>IFERROR(VLOOKUP(A6541,'IDAR Meter Data'!$A:$B,2,1),"")</f>
        <v>168</v>
      </c>
      <c r="F6541" s="75">
        <f>IF(CECCZ="CZ03",'Outside Temp'!B6541,IF(CECCZ="CZ04",'Outside Temp'!B6542,IF(CECCZ="CZ12",'Outside Temp'!B6543, IF(CECCZ="CZ13",'Outside Temp'!B6544))))</f>
        <v>61</v>
      </c>
      <c r="G6541" s="12">
        <f t="shared" si="3"/>
        <v>1</v>
      </c>
    </row>
    <row r="6542" ht="15.75" customHeight="1">
      <c r="A6542" s="13">
        <v>42193.166666666664</v>
      </c>
      <c r="B6542" s="73">
        <f t="shared" si="1"/>
        <v>42193</v>
      </c>
      <c r="C6542" s="74">
        <f>IF(NewCustomer="Yes", IF(COUNTIF($I$2:$I$11,B6542)&gt;0,0,WEEKDAY(B6542,2)),IF(COUNTIF($I$2:$I$21,B6542)&gt;0,0,WEEKDAY(B6542,2)))</f>
        <v>3</v>
      </c>
      <c r="D6542" s="74">
        <f t="shared" si="2"/>
        <v>4</v>
      </c>
      <c r="E6542" s="12">
        <f>IFERROR(VLOOKUP(A6542,'IDAR Meter Data'!$A:$B,2,1),"")</f>
        <v>166</v>
      </c>
      <c r="F6542" s="75">
        <f>IF(CECCZ="CZ03",'Outside Temp'!B6542,IF(CECCZ="CZ04",'Outside Temp'!B6543,IF(CECCZ="CZ12",'Outside Temp'!B6544, IF(CECCZ="CZ13",'Outside Temp'!B6545))))</f>
        <v>61</v>
      </c>
      <c r="G6542" s="12">
        <f t="shared" si="3"/>
        <v>1</v>
      </c>
    </row>
    <row r="6543" ht="15.75" customHeight="1">
      <c r="A6543" s="13">
        <v>42193.177083333336</v>
      </c>
      <c r="B6543" s="73">
        <f t="shared" si="1"/>
        <v>42193</v>
      </c>
      <c r="C6543" s="74">
        <f>IF(NewCustomer="Yes", IF(COUNTIF($I$2:$I$11,B6543)&gt;0,0,WEEKDAY(B6543,2)),IF(COUNTIF($I$2:$I$21,B6543)&gt;0,0,WEEKDAY(B6543,2)))</f>
        <v>3</v>
      </c>
      <c r="D6543" s="74">
        <f t="shared" si="2"/>
        <v>4</v>
      </c>
      <c r="E6543" s="12">
        <f>IFERROR(VLOOKUP(A6543,'IDAR Meter Data'!$A:$B,2,1),"")</f>
        <v>161</v>
      </c>
      <c r="F6543" s="75">
        <f>IF(CECCZ="CZ03",'Outside Temp'!B6543,IF(CECCZ="CZ04",'Outside Temp'!B6544,IF(CECCZ="CZ12",'Outside Temp'!B6545, IF(CECCZ="CZ13",'Outside Temp'!B6546))))</f>
        <v>61</v>
      </c>
      <c r="G6543" s="12">
        <f t="shared" si="3"/>
        <v>1</v>
      </c>
    </row>
    <row r="6544" ht="15.75" customHeight="1">
      <c r="A6544" s="13">
        <v>42193.1875</v>
      </c>
      <c r="B6544" s="73">
        <f t="shared" si="1"/>
        <v>42193</v>
      </c>
      <c r="C6544" s="74">
        <f>IF(NewCustomer="Yes", IF(COUNTIF($I$2:$I$11,B6544)&gt;0,0,WEEKDAY(B6544,2)),IF(COUNTIF($I$2:$I$21,B6544)&gt;0,0,WEEKDAY(B6544,2)))</f>
        <v>3</v>
      </c>
      <c r="D6544" s="74">
        <f t="shared" si="2"/>
        <v>4</v>
      </c>
      <c r="E6544" s="12">
        <f>IFERROR(VLOOKUP(A6544,'IDAR Meter Data'!$A:$B,2,1),"")</f>
        <v>170</v>
      </c>
      <c r="F6544" s="75">
        <f>IF(CECCZ="CZ03",'Outside Temp'!B6544,IF(CECCZ="CZ04",'Outside Temp'!B6545,IF(CECCZ="CZ12",'Outside Temp'!B6546, IF(CECCZ="CZ13",'Outside Temp'!B6547))))</f>
        <v>61</v>
      </c>
      <c r="G6544" s="12">
        <f t="shared" si="3"/>
        <v>1</v>
      </c>
    </row>
    <row r="6545" ht="15.75" customHeight="1">
      <c r="A6545" s="13">
        <v>42193.197916666664</v>
      </c>
      <c r="B6545" s="73">
        <f t="shared" si="1"/>
        <v>42193</v>
      </c>
      <c r="C6545" s="74">
        <f>IF(NewCustomer="Yes", IF(COUNTIF($I$2:$I$11,B6545)&gt;0,0,WEEKDAY(B6545,2)),IF(COUNTIF($I$2:$I$21,B6545)&gt;0,0,WEEKDAY(B6545,2)))</f>
        <v>3</v>
      </c>
      <c r="D6545" s="74">
        <f t="shared" si="2"/>
        <v>4</v>
      </c>
      <c r="E6545" s="12">
        <f>IFERROR(VLOOKUP(A6545,'IDAR Meter Data'!$A:$B,2,1),"")</f>
        <v>159</v>
      </c>
      <c r="F6545" s="75">
        <f>IF(CECCZ="CZ03",'Outside Temp'!B6545,IF(CECCZ="CZ04",'Outside Temp'!B6546,IF(CECCZ="CZ12",'Outside Temp'!B6547, IF(CECCZ="CZ13",'Outside Temp'!B6548))))</f>
        <v>61</v>
      </c>
      <c r="G6545" s="12">
        <f t="shared" si="3"/>
        <v>1</v>
      </c>
    </row>
    <row r="6546" ht="15.75" customHeight="1">
      <c r="A6546" s="13">
        <v>42193.208333333336</v>
      </c>
      <c r="B6546" s="73">
        <f t="shared" si="1"/>
        <v>42193</v>
      </c>
      <c r="C6546" s="74">
        <f>IF(NewCustomer="Yes", IF(COUNTIF($I$2:$I$11,B6546)&gt;0,0,WEEKDAY(B6546,2)),IF(COUNTIF($I$2:$I$21,B6546)&gt;0,0,WEEKDAY(B6546,2)))</f>
        <v>3</v>
      </c>
      <c r="D6546" s="74">
        <f t="shared" si="2"/>
        <v>5</v>
      </c>
      <c r="E6546" s="12">
        <f>IFERROR(VLOOKUP(A6546,'IDAR Meter Data'!$A:$B,2,1),"")</f>
        <v>180</v>
      </c>
      <c r="F6546" s="75">
        <f>IF(CECCZ="CZ03",'Outside Temp'!B6546,IF(CECCZ="CZ04",'Outside Temp'!B6547,IF(CECCZ="CZ12",'Outside Temp'!B6548, IF(CECCZ="CZ13",'Outside Temp'!B6549))))</f>
        <v>61</v>
      </c>
      <c r="G6546" s="12">
        <f t="shared" si="3"/>
        <v>1</v>
      </c>
    </row>
    <row r="6547" ht="15.75" customHeight="1">
      <c r="A6547" s="13">
        <v>42193.21875</v>
      </c>
      <c r="B6547" s="73">
        <f t="shared" si="1"/>
        <v>42193</v>
      </c>
      <c r="C6547" s="74">
        <f>IF(NewCustomer="Yes", IF(COUNTIF($I$2:$I$11,B6547)&gt;0,0,WEEKDAY(B6547,2)),IF(COUNTIF($I$2:$I$21,B6547)&gt;0,0,WEEKDAY(B6547,2)))</f>
        <v>3</v>
      </c>
      <c r="D6547" s="74">
        <f t="shared" si="2"/>
        <v>5</v>
      </c>
      <c r="E6547" s="12">
        <f>IFERROR(VLOOKUP(A6547,'IDAR Meter Data'!$A:$B,2,1),"")</f>
        <v>160</v>
      </c>
      <c r="F6547" s="75">
        <f>IF(CECCZ="CZ03",'Outside Temp'!B6547,IF(CECCZ="CZ04",'Outside Temp'!B6548,IF(CECCZ="CZ12",'Outside Temp'!B6549, IF(CECCZ="CZ13",'Outside Temp'!B6550))))</f>
        <v>61</v>
      </c>
      <c r="G6547" s="12">
        <f t="shared" si="3"/>
        <v>1</v>
      </c>
    </row>
    <row r="6548" ht="15.75" customHeight="1">
      <c r="A6548" s="13">
        <v>42193.229166666664</v>
      </c>
      <c r="B6548" s="73">
        <f t="shared" si="1"/>
        <v>42193</v>
      </c>
      <c r="C6548" s="74">
        <f>IF(NewCustomer="Yes", IF(COUNTIF($I$2:$I$11,B6548)&gt;0,0,WEEKDAY(B6548,2)),IF(COUNTIF($I$2:$I$21,B6548)&gt;0,0,WEEKDAY(B6548,2)))</f>
        <v>3</v>
      </c>
      <c r="D6548" s="74">
        <f t="shared" si="2"/>
        <v>5</v>
      </c>
      <c r="E6548" s="12">
        <f>IFERROR(VLOOKUP(A6548,'IDAR Meter Data'!$A:$B,2,1),"")</f>
        <v>162</v>
      </c>
      <c r="F6548" s="75">
        <f>IF(CECCZ="CZ03",'Outside Temp'!B6548,IF(CECCZ="CZ04",'Outside Temp'!B6549,IF(CECCZ="CZ12",'Outside Temp'!B6550, IF(CECCZ="CZ13",'Outside Temp'!B6551))))</f>
        <v>61</v>
      </c>
      <c r="G6548" s="12">
        <f t="shared" si="3"/>
        <v>1</v>
      </c>
    </row>
    <row r="6549" ht="15.75" customHeight="1">
      <c r="A6549" s="13">
        <v>42193.239583333336</v>
      </c>
      <c r="B6549" s="73">
        <f t="shared" si="1"/>
        <v>42193</v>
      </c>
      <c r="C6549" s="74">
        <f>IF(NewCustomer="Yes", IF(COUNTIF($I$2:$I$11,B6549)&gt;0,0,WEEKDAY(B6549,2)),IF(COUNTIF($I$2:$I$21,B6549)&gt;0,0,WEEKDAY(B6549,2)))</f>
        <v>3</v>
      </c>
      <c r="D6549" s="74">
        <f t="shared" si="2"/>
        <v>5</v>
      </c>
      <c r="E6549" s="12">
        <f>IFERROR(VLOOKUP(A6549,'IDAR Meter Data'!$A:$B,2,1),"")</f>
        <v>160</v>
      </c>
      <c r="F6549" s="75">
        <f>IF(CECCZ="CZ03",'Outside Temp'!B6549,IF(CECCZ="CZ04",'Outside Temp'!B6550,IF(CECCZ="CZ12",'Outside Temp'!B6551, IF(CECCZ="CZ13",'Outside Temp'!B6552))))</f>
        <v>61</v>
      </c>
      <c r="G6549" s="12">
        <f t="shared" si="3"/>
        <v>1</v>
      </c>
    </row>
    <row r="6550" ht="15.75" customHeight="1">
      <c r="A6550" s="13">
        <v>42193.25</v>
      </c>
      <c r="B6550" s="73">
        <f t="shared" si="1"/>
        <v>42193</v>
      </c>
      <c r="C6550" s="74">
        <f>IF(NewCustomer="Yes", IF(COUNTIF($I$2:$I$11,B6550)&gt;0,0,WEEKDAY(B6550,2)),IF(COUNTIF($I$2:$I$21,B6550)&gt;0,0,WEEKDAY(B6550,2)))</f>
        <v>3</v>
      </c>
      <c r="D6550" s="74">
        <f t="shared" si="2"/>
        <v>6</v>
      </c>
      <c r="E6550" s="12">
        <f>IFERROR(VLOOKUP(A6550,'IDAR Meter Data'!$A:$B,2,1),"")</f>
        <v>166</v>
      </c>
      <c r="F6550" s="75">
        <f>IF(CECCZ="CZ03",'Outside Temp'!B6550,IF(CECCZ="CZ04",'Outside Temp'!B6551,IF(CECCZ="CZ12",'Outside Temp'!B6552, IF(CECCZ="CZ13",'Outside Temp'!B6553))))</f>
        <v>61</v>
      </c>
      <c r="G6550" s="12">
        <f t="shared" si="3"/>
        <v>1</v>
      </c>
    </row>
    <row r="6551" ht="15.75" customHeight="1">
      <c r="A6551" s="13">
        <v>42193.260416666664</v>
      </c>
      <c r="B6551" s="73">
        <f t="shared" si="1"/>
        <v>42193</v>
      </c>
      <c r="C6551" s="74">
        <f>IF(NewCustomer="Yes", IF(COUNTIF($I$2:$I$11,B6551)&gt;0,0,WEEKDAY(B6551,2)),IF(COUNTIF($I$2:$I$21,B6551)&gt;0,0,WEEKDAY(B6551,2)))</f>
        <v>3</v>
      </c>
      <c r="D6551" s="74">
        <f t="shared" si="2"/>
        <v>6</v>
      </c>
      <c r="E6551" s="12">
        <f>IFERROR(VLOOKUP(A6551,'IDAR Meter Data'!$A:$B,2,1),"")</f>
        <v>167</v>
      </c>
      <c r="F6551" s="75">
        <f>IF(CECCZ="CZ03",'Outside Temp'!B6551,IF(CECCZ="CZ04",'Outside Temp'!B6552,IF(CECCZ="CZ12",'Outside Temp'!B6553, IF(CECCZ="CZ13",'Outside Temp'!B6554))))</f>
        <v>61</v>
      </c>
      <c r="G6551" s="12">
        <f t="shared" si="3"/>
        <v>1</v>
      </c>
    </row>
    <row r="6552" ht="15.75" customHeight="1">
      <c r="A6552" s="13">
        <v>42193.270833333336</v>
      </c>
      <c r="B6552" s="73">
        <f t="shared" si="1"/>
        <v>42193</v>
      </c>
      <c r="C6552" s="74">
        <f>IF(NewCustomer="Yes", IF(COUNTIF($I$2:$I$11,B6552)&gt;0,0,WEEKDAY(B6552,2)),IF(COUNTIF($I$2:$I$21,B6552)&gt;0,0,WEEKDAY(B6552,2)))</f>
        <v>3</v>
      </c>
      <c r="D6552" s="74">
        <f t="shared" si="2"/>
        <v>6</v>
      </c>
      <c r="E6552" s="12">
        <f>IFERROR(VLOOKUP(A6552,'IDAR Meter Data'!$A:$B,2,1),"")</f>
        <v>166</v>
      </c>
      <c r="F6552" s="75">
        <f>IF(CECCZ="CZ03",'Outside Temp'!B6552,IF(CECCZ="CZ04",'Outside Temp'!B6553,IF(CECCZ="CZ12",'Outside Temp'!B6554, IF(CECCZ="CZ13",'Outside Temp'!B6555))))</f>
        <v>61</v>
      </c>
      <c r="G6552" s="12">
        <f t="shared" si="3"/>
        <v>1</v>
      </c>
    </row>
    <row r="6553" ht="15.75" customHeight="1">
      <c r="A6553" s="13">
        <v>42193.28125</v>
      </c>
      <c r="B6553" s="73">
        <f t="shared" si="1"/>
        <v>42193</v>
      </c>
      <c r="C6553" s="74">
        <f>IF(NewCustomer="Yes", IF(COUNTIF($I$2:$I$11,B6553)&gt;0,0,WEEKDAY(B6553,2)),IF(COUNTIF($I$2:$I$21,B6553)&gt;0,0,WEEKDAY(B6553,2)))</f>
        <v>3</v>
      </c>
      <c r="D6553" s="74">
        <f t="shared" si="2"/>
        <v>6</v>
      </c>
      <c r="E6553" s="12">
        <f>IFERROR(VLOOKUP(A6553,'IDAR Meter Data'!$A:$B,2,1),"")</f>
        <v>162</v>
      </c>
      <c r="F6553" s="75">
        <f>IF(CECCZ="CZ03",'Outside Temp'!B6553,IF(CECCZ="CZ04",'Outside Temp'!B6554,IF(CECCZ="CZ12",'Outside Temp'!B6555, IF(CECCZ="CZ13",'Outside Temp'!B6556))))</f>
        <v>61</v>
      </c>
      <c r="G6553" s="12">
        <f t="shared" si="3"/>
        <v>1</v>
      </c>
    </row>
    <row r="6554" ht="15.75" customHeight="1">
      <c r="A6554" s="13">
        <v>42193.291666666664</v>
      </c>
      <c r="B6554" s="73">
        <f t="shared" si="1"/>
        <v>42193</v>
      </c>
      <c r="C6554" s="74">
        <f>IF(NewCustomer="Yes", IF(COUNTIF($I$2:$I$11,B6554)&gt;0,0,WEEKDAY(B6554,2)),IF(COUNTIF($I$2:$I$21,B6554)&gt;0,0,WEEKDAY(B6554,2)))</f>
        <v>3</v>
      </c>
      <c r="D6554" s="74">
        <f t="shared" si="2"/>
        <v>7</v>
      </c>
      <c r="E6554" s="12">
        <f>IFERROR(VLOOKUP(A6554,'IDAR Meter Data'!$A:$B,2,1),"")</f>
        <v>164</v>
      </c>
      <c r="F6554" s="75">
        <f>IF(CECCZ="CZ03",'Outside Temp'!B6554,IF(CECCZ="CZ04",'Outside Temp'!B6555,IF(CECCZ="CZ12",'Outside Temp'!B6556, IF(CECCZ="CZ13",'Outside Temp'!B6557))))</f>
        <v>61</v>
      </c>
      <c r="G6554" s="12">
        <f t="shared" si="3"/>
        <v>1</v>
      </c>
    </row>
    <row r="6555" ht="15.75" customHeight="1">
      <c r="A6555" s="13">
        <v>42193.302083333336</v>
      </c>
      <c r="B6555" s="73">
        <f t="shared" si="1"/>
        <v>42193</v>
      </c>
      <c r="C6555" s="74">
        <f>IF(NewCustomer="Yes", IF(COUNTIF($I$2:$I$11,B6555)&gt;0,0,WEEKDAY(B6555,2)),IF(COUNTIF($I$2:$I$21,B6555)&gt;0,0,WEEKDAY(B6555,2)))</f>
        <v>3</v>
      </c>
      <c r="D6555" s="74">
        <f t="shared" si="2"/>
        <v>7</v>
      </c>
      <c r="E6555" s="12">
        <f>IFERROR(VLOOKUP(A6555,'IDAR Meter Data'!$A:$B,2,1),"")</f>
        <v>172</v>
      </c>
      <c r="F6555" s="75">
        <f>IF(CECCZ="CZ03",'Outside Temp'!B6555,IF(CECCZ="CZ04",'Outside Temp'!B6556,IF(CECCZ="CZ12",'Outside Temp'!B6557, IF(CECCZ="CZ13",'Outside Temp'!B6558))))</f>
        <v>61</v>
      </c>
      <c r="G6555" s="12">
        <f t="shared" si="3"/>
        <v>1</v>
      </c>
    </row>
    <row r="6556" ht="15.75" customHeight="1">
      <c r="A6556" s="13">
        <v>42193.3125</v>
      </c>
      <c r="B6556" s="73">
        <f t="shared" si="1"/>
        <v>42193</v>
      </c>
      <c r="C6556" s="74">
        <f>IF(NewCustomer="Yes", IF(COUNTIF($I$2:$I$11,B6556)&gt;0,0,WEEKDAY(B6556,2)),IF(COUNTIF($I$2:$I$21,B6556)&gt;0,0,WEEKDAY(B6556,2)))</f>
        <v>3</v>
      </c>
      <c r="D6556" s="74">
        <f t="shared" si="2"/>
        <v>7</v>
      </c>
      <c r="E6556" s="12">
        <f>IFERROR(VLOOKUP(A6556,'IDAR Meter Data'!$A:$B,2,1),"")</f>
        <v>182</v>
      </c>
      <c r="F6556" s="75">
        <f>IF(CECCZ="CZ03",'Outside Temp'!B6556,IF(CECCZ="CZ04",'Outside Temp'!B6557,IF(CECCZ="CZ12",'Outside Temp'!B6558, IF(CECCZ="CZ13",'Outside Temp'!B6559))))</f>
        <v>61</v>
      </c>
      <c r="G6556" s="12">
        <f t="shared" si="3"/>
        <v>1</v>
      </c>
    </row>
    <row r="6557" ht="15.75" customHeight="1">
      <c r="A6557" s="13">
        <v>42193.322916666664</v>
      </c>
      <c r="B6557" s="73">
        <f t="shared" si="1"/>
        <v>42193</v>
      </c>
      <c r="C6557" s="74">
        <f>IF(NewCustomer="Yes", IF(COUNTIF($I$2:$I$11,B6557)&gt;0,0,WEEKDAY(B6557,2)),IF(COUNTIF($I$2:$I$21,B6557)&gt;0,0,WEEKDAY(B6557,2)))</f>
        <v>3</v>
      </c>
      <c r="D6557" s="74">
        <f t="shared" si="2"/>
        <v>7</v>
      </c>
      <c r="E6557" s="12">
        <f>IFERROR(VLOOKUP(A6557,'IDAR Meter Data'!$A:$B,2,1),"")</f>
        <v>167</v>
      </c>
      <c r="F6557" s="75">
        <f>IF(CECCZ="CZ03",'Outside Temp'!B6557,IF(CECCZ="CZ04",'Outside Temp'!B6558,IF(CECCZ="CZ12",'Outside Temp'!B6559, IF(CECCZ="CZ13",'Outside Temp'!B6560))))</f>
        <v>61</v>
      </c>
      <c r="G6557" s="12">
        <f t="shared" si="3"/>
        <v>1</v>
      </c>
    </row>
    <row r="6558" ht="15.75" customHeight="1">
      <c r="A6558" s="13">
        <v>42193.333333333336</v>
      </c>
      <c r="B6558" s="73">
        <f t="shared" si="1"/>
        <v>42193</v>
      </c>
      <c r="C6558" s="74">
        <f>IF(NewCustomer="Yes", IF(COUNTIF($I$2:$I$11,B6558)&gt;0,0,WEEKDAY(B6558,2)),IF(COUNTIF($I$2:$I$21,B6558)&gt;0,0,WEEKDAY(B6558,2)))</f>
        <v>3</v>
      </c>
      <c r="D6558" s="74">
        <f t="shared" si="2"/>
        <v>8</v>
      </c>
      <c r="E6558" s="12">
        <f>IFERROR(VLOOKUP(A6558,'IDAR Meter Data'!$A:$B,2,1),"")</f>
        <v>168</v>
      </c>
      <c r="F6558" s="75">
        <f>IF(CECCZ="CZ03",'Outside Temp'!B6558,IF(CECCZ="CZ04",'Outside Temp'!B6559,IF(CECCZ="CZ12",'Outside Temp'!B6560, IF(CECCZ="CZ13",'Outside Temp'!B6561))))</f>
        <v>61.13333333</v>
      </c>
      <c r="G6558" s="12">
        <f t="shared" si="3"/>
        <v>1</v>
      </c>
    </row>
    <row r="6559" ht="15.75" customHeight="1">
      <c r="A6559" s="13">
        <v>42193.34375</v>
      </c>
      <c r="B6559" s="73">
        <f t="shared" si="1"/>
        <v>42193</v>
      </c>
      <c r="C6559" s="74">
        <f>IF(NewCustomer="Yes", IF(COUNTIF($I$2:$I$11,B6559)&gt;0,0,WEEKDAY(B6559,2)),IF(COUNTIF($I$2:$I$21,B6559)&gt;0,0,WEEKDAY(B6559,2)))</f>
        <v>3</v>
      </c>
      <c r="D6559" s="74">
        <f t="shared" si="2"/>
        <v>8</v>
      </c>
      <c r="E6559" s="12">
        <f>IFERROR(VLOOKUP(A6559,'IDAR Meter Data'!$A:$B,2,1),"")</f>
        <v>190</v>
      </c>
      <c r="F6559" s="75">
        <f>IF(CECCZ="CZ03",'Outside Temp'!B6559,IF(CECCZ="CZ04",'Outside Temp'!B6560,IF(CECCZ="CZ12",'Outside Temp'!B6561, IF(CECCZ="CZ13",'Outside Temp'!B6562))))</f>
        <v>61.63333333</v>
      </c>
      <c r="G6559" s="12">
        <f t="shared" si="3"/>
        <v>1</v>
      </c>
    </row>
    <row r="6560" ht="15.75" customHeight="1">
      <c r="A6560" s="13">
        <v>42193.354166666664</v>
      </c>
      <c r="B6560" s="73">
        <f t="shared" si="1"/>
        <v>42193</v>
      </c>
      <c r="C6560" s="74">
        <f>IF(NewCustomer="Yes", IF(COUNTIF($I$2:$I$11,B6560)&gt;0,0,WEEKDAY(B6560,2)),IF(COUNTIF($I$2:$I$21,B6560)&gt;0,0,WEEKDAY(B6560,2)))</f>
        <v>3</v>
      </c>
      <c r="D6560" s="74">
        <f t="shared" si="2"/>
        <v>8</v>
      </c>
      <c r="E6560" s="12">
        <f>IFERROR(VLOOKUP(A6560,'IDAR Meter Data'!$A:$B,2,1),"")</f>
        <v>189</v>
      </c>
      <c r="F6560" s="75">
        <f>IF(CECCZ="CZ03",'Outside Temp'!B6560,IF(CECCZ="CZ04",'Outside Temp'!B6561,IF(CECCZ="CZ12",'Outside Temp'!B6562, IF(CECCZ="CZ13",'Outside Temp'!B6563))))</f>
        <v>62.13333333</v>
      </c>
      <c r="G6560" s="12">
        <f t="shared" si="3"/>
        <v>1</v>
      </c>
    </row>
    <row r="6561" ht="15.75" customHeight="1">
      <c r="A6561" s="13">
        <v>42193.364583333336</v>
      </c>
      <c r="B6561" s="73">
        <f t="shared" si="1"/>
        <v>42193</v>
      </c>
      <c r="C6561" s="74">
        <f>IF(NewCustomer="Yes", IF(COUNTIF($I$2:$I$11,B6561)&gt;0,0,WEEKDAY(B6561,2)),IF(COUNTIF($I$2:$I$21,B6561)&gt;0,0,WEEKDAY(B6561,2)))</f>
        <v>3</v>
      </c>
      <c r="D6561" s="74">
        <f t="shared" si="2"/>
        <v>8</v>
      </c>
      <c r="E6561" s="12">
        <f>IFERROR(VLOOKUP(A6561,'IDAR Meter Data'!$A:$B,2,1),"")</f>
        <v>204</v>
      </c>
      <c r="F6561" s="75">
        <f>IF(CECCZ="CZ03",'Outside Temp'!B6561,IF(CECCZ="CZ04",'Outside Temp'!B6562,IF(CECCZ="CZ12",'Outside Temp'!B6563, IF(CECCZ="CZ13",'Outside Temp'!B6564))))</f>
        <v>62.63333333</v>
      </c>
      <c r="G6561" s="12">
        <f t="shared" si="3"/>
        <v>1</v>
      </c>
    </row>
    <row r="6562" ht="15.75" customHeight="1">
      <c r="A6562" s="13">
        <v>42193.375</v>
      </c>
      <c r="B6562" s="73">
        <f t="shared" si="1"/>
        <v>42193</v>
      </c>
      <c r="C6562" s="74">
        <f>IF(NewCustomer="Yes", IF(COUNTIF($I$2:$I$11,B6562)&gt;0,0,WEEKDAY(B6562,2)),IF(COUNTIF($I$2:$I$21,B6562)&gt;0,0,WEEKDAY(B6562,2)))</f>
        <v>3</v>
      </c>
      <c r="D6562" s="74">
        <f t="shared" si="2"/>
        <v>9</v>
      </c>
      <c r="E6562" s="12">
        <f>IFERROR(VLOOKUP(A6562,'IDAR Meter Data'!$A:$B,2,1),"")</f>
        <v>196</v>
      </c>
      <c r="F6562" s="75">
        <f>IF(CECCZ="CZ03",'Outside Temp'!B6562,IF(CECCZ="CZ04",'Outside Temp'!B6563,IF(CECCZ="CZ12",'Outside Temp'!B6564, IF(CECCZ="CZ13",'Outside Temp'!B6565))))</f>
        <v>63</v>
      </c>
      <c r="G6562" s="12">
        <f t="shared" si="3"/>
        <v>1</v>
      </c>
    </row>
    <row r="6563" ht="15.75" customHeight="1">
      <c r="A6563" s="13">
        <v>42193.385416666664</v>
      </c>
      <c r="B6563" s="73">
        <f t="shared" si="1"/>
        <v>42193</v>
      </c>
      <c r="C6563" s="74">
        <f>IF(NewCustomer="Yes", IF(COUNTIF($I$2:$I$11,B6563)&gt;0,0,WEEKDAY(B6563,2)),IF(COUNTIF($I$2:$I$21,B6563)&gt;0,0,WEEKDAY(B6563,2)))</f>
        <v>3</v>
      </c>
      <c r="D6563" s="74">
        <f t="shared" si="2"/>
        <v>9</v>
      </c>
      <c r="E6563" s="12">
        <f>IFERROR(VLOOKUP(A6563,'IDAR Meter Data'!$A:$B,2,1),"")</f>
        <v>201</v>
      </c>
      <c r="F6563" s="75">
        <f>IF(CECCZ="CZ03",'Outside Temp'!B6563,IF(CECCZ="CZ04",'Outside Temp'!B6564,IF(CECCZ="CZ12",'Outside Temp'!B6565, IF(CECCZ="CZ13",'Outside Temp'!B6566))))</f>
        <v>63</v>
      </c>
      <c r="G6563" s="12">
        <f t="shared" si="3"/>
        <v>1</v>
      </c>
    </row>
    <row r="6564" ht="15.75" customHeight="1">
      <c r="A6564" s="13">
        <v>42193.395833333336</v>
      </c>
      <c r="B6564" s="73">
        <f t="shared" si="1"/>
        <v>42193</v>
      </c>
      <c r="C6564" s="74">
        <f>IF(NewCustomer="Yes", IF(COUNTIF($I$2:$I$11,B6564)&gt;0,0,WEEKDAY(B6564,2)),IF(COUNTIF($I$2:$I$21,B6564)&gt;0,0,WEEKDAY(B6564,2)))</f>
        <v>3</v>
      </c>
      <c r="D6564" s="74">
        <f t="shared" si="2"/>
        <v>9</v>
      </c>
      <c r="E6564" s="12">
        <f>IFERROR(VLOOKUP(A6564,'IDAR Meter Data'!$A:$B,2,1),"")</f>
        <v>215</v>
      </c>
      <c r="F6564" s="75">
        <f>IF(CECCZ="CZ03",'Outside Temp'!B6564,IF(CECCZ="CZ04",'Outside Temp'!B6565,IF(CECCZ="CZ12",'Outside Temp'!B6566, IF(CECCZ="CZ13",'Outside Temp'!B6567))))</f>
        <v>63</v>
      </c>
      <c r="G6564" s="12">
        <f t="shared" si="3"/>
        <v>1</v>
      </c>
    </row>
    <row r="6565" ht="15.75" customHeight="1">
      <c r="A6565" s="13">
        <v>42193.40625</v>
      </c>
      <c r="B6565" s="73">
        <f t="shared" si="1"/>
        <v>42193</v>
      </c>
      <c r="C6565" s="74">
        <f>IF(NewCustomer="Yes", IF(COUNTIF($I$2:$I$11,B6565)&gt;0,0,WEEKDAY(B6565,2)),IF(COUNTIF($I$2:$I$21,B6565)&gt;0,0,WEEKDAY(B6565,2)))</f>
        <v>3</v>
      </c>
      <c r="D6565" s="74">
        <f t="shared" si="2"/>
        <v>9</v>
      </c>
      <c r="E6565" s="12">
        <f>IFERROR(VLOOKUP(A6565,'IDAR Meter Data'!$A:$B,2,1),"")</f>
        <v>209</v>
      </c>
      <c r="F6565" s="75">
        <f>IF(CECCZ="CZ03",'Outside Temp'!B6565,IF(CECCZ="CZ04",'Outside Temp'!B6566,IF(CECCZ="CZ12",'Outside Temp'!B6567, IF(CECCZ="CZ13",'Outside Temp'!B6568))))</f>
        <v>63</v>
      </c>
      <c r="G6565" s="12">
        <f t="shared" si="3"/>
        <v>1</v>
      </c>
    </row>
    <row r="6566" ht="15.75" customHeight="1">
      <c r="A6566" s="13">
        <v>42193.416666666664</v>
      </c>
      <c r="B6566" s="73">
        <f t="shared" si="1"/>
        <v>42193</v>
      </c>
      <c r="C6566" s="74">
        <f>IF(NewCustomer="Yes", IF(COUNTIF($I$2:$I$11,B6566)&gt;0,0,WEEKDAY(B6566,2)),IF(COUNTIF($I$2:$I$21,B6566)&gt;0,0,WEEKDAY(B6566,2)))</f>
        <v>3</v>
      </c>
      <c r="D6566" s="74">
        <f t="shared" si="2"/>
        <v>10</v>
      </c>
      <c r="E6566" s="12">
        <f>IFERROR(VLOOKUP(A6566,'IDAR Meter Data'!$A:$B,2,1),"")</f>
        <v>208</v>
      </c>
      <c r="F6566" s="75">
        <f>IF(CECCZ="CZ03",'Outside Temp'!B6566,IF(CECCZ="CZ04",'Outside Temp'!B6567,IF(CECCZ="CZ12",'Outside Temp'!B6568, IF(CECCZ="CZ13",'Outside Temp'!B6569))))</f>
        <v>63.06666667</v>
      </c>
      <c r="G6566" s="12">
        <f t="shared" si="3"/>
        <v>1</v>
      </c>
    </row>
    <row r="6567" ht="15.75" customHeight="1">
      <c r="A6567" s="13">
        <v>42193.427083333336</v>
      </c>
      <c r="B6567" s="73">
        <f t="shared" si="1"/>
        <v>42193</v>
      </c>
      <c r="C6567" s="74">
        <f>IF(NewCustomer="Yes", IF(COUNTIF($I$2:$I$11,B6567)&gt;0,0,WEEKDAY(B6567,2)),IF(COUNTIF($I$2:$I$21,B6567)&gt;0,0,WEEKDAY(B6567,2)))</f>
        <v>3</v>
      </c>
      <c r="D6567" s="74">
        <f t="shared" si="2"/>
        <v>10</v>
      </c>
      <c r="E6567" s="12">
        <f>IFERROR(VLOOKUP(A6567,'IDAR Meter Data'!$A:$B,2,1),"")</f>
        <v>206</v>
      </c>
      <c r="F6567" s="75">
        <f>IF(CECCZ="CZ03",'Outside Temp'!B6567,IF(CECCZ="CZ04",'Outside Temp'!B6568,IF(CECCZ="CZ12",'Outside Temp'!B6569, IF(CECCZ="CZ13",'Outside Temp'!B6570))))</f>
        <v>63.31666667</v>
      </c>
      <c r="G6567" s="12">
        <f t="shared" si="3"/>
        <v>1</v>
      </c>
    </row>
    <row r="6568" ht="15.75" customHeight="1">
      <c r="A6568" s="13">
        <v>42193.4375</v>
      </c>
      <c r="B6568" s="73">
        <f t="shared" si="1"/>
        <v>42193</v>
      </c>
      <c r="C6568" s="74">
        <f>IF(NewCustomer="Yes", IF(COUNTIF($I$2:$I$11,B6568)&gt;0,0,WEEKDAY(B6568,2)),IF(COUNTIF($I$2:$I$21,B6568)&gt;0,0,WEEKDAY(B6568,2)))</f>
        <v>3</v>
      </c>
      <c r="D6568" s="74">
        <f t="shared" si="2"/>
        <v>10</v>
      </c>
      <c r="E6568" s="12">
        <f>IFERROR(VLOOKUP(A6568,'IDAR Meter Data'!$A:$B,2,1),"")</f>
        <v>202</v>
      </c>
      <c r="F6568" s="75">
        <f>IF(CECCZ="CZ03",'Outside Temp'!B6568,IF(CECCZ="CZ04",'Outside Temp'!B6569,IF(CECCZ="CZ12",'Outside Temp'!B6570, IF(CECCZ="CZ13",'Outside Temp'!B6571))))</f>
        <v>63.56666667</v>
      </c>
      <c r="G6568" s="12">
        <f t="shared" si="3"/>
        <v>1</v>
      </c>
    </row>
    <row r="6569" ht="15.75" customHeight="1">
      <c r="A6569" s="13">
        <v>42193.447916666664</v>
      </c>
      <c r="B6569" s="73">
        <f t="shared" si="1"/>
        <v>42193</v>
      </c>
      <c r="C6569" s="74">
        <f>IF(NewCustomer="Yes", IF(COUNTIF($I$2:$I$11,B6569)&gt;0,0,WEEKDAY(B6569,2)),IF(COUNTIF($I$2:$I$21,B6569)&gt;0,0,WEEKDAY(B6569,2)))</f>
        <v>3</v>
      </c>
      <c r="D6569" s="74">
        <f t="shared" si="2"/>
        <v>10</v>
      </c>
      <c r="E6569" s="12">
        <f>IFERROR(VLOOKUP(A6569,'IDAR Meter Data'!$A:$B,2,1),"")</f>
        <v>219</v>
      </c>
      <c r="F6569" s="75">
        <f>IF(CECCZ="CZ03",'Outside Temp'!B6569,IF(CECCZ="CZ04",'Outside Temp'!B6570,IF(CECCZ="CZ12",'Outside Temp'!B6571, IF(CECCZ="CZ13",'Outside Temp'!B6572))))</f>
        <v>63.81666667</v>
      </c>
      <c r="G6569" s="12">
        <f t="shared" si="3"/>
        <v>1</v>
      </c>
    </row>
    <row r="6570" ht="15.75" customHeight="1">
      <c r="A6570" s="13">
        <v>42193.458333333336</v>
      </c>
      <c r="B6570" s="73">
        <f t="shared" si="1"/>
        <v>42193</v>
      </c>
      <c r="C6570" s="74">
        <f>IF(NewCustomer="Yes", IF(COUNTIF($I$2:$I$11,B6570)&gt;0,0,WEEKDAY(B6570,2)),IF(COUNTIF($I$2:$I$21,B6570)&gt;0,0,WEEKDAY(B6570,2)))</f>
        <v>3</v>
      </c>
      <c r="D6570" s="74">
        <f t="shared" si="2"/>
        <v>11</v>
      </c>
      <c r="E6570" s="12">
        <f>IFERROR(VLOOKUP(A6570,'IDAR Meter Data'!$A:$B,2,1),"")</f>
        <v>221</v>
      </c>
      <c r="F6570" s="75">
        <f>IF(CECCZ="CZ03",'Outside Temp'!B6570,IF(CECCZ="CZ04",'Outside Temp'!B6571,IF(CECCZ="CZ12",'Outside Temp'!B6572, IF(CECCZ="CZ13",'Outside Temp'!B6573))))</f>
        <v>64.13333333</v>
      </c>
      <c r="G6570" s="12">
        <f t="shared" si="3"/>
        <v>1</v>
      </c>
    </row>
    <row r="6571" ht="15.75" customHeight="1">
      <c r="A6571" s="13">
        <v>42193.46875</v>
      </c>
      <c r="B6571" s="73">
        <f t="shared" si="1"/>
        <v>42193</v>
      </c>
      <c r="C6571" s="74">
        <f>IF(NewCustomer="Yes", IF(COUNTIF($I$2:$I$11,B6571)&gt;0,0,WEEKDAY(B6571,2)),IF(COUNTIF($I$2:$I$21,B6571)&gt;0,0,WEEKDAY(B6571,2)))</f>
        <v>3</v>
      </c>
      <c r="D6571" s="74">
        <f t="shared" si="2"/>
        <v>11</v>
      </c>
      <c r="E6571" s="12">
        <f>IFERROR(VLOOKUP(A6571,'IDAR Meter Data'!$A:$B,2,1),"")</f>
        <v>212</v>
      </c>
      <c r="F6571" s="75">
        <f>IF(CECCZ="CZ03",'Outside Temp'!B6571,IF(CECCZ="CZ04",'Outside Temp'!B6572,IF(CECCZ="CZ12",'Outside Temp'!B6573, IF(CECCZ="CZ13",'Outside Temp'!B6574))))</f>
        <v>64.63333333</v>
      </c>
      <c r="G6571" s="12">
        <f t="shared" si="3"/>
        <v>1</v>
      </c>
    </row>
    <row r="6572" ht="15.75" customHeight="1">
      <c r="A6572" s="13">
        <v>42193.479166666664</v>
      </c>
      <c r="B6572" s="73">
        <f t="shared" si="1"/>
        <v>42193</v>
      </c>
      <c r="C6572" s="74">
        <f>IF(NewCustomer="Yes", IF(COUNTIF($I$2:$I$11,B6572)&gt;0,0,WEEKDAY(B6572,2)),IF(COUNTIF($I$2:$I$21,B6572)&gt;0,0,WEEKDAY(B6572,2)))</f>
        <v>3</v>
      </c>
      <c r="D6572" s="74">
        <f t="shared" si="2"/>
        <v>11</v>
      </c>
      <c r="E6572" s="12">
        <f>IFERROR(VLOOKUP(A6572,'IDAR Meter Data'!$A:$B,2,1),"")</f>
        <v>229</v>
      </c>
      <c r="F6572" s="75">
        <f>IF(CECCZ="CZ03",'Outside Temp'!B6572,IF(CECCZ="CZ04",'Outside Temp'!B6573,IF(CECCZ="CZ12",'Outside Temp'!B6574, IF(CECCZ="CZ13",'Outside Temp'!B6575))))</f>
        <v>65.13333333</v>
      </c>
      <c r="G6572" s="12">
        <f t="shared" si="3"/>
        <v>2</v>
      </c>
    </row>
    <row r="6573" ht="15.75" customHeight="1">
      <c r="A6573" s="13">
        <v>42193.489583333336</v>
      </c>
      <c r="B6573" s="73">
        <f t="shared" si="1"/>
        <v>42193</v>
      </c>
      <c r="C6573" s="74">
        <f>IF(NewCustomer="Yes", IF(COUNTIF($I$2:$I$11,B6573)&gt;0,0,WEEKDAY(B6573,2)),IF(COUNTIF($I$2:$I$21,B6573)&gt;0,0,WEEKDAY(B6573,2)))</f>
        <v>3</v>
      </c>
      <c r="D6573" s="74">
        <f t="shared" si="2"/>
        <v>11</v>
      </c>
      <c r="E6573" s="12">
        <f>IFERROR(VLOOKUP(A6573,'IDAR Meter Data'!$A:$B,2,1),"")</f>
        <v>218</v>
      </c>
      <c r="F6573" s="75">
        <f>IF(CECCZ="CZ03",'Outside Temp'!B6573,IF(CECCZ="CZ04",'Outside Temp'!B6574,IF(CECCZ="CZ12",'Outside Temp'!B6575, IF(CECCZ="CZ13",'Outside Temp'!B6576))))</f>
        <v>65.63333333</v>
      </c>
      <c r="G6573" s="12">
        <f t="shared" si="3"/>
        <v>2</v>
      </c>
    </row>
    <row r="6574" ht="15.75" customHeight="1">
      <c r="A6574" s="13">
        <v>42193.5</v>
      </c>
      <c r="B6574" s="73">
        <f t="shared" si="1"/>
        <v>42193</v>
      </c>
      <c r="C6574" s="74">
        <f>IF(NewCustomer="Yes", IF(COUNTIF($I$2:$I$11,B6574)&gt;0,0,WEEKDAY(B6574,2)),IF(COUNTIF($I$2:$I$21,B6574)&gt;0,0,WEEKDAY(B6574,2)))</f>
        <v>3</v>
      </c>
      <c r="D6574" s="74">
        <f t="shared" si="2"/>
        <v>12</v>
      </c>
      <c r="E6574" s="12">
        <f>IFERROR(VLOOKUP(A6574,'IDAR Meter Data'!$A:$B,2,1),"")</f>
        <v>225</v>
      </c>
      <c r="F6574" s="75">
        <f>IF(CECCZ="CZ03",'Outside Temp'!B6574,IF(CECCZ="CZ04",'Outside Temp'!B6575,IF(CECCZ="CZ12",'Outside Temp'!B6576, IF(CECCZ="CZ13",'Outside Temp'!B6577))))</f>
        <v>66.13333333</v>
      </c>
      <c r="G6574" s="12">
        <f t="shared" si="3"/>
        <v>2</v>
      </c>
    </row>
    <row r="6575" ht="15.75" customHeight="1">
      <c r="A6575" s="13">
        <v>42193.510416666664</v>
      </c>
      <c r="B6575" s="73">
        <f t="shared" si="1"/>
        <v>42193</v>
      </c>
      <c r="C6575" s="74">
        <f>IF(NewCustomer="Yes", IF(COUNTIF($I$2:$I$11,B6575)&gt;0,0,WEEKDAY(B6575,2)),IF(COUNTIF($I$2:$I$21,B6575)&gt;0,0,WEEKDAY(B6575,2)))</f>
        <v>3</v>
      </c>
      <c r="D6575" s="74">
        <f t="shared" si="2"/>
        <v>12</v>
      </c>
      <c r="E6575" s="12">
        <f>IFERROR(VLOOKUP(A6575,'IDAR Meter Data'!$A:$B,2,1),"")</f>
        <v>223</v>
      </c>
      <c r="F6575" s="75">
        <f>IF(CECCZ="CZ03",'Outside Temp'!B6575,IF(CECCZ="CZ04",'Outside Temp'!B6576,IF(CECCZ="CZ12",'Outside Temp'!B6577, IF(CECCZ="CZ13",'Outside Temp'!B6578))))</f>
        <v>66.63333333</v>
      </c>
      <c r="G6575" s="12">
        <f t="shared" si="3"/>
        <v>2</v>
      </c>
    </row>
    <row r="6576" ht="15.75" customHeight="1">
      <c r="A6576" s="13">
        <v>42193.520833333336</v>
      </c>
      <c r="B6576" s="73">
        <f t="shared" si="1"/>
        <v>42193</v>
      </c>
      <c r="C6576" s="74">
        <f>IF(NewCustomer="Yes", IF(COUNTIF($I$2:$I$11,B6576)&gt;0,0,WEEKDAY(B6576,2)),IF(COUNTIF($I$2:$I$21,B6576)&gt;0,0,WEEKDAY(B6576,2)))</f>
        <v>3</v>
      </c>
      <c r="D6576" s="74">
        <f t="shared" si="2"/>
        <v>12</v>
      </c>
      <c r="E6576" s="12">
        <f>IFERROR(VLOOKUP(A6576,'IDAR Meter Data'!$A:$B,2,1),"")</f>
        <v>229</v>
      </c>
      <c r="F6576" s="75">
        <f>IF(CECCZ="CZ03",'Outside Temp'!B6576,IF(CECCZ="CZ04",'Outside Temp'!B6577,IF(CECCZ="CZ12",'Outside Temp'!B6578, IF(CECCZ="CZ13",'Outside Temp'!B6579))))</f>
        <v>67.13333333</v>
      </c>
      <c r="G6576" s="12">
        <f t="shared" si="3"/>
        <v>2</v>
      </c>
    </row>
    <row r="6577" ht="15.75" customHeight="1">
      <c r="A6577" s="13">
        <v>42193.53125</v>
      </c>
      <c r="B6577" s="73">
        <f t="shared" si="1"/>
        <v>42193</v>
      </c>
      <c r="C6577" s="74">
        <f>IF(NewCustomer="Yes", IF(COUNTIF($I$2:$I$11,B6577)&gt;0,0,WEEKDAY(B6577,2)),IF(COUNTIF($I$2:$I$21,B6577)&gt;0,0,WEEKDAY(B6577,2)))</f>
        <v>3</v>
      </c>
      <c r="D6577" s="74">
        <f t="shared" si="2"/>
        <v>12</v>
      </c>
      <c r="E6577" s="12">
        <f>IFERROR(VLOOKUP(A6577,'IDAR Meter Data'!$A:$B,2,1),"")</f>
        <v>227</v>
      </c>
      <c r="F6577" s="75">
        <f>IF(CECCZ="CZ03",'Outside Temp'!B6577,IF(CECCZ="CZ04",'Outside Temp'!B6578,IF(CECCZ="CZ12",'Outside Temp'!B6579, IF(CECCZ="CZ13",'Outside Temp'!B6580))))</f>
        <v>67.63333333</v>
      </c>
      <c r="G6577" s="12">
        <f t="shared" si="3"/>
        <v>2</v>
      </c>
    </row>
    <row r="6578" ht="15.75" customHeight="1">
      <c r="A6578" s="13">
        <v>42193.541666666664</v>
      </c>
      <c r="B6578" s="73">
        <f t="shared" si="1"/>
        <v>42193</v>
      </c>
      <c r="C6578" s="74">
        <f>IF(NewCustomer="Yes", IF(COUNTIF($I$2:$I$11,B6578)&gt;0,0,WEEKDAY(B6578,2)),IF(COUNTIF($I$2:$I$21,B6578)&gt;0,0,WEEKDAY(B6578,2)))</f>
        <v>3</v>
      </c>
      <c r="D6578" s="74">
        <f t="shared" si="2"/>
        <v>13</v>
      </c>
      <c r="E6578" s="12">
        <f>IFERROR(VLOOKUP(A6578,'IDAR Meter Data'!$A:$B,2,1),"")</f>
        <v>236</v>
      </c>
      <c r="F6578" s="75">
        <f>IF(CECCZ="CZ03",'Outside Temp'!B6578,IF(CECCZ="CZ04",'Outside Temp'!B6579,IF(CECCZ="CZ12",'Outside Temp'!B6580, IF(CECCZ="CZ13",'Outside Temp'!B6581))))</f>
        <v>68</v>
      </c>
      <c r="G6578" s="12">
        <f t="shared" si="3"/>
        <v>2</v>
      </c>
    </row>
    <row r="6579" ht="15.75" customHeight="1">
      <c r="A6579" s="13">
        <v>42193.552083333336</v>
      </c>
      <c r="B6579" s="73">
        <f t="shared" si="1"/>
        <v>42193</v>
      </c>
      <c r="C6579" s="74">
        <f>IF(NewCustomer="Yes", IF(COUNTIF($I$2:$I$11,B6579)&gt;0,0,WEEKDAY(B6579,2)),IF(COUNTIF($I$2:$I$21,B6579)&gt;0,0,WEEKDAY(B6579,2)))</f>
        <v>3</v>
      </c>
      <c r="D6579" s="74">
        <f t="shared" si="2"/>
        <v>13</v>
      </c>
      <c r="E6579" s="12">
        <f>IFERROR(VLOOKUP(A6579,'IDAR Meter Data'!$A:$B,2,1),"")</f>
        <v>231</v>
      </c>
      <c r="F6579" s="75">
        <f>IF(CECCZ="CZ03",'Outside Temp'!B6579,IF(CECCZ="CZ04",'Outside Temp'!B6580,IF(CECCZ="CZ12",'Outside Temp'!B6581, IF(CECCZ="CZ13",'Outside Temp'!B6582))))</f>
        <v>68</v>
      </c>
      <c r="G6579" s="12">
        <f t="shared" si="3"/>
        <v>2</v>
      </c>
    </row>
    <row r="6580" ht="15.75" customHeight="1">
      <c r="A6580" s="13">
        <v>42193.5625</v>
      </c>
      <c r="B6580" s="73">
        <f t="shared" si="1"/>
        <v>42193</v>
      </c>
      <c r="C6580" s="74">
        <f>IF(NewCustomer="Yes", IF(COUNTIF($I$2:$I$11,B6580)&gt;0,0,WEEKDAY(B6580,2)),IF(COUNTIF($I$2:$I$21,B6580)&gt;0,0,WEEKDAY(B6580,2)))</f>
        <v>3</v>
      </c>
      <c r="D6580" s="74">
        <f t="shared" si="2"/>
        <v>13</v>
      </c>
      <c r="E6580" s="12">
        <f>IFERROR(VLOOKUP(A6580,'IDAR Meter Data'!$A:$B,2,1),"")</f>
        <v>233</v>
      </c>
      <c r="F6580" s="75">
        <f>IF(CECCZ="CZ03",'Outside Temp'!B6580,IF(CECCZ="CZ04",'Outside Temp'!B6581,IF(CECCZ="CZ12",'Outside Temp'!B6582, IF(CECCZ="CZ13",'Outside Temp'!B6583))))</f>
        <v>68</v>
      </c>
      <c r="G6580" s="12">
        <f t="shared" si="3"/>
        <v>2</v>
      </c>
    </row>
    <row r="6581" ht="15.75" customHeight="1">
      <c r="A6581" s="13">
        <v>42193.572916666664</v>
      </c>
      <c r="B6581" s="73">
        <f t="shared" si="1"/>
        <v>42193</v>
      </c>
      <c r="C6581" s="74">
        <f>IF(NewCustomer="Yes", IF(COUNTIF($I$2:$I$11,B6581)&gt;0,0,WEEKDAY(B6581,2)),IF(COUNTIF($I$2:$I$21,B6581)&gt;0,0,WEEKDAY(B6581,2)))</f>
        <v>3</v>
      </c>
      <c r="D6581" s="74">
        <f t="shared" si="2"/>
        <v>13</v>
      </c>
      <c r="E6581" s="12">
        <f>IFERROR(VLOOKUP(A6581,'IDAR Meter Data'!$A:$B,2,1),"")</f>
        <v>236</v>
      </c>
      <c r="F6581" s="75">
        <f>IF(CECCZ="CZ03",'Outside Temp'!B6581,IF(CECCZ="CZ04",'Outside Temp'!B6582,IF(CECCZ="CZ12",'Outside Temp'!B6583, IF(CECCZ="CZ13",'Outside Temp'!B6584))))</f>
        <v>68</v>
      </c>
      <c r="G6581" s="12">
        <f t="shared" si="3"/>
        <v>2</v>
      </c>
    </row>
    <row r="6582" ht="15.75" customHeight="1">
      <c r="A6582" s="13">
        <v>42193.583333333336</v>
      </c>
      <c r="B6582" s="73">
        <f t="shared" si="1"/>
        <v>42193</v>
      </c>
      <c r="C6582" s="74">
        <f>IF(NewCustomer="Yes", IF(COUNTIF($I$2:$I$11,B6582)&gt;0,0,WEEKDAY(B6582,2)),IF(COUNTIF($I$2:$I$21,B6582)&gt;0,0,WEEKDAY(B6582,2)))</f>
        <v>3</v>
      </c>
      <c r="D6582" s="74">
        <f t="shared" si="2"/>
        <v>14</v>
      </c>
      <c r="E6582" s="12">
        <f>IFERROR(VLOOKUP(A6582,'IDAR Meter Data'!$A:$B,2,1),"")</f>
        <v>238</v>
      </c>
      <c r="F6582" s="75">
        <f>IF(CECCZ="CZ03",'Outside Temp'!B6582,IF(CECCZ="CZ04",'Outside Temp'!B6583,IF(CECCZ="CZ12",'Outside Temp'!B6584, IF(CECCZ="CZ13",'Outside Temp'!B6585))))</f>
        <v>67.8</v>
      </c>
      <c r="G6582" s="12">
        <f t="shared" si="3"/>
        <v>2</v>
      </c>
    </row>
    <row r="6583" ht="15.75" customHeight="1">
      <c r="A6583" s="13">
        <v>42193.59375</v>
      </c>
      <c r="B6583" s="73">
        <f t="shared" si="1"/>
        <v>42193</v>
      </c>
      <c r="C6583" s="74">
        <f>IF(NewCustomer="Yes", IF(COUNTIF($I$2:$I$11,B6583)&gt;0,0,WEEKDAY(B6583,2)),IF(COUNTIF($I$2:$I$21,B6583)&gt;0,0,WEEKDAY(B6583,2)))</f>
        <v>3</v>
      </c>
      <c r="D6583" s="74">
        <f t="shared" si="2"/>
        <v>14</v>
      </c>
      <c r="E6583" s="12">
        <f>IFERROR(VLOOKUP(A6583,'IDAR Meter Data'!$A:$B,2,1),"")</f>
        <v>240</v>
      </c>
      <c r="F6583" s="75">
        <f>IF(CECCZ="CZ03",'Outside Temp'!B6583,IF(CECCZ="CZ04",'Outside Temp'!B6584,IF(CECCZ="CZ12",'Outside Temp'!B6585, IF(CECCZ="CZ13",'Outside Temp'!B6586))))</f>
        <v>67.05</v>
      </c>
      <c r="G6583" s="12">
        <f t="shared" si="3"/>
        <v>2</v>
      </c>
    </row>
    <row r="6584" ht="15.75" customHeight="1">
      <c r="A6584" s="13">
        <v>42193.604166666664</v>
      </c>
      <c r="B6584" s="73">
        <f t="shared" si="1"/>
        <v>42193</v>
      </c>
      <c r="C6584" s="74">
        <f>IF(NewCustomer="Yes", IF(COUNTIF($I$2:$I$11,B6584)&gt;0,0,WEEKDAY(B6584,2)),IF(COUNTIF($I$2:$I$21,B6584)&gt;0,0,WEEKDAY(B6584,2)))</f>
        <v>3</v>
      </c>
      <c r="D6584" s="74">
        <f t="shared" si="2"/>
        <v>14</v>
      </c>
      <c r="E6584" s="12">
        <f>IFERROR(VLOOKUP(A6584,'IDAR Meter Data'!$A:$B,2,1),"")</f>
        <v>253</v>
      </c>
      <c r="F6584" s="75">
        <f>IF(CECCZ="CZ03",'Outside Temp'!B6584,IF(CECCZ="CZ04",'Outside Temp'!B6585,IF(CECCZ="CZ12",'Outside Temp'!B6586, IF(CECCZ="CZ13",'Outside Temp'!B6587))))</f>
        <v>66.3</v>
      </c>
      <c r="G6584" s="12">
        <f t="shared" si="3"/>
        <v>2</v>
      </c>
    </row>
    <row r="6585" ht="15.75" customHeight="1">
      <c r="A6585" s="13">
        <v>42193.614583333336</v>
      </c>
      <c r="B6585" s="73">
        <f t="shared" si="1"/>
        <v>42193</v>
      </c>
      <c r="C6585" s="74">
        <f>IF(NewCustomer="Yes", IF(COUNTIF($I$2:$I$11,B6585)&gt;0,0,WEEKDAY(B6585,2)),IF(COUNTIF($I$2:$I$21,B6585)&gt;0,0,WEEKDAY(B6585,2)))</f>
        <v>3</v>
      </c>
      <c r="D6585" s="74">
        <f t="shared" si="2"/>
        <v>14</v>
      </c>
      <c r="E6585" s="12">
        <f>IFERROR(VLOOKUP(A6585,'IDAR Meter Data'!$A:$B,2,1),"")</f>
        <v>242</v>
      </c>
      <c r="F6585" s="75">
        <f>IF(CECCZ="CZ03",'Outside Temp'!B6585,IF(CECCZ="CZ04",'Outside Temp'!B6586,IF(CECCZ="CZ12",'Outside Temp'!B6587, IF(CECCZ="CZ13",'Outside Temp'!B6588))))</f>
        <v>65.55</v>
      </c>
      <c r="G6585" s="12">
        <f t="shared" si="3"/>
        <v>2</v>
      </c>
    </row>
    <row r="6586" ht="15.75" customHeight="1">
      <c r="A6586" s="13">
        <v>42193.625</v>
      </c>
      <c r="B6586" s="73">
        <f t="shared" si="1"/>
        <v>42193</v>
      </c>
      <c r="C6586" s="74">
        <f>IF(NewCustomer="Yes", IF(COUNTIF($I$2:$I$11,B6586)&gt;0,0,WEEKDAY(B6586,2)),IF(COUNTIF($I$2:$I$21,B6586)&gt;0,0,WEEKDAY(B6586,2)))</f>
        <v>3</v>
      </c>
      <c r="D6586" s="74">
        <f t="shared" si="2"/>
        <v>15</v>
      </c>
      <c r="E6586" s="12">
        <f>IFERROR(VLOOKUP(A6586,'IDAR Meter Data'!$A:$B,2,1),"")</f>
        <v>245</v>
      </c>
      <c r="F6586" s="75">
        <f>IF(CECCZ="CZ03",'Outside Temp'!B6586,IF(CECCZ="CZ04",'Outside Temp'!B6587,IF(CECCZ="CZ12",'Outside Temp'!B6588, IF(CECCZ="CZ13",'Outside Temp'!B6589))))</f>
        <v>65.11111111</v>
      </c>
      <c r="G6586" s="12">
        <f t="shared" si="3"/>
        <v>2</v>
      </c>
    </row>
    <row r="6587" ht="15.75" customHeight="1">
      <c r="A6587" s="13">
        <v>42193.635416666664</v>
      </c>
      <c r="B6587" s="73">
        <f t="shared" si="1"/>
        <v>42193</v>
      </c>
      <c r="C6587" s="74">
        <f>IF(NewCustomer="Yes", IF(COUNTIF($I$2:$I$11,B6587)&gt;0,0,WEEKDAY(B6587,2)),IF(COUNTIF($I$2:$I$21,B6587)&gt;0,0,WEEKDAY(B6587,2)))</f>
        <v>3</v>
      </c>
      <c r="D6587" s="74">
        <f t="shared" si="2"/>
        <v>15</v>
      </c>
      <c r="E6587" s="12">
        <f>IFERROR(VLOOKUP(A6587,'IDAR Meter Data'!$A:$B,2,1),"")</f>
        <v>240</v>
      </c>
      <c r="F6587" s="75">
        <f>IF(CECCZ="CZ03",'Outside Temp'!B6587,IF(CECCZ="CZ04",'Outside Temp'!B6588,IF(CECCZ="CZ12",'Outside Temp'!B6589, IF(CECCZ="CZ13",'Outside Temp'!B6590))))</f>
        <v>65.52777778</v>
      </c>
      <c r="G6587" s="12">
        <f t="shared" si="3"/>
        <v>2</v>
      </c>
    </row>
    <row r="6588" ht="15.75" customHeight="1">
      <c r="A6588" s="13">
        <v>42193.645833333336</v>
      </c>
      <c r="B6588" s="73">
        <f t="shared" si="1"/>
        <v>42193</v>
      </c>
      <c r="C6588" s="74">
        <f>IF(NewCustomer="Yes", IF(COUNTIF($I$2:$I$11,B6588)&gt;0,0,WEEKDAY(B6588,2)),IF(COUNTIF($I$2:$I$21,B6588)&gt;0,0,WEEKDAY(B6588,2)))</f>
        <v>3</v>
      </c>
      <c r="D6588" s="74">
        <f t="shared" si="2"/>
        <v>15</v>
      </c>
      <c r="E6588" s="12">
        <f>IFERROR(VLOOKUP(A6588,'IDAR Meter Data'!$A:$B,2,1),"")</f>
        <v>245</v>
      </c>
      <c r="F6588" s="75">
        <f>IF(CECCZ="CZ03",'Outside Temp'!B6588,IF(CECCZ="CZ04",'Outside Temp'!B6589,IF(CECCZ="CZ12",'Outside Temp'!B6590, IF(CECCZ="CZ13",'Outside Temp'!B6591))))</f>
        <v>65.94444444</v>
      </c>
      <c r="G6588" s="12">
        <f t="shared" si="3"/>
        <v>2</v>
      </c>
    </row>
    <row r="6589" ht="15.75" customHeight="1">
      <c r="A6589" s="13">
        <v>42193.65625</v>
      </c>
      <c r="B6589" s="73">
        <f t="shared" si="1"/>
        <v>42193</v>
      </c>
      <c r="C6589" s="74">
        <f>IF(NewCustomer="Yes", IF(COUNTIF($I$2:$I$11,B6589)&gt;0,0,WEEKDAY(B6589,2)),IF(COUNTIF($I$2:$I$21,B6589)&gt;0,0,WEEKDAY(B6589,2)))</f>
        <v>3</v>
      </c>
      <c r="D6589" s="74">
        <f t="shared" si="2"/>
        <v>15</v>
      </c>
      <c r="E6589" s="12">
        <f>IFERROR(VLOOKUP(A6589,'IDAR Meter Data'!$A:$B,2,1),"")</f>
        <v>248</v>
      </c>
      <c r="F6589" s="75">
        <f>IF(CECCZ="CZ03",'Outside Temp'!B6589,IF(CECCZ="CZ04",'Outside Temp'!B6590,IF(CECCZ="CZ12",'Outside Temp'!B6591, IF(CECCZ="CZ13",'Outside Temp'!B6592))))</f>
        <v>66</v>
      </c>
      <c r="G6589" s="12">
        <f t="shared" si="3"/>
        <v>2</v>
      </c>
    </row>
    <row r="6590" ht="15.75" customHeight="1">
      <c r="A6590" s="13">
        <v>42193.666666666664</v>
      </c>
      <c r="B6590" s="73">
        <f t="shared" si="1"/>
        <v>42193</v>
      </c>
      <c r="C6590" s="74">
        <f>IF(NewCustomer="Yes", IF(COUNTIF($I$2:$I$11,B6590)&gt;0,0,WEEKDAY(B6590,2)),IF(COUNTIF($I$2:$I$21,B6590)&gt;0,0,WEEKDAY(B6590,2)))</f>
        <v>3</v>
      </c>
      <c r="D6590" s="74">
        <f t="shared" si="2"/>
        <v>16</v>
      </c>
      <c r="E6590" s="12">
        <f>IFERROR(VLOOKUP(A6590,'IDAR Meter Data'!$A:$B,2,1),"")</f>
        <v>241</v>
      </c>
      <c r="F6590" s="75">
        <f>IF(CECCZ="CZ03",'Outside Temp'!B6590,IF(CECCZ="CZ04",'Outside Temp'!B6591,IF(CECCZ="CZ12",'Outside Temp'!B6592, IF(CECCZ="CZ13",'Outside Temp'!B6593))))</f>
        <v>65.73333333</v>
      </c>
      <c r="G6590" s="12">
        <f t="shared" si="3"/>
        <v>2</v>
      </c>
    </row>
    <row r="6591" ht="15.75" customHeight="1">
      <c r="A6591" s="13">
        <v>42193.677083333336</v>
      </c>
      <c r="B6591" s="73">
        <f t="shared" si="1"/>
        <v>42193</v>
      </c>
      <c r="C6591" s="74">
        <f>IF(NewCustomer="Yes", IF(COUNTIF($I$2:$I$11,B6591)&gt;0,0,WEEKDAY(B6591,2)),IF(COUNTIF($I$2:$I$21,B6591)&gt;0,0,WEEKDAY(B6591,2)))</f>
        <v>3</v>
      </c>
      <c r="D6591" s="74">
        <f t="shared" si="2"/>
        <v>16</v>
      </c>
      <c r="E6591" s="12">
        <f>IFERROR(VLOOKUP(A6591,'IDAR Meter Data'!$A:$B,2,1),"")</f>
        <v>238</v>
      </c>
      <c r="F6591" s="75">
        <f>IF(CECCZ="CZ03",'Outside Temp'!B6591,IF(CECCZ="CZ04",'Outside Temp'!B6592,IF(CECCZ="CZ12",'Outside Temp'!B6593, IF(CECCZ="CZ13",'Outside Temp'!B6594))))</f>
        <v>64.73333333</v>
      </c>
      <c r="G6591" s="12">
        <f t="shared" si="3"/>
        <v>1</v>
      </c>
    </row>
    <row r="6592" ht="15.75" customHeight="1">
      <c r="A6592" s="13">
        <v>42193.6875</v>
      </c>
      <c r="B6592" s="73">
        <f t="shared" si="1"/>
        <v>42193</v>
      </c>
      <c r="C6592" s="74">
        <f>IF(NewCustomer="Yes", IF(COUNTIF($I$2:$I$11,B6592)&gt;0,0,WEEKDAY(B6592,2)),IF(COUNTIF($I$2:$I$21,B6592)&gt;0,0,WEEKDAY(B6592,2)))</f>
        <v>3</v>
      </c>
      <c r="D6592" s="74">
        <f t="shared" si="2"/>
        <v>16</v>
      </c>
      <c r="E6592" s="12">
        <f>IFERROR(VLOOKUP(A6592,'IDAR Meter Data'!$A:$B,2,1),"")</f>
        <v>247</v>
      </c>
      <c r="F6592" s="75">
        <f>IF(CECCZ="CZ03",'Outside Temp'!B6592,IF(CECCZ="CZ04",'Outside Temp'!B6593,IF(CECCZ="CZ12",'Outside Temp'!B6594, IF(CECCZ="CZ13",'Outside Temp'!B6595))))</f>
        <v>63.73333333</v>
      </c>
      <c r="G6592" s="12">
        <f t="shared" si="3"/>
        <v>1</v>
      </c>
    </row>
    <row r="6593" ht="15.75" customHeight="1">
      <c r="A6593" s="13">
        <v>42193.697916666664</v>
      </c>
      <c r="B6593" s="73">
        <f t="shared" si="1"/>
        <v>42193</v>
      </c>
      <c r="C6593" s="74">
        <f>IF(NewCustomer="Yes", IF(COUNTIF($I$2:$I$11,B6593)&gt;0,0,WEEKDAY(B6593,2)),IF(COUNTIF($I$2:$I$21,B6593)&gt;0,0,WEEKDAY(B6593,2)))</f>
        <v>3</v>
      </c>
      <c r="D6593" s="74">
        <f t="shared" si="2"/>
        <v>16</v>
      </c>
      <c r="E6593" s="12">
        <f>IFERROR(VLOOKUP(A6593,'IDAR Meter Data'!$A:$B,2,1),"")</f>
        <v>240</v>
      </c>
      <c r="F6593" s="75">
        <f>IF(CECCZ="CZ03",'Outside Temp'!B6593,IF(CECCZ="CZ04",'Outside Temp'!B6594,IF(CECCZ="CZ12",'Outside Temp'!B6595, IF(CECCZ="CZ13",'Outside Temp'!B6596))))</f>
        <v>62.73333333</v>
      </c>
      <c r="G6593" s="12">
        <f t="shared" si="3"/>
        <v>1</v>
      </c>
    </row>
    <row r="6594" ht="15.75" customHeight="1">
      <c r="A6594" s="13">
        <v>42193.708333333336</v>
      </c>
      <c r="B6594" s="73">
        <f t="shared" si="1"/>
        <v>42193</v>
      </c>
      <c r="C6594" s="74">
        <f>IF(NewCustomer="Yes", IF(COUNTIF($I$2:$I$11,B6594)&gt;0,0,WEEKDAY(B6594,2)),IF(COUNTIF($I$2:$I$21,B6594)&gt;0,0,WEEKDAY(B6594,2)))</f>
        <v>3</v>
      </c>
      <c r="D6594" s="74">
        <f t="shared" si="2"/>
        <v>17</v>
      </c>
      <c r="E6594" s="12">
        <f>IFERROR(VLOOKUP(A6594,'IDAR Meter Data'!$A:$B,2,1),"")</f>
        <v>249</v>
      </c>
      <c r="F6594" s="75">
        <f>IF(CECCZ="CZ03",'Outside Temp'!B6594,IF(CECCZ="CZ04",'Outside Temp'!B6595,IF(CECCZ="CZ12",'Outside Temp'!B6596, IF(CECCZ="CZ13",'Outside Temp'!B6597))))</f>
        <v>61.93333333</v>
      </c>
      <c r="G6594" s="12">
        <f t="shared" si="3"/>
        <v>1</v>
      </c>
    </row>
    <row r="6595" ht="15.75" customHeight="1">
      <c r="A6595" s="13">
        <v>42193.71875</v>
      </c>
      <c r="B6595" s="73">
        <f t="shared" si="1"/>
        <v>42193</v>
      </c>
      <c r="C6595" s="74">
        <f>IF(NewCustomer="Yes", IF(COUNTIF($I$2:$I$11,B6595)&gt;0,0,WEEKDAY(B6595,2)),IF(COUNTIF($I$2:$I$21,B6595)&gt;0,0,WEEKDAY(B6595,2)))</f>
        <v>3</v>
      </c>
      <c r="D6595" s="74">
        <f t="shared" si="2"/>
        <v>17</v>
      </c>
      <c r="E6595" s="12">
        <f>IFERROR(VLOOKUP(A6595,'IDAR Meter Data'!$A:$B,2,1),"")</f>
        <v>260</v>
      </c>
      <c r="F6595" s="75">
        <f>IF(CECCZ="CZ03",'Outside Temp'!B6595,IF(CECCZ="CZ04",'Outside Temp'!B6596,IF(CECCZ="CZ12",'Outside Temp'!B6597, IF(CECCZ="CZ13",'Outside Temp'!B6598))))</f>
        <v>61.68333333</v>
      </c>
      <c r="G6595" s="12">
        <f t="shared" si="3"/>
        <v>1</v>
      </c>
    </row>
    <row r="6596" ht="15.75" customHeight="1">
      <c r="A6596" s="13">
        <v>42193.729166666664</v>
      </c>
      <c r="B6596" s="73">
        <f t="shared" si="1"/>
        <v>42193</v>
      </c>
      <c r="C6596" s="74">
        <f>IF(NewCustomer="Yes", IF(COUNTIF($I$2:$I$11,B6596)&gt;0,0,WEEKDAY(B6596,2)),IF(COUNTIF($I$2:$I$21,B6596)&gt;0,0,WEEKDAY(B6596,2)))</f>
        <v>3</v>
      </c>
      <c r="D6596" s="74">
        <f t="shared" si="2"/>
        <v>17</v>
      </c>
      <c r="E6596" s="12">
        <f>IFERROR(VLOOKUP(A6596,'IDAR Meter Data'!$A:$B,2,1),"")</f>
        <v>246</v>
      </c>
      <c r="F6596" s="75">
        <f>IF(CECCZ="CZ03",'Outside Temp'!B6596,IF(CECCZ="CZ04",'Outside Temp'!B6597,IF(CECCZ="CZ12",'Outside Temp'!B6598, IF(CECCZ="CZ13",'Outside Temp'!B6599))))</f>
        <v>61.43333333</v>
      </c>
      <c r="G6596" s="12">
        <f t="shared" si="3"/>
        <v>1</v>
      </c>
    </row>
    <row r="6597" ht="15.75" customHeight="1">
      <c r="A6597" s="13">
        <v>42193.739583333336</v>
      </c>
      <c r="B6597" s="73">
        <f t="shared" si="1"/>
        <v>42193</v>
      </c>
      <c r="C6597" s="74">
        <f>IF(NewCustomer="Yes", IF(COUNTIF($I$2:$I$11,B6597)&gt;0,0,WEEKDAY(B6597,2)),IF(COUNTIF($I$2:$I$21,B6597)&gt;0,0,WEEKDAY(B6597,2)))</f>
        <v>3</v>
      </c>
      <c r="D6597" s="74">
        <f t="shared" si="2"/>
        <v>17</v>
      </c>
      <c r="E6597" s="12">
        <f>IFERROR(VLOOKUP(A6597,'IDAR Meter Data'!$A:$B,2,1),"")</f>
        <v>245</v>
      </c>
      <c r="F6597" s="75">
        <f>IF(CECCZ="CZ03",'Outside Temp'!B6597,IF(CECCZ="CZ04",'Outside Temp'!B6598,IF(CECCZ="CZ12",'Outside Temp'!B6599, IF(CECCZ="CZ13",'Outside Temp'!B6600))))</f>
        <v>61.18333333</v>
      </c>
      <c r="G6597" s="12">
        <f t="shared" si="3"/>
        <v>1</v>
      </c>
    </row>
    <row r="6598" ht="15.75" customHeight="1">
      <c r="A6598" s="13">
        <v>42193.75</v>
      </c>
      <c r="B6598" s="73">
        <f t="shared" si="1"/>
        <v>42193</v>
      </c>
      <c r="C6598" s="74">
        <f>IF(NewCustomer="Yes", IF(COUNTIF($I$2:$I$11,B6598)&gt;0,0,WEEKDAY(B6598,2)),IF(COUNTIF($I$2:$I$21,B6598)&gt;0,0,WEEKDAY(B6598,2)))</f>
        <v>3</v>
      </c>
      <c r="D6598" s="74">
        <f t="shared" si="2"/>
        <v>18</v>
      </c>
      <c r="E6598" s="12">
        <f>IFERROR(VLOOKUP(A6598,'IDAR Meter Data'!$A:$B,2,1),"")</f>
        <v>242</v>
      </c>
      <c r="F6598" s="75">
        <f>IF(CECCZ="CZ03",'Outside Temp'!B6598,IF(CECCZ="CZ04",'Outside Temp'!B6599,IF(CECCZ="CZ12",'Outside Temp'!B6600, IF(CECCZ="CZ13",'Outside Temp'!B6601))))</f>
        <v>61.17391304</v>
      </c>
      <c r="G6598" s="12">
        <f t="shared" si="3"/>
        <v>1</v>
      </c>
    </row>
    <row r="6599" ht="15.75" customHeight="1">
      <c r="A6599" s="13">
        <v>42193.760416666664</v>
      </c>
      <c r="B6599" s="73">
        <f t="shared" si="1"/>
        <v>42193</v>
      </c>
      <c r="C6599" s="74">
        <f>IF(NewCustomer="Yes", IF(COUNTIF($I$2:$I$11,B6599)&gt;0,0,WEEKDAY(B6599,2)),IF(COUNTIF($I$2:$I$21,B6599)&gt;0,0,WEEKDAY(B6599,2)))</f>
        <v>3</v>
      </c>
      <c r="D6599" s="74">
        <f t="shared" si="2"/>
        <v>18</v>
      </c>
      <c r="E6599" s="12">
        <f>IFERROR(VLOOKUP(A6599,'IDAR Meter Data'!$A:$B,2,1),"")</f>
        <v>227</v>
      </c>
      <c r="F6599" s="75">
        <f>IF(CECCZ="CZ03",'Outside Temp'!B6599,IF(CECCZ="CZ04",'Outside Temp'!B6600,IF(CECCZ="CZ12",'Outside Temp'!B6601, IF(CECCZ="CZ13",'Outside Temp'!B6602))))</f>
        <v>61.82608696</v>
      </c>
      <c r="G6599" s="12">
        <f t="shared" si="3"/>
        <v>1</v>
      </c>
    </row>
    <row r="6600" ht="15.75" customHeight="1">
      <c r="A6600" s="13">
        <v>42193.770833333336</v>
      </c>
      <c r="B6600" s="73">
        <f t="shared" si="1"/>
        <v>42193</v>
      </c>
      <c r="C6600" s="74">
        <f>IF(NewCustomer="Yes", IF(COUNTIF($I$2:$I$11,B6600)&gt;0,0,WEEKDAY(B6600,2)),IF(COUNTIF($I$2:$I$21,B6600)&gt;0,0,WEEKDAY(B6600,2)))</f>
        <v>3</v>
      </c>
      <c r="D6600" s="74">
        <f t="shared" si="2"/>
        <v>18</v>
      </c>
      <c r="E6600" s="12">
        <f>IFERROR(VLOOKUP(A6600,'IDAR Meter Data'!$A:$B,2,1),"")</f>
        <v>233</v>
      </c>
      <c r="F6600" s="75">
        <f>IF(CECCZ="CZ03",'Outside Temp'!B6600,IF(CECCZ="CZ04",'Outside Temp'!B6601,IF(CECCZ="CZ12",'Outside Temp'!B6602, IF(CECCZ="CZ13",'Outside Temp'!B6603))))</f>
        <v>62.47826087</v>
      </c>
      <c r="G6600" s="12">
        <f t="shared" si="3"/>
        <v>1</v>
      </c>
    </row>
    <row r="6601" ht="15.75" customHeight="1">
      <c r="A6601" s="13">
        <v>42193.78125</v>
      </c>
      <c r="B6601" s="73">
        <f t="shared" si="1"/>
        <v>42193</v>
      </c>
      <c r="C6601" s="74">
        <f>IF(NewCustomer="Yes", IF(COUNTIF($I$2:$I$11,B6601)&gt;0,0,WEEKDAY(B6601,2)),IF(COUNTIF($I$2:$I$21,B6601)&gt;0,0,WEEKDAY(B6601,2)))</f>
        <v>3</v>
      </c>
      <c r="D6601" s="74">
        <f t="shared" si="2"/>
        <v>18</v>
      </c>
      <c r="E6601" s="12">
        <f>IFERROR(VLOOKUP(A6601,'IDAR Meter Data'!$A:$B,2,1),"")</f>
        <v>228</v>
      </c>
      <c r="F6601" s="75">
        <f>IF(CECCZ="CZ03",'Outside Temp'!B6601,IF(CECCZ="CZ04",'Outside Temp'!B6602,IF(CECCZ="CZ12",'Outside Temp'!B6603, IF(CECCZ="CZ13",'Outside Temp'!B6604))))</f>
        <v>62.57142857</v>
      </c>
      <c r="G6601" s="12">
        <f t="shared" si="3"/>
        <v>1</v>
      </c>
    </row>
    <row r="6602" ht="15.75" customHeight="1">
      <c r="A6602" s="13">
        <v>42193.791666666664</v>
      </c>
      <c r="B6602" s="73">
        <f t="shared" si="1"/>
        <v>42193</v>
      </c>
      <c r="C6602" s="74">
        <f>IF(NewCustomer="Yes", IF(COUNTIF($I$2:$I$11,B6602)&gt;0,0,WEEKDAY(B6602,2)),IF(COUNTIF($I$2:$I$21,B6602)&gt;0,0,WEEKDAY(B6602,2)))</f>
        <v>3</v>
      </c>
      <c r="D6602" s="74">
        <f t="shared" si="2"/>
        <v>19</v>
      </c>
      <c r="E6602" s="12">
        <f>IFERROR(VLOOKUP(A6602,'IDAR Meter Data'!$A:$B,2,1),"")</f>
        <v>223</v>
      </c>
      <c r="F6602" s="75">
        <f>IF(CECCZ="CZ03",'Outside Temp'!B6602,IF(CECCZ="CZ04",'Outside Temp'!B6603,IF(CECCZ="CZ12",'Outside Temp'!B6604, IF(CECCZ="CZ13",'Outside Temp'!B6605))))</f>
        <v>61.06666667</v>
      </c>
      <c r="G6602" s="12">
        <f t="shared" si="3"/>
        <v>1</v>
      </c>
    </row>
    <row r="6603" ht="15.75" customHeight="1">
      <c r="A6603" s="13">
        <v>42193.802083333336</v>
      </c>
      <c r="B6603" s="73">
        <f t="shared" si="1"/>
        <v>42193</v>
      </c>
      <c r="C6603" s="74">
        <f>IF(NewCustomer="Yes", IF(COUNTIF($I$2:$I$11,B6603)&gt;0,0,WEEKDAY(B6603,2)),IF(COUNTIF($I$2:$I$21,B6603)&gt;0,0,WEEKDAY(B6603,2)))</f>
        <v>3</v>
      </c>
      <c r="D6603" s="74">
        <f t="shared" si="2"/>
        <v>19</v>
      </c>
      <c r="E6603" s="12">
        <f>IFERROR(VLOOKUP(A6603,'IDAR Meter Data'!$A:$B,2,1),"")</f>
        <v>223</v>
      </c>
      <c r="F6603" s="75">
        <f>IF(CECCZ="CZ03",'Outside Temp'!B6603,IF(CECCZ="CZ04",'Outside Temp'!B6604,IF(CECCZ="CZ12",'Outside Temp'!B6605, IF(CECCZ="CZ13",'Outside Temp'!B6606))))</f>
        <v>61.31666667</v>
      </c>
      <c r="G6603" s="12">
        <f t="shared" si="3"/>
        <v>1</v>
      </c>
    </row>
    <row r="6604" ht="15.75" customHeight="1">
      <c r="A6604" s="13">
        <v>42193.8125</v>
      </c>
      <c r="B6604" s="73">
        <f t="shared" si="1"/>
        <v>42193</v>
      </c>
      <c r="C6604" s="74">
        <f>IF(NewCustomer="Yes", IF(COUNTIF($I$2:$I$11,B6604)&gt;0,0,WEEKDAY(B6604,2)),IF(COUNTIF($I$2:$I$21,B6604)&gt;0,0,WEEKDAY(B6604,2)))</f>
        <v>3</v>
      </c>
      <c r="D6604" s="74">
        <f t="shared" si="2"/>
        <v>19</v>
      </c>
      <c r="E6604" s="12">
        <f>IFERROR(VLOOKUP(A6604,'IDAR Meter Data'!$A:$B,2,1),"")</f>
        <v>227</v>
      </c>
      <c r="F6604" s="75">
        <f>IF(CECCZ="CZ03",'Outside Temp'!B6604,IF(CECCZ="CZ04",'Outside Temp'!B6605,IF(CECCZ="CZ12",'Outside Temp'!B6606, IF(CECCZ="CZ13",'Outside Temp'!B6607))))</f>
        <v>61.56666667</v>
      </c>
      <c r="G6604" s="12">
        <f t="shared" si="3"/>
        <v>1</v>
      </c>
    </row>
    <row r="6605" ht="15.75" customHeight="1">
      <c r="A6605" s="13">
        <v>42193.822916666664</v>
      </c>
      <c r="B6605" s="73">
        <f t="shared" si="1"/>
        <v>42193</v>
      </c>
      <c r="C6605" s="74">
        <f>IF(NewCustomer="Yes", IF(COUNTIF($I$2:$I$11,B6605)&gt;0,0,WEEKDAY(B6605,2)),IF(COUNTIF($I$2:$I$21,B6605)&gt;0,0,WEEKDAY(B6605,2)))</f>
        <v>3</v>
      </c>
      <c r="D6605" s="74">
        <f t="shared" si="2"/>
        <v>19</v>
      </c>
      <c r="E6605" s="12">
        <f>IFERROR(VLOOKUP(A6605,'IDAR Meter Data'!$A:$B,2,1),"")</f>
        <v>227</v>
      </c>
      <c r="F6605" s="75">
        <f>IF(CECCZ="CZ03",'Outside Temp'!B6605,IF(CECCZ="CZ04",'Outside Temp'!B6606,IF(CECCZ="CZ12",'Outside Temp'!B6607, IF(CECCZ="CZ13",'Outside Temp'!B6608))))</f>
        <v>61.81666667</v>
      </c>
      <c r="G6605" s="12">
        <f t="shared" si="3"/>
        <v>1</v>
      </c>
    </row>
    <row r="6606" ht="15.75" customHeight="1">
      <c r="A6606" s="13">
        <v>42193.833333333336</v>
      </c>
      <c r="B6606" s="73">
        <f t="shared" si="1"/>
        <v>42193</v>
      </c>
      <c r="C6606" s="74">
        <f>IF(NewCustomer="Yes", IF(COUNTIF($I$2:$I$11,B6606)&gt;0,0,WEEKDAY(B6606,2)),IF(COUNTIF($I$2:$I$21,B6606)&gt;0,0,WEEKDAY(B6606,2)))</f>
        <v>3</v>
      </c>
      <c r="D6606" s="74">
        <f t="shared" si="2"/>
        <v>20</v>
      </c>
      <c r="E6606" s="12">
        <f>IFERROR(VLOOKUP(A6606,'IDAR Meter Data'!$A:$B,2,1),"")</f>
        <v>216</v>
      </c>
      <c r="F6606" s="75">
        <f>IF(CECCZ="CZ03",'Outside Temp'!B6606,IF(CECCZ="CZ04",'Outside Temp'!B6607,IF(CECCZ="CZ12",'Outside Temp'!B6608, IF(CECCZ="CZ13",'Outside Temp'!B6609))))</f>
        <v>61.93333333</v>
      </c>
      <c r="G6606" s="12">
        <f t="shared" si="3"/>
        <v>1</v>
      </c>
    </row>
    <row r="6607" ht="15.75" customHeight="1">
      <c r="A6607" s="13">
        <v>42193.84375</v>
      </c>
      <c r="B6607" s="73">
        <f t="shared" si="1"/>
        <v>42193</v>
      </c>
      <c r="C6607" s="74">
        <f>IF(NewCustomer="Yes", IF(COUNTIF($I$2:$I$11,B6607)&gt;0,0,WEEKDAY(B6607,2)),IF(COUNTIF($I$2:$I$21,B6607)&gt;0,0,WEEKDAY(B6607,2)))</f>
        <v>3</v>
      </c>
      <c r="D6607" s="74">
        <f t="shared" si="2"/>
        <v>20</v>
      </c>
      <c r="E6607" s="12">
        <f>IFERROR(VLOOKUP(A6607,'IDAR Meter Data'!$A:$B,2,1),"")</f>
        <v>206</v>
      </c>
      <c r="F6607" s="75">
        <f>IF(CECCZ="CZ03",'Outside Temp'!B6607,IF(CECCZ="CZ04",'Outside Temp'!B6608,IF(CECCZ="CZ12",'Outside Temp'!B6609, IF(CECCZ="CZ13",'Outside Temp'!B6610))))</f>
        <v>61.68333333</v>
      </c>
      <c r="G6607" s="12">
        <f t="shared" si="3"/>
        <v>1</v>
      </c>
    </row>
    <row r="6608" ht="15.75" customHeight="1">
      <c r="A6608" s="13">
        <v>42193.854166666664</v>
      </c>
      <c r="B6608" s="73">
        <f t="shared" si="1"/>
        <v>42193</v>
      </c>
      <c r="C6608" s="74">
        <f>IF(NewCustomer="Yes", IF(COUNTIF($I$2:$I$11,B6608)&gt;0,0,WEEKDAY(B6608,2)),IF(COUNTIF($I$2:$I$21,B6608)&gt;0,0,WEEKDAY(B6608,2)))</f>
        <v>3</v>
      </c>
      <c r="D6608" s="74">
        <f t="shared" si="2"/>
        <v>20</v>
      </c>
      <c r="E6608" s="12">
        <f>IFERROR(VLOOKUP(A6608,'IDAR Meter Data'!$A:$B,2,1),"")</f>
        <v>211</v>
      </c>
      <c r="F6608" s="75">
        <f>IF(CECCZ="CZ03",'Outside Temp'!B6608,IF(CECCZ="CZ04",'Outside Temp'!B6609,IF(CECCZ="CZ12",'Outside Temp'!B6610, IF(CECCZ="CZ13",'Outside Temp'!B6611))))</f>
        <v>61.43333333</v>
      </c>
      <c r="G6608" s="12">
        <f t="shared" si="3"/>
        <v>1</v>
      </c>
    </row>
    <row r="6609" ht="15.75" customHeight="1">
      <c r="A6609" s="13">
        <v>42193.864583333336</v>
      </c>
      <c r="B6609" s="73">
        <f t="shared" si="1"/>
        <v>42193</v>
      </c>
      <c r="C6609" s="74">
        <f>IF(NewCustomer="Yes", IF(COUNTIF($I$2:$I$11,B6609)&gt;0,0,WEEKDAY(B6609,2)),IF(COUNTIF($I$2:$I$21,B6609)&gt;0,0,WEEKDAY(B6609,2)))</f>
        <v>3</v>
      </c>
      <c r="D6609" s="74">
        <f t="shared" si="2"/>
        <v>20</v>
      </c>
      <c r="E6609" s="12">
        <f>IFERROR(VLOOKUP(A6609,'IDAR Meter Data'!$A:$B,2,1),"")</f>
        <v>209</v>
      </c>
      <c r="F6609" s="75">
        <f>IF(CECCZ="CZ03",'Outside Temp'!B6609,IF(CECCZ="CZ04",'Outside Temp'!B6610,IF(CECCZ="CZ12",'Outside Temp'!B6611, IF(CECCZ="CZ13",'Outside Temp'!B6612))))</f>
        <v>61.18333333</v>
      </c>
      <c r="G6609" s="12">
        <f t="shared" si="3"/>
        <v>1</v>
      </c>
    </row>
    <row r="6610" ht="15.75" customHeight="1">
      <c r="A6610" s="13">
        <v>42193.875</v>
      </c>
      <c r="B6610" s="73">
        <f t="shared" si="1"/>
        <v>42193</v>
      </c>
      <c r="C6610" s="74">
        <f>IF(NewCustomer="Yes", IF(COUNTIF($I$2:$I$11,B6610)&gt;0,0,WEEKDAY(B6610,2)),IF(COUNTIF($I$2:$I$21,B6610)&gt;0,0,WEEKDAY(B6610,2)))</f>
        <v>3</v>
      </c>
      <c r="D6610" s="74">
        <f t="shared" si="2"/>
        <v>21</v>
      </c>
      <c r="E6610" s="12">
        <f>IFERROR(VLOOKUP(A6610,'IDAR Meter Data'!$A:$B,2,1),"")</f>
        <v>209</v>
      </c>
      <c r="F6610" s="75">
        <f>IF(CECCZ="CZ03",'Outside Temp'!B6610,IF(CECCZ="CZ04",'Outside Temp'!B6611,IF(CECCZ="CZ12",'Outside Temp'!B6612, IF(CECCZ="CZ13",'Outside Temp'!B6613))))</f>
        <v>61.06666667</v>
      </c>
      <c r="G6610" s="12">
        <f t="shared" si="3"/>
        <v>1</v>
      </c>
    </row>
    <row r="6611" ht="15.75" customHeight="1">
      <c r="A6611" s="13">
        <v>42193.885416666664</v>
      </c>
      <c r="B6611" s="73">
        <f t="shared" si="1"/>
        <v>42193</v>
      </c>
      <c r="C6611" s="74">
        <f>IF(NewCustomer="Yes", IF(COUNTIF($I$2:$I$11,B6611)&gt;0,0,WEEKDAY(B6611,2)),IF(COUNTIF($I$2:$I$21,B6611)&gt;0,0,WEEKDAY(B6611,2)))</f>
        <v>3</v>
      </c>
      <c r="D6611" s="74">
        <f t="shared" si="2"/>
        <v>21</v>
      </c>
      <c r="E6611" s="12">
        <f>IFERROR(VLOOKUP(A6611,'IDAR Meter Data'!$A:$B,2,1),"")</f>
        <v>179</v>
      </c>
      <c r="F6611" s="75">
        <f>IF(CECCZ="CZ03",'Outside Temp'!B6611,IF(CECCZ="CZ04",'Outside Temp'!B6612,IF(CECCZ="CZ12",'Outside Temp'!B6613, IF(CECCZ="CZ13",'Outside Temp'!B6614))))</f>
        <v>61.31666667</v>
      </c>
      <c r="G6611" s="12">
        <f t="shared" si="3"/>
        <v>1</v>
      </c>
    </row>
    <row r="6612" ht="15.75" customHeight="1">
      <c r="A6612" s="13">
        <v>42193.895833333336</v>
      </c>
      <c r="B6612" s="73">
        <f t="shared" si="1"/>
        <v>42193</v>
      </c>
      <c r="C6612" s="74">
        <f>IF(NewCustomer="Yes", IF(COUNTIF($I$2:$I$11,B6612)&gt;0,0,WEEKDAY(B6612,2)),IF(COUNTIF($I$2:$I$21,B6612)&gt;0,0,WEEKDAY(B6612,2)))</f>
        <v>3</v>
      </c>
      <c r="D6612" s="74">
        <f t="shared" si="2"/>
        <v>21</v>
      </c>
      <c r="E6612" s="12">
        <f>IFERROR(VLOOKUP(A6612,'IDAR Meter Data'!$A:$B,2,1),"")</f>
        <v>178</v>
      </c>
      <c r="F6612" s="75">
        <f>IF(CECCZ="CZ03",'Outside Temp'!B6612,IF(CECCZ="CZ04",'Outside Temp'!B6613,IF(CECCZ="CZ12",'Outside Temp'!B6614, IF(CECCZ="CZ13",'Outside Temp'!B6615))))</f>
        <v>61.56666667</v>
      </c>
      <c r="G6612" s="12">
        <f t="shared" si="3"/>
        <v>1</v>
      </c>
    </row>
    <row r="6613" ht="15.75" customHeight="1">
      <c r="A6613" s="13">
        <v>42193.90625</v>
      </c>
      <c r="B6613" s="73">
        <f t="shared" si="1"/>
        <v>42193</v>
      </c>
      <c r="C6613" s="74">
        <f>IF(NewCustomer="Yes", IF(COUNTIF($I$2:$I$11,B6613)&gt;0,0,WEEKDAY(B6613,2)),IF(COUNTIF($I$2:$I$21,B6613)&gt;0,0,WEEKDAY(B6613,2)))</f>
        <v>3</v>
      </c>
      <c r="D6613" s="74">
        <f t="shared" si="2"/>
        <v>21</v>
      </c>
      <c r="E6613" s="12">
        <f>IFERROR(VLOOKUP(A6613,'IDAR Meter Data'!$A:$B,2,1),"")</f>
        <v>189</v>
      </c>
      <c r="F6613" s="75">
        <f>IF(CECCZ="CZ03",'Outside Temp'!B6613,IF(CECCZ="CZ04",'Outside Temp'!B6614,IF(CECCZ="CZ12",'Outside Temp'!B6615, IF(CECCZ="CZ13",'Outside Temp'!B6616))))</f>
        <v>61.81666667</v>
      </c>
      <c r="G6613" s="12">
        <f t="shared" si="3"/>
        <v>1</v>
      </c>
    </row>
    <row r="6614" ht="15.75" customHeight="1">
      <c r="A6614" s="13">
        <v>42193.916666666664</v>
      </c>
      <c r="B6614" s="73">
        <f t="shared" si="1"/>
        <v>42193</v>
      </c>
      <c r="C6614" s="74">
        <f>IF(NewCustomer="Yes", IF(COUNTIF($I$2:$I$11,B6614)&gt;0,0,WEEKDAY(B6614,2)),IF(COUNTIF($I$2:$I$21,B6614)&gt;0,0,WEEKDAY(B6614,2)))</f>
        <v>3</v>
      </c>
      <c r="D6614" s="74">
        <f t="shared" si="2"/>
        <v>22</v>
      </c>
      <c r="E6614" s="12">
        <f>IFERROR(VLOOKUP(A6614,'IDAR Meter Data'!$A:$B,2,1),"")</f>
        <v>185</v>
      </c>
      <c r="F6614" s="75">
        <f>IF(CECCZ="CZ03",'Outside Temp'!B6614,IF(CECCZ="CZ04",'Outside Temp'!B6615,IF(CECCZ="CZ12",'Outside Temp'!B6616, IF(CECCZ="CZ13",'Outside Temp'!B6617))))</f>
        <v>61.93333333</v>
      </c>
      <c r="G6614" s="12">
        <f t="shared" si="3"/>
        <v>1</v>
      </c>
    </row>
    <row r="6615" ht="15.75" customHeight="1">
      <c r="A6615" s="13">
        <v>42193.927083333336</v>
      </c>
      <c r="B6615" s="73">
        <f t="shared" si="1"/>
        <v>42193</v>
      </c>
      <c r="C6615" s="74">
        <f>IF(NewCustomer="Yes", IF(COUNTIF($I$2:$I$11,B6615)&gt;0,0,WEEKDAY(B6615,2)),IF(COUNTIF($I$2:$I$21,B6615)&gt;0,0,WEEKDAY(B6615,2)))</f>
        <v>3</v>
      </c>
      <c r="D6615" s="74">
        <f t="shared" si="2"/>
        <v>22</v>
      </c>
      <c r="E6615" s="12">
        <f>IFERROR(VLOOKUP(A6615,'IDAR Meter Data'!$A:$B,2,1),"")</f>
        <v>187</v>
      </c>
      <c r="F6615" s="75">
        <f>IF(CECCZ="CZ03",'Outside Temp'!B6615,IF(CECCZ="CZ04",'Outside Temp'!B6616,IF(CECCZ="CZ12",'Outside Temp'!B6617, IF(CECCZ="CZ13",'Outside Temp'!B6618))))</f>
        <v>61.68333333</v>
      </c>
      <c r="G6615" s="12">
        <f t="shared" si="3"/>
        <v>1</v>
      </c>
    </row>
    <row r="6616" ht="15.75" customHeight="1">
      <c r="A6616" s="13">
        <v>42193.9375</v>
      </c>
      <c r="B6616" s="73">
        <f t="shared" si="1"/>
        <v>42193</v>
      </c>
      <c r="C6616" s="74">
        <f>IF(NewCustomer="Yes", IF(COUNTIF($I$2:$I$11,B6616)&gt;0,0,WEEKDAY(B6616,2)),IF(COUNTIF($I$2:$I$21,B6616)&gt;0,0,WEEKDAY(B6616,2)))</f>
        <v>3</v>
      </c>
      <c r="D6616" s="74">
        <f t="shared" si="2"/>
        <v>22</v>
      </c>
      <c r="E6616" s="12">
        <f>IFERROR(VLOOKUP(A6616,'IDAR Meter Data'!$A:$B,2,1),"")</f>
        <v>198</v>
      </c>
      <c r="F6616" s="75">
        <f>IF(CECCZ="CZ03",'Outside Temp'!B6616,IF(CECCZ="CZ04",'Outside Temp'!B6617,IF(CECCZ="CZ12",'Outside Temp'!B6618, IF(CECCZ="CZ13",'Outside Temp'!B6619))))</f>
        <v>61.43333333</v>
      </c>
      <c r="G6616" s="12">
        <f t="shared" si="3"/>
        <v>1</v>
      </c>
    </row>
    <row r="6617" ht="15.75" customHeight="1">
      <c r="A6617" s="13">
        <v>42193.947916666664</v>
      </c>
      <c r="B6617" s="73">
        <f t="shared" si="1"/>
        <v>42193</v>
      </c>
      <c r="C6617" s="74">
        <f>IF(NewCustomer="Yes", IF(COUNTIF($I$2:$I$11,B6617)&gt;0,0,WEEKDAY(B6617,2)),IF(COUNTIF($I$2:$I$21,B6617)&gt;0,0,WEEKDAY(B6617,2)))</f>
        <v>3</v>
      </c>
      <c r="D6617" s="74">
        <f t="shared" si="2"/>
        <v>22</v>
      </c>
      <c r="E6617" s="12">
        <f>IFERROR(VLOOKUP(A6617,'IDAR Meter Data'!$A:$B,2,1),"")</f>
        <v>192</v>
      </c>
      <c r="F6617" s="75">
        <f>IF(CECCZ="CZ03",'Outside Temp'!B6617,IF(CECCZ="CZ04",'Outside Temp'!B6618,IF(CECCZ="CZ12",'Outside Temp'!B6619, IF(CECCZ="CZ13",'Outside Temp'!B6620))))</f>
        <v>61.18333333</v>
      </c>
      <c r="G6617" s="12">
        <f t="shared" si="3"/>
        <v>1</v>
      </c>
    </row>
    <row r="6618" ht="15.75" customHeight="1">
      <c r="A6618" s="13">
        <v>42193.958333333336</v>
      </c>
      <c r="B6618" s="73">
        <f t="shared" si="1"/>
        <v>42193</v>
      </c>
      <c r="C6618" s="74">
        <f>IF(NewCustomer="Yes", IF(COUNTIF($I$2:$I$11,B6618)&gt;0,0,WEEKDAY(B6618,2)),IF(COUNTIF($I$2:$I$21,B6618)&gt;0,0,WEEKDAY(B6618,2)))</f>
        <v>3</v>
      </c>
      <c r="D6618" s="74">
        <f t="shared" si="2"/>
        <v>23</v>
      </c>
      <c r="E6618" s="12">
        <f>IFERROR(VLOOKUP(A6618,'IDAR Meter Data'!$A:$B,2,1),"")</f>
        <v>191</v>
      </c>
      <c r="F6618" s="75">
        <f>IF(CECCZ="CZ03",'Outside Temp'!B6618,IF(CECCZ="CZ04",'Outside Temp'!B6619,IF(CECCZ="CZ12",'Outside Temp'!B6620, IF(CECCZ="CZ13",'Outside Temp'!B6621))))</f>
        <v>60.93333333</v>
      </c>
      <c r="G6618" s="12">
        <f t="shared" si="3"/>
        <v>1</v>
      </c>
    </row>
    <row r="6619" ht="15.75" customHeight="1">
      <c r="A6619" s="13">
        <v>42193.96875</v>
      </c>
      <c r="B6619" s="73">
        <f t="shared" si="1"/>
        <v>42193</v>
      </c>
      <c r="C6619" s="74">
        <f>IF(NewCustomer="Yes", IF(COUNTIF($I$2:$I$11,B6619)&gt;0,0,WEEKDAY(B6619,2)),IF(COUNTIF($I$2:$I$21,B6619)&gt;0,0,WEEKDAY(B6619,2)))</f>
        <v>3</v>
      </c>
      <c r="D6619" s="74">
        <f t="shared" si="2"/>
        <v>23</v>
      </c>
      <c r="E6619" s="12">
        <f>IFERROR(VLOOKUP(A6619,'IDAR Meter Data'!$A:$B,2,1),"")</f>
        <v>191</v>
      </c>
      <c r="F6619" s="75">
        <f>IF(CECCZ="CZ03",'Outside Temp'!B6619,IF(CECCZ="CZ04",'Outside Temp'!B6620,IF(CECCZ="CZ12",'Outside Temp'!B6621, IF(CECCZ="CZ13",'Outside Temp'!B6622))))</f>
        <v>60.68333333</v>
      </c>
      <c r="G6619" s="12">
        <f t="shared" si="3"/>
        <v>1</v>
      </c>
    </row>
    <row r="6620" ht="15.75" customHeight="1">
      <c r="A6620" s="13">
        <v>42193.979166666664</v>
      </c>
      <c r="B6620" s="73">
        <f t="shared" si="1"/>
        <v>42193</v>
      </c>
      <c r="C6620" s="74">
        <f>IF(NewCustomer="Yes", IF(COUNTIF($I$2:$I$11,B6620)&gt;0,0,WEEKDAY(B6620,2)),IF(COUNTIF($I$2:$I$21,B6620)&gt;0,0,WEEKDAY(B6620,2)))</f>
        <v>3</v>
      </c>
      <c r="D6620" s="74">
        <f t="shared" si="2"/>
        <v>23</v>
      </c>
      <c r="E6620" s="12">
        <f>IFERROR(VLOOKUP(A6620,'IDAR Meter Data'!$A:$B,2,1),"")</f>
        <v>190</v>
      </c>
      <c r="F6620" s="75">
        <f>IF(CECCZ="CZ03",'Outside Temp'!B6620,IF(CECCZ="CZ04",'Outside Temp'!B6621,IF(CECCZ="CZ12",'Outside Temp'!B6622, IF(CECCZ="CZ13",'Outside Temp'!B6623))))</f>
        <v>60.43333333</v>
      </c>
      <c r="G6620" s="12">
        <f t="shared" si="3"/>
        <v>1</v>
      </c>
    </row>
    <row r="6621" ht="15.75" customHeight="1">
      <c r="A6621" s="13">
        <v>42193.989583333336</v>
      </c>
      <c r="B6621" s="73">
        <f t="shared" si="1"/>
        <v>42193</v>
      </c>
      <c r="C6621" s="74">
        <f>IF(NewCustomer="Yes", IF(COUNTIF($I$2:$I$11,B6621)&gt;0,0,WEEKDAY(B6621,2)),IF(COUNTIF($I$2:$I$21,B6621)&gt;0,0,WEEKDAY(B6621,2)))</f>
        <v>3</v>
      </c>
      <c r="D6621" s="74">
        <f t="shared" si="2"/>
        <v>23</v>
      </c>
      <c r="E6621" s="12">
        <f>IFERROR(VLOOKUP(A6621,'IDAR Meter Data'!$A:$B,2,1),"")</f>
        <v>189</v>
      </c>
      <c r="F6621" s="75">
        <f>IF(CECCZ="CZ03",'Outside Temp'!B6621,IF(CECCZ="CZ04",'Outside Temp'!B6622,IF(CECCZ="CZ12",'Outside Temp'!B6623, IF(CECCZ="CZ13",'Outside Temp'!B6624))))</f>
        <v>60.18333333</v>
      </c>
      <c r="G6621" s="12">
        <f t="shared" si="3"/>
        <v>1</v>
      </c>
    </row>
    <row r="6622" ht="15.75" customHeight="1">
      <c r="A6622" s="13">
        <v>42194.0</v>
      </c>
      <c r="B6622" s="73">
        <f t="shared" si="1"/>
        <v>42194</v>
      </c>
      <c r="C6622" s="74">
        <f>IF(NewCustomer="Yes", IF(COUNTIF($I$2:$I$11,B6622)&gt;0,0,WEEKDAY(B6622,2)),IF(COUNTIF($I$2:$I$21,B6622)&gt;0,0,WEEKDAY(B6622,2)))</f>
        <v>4</v>
      </c>
      <c r="D6622" s="74">
        <f t="shared" si="2"/>
        <v>0</v>
      </c>
      <c r="E6622" s="12">
        <f>IFERROR(VLOOKUP(A6622,'IDAR Meter Data'!$A:$B,2,1),"")</f>
        <v>182</v>
      </c>
      <c r="F6622" s="75">
        <f>IF(CECCZ="CZ03",'Outside Temp'!B6622,IF(CECCZ="CZ04",'Outside Temp'!B6623,IF(CECCZ="CZ12",'Outside Temp'!B6624, IF(CECCZ="CZ13",'Outside Temp'!B6625))))</f>
        <v>60</v>
      </c>
      <c r="G6622" s="12">
        <f t="shared" si="3"/>
        <v>1</v>
      </c>
    </row>
    <row r="6623" ht="15.75" customHeight="1">
      <c r="A6623" s="13">
        <v>42194.010416666664</v>
      </c>
      <c r="B6623" s="73">
        <f t="shared" si="1"/>
        <v>42194</v>
      </c>
      <c r="C6623" s="74">
        <f>IF(NewCustomer="Yes", IF(COUNTIF($I$2:$I$11,B6623)&gt;0,0,WEEKDAY(B6623,2)),IF(COUNTIF($I$2:$I$21,B6623)&gt;0,0,WEEKDAY(B6623,2)))</f>
        <v>4</v>
      </c>
      <c r="D6623" s="74">
        <f t="shared" si="2"/>
        <v>0</v>
      </c>
      <c r="E6623" s="12">
        <f>IFERROR(VLOOKUP(A6623,'IDAR Meter Data'!$A:$B,2,1),"")</f>
        <v>177</v>
      </c>
      <c r="F6623" s="75">
        <f>IF(CECCZ="CZ03",'Outside Temp'!B6623,IF(CECCZ="CZ04",'Outside Temp'!B6624,IF(CECCZ="CZ12",'Outside Temp'!B6625, IF(CECCZ="CZ13",'Outside Temp'!B6626))))</f>
        <v>60</v>
      </c>
      <c r="G6623" s="12">
        <f t="shared" si="3"/>
        <v>1</v>
      </c>
    </row>
    <row r="6624" ht="15.75" customHeight="1">
      <c r="A6624" s="13">
        <v>42194.020833333336</v>
      </c>
      <c r="B6624" s="73">
        <f t="shared" si="1"/>
        <v>42194</v>
      </c>
      <c r="C6624" s="74">
        <f>IF(NewCustomer="Yes", IF(COUNTIF($I$2:$I$11,B6624)&gt;0,0,WEEKDAY(B6624,2)),IF(COUNTIF($I$2:$I$21,B6624)&gt;0,0,WEEKDAY(B6624,2)))</f>
        <v>4</v>
      </c>
      <c r="D6624" s="74">
        <f t="shared" si="2"/>
        <v>0</v>
      </c>
      <c r="E6624" s="12">
        <f>IFERROR(VLOOKUP(A6624,'IDAR Meter Data'!$A:$B,2,1),"")</f>
        <v>185</v>
      </c>
      <c r="F6624" s="75">
        <f>IF(CECCZ="CZ03",'Outside Temp'!B6624,IF(CECCZ="CZ04",'Outside Temp'!B6625,IF(CECCZ="CZ12",'Outside Temp'!B6626, IF(CECCZ="CZ13",'Outside Temp'!B6627))))</f>
        <v>60</v>
      </c>
      <c r="G6624" s="12">
        <f t="shared" si="3"/>
        <v>1</v>
      </c>
    </row>
    <row r="6625" ht="15.75" customHeight="1">
      <c r="A6625" s="13">
        <v>42194.03125</v>
      </c>
      <c r="B6625" s="73">
        <f t="shared" si="1"/>
        <v>42194</v>
      </c>
      <c r="C6625" s="74">
        <f>IF(NewCustomer="Yes", IF(COUNTIF($I$2:$I$11,B6625)&gt;0,0,WEEKDAY(B6625,2)),IF(COUNTIF($I$2:$I$21,B6625)&gt;0,0,WEEKDAY(B6625,2)))</f>
        <v>4</v>
      </c>
      <c r="D6625" s="74">
        <f t="shared" si="2"/>
        <v>0</v>
      </c>
      <c r="E6625" s="12">
        <f>IFERROR(VLOOKUP(A6625,'IDAR Meter Data'!$A:$B,2,1),"")</f>
        <v>167</v>
      </c>
      <c r="F6625" s="75">
        <f>IF(CECCZ="CZ03",'Outside Temp'!B6625,IF(CECCZ="CZ04",'Outside Temp'!B6626,IF(CECCZ="CZ12",'Outside Temp'!B6627, IF(CECCZ="CZ13",'Outside Temp'!B6628))))</f>
        <v>60</v>
      </c>
      <c r="G6625" s="12">
        <f t="shared" si="3"/>
        <v>1</v>
      </c>
    </row>
    <row r="6626" ht="15.75" customHeight="1">
      <c r="A6626" s="13">
        <v>42194.041666666664</v>
      </c>
      <c r="B6626" s="73">
        <f t="shared" si="1"/>
        <v>42194</v>
      </c>
      <c r="C6626" s="74">
        <f>IF(NewCustomer="Yes", IF(COUNTIF($I$2:$I$11,B6626)&gt;0,0,WEEKDAY(B6626,2)),IF(COUNTIF($I$2:$I$21,B6626)&gt;0,0,WEEKDAY(B6626,2)))</f>
        <v>4</v>
      </c>
      <c r="D6626" s="74">
        <f t="shared" si="2"/>
        <v>1</v>
      </c>
      <c r="E6626" s="12">
        <f>IFERROR(VLOOKUP(A6626,'IDAR Meter Data'!$A:$B,2,1),"")</f>
        <v>171</v>
      </c>
      <c r="F6626" s="75">
        <f>IF(CECCZ="CZ03",'Outside Temp'!B6626,IF(CECCZ="CZ04",'Outside Temp'!B6627,IF(CECCZ="CZ12",'Outside Temp'!B6628, IF(CECCZ="CZ13",'Outside Temp'!B6629))))</f>
        <v>60</v>
      </c>
      <c r="G6626" s="12">
        <f t="shared" si="3"/>
        <v>1</v>
      </c>
    </row>
    <row r="6627" ht="15.75" customHeight="1">
      <c r="A6627" s="13">
        <v>42194.052083333336</v>
      </c>
      <c r="B6627" s="73">
        <f t="shared" si="1"/>
        <v>42194</v>
      </c>
      <c r="C6627" s="74">
        <f>IF(NewCustomer="Yes", IF(COUNTIF($I$2:$I$11,B6627)&gt;0,0,WEEKDAY(B6627,2)),IF(COUNTIF($I$2:$I$21,B6627)&gt;0,0,WEEKDAY(B6627,2)))</f>
        <v>4</v>
      </c>
      <c r="D6627" s="74">
        <f t="shared" si="2"/>
        <v>1</v>
      </c>
      <c r="E6627" s="12">
        <f>IFERROR(VLOOKUP(A6627,'IDAR Meter Data'!$A:$B,2,1),"")</f>
        <v>173</v>
      </c>
      <c r="F6627" s="75">
        <f>IF(CECCZ="CZ03",'Outside Temp'!B6627,IF(CECCZ="CZ04",'Outside Temp'!B6628,IF(CECCZ="CZ12",'Outside Temp'!B6629, IF(CECCZ="CZ13",'Outside Temp'!B6630))))</f>
        <v>60</v>
      </c>
      <c r="G6627" s="12">
        <f t="shared" si="3"/>
        <v>1</v>
      </c>
    </row>
    <row r="6628" ht="15.75" customHeight="1">
      <c r="A6628" s="13">
        <v>42194.0625</v>
      </c>
      <c r="B6628" s="73">
        <f t="shared" si="1"/>
        <v>42194</v>
      </c>
      <c r="C6628" s="74">
        <f>IF(NewCustomer="Yes", IF(COUNTIF($I$2:$I$11,B6628)&gt;0,0,WEEKDAY(B6628,2)),IF(COUNTIF($I$2:$I$21,B6628)&gt;0,0,WEEKDAY(B6628,2)))</f>
        <v>4</v>
      </c>
      <c r="D6628" s="74">
        <f t="shared" si="2"/>
        <v>1</v>
      </c>
      <c r="E6628" s="12">
        <f>IFERROR(VLOOKUP(A6628,'IDAR Meter Data'!$A:$B,2,1),"")</f>
        <v>174</v>
      </c>
      <c r="F6628" s="75">
        <f>IF(CECCZ="CZ03",'Outside Temp'!B6628,IF(CECCZ="CZ04",'Outside Temp'!B6629,IF(CECCZ="CZ12",'Outside Temp'!B6630, IF(CECCZ="CZ13",'Outside Temp'!B6631))))</f>
        <v>60</v>
      </c>
      <c r="G6628" s="12">
        <f t="shared" si="3"/>
        <v>1</v>
      </c>
    </row>
    <row r="6629" ht="15.75" customHeight="1">
      <c r="A6629" s="13">
        <v>42194.072916666664</v>
      </c>
      <c r="B6629" s="73">
        <f t="shared" si="1"/>
        <v>42194</v>
      </c>
      <c r="C6629" s="74">
        <f>IF(NewCustomer="Yes", IF(COUNTIF($I$2:$I$11,B6629)&gt;0,0,WEEKDAY(B6629,2)),IF(COUNTIF($I$2:$I$21,B6629)&gt;0,0,WEEKDAY(B6629,2)))</f>
        <v>4</v>
      </c>
      <c r="D6629" s="74">
        <f t="shared" si="2"/>
        <v>1</v>
      </c>
      <c r="E6629" s="12">
        <f>IFERROR(VLOOKUP(A6629,'IDAR Meter Data'!$A:$B,2,1),"")</f>
        <v>181</v>
      </c>
      <c r="F6629" s="75">
        <f>IF(CECCZ="CZ03",'Outside Temp'!B6629,IF(CECCZ="CZ04",'Outside Temp'!B6630,IF(CECCZ="CZ12",'Outside Temp'!B6631, IF(CECCZ="CZ13",'Outside Temp'!B6632))))</f>
        <v>60</v>
      </c>
      <c r="G6629" s="12">
        <f t="shared" si="3"/>
        <v>1</v>
      </c>
    </row>
    <row r="6630" ht="15.75" customHeight="1">
      <c r="A6630" s="13">
        <v>42194.083333333336</v>
      </c>
      <c r="B6630" s="73">
        <f t="shared" si="1"/>
        <v>42194</v>
      </c>
      <c r="C6630" s="74">
        <f>IF(NewCustomer="Yes", IF(COUNTIF($I$2:$I$11,B6630)&gt;0,0,WEEKDAY(B6630,2)),IF(COUNTIF($I$2:$I$21,B6630)&gt;0,0,WEEKDAY(B6630,2)))</f>
        <v>4</v>
      </c>
      <c r="D6630" s="74">
        <f t="shared" si="2"/>
        <v>2</v>
      </c>
      <c r="E6630" s="12">
        <f>IFERROR(VLOOKUP(A6630,'IDAR Meter Data'!$A:$B,2,1),"")</f>
        <v>173</v>
      </c>
      <c r="F6630" s="75">
        <f>IF(CECCZ="CZ03",'Outside Temp'!B6630,IF(CECCZ="CZ04",'Outside Temp'!B6631,IF(CECCZ="CZ12",'Outside Temp'!B6632, IF(CECCZ="CZ13",'Outside Temp'!B6633))))</f>
        <v>60.06896552</v>
      </c>
      <c r="G6630" s="12">
        <f t="shared" si="3"/>
        <v>1</v>
      </c>
    </row>
    <row r="6631" ht="15.75" customHeight="1">
      <c r="A6631" s="13">
        <v>42194.09375</v>
      </c>
      <c r="B6631" s="73">
        <f t="shared" si="1"/>
        <v>42194</v>
      </c>
      <c r="C6631" s="74">
        <f>IF(NewCustomer="Yes", IF(COUNTIF($I$2:$I$11,B6631)&gt;0,0,WEEKDAY(B6631,2)),IF(COUNTIF($I$2:$I$21,B6631)&gt;0,0,WEEKDAY(B6631,2)))</f>
        <v>4</v>
      </c>
      <c r="D6631" s="74">
        <f t="shared" si="2"/>
        <v>2</v>
      </c>
      <c r="E6631" s="12">
        <f>IFERROR(VLOOKUP(A6631,'IDAR Meter Data'!$A:$B,2,1),"")</f>
        <v>168</v>
      </c>
      <c r="F6631" s="75">
        <f>IF(CECCZ="CZ03",'Outside Temp'!B6631,IF(CECCZ="CZ04",'Outside Temp'!B6632,IF(CECCZ="CZ12",'Outside Temp'!B6633, IF(CECCZ="CZ13",'Outside Temp'!B6634))))</f>
        <v>60.32758621</v>
      </c>
      <c r="G6631" s="12">
        <f t="shared" si="3"/>
        <v>1</v>
      </c>
    </row>
    <row r="6632" ht="15.75" customHeight="1">
      <c r="A6632" s="13">
        <v>42194.104166666664</v>
      </c>
      <c r="B6632" s="73">
        <f t="shared" si="1"/>
        <v>42194</v>
      </c>
      <c r="C6632" s="74">
        <f>IF(NewCustomer="Yes", IF(COUNTIF($I$2:$I$11,B6632)&gt;0,0,WEEKDAY(B6632,2)),IF(COUNTIF($I$2:$I$21,B6632)&gt;0,0,WEEKDAY(B6632,2)))</f>
        <v>4</v>
      </c>
      <c r="D6632" s="74">
        <f t="shared" si="2"/>
        <v>2</v>
      </c>
      <c r="E6632" s="12">
        <f>IFERROR(VLOOKUP(A6632,'IDAR Meter Data'!$A:$B,2,1),"")</f>
        <v>165</v>
      </c>
      <c r="F6632" s="75">
        <f>IF(CECCZ="CZ03",'Outside Temp'!B6632,IF(CECCZ="CZ04",'Outside Temp'!B6633,IF(CECCZ="CZ12",'Outside Temp'!B6634, IF(CECCZ="CZ13",'Outside Temp'!B6635))))</f>
        <v>60.5862069</v>
      </c>
      <c r="G6632" s="12">
        <f t="shared" si="3"/>
        <v>1</v>
      </c>
    </row>
    <row r="6633" ht="15.75" customHeight="1">
      <c r="A6633" s="13">
        <v>42194.114583333336</v>
      </c>
      <c r="B6633" s="73">
        <f t="shared" si="1"/>
        <v>42194</v>
      </c>
      <c r="C6633" s="74">
        <f>IF(NewCustomer="Yes", IF(COUNTIF($I$2:$I$11,B6633)&gt;0,0,WEEKDAY(B6633,2)),IF(COUNTIF($I$2:$I$21,B6633)&gt;0,0,WEEKDAY(B6633,2)))</f>
        <v>4</v>
      </c>
      <c r="D6633" s="74">
        <f t="shared" si="2"/>
        <v>2</v>
      </c>
      <c r="E6633" s="12">
        <f>IFERROR(VLOOKUP(A6633,'IDAR Meter Data'!$A:$B,2,1),"")</f>
        <v>171</v>
      </c>
      <c r="F6633" s="75">
        <f>IF(CECCZ="CZ03",'Outside Temp'!B6633,IF(CECCZ="CZ04",'Outside Temp'!B6634,IF(CECCZ="CZ12",'Outside Temp'!B6635, IF(CECCZ="CZ13",'Outside Temp'!B6636))))</f>
        <v>60.84482759</v>
      </c>
      <c r="G6633" s="12">
        <f t="shared" si="3"/>
        <v>1</v>
      </c>
    </row>
    <row r="6634" ht="15.75" customHeight="1">
      <c r="A6634" s="13">
        <v>42194.125</v>
      </c>
      <c r="B6634" s="73">
        <f t="shared" si="1"/>
        <v>42194</v>
      </c>
      <c r="C6634" s="74">
        <f>IF(NewCustomer="Yes", IF(COUNTIF($I$2:$I$11,B6634)&gt;0,0,WEEKDAY(B6634,2)),IF(COUNTIF($I$2:$I$21,B6634)&gt;0,0,WEEKDAY(B6634,2)))</f>
        <v>4</v>
      </c>
      <c r="D6634" s="74">
        <f t="shared" si="2"/>
        <v>3</v>
      </c>
      <c r="E6634" s="12">
        <f>IFERROR(VLOOKUP(A6634,'IDAR Meter Data'!$A:$B,2,1),"")</f>
        <v>165</v>
      </c>
      <c r="F6634" s="75">
        <f>IF(CECCZ="CZ03",'Outside Temp'!B6634,IF(CECCZ="CZ04",'Outside Temp'!B6635,IF(CECCZ="CZ12",'Outside Temp'!B6636, IF(CECCZ="CZ13",'Outside Temp'!B6637))))</f>
        <v>59</v>
      </c>
      <c r="G6634" s="12">
        <f t="shared" si="3"/>
        <v>1</v>
      </c>
    </row>
    <row r="6635" ht="15.75" customHeight="1">
      <c r="A6635" s="13">
        <v>42194.135416666664</v>
      </c>
      <c r="B6635" s="73">
        <f t="shared" si="1"/>
        <v>42194</v>
      </c>
      <c r="C6635" s="74">
        <f>IF(NewCustomer="Yes", IF(COUNTIF($I$2:$I$11,B6635)&gt;0,0,WEEKDAY(B6635,2)),IF(COUNTIF($I$2:$I$21,B6635)&gt;0,0,WEEKDAY(B6635,2)))</f>
        <v>4</v>
      </c>
      <c r="D6635" s="74">
        <f t="shared" si="2"/>
        <v>3</v>
      </c>
      <c r="E6635" s="12">
        <f>IFERROR(VLOOKUP(A6635,'IDAR Meter Data'!$A:$B,2,1),"")</f>
        <v>177</v>
      </c>
      <c r="F6635" s="75">
        <f>IF(CECCZ="CZ03",'Outside Temp'!B6635,IF(CECCZ="CZ04",'Outside Temp'!B6636,IF(CECCZ="CZ12",'Outside Temp'!B6637, IF(CECCZ="CZ13",'Outside Temp'!B6638))))</f>
        <v>59</v>
      </c>
      <c r="G6635" s="12">
        <f t="shared" si="3"/>
        <v>1</v>
      </c>
    </row>
    <row r="6636" ht="15.75" customHeight="1">
      <c r="A6636" s="13">
        <v>42194.145833333336</v>
      </c>
      <c r="B6636" s="73">
        <f t="shared" si="1"/>
        <v>42194</v>
      </c>
      <c r="C6636" s="74">
        <f>IF(NewCustomer="Yes", IF(COUNTIF($I$2:$I$11,B6636)&gt;0,0,WEEKDAY(B6636,2)),IF(COUNTIF($I$2:$I$21,B6636)&gt;0,0,WEEKDAY(B6636,2)))</f>
        <v>4</v>
      </c>
      <c r="D6636" s="74">
        <f t="shared" si="2"/>
        <v>3</v>
      </c>
      <c r="E6636" s="12">
        <f>IFERROR(VLOOKUP(A6636,'IDAR Meter Data'!$A:$B,2,1),"")</f>
        <v>172</v>
      </c>
      <c r="F6636" s="75">
        <f>IF(CECCZ="CZ03",'Outside Temp'!B6636,IF(CECCZ="CZ04",'Outside Temp'!B6637,IF(CECCZ="CZ12",'Outside Temp'!B6638, IF(CECCZ="CZ13",'Outside Temp'!B6639))))</f>
        <v>59</v>
      </c>
      <c r="G6636" s="12">
        <f t="shared" si="3"/>
        <v>1</v>
      </c>
    </row>
    <row r="6637" ht="15.75" customHeight="1">
      <c r="A6637" s="13">
        <v>42194.15625</v>
      </c>
      <c r="B6637" s="73">
        <f t="shared" si="1"/>
        <v>42194</v>
      </c>
      <c r="C6637" s="74">
        <f>IF(NewCustomer="Yes", IF(COUNTIF($I$2:$I$11,B6637)&gt;0,0,WEEKDAY(B6637,2)),IF(COUNTIF($I$2:$I$21,B6637)&gt;0,0,WEEKDAY(B6637,2)))</f>
        <v>4</v>
      </c>
      <c r="D6637" s="74">
        <f t="shared" si="2"/>
        <v>3</v>
      </c>
      <c r="E6637" s="12">
        <f>IFERROR(VLOOKUP(A6637,'IDAR Meter Data'!$A:$B,2,1),"")</f>
        <v>165</v>
      </c>
      <c r="F6637" s="75">
        <f>IF(CECCZ="CZ03",'Outside Temp'!B6637,IF(CECCZ="CZ04",'Outside Temp'!B6638,IF(CECCZ="CZ12",'Outside Temp'!B6639, IF(CECCZ="CZ13",'Outside Temp'!B6640))))</f>
        <v>59</v>
      </c>
      <c r="G6637" s="12">
        <f t="shared" si="3"/>
        <v>1</v>
      </c>
    </row>
    <row r="6638" ht="15.75" customHeight="1">
      <c r="A6638" s="13">
        <v>42194.166666666664</v>
      </c>
      <c r="B6638" s="73">
        <f t="shared" si="1"/>
        <v>42194</v>
      </c>
      <c r="C6638" s="74">
        <f>IF(NewCustomer="Yes", IF(COUNTIF($I$2:$I$11,B6638)&gt;0,0,WEEKDAY(B6638,2)),IF(COUNTIF($I$2:$I$21,B6638)&gt;0,0,WEEKDAY(B6638,2)))</f>
        <v>4</v>
      </c>
      <c r="D6638" s="74">
        <f t="shared" si="2"/>
        <v>4</v>
      </c>
      <c r="E6638" s="12">
        <f>IFERROR(VLOOKUP(A6638,'IDAR Meter Data'!$A:$B,2,1),"")</f>
        <v>167</v>
      </c>
      <c r="F6638" s="75">
        <f>IF(CECCZ="CZ03",'Outside Temp'!B6638,IF(CECCZ="CZ04",'Outside Temp'!B6639,IF(CECCZ="CZ12",'Outside Temp'!B6640, IF(CECCZ="CZ13",'Outside Temp'!B6641))))</f>
        <v>59</v>
      </c>
      <c r="G6638" s="12">
        <f t="shared" si="3"/>
        <v>1</v>
      </c>
    </row>
    <row r="6639" ht="15.75" customHeight="1">
      <c r="A6639" s="13">
        <v>42194.177083333336</v>
      </c>
      <c r="B6639" s="73">
        <f t="shared" si="1"/>
        <v>42194</v>
      </c>
      <c r="C6639" s="74">
        <f>IF(NewCustomer="Yes", IF(COUNTIF($I$2:$I$11,B6639)&gt;0,0,WEEKDAY(B6639,2)),IF(COUNTIF($I$2:$I$21,B6639)&gt;0,0,WEEKDAY(B6639,2)))</f>
        <v>4</v>
      </c>
      <c r="D6639" s="74">
        <f t="shared" si="2"/>
        <v>4</v>
      </c>
      <c r="E6639" s="12">
        <f>IFERROR(VLOOKUP(A6639,'IDAR Meter Data'!$A:$B,2,1),"")</f>
        <v>174</v>
      </c>
      <c r="F6639" s="75">
        <f>IF(CECCZ="CZ03",'Outside Temp'!B6639,IF(CECCZ="CZ04",'Outside Temp'!B6640,IF(CECCZ="CZ12",'Outside Temp'!B6641, IF(CECCZ="CZ13",'Outside Temp'!B6642))))</f>
        <v>59</v>
      </c>
      <c r="G6639" s="12">
        <f t="shared" si="3"/>
        <v>1</v>
      </c>
    </row>
    <row r="6640" ht="15.75" customHeight="1">
      <c r="A6640" s="13">
        <v>42194.1875</v>
      </c>
      <c r="B6640" s="73">
        <f t="shared" si="1"/>
        <v>42194</v>
      </c>
      <c r="C6640" s="74">
        <f>IF(NewCustomer="Yes", IF(COUNTIF($I$2:$I$11,B6640)&gt;0,0,WEEKDAY(B6640,2)),IF(COUNTIF($I$2:$I$21,B6640)&gt;0,0,WEEKDAY(B6640,2)))</f>
        <v>4</v>
      </c>
      <c r="D6640" s="74">
        <f t="shared" si="2"/>
        <v>4</v>
      </c>
      <c r="E6640" s="12">
        <f>IFERROR(VLOOKUP(A6640,'IDAR Meter Data'!$A:$B,2,1),"")</f>
        <v>170</v>
      </c>
      <c r="F6640" s="75">
        <f>IF(CECCZ="CZ03",'Outside Temp'!B6640,IF(CECCZ="CZ04",'Outside Temp'!B6641,IF(CECCZ="CZ12",'Outside Temp'!B6642, IF(CECCZ="CZ13",'Outside Temp'!B6643))))</f>
        <v>59</v>
      </c>
      <c r="G6640" s="12">
        <f t="shared" si="3"/>
        <v>1</v>
      </c>
    </row>
    <row r="6641" ht="15.75" customHeight="1">
      <c r="A6641" s="13">
        <v>42194.197916666664</v>
      </c>
      <c r="B6641" s="73">
        <f t="shared" si="1"/>
        <v>42194</v>
      </c>
      <c r="C6641" s="74">
        <f>IF(NewCustomer="Yes", IF(COUNTIF($I$2:$I$11,B6641)&gt;0,0,WEEKDAY(B6641,2)),IF(COUNTIF($I$2:$I$21,B6641)&gt;0,0,WEEKDAY(B6641,2)))</f>
        <v>4</v>
      </c>
      <c r="D6641" s="74">
        <f t="shared" si="2"/>
        <v>4</v>
      </c>
      <c r="E6641" s="12">
        <f>IFERROR(VLOOKUP(A6641,'IDAR Meter Data'!$A:$B,2,1),"")</f>
        <v>165</v>
      </c>
      <c r="F6641" s="75">
        <f>IF(CECCZ="CZ03",'Outside Temp'!B6641,IF(CECCZ="CZ04",'Outside Temp'!B6642,IF(CECCZ="CZ12",'Outside Temp'!B6643, IF(CECCZ="CZ13",'Outside Temp'!B6644))))</f>
        <v>59</v>
      </c>
      <c r="G6641" s="12">
        <f t="shared" si="3"/>
        <v>1</v>
      </c>
    </row>
    <row r="6642" ht="15.75" customHeight="1">
      <c r="A6642" s="13">
        <v>42194.208333333336</v>
      </c>
      <c r="B6642" s="73">
        <f t="shared" si="1"/>
        <v>42194</v>
      </c>
      <c r="C6642" s="74">
        <f>IF(NewCustomer="Yes", IF(COUNTIF($I$2:$I$11,B6642)&gt;0,0,WEEKDAY(B6642,2)),IF(COUNTIF($I$2:$I$21,B6642)&gt;0,0,WEEKDAY(B6642,2)))</f>
        <v>4</v>
      </c>
      <c r="D6642" s="74">
        <f t="shared" si="2"/>
        <v>5</v>
      </c>
      <c r="E6642" s="12">
        <f>IFERROR(VLOOKUP(A6642,'IDAR Meter Data'!$A:$B,2,1),"")</f>
        <v>174</v>
      </c>
      <c r="F6642" s="75">
        <f>IF(CECCZ="CZ03",'Outside Temp'!B6642,IF(CECCZ="CZ04",'Outside Temp'!B6643,IF(CECCZ="CZ12",'Outside Temp'!B6644, IF(CECCZ="CZ13",'Outside Temp'!B6645))))</f>
        <v>59</v>
      </c>
      <c r="G6642" s="12">
        <f t="shared" si="3"/>
        <v>1</v>
      </c>
    </row>
    <row r="6643" ht="15.75" customHeight="1">
      <c r="A6643" s="13">
        <v>42194.21875</v>
      </c>
      <c r="B6643" s="73">
        <f t="shared" si="1"/>
        <v>42194</v>
      </c>
      <c r="C6643" s="74">
        <f>IF(NewCustomer="Yes", IF(COUNTIF($I$2:$I$11,B6643)&gt;0,0,WEEKDAY(B6643,2)),IF(COUNTIF($I$2:$I$21,B6643)&gt;0,0,WEEKDAY(B6643,2)))</f>
        <v>4</v>
      </c>
      <c r="D6643" s="74">
        <f t="shared" si="2"/>
        <v>5</v>
      </c>
      <c r="E6643" s="12">
        <f>IFERROR(VLOOKUP(A6643,'IDAR Meter Data'!$A:$B,2,1),"")</f>
        <v>165</v>
      </c>
      <c r="F6643" s="75">
        <f>IF(CECCZ="CZ03",'Outside Temp'!B6643,IF(CECCZ="CZ04",'Outside Temp'!B6644,IF(CECCZ="CZ12",'Outside Temp'!B6645, IF(CECCZ="CZ13",'Outside Temp'!B6646))))</f>
        <v>59</v>
      </c>
      <c r="G6643" s="12">
        <f t="shared" si="3"/>
        <v>1</v>
      </c>
    </row>
    <row r="6644" ht="15.75" customHeight="1">
      <c r="A6644" s="13">
        <v>42194.229166666664</v>
      </c>
      <c r="B6644" s="73">
        <f t="shared" si="1"/>
        <v>42194</v>
      </c>
      <c r="C6644" s="74">
        <f>IF(NewCustomer="Yes", IF(COUNTIF($I$2:$I$11,B6644)&gt;0,0,WEEKDAY(B6644,2)),IF(COUNTIF($I$2:$I$21,B6644)&gt;0,0,WEEKDAY(B6644,2)))</f>
        <v>4</v>
      </c>
      <c r="D6644" s="74">
        <f t="shared" si="2"/>
        <v>5</v>
      </c>
      <c r="E6644" s="12">
        <f>IFERROR(VLOOKUP(A6644,'IDAR Meter Data'!$A:$B,2,1),"")</f>
        <v>172</v>
      </c>
      <c r="F6644" s="75">
        <f>IF(CECCZ="CZ03",'Outside Temp'!B6644,IF(CECCZ="CZ04",'Outside Temp'!B6645,IF(CECCZ="CZ12",'Outside Temp'!B6646, IF(CECCZ="CZ13",'Outside Temp'!B6647))))</f>
        <v>59</v>
      </c>
      <c r="G6644" s="12">
        <f t="shared" si="3"/>
        <v>1</v>
      </c>
    </row>
    <row r="6645" ht="15.75" customHeight="1">
      <c r="A6645" s="13">
        <v>42194.239583333336</v>
      </c>
      <c r="B6645" s="73">
        <f t="shared" si="1"/>
        <v>42194</v>
      </c>
      <c r="C6645" s="74">
        <f>IF(NewCustomer="Yes", IF(COUNTIF($I$2:$I$11,B6645)&gt;0,0,WEEKDAY(B6645,2)),IF(COUNTIF($I$2:$I$21,B6645)&gt;0,0,WEEKDAY(B6645,2)))</f>
        <v>4</v>
      </c>
      <c r="D6645" s="74">
        <f t="shared" si="2"/>
        <v>5</v>
      </c>
      <c r="E6645" s="12">
        <f>IFERROR(VLOOKUP(A6645,'IDAR Meter Data'!$A:$B,2,1),"")</f>
        <v>168</v>
      </c>
      <c r="F6645" s="75">
        <f>IF(CECCZ="CZ03",'Outside Temp'!B6645,IF(CECCZ="CZ04",'Outside Temp'!B6646,IF(CECCZ="CZ12",'Outside Temp'!B6647, IF(CECCZ="CZ13",'Outside Temp'!B6648))))</f>
        <v>59</v>
      </c>
      <c r="G6645" s="12">
        <f t="shared" si="3"/>
        <v>1</v>
      </c>
    </row>
    <row r="6646" ht="15.75" customHeight="1">
      <c r="A6646" s="13">
        <v>42194.25</v>
      </c>
      <c r="B6646" s="73">
        <f t="shared" si="1"/>
        <v>42194</v>
      </c>
      <c r="C6646" s="74">
        <f>IF(NewCustomer="Yes", IF(COUNTIF($I$2:$I$11,B6646)&gt;0,0,WEEKDAY(B6646,2)),IF(COUNTIF($I$2:$I$21,B6646)&gt;0,0,WEEKDAY(B6646,2)))</f>
        <v>4</v>
      </c>
      <c r="D6646" s="74">
        <f t="shared" si="2"/>
        <v>6</v>
      </c>
      <c r="E6646" s="12">
        <f>IFERROR(VLOOKUP(A6646,'IDAR Meter Data'!$A:$B,2,1),"")</f>
        <v>164</v>
      </c>
      <c r="F6646" s="75">
        <f>IF(CECCZ="CZ03",'Outside Temp'!B6646,IF(CECCZ="CZ04",'Outside Temp'!B6647,IF(CECCZ="CZ12",'Outside Temp'!B6648, IF(CECCZ="CZ13",'Outside Temp'!B6649))))</f>
        <v>59.13793103</v>
      </c>
      <c r="G6646" s="12">
        <f t="shared" si="3"/>
        <v>1</v>
      </c>
    </row>
    <row r="6647" ht="15.75" customHeight="1">
      <c r="A6647" s="13">
        <v>42194.260416666664</v>
      </c>
      <c r="B6647" s="73">
        <f t="shared" si="1"/>
        <v>42194</v>
      </c>
      <c r="C6647" s="74">
        <f>IF(NewCustomer="Yes", IF(COUNTIF($I$2:$I$11,B6647)&gt;0,0,WEEKDAY(B6647,2)),IF(COUNTIF($I$2:$I$21,B6647)&gt;0,0,WEEKDAY(B6647,2)))</f>
        <v>4</v>
      </c>
      <c r="D6647" s="74">
        <f t="shared" si="2"/>
        <v>6</v>
      </c>
      <c r="E6647" s="12">
        <f>IFERROR(VLOOKUP(A6647,'IDAR Meter Data'!$A:$B,2,1),"")</f>
        <v>171</v>
      </c>
      <c r="F6647" s="75">
        <f>IF(CECCZ="CZ03",'Outside Temp'!B6647,IF(CECCZ="CZ04",'Outside Temp'!B6648,IF(CECCZ="CZ12",'Outside Temp'!B6649, IF(CECCZ="CZ13",'Outside Temp'!B6650))))</f>
        <v>59.65517241</v>
      </c>
      <c r="G6647" s="12">
        <f t="shared" si="3"/>
        <v>1</v>
      </c>
    </row>
    <row r="6648" ht="15.75" customHeight="1">
      <c r="A6648" s="13">
        <v>42194.270833333336</v>
      </c>
      <c r="B6648" s="73">
        <f t="shared" si="1"/>
        <v>42194</v>
      </c>
      <c r="C6648" s="74">
        <f>IF(NewCustomer="Yes", IF(COUNTIF($I$2:$I$11,B6648)&gt;0,0,WEEKDAY(B6648,2)),IF(COUNTIF($I$2:$I$21,B6648)&gt;0,0,WEEKDAY(B6648,2)))</f>
        <v>4</v>
      </c>
      <c r="D6648" s="74">
        <f t="shared" si="2"/>
        <v>6</v>
      </c>
      <c r="E6648" s="12">
        <f>IFERROR(VLOOKUP(A6648,'IDAR Meter Data'!$A:$B,2,1),"")</f>
        <v>162</v>
      </c>
      <c r="F6648" s="75">
        <f>IF(CECCZ="CZ03",'Outside Temp'!B6648,IF(CECCZ="CZ04",'Outside Temp'!B6649,IF(CECCZ="CZ12",'Outside Temp'!B6650, IF(CECCZ="CZ13",'Outside Temp'!B6651))))</f>
        <v>60.17241379</v>
      </c>
      <c r="G6648" s="12">
        <f t="shared" si="3"/>
        <v>1</v>
      </c>
    </row>
    <row r="6649" ht="15.75" customHeight="1">
      <c r="A6649" s="13">
        <v>42194.28125</v>
      </c>
      <c r="B6649" s="73">
        <f t="shared" si="1"/>
        <v>42194</v>
      </c>
      <c r="C6649" s="74">
        <f>IF(NewCustomer="Yes", IF(COUNTIF($I$2:$I$11,B6649)&gt;0,0,WEEKDAY(B6649,2)),IF(COUNTIF($I$2:$I$21,B6649)&gt;0,0,WEEKDAY(B6649,2)))</f>
        <v>4</v>
      </c>
      <c r="D6649" s="74">
        <f t="shared" si="2"/>
        <v>6</v>
      </c>
      <c r="E6649" s="12">
        <f>IFERROR(VLOOKUP(A6649,'IDAR Meter Data'!$A:$B,2,1),"")</f>
        <v>180</v>
      </c>
      <c r="F6649" s="75">
        <f>IF(CECCZ="CZ03",'Outside Temp'!B6649,IF(CECCZ="CZ04",'Outside Temp'!B6650,IF(CECCZ="CZ12",'Outside Temp'!B6651, IF(CECCZ="CZ13",'Outside Temp'!B6652))))</f>
        <v>60.68965517</v>
      </c>
      <c r="G6649" s="12">
        <f t="shared" si="3"/>
        <v>1</v>
      </c>
    </row>
    <row r="6650" ht="15.75" customHeight="1">
      <c r="A6650" s="13">
        <v>42194.291666666664</v>
      </c>
      <c r="B6650" s="73">
        <f t="shared" si="1"/>
        <v>42194</v>
      </c>
      <c r="C6650" s="74">
        <f>IF(NewCustomer="Yes", IF(COUNTIF($I$2:$I$11,B6650)&gt;0,0,WEEKDAY(B6650,2)),IF(COUNTIF($I$2:$I$21,B6650)&gt;0,0,WEEKDAY(B6650,2)))</f>
        <v>4</v>
      </c>
      <c r="D6650" s="74">
        <f t="shared" si="2"/>
        <v>7</v>
      </c>
      <c r="E6650" s="12">
        <f>IFERROR(VLOOKUP(A6650,'IDAR Meter Data'!$A:$B,2,1),"")</f>
        <v>179</v>
      </c>
      <c r="F6650" s="75">
        <f>IF(CECCZ="CZ03",'Outside Temp'!B6650,IF(CECCZ="CZ04",'Outside Temp'!B6651,IF(CECCZ="CZ12",'Outside Temp'!B6652, IF(CECCZ="CZ13",'Outside Temp'!B6653))))</f>
        <v>60.06896552</v>
      </c>
      <c r="G6650" s="12">
        <f t="shared" si="3"/>
        <v>1</v>
      </c>
    </row>
    <row r="6651" ht="15.75" customHeight="1">
      <c r="A6651" s="13">
        <v>42194.302083333336</v>
      </c>
      <c r="B6651" s="73">
        <f t="shared" si="1"/>
        <v>42194</v>
      </c>
      <c r="C6651" s="74">
        <f>IF(NewCustomer="Yes", IF(COUNTIF($I$2:$I$11,B6651)&gt;0,0,WEEKDAY(B6651,2)),IF(COUNTIF($I$2:$I$21,B6651)&gt;0,0,WEEKDAY(B6651,2)))</f>
        <v>4</v>
      </c>
      <c r="D6651" s="74">
        <f t="shared" si="2"/>
        <v>7</v>
      </c>
      <c r="E6651" s="12">
        <f>IFERROR(VLOOKUP(A6651,'IDAR Meter Data'!$A:$B,2,1),"")</f>
        <v>177</v>
      </c>
      <c r="F6651" s="75">
        <f>IF(CECCZ="CZ03",'Outside Temp'!B6651,IF(CECCZ="CZ04",'Outside Temp'!B6652,IF(CECCZ="CZ12",'Outside Temp'!B6653, IF(CECCZ="CZ13",'Outside Temp'!B6654))))</f>
        <v>60.32758621</v>
      </c>
      <c r="G6651" s="12">
        <f t="shared" si="3"/>
        <v>1</v>
      </c>
    </row>
    <row r="6652" ht="15.75" customHeight="1">
      <c r="A6652" s="13">
        <v>42194.3125</v>
      </c>
      <c r="B6652" s="73">
        <f t="shared" si="1"/>
        <v>42194</v>
      </c>
      <c r="C6652" s="74">
        <f>IF(NewCustomer="Yes", IF(COUNTIF($I$2:$I$11,B6652)&gt;0,0,WEEKDAY(B6652,2)),IF(COUNTIF($I$2:$I$21,B6652)&gt;0,0,WEEKDAY(B6652,2)))</f>
        <v>4</v>
      </c>
      <c r="D6652" s="74">
        <f t="shared" si="2"/>
        <v>7</v>
      </c>
      <c r="E6652" s="12">
        <f>IFERROR(VLOOKUP(A6652,'IDAR Meter Data'!$A:$B,2,1),"")</f>
        <v>171</v>
      </c>
      <c r="F6652" s="75">
        <f>IF(CECCZ="CZ03",'Outside Temp'!B6652,IF(CECCZ="CZ04",'Outside Temp'!B6653,IF(CECCZ="CZ12",'Outside Temp'!B6654, IF(CECCZ="CZ13",'Outside Temp'!B6655))))</f>
        <v>60.5862069</v>
      </c>
      <c r="G6652" s="12">
        <f t="shared" si="3"/>
        <v>1</v>
      </c>
    </row>
    <row r="6653" ht="15.75" customHeight="1">
      <c r="A6653" s="13">
        <v>42194.322916666664</v>
      </c>
      <c r="B6653" s="73">
        <f t="shared" si="1"/>
        <v>42194</v>
      </c>
      <c r="C6653" s="74">
        <f>IF(NewCustomer="Yes", IF(COUNTIF($I$2:$I$11,B6653)&gt;0,0,WEEKDAY(B6653,2)),IF(COUNTIF($I$2:$I$21,B6653)&gt;0,0,WEEKDAY(B6653,2)))</f>
        <v>4</v>
      </c>
      <c r="D6653" s="74">
        <f t="shared" si="2"/>
        <v>7</v>
      </c>
      <c r="E6653" s="12">
        <f>IFERROR(VLOOKUP(A6653,'IDAR Meter Data'!$A:$B,2,1),"")</f>
        <v>178</v>
      </c>
      <c r="F6653" s="75">
        <f>IF(CECCZ="CZ03",'Outside Temp'!B6653,IF(CECCZ="CZ04",'Outside Temp'!B6654,IF(CECCZ="CZ12",'Outside Temp'!B6655, IF(CECCZ="CZ13",'Outside Temp'!B6656))))</f>
        <v>60.84482759</v>
      </c>
      <c r="G6653" s="12">
        <f t="shared" si="3"/>
        <v>1</v>
      </c>
    </row>
    <row r="6654" ht="15.75" customHeight="1">
      <c r="A6654" s="13">
        <v>42194.333333333336</v>
      </c>
      <c r="B6654" s="73">
        <f t="shared" si="1"/>
        <v>42194</v>
      </c>
      <c r="C6654" s="74">
        <f>IF(NewCustomer="Yes", IF(COUNTIF($I$2:$I$11,B6654)&gt;0,0,WEEKDAY(B6654,2)),IF(COUNTIF($I$2:$I$21,B6654)&gt;0,0,WEEKDAY(B6654,2)))</f>
        <v>4</v>
      </c>
      <c r="D6654" s="74">
        <f t="shared" si="2"/>
        <v>8</v>
      </c>
      <c r="E6654" s="12">
        <f>IFERROR(VLOOKUP(A6654,'IDAR Meter Data'!$A:$B,2,1),"")</f>
        <v>192</v>
      </c>
      <c r="F6654" s="75">
        <f>IF(CECCZ="CZ03",'Outside Temp'!B6654,IF(CECCZ="CZ04",'Outside Temp'!B6655,IF(CECCZ="CZ12",'Outside Temp'!B6656, IF(CECCZ="CZ13",'Outside Temp'!B6657))))</f>
        <v>61.13333333</v>
      </c>
      <c r="G6654" s="12">
        <f t="shared" si="3"/>
        <v>1</v>
      </c>
    </row>
    <row r="6655" ht="15.75" customHeight="1">
      <c r="A6655" s="13">
        <v>42194.34375</v>
      </c>
      <c r="B6655" s="73">
        <f t="shared" si="1"/>
        <v>42194</v>
      </c>
      <c r="C6655" s="74">
        <f>IF(NewCustomer="Yes", IF(COUNTIF($I$2:$I$11,B6655)&gt;0,0,WEEKDAY(B6655,2)),IF(COUNTIF($I$2:$I$21,B6655)&gt;0,0,WEEKDAY(B6655,2)))</f>
        <v>4</v>
      </c>
      <c r="D6655" s="74">
        <f t="shared" si="2"/>
        <v>8</v>
      </c>
      <c r="E6655" s="12">
        <f>IFERROR(VLOOKUP(A6655,'IDAR Meter Data'!$A:$B,2,1),"")</f>
        <v>186</v>
      </c>
      <c r="F6655" s="75">
        <f>IF(CECCZ="CZ03",'Outside Temp'!B6655,IF(CECCZ="CZ04",'Outside Temp'!B6656,IF(CECCZ="CZ12",'Outside Temp'!B6657, IF(CECCZ="CZ13",'Outside Temp'!B6658))))</f>
        <v>61.63333333</v>
      </c>
      <c r="G6655" s="12">
        <f t="shared" si="3"/>
        <v>1</v>
      </c>
    </row>
    <row r="6656" ht="15.75" customHeight="1">
      <c r="A6656" s="13">
        <v>42194.354166666664</v>
      </c>
      <c r="B6656" s="73">
        <f t="shared" si="1"/>
        <v>42194</v>
      </c>
      <c r="C6656" s="74">
        <f>IF(NewCustomer="Yes", IF(COUNTIF($I$2:$I$11,B6656)&gt;0,0,WEEKDAY(B6656,2)),IF(COUNTIF($I$2:$I$21,B6656)&gt;0,0,WEEKDAY(B6656,2)))</f>
        <v>4</v>
      </c>
      <c r="D6656" s="74">
        <f t="shared" si="2"/>
        <v>8</v>
      </c>
      <c r="E6656" s="12">
        <f>IFERROR(VLOOKUP(A6656,'IDAR Meter Data'!$A:$B,2,1),"")</f>
        <v>189</v>
      </c>
      <c r="F6656" s="75">
        <f>IF(CECCZ="CZ03",'Outside Temp'!B6656,IF(CECCZ="CZ04",'Outside Temp'!B6657,IF(CECCZ="CZ12",'Outside Temp'!B6658, IF(CECCZ="CZ13",'Outside Temp'!B6659))))</f>
        <v>62.13333333</v>
      </c>
      <c r="G6656" s="12">
        <f t="shared" si="3"/>
        <v>1</v>
      </c>
    </row>
    <row r="6657" ht="15.75" customHeight="1">
      <c r="A6657" s="13">
        <v>42194.364583333336</v>
      </c>
      <c r="B6657" s="73">
        <f t="shared" si="1"/>
        <v>42194</v>
      </c>
      <c r="C6657" s="74">
        <f>IF(NewCustomer="Yes", IF(COUNTIF($I$2:$I$11,B6657)&gt;0,0,WEEKDAY(B6657,2)),IF(COUNTIF($I$2:$I$21,B6657)&gt;0,0,WEEKDAY(B6657,2)))</f>
        <v>4</v>
      </c>
      <c r="D6657" s="74">
        <f t="shared" si="2"/>
        <v>8</v>
      </c>
      <c r="E6657" s="12">
        <f>IFERROR(VLOOKUP(A6657,'IDAR Meter Data'!$A:$B,2,1),"")</f>
        <v>193</v>
      </c>
      <c r="F6657" s="75">
        <f>IF(CECCZ="CZ03",'Outside Temp'!B6657,IF(CECCZ="CZ04",'Outside Temp'!B6658,IF(CECCZ="CZ12",'Outside Temp'!B6659, IF(CECCZ="CZ13",'Outside Temp'!B6660))))</f>
        <v>62.63333333</v>
      </c>
      <c r="G6657" s="12">
        <f t="shared" si="3"/>
        <v>1</v>
      </c>
    </row>
    <row r="6658" ht="15.75" customHeight="1">
      <c r="A6658" s="13">
        <v>42194.375</v>
      </c>
      <c r="B6658" s="73">
        <f t="shared" si="1"/>
        <v>42194</v>
      </c>
      <c r="C6658" s="74">
        <f>IF(NewCustomer="Yes", IF(COUNTIF($I$2:$I$11,B6658)&gt;0,0,WEEKDAY(B6658,2)),IF(COUNTIF($I$2:$I$21,B6658)&gt;0,0,WEEKDAY(B6658,2)))</f>
        <v>4</v>
      </c>
      <c r="D6658" s="74">
        <f t="shared" si="2"/>
        <v>9</v>
      </c>
      <c r="E6658" s="12">
        <f>IFERROR(VLOOKUP(A6658,'IDAR Meter Data'!$A:$B,2,1),"")</f>
        <v>203</v>
      </c>
      <c r="F6658" s="75">
        <f>IF(CECCZ="CZ03",'Outside Temp'!B6658,IF(CECCZ="CZ04",'Outside Temp'!B6659,IF(CECCZ="CZ12",'Outside Temp'!B6660, IF(CECCZ="CZ13",'Outside Temp'!B6661))))</f>
        <v>63</v>
      </c>
      <c r="G6658" s="12">
        <f t="shared" si="3"/>
        <v>1</v>
      </c>
    </row>
    <row r="6659" ht="15.75" customHeight="1">
      <c r="A6659" s="13">
        <v>42194.385416666664</v>
      </c>
      <c r="B6659" s="73">
        <f t="shared" si="1"/>
        <v>42194</v>
      </c>
      <c r="C6659" s="74">
        <f>IF(NewCustomer="Yes", IF(COUNTIF($I$2:$I$11,B6659)&gt;0,0,WEEKDAY(B6659,2)),IF(COUNTIF($I$2:$I$21,B6659)&gt;0,0,WEEKDAY(B6659,2)))</f>
        <v>4</v>
      </c>
      <c r="D6659" s="74">
        <f t="shared" si="2"/>
        <v>9</v>
      </c>
      <c r="E6659" s="12">
        <f>IFERROR(VLOOKUP(A6659,'IDAR Meter Data'!$A:$B,2,1),"")</f>
        <v>199</v>
      </c>
      <c r="F6659" s="75">
        <f>IF(CECCZ="CZ03",'Outside Temp'!B6659,IF(CECCZ="CZ04",'Outside Temp'!B6660,IF(CECCZ="CZ12",'Outside Temp'!B6661, IF(CECCZ="CZ13",'Outside Temp'!B6662))))</f>
        <v>63</v>
      </c>
      <c r="G6659" s="12">
        <f t="shared" si="3"/>
        <v>1</v>
      </c>
    </row>
    <row r="6660" ht="15.75" customHeight="1">
      <c r="A6660" s="13">
        <v>42194.395833333336</v>
      </c>
      <c r="B6660" s="73">
        <f t="shared" si="1"/>
        <v>42194</v>
      </c>
      <c r="C6660" s="74">
        <f>IF(NewCustomer="Yes", IF(COUNTIF($I$2:$I$11,B6660)&gt;0,0,WEEKDAY(B6660,2)),IF(COUNTIF($I$2:$I$21,B6660)&gt;0,0,WEEKDAY(B6660,2)))</f>
        <v>4</v>
      </c>
      <c r="D6660" s="74">
        <f t="shared" si="2"/>
        <v>9</v>
      </c>
      <c r="E6660" s="12">
        <f>IFERROR(VLOOKUP(A6660,'IDAR Meter Data'!$A:$B,2,1),"")</f>
        <v>195</v>
      </c>
      <c r="F6660" s="75">
        <f>IF(CECCZ="CZ03",'Outside Temp'!B6660,IF(CECCZ="CZ04",'Outside Temp'!B6661,IF(CECCZ="CZ12",'Outside Temp'!B6662, IF(CECCZ="CZ13",'Outside Temp'!B6663))))</f>
        <v>63</v>
      </c>
      <c r="G6660" s="12">
        <f t="shared" si="3"/>
        <v>1</v>
      </c>
    </row>
    <row r="6661" ht="15.75" customHeight="1">
      <c r="A6661" s="13">
        <v>42194.40625</v>
      </c>
      <c r="B6661" s="73">
        <f t="shared" si="1"/>
        <v>42194</v>
      </c>
      <c r="C6661" s="74">
        <f>IF(NewCustomer="Yes", IF(COUNTIF($I$2:$I$11,B6661)&gt;0,0,WEEKDAY(B6661,2)),IF(COUNTIF($I$2:$I$21,B6661)&gt;0,0,WEEKDAY(B6661,2)))</f>
        <v>4</v>
      </c>
      <c r="D6661" s="74">
        <f t="shared" si="2"/>
        <v>9</v>
      </c>
      <c r="E6661" s="12">
        <f>IFERROR(VLOOKUP(A6661,'IDAR Meter Data'!$A:$B,2,1),"")</f>
        <v>203</v>
      </c>
      <c r="F6661" s="75">
        <f>IF(CECCZ="CZ03",'Outside Temp'!B6661,IF(CECCZ="CZ04",'Outside Temp'!B6662,IF(CECCZ="CZ12",'Outside Temp'!B6663, IF(CECCZ="CZ13",'Outside Temp'!B6664))))</f>
        <v>63</v>
      </c>
      <c r="G6661" s="12">
        <f t="shared" si="3"/>
        <v>1</v>
      </c>
    </row>
    <row r="6662" ht="15.75" customHeight="1">
      <c r="A6662" s="13">
        <v>42194.416666666664</v>
      </c>
      <c r="B6662" s="73">
        <f t="shared" si="1"/>
        <v>42194</v>
      </c>
      <c r="C6662" s="74">
        <f>IF(NewCustomer="Yes", IF(COUNTIF($I$2:$I$11,B6662)&gt;0,0,WEEKDAY(B6662,2)),IF(COUNTIF($I$2:$I$21,B6662)&gt;0,0,WEEKDAY(B6662,2)))</f>
        <v>4</v>
      </c>
      <c r="D6662" s="74">
        <f t="shared" si="2"/>
        <v>10</v>
      </c>
      <c r="E6662" s="12">
        <f>IFERROR(VLOOKUP(A6662,'IDAR Meter Data'!$A:$B,2,1),"")</f>
        <v>200</v>
      </c>
      <c r="F6662" s="75">
        <f>IF(CECCZ="CZ03",'Outside Temp'!B6662,IF(CECCZ="CZ04",'Outside Temp'!B6663,IF(CECCZ="CZ12",'Outside Temp'!B6664, IF(CECCZ="CZ13",'Outside Temp'!B6665))))</f>
        <v>63.2</v>
      </c>
      <c r="G6662" s="12">
        <f t="shared" si="3"/>
        <v>1</v>
      </c>
    </row>
    <row r="6663" ht="15.75" customHeight="1">
      <c r="A6663" s="13">
        <v>42194.427083333336</v>
      </c>
      <c r="B6663" s="73">
        <f t="shared" si="1"/>
        <v>42194</v>
      </c>
      <c r="C6663" s="74">
        <f>IF(NewCustomer="Yes", IF(COUNTIF($I$2:$I$11,B6663)&gt;0,0,WEEKDAY(B6663,2)),IF(COUNTIF($I$2:$I$21,B6663)&gt;0,0,WEEKDAY(B6663,2)))</f>
        <v>4</v>
      </c>
      <c r="D6663" s="74">
        <f t="shared" si="2"/>
        <v>10</v>
      </c>
      <c r="E6663" s="12">
        <f>IFERROR(VLOOKUP(A6663,'IDAR Meter Data'!$A:$B,2,1),"")</f>
        <v>213</v>
      </c>
      <c r="F6663" s="75">
        <f>IF(CECCZ="CZ03",'Outside Temp'!B6663,IF(CECCZ="CZ04",'Outside Temp'!B6664,IF(CECCZ="CZ12",'Outside Temp'!B6665, IF(CECCZ="CZ13",'Outside Temp'!B6666))))</f>
        <v>63.95</v>
      </c>
      <c r="G6663" s="12">
        <f t="shared" si="3"/>
        <v>1</v>
      </c>
    </row>
    <row r="6664" ht="15.75" customHeight="1">
      <c r="A6664" s="13">
        <v>42194.4375</v>
      </c>
      <c r="B6664" s="73">
        <f t="shared" si="1"/>
        <v>42194</v>
      </c>
      <c r="C6664" s="74">
        <f>IF(NewCustomer="Yes", IF(COUNTIF($I$2:$I$11,B6664)&gt;0,0,WEEKDAY(B6664,2)),IF(COUNTIF($I$2:$I$21,B6664)&gt;0,0,WEEKDAY(B6664,2)))</f>
        <v>4</v>
      </c>
      <c r="D6664" s="74">
        <f t="shared" si="2"/>
        <v>10</v>
      </c>
      <c r="E6664" s="12">
        <f>IFERROR(VLOOKUP(A6664,'IDAR Meter Data'!$A:$B,2,1),"")</f>
        <v>214</v>
      </c>
      <c r="F6664" s="75">
        <f>IF(CECCZ="CZ03",'Outside Temp'!B6664,IF(CECCZ="CZ04",'Outside Temp'!B6665,IF(CECCZ="CZ12",'Outside Temp'!B6666, IF(CECCZ="CZ13",'Outside Temp'!B6667))))</f>
        <v>64.7</v>
      </c>
      <c r="G6664" s="12">
        <f t="shared" si="3"/>
        <v>1</v>
      </c>
    </row>
    <row r="6665" ht="15.75" customHeight="1">
      <c r="A6665" s="13">
        <v>42194.447916666664</v>
      </c>
      <c r="B6665" s="73">
        <f t="shared" si="1"/>
        <v>42194</v>
      </c>
      <c r="C6665" s="74">
        <f>IF(NewCustomer="Yes", IF(COUNTIF($I$2:$I$11,B6665)&gt;0,0,WEEKDAY(B6665,2)),IF(COUNTIF($I$2:$I$21,B6665)&gt;0,0,WEEKDAY(B6665,2)))</f>
        <v>4</v>
      </c>
      <c r="D6665" s="74">
        <f t="shared" si="2"/>
        <v>10</v>
      </c>
      <c r="E6665" s="12">
        <f>IFERROR(VLOOKUP(A6665,'IDAR Meter Data'!$A:$B,2,1),"")</f>
        <v>208</v>
      </c>
      <c r="F6665" s="75">
        <f>IF(CECCZ="CZ03",'Outside Temp'!B6665,IF(CECCZ="CZ04",'Outside Temp'!B6666,IF(CECCZ="CZ12",'Outside Temp'!B6667, IF(CECCZ="CZ13",'Outside Temp'!B6668))))</f>
        <v>65.45</v>
      </c>
      <c r="G6665" s="12">
        <f t="shared" si="3"/>
        <v>2</v>
      </c>
    </row>
    <row r="6666" ht="15.75" customHeight="1">
      <c r="A6666" s="13">
        <v>42194.458333333336</v>
      </c>
      <c r="B6666" s="73">
        <f t="shared" si="1"/>
        <v>42194</v>
      </c>
      <c r="C6666" s="74">
        <f>IF(NewCustomer="Yes", IF(COUNTIF($I$2:$I$11,B6666)&gt;0,0,WEEKDAY(B6666,2)),IF(COUNTIF($I$2:$I$21,B6666)&gt;0,0,WEEKDAY(B6666,2)))</f>
        <v>4</v>
      </c>
      <c r="D6666" s="74">
        <f t="shared" si="2"/>
        <v>11</v>
      </c>
      <c r="E6666" s="12">
        <f>IFERROR(VLOOKUP(A6666,'IDAR Meter Data'!$A:$B,2,1),"")</f>
        <v>213</v>
      </c>
      <c r="F6666" s="75">
        <f>IF(CECCZ="CZ03",'Outside Temp'!B6666,IF(CECCZ="CZ04",'Outside Temp'!B6667,IF(CECCZ="CZ12",'Outside Temp'!B6668, IF(CECCZ="CZ13",'Outside Temp'!B6669))))</f>
        <v>66</v>
      </c>
      <c r="G6666" s="12">
        <f t="shared" si="3"/>
        <v>2</v>
      </c>
    </row>
    <row r="6667" ht="15.75" customHeight="1">
      <c r="A6667" s="13">
        <v>42194.46875</v>
      </c>
      <c r="B6667" s="73">
        <f t="shared" si="1"/>
        <v>42194</v>
      </c>
      <c r="C6667" s="74">
        <f>IF(NewCustomer="Yes", IF(COUNTIF($I$2:$I$11,B6667)&gt;0,0,WEEKDAY(B6667,2)),IF(COUNTIF($I$2:$I$21,B6667)&gt;0,0,WEEKDAY(B6667,2)))</f>
        <v>4</v>
      </c>
      <c r="D6667" s="74">
        <f t="shared" si="2"/>
        <v>11</v>
      </c>
      <c r="E6667" s="12">
        <f>IFERROR(VLOOKUP(A6667,'IDAR Meter Data'!$A:$B,2,1),"")</f>
        <v>214</v>
      </c>
      <c r="F6667" s="75">
        <f>IF(CECCZ="CZ03",'Outside Temp'!B6667,IF(CECCZ="CZ04",'Outside Temp'!B6668,IF(CECCZ="CZ12",'Outside Temp'!B6669, IF(CECCZ="CZ13",'Outside Temp'!B6670))))</f>
        <v>66</v>
      </c>
      <c r="G6667" s="12">
        <f t="shared" si="3"/>
        <v>2</v>
      </c>
    </row>
    <row r="6668" ht="15.75" customHeight="1">
      <c r="A6668" s="13">
        <v>42194.479166666664</v>
      </c>
      <c r="B6668" s="73">
        <f t="shared" si="1"/>
        <v>42194</v>
      </c>
      <c r="C6668" s="74">
        <f>IF(NewCustomer="Yes", IF(COUNTIF($I$2:$I$11,B6668)&gt;0,0,WEEKDAY(B6668,2)),IF(COUNTIF($I$2:$I$21,B6668)&gt;0,0,WEEKDAY(B6668,2)))</f>
        <v>4</v>
      </c>
      <c r="D6668" s="74">
        <f t="shared" si="2"/>
        <v>11</v>
      </c>
      <c r="E6668" s="12">
        <f>IFERROR(VLOOKUP(A6668,'IDAR Meter Data'!$A:$B,2,1),"")</f>
        <v>207</v>
      </c>
      <c r="F6668" s="75">
        <f>IF(CECCZ="CZ03",'Outside Temp'!B6668,IF(CECCZ="CZ04",'Outside Temp'!B6669,IF(CECCZ="CZ12",'Outside Temp'!B6670, IF(CECCZ="CZ13",'Outside Temp'!B6671))))</f>
        <v>66.27777778</v>
      </c>
      <c r="G6668" s="12">
        <f t="shared" si="3"/>
        <v>2</v>
      </c>
    </row>
    <row r="6669" ht="15.75" customHeight="1">
      <c r="A6669" s="13">
        <v>42194.489583333336</v>
      </c>
      <c r="B6669" s="73">
        <f t="shared" si="1"/>
        <v>42194</v>
      </c>
      <c r="C6669" s="74">
        <f>IF(NewCustomer="Yes", IF(COUNTIF($I$2:$I$11,B6669)&gt;0,0,WEEKDAY(B6669,2)),IF(COUNTIF($I$2:$I$21,B6669)&gt;0,0,WEEKDAY(B6669,2)))</f>
        <v>4</v>
      </c>
      <c r="D6669" s="74">
        <f t="shared" si="2"/>
        <v>11</v>
      </c>
      <c r="E6669" s="12">
        <f>IFERROR(VLOOKUP(A6669,'IDAR Meter Data'!$A:$B,2,1),"")</f>
        <v>217</v>
      </c>
      <c r="F6669" s="75">
        <f>IF(CECCZ="CZ03",'Outside Temp'!B6669,IF(CECCZ="CZ04",'Outside Temp'!B6670,IF(CECCZ="CZ12",'Outside Temp'!B6671, IF(CECCZ="CZ13",'Outside Temp'!B6672))))</f>
        <v>66.69444444</v>
      </c>
      <c r="G6669" s="12">
        <f t="shared" si="3"/>
        <v>2</v>
      </c>
    </row>
    <row r="6670" ht="15.75" customHeight="1">
      <c r="A6670" s="13">
        <v>42194.5</v>
      </c>
      <c r="B6670" s="73">
        <f t="shared" si="1"/>
        <v>42194</v>
      </c>
      <c r="C6670" s="74">
        <f>IF(NewCustomer="Yes", IF(COUNTIF($I$2:$I$11,B6670)&gt;0,0,WEEKDAY(B6670,2)),IF(COUNTIF($I$2:$I$21,B6670)&gt;0,0,WEEKDAY(B6670,2)))</f>
        <v>4</v>
      </c>
      <c r="D6670" s="74">
        <f t="shared" si="2"/>
        <v>12</v>
      </c>
      <c r="E6670" s="12">
        <f>IFERROR(VLOOKUP(A6670,'IDAR Meter Data'!$A:$B,2,1),"")</f>
        <v>207</v>
      </c>
      <c r="F6670" s="75">
        <f>IF(CECCZ="CZ03",'Outside Temp'!B6670,IF(CECCZ="CZ04",'Outside Temp'!B6671,IF(CECCZ="CZ12",'Outside Temp'!B6672, IF(CECCZ="CZ13",'Outside Temp'!B6673))))</f>
        <v>66.93103448</v>
      </c>
      <c r="G6670" s="12">
        <f t="shared" si="3"/>
        <v>2</v>
      </c>
    </row>
    <row r="6671" ht="15.75" customHeight="1">
      <c r="A6671" s="13">
        <v>42194.510416666664</v>
      </c>
      <c r="B6671" s="73">
        <f t="shared" si="1"/>
        <v>42194</v>
      </c>
      <c r="C6671" s="74">
        <f>IF(NewCustomer="Yes", IF(COUNTIF($I$2:$I$11,B6671)&gt;0,0,WEEKDAY(B6671,2)),IF(COUNTIF($I$2:$I$21,B6671)&gt;0,0,WEEKDAY(B6671,2)))</f>
        <v>4</v>
      </c>
      <c r="D6671" s="74">
        <f t="shared" si="2"/>
        <v>12</v>
      </c>
      <c r="E6671" s="12">
        <f>IFERROR(VLOOKUP(A6671,'IDAR Meter Data'!$A:$B,2,1),"")</f>
        <v>232</v>
      </c>
      <c r="F6671" s="75">
        <f>IF(CECCZ="CZ03",'Outside Temp'!B6671,IF(CECCZ="CZ04",'Outside Temp'!B6672,IF(CECCZ="CZ12",'Outside Temp'!B6673, IF(CECCZ="CZ13",'Outside Temp'!B6674))))</f>
        <v>66.67241379</v>
      </c>
      <c r="G6671" s="12">
        <f t="shared" si="3"/>
        <v>2</v>
      </c>
    </row>
    <row r="6672" ht="15.75" customHeight="1">
      <c r="A6672" s="13">
        <v>42194.520833333336</v>
      </c>
      <c r="B6672" s="73">
        <f t="shared" si="1"/>
        <v>42194</v>
      </c>
      <c r="C6672" s="74">
        <f>IF(NewCustomer="Yes", IF(COUNTIF($I$2:$I$11,B6672)&gt;0,0,WEEKDAY(B6672,2)),IF(COUNTIF($I$2:$I$21,B6672)&gt;0,0,WEEKDAY(B6672,2)))</f>
        <v>4</v>
      </c>
      <c r="D6672" s="74">
        <f t="shared" si="2"/>
        <v>12</v>
      </c>
      <c r="E6672" s="12">
        <f>IFERROR(VLOOKUP(A6672,'IDAR Meter Data'!$A:$B,2,1),"")</f>
        <v>219</v>
      </c>
      <c r="F6672" s="75">
        <f>IF(CECCZ="CZ03",'Outside Temp'!B6672,IF(CECCZ="CZ04",'Outside Temp'!B6673,IF(CECCZ="CZ12",'Outside Temp'!B6674, IF(CECCZ="CZ13",'Outside Temp'!B6675))))</f>
        <v>66.4137931</v>
      </c>
      <c r="G6672" s="12">
        <f t="shared" si="3"/>
        <v>2</v>
      </c>
    </row>
    <row r="6673" ht="15.75" customHeight="1">
      <c r="A6673" s="13">
        <v>42194.53125</v>
      </c>
      <c r="B6673" s="73">
        <f t="shared" si="1"/>
        <v>42194</v>
      </c>
      <c r="C6673" s="74">
        <f>IF(NewCustomer="Yes", IF(COUNTIF($I$2:$I$11,B6673)&gt;0,0,WEEKDAY(B6673,2)),IF(COUNTIF($I$2:$I$21,B6673)&gt;0,0,WEEKDAY(B6673,2)))</f>
        <v>4</v>
      </c>
      <c r="D6673" s="74">
        <f t="shared" si="2"/>
        <v>12</v>
      </c>
      <c r="E6673" s="12">
        <f>IFERROR(VLOOKUP(A6673,'IDAR Meter Data'!$A:$B,2,1),"")</f>
        <v>220</v>
      </c>
      <c r="F6673" s="75">
        <f>IF(CECCZ="CZ03",'Outside Temp'!B6673,IF(CECCZ="CZ04",'Outside Temp'!B6674,IF(CECCZ="CZ12",'Outside Temp'!B6675, IF(CECCZ="CZ13",'Outside Temp'!B6676))))</f>
        <v>66.15517241</v>
      </c>
      <c r="G6673" s="12">
        <f t="shared" si="3"/>
        <v>2</v>
      </c>
    </row>
    <row r="6674" ht="15.75" customHeight="1">
      <c r="A6674" s="13">
        <v>42194.541666666664</v>
      </c>
      <c r="B6674" s="73">
        <f t="shared" si="1"/>
        <v>42194</v>
      </c>
      <c r="C6674" s="74">
        <f>IF(NewCustomer="Yes", IF(COUNTIF($I$2:$I$11,B6674)&gt;0,0,WEEKDAY(B6674,2)),IF(COUNTIF($I$2:$I$21,B6674)&gt;0,0,WEEKDAY(B6674,2)))</f>
        <v>4</v>
      </c>
      <c r="D6674" s="74">
        <f t="shared" si="2"/>
        <v>13</v>
      </c>
      <c r="E6674" s="12">
        <f>IFERROR(VLOOKUP(A6674,'IDAR Meter Data'!$A:$B,2,1),"")</f>
        <v>224</v>
      </c>
      <c r="F6674" s="75">
        <f>IF(CECCZ="CZ03",'Outside Temp'!B6674,IF(CECCZ="CZ04",'Outside Temp'!B6675,IF(CECCZ="CZ12",'Outside Temp'!B6676, IF(CECCZ="CZ13",'Outside Temp'!B6677))))</f>
        <v>66.93333333</v>
      </c>
      <c r="G6674" s="12">
        <f t="shared" si="3"/>
        <v>2</v>
      </c>
    </row>
    <row r="6675" ht="15.75" customHeight="1">
      <c r="A6675" s="13">
        <v>42194.552083333336</v>
      </c>
      <c r="B6675" s="73">
        <f t="shared" si="1"/>
        <v>42194</v>
      </c>
      <c r="C6675" s="74">
        <f>IF(NewCustomer="Yes", IF(COUNTIF($I$2:$I$11,B6675)&gt;0,0,WEEKDAY(B6675,2)),IF(COUNTIF($I$2:$I$21,B6675)&gt;0,0,WEEKDAY(B6675,2)))</f>
        <v>4</v>
      </c>
      <c r="D6675" s="74">
        <f t="shared" si="2"/>
        <v>13</v>
      </c>
      <c r="E6675" s="12">
        <f>IFERROR(VLOOKUP(A6675,'IDAR Meter Data'!$A:$B,2,1),"")</f>
        <v>226</v>
      </c>
      <c r="F6675" s="75">
        <f>IF(CECCZ="CZ03",'Outside Temp'!B6675,IF(CECCZ="CZ04",'Outside Temp'!B6676,IF(CECCZ="CZ12",'Outside Temp'!B6677, IF(CECCZ="CZ13",'Outside Temp'!B6678))))</f>
        <v>66.68333333</v>
      </c>
      <c r="G6675" s="12">
        <f t="shared" si="3"/>
        <v>2</v>
      </c>
    </row>
    <row r="6676" ht="15.75" customHeight="1">
      <c r="A6676" s="13">
        <v>42194.5625</v>
      </c>
      <c r="B6676" s="73">
        <f t="shared" si="1"/>
        <v>42194</v>
      </c>
      <c r="C6676" s="74">
        <f>IF(NewCustomer="Yes", IF(COUNTIF($I$2:$I$11,B6676)&gt;0,0,WEEKDAY(B6676,2)),IF(COUNTIF($I$2:$I$21,B6676)&gt;0,0,WEEKDAY(B6676,2)))</f>
        <v>4</v>
      </c>
      <c r="D6676" s="74">
        <f t="shared" si="2"/>
        <v>13</v>
      </c>
      <c r="E6676" s="12">
        <f>IFERROR(VLOOKUP(A6676,'IDAR Meter Data'!$A:$B,2,1),"")</f>
        <v>230</v>
      </c>
      <c r="F6676" s="75">
        <f>IF(CECCZ="CZ03",'Outside Temp'!B6676,IF(CECCZ="CZ04",'Outside Temp'!B6677,IF(CECCZ="CZ12",'Outside Temp'!B6678, IF(CECCZ="CZ13",'Outside Temp'!B6679))))</f>
        <v>66.43333333</v>
      </c>
      <c r="G6676" s="12">
        <f t="shared" si="3"/>
        <v>2</v>
      </c>
    </row>
    <row r="6677" ht="15.75" customHeight="1">
      <c r="A6677" s="13">
        <v>42194.572916666664</v>
      </c>
      <c r="B6677" s="73">
        <f t="shared" si="1"/>
        <v>42194</v>
      </c>
      <c r="C6677" s="74">
        <f>IF(NewCustomer="Yes", IF(COUNTIF($I$2:$I$11,B6677)&gt;0,0,WEEKDAY(B6677,2)),IF(COUNTIF($I$2:$I$21,B6677)&gt;0,0,WEEKDAY(B6677,2)))</f>
        <v>4</v>
      </c>
      <c r="D6677" s="74">
        <f t="shared" si="2"/>
        <v>13</v>
      </c>
      <c r="E6677" s="12">
        <f>IFERROR(VLOOKUP(A6677,'IDAR Meter Data'!$A:$B,2,1),"")</f>
        <v>234</v>
      </c>
      <c r="F6677" s="75">
        <f>IF(CECCZ="CZ03",'Outside Temp'!B6677,IF(CECCZ="CZ04",'Outside Temp'!B6678,IF(CECCZ="CZ12",'Outside Temp'!B6679, IF(CECCZ="CZ13",'Outside Temp'!B6680))))</f>
        <v>66.18333333</v>
      </c>
      <c r="G6677" s="12">
        <f t="shared" si="3"/>
        <v>2</v>
      </c>
    </row>
    <row r="6678" ht="15.75" customHeight="1">
      <c r="A6678" s="13">
        <v>42194.583333333336</v>
      </c>
      <c r="B6678" s="73">
        <f t="shared" si="1"/>
        <v>42194</v>
      </c>
      <c r="C6678" s="74">
        <f>IF(NewCustomer="Yes", IF(COUNTIF($I$2:$I$11,B6678)&gt;0,0,WEEKDAY(B6678,2)),IF(COUNTIF($I$2:$I$21,B6678)&gt;0,0,WEEKDAY(B6678,2)))</f>
        <v>4</v>
      </c>
      <c r="D6678" s="74">
        <f t="shared" si="2"/>
        <v>14</v>
      </c>
      <c r="E6678" s="12">
        <f>IFERROR(VLOOKUP(A6678,'IDAR Meter Data'!$A:$B,2,1),"")</f>
        <v>229</v>
      </c>
      <c r="F6678" s="75">
        <f>IF(CECCZ="CZ03",'Outside Temp'!B6678,IF(CECCZ="CZ04",'Outside Temp'!B6679,IF(CECCZ="CZ12",'Outside Temp'!B6680, IF(CECCZ="CZ13",'Outside Temp'!B6681))))</f>
        <v>65.8</v>
      </c>
      <c r="G6678" s="12">
        <f t="shared" si="3"/>
        <v>2</v>
      </c>
    </row>
    <row r="6679" ht="15.75" customHeight="1">
      <c r="A6679" s="13">
        <v>42194.59375</v>
      </c>
      <c r="B6679" s="73">
        <f t="shared" si="1"/>
        <v>42194</v>
      </c>
      <c r="C6679" s="74">
        <f>IF(NewCustomer="Yes", IF(COUNTIF($I$2:$I$11,B6679)&gt;0,0,WEEKDAY(B6679,2)),IF(COUNTIF($I$2:$I$21,B6679)&gt;0,0,WEEKDAY(B6679,2)))</f>
        <v>4</v>
      </c>
      <c r="D6679" s="74">
        <f t="shared" si="2"/>
        <v>14</v>
      </c>
      <c r="E6679" s="12">
        <f>IFERROR(VLOOKUP(A6679,'IDAR Meter Data'!$A:$B,2,1),"")</f>
        <v>235</v>
      </c>
      <c r="F6679" s="75">
        <f>IF(CECCZ="CZ03",'Outside Temp'!B6679,IF(CECCZ="CZ04",'Outside Temp'!B6680,IF(CECCZ="CZ12",'Outside Temp'!B6681, IF(CECCZ="CZ13",'Outside Temp'!B6682))))</f>
        <v>65.05</v>
      </c>
      <c r="G6679" s="12">
        <f t="shared" si="3"/>
        <v>2</v>
      </c>
    </row>
    <row r="6680" ht="15.75" customHeight="1">
      <c r="A6680" s="13">
        <v>42194.604166666664</v>
      </c>
      <c r="B6680" s="73">
        <f t="shared" si="1"/>
        <v>42194</v>
      </c>
      <c r="C6680" s="74">
        <f>IF(NewCustomer="Yes", IF(COUNTIF($I$2:$I$11,B6680)&gt;0,0,WEEKDAY(B6680,2)),IF(COUNTIF($I$2:$I$21,B6680)&gt;0,0,WEEKDAY(B6680,2)))</f>
        <v>4</v>
      </c>
      <c r="D6680" s="74">
        <f t="shared" si="2"/>
        <v>14</v>
      </c>
      <c r="E6680" s="12">
        <f>IFERROR(VLOOKUP(A6680,'IDAR Meter Data'!$A:$B,2,1),"")</f>
        <v>238</v>
      </c>
      <c r="F6680" s="75">
        <f>IF(CECCZ="CZ03",'Outside Temp'!B6680,IF(CECCZ="CZ04",'Outside Temp'!B6681,IF(CECCZ="CZ12",'Outside Temp'!B6682, IF(CECCZ="CZ13",'Outside Temp'!B6683))))</f>
        <v>64.3</v>
      </c>
      <c r="G6680" s="12">
        <f t="shared" si="3"/>
        <v>1</v>
      </c>
    </row>
    <row r="6681" ht="15.75" customHeight="1">
      <c r="A6681" s="13">
        <v>42194.614583333336</v>
      </c>
      <c r="B6681" s="73">
        <f t="shared" si="1"/>
        <v>42194</v>
      </c>
      <c r="C6681" s="74">
        <f>IF(NewCustomer="Yes", IF(COUNTIF($I$2:$I$11,B6681)&gt;0,0,WEEKDAY(B6681,2)),IF(COUNTIF($I$2:$I$21,B6681)&gt;0,0,WEEKDAY(B6681,2)))</f>
        <v>4</v>
      </c>
      <c r="D6681" s="74">
        <f t="shared" si="2"/>
        <v>14</v>
      </c>
      <c r="E6681" s="12">
        <f>IFERROR(VLOOKUP(A6681,'IDAR Meter Data'!$A:$B,2,1),"")</f>
        <v>232</v>
      </c>
      <c r="F6681" s="75">
        <f>IF(CECCZ="CZ03",'Outside Temp'!B6681,IF(CECCZ="CZ04",'Outside Temp'!B6682,IF(CECCZ="CZ12",'Outside Temp'!B6683, IF(CECCZ="CZ13",'Outside Temp'!B6684))))</f>
        <v>63.55</v>
      </c>
      <c r="G6681" s="12">
        <f t="shared" si="3"/>
        <v>1</v>
      </c>
    </row>
    <row r="6682" ht="15.75" customHeight="1">
      <c r="A6682" s="13">
        <v>42194.625</v>
      </c>
      <c r="B6682" s="73">
        <f t="shared" si="1"/>
        <v>42194</v>
      </c>
      <c r="C6682" s="74">
        <f>IF(NewCustomer="Yes", IF(COUNTIF($I$2:$I$11,B6682)&gt;0,0,WEEKDAY(B6682,2)),IF(COUNTIF($I$2:$I$21,B6682)&gt;0,0,WEEKDAY(B6682,2)))</f>
        <v>4</v>
      </c>
      <c r="D6682" s="74">
        <f t="shared" si="2"/>
        <v>15</v>
      </c>
      <c r="E6682" s="12">
        <f>IFERROR(VLOOKUP(A6682,'IDAR Meter Data'!$A:$B,2,1),"")</f>
        <v>241</v>
      </c>
      <c r="F6682" s="75">
        <f>IF(CECCZ="CZ03",'Outside Temp'!B6682,IF(CECCZ="CZ04",'Outside Temp'!B6683,IF(CECCZ="CZ12",'Outside Temp'!B6684, IF(CECCZ="CZ13",'Outside Temp'!B6685))))</f>
        <v>62.93333333</v>
      </c>
      <c r="G6682" s="12">
        <f t="shared" si="3"/>
        <v>1</v>
      </c>
    </row>
    <row r="6683" ht="15.75" customHeight="1">
      <c r="A6683" s="13">
        <v>42194.635416666664</v>
      </c>
      <c r="B6683" s="73">
        <f t="shared" si="1"/>
        <v>42194</v>
      </c>
      <c r="C6683" s="74">
        <f>IF(NewCustomer="Yes", IF(COUNTIF($I$2:$I$11,B6683)&gt;0,0,WEEKDAY(B6683,2)),IF(COUNTIF($I$2:$I$21,B6683)&gt;0,0,WEEKDAY(B6683,2)))</f>
        <v>4</v>
      </c>
      <c r="D6683" s="74">
        <f t="shared" si="2"/>
        <v>15</v>
      </c>
      <c r="E6683" s="12">
        <f>IFERROR(VLOOKUP(A6683,'IDAR Meter Data'!$A:$B,2,1),"")</f>
        <v>242</v>
      </c>
      <c r="F6683" s="75">
        <f>IF(CECCZ="CZ03",'Outside Temp'!B6683,IF(CECCZ="CZ04",'Outside Temp'!B6684,IF(CECCZ="CZ12",'Outside Temp'!B6685, IF(CECCZ="CZ13",'Outside Temp'!B6686))))</f>
        <v>62.68333333</v>
      </c>
      <c r="G6683" s="12">
        <f t="shared" si="3"/>
        <v>1</v>
      </c>
    </row>
    <row r="6684" ht="15.75" customHeight="1">
      <c r="A6684" s="13">
        <v>42194.645833333336</v>
      </c>
      <c r="B6684" s="73">
        <f t="shared" si="1"/>
        <v>42194</v>
      </c>
      <c r="C6684" s="74">
        <f>IF(NewCustomer="Yes", IF(COUNTIF($I$2:$I$11,B6684)&gt;0,0,WEEKDAY(B6684,2)),IF(COUNTIF($I$2:$I$21,B6684)&gt;0,0,WEEKDAY(B6684,2)))</f>
        <v>4</v>
      </c>
      <c r="D6684" s="74">
        <f t="shared" si="2"/>
        <v>15</v>
      </c>
      <c r="E6684" s="12">
        <f>IFERROR(VLOOKUP(A6684,'IDAR Meter Data'!$A:$B,2,1),"")</f>
        <v>248</v>
      </c>
      <c r="F6684" s="75">
        <f>IF(CECCZ="CZ03",'Outside Temp'!B6684,IF(CECCZ="CZ04",'Outside Temp'!B6685,IF(CECCZ="CZ12",'Outside Temp'!B6686, IF(CECCZ="CZ13",'Outside Temp'!B6687))))</f>
        <v>62.43333333</v>
      </c>
      <c r="G6684" s="12">
        <f t="shared" si="3"/>
        <v>1</v>
      </c>
    </row>
    <row r="6685" ht="15.75" customHeight="1">
      <c r="A6685" s="13">
        <v>42194.65625</v>
      </c>
      <c r="B6685" s="73">
        <f t="shared" si="1"/>
        <v>42194</v>
      </c>
      <c r="C6685" s="74">
        <f>IF(NewCustomer="Yes", IF(COUNTIF($I$2:$I$11,B6685)&gt;0,0,WEEKDAY(B6685,2)),IF(COUNTIF($I$2:$I$21,B6685)&gt;0,0,WEEKDAY(B6685,2)))</f>
        <v>4</v>
      </c>
      <c r="D6685" s="74">
        <f t="shared" si="2"/>
        <v>15</v>
      </c>
      <c r="E6685" s="12">
        <f>IFERROR(VLOOKUP(A6685,'IDAR Meter Data'!$A:$B,2,1),"")</f>
        <v>227</v>
      </c>
      <c r="F6685" s="75">
        <f>IF(CECCZ="CZ03",'Outside Temp'!B6685,IF(CECCZ="CZ04",'Outside Temp'!B6686,IF(CECCZ="CZ12",'Outside Temp'!B6687, IF(CECCZ="CZ13",'Outside Temp'!B6688))))</f>
        <v>62.18333333</v>
      </c>
      <c r="G6685" s="12">
        <f t="shared" si="3"/>
        <v>1</v>
      </c>
    </row>
    <row r="6686" ht="15.75" customHeight="1">
      <c r="A6686" s="13">
        <v>42194.666666666664</v>
      </c>
      <c r="B6686" s="73">
        <f t="shared" si="1"/>
        <v>42194</v>
      </c>
      <c r="C6686" s="74">
        <f>IF(NewCustomer="Yes", IF(COUNTIF($I$2:$I$11,B6686)&gt;0,0,WEEKDAY(B6686,2)),IF(COUNTIF($I$2:$I$21,B6686)&gt;0,0,WEEKDAY(B6686,2)))</f>
        <v>4</v>
      </c>
      <c r="D6686" s="74">
        <f t="shared" si="2"/>
        <v>16</v>
      </c>
      <c r="E6686" s="12">
        <f>IFERROR(VLOOKUP(A6686,'IDAR Meter Data'!$A:$B,2,1),"")</f>
        <v>233</v>
      </c>
      <c r="F6686" s="75">
        <f>IF(CECCZ="CZ03",'Outside Temp'!B6686,IF(CECCZ="CZ04",'Outside Temp'!B6687,IF(CECCZ="CZ12",'Outside Temp'!B6688, IF(CECCZ="CZ13",'Outside Temp'!B6689))))</f>
        <v>62.06666667</v>
      </c>
      <c r="G6686" s="12">
        <f t="shared" si="3"/>
        <v>1</v>
      </c>
    </row>
    <row r="6687" ht="15.75" customHeight="1">
      <c r="A6687" s="13">
        <v>42194.677083333336</v>
      </c>
      <c r="B6687" s="73">
        <f t="shared" si="1"/>
        <v>42194</v>
      </c>
      <c r="C6687" s="74">
        <f>IF(NewCustomer="Yes", IF(COUNTIF($I$2:$I$11,B6687)&gt;0,0,WEEKDAY(B6687,2)),IF(COUNTIF($I$2:$I$21,B6687)&gt;0,0,WEEKDAY(B6687,2)))</f>
        <v>4</v>
      </c>
      <c r="D6687" s="74">
        <f t="shared" si="2"/>
        <v>16</v>
      </c>
      <c r="E6687" s="12">
        <f>IFERROR(VLOOKUP(A6687,'IDAR Meter Data'!$A:$B,2,1),"")</f>
        <v>231</v>
      </c>
      <c r="F6687" s="75">
        <f>IF(CECCZ="CZ03",'Outside Temp'!B6687,IF(CECCZ="CZ04",'Outside Temp'!B6688,IF(CECCZ="CZ12",'Outside Temp'!B6689, IF(CECCZ="CZ13",'Outside Temp'!B6690))))</f>
        <v>62.31666667</v>
      </c>
      <c r="G6687" s="12">
        <f t="shared" si="3"/>
        <v>1</v>
      </c>
    </row>
    <row r="6688" ht="15.75" customHeight="1">
      <c r="A6688" s="13">
        <v>42194.6875</v>
      </c>
      <c r="B6688" s="73">
        <f t="shared" si="1"/>
        <v>42194</v>
      </c>
      <c r="C6688" s="74">
        <f>IF(NewCustomer="Yes", IF(COUNTIF($I$2:$I$11,B6688)&gt;0,0,WEEKDAY(B6688,2)),IF(COUNTIF($I$2:$I$21,B6688)&gt;0,0,WEEKDAY(B6688,2)))</f>
        <v>4</v>
      </c>
      <c r="D6688" s="74">
        <f t="shared" si="2"/>
        <v>16</v>
      </c>
      <c r="E6688" s="12">
        <f>IFERROR(VLOOKUP(A6688,'IDAR Meter Data'!$A:$B,2,1),"")</f>
        <v>238</v>
      </c>
      <c r="F6688" s="75">
        <f>IF(CECCZ="CZ03",'Outside Temp'!B6688,IF(CECCZ="CZ04",'Outside Temp'!B6689,IF(CECCZ="CZ12",'Outside Temp'!B6690, IF(CECCZ="CZ13",'Outside Temp'!B6691))))</f>
        <v>62.56666667</v>
      </c>
      <c r="G6688" s="12">
        <f t="shared" si="3"/>
        <v>1</v>
      </c>
    </row>
    <row r="6689" ht="15.75" customHeight="1">
      <c r="A6689" s="13">
        <v>42194.697916666664</v>
      </c>
      <c r="B6689" s="73">
        <f t="shared" si="1"/>
        <v>42194</v>
      </c>
      <c r="C6689" s="74">
        <f>IF(NewCustomer="Yes", IF(COUNTIF($I$2:$I$11,B6689)&gt;0,0,WEEKDAY(B6689,2)),IF(COUNTIF($I$2:$I$21,B6689)&gt;0,0,WEEKDAY(B6689,2)))</f>
        <v>4</v>
      </c>
      <c r="D6689" s="74">
        <f t="shared" si="2"/>
        <v>16</v>
      </c>
      <c r="E6689" s="12">
        <f>IFERROR(VLOOKUP(A6689,'IDAR Meter Data'!$A:$B,2,1),"")</f>
        <v>237</v>
      </c>
      <c r="F6689" s="75">
        <f>IF(CECCZ="CZ03",'Outside Temp'!B6689,IF(CECCZ="CZ04",'Outside Temp'!B6690,IF(CECCZ="CZ12",'Outside Temp'!B6691, IF(CECCZ="CZ13",'Outside Temp'!B6692))))</f>
        <v>62.81666667</v>
      </c>
      <c r="G6689" s="12">
        <f t="shared" si="3"/>
        <v>1</v>
      </c>
    </row>
    <row r="6690" ht="15.75" customHeight="1">
      <c r="A6690" s="13">
        <v>42194.708333333336</v>
      </c>
      <c r="B6690" s="73">
        <f t="shared" si="1"/>
        <v>42194</v>
      </c>
      <c r="C6690" s="74">
        <f>IF(NewCustomer="Yes", IF(COUNTIF($I$2:$I$11,B6690)&gt;0,0,WEEKDAY(B6690,2)),IF(COUNTIF($I$2:$I$21,B6690)&gt;0,0,WEEKDAY(B6690,2)))</f>
        <v>4</v>
      </c>
      <c r="D6690" s="74">
        <f t="shared" si="2"/>
        <v>17</v>
      </c>
      <c r="E6690" s="12">
        <f>IFERROR(VLOOKUP(A6690,'IDAR Meter Data'!$A:$B,2,1),"")</f>
        <v>226</v>
      </c>
      <c r="F6690" s="75">
        <f>IF(CECCZ="CZ03",'Outside Temp'!B6690,IF(CECCZ="CZ04",'Outside Temp'!B6691,IF(CECCZ="CZ12",'Outside Temp'!B6692, IF(CECCZ="CZ13",'Outside Temp'!B6693))))</f>
        <v>63</v>
      </c>
      <c r="G6690" s="12">
        <f t="shared" si="3"/>
        <v>1</v>
      </c>
    </row>
    <row r="6691" ht="15.75" customHeight="1">
      <c r="A6691" s="13">
        <v>42194.71875</v>
      </c>
      <c r="B6691" s="73">
        <f t="shared" si="1"/>
        <v>42194</v>
      </c>
      <c r="C6691" s="74">
        <f>IF(NewCustomer="Yes", IF(COUNTIF($I$2:$I$11,B6691)&gt;0,0,WEEKDAY(B6691,2)),IF(COUNTIF($I$2:$I$21,B6691)&gt;0,0,WEEKDAY(B6691,2)))</f>
        <v>4</v>
      </c>
      <c r="D6691" s="74">
        <f t="shared" si="2"/>
        <v>17</v>
      </c>
      <c r="E6691" s="12">
        <f>IFERROR(VLOOKUP(A6691,'IDAR Meter Data'!$A:$B,2,1),"")</f>
        <v>223</v>
      </c>
      <c r="F6691" s="75">
        <f>IF(CECCZ="CZ03",'Outside Temp'!B6691,IF(CECCZ="CZ04",'Outside Temp'!B6692,IF(CECCZ="CZ12",'Outside Temp'!B6693, IF(CECCZ="CZ13",'Outside Temp'!B6694))))</f>
        <v>63</v>
      </c>
      <c r="G6691" s="12">
        <f t="shared" si="3"/>
        <v>1</v>
      </c>
    </row>
    <row r="6692" ht="15.75" customHeight="1">
      <c r="A6692" s="13">
        <v>42194.729166666664</v>
      </c>
      <c r="B6692" s="73">
        <f t="shared" si="1"/>
        <v>42194</v>
      </c>
      <c r="C6692" s="74">
        <f>IF(NewCustomer="Yes", IF(COUNTIF($I$2:$I$11,B6692)&gt;0,0,WEEKDAY(B6692,2)),IF(COUNTIF($I$2:$I$21,B6692)&gt;0,0,WEEKDAY(B6692,2)))</f>
        <v>4</v>
      </c>
      <c r="D6692" s="74">
        <f t="shared" si="2"/>
        <v>17</v>
      </c>
      <c r="E6692" s="12">
        <f>IFERROR(VLOOKUP(A6692,'IDAR Meter Data'!$A:$B,2,1),"")</f>
        <v>226</v>
      </c>
      <c r="F6692" s="75">
        <f>IF(CECCZ="CZ03",'Outside Temp'!B6692,IF(CECCZ="CZ04",'Outside Temp'!B6693,IF(CECCZ="CZ12",'Outside Temp'!B6694, IF(CECCZ="CZ13",'Outside Temp'!B6695))))</f>
        <v>63</v>
      </c>
      <c r="G6692" s="12">
        <f t="shared" si="3"/>
        <v>1</v>
      </c>
    </row>
    <row r="6693" ht="15.75" customHeight="1">
      <c r="A6693" s="13">
        <v>42194.739583333336</v>
      </c>
      <c r="B6693" s="73">
        <f t="shared" si="1"/>
        <v>42194</v>
      </c>
      <c r="C6693" s="74">
        <f>IF(NewCustomer="Yes", IF(COUNTIF($I$2:$I$11,B6693)&gt;0,0,WEEKDAY(B6693,2)),IF(COUNTIF($I$2:$I$21,B6693)&gt;0,0,WEEKDAY(B6693,2)))</f>
        <v>4</v>
      </c>
      <c r="D6693" s="74">
        <f t="shared" si="2"/>
        <v>17</v>
      </c>
      <c r="E6693" s="12">
        <f>IFERROR(VLOOKUP(A6693,'IDAR Meter Data'!$A:$B,2,1),"")</f>
        <v>216</v>
      </c>
      <c r="F6693" s="75">
        <f>IF(CECCZ="CZ03",'Outside Temp'!B6693,IF(CECCZ="CZ04",'Outside Temp'!B6694,IF(CECCZ="CZ12",'Outside Temp'!B6695, IF(CECCZ="CZ13",'Outside Temp'!B6696))))</f>
        <v>63</v>
      </c>
      <c r="G6693" s="12">
        <f t="shared" si="3"/>
        <v>1</v>
      </c>
    </row>
    <row r="6694" ht="15.75" customHeight="1">
      <c r="A6694" s="13">
        <v>42194.75</v>
      </c>
      <c r="B6694" s="73">
        <f t="shared" si="1"/>
        <v>42194</v>
      </c>
      <c r="C6694" s="74">
        <f>IF(NewCustomer="Yes", IF(COUNTIF($I$2:$I$11,B6694)&gt;0,0,WEEKDAY(B6694,2)),IF(COUNTIF($I$2:$I$21,B6694)&gt;0,0,WEEKDAY(B6694,2)))</f>
        <v>4</v>
      </c>
      <c r="D6694" s="74">
        <f t="shared" si="2"/>
        <v>18</v>
      </c>
      <c r="E6694" s="12">
        <f>IFERROR(VLOOKUP(A6694,'IDAR Meter Data'!$A:$B,2,1),"")</f>
        <v>226</v>
      </c>
      <c r="F6694" s="75">
        <f>IF(CECCZ="CZ03",'Outside Temp'!B6694,IF(CECCZ="CZ04",'Outside Temp'!B6695,IF(CECCZ="CZ12",'Outside Temp'!B6696, IF(CECCZ="CZ13",'Outside Temp'!B6697))))</f>
        <v>62.93333333</v>
      </c>
      <c r="G6694" s="12">
        <f t="shared" si="3"/>
        <v>1</v>
      </c>
    </row>
    <row r="6695" ht="15.75" customHeight="1">
      <c r="A6695" s="13">
        <v>42194.760416666664</v>
      </c>
      <c r="B6695" s="73">
        <f t="shared" si="1"/>
        <v>42194</v>
      </c>
      <c r="C6695" s="74">
        <f>IF(NewCustomer="Yes", IF(COUNTIF($I$2:$I$11,B6695)&gt;0,0,WEEKDAY(B6695,2)),IF(COUNTIF($I$2:$I$21,B6695)&gt;0,0,WEEKDAY(B6695,2)))</f>
        <v>4</v>
      </c>
      <c r="D6695" s="74">
        <f t="shared" si="2"/>
        <v>18</v>
      </c>
      <c r="E6695" s="12">
        <f>IFERROR(VLOOKUP(A6695,'IDAR Meter Data'!$A:$B,2,1),"")</f>
        <v>217</v>
      </c>
      <c r="F6695" s="75">
        <f>IF(CECCZ="CZ03",'Outside Temp'!B6695,IF(CECCZ="CZ04",'Outside Temp'!B6696,IF(CECCZ="CZ12",'Outside Temp'!B6697, IF(CECCZ="CZ13",'Outside Temp'!B6698))))</f>
        <v>62.68333333</v>
      </c>
      <c r="G6695" s="12">
        <f t="shared" si="3"/>
        <v>1</v>
      </c>
    </row>
    <row r="6696" ht="15.75" customHeight="1">
      <c r="A6696" s="13">
        <v>42194.770833333336</v>
      </c>
      <c r="B6696" s="73">
        <f t="shared" si="1"/>
        <v>42194</v>
      </c>
      <c r="C6696" s="74">
        <f>IF(NewCustomer="Yes", IF(COUNTIF($I$2:$I$11,B6696)&gt;0,0,WEEKDAY(B6696,2)),IF(COUNTIF($I$2:$I$21,B6696)&gt;0,0,WEEKDAY(B6696,2)))</f>
        <v>4</v>
      </c>
      <c r="D6696" s="74">
        <f t="shared" si="2"/>
        <v>18</v>
      </c>
      <c r="E6696" s="12">
        <f>IFERROR(VLOOKUP(A6696,'IDAR Meter Data'!$A:$B,2,1),"")</f>
        <v>225</v>
      </c>
      <c r="F6696" s="75">
        <f>IF(CECCZ="CZ03",'Outside Temp'!B6696,IF(CECCZ="CZ04",'Outside Temp'!B6697,IF(CECCZ="CZ12",'Outside Temp'!B6698, IF(CECCZ="CZ13",'Outside Temp'!B6699))))</f>
        <v>62.43333333</v>
      </c>
      <c r="G6696" s="12">
        <f t="shared" si="3"/>
        <v>1</v>
      </c>
    </row>
    <row r="6697" ht="15.75" customHeight="1">
      <c r="A6697" s="13">
        <v>42194.78125</v>
      </c>
      <c r="B6697" s="73">
        <f t="shared" si="1"/>
        <v>42194</v>
      </c>
      <c r="C6697" s="74">
        <f>IF(NewCustomer="Yes", IF(COUNTIF($I$2:$I$11,B6697)&gt;0,0,WEEKDAY(B6697,2)),IF(COUNTIF($I$2:$I$21,B6697)&gt;0,0,WEEKDAY(B6697,2)))</f>
        <v>4</v>
      </c>
      <c r="D6697" s="74">
        <f t="shared" si="2"/>
        <v>18</v>
      </c>
      <c r="E6697" s="12">
        <f>IFERROR(VLOOKUP(A6697,'IDAR Meter Data'!$A:$B,2,1),"")</f>
        <v>217</v>
      </c>
      <c r="F6697" s="75">
        <f>IF(CECCZ="CZ03",'Outside Temp'!B6697,IF(CECCZ="CZ04",'Outside Temp'!B6698,IF(CECCZ="CZ12",'Outside Temp'!B6699, IF(CECCZ="CZ13",'Outside Temp'!B6700))))</f>
        <v>62.18333333</v>
      </c>
      <c r="G6697" s="12">
        <f t="shared" si="3"/>
        <v>1</v>
      </c>
    </row>
    <row r="6698" ht="15.75" customHeight="1">
      <c r="A6698" s="13">
        <v>42194.791666666664</v>
      </c>
      <c r="B6698" s="73">
        <f t="shared" si="1"/>
        <v>42194</v>
      </c>
      <c r="C6698" s="74">
        <f>IF(NewCustomer="Yes", IF(COUNTIF($I$2:$I$11,B6698)&gt;0,0,WEEKDAY(B6698,2)),IF(COUNTIF($I$2:$I$21,B6698)&gt;0,0,WEEKDAY(B6698,2)))</f>
        <v>4</v>
      </c>
      <c r="D6698" s="74">
        <f t="shared" si="2"/>
        <v>19</v>
      </c>
      <c r="E6698" s="12">
        <f>IFERROR(VLOOKUP(A6698,'IDAR Meter Data'!$A:$B,2,1),"")</f>
        <v>210</v>
      </c>
      <c r="F6698" s="75">
        <f>IF(CECCZ="CZ03",'Outside Temp'!B6698,IF(CECCZ="CZ04",'Outside Temp'!B6699,IF(CECCZ="CZ12",'Outside Temp'!B6700, IF(CECCZ="CZ13",'Outside Temp'!B6701))))</f>
        <v>62</v>
      </c>
      <c r="G6698" s="12">
        <f t="shared" si="3"/>
        <v>1</v>
      </c>
    </row>
    <row r="6699" ht="15.75" customHeight="1">
      <c r="A6699" s="13">
        <v>42194.802083333336</v>
      </c>
      <c r="B6699" s="73">
        <f t="shared" si="1"/>
        <v>42194</v>
      </c>
      <c r="C6699" s="74">
        <f>IF(NewCustomer="Yes", IF(COUNTIF($I$2:$I$11,B6699)&gt;0,0,WEEKDAY(B6699,2)),IF(COUNTIF($I$2:$I$21,B6699)&gt;0,0,WEEKDAY(B6699,2)))</f>
        <v>4</v>
      </c>
      <c r="D6699" s="74">
        <f t="shared" si="2"/>
        <v>19</v>
      </c>
      <c r="E6699" s="12">
        <f>IFERROR(VLOOKUP(A6699,'IDAR Meter Data'!$A:$B,2,1),"")</f>
        <v>208</v>
      </c>
      <c r="F6699" s="75">
        <f>IF(CECCZ="CZ03",'Outside Temp'!B6699,IF(CECCZ="CZ04",'Outside Temp'!B6700,IF(CECCZ="CZ12",'Outside Temp'!B6701, IF(CECCZ="CZ13",'Outside Temp'!B6702))))</f>
        <v>62</v>
      </c>
      <c r="G6699" s="12">
        <f t="shared" si="3"/>
        <v>1</v>
      </c>
    </row>
    <row r="6700" ht="15.75" customHeight="1">
      <c r="A6700" s="13">
        <v>42194.8125</v>
      </c>
      <c r="B6700" s="73">
        <f t="shared" si="1"/>
        <v>42194</v>
      </c>
      <c r="C6700" s="74">
        <f>IF(NewCustomer="Yes", IF(COUNTIF($I$2:$I$11,B6700)&gt;0,0,WEEKDAY(B6700,2)),IF(COUNTIF($I$2:$I$21,B6700)&gt;0,0,WEEKDAY(B6700,2)))</f>
        <v>4</v>
      </c>
      <c r="D6700" s="74">
        <f t="shared" si="2"/>
        <v>19</v>
      </c>
      <c r="E6700" s="12">
        <f>IFERROR(VLOOKUP(A6700,'IDAR Meter Data'!$A:$B,2,1),"")</f>
        <v>206</v>
      </c>
      <c r="F6700" s="75">
        <f>IF(CECCZ="CZ03",'Outside Temp'!B6700,IF(CECCZ="CZ04",'Outside Temp'!B6701,IF(CECCZ="CZ12",'Outside Temp'!B6702, IF(CECCZ="CZ13",'Outside Temp'!B6703))))</f>
        <v>62</v>
      </c>
      <c r="G6700" s="12">
        <f t="shared" si="3"/>
        <v>1</v>
      </c>
    </row>
    <row r="6701" ht="15.75" customHeight="1">
      <c r="A6701" s="13">
        <v>42194.822916666664</v>
      </c>
      <c r="B6701" s="73">
        <f t="shared" si="1"/>
        <v>42194</v>
      </c>
      <c r="C6701" s="74">
        <f>IF(NewCustomer="Yes", IF(COUNTIF($I$2:$I$11,B6701)&gt;0,0,WEEKDAY(B6701,2)),IF(COUNTIF($I$2:$I$21,B6701)&gt;0,0,WEEKDAY(B6701,2)))</f>
        <v>4</v>
      </c>
      <c r="D6701" s="74">
        <f t="shared" si="2"/>
        <v>19</v>
      </c>
      <c r="E6701" s="12">
        <f>IFERROR(VLOOKUP(A6701,'IDAR Meter Data'!$A:$B,2,1),"")</f>
        <v>211</v>
      </c>
      <c r="F6701" s="75">
        <f>IF(CECCZ="CZ03",'Outside Temp'!B6701,IF(CECCZ="CZ04",'Outside Temp'!B6702,IF(CECCZ="CZ12",'Outside Temp'!B6703, IF(CECCZ="CZ13",'Outside Temp'!B6704))))</f>
        <v>62</v>
      </c>
      <c r="G6701" s="12">
        <f t="shared" si="3"/>
        <v>1</v>
      </c>
    </row>
    <row r="6702" ht="15.75" customHeight="1">
      <c r="A6702" s="13">
        <v>42194.833333333336</v>
      </c>
      <c r="B6702" s="73">
        <f t="shared" si="1"/>
        <v>42194</v>
      </c>
      <c r="C6702" s="74">
        <f>IF(NewCustomer="Yes", IF(COUNTIF($I$2:$I$11,B6702)&gt;0,0,WEEKDAY(B6702,2)),IF(COUNTIF($I$2:$I$21,B6702)&gt;0,0,WEEKDAY(B6702,2)))</f>
        <v>4</v>
      </c>
      <c r="D6702" s="74">
        <f t="shared" si="2"/>
        <v>20</v>
      </c>
      <c r="E6702" s="12">
        <f>IFERROR(VLOOKUP(A6702,'IDAR Meter Data'!$A:$B,2,1),"")</f>
        <v>214</v>
      </c>
      <c r="F6702" s="75">
        <f>IF(CECCZ="CZ03",'Outside Temp'!B6702,IF(CECCZ="CZ04",'Outside Temp'!B6703,IF(CECCZ="CZ12",'Outside Temp'!B6704, IF(CECCZ="CZ13",'Outside Temp'!B6705))))</f>
        <v>61.93333333</v>
      </c>
      <c r="G6702" s="12">
        <f t="shared" si="3"/>
        <v>1</v>
      </c>
    </row>
    <row r="6703" ht="15.75" customHeight="1">
      <c r="A6703" s="13">
        <v>42194.84375</v>
      </c>
      <c r="B6703" s="73">
        <f t="shared" si="1"/>
        <v>42194</v>
      </c>
      <c r="C6703" s="74">
        <f>IF(NewCustomer="Yes", IF(COUNTIF($I$2:$I$11,B6703)&gt;0,0,WEEKDAY(B6703,2)),IF(COUNTIF($I$2:$I$21,B6703)&gt;0,0,WEEKDAY(B6703,2)))</f>
        <v>4</v>
      </c>
      <c r="D6703" s="74">
        <f t="shared" si="2"/>
        <v>20</v>
      </c>
      <c r="E6703" s="12">
        <f>IFERROR(VLOOKUP(A6703,'IDAR Meter Data'!$A:$B,2,1),"")</f>
        <v>204</v>
      </c>
      <c r="F6703" s="75">
        <f>IF(CECCZ="CZ03",'Outside Temp'!B6703,IF(CECCZ="CZ04",'Outside Temp'!B6704,IF(CECCZ="CZ12",'Outside Temp'!B6705, IF(CECCZ="CZ13",'Outside Temp'!B6706))))</f>
        <v>61.68333333</v>
      </c>
      <c r="G6703" s="12">
        <f t="shared" si="3"/>
        <v>1</v>
      </c>
    </row>
    <row r="6704" ht="15.75" customHeight="1">
      <c r="A6704" s="13">
        <v>42194.854166666664</v>
      </c>
      <c r="B6704" s="73">
        <f t="shared" si="1"/>
        <v>42194</v>
      </c>
      <c r="C6704" s="74">
        <f>IF(NewCustomer="Yes", IF(COUNTIF($I$2:$I$11,B6704)&gt;0,0,WEEKDAY(B6704,2)),IF(COUNTIF($I$2:$I$21,B6704)&gt;0,0,WEEKDAY(B6704,2)))</f>
        <v>4</v>
      </c>
      <c r="D6704" s="74">
        <f t="shared" si="2"/>
        <v>20</v>
      </c>
      <c r="E6704" s="12">
        <f>IFERROR(VLOOKUP(A6704,'IDAR Meter Data'!$A:$B,2,1),"")</f>
        <v>210</v>
      </c>
      <c r="F6704" s="75">
        <f>IF(CECCZ="CZ03",'Outside Temp'!B6704,IF(CECCZ="CZ04",'Outside Temp'!B6705,IF(CECCZ="CZ12",'Outside Temp'!B6706, IF(CECCZ="CZ13",'Outside Temp'!B6707))))</f>
        <v>61.43333333</v>
      </c>
      <c r="G6704" s="12">
        <f t="shared" si="3"/>
        <v>1</v>
      </c>
    </row>
    <row r="6705" ht="15.75" customHeight="1">
      <c r="A6705" s="13">
        <v>42194.864583333336</v>
      </c>
      <c r="B6705" s="73">
        <f t="shared" si="1"/>
        <v>42194</v>
      </c>
      <c r="C6705" s="74">
        <f>IF(NewCustomer="Yes", IF(COUNTIF($I$2:$I$11,B6705)&gt;0,0,WEEKDAY(B6705,2)),IF(COUNTIF($I$2:$I$21,B6705)&gt;0,0,WEEKDAY(B6705,2)))</f>
        <v>4</v>
      </c>
      <c r="D6705" s="74">
        <f t="shared" si="2"/>
        <v>20</v>
      </c>
      <c r="E6705" s="12">
        <f>IFERROR(VLOOKUP(A6705,'IDAR Meter Data'!$A:$B,2,1),"")</f>
        <v>210</v>
      </c>
      <c r="F6705" s="75">
        <f>IF(CECCZ="CZ03",'Outside Temp'!B6705,IF(CECCZ="CZ04",'Outside Temp'!B6706,IF(CECCZ="CZ12",'Outside Temp'!B6707, IF(CECCZ="CZ13",'Outside Temp'!B6708))))</f>
        <v>61.18333333</v>
      </c>
      <c r="G6705" s="12">
        <f t="shared" si="3"/>
        <v>1</v>
      </c>
    </row>
    <row r="6706" ht="15.75" customHeight="1">
      <c r="A6706" s="13">
        <v>42194.875</v>
      </c>
      <c r="B6706" s="73">
        <f t="shared" si="1"/>
        <v>42194</v>
      </c>
      <c r="C6706" s="74">
        <f>IF(NewCustomer="Yes", IF(COUNTIF($I$2:$I$11,B6706)&gt;0,0,WEEKDAY(B6706,2)),IF(COUNTIF($I$2:$I$21,B6706)&gt;0,0,WEEKDAY(B6706,2)))</f>
        <v>4</v>
      </c>
      <c r="D6706" s="74">
        <f t="shared" si="2"/>
        <v>21</v>
      </c>
      <c r="E6706" s="12">
        <f>IFERROR(VLOOKUP(A6706,'IDAR Meter Data'!$A:$B,2,1),"")</f>
        <v>201</v>
      </c>
      <c r="F6706" s="75">
        <f>IF(CECCZ="CZ03",'Outside Temp'!B6706,IF(CECCZ="CZ04",'Outside Temp'!B6707,IF(CECCZ="CZ12",'Outside Temp'!B6708, IF(CECCZ="CZ13",'Outside Temp'!B6709))))</f>
        <v>61</v>
      </c>
      <c r="G6706" s="12">
        <f t="shared" si="3"/>
        <v>1</v>
      </c>
    </row>
    <row r="6707" ht="15.75" customHeight="1">
      <c r="A6707" s="13">
        <v>42194.885416666664</v>
      </c>
      <c r="B6707" s="73">
        <f t="shared" si="1"/>
        <v>42194</v>
      </c>
      <c r="C6707" s="74">
        <f>IF(NewCustomer="Yes", IF(COUNTIF($I$2:$I$11,B6707)&gt;0,0,WEEKDAY(B6707,2)),IF(COUNTIF($I$2:$I$21,B6707)&gt;0,0,WEEKDAY(B6707,2)))</f>
        <v>4</v>
      </c>
      <c r="D6707" s="74">
        <f t="shared" si="2"/>
        <v>21</v>
      </c>
      <c r="E6707" s="12">
        <f>IFERROR(VLOOKUP(A6707,'IDAR Meter Data'!$A:$B,2,1),"")</f>
        <v>187</v>
      </c>
      <c r="F6707" s="75">
        <f>IF(CECCZ="CZ03",'Outside Temp'!B6707,IF(CECCZ="CZ04",'Outside Temp'!B6708,IF(CECCZ="CZ12",'Outside Temp'!B6709, IF(CECCZ="CZ13",'Outside Temp'!B6710))))</f>
        <v>61</v>
      </c>
      <c r="G6707" s="12">
        <f t="shared" si="3"/>
        <v>1</v>
      </c>
    </row>
    <row r="6708" ht="15.75" customHeight="1">
      <c r="A6708" s="13">
        <v>42194.895833333336</v>
      </c>
      <c r="B6708" s="73">
        <f t="shared" si="1"/>
        <v>42194</v>
      </c>
      <c r="C6708" s="74">
        <f>IF(NewCustomer="Yes", IF(COUNTIF($I$2:$I$11,B6708)&gt;0,0,WEEKDAY(B6708,2)),IF(COUNTIF($I$2:$I$21,B6708)&gt;0,0,WEEKDAY(B6708,2)))</f>
        <v>4</v>
      </c>
      <c r="D6708" s="74">
        <f t="shared" si="2"/>
        <v>21</v>
      </c>
      <c r="E6708" s="12">
        <f>IFERROR(VLOOKUP(A6708,'IDAR Meter Data'!$A:$B,2,1),"")</f>
        <v>189</v>
      </c>
      <c r="F6708" s="75">
        <f>IF(CECCZ="CZ03",'Outside Temp'!B6708,IF(CECCZ="CZ04",'Outside Temp'!B6709,IF(CECCZ="CZ12",'Outside Temp'!B6710, IF(CECCZ="CZ13",'Outside Temp'!B6711))))</f>
        <v>61</v>
      </c>
      <c r="G6708" s="12">
        <f t="shared" si="3"/>
        <v>1</v>
      </c>
    </row>
    <row r="6709" ht="15.75" customHeight="1">
      <c r="A6709" s="13">
        <v>42194.90625</v>
      </c>
      <c r="B6709" s="73">
        <f t="shared" si="1"/>
        <v>42194</v>
      </c>
      <c r="C6709" s="74">
        <f>IF(NewCustomer="Yes", IF(COUNTIF($I$2:$I$11,B6709)&gt;0,0,WEEKDAY(B6709,2)),IF(COUNTIF($I$2:$I$21,B6709)&gt;0,0,WEEKDAY(B6709,2)))</f>
        <v>4</v>
      </c>
      <c r="D6709" s="74">
        <f t="shared" si="2"/>
        <v>21</v>
      </c>
      <c r="E6709" s="12">
        <f>IFERROR(VLOOKUP(A6709,'IDAR Meter Data'!$A:$B,2,1),"")</f>
        <v>200</v>
      </c>
      <c r="F6709" s="75">
        <f>IF(CECCZ="CZ03",'Outside Temp'!B6709,IF(CECCZ="CZ04",'Outside Temp'!B6710,IF(CECCZ="CZ12",'Outside Temp'!B6711, IF(CECCZ="CZ13",'Outside Temp'!B6712))))</f>
        <v>61</v>
      </c>
      <c r="G6709" s="12">
        <f t="shared" si="3"/>
        <v>1</v>
      </c>
    </row>
    <row r="6710" ht="15.75" customHeight="1">
      <c r="A6710" s="13">
        <v>42194.916666666664</v>
      </c>
      <c r="B6710" s="73">
        <f t="shared" si="1"/>
        <v>42194</v>
      </c>
      <c r="C6710" s="74">
        <f>IF(NewCustomer="Yes", IF(COUNTIF($I$2:$I$11,B6710)&gt;0,0,WEEKDAY(B6710,2)),IF(COUNTIF($I$2:$I$21,B6710)&gt;0,0,WEEKDAY(B6710,2)))</f>
        <v>4</v>
      </c>
      <c r="D6710" s="74">
        <f t="shared" si="2"/>
        <v>22</v>
      </c>
      <c r="E6710" s="12">
        <f>IFERROR(VLOOKUP(A6710,'IDAR Meter Data'!$A:$B,2,1),"")</f>
        <v>201</v>
      </c>
      <c r="F6710" s="75">
        <f>IF(CECCZ="CZ03",'Outside Temp'!B6710,IF(CECCZ="CZ04",'Outside Temp'!B6711,IF(CECCZ="CZ12",'Outside Temp'!B6712, IF(CECCZ="CZ13",'Outside Temp'!B6713))))</f>
        <v>61</v>
      </c>
      <c r="G6710" s="12">
        <f t="shared" si="3"/>
        <v>1</v>
      </c>
    </row>
    <row r="6711" ht="15.75" customHeight="1">
      <c r="A6711" s="13">
        <v>42194.927083333336</v>
      </c>
      <c r="B6711" s="73">
        <f t="shared" si="1"/>
        <v>42194</v>
      </c>
      <c r="C6711" s="74">
        <f>IF(NewCustomer="Yes", IF(COUNTIF($I$2:$I$11,B6711)&gt;0,0,WEEKDAY(B6711,2)),IF(COUNTIF($I$2:$I$21,B6711)&gt;0,0,WEEKDAY(B6711,2)))</f>
        <v>4</v>
      </c>
      <c r="D6711" s="74">
        <f t="shared" si="2"/>
        <v>22</v>
      </c>
      <c r="E6711" s="12">
        <f>IFERROR(VLOOKUP(A6711,'IDAR Meter Data'!$A:$B,2,1),"")</f>
        <v>190</v>
      </c>
      <c r="F6711" s="75">
        <f>IF(CECCZ="CZ03",'Outside Temp'!B6711,IF(CECCZ="CZ04",'Outside Temp'!B6712,IF(CECCZ="CZ12",'Outside Temp'!B6713, IF(CECCZ="CZ13",'Outside Temp'!B6714))))</f>
        <v>61</v>
      </c>
      <c r="G6711" s="12">
        <f t="shared" si="3"/>
        <v>1</v>
      </c>
    </row>
    <row r="6712" ht="15.75" customHeight="1">
      <c r="A6712" s="13">
        <v>42194.9375</v>
      </c>
      <c r="B6712" s="73">
        <f t="shared" si="1"/>
        <v>42194</v>
      </c>
      <c r="C6712" s="74">
        <f>IF(NewCustomer="Yes", IF(COUNTIF($I$2:$I$11,B6712)&gt;0,0,WEEKDAY(B6712,2)),IF(COUNTIF($I$2:$I$21,B6712)&gt;0,0,WEEKDAY(B6712,2)))</f>
        <v>4</v>
      </c>
      <c r="D6712" s="74">
        <f t="shared" si="2"/>
        <v>22</v>
      </c>
      <c r="E6712" s="12">
        <f>IFERROR(VLOOKUP(A6712,'IDAR Meter Data'!$A:$B,2,1),"")</f>
        <v>196</v>
      </c>
      <c r="F6712" s="75">
        <f>IF(CECCZ="CZ03",'Outside Temp'!B6712,IF(CECCZ="CZ04",'Outside Temp'!B6713,IF(CECCZ="CZ12",'Outside Temp'!B6714, IF(CECCZ="CZ13",'Outside Temp'!B6715))))</f>
        <v>61</v>
      </c>
      <c r="G6712" s="12">
        <f t="shared" si="3"/>
        <v>1</v>
      </c>
    </row>
    <row r="6713" ht="15.75" customHeight="1">
      <c r="A6713" s="13">
        <v>42194.947916666664</v>
      </c>
      <c r="B6713" s="73">
        <f t="shared" si="1"/>
        <v>42194</v>
      </c>
      <c r="C6713" s="74">
        <f>IF(NewCustomer="Yes", IF(COUNTIF($I$2:$I$11,B6713)&gt;0,0,WEEKDAY(B6713,2)),IF(COUNTIF($I$2:$I$21,B6713)&gt;0,0,WEEKDAY(B6713,2)))</f>
        <v>4</v>
      </c>
      <c r="D6713" s="74">
        <f t="shared" si="2"/>
        <v>22</v>
      </c>
      <c r="E6713" s="12">
        <f>IFERROR(VLOOKUP(A6713,'IDAR Meter Data'!$A:$B,2,1),"")</f>
        <v>194</v>
      </c>
      <c r="F6713" s="75">
        <f>IF(CECCZ="CZ03",'Outside Temp'!B6713,IF(CECCZ="CZ04",'Outside Temp'!B6714,IF(CECCZ="CZ12",'Outside Temp'!B6715, IF(CECCZ="CZ13",'Outside Temp'!B6716))))</f>
        <v>61</v>
      </c>
      <c r="G6713" s="12">
        <f t="shared" si="3"/>
        <v>1</v>
      </c>
    </row>
    <row r="6714" ht="15.75" customHeight="1">
      <c r="A6714" s="13">
        <v>42194.958333333336</v>
      </c>
      <c r="B6714" s="73">
        <f t="shared" si="1"/>
        <v>42194</v>
      </c>
      <c r="C6714" s="74">
        <f>IF(NewCustomer="Yes", IF(COUNTIF($I$2:$I$11,B6714)&gt;0,0,WEEKDAY(B6714,2)),IF(COUNTIF($I$2:$I$21,B6714)&gt;0,0,WEEKDAY(B6714,2)))</f>
        <v>4</v>
      </c>
      <c r="D6714" s="74">
        <f t="shared" si="2"/>
        <v>23</v>
      </c>
      <c r="E6714" s="12">
        <f>IFERROR(VLOOKUP(A6714,'IDAR Meter Data'!$A:$B,2,1),"")</f>
        <v>193</v>
      </c>
      <c r="F6714" s="75">
        <f>IF(CECCZ="CZ03",'Outside Temp'!B6714,IF(CECCZ="CZ04",'Outside Temp'!B6715,IF(CECCZ="CZ12",'Outside Temp'!B6716, IF(CECCZ="CZ13",'Outside Temp'!B6717))))</f>
        <v>61</v>
      </c>
      <c r="G6714" s="12">
        <f t="shared" si="3"/>
        <v>1</v>
      </c>
    </row>
    <row r="6715" ht="15.75" customHeight="1">
      <c r="A6715" s="13">
        <v>42194.96875</v>
      </c>
      <c r="B6715" s="73">
        <f t="shared" si="1"/>
        <v>42194</v>
      </c>
      <c r="C6715" s="74">
        <f>IF(NewCustomer="Yes", IF(COUNTIF($I$2:$I$11,B6715)&gt;0,0,WEEKDAY(B6715,2)),IF(COUNTIF($I$2:$I$21,B6715)&gt;0,0,WEEKDAY(B6715,2)))</f>
        <v>4</v>
      </c>
      <c r="D6715" s="74">
        <f t="shared" si="2"/>
        <v>23</v>
      </c>
      <c r="E6715" s="12">
        <f>IFERROR(VLOOKUP(A6715,'IDAR Meter Data'!$A:$B,2,1),"")</f>
        <v>183</v>
      </c>
      <c r="F6715" s="75">
        <f>IF(CECCZ="CZ03",'Outside Temp'!B6715,IF(CECCZ="CZ04",'Outside Temp'!B6716,IF(CECCZ="CZ12",'Outside Temp'!B6717, IF(CECCZ="CZ13",'Outside Temp'!B6718))))</f>
        <v>61</v>
      </c>
      <c r="G6715" s="12">
        <f t="shared" si="3"/>
        <v>1</v>
      </c>
    </row>
    <row r="6716" ht="15.75" customHeight="1">
      <c r="A6716" s="13">
        <v>42194.979166666664</v>
      </c>
      <c r="B6716" s="73">
        <f t="shared" si="1"/>
        <v>42194</v>
      </c>
      <c r="C6716" s="74">
        <f>IF(NewCustomer="Yes", IF(COUNTIF($I$2:$I$11,B6716)&gt;0,0,WEEKDAY(B6716,2)),IF(COUNTIF($I$2:$I$21,B6716)&gt;0,0,WEEKDAY(B6716,2)))</f>
        <v>4</v>
      </c>
      <c r="D6716" s="74">
        <f t="shared" si="2"/>
        <v>23</v>
      </c>
      <c r="E6716" s="12">
        <f>IFERROR(VLOOKUP(A6716,'IDAR Meter Data'!$A:$B,2,1),"")</f>
        <v>188</v>
      </c>
      <c r="F6716" s="75">
        <f>IF(CECCZ="CZ03",'Outside Temp'!B6716,IF(CECCZ="CZ04",'Outside Temp'!B6717,IF(CECCZ="CZ12",'Outside Temp'!B6718, IF(CECCZ="CZ13",'Outside Temp'!B6719))))</f>
        <v>61</v>
      </c>
      <c r="G6716" s="12">
        <f t="shared" si="3"/>
        <v>1</v>
      </c>
    </row>
    <row r="6717" ht="15.75" customHeight="1">
      <c r="A6717" s="13">
        <v>42194.989583333336</v>
      </c>
      <c r="B6717" s="73">
        <f t="shared" si="1"/>
        <v>42194</v>
      </c>
      <c r="C6717" s="74">
        <f>IF(NewCustomer="Yes", IF(COUNTIF($I$2:$I$11,B6717)&gt;0,0,WEEKDAY(B6717,2)),IF(COUNTIF($I$2:$I$21,B6717)&gt;0,0,WEEKDAY(B6717,2)))</f>
        <v>4</v>
      </c>
      <c r="D6717" s="74">
        <f t="shared" si="2"/>
        <v>23</v>
      </c>
      <c r="E6717" s="12">
        <f>IFERROR(VLOOKUP(A6717,'IDAR Meter Data'!$A:$B,2,1),"")</f>
        <v>187</v>
      </c>
      <c r="F6717" s="75">
        <f>IF(CECCZ="CZ03",'Outside Temp'!B6717,IF(CECCZ="CZ04",'Outside Temp'!B6718,IF(CECCZ="CZ12",'Outside Temp'!B6719, IF(CECCZ="CZ13",'Outside Temp'!B6720))))</f>
        <v>61</v>
      </c>
      <c r="G6717" s="12">
        <f t="shared" si="3"/>
        <v>1</v>
      </c>
    </row>
    <row r="6718" ht="15.75" customHeight="1">
      <c r="A6718" s="13">
        <v>42195.0</v>
      </c>
      <c r="B6718" s="73">
        <f t="shared" si="1"/>
        <v>42195</v>
      </c>
      <c r="C6718" s="74">
        <f>IF(NewCustomer="Yes", IF(COUNTIF($I$2:$I$11,B6718)&gt;0,0,WEEKDAY(B6718,2)),IF(COUNTIF($I$2:$I$21,B6718)&gt;0,0,WEEKDAY(B6718,2)))</f>
        <v>5</v>
      </c>
      <c r="D6718" s="74">
        <f t="shared" si="2"/>
        <v>0</v>
      </c>
      <c r="E6718" s="12">
        <f>IFERROR(VLOOKUP(A6718,'IDAR Meter Data'!$A:$B,2,1),"")</f>
        <v>188</v>
      </c>
      <c r="F6718" s="75">
        <f>IF(CECCZ="CZ03",'Outside Temp'!B6718,IF(CECCZ="CZ04",'Outside Temp'!B6719,IF(CECCZ="CZ12",'Outside Temp'!B6720, IF(CECCZ="CZ13",'Outside Temp'!B6721))))</f>
        <v>61</v>
      </c>
      <c r="G6718" s="12">
        <f t="shared" si="3"/>
        <v>1</v>
      </c>
    </row>
    <row r="6719" ht="15.75" customHeight="1">
      <c r="A6719" s="13">
        <v>42195.010416666664</v>
      </c>
      <c r="B6719" s="73">
        <f t="shared" si="1"/>
        <v>42195</v>
      </c>
      <c r="C6719" s="74">
        <f>IF(NewCustomer="Yes", IF(COUNTIF($I$2:$I$11,B6719)&gt;0,0,WEEKDAY(B6719,2)),IF(COUNTIF($I$2:$I$21,B6719)&gt;0,0,WEEKDAY(B6719,2)))</f>
        <v>5</v>
      </c>
      <c r="D6719" s="74">
        <f t="shared" si="2"/>
        <v>0</v>
      </c>
      <c r="E6719" s="12">
        <f>IFERROR(VLOOKUP(A6719,'IDAR Meter Data'!$A:$B,2,1),"")</f>
        <v>197</v>
      </c>
      <c r="F6719" s="75">
        <f>IF(CECCZ="CZ03",'Outside Temp'!B6719,IF(CECCZ="CZ04",'Outside Temp'!B6720,IF(CECCZ="CZ12",'Outside Temp'!B6721, IF(CECCZ="CZ13",'Outside Temp'!B6722))))</f>
        <v>61</v>
      </c>
      <c r="G6719" s="12">
        <f t="shared" si="3"/>
        <v>1</v>
      </c>
    </row>
    <row r="6720" ht="15.75" customHeight="1">
      <c r="A6720" s="13">
        <v>42195.020833333336</v>
      </c>
      <c r="B6720" s="73">
        <f t="shared" si="1"/>
        <v>42195</v>
      </c>
      <c r="C6720" s="74">
        <f>IF(NewCustomer="Yes", IF(COUNTIF($I$2:$I$11,B6720)&gt;0,0,WEEKDAY(B6720,2)),IF(COUNTIF($I$2:$I$21,B6720)&gt;0,0,WEEKDAY(B6720,2)))</f>
        <v>5</v>
      </c>
      <c r="D6720" s="74">
        <f t="shared" si="2"/>
        <v>0</v>
      </c>
      <c r="E6720" s="12">
        <f>IFERROR(VLOOKUP(A6720,'IDAR Meter Data'!$A:$B,2,1),"")</f>
        <v>189</v>
      </c>
      <c r="F6720" s="75">
        <f>IF(CECCZ="CZ03",'Outside Temp'!B6720,IF(CECCZ="CZ04",'Outside Temp'!B6721,IF(CECCZ="CZ12",'Outside Temp'!B6722, IF(CECCZ="CZ13",'Outside Temp'!B6723))))</f>
        <v>61</v>
      </c>
      <c r="G6720" s="12">
        <f t="shared" si="3"/>
        <v>1</v>
      </c>
    </row>
    <row r="6721" ht="15.75" customHeight="1">
      <c r="A6721" s="13">
        <v>42195.03125</v>
      </c>
      <c r="B6721" s="73">
        <f t="shared" si="1"/>
        <v>42195</v>
      </c>
      <c r="C6721" s="74">
        <f>IF(NewCustomer="Yes", IF(COUNTIF($I$2:$I$11,B6721)&gt;0,0,WEEKDAY(B6721,2)),IF(COUNTIF($I$2:$I$21,B6721)&gt;0,0,WEEKDAY(B6721,2)))</f>
        <v>5</v>
      </c>
      <c r="D6721" s="74">
        <f t="shared" si="2"/>
        <v>0</v>
      </c>
      <c r="E6721" s="12">
        <f>IFERROR(VLOOKUP(A6721,'IDAR Meter Data'!$A:$B,2,1),"")</f>
        <v>189</v>
      </c>
      <c r="F6721" s="75">
        <f>IF(CECCZ="CZ03",'Outside Temp'!B6721,IF(CECCZ="CZ04",'Outside Temp'!B6722,IF(CECCZ="CZ12",'Outside Temp'!B6723, IF(CECCZ="CZ13",'Outside Temp'!B6724))))</f>
        <v>61</v>
      </c>
      <c r="G6721" s="12">
        <f t="shared" si="3"/>
        <v>1</v>
      </c>
    </row>
    <row r="6722" ht="15.75" customHeight="1">
      <c r="A6722" s="13">
        <v>42195.041666666664</v>
      </c>
      <c r="B6722" s="73">
        <f t="shared" si="1"/>
        <v>42195</v>
      </c>
      <c r="C6722" s="74">
        <f>IF(NewCustomer="Yes", IF(COUNTIF($I$2:$I$11,B6722)&gt;0,0,WEEKDAY(B6722,2)),IF(COUNTIF($I$2:$I$21,B6722)&gt;0,0,WEEKDAY(B6722,2)))</f>
        <v>5</v>
      </c>
      <c r="D6722" s="74">
        <f t="shared" si="2"/>
        <v>1</v>
      </c>
      <c r="E6722" s="12">
        <f>IFERROR(VLOOKUP(A6722,'IDAR Meter Data'!$A:$B,2,1),"")</f>
        <v>184</v>
      </c>
      <c r="F6722" s="75">
        <f>IF(CECCZ="CZ03",'Outside Temp'!B6722,IF(CECCZ="CZ04",'Outside Temp'!B6723,IF(CECCZ="CZ12",'Outside Temp'!B6724, IF(CECCZ="CZ13",'Outside Temp'!B6725))))</f>
        <v>61</v>
      </c>
      <c r="G6722" s="12">
        <f t="shared" si="3"/>
        <v>1</v>
      </c>
    </row>
    <row r="6723" ht="15.75" customHeight="1">
      <c r="A6723" s="13">
        <v>42195.052083333336</v>
      </c>
      <c r="B6723" s="73">
        <f t="shared" si="1"/>
        <v>42195</v>
      </c>
      <c r="C6723" s="74">
        <f>IF(NewCustomer="Yes", IF(COUNTIF($I$2:$I$11,B6723)&gt;0,0,WEEKDAY(B6723,2)),IF(COUNTIF($I$2:$I$21,B6723)&gt;0,0,WEEKDAY(B6723,2)))</f>
        <v>5</v>
      </c>
      <c r="D6723" s="74">
        <f t="shared" si="2"/>
        <v>1</v>
      </c>
      <c r="E6723" s="12">
        <f>IFERROR(VLOOKUP(A6723,'IDAR Meter Data'!$A:$B,2,1),"")</f>
        <v>194</v>
      </c>
      <c r="F6723" s="75">
        <f>IF(CECCZ="CZ03",'Outside Temp'!B6723,IF(CECCZ="CZ04",'Outside Temp'!B6724,IF(CECCZ="CZ12",'Outside Temp'!B6725, IF(CECCZ="CZ13",'Outside Temp'!B6726))))</f>
        <v>61</v>
      </c>
      <c r="G6723" s="12">
        <f t="shared" si="3"/>
        <v>1</v>
      </c>
    </row>
    <row r="6724" ht="15.75" customHeight="1">
      <c r="A6724" s="13">
        <v>42195.0625</v>
      </c>
      <c r="B6724" s="73">
        <f t="shared" si="1"/>
        <v>42195</v>
      </c>
      <c r="C6724" s="74">
        <f>IF(NewCustomer="Yes", IF(COUNTIF($I$2:$I$11,B6724)&gt;0,0,WEEKDAY(B6724,2)),IF(COUNTIF($I$2:$I$21,B6724)&gt;0,0,WEEKDAY(B6724,2)))</f>
        <v>5</v>
      </c>
      <c r="D6724" s="74">
        <f t="shared" si="2"/>
        <v>1</v>
      </c>
      <c r="E6724" s="12">
        <f>IFERROR(VLOOKUP(A6724,'IDAR Meter Data'!$A:$B,2,1),"")</f>
        <v>194</v>
      </c>
      <c r="F6724" s="75">
        <f>IF(CECCZ="CZ03",'Outside Temp'!B6724,IF(CECCZ="CZ04",'Outside Temp'!B6725,IF(CECCZ="CZ12",'Outside Temp'!B6726, IF(CECCZ="CZ13",'Outside Temp'!B6727))))</f>
        <v>61</v>
      </c>
      <c r="G6724" s="12">
        <f t="shared" si="3"/>
        <v>1</v>
      </c>
    </row>
    <row r="6725" ht="15.75" customHeight="1">
      <c r="A6725" s="13">
        <v>42195.072916666664</v>
      </c>
      <c r="B6725" s="73">
        <f t="shared" si="1"/>
        <v>42195</v>
      </c>
      <c r="C6725" s="74">
        <f>IF(NewCustomer="Yes", IF(COUNTIF($I$2:$I$11,B6725)&gt;0,0,WEEKDAY(B6725,2)),IF(COUNTIF($I$2:$I$21,B6725)&gt;0,0,WEEKDAY(B6725,2)))</f>
        <v>5</v>
      </c>
      <c r="D6725" s="74">
        <f t="shared" si="2"/>
        <v>1</v>
      </c>
      <c r="E6725" s="12">
        <f>IFERROR(VLOOKUP(A6725,'IDAR Meter Data'!$A:$B,2,1),"")</f>
        <v>177</v>
      </c>
      <c r="F6725" s="75">
        <f>IF(CECCZ="CZ03",'Outside Temp'!B6725,IF(CECCZ="CZ04",'Outside Temp'!B6726,IF(CECCZ="CZ12",'Outside Temp'!B6727, IF(CECCZ="CZ13",'Outside Temp'!B6728))))</f>
        <v>61</v>
      </c>
      <c r="G6725" s="12">
        <f t="shared" si="3"/>
        <v>1</v>
      </c>
    </row>
    <row r="6726" ht="15.75" customHeight="1">
      <c r="A6726" s="13">
        <v>42195.083333333336</v>
      </c>
      <c r="B6726" s="73">
        <f t="shared" si="1"/>
        <v>42195</v>
      </c>
      <c r="C6726" s="74">
        <f>IF(NewCustomer="Yes", IF(COUNTIF($I$2:$I$11,B6726)&gt;0,0,WEEKDAY(B6726,2)),IF(COUNTIF($I$2:$I$21,B6726)&gt;0,0,WEEKDAY(B6726,2)))</f>
        <v>5</v>
      </c>
      <c r="D6726" s="74">
        <f t="shared" si="2"/>
        <v>2</v>
      </c>
      <c r="E6726" s="12">
        <f>IFERROR(VLOOKUP(A6726,'IDAR Meter Data'!$A:$B,2,1),"")</f>
        <v>179</v>
      </c>
      <c r="F6726" s="75">
        <f>IF(CECCZ="CZ03",'Outside Temp'!B6726,IF(CECCZ="CZ04",'Outside Temp'!B6727,IF(CECCZ="CZ12",'Outside Temp'!B6728, IF(CECCZ="CZ13",'Outside Temp'!B6729))))</f>
        <v>61</v>
      </c>
      <c r="G6726" s="12">
        <f t="shared" si="3"/>
        <v>1</v>
      </c>
    </row>
    <row r="6727" ht="15.75" customHeight="1">
      <c r="A6727" s="13">
        <v>42195.09375</v>
      </c>
      <c r="B6727" s="73">
        <f t="shared" si="1"/>
        <v>42195</v>
      </c>
      <c r="C6727" s="74">
        <f>IF(NewCustomer="Yes", IF(COUNTIF($I$2:$I$11,B6727)&gt;0,0,WEEKDAY(B6727,2)),IF(COUNTIF($I$2:$I$21,B6727)&gt;0,0,WEEKDAY(B6727,2)))</f>
        <v>5</v>
      </c>
      <c r="D6727" s="74">
        <f t="shared" si="2"/>
        <v>2</v>
      </c>
      <c r="E6727" s="12">
        <f>IFERROR(VLOOKUP(A6727,'IDAR Meter Data'!$A:$B,2,1),"")</f>
        <v>186</v>
      </c>
      <c r="F6727" s="75">
        <f>IF(CECCZ="CZ03",'Outside Temp'!B6727,IF(CECCZ="CZ04",'Outside Temp'!B6728,IF(CECCZ="CZ12",'Outside Temp'!B6729, IF(CECCZ="CZ13",'Outside Temp'!B6730))))</f>
        <v>61</v>
      </c>
      <c r="G6727" s="12">
        <f t="shared" si="3"/>
        <v>1</v>
      </c>
    </row>
    <row r="6728" ht="15.75" customHeight="1">
      <c r="A6728" s="13">
        <v>42195.104166666664</v>
      </c>
      <c r="B6728" s="73">
        <f t="shared" si="1"/>
        <v>42195</v>
      </c>
      <c r="C6728" s="74">
        <f>IF(NewCustomer="Yes", IF(COUNTIF($I$2:$I$11,B6728)&gt;0,0,WEEKDAY(B6728,2)),IF(COUNTIF($I$2:$I$21,B6728)&gt;0,0,WEEKDAY(B6728,2)))</f>
        <v>5</v>
      </c>
      <c r="D6728" s="74">
        <f t="shared" si="2"/>
        <v>2</v>
      </c>
      <c r="E6728" s="12">
        <f>IFERROR(VLOOKUP(A6728,'IDAR Meter Data'!$A:$B,2,1),"")</f>
        <v>174</v>
      </c>
      <c r="F6728" s="75">
        <f>IF(CECCZ="CZ03",'Outside Temp'!B6728,IF(CECCZ="CZ04",'Outside Temp'!B6729,IF(CECCZ="CZ12",'Outside Temp'!B6730, IF(CECCZ="CZ13",'Outside Temp'!B6731))))</f>
        <v>61</v>
      </c>
      <c r="G6728" s="12">
        <f t="shared" si="3"/>
        <v>1</v>
      </c>
    </row>
    <row r="6729" ht="15.75" customHeight="1">
      <c r="A6729" s="13">
        <v>42195.114583333336</v>
      </c>
      <c r="B6729" s="73">
        <f t="shared" si="1"/>
        <v>42195</v>
      </c>
      <c r="C6729" s="74">
        <f>IF(NewCustomer="Yes", IF(COUNTIF($I$2:$I$11,B6729)&gt;0,0,WEEKDAY(B6729,2)),IF(COUNTIF($I$2:$I$21,B6729)&gt;0,0,WEEKDAY(B6729,2)))</f>
        <v>5</v>
      </c>
      <c r="D6729" s="74">
        <f t="shared" si="2"/>
        <v>2</v>
      </c>
      <c r="E6729" s="12">
        <f>IFERROR(VLOOKUP(A6729,'IDAR Meter Data'!$A:$B,2,1),"")</f>
        <v>181</v>
      </c>
      <c r="F6729" s="75">
        <f>IF(CECCZ="CZ03",'Outside Temp'!B6729,IF(CECCZ="CZ04",'Outside Temp'!B6730,IF(CECCZ="CZ12",'Outside Temp'!B6731, IF(CECCZ="CZ13",'Outside Temp'!B6732))))</f>
        <v>61</v>
      </c>
      <c r="G6729" s="12">
        <f t="shared" si="3"/>
        <v>1</v>
      </c>
    </row>
    <row r="6730" ht="15.75" customHeight="1">
      <c r="A6730" s="13">
        <v>42195.125</v>
      </c>
      <c r="B6730" s="73">
        <f t="shared" si="1"/>
        <v>42195</v>
      </c>
      <c r="C6730" s="74">
        <f>IF(NewCustomer="Yes", IF(COUNTIF($I$2:$I$11,B6730)&gt;0,0,WEEKDAY(B6730,2)),IF(COUNTIF($I$2:$I$21,B6730)&gt;0,0,WEEKDAY(B6730,2)))</f>
        <v>5</v>
      </c>
      <c r="D6730" s="74">
        <f t="shared" si="2"/>
        <v>3</v>
      </c>
      <c r="E6730" s="12">
        <f>IFERROR(VLOOKUP(A6730,'IDAR Meter Data'!$A:$B,2,1),"")</f>
        <v>175</v>
      </c>
      <c r="F6730" s="75">
        <f>IF(CECCZ="CZ03",'Outside Temp'!B6730,IF(CECCZ="CZ04",'Outside Temp'!B6731,IF(CECCZ="CZ12",'Outside Temp'!B6732, IF(CECCZ="CZ13",'Outside Temp'!B6733))))</f>
        <v>61</v>
      </c>
      <c r="G6730" s="12">
        <f t="shared" si="3"/>
        <v>1</v>
      </c>
    </row>
    <row r="6731" ht="15.75" customHeight="1">
      <c r="A6731" s="13">
        <v>42195.135416666664</v>
      </c>
      <c r="B6731" s="73">
        <f t="shared" si="1"/>
        <v>42195</v>
      </c>
      <c r="C6731" s="74">
        <f>IF(NewCustomer="Yes", IF(COUNTIF($I$2:$I$11,B6731)&gt;0,0,WEEKDAY(B6731,2)),IF(COUNTIF($I$2:$I$21,B6731)&gt;0,0,WEEKDAY(B6731,2)))</f>
        <v>5</v>
      </c>
      <c r="D6731" s="74">
        <f t="shared" si="2"/>
        <v>3</v>
      </c>
      <c r="E6731" s="12">
        <f>IFERROR(VLOOKUP(A6731,'IDAR Meter Data'!$A:$B,2,1),"")</f>
        <v>178</v>
      </c>
      <c r="F6731" s="75">
        <f>IF(CECCZ="CZ03",'Outside Temp'!B6731,IF(CECCZ="CZ04",'Outside Temp'!B6732,IF(CECCZ="CZ12",'Outside Temp'!B6733, IF(CECCZ="CZ13",'Outside Temp'!B6734))))</f>
        <v>61</v>
      </c>
      <c r="G6731" s="12">
        <f t="shared" si="3"/>
        <v>1</v>
      </c>
    </row>
    <row r="6732" ht="15.75" customHeight="1">
      <c r="A6732" s="13">
        <v>42195.145833333336</v>
      </c>
      <c r="B6732" s="73">
        <f t="shared" si="1"/>
        <v>42195</v>
      </c>
      <c r="C6732" s="74">
        <f>IF(NewCustomer="Yes", IF(COUNTIF($I$2:$I$11,B6732)&gt;0,0,WEEKDAY(B6732,2)),IF(COUNTIF($I$2:$I$21,B6732)&gt;0,0,WEEKDAY(B6732,2)))</f>
        <v>5</v>
      </c>
      <c r="D6732" s="74">
        <f t="shared" si="2"/>
        <v>3</v>
      </c>
      <c r="E6732" s="12">
        <f>IFERROR(VLOOKUP(A6732,'IDAR Meter Data'!$A:$B,2,1),"")</f>
        <v>183</v>
      </c>
      <c r="F6732" s="75">
        <f>IF(CECCZ="CZ03",'Outside Temp'!B6732,IF(CECCZ="CZ04",'Outside Temp'!B6733,IF(CECCZ="CZ12",'Outside Temp'!B6734, IF(CECCZ="CZ13",'Outside Temp'!B6735))))</f>
        <v>61</v>
      </c>
      <c r="G6732" s="12">
        <f t="shared" si="3"/>
        <v>1</v>
      </c>
    </row>
    <row r="6733" ht="15.75" customHeight="1">
      <c r="A6733" s="13">
        <v>42195.15625</v>
      </c>
      <c r="B6733" s="73">
        <f t="shared" si="1"/>
        <v>42195</v>
      </c>
      <c r="C6733" s="74">
        <f>IF(NewCustomer="Yes", IF(COUNTIF($I$2:$I$11,B6733)&gt;0,0,WEEKDAY(B6733,2)),IF(COUNTIF($I$2:$I$21,B6733)&gt;0,0,WEEKDAY(B6733,2)))</f>
        <v>5</v>
      </c>
      <c r="D6733" s="74">
        <f t="shared" si="2"/>
        <v>3</v>
      </c>
      <c r="E6733" s="12">
        <f>IFERROR(VLOOKUP(A6733,'IDAR Meter Data'!$A:$B,2,1),"")</f>
        <v>170</v>
      </c>
      <c r="F6733" s="75">
        <f>IF(CECCZ="CZ03",'Outside Temp'!B6733,IF(CECCZ="CZ04",'Outside Temp'!B6734,IF(CECCZ="CZ12",'Outside Temp'!B6735, IF(CECCZ="CZ13",'Outside Temp'!B6736))))</f>
        <v>61</v>
      </c>
      <c r="G6733" s="12">
        <f t="shared" si="3"/>
        <v>1</v>
      </c>
    </row>
    <row r="6734" ht="15.75" customHeight="1">
      <c r="A6734" s="13">
        <v>42195.166666666664</v>
      </c>
      <c r="B6734" s="73">
        <f t="shared" si="1"/>
        <v>42195</v>
      </c>
      <c r="C6734" s="74">
        <f>IF(NewCustomer="Yes", IF(COUNTIF($I$2:$I$11,B6734)&gt;0,0,WEEKDAY(B6734,2)),IF(COUNTIF($I$2:$I$21,B6734)&gt;0,0,WEEKDAY(B6734,2)))</f>
        <v>5</v>
      </c>
      <c r="D6734" s="74">
        <f t="shared" si="2"/>
        <v>4</v>
      </c>
      <c r="E6734" s="12">
        <f>IFERROR(VLOOKUP(A6734,'IDAR Meter Data'!$A:$B,2,1),"")</f>
        <v>167</v>
      </c>
      <c r="F6734" s="75">
        <f>IF(CECCZ="CZ03",'Outside Temp'!B6734,IF(CECCZ="CZ04",'Outside Temp'!B6735,IF(CECCZ="CZ12",'Outside Temp'!B6736, IF(CECCZ="CZ13",'Outside Temp'!B6737))))</f>
        <v>60.93333333</v>
      </c>
      <c r="G6734" s="12">
        <f t="shared" si="3"/>
        <v>1</v>
      </c>
    </row>
    <row r="6735" ht="15.75" customHeight="1">
      <c r="A6735" s="13">
        <v>42195.177083333336</v>
      </c>
      <c r="B6735" s="73">
        <f t="shared" si="1"/>
        <v>42195</v>
      </c>
      <c r="C6735" s="74">
        <f>IF(NewCustomer="Yes", IF(COUNTIF($I$2:$I$11,B6735)&gt;0,0,WEEKDAY(B6735,2)),IF(COUNTIF($I$2:$I$21,B6735)&gt;0,0,WEEKDAY(B6735,2)))</f>
        <v>5</v>
      </c>
      <c r="D6735" s="74">
        <f t="shared" si="2"/>
        <v>4</v>
      </c>
      <c r="E6735" s="12">
        <f>IFERROR(VLOOKUP(A6735,'IDAR Meter Data'!$A:$B,2,1),"")</f>
        <v>176</v>
      </c>
      <c r="F6735" s="75">
        <f>IF(CECCZ="CZ03",'Outside Temp'!B6735,IF(CECCZ="CZ04",'Outside Temp'!B6736,IF(CECCZ="CZ12",'Outside Temp'!B6737, IF(CECCZ="CZ13",'Outside Temp'!B6738))))</f>
        <v>60.68333333</v>
      </c>
      <c r="G6735" s="12">
        <f t="shared" si="3"/>
        <v>1</v>
      </c>
    </row>
    <row r="6736" ht="15.75" customHeight="1">
      <c r="A6736" s="13">
        <v>42195.1875</v>
      </c>
      <c r="B6736" s="73">
        <f t="shared" si="1"/>
        <v>42195</v>
      </c>
      <c r="C6736" s="74">
        <f>IF(NewCustomer="Yes", IF(COUNTIF($I$2:$I$11,B6736)&gt;0,0,WEEKDAY(B6736,2)),IF(COUNTIF($I$2:$I$21,B6736)&gt;0,0,WEEKDAY(B6736,2)))</f>
        <v>5</v>
      </c>
      <c r="D6736" s="74">
        <f t="shared" si="2"/>
        <v>4</v>
      </c>
      <c r="E6736" s="12">
        <f>IFERROR(VLOOKUP(A6736,'IDAR Meter Data'!$A:$B,2,1),"")</f>
        <v>186</v>
      </c>
      <c r="F6736" s="75">
        <f>IF(CECCZ="CZ03",'Outside Temp'!B6736,IF(CECCZ="CZ04",'Outside Temp'!B6737,IF(CECCZ="CZ12",'Outside Temp'!B6738, IF(CECCZ="CZ13",'Outside Temp'!B6739))))</f>
        <v>60.43333333</v>
      </c>
      <c r="G6736" s="12">
        <f t="shared" si="3"/>
        <v>1</v>
      </c>
    </row>
    <row r="6737" ht="15.75" customHeight="1">
      <c r="A6737" s="13">
        <v>42195.197916666664</v>
      </c>
      <c r="B6737" s="73">
        <f t="shared" si="1"/>
        <v>42195</v>
      </c>
      <c r="C6737" s="74">
        <f>IF(NewCustomer="Yes", IF(COUNTIF($I$2:$I$11,B6737)&gt;0,0,WEEKDAY(B6737,2)),IF(COUNTIF($I$2:$I$21,B6737)&gt;0,0,WEEKDAY(B6737,2)))</f>
        <v>5</v>
      </c>
      <c r="D6737" s="74">
        <f t="shared" si="2"/>
        <v>4</v>
      </c>
      <c r="E6737" s="12">
        <f>IFERROR(VLOOKUP(A6737,'IDAR Meter Data'!$A:$B,2,1),"")</f>
        <v>170</v>
      </c>
      <c r="F6737" s="75">
        <f>IF(CECCZ="CZ03",'Outside Temp'!B6737,IF(CECCZ="CZ04",'Outside Temp'!B6738,IF(CECCZ="CZ12",'Outside Temp'!B6739, IF(CECCZ="CZ13",'Outside Temp'!B6740))))</f>
        <v>60.18333333</v>
      </c>
      <c r="G6737" s="12">
        <f t="shared" si="3"/>
        <v>1</v>
      </c>
    </row>
    <row r="6738" ht="15.75" customHeight="1">
      <c r="A6738" s="13">
        <v>42195.208333333336</v>
      </c>
      <c r="B6738" s="73">
        <f t="shared" si="1"/>
        <v>42195</v>
      </c>
      <c r="C6738" s="74">
        <f>IF(NewCustomer="Yes", IF(COUNTIF($I$2:$I$11,B6738)&gt;0,0,WEEKDAY(B6738,2)),IF(COUNTIF($I$2:$I$21,B6738)&gt;0,0,WEEKDAY(B6738,2)))</f>
        <v>5</v>
      </c>
      <c r="D6738" s="74">
        <f t="shared" si="2"/>
        <v>5</v>
      </c>
      <c r="E6738" s="12">
        <f>IFERROR(VLOOKUP(A6738,'IDAR Meter Data'!$A:$B,2,1),"")</f>
        <v>174</v>
      </c>
      <c r="F6738" s="75">
        <f>IF(CECCZ="CZ03",'Outside Temp'!B6738,IF(CECCZ="CZ04",'Outside Temp'!B6739,IF(CECCZ="CZ12",'Outside Temp'!B6740, IF(CECCZ="CZ13",'Outside Temp'!B6741))))</f>
        <v>60.06666667</v>
      </c>
      <c r="G6738" s="12">
        <f t="shared" si="3"/>
        <v>1</v>
      </c>
    </row>
    <row r="6739" ht="15.75" customHeight="1">
      <c r="A6739" s="13">
        <v>42195.21875</v>
      </c>
      <c r="B6739" s="73">
        <f t="shared" si="1"/>
        <v>42195</v>
      </c>
      <c r="C6739" s="74">
        <f>IF(NewCustomer="Yes", IF(COUNTIF($I$2:$I$11,B6739)&gt;0,0,WEEKDAY(B6739,2)),IF(COUNTIF($I$2:$I$21,B6739)&gt;0,0,WEEKDAY(B6739,2)))</f>
        <v>5</v>
      </c>
      <c r="D6739" s="74">
        <f t="shared" si="2"/>
        <v>5</v>
      </c>
      <c r="E6739" s="12">
        <f>IFERROR(VLOOKUP(A6739,'IDAR Meter Data'!$A:$B,2,1),"")</f>
        <v>177</v>
      </c>
      <c r="F6739" s="75">
        <f>IF(CECCZ="CZ03",'Outside Temp'!B6739,IF(CECCZ="CZ04",'Outside Temp'!B6740,IF(CECCZ="CZ12",'Outside Temp'!B6741, IF(CECCZ="CZ13",'Outside Temp'!B6742))))</f>
        <v>60.31666667</v>
      </c>
      <c r="G6739" s="12">
        <f t="shared" si="3"/>
        <v>1</v>
      </c>
    </row>
    <row r="6740" ht="15.75" customHeight="1">
      <c r="A6740" s="13">
        <v>42195.229166666664</v>
      </c>
      <c r="B6740" s="73">
        <f t="shared" si="1"/>
        <v>42195</v>
      </c>
      <c r="C6740" s="74">
        <f>IF(NewCustomer="Yes", IF(COUNTIF($I$2:$I$11,B6740)&gt;0,0,WEEKDAY(B6740,2)),IF(COUNTIF($I$2:$I$21,B6740)&gt;0,0,WEEKDAY(B6740,2)))</f>
        <v>5</v>
      </c>
      <c r="D6740" s="74">
        <f t="shared" si="2"/>
        <v>5</v>
      </c>
      <c r="E6740" s="12">
        <f>IFERROR(VLOOKUP(A6740,'IDAR Meter Data'!$A:$B,2,1),"")</f>
        <v>180</v>
      </c>
      <c r="F6740" s="75">
        <f>IF(CECCZ="CZ03",'Outside Temp'!B6740,IF(CECCZ="CZ04",'Outside Temp'!B6741,IF(CECCZ="CZ12",'Outside Temp'!B6742, IF(CECCZ="CZ13",'Outside Temp'!B6743))))</f>
        <v>60.56666667</v>
      </c>
      <c r="G6740" s="12">
        <f t="shared" si="3"/>
        <v>1</v>
      </c>
    </row>
    <row r="6741" ht="15.75" customHeight="1">
      <c r="A6741" s="13">
        <v>42195.239583333336</v>
      </c>
      <c r="B6741" s="73">
        <f t="shared" si="1"/>
        <v>42195</v>
      </c>
      <c r="C6741" s="74">
        <f>IF(NewCustomer="Yes", IF(COUNTIF($I$2:$I$11,B6741)&gt;0,0,WEEKDAY(B6741,2)),IF(COUNTIF($I$2:$I$21,B6741)&gt;0,0,WEEKDAY(B6741,2)))</f>
        <v>5</v>
      </c>
      <c r="D6741" s="74">
        <f t="shared" si="2"/>
        <v>5</v>
      </c>
      <c r="E6741" s="12">
        <f>IFERROR(VLOOKUP(A6741,'IDAR Meter Data'!$A:$B,2,1),"")</f>
        <v>177</v>
      </c>
      <c r="F6741" s="75">
        <f>IF(CECCZ="CZ03",'Outside Temp'!B6741,IF(CECCZ="CZ04",'Outside Temp'!B6742,IF(CECCZ="CZ12",'Outside Temp'!B6743, IF(CECCZ="CZ13",'Outside Temp'!B6744))))</f>
        <v>60.81666667</v>
      </c>
      <c r="G6741" s="12">
        <f t="shared" si="3"/>
        <v>1</v>
      </c>
    </row>
    <row r="6742" ht="15.75" customHeight="1">
      <c r="A6742" s="13">
        <v>42195.25</v>
      </c>
      <c r="B6742" s="73">
        <f t="shared" si="1"/>
        <v>42195</v>
      </c>
      <c r="C6742" s="74">
        <f>IF(NewCustomer="Yes", IF(COUNTIF($I$2:$I$11,B6742)&gt;0,0,WEEKDAY(B6742,2)),IF(COUNTIF($I$2:$I$21,B6742)&gt;0,0,WEEKDAY(B6742,2)))</f>
        <v>5</v>
      </c>
      <c r="D6742" s="74">
        <f t="shared" si="2"/>
        <v>6</v>
      </c>
      <c r="E6742" s="12">
        <f>IFERROR(VLOOKUP(A6742,'IDAR Meter Data'!$A:$B,2,1),"")</f>
        <v>167</v>
      </c>
      <c r="F6742" s="75">
        <f>IF(CECCZ="CZ03",'Outside Temp'!B6742,IF(CECCZ="CZ04",'Outside Temp'!B6743,IF(CECCZ="CZ12",'Outside Temp'!B6744, IF(CECCZ="CZ13",'Outside Temp'!B6745))))</f>
        <v>61.06666667</v>
      </c>
      <c r="G6742" s="12">
        <f t="shared" si="3"/>
        <v>1</v>
      </c>
    </row>
    <row r="6743" ht="15.75" customHeight="1">
      <c r="A6743" s="13">
        <v>42195.260416666664</v>
      </c>
      <c r="B6743" s="73">
        <f t="shared" si="1"/>
        <v>42195</v>
      </c>
      <c r="C6743" s="74">
        <f>IF(NewCustomer="Yes", IF(COUNTIF($I$2:$I$11,B6743)&gt;0,0,WEEKDAY(B6743,2)),IF(COUNTIF($I$2:$I$21,B6743)&gt;0,0,WEEKDAY(B6743,2)))</f>
        <v>5</v>
      </c>
      <c r="D6743" s="74">
        <f t="shared" si="2"/>
        <v>6</v>
      </c>
      <c r="E6743" s="12">
        <f>IFERROR(VLOOKUP(A6743,'IDAR Meter Data'!$A:$B,2,1),"")</f>
        <v>173</v>
      </c>
      <c r="F6743" s="75">
        <f>IF(CECCZ="CZ03",'Outside Temp'!B6743,IF(CECCZ="CZ04",'Outside Temp'!B6744,IF(CECCZ="CZ12",'Outside Temp'!B6745, IF(CECCZ="CZ13",'Outside Temp'!B6746))))</f>
        <v>61.31666667</v>
      </c>
      <c r="G6743" s="12">
        <f t="shared" si="3"/>
        <v>1</v>
      </c>
    </row>
    <row r="6744" ht="15.75" customHeight="1">
      <c r="A6744" s="13">
        <v>42195.270833333336</v>
      </c>
      <c r="B6744" s="73">
        <f t="shared" si="1"/>
        <v>42195</v>
      </c>
      <c r="C6744" s="74">
        <f>IF(NewCustomer="Yes", IF(COUNTIF($I$2:$I$11,B6744)&gt;0,0,WEEKDAY(B6744,2)),IF(COUNTIF($I$2:$I$21,B6744)&gt;0,0,WEEKDAY(B6744,2)))</f>
        <v>5</v>
      </c>
      <c r="D6744" s="74">
        <f t="shared" si="2"/>
        <v>6</v>
      </c>
      <c r="E6744" s="12">
        <f>IFERROR(VLOOKUP(A6744,'IDAR Meter Data'!$A:$B,2,1),"")</f>
        <v>172</v>
      </c>
      <c r="F6744" s="75">
        <f>IF(CECCZ="CZ03",'Outside Temp'!B6744,IF(CECCZ="CZ04",'Outside Temp'!B6745,IF(CECCZ="CZ12",'Outside Temp'!B6746, IF(CECCZ="CZ13",'Outside Temp'!B6747))))</f>
        <v>61.56666667</v>
      </c>
      <c r="G6744" s="12">
        <f t="shared" si="3"/>
        <v>1</v>
      </c>
    </row>
    <row r="6745" ht="15.75" customHeight="1">
      <c r="A6745" s="13">
        <v>42195.28125</v>
      </c>
      <c r="B6745" s="73">
        <f t="shared" si="1"/>
        <v>42195</v>
      </c>
      <c r="C6745" s="74">
        <f>IF(NewCustomer="Yes", IF(COUNTIF($I$2:$I$11,B6745)&gt;0,0,WEEKDAY(B6745,2)),IF(COUNTIF($I$2:$I$21,B6745)&gt;0,0,WEEKDAY(B6745,2)))</f>
        <v>5</v>
      </c>
      <c r="D6745" s="74">
        <f t="shared" si="2"/>
        <v>6</v>
      </c>
      <c r="E6745" s="12">
        <f>IFERROR(VLOOKUP(A6745,'IDAR Meter Data'!$A:$B,2,1),"")</f>
        <v>188</v>
      </c>
      <c r="F6745" s="75">
        <f>IF(CECCZ="CZ03",'Outside Temp'!B6745,IF(CECCZ="CZ04",'Outside Temp'!B6746,IF(CECCZ="CZ12",'Outside Temp'!B6747, IF(CECCZ="CZ13",'Outside Temp'!B6748))))</f>
        <v>61.81666667</v>
      </c>
      <c r="G6745" s="12">
        <f t="shared" si="3"/>
        <v>1</v>
      </c>
    </row>
    <row r="6746" ht="15.75" customHeight="1">
      <c r="A6746" s="13">
        <v>42195.291666666664</v>
      </c>
      <c r="B6746" s="73">
        <f t="shared" si="1"/>
        <v>42195</v>
      </c>
      <c r="C6746" s="74">
        <f>IF(NewCustomer="Yes", IF(COUNTIF($I$2:$I$11,B6746)&gt;0,0,WEEKDAY(B6746,2)),IF(COUNTIF($I$2:$I$21,B6746)&gt;0,0,WEEKDAY(B6746,2)))</f>
        <v>5</v>
      </c>
      <c r="D6746" s="74">
        <f t="shared" si="2"/>
        <v>7</v>
      </c>
      <c r="E6746" s="12">
        <f>IFERROR(VLOOKUP(A6746,'IDAR Meter Data'!$A:$B,2,1),"")</f>
        <v>183</v>
      </c>
      <c r="F6746" s="75">
        <f>IF(CECCZ="CZ03",'Outside Temp'!B6746,IF(CECCZ="CZ04",'Outside Temp'!B6747,IF(CECCZ="CZ12",'Outside Temp'!B6748, IF(CECCZ="CZ13",'Outside Temp'!B6749))))</f>
        <v>62.06666667</v>
      </c>
      <c r="G6746" s="12">
        <f t="shared" si="3"/>
        <v>1</v>
      </c>
    </row>
    <row r="6747" ht="15.75" customHeight="1">
      <c r="A6747" s="13">
        <v>42195.302083333336</v>
      </c>
      <c r="B6747" s="73">
        <f t="shared" si="1"/>
        <v>42195</v>
      </c>
      <c r="C6747" s="74">
        <f>IF(NewCustomer="Yes", IF(COUNTIF($I$2:$I$11,B6747)&gt;0,0,WEEKDAY(B6747,2)),IF(COUNTIF($I$2:$I$21,B6747)&gt;0,0,WEEKDAY(B6747,2)))</f>
        <v>5</v>
      </c>
      <c r="D6747" s="74">
        <f t="shared" si="2"/>
        <v>7</v>
      </c>
      <c r="E6747" s="12">
        <f>IFERROR(VLOOKUP(A6747,'IDAR Meter Data'!$A:$B,2,1),"")</f>
        <v>186</v>
      </c>
      <c r="F6747" s="75">
        <f>IF(CECCZ="CZ03",'Outside Temp'!B6747,IF(CECCZ="CZ04",'Outside Temp'!B6748,IF(CECCZ="CZ12",'Outside Temp'!B6749, IF(CECCZ="CZ13",'Outside Temp'!B6750))))</f>
        <v>62.31666667</v>
      </c>
      <c r="G6747" s="12">
        <f t="shared" si="3"/>
        <v>1</v>
      </c>
    </row>
    <row r="6748" ht="15.75" customHeight="1">
      <c r="A6748" s="13">
        <v>42195.3125</v>
      </c>
      <c r="B6748" s="73">
        <f t="shared" si="1"/>
        <v>42195</v>
      </c>
      <c r="C6748" s="74">
        <f>IF(NewCustomer="Yes", IF(COUNTIF($I$2:$I$11,B6748)&gt;0,0,WEEKDAY(B6748,2)),IF(COUNTIF($I$2:$I$21,B6748)&gt;0,0,WEEKDAY(B6748,2)))</f>
        <v>5</v>
      </c>
      <c r="D6748" s="74">
        <f t="shared" si="2"/>
        <v>7</v>
      </c>
      <c r="E6748" s="12">
        <f>IFERROR(VLOOKUP(A6748,'IDAR Meter Data'!$A:$B,2,1),"")</f>
        <v>182</v>
      </c>
      <c r="F6748" s="75">
        <f>IF(CECCZ="CZ03",'Outside Temp'!B6748,IF(CECCZ="CZ04",'Outside Temp'!B6749,IF(CECCZ="CZ12",'Outside Temp'!B6750, IF(CECCZ="CZ13",'Outside Temp'!B6751))))</f>
        <v>62.56666667</v>
      </c>
      <c r="G6748" s="12">
        <f t="shared" si="3"/>
        <v>1</v>
      </c>
    </row>
    <row r="6749" ht="15.75" customHeight="1">
      <c r="A6749" s="13">
        <v>42195.322916666664</v>
      </c>
      <c r="B6749" s="73">
        <f t="shared" si="1"/>
        <v>42195</v>
      </c>
      <c r="C6749" s="74">
        <f>IF(NewCustomer="Yes", IF(COUNTIF($I$2:$I$11,B6749)&gt;0,0,WEEKDAY(B6749,2)),IF(COUNTIF($I$2:$I$21,B6749)&gt;0,0,WEEKDAY(B6749,2)))</f>
        <v>5</v>
      </c>
      <c r="D6749" s="74">
        <f t="shared" si="2"/>
        <v>7</v>
      </c>
      <c r="E6749" s="12">
        <f>IFERROR(VLOOKUP(A6749,'IDAR Meter Data'!$A:$B,2,1),"")</f>
        <v>180</v>
      </c>
      <c r="F6749" s="75">
        <f>IF(CECCZ="CZ03",'Outside Temp'!B6749,IF(CECCZ="CZ04",'Outside Temp'!B6750,IF(CECCZ="CZ12",'Outside Temp'!B6751, IF(CECCZ="CZ13",'Outside Temp'!B6752))))</f>
        <v>62.81666667</v>
      </c>
      <c r="G6749" s="12">
        <f t="shared" si="3"/>
        <v>1</v>
      </c>
    </row>
    <row r="6750" ht="15.75" customHeight="1">
      <c r="A6750" s="13">
        <v>42195.333333333336</v>
      </c>
      <c r="B6750" s="73">
        <f t="shared" si="1"/>
        <v>42195</v>
      </c>
      <c r="C6750" s="74">
        <f>IF(NewCustomer="Yes", IF(COUNTIF($I$2:$I$11,B6750)&gt;0,0,WEEKDAY(B6750,2)),IF(COUNTIF($I$2:$I$21,B6750)&gt;0,0,WEEKDAY(B6750,2)))</f>
        <v>5</v>
      </c>
      <c r="D6750" s="74">
        <f t="shared" si="2"/>
        <v>8</v>
      </c>
      <c r="E6750" s="12">
        <f>IFERROR(VLOOKUP(A6750,'IDAR Meter Data'!$A:$B,2,1),"")</f>
        <v>192</v>
      </c>
      <c r="F6750" s="75">
        <f>IF(CECCZ="CZ03",'Outside Temp'!B6750,IF(CECCZ="CZ04",'Outside Temp'!B6751,IF(CECCZ="CZ12",'Outside Temp'!B6752, IF(CECCZ="CZ13",'Outside Temp'!B6753))))</f>
        <v>63.13333333</v>
      </c>
      <c r="G6750" s="12">
        <f t="shared" si="3"/>
        <v>1</v>
      </c>
    </row>
    <row r="6751" ht="15.75" customHeight="1">
      <c r="A6751" s="13">
        <v>42195.34375</v>
      </c>
      <c r="B6751" s="73">
        <f t="shared" si="1"/>
        <v>42195</v>
      </c>
      <c r="C6751" s="74">
        <f>IF(NewCustomer="Yes", IF(COUNTIF($I$2:$I$11,B6751)&gt;0,0,WEEKDAY(B6751,2)),IF(COUNTIF($I$2:$I$21,B6751)&gt;0,0,WEEKDAY(B6751,2)))</f>
        <v>5</v>
      </c>
      <c r="D6751" s="74">
        <f t="shared" si="2"/>
        <v>8</v>
      </c>
      <c r="E6751" s="12">
        <f>IFERROR(VLOOKUP(A6751,'IDAR Meter Data'!$A:$B,2,1),"")</f>
        <v>194</v>
      </c>
      <c r="F6751" s="75">
        <f>IF(CECCZ="CZ03",'Outside Temp'!B6751,IF(CECCZ="CZ04",'Outside Temp'!B6752,IF(CECCZ="CZ12",'Outside Temp'!B6753, IF(CECCZ="CZ13",'Outside Temp'!B6754))))</f>
        <v>63.63333333</v>
      </c>
      <c r="G6751" s="12">
        <f t="shared" si="3"/>
        <v>1</v>
      </c>
    </row>
    <row r="6752" ht="15.75" customHeight="1">
      <c r="A6752" s="13">
        <v>42195.354166666664</v>
      </c>
      <c r="B6752" s="73">
        <f t="shared" si="1"/>
        <v>42195</v>
      </c>
      <c r="C6752" s="74">
        <f>IF(NewCustomer="Yes", IF(COUNTIF($I$2:$I$11,B6752)&gt;0,0,WEEKDAY(B6752,2)),IF(COUNTIF($I$2:$I$21,B6752)&gt;0,0,WEEKDAY(B6752,2)))</f>
        <v>5</v>
      </c>
      <c r="D6752" s="74">
        <f t="shared" si="2"/>
        <v>8</v>
      </c>
      <c r="E6752" s="12">
        <f>IFERROR(VLOOKUP(A6752,'IDAR Meter Data'!$A:$B,2,1),"")</f>
        <v>192</v>
      </c>
      <c r="F6752" s="75">
        <f>IF(CECCZ="CZ03",'Outside Temp'!B6752,IF(CECCZ="CZ04",'Outside Temp'!B6753,IF(CECCZ="CZ12",'Outside Temp'!B6754, IF(CECCZ="CZ13",'Outside Temp'!B6755))))</f>
        <v>64.13333333</v>
      </c>
      <c r="G6752" s="12">
        <f t="shared" si="3"/>
        <v>1</v>
      </c>
    </row>
    <row r="6753" ht="15.75" customHeight="1">
      <c r="A6753" s="13">
        <v>42195.364583333336</v>
      </c>
      <c r="B6753" s="73">
        <f t="shared" si="1"/>
        <v>42195</v>
      </c>
      <c r="C6753" s="74">
        <f>IF(NewCustomer="Yes", IF(COUNTIF($I$2:$I$11,B6753)&gt;0,0,WEEKDAY(B6753,2)),IF(COUNTIF($I$2:$I$21,B6753)&gt;0,0,WEEKDAY(B6753,2)))</f>
        <v>5</v>
      </c>
      <c r="D6753" s="74">
        <f t="shared" si="2"/>
        <v>8</v>
      </c>
      <c r="E6753" s="12">
        <f>IFERROR(VLOOKUP(A6753,'IDAR Meter Data'!$A:$B,2,1),"")</f>
        <v>195</v>
      </c>
      <c r="F6753" s="75">
        <f>IF(CECCZ="CZ03",'Outside Temp'!B6753,IF(CECCZ="CZ04",'Outside Temp'!B6754,IF(CECCZ="CZ12",'Outside Temp'!B6755, IF(CECCZ="CZ13",'Outside Temp'!B6756))))</f>
        <v>64.63333333</v>
      </c>
      <c r="G6753" s="12">
        <f t="shared" si="3"/>
        <v>1</v>
      </c>
    </row>
    <row r="6754" ht="15.75" customHeight="1">
      <c r="A6754" s="13">
        <v>42195.375</v>
      </c>
      <c r="B6754" s="73">
        <f t="shared" si="1"/>
        <v>42195</v>
      </c>
      <c r="C6754" s="74">
        <f>IF(NewCustomer="Yes", IF(COUNTIF($I$2:$I$11,B6754)&gt;0,0,WEEKDAY(B6754,2)),IF(COUNTIF($I$2:$I$21,B6754)&gt;0,0,WEEKDAY(B6754,2)))</f>
        <v>5</v>
      </c>
      <c r="D6754" s="74">
        <f t="shared" si="2"/>
        <v>9</v>
      </c>
      <c r="E6754" s="12">
        <f>IFERROR(VLOOKUP(A6754,'IDAR Meter Data'!$A:$B,2,1),"")</f>
        <v>199</v>
      </c>
      <c r="F6754" s="75">
        <f>IF(CECCZ="CZ03",'Outside Temp'!B6754,IF(CECCZ="CZ04",'Outside Temp'!B6755,IF(CECCZ="CZ12",'Outside Temp'!B6756, IF(CECCZ="CZ13",'Outside Temp'!B6757))))</f>
        <v>65</v>
      </c>
      <c r="G6754" s="12">
        <f t="shared" si="3"/>
        <v>1</v>
      </c>
    </row>
    <row r="6755" ht="15.75" customHeight="1">
      <c r="A6755" s="13">
        <v>42195.385416666664</v>
      </c>
      <c r="B6755" s="73">
        <f t="shared" si="1"/>
        <v>42195</v>
      </c>
      <c r="C6755" s="74">
        <f>IF(NewCustomer="Yes", IF(COUNTIF($I$2:$I$11,B6755)&gt;0,0,WEEKDAY(B6755,2)),IF(COUNTIF($I$2:$I$21,B6755)&gt;0,0,WEEKDAY(B6755,2)))</f>
        <v>5</v>
      </c>
      <c r="D6755" s="74">
        <f t="shared" si="2"/>
        <v>9</v>
      </c>
      <c r="E6755" s="12">
        <f>IFERROR(VLOOKUP(A6755,'IDAR Meter Data'!$A:$B,2,1),"")</f>
        <v>204</v>
      </c>
      <c r="F6755" s="75">
        <f>IF(CECCZ="CZ03",'Outside Temp'!B6755,IF(CECCZ="CZ04",'Outside Temp'!B6756,IF(CECCZ="CZ12",'Outside Temp'!B6757, IF(CECCZ="CZ13",'Outside Temp'!B6758))))</f>
        <v>65</v>
      </c>
      <c r="G6755" s="12">
        <f t="shared" si="3"/>
        <v>1</v>
      </c>
    </row>
    <row r="6756" ht="15.75" customHeight="1">
      <c r="A6756" s="13">
        <v>42195.395833333336</v>
      </c>
      <c r="B6756" s="73">
        <f t="shared" si="1"/>
        <v>42195</v>
      </c>
      <c r="C6756" s="74">
        <f>IF(NewCustomer="Yes", IF(COUNTIF($I$2:$I$11,B6756)&gt;0,0,WEEKDAY(B6756,2)),IF(COUNTIF($I$2:$I$21,B6756)&gt;0,0,WEEKDAY(B6756,2)))</f>
        <v>5</v>
      </c>
      <c r="D6756" s="74">
        <f t="shared" si="2"/>
        <v>9</v>
      </c>
      <c r="E6756" s="12">
        <f>IFERROR(VLOOKUP(A6756,'IDAR Meter Data'!$A:$B,2,1),"")</f>
        <v>212</v>
      </c>
      <c r="F6756" s="75">
        <f>IF(CECCZ="CZ03",'Outside Temp'!B6756,IF(CECCZ="CZ04",'Outside Temp'!B6757,IF(CECCZ="CZ12",'Outside Temp'!B6758, IF(CECCZ="CZ13",'Outside Temp'!B6759))))</f>
        <v>65</v>
      </c>
      <c r="G6756" s="12">
        <f t="shared" si="3"/>
        <v>1</v>
      </c>
    </row>
    <row r="6757" ht="15.75" customHeight="1">
      <c r="A6757" s="13">
        <v>42195.40625</v>
      </c>
      <c r="B6757" s="73">
        <f t="shared" si="1"/>
        <v>42195</v>
      </c>
      <c r="C6757" s="74">
        <f>IF(NewCustomer="Yes", IF(COUNTIF($I$2:$I$11,B6757)&gt;0,0,WEEKDAY(B6757,2)),IF(COUNTIF($I$2:$I$21,B6757)&gt;0,0,WEEKDAY(B6757,2)))</f>
        <v>5</v>
      </c>
      <c r="D6757" s="74">
        <f t="shared" si="2"/>
        <v>9</v>
      </c>
      <c r="E6757" s="12">
        <f>IFERROR(VLOOKUP(A6757,'IDAR Meter Data'!$A:$B,2,1),"")</f>
        <v>205</v>
      </c>
      <c r="F6757" s="75">
        <f>IF(CECCZ="CZ03",'Outside Temp'!B6757,IF(CECCZ="CZ04",'Outside Temp'!B6758,IF(CECCZ="CZ12",'Outside Temp'!B6759, IF(CECCZ="CZ13",'Outside Temp'!B6760))))</f>
        <v>65</v>
      </c>
      <c r="G6757" s="12">
        <f t="shared" si="3"/>
        <v>1</v>
      </c>
    </row>
    <row r="6758" ht="15.75" customHeight="1">
      <c r="A6758" s="13">
        <v>42195.416666666664</v>
      </c>
      <c r="B6758" s="73">
        <f t="shared" si="1"/>
        <v>42195</v>
      </c>
      <c r="C6758" s="74">
        <f>IF(NewCustomer="Yes", IF(COUNTIF($I$2:$I$11,B6758)&gt;0,0,WEEKDAY(B6758,2)),IF(COUNTIF($I$2:$I$21,B6758)&gt;0,0,WEEKDAY(B6758,2)))</f>
        <v>5</v>
      </c>
      <c r="D6758" s="74">
        <f t="shared" si="2"/>
        <v>10</v>
      </c>
      <c r="E6758" s="12">
        <f>IFERROR(VLOOKUP(A6758,'IDAR Meter Data'!$A:$B,2,1),"")</f>
        <v>206</v>
      </c>
      <c r="F6758" s="75">
        <f>IF(CECCZ="CZ03",'Outside Temp'!B6758,IF(CECCZ="CZ04",'Outside Temp'!B6759,IF(CECCZ="CZ12",'Outside Temp'!B6760, IF(CECCZ="CZ13",'Outside Temp'!B6761))))</f>
        <v>64.42857143</v>
      </c>
      <c r="G6758" s="12">
        <f t="shared" si="3"/>
        <v>1</v>
      </c>
    </row>
    <row r="6759" ht="15.75" customHeight="1">
      <c r="A6759" s="13">
        <v>42195.427083333336</v>
      </c>
      <c r="B6759" s="73">
        <f t="shared" si="1"/>
        <v>42195</v>
      </c>
      <c r="C6759" s="74">
        <f>IF(NewCustomer="Yes", IF(COUNTIF($I$2:$I$11,B6759)&gt;0,0,WEEKDAY(B6759,2)),IF(COUNTIF($I$2:$I$21,B6759)&gt;0,0,WEEKDAY(B6759,2)))</f>
        <v>5</v>
      </c>
      <c r="D6759" s="74">
        <f t="shared" si="2"/>
        <v>10</v>
      </c>
      <c r="E6759" s="12">
        <f>IFERROR(VLOOKUP(A6759,'IDAR Meter Data'!$A:$B,2,1),"")</f>
        <v>207</v>
      </c>
      <c r="F6759" s="75">
        <f>IF(CECCZ="CZ03",'Outside Temp'!B6759,IF(CECCZ="CZ04",'Outside Temp'!B6760,IF(CECCZ="CZ12",'Outside Temp'!B6761, IF(CECCZ="CZ13",'Outside Temp'!B6762))))</f>
        <v>64.45283019</v>
      </c>
      <c r="G6759" s="12">
        <f t="shared" si="3"/>
        <v>1</v>
      </c>
    </row>
    <row r="6760" ht="15.75" customHeight="1">
      <c r="A6760" s="13">
        <v>42195.4375</v>
      </c>
      <c r="B6760" s="73">
        <f t="shared" si="1"/>
        <v>42195</v>
      </c>
      <c r="C6760" s="74">
        <f>IF(NewCustomer="Yes", IF(COUNTIF($I$2:$I$11,B6760)&gt;0,0,WEEKDAY(B6760,2)),IF(COUNTIF($I$2:$I$21,B6760)&gt;0,0,WEEKDAY(B6760,2)))</f>
        <v>5</v>
      </c>
      <c r="D6760" s="74">
        <f t="shared" si="2"/>
        <v>10</v>
      </c>
      <c r="E6760" s="12">
        <f>IFERROR(VLOOKUP(A6760,'IDAR Meter Data'!$A:$B,2,1),"")</f>
        <v>212</v>
      </c>
      <c r="F6760" s="75">
        <f>IF(CECCZ="CZ03",'Outside Temp'!B6760,IF(CECCZ="CZ04",'Outside Temp'!B6761,IF(CECCZ="CZ12",'Outside Temp'!B6762, IF(CECCZ="CZ13",'Outside Temp'!B6763))))</f>
        <v>65.01886792</v>
      </c>
      <c r="G6760" s="12">
        <f t="shared" si="3"/>
        <v>2</v>
      </c>
    </row>
    <row r="6761" ht="15.75" customHeight="1">
      <c r="A6761" s="13">
        <v>42195.447916666664</v>
      </c>
      <c r="B6761" s="73">
        <f t="shared" si="1"/>
        <v>42195</v>
      </c>
      <c r="C6761" s="74">
        <f>IF(NewCustomer="Yes", IF(COUNTIF($I$2:$I$11,B6761)&gt;0,0,WEEKDAY(B6761,2)),IF(COUNTIF($I$2:$I$21,B6761)&gt;0,0,WEEKDAY(B6761,2)))</f>
        <v>5</v>
      </c>
      <c r="D6761" s="74">
        <f t="shared" si="2"/>
        <v>10</v>
      </c>
      <c r="E6761" s="12">
        <f>IFERROR(VLOOKUP(A6761,'IDAR Meter Data'!$A:$B,2,1),"")</f>
        <v>224</v>
      </c>
      <c r="F6761" s="75">
        <f>IF(CECCZ="CZ03",'Outside Temp'!B6761,IF(CECCZ="CZ04",'Outside Temp'!B6762,IF(CECCZ="CZ12",'Outside Temp'!B6763, IF(CECCZ="CZ13",'Outside Temp'!B6764))))</f>
        <v>65.58490566</v>
      </c>
      <c r="G6761" s="12">
        <f t="shared" si="3"/>
        <v>2</v>
      </c>
    </row>
    <row r="6762" ht="15.75" customHeight="1">
      <c r="A6762" s="13">
        <v>42195.458333333336</v>
      </c>
      <c r="B6762" s="73">
        <f t="shared" si="1"/>
        <v>42195</v>
      </c>
      <c r="C6762" s="74">
        <f>IF(NewCustomer="Yes", IF(COUNTIF($I$2:$I$11,B6762)&gt;0,0,WEEKDAY(B6762,2)),IF(COUNTIF($I$2:$I$21,B6762)&gt;0,0,WEEKDAY(B6762,2)))</f>
        <v>5</v>
      </c>
      <c r="D6762" s="74">
        <f t="shared" si="2"/>
        <v>11</v>
      </c>
      <c r="E6762" s="12">
        <f>IFERROR(VLOOKUP(A6762,'IDAR Meter Data'!$A:$B,2,1),"")</f>
        <v>211</v>
      </c>
      <c r="F6762" s="75">
        <f>IF(CECCZ="CZ03",'Outside Temp'!B6762,IF(CECCZ="CZ04",'Outside Temp'!B6763,IF(CECCZ="CZ12",'Outside Temp'!B6764, IF(CECCZ="CZ13",'Outside Temp'!B6765))))</f>
        <v>66.06666667</v>
      </c>
      <c r="G6762" s="12">
        <f t="shared" si="3"/>
        <v>2</v>
      </c>
    </row>
    <row r="6763" ht="15.75" customHeight="1">
      <c r="A6763" s="13">
        <v>42195.46875</v>
      </c>
      <c r="B6763" s="73">
        <f t="shared" si="1"/>
        <v>42195</v>
      </c>
      <c r="C6763" s="74">
        <f>IF(NewCustomer="Yes", IF(COUNTIF($I$2:$I$11,B6763)&gt;0,0,WEEKDAY(B6763,2)),IF(COUNTIF($I$2:$I$21,B6763)&gt;0,0,WEEKDAY(B6763,2)))</f>
        <v>5</v>
      </c>
      <c r="D6763" s="74">
        <f t="shared" si="2"/>
        <v>11</v>
      </c>
      <c r="E6763" s="12">
        <f>IFERROR(VLOOKUP(A6763,'IDAR Meter Data'!$A:$B,2,1),"")</f>
        <v>214</v>
      </c>
      <c r="F6763" s="75">
        <f>IF(CECCZ="CZ03",'Outside Temp'!B6763,IF(CECCZ="CZ04",'Outside Temp'!B6764,IF(CECCZ="CZ12",'Outside Temp'!B6765, IF(CECCZ="CZ13",'Outside Temp'!B6766))))</f>
        <v>66.31666667</v>
      </c>
      <c r="G6763" s="12">
        <f t="shared" si="3"/>
        <v>2</v>
      </c>
    </row>
    <row r="6764" ht="15.75" customHeight="1">
      <c r="A6764" s="13">
        <v>42195.479166666664</v>
      </c>
      <c r="B6764" s="73">
        <f t="shared" si="1"/>
        <v>42195</v>
      </c>
      <c r="C6764" s="74">
        <f>IF(NewCustomer="Yes", IF(COUNTIF($I$2:$I$11,B6764)&gt;0,0,WEEKDAY(B6764,2)),IF(COUNTIF($I$2:$I$21,B6764)&gt;0,0,WEEKDAY(B6764,2)))</f>
        <v>5</v>
      </c>
      <c r="D6764" s="74">
        <f t="shared" si="2"/>
        <v>11</v>
      </c>
      <c r="E6764" s="12">
        <f>IFERROR(VLOOKUP(A6764,'IDAR Meter Data'!$A:$B,2,1),"")</f>
        <v>218</v>
      </c>
      <c r="F6764" s="75">
        <f>IF(CECCZ="CZ03",'Outside Temp'!B6764,IF(CECCZ="CZ04",'Outside Temp'!B6765,IF(CECCZ="CZ12",'Outside Temp'!B6766, IF(CECCZ="CZ13",'Outside Temp'!B6767))))</f>
        <v>66.56666667</v>
      </c>
      <c r="G6764" s="12">
        <f t="shared" si="3"/>
        <v>2</v>
      </c>
    </row>
    <row r="6765" ht="15.75" customHeight="1">
      <c r="A6765" s="13">
        <v>42195.489583333336</v>
      </c>
      <c r="B6765" s="73">
        <f t="shared" si="1"/>
        <v>42195</v>
      </c>
      <c r="C6765" s="74">
        <f>IF(NewCustomer="Yes", IF(COUNTIF($I$2:$I$11,B6765)&gt;0,0,WEEKDAY(B6765,2)),IF(COUNTIF($I$2:$I$21,B6765)&gt;0,0,WEEKDAY(B6765,2)))</f>
        <v>5</v>
      </c>
      <c r="D6765" s="74">
        <f t="shared" si="2"/>
        <v>11</v>
      </c>
      <c r="E6765" s="12">
        <f>IFERROR(VLOOKUP(A6765,'IDAR Meter Data'!$A:$B,2,1),"")</f>
        <v>223</v>
      </c>
      <c r="F6765" s="75">
        <f>IF(CECCZ="CZ03",'Outside Temp'!B6765,IF(CECCZ="CZ04",'Outside Temp'!B6766,IF(CECCZ="CZ12",'Outside Temp'!B6767, IF(CECCZ="CZ13",'Outside Temp'!B6768))))</f>
        <v>66.81666667</v>
      </c>
      <c r="G6765" s="12">
        <f t="shared" si="3"/>
        <v>2</v>
      </c>
    </row>
    <row r="6766" ht="15.75" customHeight="1">
      <c r="A6766" s="13">
        <v>42195.5</v>
      </c>
      <c r="B6766" s="73">
        <f t="shared" si="1"/>
        <v>42195</v>
      </c>
      <c r="C6766" s="74">
        <f>IF(NewCustomer="Yes", IF(COUNTIF($I$2:$I$11,B6766)&gt;0,0,WEEKDAY(B6766,2)),IF(COUNTIF($I$2:$I$21,B6766)&gt;0,0,WEEKDAY(B6766,2)))</f>
        <v>5</v>
      </c>
      <c r="D6766" s="74">
        <f t="shared" si="2"/>
        <v>12</v>
      </c>
      <c r="E6766" s="12">
        <f>IFERROR(VLOOKUP(A6766,'IDAR Meter Data'!$A:$B,2,1),"")</f>
        <v>224</v>
      </c>
      <c r="F6766" s="75">
        <f>IF(CECCZ="CZ03",'Outside Temp'!B6766,IF(CECCZ="CZ04",'Outside Temp'!B6767,IF(CECCZ="CZ12",'Outside Temp'!B6768, IF(CECCZ="CZ13",'Outside Temp'!B6769))))</f>
        <v>67.13333333</v>
      </c>
      <c r="G6766" s="12">
        <f t="shared" si="3"/>
        <v>2</v>
      </c>
    </row>
    <row r="6767" ht="15.75" customHeight="1">
      <c r="A6767" s="13">
        <v>42195.510416666664</v>
      </c>
      <c r="B6767" s="73">
        <f t="shared" si="1"/>
        <v>42195</v>
      </c>
      <c r="C6767" s="74">
        <f>IF(NewCustomer="Yes", IF(COUNTIF($I$2:$I$11,B6767)&gt;0,0,WEEKDAY(B6767,2)),IF(COUNTIF($I$2:$I$21,B6767)&gt;0,0,WEEKDAY(B6767,2)))</f>
        <v>5</v>
      </c>
      <c r="D6767" s="74">
        <f t="shared" si="2"/>
        <v>12</v>
      </c>
      <c r="E6767" s="12">
        <f>IFERROR(VLOOKUP(A6767,'IDAR Meter Data'!$A:$B,2,1),"")</f>
        <v>217</v>
      </c>
      <c r="F6767" s="75">
        <f>IF(CECCZ="CZ03",'Outside Temp'!B6767,IF(CECCZ="CZ04",'Outside Temp'!B6768,IF(CECCZ="CZ12",'Outside Temp'!B6769, IF(CECCZ="CZ13",'Outside Temp'!B6770))))</f>
        <v>67.63333333</v>
      </c>
      <c r="G6767" s="12">
        <f t="shared" si="3"/>
        <v>2</v>
      </c>
    </row>
    <row r="6768" ht="15.75" customHeight="1">
      <c r="A6768" s="13">
        <v>42195.520833333336</v>
      </c>
      <c r="B6768" s="73">
        <f t="shared" si="1"/>
        <v>42195</v>
      </c>
      <c r="C6768" s="74">
        <f>IF(NewCustomer="Yes", IF(COUNTIF($I$2:$I$11,B6768)&gt;0,0,WEEKDAY(B6768,2)),IF(COUNTIF($I$2:$I$21,B6768)&gt;0,0,WEEKDAY(B6768,2)))</f>
        <v>5</v>
      </c>
      <c r="D6768" s="74">
        <f t="shared" si="2"/>
        <v>12</v>
      </c>
      <c r="E6768" s="12">
        <f>IFERROR(VLOOKUP(A6768,'IDAR Meter Data'!$A:$B,2,1),"")</f>
        <v>234</v>
      </c>
      <c r="F6768" s="75">
        <f>IF(CECCZ="CZ03",'Outside Temp'!B6768,IF(CECCZ="CZ04",'Outside Temp'!B6769,IF(CECCZ="CZ12",'Outside Temp'!B6770, IF(CECCZ="CZ13",'Outside Temp'!B6771))))</f>
        <v>68.13333333</v>
      </c>
      <c r="G6768" s="12">
        <f t="shared" si="3"/>
        <v>2</v>
      </c>
    </row>
    <row r="6769" ht="15.75" customHeight="1">
      <c r="A6769" s="13">
        <v>42195.53125</v>
      </c>
      <c r="B6769" s="73">
        <f t="shared" si="1"/>
        <v>42195</v>
      </c>
      <c r="C6769" s="74">
        <f>IF(NewCustomer="Yes", IF(COUNTIF($I$2:$I$11,B6769)&gt;0,0,WEEKDAY(B6769,2)),IF(COUNTIF($I$2:$I$21,B6769)&gt;0,0,WEEKDAY(B6769,2)))</f>
        <v>5</v>
      </c>
      <c r="D6769" s="74">
        <f t="shared" si="2"/>
        <v>12</v>
      </c>
      <c r="E6769" s="12">
        <f>IFERROR(VLOOKUP(A6769,'IDAR Meter Data'!$A:$B,2,1),"")</f>
        <v>220</v>
      </c>
      <c r="F6769" s="75">
        <f>IF(CECCZ="CZ03",'Outside Temp'!B6769,IF(CECCZ="CZ04",'Outside Temp'!B6770,IF(CECCZ="CZ12",'Outside Temp'!B6771, IF(CECCZ="CZ13",'Outside Temp'!B6772))))</f>
        <v>68.63333333</v>
      </c>
      <c r="G6769" s="12">
        <f t="shared" si="3"/>
        <v>2</v>
      </c>
    </row>
    <row r="6770" ht="15.75" customHeight="1">
      <c r="A6770" s="13">
        <v>42195.541666666664</v>
      </c>
      <c r="B6770" s="73">
        <f t="shared" si="1"/>
        <v>42195</v>
      </c>
      <c r="C6770" s="74">
        <f>IF(NewCustomer="Yes", IF(COUNTIF($I$2:$I$11,B6770)&gt;0,0,WEEKDAY(B6770,2)),IF(COUNTIF($I$2:$I$21,B6770)&gt;0,0,WEEKDAY(B6770,2)))</f>
        <v>5</v>
      </c>
      <c r="D6770" s="74">
        <f t="shared" si="2"/>
        <v>13</v>
      </c>
      <c r="E6770" s="12">
        <f>IFERROR(VLOOKUP(A6770,'IDAR Meter Data'!$A:$B,2,1),"")</f>
        <v>217</v>
      </c>
      <c r="F6770" s="75">
        <f>IF(CECCZ="CZ03",'Outside Temp'!B6770,IF(CECCZ="CZ04",'Outside Temp'!B6771,IF(CECCZ="CZ12",'Outside Temp'!B6772, IF(CECCZ="CZ13",'Outside Temp'!B6773))))</f>
        <v>69.06666667</v>
      </c>
      <c r="G6770" s="12">
        <f t="shared" si="3"/>
        <v>2</v>
      </c>
    </row>
    <row r="6771" ht="15.75" customHeight="1">
      <c r="A6771" s="13">
        <v>42195.552083333336</v>
      </c>
      <c r="B6771" s="73">
        <f t="shared" si="1"/>
        <v>42195</v>
      </c>
      <c r="C6771" s="74">
        <f>IF(NewCustomer="Yes", IF(COUNTIF($I$2:$I$11,B6771)&gt;0,0,WEEKDAY(B6771,2)),IF(COUNTIF($I$2:$I$21,B6771)&gt;0,0,WEEKDAY(B6771,2)))</f>
        <v>5</v>
      </c>
      <c r="D6771" s="74">
        <f t="shared" si="2"/>
        <v>13</v>
      </c>
      <c r="E6771" s="12">
        <f>IFERROR(VLOOKUP(A6771,'IDAR Meter Data'!$A:$B,2,1),"")</f>
        <v>235</v>
      </c>
      <c r="F6771" s="75">
        <f>IF(CECCZ="CZ03",'Outside Temp'!B6771,IF(CECCZ="CZ04",'Outside Temp'!B6772,IF(CECCZ="CZ12",'Outside Temp'!B6773, IF(CECCZ="CZ13",'Outside Temp'!B6774))))</f>
        <v>69.31666667</v>
      </c>
      <c r="G6771" s="12">
        <f t="shared" si="3"/>
        <v>2</v>
      </c>
    </row>
    <row r="6772" ht="15.75" customHeight="1">
      <c r="A6772" s="13">
        <v>42195.5625</v>
      </c>
      <c r="B6772" s="73">
        <f t="shared" si="1"/>
        <v>42195</v>
      </c>
      <c r="C6772" s="74">
        <f>IF(NewCustomer="Yes", IF(COUNTIF($I$2:$I$11,B6772)&gt;0,0,WEEKDAY(B6772,2)),IF(COUNTIF($I$2:$I$21,B6772)&gt;0,0,WEEKDAY(B6772,2)))</f>
        <v>5</v>
      </c>
      <c r="D6772" s="74">
        <f t="shared" si="2"/>
        <v>13</v>
      </c>
      <c r="E6772" s="12">
        <f>IFERROR(VLOOKUP(A6772,'IDAR Meter Data'!$A:$B,2,1),"")</f>
        <v>226</v>
      </c>
      <c r="F6772" s="75">
        <f>IF(CECCZ="CZ03",'Outside Temp'!B6772,IF(CECCZ="CZ04",'Outside Temp'!B6773,IF(CECCZ="CZ12",'Outside Temp'!B6774, IF(CECCZ="CZ13",'Outside Temp'!B6775))))</f>
        <v>69.56666667</v>
      </c>
      <c r="G6772" s="12">
        <f t="shared" si="3"/>
        <v>2</v>
      </c>
    </row>
    <row r="6773" ht="15.75" customHeight="1">
      <c r="A6773" s="13">
        <v>42195.572916666664</v>
      </c>
      <c r="B6773" s="73">
        <f t="shared" si="1"/>
        <v>42195</v>
      </c>
      <c r="C6773" s="74">
        <f>IF(NewCustomer="Yes", IF(COUNTIF($I$2:$I$11,B6773)&gt;0,0,WEEKDAY(B6773,2)),IF(COUNTIF($I$2:$I$21,B6773)&gt;0,0,WEEKDAY(B6773,2)))</f>
        <v>5</v>
      </c>
      <c r="D6773" s="74">
        <f t="shared" si="2"/>
        <v>13</v>
      </c>
      <c r="E6773" s="12">
        <f>IFERROR(VLOOKUP(A6773,'IDAR Meter Data'!$A:$B,2,1),"")</f>
        <v>237</v>
      </c>
      <c r="F6773" s="75">
        <f>IF(CECCZ="CZ03",'Outside Temp'!B6773,IF(CECCZ="CZ04",'Outside Temp'!B6774,IF(CECCZ="CZ12",'Outside Temp'!B6775, IF(CECCZ="CZ13",'Outside Temp'!B6776))))</f>
        <v>69.81666667</v>
      </c>
      <c r="G6773" s="12">
        <f t="shared" si="3"/>
        <v>2</v>
      </c>
    </row>
    <row r="6774" ht="15.75" customHeight="1">
      <c r="A6774" s="13">
        <v>42195.583333333336</v>
      </c>
      <c r="B6774" s="73">
        <f t="shared" si="1"/>
        <v>42195</v>
      </c>
      <c r="C6774" s="74">
        <f>IF(NewCustomer="Yes", IF(COUNTIF($I$2:$I$11,B6774)&gt;0,0,WEEKDAY(B6774,2)),IF(COUNTIF($I$2:$I$21,B6774)&gt;0,0,WEEKDAY(B6774,2)))</f>
        <v>5</v>
      </c>
      <c r="D6774" s="74">
        <f t="shared" si="2"/>
        <v>14</v>
      </c>
      <c r="E6774" s="12">
        <f>IFERROR(VLOOKUP(A6774,'IDAR Meter Data'!$A:$B,2,1),"")</f>
        <v>234</v>
      </c>
      <c r="F6774" s="75">
        <f>IF(CECCZ="CZ03",'Outside Temp'!B6774,IF(CECCZ="CZ04",'Outside Temp'!B6775,IF(CECCZ="CZ12",'Outside Temp'!B6776, IF(CECCZ="CZ13",'Outside Temp'!B6777))))</f>
        <v>69.93333333</v>
      </c>
      <c r="G6774" s="12">
        <f t="shared" si="3"/>
        <v>2</v>
      </c>
    </row>
    <row r="6775" ht="15.75" customHeight="1">
      <c r="A6775" s="13">
        <v>42195.59375</v>
      </c>
      <c r="B6775" s="73">
        <f t="shared" si="1"/>
        <v>42195</v>
      </c>
      <c r="C6775" s="74">
        <f>IF(NewCustomer="Yes", IF(COUNTIF($I$2:$I$11,B6775)&gt;0,0,WEEKDAY(B6775,2)),IF(COUNTIF($I$2:$I$21,B6775)&gt;0,0,WEEKDAY(B6775,2)))</f>
        <v>5</v>
      </c>
      <c r="D6775" s="74">
        <f t="shared" si="2"/>
        <v>14</v>
      </c>
      <c r="E6775" s="12">
        <f>IFERROR(VLOOKUP(A6775,'IDAR Meter Data'!$A:$B,2,1),"")</f>
        <v>229</v>
      </c>
      <c r="F6775" s="75">
        <f>IF(CECCZ="CZ03",'Outside Temp'!B6775,IF(CECCZ="CZ04",'Outside Temp'!B6776,IF(CECCZ="CZ12",'Outside Temp'!B6777, IF(CECCZ="CZ13",'Outside Temp'!B6778))))</f>
        <v>69.68333333</v>
      </c>
      <c r="G6775" s="12">
        <f t="shared" si="3"/>
        <v>2</v>
      </c>
    </row>
    <row r="6776" ht="15.75" customHeight="1">
      <c r="A6776" s="13">
        <v>42195.604166666664</v>
      </c>
      <c r="B6776" s="73">
        <f t="shared" si="1"/>
        <v>42195</v>
      </c>
      <c r="C6776" s="74">
        <f>IF(NewCustomer="Yes", IF(COUNTIF($I$2:$I$11,B6776)&gt;0,0,WEEKDAY(B6776,2)),IF(COUNTIF($I$2:$I$21,B6776)&gt;0,0,WEEKDAY(B6776,2)))</f>
        <v>5</v>
      </c>
      <c r="D6776" s="74">
        <f t="shared" si="2"/>
        <v>14</v>
      </c>
      <c r="E6776" s="12">
        <f>IFERROR(VLOOKUP(A6776,'IDAR Meter Data'!$A:$B,2,1),"")</f>
        <v>227</v>
      </c>
      <c r="F6776" s="75">
        <f>IF(CECCZ="CZ03",'Outside Temp'!B6776,IF(CECCZ="CZ04",'Outside Temp'!B6777,IF(CECCZ="CZ12",'Outside Temp'!B6778, IF(CECCZ="CZ13",'Outside Temp'!B6779))))</f>
        <v>69.43333333</v>
      </c>
      <c r="G6776" s="12">
        <f t="shared" si="3"/>
        <v>2</v>
      </c>
    </row>
    <row r="6777" ht="15.75" customHeight="1">
      <c r="A6777" s="13">
        <v>42195.614583333336</v>
      </c>
      <c r="B6777" s="73">
        <f t="shared" si="1"/>
        <v>42195</v>
      </c>
      <c r="C6777" s="74">
        <f>IF(NewCustomer="Yes", IF(COUNTIF($I$2:$I$11,B6777)&gt;0,0,WEEKDAY(B6777,2)),IF(COUNTIF($I$2:$I$21,B6777)&gt;0,0,WEEKDAY(B6777,2)))</f>
        <v>5</v>
      </c>
      <c r="D6777" s="74">
        <f t="shared" si="2"/>
        <v>14</v>
      </c>
      <c r="E6777" s="12">
        <f>IFERROR(VLOOKUP(A6777,'IDAR Meter Data'!$A:$B,2,1),"")</f>
        <v>231</v>
      </c>
      <c r="F6777" s="75">
        <f>IF(CECCZ="CZ03",'Outside Temp'!B6777,IF(CECCZ="CZ04",'Outside Temp'!B6778,IF(CECCZ="CZ12",'Outside Temp'!B6779, IF(CECCZ="CZ13",'Outside Temp'!B6780))))</f>
        <v>69.18333333</v>
      </c>
      <c r="G6777" s="12">
        <f t="shared" si="3"/>
        <v>2</v>
      </c>
    </row>
    <row r="6778" ht="15.75" customHeight="1">
      <c r="A6778" s="13">
        <v>42195.625</v>
      </c>
      <c r="B6778" s="73">
        <f t="shared" si="1"/>
        <v>42195</v>
      </c>
      <c r="C6778" s="74">
        <f>IF(NewCustomer="Yes", IF(COUNTIF($I$2:$I$11,B6778)&gt;0,0,WEEKDAY(B6778,2)),IF(COUNTIF($I$2:$I$21,B6778)&gt;0,0,WEEKDAY(B6778,2)))</f>
        <v>5</v>
      </c>
      <c r="D6778" s="74">
        <f t="shared" si="2"/>
        <v>15</v>
      </c>
      <c r="E6778" s="12">
        <f>IFERROR(VLOOKUP(A6778,'IDAR Meter Data'!$A:$B,2,1),"")</f>
        <v>240</v>
      </c>
      <c r="F6778" s="75">
        <f>IF(CECCZ="CZ03",'Outside Temp'!B6778,IF(CECCZ="CZ04",'Outside Temp'!B6779,IF(CECCZ="CZ12",'Outside Temp'!B6780, IF(CECCZ="CZ13",'Outside Temp'!B6781))))</f>
        <v>69.06666667</v>
      </c>
      <c r="G6778" s="12">
        <f t="shared" si="3"/>
        <v>2</v>
      </c>
    </row>
    <row r="6779" ht="15.75" customHeight="1">
      <c r="A6779" s="13">
        <v>42195.635416666664</v>
      </c>
      <c r="B6779" s="73">
        <f t="shared" si="1"/>
        <v>42195</v>
      </c>
      <c r="C6779" s="74">
        <f>IF(NewCustomer="Yes", IF(COUNTIF($I$2:$I$11,B6779)&gt;0,0,WEEKDAY(B6779,2)),IF(COUNTIF($I$2:$I$21,B6779)&gt;0,0,WEEKDAY(B6779,2)))</f>
        <v>5</v>
      </c>
      <c r="D6779" s="74">
        <f t="shared" si="2"/>
        <v>15</v>
      </c>
      <c r="E6779" s="12">
        <f>IFERROR(VLOOKUP(A6779,'IDAR Meter Data'!$A:$B,2,1),"")</f>
        <v>243</v>
      </c>
      <c r="F6779" s="75">
        <f>IF(CECCZ="CZ03",'Outside Temp'!B6779,IF(CECCZ="CZ04",'Outside Temp'!B6780,IF(CECCZ="CZ12",'Outside Temp'!B6781, IF(CECCZ="CZ13",'Outside Temp'!B6782))))</f>
        <v>69.31666667</v>
      </c>
      <c r="G6779" s="12">
        <f t="shared" si="3"/>
        <v>2</v>
      </c>
    </row>
    <row r="6780" ht="15.75" customHeight="1">
      <c r="A6780" s="13">
        <v>42195.645833333336</v>
      </c>
      <c r="B6780" s="73">
        <f t="shared" si="1"/>
        <v>42195</v>
      </c>
      <c r="C6780" s="74">
        <f>IF(NewCustomer="Yes", IF(COUNTIF($I$2:$I$11,B6780)&gt;0,0,WEEKDAY(B6780,2)),IF(COUNTIF($I$2:$I$21,B6780)&gt;0,0,WEEKDAY(B6780,2)))</f>
        <v>5</v>
      </c>
      <c r="D6780" s="74">
        <f t="shared" si="2"/>
        <v>15</v>
      </c>
      <c r="E6780" s="12">
        <f>IFERROR(VLOOKUP(A6780,'IDAR Meter Data'!$A:$B,2,1),"")</f>
        <v>249</v>
      </c>
      <c r="F6780" s="75">
        <f>IF(CECCZ="CZ03",'Outside Temp'!B6780,IF(CECCZ="CZ04",'Outside Temp'!B6781,IF(CECCZ="CZ12",'Outside Temp'!B6782, IF(CECCZ="CZ13",'Outside Temp'!B6783))))</f>
        <v>69.56666667</v>
      </c>
      <c r="G6780" s="12">
        <f t="shared" si="3"/>
        <v>2</v>
      </c>
    </row>
    <row r="6781" ht="15.75" customHeight="1">
      <c r="A6781" s="13">
        <v>42195.65625</v>
      </c>
      <c r="B6781" s="73">
        <f t="shared" si="1"/>
        <v>42195</v>
      </c>
      <c r="C6781" s="74">
        <f>IF(NewCustomer="Yes", IF(COUNTIF($I$2:$I$11,B6781)&gt;0,0,WEEKDAY(B6781,2)),IF(COUNTIF($I$2:$I$21,B6781)&gt;0,0,WEEKDAY(B6781,2)))</f>
        <v>5</v>
      </c>
      <c r="D6781" s="74">
        <f t="shared" si="2"/>
        <v>15</v>
      </c>
      <c r="E6781" s="12">
        <f>IFERROR(VLOOKUP(A6781,'IDAR Meter Data'!$A:$B,2,1),"")</f>
        <v>232</v>
      </c>
      <c r="F6781" s="75">
        <f>IF(CECCZ="CZ03",'Outside Temp'!B6781,IF(CECCZ="CZ04",'Outside Temp'!B6782,IF(CECCZ="CZ12",'Outside Temp'!B6783, IF(CECCZ="CZ13",'Outside Temp'!B6784))))</f>
        <v>69.81666667</v>
      </c>
      <c r="G6781" s="12">
        <f t="shared" si="3"/>
        <v>2</v>
      </c>
    </row>
    <row r="6782" ht="15.75" customHeight="1">
      <c r="A6782" s="13">
        <v>42195.666666666664</v>
      </c>
      <c r="B6782" s="73">
        <f t="shared" si="1"/>
        <v>42195</v>
      </c>
      <c r="C6782" s="74">
        <f>IF(NewCustomer="Yes", IF(COUNTIF($I$2:$I$11,B6782)&gt;0,0,WEEKDAY(B6782,2)),IF(COUNTIF($I$2:$I$21,B6782)&gt;0,0,WEEKDAY(B6782,2)))</f>
        <v>5</v>
      </c>
      <c r="D6782" s="74">
        <f t="shared" si="2"/>
        <v>16</v>
      </c>
      <c r="E6782" s="12">
        <f>IFERROR(VLOOKUP(A6782,'IDAR Meter Data'!$A:$B,2,1),"")</f>
        <v>238</v>
      </c>
      <c r="F6782" s="75">
        <f>IF(CECCZ="CZ03",'Outside Temp'!B6782,IF(CECCZ="CZ04",'Outside Temp'!B6783,IF(CECCZ="CZ12",'Outside Temp'!B6784, IF(CECCZ="CZ13",'Outside Temp'!B6785))))</f>
        <v>69.93333333</v>
      </c>
      <c r="G6782" s="12">
        <f t="shared" si="3"/>
        <v>2</v>
      </c>
    </row>
    <row r="6783" ht="15.75" customHeight="1">
      <c r="A6783" s="13">
        <v>42195.677083333336</v>
      </c>
      <c r="B6783" s="73">
        <f t="shared" si="1"/>
        <v>42195</v>
      </c>
      <c r="C6783" s="74">
        <f>IF(NewCustomer="Yes", IF(COUNTIF($I$2:$I$11,B6783)&gt;0,0,WEEKDAY(B6783,2)),IF(COUNTIF($I$2:$I$21,B6783)&gt;0,0,WEEKDAY(B6783,2)))</f>
        <v>5</v>
      </c>
      <c r="D6783" s="74">
        <f t="shared" si="2"/>
        <v>16</v>
      </c>
      <c r="E6783" s="12">
        <f>IFERROR(VLOOKUP(A6783,'IDAR Meter Data'!$A:$B,2,1),"")</f>
        <v>232</v>
      </c>
      <c r="F6783" s="75">
        <f>IF(CECCZ="CZ03",'Outside Temp'!B6783,IF(CECCZ="CZ04",'Outside Temp'!B6784,IF(CECCZ="CZ12",'Outside Temp'!B6785, IF(CECCZ="CZ13",'Outside Temp'!B6786))))</f>
        <v>69.68333333</v>
      </c>
      <c r="G6783" s="12">
        <f t="shared" si="3"/>
        <v>2</v>
      </c>
    </row>
    <row r="6784" ht="15.75" customHeight="1">
      <c r="A6784" s="13">
        <v>42195.6875</v>
      </c>
      <c r="B6784" s="73">
        <f t="shared" si="1"/>
        <v>42195</v>
      </c>
      <c r="C6784" s="74">
        <f>IF(NewCustomer="Yes", IF(COUNTIF($I$2:$I$11,B6784)&gt;0,0,WEEKDAY(B6784,2)),IF(COUNTIF($I$2:$I$21,B6784)&gt;0,0,WEEKDAY(B6784,2)))</f>
        <v>5</v>
      </c>
      <c r="D6784" s="74">
        <f t="shared" si="2"/>
        <v>16</v>
      </c>
      <c r="E6784" s="12">
        <f>IFERROR(VLOOKUP(A6784,'IDAR Meter Data'!$A:$B,2,1),"")</f>
        <v>235</v>
      </c>
      <c r="F6784" s="75">
        <f>IF(CECCZ="CZ03",'Outside Temp'!B6784,IF(CECCZ="CZ04",'Outside Temp'!B6785,IF(CECCZ="CZ12",'Outside Temp'!B6786, IF(CECCZ="CZ13",'Outside Temp'!B6787))))</f>
        <v>69.43333333</v>
      </c>
      <c r="G6784" s="12">
        <f t="shared" si="3"/>
        <v>2</v>
      </c>
    </row>
    <row r="6785" ht="15.75" customHeight="1">
      <c r="A6785" s="13">
        <v>42195.697916666664</v>
      </c>
      <c r="B6785" s="73">
        <f t="shared" si="1"/>
        <v>42195</v>
      </c>
      <c r="C6785" s="74">
        <f>IF(NewCustomer="Yes", IF(COUNTIF($I$2:$I$11,B6785)&gt;0,0,WEEKDAY(B6785,2)),IF(COUNTIF($I$2:$I$21,B6785)&gt;0,0,WEEKDAY(B6785,2)))</f>
        <v>5</v>
      </c>
      <c r="D6785" s="74">
        <f t="shared" si="2"/>
        <v>16</v>
      </c>
      <c r="E6785" s="12">
        <f>IFERROR(VLOOKUP(A6785,'IDAR Meter Data'!$A:$B,2,1),"")</f>
        <v>238</v>
      </c>
      <c r="F6785" s="75">
        <f>IF(CECCZ="CZ03",'Outside Temp'!B6785,IF(CECCZ="CZ04",'Outside Temp'!B6786,IF(CECCZ="CZ12",'Outside Temp'!B6787, IF(CECCZ="CZ13",'Outside Temp'!B6788))))</f>
        <v>69.18333333</v>
      </c>
      <c r="G6785" s="12">
        <f t="shared" si="3"/>
        <v>2</v>
      </c>
    </row>
    <row r="6786" ht="15.75" customHeight="1">
      <c r="A6786" s="13">
        <v>42195.708333333336</v>
      </c>
      <c r="B6786" s="73">
        <f t="shared" si="1"/>
        <v>42195</v>
      </c>
      <c r="C6786" s="74">
        <f>IF(NewCustomer="Yes", IF(COUNTIF($I$2:$I$11,B6786)&gt;0,0,WEEKDAY(B6786,2)),IF(COUNTIF($I$2:$I$21,B6786)&gt;0,0,WEEKDAY(B6786,2)))</f>
        <v>5</v>
      </c>
      <c r="D6786" s="74">
        <f t="shared" si="2"/>
        <v>17</v>
      </c>
      <c r="E6786" s="12">
        <f>IFERROR(VLOOKUP(A6786,'IDAR Meter Data'!$A:$B,2,1),"")</f>
        <v>235</v>
      </c>
      <c r="F6786" s="75">
        <f>IF(CECCZ="CZ03",'Outside Temp'!B6786,IF(CECCZ="CZ04",'Outside Temp'!B6787,IF(CECCZ="CZ12",'Outside Temp'!B6788, IF(CECCZ="CZ13",'Outside Temp'!B6789))))</f>
        <v>68.8</v>
      </c>
      <c r="G6786" s="12">
        <f t="shared" si="3"/>
        <v>2</v>
      </c>
    </row>
    <row r="6787" ht="15.75" customHeight="1">
      <c r="A6787" s="13">
        <v>42195.71875</v>
      </c>
      <c r="B6787" s="73">
        <f t="shared" si="1"/>
        <v>42195</v>
      </c>
      <c r="C6787" s="74">
        <f>IF(NewCustomer="Yes", IF(COUNTIF($I$2:$I$11,B6787)&gt;0,0,WEEKDAY(B6787,2)),IF(COUNTIF($I$2:$I$21,B6787)&gt;0,0,WEEKDAY(B6787,2)))</f>
        <v>5</v>
      </c>
      <c r="D6787" s="74">
        <f t="shared" si="2"/>
        <v>17</v>
      </c>
      <c r="E6787" s="12">
        <f>IFERROR(VLOOKUP(A6787,'IDAR Meter Data'!$A:$B,2,1),"")</f>
        <v>237</v>
      </c>
      <c r="F6787" s="75">
        <f>IF(CECCZ="CZ03",'Outside Temp'!B6787,IF(CECCZ="CZ04",'Outside Temp'!B6788,IF(CECCZ="CZ12",'Outside Temp'!B6789, IF(CECCZ="CZ13",'Outside Temp'!B6790))))</f>
        <v>68.05</v>
      </c>
      <c r="G6787" s="12">
        <f t="shared" si="3"/>
        <v>2</v>
      </c>
    </row>
    <row r="6788" ht="15.75" customHeight="1">
      <c r="A6788" s="13">
        <v>42195.729166666664</v>
      </c>
      <c r="B6788" s="73">
        <f t="shared" si="1"/>
        <v>42195</v>
      </c>
      <c r="C6788" s="74">
        <f>IF(NewCustomer="Yes", IF(COUNTIF($I$2:$I$11,B6788)&gt;0,0,WEEKDAY(B6788,2)),IF(COUNTIF($I$2:$I$21,B6788)&gt;0,0,WEEKDAY(B6788,2)))</f>
        <v>5</v>
      </c>
      <c r="D6788" s="74">
        <f t="shared" si="2"/>
        <v>17</v>
      </c>
      <c r="E6788" s="12">
        <f>IFERROR(VLOOKUP(A6788,'IDAR Meter Data'!$A:$B,2,1),"")</f>
        <v>227</v>
      </c>
      <c r="F6788" s="75">
        <f>IF(CECCZ="CZ03",'Outside Temp'!B6788,IF(CECCZ="CZ04",'Outside Temp'!B6789,IF(CECCZ="CZ12",'Outside Temp'!B6790, IF(CECCZ="CZ13",'Outside Temp'!B6791))))</f>
        <v>67.3</v>
      </c>
      <c r="G6788" s="12">
        <f t="shared" si="3"/>
        <v>2</v>
      </c>
    </row>
    <row r="6789" ht="15.75" customHeight="1">
      <c r="A6789" s="13">
        <v>42195.739583333336</v>
      </c>
      <c r="B6789" s="73">
        <f t="shared" si="1"/>
        <v>42195</v>
      </c>
      <c r="C6789" s="74">
        <f>IF(NewCustomer="Yes", IF(COUNTIF($I$2:$I$11,B6789)&gt;0,0,WEEKDAY(B6789,2)),IF(COUNTIF($I$2:$I$21,B6789)&gt;0,0,WEEKDAY(B6789,2)))</f>
        <v>5</v>
      </c>
      <c r="D6789" s="74">
        <f t="shared" si="2"/>
        <v>17</v>
      </c>
      <c r="E6789" s="12">
        <f>IFERROR(VLOOKUP(A6789,'IDAR Meter Data'!$A:$B,2,1),"")</f>
        <v>230</v>
      </c>
      <c r="F6789" s="75">
        <f>IF(CECCZ="CZ03",'Outside Temp'!B6789,IF(CECCZ="CZ04",'Outside Temp'!B6790,IF(CECCZ="CZ12",'Outside Temp'!B6791, IF(CECCZ="CZ13",'Outside Temp'!B6792))))</f>
        <v>66.55</v>
      </c>
      <c r="G6789" s="12">
        <f t="shared" si="3"/>
        <v>2</v>
      </c>
    </row>
    <row r="6790" ht="15.75" customHeight="1">
      <c r="A6790" s="13">
        <v>42195.75</v>
      </c>
      <c r="B6790" s="73">
        <f t="shared" si="1"/>
        <v>42195</v>
      </c>
      <c r="C6790" s="74">
        <f>IF(NewCustomer="Yes", IF(COUNTIF($I$2:$I$11,B6790)&gt;0,0,WEEKDAY(B6790,2)),IF(COUNTIF($I$2:$I$21,B6790)&gt;0,0,WEEKDAY(B6790,2)))</f>
        <v>5</v>
      </c>
      <c r="D6790" s="74">
        <f t="shared" si="2"/>
        <v>18</v>
      </c>
      <c r="E6790" s="12">
        <f>IFERROR(VLOOKUP(A6790,'IDAR Meter Data'!$A:$B,2,1),"")</f>
        <v>228</v>
      </c>
      <c r="F6790" s="75">
        <f>IF(CECCZ="CZ03",'Outside Temp'!B6790,IF(CECCZ="CZ04",'Outside Temp'!B6791,IF(CECCZ="CZ12",'Outside Temp'!B6792, IF(CECCZ="CZ13",'Outside Temp'!B6793))))</f>
        <v>65.86666667</v>
      </c>
      <c r="G6790" s="12">
        <f t="shared" si="3"/>
        <v>2</v>
      </c>
    </row>
    <row r="6791" ht="15.75" customHeight="1">
      <c r="A6791" s="13">
        <v>42195.760416666664</v>
      </c>
      <c r="B6791" s="73">
        <f t="shared" si="1"/>
        <v>42195</v>
      </c>
      <c r="C6791" s="74">
        <f>IF(NewCustomer="Yes", IF(COUNTIF($I$2:$I$11,B6791)&gt;0,0,WEEKDAY(B6791,2)),IF(COUNTIF($I$2:$I$21,B6791)&gt;0,0,WEEKDAY(B6791,2)))</f>
        <v>5</v>
      </c>
      <c r="D6791" s="74">
        <f t="shared" si="2"/>
        <v>18</v>
      </c>
      <c r="E6791" s="12">
        <f>IFERROR(VLOOKUP(A6791,'IDAR Meter Data'!$A:$B,2,1),"")</f>
        <v>216</v>
      </c>
      <c r="F6791" s="75">
        <f>IF(CECCZ="CZ03",'Outside Temp'!B6791,IF(CECCZ="CZ04",'Outside Temp'!B6792,IF(CECCZ="CZ12",'Outside Temp'!B6793, IF(CECCZ="CZ13",'Outside Temp'!B6794))))</f>
        <v>65.36666667</v>
      </c>
      <c r="G6791" s="12">
        <f t="shared" si="3"/>
        <v>2</v>
      </c>
    </row>
    <row r="6792" ht="15.75" customHeight="1">
      <c r="A6792" s="13">
        <v>42195.770833333336</v>
      </c>
      <c r="B6792" s="73">
        <f t="shared" si="1"/>
        <v>42195</v>
      </c>
      <c r="C6792" s="74">
        <f>IF(NewCustomer="Yes", IF(COUNTIF($I$2:$I$11,B6792)&gt;0,0,WEEKDAY(B6792,2)),IF(COUNTIF($I$2:$I$21,B6792)&gt;0,0,WEEKDAY(B6792,2)))</f>
        <v>5</v>
      </c>
      <c r="D6792" s="74">
        <f t="shared" si="2"/>
        <v>18</v>
      </c>
      <c r="E6792" s="12">
        <f>IFERROR(VLOOKUP(A6792,'IDAR Meter Data'!$A:$B,2,1),"")</f>
        <v>229</v>
      </c>
      <c r="F6792" s="75">
        <f>IF(CECCZ="CZ03",'Outside Temp'!B6792,IF(CECCZ="CZ04",'Outside Temp'!B6793,IF(CECCZ="CZ12",'Outside Temp'!B6794, IF(CECCZ="CZ13",'Outside Temp'!B6795))))</f>
        <v>64.86666667</v>
      </c>
      <c r="G6792" s="12">
        <f t="shared" si="3"/>
        <v>1</v>
      </c>
    </row>
    <row r="6793" ht="15.75" customHeight="1">
      <c r="A6793" s="13">
        <v>42195.78125</v>
      </c>
      <c r="B6793" s="73">
        <f t="shared" si="1"/>
        <v>42195</v>
      </c>
      <c r="C6793" s="74">
        <f>IF(NewCustomer="Yes", IF(COUNTIF($I$2:$I$11,B6793)&gt;0,0,WEEKDAY(B6793,2)),IF(COUNTIF($I$2:$I$21,B6793)&gt;0,0,WEEKDAY(B6793,2)))</f>
        <v>5</v>
      </c>
      <c r="D6793" s="74">
        <f t="shared" si="2"/>
        <v>18</v>
      </c>
      <c r="E6793" s="12">
        <f>IFERROR(VLOOKUP(A6793,'IDAR Meter Data'!$A:$B,2,1),"")</f>
        <v>223</v>
      </c>
      <c r="F6793" s="75">
        <f>IF(CECCZ="CZ03",'Outside Temp'!B6793,IF(CECCZ="CZ04",'Outside Temp'!B6794,IF(CECCZ="CZ12",'Outside Temp'!B6795, IF(CECCZ="CZ13",'Outside Temp'!B6796))))</f>
        <v>64.36666667</v>
      </c>
      <c r="G6793" s="12">
        <f t="shared" si="3"/>
        <v>1</v>
      </c>
    </row>
    <row r="6794" ht="15.75" customHeight="1">
      <c r="A6794" s="13">
        <v>42195.791666666664</v>
      </c>
      <c r="B6794" s="73">
        <f t="shared" si="1"/>
        <v>42195</v>
      </c>
      <c r="C6794" s="74">
        <f>IF(NewCustomer="Yes", IF(COUNTIF($I$2:$I$11,B6794)&gt;0,0,WEEKDAY(B6794,2)),IF(COUNTIF($I$2:$I$21,B6794)&gt;0,0,WEEKDAY(B6794,2)))</f>
        <v>5</v>
      </c>
      <c r="D6794" s="74">
        <f t="shared" si="2"/>
        <v>19</v>
      </c>
      <c r="E6794" s="12">
        <f>IFERROR(VLOOKUP(A6794,'IDAR Meter Data'!$A:$B,2,1),"")</f>
        <v>213</v>
      </c>
      <c r="F6794" s="75">
        <f>IF(CECCZ="CZ03",'Outside Temp'!B6794,IF(CECCZ="CZ04",'Outside Temp'!B6795,IF(CECCZ="CZ12",'Outside Temp'!B6796, IF(CECCZ="CZ13",'Outside Temp'!B6797))))</f>
        <v>63.93333333</v>
      </c>
      <c r="G6794" s="12">
        <f t="shared" si="3"/>
        <v>1</v>
      </c>
    </row>
    <row r="6795" ht="15.75" customHeight="1">
      <c r="A6795" s="13">
        <v>42195.802083333336</v>
      </c>
      <c r="B6795" s="73">
        <f t="shared" si="1"/>
        <v>42195</v>
      </c>
      <c r="C6795" s="74">
        <f>IF(NewCustomer="Yes", IF(COUNTIF($I$2:$I$11,B6795)&gt;0,0,WEEKDAY(B6795,2)),IF(COUNTIF($I$2:$I$21,B6795)&gt;0,0,WEEKDAY(B6795,2)))</f>
        <v>5</v>
      </c>
      <c r="D6795" s="74">
        <f t="shared" si="2"/>
        <v>19</v>
      </c>
      <c r="E6795" s="12">
        <f>IFERROR(VLOOKUP(A6795,'IDAR Meter Data'!$A:$B,2,1),"")</f>
        <v>213</v>
      </c>
      <c r="F6795" s="75">
        <f>IF(CECCZ="CZ03",'Outside Temp'!B6795,IF(CECCZ="CZ04",'Outside Temp'!B6796,IF(CECCZ="CZ12",'Outside Temp'!B6797, IF(CECCZ="CZ13",'Outside Temp'!B6798))))</f>
        <v>63.68333333</v>
      </c>
      <c r="G6795" s="12">
        <f t="shared" si="3"/>
        <v>1</v>
      </c>
    </row>
    <row r="6796" ht="15.75" customHeight="1">
      <c r="A6796" s="13">
        <v>42195.8125</v>
      </c>
      <c r="B6796" s="73">
        <f t="shared" si="1"/>
        <v>42195</v>
      </c>
      <c r="C6796" s="74">
        <f>IF(NewCustomer="Yes", IF(COUNTIF($I$2:$I$11,B6796)&gt;0,0,WEEKDAY(B6796,2)),IF(COUNTIF($I$2:$I$21,B6796)&gt;0,0,WEEKDAY(B6796,2)))</f>
        <v>5</v>
      </c>
      <c r="D6796" s="74">
        <f t="shared" si="2"/>
        <v>19</v>
      </c>
      <c r="E6796" s="12">
        <f>IFERROR(VLOOKUP(A6796,'IDAR Meter Data'!$A:$B,2,1),"")</f>
        <v>215</v>
      </c>
      <c r="F6796" s="75">
        <f>IF(CECCZ="CZ03",'Outside Temp'!B6796,IF(CECCZ="CZ04",'Outside Temp'!B6797,IF(CECCZ="CZ12",'Outside Temp'!B6798, IF(CECCZ="CZ13",'Outside Temp'!B6799))))</f>
        <v>63.43333333</v>
      </c>
      <c r="G6796" s="12">
        <f t="shared" si="3"/>
        <v>1</v>
      </c>
    </row>
    <row r="6797" ht="15.75" customHeight="1">
      <c r="A6797" s="13">
        <v>42195.822916666664</v>
      </c>
      <c r="B6797" s="73">
        <f t="shared" si="1"/>
        <v>42195</v>
      </c>
      <c r="C6797" s="74">
        <f>IF(NewCustomer="Yes", IF(COUNTIF($I$2:$I$11,B6797)&gt;0,0,WEEKDAY(B6797,2)),IF(COUNTIF($I$2:$I$21,B6797)&gt;0,0,WEEKDAY(B6797,2)))</f>
        <v>5</v>
      </c>
      <c r="D6797" s="74">
        <f t="shared" si="2"/>
        <v>19</v>
      </c>
      <c r="E6797" s="12">
        <f>IFERROR(VLOOKUP(A6797,'IDAR Meter Data'!$A:$B,2,1),"")</f>
        <v>215</v>
      </c>
      <c r="F6797" s="75">
        <f>IF(CECCZ="CZ03",'Outside Temp'!B6797,IF(CECCZ="CZ04",'Outside Temp'!B6798,IF(CECCZ="CZ12",'Outside Temp'!B6799, IF(CECCZ="CZ13",'Outside Temp'!B6800))))</f>
        <v>63.18333333</v>
      </c>
      <c r="G6797" s="12">
        <f t="shared" si="3"/>
        <v>1</v>
      </c>
    </row>
    <row r="6798" ht="15.75" customHeight="1">
      <c r="A6798" s="13">
        <v>42195.833333333336</v>
      </c>
      <c r="B6798" s="73">
        <f t="shared" si="1"/>
        <v>42195</v>
      </c>
      <c r="C6798" s="74">
        <f>IF(NewCustomer="Yes", IF(COUNTIF($I$2:$I$11,B6798)&gt;0,0,WEEKDAY(B6798,2)),IF(COUNTIF($I$2:$I$21,B6798)&gt;0,0,WEEKDAY(B6798,2)))</f>
        <v>5</v>
      </c>
      <c r="D6798" s="74">
        <f t="shared" si="2"/>
        <v>20</v>
      </c>
      <c r="E6798" s="12">
        <f>IFERROR(VLOOKUP(A6798,'IDAR Meter Data'!$A:$B,2,1),"")</f>
        <v>209</v>
      </c>
      <c r="F6798" s="75">
        <f>IF(CECCZ="CZ03",'Outside Temp'!B6798,IF(CECCZ="CZ04",'Outside Temp'!B6799,IF(CECCZ="CZ12",'Outside Temp'!B6800, IF(CECCZ="CZ13",'Outside Temp'!B6801))))</f>
        <v>63</v>
      </c>
      <c r="G6798" s="12">
        <f t="shared" si="3"/>
        <v>1</v>
      </c>
    </row>
    <row r="6799" ht="15.75" customHeight="1">
      <c r="A6799" s="13">
        <v>42195.84375</v>
      </c>
      <c r="B6799" s="73">
        <f t="shared" si="1"/>
        <v>42195</v>
      </c>
      <c r="C6799" s="74">
        <f>IF(NewCustomer="Yes", IF(COUNTIF($I$2:$I$11,B6799)&gt;0,0,WEEKDAY(B6799,2)),IF(COUNTIF($I$2:$I$21,B6799)&gt;0,0,WEEKDAY(B6799,2)))</f>
        <v>5</v>
      </c>
      <c r="D6799" s="74">
        <f t="shared" si="2"/>
        <v>20</v>
      </c>
      <c r="E6799" s="12">
        <f>IFERROR(VLOOKUP(A6799,'IDAR Meter Data'!$A:$B,2,1),"")</f>
        <v>220</v>
      </c>
      <c r="F6799" s="75">
        <f>IF(CECCZ="CZ03",'Outside Temp'!B6799,IF(CECCZ="CZ04",'Outside Temp'!B6800,IF(CECCZ="CZ12",'Outside Temp'!B6801, IF(CECCZ="CZ13",'Outside Temp'!B6802))))</f>
        <v>63</v>
      </c>
      <c r="G6799" s="12">
        <f t="shared" si="3"/>
        <v>1</v>
      </c>
    </row>
    <row r="6800" ht="15.75" customHeight="1">
      <c r="A6800" s="13">
        <v>42195.854166666664</v>
      </c>
      <c r="B6800" s="73">
        <f t="shared" si="1"/>
        <v>42195</v>
      </c>
      <c r="C6800" s="74">
        <f>IF(NewCustomer="Yes", IF(COUNTIF($I$2:$I$11,B6800)&gt;0,0,WEEKDAY(B6800,2)),IF(COUNTIF($I$2:$I$21,B6800)&gt;0,0,WEEKDAY(B6800,2)))</f>
        <v>5</v>
      </c>
      <c r="D6800" s="74">
        <f t="shared" si="2"/>
        <v>20</v>
      </c>
      <c r="E6800" s="12">
        <f>IFERROR(VLOOKUP(A6800,'IDAR Meter Data'!$A:$B,2,1),"")</f>
        <v>205</v>
      </c>
      <c r="F6800" s="75">
        <f>IF(CECCZ="CZ03",'Outside Temp'!B6800,IF(CECCZ="CZ04",'Outside Temp'!B6801,IF(CECCZ="CZ12",'Outside Temp'!B6802, IF(CECCZ="CZ13",'Outside Temp'!B6803))))</f>
        <v>63</v>
      </c>
      <c r="G6800" s="12">
        <f t="shared" si="3"/>
        <v>1</v>
      </c>
    </row>
    <row r="6801" ht="15.75" customHeight="1">
      <c r="A6801" s="13">
        <v>42195.864583333336</v>
      </c>
      <c r="B6801" s="73">
        <f t="shared" si="1"/>
        <v>42195</v>
      </c>
      <c r="C6801" s="74">
        <f>IF(NewCustomer="Yes", IF(COUNTIF($I$2:$I$11,B6801)&gt;0,0,WEEKDAY(B6801,2)),IF(COUNTIF($I$2:$I$21,B6801)&gt;0,0,WEEKDAY(B6801,2)))</f>
        <v>5</v>
      </c>
      <c r="D6801" s="74">
        <f t="shared" si="2"/>
        <v>20</v>
      </c>
      <c r="E6801" s="12">
        <f>IFERROR(VLOOKUP(A6801,'IDAR Meter Data'!$A:$B,2,1),"")</f>
        <v>203</v>
      </c>
      <c r="F6801" s="75">
        <f>IF(CECCZ="CZ03",'Outside Temp'!B6801,IF(CECCZ="CZ04",'Outside Temp'!B6802,IF(CECCZ="CZ12",'Outside Temp'!B6803, IF(CECCZ="CZ13",'Outside Temp'!B6804))))</f>
        <v>63</v>
      </c>
      <c r="G6801" s="12">
        <f t="shared" si="3"/>
        <v>1</v>
      </c>
    </row>
    <row r="6802" ht="15.75" customHeight="1">
      <c r="A6802" s="13">
        <v>42195.875</v>
      </c>
      <c r="B6802" s="73">
        <f t="shared" si="1"/>
        <v>42195</v>
      </c>
      <c r="C6802" s="74">
        <f>IF(NewCustomer="Yes", IF(COUNTIF($I$2:$I$11,B6802)&gt;0,0,WEEKDAY(B6802,2)),IF(COUNTIF($I$2:$I$21,B6802)&gt;0,0,WEEKDAY(B6802,2)))</f>
        <v>5</v>
      </c>
      <c r="D6802" s="74">
        <f t="shared" si="2"/>
        <v>21</v>
      </c>
      <c r="E6802" s="12">
        <f>IFERROR(VLOOKUP(A6802,'IDAR Meter Data'!$A:$B,2,1),"")</f>
        <v>199</v>
      </c>
      <c r="F6802" s="75">
        <f>IF(CECCZ="CZ03",'Outside Temp'!B6802,IF(CECCZ="CZ04",'Outside Temp'!B6803,IF(CECCZ="CZ12",'Outside Temp'!B6804, IF(CECCZ="CZ13",'Outside Temp'!B6805))))</f>
        <v>62.93333333</v>
      </c>
      <c r="G6802" s="12">
        <f t="shared" si="3"/>
        <v>1</v>
      </c>
    </row>
    <row r="6803" ht="15.75" customHeight="1">
      <c r="A6803" s="13">
        <v>42195.885416666664</v>
      </c>
      <c r="B6803" s="73">
        <f t="shared" si="1"/>
        <v>42195</v>
      </c>
      <c r="C6803" s="74">
        <f>IF(NewCustomer="Yes", IF(COUNTIF($I$2:$I$11,B6803)&gt;0,0,WEEKDAY(B6803,2)),IF(COUNTIF($I$2:$I$21,B6803)&gt;0,0,WEEKDAY(B6803,2)))</f>
        <v>5</v>
      </c>
      <c r="D6803" s="74">
        <f t="shared" si="2"/>
        <v>21</v>
      </c>
      <c r="E6803" s="12">
        <f>IFERROR(VLOOKUP(A6803,'IDAR Meter Data'!$A:$B,2,1),"")</f>
        <v>190</v>
      </c>
      <c r="F6803" s="75">
        <f>IF(CECCZ="CZ03",'Outside Temp'!B6803,IF(CECCZ="CZ04",'Outside Temp'!B6804,IF(CECCZ="CZ12",'Outside Temp'!B6805, IF(CECCZ="CZ13",'Outside Temp'!B6806))))</f>
        <v>62.68333333</v>
      </c>
      <c r="G6803" s="12">
        <f t="shared" si="3"/>
        <v>1</v>
      </c>
    </row>
    <row r="6804" ht="15.75" customHeight="1">
      <c r="A6804" s="13">
        <v>42195.895833333336</v>
      </c>
      <c r="B6804" s="73">
        <f t="shared" si="1"/>
        <v>42195</v>
      </c>
      <c r="C6804" s="74">
        <f>IF(NewCustomer="Yes", IF(COUNTIF($I$2:$I$11,B6804)&gt;0,0,WEEKDAY(B6804,2)),IF(COUNTIF($I$2:$I$21,B6804)&gt;0,0,WEEKDAY(B6804,2)))</f>
        <v>5</v>
      </c>
      <c r="D6804" s="74">
        <f t="shared" si="2"/>
        <v>21</v>
      </c>
      <c r="E6804" s="12">
        <f>IFERROR(VLOOKUP(A6804,'IDAR Meter Data'!$A:$B,2,1),"")</f>
        <v>197</v>
      </c>
      <c r="F6804" s="75">
        <f>IF(CECCZ="CZ03",'Outside Temp'!B6804,IF(CECCZ="CZ04",'Outside Temp'!B6805,IF(CECCZ="CZ12",'Outside Temp'!B6806, IF(CECCZ="CZ13",'Outside Temp'!B6807))))</f>
        <v>62.43333333</v>
      </c>
      <c r="G6804" s="12">
        <f t="shared" si="3"/>
        <v>1</v>
      </c>
    </row>
    <row r="6805" ht="15.75" customHeight="1">
      <c r="A6805" s="13">
        <v>42195.90625</v>
      </c>
      <c r="B6805" s="73">
        <f t="shared" si="1"/>
        <v>42195</v>
      </c>
      <c r="C6805" s="74">
        <f>IF(NewCustomer="Yes", IF(COUNTIF($I$2:$I$11,B6805)&gt;0,0,WEEKDAY(B6805,2)),IF(COUNTIF($I$2:$I$21,B6805)&gt;0,0,WEEKDAY(B6805,2)))</f>
        <v>5</v>
      </c>
      <c r="D6805" s="74">
        <f t="shared" si="2"/>
        <v>21</v>
      </c>
      <c r="E6805" s="12">
        <f>IFERROR(VLOOKUP(A6805,'IDAR Meter Data'!$A:$B,2,1),"")</f>
        <v>175</v>
      </c>
      <c r="F6805" s="75">
        <f>IF(CECCZ="CZ03",'Outside Temp'!B6805,IF(CECCZ="CZ04",'Outside Temp'!B6806,IF(CECCZ="CZ12",'Outside Temp'!B6807, IF(CECCZ="CZ13",'Outside Temp'!B6808))))</f>
        <v>62.18333333</v>
      </c>
      <c r="G6805" s="12">
        <f t="shared" si="3"/>
        <v>1</v>
      </c>
    </row>
    <row r="6806" ht="15.75" customHeight="1">
      <c r="A6806" s="13">
        <v>42195.916666666664</v>
      </c>
      <c r="B6806" s="73">
        <f t="shared" si="1"/>
        <v>42195</v>
      </c>
      <c r="C6806" s="74">
        <f>IF(NewCustomer="Yes", IF(COUNTIF($I$2:$I$11,B6806)&gt;0,0,WEEKDAY(B6806,2)),IF(COUNTIF($I$2:$I$21,B6806)&gt;0,0,WEEKDAY(B6806,2)))</f>
        <v>5</v>
      </c>
      <c r="D6806" s="74">
        <f t="shared" si="2"/>
        <v>22</v>
      </c>
      <c r="E6806" s="12">
        <f>IFERROR(VLOOKUP(A6806,'IDAR Meter Data'!$A:$B,2,1),"")</f>
        <v>179</v>
      </c>
      <c r="F6806" s="75">
        <f>IF(CECCZ="CZ03",'Outside Temp'!B6806,IF(CECCZ="CZ04",'Outside Temp'!B6807,IF(CECCZ="CZ12",'Outside Temp'!B6808, IF(CECCZ="CZ13",'Outside Temp'!B6809))))</f>
        <v>62</v>
      </c>
      <c r="G6806" s="12">
        <f t="shared" si="3"/>
        <v>1</v>
      </c>
    </row>
    <row r="6807" ht="15.75" customHeight="1">
      <c r="A6807" s="13">
        <v>42195.927083333336</v>
      </c>
      <c r="B6807" s="73">
        <f t="shared" si="1"/>
        <v>42195</v>
      </c>
      <c r="C6807" s="74">
        <f>IF(NewCustomer="Yes", IF(COUNTIF($I$2:$I$11,B6807)&gt;0,0,WEEKDAY(B6807,2)),IF(COUNTIF($I$2:$I$21,B6807)&gt;0,0,WEEKDAY(B6807,2)))</f>
        <v>5</v>
      </c>
      <c r="D6807" s="74">
        <f t="shared" si="2"/>
        <v>22</v>
      </c>
      <c r="E6807" s="12">
        <f>IFERROR(VLOOKUP(A6807,'IDAR Meter Data'!$A:$B,2,1),"")</f>
        <v>181</v>
      </c>
      <c r="F6807" s="75">
        <f>IF(CECCZ="CZ03",'Outside Temp'!B6807,IF(CECCZ="CZ04",'Outside Temp'!B6808,IF(CECCZ="CZ12",'Outside Temp'!B6809, IF(CECCZ="CZ13",'Outside Temp'!B6810))))</f>
        <v>62</v>
      </c>
      <c r="G6807" s="12">
        <f t="shared" si="3"/>
        <v>1</v>
      </c>
    </row>
    <row r="6808" ht="15.75" customHeight="1">
      <c r="A6808" s="13">
        <v>42195.9375</v>
      </c>
      <c r="B6808" s="73">
        <f t="shared" si="1"/>
        <v>42195</v>
      </c>
      <c r="C6808" s="74">
        <f>IF(NewCustomer="Yes", IF(COUNTIF($I$2:$I$11,B6808)&gt;0,0,WEEKDAY(B6808,2)),IF(COUNTIF($I$2:$I$21,B6808)&gt;0,0,WEEKDAY(B6808,2)))</f>
        <v>5</v>
      </c>
      <c r="D6808" s="74">
        <f t="shared" si="2"/>
        <v>22</v>
      </c>
      <c r="E6808" s="12">
        <f>IFERROR(VLOOKUP(A6808,'IDAR Meter Data'!$A:$B,2,1),"")</f>
        <v>185</v>
      </c>
      <c r="F6808" s="75">
        <f>IF(CECCZ="CZ03",'Outside Temp'!B6808,IF(CECCZ="CZ04",'Outside Temp'!B6809,IF(CECCZ="CZ12",'Outside Temp'!B6810, IF(CECCZ="CZ13",'Outside Temp'!B6811))))</f>
        <v>62</v>
      </c>
      <c r="G6808" s="12">
        <f t="shared" si="3"/>
        <v>1</v>
      </c>
    </row>
    <row r="6809" ht="15.75" customHeight="1">
      <c r="A6809" s="13">
        <v>42195.947916666664</v>
      </c>
      <c r="B6809" s="73">
        <f t="shared" si="1"/>
        <v>42195</v>
      </c>
      <c r="C6809" s="74">
        <f>IF(NewCustomer="Yes", IF(COUNTIF($I$2:$I$11,B6809)&gt;0,0,WEEKDAY(B6809,2)),IF(COUNTIF($I$2:$I$21,B6809)&gt;0,0,WEEKDAY(B6809,2)))</f>
        <v>5</v>
      </c>
      <c r="D6809" s="74">
        <f t="shared" si="2"/>
        <v>22</v>
      </c>
      <c r="E6809" s="12">
        <f>IFERROR(VLOOKUP(A6809,'IDAR Meter Data'!$A:$B,2,1),"")</f>
        <v>177</v>
      </c>
      <c r="F6809" s="75">
        <f>IF(CECCZ="CZ03",'Outside Temp'!B6809,IF(CECCZ="CZ04",'Outside Temp'!B6810,IF(CECCZ="CZ12",'Outside Temp'!B6811, IF(CECCZ="CZ13",'Outside Temp'!B6812))))</f>
        <v>62</v>
      </c>
      <c r="G6809" s="12">
        <f t="shared" si="3"/>
        <v>1</v>
      </c>
    </row>
    <row r="6810" ht="15.75" customHeight="1">
      <c r="A6810" s="13">
        <v>42195.958333333336</v>
      </c>
      <c r="B6810" s="73">
        <f t="shared" si="1"/>
        <v>42195</v>
      </c>
      <c r="C6810" s="74">
        <f>IF(NewCustomer="Yes", IF(COUNTIF($I$2:$I$11,B6810)&gt;0,0,WEEKDAY(B6810,2)),IF(COUNTIF($I$2:$I$21,B6810)&gt;0,0,WEEKDAY(B6810,2)))</f>
        <v>5</v>
      </c>
      <c r="D6810" s="74">
        <f t="shared" si="2"/>
        <v>23</v>
      </c>
      <c r="E6810" s="12">
        <f>IFERROR(VLOOKUP(A6810,'IDAR Meter Data'!$A:$B,2,1),"")</f>
        <v>172</v>
      </c>
      <c r="F6810" s="75">
        <f>IF(CECCZ="CZ03",'Outside Temp'!B6810,IF(CECCZ="CZ04",'Outside Temp'!B6811,IF(CECCZ="CZ12",'Outside Temp'!B6812, IF(CECCZ="CZ13",'Outside Temp'!B6813))))</f>
        <v>62</v>
      </c>
      <c r="G6810" s="12">
        <f t="shared" si="3"/>
        <v>1</v>
      </c>
    </row>
    <row r="6811" ht="15.75" customHeight="1">
      <c r="A6811" s="13">
        <v>42195.96875</v>
      </c>
      <c r="B6811" s="73">
        <f t="shared" si="1"/>
        <v>42195</v>
      </c>
      <c r="C6811" s="74">
        <f>IF(NewCustomer="Yes", IF(COUNTIF($I$2:$I$11,B6811)&gt;0,0,WEEKDAY(B6811,2)),IF(COUNTIF($I$2:$I$21,B6811)&gt;0,0,WEEKDAY(B6811,2)))</f>
        <v>5</v>
      </c>
      <c r="D6811" s="74">
        <f t="shared" si="2"/>
        <v>23</v>
      </c>
      <c r="E6811" s="12">
        <f>IFERROR(VLOOKUP(A6811,'IDAR Meter Data'!$A:$B,2,1),"")</f>
        <v>177</v>
      </c>
      <c r="F6811" s="75">
        <f>IF(CECCZ="CZ03",'Outside Temp'!B6811,IF(CECCZ="CZ04",'Outside Temp'!B6812,IF(CECCZ="CZ12",'Outside Temp'!B6813, IF(CECCZ="CZ13",'Outside Temp'!B6814))))</f>
        <v>62</v>
      </c>
      <c r="G6811" s="12">
        <f t="shared" si="3"/>
        <v>1</v>
      </c>
    </row>
    <row r="6812" ht="15.75" customHeight="1">
      <c r="A6812" s="13">
        <v>42195.979166666664</v>
      </c>
      <c r="B6812" s="73">
        <f t="shared" si="1"/>
        <v>42195</v>
      </c>
      <c r="C6812" s="74">
        <f>IF(NewCustomer="Yes", IF(COUNTIF($I$2:$I$11,B6812)&gt;0,0,WEEKDAY(B6812,2)),IF(COUNTIF($I$2:$I$21,B6812)&gt;0,0,WEEKDAY(B6812,2)))</f>
        <v>5</v>
      </c>
      <c r="D6812" s="74">
        <f t="shared" si="2"/>
        <v>23</v>
      </c>
      <c r="E6812" s="12">
        <f>IFERROR(VLOOKUP(A6812,'IDAR Meter Data'!$A:$B,2,1),"")</f>
        <v>178</v>
      </c>
      <c r="F6812" s="75">
        <f>IF(CECCZ="CZ03",'Outside Temp'!B6812,IF(CECCZ="CZ04",'Outside Temp'!B6813,IF(CECCZ="CZ12",'Outside Temp'!B6814, IF(CECCZ="CZ13",'Outside Temp'!B6815))))</f>
        <v>62</v>
      </c>
      <c r="G6812" s="12">
        <f t="shared" si="3"/>
        <v>1</v>
      </c>
    </row>
    <row r="6813" ht="15.75" customHeight="1">
      <c r="A6813" s="13">
        <v>42195.989583333336</v>
      </c>
      <c r="B6813" s="73">
        <f t="shared" si="1"/>
        <v>42195</v>
      </c>
      <c r="C6813" s="74">
        <f>IF(NewCustomer="Yes", IF(COUNTIF($I$2:$I$11,B6813)&gt;0,0,WEEKDAY(B6813,2)),IF(COUNTIF($I$2:$I$21,B6813)&gt;0,0,WEEKDAY(B6813,2)))</f>
        <v>5</v>
      </c>
      <c r="D6813" s="74">
        <f t="shared" si="2"/>
        <v>23</v>
      </c>
      <c r="E6813" s="12">
        <f>IFERROR(VLOOKUP(A6813,'IDAR Meter Data'!$A:$B,2,1),"")</f>
        <v>171</v>
      </c>
      <c r="F6813" s="75">
        <f>IF(CECCZ="CZ03",'Outside Temp'!B6813,IF(CECCZ="CZ04",'Outside Temp'!B6814,IF(CECCZ="CZ12",'Outside Temp'!B6815, IF(CECCZ="CZ13",'Outside Temp'!B6816))))</f>
        <v>62</v>
      </c>
      <c r="G6813" s="12">
        <f t="shared" si="3"/>
        <v>1</v>
      </c>
    </row>
    <row r="6814" ht="15.75" customHeight="1">
      <c r="A6814" s="13">
        <v>42196.0</v>
      </c>
      <c r="B6814" s="73">
        <f t="shared" si="1"/>
        <v>42196</v>
      </c>
      <c r="C6814" s="74">
        <f>IF(NewCustomer="Yes", IF(COUNTIF($I$2:$I$11,B6814)&gt;0,0,WEEKDAY(B6814,2)),IF(COUNTIF($I$2:$I$21,B6814)&gt;0,0,WEEKDAY(B6814,2)))</f>
        <v>6</v>
      </c>
      <c r="D6814" s="74">
        <f t="shared" si="2"/>
        <v>0</v>
      </c>
      <c r="E6814" s="12">
        <f>IFERROR(VLOOKUP(A6814,'IDAR Meter Data'!$A:$B,2,1),"")</f>
        <v>179</v>
      </c>
      <c r="F6814" s="75">
        <f>IF(CECCZ="CZ03",'Outside Temp'!B6814,IF(CECCZ="CZ04",'Outside Temp'!B6815,IF(CECCZ="CZ12",'Outside Temp'!B6816, IF(CECCZ="CZ13",'Outside Temp'!B6817))))</f>
        <v>61.93333333</v>
      </c>
      <c r="G6814" s="12">
        <f t="shared" si="3"/>
        <v>1</v>
      </c>
    </row>
    <row r="6815" ht="15.75" customHeight="1">
      <c r="A6815" s="13">
        <v>42196.010416666664</v>
      </c>
      <c r="B6815" s="73">
        <f t="shared" si="1"/>
        <v>42196</v>
      </c>
      <c r="C6815" s="74">
        <f>IF(NewCustomer="Yes", IF(COUNTIF($I$2:$I$11,B6815)&gt;0,0,WEEKDAY(B6815,2)),IF(COUNTIF($I$2:$I$21,B6815)&gt;0,0,WEEKDAY(B6815,2)))</f>
        <v>6</v>
      </c>
      <c r="D6815" s="74">
        <f t="shared" si="2"/>
        <v>0</v>
      </c>
      <c r="E6815" s="12">
        <f>IFERROR(VLOOKUP(A6815,'IDAR Meter Data'!$A:$B,2,1),"")</f>
        <v>168</v>
      </c>
      <c r="F6815" s="75">
        <f>IF(CECCZ="CZ03",'Outside Temp'!B6815,IF(CECCZ="CZ04",'Outside Temp'!B6816,IF(CECCZ="CZ12",'Outside Temp'!B6817, IF(CECCZ="CZ13",'Outside Temp'!B6818))))</f>
        <v>61.68333333</v>
      </c>
      <c r="G6815" s="12">
        <f t="shared" si="3"/>
        <v>1</v>
      </c>
    </row>
    <row r="6816" ht="15.75" customHeight="1">
      <c r="A6816" s="13">
        <v>42196.020833333336</v>
      </c>
      <c r="B6816" s="73">
        <f t="shared" si="1"/>
        <v>42196</v>
      </c>
      <c r="C6816" s="74">
        <f>IF(NewCustomer="Yes", IF(COUNTIF($I$2:$I$11,B6816)&gt;0,0,WEEKDAY(B6816,2)),IF(COUNTIF($I$2:$I$21,B6816)&gt;0,0,WEEKDAY(B6816,2)))</f>
        <v>6</v>
      </c>
      <c r="D6816" s="74">
        <f t="shared" si="2"/>
        <v>0</v>
      </c>
      <c r="E6816" s="12">
        <f>IFERROR(VLOOKUP(A6816,'IDAR Meter Data'!$A:$B,2,1),"")</f>
        <v>164</v>
      </c>
      <c r="F6816" s="75">
        <f>IF(CECCZ="CZ03",'Outside Temp'!B6816,IF(CECCZ="CZ04",'Outside Temp'!B6817,IF(CECCZ="CZ12",'Outside Temp'!B6818, IF(CECCZ="CZ13",'Outside Temp'!B6819))))</f>
        <v>61.43333333</v>
      </c>
      <c r="G6816" s="12">
        <f t="shared" si="3"/>
        <v>1</v>
      </c>
    </row>
    <row r="6817" ht="15.75" customHeight="1">
      <c r="A6817" s="13">
        <v>42196.03125</v>
      </c>
      <c r="B6817" s="73">
        <f t="shared" si="1"/>
        <v>42196</v>
      </c>
      <c r="C6817" s="74">
        <f>IF(NewCustomer="Yes", IF(COUNTIF($I$2:$I$11,B6817)&gt;0,0,WEEKDAY(B6817,2)),IF(COUNTIF($I$2:$I$21,B6817)&gt;0,0,WEEKDAY(B6817,2)))</f>
        <v>6</v>
      </c>
      <c r="D6817" s="74">
        <f t="shared" si="2"/>
        <v>0</v>
      </c>
      <c r="E6817" s="12">
        <f>IFERROR(VLOOKUP(A6817,'IDAR Meter Data'!$A:$B,2,1),"")</f>
        <v>168</v>
      </c>
      <c r="F6817" s="75">
        <f>IF(CECCZ="CZ03",'Outside Temp'!B6817,IF(CECCZ="CZ04",'Outside Temp'!B6818,IF(CECCZ="CZ12",'Outside Temp'!B6819, IF(CECCZ="CZ13",'Outside Temp'!B6820))))</f>
        <v>61.18333333</v>
      </c>
      <c r="G6817" s="12">
        <f t="shared" si="3"/>
        <v>1</v>
      </c>
    </row>
    <row r="6818" ht="15.75" customHeight="1">
      <c r="A6818" s="13">
        <v>42196.041666666664</v>
      </c>
      <c r="B6818" s="73">
        <f t="shared" si="1"/>
        <v>42196</v>
      </c>
      <c r="C6818" s="74">
        <f>IF(NewCustomer="Yes", IF(COUNTIF($I$2:$I$11,B6818)&gt;0,0,WEEKDAY(B6818,2)),IF(COUNTIF($I$2:$I$21,B6818)&gt;0,0,WEEKDAY(B6818,2)))</f>
        <v>6</v>
      </c>
      <c r="D6818" s="74">
        <f t="shared" si="2"/>
        <v>1</v>
      </c>
      <c r="E6818" s="12">
        <f>IFERROR(VLOOKUP(A6818,'IDAR Meter Data'!$A:$B,2,1),"")</f>
        <v>181</v>
      </c>
      <c r="F6818" s="75">
        <f>IF(CECCZ="CZ03",'Outside Temp'!B6818,IF(CECCZ="CZ04",'Outside Temp'!B6819,IF(CECCZ="CZ12",'Outside Temp'!B6820, IF(CECCZ="CZ13",'Outside Temp'!B6821))))</f>
        <v>61</v>
      </c>
      <c r="G6818" s="12">
        <f t="shared" si="3"/>
        <v>1</v>
      </c>
    </row>
    <row r="6819" ht="15.75" customHeight="1">
      <c r="A6819" s="13">
        <v>42196.052083333336</v>
      </c>
      <c r="B6819" s="73">
        <f t="shared" si="1"/>
        <v>42196</v>
      </c>
      <c r="C6819" s="74">
        <f>IF(NewCustomer="Yes", IF(COUNTIF($I$2:$I$11,B6819)&gt;0,0,WEEKDAY(B6819,2)),IF(COUNTIF($I$2:$I$21,B6819)&gt;0,0,WEEKDAY(B6819,2)))</f>
        <v>6</v>
      </c>
      <c r="D6819" s="74">
        <f t="shared" si="2"/>
        <v>1</v>
      </c>
      <c r="E6819" s="12">
        <f>IFERROR(VLOOKUP(A6819,'IDAR Meter Data'!$A:$B,2,1),"")</f>
        <v>168</v>
      </c>
      <c r="F6819" s="75">
        <f>IF(CECCZ="CZ03",'Outside Temp'!B6819,IF(CECCZ="CZ04",'Outside Temp'!B6820,IF(CECCZ="CZ12",'Outside Temp'!B6821, IF(CECCZ="CZ13",'Outside Temp'!B6822))))</f>
        <v>61</v>
      </c>
      <c r="G6819" s="12">
        <f t="shared" si="3"/>
        <v>1</v>
      </c>
    </row>
    <row r="6820" ht="15.75" customHeight="1">
      <c r="A6820" s="13">
        <v>42196.0625</v>
      </c>
      <c r="B6820" s="73">
        <f t="shared" si="1"/>
        <v>42196</v>
      </c>
      <c r="C6820" s="74">
        <f>IF(NewCustomer="Yes", IF(COUNTIF($I$2:$I$11,B6820)&gt;0,0,WEEKDAY(B6820,2)),IF(COUNTIF($I$2:$I$21,B6820)&gt;0,0,WEEKDAY(B6820,2)))</f>
        <v>6</v>
      </c>
      <c r="D6820" s="74">
        <f t="shared" si="2"/>
        <v>1</v>
      </c>
      <c r="E6820" s="12">
        <f>IFERROR(VLOOKUP(A6820,'IDAR Meter Data'!$A:$B,2,1),"")</f>
        <v>168</v>
      </c>
      <c r="F6820" s="75">
        <f>IF(CECCZ="CZ03",'Outside Temp'!B6820,IF(CECCZ="CZ04",'Outside Temp'!B6821,IF(CECCZ="CZ12",'Outside Temp'!B6822, IF(CECCZ="CZ13",'Outside Temp'!B6823))))</f>
        <v>61</v>
      </c>
      <c r="G6820" s="12">
        <f t="shared" si="3"/>
        <v>1</v>
      </c>
    </row>
    <row r="6821" ht="15.75" customHeight="1">
      <c r="A6821" s="13">
        <v>42196.072916666664</v>
      </c>
      <c r="B6821" s="73">
        <f t="shared" si="1"/>
        <v>42196</v>
      </c>
      <c r="C6821" s="74">
        <f>IF(NewCustomer="Yes", IF(COUNTIF($I$2:$I$11,B6821)&gt;0,0,WEEKDAY(B6821,2)),IF(COUNTIF($I$2:$I$21,B6821)&gt;0,0,WEEKDAY(B6821,2)))</f>
        <v>6</v>
      </c>
      <c r="D6821" s="74">
        <f t="shared" si="2"/>
        <v>1</v>
      </c>
      <c r="E6821" s="12">
        <f>IFERROR(VLOOKUP(A6821,'IDAR Meter Data'!$A:$B,2,1),"")</f>
        <v>170</v>
      </c>
      <c r="F6821" s="75">
        <f>IF(CECCZ="CZ03",'Outside Temp'!B6821,IF(CECCZ="CZ04",'Outside Temp'!B6822,IF(CECCZ="CZ12",'Outside Temp'!B6823, IF(CECCZ="CZ13",'Outside Temp'!B6824))))</f>
        <v>61</v>
      </c>
      <c r="G6821" s="12">
        <f t="shared" si="3"/>
        <v>1</v>
      </c>
    </row>
    <row r="6822" ht="15.75" customHeight="1">
      <c r="A6822" s="13">
        <v>42196.083333333336</v>
      </c>
      <c r="B6822" s="73">
        <f t="shared" si="1"/>
        <v>42196</v>
      </c>
      <c r="C6822" s="74">
        <f>IF(NewCustomer="Yes", IF(COUNTIF($I$2:$I$11,B6822)&gt;0,0,WEEKDAY(B6822,2)),IF(COUNTIF($I$2:$I$21,B6822)&gt;0,0,WEEKDAY(B6822,2)))</f>
        <v>6</v>
      </c>
      <c r="D6822" s="74">
        <f t="shared" si="2"/>
        <v>2</v>
      </c>
      <c r="E6822" s="12">
        <f>IFERROR(VLOOKUP(A6822,'IDAR Meter Data'!$A:$B,2,1),"")</f>
        <v>175</v>
      </c>
      <c r="F6822" s="75">
        <f>IF(CECCZ="CZ03",'Outside Temp'!B6822,IF(CECCZ="CZ04",'Outside Temp'!B6823,IF(CECCZ="CZ12",'Outside Temp'!B6824, IF(CECCZ="CZ13",'Outside Temp'!B6825))))</f>
        <v>61</v>
      </c>
      <c r="G6822" s="12">
        <f t="shared" si="3"/>
        <v>1</v>
      </c>
    </row>
    <row r="6823" ht="15.75" customHeight="1">
      <c r="A6823" s="13">
        <v>42196.09375</v>
      </c>
      <c r="B6823" s="73">
        <f t="shared" si="1"/>
        <v>42196</v>
      </c>
      <c r="C6823" s="74">
        <f>IF(NewCustomer="Yes", IF(COUNTIF($I$2:$I$11,B6823)&gt;0,0,WEEKDAY(B6823,2)),IF(COUNTIF($I$2:$I$21,B6823)&gt;0,0,WEEKDAY(B6823,2)))</f>
        <v>6</v>
      </c>
      <c r="D6823" s="74">
        <f t="shared" si="2"/>
        <v>2</v>
      </c>
      <c r="E6823" s="12">
        <f>IFERROR(VLOOKUP(A6823,'IDAR Meter Data'!$A:$B,2,1),"")</f>
        <v>171</v>
      </c>
      <c r="F6823" s="75">
        <f>IF(CECCZ="CZ03",'Outside Temp'!B6823,IF(CECCZ="CZ04",'Outside Temp'!B6824,IF(CECCZ="CZ12",'Outside Temp'!B6825, IF(CECCZ="CZ13",'Outside Temp'!B6826))))</f>
        <v>61</v>
      </c>
      <c r="G6823" s="12">
        <f t="shared" si="3"/>
        <v>1</v>
      </c>
    </row>
    <row r="6824" ht="15.75" customHeight="1">
      <c r="A6824" s="13">
        <v>42196.104166666664</v>
      </c>
      <c r="B6824" s="73">
        <f t="shared" si="1"/>
        <v>42196</v>
      </c>
      <c r="C6824" s="74">
        <f>IF(NewCustomer="Yes", IF(COUNTIF($I$2:$I$11,B6824)&gt;0,0,WEEKDAY(B6824,2)),IF(COUNTIF($I$2:$I$21,B6824)&gt;0,0,WEEKDAY(B6824,2)))</f>
        <v>6</v>
      </c>
      <c r="D6824" s="74">
        <f t="shared" si="2"/>
        <v>2</v>
      </c>
      <c r="E6824" s="12">
        <f>IFERROR(VLOOKUP(A6824,'IDAR Meter Data'!$A:$B,2,1),"")</f>
        <v>161</v>
      </c>
      <c r="F6824" s="75">
        <f>IF(CECCZ="CZ03",'Outside Temp'!B6824,IF(CECCZ="CZ04",'Outside Temp'!B6825,IF(CECCZ="CZ12",'Outside Temp'!B6826, IF(CECCZ="CZ13",'Outside Temp'!B6827))))</f>
        <v>61</v>
      </c>
      <c r="G6824" s="12">
        <f t="shared" si="3"/>
        <v>1</v>
      </c>
    </row>
    <row r="6825" ht="15.75" customHeight="1">
      <c r="A6825" s="13">
        <v>42196.114583333336</v>
      </c>
      <c r="B6825" s="73">
        <f t="shared" si="1"/>
        <v>42196</v>
      </c>
      <c r="C6825" s="74">
        <f>IF(NewCustomer="Yes", IF(COUNTIF($I$2:$I$11,B6825)&gt;0,0,WEEKDAY(B6825,2)),IF(COUNTIF($I$2:$I$21,B6825)&gt;0,0,WEEKDAY(B6825,2)))</f>
        <v>6</v>
      </c>
      <c r="D6825" s="74">
        <f t="shared" si="2"/>
        <v>2</v>
      </c>
      <c r="E6825" s="12">
        <f>IFERROR(VLOOKUP(A6825,'IDAR Meter Data'!$A:$B,2,1),"")</f>
        <v>166</v>
      </c>
      <c r="F6825" s="75">
        <f>IF(CECCZ="CZ03",'Outside Temp'!B6825,IF(CECCZ="CZ04",'Outside Temp'!B6826,IF(CECCZ="CZ12",'Outside Temp'!B6827, IF(CECCZ="CZ13",'Outside Temp'!B6828))))</f>
        <v>61</v>
      </c>
      <c r="G6825" s="12">
        <f t="shared" si="3"/>
        <v>1</v>
      </c>
    </row>
    <row r="6826" ht="15.75" customHeight="1">
      <c r="A6826" s="13">
        <v>42196.125</v>
      </c>
      <c r="B6826" s="73">
        <f t="shared" si="1"/>
        <v>42196</v>
      </c>
      <c r="C6826" s="74">
        <f>IF(NewCustomer="Yes", IF(COUNTIF($I$2:$I$11,B6826)&gt;0,0,WEEKDAY(B6826,2)),IF(COUNTIF($I$2:$I$21,B6826)&gt;0,0,WEEKDAY(B6826,2)))</f>
        <v>6</v>
      </c>
      <c r="D6826" s="74">
        <f t="shared" si="2"/>
        <v>3</v>
      </c>
      <c r="E6826" s="12">
        <f>IFERROR(VLOOKUP(A6826,'IDAR Meter Data'!$A:$B,2,1),"")</f>
        <v>158</v>
      </c>
      <c r="F6826" s="75">
        <f>IF(CECCZ="CZ03",'Outside Temp'!B6826,IF(CECCZ="CZ04",'Outside Temp'!B6827,IF(CECCZ="CZ12",'Outside Temp'!B6828, IF(CECCZ="CZ13",'Outside Temp'!B6829))))</f>
        <v>61</v>
      </c>
      <c r="G6826" s="12">
        <f t="shared" si="3"/>
        <v>1</v>
      </c>
    </row>
    <row r="6827" ht="15.75" customHeight="1">
      <c r="A6827" s="13">
        <v>42196.135416666664</v>
      </c>
      <c r="B6827" s="73">
        <f t="shared" si="1"/>
        <v>42196</v>
      </c>
      <c r="C6827" s="74">
        <f>IF(NewCustomer="Yes", IF(COUNTIF($I$2:$I$11,B6827)&gt;0,0,WEEKDAY(B6827,2)),IF(COUNTIF($I$2:$I$21,B6827)&gt;0,0,WEEKDAY(B6827,2)))</f>
        <v>6</v>
      </c>
      <c r="D6827" s="74">
        <f t="shared" si="2"/>
        <v>3</v>
      </c>
      <c r="E6827" s="12">
        <f>IFERROR(VLOOKUP(A6827,'IDAR Meter Data'!$A:$B,2,1),"")</f>
        <v>179</v>
      </c>
      <c r="F6827" s="75">
        <f>IF(CECCZ="CZ03",'Outside Temp'!B6827,IF(CECCZ="CZ04",'Outside Temp'!B6828,IF(CECCZ="CZ12",'Outside Temp'!B6829, IF(CECCZ="CZ13",'Outside Temp'!B6830))))</f>
        <v>61</v>
      </c>
      <c r="G6827" s="12">
        <f t="shared" si="3"/>
        <v>1</v>
      </c>
    </row>
    <row r="6828" ht="15.75" customHeight="1">
      <c r="A6828" s="13">
        <v>42196.145833333336</v>
      </c>
      <c r="B6828" s="73">
        <f t="shared" si="1"/>
        <v>42196</v>
      </c>
      <c r="C6828" s="74">
        <f>IF(NewCustomer="Yes", IF(COUNTIF($I$2:$I$11,B6828)&gt;0,0,WEEKDAY(B6828,2)),IF(COUNTIF($I$2:$I$21,B6828)&gt;0,0,WEEKDAY(B6828,2)))</f>
        <v>6</v>
      </c>
      <c r="D6828" s="74">
        <f t="shared" si="2"/>
        <v>3</v>
      </c>
      <c r="E6828" s="12">
        <f>IFERROR(VLOOKUP(A6828,'IDAR Meter Data'!$A:$B,2,1),"")</f>
        <v>169</v>
      </c>
      <c r="F6828" s="75">
        <f>IF(CECCZ="CZ03",'Outside Temp'!B6828,IF(CECCZ="CZ04",'Outside Temp'!B6829,IF(CECCZ="CZ12",'Outside Temp'!B6830, IF(CECCZ="CZ13",'Outside Temp'!B6831))))</f>
        <v>61</v>
      </c>
      <c r="G6828" s="12">
        <f t="shared" si="3"/>
        <v>1</v>
      </c>
    </row>
    <row r="6829" ht="15.75" customHeight="1">
      <c r="A6829" s="13">
        <v>42196.15625</v>
      </c>
      <c r="B6829" s="73">
        <f t="shared" si="1"/>
        <v>42196</v>
      </c>
      <c r="C6829" s="74">
        <f>IF(NewCustomer="Yes", IF(COUNTIF($I$2:$I$11,B6829)&gt;0,0,WEEKDAY(B6829,2)),IF(COUNTIF($I$2:$I$21,B6829)&gt;0,0,WEEKDAY(B6829,2)))</f>
        <v>6</v>
      </c>
      <c r="D6829" s="74">
        <f t="shared" si="2"/>
        <v>3</v>
      </c>
      <c r="E6829" s="12">
        <f>IFERROR(VLOOKUP(A6829,'IDAR Meter Data'!$A:$B,2,1),"")</f>
        <v>159</v>
      </c>
      <c r="F6829" s="75">
        <f>IF(CECCZ="CZ03",'Outside Temp'!B6829,IF(CECCZ="CZ04",'Outside Temp'!B6830,IF(CECCZ="CZ12",'Outside Temp'!B6831, IF(CECCZ="CZ13",'Outside Temp'!B6832))))</f>
        <v>61</v>
      </c>
      <c r="G6829" s="12">
        <f t="shared" si="3"/>
        <v>1</v>
      </c>
    </row>
    <row r="6830" ht="15.75" customHeight="1">
      <c r="A6830" s="13">
        <v>42196.166666666664</v>
      </c>
      <c r="B6830" s="73">
        <f t="shared" si="1"/>
        <v>42196</v>
      </c>
      <c r="C6830" s="74">
        <f>IF(NewCustomer="Yes", IF(COUNTIF($I$2:$I$11,B6830)&gt;0,0,WEEKDAY(B6830,2)),IF(COUNTIF($I$2:$I$21,B6830)&gt;0,0,WEEKDAY(B6830,2)))</f>
        <v>6</v>
      </c>
      <c r="D6830" s="74">
        <f t="shared" si="2"/>
        <v>4</v>
      </c>
      <c r="E6830" s="12">
        <f>IFERROR(VLOOKUP(A6830,'IDAR Meter Data'!$A:$B,2,1),"")</f>
        <v>164</v>
      </c>
      <c r="F6830" s="75">
        <f>IF(CECCZ="CZ03",'Outside Temp'!B6830,IF(CECCZ="CZ04",'Outside Temp'!B6831,IF(CECCZ="CZ12",'Outside Temp'!B6832, IF(CECCZ="CZ13",'Outside Temp'!B6833))))</f>
        <v>61</v>
      </c>
      <c r="G6830" s="12">
        <f t="shared" si="3"/>
        <v>1</v>
      </c>
    </row>
    <row r="6831" ht="15.75" customHeight="1">
      <c r="A6831" s="13">
        <v>42196.177083333336</v>
      </c>
      <c r="B6831" s="73">
        <f t="shared" si="1"/>
        <v>42196</v>
      </c>
      <c r="C6831" s="74">
        <f>IF(NewCustomer="Yes", IF(COUNTIF($I$2:$I$11,B6831)&gt;0,0,WEEKDAY(B6831,2)),IF(COUNTIF($I$2:$I$21,B6831)&gt;0,0,WEEKDAY(B6831,2)))</f>
        <v>6</v>
      </c>
      <c r="D6831" s="74">
        <f t="shared" si="2"/>
        <v>4</v>
      </c>
      <c r="E6831" s="12">
        <f>IFERROR(VLOOKUP(A6831,'IDAR Meter Data'!$A:$B,2,1),"")</f>
        <v>174</v>
      </c>
      <c r="F6831" s="75">
        <f>IF(CECCZ="CZ03",'Outside Temp'!B6831,IF(CECCZ="CZ04",'Outside Temp'!B6832,IF(CECCZ="CZ12",'Outside Temp'!B6833, IF(CECCZ="CZ13",'Outside Temp'!B6834))))</f>
        <v>61</v>
      </c>
      <c r="G6831" s="12">
        <f t="shared" si="3"/>
        <v>1</v>
      </c>
    </row>
    <row r="6832" ht="15.75" customHeight="1">
      <c r="A6832" s="13">
        <v>42196.1875</v>
      </c>
      <c r="B6832" s="73">
        <f t="shared" si="1"/>
        <v>42196</v>
      </c>
      <c r="C6832" s="74">
        <f>IF(NewCustomer="Yes", IF(COUNTIF($I$2:$I$11,B6832)&gt;0,0,WEEKDAY(B6832,2)),IF(COUNTIF($I$2:$I$21,B6832)&gt;0,0,WEEKDAY(B6832,2)))</f>
        <v>6</v>
      </c>
      <c r="D6832" s="74">
        <f t="shared" si="2"/>
        <v>4</v>
      </c>
      <c r="E6832" s="12">
        <f>IFERROR(VLOOKUP(A6832,'IDAR Meter Data'!$A:$B,2,1),"")</f>
        <v>184</v>
      </c>
      <c r="F6832" s="75">
        <f>IF(CECCZ="CZ03",'Outside Temp'!B6832,IF(CECCZ="CZ04",'Outside Temp'!B6833,IF(CECCZ="CZ12",'Outside Temp'!B6834, IF(CECCZ="CZ13",'Outside Temp'!B6835))))</f>
        <v>61</v>
      </c>
      <c r="G6832" s="12">
        <f t="shared" si="3"/>
        <v>1</v>
      </c>
    </row>
    <row r="6833" ht="15.75" customHeight="1">
      <c r="A6833" s="13">
        <v>42196.197916666664</v>
      </c>
      <c r="B6833" s="73">
        <f t="shared" si="1"/>
        <v>42196</v>
      </c>
      <c r="C6833" s="74">
        <f>IF(NewCustomer="Yes", IF(COUNTIF($I$2:$I$11,B6833)&gt;0,0,WEEKDAY(B6833,2)),IF(COUNTIF($I$2:$I$21,B6833)&gt;0,0,WEEKDAY(B6833,2)))</f>
        <v>6</v>
      </c>
      <c r="D6833" s="74">
        <f t="shared" si="2"/>
        <v>4</v>
      </c>
      <c r="E6833" s="12">
        <f>IFERROR(VLOOKUP(A6833,'IDAR Meter Data'!$A:$B,2,1),"")</f>
        <v>164</v>
      </c>
      <c r="F6833" s="75">
        <f>IF(CECCZ="CZ03",'Outside Temp'!B6833,IF(CECCZ="CZ04",'Outside Temp'!B6834,IF(CECCZ="CZ12",'Outside Temp'!B6835, IF(CECCZ="CZ13",'Outside Temp'!B6836))))</f>
        <v>61</v>
      </c>
      <c r="G6833" s="12">
        <f t="shared" si="3"/>
        <v>1</v>
      </c>
    </row>
    <row r="6834" ht="15.75" customHeight="1">
      <c r="A6834" s="13">
        <v>42196.208333333336</v>
      </c>
      <c r="B6834" s="73">
        <f t="shared" si="1"/>
        <v>42196</v>
      </c>
      <c r="C6834" s="74">
        <f>IF(NewCustomer="Yes", IF(COUNTIF($I$2:$I$11,B6834)&gt;0,0,WEEKDAY(B6834,2)),IF(COUNTIF($I$2:$I$21,B6834)&gt;0,0,WEEKDAY(B6834,2)))</f>
        <v>6</v>
      </c>
      <c r="D6834" s="74">
        <f t="shared" si="2"/>
        <v>5</v>
      </c>
      <c r="E6834" s="12">
        <f>IFERROR(VLOOKUP(A6834,'IDAR Meter Data'!$A:$B,2,1),"")</f>
        <v>170</v>
      </c>
      <c r="F6834" s="75">
        <f>IF(CECCZ="CZ03",'Outside Temp'!B6834,IF(CECCZ="CZ04",'Outside Temp'!B6835,IF(CECCZ="CZ12",'Outside Temp'!B6836, IF(CECCZ="CZ13",'Outside Temp'!B6837))))</f>
        <v>61</v>
      </c>
      <c r="G6834" s="12">
        <f t="shared" si="3"/>
        <v>1</v>
      </c>
    </row>
    <row r="6835" ht="15.75" customHeight="1">
      <c r="A6835" s="13">
        <v>42196.21875</v>
      </c>
      <c r="B6835" s="73">
        <f t="shared" si="1"/>
        <v>42196</v>
      </c>
      <c r="C6835" s="74">
        <f>IF(NewCustomer="Yes", IF(COUNTIF($I$2:$I$11,B6835)&gt;0,0,WEEKDAY(B6835,2)),IF(COUNTIF($I$2:$I$21,B6835)&gt;0,0,WEEKDAY(B6835,2)))</f>
        <v>6</v>
      </c>
      <c r="D6835" s="74">
        <f t="shared" si="2"/>
        <v>5</v>
      </c>
      <c r="E6835" s="12">
        <f>IFERROR(VLOOKUP(A6835,'IDAR Meter Data'!$A:$B,2,1),"")</f>
        <v>169</v>
      </c>
      <c r="F6835" s="75">
        <f>IF(CECCZ="CZ03",'Outside Temp'!B6835,IF(CECCZ="CZ04",'Outside Temp'!B6836,IF(CECCZ="CZ12",'Outside Temp'!B6837, IF(CECCZ="CZ13",'Outside Temp'!B6838))))</f>
        <v>61.10869565</v>
      </c>
      <c r="G6835" s="12">
        <f t="shared" si="3"/>
        <v>1</v>
      </c>
    </row>
    <row r="6836" ht="15.75" customHeight="1">
      <c r="A6836" s="13">
        <v>42196.229166666664</v>
      </c>
      <c r="B6836" s="73">
        <f t="shared" si="1"/>
        <v>42196</v>
      </c>
      <c r="C6836" s="74">
        <f>IF(NewCustomer="Yes", IF(COUNTIF($I$2:$I$11,B6836)&gt;0,0,WEEKDAY(B6836,2)),IF(COUNTIF($I$2:$I$21,B6836)&gt;0,0,WEEKDAY(B6836,2)))</f>
        <v>6</v>
      </c>
      <c r="D6836" s="74">
        <f t="shared" si="2"/>
        <v>5</v>
      </c>
      <c r="E6836" s="12">
        <f>IFERROR(VLOOKUP(A6836,'IDAR Meter Data'!$A:$B,2,1),"")</f>
        <v>173</v>
      </c>
      <c r="F6836" s="75">
        <f>IF(CECCZ="CZ03",'Outside Temp'!B6836,IF(CECCZ="CZ04",'Outside Temp'!B6837,IF(CECCZ="CZ12",'Outside Temp'!B6838, IF(CECCZ="CZ13",'Outside Temp'!B6839))))</f>
        <v>61.43478261</v>
      </c>
      <c r="G6836" s="12">
        <f t="shared" si="3"/>
        <v>1</v>
      </c>
    </row>
    <row r="6837" ht="15.75" customHeight="1">
      <c r="A6837" s="13">
        <v>42196.239583333336</v>
      </c>
      <c r="B6837" s="73">
        <f t="shared" si="1"/>
        <v>42196</v>
      </c>
      <c r="C6837" s="74">
        <f>IF(NewCustomer="Yes", IF(COUNTIF($I$2:$I$11,B6837)&gt;0,0,WEEKDAY(B6837,2)),IF(COUNTIF($I$2:$I$21,B6837)&gt;0,0,WEEKDAY(B6837,2)))</f>
        <v>6</v>
      </c>
      <c r="D6837" s="74">
        <f t="shared" si="2"/>
        <v>5</v>
      </c>
      <c r="E6837" s="12">
        <f>IFERROR(VLOOKUP(A6837,'IDAR Meter Data'!$A:$B,2,1),"")</f>
        <v>185</v>
      </c>
      <c r="F6837" s="75">
        <f>IF(CECCZ="CZ03",'Outside Temp'!B6837,IF(CECCZ="CZ04",'Outside Temp'!B6838,IF(CECCZ="CZ12",'Outside Temp'!B6839, IF(CECCZ="CZ13",'Outside Temp'!B6840))))</f>
        <v>61.76086957</v>
      </c>
      <c r="G6837" s="12">
        <f t="shared" si="3"/>
        <v>1</v>
      </c>
    </row>
    <row r="6838" ht="15.75" customHeight="1">
      <c r="A6838" s="13">
        <v>42196.25</v>
      </c>
      <c r="B6838" s="73">
        <f t="shared" si="1"/>
        <v>42196</v>
      </c>
      <c r="C6838" s="74">
        <f>IF(NewCustomer="Yes", IF(COUNTIF($I$2:$I$11,B6838)&gt;0,0,WEEKDAY(B6838,2)),IF(COUNTIF($I$2:$I$21,B6838)&gt;0,0,WEEKDAY(B6838,2)))</f>
        <v>6</v>
      </c>
      <c r="D6838" s="74">
        <f t="shared" si="2"/>
        <v>6</v>
      </c>
      <c r="E6838" s="12">
        <f>IFERROR(VLOOKUP(A6838,'IDAR Meter Data'!$A:$B,2,1),"")</f>
        <v>162</v>
      </c>
      <c r="F6838" s="75">
        <f>IF(CECCZ="CZ03",'Outside Temp'!B6838,IF(CECCZ="CZ04",'Outside Temp'!B6839,IF(CECCZ="CZ12",'Outside Temp'!B6840, IF(CECCZ="CZ13",'Outside Temp'!B6841))))</f>
        <v>62.06666667</v>
      </c>
      <c r="G6838" s="12">
        <f t="shared" si="3"/>
        <v>1</v>
      </c>
    </row>
    <row r="6839" ht="15.75" customHeight="1">
      <c r="A6839" s="13">
        <v>42196.260416666664</v>
      </c>
      <c r="B6839" s="73">
        <f t="shared" si="1"/>
        <v>42196</v>
      </c>
      <c r="C6839" s="74">
        <f>IF(NewCustomer="Yes", IF(COUNTIF($I$2:$I$11,B6839)&gt;0,0,WEEKDAY(B6839,2)),IF(COUNTIF($I$2:$I$21,B6839)&gt;0,0,WEEKDAY(B6839,2)))</f>
        <v>6</v>
      </c>
      <c r="D6839" s="74">
        <f t="shared" si="2"/>
        <v>6</v>
      </c>
      <c r="E6839" s="12">
        <f>IFERROR(VLOOKUP(A6839,'IDAR Meter Data'!$A:$B,2,1),"")</f>
        <v>159</v>
      </c>
      <c r="F6839" s="75">
        <f>IF(CECCZ="CZ03",'Outside Temp'!B6839,IF(CECCZ="CZ04",'Outside Temp'!B6840,IF(CECCZ="CZ12",'Outside Temp'!B6841, IF(CECCZ="CZ13",'Outside Temp'!B6842))))</f>
        <v>62.31666667</v>
      </c>
      <c r="G6839" s="12">
        <f t="shared" si="3"/>
        <v>1</v>
      </c>
    </row>
    <row r="6840" ht="15.75" customHeight="1">
      <c r="A6840" s="13">
        <v>42196.270833333336</v>
      </c>
      <c r="B6840" s="73">
        <f t="shared" si="1"/>
        <v>42196</v>
      </c>
      <c r="C6840" s="74">
        <f>IF(NewCustomer="Yes", IF(COUNTIF($I$2:$I$11,B6840)&gt;0,0,WEEKDAY(B6840,2)),IF(COUNTIF($I$2:$I$21,B6840)&gt;0,0,WEEKDAY(B6840,2)))</f>
        <v>6</v>
      </c>
      <c r="D6840" s="74">
        <f t="shared" si="2"/>
        <v>6</v>
      </c>
      <c r="E6840" s="12">
        <f>IFERROR(VLOOKUP(A6840,'IDAR Meter Data'!$A:$B,2,1),"")</f>
        <v>158</v>
      </c>
      <c r="F6840" s="75">
        <f>IF(CECCZ="CZ03",'Outside Temp'!B6840,IF(CECCZ="CZ04",'Outside Temp'!B6841,IF(CECCZ="CZ12",'Outside Temp'!B6842, IF(CECCZ="CZ13",'Outside Temp'!B6843))))</f>
        <v>62.56666667</v>
      </c>
      <c r="G6840" s="12">
        <f t="shared" si="3"/>
        <v>1</v>
      </c>
    </row>
    <row r="6841" ht="15.75" customHeight="1">
      <c r="A6841" s="13">
        <v>42196.28125</v>
      </c>
      <c r="B6841" s="73">
        <f t="shared" si="1"/>
        <v>42196</v>
      </c>
      <c r="C6841" s="74">
        <f>IF(NewCustomer="Yes", IF(COUNTIF($I$2:$I$11,B6841)&gt;0,0,WEEKDAY(B6841,2)),IF(COUNTIF($I$2:$I$21,B6841)&gt;0,0,WEEKDAY(B6841,2)))</f>
        <v>6</v>
      </c>
      <c r="D6841" s="74">
        <f t="shared" si="2"/>
        <v>6</v>
      </c>
      <c r="E6841" s="12">
        <f>IFERROR(VLOOKUP(A6841,'IDAR Meter Data'!$A:$B,2,1),"")</f>
        <v>169</v>
      </c>
      <c r="F6841" s="75">
        <f>IF(CECCZ="CZ03",'Outside Temp'!B6841,IF(CECCZ="CZ04",'Outside Temp'!B6842,IF(CECCZ="CZ12",'Outside Temp'!B6843, IF(CECCZ="CZ13",'Outside Temp'!B6844))))</f>
        <v>62.81666667</v>
      </c>
      <c r="G6841" s="12">
        <f t="shared" si="3"/>
        <v>1</v>
      </c>
    </row>
    <row r="6842" ht="15.75" customHeight="1">
      <c r="A6842" s="13">
        <v>42196.291666666664</v>
      </c>
      <c r="B6842" s="73">
        <f t="shared" si="1"/>
        <v>42196</v>
      </c>
      <c r="C6842" s="74">
        <f>IF(NewCustomer="Yes", IF(COUNTIF($I$2:$I$11,B6842)&gt;0,0,WEEKDAY(B6842,2)),IF(COUNTIF($I$2:$I$21,B6842)&gt;0,0,WEEKDAY(B6842,2)))</f>
        <v>6</v>
      </c>
      <c r="D6842" s="74">
        <f t="shared" si="2"/>
        <v>7</v>
      </c>
      <c r="E6842" s="12">
        <f>IFERROR(VLOOKUP(A6842,'IDAR Meter Data'!$A:$B,2,1),"")</f>
        <v>170</v>
      </c>
      <c r="F6842" s="75">
        <f>IF(CECCZ="CZ03",'Outside Temp'!B6842,IF(CECCZ="CZ04",'Outside Temp'!B6843,IF(CECCZ="CZ12",'Outside Temp'!B6844, IF(CECCZ="CZ13",'Outside Temp'!B6845))))</f>
        <v>63.2</v>
      </c>
      <c r="G6842" s="12">
        <f t="shared" si="3"/>
        <v>1</v>
      </c>
    </row>
    <row r="6843" ht="15.75" customHeight="1">
      <c r="A6843" s="13">
        <v>42196.302083333336</v>
      </c>
      <c r="B6843" s="73">
        <f t="shared" si="1"/>
        <v>42196</v>
      </c>
      <c r="C6843" s="74">
        <f>IF(NewCustomer="Yes", IF(COUNTIF($I$2:$I$11,B6843)&gt;0,0,WEEKDAY(B6843,2)),IF(COUNTIF($I$2:$I$21,B6843)&gt;0,0,WEEKDAY(B6843,2)))</f>
        <v>6</v>
      </c>
      <c r="D6843" s="74">
        <f t="shared" si="2"/>
        <v>7</v>
      </c>
      <c r="E6843" s="12">
        <f>IFERROR(VLOOKUP(A6843,'IDAR Meter Data'!$A:$B,2,1),"")</f>
        <v>161</v>
      </c>
      <c r="F6843" s="75">
        <f>IF(CECCZ="CZ03",'Outside Temp'!B6843,IF(CECCZ="CZ04",'Outside Temp'!B6844,IF(CECCZ="CZ12",'Outside Temp'!B6845, IF(CECCZ="CZ13",'Outside Temp'!B6846))))</f>
        <v>63.95</v>
      </c>
      <c r="G6843" s="12">
        <f t="shared" si="3"/>
        <v>1</v>
      </c>
    </row>
    <row r="6844" ht="15.75" customHeight="1">
      <c r="A6844" s="13">
        <v>42196.3125</v>
      </c>
      <c r="B6844" s="73">
        <f t="shared" si="1"/>
        <v>42196</v>
      </c>
      <c r="C6844" s="74">
        <f>IF(NewCustomer="Yes", IF(COUNTIF($I$2:$I$11,B6844)&gt;0,0,WEEKDAY(B6844,2)),IF(COUNTIF($I$2:$I$21,B6844)&gt;0,0,WEEKDAY(B6844,2)))</f>
        <v>6</v>
      </c>
      <c r="D6844" s="74">
        <f t="shared" si="2"/>
        <v>7</v>
      </c>
      <c r="E6844" s="12">
        <f>IFERROR(VLOOKUP(A6844,'IDAR Meter Data'!$A:$B,2,1),"")</f>
        <v>174</v>
      </c>
      <c r="F6844" s="75">
        <f>IF(CECCZ="CZ03",'Outside Temp'!B6844,IF(CECCZ="CZ04",'Outside Temp'!B6845,IF(CECCZ="CZ12",'Outside Temp'!B6846, IF(CECCZ="CZ13",'Outside Temp'!B6847))))</f>
        <v>64.7</v>
      </c>
      <c r="G6844" s="12">
        <f t="shared" si="3"/>
        <v>1</v>
      </c>
    </row>
    <row r="6845" ht="15.75" customHeight="1">
      <c r="A6845" s="13">
        <v>42196.322916666664</v>
      </c>
      <c r="B6845" s="73">
        <f t="shared" si="1"/>
        <v>42196</v>
      </c>
      <c r="C6845" s="74">
        <f>IF(NewCustomer="Yes", IF(COUNTIF($I$2:$I$11,B6845)&gt;0,0,WEEKDAY(B6845,2)),IF(COUNTIF($I$2:$I$21,B6845)&gt;0,0,WEEKDAY(B6845,2)))</f>
        <v>6</v>
      </c>
      <c r="D6845" s="74">
        <f t="shared" si="2"/>
        <v>7</v>
      </c>
      <c r="E6845" s="12">
        <f>IFERROR(VLOOKUP(A6845,'IDAR Meter Data'!$A:$B,2,1),"")</f>
        <v>159</v>
      </c>
      <c r="F6845" s="75">
        <f>IF(CECCZ="CZ03",'Outside Temp'!B6845,IF(CECCZ="CZ04",'Outside Temp'!B6846,IF(CECCZ="CZ12",'Outside Temp'!B6847, IF(CECCZ="CZ13",'Outside Temp'!B6848))))</f>
        <v>65.45</v>
      </c>
      <c r="G6845" s="12">
        <f t="shared" si="3"/>
        <v>2</v>
      </c>
    </row>
    <row r="6846" ht="15.75" customHeight="1">
      <c r="A6846" s="13">
        <v>42196.333333333336</v>
      </c>
      <c r="B6846" s="73">
        <f t="shared" si="1"/>
        <v>42196</v>
      </c>
      <c r="C6846" s="74">
        <f>IF(NewCustomer="Yes", IF(COUNTIF($I$2:$I$11,B6846)&gt;0,0,WEEKDAY(B6846,2)),IF(COUNTIF($I$2:$I$21,B6846)&gt;0,0,WEEKDAY(B6846,2)))</f>
        <v>6</v>
      </c>
      <c r="D6846" s="74">
        <f t="shared" si="2"/>
        <v>8</v>
      </c>
      <c r="E6846" s="12">
        <f>IFERROR(VLOOKUP(A6846,'IDAR Meter Data'!$A:$B,2,1),"")</f>
        <v>157</v>
      </c>
      <c r="F6846" s="75">
        <f>IF(CECCZ="CZ03",'Outside Temp'!B6846,IF(CECCZ="CZ04",'Outside Temp'!B6847,IF(CECCZ="CZ12",'Outside Temp'!B6848, IF(CECCZ="CZ13",'Outside Temp'!B6849))))</f>
        <v>66.06666667</v>
      </c>
      <c r="G6846" s="12">
        <f t="shared" si="3"/>
        <v>2</v>
      </c>
    </row>
    <row r="6847" ht="15.75" customHeight="1">
      <c r="A6847" s="13">
        <v>42196.34375</v>
      </c>
      <c r="B6847" s="73">
        <f t="shared" si="1"/>
        <v>42196</v>
      </c>
      <c r="C6847" s="74">
        <f>IF(NewCustomer="Yes", IF(COUNTIF($I$2:$I$11,B6847)&gt;0,0,WEEKDAY(B6847,2)),IF(COUNTIF($I$2:$I$21,B6847)&gt;0,0,WEEKDAY(B6847,2)))</f>
        <v>6</v>
      </c>
      <c r="D6847" s="74">
        <f t="shared" si="2"/>
        <v>8</v>
      </c>
      <c r="E6847" s="12">
        <f>IFERROR(VLOOKUP(A6847,'IDAR Meter Data'!$A:$B,2,1),"")</f>
        <v>171</v>
      </c>
      <c r="F6847" s="75">
        <f>IF(CECCZ="CZ03",'Outside Temp'!B6847,IF(CECCZ="CZ04",'Outside Temp'!B6848,IF(CECCZ="CZ12",'Outside Temp'!B6849, IF(CECCZ="CZ13",'Outside Temp'!B6850))))</f>
        <v>66.31666667</v>
      </c>
      <c r="G6847" s="12">
        <f t="shared" si="3"/>
        <v>2</v>
      </c>
    </row>
    <row r="6848" ht="15.75" customHeight="1">
      <c r="A6848" s="13">
        <v>42196.354166666664</v>
      </c>
      <c r="B6848" s="73">
        <f t="shared" si="1"/>
        <v>42196</v>
      </c>
      <c r="C6848" s="74">
        <f>IF(NewCustomer="Yes", IF(COUNTIF($I$2:$I$11,B6848)&gt;0,0,WEEKDAY(B6848,2)),IF(COUNTIF($I$2:$I$21,B6848)&gt;0,0,WEEKDAY(B6848,2)))</f>
        <v>6</v>
      </c>
      <c r="D6848" s="74">
        <f t="shared" si="2"/>
        <v>8</v>
      </c>
      <c r="E6848" s="12">
        <f>IFERROR(VLOOKUP(A6848,'IDAR Meter Data'!$A:$B,2,1),"")</f>
        <v>185</v>
      </c>
      <c r="F6848" s="75">
        <f>IF(CECCZ="CZ03",'Outside Temp'!B6848,IF(CECCZ="CZ04",'Outside Temp'!B6849,IF(CECCZ="CZ12",'Outside Temp'!B6850, IF(CECCZ="CZ13",'Outside Temp'!B6851))))</f>
        <v>66.56666667</v>
      </c>
      <c r="G6848" s="12">
        <f t="shared" si="3"/>
        <v>2</v>
      </c>
    </row>
    <row r="6849" ht="15.75" customHeight="1">
      <c r="A6849" s="13">
        <v>42196.364583333336</v>
      </c>
      <c r="B6849" s="73">
        <f t="shared" si="1"/>
        <v>42196</v>
      </c>
      <c r="C6849" s="74">
        <f>IF(NewCustomer="Yes", IF(COUNTIF($I$2:$I$11,B6849)&gt;0,0,WEEKDAY(B6849,2)),IF(COUNTIF($I$2:$I$21,B6849)&gt;0,0,WEEKDAY(B6849,2)))</f>
        <v>6</v>
      </c>
      <c r="D6849" s="74">
        <f t="shared" si="2"/>
        <v>8</v>
      </c>
      <c r="E6849" s="12">
        <f>IFERROR(VLOOKUP(A6849,'IDAR Meter Data'!$A:$B,2,1),"")</f>
        <v>177</v>
      </c>
      <c r="F6849" s="75">
        <f>IF(CECCZ="CZ03",'Outside Temp'!B6849,IF(CECCZ="CZ04",'Outside Temp'!B6850,IF(CECCZ="CZ12",'Outside Temp'!B6851, IF(CECCZ="CZ13",'Outside Temp'!B6852))))</f>
        <v>66.81666667</v>
      </c>
      <c r="G6849" s="12">
        <f t="shared" si="3"/>
        <v>2</v>
      </c>
    </row>
    <row r="6850" ht="15.75" customHeight="1">
      <c r="A6850" s="13">
        <v>42196.375</v>
      </c>
      <c r="B6850" s="73">
        <f t="shared" si="1"/>
        <v>42196</v>
      </c>
      <c r="C6850" s="74">
        <f>IF(NewCustomer="Yes", IF(COUNTIF($I$2:$I$11,B6850)&gt;0,0,WEEKDAY(B6850,2)),IF(COUNTIF($I$2:$I$21,B6850)&gt;0,0,WEEKDAY(B6850,2)))</f>
        <v>6</v>
      </c>
      <c r="D6850" s="74">
        <f t="shared" si="2"/>
        <v>9</v>
      </c>
      <c r="E6850" s="12">
        <f>IFERROR(VLOOKUP(A6850,'IDAR Meter Data'!$A:$B,2,1),"")</f>
        <v>171</v>
      </c>
      <c r="F6850" s="75">
        <f>IF(CECCZ="CZ03",'Outside Temp'!B6850,IF(CECCZ="CZ04",'Outside Temp'!B6851,IF(CECCZ="CZ12",'Outside Temp'!B6852, IF(CECCZ="CZ13",'Outside Temp'!B6853))))</f>
        <v>67.06666667</v>
      </c>
      <c r="G6850" s="12">
        <f t="shared" si="3"/>
        <v>2</v>
      </c>
    </row>
    <row r="6851" ht="15.75" customHeight="1">
      <c r="A6851" s="13">
        <v>42196.385416666664</v>
      </c>
      <c r="B6851" s="73">
        <f t="shared" si="1"/>
        <v>42196</v>
      </c>
      <c r="C6851" s="74">
        <f>IF(NewCustomer="Yes", IF(COUNTIF($I$2:$I$11,B6851)&gt;0,0,WEEKDAY(B6851,2)),IF(COUNTIF($I$2:$I$21,B6851)&gt;0,0,WEEKDAY(B6851,2)))</f>
        <v>6</v>
      </c>
      <c r="D6851" s="74">
        <f t="shared" si="2"/>
        <v>9</v>
      </c>
      <c r="E6851" s="12">
        <f>IFERROR(VLOOKUP(A6851,'IDAR Meter Data'!$A:$B,2,1),"")</f>
        <v>170</v>
      </c>
      <c r="F6851" s="75">
        <f>IF(CECCZ="CZ03",'Outside Temp'!B6851,IF(CECCZ="CZ04",'Outside Temp'!B6852,IF(CECCZ="CZ12",'Outside Temp'!B6853, IF(CECCZ="CZ13",'Outside Temp'!B6854))))</f>
        <v>67.31666667</v>
      </c>
      <c r="G6851" s="12">
        <f t="shared" si="3"/>
        <v>2</v>
      </c>
    </row>
    <row r="6852" ht="15.75" customHeight="1">
      <c r="A6852" s="13">
        <v>42196.395833333336</v>
      </c>
      <c r="B6852" s="73">
        <f t="shared" si="1"/>
        <v>42196</v>
      </c>
      <c r="C6852" s="74">
        <f>IF(NewCustomer="Yes", IF(COUNTIF($I$2:$I$11,B6852)&gt;0,0,WEEKDAY(B6852,2)),IF(COUNTIF($I$2:$I$21,B6852)&gt;0,0,WEEKDAY(B6852,2)))</f>
        <v>6</v>
      </c>
      <c r="D6852" s="74">
        <f t="shared" si="2"/>
        <v>9</v>
      </c>
      <c r="E6852" s="12">
        <f>IFERROR(VLOOKUP(A6852,'IDAR Meter Data'!$A:$B,2,1),"")</f>
        <v>172</v>
      </c>
      <c r="F6852" s="75">
        <f>IF(CECCZ="CZ03",'Outside Temp'!B6852,IF(CECCZ="CZ04",'Outside Temp'!B6853,IF(CECCZ="CZ12",'Outside Temp'!B6854, IF(CECCZ="CZ13",'Outside Temp'!B6855))))</f>
        <v>67.56666667</v>
      </c>
      <c r="G6852" s="12">
        <f t="shared" si="3"/>
        <v>2</v>
      </c>
    </row>
    <row r="6853" ht="15.75" customHeight="1">
      <c r="A6853" s="13">
        <v>42196.40625</v>
      </c>
      <c r="B6853" s="73">
        <f t="shared" si="1"/>
        <v>42196</v>
      </c>
      <c r="C6853" s="74">
        <f>IF(NewCustomer="Yes", IF(COUNTIF($I$2:$I$11,B6853)&gt;0,0,WEEKDAY(B6853,2)),IF(COUNTIF($I$2:$I$21,B6853)&gt;0,0,WEEKDAY(B6853,2)))</f>
        <v>6</v>
      </c>
      <c r="D6853" s="74">
        <f t="shared" si="2"/>
        <v>9</v>
      </c>
      <c r="E6853" s="12">
        <f>IFERROR(VLOOKUP(A6853,'IDAR Meter Data'!$A:$B,2,1),"")</f>
        <v>175</v>
      </c>
      <c r="F6853" s="75">
        <f>IF(CECCZ="CZ03",'Outside Temp'!B6853,IF(CECCZ="CZ04",'Outside Temp'!B6854,IF(CECCZ="CZ12",'Outside Temp'!B6855, IF(CECCZ="CZ13",'Outside Temp'!B6856))))</f>
        <v>67.81666667</v>
      </c>
      <c r="G6853" s="12">
        <f t="shared" si="3"/>
        <v>2</v>
      </c>
    </row>
    <row r="6854" ht="15.75" customHeight="1">
      <c r="A6854" s="13">
        <v>42196.416666666664</v>
      </c>
      <c r="B6854" s="73">
        <f t="shared" si="1"/>
        <v>42196</v>
      </c>
      <c r="C6854" s="74">
        <f>IF(NewCustomer="Yes", IF(COUNTIF($I$2:$I$11,B6854)&gt;0,0,WEEKDAY(B6854,2)),IF(COUNTIF($I$2:$I$21,B6854)&gt;0,0,WEEKDAY(B6854,2)))</f>
        <v>6</v>
      </c>
      <c r="D6854" s="74">
        <f t="shared" si="2"/>
        <v>10</v>
      </c>
      <c r="E6854" s="12">
        <f>IFERROR(VLOOKUP(A6854,'IDAR Meter Data'!$A:$B,2,1),"")</f>
        <v>195</v>
      </c>
      <c r="F6854" s="75">
        <f>IF(CECCZ="CZ03",'Outside Temp'!B6854,IF(CECCZ="CZ04",'Outside Temp'!B6855,IF(CECCZ="CZ12",'Outside Temp'!B6856, IF(CECCZ="CZ13",'Outside Temp'!B6857))))</f>
        <v>68.06666667</v>
      </c>
      <c r="G6854" s="12">
        <f t="shared" si="3"/>
        <v>2</v>
      </c>
    </row>
    <row r="6855" ht="15.75" customHeight="1">
      <c r="A6855" s="13">
        <v>42196.427083333336</v>
      </c>
      <c r="B6855" s="73">
        <f t="shared" si="1"/>
        <v>42196</v>
      </c>
      <c r="C6855" s="74">
        <f>IF(NewCustomer="Yes", IF(COUNTIF($I$2:$I$11,B6855)&gt;0,0,WEEKDAY(B6855,2)),IF(COUNTIF($I$2:$I$21,B6855)&gt;0,0,WEEKDAY(B6855,2)))</f>
        <v>6</v>
      </c>
      <c r="D6855" s="74">
        <f t="shared" si="2"/>
        <v>10</v>
      </c>
      <c r="E6855" s="12">
        <f>IFERROR(VLOOKUP(A6855,'IDAR Meter Data'!$A:$B,2,1),"")</f>
        <v>181</v>
      </c>
      <c r="F6855" s="75">
        <f>IF(CECCZ="CZ03",'Outside Temp'!B6855,IF(CECCZ="CZ04",'Outside Temp'!B6856,IF(CECCZ="CZ12",'Outside Temp'!B6857, IF(CECCZ="CZ13",'Outside Temp'!B6858))))</f>
        <v>68.31666667</v>
      </c>
      <c r="G6855" s="12">
        <f t="shared" si="3"/>
        <v>2</v>
      </c>
    </row>
    <row r="6856" ht="15.75" customHeight="1">
      <c r="A6856" s="13">
        <v>42196.4375</v>
      </c>
      <c r="B6856" s="73">
        <f t="shared" si="1"/>
        <v>42196</v>
      </c>
      <c r="C6856" s="74">
        <f>IF(NewCustomer="Yes", IF(COUNTIF($I$2:$I$11,B6856)&gt;0,0,WEEKDAY(B6856,2)),IF(COUNTIF($I$2:$I$21,B6856)&gt;0,0,WEEKDAY(B6856,2)))</f>
        <v>6</v>
      </c>
      <c r="D6856" s="74">
        <f t="shared" si="2"/>
        <v>10</v>
      </c>
      <c r="E6856" s="12">
        <f>IFERROR(VLOOKUP(A6856,'IDAR Meter Data'!$A:$B,2,1),"")</f>
        <v>179</v>
      </c>
      <c r="F6856" s="75">
        <f>IF(CECCZ="CZ03",'Outside Temp'!B6856,IF(CECCZ="CZ04",'Outside Temp'!B6857,IF(CECCZ="CZ12",'Outside Temp'!B6858, IF(CECCZ="CZ13",'Outside Temp'!B6859))))</f>
        <v>68.56666667</v>
      </c>
      <c r="G6856" s="12">
        <f t="shared" si="3"/>
        <v>2</v>
      </c>
    </row>
    <row r="6857" ht="15.75" customHeight="1">
      <c r="A6857" s="13">
        <v>42196.447916666664</v>
      </c>
      <c r="B6857" s="73">
        <f t="shared" si="1"/>
        <v>42196</v>
      </c>
      <c r="C6857" s="74">
        <f>IF(NewCustomer="Yes", IF(COUNTIF($I$2:$I$11,B6857)&gt;0,0,WEEKDAY(B6857,2)),IF(COUNTIF($I$2:$I$21,B6857)&gt;0,0,WEEKDAY(B6857,2)))</f>
        <v>6</v>
      </c>
      <c r="D6857" s="74">
        <f t="shared" si="2"/>
        <v>10</v>
      </c>
      <c r="E6857" s="12">
        <f>IFERROR(VLOOKUP(A6857,'IDAR Meter Data'!$A:$B,2,1),"")</f>
        <v>184</v>
      </c>
      <c r="F6857" s="75">
        <f>IF(CECCZ="CZ03",'Outside Temp'!B6857,IF(CECCZ="CZ04",'Outside Temp'!B6858,IF(CECCZ="CZ12",'Outside Temp'!B6859, IF(CECCZ="CZ13",'Outside Temp'!B6860))))</f>
        <v>68.81666667</v>
      </c>
      <c r="G6857" s="12">
        <f t="shared" si="3"/>
        <v>2</v>
      </c>
    </row>
    <row r="6858" ht="15.75" customHeight="1">
      <c r="A6858" s="13">
        <v>42196.458333333336</v>
      </c>
      <c r="B6858" s="73">
        <f t="shared" si="1"/>
        <v>42196</v>
      </c>
      <c r="C6858" s="74">
        <f>IF(NewCustomer="Yes", IF(COUNTIF($I$2:$I$11,B6858)&gt;0,0,WEEKDAY(B6858,2)),IF(COUNTIF($I$2:$I$21,B6858)&gt;0,0,WEEKDAY(B6858,2)))</f>
        <v>6</v>
      </c>
      <c r="D6858" s="74">
        <f t="shared" si="2"/>
        <v>11</v>
      </c>
      <c r="E6858" s="12">
        <f>IFERROR(VLOOKUP(A6858,'IDAR Meter Data'!$A:$B,2,1),"")</f>
        <v>193</v>
      </c>
      <c r="F6858" s="75">
        <f>IF(CECCZ="CZ03",'Outside Temp'!B6858,IF(CECCZ="CZ04",'Outside Temp'!B6859,IF(CECCZ="CZ12",'Outside Temp'!B6860, IF(CECCZ="CZ13",'Outside Temp'!B6861))))</f>
        <v>69.06666667</v>
      </c>
      <c r="G6858" s="12">
        <f t="shared" si="3"/>
        <v>2</v>
      </c>
    </row>
    <row r="6859" ht="15.75" customHeight="1">
      <c r="A6859" s="13">
        <v>42196.46875</v>
      </c>
      <c r="B6859" s="73">
        <f t="shared" si="1"/>
        <v>42196</v>
      </c>
      <c r="C6859" s="74">
        <f>IF(NewCustomer="Yes", IF(COUNTIF($I$2:$I$11,B6859)&gt;0,0,WEEKDAY(B6859,2)),IF(COUNTIF($I$2:$I$21,B6859)&gt;0,0,WEEKDAY(B6859,2)))</f>
        <v>6</v>
      </c>
      <c r="D6859" s="74">
        <f t="shared" si="2"/>
        <v>11</v>
      </c>
      <c r="E6859" s="12">
        <f>IFERROR(VLOOKUP(A6859,'IDAR Meter Data'!$A:$B,2,1),"")</f>
        <v>193</v>
      </c>
      <c r="F6859" s="75">
        <f>IF(CECCZ="CZ03",'Outside Temp'!B6859,IF(CECCZ="CZ04",'Outside Temp'!B6860,IF(CECCZ="CZ12",'Outside Temp'!B6861, IF(CECCZ="CZ13",'Outside Temp'!B6862))))</f>
        <v>69.31666667</v>
      </c>
      <c r="G6859" s="12">
        <f t="shared" si="3"/>
        <v>2</v>
      </c>
    </row>
    <row r="6860" ht="15.75" customHeight="1">
      <c r="A6860" s="13">
        <v>42196.479166666664</v>
      </c>
      <c r="B6860" s="73">
        <f t="shared" si="1"/>
        <v>42196</v>
      </c>
      <c r="C6860" s="74">
        <f>IF(NewCustomer="Yes", IF(COUNTIF($I$2:$I$11,B6860)&gt;0,0,WEEKDAY(B6860,2)),IF(COUNTIF($I$2:$I$21,B6860)&gt;0,0,WEEKDAY(B6860,2)))</f>
        <v>6</v>
      </c>
      <c r="D6860" s="74">
        <f t="shared" si="2"/>
        <v>11</v>
      </c>
      <c r="E6860" s="12">
        <f>IFERROR(VLOOKUP(A6860,'IDAR Meter Data'!$A:$B,2,1),"")</f>
        <v>185</v>
      </c>
      <c r="F6860" s="75">
        <f>IF(CECCZ="CZ03",'Outside Temp'!B6860,IF(CECCZ="CZ04",'Outside Temp'!B6861,IF(CECCZ="CZ12",'Outside Temp'!B6862, IF(CECCZ="CZ13",'Outside Temp'!B6863))))</f>
        <v>69.56666667</v>
      </c>
      <c r="G6860" s="12">
        <f t="shared" si="3"/>
        <v>2</v>
      </c>
    </row>
    <row r="6861" ht="15.75" customHeight="1">
      <c r="A6861" s="13">
        <v>42196.489583333336</v>
      </c>
      <c r="B6861" s="73">
        <f t="shared" si="1"/>
        <v>42196</v>
      </c>
      <c r="C6861" s="74">
        <f>IF(NewCustomer="Yes", IF(COUNTIF($I$2:$I$11,B6861)&gt;0,0,WEEKDAY(B6861,2)),IF(COUNTIF($I$2:$I$21,B6861)&gt;0,0,WEEKDAY(B6861,2)))</f>
        <v>6</v>
      </c>
      <c r="D6861" s="74">
        <f t="shared" si="2"/>
        <v>11</v>
      </c>
      <c r="E6861" s="12">
        <f>IFERROR(VLOOKUP(A6861,'IDAR Meter Data'!$A:$B,2,1),"")</f>
        <v>193</v>
      </c>
      <c r="F6861" s="75">
        <f>IF(CECCZ="CZ03",'Outside Temp'!B6861,IF(CECCZ="CZ04",'Outside Temp'!B6862,IF(CECCZ="CZ12",'Outside Temp'!B6863, IF(CECCZ="CZ13",'Outside Temp'!B6864))))</f>
        <v>69.81666667</v>
      </c>
      <c r="G6861" s="12">
        <f t="shared" si="3"/>
        <v>2</v>
      </c>
    </row>
    <row r="6862" ht="15.75" customHeight="1">
      <c r="A6862" s="13">
        <v>42196.5</v>
      </c>
      <c r="B6862" s="73">
        <f t="shared" si="1"/>
        <v>42196</v>
      </c>
      <c r="C6862" s="74">
        <f>IF(NewCustomer="Yes", IF(COUNTIF($I$2:$I$11,B6862)&gt;0,0,WEEKDAY(B6862,2)),IF(COUNTIF($I$2:$I$21,B6862)&gt;0,0,WEEKDAY(B6862,2)))</f>
        <v>6</v>
      </c>
      <c r="D6862" s="74">
        <f t="shared" si="2"/>
        <v>12</v>
      </c>
      <c r="E6862" s="12">
        <f>IFERROR(VLOOKUP(A6862,'IDAR Meter Data'!$A:$B,2,1),"")</f>
        <v>200</v>
      </c>
      <c r="F6862" s="75">
        <f>IF(CECCZ="CZ03",'Outside Temp'!B6862,IF(CECCZ="CZ04",'Outside Temp'!B6863,IF(CECCZ="CZ12",'Outside Temp'!B6864, IF(CECCZ="CZ13",'Outside Temp'!B6865))))</f>
        <v>70.06666667</v>
      </c>
      <c r="G6862" s="12">
        <f t="shared" si="3"/>
        <v>3</v>
      </c>
    </row>
    <row r="6863" ht="15.75" customHeight="1">
      <c r="A6863" s="13">
        <v>42196.510416666664</v>
      </c>
      <c r="B6863" s="73">
        <f t="shared" si="1"/>
        <v>42196</v>
      </c>
      <c r="C6863" s="74">
        <f>IF(NewCustomer="Yes", IF(COUNTIF($I$2:$I$11,B6863)&gt;0,0,WEEKDAY(B6863,2)),IF(COUNTIF($I$2:$I$21,B6863)&gt;0,0,WEEKDAY(B6863,2)))</f>
        <v>6</v>
      </c>
      <c r="D6863" s="74">
        <f t="shared" si="2"/>
        <v>12</v>
      </c>
      <c r="E6863" s="12">
        <f>IFERROR(VLOOKUP(A6863,'IDAR Meter Data'!$A:$B,2,1),"")</f>
        <v>191</v>
      </c>
      <c r="F6863" s="75">
        <f>IF(CECCZ="CZ03",'Outside Temp'!B6863,IF(CECCZ="CZ04",'Outside Temp'!B6864,IF(CECCZ="CZ12",'Outside Temp'!B6865, IF(CECCZ="CZ13",'Outside Temp'!B6866))))</f>
        <v>70.31666667</v>
      </c>
      <c r="G6863" s="12">
        <f t="shared" si="3"/>
        <v>3</v>
      </c>
    </row>
    <row r="6864" ht="15.75" customHeight="1">
      <c r="A6864" s="13">
        <v>42196.520833333336</v>
      </c>
      <c r="B6864" s="73">
        <f t="shared" si="1"/>
        <v>42196</v>
      </c>
      <c r="C6864" s="74">
        <f>IF(NewCustomer="Yes", IF(COUNTIF($I$2:$I$11,B6864)&gt;0,0,WEEKDAY(B6864,2)),IF(COUNTIF($I$2:$I$21,B6864)&gt;0,0,WEEKDAY(B6864,2)))</f>
        <v>6</v>
      </c>
      <c r="D6864" s="74">
        <f t="shared" si="2"/>
        <v>12</v>
      </c>
      <c r="E6864" s="12">
        <f>IFERROR(VLOOKUP(A6864,'IDAR Meter Data'!$A:$B,2,1),"")</f>
        <v>194</v>
      </c>
      <c r="F6864" s="75">
        <f>IF(CECCZ="CZ03",'Outside Temp'!B6864,IF(CECCZ="CZ04",'Outside Temp'!B6865,IF(CECCZ="CZ12",'Outside Temp'!B6866, IF(CECCZ="CZ13",'Outside Temp'!B6867))))</f>
        <v>70.56666667</v>
      </c>
      <c r="G6864" s="12">
        <f t="shared" si="3"/>
        <v>3</v>
      </c>
    </row>
    <row r="6865" ht="15.75" customHeight="1">
      <c r="A6865" s="13">
        <v>42196.53125</v>
      </c>
      <c r="B6865" s="73">
        <f t="shared" si="1"/>
        <v>42196</v>
      </c>
      <c r="C6865" s="74">
        <f>IF(NewCustomer="Yes", IF(COUNTIF($I$2:$I$11,B6865)&gt;0,0,WEEKDAY(B6865,2)),IF(COUNTIF($I$2:$I$21,B6865)&gt;0,0,WEEKDAY(B6865,2)))</f>
        <v>6</v>
      </c>
      <c r="D6865" s="74">
        <f t="shared" si="2"/>
        <v>12</v>
      </c>
      <c r="E6865" s="12">
        <f>IFERROR(VLOOKUP(A6865,'IDAR Meter Data'!$A:$B,2,1),"")</f>
        <v>201</v>
      </c>
      <c r="F6865" s="75">
        <f>IF(CECCZ="CZ03",'Outside Temp'!B6865,IF(CECCZ="CZ04",'Outside Temp'!B6866,IF(CECCZ="CZ12",'Outside Temp'!B6867, IF(CECCZ="CZ13",'Outside Temp'!B6868))))</f>
        <v>70.81666667</v>
      </c>
      <c r="G6865" s="12">
        <f t="shared" si="3"/>
        <v>3</v>
      </c>
    </row>
    <row r="6866" ht="15.75" customHeight="1">
      <c r="A6866" s="13">
        <v>42196.541666666664</v>
      </c>
      <c r="B6866" s="73">
        <f t="shared" si="1"/>
        <v>42196</v>
      </c>
      <c r="C6866" s="74">
        <f>IF(NewCustomer="Yes", IF(COUNTIF($I$2:$I$11,B6866)&gt;0,0,WEEKDAY(B6866,2)),IF(COUNTIF($I$2:$I$21,B6866)&gt;0,0,WEEKDAY(B6866,2)))</f>
        <v>6</v>
      </c>
      <c r="D6866" s="74">
        <f t="shared" si="2"/>
        <v>13</v>
      </c>
      <c r="E6866" s="12">
        <f>IFERROR(VLOOKUP(A6866,'IDAR Meter Data'!$A:$B,2,1),"")</f>
        <v>209</v>
      </c>
      <c r="F6866" s="75">
        <f>IF(CECCZ="CZ03",'Outside Temp'!B6866,IF(CECCZ="CZ04",'Outside Temp'!B6867,IF(CECCZ="CZ12",'Outside Temp'!B6868, IF(CECCZ="CZ13",'Outside Temp'!B6869))))</f>
        <v>71</v>
      </c>
      <c r="G6866" s="12">
        <f t="shared" si="3"/>
        <v>3</v>
      </c>
    </row>
    <row r="6867" ht="15.75" customHeight="1">
      <c r="A6867" s="13">
        <v>42196.552083333336</v>
      </c>
      <c r="B6867" s="73">
        <f t="shared" si="1"/>
        <v>42196</v>
      </c>
      <c r="C6867" s="74">
        <f>IF(NewCustomer="Yes", IF(COUNTIF($I$2:$I$11,B6867)&gt;0,0,WEEKDAY(B6867,2)),IF(COUNTIF($I$2:$I$21,B6867)&gt;0,0,WEEKDAY(B6867,2)))</f>
        <v>6</v>
      </c>
      <c r="D6867" s="74">
        <f t="shared" si="2"/>
        <v>13</v>
      </c>
      <c r="E6867" s="12">
        <f>IFERROR(VLOOKUP(A6867,'IDAR Meter Data'!$A:$B,2,1),"")</f>
        <v>204</v>
      </c>
      <c r="F6867" s="75">
        <f>IF(CECCZ="CZ03",'Outside Temp'!B6867,IF(CECCZ="CZ04",'Outside Temp'!B6868,IF(CECCZ="CZ12",'Outside Temp'!B6869, IF(CECCZ="CZ13",'Outside Temp'!B6870))))</f>
        <v>71</v>
      </c>
      <c r="G6867" s="12">
        <f t="shared" si="3"/>
        <v>3</v>
      </c>
    </row>
    <row r="6868" ht="15.75" customHeight="1">
      <c r="A6868" s="13">
        <v>42196.5625</v>
      </c>
      <c r="B6868" s="73">
        <f t="shared" si="1"/>
        <v>42196</v>
      </c>
      <c r="C6868" s="74">
        <f>IF(NewCustomer="Yes", IF(COUNTIF($I$2:$I$11,B6868)&gt;0,0,WEEKDAY(B6868,2)),IF(COUNTIF($I$2:$I$21,B6868)&gt;0,0,WEEKDAY(B6868,2)))</f>
        <v>6</v>
      </c>
      <c r="D6868" s="74">
        <f t="shared" si="2"/>
        <v>13</v>
      </c>
      <c r="E6868" s="12">
        <f>IFERROR(VLOOKUP(A6868,'IDAR Meter Data'!$A:$B,2,1),"")</f>
        <v>209</v>
      </c>
      <c r="F6868" s="75">
        <f>IF(CECCZ="CZ03",'Outside Temp'!B6868,IF(CECCZ="CZ04",'Outside Temp'!B6869,IF(CECCZ="CZ12",'Outside Temp'!B6870, IF(CECCZ="CZ13",'Outside Temp'!B6871))))</f>
        <v>71</v>
      </c>
      <c r="G6868" s="12">
        <f t="shared" si="3"/>
        <v>3</v>
      </c>
    </row>
    <row r="6869" ht="15.75" customHeight="1">
      <c r="A6869" s="13">
        <v>42196.572916666664</v>
      </c>
      <c r="B6869" s="73">
        <f t="shared" si="1"/>
        <v>42196</v>
      </c>
      <c r="C6869" s="74">
        <f>IF(NewCustomer="Yes", IF(COUNTIF($I$2:$I$11,B6869)&gt;0,0,WEEKDAY(B6869,2)),IF(COUNTIF($I$2:$I$21,B6869)&gt;0,0,WEEKDAY(B6869,2)))</f>
        <v>6</v>
      </c>
      <c r="D6869" s="74">
        <f t="shared" si="2"/>
        <v>13</v>
      </c>
      <c r="E6869" s="12">
        <f>IFERROR(VLOOKUP(A6869,'IDAR Meter Data'!$A:$B,2,1),"")</f>
        <v>199</v>
      </c>
      <c r="F6869" s="75">
        <f>IF(CECCZ="CZ03",'Outside Temp'!B6869,IF(CECCZ="CZ04",'Outside Temp'!B6870,IF(CECCZ="CZ12",'Outside Temp'!B6871, IF(CECCZ="CZ13",'Outside Temp'!B6872))))</f>
        <v>71</v>
      </c>
      <c r="G6869" s="12">
        <f t="shared" si="3"/>
        <v>3</v>
      </c>
    </row>
    <row r="6870" ht="15.75" customHeight="1">
      <c r="A6870" s="13">
        <v>42196.583333333336</v>
      </c>
      <c r="B6870" s="73">
        <f t="shared" si="1"/>
        <v>42196</v>
      </c>
      <c r="C6870" s="74">
        <f>IF(NewCustomer="Yes", IF(COUNTIF($I$2:$I$11,B6870)&gt;0,0,WEEKDAY(B6870,2)),IF(COUNTIF($I$2:$I$21,B6870)&gt;0,0,WEEKDAY(B6870,2)))</f>
        <v>6</v>
      </c>
      <c r="D6870" s="74">
        <f t="shared" si="2"/>
        <v>14</v>
      </c>
      <c r="E6870" s="12">
        <f>IFERROR(VLOOKUP(A6870,'IDAR Meter Data'!$A:$B,2,1),"")</f>
        <v>202</v>
      </c>
      <c r="F6870" s="75">
        <f>IF(CECCZ="CZ03",'Outside Temp'!B6870,IF(CECCZ="CZ04",'Outside Temp'!B6871,IF(CECCZ="CZ12",'Outside Temp'!B6872, IF(CECCZ="CZ13",'Outside Temp'!B6873))))</f>
        <v>70.93333333</v>
      </c>
      <c r="G6870" s="12">
        <f t="shared" si="3"/>
        <v>3</v>
      </c>
    </row>
    <row r="6871" ht="15.75" customHeight="1">
      <c r="A6871" s="13">
        <v>42196.59375</v>
      </c>
      <c r="B6871" s="73">
        <f t="shared" si="1"/>
        <v>42196</v>
      </c>
      <c r="C6871" s="74">
        <f>IF(NewCustomer="Yes", IF(COUNTIF($I$2:$I$11,B6871)&gt;0,0,WEEKDAY(B6871,2)),IF(COUNTIF($I$2:$I$21,B6871)&gt;0,0,WEEKDAY(B6871,2)))</f>
        <v>6</v>
      </c>
      <c r="D6871" s="74">
        <f t="shared" si="2"/>
        <v>14</v>
      </c>
      <c r="E6871" s="12">
        <f>IFERROR(VLOOKUP(A6871,'IDAR Meter Data'!$A:$B,2,1),"")</f>
        <v>212</v>
      </c>
      <c r="F6871" s="75">
        <f>IF(CECCZ="CZ03",'Outside Temp'!B6871,IF(CECCZ="CZ04",'Outside Temp'!B6872,IF(CECCZ="CZ12",'Outside Temp'!B6873, IF(CECCZ="CZ13",'Outside Temp'!B6874))))</f>
        <v>70.68333333</v>
      </c>
      <c r="G6871" s="12">
        <f t="shared" si="3"/>
        <v>3</v>
      </c>
    </row>
    <row r="6872" ht="15.75" customHeight="1">
      <c r="A6872" s="13">
        <v>42196.604166666664</v>
      </c>
      <c r="B6872" s="73">
        <f t="shared" si="1"/>
        <v>42196</v>
      </c>
      <c r="C6872" s="74">
        <f>IF(NewCustomer="Yes", IF(COUNTIF($I$2:$I$11,B6872)&gt;0,0,WEEKDAY(B6872,2)),IF(COUNTIF($I$2:$I$21,B6872)&gt;0,0,WEEKDAY(B6872,2)))</f>
        <v>6</v>
      </c>
      <c r="D6872" s="74">
        <f t="shared" si="2"/>
        <v>14</v>
      </c>
      <c r="E6872" s="12">
        <f>IFERROR(VLOOKUP(A6872,'IDAR Meter Data'!$A:$B,2,1),"")</f>
        <v>219</v>
      </c>
      <c r="F6872" s="75">
        <f>IF(CECCZ="CZ03",'Outside Temp'!B6872,IF(CECCZ="CZ04",'Outside Temp'!B6873,IF(CECCZ="CZ12",'Outside Temp'!B6874, IF(CECCZ="CZ13",'Outside Temp'!B6875))))</f>
        <v>70.43333333</v>
      </c>
      <c r="G6872" s="12">
        <f t="shared" si="3"/>
        <v>3</v>
      </c>
    </row>
    <row r="6873" ht="15.75" customHeight="1">
      <c r="A6873" s="13">
        <v>42196.614583333336</v>
      </c>
      <c r="B6873" s="73">
        <f t="shared" si="1"/>
        <v>42196</v>
      </c>
      <c r="C6873" s="74">
        <f>IF(NewCustomer="Yes", IF(COUNTIF($I$2:$I$11,B6873)&gt;0,0,WEEKDAY(B6873,2)),IF(COUNTIF($I$2:$I$21,B6873)&gt;0,0,WEEKDAY(B6873,2)))</f>
        <v>6</v>
      </c>
      <c r="D6873" s="74">
        <f t="shared" si="2"/>
        <v>14</v>
      </c>
      <c r="E6873" s="12">
        <f>IFERROR(VLOOKUP(A6873,'IDAR Meter Data'!$A:$B,2,1),"")</f>
        <v>210</v>
      </c>
      <c r="F6873" s="75">
        <f>IF(CECCZ="CZ03",'Outside Temp'!B6873,IF(CECCZ="CZ04",'Outside Temp'!B6874,IF(CECCZ="CZ12",'Outside Temp'!B6875, IF(CECCZ="CZ13",'Outside Temp'!B6876))))</f>
        <v>70.18333333</v>
      </c>
      <c r="G6873" s="12">
        <f t="shared" si="3"/>
        <v>3</v>
      </c>
    </row>
    <row r="6874" ht="15.75" customHeight="1">
      <c r="A6874" s="13">
        <v>42196.625</v>
      </c>
      <c r="B6874" s="73">
        <f t="shared" si="1"/>
        <v>42196</v>
      </c>
      <c r="C6874" s="74">
        <f>IF(NewCustomer="Yes", IF(COUNTIF($I$2:$I$11,B6874)&gt;0,0,WEEKDAY(B6874,2)),IF(COUNTIF($I$2:$I$21,B6874)&gt;0,0,WEEKDAY(B6874,2)))</f>
        <v>6</v>
      </c>
      <c r="D6874" s="74">
        <f t="shared" si="2"/>
        <v>15</v>
      </c>
      <c r="E6874" s="12">
        <f>IFERROR(VLOOKUP(A6874,'IDAR Meter Data'!$A:$B,2,1),"")</f>
        <v>219</v>
      </c>
      <c r="F6874" s="75">
        <f>IF(CECCZ="CZ03",'Outside Temp'!B6874,IF(CECCZ="CZ04",'Outside Temp'!B6875,IF(CECCZ="CZ12",'Outside Temp'!B6876, IF(CECCZ="CZ13",'Outside Temp'!B6877))))</f>
        <v>69.93333333</v>
      </c>
      <c r="G6874" s="12">
        <f t="shared" si="3"/>
        <v>2</v>
      </c>
    </row>
    <row r="6875" ht="15.75" customHeight="1">
      <c r="A6875" s="13">
        <v>42196.635416666664</v>
      </c>
      <c r="B6875" s="73">
        <f t="shared" si="1"/>
        <v>42196</v>
      </c>
      <c r="C6875" s="74">
        <f>IF(NewCustomer="Yes", IF(COUNTIF($I$2:$I$11,B6875)&gt;0,0,WEEKDAY(B6875,2)),IF(COUNTIF($I$2:$I$21,B6875)&gt;0,0,WEEKDAY(B6875,2)))</f>
        <v>6</v>
      </c>
      <c r="D6875" s="74">
        <f t="shared" si="2"/>
        <v>15</v>
      </c>
      <c r="E6875" s="12">
        <f>IFERROR(VLOOKUP(A6875,'IDAR Meter Data'!$A:$B,2,1),"")</f>
        <v>214</v>
      </c>
      <c r="F6875" s="75">
        <f>IF(CECCZ="CZ03",'Outside Temp'!B6875,IF(CECCZ="CZ04",'Outside Temp'!B6876,IF(CECCZ="CZ12",'Outside Temp'!B6877, IF(CECCZ="CZ13",'Outside Temp'!B6878))))</f>
        <v>69.68333333</v>
      </c>
      <c r="G6875" s="12">
        <f t="shared" si="3"/>
        <v>2</v>
      </c>
    </row>
    <row r="6876" ht="15.75" customHeight="1">
      <c r="A6876" s="13">
        <v>42196.645833333336</v>
      </c>
      <c r="B6876" s="73">
        <f t="shared" si="1"/>
        <v>42196</v>
      </c>
      <c r="C6876" s="74">
        <f>IF(NewCustomer="Yes", IF(COUNTIF($I$2:$I$11,B6876)&gt;0,0,WEEKDAY(B6876,2)),IF(COUNTIF($I$2:$I$21,B6876)&gt;0,0,WEEKDAY(B6876,2)))</f>
        <v>6</v>
      </c>
      <c r="D6876" s="74">
        <f t="shared" si="2"/>
        <v>15</v>
      </c>
      <c r="E6876" s="12">
        <f>IFERROR(VLOOKUP(A6876,'IDAR Meter Data'!$A:$B,2,1),"")</f>
        <v>227</v>
      </c>
      <c r="F6876" s="75">
        <f>IF(CECCZ="CZ03",'Outside Temp'!B6876,IF(CECCZ="CZ04",'Outside Temp'!B6877,IF(CECCZ="CZ12",'Outside Temp'!B6878, IF(CECCZ="CZ13",'Outside Temp'!B6879))))</f>
        <v>69.43333333</v>
      </c>
      <c r="G6876" s="12">
        <f t="shared" si="3"/>
        <v>2</v>
      </c>
    </row>
    <row r="6877" ht="15.75" customHeight="1">
      <c r="A6877" s="13">
        <v>42196.65625</v>
      </c>
      <c r="B6877" s="73">
        <f t="shared" si="1"/>
        <v>42196</v>
      </c>
      <c r="C6877" s="74">
        <f>IF(NewCustomer="Yes", IF(COUNTIF($I$2:$I$11,B6877)&gt;0,0,WEEKDAY(B6877,2)),IF(COUNTIF($I$2:$I$21,B6877)&gt;0,0,WEEKDAY(B6877,2)))</f>
        <v>6</v>
      </c>
      <c r="D6877" s="74">
        <f t="shared" si="2"/>
        <v>15</v>
      </c>
      <c r="E6877" s="12">
        <f>IFERROR(VLOOKUP(A6877,'IDAR Meter Data'!$A:$B,2,1),"")</f>
        <v>225</v>
      </c>
      <c r="F6877" s="75">
        <f>IF(CECCZ="CZ03",'Outside Temp'!B6877,IF(CECCZ="CZ04",'Outside Temp'!B6878,IF(CECCZ="CZ12",'Outside Temp'!B6879, IF(CECCZ="CZ13",'Outside Temp'!B6880))))</f>
        <v>69.18333333</v>
      </c>
      <c r="G6877" s="12">
        <f t="shared" si="3"/>
        <v>2</v>
      </c>
    </row>
    <row r="6878" ht="15.75" customHeight="1">
      <c r="A6878" s="13">
        <v>42196.666666666664</v>
      </c>
      <c r="B6878" s="73">
        <f t="shared" si="1"/>
        <v>42196</v>
      </c>
      <c r="C6878" s="74">
        <f>IF(NewCustomer="Yes", IF(COUNTIF($I$2:$I$11,B6878)&gt;0,0,WEEKDAY(B6878,2)),IF(COUNTIF($I$2:$I$21,B6878)&gt;0,0,WEEKDAY(B6878,2)))</f>
        <v>6</v>
      </c>
      <c r="D6878" s="74">
        <f t="shared" si="2"/>
        <v>16</v>
      </c>
      <c r="E6878" s="12">
        <f>IFERROR(VLOOKUP(A6878,'IDAR Meter Data'!$A:$B,2,1),"")</f>
        <v>232</v>
      </c>
      <c r="F6878" s="75">
        <f>IF(CECCZ="CZ03",'Outside Temp'!B6878,IF(CECCZ="CZ04",'Outside Temp'!B6879,IF(CECCZ="CZ12",'Outside Temp'!B6880, IF(CECCZ="CZ13",'Outside Temp'!B6881))))</f>
        <v>69</v>
      </c>
      <c r="G6878" s="12">
        <f t="shared" si="3"/>
        <v>2</v>
      </c>
    </row>
    <row r="6879" ht="15.75" customHeight="1">
      <c r="A6879" s="13">
        <v>42196.677083333336</v>
      </c>
      <c r="B6879" s="73">
        <f t="shared" si="1"/>
        <v>42196</v>
      </c>
      <c r="C6879" s="74">
        <f>IF(NewCustomer="Yes", IF(COUNTIF($I$2:$I$11,B6879)&gt;0,0,WEEKDAY(B6879,2)),IF(COUNTIF($I$2:$I$21,B6879)&gt;0,0,WEEKDAY(B6879,2)))</f>
        <v>6</v>
      </c>
      <c r="D6879" s="74">
        <f t="shared" si="2"/>
        <v>16</v>
      </c>
      <c r="E6879" s="12">
        <f>IFERROR(VLOOKUP(A6879,'IDAR Meter Data'!$A:$B,2,1),"")</f>
        <v>224</v>
      </c>
      <c r="F6879" s="75">
        <f>IF(CECCZ="CZ03",'Outside Temp'!B6879,IF(CECCZ="CZ04",'Outside Temp'!B6880,IF(CECCZ="CZ12",'Outside Temp'!B6881, IF(CECCZ="CZ13",'Outside Temp'!B6882))))</f>
        <v>69</v>
      </c>
      <c r="G6879" s="12">
        <f t="shared" si="3"/>
        <v>2</v>
      </c>
    </row>
    <row r="6880" ht="15.75" customHeight="1">
      <c r="A6880" s="13">
        <v>42196.6875</v>
      </c>
      <c r="B6880" s="73">
        <f t="shared" si="1"/>
        <v>42196</v>
      </c>
      <c r="C6880" s="74">
        <f>IF(NewCustomer="Yes", IF(COUNTIF($I$2:$I$11,B6880)&gt;0,0,WEEKDAY(B6880,2)),IF(COUNTIF($I$2:$I$21,B6880)&gt;0,0,WEEKDAY(B6880,2)))</f>
        <v>6</v>
      </c>
      <c r="D6880" s="74">
        <f t="shared" si="2"/>
        <v>16</v>
      </c>
      <c r="E6880" s="12">
        <f>IFERROR(VLOOKUP(A6880,'IDAR Meter Data'!$A:$B,2,1),"")</f>
        <v>226</v>
      </c>
      <c r="F6880" s="75">
        <f>IF(CECCZ="CZ03",'Outside Temp'!B6880,IF(CECCZ="CZ04",'Outside Temp'!B6881,IF(CECCZ="CZ12",'Outside Temp'!B6882, IF(CECCZ="CZ13",'Outside Temp'!B6883))))</f>
        <v>69</v>
      </c>
      <c r="G6880" s="12">
        <f t="shared" si="3"/>
        <v>2</v>
      </c>
    </row>
    <row r="6881" ht="15.75" customHeight="1">
      <c r="A6881" s="13">
        <v>42196.697916666664</v>
      </c>
      <c r="B6881" s="73">
        <f t="shared" si="1"/>
        <v>42196</v>
      </c>
      <c r="C6881" s="74">
        <f>IF(NewCustomer="Yes", IF(COUNTIF($I$2:$I$11,B6881)&gt;0,0,WEEKDAY(B6881,2)),IF(COUNTIF($I$2:$I$21,B6881)&gt;0,0,WEEKDAY(B6881,2)))</f>
        <v>6</v>
      </c>
      <c r="D6881" s="74">
        <f t="shared" si="2"/>
        <v>16</v>
      </c>
      <c r="E6881" s="12">
        <f>IFERROR(VLOOKUP(A6881,'IDAR Meter Data'!$A:$B,2,1),"")</f>
        <v>234</v>
      </c>
      <c r="F6881" s="75">
        <f>IF(CECCZ="CZ03",'Outside Temp'!B6881,IF(CECCZ="CZ04",'Outside Temp'!B6882,IF(CECCZ="CZ12",'Outside Temp'!B6883, IF(CECCZ="CZ13",'Outside Temp'!B6884))))</f>
        <v>69</v>
      </c>
      <c r="G6881" s="12">
        <f t="shared" si="3"/>
        <v>2</v>
      </c>
    </row>
    <row r="6882" ht="15.75" customHeight="1">
      <c r="A6882" s="13">
        <v>42196.708333333336</v>
      </c>
      <c r="B6882" s="73">
        <f t="shared" si="1"/>
        <v>42196</v>
      </c>
      <c r="C6882" s="74">
        <f>IF(NewCustomer="Yes", IF(COUNTIF($I$2:$I$11,B6882)&gt;0,0,WEEKDAY(B6882,2)),IF(COUNTIF($I$2:$I$21,B6882)&gt;0,0,WEEKDAY(B6882,2)))</f>
        <v>6</v>
      </c>
      <c r="D6882" s="74">
        <f t="shared" si="2"/>
        <v>17</v>
      </c>
      <c r="E6882" s="12">
        <f>IFERROR(VLOOKUP(A6882,'IDAR Meter Data'!$A:$B,2,1),"")</f>
        <v>234</v>
      </c>
      <c r="F6882" s="75">
        <f>IF(CECCZ="CZ03",'Outside Temp'!B6882,IF(CECCZ="CZ04",'Outside Temp'!B6883,IF(CECCZ="CZ12",'Outside Temp'!B6884, IF(CECCZ="CZ13",'Outside Temp'!B6885))))</f>
        <v>68.86666667</v>
      </c>
      <c r="G6882" s="12">
        <f t="shared" si="3"/>
        <v>2</v>
      </c>
    </row>
    <row r="6883" ht="15.75" customHeight="1">
      <c r="A6883" s="13">
        <v>42196.71875</v>
      </c>
      <c r="B6883" s="73">
        <f t="shared" si="1"/>
        <v>42196</v>
      </c>
      <c r="C6883" s="74">
        <f>IF(NewCustomer="Yes", IF(COUNTIF($I$2:$I$11,B6883)&gt;0,0,WEEKDAY(B6883,2)),IF(COUNTIF($I$2:$I$21,B6883)&gt;0,0,WEEKDAY(B6883,2)))</f>
        <v>6</v>
      </c>
      <c r="D6883" s="74">
        <f t="shared" si="2"/>
        <v>17</v>
      </c>
      <c r="E6883" s="12">
        <f>IFERROR(VLOOKUP(A6883,'IDAR Meter Data'!$A:$B,2,1),"")</f>
        <v>240</v>
      </c>
      <c r="F6883" s="75">
        <f>IF(CECCZ="CZ03",'Outside Temp'!B6883,IF(CECCZ="CZ04",'Outside Temp'!B6884,IF(CECCZ="CZ12",'Outside Temp'!B6885, IF(CECCZ="CZ13",'Outside Temp'!B6886))))</f>
        <v>68.36666667</v>
      </c>
      <c r="G6883" s="12">
        <f t="shared" si="3"/>
        <v>2</v>
      </c>
    </row>
    <row r="6884" ht="15.75" customHeight="1">
      <c r="A6884" s="13">
        <v>42196.729166666664</v>
      </c>
      <c r="B6884" s="73">
        <f t="shared" si="1"/>
        <v>42196</v>
      </c>
      <c r="C6884" s="74">
        <f>IF(NewCustomer="Yes", IF(COUNTIF($I$2:$I$11,B6884)&gt;0,0,WEEKDAY(B6884,2)),IF(COUNTIF($I$2:$I$21,B6884)&gt;0,0,WEEKDAY(B6884,2)))</f>
        <v>6</v>
      </c>
      <c r="D6884" s="74">
        <f t="shared" si="2"/>
        <v>17</v>
      </c>
      <c r="E6884" s="12">
        <f>IFERROR(VLOOKUP(A6884,'IDAR Meter Data'!$A:$B,2,1),"")</f>
        <v>234</v>
      </c>
      <c r="F6884" s="75">
        <f>IF(CECCZ="CZ03",'Outside Temp'!B6884,IF(CECCZ="CZ04",'Outside Temp'!B6885,IF(CECCZ="CZ12",'Outside Temp'!B6886, IF(CECCZ="CZ13",'Outside Temp'!B6887))))</f>
        <v>67.86666667</v>
      </c>
      <c r="G6884" s="12">
        <f t="shared" si="3"/>
        <v>2</v>
      </c>
    </row>
    <row r="6885" ht="15.75" customHeight="1">
      <c r="A6885" s="13">
        <v>42196.739583333336</v>
      </c>
      <c r="B6885" s="73">
        <f t="shared" si="1"/>
        <v>42196</v>
      </c>
      <c r="C6885" s="74">
        <f>IF(NewCustomer="Yes", IF(COUNTIF($I$2:$I$11,B6885)&gt;0,0,WEEKDAY(B6885,2)),IF(COUNTIF($I$2:$I$21,B6885)&gt;0,0,WEEKDAY(B6885,2)))</f>
        <v>6</v>
      </c>
      <c r="D6885" s="74">
        <f t="shared" si="2"/>
        <v>17</v>
      </c>
      <c r="E6885" s="12">
        <f>IFERROR(VLOOKUP(A6885,'IDAR Meter Data'!$A:$B,2,1),"")</f>
        <v>224</v>
      </c>
      <c r="F6885" s="75">
        <f>IF(CECCZ="CZ03",'Outside Temp'!B6885,IF(CECCZ="CZ04",'Outside Temp'!B6886,IF(CECCZ="CZ12",'Outside Temp'!B6887, IF(CECCZ="CZ13",'Outside Temp'!B6888))))</f>
        <v>67.36666667</v>
      </c>
      <c r="G6885" s="12">
        <f t="shared" si="3"/>
        <v>2</v>
      </c>
    </row>
    <row r="6886" ht="15.75" customHeight="1">
      <c r="A6886" s="13">
        <v>42196.75</v>
      </c>
      <c r="B6886" s="73">
        <f t="shared" si="1"/>
        <v>42196</v>
      </c>
      <c r="C6886" s="74">
        <f>IF(NewCustomer="Yes", IF(COUNTIF($I$2:$I$11,B6886)&gt;0,0,WEEKDAY(B6886,2)),IF(COUNTIF($I$2:$I$21,B6886)&gt;0,0,WEEKDAY(B6886,2)))</f>
        <v>6</v>
      </c>
      <c r="D6886" s="74">
        <f t="shared" si="2"/>
        <v>18</v>
      </c>
      <c r="E6886" s="12">
        <f>IFERROR(VLOOKUP(A6886,'IDAR Meter Data'!$A:$B,2,1),"")</f>
        <v>224</v>
      </c>
      <c r="F6886" s="75">
        <f>IF(CECCZ="CZ03",'Outside Temp'!B6886,IF(CECCZ="CZ04",'Outside Temp'!B6887,IF(CECCZ="CZ12",'Outside Temp'!B6888, IF(CECCZ="CZ13",'Outside Temp'!B6889))))</f>
        <v>66.86666667</v>
      </c>
      <c r="G6886" s="12">
        <f t="shared" si="3"/>
        <v>2</v>
      </c>
    </row>
    <row r="6887" ht="15.75" customHeight="1">
      <c r="A6887" s="13">
        <v>42196.760416666664</v>
      </c>
      <c r="B6887" s="73">
        <f t="shared" si="1"/>
        <v>42196</v>
      </c>
      <c r="C6887" s="74">
        <f>IF(NewCustomer="Yes", IF(COUNTIF($I$2:$I$11,B6887)&gt;0,0,WEEKDAY(B6887,2)),IF(COUNTIF($I$2:$I$21,B6887)&gt;0,0,WEEKDAY(B6887,2)))</f>
        <v>6</v>
      </c>
      <c r="D6887" s="74">
        <f t="shared" si="2"/>
        <v>18</v>
      </c>
      <c r="E6887" s="12">
        <f>IFERROR(VLOOKUP(A6887,'IDAR Meter Data'!$A:$B,2,1),"")</f>
        <v>226</v>
      </c>
      <c r="F6887" s="75">
        <f>IF(CECCZ="CZ03",'Outside Temp'!B6887,IF(CECCZ="CZ04",'Outside Temp'!B6888,IF(CECCZ="CZ12",'Outside Temp'!B6889, IF(CECCZ="CZ13",'Outside Temp'!B6890))))</f>
        <v>66.36666667</v>
      </c>
      <c r="G6887" s="12">
        <f t="shared" si="3"/>
        <v>2</v>
      </c>
    </row>
    <row r="6888" ht="15.75" customHeight="1">
      <c r="A6888" s="13">
        <v>42196.770833333336</v>
      </c>
      <c r="B6888" s="73">
        <f t="shared" si="1"/>
        <v>42196</v>
      </c>
      <c r="C6888" s="74">
        <f>IF(NewCustomer="Yes", IF(COUNTIF($I$2:$I$11,B6888)&gt;0,0,WEEKDAY(B6888,2)),IF(COUNTIF($I$2:$I$21,B6888)&gt;0,0,WEEKDAY(B6888,2)))</f>
        <v>6</v>
      </c>
      <c r="D6888" s="74">
        <f t="shared" si="2"/>
        <v>18</v>
      </c>
      <c r="E6888" s="12">
        <f>IFERROR(VLOOKUP(A6888,'IDAR Meter Data'!$A:$B,2,1),"")</f>
        <v>216</v>
      </c>
      <c r="F6888" s="75">
        <f>IF(CECCZ="CZ03",'Outside Temp'!B6888,IF(CECCZ="CZ04",'Outside Temp'!B6889,IF(CECCZ="CZ12",'Outside Temp'!B6890, IF(CECCZ="CZ13",'Outside Temp'!B6891))))</f>
        <v>65.86666667</v>
      </c>
      <c r="G6888" s="12">
        <f t="shared" si="3"/>
        <v>2</v>
      </c>
    </row>
    <row r="6889" ht="15.75" customHeight="1">
      <c r="A6889" s="13">
        <v>42196.78125</v>
      </c>
      <c r="B6889" s="73">
        <f t="shared" si="1"/>
        <v>42196</v>
      </c>
      <c r="C6889" s="74">
        <f>IF(NewCustomer="Yes", IF(COUNTIF($I$2:$I$11,B6889)&gt;0,0,WEEKDAY(B6889,2)),IF(COUNTIF($I$2:$I$21,B6889)&gt;0,0,WEEKDAY(B6889,2)))</f>
        <v>6</v>
      </c>
      <c r="D6889" s="74">
        <f t="shared" si="2"/>
        <v>18</v>
      </c>
      <c r="E6889" s="12">
        <f>IFERROR(VLOOKUP(A6889,'IDAR Meter Data'!$A:$B,2,1),"")</f>
        <v>222</v>
      </c>
      <c r="F6889" s="75">
        <f>IF(CECCZ="CZ03",'Outside Temp'!B6889,IF(CECCZ="CZ04",'Outside Temp'!B6890,IF(CECCZ="CZ12",'Outside Temp'!B6891, IF(CECCZ="CZ13",'Outside Temp'!B6892))))</f>
        <v>65.36666667</v>
      </c>
      <c r="G6889" s="12">
        <f t="shared" si="3"/>
        <v>2</v>
      </c>
    </row>
    <row r="6890" ht="15.75" customHeight="1">
      <c r="A6890" s="13">
        <v>42196.791666666664</v>
      </c>
      <c r="B6890" s="73">
        <f t="shared" si="1"/>
        <v>42196</v>
      </c>
      <c r="C6890" s="74">
        <f>IF(NewCustomer="Yes", IF(COUNTIF($I$2:$I$11,B6890)&gt;0,0,WEEKDAY(B6890,2)),IF(COUNTIF($I$2:$I$21,B6890)&gt;0,0,WEEKDAY(B6890,2)))</f>
        <v>6</v>
      </c>
      <c r="D6890" s="74">
        <f t="shared" si="2"/>
        <v>19</v>
      </c>
      <c r="E6890" s="12">
        <f>IFERROR(VLOOKUP(A6890,'IDAR Meter Data'!$A:$B,2,1),"")</f>
        <v>225</v>
      </c>
      <c r="F6890" s="75">
        <f>IF(CECCZ="CZ03",'Outside Temp'!B6890,IF(CECCZ="CZ04",'Outside Temp'!B6891,IF(CECCZ="CZ12",'Outside Temp'!B6892, IF(CECCZ="CZ13",'Outside Temp'!B6893))))</f>
        <v>64.93333333</v>
      </c>
      <c r="G6890" s="12">
        <f t="shared" si="3"/>
        <v>1</v>
      </c>
    </row>
    <row r="6891" ht="15.75" customHeight="1">
      <c r="A6891" s="13">
        <v>42196.802083333336</v>
      </c>
      <c r="B6891" s="73">
        <f t="shared" si="1"/>
        <v>42196</v>
      </c>
      <c r="C6891" s="74">
        <f>IF(NewCustomer="Yes", IF(COUNTIF($I$2:$I$11,B6891)&gt;0,0,WEEKDAY(B6891,2)),IF(COUNTIF($I$2:$I$21,B6891)&gt;0,0,WEEKDAY(B6891,2)))</f>
        <v>6</v>
      </c>
      <c r="D6891" s="74">
        <f t="shared" si="2"/>
        <v>19</v>
      </c>
      <c r="E6891" s="12">
        <f>IFERROR(VLOOKUP(A6891,'IDAR Meter Data'!$A:$B,2,1),"")</f>
        <v>212</v>
      </c>
      <c r="F6891" s="75">
        <f>IF(CECCZ="CZ03",'Outside Temp'!B6891,IF(CECCZ="CZ04",'Outside Temp'!B6892,IF(CECCZ="CZ12",'Outside Temp'!B6893, IF(CECCZ="CZ13",'Outside Temp'!B6894))))</f>
        <v>64.68333333</v>
      </c>
      <c r="G6891" s="12">
        <f t="shared" si="3"/>
        <v>1</v>
      </c>
    </row>
    <row r="6892" ht="15.75" customHeight="1">
      <c r="A6892" s="13">
        <v>42196.8125</v>
      </c>
      <c r="B6892" s="73">
        <f t="shared" si="1"/>
        <v>42196</v>
      </c>
      <c r="C6892" s="74">
        <f>IF(NewCustomer="Yes", IF(COUNTIF($I$2:$I$11,B6892)&gt;0,0,WEEKDAY(B6892,2)),IF(COUNTIF($I$2:$I$21,B6892)&gt;0,0,WEEKDAY(B6892,2)))</f>
        <v>6</v>
      </c>
      <c r="D6892" s="74">
        <f t="shared" si="2"/>
        <v>19</v>
      </c>
      <c r="E6892" s="12">
        <f>IFERROR(VLOOKUP(A6892,'IDAR Meter Data'!$A:$B,2,1),"")</f>
        <v>210</v>
      </c>
      <c r="F6892" s="75">
        <f>IF(CECCZ="CZ03",'Outside Temp'!B6892,IF(CECCZ="CZ04",'Outside Temp'!B6893,IF(CECCZ="CZ12",'Outside Temp'!B6894, IF(CECCZ="CZ13",'Outside Temp'!B6895))))</f>
        <v>64.43333333</v>
      </c>
      <c r="G6892" s="12">
        <f t="shared" si="3"/>
        <v>1</v>
      </c>
    </row>
    <row r="6893" ht="15.75" customHeight="1">
      <c r="A6893" s="13">
        <v>42196.822916666664</v>
      </c>
      <c r="B6893" s="73">
        <f t="shared" si="1"/>
        <v>42196</v>
      </c>
      <c r="C6893" s="74">
        <f>IF(NewCustomer="Yes", IF(COUNTIF($I$2:$I$11,B6893)&gt;0,0,WEEKDAY(B6893,2)),IF(COUNTIF($I$2:$I$21,B6893)&gt;0,0,WEEKDAY(B6893,2)))</f>
        <v>6</v>
      </c>
      <c r="D6893" s="74">
        <f t="shared" si="2"/>
        <v>19</v>
      </c>
      <c r="E6893" s="12">
        <f>IFERROR(VLOOKUP(A6893,'IDAR Meter Data'!$A:$B,2,1),"")</f>
        <v>209</v>
      </c>
      <c r="F6893" s="75">
        <f>IF(CECCZ="CZ03",'Outside Temp'!B6893,IF(CECCZ="CZ04",'Outside Temp'!B6894,IF(CECCZ="CZ12",'Outside Temp'!B6895, IF(CECCZ="CZ13",'Outside Temp'!B6896))))</f>
        <v>64.18333333</v>
      </c>
      <c r="G6893" s="12">
        <f t="shared" si="3"/>
        <v>1</v>
      </c>
    </row>
    <row r="6894" ht="15.75" customHeight="1">
      <c r="A6894" s="13">
        <v>42196.833333333336</v>
      </c>
      <c r="B6894" s="73">
        <f t="shared" si="1"/>
        <v>42196</v>
      </c>
      <c r="C6894" s="74">
        <f>IF(NewCustomer="Yes", IF(COUNTIF($I$2:$I$11,B6894)&gt;0,0,WEEKDAY(B6894,2)),IF(COUNTIF($I$2:$I$21,B6894)&gt;0,0,WEEKDAY(B6894,2)))</f>
        <v>6</v>
      </c>
      <c r="D6894" s="74">
        <f t="shared" si="2"/>
        <v>20</v>
      </c>
      <c r="E6894" s="12">
        <f>IFERROR(VLOOKUP(A6894,'IDAR Meter Data'!$A:$B,2,1),"")</f>
        <v>223</v>
      </c>
      <c r="F6894" s="75">
        <f>IF(CECCZ="CZ03",'Outside Temp'!B6894,IF(CECCZ="CZ04",'Outside Temp'!B6895,IF(CECCZ="CZ12",'Outside Temp'!B6896, IF(CECCZ="CZ13",'Outside Temp'!B6897))))</f>
        <v>63.93333333</v>
      </c>
      <c r="G6894" s="12">
        <f t="shared" si="3"/>
        <v>1</v>
      </c>
    </row>
    <row r="6895" ht="15.75" customHeight="1">
      <c r="A6895" s="13">
        <v>42196.84375</v>
      </c>
      <c r="B6895" s="73">
        <f t="shared" si="1"/>
        <v>42196</v>
      </c>
      <c r="C6895" s="74">
        <f>IF(NewCustomer="Yes", IF(COUNTIF($I$2:$I$11,B6895)&gt;0,0,WEEKDAY(B6895,2)),IF(COUNTIF($I$2:$I$21,B6895)&gt;0,0,WEEKDAY(B6895,2)))</f>
        <v>6</v>
      </c>
      <c r="D6895" s="74">
        <f t="shared" si="2"/>
        <v>20</v>
      </c>
      <c r="E6895" s="12">
        <f>IFERROR(VLOOKUP(A6895,'IDAR Meter Data'!$A:$B,2,1),"")</f>
        <v>203</v>
      </c>
      <c r="F6895" s="75">
        <f>IF(CECCZ="CZ03",'Outside Temp'!B6895,IF(CECCZ="CZ04",'Outside Temp'!B6896,IF(CECCZ="CZ12",'Outside Temp'!B6897, IF(CECCZ="CZ13",'Outside Temp'!B6898))))</f>
        <v>63.68333333</v>
      </c>
      <c r="G6895" s="12">
        <f t="shared" si="3"/>
        <v>1</v>
      </c>
    </row>
    <row r="6896" ht="15.75" customHeight="1">
      <c r="A6896" s="13">
        <v>42196.854166666664</v>
      </c>
      <c r="B6896" s="73">
        <f t="shared" si="1"/>
        <v>42196</v>
      </c>
      <c r="C6896" s="74">
        <f>IF(NewCustomer="Yes", IF(COUNTIF($I$2:$I$11,B6896)&gt;0,0,WEEKDAY(B6896,2)),IF(COUNTIF($I$2:$I$21,B6896)&gt;0,0,WEEKDAY(B6896,2)))</f>
        <v>6</v>
      </c>
      <c r="D6896" s="74">
        <f t="shared" si="2"/>
        <v>20</v>
      </c>
      <c r="E6896" s="12">
        <f>IFERROR(VLOOKUP(A6896,'IDAR Meter Data'!$A:$B,2,1),"")</f>
        <v>199</v>
      </c>
      <c r="F6896" s="75">
        <f>IF(CECCZ="CZ03",'Outside Temp'!B6896,IF(CECCZ="CZ04",'Outside Temp'!B6897,IF(CECCZ="CZ12",'Outside Temp'!B6898, IF(CECCZ="CZ13",'Outside Temp'!B6899))))</f>
        <v>63.43333333</v>
      </c>
      <c r="G6896" s="12">
        <f t="shared" si="3"/>
        <v>1</v>
      </c>
    </row>
    <row r="6897" ht="15.75" customHeight="1">
      <c r="A6897" s="13">
        <v>42196.864583333336</v>
      </c>
      <c r="B6897" s="73">
        <f t="shared" si="1"/>
        <v>42196</v>
      </c>
      <c r="C6897" s="74">
        <f>IF(NewCustomer="Yes", IF(COUNTIF($I$2:$I$11,B6897)&gt;0,0,WEEKDAY(B6897,2)),IF(COUNTIF($I$2:$I$21,B6897)&gt;0,0,WEEKDAY(B6897,2)))</f>
        <v>6</v>
      </c>
      <c r="D6897" s="74">
        <f t="shared" si="2"/>
        <v>20</v>
      </c>
      <c r="E6897" s="12">
        <f>IFERROR(VLOOKUP(A6897,'IDAR Meter Data'!$A:$B,2,1),"")</f>
        <v>199</v>
      </c>
      <c r="F6897" s="75">
        <f>IF(CECCZ="CZ03",'Outside Temp'!B6897,IF(CECCZ="CZ04",'Outside Temp'!B6898,IF(CECCZ="CZ12",'Outside Temp'!B6899, IF(CECCZ="CZ13",'Outside Temp'!B6900))))</f>
        <v>63.18333333</v>
      </c>
      <c r="G6897" s="12">
        <f t="shared" si="3"/>
        <v>1</v>
      </c>
    </row>
    <row r="6898" ht="15.75" customHeight="1">
      <c r="A6898" s="13">
        <v>42196.875</v>
      </c>
      <c r="B6898" s="73">
        <f t="shared" si="1"/>
        <v>42196</v>
      </c>
      <c r="C6898" s="74">
        <f>IF(NewCustomer="Yes", IF(COUNTIF($I$2:$I$11,B6898)&gt;0,0,WEEKDAY(B6898,2)),IF(COUNTIF($I$2:$I$21,B6898)&gt;0,0,WEEKDAY(B6898,2)))</f>
        <v>6</v>
      </c>
      <c r="D6898" s="74">
        <f t="shared" si="2"/>
        <v>21</v>
      </c>
      <c r="E6898" s="12">
        <f>IFERROR(VLOOKUP(A6898,'IDAR Meter Data'!$A:$B,2,1),"")</f>
        <v>204</v>
      </c>
      <c r="F6898" s="75">
        <f>IF(CECCZ="CZ03",'Outside Temp'!B6898,IF(CECCZ="CZ04",'Outside Temp'!B6899,IF(CECCZ="CZ12",'Outside Temp'!B6900, IF(CECCZ="CZ13",'Outside Temp'!B6901))))</f>
        <v>63</v>
      </c>
      <c r="G6898" s="12">
        <f t="shared" si="3"/>
        <v>1</v>
      </c>
    </row>
    <row r="6899" ht="15.75" customHeight="1">
      <c r="A6899" s="13">
        <v>42196.885416666664</v>
      </c>
      <c r="B6899" s="73">
        <f t="shared" si="1"/>
        <v>42196</v>
      </c>
      <c r="C6899" s="74">
        <f>IF(NewCustomer="Yes", IF(COUNTIF($I$2:$I$11,B6899)&gt;0,0,WEEKDAY(B6899,2)),IF(COUNTIF($I$2:$I$21,B6899)&gt;0,0,WEEKDAY(B6899,2)))</f>
        <v>6</v>
      </c>
      <c r="D6899" s="74">
        <f t="shared" si="2"/>
        <v>21</v>
      </c>
      <c r="E6899" s="12">
        <f>IFERROR(VLOOKUP(A6899,'IDAR Meter Data'!$A:$B,2,1),"")</f>
        <v>193</v>
      </c>
      <c r="F6899" s="75">
        <f>IF(CECCZ="CZ03",'Outside Temp'!B6899,IF(CECCZ="CZ04",'Outside Temp'!B6900,IF(CECCZ="CZ12",'Outside Temp'!B6901, IF(CECCZ="CZ13",'Outside Temp'!B6902))))</f>
        <v>63</v>
      </c>
      <c r="G6899" s="12">
        <f t="shared" si="3"/>
        <v>1</v>
      </c>
    </row>
    <row r="6900" ht="15.75" customHeight="1">
      <c r="A6900" s="13">
        <v>42196.895833333336</v>
      </c>
      <c r="B6900" s="73">
        <f t="shared" si="1"/>
        <v>42196</v>
      </c>
      <c r="C6900" s="74">
        <f>IF(NewCustomer="Yes", IF(COUNTIF($I$2:$I$11,B6900)&gt;0,0,WEEKDAY(B6900,2)),IF(COUNTIF($I$2:$I$21,B6900)&gt;0,0,WEEKDAY(B6900,2)))</f>
        <v>6</v>
      </c>
      <c r="D6900" s="74">
        <f t="shared" si="2"/>
        <v>21</v>
      </c>
      <c r="E6900" s="12">
        <f>IFERROR(VLOOKUP(A6900,'IDAR Meter Data'!$A:$B,2,1),"")</f>
        <v>184</v>
      </c>
      <c r="F6900" s="75">
        <f>IF(CECCZ="CZ03",'Outside Temp'!B6900,IF(CECCZ="CZ04",'Outside Temp'!B6901,IF(CECCZ="CZ12",'Outside Temp'!B6902, IF(CECCZ="CZ13",'Outside Temp'!B6903))))</f>
        <v>63</v>
      </c>
      <c r="G6900" s="12">
        <f t="shared" si="3"/>
        <v>1</v>
      </c>
    </row>
    <row r="6901" ht="15.75" customHeight="1">
      <c r="A6901" s="13">
        <v>42196.90625</v>
      </c>
      <c r="B6901" s="73">
        <f t="shared" si="1"/>
        <v>42196</v>
      </c>
      <c r="C6901" s="74">
        <f>IF(NewCustomer="Yes", IF(COUNTIF($I$2:$I$11,B6901)&gt;0,0,WEEKDAY(B6901,2)),IF(COUNTIF($I$2:$I$21,B6901)&gt;0,0,WEEKDAY(B6901,2)))</f>
        <v>6</v>
      </c>
      <c r="D6901" s="74">
        <f t="shared" si="2"/>
        <v>21</v>
      </c>
      <c r="E6901" s="12">
        <f>IFERROR(VLOOKUP(A6901,'IDAR Meter Data'!$A:$B,2,1),"")</f>
        <v>195</v>
      </c>
      <c r="F6901" s="75">
        <f>IF(CECCZ="CZ03",'Outside Temp'!B6901,IF(CECCZ="CZ04",'Outside Temp'!B6902,IF(CECCZ="CZ12",'Outside Temp'!B6903, IF(CECCZ="CZ13",'Outside Temp'!B6904))))</f>
        <v>63</v>
      </c>
      <c r="G6901" s="12">
        <f t="shared" si="3"/>
        <v>1</v>
      </c>
    </row>
    <row r="6902" ht="15.75" customHeight="1">
      <c r="A6902" s="13">
        <v>42196.916666666664</v>
      </c>
      <c r="B6902" s="73">
        <f t="shared" si="1"/>
        <v>42196</v>
      </c>
      <c r="C6902" s="74">
        <f>IF(NewCustomer="Yes", IF(COUNTIF($I$2:$I$11,B6902)&gt;0,0,WEEKDAY(B6902,2)),IF(COUNTIF($I$2:$I$21,B6902)&gt;0,0,WEEKDAY(B6902,2)))</f>
        <v>6</v>
      </c>
      <c r="D6902" s="74">
        <f t="shared" si="2"/>
        <v>22</v>
      </c>
      <c r="E6902" s="12">
        <f>IFERROR(VLOOKUP(A6902,'IDAR Meter Data'!$A:$B,2,1),"")</f>
        <v>180</v>
      </c>
      <c r="F6902" s="75">
        <f>IF(CECCZ="CZ03",'Outside Temp'!B6902,IF(CECCZ="CZ04",'Outside Temp'!B6903,IF(CECCZ="CZ12",'Outside Temp'!B6904, IF(CECCZ="CZ13",'Outside Temp'!B6905))))</f>
        <v>63</v>
      </c>
      <c r="G6902" s="12">
        <f t="shared" si="3"/>
        <v>1</v>
      </c>
    </row>
    <row r="6903" ht="15.75" customHeight="1">
      <c r="A6903" s="13">
        <v>42196.927083333336</v>
      </c>
      <c r="B6903" s="73">
        <f t="shared" si="1"/>
        <v>42196</v>
      </c>
      <c r="C6903" s="74">
        <f>IF(NewCustomer="Yes", IF(COUNTIF($I$2:$I$11,B6903)&gt;0,0,WEEKDAY(B6903,2)),IF(COUNTIF($I$2:$I$21,B6903)&gt;0,0,WEEKDAY(B6903,2)))</f>
        <v>6</v>
      </c>
      <c r="D6903" s="74">
        <f t="shared" si="2"/>
        <v>22</v>
      </c>
      <c r="E6903" s="12">
        <f>IFERROR(VLOOKUP(A6903,'IDAR Meter Data'!$A:$B,2,1),"")</f>
        <v>176</v>
      </c>
      <c r="F6903" s="75">
        <f>IF(CECCZ="CZ03",'Outside Temp'!B6903,IF(CECCZ="CZ04",'Outside Temp'!B6904,IF(CECCZ="CZ12",'Outside Temp'!B6905, IF(CECCZ="CZ13",'Outside Temp'!B6906))))</f>
        <v>63</v>
      </c>
      <c r="G6903" s="12">
        <f t="shared" si="3"/>
        <v>1</v>
      </c>
    </row>
    <row r="6904" ht="15.75" customHeight="1">
      <c r="A6904" s="13">
        <v>42196.9375</v>
      </c>
      <c r="B6904" s="73">
        <f t="shared" si="1"/>
        <v>42196</v>
      </c>
      <c r="C6904" s="74">
        <f>IF(NewCustomer="Yes", IF(COUNTIF($I$2:$I$11,B6904)&gt;0,0,WEEKDAY(B6904,2)),IF(COUNTIF($I$2:$I$21,B6904)&gt;0,0,WEEKDAY(B6904,2)))</f>
        <v>6</v>
      </c>
      <c r="D6904" s="74">
        <f t="shared" si="2"/>
        <v>22</v>
      </c>
      <c r="E6904" s="12">
        <f>IFERROR(VLOOKUP(A6904,'IDAR Meter Data'!$A:$B,2,1),"")</f>
        <v>177</v>
      </c>
      <c r="F6904" s="75">
        <f>IF(CECCZ="CZ03",'Outside Temp'!B6904,IF(CECCZ="CZ04",'Outside Temp'!B6905,IF(CECCZ="CZ12",'Outside Temp'!B6906, IF(CECCZ="CZ13",'Outside Temp'!B6907))))</f>
        <v>63</v>
      </c>
      <c r="G6904" s="12">
        <f t="shared" si="3"/>
        <v>1</v>
      </c>
    </row>
    <row r="6905" ht="15.75" customHeight="1">
      <c r="A6905" s="13">
        <v>42196.947916666664</v>
      </c>
      <c r="B6905" s="73">
        <f t="shared" si="1"/>
        <v>42196</v>
      </c>
      <c r="C6905" s="74">
        <f>IF(NewCustomer="Yes", IF(COUNTIF($I$2:$I$11,B6905)&gt;0,0,WEEKDAY(B6905,2)),IF(COUNTIF($I$2:$I$21,B6905)&gt;0,0,WEEKDAY(B6905,2)))</f>
        <v>6</v>
      </c>
      <c r="D6905" s="74">
        <f t="shared" si="2"/>
        <v>22</v>
      </c>
      <c r="E6905" s="12">
        <f>IFERROR(VLOOKUP(A6905,'IDAR Meter Data'!$A:$B,2,1),"")</f>
        <v>183</v>
      </c>
      <c r="F6905" s="75">
        <f>IF(CECCZ="CZ03",'Outside Temp'!B6905,IF(CECCZ="CZ04",'Outside Temp'!B6906,IF(CECCZ="CZ12",'Outside Temp'!B6907, IF(CECCZ="CZ13",'Outside Temp'!B6908))))</f>
        <v>63</v>
      </c>
      <c r="G6905" s="12">
        <f t="shared" si="3"/>
        <v>1</v>
      </c>
    </row>
    <row r="6906" ht="15.75" customHeight="1">
      <c r="A6906" s="13">
        <v>42196.958333333336</v>
      </c>
      <c r="B6906" s="73">
        <f t="shared" si="1"/>
        <v>42196</v>
      </c>
      <c r="C6906" s="74">
        <f>IF(NewCustomer="Yes", IF(COUNTIF($I$2:$I$11,B6906)&gt;0,0,WEEKDAY(B6906,2)),IF(COUNTIF($I$2:$I$21,B6906)&gt;0,0,WEEKDAY(B6906,2)))</f>
        <v>6</v>
      </c>
      <c r="D6906" s="74">
        <f t="shared" si="2"/>
        <v>23</v>
      </c>
      <c r="E6906" s="12">
        <f>IFERROR(VLOOKUP(A6906,'IDAR Meter Data'!$A:$B,2,1),"")</f>
        <v>187</v>
      </c>
      <c r="F6906" s="75">
        <f>IF(CECCZ="CZ03",'Outside Temp'!B6906,IF(CECCZ="CZ04",'Outside Temp'!B6907,IF(CECCZ="CZ12",'Outside Temp'!B6908, IF(CECCZ="CZ13",'Outside Temp'!B6909))))</f>
        <v>63</v>
      </c>
      <c r="G6906" s="12">
        <f t="shared" si="3"/>
        <v>1</v>
      </c>
    </row>
    <row r="6907" ht="15.75" customHeight="1">
      <c r="A6907" s="13">
        <v>42196.96875</v>
      </c>
      <c r="B6907" s="73">
        <f t="shared" si="1"/>
        <v>42196</v>
      </c>
      <c r="C6907" s="74">
        <f>IF(NewCustomer="Yes", IF(COUNTIF($I$2:$I$11,B6907)&gt;0,0,WEEKDAY(B6907,2)),IF(COUNTIF($I$2:$I$21,B6907)&gt;0,0,WEEKDAY(B6907,2)))</f>
        <v>6</v>
      </c>
      <c r="D6907" s="74">
        <f t="shared" si="2"/>
        <v>23</v>
      </c>
      <c r="E6907" s="12">
        <f>IFERROR(VLOOKUP(A6907,'IDAR Meter Data'!$A:$B,2,1),"")</f>
        <v>183</v>
      </c>
      <c r="F6907" s="75">
        <f>IF(CECCZ="CZ03",'Outside Temp'!B6907,IF(CECCZ="CZ04",'Outside Temp'!B6908,IF(CECCZ="CZ12",'Outside Temp'!B6909, IF(CECCZ="CZ13",'Outside Temp'!B6910))))</f>
        <v>63</v>
      </c>
      <c r="G6907" s="12">
        <f t="shared" si="3"/>
        <v>1</v>
      </c>
    </row>
    <row r="6908" ht="15.75" customHeight="1">
      <c r="A6908" s="13">
        <v>42196.979166666664</v>
      </c>
      <c r="B6908" s="73">
        <f t="shared" si="1"/>
        <v>42196</v>
      </c>
      <c r="C6908" s="74">
        <f>IF(NewCustomer="Yes", IF(COUNTIF($I$2:$I$11,B6908)&gt;0,0,WEEKDAY(B6908,2)),IF(COUNTIF($I$2:$I$21,B6908)&gt;0,0,WEEKDAY(B6908,2)))</f>
        <v>6</v>
      </c>
      <c r="D6908" s="74">
        <f t="shared" si="2"/>
        <v>23</v>
      </c>
      <c r="E6908" s="12">
        <f>IFERROR(VLOOKUP(A6908,'IDAR Meter Data'!$A:$B,2,1),"")</f>
        <v>177</v>
      </c>
      <c r="F6908" s="75">
        <f>IF(CECCZ="CZ03",'Outside Temp'!B6908,IF(CECCZ="CZ04",'Outside Temp'!B6909,IF(CECCZ="CZ12",'Outside Temp'!B6910, IF(CECCZ="CZ13",'Outside Temp'!B6911))))</f>
        <v>63</v>
      </c>
      <c r="G6908" s="12">
        <f t="shared" si="3"/>
        <v>1</v>
      </c>
    </row>
    <row r="6909" ht="15.75" customHeight="1">
      <c r="A6909" s="13">
        <v>42196.989583333336</v>
      </c>
      <c r="B6909" s="73">
        <f t="shared" si="1"/>
        <v>42196</v>
      </c>
      <c r="C6909" s="74">
        <f>IF(NewCustomer="Yes", IF(COUNTIF($I$2:$I$11,B6909)&gt;0,0,WEEKDAY(B6909,2)),IF(COUNTIF($I$2:$I$21,B6909)&gt;0,0,WEEKDAY(B6909,2)))</f>
        <v>6</v>
      </c>
      <c r="D6909" s="74">
        <f t="shared" si="2"/>
        <v>23</v>
      </c>
      <c r="E6909" s="12">
        <f>IFERROR(VLOOKUP(A6909,'IDAR Meter Data'!$A:$B,2,1),"")</f>
        <v>172</v>
      </c>
      <c r="F6909" s="75">
        <f>IF(CECCZ="CZ03",'Outside Temp'!B6909,IF(CECCZ="CZ04",'Outside Temp'!B6910,IF(CECCZ="CZ12",'Outside Temp'!B6911, IF(CECCZ="CZ13",'Outside Temp'!B6912))))</f>
        <v>63</v>
      </c>
      <c r="G6909" s="12">
        <f t="shared" si="3"/>
        <v>1</v>
      </c>
    </row>
    <row r="6910" ht="15.75" customHeight="1">
      <c r="A6910" s="13">
        <v>42197.0</v>
      </c>
      <c r="B6910" s="73">
        <f t="shared" si="1"/>
        <v>42197</v>
      </c>
      <c r="C6910" s="74">
        <f>IF(NewCustomer="Yes", IF(COUNTIF($I$2:$I$11,B6910)&gt;0,0,WEEKDAY(B6910,2)),IF(COUNTIF($I$2:$I$21,B6910)&gt;0,0,WEEKDAY(B6910,2)))</f>
        <v>7</v>
      </c>
      <c r="D6910" s="74">
        <f t="shared" si="2"/>
        <v>0</v>
      </c>
      <c r="E6910" s="12">
        <f>IFERROR(VLOOKUP(A6910,'IDAR Meter Data'!$A:$B,2,1),"")</f>
        <v>179</v>
      </c>
      <c r="F6910" s="75">
        <f>IF(CECCZ="CZ03",'Outside Temp'!B6910,IF(CECCZ="CZ04",'Outside Temp'!B6911,IF(CECCZ="CZ12",'Outside Temp'!B6912, IF(CECCZ="CZ13",'Outside Temp'!B6913))))</f>
        <v>62.93333333</v>
      </c>
      <c r="G6910" s="12">
        <f t="shared" si="3"/>
        <v>1</v>
      </c>
    </row>
    <row r="6911" ht="15.75" customHeight="1">
      <c r="A6911" s="13">
        <v>42197.010416666664</v>
      </c>
      <c r="B6911" s="73">
        <f t="shared" si="1"/>
        <v>42197</v>
      </c>
      <c r="C6911" s="74">
        <f>IF(NewCustomer="Yes", IF(COUNTIF($I$2:$I$11,B6911)&gt;0,0,WEEKDAY(B6911,2)),IF(COUNTIF($I$2:$I$21,B6911)&gt;0,0,WEEKDAY(B6911,2)))</f>
        <v>7</v>
      </c>
      <c r="D6911" s="74">
        <f t="shared" si="2"/>
        <v>0</v>
      </c>
      <c r="E6911" s="12">
        <f>IFERROR(VLOOKUP(A6911,'IDAR Meter Data'!$A:$B,2,1),"")</f>
        <v>178</v>
      </c>
      <c r="F6911" s="75">
        <f>IF(CECCZ="CZ03",'Outside Temp'!B6911,IF(CECCZ="CZ04",'Outside Temp'!B6912,IF(CECCZ="CZ12",'Outside Temp'!B6913, IF(CECCZ="CZ13",'Outside Temp'!B6914))))</f>
        <v>62.68333333</v>
      </c>
      <c r="G6911" s="12">
        <f t="shared" si="3"/>
        <v>1</v>
      </c>
    </row>
    <row r="6912" ht="15.75" customHeight="1">
      <c r="A6912" s="13">
        <v>42197.020833333336</v>
      </c>
      <c r="B6912" s="73">
        <f t="shared" si="1"/>
        <v>42197</v>
      </c>
      <c r="C6912" s="74">
        <f>IF(NewCustomer="Yes", IF(COUNTIF($I$2:$I$11,B6912)&gt;0,0,WEEKDAY(B6912,2)),IF(COUNTIF($I$2:$I$21,B6912)&gt;0,0,WEEKDAY(B6912,2)))</f>
        <v>7</v>
      </c>
      <c r="D6912" s="74">
        <f t="shared" si="2"/>
        <v>0</v>
      </c>
      <c r="E6912" s="12">
        <f>IFERROR(VLOOKUP(A6912,'IDAR Meter Data'!$A:$B,2,1),"")</f>
        <v>162</v>
      </c>
      <c r="F6912" s="75">
        <f>IF(CECCZ="CZ03",'Outside Temp'!B6912,IF(CECCZ="CZ04",'Outside Temp'!B6913,IF(CECCZ="CZ12",'Outside Temp'!B6914, IF(CECCZ="CZ13",'Outside Temp'!B6915))))</f>
        <v>62.43333333</v>
      </c>
      <c r="G6912" s="12">
        <f t="shared" si="3"/>
        <v>1</v>
      </c>
    </row>
    <row r="6913" ht="15.75" customHeight="1">
      <c r="A6913" s="13">
        <v>42197.03125</v>
      </c>
      <c r="B6913" s="73">
        <f t="shared" si="1"/>
        <v>42197</v>
      </c>
      <c r="C6913" s="74">
        <f>IF(NewCustomer="Yes", IF(COUNTIF($I$2:$I$11,B6913)&gt;0,0,WEEKDAY(B6913,2)),IF(COUNTIF($I$2:$I$21,B6913)&gt;0,0,WEEKDAY(B6913,2)))</f>
        <v>7</v>
      </c>
      <c r="D6913" s="74">
        <f t="shared" si="2"/>
        <v>0</v>
      </c>
      <c r="E6913" s="12">
        <f>IFERROR(VLOOKUP(A6913,'IDAR Meter Data'!$A:$B,2,1),"")</f>
        <v>170</v>
      </c>
      <c r="F6913" s="75">
        <f>IF(CECCZ="CZ03",'Outside Temp'!B6913,IF(CECCZ="CZ04",'Outside Temp'!B6914,IF(CECCZ="CZ12",'Outside Temp'!B6915, IF(CECCZ="CZ13",'Outside Temp'!B6916))))</f>
        <v>62.18333333</v>
      </c>
      <c r="G6913" s="12">
        <f t="shared" si="3"/>
        <v>1</v>
      </c>
    </row>
    <row r="6914" ht="15.75" customHeight="1">
      <c r="A6914" s="13">
        <v>42197.041666666664</v>
      </c>
      <c r="B6914" s="73">
        <f t="shared" si="1"/>
        <v>42197</v>
      </c>
      <c r="C6914" s="74">
        <f>IF(NewCustomer="Yes", IF(COUNTIF($I$2:$I$11,B6914)&gt;0,0,WEEKDAY(B6914,2)),IF(COUNTIF($I$2:$I$21,B6914)&gt;0,0,WEEKDAY(B6914,2)))</f>
        <v>7</v>
      </c>
      <c r="D6914" s="74">
        <f t="shared" si="2"/>
        <v>1</v>
      </c>
      <c r="E6914" s="12">
        <f>IFERROR(VLOOKUP(A6914,'IDAR Meter Data'!$A:$B,2,1),"")</f>
        <v>174</v>
      </c>
      <c r="F6914" s="75">
        <f>IF(CECCZ="CZ03",'Outside Temp'!B6914,IF(CECCZ="CZ04",'Outside Temp'!B6915,IF(CECCZ="CZ12",'Outside Temp'!B6916, IF(CECCZ="CZ13",'Outside Temp'!B6917))))</f>
        <v>62</v>
      </c>
      <c r="G6914" s="12">
        <f t="shared" si="3"/>
        <v>1</v>
      </c>
    </row>
    <row r="6915" ht="15.75" customHeight="1">
      <c r="A6915" s="13">
        <v>42197.052083333336</v>
      </c>
      <c r="B6915" s="73">
        <f t="shared" si="1"/>
        <v>42197</v>
      </c>
      <c r="C6915" s="74">
        <f>IF(NewCustomer="Yes", IF(COUNTIF($I$2:$I$11,B6915)&gt;0,0,WEEKDAY(B6915,2)),IF(COUNTIF($I$2:$I$21,B6915)&gt;0,0,WEEKDAY(B6915,2)))</f>
        <v>7</v>
      </c>
      <c r="D6915" s="74">
        <f t="shared" si="2"/>
        <v>1</v>
      </c>
      <c r="E6915" s="12">
        <f>IFERROR(VLOOKUP(A6915,'IDAR Meter Data'!$A:$B,2,1),"")</f>
        <v>160</v>
      </c>
      <c r="F6915" s="75">
        <f>IF(CECCZ="CZ03",'Outside Temp'!B6915,IF(CECCZ="CZ04",'Outside Temp'!B6916,IF(CECCZ="CZ12",'Outside Temp'!B6917, IF(CECCZ="CZ13",'Outside Temp'!B6918))))</f>
        <v>62</v>
      </c>
      <c r="G6915" s="12">
        <f t="shared" si="3"/>
        <v>1</v>
      </c>
    </row>
    <row r="6916" ht="15.75" customHeight="1">
      <c r="A6916" s="13">
        <v>42197.0625</v>
      </c>
      <c r="B6916" s="73">
        <f t="shared" si="1"/>
        <v>42197</v>
      </c>
      <c r="C6916" s="74">
        <f>IF(NewCustomer="Yes", IF(COUNTIF($I$2:$I$11,B6916)&gt;0,0,WEEKDAY(B6916,2)),IF(COUNTIF($I$2:$I$21,B6916)&gt;0,0,WEEKDAY(B6916,2)))</f>
        <v>7</v>
      </c>
      <c r="D6916" s="74">
        <f t="shared" si="2"/>
        <v>1</v>
      </c>
      <c r="E6916" s="12">
        <f>IFERROR(VLOOKUP(A6916,'IDAR Meter Data'!$A:$B,2,1),"")</f>
        <v>159</v>
      </c>
      <c r="F6916" s="75">
        <f>IF(CECCZ="CZ03",'Outside Temp'!B6916,IF(CECCZ="CZ04",'Outside Temp'!B6917,IF(CECCZ="CZ12",'Outside Temp'!B6918, IF(CECCZ="CZ13",'Outside Temp'!B6919))))</f>
        <v>62</v>
      </c>
      <c r="G6916" s="12">
        <f t="shared" si="3"/>
        <v>1</v>
      </c>
    </row>
    <row r="6917" ht="15.75" customHeight="1">
      <c r="A6917" s="13">
        <v>42197.072916666664</v>
      </c>
      <c r="B6917" s="73">
        <f t="shared" si="1"/>
        <v>42197</v>
      </c>
      <c r="C6917" s="74">
        <f>IF(NewCustomer="Yes", IF(COUNTIF($I$2:$I$11,B6917)&gt;0,0,WEEKDAY(B6917,2)),IF(COUNTIF($I$2:$I$21,B6917)&gt;0,0,WEEKDAY(B6917,2)))</f>
        <v>7</v>
      </c>
      <c r="D6917" s="74">
        <f t="shared" si="2"/>
        <v>1</v>
      </c>
      <c r="E6917" s="12">
        <f>IFERROR(VLOOKUP(A6917,'IDAR Meter Data'!$A:$B,2,1),"")</f>
        <v>161</v>
      </c>
      <c r="F6917" s="75">
        <f>IF(CECCZ="CZ03",'Outside Temp'!B6917,IF(CECCZ="CZ04",'Outside Temp'!B6918,IF(CECCZ="CZ12",'Outside Temp'!B6919, IF(CECCZ="CZ13",'Outside Temp'!B6920))))</f>
        <v>62</v>
      </c>
      <c r="G6917" s="12">
        <f t="shared" si="3"/>
        <v>1</v>
      </c>
    </row>
    <row r="6918" ht="15.75" customHeight="1">
      <c r="A6918" s="13">
        <v>42197.083333333336</v>
      </c>
      <c r="B6918" s="73">
        <f t="shared" si="1"/>
        <v>42197</v>
      </c>
      <c r="C6918" s="74">
        <f>IF(NewCustomer="Yes", IF(COUNTIF($I$2:$I$11,B6918)&gt;0,0,WEEKDAY(B6918,2)),IF(COUNTIF($I$2:$I$21,B6918)&gt;0,0,WEEKDAY(B6918,2)))</f>
        <v>7</v>
      </c>
      <c r="D6918" s="74">
        <f t="shared" si="2"/>
        <v>2</v>
      </c>
      <c r="E6918" s="12">
        <f>IFERROR(VLOOKUP(A6918,'IDAR Meter Data'!$A:$B,2,1),"")</f>
        <v>175</v>
      </c>
      <c r="F6918" s="75">
        <f>IF(CECCZ="CZ03",'Outside Temp'!B6918,IF(CECCZ="CZ04",'Outside Temp'!B6919,IF(CECCZ="CZ12",'Outside Temp'!B6920, IF(CECCZ="CZ13",'Outside Temp'!B6921))))</f>
        <v>62</v>
      </c>
      <c r="G6918" s="12">
        <f t="shared" si="3"/>
        <v>1</v>
      </c>
    </row>
    <row r="6919" ht="15.75" customHeight="1">
      <c r="A6919" s="13">
        <v>42197.09375</v>
      </c>
      <c r="B6919" s="73">
        <f t="shared" si="1"/>
        <v>42197</v>
      </c>
      <c r="C6919" s="74">
        <f>IF(NewCustomer="Yes", IF(COUNTIF($I$2:$I$11,B6919)&gt;0,0,WEEKDAY(B6919,2)),IF(COUNTIF($I$2:$I$21,B6919)&gt;0,0,WEEKDAY(B6919,2)))</f>
        <v>7</v>
      </c>
      <c r="D6919" s="74">
        <f t="shared" si="2"/>
        <v>2</v>
      </c>
      <c r="E6919" s="12">
        <f>IFERROR(VLOOKUP(A6919,'IDAR Meter Data'!$A:$B,2,1),"")</f>
        <v>164</v>
      </c>
      <c r="F6919" s="75">
        <f>IF(CECCZ="CZ03",'Outside Temp'!B6919,IF(CECCZ="CZ04",'Outside Temp'!B6920,IF(CECCZ="CZ12",'Outside Temp'!B6921, IF(CECCZ="CZ13",'Outside Temp'!B6922))))</f>
        <v>62</v>
      </c>
      <c r="G6919" s="12">
        <f t="shared" si="3"/>
        <v>1</v>
      </c>
    </row>
    <row r="6920" ht="15.75" customHeight="1">
      <c r="A6920" s="13">
        <v>42197.104166666664</v>
      </c>
      <c r="B6920" s="73">
        <f t="shared" si="1"/>
        <v>42197</v>
      </c>
      <c r="C6920" s="74">
        <f>IF(NewCustomer="Yes", IF(COUNTIF($I$2:$I$11,B6920)&gt;0,0,WEEKDAY(B6920,2)),IF(COUNTIF($I$2:$I$21,B6920)&gt;0,0,WEEKDAY(B6920,2)))</f>
        <v>7</v>
      </c>
      <c r="D6920" s="74">
        <f t="shared" si="2"/>
        <v>2</v>
      </c>
      <c r="E6920" s="12">
        <f>IFERROR(VLOOKUP(A6920,'IDAR Meter Data'!$A:$B,2,1),"")</f>
        <v>156</v>
      </c>
      <c r="F6920" s="75">
        <f>IF(CECCZ="CZ03",'Outside Temp'!B6920,IF(CECCZ="CZ04",'Outside Temp'!B6921,IF(CECCZ="CZ12",'Outside Temp'!B6922, IF(CECCZ="CZ13",'Outside Temp'!B6923))))</f>
        <v>62</v>
      </c>
      <c r="G6920" s="12">
        <f t="shared" si="3"/>
        <v>1</v>
      </c>
    </row>
    <row r="6921" ht="15.75" customHeight="1">
      <c r="A6921" s="13">
        <v>42197.114583333336</v>
      </c>
      <c r="B6921" s="73">
        <f t="shared" si="1"/>
        <v>42197</v>
      </c>
      <c r="C6921" s="74">
        <f>IF(NewCustomer="Yes", IF(COUNTIF($I$2:$I$11,B6921)&gt;0,0,WEEKDAY(B6921,2)),IF(COUNTIF($I$2:$I$21,B6921)&gt;0,0,WEEKDAY(B6921,2)))</f>
        <v>7</v>
      </c>
      <c r="D6921" s="74">
        <f t="shared" si="2"/>
        <v>2</v>
      </c>
      <c r="E6921" s="12">
        <f>IFERROR(VLOOKUP(A6921,'IDAR Meter Data'!$A:$B,2,1),"")</f>
        <v>162</v>
      </c>
      <c r="F6921" s="75">
        <f>IF(CECCZ="CZ03",'Outside Temp'!B6921,IF(CECCZ="CZ04",'Outside Temp'!B6922,IF(CECCZ="CZ12",'Outside Temp'!B6923, IF(CECCZ="CZ13",'Outside Temp'!B6924))))</f>
        <v>62</v>
      </c>
      <c r="G6921" s="12">
        <f t="shared" si="3"/>
        <v>1</v>
      </c>
    </row>
    <row r="6922" ht="15.75" customHeight="1">
      <c r="A6922" s="13">
        <v>42197.125</v>
      </c>
      <c r="B6922" s="73">
        <f t="shared" si="1"/>
        <v>42197</v>
      </c>
      <c r="C6922" s="74">
        <f>IF(NewCustomer="Yes", IF(COUNTIF($I$2:$I$11,B6922)&gt;0,0,WEEKDAY(B6922,2)),IF(COUNTIF($I$2:$I$21,B6922)&gt;0,0,WEEKDAY(B6922,2)))</f>
        <v>7</v>
      </c>
      <c r="D6922" s="74">
        <f t="shared" si="2"/>
        <v>3</v>
      </c>
      <c r="E6922" s="12">
        <f>IFERROR(VLOOKUP(A6922,'IDAR Meter Data'!$A:$B,2,1),"")</f>
        <v>160</v>
      </c>
      <c r="F6922" s="75">
        <f>IF(CECCZ="CZ03",'Outside Temp'!B6922,IF(CECCZ="CZ04",'Outside Temp'!B6923,IF(CECCZ="CZ12",'Outside Temp'!B6924, IF(CECCZ="CZ13",'Outside Temp'!B6925))))</f>
        <v>62</v>
      </c>
      <c r="G6922" s="12">
        <f t="shared" si="3"/>
        <v>1</v>
      </c>
    </row>
    <row r="6923" ht="15.75" customHeight="1">
      <c r="A6923" s="13">
        <v>42197.135416666664</v>
      </c>
      <c r="B6923" s="73">
        <f t="shared" si="1"/>
        <v>42197</v>
      </c>
      <c r="C6923" s="74">
        <f>IF(NewCustomer="Yes", IF(COUNTIF($I$2:$I$11,B6923)&gt;0,0,WEEKDAY(B6923,2)),IF(COUNTIF($I$2:$I$21,B6923)&gt;0,0,WEEKDAY(B6923,2)))</f>
        <v>7</v>
      </c>
      <c r="D6923" s="74">
        <f t="shared" si="2"/>
        <v>3</v>
      </c>
      <c r="E6923" s="12">
        <f>IFERROR(VLOOKUP(A6923,'IDAR Meter Data'!$A:$B,2,1),"")</f>
        <v>178</v>
      </c>
      <c r="F6923" s="75">
        <f>IF(CECCZ="CZ03",'Outside Temp'!B6923,IF(CECCZ="CZ04",'Outside Temp'!B6924,IF(CECCZ="CZ12",'Outside Temp'!B6925, IF(CECCZ="CZ13",'Outside Temp'!B6926))))</f>
        <v>62</v>
      </c>
      <c r="G6923" s="12">
        <f t="shared" si="3"/>
        <v>1</v>
      </c>
    </row>
    <row r="6924" ht="15.75" customHeight="1">
      <c r="A6924" s="13">
        <v>42197.145833333336</v>
      </c>
      <c r="B6924" s="73">
        <f t="shared" si="1"/>
        <v>42197</v>
      </c>
      <c r="C6924" s="74">
        <f>IF(NewCustomer="Yes", IF(COUNTIF($I$2:$I$11,B6924)&gt;0,0,WEEKDAY(B6924,2)),IF(COUNTIF($I$2:$I$21,B6924)&gt;0,0,WEEKDAY(B6924,2)))</f>
        <v>7</v>
      </c>
      <c r="D6924" s="74">
        <f t="shared" si="2"/>
        <v>3</v>
      </c>
      <c r="E6924" s="12">
        <f>IFERROR(VLOOKUP(A6924,'IDAR Meter Data'!$A:$B,2,1),"")</f>
        <v>173</v>
      </c>
      <c r="F6924" s="75">
        <f>IF(CECCZ="CZ03",'Outside Temp'!B6924,IF(CECCZ="CZ04",'Outside Temp'!B6925,IF(CECCZ="CZ12",'Outside Temp'!B6926, IF(CECCZ="CZ13",'Outside Temp'!B6927))))</f>
        <v>62</v>
      </c>
      <c r="G6924" s="12">
        <f t="shared" si="3"/>
        <v>1</v>
      </c>
    </row>
    <row r="6925" ht="15.75" customHeight="1">
      <c r="A6925" s="13">
        <v>42197.15625</v>
      </c>
      <c r="B6925" s="73">
        <f t="shared" si="1"/>
        <v>42197</v>
      </c>
      <c r="C6925" s="74">
        <f>IF(NewCustomer="Yes", IF(COUNTIF($I$2:$I$11,B6925)&gt;0,0,WEEKDAY(B6925,2)),IF(COUNTIF($I$2:$I$21,B6925)&gt;0,0,WEEKDAY(B6925,2)))</f>
        <v>7</v>
      </c>
      <c r="D6925" s="74">
        <f t="shared" si="2"/>
        <v>3</v>
      </c>
      <c r="E6925" s="12">
        <f>IFERROR(VLOOKUP(A6925,'IDAR Meter Data'!$A:$B,2,1),"")</f>
        <v>174</v>
      </c>
      <c r="F6925" s="75">
        <f>IF(CECCZ="CZ03",'Outside Temp'!B6925,IF(CECCZ="CZ04",'Outside Temp'!B6926,IF(CECCZ="CZ12",'Outside Temp'!B6927, IF(CECCZ="CZ13",'Outside Temp'!B6928))))</f>
        <v>62</v>
      </c>
      <c r="G6925" s="12">
        <f t="shared" si="3"/>
        <v>1</v>
      </c>
    </row>
    <row r="6926" ht="15.75" customHeight="1">
      <c r="A6926" s="13">
        <v>42197.166666666664</v>
      </c>
      <c r="B6926" s="73">
        <f t="shared" si="1"/>
        <v>42197</v>
      </c>
      <c r="C6926" s="74">
        <f>IF(NewCustomer="Yes", IF(COUNTIF($I$2:$I$11,B6926)&gt;0,0,WEEKDAY(B6926,2)),IF(COUNTIF($I$2:$I$21,B6926)&gt;0,0,WEEKDAY(B6926,2)))</f>
        <v>7</v>
      </c>
      <c r="D6926" s="74">
        <f t="shared" si="2"/>
        <v>4</v>
      </c>
      <c r="E6926" s="12">
        <f>IFERROR(VLOOKUP(A6926,'IDAR Meter Data'!$A:$B,2,1),"")</f>
        <v>173</v>
      </c>
      <c r="F6926" s="75">
        <f>IF(CECCZ="CZ03",'Outside Temp'!B6926,IF(CECCZ="CZ04",'Outside Temp'!B6927,IF(CECCZ="CZ12",'Outside Temp'!B6928, IF(CECCZ="CZ13",'Outside Temp'!B6929))))</f>
        <v>62</v>
      </c>
      <c r="G6926" s="12">
        <f t="shared" si="3"/>
        <v>1</v>
      </c>
    </row>
    <row r="6927" ht="15.75" customHeight="1">
      <c r="A6927" s="13">
        <v>42197.177083333336</v>
      </c>
      <c r="B6927" s="73">
        <f t="shared" si="1"/>
        <v>42197</v>
      </c>
      <c r="C6927" s="74">
        <f>IF(NewCustomer="Yes", IF(COUNTIF($I$2:$I$11,B6927)&gt;0,0,WEEKDAY(B6927,2)),IF(COUNTIF($I$2:$I$21,B6927)&gt;0,0,WEEKDAY(B6927,2)))</f>
        <v>7</v>
      </c>
      <c r="D6927" s="74">
        <f t="shared" si="2"/>
        <v>4</v>
      </c>
      <c r="E6927" s="12">
        <f>IFERROR(VLOOKUP(A6927,'IDAR Meter Data'!$A:$B,2,1),"")</f>
        <v>180</v>
      </c>
      <c r="F6927" s="75">
        <f>IF(CECCZ="CZ03",'Outside Temp'!B6927,IF(CECCZ="CZ04",'Outside Temp'!B6928,IF(CECCZ="CZ12",'Outside Temp'!B6929, IF(CECCZ="CZ13",'Outside Temp'!B6930))))</f>
        <v>62</v>
      </c>
      <c r="G6927" s="12">
        <f t="shared" si="3"/>
        <v>1</v>
      </c>
    </row>
    <row r="6928" ht="15.75" customHeight="1">
      <c r="A6928" s="13">
        <v>42197.1875</v>
      </c>
      <c r="B6928" s="73">
        <f t="shared" si="1"/>
        <v>42197</v>
      </c>
      <c r="C6928" s="74">
        <f>IF(NewCustomer="Yes", IF(COUNTIF($I$2:$I$11,B6928)&gt;0,0,WEEKDAY(B6928,2)),IF(COUNTIF($I$2:$I$21,B6928)&gt;0,0,WEEKDAY(B6928,2)))</f>
        <v>7</v>
      </c>
      <c r="D6928" s="74">
        <f t="shared" si="2"/>
        <v>4</v>
      </c>
      <c r="E6928" s="12">
        <f>IFERROR(VLOOKUP(A6928,'IDAR Meter Data'!$A:$B,2,1),"")</f>
        <v>187</v>
      </c>
      <c r="F6928" s="75">
        <f>IF(CECCZ="CZ03",'Outside Temp'!B6928,IF(CECCZ="CZ04",'Outside Temp'!B6929,IF(CECCZ="CZ12",'Outside Temp'!B6930, IF(CECCZ="CZ13",'Outside Temp'!B6931))))</f>
        <v>62</v>
      </c>
      <c r="G6928" s="12">
        <f t="shared" si="3"/>
        <v>1</v>
      </c>
    </row>
    <row r="6929" ht="15.75" customHeight="1">
      <c r="A6929" s="13">
        <v>42197.197916666664</v>
      </c>
      <c r="B6929" s="73">
        <f t="shared" si="1"/>
        <v>42197</v>
      </c>
      <c r="C6929" s="74">
        <f>IF(NewCustomer="Yes", IF(COUNTIF($I$2:$I$11,B6929)&gt;0,0,WEEKDAY(B6929,2)),IF(COUNTIF($I$2:$I$21,B6929)&gt;0,0,WEEKDAY(B6929,2)))</f>
        <v>7</v>
      </c>
      <c r="D6929" s="74">
        <f t="shared" si="2"/>
        <v>4</v>
      </c>
      <c r="E6929" s="12">
        <f>IFERROR(VLOOKUP(A6929,'IDAR Meter Data'!$A:$B,2,1),"")</f>
        <v>167</v>
      </c>
      <c r="F6929" s="75">
        <f>IF(CECCZ="CZ03",'Outside Temp'!B6929,IF(CECCZ="CZ04",'Outside Temp'!B6930,IF(CECCZ="CZ12",'Outside Temp'!B6931, IF(CECCZ="CZ13",'Outside Temp'!B6932))))</f>
        <v>62</v>
      </c>
      <c r="G6929" s="12">
        <f t="shared" si="3"/>
        <v>1</v>
      </c>
    </row>
    <row r="6930" ht="15.75" customHeight="1">
      <c r="A6930" s="13">
        <v>42197.208333333336</v>
      </c>
      <c r="B6930" s="73">
        <f t="shared" si="1"/>
        <v>42197</v>
      </c>
      <c r="C6930" s="74">
        <f>IF(NewCustomer="Yes", IF(COUNTIF($I$2:$I$11,B6930)&gt;0,0,WEEKDAY(B6930,2)),IF(COUNTIF($I$2:$I$21,B6930)&gt;0,0,WEEKDAY(B6930,2)))</f>
        <v>7</v>
      </c>
      <c r="D6930" s="74">
        <f t="shared" si="2"/>
        <v>5</v>
      </c>
      <c r="E6930" s="12">
        <f>IFERROR(VLOOKUP(A6930,'IDAR Meter Data'!$A:$B,2,1),"")</f>
        <v>177</v>
      </c>
      <c r="F6930" s="75">
        <f>IF(CECCZ="CZ03",'Outside Temp'!B6930,IF(CECCZ="CZ04",'Outside Temp'!B6931,IF(CECCZ="CZ12",'Outside Temp'!B6932, IF(CECCZ="CZ13",'Outside Temp'!B6933))))</f>
        <v>62</v>
      </c>
      <c r="G6930" s="12">
        <f t="shared" si="3"/>
        <v>1</v>
      </c>
    </row>
    <row r="6931" ht="15.75" customHeight="1">
      <c r="A6931" s="13">
        <v>42197.21875</v>
      </c>
      <c r="B6931" s="73">
        <f t="shared" si="1"/>
        <v>42197</v>
      </c>
      <c r="C6931" s="74">
        <f>IF(NewCustomer="Yes", IF(COUNTIF($I$2:$I$11,B6931)&gt;0,0,WEEKDAY(B6931,2)),IF(COUNTIF($I$2:$I$21,B6931)&gt;0,0,WEEKDAY(B6931,2)))</f>
        <v>7</v>
      </c>
      <c r="D6931" s="74">
        <f t="shared" si="2"/>
        <v>5</v>
      </c>
      <c r="E6931" s="12">
        <f>IFERROR(VLOOKUP(A6931,'IDAR Meter Data'!$A:$B,2,1),"")</f>
        <v>168</v>
      </c>
      <c r="F6931" s="75">
        <f>IF(CECCZ="CZ03",'Outside Temp'!B6931,IF(CECCZ="CZ04",'Outside Temp'!B6932,IF(CECCZ="CZ12",'Outside Temp'!B6933, IF(CECCZ="CZ13",'Outside Temp'!B6934))))</f>
        <v>62</v>
      </c>
      <c r="G6931" s="12">
        <f t="shared" si="3"/>
        <v>1</v>
      </c>
    </row>
    <row r="6932" ht="15.75" customHeight="1">
      <c r="A6932" s="13">
        <v>42197.229166666664</v>
      </c>
      <c r="B6932" s="73">
        <f t="shared" si="1"/>
        <v>42197</v>
      </c>
      <c r="C6932" s="74">
        <f>IF(NewCustomer="Yes", IF(COUNTIF($I$2:$I$11,B6932)&gt;0,0,WEEKDAY(B6932,2)),IF(COUNTIF($I$2:$I$21,B6932)&gt;0,0,WEEKDAY(B6932,2)))</f>
        <v>7</v>
      </c>
      <c r="D6932" s="74">
        <f t="shared" si="2"/>
        <v>5</v>
      </c>
      <c r="E6932" s="12">
        <f>IFERROR(VLOOKUP(A6932,'IDAR Meter Data'!$A:$B,2,1),"")</f>
        <v>175</v>
      </c>
      <c r="F6932" s="75">
        <f>IF(CECCZ="CZ03",'Outside Temp'!B6932,IF(CECCZ="CZ04",'Outside Temp'!B6933,IF(CECCZ="CZ12",'Outside Temp'!B6934, IF(CECCZ="CZ13",'Outside Temp'!B6935))))</f>
        <v>62</v>
      </c>
      <c r="G6932" s="12">
        <f t="shared" si="3"/>
        <v>1</v>
      </c>
    </row>
    <row r="6933" ht="15.75" customHeight="1">
      <c r="A6933" s="13">
        <v>42197.239583333336</v>
      </c>
      <c r="B6933" s="73">
        <f t="shared" si="1"/>
        <v>42197</v>
      </c>
      <c r="C6933" s="74">
        <f>IF(NewCustomer="Yes", IF(COUNTIF($I$2:$I$11,B6933)&gt;0,0,WEEKDAY(B6933,2)),IF(COUNTIF($I$2:$I$21,B6933)&gt;0,0,WEEKDAY(B6933,2)))</f>
        <v>7</v>
      </c>
      <c r="D6933" s="74">
        <f t="shared" si="2"/>
        <v>5</v>
      </c>
      <c r="E6933" s="12">
        <f>IFERROR(VLOOKUP(A6933,'IDAR Meter Data'!$A:$B,2,1),"")</f>
        <v>173</v>
      </c>
      <c r="F6933" s="75">
        <f>IF(CECCZ="CZ03",'Outside Temp'!B6933,IF(CECCZ="CZ04",'Outside Temp'!B6934,IF(CECCZ="CZ12",'Outside Temp'!B6935, IF(CECCZ="CZ13",'Outside Temp'!B6936))))</f>
        <v>62</v>
      </c>
      <c r="G6933" s="12">
        <f t="shared" si="3"/>
        <v>1</v>
      </c>
    </row>
    <row r="6934" ht="15.75" customHeight="1">
      <c r="A6934" s="13">
        <v>42197.25</v>
      </c>
      <c r="B6934" s="73">
        <f t="shared" si="1"/>
        <v>42197</v>
      </c>
      <c r="C6934" s="74">
        <f>IF(NewCustomer="Yes", IF(COUNTIF($I$2:$I$11,B6934)&gt;0,0,WEEKDAY(B6934,2)),IF(COUNTIF($I$2:$I$21,B6934)&gt;0,0,WEEKDAY(B6934,2)))</f>
        <v>7</v>
      </c>
      <c r="D6934" s="74">
        <f t="shared" si="2"/>
        <v>6</v>
      </c>
      <c r="E6934" s="12">
        <f>IFERROR(VLOOKUP(A6934,'IDAR Meter Data'!$A:$B,2,1),"")</f>
        <v>160</v>
      </c>
      <c r="F6934" s="75">
        <f>IF(CECCZ="CZ03",'Outside Temp'!B6934,IF(CECCZ="CZ04",'Outside Temp'!B6935,IF(CECCZ="CZ12",'Outside Temp'!B6936, IF(CECCZ="CZ13",'Outside Temp'!B6937))))</f>
        <v>62.13333333</v>
      </c>
      <c r="G6934" s="12">
        <f t="shared" si="3"/>
        <v>1</v>
      </c>
    </row>
    <row r="6935" ht="15.75" customHeight="1">
      <c r="A6935" s="13">
        <v>42197.260416666664</v>
      </c>
      <c r="B6935" s="73">
        <f t="shared" si="1"/>
        <v>42197</v>
      </c>
      <c r="C6935" s="74">
        <f>IF(NewCustomer="Yes", IF(COUNTIF($I$2:$I$11,B6935)&gt;0,0,WEEKDAY(B6935,2)),IF(COUNTIF($I$2:$I$21,B6935)&gt;0,0,WEEKDAY(B6935,2)))</f>
        <v>7</v>
      </c>
      <c r="D6935" s="74">
        <f t="shared" si="2"/>
        <v>6</v>
      </c>
      <c r="E6935" s="12">
        <f>IFERROR(VLOOKUP(A6935,'IDAR Meter Data'!$A:$B,2,1),"")</f>
        <v>161</v>
      </c>
      <c r="F6935" s="75">
        <f>IF(CECCZ="CZ03",'Outside Temp'!B6935,IF(CECCZ="CZ04",'Outside Temp'!B6936,IF(CECCZ="CZ12",'Outside Temp'!B6937, IF(CECCZ="CZ13",'Outside Temp'!B6938))))</f>
        <v>62.63333333</v>
      </c>
      <c r="G6935" s="12">
        <f t="shared" si="3"/>
        <v>1</v>
      </c>
    </row>
    <row r="6936" ht="15.75" customHeight="1">
      <c r="A6936" s="13">
        <v>42197.270833333336</v>
      </c>
      <c r="B6936" s="73">
        <f t="shared" si="1"/>
        <v>42197</v>
      </c>
      <c r="C6936" s="74">
        <f>IF(NewCustomer="Yes", IF(COUNTIF($I$2:$I$11,B6936)&gt;0,0,WEEKDAY(B6936,2)),IF(COUNTIF($I$2:$I$21,B6936)&gt;0,0,WEEKDAY(B6936,2)))</f>
        <v>7</v>
      </c>
      <c r="D6936" s="74">
        <f t="shared" si="2"/>
        <v>6</v>
      </c>
      <c r="E6936" s="12">
        <f>IFERROR(VLOOKUP(A6936,'IDAR Meter Data'!$A:$B,2,1),"")</f>
        <v>159</v>
      </c>
      <c r="F6936" s="75">
        <f>IF(CECCZ="CZ03",'Outside Temp'!B6936,IF(CECCZ="CZ04",'Outside Temp'!B6937,IF(CECCZ="CZ12",'Outside Temp'!B6938, IF(CECCZ="CZ13",'Outside Temp'!B6939))))</f>
        <v>63.13333333</v>
      </c>
      <c r="G6936" s="12">
        <f t="shared" si="3"/>
        <v>1</v>
      </c>
    </row>
    <row r="6937" ht="15.75" customHeight="1">
      <c r="A6937" s="13">
        <v>42197.28125</v>
      </c>
      <c r="B6937" s="73">
        <f t="shared" si="1"/>
        <v>42197</v>
      </c>
      <c r="C6937" s="74">
        <f>IF(NewCustomer="Yes", IF(COUNTIF($I$2:$I$11,B6937)&gt;0,0,WEEKDAY(B6937,2)),IF(COUNTIF($I$2:$I$21,B6937)&gt;0,0,WEEKDAY(B6937,2)))</f>
        <v>7</v>
      </c>
      <c r="D6937" s="74">
        <f t="shared" si="2"/>
        <v>6</v>
      </c>
      <c r="E6937" s="12">
        <f>IFERROR(VLOOKUP(A6937,'IDAR Meter Data'!$A:$B,2,1),"")</f>
        <v>181</v>
      </c>
      <c r="F6937" s="75">
        <f>IF(CECCZ="CZ03",'Outside Temp'!B6937,IF(CECCZ="CZ04",'Outside Temp'!B6938,IF(CECCZ="CZ12",'Outside Temp'!B6939, IF(CECCZ="CZ13",'Outside Temp'!B6940))))</f>
        <v>63.63333333</v>
      </c>
      <c r="G6937" s="12">
        <f t="shared" si="3"/>
        <v>1</v>
      </c>
    </row>
    <row r="6938" ht="15.75" customHeight="1">
      <c r="A6938" s="13">
        <v>42197.291666666664</v>
      </c>
      <c r="B6938" s="73">
        <f t="shared" si="1"/>
        <v>42197</v>
      </c>
      <c r="C6938" s="74">
        <f>IF(NewCustomer="Yes", IF(COUNTIF($I$2:$I$11,B6938)&gt;0,0,WEEKDAY(B6938,2)),IF(COUNTIF($I$2:$I$21,B6938)&gt;0,0,WEEKDAY(B6938,2)))</f>
        <v>7</v>
      </c>
      <c r="D6938" s="74">
        <f t="shared" si="2"/>
        <v>7</v>
      </c>
      <c r="E6938" s="12">
        <f>IFERROR(VLOOKUP(A6938,'IDAR Meter Data'!$A:$B,2,1),"")</f>
        <v>179</v>
      </c>
      <c r="F6938" s="75">
        <f>IF(CECCZ="CZ03",'Outside Temp'!B6938,IF(CECCZ="CZ04",'Outside Temp'!B6939,IF(CECCZ="CZ12",'Outside Temp'!B6940, IF(CECCZ="CZ13",'Outside Temp'!B6941))))</f>
        <v>64.13333333</v>
      </c>
      <c r="G6938" s="12">
        <f t="shared" si="3"/>
        <v>1</v>
      </c>
    </row>
    <row r="6939" ht="15.75" customHeight="1">
      <c r="A6939" s="13">
        <v>42197.302083333336</v>
      </c>
      <c r="B6939" s="73">
        <f t="shared" si="1"/>
        <v>42197</v>
      </c>
      <c r="C6939" s="74">
        <f>IF(NewCustomer="Yes", IF(COUNTIF($I$2:$I$11,B6939)&gt;0,0,WEEKDAY(B6939,2)),IF(COUNTIF($I$2:$I$21,B6939)&gt;0,0,WEEKDAY(B6939,2)))</f>
        <v>7</v>
      </c>
      <c r="D6939" s="74">
        <f t="shared" si="2"/>
        <v>7</v>
      </c>
      <c r="E6939" s="12">
        <f>IFERROR(VLOOKUP(A6939,'IDAR Meter Data'!$A:$B,2,1),"")</f>
        <v>171</v>
      </c>
      <c r="F6939" s="75">
        <f>IF(CECCZ="CZ03",'Outside Temp'!B6939,IF(CECCZ="CZ04",'Outside Temp'!B6940,IF(CECCZ="CZ12",'Outside Temp'!B6941, IF(CECCZ="CZ13",'Outside Temp'!B6942))))</f>
        <v>64.63333333</v>
      </c>
      <c r="G6939" s="12">
        <f t="shared" si="3"/>
        <v>1</v>
      </c>
    </row>
    <row r="6940" ht="15.75" customHeight="1">
      <c r="A6940" s="13">
        <v>42197.3125</v>
      </c>
      <c r="B6940" s="73">
        <f t="shared" si="1"/>
        <v>42197</v>
      </c>
      <c r="C6940" s="74">
        <f>IF(NewCustomer="Yes", IF(COUNTIF($I$2:$I$11,B6940)&gt;0,0,WEEKDAY(B6940,2)),IF(COUNTIF($I$2:$I$21,B6940)&gt;0,0,WEEKDAY(B6940,2)))</f>
        <v>7</v>
      </c>
      <c r="D6940" s="74">
        <f t="shared" si="2"/>
        <v>7</v>
      </c>
      <c r="E6940" s="12">
        <f>IFERROR(VLOOKUP(A6940,'IDAR Meter Data'!$A:$B,2,1),"")</f>
        <v>166</v>
      </c>
      <c r="F6940" s="75">
        <f>IF(CECCZ="CZ03",'Outside Temp'!B6940,IF(CECCZ="CZ04",'Outside Temp'!B6941,IF(CECCZ="CZ12",'Outside Temp'!B6942, IF(CECCZ="CZ13",'Outside Temp'!B6943))))</f>
        <v>65.13333333</v>
      </c>
      <c r="G6940" s="12">
        <f t="shared" si="3"/>
        <v>2</v>
      </c>
    </row>
    <row r="6941" ht="15.75" customHeight="1">
      <c r="A6941" s="13">
        <v>42197.322916666664</v>
      </c>
      <c r="B6941" s="73">
        <f t="shared" si="1"/>
        <v>42197</v>
      </c>
      <c r="C6941" s="74">
        <f>IF(NewCustomer="Yes", IF(COUNTIF($I$2:$I$11,B6941)&gt;0,0,WEEKDAY(B6941,2)),IF(COUNTIF($I$2:$I$21,B6941)&gt;0,0,WEEKDAY(B6941,2)))</f>
        <v>7</v>
      </c>
      <c r="D6941" s="74">
        <f t="shared" si="2"/>
        <v>7</v>
      </c>
      <c r="E6941" s="12">
        <f>IFERROR(VLOOKUP(A6941,'IDAR Meter Data'!$A:$B,2,1),"")</f>
        <v>172</v>
      </c>
      <c r="F6941" s="75">
        <f>IF(CECCZ="CZ03",'Outside Temp'!B6941,IF(CECCZ="CZ04",'Outside Temp'!B6942,IF(CECCZ="CZ12",'Outside Temp'!B6943, IF(CECCZ="CZ13",'Outside Temp'!B6944))))</f>
        <v>65.63333333</v>
      </c>
      <c r="G6941" s="12">
        <f t="shared" si="3"/>
        <v>2</v>
      </c>
    </row>
    <row r="6942" ht="15.75" customHeight="1">
      <c r="A6942" s="13">
        <v>42197.333333333336</v>
      </c>
      <c r="B6942" s="73">
        <f t="shared" si="1"/>
        <v>42197</v>
      </c>
      <c r="C6942" s="74">
        <f>IF(NewCustomer="Yes", IF(COUNTIF($I$2:$I$11,B6942)&gt;0,0,WEEKDAY(B6942,2)),IF(COUNTIF($I$2:$I$21,B6942)&gt;0,0,WEEKDAY(B6942,2)))</f>
        <v>7</v>
      </c>
      <c r="D6942" s="74">
        <f t="shared" si="2"/>
        <v>8</v>
      </c>
      <c r="E6942" s="12">
        <f>IFERROR(VLOOKUP(A6942,'IDAR Meter Data'!$A:$B,2,1),"")</f>
        <v>185</v>
      </c>
      <c r="F6942" s="75">
        <f>IF(CECCZ="CZ03",'Outside Temp'!B6942,IF(CECCZ="CZ04",'Outside Temp'!B6943,IF(CECCZ="CZ12",'Outside Temp'!B6944, IF(CECCZ="CZ13",'Outside Temp'!B6945))))</f>
        <v>66.2</v>
      </c>
      <c r="G6942" s="12">
        <f t="shared" si="3"/>
        <v>2</v>
      </c>
    </row>
    <row r="6943" ht="15.75" customHeight="1">
      <c r="A6943" s="13">
        <v>42197.34375</v>
      </c>
      <c r="B6943" s="73">
        <f t="shared" si="1"/>
        <v>42197</v>
      </c>
      <c r="C6943" s="74">
        <f>IF(NewCustomer="Yes", IF(COUNTIF($I$2:$I$11,B6943)&gt;0,0,WEEKDAY(B6943,2)),IF(COUNTIF($I$2:$I$21,B6943)&gt;0,0,WEEKDAY(B6943,2)))</f>
        <v>7</v>
      </c>
      <c r="D6943" s="74">
        <f t="shared" si="2"/>
        <v>8</v>
      </c>
      <c r="E6943" s="12">
        <f>IFERROR(VLOOKUP(A6943,'IDAR Meter Data'!$A:$B,2,1),"")</f>
        <v>185</v>
      </c>
      <c r="F6943" s="75">
        <f>IF(CECCZ="CZ03",'Outside Temp'!B6943,IF(CECCZ="CZ04",'Outside Temp'!B6944,IF(CECCZ="CZ12",'Outside Temp'!B6945, IF(CECCZ="CZ13",'Outside Temp'!B6946))))</f>
        <v>66.95</v>
      </c>
      <c r="G6943" s="12">
        <f t="shared" si="3"/>
        <v>2</v>
      </c>
    </row>
    <row r="6944" ht="15.75" customHeight="1">
      <c r="A6944" s="13">
        <v>42197.354166666664</v>
      </c>
      <c r="B6944" s="73">
        <f t="shared" si="1"/>
        <v>42197</v>
      </c>
      <c r="C6944" s="74">
        <f>IF(NewCustomer="Yes", IF(COUNTIF($I$2:$I$11,B6944)&gt;0,0,WEEKDAY(B6944,2)),IF(COUNTIF($I$2:$I$21,B6944)&gt;0,0,WEEKDAY(B6944,2)))</f>
        <v>7</v>
      </c>
      <c r="D6944" s="74">
        <f t="shared" si="2"/>
        <v>8</v>
      </c>
      <c r="E6944" s="12">
        <f>IFERROR(VLOOKUP(A6944,'IDAR Meter Data'!$A:$B,2,1),"")</f>
        <v>176</v>
      </c>
      <c r="F6944" s="75">
        <f>IF(CECCZ="CZ03",'Outside Temp'!B6944,IF(CECCZ="CZ04",'Outside Temp'!B6945,IF(CECCZ="CZ12",'Outside Temp'!B6946, IF(CECCZ="CZ13",'Outside Temp'!B6947))))</f>
        <v>67.7</v>
      </c>
      <c r="G6944" s="12">
        <f t="shared" si="3"/>
        <v>2</v>
      </c>
    </row>
    <row r="6945" ht="15.75" customHeight="1">
      <c r="A6945" s="13">
        <v>42197.364583333336</v>
      </c>
      <c r="B6945" s="73">
        <f t="shared" si="1"/>
        <v>42197</v>
      </c>
      <c r="C6945" s="74">
        <f>IF(NewCustomer="Yes", IF(COUNTIF($I$2:$I$11,B6945)&gt;0,0,WEEKDAY(B6945,2)),IF(COUNTIF($I$2:$I$21,B6945)&gt;0,0,WEEKDAY(B6945,2)))</f>
        <v>7</v>
      </c>
      <c r="D6945" s="74">
        <f t="shared" si="2"/>
        <v>8</v>
      </c>
      <c r="E6945" s="12">
        <f>IFERROR(VLOOKUP(A6945,'IDAR Meter Data'!$A:$B,2,1),"")</f>
        <v>177</v>
      </c>
      <c r="F6945" s="75">
        <f>IF(CECCZ="CZ03",'Outside Temp'!B6945,IF(CECCZ="CZ04",'Outside Temp'!B6946,IF(CECCZ="CZ12",'Outside Temp'!B6947, IF(CECCZ="CZ13",'Outside Temp'!B6948))))</f>
        <v>68.45</v>
      </c>
      <c r="G6945" s="12">
        <f t="shared" si="3"/>
        <v>2</v>
      </c>
    </row>
    <row r="6946" ht="15.75" customHeight="1">
      <c r="A6946" s="13">
        <v>42197.375</v>
      </c>
      <c r="B6946" s="73">
        <f t="shared" si="1"/>
        <v>42197</v>
      </c>
      <c r="C6946" s="74">
        <f>IF(NewCustomer="Yes", IF(COUNTIF($I$2:$I$11,B6946)&gt;0,0,WEEKDAY(B6946,2)),IF(COUNTIF($I$2:$I$21,B6946)&gt;0,0,WEEKDAY(B6946,2)))</f>
        <v>7</v>
      </c>
      <c r="D6946" s="74">
        <f t="shared" si="2"/>
        <v>9</v>
      </c>
      <c r="E6946" s="12">
        <f>IFERROR(VLOOKUP(A6946,'IDAR Meter Data'!$A:$B,2,1),"")</f>
        <v>187</v>
      </c>
      <c r="F6946" s="75">
        <f>IF(CECCZ="CZ03",'Outside Temp'!B6946,IF(CECCZ="CZ04",'Outside Temp'!B6947,IF(CECCZ="CZ12",'Outside Temp'!B6948, IF(CECCZ="CZ13",'Outside Temp'!B6949))))</f>
        <v>69.13333333</v>
      </c>
      <c r="G6946" s="12">
        <f t="shared" si="3"/>
        <v>2</v>
      </c>
    </row>
    <row r="6947" ht="15.75" customHeight="1">
      <c r="A6947" s="13">
        <v>42197.385416666664</v>
      </c>
      <c r="B6947" s="73">
        <f t="shared" si="1"/>
        <v>42197</v>
      </c>
      <c r="C6947" s="74">
        <f>IF(NewCustomer="Yes", IF(COUNTIF($I$2:$I$11,B6947)&gt;0,0,WEEKDAY(B6947,2)),IF(COUNTIF($I$2:$I$21,B6947)&gt;0,0,WEEKDAY(B6947,2)))</f>
        <v>7</v>
      </c>
      <c r="D6947" s="74">
        <f t="shared" si="2"/>
        <v>9</v>
      </c>
      <c r="E6947" s="12">
        <f>IFERROR(VLOOKUP(A6947,'IDAR Meter Data'!$A:$B,2,1),"")</f>
        <v>195</v>
      </c>
      <c r="F6947" s="75">
        <f>IF(CECCZ="CZ03",'Outside Temp'!B6947,IF(CECCZ="CZ04",'Outside Temp'!B6948,IF(CECCZ="CZ12",'Outside Temp'!B6949, IF(CECCZ="CZ13",'Outside Temp'!B6950))))</f>
        <v>69.63333333</v>
      </c>
      <c r="G6947" s="12">
        <f t="shared" si="3"/>
        <v>2</v>
      </c>
    </row>
    <row r="6948" ht="15.75" customHeight="1">
      <c r="A6948" s="13">
        <v>42197.395833333336</v>
      </c>
      <c r="B6948" s="73">
        <f t="shared" si="1"/>
        <v>42197</v>
      </c>
      <c r="C6948" s="74">
        <f>IF(NewCustomer="Yes", IF(COUNTIF($I$2:$I$11,B6948)&gt;0,0,WEEKDAY(B6948,2)),IF(COUNTIF($I$2:$I$21,B6948)&gt;0,0,WEEKDAY(B6948,2)))</f>
        <v>7</v>
      </c>
      <c r="D6948" s="74">
        <f t="shared" si="2"/>
        <v>9</v>
      </c>
      <c r="E6948" s="12">
        <f>IFERROR(VLOOKUP(A6948,'IDAR Meter Data'!$A:$B,2,1),"")</f>
        <v>180</v>
      </c>
      <c r="F6948" s="75">
        <f>IF(CECCZ="CZ03",'Outside Temp'!B6948,IF(CECCZ="CZ04",'Outside Temp'!B6949,IF(CECCZ="CZ12",'Outside Temp'!B6950, IF(CECCZ="CZ13",'Outside Temp'!B6951))))</f>
        <v>70.13333333</v>
      </c>
      <c r="G6948" s="12">
        <f t="shared" si="3"/>
        <v>3</v>
      </c>
    </row>
    <row r="6949" ht="15.75" customHeight="1">
      <c r="A6949" s="13">
        <v>42197.40625</v>
      </c>
      <c r="B6949" s="73">
        <f t="shared" si="1"/>
        <v>42197</v>
      </c>
      <c r="C6949" s="74">
        <f>IF(NewCustomer="Yes", IF(COUNTIF($I$2:$I$11,B6949)&gt;0,0,WEEKDAY(B6949,2)),IF(COUNTIF($I$2:$I$21,B6949)&gt;0,0,WEEKDAY(B6949,2)))</f>
        <v>7</v>
      </c>
      <c r="D6949" s="74">
        <f t="shared" si="2"/>
        <v>9</v>
      </c>
      <c r="E6949" s="12">
        <f>IFERROR(VLOOKUP(A6949,'IDAR Meter Data'!$A:$B,2,1),"")</f>
        <v>182</v>
      </c>
      <c r="F6949" s="75">
        <f>IF(CECCZ="CZ03",'Outside Temp'!B6949,IF(CECCZ="CZ04",'Outside Temp'!B6950,IF(CECCZ="CZ12",'Outside Temp'!B6951, IF(CECCZ="CZ13",'Outside Temp'!B6952))))</f>
        <v>70.63333333</v>
      </c>
      <c r="G6949" s="12">
        <f t="shared" si="3"/>
        <v>3</v>
      </c>
    </row>
    <row r="6950" ht="15.75" customHeight="1">
      <c r="A6950" s="13">
        <v>42197.416666666664</v>
      </c>
      <c r="B6950" s="73">
        <f t="shared" si="1"/>
        <v>42197</v>
      </c>
      <c r="C6950" s="74">
        <f>IF(NewCustomer="Yes", IF(COUNTIF($I$2:$I$11,B6950)&gt;0,0,WEEKDAY(B6950,2)),IF(COUNTIF($I$2:$I$21,B6950)&gt;0,0,WEEKDAY(B6950,2)))</f>
        <v>7</v>
      </c>
      <c r="D6950" s="74">
        <f t="shared" si="2"/>
        <v>10</v>
      </c>
      <c r="E6950" s="12">
        <f>IFERROR(VLOOKUP(A6950,'IDAR Meter Data'!$A:$B,2,1),"")</f>
        <v>184</v>
      </c>
      <c r="F6950" s="75">
        <f>IF(CECCZ="CZ03",'Outside Temp'!B6950,IF(CECCZ="CZ04",'Outside Temp'!B6951,IF(CECCZ="CZ12",'Outside Temp'!B6952, IF(CECCZ="CZ13",'Outside Temp'!B6953))))</f>
        <v>71.13333333</v>
      </c>
      <c r="G6950" s="12">
        <f t="shared" si="3"/>
        <v>3</v>
      </c>
    </row>
    <row r="6951" ht="15.75" customHeight="1">
      <c r="A6951" s="13">
        <v>42197.427083333336</v>
      </c>
      <c r="B6951" s="73">
        <f t="shared" si="1"/>
        <v>42197</v>
      </c>
      <c r="C6951" s="74">
        <f>IF(NewCustomer="Yes", IF(COUNTIF($I$2:$I$11,B6951)&gt;0,0,WEEKDAY(B6951,2)),IF(COUNTIF($I$2:$I$21,B6951)&gt;0,0,WEEKDAY(B6951,2)))</f>
        <v>7</v>
      </c>
      <c r="D6951" s="74">
        <f t="shared" si="2"/>
        <v>10</v>
      </c>
      <c r="E6951" s="12">
        <f>IFERROR(VLOOKUP(A6951,'IDAR Meter Data'!$A:$B,2,1),"")</f>
        <v>191</v>
      </c>
      <c r="F6951" s="75">
        <f>IF(CECCZ="CZ03",'Outside Temp'!B6951,IF(CECCZ="CZ04",'Outside Temp'!B6952,IF(CECCZ="CZ12",'Outside Temp'!B6953, IF(CECCZ="CZ13",'Outside Temp'!B6954))))</f>
        <v>71.63333333</v>
      </c>
      <c r="G6951" s="12">
        <f t="shared" si="3"/>
        <v>3</v>
      </c>
    </row>
    <row r="6952" ht="15.75" customHeight="1">
      <c r="A6952" s="13">
        <v>42197.4375</v>
      </c>
      <c r="B6952" s="73">
        <f t="shared" si="1"/>
        <v>42197</v>
      </c>
      <c r="C6952" s="74">
        <f>IF(NewCustomer="Yes", IF(COUNTIF($I$2:$I$11,B6952)&gt;0,0,WEEKDAY(B6952,2)),IF(COUNTIF($I$2:$I$21,B6952)&gt;0,0,WEEKDAY(B6952,2)))</f>
        <v>7</v>
      </c>
      <c r="D6952" s="74">
        <f t="shared" si="2"/>
        <v>10</v>
      </c>
      <c r="E6952" s="12">
        <f>IFERROR(VLOOKUP(A6952,'IDAR Meter Data'!$A:$B,2,1),"")</f>
        <v>199</v>
      </c>
      <c r="F6952" s="75">
        <f>IF(CECCZ="CZ03",'Outside Temp'!B6952,IF(CECCZ="CZ04",'Outside Temp'!B6953,IF(CECCZ="CZ12",'Outside Temp'!B6954, IF(CECCZ="CZ13",'Outside Temp'!B6955))))</f>
        <v>72.13333333</v>
      </c>
      <c r="G6952" s="12">
        <f t="shared" si="3"/>
        <v>3</v>
      </c>
    </row>
    <row r="6953" ht="15.75" customHeight="1">
      <c r="A6953" s="13">
        <v>42197.447916666664</v>
      </c>
      <c r="B6953" s="73">
        <f t="shared" si="1"/>
        <v>42197</v>
      </c>
      <c r="C6953" s="74">
        <f>IF(NewCustomer="Yes", IF(COUNTIF($I$2:$I$11,B6953)&gt;0,0,WEEKDAY(B6953,2)),IF(COUNTIF($I$2:$I$21,B6953)&gt;0,0,WEEKDAY(B6953,2)))</f>
        <v>7</v>
      </c>
      <c r="D6953" s="74">
        <f t="shared" si="2"/>
        <v>10</v>
      </c>
      <c r="E6953" s="12">
        <f>IFERROR(VLOOKUP(A6953,'IDAR Meter Data'!$A:$B,2,1),"")</f>
        <v>191</v>
      </c>
      <c r="F6953" s="75">
        <f>IF(CECCZ="CZ03",'Outside Temp'!B6953,IF(CECCZ="CZ04",'Outside Temp'!B6954,IF(CECCZ="CZ12",'Outside Temp'!B6955, IF(CECCZ="CZ13",'Outside Temp'!B6956))))</f>
        <v>72.63333333</v>
      </c>
      <c r="G6953" s="12">
        <f t="shared" si="3"/>
        <v>3</v>
      </c>
    </row>
    <row r="6954" ht="15.75" customHeight="1">
      <c r="A6954" s="13">
        <v>42197.458333333336</v>
      </c>
      <c r="B6954" s="73">
        <f t="shared" si="1"/>
        <v>42197</v>
      </c>
      <c r="C6954" s="74">
        <f>IF(NewCustomer="Yes", IF(COUNTIF($I$2:$I$11,B6954)&gt;0,0,WEEKDAY(B6954,2)),IF(COUNTIF($I$2:$I$21,B6954)&gt;0,0,WEEKDAY(B6954,2)))</f>
        <v>7</v>
      </c>
      <c r="D6954" s="74">
        <f t="shared" si="2"/>
        <v>11</v>
      </c>
      <c r="E6954" s="12">
        <f>IFERROR(VLOOKUP(A6954,'IDAR Meter Data'!$A:$B,2,1),"")</f>
        <v>191</v>
      </c>
      <c r="F6954" s="75">
        <f>IF(CECCZ="CZ03",'Outside Temp'!B6954,IF(CECCZ="CZ04",'Outside Temp'!B6955,IF(CECCZ="CZ12",'Outside Temp'!B6956, IF(CECCZ="CZ13",'Outside Temp'!B6957))))</f>
        <v>73</v>
      </c>
      <c r="G6954" s="12">
        <f t="shared" si="3"/>
        <v>3</v>
      </c>
    </row>
    <row r="6955" ht="15.75" customHeight="1">
      <c r="A6955" s="13">
        <v>42197.46875</v>
      </c>
      <c r="B6955" s="73">
        <f t="shared" si="1"/>
        <v>42197</v>
      </c>
      <c r="C6955" s="74">
        <f>IF(NewCustomer="Yes", IF(COUNTIF($I$2:$I$11,B6955)&gt;0,0,WEEKDAY(B6955,2)),IF(COUNTIF($I$2:$I$21,B6955)&gt;0,0,WEEKDAY(B6955,2)))</f>
        <v>7</v>
      </c>
      <c r="D6955" s="74">
        <f t="shared" si="2"/>
        <v>11</v>
      </c>
      <c r="E6955" s="12">
        <f>IFERROR(VLOOKUP(A6955,'IDAR Meter Data'!$A:$B,2,1),"")</f>
        <v>199</v>
      </c>
      <c r="F6955" s="75">
        <f>IF(CECCZ="CZ03",'Outside Temp'!B6955,IF(CECCZ="CZ04",'Outside Temp'!B6956,IF(CECCZ="CZ12",'Outside Temp'!B6957, IF(CECCZ="CZ13",'Outside Temp'!B6958))))</f>
        <v>73</v>
      </c>
      <c r="G6955" s="12">
        <f t="shared" si="3"/>
        <v>3</v>
      </c>
    </row>
    <row r="6956" ht="15.75" customHeight="1">
      <c r="A6956" s="13">
        <v>42197.479166666664</v>
      </c>
      <c r="B6956" s="73">
        <f t="shared" si="1"/>
        <v>42197</v>
      </c>
      <c r="C6956" s="74">
        <f>IF(NewCustomer="Yes", IF(COUNTIF($I$2:$I$11,B6956)&gt;0,0,WEEKDAY(B6956,2)),IF(COUNTIF($I$2:$I$21,B6956)&gt;0,0,WEEKDAY(B6956,2)))</f>
        <v>7</v>
      </c>
      <c r="D6956" s="74">
        <f t="shared" si="2"/>
        <v>11</v>
      </c>
      <c r="E6956" s="12">
        <f>IFERROR(VLOOKUP(A6956,'IDAR Meter Data'!$A:$B,2,1),"")</f>
        <v>202</v>
      </c>
      <c r="F6956" s="75">
        <f>IF(CECCZ="CZ03",'Outside Temp'!B6956,IF(CECCZ="CZ04",'Outside Temp'!B6957,IF(CECCZ="CZ12",'Outside Temp'!B6958, IF(CECCZ="CZ13",'Outside Temp'!B6959))))</f>
        <v>73</v>
      </c>
      <c r="G6956" s="12">
        <f t="shared" si="3"/>
        <v>3</v>
      </c>
    </row>
    <row r="6957" ht="15.75" customHeight="1">
      <c r="A6957" s="13">
        <v>42197.489583333336</v>
      </c>
      <c r="B6957" s="73">
        <f t="shared" si="1"/>
        <v>42197</v>
      </c>
      <c r="C6957" s="74">
        <f>IF(NewCustomer="Yes", IF(COUNTIF($I$2:$I$11,B6957)&gt;0,0,WEEKDAY(B6957,2)),IF(COUNTIF($I$2:$I$21,B6957)&gt;0,0,WEEKDAY(B6957,2)))</f>
        <v>7</v>
      </c>
      <c r="D6957" s="74">
        <f t="shared" si="2"/>
        <v>11</v>
      </c>
      <c r="E6957" s="12">
        <f>IFERROR(VLOOKUP(A6957,'IDAR Meter Data'!$A:$B,2,1),"")</f>
        <v>212</v>
      </c>
      <c r="F6957" s="75">
        <f>IF(CECCZ="CZ03",'Outside Temp'!B6957,IF(CECCZ="CZ04",'Outside Temp'!B6958,IF(CECCZ="CZ12",'Outside Temp'!B6959, IF(CECCZ="CZ13",'Outside Temp'!B6960))))</f>
        <v>73</v>
      </c>
      <c r="G6957" s="12">
        <f t="shared" si="3"/>
        <v>3</v>
      </c>
    </row>
    <row r="6958" ht="15.75" customHeight="1">
      <c r="A6958" s="13">
        <v>42197.5</v>
      </c>
      <c r="B6958" s="73">
        <f t="shared" si="1"/>
        <v>42197</v>
      </c>
      <c r="C6958" s="74">
        <f>IF(NewCustomer="Yes", IF(COUNTIF($I$2:$I$11,B6958)&gt;0,0,WEEKDAY(B6958,2)),IF(COUNTIF($I$2:$I$21,B6958)&gt;0,0,WEEKDAY(B6958,2)))</f>
        <v>7</v>
      </c>
      <c r="D6958" s="74">
        <f t="shared" si="2"/>
        <v>12</v>
      </c>
      <c r="E6958" s="12">
        <f>IFERROR(VLOOKUP(A6958,'IDAR Meter Data'!$A:$B,2,1),"")</f>
        <v>207</v>
      </c>
      <c r="F6958" s="75">
        <f>IF(CECCZ="CZ03",'Outside Temp'!B6958,IF(CECCZ="CZ04",'Outside Temp'!B6959,IF(CECCZ="CZ12",'Outside Temp'!B6960, IF(CECCZ="CZ13",'Outside Temp'!B6961))))</f>
        <v>72.93333333</v>
      </c>
      <c r="G6958" s="12">
        <f t="shared" si="3"/>
        <v>3</v>
      </c>
    </row>
    <row r="6959" ht="15.75" customHeight="1">
      <c r="A6959" s="13">
        <v>42197.510416666664</v>
      </c>
      <c r="B6959" s="73">
        <f t="shared" si="1"/>
        <v>42197</v>
      </c>
      <c r="C6959" s="74">
        <f>IF(NewCustomer="Yes", IF(COUNTIF($I$2:$I$11,B6959)&gt;0,0,WEEKDAY(B6959,2)),IF(COUNTIF($I$2:$I$21,B6959)&gt;0,0,WEEKDAY(B6959,2)))</f>
        <v>7</v>
      </c>
      <c r="D6959" s="74">
        <f t="shared" si="2"/>
        <v>12</v>
      </c>
      <c r="E6959" s="12">
        <f>IFERROR(VLOOKUP(A6959,'IDAR Meter Data'!$A:$B,2,1),"")</f>
        <v>208</v>
      </c>
      <c r="F6959" s="75">
        <f>IF(CECCZ="CZ03",'Outside Temp'!B6959,IF(CECCZ="CZ04",'Outside Temp'!B6960,IF(CECCZ="CZ12",'Outside Temp'!B6961, IF(CECCZ="CZ13",'Outside Temp'!B6962))))</f>
        <v>72.68333333</v>
      </c>
      <c r="G6959" s="12">
        <f t="shared" si="3"/>
        <v>3</v>
      </c>
    </row>
    <row r="6960" ht="15.75" customHeight="1">
      <c r="A6960" s="13">
        <v>42197.520833333336</v>
      </c>
      <c r="B6960" s="73">
        <f t="shared" si="1"/>
        <v>42197</v>
      </c>
      <c r="C6960" s="74">
        <f>IF(NewCustomer="Yes", IF(COUNTIF($I$2:$I$11,B6960)&gt;0,0,WEEKDAY(B6960,2)),IF(COUNTIF($I$2:$I$21,B6960)&gt;0,0,WEEKDAY(B6960,2)))</f>
        <v>7</v>
      </c>
      <c r="D6960" s="74">
        <f t="shared" si="2"/>
        <v>12</v>
      </c>
      <c r="E6960" s="12">
        <f>IFERROR(VLOOKUP(A6960,'IDAR Meter Data'!$A:$B,2,1),"")</f>
        <v>211</v>
      </c>
      <c r="F6960" s="75">
        <f>IF(CECCZ="CZ03",'Outside Temp'!B6960,IF(CECCZ="CZ04",'Outside Temp'!B6961,IF(CECCZ="CZ12",'Outside Temp'!B6962, IF(CECCZ="CZ13",'Outside Temp'!B6963))))</f>
        <v>72.43333333</v>
      </c>
      <c r="G6960" s="12">
        <f t="shared" si="3"/>
        <v>3</v>
      </c>
    </row>
    <row r="6961" ht="15.75" customHeight="1">
      <c r="A6961" s="13">
        <v>42197.53125</v>
      </c>
      <c r="B6961" s="73">
        <f t="shared" si="1"/>
        <v>42197</v>
      </c>
      <c r="C6961" s="74">
        <f>IF(NewCustomer="Yes", IF(COUNTIF($I$2:$I$11,B6961)&gt;0,0,WEEKDAY(B6961,2)),IF(COUNTIF($I$2:$I$21,B6961)&gt;0,0,WEEKDAY(B6961,2)))</f>
        <v>7</v>
      </c>
      <c r="D6961" s="74">
        <f t="shared" si="2"/>
        <v>12</v>
      </c>
      <c r="E6961" s="12">
        <f>IFERROR(VLOOKUP(A6961,'IDAR Meter Data'!$A:$B,2,1),"")</f>
        <v>208</v>
      </c>
      <c r="F6961" s="75">
        <f>IF(CECCZ="CZ03",'Outside Temp'!B6961,IF(CECCZ="CZ04",'Outside Temp'!B6962,IF(CECCZ="CZ12",'Outside Temp'!B6963, IF(CECCZ="CZ13",'Outside Temp'!B6964))))</f>
        <v>72.18333333</v>
      </c>
      <c r="G6961" s="12">
        <f t="shared" si="3"/>
        <v>3</v>
      </c>
    </row>
    <row r="6962" ht="15.75" customHeight="1">
      <c r="A6962" s="13">
        <v>42197.541666666664</v>
      </c>
      <c r="B6962" s="73">
        <f t="shared" si="1"/>
        <v>42197</v>
      </c>
      <c r="C6962" s="74">
        <f>IF(NewCustomer="Yes", IF(COUNTIF($I$2:$I$11,B6962)&gt;0,0,WEEKDAY(B6962,2)),IF(COUNTIF($I$2:$I$21,B6962)&gt;0,0,WEEKDAY(B6962,2)))</f>
        <v>7</v>
      </c>
      <c r="D6962" s="74">
        <f t="shared" si="2"/>
        <v>13</v>
      </c>
      <c r="E6962" s="12">
        <f>IFERROR(VLOOKUP(A6962,'IDAR Meter Data'!$A:$B,2,1),"")</f>
        <v>207</v>
      </c>
      <c r="F6962" s="75">
        <f>IF(CECCZ="CZ03",'Outside Temp'!B6962,IF(CECCZ="CZ04",'Outside Temp'!B6963,IF(CECCZ="CZ12",'Outside Temp'!B6964, IF(CECCZ="CZ13",'Outside Temp'!B6965))))</f>
        <v>72.06666667</v>
      </c>
      <c r="G6962" s="12">
        <f t="shared" si="3"/>
        <v>3</v>
      </c>
    </row>
    <row r="6963" ht="15.75" customHeight="1">
      <c r="A6963" s="13">
        <v>42197.552083333336</v>
      </c>
      <c r="B6963" s="73">
        <f t="shared" si="1"/>
        <v>42197</v>
      </c>
      <c r="C6963" s="74">
        <f>IF(NewCustomer="Yes", IF(COUNTIF($I$2:$I$11,B6963)&gt;0,0,WEEKDAY(B6963,2)),IF(COUNTIF($I$2:$I$21,B6963)&gt;0,0,WEEKDAY(B6963,2)))</f>
        <v>7</v>
      </c>
      <c r="D6963" s="74">
        <f t="shared" si="2"/>
        <v>13</v>
      </c>
      <c r="E6963" s="12">
        <f>IFERROR(VLOOKUP(A6963,'IDAR Meter Data'!$A:$B,2,1),"")</f>
        <v>209</v>
      </c>
      <c r="F6963" s="75">
        <f>IF(CECCZ="CZ03",'Outside Temp'!B6963,IF(CECCZ="CZ04",'Outside Temp'!B6964,IF(CECCZ="CZ12",'Outside Temp'!B6965, IF(CECCZ="CZ13",'Outside Temp'!B6966))))</f>
        <v>72.31666667</v>
      </c>
      <c r="G6963" s="12">
        <f t="shared" si="3"/>
        <v>3</v>
      </c>
    </row>
    <row r="6964" ht="15.75" customHeight="1">
      <c r="A6964" s="13">
        <v>42197.5625</v>
      </c>
      <c r="B6964" s="73">
        <f t="shared" si="1"/>
        <v>42197</v>
      </c>
      <c r="C6964" s="74">
        <f>IF(NewCustomer="Yes", IF(COUNTIF($I$2:$I$11,B6964)&gt;0,0,WEEKDAY(B6964,2)),IF(COUNTIF($I$2:$I$21,B6964)&gt;0,0,WEEKDAY(B6964,2)))</f>
        <v>7</v>
      </c>
      <c r="D6964" s="74">
        <f t="shared" si="2"/>
        <v>13</v>
      </c>
      <c r="E6964" s="12">
        <f>IFERROR(VLOOKUP(A6964,'IDAR Meter Data'!$A:$B,2,1),"")</f>
        <v>212</v>
      </c>
      <c r="F6964" s="75">
        <f>IF(CECCZ="CZ03",'Outside Temp'!B6964,IF(CECCZ="CZ04",'Outside Temp'!B6965,IF(CECCZ="CZ12",'Outside Temp'!B6966, IF(CECCZ="CZ13",'Outside Temp'!B6967))))</f>
        <v>72.56666667</v>
      </c>
      <c r="G6964" s="12">
        <f t="shared" si="3"/>
        <v>3</v>
      </c>
    </row>
    <row r="6965" ht="15.75" customHeight="1">
      <c r="A6965" s="13">
        <v>42197.572916666664</v>
      </c>
      <c r="B6965" s="73">
        <f t="shared" si="1"/>
        <v>42197</v>
      </c>
      <c r="C6965" s="74">
        <f>IF(NewCustomer="Yes", IF(COUNTIF($I$2:$I$11,B6965)&gt;0,0,WEEKDAY(B6965,2)),IF(COUNTIF($I$2:$I$21,B6965)&gt;0,0,WEEKDAY(B6965,2)))</f>
        <v>7</v>
      </c>
      <c r="D6965" s="74">
        <f t="shared" si="2"/>
        <v>13</v>
      </c>
      <c r="E6965" s="12">
        <f>IFERROR(VLOOKUP(A6965,'IDAR Meter Data'!$A:$B,2,1),"")</f>
        <v>223</v>
      </c>
      <c r="F6965" s="75">
        <f>IF(CECCZ="CZ03",'Outside Temp'!B6965,IF(CECCZ="CZ04",'Outside Temp'!B6966,IF(CECCZ="CZ12",'Outside Temp'!B6967, IF(CECCZ="CZ13",'Outside Temp'!B6968))))</f>
        <v>72.81666667</v>
      </c>
      <c r="G6965" s="12">
        <f t="shared" si="3"/>
        <v>3</v>
      </c>
    </row>
    <row r="6966" ht="15.75" customHeight="1">
      <c r="A6966" s="13">
        <v>42197.583333333336</v>
      </c>
      <c r="B6966" s="73">
        <f t="shared" si="1"/>
        <v>42197</v>
      </c>
      <c r="C6966" s="74">
        <f>IF(NewCustomer="Yes", IF(COUNTIF($I$2:$I$11,B6966)&gt;0,0,WEEKDAY(B6966,2)),IF(COUNTIF($I$2:$I$21,B6966)&gt;0,0,WEEKDAY(B6966,2)))</f>
        <v>7</v>
      </c>
      <c r="D6966" s="74">
        <f t="shared" si="2"/>
        <v>14</v>
      </c>
      <c r="E6966" s="12">
        <f>IFERROR(VLOOKUP(A6966,'IDAR Meter Data'!$A:$B,2,1),"")</f>
        <v>217</v>
      </c>
      <c r="F6966" s="75">
        <f>IF(CECCZ="CZ03",'Outside Temp'!B6966,IF(CECCZ="CZ04",'Outside Temp'!B6967,IF(CECCZ="CZ12",'Outside Temp'!B6968, IF(CECCZ="CZ13",'Outside Temp'!B6969))))</f>
        <v>72.86666667</v>
      </c>
      <c r="G6966" s="12">
        <f t="shared" si="3"/>
        <v>3</v>
      </c>
    </row>
    <row r="6967" ht="15.75" customHeight="1">
      <c r="A6967" s="13">
        <v>42197.59375</v>
      </c>
      <c r="B6967" s="73">
        <f t="shared" si="1"/>
        <v>42197</v>
      </c>
      <c r="C6967" s="74">
        <f>IF(NewCustomer="Yes", IF(COUNTIF($I$2:$I$11,B6967)&gt;0,0,WEEKDAY(B6967,2)),IF(COUNTIF($I$2:$I$21,B6967)&gt;0,0,WEEKDAY(B6967,2)))</f>
        <v>7</v>
      </c>
      <c r="D6967" s="74">
        <f t="shared" si="2"/>
        <v>14</v>
      </c>
      <c r="E6967" s="12">
        <f>IFERROR(VLOOKUP(A6967,'IDAR Meter Data'!$A:$B,2,1),"")</f>
        <v>209</v>
      </c>
      <c r="F6967" s="75">
        <f>IF(CECCZ="CZ03",'Outside Temp'!B6967,IF(CECCZ="CZ04",'Outside Temp'!B6968,IF(CECCZ="CZ12",'Outside Temp'!B6969, IF(CECCZ="CZ13",'Outside Temp'!B6970))))</f>
        <v>72.36666667</v>
      </c>
      <c r="G6967" s="12">
        <f t="shared" si="3"/>
        <v>3</v>
      </c>
    </row>
    <row r="6968" ht="15.75" customHeight="1">
      <c r="A6968" s="13">
        <v>42197.604166666664</v>
      </c>
      <c r="B6968" s="73">
        <f t="shared" si="1"/>
        <v>42197</v>
      </c>
      <c r="C6968" s="74">
        <f>IF(NewCustomer="Yes", IF(COUNTIF($I$2:$I$11,B6968)&gt;0,0,WEEKDAY(B6968,2)),IF(COUNTIF($I$2:$I$21,B6968)&gt;0,0,WEEKDAY(B6968,2)))</f>
        <v>7</v>
      </c>
      <c r="D6968" s="74">
        <f t="shared" si="2"/>
        <v>14</v>
      </c>
      <c r="E6968" s="12">
        <f>IFERROR(VLOOKUP(A6968,'IDAR Meter Data'!$A:$B,2,1),"")</f>
        <v>217</v>
      </c>
      <c r="F6968" s="75">
        <f>IF(CECCZ="CZ03",'Outside Temp'!B6968,IF(CECCZ="CZ04",'Outside Temp'!B6969,IF(CECCZ="CZ12",'Outside Temp'!B6970, IF(CECCZ="CZ13",'Outside Temp'!B6971))))</f>
        <v>71.86666667</v>
      </c>
      <c r="G6968" s="12">
        <f t="shared" si="3"/>
        <v>3</v>
      </c>
    </row>
    <row r="6969" ht="15.75" customHeight="1">
      <c r="A6969" s="13">
        <v>42197.614583333336</v>
      </c>
      <c r="B6969" s="73">
        <f t="shared" si="1"/>
        <v>42197</v>
      </c>
      <c r="C6969" s="74">
        <f>IF(NewCustomer="Yes", IF(COUNTIF($I$2:$I$11,B6969)&gt;0,0,WEEKDAY(B6969,2)),IF(COUNTIF($I$2:$I$21,B6969)&gt;0,0,WEEKDAY(B6969,2)))</f>
        <v>7</v>
      </c>
      <c r="D6969" s="74">
        <f t="shared" si="2"/>
        <v>14</v>
      </c>
      <c r="E6969" s="12">
        <f>IFERROR(VLOOKUP(A6969,'IDAR Meter Data'!$A:$B,2,1),"")</f>
        <v>226</v>
      </c>
      <c r="F6969" s="75">
        <f>IF(CECCZ="CZ03",'Outside Temp'!B6969,IF(CECCZ="CZ04",'Outside Temp'!B6970,IF(CECCZ="CZ12",'Outside Temp'!B6971, IF(CECCZ="CZ13",'Outside Temp'!B6972))))</f>
        <v>71.36666667</v>
      </c>
      <c r="G6969" s="12">
        <f t="shared" si="3"/>
        <v>3</v>
      </c>
    </row>
    <row r="6970" ht="15.75" customHeight="1">
      <c r="A6970" s="13">
        <v>42197.625</v>
      </c>
      <c r="B6970" s="73">
        <f t="shared" si="1"/>
        <v>42197</v>
      </c>
      <c r="C6970" s="74">
        <f>IF(NewCustomer="Yes", IF(COUNTIF($I$2:$I$11,B6970)&gt;0,0,WEEKDAY(B6970,2)),IF(COUNTIF($I$2:$I$21,B6970)&gt;0,0,WEEKDAY(B6970,2)))</f>
        <v>7</v>
      </c>
      <c r="D6970" s="74">
        <f t="shared" si="2"/>
        <v>15</v>
      </c>
      <c r="E6970" s="12">
        <f>IFERROR(VLOOKUP(A6970,'IDAR Meter Data'!$A:$B,2,1),"")</f>
        <v>217</v>
      </c>
      <c r="F6970" s="75">
        <f>IF(CECCZ="CZ03",'Outside Temp'!B6970,IF(CECCZ="CZ04",'Outside Temp'!B6971,IF(CECCZ="CZ12",'Outside Temp'!B6972, IF(CECCZ="CZ13",'Outside Temp'!B6973))))</f>
        <v>71</v>
      </c>
      <c r="G6970" s="12">
        <f t="shared" si="3"/>
        <v>3</v>
      </c>
    </row>
    <row r="6971" ht="15.75" customHeight="1">
      <c r="A6971" s="13">
        <v>42197.635416666664</v>
      </c>
      <c r="B6971" s="73">
        <f t="shared" si="1"/>
        <v>42197</v>
      </c>
      <c r="C6971" s="74">
        <f>IF(NewCustomer="Yes", IF(COUNTIF($I$2:$I$11,B6971)&gt;0,0,WEEKDAY(B6971,2)),IF(COUNTIF($I$2:$I$21,B6971)&gt;0,0,WEEKDAY(B6971,2)))</f>
        <v>7</v>
      </c>
      <c r="D6971" s="74">
        <f t="shared" si="2"/>
        <v>15</v>
      </c>
      <c r="E6971" s="12">
        <f>IFERROR(VLOOKUP(A6971,'IDAR Meter Data'!$A:$B,2,1),"")</f>
        <v>234</v>
      </c>
      <c r="F6971" s="75">
        <f>IF(CECCZ="CZ03",'Outside Temp'!B6971,IF(CECCZ="CZ04",'Outside Temp'!B6972,IF(CECCZ="CZ12",'Outside Temp'!B6973, IF(CECCZ="CZ13",'Outside Temp'!B6974))))</f>
        <v>71</v>
      </c>
      <c r="G6971" s="12">
        <f t="shared" si="3"/>
        <v>3</v>
      </c>
    </row>
    <row r="6972" ht="15.75" customHeight="1">
      <c r="A6972" s="13">
        <v>42197.645833333336</v>
      </c>
      <c r="B6972" s="73">
        <f t="shared" si="1"/>
        <v>42197</v>
      </c>
      <c r="C6972" s="74">
        <f>IF(NewCustomer="Yes", IF(COUNTIF($I$2:$I$11,B6972)&gt;0,0,WEEKDAY(B6972,2)),IF(COUNTIF($I$2:$I$21,B6972)&gt;0,0,WEEKDAY(B6972,2)))</f>
        <v>7</v>
      </c>
      <c r="D6972" s="74">
        <f t="shared" si="2"/>
        <v>15</v>
      </c>
      <c r="E6972" s="12">
        <f>IFERROR(VLOOKUP(A6972,'IDAR Meter Data'!$A:$B,2,1),"")</f>
        <v>239</v>
      </c>
      <c r="F6972" s="75">
        <f>IF(CECCZ="CZ03",'Outside Temp'!B6972,IF(CECCZ="CZ04",'Outside Temp'!B6973,IF(CECCZ="CZ12",'Outside Temp'!B6974, IF(CECCZ="CZ13",'Outside Temp'!B6975))))</f>
        <v>71</v>
      </c>
      <c r="G6972" s="12">
        <f t="shared" si="3"/>
        <v>3</v>
      </c>
    </row>
    <row r="6973" ht="15.75" customHeight="1">
      <c r="A6973" s="13">
        <v>42197.65625</v>
      </c>
      <c r="B6973" s="73">
        <f t="shared" si="1"/>
        <v>42197</v>
      </c>
      <c r="C6973" s="74">
        <f>IF(NewCustomer="Yes", IF(COUNTIF($I$2:$I$11,B6973)&gt;0,0,WEEKDAY(B6973,2)),IF(COUNTIF($I$2:$I$21,B6973)&gt;0,0,WEEKDAY(B6973,2)))</f>
        <v>7</v>
      </c>
      <c r="D6973" s="74">
        <f t="shared" si="2"/>
        <v>15</v>
      </c>
      <c r="E6973" s="12">
        <f>IFERROR(VLOOKUP(A6973,'IDAR Meter Data'!$A:$B,2,1),"")</f>
        <v>220</v>
      </c>
      <c r="F6973" s="75">
        <f>IF(CECCZ="CZ03",'Outside Temp'!B6973,IF(CECCZ="CZ04",'Outside Temp'!B6974,IF(CECCZ="CZ12",'Outside Temp'!B6975, IF(CECCZ="CZ13",'Outside Temp'!B6976))))</f>
        <v>71</v>
      </c>
      <c r="G6973" s="12">
        <f t="shared" si="3"/>
        <v>3</v>
      </c>
    </row>
    <row r="6974" ht="15.75" customHeight="1">
      <c r="A6974" s="13">
        <v>42197.666666666664</v>
      </c>
      <c r="B6974" s="73">
        <f t="shared" si="1"/>
        <v>42197</v>
      </c>
      <c r="C6974" s="74">
        <f>IF(NewCustomer="Yes", IF(COUNTIF($I$2:$I$11,B6974)&gt;0,0,WEEKDAY(B6974,2)),IF(COUNTIF($I$2:$I$21,B6974)&gt;0,0,WEEKDAY(B6974,2)))</f>
        <v>7</v>
      </c>
      <c r="D6974" s="74">
        <f t="shared" si="2"/>
        <v>16</v>
      </c>
      <c r="E6974" s="12">
        <f>IFERROR(VLOOKUP(A6974,'IDAR Meter Data'!$A:$B,2,1),"")</f>
        <v>246</v>
      </c>
      <c r="F6974" s="75">
        <f>IF(CECCZ="CZ03",'Outside Temp'!B6974,IF(CECCZ="CZ04",'Outside Temp'!B6975,IF(CECCZ="CZ12",'Outside Temp'!B6976, IF(CECCZ="CZ13",'Outside Temp'!B6977))))</f>
        <v>70.93333333</v>
      </c>
      <c r="G6974" s="12">
        <f t="shared" si="3"/>
        <v>3</v>
      </c>
    </row>
    <row r="6975" ht="15.75" customHeight="1">
      <c r="A6975" s="13">
        <v>42197.677083333336</v>
      </c>
      <c r="B6975" s="73">
        <f t="shared" si="1"/>
        <v>42197</v>
      </c>
      <c r="C6975" s="74">
        <f>IF(NewCustomer="Yes", IF(COUNTIF($I$2:$I$11,B6975)&gt;0,0,WEEKDAY(B6975,2)),IF(COUNTIF($I$2:$I$21,B6975)&gt;0,0,WEEKDAY(B6975,2)))</f>
        <v>7</v>
      </c>
      <c r="D6975" s="74">
        <f t="shared" si="2"/>
        <v>16</v>
      </c>
      <c r="E6975" s="12">
        <f>IFERROR(VLOOKUP(A6975,'IDAR Meter Data'!$A:$B,2,1),"")</f>
        <v>242</v>
      </c>
      <c r="F6975" s="75">
        <f>IF(CECCZ="CZ03",'Outside Temp'!B6975,IF(CECCZ="CZ04",'Outside Temp'!B6976,IF(CECCZ="CZ12",'Outside Temp'!B6977, IF(CECCZ="CZ13",'Outside Temp'!B6978))))</f>
        <v>70.68333333</v>
      </c>
      <c r="G6975" s="12">
        <f t="shared" si="3"/>
        <v>3</v>
      </c>
    </row>
    <row r="6976" ht="15.75" customHeight="1">
      <c r="A6976" s="13">
        <v>42197.6875</v>
      </c>
      <c r="B6976" s="73">
        <f t="shared" si="1"/>
        <v>42197</v>
      </c>
      <c r="C6976" s="74">
        <f>IF(NewCustomer="Yes", IF(COUNTIF($I$2:$I$11,B6976)&gt;0,0,WEEKDAY(B6976,2)),IF(COUNTIF($I$2:$I$21,B6976)&gt;0,0,WEEKDAY(B6976,2)))</f>
        <v>7</v>
      </c>
      <c r="D6976" s="74">
        <f t="shared" si="2"/>
        <v>16</v>
      </c>
      <c r="E6976" s="12">
        <f>IFERROR(VLOOKUP(A6976,'IDAR Meter Data'!$A:$B,2,1),"")</f>
        <v>231</v>
      </c>
      <c r="F6976" s="75">
        <f>IF(CECCZ="CZ03",'Outside Temp'!B6976,IF(CECCZ="CZ04",'Outside Temp'!B6977,IF(CECCZ="CZ12",'Outside Temp'!B6978, IF(CECCZ="CZ13",'Outside Temp'!B6979))))</f>
        <v>70.43333333</v>
      </c>
      <c r="G6976" s="12">
        <f t="shared" si="3"/>
        <v>3</v>
      </c>
    </row>
    <row r="6977" ht="15.75" customHeight="1">
      <c r="A6977" s="13">
        <v>42197.697916666664</v>
      </c>
      <c r="B6977" s="73">
        <f t="shared" si="1"/>
        <v>42197</v>
      </c>
      <c r="C6977" s="74">
        <f>IF(NewCustomer="Yes", IF(COUNTIF($I$2:$I$11,B6977)&gt;0,0,WEEKDAY(B6977,2)),IF(COUNTIF($I$2:$I$21,B6977)&gt;0,0,WEEKDAY(B6977,2)))</f>
        <v>7</v>
      </c>
      <c r="D6977" s="74">
        <f t="shared" si="2"/>
        <v>16</v>
      </c>
      <c r="E6977" s="12">
        <f>IFERROR(VLOOKUP(A6977,'IDAR Meter Data'!$A:$B,2,1),"")</f>
        <v>234</v>
      </c>
      <c r="F6977" s="75">
        <f>IF(CECCZ="CZ03",'Outside Temp'!B6977,IF(CECCZ="CZ04",'Outside Temp'!B6978,IF(CECCZ="CZ12",'Outside Temp'!B6979, IF(CECCZ="CZ13",'Outside Temp'!B6980))))</f>
        <v>70.18333333</v>
      </c>
      <c r="G6977" s="12">
        <f t="shared" si="3"/>
        <v>3</v>
      </c>
    </row>
    <row r="6978" ht="15.75" customHeight="1">
      <c r="A6978" s="13">
        <v>42197.708333333336</v>
      </c>
      <c r="B6978" s="73">
        <f t="shared" si="1"/>
        <v>42197</v>
      </c>
      <c r="C6978" s="74">
        <f>IF(NewCustomer="Yes", IF(COUNTIF($I$2:$I$11,B6978)&gt;0,0,WEEKDAY(B6978,2)),IF(COUNTIF($I$2:$I$21,B6978)&gt;0,0,WEEKDAY(B6978,2)))</f>
        <v>7</v>
      </c>
      <c r="D6978" s="74">
        <f t="shared" si="2"/>
        <v>17</v>
      </c>
      <c r="E6978" s="12">
        <f>IFERROR(VLOOKUP(A6978,'IDAR Meter Data'!$A:$B,2,1),"")</f>
        <v>245</v>
      </c>
      <c r="F6978" s="75">
        <f>IF(CECCZ="CZ03",'Outside Temp'!B6978,IF(CECCZ="CZ04",'Outside Temp'!B6979,IF(CECCZ="CZ12",'Outside Temp'!B6980, IF(CECCZ="CZ13",'Outside Temp'!B6981))))</f>
        <v>69.86666667</v>
      </c>
      <c r="G6978" s="12">
        <f t="shared" si="3"/>
        <v>2</v>
      </c>
    </row>
    <row r="6979" ht="15.75" customHeight="1">
      <c r="A6979" s="13">
        <v>42197.71875</v>
      </c>
      <c r="B6979" s="73">
        <f t="shared" si="1"/>
        <v>42197</v>
      </c>
      <c r="C6979" s="74">
        <f>IF(NewCustomer="Yes", IF(COUNTIF($I$2:$I$11,B6979)&gt;0,0,WEEKDAY(B6979,2)),IF(COUNTIF($I$2:$I$21,B6979)&gt;0,0,WEEKDAY(B6979,2)))</f>
        <v>7</v>
      </c>
      <c r="D6979" s="74">
        <f t="shared" si="2"/>
        <v>17</v>
      </c>
      <c r="E6979" s="12">
        <f>IFERROR(VLOOKUP(A6979,'IDAR Meter Data'!$A:$B,2,1),"")</f>
        <v>226</v>
      </c>
      <c r="F6979" s="75">
        <f>IF(CECCZ="CZ03",'Outside Temp'!B6979,IF(CECCZ="CZ04",'Outside Temp'!B6980,IF(CECCZ="CZ12",'Outside Temp'!B6981, IF(CECCZ="CZ13",'Outside Temp'!B6982))))</f>
        <v>69.36666667</v>
      </c>
      <c r="G6979" s="12">
        <f t="shared" si="3"/>
        <v>2</v>
      </c>
    </row>
    <row r="6980" ht="15.75" customHeight="1">
      <c r="A6980" s="13">
        <v>42197.729166666664</v>
      </c>
      <c r="B6980" s="73">
        <f t="shared" si="1"/>
        <v>42197</v>
      </c>
      <c r="C6980" s="74">
        <f>IF(NewCustomer="Yes", IF(COUNTIF($I$2:$I$11,B6980)&gt;0,0,WEEKDAY(B6980,2)),IF(COUNTIF($I$2:$I$21,B6980)&gt;0,0,WEEKDAY(B6980,2)))</f>
        <v>7</v>
      </c>
      <c r="D6980" s="74">
        <f t="shared" si="2"/>
        <v>17</v>
      </c>
      <c r="E6980" s="12">
        <f>IFERROR(VLOOKUP(A6980,'IDAR Meter Data'!$A:$B,2,1),"")</f>
        <v>240</v>
      </c>
      <c r="F6980" s="75">
        <f>IF(CECCZ="CZ03",'Outside Temp'!B6980,IF(CECCZ="CZ04",'Outside Temp'!B6981,IF(CECCZ="CZ12",'Outside Temp'!B6982, IF(CECCZ="CZ13",'Outside Temp'!B6983))))</f>
        <v>68.86666667</v>
      </c>
      <c r="G6980" s="12">
        <f t="shared" si="3"/>
        <v>2</v>
      </c>
    </row>
    <row r="6981" ht="15.75" customHeight="1">
      <c r="A6981" s="13">
        <v>42197.739583333336</v>
      </c>
      <c r="B6981" s="73">
        <f t="shared" si="1"/>
        <v>42197</v>
      </c>
      <c r="C6981" s="74">
        <f>IF(NewCustomer="Yes", IF(COUNTIF($I$2:$I$11,B6981)&gt;0,0,WEEKDAY(B6981,2)),IF(COUNTIF($I$2:$I$21,B6981)&gt;0,0,WEEKDAY(B6981,2)))</f>
        <v>7</v>
      </c>
      <c r="D6981" s="74">
        <f t="shared" si="2"/>
        <v>17</v>
      </c>
      <c r="E6981" s="12">
        <f>IFERROR(VLOOKUP(A6981,'IDAR Meter Data'!$A:$B,2,1),"")</f>
        <v>230</v>
      </c>
      <c r="F6981" s="75">
        <f>IF(CECCZ="CZ03",'Outside Temp'!B6981,IF(CECCZ="CZ04",'Outside Temp'!B6982,IF(CECCZ="CZ12",'Outside Temp'!B6983, IF(CECCZ="CZ13",'Outside Temp'!B6984))))</f>
        <v>68.36666667</v>
      </c>
      <c r="G6981" s="12">
        <f t="shared" si="3"/>
        <v>2</v>
      </c>
    </row>
    <row r="6982" ht="15.75" customHeight="1">
      <c r="A6982" s="13">
        <v>42197.75</v>
      </c>
      <c r="B6982" s="73">
        <f t="shared" si="1"/>
        <v>42197</v>
      </c>
      <c r="C6982" s="74">
        <f>IF(NewCustomer="Yes", IF(COUNTIF($I$2:$I$11,B6982)&gt;0,0,WEEKDAY(B6982,2)),IF(COUNTIF($I$2:$I$21,B6982)&gt;0,0,WEEKDAY(B6982,2)))</f>
        <v>7</v>
      </c>
      <c r="D6982" s="74">
        <f t="shared" si="2"/>
        <v>18</v>
      </c>
      <c r="E6982" s="12">
        <f>IFERROR(VLOOKUP(A6982,'IDAR Meter Data'!$A:$B,2,1),"")</f>
        <v>238</v>
      </c>
      <c r="F6982" s="75">
        <f>IF(CECCZ="CZ03",'Outside Temp'!B6982,IF(CECCZ="CZ04",'Outside Temp'!B6983,IF(CECCZ="CZ12",'Outside Temp'!B6984, IF(CECCZ="CZ13",'Outside Temp'!B6985))))</f>
        <v>67.86666667</v>
      </c>
      <c r="G6982" s="12">
        <f t="shared" si="3"/>
        <v>2</v>
      </c>
    </row>
    <row r="6983" ht="15.75" customHeight="1">
      <c r="A6983" s="13">
        <v>42197.760416666664</v>
      </c>
      <c r="B6983" s="73">
        <f t="shared" si="1"/>
        <v>42197</v>
      </c>
      <c r="C6983" s="74">
        <f>IF(NewCustomer="Yes", IF(COUNTIF($I$2:$I$11,B6983)&gt;0,0,WEEKDAY(B6983,2)),IF(COUNTIF($I$2:$I$21,B6983)&gt;0,0,WEEKDAY(B6983,2)))</f>
        <v>7</v>
      </c>
      <c r="D6983" s="74">
        <f t="shared" si="2"/>
        <v>18</v>
      </c>
      <c r="E6983" s="12">
        <f>IFERROR(VLOOKUP(A6983,'IDAR Meter Data'!$A:$B,2,1),"")</f>
        <v>228</v>
      </c>
      <c r="F6983" s="75">
        <f>IF(CECCZ="CZ03",'Outside Temp'!B6983,IF(CECCZ="CZ04",'Outside Temp'!B6984,IF(CECCZ="CZ12",'Outside Temp'!B6985, IF(CECCZ="CZ13",'Outside Temp'!B6986))))</f>
        <v>67.36666667</v>
      </c>
      <c r="G6983" s="12">
        <f t="shared" si="3"/>
        <v>2</v>
      </c>
    </row>
    <row r="6984" ht="15.75" customHeight="1">
      <c r="A6984" s="13">
        <v>42197.770833333336</v>
      </c>
      <c r="B6984" s="73">
        <f t="shared" si="1"/>
        <v>42197</v>
      </c>
      <c r="C6984" s="74">
        <f>IF(NewCustomer="Yes", IF(COUNTIF($I$2:$I$11,B6984)&gt;0,0,WEEKDAY(B6984,2)),IF(COUNTIF($I$2:$I$21,B6984)&gt;0,0,WEEKDAY(B6984,2)))</f>
        <v>7</v>
      </c>
      <c r="D6984" s="74">
        <f t="shared" si="2"/>
        <v>18</v>
      </c>
      <c r="E6984" s="12">
        <f>IFERROR(VLOOKUP(A6984,'IDAR Meter Data'!$A:$B,2,1),"")</f>
        <v>231</v>
      </c>
      <c r="F6984" s="75">
        <f>IF(CECCZ="CZ03",'Outside Temp'!B6984,IF(CECCZ="CZ04",'Outside Temp'!B6985,IF(CECCZ="CZ12",'Outside Temp'!B6986, IF(CECCZ="CZ13",'Outside Temp'!B6987))))</f>
        <v>66.86666667</v>
      </c>
      <c r="G6984" s="12">
        <f t="shared" si="3"/>
        <v>2</v>
      </c>
    </row>
    <row r="6985" ht="15.75" customHeight="1">
      <c r="A6985" s="13">
        <v>42197.78125</v>
      </c>
      <c r="B6985" s="73">
        <f t="shared" si="1"/>
        <v>42197</v>
      </c>
      <c r="C6985" s="74">
        <f>IF(NewCustomer="Yes", IF(COUNTIF($I$2:$I$11,B6985)&gt;0,0,WEEKDAY(B6985,2)),IF(COUNTIF($I$2:$I$21,B6985)&gt;0,0,WEEKDAY(B6985,2)))</f>
        <v>7</v>
      </c>
      <c r="D6985" s="74">
        <f t="shared" si="2"/>
        <v>18</v>
      </c>
      <c r="E6985" s="12">
        <f>IFERROR(VLOOKUP(A6985,'IDAR Meter Data'!$A:$B,2,1),"")</f>
        <v>215</v>
      </c>
      <c r="F6985" s="75">
        <f>IF(CECCZ="CZ03",'Outside Temp'!B6985,IF(CECCZ="CZ04",'Outside Temp'!B6986,IF(CECCZ="CZ12",'Outside Temp'!B6987, IF(CECCZ="CZ13",'Outside Temp'!B6988))))</f>
        <v>66.36666667</v>
      </c>
      <c r="G6985" s="12">
        <f t="shared" si="3"/>
        <v>2</v>
      </c>
    </row>
    <row r="6986" ht="15.75" customHeight="1">
      <c r="A6986" s="13">
        <v>42197.791666666664</v>
      </c>
      <c r="B6986" s="73">
        <f t="shared" si="1"/>
        <v>42197</v>
      </c>
      <c r="C6986" s="74">
        <f>IF(NewCustomer="Yes", IF(COUNTIF($I$2:$I$11,B6986)&gt;0,0,WEEKDAY(B6986,2)),IF(COUNTIF($I$2:$I$21,B6986)&gt;0,0,WEEKDAY(B6986,2)))</f>
        <v>7</v>
      </c>
      <c r="D6986" s="74">
        <f t="shared" si="2"/>
        <v>19</v>
      </c>
      <c r="E6986" s="12">
        <f>IFERROR(VLOOKUP(A6986,'IDAR Meter Data'!$A:$B,2,1),"")</f>
        <v>220</v>
      </c>
      <c r="F6986" s="75">
        <f>IF(CECCZ="CZ03",'Outside Temp'!B6986,IF(CECCZ="CZ04",'Outside Temp'!B6987,IF(CECCZ="CZ12",'Outside Temp'!B6988, IF(CECCZ="CZ13",'Outside Temp'!B6989))))</f>
        <v>65.86666667</v>
      </c>
      <c r="G6986" s="12">
        <f t="shared" si="3"/>
        <v>2</v>
      </c>
    </row>
    <row r="6987" ht="15.75" customHeight="1">
      <c r="A6987" s="13">
        <v>42197.802083333336</v>
      </c>
      <c r="B6987" s="73">
        <f t="shared" si="1"/>
        <v>42197</v>
      </c>
      <c r="C6987" s="74">
        <f>IF(NewCustomer="Yes", IF(COUNTIF($I$2:$I$11,B6987)&gt;0,0,WEEKDAY(B6987,2)),IF(COUNTIF($I$2:$I$21,B6987)&gt;0,0,WEEKDAY(B6987,2)))</f>
        <v>7</v>
      </c>
      <c r="D6987" s="74">
        <f t="shared" si="2"/>
        <v>19</v>
      </c>
      <c r="E6987" s="12">
        <f>IFERROR(VLOOKUP(A6987,'IDAR Meter Data'!$A:$B,2,1),"")</f>
        <v>226</v>
      </c>
      <c r="F6987" s="75">
        <f>IF(CECCZ="CZ03",'Outside Temp'!B6987,IF(CECCZ="CZ04",'Outside Temp'!B6988,IF(CECCZ="CZ12",'Outside Temp'!B6989, IF(CECCZ="CZ13",'Outside Temp'!B6990))))</f>
        <v>65.36666667</v>
      </c>
      <c r="G6987" s="12">
        <f t="shared" si="3"/>
        <v>2</v>
      </c>
    </row>
    <row r="6988" ht="15.75" customHeight="1">
      <c r="A6988" s="13">
        <v>42197.8125</v>
      </c>
      <c r="B6988" s="73">
        <f t="shared" si="1"/>
        <v>42197</v>
      </c>
      <c r="C6988" s="74">
        <f>IF(NewCustomer="Yes", IF(COUNTIF($I$2:$I$11,B6988)&gt;0,0,WEEKDAY(B6988,2)),IF(COUNTIF($I$2:$I$21,B6988)&gt;0,0,WEEKDAY(B6988,2)))</f>
        <v>7</v>
      </c>
      <c r="D6988" s="74">
        <f t="shared" si="2"/>
        <v>19</v>
      </c>
      <c r="E6988" s="12">
        <f>IFERROR(VLOOKUP(A6988,'IDAR Meter Data'!$A:$B,2,1),"")</f>
        <v>220</v>
      </c>
      <c r="F6988" s="75">
        <f>IF(CECCZ="CZ03",'Outside Temp'!B6988,IF(CECCZ="CZ04",'Outside Temp'!B6989,IF(CECCZ="CZ12",'Outside Temp'!B6990, IF(CECCZ="CZ13",'Outside Temp'!B6991))))</f>
        <v>64.86666667</v>
      </c>
      <c r="G6988" s="12">
        <f t="shared" si="3"/>
        <v>1</v>
      </c>
    </row>
    <row r="6989" ht="15.75" customHeight="1">
      <c r="A6989" s="13">
        <v>42197.822916666664</v>
      </c>
      <c r="B6989" s="73">
        <f t="shared" si="1"/>
        <v>42197</v>
      </c>
      <c r="C6989" s="74">
        <f>IF(NewCustomer="Yes", IF(COUNTIF($I$2:$I$11,B6989)&gt;0,0,WEEKDAY(B6989,2)),IF(COUNTIF($I$2:$I$21,B6989)&gt;0,0,WEEKDAY(B6989,2)))</f>
        <v>7</v>
      </c>
      <c r="D6989" s="74">
        <f t="shared" si="2"/>
        <v>19</v>
      </c>
      <c r="E6989" s="12">
        <f>IFERROR(VLOOKUP(A6989,'IDAR Meter Data'!$A:$B,2,1),"")</f>
        <v>224</v>
      </c>
      <c r="F6989" s="75">
        <f>IF(CECCZ="CZ03",'Outside Temp'!B6989,IF(CECCZ="CZ04",'Outside Temp'!B6990,IF(CECCZ="CZ12",'Outside Temp'!B6991, IF(CECCZ="CZ13",'Outside Temp'!B6992))))</f>
        <v>64.36666667</v>
      </c>
      <c r="G6989" s="12">
        <f t="shared" si="3"/>
        <v>1</v>
      </c>
    </row>
    <row r="6990" ht="15.75" customHeight="1">
      <c r="A6990" s="13">
        <v>42197.833333333336</v>
      </c>
      <c r="B6990" s="73">
        <f t="shared" si="1"/>
        <v>42197</v>
      </c>
      <c r="C6990" s="74">
        <f>IF(NewCustomer="Yes", IF(COUNTIF($I$2:$I$11,B6990)&gt;0,0,WEEKDAY(B6990,2)),IF(COUNTIF($I$2:$I$21,B6990)&gt;0,0,WEEKDAY(B6990,2)))</f>
        <v>7</v>
      </c>
      <c r="D6990" s="74">
        <f t="shared" si="2"/>
        <v>20</v>
      </c>
      <c r="E6990" s="12">
        <f>IFERROR(VLOOKUP(A6990,'IDAR Meter Data'!$A:$B,2,1),"")</f>
        <v>211</v>
      </c>
      <c r="F6990" s="75">
        <f>IF(CECCZ="CZ03",'Outside Temp'!B6990,IF(CECCZ="CZ04",'Outside Temp'!B6991,IF(CECCZ="CZ12",'Outside Temp'!B6992, IF(CECCZ="CZ13",'Outside Temp'!B6993))))</f>
        <v>63.93333333</v>
      </c>
      <c r="G6990" s="12">
        <f t="shared" si="3"/>
        <v>1</v>
      </c>
    </row>
    <row r="6991" ht="15.75" customHeight="1">
      <c r="A6991" s="13">
        <v>42197.84375</v>
      </c>
      <c r="B6991" s="73">
        <f t="shared" si="1"/>
        <v>42197</v>
      </c>
      <c r="C6991" s="74">
        <f>IF(NewCustomer="Yes", IF(COUNTIF($I$2:$I$11,B6991)&gt;0,0,WEEKDAY(B6991,2)),IF(COUNTIF($I$2:$I$21,B6991)&gt;0,0,WEEKDAY(B6991,2)))</f>
        <v>7</v>
      </c>
      <c r="D6991" s="74">
        <f t="shared" si="2"/>
        <v>20</v>
      </c>
      <c r="E6991" s="12">
        <f>IFERROR(VLOOKUP(A6991,'IDAR Meter Data'!$A:$B,2,1),"")</f>
        <v>209</v>
      </c>
      <c r="F6991" s="75">
        <f>IF(CECCZ="CZ03",'Outside Temp'!B6991,IF(CECCZ="CZ04",'Outside Temp'!B6992,IF(CECCZ="CZ12",'Outside Temp'!B6993, IF(CECCZ="CZ13",'Outside Temp'!B6994))))</f>
        <v>63.68333333</v>
      </c>
      <c r="G6991" s="12">
        <f t="shared" si="3"/>
        <v>1</v>
      </c>
    </row>
    <row r="6992" ht="15.75" customHeight="1">
      <c r="A6992" s="13">
        <v>42197.854166666664</v>
      </c>
      <c r="B6992" s="73">
        <f t="shared" si="1"/>
        <v>42197</v>
      </c>
      <c r="C6992" s="74">
        <f>IF(NewCustomer="Yes", IF(COUNTIF($I$2:$I$11,B6992)&gt;0,0,WEEKDAY(B6992,2)),IF(COUNTIF($I$2:$I$21,B6992)&gt;0,0,WEEKDAY(B6992,2)))</f>
        <v>7</v>
      </c>
      <c r="D6992" s="74">
        <f t="shared" si="2"/>
        <v>20</v>
      </c>
      <c r="E6992" s="12">
        <f>IFERROR(VLOOKUP(A6992,'IDAR Meter Data'!$A:$B,2,1),"")</f>
        <v>207</v>
      </c>
      <c r="F6992" s="75">
        <f>IF(CECCZ="CZ03",'Outside Temp'!B6992,IF(CECCZ="CZ04",'Outside Temp'!B6993,IF(CECCZ="CZ12",'Outside Temp'!B6994, IF(CECCZ="CZ13",'Outside Temp'!B6995))))</f>
        <v>63.43333333</v>
      </c>
      <c r="G6992" s="12">
        <f t="shared" si="3"/>
        <v>1</v>
      </c>
    </row>
    <row r="6993" ht="15.75" customHeight="1">
      <c r="A6993" s="13">
        <v>42197.864583333336</v>
      </c>
      <c r="B6993" s="73">
        <f t="shared" si="1"/>
        <v>42197</v>
      </c>
      <c r="C6993" s="74">
        <f>IF(NewCustomer="Yes", IF(COUNTIF($I$2:$I$11,B6993)&gt;0,0,WEEKDAY(B6993,2)),IF(COUNTIF($I$2:$I$21,B6993)&gt;0,0,WEEKDAY(B6993,2)))</f>
        <v>7</v>
      </c>
      <c r="D6993" s="74">
        <f t="shared" si="2"/>
        <v>20</v>
      </c>
      <c r="E6993" s="12">
        <f>IFERROR(VLOOKUP(A6993,'IDAR Meter Data'!$A:$B,2,1),"")</f>
        <v>211</v>
      </c>
      <c r="F6993" s="75">
        <f>IF(CECCZ="CZ03",'Outside Temp'!B6993,IF(CECCZ="CZ04",'Outside Temp'!B6994,IF(CECCZ="CZ12",'Outside Temp'!B6995, IF(CECCZ="CZ13",'Outside Temp'!B6996))))</f>
        <v>63.18333333</v>
      </c>
      <c r="G6993" s="12">
        <f t="shared" si="3"/>
        <v>1</v>
      </c>
    </row>
    <row r="6994" ht="15.75" customHeight="1">
      <c r="A6994" s="13">
        <v>42197.875</v>
      </c>
      <c r="B6994" s="73">
        <f t="shared" si="1"/>
        <v>42197</v>
      </c>
      <c r="C6994" s="74">
        <f>IF(NewCustomer="Yes", IF(COUNTIF($I$2:$I$11,B6994)&gt;0,0,WEEKDAY(B6994,2)),IF(COUNTIF($I$2:$I$21,B6994)&gt;0,0,WEEKDAY(B6994,2)))</f>
        <v>7</v>
      </c>
      <c r="D6994" s="74">
        <f t="shared" si="2"/>
        <v>21</v>
      </c>
      <c r="E6994" s="12">
        <f>IFERROR(VLOOKUP(A6994,'IDAR Meter Data'!$A:$B,2,1),"")</f>
        <v>205</v>
      </c>
      <c r="F6994" s="75">
        <f>IF(CECCZ="CZ03",'Outside Temp'!B6994,IF(CECCZ="CZ04",'Outside Temp'!B6995,IF(CECCZ="CZ12",'Outside Temp'!B6996, IF(CECCZ="CZ13",'Outside Temp'!B6997))))</f>
        <v>63</v>
      </c>
      <c r="G6994" s="12">
        <f t="shared" si="3"/>
        <v>1</v>
      </c>
    </row>
    <row r="6995" ht="15.75" customHeight="1">
      <c r="A6995" s="13">
        <v>42197.885416666664</v>
      </c>
      <c r="B6995" s="73">
        <f t="shared" si="1"/>
        <v>42197</v>
      </c>
      <c r="C6995" s="74">
        <f>IF(NewCustomer="Yes", IF(COUNTIF($I$2:$I$11,B6995)&gt;0,0,WEEKDAY(B6995,2)),IF(COUNTIF($I$2:$I$21,B6995)&gt;0,0,WEEKDAY(B6995,2)))</f>
        <v>7</v>
      </c>
      <c r="D6995" s="74">
        <f t="shared" si="2"/>
        <v>21</v>
      </c>
      <c r="E6995" s="12">
        <f>IFERROR(VLOOKUP(A6995,'IDAR Meter Data'!$A:$B,2,1),"")</f>
        <v>190</v>
      </c>
      <c r="F6995" s="75">
        <f>IF(CECCZ="CZ03",'Outside Temp'!B6995,IF(CECCZ="CZ04",'Outside Temp'!B6996,IF(CECCZ="CZ12",'Outside Temp'!B6997, IF(CECCZ="CZ13",'Outside Temp'!B6998))))</f>
        <v>63</v>
      </c>
      <c r="G6995" s="12">
        <f t="shared" si="3"/>
        <v>1</v>
      </c>
    </row>
    <row r="6996" ht="15.75" customHeight="1">
      <c r="A6996" s="13">
        <v>42197.895833333336</v>
      </c>
      <c r="B6996" s="73">
        <f t="shared" si="1"/>
        <v>42197</v>
      </c>
      <c r="C6996" s="74">
        <f>IF(NewCustomer="Yes", IF(COUNTIF($I$2:$I$11,B6996)&gt;0,0,WEEKDAY(B6996,2)),IF(COUNTIF($I$2:$I$21,B6996)&gt;0,0,WEEKDAY(B6996,2)))</f>
        <v>7</v>
      </c>
      <c r="D6996" s="74">
        <f t="shared" si="2"/>
        <v>21</v>
      </c>
      <c r="E6996" s="12">
        <f>IFERROR(VLOOKUP(A6996,'IDAR Meter Data'!$A:$B,2,1),"")</f>
        <v>196</v>
      </c>
      <c r="F6996" s="75">
        <f>IF(CECCZ="CZ03",'Outside Temp'!B6996,IF(CECCZ="CZ04",'Outside Temp'!B6997,IF(CECCZ="CZ12",'Outside Temp'!B6998, IF(CECCZ="CZ13",'Outside Temp'!B6999))))</f>
        <v>63</v>
      </c>
      <c r="G6996" s="12">
        <f t="shared" si="3"/>
        <v>1</v>
      </c>
    </row>
    <row r="6997" ht="15.75" customHeight="1">
      <c r="A6997" s="13">
        <v>42197.90625</v>
      </c>
      <c r="B6997" s="73">
        <f t="shared" si="1"/>
        <v>42197</v>
      </c>
      <c r="C6997" s="74">
        <f>IF(NewCustomer="Yes", IF(COUNTIF($I$2:$I$11,B6997)&gt;0,0,WEEKDAY(B6997,2)),IF(COUNTIF($I$2:$I$21,B6997)&gt;0,0,WEEKDAY(B6997,2)))</f>
        <v>7</v>
      </c>
      <c r="D6997" s="74">
        <f t="shared" si="2"/>
        <v>21</v>
      </c>
      <c r="E6997" s="12">
        <f>IFERROR(VLOOKUP(A6997,'IDAR Meter Data'!$A:$B,2,1),"")</f>
        <v>187</v>
      </c>
      <c r="F6997" s="75">
        <f>IF(CECCZ="CZ03",'Outside Temp'!B6997,IF(CECCZ="CZ04",'Outside Temp'!B6998,IF(CECCZ="CZ12",'Outside Temp'!B6999, IF(CECCZ="CZ13",'Outside Temp'!B7000))))</f>
        <v>63</v>
      </c>
      <c r="G6997" s="12">
        <f t="shared" si="3"/>
        <v>1</v>
      </c>
    </row>
    <row r="6998" ht="15.75" customHeight="1">
      <c r="A6998" s="13">
        <v>42197.916666666664</v>
      </c>
      <c r="B6998" s="73">
        <f t="shared" si="1"/>
        <v>42197</v>
      </c>
      <c r="C6998" s="74">
        <f>IF(NewCustomer="Yes", IF(COUNTIF($I$2:$I$11,B6998)&gt;0,0,WEEKDAY(B6998,2)),IF(COUNTIF($I$2:$I$21,B6998)&gt;0,0,WEEKDAY(B6998,2)))</f>
        <v>7</v>
      </c>
      <c r="D6998" s="74">
        <f t="shared" si="2"/>
        <v>22</v>
      </c>
      <c r="E6998" s="12">
        <f>IFERROR(VLOOKUP(A6998,'IDAR Meter Data'!$A:$B,2,1),"")</f>
        <v>191</v>
      </c>
      <c r="F6998" s="75">
        <f>IF(CECCZ="CZ03",'Outside Temp'!B6998,IF(CECCZ="CZ04",'Outside Temp'!B6999,IF(CECCZ="CZ12",'Outside Temp'!B7000, IF(CECCZ="CZ13",'Outside Temp'!B7001))))</f>
        <v>63</v>
      </c>
      <c r="G6998" s="12">
        <f t="shared" si="3"/>
        <v>1</v>
      </c>
    </row>
    <row r="6999" ht="15.75" customHeight="1">
      <c r="A6999" s="13">
        <v>42197.927083333336</v>
      </c>
      <c r="B6999" s="73">
        <f t="shared" si="1"/>
        <v>42197</v>
      </c>
      <c r="C6999" s="74">
        <f>IF(NewCustomer="Yes", IF(COUNTIF($I$2:$I$11,B6999)&gt;0,0,WEEKDAY(B6999,2)),IF(COUNTIF($I$2:$I$21,B6999)&gt;0,0,WEEKDAY(B6999,2)))</f>
        <v>7</v>
      </c>
      <c r="D6999" s="74">
        <f t="shared" si="2"/>
        <v>22</v>
      </c>
      <c r="E6999" s="12">
        <f>IFERROR(VLOOKUP(A6999,'IDAR Meter Data'!$A:$B,2,1),"")</f>
        <v>188</v>
      </c>
      <c r="F6999" s="75">
        <f>IF(CECCZ="CZ03",'Outside Temp'!B6999,IF(CECCZ="CZ04",'Outside Temp'!B7000,IF(CECCZ="CZ12",'Outside Temp'!B7001, IF(CECCZ="CZ13",'Outside Temp'!B7002))))</f>
        <v>63</v>
      </c>
      <c r="G6999" s="12">
        <f t="shared" si="3"/>
        <v>1</v>
      </c>
    </row>
    <row r="7000" ht="15.75" customHeight="1">
      <c r="A7000" s="13">
        <v>42197.9375</v>
      </c>
      <c r="B7000" s="73">
        <f t="shared" si="1"/>
        <v>42197</v>
      </c>
      <c r="C7000" s="74">
        <f>IF(NewCustomer="Yes", IF(COUNTIF($I$2:$I$11,B7000)&gt;0,0,WEEKDAY(B7000,2)),IF(COUNTIF($I$2:$I$21,B7000)&gt;0,0,WEEKDAY(B7000,2)))</f>
        <v>7</v>
      </c>
      <c r="D7000" s="74">
        <f t="shared" si="2"/>
        <v>22</v>
      </c>
      <c r="E7000" s="12">
        <f>IFERROR(VLOOKUP(A7000,'IDAR Meter Data'!$A:$B,2,1),"")</f>
        <v>184</v>
      </c>
      <c r="F7000" s="75">
        <f>IF(CECCZ="CZ03",'Outside Temp'!B7000,IF(CECCZ="CZ04",'Outside Temp'!B7001,IF(CECCZ="CZ12",'Outside Temp'!B7002, IF(CECCZ="CZ13",'Outside Temp'!B7003))))</f>
        <v>63</v>
      </c>
      <c r="G7000" s="12">
        <f t="shared" si="3"/>
        <v>1</v>
      </c>
    </row>
    <row r="7001" ht="15.75" customHeight="1">
      <c r="A7001" s="13">
        <v>42197.947916666664</v>
      </c>
      <c r="B7001" s="73">
        <f t="shared" si="1"/>
        <v>42197</v>
      </c>
      <c r="C7001" s="74">
        <f>IF(NewCustomer="Yes", IF(COUNTIF($I$2:$I$11,B7001)&gt;0,0,WEEKDAY(B7001,2)),IF(COUNTIF($I$2:$I$21,B7001)&gt;0,0,WEEKDAY(B7001,2)))</f>
        <v>7</v>
      </c>
      <c r="D7001" s="74">
        <f t="shared" si="2"/>
        <v>22</v>
      </c>
      <c r="E7001" s="12">
        <f>IFERROR(VLOOKUP(A7001,'IDAR Meter Data'!$A:$B,2,1),"")</f>
        <v>177</v>
      </c>
      <c r="F7001" s="75">
        <f>IF(CECCZ="CZ03",'Outside Temp'!B7001,IF(CECCZ="CZ04",'Outside Temp'!B7002,IF(CECCZ="CZ12",'Outside Temp'!B7003, IF(CECCZ="CZ13",'Outside Temp'!B7004))))</f>
        <v>63</v>
      </c>
      <c r="G7001" s="12">
        <f t="shared" si="3"/>
        <v>1</v>
      </c>
    </row>
    <row r="7002" ht="15.75" customHeight="1">
      <c r="A7002" s="13">
        <v>42197.958333333336</v>
      </c>
      <c r="B7002" s="73">
        <f t="shared" si="1"/>
        <v>42197</v>
      </c>
      <c r="C7002" s="74">
        <f>IF(NewCustomer="Yes", IF(COUNTIF($I$2:$I$11,B7002)&gt;0,0,WEEKDAY(B7002,2)),IF(COUNTIF($I$2:$I$21,B7002)&gt;0,0,WEEKDAY(B7002,2)))</f>
        <v>7</v>
      </c>
      <c r="D7002" s="74">
        <f t="shared" si="2"/>
        <v>23</v>
      </c>
      <c r="E7002" s="12">
        <f>IFERROR(VLOOKUP(A7002,'IDAR Meter Data'!$A:$B,2,1),"")</f>
        <v>179</v>
      </c>
      <c r="F7002" s="75">
        <f>IF(CECCZ="CZ03",'Outside Temp'!B7002,IF(CECCZ="CZ04",'Outside Temp'!B7003,IF(CECCZ="CZ12",'Outside Temp'!B7004, IF(CECCZ="CZ13",'Outside Temp'!B7005))))</f>
        <v>63</v>
      </c>
      <c r="G7002" s="12">
        <f t="shared" si="3"/>
        <v>1</v>
      </c>
    </row>
    <row r="7003" ht="15.75" customHeight="1">
      <c r="A7003" s="13">
        <v>42197.96875</v>
      </c>
      <c r="B7003" s="73">
        <f t="shared" si="1"/>
        <v>42197</v>
      </c>
      <c r="C7003" s="74">
        <f>IF(NewCustomer="Yes", IF(COUNTIF($I$2:$I$11,B7003)&gt;0,0,WEEKDAY(B7003,2)),IF(COUNTIF($I$2:$I$21,B7003)&gt;0,0,WEEKDAY(B7003,2)))</f>
        <v>7</v>
      </c>
      <c r="D7003" s="74">
        <f t="shared" si="2"/>
        <v>23</v>
      </c>
      <c r="E7003" s="12">
        <f>IFERROR(VLOOKUP(A7003,'IDAR Meter Data'!$A:$B,2,1),"")</f>
        <v>174</v>
      </c>
      <c r="F7003" s="75">
        <f>IF(CECCZ="CZ03",'Outside Temp'!B7003,IF(CECCZ="CZ04",'Outside Temp'!B7004,IF(CECCZ="CZ12",'Outside Temp'!B7005, IF(CECCZ="CZ13",'Outside Temp'!B7006))))</f>
        <v>63</v>
      </c>
      <c r="G7003" s="12">
        <f t="shared" si="3"/>
        <v>1</v>
      </c>
    </row>
    <row r="7004" ht="15.75" customHeight="1">
      <c r="A7004" s="13">
        <v>42197.979166666664</v>
      </c>
      <c r="B7004" s="73">
        <f t="shared" si="1"/>
        <v>42197</v>
      </c>
      <c r="C7004" s="74">
        <f>IF(NewCustomer="Yes", IF(COUNTIF($I$2:$I$11,B7004)&gt;0,0,WEEKDAY(B7004,2)),IF(COUNTIF($I$2:$I$21,B7004)&gt;0,0,WEEKDAY(B7004,2)))</f>
        <v>7</v>
      </c>
      <c r="D7004" s="74">
        <f t="shared" si="2"/>
        <v>23</v>
      </c>
      <c r="E7004" s="12">
        <f>IFERROR(VLOOKUP(A7004,'IDAR Meter Data'!$A:$B,2,1),"")</f>
        <v>185</v>
      </c>
      <c r="F7004" s="75">
        <f>IF(CECCZ="CZ03",'Outside Temp'!B7004,IF(CECCZ="CZ04",'Outside Temp'!B7005,IF(CECCZ="CZ12",'Outside Temp'!B7006, IF(CECCZ="CZ13",'Outside Temp'!B7007))))</f>
        <v>63</v>
      </c>
      <c r="G7004" s="12">
        <f t="shared" si="3"/>
        <v>1</v>
      </c>
    </row>
    <row r="7005" ht="15.75" customHeight="1">
      <c r="A7005" s="13">
        <v>42197.989583333336</v>
      </c>
      <c r="B7005" s="73">
        <f t="shared" si="1"/>
        <v>42197</v>
      </c>
      <c r="C7005" s="74">
        <f>IF(NewCustomer="Yes", IF(COUNTIF($I$2:$I$11,B7005)&gt;0,0,WEEKDAY(B7005,2)),IF(COUNTIF($I$2:$I$21,B7005)&gt;0,0,WEEKDAY(B7005,2)))</f>
        <v>7</v>
      </c>
      <c r="D7005" s="74">
        <f t="shared" si="2"/>
        <v>23</v>
      </c>
      <c r="E7005" s="12">
        <f>IFERROR(VLOOKUP(A7005,'IDAR Meter Data'!$A:$B,2,1),"")</f>
        <v>183</v>
      </c>
      <c r="F7005" s="75">
        <f>IF(CECCZ="CZ03",'Outside Temp'!B7005,IF(CECCZ="CZ04",'Outside Temp'!B7006,IF(CECCZ="CZ12",'Outside Temp'!B7007, IF(CECCZ="CZ13",'Outside Temp'!B7008))))</f>
        <v>63</v>
      </c>
      <c r="G7005" s="12">
        <f t="shared" si="3"/>
        <v>1</v>
      </c>
    </row>
    <row r="7006" ht="15.75" customHeight="1">
      <c r="A7006" s="13">
        <v>42198.0</v>
      </c>
      <c r="B7006" s="73">
        <f t="shared" si="1"/>
        <v>42198</v>
      </c>
      <c r="C7006" s="74">
        <f>IF(NewCustomer="Yes", IF(COUNTIF($I$2:$I$11,B7006)&gt;0,0,WEEKDAY(B7006,2)),IF(COUNTIF($I$2:$I$21,B7006)&gt;0,0,WEEKDAY(B7006,2)))</f>
        <v>1</v>
      </c>
      <c r="D7006" s="74">
        <f t="shared" si="2"/>
        <v>0</v>
      </c>
      <c r="E7006" s="12">
        <f>IFERROR(VLOOKUP(A7006,'IDAR Meter Data'!$A:$B,2,1),"")</f>
        <v>171</v>
      </c>
      <c r="F7006" s="75">
        <f>IF(CECCZ="CZ03",'Outside Temp'!B7006,IF(CECCZ="CZ04",'Outside Temp'!B7007,IF(CECCZ="CZ12",'Outside Temp'!B7008, IF(CECCZ="CZ13",'Outside Temp'!B7009))))</f>
        <v>63.06666667</v>
      </c>
      <c r="G7006" s="12">
        <f t="shared" si="3"/>
        <v>1</v>
      </c>
    </row>
    <row r="7007" ht="15.75" customHeight="1">
      <c r="A7007" s="13">
        <v>42198.010416666664</v>
      </c>
      <c r="B7007" s="73">
        <f t="shared" si="1"/>
        <v>42198</v>
      </c>
      <c r="C7007" s="74">
        <f>IF(NewCustomer="Yes", IF(COUNTIF($I$2:$I$11,B7007)&gt;0,0,WEEKDAY(B7007,2)),IF(COUNTIF($I$2:$I$21,B7007)&gt;0,0,WEEKDAY(B7007,2)))</f>
        <v>1</v>
      </c>
      <c r="D7007" s="74">
        <f t="shared" si="2"/>
        <v>0</v>
      </c>
      <c r="E7007" s="12">
        <f>IFERROR(VLOOKUP(A7007,'IDAR Meter Data'!$A:$B,2,1),"")</f>
        <v>179</v>
      </c>
      <c r="F7007" s="75">
        <f>IF(CECCZ="CZ03",'Outside Temp'!B7007,IF(CECCZ="CZ04",'Outside Temp'!B7008,IF(CECCZ="CZ12",'Outside Temp'!B7009, IF(CECCZ="CZ13",'Outside Temp'!B7010))))</f>
        <v>63.31666667</v>
      </c>
      <c r="G7007" s="12">
        <f t="shared" si="3"/>
        <v>1</v>
      </c>
    </row>
    <row r="7008" ht="15.75" customHeight="1">
      <c r="A7008" s="13">
        <v>42198.020833333336</v>
      </c>
      <c r="B7008" s="73">
        <f t="shared" si="1"/>
        <v>42198</v>
      </c>
      <c r="C7008" s="74">
        <f>IF(NewCustomer="Yes", IF(COUNTIF($I$2:$I$11,B7008)&gt;0,0,WEEKDAY(B7008,2)),IF(COUNTIF($I$2:$I$21,B7008)&gt;0,0,WEEKDAY(B7008,2)))</f>
        <v>1</v>
      </c>
      <c r="D7008" s="74">
        <f t="shared" si="2"/>
        <v>0</v>
      </c>
      <c r="E7008" s="12">
        <f>IFERROR(VLOOKUP(A7008,'IDAR Meter Data'!$A:$B,2,1),"")</f>
        <v>177</v>
      </c>
      <c r="F7008" s="75">
        <f>IF(CECCZ="CZ03",'Outside Temp'!B7008,IF(CECCZ="CZ04",'Outside Temp'!B7009,IF(CECCZ="CZ12",'Outside Temp'!B7010, IF(CECCZ="CZ13",'Outside Temp'!B7011))))</f>
        <v>63.56666667</v>
      </c>
      <c r="G7008" s="12">
        <f t="shared" si="3"/>
        <v>1</v>
      </c>
    </row>
    <row r="7009" ht="15.75" customHeight="1">
      <c r="A7009" s="13">
        <v>42198.03125</v>
      </c>
      <c r="B7009" s="73">
        <f t="shared" si="1"/>
        <v>42198</v>
      </c>
      <c r="C7009" s="74">
        <f>IF(NewCustomer="Yes", IF(COUNTIF($I$2:$I$11,B7009)&gt;0,0,WEEKDAY(B7009,2)),IF(COUNTIF($I$2:$I$21,B7009)&gt;0,0,WEEKDAY(B7009,2)))</f>
        <v>1</v>
      </c>
      <c r="D7009" s="74">
        <f t="shared" si="2"/>
        <v>0</v>
      </c>
      <c r="E7009" s="12">
        <f>IFERROR(VLOOKUP(A7009,'IDAR Meter Data'!$A:$B,2,1),"")</f>
        <v>176</v>
      </c>
      <c r="F7009" s="75">
        <f>IF(CECCZ="CZ03",'Outside Temp'!B7009,IF(CECCZ="CZ04",'Outside Temp'!B7010,IF(CECCZ="CZ12",'Outside Temp'!B7011, IF(CECCZ="CZ13",'Outside Temp'!B7012))))</f>
        <v>63.81666667</v>
      </c>
      <c r="G7009" s="12">
        <f t="shared" si="3"/>
        <v>1</v>
      </c>
    </row>
    <row r="7010" ht="15.75" customHeight="1">
      <c r="A7010" s="13">
        <v>42198.041666666664</v>
      </c>
      <c r="B7010" s="73">
        <f t="shared" si="1"/>
        <v>42198</v>
      </c>
      <c r="C7010" s="74">
        <f>IF(NewCustomer="Yes", IF(COUNTIF($I$2:$I$11,B7010)&gt;0,0,WEEKDAY(B7010,2)),IF(COUNTIF($I$2:$I$21,B7010)&gt;0,0,WEEKDAY(B7010,2)))</f>
        <v>1</v>
      </c>
      <c r="D7010" s="74">
        <f t="shared" si="2"/>
        <v>1</v>
      </c>
      <c r="E7010" s="12">
        <f>IFERROR(VLOOKUP(A7010,'IDAR Meter Data'!$A:$B,2,1),"")</f>
        <v>171</v>
      </c>
      <c r="F7010" s="75">
        <f>IF(CECCZ="CZ03",'Outside Temp'!B7010,IF(CECCZ="CZ04",'Outside Temp'!B7011,IF(CECCZ="CZ12",'Outside Temp'!B7012, IF(CECCZ="CZ13",'Outside Temp'!B7013))))</f>
        <v>63.88571429</v>
      </c>
      <c r="G7010" s="12">
        <f t="shared" si="3"/>
        <v>1</v>
      </c>
    </row>
    <row r="7011" ht="15.75" customHeight="1">
      <c r="A7011" s="13">
        <v>42198.052083333336</v>
      </c>
      <c r="B7011" s="73">
        <f t="shared" si="1"/>
        <v>42198</v>
      </c>
      <c r="C7011" s="74">
        <f>IF(NewCustomer="Yes", IF(COUNTIF($I$2:$I$11,B7011)&gt;0,0,WEEKDAY(B7011,2)),IF(COUNTIF($I$2:$I$21,B7011)&gt;0,0,WEEKDAY(B7011,2)))</f>
        <v>1</v>
      </c>
      <c r="D7011" s="74">
        <f t="shared" si="2"/>
        <v>1</v>
      </c>
      <c r="E7011" s="12">
        <f>IFERROR(VLOOKUP(A7011,'IDAR Meter Data'!$A:$B,2,1),"")</f>
        <v>183</v>
      </c>
      <c r="F7011" s="75">
        <f>IF(CECCZ="CZ03",'Outside Temp'!B7011,IF(CECCZ="CZ04",'Outside Temp'!B7012,IF(CECCZ="CZ12",'Outside Temp'!B7013, IF(CECCZ="CZ13",'Outside Temp'!B7014))))</f>
        <v>63.45714286</v>
      </c>
      <c r="G7011" s="12">
        <f t="shared" si="3"/>
        <v>1</v>
      </c>
    </row>
    <row r="7012" ht="15.75" customHeight="1">
      <c r="A7012" s="13">
        <v>42198.0625</v>
      </c>
      <c r="B7012" s="73">
        <f t="shared" si="1"/>
        <v>42198</v>
      </c>
      <c r="C7012" s="74">
        <f>IF(NewCustomer="Yes", IF(COUNTIF($I$2:$I$11,B7012)&gt;0,0,WEEKDAY(B7012,2)),IF(COUNTIF($I$2:$I$21,B7012)&gt;0,0,WEEKDAY(B7012,2)))</f>
        <v>1</v>
      </c>
      <c r="D7012" s="74">
        <f t="shared" si="2"/>
        <v>1</v>
      </c>
      <c r="E7012" s="12">
        <f>IFERROR(VLOOKUP(A7012,'IDAR Meter Data'!$A:$B,2,1),"")</f>
        <v>168</v>
      </c>
      <c r="F7012" s="75">
        <f>IF(CECCZ="CZ03",'Outside Temp'!B7012,IF(CECCZ="CZ04",'Outside Temp'!B7013,IF(CECCZ="CZ12",'Outside Temp'!B7014, IF(CECCZ="CZ13",'Outside Temp'!B7015))))</f>
        <v>63.02857143</v>
      </c>
      <c r="G7012" s="12">
        <f t="shared" si="3"/>
        <v>1</v>
      </c>
    </row>
    <row r="7013" ht="15.75" customHeight="1">
      <c r="A7013" s="13">
        <v>42198.072916666664</v>
      </c>
      <c r="B7013" s="73">
        <f t="shared" si="1"/>
        <v>42198</v>
      </c>
      <c r="C7013" s="74">
        <f>IF(NewCustomer="Yes", IF(COUNTIF($I$2:$I$11,B7013)&gt;0,0,WEEKDAY(B7013,2)),IF(COUNTIF($I$2:$I$21,B7013)&gt;0,0,WEEKDAY(B7013,2)))</f>
        <v>1</v>
      </c>
      <c r="D7013" s="74">
        <f t="shared" si="2"/>
        <v>1</v>
      </c>
      <c r="E7013" s="12">
        <f>IFERROR(VLOOKUP(A7013,'IDAR Meter Data'!$A:$B,2,1),"")</f>
        <v>167</v>
      </c>
      <c r="F7013" s="75">
        <f>IF(CECCZ="CZ03",'Outside Temp'!B7013,IF(CECCZ="CZ04",'Outside Temp'!B7014,IF(CECCZ="CZ12",'Outside Temp'!B7015, IF(CECCZ="CZ13",'Outside Temp'!B7016))))</f>
        <v>63.56</v>
      </c>
      <c r="G7013" s="12">
        <f t="shared" si="3"/>
        <v>1</v>
      </c>
    </row>
    <row r="7014" ht="15.75" customHeight="1">
      <c r="A7014" s="13">
        <v>42198.083333333336</v>
      </c>
      <c r="B7014" s="73">
        <f t="shared" si="1"/>
        <v>42198</v>
      </c>
      <c r="C7014" s="74">
        <f>IF(NewCustomer="Yes", IF(COUNTIF($I$2:$I$11,B7014)&gt;0,0,WEEKDAY(B7014,2)),IF(COUNTIF($I$2:$I$21,B7014)&gt;0,0,WEEKDAY(B7014,2)))</f>
        <v>1</v>
      </c>
      <c r="D7014" s="74">
        <f t="shared" si="2"/>
        <v>2</v>
      </c>
      <c r="E7014" s="12">
        <f>IFERROR(VLOOKUP(A7014,'IDAR Meter Data'!$A:$B,2,1),"")</f>
        <v>166</v>
      </c>
      <c r="F7014" s="75">
        <f>IF(CECCZ="CZ03",'Outside Temp'!B7014,IF(CECCZ="CZ04",'Outside Temp'!B7015,IF(CECCZ="CZ12",'Outside Temp'!B7016, IF(CECCZ="CZ13",'Outside Temp'!B7017))))</f>
        <v>63.93333333</v>
      </c>
      <c r="G7014" s="12">
        <f t="shared" si="3"/>
        <v>1</v>
      </c>
    </row>
    <row r="7015" ht="15.75" customHeight="1">
      <c r="A7015" s="13">
        <v>42198.09375</v>
      </c>
      <c r="B7015" s="73">
        <f t="shared" si="1"/>
        <v>42198</v>
      </c>
      <c r="C7015" s="74">
        <f>IF(NewCustomer="Yes", IF(COUNTIF($I$2:$I$11,B7015)&gt;0,0,WEEKDAY(B7015,2)),IF(COUNTIF($I$2:$I$21,B7015)&gt;0,0,WEEKDAY(B7015,2)))</f>
        <v>1</v>
      </c>
      <c r="D7015" s="74">
        <f t="shared" si="2"/>
        <v>2</v>
      </c>
      <c r="E7015" s="12">
        <f>IFERROR(VLOOKUP(A7015,'IDAR Meter Data'!$A:$B,2,1),"")</f>
        <v>168</v>
      </c>
      <c r="F7015" s="75">
        <f>IF(CECCZ="CZ03",'Outside Temp'!B7015,IF(CECCZ="CZ04",'Outside Temp'!B7016,IF(CECCZ="CZ12",'Outside Temp'!B7017, IF(CECCZ="CZ13",'Outside Temp'!B7018))))</f>
        <v>63.68333333</v>
      </c>
      <c r="G7015" s="12">
        <f t="shared" si="3"/>
        <v>1</v>
      </c>
    </row>
    <row r="7016" ht="15.75" customHeight="1">
      <c r="A7016" s="13">
        <v>42198.104166666664</v>
      </c>
      <c r="B7016" s="73">
        <f t="shared" si="1"/>
        <v>42198</v>
      </c>
      <c r="C7016" s="74">
        <f>IF(NewCustomer="Yes", IF(COUNTIF($I$2:$I$11,B7016)&gt;0,0,WEEKDAY(B7016,2)),IF(COUNTIF($I$2:$I$21,B7016)&gt;0,0,WEEKDAY(B7016,2)))</f>
        <v>1</v>
      </c>
      <c r="D7016" s="74">
        <f t="shared" si="2"/>
        <v>2</v>
      </c>
      <c r="E7016" s="12">
        <f>IFERROR(VLOOKUP(A7016,'IDAR Meter Data'!$A:$B,2,1),"")</f>
        <v>175</v>
      </c>
      <c r="F7016" s="75">
        <f>IF(CECCZ="CZ03",'Outside Temp'!B7016,IF(CECCZ="CZ04",'Outside Temp'!B7017,IF(CECCZ="CZ12",'Outside Temp'!B7018, IF(CECCZ="CZ13",'Outside Temp'!B7019))))</f>
        <v>63.43333333</v>
      </c>
      <c r="G7016" s="12">
        <f t="shared" si="3"/>
        <v>1</v>
      </c>
    </row>
    <row r="7017" ht="15.75" customHeight="1">
      <c r="A7017" s="13">
        <v>42198.114583333336</v>
      </c>
      <c r="B7017" s="73">
        <f t="shared" si="1"/>
        <v>42198</v>
      </c>
      <c r="C7017" s="74">
        <f>IF(NewCustomer="Yes", IF(COUNTIF($I$2:$I$11,B7017)&gt;0,0,WEEKDAY(B7017,2)),IF(COUNTIF($I$2:$I$21,B7017)&gt;0,0,WEEKDAY(B7017,2)))</f>
        <v>1</v>
      </c>
      <c r="D7017" s="74">
        <f t="shared" si="2"/>
        <v>2</v>
      </c>
      <c r="E7017" s="12">
        <f>IFERROR(VLOOKUP(A7017,'IDAR Meter Data'!$A:$B,2,1),"")</f>
        <v>164</v>
      </c>
      <c r="F7017" s="75">
        <f>IF(CECCZ="CZ03",'Outside Temp'!B7017,IF(CECCZ="CZ04",'Outside Temp'!B7018,IF(CECCZ="CZ12",'Outside Temp'!B7019, IF(CECCZ="CZ13",'Outside Temp'!B7020))))</f>
        <v>63.18333333</v>
      </c>
      <c r="G7017" s="12">
        <f t="shared" si="3"/>
        <v>1</v>
      </c>
    </row>
    <row r="7018" ht="15.75" customHeight="1">
      <c r="A7018" s="13">
        <v>42198.125</v>
      </c>
      <c r="B7018" s="73">
        <f t="shared" si="1"/>
        <v>42198</v>
      </c>
      <c r="C7018" s="74">
        <f>IF(NewCustomer="Yes", IF(COUNTIF($I$2:$I$11,B7018)&gt;0,0,WEEKDAY(B7018,2)),IF(COUNTIF($I$2:$I$21,B7018)&gt;0,0,WEEKDAY(B7018,2)))</f>
        <v>1</v>
      </c>
      <c r="D7018" s="74">
        <f t="shared" si="2"/>
        <v>3</v>
      </c>
      <c r="E7018" s="12">
        <f>IFERROR(VLOOKUP(A7018,'IDAR Meter Data'!$A:$B,2,1),"")</f>
        <v>157</v>
      </c>
      <c r="F7018" s="75">
        <f>IF(CECCZ="CZ03",'Outside Temp'!B7018,IF(CECCZ="CZ04",'Outside Temp'!B7019,IF(CECCZ="CZ12",'Outside Temp'!B7020, IF(CECCZ="CZ13",'Outside Temp'!B7021))))</f>
        <v>63</v>
      </c>
      <c r="G7018" s="12">
        <f t="shared" si="3"/>
        <v>1</v>
      </c>
    </row>
    <row r="7019" ht="15.75" customHeight="1">
      <c r="A7019" s="13">
        <v>42198.135416666664</v>
      </c>
      <c r="B7019" s="73">
        <f t="shared" si="1"/>
        <v>42198</v>
      </c>
      <c r="C7019" s="74">
        <f>IF(NewCustomer="Yes", IF(COUNTIF($I$2:$I$11,B7019)&gt;0,0,WEEKDAY(B7019,2)),IF(COUNTIF($I$2:$I$21,B7019)&gt;0,0,WEEKDAY(B7019,2)))</f>
        <v>1</v>
      </c>
      <c r="D7019" s="74">
        <f t="shared" si="2"/>
        <v>3</v>
      </c>
      <c r="E7019" s="12">
        <f>IFERROR(VLOOKUP(A7019,'IDAR Meter Data'!$A:$B,2,1),"")</f>
        <v>158</v>
      </c>
      <c r="F7019" s="75">
        <f>IF(CECCZ="CZ03",'Outside Temp'!B7019,IF(CECCZ="CZ04",'Outside Temp'!B7020,IF(CECCZ="CZ12",'Outside Temp'!B7021, IF(CECCZ="CZ13",'Outside Temp'!B7022))))</f>
        <v>63</v>
      </c>
      <c r="G7019" s="12">
        <f t="shared" si="3"/>
        <v>1</v>
      </c>
    </row>
    <row r="7020" ht="15.75" customHeight="1">
      <c r="A7020" s="13">
        <v>42198.145833333336</v>
      </c>
      <c r="B7020" s="73">
        <f t="shared" si="1"/>
        <v>42198</v>
      </c>
      <c r="C7020" s="74">
        <f>IF(NewCustomer="Yes", IF(COUNTIF($I$2:$I$11,B7020)&gt;0,0,WEEKDAY(B7020,2)),IF(COUNTIF($I$2:$I$21,B7020)&gt;0,0,WEEKDAY(B7020,2)))</f>
        <v>1</v>
      </c>
      <c r="D7020" s="74">
        <f t="shared" si="2"/>
        <v>3</v>
      </c>
      <c r="E7020" s="12">
        <f>IFERROR(VLOOKUP(A7020,'IDAR Meter Data'!$A:$B,2,1),"")</f>
        <v>169</v>
      </c>
      <c r="F7020" s="75">
        <f>IF(CECCZ="CZ03",'Outside Temp'!B7020,IF(CECCZ="CZ04",'Outside Temp'!B7021,IF(CECCZ="CZ12",'Outside Temp'!B7022, IF(CECCZ="CZ13",'Outside Temp'!B7023))))</f>
        <v>63</v>
      </c>
      <c r="G7020" s="12">
        <f t="shared" si="3"/>
        <v>1</v>
      </c>
    </row>
    <row r="7021" ht="15.75" customHeight="1">
      <c r="A7021" s="13">
        <v>42198.15625</v>
      </c>
      <c r="B7021" s="73">
        <f t="shared" si="1"/>
        <v>42198</v>
      </c>
      <c r="C7021" s="74">
        <f>IF(NewCustomer="Yes", IF(COUNTIF($I$2:$I$11,B7021)&gt;0,0,WEEKDAY(B7021,2)),IF(COUNTIF($I$2:$I$21,B7021)&gt;0,0,WEEKDAY(B7021,2)))</f>
        <v>1</v>
      </c>
      <c r="D7021" s="74">
        <f t="shared" si="2"/>
        <v>3</v>
      </c>
      <c r="E7021" s="12">
        <f>IFERROR(VLOOKUP(A7021,'IDAR Meter Data'!$A:$B,2,1),"")</f>
        <v>163</v>
      </c>
      <c r="F7021" s="75">
        <f>IF(CECCZ="CZ03",'Outside Temp'!B7021,IF(CECCZ="CZ04",'Outside Temp'!B7022,IF(CECCZ="CZ12",'Outside Temp'!B7023, IF(CECCZ="CZ13",'Outside Temp'!B7024))))</f>
        <v>63</v>
      </c>
      <c r="G7021" s="12">
        <f t="shared" si="3"/>
        <v>1</v>
      </c>
    </row>
    <row r="7022" ht="15.75" customHeight="1">
      <c r="A7022" s="13">
        <v>42198.166666666664</v>
      </c>
      <c r="B7022" s="73">
        <f t="shared" si="1"/>
        <v>42198</v>
      </c>
      <c r="C7022" s="74">
        <f>IF(NewCustomer="Yes", IF(COUNTIF($I$2:$I$11,B7022)&gt;0,0,WEEKDAY(B7022,2)),IF(COUNTIF($I$2:$I$21,B7022)&gt;0,0,WEEKDAY(B7022,2)))</f>
        <v>1</v>
      </c>
      <c r="D7022" s="74">
        <f t="shared" si="2"/>
        <v>4</v>
      </c>
      <c r="E7022" s="12">
        <f>IFERROR(VLOOKUP(A7022,'IDAR Meter Data'!$A:$B,2,1),"")</f>
        <v>163</v>
      </c>
      <c r="F7022" s="75">
        <f>IF(CECCZ="CZ03",'Outside Temp'!B7022,IF(CECCZ="CZ04",'Outside Temp'!B7023,IF(CECCZ="CZ12",'Outside Temp'!B7024, IF(CECCZ="CZ13",'Outside Temp'!B7025))))</f>
        <v>63</v>
      </c>
      <c r="G7022" s="12">
        <f t="shared" si="3"/>
        <v>1</v>
      </c>
    </row>
    <row r="7023" ht="15.75" customHeight="1">
      <c r="A7023" s="13">
        <v>42198.177083333336</v>
      </c>
      <c r="B7023" s="73">
        <f t="shared" si="1"/>
        <v>42198</v>
      </c>
      <c r="C7023" s="74">
        <f>IF(NewCustomer="Yes", IF(COUNTIF($I$2:$I$11,B7023)&gt;0,0,WEEKDAY(B7023,2)),IF(COUNTIF($I$2:$I$21,B7023)&gt;0,0,WEEKDAY(B7023,2)))</f>
        <v>1</v>
      </c>
      <c r="D7023" s="74">
        <f t="shared" si="2"/>
        <v>4</v>
      </c>
      <c r="E7023" s="12">
        <f>IFERROR(VLOOKUP(A7023,'IDAR Meter Data'!$A:$B,2,1),"")</f>
        <v>157</v>
      </c>
      <c r="F7023" s="75">
        <f>IF(CECCZ="CZ03",'Outside Temp'!B7023,IF(CECCZ="CZ04",'Outside Temp'!B7024,IF(CECCZ="CZ12",'Outside Temp'!B7025, IF(CECCZ="CZ13",'Outside Temp'!B7026))))</f>
        <v>63</v>
      </c>
      <c r="G7023" s="12">
        <f t="shared" si="3"/>
        <v>1</v>
      </c>
    </row>
    <row r="7024" ht="15.75" customHeight="1">
      <c r="A7024" s="13">
        <v>42198.1875</v>
      </c>
      <c r="B7024" s="73">
        <f t="shared" si="1"/>
        <v>42198</v>
      </c>
      <c r="C7024" s="74">
        <f>IF(NewCustomer="Yes", IF(COUNTIF($I$2:$I$11,B7024)&gt;0,0,WEEKDAY(B7024,2)),IF(COUNTIF($I$2:$I$21,B7024)&gt;0,0,WEEKDAY(B7024,2)))</f>
        <v>1</v>
      </c>
      <c r="D7024" s="74">
        <f t="shared" si="2"/>
        <v>4</v>
      </c>
      <c r="E7024" s="12">
        <f>IFERROR(VLOOKUP(A7024,'IDAR Meter Data'!$A:$B,2,1),"")</f>
        <v>156</v>
      </c>
      <c r="F7024" s="75">
        <f>IF(CECCZ="CZ03",'Outside Temp'!B7024,IF(CECCZ="CZ04",'Outside Temp'!B7025,IF(CECCZ="CZ12",'Outside Temp'!B7026, IF(CECCZ="CZ13",'Outside Temp'!B7027))))</f>
        <v>63</v>
      </c>
      <c r="G7024" s="12">
        <f t="shared" si="3"/>
        <v>1</v>
      </c>
    </row>
    <row r="7025" ht="15.75" customHeight="1">
      <c r="A7025" s="13">
        <v>42198.197916666664</v>
      </c>
      <c r="B7025" s="73">
        <f t="shared" si="1"/>
        <v>42198</v>
      </c>
      <c r="C7025" s="74">
        <f>IF(NewCustomer="Yes", IF(COUNTIF($I$2:$I$11,B7025)&gt;0,0,WEEKDAY(B7025,2)),IF(COUNTIF($I$2:$I$21,B7025)&gt;0,0,WEEKDAY(B7025,2)))</f>
        <v>1</v>
      </c>
      <c r="D7025" s="74">
        <f t="shared" si="2"/>
        <v>4</v>
      </c>
      <c r="E7025" s="12">
        <f>IFERROR(VLOOKUP(A7025,'IDAR Meter Data'!$A:$B,2,1),"")</f>
        <v>163</v>
      </c>
      <c r="F7025" s="75">
        <f>IF(CECCZ="CZ03",'Outside Temp'!B7025,IF(CECCZ="CZ04",'Outside Temp'!B7026,IF(CECCZ="CZ12",'Outside Temp'!B7027, IF(CECCZ="CZ13",'Outside Temp'!B7028))))</f>
        <v>63</v>
      </c>
      <c r="G7025" s="12">
        <f t="shared" si="3"/>
        <v>1</v>
      </c>
    </row>
    <row r="7026" ht="15.75" customHeight="1">
      <c r="A7026" s="13">
        <v>42198.208333333336</v>
      </c>
      <c r="B7026" s="73">
        <f t="shared" si="1"/>
        <v>42198</v>
      </c>
      <c r="C7026" s="74">
        <f>IF(NewCustomer="Yes", IF(COUNTIF($I$2:$I$11,B7026)&gt;0,0,WEEKDAY(B7026,2)),IF(COUNTIF($I$2:$I$21,B7026)&gt;0,0,WEEKDAY(B7026,2)))</f>
        <v>1</v>
      </c>
      <c r="D7026" s="74">
        <f t="shared" si="2"/>
        <v>5</v>
      </c>
      <c r="E7026" s="12">
        <f>IFERROR(VLOOKUP(A7026,'IDAR Meter Data'!$A:$B,2,1),"")</f>
        <v>170</v>
      </c>
      <c r="F7026" s="75">
        <f>IF(CECCZ="CZ03",'Outside Temp'!B7026,IF(CECCZ="CZ04",'Outside Temp'!B7027,IF(CECCZ="CZ12",'Outside Temp'!B7028, IF(CECCZ="CZ13",'Outside Temp'!B7029))))</f>
        <v>63</v>
      </c>
      <c r="G7026" s="12">
        <f t="shared" si="3"/>
        <v>1</v>
      </c>
    </row>
    <row r="7027" ht="15.75" customHeight="1">
      <c r="A7027" s="13">
        <v>42198.21875</v>
      </c>
      <c r="B7027" s="73">
        <f t="shared" si="1"/>
        <v>42198</v>
      </c>
      <c r="C7027" s="74">
        <f>IF(NewCustomer="Yes", IF(COUNTIF($I$2:$I$11,B7027)&gt;0,0,WEEKDAY(B7027,2)),IF(COUNTIF($I$2:$I$21,B7027)&gt;0,0,WEEKDAY(B7027,2)))</f>
        <v>1</v>
      </c>
      <c r="D7027" s="74">
        <f t="shared" si="2"/>
        <v>5</v>
      </c>
      <c r="E7027" s="12">
        <f>IFERROR(VLOOKUP(A7027,'IDAR Meter Data'!$A:$B,2,1),"")</f>
        <v>158</v>
      </c>
      <c r="F7027" s="75">
        <f>IF(CECCZ="CZ03",'Outside Temp'!B7027,IF(CECCZ="CZ04",'Outside Temp'!B7028,IF(CECCZ="CZ12",'Outside Temp'!B7029, IF(CECCZ="CZ13",'Outside Temp'!B7030))))</f>
        <v>63</v>
      </c>
      <c r="G7027" s="12">
        <f t="shared" si="3"/>
        <v>1</v>
      </c>
    </row>
    <row r="7028" ht="15.75" customHeight="1">
      <c r="A7028" s="13">
        <v>42198.229166666664</v>
      </c>
      <c r="B7028" s="73">
        <f t="shared" si="1"/>
        <v>42198</v>
      </c>
      <c r="C7028" s="74">
        <f>IF(NewCustomer="Yes", IF(COUNTIF($I$2:$I$11,B7028)&gt;0,0,WEEKDAY(B7028,2)),IF(COUNTIF($I$2:$I$21,B7028)&gt;0,0,WEEKDAY(B7028,2)))</f>
        <v>1</v>
      </c>
      <c r="D7028" s="74">
        <f t="shared" si="2"/>
        <v>5</v>
      </c>
      <c r="E7028" s="12">
        <f>IFERROR(VLOOKUP(A7028,'IDAR Meter Data'!$A:$B,2,1),"")</f>
        <v>159</v>
      </c>
      <c r="F7028" s="75">
        <f>IF(CECCZ="CZ03",'Outside Temp'!B7028,IF(CECCZ="CZ04",'Outside Temp'!B7029,IF(CECCZ="CZ12",'Outside Temp'!B7030, IF(CECCZ="CZ13",'Outside Temp'!B7031))))</f>
        <v>63</v>
      </c>
      <c r="G7028" s="12">
        <f t="shared" si="3"/>
        <v>1</v>
      </c>
    </row>
    <row r="7029" ht="15.75" customHeight="1">
      <c r="A7029" s="13">
        <v>42198.239583333336</v>
      </c>
      <c r="B7029" s="73">
        <f t="shared" si="1"/>
        <v>42198</v>
      </c>
      <c r="C7029" s="74">
        <f>IF(NewCustomer="Yes", IF(COUNTIF($I$2:$I$11,B7029)&gt;0,0,WEEKDAY(B7029,2)),IF(COUNTIF($I$2:$I$21,B7029)&gt;0,0,WEEKDAY(B7029,2)))</f>
        <v>1</v>
      </c>
      <c r="D7029" s="74">
        <f t="shared" si="2"/>
        <v>5</v>
      </c>
      <c r="E7029" s="12">
        <f>IFERROR(VLOOKUP(A7029,'IDAR Meter Data'!$A:$B,2,1),"")</f>
        <v>162</v>
      </c>
      <c r="F7029" s="75">
        <f>IF(CECCZ="CZ03",'Outside Temp'!B7029,IF(CECCZ="CZ04",'Outside Temp'!B7030,IF(CECCZ="CZ12",'Outside Temp'!B7031, IF(CECCZ="CZ13",'Outside Temp'!B7032))))</f>
        <v>63</v>
      </c>
      <c r="G7029" s="12">
        <f t="shared" si="3"/>
        <v>1</v>
      </c>
    </row>
    <row r="7030" ht="15.75" customHeight="1">
      <c r="A7030" s="13">
        <v>42198.25</v>
      </c>
      <c r="B7030" s="73">
        <f t="shared" si="1"/>
        <v>42198</v>
      </c>
      <c r="C7030" s="74">
        <f>IF(NewCustomer="Yes", IF(COUNTIF($I$2:$I$11,B7030)&gt;0,0,WEEKDAY(B7030,2)),IF(COUNTIF($I$2:$I$21,B7030)&gt;0,0,WEEKDAY(B7030,2)))</f>
        <v>1</v>
      </c>
      <c r="D7030" s="74">
        <f t="shared" si="2"/>
        <v>6</v>
      </c>
      <c r="E7030" s="12">
        <f>IFERROR(VLOOKUP(A7030,'IDAR Meter Data'!$A:$B,2,1),"")</f>
        <v>163</v>
      </c>
      <c r="F7030" s="75">
        <f>IF(CECCZ="CZ03",'Outside Temp'!B7030,IF(CECCZ="CZ04",'Outside Temp'!B7031,IF(CECCZ="CZ12",'Outside Temp'!B7032, IF(CECCZ="CZ13",'Outside Temp'!B7033))))</f>
        <v>63</v>
      </c>
      <c r="G7030" s="12">
        <f t="shared" si="3"/>
        <v>1</v>
      </c>
    </row>
    <row r="7031" ht="15.75" customHeight="1">
      <c r="A7031" s="13">
        <v>42198.260416666664</v>
      </c>
      <c r="B7031" s="73">
        <f t="shared" si="1"/>
        <v>42198</v>
      </c>
      <c r="C7031" s="74">
        <f>IF(NewCustomer="Yes", IF(COUNTIF($I$2:$I$11,B7031)&gt;0,0,WEEKDAY(B7031,2)),IF(COUNTIF($I$2:$I$21,B7031)&gt;0,0,WEEKDAY(B7031,2)))</f>
        <v>1</v>
      </c>
      <c r="D7031" s="74">
        <f t="shared" si="2"/>
        <v>6</v>
      </c>
      <c r="E7031" s="12">
        <f>IFERROR(VLOOKUP(A7031,'IDAR Meter Data'!$A:$B,2,1),"")</f>
        <v>158</v>
      </c>
      <c r="F7031" s="75">
        <f>IF(CECCZ="CZ03",'Outside Temp'!B7031,IF(CECCZ="CZ04",'Outside Temp'!B7032,IF(CECCZ="CZ12",'Outside Temp'!B7033, IF(CECCZ="CZ13",'Outside Temp'!B7034))))</f>
        <v>63</v>
      </c>
      <c r="G7031" s="12">
        <f t="shared" si="3"/>
        <v>1</v>
      </c>
    </row>
    <row r="7032" ht="15.75" customHeight="1">
      <c r="A7032" s="13">
        <v>42198.270833333336</v>
      </c>
      <c r="B7032" s="73">
        <f t="shared" si="1"/>
        <v>42198</v>
      </c>
      <c r="C7032" s="74">
        <f>IF(NewCustomer="Yes", IF(COUNTIF($I$2:$I$11,B7032)&gt;0,0,WEEKDAY(B7032,2)),IF(COUNTIF($I$2:$I$21,B7032)&gt;0,0,WEEKDAY(B7032,2)))</f>
        <v>1</v>
      </c>
      <c r="D7032" s="74">
        <f t="shared" si="2"/>
        <v>6</v>
      </c>
      <c r="E7032" s="12">
        <f>IFERROR(VLOOKUP(A7032,'IDAR Meter Data'!$A:$B,2,1),"")</f>
        <v>154</v>
      </c>
      <c r="F7032" s="75">
        <f>IF(CECCZ="CZ03",'Outside Temp'!B7032,IF(CECCZ="CZ04",'Outside Temp'!B7033,IF(CECCZ="CZ12",'Outside Temp'!B7034, IF(CECCZ="CZ13",'Outside Temp'!B7035))))</f>
        <v>63</v>
      </c>
      <c r="G7032" s="12">
        <f t="shared" si="3"/>
        <v>1</v>
      </c>
    </row>
    <row r="7033" ht="15.75" customHeight="1">
      <c r="A7033" s="13">
        <v>42198.28125</v>
      </c>
      <c r="B7033" s="73">
        <f t="shared" si="1"/>
        <v>42198</v>
      </c>
      <c r="C7033" s="74">
        <f>IF(NewCustomer="Yes", IF(COUNTIF($I$2:$I$11,B7033)&gt;0,0,WEEKDAY(B7033,2)),IF(COUNTIF($I$2:$I$21,B7033)&gt;0,0,WEEKDAY(B7033,2)))</f>
        <v>1</v>
      </c>
      <c r="D7033" s="74">
        <f t="shared" si="2"/>
        <v>6</v>
      </c>
      <c r="E7033" s="12">
        <f>IFERROR(VLOOKUP(A7033,'IDAR Meter Data'!$A:$B,2,1),"")</f>
        <v>153</v>
      </c>
      <c r="F7033" s="75">
        <f>IF(CECCZ="CZ03",'Outside Temp'!B7033,IF(CECCZ="CZ04",'Outside Temp'!B7034,IF(CECCZ="CZ12",'Outside Temp'!B7035, IF(CECCZ="CZ13",'Outside Temp'!B7036))))</f>
        <v>63</v>
      </c>
      <c r="G7033" s="12">
        <f t="shared" si="3"/>
        <v>1</v>
      </c>
    </row>
    <row r="7034" ht="15.75" customHeight="1">
      <c r="A7034" s="13">
        <v>42198.291666666664</v>
      </c>
      <c r="B7034" s="73">
        <f t="shared" si="1"/>
        <v>42198</v>
      </c>
      <c r="C7034" s="74">
        <f>IF(NewCustomer="Yes", IF(COUNTIF($I$2:$I$11,B7034)&gt;0,0,WEEKDAY(B7034,2)),IF(COUNTIF($I$2:$I$21,B7034)&gt;0,0,WEEKDAY(B7034,2)))</f>
        <v>1</v>
      </c>
      <c r="D7034" s="74">
        <f t="shared" si="2"/>
        <v>7</v>
      </c>
      <c r="E7034" s="12">
        <f>IFERROR(VLOOKUP(A7034,'IDAR Meter Data'!$A:$B,2,1),"")</f>
        <v>166</v>
      </c>
      <c r="F7034" s="75">
        <f>IF(CECCZ="CZ03",'Outside Temp'!B7034,IF(CECCZ="CZ04",'Outside Temp'!B7035,IF(CECCZ="CZ12",'Outside Temp'!B7036, IF(CECCZ="CZ13",'Outside Temp'!B7037))))</f>
        <v>63.06666667</v>
      </c>
      <c r="G7034" s="12">
        <f t="shared" si="3"/>
        <v>1</v>
      </c>
    </row>
    <row r="7035" ht="15.75" customHeight="1">
      <c r="A7035" s="13">
        <v>42198.302083333336</v>
      </c>
      <c r="B7035" s="73">
        <f t="shared" si="1"/>
        <v>42198</v>
      </c>
      <c r="C7035" s="74">
        <f>IF(NewCustomer="Yes", IF(COUNTIF($I$2:$I$11,B7035)&gt;0,0,WEEKDAY(B7035,2)),IF(COUNTIF($I$2:$I$21,B7035)&gt;0,0,WEEKDAY(B7035,2)))</f>
        <v>1</v>
      </c>
      <c r="D7035" s="74">
        <f t="shared" si="2"/>
        <v>7</v>
      </c>
      <c r="E7035" s="12">
        <f>IFERROR(VLOOKUP(A7035,'IDAR Meter Data'!$A:$B,2,1),"")</f>
        <v>191</v>
      </c>
      <c r="F7035" s="75">
        <f>IF(CECCZ="CZ03",'Outside Temp'!B7035,IF(CECCZ="CZ04",'Outside Temp'!B7036,IF(CECCZ="CZ12",'Outside Temp'!B7037, IF(CECCZ="CZ13",'Outside Temp'!B7038))))</f>
        <v>63.31666667</v>
      </c>
      <c r="G7035" s="12">
        <f t="shared" si="3"/>
        <v>1</v>
      </c>
    </row>
    <row r="7036" ht="15.75" customHeight="1">
      <c r="A7036" s="13">
        <v>42198.3125</v>
      </c>
      <c r="B7036" s="73">
        <f t="shared" si="1"/>
        <v>42198</v>
      </c>
      <c r="C7036" s="74">
        <f>IF(NewCustomer="Yes", IF(COUNTIF($I$2:$I$11,B7036)&gt;0,0,WEEKDAY(B7036,2)),IF(COUNTIF($I$2:$I$21,B7036)&gt;0,0,WEEKDAY(B7036,2)))</f>
        <v>1</v>
      </c>
      <c r="D7036" s="74">
        <f t="shared" si="2"/>
        <v>7</v>
      </c>
      <c r="E7036" s="12">
        <f>IFERROR(VLOOKUP(A7036,'IDAR Meter Data'!$A:$B,2,1),"")</f>
        <v>172</v>
      </c>
      <c r="F7036" s="75">
        <f>IF(CECCZ="CZ03",'Outside Temp'!B7036,IF(CECCZ="CZ04",'Outside Temp'!B7037,IF(CECCZ="CZ12",'Outside Temp'!B7038, IF(CECCZ="CZ13",'Outside Temp'!B7039))))</f>
        <v>63.56666667</v>
      </c>
      <c r="G7036" s="12">
        <f t="shared" si="3"/>
        <v>1</v>
      </c>
    </row>
    <row r="7037" ht="15.75" customHeight="1">
      <c r="A7037" s="13">
        <v>42198.322916666664</v>
      </c>
      <c r="B7037" s="73">
        <f t="shared" si="1"/>
        <v>42198</v>
      </c>
      <c r="C7037" s="74">
        <f>IF(NewCustomer="Yes", IF(COUNTIF($I$2:$I$11,B7037)&gt;0,0,WEEKDAY(B7037,2)),IF(COUNTIF($I$2:$I$21,B7037)&gt;0,0,WEEKDAY(B7037,2)))</f>
        <v>1</v>
      </c>
      <c r="D7037" s="74">
        <f t="shared" si="2"/>
        <v>7</v>
      </c>
      <c r="E7037" s="12">
        <f>IFERROR(VLOOKUP(A7037,'IDAR Meter Data'!$A:$B,2,1),"")</f>
        <v>171</v>
      </c>
      <c r="F7037" s="75">
        <f>IF(CECCZ="CZ03",'Outside Temp'!B7037,IF(CECCZ="CZ04",'Outside Temp'!B7038,IF(CECCZ="CZ12",'Outside Temp'!B7039, IF(CECCZ="CZ13",'Outside Temp'!B7040))))</f>
        <v>63.81666667</v>
      </c>
      <c r="G7037" s="12">
        <f t="shared" si="3"/>
        <v>1</v>
      </c>
    </row>
    <row r="7038" ht="15.75" customHeight="1">
      <c r="A7038" s="13">
        <v>42198.333333333336</v>
      </c>
      <c r="B7038" s="73">
        <f t="shared" si="1"/>
        <v>42198</v>
      </c>
      <c r="C7038" s="74">
        <f>IF(NewCustomer="Yes", IF(COUNTIF($I$2:$I$11,B7038)&gt;0,0,WEEKDAY(B7038,2)),IF(COUNTIF($I$2:$I$21,B7038)&gt;0,0,WEEKDAY(B7038,2)))</f>
        <v>1</v>
      </c>
      <c r="D7038" s="74">
        <f t="shared" si="2"/>
        <v>8</v>
      </c>
      <c r="E7038" s="12">
        <f>IFERROR(VLOOKUP(A7038,'IDAR Meter Data'!$A:$B,2,1),"")</f>
        <v>188</v>
      </c>
      <c r="F7038" s="75">
        <f>IF(CECCZ="CZ03",'Outside Temp'!B7038,IF(CECCZ="CZ04",'Outside Temp'!B7039,IF(CECCZ="CZ12",'Outside Temp'!B7040, IF(CECCZ="CZ13",'Outside Temp'!B7041))))</f>
        <v>64</v>
      </c>
      <c r="G7038" s="12">
        <f t="shared" si="3"/>
        <v>1</v>
      </c>
    </row>
    <row r="7039" ht="15.75" customHeight="1">
      <c r="A7039" s="13">
        <v>42198.34375</v>
      </c>
      <c r="B7039" s="73">
        <f t="shared" si="1"/>
        <v>42198</v>
      </c>
      <c r="C7039" s="74">
        <f>IF(NewCustomer="Yes", IF(COUNTIF($I$2:$I$11,B7039)&gt;0,0,WEEKDAY(B7039,2)),IF(COUNTIF($I$2:$I$21,B7039)&gt;0,0,WEEKDAY(B7039,2)))</f>
        <v>1</v>
      </c>
      <c r="D7039" s="74">
        <f t="shared" si="2"/>
        <v>8</v>
      </c>
      <c r="E7039" s="12">
        <f>IFERROR(VLOOKUP(A7039,'IDAR Meter Data'!$A:$B,2,1),"")</f>
        <v>195</v>
      </c>
      <c r="F7039" s="75">
        <f>IF(CECCZ="CZ03",'Outside Temp'!B7039,IF(CECCZ="CZ04",'Outside Temp'!B7040,IF(CECCZ="CZ12",'Outside Temp'!B7041, IF(CECCZ="CZ13",'Outside Temp'!B7042))))</f>
        <v>64</v>
      </c>
      <c r="G7039" s="12">
        <f t="shared" si="3"/>
        <v>1</v>
      </c>
    </row>
    <row r="7040" ht="15.75" customHeight="1">
      <c r="A7040" s="13">
        <v>42198.354166666664</v>
      </c>
      <c r="B7040" s="73">
        <f t="shared" si="1"/>
        <v>42198</v>
      </c>
      <c r="C7040" s="74">
        <f>IF(NewCustomer="Yes", IF(COUNTIF($I$2:$I$11,B7040)&gt;0,0,WEEKDAY(B7040,2)),IF(COUNTIF($I$2:$I$21,B7040)&gt;0,0,WEEKDAY(B7040,2)))</f>
        <v>1</v>
      </c>
      <c r="D7040" s="74">
        <f t="shared" si="2"/>
        <v>8</v>
      </c>
      <c r="E7040" s="12">
        <f>IFERROR(VLOOKUP(A7040,'IDAR Meter Data'!$A:$B,2,1),"")</f>
        <v>208</v>
      </c>
      <c r="F7040" s="75">
        <f>IF(CECCZ="CZ03",'Outside Temp'!B7040,IF(CECCZ="CZ04",'Outside Temp'!B7041,IF(CECCZ="CZ12",'Outside Temp'!B7042, IF(CECCZ="CZ13",'Outside Temp'!B7043))))</f>
        <v>64</v>
      </c>
      <c r="G7040" s="12">
        <f t="shared" si="3"/>
        <v>1</v>
      </c>
    </row>
    <row r="7041" ht="15.75" customHeight="1">
      <c r="A7041" s="13">
        <v>42198.364583333336</v>
      </c>
      <c r="B7041" s="73">
        <f t="shared" si="1"/>
        <v>42198</v>
      </c>
      <c r="C7041" s="74">
        <f>IF(NewCustomer="Yes", IF(COUNTIF($I$2:$I$11,B7041)&gt;0,0,WEEKDAY(B7041,2)),IF(COUNTIF($I$2:$I$21,B7041)&gt;0,0,WEEKDAY(B7041,2)))</f>
        <v>1</v>
      </c>
      <c r="D7041" s="74">
        <f t="shared" si="2"/>
        <v>8</v>
      </c>
      <c r="E7041" s="12">
        <f>IFERROR(VLOOKUP(A7041,'IDAR Meter Data'!$A:$B,2,1),"")</f>
        <v>197</v>
      </c>
      <c r="F7041" s="75">
        <f>IF(CECCZ="CZ03",'Outside Temp'!B7041,IF(CECCZ="CZ04",'Outside Temp'!B7042,IF(CECCZ="CZ12",'Outside Temp'!B7043, IF(CECCZ="CZ13",'Outside Temp'!B7044))))</f>
        <v>64</v>
      </c>
      <c r="G7041" s="12">
        <f t="shared" si="3"/>
        <v>1</v>
      </c>
    </row>
    <row r="7042" ht="15.75" customHeight="1">
      <c r="A7042" s="13">
        <v>42198.375</v>
      </c>
      <c r="B7042" s="73">
        <f t="shared" si="1"/>
        <v>42198</v>
      </c>
      <c r="C7042" s="74">
        <f>IF(NewCustomer="Yes", IF(COUNTIF($I$2:$I$11,B7042)&gt;0,0,WEEKDAY(B7042,2)),IF(COUNTIF($I$2:$I$21,B7042)&gt;0,0,WEEKDAY(B7042,2)))</f>
        <v>1</v>
      </c>
      <c r="D7042" s="74">
        <f t="shared" si="2"/>
        <v>9</v>
      </c>
      <c r="E7042" s="12">
        <f>IFERROR(VLOOKUP(A7042,'IDAR Meter Data'!$A:$B,2,1),"")</f>
        <v>207</v>
      </c>
      <c r="F7042" s="75">
        <f>IF(CECCZ="CZ03",'Outside Temp'!B7042,IF(CECCZ="CZ04",'Outside Temp'!B7043,IF(CECCZ="CZ12",'Outside Temp'!B7044, IF(CECCZ="CZ13",'Outside Temp'!B7045))))</f>
        <v>64.16326531</v>
      </c>
      <c r="G7042" s="12">
        <f t="shared" si="3"/>
        <v>1</v>
      </c>
    </row>
    <row r="7043" ht="15.75" customHeight="1">
      <c r="A7043" s="13">
        <v>42198.385416666664</v>
      </c>
      <c r="B7043" s="73">
        <f t="shared" si="1"/>
        <v>42198</v>
      </c>
      <c r="C7043" s="74">
        <f>IF(NewCustomer="Yes", IF(COUNTIF($I$2:$I$11,B7043)&gt;0,0,WEEKDAY(B7043,2)),IF(COUNTIF($I$2:$I$21,B7043)&gt;0,0,WEEKDAY(B7043,2)))</f>
        <v>1</v>
      </c>
      <c r="D7043" s="74">
        <f t="shared" si="2"/>
        <v>9</v>
      </c>
      <c r="E7043" s="12">
        <f>IFERROR(VLOOKUP(A7043,'IDAR Meter Data'!$A:$B,2,1),"")</f>
        <v>202</v>
      </c>
      <c r="F7043" s="75">
        <f>IF(CECCZ="CZ03",'Outside Temp'!B7043,IF(CECCZ="CZ04",'Outside Temp'!B7044,IF(CECCZ="CZ12",'Outside Temp'!B7045, IF(CECCZ="CZ13",'Outside Temp'!B7046))))</f>
        <v>64.7755102</v>
      </c>
      <c r="G7043" s="12">
        <f t="shared" si="3"/>
        <v>1</v>
      </c>
    </row>
    <row r="7044" ht="15.75" customHeight="1">
      <c r="A7044" s="13">
        <v>42198.395833333336</v>
      </c>
      <c r="B7044" s="73">
        <f t="shared" si="1"/>
        <v>42198</v>
      </c>
      <c r="C7044" s="74">
        <f>IF(NewCustomer="Yes", IF(COUNTIF($I$2:$I$11,B7044)&gt;0,0,WEEKDAY(B7044,2)),IF(COUNTIF($I$2:$I$21,B7044)&gt;0,0,WEEKDAY(B7044,2)))</f>
        <v>1</v>
      </c>
      <c r="D7044" s="74">
        <f t="shared" si="2"/>
        <v>9</v>
      </c>
      <c r="E7044" s="12">
        <f>IFERROR(VLOOKUP(A7044,'IDAR Meter Data'!$A:$B,2,1),"")</f>
        <v>215</v>
      </c>
      <c r="F7044" s="75">
        <f>IF(CECCZ="CZ03",'Outside Temp'!B7044,IF(CECCZ="CZ04",'Outside Temp'!B7045,IF(CECCZ="CZ12",'Outside Temp'!B7046, IF(CECCZ="CZ13",'Outside Temp'!B7047))))</f>
        <v>65.3877551</v>
      </c>
      <c r="G7044" s="12">
        <f t="shared" si="3"/>
        <v>2</v>
      </c>
    </row>
    <row r="7045" ht="15.75" customHeight="1">
      <c r="A7045" s="13">
        <v>42198.40625</v>
      </c>
      <c r="B7045" s="73">
        <f t="shared" si="1"/>
        <v>42198</v>
      </c>
      <c r="C7045" s="74">
        <f>IF(NewCustomer="Yes", IF(COUNTIF($I$2:$I$11,B7045)&gt;0,0,WEEKDAY(B7045,2)),IF(COUNTIF($I$2:$I$21,B7045)&gt;0,0,WEEKDAY(B7045,2)))</f>
        <v>1</v>
      </c>
      <c r="D7045" s="74">
        <f t="shared" si="2"/>
        <v>9</v>
      </c>
      <c r="E7045" s="12">
        <f>IFERROR(VLOOKUP(A7045,'IDAR Meter Data'!$A:$B,2,1),"")</f>
        <v>212</v>
      </c>
      <c r="F7045" s="75">
        <f>IF(CECCZ="CZ03",'Outside Temp'!B7045,IF(CECCZ="CZ04",'Outside Temp'!B7046,IF(CECCZ="CZ12",'Outside Temp'!B7047, IF(CECCZ="CZ13",'Outside Temp'!B7048))))</f>
        <v>66</v>
      </c>
      <c r="G7045" s="12">
        <f t="shared" si="3"/>
        <v>2</v>
      </c>
    </row>
    <row r="7046" ht="15.75" customHeight="1">
      <c r="A7046" s="13">
        <v>42198.416666666664</v>
      </c>
      <c r="B7046" s="73">
        <f t="shared" si="1"/>
        <v>42198</v>
      </c>
      <c r="C7046" s="74">
        <f>IF(NewCustomer="Yes", IF(COUNTIF($I$2:$I$11,B7046)&gt;0,0,WEEKDAY(B7046,2)),IF(COUNTIF($I$2:$I$21,B7046)&gt;0,0,WEEKDAY(B7046,2)))</f>
        <v>1</v>
      </c>
      <c r="D7046" s="74">
        <f t="shared" si="2"/>
        <v>10</v>
      </c>
      <c r="E7046" s="12">
        <f>IFERROR(VLOOKUP(A7046,'IDAR Meter Data'!$A:$B,2,1),"")</f>
        <v>209</v>
      </c>
      <c r="F7046" s="75">
        <f>IF(CECCZ="CZ03",'Outside Temp'!B7046,IF(CECCZ="CZ04",'Outside Temp'!B7047,IF(CECCZ="CZ12",'Outside Temp'!B7048, IF(CECCZ="CZ13",'Outside Temp'!B7049))))</f>
        <v>67.11111111</v>
      </c>
      <c r="G7046" s="12">
        <f t="shared" si="3"/>
        <v>2</v>
      </c>
    </row>
    <row r="7047" ht="15.75" customHeight="1">
      <c r="A7047" s="13">
        <v>42198.427083333336</v>
      </c>
      <c r="B7047" s="73">
        <f t="shared" si="1"/>
        <v>42198</v>
      </c>
      <c r="C7047" s="74">
        <f>IF(NewCustomer="Yes", IF(COUNTIF($I$2:$I$11,B7047)&gt;0,0,WEEKDAY(B7047,2)),IF(COUNTIF($I$2:$I$21,B7047)&gt;0,0,WEEKDAY(B7047,2)))</f>
        <v>1</v>
      </c>
      <c r="D7047" s="74">
        <f t="shared" si="2"/>
        <v>10</v>
      </c>
      <c r="E7047" s="12">
        <f>IFERROR(VLOOKUP(A7047,'IDAR Meter Data'!$A:$B,2,1),"")</f>
        <v>219</v>
      </c>
      <c r="F7047" s="75">
        <f>IF(CECCZ="CZ03",'Outside Temp'!B7047,IF(CECCZ="CZ04",'Outside Temp'!B7048,IF(CECCZ="CZ12",'Outside Temp'!B7049, IF(CECCZ="CZ13",'Outside Temp'!B7050))))</f>
        <v>66.58823529</v>
      </c>
      <c r="G7047" s="12">
        <f t="shared" si="3"/>
        <v>2</v>
      </c>
    </row>
    <row r="7048" ht="15.75" customHeight="1">
      <c r="A7048" s="13">
        <v>42198.4375</v>
      </c>
      <c r="B7048" s="73">
        <f t="shared" si="1"/>
        <v>42198</v>
      </c>
      <c r="C7048" s="74">
        <f>IF(NewCustomer="Yes", IF(COUNTIF($I$2:$I$11,B7048)&gt;0,0,WEEKDAY(B7048,2)),IF(COUNTIF($I$2:$I$21,B7048)&gt;0,0,WEEKDAY(B7048,2)))</f>
        <v>1</v>
      </c>
      <c r="D7048" s="74">
        <f t="shared" si="2"/>
        <v>10</v>
      </c>
      <c r="E7048" s="12">
        <f>IFERROR(VLOOKUP(A7048,'IDAR Meter Data'!$A:$B,2,1),"")</f>
        <v>229</v>
      </c>
      <c r="F7048" s="75">
        <f>IF(CECCZ="CZ03",'Outside Temp'!B7048,IF(CECCZ="CZ04",'Outside Temp'!B7049,IF(CECCZ="CZ12",'Outside Temp'!B7050, IF(CECCZ="CZ13",'Outside Temp'!B7051))))</f>
        <v>67.47058824</v>
      </c>
      <c r="G7048" s="12">
        <f t="shared" si="3"/>
        <v>2</v>
      </c>
    </row>
    <row r="7049" ht="15.75" customHeight="1">
      <c r="A7049" s="13">
        <v>42198.447916666664</v>
      </c>
      <c r="B7049" s="73">
        <f t="shared" si="1"/>
        <v>42198</v>
      </c>
      <c r="C7049" s="74">
        <f>IF(NewCustomer="Yes", IF(COUNTIF($I$2:$I$11,B7049)&gt;0,0,WEEKDAY(B7049,2)),IF(COUNTIF($I$2:$I$21,B7049)&gt;0,0,WEEKDAY(B7049,2)))</f>
        <v>1</v>
      </c>
      <c r="D7049" s="74">
        <f t="shared" si="2"/>
        <v>10</v>
      </c>
      <c r="E7049" s="12">
        <f>IFERROR(VLOOKUP(A7049,'IDAR Meter Data'!$A:$B,2,1),"")</f>
        <v>228</v>
      </c>
      <c r="F7049" s="75">
        <f>IF(CECCZ="CZ03",'Outside Temp'!B7049,IF(CECCZ="CZ04",'Outside Temp'!B7050,IF(CECCZ="CZ12",'Outside Temp'!B7051, IF(CECCZ="CZ13",'Outside Temp'!B7052))))</f>
        <v>68.35294118</v>
      </c>
      <c r="G7049" s="12">
        <f t="shared" si="3"/>
        <v>2</v>
      </c>
    </row>
    <row r="7050" ht="15.75" customHeight="1">
      <c r="A7050" s="13">
        <v>42198.458333333336</v>
      </c>
      <c r="B7050" s="73">
        <f t="shared" si="1"/>
        <v>42198</v>
      </c>
      <c r="C7050" s="74">
        <f>IF(NewCustomer="Yes", IF(COUNTIF($I$2:$I$11,B7050)&gt;0,0,WEEKDAY(B7050,2)),IF(COUNTIF($I$2:$I$21,B7050)&gt;0,0,WEEKDAY(B7050,2)))</f>
        <v>1</v>
      </c>
      <c r="D7050" s="74">
        <f t="shared" si="2"/>
        <v>11</v>
      </c>
      <c r="E7050" s="12">
        <f>IFERROR(VLOOKUP(A7050,'IDAR Meter Data'!$A:$B,2,1),"")</f>
        <v>219</v>
      </c>
      <c r="F7050" s="75">
        <f>IF(CECCZ="CZ03",'Outside Temp'!B7050,IF(CECCZ="CZ04",'Outside Temp'!B7051,IF(CECCZ="CZ12",'Outside Temp'!B7052, IF(CECCZ="CZ13",'Outside Temp'!B7053))))</f>
        <v>69.13333333</v>
      </c>
      <c r="G7050" s="12">
        <f t="shared" si="3"/>
        <v>2</v>
      </c>
    </row>
    <row r="7051" ht="15.75" customHeight="1">
      <c r="A7051" s="13">
        <v>42198.46875</v>
      </c>
      <c r="B7051" s="73">
        <f t="shared" si="1"/>
        <v>42198</v>
      </c>
      <c r="C7051" s="74">
        <f>IF(NewCustomer="Yes", IF(COUNTIF($I$2:$I$11,B7051)&gt;0,0,WEEKDAY(B7051,2)),IF(COUNTIF($I$2:$I$21,B7051)&gt;0,0,WEEKDAY(B7051,2)))</f>
        <v>1</v>
      </c>
      <c r="D7051" s="74">
        <f t="shared" si="2"/>
        <v>11</v>
      </c>
      <c r="E7051" s="12">
        <f>IFERROR(VLOOKUP(A7051,'IDAR Meter Data'!$A:$B,2,1),"")</f>
        <v>226</v>
      </c>
      <c r="F7051" s="75">
        <f>IF(CECCZ="CZ03",'Outside Temp'!B7051,IF(CECCZ="CZ04",'Outside Temp'!B7052,IF(CECCZ="CZ12",'Outside Temp'!B7053, IF(CECCZ="CZ13",'Outside Temp'!B7054))))</f>
        <v>69.63333333</v>
      </c>
      <c r="G7051" s="12">
        <f t="shared" si="3"/>
        <v>2</v>
      </c>
    </row>
    <row r="7052" ht="15.75" customHeight="1">
      <c r="A7052" s="13">
        <v>42198.479166666664</v>
      </c>
      <c r="B7052" s="73">
        <f t="shared" si="1"/>
        <v>42198</v>
      </c>
      <c r="C7052" s="74">
        <f>IF(NewCustomer="Yes", IF(COUNTIF($I$2:$I$11,B7052)&gt;0,0,WEEKDAY(B7052,2)),IF(COUNTIF($I$2:$I$21,B7052)&gt;0,0,WEEKDAY(B7052,2)))</f>
        <v>1</v>
      </c>
      <c r="D7052" s="74">
        <f t="shared" si="2"/>
        <v>11</v>
      </c>
      <c r="E7052" s="12">
        <f>IFERROR(VLOOKUP(A7052,'IDAR Meter Data'!$A:$B,2,1),"")</f>
        <v>224</v>
      </c>
      <c r="F7052" s="75">
        <f>IF(CECCZ="CZ03",'Outside Temp'!B7052,IF(CECCZ="CZ04",'Outside Temp'!B7053,IF(CECCZ="CZ12",'Outside Temp'!B7054, IF(CECCZ="CZ13",'Outside Temp'!B7055))))</f>
        <v>70.13333333</v>
      </c>
      <c r="G7052" s="12">
        <f t="shared" si="3"/>
        <v>3</v>
      </c>
    </row>
    <row r="7053" ht="15.75" customHeight="1">
      <c r="A7053" s="13">
        <v>42198.489583333336</v>
      </c>
      <c r="B7053" s="73">
        <f t="shared" si="1"/>
        <v>42198</v>
      </c>
      <c r="C7053" s="74">
        <f>IF(NewCustomer="Yes", IF(COUNTIF($I$2:$I$11,B7053)&gt;0,0,WEEKDAY(B7053,2)),IF(COUNTIF($I$2:$I$21,B7053)&gt;0,0,WEEKDAY(B7053,2)))</f>
        <v>1</v>
      </c>
      <c r="D7053" s="74">
        <f t="shared" si="2"/>
        <v>11</v>
      </c>
      <c r="E7053" s="12">
        <f>IFERROR(VLOOKUP(A7053,'IDAR Meter Data'!$A:$B,2,1),"")</f>
        <v>235</v>
      </c>
      <c r="F7053" s="75">
        <f>IF(CECCZ="CZ03",'Outside Temp'!B7053,IF(CECCZ="CZ04",'Outside Temp'!B7054,IF(CECCZ="CZ12",'Outside Temp'!B7055, IF(CECCZ="CZ13",'Outside Temp'!B7056))))</f>
        <v>70.63333333</v>
      </c>
      <c r="G7053" s="12">
        <f t="shared" si="3"/>
        <v>3</v>
      </c>
    </row>
    <row r="7054" ht="15.75" customHeight="1">
      <c r="A7054" s="13">
        <v>42198.5</v>
      </c>
      <c r="B7054" s="73">
        <f t="shared" si="1"/>
        <v>42198</v>
      </c>
      <c r="C7054" s="74">
        <f>IF(NewCustomer="Yes", IF(COUNTIF($I$2:$I$11,B7054)&gt;0,0,WEEKDAY(B7054,2)),IF(COUNTIF($I$2:$I$21,B7054)&gt;0,0,WEEKDAY(B7054,2)))</f>
        <v>1</v>
      </c>
      <c r="D7054" s="74">
        <f t="shared" si="2"/>
        <v>12</v>
      </c>
      <c r="E7054" s="12">
        <f>IFERROR(VLOOKUP(A7054,'IDAR Meter Data'!$A:$B,2,1),"")</f>
        <v>251</v>
      </c>
      <c r="F7054" s="75">
        <f>IF(CECCZ="CZ03",'Outside Temp'!B7054,IF(CECCZ="CZ04",'Outside Temp'!B7055,IF(CECCZ="CZ12",'Outside Temp'!B7056, IF(CECCZ="CZ13",'Outside Temp'!B7057))))</f>
        <v>71</v>
      </c>
      <c r="G7054" s="12">
        <f t="shared" si="3"/>
        <v>3</v>
      </c>
    </row>
    <row r="7055" ht="15.75" customHeight="1">
      <c r="A7055" s="13">
        <v>42198.510416666664</v>
      </c>
      <c r="B7055" s="73">
        <f t="shared" si="1"/>
        <v>42198</v>
      </c>
      <c r="C7055" s="74">
        <f>IF(NewCustomer="Yes", IF(COUNTIF($I$2:$I$11,B7055)&gt;0,0,WEEKDAY(B7055,2)),IF(COUNTIF($I$2:$I$21,B7055)&gt;0,0,WEEKDAY(B7055,2)))</f>
        <v>1</v>
      </c>
      <c r="D7055" s="74">
        <f t="shared" si="2"/>
        <v>12</v>
      </c>
      <c r="E7055" s="12">
        <f>IFERROR(VLOOKUP(A7055,'IDAR Meter Data'!$A:$B,2,1),"")</f>
        <v>234</v>
      </c>
      <c r="F7055" s="75">
        <f>IF(CECCZ="CZ03",'Outside Temp'!B7055,IF(CECCZ="CZ04",'Outside Temp'!B7056,IF(CECCZ="CZ12",'Outside Temp'!B7057, IF(CECCZ="CZ13",'Outside Temp'!B7058))))</f>
        <v>71</v>
      </c>
      <c r="G7055" s="12">
        <f t="shared" si="3"/>
        <v>3</v>
      </c>
    </row>
    <row r="7056" ht="15.75" customHeight="1">
      <c r="A7056" s="13">
        <v>42198.520833333336</v>
      </c>
      <c r="B7056" s="73">
        <f t="shared" si="1"/>
        <v>42198</v>
      </c>
      <c r="C7056" s="74">
        <f>IF(NewCustomer="Yes", IF(COUNTIF($I$2:$I$11,B7056)&gt;0,0,WEEKDAY(B7056,2)),IF(COUNTIF($I$2:$I$21,B7056)&gt;0,0,WEEKDAY(B7056,2)))</f>
        <v>1</v>
      </c>
      <c r="D7056" s="74">
        <f t="shared" si="2"/>
        <v>12</v>
      </c>
      <c r="E7056" s="12">
        <f>IFERROR(VLOOKUP(A7056,'IDAR Meter Data'!$A:$B,2,1),"")</f>
        <v>235</v>
      </c>
      <c r="F7056" s="75">
        <f>IF(CECCZ="CZ03",'Outside Temp'!B7056,IF(CECCZ="CZ04",'Outside Temp'!B7057,IF(CECCZ="CZ12",'Outside Temp'!B7058, IF(CECCZ="CZ13",'Outside Temp'!B7059))))</f>
        <v>71</v>
      </c>
      <c r="G7056" s="12">
        <f t="shared" si="3"/>
        <v>3</v>
      </c>
    </row>
    <row r="7057" ht="15.75" customHeight="1">
      <c r="A7057" s="13">
        <v>42198.53125</v>
      </c>
      <c r="B7057" s="73">
        <f t="shared" si="1"/>
        <v>42198</v>
      </c>
      <c r="C7057" s="74">
        <f>IF(NewCustomer="Yes", IF(COUNTIF($I$2:$I$11,B7057)&gt;0,0,WEEKDAY(B7057,2)),IF(COUNTIF($I$2:$I$21,B7057)&gt;0,0,WEEKDAY(B7057,2)))</f>
        <v>1</v>
      </c>
      <c r="D7057" s="74">
        <f t="shared" si="2"/>
        <v>12</v>
      </c>
      <c r="E7057" s="12">
        <f>IFERROR(VLOOKUP(A7057,'IDAR Meter Data'!$A:$B,2,1),"")</f>
        <v>240</v>
      </c>
      <c r="F7057" s="75">
        <f>IF(CECCZ="CZ03",'Outside Temp'!B7057,IF(CECCZ="CZ04",'Outside Temp'!B7058,IF(CECCZ="CZ12",'Outside Temp'!B7059, IF(CECCZ="CZ13",'Outside Temp'!B7060))))</f>
        <v>71</v>
      </c>
      <c r="G7057" s="12">
        <f t="shared" si="3"/>
        <v>3</v>
      </c>
    </row>
    <row r="7058" ht="15.75" customHeight="1">
      <c r="A7058" s="13">
        <v>42198.541666666664</v>
      </c>
      <c r="B7058" s="73">
        <f t="shared" si="1"/>
        <v>42198</v>
      </c>
      <c r="C7058" s="74">
        <f>IF(NewCustomer="Yes", IF(COUNTIF($I$2:$I$11,B7058)&gt;0,0,WEEKDAY(B7058,2)),IF(COUNTIF($I$2:$I$21,B7058)&gt;0,0,WEEKDAY(B7058,2)))</f>
        <v>1</v>
      </c>
      <c r="D7058" s="74">
        <f t="shared" si="2"/>
        <v>13</v>
      </c>
      <c r="E7058" s="12">
        <f>IFERROR(VLOOKUP(A7058,'IDAR Meter Data'!$A:$B,2,1),"")</f>
        <v>249</v>
      </c>
      <c r="F7058" s="75">
        <f>IF(CECCZ="CZ03",'Outside Temp'!B7058,IF(CECCZ="CZ04",'Outside Temp'!B7059,IF(CECCZ="CZ12",'Outside Temp'!B7060, IF(CECCZ="CZ13",'Outside Temp'!B7061))))</f>
        <v>70.93333333</v>
      </c>
      <c r="G7058" s="12">
        <f t="shared" si="3"/>
        <v>3</v>
      </c>
    </row>
    <row r="7059" ht="15.75" customHeight="1">
      <c r="A7059" s="13">
        <v>42198.552083333336</v>
      </c>
      <c r="B7059" s="73">
        <f t="shared" si="1"/>
        <v>42198</v>
      </c>
      <c r="C7059" s="74">
        <f>IF(NewCustomer="Yes", IF(COUNTIF($I$2:$I$11,B7059)&gt;0,0,WEEKDAY(B7059,2)),IF(COUNTIF($I$2:$I$21,B7059)&gt;0,0,WEEKDAY(B7059,2)))</f>
        <v>1</v>
      </c>
      <c r="D7059" s="74">
        <f t="shared" si="2"/>
        <v>13</v>
      </c>
      <c r="E7059" s="12">
        <f>IFERROR(VLOOKUP(A7059,'IDAR Meter Data'!$A:$B,2,1),"")</f>
        <v>251</v>
      </c>
      <c r="F7059" s="75">
        <f>IF(CECCZ="CZ03",'Outside Temp'!B7059,IF(CECCZ="CZ04",'Outside Temp'!B7060,IF(CECCZ="CZ12",'Outside Temp'!B7061, IF(CECCZ="CZ13",'Outside Temp'!B7062))))</f>
        <v>70.68333333</v>
      </c>
      <c r="G7059" s="12">
        <f t="shared" si="3"/>
        <v>3</v>
      </c>
    </row>
    <row r="7060" ht="15.75" customHeight="1">
      <c r="A7060" s="13">
        <v>42198.5625</v>
      </c>
      <c r="B7060" s="73">
        <f t="shared" si="1"/>
        <v>42198</v>
      </c>
      <c r="C7060" s="74">
        <f>IF(NewCustomer="Yes", IF(COUNTIF($I$2:$I$11,B7060)&gt;0,0,WEEKDAY(B7060,2)),IF(COUNTIF($I$2:$I$21,B7060)&gt;0,0,WEEKDAY(B7060,2)))</f>
        <v>1</v>
      </c>
      <c r="D7060" s="74">
        <f t="shared" si="2"/>
        <v>13</v>
      </c>
      <c r="E7060" s="12">
        <f>IFERROR(VLOOKUP(A7060,'IDAR Meter Data'!$A:$B,2,1),"")</f>
        <v>246</v>
      </c>
      <c r="F7060" s="75">
        <f>IF(CECCZ="CZ03",'Outside Temp'!B7060,IF(CECCZ="CZ04",'Outside Temp'!B7061,IF(CECCZ="CZ12",'Outside Temp'!B7062, IF(CECCZ="CZ13",'Outside Temp'!B7063))))</f>
        <v>70.43333333</v>
      </c>
      <c r="G7060" s="12">
        <f t="shared" si="3"/>
        <v>3</v>
      </c>
    </row>
    <row r="7061" ht="15.75" customHeight="1">
      <c r="A7061" s="13">
        <v>42198.572916666664</v>
      </c>
      <c r="B7061" s="73">
        <f t="shared" si="1"/>
        <v>42198</v>
      </c>
      <c r="C7061" s="74">
        <f>IF(NewCustomer="Yes", IF(COUNTIF($I$2:$I$11,B7061)&gt;0,0,WEEKDAY(B7061,2)),IF(COUNTIF($I$2:$I$21,B7061)&gt;0,0,WEEKDAY(B7061,2)))</f>
        <v>1</v>
      </c>
      <c r="D7061" s="74">
        <f t="shared" si="2"/>
        <v>13</v>
      </c>
      <c r="E7061" s="12">
        <f>IFERROR(VLOOKUP(A7061,'IDAR Meter Data'!$A:$B,2,1),"")</f>
        <v>249</v>
      </c>
      <c r="F7061" s="75">
        <f>IF(CECCZ="CZ03",'Outside Temp'!B7061,IF(CECCZ="CZ04",'Outside Temp'!B7062,IF(CECCZ="CZ12",'Outside Temp'!B7063, IF(CECCZ="CZ13",'Outside Temp'!B7064))))</f>
        <v>70.18333333</v>
      </c>
      <c r="G7061" s="12">
        <f t="shared" si="3"/>
        <v>3</v>
      </c>
    </row>
    <row r="7062" ht="15.75" customHeight="1">
      <c r="A7062" s="13">
        <v>42198.583333333336</v>
      </c>
      <c r="B7062" s="73">
        <f t="shared" si="1"/>
        <v>42198</v>
      </c>
      <c r="C7062" s="74">
        <f>IF(NewCustomer="Yes", IF(COUNTIF($I$2:$I$11,B7062)&gt;0,0,WEEKDAY(B7062,2)),IF(COUNTIF($I$2:$I$21,B7062)&gt;0,0,WEEKDAY(B7062,2)))</f>
        <v>1</v>
      </c>
      <c r="D7062" s="74">
        <f t="shared" si="2"/>
        <v>14</v>
      </c>
      <c r="E7062" s="12">
        <f>IFERROR(VLOOKUP(A7062,'IDAR Meter Data'!$A:$B,2,1),"")</f>
        <v>258</v>
      </c>
      <c r="F7062" s="75">
        <f>IF(CECCZ="CZ03",'Outside Temp'!B7062,IF(CECCZ="CZ04",'Outside Temp'!B7063,IF(CECCZ="CZ12",'Outside Temp'!B7064, IF(CECCZ="CZ13",'Outside Temp'!B7065))))</f>
        <v>70</v>
      </c>
      <c r="G7062" s="12">
        <f t="shared" si="3"/>
        <v>2</v>
      </c>
    </row>
    <row r="7063" ht="15.75" customHeight="1">
      <c r="A7063" s="13">
        <v>42198.59375</v>
      </c>
      <c r="B7063" s="73">
        <f t="shared" si="1"/>
        <v>42198</v>
      </c>
      <c r="C7063" s="74">
        <f>IF(NewCustomer="Yes", IF(COUNTIF($I$2:$I$11,B7063)&gt;0,0,WEEKDAY(B7063,2)),IF(COUNTIF($I$2:$I$21,B7063)&gt;0,0,WEEKDAY(B7063,2)))</f>
        <v>1</v>
      </c>
      <c r="D7063" s="74">
        <f t="shared" si="2"/>
        <v>14</v>
      </c>
      <c r="E7063" s="12">
        <f>IFERROR(VLOOKUP(A7063,'IDAR Meter Data'!$A:$B,2,1),"")</f>
        <v>268</v>
      </c>
      <c r="F7063" s="75">
        <f>IF(CECCZ="CZ03",'Outside Temp'!B7063,IF(CECCZ="CZ04",'Outside Temp'!B7064,IF(CECCZ="CZ12",'Outside Temp'!B7065, IF(CECCZ="CZ13",'Outside Temp'!B7066))))</f>
        <v>70</v>
      </c>
      <c r="G7063" s="12">
        <f t="shared" si="3"/>
        <v>2</v>
      </c>
    </row>
    <row r="7064" ht="15.75" customHeight="1">
      <c r="A7064" s="13">
        <v>42198.604166666664</v>
      </c>
      <c r="B7064" s="73">
        <f t="shared" si="1"/>
        <v>42198</v>
      </c>
      <c r="C7064" s="74">
        <f>IF(NewCustomer="Yes", IF(COUNTIF($I$2:$I$11,B7064)&gt;0,0,WEEKDAY(B7064,2)),IF(COUNTIF($I$2:$I$21,B7064)&gt;0,0,WEEKDAY(B7064,2)))</f>
        <v>1</v>
      </c>
      <c r="D7064" s="74">
        <f t="shared" si="2"/>
        <v>14</v>
      </c>
      <c r="E7064" s="12">
        <f>IFERROR(VLOOKUP(A7064,'IDAR Meter Data'!$A:$B,2,1),"")</f>
        <v>259</v>
      </c>
      <c r="F7064" s="75">
        <f>IF(CECCZ="CZ03",'Outside Temp'!B7064,IF(CECCZ="CZ04",'Outside Temp'!B7065,IF(CECCZ="CZ12",'Outside Temp'!B7066, IF(CECCZ="CZ13",'Outside Temp'!B7067))))</f>
        <v>70</v>
      </c>
      <c r="G7064" s="12">
        <f t="shared" si="3"/>
        <v>2</v>
      </c>
    </row>
    <row r="7065" ht="15.75" customHeight="1">
      <c r="A7065" s="13">
        <v>42198.614583333336</v>
      </c>
      <c r="B7065" s="73">
        <f t="shared" si="1"/>
        <v>42198</v>
      </c>
      <c r="C7065" s="74">
        <f>IF(NewCustomer="Yes", IF(COUNTIF($I$2:$I$11,B7065)&gt;0,0,WEEKDAY(B7065,2)),IF(COUNTIF($I$2:$I$21,B7065)&gt;0,0,WEEKDAY(B7065,2)))</f>
        <v>1</v>
      </c>
      <c r="D7065" s="74">
        <f t="shared" si="2"/>
        <v>14</v>
      </c>
      <c r="E7065" s="12">
        <f>IFERROR(VLOOKUP(A7065,'IDAR Meter Data'!$A:$B,2,1),"")</f>
        <v>266</v>
      </c>
      <c r="F7065" s="75">
        <f>IF(CECCZ="CZ03",'Outside Temp'!B7065,IF(CECCZ="CZ04",'Outside Temp'!B7066,IF(CECCZ="CZ12",'Outside Temp'!B7067, IF(CECCZ="CZ13",'Outside Temp'!B7068))))</f>
        <v>70</v>
      </c>
      <c r="G7065" s="12">
        <f t="shared" si="3"/>
        <v>2</v>
      </c>
    </row>
    <row r="7066" ht="15.75" customHeight="1">
      <c r="A7066" s="13">
        <v>42198.625</v>
      </c>
      <c r="B7066" s="73">
        <f t="shared" si="1"/>
        <v>42198</v>
      </c>
      <c r="C7066" s="74">
        <f>IF(NewCustomer="Yes", IF(COUNTIF($I$2:$I$11,B7066)&gt;0,0,WEEKDAY(B7066,2)),IF(COUNTIF($I$2:$I$21,B7066)&gt;0,0,WEEKDAY(B7066,2)))</f>
        <v>1</v>
      </c>
      <c r="D7066" s="74">
        <f t="shared" si="2"/>
        <v>15</v>
      </c>
      <c r="E7066" s="12">
        <f>IFERROR(VLOOKUP(A7066,'IDAR Meter Data'!$A:$B,2,1),"")</f>
        <v>264</v>
      </c>
      <c r="F7066" s="75">
        <f>IF(CECCZ="CZ03",'Outside Temp'!B7066,IF(CECCZ="CZ04",'Outside Temp'!B7067,IF(CECCZ="CZ12",'Outside Temp'!B7068, IF(CECCZ="CZ13",'Outside Temp'!B7069))))</f>
        <v>70</v>
      </c>
      <c r="G7066" s="12">
        <f t="shared" si="3"/>
        <v>2</v>
      </c>
    </row>
    <row r="7067" ht="15.75" customHeight="1">
      <c r="A7067" s="13">
        <v>42198.635416666664</v>
      </c>
      <c r="B7067" s="73">
        <f t="shared" si="1"/>
        <v>42198</v>
      </c>
      <c r="C7067" s="74">
        <f>IF(NewCustomer="Yes", IF(COUNTIF($I$2:$I$11,B7067)&gt;0,0,WEEKDAY(B7067,2)),IF(COUNTIF($I$2:$I$21,B7067)&gt;0,0,WEEKDAY(B7067,2)))</f>
        <v>1</v>
      </c>
      <c r="D7067" s="74">
        <f t="shared" si="2"/>
        <v>15</v>
      </c>
      <c r="E7067" s="12">
        <f>IFERROR(VLOOKUP(A7067,'IDAR Meter Data'!$A:$B,2,1),"")</f>
        <v>261</v>
      </c>
      <c r="F7067" s="75">
        <f>IF(CECCZ="CZ03",'Outside Temp'!B7067,IF(CECCZ="CZ04",'Outside Temp'!B7068,IF(CECCZ="CZ12",'Outside Temp'!B7069, IF(CECCZ="CZ13",'Outside Temp'!B7070))))</f>
        <v>70</v>
      </c>
      <c r="G7067" s="12">
        <f t="shared" si="3"/>
        <v>2</v>
      </c>
    </row>
    <row r="7068" ht="15.75" customHeight="1">
      <c r="A7068" s="13">
        <v>42198.645833333336</v>
      </c>
      <c r="B7068" s="73">
        <f t="shared" si="1"/>
        <v>42198</v>
      </c>
      <c r="C7068" s="74">
        <f>IF(NewCustomer="Yes", IF(COUNTIF($I$2:$I$11,B7068)&gt;0,0,WEEKDAY(B7068,2)),IF(COUNTIF($I$2:$I$21,B7068)&gt;0,0,WEEKDAY(B7068,2)))</f>
        <v>1</v>
      </c>
      <c r="D7068" s="74">
        <f t="shared" si="2"/>
        <v>15</v>
      </c>
      <c r="E7068" s="12">
        <f>IFERROR(VLOOKUP(A7068,'IDAR Meter Data'!$A:$B,2,1),"")</f>
        <v>267</v>
      </c>
      <c r="F7068" s="75">
        <f>IF(CECCZ="CZ03",'Outside Temp'!B7068,IF(CECCZ="CZ04",'Outside Temp'!B7069,IF(CECCZ="CZ12",'Outside Temp'!B7070, IF(CECCZ="CZ13",'Outside Temp'!B7071))))</f>
        <v>70</v>
      </c>
      <c r="G7068" s="12">
        <f t="shared" si="3"/>
        <v>2</v>
      </c>
    </row>
    <row r="7069" ht="15.75" customHeight="1">
      <c r="A7069" s="13">
        <v>42198.65625</v>
      </c>
      <c r="B7069" s="73">
        <f t="shared" si="1"/>
        <v>42198</v>
      </c>
      <c r="C7069" s="74">
        <f>IF(NewCustomer="Yes", IF(COUNTIF($I$2:$I$11,B7069)&gt;0,0,WEEKDAY(B7069,2)),IF(COUNTIF($I$2:$I$21,B7069)&gt;0,0,WEEKDAY(B7069,2)))</f>
        <v>1</v>
      </c>
      <c r="D7069" s="74">
        <f t="shared" si="2"/>
        <v>15</v>
      </c>
      <c r="E7069" s="12">
        <f>IFERROR(VLOOKUP(A7069,'IDAR Meter Data'!$A:$B,2,1),"")</f>
        <v>263</v>
      </c>
      <c r="F7069" s="75">
        <f>IF(CECCZ="CZ03",'Outside Temp'!B7069,IF(CECCZ="CZ04",'Outside Temp'!B7070,IF(CECCZ="CZ12",'Outside Temp'!B7071, IF(CECCZ="CZ13",'Outside Temp'!B7072))))</f>
        <v>70</v>
      </c>
      <c r="G7069" s="12">
        <f t="shared" si="3"/>
        <v>2</v>
      </c>
    </row>
    <row r="7070" ht="15.75" customHeight="1">
      <c r="A7070" s="13">
        <v>42198.666666666664</v>
      </c>
      <c r="B7070" s="73">
        <f t="shared" si="1"/>
        <v>42198</v>
      </c>
      <c r="C7070" s="74">
        <f>IF(NewCustomer="Yes", IF(COUNTIF($I$2:$I$11,B7070)&gt;0,0,WEEKDAY(B7070,2)),IF(COUNTIF($I$2:$I$21,B7070)&gt;0,0,WEEKDAY(B7070,2)))</f>
        <v>1</v>
      </c>
      <c r="D7070" s="74">
        <f t="shared" si="2"/>
        <v>16</v>
      </c>
      <c r="E7070" s="12">
        <f>IFERROR(VLOOKUP(A7070,'IDAR Meter Data'!$A:$B,2,1),"")</f>
        <v>277</v>
      </c>
      <c r="F7070" s="75">
        <f>IF(CECCZ="CZ03",'Outside Temp'!B7070,IF(CECCZ="CZ04",'Outside Temp'!B7071,IF(CECCZ="CZ12",'Outside Temp'!B7072, IF(CECCZ="CZ13",'Outside Temp'!B7073))))</f>
        <v>69.86666667</v>
      </c>
      <c r="G7070" s="12">
        <f t="shared" si="3"/>
        <v>2</v>
      </c>
    </row>
    <row r="7071" ht="15.75" customHeight="1">
      <c r="A7071" s="13">
        <v>42198.677083333336</v>
      </c>
      <c r="B7071" s="73">
        <f t="shared" si="1"/>
        <v>42198</v>
      </c>
      <c r="C7071" s="74">
        <f>IF(NewCustomer="Yes", IF(COUNTIF($I$2:$I$11,B7071)&gt;0,0,WEEKDAY(B7071,2)),IF(COUNTIF($I$2:$I$21,B7071)&gt;0,0,WEEKDAY(B7071,2)))</f>
        <v>1</v>
      </c>
      <c r="D7071" s="74">
        <f t="shared" si="2"/>
        <v>16</v>
      </c>
      <c r="E7071" s="12">
        <f>IFERROR(VLOOKUP(A7071,'IDAR Meter Data'!$A:$B,2,1),"")</f>
        <v>259</v>
      </c>
      <c r="F7071" s="75">
        <f>IF(CECCZ="CZ03",'Outside Temp'!B7071,IF(CECCZ="CZ04",'Outside Temp'!B7072,IF(CECCZ="CZ12",'Outside Temp'!B7073, IF(CECCZ="CZ13",'Outside Temp'!B7074))))</f>
        <v>69.36666667</v>
      </c>
      <c r="G7071" s="12">
        <f t="shared" si="3"/>
        <v>2</v>
      </c>
    </row>
    <row r="7072" ht="15.75" customHeight="1">
      <c r="A7072" s="13">
        <v>42198.6875</v>
      </c>
      <c r="B7072" s="73">
        <f t="shared" si="1"/>
        <v>42198</v>
      </c>
      <c r="C7072" s="74">
        <f>IF(NewCustomer="Yes", IF(COUNTIF($I$2:$I$11,B7072)&gt;0,0,WEEKDAY(B7072,2)),IF(COUNTIF($I$2:$I$21,B7072)&gt;0,0,WEEKDAY(B7072,2)))</f>
        <v>1</v>
      </c>
      <c r="D7072" s="74">
        <f t="shared" si="2"/>
        <v>16</v>
      </c>
      <c r="E7072" s="12">
        <f>IFERROR(VLOOKUP(A7072,'IDAR Meter Data'!$A:$B,2,1),"")</f>
        <v>267</v>
      </c>
      <c r="F7072" s="75">
        <f>IF(CECCZ="CZ03",'Outside Temp'!B7072,IF(CECCZ="CZ04",'Outside Temp'!B7073,IF(CECCZ="CZ12",'Outside Temp'!B7074, IF(CECCZ="CZ13",'Outside Temp'!B7075))))</f>
        <v>68.86666667</v>
      </c>
      <c r="G7072" s="12">
        <f t="shared" si="3"/>
        <v>2</v>
      </c>
    </row>
    <row r="7073" ht="15.75" customHeight="1">
      <c r="A7073" s="13">
        <v>42198.697916666664</v>
      </c>
      <c r="B7073" s="73">
        <f t="shared" si="1"/>
        <v>42198</v>
      </c>
      <c r="C7073" s="74">
        <f>IF(NewCustomer="Yes", IF(COUNTIF($I$2:$I$11,B7073)&gt;0,0,WEEKDAY(B7073,2)),IF(COUNTIF($I$2:$I$21,B7073)&gt;0,0,WEEKDAY(B7073,2)))</f>
        <v>1</v>
      </c>
      <c r="D7073" s="74">
        <f t="shared" si="2"/>
        <v>16</v>
      </c>
      <c r="E7073" s="12">
        <f>IFERROR(VLOOKUP(A7073,'IDAR Meter Data'!$A:$B,2,1),"")</f>
        <v>257</v>
      </c>
      <c r="F7073" s="75">
        <f>IF(CECCZ="CZ03",'Outside Temp'!B7073,IF(CECCZ="CZ04",'Outside Temp'!B7074,IF(CECCZ="CZ12",'Outside Temp'!B7075, IF(CECCZ="CZ13",'Outside Temp'!B7076))))</f>
        <v>68.36666667</v>
      </c>
      <c r="G7073" s="12">
        <f t="shared" si="3"/>
        <v>2</v>
      </c>
    </row>
    <row r="7074" ht="15.75" customHeight="1">
      <c r="A7074" s="13">
        <v>42198.708333333336</v>
      </c>
      <c r="B7074" s="73">
        <f t="shared" si="1"/>
        <v>42198</v>
      </c>
      <c r="C7074" s="74">
        <f>IF(NewCustomer="Yes", IF(COUNTIF($I$2:$I$11,B7074)&gt;0,0,WEEKDAY(B7074,2)),IF(COUNTIF($I$2:$I$21,B7074)&gt;0,0,WEEKDAY(B7074,2)))</f>
        <v>1</v>
      </c>
      <c r="D7074" s="74">
        <f t="shared" si="2"/>
        <v>17</v>
      </c>
      <c r="E7074" s="12">
        <f>IFERROR(VLOOKUP(A7074,'IDAR Meter Data'!$A:$B,2,1),"")</f>
        <v>267</v>
      </c>
      <c r="F7074" s="75">
        <f>IF(CECCZ="CZ03",'Outside Temp'!B7074,IF(CECCZ="CZ04",'Outside Temp'!B7075,IF(CECCZ="CZ12",'Outside Temp'!B7076, IF(CECCZ="CZ13",'Outside Temp'!B7077))))</f>
        <v>67.93333333</v>
      </c>
      <c r="G7074" s="12">
        <f t="shared" si="3"/>
        <v>2</v>
      </c>
    </row>
    <row r="7075" ht="15.75" customHeight="1">
      <c r="A7075" s="13">
        <v>42198.71875</v>
      </c>
      <c r="B7075" s="73">
        <f t="shared" si="1"/>
        <v>42198</v>
      </c>
      <c r="C7075" s="74">
        <f>IF(NewCustomer="Yes", IF(COUNTIF($I$2:$I$11,B7075)&gt;0,0,WEEKDAY(B7075,2)),IF(COUNTIF($I$2:$I$21,B7075)&gt;0,0,WEEKDAY(B7075,2)))</f>
        <v>1</v>
      </c>
      <c r="D7075" s="74">
        <f t="shared" si="2"/>
        <v>17</v>
      </c>
      <c r="E7075" s="12">
        <f>IFERROR(VLOOKUP(A7075,'IDAR Meter Data'!$A:$B,2,1),"")</f>
        <v>264</v>
      </c>
      <c r="F7075" s="75">
        <f>IF(CECCZ="CZ03",'Outside Temp'!B7075,IF(CECCZ="CZ04",'Outside Temp'!B7076,IF(CECCZ="CZ12",'Outside Temp'!B7077, IF(CECCZ="CZ13",'Outside Temp'!B7078))))</f>
        <v>67.68333333</v>
      </c>
      <c r="G7075" s="12">
        <f t="shared" si="3"/>
        <v>2</v>
      </c>
    </row>
    <row r="7076" ht="15.75" customHeight="1">
      <c r="A7076" s="13">
        <v>42198.729166666664</v>
      </c>
      <c r="B7076" s="73">
        <f t="shared" si="1"/>
        <v>42198</v>
      </c>
      <c r="C7076" s="74">
        <f>IF(NewCustomer="Yes", IF(COUNTIF($I$2:$I$11,B7076)&gt;0,0,WEEKDAY(B7076,2)),IF(COUNTIF($I$2:$I$21,B7076)&gt;0,0,WEEKDAY(B7076,2)))</f>
        <v>1</v>
      </c>
      <c r="D7076" s="74">
        <f t="shared" si="2"/>
        <v>17</v>
      </c>
      <c r="E7076" s="12">
        <f>IFERROR(VLOOKUP(A7076,'IDAR Meter Data'!$A:$B,2,1),"")</f>
        <v>282</v>
      </c>
      <c r="F7076" s="75">
        <f>IF(CECCZ="CZ03",'Outside Temp'!B7076,IF(CECCZ="CZ04",'Outside Temp'!B7077,IF(CECCZ="CZ12",'Outside Temp'!B7078, IF(CECCZ="CZ13",'Outside Temp'!B7079))))</f>
        <v>67.43333333</v>
      </c>
      <c r="G7076" s="12">
        <f t="shared" si="3"/>
        <v>2</v>
      </c>
    </row>
    <row r="7077" ht="15.75" customHeight="1">
      <c r="A7077" s="13">
        <v>42198.739583333336</v>
      </c>
      <c r="B7077" s="73">
        <f t="shared" si="1"/>
        <v>42198</v>
      </c>
      <c r="C7077" s="74">
        <f>IF(NewCustomer="Yes", IF(COUNTIF($I$2:$I$11,B7077)&gt;0,0,WEEKDAY(B7077,2)),IF(COUNTIF($I$2:$I$21,B7077)&gt;0,0,WEEKDAY(B7077,2)))</f>
        <v>1</v>
      </c>
      <c r="D7077" s="74">
        <f t="shared" si="2"/>
        <v>17</v>
      </c>
      <c r="E7077" s="12">
        <f>IFERROR(VLOOKUP(A7077,'IDAR Meter Data'!$A:$B,2,1),"")</f>
        <v>251</v>
      </c>
      <c r="F7077" s="75">
        <f>IF(CECCZ="CZ03",'Outside Temp'!B7077,IF(CECCZ="CZ04",'Outside Temp'!B7078,IF(CECCZ="CZ12",'Outside Temp'!B7079, IF(CECCZ="CZ13",'Outside Temp'!B7080))))</f>
        <v>67.18333333</v>
      </c>
      <c r="G7077" s="12">
        <f t="shared" si="3"/>
        <v>2</v>
      </c>
    </row>
    <row r="7078" ht="15.75" customHeight="1">
      <c r="A7078" s="13">
        <v>42198.75</v>
      </c>
      <c r="B7078" s="73">
        <f t="shared" si="1"/>
        <v>42198</v>
      </c>
      <c r="C7078" s="74">
        <f>IF(NewCustomer="Yes", IF(COUNTIF($I$2:$I$11,B7078)&gt;0,0,WEEKDAY(B7078,2)),IF(COUNTIF($I$2:$I$21,B7078)&gt;0,0,WEEKDAY(B7078,2)))</f>
        <v>1</v>
      </c>
      <c r="D7078" s="74">
        <f t="shared" si="2"/>
        <v>18</v>
      </c>
      <c r="E7078" s="12">
        <f>IFERROR(VLOOKUP(A7078,'IDAR Meter Data'!$A:$B,2,1),"")</f>
        <v>258</v>
      </c>
      <c r="F7078" s="75">
        <f>IF(CECCZ="CZ03",'Outside Temp'!B7078,IF(CECCZ="CZ04",'Outside Temp'!B7079,IF(CECCZ="CZ12",'Outside Temp'!B7080, IF(CECCZ="CZ13",'Outside Temp'!B7081))))</f>
        <v>66.8</v>
      </c>
      <c r="G7078" s="12">
        <f t="shared" si="3"/>
        <v>2</v>
      </c>
    </row>
    <row r="7079" ht="15.75" customHeight="1">
      <c r="A7079" s="13">
        <v>42198.760416666664</v>
      </c>
      <c r="B7079" s="73">
        <f t="shared" si="1"/>
        <v>42198</v>
      </c>
      <c r="C7079" s="74">
        <f>IF(NewCustomer="Yes", IF(COUNTIF($I$2:$I$11,B7079)&gt;0,0,WEEKDAY(B7079,2)),IF(COUNTIF($I$2:$I$21,B7079)&gt;0,0,WEEKDAY(B7079,2)))</f>
        <v>1</v>
      </c>
      <c r="D7079" s="74">
        <f t="shared" si="2"/>
        <v>18</v>
      </c>
      <c r="E7079" s="12">
        <f>IFERROR(VLOOKUP(A7079,'IDAR Meter Data'!$A:$B,2,1),"")</f>
        <v>234</v>
      </c>
      <c r="F7079" s="75">
        <f>IF(CECCZ="CZ03",'Outside Temp'!B7079,IF(CECCZ="CZ04",'Outside Temp'!B7080,IF(CECCZ="CZ12",'Outside Temp'!B7081, IF(CECCZ="CZ13",'Outside Temp'!B7082))))</f>
        <v>66.05</v>
      </c>
      <c r="G7079" s="12">
        <f t="shared" si="3"/>
        <v>2</v>
      </c>
    </row>
    <row r="7080" ht="15.75" customHeight="1">
      <c r="A7080" s="13">
        <v>42198.770833333336</v>
      </c>
      <c r="B7080" s="73">
        <f t="shared" si="1"/>
        <v>42198</v>
      </c>
      <c r="C7080" s="74">
        <f>IF(NewCustomer="Yes", IF(COUNTIF($I$2:$I$11,B7080)&gt;0,0,WEEKDAY(B7080,2)),IF(COUNTIF($I$2:$I$21,B7080)&gt;0,0,WEEKDAY(B7080,2)))</f>
        <v>1</v>
      </c>
      <c r="D7080" s="74">
        <f t="shared" si="2"/>
        <v>18</v>
      </c>
      <c r="E7080" s="12">
        <f>IFERROR(VLOOKUP(A7080,'IDAR Meter Data'!$A:$B,2,1),"")</f>
        <v>259</v>
      </c>
      <c r="F7080" s="75">
        <f>IF(CECCZ="CZ03",'Outside Temp'!B7080,IF(CECCZ="CZ04",'Outside Temp'!B7081,IF(CECCZ="CZ12",'Outside Temp'!B7082, IF(CECCZ="CZ13",'Outside Temp'!B7083))))</f>
        <v>65.3</v>
      </c>
      <c r="G7080" s="12">
        <f t="shared" si="3"/>
        <v>2</v>
      </c>
    </row>
    <row r="7081" ht="15.75" customHeight="1">
      <c r="A7081" s="13">
        <v>42198.78125</v>
      </c>
      <c r="B7081" s="73">
        <f t="shared" si="1"/>
        <v>42198</v>
      </c>
      <c r="C7081" s="74">
        <f>IF(NewCustomer="Yes", IF(COUNTIF($I$2:$I$11,B7081)&gt;0,0,WEEKDAY(B7081,2)),IF(COUNTIF($I$2:$I$21,B7081)&gt;0,0,WEEKDAY(B7081,2)))</f>
        <v>1</v>
      </c>
      <c r="D7081" s="74">
        <f t="shared" si="2"/>
        <v>18</v>
      </c>
      <c r="E7081" s="12">
        <f>IFERROR(VLOOKUP(A7081,'IDAR Meter Data'!$A:$B,2,1),"")</f>
        <v>247</v>
      </c>
      <c r="F7081" s="75">
        <f>IF(CECCZ="CZ03",'Outside Temp'!B7081,IF(CECCZ="CZ04",'Outside Temp'!B7082,IF(CECCZ="CZ12",'Outside Temp'!B7083, IF(CECCZ="CZ13",'Outside Temp'!B7084))))</f>
        <v>64.55</v>
      </c>
      <c r="G7081" s="12">
        <f t="shared" si="3"/>
        <v>1</v>
      </c>
    </row>
    <row r="7082" ht="15.75" customHeight="1">
      <c r="A7082" s="13">
        <v>42198.791666666664</v>
      </c>
      <c r="B7082" s="73">
        <f t="shared" si="1"/>
        <v>42198</v>
      </c>
      <c r="C7082" s="74">
        <f>IF(NewCustomer="Yes", IF(COUNTIF($I$2:$I$11,B7082)&gt;0,0,WEEKDAY(B7082,2)),IF(COUNTIF($I$2:$I$21,B7082)&gt;0,0,WEEKDAY(B7082,2)))</f>
        <v>1</v>
      </c>
      <c r="D7082" s="74">
        <f t="shared" si="2"/>
        <v>19</v>
      </c>
      <c r="E7082" s="12">
        <f>IFERROR(VLOOKUP(A7082,'IDAR Meter Data'!$A:$B,2,1),"")</f>
        <v>239</v>
      </c>
      <c r="F7082" s="75">
        <f>IF(CECCZ="CZ03",'Outside Temp'!B7082,IF(CECCZ="CZ04",'Outside Temp'!B7083,IF(CECCZ="CZ12",'Outside Temp'!B7084, IF(CECCZ="CZ13",'Outside Temp'!B7085))))</f>
        <v>64</v>
      </c>
      <c r="G7082" s="12">
        <f t="shared" si="3"/>
        <v>1</v>
      </c>
    </row>
    <row r="7083" ht="15.75" customHeight="1">
      <c r="A7083" s="13">
        <v>42198.802083333336</v>
      </c>
      <c r="B7083" s="73">
        <f t="shared" si="1"/>
        <v>42198</v>
      </c>
      <c r="C7083" s="74">
        <f>IF(NewCustomer="Yes", IF(COUNTIF($I$2:$I$11,B7083)&gt;0,0,WEEKDAY(B7083,2)),IF(COUNTIF($I$2:$I$21,B7083)&gt;0,0,WEEKDAY(B7083,2)))</f>
        <v>1</v>
      </c>
      <c r="D7083" s="74">
        <f t="shared" si="2"/>
        <v>19</v>
      </c>
      <c r="E7083" s="12">
        <f>IFERROR(VLOOKUP(A7083,'IDAR Meter Data'!$A:$B,2,1),"")</f>
        <v>232</v>
      </c>
      <c r="F7083" s="75">
        <f>IF(CECCZ="CZ03",'Outside Temp'!B7083,IF(CECCZ="CZ04",'Outside Temp'!B7084,IF(CECCZ="CZ12",'Outside Temp'!B7085, IF(CECCZ="CZ13",'Outside Temp'!B7086))))</f>
        <v>64</v>
      </c>
      <c r="G7083" s="12">
        <f t="shared" si="3"/>
        <v>1</v>
      </c>
    </row>
    <row r="7084" ht="15.75" customHeight="1">
      <c r="A7084" s="13">
        <v>42198.8125</v>
      </c>
      <c r="B7084" s="73">
        <f t="shared" si="1"/>
        <v>42198</v>
      </c>
      <c r="C7084" s="74">
        <f>IF(NewCustomer="Yes", IF(COUNTIF($I$2:$I$11,B7084)&gt;0,0,WEEKDAY(B7084,2)),IF(COUNTIF($I$2:$I$21,B7084)&gt;0,0,WEEKDAY(B7084,2)))</f>
        <v>1</v>
      </c>
      <c r="D7084" s="74">
        <f t="shared" si="2"/>
        <v>19</v>
      </c>
      <c r="E7084" s="12">
        <f>IFERROR(VLOOKUP(A7084,'IDAR Meter Data'!$A:$B,2,1),"")</f>
        <v>238</v>
      </c>
      <c r="F7084" s="75">
        <f>IF(CECCZ="CZ03",'Outside Temp'!B7084,IF(CECCZ="CZ04",'Outside Temp'!B7085,IF(CECCZ="CZ12",'Outside Temp'!B7086, IF(CECCZ="CZ13",'Outside Temp'!B7087))))</f>
        <v>64</v>
      </c>
      <c r="G7084" s="12">
        <f t="shared" si="3"/>
        <v>1</v>
      </c>
    </row>
    <row r="7085" ht="15.75" customHeight="1">
      <c r="A7085" s="13">
        <v>42198.822916666664</v>
      </c>
      <c r="B7085" s="73">
        <f t="shared" si="1"/>
        <v>42198</v>
      </c>
      <c r="C7085" s="74">
        <f>IF(NewCustomer="Yes", IF(COUNTIF($I$2:$I$11,B7085)&gt;0,0,WEEKDAY(B7085,2)),IF(COUNTIF($I$2:$I$21,B7085)&gt;0,0,WEEKDAY(B7085,2)))</f>
        <v>1</v>
      </c>
      <c r="D7085" s="74">
        <f t="shared" si="2"/>
        <v>19</v>
      </c>
      <c r="E7085" s="12">
        <f>IFERROR(VLOOKUP(A7085,'IDAR Meter Data'!$A:$B,2,1),"")</f>
        <v>232</v>
      </c>
      <c r="F7085" s="75">
        <f>IF(CECCZ="CZ03",'Outside Temp'!B7085,IF(CECCZ="CZ04",'Outside Temp'!B7086,IF(CECCZ="CZ12",'Outside Temp'!B7087, IF(CECCZ="CZ13",'Outside Temp'!B7088))))</f>
        <v>64</v>
      </c>
      <c r="G7085" s="12">
        <f t="shared" si="3"/>
        <v>1</v>
      </c>
    </row>
    <row r="7086" ht="15.75" customHeight="1">
      <c r="A7086" s="13">
        <v>42198.833333333336</v>
      </c>
      <c r="B7086" s="73">
        <f t="shared" si="1"/>
        <v>42198</v>
      </c>
      <c r="C7086" s="74">
        <f>IF(NewCustomer="Yes", IF(COUNTIF($I$2:$I$11,B7086)&gt;0,0,WEEKDAY(B7086,2)),IF(COUNTIF($I$2:$I$21,B7086)&gt;0,0,WEEKDAY(B7086,2)))</f>
        <v>1</v>
      </c>
      <c r="D7086" s="74">
        <f t="shared" si="2"/>
        <v>20</v>
      </c>
      <c r="E7086" s="12">
        <f>IFERROR(VLOOKUP(A7086,'IDAR Meter Data'!$A:$B,2,1),"")</f>
        <v>242</v>
      </c>
      <c r="F7086" s="75">
        <f>IF(CECCZ="CZ03",'Outside Temp'!B7086,IF(CECCZ="CZ04",'Outside Temp'!B7087,IF(CECCZ="CZ12",'Outside Temp'!B7088, IF(CECCZ="CZ13",'Outside Temp'!B7089))))</f>
        <v>63.93333333</v>
      </c>
      <c r="G7086" s="12">
        <f t="shared" si="3"/>
        <v>1</v>
      </c>
    </row>
    <row r="7087" ht="15.75" customHeight="1">
      <c r="A7087" s="13">
        <v>42198.84375</v>
      </c>
      <c r="B7087" s="73">
        <f t="shared" si="1"/>
        <v>42198</v>
      </c>
      <c r="C7087" s="74">
        <f>IF(NewCustomer="Yes", IF(COUNTIF($I$2:$I$11,B7087)&gt;0,0,WEEKDAY(B7087,2)),IF(COUNTIF($I$2:$I$21,B7087)&gt;0,0,WEEKDAY(B7087,2)))</f>
        <v>1</v>
      </c>
      <c r="D7087" s="74">
        <f t="shared" si="2"/>
        <v>20</v>
      </c>
      <c r="E7087" s="12">
        <f>IFERROR(VLOOKUP(A7087,'IDAR Meter Data'!$A:$B,2,1),"")</f>
        <v>220</v>
      </c>
      <c r="F7087" s="75">
        <f>IF(CECCZ="CZ03",'Outside Temp'!B7087,IF(CECCZ="CZ04",'Outside Temp'!B7088,IF(CECCZ="CZ12",'Outside Temp'!B7089, IF(CECCZ="CZ13",'Outside Temp'!B7090))))</f>
        <v>63.68333333</v>
      </c>
      <c r="G7087" s="12">
        <f t="shared" si="3"/>
        <v>1</v>
      </c>
    </row>
    <row r="7088" ht="15.75" customHeight="1">
      <c r="A7088" s="13">
        <v>42198.854166666664</v>
      </c>
      <c r="B7088" s="73">
        <f t="shared" si="1"/>
        <v>42198</v>
      </c>
      <c r="C7088" s="74">
        <f>IF(NewCustomer="Yes", IF(COUNTIF($I$2:$I$11,B7088)&gt;0,0,WEEKDAY(B7088,2)),IF(COUNTIF($I$2:$I$21,B7088)&gt;0,0,WEEKDAY(B7088,2)))</f>
        <v>1</v>
      </c>
      <c r="D7088" s="74">
        <f t="shared" si="2"/>
        <v>20</v>
      </c>
      <c r="E7088" s="12">
        <f>IFERROR(VLOOKUP(A7088,'IDAR Meter Data'!$A:$B,2,1),"")</f>
        <v>217</v>
      </c>
      <c r="F7088" s="75">
        <f>IF(CECCZ="CZ03",'Outside Temp'!B7088,IF(CECCZ="CZ04",'Outside Temp'!B7089,IF(CECCZ="CZ12",'Outside Temp'!B7090, IF(CECCZ="CZ13",'Outside Temp'!B7091))))</f>
        <v>63.43333333</v>
      </c>
      <c r="G7088" s="12">
        <f t="shared" si="3"/>
        <v>1</v>
      </c>
    </row>
    <row r="7089" ht="15.75" customHeight="1">
      <c r="A7089" s="13">
        <v>42198.864583333336</v>
      </c>
      <c r="B7089" s="73">
        <f t="shared" si="1"/>
        <v>42198</v>
      </c>
      <c r="C7089" s="74">
        <f>IF(NewCustomer="Yes", IF(COUNTIF($I$2:$I$11,B7089)&gt;0,0,WEEKDAY(B7089,2)),IF(COUNTIF($I$2:$I$21,B7089)&gt;0,0,WEEKDAY(B7089,2)))</f>
        <v>1</v>
      </c>
      <c r="D7089" s="74">
        <f t="shared" si="2"/>
        <v>20</v>
      </c>
      <c r="E7089" s="12">
        <f>IFERROR(VLOOKUP(A7089,'IDAR Meter Data'!$A:$B,2,1),"")</f>
        <v>217</v>
      </c>
      <c r="F7089" s="75">
        <f>IF(CECCZ="CZ03",'Outside Temp'!B7089,IF(CECCZ="CZ04",'Outside Temp'!B7090,IF(CECCZ="CZ12",'Outside Temp'!B7091, IF(CECCZ="CZ13",'Outside Temp'!B7092))))</f>
        <v>63.18333333</v>
      </c>
      <c r="G7089" s="12">
        <f t="shared" si="3"/>
        <v>1</v>
      </c>
    </row>
    <row r="7090" ht="15.75" customHeight="1">
      <c r="A7090" s="13">
        <v>42198.875</v>
      </c>
      <c r="B7090" s="73">
        <f t="shared" si="1"/>
        <v>42198</v>
      </c>
      <c r="C7090" s="74">
        <f>IF(NewCustomer="Yes", IF(COUNTIF($I$2:$I$11,B7090)&gt;0,0,WEEKDAY(B7090,2)),IF(COUNTIF($I$2:$I$21,B7090)&gt;0,0,WEEKDAY(B7090,2)))</f>
        <v>1</v>
      </c>
      <c r="D7090" s="74">
        <f t="shared" si="2"/>
        <v>21</v>
      </c>
      <c r="E7090" s="12">
        <f>IFERROR(VLOOKUP(A7090,'IDAR Meter Data'!$A:$B,2,1),"")</f>
        <v>229</v>
      </c>
      <c r="F7090" s="75">
        <f>IF(CECCZ="CZ03",'Outside Temp'!B7090,IF(CECCZ="CZ04",'Outside Temp'!B7091,IF(CECCZ="CZ12",'Outside Temp'!B7092, IF(CECCZ="CZ13",'Outside Temp'!B7093))))</f>
        <v>62.93333333</v>
      </c>
      <c r="G7090" s="12">
        <f t="shared" si="3"/>
        <v>1</v>
      </c>
    </row>
    <row r="7091" ht="15.75" customHeight="1">
      <c r="A7091" s="13">
        <v>42198.885416666664</v>
      </c>
      <c r="B7091" s="73">
        <f t="shared" si="1"/>
        <v>42198</v>
      </c>
      <c r="C7091" s="74">
        <f>IF(NewCustomer="Yes", IF(COUNTIF($I$2:$I$11,B7091)&gt;0,0,WEEKDAY(B7091,2)),IF(COUNTIF($I$2:$I$21,B7091)&gt;0,0,WEEKDAY(B7091,2)))</f>
        <v>1</v>
      </c>
      <c r="D7091" s="74">
        <f t="shared" si="2"/>
        <v>21</v>
      </c>
      <c r="E7091" s="12">
        <f>IFERROR(VLOOKUP(A7091,'IDAR Meter Data'!$A:$B,2,1),"")</f>
        <v>207</v>
      </c>
      <c r="F7091" s="75">
        <f>IF(CECCZ="CZ03",'Outside Temp'!B7091,IF(CECCZ="CZ04",'Outside Temp'!B7092,IF(CECCZ="CZ12",'Outside Temp'!B7093, IF(CECCZ="CZ13",'Outside Temp'!B7094))))</f>
        <v>62.68333333</v>
      </c>
      <c r="G7091" s="12">
        <f t="shared" si="3"/>
        <v>1</v>
      </c>
    </row>
    <row r="7092" ht="15.75" customHeight="1">
      <c r="A7092" s="13">
        <v>42198.895833333336</v>
      </c>
      <c r="B7092" s="73">
        <f t="shared" si="1"/>
        <v>42198</v>
      </c>
      <c r="C7092" s="74">
        <f>IF(NewCustomer="Yes", IF(COUNTIF($I$2:$I$11,B7092)&gt;0,0,WEEKDAY(B7092,2)),IF(COUNTIF($I$2:$I$21,B7092)&gt;0,0,WEEKDAY(B7092,2)))</f>
        <v>1</v>
      </c>
      <c r="D7092" s="74">
        <f t="shared" si="2"/>
        <v>21</v>
      </c>
      <c r="E7092" s="12">
        <f>IFERROR(VLOOKUP(A7092,'IDAR Meter Data'!$A:$B,2,1),"")</f>
        <v>203</v>
      </c>
      <c r="F7092" s="75">
        <f>IF(CECCZ="CZ03",'Outside Temp'!B7092,IF(CECCZ="CZ04",'Outside Temp'!B7093,IF(CECCZ="CZ12",'Outside Temp'!B7094, IF(CECCZ="CZ13",'Outside Temp'!B7095))))</f>
        <v>62.43333333</v>
      </c>
      <c r="G7092" s="12">
        <f t="shared" si="3"/>
        <v>1</v>
      </c>
    </row>
    <row r="7093" ht="15.75" customHeight="1">
      <c r="A7093" s="13">
        <v>42198.90625</v>
      </c>
      <c r="B7093" s="73">
        <f t="shared" si="1"/>
        <v>42198</v>
      </c>
      <c r="C7093" s="74">
        <f>IF(NewCustomer="Yes", IF(COUNTIF($I$2:$I$11,B7093)&gt;0,0,WEEKDAY(B7093,2)),IF(COUNTIF($I$2:$I$21,B7093)&gt;0,0,WEEKDAY(B7093,2)))</f>
        <v>1</v>
      </c>
      <c r="D7093" s="74">
        <f t="shared" si="2"/>
        <v>21</v>
      </c>
      <c r="E7093" s="12">
        <f>IFERROR(VLOOKUP(A7093,'IDAR Meter Data'!$A:$B,2,1),"")</f>
        <v>197</v>
      </c>
      <c r="F7093" s="75">
        <f>IF(CECCZ="CZ03",'Outside Temp'!B7093,IF(CECCZ="CZ04",'Outside Temp'!B7094,IF(CECCZ="CZ12",'Outside Temp'!B7095, IF(CECCZ="CZ13",'Outside Temp'!B7096))))</f>
        <v>62.18333333</v>
      </c>
      <c r="G7093" s="12">
        <f t="shared" si="3"/>
        <v>1</v>
      </c>
    </row>
    <row r="7094" ht="15.75" customHeight="1">
      <c r="A7094" s="13">
        <v>42198.916666666664</v>
      </c>
      <c r="B7094" s="73">
        <f t="shared" si="1"/>
        <v>42198</v>
      </c>
      <c r="C7094" s="74">
        <f>IF(NewCustomer="Yes", IF(COUNTIF($I$2:$I$11,B7094)&gt;0,0,WEEKDAY(B7094,2)),IF(COUNTIF($I$2:$I$21,B7094)&gt;0,0,WEEKDAY(B7094,2)))</f>
        <v>1</v>
      </c>
      <c r="D7094" s="74">
        <f t="shared" si="2"/>
        <v>22</v>
      </c>
      <c r="E7094" s="12">
        <f>IFERROR(VLOOKUP(A7094,'IDAR Meter Data'!$A:$B,2,1),"")</f>
        <v>205</v>
      </c>
      <c r="F7094" s="75">
        <f>IF(CECCZ="CZ03",'Outside Temp'!B7094,IF(CECCZ="CZ04",'Outside Temp'!B7095,IF(CECCZ="CZ12",'Outside Temp'!B7096, IF(CECCZ="CZ13",'Outside Temp'!B7097))))</f>
        <v>62</v>
      </c>
      <c r="G7094" s="12">
        <f t="shared" si="3"/>
        <v>1</v>
      </c>
    </row>
    <row r="7095" ht="15.75" customHeight="1">
      <c r="A7095" s="13">
        <v>42198.927083333336</v>
      </c>
      <c r="B7095" s="73">
        <f t="shared" si="1"/>
        <v>42198</v>
      </c>
      <c r="C7095" s="74">
        <f>IF(NewCustomer="Yes", IF(COUNTIF($I$2:$I$11,B7095)&gt;0,0,WEEKDAY(B7095,2)),IF(COUNTIF($I$2:$I$21,B7095)&gt;0,0,WEEKDAY(B7095,2)))</f>
        <v>1</v>
      </c>
      <c r="D7095" s="74">
        <f t="shared" si="2"/>
        <v>22</v>
      </c>
      <c r="E7095" s="12">
        <f>IFERROR(VLOOKUP(A7095,'IDAR Meter Data'!$A:$B,2,1),"")</f>
        <v>207</v>
      </c>
      <c r="F7095" s="75">
        <f>IF(CECCZ="CZ03",'Outside Temp'!B7095,IF(CECCZ="CZ04",'Outside Temp'!B7096,IF(CECCZ="CZ12",'Outside Temp'!B7097, IF(CECCZ="CZ13",'Outside Temp'!B7098))))</f>
        <v>62</v>
      </c>
      <c r="G7095" s="12">
        <f t="shared" si="3"/>
        <v>1</v>
      </c>
    </row>
    <row r="7096" ht="15.75" customHeight="1">
      <c r="A7096" s="13">
        <v>42198.9375</v>
      </c>
      <c r="B7096" s="73">
        <f t="shared" si="1"/>
        <v>42198</v>
      </c>
      <c r="C7096" s="74">
        <f>IF(NewCustomer="Yes", IF(COUNTIF($I$2:$I$11,B7096)&gt;0,0,WEEKDAY(B7096,2)),IF(COUNTIF($I$2:$I$21,B7096)&gt;0,0,WEEKDAY(B7096,2)))</f>
        <v>1</v>
      </c>
      <c r="D7096" s="74">
        <f t="shared" si="2"/>
        <v>22</v>
      </c>
      <c r="E7096" s="12">
        <f>IFERROR(VLOOKUP(A7096,'IDAR Meter Data'!$A:$B,2,1),"")</f>
        <v>195</v>
      </c>
      <c r="F7096" s="75">
        <f>IF(CECCZ="CZ03",'Outside Temp'!B7096,IF(CECCZ="CZ04",'Outside Temp'!B7097,IF(CECCZ="CZ12",'Outside Temp'!B7098, IF(CECCZ="CZ13",'Outside Temp'!B7099))))</f>
        <v>62</v>
      </c>
      <c r="G7096" s="12">
        <f t="shared" si="3"/>
        <v>1</v>
      </c>
    </row>
    <row r="7097" ht="15.75" customHeight="1">
      <c r="A7097" s="13">
        <v>42198.947916666664</v>
      </c>
      <c r="B7097" s="73">
        <f t="shared" si="1"/>
        <v>42198</v>
      </c>
      <c r="C7097" s="74">
        <f>IF(NewCustomer="Yes", IF(COUNTIF($I$2:$I$11,B7097)&gt;0,0,WEEKDAY(B7097,2)),IF(COUNTIF($I$2:$I$21,B7097)&gt;0,0,WEEKDAY(B7097,2)))</f>
        <v>1</v>
      </c>
      <c r="D7097" s="74">
        <f t="shared" si="2"/>
        <v>22</v>
      </c>
      <c r="E7097" s="12">
        <f>IFERROR(VLOOKUP(A7097,'IDAR Meter Data'!$A:$B,2,1),"")</f>
        <v>196</v>
      </c>
      <c r="F7097" s="75">
        <f>IF(CECCZ="CZ03",'Outside Temp'!B7097,IF(CECCZ="CZ04",'Outside Temp'!B7098,IF(CECCZ="CZ12",'Outside Temp'!B7099, IF(CECCZ="CZ13",'Outside Temp'!B7100))))</f>
        <v>62</v>
      </c>
      <c r="G7097" s="12">
        <f t="shared" si="3"/>
        <v>1</v>
      </c>
    </row>
    <row r="7098" ht="15.75" customHeight="1">
      <c r="A7098" s="13">
        <v>42198.958333333336</v>
      </c>
      <c r="B7098" s="73">
        <f t="shared" si="1"/>
        <v>42198</v>
      </c>
      <c r="C7098" s="74">
        <f>IF(NewCustomer="Yes", IF(COUNTIF($I$2:$I$11,B7098)&gt;0,0,WEEKDAY(B7098,2)),IF(COUNTIF($I$2:$I$21,B7098)&gt;0,0,WEEKDAY(B7098,2)))</f>
        <v>1</v>
      </c>
      <c r="D7098" s="74">
        <f t="shared" si="2"/>
        <v>23</v>
      </c>
      <c r="E7098" s="12">
        <f>IFERROR(VLOOKUP(A7098,'IDAR Meter Data'!$A:$B,2,1),"")</f>
        <v>200</v>
      </c>
      <c r="F7098" s="75">
        <f>IF(CECCZ="CZ03",'Outside Temp'!B7098,IF(CECCZ="CZ04",'Outside Temp'!B7099,IF(CECCZ="CZ12",'Outside Temp'!B7100, IF(CECCZ="CZ13",'Outside Temp'!B7101))))</f>
        <v>62</v>
      </c>
      <c r="G7098" s="12">
        <f t="shared" si="3"/>
        <v>1</v>
      </c>
    </row>
    <row r="7099" ht="15.75" customHeight="1">
      <c r="A7099" s="13">
        <v>42198.96875</v>
      </c>
      <c r="B7099" s="73">
        <f t="shared" si="1"/>
        <v>42198</v>
      </c>
      <c r="C7099" s="74">
        <f>IF(NewCustomer="Yes", IF(COUNTIF($I$2:$I$11,B7099)&gt;0,0,WEEKDAY(B7099,2)),IF(COUNTIF($I$2:$I$21,B7099)&gt;0,0,WEEKDAY(B7099,2)))</f>
        <v>1</v>
      </c>
      <c r="D7099" s="74">
        <f t="shared" si="2"/>
        <v>23</v>
      </c>
      <c r="E7099" s="12">
        <f>IFERROR(VLOOKUP(A7099,'IDAR Meter Data'!$A:$B,2,1),"")</f>
        <v>202</v>
      </c>
      <c r="F7099" s="75">
        <f>IF(CECCZ="CZ03",'Outside Temp'!B7099,IF(CECCZ="CZ04",'Outside Temp'!B7100,IF(CECCZ="CZ12",'Outside Temp'!B7101, IF(CECCZ="CZ13",'Outside Temp'!B7102))))</f>
        <v>62</v>
      </c>
      <c r="G7099" s="12">
        <f t="shared" si="3"/>
        <v>1</v>
      </c>
    </row>
    <row r="7100" ht="15.75" customHeight="1">
      <c r="A7100" s="13">
        <v>42198.979166666664</v>
      </c>
      <c r="B7100" s="73">
        <f t="shared" si="1"/>
        <v>42198</v>
      </c>
      <c r="C7100" s="74">
        <f>IF(NewCustomer="Yes", IF(COUNTIF($I$2:$I$11,B7100)&gt;0,0,WEEKDAY(B7100,2)),IF(COUNTIF($I$2:$I$21,B7100)&gt;0,0,WEEKDAY(B7100,2)))</f>
        <v>1</v>
      </c>
      <c r="D7100" s="74">
        <f t="shared" si="2"/>
        <v>23</v>
      </c>
      <c r="E7100" s="12">
        <f>IFERROR(VLOOKUP(A7100,'IDAR Meter Data'!$A:$B,2,1),"")</f>
        <v>181</v>
      </c>
      <c r="F7100" s="75">
        <f>IF(CECCZ="CZ03",'Outside Temp'!B7100,IF(CECCZ="CZ04",'Outside Temp'!B7101,IF(CECCZ="CZ12",'Outside Temp'!B7102, IF(CECCZ="CZ13",'Outside Temp'!B7103))))</f>
        <v>62</v>
      </c>
      <c r="G7100" s="12">
        <f t="shared" si="3"/>
        <v>1</v>
      </c>
    </row>
    <row r="7101" ht="15.75" customHeight="1">
      <c r="A7101" s="13">
        <v>42198.989583333336</v>
      </c>
      <c r="B7101" s="73">
        <f t="shared" si="1"/>
        <v>42198</v>
      </c>
      <c r="C7101" s="74">
        <f>IF(NewCustomer="Yes", IF(COUNTIF($I$2:$I$11,B7101)&gt;0,0,WEEKDAY(B7101,2)),IF(COUNTIF($I$2:$I$21,B7101)&gt;0,0,WEEKDAY(B7101,2)))</f>
        <v>1</v>
      </c>
      <c r="D7101" s="74">
        <f t="shared" si="2"/>
        <v>23</v>
      </c>
      <c r="E7101" s="12">
        <f>IFERROR(VLOOKUP(A7101,'IDAR Meter Data'!$A:$B,2,1),"")</f>
        <v>183</v>
      </c>
      <c r="F7101" s="75">
        <f>IF(CECCZ="CZ03",'Outside Temp'!B7101,IF(CECCZ="CZ04",'Outside Temp'!B7102,IF(CECCZ="CZ12",'Outside Temp'!B7103, IF(CECCZ="CZ13",'Outside Temp'!B7104))))</f>
        <v>62</v>
      </c>
      <c r="G7101" s="12">
        <f t="shared" si="3"/>
        <v>1</v>
      </c>
    </row>
    <row r="7102" ht="15.75" customHeight="1">
      <c r="A7102" s="13">
        <v>42199.0</v>
      </c>
      <c r="B7102" s="73">
        <f t="shared" si="1"/>
        <v>42199</v>
      </c>
      <c r="C7102" s="74">
        <f>IF(NewCustomer="Yes", IF(COUNTIF($I$2:$I$11,B7102)&gt;0,0,WEEKDAY(B7102,2)),IF(COUNTIF($I$2:$I$21,B7102)&gt;0,0,WEEKDAY(B7102,2)))</f>
        <v>2</v>
      </c>
      <c r="D7102" s="74">
        <f t="shared" si="2"/>
        <v>0</v>
      </c>
      <c r="E7102" s="12">
        <f>IFERROR(VLOOKUP(A7102,'IDAR Meter Data'!$A:$B,2,1),"")</f>
        <v>183</v>
      </c>
      <c r="F7102" s="75">
        <f>IF(CECCZ="CZ03",'Outside Temp'!B7102,IF(CECCZ="CZ04",'Outside Temp'!B7103,IF(CECCZ="CZ12",'Outside Temp'!B7104, IF(CECCZ="CZ13",'Outside Temp'!B7105))))</f>
        <v>61.93103448</v>
      </c>
      <c r="G7102" s="12">
        <f t="shared" si="3"/>
        <v>1</v>
      </c>
    </row>
    <row r="7103" ht="15.75" customHeight="1">
      <c r="A7103" s="13">
        <v>42199.010416666664</v>
      </c>
      <c r="B7103" s="73">
        <f t="shared" si="1"/>
        <v>42199</v>
      </c>
      <c r="C7103" s="74">
        <f>IF(NewCustomer="Yes", IF(COUNTIF($I$2:$I$11,B7103)&gt;0,0,WEEKDAY(B7103,2)),IF(COUNTIF($I$2:$I$21,B7103)&gt;0,0,WEEKDAY(B7103,2)))</f>
        <v>2</v>
      </c>
      <c r="D7103" s="74">
        <f t="shared" si="2"/>
        <v>0</v>
      </c>
      <c r="E7103" s="12">
        <f>IFERROR(VLOOKUP(A7103,'IDAR Meter Data'!$A:$B,2,1),"")</f>
        <v>189</v>
      </c>
      <c r="F7103" s="75">
        <f>IF(CECCZ="CZ03",'Outside Temp'!B7103,IF(CECCZ="CZ04",'Outside Temp'!B7104,IF(CECCZ="CZ12",'Outside Temp'!B7105, IF(CECCZ="CZ13",'Outside Temp'!B7106))))</f>
        <v>61.67241379</v>
      </c>
      <c r="G7103" s="12">
        <f t="shared" si="3"/>
        <v>1</v>
      </c>
    </row>
    <row r="7104" ht="15.75" customHeight="1">
      <c r="A7104" s="13">
        <v>42199.020833333336</v>
      </c>
      <c r="B7104" s="73">
        <f t="shared" si="1"/>
        <v>42199</v>
      </c>
      <c r="C7104" s="74">
        <f>IF(NewCustomer="Yes", IF(COUNTIF($I$2:$I$11,B7104)&gt;0,0,WEEKDAY(B7104,2)),IF(COUNTIF($I$2:$I$21,B7104)&gt;0,0,WEEKDAY(B7104,2)))</f>
        <v>2</v>
      </c>
      <c r="D7104" s="74">
        <f t="shared" si="2"/>
        <v>0</v>
      </c>
      <c r="E7104" s="12">
        <f>IFERROR(VLOOKUP(A7104,'IDAR Meter Data'!$A:$B,2,1),"")</f>
        <v>178</v>
      </c>
      <c r="F7104" s="75">
        <f>IF(CECCZ="CZ03",'Outside Temp'!B7104,IF(CECCZ="CZ04",'Outside Temp'!B7105,IF(CECCZ="CZ12",'Outside Temp'!B7106, IF(CECCZ="CZ13",'Outside Temp'!B7107))))</f>
        <v>61.4137931</v>
      </c>
      <c r="G7104" s="12">
        <f t="shared" si="3"/>
        <v>1</v>
      </c>
    </row>
    <row r="7105" ht="15.75" customHeight="1">
      <c r="A7105" s="13">
        <v>42199.03125</v>
      </c>
      <c r="B7105" s="73">
        <f t="shared" si="1"/>
        <v>42199</v>
      </c>
      <c r="C7105" s="74">
        <f>IF(NewCustomer="Yes", IF(COUNTIF($I$2:$I$11,B7105)&gt;0,0,WEEKDAY(B7105,2)),IF(COUNTIF($I$2:$I$21,B7105)&gt;0,0,WEEKDAY(B7105,2)))</f>
        <v>2</v>
      </c>
      <c r="D7105" s="74">
        <f t="shared" si="2"/>
        <v>0</v>
      </c>
      <c r="E7105" s="12">
        <f>IFERROR(VLOOKUP(A7105,'IDAR Meter Data'!$A:$B,2,1),"")</f>
        <v>179</v>
      </c>
      <c r="F7105" s="75">
        <f>IF(CECCZ="CZ03",'Outside Temp'!B7105,IF(CECCZ="CZ04",'Outside Temp'!B7106,IF(CECCZ="CZ12",'Outside Temp'!B7107, IF(CECCZ="CZ13",'Outside Temp'!B7108))))</f>
        <v>61.15517241</v>
      </c>
      <c r="G7105" s="12">
        <f t="shared" si="3"/>
        <v>1</v>
      </c>
    </row>
    <row r="7106" ht="15.75" customHeight="1">
      <c r="A7106" s="13">
        <v>42199.041666666664</v>
      </c>
      <c r="B7106" s="73">
        <f t="shared" si="1"/>
        <v>42199</v>
      </c>
      <c r="C7106" s="74">
        <f>IF(NewCustomer="Yes", IF(COUNTIF($I$2:$I$11,B7106)&gt;0,0,WEEKDAY(B7106,2)),IF(COUNTIF($I$2:$I$21,B7106)&gt;0,0,WEEKDAY(B7106,2)))</f>
        <v>2</v>
      </c>
      <c r="D7106" s="74">
        <f t="shared" si="2"/>
        <v>1</v>
      </c>
      <c r="E7106" s="12">
        <f>IFERROR(VLOOKUP(A7106,'IDAR Meter Data'!$A:$B,2,1),"")</f>
        <v>170</v>
      </c>
      <c r="F7106" s="75">
        <f>IF(CECCZ="CZ03",'Outside Temp'!B7106,IF(CECCZ="CZ04",'Outside Temp'!B7107,IF(CECCZ="CZ12",'Outside Temp'!B7108, IF(CECCZ="CZ13",'Outside Temp'!B7109))))</f>
        <v>60.93333333</v>
      </c>
      <c r="G7106" s="12">
        <f t="shared" si="3"/>
        <v>1</v>
      </c>
    </row>
    <row r="7107" ht="15.75" customHeight="1">
      <c r="A7107" s="13">
        <v>42199.052083333336</v>
      </c>
      <c r="B7107" s="73">
        <f t="shared" si="1"/>
        <v>42199</v>
      </c>
      <c r="C7107" s="74">
        <f>IF(NewCustomer="Yes", IF(COUNTIF($I$2:$I$11,B7107)&gt;0,0,WEEKDAY(B7107,2)),IF(COUNTIF($I$2:$I$21,B7107)&gt;0,0,WEEKDAY(B7107,2)))</f>
        <v>2</v>
      </c>
      <c r="D7107" s="74">
        <f t="shared" si="2"/>
        <v>1</v>
      </c>
      <c r="E7107" s="12">
        <f>IFERROR(VLOOKUP(A7107,'IDAR Meter Data'!$A:$B,2,1),"")</f>
        <v>185</v>
      </c>
      <c r="F7107" s="75">
        <f>IF(CECCZ="CZ03",'Outside Temp'!B7107,IF(CECCZ="CZ04",'Outside Temp'!B7108,IF(CECCZ="CZ12",'Outside Temp'!B7109, IF(CECCZ="CZ13",'Outside Temp'!B7110))))</f>
        <v>60.68333333</v>
      </c>
      <c r="G7107" s="12">
        <f t="shared" si="3"/>
        <v>1</v>
      </c>
    </row>
    <row r="7108" ht="15.75" customHeight="1">
      <c r="A7108" s="13">
        <v>42199.0625</v>
      </c>
      <c r="B7108" s="73">
        <f t="shared" si="1"/>
        <v>42199</v>
      </c>
      <c r="C7108" s="74">
        <f>IF(NewCustomer="Yes", IF(COUNTIF($I$2:$I$11,B7108)&gt;0,0,WEEKDAY(B7108,2)),IF(COUNTIF($I$2:$I$21,B7108)&gt;0,0,WEEKDAY(B7108,2)))</f>
        <v>2</v>
      </c>
      <c r="D7108" s="74">
        <f t="shared" si="2"/>
        <v>1</v>
      </c>
      <c r="E7108" s="12">
        <f>IFERROR(VLOOKUP(A7108,'IDAR Meter Data'!$A:$B,2,1),"")</f>
        <v>188</v>
      </c>
      <c r="F7108" s="75">
        <f>IF(CECCZ="CZ03",'Outside Temp'!B7108,IF(CECCZ="CZ04",'Outside Temp'!B7109,IF(CECCZ="CZ12",'Outside Temp'!B7110, IF(CECCZ="CZ13",'Outside Temp'!B7111))))</f>
        <v>60.43333333</v>
      </c>
      <c r="G7108" s="12">
        <f t="shared" si="3"/>
        <v>1</v>
      </c>
    </row>
    <row r="7109" ht="15.75" customHeight="1">
      <c r="A7109" s="13">
        <v>42199.072916666664</v>
      </c>
      <c r="B7109" s="73">
        <f t="shared" si="1"/>
        <v>42199</v>
      </c>
      <c r="C7109" s="74">
        <f>IF(NewCustomer="Yes", IF(COUNTIF($I$2:$I$11,B7109)&gt;0,0,WEEKDAY(B7109,2)),IF(COUNTIF($I$2:$I$21,B7109)&gt;0,0,WEEKDAY(B7109,2)))</f>
        <v>2</v>
      </c>
      <c r="D7109" s="74">
        <f t="shared" si="2"/>
        <v>1</v>
      </c>
      <c r="E7109" s="12">
        <f>IFERROR(VLOOKUP(A7109,'IDAR Meter Data'!$A:$B,2,1),"")</f>
        <v>167</v>
      </c>
      <c r="F7109" s="75">
        <f>IF(CECCZ="CZ03",'Outside Temp'!B7109,IF(CECCZ="CZ04",'Outside Temp'!B7110,IF(CECCZ="CZ12",'Outside Temp'!B7111, IF(CECCZ="CZ13",'Outside Temp'!B7112))))</f>
        <v>60.18333333</v>
      </c>
      <c r="G7109" s="12">
        <f t="shared" si="3"/>
        <v>1</v>
      </c>
    </row>
    <row r="7110" ht="15.75" customHeight="1">
      <c r="A7110" s="13">
        <v>42199.083333333336</v>
      </c>
      <c r="B7110" s="73">
        <f t="shared" si="1"/>
        <v>42199</v>
      </c>
      <c r="C7110" s="74">
        <f>IF(NewCustomer="Yes", IF(COUNTIF($I$2:$I$11,B7110)&gt;0,0,WEEKDAY(B7110,2)),IF(COUNTIF($I$2:$I$21,B7110)&gt;0,0,WEEKDAY(B7110,2)))</f>
        <v>2</v>
      </c>
      <c r="D7110" s="74">
        <f t="shared" si="2"/>
        <v>2</v>
      </c>
      <c r="E7110" s="12">
        <f>IFERROR(VLOOKUP(A7110,'IDAR Meter Data'!$A:$B,2,1),"")</f>
        <v>172</v>
      </c>
      <c r="F7110" s="75">
        <f>IF(CECCZ="CZ03",'Outside Temp'!B7110,IF(CECCZ="CZ04",'Outside Temp'!B7111,IF(CECCZ="CZ12",'Outside Temp'!B7112, IF(CECCZ="CZ13",'Outside Temp'!B7113))))</f>
        <v>59.93333333</v>
      </c>
      <c r="G7110" s="12">
        <f t="shared" si="3"/>
        <v>1</v>
      </c>
    </row>
    <row r="7111" ht="15.75" customHeight="1">
      <c r="A7111" s="13">
        <v>42199.09375</v>
      </c>
      <c r="B7111" s="73">
        <f t="shared" si="1"/>
        <v>42199</v>
      </c>
      <c r="C7111" s="74">
        <f>IF(NewCustomer="Yes", IF(COUNTIF($I$2:$I$11,B7111)&gt;0,0,WEEKDAY(B7111,2)),IF(COUNTIF($I$2:$I$21,B7111)&gt;0,0,WEEKDAY(B7111,2)))</f>
        <v>2</v>
      </c>
      <c r="D7111" s="74">
        <f t="shared" si="2"/>
        <v>2</v>
      </c>
      <c r="E7111" s="12">
        <f>IFERROR(VLOOKUP(A7111,'IDAR Meter Data'!$A:$B,2,1),"")</f>
        <v>170</v>
      </c>
      <c r="F7111" s="75">
        <f>IF(CECCZ="CZ03",'Outside Temp'!B7111,IF(CECCZ="CZ04",'Outside Temp'!B7112,IF(CECCZ="CZ12",'Outside Temp'!B7113, IF(CECCZ="CZ13",'Outside Temp'!B7114))))</f>
        <v>59.68333333</v>
      </c>
      <c r="G7111" s="12">
        <f t="shared" si="3"/>
        <v>1</v>
      </c>
    </row>
    <row r="7112" ht="15.75" customHeight="1">
      <c r="A7112" s="13">
        <v>42199.104166666664</v>
      </c>
      <c r="B7112" s="73">
        <f t="shared" si="1"/>
        <v>42199</v>
      </c>
      <c r="C7112" s="74">
        <f>IF(NewCustomer="Yes", IF(COUNTIF($I$2:$I$11,B7112)&gt;0,0,WEEKDAY(B7112,2)),IF(COUNTIF($I$2:$I$21,B7112)&gt;0,0,WEEKDAY(B7112,2)))</f>
        <v>2</v>
      </c>
      <c r="D7112" s="74">
        <f t="shared" si="2"/>
        <v>2</v>
      </c>
      <c r="E7112" s="12">
        <f>IFERROR(VLOOKUP(A7112,'IDAR Meter Data'!$A:$B,2,1),"")</f>
        <v>190</v>
      </c>
      <c r="F7112" s="75">
        <f>IF(CECCZ="CZ03",'Outside Temp'!B7112,IF(CECCZ="CZ04",'Outside Temp'!B7113,IF(CECCZ="CZ12",'Outside Temp'!B7114, IF(CECCZ="CZ13",'Outside Temp'!B7115))))</f>
        <v>59.43333333</v>
      </c>
      <c r="G7112" s="12">
        <f t="shared" si="3"/>
        <v>1</v>
      </c>
    </row>
    <row r="7113" ht="15.75" customHeight="1">
      <c r="A7113" s="13">
        <v>42199.114583333336</v>
      </c>
      <c r="B7113" s="73">
        <f t="shared" si="1"/>
        <v>42199</v>
      </c>
      <c r="C7113" s="74">
        <f>IF(NewCustomer="Yes", IF(COUNTIF($I$2:$I$11,B7113)&gt;0,0,WEEKDAY(B7113,2)),IF(COUNTIF($I$2:$I$21,B7113)&gt;0,0,WEEKDAY(B7113,2)))</f>
        <v>2</v>
      </c>
      <c r="D7113" s="74">
        <f t="shared" si="2"/>
        <v>2</v>
      </c>
      <c r="E7113" s="12">
        <f>IFERROR(VLOOKUP(A7113,'IDAR Meter Data'!$A:$B,2,1),"")</f>
        <v>168</v>
      </c>
      <c r="F7113" s="75">
        <f>IF(CECCZ="CZ03",'Outside Temp'!B7113,IF(CECCZ="CZ04",'Outside Temp'!B7114,IF(CECCZ="CZ12",'Outside Temp'!B7115, IF(CECCZ="CZ13",'Outside Temp'!B7116))))</f>
        <v>59.18333333</v>
      </c>
      <c r="G7113" s="12">
        <f t="shared" si="3"/>
        <v>1</v>
      </c>
    </row>
    <row r="7114" ht="15.75" customHeight="1">
      <c r="A7114" s="13">
        <v>42199.125</v>
      </c>
      <c r="B7114" s="73">
        <f t="shared" si="1"/>
        <v>42199</v>
      </c>
      <c r="C7114" s="74">
        <f>IF(NewCustomer="Yes", IF(COUNTIF($I$2:$I$11,B7114)&gt;0,0,WEEKDAY(B7114,2)),IF(COUNTIF($I$2:$I$21,B7114)&gt;0,0,WEEKDAY(B7114,2)))</f>
        <v>2</v>
      </c>
      <c r="D7114" s="74">
        <f t="shared" si="2"/>
        <v>3</v>
      </c>
      <c r="E7114" s="12">
        <f>IFERROR(VLOOKUP(A7114,'IDAR Meter Data'!$A:$B,2,1),"")</f>
        <v>169</v>
      </c>
      <c r="F7114" s="75">
        <f>IF(CECCZ="CZ03",'Outside Temp'!B7114,IF(CECCZ="CZ04",'Outside Temp'!B7115,IF(CECCZ="CZ12",'Outside Temp'!B7116, IF(CECCZ="CZ13",'Outside Temp'!B7117))))</f>
        <v>59</v>
      </c>
      <c r="G7114" s="12">
        <f t="shared" si="3"/>
        <v>1</v>
      </c>
    </row>
    <row r="7115" ht="15.75" customHeight="1">
      <c r="A7115" s="13">
        <v>42199.135416666664</v>
      </c>
      <c r="B7115" s="73">
        <f t="shared" si="1"/>
        <v>42199</v>
      </c>
      <c r="C7115" s="74">
        <f>IF(NewCustomer="Yes", IF(COUNTIF($I$2:$I$11,B7115)&gt;0,0,WEEKDAY(B7115,2)),IF(COUNTIF($I$2:$I$21,B7115)&gt;0,0,WEEKDAY(B7115,2)))</f>
        <v>2</v>
      </c>
      <c r="D7115" s="74">
        <f t="shared" si="2"/>
        <v>3</v>
      </c>
      <c r="E7115" s="12">
        <f>IFERROR(VLOOKUP(A7115,'IDAR Meter Data'!$A:$B,2,1),"")</f>
        <v>170</v>
      </c>
      <c r="F7115" s="75">
        <f>IF(CECCZ="CZ03",'Outside Temp'!B7115,IF(CECCZ="CZ04",'Outside Temp'!B7116,IF(CECCZ="CZ12",'Outside Temp'!B7117, IF(CECCZ="CZ13",'Outside Temp'!B7118))))</f>
        <v>59</v>
      </c>
      <c r="G7115" s="12">
        <f t="shared" si="3"/>
        <v>1</v>
      </c>
    </row>
    <row r="7116" ht="15.75" customHeight="1">
      <c r="A7116" s="13">
        <v>42199.145833333336</v>
      </c>
      <c r="B7116" s="73">
        <f t="shared" si="1"/>
        <v>42199</v>
      </c>
      <c r="C7116" s="74">
        <f>IF(NewCustomer="Yes", IF(COUNTIF($I$2:$I$11,B7116)&gt;0,0,WEEKDAY(B7116,2)),IF(COUNTIF($I$2:$I$21,B7116)&gt;0,0,WEEKDAY(B7116,2)))</f>
        <v>2</v>
      </c>
      <c r="D7116" s="74">
        <f t="shared" si="2"/>
        <v>3</v>
      </c>
      <c r="E7116" s="12">
        <f>IFERROR(VLOOKUP(A7116,'IDAR Meter Data'!$A:$B,2,1),"")</f>
        <v>178</v>
      </c>
      <c r="F7116" s="75">
        <f>IF(CECCZ="CZ03",'Outside Temp'!B7116,IF(CECCZ="CZ04",'Outside Temp'!B7117,IF(CECCZ="CZ12",'Outside Temp'!B7118, IF(CECCZ="CZ13",'Outside Temp'!B7119))))</f>
        <v>59</v>
      </c>
      <c r="G7116" s="12">
        <f t="shared" si="3"/>
        <v>1</v>
      </c>
    </row>
    <row r="7117" ht="15.75" customHeight="1">
      <c r="A7117" s="13">
        <v>42199.15625</v>
      </c>
      <c r="B7117" s="73">
        <f t="shared" si="1"/>
        <v>42199</v>
      </c>
      <c r="C7117" s="74">
        <f>IF(NewCustomer="Yes", IF(COUNTIF($I$2:$I$11,B7117)&gt;0,0,WEEKDAY(B7117,2)),IF(COUNTIF($I$2:$I$21,B7117)&gt;0,0,WEEKDAY(B7117,2)))</f>
        <v>2</v>
      </c>
      <c r="D7117" s="74">
        <f t="shared" si="2"/>
        <v>3</v>
      </c>
      <c r="E7117" s="12">
        <f>IFERROR(VLOOKUP(A7117,'IDAR Meter Data'!$A:$B,2,1),"")</f>
        <v>180</v>
      </c>
      <c r="F7117" s="75">
        <f>IF(CECCZ="CZ03",'Outside Temp'!B7117,IF(CECCZ="CZ04",'Outside Temp'!B7118,IF(CECCZ="CZ12",'Outside Temp'!B7119, IF(CECCZ="CZ13",'Outside Temp'!B7120))))</f>
        <v>59</v>
      </c>
      <c r="G7117" s="12">
        <f t="shared" si="3"/>
        <v>1</v>
      </c>
    </row>
    <row r="7118" ht="15.75" customHeight="1">
      <c r="A7118" s="13">
        <v>42199.166666666664</v>
      </c>
      <c r="B7118" s="73">
        <f t="shared" si="1"/>
        <v>42199</v>
      </c>
      <c r="C7118" s="74">
        <f>IF(NewCustomer="Yes", IF(COUNTIF($I$2:$I$11,B7118)&gt;0,0,WEEKDAY(B7118,2)),IF(COUNTIF($I$2:$I$21,B7118)&gt;0,0,WEEKDAY(B7118,2)))</f>
        <v>2</v>
      </c>
      <c r="D7118" s="74">
        <f t="shared" si="2"/>
        <v>4</v>
      </c>
      <c r="E7118" s="12">
        <f>IFERROR(VLOOKUP(A7118,'IDAR Meter Data'!$A:$B,2,1),"")</f>
        <v>164</v>
      </c>
      <c r="F7118" s="75">
        <f>IF(CECCZ="CZ03",'Outside Temp'!B7118,IF(CECCZ="CZ04",'Outside Temp'!B7119,IF(CECCZ="CZ12",'Outside Temp'!B7120, IF(CECCZ="CZ13",'Outside Temp'!B7121))))</f>
        <v>59</v>
      </c>
      <c r="G7118" s="12">
        <f t="shared" si="3"/>
        <v>1</v>
      </c>
    </row>
    <row r="7119" ht="15.75" customHeight="1">
      <c r="A7119" s="13">
        <v>42199.177083333336</v>
      </c>
      <c r="B7119" s="73">
        <f t="shared" si="1"/>
        <v>42199</v>
      </c>
      <c r="C7119" s="74">
        <f>IF(NewCustomer="Yes", IF(COUNTIF($I$2:$I$11,B7119)&gt;0,0,WEEKDAY(B7119,2)),IF(COUNTIF($I$2:$I$21,B7119)&gt;0,0,WEEKDAY(B7119,2)))</f>
        <v>2</v>
      </c>
      <c r="D7119" s="74">
        <f t="shared" si="2"/>
        <v>4</v>
      </c>
      <c r="E7119" s="12">
        <f>IFERROR(VLOOKUP(A7119,'IDAR Meter Data'!$A:$B,2,1),"")</f>
        <v>169</v>
      </c>
      <c r="F7119" s="75">
        <f>IF(CECCZ="CZ03",'Outside Temp'!B7119,IF(CECCZ="CZ04",'Outside Temp'!B7120,IF(CECCZ="CZ12",'Outside Temp'!B7121, IF(CECCZ="CZ13",'Outside Temp'!B7122))))</f>
        <v>59</v>
      </c>
      <c r="G7119" s="12">
        <f t="shared" si="3"/>
        <v>1</v>
      </c>
    </row>
    <row r="7120" ht="15.75" customHeight="1">
      <c r="A7120" s="13">
        <v>42199.1875</v>
      </c>
      <c r="B7120" s="73">
        <f t="shared" si="1"/>
        <v>42199</v>
      </c>
      <c r="C7120" s="74">
        <f>IF(NewCustomer="Yes", IF(COUNTIF($I$2:$I$11,B7120)&gt;0,0,WEEKDAY(B7120,2)),IF(COUNTIF($I$2:$I$21,B7120)&gt;0,0,WEEKDAY(B7120,2)))</f>
        <v>2</v>
      </c>
      <c r="D7120" s="74">
        <f t="shared" si="2"/>
        <v>4</v>
      </c>
      <c r="E7120" s="12">
        <f>IFERROR(VLOOKUP(A7120,'IDAR Meter Data'!$A:$B,2,1),"")</f>
        <v>163</v>
      </c>
      <c r="F7120" s="75">
        <f>IF(CECCZ="CZ03",'Outside Temp'!B7120,IF(CECCZ="CZ04",'Outside Temp'!B7121,IF(CECCZ="CZ12",'Outside Temp'!B7122, IF(CECCZ="CZ13",'Outside Temp'!B7123))))</f>
        <v>59</v>
      </c>
      <c r="G7120" s="12">
        <f t="shared" si="3"/>
        <v>1</v>
      </c>
    </row>
    <row r="7121" ht="15.75" customHeight="1">
      <c r="A7121" s="13">
        <v>42199.197916666664</v>
      </c>
      <c r="B7121" s="73">
        <f t="shared" si="1"/>
        <v>42199</v>
      </c>
      <c r="C7121" s="74">
        <f>IF(NewCustomer="Yes", IF(COUNTIF($I$2:$I$11,B7121)&gt;0,0,WEEKDAY(B7121,2)),IF(COUNTIF($I$2:$I$21,B7121)&gt;0,0,WEEKDAY(B7121,2)))</f>
        <v>2</v>
      </c>
      <c r="D7121" s="74">
        <f t="shared" si="2"/>
        <v>4</v>
      </c>
      <c r="E7121" s="12">
        <f>IFERROR(VLOOKUP(A7121,'IDAR Meter Data'!$A:$B,2,1),"")</f>
        <v>180</v>
      </c>
      <c r="F7121" s="75">
        <f>IF(CECCZ="CZ03",'Outside Temp'!B7121,IF(CECCZ="CZ04",'Outside Temp'!B7122,IF(CECCZ="CZ12",'Outside Temp'!B7123, IF(CECCZ="CZ13",'Outside Temp'!B7124))))</f>
        <v>59</v>
      </c>
      <c r="G7121" s="12">
        <f t="shared" si="3"/>
        <v>1</v>
      </c>
    </row>
    <row r="7122" ht="15.75" customHeight="1">
      <c r="A7122" s="13">
        <v>42199.208333333336</v>
      </c>
      <c r="B7122" s="73">
        <f t="shared" si="1"/>
        <v>42199</v>
      </c>
      <c r="C7122" s="74">
        <f>IF(NewCustomer="Yes", IF(COUNTIF($I$2:$I$11,B7122)&gt;0,0,WEEKDAY(B7122,2)),IF(COUNTIF($I$2:$I$21,B7122)&gt;0,0,WEEKDAY(B7122,2)))</f>
        <v>2</v>
      </c>
      <c r="D7122" s="74">
        <f t="shared" si="2"/>
        <v>5</v>
      </c>
      <c r="E7122" s="12">
        <f>IFERROR(VLOOKUP(A7122,'IDAR Meter Data'!$A:$B,2,1),"")</f>
        <v>168</v>
      </c>
      <c r="F7122" s="75">
        <f>IF(CECCZ="CZ03",'Outside Temp'!B7122,IF(CECCZ="CZ04",'Outside Temp'!B7123,IF(CECCZ="CZ12",'Outside Temp'!B7124, IF(CECCZ="CZ13",'Outside Temp'!B7125))))</f>
        <v>59</v>
      </c>
      <c r="G7122" s="12">
        <f t="shared" si="3"/>
        <v>1</v>
      </c>
    </row>
    <row r="7123" ht="15.75" customHeight="1">
      <c r="A7123" s="13">
        <v>42199.21875</v>
      </c>
      <c r="B7123" s="73">
        <f t="shared" si="1"/>
        <v>42199</v>
      </c>
      <c r="C7123" s="74">
        <f>IF(NewCustomer="Yes", IF(COUNTIF($I$2:$I$11,B7123)&gt;0,0,WEEKDAY(B7123,2)),IF(COUNTIF($I$2:$I$21,B7123)&gt;0,0,WEEKDAY(B7123,2)))</f>
        <v>2</v>
      </c>
      <c r="D7123" s="74">
        <f t="shared" si="2"/>
        <v>5</v>
      </c>
      <c r="E7123" s="12">
        <f>IFERROR(VLOOKUP(A7123,'IDAR Meter Data'!$A:$B,2,1),"")</f>
        <v>169</v>
      </c>
      <c r="F7123" s="75">
        <f>IF(CECCZ="CZ03",'Outside Temp'!B7123,IF(CECCZ="CZ04",'Outside Temp'!B7124,IF(CECCZ="CZ12",'Outside Temp'!B7125, IF(CECCZ="CZ13",'Outside Temp'!B7126))))</f>
        <v>59</v>
      </c>
      <c r="G7123" s="12">
        <f t="shared" si="3"/>
        <v>1</v>
      </c>
    </row>
    <row r="7124" ht="15.75" customHeight="1">
      <c r="A7124" s="13">
        <v>42199.229166666664</v>
      </c>
      <c r="B7124" s="73">
        <f t="shared" si="1"/>
        <v>42199</v>
      </c>
      <c r="C7124" s="74">
        <f>IF(NewCustomer="Yes", IF(COUNTIF($I$2:$I$11,B7124)&gt;0,0,WEEKDAY(B7124,2)),IF(COUNTIF($I$2:$I$21,B7124)&gt;0,0,WEEKDAY(B7124,2)))</f>
        <v>2</v>
      </c>
      <c r="D7124" s="74">
        <f t="shared" si="2"/>
        <v>5</v>
      </c>
      <c r="E7124" s="12">
        <f>IFERROR(VLOOKUP(A7124,'IDAR Meter Data'!$A:$B,2,1),"")</f>
        <v>165</v>
      </c>
      <c r="F7124" s="75">
        <f>IF(CECCZ="CZ03",'Outside Temp'!B7124,IF(CECCZ="CZ04",'Outside Temp'!B7125,IF(CECCZ="CZ12",'Outside Temp'!B7126, IF(CECCZ="CZ13",'Outside Temp'!B7127))))</f>
        <v>59</v>
      </c>
      <c r="G7124" s="12">
        <f t="shared" si="3"/>
        <v>1</v>
      </c>
    </row>
    <row r="7125" ht="15.75" customHeight="1">
      <c r="A7125" s="13">
        <v>42199.239583333336</v>
      </c>
      <c r="B7125" s="73">
        <f t="shared" si="1"/>
        <v>42199</v>
      </c>
      <c r="C7125" s="74">
        <f>IF(NewCustomer="Yes", IF(COUNTIF($I$2:$I$11,B7125)&gt;0,0,WEEKDAY(B7125,2)),IF(COUNTIF($I$2:$I$21,B7125)&gt;0,0,WEEKDAY(B7125,2)))</f>
        <v>2</v>
      </c>
      <c r="D7125" s="74">
        <f t="shared" si="2"/>
        <v>5</v>
      </c>
      <c r="E7125" s="12">
        <f>IFERROR(VLOOKUP(A7125,'IDAR Meter Data'!$A:$B,2,1),"")</f>
        <v>165</v>
      </c>
      <c r="F7125" s="75">
        <f>IF(CECCZ="CZ03",'Outside Temp'!B7125,IF(CECCZ="CZ04",'Outside Temp'!B7126,IF(CECCZ="CZ12",'Outside Temp'!B7127, IF(CECCZ="CZ13",'Outside Temp'!B7128))))</f>
        <v>59</v>
      </c>
      <c r="G7125" s="12">
        <f t="shared" si="3"/>
        <v>1</v>
      </c>
    </row>
    <row r="7126" ht="15.75" customHeight="1">
      <c r="A7126" s="13">
        <v>42199.25</v>
      </c>
      <c r="B7126" s="73">
        <f t="shared" si="1"/>
        <v>42199</v>
      </c>
      <c r="C7126" s="74">
        <f>IF(NewCustomer="Yes", IF(COUNTIF($I$2:$I$11,B7126)&gt;0,0,WEEKDAY(B7126,2)),IF(COUNTIF($I$2:$I$21,B7126)&gt;0,0,WEEKDAY(B7126,2)))</f>
        <v>2</v>
      </c>
      <c r="D7126" s="74">
        <f t="shared" si="2"/>
        <v>6</v>
      </c>
      <c r="E7126" s="12">
        <f>IFERROR(VLOOKUP(A7126,'IDAR Meter Data'!$A:$B,2,1),"")</f>
        <v>179</v>
      </c>
      <c r="F7126" s="75">
        <f>IF(CECCZ="CZ03",'Outside Temp'!B7126,IF(CECCZ="CZ04",'Outside Temp'!B7127,IF(CECCZ="CZ12",'Outside Temp'!B7128, IF(CECCZ="CZ13",'Outside Temp'!B7129))))</f>
        <v>59.06666667</v>
      </c>
      <c r="G7126" s="12">
        <f t="shared" si="3"/>
        <v>1</v>
      </c>
    </row>
    <row r="7127" ht="15.75" customHeight="1">
      <c r="A7127" s="13">
        <v>42199.260416666664</v>
      </c>
      <c r="B7127" s="73">
        <f t="shared" si="1"/>
        <v>42199</v>
      </c>
      <c r="C7127" s="74">
        <f>IF(NewCustomer="Yes", IF(COUNTIF($I$2:$I$11,B7127)&gt;0,0,WEEKDAY(B7127,2)),IF(COUNTIF($I$2:$I$21,B7127)&gt;0,0,WEEKDAY(B7127,2)))</f>
        <v>2</v>
      </c>
      <c r="D7127" s="74">
        <f t="shared" si="2"/>
        <v>6</v>
      </c>
      <c r="E7127" s="12">
        <f>IFERROR(VLOOKUP(A7127,'IDAR Meter Data'!$A:$B,2,1),"")</f>
        <v>162</v>
      </c>
      <c r="F7127" s="75">
        <f>IF(CECCZ="CZ03",'Outside Temp'!B7127,IF(CECCZ="CZ04",'Outside Temp'!B7128,IF(CECCZ="CZ12",'Outside Temp'!B7129, IF(CECCZ="CZ13",'Outside Temp'!B7130))))</f>
        <v>59.31666667</v>
      </c>
      <c r="G7127" s="12">
        <f t="shared" si="3"/>
        <v>1</v>
      </c>
    </row>
    <row r="7128" ht="15.75" customHeight="1">
      <c r="A7128" s="13">
        <v>42199.270833333336</v>
      </c>
      <c r="B7128" s="73">
        <f t="shared" si="1"/>
        <v>42199</v>
      </c>
      <c r="C7128" s="74">
        <f>IF(NewCustomer="Yes", IF(COUNTIF($I$2:$I$11,B7128)&gt;0,0,WEEKDAY(B7128,2)),IF(COUNTIF($I$2:$I$21,B7128)&gt;0,0,WEEKDAY(B7128,2)))</f>
        <v>2</v>
      </c>
      <c r="D7128" s="74">
        <f t="shared" si="2"/>
        <v>6</v>
      </c>
      <c r="E7128" s="12">
        <f>IFERROR(VLOOKUP(A7128,'IDAR Meter Data'!$A:$B,2,1),"")</f>
        <v>161</v>
      </c>
      <c r="F7128" s="75">
        <f>IF(CECCZ="CZ03",'Outside Temp'!B7128,IF(CECCZ="CZ04",'Outside Temp'!B7129,IF(CECCZ="CZ12",'Outside Temp'!B7130, IF(CECCZ="CZ13",'Outside Temp'!B7131))))</f>
        <v>59.56666667</v>
      </c>
      <c r="G7128" s="12">
        <f t="shared" si="3"/>
        <v>1</v>
      </c>
    </row>
    <row r="7129" ht="15.75" customHeight="1">
      <c r="A7129" s="13">
        <v>42199.28125</v>
      </c>
      <c r="B7129" s="73">
        <f t="shared" si="1"/>
        <v>42199</v>
      </c>
      <c r="C7129" s="74">
        <f>IF(NewCustomer="Yes", IF(COUNTIF($I$2:$I$11,B7129)&gt;0,0,WEEKDAY(B7129,2)),IF(COUNTIF($I$2:$I$21,B7129)&gt;0,0,WEEKDAY(B7129,2)))</f>
        <v>2</v>
      </c>
      <c r="D7129" s="74">
        <f t="shared" si="2"/>
        <v>6</v>
      </c>
      <c r="E7129" s="12">
        <f>IFERROR(VLOOKUP(A7129,'IDAR Meter Data'!$A:$B,2,1),"")</f>
        <v>160</v>
      </c>
      <c r="F7129" s="75">
        <f>IF(CECCZ="CZ03",'Outside Temp'!B7129,IF(CECCZ="CZ04",'Outside Temp'!B7130,IF(CECCZ="CZ12",'Outside Temp'!B7131, IF(CECCZ="CZ13",'Outside Temp'!B7132))))</f>
        <v>59.81666667</v>
      </c>
      <c r="G7129" s="12">
        <f t="shared" si="3"/>
        <v>1</v>
      </c>
    </row>
    <row r="7130" ht="15.75" customHeight="1">
      <c r="A7130" s="13">
        <v>42199.291666666664</v>
      </c>
      <c r="B7130" s="73">
        <f t="shared" si="1"/>
        <v>42199</v>
      </c>
      <c r="C7130" s="74">
        <f>IF(NewCustomer="Yes", IF(COUNTIF($I$2:$I$11,B7130)&gt;0,0,WEEKDAY(B7130,2)),IF(COUNTIF($I$2:$I$21,B7130)&gt;0,0,WEEKDAY(B7130,2)))</f>
        <v>2</v>
      </c>
      <c r="D7130" s="74">
        <f t="shared" si="2"/>
        <v>7</v>
      </c>
      <c r="E7130" s="12">
        <f>IFERROR(VLOOKUP(A7130,'IDAR Meter Data'!$A:$B,2,1),"")</f>
        <v>171</v>
      </c>
      <c r="F7130" s="75">
        <f>IF(CECCZ="CZ03",'Outside Temp'!B7130,IF(CECCZ="CZ04",'Outside Temp'!B7131,IF(CECCZ="CZ12",'Outside Temp'!B7132, IF(CECCZ="CZ13",'Outside Temp'!B7133))))</f>
        <v>60</v>
      </c>
      <c r="G7130" s="12">
        <f t="shared" si="3"/>
        <v>1</v>
      </c>
    </row>
    <row r="7131" ht="15.75" customHeight="1">
      <c r="A7131" s="13">
        <v>42199.302083333336</v>
      </c>
      <c r="B7131" s="73">
        <f t="shared" si="1"/>
        <v>42199</v>
      </c>
      <c r="C7131" s="74">
        <f>IF(NewCustomer="Yes", IF(COUNTIF($I$2:$I$11,B7131)&gt;0,0,WEEKDAY(B7131,2)),IF(COUNTIF($I$2:$I$21,B7131)&gt;0,0,WEEKDAY(B7131,2)))</f>
        <v>2</v>
      </c>
      <c r="D7131" s="74">
        <f t="shared" si="2"/>
        <v>7</v>
      </c>
      <c r="E7131" s="12">
        <f>IFERROR(VLOOKUP(A7131,'IDAR Meter Data'!$A:$B,2,1),"")</f>
        <v>171</v>
      </c>
      <c r="F7131" s="75">
        <f>IF(CECCZ="CZ03",'Outside Temp'!B7131,IF(CECCZ="CZ04",'Outside Temp'!B7132,IF(CECCZ="CZ12",'Outside Temp'!B7133, IF(CECCZ="CZ13",'Outside Temp'!B7134))))</f>
        <v>60</v>
      </c>
      <c r="G7131" s="12">
        <f t="shared" si="3"/>
        <v>1</v>
      </c>
    </row>
    <row r="7132" ht="15.75" customHeight="1">
      <c r="A7132" s="13">
        <v>42199.3125</v>
      </c>
      <c r="B7132" s="73">
        <f t="shared" si="1"/>
        <v>42199</v>
      </c>
      <c r="C7132" s="74">
        <f>IF(NewCustomer="Yes", IF(COUNTIF($I$2:$I$11,B7132)&gt;0,0,WEEKDAY(B7132,2)),IF(COUNTIF($I$2:$I$21,B7132)&gt;0,0,WEEKDAY(B7132,2)))</f>
        <v>2</v>
      </c>
      <c r="D7132" s="74">
        <f t="shared" si="2"/>
        <v>7</v>
      </c>
      <c r="E7132" s="12">
        <f>IFERROR(VLOOKUP(A7132,'IDAR Meter Data'!$A:$B,2,1),"")</f>
        <v>160</v>
      </c>
      <c r="F7132" s="75">
        <f>IF(CECCZ="CZ03",'Outside Temp'!B7132,IF(CECCZ="CZ04",'Outside Temp'!B7133,IF(CECCZ="CZ12",'Outside Temp'!B7134, IF(CECCZ="CZ13",'Outside Temp'!B7135))))</f>
        <v>60</v>
      </c>
      <c r="G7132" s="12">
        <f t="shared" si="3"/>
        <v>1</v>
      </c>
    </row>
    <row r="7133" ht="15.75" customHeight="1">
      <c r="A7133" s="13">
        <v>42199.322916666664</v>
      </c>
      <c r="B7133" s="73">
        <f t="shared" si="1"/>
        <v>42199</v>
      </c>
      <c r="C7133" s="74">
        <f>IF(NewCustomer="Yes", IF(COUNTIF($I$2:$I$11,B7133)&gt;0,0,WEEKDAY(B7133,2)),IF(COUNTIF($I$2:$I$21,B7133)&gt;0,0,WEEKDAY(B7133,2)))</f>
        <v>2</v>
      </c>
      <c r="D7133" s="74">
        <f t="shared" si="2"/>
        <v>7</v>
      </c>
      <c r="E7133" s="12">
        <f>IFERROR(VLOOKUP(A7133,'IDAR Meter Data'!$A:$B,2,1),"")</f>
        <v>163</v>
      </c>
      <c r="F7133" s="75">
        <f>IF(CECCZ="CZ03",'Outside Temp'!B7133,IF(CECCZ="CZ04",'Outside Temp'!B7134,IF(CECCZ="CZ12",'Outside Temp'!B7135, IF(CECCZ="CZ13",'Outside Temp'!B7136))))</f>
        <v>60</v>
      </c>
      <c r="G7133" s="12">
        <f t="shared" si="3"/>
        <v>1</v>
      </c>
    </row>
    <row r="7134" ht="15.75" customHeight="1">
      <c r="A7134" s="13">
        <v>42199.333333333336</v>
      </c>
      <c r="B7134" s="73">
        <f t="shared" si="1"/>
        <v>42199</v>
      </c>
      <c r="C7134" s="74">
        <f>IF(NewCustomer="Yes", IF(COUNTIF($I$2:$I$11,B7134)&gt;0,0,WEEKDAY(B7134,2)),IF(COUNTIF($I$2:$I$21,B7134)&gt;0,0,WEEKDAY(B7134,2)))</f>
        <v>2</v>
      </c>
      <c r="D7134" s="74">
        <f t="shared" si="2"/>
        <v>8</v>
      </c>
      <c r="E7134" s="12">
        <f>IFERROR(VLOOKUP(A7134,'IDAR Meter Data'!$A:$B,2,1),"")</f>
        <v>172</v>
      </c>
      <c r="F7134" s="75">
        <f>IF(CECCZ="CZ03",'Outside Temp'!B7134,IF(CECCZ="CZ04",'Outside Temp'!B7135,IF(CECCZ="CZ12",'Outside Temp'!B7136, IF(CECCZ="CZ13",'Outside Temp'!B7137))))</f>
        <v>60.06666667</v>
      </c>
      <c r="G7134" s="12">
        <f t="shared" si="3"/>
        <v>1</v>
      </c>
    </row>
    <row r="7135" ht="15.75" customHeight="1">
      <c r="A7135" s="13">
        <v>42199.34375</v>
      </c>
      <c r="B7135" s="73">
        <f t="shared" si="1"/>
        <v>42199</v>
      </c>
      <c r="C7135" s="74">
        <f>IF(NewCustomer="Yes", IF(COUNTIF($I$2:$I$11,B7135)&gt;0,0,WEEKDAY(B7135,2)),IF(COUNTIF($I$2:$I$21,B7135)&gt;0,0,WEEKDAY(B7135,2)))</f>
        <v>2</v>
      </c>
      <c r="D7135" s="74">
        <f t="shared" si="2"/>
        <v>8</v>
      </c>
      <c r="E7135" s="12">
        <f>IFERROR(VLOOKUP(A7135,'IDAR Meter Data'!$A:$B,2,1),"")</f>
        <v>192</v>
      </c>
      <c r="F7135" s="75">
        <f>IF(CECCZ="CZ03",'Outside Temp'!B7135,IF(CECCZ="CZ04",'Outside Temp'!B7136,IF(CECCZ="CZ12",'Outside Temp'!B7137, IF(CECCZ="CZ13",'Outside Temp'!B7138))))</f>
        <v>60.31666667</v>
      </c>
      <c r="G7135" s="12">
        <f t="shared" si="3"/>
        <v>1</v>
      </c>
    </row>
    <row r="7136" ht="15.75" customHeight="1">
      <c r="A7136" s="13">
        <v>42199.354166666664</v>
      </c>
      <c r="B7136" s="73">
        <f t="shared" si="1"/>
        <v>42199</v>
      </c>
      <c r="C7136" s="74">
        <f>IF(NewCustomer="Yes", IF(COUNTIF($I$2:$I$11,B7136)&gt;0,0,WEEKDAY(B7136,2)),IF(COUNTIF($I$2:$I$21,B7136)&gt;0,0,WEEKDAY(B7136,2)))</f>
        <v>2</v>
      </c>
      <c r="D7136" s="74">
        <f t="shared" si="2"/>
        <v>8</v>
      </c>
      <c r="E7136" s="12">
        <f>IFERROR(VLOOKUP(A7136,'IDAR Meter Data'!$A:$B,2,1),"")</f>
        <v>201</v>
      </c>
      <c r="F7136" s="75">
        <f>IF(CECCZ="CZ03",'Outside Temp'!B7136,IF(CECCZ="CZ04",'Outside Temp'!B7137,IF(CECCZ="CZ12",'Outside Temp'!B7138, IF(CECCZ="CZ13",'Outside Temp'!B7139))))</f>
        <v>60.56666667</v>
      </c>
      <c r="G7136" s="12">
        <f t="shared" si="3"/>
        <v>1</v>
      </c>
    </row>
    <row r="7137" ht="15.75" customHeight="1">
      <c r="A7137" s="13">
        <v>42199.364583333336</v>
      </c>
      <c r="B7137" s="73">
        <f t="shared" si="1"/>
        <v>42199</v>
      </c>
      <c r="C7137" s="74">
        <f>IF(NewCustomer="Yes", IF(COUNTIF($I$2:$I$11,B7137)&gt;0,0,WEEKDAY(B7137,2)),IF(COUNTIF($I$2:$I$21,B7137)&gt;0,0,WEEKDAY(B7137,2)))</f>
        <v>2</v>
      </c>
      <c r="D7137" s="74">
        <f t="shared" si="2"/>
        <v>8</v>
      </c>
      <c r="E7137" s="12">
        <f>IFERROR(VLOOKUP(A7137,'IDAR Meter Data'!$A:$B,2,1),"")</f>
        <v>191</v>
      </c>
      <c r="F7137" s="75">
        <f>IF(CECCZ="CZ03",'Outside Temp'!B7137,IF(CECCZ="CZ04",'Outside Temp'!B7138,IF(CECCZ="CZ12",'Outside Temp'!B7139, IF(CECCZ="CZ13",'Outside Temp'!B7140))))</f>
        <v>60.81666667</v>
      </c>
      <c r="G7137" s="12">
        <f t="shared" si="3"/>
        <v>1</v>
      </c>
    </row>
    <row r="7138" ht="15.75" customHeight="1">
      <c r="A7138" s="13">
        <v>42199.375</v>
      </c>
      <c r="B7138" s="73">
        <f t="shared" si="1"/>
        <v>42199</v>
      </c>
      <c r="C7138" s="74">
        <f>IF(NewCustomer="Yes", IF(COUNTIF($I$2:$I$11,B7138)&gt;0,0,WEEKDAY(B7138,2)),IF(COUNTIF($I$2:$I$21,B7138)&gt;0,0,WEEKDAY(B7138,2)))</f>
        <v>2</v>
      </c>
      <c r="D7138" s="74">
        <f t="shared" si="2"/>
        <v>9</v>
      </c>
      <c r="E7138" s="12">
        <f>IFERROR(VLOOKUP(A7138,'IDAR Meter Data'!$A:$B,2,1),"")</f>
        <v>198</v>
      </c>
      <c r="F7138" s="75">
        <f>IF(CECCZ="CZ03",'Outside Temp'!B7138,IF(CECCZ="CZ04",'Outside Temp'!B7139,IF(CECCZ="CZ12",'Outside Temp'!B7140, IF(CECCZ="CZ13",'Outside Temp'!B7141))))</f>
        <v>61.06666667</v>
      </c>
      <c r="G7138" s="12">
        <f t="shared" si="3"/>
        <v>1</v>
      </c>
    </row>
    <row r="7139" ht="15.75" customHeight="1">
      <c r="A7139" s="13">
        <v>42199.385416666664</v>
      </c>
      <c r="B7139" s="73">
        <f t="shared" si="1"/>
        <v>42199</v>
      </c>
      <c r="C7139" s="74">
        <f>IF(NewCustomer="Yes", IF(COUNTIF($I$2:$I$11,B7139)&gt;0,0,WEEKDAY(B7139,2)),IF(COUNTIF($I$2:$I$21,B7139)&gt;0,0,WEEKDAY(B7139,2)))</f>
        <v>2</v>
      </c>
      <c r="D7139" s="74">
        <f t="shared" si="2"/>
        <v>9</v>
      </c>
      <c r="E7139" s="12">
        <f>IFERROR(VLOOKUP(A7139,'IDAR Meter Data'!$A:$B,2,1),"")</f>
        <v>194</v>
      </c>
      <c r="F7139" s="75">
        <f>IF(CECCZ="CZ03",'Outside Temp'!B7139,IF(CECCZ="CZ04",'Outside Temp'!B7140,IF(CECCZ="CZ12",'Outside Temp'!B7141, IF(CECCZ="CZ13",'Outside Temp'!B7142))))</f>
        <v>61.31666667</v>
      </c>
      <c r="G7139" s="12">
        <f t="shared" si="3"/>
        <v>1</v>
      </c>
    </row>
    <row r="7140" ht="15.75" customHeight="1">
      <c r="A7140" s="13">
        <v>42199.395833333336</v>
      </c>
      <c r="B7140" s="73">
        <f t="shared" si="1"/>
        <v>42199</v>
      </c>
      <c r="C7140" s="74">
        <f>IF(NewCustomer="Yes", IF(COUNTIF($I$2:$I$11,B7140)&gt;0,0,WEEKDAY(B7140,2)),IF(COUNTIF($I$2:$I$21,B7140)&gt;0,0,WEEKDAY(B7140,2)))</f>
        <v>2</v>
      </c>
      <c r="D7140" s="74">
        <f t="shared" si="2"/>
        <v>9</v>
      </c>
      <c r="E7140" s="12">
        <f>IFERROR(VLOOKUP(A7140,'IDAR Meter Data'!$A:$B,2,1),"")</f>
        <v>215</v>
      </c>
      <c r="F7140" s="75">
        <f>IF(CECCZ="CZ03",'Outside Temp'!B7140,IF(CECCZ="CZ04",'Outside Temp'!B7141,IF(CECCZ="CZ12",'Outside Temp'!B7142, IF(CECCZ="CZ13",'Outside Temp'!B7143))))</f>
        <v>61.56666667</v>
      </c>
      <c r="G7140" s="12">
        <f t="shared" si="3"/>
        <v>1</v>
      </c>
    </row>
    <row r="7141" ht="15.75" customHeight="1">
      <c r="A7141" s="13">
        <v>42199.40625</v>
      </c>
      <c r="B7141" s="73">
        <f t="shared" si="1"/>
        <v>42199</v>
      </c>
      <c r="C7141" s="74">
        <f>IF(NewCustomer="Yes", IF(COUNTIF($I$2:$I$11,B7141)&gt;0,0,WEEKDAY(B7141,2)),IF(COUNTIF($I$2:$I$21,B7141)&gt;0,0,WEEKDAY(B7141,2)))</f>
        <v>2</v>
      </c>
      <c r="D7141" s="74">
        <f t="shared" si="2"/>
        <v>9</v>
      </c>
      <c r="E7141" s="12">
        <f>IFERROR(VLOOKUP(A7141,'IDAR Meter Data'!$A:$B,2,1),"")</f>
        <v>198</v>
      </c>
      <c r="F7141" s="75">
        <f>IF(CECCZ="CZ03",'Outside Temp'!B7141,IF(CECCZ="CZ04",'Outside Temp'!B7142,IF(CECCZ="CZ12",'Outside Temp'!B7143, IF(CECCZ="CZ13",'Outside Temp'!B7144))))</f>
        <v>61.81666667</v>
      </c>
      <c r="G7141" s="12">
        <f t="shared" si="3"/>
        <v>1</v>
      </c>
    </row>
    <row r="7142" ht="15.75" customHeight="1">
      <c r="A7142" s="13">
        <v>42199.416666666664</v>
      </c>
      <c r="B7142" s="73">
        <f t="shared" si="1"/>
        <v>42199</v>
      </c>
      <c r="C7142" s="74">
        <f>IF(NewCustomer="Yes", IF(COUNTIF($I$2:$I$11,B7142)&gt;0,0,WEEKDAY(B7142,2)),IF(COUNTIF($I$2:$I$21,B7142)&gt;0,0,WEEKDAY(B7142,2)))</f>
        <v>2</v>
      </c>
      <c r="D7142" s="74">
        <f t="shared" si="2"/>
        <v>10</v>
      </c>
      <c r="E7142" s="12">
        <f>IFERROR(VLOOKUP(A7142,'IDAR Meter Data'!$A:$B,2,1),"")</f>
        <v>205</v>
      </c>
      <c r="F7142" s="75">
        <f>IF(CECCZ="CZ03",'Outside Temp'!B7142,IF(CECCZ="CZ04",'Outside Temp'!B7143,IF(CECCZ="CZ12",'Outside Temp'!B7144, IF(CECCZ="CZ13",'Outside Temp'!B7145))))</f>
        <v>62.16666667</v>
      </c>
      <c r="G7142" s="12">
        <f t="shared" si="3"/>
        <v>1</v>
      </c>
    </row>
    <row r="7143" ht="15.75" customHeight="1">
      <c r="A7143" s="13">
        <v>42199.427083333336</v>
      </c>
      <c r="B7143" s="73">
        <f t="shared" si="1"/>
        <v>42199</v>
      </c>
      <c r="C7143" s="74">
        <f>IF(NewCustomer="Yes", IF(COUNTIF($I$2:$I$11,B7143)&gt;0,0,WEEKDAY(B7143,2)),IF(COUNTIF($I$2:$I$21,B7143)&gt;0,0,WEEKDAY(B7143,2)))</f>
        <v>2</v>
      </c>
      <c r="D7143" s="74">
        <f t="shared" si="2"/>
        <v>10</v>
      </c>
      <c r="E7143" s="12">
        <f>IFERROR(VLOOKUP(A7143,'IDAR Meter Data'!$A:$B,2,1),"")</f>
        <v>203</v>
      </c>
      <c r="F7143" s="75">
        <f>IF(CECCZ="CZ03",'Outside Temp'!B7143,IF(CECCZ="CZ04",'Outside Temp'!B7144,IF(CECCZ="CZ12",'Outside Temp'!B7145, IF(CECCZ="CZ13",'Outside Temp'!B7146))))</f>
        <v>62.79166667</v>
      </c>
      <c r="G7143" s="12">
        <f t="shared" si="3"/>
        <v>1</v>
      </c>
    </row>
    <row r="7144" ht="15.75" customHeight="1">
      <c r="A7144" s="13">
        <v>42199.4375</v>
      </c>
      <c r="B7144" s="73">
        <f t="shared" si="1"/>
        <v>42199</v>
      </c>
      <c r="C7144" s="74">
        <f>IF(NewCustomer="Yes", IF(COUNTIF($I$2:$I$11,B7144)&gt;0,0,WEEKDAY(B7144,2)),IF(COUNTIF($I$2:$I$21,B7144)&gt;0,0,WEEKDAY(B7144,2)))</f>
        <v>2</v>
      </c>
      <c r="D7144" s="74">
        <f t="shared" si="2"/>
        <v>10</v>
      </c>
      <c r="E7144" s="12">
        <f>IFERROR(VLOOKUP(A7144,'IDAR Meter Data'!$A:$B,2,1),"")</f>
        <v>217</v>
      </c>
      <c r="F7144" s="75">
        <f>IF(CECCZ="CZ03",'Outside Temp'!B7144,IF(CECCZ="CZ04",'Outside Temp'!B7145,IF(CECCZ="CZ12",'Outside Temp'!B7146, IF(CECCZ="CZ13",'Outside Temp'!B7147))))</f>
        <v>63</v>
      </c>
      <c r="G7144" s="12">
        <f t="shared" si="3"/>
        <v>1</v>
      </c>
    </row>
    <row r="7145" ht="15.75" customHeight="1">
      <c r="A7145" s="13">
        <v>42199.447916666664</v>
      </c>
      <c r="B7145" s="73">
        <f t="shared" si="1"/>
        <v>42199</v>
      </c>
      <c r="C7145" s="74">
        <f>IF(NewCustomer="Yes", IF(COUNTIF($I$2:$I$11,B7145)&gt;0,0,WEEKDAY(B7145,2)),IF(COUNTIF($I$2:$I$21,B7145)&gt;0,0,WEEKDAY(B7145,2)))</f>
        <v>2</v>
      </c>
      <c r="D7145" s="74">
        <f t="shared" si="2"/>
        <v>10</v>
      </c>
      <c r="E7145" s="12">
        <f>IFERROR(VLOOKUP(A7145,'IDAR Meter Data'!$A:$B,2,1),"")</f>
        <v>229</v>
      </c>
      <c r="F7145" s="75">
        <f>IF(CECCZ="CZ03",'Outside Temp'!B7145,IF(CECCZ="CZ04",'Outside Temp'!B7146,IF(CECCZ="CZ12",'Outside Temp'!B7147, IF(CECCZ="CZ13",'Outside Temp'!B7148))))</f>
        <v>63</v>
      </c>
      <c r="G7145" s="12">
        <f t="shared" si="3"/>
        <v>1</v>
      </c>
    </row>
    <row r="7146" ht="15.75" customHeight="1">
      <c r="A7146" s="13">
        <v>42199.458333333336</v>
      </c>
      <c r="B7146" s="73">
        <f t="shared" si="1"/>
        <v>42199</v>
      </c>
      <c r="C7146" s="74">
        <f>IF(NewCustomer="Yes", IF(COUNTIF($I$2:$I$11,B7146)&gt;0,0,WEEKDAY(B7146,2)),IF(COUNTIF($I$2:$I$21,B7146)&gt;0,0,WEEKDAY(B7146,2)))</f>
        <v>2</v>
      </c>
      <c r="D7146" s="74">
        <f t="shared" si="2"/>
        <v>11</v>
      </c>
      <c r="E7146" s="12">
        <f>IFERROR(VLOOKUP(A7146,'IDAR Meter Data'!$A:$B,2,1),"")</f>
        <v>209</v>
      </c>
      <c r="F7146" s="75">
        <f>IF(CECCZ="CZ03",'Outside Temp'!B7146,IF(CECCZ="CZ04",'Outside Temp'!B7147,IF(CECCZ="CZ12",'Outside Temp'!B7148, IF(CECCZ="CZ13",'Outside Temp'!B7149))))</f>
        <v>63.13333333</v>
      </c>
      <c r="G7146" s="12">
        <f t="shared" si="3"/>
        <v>1</v>
      </c>
    </row>
    <row r="7147" ht="15.75" customHeight="1">
      <c r="A7147" s="13">
        <v>42199.46875</v>
      </c>
      <c r="B7147" s="73">
        <f t="shared" si="1"/>
        <v>42199</v>
      </c>
      <c r="C7147" s="74">
        <f>IF(NewCustomer="Yes", IF(COUNTIF($I$2:$I$11,B7147)&gt;0,0,WEEKDAY(B7147,2)),IF(COUNTIF($I$2:$I$21,B7147)&gt;0,0,WEEKDAY(B7147,2)))</f>
        <v>2</v>
      </c>
      <c r="D7147" s="74">
        <f t="shared" si="2"/>
        <v>11</v>
      </c>
      <c r="E7147" s="12">
        <f>IFERROR(VLOOKUP(A7147,'IDAR Meter Data'!$A:$B,2,1),"")</f>
        <v>219</v>
      </c>
      <c r="F7147" s="75">
        <f>IF(CECCZ="CZ03",'Outside Temp'!B7147,IF(CECCZ="CZ04",'Outside Temp'!B7148,IF(CECCZ="CZ12",'Outside Temp'!B7149, IF(CECCZ="CZ13",'Outside Temp'!B7150))))</f>
        <v>63.63333333</v>
      </c>
      <c r="G7147" s="12">
        <f t="shared" si="3"/>
        <v>1</v>
      </c>
    </row>
    <row r="7148" ht="15.75" customHeight="1">
      <c r="A7148" s="13">
        <v>42199.479166666664</v>
      </c>
      <c r="B7148" s="73">
        <f t="shared" si="1"/>
        <v>42199</v>
      </c>
      <c r="C7148" s="74">
        <f>IF(NewCustomer="Yes", IF(COUNTIF($I$2:$I$11,B7148)&gt;0,0,WEEKDAY(B7148,2)),IF(COUNTIF($I$2:$I$21,B7148)&gt;0,0,WEEKDAY(B7148,2)))</f>
        <v>2</v>
      </c>
      <c r="D7148" s="74">
        <f t="shared" si="2"/>
        <v>11</v>
      </c>
      <c r="E7148" s="12">
        <f>IFERROR(VLOOKUP(A7148,'IDAR Meter Data'!$A:$B,2,1),"")</f>
        <v>224</v>
      </c>
      <c r="F7148" s="75">
        <f>IF(CECCZ="CZ03",'Outside Temp'!B7148,IF(CECCZ="CZ04",'Outside Temp'!B7149,IF(CECCZ="CZ12",'Outside Temp'!B7150, IF(CECCZ="CZ13",'Outside Temp'!B7151))))</f>
        <v>64.13333333</v>
      </c>
      <c r="G7148" s="12">
        <f t="shared" si="3"/>
        <v>1</v>
      </c>
    </row>
    <row r="7149" ht="15.75" customHeight="1">
      <c r="A7149" s="13">
        <v>42199.489583333336</v>
      </c>
      <c r="B7149" s="73">
        <f t="shared" si="1"/>
        <v>42199</v>
      </c>
      <c r="C7149" s="74">
        <f>IF(NewCustomer="Yes", IF(COUNTIF($I$2:$I$11,B7149)&gt;0,0,WEEKDAY(B7149,2)),IF(COUNTIF($I$2:$I$21,B7149)&gt;0,0,WEEKDAY(B7149,2)))</f>
        <v>2</v>
      </c>
      <c r="D7149" s="74">
        <f t="shared" si="2"/>
        <v>11</v>
      </c>
      <c r="E7149" s="12">
        <f>IFERROR(VLOOKUP(A7149,'IDAR Meter Data'!$A:$B,2,1),"")</f>
        <v>219</v>
      </c>
      <c r="F7149" s="75">
        <f>IF(CECCZ="CZ03",'Outside Temp'!B7149,IF(CECCZ="CZ04",'Outside Temp'!B7150,IF(CECCZ="CZ12",'Outside Temp'!B7151, IF(CECCZ="CZ13",'Outside Temp'!B7152))))</f>
        <v>64.63333333</v>
      </c>
      <c r="G7149" s="12">
        <f t="shared" si="3"/>
        <v>1</v>
      </c>
    </row>
    <row r="7150" ht="15.75" customHeight="1">
      <c r="A7150" s="13">
        <v>42199.5</v>
      </c>
      <c r="B7150" s="73">
        <f t="shared" si="1"/>
        <v>42199</v>
      </c>
      <c r="C7150" s="74">
        <f>IF(NewCustomer="Yes", IF(COUNTIF($I$2:$I$11,B7150)&gt;0,0,WEEKDAY(B7150,2)),IF(COUNTIF($I$2:$I$21,B7150)&gt;0,0,WEEKDAY(B7150,2)))</f>
        <v>2</v>
      </c>
      <c r="D7150" s="74">
        <f t="shared" si="2"/>
        <v>12</v>
      </c>
      <c r="E7150" s="12">
        <f>IFERROR(VLOOKUP(A7150,'IDAR Meter Data'!$A:$B,2,1),"")</f>
        <v>239</v>
      </c>
      <c r="F7150" s="75">
        <f>IF(CECCZ="CZ03",'Outside Temp'!B7150,IF(CECCZ="CZ04",'Outside Temp'!B7151,IF(CECCZ="CZ12",'Outside Temp'!B7152, IF(CECCZ="CZ13",'Outside Temp'!B7153))))</f>
        <v>65.10810811</v>
      </c>
      <c r="G7150" s="12">
        <f t="shared" si="3"/>
        <v>2</v>
      </c>
    </row>
    <row r="7151" ht="15.75" customHeight="1">
      <c r="A7151" s="13">
        <v>42199.510416666664</v>
      </c>
      <c r="B7151" s="73">
        <f t="shared" si="1"/>
        <v>42199</v>
      </c>
      <c r="C7151" s="74">
        <f>IF(NewCustomer="Yes", IF(COUNTIF($I$2:$I$11,B7151)&gt;0,0,WEEKDAY(B7151,2)),IF(COUNTIF($I$2:$I$21,B7151)&gt;0,0,WEEKDAY(B7151,2)))</f>
        <v>2</v>
      </c>
      <c r="D7151" s="74">
        <f t="shared" si="2"/>
        <v>12</v>
      </c>
      <c r="E7151" s="12">
        <f>IFERROR(VLOOKUP(A7151,'IDAR Meter Data'!$A:$B,2,1),"")</f>
        <v>219</v>
      </c>
      <c r="F7151" s="75">
        <f>IF(CECCZ="CZ03",'Outside Temp'!B7151,IF(CECCZ="CZ04",'Outside Temp'!B7152,IF(CECCZ="CZ12",'Outside Temp'!B7153, IF(CECCZ="CZ13",'Outside Temp'!B7154))))</f>
        <v>65.51351351</v>
      </c>
      <c r="G7151" s="12">
        <f t="shared" si="3"/>
        <v>2</v>
      </c>
    </row>
    <row r="7152" ht="15.75" customHeight="1">
      <c r="A7152" s="13">
        <v>42199.520833333336</v>
      </c>
      <c r="B7152" s="73">
        <f t="shared" si="1"/>
        <v>42199</v>
      </c>
      <c r="C7152" s="74">
        <f>IF(NewCustomer="Yes", IF(COUNTIF($I$2:$I$11,B7152)&gt;0,0,WEEKDAY(B7152,2)),IF(COUNTIF($I$2:$I$21,B7152)&gt;0,0,WEEKDAY(B7152,2)))</f>
        <v>2</v>
      </c>
      <c r="D7152" s="74">
        <f t="shared" si="2"/>
        <v>12</v>
      </c>
      <c r="E7152" s="12">
        <f>IFERROR(VLOOKUP(A7152,'IDAR Meter Data'!$A:$B,2,1),"")</f>
        <v>217</v>
      </c>
      <c r="F7152" s="75">
        <f>IF(CECCZ="CZ03",'Outside Temp'!B7152,IF(CECCZ="CZ04",'Outside Temp'!B7153,IF(CECCZ="CZ12",'Outside Temp'!B7154, IF(CECCZ="CZ13",'Outside Temp'!B7155))))</f>
        <v>65.91891892</v>
      </c>
      <c r="G7152" s="12">
        <f t="shared" si="3"/>
        <v>2</v>
      </c>
    </row>
    <row r="7153" ht="15.75" customHeight="1">
      <c r="A7153" s="13">
        <v>42199.53125</v>
      </c>
      <c r="B7153" s="73">
        <f t="shared" si="1"/>
        <v>42199</v>
      </c>
      <c r="C7153" s="74">
        <f>IF(NewCustomer="Yes", IF(COUNTIF($I$2:$I$11,B7153)&gt;0,0,WEEKDAY(B7153,2)),IF(COUNTIF($I$2:$I$21,B7153)&gt;0,0,WEEKDAY(B7153,2)))</f>
        <v>2</v>
      </c>
      <c r="D7153" s="74">
        <f t="shared" si="2"/>
        <v>12</v>
      </c>
      <c r="E7153" s="12">
        <f>IFERROR(VLOOKUP(A7153,'IDAR Meter Data'!$A:$B,2,1),"")</f>
        <v>210</v>
      </c>
      <c r="F7153" s="75">
        <f>IF(CECCZ="CZ03",'Outside Temp'!B7153,IF(CECCZ="CZ04",'Outside Temp'!B7154,IF(CECCZ="CZ12",'Outside Temp'!B7155, IF(CECCZ="CZ13",'Outside Temp'!B7156))))</f>
        <v>67.04347826</v>
      </c>
      <c r="G7153" s="12">
        <f t="shared" si="3"/>
        <v>2</v>
      </c>
    </row>
    <row r="7154" ht="15.75" customHeight="1">
      <c r="A7154" s="13">
        <v>42199.541666666664</v>
      </c>
      <c r="B7154" s="73">
        <f t="shared" si="1"/>
        <v>42199</v>
      </c>
      <c r="C7154" s="74">
        <f>IF(NewCustomer="Yes", IF(COUNTIF($I$2:$I$11,B7154)&gt;0,0,WEEKDAY(B7154,2)),IF(COUNTIF($I$2:$I$21,B7154)&gt;0,0,WEEKDAY(B7154,2)))</f>
        <v>2</v>
      </c>
      <c r="D7154" s="74">
        <f t="shared" si="2"/>
        <v>13</v>
      </c>
      <c r="E7154" s="12">
        <f>IFERROR(VLOOKUP(A7154,'IDAR Meter Data'!$A:$B,2,1),"")</f>
        <v>229</v>
      </c>
      <c r="F7154" s="75">
        <f>IF(CECCZ="CZ03",'Outside Temp'!B7154,IF(CECCZ="CZ04",'Outside Temp'!B7155,IF(CECCZ="CZ12",'Outside Temp'!B7156, IF(CECCZ="CZ13",'Outside Temp'!B7157))))</f>
        <v>67.93333333</v>
      </c>
      <c r="G7154" s="12">
        <f t="shared" si="3"/>
        <v>2</v>
      </c>
    </row>
    <row r="7155" ht="15.75" customHeight="1">
      <c r="A7155" s="13">
        <v>42199.552083333336</v>
      </c>
      <c r="B7155" s="73">
        <f t="shared" si="1"/>
        <v>42199</v>
      </c>
      <c r="C7155" s="74">
        <f>IF(NewCustomer="Yes", IF(COUNTIF($I$2:$I$11,B7155)&gt;0,0,WEEKDAY(B7155,2)),IF(COUNTIF($I$2:$I$21,B7155)&gt;0,0,WEEKDAY(B7155,2)))</f>
        <v>2</v>
      </c>
      <c r="D7155" s="74">
        <f t="shared" si="2"/>
        <v>13</v>
      </c>
      <c r="E7155" s="12">
        <f>IFERROR(VLOOKUP(A7155,'IDAR Meter Data'!$A:$B,2,1),"")</f>
        <v>225</v>
      </c>
      <c r="F7155" s="75">
        <f>IF(CECCZ="CZ03",'Outside Temp'!B7155,IF(CECCZ="CZ04",'Outside Temp'!B7156,IF(CECCZ="CZ12",'Outside Temp'!B7157, IF(CECCZ="CZ13",'Outside Temp'!B7158))))</f>
        <v>67.68333333</v>
      </c>
      <c r="G7155" s="12">
        <f t="shared" si="3"/>
        <v>2</v>
      </c>
    </row>
    <row r="7156" ht="15.75" customHeight="1">
      <c r="A7156" s="13">
        <v>42199.5625</v>
      </c>
      <c r="B7156" s="73">
        <f t="shared" si="1"/>
        <v>42199</v>
      </c>
      <c r="C7156" s="74">
        <f>IF(NewCustomer="Yes", IF(COUNTIF($I$2:$I$11,B7156)&gt;0,0,WEEKDAY(B7156,2)),IF(COUNTIF($I$2:$I$21,B7156)&gt;0,0,WEEKDAY(B7156,2)))</f>
        <v>2</v>
      </c>
      <c r="D7156" s="74">
        <f t="shared" si="2"/>
        <v>13</v>
      </c>
      <c r="E7156" s="12">
        <f>IFERROR(VLOOKUP(A7156,'IDAR Meter Data'!$A:$B,2,1),"")</f>
        <v>220</v>
      </c>
      <c r="F7156" s="75">
        <f>IF(CECCZ="CZ03",'Outside Temp'!B7156,IF(CECCZ="CZ04",'Outside Temp'!B7157,IF(CECCZ="CZ12",'Outside Temp'!B7158, IF(CECCZ="CZ13",'Outside Temp'!B7159))))</f>
        <v>67.43333333</v>
      </c>
      <c r="G7156" s="12">
        <f t="shared" si="3"/>
        <v>2</v>
      </c>
    </row>
    <row r="7157" ht="15.75" customHeight="1">
      <c r="A7157" s="13">
        <v>42199.572916666664</v>
      </c>
      <c r="B7157" s="73">
        <f t="shared" si="1"/>
        <v>42199</v>
      </c>
      <c r="C7157" s="74">
        <f>IF(NewCustomer="Yes", IF(COUNTIF($I$2:$I$11,B7157)&gt;0,0,WEEKDAY(B7157,2)),IF(COUNTIF($I$2:$I$21,B7157)&gt;0,0,WEEKDAY(B7157,2)))</f>
        <v>2</v>
      </c>
      <c r="D7157" s="74">
        <f t="shared" si="2"/>
        <v>13</v>
      </c>
      <c r="E7157" s="12">
        <f>IFERROR(VLOOKUP(A7157,'IDAR Meter Data'!$A:$B,2,1),"")</f>
        <v>216</v>
      </c>
      <c r="F7157" s="75">
        <f>IF(CECCZ="CZ03",'Outside Temp'!B7157,IF(CECCZ="CZ04",'Outside Temp'!B7158,IF(CECCZ="CZ12",'Outside Temp'!B7159, IF(CECCZ="CZ13",'Outside Temp'!B7160))))</f>
        <v>67.18333333</v>
      </c>
      <c r="G7157" s="12">
        <f t="shared" si="3"/>
        <v>2</v>
      </c>
    </row>
    <row r="7158" ht="15.75" customHeight="1">
      <c r="A7158" s="13">
        <v>42199.583333333336</v>
      </c>
      <c r="B7158" s="73">
        <f t="shared" si="1"/>
        <v>42199</v>
      </c>
      <c r="C7158" s="74">
        <f>IF(NewCustomer="Yes", IF(COUNTIF($I$2:$I$11,B7158)&gt;0,0,WEEKDAY(B7158,2)),IF(COUNTIF($I$2:$I$21,B7158)&gt;0,0,WEEKDAY(B7158,2)))</f>
        <v>2</v>
      </c>
      <c r="D7158" s="74">
        <f t="shared" si="2"/>
        <v>14</v>
      </c>
      <c r="E7158" s="12">
        <f>IFERROR(VLOOKUP(A7158,'IDAR Meter Data'!$A:$B,2,1),"")</f>
        <v>236</v>
      </c>
      <c r="F7158" s="75">
        <f>IF(CECCZ="CZ03",'Outside Temp'!B7158,IF(CECCZ="CZ04",'Outside Temp'!B7159,IF(CECCZ="CZ12",'Outside Temp'!B7160, IF(CECCZ="CZ13",'Outside Temp'!B7161))))</f>
        <v>66.86666667</v>
      </c>
      <c r="G7158" s="12">
        <f t="shared" si="3"/>
        <v>2</v>
      </c>
    </row>
    <row r="7159" ht="15.75" customHeight="1">
      <c r="A7159" s="13">
        <v>42199.59375</v>
      </c>
      <c r="B7159" s="73">
        <f t="shared" si="1"/>
        <v>42199</v>
      </c>
      <c r="C7159" s="74">
        <f>IF(NewCustomer="Yes", IF(COUNTIF($I$2:$I$11,B7159)&gt;0,0,WEEKDAY(B7159,2)),IF(COUNTIF($I$2:$I$21,B7159)&gt;0,0,WEEKDAY(B7159,2)))</f>
        <v>2</v>
      </c>
      <c r="D7159" s="74">
        <f t="shared" si="2"/>
        <v>14</v>
      </c>
      <c r="E7159" s="12">
        <f>IFERROR(VLOOKUP(A7159,'IDAR Meter Data'!$A:$B,2,1),"")</f>
        <v>215</v>
      </c>
      <c r="F7159" s="75">
        <f>IF(CECCZ="CZ03",'Outside Temp'!B7159,IF(CECCZ="CZ04",'Outside Temp'!B7160,IF(CECCZ="CZ12",'Outside Temp'!B7161, IF(CECCZ="CZ13",'Outside Temp'!B7162))))</f>
        <v>66.36666667</v>
      </c>
      <c r="G7159" s="12">
        <f t="shared" si="3"/>
        <v>2</v>
      </c>
    </row>
    <row r="7160" ht="15.75" customHeight="1">
      <c r="A7160" s="13">
        <v>42199.604166666664</v>
      </c>
      <c r="B7160" s="73">
        <f t="shared" si="1"/>
        <v>42199</v>
      </c>
      <c r="C7160" s="74">
        <f>IF(NewCustomer="Yes", IF(COUNTIF($I$2:$I$11,B7160)&gt;0,0,WEEKDAY(B7160,2)),IF(COUNTIF($I$2:$I$21,B7160)&gt;0,0,WEEKDAY(B7160,2)))</f>
        <v>2</v>
      </c>
      <c r="D7160" s="74">
        <f t="shared" si="2"/>
        <v>14</v>
      </c>
      <c r="E7160" s="12">
        <f>IFERROR(VLOOKUP(A7160,'IDAR Meter Data'!$A:$B,2,1),"")</f>
        <v>233</v>
      </c>
      <c r="F7160" s="75">
        <f>IF(CECCZ="CZ03",'Outside Temp'!B7160,IF(CECCZ="CZ04",'Outside Temp'!B7161,IF(CECCZ="CZ12",'Outside Temp'!B7162, IF(CECCZ="CZ13",'Outside Temp'!B7163))))</f>
        <v>65.86666667</v>
      </c>
      <c r="G7160" s="12">
        <f t="shared" si="3"/>
        <v>2</v>
      </c>
    </row>
    <row r="7161" ht="15.75" customHeight="1">
      <c r="A7161" s="13">
        <v>42199.614583333336</v>
      </c>
      <c r="B7161" s="73">
        <f t="shared" si="1"/>
        <v>42199</v>
      </c>
      <c r="C7161" s="74">
        <f>IF(NewCustomer="Yes", IF(COUNTIF($I$2:$I$11,B7161)&gt;0,0,WEEKDAY(B7161,2)),IF(COUNTIF($I$2:$I$21,B7161)&gt;0,0,WEEKDAY(B7161,2)))</f>
        <v>2</v>
      </c>
      <c r="D7161" s="74">
        <f t="shared" si="2"/>
        <v>14</v>
      </c>
      <c r="E7161" s="12">
        <f>IFERROR(VLOOKUP(A7161,'IDAR Meter Data'!$A:$B,2,1),"")</f>
        <v>221</v>
      </c>
      <c r="F7161" s="75">
        <f>IF(CECCZ="CZ03",'Outside Temp'!B7161,IF(CECCZ="CZ04",'Outside Temp'!B7162,IF(CECCZ="CZ12",'Outside Temp'!B7163, IF(CECCZ="CZ13",'Outside Temp'!B7164))))</f>
        <v>65.36666667</v>
      </c>
      <c r="G7161" s="12">
        <f t="shared" si="3"/>
        <v>2</v>
      </c>
    </row>
    <row r="7162" ht="15.75" customHeight="1">
      <c r="A7162" s="13">
        <v>42199.625</v>
      </c>
      <c r="B7162" s="73">
        <f t="shared" si="1"/>
        <v>42199</v>
      </c>
      <c r="C7162" s="74">
        <f>IF(NewCustomer="Yes", IF(COUNTIF($I$2:$I$11,B7162)&gt;0,0,WEEKDAY(B7162,2)),IF(COUNTIF($I$2:$I$21,B7162)&gt;0,0,WEEKDAY(B7162,2)))</f>
        <v>2</v>
      </c>
      <c r="D7162" s="74">
        <f t="shared" si="2"/>
        <v>15</v>
      </c>
      <c r="E7162" s="12">
        <f>IFERROR(VLOOKUP(A7162,'IDAR Meter Data'!$A:$B,2,1),"")</f>
        <v>249</v>
      </c>
      <c r="F7162" s="75">
        <f>IF(CECCZ="CZ03",'Outside Temp'!B7162,IF(CECCZ="CZ04",'Outside Temp'!B7163,IF(CECCZ="CZ12",'Outside Temp'!B7164, IF(CECCZ="CZ13",'Outside Temp'!B7165))))</f>
        <v>64.93333333</v>
      </c>
      <c r="G7162" s="12">
        <f t="shared" si="3"/>
        <v>1</v>
      </c>
    </row>
    <row r="7163" ht="15.75" customHeight="1">
      <c r="A7163" s="13">
        <v>42199.635416666664</v>
      </c>
      <c r="B7163" s="73">
        <f t="shared" si="1"/>
        <v>42199</v>
      </c>
      <c r="C7163" s="74">
        <f>IF(NewCustomer="Yes", IF(COUNTIF($I$2:$I$11,B7163)&gt;0,0,WEEKDAY(B7163,2)),IF(COUNTIF($I$2:$I$21,B7163)&gt;0,0,WEEKDAY(B7163,2)))</f>
        <v>2</v>
      </c>
      <c r="D7163" s="74">
        <f t="shared" si="2"/>
        <v>15</v>
      </c>
      <c r="E7163" s="12">
        <f>IFERROR(VLOOKUP(A7163,'IDAR Meter Data'!$A:$B,2,1),"")</f>
        <v>230</v>
      </c>
      <c r="F7163" s="75">
        <f>IF(CECCZ="CZ03",'Outside Temp'!B7163,IF(CECCZ="CZ04",'Outside Temp'!B7164,IF(CECCZ="CZ12",'Outside Temp'!B7165, IF(CECCZ="CZ13",'Outside Temp'!B7166))))</f>
        <v>64.68333333</v>
      </c>
      <c r="G7163" s="12">
        <f t="shared" si="3"/>
        <v>1</v>
      </c>
    </row>
    <row r="7164" ht="15.75" customHeight="1">
      <c r="A7164" s="13">
        <v>42199.645833333336</v>
      </c>
      <c r="B7164" s="73">
        <f t="shared" si="1"/>
        <v>42199</v>
      </c>
      <c r="C7164" s="74">
        <f>IF(NewCustomer="Yes", IF(COUNTIF($I$2:$I$11,B7164)&gt;0,0,WEEKDAY(B7164,2)),IF(COUNTIF($I$2:$I$21,B7164)&gt;0,0,WEEKDAY(B7164,2)))</f>
        <v>2</v>
      </c>
      <c r="D7164" s="74">
        <f t="shared" si="2"/>
        <v>15</v>
      </c>
      <c r="E7164" s="12">
        <f>IFERROR(VLOOKUP(A7164,'IDAR Meter Data'!$A:$B,2,1),"")</f>
        <v>238</v>
      </c>
      <c r="F7164" s="75">
        <f>IF(CECCZ="CZ03",'Outside Temp'!B7164,IF(CECCZ="CZ04",'Outside Temp'!B7165,IF(CECCZ="CZ12",'Outside Temp'!B7166, IF(CECCZ="CZ13",'Outside Temp'!B7167))))</f>
        <v>64.43333333</v>
      </c>
      <c r="G7164" s="12">
        <f t="shared" si="3"/>
        <v>1</v>
      </c>
    </row>
    <row r="7165" ht="15.75" customHeight="1">
      <c r="A7165" s="13">
        <v>42199.65625</v>
      </c>
      <c r="B7165" s="73">
        <f t="shared" si="1"/>
        <v>42199</v>
      </c>
      <c r="C7165" s="74">
        <f>IF(NewCustomer="Yes", IF(COUNTIF($I$2:$I$11,B7165)&gt;0,0,WEEKDAY(B7165,2)),IF(COUNTIF($I$2:$I$21,B7165)&gt;0,0,WEEKDAY(B7165,2)))</f>
        <v>2</v>
      </c>
      <c r="D7165" s="74">
        <f t="shared" si="2"/>
        <v>15</v>
      </c>
      <c r="E7165" s="12">
        <f>IFERROR(VLOOKUP(A7165,'IDAR Meter Data'!$A:$B,2,1),"")</f>
        <v>224</v>
      </c>
      <c r="F7165" s="75">
        <f>IF(CECCZ="CZ03",'Outside Temp'!B7165,IF(CECCZ="CZ04",'Outside Temp'!B7166,IF(CECCZ="CZ12",'Outside Temp'!B7167, IF(CECCZ="CZ13",'Outside Temp'!B7168))))</f>
        <v>64.18333333</v>
      </c>
      <c r="G7165" s="12">
        <f t="shared" si="3"/>
        <v>1</v>
      </c>
    </row>
    <row r="7166" ht="15.75" customHeight="1">
      <c r="A7166" s="13">
        <v>42199.666666666664</v>
      </c>
      <c r="B7166" s="73">
        <f t="shared" si="1"/>
        <v>42199</v>
      </c>
      <c r="C7166" s="74">
        <f>IF(NewCustomer="Yes", IF(COUNTIF($I$2:$I$11,B7166)&gt;0,0,WEEKDAY(B7166,2)),IF(COUNTIF($I$2:$I$21,B7166)&gt;0,0,WEEKDAY(B7166,2)))</f>
        <v>2</v>
      </c>
      <c r="D7166" s="74">
        <f t="shared" si="2"/>
        <v>16</v>
      </c>
      <c r="E7166" s="12">
        <f>IFERROR(VLOOKUP(A7166,'IDAR Meter Data'!$A:$B,2,1),"")</f>
        <v>241</v>
      </c>
      <c r="F7166" s="75">
        <f>IF(CECCZ="CZ03",'Outside Temp'!B7166,IF(CECCZ="CZ04",'Outside Temp'!B7167,IF(CECCZ="CZ12",'Outside Temp'!B7168, IF(CECCZ="CZ13",'Outside Temp'!B7169))))</f>
        <v>63.86666667</v>
      </c>
      <c r="G7166" s="12">
        <f t="shared" si="3"/>
        <v>1</v>
      </c>
    </row>
    <row r="7167" ht="15.75" customHeight="1">
      <c r="A7167" s="13">
        <v>42199.677083333336</v>
      </c>
      <c r="B7167" s="73">
        <f t="shared" si="1"/>
        <v>42199</v>
      </c>
      <c r="C7167" s="74">
        <f>IF(NewCustomer="Yes", IF(COUNTIF($I$2:$I$11,B7167)&gt;0,0,WEEKDAY(B7167,2)),IF(COUNTIF($I$2:$I$21,B7167)&gt;0,0,WEEKDAY(B7167,2)))</f>
        <v>2</v>
      </c>
      <c r="D7167" s="74">
        <f t="shared" si="2"/>
        <v>16</v>
      </c>
      <c r="E7167" s="12">
        <f>IFERROR(VLOOKUP(A7167,'IDAR Meter Data'!$A:$B,2,1),"")</f>
        <v>236</v>
      </c>
      <c r="F7167" s="75">
        <f>IF(CECCZ="CZ03",'Outside Temp'!B7167,IF(CECCZ="CZ04",'Outside Temp'!B7168,IF(CECCZ="CZ12",'Outside Temp'!B7169, IF(CECCZ="CZ13",'Outside Temp'!B7170))))</f>
        <v>63.36666667</v>
      </c>
      <c r="G7167" s="12">
        <f t="shared" si="3"/>
        <v>1</v>
      </c>
    </row>
    <row r="7168" ht="15.75" customHeight="1">
      <c r="A7168" s="13">
        <v>42199.6875</v>
      </c>
      <c r="B7168" s="73">
        <f t="shared" si="1"/>
        <v>42199</v>
      </c>
      <c r="C7168" s="74">
        <f>IF(NewCustomer="Yes", IF(COUNTIF($I$2:$I$11,B7168)&gt;0,0,WEEKDAY(B7168,2)),IF(COUNTIF($I$2:$I$21,B7168)&gt;0,0,WEEKDAY(B7168,2)))</f>
        <v>2</v>
      </c>
      <c r="D7168" s="74">
        <f t="shared" si="2"/>
        <v>16</v>
      </c>
      <c r="E7168" s="12">
        <f>IFERROR(VLOOKUP(A7168,'IDAR Meter Data'!$A:$B,2,1),"")</f>
        <v>250</v>
      </c>
      <c r="F7168" s="75">
        <f>IF(CECCZ="CZ03",'Outside Temp'!B7168,IF(CECCZ="CZ04",'Outside Temp'!B7169,IF(CECCZ="CZ12",'Outside Temp'!B7170, IF(CECCZ="CZ13",'Outside Temp'!B7171))))</f>
        <v>62.86666667</v>
      </c>
      <c r="G7168" s="12">
        <f t="shared" si="3"/>
        <v>1</v>
      </c>
    </row>
    <row r="7169" ht="15.75" customHeight="1">
      <c r="A7169" s="13">
        <v>42199.697916666664</v>
      </c>
      <c r="B7169" s="73">
        <f t="shared" si="1"/>
        <v>42199</v>
      </c>
      <c r="C7169" s="74">
        <f>IF(NewCustomer="Yes", IF(COUNTIF($I$2:$I$11,B7169)&gt;0,0,WEEKDAY(B7169,2)),IF(COUNTIF($I$2:$I$21,B7169)&gt;0,0,WEEKDAY(B7169,2)))</f>
        <v>2</v>
      </c>
      <c r="D7169" s="74">
        <f t="shared" si="2"/>
        <v>16</v>
      </c>
      <c r="E7169" s="12">
        <f>IFERROR(VLOOKUP(A7169,'IDAR Meter Data'!$A:$B,2,1),"")</f>
        <v>241</v>
      </c>
      <c r="F7169" s="75">
        <f>IF(CECCZ="CZ03",'Outside Temp'!B7169,IF(CECCZ="CZ04",'Outside Temp'!B7170,IF(CECCZ="CZ12",'Outside Temp'!B7171, IF(CECCZ="CZ13",'Outside Temp'!B7172))))</f>
        <v>62.36666667</v>
      </c>
      <c r="G7169" s="12">
        <f t="shared" si="3"/>
        <v>1</v>
      </c>
    </row>
    <row r="7170" ht="15.75" customHeight="1">
      <c r="A7170" s="13">
        <v>42199.708333333336</v>
      </c>
      <c r="B7170" s="73">
        <f t="shared" si="1"/>
        <v>42199</v>
      </c>
      <c r="C7170" s="74">
        <f>IF(NewCustomer="Yes", IF(COUNTIF($I$2:$I$11,B7170)&gt;0,0,WEEKDAY(B7170,2)),IF(COUNTIF($I$2:$I$21,B7170)&gt;0,0,WEEKDAY(B7170,2)))</f>
        <v>2</v>
      </c>
      <c r="D7170" s="74">
        <f t="shared" si="2"/>
        <v>17</v>
      </c>
      <c r="E7170" s="12">
        <f>IFERROR(VLOOKUP(A7170,'IDAR Meter Data'!$A:$B,2,1),"")</f>
        <v>243</v>
      </c>
      <c r="F7170" s="75">
        <f>IF(CECCZ="CZ03",'Outside Temp'!B7170,IF(CECCZ="CZ04",'Outside Temp'!B7171,IF(CECCZ="CZ12",'Outside Temp'!B7172, IF(CECCZ="CZ13",'Outside Temp'!B7173))))</f>
        <v>62</v>
      </c>
      <c r="G7170" s="12">
        <f t="shared" si="3"/>
        <v>1</v>
      </c>
    </row>
    <row r="7171" ht="15.75" customHeight="1">
      <c r="A7171" s="13">
        <v>42199.71875</v>
      </c>
      <c r="B7171" s="73">
        <f t="shared" si="1"/>
        <v>42199</v>
      </c>
      <c r="C7171" s="74">
        <f>IF(NewCustomer="Yes", IF(COUNTIF($I$2:$I$11,B7171)&gt;0,0,WEEKDAY(B7171,2)),IF(COUNTIF($I$2:$I$21,B7171)&gt;0,0,WEEKDAY(B7171,2)))</f>
        <v>2</v>
      </c>
      <c r="D7171" s="74">
        <f t="shared" si="2"/>
        <v>17</v>
      </c>
      <c r="E7171" s="12">
        <f>IFERROR(VLOOKUP(A7171,'IDAR Meter Data'!$A:$B,2,1),"")</f>
        <v>240</v>
      </c>
      <c r="F7171" s="75">
        <f>IF(CECCZ="CZ03",'Outside Temp'!B7171,IF(CECCZ="CZ04",'Outside Temp'!B7172,IF(CECCZ="CZ12",'Outside Temp'!B7173, IF(CECCZ="CZ13",'Outside Temp'!B7174))))</f>
        <v>62</v>
      </c>
      <c r="G7171" s="12">
        <f t="shared" si="3"/>
        <v>1</v>
      </c>
    </row>
    <row r="7172" ht="15.75" customHeight="1">
      <c r="A7172" s="13">
        <v>42199.729166666664</v>
      </c>
      <c r="B7172" s="73">
        <f t="shared" si="1"/>
        <v>42199</v>
      </c>
      <c r="C7172" s="74">
        <f>IF(NewCustomer="Yes", IF(COUNTIF($I$2:$I$11,B7172)&gt;0,0,WEEKDAY(B7172,2)),IF(COUNTIF($I$2:$I$21,B7172)&gt;0,0,WEEKDAY(B7172,2)))</f>
        <v>2</v>
      </c>
      <c r="D7172" s="74">
        <f t="shared" si="2"/>
        <v>17</v>
      </c>
      <c r="E7172" s="12">
        <f>IFERROR(VLOOKUP(A7172,'IDAR Meter Data'!$A:$B,2,1),"")</f>
        <v>232</v>
      </c>
      <c r="F7172" s="75">
        <f>IF(CECCZ="CZ03",'Outside Temp'!B7172,IF(CECCZ="CZ04",'Outside Temp'!B7173,IF(CECCZ="CZ12",'Outside Temp'!B7174, IF(CECCZ="CZ13",'Outside Temp'!B7175))))</f>
        <v>62</v>
      </c>
      <c r="G7172" s="12">
        <f t="shared" si="3"/>
        <v>1</v>
      </c>
    </row>
    <row r="7173" ht="15.75" customHeight="1">
      <c r="A7173" s="13">
        <v>42199.739583333336</v>
      </c>
      <c r="B7173" s="73">
        <f t="shared" si="1"/>
        <v>42199</v>
      </c>
      <c r="C7173" s="74">
        <f>IF(NewCustomer="Yes", IF(COUNTIF($I$2:$I$11,B7173)&gt;0,0,WEEKDAY(B7173,2)),IF(COUNTIF($I$2:$I$21,B7173)&gt;0,0,WEEKDAY(B7173,2)))</f>
        <v>2</v>
      </c>
      <c r="D7173" s="74">
        <f t="shared" si="2"/>
        <v>17</v>
      </c>
      <c r="E7173" s="12">
        <f>IFERROR(VLOOKUP(A7173,'IDAR Meter Data'!$A:$B,2,1),"")</f>
        <v>261</v>
      </c>
      <c r="F7173" s="75">
        <f>IF(CECCZ="CZ03",'Outside Temp'!B7173,IF(CECCZ="CZ04",'Outside Temp'!B7174,IF(CECCZ="CZ12",'Outside Temp'!B7175, IF(CECCZ="CZ13",'Outside Temp'!B7176))))</f>
        <v>62</v>
      </c>
      <c r="G7173" s="12">
        <f t="shared" si="3"/>
        <v>1</v>
      </c>
    </row>
    <row r="7174" ht="15.75" customHeight="1">
      <c r="A7174" s="13">
        <v>42199.75</v>
      </c>
      <c r="B7174" s="73">
        <f t="shared" si="1"/>
        <v>42199</v>
      </c>
      <c r="C7174" s="74">
        <f>IF(NewCustomer="Yes", IF(COUNTIF($I$2:$I$11,B7174)&gt;0,0,WEEKDAY(B7174,2)),IF(COUNTIF($I$2:$I$21,B7174)&gt;0,0,WEEKDAY(B7174,2)))</f>
        <v>2</v>
      </c>
      <c r="D7174" s="74">
        <f t="shared" si="2"/>
        <v>18</v>
      </c>
      <c r="E7174" s="12">
        <f>IFERROR(VLOOKUP(A7174,'IDAR Meter Data'!$A:$B,2,1),"")</f>
        <v>231</v>
      </c>
      <c r="F7174" s="75">
        <f>IF(CECCZ="CZ03",'Outside Temp'!B7174,IF(CECCZ="CZ04",'Outside Temp'!B7175,IF(CECCZ="CZ12",'Outside Temp'!B7176, IF(CECCZ="CZ13",'Outside Temp'!B7177))))</f>
        <v>61.93333333</v>
      </c>
      <c r="G7174" s="12">
        <f t="shared" si="3"/>
        <v>1</v>
      </c>
    </row>
    <row r="7175" ht="15.75" customHeight="1">
      <c r="A7175" s="13">
        <v>42199.760416666664</v>
      </c>
      <c r="B7175" s="73">
        <f t="shared" si="1"/>
        <v>42199</v>
      </c>
      <c r="C7175" s="74">
        <f>IF(NewCustomer="Yes", IF(COUNTIF($I$2:$I$11,B7175)&gt;0,0,WEEKDAY(B7175,2)),IF(COUNTIF($I$2:$I$21,B7175)&gt;0,0,WEEKDAY(B7175,2)))</f>
        <v>2</v>
      </c>
      <c r="D7175" s="74">
        <f t="shared" si="2"/>
        <v>18</v>
      </c>
      <c r="E7175" s="12">
        <f>IFERROR(VLOOKUP(A7175,'IDAR Meter Data'!$A:$B,2,1),"")</f>
        <v>234</v>
      </c>
      <c r="F7175" s="75">
        <f>IF(CECCZ="CZ03",'Outside Temp'!B7175,IF(CECCZ="CZ04",'Outside Temp'!B7176,IF(CECCZ="CZ12",'Outside Temp'!B7177, IF(CECCZ="CZ13",'Outside Temp'!B7178))))</f>
        <v>61.68333333</v>
      </c>
      <c r="G7175" s="12">
        <f t="shared" si="3"/>
        <v>1</v>
      </c>
    </row>
    <row r="7176" ht="15.75" customHeight="1">
      <c r="A7176" s="13">
        <v>42199.770833333336</v>
      </c>
      <c r="B7176" s="73">
        <f t="shared" si="1"/>
        <v>42199</v>
      </c>
      <c r="C7176" s="74">
        <f>IF(NewCustomer="Yes", IF(COUNTIF($I$2:$I$11,B7176)&gt;0,0,WEEKDAY(B7176,2)),IF(COUNTIF($I$2:$I$21,B7176)&gt;0,0,WEEKDAY(B7176,2)))</f>
        <v>2</v>
      </c>
      <c r="D7176" s="74">
        <f t="shared" si="2"/>
        <v>18</v>
      </c>
      <c r="E7176" s="12">
        <f>IFERROR(VLOOKUP(A7176,'IDAR Meter Data'!$A:$B,2,1),"")</f>
        <v>239</v>
      </c>
      <c r="F7176" s="75">
        <f>IF(CECCZ="CZ03",'Outside Temp'!B7176,IF(CECCZ="CZ04",'Outside Temp'!B7177,IF(CECCZ="CZ12",'Outside Temp'!B7178, IF(CECCZ="CZ13",'Outside Temp'!B7179))))</f>
        <v>61.43333333</v>
      </c>
      <c r="G7176" s="12">
        <f t="shared" si="3"/>
        <v>1</v>
      </c>
    </row>
    <row r="7177" ht="15.75" customHeight="1">
      <c r="A7177" s="13">
        <v>42199.78125</v>
      </c>
      <c r="B7177" s="73">
        <f t="shared" si="1"/>
        <v>42199</v>
      </c>
      <c r="C7177" s="74">
        <f>IF(NewCustomer="Yes", IF(COUNTIF($I$2:$I$11,B7177)&gt;0,0,WEEKDAY(B7177,2)),IF(COUNTIF($I$2:$I$21,B7177)&gt;0,0,WEEKDAY(B7177,2)))</f>
        <v>2</v>
      </c>
      <c r="D7177" s="74">
        <f t="shared" si="2"/>
        <v>18</v>
      </c>
      <c r="E7177" s="12">
        <f>IFERROR(VLOOKUP(A7177,'IDAR Meter Data'!$A:$B,2,1),"")</f>
        <v>240</v>
      </c>
      <c r="F7177" s="75">
        <f>IF(CECCZ="CZ03",'Outside Temp'!B7177,IF(CECCZ="CZ04",'Outside Temp'!B7178,IF(CECCZ="CZ12",'Outside Temp'!B7179, IF(CECCZ="CZ13",'Outside Temp'!B7180))))</f>
        <v>61.18333333</v>
      </c>
      <c r="G7177" s="12">
        <f t="shared" si="3"/>
        <v>1</v>
      </c>
    </row>
    <row r="7178" ht="15.75" customHeight="1">
      <c r="A7178" s="13">
        <v>42199.791666666664</v>
      </c>
      <c r="B7178" s="73">
        <f t="shared" si="1"/>
        <v>42199</v>
      </c>
      <c r="C7178" s="74">
        <f>IF(NewCustomer="Yes", IF(COUNTIF($I$2:$I$11,B7178)&gt;0,0,WEEKDAY(B7178,2)),IF(COUNTIF($I$2:$I$21,B7178)&gt;0,0,WEEKDAY(B7178,2)))</f>
        <v>2</v>
      </c>
      <c r="D7178" s="74">
        <f t="shared" si="2"/>
        <v>19</v>
      </c>
      <c r="E7178" s="12">
        <f>IFERROR(VLOOKUP(A7178,'IDAR Meter Data'!$A:$B,2,1),"")</f>
        <v>221</v>
      </c>
      <c r="F7178" s="75">
        <f>IF(CECCZ="CZ03",'Outside Temp'!B7178,IF(CECCZ="CZ04",'Outside Temp'!B7179,IF(CECCZ="CZ12",'Outside Temp'!B7180, IF(CECCZ="CZ13",'Outside Temp'!B7181))))</f>
        <v>61</v>
      </c>
      <c r="G7178" s="12">
        <f t="shared" si="3"/>
        <v>1</v>
      </c>
    </row>
    <row r="7179" ht="15.75" customHeight="1">
      <c r="A7179" s="13">
        <v>42199.802083333336</v>
      </c>
      <c r="B7179" s="73">
        <f t="shared" si="1"/>
        <v>42199</v>
      </c>
      <c r="C7179" s="74">
        <f>IF(NewCustomer="Yes", IF(COUNTIF($I$2:$I$11,B7179)&gt;0,0,WEEKDAY(B7179,2)),IF(COUNTIF($I$2:$I$21,B7179)&gt;0,0,WEEKDAY(B7179,2)))</f>
        <v>2</v>
      </c>
      <c r="D7179" s="74">
        <f t="shared" si="2"/>
        <v>19</v>
      </c>
      <c r="E7179" s="12">
        <f>IFERROR(VLOOKUP(A7179,'IDAR Meter Data'!$A:$B,2,1),"")</f>
        <v>223</v>
      </c>
      <c r="F7179" s="75">
        <f>IF(CECCZ="CZ03",'Outside Temp'!B7179,IF(CECCZ="CZ04",'Outside Temp'!B7180,IF(CECCZ="CZ12",'Outside Temp'!B7181, IF(CECCZ="CZ13",'Outside Temp'!B7182))))</f>
        <v>61</v>
      </c>
      <c r="G7179" s="12">
        <f t="shared" si="3"/>
        <v>1</v>
      </c>
    </row>
    <row r="7180" ht="15.75" customHeight="1">
      <c r="A7180" s="13">
        <v>42199.8125</v>
      </c>
      <c r="B7180" s="73">
        <f t="shared" si="1"/>
        <v>42199</v>
      </c>
      <c r="C7180" s="74">
        <f>IF(NewCustomer="Yes", IF(COUNTIF($I$2:$I$11,B7180)&gt;0,0,WEEKDAY(B7180,2)),IF(COUNTIF($I$2:$I$21,B7180)&gt;0,0,WEEKDAY(B7180,2)))</f>
        <v>2</v>
      </c>
      <c r="D7180" s="74">
        <f t="shared" si="2"/>
        <v>19</v>
      </c>
      <c r="E7180" s="12">
        <f>IFERROR(VLOOKUP(A7180,'IDAR Meter Data'!$A:$B,2,1),"")</f>
        <v>221</v>
      </c>
      <c r="F7180" s="75">
        <f>IF(CECCZ="CZ03",'Outside Temp'!B7180,IF(CECCZ="CZ04",'Outside Temp'!B7181,IF(CECCZ="CZ12",'Outside Temp'!B7182, IF(CECCZ="CZ13",'Outside Temp'!B7183))))</f>
        <v>61</v>
      </c>
      <c r="G7180" s="12">
        <f t="shared" si="3"/>
        <v>1</v>
      </c>
    </row>
    <row r="7181" ht="15.75" customHeight="1">
      <c r="A7181" s="13">
        <v>42199.822916666664</v>
      </c>
      <c r="B7181" s="73">
        <f t="shared" si="1"/>
        <v>42199</v>
      </c>
      <c r="C7181" s="74">
        <f>IF(NewCustomer="Yes", IF(COUNTIF($I$2:$I$11,B7181)&gt;0,0,WEEKDAY(B7181,2)),IF(COUNTIF($I$2:$I$21,B7181)&gt;0,0,WEEKDAY(B7181,2)))</f>
        <v>2</v>
      </c>
      <c r="D7181" s="74">
        <f t="shared" si="2"/>
        <v>19</v>
      </c>
      <c r="E7181" s="12">
        <f>IFERROR(VLOOKUP(A7181,'IDAR Meter Data'!$A:$B,2,1),"")</f>
        <v>223</v>
      </c>
      <c r="F7181" s="75">
        <f>IF(CECCZ="CZ03",'Outside Temp'!B7181,IF(CECCZ="CZ04",'Outside Temp'!B7182,IF(CECCZ="CZ12",'Outside Temp'!B7183, IF(CECCZ="CZ13",'Outside Temp'!B7184))))</f>
        <v>61</v>
      </c>
      <c r="G7181" s="12">
        <f t="shared" si="3"/>
        <v>1</v>
      </c>
    </row>
    <row r="7182" ht="15.75" customHeight="1">
      <c r="A7182" s="13">
        <v>42199.833333333336</v>
      </c>
      <c r="B7182" s="73">
        <f t="shared" si="1"/>
        <v>42199</v>
      </c>
      <c r="C7182" s="74">
        <f>IF(NewCustomer="Yes", IF(COUNTIF($I$2:$I$11,B7182)&gt;0,0,WEEKDAY(B7182,2)),IF(COUNTIF($I$2:$I$21,B7182)&gt;0,0,WEEKDAY(B7182,2)))</f>
        <v>2</v>
      </c>
      <c r="D7182" s="74">
        <f t="shared" si="2"/>
        <v>20</v>
      </c>
      <c r="E7182" s="12">
        <f>IFERROR(VLOOKUP(A7182,'IDAR Meter Data'!$A:$B,2,1),"")</f>
        <v>210</v>
      </c>
      <c r="F7182" s="75">
        <f>IF(CECCZ="CZ03",'Outside Temp'!B7182,IF(CECCZ="CZ04",'Outside Temp'!B7183,IF(CECCZ="CZ12",'Outside Temp'!B7184, IF(CECCZ="CZ13",'Outside Temp'!B7185))))</f>
        <v>61</v>
      </c>
      <c r="G7182" s="12">
        <f t="shared" si="3"/>
        <v>1</v>
      </c>
    </row>
    <row r="7183" ht="15.75" customHeight="1">
      <c r="A7183" s="13">
        <v>42199.84375</v>
      </c>
      <c r="B7183" s="73">
        <f t="shared" si="1"/>
        <v>42199</v>
      </c>
      <c r="C7183" s="74">
        <f>IF(NewCustomer="Yes", IF(COUNTIF($I$2:$I$11,B7183)&gt;0,0,WEEKDAY(B7183,2)),IF(COUNTIF($I$2:$I$21,B7183)&gt;0,0,WEEKDAY(B7183,2)))</f>
        <v>2</v>
      </c>
      <c r="D7183" s="74">
        <f t="shared" si="2"/>
        <v>20</v>
      </c>
      <c r="E7183" s="12">
        <f>IFERROR(VLOOKUP(A7183,'IDAR Meter Data'!$A:$B,2,1),"")</f>
        <v>209</v>
      </c>
      <c r="F7183" s="75">
        <f>IF(CECCZ="CZ03",'Outside Temp'!B7183,IF(CECCZ="CZ04",'Outside Temp'!B7184,IF(CECCZ="CZ12",'Outside Temp'!B7185, IF(CECCZ="CZ13",'Outside Temp'!B7186))))</f>
        <v>61</v>
      </c>
      <c r="G7183" s="12">
        <f t="shared" si="3"/>
        <v>1</v>
      </c>
    </row>
    <row r="7184" ht="15.75" customHeight="1">
      <c r="A7184" s="13">
        <v>42199.854166666664</v>
      </c>
      <c r="B7184" s="73">
        <f t="shared" si="1"/>
        <v>42199</v>
      </c>
      <c r="C7184" s="74">
        <f>IF(NewCustomer="Yes", IF(COUNTIF($I$2:$I$11,B7184)&gt;0,0,WEEKDAY(B7184,2)),IF(COUNTIF($I$2:$I$21,B7184)&gt;0,0,WEEKDAY(B7184,2)))</f>
        <v>2</v>
      </c>
      <c r="D7184" s="74">
        <f t="shared" si="2"/>
        <v>20</v>
      </c>
      <c r="E7184" s="12">
        <f>IFERROR(VLOOKUP(A7184,'IDAR Meter Data'!$A:$B,2,1),"")</f>
        <v>208</v>
      </c>
      <c r="F7184" s="75">
        <f>IF(CECCZ="CZ03",'Outside Temp'!B7184,IF(CECCZ="CZ04",'Outside Temp'!B7185,IF(CECCZ="CZ12",'Outside Temp'!B7186, IF(CECCZ="CZ13",'Outside Temp'!B7187))))</f>
        <v>61</v>
      </c>
      <c r="G7184" s="12">
        <f t="shared" si="3"/>
        <v>1</v>
      </c>
    </row>
    <row r="7185" ht="15.75" customHeight="1">
      <c r="A7185" s="13">
        <v>42199.864583333336</v>
      </c>
      <c r="B7185" s="73">
        <f t="shared" si="1"/>
        <v>42199</v>
      </c>
      <c r="C7185" s="74">
        <f>IF(NewCustomer="Yes", IF(COUNTIF($I$2:$I$11,B7185)&gt;0,0,WEEKDAY(B7185,2)),IF(COUNTIF($I$2:$I$21,B7185)&gt;0,0,WEEKDAY(B7185,2)))</f>
        <v>2</v>
      </c>
      <c r="D7185" s="74">
        <f t="shared" si="2"/>
        <v>20</v>
      </c>
      <c r="E7185" s="12">
        <f>IFERROR(VLOOKUP(A7185,'IDAR Meter Data'!$A:$B,2,1),"")</f>
        <v>221</v>
      </c>
      <c r="F7185" s="75">
        <f>IF(CECCZ="CZ03",'Outside Temp'!B7185,IF(CECCZ="CZ04",'Outside Temp'!B7186,IF(CECCZ="CZ12",'Outside Temp'!B7187, IF(CECCZ="CZ13",'Outside Temp'!B7188))))</f>
        <v>61</v>
      </c>
      <c r="G7185" s="12">
        <f t="shared" si="3"/>
        <v>1</v>
      </c>
    </row>
    <row r="7186" ht="15.75" customHeight="1">
      <c r="A7186" s="13">
        <v>42199.875</v>
      </c>
      <c r="B7186" s="73">
        <f t="shared" si="1"/>
        <v>42199</v>
      </c>
      <c r="C7186" s="74">
        <f>IF(NewCustomer="Yes", IF(COUNTIF($I$2:$I$11,B7186)&gt;0,0,WEEKDAY(B7186,2)),IF(COUNTIF($I$2:$I$21,B7186)&gt;0,0,WEEKDAY(B7186,2)))</f>
        <v>2</v>
      </c>
      <c r="D7186" s="74">
        <f t="shared" si="2"/>
        <v>21</v>
      </c>
      <c r="E7186" s="12">
        <f>IFERROR(VLOOKUP(A7186,'IDAR Meter Data'!$A:$B,2,1),"")</f>
        <v>205</v>
      </c>
      <c r="F7186" s="75">
        <f>IF(CECCZ="CZ03",'Outside Temp'!B7186,IF(CECCZ="CZ04",'Outside Temp'!B7187,IF(CECCZ="CZ12",'Outside Temp'!B7188, IF(CECCZ="CZ13",'Outside Temp'!B7189))))</f>
        <v>61</v>
      </c>
      <c r="G7186" s="12">
        <f t="shared" si="3"/>
        <v>1</v>
      </c>
    </row>
    <row r="7187" ht="15.75" customHeight="1">
      <c r="A7187" s="13">
        <v>42199.885416666664</v>
      </c>
      <c r="B7187" s="73">
        <f t="shared" si="1"/>
        <v>42199</v>
      </c>
      <c r="C7187" s="74">
        <f>IF(NewCustomer="Yes", IF(COUNTIF($I$2:$I$11,B7187)&gt;0,0,WEEKDAY(B7187,2)),IF(COUNTIF($I$2:$I$21,B7187)&gt;0,0,WEEKDAY(B7187,2)))</f>
        <v>2</v>
      </c>
      <c r="D7187" s="74">
        <f t="shared" si="2"/>
        <v>21</v>
      </c>
      <c r="E7187" s="12">
        <f>IFERROR(VLOOKUP(A7187,'IDAR Meter Data'!$A:$B,2,1),"")</f>
        <v>187</v>
      </c>
      <c r="F7187" s="75">
        <f>IF(CECCZ="CZ03",'Outside Temp'!B7187,IF(CECCZ="CZ04",'Outside Temp'!B7188,IF(CECCZ="CZ12",'Outside Temp'!B7189, IF(CECCZ="CZ13",'Outside Temp'!B7190))))</f>
        <v>61</v>
      </c>
      <c r="G7187" s="12">
        <f t="shared" si="3"/>
        <v>1</v>
      </c>
    </row>
    <row r="7188" ht="15.75" customHeight="1">
      <c r="A7188" s="13">
        <v>42199.895833333336</v>
      </c>
      <c r="B7188" s="73">
        <f t="shared" si="1"/>
        <v>42199</v>
      </c>
      <c r="C7188" s="74">
        <f>IF(NewCustomer="Yes", IF(COUNTIF($I$2:$I$11,B7188)&gt;0,0,WEEKDAY(B7188,2)),IF(COUNTIF($I$2:$I$21,B7188)&gt;0,0,WEEKDAY(B7188,2)))</f>
        <v>2</v>
      </c>
      <c r="D7188" s="74">
        <f t="shared" si="2"/>
        <v>21</v>
      </c>
      <c r="E7188" s="12">
        <f>IFERROR(VLOOKUP(A7188,'IDAR Meter Data'!$A:$B,2,1),"")</f>
        <v>196</v>
      </c>
      <c r="F7188" s="75">
        <f>IF(CECCZ="CZ03",'Outside Temp'!B7188,IF(CECCZ="CZ04",'Outside Temp'!B7189,IF(CECCZ="CZ12",'Outside Temp'!B7190, IF(CECCZ="CZ13",'Outside Temp'!B7191))))</f>
        <v>61</v>
      </c>
      <c r="G7188" s="12">
        <f t="shared" si="3"/>
        <v>1</v>
      </c>
    </row>
    <row r="7189" ht="15.75" customHeight="1">
      <c r="A7189" s="13">
        <v>42199.90625</v>
      </c>
      <c r="B7189" s="73">
        <f t="shared" si="1"/>
        <v>42199</v>
      </c>
      <c r="C7189" s="74">
        <f>IF(NewCustomer="Yes", IF(COUNTIF($I$2:$I$11,B7189)&gt;0,0,WEEKDAY(B7189,2)),IF(COUNTIF($I$2:$I$21,B7189)&gt;0,0,WEEKDAY(B7189,2)))</f>
        <v>2</v>
      </c>
      <c r="D7189" s="74">
        <f t="shared" si="2"/>
        <v>21</v>
      </c>
      <c r="E7189" s="12">
        <f>IFERROR(VLOOKUP(A7189,'IDAR Meter Data'!$A:$B,2,1),"")</f>
        <v>192</v>
      </c>
      <c r="F7189" s="75">
        <f>IF(CECCZ="CZ03",'Outside Temp'!B7189,IF(CECCZ="CZ04",'Outside Temp'!B7190,IF(CECCZ="CZ12",'Outside Temp'!B7191, IF(CECCZ="CZ13",'Outside Temp'!B7192))))</f>
        <v>61</v>
      </c>
      <c r="G7189" s="12">
        <f t="shared" si="3"/>
        <v>1</v>
      </c>
    </row>
    <row r="7190" ht="15.75" customHeight="1">
      <c r="A7190" s="13">
        <v>42199.916666666664</v>
      </c>
      <c r="B7190" s="73">
        <f t="shared" si="1"/>
        <v>42199</v>
      </c>
      <c r="C7190" s="74">
        <f>IF(NewCustomer="Yes", IF(COUNTIF($I$2:$I$11,B7190)&gt;0,0,WEEKDAY(B7190,2)),IF(COUNTIF($I$2:$I$21,B7190)&gt;0,0,WEEKDAY(B7190,2)))</f>
        <v>2</v>
      </c>
      <c r="D7190" s="74">
        <f t="shared" si="2"/>
        <v>22</v>
      </c>
      <c r="E7190" s="12">
        <f>IFERROR(VLOOKUP(A7190,'IDAR Meter Data'!$A:$B,2,1),"")</f>
        <v>205</v>
      </c>
      <c r="F7190" s="75">
        <f>IF(CECCZ="CZ03",'Outside Temp'!B7190,IF(CECCZ="CZ04",'Outside Temp'!B7191,IF(CECCZ="CZ12",'Outside Temp'!B7192, IF(CECCZ="CZ13",'Outside Temp'!B7193))))</f>
        <v>61</v>
      </c>
      <c r="G7190" s="12">
        <f t="shared" si="3"/>
        <v>1</v>
      </c>
    </row>
    <row r="7191" ht="15.75" customHeight="1">
      <c r="A7191" s="13">
        <v>42199.927083333336</v>
      </c>
      <c r="B7191" s="73">
        <f t="shared" si="1"/>
        <v>42199</v>
      </c>
      <c r="C7191" s="74">
        <f>IF(NewCustomer="Yes", IF(COUNTIF($I$2:$I$11,B7191)&gt;0,0,WEEKDAY(B7191,2)),IF(COUNTIF($I$2:$I$21,B7191)&gt;0,0,WEEKDAY(B7191,2)))</f>
        <v>2</v>
      </c>
      <c r="D7191" s="74">
        <f t="shared" si="2"/>
        <v>22</v>
      </c>
      <c r="E7191" s="12">
        <f>IFERROR(VLOOKUP(A7191,'IDAR Meter Data'!$A:$B,2,1),"")</f>
        <v>178</v>
      </c>
      <c r="F7191" s="75">
        <f>IF(CECCZ="CZ03",'Outside Temp'!B7191,IF(CECCZ="CZ04",'Outside Temp'!B7192,IF(CECCZ="CZ12",'Outside Temp'!B7193, IF(CECCZ="CZ13",'Outside Temp'!B7194))))</f>
        <v>61</v>
      </c>
      <c r="G7191" s="12">
        <f t="shared" si="3"/>
        <v>1</v>
      </c>
    </row>
    <row r="7192" ht="15.75" customHeight="1">
      <c r="A7192" s="13">
        <v>42199.9375</v>
      </c>
      <c r="B7192" s="73">
        <f t="shared" si="1"/>
        <v>42199</v>
      </c>
      <c r="C7192" s="74">
        <f>IF(NewCustomer="Yes", IF(COUNTIF($I$2:$I$11,B7192)&gt;0,0,WEEKDAY(B7192,2)),IF(COUNTIF($I$2:$I$21,B7192)&gt;0,0,WEEKDAY(B7192,2)))</f>
        <v>2</v>
      </c>
      <c r="D7192" s="74">
        <f t="shared" si="2"/>
        <v>22</v>
      </c>
      <c r="E7192" s="12">
        <f>IFERROR(VLOOKUP(A7192,'IDAR Meter Data'!$A:$B,2,1),"")</f>
        <v>185</v>
      </c>
      <c r="F7192" s="75">
        <f>IF(CECCZ="CZ03",'Outside Temp'!B7192,IF(CECCZ="CZ04",'Outside Temp'!B7193,IF(CECCZ="CZ12",'Outside Temp'!B7194, IF(CECCZ="CZ13",'Outside Temp'!B7195))))</f>
        <v>61</v>
      </c>
      <c r="G7192" s="12">
        <f t="shared" si="3"/>
        <v>1</v>
      </c>
    </row>
    <row r="7193" ht="15.75" customHeight="1">
      <c r="A7193" s="13">
        <v>42199.947916666664</v>
      </c>
      <c r="B7193" s="73">
        <f t="shared" si="1"/>
        <v>42199</v>
      </c>
      <c r="C7193" s="74">
        <f>IF(NewCustomer="Yes", IF(COUNTIF($I$2:$I$11,B7193)&gt;0,0,WEEKDAY(B7193,2)),IF(COUNTIF($I$2:$I$21,B7193)&gt;0,0,WEEKDAY(B7193,2)))</f>
        <v>2</v>
      </c>
      <c r="D7193" s="74">
        <f t="shared" si="2"/>
        <v>22</v>
      </c>
      <c r="E7193" s="12">
        <f>IFERROR(VLOOKUP(A7193,'IDAR Meter Data'!$A:$B,2,1),"")</f>
        <v>184</v>
      </c>
      <c r="F7193" s="75">
        <f>IF(CECCZ="CZ03",'Outside Temp'!B7193,IF(CECCZ="CZ04",'Outside Temp'!B7194,IF(CECCZ="CZ12",'Outside Temp'!B7195, IF(CECCZ="CZ13",'Outside Temp'!B7196))))</f>
        <v>61</v>
      </c>
      <c r="G7193" s="12">
        <f t="shared" si="3"/>
        <v>1</v>
      </c>
    </row>
    <row r="7194" ht="15.75" customHeight="1">
      <c r="A7194" s="13">
        <v>42199.958333333336</v>
      </c>
      <c r="B7194" s="73">
        <f t="shared" si="1"/>
        <v>42199</v>
      </c>
      <c r="C7194" s="74">
        <f>IF(NewCustomer="Yes", IF(COUNTIF($I$2:$I$11,B7194)&gt;0,0,WEEKDAY(B7194,2)),IF(COUNTIF($I$2:$I$21,B7194)&gt;0,0,WEEKDAY(B7194,2)))</f>
        <v>2</v>
      </c>
      <c r="D7194" s="74">
        <f t="shared" si="2"/>
        <v>23</v>
      </c>
      <c r="E7194" s="12">
        <f>IFERROR(VLOOKUP(A7194,'IDAR Meter Data'!$A:$B,2,1),"")</f>
        <v>184</v>
      </c>
      <c r="F7194" s="75">
        <f>IF(CECCZ="CZ03",'Outside Temp'!B7194,IF(CECCZ="CZ04",'Outside Temp'!B7195,IF(CECCZ="CZ12",'Outside Temp'!B7196, IF(CECCZ="CZ13",'Outside Temp'!B7197))))</f>
        <v>61</v>
      </c>
      <c r="G7194" s="12">
        <f t="shared" si="3"/>
        <v>1</v>
      </c>
    </row>
    <row r="7195" ht="15.75" customHeight="1">
      <c r="A7195" s="13">
        <v>42199.96875</v>
      </c>
      <c r="B7195" s="73">
        <f t="shared" si="1"/>
        <v>42199</v>
      </c>
      <c r="C7195" s="74">
        <f>IF(NewCustomer="Yes", IF(COUNTIF($I$2:$I$11,B7195)&gt;0,0,WEEKDAY(B7195,2)),IF(COUNTIF($I$2:$I$21,B7195)&gt;0,0,WEEKDAY(B7195,2)))</f>
        <v>2</v>
      </c>
      <c r="D7195" s="74">
        <f t="shared" si="2"/>
        <v>23</v>
      </c>
      <c r="E7195" s="12">
        <f>IFERROR(VLOOKUP(A7195,'IDAR Meter Data'!$A:$B,2,1),"")</f>
        <v>187</v>
      </c>
      <c r="F7195" s="75">
        <f>IF(CECCZ="CZ03",'Outside Temp'!B7195,IF(CECCZ="CZ04",'Outside Temp'!B7196,IF(CECCZ="CZ12",'Outside Temp'!B7197, IF(CECCZ="CZ13",'Outside Temp'!B7198))))</f>
        <v>61</v>
      </c>
      <c r="G7195" s="12">
        <f t="shared" si="3"/>
        <v>1</v>
      </c>
    </row>
    <row r="7196" ht="15.75" customHeight="1">
      <c r="A7196" s="13">
        <v>42199.979166666664</v>
      </c>
      <c r="B7196" s="73">
        <f t="shared" si="1"/>
        <v>42199</v>
      </c>
      <c r="C7196" s="74">
        <f>IF(NewCustomer="Yes", IF(COUNTIF($I$2:$I$11,B7196)&gt;0,0,WEEKDAY(B7196,2)),IF(COUNTIF($I$2:$I$21,B7196)&gt;0,0,WEEKDAY(B7196,2)))</f>
        <v>2</v>
      </c>
      <c r="D7196" s="74">
        <f t="shared" si="2"/>
        <v>23</v>
      </c>
      <c r="E7196" s="12">
        <f>IFERROR(VLOOKUP(A7196,'IDAR Meter Data'!$A:$B,2,1),"")</f>
        <v>174</v>
      </c>
      <c r="F7196" s="75">
        <f>IF(CECCZ="CZ03",'Outside Temp'!B7196,IF(CECCZ="CZ04",'Outside Temp'!B7197,IF(CECCZ="CZ12",'Outside Temp'!B7198, IF(CECCZ="CZ13",'Outside Temp'!B7199))))</f>
        <v>61</v>
      </c>
      <c r="G7196" s="12">
        <f t="shared" si="3"/>
        <v>1</v>
      </c>
    </row>
    <row r="7197" ht="15.75" customHeight="1">
      <c r="A7197" s="13">
        <v>42199.989583333336</v>
      </c>
      <c r="B7197" s="73">
        <f t="shared" si="1"/>
        <v>42199</v>
      </c>
      <c r="C7197" s="74">
        <f>IF(NewCustomer="Yes", IF(COUNTIF($I$2:$I$11,B7197)&gt;0,0,WEEKDAY(B7197,2)),IF(COUNTIF($I$2:$I$21,B7197)&gt;0,0,WEEKDAY(B7197,2)))</f>
        <v>2</v>
      </c>
      <c r="D7197" s="74">
        <f t="shared" si="2"/>
        <v>23</v>
      </c>
      <c r="E7197" s="12">
        <f>IFERROR(VLOOKUP(A7197,'IDAR Meter Data'!$A:$B,2,1),"")</f>
        <v>168</v>
      </c>
      <c r="F7197" s="75">
        <f>IF(CECCZ="CZ03",'Outside Temp'!B7197,IF(CECCZ="CZ04",'Outside Temp'!B7198,IF(CECCZ="CZ12",'Outside Temp'!B7199, IF(CECCZ="CZ13",'Outside Temp'!B7200))))</f>
        <v>61</v>
      </c>
      <c r="G7197" s="12">
        <f t="shared" si="3"/>
        <v>1</v>
      </c>
    </row>
    <row r="7198" ht="15.75" customHeight="1">
      <c r="A7198" s="13">
        <v>42200.0</v>
      </c>
      <c r="B7198" s="73">
        <f t="shared" si="1"/>
        <v>42200</v>
      </c>
      <c r="C7198" s="74">
        <f>IF(NewCustomer="Yes", IF(COUNTIF($I$2:$I$11,B7198)&gt;0,0,WEEKDAY(B7198,2)),IF(COUNTIF($I$2:$I$21,B7198)&gt;0,0,WEEKDAY(B7198,2)))</f>
        <v>3</v>
      </c>
      <c r="D7198" s="74">
        <f t="shared" si="2"/>
        <v>0</v>
      </c>
      <c r="E7198" s="12">
        <f>IFERROR(VLOOKUP(A7198,'IDAR Meter Data'!$A:$B,2,1),"")</f>
        <v>171</v>
      </c>
      <c r="F7198" s="75">
        <f>IF(CECCZ="CZ03",'Outside Temp'!B7198,IF(CECCZ="CZ04",'Outside Temp'!B7199,IF(CECCZ="CZ12",'Outside Temp'!B7200, IF(CECCZ="CZ13",'Outside Temp'!B7201))))</f>
        <v>61.06666667</v>
      </c>
      <c r="G7198" s="12">
        <f t="shared" si="3"/>
        <v>1</v>
      </c>
    </row>
    <row r="7199" ht="15.75" customHeight="1">
      <c r="A7199" s="13">
        <v>42200.010416666664</v>
      </c>
      <c r="B7199" s="73">
        <f t="shared" si="1"/>
        <v>42200</v>
      </c>
      <c r="C7199" s="74">
        <f>IF(NewCustomer="Yes", IF(COUNTIF($I$2:$I$11,B7199)&gt;0,0,WEEKDAY(B7199,2)),IF(COUNTIF($I$2:$I$21,B7199)&gt;0,0,WEEKDAY(B7199,2)))</f>
        <v>3</v>
      </c>
      <c r="D7199" s="74">
        <f t="shared" si="2"/>
        <v>0</v>
      </c>
      <c r="E7199" s="12">
        <f>IFERROR(VLOOKUP(A7199,'IDAR Meter Data'!$A:$B,2,1),"")</f>
        <v>196</v>
      </c>
      <c r="F7199" s="75">
        <f>IF(CECCZ="CZ03",'Outside Temp'!B7199,IF(CECCZ="CZ04",'Outside Temp'!B7200,IF(CECCZ="CZ12",'Outside Temp'!B7201, IF(CECCZ="CZ13",'Outside Temp'!B7202))))</f>
        <v>61.31666667</v>
      </c>
      <c r="G7199" s="12">
        <f t="shared" si="3"/>
        <v>1</v>
      </c>
    </row>
    <row r="7200" ht="15.75" customHeight="1">
      <c r="A7200" s="13">
        <v>42200.020833333336</v>
      </c>
      <c r="B7200" s="73">
        <f t="shared" si="1"/>
        <v>42200</v>
      </c>
      <c r="C7200" s="74">
        <f>IF(NewCustomer="Yes", IF(COUNTIF($I$2:$I$11,B7200)&gt;0,0,WEEKDAY(B7200,2)),IF(COUNTIF($I$2:$I$21,B7200)&gt;0,0,WEEKDAY(B7200,2)))</f>
        <v>3</v>
      </c>
      <c r="D7200" s="74">
        <f t="shared" si="2"/>
        <v>0</v>
      </c>
      <c r="E7200" s="12">
        <f>IFERROR(VLOOKUP(A7200,'IDAR Meter Data'!$A:$B,2,1),"")</f>
        <v>167</v>
      </c>
      <c r="F7200" s="75">
        <f>IF(CECCZ="CZ03",'Outside Temp'!B7200,IF(CECCZ="CZ04",'Outside Temp'!B7201,IF(CECCZ="CZ12",'Outside Temp'!B7202, IF(CECCZ="CZ13",'Outside Temp'!B7203))))</f>
        <v>61.56666667</v>
      </c>
      <c r="G7200" s="12">
        <f t="shared" si="3"/>
        <v>1</v>
      </c>
    </row>
    <row r="7201" ht="15.75" customHeight="1">
      <c r="A7201" s="13">
        <v>42200.03125</v>
      </c>
      <c r="B7201" s="73">
        <f t="shared" si="1"/>
        <v>42200</v>
      </c>
      <c r="C7201" s="74">
        <f>IF(NewCustomer="Yes", IF(COUNTIF($I$2:$I$11,B7201)&gt;0,0,WEEKDAY(B7201,2)),IF(COUNTIF($I$2:$I$21,B7201)&gt;0,0,WEEKDAY(B7201,2)))</f>
        <v>3</v>
      </c>
      <c r="D7201" s="74">
        <f t="shared" si="2"/>
        <v>0</v>
      </c>
      <c r="E7201" s="12">
        <f>IFERROR(VLOOKUP(A7201,'IDAR Meter Data'!$A:$B,2,1),"")</f>
        <v>174</v>
      </c>
      <c r="F7201" s="75">
        <f>IF(CECCZ="CZ03",'Outside Temp'!B7201,IF(CECCZ="CZ04",'Outside Temp'!B7202,IF(CECCZ="CZ12",'Outside Temp'!B7203, IF(CECCZ="CZ13",'Outside Temp'!B7204))))</f>
        <v>61.81666667</v>
      </c>
      <c r="G7201" s="12">
        <f t="shared" si="3"/>
        <v>1</v>
      </c>
    </row>
    <row r="7202" ht="15.75" customHeight="1">
      <c r="A7202" s="13">
        <v>42200.041666666664</v>
      </c>
      <c r="B7202" s="73">
        <f t="shared" si="1"/>
        <v>42200</v>
      </c>
      <c r="C7202" s="74">
        <f>IF(NewCustomer="Yes", IF(COUNTIF($I$2:$I$11,B7202)&gt;0,0,WEEKDAY(B7202,2)),IF(COUNTIF($I$2:$I$21,B7202)&gt;0,0,WEEKDAY(B7202,2)))</f>
        <v>3</v>
      </c>
      <c r="D7202" s="74">
        <f t="shared" si="2"/>
        <v>1</v>
      </c>
      <c r="E7202" s="12">
        <f>IFERROR(VLOOKUP(A7202,'IDAR Meter Data'!$A:$B,2,1),"")</f>
        <v>170</v>
      </c>
      <c r="F7202" s="75">
        <f>IF(CECCZ="CZ03",'Outside Temp'!B7202,IF(CECCZ="CZ04",'Outside Temp'!B7203,IF(CECCZ="CZ12",'Outside Temp'!B7204, IF(CECCZ="CZ13",'Outside Temp'!B7205))))</f>
        <v>61.93333333</v>
      </c>
      <c r="G7202" s="12">
        <f t="shared" si="3"/>
        <v>1</v>
      </c>
    </row>
    <row r="7203" ht="15.75" customHeight="1">
      <c r="A7203" s="13">
        <v>42200.052083333336</v>
      </c>
      <c r="B7203" s="73">
        <f t="shared" si="1"/>
        <v>42200</v>
      </c>
      <c r="C7203" s="74">
        <f>IF(NewCustomer="Yes", IF(COUNTIF($I$2:$I$11,B7203)&gt;0,0,WEEKDAY(B7203,2)),IF(COUNTIF($I$2:$I$21,B7203)&gt;0,0,WEEKDAY(B7203,2)))</f>
        <v>3</v>
      </c>
      <c r="D7203" s="74">
        <f t="shared" si="2"/>
        <v>1</v>
      </c>
      <c r="E7203" s="12">
        <f>IFERROR(VLOOKUP(A7203,'IDAR Meter Data'!$A:$B,2,1),"")</f>
        <v>185</v>
      </c>
      <c r="F7203" s="75">
        <f>IF(CECCZ="CZ03",'Outside Temp'!B7203,IF(CECCZ="CZ04",'Outside Temp'!B7204,IF(CECCZ="CZ12",'Outside Temp'!B7205, IF(CECCZ="CZ13",'Outside Temp'!B7206))))</f>
        <v>61.68333333</v>
      </c>
      <c r="G7203" s="12">
        <f t="shared" si="3"/>
        <v>1</v>
      </c>
    </row>
    <row r="7204" ht="15.75" customHeight="1">
      <c r="A7204" s="13">
        <v>42200.0625</v>
      </c>
      <c r="B7204" s="73">
        <f t="shared" si="1"/>
        <v>42200</v>
      </c>
      <c r="C7204" s="74">
        <f>IF(NewCustomer="Yes", IF(COUNTIF($I$2:$I$11,B7204)&gt;0,0,WEEKDAY(B7204,2)),IF(COUNTIF($I$2:$I$21,B7204)&gt;0,0,WEEKDAY(B7204,2)))</f>
        <v>3</v>
      </c>
      <c r="D7204" s="74">
        <f t="shared" si="2"/>
        <v>1</v>
      </c>
      <c r="E7204" s="12">
        <f>IFERROR(VLOOKUP(A7204,'IDAR Meter Data'!$A:$B,2,1),"")</f>
        <v>174</v>
      </c>
      <c r="F7204" s="75">
        <f>IF(CECCZ="CZ03",'Outside Temp'!B7204,IF(CECCZ="CZ04",'Outside Temp'!B7205,IF(CECCZ="CZ12",'Outside Temp'!B7206, IF(CECCZ="CZ13",'Outside Temp'!B7207))))</f>
        <v>61.43333333</v>
      </c>
      <c r="G7204" s="12">
        <f t="shared" si="3"/>
        <v>1</v>
      </c>
    </row>
    <row r="7205" ht="15.75" customHeight="1">
      <c r="A7205" s="13">
        <v>42200.072916666664</v>
      </c>
      <c r="B7205" s="73">
        <f t="shared" si="1"/>
        <v>42200</v>
      </c>
      <c r="C7205" s="74">
        <f>IF(NewCustomer="Yes", IF(COUNTIF($I$2:$I$11,B7205)&gt;0,0,WEEKDAY(B7205,2)),IF(COUNTIF($I$2:$I$21,B7205)&gt;0,0,WEEKDAY(B7205,2)))</f>
        <v>3</v>
      </c>
      <c r="D7205" s="74">
        <f t="shared" si="2"/>
        <v>1</v>
      </c>
      <c r="E7205" s="12">
        <f>IFERROR(VLOOKUP(A7205,'IDAR Meter Data'!$A:$B,2,1),"")</f>
        <v>164</v>
      </c>
      <c r="F7205" s="75">
        <f>IF(CECCZ="CZ03",'Outside Temp'!B7205,IF(CECCZ="CZ04",'Outside Temp'!B7206,IF(CECCZ="CZ12",'Outside Temp'!B7207, IF(CECCZ="CZ13",'Outside Temp'!B7208))))</f>
        <v>61.18333333</v>
      </c>
      <c r="G7205" s="12">
        <f t="shared" si="3"/>
        <v>1</v>
      </c>
    </row>
    <row r="7206" ht="15.75" customHeight="1">
      <c r="A7206" s="13">
        <v>42200.083333333336</v>
      </c>
      <c r="B7206" s="73">
        <f t="shared" si="1"/>
        <v>42200</v>
      </c>
      <c r="C7206" s="74">
        <f>IF(NewCustomer="Yes", IF(COUNTIF($I$2:$I$11,B7206)&gt;0,0,WEEKDAY(B7206,2)),IF(COUNTIF($I$2:$I$21,B7206)&gt;0,0,WEEKDAY(B7206,2)))</f>
        <v>3</v>
      </c>
      <c r="D7206" s="74">
        <f t="shared" si="2"/>
        <v>2</v>
      </c>
      <c r="E7206" s="12">
        <f>IFERROR(VLOOKUP(A7206,'IDAR Meter Data'!$A:$B,2,1),"")</f>
        <v>167</v>
      </c>
      <c r="F7206" s="75">
        <f>IF(CECCZ="CZ03",'Outside Temp'!B7206,IF(CECCZ="CZ04",'Outside Temp'!B7207,IF(CECCZ="CZ12",'Outside Temp'!B7208, IF(CECCZ="CZ13",'Outside Temp'!B7209))))</f>
        <v>61</v>
      </c>
      <c r="G7206" s="12">
        <f t="shared" si="3"/>
        <v>1</v>
      </c>
    </row>
    <row r="7207" ht="15.75" customHeight="1">
      <c r="A7207" s="13">
        <v>42200.09375</v>
      </c>
      <c r="B7207" s="73">
        <f t="shared" si="1"/>
        <v>42200</v>
      </c>
      <c r="C7207" s="74">
        <f>IF(NewCustomer="Yes", IF(COUNTIF($I$2:$I$11,B7207)&gt;0,0,WEEKDAY(B7207,2)),IF(COUNTIF($I$2:$I$21,B7207)&gt;0,0,WEEKDAY(B7207,2)))</f>
        <v>3</v>
      </c>
      <c r="D7207" s="74">
        <f t="shared" si="2"/>
        <v>2</v>
      </c>
      <c r="E7207" s="12">
        <f>IFERROR(VLOOKUP(A7207,'IDAR Meter Data'!$A:$B,2,1),"")</f>
        <v>174</v>
      </c>
      <c r="F7207" s="75">
        <f>IF(CECCZ="CZ03",'Outside Temp'!B7207,IF(CECCZ="CZ04",'Outside Temp'!B7208,IF(CECCZ="CZ12",'Outside Temp'!B7209, IF(CECCZ="CZ13",'Outside Temp'!B7210))))</f>
        <v>61</v>
      </c>
      <c r="G7207" s="12">
        <f t="shared" si="3"/>
        <v>1</v>
      </c>
    </row>
    <row r="7208" ht="15.75" customHeight="1">
      <c r="A7208" s="13">
        <v>42200.104166666664</v>
      </c>
      <c r="B7208" s="73">
        <f t="shared" si="1"/>
        <v>42200</v>
      </c>
      <c r="C7208" s="74">
        <f>IF(NewCustomer="Yes", IF(COUNTIF($I$2:$I$11,B7208)&gt;0,0,WEEKDAY(B7208,2)),IF(COUNTIF($I$2:$I$21,B7208)&gt;0,0,WEEKDAY(B7208,2)))</f>
        <v>3</v>
      </c>
      <c r="D7208" s="74">
        <f t="shared" si="2"/>
        <v>2</v>
      </c>
      <c r="E7208" s="12">
        <f>IFERROR(VLOOKUP(A7208,'IDAR Meter Data'!$A:$B,2,1),"")</f>
        <v>171</v>
      </c>
      <c r="F7208" s="75">
        <f>IF(CECCZ="CZ03",'Outside Temp'!B7208,IF(CECCZ="CZ04",'Outside Temp'!B7209,IF(CECCZ="CZ12",'Outside Temp'!B7210, IF(CECCZ="CZ13",'Outside Temp'!B7211))))</f>
        <v>61</v>
      </c>
      <c r="G7208" s="12">
        <f t="shared" si="3"/>
        <v>1</v>
      </c>
    </row>
    <row r="7209" ht="15.75" customHeight="1">
      <c r="A7209" s="13">
        <v>42200.114583333336</v>
      </c>
      <c r="B7209" s="73">
        <f t="shared" si="1"/>
        <v>42200</v>
      </c>
      <c r="C7209" s="74">
        <f>IF(NewCustomer="Yes", IF(COUNTIF($I$2:$I$11,B7209)&gt;0,0,WEEKDAY(B7209,2)),IF(COUNTIF($I$2:$I$21,B7209)&gt;0,0,WEEKDAY(B7209,2)))</f>
        <v>3</v>
      </c>
      <c r="D7209" s="74">
        <f t="shared" si="2"/>
        <v>2</v>
      </c>
      <c r="E7209" s="12">
        <f>IFERROR(VLOOKUP(A7209,'IDAR Meter Data'!$A:$B,2,1),"")</f>
        <v>166</v>
      </c>
      <c r="F7209" s="75">
        <f>IF(CECCZ="CZ03",'Outside Temp'!B7209,IF(CECCZ="CZ04",'Outside Temp'!B7210,IF(CECCZ="CZ12",'Outside Temp'!B7211, IF(CECCZ="CZ13",'Outside Temp'!B7212))))</f>
        <v>61</v>
      </c>
      <c r="G7209" s="12">
        <f t="shared" si="3"/>
        <v>1</v>
      </c>
    </row>
    <row r="7210" ht="15.75" customHeight="1">
      <c r="A7210" s="13">
        <v>42200.125</v>
      </c>
      <c r="B7210" s="73">
        <f t="shared" si="1"/>
        <v>42200</v>
      </c>
      <c r="C7210" s="74">
        <f>IF(NewCustomer="Yes", IF(COUNTIF($I$2:$I$11,B7210)&gt;0,0,WEEKDAY(B7210,2)),IF(COUNTIF($I$2:$I$21,B7210)&gt;0,0,WEEKDAY(B7210,2)))</f>
        <v>3</v>
      </c>
      <c r="D7210" s="74">
        <f t="shared" si="2"/>
        <v>3</v>
      </c>
      <c r="E7210" s="12">
        <f>IFERROR(VLOOKUP(A7210,'IDAR Meter Data'!$A:$B,2,1),"")</f>
        <v>171</v>
      </c>
      <c r="F7210" s="75">
        <f>IF(CECCZ="CZ03",'Outside Temp'!B7210,IF(CECCZ="CZ04",'Outside Temp'!B7211,IF(CECCZ="CZ12",'Outside Temp'!B7212, IF(CECCZ="CZ13",'Outside Temp'!B7213))))</f>
        <v>61</v>
      </c>
      <c r="G7210" s="12">
        <f t="shared" si="3"/>
        <v>1</v>
      </c>
    </row>
    <row r="7211" ht="15.75" customHeight="1">
      <c r="A7211" s="13">
        <v>42200.135416666664</v>
      </c>
      <c r="B7211" s="73">
        <f t="shared" si="1"/>
        <v>42200</v>
      </c>
      <c r="C7211" s="74">
        <f>IF(NewCustomer="Yes", IF(COUNTIF($I$2:$I$11,B7211)&gt;0,0,WEEKDAY(B7211,2)),IF(COUNTIF($I$2:$I$21,B7211)&gt;0,0,WEEKDAY(B7211,2)))</f>
        <v>3</v>
      </c>
      <c r="D7211" s="74">
        <f t="shared" si="2"/>
        <v>3</v>
      </c>
      <c r="E7211" s="12">
        <f>IFERROR(VLOOKUP(A7211,'IDAR Meter Data'!$A:$B,2,1),"")</f>
        <v>161</v>
      </c>
      <c r="F7211" s="75">
        <f>IF(CECCZ="CZ03",'Outside Temp'!B7211,IF(CECCZ="CZ04",'Outside Temp'!B7212,IF(CECCZ="CZ12",'Outside Temp'!B7213, IF(CECCZ="CZ13",'Outside Temp'!B7214))))</f>
        <v>61</v>
      </c>
      <c r="G7211" s="12">
        <f t="shared" si="3"/>
        <v>1</v>
      </c>
    </row>
    <row r="7212" ht="15.75" customHeight="1">
      <c r="A7212" s="13">
        <v>42200.145833333336</v>
      </c>
      <c r="B7212" s="73">
        <f t="shared" si="1"/>
        <v>42200</v>
      </c>
      <c r="C7212" s="74">
        <f>IF(NewCustomer="Yes", IF(COUNTIF($I$2:$I$11,B7212)&gt;0,0,WEEKDAY(B7212,2)),IF(COUNTIF($I$2:$I$21,B7212)&gt;0,0,WEEKDAY(B7212,2)))</f>
        <v>3</v>
      </c>
      <c r="D7212" s="74">
        <f t="shared" si="2"/>
        <v>3</v>
      </c>
      <c r="E7212" s="12">
        <f>IFERROR(VLOOKUP(A7212,'IDAR Meter Data'!$A:$B,2,1),"")</f>
        <v>179</v>
      </c>
      <c r="F7212" s="75">
        <f>IF(CECCZ="CZ03",'Outside Temp'!B7212,IF(CECCZ="CZ04",'Outside Temp'!B7213,IF(CECCZ="CZ12",'Outside Temp'!B7214, IF(CECCZ="CZ13",'Outside Temp'!B7215))))</f>
        <v>61</v>
      </c>
      <c r="G7212" s="12">
        <f t="shared" si="3"/>
        <v>1</v>
      </c>
    </row>
    <row r="7213" ht="15.75" customHeight="1">
      <c r="A7213" s="13">
        <v>42200.15625</v>
      </c>
      <c r="B7213" s="73">
        <f t="shared" si="1"/>
        <v>42200</v>
      </c>
      <c r="C7213" s="74">
        <f>IF(NewCustomer="Yes", IF(COUNTIF($I$2:$I$11,B7213)&gt;0,0,WEEKDAY(B7213,2)),IF(COUNTIF($I$2:$I$21,B7213)&gt;0,0,WEEKDAY(B7213,2)))</f>
        <v>3</v>
      </c>
      <c r="D7213" s="74">
        <f t="shared" si="2"/>
        <v>3</v>
      </c>
      <c r="E7213" s="12">
        <f>IFERROR(VLOOKUP(A7213,'IDAR Meter Data'!$A:$B,2,1),"")</f>
        <v>163</v>
      </c>
      <c r="F7213" s="75">
        <f>IF(CECCZ="CZ03",'Outside Temp'!B7213,IF(CECCZ="CZ04",'Outside Temp'!B7214,IF(CECCZ="CZ12",'Outside Temp'!B7215, IF(CECCZ="CZ13",'Outside Temp'!B7216))))</f>
        <v>61</v>
      </c>
      <c r="G7213" s="12">
        <f t="shared" si="3"/>
        <v>1</v>
      </c>
    </row>
    <row r="7214" ht="15.75" customHeight="1">
      <c r="A7214" s="13">
        <v>42200.166666666664</v>
      </c>
      <c r="B7214" s="73">
        <f t="shared" si="1"/>
        <v>42200</v>
      </c>
      <c r="C7214" s="74">
        <f>IF(NewCustomer="Yes", IF(COUNTIF($I$2:$I$11,B7214)&gt;0,0,WEEKDAY(B7214,2)),IF(COUNTIF($I$2:$I$21,B7214)&gt;0,0,WEEKDAY(B7214,2)))</f>
        <v>3</v>
      </c>
      <c r="D7214" s="74">
        <f t="shared" si="2"/>
        <v>4</v>
      </c>
      <c r="E7214" s="12">
        <f>IFERROR(VLOOKUP(A7214,'IDAR Meter Data'!$A:$B,2,1),"")</f>
        <v>158</v>
      </c>
      <c r="F7214" s="75">
        <f>IF(CECCZ="CZ03",'Outside Temp'!B7214,IF(CECCZ="CZ04",'Outside Temp'!B7215,IF(CECCZ="CZ12",'Outside Temp'!B7216, IF(CECCZ="CZ13",'Outside Temp'!B7217))))</f>
        <v>59.93333333</v>
      </c>
      <c r="G7214" s="12">
        <f t="shared" si="3"/>
        <v>1</v>
      </c>
    </row>
    <row r="7215" ht="15.75" customHeight="1">
      <c r="A7215" s="13">
        <v>42200.177083333336</v>
      </c>
      <c r="B7215" s="73">
        <f t="shared" si="1"/>
        <v>42200</v>
      </c>
      <c r="C7215" s="74">
        <f>IF(NewCustomer="Yes", IF(COUNTIF($I$2:$I$11,B7215)&gt;0,0,WEEKDAY(B7215,2)),IF(COUNTIF($I$2:$I$21,B7215)&gt;0,0,WEEKDAY(B7215,2)))</f>
        <v>3</v>
      </c>
      <c r="D7215" s="74">
        <f t="shared" si="2"/>
        <v>4</v>
      </c>
      <c r="E7215" s="12">
        <f>IFERROR(VLOOKUP(A7215,'IDAR Meter Data'!$A:$B,2,1),"")</f>
        <v>159</v>
      </c>
      <c r="F7215" s="75">
        <f>IF(CECCZ="CZ03",'Outside Temp'!B7215,IF(CECCZ="CZ04",'Outside Temp'!B7216,IF(CECCZ="CZ12",'Outside Temp'!B7217, IF(CECCZ="CZ13",'Outside Temp'!B7218))))</f>
        <v>59.68333333</v>
      </c>
      <c r="G7215" s="12">
        <f t="shared" si="3"/>
        <v>1</v>
      </c>
    </row>
    <row r="7216" ht="15.75" customHeight="1">
      <c r="A7216" s="13">
        <v>42200.1875</v>
      </c>
      <c r="B7216" s="73">
        <f t="shared" si="1"/>
        <v>42200</v>
      </c>
      <c r="C7216" s="74">
        <f>IF(NewCustomer="Yes", IF(COUNTIF($I$2:$I$11,B7216)&gt;0,0,WEEKDAY(B7216,2)),IF(COUNTIF($I$2:$I$21,B7216)&gt;0,0,WEEKDAY(B7216,2)))</f>
        <v>3</v>
      </c>
      <c r="D7216" s="74">
        <f t="shared" si="2"/>
        <v>4</v>
      </c>
      <c r="E7216" s="12">
        <f>IFERROR(VLOOKUP(A7216,'IDAR Meter Data'!$A:$B,2,1),"")</f>
        <v>161</v>
      </c>
      <c r="F7216" s="75">
        <f>IF(CECCZ="CZ03",'Outside Temp'!B7216,IF(CECCZ="CZ04",'Outside Temp'!B7217,IF(CECCZ="CZ12",'Outside Temp'!B7218, IF(CECCZ="CZ13",'Outside Temp'!B7219))))</f>
        <v>59.43333333</v>
      </c>
      <c r="G7216" s="12">
        <f t="shared" si="3"/>
        <v>1</v>
      </c>
    </row>
    <row r="7217" ht="15.75" customHeight="1">
      <c r="A7217" s="13">
        <v>42200.197916666664</v>
      </c>
      <c r="B7217" s="73">
        <f t="shared" si="1"/>
        <v>42200</v>
      </c>
      <c r="C7217" s="74">
        <f>IF(NewCustomer="Yes", IF(COUNTIF($I$2:$I$11,B7217)&gt;0,0,WEEKDAY(B7217,2)),IF(COUNTIF($I$2:$I$21,B7217)&gt;0,0,WEEKDAY(B7217,2)))</f>
        <v>3</v>
      </c>
      <c r="D7217" s="74">
        <f t="shared" si="2"/>
        <v>4</v>
      </c>
      <c r="E7217" s="12">
        <f>IFERROR(VLOOKUP(A7217,'IDAR Meter Data'!$A:$B,2,1),"")</f>
        <v>175</v>
      </c>
      <c r="F7217" s="75">
        <f>IF(CECCZ="CZ03",'Outside Temp'!B7217,IF(CECCZ="CZ04",'Outside Temp'!B7218,IF(CECCZ="CZ12",'Outside Temp'!B7219, IF(CECCZ="CZ13",'Outside Temp'!B7220))))</f>
        <v>59.18333333</v>
      </c>
      <c r="G7217" s="12">
        <f t="shared" si="3"/>
        <v>1</v>
      </c>
    </row>
    <row r="7218" ht="15.75" customHeight="1">
      <c r="A7218" s="13">
        <v>42200.208333333336</v>
      </c>
      <c r="B7218" s="73">
        <f t="shared" si="1"/>
        <v>42200</v>
      </c>
      <c r="C7218" s="74">
        <f>IF(NewCustomer="Yes", IF(COUNTIF($I$2:$I$11,B7218)&gt;0,0,WEEKDAY(B7218,2)),IF(COUNTIF($I$2:$I$21,B7218)&gt;0,0,WEEKDAY(B7218,2)))</f>
        <v>3</v>
      </c>
      <c r="D7218" s="74">
        <f t="shared" si="2"/>
        <v>5</v>
      </c>
      <c r="E7218" s="12">
        <f>IFERROR(VLOOKUP(A7218,'IDAR Meter Data'!$A:$B,2,1),"")</f>
        <v>150</v>
      </c>
      <c r="F7218" s="75">
        <f>IF(CECCZ="CZ03",'Outside Temp'!B7218,IF(CECCZ="CZ04",'Outside Temp'!B7219,IF(CECCZ="CZ12",'Outside Temp'!B7220, IF(CECCZ="CZ13",'Outside Temp'!B7221))))</f>
        <v>59</v>
      </c>
      <c r="G7218" s="12">
        <f t="shared" si="3"/>
        <v>1</v>
      </c>
    </row>
    <row r="7219" ht="15.75" customHeight="1">
      <c r="A7219" s="13">
        <v>42200.21875</v>
      </c>
      <c r="B7219" s="73">
        <f t="shared" si="1"/>
        <v>42200</v>
      </c>
      <c r="C7219" s="74">
        <f>IF(NewCustomer="Yes", IF(COUNTIF($I$2:$I$11,B7219)&gt;0,0,WEEKDAY(B7219,2)),IF(COUNTIF($I$2:$I$21,B7219)&gt;0,0,WEEKDAY(B7219,2)))</f>
        <v>3</v>
      </c>
      <c r="D7219" s="74">
        <f t="shared" si="2"/>
        <v>5</v>
      </c>
      <c r="E7219" s="12">
        <f>IFERROR(VLOOKUP(A7219,'IDAR Meter Data'!$A:$B,2,1),"")</f>
        <v>150</v>
      </c>
      <c r="F7219" s="75">
        <f>IF(CECCZ="CZ03",'Outside Temp'!B7219,IF(CECCZ="CZ04",'Outside Temp'!B7220,IF(CECCZ="CZ12",'Outside Temp'!B7221, IF(CECCZ="CZ13",'Outside Temp'!B7222))))</f>
        <v>59</v>
      </c>
      <c r="G7219" s="12">
        <f t="shared" si="3"/>
        <v>1</v>
      </c>
    </row>
    <row r="7220" ht="15.75" customHeight="1">
      <c r="A7220" s="13">
        <v>42200.229166666664</v>
      </c>
      <c r="B7220" s="73">
        <f t="shared" si="1"/>
        <v>42200</v>
      </c>
      <c r="C7220" s="74">
        <f>IF(NewCustomer="Yes", IF(COUNTIF($I$2:$I$11,B7220)&gt;0,0,WEEKDAY(B7220,2)),IF(COUNTIF($I$2:$I$21,B7220)&gt;0,0,WEEKDAY(B7220,2)))</f>
        <v>3</v>
      </c>
      <c r="D7220" s="74">
        <f t="shared" si="2"/>
        <v>5</v>
      </c>
      <c r="E7220" s="12">
        <f>IFERROR(VLOOKUP(A7220,'IDAR Meter Data'!$A:$B,2,1),"")</f>
        <v>146</v>
      </c>
      <c r="F7220" s="75">
        <f>IF(CECCZ="CZ03",'Outside Temp'!B7220,IF(CECCZ="CZ04",'Outside Temp'!B7221,IF(CECCZ="CZ12",'Outside Temp'!B7222, IF(CECCZ="CZ13",'Outside Temp'!B7223))))</f>
        <v>59</v>
      </c>
      <c r="G7220" s="12">
        <f t="shared" si="3"/>
        <v>1</v>
      </c>
    </row>
    <row r="7221" ht="15.75" customHeight="1">
      <c r="A7221" s="13">
        <v>42200.239583333336</v>
      </c>
      <c r="B7221" s="73">
        <f t="shared" si="1"/>
        <v>42200</v>
      </c>
      <c r="C7221" s="74">
        <f>IF(NewCustomer="Yes", IF(COUNTIF($I$2:$I$11,B7221)&gt;0,0,WEEKDAY(B7221,2)),IF(COUNTIF($I$2:$I$21,B7221)&gt;0,0,WEEKDAY(B7221,2)))</f>
        <v>3</v>
      </c>
      <c r="D7221" s="74">
        <f t="shared" si="2"/>
        <v>5</v>
      </c>
      <c r="E7221" s="12">
        <f>IFERROR(VLOOKUP(A7221,'IDAR Meter Data'!$A:$B,2,1),"")</f>
        <v>159</v>
      </c>
      <c r="F7221" s="75">
        <f>IF(CECCZ="CZ03",'Outside Temp'!B7221,IF(CECCZ="CZ04",'Outside Temp'!B7222,IF(CECCZ="CZ12",'Outside Temp'!B7223, IF(CECCZ="CZ13",'Outside Temp'!B7224))))</f>
        <v>59</v>
      </c>
      <c r="G7221" s="12">
        <f t="shared" si="3"/>
        <v>1</v>
      </c>
    </row>
    <row r="7222" ht="15.75" customHeight="1">
      <c r="A7222" s="13">
        <v>42200.25</v>
      </c>
      <c r="B7222" s="73">
        <f t="shared" si="1"/>
        <v>42200</v>
      </c>
      <c r="C7222" s="74">
        <f>IF(NewCustomer="Yes", IF(COUNTIF($I$2:$I$11,B7222)&gt;0,0,WEEKDAY(B7222,2)),IF(COUNTIF($I$2:$I$21,B7222)&gt;0,0,WEEKDAY(B7222,2)))</f>
        <v>3</v>
      </c>
      <c r="D7222" s="74">
        <f t="shared" si="2"/>
        <v>6</v>
      </c>
      <c r="E7222" s="12">
        <f>IFERROR(VLOOKUP(A7222,'IDAR Meter Data'!$A:$B,2,1),"")</f>
        <v>156</v>
      </c>
      <c r="F7222" s="75">
        <f>IF(CECCZ="CZ03",'Outside Temp'!B7222,IF(CECCZ="CZ04",'Outside Temp'!B7223,IF(CECCZ="CZ12",'Outside Temp'!B7224, IF(CECCZ="CZ13",'Outside Temp'!B7225))))</f>
        <v>59.2</v>
      </c>
      <c r="G7222" s="12">
        <f t="shared" si="3"/>
        <v>1</v>
      </c>
    </row>
    <row r="7223" ht="15.75" customHeight="1">
      <c r="A7223" s="13">
        <v>42200.260416666664</v>
      </c>
      <c r="B7223" s="73">
        <f t="shared" si="1"/>
        <v>42200</v>
      </c>
      <c r="C7223" s="74">
        <f>IF(NewCustomer="Yes", IF(COUNTIF($I$2:$I$11,B7223)&gt;0,0,WEEKDAY(B7223,2)),IF(COUNTIF($I$2:$I$21,B7223)&gt;0,0,WEEKDAY(B7223,2)))</f>
        <v>3</v>
      </c>
      <c r="D7223" s="74">
        <f t="shared" si="2"/>
        <v>6</v>
      </c>
      <c r="E7223" s="12">
        <f>IFERROR(VLOOKUP(A7223,'IDAR Meter Data'!$A:$B,2,1),"")</f>
        <v>155</v>
      </c>
      <c r="F7223" s="75">
        <f>IF(CECCZ="CZ03",'Outside Temp'!B7223,IF(CECCZ="CZ04",'Outside Temp'!B7224,IF(CECCZ="CZ12",'Outside Temp'!B7225, IF(CECCZ="CZ13",'Outside Temp'!B7226))))</f>
        <v>59.95</v>
      </c>
      <c r="G7223" s="12">
        <f t="shared" si="3"/>
        <v>1</v>
      </c>
    </row>
    <row r="7224" ht="15.75" customHeight="1">
      <c r="A7224" s="13">
        <v>42200.270833333336</v>
      </c>
      <c r="B7224" s="73">
        <f t="shared" si="1"/>
        <v>42200</v>
      </c>
      <c r="C7224" s="74">
        <f>IF(NewCustomer="Yes", IF(COUNTIF($I$2:$I$11,B7224)&gt;0,0,WEEKDAY(B7224,2)),IF(COUNTIF($I$2:$I$21,B7224)&gt;0,0,WEEKDAY(B7224,2)))</f>
        <v>3</v>
      </c>
      <c r="D7224" s="74">
        <f t="shared" si="2"/>
        <v>6</v>
      </c>
      <c r="E7224" s="12">
        <f>IFERROR(VLOOKUP(A7224,'IDAR Meter Data'!$A:$B,2,1),"")</f>
        <v>149</v>
      </c>
      <c r="F7224" s="75">
        <f>IF(CECCZ="CZ03",'Outside Temp'!B7224,IF(CECCZ="CZ04",'Outside Temp'!B7225,IF(CECCZ="CZ12",'Outside Temp'!B7226, IF(CECCZ="CZ13",'Outside Temp'!B7227))))</f>
        <v>60.7</v>
      </c>
      <c r="G7224" s="12">
        <f t="shared" si="3"/>
        <v>1</v>
      </c>
    </row>
    <row r="7225" ht="15.75" customHeight="1">
      <c r="A7225" s="13">
        <v>42200.28125</v>
      </c>
      <c r="B7225" s="73">
        <f t="shared" si="1"/>
        <v>42200</v>
      </c>
      <c r="C7225" s="74">
        <f>IF(NewCustomer="Yes", IF(COUNTIF($I$2:$I$11,B7225)&gt;0,0,WEEKDAY(B7225,2)),IF(COUNTIF($I$2:$I$21,B7225)&gt;0,0,WEEKDAY(B7225,2)))</f>
        <v>3</v>
      </c>
      <c r="D7225" s="74">
        <f t="shared" si="2"/>
        <v>6</v>
      </c>
      <c r="E7225" s="12">
        <f>IFERROR(VLOOKUP(A7225,'IDAR Meter Data'!$A:$B,2,1),"")</f>
        <v>159</v>
      </c>
      <c r="F7225" s="75">
        <f>IF(CECCZ="CZ03",'Outside Temp'!B7225,IF(CECCZ="CZ04",'Outside Temp'!B7226,IF(CECCZ="CZ12",'Outside Temp'!B7227, IF(CECCZ="CZ13",'Outside Temp'!B7228))))</f>
        <v>61.45</v>
      </c>
      <c r="G7225" s="12">
        <f t="shared" si="3"/>
        <v>1</v>
      </c>
    </row>
    <row r="7226" ht="15.75" customHeight="1">
      <c r="A7226" s="13">
        <v>42200.291666666664</v>
      </c>
      <c r="B7226" s="73">
        <f t="shared" si="1"/>
        <v>42200</v>
      </c>
      <c r="C7226" s="74">
        <f>IF(NewCustomer="Yes", IF(COUNTIF($I$2:$I$11,B7226)&gt;0,0,WEEKDAY(B7226,2)),IF(COUNTIF($I$2:$I$21,B7226)&gt;0,0,WEEKDAY(B7226,2)))</f>
        <v>3</v>
      </c>
      <c r="D7226" s="74">
        <f t="shared" si="2"/>
        <v>7</v>
      </c>
      <c r="E7226" s="12">
        <f>IFERROR(VLOOKUP(A7226,'IDAR Meter Data'!$A:$B,2,1),"")</f>
        <v>172</v>
      </c>
      <c r="F7226" s="75">
        <f>IF(CECCZ="CZ03",'Outside Temp'!B7226,IF(CECCZ="CZ04",'Outside Temp'!B7227,IF(CECCZ="CZ12",'Outside Temp'!B7228, IF(CECCZ="CZ13",'Outside Temp'!B7229))))</f>
        <v>62.2</v>
      </c>
      <c r="G7226" s="12">
        <f t="shared" si="3"/>
        <v>1</v>
      </c>
    </row>
    <row r="7227" ht="15.75" customHeight="1">
      <c r="A7227" s="13">
        <v>42200.302083333336</v>
      </c>
      <c r="B7227" s="73">
        <f t="shared" si="1"/>
        <v>42200</v>
      </c>
      <c r="C7227" s="74">
        <f>IF(NewCustomer="Yes", IF(COUNTIF($I$2:$I$11,B7227)&gt;0,0,WEEKDAY(B7227,2)),IF(COUNTIF($I$2:$I$21,B7227)&gt;0,0,WEEKDAY(B7227,2)))</f>
        <v>3</v>
      </c>
      <c r="D7227" s="74">
        <f t="shared" si="2"/>
        <v>7</v>
      </c>
      <c r="E7227" s="12">
        <f>IFERROR(VLOOKUP(A7227,'IDAR Meter Data'!$A:$B,2,1),"")</f>
        <v>160</v>
      </c>
      <c r="F7227" s="75">
        <f>IF(CECCZ="CZ03",'Outside Temp'!B7227,IF(CECCZ="CZ04",'Outside Temp'!B7228,IF(CECCZ="CZ12",'Outside Temp'!B7229, IF(CECCZ="CZ13",'Outside Temp'!B7230))))</f>
        <v>62.95</v>
      </c>
      <c r="G7227" s="12">
        <f t="shared" si="3"/>
        <v>1</v>
      </c>
    </row>
    <row r="7228" ht="15.75" customHeight="1">
      <c r="A7228" s="13">
        <v>42200.3125</v>
      </c>
      <c r="B7228" s="73">
        <f t="shared" si="1"/>
        <v>42200</v>
      </c>
      <c r="C7228" s="74">
        <f>IF(NewCustomer="Yes", IF(COUNTIF($I$2:$I$11,B7228)&gt;0,0,WEEKDAY(B7228,2)),IF(COUNTIF($I$2:$I$21,B7228)&gt;0,0,WEEKDAY(B7228,2)))</f>
        <v>3</v>
      </c>
      <c r="D7228" s="74">
        <f t="shared" si="2"/>
        <v>7</v>
      </c>
      <c r="E7228" s="12">
        <f>IFERROR(VLOOKUP(A7228,'IDAR Meter Data'!$A:$B,2,1),"")</f>
        <v>163</v>
      </c>
      <c r="F7228" s="75">
        <f>IF(CECCZ="CZ03",'Outside Temp'!B7228,IF(CECCZ="CZ04",'Outside Temp'!B7229,IF(CECCZ="CZ12",'Outside Temp'!B7230, IF(CECCZ="CZ13",'Outside Temp'!B7231))))</f>
        <v>63.7</v>
      </c>
      <c r="G7228" s="12">
        <f t="shared" si="3"/>
        <v>1</v>
      </c>
    </row>
    <row r="7229" ht="15.75" customHeight="1">
      <c r="A7229" s="13">
        <v>42200.322916666664</v>
      </c>
      <c r="B7229" s="73">
        <f t="shared" si="1"/>
        <v>42200</v>
      </c>
      <c r="C7229" s="74">
        <f>IF(NewCustomer="Yes", IF(COUNTIF($I$2:$I$11,B7229)&gt;0,0,WEEKDAY(B7229,2)),IF(COUNTIF($I$2:$I$21,B7229)&gt;0,0,WEEKDAY(B7229,2)))</f>
        <v>3</v>
      </c>
      <c r="D7229" s="74">
        <f t="shared" si="2"/>
        <v>7</v>
      </c>
      <c r="E7229" s="12">
        <f>IFERROR(VLOOKUP(A7229,'IDAR Meter Data'!$A:$B,2,1),"")</f>
        <v>165</v>
      </c>
      <c r="F7229" s="75">
        <f>IF(CECCZ="CZ03",'Outside Temp'!B7229,IF(CECCZ="CZ04",'Outside Temp'!B7230,IF(CECCZ="CZ12",'Outside Temp'!B7231, IF(CECCZ="CZ13",'Outside Temp'!B7232))))</f>
        <v>64.45</v>
      </c>
      <c r="G7229" s="12">
        <f t="shared" si="3"/>
        <v>1</v>
      </c>
    </row>
    <row r="7230" ht="15.75" customHeight="1">
      <c r="A7230" s="13">
        <v>42200.333333333336</v>
      </c>
      <c r="B7230" s="73">
        <f t="shared" si="1"/>
        <v>42200</v>
      </c>
      <c r="C7230" s="74">
        <f>IF(NewCustomer="Yes", IF(COUNTIF($I$2:$I$11,B7230)&gt;0,0,WEEKDAY(B7230,2)),IF(COUNTIF($I$2:$I$21,B7230)&gt;0,0,WEEKDAY(B7230,2)))</f>
        <v>3</v>
      </c>
      <c r="D7230" s="74">
        <f t="shared" si="2"/>
        <v>8</v>
      </c>
      <c r="E7230" s="12">
        <f>IFERROR(VLOOKUP(A7230,'IDAR Meter Data'!$A:$B,2,1),"")</f>
        <v>173</v>
      </c>
      <c r="F7230" s="75">
        <f>IF(CECCZ="CZ03",'Outside Temp'!B7230,IF(CECCZ="CZ04",'Outside Temp'!B7231,IF(CECCZ="CZ12",'Outside Temp'!B7232, IF(CECCZ="CZ13",'Outside Temp'!B7233))))</f>
        <v>65.13333333</v>
      </c>
      <c r="G7230" s="12">
        <f t="shared" si="3"/>
        <v>2</v>
      </c>
    </row>
    <row r="7231" ht="15.75" customHeight="1">
      <c r="A7231" s="13">
        <v>42200.34375</v>
      </c>
      <c r="B7231" s="73">
        <f t="shared" si="1"/>
        <v>42200</v>
      </c>
      <c r="C7231" s="74">
        <f>IF(NewCustomer="Yes", IF(COUNTIF($I$2:$I$11,B7231)&gt;0,0,WEEKDAY(B7231,2)),IF(COUNTIF($I$2:$I$21,B7231)&gt;0,0,WEEKDAY(B7231,2)))</f>
        <v>3</v>
      </c>
      <c r="D7231" s="74">
        <f t="shared" si="2"/>
        <v>8</v>
      </c>
      <c r="E7231" s="12">
        <f>IFERROR(VLOOKUP(A7231,'IDAR Meter Data'!$A:$B,2,1),"")</f>
        <v>197</v>
      </c>
      <c r="F7231" s="75">
        <f>IF(CECCZ="CZ03",'Outside Temp'!B7231,IF(CECCZ="CZ04",'Outside Temp'!B7232,IF(CECCZ="CZ12",'Outside Temp'!B7233, IF(CECCZ="CZ13",'Outside Temp'!B7234))))</f>
        <v>65.63333333</v>
      </c>
      <c r="G7231" s="12">
        <f t="shared" si="3"/>
        <v>2</v>
      </c>
    </row>
    <row r="7232" ht="15.75" customHeight="1">
      <c r="A7232" s="13">
        <v>42200.354166666664</v>
      </c>
      <c r="B7232" s="73">
        <f t="shared" si="1"/>
        <v>42200</v>
      </c>
      <c r="C7232" s="74">
        <f>IF(NewCustomer="Yes", IF(COUNTIF($I$2:$I$11,B7232)&gt;0,0,WEEKDAY(B7232,2)),IF(COUNTIF($I$2:$I$21,B7232)&gt;0,0,WEEKDAY(B7232,2)))</f>
        <v>3</v>
      </c>
      <c r="D7232" s="74">
        <f t="shared" si="2"/>
        <v>8</v>
      </c>
      <c r="E7232" s="12">
        <f>IFERROR(VLOOKUP(A7232,'IDAR Meter Data'!$A:$B,2,1),"")</f>
        <v>194</v>
      </c>
      <c r="F7232" s="75">
        <f>IF(CECCZ="CZ03",'Outside Temp'!B7232,IF(CECCZ="CZ04",'Outside Temp'!B7233,IF(CECCZ="CZ12",'Outside Temp'!B7234, IF(CECCZ="CZ13",'Outside Temp'!B7235))))</f>
        <v>66.13333333</v>
      </c>
      <c r="G7232" s="12">
        <f t="shared" si="3"/>
        <v>2</v>
      </c>
    </row>
    <row r="7233" ht="15.75" customHeight="1">
      <c r="A7233" s="13">
        <v>42200.364583333336</v>
      </c>
      <c r="B7233" s="73">
        <f t="shared" si="1"/>
        <v>42200</v>
      </c>
      <c r="C7233" s="74">
        <f>IF(NewCustomer="Yes", IF(COUNTIF($I$2:$I$11,B7233)&gt;0,0,WEEKDAY(B7233,2)),IF(COUNTIF($I$2:$I$21,B7233)&gt;0,0,WEEKDAY(B7233,2)))</f>
        <v>3</v>
      </c>
      <c r="D7233" s="74">
        <f t="shared" si="2"/>
        <v>8</v>
      </c>
      <c r="E7233" s="12">
        <f>IFERROR(VLOOKUP(A7233,'IDAR Meter Data'!$A:$B,2,1),"")</f>
        <v>196</v>
      </c>
      <c r="F7233" s="75">
        <f>IF(CECCZ="CZ03",'Outside Temp'!B7233,IF(CECCZ="CZ04",'Outside Temp'!B7234,IF(CECCZ="CZ12",'Outside Temp'!B7235, IF(CECCZ="CZ13",'Outside Temp'!B7236))))</f>
        <v>66.63333333</v>
      </c>
      <c r="G7233" s="12">
        <f t="shared" si="3"/>
        <v>2</v>
      </c>
    </row>
    <row r="7234" ht="15.75" customHeight="1">
      <c r="A7234" s="13">
        <v>42200.375</v>
      </c>
      <c r="B7234" s="73">
        <f t="shared" si="1"/>
        <v>42200</v>
      </c>
      <c r="C7234" s="74">
        <f>IF(NewCustomer="Yes", IF(COUNTIF($I$2:$I$11,B7234)&gt;0,0,WEEKDAY(B7234,2)),IF(COUNTIF($I$2:$I$21,B7234)&gt;0,0,WEEKDAY(B7234,2)))</f>
        <v>3</v>
      </c>
      <c r="D7234" s="74">
        <f t="shared" si="2"/>
        <v>9</v>
      </c>
      <c r="E7234" s="12">
        <f>IFERROR(VLOOKUP(A7234,'IDAR Meter Data'!$A:$B,2,1),"")</f>
        <v>192</v>
      </c>
      <c r="F7234" s="75">
        <f>IF(CECCZ="CZ03",'Outside Temp'!B7234,IF(CECCZ="CZ04",'Outside Temp'!B7235,IF(CECCZ="CZ12",'Outside Temp'!B7236, IF(CECCZ="CZ13",'Outside Temp'!B7237))))</f>
        <v>67.06666667</v>
      </c>
      <c r="G7234" s="12">
        <f t="shared" si="3"/>
        <v>2</v>
      </c>
    </row>
    <row r="7235" ht="15.75" customHeight="1">
      <c r="A7235" s="13">
        <v>42200.385416666664</v>
      </c>
      <c r="B7235" s="73">
        <f t="shared" si="1"/>
        <v>42200</v>
      </c>
      <c r="C7235" s="74">
        <f>IF(NewCustomer="Yes", IF(COUNTIF($I$2:$I$11,B7235)&gt;0,0,WEEKDAY(B7235,2)),IF(COUNTIF($I$2:$I$21,B7235)&gt;0,0,WEEKDAY(B7235,2)))</f>
        <v>3</v>
      </c>
      <c r="D7235" s="74">
        <f t="shared" si="2"/>
        <v>9</v>
      </c>
      <c r="E7235" s="12">
        <f>IFERROR(VLOOKUP(A7235,'IDAR Meter Data'!$A:$B,2,1),"")</f>
        <v>207</v>
      </c>
      <c r="F7235" s="75">
        <f>IF(CECCZ="CZ03",'Outside Temp'!B7235,IF(CECCZ="CZ04",'Outside Temp'!B7236,IF(CECCZ="CZ12",'Outside Temp'!B7237, IF(CECCZ="CZ13",'Outside Temp'!B7238))))</f>
        <v>67.31666667</v>
      </c>
      <c r="G7235" s="12">
        <f t="shared" si="3"/>
        <v>2</v>
      </c>
    </row>
    <row r="7236" ht="15.75" customHeight="1">
      <c r="A7236" s="13">
        <v>42200.395833333336</v>
      </c>
      <c r="B7236" s="73">
        <f t="shared" si="1"/>
        <v>42200</v>
      </c>
      <c r="C7236" s="74">
        <f>IF(NewCustomer="Yes", IF(COUNTIF($I$2:$I$11,B7236)&gt;0,0,WEEKDAY(B7236,2)),IF(COUNTIF($I$2:$I$21,B7236)&gt;0,0,WEEKDAY(B7236,2)))</f>
        <v>3</v>
      </c>
      <c r="D7236" s="74">
        <f t="shared" si="2"/>
        <v>9</v>
      </c>
      <c r="E7236" s="12">
        <f>IFERROR(VLOOKUP(A7236,'IDAR Meter Data'!$A:$B,2,1),"")</f>
        <v>210</v>
      </c>
      <c r="F7236" s="75">
        <f>IF(CECCZ="CZ03",'Outside Temp'!B7236,IF(CECCZ="CZ04",'Outside Temp'!B7237,IF(CECCZ="CZ12",'Outside Temp'!B7238, IF(CECCZ="CZ13",'Outside Temp'!B7239))))</f>
        <v>67.56666667</v>
      </c>
      <c r="G7236" s="12">
        <f t="shared" si="3"/>
        <v>2</v>
      </c>
    </row>
    <row r="7237" ht="15.75" customHeight="1">
      <c r="A7237" s="13">
        <v>42200.40625</v>
      </c>
      <c r="B7237" s="73">
        <f t="shared" si="1"/>
        <v>42200</v>
      </c>
      <c r="C7237" s="74">
        <f>IF(NewCustomer="Yes", IF(COUNTIF($I$2:$I$11,B7237)&gt;0,0,WEEKDAY(B7237,2)),IF(COUNTIF($I$2:$I$21,B7237)&gt;0,0,WEEKDAY(B7237,2)))</f>
        <v>3</v>
      </c>
      <c r="D7237" s="74">
        <f t="shared" si="2"/>
        <v>9</v>
      </c>
      <c r="E7237" s="12">
        <f>IFERROR(VLOOKUP(A7237,'IDAR Meter Data'!$A:$B,2,1),"")</f>
        <v>204</v>
      </c>
      <c r="F7237" s="75">
        <f>IF(CECCZ="CZ03",'Outside Temp'!B7237,IF(CECCZ="CZ04",'Outside Temp'!B7238,IF(CECCZ="CZ12",'Outside Temp'!B7239, IF(CECCZ="CZ13",'Outside Temp'!B7240))))</f>
        <v>67.81666667</v>
      </c>
      <c r="G7237" s="12">
        <f t="shared" si="3"/>
        <v>2</v>
      </c>
    </row>
    <row r="7238" ht="15.75" customHeight="1">
      <c r="A7238" s="13">
        <v>42200.416666666664</v>
      </c>
      <c r="B7238" s="73">
        <f t="shared" si="1"/>
        <v>42200</v>
      </c>
      <c r="C7238" s="74">
        <f>IF(NewCustomer="Yes", IF(COUNTIF($I$2:$I$11,B7238)&gt;0,0,WEEKDAY(B7238,2)),IF(COUNTIF($I$2:$I$21,B7238)&gt;0,0,WEEKDAY(B7238,2)))</f>
        <v>3</v>
      </c>
      <c r="D7238" s="74">
        <f t="shared" si="2"/>
        <v>10</v>
      </c>
      <c r="E7238" s="12">
        <f>IFERROR(VLOOKUP(A7238,'IDAR Meter Data'!$A:$B,2,1),"")</f>
        <v>203</v>
      </c>
      <c r="F7238" s="75">
        <f>IF(CECCZ="CZ03",'Outside Temp'!B7238,IF(CECCZ="CZ04",'Outside Temp'!B7239,IF(CECCZ="CZ12",'Outside Temp'!B7240, IF(CECCZ="CZ13",'Outside Temp'!B7241))))</f>
        <v>68.06666667</v>
      </c>
      <c r="G7238" s="12">
        <f t="shared" si="3"/>
        <v>2</v>
      </c>
    </row>
    <row r="7239" ht="15.75" customHeight="1">
      <c r="A7239" s="13">
        <v>42200.427083333336</v>
      </c>
      <c r="B7239" s="73">
        <f t="shared" si="1"/>
        <v>42200</v>
      </c>
      <c r="C7239" s="74">
        <f>IF(NewCustomer="Yes", IF(COUNTIF($I$2:$I$11,B7239)&gt;0,0,WEEKDAY(B7239,2)),IF(COUNTIF($I$2:$I$21,B7239)&gt;0,0,WEEKDAY(B7239,2)))</f>
        <v>3</v>
      </c>
      <c r="D7239" s="74">
        <f t="shared" si="2"/>
        <v>10</v>
      </c>
      <c r="E7239" s="12">
        <f>IFERROR(VLOOKUP(A7239,'IDAR Meter Data'!$A:$B,2,1),"")</f>
        <v>207</v>
      </c>
      <c r="F7239" s="75">
        <f>IF(CECCZ="CZ03",'Outside Temp'!B7239,IF(CECCZ="CZ04",'Outside Temp'!B7240,IF(CECCZ="CZ12",'Outside Temp'!B7241, IF(CECCZ="CZ13",'Outside Temp'!B7242))))</f>
        <v>68.31666667</v>
      </c>
      <c r="G7239" s="12">
        <f t="shared" si="3"/>
        <v>2</v>
      </c>
    </row>
    <row r="7240" ht="15.75" customHeight="1">
      <c r="A7240" s="13">
        <v>42200.4375</v>
      </c>
      <c r="B7240" s="73">
        <f t="shared" si="1"/>
        <v>42200</v>
      </c>
      <c r="C7240" s="74">
        <f>IF(NewCustomer="Yes", IF(COUNTIF($I$2:$I$11,B7240)&gt;0,0,WEEKDAY(B7240,2)),IF(COUNTIF($I$2:$I$21,B7240)&gt;0,0,WEEKDAY(B7240,2)))</f>
        <v>3</v>
      </c>
      <c r="D7240" s="74">
        <f t="shared" si="2"/>
        <v>10</v>
      </c>
      <c r="E7240" s="12">
        <f>IFERROR(VLOOKUP(A7240,'IDAR Meter Data'!$A:$B,2,1),"")</f>
        <v>228</v>
      </c>
      <c r="F7240" s="75">
        <f>IF(CECCZ="CZ03",'Outside Temp'!B7240,IF(CECCZ="CZ04",'Outside Temp'!B7241,IF(CECCZ="CZ12",'Outside Temp'!B7242, IF(CECCZ="CZ13",'Outside Temp'!B7243))))</f>
        <v>68.56666667</v>
      </c>
      <c r="G7240" s="12">
        <f t="shared" si="3"/>
        <v>2</v>
      </c>
    </row>
    <row r="7241" ht="15.75" customHeight="1">
      <c r="A7241" s="13">
        <v>42200.447916666664</v>
      </c>
      <c r="B7241" s="73">
        <f t="shared" si="1"/>
        <v>42200</v>
      </c>
      <c r="C7241" s="74">
        <f>IF(NewCustomer="Yes", IF(COUNTIF($I$2:$I$11,B7241)&gt;0,0,WEEKDAY(B7241,2)),IF(COUNTIF($I$2:$I$21,B7241)&gt;0,0,WEEKDAY(B7241,2)))</f>
        <v>3</v>
      </c>
      <c r="D7241" s="74">
        <f t="shared" si="2"/>
        <v>10</v>
      </c>
      <c r="E7241" s="12">
        <f>IFERROR(VLOOKUP(A7241,'IDAR Meter Data'!$A:$B,2,1),"")</f>
        <v>222</v>
      </c>
      <c r="F7241" s="75">
        <f>IF(CECCZ="CZ03",'Outside Temp'!B7241,IF(CECCZ="CZ04",'Outside Temp'!B7242,IF(CECCZ="CZ12",'Outside Temp'!B7243, IF(CECCZ="CZ13",'Outside Temp'!B7244))))</f>
        <v>68.81666667</v>
      </c>
      <c r="G7241" s="12">
        <f t="shared" si="3"/>
        <v>2</v>
      </c>
    </row>
    <row r="7242" ht="15.75" customHeight="1">
      <c r="A7242" s="13">
        <v>42200.458333333336</v>
      </c>
      <c r="B7242" s="73">
        <f t="shared" si="1"/>
        <v>42200</v>
      </c>
      <c r="C7242" s="74">
        <f>IF(NewCustomer="Yes", IF(COUNTIF($I$2:$I$11,B7242)&gt;0,0,WEEKDAY(B7242,2)),IF(COUNTIF($I$2:$I$21,B7242)&gt;0,0,WEEKDAY(B7242,2)))</f>
        <v>3</v>
      </c>
      <c r="D7242" s="74">
        <f t="shared" si="2"/>
        <v>11</v>
      </c>
      <c r="E7242" s="12">
        <f>IFERROR(VLOOKUP(A7242,'IDAR Meter Data'!$A:$B,2,1),"")</f>
        <v>216</v>
      </c>
      <c r="F7242" s="75">
        <f>IF(CECCZ="CZ03",'Outside Temp'!B7242,IF(CECCZ="CZ04",'Outside Temp'!B7243,IF(CECCZ="CZ12",'Outside Temp'!B7244, IF(CECCZ="CZ13",'Outside Temp'!B7245))))</f>
        <v>69.2</v>
      </c>
      <c r="G7242" s="12">
        <f t="shared" si="3"/>
        <v>2</v>
      </c>
    </row>
    <row r="7243" ht="15.75" customHeight="1">
      <c r="A7243" s="13">
        <v>42200.46875</v>
      </c>
      <c r="B7243" s="73">
        <f t="shared" si="1"/>
        <v>42200</v>
      </c>
      <c r="C7243" s="74">
        <f>IF(NewCustomer="Yes", IF(COUNTIF($I$2:$I$11,B7243)&gt;0,0,WEEKDAY(B7243,2)),IF(COUNTIF($I$2:$I$21,B7243)&gt;0,0,WEEKDAY(B7243,2)))</f>
        <v>3</v>
      </c>
      <c r="D7243" s="74">
        <f t="shared" si="2"/>
        <v>11</v>
      </c>
      <c r="E7243" s="12">
        <f>IFERROR(VLOOKUP(A7243,'IDAR Meter Data'!$A:$B,2,1),"")</f>
        <v>221</v>
      </c>
      <c r="F7243" s="75">
        <f>IF(CECCZ="CZ03",'Outside Temp'!B7243,IF(CECCZ="CZ04",'Outside Temp'!B7244,IF(CECCZ="CZ12",'Outside Temp'!B7245, IF(CECCZ="CZ13",'Outside Temp'!B7246))))</f>
        <v>69.95</v>
      </c>
      <c r="G7243" s="12">
        <f t="shared" si="3"/>
        <v>2</v>
      </c>
    </row>
    <row r="7244" ht="15.75" customHeight="1">
      <c r="A7244" s="13">
        <v>42200.479166666664</v>
      </c>
      <c r="B7244" s="73">
        <f t="shared" si="1"/>
        <v>42200</v>
      </c>
      <c r="C7244" s="74">
        <f>IF(NewCustomer="Yes", IF(COUNTIF($I$2:$I$11,B7244)&gt;0,0,WEEKDAY(B7244,2)),IF(COUNTIF($I$2:$I$21,B7244)&gt;0,0,WEEKDAY(B7244,2)))</f>
        <v>3</v>
      </c>
      <c r="D7244" s="74">
        <f t="shared" si="2"/>
        <v>11</v>
      </c>
      <c r="E7244" s="12">
        <f>IFERROR(VLOOKUP(A7244,'IDAR Meter Data'!$A:$B,2,1),"")</f>
        <v>221</v>
      </c>
      <c r="F7244" s="75">
        <f>IF(CECCZ="CZ03",'Outside Temp'!B7244,IF(CECCZ="CZ04",'Outside Temp'!B7245,IF(CECCZ="CZ12",'Outside Temp'!B7246, IF(CECCZ="CZ13",'Outside Temp'!B7247))))</f>
        <v>70.7</v>
      </c>
      <c r="G7244" s="12">
        <f t="shared" si="3"/>
        <v>3</v>
      </c>
    </row>
    <row r="7245" ht="15.75" customHeight="1">
      <c r="A7245" s="13">
        <v>42200.489583333336</v>
      </c>
      <c r="B7245" s="73">
        <f t="shared" si="1"/>
        <v>42200</v>
      </c>
      <c r="C7245" s="74">
        <f>IF(NewCustomer="Yes", IF(COUNTIF($I$2:$I$11,B7245)&gt;0,0,WEEKDAY(B7245,2)),IF(COUNTIF($I$2:$I$21,B7245)&gt;0,0,WEEKDAY(B7245,2)))</f>
        <v>3</v>
      </c>
      <c r="D7245" s="74">
        <f t="shared" si="2"/>
        <v>11</v>
      </c>
      <c r="E7245" s="12">
        <f>IFERROR(VLOOKUP(A7245,'IDAR Meter Data'!$A:$B,2,1),"")</f>
        <v>236</v>
      </c>
      <c r="F7245" s="75">
        <f>IF(CECCZ="CZ03",'Outside Temp'!B7245,IF(CECCZ="CZ04",'Outside Temp'!B7246,IF(CECCZ="CZ12",'Outside Temp'!B7247, IF(CECCZ="CZ13",'Outside Temp'!B7248))))</f>
        <v>71.45</v>
      </c>
      <c r="G7245" s="12">
        <f t="shared" si="3"/>
        <v>3</v>
      </c>
    </row>
    <row r="7246" ht="15.75" customHeight="1">
      <c r="A7246" s="13">
        <v>42200.5</v>
      </c>
      <c r="B7246" s="73">
        <f t="shared" si="1"/>
        <v>42200</v>
      </c>
      <c r="C7246" s="74">
        <f>IF(NewCustomer="Yes", IF(COUNTIF($I$2:$I$11,B7246)&gt;0,0,WEEKDAY(B7246,2)),IF(COUNTIF($I$2:$I$21,B7246)&gt;0,0,WEEKDAY(B7246,2)))</f>
        <v>3</v>
      </c>
      <c r="D7246" s="74">
        <f t="shared" si="2"/>
        <v>12</v>
      </c>
      <c r="E7246" s="12">
        <f>IFERROR(VLOOKUP(A7246,'IDAR Meter Data'!$A:$B,2,1),"")</f>
        <v>230</v>
      </c>
      <c r="F7246" s="75">
        <f>IF(CECCZ="CZ03",'Outside Temp'!B7246,IF(CECCZ="CZ04",'Outside Temp'!B7247,IF(CECCZ="CZ12",'Outside Temp'!B7248, IF(CECCZ="CZ13",'Outside Temp'!B7249))))</f>
        <v>72.06896552</v>
      </c>
      <c r="G7246" s="12">
        <f t="shared" si="3"/>
        <v>3</v>
      </c>
    </row>
    <row r="7247" ht="15.75" customHeight="1">
      <c r="A7247" s="13">
        <v>42200.510416666664</v>
      </c>
      <c r="B7247" s="73">
        <f t="shared" si="1"/>
        <v>42200</v>
      </c>
      <c r="C7247" s="74">
        <f>IF(NewCustomer="Yes", IF(COUNTIF($I$2:$I$11,B7247)&gt;0,0,WEEKDAY(B7247,2)),IF(COUNTIF($I$2:$I$21,B7247)&gt;0,0,WEEKDAY(B7247,2)))</f>
        <v>3</v>
      </c>
      <c r="D7247" s="74">
        <f t="shared" si="2"/>
        <v>12</v>
      </c>
      <c r="E7247" s="12">
        <f>IFERROR(VLOOKUP(A7247,'IDAR Meter Data'!$A:$B,2,1),"")</f>
        <v>240</v>
      </c>
      <c r="F7247" s="75">
        <f>IF(CECCZ="CZ03",'Outside Temp'!B7247,IF(CECCZ="CZ04",'Outside Temp'!B7248,IF(CECCZ="CZ12",'Outside Temp'!B7249, IF(CECCZ="CZ13",'Outside Temp'!B7250))))</f>
        <v>72.32758621</v>
      </c>
      <c r="G7247" s="12">
        <f t="shared" si="3"/>
        <v>3</v>
      </c>
    </row>
    <row r="7248" ht="15.75" customHeight="1">
      <c r="A7248" s="13">
        <v>42200.520833333336</v>
      </c>
      <c r="B7248" s="73">
        <f t="shared" si="1"/>
        <v>42200</v>
      </c>
      <c r="C7248" s="74">
        <f>IF(NewCustomer="Yes", IF(COUNTIF($I$2:$I$11,B7248)&gt;0,0,WEEKDAY(B7248,2)),IF(COUNTIF($I$2:$I$21,B7248)&gt;0,0,WEEKDAY(B7248,2)))</f>
        <v>3</v>
      </c>
      <c r="D7248" s="74">
        <f t="shared" si="2"/>
        <v>12</v>
      </c>
      <c r="E7248" s="12">
        <f>IFERROR(VLOOKUP(A7248,'IDAR Meter Data'!$A:$B,2,1),"")</f>
        <v>231</v>
      </c>
      <c r="F7248" s="75">
        <f>IF(CECCZ="CZ03",'Outside Temp'!B7248,IF(CECCZ="CZ04",'Outside Temp'!B7249,IF(CECCZ="CZ12",'Outside Temp'!B7250, IF(CECCZ="CZ13",'Outside Temp'!B7251))))</f>
        <v>72.5862069</v>
      </c>
      <c r="G7248" s="12">
        <f t="shared" si="3"/>
        <v>3</v>
      </c>
    </row>
    <row r="7249" ht="15.75" customHeight="1">
      <c r="A7249" s="13">
        <v>42200.53125</v>
      </c>
      <c r="B7249" s="73">
        <f t="shared" si="1"/>
        <v>42200</v>
      </c>
      <c r="C7249" s="74">
        <f>IF(NewCustomer="Yes", IF(COUNTIF($I$2:$I$11,B7249)&gt;0,0,WEEKDAY(B7249,2)),IF(COUNTIF($I$2:$I$21,B7249)&gt;0,0,WEEKDAY(B7249,2)))</f>
        <v>3</v>
      </c>
      <c r="D7249" s="74">
        <f t="shared" si="2"/>
        <v>12</v>
      </c>
      <c r="E7249" s="12">
        <f>IFERROR(VLOOKUP(A7249,'IDAR Meter Data'!$A:$B,2,1),"")</f>
        <v>241</v>
      </c>
      <c r="F7249" s="75">
        <f>IF(CECCZ="CZ03",'Outside Temp'!B7249,IF(CECCZ="CZ04",'Outside Temp'!B7250,IF(CECCZ="CZ12",'Outside Temp'!B7251, IF(CECCZ="CZ13",'Outside Temp'!B7252))))</f>
        <v>72.84482759</v>
      </c>
      <c r="G7249" s="12">
        <f t="shared" si="3"/>
        <v>3</v>
      </c>
    </row>
    <row r="7250" ht="15.75" customHeight="1">
      <c r="A7250" s="13">
        <v>42200.541666666664</v>
      </c>
      <c r="B7250" s="73">
        <f t="shared" si="1"/>
        <v>42200</v>
      </c>
      <c r="C7250" s="74">
        <f>IF(NewCustomer="Yes", IF(COUNTIF($I$2:$I$11,B7250)&gt;0,0,WEEKDAY(B7250,2)),IF(COUNTIF($I$2:$I$21,B7250)&gt;0,0,WEEKDAY(B7250,2)))</f>
        <v>3</v>
      </c>
      <c r="D7250" s="74">
        <f t="shared" si="2"/>
        <v>13</v>
      </c>
      <c r="E7250" s="12">
        <f>IFERROR(VLOOKUP(A7250,'IDAR Meter Data'!$A:$B,2,1),"")</f>
        <v>251</v>
      </c>
      <c r="F7250" s="75">
        <f>IF(CECCZ="CZ03",'Outside Temp'!B7250,IF(CECCZ="CZ04",'Outside Temp'!B7251,IF(CECCZ="CZ12",'Outside Temp'!B7252, IF(CECCZ="CZ13",'Outside Temp'!B7253))))</f>
        <v>73.13333333</v>
      </c>
      <c r="G7250" s="12">
        <f t="shared" si="3"/>
        <v>3</v>
      </c>
    </row>
    <row r="7251" ht="15.75" customHeight="1">
      <c r="A7251" s="13">
        <v>42200.552083333336</v>
      </c>
      <c r="B7251" s="73">
        <f t="shared" si="1"/>
        <v>42200</v>
      </c>
      <c r="C7251" s="74">
        <f>IF(NewCustomer="Yes", IF(COUNTIF($I$2:$I$11,B7251)&gt;0,0,WEEKDAY(B7251,2)),IF(COUNTIF($I$2:$I$21,B7251)&gt;0,0,WEEKDAY(B7251,2)))</f>
        <v>3</v>
      </c>
      <c r="D7251" s="74">
        <f t="shared" si="2"/>
        <v>13</v>
      </c>
      <c r="E7251" s="12">
        <f>IFERROR(VLOOKUP(A7251,'IDAR Meter Data'!$A:$B,2,1),"")</f>
        <v>245</v>
      </c>
      <c r="F7251" s="75">
        <f>IF(CECCZ="CZ03",'Outside Temp'!B7251,IF(CECCZ="CZ04",'Outside Temp'!B7252,IF(CECCZ="CZ12",'Outside Temp'!B7253, IF(CECCZ="CZ13",'Outside Temp'!B7254))))</f>
        <v>73.63333333</v>
      </c>
      <c r="G7251" s="12">
        <f t="shared" si="3"/>
        <v>3</v>
      </c>
    </row>
    <row r="7252" ht="15.75" customHeight="1">
      <c r="A7252" s="13">
        <v>42200.5625</v>
      </c>
      <c r="B7252" s="73">
        <f t="shared" si="1"/>
        <v>42200</v>
      </c>
      <c r="C7252" s="74">
        <f>IF(NewCustomer="Yes", IF(COUNTIF($I$2:$I$11,B7252)&gt;0,0,WEEKDAY(B7252,2)),IF(COUNTIF($I$2:$I$21,B7252)&gt;0,0,WEEKDAY(B7252,2)))</f>
        <v>3</v>
      </c>
      <c r="D7252" s="74">
        <f t="shared" si="2"/>
        <v>13</v>
      </c>
      <c r="E7252" s="12">
        <f>IFERROR(VLOOKUP(A7252,'IDAR Meter Data'!$A:$B,2,1),"")</f>
        <v>250</v>
      </c>
      <c r="F7252" s="75">
        <f>IF(CECCZ="CZ03",'Outside Temp'!B7252,IF(CECCZ="CZ04",'Outside Temp'!B7253,IF(CECCZ="CZ12",'Outside Temp'!B7254, IF(CECCZ="CZ13",'Outside Temp'!B7255))))</f>
        <v>74.13333333</v>
      </c>
      <c r="G7252" s="12">
        <f t="shared" si="3"/>
        <v>3</v>
      </c>
    </row>
    <row r="7253" ht="15.75" customHeight="1">
      <c r="A7253" s="13">
        <v>42200.572916666664</v>
      </c>
      <c r="B7253" s="73">
        <f t="shared" si="1"/>
        <v>42200</v>
      </c>
      <c r="C7253" s="74">
        <f>IF(NewCustomer="Yes", IF(COUNTIF($I$2:$I$11,B7253)&gt;0,0,WEEKDAY(B7253,2)),IF(COUNTIF($I$2:$I$21,B7253)&gt;0,0,WEEKDAY(B7253,2)))</f>
        <v>3</v>
      </c>
      <c r="D7253" s="74">
        <f t="shared" si="2"/>
        <v>13</v>
      </c>
      <c r="E7253" s="12">
        <f>IFERROR(VLOOKUP(A7253,'IDAR Meter Data'!$A:$B,2,1),"")</f>
        <v>253</v>
      </c>
      <c r="F7253" s="75">
        <f>IF(CECCZ="CZ03",'Outside Temp'!B7253,IF(CECCZ="CZ04",'Outside Temp'!B7254,IF(CECCZ="CZ12",'Outside Temp'!B7255, IF(CECCZ="CZ13",'Outside Temp'!B7256))))</f>
        <v>74.63333333</v>
      </c>
      <c r="G7253" s="12">
        <f t="shared" si="3"/>
        <v>3</v>
      </c>
    </row>
    <row r="7254" ht="15.75" customHeight="1">
      <c r="A7254" s="13">
        <v>42200.583333333336</v>
      </c>
      <c r="B7254" s="73">
        <f t="shared" si="1"/>
        <v>42200</v>
      </c>
      <c r="C7254" s="74">
        <f>IF(NewCustomer="Yes", IF(COUNTIF($I$2:$I$11,B7254)&gt;0,0,WEEKDAY(B7254,2)),IF(COUNTIF($I$2:$I$21,B7254)&gt;0,0,WEEKDAY(B7254,2)))</f>
        <v>3</v>
      </c>
      <c r="D7254" s="74">
        <f t="shared" si="2"/>
        <v>14</v>
      </c>
      <c r="E7254" s="12">
        <f>IFERROR(VLOOKUP(A7254,'IDAR Meter Data'!$A:$B,2,1),"")</f>
        <v>256</v>
      </c>
      <c r="F7254" s="75">
        <f>IF(CECCZ="CZ03",'Outside Temp'!B7254,IF(CECCZ="CZ04",'Outside Temp'!B7255,IF(CECCZ="CZ12",'Outside Temp'!B7256, IF(CECCZ="CZ13",'Outside Temp'!B7257))))</f>
        <v>75</v>
      </c>
      <c r="G7254" s="12">
        <f t="shared" si="3"/>
        <v>3</v>
      </c>
    </row>
    <row r="7255" ht="15.75" customHeight="1">
      <c r="A7255" s="13">
        <v>42200.59375</v>
      </c>
      <c r="B7255" s="73">
        <f t="shared" si="1"/>
        <v>42200</v>
      </c>
      <c r="C7255" s="74">
        <f>IF(NewCustomer="Yes", IF(COUNTIF($I$2:$I$11,B7255)&gt;0,0,WEEKDAY(B7255,2)),IF(COUNTIF($I$2:$I$21,B7255)&gt;0,0,WEEKDAY(B7255,2)))</f>
        <v>3</v>
      </c>
      <c r="D7255" s="74">
        <f t="shared" si="2"/>
        <v>14</v>
      </c>
      <c r="E7255" s="12">
        <f>IFERROR(VLOOKUP(A7255,'IDAR Meter Data'!$A:$B,2,1),"")</f>
        <v>268</v>
      </c>
      <c r="F7255" s="75">
        <f>IF(CECCZ="CZ03",'Outside Temp'!B7255,IF(CECCZ="CZ04",'Outside Temp'!B7256,IF(CECCZ="CZ12",'Outside Temp'!B7257, IF(CECCZ="CZ13",'Outside Temp'!B7258))))</f>
        <v>75</v>
      </c>
      <c r="G7255" s="12">
        <f t="shared" si="3"/>
        <v>3</v>
      </c>
    </row>
    <row r="7256" ht="15.75" customHeight="1">
      <c r="A7256" s="13">
        <v>42200.604166666664</v>
      </c>
      <c r="B7256" s="73">
        <f t="shared" si="1"/>
        <v>42200</v>
      </c>
      <c r="C7256" s="74">
        <f>IF(NewCustomer="Yes", IF(COUNTIF($I$2:$I$11,B7256)&gt;0,0,WEEKDAY(B7256,2)),IF(COUNTIF($I$2:$I$21,B7256)&gt;0,0,WEEKDAY(B7256,2)))</f>
        <v>3</v>
      </c>
      <c r="D7256" s="74">
        <f t="shared" si="2"/>
        <v>14</v>
      </c>
      <c r="E7256" s="12">
        <f>IFERROR(VLOOKUP(A7256,'IDAR Meter Data'!$A:$B,2,1),"")</f>
        <v>249</v>
      </c>
      <c r="F7256" s="75">
        <f>IF(CECCZ="CZ03",'Outside Temp'!B7256,IF(CECCZ="CZ04",'Outside Temp'!B7257,IF(CECCZ="CZ12",'Outside Temp'!B7258, IF(CECCZ="CZ13",'Outside Temp'!B7259))))</f>
        <v>75</v>
      </c>
      <c r="G7256" s="12">
        <f t="shared" si="3"/>
        <v>3</v>
      </c>
    </row>
    <row r="7257" ht="15.75" customHeight="1">
      <c r="A7257" s="13">
        <v>42200.614583333336</v>
      </c>
      <c r="B7257" s="73">
        <f t="shared" si="1"/>
        <v>42200</v>
      </c>
      <c r="C7257" s="74">
        <f>IF(NewCustomer="Yes", IF(COUNTIF($I$2:$I$11,B7257)&gt;0,0,WEEKDAY(B7257,2)),IF(COUNTIF($I$2:$I$21,B7257)&gt;0,0,WEEKDAY(B7257,2)))</f>
        <v>3</v>
      </c>
      <c r="D7257" s="74">
        <f t="shared" si="2"/>
        <v>14</v>
      </c>
      <c r="E7257" s="12">
        <f>IFERROR(VLOOKUP(A7257,'IDAR Meter Data'!$A:$B,2,1),"")</f>
        <v>254</v>
      </c>
      <c r="F7257" s="75">
        <f>IF(CECCZ="CZ03",'Outside Temp'!B7257,IF(CECCZ="CZ04",'Outside Temp'!B7258,IF(CECCZ="CZ12",'Outside Temp'!B7259, IF(CECCZ="CZ13",'Outside Temp'!B7260))))</f>
        <v>75.9</v>
      </c>
      <c r="G7257" s="12">
        <f t="shared" si="3"/>
        <v>4</v>
      </c>
    </row>
    <row r="7258" ht="15.75" customHeight="1">
      <c r="A7258" s="13">
        <v>42200.625</v>
      </c>
      <c r="B7258" s="73">
        <f t="shared" si="1"/>
        <v>42200</v>
      </c>
      <c r="C7258" s="74">
        <f>IF(NewCustomer="Yes", IF(COUNTIF($I$2:$I$11,B7258)&gt;0,0,WEEKDAY(B7258,2)),IF(COUNTIF($I$2:$I$21,B7258)&gt;0,0,WEEKDAY(B7258,2)))</f>
        <v>3</v>
      </c>
      <c r="D7258" s="74">
        <f t="shared" si="2"/>
        <v>15</v>
      </c>
      <c r="E7258" s="12">
        <f>IFERROR(VLOOKUP(A7258,'IDAR Meter Data'!$A:$B,2,1),"")</f>
        <v>262</v>
      </c>
      <c r="F7258" s="75">
        <f>IF(CECCZ="CZ03",'Outside Temp'!B7258,IF(CECCZ="CZ04",'Outside Temp'!B7259,IF(CECCZ="CZ12",'Outside Temp'!B7260, IF(CECCZ="CZ13",'Outside Temp'!B7261))))</f>
        <v>76.86666667</v>
      </c>
      <c r="G7258" s="12">
        <f t="shared" si="3"/>
        <v>4</v>
      </c>
    </row>
    <row r="7259" ht="15.75" customHeight="1">
      <c r="A7259" s="13">
        <v>42200.635416666664</v>
      </c>
      <c r="B7259" s="73">
        <f t="shared" si="1"/>
        <v>42200</v>
      </c>
      <c r="C7259" s="74">
        <f>IF(NewCustomer="Yes", IF(COUNTIF($I$2:$I$11,B7259)&gt;0,0,WEEKDAY(B7259,2)),IF(COUNTIF($I$2:$I$21,B7259)&gt;0,0,WEEKDAY(B7259,2)))</f>
        <v>3</v>
      </c>
      <c r="D7259" s="74">
        <f t="shared" si="2"/>
        <v>15</v>
      </c>
      <c r="E7259" s="12">
        <f>IFERROR(VLOOKUP(A7259,'IDAR Meter Data'!$A:$B,2,1),"")</f>
        <v>268</v>
      </c>
      <c r="F7259" s="75">
        <f>IF(CECCZ="CZ03",'Outside Temp'!B7259,IF(CECCZ="CZ04",'Outside Temp'!B7260,IF(CECCZ="CZ12",'Outside Temp'!B7261, IF(CECCZ="CZ13",'Outside Temp'!B7262))))</f>
        <v>76.36666667</v>
      </c>
      <c r="G7259" s="12">
        <f t="shared" si="3"/>
        <v>4</v>
      </c>
    </row>
    <row r="7260" ht="15.75" customHeight="1">
      <c r="A7260" s="13">
        <v>42200.645833333336</v>
      </c>
      <c r="B7260" s="73">
        <f t="shared" si="1"/>
        <v>42200</v>
      </c>
      <c r="C7260" s="74">
        <f>IF(NewCustomer="Yes", IF(COUNTIF($I$2:$I$11,B7260)&gt;0,0,WEEKDAY(B7260,2)),IF(COUNTIF($I$2:$I$21,B7260)&gt;0,0,WEEKDAY(B7260,2)))</f>
        <v>3</v>
      </c>
      <c r="D7260" s="74">
        <f t="shared" si="2"/>
        <v>15</v>
      </c>
      <c r="E7260" s="12">
        <f>IFERROR(VLOOKUP(A7260,'IDAR Meter Data'!$A:$B,2,1),"")</f>
        <v>266</v>
      </c>
      <c r="F7260" s="75">
        <f>IF(CECCZ="CZ03",'Outside Temp'!B7260,IF(CECCZ="CZ04",'Outside Temp'!B7261,IF(CECCZ="CZ12",'Outside Temp'!B7262, IF(CECCZ="CZ13",'Outside Temp'!B7263))))</f>
        <v>75.86666667</v>
      </c>
      <c r="G7260" s="12">
        <f t="shared" si="3"/>
        <v>4</v>
      </c>
    </row>
    <row r="7261" ht="15.75" customHeight="1">
      <c r="A7261" s="13">
        <v>42200.65625</v>
      </c>
      <c r="B7261" s="73">
        <f t="shared" si="1"/>
        <v>42200</v>
      </c>
      <c r="C7261" s="74">
        <f>IF(NewCustomer="Yes", IF(COUNTIF($I$2:$I$11,B7261)&gt;0,0,WEEKDAY(B7261,2)),IF(COUNTIF($I$2:$I$21,B7261)&gt;0,0,WEEKDAY(B7261,2)))</f>
        <v>3</v>
      </c>
      <c r="D7261" s="74">
        <f t="shared" si="2"/>
        <v>15</v>
      </c>
      <c r="E7261" s="12">
        <f>IFERROR(VLOOKUP(A7261,'IDAR Meter Data'!$A:$B,2,1),"")</f>
        <v>267</v>
      </c>
      <c r="F7261" s="75">
        <f>IF(CECCZ="CZ03",'Outside Temp'!B7261,IF(CECCZ="CZ04",'Outside Temp'!B7262,IF(CECCZ="CZ12",'Outside Temp'!B7263, IF(CECCZ="CZ13",'Outside Temp'!B7264))))</f>
        <v>75.36666667</v>
      </c>
      <c r="G7261" s="12">
        <f t="shared" si="3"/>
        <v>4</v>
      </c>
    </row>
    <row r="7262" ht="15.75" customHeight="1">
      <c r="A7262" s="13">
        <v>42200.666666666664</v>
      </c>
      <c r="B7262" s="73">
        <f t="shared" si="1"/>
        <v>42200</v>
      </c>
      <c r="C7262" s="74">
        <f>IF(NewCustomer="Yes", IF(COUNTIF($I$2:$I$11,B7262)&gt;0,0,WEEKDAY(B7262,2)),IF(COUNTIF($I$2:$I$21,B7262)&gt;0,0,WEEKDAY(B7262,2)))</f>
        <v>3</v>
      </c>
      <c r="D7262" s="74">
        <f t="shared" si="2"/>
        <v>16</v>
      </c>
      <c r="E7262" s="12">
        <f>IFERROR(VLOOKUP(A7262,'IDAR Meter Data'!$A:$B,2,1),"")</f>
        <v>262</v>
      </c>
      <c r="F7262" s="75">
        <f>IF(CECCZ="CZ03",'Outside Temp'!B7262,IF(CECCZ="CZ04",'Outside Temp'!B7263,IF(CECCZ="CZ12",'Outside Temp'!B7264, IF(CECCZ="CZ13",'Outside Temp'!B7265))))</f>
        <v>74.86666667</v>
      </c>
      <c r="G7262" s="12">
        <f t="shared" si="3"/>
        <v>3</v>
      </c>
    </row>
    <row r="7263" ht="15.75" customHeight="1">
      <c r="A7263" s="13">
        <v>42200.677083333336</v>
      </c>
      <c r="B7263" s="73">
        <f t="shared" si="1"/>
        <v>42200</v>
      </c>
      <c r="C7263" s="74">
        <f>IF(NewCustomer="Yes", IF(COUNTIF($I$2:$I$11,B7263)&gt;0,0,WEEKDAY(B7263,2)),IF(COUNTIF($I$2:$I$21,B7263)&gt;0,0,WEEKDAY(B7263,2)))</f>
        <v>3</v>
      </c>
      <c r="D7263" s="74">
        <f t="shared" si="2"/>
        <v>16</v>
      </c>
      <c r="E7263" s="12">
        <f>IFERROR(VLOOKUP(A7263,'IDAR Meter Data'!$A:$B,2,1),"")</f>
        <v>269</v>
      </c>
      <c r="F7263" s="75">
        <f>IF(CECCZ="CZ03",'Outside Temp'!B7263,IF(CECCZ="CZ04",'Outside Temp'!B7264,IF(CECCZ="CZ12",'Outside Temp'!B7265, IF(CECCZ="CZ13",'Outside Temp'!B7266))))</f>
        <v>74.36666667</v>
      </c>
      <c r="G7263" s="12">
        <f t="shared" si="3"/>
        <v>3</v>
      </c>
    </row>
    <row r="7264" ht="15.75" customHeight="1">
      <c r="A7264" s="13">
        <v>42200.6875</v>
      </c>
      <c r="B7264" s="73">
        <f t="shared" si="1"/>
        <v>42200</v>
      </c>
      <c r="C7264" s="74">
        <f>IF(NewCustomer="Yes", IF(COUNTIF($I$2:$I$11,B7264)&gt;0,0,WEEKDAY(B7264,2)),IF(COUNTIF($I$2:$I$21,B7264)&gt;0,0,WEEKDAY(B7264,2)))</f>
        <v>3</v>
      </c>
      <c r="D7264" s="74">
        <f t="shared" si="2"/>
        <v>16</v>
      </c>
      <c r="E7264" s="12">
        <f>IFERROR(VLOOKUP(A7264,'IDAR Meter Data'!$A:$B,2,1),"")</f>
        <v>275</v>
      </c>
      <c r="F7264" s="75">
        <f>IF(CECCZ="CZ03",'Outside Temp'!B7264,IF(CECCZ="CZ04",'Outside Temp'!B7265,IF(CECCZ="CZ12",'Outside Temp'!B7266, IF(CECCZ="CZ13",'Outside Temp'!B7267))))</f>
        <v>73.86666667</v>
      </c>
      <c r="G7264" s="12">
        <f t="shared" si="3"/>
        <v>3</v>
      </c>
    </row>
    <row r="7265" ht="15.75" customHeight="1">
      <c r="A7265" s="13">
        <v>42200.697916666664</v>
      </c>
      <c r="B7265" s="73">
        <f t="shared" si="1"/>
        <v>42200</v>
      </c>
      <c r="C7265" s="74">
        <f>IF(NewCustomer="Yes", IF(COUNTIF($I$2:$I$11,B7265)&gt;0,0,WEEKDAY(B7265,2)),IF(COUNTIF($I$2:$I$21,B7265)&gt;0,0,WEEKDAY(B7265,2)))</f>
        <v>3</v>
      </c>
      <c r="D7265" s="74">
        <f t="shared" si="2"/>
        <v>16</v>
      </c>
      <c r="E7265" s="12">
        <f>IFERROR(VLOOKUP(A7265,'IDAR Meter Data'!$A:$B,2,1),"")</f>
        <v>270</v>
      </c>
      <c r="F7265" s="75">
        <f>IF(CECCZ="CZ03",'Outside Temp'!B7265,IF(CECCZ="CZ04",'Outside Temp'!B7266,IF(CECCZ="CZ12",'Outside Temp'!B7267, IF(CECCZ="CZ13",'Outside Temp'!B7268))))</f>
        <v>73.36666667</v>
      </c>
      <c r="G7265" s="12">
        <f t="shared" si="3"/>
        <v>3</v>
      </c>
    </row>
    <row r="7266" ht="15.75" customHeight="1">
      <c r="A7266" s="13">
        <v>42200.708333333336</v>
      </c>
      <c r="B7266" s="73">
        <f t="shared" si="1"/>
        <v>42200</v>
      </c>
      <c r="C7266" s="74">
        <f>IF(NewCustomer="Yes", IF(COUNTIF($I$2:$I$11,B7266)&gt;0,0,WEEKDAY(B7266,2)),IF(COUNTIF($I$2:$I$21,B7266)&gt;0,0,WEEKDAY(B7266,2)))</f>
        <v>3</v>
      </c>
      <c r="D7266" s="74">
        <f t="shared" si="2"/>
        <v>17</v>
      </c>
      <c r="E7266" s="12">
        <f>IFERROR(VLOOKUP(A7266,'IDAR Meter Data'!$A:$B,2,1),"")</f>
        <v>276</v>
      </c>
      <c r="F7266" s="75">
        <f>IF(CECCZ="CZ03",'Outside Temp'!B7266,IF(CECCZ="CZ04",'Outside Temp'!B7267,IF(CECCZ="CZ12",'Outside Temp'!B7268, IF(CECCZ="CZ13",'Outside Temp'!B7269))))</f>
        <v>72.66666667</v>
      </c>
      <c r="G7266" s="12">
        <f t="shared" si="3"/>
        <v>3</v>
      </c>
    </row>
    <row r="7267" ht="15.75" customHeight="1">
      <c r="A7267" s="13">
        <v>42200.71875</v>
      </c>
      <c r="B7267" s="73">
        <f t="shared" si="1"/>
        <v>42200</v>
      </c>
      <c r="C7267" s="74">
        <f>IF(NewCustomer="Yes", IF(COUNTIF($I$2:$I$11,B7267)&gt;0,0,WEEKDAY(B7267,2)),IF(COUNTIF($I$2:$I$21,B7267)&gt;0,0,WEEKDAY(B7267,2)))</f>
        <v>3</v>
      </c>
      <c r="D7267" s="74">
        <f t="shared" si="2"/>
        <v>17</v>
      </c>
      <c r="E7267" s="12">
        <f>IFERROR(VLOOKUP(A7267,'IDAR Meter Data'!$A:$B,2,1),"")</f>
        <v>272</v>
      </c>
      <c r="F7267" s="75">
        <f>IF(CECCZ="CZ03",'Outside Temp'!B7267,IF(CECCZ="CZ04",'Outside Temp'!B7268,IF(CECCZ="CZ12",'Outside Temp'!B7269, IF(CECCZ="CZ13",'Outside Temp'!B7270))))</f>
        <v>71.41666667</v>
      </c>
      <c r="G7267" s="12">
        <f t="shared" si="3"/>
        <v>3</v>
      </c>
    </row>
    <row r="7268" ht="15.75" customHeight="1">
      <c r="A7268" s="13">
        <v>42200.729166666664</v>
      </c>
      <c r="B7268" s="73">
        <f t="shared" si="1"/>
        <v>42200</v>
      </c>
      <c r="C7268" s="74">
        <f>IF(NewCustomer="Yes", IF(COUNTIF($I$2:$I$11,B7268)&gt;0,0,WEEKDAY(B7268,2)),IF(COUNTIF($I$2:$I$21,B7268)&gt;0,0,WEEKDAY(B7268,2)))</f>
        <v>3</v>
      </c>
      <c r="D7268" s="74">
        <f t="shared" si="2"/>
        <v>17</v>
      </c>
      <c r="E7268" s="12">
        <f>IFERROR(VLOOKUP(A7268,'IDAR Meter Data'!$A:$B,2,1),"")</f>
        <v>262</v>
      </c>
      <c r="F7268" s="75">
        <f>IF(CECCZ="CZ03",'Outside Temp'!B7268,IF(CECCZ="CZ04",'Outside Temp'!B7269,IF(CECCZ="CZ12",'Outside Temp'!B7270, IF(CECCZ="CZ13",'Outside Temp'!B7271))))</f>
        <v>70.16666667</v>
      </c>
      <c r="G7268" s="12">
        <f t="shared" si="3"/>
        <v>3</v>
      </c>
    </row>
    <row r="7269" ht="15.75" customHeight="1">
      <c r="A7269" s="13">
        <v>42200.739583333336</v>
      </c>
      <c r="B7269" s="73">
        <f t="shared" si="1"/>
        <v>42200</v>
      </c>
      <c r="C7269" s="74">
        <f>IF(NewCustomer="Yes", IF(COUNTIF($I$2:$I$11,B7269)&gt;0,0,WEEKDAY(B7269,2)),IF(COUNTIF($I$2:$I$21,B7269)&gt;0,0,WEEKDAY(B7269,2)))</f>
        <v>3</v>
      </c>
      <c r="D7269" s="74">
        <f t="shared" si="2"/>
        <v>17</v>
      </c>
      <c r="E7269" s="12">
        <f>IFERROR(VLOOKUP(A7269,'IDAR Meter Data'!$A:$B,2,1),"")</f>
        <v>257</v>
      </c>
      <c r="F7269" s="75">
        <f>IF(CECCZ="CZ03",'Outside Temp'!B7269,IF(CECCZ="CZ04",'Outside Temp'!B7270,IF(CECCZ="CZ12",'Outside Temp'!B7271, IF(CECCZ="CZ13",'Outside Temp'!B7272))))</f>
        <v>68.91666667</v>
      </c>
      <c r="G7269" s="12">
        <f t="shared" si="3"/>
        <v>2</v>
      </c>
    </row>
    <row r="7270" ht="15.75" customHeight="1">
      <c r="A7270" s="13">
        <v>42200.75</v>
      </c>
      <c r="B7270" s="73">
        <f t="shared" si="1"/>
        <v>42200</v>
      </c>
      <c r="C7270" s="74">
        <f>IF(NewCustomer="Yes", IF(COUNTIF($I$2:$I$11,B7270)&gt;0,0,WEEKDAY(B7270,2)),IF(COUNTIF($I$2:$I$21,B7270)&gt;0,0,WEEKDAY(B7270,2)))</f>
        <v>3</v>
      </c>
      <c r="D7270" s="74">
        <f t="shared" si="2"/>
        <v>18</v>
      </c>
      <c r="E7270" s="12">
        <f>IFERROR(VLOOKUP(A7270,'IDAR Meter Data'!$A:$B,2,1),"")</f>
        <v>260</v>
      </c>
      <c r="F7270" s="75">
        <f>IF(CECCZ="CZ03",'Outside Temp'!B7270,IF(CECCZ="CZ04",'Outside Temp'!B7271,IF(CECCZ="CZ12",'Outside Temp'!B7272, IF(CECCZ="CZ13",'Outside Temp'!B7273))))</f>
        <v>67.86666667</v>
      </c>
      <c r="G7270" s="12">
        <f t="shared" si="3"/>
        <v>2</v>
      </c>
    </row>
    <row r="7271" ht="15.75" customHeight="1">
      <c r="A7271" s="13">
        <v>42200.760416666664</v>
      </c>
      <c r="B7271" s="73">
        <f t="shared" si="1"/>
        <v>42200</v>
      </c>
      <c r="C7271" s="74">
        <f>IF(NewCustomer="Yes", IF(COUNTIF($I$2:$I$11,B7271)&gt;0,0,WEEKDAY(B7271,2)),IF(COUNTIF($I$2:$I$21,B7271)&gt;0,0,WEEKDAY(B7271,2)))</f>
        <v>3</v>
      </c>
      <c r="D7271" s="74">
        <f t="shared" si="2"/>
        <v>18</v>
      </c>
      <c r="E7271" s="12">
        <f>IFERROR(VLOOKUP(A7271,'IDAR Meter Data'!$A:$B,2,1),"")</f>
        <v>269</v>
      </c>
      <c r="F7271" s="75">
        <f>IF(CECCZ="CZ03",'Outside Temp'!B7271,IF(CECCZ="CZ04",'Outside Temp'!B7272,IF(CECCZ="CZ12",'Outside Temp'!B7273, IF(CECCZ="CZ13",'Outside Temp'!B7274))))</f>
        <v>67.36666667</v>
      </c>
      <c r="G7271" s="12">
        <f t="shared" si="3"/>
        <v>2</v>
      </c>
    </row>
    <row r="7272" ht="15.75" customHeight="1">
      <c r="A7272" s="13">
        <v>42200.770833333336</v>
      </c>
      <c r="B7272" s="73">
        <f t="shared" si="1"/>
        <v>42200</v>
      </c>
      <c r="C7272" s="74">
        <f>IF(NewCustomer="Yes", IF(COUNTIF($I$2:$I$11,B7272)&gt;0,0,WEEKDAY(B7272,2)),IF(COUNTIF($I$2:$I$21,B7272)&gt;0,0,WEEKDAY(B7272,2)))</f>
        <v>3</v>
      </c>
      <c r="D7272" s="74">
        <f t="shared" si="2"/>
        <v>18</v>
      </c>
      <c r="E7272" s="12">
        <f>IFERROR(VLOOKUP(A7272,'IDAR Meter Data'!$A:$B,2,1),"")</f>
        <v>265</v>
      </c>
      <c r="F7272" s="75">
        <f>IF(CECCZ="CZ03",'Outside Temp'!B7272,IF(CECCZ="CZ04",'Outside Temp'!B7273,IF(CECCZ="CZ12",'Outside Temp'!B7274, IF(CECCZ="CZ13",'Outside Temp'!B7275))))</f>
        <v>66.86666667</v>
      </c>
      <c r="G7272" s="12">
        <f t="shared" si="3"/>
        <v>2</v>
      </c>
    </row>
    <row r="7273" ht="15.75" customHeight="1">
      <c r="A7273" s="13">
        <v>42200.78125</v>
      </c>
      <c r="B7273" s="73">
        <f t="shared" si="1"/>
        <v>42200</v>
      </c>
      <c r="C7273" s="74">
        <f>IF(NewCustomer="Yes", IF(COUNTIF($I$2:$I$11,B7273)&gt;0,0,WEEKDAY(B7273,2)),IF(COUNTIF($I$2:$I$21,B7273)&gt;0,0,WEEKDAY(B7273,2)))</f>
        <v>3</v>
      </c>
      <c r="D7273" s="74">
        <f t="shared" si="2"/>
        <v>18</v>
      </c>
      <c r="E7273" s="12">
        <f>IFERROR(VLOOKUP(A7273,'IDAR Meter Data'!$A:$B,2,1),"")</f>
        <v>259</v>
      </c>
      <c r="F7273" s="75">
        <f>IF(CECCZ="CZ03",'Outside Temp'!B7273,IF(CECCZ="CZ04",'Outside Temp'!B7274,IF(CECCZ="CZ12",'Outside Temp'!B7275, IF(CECCZ="CZ13",'Outside Temp'!B7276))))</f>
        <v>66.36666667</v>
      </c>
      <c r="G7273" s="12">
        <f t="shared" si="3"/>
        <v>2</v>
      </c>
    </row>
    <row r="7274" ht="15.75" customHeight="1">
      <c r="A7274" s="13">
        <v>42200.791666666664</v>
      </c>
      <c r="B7274" s="73">
        <f t="shared" si="1"/>
        <v>42200</v>
      </c>
      <c r="C7274" s="74">
        <f>IF(NewCustomer="Yes", IF(COUNTIF($I$2:$I$11,B7274)&gt;0,0,WEEKDAY(B7274,2)),IF(COUNTIF($I$2:$I$21,B7274)&gt;0,0,WEEKDAY(B7274,2)))</f>
        <v>3</v>
      </c>
      <c r="D7274" s="74">
        <f t="shared" si="2"/>
        <v>19</v>
      </c>
      <c r="E7274" s="12">
        <f>IFERROR(VLOOKUP(A7274,'IDAR Meter Data'!$A:$B,2,1),"")</f>
        <v>255</v>
      </c>
      <c r="F7274" s="75">
        <f>IF(CECCZ="CZ03",'Outside Temp'!B7274,IF(CECCZ="CZ04",'Outside Temp'!B7275,IF(CECCZ="CZ12",'Outside Temp'!B7276, IF(CECCZ="CZ13",'Outside Temp'!B7277))))</f>
        <v>65.86666667</v>
      </c>
      <c r="G7274" s="12">
        <f t="shared" si="3"/>
        <v>2</v>
      </c>
    </row>
    <row r="7275" ht="15.75" customHeight="1">
      <c r="A7275" s="13">
        <v>42200.802083333336</v>
      </c>
      <c r="B7275" s="73">
        <f t="shared" si="1"/>
        <v>42200</v>
      </c>
      <c r="C7275" s="74">
        <f>IF(NewCustomer="Yes", IF(COUNTIF($I$2:$I$11,B7275)&gt;0,0,WEEKDAY(B7275,2)),IF(COUNTIF($I$2:$I$21,B7275)&gt;0,0,WEEKDAY(B7275,2)))</f>
        <v>3</v>
      </c>
      <c r="D7275" s="74">
        <f t="shared" si="2"/>
        <v>19</v>
      </c>
      <c r="E7275" s="12">
        <f>IFERROR(VLOOKUP(A7275,'IDAR Meter Data'!$A:$B,2,1),"")</f>
        <v>248</v>
      </c>
      <c r="F7275" s="75">
        <f>IF(CECCZ="CZ03",'Outside Temp'!B7275,IF(CECCZ="CZ04",'Outside Temp'!B7276,IF(CECCZ="CZ12",'Outside Temp'!B7277, IF(CECCZ="CZ13",'Outside Temp'!B7278))))</f>
        <v>65.36666667</v>
      </c>
      <c r="G7275" s="12">
        <f t="shared" si="3"/>
        <v>2</v>
      </c>
    </row>
    <row r="7276" ht="15.75" customHeight="1">
      <c r="A7276" s="13">
        <v>42200.8125</v>
      </c>
      <c r="B7276" s="73">
        <f t="shared" si="1"/>
        <v>42200</v>
      </c>
      <c r="C7276" s="74">
        <f>IF(NewCustomer="Yes", IF(COUNTIF($I$2:$I$11,B7276)&gt;0,0,WEEKDAY(B7276,2)),IF(COUNTIF($I$2:$I$21,B7276)&gt;0,0,WEEKDAY(B7276,2)))</f>
        <v>3</v>
      </c>
      <c r="D7276" s="74">
        <f t="shared" si="2"/>
        <v>19</v>
      </c>
      <c r="E7276" s="12">
        <f>IFERROR(VLOOKUP(A7276,'IDAR Meter Data'!$A:$B,2,1),"")</f>
        <v>249</v>
      </c>
      <c r="F7276" s="75">
        <f>IF(CECCZ="CZ03",'Outside Temp'!B7276,IF(CECCZ="CZ04",'Outside Temp'!B7277,IF(CECCZ="CZ12",'Outside Temp'!B7278, IF(CECCZ="CZ13",'Outside Temp'!B7279))))</f>
        <v>64.86666667</v>
      </c>
      <c r="G7276" s="12">
        <f t="shared" si="3"/>
        <v>1</v>
      </c>
    </row>
    <row r="7277" ht="15.75" customHeight="1">
      <c r="A7277" s="13">
        <v>42200.822916666664</v>
      </c>
      <c r="B7277" s="73">
        <f t="shared" si="1"/>
        <v>42200</v>
      </c>
      <c r="C7277" s="74">
        <f>IF(NewCustomer="Yes", IF(COUNTIF($I$2:$I$11,B7277)&gt;0,0,WEEKDAY(B7277,2)),IF(COUNTIF($I$2:$I$21,B7277)&gt;0,0,WEEKDAY(B7277,2)))</f>
        <v>3</v>
      </c>
      <c r="D7277" s="74">
        <f t="shared" si="2"/>
        <v>19</v>
      </c>
      <c r="E7277" s="12">
        <f>IFERROR(VLOOKUP(A7277,'IDAR Meter Data'!$A:$B,2,1),"")</f>
        <v>238</v>
      </c>
      <c r="F7277" s="75">
        <f>IF(CECCZ="CZ03",'Outside Temp'!B7277,IF(CECCZ="CZ04",'Outside Temp'!B7278,IF(CECCZ="CZ12",'Outside Temp'!B7279, IF(CECCZ="CZ13",'Outside Temp'!B7280))))</f>
        <v>64.36666667</v>
      </c>
      <c r="G7277" s="12">
        <f t="shared" si="3"/>
        <v>1</v>
      </c>
    </row>
    <row r="7278" ht="15.75" customHeight="1">
      <c r="A7278" s="13">
        <v>42200.833333333336</v>
      </c>
      <c r="B7278" s="73">
        <f t="shared" si="1"/>
        <v>42200</v>
      </c>
      <c r="C7278" s="74">
        <f>IF(NewCustomer="Yes", IF(COUNTIF($I$2:$I$11,B7278)&gt;0,0,WEEKDAY(B7278,2)),IF(COUNTIF($I$2:$I$21,B7278)&gt;0,0,WEEKDAY(B7278,2)))</f>
        <v>3</v>
      </c>
      <c r="D7278" s="74">
        <f t="shared" si="2"/>
        <v>20</v>
      </c>
      <c r="E7278" s="12">
        <f>IFERROR(VLOOKUP(A7278,'IDAR Meter Data'!$A:$B,2,1),"")</f>
        <v>234</v>
      </c>
      <c r="F7278" s="75">
        <f>IF(CECCZ="CZ03",'Outside Temp'!B7278,IF(CECCZ="CZ04",'Outside Temp'!B7279,IF(CECCZ="CZ12",'Outside Temp'!B7280, IF(CECCZ="CZ13",'Outside Temp'!B7281))))</f>
        <v>63.93333333</v>
      </c>
      <c r="G7278" s="12">
        <f t="shared" si="3"/>
        <v>1</v>
      </c>
    </row>
    <row r="7279" ht="15.75" customHeight="1">
      <c r="A7279" s="13">
        <v>42200.84375</v>
      </c>
      <c r="B7279" s="73">
        <f t="shared" si="1"/>
        <v>42200</v>
      </c>
      <c r="C7279" s="74">
        <f>IF(NewCustomer="Yes", IF(COUNTIF($I$2:$I$11,B7279)&gt;0,0,WEEKDAY(B7279,2)),IF(COUNTIF($I$2:$I$21,B7279)&gt;0,0,WEEKDAY(B7279,2)))</f>
        <v>3</v>
      </c>
      <c r="D7279" s="74">
        <f t="shared" si="2"/>
        <v>20</v>
      </c>
      <c r="E7279" s="12">
        <f>IFERROR(VLOOKUP(A7279,'IDAR Meter Data'!$A:$B,2,1),"")</f>
        <v>251</v>
      </c>
      <c r="F7279" s="75">
        <f>IF(CECCZ="CZ03",'Outside Temp'!B7279,IF(CECCZ="CZ04",'Outside Temp'!B7280,IF(CECCZ="CZ12",'Outside Temp'!B7281, IF(CECCZ="CZ13",'Outside Temp'!B7282))))</f>
        <v>63.68333333</v>
      </c>
      <c r="G7279" s="12">
        <f t="shared" si="3"/>
        <v>1</v>
      </c>
    </row>
    <row r="7280" ht="15.75" customHeight="1">
      <c r="A7280" s="13">
        <v>42200.854166666664</v>
      </c>
      <c r="B7280" s="73">
        <f t="shared" si="1"/>
        <v>42200</v>
      </c>
      <c r="C7280" s="74">
        <f>IF(NewCustomer="Yes", IF(COUNTIF($I$2:$I$11,B7280)&gt;0,0,WEEKDAY(B7280,2)),IF(COUNTIF($I$2:$I$21,B7280)&gt;0,0,WEEKDAY(B7280,2)))</f>
        <v>3</v>
      </c>
      <c r="D7280" s="74">
        <f t="shared" si="2"/>
        <v>20</v>
      </c>
      <c r="E7280" s="12">
        <f>IFERROR(VLOOKUP(A7280,'IDAR Meter Data'!$A:$B,2,1),"")</f>
        <v>240</v>
      </c>
      <c r="F7280" s="75">
        <f>IF(CECCZ="CZ03",'Outside Temp'!B7280,IF(CECCZ="CZ04",'Outside Temp'!B7281,IF(CECCZ="CZ12",'Outside Temp'!B7282, IF(CECCZ="CZ13",'Outside Temp'!B7283))))</f>
        <v>63.43333333</v>
      </c>
      <c r="G7280" s="12">
        <f t="shared" si="3"/>
        <v>1</v>
      </c>
    </row>
    <row r="7281" ht="15.75" customHeight="1">
      <c r="A7281" s="13">
        <v>42200.864583333336</v>
      </c>
      <c r="B7281" s="73">
        <f t="shared" si="1"/>
        <v>42200</v>
      </c>
      <c r="C7281" s="74">
        <f>IF(NewCustomer="Yes", IF(COUNTIF($I$2:$I$11,B7281)&gt;0,0,WEEKDAY(B7281,2)),IF(COUNTIF($I$2:$I$21,B7281)&gt;0,0,WEEKDAY(B7281,2)))</f>
        <v>3</v>
      </c>
      <c r="D7281" s="74">
        <f t="shared" si="2"/>
        <v>20</v>
      </c>
      <c r="E7281" s="12">
        <f>IFERROR(VLOOKUP(A7281,'IDAR Meter Data'!$A:$B,2,1),"")</f>
        <v>220</v>
      </c>
      <c r="F7281" s="75">
        <f>IF(CECCZ="CZ03",'Outside Temp'!B7281,IF(CECCZ="CZ04",'Outside Temp'!B7282,IF(CECCZ="CZ12",'Outside Temp'!B7283, IF(CECCZ="CZ13",'Outside Temp'!B7284))))</f>
        <v>63.18333333</v>
      </c>
      <c r="G7281" s="12">
        <f t="shared" si="3"/>
        <v>1</v>
      </c>
    </row>
    <row r="7282" ht="15.75" customHeight="1">
      <c r="A7282" s="13">
        <v>42200.875</v>
      </c>
      <c r="B7282" s="73">
        <f t="shared" si="1"/>
        <v>42200</v>
      </c>
      <c r="C7282" s="74">
        <f>IF(NewCustomer="Yes", IF(COUNTIF($I$2:$I$11,B7282)&gt;0,0,WEEKDAY(B7282,2)),IF(COUNTIF($I$2:$I$21,B7282)&gt;0,0,WEEKDAY(B7282,2)))</f>
        <v>3</v>
      </c>
      <c r="D7282" s="74">
        <f t="shared" si="2"/>
        <v>21</v>
      </c>
      <c r="E7282" s="12">
        <f>IFERROR(VLOOKUP(A7282,'IDAR Meter Data'!$A:$B,2,1),"")</f>
        <v>231</v>
      </c>
      <c r="F7282" s="75">
        <f>IF(CECCZ="CZ03",'Outside Temp'!B7282,IF(CECCZ="CZ04",'Outside Temp'!B7283,IF(CECCZ="CZ12",'Outside Temp'!B7284, IF(CECCZ="CZ13",'Outside Temp'!B7285))))</f>
        <v>62.93333333</v>
      </c>
      <c r="G7282" s="12">
        <f t="shared" si="3"/>
        <v>1</v>
      </c>
    </row>
    <row r="7283" ht="15.75" customHeight="1">
      <c r="A7283" s="13">
        <v>42200.885416666664</v>
      </c>
      <c r="B7283" s="73">
        <f t="shared" si="1"/>
        <v>42200</v>
      </c>
      <c r="C7283" s="74">
        <f>IF(NewCustomer="Yes", IF(COUNTIF($I$2:$I$11,B7283)&gt;0,0,WEEKDAY(B7283,2)),IF(COUNTIF($I$2:$I$21,B7283)&gt;0,0,WEEKDAY(B7283,2)))</f>
        <v>3</v>
      </c>
      <c r="D7283" s="74">
        <f t="shared" si="2"/>
        <v>21</v>
      </c>
      <c r="E7283" s="12">
        <f>IFERROR(VLOOKUP(A7283,'IDAR Meter Data'!$A:$B,2,1),"")</f>
        <v>220</v>
      </c>
      <c r="F7283" s="75">
        <f>IF(CECCZ="CZ03",'Outside Temp'!B7283,IF(CECCZ="CZ04",'Outside Temp'!B7284,IF(CECCZ="CZ12",'Outside Temp'!B7285, IF(CECCZ="CZ13",'Outside Temp'!B7286))))</f>
        <v>62.68333333</v>
      </c>
      <c r="G7283" s="12">
        <f t="shared" si="3"/>
        <v>1</v>
      </c>
    </row>
    <row r="7284" ht="15.75" customHeight="1">
      <c r="A7284" s="13">
        <v>42200.895833333336</v>
      </c>
      <c r="B7284" s="73">
        <f t="shared" si="1"/>
        <v>42200</v>
      </c>
      <c r="C7284" s="74">
        <f>IF(NewCustomer="Yes", IF(COUNTIF($I$2:$I$11,B7284)&gt;0,0,WEEKDAY(B7284,2)),IF(COUNTIF($I$2:$I$21,B7284)&gt;0,0,WEEKDAY(B7284,2)))</f>
        <v>3</v>
      </c>
      <c r="D7284" s="74">
        <f t="shared" si="2"/>
        <v>21</v>
      </c>
      <c r="E7284" s="12">
        <f>IFERROR(VLOOKUP(A7284,'IDAR Meter Data'!$A:$B,2,1),"")</f>
        <v>225</v>
      </c>
      <c r="F7284" s="75">
        <f>IF(CECCZ="CZ03",'Outside Temp'!B7284,IF(CECCZ="CZ04",'Outside Temp'!B7285,IF(CECCZ="CZ12",'Outside Temp'!B7286, IF(CECCZ="CZ13",'Outside Temp'!B7287))))</f>
        <v>62.43333333</v>
      </c>
      <c r="G7284" s="12">
        <f t="shared" si="3"/>
        <v>1</v>
      </c>
    </row>
    <row r="7285" ht="15.75" customHeight="1">
      <c r="A7285" s="13">
        <v>42200.90625</v>
      </c>
      <c r="B7285" s="73">
        <f t="shared" si="1"/>
        <v>42200</v>
      </c>
      <c r="C7285" s="74">
        <f>IF(NewCustomer="Yes", IF(COUNTIF($I$2:$I$11,B7285)&gt;0,0,WEEKDAY(B7285,2)),IF(COUNTIF($I$2:$I$21,B7285)&gt;0,0,WEEKDAY(B7285,2)))</f>
        <v>3</v>
      </c>
      <c r="D7285" s="74">
        <f t="shared" si="2"/>
        <v>21</v>
      </c>
      <c r="E7285" s="12">
        <f>IFERROR(VLOOKUP(A7285,'IDAR Meter Data'!$A:$B,2,1),"")</f>
        <v>219</v>
      </c>
      <c r="F7285" s="75">
        <f>IF(CECCZ="CZ03",'Outside Temp'!B7285,IF(CECCZ="CZ04",'Outside Temp'!B7286,IF(CECCZ="CZ12",'Outside Temp'!B7287, IF(CECCZ="CZ13",'Outside Temp'!B7288))))</f>
        <v>62.18333333</v>
      </c>
      <c r="G7285" s="12">
        <f t="shared" si="3"/>
        <v>1</v>
      </c>
    </row>
    <row r="7286" ht="15.75" customHeight="1">
      <c r="A7286" s="13">
        <v>42200.916666666664</v>
      </c>
      <c r="B7286" s="73">
        <f t="shared" si="1"/>
        <v>42200</v>
      </c>
      <c r="C7286" s="74">
        <f>IF(NewCustomer="Yes", IF(COUNTIF($I$2:$I$11,B7286)&gt;0,0,WEEKDAY(B7286,2)),IF(COUNTIF($I$2:$I$21,B7286)&gt;0,0,WEEKDAY(B7286,2)))</f>
        <v>3</v>
      </c>
      <c r="D7286" s="74">
        <f t="shared" si="2"/>
        <v>22</v>
      </c>
      <c r="E7286" s="12">
        <f>IFERROR(VLOOKUP(A7286,'IDAR Meter Data'!$A:$B,2,1),"")</f>
        <v>231</v>
      </c>
      <c r="F7286" s="75">
        <f>IF(CECCZ="CZ03",'Outside Temp'!B7286,IF(CECCZ="CZ04",'Outside Temp'!B7287,IF(CECCZ="CZ12",'Outside Temp'!B7288, IF(CECCZ="CZ13",'Outside Temp'!B7289))))</f>
        <v>61.93333333</v>
      </c>
      <c r="G7286" s="12">
        <f t="shared" si="3"/>
        <v>1</v>
      </c>
    </row>
    <row r="7287" ht="15.75" customHeight="1">
      <c r="A7287" s="13">
        <v>42200.927083333336</v>
      </c>
      <c r="B7287" s="73">
        <f t="shared" si="1"/>
        <v>42200</v>
      </c>
      <c r="C7287" s="74">
        <f>IF(NewCustomer="Yes", IF(COUNTIF($I$2:$I$11,B7287)&gt;0,0,WEEKDAY(B7287,2)),IF(COUNTIF($I$2:$I$21,B7287)&gt;0,0,WEEKDAY(B7287,2)))</f>
        <v>3</v>
      </c>
      <c r="D7287" s="74">
        <f t="shared" si="2"/>
        <v>22</v>
      </c>
      <c r="E7287" s="12">
        <f>IFERROR(VLOOKUP(A7287,'IDAR Meter Data'!$A:$B,2,1),"")</f>
        <v>216</v>
      </c>
      <c r="F7287" s="75">
        <f>IF(CECCZ="CZ03",'Outside Temp'!B7287,IF(CECCZ="CZ04",'Outside Temp'!B7288,IF(CECCZ="CZ12",'Outside Temp'!B7289, IF(CECCZ="CZ13",'Outside Temp'!B7290))))</f>
        <v>61.68333333</v>
      </c>
      <c r="G7287" s="12">
        <f t="shared" si="3"/>
        <v>1</v>
      </c>
    </row>
    <row r="7288" ht="15.75" customHeight="1">
      <c r="A7288" s="13">
        <v>42200.9375</v>
      </c>
      <c r="B7288" s="73">
        <f t="shared" si="1"/>
        <v>42200</v>
      </c>
      <c r="C7288" s="74">
        <f>IF(NewCustomer="Yes", IF(COUNTIF($I$2:$I$11,B7288)&gt;0,0,WEEKDAY(B7288,2)),IF(COUNTIF($I$2:$I$21,B7288)&gt;0,0,WEEKDAY(B7288,2)))</f>
        <v>3</v>
      </c>
      <c r="D7288" s="74">
        <f t="shared" si="2"/>
        <v>22</v>
      </c>
      <c r="E7288" s="12">
        <f>IFERROR(VLOOKUP(A7288,'IDAR Meter Data'!$A:$B,2,1),"")</f>
        <v>214</v>
      </c>
      <c r="F7288" s="75">
        <f>IF(CECCZ="CZ03",'Outside Temp'!B7288,IF(CECCZ="CZ04",'Outside Temp'!B7289,IF(CECCZ="CZ12",'Outside Temp'!B7290, IF(CECCZ="CZ13",'Outside Temp'!B7291))))</f>
        <v>61.43333333</v>
      </c>
      <c r="G7288" s="12">
        <f t="shared" si="3"/>
        <v>1</v>
      </c>
    </row>
    <row r="7289" ht="15.75" customHeight="1">
      <c r="A7289" s="13">
        <v>42200.947916666664</v>
      </c>
      <c r="B7289" s="73">
        <f t="shared" si="1"/>
        <v>42200</v>
      </c>
      <c r="C7289" s="74">
        <f>IF(NewCustomer="Yes", IF(COUNTIF($I$2:$I$11,B7289)&gt;0,0,WEEKDAY(B7289,2)),IF(COUNTIF($I$2:$I$21,B7289)&gt;0,0,WEEKDAY(B7289,2)))</f>
        <v>3</v>
      </c>
      <c r="D7289" s="74">
        <f t="shared" si="2"/>
        <v>22</v>
      </c>
      <c r="E7289" s="12">
        <f>IFERROR(VLOOKUP(A7289,'IDAR Meter Data'!$A:$B,2,1),"")</f>
        <v>213</v>
      </c>
      <c r="F7289" s="75">
        <f>IF(CECCZ="CZ03",'Outside Temp'!B7289,IF(CECCZ="CZ04",'Outside Temp'!B7290,IF(CECCZ="CZ12",'Outside Temp'!B7291, IF(CECCZ="CZ13",'Outside Temp'!B7292))))</f>
        <v>61.18333333</v>
      </c>
      <c r="G7289" s="12">
        <f t="shared" si="3"/>
        <v>1</v>
      </c>
    </row>
    <row r="7290" ht="15.75" customHeight="1">
      <c r="A7290" s="13">
        <v>42200.958333333336</v>
      </c>
      <c r="B7290" s="73">
        <f t="shared" si="1"/>
        <v>42200</v>
      </c>
      <c r="C7290" s="74">
        <f>IF(NewCustomer="Yes", IF(COUNTIF($I$2:$I$11,B7290)&gt;0,0,WEEKDAY(B7290,2)),IF(COUNTIF($I$2:$I$21,B7290)&gt;0,0,WEEKDAY(B7290,2)))</f>
        <v>3</v>
      </c>
      <c r="D7290" s="74">
        <f t="shared" si="2"/>
        <v>23</v>
      </c>
      <c r="E7290" s="12">
        <f>IFERROR(VLOOKUP(A7290,'IDAR Meter Data'!$A:$B,2,1),"")</f>
        <v>216</v>
      </c>
      <c r="F7290" s="75">
        <f>IF(CECCZ="CZ03",'Outside Temp'!B7290,IF(CECCZ="CZ04",'Outside Temp'!B7291,IF(CECCZ="CZ12",'Outside Temp'!B7292, IF(CECCZ="CZ13",'Outside Temp'!B7293))))</f>
        <v>61</v>
      </c>
      <c r="G7290" s="12">
        <f t="shared" si="3"/>
        <v>1</v>
      </c>
    </row>
    <row r="7291" ht="15.75" customHeight="1">
      <c r="A7291" s="13">
        <v>42200.96875</v>
      </c>
      <c r="B7291" s="73">
        <f t="shared" si="1"/>
        <v>42200</v>
      </c>
      <c r="C7291" s="74">
        <f>IF(NewCustomer="Yes", IF(COUNTIF($I$2:$I$11,B7291)&gt;0,0,WEEKDAY(B7291,2)),IF(COUNTIF($I$2:$I$21,B7291)&gt;0,0,WEEKDAY(B7291,2)))</f>
        <v>3</v>
      </c>
      <c r="D7291" s="74">
        <f t="shared" si="2"/>
        <v>23</v>
      </c>
      <c r="E7291" s="12">
        <f>IFERROR(VLOOKUP(A7291,'IDAR Meter Data'!$A:$B,2,1),"")</f>
        <v>223</v>
      </c>
      <c r="F7291" s="75">
        <f>IF(CECCZ="CZ03",'Outside Temp'!B7291,IF(CECCZ="CZ04",'Outside Temp'!B7292,IF(CECCZ="CZ12",'Outside Temp'!B7293, IF(CECCZ="CZ13",'Outside Temp'!B7294))))</f>
        <v>61</v>
      </c>
      <c r="G7291" s="12">
        <f t="shared" si="3"/>
        <v>1</v>
      </c>
    </row>
    <row r="7292" ht="15.75" customHeight="1">
      <c r="A7292" s="13">
        <v>42200.979166666664</v>
      </c>
      <c r="B7292" s="73">
        <f t="shared" si="1"/>
        <v>42200</v>
      </c>
      <c r="C7292" s="74">
        <f>IF(NewCustomer="Yes", IF(COUNTIF($I$2:$I$11,B7292)&gt;0,0,WEEKDAY(B7292,2)),IF(COUNTIF($I$2:$I$21,B7292)&gt;0,0,WEEKDAY(B7292,2)))</f>
        <v>3</v>
      </c>
      <c r="D7292" s="74">
        <f t="shared" si="2"/>
        <v>23</v>
      </c>
      <c r="E7292" s="12">
        <f>IFERROR(VLOOKUP(A7292,'IDAR Meter Data'!$A:$B,2,1),"")</f>
        <v>199</v>
      </c>
      <c r="F7292" s="75">
        <f>IF(CECCZ="CZ03",'Outside Temp'!B7292,IF(CECCZ="CZ04",'Outside Temp'!B7293,IF(CECCZ="CZ12",'Outside Temp'!B7294, IF(CECCZ="CZ13",'Outside Temp'!B7295))))</f>
        <v>61</v>
      </c>
      <c r="G7292" s="12">
        <f t="shared" si="3"/>
        <v>1</v>
      </c>
    </row>
    <row r="7293" ht="15.75" customHeight="1">
      <c r="A7293" s="13">
        <v>42200.989583333336</v>
      </c>
      <c r="B7293" s="73">
        <f t="shared" si="1"/>
        <v>42200</v>
      </c>
      <c r="C7293" s="74">
        <f>IF(NewCustomer="Yes", IF(COUNTIF($I$2:$I$11,B7293)&gt;0,0,WEEKDAY(B7293,2)),IF(COUNTIF($I$2:$I$21,B7293)&gt;0,0,WEEKDAY(B7293,2)))</f>
        <v>3</v>
      </c>
      <c r="D7293" s="74">
        <f t="shared" si="2"/>
        <v>23</v>
      </c>
      <c r="E7293" s="12">
        <f>IFERROR(VLOOKUP(A7293,'IDAR Meter Data'!$A:$B,2,1),"")</f>
        <v>198</v>
      </c>
      <c r="F7293" s="75">
        <f>IF(CECCZ="CZ03",'Outside Temp'!B7293,IF(CECCZ="CZ04",'Outside Temp'!B7294,IF(CECCZ="CZ12",'Outside Temp'!B7295, IF(CECCZ="CZ13",'Outside Temp'!B7296))))</f>
        <v>61</v>
      </c>
      <c r="G7293" s="12">
        <f t="shared" si="3"/>
        <v>1</v>
      </c>
    </row>
    <row r="7294" ht="15.75" customHeight="1">
      <c r="A7294" s="13">
        <v>42201.0</v>
      </c>
      <c r="B7294" s="73">
        <f t="shared" si="1"/>
        <v>42201</v>
      </c>
      <c r="C7294" s="74">
        <f>IF(NewCustomer="Yes", IF(COUNTIF($I$2:$I$11,B7294)&gt;0,0,WEEKDAY(B7294,2)),IF(COUNTIF($I$2:$I$21,B7294)&gt;0,0,WEEKDAY(B7294,2)))</f>
        <v>4</v>
      </c>
      <c r="D7294" s="74">
        <f t="shared" si="2"/>
        <v>0</v>
      </c>
      <c r="E7294" s="12">
        <f>IFERROR(VLOOKUP(A7294,'IDAR Meter Data'!$A:$B,2,1),"")</f>
        <v>190</v>
      </c>
      <c r="F7294" s="75">
        <f>IF(CECCZ="CZ03",'Outside Temp'!B7294,IF(CECCZ="CZ04",'Outside Temp'!B7295,IF(CECCZ="CZ12",'Outside Temp'!B7296, IF(CECCZ="CZ13",'Outside Temp'!B7297))))</f>
        <v>61</v>
      </c>
      <c r="G7294" s="12">
        <f t="shared" si="3"/>
        <v>1</v>
      </c>
    </row>
    <row r="7295" ht="15.75" customHeight="1">
      <c r="A7295" s="13">
        <v>42201.010416666664</v>
      </c>
      <c r="B7295" s="73">
        <f t="shared" si="1"/>
        <v>42201</v>
      </c>
      <c r="C7295" s="74">
        <f>IF(NewCustomer="Yes", IF(COUNTIF($I$2:$I$11,B7295)&gt;0,0,WEEKDAY(B7295,2)),IF(COUNTIF($I$2:$I$21,B7295)&gt;0,0,WEEKDAY(B7295,2)))</f>
        <v>4</v>
      </c>
      <c r="D7295" s="74">
        <f t="shared" si="2"/>
        <v>0</v>
      </c>
      <c r="E7295" s="12">
        <f>IFERROR(VLOOKUP(A7295,'IDAR Meter Data'!$A:$B,2,1),"")</f>
        <v>194</v>
      </c>
      <c r="F7295" s="75">
        <f>IF(CECCZ="CZ03",'Outside Temp'!B7295,IF(CECCZ="CZ04",'Outside Temp'!B7296,IF(CECCZ="CZ12",'Outside Temp'!B7297, IF(CECCZ="CZ13",'Outside Temp'!B7298))))</f>
        <v>61</v>
      </c>
      <c r="G7295" s="12">
        <f t="shared" si="3"/>
        <v>1</v>
      </c>
    </row>
    <row r="7296" ht="15.75" customHeight="1">
      <c r="A7296" s="13">
        <v>42201.020833333336</v>
      </c>
      <c r="B7296" s="73">
        <f t="shared" si="1"/>
        <v>42201</v>
      </c>
      <c r="C7296" s="74">
        <f>IF(NewCustomer="Yes", IF(COUNTIF($I$2:$I$11,B7296)&gt;0,0,WEEKDAY(B7296,2)),IF(COUNTIF($I$2:$I$21,B7296)&gt;0,0,WEEKDAY(B7296,2)))</f>
        <v>4</v>
      </c>
      <c r="D7296" s="74">
        <f t="shared" si="2"/>
        <v>0</v>
      </c>
      <c r="E7296" s="12">
        <f>IFERROR(VLOOKUP(A7296,'IDAR Meter Data'!$A:$B,2,1),"")</f>
        <v>191</v>
      </c>
      <c r="F7296" s="75">
        <f>IF(CECCZ="CZ03",'Outside Temp'!B7296,IF(CECCZ="CZ04",'Outside Temp'!B7297,IF(CECCZ="CZ12",'Outside Temp'!B7298, IF(CECCZ="CZ13",'Outside Temp'!B7299))))</f>
        <v>61</v>
      </c>
      <c r="G7296" s="12">
        <f t="shared" si="3"/>
        <v>1</v>
      </c>
    </row>
    <row r="7297" ht="15.75" customHeight="1">
      <c r="A7297" s="13">
        <v>42201.03125</v>
      </c>
      <c r="B7297" s="73">
        <f t="shared" si="1"/>
        <v>42201</v>
      </c>
      <c r="C7297" s="74">
        <f>IF(NewCustomer="Yes", IF(COUNTIF($I$2:$I$11,B7297)&gt;0,0,WEEKDAY(B7297,2)),IF(COUNTIF($I$2:$I$21,B7297)&gt;0,0,WEEKDAY(B7297,2)))</f>
        <v>4</v>
      </c>
      <c r="D7297" s="74">
        <f t="shared" si="2"/>
        <v>0</v>
      </c>
      <c r="E7297" s="12">
        <f>IFERROR(VLOOKUP(A7297,'IDAR Meter Data'!$A:$B,2,1),"")</f>
        <v>200</v>
      </c>
      <c r="F7297" s="75">
        <f>IF(CECCZ="CZ03",'Outside Temp'!B7297,IF(CECCZ="CZ04",'Outside Temp'!B7298,IF(CECCZ="CZ12",'Outside Temp'!B7299, IF(CECCZ="CZ13",'Outside Temp'!B7300))))</f>
        <v>60.44</v>
      </c>
      <c r="G7297" s="12">
        <f t="shared" si="3"/>
        <v>1</v>
      </c>
    </row>
    <row r="7298" ht="15.75" customHeight="1">
      <c r="A7298" s="13">
        <v>42201.041666666664</v>
      </c>
      <c r="B7298" s="73">
        <f t="shared" si="1"/>
        <v>42201</v>
      </c>
      <c r="C7298" s="74">
        <f>IF(NewCustomer="Yes", IF(COUNTIF($I$2:$I$11,B7298)&gt;0,0,WEEKDAY(B7298,2)),IF(COUNTIF($I$2:$I$21,B7298)&gt;0,0,WEEKDAY(B7298,2)))</f>
        <v>4</v>
      </c>
      <c r="D7298" s="74">
        <f t="shared" si="2"/>
        <v>1</v>
      </c>
      <c r="E7298" s="12">
        <f>IFERROR(VLOOKUP(A7298,'IDAR Meter Data'!$A:$B,2,1),"")</f>
        <v>189</v>
      </c>
      <c r="F7298" s="75">
        <f>IF(CECCZ="CZ03",'Outside Temp'!B7298,IF(CECCZ="CZ04",'Outside Temp'!B7299,IF(CECCZ="CZ12",'Outside Temp'!B7300, IF(CECCZ="CZ13",'Outside Temp'!B7301))))</f>
        <v>60.36363636</v>
      </c>
      <c r="G7298" s="12">
        <f t="shared" si="3"/>
        <v>1</v>
      </c>
    </row>
    <row r="7299" ht="15.75" customHeight="1">
      <c r="A7299" s="13">
        <v>42201.052083333336</v>
      </c>
      <c r="B7299" s="73">
        <f t="shared" si="1"/>
        <v>42201</v>
      </c>
      <c r="C7299" s="74">
        <f>IF(NewCustomer="Yes", IF(COUNTIF($I$2:$I$11,B7299)&gt;0,0,WEEKDAY(B7299,2)),IF(COUNTIF($I$2:$I$21,B7299)&gt;0,0,WEEKDAY(B7299,2)))</f>
        <v>4</v>
      </c>
      <c r="D7299" s="74">
        <f t="shared" si="2"/>
        <v>1</v>
      </c>
      <c r="E7299" s="12">
        <f>IFERROR(VLOOKUP(A7299,'IDAR Meter Data'!$A:$B,2,1),"")</f>
        <v>178</v>
      </c>
      <c r="F7299" s="75">
        <f>IF(CECCZ="CZ03",'Outside Temp'!B7299,IF(CECCZ="CZ04",'Outside Temp'!B7300,IF(CECCZ="CZ12",'Outside Temp'!B7301, IF(CECCZ="CZ13",'Outside Temp'!B7302))))</f>
        <v>61</v>
      </c>
      <c r="G7299" s="12">
        <f t="shared" si="3"/>
        <v>1</v>
      </c>
    </row>
    <row r="7300" ht="15.75" customHeight="1">
      <c r="A7300" s="13">
        <v>42201.0625</v>
      </c>
      <c r="B7300" s="73">
        <f t="shared" si="1"/>
        <v>42201</v>
      </c>
      <c r="C7300" s="74">
        <f>IF(NewCustomer="Yes", IF(COUNTIF($I$2:$I$11,B7300)&gt;0,0,WEEKDAY(B7300,2)),IF(COUNTIF($I$2:$I$21,B7300)&gt;0,0,WEEKDAY(B7300,2)))</f>
        <v>4</v>
      </c>
      <c r="D7300" s="74">
        <f t="shared" si="2"/>
        <v>1</v>
      </c>
      <c r="E7300" s="12">
        <f>IFERROR(VLOOKUP(A7300,'IDAR Meter Data'!$A:$B,2,1),"")</f>
        <v>174</v>
      </c>
      <c r="F7300" s="75">
        <f>IF(CECCZ="CZ03",'Outside Temp'!B7300,IF(CECCZ="CZ04",'Outside Temp'!B7301,IF(CECCZ="CZ12",'Outside Temp'!B7302, IF(CECCZ="CZ13",'Outside Temp'!B7303))))</f>
        <v>61</v>
      </c>
      <c r="G7300" s="12">
        <f t="shared" si="3"/>
        <v>1</v>
      </c>
    </row>
    <row r="7301" ht="15.75" customHeight="1">
      <c r="A7301" s="13">
        <v>42201.072916666664</v>
      </c>
      <c r="B7301" s="73">
        <f t="shared" si="1"/>
        <v>42201</v>
      </c>
      <c r="C7301" s="74">
        <f>IF(NewCustomer="Yes", IF(COUNTIF($I$2:$I$11,B7301)&gt;0,0,WEEKDAY(B7301,2)),IF(COUNTIF($I$2:$I$21,B7301)&gt;0,0,WEEKDAY(B7301,2)))</f>
        <v>4</v>
      </c>
      <c r="D7301" s="74">
        <f t="shared" si="2"/>
        <v>1</v>
      </c>
      <c r="E7301" s="12">
        <f>IFERROR(VLOOKUP(A7301,'IDAR Meter Data'!$A:$B,2,1),"")</f>
        <v>187</v>
      </c>
      <c r="F7301" s="75">
        <f>IF(CECCZ="CZ03",'Outside Temp'!B7301,IF(CECCZ="CZ04",'Outside Temp'!B7302,IF(CECCZ="CZ12",'Outside Temp'!B7303, IF(CECCZ="CZ13",'Outside Temp'!B7304))))</f>
        <v>61</v>
      </c>
      <c r="G7301" s="12">
        <f t="shared" si="3"/>
        <v>1</v>
      </c>
    </row>
    <row r="7302" ht="15.75" customHeight="1">
      <c r="A7302" s="13">
        <v>42201.083333333336</v>
      </c>
      <c r="B7302" s="73">
        <f t="shared" si="1"/>
        <v>42201</v>
      </c>
      <c r="C7302" s="74">
        <f>IF(NewCustomer="Yes", IF(COUNTIF($I$2:$I$11,B7302)&gt;0,0,WEEKDAY(B7302,2)),IF(COUNTIF($I$2:$I$21,B7302)&gt;0,0,WEEKDAY(B7302,2)))</f>
        <v>4</v>
      </c>
      <c r="D7302" s="74">
        <f t="shared" si="2"/>
        <v>2</v>
      </c>
      <c r="E7302" s="12">
        <f>IFERROR(VLOOKUP(A7302,'IDAR Meter Data'!$A:$B,2,1),"")</f>
        <v>186</v>
      </c>
      <c r="F7302" s="75">
        <f>IF(CECCZ="CZ03",'Outside Temp'!B7302,IF(CECCZ="CZ04",'Outside Temp'!B7303,IF(CECCZ="CZ12",'Outside Temp'!B7304, IF(CECCZ="CZ13",'Outside Temp'!B7305))))</f>
        <v>61</v>
      </c>
      <c r="G7302" s="12">
        <f t="shared" si="3"/>
        <v>1</v>
      </c>
    </row>
    <row r="7303" ht="15.75" customHeight="1">
      <c r="A7303" s="13">
        <v>42201.09375</v>
      </c>
      <c r="B7303" s="73">
        <f t="shared" si="1"/>
        <v>42201</v>
      </c>
      <c r="C7303" s="74">
        <f>IF(NewCustomer="Yes", IF(COUNTIF($I$2:$I$11,B7303)&gt;0,0,WEEKDAY(B7303,2)),IF(COUNTIF($I$2:$I$21,B7303)&gt;0,0,WEEKDAY(B7303,2)))</f>
        <v>4</v>
      </c>
      <c r="D7303" s="74">
        <f t="shared" si="2"/>
        <v>2</v>
      </c>
      <c r="E7303" s="12">
        <f>IFERROR(VLOOKUP(A7303,'IDAR Meter Data'!$A:$B,2,1),"")</f>
        <v>170</v>
      </c>
      <c r="F7303" s="75">
        <f>IF(CECCZ="CZ03",'Outside Temp'!B7303,IF(CECCZ="CZ04",'Outside Temp'!B7304,IF(CECCZ="CZ12",'Outside Temp'!B7305, IF(CECCZ="CZ13",'Outside Temp'!B7306))))</f>
        <v>61</v>
      </c>
      <c r="G7303" s="12">
        <f t="shared" si="3"/>
        <v>1</v>
      </c>
    </row>
    <row r="7304" ht="15.75" customHeight="1">
      <c r="A7304" s="13">
        <v>42201.104166666664</v>
      </c>
      <c r="B7304" s="73">
        <f t="shared" si="1"/>
        <v>42201</v>
      </c>
      <c r="C7304" s="74">
        <f>IF(NewCustomer="Yes", IF(COUNTIF($I$2:$I$11,B7304)&gt;0,0,WEEKDAY(B7304,2)),IF(COUNTIF($I$2:$I$21,B7304)&gt;0,0,WEEKDAY(B7304,2)))</f>
        <v>4</v>
      </c>
      <c r="D7304" s="74">
        <f t="shared" si="2"/>
        <v>2</v>
      </c>
      <c r="E7304" s="12">
        <f>IFERROR(VLOOKUP(A7304,'IDAR Meter Data'!$A:$B,2,1),"")</f>
        <v>175</v>
      </c>
      <c r="F7304" s="75">
        <f>IF(CECCZ="CZ03",'Outside Temp'!B7304,IF(CECCZ="CZ04",'Outside Temp'!B7305,IF(CECCZ="CZ12",'Outside Temp'!B7306, IF(CECCZ="CZ13",'Outside Temp'!B7307))))</f>
        <v>61</v>
      </c>
      <c r="G7304" s="12">
        <f t="shared" si="3"/>
        <v>1</v>
      </c>
    </row>
    <row r="7305" ht="15.75" customHeight="1">
      <c r="A7305" s="13">
        <v>42201.114583333336</v>
      </c>
      <c r="B7305" s="73">
        <f t="shared" si="1"/>
        <v>42201</v>
      </c>
      <c r="C7305" s="74">
        <f>IF(NewCustomer="Yes", IF(COUNTIF($I$2:$I$11,B7305)&gt;0,0,WEEKDAY(B7305,2)),IF(COUNTIF($I$2:$I$21,B7305)&gt;0,0,WEEKDAY(B7305,2)))</f>
        <v>4</v>
      </c>
      <c r="D7305" s="74">
        <f t="shared" si="2"/>
        <v>2</v>
      </c>
      <c r="E7305" s="12">
        <f>IFERROR(VLOOKUP(A7305,'IDAR Meter Data'!$A:$B,2,1),"")</f>
        <v>173</v>
      </c>
      <c r="F7305" s="75">
        <f>IF(CECCZ="CZ03",'Outside Temp'!B7305,IF(CECCZ="CZ04",'Outside Temp'!B7306,IF(CECCZ="CZ12",'Outside Temp'!B7307, IF(CECCZ="CZ13",'Outside Temp'!B7308))))</f>
        <v>60.55</v>
      </c>
      <c r="G7305" s="12">
        <f t="shared" si="3"/>
        <v>1</v>
      </c>
    </row>
    <row r="7306" ht="15.75" customHeight="1">
      <c r="A7306" s="13">
        <v>42201.125</v>
      </c>
      <c r="B7306" s="73">
        <f t="shared" si="1"/>
        <v>42201</v>
      </c>
      <c r="C7306" s="74">
        <f>IF(NewCustomer="Yes", IF(COUNTIF($I$2:$I$11,B7306)&gt;0,0,WEEKDAY(B7306,2)),IF(COUNTIF($I$2:$I$21,B7306)&gt;0,0,WEEKDAY(B7306,2)))</f>
        <v>4</v>
      </c>
      <c r="D7306" s="74">
        <f t="shared" si="2"/>
        <v>3</v>
      </c>
      <c r="E7306" s="12">
        <f>IFERROR(VLOOKUP(A7306,'IDAR Meter Data'!$A:$B,2,1),"")</f>
        <v>179</v>
      </c>
      <c r="F7306" s="75">
        <f>IF(CECCZ="CZ03",'Outside Temp'!B7306,IF(CECCZ="CZ04",'Outside Temp'!B7307,IF(CECCZ="CZ12",'Outside Temp'!B7308, IF(CECCZ="CZ13",'Outside Temp'!B7309))))</f>
        <v>60.16</v>
      </c>
      <c r="G7306" s="12">
        <f t="shared" si="3"/>
        <v>1</v>
      </c>
    </row>
    <row r="7307" ht="15.75" customHeight="1">
      <c r="A7307" s="13">
        <v>42201.135416666664</v>
      </c>
      <c r="B7307" s="73">
        <f t="shared" si="1"/>
        <v>42201</v>
      </c>
      <c r="C7307" s="74">
        <f>IF(NewCustomer="Yes", IF(COUNTIF($I$2:$I$11,B7307)&gt;0,0,WEEKDAY(B7307,2)),IF(COUNTIF($I$2:$I$21,B7307)&gt;0,0,WEEKDAY(B7307,2)))</f>
        <v>4</v>
      </c>
      <c r="D7307" s="74">
        <f t="shared" si="2"/>
        <v>3</v>
      </c>
      <c r="E7307" s="12">
        <f>IFERROR(VLOOKUP(A7307,'IDAR Meter Data'!$A:$B,2,1),"")</f>
        <v>172</v>
      </c>
      <c r="F7307" s="75">
        <f>IF(CECCZ="CZ03",'Outside Temp'!B7307,IF(CECCZ="CZ04",'Outside Temp'!B7308,IF(CECCZ="CZ12",'Outside Temp'!B7309, IF(CECCZ="CZ13",'Outside Temp'!B7310))))</f>
        <v>60.76</v>
      </c>
      <c r="G7307" s="12">
        <f t="shared" si="3"/>
        <v>1</v>
      </c>
    </row>
    <row r="7308" ht="15.75" customHeight="1">
      <c r="A7308" s="13">
        <v>42201.145833333336</v>
      </c>
      <c r="B7308" s="73">
        <f t="shared" si="1"/>
        <v>42201</v>
      </c>
      <c r="C7308" s="74">
        <f>IF(NewCustomer="Yes", IF(COUNTIF($I$2:$I$11,B7308)&gt;0,0,WEEKDAY(B7308,2)),IF(COUNTIF($I$2:$I$21,B7308)&gt;0,0,WEEKDAY(B7308,2)))</f>
        <v>4</v>
      </c>
      <c r="D7308" s="74">
        <f t="shared" si="2"/>
        <v>3</v>
      </c>
      <c r="E7308" s="12">
        <f>IFERROR(VLOOKUP(A7308,'IDAR Meter Data'!$A:$B,2,1),"")</f>
        <v>168</v>
      </c>
      <c r="F7308" s="75">
        <f>IF(CECCZ="CZ03",'Outside Temp'!B7308,IF(CECCZ="CZ04",'Outside Temp'!B7309,IF(CECCZ="CZ12",'Outside Temp'!B7310, IF(CECCZ="CZ13",'Outside Temp'!B7311))))</f>
        <v>60.74285714</v>
      </c>
      <c r="G7308" s="12">
        <f t="shared" si="3"/>
        <v>1</v>
      </c>
    </row>
    <row r="7309" ht="15.75" customHeight="1">
      <c r="A7309" s="13">
        <v>42201.15625</v>
      </c>
      <c r="B7309" s="73">
        <f t="shared" si="1"/>
        <v>42201</v>
      </c>
      <c r="C7309" s="74">
        <f>IF(NewCustomer="Yes", IF(COUNTIF($I$2:$I$11,B7309)&gt;0,0,WEEKDAY(B7309,2)),IF(COUNTIF($I$2:$I$21,B7309)&gt;0,0,WEEKDAY(B7309,2)))</f>
        <v>4</v>
      </c>
      <c r="D7309" s="74">
        <f t="shared" si="2"/>
        <v>3</v>
      </c>
      <c r="E7309" s="12">
        <f>IFERROR(VLOOKUP(A7309,'IDAR Meter Data'!$A:$B,2,1),"")</f>
        <v>173</v>
      </c>
      <c r="F7309" s="75">
        <f>IF(CECCZ="CZ03",'Outside Temp'!B7309,IF(CECCZ="CZ04",'Outside Temp'!B7310,IF(CECCZ="CZ12",'Outside Temp'!B7311, IF(CECCZ="CZ13",'Outside Temp'!B7312))))</f>
        <v>60.31428571</v>
      </c>
      <c r="G7309" s="12">
        <f t="shared" si="3"/>
        <v>1</v>
      </c>
    </row>
    <row r="7310" ht="15.75" customHeight="1">
      <c r="A7310" s="13">
        <v>42201.166666666664</v>
      </c>
      <c r="B7310" s="73">
        <f t="shared" si="1"/>
        <v>42201</v>
      </c>
      <c r="C7310" s="74">
        <f>IF(NewCustomer="Yes", IF(COUNTIF($I$2:$I$11,B7310)&gt;0,0,WEEKDAY(B7310,2)),IF(COUNTIF($I$2:$I$21,B7310)&gt;0,0,WEEKDAY(B7310,2)))</f>
        <v>4</v>
      </c>
      <c r="D7310" s="74">
        <f t="shared" si="2"/>
        <v>4</v>
      </c>
      <c r="E7310" s="12">
        <f>IFERROR(VLOOKUP(A7310,'IDAR Meter Data'!$A:$B,2,1),"")</f>
        <v>181</v>
      </c>
      <c r="F7310" s="75">
        <f>IF(CECCZ="CZ03",'Outside Temp'!B7310,IF(CECCZ="CZ04",'Outside Temp'!B7311,IF(CECCZ="CZ12",'Outside Temp'!B7312, IF(CECCZ="CZ13",'Outside Temp'!B7313))))</f>
        <v>60</v>
      </c>
      <c r="G7310" s="12">
        <f t="shared" si="3"/>
        <v>1</v>
      </c>
    </row>
    <row r="7311" ht="15.75" customHeight="1">
      <c r="A7311" s="13">
        <v>42201.177083333336</v>
      </c>
      <c r="B7311" s="73">
        <f t="shared" si="1"/>
        <v>42201</v>
      </c>
      <c r="C7311" s="74">
        <f>IF(NewCustomer="Yes", IF(COUNTIF($I$2:$I$11,B7311)&gt;0,0,WEEKDAY(B7311,2)),IF(COUNTIF($I$2:$I$21,B7311)&gt;0,0,WEEKDAY(B7311,2)))</f>
        <v>4</v>
      </c>
      <c r="D7311" s="74">
        <f t="shared" si="2"/>
        <v>4</v>
      </c>
      <c r="E7311" s="12">
        <f>IFERROR(VLOOKUP(A7311,'IDAR Meter Data'!$A:$B,2,1),"")</f>
        <v>172</v>
      </c>
      <c r="F7311" s="75">
        <f>IF(CECCZ="CZ03",'Outside Temp'!B7311,IF(CECCZ="CZ04",'Outside Temp'!B7312,IF(CECCZ="CZ12",'Outside Temp'!B7313, IF(CECCZ="CZ13",'Outside Temp'!B7314))))</f>
        <v>60</v>
      </c>
      <c r="G7311" s="12">
        <f t="shared" si="3"/>
        <v>1</v>
      </c>
    </row>
    <row r="7312" ht="15.75" customHeight="1">
      <c r="A7312" s="13">
        <v>42201.1875</v>
      </c>
      <c r="B7312" s="73">
        <f t="shared" si="1"/>
        <v>42201</v>
      </c>
      <c r="C7312" s="74">
        <f>IF(NewCustomer="Yes", IF(COUNTIF($I$2:$I$11,B7312)&gt;0,0,WEEKDAY(B7312,2)),IF(COUNTIF($I$2:$I$21,B7312)&gt;0,0,WEEKDAY(B7312,2)))</f>
        <v>4</v>
      </c>
      <c r="D7312" s="74">
        <f t="shared" si="2"/>
        <v>4</v>
      </c>
      <c r="E7312" s="12">
        <f>IFERROR(VLOOKUP(A7312,'IDAR Meter Data'!$A:$B,2,1),"")</f>
        <v>167</v>
      </c>
      <c r="F7312" s="75">
        <f>IF(CECCZ="CZ03",'Outside Temp'!B7312,IF(CECCZ="CZ04",'Outside Temp'!B7313,IF(CECCZ="CZ12",'Outside Temp'!B7314, IF(CECCZ="CZ13",'Outside Temp'!B7315))))</f>
        <v>60</v>
      </c>
      <c r="G7312" s="12">
        <f t="shared" si="3"/>
        <v>1</v>
      </c>
    </row>
    <row r="7313" ht="15.75" customHeight="1">
      <c r="A7313" s="13">
        <v>42201.197916666664</v>
      </c>
      <c r="B7313" s="73">
        <f t="shared" si="1"/>
        <v>42201</v>
      </c>
      <c r="C7313" s="74">
        <f>IF(NewCustomer="Yes", IF(COUNTIF($I$2:$I$11,B7313)&gt;0,0,WEEKDAY(B7313,2)),IF(COUNTIF($I$2:$I$21,B7313)&gt;0,0,WEEKDAY(B7313,2)))</f>
        <v>4</v>
      </c>
      <c r="D7313" s="74">
        <f t="shared" si="2"/>
        <v>4</v>
      </c>
      <c r="E7313" s="12">
        <f>IFERROR(VLOOKUP(A7313,'IDAR Meter Data'!$A:$B,2,1),"")</f>
        <v>170</v>
      </c>
      <c r="F7313" s="75">
        <f>IF(CECCZ="CZ03",'Outside Temp'!B7313,IF(CECCZ="CZ04",'Outside Temp'!B7314,IF(CECCZ="CZ12",'Outside Temp'!B7315, IF(CECCZ="CZ13",'Outside Temp'!B7316))))</f>
        <v>60</v>
      </c>
      <c r="G7313" s="12">
        <f t="shared" si="3"/>
        <v>1</v>
      </c>
    </row>
    <row r="7314" ht="15.75" customHeight="1">
      <c r="A7314" s="13">
        <v>42201.208333333336</v>
      </c>
      <c r="B7314" s="73">
        <f t="shared" si="1"/>
        <v>42201</v>
      </c>
      <c r="C7314" s="74">
        <f>IF(NewCustomer="Yes", IF(COUNTIF($I$2:$I$11,B7314)&gt;0,0,WEEKDAY(B7314,2)),IF(COUNTIF($I$2:$I$21,B7314)&gt;0,0,WEEKDAY(B7314,2)))</f>
        <v>4</v>
      </c>
      <c r="D7314" s="74">
        <f t="shared" si="2"/>
        <v>5</v>
      </c>
      <c r="E7314" s="12">
        <f>IFERROR(VLOOKUP(A7314,'IDAR Meter Data'!$A:$B,2,1),"")</f>
        <v>165</v>
      </c>
      <c r="F7314" s="75">
        <f>IF(CECCZ="CZ03",'Outside Temp'!B7314,IF(CECCZ="CZ04",'Outside Temp'!B7315,IF(CECCZ="CZ12",'Outside Temp'!B7316, IF(CECCZ="CZ13",'Outside Temp'!B7317))))</f>
        <v>60</v>
      </c>
      <c r="G7314" s="12">
        <f t="shared" si="3"/>
        <v>1</v>
      </c>
    </row>
    <row r="7315" ht="15.75" customHeight="1">
      <c r="A7315" s="13">
        <v>42201.21875</v>
      </c>
      <c r="B7315" s="73">
        <f t="shared" si="1"/>
        <v>42201</v>
      </c>
      <c r="C7315" s="74">
        <f>IF(NewCustomer="Yes", IF(COUNTIF($I$2:$I$11,B7315)&gt;0,0,WEEKDAY(B7315,2)),IF(COUNTIF($I$2:$I$21,B7315)&gt;0,0,WEEKDAY(B7315,2)))</f>
        <v>4</v>
      </c>
      <c r="D7315" s="74">
        <f t="shared" si="2"/>
        <v>5</v>
      </c>
      <c r="E7315" s="12">
        <f>IFERROR(VLOOKUP(A7315,'IDAR Meter Data'!$A:$B,2,1),"")</f>
        <v>180</v>
      </c>
      <c r="F7315" s="75">
        <f>IF(CECCZ="CZ03",'Outside Temp'!B7315,IF(CECCZ="CZ04",'Outside Temp'!B7316,IF(CECCZ="CZ12",'Outside Temp'!B7317, IF(CECCZ="CZ13",'Outside Temp'!B7318))))</f>
        <v>60</v>
      </c>
      <c r="G7315" s="12">
        <f t="shared" si="3"/>
        <v>1</v>
      </c>
    </row>
    <row r="7316" ht="15.75" customHeight="1">
      <c r="A7316" s="13">
        <v>42201.229166666664</v>
      </c>
      <c r="B7316" s="73">
        <f t="shared" si="1"/>
        <v>42201</v>
      </c>
      <c r="C7316" s="74">
        <f>IF(NewCustomer="Yes", IF(COUNTIF($I$2:$I$11,B7316)&gt;0,0,WEEKDAY(B7316,2)),IF(COUNTIF($I$2:$I$21,B7316)&gt;0,0,WEEKDAY(B7316,2)))</f>
        <v>4</v>
      </c>
      <c r="D7316" s="74">
        <f t="shared" si="2"/>
        <v>5</v>
      </c>
      <c r="E7316" s="12">
        <f>IFERROR(VLOOKUP(A7316,'IDAR Meter Data'!$A:$B,2,1),"")</f>
        <v>165</v>
      </c>
      <c r="F7316" s="75">
        <f>IF(CECCZ="CZ03",'Outside Temp'!B7316,IF(CECCZ="CZ04",'Outside Temp'!B7317,IF(CECCZ="CZ12",'Outside Temp'!B7318, IF(CECCZ="CZ13",'Outside Temp'!B7319))))</f>
        <v>60</v>
      </c>
      <c r="G7316" s="12">
        <f t="shared" si="3"/>
        <v>1</v>
      </c>
    </row>
    <row r="7317" ht="15.75" customHeight="1">
      <c r="A7317" s="13">
        <v>42201.239583333336</v>
      </c>
      <c r="B7317" s="73">
        <f t="shared" si="1"/>
        <v>42201</v>
      </c>
      <c r="C7317" s="74">
        <f>IF(NewCustomer="Yes", IF(COUNTIF($I$2:$I$11,B7317)&gt;0,0,WEEKDAY(B7317,2)),IF(COUNTIF($I$2:$I$21,B7317)&gt;0,0,WEEKDAY(B7317,2)))</f>
        <v>4</v>
      </c>
      <c r="D7317" s="74">
        <f t="shared" si="2"/>
        <v>5</v>
      </c>
      <c r="E7317" s="12">
        <f>IFERROR(VLOOKUP(A7317,'IDAR Meter Data'!$A:$B,2,1),"")</f>
        <v>165</v>
      </c>
      <c r="F7317" s="75">
        <f>IF(CECCZ="CZ03",'Outside Temp'!B7317,IF(CECCZ="CZ04",'Outside Temp'!B7318,IF(CECCZ="CZ12",'Outside Temp'!B7319, IF(CECCZ="CZ13",'Outside Temp'!B7320))))</f>
        <v>60</v>
      </c>
      <c r="G7317" s="12">
        <f t="shared" si="3"/>
        <v>1</v>
      </c>
    </row>
    <row r="7318" ht="15.75" customHeight="1">
      <c r="A7318" s="13">
        <v>42201.25</v>
      </c>
      <c r="B7318" s="73">
        <f t="shared" si="1"/>
        <v>42201</v>
      </c>
      <c r="C7318" s="74">
        <f>IF(NewCustomer="Yes", IF(COUNTIF($I$2:$I$11,B7318)&gt;0,0,WEEKDAY(B7318,2)),IF(COUNTIF($I$2:$I$21,B7318)&gt;0,0,WEEKDAY(B7318,2)))</f>
        <v>4</v>
      </c>
      <c r="D7318" s="74">
        <f t="shared" si="2"/>
        <v>6</v>
      </c>
      <c r="E7318" s="12">
        <f>IFERROR(VLOOKUP(A7318,'IDAR Meter Data'!$A:$B,2,1),"")</f>
        <v>165</v>
      </c>
      <c r="F7318" s="75">
        <f>IF(CECCZ="CZ03",'Outside Temp'!B7318,IF(CECCZ="CZ04",'Outside Temp'!B7319,IF(CECCZ="CZ12",'Outside Temp'!B7320, IF(CECCZ="CZ13",'Outside Temp'!B7321))))</f>
        <v>60.13333333</v>
      </c>
      <c r="G7318" s="12">
        <f t="shared" si="3"/>
        <v>1</v>
      </c>
    </row>
    <row r="7319" ht="15.75" customHeight="1">
      <c r="A7319" s="13">
        <v>42201.260416666664</v>
      </c>
      <c r="B7319" s="73">
        <f t="shared" si="1"/>
        <v>42201</v>
      </c>
      <c r="C7319" s="74">
        <f>IF(NewCustomer="Yes", IF(COUNTIF($I$2:$I$11,B7319)&gt;0,0,WEEKDAY(B7319,2)),IF(COUNTIF($I$2:$I$21,B7319)&gt;0,0,WEEKDAY(B7319,2)))</f>
        <v>4</v>
      </c>
      <c r="D7319" s="74">
        <f t="shared" si="2"/>
        <v>6</v>
      </c>
      <c r="E7319" s="12">
        <f>IFERROR(VLOOKUP(A7319,'IDAR Meter Data'!$A:$B,2,1),"")</f>
        <v>180</v>
      </c>
      <c r="F7319" s="75">
        <f>IF(CECCZ="CZ03",'Outside Temp'!B7319,IF(CECCZ="CZ04",'Outside Temp'!B7320,IF(CECCZ="CZ12",'Outside Temp'!B7321, IF(CECCZ="CZ13",'Outside Temp'!B7322))))</f>
        <v>60.63333333</v>
      </c>
      <c r="G7319" s="12">
        <f t="shared" si="3"/>
        <v>1</v>
      </c>
    </row>
    <row r="7320" ht="15.75" customHeight="1">
      <c r="A7320" s="13">
        <v>42201.270833333336</v>
      </c>
      <c r="B7320" s="73">
        <f t="shared" si="1"/>
        <v>42201</v>
      </c>
      <c r="C7320" s="74">
        <f>IF(NewCustomer="Yes", IF(COUNTIF($I$2:$I$11,B7320)&gt;0,0,WEEKDAY(B7320,2)),IF(COUNTIF($I$2:$I$21,B7320)&gt;0,0,WEEKDAY(B7320,2)))</f>
        <v>4</v>
      </c>
      <c r="D7320" s="74">
        <f t="shared" si="2"/>
        <v>6</v>
      </c>
      <c r="E7320" s="12">
        <f>IFERROR(VLOOKUP(A7320,'IDAR Meter Data'!$A:$B,2,1),"")</f>
        <v>173</v>
      </c>
      <c r="F7320" s="75">
        <f>IF(CECCZ="CZ03",'Outside Temp'!B7320,IF(CECCZ="CZ04",'Outside Temp'!B7321,IF(CECCZ="CZ12",'Outside Temp'!B7322, IF(CECCZ="CZ13",'Outside Temp'!B7323))))</f>
        <v>61.13333333</v>
      </c>
      <c r="G7320" s="12">
        <f t="shared" si="3"/>
        <v>1</v>
      </c>
    </row>
    <row r="7321" ht="15.75" customHeight="1">
      <c r="A7321" s="13">
        <v>42201.28125</v>
      </c>
      <c r="B7321" s="73">
        <f t="shared" si="1"/>
        <v>42201</v>
      </c>
      <c r="C7321" s="74">
        <f>IF(NewCustomer="Yes", IF(COUNTIF($I$2:$I$11,B7321)&gt;0,0,WEEKDAY(B7321,2)),IF(COUNTIF($I$2:$I$21,B7321)&gt;0,0,WEEKDAY(B7321,2)))</f>
        <v>4</v>
      </c>
      <c r="D7321" s="74">
        <f t="shared" si="2"/>
        <v>6</v>
      </c>
      <c r="E7321" s="12">
        <f>IFERROR(VLOOKUP(A7321,'IDAR Meter Data'!$A:$B,2,1),"")</f>
        <v>169</v>
      </c>
      <c r="F7321" s="75">
        <f>IF(CECCZ="CZ03",'Outside Temp'!B7321,IF(CECCZ="CZ04",'Outside Temp'!B7322,IF(CECCZ="CZ12",'Outside Temp'!B7323, IF(CECCZ="CZ13",'Outside Temp'!B7324))))</f>
        <v>61.63333333</v>
      </c>
      <c r="G7321" s="12">
        <f t="shared" si="3"/>
        <v>1</v>
      </c>
    </row>
    <row r="7322" ht="15.75" customHeight="1">
      <c r="A7322" s="13">
        <v>42201.291666666664</v>
      </c>
      <c r="B7322" s="73">
        <f t="shared" si="1"/>
        <v>42201</v>
      </c>
      <c r="C7322" s="74">
        <f>IF(NewCustomer="Yes", IF(COUNTIF($I$2:$I$11,B7322)&gt;0,0,WEEKDAY(B7322,2)),IF(COUNTIF($I$2:$I$21,B7322)&gt;0,0,WEEKDAY(B7322,2)))</f>
        <v>4</v>
      </c>
      <c r="D7322" s="74">
        <f t="shared" si="2"/>
        <v>7</v>
      </c>
      <c r="E7322" s="12">
        <f>IFERROR(VLOOKUP(A7322,'IDAR Meter Data'!$A:$B,2,1),"")</f>
        <v>172</v>
      </c>
      <c r="F7322" s="75">
        <f>IF(CECCZ="CZ03",'Outside Temp'!B7322,IF(CECCZ="CZ04",'Outside Temp'!B7323,IF(CECCZ="CZ12",'Outside Temp'!B7324, IF(CECCZ="CZ13",'Outside Temp'!B7325))))</f>
        <v>62.13333333</v>
      </c>
      <c r="G7322" s="12">
        <f t="shared" si="3"/>
        <v>1</v>
      </c>
    </row>
    <row r="7323" ht="15.75" customHeight="1">
      <c r="A7323" s="13">
        <v>42201.302083333336</v>
      </c>
      <c r="B7323" s="73">
        <f t="shared" si="1"/>
        <v>42201</v>
      </c>
      <c r="C7323" s="74">
        <f>IF(NewCustomer="Yes", IF(COUNTIF($I$2:$I$11,B7323)&gt;0,0,WEEKDAY(B7323,2)),IF(COUNTIF($I$2:$I$21,B7323)&gt;0,0,WEEKDAY(B7323,2)))</f>
        <v>4</v>
      </c>
      <c r="D7323" s="74">
        <f t="shared" si="2"/>
        <v>7</v>
      </c>
      <c r="E7323" s="12">
        <f>IFERROR(VLOOKUP(A7323,'IDAR Meter Data'!$A:$B,2,1),"")</f>
        <v>174</v>
      </c>
      <c r="F7323" s="75">
        <f>IF(CECCZ="CZ03",'Outside Temp'!B7323,IF(CECCZ="CZ04",'Outside Temp'!B7324,IF(CECCZ="CZ12",'Outside Temp'!B7325, IF(CECCZ="CZ13",'Outside Temp'!B7326))))</f>
        <v>62.63333333</v>
      </c>
      <c r="G7323" s="12">
        <f t="shared" si="3"/>
        <v>1</v>
      </c>
    </row>
    <row r="7324" ht="15.75" customHeight="1">
      <c r="A7324" s="13">
        <v>42201.3125</v>
      </c>
      <c r="B7324" s="73">
        <f t="shared" si="1"/>
        <v>42201</v>
      </c>
      <c r="C7324" s="74">
        <f>IF(NewCustomer="Yes", IF(COUNTIF($I$2:$I$11,B7324)&gt;0,0,WEEKDAY(B7324,2)),IF(COUNTIF($I$2:$I$21,B7324)&gt;0,0,WEEKDAY(B7324,2)))</f>
        <v>4</v>
      </c>
      <c r="D7324" s="74">
        <f t="shared" si="2"/>
        <v>7</v>
      </c>
      <c r="E7324" s="12">
        <f>IFERROR(VLOOKUP(A7324,'IDAR Meter Data'!$A:$B,2,1),"")</f>
        <v>191</v>
      </c>
      <c r="F7324" s="75">
        <f>IF(CECCZ="CZ03",'Outside Temp'!B7324,IF(CECCZ="CZ04",'Outside Temp'!B7325,IF(CECCZ="CZ12",'Outside Temp'!B7326, IF(CECCZ="CZ13",'Outside Temp'!B7327))))</f>
        <v>63.13333333</v>
      </c>
      <c r="G7324" s="12">
        <f t="shared" si="3"/>
        <v>1</v>
      </c>
    </row>
    <row r="7325" ht="15.75" customHeight="1">
      <c r="A7325" s="13">
        <v>42201.322916666664</v>
      </c>
      <c r="B7325" s="73">
        <f t="shared" si="1"/>
        <v>42201</v>
      </c>
      <c r="C7325" s="74">
        <f>IF(NewCustomer="Yes", IF(COUNTIF($I$2:$I$11,B7325)&gt;0,0,WEEKDAY(B7325,2)),IF(COUNTIF($I$2:$I$21,B7325)&gt;0,0,WEEKDAY(B7325,2)))</f>
        <v>4</v>
      </c>
      <c r="D7325" s="74">
        <f t="shared" si="2"/>
        <v>7</v>
      </c>
      <c r="E7325" s="12">
        <f>IFERROR(VLOOKUP(A7325,'IDAR Meter Data'!$A:$B,2,1),"")</f>
        <v>170</v>
      </c>
      <c r="F7325" s="75">
        <f>IF(CECCZ="CZ03",'Outside Temp'!B7325,IF(CECCZ="CZ04",'Outside Temp'!B7326,IF(CECCZ="CZ12",'Outside Temp'!B7327, IF(CECCZ="CZ13",'Outside Temp'!B7328))))</f>
        <v>63.63333333</v>
      </c>
      <c r="G7325" s="12">
        <f t="shared" si="3"/>
        <v>1</v>
      </c>
    </row>
    <row r="7326" ht="15.75" customHeight="1">
      <c r="A7326" s="13">
        <v>42201.333333333336</v>
      </c>
      <c r="B7326" s="73">
        <f t="shared" si="1"/>
        <v>42201</v>
      </c>
      <c r="C7326" s="74">
        <f>IF(NewCustomer="Yes", IF(COUNTIF($I$2:$I$11,B7326)&gt;0,0,WEEKDAY(B7326,2)),IF(COUNTIF($I$2:$I$21,B7326)&gt;0,0,WEEKDAY(B7326,2)))</f>
        <v>4</v>
      </c>
      <c r="D7326" s="74">
        <f t="shared" si="2"/>
        <v>8</v>
      </c>
      <c r="E7326" s="12">
        <f>IFERROR(VLOOKUP(A7326,'IDAR Meter Data'!$A:$B,2,1),"")</f>
        <v>178</v>
      </c>
      <c r="F7326" s="75">
        <f>IF(CECCZ="CZ03",'Outside Temp'!B7326,IF(CECCZ="CZ04",'Outside Temp'!B7327,IF(CECCZ="CZ12",'Outside Temp'!B7328, IF(CECCZ="CZ13",'Outside Temp'!B7329))))</f>
        <v>64.14814815</v>
      </c>
      <c r="G7326" s="12">
        <f t="shared" si="3"/>
        <v>1</v>
      </c>
    </row>
    <row r="7327" ht="15.75" customHeight="1">
      <c r="A7327" s="13">
        <v>42201.34375</v>
      </c>
      <c r="B7327" s="73">
        <f t="shared" si="1"/>
        <v>42201</v>
      </c>
      <c r="C7327" s="74">
        <f>IF(NewCustomer="Yes", IF(COUNTIF($I$2:$I$11,B7327)&gt;0,0,WEEKDAY(B7327,2)),IF(COUNTIF($I$2:$I$21,B7327)&gt;0,0,WEEKDAY(B7327,2)))</f>
        <v>4</v>
      </c>
      <c r="D7327" s="74">
        <f t="shared" si="2"/>
        <v>8</v>
      </c>
      <c r="E7327" s="12">
        <f>IFERROR(VLOOKUP(A7327,'IDAR Meter Data'!$A:$B,2,1),"")</f>
        <v>188</v>
      </c>
      <c r="F7327" s="75">
        <f>IF(CECCZ="CZ03",'Outside Temp'!B7327,IF(CECCZ="CZ04",'Outside Temp'!B7328,IF(CECCZ="CZ12",'Outside Temp'!B7329, IF(CECCZ="CZ13",'Outside Temp'!B7330))))</f>
        <v>64.7037037</v>
      </c>
      <c r="G7327" s="12">
        <f t="shared" si="3"/>
        <v>1</v>
      </c>
    </row>
    <row r="7328" ht="15.75" customHeight="1">
      <c r="A7328" s="13">
        <v>42201.354166666664</v>
      </c>
      <c r="B7328" s="73">
        <f t="shared" si="1"/>
        <v>42201</v>
      </c>
      <c r="C7328" s="74">
        <f>IF(NewCustomer="Yes", IF(COUNTIF($I$2:$I$11,B7328)&gt;0,0,WEEKDAY(B7328,2)),IF(COUNTIF($I$2:$I$21,B7328)&gt;0,0,WEEKDAY(B7328,2)))</f>
        <v>4</v>
      </c>
      <c r="D7328" s="74">
        <f t="shared" si="2"/>
        <v>8</v>
      </c>
      <c r="E7328" s="12">
        <f>IFERROR(VLOOKUP(A7328,'IDAR Meter Data'!$A:$B,2,1),"")</f>
        <v>197</v>
      </c>
      <c r="F7328" s="75">
        <f>IF(CECCZ="CZ03",'Outside Temp'!B7328,IF(CECCZ="CZ04",'Outside Temp'!B7329,IF(CECCZ="CZ12",'Outside Temp'!B7330, IF(CECCZ="CZ13",'Outside Temp'!B7331))))</f>
        <v>65.25925926</v>
      </c>
      <c r="G7328" s="12">
        <f t="shared" si="3"/>
        <v>2</v>
      </c>
    </row>
    <row r="7329" ht="15.75" customHeight="1">
      <c r="A7329" s="13">
        <v>42201.364583333336</v>
      </c>
      <c r="B7329" s="73">
        <f t="shared" si="1"/>
        <v>42201</v>
      </c>
      <c r="C7329" s="74">
        <f>IF(NewCustomer="Yes", IF(COUNTIF($I$2:$I$11,B7329)&gt;0,0,WEEKDAY(B7329,2)),IF(COUNTIF($I$2:$I$21,B7329)&gt;0,0,WEEKDAY(B7329,2)))</f>
        <v>4</v>
      </c>
      <c r="D7329" s="74">
        <f t="shared" si="2"/>
        <v>8</v>
      </c>
      <c r="E7329" s="12">
        <f>IFERROR(VLOOKUP(A7329,'IDAR Meter Data'!$A:$B,2,1),"")</f>
        <v>198</v>
      </c>
      <c r="F7329" s="75">
        <f>IF(CECCZ="CZ03",'Outside Temp'!B7329,IF(CECCZ="CZ04",'Outside Temp'!B7330,IF(CECCZ="CZ12",'Outside Temp'!B7331, IF(CECCZ="CZ13",'Outside Temp'!B7332))))</f>
        <v>65.81481481</v>
      </c>
      <c r="G7329" s="12">
        <f t="shared" si="3"/>
        <v>2</v>
      </c>
    </row>
    <row r="7330" ht="15.75" customHeight="1">
      <c r="A7330" s="13">
        <v>42201.375</v>
      </c>
      <c r="B7330" s="73">
        <f t="shared" si="1"/>
        <v>42201</v>
      </c>
      <c r="C7330" s="74">
        <f>IF(NewCustomer="Yes", IF(COUNTIF($I$2:$I$11,B7330)&gt;0,0,WEEKDAY(B7330,2)),IF(COUNTIF($I$2:$I$21,B7330)&gt;0,0,WEEKDAY(B7330,2)))</f>
        <v>4</v>
      </c>
      <c r="D7330" s="74">
        <f t="shared" si="2"/>
        <v>9</v>
      </c>
      <c r="E7330" s="12">
        <f>IFERROR(VLOOKUP(A7330,'IDAR Meter Data'!$A:$B,2,1),"")</f>
        <v>196</v>
      </c>
      <c r="F7330" s="75">
        <f>IF(CECCZ="CZ03",'Outside Temp'!B7330,IF(CECCZ="CZ04",'Outside Temp'!B7331,IF(CECCZ="CZ12",'Outside Temp'!B7332, IF(CECCZ="CZ13",'Outside Temp'!B7333))))</f>
        <v>66.13333333</v>
      </c>
      <c r="G7330" s="12">
        <f t="shared" si="3"/>
        <v>2</v>
      </c>
    </row>
    <row r="7331" ht="15.75" customHeight="1">
      <c r="A7331" s="13">
        <v>42201.385416666664</v>
      </c>
      <c r="B7331" s="73">
        <f t="shared" si="1"/>
        <v>42201</v>
      </c>
      <c r="C7331" s="74">
        <f>IF(NewCustomer="Yes", IF(COUNTIF($I$2:$I$11,B7331)&gt;0,0,WEEKDAY(B7331,2)),IF(COUNTIF($I$2:$I$21,B7331)&gt;0,0,WEEKDAY(B7331,2)))</f>
        <v>4</v>
      </c>
      <c r="D7331" s="74">
        <f t="shared" si="2"/>
        <v>9</v>
      </c>
      <c r="E7331" s="12">
        <f>IFERROR(VLOOKUP(A7331,'IDAR Meter Data'!$A:$B,2,1),"")</f>
        <v>212</v>
      </c>
      <c r="F7331" s="75">
        <f>IF(CECCZ="CZ03",'Outside Temp'!B7331,IF(CECCZ="CZ04",'Outside Temp'!B7332,IF(CECCZ="CZ12",'Outside Temp'!B7333, IF(CECCZ="CZ13",'Outside Temp'!B7334))))</f>
        <v>66.63333333</v>
      </c>
      <c r="G7331" s="12">
        <f t="shared" si="3"/>
        <v>2</v>
      </c>
    </row>
    <row r="7332" ht="15.75" customHeight="1">
      <c r="A7332" s="13">
        <v>42201.395833333336</v>
      </c>
      <c r="B7332" s="73">
        <f t="shared" si="1"/>
        <v>42201</v>
      </c>
      <c r="C7332" s="74">
        <f>IF(NewCustomer="Yes", IF(COUNTIF($I$2:$I$11,B7332)&gt;0,0,WEEKDAY(B7332,2)),IF(COUNTIF($I$2:$I$21,B7332)&gt;0,0,WEEKDAY(B7332,2)))</f>
        <v>4</v>
      </c>
      <c r="D7332" s="74">
        <f t="shared" si="2"/>
        <v>9</v>
      </c>
      <c r="E7332" s="12">
        <f>IFERROR(VLOOKUP(A7332,'IDAR Meter Data'!$A:$B,2,1),"")</f>
        <v>205</v>
      </c>
      <c r="F7332" s="75">
        <f>IF(CECCZ="CZ03",'Outside Temp'!B7332,IF(CECCZ="CZ04",'Outside Temp'!B7333,IF(CECCZ="CZ12",'Outside Temp'!B7334, IF(CECCZ="CZ13",'Outside Temp'!B7335))))</f>
        <v>67.13333333</v>
      </c>
      <c r="G7332" s="12">
        <f t="shared" si="3"/>
        <v>2</v>
      </c>
    </row>
    <row r="7333" ht="15.75" customHeight="1">
      <c r="A7333" s="13">
        <v>42201.40625</v>
      </c>
      <c r="B7333" s="73">
        <f t="shared" si="1"/>
        <v>42201</v>
      </c>
      <c r="C7333" s="74">
        <f>IF(NewCustomer="Yes", IF(COUNTIF($I$2:$I$11,B7333)&gt;0,0,WEEKDAY(B7333,2)),IF(COUNTIF($I$2:$I$21,B7333)&gt;0,0,WEEKDAY(B7333,2)))</f>
        <v>4</v>
      </c>
      <c r="D7333" s="74">
        <f t="shared" si="2"/>
        <v>9</v>
      </c>
      <c r="E7333" s="12">
        <f>IFERROR(VLOOKUP(A7333,'IDAR Meter Data'!$A:$B,2,1),"")</f>
        <v>222</v>
      </c>
      <c r="F7333" s="75">
        <f>IF(CECCZ="CZ03",'Outside Temp'!B7333,IF(CECCZ="CZ04",'Outside Temp'!B7334,IF(CECCZ="CZ12",'Outside Temp'!B7335, IF(CECCZ="CZ13",'Outside Temp'!B7336))))</f>
        <v>67.63333333</v>
      </c>
      <c r="G7333" s="12">
        <f t="shared" si="3"/>
        <v>2</v>
      </c>
    </row>
    <row r="7334" ht="15.75" customHeight="1">
      <c r="A7334" s="13">
        <v>42201.416666666664</v>
      </c>
      <c r="B7334" s="73">
        <f t="shared" si="1"/>
        <v>42201</v>
      </c>
      <c r="C7334" s="74">
        <f>IF(NewCustomer="Yes", IF(COUNTIF($I$2:$I$11,B7334)&gt;0,0,WEEKDAY(B7334,2)),IF(COUNTIF($I$2:$I$21,B7334)&gt;0,0,WEEKDAY(B7334,2)))</f>
        <v>4</v>
      </c>
      <c r="D7334" s="74">
        <f t="shared" si="2"/>
        <v>10</v>
      </c>
      <c r="E7334" s="12">
        <f>IFERROR(VLOOKUP(A7334,'IDAR Meter Data'!$A:$B,2,1),"")</f>
        <v>214</v>
      </c>
      <c r="F7334" s="75">
        <f>IF(CECCZ="CZ03",'Outside Temp'!B7334,IF(CECCZ="CZ04",'Outside Temp'!B7335,IF(CECCZ="CZ12",'Outside Temp'!B7336, IF(CECCZ="CZ13",'Outside Temp'!B7337))))</f>
        <v>68.13333333</v>
      </c>
      <c r="G7334" s="12">
        <f t="shared" si="3"/>
        <v>2</v>
      </c>
    </row>
    <row r="7335" ht="15.75" customHeight="1">
      <c r="A7335" s="13">
        <v>42201.427083333336</v>
      </c>
      <c r="B7335" s="73">
        <f t="shared" si="1"/>
        <v>42201</v>
      </c>
      <c r="C7335" s="74">
        <f>IF(NewCustomer="Yes", IF(COUNTIF($I$2:$I$11,B7335)&gt;0,0,WEEKDAY(B7335,2)),IF(COUNTIF($I$2:$I$21,B7335)&gt;0,0,WEEKDAY(B7335,2)))</f>
        <v>4</v>
      </c>
      <c r="D7335" s="74">
        <f t="shared" si="2"/>
        <v>10</v>
      </c>
      <c r="E7335" s="12">
        <f>IFERROR(VLOOKUP(A7335,'IDAR Meter Data'!$A:$B,2,1),"")</f>
        <v>216</v>
      </c>
      <c r="F7335" s="75">
        <f>IF(CECCZ="CZ03",'Outside Temp'!B7335,IF(CECCZ="CZ04",'Outside Temp'!B7336,IF(CECCZ="CZ12",'Outside Temp'!B7337, IF(CECCZ="CZ13",'Outside Temp'!B7338))))</f>
        <v>68.63333333</v>
      </c>
      <c r="G7335" s="12">
        <f t="shared" si="3"/>
        <v>2</v>
      </c>
    </row>
    <row r="7336" ht="15.75" customHeight="1">
      <c r="A7336" s="13">
        <v>42201.4375</v>
      </c>
      <c r="B7336" s="73">
        <f t="shared" si="1"/>
        <v>42201</v>
      </c>
      <c r="C7336" s="74">
        <f>IF(NewCustomer="Yes", IF(COUNTIF($I$2:$I$11,B7336)&gt;0,0,WEEKDAY(B7336,2)),IF(COUNTIF($I$2:$I$21,B7336)&gt;0,0,WEEKDAY(B7336,2)))</f>
        <v>4</v>
      </c>
      <c r="D7336" s="74">
        <f t="shared" si="2"/>
        <v>10</v>
      </c>
      <c r="E7336" s="12">
        <f>IFERROR(VLOOKUP(A7336,'IDAR Meter Data'!$A:$B,2,1),"")</f>
        <v>222</v>
      </c>
      <c r="F7336" s="75">
        <f>IF(CECCZ="CZ03",'Outside Temp'!B7336,IF(CECCZ="CZ04",'Outside Temp'!B7337,IF(CECCZ="CZ12",'Outside Temp'!B7338, IF(CECCZ="CZ13",'Outside Temp'!B7339))))</f>
        <v>69.13333333</v>
      </c>
      <c r="G7336" s="12">
        <f t="shared" si="3"/>
        <v>2</v>
      </c>
    </row>
    <row r="7337" ht="15.75" customHeight="1">
      <c r="A7337" s="13">
        <v>42201.447916666664</v>
      </c>
      <c r="B7337" s="73">
        <f t="shared" si="1"/>
        <v>42201</v>
      </c>
      <c r="C7337" s="74">
        <f>IF(NewCustomer="Yes", IF(COUNTIF($I$2:$I$11,B7337)&gt;0,0,WEEKDAY(B7337,2)),IF(COUNTIF($I$2:$I$21,B7337)&gt;0,0,WEEKDAY(B7337,2)))</f>
        <v>4</v>
      </c>
      <c r="D7337" s="74">
        <f t="shared" si="2"/>
        <v>10</v>
      </c>
      <c r="E7337" s="12">
        <f>IFERROR(VLOOKUP(A7337,'IDAR Meter Data'!$A:$B,2,1),"")</f>
        <v>227</v>
      </c>
      <c r="F7337" s="75">
        <f>IF(CECCZ="CZ03",'Outside Temp'!B7337,IF(CECCZ="CZ04",'Outside Temp'!B7338,IF(CECCZ="CZ12",'Outside Temp'!B7339, IF(CECCZ="CZ13",'Outside Temp'!B7340))))</f>
        <v>69.63333333</v>
      </c>
      <c r="G7337" s="12">
        <f t="shared" si="3"/>
        <v>2</v>
      </c>
    </row>
    <row r="7338" ht="15.75" customHeight="1">
      <c r="A7338" s="13">
        <v>42201.458333333336</v>
      </c>
      <c r="B7338" s="73">
        <f t="shared" si="1"/>
        <v>42201</v>
      </c>
      <c r="C7338" s="74">
        <f>IF(NewCustomer="Yes", IF(COUNTIF($I$2:$I$11,B7338)&gt;0,0,WEEKDAY(B7338,2)),IF(COUNTIF($I$2:$I$21,B7338)&gt;0,0,WEEKDAY(B7338,2)))</f>
        <v>4</v>
      </c>
      <c r="D7338" s="74">
        <f t="shared" si="2"/>
        <v>11</v>
      </c>
      <c r="E7338" s="12">
        <f>IFERROR(VLOOKUP(A7338,'IDAR Meter Data'!$A:$B,2,1),"")</f>
        <v>245</v>
      </c>
      <c r="F7338" s="75">
        <f>IF(CECCZ="CZ03",'Outside Temp'!B7338,IF(CECCZ="CZ04",'Outside Temp'!B7339,IF(CECCZ="CZ12",'Outside Temp'!B7340, IF(CECCZ="CZ13",'Outside Temp'!B7341))))</f>
        <v>70.06666667</v>
      </c>
      <c r="G7338" s="12">
        <f t="shared" si="3"/>
        <v>3</v>
      </c>
    </row>
    <row r="7339" ht="15.75" customHeight="1">
      <c r="A7339" s="13">
        <v>42201.46875</v>
      </c>
      <c r="B7339" s="73">
        <f t="shared" si="1"/>
        <v>42201</v>
      </c>
      <c r="C7339" s="74">
        <f>IF(NewCustomer="Yes", IF(COUNTIF($I$2:$I$11,B7339)&gt;0,0,WEEKDAY(B7339,2)),IF(COUNTIF($I$2:$I$21,B7339)&gt;0,0,WEEKDAY(B7339,2)))</f>
        <v>4</v>
      </c>
      <c r="D7339" s="74">
        <f t="shared" si="2"/>
        <v>11</v>
      </c>
      <c r="E7339" s="12">
        <f>IFERROR(VLOOKUP(A7339,'IDAR Meter Data'!$A:$B,2,1),"")</f>
        <v>231</v>
      </c>
      <c r="F7339" s="75">
        <f>IF(CECCZ="CZ03",'Outside Temp'!B7339,IF(CECCZ="CZ04",'Outside Temp'!B7340,IF(CECCZ="CZ12",'Outside Temp'!B7341, IF(CECCZ="CZ13",'Outside Temp'!B7342))))</f>
        <v>70.31666667</v>
      </c>
      <c r="G7339" s="12">
        <f t="shared" si="3"/>
        <v>3</v>
      </c>
    </row>
    <row r="7340" ht="15.75" customHeight="1">
      <c r="A7340" s="13">
        <v>42201.479166666664</v>
      </c>
      <c r="B7340" s="73">
        <f t="shared" si="1"/>
        <v>42201</v>
      </c>
      <c r="C7340" s="74">
        <f>IF(NewCustomer="Yes", IF(COUNTIF($I$2:$I$11,B7340)&gt;0,0,WEEKDAY(B7340,2)),IF(COUNTIF($I$2:$I$21,B7340)&gt;0,0,WEEKDAY(B7340,2)))</f>
        <v>4</v>
      </c>
      <c r="D7340" s="74">
        <f t="shared" si="2"/>
        <v>11</v>
      </c>
      <c r="E7340" s="12">
        <f>IFERROR(VLOOKUP(A7340,'IDAR Meter Data'!$A:$B,2,1),"")</f>
        <v>245</v>
      </c>
      <c r="F7340" s="75">
        <f>IF(CECCZ="CZ03",'Outside Temp'!B7340,IF(CECCZ="CZ04",'Outside Temp'!B7341,IF(CECCZ="CZ12",'Outside Temp'!B7342, IF(CECCZ="CZ13",'Outside Temp'!B7343))))</f>
        <v>70.56666667</v>
      </c>
      <c r="G7340" s="12">
        <f t="shared" si="3"/>
        <v>3</v>
      </c>
    </row>
    <row r="7341" ht="15.75" customHeight="1">
      <c r="A7341" s="13">
        <v>42201.489583333336</v>
      </c>
      <c r="B7341" s="73">
        <f t="shared" si="1"/>
        <v>42201</v>
      </c>
      <c r="C7341" s="74">
        <f>IF(NewCustomer="Yes", IF(COUNTIF($I$2:$I$11,B7341)&gt;0,0,WEEKDAY(B7341,2)),IF(COUNTIF($I$2:$I$21,B7341)&gt;0,0,WEEKDAY(B7341,2)))</f>
        <v>4</v>
      </c>
      <c r="D7341" s="74">
        <f t="shared" si="2"/>
        <v>11</v>
      </c>
      <c r="E7341" s="12">
        <f>IFERROR(VLOOKUP(A7341,'IDAR Meter Data'!$A:$B,2,1),"")</f>
        <v>245</v>
      </c>
      <c r="F7341" s="75">
        <f>IF(CECCZ="CZ03",'Outside Temp'!B7341,IF(CECCZ="CZ04",'Outside Temp'!B7342,IF(CECCZ="CZ12",'Outside Temp'!B7343, IF(CECCZ="CZ13",'Outside Temp'!B7344))))</f>
        <v>70.81666667</v>
      </c>
      <c r="G7341" s="12">
        <f t="shared" si="3"/>
        <v>3</v>
      </c>
    </row>
    <row r="7342" ht="15.75" customHeight="1">
      <c r="A7342" s="13">
        <v>42201.5</v>
      </c>
      <c r="B7342" s="73">
        <f t="shared" si="1"/>
        <v>42201</v>
      </c>
      <c r="C7342" s="74">
        <f>IF(NewCustomer="Yes", IF(COUNTIF($I$2:$I$11,B7342)&gt;0,0,WEEKDAY(B7342,2)),IF(COUNTIF($I$2:$I$21,B7342)&gt;0,0,WEEKDAY(B7342,2)))</f>
        <v>4</v>
      </c>
      <c r="D7342" s="74">
        <f t="shared" si="2"/>
        <v>12</v>
      </c>
      <c r="E7342" s="12">
        <f>IFERROR(VLOOKUP(A7342,'IDAR Meter Data'!$A:$B,2,1),"")</f>
        <v>237</v>
      </c>
      <c r="F7342" s="75">
        <f>IF(CECCZ="CZ03",'Outside Temp'!B7342,IF(CECCZ="CZ04",'Outside Temp'!B7343,IF(CECCZ="CZ12",'Outside Temp'!B7344, IF(CECCZ="CZ13",'Outside Temp'!B7345))))</f>
        <v>71.06666667</v>
      </c>
      <c r="G7342" s="12">
        <f t="shared" si="3"/>
        <v>3</v>
      </c>
    </row>
    <row r="7343" ht="15.75" customHeight="1">
      <c r="A7343" s="13">
        <v>42201.510416666664</v>
      </c>
      <c r="B7343" s="73">
        <f t="shared" si="1"/>
        <v>42201</v>
      </c>
      <c r="C7343" s="74">
        <f>IF(NewCustomer="Yes", IF(COUNTIF($I$2:$I$11,B7343)&gt;0,0,WEEKDAY(B7343,2)),IF(COUNTIF($I$2:$I$21,B7343)&gt;0,0,WEEKDAY(B7343,2)))</f>
        <v>4</v>
      </c>
      <c r="D7343" s="74">
        <f t="shared" si="2"/>
        <v>12</v>
      </c>
      <c r="E7343" s="12">
        <f>IFERROR(VLOOKUP(A7343,'IDAR Meter Data'!$A:$B,2,1),"")</f>
        <v>247</v>
      </c>
      <c r="F7343" s="75">
        <f>IF(CECCZ="CZ03",'Outside Temp'!B7343,IF(CECCZ="CZ04",'Outside Temp'!B7344,IF(CECCZ="CZ12",'Outside Temp'!B7345, IF(CECCZ="CZ13",'Outside Temp'!B7346))))</f>
        <v>71.31666667</v>
      </c>
      <c r="G7343" s="12">
        <f t="shared" si="3"/>
        <v>3</v>
      </c>
    </row>
    <row r="7344" ht="15.75" customHeight="1">
      <c r="A7344" s="13">
        <v>42201.520833333336</v>
      </c>
      <c r="B7344" s="73">
        <f t="shared" si="1"/>
        <v>42201</v>
      </c>
      <c r="C7344" s="74">
        <f>IF(NewCustomer="Yes", IF(COUNTIF($I$2:$I$11,B7344)&gt;0,0,WEEKDAY(B7344,2)),IF(COUNTIF($I$2:$I$21,B7344)&gt;0,0,WEEKDAY(B7344,2)))</f>
        <v>4</v>
      </c>
      <c r="D7344" s="74">
        <f t="shared" si="2"/>
        <v>12</v>
      </c>
      <c r="E7344" s="12">
        <f>IFERROR(VLOOKUP(A7344,'IDAR Meter Data'!$A:$B,2,1),"")</f>
        <v>245</v>
      </c>
      <c r="F7344" s="75">
        <f>IF(CECCZ="CZ03",'Outside Temp'!B7344,IF(CECCZ="CZ04",'Outside Temp'!B7345,IF(CECCZ="CZ12",'Outside Temp'!B7346, IF(CECCZ="CZ13",'Outside Temp'!B7347))))</f>
        <v>71.56666667</v>
      </c>
      <c r="G7344" s="12">
        <f t="shared" si="3"/>
        <v>3</v>
      </c>
    </row>
    <row r="7345" ht="15.75" customHeight="1">
      <c r="A7345" s="13">
        <v>42201.53125</v>
      </c>
      <c r="B7345" s="73">
        <f t="shared" si="1"/>
        <v>42201</v>
      </c>
      <c r="C7345" s="74">
        <f>IF(NewCustomer="Yes", IF(COUNTIF($I$2:$I$11,B7345)&gt;0,0,WEEKDAY(B7345,2)),IF(COUNTIF($I$2:$I$21,B7345)&gt;0,0,WEEKDAY(B7345,2)))</f>
        <v>4</v>
      </c>
      <c r="D7345" s="74">
        <f t="shared" si="2"/>
        <v>12</v>
      </c>
      <c r="E7345" s="12">
        <f>IFERROR(VLOOKUP(A7345,'IDAR Meter Data'!$A:$B,2,1),"")</f>
        <v>254</v>
      </c>
      <c r="F7345" s="75">
        <f>IF(CECCZ="CZ03",'Outside Temp'!B7345,IF(CECCZ="CZ04",'Outside Temp'!B7346,IF(CECCZ="CZ12",'Outside Temp'!B7347, IF(CECCZ="CZ13",'Outside Temp'!B7348))))</f>
        <v>71.81666667</v>
      </c>
      <c r="G7345" s="12">
        <f t="shared" si="3"/>
        <v>3</v>
      </c>
    </row>
    <row r="7346" ht="15.75" customHeight="1">
      <c r="A7346" s="13">
        <v>42201.541666666664</v>
      </c>
      <c r="B7346" s="73">
        <f t="shared" si="1"/>
        <v>42201</v>
      </c>
      <c r="C7346" s="74">
        <f>IF(NewCustomer="Yes", IF(COUNTIF($I$2:$I$11,B7346)&gt;0,0,WEEKDAY(B7346,2)),IF(COUNTIF($I$2:$I$21,B7346)&gt;0,0,WEEKDAY(B7346,2)))</f>
        <v>4</v>
      </c>
      <c r="D7346" s="74">
        <f t="shared" si="2"/>
        <v>13</v>
      </c>
      <c r="E7346" s="12">
        <f>IFERROR(VLOOKUP(A7346,'IDAR Meter Data'!$A:$B,2,1),"")</f>
        <v>253</v>
      </c>
      <c r="F7346" s="75">
        <f>IF(CECCZ="CZ03",'Outside Temp'!B7346,IF(CECCZ="CZ04",'Outside Temp'!B7347,IF(CECCZ="CZ12",'Outside Temp'!B7348, IF(CECCZ="CZ13",'Outside Temp'!B7349))))</f>
        <v>72.2</v>
      </c>
      <c r="G7346" s="12">
        <f t="shared" si="3"/>
        <v>3</v>
      </c>
    </row>
    <row r="7347" ht="15.75" customHeight="1">
      <c r="A7347" s="13">
        <v>42201.552083333336</v>
      </c>
      <c r="B7347" s="73">
        <f t="shared" si="1"/>
        <v>42201</v>
      </c>
      <c r="C7347" s="74">
        <f>IF(NewCustomer="Yes", IF(COUNTIF($I$2:$I$11,B7347)&gt;0,0,WEEKDAY(B7347,2)),IF(COUNTIF($I$2:$I$21,B7347)&gt;0,0,WEEKDAY(B7347,2)))</f>
        <v>4</v>
      </c>
      <c r="D7347" s="74">
        <f t="shared" si="2"/>
        <v>13</v>
      </c>
      <c r="E7347" s="12">
        <f>IFERROR(VLOOKUP(A7347,'IDAR Meter Data'!$A:$B,2,1),"")</f>
        <v>267</v>
      </c>
      <c r="F7347" s="75">
        <f>IF(CECCZ="CZ03",'Outside Temp'!B7347,IF(CECCZ="CZ04",'Outside Temp'!B7348,IF(CECCZ="CZ12",'Outside Temp'!B7349, IF(CECCZ="CZ13",'Outside Temp'!B7350))))</f>
        <v>72.95</v>
      </c>
      <c r="G7347" s="12">
        <f t="shared" si="3"/>
        <v>3</v>
      </c>
    </row>
    <row r="7348" ht="15.75" customHeight="1">
      <c r="A7348" s="13">
        <v>42201.5625</v>
      </c>
      <c r="B7348" s="73">
        <f t="shared" si="1"/>
        <v>42201</v>
      </c>
      <c r="C7348" s="74">
        <f>IF(NewCustomer="Yes", IF(COUNTIF($I$2:$I$11,B7348)&gt;0,0,WEEKDAY(B7348,2)),IF(COUNTIF($I$2:$I$21,B7348)&gt;0,0,WEEKDAY(B7348,2)))</f>
        <v>4</v>
      </c>
      <c r="D7348" s="74">
        <f t="shared" si="2"/>
        <v>13</v>
      </c>
      <c r="E7348" s="12">
        <f>IFERROR(VLOOKUP(A7348,'IDAR Meter Data'!$A:$B,2,1),"")</f>
        <v>250</v>
      </c>
      <c r="F7348" s="75">
        <f>IF(CECCZ="CZ03",'Outside Temp'!B7348,IF(CECCZ="CZ04",'Outside Temp'!B7349,IF(CECCZ="CZ12",'Outside Temp'!B7350, IF(CECCZ="CZ13",'Outside Temp'!B7351))))</f>
        <v>73.7</v>
      </c>
      <c r="G7348" s="12">
        <f t="shared" si="3"/>
        <v>3</v>
      </c>
    </row>
    <row r="7349" ht="15.75" customHeight="1">
      <c r="A7349" s="13">
        <v>42201.572916666664</v>
      </c>
      <c r="B7349" s="73">
        <f t="shared" si="1"/>
        <v>42201</v>
      </c>
      <c r="C7349" s="74">
        <f>IF(NewCustomer="Yes", IF(COUNTIF($I$2:$I$11,B7349)&gt;0,0,WEEKDAY(B7349,2)),IF(COUNTIF($I$2:$I$21,B7349)&gt;0,0,WEEKDAY(B7349,2)))</f>
        <v>4</v>
      </c>
      <c r="D7349" s="74">
        <f t="shared" si="2"/>
        <v>13</v>
      </c>
      <c r="E7349" s="12">
        <f>IFERROR(VLOOKUP(A7349,'IDAR Meter Data'!$A:$B,2,1),"")</f>
        <v>266</v>
      </c>
      <c r="F7349" s="75">
        <f>IF(CECCZ="CZ03",'Outside Temp'!B7349,IF(CECCZ="CZ04",'Outside Temp'!B7350,IF(CECCZ="CZ12",'Outside Temp'!B7351, IF(CECCZ="CZ13",'Outside Temp'!B7352))))</f>
        <v>74.45</v>
      </c>
      <c r="G7349" s="12">
        <f t="shared" si="3"/>
        <v>3</v>
      </c>
    </row>
    <row r="7350" ht="15.75" customHeight="1">
      <c r="A7350" s="13">
        <v>42201.583333333336</v>
      </c>
      <c r="B7350" s="73">
        <f t="shared" si="1"/>
        <v>42201</v>
      </c>
      <c r="C7350" s="74">
        <f>IF(NewCustomer="Yes", IF(COUNTIF($I$2:$I$11,B7350)&gt;0,0,WEEKDAY(B7350,2)),IF(COUNTIF($I$2:$I$21,B7350)&gt;0,0,WEEKDAY(B7350,2)))</f>
        <v>4</v>
      </c>
      <c r="D7350" s="74">
        <f t="shared" si="2"/>
        <v>14</v>
      </c>
      <c r="E7350" s="12">
        <f>IFERROR(VLOOKUP(A7350,'IDAR Meter Data'!$A:$B,2,1),"")</f>
        <v>252</v>
      </c>
      <c r="F7350" s="75">
        <f>IF(CECCZ="CZ03",'Outside Temp'!B7350,IF(CECCZ="CZ04",'Outside Temp'!B7351,IF(CECCZ="CZ12",'Outside Temp'!B7352, IF(CECCZ="CZ13",'Outside Temp'!B7353))))</f>
        <v>75.06666667</v>
      </c>
      <c r="G7350" s="12">
        <f t="shared" si="3"/>
        <v>4</v>
      </c>
    </row>
    <row r="7351" ht="15.75" customHeight="1">
      <c r="A7351" s="13">
        <v>42201.59375</v>
      </c>
      <c r="B7351" s="73">
        <f t="shared" si="1"/>
        <v>42201</v>
      </c>
      <c r="C7351" s="74">
        <f>IF(NewCustomer="Yes", IF(COUNTIF($I$2:$I$11,B7351)&gt;0,0,WEEKDAY(B7351,2)),IF(COUNTIF($I$2:$I$21,B7351)&gt;0,0,WEEKDAY(B7351,2)))</f>
        <v>4</v>
      </c>
      <c r="D7351" s="74">
        <f t="shared" si="2"/>
        <v>14</v>
      </c>
      <c r="E7351" s="12">
        <f>IFERROR(VLOOKUP(A7351,'IDAR Meter Data'!$A:$B,2,1),"")</f>
        <v>282</v>
      </c>
      <c r="F7351" s="75">
        <f>IF(CECCZ="CZ03",'Outside Temp'!B7351,IF(CECCZ="CZ04",'Outside Temp'!B7352,IF(CECCZ="CZ12",'Outside Temp'!B7353, IF(CECCZ="CZ13",'Outside Temp'!B7354))))</f>
        <v>75.31666667</v>
      </c>
      <c r="G7351" s="12">
        <f t="shared" si="3"/>
        <v>4</v>
      </c>
    </row>
    <row r="7352" ht="15.75" customHeight="1">
      <c r="A7352" s="13">
        <v>42201.604166666664</v>
      </c>
      <c r="B7352" s="73">
        <f t="shared" si="1"/>
        <v>42201</v>
      </c>
      <c r="C7352" s="74">
        <f>IF(NewCustomer="Yes", IF(COUNTIF($I$2:$I$11,B7352)&gt;0,0,WEEKDAY(B7352,2)),IF(COUNTIF($I$2:$I$21,B7352)&gt;0,0,WEEKDAY(B7352,2)))</f>
        <v>4</v>
      </c>
      <c r="D7352" s="74">
        <f t="shared" si="2"/>
        <v>14</v>
      </c>
      <c r="E7352" s="12">
        <f>IFERROR(VLOOKUP(A7352,'IDAR Meter Data'!$A:$B,2,1),"")</f>
        <v>276</v>
      </c>
      <c r="F7352" s="75">
        <f>IF(CECCZ="CZ03",'Outside Temp'!B7352,IF(CECCZ="CZ04",'Outside Temp'!B7353,IF(CECCZ="CZ12",'Outside Temp'!B7354, IF(CECCZ="CZ13",'Outside Temp'!B7355))))</f>
        <v>75.56666667</v>
      </c>
      <c r="G7352" s="12">
        <f t="shared" si="3"/>
        <v>4</v>
      </c>
    </row>
    <row r="7353" ht="15.75" customHeight="1">
      <c r="A7353" s="13">
        <v>42201.614583333336</v>
      </c>
      <c r="B7353" s="73">
        <f t="shared" si="1"/>
        <v>42201</v>
      </c>
      <c r="C7353" s="74">
        <f>IF(NewCustomer="Yes", IF(COUNTIF($I$2:$I$11,B7353)&gt;0,0,WEEKDAY(B7353,2)),IF(COUNTIF($I$2:$I$21,B7353)&gt;0,0,WEEKDAY(B7353,2)))</f>
        <v>4</v>
      </c>
      <c r="D7353" s="74">
        <f t="shared" si="2"/>
        <v>14</v>
      </c>
      <c r="E7353" s="12">
        <f>IFERROR(VLOOKUP(A7353,'IDAR Meter Data'!$A:$B,2,1),"")</f>
        <v>262</v>
      </c>
      <c r="F7353" s="75">
        <f>IF(CECCZ="CZ03",'Outside Temp'!B7353,IF(CECCZ="CZ04",'Outside Temp'!B7354,IF(CECCZ="CZ12",'Outside Temp'!B7355, IF(CECCZ="CZ13",'Outside Temp'!B7356))))</f>
        <v>75.81666667</v>
      </c>
      <c r="G7353" s="12">
        <f t="shared" si="3"/>
        <v>4</v>
      </c>
    </row>
    <row r="7354" ht="15.75" customHeight="1">
      <c r="A7354" s="13">
        <v>42201.625</v>
      </c>
      <c r="B7354" s="73">
        <f t="shared" si="1"/>
        <v>42201</v>
      </c>
      <c r="C7354" s="74">
        <f>IF(NewCustomer="Yes", IF(COUNTIF($I$2:$I$11,B7354)&gt;0,0,WEEKDAY(B7354,2)),IF(COUNTIF($I$2:$I$21,B7354)&gt;0,0,WEEKDAY(B7354,2)))</f>
        <v>4</v>
      </c>
      <c r="D7354" s="74">
        <f t="shared" si="2"/>
        <v>15</v>
      </c>
      <c r="E7354" s="12">
        <f>IFERROR(VLOOKUP(A7354,'IDAR Meter Data'!$A:$B,2,1),"")</f>
        <v>273</v>
      </c>
      <c r="F7354" s="75">
        <f>IF(CECCZ="CZ03",'Outside Temp'!B7354,IF(CECCZ="CZ04",'Outside Temp'!B7355,IF(CECCZ="CZ12",'Outside Temp'!B7356, IF(CECCZ="CZ13",'Outside Temp'!B7357))))</f>
        <v>75.8</v>
      </c>
      <c r="G7354" s="12">
        <f t="shared" si="3"/>
        <v>4</v>
      </c>
    </row>
    <row r="7355" ht="15.75" customHeight="1">
      <c r="A7355" s="13">
        <v>42201.635416666664</v>
      </c>
      <c r="B7355" s="73">
        <f t="shared" si="1"/>
        <v>42201</v>
      </c>
      <c r="C7355" s="74">
        <f>IF(NewCustomer="Yes", IF(COUNTIF($I$2:$I$11,B7355)&gt;0,0,WEEKDAY(B7355,2)),IF(COUNTIF($I$2:$I$21,B7355)&gt;0,0,WEEKDAY(B7355,2)))</f>
        <v>4</v>
      </c>
      <c r="D7355" s="74">
        <f t="shared" si="2"/>
        <v>15</v>
      </c>
      <c r="E7355" s="12">
        <f>IFERROR(VLOOKUP(A7355,'IDAR Meter Data'!$A:$B,2,1),"")</f>
        <v>277</v>
      </c>
      <c r="F7355" s="75">
        <f>IF(CECCZ="CZ03",'Outside Temp'!B7355,IF(CECCZ="CZ04",'Outside Temp'!B7356,IF(CECCZ="CZ12",'Outside Temp'!B7357, IF(CECCZ="CZ13",'Outside Temp'!B7358))))</f>
        <v>75.05</v>
      </c>
      <c r="G7355" s="12">
        <f t="shared" si="3"/>
        <v>4</v>
      </c>
    </row>
    <row r="7356" ht="15.75" customHeight="1">
      <c r="A7356" s="13">
        <v>42201.645833333336</v>
      </c>
      <c r="B7356" s="73">
        <f t="shared" si="1"/>
        <v>42201</v>
      </c>
      <c r="C7356" s="74">
        <f>IF(NewCustomer="Yes", IF(COUNTIF($I$2:$I$11,B7356)&gt;0,0,WEEKDAY(B7356,2)),IF(COUNTIF($I$2:$I$21,B7356)&gt;0,0,WEEKDAY(B7356,2)))</f>
        <v>4</v>
      </c>
      <c r="D7356" s="74">
        <f t="shared" si="2"/>
        <v>15</v>
      </c>
      <c r="E7356" s="12">
        <f>IFERROR(VLOOKUP(A7356,'IDAR Meter Data'!$A:$B,2,1),"")</f>
        <v>278</v>
      </c>
      <c r="F7356" s="75">
        <f>IF(CECCZ="CZ03",'Outside Temp'!B7356,IF(CECCZ="CZ04",'Outside Temp'!B7357,IF(CECCZ="CZ12",'Outside Temp'!B7358, IF(CECCZ="CZ13",'Outside Temp'!B7359))))</f>
        <v>74.3</v>
      </c>
      <c r="G7356" s="12">
        <f t="shared" si="3"/>
        <v>3</v>
      </c>
    </row>
    <row r="7357" ht="15.75" customHeight="1">
      <c r="A7357" s="13">
        <v>42201.65625</v>
      </c>
      <c r="B7357" s="73">
        <f t="shared" si="1"/>
        <v>42201</v>
      </c>
      <c r="C7357" s="74">
        <f>IF(NewCustomer="Yes", IF(COUNTIF($I$2:$I$11,B7357)&gt;0,0,WEEKDAY(B7357,2)),IF(COUNTIF($I$2:$I$21,B7357)&gt;0,0,WEEKDAY(B7357,2)))</f>
        <v>4</v>
      </c>
      <c r="D7357" s="74">
        <f t="shared" si="2"/>
        <v>15</v>
      </c>
      <c r="E7357" s="12">
        <f>IFERROR(VLOOKUP(A7357,'IDAR Meter Data'!$A:$B,2,1),"")</f>
        <v>280</v>
      </c>
      <c r="F7357" s="75">
        <f>IF(CECCZ="CZ03",'Outside Temp'!B7357,IF(CECCZ="CZ04",'Outside Temp'!B7358,IF(CECCZ="CZ12",'Outside Temp'!B7359, IF(CECCZ="CZ13",'Outside Temp'!B7360))))</f>
        <v>73.55</v>
      </c>
      <c r="G7357" s="12">
        <f t="shared" si="3"/>
        <v>3</v>
      </c>
    </row>
    <row r="7358" ht="15.75" customHeight="1">
      <c r="A7358" s="13">
        <v>42201.666666666664</v>
      </c>
      <c r="B7358" s="73">
        <f t="shared" si="1"/>
        <v>42201</v>
      </c>
      <c r="C7358" s="74">
        <f>IF(NewCustomer="Yes", IF(COUNTIF($I$2:$I$11,B7358)&gt;0,0,WEEKDAY(B7358,2)),IF(COUNTIF($I$2:$I$21,B7358)&gt;0,0,WEEKDAY(B7358,2)))</f>
        <v>4</v>
      </c>
      <c r="D7358" s="74">
        <f t="shared" si="2"/>
        <v>16</v>
      </c>
      <c r="E7358" s="12">
        <f>IFERROR(VLOOKUP(A7358,'IDAR Meter Data'!$A:$B,2,1),"")</f>
        <v>272</v>
      </c>
      <c r="F7358" s="75">
        <f>IF(CECCZ="CZ03",'Outside Temp'!B7358,IF(CECCZ="CZ04",'Outside Temp'!B7359,IF(CECCZ="CZ12",'Outside Temp'!B7360, IF(CECCZ="CZ13",'Outside Temp'!B7361))))</f>
        <v>72.93333333</v>
      </c>
      <c r="G7358" s="12">
        <f t="shared" si="3"/>
        <v>3</v>
      </c>
    </row>
    <row r="7359" ht="15.75" customHeight="1">
      <c r="A7359" s="13">
        <v>42201.677083333336</v>
      </c>
      <c r="B7359" s="73">
        <f t="shared" si="1"/>
        <v>42201</v>
      </c>
      <c r="C7359" s="74">
        <f>IF(NewCustomer="Yes", IF(COUNTIF($I$2:$I$11,B7359)&gt;0,0,WEEKDAY(B7359,2)),IF(COUNTIF($I$2:$I$21,B7359)&gt;0,0,WEEKDAY(B7359,2)))</f>
        <v>4</v>
      </c>
      <c r="D7359" s="74">
        <f t="shared" si="2"/>
        <v>16</v>
      </c>
      <c r="E7359" s="12">
        <f>IFERROR(VLOOKUP(A7359,'IDAR Meter Data'!$A:$B,2,1),"")</f>
        <v>275</v>
      </c>
      <c r="F7359" s="75">
        <f>IF(CECCZ="CZ03",'Outside Temp'!B7359,IF(CECCZ="CZ04",'Outside Temp'!B7360,IF(CECCZ="CZ12",'Outside Temp'!B7361, IF(CECCZ="CZ13",'Outside Temp'!B7362))))</f>
        <v>72.68333333</v>
      </c>
      <c r="G7359" s="12">
        <f t="shared" si="3"/>
        <v>3</v>
      </c>
    </row>
    <row r="7360" ht="15.75" customHeight="1">
      <c r="A7360" s="13">
        <v>42201.6875</v>
      </c>
      <c r="B7360" s="73">
        <f t="shared" si="1"/>
        <v>42201</v>
      </c>
      <c r="C7360" s="74">
        <f>IF(NewCustomer="Yes", IF(COUNTIF($I$2:$I$11,B7360)&gt;0,0,WEEKDAY(B7360,2)),IF(COUNTIF($I$2:$I$21,B7360)&gt;0,0,WEEKDAY(B7360,2)))</f>
        <v>4</v>
      </c>
      <c r="D7360" s="74">
        <f t="shared" si="2"/>
        <v>16</v>
      </c>
      <c r="E7360" s="12">
        <f>IFERROR(VLOOKUP(A7360,'IDAR Meter Data'!$A:$B,2,1),"")</f>
        <v>269</v>
      </c>
      <c r="F7360" s="75">
        <f>IF(CECCZ="CZ03",'Outside Temp'!B7360,IF(CECCZ="CZ04",'Outside Temp'!B7361,IF(CECCZ="CZ12",'Outside Temp'!B7362, IF(CECCZ="CZ13",'Outside Temp'!B7363))))</f>
        <v>72.43333333</v>
      </c>
      <c r="G7360" s="12">
        <f t="shared" si="3"/>
        <v>3</v>
      </c>
    </row>
    <row r="7361" ht="15.75" customHeight="1">
      <c r="A7361" s="13">
        <v>42201.697916666664</v>
      </c>
      <c r="B7361" s="73">
        <f t="shared" si="1"/>
        <v>42201</v>
      </c>
      <c r="C7361" s="74">
        <f>IF(NewCustomer="Yes", IF(COUNTIF($I$2:$I$11,B7361)&gt;0,0,WEEKDAY(B7361,2)),IF(COUNTIF($I$2:$I$21,B7361)&gt;0,0,WEEKDAY(B7361,2)))</f>
        <v>4</v>
      </c>
      <c r="D7361" s="74">
        <f t="shared" si="2"/>
        <v>16</v>
      </c>
      <c r="E7361" s="12">
        <f>IFERROR(VLOOKUP(A7361,'IDAR Meter Data'!$A:$B,2,1),"")</f>
        <v>258</v>
      </c>
      <c r="F7361" s="75">
        <f>IF(CECCZ="CZ03",'Outside Temp'!B7361,IF(CECCZ="CZ04",'Outside Temp'!B7362,IF(CECCZ="CZ12",'Outside Temp'!B7363, IF(CECCZ="CZ13",'Outside Temp'!B7364))))</f>
        <v>72.18333333</v>
      </c>
      <c r="G7361" s="12">
        <f t="shared" si="3"/>
        <v>3</v>
      </c>
    </row>
    <row r="7362" ht="15.75" customHeight="1">
      <c r="A7362" s="13">
        <v>42201.708333333336</v>
      </c>
      <c r="B7362" s="73">
        <f t="shared" si="1"/>
        <v>42201</v>
      </c>
      <c r="C7362" s="74">
        <f>IF(NewCustomer="Yes", IF(COUNTIF($I$2:$I$11,B7362)&gt;0,0,WEEKDAY(B7362,2)),IF(COUNTIF($I$2:$I$21,B7362)&gt;0,0,WEEKDAY(B7362,2)))</f>
        <v>4</v>
      </c>
      <c r="D7362" s="74">
        <f t="shared" si="2"/>
        <v>17</v>
      </c>
      <c r="E7362" s="12">
        <f>IFERROR(VLOOKUP(A7362,'IDAR Meter Data'!$A:$B,2,1),"")</f>
        <v>279</v>
      </c>
      <c r="F7362" s="75">
        <f>IF(CECCZ="CZ03",'Outside Temp'!B7362,IF(CECCZ="CZ04",'Outside Temp'!B7363,IF(CECCZ="CZ12",'Outside Temp'!B7364, IF(CECCZ="CZ13",'Outside Temp'!B7365))))</f>
        <v>71.66666667</v>
      </c>
      <c r="G7362" s="12">
        <f t="shared" si="3"/>
        <v>3</v>
      </c>
    </row>
    <row r="7363" ht="15.75" customHeight="1">
      <c r="A7363" s="13">
        <v>42201.71875</v>
      </c>
      <c r="B7363" s="73">
        <f t="shared" si="1"/>
        <v>42201</v>
      </c>
      <c r="C7363" s="74">
        <f>IF(NewCustomer="Yes", IF(COUNTIF($I$2:$I$11,B7363)&gt;0,0,WEEKDAY(B7363,2)),IF(COUNTIF($I$2:$I$21,B7363)&gt;0,0,WEEKDAY(B7363,2)))</f>
        <v>4</v>
      </c>
      <c r="D7363" s="74">
        <f t="shared" si="2"/>
        <v>17</v>
      </c>
      <c r="E7363" s="12">
        <f>IFERROR(VLOOKUP(A7363,'IDAR Meter Data'!$A:$B,2,1),"")</f>
        <v>275</v>
      </c>
      <c r="F7363" s="75">
        <f>IF(CECCZ="CZ03",'Outside Temp'!B7363,IF(CECCZ="CZ04",'Outside Temp'!B7364,IF(CECCZ="CZ12",'Outside Temp'!B7365, IF(CECCZ="CZ13",'Outside Temp'!B7366))))</f>
        <v>70.41666667</v>
      </c>
      <c r="G7363" s="12">
        <f t="shared" si="3"/>
        <v>3</v>
      </c>
    </row>
    <row r="7364" ht="15.75" customHeight="1">
      <c r="A7364" s="13">
        <v>42201.729166666664</v>
      </c>
      <c r="B7364" s="73">
        <f t="shared" si="1"/>
        <v>42201</v>
      </c>
      <c r="C7364" s="74">
        <f>IF(NewCustomer="Yes", IF(COUNTIF($I$2:$I$11,B7364)&gt;0,0,WEEKDAY(B7364,2)),IF(COUNTIF($I$2:$I$21,B7364)&gt;0,0,WEEKDAY(B7364,2)))</f>
        <v>4</v>
      </c>
      <c r="D7364" s="74">
        <f t="shared" si="2"/>
        <v>17</v>
      </c>
      <c r="E7364" s="12">
        <f>IFERROR(VLOOKUP(A7364,'IDAR Meter Data'!$A:$B,2,1),"")</f>
        <v>261</v>
      </c>
      <c r="F7364" s="75">
        <f>IF(CECCZ="CZ03",'Outside Temp'!B7364,IF(CECCZ="CZ04",'Outside Temp'!B7365,IF(CECCZ="CZ12",'Outside Temp'!B7366, IF(CECCZ="CZ13",'Outside Temp'!B7367))))</f>
        <v>69.16666667</v>
      </c>
      <c r="G7364" s="12">
        <f t="shared" si="3"/>
        <v>2</v>
      </c>
    </row>
    <row r="7365" ht="15.75" customHeight="1">
      <c r="A7365" s="13">
        <v>42201.739583333336</v>
      </c>
      <c r="B7365" s="73">
        <f t="shared" si="1"/>
        <v>42201</v>
      </c>
      <c r="C7365" s="74">
        <f>IF(NewCustomer="Yes", IF(COUNTIF($I$2:$I$11,B7365)&gt;0,0,WEEKDAY(B7365,2)),IF(COUNTIF($I$2:$I$21,B7365)&gt;0,0,WEEKDAY(B7365,2)))</f>
        <v>4</v>
      </c>
      <c r="D7365" s="74">
        <f t="shared" si="2"/>
        <v>17</v>
      </c>
      <c r="E7365" s="12">
        <f>IFERROR(VLOOKUP(A7365,'IDAR Meter Data'!$A:$B,2,1),"")</f>
        <v>273</v>
      </c>
      <c r="F7365" s="75">
        <f>IF(CECCZ="CZ03",'Outside Temp'!B7365,IF(CECCZ="CZ04",'Outside Temp'!B7366,IF(CECCZ="CZ12",'Outside Temp'!B7367, IF(CECCZ="CZ13",'Outside Temp'!B7368))))</f>
        <v>67.91666667</v>
      </c>
      <c r="G7365" s="12">
        <f t="shared" si="3"/>
        <v>2</v>
      </c>
    </row>
    <row r="7366" ht="15.75" customHeight="1">
      <c r="A7366" s="13">
        <v>42201.75</v>
      </c>
      <c r="B7366" s="73">
        <f t="shared" si="1"/>
        <v>42201</v>
      </c>
      <c r="C7366" s="74">
        <f>IF(NewCustomer="Yes", IF(COUNTIF($I$2:$I$11,B7366)&gt;0,0,WEEKDAY(B7366,2)),IF(COUNTIF($I$2:$I$21,B7366)&gt;0,0,WEEKDAY(B7366,2)))</f>
        <v>4</v>
      </c>
      <c r="D7366" s="74">
        <f t="shared" si="2"/>
        <v>18</v>
      </c>
      <c r="E7366" s="12">
        <f>IFERROR(VLOOKUP(A7366,'IDAR Meter Data'!$A:$B,2,1),"")</f>
        <v>263</v>
      </c>
      <c r="F7366" s="75">
        <f>IF(CECCZ="CZ03",'Outside Temp'!B7366,IF(CECCZ="CZ04",'Outside Temp'!B7367,IF(CECCZ="CZ12",'Outside Temp'!B7368, IF(CECCZ="CZ13",'Outside Temp'!B7369))))</f>
        <v>66.8</v>
      </c>
      <c r="G7366" s="12">
        <f t="shared" si="3"/>
        <v>2</v>
      </c>
    </row>
    <row r="7367" ht="15.75" customHeight="1">
      <c r="A7367" s="13">
        <v>42201.760416666664</v>
      </c>
      <c r="B7367" s="73">
        <f t="shared" si="1"/>
        <v>42201</v>
      </c>
      <c r="C7367" s="74">
        <f>IF(NewCustomer="Yes", IF(COUNTIF($I$2:$I$11,B7367)&gt;0,0,WEEKDAY(B7367,2)),IF(COUNTIF($I$2:$I$21,B7367)&gt;0,0,WEEKDAY(B7367,2)))</f>
        <v>4</v>
      </c>
      <c r="D7367" s="74">
        <f t="shared" si="2"/>
        <v>18</v>
      </c>
      <c r="E7367" s="12">
        <f>IFERROR(VLOOKUP(A7367,'IDAR Meter Data'!$A:$B,2,1),"")</f>
        <v>264</v>
      </c>
      <c r="F7367" s="75">
        <f>IF(CECCZ="CZ03",'Outside Temp'!B7367,IF(CECCZ="CZ04",'Outside Temp'!B7368,IF(CECCZ="CZ12",'Outside Temp'!B7369, IF(CECCZ="CZ13",'Outside Temp'!B7370))))</f>
        <v>66.05</v>
      </c>
      <c r="G7367" s="12">
        <f t="shared" si="3"/>
        <v>2</v>
      </c>
    </row>
    <row r="7368" ht="15.75" customHeight="1">
      <c r="A7368" s="13">
        <v>42201.770833333336</v>
      </c>
      <c r="B7368" s="73">
        <f t="shared" si="1"/>
        <v>42201</v>
      </c>
      <c r="C7368" s="74">
        <f>IF(NewCustomer="Yes", IF(COUNTIF($I$2:$I$11,B7368)&gt;0,0,WEEKDAY(B7368,2)),IF(COUNTIF($I$2:$I$21,B7368)&gt;0,0,WEEKDAY(B7368,2)))</f>
        <v>4</v>
      </c>
      <c r="D7368" s="74">
        <f t="shared" si="2"/>
        <v>18</v>
      </c>
      <c r="E7368" s="12">
        <f>IFERROR(VLOOKUP(A7368,'IDAR Meter Data'!$A:$B,2,1),"")</f>
        <v>260</v>
      </c>
      <c r="F7368" s="75">
        <f>IF(CECCZ="CZ03",'Outside Temp'!B7368,IF(CECCZ="CZ04",'Outside Temp'!B7369,IF(CECCZ="CZ12",'Outside Temp'!B7370, IF(CECCZ="CZ13",'Outside Temp'!B7371))))</f>
        <v>65.3</v>
      </c>
      <c r="G7368" s="12">
        <f t="shared" si="3"/>
        <v>2</v>
      </c>
    </row>
    <row r="7369" ht="15.75" customHeight="1">
      <c r="A7369" s="13">
        <v>42201.78125</v>
      </c>
      <c r="B7369" s="73">
        <f t="shared" si="1"/>
        <v>42201</v>
      </c>
      <c r="C7369" s="74">
        <f>IF(NewCustomer="Yes", IF(COUNTIF($I$2:$I$11,B7369)&gt;0,0,WEEKDAY(B7369,2)),IF(COUNTIF($I$2:$I$21,B7369)&gt;0,0,WEEKDAY(B7369,2)))</f>
        <v>4</v>
      </c>
      <c r="D7369" s="74">
        <f t="shared" si="2"/>
        <v>18</v>
      </c>
      <c r="E7369" s="12">
        <f>IFERROR(VLOOKUP(A7369,'IDAR Meter Data'!$A:$B,2,1),"")</f>
        <v>263</v>
      </c>
      <c r="F7369" s="75">
        <f>IF(CECCZ="CZ03",'Outside Temp'!B7369,IF(CECCZ="CZ04",'Outside Temp'!B7370,IF(CECCZ="CZ12",'Outside Temp'!B7371, IF(CECCZ="CZ13",'Outside Temp'!B7372))))</f>
        <v>64.55</v>
      </c>
      <c r="G7369" s="12">
        <f t="shared" si="3"/>
        <v>1</v>
      </c>
    </row>
    <row r="7370" ht="15.75" customHeight="1">
      <c r="A7370" s="13">
        <v>42201.791666666664</v>
      </c>
      <c r="B7370" s="73">
        <f t="shared" si="1"/>
        <v>42201</v>
      </c>
      <c r="C7370" s="74">
        <f>IF(NewCustomer="Yes", IF(COUNTIF($I$2:$I$11,B7370)&gt;0,0,WEEKDAY(B7370,2)),IF(COUNTIF($I$2:$I$21,B7370)&gt;0,0,WEEKDAY(B7370,2)))</f>
        <v>4</v>
      </c>
      <c r="D7370" s="74">
        <f t="shared" si="2"/>
        <v>19</v>
      </c>
      <c r="E7370" s="12">
        <f>IFERROR(VLOOKUP(A7370,'IDAR Meter Data'!$A:$B,2,1),"")</f>
        <v>246</v>
      </c>
      <c r="F7370" s="75">
        <f>IF(CECCZ="CZ03",'Outside Temp'!B7370,IF(CECCZ="CZ04",'Outside Temp'!B7371,IF(CECCZ="CZ12",'Outside Temp'!B7372, IF(CECCZ="CZ13",'Outside Temp'!B7373))))</f>
        <v>63.8</v>
      </c>
      <c r="G7370" s="12">
        <f t="shared" si="3"/>
        <v>1</v>
      </c>
    </row>
    <row r="7371" ht="15.75" customHeight="1">
      <c r="A7371" s="13">
        <v>42201.802083333336</v>
      </c>
      <c r="B7371" s="73">
        <f t="shared" si="1"/>
        <v>42201</v>
      </c>
      <c r="C7371" s="74">
        <f>IF(NewCustomer="Yes", IF(COUNTIF($I$2:$I$11,B7371)&gt;0,0,WEEKDAY(B7371,2)),IF(COUNTIF($I$2:$I$21,B7371)&gt;0,0,WEEKDAY(B7371,2)))</f>
        <v>4</v>
      </c>
      <c r="D7371" s="74">
        <f t="shared" si="2"/>
        <v>19</v>
      </c>
      <c r="E7371" s="12">
        <f>IFERROR(VLOOKUP(A7371,'IDAR Meter Data'!$A:$B,2,1),"")</f>
        <v>255</v>
      </c>
      <c r="F7371" s="75">
        <f>IF(CECCZ="CZ03",'Outside Temp'!B7371,IF(CECCZ="CZ04",'Outside Temp'!B7372,IF(CECCZ="CZ12",'Outside Temp'!B7373, IF(CECCZ="CZ13",'Outside Temp'!B7374))))</f>
        <v>63.05</v>
      </c>
      <c r="G7371" s="12">
        <f t="shared" si="3"/>
        <v>1</v>
      </c>
    </row>
    <row r="7372" ht="15.75" customHeight="1">
      <c r="A7372" s="13">
        <v>42201.8125</v>
      </c>
      <c r="B7372" s="73">
        <f t="shared" si="1"/>
        <v>42201</v>
      </c>
      <c r="C7372" s="74">
        <f>IF(NewCustomer="Yes", IF(COUNTIF($I$2:$I$11,B7372)&gt;0,0,WEEKDAY(B7372,2)),IF(COUNTIF($I$2:$I$21,B7372)&gt;0,0,WEEKDAY(B7372,2)))</f>
        <v>4</v>
      </c>
      <c r="D7372" s="74">
        <f t="shared" si="2"/>
        <v>19</v>
      </c>
      <c r="E7372" s="12">
        <f>IFERROR(VLOOKUP(A7372,'IDAR Meter Data'!$A:$B,2,1),"")</f>
        <v>238</v>
      </c>
      <c r="F7372" s="75">
        <f>IF(CECCZ="CZ03",'Outside Temp'!B7372,IF(CECCZ="CZ04",'Outside Temp'!B7373,IF(CECCZ="CZ12",'Outside Temp'!B7374, IF(CECCZ="CZ13",'Outside Temp'!B7375))))</f>
        <v>62.3</v>
      </c>
      <c r="G7372" s="12">
        <f t="shared" si="3"/>
        <v>1</v>
      </c>
    </row>
    <row r="7373" ht="15.75" customHeight="1">
      <c r="A7373" s="13">
        <v>42201.822916666664</v>
      </c>
      <c r="B7373" s="73">
        <f t="shared" si="1"/>
        <v>42201</v>
      </c>
      <c r="C7373" s="74">
        <f>IF(NewCustomer="Yes", IF(COUNTIF($I$2:$I$11,B7373)&gt;0,0,WEEKDAY(B7373,2)),IF(COUNTIF($I$2:$I$21,B7373)&gt;0,0,WEEKDAY(B7373,2)))</f>
        <v>4</v>
      </c>
      <c r="D7373" s="74">
        <f t="shared" si="2"/>
        <v>19</v>
      </c>
      <c r="E7373" s="12">
        <f>IFERROR(VLOOKUP(A7373,'IDAR Meter Data'!$A:$B,2,1),"")</f>
        <v>249</v>
      </c>
      <c r="F7373" s="75">
        <f>IF(CECCZ="CZ03",'Outside Temp'!B7373,IF(CECCZ="CZ04",'Outside Temp'!B7374,IF(CECCZ="CZ12",'Outside Temp'!B7375, IF(CECCZ="CZ13",'Outside Temp'!B7376))))</f>
        <v>61.55</v>
      </c>
      <c r="G7373" s="12">
        <f t="shared" si="3"/>
        <v>1</v>
      </c>
    </row>
    <row r="7374" ht="15.75" customHeight="1">
      <c r="A7374" s="13">
        <v>42201.833333333336</v>
      </c>
      <c r="B7374" s="73">
        <f t="shared" si="1"/>
        <v>42201</v>
      </c>
      <c r="C7374" s="74">
        <f>IF(NewCustomer="Yes", IF(COUNTIF($I$2:$I$11,B7374)&gt;0,0,WEEKDAY(B7374,2)),IF(COUNTIF($I$2:$I$21,B7374)&gt;0,0,WEEKDAY(B7374,2)))</f>
        <v>4</v>
      </c>
      <c r="D7374" s="74">
        <f t="shared" si="2"/>
        <v>20</v>
      </c>
      <c r="E7374" s="12">
        <f>IFERROR(VLOOKUP(A7374,'IDAR Meter Data'!$A:$B,2,1),"")</f>
        <v>253</v>
      </c>
      <c r="F7374" s="75">
        <f>IF(CECCZ="CZ03",'Outside Temp'!B7374,IF(CECCZ="CZ04",'Outside Temp'!B7375,IF(CECCZ="CZ12",'Outside Temp'!B7376, IF(CECCZ="CZ13",'Outside Temp'!B7377))))</f>
        <v>61</v>
      </c>
      <c r="G7374" s="12">
        <f t="shared" si="3"/>
        <v>1</v>
      </c>
    </row>
    <row r="7375" ht="15.75" customHeight="1">
      <c r="A7375" s="13">
        <v>42201.84375</v>
      </c>
      <c r="B7375" s="73">
        <f t="shared" si="1"/>
        <v>42201</v>
      </c>
      <c r="C7375" s="74">
        <f>IF(NewCustomer="Yes", IF(COUNTIF($I$2:$I$11,B7375)&gt;0,0,WEEKDAY(B7375,2)),IF(COUNTIF($I$2:$I$21,B7375)&gt;0,0,WEEKDAY(B7375,2)))</f>
        <v>4</v>
      </c>
      <c r="D7375" s="74">
        <f t="shared" si="2"/>
        <v>20</v>
      </c>
      <c r="E7375" s="12">
        <f>IFERROR(VLOOKUP(A7375,'IDAR Meter Data'!$A:$B,2,1),"")</f>
        <v>237</v>
      </c>
      <c r="F7375" s="75">
        <f>IF(CECCZ="CZ03",'Outside Temp'!B7375,IF(CECCZ="CZ04",'Outside Temp'!B7376,IF(CECCZ="CZ12",'Outside Temp'!B7377, IF(CECCZ="CZ13",'Outside Temp'!B7378))))</f>
        <v>61</v>
      </c>
      <c r="G7375" s="12">
        <f t="shared" si="3"/>
        <v>1</v>
      </c>
    </row>
    <row r="7376" ht="15.75" customHeight="1">
      <c r="A7376" s="13">
        <v>42201.854166666664</v>
      </c>
      <c r="B7376" s="73">
        <f t="shared" si="1"/>
        <v>42201</v>
      </c>
      <c r="C7376" s="74">
        <f>IF(NewCustomer="Yes", IF(COUNTIF($I$2:$I$11,B7376)&gt;0,0,WEEKDAY(B7376,2)),IF(COUNTIF($I$2:$I$21,B7376)&gt;0,0,WEEKDAY(B7376,2)))</f>
        <v>4</v>
      </c>
      <c r="D7376" s="74">
        <f t="shared" si="2"/>
        <v>20</v>
      </c>
      <c r="E7376" s="12">
        <f>IFERROR(VLOOKUP(A7376,'IDAR Meter Data'!$A:$B,2,1),"")</f>
        <v>234</v>
      </c>
      <c r="F7376" s="75">
        <f>IF(CECCZ="CZ03",'Outside Temp'!B7376,IF(CECCZ="CZ04",'Outside Temp'!B7377,IF(CECCZ="CZ12",'Outside Temp'!B7378, IF(CECCZ="CZ13",'Outside Temp'!B7379))))</f>
        <v>61</v>
      </c>
      <c r="G7376" s="12">
        <f t="shared" si="3"/>
        <v>1</v>
      </c>
    </row>
    <row r="7377" ht="15.75" customHeight="1">
      <c r="A7377" s="13">
        <v>42201.864583333336</v>
      </c>
      <c r="B7377" s="73">
        <f t="shared" si="1"/>
        <v>42201</v>
      </c>
      <c r="C7377" s="74">
        <f>IF(NewCustomer="Yes", IF(COUNTIF($I$2:$I$11,B7377)&gt;0,0,WEEKDAY(B7377,2)),IF(COUNTIF($I$2:$I$21,B7377)&gt;0,0,WEEKDAY(B7377,2)))</f>
        <v>4</v>
      </c>
      <c r="D7377" s="74">
        <f t="shared" si="2"/>
        <v>20</v>
      </c>
      <c r="E7377" s="12">
        <f>IFERROR(VLOOKUP(A7377,'IDAR Meter Data'!$A:$B,2,1),"")</f>
        <v>225</v>
      </c>
      <c r="F7377" s="75">
        <f>IF(CECCZ="CZ03",'Outside Temp'!B7377,IF(CECCZ="CZ04",'Outside Temp'!B7378,IF(CECCZ="CZ12",'Outside Temp'!B7379, IF(CECCZ="CZ13",'Outside Temp'!B7380))))</f>
        <v>61</v>
      </c>
      <c r="G7377" s="12">
        <f t="shared" si="3"/>
        <v>1</v>
      </c>
    </row>
    <row r="7378" ht="15.75" customHeight="1">
      <c r="A7378" s="13">
        <v>42201.875</v>
      </c>
      <c r="B7378" s="73">
        <f t="shared" si="1"/>
        <v>42201</v>
      </c>
      <c r="C7378" s="74">
        <f>IF(NewCustomer="Yes", IF(COUNTIF($I$2:$I$11,B7378)&gt;0,0,WEEKDAY(B7378,2)),IF(COUNTIF($I$2:$I$21,B7378)&gt;0,0,WEEKDAY(B7378,2)))</f>
        <v>4</v>
      </c>
      <c r="D7378" s="74">
        <f t="shared" si="2"/>
        <v>21</v>
      </c>
      <c r="E7378" s="12">
        <f>IFERROR(VLOOKUP(A7378,'IDAR Meter Data'!$A:$B,2,1),"")</f>
        <v>219</v>
      </c>
      <c r="F7378" s="75">
        <f>IF(CECCZ="CZ03",'Outside Temp'!B7378,IF(CECCZ="CZ04",'Outside Temp'!B7379,IF(CECCZ="CZ12",'Outside Temp'!B7380, IF(CECCZ="CZ13",'Outside Temp'!B7381))))</f>
        <v>61</v>
      </c>
      <c r="G7378" s="12">
        <f t="shared" si="3"/>
        <v>1</v>
      </c>
    </row>
    <row r="7379" ht="15.75" customHeight="1">
      <c r="A7379" s="13">
        <v>42201.885416666664</v>
      </c>
      <c r="B7379" s="73">
        <f t="shared" si="1"/>
        <v>42201</v>
      </c>
      <c r="C7379" s="74">
        <f>IF(NewCustomer="Yes", IF(COUNTIF($I$2:$I$11,B7379)&gt;0,0,WEEKDAY(B7379,2)),IF(COUNTIF($I$2:$I$21,B7379)&gt;0,0,WEEKDAY(B7379,2)))</f>
        <v>4</v>
      </c>
      <c r="D7379" s="74">
        <f t="shared" si="2"/>
        <v>21</v>
      </c>
      <c r="E7379" s="12">
        <f>IFERROR(VLOOKUP(A7379,'IDAR Meter Data'!$A:$B,2,1),"")</f>
        <v>216</v>
      </c>
      <c r="F7379" s="75">
        <f>IF(CECCZ="CZ03",'Outside Temp'!B7379,IF(CECCZ="CZ04",'Outside Temp'!B7380,IF(CECCZ="CZ12",'Outside Temp'!B7381, IF(CECCZ="CZ13",'Outside Temp'!B7382))))</f>
        <v>61</v>
      </c>
      <c r="G7379" s="12">
        <f t="shared" si="3"/>
        <v>1</v>
      </c>
    </row>
    <row r="7380" ht="15.75" customHeight="1">
      <c r="A7380" s="13">
        <v>42201.895833333336</v>
      </c>
      <c r="B7380" s="73">
        <f t="shared" si="1"/>
        <v>42201</v>
      </c>
      <c r="C7380" s="74">
        <f>IF(NewCustomer="Yes", IF(COUNTIF($I$2:$I$11,B7380)&gt;0,0,WEEKDAY(B7380,2)),IF(COUNTIF($I$2:$I$21,B7380)&gt;0,0,WEEKDAY(B7380,2)))</f>
        <v>4</v>
      </c>
      <c r="D7380" s="74">
        <f t="shared" si="2"/>
        <v>21</v>
      </c>
      <c r="E7380" s="12">
        <f>IFERROR(VLOOKUP(A7380,'IDAR Meter Data'!$A:$B,2,1),"")</f>
        <v>218</v>
      </c>
      <c r="F7380" s="75">
        <f>IF(CECCZ="CZ03",'Outside Temp'!B7380,IF(CECCZ="CZ04",'Outside Temp'!B7381,IF(CECCZ="CZ12",'Outside Temp'!B7382, IF(CECCZ="CZ13",'Outside Temp'!B7383))))</f>
        <v>61</v>
      </c>
      <c r="G7380" s="12">
        <f t="shared" si="3"/>
        <v>1</v>
      </c>
    </row>
    <row r="7381" ht="15.75" customHeight="1">
      <c r="A7381" s="13">
        <v>42201.90625</v>
      </c>
      <c r="B7381" s="73">
        <f t="shared" si="1"/>
        <v>42201</v>
      </c>
      <c r="C7381" s="74">
        <f>IF(NewCustomer="Yes", IF(COUNTIF($I$2:$I$11,B7381)&gt;0,0,WEEKDAY(B7381,2)),IF(COUNTIF($I$2:$I$21,B7381)&gt;0,0,WEEKDAY(B7381,2)))</f>
        <v>4</v>
      </c>
      <c r="D7381" s="74">
        <f t="shared" si="2"/>
        <v>21</v>
      </c>
      <c r="E7381" s="12">
        <f>IFERROR(VLOOKUP(A7381,'IDAR Meter Data'!$A:$B,2,1),"")</f>
        <v>210</v>
      </c>
      <c r="F7381" s="75">
        <f>IF(CECCZ="CZ03",'Outside Temp'!B7381,IF(CECCZ="CZ04",'Outside Temp'!B7382,IF(CECCZ="CZ12",'Outside Temp'!B7383, IF(CECCZ="CZ13",'Outside Temp'!B7384))))</f>
        <v>61</v>
      </c>
      <c r="G7381" s="12">
        <f t="shared" si="3"/>
        <v>1</v>
      </c>
    </row>
    <row r="7382" ht="15.75" customHeight="1">
      <c r="A7382" s="13">
        <v>42201.916666666664</v>
      </c>
      <c r="B7382" s="73">
        <f t="shared" si="1"/>
        <v>42201</v>
      </c>
      <c r="C7382" s="74">
        <f>IF(NewCustomer="Yes", IF(COUNTIF($I$2:$I$11,B7382)&gt;0,0,WEEKDAY(B7382,2)),IF(COUNTIF($I$2:$I$21,B7382)&gt;0,0,WEEKDAY(B7382,2)))</f>
        <v>4</v>
      </c>
      <c r="D7382" s="74">
        <f t="shared" si="2"/>
        <v>22</v>
      </c>
      <c r="E7382" s="12">
        <f>IFERROR(VLOOKUP(A7382,'IDAR Meter Data'!$A:$B,2,1),"")</f>
        <v>220</v>
      </c>
      <c r="F7382" s="75">
        <f>IF(CECCZ="CZ03",'Outside Temp'!B7382,IF(CECCZ="CZ04",'Outside Temp'!B7383,IF(CECCZ="CZ12",'Outside Temp'!B7384, IF(CECCZ="CZ13",'Outside Temp'!B7385))))</f>
        <v>60.93333333</v>
      </c>
      <c r="G7382" s="12">
        <f t="shared" si="3"/>
        <v>1</v>
      </c>
    </row>
    <row r="7383" ht="15.75" customHeight="1">
      <c r="A7383" s="13">
        <v>42201.927083333336</v>
      </c>
      <c r="B7383" s="73">
        <f t="shared" si="1"/>
        <v>42201</v>
      </c>
      <c r="C7383" s="74">
        <f>IF(NewCustomer="Yes", IF(COUNTIF($I$2:$I$11,B7383)&gt;0,0,WEEKDAY(B7383,2)),IF(COUNTIF($I$2:$I$21,B7383)&gt;0,0,WEEKDAY(B7383,2)))</f>
        <v>4</v>
      </c>
      <c r="D7383" s="74">
        <f t="shared" si="2"/>
        <v>22</v>
      </c>
      <c r="E7383" s="12">
        <f>IFERROR(VLOOKUP(A7383,'IDAR Meter Data'!$A:$B,2,1),"")</f>
        <v>208</v>
      </c>
      <c r="F7383" s="75">
        <f>IF(CECCZ="CZ03",'Outside Temp'!B7383,IF(CECCZ="CZ04",'Outside Temp'!B7384,IF(CECCZ="CZ12",'Outside Temp'!B7385, IF(CECCZ="CZ13",'Outside Temp'!B7386))))</f>
        <v>60.68333333</v>
      </c>
      <c r="G7383" s="12">
        <f t="shared" si="3"/>
        <v>1</v>
      </c>
    </row>
    <row r="7384" ht="15.75" customHeight="1">
      <c r="A7384" s="13">
        <v>42201.9375</v>
      </c>
      <c r="B7384" s="73">
        <f t="shared" si="1"/>
        <v>42201</v>
      </c>
      <c r="C7384" s="74">
        <f>IF(NewCustomer="Yes", IF(COUNTIF($I$2:$I$11,B7384)&gt;0,0,WEEKDAY(B7384,2)),IF(COUNTIF($I$2:$I$21,B7384)&gt;0,0,WEEKDAY(B7384,2)))</f>
        <v>4</v>
      </c>
      <c r="D7384" s="74">
        <f t="shared" si="2"/>
        <v>22</v>
      </c>
      <c r="E7384" s="12">
        <f>IFERROR(VLOOKUP(A7384,'IDAR Meter Data'!$A:$B,2,1),"")</f>
        <v>208</v>
      </c>
      <c r="F7384" s="75">
        <f>IF(CECCZ="CZ03",'Outside Temp'!B7384,IF(CECCZ="CZ04",'Outside Temp'!B7385,IF(CECCZ="CZ12",'Outside Temp'!B7386, IF(CECCZ="CZ13",'Outside Temp'!B7387))))</f>
        <v>60.43333333</v>
      </c>
      <c r="G7384" s="12">
        <f t="shared" si="3"/>
        <v>1</v>
      </c>
    </row>
    <row r="7385" ht="15.75" customHeight="1">
      <c r="A7385" s="13">
        <v>42201.947916666664</v>
      </c>
      <c r="B7385" s="73">
        <f t="shared" si="1"/>
        <v>42201</v>
      </c>
      <c r="C7385" s="74">
        <f>IF(NewCustomer="Yes", IF(COUNTIF($I$2:$I$11,B7385)&gt;0,0,WEEKDAY(B7385,2)),IF(COUNTIF($I$2:$I$21,B7385)&gt;0,0,WEEKDAY(B7385,2)))</f>
        <v>4</v>
      </c>
      <c r="D7385" s="74">
        <f t="shared" si="2"/>
        <v>22</v>
      </c>
      <c r="E7385" s="12">
        <f>IFERROR(VLOOKUP(A7385,'IDAR Meter Data'!$A:$B,2,1),"")</f>
        <v>222</v>
      </c>
      <c r="F7385" s="75">
        <f>IF(CECCZ="CZ03",'Outside Temp'!B7385,IF(CECCZ="CZ04",'Outside Temp'!B7386,IF(CECCZ="CZ12",'Outside Temp'!B7387, IF(CECCZ="CZ13",'Outside Temp'!B7388))))</f>
        <v>60.18333333</v>
      </c>
      <c r="G7385" s="12">
        <f t="shared" si="3"/>
        <v>1</v>
      </c>
    </row>
    <row r="7386" ht="15.75" customHeight="1">
      <c r="A7386" s="13">
        <v>42201.958333333336</v>
      </c>
      <c r="B7386" s="73">
        <f t="shared" si="1"/>
        <v>42201</v>
      </c>
      <c r="C7386" s="74">
        <f>IF(NewCustomer="Yes", IF(COUNTIF($I$2:$I$11,B7386)&gt;0,0,WEEKDAY(B7386,2)),IF(COUNTIF($I$2:$I$21,B7386)&gt;0,0,WEEKDAY(B7386,2)))</f>
        <v>4</v>
      </c>
      <c r="D7386" s="74">
        <f t="shared" si="2"/>
        <v>23</v>
      </c>
      <c r="E7386" s="12">
        <f>IFERROR(VLOOKUP(A7386,'IDAR Meter Data'!$A:$B,2,1),"")</f>
        <v>203</v>
      </c>
      <c r="F7386" s="75">
        <f>IF(CECCZ="CZ03",'Outside Temp'!B7386,IF(CECCZ="CZ04",'Outside Temp'!B7387,IF(CECCZ="CZ12",'Outside Temp'!B7388, IF(CECCZ="CZ13",'Outside Temp'!B7389))))</f>
        <v>60</v>
      </c>
      <c r="G7386" s="12">
        <f t="shared" si="3"/>
        <v>1</v>
      </c>
    </row>
    <row r="7387" ht="15.75" customHeight="1">
      <c r="A7387" s="13">
        <v>42201.96875</v>
      </c>
      <c r="B7387" s="73">
        <f t="shared" si="1"/>
        <v>42201</v>
      </c>
      <c r="C7387" s="74">
        <f>IF(NewCustomer="Yes", IF(COUNTIF($I$2:$I$11,B7387)&gt;0,0,WEEKDAY(B7387,2)),IF(COUNTIF($I$2:$I$21,B7387)&gt;0,0,WEEKDAY(B7387,2)))</f>
        <v>4</v>
      </c>
      <c r="D7387" s="74">
        <f t="shared" si="2"/>
        <v>23</v>
      </c>
      <c r="E7387" s="12">
        <f>IFERROR(VLOOKUP(A7387,'IDAR Meter Data'!$A:$B,2,1),"")</f>
        <v>200</v>
      </c>
      <c r="F7387" s="75">
        <f>IF(CECCZ="CZ03",'Outside Temp'!B7387,IF(CECCZ="CZ04",'Outside Temp'!B7388,IF(CECCZ="CZ12",'Outside Temp'!B7389, IF(CECCZ="CZ13",'Outside Temp'!B7390))))</f>
        <v>60</v>
      </c>
      <c r="G7387" s="12">
        <f t="shared" si="3"/>
        <v>1</v>
      </c>
    </row>
    <row r="7388" ht="15.75" customHeight="1">
      <c r="A7388" s="13">
        <v>42201.979166666664</v>
      </c>
      <c r="B7388" s="73">
        <f t="shared" si="1"/>
        <v>42201</v>
      </c>
      <c r="C7388" s="74">
        <f>IF(NewCustomer="Yes", IF(COUNTIF($I$2:$I$11,B7388)&gt;0,0,WEEKDAY(B7388,2)),IF(COUNTIF($I$2:$I$21,B7388)&gt;0,0,WEEKDAY(B7388,2)))</f>
        <v>4</v>
      </c>
      <c r="D7388" s="74">
        <f t="shared" si="2"/>
        <v>23</v>
      </c>
      <c r="E7388" s="12">
        <f>IFERROR(VLOOKUP(A7388,'IDAR Meter Data'!$A:$B,2,1),"")</f>
        <v>195</v>
      </c>
      <c r="F7388" s="75">
        <f>IF(CECCZ="CZ03",'Outside Temp'!B7388,IF(CECCZ="CZ04",'Outside Temp'!B7389,IF(CECCZ="CZ12",'Outside Temp'!B7390, IF(CECCZ="CZ13",'Outside Temp'!B7391))))</f>
        <v>60</v>
      </c>
      <c r="G7388" s="12">
        <f t="shared" si="3"/>
        <v>1</v>
      </c>
    </row>
    <row r="7389" ht="15.75" customHeight="1">
      <c r="A7389" s="13">
        <v>42201.989583333336</v>
      </c>
      <c r="B7389" s="73">
        <f t="shared" si="1"/>
        <v>42201</v>
      </c>
      <c r="C7389" s="74">
        <f>IF(NewCustomer="Yes", IF(COUNTIF($I$2:$I$11,B7389)&gt;0,0,WEEKDAY(B7389,2)),IF(COUNTIF($I$2:$I$21,B7389)&gt;0,0,WEEKDAY(B7389,2)))</f>
        <v>4</v>
      </c>
      <c r="D7389" s="74">
        <f t="shared" si="2"/>
        <v>23</v>
      </c>
      <c r="E7389" s="12">
        <f>IFERROR(VLOOKUP(A7389,'IDAR Meter Data'!$A:$B,2,1),"")</f>
        <v>197</v>
      </c>
      <c r="F7389" s="75">
        <f>IF(CECCZ="CZ03",'Outside Temp'!B7389,IF(CECCZ="CZ04",'Outside Temp'!B7390,IF(CECCZ="CZ12",'Outside Temp'!B7391, IF(CECCZ="CZ13",'Outside Temp'!B7392))))</f>
        <v>60</v>
      </c>
      <c r="G7389" s="12">
        <f t="shared" si="3"/>
        <v>1</v>
      </c>
    </row>
    <row r="7390" ht="15.75" customHeight="1">
      <c r="A7390" s="13">
        <v>42202.0</v>
      </c>
      <c r="B7390" s="73">
        <f t="shared" si="1"/>
        <v>42202</v>
      </c>
      <c r="C7390" s="74">
        <f>IF(NewCustomer="Yes", IF(COUNTIF($I$2:$I$11,B7390)&gt;0,0,WEEKDAY(B7390,2)),IF(COUNTIF($I$2:$I$21,B7390)&gt;0,0,WEEKDAY(B7390,2)))</f>
        <v>5</v>
      </c>
      <c r="D7390" s="74">
        <f t="shared" si="2"/>
        <v>0</v>
      </c>
      <c r="E7390" s="12">
        <f>IFERROR(VLOOKUP(A7390,'IDAR Meter Data'!$A:$B,2,1),"")</f>
        <v>206</v>
      </c>
      <c r="F7390" s="75">
        <f>IF(CECCZ="CZ03",'Outside Temp'!B7390,IF(CECCZ="CZ04",'Outside Temp'!B7391,IF(CECCZ="CZ12",'Outside Temp'!B7392, IF(CECCZ="CZ13",'Outside Temp'!B7393))))</f>
        <v>60.08333333</v>
      </c>
      <c r="G7390" s="12">
        <f t="shared" si="3"/>
        <v>1</v>
      </c>
    </row>
    <row r="7391" ht="15.75" customHeight="1">
      <c r="A7391" s="13">
        <v>42202.010416666664</v>
      </c>
      <c r="B7391" s="73">
        <f t="shared" si="1"/>
        <v>42202</v>
      </c>
      <c r="C7391" s="74">
        <f>IF(NewCustomer="Yes", IF(COUNTIF($I$2:$I$11,B7391)&gt;0,0,WEEKDAY(B7391,2)),IF(COUNTIF($I$2:$I$21,B7391)&gt;0,0,WEEKDAY(B7391,2)))</f>
        <v>5</v>
      </c>
      <c r="D7391" s="74">
        <f t="shared" si="2"/>
        <v>0</v>
      </c>
      <c r="E7391" s="12">
        <f>IFERROR(VLOOKUP(A7391,'IDAR Meter Data'!$A:$B,2,1),"")</f>
        <v>185</v>
      </c>
      <c r="F7391" s="75">
        <f>IF(CECCZ="CZ03",'Outside Temp'!B7391,IF(CECCZ="CZ04",'Outside Temp'!B7392,IF(CECCZ="CZ12",'Outside Temp'!B7393, IF(CECCZ="CZ13",'Outside Temp'!B7394))))</f>
        <v>60.39583333</v>
      </c>
      <c r="G7391" s="12">
        <f t="shared" si="3"/>
        <v>1</v>
      </c>
    </row>
    <row r="7392" ht="15.75" customHeight="1">
      <c r="A7392" s="13">
        <v>42202.020833333336</v>
      </c>
      <c r="B7392" s="73">
        <f t="shared" si="1"/>
        <v>42202</v>
      </c>
      <c r="C7392" s="74">
        <f>IF(NewCustomer="Yes", IF(COUNTIF($I$2:$I$11,B7392)&gt;0,0,WEEKDAY(B7392,2)),IF(COUNTIF($I$2:$I$21,B7392)&gt;0,0,WEEKDAY(B7392,2)))</f>
        <v>5</v>
      </c>
      <c r="D7392" s="74">
        <f t="shared" si="2"/>
        <v>0</v>
      </c>
      <c r="E7392" s="12">
        <f>IFERROR(VLOOKUP(A7392,'IDAR Meter Data'!$A:$B,2,1),"")</f>
        <v>186</v>
      </c>
      <c r="F7392" s="75">
        <f>IF(CECCZ="CZ03",'Outside Temp'!B7392,IF(CECCZ="CZ04",'Outside Temp'!B7393,IF(CECCZ="CZ12",'Outside Temp'!B7394, IF(CECCZ="CZ13",'Outside Temp'!B7395))))</f>
        <v>60.70833333</v>
      </c>
      <c r="G7392" s="12">
        <f t="shared" si="3"/>
        <v>1</v>
      </c>
    </row>
    <row r="7393" ht="15.75" customHeight="1">
      <c r="A7393" s="13">
        <v>42202.03125</v>
      </c>
      <c r="B7393" s="73">
        <f t="shared" si="1"/>
        <v>42202</v>
      </c>
      <c r="C7393" s="74">
        <f>IF(NewCustomer="Yes", IF(COUNTIF($I$2:$I$11,B7393)&gt;0,0,WEEKDAY(B7393,2)),IF(COUNTIF($I$2:$I$21,B7393)&gt;0,0,WEEKDAY(B7393,2)))</f>
        <v>5</v>
      </c>
      <c r="D7393" s="74">
        <f t="shared" si="2"/>
        <v>0</v>
      </c>
      <c r="E7393" s="12">
        <f>IFERROR(VLOOKUP(A7393,'IDAR Meter Data'!$A:$B,2,1),"")</f>
        <v>189</v>
      </c>
      <c r="F7393" s="75">
        <f>IF(CECCZ="CZ03",'Outside Temp'!B7393,IF(CECCZ="CZ04",'Outside Temp'!B7394,IF(CECCZ="CZ12",'Outside Temp'!B7395, IF(CECCZ="CZ13",'Outside Temp'!B7396))))</f>
        <v>60.91666667</v>
      </c>
      <c r="G7393" s="12">
        <f t="shared" si="3"/>
        <v>1</v>
      </c>
    </row>
    <row r="7394" ht="15.75" customHeight="1">
      <c r="A7394" s="13">
        <v>42202.041666666664</v>
      </c>
      <c r="B7394" s="73">
        <f t="shared" si="1"/>
        <v>42202</v>
      </c>
      <c r="C7394" s="74">
        <f>IF(NewCustomer="Yes", IF(COUNTIF($I$2:$I$11,B7394)&gt;0,0,WEEKDAY(B7394,2)),IF(COUNTIF($I$2:$I$21,B7394)&gt;0,0,WEEKDAY(B7394,2)))</f>
        <v>5</v>
      </c>
      <c r="D7394" s="74">
        <f t="shared" si="2"/>
        <v>1</v>
      </c>
      <c r="E7394" s="12">
        <f>IFERROR(VLOOKUP(A7394,'IDAR Meter Data'!$A:$B,2,1),"")</f>
        <v>192</v>
      </c>
      <c r="F7394" s="75">
        <f>IF(CECCZ="CZ03",'Outside Temp'!B7394,IF(CECCZ="CZ04",'Outside Temp'!B7395,IF(CECCZ="CZ12",'Outside Temp'!B7396, IF(CECCZ="CZ13",'Outside Temp'!B7397))))</f>
        <v>59.90697674</v>
      </c>
      <c r="G7394" s="12">
        <f t="shared" si="3"/>
        <v>1</v>
      </c>
    </row>
    <row r="7395" ht="15.75" customHeight="1">
      <c r="A7395" s="13">
        <v>42202.052083333336</v>
      </c>
      <c r="B7395" s="73">
        <f t="shared" si="1"/>
        <v>42202</v>
      </c>
      <c r="C7395" s="74">
        <f>IF(NewCustomer="Yes", IF(COUNTIF($I$2:$I$11,B7395)&gt;0,0,WEEKDAY(B7395,2)),IF(COUNTIF($I$2:$I$21,B7395)&gt;0,0,WEEKDAY(B7395,2)))</f>
        <v>5</v>
      </c>
      <c r="D7395" s="74">
        <f t="shared" si="2"/>
        <v>1</v>
      </c>
      <c r="E7395" s="12">
        <f>IFERROR(VLOOKUP(A7395,'IDAR Meter Data'!$A:$B,2,1),"")</f>
        <v>194</v>
      </c>
      <c r="F7395" s="75">
        <f>IF(CECCZ="CZ03",'Outside Temp'!B7395,IF(CECCZ="CZ04",'Outside Temp'!B7396,IF(CECCZ="CZ12",'Outside Temp'!B7397, IF(CECCZ="CZ13",'Outside Temp'!B7398))))</f>
        <v>59.55813953</v>
      </c>
      <c r="G7395" s="12">
        <f t="shared" si="3"/>
        <v>1</v>
      </c>
    </row>
    <row r="7396" ht="15.75" customHeight="1">
      <c r="A7396" s="13">
        <v>42202.0625</v>
      </c>
      <c r="B7396" s="73">
        <f t="shared" si="1"/>
        <v>42202</v>
      </c>
      <c r="C7396" s="74">
        <f>IF(NewCustomer="Yes", IF(COUNTIF($I$2:$I$11,B7396)&gt;0,0,WEEKDAY(B7396,2)),IF(COUNTIF($I$2:$I$21,B7396)&gt;0,0,WEEKDAY(B7396,2)))</f>
        <v>5</v>
      </c>
      <c r="D7396" s="74">
        <f t="shared" si="2"/>
        <v>1</v>
      </c>
      <c r="E7396" s="12">
        <f>IFERROR(VLOOKUP(A7396,'IDAR Meter Data'!$A:$B,2,1),"")</f>
        <v>187</v>
      </c>
      <c r="F7396" s="75">
        <f>IF(CECCZ="CZ03",'Outside Temp'!B7396,IF(CECCZ="CZ04",'Outside Temp'!B7397,IF(CECCZ="CZ12",'Outside Temp'!B7398, IF(CECCZ="CZ13",'Outside Temp'!B7399))))</f>
        <v>59.20930233</v>
      </c>
      <c r="G7396" s="12">
        <f t="shared" si="3"/>
        <v>1</v>
      </c>
    </row>
    <row r="7397" ht="15.75" customHeight="1">
      <c r="A7397" s="13">
        <v>42202.072916666664</v>
      </c>
      <c r="B7397" s="73">
        <f t="shared" si="1"/>
        <v>42202</v>
      </c>
      <c r="C7397" s="74">
        <f>IF(NewCustomer="Yes", IF(COUNTIF($I$2:$I$11,B7397)&gt;0,0,WEEKDAY(B7397,2)),IF(COUNTIF($I$2:$I$21,B7397)&gt;0,0,WEEKDAY(B7397,2)))</f>
        <v>5</v>
      </c>
      <c r="D7397" s="74">
        <f t="shared" si="2"/>
        <v>1</v>
      </c>
      <c r="E7397" s="12">
        <f>IFERROR(VLOOKUP(A7397,'IDAR Meter Data'!$A:$B,2,1),"")</f>
        <v>179</v>
      </c>
      <c r="F7397" s="75">
        <f>IF(CECCZ="CZ03",'Outside Temp'!B7397,IF(CECCZ="CZ04",'Outside Temp'!B7398,IF(CECCZ="CZ12",'Outside Temp'!B7399, IF(CECCZ="CZ13",'Outside Temp'!B7400))))</f>
        <v>59</v>
      </c>
      <c r="G7397" s="12">
        <f t="shared" si="3"/>
        <v>1</v>
      </c>
    </row>
    <row r="7398" ht="15.75" customHeight="1">
      <c r="A7398" s="13">
        <v>42202.083333333336</v>
      </c>
      <c r="B7398" s="73">
        <f t="shared" si="1"/>
        <v>42202</v>
      </c>
      <c r="C7398" s="74">
        <f>IF(NewCustomer="Yes", IF(COUNTIF($I$2:$I$11,B7398)&gt;0,0,WEEKDAY(B7398,2)),IF(COUNTIF($I$2:$I$21,B7398)&gt;0,0,WEEKDAY(B7398,2)))</f>
        <v>5</v>
      </c>
      <c r="D7398" s="74">
        <f t="shared" si="2"/>
        <v>2</v>
      </c>
      <c r="E7398" s="12">
        <f>IFERROR(VLOOKUP(A7398,'IDAR Meter Data'!$A:$B,2,1),"")</f>
        <v>182</v>
      </c>
      <c r="F7398" s="75">
        <f>IF(CECCZ="CZ03",'Outside Temp'!B7398,IF(CECCZ="CZ04",'Outside Temp'!B7399,IF(CECCZ="CZ12",'Outside Temp'!B7400, IF(CECCZ="CZ13",'Outside Temp'!B7401))))</f>
        <v>59.13793103</v>
      </c>
      <c r="G7398" s="12">
        <f t="shared" si="3"/>
        <v>1</v>
      </c>
    </row>
    <row r="7399" ht="15.75" customHeight="1">
      <c r="A7399" s="13">
        <v>42202.09375</v>
      </c>
      <c r="B7399" s="73">
        <f t="shared" si="1"/>
        <v>42202</v>
      </c>
      <c r="C7399" s="74">
        <f>IF(NewCustomer="Yes", IF(COUNTIF($I$2:$I$11,B7399)&gt;0,0,WEEKDAY(B7399,2)),IF(COUNTIF($I$2:$I$21,B7399)&gt;0,0,WEEKDAY(B7399,2)))</f>
        <v>5</v>
      </c>
      <c r="D7399" s="74">
        <f t="shared" si="2"/>
        <v>2</v>
      </c>
      <c r="E7399" s="12">
        <f>IFERROR(VLOOKUP(A7399,'IDAR Meter Data'!$A:$B,2,1),"")</f>
        <v>190</v>
      </c>
      <c r="F7399" s="75">
        <f>IF(CECCZ="CZ03",'Outside Temp'!B7399,IF(CECCZ="CZ04",'Outside Temp'!B7400,IF(CECCZ="CZ12",'Outside Temp'!B7401, IF(CECCZ="CZ13",'Outside Temp'!B7402))))</f>
        <v>59.65517241</v>
      </c>
      <c r="G7399" s="12">
        <f t="shared" si="3"/>
        <v>1</v>
      </c>
    </row>
    <row r="7400" ht="15.75" customHeight="1">
      <c r="A7400" s="13">
        <v>42202.104166666664</v>
      </c>
      <c r="B7400" s="73">
        <f t="shared" si="1"/>
        <v>42202</v>
      </c>
      <c r="C7400" s="74">
        <f>IF(NewCustomer="Yes", IF(COUNTIF($I$2:$I$11,B7400)&gt;0,0,WEEKDAY(B7400,2)),IF(COUNTIF($I$2:$I$21,B7400)&gt;0,0,WEEKDAY(B7400,2)))</f>
        <v>5</v>
      </c>
      <c r="D7400" s="74">
        <f t="shared" si="2"/>
        <v>2</v>
      </c>
      <c r="E7400" s="12">
        <f>IFERROR(VLOOKUP(A7400,'IDAR Meter Data'!$A:$B,2,1),"")</f>
        <v>187</v>
      </c>
      <c r="F7400" s="75">
        <f>IF(CECCZ="CZ03",'Outside Temp'!B7400,IF(CECCZ="CZ04",'Outside Temp'!B7401,IF(CECCZ="CZ12",'Outside Temp'!B7402, IF(CECCZ="CZ13",'Outside Temp'!B7403))))</f>
        <v>60.17241379</v>
      </c>
      <c r="G7400" s="12">
        <f t="shared" si="3"/>
        <v>1</v>
      </c>
    </row>
    <row r="7401" ht="15.75" customHeight="1">
      <c r="A7401" s="13">
        <v>42202.114583333336</v>
      </c>
      <c r="B7401" s="73">
        <f t="shared" si="1"/>
        <v>42202</v>
      </c>
      <c r="C7401" s="74">
        <f>IF(NewCustomer="Yes", IF(COUNTIF($I$2:$I$11,B7401)&gt;0,0,WEEKDAY(B7401,2)),IF(COUNTIF($I$2:$I$21,B7401)&gt;0,0,WEEKDAY(B7401,2)))</f>
        <v>5</v>
      </c>
      <c r="D7401" s="74">
        <f t="shared" si="2"/>
        <v>2</v>
      </c>
      <c r="E7401" s="12">
        <f>IFERROR(VLOOKUP(A7401,'IDAR Meter Data'!$A:$B,2,1),"")</f>
        <v>180</v>
      </c>
      <c r="F7401" s="75">
        <f>IF(CECCZ="CZ03",'Outside Temp'!B7401,IF(CECCZ="CZ04",'Outside Temp'!B7402,IF(CECCZ="CZ12",'Outside Temp'!B7403, IF(CECCZ="CZ13",'Outside Temp'!B7404))))</f>
        <v>60.68965517</v>
      </c>
      <c r="G7401" s="12">
        <f t="shared" si="3"/>
        <v>1</v>
      </c>
    </row>
    <row r="7402" ht="15.75" customHeight="1">
      <c r="A7402" s="13">
        <v>42202.125</v>
      </c>
      <c r="B7402" s="73">
        <f t="shared" si="1"/>
        <v>42202</v>
      </c>
      <c r="C7402" s="74">
        <f>IF(NewCustomer="Yes", IF(COUNTIF($I$2:$I$11,B7402)&gt;0,0,WEEKDAY(B7402,2)),IF(COUNTIF($I$2:$I$21,B7402)&gt;0,0,WEEKDAY(B7402,2)))</f>
        <v>5</v>
      </c>
      <c r="D7402" s="74">
        <f t="shared" si="2"/>
        <v>3</v>
      </c>
      <c r="E7402" s="12">
        <f>IFERROR(VLOOKUP(A7402,'IDAR Meter Data'!$A:$B,2,1),"")</f>
        <v>178</v>
      </c>
      <c r="F7402" s="75">
        <f>IF(CECCZ="CZ03",'Outside Temp'!B7402,IF(CECCZ="CZ04",'Outside Temp'!B7403,IF(CECCZ="CZ12",'Outside Temp'!B7404, IF(CECCZ="CZ13",'Outside Temp'!B7405))))</f>
        <v>60</v>
      </c>
      <c r="G7402" s="12">
        <f t="shared" si="3"/>
        <v>1</v>
      </c>
    </row>
    <row r="7403" ht="15.75" customHeight="1">
      <c r="A7403" s="13">
        <v>42202.135416666664</v>
      </c>
      <c r="B7403" s="73">
        <f t="shared" si="1"/>
        <v>42202</v>
      </c>
      <c r="C7403" s="74">
        <f>IF(NewCustomer="Yes", IF(COUNTIF($I$2:$I$11,B7403)&gt;0,0,WEEKDAY(B7403,2)),IF(COUNTIF($I$2:$I$21,B7403)&gt;0,0,WEEKDAY(B7403,2)))</f>
        <v>5</v>
      </c>
      <c r="D7403" s="74">
        <f t="shared" si="2"/>
        <v>3</v>
      </c>
      <c r="E7403" s="12">
        <f>IFERROR(VLOOKUP(A7403,'IDAR Meter Data'!$A:$B,2,1),"")</f>
        <v>184</v>
      </c>
      <c r="F7403" s="75">
        <f>IF(CECCZ="CZ03",'Outside Temp'!B7403,IF(CECCZ="CZ04",'Outside Temp'!B7404,IF(CECCZ="CZ12",'Outside Temp'!B7405, IF(CECCZ="CZ13",'Outside Temp'!B7406))))</f>
        <v>60</v>
      </c>
      <c r="G7403" s="12">
        <f t="shared" si="3"/>
        <v>1</v>
      </c>
    </row>
    <row r="7404" ht="15.75" customHeight="1">
      <c r="A7404" s="13">
        <v>42202.145833333336</v>
      </c>
      <c r="B7404" s="73">
        <f t="shared" si="1"/>
        <v>42202</v>
      </c>
      <c r="C7404" s="74">
        <f>IF(NewCustomer="Yes", IF(COUNTIF($I$2:$I$11,B7404)&gt;0,0,WEEKDAY(B7404,2)),IF(COUNTIF($I$2:$I$21,B7404)&gt;0,0,WEEKDAY(B7404,2)))</f>
        <v>5</v>
      </c>
      <c r="D7404" s="74">
        <f t="shared" si="2"/>
        <v>3</v>
      </c>
      <c r="E7404" s="12">
        <f>IFERROR(VLOOKUP(A7404,'IDAR Meter Data'!$A:$B,2,1),"")</f>
        <v>191</v>
      </c>
      <c r="F7404" s="75">
        <f>IF(CECCZ="CZ03",'Outside Temp'!B7404,IF(CECCZ="CZ04",'Outside Temp'!B7405,IF(CECCZ="CZ12",'Outside Temp'!B7406, IF(CECCZ="CZ13",'Outside Temp'!B7407))))</f>
        <v>60</v>
      </c>
      <c r="G7404" s="12">
        <f t="shared" si="3"/>
        <v>1</v>
      </c>
    </row>
    <row r="7405" ht="15.75" customHeight="1">
      <c r="A7405" s="13">
        <v>42202.15625</v>
      </c>
      <c r="B7405" s="73">
        <f t="shared" si="1"/>
        <v>42202</v>
      </c>
      <c r="C7405" s="74">
        <f>IF(NewCustomer="Yes", IF(COUNTIF($I$2:$I$11,B7405)&gt;0,0,WEEKDAY(B7405,2)),IF(COUNTIF($I$2:$I$21,B7405)&gt;0,0,WEEKDAY(B7405,2)))</f>
        <v>5</v>
      </c>
      <c r="D7405" s="74">
        <f t="shared" si="2"/>
        <v>3</v>
      </c>
      <c r="E7405" s="12">
        <f>IFERROR(VLOOKUP(A7405,'IDAR Meter Data'!$A:$B,2,1),"")</f>
        <v>187</v>
      </c>
      <c r="F7405" s="75">
        <f>IF(CECCZ="CZ03",'Outside Temp'!B7405,IF(CECCZ="CZ04",'Outside Temp'!B7406,IF(CECCZ="CZ12",'Outside Temp'!B7407, IF(CECCZ="CZ13",'Outside Temp'!B7408))))</f>
        <v>60</v>
      </c>
      <c r="G7405" s="12">
        <f t="shared" si="3"/>
        <v>1</v>
      </c>
    </row>
    <row r="7406" ht="15.75" customHeight="1">
      <c r="A7406" s="13">
        <v>42202.166666666664</v>
      </c>
      <c r="B7406" s="73">
        <f t="shared" si="1"/>
        <v>42202</v>
      </c>
      <c r="C7406" s="74">
        <f>IF(NewCustomer="Yes", IF(COUNTIF($I$2:$I$11,B7406)&gt;0,0,WEEKDAY(B7406,2)),IF(COUNTIF($I$2:$I$21,B7406)&gt;0,0,WEEKDAY(B7406,2)))</f>
        <v>5</v>
      </c>
      <c r="D7406" s="74">
        <f t="shared" si="2"/>
        <v>4</v>
      </c>
      <c r="E7406" s="12">
        <f>IFERROR(VLOOKUP(A7406,'IDAR Meter Data'!$A:$B,2,1),"")</f>
        <v>168</v>
      </c>
      <c r="F7406" s="75">
        <f>IF(CECCZ="CZ03",'Outside Temp'!B7406,IF(CECCZ="CZ04",'Outside Temp'!B7407,IF(CECCZ="CZ12",'Outside Temp'!B7408, IF(CECCZ="CZ13",'Outside Temp'!B7409))))</f>
        <v>60</v>
      </c>
      <c r="G7406" s="12">
        <f t="shared" si="3"/>
        <v>1</v>
      </c>
    </row>
    <row r="7407" ht="15.75" customHeight="1">
      <c r="A7407" s="13">
        <v>42202.177083333336</v>
      </c>
      <c r="B7407" s="73">
        <f t="shared" si="1"/>
        <v>42202</v>
      </c>
      <c r="C7407" s="74">
        <f>IF(NewCustomer="Yes", IF(COUNTIF($I$2:$I$11,B7407)&gt;0,0,WEEKDAY(B7407,2)),IF(COUNTIF($I$2:$I$21,B7407)&gt;0,0,WEEKDAY(B7407,2)))</f>
        <v>5</v>
      </c>
      <c r="D7407" s="74">
        <f t="shared" si="2"/>
        <v>4</v>
      </c>
      <c r="E7407" s="12">
        <f>IFERROR(VLOOKUP(A7407,'IDAR Meter Data'!$A:$B,2,1),"")</f>
        <v>176</v>
      </c>
      <c r="F7407" s="75">
        <f>IF(CECCZ="CZ03",'Outside Temp'!B7407,IF(CECCZ="CZ04",'Outside Temp'!B7408,IF(CECCZ="CZ12",'Outside Temp'!B7409, IF(CECCZ="CZ13",'Outside Temp'!B7410))))</f>
        <v>60</v>
      </c>
      <c r="G7407" s="12">
        <f t="shared" si="3"/>
        <v>1</v>
      </c>
    </row>
    <row r="7408" ht="15.75" customHeight="1">
      <c r="A7408" s="13">
        <v>42202.1875</v>
      </c>
      <c r="B7408" s="73">
        <f t="shared" si="1"/>
        <v>42202</v>
      </c>
      <c r="C7408" s="74">
        <f>IF(NewCustomer="Yes", IF(COUNTIF($I$2:$I$11,B7408)&gt;0,0,WEEKDAY(B7408,2)),IF(COUNTIF($I$2:$I$21,B7408)&gt;0,0,WEEKDAY(B7408,2)))</f>
        <v>5</v>
      </c>
      <c r="D7408" s="74">
        <f t="shared" si="2"/>
        <v>4</v>
      </c>
      <c r="E7408" s="12">
        <f>IFERROR(VLOOKUP(A7408,'IDAR Meter Data'!$A:$B,2,1),"")</f>
        <v>178</v>
      </c>
      <c r="F7408" s="75">
        <f>IF(CECCZ="CZ03",'Outside Temp'!B7408,IF(CECCZ="CZ04",'Outside Temp'!B7409,IF(CECCZ="CZ12",'Outside Temp'!B7410, IF(CECCZ="CZ13",'Outside Temp'!B7411))))</f>
        <v>60</v>
      </c>
      <c r="G7408" s="12">
        <f t="shared" si="3"/>
        <v>1</v>
      </c>
    </row>
    <row r="7409" ht="15.75" customHeight="1">
      <c r="A7409" s="13">
        <v>42202.197916666664</v>
      </c>
      <c r="B7409" s="73">
        <f t="shared" si="1"/>
        <v>42202</v>
      </c>
      <c r="C7409" s="74">
        <f>IF(NewCustomer="Yes", IF(COUNTIF($I$2:$I$11,B7409)&gt;0,0,WEEKDAY(B7409,2)),IF(COUNTIF($I$2:$I$21,B7409)&gt;0,0,WEEKDAY(B7409,2)))</f>
        <v>5</v>
      </c>
      <c r="D7409" s="74">
        <f t="shared" si="2"/>
        <v>4</v>
      </c>
      <c r="E7409" s="12">
        <f>IFERROR(VLOOKUP(A7409,'IDAR Meter Data'!$A:$B,2,1),"")</f>
        <v>189</v>
      </c>
      <c r="F7409" s="75">
        <f>IF(CECCZ="CZ03",'Outside Temp'!B7409,IF(CECCZ="CZ04",'Outside Temp'!B7410,IF(CECCZ="CZ12",'Outside Temp'!B7411, IF(CECCZ="CZ13",'Outside Temp'!B7412))))</f>
        <v>60</v>
      </c>
      <c r="G7409" s="12">
        <f t="shared" si="3"/>
        <v>1</v>
      </c>
    </row>
    <row r="7410" ht="15.75" customHeight="1">
      <c r="A7410" s="13">
        <v>42202.208333333336</v>
      </c>
      <c r="B7410" s="73">
        <f t="shared" si="1"/>
        <v>42202</v>
      </c>
      <c r="C7410" s="74">
        <f>IF(NewCustomer="Yes", IF(COUNTIF($I$2:$I$11,B7410)&gt;0,0,WEEKDAY(B7410,2)),IF(COUNTIF($I$2:$I$21,B7410)&gt;0,0,WEEKDAY(B7410,2)))</f>
        <v>5</v>
      </c>
      <c r="D7410" s="74">
        <f t="shared" si="2"/>
        <v>5</v>
      </c>
      <c r="E7410" s="12">
        <f>IFERROR(VLOOKUP(A7410,'IDAR Meter Data'!$A:$B,2,1),"")</f>
        <v>172</v>
      </c>
      <c r="F7410" s="75">
        <f>IF(CECCZ="CZ03",'Outside Temp'!B7410,IF(CECCZ="CZ04",'Outside Temp'!B7411,IF(CECCZ="CZ12",'Outside Temp'!B7412, IF(CECCZ="CZ13",'Outside Temp'!B7413))))</f>
        <v>60.06666667</v>
      </c>
      <c r="G7410" s="12">
        <f t="shared" si="3"/>
        <v>1</v>
      </c>
    </row>
    <row r="7411" ht="15.75" customHeight="1">
      <c r="A7411" s="13">
        <v>42202.21875</v>
      </c>
      <c r="B7411" s="73">
        <f t="shared" si="1"/>
        <v>42202</v>
      </c>
      <c r="C7411" s="74">
        <f>IF(NewCustomer="Yes", IF(COUNTIF($I$2:$I$11,B7411)&gt;0,0,WEEKDAY(B7411,2)),IF(COUNTIF($I$2:$I$21,B7411)&gt;0,0,WEEKDAY(B7411,2)))</f>
        <v>5</v>
      </c>
      <c r="D7411" s="74">
        <f t="shared" si="2"/>
        <v>5</v>
      </c>
      <c r="E7411" s="12">
        <f>IFERROR(VLOOKUP(A7411,'IDAR Meter Data'!$A:$B,2,1),"")</f>
        <v>176</v>
      </c>
      <c r="F7411" s="75">
        <f>IF(CECCZ="CZ03",'Outside Temp'!B7411,IF(CECCZ="CZ04",'Outside Temp'!B7412,IF(CECCZ="CZ12",'Outside Temp'!B7413, IF(CECCZ="CZ13",'Outside Temp'!B7414))))</f>
        <v>60.31666667</v>
      </c>
      <c r="G7411" s="12">
        <f t="shared" si="3"/>
        <v>1</v>
      </c>
    </row>
    <row r="7412" ht="15.75" customHeight="1">
      <c r="A7412" s="13">
        <v>42202.229166666664</v>
      </c>
      <c r="B7412" s="73">
        <f t="shared" si="1"/>
        <v>42202</v>
      </c>
      <c r="C7412" s="74">
        <f>IF(NewCustomer="Yes", IF(COUNTIF($I$2:$I$11,B7412)&gt;0,0,WEEKDAY(B7412,2)),IF(COUNTIF($I$2:$I$21,B7412)&gt;0,0,WEEKDAY(B7412,2)))</f>
        <v>5</v>
      </c>
      <c r="D7412" s="74">
        <f t="shared" si="2"/>
        <v>5</v>
      </c>
      <c r="E7412" s="12">
        <f>IFERROR(VLOOKUP(A7412,'IDAR Meter Data'!$A:$B,2,1),"")</f>
        <v>178</v>
      </c>
      <c r="F7412" s="75">
        <f>IF(CECCZ="CZ03",'Outside Temp'!B7412,IF(CECCZ="CZ04",'Outside Temp'!B7413,IF(CECCZ="CZ12",'Outside Temp'!B7414, IF(CECCZ="CZ13",'Outside Temp'!B7415))))</f>
        <v>60.56666667</v>
      </c>
      <c r="G7412" s="12">
        <f t="shared" si="3"/>
        <v>1</v>
      </c>
    </row>
    <row r="7413" ht="15.75" customHeight="1">
      <c r="A7413" s="13">
        <v>42202.239583333336</v>
      </c>
      <c r="B7413" s="73">
        <f t="shared" si="1"/>
        <v>42202</v>
      </c>
      <c r="C7413" s="74">
        <f>IF(NewCustomer="Yes", IF(COUNTIF($I$2:$I$11,B7413)&gt;0,0,WEEKDAY(B7413,2)),IF(COUNTIF($I$2:$I$21,B7413)&gt;0,0,WEEKDAY(B7413,2)))</f>
        <v>5</v>
      </c>
      <c r="D7413" s="74">
        <f t="shared" si="2"/>
        <v>5</v>
      </c>
      <c r="E7413" s="12">
        <f>IFERROR(VLOOKUP(A7413,'IDAR Meter Data'!$A:$B,2,1),"")</f>
        <v>186</v>
      </c>
      <c r="F7413" s="75">
        <f>IF(CECCZ="CZ03",'Outside Temp'!B7413,IF(CECCZ="CZ04",'Outside Temp'!B7414,IF(CECCZ="CZ12",'Outside Temp'!B7415, IF(CECCZ="CZ13",'Outside Temp'!B7416))))</f>
        <v>60.81666667</v>
      </c>
      <c r="G7413" s="12">
        <f t="shared" si="3"/>
        <v>1</v>
      </c>
    </row>
    <row r="7414" ht="15.75" customHeight="1">
      <c r="A7414" s="13">
        <v>42202.25</v>
      </c>
      <c r="B7414" s="73">
        <f t="shared" si="1"/>
        <v>42202</v>
      </c>
      <c r="C7414" s="74">
        <f>IF(NewCustomer="Yes", IF(COUNTIF($I$2:$I$11,B7414)&gt;0,0,WEEKDAY(B7414,2)),IF(COUNTIF($I$2:$I$21,B7414)&gt;0,0,WEEKDAY(B7414,2)))</f>
        <v>5</v>
      </c>
      <c r="D7414" s="74">
        <f t="shared" si="2"/>
        <v>6</v>
      </c>
      <c r="E7414" s="12">
        <f>IFERROR(VLOOKUP(A7414,'IDAR Meter Data'!$A:$B,2,1),"")</f>
        <v>174</v>
      </c>
      <c r="F7414" s="75">
        <f>IF(CECCZ="CZ03",'Outside Temp'!B7414,IF(CECCZ="CZ04",'Outside Temp'!B7415,IF(CECCZ="CZ12",'Outside Temp'!B7416, IF(CECCZ="CZ13",'Outside Temp'!B7417))))</f>
        <v>61.06666667</v>
      </c>
      <c r="G7414" s="12">
        <f t="shared" si="3"/>
        <v>1</v>
      </c>
    </row>
    <row r="7415" ht="15.75" customHeight="1">
      <c r="A7415" s="13">
        <v>42202.260416666664</v>
      </c>
      <c r="B7415" s="73">
        <f t="shared" si="1"/>
        <v>42202</v>
      </c>
      <c r="C7415" s="74">
        <f>IF(NewCustomer="Yes", IF(COUNTIF($I$2:$I$11,B7415)&gt;0,0,WEEKDAY(B7415,2)),IF(COUNTIF($I$2:$I$21,B7415)&gt;0,0,WEEKDAY(B7415,2)))</f>
        <v>5</v>
      </c>
      <c r="D7415" s="74">
        <f t="shared" si="2"/>
        <v>6</v>
      </c>
      <c r="E7415" s="12">
        <f>IFERROR(VLOOKUP(A7415,'IDAR Meter Data'!$A:$B,2,1),"")</f>
        <v>169</v>
      </c>
      <c r="F7415" s="75">
        <f>IF(CECCZ="CZ03",'Outside Temp'!B7415,IF(CECCZ="CZ04",'Outside Temp'!B7416,IF(CECCZ="CZ12",'Outside Temp'!B7417, IF(CECCZ="CZ13",'Outside Temp'!B7418))))</f>
        <v>61.31666667</v>
      </c>
      <c r="G7415" s="12">
        <f t="shared" si="3"/>
        <v>1</v>
      </c>
    </row>
    <row r="7416" ht="15.75" customHeight="1">
      <c r="A7416" s="13">
        <v>42202.270833333336</v>
      </c>
      <c r="B7416" s="73">
        <f t="shared" si="1"/>
        <v>42202</v>
      </c>
      <c r="C7416" s="74">
        <f>IF(NewCustomer="Yes", IF(COUNTIF($I$2:$I$11,B7416)&gt;0,0,WEEKDAY(B7416,2)),IF(COUNTIF($I$2:$I$21,B7416)&gt;0,0,WEEKDAY(B7416,2)))</f>
        <v>5</v>
      </c>
      <c r="D7416" s="74">
        <f t="shared" si="2"/>
        <v>6</v>
      </c>
      <c r="E7416" s="12">
        <f>IFERROR(VLOOKUP(A7416,'IDAR Meter Data'!$A:$B,2,1),"")</f>
        <v>179</v>
      </c>
      <c r="F7416" s="75">
        <f>IF(CECCZ="CZ03",'Outside Temp'!B7416,IF(CECCZ="CZ04",'Outside Temp'!B7417,IF(CECCZ="CZ12",'Outside Temp'!B7418, IF(CECCZ="CZ13",'Outside Temp'!B7419))))</f>
        <v>61.56666667</v>
      </c>
      <c r="G7416" s="12">
        <f t="shared" si="3"/>
        <v>1</v>
      </c>
    </row>
    <row r="7417" ht="15.75" customHeight="1">
      <c r="A7417" s="13">
        <v>42202.28125</v>
      </c>
      <c r="B7417" s="73">
        <f t="shared" si="1"/>
        <v>42202</v>
      </c>
      <c r="C7417" s="74">
        <f>IF(NewCustomer="Yes", IF(COUNTIF($I$2:$I$11,B7417)&gt;0,0,WEEKDAY(B7417,2)),IF(COUNTIF($I$2:$I$21,B7417)&gt;0,0,WEEKDAY(B7417,2)))</f>
        <v>5</v>
      </c>
      <c r="D7417" s="74">
        <f t="shared" si="2"/>
        <v>6</v>
      </c>
      <c r="E7417" s="12">
        <f>IFERROR(VLOOKUP(A7417,'IDAR Meter Data'!$A:$B,2,1),"")</f>
        <v>181</v>
      </c>
      <c r="F7417" s="75">
        <f>IF(CECCZ="CZ03",'Outside Temp'!B7417,IF(CECCZ="CZ04",'Outside Temp'!B7418,IF(CECCZ="CZ12",'Outside Temp'!B7419, IF(CECCZ="CZ13",'Outside Temp'!B7420))))</f>
        <v>61.81666667</v>
      </c>
      <c r="G7417" s="12">
        <f t="shared" si="3"/>
        <v>1</v>
      </c>
    </row>
    <row r="7418" ht="15.75" customHeight="1">
      <c r="A7418" s="13">
        <v>42202.291666666664</v>
      </c>
      <c r="B7418" s="73">
        <f t="shared" si="1"/>
        <v>42202</v>
      </c>
      <c r="C7418" s="74">
        <f>IF(NewCustomer="Yes", IF(COUNTIF($I$2:$I$11,B7418)&gt;0,0,WEEKDAY(B7418,2)),IF(COUNTIF($I$2:$I$21,B7418)&gt;0,0,WEEKDAY(B7418,2)))</f>
        <v>5</v>
      </c>
      <c r="D7418" s="74">
        <f t="shared" si="2"/>
        <v>7</v>
      </c>
      <c r="E7418" s="12">
        <f>IFERROR(VLOOKUP(A7418,'IDAR Meter Data'!$A:$B,2,1),"")</f>
        <v>190</v>
      </c>
      <c r="F7418" s="75">
        <f>IF(CECCZ="CZ03",'Outside Temp'!B7418,IF(CECCZ="CZ04",'Outside Temp'!B7419,IF(CECCZ="CZ12",'Outside Temp'!B7420, IF(CECCZ="CZ13",'Outside Temp'!B7421))))</f>
        <v>62.06666667</v>
      </c>
      <c r="G7418" s="12">
        <f t="shared" si="3"/>
        <v>1</v>
      </c>
    </row>
    <row r="7419" ht="15.75" customHeight="1">
      <c r="A7419" s="13">
        <v>42202.302083333336</v>
      </c>
      <c r="B7419" s="73">
        <f t="shared" si="1"/>
        <v>42202</v>
      </c>
      <c r="C7419" s="74">
        <f>IF(NewCustomer="Yes", IF(COUNTIF($I$2:$I$11,B7419)&gt;0,0,WEEKDAY(B7419,2)),IF(COUNTIF($I$2:$I$21,B7419)&gt;0,0,WEEKDAY(B7419,2)))</f>
        <v>5</v>
      </c>
      <c r="D7419" s="74">
        <f t="shared" si="2"/>
        <v>7</v>
      </c>
      <c r="E7419" s="12">
        <f>IFERROR(VLOOKUP(A7419,'IDAR Meter Data'!$A:$B,2,1),"")</f>
        <v>172</v>
      </c>
      <c r="F7419" s="75">
        <f>IF(CECCZ="CZ03",'Outside Temp'!B7419,IF(CECCZ="CZ04",'Outside Temp'!B7420,IF(CECCZ="CZ12",'Outside Temp'!B7421, IF(CECCZ="CZ13",'Outside Temp'!B7422))))</f>
        <v>62.31666667</v>
      </c>
      <c r="G7419" s="12">
        <f t="shared" si="3"/>
        <v>1</v>
      </c>
    </row>
    <row r="7420" ht="15.75" customHeight="1">
      <c r="A7420" s="13">
        <v>42202.3125</v>
      </c>
      <c r="B7420" s="73">
        <f t="shared" si="1"/>
        <v>42202</v>
      </c>
      <c r="C7420" s="74">
        <f>IF(NewCustomer="Yes", IF(COUNTIF($I$2:$I$11,B7420)&gt;0,0,WEEKDAY(B7420,2)),IF(COUNTIF($I$2:$I$21,B7420)&gt;0,0,WEEKDAY(B7420,2)))</f>
        <v>5</v>
      </c>
      <c r="D7420" s="74">
        <f t="shared" si="2"/>
        <v>7</v>
      </c>
      <c r="E7420" s="12">
        <f>IFERROR(VLOOKUP(A7420,'IDAR Meter Data'!$A:$B,2,1),"")</f>
        <v>174</v>
      </c>
      <c r="F7420" s="75">
        <f>IF(CECCZ="CZ03",'Outside Temp'!B7420,IF(CECCZ="CZ04",'Outside Temp'!B7421,IF(CECCZ="CZ12",'Outside Temp'!B7422, IF(CECCZ="CZ13",'Outside Temp'!B7423))))</f>
        <v>62.56666667</v>
      </c>
      <c r="G7420" s="12">
        <f t="shared" si="3"/>
        <v>1</v>
      </c>
    </row>
    <row r="7421" ht="15.75" customHeight="1">
      <c r="A7421" s="13">
        <v>42202.322916666664</v>
      </c>
      <c r="B7421" s="73">
        <f t="shared" si="1"/>
        <v>42202</v>
      </c>
      <c r="C7421" s="74">
        <f>IF(NewCustomer="Yes", IF(COUNTIF($I$2:$I$11,B7421)&gt;0,0,WEEKDAY(B7421,2)),IF(COUNTIF($I$2:$I$21,B7421)&gt;0,0,WEEKDAY(B7421,2)))</f>
        <v>5</v>
      </c>
      <c r="D7421" s="74">
        <f t="shared" si="2"/>
        <v>7</v>
      </c>
      <c r="E7421" s="12">
        <f>IFERROR(VLOOKUP(A7421,'IDAR Meter Data'!$A:$B,2,1),"")</f>
        <v>172</v>
      </c>
      <c r="F7421" s="75">
        <f>IF(CECCZ="CZ03",'Outside Temp'!B7421,IF(CECCZ="CZ04",'Outside Temp'!B7422,IF(CECCZ="CZ12",'Outside Temp'!B7423, IF(CECCZ="CZ13",'Outside Temp'!B7424))))</f>
        <v>62.81666667</v>
      </c>
      <c r="G7421" s="12">
        <f t="shared" si="3"/>
        <v>1</v>
      </c>
    </row>
    <row r="7422" ht="15.75" customHeight="1">
      <c r="A7422" s="13">
        <v>42202.333333333336</v>
      </c>
      <c r="B7422" s="73">
        <f t="shared" si="1"/>
        <v>42202</v>
      </c>
      <c r="C7422" s="74">
        <f>IF(NewCustomer="Yes", IF(COUNTIF($I$2:$I$11,B7422)&gt;0,0,WEEKDAY(B7422,2)),IF(COUNTIF($I$2:$I$21,B7422)&gt;0,0,WEEKDAY(B7422,2)))</f>
        <v>5</v>
      </c>
      <c r="D7422" s="74">
        <f t="shared" si="2"/>
        <v>8</v>
      </c>
      <c r="E7422" s="12">
        <f>IFERROR(VLOOKUP(A7422,'IDAR Meter Data'!$A:$B,2,1),"")</f>
        <v>181</v>
      </c>
      <c r="F7422" s="75">
        <f>IF(CECCZ="CZ03",'Outside Temp'!B7422,IF(CECCZ="CZ04",'Outside Temp'!B7423,IF(CECCZ="CZ12",'Outside Temp'!B7424, IF(CECCZ="CZ13",'Outside Temp'!B7425))))</f>
        <v>63.16</v>
      </c>
      <c r="G7422" s="12">
        <f t="shared" si="3"/>
        <v>1</v>
      </c>
    </row>
    <row r="7423" ht="15.75" customHeight="1">
      <c r="A7423" s="13">
        <v>42202.34375</v>
      </c>
      <c r="B7423" s="73">
        <f t="shared" si="1"/>
        <v>42202</v>
      </c>
      <c r="C7423" s="74">
        <f>IF(NewCustomer="Yes", IF(COUNTIF($I$2:$I$11,B7423)&gt;0,0,WEEKDAY(B7423,2)),IF(COUNTIF($I$2:$I$21,B7423)&gt;0,0,WEEKDAY(B7423,2)))</f>
        <v>5</v>
      </c>
      <c r="D7423" s="74">
        <f t="shared" si="2"/>
        <v>8</v>
      </c>
      <c r="E7423" s="12">
        <f>IFERROR(VLOOKUP(A7423,'IDAR Meter Data'!$A:$B,2,1),"")</f>
        <v>194</v>
      </c>
      <c r="F7423" s="75">
        <f>IF(CECCZ="CZ03",'Outside Temp'!B7423,IF(CECCZ="CZ04",'Outside Temp'!B7424,IF(CECCZ="CZ12",'Outside Temp'!B7425, IF(CECCZ="CZ13",'Outside Temp'!B7426))))</f>
        <v>63.76</v>
      </c>
      <c r="G7423" s="12">
        <f t="shared" si="3"/>
        <v>1</v>
      </c>
    </row>
    <row r="7424" ht="15.75" customHeight="1">
      <c r="A7424" s="13">
        <v>42202.354166666664</v>
      </c>
      <c r="B7424" s="73">
        <f t="shared" si="1"/>
        <v>42202</v>
      </c>
      <c r="C7424" s="74">
        <f>IF(NewCustomer="Yes", IF(COUNTIF($I$2:$I$11,B7424)&gt;0,0,WEEKDAY(B7424,2)),IF(COUNTIF($I$2:$I$21,B7424)&gt;0,0,WEEKDAY(B7424,2)))</f>
        <v>5</v>
      </c>
      <c r="D7424" s="74">
        <f t="shared" si="2"/>
        <v>8</v>
      </c>
      <c r="E7424" s="12">
        <f>IFERROR(VLOOKUP(A7424,'IDAR Meter Data'!$A:$B,2,1),"")</f>
        <v>186</v>
      </c>
      <c r="F7424" s="75">
        <f>IF(CECCZ="CZ03",'Outside Temp'!B7424,IF(CECCZ="CZ04",'Outside Temp'!B7425,IF(CECCZ="CZ12",'Outside Temp'!B7426, IF(CECCZ="CZ13",'Outside Temp'!B7427))))</f>
        <v>64.51428571</v>
      </c>
      <c r="G7424" s="12">
        <f t="shared" si="3"/>
        <v>1</v>
      </c>
    </row>
    <row r="7425" ht="15.75" customHeight="1">
      <c r="A7425" s="13">
        <v>42202.364583333336</v>
      </c>
      <c r="B7425" s="73">
        <f t="shared" si="1"/>
        <v>42202</v>
      </c>
      <c r="C7425" s="74">
        <f>IF(NewCustomer="Yes", IF(COUNTIF($I$2:$I$11,B7425)&gt;0,0,WEEKDAY(B7425,2)),IF(COUNTIF($I$2:$I$21,B7425)&gt;0,0,WEEKDAY(B7425,2)))</f>
        <v>5</v>
      </c>
      <c r="D7425" s="74">
        <f t="shared" si="2"/>
        <v>8</v>
      </c>
      <c r="E7425" s="12">
        <f>IFERROR(VLOOKUP(A7425,'IDAR Meter Data'!$A:$B,2,1),"")</f>
        <v>196</v>
      </c>
      <c r="F7425" s="75">
        <f>IF(CECCZ="CZ03",'Outside Temp'!B7425,IF(CECCZ="CZ04",'Outside Temp'!B7426,IF(CECCZ="CZ12",'Outside Temp'!B7427, IF(CECCZ="CZ13",'Outside Temp'!B7428))))</f>
        <v>65.37142857</v>
      </c>
      <c r="G7425" s="12">
        <f t="shared" si="3"/>
        <v>2</v>
      </c>
    </row>
    <row r="7426" ht="15.75" customHeight="1">
      <c r="A7426" s="13">
        <v>42202.375</v>
      </c>
      <c r="B7426" s="73">
        <f t="shared" si="1"/>
        <v>42202</v>
      </c>
      <c r="C7426" s="74">
        <f>IF(NewCustomer="Yes", IF(COUNTIF($I$2:$I$11,B7426)&gt;0,0,WEEKDAY(B7426,2)),IF(COUNTIF($I$2:$I$21,B7426)&gt;0,0,WEEKDAY(B7426,2)))</f>
        <v>5</v>
      </c>
      <c r="D7426" s="74">
        <f t="shared" si="2"/>
        <v>9</v>
      </c>
      <c r="E7426" s="12">
        <f>IFERROR(VLOOKUP(A7426,'IDAR Meter Data'!$A:$B,2,1),"")</f>
        <v>198</v>
      </c>
      <c r="F7426" s="75">
        <f>IF(CECCZ="CZ03",'Outside Temp'!B7426,IF(CECCZ="CZ04",'Outside Temp'!B7427,IF(CECCZ="CZ12",'Outside Temp'!B7428, IF(CECCZ="CZ13",'Outside Temp'!B7429))))</f>
        <v>66.13333333</v>
      </c>
      <c r="G7426" s="12">
        <f t="shared" si="3"/>
        <v>2</v>
      </c>
    </row>
    <row r="7427" ht="15.75" customHeight="1">
      <c r="A7427" s="13">
        <v>42202.385416666664</v>
      </c>
      <c r="B7427" s="73">
        <f t="shared" si="1"/>
        <v>42202</v>
      </c>
      <c r="C7427" s="74">
        <f>IF(NewCustomer="Yes", IF(COUNTIF($I$2:$I$11,B7427)&gt;0,0,WEEKDAY(B7427,2)),IF(COUNTIF($I$2:$I$21,B7427)&gt;0,0,WEEKDAY(B7427,2)))</f>
        <v>5</v>
      </c>
      <c r="D7427" s="74">
        <f t="shared" si="2"/>
        <v>9</v>
      </c>
      <c r="E7427" s="12">
        <f>IFERROR(VLOOKUP(A7427,'IDAR Meter Data'!$A:$B,2,1),"")</f>
        <v>212</v>
      </c>
      <c r="F7427" s="75">
        <f>IF(CECCZ="CZ03",'Outside Temp'!B7427,IF(CECCZ="CZ04",'Outside Temp'!B7428,IF(CECCZ="CZ12",'Outside Temp'!B7429, IF(CECCZ="CZ13",'Outside Temp'!B7430))))</f>
        <v>66.63333333</v>
      </c>
      <c r="G7427" s="12">
        <f t="shared" si="3"/>
        <v>2</v>
      </c>
    </row>
    <row r="7428" ht="15.75" customHeight="1">
      <c r="A7428" s="13">
        <v>42202.395833333336</v>
      </c>
      <c r="B7428" s="73">
        <f t="shared" si="1"/>
        <v>42202</v>
      </c>
      <c r="C7428" s="74">
        <f>IF(NewCustomer="Yes", IF(COUNTIF($I$2:$I$11,B7428)&gt;0,0,WEEKDAY(B7428,2)),IF(COUNTIF($I$2:$I$21,B7428)&gt;0,0,WEEKDAY(B7428,2)))</f>
        <v>5</v>
      </c>
      <c r="D7428" s="74">
        <f t="shared" si="2"/>
        <v>9</v>
      </c>
      <c r="E7428" s="12">
        <f>IFERROR(VLOOKUP(A7428,'IDAR Meter Data'!$A:$B,2,1),"")</f>
        <v>200</v>
      </c>
      <c r="F7428" s="75">
        <f>IF(CECCZ="CZ03",'Outside Temp'!B7428,IF(CECCZ="CZ04",'Outside Temp'!B7429,IF(CECCZ="CZ12",'Outside Temp'!B7430, IF(CECCZ="CZ13",'Outside Temp'!B7431))))</f>
        <v>67.13333333</v>
      </c>
      <c r="G7428" s="12">
        <f t="shared" si="3"/>
        <v>2</v>
      </c>
    </row>
    <row r="7429" ht="15.75" customHeight="1">
      <c r="A7429" s="13">
        <v>42202.40625</v>
      </c>
      <c r="B7429" s="73">
        <f t="shared" si="1"/>
        <v>42202</v>
      </c>
      <c r="C7429" s="74">
        <f>IF(NewCustomer="Yes", IF(COUNTIF($I$2:$I$11,B7429)&gt;0,0,WEEKDAY(B7429,2)),IF(COUNTIF($I$2:$I$21,B7429)&gt;0,0,WEEKDAY(B7429,2)))</f>
        <v>5</v>
      </c>
      <c r="D7429" s="74">
        <f t="shared" si="2"/>
        <v>9</v>
      </c>
      <c r="E7429" s="12">
        <f>IFERROR(VLOOKUP(A7429,'IDAR Meter Data'!$A:$B,2,1),"")</f>
        <v>202</v>
      </c>
      <c r="F7429" s="75">
        <f>IF(CECCZ="CZ03",'Outside Temp'!B7429,IF(CECCZ="CZ04",'Outside Temp'!B7430,IF(CECCZ="CZ12",'Outside Temp'!B7431, IF(CECCZ="CZ13",'Outside Temp'!B7432))))</f>
        <v>67.63333333</v>
      </c>
      <c r="G7429" s="12">
        <f t="shared" si="3"/>
        <v>2</v>
      </c>
    </row>
    <row r="7430" ht="15.75" customHeight="1">
      <c r="A7430" s="13">
        <v>42202.416666666664</v>
      </c>
      <c r="B7430" s="73">
        <f t="shared" si="1"/>
        <v>42202</v>
      </c>
      <c r="C7430" s="74">
        <f>IF(NewCustomer="Yes", IF(COUNTIF($I$2:$I$11,B7430)&gt;0,0,WEEKDAY(B7430,2)),IF(COUNTIF($I$2:$I$21,B7430)&gt;0,0,WEEKDAY(B7430,2)))</f>
        <v>5</v>
      </c>
      <c r="D7430" s="74">
        <f t="shared" si="2"/>
        <v>10</v>
      </c>
      <c r="E7430" s="12">
        <f>IFERROR(VLOOKUP(A7430,'IDAR Meter Data'!$A:$B,2,1),"")</f>
        <v>210</v>
      </c>
      <c r="F7430" s="75">
        <f>IF(CECCZ="CZ03",'Outside Temp'!B7430,IF(CECCZ="CZ04",'Outside Temp'!B7431,IF(CECCZ="CZ12",'Outside Temp'!B7432, IF(CECCZ="CZ13",'Outside Temp'!B7433))))</f>
        <v>68.13333333</v>
      </c>
      <c r="G7430" s="12">
        <f t="shared" si="3"/>
        <v>2</v>
      </c>
    </row>
    <row r="7431" ht="15.75" customHeight="1">
      <c r="A7431" s="13">
        <v>42202.427083333336</v>
      </c>
      <c r="B7431" s="73">
        <f t="shared" si="1"/>
        <v>42202</v>
      </c>
      <c r="C7431" s="74">
        <f>IF(NewCustomer="Yes", IF(COUNTIF($I$2:$I$11,B7431)&gt;0,0,WEEKDAY(B7431,2)),IF(COUNTIF($I$2:$I$21,B7431)&gt;0,0,WEEKDAY(B7431,2)))</f>
        <v>5</v>
      </c>
      <c r="D7431" s="74">
        <f t="shared" si="2"/>
        <v>10</v>
      </c>
      <c r="E7431" s="12">
        <f>IFERROR(VLOOKUP(A7431,'IDAR Meter Data'!$A:$B,2,1),"")</f>
        <v>222</v>
      </c>
      <c r="F7431" s="75">
        <f>IF(CECCZ="CZ03",'Outside Temp'!B7431,IF(CECCZ="CZ04",'Outside Temp'!B7432,IF(CECCZ="CZ12",'Outside Temp'!B7433, IF(CECCZ="CZ13",'Outside Temp'!B7434))))</f>
        <v>68.63333333</v>
      </c>
      <c r="G7431" s="12">
        <f t="shared" si="3"/>
        <v>2</v>
      </c>
    </row>
    <row r="7432" ht="15.75" customHeight="1">
      <c r="A7432" s="13">
        <v>42202.4375</v>
      </c>
      <c r="B7432" s="73">
        <f t="shared" si="1"/>
        <v>42202</v>
      </c>
      <c r="C7432" s="74">
        <f>IF(NewCustomer="Yes", IF(COUNTIF($I$2:$I$11,B7432)&gt;0,0,WEEKDAY(B7432,2)),IF(COUNTIF($I$2:$I$21,B7432)&gt;0,0,WEEKDAY(B7432,2)))</f>
        <v>5</v>
      </c>
      <c r="D7432" s="74">
        <f t="shared" si="2"/>
        <v>10</v>
      </c>
      <c r="E7432" s="12">
        <f>IFERROR(VLOOKUP(A7432,'IDAR Meter Data'!$A:$B,2,1),"")</f>
        <v>232</v>
      </c>
      <c r="F7432" s="75">
        <f>IF(CECCZ="CZ03",'Outside Temp'!B7432,IF(CECCZ="CZ04",'Outside Temp'!B7433,IF(CECCZ="CZ12",'Outside Temp'!B7434, IF(CECCZ="CZ13",'Outside Temp'!B7435))))</f>
        <v>69.13333333</v>
      </c>
      <c r="G7432" s="12">
        <f t="shared" si="3"/>
        <v>2</v>
      </c>
    </row>
    <row r="7433" ht="15.75" customHeight="1">
      <c r="A7433" s="13">
        <v>42202.447916666664</v>
      </c>
      <c r="B7433" s="73">
        <f t="shared" si="1"/>
        <v>42202</v>
      </c>
      <c r="C7433" s="74">
        <f>IF(NewCustomer="Yes", IF(COUNTIF($I$2:$I$11,B7433)&gt;0,0,WEEKDAY(B7433,2)),IF(COUNTIF($I$2:$I$21,B7433)&gt;0,0,WEEKDAY(B7433,2)))</f>
        <v>5</v>
      </c>
      <c r="D7433" s="74">
        <f t="shared" si="2"/>
        <v>10</v>
      </c>
      <c r="E7433" s="12">
        <f>IFERROR(VLOOKUP(A7433,'IDAR Meter Data'!$A:$B,2,1),"")</f>
        <v>217</v>
      </c>
      <c r="F7433" s="75">
        <f>IF(CECCZ="CZ03",'Outside Temp'!B7433,IF(CECCZ="CZ04",'Outside Temp'!B7434,IF(CECCZ="CZ12",'Outside Temp'!B7435, IF(CECCZ="CZ13",'Outside Temp'!B7436))))</f>
        <v>69.63333333</v>
      </c>
      <c r="G7433" s="12">
        <f t="shared" si="3"/>
        <v>2</v>
      </c>
    </row>
    <row r="7434" ht="15.75" customHeight="1">
      <c r="A7434" s="13">
        <v>42202.458333333336</v>
      </c>
      <c r="B7434" s="73">
        <f t="shared" si="1"/>
        <v>42202</v>
      </c>
      <c r="C7434" s="74">
        <f>IF(NewCustomer="Yes", IF(COUNTIF($I$2:$I$11,B7434)&gt;0,0,WEEKDAY(B7434,2)),IF(COUNTIF($I$2:$I$21,B7434)&gt;0,0,WEEKDAY(B7434,2)))</f>
        <v>5</v>
      </c>
      <c r="D7434" s="74">
        <f t="shared" si="2"/>
        <v>11</v>
      </c>
      <c r="E7434" s="12">
        <f>IFERROR(VLOOKUP(A7434,'IDAR Meter Data'!$A:$B,2,1),"")</f>
        <v>221</v>
      </c>
      <c r="F7434" s="75">
        <f>IF(CECCZ="CZ03",'Outside Temp'!B7434,IF(CECCZ="CZ04",'Outside Temp'!B7435,IF(CECCZ="CZ12",'Outside Temp'!B7436, IF(CECCZ="CZ13",'Outside Temp'!B7437))))</f>
        <v>70.2</v>
      </c>
      <c r="G7434" s="12">
        <f t="shared" si="3"/>
        <v>3</v>
      </c>
    </row>
    <row r="7435" ht="15.75" customHeight="1">
      <c r="A7435" s="13">
        <v>42202.46875</v>
      </c>
      <c r="B7435" s="73">
        <f t="shared" si="1"/>
        <v>42202</v>
      </c>
      <c r="C7435" s="74">
        <f>IF(NewCustomer="Yes", IF(COUNTIF($I$2:$I$11,B7435)&gt;0,0,WEEKDAY(B7435,2)),IF(COUNTIF($I$2:$I$21,B7435)&gt;0,0,WEEKDAY(B7435,2)))</f>
        <v>5</v>
      </c>
      <c r="D7435" s="74">
        <f t="shared" si="2"/>
        <v>11</v>
      </c>
      <c r="E7435" s="12">
        <f>IFERROR(VLOOKUP(A7435,'IDAR Meter Data'!$A:$B,2,1),"")</f>
        <v>220</v>
      </c>
      <c r="F7435" s="75">
        <f>IF(CECCZ="CZ03",'Outside Temp'!B7435,IF(CECCZ="CZ04",'Outside Temp'!B7436,IF(CECCZ="CZ12",'Outside Temp'!B7437, IF(CECCZ="CZ13",'Outside Temp'!B7438))))</f>
        <v>70.95</v>
      </c>
      <c r="G7435" s="12">
        <f t="shared" si="3"/>
        <v>3</v>
      </c>
    </row>
    <row r="7436" ht="15.75" customHeight="1">
      <c r="A7436" s="13">
        <v>42202.479166666664</v>
      </c>
      <c r="B7436" s="73">
        <f t="shared" si="1"/>
        <v>42202</v>
      </c>
      <c r="C7436" s="74">
        <f>IF(NewCustomer="Yes", IF(COUNTIF($I$2:$I$11,B7436)&gt;0,0,WEEKDAY(B7436,2)),IF(COUNTIF($I$2:$I$21,B7436)&gt;0,0,WEEKDAY(B7436,2)))</f>
        <v>5</v>
      </c>
      <c r="D7436" s="74">
        <f t="shared" si="2"/>
        <v>11</v>
      </c>
      <c r="E7436" s="12">
        <f>IFERROR(VLOOKUP(A7436,'IDAR Meter Data'!$A:$B,2,1),"")</f>
        <v>231</v>
      </c>
      <c r="F7436" s="75">
        <f>IF(CECCZ="CZ03",'Outside Temp'!B7436,IF(CECCZ="CZ04",'Outside Temp'!B7437,IF(CECCZ="CZ12",'Outside Temp'!B7438, IF(CECCZ="CZ13",'Outside Temp'!B7439))))</f>
        <v>71.7</v>
      </c>
      <c r="G7436" s="12">
        <f t="shared" si="3"/>
        <v>3</v>
      </c>
    </row>
    <row r="7437" ht="15.75" customHeight="1">
      <c r="A7437" s="13">
        <v>42202.489583333336</v>
      </c>
      <c r="B7437" s="73">
        <f t="shared" si="1"/>
        <v>42202</v>
      </c>
      <c r="C7437" s="74">
        <f>IF(NewCustomer="Yes", IF(COUNTIF($I$2:$I$11,B7437)&gt;0,0,WEEKDAY(B7437,2)),IF(COUNTIF($I$2:$I$21,B7437)&gt;0,0,WEEKDAY(B7437,2)))</f>
        <v>5</v>
      </c>
      <c r="D7437" s="74">
        <f t="shared" si="2"/>
        <v>11</v>
      </c>
      <c r="E7437" s="12">
        <f>IFERROR(VLOOKUP(A7437,'IDAR Meter Data'!$A:$B,2,1),"")</f>
        <v>241</v>
      </c>
      <c r="F7437" s="75">
        <f>IF(CECCZ="CZ03",'Outside Temp'!B7437,IF(CECCZ="CZ04",'Outside Temp'!B7438,IF(CECCZ="CZ12",'Outside Temp'!B7439, IF(CECCZ="CZ13",'Outside Temp'!B7440))))</f>
        <v>72.45</v>
      </c>
      <c r="G7437" s="12">
        <f t="shared" si="3"/>
        <v>3</v>
      </c>
    </row>
    <row r="7438" ht="15.75" customHeight="1">
      <c r="A7438" s="13">
        <v>42202.5</v>
      </c>
      <c r="B7438" s="73">
        <f t="shared" si="1"/>
        <v>42202</v>
      </c>
      <c r="C7438" s="74">
        <f>IF(NewCustomer="Yes", IF(COUNTIF($I$2:$I$11,B7438)&gt;0,0,WEEKDAY(B7438,2)),IF(COUNTIF($I$2:$I$21,B7438)&gt;0,0,WEEKDAY(B7438,2)))</f>
        <v>5</v>
      </c>
      <c r="D7438" s="74">
        <f t="shared" si="2"/>
        <v>12</v>
      </c>
      <c r="E7438" s="12">
        <f>IFERROR(VLOOKUP(A7438,'IDAR Meter Data'!$A:$B,2,1),"")</f>
        <v>236</v>
      </c>
      <c r="F7438" s="75">
        <f>IF(CECCZ="CZ03",'Outside Temp'!B7438,IF(CECCZ="CZ04",'Outside Temp'!B7439,IF(CECCZ="CZ12",'Outside Temp'!B7440, IF(CECCZ="CZ13",'Outside Temp'!B7441))))</f>
        <v>72.86666667</v>
      </c>
      <c r="G7438" s="12">
        <f t="shared" si="3"/>
        <v>3</v>
      </c>
    </row>
    <row r="7439" ht="15.75" customHeight="1">
      <c r="A7439" s="13">
        <v>42202.510416666664</v>
      </c>
      <c r="B7439" s="73">
        <f t="shared" si="1"/>
        <v>42202</v>
      </c>
      <c r="C7439" s="74">
        <f>IF(NewCustomer="Yes", IF(COUNTIF($I$2:$I$11,B7439)&gt;0,0,WEEKDAY(B7439,2)),IF(COUNTIF($I$2:$I$21,B7439)&gt;0,0,WEEKDAY(B7439,2)))</f>
        <v>5</v>
      </c>
      <c r="D7439" s="74">
        <f t="shared" si="2"/>
        <v>12</v>
      </c>
      <c r="E7439" s="12">
        <f>IFERROR(VLOOKUP(A7439,'IDAR Meter Data'!$A:$B,2,1),"")</f>
        <v>232</v>
      </c>
      <c r="F7439" s="75">
        <f>IF(CECCZ="CZ03",'Outside Temp'!B7439,IF(CECCZ="CZ04",'Outside Temp'!B7440,IF(CECCZ="CZ12",'Outside Temp'!B7441, IF(CECCZ="CZ13",'Outside Temp'!B7442))))</f>
        <v>72.36666667</v>
      </c>
      <c r="G7439" s="12">
        <f t="shared" si="3"/>
        <v>3</v>
      </c>
    </row>
    <row r="7440" ht="15.75" customHeight="1">
      <c r="A7440" s="13">
        <v>42202.520833333336</v>
      </c>
      <c r="B7440" s="73">
        <f t="shared" si="1"/>
        <v>42202</v>
      </c>
      <c r="C7440" s="74">
        <f>IF(NewCustomer="Yes", IF(COUNTIF($I$2:$I$11,B7440)&gt;0,0,WEEKDAY(B7440,2)),IF(COUNTIF($I$2:$I$21,B7440)&gt;0,0,WEEKDAY(B7440,2)))</f>
        <v>5</v>
      </c>
      <c r="D7440" s="74">
        <f t="shared" si="2"/>
        <v>12</v>
      </c>
      <c r="E7440" s="12">
        <f>IFERROR(VLOOKUP(A7440,'IDAR Meter Data'!$A:$B,2,1),"")</f>
        <v>244</v>
      </c>
      <c r="F7440" s="75">
        <f>IF(CECCZ="CZ03",'Outside Temp'!B7440,IF(CECCZ="CZ04",'Outside Temp'!B7441,IF(CECCZ="CZ12",'Outside Temp'!B7442, IF(CECCZ="CZ13",'Outside Temp'!B7443))))</f>
        <v>71.86666667</v>
      </c>
      <c r="G7440" s="12">
        <f t="shared" si="3"/>
        <v>3</v>
      </c>
    </row>
    <row r="7441" ht="15.75" customHeight="1">
      <c r="A7441" s="13">
        <v>42202.53125</v>
      </c>
      <c r="B7441" s="73">
        <f t="shared" si="1"/>
        <v>42202</v>
      </c>
      <c r="C7441" s="74">
        <f>IF(NewCustomer="Yes", IF(COUNTIF($I$2:$I$11,B7441)&gt;0,0,WEEKDAY(B7441,2)),IF(COUNTIF($I$2:$I$21,B7441)&gt;0,0,WEEKDAY(B7441,2)))</f>
        <v>5</v>
      </c>
      <c r="D7441" s="74">
        <f t="shared" si="2"/>
        <v>12</v>
      </c>
      <c r="E7441" s="12">
        <f>IFERROR(VLOOKUP(A7441,'IDAR Meter Data'!$A:$B,2,1),"")</f>
        <v>253</v>
      </c>
      <c r="F7441" s="75">
        <f>IF(CECCZ="CZ03",'Outside Temp'!B7441,IF(CECCZ="CZ04",'Outside Temp'!B7442,IF(CECCZ="CZ12",'Outside Temp'!B7443, IF(CECCZ="CZ13",'Outside Temp'!B7444))))</f>
        <v>71.36666667</v>
      </c>
      <c r="G7441" s="12">
        <f t="shared" si="3"/>
        <v>3</v>
      </c>
    </row>
    <row r="7442" ht="15.75" customHeight="1">
      <c r="A7442" s="13">
        <v>42202.541666666664</v>
      </c>
      <c r="B7442" s="73">
        <f t="shared" si="1"/>
        <v>42202</v>
      </c>
      <c r="C7442" s="74">
        <f>IF(NewCustomer="Yes", IF(COUNTIF($I$2:$I$11,B7442)&gt;0,0,WEEKDAY(B7442,2)),IF(COUNTIF($I$2:$I$21,B7442)&gt;0,0,WEEKDAY(B7442,2)))</f>
        <v>5</v>
      </c>
      <c r="D7442" s="74">
        <f t="shared" si="2"/>
        <v>13</v>
      </c>
      <c r="E7442" s="12">
        <f>IFERROR(VLOOKUP(A7442,'IDAR Meter Data'!$A:$B,2,1),"")</f>
        <v>238</v>
      </c>
      <c r="F7442" s="75">
        <f>IF(CECCZ="CZ03",'Outside Temp'!B7442,IF(CECCZ="CZ04",'Outside Temp'!B7443,IF(CECCZ="CZ12",'Outside Temp'!B7444, IF(CECCZ="CZ13",'Outside Temp'!B7445))))</f>
        <v>71.06666667</v>
      </c>
      <c r="G7442" s="12">
        <f t="shared" si="3"/>
        <v>3</v>
      </c>
    </row>
    <row r="7443" ht="15.75" customHeight="1">
      <c r="A7443" s="13">
        <v>42202.552083333336</v>
      </c>
      <c r="B7443" s="73">
        <f t="shared" si="1"/>
        <v>42202</v>
      </c>
      <c r="C7443" s="74">
        <f>IF(NewCustomer="Yes", IF(COUNTIF($I$2:$I$11,B7443)&gt;0,0,WEEKDAY(B7443,2)),IF(COUNTIF($I$2:$I$21,B7443)&gt;0,0,WEEKDAY(B7443,2)))</f>
        <v>5</v>
      </c>
      <c r="D7443" s="74">
        <f t="shared" si="2"/>
        <v>13</v>
      </c>
      <c r="E7443" s="12">
        <f>IFERROR(VLOOKUP(A7443,'IDAR Meter Data'!$A:$B,2,1),"")</f>
        <v>246</v>
      </c>
      <c r="F7443" s="75">
        <f>IF(CECCZ="CZ03",'Outside Temp'!B7443,IF(CECCZ="CZ04",'Outside Temp'!B7444,IF(CECCZ="CZ12",'Outside Temp'!B7445, IF(CECCZ="CZ13",'Outside Temp'!B7446))))</f>
        <v>71.31666667</v>
      </c>
      <c r="G7443" s="12">
        <f t="shared" si="3"/>
        <v>3</v>
      </c>
    </row>
    <row r="7444" ht="15.75" customHeight="1">
      <c r="A7444" s="13">
        <v>42202.5625</v>
      </c>
      <c r="B7444" s="73">
        <f t="shared" si="1"/>
        <v>42202</v>
      </c>
      <c r="C7444" s="74">
        <f>IF(NewCustomer="Yes", IF(COUNTIF($I$2:$I$11,B7444)&gt;0,0,WEEKDAY(B7444,2)),IF(COUNTIF($I$2:$I$21,B7444)&gt;0,0,WEEKDAY(B7444,2)))</f>
        <v>5</v>
      </c>
      <c r="D7444" s="74">
        <f t="shared" si="2"/>
        <v>13</v>
      </c>
      <c r="E7444" s="12">
        <f>IFERROR(VLOOKUP(A7444,'IDAR Meter Data'!$A:$B,2,1),"")</f>
        <v>258</v>
      </c>
      <c r="F7444" s="75">
        <f>IF(CECCZ="CZ03",'Outside Temp'!B7444,IF(CECCZ="CZ04",'Outside Temp'!B7445,IF(CECCZ="CZ12",'Outside Temp'!B7446, IF(CECCZ="CZ13",'Outside Temp'!B7447))))</f>
        <v>71.56666667</v>
      </c>
      <c r="G7444" s="12">
        <f t="shared" si="3"/>
        <v>3</v>
      </c>
    </row>
    <row r="7445" ht="15.75" customHeight="1">
      <c r="A7445" s="13">
        <v>42202.572916666664</v>
      </c>
      <c r="B7445" s="73">
        <f t="shared" si="1"/>
        <v>42202</v>
      </c>
      <c r="C7445" s="74">
        <f>IF(NewCustomer="Yes", IF(COUNTIF($I$2:$I$11,B7445)&gt;0,0,WEEKDAY(B7445,2)),IF(COUNTIF($I$2:$I$21,B7445)&gt;0,0,WEEKDAY(B7445,2)))</f>
        <v>5</v>
      </c>
      <c r="D7445" s="74">
        <f t="shared" si="2"/>
        <v>13</v>
      </c>
      <c r="E7445" s="12">
        <f>IFERROR(VLOOKUP(A7445,'IDAR Meter Data'!$A:$B,2,1),"")</f>
        <v>268</v>
      </c>
      <c r="F7445" s="75">
        <f>IF(CECCZ="CZ03",'Outside Temp'!B7445,IF(CECCZ="CZ04",'Outside Temp'!B7446,IF(CECCZ="CZ12",'Outside Temp'!B7447, IF(CECCZ="CZ13",'Outside Temp'!B7448))))</f>
        <v>71.81666667</v>
      </c>
      <c r="G7445" s="12">
        <f t="shared" si="3"/>
        <v>3</v>
      </c>
    </row>
    <row r="7446" ht="15.75" customHeight="1">
      <c r="A7446" s="13">
        <v>42202.583333333336</v>
      </c>
      <c r="B7446" s="73">
        <f t="shared" si="1"/>
        <v>42202</v>
      </c>
      <c r="C7446" s="74">
        <f>IF(NewCustomer="Yes", IF(COUNTIF($I$2:$I$11,B7446)&gt;0,0,WEEKDAY(B7446,2)),IF(COUNTIF($I$2:$I$21,B7446)&gt;0,0,WEEKDAY(B7446,2)))</f>
        <v>5</v>
      </c>
      <c r="D7446" s="74">
        <f t="shared" si="2"/>
        <v>14</v>
      </c>
      <c r="E7446" s="12">
        <f>IFERROR(VLOOKUP(A7446,'IDAR Meter Data'!$A:$B,2,1),"")</f>
        <v>266</v>
      </c>
      <c r="F7446" s="75">
        <f>IF(CECCZ="CZ03",'Outside Temp'!B7446,IF(CECCZ="CZ04",'Outside Temp'!B7447,IF(CECCZ="CZ12",'Outside Temp'!B7448, IF(CECCZ="CZ13",'Outside Temp'!B7449))))</f>
        <v>72</v>
      </c>
      <c r="G7446" s="12">
        <f t="shared" si="3"/>
        <v>3</v>
      </c>
    </row>
    <row r="7447" ht="15.75" customHeight="1">
      <c r="A7447" s="13">
        <v>42202.59375</v>
      </c>
      <c r="B7447" s="73">
        <f t="shared" si="1"/>
        <v>42202</v>
      </c>
      <c r="C7447" s="74">
        <f>IF(NewCustomer="Yes", IF(COUNTIF($I$2:$I$11,B7447)&gt;0,0,WEEKDAY(B7447,2)),IF(COUNTIF($I$2:$I$21,B7447)&gt;0,0,WEEKDAY(B7447,2)))</f>
        <v>5</v>
      </c>
      <c r="D7447" s="74">
        <f t="shared" si="2"/>
        <v>14</v>
      </c>
      <c r="E7447" s="12">
        <f>IFERROR(VLOOKUP(A7447,'IDAR Meter Data'!$A:$B,2,1),"")</f>
        <v>258</v>
      </c>
      <c r="F7447" s="75">
        <f>IF(CECCZ="CZ03",'Outside Temp'!B7447,IF(CECCZ="CZ04",'Outside Temp'!B7448,IF(CECCZ="CZ12",'Outside Temp'!B7449, IF(CECCZ="CZ13",'Outside Temp'!B7450))))</f>
        <v>72</v>
      </c>
      <c r="G7447" s="12">
        <f t="shared" si="3"/>
        <v>3</v>
      </c>
    </row>
    <row r="7448" ht="15.75" customHeight="1">
      <c r="A7448" s="13">
        <v>42202.604166666664</v>
      </c>
      <c r="B7448" s="73">
        <f t="shared" si="1"/>
        <v>42202</v>
      </c>
      <c r="C7448" s="74">
        <f>IF(NewCustomer="Yes", IF(COUNTIF($I$2:$I$11,B7448)&gt;0,0,WEEKDAY(B7448,2)),IF(COUNTIF($I$2:$I$21,B7448)&gt;0,0,WEEKDAY(B7448,2)))</f>
        <v>5</v>
      </c>
      <c r="D7448" s="74">
        <f t="shared" si="2"/>
        <v>14</v>
      </c>
      <c r="E7448" s="12">
        <f>IFERROR(VLOOKUP(A7448,'IDAR Meter Data'!$A:$B,2,1),"")</f>
        <v>266</v>
      </c>
      <c r="F7448" s="75">
        <f>IF(CECCZ="CZ03",'Outside Temp'!B7448,IF(CECCZ="CZ04",'Outside Temp'!B7449,IF(CECCZ="CZ12",'Outside Temp'!B7450, IF(CECCZ="CZ13",'Outside Temp'!B7451))))</f>
        <v>72</v>
      </c>
      <c r="G7448" s="12">
        <f t="shared" si="3"/>
        <v>3</v>
      </c>
    </row>
    <row r="7449" ht="15.75" customHeight="1">
      <c r="A7449" s="13">
        <v>42202.614583333336</v>
      </c>
      <c r="B7449" s="73">
        <f t="shared" si="1"/>
        <v>42202</v>
      </c>
      <c r="C7449" s="74">
        <f>IF(NewCustomer="Yes", IF(COUNTIF($I$2:$I$11,B7449)&gt;0,0,WEEKDAY(B7449,2)),IF(COUNTIF($I$2:$I$21,B7449)&gt;0,0,WEEKDAY(B7449,2)))</f>
        <v>5</v>
      </c>
      <c r="D7449" s="74">
        <f t="shared" si="2"/>
        <v>14</v>
      </c>
      <c r="E7449" s="12">
        <f>IFERROR(VLOOKUP(A7449,'IDAR Meter Data'!$A:$B,2,1),"")</f>
        <v>272</v>
      </c>
      <c r="F7449" s="75">
        <f>IF(CECCZ="CZ03",'Outside Temp'!B7449,IF(CECCZ="CZ04",'Outside Temp'!B7450,IF(CECCZ="CZ12",'Outside Temp'!B7451, IF(CECCZ="CZ13",'Outside Temp'!B7452))))</f>
        <v>72</v>
      </c>
      <c r="G7449" s="12">
        <f t="shared" si="3"/>
        <v>3</v>
      </c>
    </row>
    <row r="7450" ht="15.75" customHeight="1">
      <c r="A7450" s="13">
        <v>42202.625</v>
      </c>
      <c r="B7450" s="73">
        <f t="shared" si="1"/>
        <v>42202</v>
      </c>
      <c r="C7450" s="74">
        <f>IF(NewCustomer="Yes", IF(COUNTIF($I$2:$I$11,B7450)&gt;0,0,WEEKDAY(B7450,2)),IF(COUNTIF($I$2:$I$21,B7450)&gt;0,0,WEEKDAY(B7450,2)))</f>
        <v>5</v>
      </c>
      <c r="D7450" s="74">
        <f t="shared" si="2"/>
        <v>15</v>
      </c>
      <c r="E7450" s="12">
        <f>IFERROR(VLOOKUP(A7450,'IDAR Meter Data'!$A:$B,2,1),"")</f>
        <v>268</v>
      </c>
      <c r="F7450" s="75">
        <f>IF(CECCZ="CZ03",'Outside Temp'!B7450,IF(CECCZ="CZ04",'Outside Temp'!B7451,IF(CECCZ="CZ12",'Outside Temp'!B7452, IF(CECCZ="CZ13",'Outside Temp'!B7453))))</f>
        <v>71.86666667</v>
      </c>
      <c r="G7450" s="12">
        <f t="shared" si="3"/>
        <v>3</v>
      </c>
    </row>
    <row r="7451" ht="15.75" customHeight="1">
      <c r="A7451" s="13">
        <v>42202.635416666664</v>
      </c>
      <c r="B7451" s="73">
        <f t="shared" si="1"/>
        <v>42202</v>
      </c>
      <c r="C7451" s="74">
        <f>IF(NewCustomer="Yes", IF(COUNTIF($I$2:$I$11,B7451)&gt;0,0,WEEKDAY(B7451,2)),IF(COUNTIF($I$2:$I$21,B7451)&gt;0,0,WEEKDAY(B7451,2)))</f>
        <v>5</v>
      </c>
      <c r="D7451" s="74">
        <f t="shared" si="2"/>
        <v>15</v>
      </c>
      <c r="E7451" s="12">
        <f>IFERROR(VLOOKUP(A7451,'IDAR Meter Data'!$A:$B,2,1),"")</f>
        <v>275</v>
      </c>
      <c r="F7451" s="75">
        <f>IF(CECCZ="CZ03",'Outside Temp'!B7451,IF(CECCZ="CZ04",'Outside Temp'!B7452,IF(CECCZ="CZ12",'Outside Temp'!B7453, IF(CECCZ="CZ13",'Outside Temp'!B7454))))</f>
        <v>71.36666667</v>
      </c>
      <c r="G7451" s="12">
        <f t="shared" si="3"/>
        <v>3</v>
      </c>
    </row>
    <row r="7452" ht="15.75" customHeight="1">
      <c r="A7452" s="13">
        <v>42202.645833333336</v>
      </c>
      <c r="B7452" s="73">
        <f t="shared" si="1"/>
        <v>42202</v>
      </c>
      <c r="C7452" s="74">
        <f>IF(NewCustomer="Yes", IF(COUNTIF($I$2:$I$11,B7452)&gt;0,0,WEEKDAY(B7452,2)),IF(COUNTIF($I$2:$I$21,B7452)&gt;0,0,WEEKDAY(B7452,2)))</f>
        <v>5</v>
      </c>
      <c r="D7452" s="74">
        <f t="shared" si="2"/>
        <v>15</v>
      </c>
      <c r="E7452" s="12">
        <f>IFERROR(VLOOKUP(A7452,'IDAR Meter Data'!$A:$B,2,1),"")</f>
        <v>267</v>
      </c>
      <c r="F7452" s="75">
        <f>IF(CECCZ="CZ03",'Outside Temp'!B7452,IF(CECCZ="CZ04",'Outside Temp'!B7453,IF(CECCZ="CZ12",'Outside Temp'!B7454, IF(CECCZ="CZ13",'Outside Temp'!B7455))))</f>
        <v>70.86666667</v>
      </c>
      <c r="G7452" s="12">
        <f t="shared" si="3"/>
        <v>3</v>
      </c>
    </row>
    <row r="7453" ht="15.75" customHeight="1">
      <c r="A7453" s="13">
        <v>42202.65625</v>
      </c>
      <c r="B7453" s="73">
        <f t="shared" si="1"/>
        <v>42202</v>
      </c>
      <c r="C7453" s="74">
        <f>IF(NewCustomer="Yes", IF(COUNTIF($I$2:$I$11,B7453)&gt;0,0,WEEKDAY(B7453,2)),IF(COUNTIF($I$2:$I$21,B7453)&gt;0,0,WEEKDAY(B7453,2)))</f>
        <v>5</v>
      </c>
      <c r="D7453" s="74">
        <f t="shared" si="2"/>
        <v>15</v>
      </c>
      <c r="E7453" s="12">
        <f>IFERROR(VLOOKUP(A7453,'IDAR Meter Data'!$A:$B,2,1),"")</f>
        <v>261</v>
      </c>
      <c r="F7453" s="75">
        <f>IF(CECCZ="CZ03",'Outside Temp'!B7453,IF(CECCZ="CZ04",'Outside Temp'!B7454,IF(CECCZ="CZ12",'Outside Temp'!B7455, IF(CECCZ="CZ13",'Outside Temp'!B7456))))</f>
        <v>70.36666667</v>
      </c>
      <c r="G7453" s="12">
        <f t="shared" si="3"/>
        <v>3</v>
      </c>
    </row>
    <row r="7454" ht="15.75" customHeight="1">
      <c r="A7454" s="13">
        <v>42202.666666666664</v>
      </c>
      <c r="B7454" s="73">
        <f t="shared" si="1"/>
        <v>42202</v>
      </c>
      <c r="C7454" s="74">
        <f>IF(NewCustomer="Yes", IF(COUNTIF($I$2:$I$11,B7454)&gt;0,0,WEEKDAY(B7454,2)),IF(COUNTIF($I$2:$I$21,B7454)&gt;0,0,WEEKDAY(B7454,2)))</f>
        <v>5</v>
      </c>
      <c r="D7454" s="74">
        <f t="shared" si="2"/>
        <v>16</v>
      </c>
      <c r="E7454" s="12">
        <f>IFERROR(VLOOKUP(A7454,'IDAR Meter Data'!$A:$B,2,1),"")</f>
        <v>251</v>
      </c>
      <c r="F7454" s="75">
        <f>IF(CECCZ="CZ03",'Outside Temp'!B7454,IF(CECCZ="CZ04",'Outside Temp'!B7455,IF(CECCZ="CZ12",'Outside Temp'!B7456, IF(CECCZ="CZ13",'Outside Temp'!B7457))))</f>
        <v>69.86666667</v>
      </c>
      <c r="G7454" s="12">
        <f t="shared" si="3"/>
        <v>2</v>
      </c>
    </row>
    <row r="7455" ht="15.75" customHeight="1">
      <c r="A7455" s="13">
        <v>42202.677083333336</v>
      </c>
      <c r="B7455" s="73">
        <f t="shared" si="1"/>
        <v>42202</v>
      </c>
      <c r="C7455" s="74">
        <f>IF(NewCustomer="Yes", IF(COUNTIF($I$2:$I$11,B7455)&gt;0,0,WEEKDAY(B7455,2)),IF(COUNTIF($I$2:$I$21,B7455)&gt;0,0,WEEKDAY(B7455,2)))</f>
        <v>5</v>
      </c>
      <c r="D7455" s="74">
        <f t="shared" si="2"/>
        <v>16</v>
      </c>
      <c r="E7455" s="12">
        <f>IFERROR(VLOOKUP(A7455,'IDAR Meter Data'!$A:$B,2,1),"")</f>
        <v>265</v>
      </c>
      <c r="F7455" s="75">
        <f>IF(CECCZ="CZ03",'Outside Temp'!B7455,IF(CECCZ="CZ04",'Outside Temp'!B7456,IF(CECCZ="CZ12",'Outside Temp'!B7457, IF(CECCZ="CZ13",'Outside Temp'!B7458))))</f>
        <v>69.36666667</v>
      </c>
      <c r="G7455" s="12">
        <f t="shared" si="3"/>
        <v>2</v>
      </c>
    </row>
    <row r="7456" ht="15.75" customHeight="1">
      <c r="A7456" s="13">
        <v>42202.6875</v>
      </c>
      <c r="B7456" s="73">
        <f t="shared" si="1"/>
        <v>42202</v>
      </c>
      <c r="C7456" s="74">
        <f>IF(NewCustomer="Yes", IF(COUNTIF($I$2:$I$11,B7456)&gt;0,0,WEEKDAY(B7456,2)),IF(COUNTIF($I$2:$I$21,B7456)&gt;0,0,WEEKDAY(B7456,2)))</f>
        <v>5</v>
      </c>
      <c r="D7456" s="74">
        <f t="shared" si="2"/>
        <v>16</v>
      </c>
      <c r="E7456" s="12">
        <f>IFERROR(VLOOKUP(A7456,'IDAR Meter Data'!$A:$B,2,1),"")</f>
        <v>267</v>
      </c>
      <c r="F7456" s="75">
        <f>IF(CECCZ="CZ03",'Outside Temp'!B7456,IF(CECCZ="CZ04",'Outside Temp'!B7457,IF(CECCZ="CZ12",'Outside Temp'!B7458, IF(CECCZ="CZ13",'Outside Temp'!B7459))))</f>
        <v>68.86666667</v>
      </c>
      <c r="G7456" s="12">
        <f t="shared" si="3"/>
        <v>2</v>
      </c>
    </row>
    <row r="7457" ht="15.75" customHeight="1">
      <c r="A7457" s="13">
        <v>42202.697916666664</v>
      </c>
      <c r="B7457" s="73">
        <f t="shared" si="1"/>
        <v>42202</v>
      </c>
      <c r="C7457" s="74">
        <f>IF(NewCustomer="Yes", IF(COUNTIF($I$2:$I$11,B7457)&gt;0,0,WEEKDAY(B7457,2)),IF(COUNTIF($I$2:$I$21,B7457)&gt;0,0,WEEKDAY(B7457,2)))</f>
        <v>5</v>
      </c>
      <c r="D7457" s="74">
        <f t="shared" si="2"/>
        <v>16</v>
      </c>
      <c r="E7457" s="12">
        <f>IFERROR(VLOOKUP(A7457,'IDAR Meter Data'!$A:$B,2,1),"")</f>
        <v>254</v>
      </c>
      <c r="F7457" s="75">
        <f>IF(CECCZ="CZ03",'Outside Temp'!B7457,IF(CECCZ="CZ04",'Outside Temp'!B7458,IF(CECCZ="CZ12",'Outside Temp'!B7459, IF(CECCZ="CZ13",'Outside Temp'!B7460))))</f>
        <v>68.36666667</v>
      </c>
      <c r="G7457" s="12">
        <f t="shared" si="3"/>
        <v>2</v>
      </c>
    </row>
    <row r="7458" ht="15.75" customHeight="1">
      <c r="A7458" s="13">
        <v>42202.708333333336</v>
      </c>
      <c r="B7458" s="73">
        <f t="shared" si="1"/>
        <v>42202</v>
      </c>
      <c r="C7458" s="74">
        <f>IF(NewCustomer="Yes", IF(COUNTIF($I$2:$I$11,B7458)&gt;0,0,WEEKDAY(B7458,2)),IF(COUNTIF($I$2:$I$21,B7458)&gt;0,0,WEEKDAY(B7458,2)))</f>
        <v>5</v>
      </c>
      <c r="D7458" s="74">
        <f t="shared" si="2"/>
        <v>17</v>
      </c>
      <c r="E7458" s="12">
        <f>IFERROR(VLOOKUP(A7458,'IDAR Meter Data'!$A:$B,2,1),"")</f>
        <v>261</v>
      </c>
      <c r="F7458" s="75">
        <f>IF(CECCZ="CZ03",'Outside Temp'!B7458,IF(CECCZ="CZ04",'Outside Temp'!B7459,IF(CECCZ="CZ12",'Outside Temp'!B7460, IF(CECCZ="CZ13",'Outside Temp'!B7461))))</f>
        <v>67.8</v>
      </c>
      <c r="G7458" s="12">
        <f t="shared" si="3"/>
        <v>2</v>
      </c>
    </row>
    <row r="7459" ht="15.75" customHeight="1">
      <c r="A7459" s="13">
        <v>42202.71875</v>
      </c>
      <c r="B7459" s="73">
        <f t="shared" si="1"/>
        <v>42202</v>
      </c>
      <c r="C7459" s="74">
        <f>IF(NewCustomer="Yes", IF(COUNTIF($I$2:$I$11,B7459)&gt;0,0,WEEKDAY(B7459,2)),IF(COUNTIF($I$2:$I$21,B7459)&gt;0,0,WEEKDAY(B7459,2)))</f>
        <v>5</v>
      </c>
      <c r="D7459" s="74">
        <f t="shared" si="2"/>
        <v>17</v>
      </c>
      <c r="E7459" s="12">
        <f>IFERROR(VLOOKUP(A7459,'IDAR Meter Data'!$A:$B,2,1),"")</f>
        <v>264</v>
      </c>
      <c r="F7459" s="75">
        <f>IF(CECCZ="CZ03",'Outside Temp'!B7459,IF(CECCZ="CZ04",'Outside Temp'!B7460,IF(CECCZ="CZ12",'Outside Temp'!B7461, IF(CECCZ="CZ13",'Outside Temp'!B7462))))</f>
        <v>67.05</v>
      </c>
      <c r="G7459" s="12">
        <f t="shared" si="3"/>
        <v>2</v>
      </c>
    </row>
    <row r="7460" ht="15.75" customHeight="1">
      <c r="A7460" s="13">
        <v>42202.729166666664</v>
      </c>
      <c r="B7460" s="73">
        <f t="shared" si="1"/>
        <v>42202</v>
      </c>
      <c r="C7460" s="74">
        <f>IF(NewCustomer="Yes", IF(COUNTIF($I$2:$I$11,B7460)&gt;0,0,WEEKDAY(B7460,2)),IF(COUNTIF($I$2:$I$21,B7460)&gt;0,0,WEEKDAY(B7460,2)))</f>
        <v>5</v>
      </c>
      <c r="D7460" s="74">
        <f t="shared" si="2"/>
        <v>17</v>
      </c>
      <c r="E7460" s="12">
        <f>IFERROR(VLOOKUP(A7460,'IDAR Meter Data'!$A:$B,2,1),"")</f>
        <v>269</v>
      </c>
      <c r="F7460" s="75">
        <f>IF(CECCZ="CZ03",'Outside Temp'!B7460,IF(CECCZ="CZ04",'Outside Temp'!B7461,IF(CECCZ="CZ12",'Outside Temp'!B7462, IF(CECCZ="CZ13",'Outside Temp'!B7463))))</f>
        <v>66.3</v>
      </c>
      <c r="G7460" s="12">
        <f t="shared" si="3"/>
        <v>2</v>
      </c>
    </row>
    <row r="7461" ht="15.75" customHeight="1">
      <c r="A7461" s="13">
        <v>42202.739583333336</v>
      </c>
      <c r="B7461" s="73">
        <f t="shared" si="1"/>
        <v>42202</v>
      </c>
      <c r="C7461" s="74">
        <f>IF(NewCustomer="Yes", IF(COUNTIF($I$2:$I$11,B7461)&gt;0,0,WEEKDAY(B7461,2)),IF(COUNTIF($I$2:$I$21,B7461)&gt;0,0,WEEKDAY(B7461,2)))</f>
        <v>5</v>
      </c>
      <c r="D7461" s="74">
        <f t="shared" si="2"/>
        <v>17</v>
      </c>
      <c r="E7461" s="12">
        <f>IFERROR(VLOOKUP(A7461,'IDAR Meter Data'!$A:$B,2,1),"")</f>
        <v>264</v>
      </c>
      <c r="F7461" s="75">
        <f>IF(CECCZ="CZ03",'Outside Temp'!B7461,IF(CECCZ="CZ04",'Outside Temp'!B7462,IF(CECCZ="CZ12",'Outside Temp'!B7463, IF(CECCZ="CZ13",'Outside Temp'!B7464))))</f>
        <v>65.55</v>
      </c>
      <c r="G7461" s="12">
        <f t="shared" si="3"/>
        <v>2</v>
      </c>
    </row>
    <row r="7462" ht="15.75" customHeight="1">
      <c r="A7462" s="13">
        <v>42202.75</v>
      </c>
      <c r="B7462" s="73">
        <f t="shared" si="1"/>
        <v>42202</v>
      </c>
      <c r="C7462" s="74">
        <f>IF(NewCustomer="Yes", IF(COUNTIF($I$2:$I$11,B7462)&gt;0,0,WEEKDAY(B7462,2)),IF(COUNTIF($I$2:$I$21,B7462)&gt;0,0,WEEKDAY(B7462,2)))</f>
        <v>5</v>
      </c>
      <c r="D7462" s="74">
        <f t="shared" si="2"/>
        <v>18</v>
      </c>
      <c r="E7462" s="12">
        <f>IFERROR(VLOOKUP(A7462,'IDAR Meter Data'!$A:$B,2,1),"")</f>
        <v>262</v>
      </c>
      <c r="F7462" s="75">
        <f>IF(CECCZ="CZ03",'Outside Temp'!B7462,IF(CECCZ="CZ04",'Outside Temp'!B7463,IF(CECCZ="CZ12",'Outside Temp'!B7464, IF(CECCZ="CZ13",'Outside Temp'!B7465))))</f>
        <v>64.86666667</v>
      </c>
      <c r="G7462" s="12">
        <f t="shared" si="3"/>
        <v>1</v>
      </c>
    </row>
    <row r="7463" ht="15.75" customHeight="1">
      <c r="A7463" s="13">
        <v>42202.760416666664</v>
      </c>
      <c r="B7463" s="73">
        <f t="shared" si="1"/>
        <v>42202</v>
      </c>
      <c r="C7463" s="74">
        <f>IF(NewCustomer="Yes", IF(COUNTIF($I$2:$I$11,B7463)&gt;0,0,WEEKDAY(B7463,2)),IF(COUNTIF($I$2:$I$21,B7463)&gt;0,0,WEEKDAY(B7463,2)))</f>
        <v>5</v>
      </c>
      <c r="D7463" s="74">
        <f t="shared" si="2"/>
        <v>18</v>
      </c>
      <c r="E7463" s="12">
        <f>IFERROR(VLOOKUP(A7463,'IDAR Meter Data'!$A:$B,2,1),"")</f>
        <v>257</v>
      </c>
      <c r="F7463" s="75">
        <f>IF(CECCZ="CZ03",'Outside Temp'!B7463,IF(CECCZ="CZ04",'Outside Temp'!B7464,IF(CECCZ="CZ12",'Outside Temp'!B7465, IF(CECCZ="CZ13",'Outside Temp'!B7466))))</f>
        <v>64.36666667</v>
      </c>
      <c r="G7463" s="12">
        <f t="shared" si="3"/>
        <v>1</v>
      </c>
    </row>
    <row r="7464" ht="15.75" customHeight="1">
      <c r="A7464" s="13">
        <v>42202.770833333336</v>
      </c>
      <c r="B7464" s="73">
        <f t="shared" si="1"/>
        <v>42202</v>
      </c>
      <c r="C7464" s="74">
        <f>IF(NewCustomer="Yes", IF(COUNTIF($I$2:$I$11,B7464)&gt;0,0,WEEKDAY(B7464,2)),IF(COUNTIF($I$2:$I$21,B7464)&gt;0,0,WEEKDAY(B7464,2)))</f>
        <v>5</v>
      </c>
      <c r="D7464" s="74">
        <f t="shared" si="2"/>
        <v>18</v>
      </c>
      <c r="E7464" s="12">
        <f>IFERROR(VLOOKUP(A7464,'IDAR Meter Data'!$A:$B,2,1),"")</f>
        <v>266</v>
      </c>
      <c r="F7464" s="75">
        <f>IF(CECCZ="CZ03",'Outside Temp'!B7464,IF(CECCZ="CZ04",'Outside Temp'!B7465,IF(CECCZ="CZ12",'Outside Temp'!B7466, IF(CECCZ="CZ13",'Outside Temp'!B7467))))</f>
        <v>63.86666667</v>
      </c>
      <c r="G7464" s="12">
        <f t="shared" si="3"/>
        <v>1</v>
      </c>
    </row>
    <row r="7465" ht="15.75" customHeight="1">
      <c r="A7465" s="13">
        <v>42202.78125</v>
      </c>
      <c r="B7465" s="73">
        <f t="shared" si="1"/>
        <v>42202</v>
      </c>
      <c r="C7465" s="74">
        <f>IF(NewCustomer="Yes", IF(COUNTIF($I$2:$I$11,B7465)&gt;0,0,WEEKDAY(B7465,2)),IF(COUNTIF($I$2:$I$21,B7465)&gt;0,0,WEEKDAY(B7465,2)))</f>
        <v>5</v>
      </c>
      <c r="D7465" s="74">
        <f t="shared" si="2"/>
        <v>18</v>
      </c>
      <c r="E7465" s="12">
        <f>IFERROR(VLOOKUP(A7465,'IDAR Meter Data'!$A:$B,2,1),"")</f>
        <v>254</v>
      </c>
      <c r="F7465" s="75">
        <f>IF(CECCZ="CZ03",'Outside Temp'!B7465,IF(CECCZ="CZ04",'Outside Temp'!B7466,IF(CECCZ="CZ12",'Outside Temp'!B7467, IF(CECCZ="CZ13",'Outside Temp'!B7468))))</f>
        <v>63.36666667</v>
      </c>
      <c r="G7465" s="12">
        <f t="shared" si="3"/>
        <v>1</v>
      </c>
    </row>
    <row r="7466" ht="15.75" customHeight="1">
      <c r="A7466" s="13">
        <v>42202.791666666664</v>
      </c>
      <c r="B7466" s="73">
        <f t="shared" si="1"/>
        <v>42202</v>
      </c>
      <c r="C7466" s="74">
        <f>IF(NewCustomer="Yes", IF(COUNTIF($I$2:$I$11,B7466)&gt;0,0,WEEKDAY(B7466,2)),IF(COUNTIF($I$2:$I$21,B7466)&gt;0,0,WEEKDAY(B7466,2)))</f>
        <v>5</v>
      </c>
      <c r="D7466" s="74">
        <f t="shared" si="2"/>
        <v>19</v>
      </c>
      <c r="E7466" s="12">
        <f>IFERROR(VLOOKUP(A7466,'IDAR Meter Data'!$A:$B,2,1),"")</f>
        <v>249</v>
      </c>
      <c r="F7466" s="75">
        <f>IF(CECCZ="CZ03",'Outside Temp'!B7466,IF(CECCZ="CZ04",'Outside Temp'!B7467,IF(CECCZ="CZ12",'Outside Temp'!B7468, IF(CECCZ="CZ13",'Outside Temp'!B7469))))</f>
        <v>62.86666667</v>
      </c>
      <c r="G7466" s="12">
        <f t="shared" si="3"/>
        <v>1</v>
      </c>
    </row>
    <row r="7467" ht="15.75" customHeight="1">
      <c r="A7467" s="13">
        <v>42202.802083333336</v>
      </c>
      <c r="B7467" s="73">
        <f t="shared" si="1"/>
        <v>42202</v>
      </c>
      <c r="C7467" s="74">
        <f>IF(NewCustomer="Yes", IF(COUNTIF($I$2:$I$11,B7467)&gt;0,0,WEEKDAY(B7467,2)),IF(COUNTIF($I$2:$I$21,B7467)&gt;0,0,WEEKDAY(B7467,2)))</f>
        <v>5</v>
      </c>
      <c r="D7467" s="74">
        <f t="shared" si="2"/>
        <v>19</v>
      </c>
      <c r="E7467" s="12">
        <f>IFERROR(VLOOKUP(A7467,'IDAR Meter Data'!$A:$B,2,1),"")</f>
        <v>246</v>
      </c>
      <c r="F7467" s="75">
        <f>IF(CECCZ="CZ03",'Outside Temp'!B7467,IF(CECCZ="CZ04",'Outside Temp'!B7468,IF(CECCZ="CZ12",'Outside Temp'!B7469, IF(CECCZ="CZ13",'Outside Temp'!B7470))))</f>
        <v>62.36666667</v>
      </c>
      <c r="G7467" s="12">
        <f t="shared" si="3"/>
        <v>1</v>
      </c>
    </row>
    <row r="7468" ht="15.75" customHeight="1">
      <c r="A7468" s="13">
        <v>42202.8125</v>
      </c>
      <c r="B7468" s="73">
        <f t="shared" si="1"/>
        <v>42202</v>
      </c>
      <c r="C7468" s="74">
        <f>IF(NewCustomer="Yes", IF(COUNTIF($I$2:$I$11,B7468)&gt;0,0,WEEKDAY(B7468,2)),IF(COUNTIF($I$2:$I$21,B7468)&gt;0,0,WEEKDAY(B7468,2)))</f>
        <v>5</v>
      </c>
      <c r="D7468" s="74">
        <f t="shared" si="2"/>
        <v>19</v>
      </c>
      <c r="E7468" s="12">
        <f>IFERROR(VLOOKUP(A7468,'IDAR Meter Data'!$A:$B,2,1),"")</f>
        <v>236</v>
      </c>
      <c r="F7468" s="75">
        <f>IF(CECCZ="CZ03",'Outside Temp'!B7468,IF(CECCZ="CZ04",'Outside Temp'!B7469,IF(CECCZ="CZ12",'Outside Temp'!B7470, IF(CECCZ="CZ13",'Outside Temp'!B7471))))</f>
        <v>61.86666667</v>
      </c>
      <c r="G7468" s="12">
        <f t="shared" si="3"/>
        <v>1</v>
      </c>
    </row>
    <row r="7469" ht="15.75" customHeight="1">
      <c r="A7469" s="13">
        <v>42202.822916666664</v>
      </c>
      <c r="B7469" s="73">
        <f t="shared" si="1"/>
        <v>42202</v>
      </c>
      <c r="C7469" s="74">
        <f>IF(NewCustomer="Yes", IF(COUNTIF($I$2:$I$11,B7469)&gt;0,0,WEEKDAY(B7469,2)),IF(COUNTIF($I$2:$I$21,B7469)&gt;0,0,WEEKDAY(B7469,2)))</f>
        <v>5</v>
      </c>
      <c r="D7469" s="74">
        <f t="shared" si="2"/>
        <v>19</v>
      </c>
      <c r="E7469" s="12">
        <f>IFERROR(VLOOKUP(A7469,'IDAR Meter Data'!$A:$B,2,1),"")</f>
        <v>247</v>
      </c>
      <c r="F7469" s="75">
        <f>IF(CECCZ="CZ03",'Outside Temp'!B7469,IF(CECCZ="CZ04",'Outside Temp'!B7470,IF(CECCZ="CZ12",'Outside Temp'!B7471, IF(CECCZ="CZ13",'Outside Temp'!B7472))))</f>
        <v>61.36666667</v>
      </c>
      <c r="G7469" s="12">
        <f t="shared" si="3"/>
        <v>1</v>
      </c>
    </row>
    <row r="7470" ht="15.75" customHeight="1">
      <c r="A7470" s="13">
        <v>42202.833333333336</v>
      </c>
      <c r="B7470" s="73">
        <f t="shared" si="1"/>
        <v>42202</v>
      </c>
      <c r="C7470" s="74">
        <f>IF(NewCustomer="Yes", IF(COUNTIF($I$2:$I$11,B7470)&gt;0,0,WEEKDAY(B7470,2)),IF(COUNTIF($I$2:$I$21,B7470)&gt;0,0,WEEKDAY(B7470,2)))</f>
        <v>5</v>
      </c>
      <c r="D7470" s="74">
        <f t="shared" si="2"/>
        <v>20</v>
      </c>
      <c r="E7470" s="12">
        <f>IFERROR(VLOOKUP(A7470,'IDAR Meter Data'!$A:$B,2,1),"")</f>
        <v>249</v>
      </c>
      <c r="F7470" s="75">
        <f>IF(CECCZ="CZ03",'Outside Temp'!B7470,IF(CECCZ="CZ04",'Outside Temp'!B7471,IF(CECCZ="CZ12",'Outside Temp'!B7472, IF(CECCZ="CZ13",'Outside Temp'!B7473))))</f>
        <v>61</v>
      </c>
      <c r="G7470" s="12">
        <f t="shared" si="3"/>
        <v>1</v>
      </c>
    </row>
    <row r="7471" ht="15.75" customHeight="1">
      <c r="A7471" s="13">
        <v>42202.84375</v>
      </c>
      <c r="B7471" s="73">
        <f t="shared" si="1"/>
        <v>42202</v>
      </c>
      <c r="C7471" s="74">
        <f>IF(NewCustomer="Yes", IF(COUNTIF($I$2:$I$11,B7471)&gt;0,0,WEEKDAY(B7471,2)),IF(COUNTIF($I$2:$I$21,B7471)&gt;0,0,WEEKDAY(B7471,2)))</f>
        <v>5</v>
      </c>
      <c r="D7471" s="74">
        <f t="shared" si="2"/>
        <v>20</v>
      </c>
      <c r="E7471" s="12">
        <f>IFERROR(VLOOKUP(A7471,'IDAR Meter Data'!$A:$B,2,1),"")</f>
        <v>223</v>
      </c>
      <c r="F7471" s="75">
        <f>IF(CECCZ="CZ03",'Outside Temp'!B7471,IF(CECCZ="CZ04",'Outside Temp'!B7472,IF(CECCZ="CZ12",'Outside Temp'!B7473, IF(CECCZ="CZ13",'Outside Temp'!B7474))))</f>
        <v>61</v>
      </c>
      <c r="G7471" s="12">
        <f t="shared" si="3"/>
        <v>1</v>
      </c>
    </row>
    <row r="7472" ht="15.75" customHeight="1">
      <c r="A7472" s="13">
        <v>42202.854166666664</v>
      </c>
      <c r="B7472" s="73">
        <f t="shared" si="1"/>
        <v>42202</v>
      </c>
      <c r="C7472" s="74">
        <f>IF(NewCustomer="Yes", IF(COUNTIF($I$2:$I$11,B7472)&gt;0,0,WEEKDAY(B7472,2)),IF(COUNTIF($I$2:$I$21,B7472)&gt;0,0,WEEKDAY(B7472,2)))</f>
        <v>5</v>
      </c>
      <c r="D7472" s="74">
        <f t="shared" si="2"/>
        <v>20</v>
      </c>
      <c r="E7472" s="12">
        <f>IFERROR(VLOOKUP(A7472,'IDAR Meter Data'!$A:$B,2,1),"")</f>
        <v>234</v>
      </c>
      <c r="F7472" s="75">
        <f>IF(CECCZ="CZ03",'Outside Temp'!B7472,IF(CECCZ="CZ04",'Outside Temp'!B7473,IF(CECCZ="CZ12",'Outside Temp'!B7474, IF(CECCZ="CZ13",'Outside Temp'!B7475))))</f>
        <v>61</v>
      </c>
      <c r="G7472" s="12">
        <f t="shared" si="3"/>
        <v>1</v>
      </c>
    </row>
    <row r="7473" ht="15.75" customHeight="1">
      <c r="A7473" s="13">
        <v>42202.864583333336</v>
      </c>
      <c r="B7473" s="73">
        <f t="shared" si="1"/>
        <v>42202</v>
      </c>
      <c r="C7473" s="74">
        <f>IF(NewCustomer="Yes", IF(COUNTIF($I$2:$I$11,B7473)&gt;0,0,WEEKDAY(B7473,2)),IF(COUNTIF($I$2:$I$21,B7473)&gt;0,0,WEEKDAY(B7473,2)))</f>
        <v>5</v>
      </c>
      <c r="D7473" s="74">
        <f t="shared" si="2"/>
        <v>20</v>
      </c>
      <c r="E7473" s="12">
        <f>IFERROR(VLOOKUP(A7473,'IDAR Meter Data'!$A:$B,2,1),"")</f>
        <v>215</v>
      </c>
      <c r="F7473" s="75">
        <f>IF(CECCZ="CZ03",'Outside Temp'!B7473,IF(CECCZ="CZ04",'Outside Temp'!B7474,IF(CECCZ="CZ12",'Outside Temp'!B7475, IF(CECCZ="CZ13",'Outside Temp'!B7476))))</f>
        <v>61</v>
      </c>
      <c r="G7473" s="12">
        <f t="shared" si="3"/>
        <v>1</v>
      </c>
    </row>
    <row r="7474" ht="15.75" customHeight="1">
      <c r="A7474" s="13">
        <v>42202.875</v>
      </c>
      <c r="B7474" s="73">
        <f t="shared" si="1"/>
        <v>42202</v>
      </c>
      <c r="C7474" s="74">
        <f>IF(NewCustomer="Yes", IF(COUNTIF($I$2:$I$11,B7474)&gt;0,0,WEEKDAY(B7474,2)),IF(COUNTIF($I$2:$I$21,B7474)&gt;0,0,WEEKDAY(B7474,2)))</f>
        <v>5</v>
      </c>
      <c r="D7474" s="74">
        <f t="shared" si="2"/>
        <v>21</v>
      </c>
      <c r="E7474" s="12">
        <f>IFERROR(VLOOKUP(A7474,'IDAR Meter Data'!$A:$B,2,1),"")</f>
        <v>226</v>
      </c>
      <c r="F7474" s="75">
        <f>IF(CECCZ="CZ03",'Outside Temp'!B7474,IF(CECCZ="CZ04",'Outside Temp'!B7475,IF(CECCZ="CZ12",'Outside Temp'!B7476, IF(CECCZ="CZ13",'Outside Temp'!B7477))))</f>
        <v>61</v>
      </c>
      <c r="G7474" s="12">
        <f t="shared" si="3"/>
        <v>1</v>
      </c>
    </row>
    <row r="7475" ht="15.75" customHeight="1">
      <c r="A7475" s="13">
        <v>42202.885416666664</v>
      </c>
      <c r="B7475" s="73">
        <f t="shared" si="1"/>
        <v>42202</v>
      </c>
      <c r="C7475" s="74">
        <f>IF(NewCustomer="Yes", IF(COUNTIF($I$2:$I$11,B7475)&gt;0,0,WEEKDAY(B7475,2)),IF(COUNTIF($I$2:$I$21,B7475)&gt;0,0,WEEKDAY(B7475,2)))</f>
        <v>5</v>
      </c>
      <c r="D7475" s="74">
        <f t="shared" si="2"/>
        <v>21</v>
      </c>
      <c r="E7475" s="12">
        <f>IFERROR(VLOOKUP(A7475,'IDAR Meter Data'!$A:$B,2,1),"")</f>
        <v>201</v>
      </c>
      <c r="F7475" s="75">
        <f>IF(CECCZ="CZ03",'Outside Temp'!B7475,IF(CECCZ="CZ04",'Outside Temp'!B7476,IF(CECCZ="CZ12",'Outside Temp'!B7477, IF(CECCZ="CZ13",'Outside Temp'!B7478))))</f>
        <v>61</v>
      </c>
      <c r="G7475" s="12">
        <f t="shared" si="3"/>
        <v>1</v>
      </c>
    </row>
    <row r="7476" ht="15.75" customHeight="1">
      <c r="A7476" s="13">
        <v>42202.895833333336</v>
      </c>
      <c r="B7476" s="73">
        <f t="shared" si="1"/>
        <v>42202</v>
      </c>
      <c r="C7476" s="74">
        <f>IF(NewCustomer="Yes", IF(COUNTIF($I$2:$I$11,B7476)&gt;0,0,WEEKDAY(B7476,2)),IF(COUNTIF($I$2:$I$21,B7476)&gt;0,0,WEEKDAY(B7476,2)))</f>
        <v>5</v>
      </c>
      <c r="D7476" s="74">
        <f t="shared" si="2"/>
        <v>21</v>
      </c>
      <c r="E7476" s="12">
        <f>IFERROR(VLOOKUP(A7476,'IDAR Meter Data'!$A:$B,2,1),"")</f>
        <v>193</v>
      </c>
      <c r="F7476" s="75">
        <f>IF(CECCZ="CZ03",'Outside Temp'!B7476,IF(CECCZ="CZ04",'Outside Temp'!B7477,IF(CECCZ="CZ12",'Outside Temp'!B7478, IF(CECCZ="CZ13",'Outside Temp'!B7479))))</f>
        <v>61</v>
      </c>
      <c r="G7476" s="12">
        <f t="shared" si="3"/>
        <v>1</v>
      </c>
    </row>
    <row r="7477" ht="15.75" customHeight="1">
      <c r="A7477" s="13">
        <v>42202.90625</v>
      </c>
      <c r="B7477" s="73">
        <f t="shared" si="1"/>
        <v>42202</v>
      </c>
      <c r="C7477" s="74">
        <f>IF(NewCustomer="Yes", IF(COUNTIF($I$2:$I$11,B7477)&gt;0,0,WEEKDAY(B7477,2)),IF(COUNTIF($I$2:$I$21,B7477)&gt;0,0,WEEKDAY(B7477,2)))</f>
        <v>5</v>
      </c>
      <c r="D7477" s="74">
        <f t="shared" si="2"/>
        <v>21</v>
      </c>
      <c r="E7477" s="12">
        <f>IFERROR(VLOOKUP(A7477,'IDAR Meter Data'!$A:$B,2,1),"")</f>
        <v>196</v>
      </c>
      <c r="F7477" s="75">
        <f>IF(CECCZ="CZ03",'Outside Temp'!B7477,IF(CECCZ="CZ04",'Outside Temp'!B7478,IF(CECCZ="CZ12",'Outside Temp'!B7479, IF(CECCZ="CZ13",'Outside Temp'!B7480))))</f>
        <v>61</v>
      </c>
      <c r="G7477" s="12">
        <f t="shared" si="3"/>
        <v>1</v>
      </c>
    </row>
    <row r="7478" ht="15.75" customHeight="1">
      <c r="A7478" s="13">
        <v>42202.916666666664</v>
      </c>
      <c r="B7478" s="73">
        <f t="shared" si="1"/>
        <v>42202</v>
      </c>
      <c r="C7478" s="74">
        <f>IF(NewCustomer="Yes", IF(COUNTIF($I$2:$I$11,B7478)&gt;0,0,WEEKDAY(B7478,2)),IF(COUNTIF($I$2:$I$21,B7478)&gt;0,0,WEEKDAY(B7478,2)))</f>
        <v>5</v>
      </c>
      <c r="D7478" s="74">
        <f t="shared" si="2"/>
        <v>22</v>
      </c>
      <c r="E7478" s="12">
        <f>IFERROR(VLOOKUP(A7478,'IDAR Meter Data'!$A:$B,2,1),"")</f>
        <v>191</v>
      </c>
      <c r="F7478" s="75">
        <f>IF(CECCZ="CZ03",'Outside Temp'!B7478,IF(CECCZ="CZ04",'Outside Temp'!B7479,IF(CECCZ="CZ12",'Outside Temp'!B7480, IF(CECCZ="CZ13",'Outside Temp'!B7481))))</f>
        <v>60.93333333</v>
      </c>
      <c r="G7478" s="12">
        <f t="shared" si="3"/>
        <v>1</v>
      </c>
    </row>
    <row r="7479" ht="15.75" customHeight="1">
      <c r="A7479" s="13">
        <v>42202.927083333336</v>
      </c>
      <c r="B7479" s="73">
        <f t="shared" si="1"/>
        <v>42202</v>
      </c>
      <c r="C7479" s="74">
        <f>IF(NewCustomer="Yes", IF(COUNTIF($I$2:$I$11,B7479)&gt;0,0,WEEKDAY(B7479,2)),IF(COUNTIF($I$2:$I$21,B7479)&gt;0,0,WEEKDAY(B7479,2)))</f>
        <v>5</v>
      </c>
      <c r="D7479" s="74">
        <f t="shared" si="2"/>
        <v>22</v>
      </c>
      <c r="E7479" s="12">
        <f>IFERROR(VLOOKUP(A7479,'IDAR Meter Data'!$A:$B,2,1),"")</f>
        <v>182</v>
      </c>
      <c r="F7479" s="75">
        <f>IF(CECCZ="CZ03",'Outside Temp'!B7479,IF(CECCZ="CZ04",'Outside Temp'!B7480,IF(CECCZ="CZ12",'Outside Temp'!B7481, IF(CECCZ="CZ13",'Outside Temp'!B7482))))</f>
        <v>60.68333333</v>
      </c>
      <c r="G7479" s="12">
        <f t="shared" si="3"/>
        <v>1</v>
      </c>
    </row>
    <row r="7480" ht="15.75" customHeight="1">
      <c r="A7480" s="13">
        <v>42202.9375</v>
      </c>
      <c r="B7480" s="73">
        <f t="shared" si="1"/>
        <v>42202</v>
      </c>
      <c r="C7480" s="74">
        <f>IF(NewCustomer="Yes", IF(COUNTIF($I$2:$I$11,B7480)&gt;0,0,WEEKDAY(B7480,2)),IF(COUNTIF($I$2:$I$21,B7480)&gt;0,0,WEEKDAY(B7480,2)))</f>
        <v>5</v>
      </c>
      <c r="D7480" s="74">
        <f t="shared" si="2"/>
        <v>22</v>
      </c>
      <c r="E7480" s="12">
        <f>IFERROR(VLOOKUP(A7480,'IDAR Meter Data'!$A:$B,2,1),"")</f>
        <v>187</v>
      </c>
      <c r="F7480" s="75">
        <f>IF(CECCZ="CZ03",'Outside Temp'!B7480,IF(CECCZ="CZ04",'Outside Temp'!B7481,IF(CECCZ="CZ12",'Outside Temp'!B7482, IF(CECCZ="CZ13",'Outside Temp'!B7483))))</f>
        <v>60.43333333</v>
      </c>
      <c r="G7480" s="12">
        <f t="shared" si="3"/>
        <v>1</v>
      </c>
    </row>
    <row r="7481" ht="15.75" customHeight="1">
      <c r="A7481" s="13">
        <v>42202.947916666664</v>
      </c>
      <c r="B7481" s="73">
        <f t="shared" si="1"/>
        <v>42202</v>
      </c>
      <c r="C7481" s="74">
        <f>IF(NewCustomer="Yes", IF(COUNTIF($I$2:$I$11,B7481)&gt;0,0,WEEKDAY(B7481,2)),IF(COUNTIF($I$2:$I$21,B7481)&gt;0,0,WEEKDAY(B7481,2)))</f>
        <v>5</v>
      </c>
      <c r="D7481" s="74">
        <f t="shared" si="2"/>
        <v>22</v>
      </c>
      <c r="E7481" s="12">
        <f>IFERROR(VLOOKUP(A7481,'IDAR Meter Data'!$A:$B,2,1),"")</f>
        <v>192</v>
      </c>
      <c r="F7481" s="75">
        <f>IF(CECCZ="CZ03",'Outside Temp'!B7481,IF(CECCZ="CZ04",'Outside Temp'!B7482,IF(CECCZ="CZ12",'Outside Temp'!B7483, IF(CECCZ="CZ13",'Outside Temp'!B7484))))</f>
        <v>60.18333333</v>
      </c>
      <c r="G7481" s="12">
        <f t="shared" si="3"/>
        <v>1</v>
      </c>
    </row>
    <row r="7482" ht="15.75" customHeight="1">
      <c r="A7482" s="13">
        <v>42202.958333333336</v>
      </c>
      <c r="B7482" s="73">
        <f t="shared" si="1"/>
        <v>42202</v>
      </c>
      <c r="C7482" s="74">
        <f>IF(NewCustomer="Yes", IF(COUNTIF($I$2:$I$11,B7482)&gt;0,0,WEEKDAY(B7482,2)),IF(COUNTIF($I$2:$I$21,B7482)&gt;0,0,WEEKDAY(B7482,2)))</f>
        <v>5</v>
      </c>
      <c r="D7482" s="74">
        <f t="shared" si="2"/>
        <v>23</v>
      </c>
      <c r="E7482" s="12">
        <f>IFERROR(VLOOKUP(A7482,'IDAR Meter Data'!$A:$B,2,1),"")</f>
        <v>193</v>
      </c>
      <c r="F7482" s="75">
        <f>IF(CECCZ="CZ03",'Outside Temp'!B7482,IF(CECCZ="CZ04",'Outside Temp'!B7483,IF(CECCZ="CZ12",'Outside Temp'!B7484, IF(CECCZ="CZ13",'Outside Temp'!B7485))))</f>
        <v>60</v>
      </c>
      <c r="G7482" s="12">
        <f t="shared" si="3"/>
        <v>1</v>
      </c>
    </row>
    <row r="7483" ht="15.75" customHeight="1">
      <c r="A7483" s="13">
        <v>42202.96875</v>
      </c>
      <c r="B7483" s="73">
        <f t="shared" si="1"/>
        <v>42202</v>
      </c>
      <c r="C7483" s="74">
        <f>IF(NewCustomer="Yes", IF(COUNTIF($I$2:$I$11,B7483)&gt;0,0,WEEKDAY(B7483,2)),IF(COUNTIF($I$2:$I$21,B7483)&gt;0,0,WEEKDAY(B7483,2)))</f>
        <v>5</v>
      </c>
      <c r="D7483" s="74">
        <f t="shared" si="2"/>
        <v>23</v>
      </c>
      <c r="E7483" s="12">
        <f>IFERROR(VLOOKUP(A7483,'IDAR Meter Data'!$A:$B,2,1),"")</f>
        <v>182</v>
      </c>
      <c r="F7483" s="75">
        <f>IF(CECCZ="CZ03",'Outside Temp'!B7483,IF(CECCZ="CZ04",'Outside Temp'!B7484,IF(CECCZ="CZ12",'Outside Temp'!B7485, IF(CECCZ="CZ13",'Outside Temp'!B7486))))</f>
        <v>60</v>
      </c>
      <c r="G7483" s="12">
        <f t="shared" si="3"/>
        <v>1</v>
      </c>
    </row>
    <row r="7484" ht="15.75" customHeight="1">
      <c r="A7484" s="13">
        <v>42202.979166666664</v>
      </c>
      <c r="B7484" s="73">
        <f t="shared" si="1"/>
        <v>42202</v>
      </c>
      <c r="C7484" s="74">
        <f>IF(NewCustomer="Yes", IF(COUNTIF($I$2:$I$11,B7484)&gt;0,0,WEEKDAY(B7484,2)),IF(COUNTIF($I$2:$I$21,B7484)&gt;0,0,WEEKDAY(B7484,2)))</f>
        <v>5</v>
      </c>
      <c r="D7484" s="74">
        <f t="shared" si="2"/>
        <v>23</v>
      </c>
      <c r="E7484" s="12">
        <f>IFERROR(VLOOKUP(A7484,'IDAR Meter Data'!$A:$B,2,1),"")</f>
        <v>178</v>
      </c>
      <c r="F7484" s="75">
        <f>IF(CECCZ="CZ03",'Outside Temp'!B7484,IF(CECCZ="CZ04",'Outside Temp'!B7485,IF(CECCZ="CZ12",'Outside Temp'!B7486, IF(CECCZ="CZ13",'Outside Temp'!B7487))))</f>
        <v>60</v>
      </c>
      <c r="G7484" s="12">
        <f t="shared" si="3"/>
        <v>1</v>
      </c>
    </row>
    <row r="7485" ht="15.75" customHeight="1">
      <c r="A7485" s="13">
        <v>42202.989583333336</v>
      </c>
      <c r="B7485" s="73">
        <f t="shared" si="1"/>
        <v>42202</v>
      </c>
      <c r="C7485" s="74">
        <f>IF(NewCustomer="Yes", IF(COUNTIF($I$2:$I$11,B7485)&gt;0,0,WEEKDAY(B7485,2)),IF(COUNTIF($I$2:$I$21,B7485)&gt;0,0,WEEKDAY(B7485,2)))</f>
        <v>5</v>
      </c>
      <c r="D7485" s="74">
        <f t="shared" si="2"/>
        <v>23</v>
      </c>
      <c r="E7485" s="12">
        <f>IFERROR(VLOOKUP(A7485,'IDAR Meter Data'!$A:$B,2,1),"")</f>
        <v>182</v>
      </c>
      <c r="F7485" s="75">
        <f>IF(CECCZ="CZ03",'Outside Temp'!B7485,IF(CECCZ="CZ04",'Outside Temp'!B7486,IF(CECCZ="CZ12",'Outside Temp'!B7487, IF(CECCZ="CZ13",'Outside Temp'!B7488))))</f>
        <v>60</v>
      </c>
      <c r="G7485" s="12">
        <f t="shared" si="3"/>
        <v>1</v>
      </c>
    </row>
    <row r="7486" ht="15.75" customHeight="1">
      <c r="A7486" s="13">
        <v>42203.0</v>
      </c>
      <c r="B7486" s="73">
        <f t="shared" si="1"/>
        <v>42203</v>
      </c>
      <c r="C7486" s="74">
        <f>IF(NewCustomer="Yes", IF(COUNTIF($I$2:$I$11,B7486)&gt;0,0,WEEKDAY(B7486,2)),IF(COUNTIF($I$2:$I$21,B7486)&gt;0,0,WEEKDAY(B7486,2)))</f>
        <v>6</v>
      </c>
      <c r="D7486" s="74">
        <f t="shared" si="2"/>
        <v>0</v>
      </c>
      <c r="E7486" s="12">
        <f>IFERROR(VLOOKUP(A7486,'IDAR Meter Data'!$A:$B,2,1),"")</f>
        <v>190</v>
      </c>
      <c r="F7486" s="75">
        <f>IF(CECCZ="CZ03",'Outside Temp'!B7486,IF(CECCZ="CZ04",'Outside Temp'!B7487,IF(CECCZ="CZ12",'Outside Temp'!B7488, IF(CECCZ="CZ13",'Outside Temp'!B7489))))</f>
        <v>60</v>
      </c>
      <c r="G7486" s="12">
        <f t="shared" si="3"/>
        <v>1</v>
      </c>
    </row>
    <row r="7487" ht="15.75" customHeight="1">
      <c r="A7487" s="13">
        <v>42203.010416666664</v>
      </c>
      <c r="B7487" s="73">
        <f t="shared" si="1"/>
        <v>42203</v>
      </c>
      <c r="C7487" s="74">
        <f>IF(NewCustomer="Yes", IF(COUNTIF($I$2:$I$11,B7487)&gt;0,0,WEEKDAY(B7487,2)),IF(COUNTIF($I$2:$I$21,B7487)&gt;0,0,WEEKDAY(B7487,2)))</f>
        <v>6</v>
      </c>
      <c r="D7487" s="74">
        <f t="shared" si="2"/>
        <v>0</v>
      </c>
      <c r="E7487" s="12">
        <f>IFERROR(VLOOKUP(A7487,'IDAR Meter Data'!$A:$B,2,1),"")</f>
        <v>175</v>
      </c>
      <c r="F7487" s="75">
        <f>IF(CECCZ="CZ03",'Outside Temp'!B7487,IF(CECCZ="CZ04",'Outside Temp'!B7488,IF(CECCZ="CZ12",'Outside Temp'!B7489, IF(CECCZ="CZ13",'Outside Temp'!B7490))))</f>
        <v>60</v>
      </c>
      <c r="G7487" s="12">
        <f t="shared" si="3"/>
        <v>1</v>
      </c>
    </row>
    <row r="7488" ht="15.75" customHeight="1">
      <c r="A7488" s="13">
        <v>42203.020833333336</v>
      </c>
      <c r="B7488" s="73">
        <f t="shared" si="1"/>
        <v>42203</v>
      </c>
      <c r="C7488" s="74">
        <f>IF(NewCustomer="Yes", IF(COUNTIF($I$2:$I$11,B7488)&gt;0,0,WEEKDAY(B7488,2)),IF(COUNTIF($I$2:$I$21,B7488)&gt;0,0,WEEKDAY(B7488,2)))</f>
        <v>6</v>
      </c>
      <c r="D7488" s="74">
        <f t="shared" si="2"/>
        <v>0</v>
      </c>
      <c r="E7488" s="12">
        <f>IFERROR(VLOOKUP(A7488,'IDAR Meter Data'!$A:$B,2,1),"")</f>
        <v>178</v>
      </c>
      <c r="F7488" s="75">
        <f>IF(CECCZ="CZ03",'Outside Temp'!B7488,IF(CECCZ="CZ04",'Outside Temp'!B7489,IF(CECCZ="CZ12",'Outside Temp'!B7490, IF(CECCZ="CZ13",'Outside Temp'!B7491))))</f>
        <v>60</v>
      </c>
      <c r="G7488" s="12">
        <f t="shared" si="3"/>
        <v>1</v>
      </c>
    </row>
    <row r="7489" ht="15.75" customHeight="1">
      <c r="A7489" s="13">
        <v>42203.03125</v>
      </c>
      <c r="B7489" s="73">
        <f t="shared" si="1"/>
        <v>42203</v>
      </c>
      <c r="C7489" s="74">
        <f>IF(NewCustomer="Yes", IF(COUNTIF($I$2:$I$11,B7489)&gt;0,0,WEEKDAY(B7489,2)),IF(COUNTIF($I$2:$I$21,B7489)&gt;0,0,WEEKDAY(B7489,2)))</f>
        <v>6</v>
      </c>
      <c r="D7489" s="74">
        <f t="shared" si="2"/>
        <v>0</v>
      </c>
      <c r="E7489" s="12">
        <f>IFERROR(VLOOKUP(A7489,'IDAR Meter Data'!$A:$B,2,1),"")</f>
        <v>172</v>
      </c>
      <c r="F7489" s="75">
        <f>IF(CECCZ="CZ03",'Outside Temp'!B7489,IF(CECCZ="CZ04",'Outside Temp'!B7490,IF(CECCZ="CZ12",'Outside Temp'!B7491, IF(CECCZ="CZ13",'Outside Temp'!B7492))))</f>
        <v>60</v>
      </c>
      <c r="G7489" s="12">
        <f t="shared" si="3"/>
        <v>1</v>
      </c>
    </row>
    <row r="7490" ht="15.75" customHeight="1">
      <c r="A7490" s="13">
        <v>42203.041666666664</v>
      </c>
      <c r="B7490" s="73">
        <f t="shared" si="1"/>
        <v>42203</v>
      </c>
      <c r="C7490" s="74">
        <f>IF(NewCustomer="Yes", IF(COUNTIF($I$2:$I$11,B7490)&gt;0,0,WEEKDAY(B7490,2)),IF(COUNTIF($I$2:$I$21,B7490)&gt;0,0,WEEKDAY(B7490,2)))</f>
        <v>6</v>
      </c>
      <c r="D7490" s="74">
        <f t="shared" si="2"/>
        <v>1</v>
      </c>
      <c r="E7490" s="12">
        <f>IFERROR(VLOOKUP(A7490,'IDAR Meter Data'!$A:$B,2,1),"")</f>
        <v>178</v>
      </c>
      <c r="F7490" s="75">
        <f>IF(CECCZ="CZ03",'Outside Temp'!B7490,IF(CECCZ="CZ04",'Outside Temp'!B7491,IF(CECCZ="CZ12",'Outside Temp'!B7492, IF(CECCZ="CZ13",'Outside Temp'!B7493))))</f>
        <v>60</v>
      </c>
      <c r="G7490" s="12">
        <f t="shared" si="3"/>
        <v>1</v>
      </c>
    </row>
    <row r="7491" ht="15.75" customHeight="1">
      <c r="A7491" s="13">
        <v>42203.052083333336</v>
      </c>
      <c r="B7491" s="73">
        <f t="shared" si="1"/>
        <v>42203</v>
      </c>
      <c r="C7491" s="74">
        <f>IF(NewCustomer="Yes", IF(COUNTIF($I$2:$I$11,B7491)&gt;0,0,WEEKDAY(B7491,2)),IF(COUNTIF($I$2:$I$21,B7491)&gt;0,0,WEEKDAY(B7491,2)))</f>
        <v>6</v>
      </c>
      <c r="D7491" s="74">
        <f t="shared" si="2"/>
        <v>1</v>
      </c>
      <c r="E7491" s="12">
        <f>IFERROR(VLOOKUP(A7491,'IDAR Meter Data'!$A:$B,2,1),"")</f>
        <v>181</v>
      </c>
      <c r="F7491" s="75">
        <f>IF(CECCZ="CZ03",'Outside Temp'!B7491,IF(CECCZ="CZ04",'Outside Temp'!B7492,IF(CECCZ="CZ12",'Outside Temp'!B7493, IF(CECCZ="CZ13",'Outside Temp'!B7494))))</f>
        <v>60</v>
      </c>
      <c r="G7491" s="12">
        <f t="shared" si="3"/>
        <v>1</v>
      </c>
    </row>
    <row r="7492" ht="15.75" customHeight="1">
      <c r="A7492" s="13">
        <v>42203.0625</v>
      </c>
      <c r="B7492" s="73">
        <f t="shared" si="1"/>
        <v>42203</v>
      </c>
      <c r="C7492" s="74">
        <f>IF(NewCustomer="Yes", IF(COUNTIF($I$2:$I$11,B7492)&gt;0,0,WEEKDAY(B7492,2)),IF(COUNTIF($I$2:$I$21,B7492)&gt;0,0,WEEKDAY(B7492,2)))</f>
        <v>6</v>
      </c>
      <c r="D7492" s="74">
        <f t="shared" si="2"/>
        <v>1</v>
      </c>
      <c r="E7492" s="12">
        <f>IFERROR(VLOOKUP(A7492,'IDAR Meter Data'!$A:$B,2,1),"")</f>
        <v>170</v>
      </c>
      <c r="F7492" s="75">
        <f>IF(CECCZ="CZ03",'Outside Temp'!B7492,IF(CECCZ="CZ04",'Outside Temp'!B7493,IF(CECCZ="CZ12",'Outside Temp'!B7494, IF(CECCZ="CZ13",'Outside Temp'!B7495))))</f>
        <v>60</v>
      </c>
      <c r="G7492" s="12">
        <f t="shared" si="3"/>
        <v>1</v>
      </c>
    </row>
    <row r="7493" ht="15.75" customHeight="1">
      <c r="A7493" s="13">
        <v>42203.072916666664</v>
      </c>
      <c r="B7493" s="73">
        <f t="shared" si="1"/>
        <v>42203</v>
      </c>
      <c r="C7493" s="74">
        <f>IF(NewCustomer="Yes", IF(COUNTIF($I$2:$I$11,B7493)&gt;0,0,WEEKDAY(B7493,2)),IF(COUNTIF($I$2:$I$21,B7493)&gt;0,0,WEEKDAY(B7493,2)))</f>
        <v>6</v>
      </c>
      <c r="D7493" s="74">
        <f t="shared" si="2"/>
        <v>1</v>
      </c>
      <c r="E7493" s="12">
        <f>IFERROR(VLOOKUP(A7493,'IDAR Meter Data'!$A:$B,2,1),"")</f>
        <v>172</v>
      </c>
      <c r="F7493" s="75">
        <f>IF(CECCZ="CZ03",'Outside Temp'!B7493,IF(CECCZ="CZ04",'Outside Temp'!B7494,IF(CECCZ="CZ12",'Outside Temp'!B7495, IF(CECCZ="CZ13",'Outside Temp'!B7496))))</f>
        <v>60</v>
      </c>
      <c r="G7493" s="12">
        <f t="shared" si="3"/>
        <v>1</v>
      </c>
    </row>
    <row r="7494" ht="15.75" customHeight="1">
      <c r="A7494" s="13">
        <v>42203.083333333336</v>
      </c>
      <c r="B7494" s="73">
        <f t="shared" si="1"/>
        <v>42203</v>
      </c>
      <c r="C7494" s="74">
        <f>IF(NewCustomer="Yes", IF(COUNTIF($I$2:$I$11,B7494)&gt;0,0,WEEKDAY(B7494,2)),IF(COUNTIF($I$2:$I$21,B7494)&gt;0,0,WEEKDAY(B7494,2)))</f>
        <v>6</v>
      </c>
      <c r="D7494" s="74">
        <f t="shared" si="2"/>
        <v>2</v>
      </c>
      <c r="E7494" s="12">
        <f>IFERROR(VLOOKUP(A7494,'IDAR Meter Data'!$A:$B,2,1),"")</f>
        <v>164</v>
      </c>
      <c r="F7494" s="75">
        <f>IF(CECCZ="CZ03",'Outside Temp'!B7494,IF(CECCZ="CZ04",'Outside Temp'!B7495,IF(CECCZ="CZ12",'Outside Temp'!B7496, IF(CECCZ="CZ13",'Outside Temp'!B7497))))</f>
        <v>59.93333333</v>
      </c>
      <c r="G7494" s="12">
        <f t="shared" si="3"/>
        <v>1</v>
      </c>
    </row>
    <row r="7495" ht="15.75" customHeight="1">
      <c r="A7495" s="13">
        <v>42203.09375</v>
      </c>
      <c r="B7495" s="73">
        <f t="shared" si="1"/>
        <v>42203</v>
      </c>
      <c r="C7495" s="74">
        <f>IF(NewCustomer="Yes", IF(COUNTIF($I$2:$I$11,B7495)&gt;0,0,WEEKDAY(B7495,2)),IF(COUNTIF($I$2:$I$21,B7495)&gt;0,0,WEEKDAY(B7495,2)))</f>
        <v>6</v>
      </c>
      <c r="D7495" s="74">
        <f t="shared" si="2"/>
        <v>2</v>
      </c>
      <c r="E7495" s="12">
        <f>IFERROR(VLOOKUP(A7495,'IDAR Meter Data'!$A:$B,2,1),"")</f>
        <v>182</v>
      </c>
      <c r="F7495" s="75">
        <f>IF(CECCZ="CZ03",'Outside Temp'!B7495,IF(CECCZ="CZ04",'Outside Temp'!B7496,IF(CECCZ="CZ12",'Outside Temp'!B7497, IF(CECCZ="CZ13",'Outside Temp'!B7498))))</f>
        <v>59.68333333</v>
      </c>
      <c r="G7495" s="12">
        <f t="shared" si="3"/>
        <v>1</v>
      </c>
    </row>
    <row r="7496" ht="15.75" customHeight="1">
      <c r="A7496" s="13">
        <v>42203.104166666664</v>
      </c>
      <c r="B7496" s="73">
        <f t="shared" si="1"/>
        <v>42203</v>
      </c>
      <c r="C7496" s="74">
        <f>IF(NewCustomer="Yes", IF(COUNTIF($I$2:$I$11,B7496)&gt;0,0,WEEKDAY(B7496,2)),IF(COUNTIF($I$2:$I$21,B7496)&gt;0,0,WEEKDAY(B7496,2)))</f>
        <v>6</v>
      </c>
      <c r="D7496" s="74">
        <f t="shared" si="2"/>
        <v>2</v>
      </c>
      <c r="E7496" s="12">
        <f>IFERROR(VLOOKUP(A7496,'IDAR Meter Data'!$A:$B,2,1),"")</f>
        <v>173</v>
      </c>
      <c r="F7496" s="75">
        <f>IF(CECCZ="CZ03",'Outside Temp'!B7496,IF(CECCZ="CZ04",'Outside Temp'!B7497,IF(CECCZ="CZ12",'Outside Temp'!B7498, IF(CECCZ="CZ13",'Outside Temp'!B7499))))</f>
        <v>59.43333333</v>
      </c>
      <c r="G7496" s="12">
        <f t="shared" si="3"/>
        <v>1</v>
      </c>
    </row>
    <row r="7497" ht="15.75" customHeight="1">
      <c r="A7497" s="13">
        <v>42203.114583333336</v>
      </c>
      <c r="B7497" s="73">
        <f t="shared" si="1"/>
        <v>42203</v>
      </c>
      <c r="C7497" s="74">
        <f>IF(NewCustomer="Yes", IF(COUNTIF($I$2:$I$11,B7497)&gt;0,0,WEEKDAY(B7497,2)),IF(COUNTIF($I$2:$I$21,B7497)&gt;0,0,WEEKDAY(B7497,2)))</f>
        <v>6</v>
      </c>
      <c r="D7497" s="74">
        <f t="shared" si="2"/>
        <v>2</v>
      </c>
      <c r="E7497" s="12">
        <f>IFERROR(VLOOKUP(A7497,'IDAR Meter Data'!$A:$B,2,1),"")</f>
        <v>167</v>
      </c>
      <c r="F7497" s="75">
        <f>IF(CECCZ="CZ03",'Outside Temp'!B7497,IF(CECCZ="CZ04",'Outside Temp'!B7498,IF(CECCZ="CZ12",'Outside Temp'!B7499, IF(CECCZ="CZ13",'Outside Temp'!B7500))))</f>
        <v>59.18333333</v>
      </c>
      <c r="G7497" s="12">
        <f t="shared" si="3"/>
        <v>1</v>
      </c>
    </row>
    <row r="7498" ht="15.75" customHeight="1">
      <c r="A7498" s="13">
        <v>42203.125</v>
      </c>
      <c r="B7498" s="73">
        <f t="shared" si="1"/>
        <v>42203</v>
      </c>
      <c r="C7498" s="74">
        <f>IF(NewCustomer="Yes", IF(COUNTIF($I$2:$I$11,B7498)&gt;0,0,WEEKDAY(B7498,2)),IF(COUNTIF($I$2:$I$21,B7498)&gt;0,0,WEEKDAY(B7498,2)))</f>
        <v>6</v>
      </c>
      <c r="D7498" s="74">
        <f t="shared" si="2"/>
        <v>3</v>
      </c>
      <c r="E7498" s="12">
        <f>IFERROR(VLOOKUP(A7498,'IDAR Meter Data'!$A:$B,2,1),"")</f>
        <v>164</v>
      </c>
      <c r="F7498" s="75">
        <f>IF(CECCZ="CZ03",'Outside Temp'!B7498,IF(CECCZ="CZ04",'Outside Temp'!B7499,IF(CECCZ="CZ12",'Outside Temp'!B7500, IF(CECCZ="CZ13",'Outside Temp'!B7501))))</f>
        <v>59</v>
      </c>
      <c r="G7498" s="12">
        <f t="shared" si="3"/>
        <v>1</v>
      </c>
    </row>
    <row r="7499" ht="15.75" customHeight="1">
      <c r="A7499" s="13">
        <v>42203.135416666664</v>
      </c>
      <c r="B7499" s="73">
        <f t="shared" si="1"/>
        <v>42203</v>
      </c>
      <c r="C7499" s="74">
        <f>IF(NewCustomer="Yes", IF(COUNTIF($I$2:$I$11,B7499)&gt;0,0,WEEKDAY(B7499,2)),IF(COUNTIF($I$2:$I$21,B7499)&gt;0,0,WEEKDAY(B7499,2)))</f>
        <v>6</v>
      </c>
      <c r="D7499" s="74">
        <f t="shared" si="2"/>
        <v>3</v>
      </c>
      <c r="E7499" s="12">
        <f>IFERROR(VLOOKUP(A7499,'IDAR Meter Data'!$A:$B,2,1),"")</f>
        <v>170</v>
      </c>
      <c r="F7499" s="75">
        <f>IF(CECCZ="CZ03",'Outside Temp'!B7499,IF(CECCZ="CZ04",'Outside Temp'!B7500,IF(CECCZ="CZ12",'Outside Temp'!B7501, IF(CECCZ="CZ13",'Outside Temp'!B7502))))</f>
        <v>59</v>
      </c>
      <c r="G7499" s="12">
        <f t="shared" si="3"/>
        <v>1</v>
      </c>
    </row>
    <row r="7500" ht="15.75" customHeight="1">
      <c r="A7500" s="13">
        <v>42203.145833333336</v>
      </c>
      <c r="B7500" s="73">
        <f t="shared" si="1"/>
        <v>42203</v>
      </c>
      <c r="C7500" s="74">
        <f>IF(NewCustomer="Yes", IF(COUNTIF($I$2:$I$11,B7500)&gt;0,0,WEEKDAY(B7500,2)),IF(COUNTIF($I$2:$I$21,B7500)&gt;0,0,WEEKDAY(B7500,2)))</f>
        <v>6</v>
      </c>
      <c r="D7500" s="74">
        <f t="shared" si="2"/>
        <v>3</v>
      </c>
      <c r="E7500" s="12">
        <f>IFERROR(VLOOKUP(A7500,'IDAR Meter Data'!$A:$B,2,1),"")</f>
        <v>185</v>
      </c>
      <c r="F7500" s="75">
        <f>IF(CECCZ="CZ03",'Outside Temp'!B7500,IF(CECCZ="CZ04",'Outside Temp'!B7501,IF(CECCZ="CZ12",'Outside Temp'!B7502, IF(CECCZ="CZ13",'Outside Temp'!B7503))))</f>
        <v>59</v>
      </c>
      <c r="G7500" s="12">
        <f t="shared" si="3"/>
        <v>1</v>
      </c>
    </row>
    <row r="7501" ht="15.75" customHeight="1">
      <c r="A7501" s="13">
        <v>42203.15625</v>
      </c>
      <c r="B7501" s="73">
        <f t="shared" si="1"/>
        <v>42203</v>
      </c>
      <c r="C7501" s="74">
        <f>IF(NewCustomer="Yes", IF(COUNTIF($I$2:$I$11,B7501)&gt;0,0,WEEKDAY(B7501,2)),IF(COUNTIF($I$2:$I$21,B7501)&gt;0,0,WEEKDAY(B7501,2)))</f>
        <v>6</v>
      </c>
      <c r="D7501" s="74">
        <f t="shared" si="2"/>
        <v>3</v>
      </c>
      <c r="E7501" s="12">
        <f>IFERROR(VLOOKUP(A7501,'IDAR Meter Data'!$A:$B,2,1),"")</f>
        <v>162</v>
      </c>
      <c r="F7501" s="75">
        <f>IF(CECCZ="CZ03",'Outside Temp'!B7501,IF(CECCZ="CZ04",'Outside Temp'!B7502,IF(CECCZ="CZ12",'Outside Temp'!B7503, IF(CECCZ="CZ13",'Outside Temp'!B7504))))</f>
        <v>59</v>
      </c>
      <c r="G7501" s="12">
        <f t="shared" si="3"/>
        <v>1</v>
      </c>
    </row>
    <row r="7502" ht="15.75" customHeight="1">
      <c r="A7502" s="13">
        <v>42203.166666666664</v>
      </c>
      <c r="B7502" s="73">
        <f t="shared" si="1"/>
        <v>42203</v>
      </c>
      <c r="C7502" s="74">
        <f>IF(NewCustomer="Yes", IF(COUNTIF($I$2:$I$11,B7502)&gt;0,0,WEEKDAY(B7502,2)),IF(COUNTIF($I$2:$I$21,B7502)&gt;0,0,WEEKDAY(B7502,2)))</f>
        <v>6</v>
      </c>
      <c r="D7502" s="74">
        <f t="shared" si="2"/>
        <v>4</v>
      </c>
      <c r="E7502" s="12">
        <f>IFERROR(VLOOKUP(A7502,'IDAR Meter Data'!$A:$B,2,1),"")</f>
        <v>172</v>
      </c>
      <c r="F7502" s="75">
        <f>IF(CECCZ="CZ03",'Outside Temp'!B7502,IF(CECCZ="CZ04",'Outside Temp'!B7503,IF(CECCZ="CZ12",'Outside Temp'!B7504, IF(CECCZ="CZ13",'Outside Temp'!B7505))))</f>
        <v>59.06666667</v>
      </c>
      <c r="G7502" s="12">
        <f t="shared" si="3"/>
        <v>1</v>
      </c>
    </row>
    <row r="7503" ht="15.75" customHeight="1">
      <c r="A7503" s="13">
        <v>42203.177083333336</v>
      </c>
      <c r="B7503" s="73">
        <f t="shared" si="1"/>
        <v>42203</v>
      </c>
      <c r="C7503" s="74">
        <f>IF(NewCustomer="Yes", IF(COUNTIF($I$2:$I$11,B7503)&gt;0,0,WEEKDAY(B7503,2)),IF(COUNTIF($I$2:$I$21,B7503)&gt;0,0,WEEKDAY(B7503,2)))</f>
        <v>6</v>
      </c>
      <c r="D7503" s="74">
        <f t="shared" si="2"/>
        <v>4</v>
      </c>
      <c r="E7503" s="12">
        <f>IFERROR(VLOOKUP(A7503,'IDAR Meter Data'!$A:$B,2,1),"")</f>
        <v>165</v>
      </c>
      <c r="F7503" s="75">
        <f>IF(CECCZ="CZ03",'Outside Temp'!B7503,IF(CECCZ="CZ04",'Outside Temp'!B7504,IF(CECCZ="CZ12",'Outside Temp'!B7505, IF(CECCZ="CZ13",'Outside Temp'!B7506))))</f>
        <v>59.31666667</v>
      </c>
      <c r="G7503" s="12">
        <f t="shared" si="3"/>
        <v>1</v>
      </c>
    </row>
    <row r="7504" ht="15.75" customHeight="1">
      <c r="A7504" s="13">
        <v>42203.1875</v>
      </c>
      <c r="B7504" s="73">
        <f t="shared" si="1"/>
        <v>42203</v>
      </c>
      <c r="C7504" s="74">
        <f>IF(NewCustomer="Yes", IF(COUNTIF($I$2:$I$11,B7504)&gt;0,0,WEEKDAY(B7504,2)),IF(COUNTIF($I$2:$I$21,B7504)&gt;0,0,WEEKDAY(B7504,2)))</f>
        <v>6</v>
      </c>
      <c r="D7504" s="74">
        <f t="shared" si="2"/>
        <v>4</v>
      </c>
      <c r="E7504" s="12">
        <f>IFERROR(VLOOKUP(A7504,'IDAR Meter Data'!$A:$B,2,1),"")</f>
        <v>179</v>
      </c>
      <c r="F7504" s="75">
        <f>IF(CECCZ="CZ03",'Outside Temp'!B7504,IF(CECCZ="CZ04",'Outside Temp'!B7505,IF(CECCZ="CZ12",'Outside Temp'!B7506, IF(CECCZ="CZ13",'Outside Temp'!B7507))))</f>
        <v>59.56666667</v>
      </c>
      <c r="G7504" s="12">
        <f t="shared" si="3"/>
        <v>1</v>
      </c>
    </row>
    <row r="7505" ht="15.75" customHeight="1">
      <c r="A7505" s="13">
        <v>42203.197916666664</v>
      </c>
      <c r="B7505" s="73">
        <f t="shared" si="1"/>
        <v>42203</v>
      </c>
      <c r="C7505" s="74">
        <f>IF(NewCustomer="Yes", IF(COUNTIF($I$2:$I$11,B7505)&gt;0,0,WEEKDAY(B7505,2)),IF(COUNTIF($I$2:$I$21,B7505)&gt;0,0,WEEKDAY(B7505,2)))</f>
        <v>6</v>
      </c>
      <c r="D7505" s="74">
        <f t="shared" si="2"/>
        <v>4</v>
      </c>
      <c r="E7505" s="12">
        <f>IFERROR(VLOOKUP(A7505,'IDAR Meter Data'!$A:$B,2,1),"")</f>
        <v>176</v>
      </c>
      <c r="F7505" s="75">
        <f>IF(CECCZ="CZ03",'Outside Temp'!B7505,IF(CECCZ="CZ04",'Outside Temp'!B7506,IF(CECCZ="CZ12",'Outside Temp'!B7507, IF(CECCZ="CZ13",'Outside Temp'!B7508))))</f>
        <v>59.81666667</v>
      </c>
      <c r="G7505" s="12">
        <f t="shared" si="3"/>
        <v>1</v>
      </c>
    </row>
    <row r="7506" ht="15.75" customHeight="1">
      <c r="A7506" s="13">
        <v>42203.208333333336</v>
      </c>
      <c r="B7506" s="73">
        <f t="shared" si="1"/>
        <v>42203</v>
      </c>
      <c r="C7506" s="74">
        <f>IF(NewCustomer="Yes", IF(COUNTIF($I$2:$I$11,B7506)&gt;0,0,WEEKDAY(B7506,2)),IF(COUNTIF($I$2:$I$21,B7506)&gt;0,0,WEEKDAY(B7506,2)))</f>
        <v>6</v>
      </c>
      <c r="D7506" s="74">
        <f t="shared" si="2"/>
        <v>5</v>
      </c>
      <c r="E7506" s="12">
        <f>IFERROR(VLOOKUP(A7506,'IDAR Meter Data'!$A:$B,2,1),"")</f>
        <v>162</v>
      </c>
      <c r="F7506" s="75">
        <f>IF(CECCZ="CZ03",'Outside Temp'!B7506,IF(CECCZ="CZ04",'Outside Temp'!B7507,IF(CECCZ="CZ12",'Outside Temp'!B7508, IF(CECCZ="CZ13",'Outside Temp'!B7509))))</f>
        <v>60.06896552</v>
      </c>
      <c r="G7506" s="12">
        <f t="shared" si="3"/>
        <v>1</v>
      </c>
    </row>
    <row r="7507" ht="15.75" customHeight="1">
      <c r="A7507" s="13">
        <v>42203.21875</v>
      </c>
      <c r="B7507" s="73">
        <f t="shared" si="1"/>
        <v>42203</v>
      </c>
      <c r="C7507" s="74">
        <f>IF(NewCustomer="Yes", IF(COUNTIF($I$2:$I$11,B7507)&gt;0,0,WEEKDAY(B7507,2)),IF(COUNTIF($I$2:$I$21,B7507)&gt;0,0,WEEKDAY(B7507,2)))</f>
        <v>6</v>
      </c>
      <c r="D7507" s="74">
        <f t="shared" si="2"/>
        <v>5</v>
      </c>
      <c r="E7507" s="12">
        <f>IFERROR(VLOOKUP(A7507,'IDAR Meter Data'!$A:$B,2,1),"")</f>
        <v>164</v>
      </c>
      <c r="F7507" s="75">
        <f>IF(CECCZ="CZ03",'Outside Temp'!B7507,IF(CECCZ="CZ04",'Outside Temp'!B7508,IF(CECCZ="CZ12",'Outside Temp'!B7509, IF(CECCZ="CZ13",'Outside Temp'!B7510))))</f>
        <v>60.32758621</v>
      </c>
      <c r="G7507" s="12">
        <f t="shared" si="3"/>
        <v>1</v>
      </c>
    </row>
    <row r="7508" ht="15.75" customHeight="1">
      <c r="A7508" s="13">
        <v>42203.229166666664</v>
      </c>
      <c r="B7508" s="73">
        <f t="shared" si="1"/>
        <v>42203</v>
      </c>
      <c r="C7508" s="74">
        <f>IF(NewCustomer="Yes", IF(COUNTIF($I$2:$I$11,B7508)&gt;0,0,WEEKDAY(B7508,2)),IF(COUNTIF($I$2:$I$21,B7508)&gt;0,0,WEEKDAY(B7508,2)))</f>
        <v>6</v>
      </c>
      <c r="D7508" s="74">
        <f t="shared" si="2"/>
        <v>5</v>
      </c>
      <c r="E7508" s="12">
        <f>IFERROR(VLOOKUP(A7508,'IDAR Meter Data'!$A:$B,2,1),"")</f>
        <v>175</v>
      </c>
      <c r="F7508" s="75">
        <f>IF(CECCZ="CZ03",'Outside Temp'!B7508,IF(CECCZ="CZ04",'Outside Temp'!B7509,IF(CECCZ="CZ12",'Outside Temp'!B7510, IF(CECCZ="CZ13",'Outside Temp'!B7511))))</f>
        <v>60.5862069</v>
      </c>
      <c r="G7508" s="12">
        <f t="shared" si="3"/>
        <v>1</v>
      </c>
    </row>
    <row r="7509" ht="15.75" customHeight="1">
      <c r="A7509" s="13">
        <v>42203.239583333336</v>
      </c>
      <c r="B7509" s="73">
        <f t="shared" si="1"/>
        <v>42203</v>
      </c>
      <c r="C7509" s="74">
        <f>IF(NewCustomer="Yes", IF(COUNTIF($I$2:$I$11,B7509)&gt;0,0,WEEKDAY(B7509,2)),IF(COUNTIF($I$2:$I$21,B7509)&gt;0,0,WEEKDAY(B7509,2)))</f>
        <v>6</v>
      </c>
      <c r="D7509" s="74">
        <f t="shared" si="2"/>
        <v>5</v>
      </c>
      <c r="E7509" s="12">
        <f>IFERROR(VLOOKUP(A7509,'IDAR Meter Data'!$A:$B,2,1),"")</f>
        <v>178</v>
      </c>
      <c r="F7509" s="75">
        <f>IF(CECCZ="CZ03",'Outside Temp'!B7509,IF(CECCZ="CZ04",'Outside Temp'!B7510,IF(CECCZ="CZ12",'Outside Temp'!B7511, IF(CECCZ="CZ13",'Outside Temp'!B7512))))</f>
        <v>60.84482759</v>
      </c>
      <c r="G7509" s="12">
        <f t="shared" si="3"/>
        <v>1</v>
      </c>
    </row>
    <row r="7510" ht="15.75" customHeight="1">
      <c r="A7510" s="13">
        <v>42203.25</v>
      </c>
      <c r="B7510" s="73">
        <f t="shared" si="1"/>
        <v>42203</v>
      </c>
      <c r="C7510" s="74">
        <f>IF(NewCustomer="Yes", IF(COUNTIF($I$2:$I$11,B7510)&gt;0,0,WEEKDAY(B7510,2)),IF(COUNTIF($I$2:$I$21,B7510)&gt;0,0,WEEKDAY(B7510,2)))</f>
        <v>6</v>
      </c>
      <c r="D7510" s="74">
        <f t="shared" si="2"/>
        <v>6</v>
      </c>
      <c r="E7510" s="12">
        <f>IFERROR(VLOOKUP(A7510,'IDAR Meter Data'!$A:$B,2,1),"")</f>
        <v>158</v>
      </c>
      <c r="F7510" s="75">
        <f>IF(CECCZ="CZ03",'Outside Temp'!B7510,IF(CECCZ="CZ04",'Outside Temp'!B7511,IF(CECCZ="CZ12",'Outside Temp'!B7512, IF(CECCZ="CZ13",'Outside Temp'!B7513))))</f>
        <v>61.06666667</v>
      </c>
      <c r="G7510" s="12">
        <f t="shared" si="3"/>
        <v>1</v>
      </c>
    </row>
    <row r="7511" ht="15.75" customHeight="1">
      <c r="A7511" s="13">
        <v>42203.260416666664</v>
      </c>
      <c r="B7511" s="73">
        <f t="shared" si="1"/>
        <v>42203</v>
      </c>
      <c r="C7511" s="74">
        <f>IF(NewCustomer="Yes", IF(COUNTIF($I$2:$I$11,B7511)&gt;0,0,WEEKDAY(B7511,2)),IF(COUNTIF($I$2:$I$21,B7511)&gt;0,0,WEEKDAY(B7511,2)))</f>
        <v>6</v>
      </c>
      <c r="D7511" s="74">
        <f t="shared" si="2"/>
        <v>6</v>
      </c>
      <c r="E7511" s="12">
        <f>IFERROR(VLOOKUP(A7511,'IDAR Meter Data'!$A:$B,2,1),"")</f>
        <v>161</v>
      </c>
      <c r="F7511" s="75">
        <f>IF(CECCZ="CZ03",'Outside Temp'!B7511,IF(CECCZ="CZ04",'Outside Temp'!B7512,IF(CECCZ="CZ12",'Outside Temp'!B7513, IF(CECCZ="CZ13",'Outside Temp'!B7514))))</f>
        <v>61.31666667</v>
      </c>
      <c r="G7511" s="12">
        <f t="shared" si="3"/>
        <v>1</v>
      </c>
    </row>
    <row r="7512" ht="15.75" customHeight="1">
      <c r="A7512" s="13">
        <v>42203.270833333336</v>
      </c>
      <c r="B7512" s="73">
        <f t="shared" si="1"/>
        <v>42203</v>
      </c>
      <c r="C7512" s="74">
        <f>IF(NewCustomer="Yes", IF(COUNTIF($I$2:$I$11,B7512)&gt;0,0,WEEKDAY(B7512,2)),IF(COUNTIF($I$2:$I$21,B7512)&gt;0,0,WEEKDAY(B7512,2)))</f>
        <v>6</v>
      </c>
      <c r="D7512" s="74">
        <f t="shared" si="2"/>
        <v>6</v>
      </c>
      <c r="E7512" s="12">
        <f>IFERROR(VLOOKUP(A7512,'IDAR Meter Data'!$A:$B,2,1),"")</f>
        <v>164</v>
      </c>
      <c r="F7512" s="75">
        <f>IF(CECCZ="CZ03",'Outside Temp'!B7512,IF(CECCZ="CZ04",'Outside Temp'!B7513,IF(CECCZ="CZ12",'Outside Temp'!B7514, IF(CECCZ="CZ13",'Outside Temp'!B7515))))</f>
        <v>61.56666667</v>
      </c>
      <c r="G7512" s="12">
        <f t="shared" si="3"/>
        <v>1</v>
      </c>
    </row>
    <row r="7513" ht="15.75" customHeight="1">
      <c r="A7513" s="13">
        <v>42203.28125</v>
      </c>
      <c r="B7513" s="73">
        <f t="shared" si="1"/>
        <v>42203</v>
      </c>
      <c r="C7513" s="74">
        <f>IF(NewCustomer="Yes", IF(COUNTIF($I$2:$I$11,B7513)&gt;0,0,WEEKDAY(B7513,2)),IF(COUNTIF($I$2:$I$21,B7513)&gt;0,0,WEEKDAY(B7513,2)))</f>
        <v>6</v>
      </c>
      <c r="D7513" s="74">
        <f t="shared" si="2"/>
        <v>6</v>
      </c>
      <c r="E7513" s="12">
        <f>IFERROR(VLOOKUP(A7513,'IDAR Meter Data'!$A:$B,2,1),"")</f>
        <v>177</v>
      </c>
      <c r="F7513" s="75">
        <f>IF(CECCZ="CZ03",'Outside Temp'!B7513,IF(CECCZ="CZ04",'Outside Temp'!B7514,IF(CECCZ="CZ12",'Outside Temp'!B7515, IF(CECCZ="CZ13",'Outside Temp'!B7516))))</f>
        <v>61.81666667</v>
      </c>
      <c r="G7513" s="12">
        <f t="shared" si="3"/>
        <v>1</v>
      </c>
    </row>
    <row r="7514" ht="15.75" customHeight="1">
      <c r="A7514" s="13">
        <v>42203.291666666664</v>
      </c>
      <c r="B7514" s="73">
        <f t="shared" si="1"/>
        <v>42203</v>
      </c>
      <c r="C7514" s="74">
        <f>IF(NewCustomer="Yes", IF(COUNTIF($I$2:$I$11,B7514)&gt;0,0,WEEKDAY(B7514,2)),IF(COUNTIF($I$2:$I$21,B7514)&gt;0,0,WEEKDAY(B7514,2)))</f>
        <v>6</v>
      </c>
      <c r="D7514" s="74">
        <f t="shared" si="2"/>
        <v>7</v>
      </c>
      <c r="E7514" s="12">
        <f>IFERROR(VLOOKUP(A7514,'IDAR Meter Data'!$A:$B,2,1),"")</f>
        <v>163</v>
      </c>
      <c r="F7514" s="75">
        <f>IF(CECCZ="CZ03",'Outside Temp'!B7514,IF(CECCZ="CZ04",'Outside Temp'!B7515,IF(CECCZ="CZ12",'Outside Temp'!B7516, IF(CECCZ="CZ13",'Outside Temp'!B7517))))</f>
        <v>62.13333333</v>
      </c>
      <c r="G7514" s="12">
        <f t="shared" si="3"/>
        <v>1</v>
      </c>
    </row>
    <row r="7515" ht="15.75" customHeight="1">
      <c r="A7515" s="13">
        <v>42203.302083333336</v>
      </c>
      <c r="B7515" s="73">
        <f t="shared" si="1"/>
        <v>42203</v>
      </c>
      <c r="C7515" s="74">
        <f>IF(NewCustomer="Yes", IF(COUNTIF($I$2:$I$11,B7515)&gt;0,0,WEEKDAY(B7515,2)),IF(COUNTIF($I$2:$I$21,B7515)&gt;0,0,WEEKDAY(B7515,2)))</f>
        <v>6</v>
      </c>
      <c r="D7515" s="74">
        <f t="shared" si="2"/>
        <v>7</v>
      </c>
      <c r="E7515" s="12">
        <f>IFERROR(VLOOKUP(A7515,'IDAR Meter Data'!$A:$B,2,1),"")</f>
        <v>166</v>
      </c>
      <c r="F7515" s="75">
        <f>IF(CECCZ="CZ03",'Outside Temp'!B7515,IF(CECCZ="CZ04",'Outside Temp'!B7516,IF(CECCZ="CZ12",'Outside Temp'!B7517, IF(CECCZ="CZ13",'Outside Temp'!B7518))))</f>
        <v>62.63333333</v>
      </c>
      <c r="G7515" s="12">
        <f t="shared" si="3"/>
        <v>1</v>
      </c>
    </row>
    <row r="7516" ht="15.75" customHeight="1">
      <c r="A7516" s="13">
        <v>42203.3125</v>
      </c>
      <c r="B7516" s="73">
        <f t="shared" si="1"/>
        <v>42203</v>
      </c>
      <c r="C7516" s="74">
        <f>IF(NewCustomer="Yes", IF(COUNTIF($I$2:$I$11,B7516)&gt;0,0,WEEKDAY(B7516,2)),IF(COUNTIF($I$2:$I$21,B7516)&gt;0,0,WEEKDAY(B7516,2)))</f>
        <v>6</v>
      </c>
      <c r="D7516" s="74">
        <f t="shared" si="2"/>
        <v>7</v>
      </c>
      <c r="E7516" s="12">
        <f>IFERROR(VLOOKUP(A7516,'IDAR Meter Data'!$A:$B,2,1),"")</f>
        <v>158</v>
      </c>
      <c r="F7516" s="75">
        <f>IF(CECCZ="CZ03",'Outside Temp'!B7516,IF(CECCZ="CZ04",'Outside Temp'!B7517,IF(CECCZ="CZ12",'Outside Temp'!B7518, IF(CECCZ="CZ13",'Outside Temp'!B7519))))</f>
        <v>63.13333333</v>
      </c>
      <c r="G7516" s="12">
        <f t="shared" si="3"/>
        <v>1</v>
      </c>
    </row>
    <row r="7517" ht="15.75" customHeight="1">
      <c r="A7517" s="13">
        <v>42203.322916666664</v>
      </c>
      <c r="B7517" s="73">
        <f t="shared" si="1"/>
        <v>42203</v>
      </c>
      <c r="C7517" s="74">
        <f>IF(NewCustomer="Yes", IF(COUNTIF($I$2:$I$11,B7517)&gt;0,0,WEEKDAY(B7517,2)),IF(COUNTIF($I$2:$I$21,B7517)&gt;0,0,WEEKDAY(B7517,2)))</f>
        <v>6</v>
      </c>
      <c r="D7517" s="74">
        <f t="shared" si="2"/>
        <v>7</v>
      </c>
      <c r="E7517" s="12">
        <f>IFERROR(VLOOKUP(A7517,'IDAR Meter Data'!$A:$B,2,1),"")</f>
        <v>169</v>
      </c>
      <c r="F7517" s="75">
        <f>IF(CECCZ="CZ03",'Outside Temp'!B7517,IF(CECCZ="CZ04",'Outside Temp'!B7518,IF(CECCZ="CZ12",'Outside Temp'!B7519, IF(CECCZ="CZ13",'Outside Temp'!B7520))))</f>
        <v>63.63333333</v>
      </c>
      <c r="G7517" s="12">
        <f t="shared" si="3"/>
        <v>1</v>
      </c>
    </row>
    <row r="7518" ht="15.75" customHeight="1">
      <c r="A7518" s="13">
        <v>42203.333333333336</v>
      </c>
      <c r="B7518" s="73">
        <f t="shared" si="1"/>
        <v>42203</v>
      </c>
      <c r="C7518" s="74">
        <f>IF(NewCustomer="Yes", IF(COUNTIF($I$2:$I$11,B7518)&gt;0,0,WEEKDAY(B7518,2)),IF(COUNTIF($I$2:$I$21,B7518)&gt;0,0,WEEKDAY(B7518,2)))</f>
        <v>6</v>
      </c>
      <c r="D7518" s="74">
        <f t="shared" si="2"/>
        <v>8</v>
      </c>
      <c r="E7518" s="12">
        <f>IFERROR(VLOOKUP(A7518,'IDAR Meter Data'!$A:$B,2,1),"")</f>
        <v>175</v>
      </c>
      <c r="F7518" s="75">
        <f>IF(CECCZ="CZ03",'Outside Temp'!B7518,IF(CECCZ="CZ04",'Outside Temp'!B7519,IF(CECCZ="CZ12",'Outside Temp'!B7520, IF(CECCZ="CZ13",'Outside Temp'!B7521))))</f>
        <v>64.13333333</v>
      </c>
      <c r="G7518" s="12">
        <f t="shared" si="3"/>
        <v>1</v>
      </c>
    </row>
    <row r="7519" ht="15.75" customHeight="1">
      <c r="A7519" s="13">
        <v>42203.34375</v>
      </c>
      <c r="B7519" s="73">
        <f t="shared" si="1"/>
        <v>42203</v>
      </c>
      <c r="C7519" s="74">
        <f>IF(NewCustomer="Yes", IF(COUNTIF($I$2:$I$11,B7519)&gt;0,0,WEEKDAY(B7519,2)),IF(COUNTIF($I$2:$I$21,B7519)&gt;0,0,WEEKDAY(B7519,2)))</f>
        <v>6</v>
      </c>
      <c r="D7519" s="74">
        <f t="shared" si="2"/>
        <v>8</v>
      </c>
      <c r="E7519" s="12">
        <f>IFERROR(VLOOKUP(A7519,'IDAR Meter Data'!$A:$B,2,1),"")</f>
        <v>167</v>
      </c>
      <c r="F7519" s="75">
        <f>IF(CECCZ="CZ03",'Outside Temp'!B7519,IF(CECCZ="CZ04",'Outside Temp'!B7520,IF(CECCZ="CZ12",'Outside Temp'!B7521, IF(CECCZ="CZ13",'Outside Temp'!B7522))))</f>
        <v>64.63333333</v>
      </c>
      <c r="G7519" s="12">
        <f t="shared" si="3"/>
        <v>1</v>
      </c>
    </row>
    <row r="7520" ht="15.75" customHeight="1">
      <c r="A7520" s="13">
        <v>42203.354166666664</v>
      </c>
      <c r="B7520" s="73">
        <f t="shared" si="1"/>
        <v>42203</v>
      </c>
      <c r="C7520" s="74">
        <f>IF(NewCustomer="Yes", IF(COUNTIF($I$2:$I$11,B7520)&gt;0,0,WEEKDAY(B7520,2)),IF(COUNTIF($I$2:$I$21,B7520)&gt;0,0,WEEKDAY(B7520,2)))</f>
        <v>6</v>
      </c>
      <c r="D7520" s="74">
        <f t="shared" si="2"/>
        <v>8</v>
      </c>
      <c r="E7520" s="12">
        <f>IFERROR(VLOOKUP(A7520,'IDAR Meter Data'!$A:$B,2,1),"")</f>
        <v>167</v>
      </c>
      <c r="F7520" s="75">
        <f>IF(CECCZ="CZ03",'Outside Temp'!B7520,IF(CECCZ="CZ04",'Outside Temp'!B7521,IF(CECCZ="CZ12",'Outside Temp'!B7522, IF(CECCZ="CZ13",'Outside Temp'!B7523))))</f>
        <v>65.13333333</v>
      </c>
      <c r="G7520" s="12">
        <f t="shared" si="3"/>
        <v>2</v>
      </c>
    </row>
    <row r="7521" ht="15.75" customHeight="1">
      <c r="A7521" s="13">
        <v>42203.364583333336</v>
      </c>
      <c r="B7521" s="73">
        <f t="shared" si="1"/>
        <v>42203</v>
      </c>
      <c r="C7521" s="74">
        <f>IF(NewCustomer="Yes", IF(COUNTIF($I$2:$I$11,B7521)&gt;0,0,WEEKDAY(B7521,2)),IF(COUNTIF($I$2:$I$21,B7521)&gt;0,0,WEEKDAY(B7521,2)))</f>
        <v>6</v>
      </c>
      <c r="D7521" s="74">
        <f t="shared" si="2"/>
        <v>8</v>
      </c>
      <c r="E7521" s="12">
        <f>IFERROR(VLOOKUP(A7521,'IDAR Meter Data'!$A:$B,2,1),"")</f>
        <v>164</v>
      </c>
      <c r="F7521" s="75">
        <f>IF(CECCZ="CZ03",'Outside Temp'!B7521,IF(CECCZ="CZ04",'Outside Temp'!B7522,IF(CECCZ="CZ12",'Outside Temp'!B7523, IF(CECCZ="CZ13",'Outside Temp'!B7524))))</f>
        <v>65.63333333</v>
      </c>
      <c r="G7521" s="12">
        <f t="shared" si="3"/>
        <v>2</v>
      </c>
    </row>
    <row r="7522" ht="15.75" customHeight="1">
      <c r="A7522" s="13">
        <v>42203.375</v>
      </c>
      <c r="B7522" s="73">
        <f t="shared" si="1"/>
        <v>42203</v>
      </c>
      <c r="C7522" s="74">
        <f>IF(NewCustomer="Yes", IF(COUNTIF($I$2:$I$11,B7522)&gt;0,0,WEEKDAY(B7522,2)),IF(COUNTIF($I$2:$I$21,B7522)&gt;0,0,WEEKDAY(B7522,2)))</f>
        <v>6</v>
      </c>
      <c r="D7522" s="74">
        <f t="shared" si="2"/>
        <v>9</v>
      </c>
      <c r="E7522" s="12">
        <f>IFERROR(VLOOKUP(A7522,'IDAR Meter Data'!$A:$B,2,1),"")</f>
        <v>174</v>
      </c>
      <c r="F7522" s="75">
        <f>IF(CECCZ="CZ03",'Outside Temp'!B7522,IF(CECCZ="CZ04",'Outside Temp'!B7523,IF(CECCZ="CZ12",'Outside Temp'!B7524, IF(CECCZ="CZ13",'Outside Temp'!B7525))))</f>
        <v>66</v>
      </c>
      <c r="G7522" s="12">
        <f t="shared" si="3"/>
        <v>2</v>
      </c>
    </row>
    <row r="7523" ht="15.75" customHeight="1">
      <c r="A7523" s="13">
        <v>42203.385416666664</v>
      </c>
      <c r="B7523" s="73">
        <f t="shared" si="1"/>
        <v>42203</v>
      </c>
      <c r="C7523" s="74">
        <f>IF(NewCustomer="Yes", IF(COUNTIF($I$2:$I$11,B7523)&gt;0,0,WEEKDAY(B7523,2)),IF(COUNTIF($I$2:$I$21,B7523)&gt;0,0,WEEKDAY(B7523,2)))</f>
        <v>6</v>
      </c>
      <c r="D7523" s="74">
        <f t="shared" si="2"/>
        <v>9</v>
      </c>
      <c r="E7523" s="12">
        <f>IFERROR(VLOOKUP(A7523,'IDAR Meter Data'!$A:$B,2,1),"")</f>
        <v>191</v>
      </c>
      <c r="F7523" s="75">
        <f>IF(CECCZ="CZ03",'Outside Temp'!B7523,IF(CECCZ="CZ04",'Outside Temp'!B7524,IF(CECCZ="CZ12",'Outside Temp'!B7525, IF(CECCZ="CZ13",'Outside Temp'!B7526))))</f>
        <v>66</v>
      </c>
      <c r="G7523" s="12">
        <f t="shared" si="3"/>
        <v>2</v>
      </c>
    </row>
    <row r="7524" ht="15.75" customHeight="1">
      <c r="A7524" s="13">
        <v>42203.395833333336</v>
      </c>
      <c r="B7524" s="73">
        <f t="shared" si="1"/>
        <v>42203</v>
      </c>
      <c r="C7524" s="74">
        <f>IF(NewCustomer="Yes", IF(COUNTIF($I$2:$I$11,B7524)&gt;0,0,WEEKDAY(B7524,2)),IF(COUNTIF($I$2:$I$21,B7524)&gt;0,0,WEEKDAY(B7524,2)))</f>
        <v>6</v>
      </c>
      <c r="D7524" s="74">
        <f t="shared" si="2"/>
        <v>9</v>
      </c>
      <c r="E7524" s="12">
        <f>IFERROR(VLOOKUP(A7524,'IDAR Meter Data'!$A:$B,2,1),"")</f>
        <v>177</v>
      </c>
      <c r="F7524" s="75">
        <f>IF(CECCZ="CZ03",'Outside Temp'!B7524,IF(CECCZ="CZ04",'Outside Temp'!B7525,IF(CECCZ="CZ12",'Outside Temp'!B7526, IF(CECCZ="CZ13",'Outside Temp'!B7527))))</f>
        <v>66.89189189</v>
      </c>
      <c r="G7524" s="12">
        <f t="shared" si="3"/>
        <v>2</v>
      </c>
    </row>
    <row r="7525" ht="15.75" customHeight="1">
      <c r="A7525" s="13">
        <v>42203.40625</v>
      </c>
      <c r="B7525" s="73">
        <f t="shared" si="1"/>
        <v>42203</v>
      </c>
      <c r="C7525" s="74">
        <f>IF(NewCustomer="Yes", IF(COUNTIF($I$2:$I$11,B7525)&gt;0,0,WEEKDAY(B7525,2)),IF(COUNTIF($I$2:$I$21,B7525)&gt;0,0,WEEKDAY(B7525,2)))</f>
        <v>6</v>
      </c>
      <c r="D7525" s="74">
        <f t="shared" si="2"/>
        <v>9</v>
      </c>
      <c r="E7525" s="12">
        <f>IFERROR(VLOOKUP(A7525,'IDAR Meter Data'!$A:$B,2,1),"")</f>
        <v>182</v>
      </c>
      <c r="F7525" s="75">
        <f>IF(CECCZ="CZ03",'Outside Temp'!B7525,IF(CECCZ="CZ04",'Outside Temp'!B7526,IF(CECCZ="CZ12",'Outside Temp'!B7527, IF(CECCZ="CZ13",'Outside Temp'!B7528))))</f>
        <v>68.10810811</v>
      </c>
      <c r="G7525" s="12">
        <f t="shared" si="3"/>
        <v>2</v>
      </c>
    </row>
    <row r="7526" ht="15.75" customHeight="1">
      <c r="A7526" s="13">
        <v>42203.416666666664</v>
      </c>
      <c r="B7526" s="73">
        <f t="shared" si="1"/>
        <v>42203</v>
      </c>
      <c r="C7526" s="74">
        <f>IF(NewCustomer="Yes", IF(COUNTIF($I$2:$I$11,B7526)&gt;0,0,WEEKDAY(B7526,2)),IF(COUNTIF($I$2:$I$21,B7526)&gt;0,0,WEEKDAY(B7526,2)))</f>
        <v>6</v>
      </c>
      <c r="D7526" s="74">
        <f t="shared" si="2"/>
        <v>10</v>
      </c>
      <c r="E7526" s="12">
        <f>IFERROR(VLOOKUP(A7526,'IDAR Meter Data'!$A:$B,2,1),"")</f>
        <v>179</v>
      </c>
      <c r="F7526" s="75">
        <f>IF(CECCZ="CZ03",'Outside Temp'!B7526,IF(CECCZ="CZ04",'Outside Temp'!B7527,IF(CECCZ="CZ12",'Outside Temp'!B7528, IF(CECCZ="CZ13",'Outside Temp'!B7529))))</f>
        <v>69.13333333</v>
      </c>
      <c r="G7526" s="12">
        <f t="shared" si="3"/>
        <v>2</v>
      </c>
    </row>
    <row r="7527" ht="15.75" customHeight="1">
      <c r="A7527" s="13">
        <v>42203.427083333336</v>
      </c>
      <c r="B7527" s="73">
        <f t="shared" si="1"/>
        <v>42203</v>
      </c>
      <c r="C7527" s="74">
        <f>IF(NewCustomer="Yes", IF(COUNTIF($I$2:$I$11,B7527)&gt;0,0,WEEKDAY(B7527,2)),IF(COUNTIF($I$2:$I$21,B7527)&gt;0,0,WEEKDAY(B7527,2)))</f>
        <v>6</v>
      </c>
      <c r="D7527" s="74">
        <f t="shared" si="2"/>
        <v>10</v>
      </c>
      <c r="E7527" s="12">
        <f>IFERROR(VLOOKUP(A7527,'IDAR Meter Data'!$A:$B,2,1),"")</f>
        <v>187</v>
      </c>
      <c r="F7527" s="75">
        <f>IF(CECCZ="CZ03",'Outside Temp'!B7527,IF(CECCZ="CZ04",'Outside Temp'!B7528,IF(CECCZ="CZ12",'Outside Temp'!B7529, IF(CECCZ="CZ13",'Outside Temp'!B7530))))</f>
        <v>69.63333333</v>
      </c>
      <c r="G7527" s="12">
        <f t="shared" si="3"/>
        <v>2</v>
      </c>
    </row>
    <row r="7528" ht="15.75" customHeight="1">
      <c r="A7528" s="13">
        <v>42203.4375</v>
      </c>
      <c r="B7528" s="73">
        <f t="shared" si="1"/>
        <v>42203</v>
      </c>
      <c r="C7528" s="74">
        <f>IF(NewCustomer="Yes", IF(COUNTIF($I$2:$I$11,B7528)&gt;0,0,WEEKDAY(B7528,2)),IF(COUNTIF($I$2:$I$21,B7528)&gt;0,0,WEEKDAY(B7528,2)))</f>
        <v>6</v>
      </c>
      <c r="D7528" s="74">
        <f t="shared" si="2"/>
        <v>10</v>
      </c>
      <c r="E7528" s="12">
        <f>IFERROR(VLOOKUP(A7528,'IDAR Meter Data'!$A:$B,2,1),"")</f>
        <v>187</v>
      </c>
      <c r="F7528" s="75">
        <f>IF(CECCZ="CZ03",'Outside Temp'!B7528,IF(CECCZ="CZ04",'Outside Temp'!B7529,IF(CECCZ="CZ12",'Outside Temp'!B7530, IF(CECCZ="CZ13",'Outside Temp'!B7531))))</f>
        <v>70.13333333</v>
      </c>
      <c r="G7528" s="12">
        <f t="shared" si="3"/>
        <v>3</v>
      </c>
    </row>
    <row r="7529" ht="15.75" customHeight="1">
      <c r="A7529" s="13">
        <v>42203.447916666664</v>
      </c>
      <c r="B7529" s="73">
        <f t="shared" si="1"/>
        <v>42203</v>
      </c>
      <c r="C7529" s="74">
        <f>IF(NewCustomer="Yes", IF(COUNTIF($I$2:$I$11,B7529)&gt;0,0,WEEKDAY(B7529,2)),IF(COUNTIF($I$2:$I$21,B7529)&gt;0,0,WEEKDAY(B7529,2)))</f>
        <v>6</v>
      </c>
      <c r="D7529" s="74">
        <f t="shared" si="2"/>
        <v>10</v>
      </c>
      <c r="E7529" s="12">
        <f>IFERROR(VLOOKUP(A7529,'IDAR Meter Data'!$A:$B,2,1),"")</f>
        <v>185</v>
      </c>
      <c r="F7529" s="75">
        <f>IF(CECCZ="CZ03",'Outside Temp'!B7529,IF(CECCZ="CZ04",'Outside Temp'!B7530,IF(CECCZ="CZ12",'Outside Temp'!B7531, IF(CECCZ="CZ13",'Outside Temp'!B7532))))</f>
        <v>70.63333333</v>
      </c>
      <c r="G7529" s="12">
        <f t="shared" si="3"/>
        <v>3</v>
      </c>
    </row>
    <row r="7530" ht="15.75" customHeight="1">
      <c r="A7530" s="13">
        <v>42203.458333333336</v>
      </c>
      <c r="B7530" s="73">
        <f t="shared" si="1"/>
        <v>42203</v>
      </c>
      <c r="C7530" s="74">
        <f>IF(NewCustomer="Yes", IF(COUNTIF($I$2:$I$11,B7530)&gt;0,0,WEEKDAY(B7530,2)),IF(COUNTIF($I$2:$I$21,B7530)&gt;0,0,WEEKDAY(B7530,2)))</f>
        <v>6</v>
      </c>
      <c r="D7530" s="74">
        <f t="shared" si="2"/>
        <v>11</v>
      </c>
      <c r="E7530" s="12">
        <f>IFERROR(VLOOKUP(A7530,'IDAR Meter Data'!$A:$B,2,1),"")</f>
        <v>182</v>
      </c>
      <c r="F7530" s="75">
        <f>IF(CECCZ="CZ03",'Outside Temp'!B7530,IF(CECCZ="CZ04",'Outside Temp'!B7531,IF(CECCZ="CZ12",'Outside Temp'!B7532, IF(CECCZ="CZ13",'Outside Temp'!B7533))))</f>
        <v>71.13333333</v>
      </c>
      <c r="G7530" s="12">
        <f t="shared" si="3"/>
        <v>3</v>
      </c>
    </row>
    <row r="7531" ht="15.75" customHeight="1">
      <c r="A7531" s="13">
        <v>42203.46875</v>
      </c>
      <c r="B7531" s="73">
        <f t="shared" si="1"/>
        <v>42203</v>
      </c>
      <c r="C7531" s="74">
        <f>IF(NewCustomer="Yes", IF(COUNTIF($I$2:$I$11,B7531)&gt;0,0,WEEKDAY(B7531,2)),IF(COUNTIF($I$2:$I$21,B7531)&gt;0,0,WEEKDAY(B7531,2)))</f>
        <v>6</v>
      </c>
      <c r="D7531" s="74">
        <f t="shared" si="2"/>
        <v>11</v>
      </c>
      <c r="E7531" s="12">
        <f>IFERROR(VLOOKUP(A7531,'IDAR Meter Data'!$A:$B,2,1),"")</f>
        <v>186</v>
      </c>
      <c r="F7531" s="75">
        <f>IF(CECCZ="CZ03",'Outside Temp'!B7531,IF(CECCZ="CZ04",'Outside Temp'!B7532,IF(CECCZ="CZ12",'Outside Temp'!B7533, IF(CECCZ="CZ13",'Outside Temp'!B7534))))</f>
        <v>71.63333333</v>
      </c>
      <c r="G7531" s="12">
        <f t="shared" si="3"/>
        <v>3</v>
      </c>
    </row>
    <row r="7532" ht="15.75" customHeight="1">
      <c r="A7532" s="13">
        <v>42203.479166666664</v>
      </c>
      <c r="B7532" s="73">
        <f t="shared" si="1"/>
        <v>42203</v>
      </c>
      <c r="C7532" s="74">
        <f>IF(NewCustomer="Yes", IF(COUNTIF($I$2:$I$11,B7532)&gt;0,0,WEEKDAY(B7532,2)),IF(COUNTIF($I$2:$I$21,B7532)&gt;0,0,WEEKDAY(B7532,2)))</f>
        <v>6</v>
      </c>
      <c r="D7532" s="74">
        <f t="shared" si="2"/>
        <v>11</v>
      </c>
      <c r="E7532" s="12">
        <f>IFERROR(VLOOKUP(A7532,'IDAR Meter Data'!$A:$B,2,1),"")</f>
        <v>203</v>
      </c>
      <c r="F7532" s="75">
        <f>IF(CECCZ="CZ03",'Outside Temp'!B7532,IF(CECCZ="CZ04",'Outside Temp'!B7533,IF(CECCZ="CZ12",'Outside Temp'!B7534, IF(CECCZ="CZ13",'Outside Temp'!B7535))))</f>
        <v>72.13333333</v>
      </c>
      <c r="G7532" s="12">
        <f t="shared" si="3"/>
        <v>3</v>
      </c>
    </row>
    <row r="7533" ht="15.75" customHeight="1">
      <c r="A7533" s="13">
        <v>42203.489583333336</v>
      </c>
      <c r="B7533" s="73">
        <f t="shared" si="1"/>
        <v>42203</v>
      </c>
      <c r="C7533" s="74">
        <f>IF(NewCustomer="Yes", IF(COUNTIF($I$2:$I$11,B7533)&gt;0,0,WEEKDAY(B7533,2)),IF(COUNTIF($I$2:$I$21,B7533)&gt;0,0,WEEKDAY(B7533,2)))</f>
        <v>6</v>
      </c>
      <c r="D7533" s="74">
        <f t="shared" si="2"/>
        <v>11</v>
      </c>
      <c r="E7533" s="12">
        <f>IFERROR(VLOOKUP(A7533,'IDAR Meter Data'!$A:$B,2,1),"")</f>
        <v>193</v>
      </c>
      <c r="F7533" s="75">
        <f>IF(CECCZ="CZ03",'Outside Temp'!B7533,IF(CECCZ="CZ04",'Outside Temp'!B7534,IF(CECCZ="CZ12",'Outside Temp'!B7535, IF(CECCZ="CZ13",'Outside Temp'!B7536))))</f>
        <v>72.63333333</v>
      </c>
      <c r="G7533" s="12">
        <f t="shared" si="3"/>
        <v>3</v>
      </c>
    </row>
    <row r="7534" ht="15.75" customHeight="1">
      <c r="A7534" s="13">
        <v>42203.5</v>
      </c>
      <c r="B7534" s="73">
        <f t="shared" si="1"/>
        <v>42203</v>
      </c>
      <c r="C7534" s="74">
        <f>IF(NewCustomer="Yes", IF(COUNTIF($I$2:$I$11,B7534)&gt;0,0,WEEKDAY(B7534,2)),IF(COUNTIF($I$2:$I$21,B7534)&gt;0,0,WEEKDAY(B7534,2)))</f>
        <v>6</v>
      </c>
      <c r="D7534" s="74">
        <f t="shared" si="2"/>
        <v>12</v>
      </c>
      <c r="E7534" s="12">
        <f>IFERROR(VLOOKUP(A7534,'IDAR Meter Data'!$A:$B,2,1),"")</f>
        <v>193</v>
      </c>
      <c r="F7534" s="75">
        <f>IF(CECCZ="CZ03",'Outside Temp'!B7534,IF(CECCZ="CZ04",'Outside Temp'!B7535,IF(CECCZ="CZ12",'Outside Temp'!B7536, IF(CECCZ="CZ13",'Outside Temp'!B7537))))</f>
        <v>73.13333333</v>
      </c>
      <c r="G7534" s="12">
        <f t="shared" si="3"/>
        <v>3</v>
      </c>
    </row>
    <row r="7535" ht="15.75" customHeight="1">
      <c r="A7535" s="13">
        <v>42203.510416666664</v>
      </c>
      <c r="B7535" s="73">
        <f t="shared" si="1"/>
        <v>42203</v>
      </c>
      <c r="C7535" s="74">
        <f>IF(NewCustomer="Yes", IF(COUNTIF($I$2:$I$11,B7535)&gt;0,0,WEEKDAY(B7535,2)),IF(COUNTIF($I$2:$I$21,B7535)&gt;0,0,WEEKDAY(B7535,2)))</f>
        <v>6</v>
      </c>
      <c r="D7535" s="74">
        <f t="shared" si="2"/>
        <v>12</v>
      </c>
      <c r="E7535" s="12">
        <f>IFERROR(VLOOKUP(A7535,'IDAR Meter Data'!$A:$B,2,1),"")</f>
        <v>187</v>
      </c>
      <c r="F7535" s="75">
        <f>IF(CECCZ="CZ03",'Outside Temp'!B7535,IF(CECCZ="CZ04",'Outside Temp'!B7536,IF(CECCZ="CZ12",'Outside Temp'!B7537, IF(CECCZ="CZ13",'Outside Temp'!B7538))))</f>
        <v>73.63333333</v>
      </c>
      <c r="G7535" s="12">
        <f t="shared" si="3"/>
        <v>3</v>
      </c>
    </row>
    <row r="7536" ht="15.75" customHeight="1">
      <c r="A7536" s="13">
        <v>42203.520833333336</v>
      </c>
      <c r="B7536" s="73">
        <f t="shared" si="1"/>
        <v>42203</v>
      </c>
      <c r="C7536" s="74">
        <f>IF(NewCustomer="Yes", IF(COUNTIF($I$2:$I$11,B7536)&gt;0,0,WEEKDAY(B7536,2)),IF(COUNTIF($I$2:$I$21,B7536)&gt;0,0,WEEKDAY(B7536,2)))</f>
        <v>6</v>
      </c>
      <c r="D7536" s="74">
        <f t="shared" si="2"/>
        <v>12</v>
      </c>
      <c r="E7536" s="12">
        <f>IFERROR(VLOOKUP(A7536,'IDAR Meter Data'!$A:$B,2,1),"")</f>
        <v>198</v>
      </c>
      <c r="F7536" s="75">
        <f>IF(CECCZ="CZ03",'Outside Temp'!B7536,IF(CECCZ="CZ04",'Outside Temp'!B7537,IF(CECCZ="CZ12",'Outside Temp'!B7538, IF(CECCZ="CZ13",'Outside Temp'!B7539))))</f>
        <v>74.13333333</v>
      </c>
      <c r="G7536" s="12">
        <f t="shared" si="3"/>
        <v>3</v>
      </c>
    </row>
    <row r="7537" ht="15.75" customHeight="1">
      <c r="A7537" s="13">
        <v>42203.53125</v>
      </c>
      <c r="B7537" s="73">
        <f t="shared" si="1"/>
        <v>42203</v>
      </c>
      <c r="C7537" s="74">
        <f>IF(NewCustomer="Yes", IF(COUNTIF($I$2:$I$11,B7537)&gt;0,0,WEEKDAY(B7537,2)),IF(COUNTIF($I$2:$I$21,B7537)&gt;0,0,WEEKDAY(B7537,2)))</f>
        <v>6</v>
      </c>
      <c r="D7537" s="74">
        <f t="shared" si="2"/>
        <v>12</v>
      </c>
      <c r="E7537" s="12">
        <f>IFERROR(VLOOKUP(A7537,'IDAR Meter Data'!$A:$B,2,1),"")</f>
        <v>203</v>
      </c>
      <c r="F7537" s="75">
        <f>IF(CECCZ="CZ03",'Outside Temp'!B7537,IF(CECCZ="CZ04",'Outside Temp'!B7538,IF(CECCZ="CZ12",'Outside Temp'!B7539, IF(CECCZ="CZ13",'Outside Temp'!B7540))))</f>
        <v>74.63333333</v>
      </c>
      <c r="G7537" s="12">
        <f t="shared" si="3"/>
        <v>3</v>
      </c>
    </row>
    <row r="7538" ht="15.75" customHeight="1">
      <c r="A7538" s="13">
        <v>42203.541666666664</v>
      </c>
      <c r="B7538" s="73">
        <f t="shared" si="1"/>
        <v>42203</v>
      </c>
      <c r="C7538" s="74">
        <f>IF(NewCustomer="Yes", IF(COUNTIF($I$2:$I$11,B7538)&gt;0,0,WEEKDAY(B7538,2)),IF(COUNTIF($I$2:$I$21,B7538)&gt;0,0,WEEKDAY(B7538,2)))</f>
        <v>6</v>
      </c>
      <c r="D7538" s="74">
        <f t="shared" si="2"/>
        <v>13</v>
      </c>
      <c r="E7538" s="12">
        <f>IFERROR(VLOOKUP(A7538,'IDAR Meter Data'!$A:$B,2,1),"")</f>
        <v>192</v>
      </c>
      <c r="F7538" s="75">
        <f>IF(CECCZ="CZ03",'Outside Temp'!B7538,IF(CECCZ="CZ04",'Outside Temp'!B7539,IF(CECCZ="CZ12",'Outside Temp'!B7540, IF(CECCZ="CZ13",'Outside Temp'!B7541))))</f>
        <v>75</v>
      </c>
      <c r="G7538" s="12">
        <f t="shared" si="3"/>
        <v>3</v>
      </c>
    </row>
    <row r="7539" ht="15.75" customHeight="1">
      <c r="A7539" s="13">
        <v>42203.552083333336</v>
      </c>
      <c r="B7539" s="73">
        <f t="shared" si="1"/>
        <v>42203</v>
      </c>
      <c r="C7539" s="74">
        <f>IF(NewCustomer="Yes", IF(COUNTIF($I$2:$I$11,B7539)&gt;0,0,WEEKDAY(B7539,2)),IF(COUNTIF($I$2:$I$21,B7539)&gt;0,0,WEEKDAY(B7539,2)))</f>
        <v>6</v>
      </c>
      <c r="D7539" s="74">
        <f t="shared" si="2"/>
        <v>13</v>
      </c>
      <c r="E7539" s="12">
        <f>IFERROR(VLOOKUP(A7539,'IDAR Meter Data'!$A:$B,2,1),"")</f>
        <v>197</v>
      </c>
      <c r="F7539" s="75">
        <f>IF(CECCZ="CZ03",'Outside Temp'!B7539,IF(CECCZ="CZ04",'Outside Temp'!B7540,IF(CECCZ="CZ12",'Outside Temp'!B7541, IF(CECCZ="CZ13",'Outside Temp'!B7542))))</f>
        <v>75</v>
      </c>
      <c r="G7539" s="12">
        <f t="shared" si="3"/>
        <v>3</v>
      </c>
    </row>
    <row r="7540" ht="15.75" customHeight="1">
      <c r="A7540" s="13">
        <v>42203.5625</v>
      </c>
      <c r="B7540" s="73">
        <f t="shared" si="1"/>
        <v>42203</v>
      </c>
      <c r="C7540" s="74">
        <f>IF(NewCustomer="Yes", IF(COUNTIF($I$2:$I$11,B7540)&gt;0,0,WEEKDAY(B7540,2)),IF(COUNTIF($I$2:$I$21,B7540)&gt;0,0,WEEKDAY(B7540,2)))</f>
        <v>6</v>
      </c>
      <c r="D7540" s="74">
        <f t="shared" si="2"/>
        <v>13</v>
      </c>
      <c r="E7540" s="12">
        <f>IFERROR(VLOOKUP(A7540,'IDAR Meter Data'!$A:$B,2,1),"")</f>
        <v>197</v>
      </c>
      <c r="F7540" s="75">
        <f>IF(CECCZ="CZ03",'Outside Temp'!B7540,IF(CECCZ="CZ04",'Outside Temp'!B7541,IF(CECCZ="CZ12",'Outside Temp'!B7542, IF(CECCZ="CZ13",'Outside Temp'!B7543))))</f>
        <v>75</v>
      </c>
      <c r="G7540" s="12">
        <f t="shared" si="3"/>
        <v>3</v>
      </c>
    </row>
    <row r="7541" ht="15.75" customHeight="1">
      <c r="A7541" s="13">
        <v>42203.572916666664</v>
      </c>
      <c r="B7541" s="73">
        <f t="shared" si="1"/>
        <v>42203</v>
      </c>
      <c r="C7541" s="74">
        <f>IF(NewCustomer="Yes", IF(COUNTIF($I$2:$I$11,B7541)&gt;0,0,WEEKDAY(B7541,2)),IF(COUNTIF($I$2:$I$21,B7541)&gt;0,0,WEEKDAY(B7541,2)))</f>
        <v>6</v>
      </c>
      <c r="D7541" s="74">
        <f t="shared" si="2"/>
        <v>13</v>
      </c>
      <c r="E7541" s="12">
        <f>IFERROR(VLOOKUP(A7541,'IDAR Meter Data'!$A:$B,2,1),"")</f>
        <v>214</v>
      </c>
      <c r="F7541" s="75">
        <f>IF(CECCZ="CZ03",'Outside Temp'!B7541,IF(CECCZ="CZ04",'Outside Temp'!B7542,IF(CECCZ="CZ12",'Outside Temp'!B7543, IF(CECCZ="CZ13",'Outside Temp'!B7544))))</f>
        <v>75</v>
      </c>
      <c r="G7541" s="12">
        <f t="shared" si="3"/>
        <v>3</v>
      </c>
    </row>
    <row r="7542" ht="15.75" customHeight="1">
      <c r="A7542" s="13">
        <v>42203.583333333336</v>
      </c>
      <c r="B7542" s="73">
        <f t="shared" si="1"/>
        <v>42203</v>
      </c>
      <c r="C7542" s="74">
        <f>IF(NewCustomer="Yes", IF(COUNTIF($I$2:$I$11,B7542)&gt;0,0,WEEKDAY(B7542,2)),IF(COUNTIF($I$2:$I$21,B7542)&gt;0,0,WEEKDAY(B7542,2)))</f>
        <v>6</v>
      </c>
      <c r="D7542" s="74">
        <f t="shared" si="2"/>
        <v>14</v>
      </c>
      <c r="E7542" s="12">
        <f>IFERROR(VLOOKUP(A7542,'IDAR Meter Data'!$A:$B,2,1),"")</f>
        <v>210</v>
      </c>
      <c r="F7542" s="75">
        <f>IF(CECCZ="CZ03",'Outside Temp'!B7542,IF(CECCZ="CZ04",'Outside Temp'!B7543,IF(CECCZ="CZ12",'Outside Temp'!B7544, IF(CECCZ="CZ13",'Outside Temp'!B7545))))</f>
        <v>75</v>
      </c>
      <c r="G7542" s="12">
        <f t="shared" si="3"/>
        <v>3</v>
      </c>
    </row>
    <row r="7543" ht="15.75" customHeight="1">
      <c r="A7543" s="13">
        <v>42203.59375</v>
      </c>
      <c r="B7543" s="73">
        <f t="shared" si="1"/>
        <v>42203</v>
      </c>
      <c r="C7543" s="74">
        <f>IF(NewCustomer="Yes", IF(COUNTIF($I$2:$I$11,B7543)&gt;0,0,WEEKDAY(B7543,2)),IF(COUNTIF($I$2:$I$21,B7543)&gt;0,0,WEEKDAY(B7543,2)))</f>
        <v>6</v>
      </c>
      <c r="D7543" s="74">
        <f t="shared" si="2"/>
        <v>14</v>
      </c>
      <c r="E7543" s="12">
        <f>IFERROR(VLOOKUP(A7543,'IDAR Meter Data'!$A:$B,2,1),"")</f>
        <v>205</v>
      </c>
      <c r="F7543" s="75">
        <f>IF(CECCZ="CZ03",'Outside Temp'!B7543,IF(CECCZ="CZ04",'Outside Temp'!B7544,IF(CECCZ="CZ12",'Outside Temp'!B7545, IF(CECCZ="CZ13",'Outside Temp'!B7546))))</f>
        <v>75</v>
      </c>
      <c r="G7543" s="12">
        <f t="shared" si="3"/>
        <v>3</v>
      </c>
    </row>
    <row r="7544" ht="15.75" customHeight="1">
      <c r="A7544" s="13">
        <v>42203.604166666664</v>
      </c>
      <c r="B7544" s="73">
        <f t="shared" si="1"/>
        <v>42203</v>
      </c>
      <c r="C7544" s="74">
        <f>IF(NewCustomer="Yes", IF(COUNTIF($I$2:$I$11,B7544)&gt;0,0,WEEKDAY(B7544,2)),IF(COUNTIF($I$2:$I$21,B7544)&gt;0,0,WEEKDAY(B7544,2)))</f>
        <v>6</v>
      </c>
      <c r="D7544" s="74">
        <f t="shared" si="2"/>
        <v>14</v>
      </c>
      <c r="E7544" s="12">
        <f>IFERROR(VLOOKUP(A7544,'IDAR Meter Data'!$A:$B,2,1),"")</f>
        <v>203</v>
      </c>
      <c r="F7544" s="75">
        <f>IF(CECCZ="CZ03",'Outside Temp'!B7544,IF(CECCZ="CZ04",'Outside Temp'!B7545,IF(CECCZ="CZ12",'Outside Temp'!B7546, IF(CECCZ="CZ13",'Outside Temp'!B7547))))</f>
        <v>75</v>
      </c>
      <c r="G7544" s="12">
        <f t="shared" si="3"/>
        <v>3</v>
      </c>
    </row>
    <row r="7545" ht="15.75" customHeight="1">
      <c r="A7545" s="13">
        <v>42203.614583333336</v>
      </c>
      <c r="B7545" s="73">
        <f t="shared" si="1"/>
        <v>42203</v>
      </c>
      <c r="C7545" s="74">
        <f>IF(NewCustomer="Yes", IF(COUNTIF($I$2:$I$11,B7545)&gt;0,0,WEEKDAY(B7545,2)),IF(COUNTIF($I$2:$I$21,B7545)&gt;0,0,WEEKDAY(B7545,2)))</f>
        <v>6</v>
      </c>
      <c r="D7545" s="74">
        <f t="shared" si="2"/>
        <v>14</v>
      </c>
      <c r="E7545" s="12">
        <f>IFERROR(VLOOKUP(A7545,'IDAR Meter Data'!$A:$B,2,1),"")</f>
        <v>209</v>
      </c>
      <c r="F7545" s="75">
        <f>IF(CECCZ="CZ03",'Outside Temp'!B7545,IF(CECCZ="CZ04",'Outside Temp'!B7546,IF(CECCZ="CZ12",'Outside Temp'!B7547, IF(CECCZ="CZ13",'Outside Temp'!B7548))))</f>
        <v>75</v>
      </c>
      <c r="G7545" s="12">
        <f t="shared" si="3"/>
        <v>3</v>
      </c>
    </row>
    <row r="7546" ht="15.75" customHeight="1">
      <c r="A7546" s="13">
        <v>42203.625</v>
      </c>
      <c r="B7546" s="73">
        <f t="shared" si="1"/>
        <v>42203</v>
      </c>
      <c r="C7546" s="74">
        <f>IF(NewCustomer="Yes", IF(COUNTIF($I$2:$I$11,B7546)&gt;0,0,WEEKDAY(B7546,2)),IF(COUNTIF($I$2:$I$21,B7546)&gt;0,0,WEEKDAY(B7546,2)))</f>
        <v>6</v>
      </c>
      <c r="D7546" s="74">
        <f t="shared" si="2"/>
        <v>15</v>
      </c>
      <c r="E7546" s="12">
        <f>IFERROR(VLOOKUP(A7546,'IDAR Meter Data'!$A:$B,2,1),"")</f>
        <v>226</v>
      </c>
      <c r="F7546" s="75">
        <f>IF(CECCZ="CZ03",'Outside Temp'!B7546,IF(CECCZ="CZ04",'Outside Temp'!B7547,IF(CECCZ="CZ12",'Outside Temp'!B7548, IF(CECCZ="CZ13",'Outside Temp'!B7549))))</f>
        <v>74.93333333</v>
      </c>
      <c r="G7546" s="12">
        <f t="shared" si="3"/>
        <v>3</v>
      </c>
    </row>
    <row r="7547" ht="15.75" customHeight="1">
      <c r="A7547" s="13">
        <v>42203.635416666664</v>
      </c>
      <c r="B7547" s="73">
        <f t="shared" si="1"/>
        <v>42203</v>
      </c>
      <c r="C7547" s="74">
        <f>IF(NewCustomer="Yes", IF(COUNTIF($I$2:$I$11,B7547)&gt;0,0,WEEKDAY(B7547,2)),IF(COUNTIF($I$2:$I$21,B7547)&gt;0,0,WEEKDAY(B7547,2)))</f>
        <v>6</v>
      </c>
      <c r="D7547" s="74">
        <f t="shared" si="2"/>
        <v>15</v>
      </c>
      <c r="E7547" s="12">
        <f>IFERROR(VLOOKUP(A7547,'IDAR Meter Data'!$A:$B,2,1),"")</f>
        <v>227</v>
      </c>
      <c r="F7547" s="75">
        <f>IF(CECCZ="CZ03",'Outside Temp'!B7547,IF(CECCZ="CZ04",'Outside Temp'!B7548,IF(CECCZ="CZ12",'Outside Temp'!B7549, IF(CECCZ="CZ13",'Outside Temp'!B7550))))</f>
        <v>74.68333333</v>
      </c>
      <c r="G7547" s="12">
        <f t="shared" si="3"/>
        <v>3</v>
      </c>
    </row>
    <row r="7548" ht="15.75" customHeight="1">
      <c r="A7548" s="13">
        <v>42203.645833333336</v>
      </c>
      <c r="B7548" s="73">
        <f t="shared" si="1"/>
        <v>42203</v>
      </c>
      <c r="C7548" s="74">
        <f>IF(NewCustomer="Yes", IF(COUNTIF($I$2:$I$11,B7548)&gt;0,0,WEEKDAY(B7548,2)),IF(COUNTIF($I$2:$I$21,B7548)&gt;0,0,WEEKDAY(B7548,2)))</f>
        <v>6</v>
      </c>
      <c r="D7548" s="74">
        <f t="shared" si="2"/>
        <v>15</v>
      </c>
      <c r="E7548" s="12">
        <f>IFERROR(VLOOKUP(A7548,'IDAR Meter Data'!$A:$B,2,1),"")</f>
        <v>227</v>
      </c>
      <c r="F7548" s="75">
        <f>IF(CECCZ="CZ03",'Outside Temp'!B7548,IF(CECCZ="CZ04",'Outside Temp'!B7549,IF(CECCZ="CZ12",'Outside Temp'!B7550, IF(CECCZ="CZ13",'Outside Temp'!B7551))))</f>
        <v>74.43333333</v>
      </c>
      <c r="G7548" s="12">
        <f t="shared" si="3"/>
        <v>3</v>
      </c>
    </row>
    <row r="7549" ht="15.75" customHeight="1">
      <c r="A7549" s="13">
        <v>42203.65625</v>
      </c>
      <c r="B7549" s="73">
        <f t="shared" si="1"/>
        <v>42203</v>
      </c>
      <c r="C7549" s="74">
        <f>IF(NewCustomer="Yes", IF(COUNTIF($I$2:$I$11,B7549)&gt;0,0,WEEKDAY(B7549,2)),IF(COUNTIF($I$2:$I$21,B7549)&gt;0,0,WEEKDAY(B7549,2)))</f>
        <v>6</v>
      </c>
      <c r="D7549" s="74">
        <f t="shared" si="2"/>
        <v>15</v>
      </c>
      <c r="E7549" s="12">
        <f>IFERROR(VLOOKUP(A7549,'IDAR Meter Data'!$A:$B,2,1),"")</f>
        <v>220</v>
      </c>
      <c r="F7549" s="75">
        <f>IF(CECCZ="CZ03",'Outside Temp'!B7549,IF(CECCZ="CZ04",'Outside Temp'!B7550,IF(CECCZ="CZ12",'Outside Temp'!B7551, IF(CECCZ="CZ13",'Outside Temp'!B7552))))</f>
        <v>74.18333333</v>
      </c>
      <c r="G7549" s="12">
        <f t="shared" si="3"/>
        <v>3</v>
      </c>
    </row>
    <row r="7550" ht="15.75" customHeight="1">
      <c r="A7550" s="13">
        <v>42203.666666666664</v>
      </c>
      <c r="B7550" s="73">
        <f t="shared" si="1"/>
        <v>42203</v>
      </c>
      <c r="C7550" s="74">
        <f>IF(NewCustomer="Yes", IF(COUNTIF($I$2:$I$11,B7550)&gt;0,0,WEEKDAY(B7550,2)),IF(COUNTIF($I$2:$I$21,B7550)&gt;0,0,WEEKDAY(B7550,2)))</f>
        <v>6</v>
      </c>
      <c r="D7550" s="74">
        <f t="shared" si="2"/>
        <v>16</v>
      </c>
      <c r="E7550" s="12">
        <f>IFERROR(VLOOKUP(A7550,'IDAR Meter Data'!$A:$B,2,1),"")</f>
        <v>226</v>
      </c>
      <c r="F7550" s="75">
        <f>IF(CECCZ="CZ03",'Outside Temp'!B7550,IF(CECCZ="CZ04",'Outside Temp'!B7551,IF(CECCZ="CZ12",'Outside Temp'!B7552, IF(CECCZ="CZ13",'Outside Temp'!B7553))))</f>
        <v>73.93333333</v>
      </c>
      <c r="G7550" s="12">
        <f t="shared" si="3"/>
        <v>3</v>
      </c>
    </row>
    <row r="7551" ht="15.75" customHeight="1">
      <c r="A7551" s="13">
        <v>42203.677083333336</v>
      </c>
      <c r="B7551" s="73">
        <f t="shared" si="1"/>
        <v>42203</v>
      </c>
      <c r="C7551" s="74">
        <f>IF(NewCustomer="Yes", IF(COUNTIF($I$2:$I$11,B7551)&gt;0,0,WEEKDAY(B7551,2)),IF(COUNTIF($I$2:$I$21,B7551)&gt;0,0,WEEKDAY(B7551,2)))</f>
        <v>6</v>
      </c>
      <c r="D7551" s="74">
        <f t="shared" si="2"/>
        <v>16</v>
      </c>
      <c r="E7551" s="12">
        <f>IFERROR(VLOOKUP(A7551,'IDAR Meter Data'!$A:$B,2,1),"")</f>
        <v>224</v>
      </c>
      <c r="F7551" s="75">
        <f>IF(CECCZ="CZ03",'Outside Temp'!B7551,IF(CECCZ="CZ04",'Outside Temp'!B7552,IF(CECCZ="CZ12",'Outside Temp'!B7553, IF(CECCZ="CZ13",'Outside Temp'!B7554))))</f>
        <v>73.68333333</v>
      </c>
      <c r="G7551" s="12">
        <f t="shared" si="3"/>
        <v>3</v>
      </c>
    </row>
    <row r="7552" ht="15.75" customHeight="1">
      <c r="A7552" s="13">
        <v>42203.6875</v>
      </c>
      <c r="B7552" s="73">
        <f t="shared" si="1"/>
        <v>42203</v>
      </c>
      <c r="C7552" s="74">
        <f>IF(NewCustomer="Yes", IF(COUNTIF($I$2:$I$11,B7552)&gt;0,0,WEEKDAY(B7552,2)),IF(COUNTIF($I$2:$I$21,B7552)&gt;0,0,WEEKDAY(B7552,2)))</f>
        <v>6</v>
      </c>
      <c r="D7552" s="74">
        <f t="shared" si="2"/>
        <v>16</v>
      </c>
      <c r="E7552" s="12">
        <f>IFERROR(VLOOKUP(A7552,'IDAR Meter Data'!$A:$B,2,1),"")</f>
        <v>236</v>
      </c>
      <c r="F7552" s="75">
        <f>IF(CECCZ="CZ03",'Outside Temp'!B7552,IF(CECCZ="CZ04",'Outside Temp'!B7553,IF(CECCZ="CZ12",'Outside Temp'!B7554, IF(CECCZ="CZ13",'Outside Temp'!B7555))))</f>
        <v>73.43333333</v>
      </c>
      <c r="G7552" s="12">
        <f t="shared" si="3"/>
        <v>3</v>
      </c>
    </row>
    <row r="7553" ht="15.75" customHeight="1">
      <c r="A7553" s="13">
        <v>42203.697916666664</v>
      </c>
      <c r="B7553" s="73">
        <f t="shared" si="1"/>
        <v>42203</v>
      </c>
      <c r="C7553" s="74">
        <f>IF(NewCustomer="Yes", IF(COUNTIF($I$2:$I$11,B7553)&gt;0,0,WEEKDAY(B7553,2)),IF(COUNTIF($I$2:$I$21,B7553)&gt;0,0,WEEKDAY(B7553,2)))</f>
        <v>6</v>
      </c>
      <c r="D7553" s="74">
        <f t="shared" si="2"/>
        <v>16</v>
      </c>
      <c r="E7553" s="12">
        <f>IFERROR(VLOOKUP(A7553,'IDAR Meter Data'!$A:$B,2,1),"")</f>
        <v>215</v>
      </c>
      <c r="F7553" s="75">
        <f>IF(CECCZ="CZ03",'Outside Temp'!B7553,IF(CECCZ="CZ04",'Outside Temp'!B7554,IF(CECCZ="CZ12",'Outside Temp'!B7555, IF(CECCZ="CZ13",'Outside Temp'!B7556))))</f>
        <v>73.18333333</v>
      </c>
      <c r="G7553" s="12">
        <f t="shared" si="3"/>
        <v>3</v>
      </c>
    </row>
    <row r="7554" ht="15.75" customHeight="1">
      <c r="A7554" s="13">
        <v>42203.708333333336</v>
      </c>
      <c r="B7554" s="73">
        <f t="shared" si="1"/>
        <v>42203</v>
      </c>
      <c r="C7554" s="74">
        <f>IF(NewCustomer="Yes", IF(COUNTIF($I$2:$I$11,B7554)&gt;0,0,WEEKDAY(B7554,2)),IF(COUNTIF($I$2:$I$21,B7554)&gt;0,0,WEEKDAY(B7554,2)))</f>
        <v>6</v>
      </c>
      <c r="D7554" s="74">
        <f t="shared" si="2"/>
        <v>17</v>
      </c>
      <c r="E7554" s="12">
        <f>IFERROR(VLOOKUP(A7554,'IDAR Meter Data'!$A:$B,2,1),"")</f>
        <v>232</v>
      </c>
      <c r="F7554" s="75">
        <f>IF(CECCZ="CZ03",'Outside Temp'!B7554,IF(CECCZ="CZ04",'Outside Temp'!B7555,IF(CECCZ="CZ12",'Outside Temp'!B7556, IF(CECCZ="CZ13",'Outside Temp'!B7557))))</f>
        <v>72.8</v>
      </c>
      <c r="G7554" s="12">
        <f t="shared" si="3"/>
        <v>3</v>
      </c>
    </row>
    <row r="7555" ht="15.75" customHeight="1">
      <c r="A7555" s="13">
        <v>42203.71875</v>
      </c>
      <c r="B7555" s="73">
        <f t="shared" si="1"/>
        <v>42203</v>
      </c>
      <c r="C7555" s="74">
        <f>IF(NewCustomer="Yes", IF(COUNTIF($I$2:$I$11,B7555)&gt;0,0,WEEKDAY(B7555,2)),IF(COUNTIF($I$2:$I$21,B7555)&gt;0,0,WEEKDAY(B7555,2)))</f>
        <v>6</v>
      </c>
      <c r="D7555" s="74">
        <f t="shared" si="2"/>
        <v>17</v>
      </c>
      <c r="E7555" s="12">
        <f>IFERROR(VLOOKUP(A7555,'IDAR Meter Data'!$A:$B,2,1),"")</f>
        <v>223</v>
      </c>
      <c r="F7555" s="75">
        <f>IF(CECCZ="CZ03",'Outside Temp'!B7555,IF(CECCZ="CZ04",'Outside Temp'!B7556,IF(CECCZ="CZ12",'Outside Temp'!B7557, IF(CECCZ="CZ13",'Outside Temp'!B7558))))</f>
        <v>72.05</v>
      </c>
      <c r="G7555" s="12">
        <f t="shared" si="3"/>
        <v>3</v>
      </c>
    </row>
    <row r="7556" ht="15.75" customHeight="1">
      <c r="A7556" s="13">
        <v>42203.729166666664</v>
      </c>
      <c r="B7556" s="73">
        <f t="shared" si="1"/>
        <v>42203</v>
      </c>
      <c r="C7556" s="74">
        <f>IF(NewCustomer="Yes", IF(COUNTIF($I$2:$I$11,B7556)&gt;0,0,WEEKDAY(B7556,2)),IF(COUNTIF($I$2:$I$21,B7556)&gt;0,0,WEEKDAY(B7556,2)))</f>
        <v>6</v>
      </c>
      <c r="D7556" s="74">
        <f t="shared" si="2"/>
        <v>17</v>
      </c>
      <c r="E7556" s="12">
        <f>IFERROR(VLOOKUP(A7556,'IDAR Meter Data'!$A:$B,2,1),"")</f>
        <v>235</v>
      </c>
      <c r="F7556" s="75">
        <f>IF(CECCZ="CZ03",'Outside Temp'!B7556,IF(CECCZ="CZ04",'Outside Temp'!B7557,IF(CECCZ="CZ12",'Outside Temp'!B7558, IF(CECCZ="CZ13",'Outside Temp'!B7559))))</f>
        <v>71.3</v>
      </c>
      <c r="G7556" s="12">
        <f t="shared" si="3"/>
        <v>3</v>
      </c>
    </row>
    <row r="7557" ht="15.75" customHeight="1">
      <c r="A7557" s="13">
        <v>42203.739583333336</v>
      </c>
      <c r="B7557" s="73">
        <f t="shared" si="1"/>
        <v>42203</v>
      </c>
      <c r="C7557" s="74">
        <f>IF(NewCustomer="Yes", IF(COUNTIF($I$2:$I$11,B7557)&gt;0,0,WEEKDAY(B7557,2)),IF(COUNTIF($I$2:$I$21,B7557)&gt;0,0,WEEKDAY(B7557,2)))</f>
        <v>6</v>
      </c>
      <c r="D7557" s="74">
        <f t="shared" si="2"/>
        <v>17</v>
      </c>
      <c r="E7557" s="12">
        <f>IFERROR(VLOOKUP(A7557,'IDAR Meter Data'!$A:$B,2,1),"")</f>
        <v>231</v>
      </c>
      <c r="F7557" s="75">
        <f>IF(CECCZ="CZ03",'Outside Temp'!B7557,IF(CECCZ="CZ04",'Outside Temp'!B7558,IF(CECCZ="CZ12",'Outside Temp'!B7559, IF(CECCZ="CZ13",'Outside Temp'!B7560))))</f>
        <v>70.55</v>
      </c>
      <c r="G7557" s="12">
        <f t="shared" si="3"/>
        <v>3</v>
      </c>
    </row>
    <row r="7558" ht="15.75" customHeight="1">
      <c r="A7558" s="13">
        <v>42203.75</v>
      </c>
      <c r="B7558" s="73">
        <f t="shared" si="1"/>
        <v>42203</v>
      </c>
      <c r="C7558" s="74">
        <f>IF(NewCustomer="Yes", IF(COUNTIF($I$2:$I$11,B7558)&gt;0,0,WEEKDAY(B7558,2)),IF(COUNTIF($I$2:$I$21,B7558)&gt;0,0,WEEKDAY(B7558,2)))</f>
        <v>6</v>
      </c>
      <c r="D7558" s="74">
        <f t="shared" si="2"/>
        <v>18</v>
      </c>
      <c r="E7558" s="12">
        <f>IFERROR(VLOOKUP(A7558,'IDAR Meter Data'!$A:$B,2,1),"")</f>
        <v>229</v>
      </c>
      <c r="F7558" s="75">
        <f>IF(CECCZ="CZ03",'Outside Temp'!B7558,IF(CECCZ="CZ04",'Outside Temp'!B7559,IF(CECCZ="CZ12",'Outside Temp'!B7560, IF(CECCZ="CZ13",'Outside Temp'!B7561))))</f>
        <v>69.86666667</v>
      </c>
      <c r="G7558" s="12">
        <f t="shared" si="3"/>
        <v>2</v>
      </c>
    </row>
    <row r="7559" ht="15.75" customHeight="1">
      <c r="A7559" s="13">
        <v>42203.760416666664</v>
      </c>
      <c r="B7559" s="73">
        <f t="shared" si="1"/>
        <v>42203</v>
      </c>
      <c r="C7559" s="74">
        <f>IF(NewCustomer="Yes", IF(COUNTIF($I$2:$I$11,B7559)&gt;0,0,WEEKDAY(B7559,2)),IF(COUNTIF($I$2:$I$21,B7559)&gt;0,0,WEEKDAY(B7559,2)))</f>
        <v>6</v>
      </c>
      <c r="D7559" s="74">
        <f t="shared" si="2"/>
        <v>18</v>
      </c>
      <c r="E7559" s="12">
        <f>IFERROR(VLOOKUP(A7559,'IDAR Meter Data'!$A:$B,2,1),"")</f>
        <v>214</v>
      </c>
      <c r="F7559" s="75">
        <f>IF(CECCZ="CZ03",'Outside Temp'!B7559,IF(CECCZ="CZ04",'Outside Temp'!B7560,IF(CECCZ="CZ12",'Outside Temp'!B7561, IF(CECCZ="CZ13",'Outside Temp'!B7562))))</f>
        <v>69.36666667</v>
      </c>
      <c r="G7559" s="12">
        <f t="shared" si="3"/>
        <v>2</v>
      </c>
    </row>
    <row r="7560" ht="15.75" customHeight="1">
      <c r="A7560" s="13">
        <v>42203.770833333336</v>
      </c>
      <c r="B7560" s="73">
        <f t="shared" si="1"/>
        <v>42203</v>
      </c>
      <c r="C7560" s="74">
        <f>IF(NewCustomer="Yes", IF(COUNTIF($I$2:$I$11,B7560)&gt;0,0,WEEKDAY(B7560,2)),IF(COUNTIF($I$2:$I$21,B7560)&gt;0,0,WEEKDAY(B7560,2)))</f>
        <v>6</v>
      </c>
      <c r="D7560" s="74">
        <f t="shared" si="2"/>
        <v>18</v>
      </c>
      <c r="E7560" s="12">
        <f>IFERROR(VLOOKUP(A7560,'IDAR Meter Data'!$A:$B,2,1),"")</f>
        <v>219</v>
      </c>
      <c r="F7560" s="75">
        <f>IF(CECCZ="CZ03",'Outside Temp'!B7560,IF(CECCZ="CZ04",'Outside Temp'!B7561,IF(CECCZ="CZ12",'Outside Temp'!B7562, IF(CECCZ="CZ13",'Outside Temp'!B7563))))</f>
        <v>68.86666667</v>
      </c>
      <c r="G7560" s="12">
        <f t="shared" si="3"/>
        <v>2</v>
      </c>
    </row>
    <row r="7561" ht="15.75" customHeight="1">
      <c r="A7561" s="13">
        <v>42203.78125</v>
      </c>
      <c r="B7561" s="73">
        <f t="shared" si="1"/>
        <v>42203</v>
      </c>
      <c r="C7561" s="74">
        <f>IF(NewCustomer="Yes", IF(COUNTIF($I$2:$I$11,B7561)&gt;0,0,WEEKDAY(B7561,2)),IF(COUNTIF($I$2:$I$21,B7561)&gt;0,0,WEEKDAY(B7561,2)))</f>
        <v>6</v>
      </c>
      <c r="D7561" s="74">
        <f t="shared" si="2"/>
        <v>18</v>
      </c>
      <c r="E7561" s="12">
        <f>IFERROR(VLOOKUP(A7561,'IDAR Meter Data'!$A:$B,2,1),"")</f>
        <v>230</v>
      </c>
      <c r="F7561" s="75">
        <f>IF(CECCZ="CZ03",'Outside Temp'!B7561,IF(CECCZ="CZ04",'Outside Temp'!B7562,IF(CECCZ="CZ12",'Outside Temp'!B7563, IF(CECCZ="CZ13",'Outside Temp'!B7564))))</f>
        <v>68.36666667</v>
      </c>
      <c r="G7561" s="12">
        <f t="shared" si="3"/>
        <v>2</v>
      </c>
    </row>
    <row r="7562" ht="15.75" customHeight="1">
      <c r="A7562" s="13">
        <v>42203.791666666664</v>
      </c>
      <c r="B7562" s="73">
        <f t="shared" si="1"/>
        <v>42203</v>
      </c>
      <c r="C7562" s="74">
        <f>IF(NewCustomer="Yes", IF(COUNTIF($I$2:$I$11,B7562)&gt;0,0,WEEKDAY(B7562,2)),IF(COUNTIF($I$2:$I$21,B7562)&gt;0,0,WEEKDAY(B7562,2)))</f>
        <v>6</v>
      </c>
      <c r="D7562" s="74">
        <f t="shared" si="2"/>
        <v>19</v>
      </c>
      <c r="E7562" s="12">
        <f>IFERROR(VLOOKUP(A7562,'IDAR Meter Data'!$A:$B,2,1),"")</f>
        <v>228</v>
      </c>
      <c r="F7562" s="75">
        <f>IF(CECCZ="CZ03",'Outside Temp'!B7562,IF(CECCZ="CZ04",'Outside Temp'!B7563,IF(CECCZ="CZ12",'Outside Temp'!B7564, IF(CECCZ="CZ13",'Outside Temp'!B7565))))</f>
        <v>67.93333333</v>
      </c>
      <c r="G7562" s="12">
        <f t="shared" si="3"/>
        <v>2</v>
      </c>
    </row>
    <row r="7563" ht="15.75" customHeight="1">
      <c r="A7563" s="13">
        <v>42203.802083333336</v>
      </c>
      <c r="B7563" s="73">
        <f t="shared" si="1"/>
        <v>42203</v>
      </c>
      <c r="C7563" s="74">
        <f>IF(NewCustomer="Yes", IF(COUNTIF($I$2:$I$11,B7563)&gt;0,0,WEEKDAY(B7563,2)),IF(COUNTIF($I$2:$I$21,B7563)&gt;0,0,WEEKDAY(B7563,2)))</f>
        <v>6</v>
      </c>
      <c r="D7563" s="74">
        <f t="shared" si="2"/>
        <v>19</v>
      </c>
      <c r="E7563" s="12">
        <f>IFERROR(VLOOKUP(A7563,'IDAR Meter Data'!$A:$B,2,1),"")</f>
        <v>221</v>
      </c>
      <c r="F7563" s="75">
        <f>IF(CECCZ="CZ03",'Outside Temp'!B7563,IF(CECCZ="CZ04",'Outside Temp'!B7564,IF(CECCZ="CZ12",'Outside Temp'!B7565, IF(CECCZ="CZ13",'Outside Temp'!B7566))))</f>
        <v>67.68333333</v>
      </c>
      <c r="G7563" s="12">
        <f t="shared" si="3"/>
        <v>2</v>
      </c>
    </row>
    <row r="7564" ht="15.75" customHeight="1">
      <c r="A7564" s="13">
        <v>42203.8125</v>
      </c>
      <c r="B7564" s="73">
        <f t="shared" si="1"/>
        <v>42203</v>
      </c>
      <c r="C7564" s="74">
        <f>IF(NewCustomer="Yes", IF(COUNTIF($I$2:$I$11,B7564)&gt;0,0,WEEKDAY(B7564,2)),IF(COUNTIF($I$2:$I$21,B7564)&gt;0,0,WEEKDAY(B7564,2)))</f>
        <v>6</v>
      </c>
      <c r="D7564" s="74">
        <f t="shared" si="2"/>
        <v>19</v>
      </c>
      <c r="E7564" s="12">
        <f>IFERROR(VLOOKUP(A7564,'IDAR Meter Data'!$A:$B,2,1),"")</f>
        <v>217</v>
      </c>
      <c r="F7564" s="75">
        <f>IF(CECCZ="CZ03",'Outside Temp'!B7564,IF(CECCZ="CZ04",'Outside Temp'!B7565,IF(CECCZ="CZ12",'Outside Temp'!B7566, IF(CECCZ="CZ13",'Outside Temp'!B7567))))</f>
        <v>67.43333333</v>
      </c>
      <c r="G7564" s="12">
        <f t="shared" si="3"/>
        <v>2</v>
      </c>
    </row>
    <row r="7565" ht="15.75" customHeight="1">
      <c r="A7565" s="13">
        <v>42203.822916666664</v>
      </c>
      <c r="B7565" s="73">
        <f t="shared" si="1"/>
        <v>42203</v>
      </c>
      <c r="C7565" s="74">
        <f>IF(NewCustomer="Yes", IF(COUNTIF($I$2:$I$11,B7565)&gt;0,0,WEEKDAY(B7565,2)),IF(COUNTIF($I$2:$I$21,B7565)&gt;0,0,WEEKDAY(B7565,2)))</f>
        <v>6</v>
      </c>
      <c r="D7565" s="74">
        <f t="shared" si="2"/>
        <v>19</v>
      </c>
      <c r="E7565" s="12">
        <f>IFERROR(VLOOKUP(A7565,'IDAR Meter Data'!$A:$B,2,1),"")</f>
        <v>208</v>
      </c>
      <c r="F7565" s="75">
        <f>IF(CECCZ="CZ03",'Outside Temp'!B7565,IF(CECCZ="CZ04",'Outside Temp'!B7566,IF(CECCZ="CZ12",'Outside Temp'!B7567, IF(CECCZ="CZ13",'Outside Temp'!B7568))))</f>
        <v>67.18333333</v>
      </c>
      <c r="G7565" s="12">
        <f t="shared" si="3"/>
        <v>2</v>
      </c>
    </row>
    <row r="7566" ht="15.75" customHeight="1">
      <c r="A7566" s="13">
        <v>42203.833333333336</v>
      </c>
      <c r="B7566" s="73">
        <f t="shared" si="1"/>
        <v>42203</v>
      </c>
      <c r="C7566" s="74">
        <f>IF(NewCustomer="Yes", IF(COUNTIF($I$2:$I$11,B7566)&gt;0,0,WEEKDAY(B7566,2)),IF(COUNTIF($I$2:$I$21,B7566)&gt;0,0,WEEKDAY(B7566,2)))</f>
        <v>6</v>
      </c>
      <c r="D7566" s="74">
        <f t="shared" si="2"/>
        <v>20</v>
      </c>
      <c r="E7566" s="12">
        <f>IFERROR(VLOOKUP(A7566,'IDAR Meter Data'!$A:$B,2,1),"")</f>
        <v>220</v>
      </c>
      <c r="F7566" s="75">
        <f>IF(CECCZ="CZ03",'Outside Temp'!B7566,IF(CECCZ="CZ04",'Outside Temp'!B7567,IF(CECCZ="CZ12",'Outside Temp'!B7568, IF(CECCZ="CZ13",'Outside Temp'!B7569))))</f>
        <v>66.93333333</v>
      </c>
      <c r="G7566" s="12">
        <f t="shared" si="3"/>
        <v>2</v>
      </c>
    </row>
    <row r="7567" ht="15.75" customHeight="1">
      <c r="A7567" s="13">
        <v>42203.84375</v>
      </c>
      <c r="B7567" s="73">
        <f t="shared" si="1"/>
        <v>42203</v>
      </c>
      <c r="C7567" s="74">
        <f>IF(NewCustomer="Yes", IF(COUNTIF($I$2:$I$11,B7567)&gt;0,0,WEEKDAY(B7567,2)),IF(COUNTIF($I$2:$I$21,B7567)&gt;0,0,WEEKDAY(B7567,2)))</f>
        <v>6</v>
      </c>
      <c r="D7567" s="74">
        <f t="shared" si="2"/>
        <v>20</v>
      </c>
      <c r="E7567" s="12">
        <f>IFERROR(VLOOKUP(A7567,'IDAR Meter Data'!$A:$B,2,1),"")</f>
        <v>218</v>
      </c>
      <c r="F7567" s="75">
        <f>IF(CECCZ="CZ03",'Outside Temp'!B7567,IF(CECCZ="CZ04",'Outside Temp'!B7568,IF(CECCZ="CZ12",'Outside Temp'!B7569, IF(CECCZ="CZ13",'Outside Temp'!B7570))))</f>
        <v>66.68333333</v>
      </c>
      <c r="G7567" s="12">
        <f t="shared" si="3"/>
        <v>2</v>
      </c>
    </row>
    <row r="7568" ht="15.75" customHeight="1">
      <c r="A7568" s="13">
        <v>42203.854166666664</v>
      </c>
      <c r="B7568" s="73">
        <f t="shared" si="1"/>
        <v>42203</v>
      </c>
      <c r="C7568" s="74">
        <f>IF(NewCustomer="Yes", IF(COUNTIF($I$2:$I$11,B7568)&gt;0,0,WEEKDAY(B7568,2)),IF(COUNTIF($I$2:$I$21,B7568)&gt;0,0,WEEKDAY(B7568,2)))</f>
        <v>6</v>
      </c>
      <c r="D7568" s="74">
        <f t="shared" si="2"/>
        <v>20</v>
      </c>
      <c r="E7568" s="12">
        <f>IFERROR(VLOOKUP(A7568,'IDAR Meter Data'!$A:$B,2,1),"")</f>
        <v>204</v>
      </c>
      <c r="F7568" s="75">
        <f>IF(CECCZ="CZ03",'Outside Temp'!B7568,IF(CECCZ="CZ04",'Outside Temp'!B7569,IF(CECCZ="CZ12",'Outside Temp'!B7570, IF(CECCZ="CZ13",'Outside Temp'!B7571))))</f>
        <v>66.43333333</v>
      </c>
      <c r="G7568" s="12">
        <f t="shared" si="3"/>
        <v>2</v>
      </c>
    </row>
    <row r="7569" ht="15.75" customHeight="1">
      <c r="A7569" s="13">
        <v>42203.864583333336</v>
      </c>
      <c r="B7569" s="73">
        <f t="shared" si="1"/>
        <v>42203</v>
      </c>
      <c r="C7569" s="74">
        <f>IF(NewCustomer="Yes", IF(COUNTIF($I$2:$I$11,B7569)&gt;0,0,WEEKDAY(B7569,2)),IF(COUNTIF($I$2:$I$21,B7569)&gt;0,0,WEEKDAY(B7569,2)))</f>
        <v>6</v>
      </c>
      <c r="D7569" s="74">
        <f t="shared" si="2"/>
        <v>20</v>
      </c>
      <c r="E7569" s="12">
        <f>IFERROR(VLOOKUP(A7569,'IDAR Meter Data'!$A:$B,2,1),"")</f>
        <v>210</v>
      </c>
      <c r="F7569" s="75">
        <f>IF(CECCZ="CZ03",'Outside Temp'!B7569,IF(CECCZ="CZ04",'Outside Temp'!B7570,IF(CECCZ="CZ12",'Outside Temp'!B7571, IF(CECCZ="CZ13",'Outside Temp'!B7572))))</f>
        <v>66.18333333</v>
      </c>
      <c r="G7569" s="12">
        <f t="shared" si="3"/>
        <v>2</v>
      </c>
    </row>
    <row r="7570" ht="15.75" customHeight="1">
      <c r="A7570" s="13">
        <v>42203.875</v>
      </c>
      <c r="B7570" s="73">
        <f t="shared" si="1"/>
        <v>42203</v>
      </c>
      <c r="C7570" s="74">
        <f>IF(NewCustomer="Yes", IF(COUNTIF($I$2:$I$11,B7570)&gt;0,0,WEEKDAY(B7570,2)),IF(COUNTIF($I$2:$I$21,B7570)&gt;0,0,WEEKDAY(B7570,2)))</f>
        <v>6</v>
      </c>
      <c r="D7570" s="74">
        <f t="shared" si="2"/>
        <v>21</v>
      </c>
      <c r="E7570" s="12">
        <f>IFERROR(VLOOKUP(A7570,'IDAR Meter Data'!$A:$B,2,1),"")</f>
        <v>200</v>
      </c>
      <c r="F7570" s="75">
        <f>IF(CECCZ="CZ03",'Outside Temp'!B7570,IF(CECCZ="CZ04",'Outside Temp'!B7571,IF(CECCZ="CZ12",'Outside Temp'!B7572, IF(CECCZ="CZ13",'Outside Temp'!B7573))))</f>
        <v>66</v>
      </c>
      <c r="G7570" s="12">
        <f t="shared" si="3"/>
        <v>2</v>
      </c>
    </row>
    <row r="7571" ht="15.75" customHeight="1">
      <c r="A7571" s="13">
        <v>42203.885416666664</v>
      </c>
      <c r="B7571" s="73">
        <f t="shared" si="1"/>
        <v>42203</v>
      </c>
      <c r="C7571" s="74">
        <f>IF(NewCustomer="Yes", IF(COUNTIF($I$2:$I$11,B7571)&gt;0,0,WEEKDAY(B7571,2)),IF(COUNTIF($I$2:$I$21,B7571)&gt;0,0,WEEKDAY(B7571,2)))</f>
        <v>6</v>
      </c>
      <c r="D7571" s="74">
        <f t="shared" si="2"/>
        <v>21</v>
      </c>
      <c r="E7571" s="12">
        <f>IFERROR(VLOOKUP(A7571,'IDAR Meter Data'!$A:$B,2,1),"")</f>
        <v>198</v>
      </c>
      <c r="F7571" s="75">
        <f>IF(CECCZ="CZ03",'Outside Temp'!B7571,IF(CECCZ="CZ04",'Outside Temp'!B7572,IF(CECCZ="CZ12",'Outside Temp'!B7573, IF(CECCZ="CZ13",'Outside Temp'!B7574))))</f>
        <v>66</v>
      </c>
      <c r="G7571" s="12">
        <f t="shared" si="3"/>
        <v>2</v>
      </c>
    </row>
    <row r="7572" ht="15.75" customHeight="1">
      <c r="A7572" s="13">
        <v>42203.895833333336</v>
      </c>
      <c r="B7572" s="73">
        <f t="shared" si="1"/>
        <v>42203</v>
      </c>
      <c r="C7572" s="74">
        <f>IF(NewCustomer="Yes", IF(COUNTIF($I$2:$I$11,B7572)&gt;0,0,WEEKDAY(B7572,2)),IF(COUNTIF($I$2:$I$21,B7572)&gt;0,0,WEEKDAY(B7572,2)))</f>
        <v>6</v>
      </c>
      <c r="D7572" s="74">
        <f t="shared" si="2"/>
        <v>21</v>
      </c>
      <c r="E7572" s="12">
        <f>IFERROR(VLOOKUP(A7572,'IDAR Meter Data'!$A:$B,2,1),"")</f>
        <v>189</v>
      </c>
      <c r="F7572" s="75">
        <f>IF(CECCZ="CZ03",'Outside Temp'!B7572,IF(CECCZ="CZ04",'Outside Temp'!B7573,IF(CECCZ="CZ12",'Outside Temp'!B7574, IF(CECCZ="CZ13",'Outside Temp'!B7575))))</f>
        <v>66</v>
      </c>
      <c r="G7572" s="12">
        <f t="shared" si="3"/>
        <v>2</v>
      </c>
    </row>
    <row r="7573" ht="15.75" customHeight="1">
      <c r="A7573" s="13">
        <v>42203.90625</v>
      </c>
      <c r="B7573" s="73">
        <f t="shared" si="1"/>
        <v>42203</v>
      </c>
      <c r="C7573" s="74">
        <f>IF(NewCustomer="Yes", IF(COUNTIF($I$2:$I$11,B7573)&gt;0,0,WEEKDAY(B7573,2)),IF(COUNTIF($I$2:$I$21,B7573)&gt;0,0,WEEKDAY(B7573,2)))</f>
        <v>6</v>
      </c>
      <c r="D7573" s="74">
        <f t="shared" si="2"/>
        <v>21</v>
      </c>
      <c r="E7573" s="12">
        <f>IFERROR(VLOOKUP(A7573,'IDAR Meter Data'!$A:$B,2,1),"")</f>
        <v>197</v>
      </c>
      <c r="F7573" s="75">
        <f>IF(CECCZ="CZ03",'Outside Temp'!B7573,IF(CECCZ="CZ04",'Outside Temp'!B7574,IF(CECCZ="CZ12",'Outside Temp'!B7575, IF(CECCZ="CZ13",'Outside Temp'!B7576))))</f>
        <v>66</v>
      </c>
      <c r="G7573" s="12">
        <f t="shared" si="3"/>
        <v>2</v>
      </c>
    </row>
    <row r="7574" ht="15.75" customHeight="1">
      <c r="A7574" s="13">
        <v>42203.916666666664</v>
      </c>
      <c r="B7574" s="73">
        <f t="shared" si="1"/>
        <v>42203</v>
      </c>
      <c r="C7574" s="74">
        <f>IF(NewCustomer="Yes", IF(COUNTIF($I$2:$I$11,B7574)&gt;0,0,WEEKDAY(B7574,2)),IF(COUNTIF($I$2:$I$21,B7574)&gt;0,0,WEEKDAY(B7574,2)))</f>
        <v>6</v>
      </c>
      <c r="D7574" s="74">
        <f t="shared" si="2"/>
        <v>22</v>
      </c>
      <c r="E7574" s="12">
        <f>IFERROR(VLOOKUP(A7574,'IDAR Meter Data'!$A:$B,2,1),"")</f>
        <v>192</v>
      </c>
      <c r="F7574" s="75">
        <f>IF(CECCZ="CZ03",'Outside Temp'!B7574,IF(CECCZ="CZ04",'Outside Temp'!B7575,IF(CECCZ="CZ12",'Outside Temp'!B7576, IF(CECCZ="CZ13",'Outside Temp'!B7577))))</f>
        <v>66</v>
      </c>
      <c r="G7574" s="12">
        <f t="shared" si="3"/>
        <v>2</v>
      </c>
    </row>
    <row r="7575" ht="15.75" customHeight="1">
      <c r="A7575" s="13">
        <v>42203.927083333336</v>
      </c>
      <c r="B7575" s="73">
        <f t="shared" si="1"/>
        <v>42203</v>
      </c>
      <c r="C7575" s="74">
        <f>IF(NewCustomer="Yes", IF(COUNTIF($I$2:$I$11,B7575)&gt;0,0,WEEKDAY(B7575,2)),IF(COUNTIF($I$2:$I$21,B7575)&gt;0,0,WEEKDAY(B7575,2)))</f>
        <v>6</v>
      </c>
      <c r="D7575" s="74">
        <f t="shared" si="2"/>
        <v>22</v>
      </c>
      <c r="E7575" s="12">
        <f>IFERROR(VLOOKUP(A7575,'IDAR Meter Data'!$A:$B,2,1),"")</f>
        <v>183</v>
      </c>
      <c r="F7575" s="75">
        <f>IF(CECCZ="CZ03",'Outside Temp'!B7575,IF(CECCZ="CZ04",'Outside Temp'!B7576,IF(CECCZ="CZ12",'Outside Temp'!B7577, IF(CECCZ="CZ13",'Outside Temp'!B7578))))</f>
        <v>66</v>
      </c>
      <c r="G7575" s="12">
        <f t="shared" si="3"/>
        <v>2</v>
      </c>
    </row>
    <row r="7576" ht="15.75" customHeight="1">
      <c r="A7576" s="13">
        <v>42203.9375</v>
      </c>
      <c r="B7576" s="73">
        <f t="shared" si="1"/>
        <v>42203</v>
      </c>
      <c r="C7576" s="74">
        <f>IF(NewCustomer="Yes", IF(COUNTIF($I$2:$I$11,B7576)&gt;0,0,WEEKDAY(B7576,2)),IF(COUNTIF($I$2:$I$21,B7576)&gt;0,0,WEEKDAY(B7576,2)))</f>
        <v>6</v>
      </c>
      <c r="D7576" s="74">
        <f t="shared" si="2"/>
        <v>22</v>
      </c>
      <c r="E7576" s="12">
        <f>IFERROR(VLOOKUP(A7576,'IDAR Meter Data'!$A:$B,2,1),"")</f>
        <v>185</v>
      </c>
      <c r="F7576" s="75">
        <f>IF(CECCZ="CZ03",'Outside Temp'!B7576,IF(CECCZ="CZ04",'Outside Temp'!B7577,IF(CECCZ="CZ12",'Outside Temp'!B7578, IF(CECCZ="CZ13",'Outside Temp'!B7579))))</f>
        <v>66</v>
      </c>
      <c r="G7576" s="12">
        <f t="shared" si="3"/>
        <v>2</v>
      </c>
    </row>
    <row r="7577" ht="15.75" customHeight="1">
      <c r="A7577" s="13">
        <v>42203.947916666664</v>
      </c>
      <c r="B7577" s="73">
        <f t="shared" si="1"/>
        <v>42203</v>
      </c>
      <c r="C7577" s="74">
        <f>IF(NewCustomer="Yes", IF(COUNTIF($I$2:$I$11,B7577)&gt;0,0,WEEKDAY(B7577,2)),IF(COUNTIF($I$2:$I$21,B7577)&gt;0,0,WEEKDAY(B7577,2)))</f>
        <v>6</v>
      </c>
      <c r="D7577" s="74">
        <f t="shared" si="2"/>
        <v>22</v>
      </c>
      <c r="E7577" s="12">
        <f>IFERROR(VLOOKUP(A7577,'IDAR Meter Data'!$A:$B,2,1),"")</f>
        <v>179</v>
      </c>
      <c r="F7577" s="75">
        <f>IF(CECCZ="CZ03",'Outside Temp'!B7577,IF(CECCZ="CZ04",'Outside Temp'!B7578,IF(CECCZ="CZ12",'Outside Temp'!B7579, IF(CECCZ="CZ13",'Outside Temp'!B7580))))</f>
        <v>66</v>
      </c>
      <c r="G7577" s="12">
        <f t="shared" si="3"/>
        <v>2</v>
      </c>
    </row>
    <row r="7578" ht="15.75" customHeight="1">
      <c r="A7578" s="13">
        <v>42203.958333333336</v>
      </c>
      <c r="B7578" s="73">
        <f t="shared" si="1"/>
        <v>42203</v>
      </c>
      <c r="C7578" s="74">
        <f>IF(NewCustomer="Yes", IF(COUNTIF($I$2:$I$11,B7578)&gt;0,0,WEEKDAY(B7578,2)),IF(COUNTIF($I$2:$I$21,B7578)&gt;0,0,WEEKDAY(B7578,2)))</f>
        <v>6</v>
      </c>
      <c r="D7578" s="74">
        <f t="shared" si="2"/>
        <v>23</v>
      </c>
      <c r="E7578" s="12">
        <f>IFERROR(VLOOKUP(A7578,'IDAR Meter Data'!$A:$B,2,1),"")</f>
        <v>201</v>
      </c>
      <c r="F7578" s="75">
        <f>IF(CECCZ="CZ03",'Outside Temp'!B7578,IF(CECCZ="CZ04",'Outside Temp'!B7579,IF(CECCZ="CZ12",'Outside Temp'!B7580, IF(CECCZ="CZ13",'Outside Temp'!B7581))))</f>
        <v>66</v>
      </c>
      <c r="G7578" s="12">
        <f t="shared" si="3"/>
        <v>2</v>
      </c>
    </row>
    <row r="7579" ht="15.75" customHeight="1">
      <c r="A7579" s="13">
        <v>42203.96875</v>
      </c>
      <c r="B7579" s="73">
        <f t="shared" si="1"/>
        <v>42203</v>
      </c>
      <c r="C7579" s="74">
        <f>IF(NewCustomer="Yes", IF(COUNTIF($I$2:$I$11,B7579)&gt;0,0,WEEKDAY(B7579,2)),IF(COUNTIF($I$2:$I$21,B7579)&gt;0,0,WEEKDAY(B7579,2)))</f>
        <v>6</v>
      </c>
      <c r="D7579" s="74">
        <f t="shared" si="2"/>
        <v>23</v>
      </c>
      <c r="E7579" s="12">
        <f>IFERROR(VLOOKUP(A7579,'IDAR Meter Data'!$A:$B,2,1),"")</f>
        <v>182</v>
      </c>
      <c r="F7579" s="75">
        <f>IF(CECCZ="CZ03",'Outside Temp'!B7579,IF(CECCZ="CZ04",'Outside Temp'!B7580,IF(CECCZ="CZ12",'Outside Temp'!B7581, IF(CECCZ="CZ13",'Outside Temp'!B7582))))</f>
        <v>66</v>
      </c>
      <c r="G7579" s="12">
        <f t="shared" si="3"/>
        <v>2</v>
      </c>
    </row>
    <row r="7580" ht="15.75" customHeight="1">
      <c r="A7580" s="13">
        <v>42203.979166666664</v>
      </c>
      <c r="B7580" s="73">
        <f t="shared" si="1"/>
        <v>42203</v>
      </c>
      <c r="C7580" s="74">
        <f>IF(NewCustomer="Yes", IF(COUNTIF($I$2:$I$11,B7580)&gt;0,0,WEEKDAY(B7580,2)),IF(COUNTIF($I$2:$I$21,B7580)&gt;0,0,WEEKDAY(B7580,2)))</f>
        <v>6</v>
      </c>
      <c r="D7580" s="74">
        <f t="shared" si="2"/>
        <v>23</v>
      </c>
      <c r="E7580" s="12">
        <f>IFERROR(VLOOKUP(A7580,'IDAR Meter Data'!$A:$B,2,1),"")</f>
        <v>179</v>
      </c>
      <c r="F7580" s="75">
        <f>IF(CECCZ="CZ03",'Outside Temp'!B7580,IF(CECCZ="CZ04",'Outside Temp'!B7581,IF(CECCZ="CZ12",'Outside Temp'!B7582, IF(CECCZ="CZ13",'Outside Temp'!B7583))))</f>
        <v>66</v>
      </c>
      <c r="G7580" s="12">
        <f t="shared" si="3"/>
        <v>2</v>
      </c>
    </row>
    <row r="7581" ht="15.75" customHeight="1">
      <c r="A7581" s="13">
        <v>42203.989583333336</v>
      </c>
      <c r="B7581" s="73">
        <f t="shared" si="1"/>
        <v>42203</v>
      </c>
      <c r="C7581" s="74">
        <f>IF(NewCustomer="Yes", IF(COUNTIF($I$2:$I$11,B7581)&gt;0,0,WEEKDAY(B7581,2)),IF(COUNTIF($I$2:$I$21,B7581)&gt;0,0,WEEKDAY(B7581,2)))</f>
        <v>6</v>
      </c>
      <c r="D7581" s="74">
        <f t="shared" si="2"/>
        <v>23</v>
      </c>
      <c r="E7581" s="12">
        <f>IFERROR(VLOOKUP(A7581,'IDAR Meter Data'!$A:$B,2,1),"")</f>
        <v>182</v>
      </c>
      <c r="F7581" s="75">
        <f>IF(CECCZ="CZ03",'Outside Temp'!B7581,IF(CECCZ="CZ04",'Outside Temp'!B7582,IF(CECCZ="CZ12",'Outside Temp'!B7583, IF(CECCZ="CZ13",'Outside Temp'!B7584))))</f>
        <v>66</v>
      </c>
      <c r="G7581" s="12">
        <f t="shared" si="3"/>
        <v>2</v>
      </c>
    </row>
    <row r="7582" ht="15.75" customHeight="1">
      <c r="A7582" s="13">
        <v>42204.0</v>
      </c>
      <c r="B7582" s="73">
        <f t="shared" si="1"/>
        <v>42204</v>
      </c>
      <c r="C7582" s="74">
        <f>IF(NewCustomer="Yes", IF(COUNTIF($I$2:$I$11,B7582)&gt;0,0,WEEKDAY(B7582,2)),IF(COUNTIF($I$2:$I$21,B7582)&gt;0,0,WEEKDAY(B7582,2)))</f>
        <v>7</v>
      </c>
      <c r="D7582" s="74">
        <f t="shared" si="2"/>
        <v>0</v>
      </c>
      <c r="E7582" s="12">
        <f>IFERROR(VLOOKUP(A7582,'IDAR Meter Data'!$A:$B,2,1),"")</f>
        <v>192</v>
      </c>
      <c r="F7582" s="75">
        <f>IF(CECCZ="CZ03",'Outside Temp'!B7582,IF(CECCZ="CZ04",'Outside Temp'!B7583,IF(CECCZ="CZ12",'Outside Temp'!B7584, IF(CECCZ="CZ13",'Outside Temp'!B7585))))</f>
        <v>66</v>
      </c>
      <c r="G7582" s="12">
        <f t="shared" si="3"/>
        <v>2</v>
      </c>
    </row>
    <row r="7583" ht="15.75" customHeight="1">
      <c r="A7583" s="13">
        <v>42204.010416666664</v>
      </c>
      <c r="B7583" s="73">
        <f t="shared" si="1"/>
        <v>42204</v>
      </c>
      <c r="C7583" s="74">
        <f>IF(NewCustomer="Yes", IF(COUNTIF($I$2:$I$11,B7583)&gt;0,0,WEEKDAY(B7583,2)),IF(COUNTIF($I$2:$I$21,B7583)&gt;0,0,WEEKDAY(B7583,2)))</f>
        <v>7</v>
      </c>
      <c r="D7583" s="74">
        <f t="shared" si="2"/>
        <v>0</v>
      </c>
      <c r="E7583" s="12">
        <f>IFERROR(VLOOKUP(A7583,'IDAR Meter Data'!$A:$B,2,1),"")</f>
        <v>181</v>
      </c>
      <c r="F7583" s="75">
        <f>IF(CECCZ="CZ03",'Outside Temp'!B7583,IF(CECCZ="CZ04",'Outside Temp'!B7584,IF(CECCZ="CZ12",'Outside Temp'!B7585, IF(CECCZ="CZ13",'Outside Temp'!B7586))))</f>
        <v>66</v>
      </c>
      <c r="G7583" s="12">
        <f t="shared" si="3"/>
        <v>2</v>
      </c>
    </row>
    <row r="7584" ht="15.75" customHeight="1">
      <c r="A7584" s="13">
        <v>42204.020833333336</v>
      </c>
      <c r="B7584" s="73">
        <f t="shared" si="1"/>
        <v>42204</v>
      </c>
      <c r="C7584" s="74">
        <f>IF(NewCustomer="Yes", IF(COUNTIF($I$2:$I$11,B7584)&gt;0,0,WEEKDAY(B7584,2)),IF(COUNTIF($I$2:$I$21,B7584)&gt;0,0,WEEKDAY(B7584,2)))</f>
        <v>7</v>
      </c>
      <c r="D7584" s="74">
        <f t="shared" si="2"/>
        <v>0</v>
      </c>
      <c r="E7584" s="12">
        <f>IFERROR(VLOOKUP(A7584,'IDAR Meter Data'!$A:$B,2,1),"")</f>
        <v>175</v>
      </c>
      <c r="F7584" s="75">
        <f>IF(CECCZ="CZ03",'Outside Temp'!B7584,IF(CECCZ="CZ04",'Outside Temp'!B7585,IF(CECCZ="CZ12",'Outside Temp'!B7586, IF(CECCZ="CZ13",'Outside Temp'!B7587))))</f>
        <v>66</v>
      </c>
      <c r="G7584" s="12">
        <f t="shared" si="3"/>
        <v>2</v>
      </c>
    </row>
    <row r="7585" ht="15.75" customHeight="1">
      <c r="A7585" s="13">
        <v>42204.03125</v>
      </c>
      <c r="B7585" s="73">
        <f t="shared" si="1"/>
        <v>42204</v>
      </c>
      <c r="C7585" s="74">
        <f>IF(NewCustomer="Yes", IF(COUNTIF($I$2:$I$11,B7585)&gt;0,0,WEEKDAY(B7585,2)),IF(COUNTIF($I$2:$I$21,B7585)&gt;0,0,WEEKDAY(B7585,2)))</f>
        <v>7</v>
      </c>
      <c r="D7585" s="74">
        <f t="shared" si="2"/>
        <v>0</v>
      </c>
      <c r="E7585" s="12">
        <f>IFERROR(VLOOKUP(A7585,'IDAR Meter Data'!$A:$B,2,1),"")</f>
        <v>176</v>
      </c>
      <c r="F7585" s="75">
        <f>IF(CECCZ="CZ03",'Outside Temp'!B7585,IF(CECCZ="CZ04",'Outside Temp'!B7586,IF(CECCZ="CZ12",'Outside Temp'!B7587, IF(CECCZ="CZ13",'Outside Temp'!B7588))))</f>
        <v>66</v>
      </c>
      <c r="G7585" s="12">
        <f t="shared" si="3"/>
        <v>2</v>
      </c>
    </row>
    <row r="7586" ht="15.75" customHeight="1">
      <c r="A7586" s="13">
        <v>42204.041666666664</v>
      </c>
      <c r="B7586" s="73">
        <f t="shared" si="1"/>
        <v>42204</v>
      </c>
      <c r="C7586" s="74">
        <f>IF(NewCustomer="Yes", IF(COUNTIF($I$2:$I$11,B7586)&gt;0,0,WEEKDAY(B7586,2)),IF(COUNTIF($I$2:$I$21,B7586)&gt;0,0,WEEKDAY(B7586,2)))</f>
        <v>7</v>
      </c>
      <c r="D7586" s="74">
        <f t="shared" si="2"/>
        <v>1</v>
      </c>
      <c r="E7586" s="12">
        <f>IFERROR(VLOOKUP(A7586,'IDAR Meter Data'!$A:$B,2,1),"")</f>
        <v>175</v>
      </c>
      <c r="F7586" s="75">
        <f>IF(CECCZ="CZ03",'Outside Temp'!B7586,IF(CECCZ="CZ04",'Outside Temp'!B7587,IF(CECCZ="CZ12",'Outside Temp'!B7588, IF(CECCZ="CZ13",'Outside Temp'!B7589))))</f>
        <v>65.93333333</v>
      </c>
      <c r="G7586" s="12">
        <f t="shared" si="3"/>
        <v>2</v>
      </c>
    </row>
    <row r="7587" ht="15.75" customHeight="1">
      <c r="A7587" s="13">
        <v>42204.052083333336</v>
      </c>
      <c r="B7587" s="73">
        <f t="shared" si="1"/>
        <v>42204</v>
      </c>
      <c r="C7587" s="74">
        <f>IF(NewCustomer="Yes", IF(COUNTIF($I$2:$I$11,B7587)&gt;0,0,WEEKDAY(B7587,2)),IF(COUNTIF($I$2:$I$21,B7587)&gt;0,0,WEEKDAY(B7587,2)))</f>
        <v>7</v>
      </c>
      <c r="D7587" s="74">
        <f t="shared" si="2"/>
        <v>1</v>
      </c>
      <c r="E7587" s="12">
        <f>IFERROR(VLOOKUP(A7587,'IDAR Meter Data'!$A:$B,2,1),"")</f>
        <v>186</v>
      </c>
      <c r="F7587" s="75">
        <f>IF(CECCZ="CZ03",'Outside Temp'!B7587,IF(CECCZ="CZ04",'Outside Temp'!B7588,IF(CECCZ="CZ12",'Outside Temp'!B7589, IF(CECCZ="CZ13",'Outside Temp'!B7590))))</f>
        <v>65.68333333</v>
      </c>
      <c r="G7587" s="12">
        <f t="shared" si="3"/>
        <v>2</v>
      </c>
    </row>
    <row r="7588" ht="15.75" customHeight="1">
      <c r="A7588" s="13">
        <v>42204.0625</v>
      </c>
      <c r="B7588" s="73">
        <f t="shared" si="1"/>
        <v>42204</v>
      </c>
      <c r="C7588" s="74">
        <f>IF(NewCustomer="Yes", IF(COUNTIF($I$2:$I$11,B7588)&gt;0,0,WEEKDAY(B7588,2)),IF(COUNTIF($I$2:$I$21,B7588)&gt;0,0,WEEKDAY(B7588,2)))</f>
        <v>7</v>
      </c>
      <c r="D7588" s="74">
        <f t="shared" si="2"/>
        <v>1</v>
      </c>
      <c r="E7588" s="12">
        <f>IFERROR(VLOOKUP(A7588,'IDAR Meter Data'!$A:$B,2,1),"")</f>
        <v>171</v>
      </c>
      <c r="F7588" s="75">
        <f>IF(CECCZ="CZ03",'Outside Temp'!B7588,IF(CECCZ="CZ04",'Outside Temp'!B7589,IF(CECCZ="CZ12",'Outside Temp'!B7590, IF(CECCZ="CZ13",'Outside Temp'!B7591))))</f>
        <v>65.43333333</v>
      </c>
      <c r="G7588" s="12">
        <f t="shared" si="3"/>
        <v>2</v>
      </c>
    </row>
    <row r="7589" ht="15.75" customHeight="1">
      <c r="A7589" s="13">
        <v>42204.072916666664</v>
      </c>
      <c r="B7589" s="73">
        <f t="shared" si="1"/>
        <v>42204</v>
      </c>
      <c r="C7589" s="74">
        <f>IF(NewCustomer="Yes", IF(COUNTIF($I$2:$I$11,B7589)&gt;0,0,WEEKDAY(B7589,2)),IF(COUNTIF($I$2:$I$21,B7589)&gt;0,0,WEEKDAY(B7589,2)))</f>
        <v>7</v>
      </c>
      <c r="D7589" s="74">
        <f t="shared" si="2"/>
        <v>1</v>
      </c>
      <c r="E7589" s="12">
        <f>IFERROR(VLOOKUP(A7589,'IDAR Meter Data'!$A:$B,2,1),"")</f>
        <v>167</v>
      </c>
      <c r="F7589" s="75">
        <f>IF(CECCZ="CZ03",'Outside Temp'!B7589,IF(CECCZ="CZ04",'Outside Temp'!B7590,IF(CECCZ="CZ12",'Outside Temp'!B7591, IF(CECCZ="CZ13",'Outside Temp'!B7592))))</f>
        <v>65.18333333</v>
      </c>
      <c r="G7589" s="12">
        <f t="shared" si="3"/>
        <v>2</v>
      </c>
    </row>
    <row r="7590" ht="15.75" customHeight="1">
      <c r="A7590" s="13">
        <v>42204.083333333336</v>
      </c>
      <c r="B7590" s="73">
        <f t="shared" si="1"/>
        <v>42204</v>
      </c>
      <c r="C7590" s="74">
        <f>IF(NewCustomer="Yes", IF(COUNTIF($I$2:$I$11,B7590)&gt;0,0,WEEKDAY(B7590,2)),IF(COUNTIF($I$2:$I$21,B7590)&gt;0,0,WEEKDAY(B7590,2)))</f>
        <v>7</v>
      </c>
      <c r="D7590" s="74">
        <f t="shared" si="2"/>
        <v>2</v>
      </c>
      <c r="E7590" s="12">
        <f>IFERROR(VLOOKUP(A7590,'IDAR Meter Data'!$A:$B,2,1),"")</f>
        <v>174</v>
      </c>
      <c r="F7590" s="75">
        <f>IF(CECCZ="CZ03",'Outside Temp'!B7590,IF(CECCZ="CZ04",'Outside Temp'!B7591,IF(CECCZ="CZ12",'Outside Temp'!B7592, IF(CECCZ="CZ13",'Outside Temp'!B7593))))</f>
        <v>64.93333333</v>
      </c>
      <c r="G7590" s="12">
        <f t="shared" si="3"/>
        <v>1</v>
      </c>
    </row>
    <row r="7591" ht="15.75" customHeight="1">
      <c r="A7591" s="13">
        <v>42204.09375</v>
      </c>
      <c r="B7591" s="73">
        <f t="shared" si="1"/>
        <v>42204</v>
      </c>
      <c r="C7591" s="74">
        <f>IF(NewCustomer="Yes", IF(COUNTIF($I$2:$I$11,B7591)&gt;0,0,WEEKDAY(B7591,2)),IF(COUNTIF($I$2:$I$21,B7591)&gt;0,0,WEEKDAY(B7591,2)))</f>
        <v>7</v>
      </c>
      <c r="D7591" s="74">
        <f t="shared" si="2"/>
        <v>2</v>
      </c>
      <c r="E7591" s="12">
        <f>IFERROR(VLOOKUP(A7591,'IDAR Meter Data'!$A:$B,2,1),"")</f>
        <v>182</v>
      </c>
      <c r="F7591" s="75">
        <f>IF(CECCZ="CZ03",'Outside Temp'!B7591,IF(CECCZ="CZ04",'Outside Temp'!B7592,IF(CECCZ="CZ12",'Outside Temp'!B7593, IF(CECCZ="CZ13",'Outside Temp'!B7594))))</f>
        <v>64.68333333</v>
      </c>
      <c r="G7591" s="12">
        <f t="shared" si="3"/>
        <v>1</v>
      </c>
    </row>
    <row r="7592" ht="15.75" customHeight="1">
      <c r="A7592" s="13">
        <v>42204.104166666664</v>
      </c>
      <c r="B7592" s="73">
        <f t="shared" si="1"/>
        <v>42204</v>
      </c>
      <c r="C7592" s="74">
        <f>IF(NewCustomer="Yes", IF(COUNTIF($I$2:$I$11,B7592)&gt;0,0,WEEKDAY(B7592,2)),IF(COUNTIF($I$2:$I$21,B7592)&gt;0,0,WEEKDAY(B7592,2)))</f>
        <v>7</v>
      </c>
      <c r="D7592" s="74">
        <f t="shared" si="2"/>
        <v>2</v>
      </c>
      <c r="E7592" s="12">
        <f>IFERROR(VLOOKUP(A7592,'IDAR Meter Data'!$A:$B,2,1),"")</f>
        <v>176</v>
      </c>
      <c r="F7592" s="75">
        <f>IF(CECCZ="CZ03",'Outside Temp'!B7592,IF(CECCZ="CZ04",'Outside Temp'!B7593,IF(CECCZ="CZ12",'Outside Temp'!B7594, IF(CECCZ="CZ13",'Outside Temp'!B7595))))</f>
        <v>64.43333333</v>
      </c>
      <c r="G7592" s="12">
        <f t="shared" si="3"/>
        <v>1</v>
      </c>
    </row>
    <row r="7593" ht="15.75" customHeight="1">
      <c r="A7593" s="13">
        <v>42204.114583333336</v>
      </c>
      <c r="B7593" s="73">
        <f t="shared" si="1"/>
        <v>42204</v>
      </c>
      <c r="C7593" s="74">
        <f>IF(NewCustomer="Yes", IF(COUNTIF($I$2:$I$11,B7593)&gt;0,0,WEEKDAY(B7593,2)),IF(COUNTIF($I$2:$I$21,B7593)&gt;0,0,WEEKDAY(B7593,2)))</f>
        <v>7</v>
      </c>
      <c r="D7593" s="74">
        <f t="shared" si="2"/>
        <v>2</v>
      </c>
      <c r="E7593" s="12">
        <f>IFERROR(VLOOKUP(A7593,'IDAR Meter Data'!$A:$B,2,1),"")</f>
        <v>172</v>
      </c>
      <c r="F7593" s="75">
        <f>IF(CECCZ="CZ03",'Outside Temp'!B7593,IF(CECCZ="CZ04",'Outside Temp'!B7594,IF(CECCZ="CZ12",'Outside Temp'!B7595, IF(CECCZ="CZ13",'Outside Temp'!B7596))))</f>
        <v>64.18333333</v>
      </c>
      <c r="G7593" s="12">
        <f t="shared" si="3"/>
        <v>1</v>
      </c>
    </row>
    <row r="7594" ht="15.75" customHeight="1">
      <c r="A7594" s="13">
        <v>42204.125</v>
      </c>
      <c r="B7594" s="73">
        <f t="shared" si="1"/>
        <v>42204</v>
      </c>
      <c r="C7594" s="74">
        <f>IF(NewCustomer="Yes", IF(COUNTIF($I$2:$I$11,B7594)&gt;0,0,WEEKDAY(B7594,2)),IF(COUNTIF($I$2:$I$21,B7594)&gt;0,0,WEEKDAY(B7594,2)))</f>
        <v>7</v>
      </c>
      <c r="D7594" s="74">
        <f t="shared" si="2"/>
        <v>3</v>
      </c>
      <c r="E7594" s="12">
        <f>IFERROR(VLOOKUP(A7594,'IDAR Meter Data'!$A:$B,2,1),"")</f>
        <v>176</v>
      </c>
      <c r="F7594" s="75">
        <f>IF(CECCZ="CZ03",'Outside Temp'!B7594,IF(CECCZ="CZ04",'Outside Temp'!B7595,IF(CECCZ="CZ12",'Outside Temp'!B7596, IF(CECCZ="CZ13",'Outside Temp'!B7597))))</f>
        <v>64</v>
      </c>
      <c r="G7594" s="12">
        <f t="shared" si="3"/>
        <v>1</v>
      </c>
    </row>
    <row r="7595" ht="15.75" customHeight="1">
      <c r="A7595" s="13">
        <v>42204.135416666664</v>
      </c>
      <c r="B7595" s="73">
        <f t="shared" si="1"/>
        <v>42204</v>
      </c>
      <c r="C7595" s="74">
        <f>IF(NewCustomer="Yes", IF(COUNTIF($I$2:$I$11,B7595)&gt;0,0,WEEKDAY(B7595,2)),IF(COUNTIF($I$2:$I$21,B7595)&gt;0,0,WEEKDAY(B7595,2)))</f>
        <v>7</v>
      </c>
      <c r="D7595" s="74">
        <f t="shared" si="2"/>
        <v>3</v>
      </c>
      <c r="E7595" s="12">
        <f>IFERROR(VLOOKUP(A7595,'IDAR Meter Data'!$A:$B,2,1),"")</f>
        <v>171</v>
      </c>
      <c r="F7595" s="75">
        <f>IF(CECCZ="CZ03",'Outside Temp'!B7595,IF(CECCZ="CZ04",'Outside Temp'!B7596,IF(CECCZ="CZ12",'Outside Temp'!B7597, IF(CECCZ="CZ13",'Outside Temp'!B7598))))</f>
        <v>64</v>
      </c>
      <c r="G7595" s="12">
        <f t="shared" si="3"/>
        <v>1</v>
      </c>
    </row>
    <row r="7596" ht="15.75" customHeight="1">
      <c r="A7596" s="13">
        <v>42204.145833333336</v>
      </c>
      <c r="B7596" s="73">
        <f t="shared" si="1"/>
        <v>42204</v>
      </c>
      <c r="C7596" s="74">
        <f>IF(NewCustomer="Yes", IF(COUNTIF($I$2:$I$11,B7596)&gt;0,0,WEEKDAY(B7596,2)),IF(COUNTIF($I$2:$I$21,B7596)&gt;0,0,WEEKDAY(B7596,2)))</f>
        <v>7</v>
      </c>
      <c r="D7596" s="74">
        <f t="shared" si="2"/>
        <v>3</v>
      </c>
      <c r="E7596" s="12">
        <f>IFERROR(VLOOKUP(A7596,'IDAR Meter Data'!$A:$B,2,1),"")</f>
        <v>180</v>
      </c>
      <c r="F7596" s="75">
        <f>IF(CECCZ="CZ03",'Outside Temp'!B7596,IF(CECCZ="CZ04",'Outside Temp'!B7597,IF(CECCZ="CZ12",'Outside Temp'!B7598, IF(CECCZ="CZ13",'Outside Temp'!B7599))))</f>
        <v>64</v>
      </c>
      <c r="G7596" s="12">
        <f t="shared" si="3"/>
        <v>1</v>
      </c>
    </row>
    <row r="7597" ht="15.75" customHeight="1">
      <c r="A7597" s="13">
        <v>42204.15625</v>
      </c>
      <c r="B7597" s="73">
        <f t="shared" si="1"/>
        <v>42204</v>
      </c>
      <c r="C7597" s="74">
        <f>IF(NewCustomer="Yes", IF(COUNTIF($I$2:$I$11,B7597)&gt;0,0,WEEKDAY(B7597,2)),IF(COUNTIF($I$2:$I$21,B7597)&gt;0,0,WEEKDAY(B7597,2)))</f>
        <v>7</v>
      </c>
      <c r="D7597" s="74">
        <f t="shared" si="2"/>
        <v>3</v>
      </c>
      <c r="E7597" s="12">
        <f>IFERROR(VLOOKUP(A7597,'IDAR Meter Data'!$A:$B,2,1),"")</f>
        <v>180</v>
      </c>
      <c r="F7597" s="75">
        <f>IF(CECCZ="CZ03",'Outside Temp'!B7597,IF(CECCZ="CZ04",'Outside Temp'!B7598,IF(CECCZ="CZ12",'Outside Temp'!B7599, IF(CECCZ="CZ13",'Outside Temp'!B7600))))</f>
        <v>64</v>
      </c>
      <c r="G7597" s="12">
        <f t="shared" si="3"/>
        <v>1</v>
      </c>
    </row>
    <row r="7598" ht="15.75" customHeight="1">
      <c r="A7598" s="13">
        <v>42204.166666666664</v>
      </c>
      <c r="B7598" s="73">
        <f t="shared" si="1"/>
        <v>42204</v>
      </c>
      <c r="C7598" s="74">
        <f>IF(NewCustomer="Yes", IF(COUNTIF($I$2:$I$11,B7598)&gt;0,0,WEEKDAY(B7598,2)),IF(COUNTIF($I$2:$I$21,B7598)&gt;0,0,WEEKDAY(B7598,2)))</f>
        <v>7</v>
      </c>
      <c r="D7598" s="74">
        <f t="shared" si="2"/>
        <v>4</v>
      </c>
      <c r="E7598" s="12">
        <f>IFERROR(VLOOKUP(A7598,'IDAR Meter Data'!$A:$B,2,1),"")</f>
        <v>170</v>
      </c>
      <c r="F7598" s="75">
        <f>IF(CECCZ="CZ03",'Outside Temp'!B7598,IF(CECCZ="CZ04",'Outside Temp'!B7599,IF(CECCZ="CZ12",'Outside Temp'!B7600, IF(CECCZ="CZ13",'Outside Temp'!B7601))))</f>
        <v>63.93333333</v>
      </c>
      <c r="G7598" s="12">
        <f t="shared" si="3"/>
        <v>1</v>
      </c>
    </row>
    <row r="7599" ht="15.75" customHeight="1">
      <c r="A7599" s="13">
        <v>42204.177083333336</v>
      </c>
      <c r="B7599" s="73">
        <f t="shared" si="1"/>
        <v>42204</v>
      </c>
      <c r="C7599" s="74">
        <f>IF(NewCustomer="Yes", IF(COUNTIF($I$2:$I$11,B7599)&gt;0,0,WEEKDAY(B7599,2)),IF(COUNTIF($I$2:$I$21,B7599)&gt;0,0,WEEKDAY(B7599,2)))</f>
        <v>7</v>
      </c>
      <c r="D7599" s="74">
        <f t="shared" si="2"/>
        <v>4</v>
      </c>
      <c r="E7599" s="12">
        <f>IFERROR(VLOOKUP(A7599,'IDAR Meter Data'!$A:$B,2,1),"")</f>
        <v>162</v>
      </c>
      <c r="F7599" s="75">
        <f>IF(CECCZ="CZ03",'Outside Temp'!B7599,IF(CECCZ="CZ04",'Outside Temp'!B7600,IF(CECCZ="CZ12",'Outside Temp'!B7601, IF(CECCZ="CZ13",'Outside Temp'!B7602))))</f>
        <v>63.68333333</v>
      </c>
      <c r="G7599" s="12">
        <f t="shared" si="3"/>
        <v>1</v>
      </c>
    </row>
    <row r="7600" ht="15.75" customHeight="1">
      <c r="A7600" s="13">
        <v>42204.1875</v>
      </c>
      <c r="B7600" s="73">
        <f t="shared" si="1"/>
        <v>42204</v>
      </c>
      <c r="C7600" s="74">
        <f>IF(NewCustomer="Yes", IF(COUNTIF($I$2:$I$11,B7600)&gt;0,0,WEEKDAY(B7600,2)),IF(COUNTIF($I$2:$I$21,B7600)&gt;0,0,WEEKDAY(B7600,2)))</f>
        <v>7</v>
      </c>
      <c r="D7600" s="74">
        <f t="shared" si="2"/>
        <v>4</v>
      </c>
      <c r="E7600" s="12">
        <f>IFERROR(VLOOKUP(A7600,'IDAR Meter Data'!$A:$B,2,1),"")</f>
        <v>165</v>
      </c>
      <c r="F7600" s="75">
        <f>IF(CECCZ="CZ03",'Outside Temp'!B7600,IF(CECCZ="CZ04",'Outside Temp'!B7601,IF(CECCZ="CZ12",'Outside Temp'!B7602, IF(CECCZ="CZ13",'Outside Temp'!B7603))))</f>
        <v>63.43333333</v>
      </c>
      <c r="G7600" s="12">
        <f t="shared" si="3"/>
        <v>1</v>
      </c>
    </row>
    <row r="7601" ht="15.75" customHeight="1">
      <c r="A7601" s="13">
        <v>42204.197916666664</v>
      </c>
      <c r="B7601" s="73">
        <f t="shared" si="1"/>
        <v>42204</v>
      </c>
      <c r="C7601" s="74">
        <f>IF(NewCustomer="Yes", IF(COUNTIF($I$2:$I$11,B7601)&gt;0,0,WEEKDAY(B7601,2)),IF(COUNTIF($I$2:$I$21,B7601)&gt;0,0,WEEKDAY(B7601,2)))</f>
        <v>7</v>
      </c>
      <c r="D7601" s="74">
        <f t="shared" si="2"/>
        <v>4</v>
      </c>
      <c r="E7601" s="12">
        <f>IFERROR(VLOOKUP(A7601,'IDAR Meter Data'!$A:$B,2,1),"")</f>
        <v>185</v>
      </c>
      <c r="F7601" s="75">
        <f>IF(CECCZ="CZ03",'Outside Temp'!B7601,IF(CECCZ="CZ04",'Outside Temp'!B7602,IF(CECCZ="CZ12",'Outside Temp'!B7603, IF(CECCZ="CZ13",'Outside Temp'!B7604))))</f>
        <v>63.18333333</v>
      </c>
      <c r="G7601" s="12">
        <f t="shared" si="3"/>
        <v>1</v>
      </c>
    </row>
    <row r="7602" ht="15.75" customHeight="1">
      <c r="A7602" s="13">
        <v>42204.208333333336</v>
      </c>
      <c r="B7602" s="73">
        <f t="shared" si="1"/>
        <v>42204</v>
      </c>
      <c r="C7602" s="74">
        <f>IF(NewCustomer="Yes", IF(COUNTIF($I$2:$I$11,B7602)&gt;0,0,WEEKDAY(B7602,2)),IF(COUNTIF($I$2:$I$21,B7602)&gt;0,0,WEEKDAY(B7602,2)))</f>
        <v>7</v>
      </c>
      <c r="D7602" s="74">
        <f t="shared" si="2"/>
        <v>5</v>
      </c>
      <c r="E7602" s="12">
        <f>IFERROR(VLOOKUP(A7602,'IDAR Meter Data'!$A:$B,2,1),"")</f>
        <v>174</v>
      </c>
      <c r="F7602" s="75">
        <f>IF(CECCZ="CZ03",'Outside Temp'!B7602,IF(CECCZ="CZ04",'Outside Temp'!B7603,IF(CECCZ="CZ12",'Outside Temp'!B7604, IF(CECCZ="CZ13",'Outside Temp'!B7605))))</f>
        <v>63.13333333</v>
      </c>
      <c r="G7602" s="12">
        <f t="shared" si="3"/>
        <v>1</v>
      </c>
    </row>
    <row r="7603" ht="15.75" customHeight="1">
      <c r="A7603" s="13">
        <v>42204.21875</v>
      </c>
      <c r="B7603" s="73">
        <f t="shared" si="1"/>
        <v>42204</v>
      </c>
      <c r="C7603" s="74">
        <f>IF(NewCustomer="Yes", IF(COUNTIF($I$2:$I$11,B7603)&gt;0,0,WEEKDAY(B7603,2)),IF(COUNTIF($I$2:$I$21,B7603)&gt;0,0,WEEKDAY(B7603,2)))</f>
        <v>7</v>
      </c>
      <c r="D7603" s="74">
        <f t="shared" si="2"/>
        <v>5</v>
      </c>
      <c r="E7603" s="12">
        <f>IFERROR(VLOOKUP(A7603,'IDAR Meter Data'!$A:$B,2,1),"")</f>
        <v>165</v>
      </c>
      <c r="F7603" s="75">
        <f>IF(CECCZ="CZ03",'Outside Temp'!B7603,IF(CECCZ="CZ04",'Outside Temp'!B7604,IF(CECCZ="CZ12",'Outside Temp'!B7605, IF(CECCZ="CZ13",'Outside Temp'!B7606))))</f>
        <v>63.63333333</v>
      </c>
      <c r="G7603" s="12">
        <f t="shared" si="3"/>
        <v>1</v>
      </c>
    </row>
    <row r="7604" ht="15.75" customHeight="1">
      <c r="A7604" s="13">
        <v>42204.229166666664</v>
      </c>
      <c r="B7604" s="73">
        <f t="shared" si="1"/>
        <v>42204</v>
      </c>
      <c r="C7604" s="74">
        <f>IF(NewCustomer="Yes", IF(COUNTIF($I$2:$I$11,B7604)&gt;0,0,WEEKDAY(B7604,2)),IF(COUNTIF($I$2:$I$21,B7604)&gt;0,0,WEEKDAY(B7604,2)))</f>
        <v>7</v>
      </c>
      <c r="D7604" s="74">
        <f t="shared" si="2"/>
        <v>5</v>
      </c>
      <c r="E7604" s="12">
        <f>IFERROR(VLOOKUP(A7604,'IDAR Meter Data'!$A:$B,2,1),"")</f>
        <v>169</v>
      </c>
      <c r="F7604" s="75">
        <f>IF(CECCZ="CZ03",'Outside Temp'!B7604,IF(CECCZ="CZ04",'Outside Temp'!B7605,IF(CECCZ="CZ12",'Outside Temp'!B7606, IF(CECCZ="CZ13",'Outside Temp'!B7607))))</f>
        <v>64.13333333</v>
      </c>
      <c r="G7604" s="12">
        <f t="shared" si="3"/>
        <v>1</v>
      </c>
    </row>
    <row r="7605" ht="15.75" customHeight="1">
      <c r="A7605" s="13">
        <v>42204.239583333336</v>
      </c>
      <c r="B7605" s="73">
        <f t="shared" si="1"/>
        <v>42204</v>
      </c>
      <c r="C7605" s="74">
        <f>IF(NewCustomer="Yes", IF(COUNTIF($I$2:$I$11,B7605)&gt;0,0,WEEKDAY(B7605,2)),IF(COUNTIF($I$2:$I$21,B7605)&gt;0,0,WEEKDAY(B7605,2)))</f>
        <v>7</v>
      </c>
      <c r="D7605" s="74">
        <f t="shared" si="2"/>
        <v>5</v>
      </c>
      <c r="E7605" s="12">
        <f>IFERROR(VLOOKUP(A7605,'IDAR Meter Data'!$A:$B,2,1),"")</f>
        <v>173</v>
      </c>
      <c r="F7605" s="75">
        <f>IF(CECCZ="CZ03",'Outside Temp'!B7605,IF(CECCZ="CZ04",'Outside Temp'!B7606,IF(CECCZ="CZ12",'Outside Temp'!B7607, IF(CECCZ="CZ13",'Outside Temp'!B7608))))</f>
        <v>64.63333333</v>
      </c>
      <c r="G7605" s="12">
        <f t="shared" si="3"/>
        <v>1</v>
      </c>
    </row>
    <row r="7606" ht="15.75" customHeight="1">
      <c r="A7606" s="13">
        <v>42204.25</v>
      </c>
      <c r="B7606" s="73">
        <f t="shared" si="1"/>
        <v>42204</v>
      </c>
      <c r="C7606" s="74">
        <f>IF(NewCustomer="Yes", IF(COUNTIF($I$2:$I$11,B7606)&gt;0,0,WEEKDAY(B7606,2)),IF(COUNTIF($I$2:$I$21,B7606)&gt;0,0,WEEKDAY(B7606,2)))</f>
        <v>7</v>
      </c>
      <c r="D7606" s="74">
        <f t="shared" si="2"/>
        <v>6</v>
      </c>
      <c r="E7606" s="12">
        <f>IFERROR(VLOOKUP(A7606,'IDAR Meter Data'!$A:$B,2,1),"")</f>
        <v>184</v>
      </c>
      <c r="F7606" s="75">
        <f>IF(CECCZ="CZ03",'Outside Temp'!B7606,IF(CECCZ="CZ04",'Outside Temp'!B7607,IF(CECCZ="CZ12",'Outside Temp'!B7608, IF(CECCZ="CZ13",'Outside Temp'!B7609))))</f>
        <v>65.06666667</v>
      </c>
      <c r="G7606" s="12">
        <f t="shared" si="3"/>
        <v>2</v>
      </c>
    </row>
    <row r="7607" ht="15.75" customHeight="1">
      <c r="A7607" s="13">
        <v>42204.260416666664</v>
      </c>
      <c r="B7607" s="73">
        <f t="shared" si="1"/>
        <v>42204</v>
      </c>
      <c r="C7607" s="74">
        <f>IF(NewCustomer="Yes", IF(COUNTIF($I$2:$I$11,B7607)&gt;0,0,WEEKDAY(B7607,2)),IF(COUNTIF($I$2:$I$21,B7607)&gt;0,0,WEEKDAY(B7607,2)))</f>
        <v>7</v>
      </c>
      <c r="D7607" s="74">
        <f t="shared" si="2"/>
        <v>6</v>
      </c>
      <c r="E7607" s="12">
        <f>IFERROR(VLOOKUP(A7607,'IDAR Meter Data'!$A:$B,2,1),"")</f>
        <v>171</v>
      </c>
      <c r="F7607" s="75">
        <f>IF(CECCZ="CZ03",'Outside Temp'!B7607,IF(CECCZ="CZ04",'Outside Temp'!B7608,IF(CECCZ="CZ12",'Outside Temp'!B7609, IF(CECCZ="CZ13",'Outside Temp'!B7610))))</f>
        <v>65.31666667</v>
      </c>
      <c r="G7607" s="12">
        <f t="shared" si="3"/>
        <v>2</v>
      </c>
    </row>
    <row r="7608" ht="15.75" customHeight="1">
      <c r="A7608" s="13">
        <v>42204.270833333336</v>
      </c>
      <c r="B7608" s="73">
        <f t="shared" si="1"/>
        <v>42204</v>
      </c>
      <c r="C7608" s="74">
        <f>IF(NewCustomer="Yes", IF(COUNTIF($I$2:$I$11,B7608)&gt;0,0,WEEKDAY(B7608,2)),IF(COUNTIF($I$2:$I$21,B7608)&gt;0,0,WEEKDAY(B7608,2)))</f>
        <v>7</v>
      </c>
      <c r="D7608" s="74">
        <f t="shared" si="2"/>
        <v>6</v>
      </c>
      <c r="E7608" s="12">
        <f>IFERROR(VLOOKUP(A7608,'IDAR Meter Data'!$A:$B,2,1),"")</f>
        <v>171</v>
      </c>
      <c r="F7608" s="75">
        <f>IF(CECCZ="CZ03",'Outside Temp'!B7608,IF(CECCZ="CZ04",'Outside Temp'!B7609,IF(CECCZ="CZ12",'Outside Temp'!B7610, IF(CECCZ="CZ13",'Outside Temp'!B7611))))</f>
        <v>65.56666667</v>
      </c>
      <c r="G7608" s="12">
        <f t="shared" si="3"/>
        <v>2</v>
      </c>
    </row>
    <row r="7609" ht="15.75" customHeight="1">
      <c r="A7609" s="13">
        <v>42204.28125</v>
      </c>
      <c r="B7609" s="73">
        <f t="shared" si="1"/>
        <v>42204</v>
      </c>
      <c r="C7609" s="74">
        <f>IF(NewCustomer="Yes", IF(COUNTIF($I$2:$I$11,B7609)&gt;0,0,WEEKDAY(B7609,2)),IF(COUNTIF($I$2:$I$21,B7609)&gt;0,0,WEEKDAY(B7609,2)))</f>
        <v>7</v>
      </c>
      <c r="D7609" s="74">
        <f t="shared" si="2"/>
        <v>6</v>
      </c>
      <c r="E7609" s="12">
        <f>IFERROR(VLOOKUP(A7609,'IDAR Meter Data'!$A:$B,2,1),"")</f>
        <v>176</v>
      </c>
      <c r="F7609" s="75">
        <f>IF(CECCZ="CZ03",'Outside Temp'!B7609,IF(CECCZ="CZ04",'Outside Temp'!B7610,IF(CECCZ="CZ12",'Outside Temp'!B7611, IF(CECCZ="CZ13",'Outside Temp'!B7612))))</f>
        <v>65.81666667</v>
      </c>
      <c r="G7609" s="12">
        <f t="shared" si="3"/>
        <v>2</v>
      </c>
    </row>
    <row r="7610" ht="15.75" customHeight="1">
      <c r="A7610" s="13">
        <v>42204.291666666664</v>
      </c>
      <c r="B7610" s="73">
        <f t="shared" si="1"/>
        <v>42204</v>
      </c>
      <c r="C7610" s="74">
        <f>IF(NewCustomer="Yes", IF(COUNTIF($I$2:$I$11,B7610)&gt;0,0,WEEKDAY(B7610,2)),IF(COUNTIF($I$2:$I$21,B7610)&gt;0,0,WEEKDAY(B7610,2)))</f>
        <v>7</v>
      </c>
      <c r="D7610" s="74">
        <f t="shared" si="2"/>
        <v>7</v>
      </c>
      <c r="E7610" s="12">
        <f>IFERROR(VLOOKUP(A7610,'IDAR Meter Data'!$A:$B,2,1),"")</f>
        <v>189</v>
      </c>
      <c r="F7610" s="75">
        <f>IF(CECCZ="CZ03",'Outside Temp'!B7610,IF(CECCZ="CZ04",'Outside Temp'!B7611,IF(CECCZ="CZ12",'Outside Temp'!B7612, IF(CECCZ="CZ13",'Outside Temp'!B7613))))</f>
        <v>66.13333333</v>
      </c>
      <c r="G7610" s="12">
        <f t="shared" si="3"/>
        <v>2</v>
      </c>
    </row>
    <row r="7611" ht="15.75" customHeight="1">
      <c r="A7611" s="13">
        <v>42204.302083333336</v>
      </c>
      <c r="B7611" s="73">
        <f t="shared" si="1"/>
        <v>42204</v>
      </c>
      <c r="C7611" s="74">
        <f>IF(NewCustomer="Yes", IF(COUNTIF($I$2:$I$11,B7611)&gt;0,0,WEEKDAY(B7611,2)),IF(COUNTIF($I$2:$I$21,B7611)&gt;0,0,WEEKDAY(B7611,2)))</f>
        <v>7</v>
      </c>
      <c r="D7611" s="74">
        <f t="shared" si="2"/>
        <v>7</v>
      </c>
      <c r="E7611" s="12">
        <f>IFERROR(VLOOKUP(A7611,'IDAR Meter Data'!$A:$B,2,1),"")</f>
        <v>181</v>
      </c>
      <c r="F7611" s="75">
        <f>IF(CECCZ="CZ03",'Outside Temp'!B7611,IF(CECCZ="CZ04",'Outside Temp'!B7612,IF(CECCZ="CZ12",'Outside Temp'!B7613, IF(CECCZ="CZ13",'Outside Temp'!B7614))))</f>
        <v>66.63333333</v>
      </c>
      <c r="G7611" s="12">
        <f t="shared" si="3"/>
        <v>2</v>
      </c>
    </row>
    <row r="7612" ht="15.75" customHeight="1">
      <c r="A7612" s="13">
        <v>42204.3125</v>
      </c>
      <c r="B7612" s="73">
        <f t="shared" si="1"/>
        <v>42204</v>
      </c>
      <c r="C7612" s="74">
        <f>IF(NewCustomer="Yes", IF(COUNTIF($I$2:$I$11,B7612)&gt;0,0,WEEKDAY(B7612,2)),IF(COUNTIF($I$2:$I$21,B7612)&gt;0,0,WEEKDAY(B7612,2)))</f>
        <v>7</v>
      </c>
      <c r="D7612" s="74">
        <f t="shared" si="2"/>
        <v>7</v>
      </c>
      <c r="E7612" s="12">
        <f>IFERROR(VLOOKUP(A7612,'IDAR Meter Data'!$A:$B,2,1),"")</f>
        <v>171</v>
      </c>
      <c r="F7612" s="75">
        <f>IF(CECCZ="CZ03",'Outside Temp'!B7612,IF(CECCZ="CZ04",'Outside Temp'!B7613,IF(CECCZ="CZ12",'Outside Temp'!B7614, IF(CECCZ="CZ13",'Outside Temp'!B7615))))</f>
        <v>67.13333333</v>
      </c>
      <c r="G7612" s="12">
        <f t="shared" si="3"/>
        <v>2</v>
      </c>
    </row>
    <row r="7613" ht="15.75" customHeight="1">
      <c r="A7613" s="13">
        <v>42204.322916666664</v>
      </c>
      <c r="B7613" s="73">
        <f t="shared" si="1"/>
        <v>42204</v>
      </c>
      <c r="C7613" s="74">
        <f>IF(NewCustomer="Yes", IF(COUNTIF($I$2:$I$11,B7613)&gt;0,0,WEEKDAY(B7613,2)),IF(COUNTIF($I$2:$I$21,B7613)&gt;0,0,WEEKDAY(B7613,2)))</f>
        <v>7</v>
      </c>
      <c r="D7613" s="74">
        <f t="shared" si="2"/>
        <v>7</v>
      </c>
      <c r="E7613" s="12">
        <f>IFERROR(VLOOKUP(A7613,'IDAR Meter Data'!$A:$B,2,1),"")</f>
        <v>180</v>
      </c>
      <c r="F7613" s="75">
        <f>IF(CECCZ="CZ03",'Outside Temp'!B7613,IF(CECCZ="CZ04",'Outside Temp'!B7614,IF(CECCZ="CZ12",'Outside Temp'!B7615, IF(CECCZ="CZ13",'Outside Temp'!B7616))))</f>
        <v>67.63333333</v>
      </c>
      <c r="G7613" s="12">
        <f t="shared" si="3"/>
        <v>2</v>
      </c>
    </row>
    <row r="7614" ht="15.75" customHeight="1">
      <c r="A7614" s="13">
        <v>42204.333333333336</v>
      </c>
      <c r="B7614" s="73">
        <f t="shared" si="1"/>
        <v>42204</v>
      </c>
      <c r="C7614" s="74">
        <f>IF(NewCustomer="Yes", IF(COUNTIF($I$2:$I$11,B7614)&gt;0,0,WEEKDAY(B7614,2)),IF(COUNTIF($I$2:$I$21,B7614)&gt;0,0,WEEKDAY(B7614,2)))</f>
        <v>7</v>
      </c>
      <c r="D7614" s="74">
        <f t="shared" si="2"/>
        <v>8</v>
      </c>
      <c r="E7614" s="12">
        <f>IFERROR(VLOOKUP(A7614,'IDAR Meter Data'!$A:$B,2,1),"")</f>
        <v>174</v>
      </c>
      <c r="F7614" s="75">
        <f>IF(CECCZ="CZ03",'Outside Temp'!B7614,IF(CECCZ="CZ04",'Outside Temp'!B7615,IF(CECCZ="CZ12",'Outside Temp'!B7616, IF(CECCZ="CZ13",'Outside Temp'!B7617))))</f>
        <v>68.13333333</v>
      </c>
      <c r="G7614" s="12">
        <f t="shared" si="3"/>
        <v>2</v>
      </c>
    </row>
    <row r="7615" ht="15.75" customHeight="1">
      <c r="A7615" s="13">
        <v>42204.34375</v>
      </c>
      <c r="B7615" s="73">
        <f t="shared" si="1"/>
        <v>42204</v>
      </c>
      <c r="C7615" s="74">
        <f>IF(NewCustomer="Yes", IF(COUNTIF($I$2:$I$11,B7615)&gt;0,0,WEEKDAY(B7615,2)),IF(COUNTIF($I$2:$I$21,B7615)&gt;0,0,WEEKDAY(B7615,2)))</f>
        <v>7</v>
      </c>
      <c r="D7615" s="74">
        <f t="shared" si="2"/>
        <v>8</v>
      </c>
      <c r="E7615" s="12">
        <f>IFERROR(VLOOKUP(A7615,'IDAR Meter Data'!$A:$B,2,1),"")</f>
        <v>193</v>
      </c>
      <c r="F7615" s="75">
        <f>IF(CECCZ="CZ03",'Outside Temp'!B7615,IF(CECCZ="CZ04",'Outside Temp'!B7616,IF(CECCZ="CZ12",'Outside Temp'!B7617, IF(CECCZ="CZ13",'Outside Temp'!B7618))))</f>
        <v>68.63333333</v>
      </c>
      <c r="G7615" s="12">
        <f t="shared" si="3"/>
        <v>2</v>
      </c>
    </row>
    <row r="7616" ht="15.75" customHeight="1">
      <c r="A7616" s="13">
        <v>42204.354166666664</v>
      </c>
      <c r="B7616" s="73">
        <f t="shared" si="1"/>
        <v>42204</v>
      </c>
      <c r="C7616" s="74">
        <f>IF(NewCustomer="Yes", IF(COUNTIF($I$2:$I$11,B7616)&gt;0,0,WEEKDAY(B7616,2)),IF(COUNTIF($I$2:$I$21,B7616)&gt;0,0,WEEKDAY(B7616,2)))</f>
        <v>7</v>
      </c>
      <c r="D7616" s="74">
        <f t="shared" si="2"/>
        <v>8</v>
      </c>
      <c r="E7616" s="12">
        <f>IFERROR(VLOOKUP(A7616,'IDAR Meter Data'!$A:$B,2,1),"")</f>
        <v>187</v>
      </c>
      <c r="F7616" s="75">
        <f>IF(CECCZ="CZ03",'Outside Temp'!B7616,IF(CECCZ="CZ04",'Outside Temp'!B7617,IF(CECCZ="CZ12",'Outside Temp'!B7618, IF(CECCZ="CZ13",'Outside Temp'!B7619))))</f>
        <v>69.13333333</v>
      </c>
      <c r="G7616" s="12">
        <f t="shared" si="3"/>
        <v>2</v>
      </c>
    </row>
    <row r="7617" ht="15.75" customHeight="1">
      <c r="A7617" s="13">
        <v>42204.364583333336</v>
      </c>
      <c r="B7617" s="73">
        <f t="shared" si="1"/>
        <v>42204</v>
      </c>
      <c r="C7617" s="74">
        <f>IF(NewCustomer="Yes", IF(COUNTIF($I$2:$I$11,B7617)&gt;0,0,WEEKDAY(B7617,2)),IF(COUNTIF($I$2:$I$21,B7617)&gt;0,0,WEEKDAY(B7617,2)))</f>
        <v>7</v>
      </c>
      <c r="D7617" s="74">
        <f t="shared" si="2"/>
        <v>8</v>
      </c>
      <c r="E7617" s="12">
        <f>IFERROR(VLOOKUP(A7617,'IDAR Meter Data'!$A:$B,2,1),"")</f>
        <v>182</v>
      </c>
      <c r="F7617" s="75">
        <f>IF(CECCZ="CZ03",'Outside Temp'!B7617,IF(CECCZ="CZ04",'Outside Temp'!B7618,IF(CECCZ="CZ12",'Outside Temp'!B7619, IF(CECCZ="CZ13",'Outside Temp'!B7620))))</f>
        <v>69.63333333</v>
      </c>
      <c r="G7617" s="12">
        <f t="shared" si="3"/>
        <v>2</v>
      </c>
    </row>
    <row r="7618" ht="15.75" customHeight="1">
      <c r="A7618" s="13">
        <v>42204.375</v>
      </c>
      <c r="B7618" s="73">
        <f t="shared" si="1"/>
        <v>42204</v>
      </c>
      <c r="C7618" s="74">
        <f>IF(NewCustomer="Yes", IF(COUNTIF($I$2:$I$11,B7618)&gt;0,0,WEEKDAY(B7618,2)),IF(COUNTIF($I$2:$I$21,B7618)&gt;0,0,WEEKDAY(B7618,2)))</f>
        <v>7</v>
      </c>
      <c r="D7618" s="74">
        <f t="shared" si="2"/>
        <v>9</v>
      </c>
      <c r="E7618" s="12">
        <f>IFERROR(VLOOKUP(A7618,'IDAR Meter Data'!$A:$B,2,1),"")</f>
        <v>182</v>
      </c>
      <c r="F7618" s="75">
        <f>IF(CECCZ="CZ03",'Outside Temp'!B7618,IF(CECCZ="CZ04",'Outside Temp'!B7619,IF(CECCZ="CZ12",'Outside Temp'!B7620, IF(CECCZ="CZ13",'Outside Temp'!B7621))))</f>
        <v>70.06666667</v>
      </c>
      <c r="G7618" s="12">
        <f t="shared" si="3"/>
        <v>3</v>
      </c>
    </row>
    <row r="7619" ht="15.75" customHeight="1">
      <c r="A7619" s="13">
        <v>42204.385416666664</v>
      </c>
      <c r="B7619" s="73">
        <f t="shared" si="1"/>
        <v>42204</v>
      </c>
      <c r="C7619" s="74">
        <f>IF(NewCustomer="Yes", IF(COUNTIF($I$2:$I$11,B7619)&gt;0,0,WEEKDAY(B7619,2)),IF(COUNTIF($I$2:$I$21,B7619)&gt;0,0,WEEKDAY(B7619,2)))</f>
        <v>7</v>
      </c>
      <c r="D7619" s="74">
        <f t="shared" si="2"/>
        <v>9</v>
      </c>
      <c r="E7619" s="12">
        <f>IFERROR(VLOOKUP(A7619,'IDAR Meter Data'!$A:$B,2,1),"")</f>
        <v>184</v>
      </c>
      <c r="F7619" s="75">
        <f>IF(CECCZ="CZ03",'Outside Temp'!B7619,IF(CECCZ="CZ04",'Outside Temp'!B7620,IF(CECCZ="CZ12",'Outside Temp'!B7621, IF(CECCZ="CZ13",'Outside Temp'!B7622))))</f>
        <v>70.31666667</v>
      </c>
      <c r="G7619" s="12">
        <f t="shared" si="3"/>
        <v>3</v>
      </c>
    </row>
    <row r="7620" ht="15.75" customHeight="1">
      <c r="A7620" s="13">
        <v>42204.395833333336</v>
      </c>
      <c r="B7620" s="73">
        <f t="shared" si="1"/>
        <v>42204</v>
      </c>
      <c r="C7620" s="74">
        <f>IF(NewCustomer="Yes", IF(COUNTIF($I$2:$I$11,B7620)&gt;0,0,WEEKDAY(B7620,2)),IF(COUNTIF($I$2:$I$21,B7620)&gt;0,0,WEEKDAY(B7620,2)))</f>
        <v>7</v>
      </c>
      <c r="D7620" s="74">
        <f t="shared" si="2"/>
        <v>9</v>
      </c>
      <c r="E7620" s="12">
        <f>IFERROR(VLOOKUP(A7620,'IDAR Meter Data'!$A:$B,2,1),"")</f>
        <v>193</v>
      </c>
      <c r="F7620" s="75">
        <f>IF(CECCZ="CZ03",'Outside Temp'!B7620,IF(CECCZ="CZ04",'Outside Temp'!B7621,IF(CECCZ="CZ12",'Outside Temp'!B7622, IF(CECCZ="CZ13",'Outside Temp'!B7623))))</f>
        <v>70.56666667</v>
      </c>
      <c r="G7620" s="12">
        <f t="shared" si="3"/>
        <v>3</v>
      </c>
    </row>
    <row r="7621" ht="15.75" customHeight="1">
      <c r="A7621" s="13">
        <v>42204.40625</v>
      </c>
      <c r="B7621" s="73">
        <f t="shared" si="1"/>
        <v>42204</v>
      </c>
      <c r="C7621" s="74">
        <f>IF(NewCustomer="Yes", IF(COUNTIF($I$2:$I$11,B7621)&gt;0,0,WEEKDAY(B7621,2)),IF(COUNTIF($I$2:$I$21,B7621)&gt;0,0,WEEKDAY(B7621,2)))</f>
        <v>7</v>
      </c>
      <c r="D7621" s="74">
        <f t="shared" si="2"/>
        <v>9</v>
      </c>
      <c r="E7621" s="12">
        <f>IFERROR(VLOOKUP(A7621,'IDAR Meter Data'!$A:$B,2,1),"")</f>
        <v>194</v>
      </c>
      <c r="F7621" s="75">
        <f>IF(CECCZ="CZ03",'Outside Temp'!B7621,IF(CECCZ="CZ04",'Outside Temp'!B7622,IF(CECCZ="CZ12",'Outside Temp'!B7623, IF(CECCZ="CZ13",'Outside Temp'!B7624))))</f>
        <v>70.81666667</v>
      </c>
      <c r="G7621" s="12">
        <f t="shared" si="3"/>
        <v>3</v>
      </c>
    </row>
    <row r="7622" ht="15.75" customHeight="1">
      <c r="A7622" s="13">
        <v>42204.416666666664</v>
      </c>
      <c r="B7622" s="73">
        <f t="shared" si="1"/>
        <v>42204</v>
      </c>
      <c r="C7622" s="74">
        <f>IF(NewCustomer="Yes", IF(COUNTIF($I$2:$I$11,B7622)&gt;0,0,WEEKDAY(B7622,2)),IF(COUNTIF($I$2:$I$21,B7622)&gt;0,0,WEEKDAY(B7622,2)))</f>
        <v>7</v>
      </c>
      <c r="D7622" s="74">
        <f t="shared" si="2"/>
        <v>10</v>
      </c>
      <c r="E7622" s="12">
        <f>IFERROR(VLOOKUP(A7622,'IDAR Meter Data'!$A:$B,2,1),"")</f>
        <v>182</v>
      </c>
      <c r="F7622" s="75">
        <f>IF(CECCZ="CZ03",'Outside Temp'!B7622,IF(CECCZ="CZ04",'Outside Temp'!B7623,IF(CECCZ="CZ12",'Outside Temp'!B7624, IF(CECCZ="CZ13",'Outside Temp'!B7625))))</f>
        <v>71.33333333</v>
      </c>
      <c r="G7622" s="12">
        <f t="shared" si="3"/>
        <v>3</v>
      </c>
    </row>
    <row r="7623" ht="15.75" customHeight="1">
      <c r="A7623" s="13">
        <v>42204.427083333336</v>
      </c>
      <c r="B7623" s="73">
        <f t="shared" si="1"/>
        <v>42204</v>
      </c>
      <c r="C7623" s="74">
        <f>IF(NewCustomer="Yes", IF(COUNTIF($I$2:$I$11,B7623)&gt;0,0,WEEKDAY(B7623,2)),IF(COUNTIF($I$2:$I$21,B7623)&gt;0,0,WEEKDAY(B7623,2)))</f>
        <v>7</v>
      </c>
      <c r="D7623" s="74">
        <f t="shared" si="2"/>
        <v>10</v>
      </c>
      <c r="E7623" s="12">
        <f>IFERROR(VLOOKUP(A7623,'IDAR Meter Data'!$A:$B,2,1),"")</f>
        <v>191</v>
      </c>
      <c r="F7623" s="75">
        <f>IF(CECCZ="CZ03",'Outside Temp'!B7623,IF(CECCZ="CZ04",'Outside Temp'!B7624,IF(CECCZ="CZ12",'Outside Temp'!B7625, IF(CECCZ="CZ13",'Outside Temp'!B7626))))</f>
        <v>72.58333333</v>
      </c>
      <c r="G7623" s="12">
        <f t="shared" si="3"/>
        <v>3</v>
      </c>
    </row>
    <row r="7624" ht="15.75" customHeight="1">
      <c r="A7624" s="13">
        <v>42204.4375</v>
      </c>
      <c r="B7624" s="73">
        <f t="shared" si="1"/>
        <v>42204</v>
      </c>
      <c r="C7624" s="74">
        <f>IF(NewCustomer="Yes", IF(COUNTIF($I$2:$I$11,B7624)&gt;0,0,WEEKDAY(B7624,2)),IF(COUNTIF($I$2:$I$21,B7624)&gt;0,0,WEEKDAY(B7624,2)))</f>
        <v>7</v>
      </c>
      <c r="D7624" s="74">
        <f t="shared" si="2"/>
        <v>10</v>
      </c>
      <c r="E7624" s="12">
        <f>IFERROR(VLOOKUP(A7624,'IDAR Meter Data'!$A:$B,2,1),"")</f>
        <v>197</v>
      </c>
      <c r="F7624" s="75">
        <f>IF(CECCZ="CZ03",'Outside Temp'!B7624,IF(CECCZ="CZ04",'Outside Temp'!B7625,IF(CECCZ="CZ12",'Outside Temp'!B7626, IF(CECCZ="CZ13",'Outside Temp'!B7627))))</f>
        <v>73.83333333</v>
      </c>
      <c r="G7624" s="12">
        <f t="shared" si="3"/>
        <v>3</v>
      </c>
    </row>
    <row r="7625" ht="15.75" customHeight="1">
      <c r="A7625" s="13">
        <v>42204.447916666664</v>
      </c>
      <c r="B7625" s="73">
        <f t="shared" si="1"/>
        <v>42204</v>
      </c>
      <c r="C7625" s="74">
        <f>IF(NewCustomer="Yes", IF(COUNTIF($I$2:$I$11,B7625)&gt;0,0,WEEKDAY(B7625,2)),IF(COUNTIF($I$2:$I$21,B7625)&gt;0,0,WEEKDAY(B7625,2)))</f>
        <v>7</v>
      </c>
      <c r="D7625" s="74">
        <f t="shared" si="2"/>
        <v>10</v>
      </c>
      <c r="E7625" s="12">
        <f>IFERROR(VLOOKUP(A7625,'IDAR Meter Data'!$A:$B,2,1),"")</f>
        <v>195</v>
      </c>
      <c r="F7625" s="75">
        <f>IF(CECCZ="CZ03",'Outside Temp'!B7625,IF(CECCZ="CZ04",'Outside Temp'!B7626,IF(CECCZ="CZ12",'Outside Temp'!B7627, IF(CECCZ="CZ13",'Outside Temp'!B7628))))</f>
        <v>75.08333333</v>
      </c>
      <c r="G7625" s="12">
        <f t="shared" si="3"/>
        <v>4</v>
      </c>
    </row>
    <row r="7626" ht="15.75" customHeight="1">
      <c r="A7626" s="13">
        <v>42204.458333333336</v>
      </c>
      <c r="B7626" s="73">
        <f t="shared" si="1"/>
        <v>42204</v>
      </c>
      <c r="C7626" s="74">
        <f>IF(NewCustomer="Yes", IF(COUNTIF($I$2:$I$11,B7626)&gt;0,0,WEEKDAY(B7626,2)),IF(COUNTIF($I$2:$I$21,B7626)&gt;0,0,WEEKDAY(B7626,2)))</f>
        <v>7</v>
      </c>
      <c r="D7626" s="74">
        <f t="shared" si="2"/>
        <v>11</v>
      </c>
      <c r="E7626" s="12">
        <f>IFERROR(VLOOKUP(A7626,'IDAR Meter Data'!$A:$B,2,1),"")</f>
        <v>206</v>
      </c>
      <c r="F7626" s="75">
        <f>IF(CECCZ="CZ03",'Outside Temp'!B7626,IF(CECCZ="CZ04",'Outside Temp'!B7627,IF(CECCZ="CZ12",'Outside Temp'!B7628, IF(CECCZ="CZ13",'Outside Temp'!B7629))))</f>
        <v>75.73333333</v>
      </c>
      <c r="G7626" s="12">
        <f t="shared" si="3"/>
        <v>4</v>
      </c>
    </row>
    <row r="7627" ht="15.75" customHeight="1">
      <c r="A7627" s="13">
        <v>42204.46875</v>
      </c>
      <c r="B7627" s="73">
        <f t="shared" si="1"/>
        <v>42204</v>
      </c>
      <c r="C7627" s="74">
        <f>IF(NewCustomer="Yes", IF(COUNTIF($I$2:$I$11,B7627)&gt;0,0,WEEKDAY(B7627,2)),IF(COUNTIF($I$2:$I$21,B7627)&gt;0,0,WEEKDAY(B7627,2)))</f>
        <v>7</v>
      </c>
      <c r="D7627" s="74">
        <f t="shared" si="2"/>
        <v>11</v>
      </c>
      <c r="E7627" s="12">
        <f>IFERROR(VLOOKUP(A7627,'IDAR Meter Data'!$A:$B,2,1),"")</f>
        <v>189</v>
      </c>
      <c r="F7627" s="75">
        <f>IF(CECCZ="CZ03",'Outside Temp'!B7627,IF(CECCZ="CZ04",'Outside Temp'!B7628,IF(CECCZ="CZ12",'Outside Temp'!B7629, IF(CECCZ="CZ13",'Outside Temp'!B7630))))</f>
        <v>75.08888889</v>
      </c>
      <c r="G7627" s="12">
        <f t="shared" si="3"/>
        <v>4</v>
      </c>
    </row>
    <row r="7628" ht="15.75" customHeight="1">
      <c r="A7628" s="13">
        <v>42204.479166666664</v>
      </c>
      <c r="B7628" s="73">
        <f t="shared" si="1"/>
        <v>42204</v>
      </c>
      <c r="C7628" s="74">
        <f>IF(NewCustomer="Yes", IF(COUNTIF($I$2:$I$11,B7628)&gt;0,0,WEEKDAY(B7628,2)),IF(COUNTIF($I$2:$I$21,B7628)&gt;0,0,WEEKDAY(B7628,2)))</f>
        <v>7</v>
      </c>
      <c r="D7628" s="74">
        <f t="shared" si="2"/>
        <v>11</v>
      </c>
      <c r="E7628" s="12">
        <f>IFERROR(VLOOKUP(A7628,'IDAR Meter Data'!$A:$B,2,1),"")</f>
        <v>190</v>
      </c>
      <c r="F7628" s="75">
        <f>IF(CECCZ="CZ03",'Outside Temp'!B7628,IF(CECCZ="CZ04",'Outside Temp'!B7629,IF(CECCZ="CZ12",'Outside Temp'!B7630, IF(CECCZ="CZ13",'Outside Temp'!B7631))))</f>
        <v>75.42222222</v>
      </c>
      <c r="G7628" s="12">
        <f t="shared" si="3"/>
        <v>4</v>
      </c>
    </row>
    <row r="7629" ht="15.75" customHeight="1">
      <c r="A7629" s="13">
        <v>42204.489583333336</v>
      </c>
      <c r="B7629" s="73">
        <f t="shared" si="1"/>
        <v>42204</v>
      </c>
      <c r="C7629" s="74">
        <f>IF(NewCustomer="Yes", IF(COUNTIF($I$2:$I$11,B7629)&gt;0,0,WEEKDAY(B7629,2)),IF(COUNTIF($I$2:$I$21,B7629)&gt;0,0,WEEKDAY(B7629,2)))</f>
        <v>7</v>
      </c>
      <c r="D7629" s="74">
        <f t="shared" si="2"/>
        <v>11</v>
      </c>
      <c r="E7629" s="12">
        <f>IFERROR(VLOOKUP(A7629,'IDAR Meter Data'!$A:$B,2,1),"")</f>
        <v>189</v>
      </c>
      <c r="F7629" s="75">
        <f>IF(CECCZ="CZ03",'Outside Temp'!B7629,IF(CECCZ="CZ04",'Outside Temp'!B7630,IF(CECCZ="CZ12",'Outside Temp'!B7631, IF(CECCZ="CZ13",'Outside Temp'!B7632))))</f>
        <v>75.75555556</v>
      </c>
      <c r="G7629" s="12">
        <f t="shared" si="3"/>
        <v>4</v>
      </c>
    </row>
    <row r="7630" ht="15.75" customHeight="1">
      <c r="A7630" s="13">
        <v>42204.5</v>
      </c>
      <c r="B7630" s="73">
        <f t="shared" si="1"/>
        <v>42204</v>
      </c>
      <c r="C7630" s="74">
        <f>IF(NewCustomer="Yes", IF(COUNTIF($I$2:$I$11,B7630)&gt;0,0,WEEKDAY(B7630,2)),IF(COUNTIF($I$2:$I$21,B7630)&gt;0,0,WEEKDAY(B7630,2)))</f>
        <v>7</v>
      </c>
      <c r="D7630" s="74">
        <f t="shared" si="2"/>
        <v>12</v>
      </c>
      <c r="E7630" s="12">
        <f>IFERROR(VLOOKUP(A7630,'IDAR Meter Data'!$A:$B,2,1),"")</f>
        <v>201</v>
      </c>
      <c r="F7630" s="75">
        <f>IF(CECCZ="CZ03",'Outside Temp'!B7630,IF(CECCZ="CZ04",'Outside Temp'!B7631,IF(CECCZ="CZ12",'Outside Temp'!B7632, IF(CECCZ="CZ13",'Outside Temp'!B7633))))</f>
        <v>76.2</v>
      </c>
      <c r="G7630" s="12">
        <f t="shared" si="3"/>
        <v>4</v>
      </c>
    </row>
    <row r="7631" ht="15.75" customHeight="1">
      <c r="A7631" s="13">
        <v>42204.510416666664</v>
      </c>
      <c r="B7631" s="73">
        <f t="shared" si="1"/>
        <v>42204</v>
      </c>
      <c r="C7631" s="74">
        <f>IF(NewCustomer="Yes", IF(COUNTIF($I$2:$I$11,B7631)&gt;0,0,WEEKDAY(B7631,2)),IF(COUNTIF($I$2:$I$21,B7631)&gt;0,0,WEEKDAY(B7631,2)))</f>
        <v>7</v>
      </c>
      <c r="D7631" s="74">
        <f t="shared" si="2"/>
        <v>12</v>
      </c>
      <c r="E7631" s="12">
        <f>IFERROR(VLOOKUP(A7631,'IDAR Meter Data'!$A:$B,2,1),"")</f>
        <v>212</v>
      </c>
      <c r="F7631" s="75">
        <f>IF(CECCZ="CZ03",'Outside Temp'!B7631,IF(CECCZ="CZ04",'Outside Temp'!B7632,IF(CECCZ="CZ12",'Outside Temp'!B7633, IF(CECCZ="CZ13",'Outside Temp'!B7634))))</f>
        <v>76.95</v>
      </c>
      <c r="G7631" s="12">
        <f t="shared" si="3"/>
        <v>4</v>
      </c>
    </row>
    <row r="7632" ht="15.75" customHeight="1">
      <c r="A7632" s="13">
        <v>42204.520833333336</v>
      </c>
      <c r="B7632" s="73">
        <f t="shared" si="1"/>
        <v>42204</v>
      </c>
      <c r="C7632" s="74">
        <f>IF(NewCustomer="Yes", IF(COUNTIF($I$2:$I$11,B7632)&gt;0,0,WEEKDAY(B7632,2)),IF(COUNTIF($I$2:$I$21,B7632)&gt;0,0,WEEKDAY(B7632,2)))</f>
        <v>7</v>
      </c>
      <c r="D7632" s="74">
        <f t="shared" si="2"/>
        <v>12</v>
      </c>
      <c r="E7632" s="12">
        <f>IFERROR(VLOOKUP(A7632,'IDAR Meter Data'!$A:$B,2,1),"")</f>
        <v>194</v>
      </c>
      <c r="F7632" s="75">
        <f>IF(CECCZ="CZ03",'Outside Temp'!B7632,IF(CECCZ="CZ04",'Outside Temp'!B7633,IF(CECCZ="CZ12",'Outside Temp'!B7634, IF(CECCZ="CZ13",'Outside Temp'!B7635))))</f>
        <v>77.7</v>
      </c>
      <c r="G7632" s="12">
        <f t="shared" si="3"/>
        <v>4</v>
      </c>
    </row>
    <row r="7633" ht="15.75" customHeight="1">
      <c r="A7633" s="13">
        <v>42204.53125</v>
      </c>
      <c r="B7633" s="73">
        <f t="shared" si="1"/>
        <v>42204</v>
      </c>
      <c r="C7633" s="74">
        <f>IF(NewCustomer="Yes", IF(COUNTIF($I$2:$I$11,B7633)&gt;0,0,WEEKDAY(B7633,2)),IF(COUNTIF($I$2:$I$21,B7633)&gt;0,0,WEEKDAY(B7633,2)))</f>
        <v>7</v>
      </c>
      <c r="D7633" s="74">
        <f t="shared" si="2"/>
        <v>12</v>
      </c>
      <c r="E7633" s="12">
        <f>IFERROR(VLOOKUP(A7633,'IDAR Meter Data'!$A:$B,2,1),"")</f>
        <v>198</v>
      </c>
      <c r="F7633" s="75">
        <f>IF(CECCZ="CZ03",'Outside Temp'!B7633,IF(CECCZ="CZ04",'Outside Temp'!B7634,IF(CECCZ="CZ12",'Outside Temp'!B7635, IF(CECCZ="CZ13",'Outside Temp'!B7636))))</f>
        <v>78.45</v>
      </c>
      <c r="G7633" s="12">
        <f t="shared" si="3"/>
        <v>4</v>
      </c>
    </row>
    <row r="7634" ht="15.75" customHeight="1">
      <c r="A7634" s="13">
        <v>42204.541666666664</v>
      </c>
      <c r="B7634" s="73">
        <f t="shared" si="1"/>
        <v>42204</v>
      </c>
      <c r="C7634" s="74">
        <f>IF(NewCustomer="Yes", IF(COUNTIF($I$2:$I$11,B7634)&gt;0,0,WEEKDAY(B7634,2)),IF(COUNTIF($I$2:$I$21,B7634)&gt;0,0,WEEKDAY(B7634,2)))</f>
        <v>7</v>
      </c>
      <c r="D7634" s="74">
        <f t="shared" si="2"/>
        <v>13</v>
      </c>
      <c r="E7634" s="12">
        <f>IFERROR(VLOOKUP(A7634,'IDAR Meter Data'!$A:$B,2,1),"")</f>
        <v>199</v>
      </c>
      <c r="F7634" s="75">
        <f>IF(CECCZ="CZ03",'Outside Temp'!B7634,IF(CECCZ="CZ04",'Outside Temp'!B7635,IF(CECCZ="CZ12",'Outside Temp'!B7636, IF(CECCZ="CZ13",'Outside Temp'!B7637))))</f>
        <v>79.53333333</v>
      </c>
      <c r="G7634" s="12">
        <f t="shared" si="3"/>
        <v>4</v>
      </c>
    </row>
    <row r="7635" ht="15.75" customHeight="1">
      <c r="A7635" s="13">
        <v>42204.552083333336</v>
      </c>
      <c r="B7635" s="73">
        <f t="shared" si="1"/>
        <v>42204</v>
      </c>
      <c r="C7635" s="74">
        <f>IF(NewCustomer="Yes", IF(COUNTIF($I$2:$I$11,B7635)&gt;0,0,WEEKDAY(B7635,2)),IF(COUNTIF($I$2:$I$21,B7635)&gt;0,0,WEEKDAY(B7635,2)))</f>
        <v>7</v>
      </c>
      <c r="D7635" s="74">
        <f t="shared" si="2"/>
        <v>13</v>
      </c>
      <c r="E7635" s="12">
        <f>IFERROR(VLOOKUP(A7635,'IDAR Meter Data'!$A:$B,2,1),"")</f>
        <v>212</v>
      </c>
      <c r="F7635" s="75">
        <f>IF(CECCZ="CZ03",'Outside Temp'!B7635,IF(CECCZ="CZ04",'Outside Temp'!B7636,IF(CECCZ="CZ12",'Outside Temp'!B7637, IF(CECCZ="CZ13",'Outside Temp'!B7638))))</f>
        <v>81.53333333</v>
      </c>
      <c r="G7635" s="12">
        <f t="shared" si="3"/>
        <v>5</v>
      </c>
    </row>
    <row r="7636" ht="15.75" customHeight="1">
      <c r="A7636" s="13">
        <v>42204.5625</v>
      </c>
      <c r="B7636" s="73">
        <f t="shared" si="1"/>
        <v>42204</v>
      </c>
      <c r="C7636" s="74">
        <f>IF(NewCustomer="Yes", IF(COUNTIF($I$2:$I$11,B7636)&gt;0,0,WEEKDAY(B7636,2)),IF(COUNTIF($I$2:$I$21,B7636)&gt;0,0,WEEKDAY(B7636,2)))</f>
        <v>7</v>
      </c>
      <c r="D7636" s="74">
        <f t="shared" si="2"/>
        <v>13</v>
      </c>
      <c r="E7636" s="12">
        <f>IFERROR(VLOOKUP(A7636,'IDAR Meter Data'!$A:$B,2,1),"")</f>
        <v>217</v>
      </c>
      <c r="F7636" s="75">
        <f>IF(CECCZ="CZ03",'Outside Temp'!B7636,IF(CECCZ="CZ04",'Outside Temp'!B7637,IF(CECCZ="CZ12",'Outside Temp'!B7638, IF(CECCZ="CZ13",'Outside Temp'!B7639))))</f>
        <v>83.53333333</v>
      </c>
      <c r="G7636" s="12">
        <f t="shared" si="3"/>
        <v>5</v>
      </c>
    </row>
    <row r="7637" ht="15.75" customHeight="1">
      <c r="A7637" s="13">
        <v>42204.572916666664</v>
      </c>
      <c r="B7637" s="73">
        <f t="shared" si="1"/>
        <v>42204</v>
      </c>
      <c r="C7637" s="74">
        <f>IF(NewCustomer="Yes", IF(COUNTIF($I$2:$I$11,B7637)&gt;0,0,WEEKDAY(B7637,2)),IF(COUNTIF($I$2:$I$21,B7637)&gt;0,0,WEEKDAY(B7637,2)))</f>
        <v>7</v>
      </c>
      <c r="D7637" s="74">
        <f t="shared" si="2"/>
        <v>13</v>
      </c>
      <c r="E7637" s="12">
        <f>IFERROR(VLOOKUP(A7637,'IDAR Meter Data'!$A:$B,2,1),"")</f>
        <v>219</v>
      </c>
      <c r="F7637" s="75">
        <f>IF(CECCZ="CZ03",'Outside Temp'!B7637,IF(CECCZ="CZ04",'Outside Temp'!B7638,IF(CECCZ="CZ12",'Outside Temp'!B7639, IF(CECCZ="CZ13",'Outside Temp'!B7640))))</f>
        <v>85.53333333</v>
      </c>
      <c r="G7637" s="12">
        <f t="shared" si="3"/>
        <v>6</v>
      </c>
    </row>
    <row r="7638" ht="15.75" customHeight="1">
      <c r="A7638" s="13">
        <v>42204.583333333336</v>
      </c>
      <c r="B7638" s="73">
        <f t="shared" si="1"/>
        <v>42204</v>
      </c>
      <c r="C7638" s="74">
        <f>IF(NewCustomer="Yes", IF(COUNTIF($I$2:$I$11,B7638)&gt;0,0,WEEKDAY(B7638,2)),IF(COUNTIF($I$2:$I$21,B7638)&gt;0,0,WEEKDAY(B7638,2)))</f>
        <v>7</v>
      </c>
      <c r="D7638" s="74">
        <f t="shared" si="2"/>
        <v>14</v>
      </c>
      <c r="E7638" s="12">
        <f>IFERROR(VLOOKUP(A7638,'IDAR Meter Data'!$A:$B,2,1),"")</f>
        <v>215</v>
      </c>
      <c r="F7638" s="75">
        <f>IF(CECCZ="CZ03",'Outside Temp'!B7638,IF(CECCZ="CZ04",'Outside Temp'!B7639,IF(CECCZ="CZ12",'Outside Temp'!B7640, IF(CECCZ="CZ13",'Outside Temp'!B7641))))</f>
        <v>87.25</v>
      </c>
      <c r="G7638" s="12">
        <f t="shared" si="3"/>
        <v>6</v>
      </c>
    </row>
    <row r="7639" ht="15.75" customHeight="1">
      <c r="A7639" s="13">
        <v>42204.59375</v>
      </c>
      <c r="B7639" s="73">
        <f t="shared" si="1"/>
        <v>42204</v>
      </c>
      <c r="C7639" s="74">
        <f>IF(NewCustomer="Yes", IF(COUNTIF($I$2:$I$11,B7639)&gt;0,0,WEEKDAY(B7639,2)),IF(COUNTIF($I$2:$I$21,B7639)&gt;0,0,WEEKDAY(B7639,2)))</f>
        <v>7</v>
      </c>
      <c r="D7639" s="74">
        <f t="shared" si="2"/>
        <v>14</v>
      </c>
      <c r="E7639" s="12">
        <f>IFERROR(VLOOKUP(A7639,'IDAR Meter Data'!$A:$B,2,1),"")</f>
        <v>229</v>
      </c>
      <c r="F7639" s="75">
        <f>IF(CECCZ="CZ03",'Outside Temp'!B7639,IF(CECCZ="CZ04",'Outside Temp'!B7640,IF(CECCZ="CZ12",'Outside Temp'!B7641, IF(CECCZ="CZ13",'Outside Temp'!B7642))))</f>
        <v>87.59090909</v>
      </c>
      <c r="G7639" s="12">
        <f t="shared" si="3"/>
        <v>6</v>
      </c>
    </row>
    <row r="7640" ht="15.75" customHeight="1">
      <c r="A7640" s="13">
        <v>42204.604166666664</v>
      </c>
      <c r="B7640" s="73">
        <f t="shared" si="1"/>
        <v>42204</v>
      </c>
      <c r="C7640" s="74">
        <f>IF(NewCustomer="Yes", IF(COUNTIF($I$2:$I$11,B7640)&gt;0,0,WEEKDAY(B7640,2)),IF(COUNTIF($I$2:$I$21,B7640)&gt;0,0,WEEKDAY(B7640,2)))</f>
        <v>7</v>
      </c>
      <c r="D7640" s="74">
        <f t="shared" si="2"/>
        <v>14</v>
      </c>
      <c r="E7640" s="12">
        <f>IFERROR(VLOOKUP(A7640,'IDAR Meter Data'!$A:$B,2,1),"")</f>
        <v>245</v>
      </c>
      <c r="F7640" s="75">
        <f>IF(CECCZ="CZ03",'Outside Temp'!B7640,IF(CECCZ="CZ04",'Outside Temp'!B7641,IF(CECCZ="CZ12",'Outside Temp'!B7642, IF(CECCZ="CZ13",'Outside Temp'!B7643))))</f>
        <v>85.54545455</v>
      </c>
      <c r="G7640" s="12">
        <f t="shared" si="3"/>
        <v>6</v>
      </c>
    </row>
    <row r="7641" ht="15.75" customHeight="1">
      <c r="A7641" s="13">
        <v>42204.614583333336</v>
      </c>
      <c r="B7641" s="73">
        <f t="shared" si="1"/>
        <v>42204</v>
      </c>
      <c r="C7641" s="74">
        <f>IF(NewCustomer="Yes", IF(COUNTIF($I$2:$I$11,B7641)&gt;0,0,WEEKDAY(B7641,2)),IF(COUNTIF($I$2:$I$21,B7641)&gt;0,0,WEEKDAY(B7641,2)))</f>
        <v>7</v>
      </c>
      <c r="D7641" s="74">
        <f t="shared" si="2"/>
        <v>14</v>
      </c>
      <c r="E7641" s="12">
        <f>IFERROR(VLOOKUP(A7641,'IDAR Meter Data'!$A:$B,2,1),"")</f>
        <v>229</v>
      </c>
      <c r="F7641" s="75">
        <f>IF(CECCZ="CZ03",'Outside Temp'!B7641,IF(CECCZ="CZ04",'Outside Temp'!B7642,IF(CECCZ="CZ12",'Outside Temp'!B7643, IF(CECCZ="CZ13",'Outside Temp'!B7644))))</f>
        <v>83.5</v>
      </c>
      <c r="G7641" s="12">
        <f t="shared" si="3"/>
        <v>5</v>
      </c>
    </row>
    <row r="7642" ht="15.75" customHeight="1">
      <c r="A7642" s="13">
        <v>42204.625</v>
      </c>
      <c r="B7642" s="73">
        <f t="shared" si="1"/>
        <v>42204</v>
      </c>
      <c r="C7642" s="74">
        <f>IF(NewCustomer="Yes", IF(COUNTIF($I$2:$I$11,B7642)&gt;0,0,WEEKDAY(B7642,2)),IF(COUNTIF($I$2:$I$21,B7642)&gt;0,0,WEEKDAY(B7642,2)))</f>
        <v>7</v>
      </c>
      <c r="D7642" s="74">
        <f t="shared" si="2"/>
        <v>15</v>
      </c>
      <c r="E7642" s="12">
        <f>IFERROR(VLOOKUP(A7642,'IDAR Meter Data'!$A:$B,2,1),"")</f>
        <v>235</v>
      </c>
      <c r="F7642" s="75">
        <f>IF(CECCZ="CZ03",'Outside Temp'!B7642,IF(CECCZ="CZ04",'Outside Temp'!B7643,IF(CECCZ="CZ12",'Outside Temp'!B7644, IF(CECCZ="CZ13",'Outside Temp'!B7645))))</f>
        <v>81.8</v>
      </c>
      <c r="G7642" s="12">
        <f t="shared" si="3"/>
        <v>5</v>
      </c>
    </row>
    <row r="7643" ht="15.75" customHeight="1">
      <c r="A7643" s="13">
        <v>42204.635416666664</v>
      </c>
      <c r="B7643" s="73">
        <f t="shared" si="1"/>
        <v>42204</v>
      </c>
      <c r="C7643" s="74">
        <f>IF(NewCustomer="Yes", IF(COUNTIF($I$2:$I$11,B7643)&gt;0,0,WEEKDAY(B7643,2)),IF(COUNTIF($I$2:$I$21,B7643)&gt;0,0,WEEKDAY(B7643,2)))</f>
        <v>7</v>
      </c>
      <c r="D7643" s="74">
        <f t="shared" si="2"/>
        <v>15</v>
      </c>
      <c r="E7643" s="12">
        <f>IFERROR(VLOOKUP(A7643,'IDAR Meter Data'!$A:$B,2,1),"")</f>
        <v>239</v>
      </c>
      <c r="F7643" s="75">
        <f>IF(CECCZ="CZ03",'Outside Temp'!B7643,IF(CECCZ="CZ04",'Outside Temp'!B7644,IF(CECCZ="CZ12",'Outside Temp'!B7645, IF(CECCZ="CZ13",'Outside Temp'!B7646))))</f>
        <v>81.05</v>
      </c>
      <c r="G7643" s="12">
        <f t="shared" si="3"/>
        <v>5</v>
      </c>
    </row>
    <row r="7644" ht="15.75" customHeight="1">
      <c r="A7644" s="13">
        <v>42204.645833333336</v>
      </c>
      <c r="B7644" s="73">
        <f t="shared" si="1"/>
        <v>42204</v>
      </c>
      <c r="C7644" s="74">
        <f>IF(NewCustomer="Yes", IF(COUNTIF($I$2:$I$11,B7644)&gt;0,0,WEEKDAY(B7644,2)),IF(COUNTIF($I$2:$I$21,B7644)&gt;0,0,WEEKDAY(B7644,2)))</f>
        <v>7</v>
      </c>
      <c r="D7644" s="74">
        <f t="shared" si="2"/>
        <v>15</v>
      </c>
      <c r="E7644" s="12">
        <f>IFERROR(VLOOKUP(A7644,'IDAR Meter Data'!$A:$B,2,1),"")</f>
        <v>243</v>
      </c>
      <c r="F7644" s="75">
        <f>IF(CECCZ="CZ03",'Outside Temp'!B7644,IF(CECCZ="CZ04",'Outside Temp'!B7645,IF(CECCZ="CZ12",'Outside Temp'!B7646, IF(CECCZ="CZ13",'Outside Temp'!B7647))))</f>
        <v>80.3</v>
      </c>
      <c r="G7644" s="12">
        <f t="shared" si="3"/>
        <v>5</v>
      </c>
    </row>
    <row r="7645" ht="15.75" customHeight="1">
      <c r="A7645" s="13">
        <v>42204.65625</v>
      </c>
      <c r="B7645" s="73">
        <f t="shared" si="1"/>
        <v>42204</v>
      </c>
      <c r="C7645" s="74">
        <f>IF(NewCustomer="Yes", IF(COUNTIF($I$2:$I$11,B7645)&gt;0,0,WEEKDAY(B7645,2)),IF(COUNTIF($I$2:$I$21,B7645)&gt;0,0,WEEKDAY(B7645,2)))</f>
        <v>7</v>
      </c>
      <c r="D7645" s="74">
        <f t="shared" si="2"/>
        <v>15</v>
      </c>
      <c r="E7645" s="12">
        <f>IFERROR(VLOOKUP(A7645,'IDAR Meter Data'!$A:$B,2,1),"")</f>
        <v>258</v>
      </c>
      <c r="F7645" s="75">
        <f>IF(CECCZ="CZ03",'Outside Temp'!B7645,IF(CECCZ="CZ04",'Outside Temp'!B7646,IF(CECCZ="CZ12",'Outside Temp'!B7647, IF(CECCZ="CZ13",'Outside Temp'!B7648))))</f>
        <v>79.55</v>
      </c>
      <c r="G7645" s="12">
        <f t="shared" si="3"/>
        <v>4</v>
      </c>
    </row>
    <row r="7646" ht="15.75" customHeight="1">
      <c r="A7646" s="13">
        <v>42204.666666666664</v>
      </c>
      <c r="B7646" s="73">
        <f t="shared" si="1"/>
        <v>42204</v>
      </c>
      <c r="C7646" s="74">
        <f>IF(NewCustomer="Yes", IF(COUNTIF($I$2:$I$11,B7646)&gt;0,0,WEEKDAY(B7646,2)),IF(COUNTIF($I$2:$I$21,B7646)&gt;0,0,WEEKDAY(B7646,2)))</f>
        <v>7</v>
      </c>
      <c r="D7646" s="74">
        <f t="shared" si="2"/>
        <v>16</v>
      </c>
      <c r="E7646" s="12">
        <f>IFERROR(VLOOKUP(A7646,'IDAR Meter Data'!$A:$B,2,1),"")</f>
        <v>246</v>
      </c>
      <c r="F7646" s="75">
        <f>IF(CECCZ="CZ03",'Outside Temp'!B7646,IF(CECCZ="CZ04",'Outside Temp'!B7647,IF(CECCZ="CZ12",'Outside Temp'!B7648, IF(CECCZ="CZ13",'Outside Temp'!B7649))))</f>
        <v>78.86666667</v>
      </c>
      <c r="G7646" s="12">
        <f t="shared" si="3"/>
        <v>4</v>
      </c>
    </row>
    <row r="7647" ht="15.75" customHeight="1">
      <c r="A7647" s="13">
        <v>42204.677083333336</v>
      </c>
      <c r="B7647" s="73">
        <f t="shared" si="1"/>
        <v>42204</v>
      </c>
      <c r="C7647" s="74">
        <f>IF(NewCustomer="Yes", IF(COUNTIF($I$2:$I$11,B7647)&gt;0,0,WEEKDAY(B7647,2)),IF(COUNTIF($I$2:$I$21,B7647)&gt;0,0,WEEKDAY(B7647,2)))</f>
        <v>7</v>
      </c>
      <c r="D7647" s="74">
        <f t="shared" si="2"/>
        <v>16</v>
      </c>
      <c r="E7647" s="12">
        <f>IFERROR(VLOOKUP(A7647,'IDAR Meter Data'!$A:$B,2,1),"")</f>
        <v>232</v>
      </c>
      <c r="F7647" s="75">
        <f>IF(CECCZ="CZ03",'Outside Temp'!B7647,IF(CECCZ="CZ04",'Outside Temp'!B7648,IF(CECCZ="CZ12",'Outside Temp'!B7649, IF(CECCZ="CZ13",'Outside Temp'!B7650))))</f>
        <v>78.36666667</v>
      </c>
      <c r="G7647" s="12">
        <f t="shared" si="3"/>
        <v>4</v>
      </c>
    </row>
    <row r="7648" ht="15.75" customHeight="1">
      <c r="A7648" s="13">
        <v>42204.6875</v>
      </c>
      <c r="B7648" s="73">
        <f t="shared" si="1"/>
        <v>42204</v>
      </c>
      <c r="C7648" s="74">
        <f>IF(NewCustomer="Yes", IF(COUNTIF($I$2:$I$11,B7648)&gt;0,0,WEEKDAY(B7648,2)),IF(COUNTIF($I$2:$I$21,B7648)&gt;0,0,WEEKDAY(B7648,2)))</f>
        <v>7</v>
      </c>
      <c r="D7648" s="74">
        <f t="shared" si="2"/>
        <v>16</v>
      </c>
      <c r="E7648" s="12">
        <f>IFERROR(VLOOKUP(A7648,'IDAR Meter Data'!$A:$B,2,1),"")</f>
        <v>242</v>
      </c>
      <c r="F7648" s="75">
        <f>IF(CECCZ="CZ03",'Outside Temp'!B7648,IF(CECCZ="CZ04",'Outside Temp'!B7649,IF(CECCZ="CZ12",'Outside Temp'!B7650, IF(CECCZ="CZ13",'Outside Temp'!B7651))))</f>
        <v>77.86666667</v>
      </c>
      <c r="G7648" s="12">
        <f t="shared" si="3"/>
        <v>4</v>
      </c>
    </row>
    <row r="7649" ht="15.75" customHeight="1">
      <c r="A7649" s="13">
        <v>42204.697916666664</v>
      </c>
      <c r="B7649" s="73">
        <f t="shared" si="1"/>
        <v>42204</v>
      </c>
      <c r="C7649" s="74">
        <f>IF(NewCustomer="Yes", IF(COUNTIF($I$2:$I$11,B7649)&gt;0,0,WEEKDAY(B7649,2)),IF(COUNTIF($I$2:$I$21,B7649)&gt;0,0,WEEKDAY(B7649,2)))</f>
        <v>7</v>
      </c>
      <c r="D7649" s="74">
        <f t="shared" si="2"/>
        <v>16</v>
      </c>
      <c r="E7649" s="12">
        <f>IFERROR(VLOOKUP(A7649,'IDAR Meter Data'!$A:$B,2,1),"")</f>
        <v>255</v>
      </c>
      <c r="F7649" s="75">
        <f>IF(CECCZ="CZ03",'Outside Temp'!B7649,IF(CECCZ="CZ04",'Outside Temp'!B7650,IF(CECCZ="CZ12",'Outside Temp'!B7651, IF(CECCZ="CZ13",'Outside Temp'!B7652))))</f>
        <v>77.36666667</v>
      </c>
      <c r="G7649" s="12">
        <f t="shared" si="3"/>
        <v>4</v>
      </c>
    </row>
    <row r="7650" ht="15.75" customHeight="1">
      <c r="A7650" s="13">
        <v>42204.708333333336</v>
      </c>
      <c r="B7650" s="73">
        <f t="shared" si="1"/>
        <v>42204</v>
      </c>
      <c r="C7650" s="74">
        <f>IF(NewCustomer="Yes", IF(COUNTIF($I$2:$I$11,B7650)&gt;0,0,WEEKDAY(B7650,2)),IF(COUNTIF($I$2:$I$21,B7650)&gt;0,0,WEEKDAY(B7650,2)))</f>
        <v>7</v>
      </c>
      <c r="D7650" s="74">
        <f t="shared" si="2"/>
        <v>17</v>
      </c>
      <c r="E7650" s="12">
        <f>IFERROR(VLOOKUP(A7650,'IDAR Meter Data'!$A:$B,2,1),"")</f>
        <v>255</v>
      </c>
      <c r="F7650" s="75">
        <f>IF(CECCZ="CZ03",'Outside Temp'!B7650,IF(CECCZ="CZ04",'Outside Temp'!B7651,IF(CECCZ="CZ12",'Outside Temp'!B7652, IF(CECCZ="CZ13",'Outside Temp'!B7653))))</f>
        <v>76.73333333</v>
      </c>
      <c r="G7650" s="12">
        <f t="shared" si="3"/>
        <v>4</v>
      </c>
    </row>
    <row r="7651" ht="15.75" customHeight="1">
      <c r="A7651" s="13">
        <v>42204.71875</v>
      </c>
      <c r="B7651" s="73">
        <f t="shared" si="1"/>
        <v>42204</v>
      </c>
      <c r="C7651" s="74">
        <f>IF(NewCustomer="Yes", IF(COUNTIF($I$2:$I$11,B7651)&gt;0,0,WEEKDAY(B7651,2)),IF(COUNTIF($I$2:$I$21,B7651)&gt;0,0,WEEKDAY(B7651,2)))</f>
        <v>7</v>
      </c>
      <c r="D7651" s="74">
        <f t="shared" si="2"/>
        <v>17</v>
      </c>
      <c r="E7651" s="12">
        <f>IFERROR(VLOOKUP(A7651,'IDAR Meter Data'!$A:$B,2,1),"")</f>
        <v>238</v>
      </c>
      <c r="F7651" s="75">
        <f>IF(CECCZ="CZ03",'Outside Temp'!B7651,IF(CECCZ="CZ04",'Outside Temp'!B7652,IF(CECCZ="CZ12",'Outside Temp'!B7653, IF(CECCZ="CZ13",'Outside Temp'!B7654))))</f>
        <v>75.73333333</v>
      </c>
      <c r="G7651" s="12">
        <f t="shared" si="3"/>
        <v>4</v>
      </c>
    </row>
    <row r="7652" ht="15.75" customHeight="1">
      <c r="A7652" s="13">
        <v>42204.729166666664</v>
      </c>
      <c r="B7652" s="73">
        <f t="shared" si="1"/>
        <v>42204</v>
      </c>
      <c r="C7652" s="74">
        <f>IF(NewCustomer="Yes", IF(COUNTIF($I$2:$I$11,B7652)&gt;0,0,WEEKDAY(B7652,2)),IF(COUNTIF($I$2:$I$21,B7652)&gt;0,0,WEEKDAY(B7652,2)))</f>
        <v>7</v>
      </c>
      <c r="D7652" s="74">
        <f t="shared" si="2"/>
        <v>17</v>
      </c>
      <c r="E7652" s="12">
        <f>IFERROR(VLOOKUP(A7652,'IDAR Meter Data'!$A:$B,2,1),"")</f>
        <v>237</v>
      </c>
      <c r="F7652" s="75">
        <f>IF(CECCZ="CZ03",'Outside Temp'!B7652,IF(CECCZ="CZ04",'Outside Temp'!B7653,IF(CECCZ="CZ12",'Outside Temp'!B7654, IF(CECCZ="CZ13",'Outside Temp'!B7655))))</f>
        <v>74.73333333</v>
      </c>
      <c r="G7652" s="12">
        <f t="shared" si="3"/>
        <v>3</v>
      </c>
    </row>
    <row r="7653" ht="15.75" customHeight="1">
      <c r="A7653" s="13">
        <v>42204.739583333336</v>
      </c>
      <c r="B7653" s="73">
        <f t="shared" si="1"/>
        <v>42204</v>
      </c>
      <c r="C7653" s="74">
        <f>IF(NewCustomer="Yes", IF(COUNTIF($I$2:$I$11,B7653)&gt;0,0,WEEKDAY(B7653,2)),IF(COUNTIF($I$2:$I$21,B7653)&gt;0,0,WEEKDAY(B7653,2)))</f>
        <v>7</v>
      </c>
      <c r="D7653" s="74">
        <f t="shared" si="2"/>
        <v>17</v>
      </c>
      <c r="E7653" s="12">
        <f>IFERROR(VLOOKUP(A7653,'IDAR Meter Data'!$A:$B,2,1),"")</f>
        <v>240</v>
      </c>
      <c r="F7653" s="75">
        <f>IF(CECCZ="CZ03",'Outside Temp'!B7653,IF(CECCZ="CZ04",'Outside Temp'!B7654,IF(CECCZ="CZ12",'Outside Temp'!B7655, IF(CECCZ="CZ13",'Outside Temp'!B7656))))</f>
        <v>73.73333333</v>
      </c>
      <c r="G7653" s="12">
        <f t="shared" si="3"/>
        <v>3</v>
      </c>
    </row>
    <row r="7654" ht="15.75" customHeight="1">
      <c r="A7654" s="13">
        <v>42204.75</v>
      </c>
      <c r="B7654" s="73">
        <f t="shared" si="1"/>
        <v>42204</v>
      </c>
      <c r="C7654" s="74">
        <f>IF(NewCustomer="Yes", IF(COUNTIF($I$2:$I$11,B7654)&gt;0,0,WEEKDAY(B7654,2)),IF(COUNTIF($I$2:$I$21,B7654)&gt;0,0,WEEKDAY(B7654,2)))</f>
        <v>7</v>
      </c>
      <c r="D7654" s="74">
        <f t="shared" si="2"/>
        <v>18</v>
      </c>
      <c r="E7654" s="12">
        <f>IFERROR(VLOOKUP(A7654,'IDAR Meter Data'!$A:$B,2,1),"")</f>
        <v>240</v>
      </c>
      <c r="F7654" s="75">
        <f>IF(CECCZ="CZ03",'Outside Temp'!B7654,IF(CECCZ="CZ04",'Outside Temp'!B7655,IF(CECCZ="CZ12",'Outside Temp'!B7656, IF(CECCZ="CZ13",'Outside Temp'!B7657))))</f>
        <v>72.86666667</v>
      </c>
      <c r="G7654" s="12">
        <f t="shared" si="3"/>
        <v>3</v>
      </c>
    </row>
    <row r="7655" ht="15.75" customHeight="1">
      <c r="A7655" s="13">
        <v>42204.760416666664</v>
      </c>
      <c r="B7655" s="73">
        <f t="shared" si="1"/>
        <v>42204</v>
      </c>
      <c r="C7655" s="74">
        <f>IF(NewCustomer="Yes", IF(COUNTIF($I$2:$I$11,B7655)&gt;0,0,WEEKDAY(B7655,2)),IF(COUNTIF($I$2:$I$21,B7655)&gt;0,0,WEEKDAY(B7655,2)))</f>
        <v>7</v>
      </c>
      <c r="D7655" s="74">
        <f t="shared" si="2"/>
        <v>18</v>
      </c>
      <c r="E7655" s="12">
        <f>IFERROR(VLOOKUP(A7655,'IDAR Meter Data'!$A:$B,2,1),"")</f>
        <v>245</v>
      </c>
      <c r="F7655" s="75">
        <f>IF(CECCZ="CZ03",'Outside Temp'!B7655,IF(CECCZ="CZ04",'Outside Temp'!B7656,IF(CECCZ="CZ12",'Outside Temp'!B7657, IF(CECCZ="CZ13",'Outside Temp'!B7658))))</f>
        <v>72.36666667</v>
      </c>
      <c r="G7655" s="12">
        <f t="shared" si="3"/>
        <v>3</v>
      </c>
    </row>
    <row r="7656" ht="15.75" customHeight="1">
      <c r="A7656" s="13">
        <v>42204.770833333336</v>
      </c>
      <c r="B7656" s="73">
        <f t="shared" si="1"/>
        <v>42204</v>
      </c>
      <c r="C7656" s="74">
        <f>IF(NewCustomer="Yes", IF(COUNTIF($I$2:$I$11,B7656)&gt;0,0,WEEKDAY(B7656,2)),IF(COUNTIF($I$2:$I$21,B7656)&gt;0,0,WEEKDAY(B7656,2)))</f>
        <v>7</v>
      </c>
      <c r="D7656" s="74">
        <f t="shared" si="2"/>
        <v>18</v>
      </c>
      <c r="E7656" s="12">
        <f>IFERROR(VLOOKUP(A7656,'IDAR Meter Data'!$A:$B,2,1),"")</f>
        <v>223</v>
      </c>
      <c r="F7656" s="75">
        <f>IF(CECCZ="CZ03",'Outside Temp'!B7656,IF(CECCZ="CZ04",'Outside Temp'!B7657,IF(CECCZ="CZ12",'Outside Temp'!B7658, IF(CECCZ="CZ13",'Outside Temp'!B7659))))</f>
        <v>71.86666667</v>
      </c>
      <c r="G7656" s="12">
        <f t="shared" si="3"/>
        <v>3</v>
      </c>
    </row>
    <row r="7657" ht="15.75" customHeight="1">
      <c r="A7657" s="13">
        <v>42204.78125</v>
      </c>
      <c r="B7657" s="73">
        <f t="shared" si="1"/>
        <v>42204</v>
      </c>
      <c r="C7657" s="74">
        <f>IF(NewCustomer="Yes", IF(COUNTIF($I$2:$I$11,B7657)&gt;0,0,WEEKDAY(B7657,2)),IF(COUNTIF($I$2:$I$21,B7657)&gt;0,0,WEEKDAY(B7657,2)))</f>
        <v>7</v>
      </c>
      <c r="D7657" s="74">
        <f t="shared" si="2"/>
        <v>18</v>
      </c>
      <c r="E7657" s="12">
        <f>IFERROR(VLOOKUP(A7657,'IDAR Meter Data'!$A:$B,2,1),"")</f>
        <v>228</v>
      </c>
      <c r="F7657" s="75">
        <f>IF(CECCZ="CZ03",'Outside Temp'!B7657,IF(CECCZ="CZ04",'Outside Temp'!B7658,IF(CECCZ="CZ12",'Outside Temp'!B7659, IF(CECCZ="CZ13",'Outside Temp'!B7660))))</f>
        <v>71.36666667</v>
      </c>
      <c r="G7657" s="12">
        <f t="shared" si="3"/>
        <v>3</v>
      </c>
    </row>
    <row r="7658" ht="15.75" customHeight="1">
      <c r="A7658" s="13">
        <v>42204.791666666664</v>
      </c>
      <c r="B7658" s="73">
        <f t="shared" si="1"/>
        <v>42204</v>
      </c>
      <c r="C7658" s="74">
        <f>IF(NewCustomer="Yes", IF(COUNTIF($I$2:$I$11,B7658)&gt;0,0,WEEKDAY(B7658,2)),IF(COUNTIF($I$2:$I$21,B7658)&gt;0,0,WEEKDAY(B7658,2)))</f>
        <v>7</v>
      </c>
      <c r="D7658" s="74">
        <f t="shared" si="2"/>
        <v>19</v>
      </c>
      <c r="E7658" s="12">
        <f>IFERROR(VLOOKUP(A7658,'IDAR Meter Data'!$A:$B,2,1),"")</f>
        <v>221</v>
      </c>
      <c r="F7658" s="75">
        <f>IF(CECCZ="CZ03",'Outside Temp'!B7658,IF(CECCZ="CZ04",'Outside Temp'!B7659,IF(CECCZ="CZ12",'Outside Temp'!B7660, IF(CECCZ="CZ13",'Outside Temp'!B7661))))</f>
        <v>71</v>
      </c>
      <c r="G7658" s="12">
        <f t="shared" si="3"/>
        <v>3</v>
      </c>
    </row>
    <row r="7659" ht="15.75" customHeight="1">
      <c r="A7659" s="13">
        <v>42204.802083333336</v>
      </c>
      <c r="B7659" s="73">
        <f t="shared" si="1"/>
        <v>42204</v>
      </c>
      <c r="C7659" s="74">
        <f>IF(NewCustomer="Yes", IF(COUNTIF($I$2:$I$11,B7659)&gt;0,0,WEEKDAY(B7659,2)),IF(COUNTIF($I$2:$I$21,B7659)&gt;0,0,WEEKDAY(B7659,2)))</f>
        <v>7</v>
      </c>
      <c r="D7659" s="74">
        <f t="shared" si="2"/>
        <v>19</v>
      </c>
      <c r="E7659" s="12">
        <f>IFERROR(VLOOKUP(A7659,'IDAR Meter Data'!$A:$B,2,1),"")</f>
        <v>243</v>
      </c>
      <c r="F7659" s="75">
        <f>IF(CECCZ="CZ03",'Outside Temp'!B7659,IF(CECCZ="CZ04",'Outside Temp'!B7660,IF(CECCZ="CZ12",'Outside Temp'!B7661, IF(CECCZ="CZ13",'Outside Temp'!B7662))))</f>
        <v>71</v>
      </c>
      <c r="G7659" s="12">
        <f t="shared" si="3"/>
        <v>3</v>
      </c>
    </row>
    <row r="7660" ht="15.75" customHeight="1">
      <c r="A7660" s="13">
        <v>42204.8125</v>
      </c>
      <c r="B7660" s="73">
        <f t="shared" si="1"/>
        <v>42204</v>
      </c>
      <c r="C7660" s="74">
        <f>IF(NewCustomer="Yes", IF(COUNTIF($I$2:$I$11,B7660)&gt;0,0,WEEKDAY(B7660,2)),IF(COUNTIF($I$2:$I$21,B7660)&gt;0,0,WEEKDAY(B7660,2)))</f>
        <v>7</v>
      </c>
      <c r="D7660" s="74">
        <f t="shared" si="2"/>
        <v>19</v>
      </c>
      <c r="E7660" s="12">
        <f>IFERROR(VLOOKUP(A7660,'IDAR Meter Data'!$A:$B,2,1),"")</f>
        <v>216</v>
      </c>
      <c r="F7660" s="75">
        <f>IF(CECCZ="CZ03",'Outside Temp'!B7660,IF(CECCZ="CZ04",'Outside Temp'!B7661,IF(CECCZ="CZ12",'Outside Temp'!B7662, IF(CECCZ="CZ13",'Outside Temp'!B7663))))</f>
        <v>71</v>
      </c>
      <c r="G7660" s="12">
        <f t="shared" si="3"/>
        <v>3</v>
      </c>
    </row>
    <row r="7661" ht="15.75" customHeight="1">
      <c r="A7661" s="13">
        <v>42204.822916666664</v>
      </c>
      <c r="B7661" s="73">
        <f t="shared" si="1"/>
        <v>42204</v>
      </c>
      <c r="C7661" s="74">
        <f>IF(NewCustomer="Yes", IF(COUNTIF($I$2:$I$11,B7661)&gt;0,0,WEEKDAY(B7661,2)),IF(COUNTIF($I$2:$I$21,B7661)&gt;0,0,WEEKDAY(B7661,2)))</f>
        <v>7</v>
      </c>
      <c r="D7661" s="74">
        <f t="shared" si="2"/>
        <v>19</v>
      </c>
      <c r="E7661" s="12">
        <f>IFERROR(VLOOKUP(A7661,'IDAR Meter Data'!$A:$B,2,1),"")</f>
        <v>216</v>
      </c>
      <c r="F7661" s="75">
        <f>IF(CECCZ="CZ03",'Outside Temp'!B7661,IF(CECCZ="CZ04",'Outside Temp'!B7662,IF(CECCZ="CZ12",'Outside Temp'!B7663, IF(CECCZ="CZ13",'Outside Temp'!B7664))))</f>
        <v>71</v>
      </c>
      <c r="G7661" s="12">
        <f t="shared" si="3"/>
        <v>3</v>
      </c>
    </row>
    <row r="7662" ht="15.75" customHeight="1">
      <c r="A7662" s="13">
        <v>42204.833333333336</v>
      </c>
      <c r="B7662" s="73">
        <f t="shared" si="1"/>
        <v>42204</v>
      </c>
      <c r="C7662" s="74">
        <f>IF(NewCustomer="Yes", IF(COUNTIF($I$2:$I$11,B7662)&gt;0,0,WEEKDAY(B7662,2)),IF(COUNTIF($I$2:$I$21,B7662)&gt;0,0,WEEKDAY(B7662,2)))</f>
        <v>7</v>
      </c>
      <c r="D7662" s="74">
        <f t="shared" si="2"/>
        <v>20</v>
      </c>
      <c r="E7662" s="12">
        <f>IFERROR(VLOOKUP(A7662,'IDAR Meter Data'!$A:$B,2,1),"")</f>
        <v>233</v>
      </c>
      <c r="F7662" s="75">
        <f>IF(CECCZ="CZ03",'Outside Temp'!B7662,IF(CECCZ="CZ04",'Outside Temp'!B7663,IF(CECCZ="CZ12",'Outside Temp'!B7664, IF(CECCZ="CZ13",'Outside Temp'!B7665))))</f>
        <v>71.13333333</v>
      </c>
      <c r="G7662" s="12">
        <f t="shared" si="3"/>
        <v>3</v>
      </c>
    </row>
    <row r="7663" ht="15.75" customHeight="1">
      <c r="A7663" s="13">
        <v>42204.84375</v>
      </c>
      <c r="B7663" s="73">
        <f t="shared" si="1"/>
        <v>42204</v>
      </c>
      <c r="C7663" s="74">
        <f>IF(NewCustomer="Yes", IF(COUNTIF($I$2:$I$11,B7663)&gt;0,0,WEEKDAY(B7663,2)),IF(COUNTIF($I$2:$I$21,B7663)&gt;0,0,WEEKDAY(B7663,2)))</f>
        <v>7</v>
      </c>
      <c r="D7663" s="74">
        <f t="shared" si="2"/>
        <v>20</v>
      </c>
      <c r="E7663" s="12">
        <f>IFERROR(VLOOKUP(A7663,'IDAR Meter Data'!$A:$B,2,1),"")</f>
        <v>211</v>
      </c>
      <c r="F7663" s="75">
        <f>IF(CECCZ="CZ03",'Outside Temp'!B7663,IF(CECCZ="CZ04",'Outside Temp'!B7664,IF(CECCZ="CZ12",'Outside Temp'!B7665, IF(CECCZ="CZ13",'Outside Temp'!B7666))))</f>
        <v>71.63333333</v>
      </c>
      <c r="G7663" s="12">
        <f t="shared" si="3"/>
        <v>3</v>
      </c>
    </row>
    <row r="7664" ht="15.75" customHeight="1">
      <c r="A7664" s="13">
        <v>42204.854166666664</v>
      </c>
      <c r="B7664" s="73">
        <f t="shared" si="1"/>
        <v>42204</v>
      </c>
      <c r="C7664" s="74">
        <f>IF(NewCustomer="Yes", IF(COUNTIF($I$2:$I$11,B7664)&gt;0,0,WEEKDAY(B7664,2)),IF(COUNTIF($I$2:$I$21,B7664)&gt;0,0,WEEKDAY(B7664,2)))</f>
        <v>7</v>
      </c>
      <c r="D7664" s="74">
        <f t="shared" si="2"/>
        <v>20</v>
      </c>
      <c r="E7664" s="12">
        <f>IFERROR(VLOOKUP(A7664,'IDAR Meter Data'!$A:$B,2,1),"")</f>
        <v>205</v>
      </c>
      <c r="F7664" s="75">
        <f>IF(CECCZ="CZ03",'Outside Temp'!B7664,IF(CECCZ="CZ04",'Outside Temp'!B7665,IF(CECCZ="CZ12",'Outside Temp'!B7666, IF(CECCZ="CZ13",'Outside Temp'!B7667))))</f>
        <v>72.13333333</v>
      </c>
      <c r="G7664" s="12">
        <f t="shared" si="3"/>
        <v>3</v>
      </c>
    </row>
    <row r="7665" ht="15.75" customHeight="1">
      <c r="A7665" s="13">
        <v>42204.864583333336</v>
      </c>
      <c r="B7665" s="73">
        <f t="shared" si="1"/>
        <v>42204</v>
      </c>
      <c r="C7665" s="74">
        <f>IF(NewCustomer="Yes", IF(COUNTIF($I$2:$I$11,B7665)&gt;0,0,WEEKDAY(B7665,2)),IF(COUNTIF($I$2:$I$21,B7665)&gt;0,0,WEEKDAY(B7665,2)))</f>
        <v>7</v>
      </c>
      <c r="D7665" s="74">
        <f t="shared" si="2"/>
        <v>20</v>
      </c>
      <c r="E7665" s="12">
        <f>IFERROR(VLOOKUP(A7665,'IDAR Meter Data'!$A:$B,2,1),"")</f>
        <v>211</v>
      </c>
      <c r="F7665" s="75">
        <f>IF(CECCZ="CZ03",'Outside Temp'!B7665,IF(CECCZ="CZ04",'Outside Temp'!B7666,IF(CECCZ="CZ12",'Outside Temp'!B7667, IF(CECCZ="CZ13",'Outside Temp'!B7668))))</f>
        <v>72.63333333</v>
      </c>
      <c r="G7665" s="12">
        <f t="shared" si="3"/>
        <v>3</v>
      </c>
    </row>
    <row r="7666" ht="15.75" customHeight="1">
      <c r="A7666" s="13">
        <v>42204.875</v>
      </c>
      <c r="B7666" s="73">
        <f t="shared" si="1"/>
        <v>42204</v>
      </c>
      <c r="C7666" s="74">
        <f>IF(NewCustomer="Yes", IF(COUNTIF($I$2:$I$11,B7666)&gt;0,0,WEEKDAY(B7666,2)),IF(COUNTIF($I$2:$I$21,B7666)&gt;0,0,WEEKDAY(B7666,2)))</f>
        <v>7</v>
      </c>
      <c r="D7666" s="74">
        <f t="shared" si="2"/>
        <v>21</v>
      </c>
      <c r="E7666" s="12">
        <f>IFERROR(VLOOKUP(A7666,'IDAR Meter Data'!$A:$B,2,1),"")</f>
        <v>206</v>
      </c>
      <c r="F7666" s="75">
        <f>IF(CECCZ="CZ03",'Outside Temp'!B7666,IF(CECCZ="CZ04",'Outside Temp'!B7667,IF(CECCZ="CZ12",'Outside Temp'!B7668, IF(CECCZ="CZ13",'Outside Temp'!B7669))))</f>
        <v>73</v>
      </c>
      <c r="G7666" s="12">
        <f t="shared" si="3"/>
        <v>3</v>
      </c>
    </row>
    <row r="7667" ht="15.75" customHeight="1">
      <c r="A7667" s="13">
        <v>42204.885416666664</v>
      </c>
      <c r="B7667" s="73">
        <f t="shared" si="1"/>
        <v>42204</v>
      </c>
      <c r="C7667" s="74">
        <f>IF(NewCustomer="Yes", IF(COUNTIF($I$2:$I$11,B7667)&gt;0,0,WEEKDAY(B7667,2)),IF(COUNTIF($I$2:$I$21,B7667)&gt;0,0,WEEKDAY(B7667,2)))</f>
        <v>7</v>
      </c>
      <c r="D7667" s="74">
        <f t="shared" si="2"/>
        <v>21</v>
      </c>
      <c r="E7667" s="12">
        <f>IFERROR(VLOOKUP(A7667,'IDAR Meter Data'!$A:$B,2,1),"")</f>
        <v>211</v>
      </c>
      <c r="F7667" s="75">
        <f>IF(CECCZ="CZ03",'Outside Temp'!B7667,IF(CECCZ="CZ04",'Outside Temp'!B7668,IF(CECCZ="CZ12",'Outside Temp'!B7669, IF(CECCZ="CZ13",'Outside Temp'!B7670))))</f>
        <v>73</v>
      </c>
      <c r="G7667" s="12">
        <f t="shared" si="3"/>
        <v>3</v>
      </c>
    </row>
    <row r="7668" ht="15.75" customHeight="1">
      <c r="A7668" s="13">
        <v>42204.895833333336</v>
      </c>
      <c r="B7668" s="73">
        <f t="shared" si="1"/>
        <v>42204</v>
      </c>
      <c r="C7668" s="74">
        <f>IF(NewCustomer="Yes", IF(COUNTIF($I$2:$I$11,B7668)&gt;0,0,WEEKDAY(B7668,2)),IF(COUNTIF($I$2:$I$21,B7668)&gt;0,0,WEEKDAY(B7668,2)))</f>
        <v>7</v>
      </c>
      <c r="D7668" s="74">
        <f t="shared" si="2"/>
        <v>21</v>
      </c>
      <c r="E7668" s="12">
        <f>IFERROR(VLOOKUP(A7668,'IDAR Meter Data'!$A:$B,2,1),"")</f>
        <v>189</v>
      </c>
      <c r="F7668" s="75">
        <f>IF(CECCZ="CZ03",'Outside Temp'!B7668,IF(CECCZ="CZ04",'Outside Temp'!B7669,IF(CECCZ="CZ12",'Outside Temp'!B7670, IF(CECCZ="CZ13",'Outside Temp'!B7671))))</f>
        <v>73</v>
      </c>
      <c r="G7668" s="12">
        <f t="shared" si="3"/>
        <v>3</v>
      </c>
    </row>
    <row r="7669" ht="15.75" customHeight="1">
      <c r="A7669" s="13">
        <v>42204.90625</v>
      </c>
      <c r="B7669" s="73">
        <f t="shared" si="1"/>
        <v>42204</v>
      </c>
      <c r="C7669" s="74">
        <f>IF(NewCustomer="Yes", IF(COUNTIF($I$2:$I$11,B7669)&gt;0,0,WEEKDAY(B7669,2)),IF(COUNTIF($I$2:$I$21,B7669)&gt;0,0,WEEKDAY(B7669,2)))</f>
        <v>7</v>
      </c>
      <c r="D7669" s="74">
        <f t="shared" si="2"/>
        <v>21</v>
      </c>
      <c r="E7669" s="12">
        <f>IFERROR(VLOOKUP(A7669,'IDAR Meter Data'!$A:$B,2,1),"")</f>
        <v>190</v>
      </c>
      <c r="F7669" s="75">
        <f>IF(CECCZ="CZ03",'Outside Temp'!B7669,IF(CECCZ="CZ04",'Outside Temp'!B7670,IF(CECCZ="CZ12",'Outside Temp'!B7671, IF(CECCZ="CZ13",'Outside Temp'!B7672))))</f>
        <v>73</v>
      </c>
      <c r="G7669" s="12">
        <f t="shared" si="3"/>
        <v>3</v>
      </c>
    </row>
    <row r="7670" ht="15.75" customHeight="1">
      <c r="A7670" s="13">
        <v>42204.916666666664</v>
      </c>
      <c r="B7670" s="73">
        <f t="shared" si="1"/>
        <v>42204</v>
      </c>
      <c r="C7670" s="74">
        <f>IF(NewCustomer="Yes", IF(COUNTIF($I$2:$I$11,B7670)&gt;0,0,WEEKDAY(B7670,2)),IF(COUNTIF($I$2:$I$21,B7670)&gt;0,0,WEEKDAY(B7670,2)))</f>
        <v>7</v>
      </c>
      <c r="D7670" s="74">
        <f t="shared" si="2"/>
        <v>22</v>
      </c>
      <c r="E7670" s="12">
        <f>IFERROR(VLOOKUP(A7670,'IDAR Meter Data'!$A:$B,2,1),"")</f>
        <v>186</v>
      </c>
      <c r="F7670" s="75">
        <f>IF(CECCZ="CZ03",'Outside Temp'!B7670,IF(CECCZ="CZ04",'Outside Temp'!B7671,IF(CECCZ="CZ12",'Outside Temp'!B7672, IF(CECCZ="CZ13",'Outside Temp'!B7673))))</f>
        <v>72.86666667</v>
      </c>
      <c r="G7670" s="12">
        <f t="shared" si="3"/>
        <v>3</v>
      </c>
    </row>
    <row r="7671" ht="15.75" customHeight="1">
      <c r="A7671" s="13">
        <v>42204.927083333336</v>
      </c>
      <c r="B7671" s="73">
        <f t="shared" si="1"/>
        <v>42204</v>
      </c>
      <c r="C7671" s="74">
        <f>IF(NewCustomer="Yes", IF(COUNTIF($I$2:$I$11,B7671)&gt;0,0,WEEKDAY(B7671,2)),IF(COUNTIF($I$2:$I$21,B7671)&gt;0,0,WEEKDAY(B7671,2)))</f>
        <v>7</v>
      </c>
      <c r="D7671" s="74">
        <f t="shared" si="2"/>
        <v>22</v>
      </c>
      <c r="E7671" s="12">
        <f>IFERROR(VLOOKUP(A7671,'IDAR Meter Data'!$A:$B,2,1),"")</f>
        <v>190</v>
      </c>
      <c r="F7671" s="75">
        <f>IF(CECCZ="CZ03",'Outside Temp'!B7671,IF(CECCZ="CZ04",'Outside Temp'!B7672,IF(CECCZ="CZ12",'Outside Temp'!B7673, IF(CECCZ="CZ13",'Outside Temp'!B7674))))</f>
        <v>72.36666667</v>
      </c>
      <c r="G7671" s="12">
        <f t="shared" si="3"/>
        <v>3</v>
      </c>
    </row>
    <row r="7672" ht="15.75" customHeight="1">
      <c r="A7672" s="13">
        <v>42204.9375</v>
      </c>
      <c r="B7672" s="73">
        <f t="shared" si="1"/>
        <v>42204</v>
      </c>
      <c r="C7672" s="74">
        <f>IF(NewCustomer="Yes", IF(COUNTIF($I$2:$I$11,B7672)&gt;0,0,WEEKDAY(B7672,2)),IF(COUNTIF($I$2:$I$21,B7672)&gt;0,0,WEEKDAY(B7672,2)))</f>
        <v>7</v>
      </c>
      <c r="D7672" s="74">
        <f t="shared" si="2"/>
        <v>22</v>
      </c>
      <c r="E7672" s="12">
        <f>IFERROR(VLOOKUP(A7672,'IDAR Meter Data'!$A:$B,2,1),"")</f>
        <v>192</v>
      </c>
      <c r="F7672" s="75">
        <f>IF(CECCZ="CZ03",'Outside Temp'!B7672,IF(CECCZ="CZ04",'Outside Temp'!B7673,IF(CECCZ="CZ12",'Outside Temp'!B7674, IF(CECCZ="CZ13",'Outside Temp'!B7675))))</f>
        <v>71.86666667</v>
      </c>
      <c r="G7672" s="12">
        <f t="shared" si="3"/>
        <v>3</v>
      </c>
    </row>
    <row r="7673" ht="15.75" customHeight="1">
      <c r="A7673" s="13">
        <v>42204.947916666664</v>
      </c>
      <c r="B7673" s="73">
        <f t="shared" si="1"/>
        <v>42204</v>
      </c>
      <c r="C7673" s="74">
        <f>IF(NewCustomer="Yes", IF(COUNTIF($I$2:$I$11,B7673)&gt;0,0,WEEKDAY(B7673,2)),IF(COUNTIF($I$2:$I$21,B7673)&gt;0,0,WEEKDAY(B7673,2)))</f>
        <v>7</v>
      </c>
      <c r="D7673" s="74">
        <f t="shared" si="2"/>
        <v>22</v>
      </c>
      <c r="E7673" s="12">
        <f>IFERROR(VLOOKUP(A7673,'IDAR Meter Data'!$A:$B,2,1),"")</f>
        <v>182</v>
      </c>
      <c r="F7673" s="75">
        <f>IF(CECCZ="CZ03",'Outside Temp'!B7673,IF(CECCZ="CZ04",'Outside Temp'!B7674,IF(CECCZ="CZ12",'Outside Temp'!B7675, IF(CECCZ="CZ13",'Outside Temp'!B7676))))</f>
        <v>71.36666667</v>
      </c>
      <c r="G7673" s="12">
        <f t="shared" si="3"/>
        <v>3</v>
      </c>
    </row>
    <row r="7674" ht="15.75" customHeight="1">
      <c r="A7674" s="13">
        <v>42204.958333333336</v>
      </c>
      <c r="B7674" s="73">
        <f t="shared" si="1"/>
        <v>42204</v>
      </c>
      <c r="C7674" s="74">
        <f>IF(NewCustomer="Yes", IF(COUNTIF($I$2:$I$11,B7674)&gt;0,0,WEEKDAY(B7674,2)),IF(COUNTIF($I$2:$I$21,B7674)&gt;0,0,WEEKDAY(B7674,2)))</f>
        <v>7</v>
      </c>
      <c r="D7674" s="74">
        <f t="shared" si="2"/>
        <v>23</v>
      </c>
      <c r="E7674" s="12">
        <f>IFERROR(VLOOKUP(A7674,'IDAR Meter Data'!$A:$B,2,1),"")</f>
        <v>175</v>
      </c>
      <c r="F7674" s="75">
        <f>IF(CECCZ="CZ03",'Outside Temp'!B7674,IF(CECCZ="CZ04",'Outside Temp'!B7675,IF(CECCZ="CZ12",'Outside Temp'!B7676, IF(CECCZ="CZ13",'Outside Temp'!B7677))))</f>
        <v>70.93333333</v>
      </c>
      <c r="G7674" s="12">
        <f t="shared" si="3"/>
        <v>3</v>
      </c>
    </row>
    <row r="7675" ht="15.75" customHeight="1">
      <c r="A7675" s="13">
        <v>42204.96875</v>
      </c>
      <c r="B7675" s="73">
        <f t="shared" si="1"/>
        <v>42204</v>
      </c>
      <c r="C7675" s="74">
        <f>IF(NewCustomer="Yes", IF(COUNTIF($I$2:$I$11,B7675)&gt;0,0,WEEKDAY(B7675,2)),IF(COUNTIF($I$2:$I$21,B7675)&gt;0,0,WEEKDAY(B7675,2)))</f>
        <v>7</v>
      </c>
      <c r="D7675" s="74">
        <f t="shared" si="2"/>
        <v>23</v>
      </c>
      <c r="E7675" s="12">
        <f>IFERROR(VLOOKUP(A7675,'IDAR Meter Data'!$A:$B,2,1),"")</f>
        <v>186</v>
      </c>
      <c r="F7675" s="75">
        <f>IF(CECCZ="CZ03",'Outside Temp'!B7675,IF(CECCZ="CZ04",'Outside Temp'!B7676,IF(CECCZ="CZ12",'Outside Temp'!B7677, IF(CECCZ="CZ13",'Outside Temp'!B7678))))</f>
        <v>70.68333333</v>
      </c>
      <c r="G7675" s="12">
        <f t="shared" si="3"/>
        <v>3</v>
      </c>
    </row>
    <row r="7676" ht="15.75" customHeight="1">
      <c r="A7676" s="13">
        <v>42204.979166666664</v>
      </c>
      <c r="B7676" s="73">
        <f t="shared" si="1"/>
        <v>42204</v>
      </c>
      <c r="C7676" s="74">
        <f>IF(NewCustomer="Yes", IF(COUNTIF($I$2:$I$11,B7676)&gt;0,0,WEEKDAY(B7676,2)),IF(COUNTIF($I$2:$I$21,B7676)&gt;0,0,WEEKDAY(B7676,2)))</f>
        <v>7</v>
      </c>
      <c r="D7676" s="74">
        <f t="shared" si="2"/>
        <v>23</v>
      </c>
      <c r="E7676" s="12">
        <f>IFERROR(VLOOKUP(A7676,'IDAR Meter Data'!$A:$B,2,1),"")</f>
        <v>192</v>
      </c>
      <c r="F7676" s="75">
        <f>IF(CECCZ="CZ03",'Outside Temp'!B7676,IF(CECCZ="CZ04",'Outside Temp'!B7677,IF(CECCZ="CZ12",'Outside Temp'!B7678, IF(CECCZ="CZ13",'Outside Temp'!B7679))))</f>
        <v>70.43333333</v>
      </c>
      <c r="G7676" s="12">
        <f t="shared" si="3"/>
        <v>3</v>
      </c>
    </row>
    <row r="7677" ht="15.75" customHeight="1">
      <c r="A7677" s="13">
        <v>42204.989583333336</v>
      </c>
      <c r="B7677" s="73">
        <f t="shared" si="1"/>
        <v>42204</v>
      </c>
      <c r="C7677" s="74">
        <f>IF(NewCustomer="Yes", IF(COUNTIF($I$2:$I$11,B7677)&gt;0,0,WEEKDAY(B7677,2)),IF(COUNTIF($I$2:$I$21,B7677)&gt;0,0,WEEKDAY(B7677,2)))</f>
        <v>7</v>
      </c>
      <c r="D7677" s="74">
        <f t="shared" si="2"/>
        <v>23</v>
      </c>
      <c r="E7677" s="12">
        <f>IFERROR(VLOOKUP(A7677,'IDAR Meter Data'!$A:$B,2,1),"")</f>
        <v>179</v>
      </c>
      <c r="F7677" s="75">
        <f>IF(CECCZ="CZ03",'Outside Temp'!B7677,IF(CECCZ="CZ04",'Outside Temp'!B7678,IF(CECCZ="CZ12",'Outside Temp'!B7679, IF(CECCZ="CZ13",'Outside Temp'!B7680))))</f>
        <v>70.18333333</v>
      </c>
      <c r="G7677" s="12">
        <f t="shared" si="3"/>
        <v>3</v>
      </c>
    </row>
    <row r="7678" ht="15.75" customHeight="1">
      <c r="A7678" s="13">
        <v>42205.0</v>
      </c>
      <c r="B7678" s="73">
        <f t="shared" si="1"/>
        <v>42205</v>
      </c>
      <c r="C7678" s="74">
        <f>IF(NewCustomer="Yes", IF(COUNTIF($I$2:$I$11,B7678)&gt;0,0,WEEKDAY(B7678,2)),IF(COUNTIF($I$2:$I$21,B7678)&gt;0,0,WEEKDAY(B7678,2)))</f>
        <v>1</v>
      </c>
      <c r="D7678" s="74">
        <f t="shared" si="2"/>
        <v>0</v>
      </c>
      <c r="E7678" s="12">
        <f>IFERROR(VLOOKUP(A7678,'IDAR Meter Data'!$A:$B,2,1),"")</f>
        <v>178</v>
      </c>
      <c r="F7678" s="75">
        <f>IF(CECCZ="CZ03",'Outside Temp'!B7678,IF(CECCZ="CZ04",'Outside Temp'!B7679,IF(CECCZ="CZ12",'Outside Temp'!B7680, IF(CECCZ="CZ13",'Outside Temp'!B7681))))</f>
        <v>69.86666667</v>
      </c>
      <c r="G7678" s="12">
        <f t="shared" si="3"/>
        <v>2</v>
      </c>
    </row>
    <row r="7679" ht="15.75" customHeight="1">
      <c r="A7679" s="13">
        <v>42205.010416666664</v>
      </c>
      <c r="B7679" s="73">
        <f t="shared" si="1"/>
        <v>42205</v>
      </c>
      <c r="C7679" s="74">
        <f>IF(NewCustomer="Yes", IF(COUNTIF($I$2:$I$11,B7679)&gt;0,0,WEEKDAY(B7679,2)),IF(COUNTIF($I$2:$I$21,B7679)&gt;0,0,WEEKDAY(B7679,2)))</f>
        <v>1</v>
      </c>
      <c r="D7679" s="74">
        <f t="shared" si="2"/>
        <v>0</v>
      </c>
      <c r="E7679" s="12">
        <f>IFERROR(VLOOKUP(A7679,'IDAR Meter Data'!$A:$B,2,1),"")</f>
        <v>175</v>
      </c>
      <c r="F7679" s="75">
        <f>IF(CECCZ="CZ03",'Outside Temp'!B7679,IF(CECCZ="CZ04",'Outside Temp'!B7680,IF(CECCZ="CZ12",'Outside Temp'!B7681, IF(CECCZ="CZ13",'Outside Temp'!B7682))))</f>
        <v>69.36666667</v>
      </c>
      <c r="G7679" s="12">
        <f t="shared" si="3"/>
        <v>2</v>
      </c>
    </row>
    <row r="7680" ht="15.75" customHeight="1">
      <c r="A7680" s="13">
        <v>42205.020833333336</v>
      </c>
      <c r="B7680" s="73">
        <f t="shared" si="1"/>
        <v>42205</v>
      </c>
      <c r="C7680" s="74">
        <f>IF(NewCustomer="Yes", IF(COUNTIF($I$2:$I$11,B7680)&gt;0,0,WEEKDAY(B7680,2)),IF(COUNTIF($I$2:$I$21,B7680)&gt;0,0,WEEKDAY(B7680,2)))</f>
        <v>1</v>
      </c>
      <c r="D7680" s="74">
        <f t="shared" si="2"/>
        <v>0</v>
      </c>
      <c r="E7680" s="12">
        <f>IFERROR(VLOOKUP(A7680,'IDAR Meter Data'!$A:$B,2,1),"")</f>
        <v>197</v>
      </c>
      <c r="F7680" s="75">
        <f>IF(CECCZ="CZ03",'Outside Temp'!B7680,IF(CECCZ="CZ04",'Outside Temp'!B7681,IF(CECCZ="CZ12",'Outside Temp'!B7682, IF(CECCZ="CZ13",'Outside Temp'!B7683))))</f>
        <v>68.86666667</v>
      </c>
      <c r="G7680" s="12">
        <f t="shared" si="3"/>
        <v>2</v>
      </c>
    </row>
    <row r="7681" ht="15.75" customHeight="1">
      <c r="A7681" s="13">
        <v>42205.03125</v>
      </c>
      <c r="B7681" s="73">
        <f t="shared" si="1"/>
        <v>42205</v>
      </c>
      <c r="C7681" s="74">
        <f>IF(NewCustomer="Yes", IF(COUNTIF($I$2:$I$11,B7681)&gt;0,0,WEEKDAY(B7681,2)),IF(COUNTIF($I$2:$I$21,B7681)&gt;0,0,WEEKDAY(B7681,2)))</f>
        <v>1</v>
      </c>
      <c r="D7681" s="74">
        <f t="shared" si="2"/>
        <v>0</v>
      </c>
      <c r="E7681" s="12">
        <f>IFERROR(VLOOKUP(A7681,'IDAR Meter Data'!$A:$B,2,1),"")</f>
        <v>205</v>
      </c>
      <c r="F7681" s="75">
        <f>IF(CECCZ="CZ03",'Outside Temp'!B7681,IF(CECCZ="CZ04",'Outside Temp'!B7682,IF(CECCZ="CZ12",'Outside Temp'!B7683, IF(CECCZ="CZ13",'Outside Temp'!B7684))))</f>
        <v>68.36666667</v>
      </c>
      <c r="G7681" s="12">
        <f t="shared" si="3"/>
        <v>2</v>
      </c>
    </row>
    <row r="7682" ht="15.75" customHeight="1">
      <c r="A7682" s="13">
        <v>42205.041666666664</v>
      </c>
      <c r="B7682" s="73">
        <f t="shared" si="1"/>
        <v>42205</v>
      </c>
      <c r="C7682" s="74">
        <f>IF(NewCustomer="Yes", IF(COUNTIF($I$2:$I$11,B7682)&gt;0,0,WEEKDAY(B7682,2)),IF(COUNTIF($I$2:$I$21,B7682)&gt;0,0,WEEKDAY(B7682,2)))</f>
        <v>1</v>
      </c>
      <c r="D7682" s="74">
        <f t="shared" si="2"/>
        <v>1</v>
      </c>
      <c r="E7682" s="12">
        <f>IFERROR(VLOOKUP(A7682,'IDAR Meter Data'!$A:$B,2,1),"")</f>
        <v>188</v>
      </c>
      <c r="F7682" s="75">
        <f>IF(CECCZ="CZ03",'Outside Temp'!B7682,IF(CECCZ="CZ04",'Outside Temp'!B7683,IF(CECCZ="CZ12",'Outside Temp'!B7684, IF(CECCZ="CZ13",'Outside Temp'!B7685))))</f>
        <v>68.06666667</v>
      </c>
      <c r="G7682" s="12">
        <f t="shared" si="3"/>
        <v>2</v>
      </c>
    </row>
    <row r="7683" ht="15.75" customHeight="1">
      <c r="A7683" s="13">
        <v>42205.052083333336</v>
      </c>
      <c r="B7683" s="73">
        <f t="shared" si="1"/>
        <v>42205</v>
      </c>
      <c r="C7683" s="74">
        <f>IF(NewCustomer="Yes", IF(COUNTIF($I$2:$I$11,B7683)&gt;0,0,WEEKDAY(B7683,2)),IF(COUNTIF($I$2:$I$21,B7683)&gt;0,0,WEEKDAY(B7683,2)))</f>
        <v>1</v>
      </c>
      <c r="D7683" s="74">
        <f t="shared" si="2"/>
        <v>1</v>
      </c>
      <c r="E7683" s="12">
        <f>IFERROR(VLOOKUP(A7683,'IDAR Meter Data'!$A:$B,2,1),"")</f>
        <v>184</v>
      </c>
      <c r="F7683" s="75">
        <f>IF(CECCZ="CZ03",'Outside Temp'!B7683,IF(CECCZ="CZ04",'Outside Temp'!B7684,IF(CECCZ="CZ12",'Outside Temp'!B7685, IF(CECCZ="CZ13",'Outside Temp'!B7686))))</f>
        <v>68.31666667</v>
      </c>
      <c r="G7683" s="12">
        <f t="shared" si="3"/>
        <v>2</v>
      </c>
    </row>
    <row r="7684" ht="15.75" customHeight="1">
      <c r="A7684" s="13">
        <v>42205.0625</v>
      </c>
      <c r="B7684" s="73">
        <f t="shared" si="1"/>
        <v>42205</v>
      </c>
      <c r="C7684" s="74">
        <f>IF(NewCustomer="Yes", IF(COUNTIF($I$2:$I$11,B7684)&gt;0,0,WEEKDAY(B7684,2)),IF(COUNTIF($I$2:$I$21,B7684)&gt;0,0,WEEKDAY(B7684,2)))</f>
        <v>1</v>
      </c>
      <c r="D7684" s="74">
        <f t="shared" si="2"/>
        <v>1</v>
      </c>
      <c r="E7684" s="12">
        <f>IFERROR(VLOOKUP(A7684,'IDAR Meter Data'!$A:$B,2,1),"")</f>
        <v>177</v>
      </c>
      <c r="F7684" s="75">
        <f>IF(CECCZ="CZ03",'Outside Temp'!B7684,IF(CECCZ="CZ04",'Outside Temp'!B7685,IF(CECCZ="CZ12",'Outside Temp'!B7686, IF(CECCZ="CZ13",'Outside Temp'!B7687))))</f>
        <v>68.56666667</v>
      </c>
      <c r="G7684" s="12">
        <f t="shared" si="3"/>
        <v>2</v>
      </c>
    </row>
    <row r="7685" ht="15.75" customHeight="1">
      <c r="A7685" s="13">
        <v>42205.072916666664</v>
      </c>
      <c r="B7685" s="73">
        <f t="shared" si="1"/>
        <v>42205</v>
      </c>
      <c r="C7685" s="74">
        <f>IF(NewCustomer="Yes", IF(COUNTIF($I$2:$I$11,B7685)&gt;0,0,WEEKDAY(B7685,2)),IF(COUNTIF($I$2:$I$21,B7685)&gt;0,0,WEEKDAY(B7685,2)))</f>
        <v>1</v>
      </c>
      <c r="D7685" s="74">
        <f t="shared" si="2"/>
        <v>1</v>
      </c>
      <c r="E7685" s="12">
        <f>IFERROR(VLOOKUP(A7685,'IDAR Meter Data'!$A:$B,2,1),"")</f>
        <v>196</v>
      </c>
      <c r="F7685" s="75">
        <f>IF(CECCZ="CZ03",'Outside Temp'!B7685,IF(CECCZ="CZ04",'Outside Temp'!B7686,IF(CECCZ="CZ12",'Outside Temp'!B7687, IF(CECCZ="CZ13",'Outside Temp'!B7688))))</f>
        <v>68.81666667</v>
      </c>
      <c r="G7685" s="12">
        <f t="shared" si="3"/>
        <v>2</v>
      </c>
    </row>
    <row r="7686" ht="15.75" customHeight="1">
      <c r="A7686" s="13">
        <v>42205.083333333336</v>
      </c>
      <c r="B7686" s="73">
        <f t="shared" si="1"/>
        <v>42205</v>
      </c>
      <c r="C7686" s="74">
        <f>IF(NewCustomer="Yes", IF(COUNTIF($I$2:$I$11,B7686)&gt;0,0,WEEKDAY(B7686,2)),IF(COUNTIF($I$2:$I$21,B7686)&gt;0,0,WEEKDAY(B7686,2)))</f>
        <v>1</v>
      </c>
      <c r="D7686" s="74">
        <f t="shared" si="2"/>
        <v>2</v>
      </c>
      <c r="E7686" s="12">
        <f>IFERROR(VLOOKUP(A7686,'IDAR Meter Data'!$A:$B,2,1),"")</f>
        <v>194</v>
      </c>
      <c r="F7686" s="75">
        <f>IF(CECCZ="CZ03",'Outside Temp'!B7686,IF(CECCZ="CZ04",'Outside Temp'!B7687,IF(CECCZ="CZ12",'Outside Temp'!B7688, IF(CECCZ="CZ13",'Outside Temp'!B7689))))</f>
        <v>69.06666667</v>
      </c>
      <c r="G7686" s="12">
        <f t="shared" si="3"/>
        <v>2</v>
      </c>
    </row>
    <row r="7687" ht="15.75" customHeight="1">
      <c r="A7687" s="13">
        <v>42205.09375</v>
      </c>
      <c r="B7687" s="73">
        <f t="shared" si="1"/>
        <v>42205</v>
      </c>
      <c r="C7687" s="74">
        <f>IF(NewCustomer="Yes", IF(COUNTIF($I$2:$I$11,B7687)&gt;0,0,WEEKDAY(B7687,2)),IF(COUNTIF($I$2:$I$21,B7687)&gt;0,0,WEEKDAY(B7687,2)))</f>
        <v>1</v>
      </c>
      <c r="D7687" s="74">
        <f t="shared" si="2"/>
        <v>2</v>
      </c>
      <c r="E7687" s="12">
        <f>IFERROR(VLOOKUP(A7687,'IDAR Meter Data'!$A:$B,2,1),"")</f>
        <v>175</v>
      </c>
      <c r="F7687" s="75">
        <f>IF(CECCZ="CZ03",'Outside Temp'!B7687,IF(CECCZ="CZ04",'Outside Temp'!B7688,IF(CECCZ="CZ12",'Outside Temp'!B7689, IF(CECCZ="CZ13",'Outside Temp'!B7690))))</f>
        <v>69.31666667</v>
      </c>
      <c r="G7687" s="12">
        <f t="shared" si="3"/>
        <v>2</v>
      </c>
    </row>
    <row r="7688" ht="15.75" customHeight="1">
      <c r="A7688" s="13">
        <v>42205.104166666664</v>
      </c>
      <c r="B7688" s="73">
        <f t="shared" si="1"/>
        <v>42205</v>
      </c>
      <c r="C7688" s="74">
        <f>IF(NewCustomer="Yes", IF(COUNTIF($I$2:$I$11,B7688)&gt;0,0,WEEKDAY(B7688,2)),IF(COUNTIF($I$2:$I$21,B7688)&gt;0,0,WEEKDAY(B7688,2)))</f>
        <v>1</v>
      </c>
      <c r="D7688" s="74">
        <f t="shared" si="2"/>
        <v>2</v>
      </c>
      <c r="E7688" s="12">
        <f>IFERROR(VLOOKUP(A7688,'IDAR Meter Data'!$A:$B,2,1),"")</f>
        <v>184</v>
      </c>
      <c r="F7688" s="75">
        <f>IF(CECCZ="CZ03",'Outside Temp'!B7688,IF(CECCZ="CZ04",'Outside Temp'!B7689,IF(CECCZ="CZ12",'Outside Temp'!B7690, IF(CECCZ="CZ13",'Outside Temp'!B7691))))</f>
        <v>69.56666667</v>
      </c>
      <c r="G7688" s="12">
        <f t="shared" si="3"/>
        <v>2</v>
      </c>
    </row>
    <row r="7689" ht="15.75" customHeight="1">
      <c r="A7689" s="13">
        <v>42205.114583333336</v>
      </c>
      <c r="B7689" s="73">
        <f t="shared" si="1"/>
        <v>42205</v>
      </c>
      <c r="C7689" s="74">
        <f>IF(NewCustomer="Yes", IF(COUNTIF($I$2:$I$11,B7689)&gt;0,0,WEEKDAY(B7689,2)),IF(COUNTIF($I$2:$I$21,B7689)&gt;0,0,WEEKDAY(B7689,2)))</f>
        <v>1</v>
      </c>
      <c r="D7689" s="74">
        <f t="shared" si="2"/>
        <v>2</v>
      </c>
      <c r="E7689" s="12">
        <f>IFERROR(VLOOKUP(A7689,'IDAR Meter Data'!$A:$B,2,1),"")</f>
        <v>182</v>
      </c>
      <c r="F7689" s="75">
        <f>IF(CECCZ="CZ03",'Outside Temp'!B7689,IF(CECCZ="CZ04",'Outside Temp'!B7690,IF(CECCZ="CZ12",'Outside Temp'!B7691, IF(CECCZ="CZ13",'Outside Temp'!B7692))))</f>
        <v>69.81666667</v>
      </c>
      <c r="G7689" s="12">
        <f t="shared" si="3"/>
        <v>2</v>
      </c>
    </row>
    <row r="7690" ht="15.75" customHeight="1">
      <c r="A7690" s="13">
        <v>42205.125</v>
      </c>
      <c r="B7690" s="73">
        <f t="shared" si="1"/>
        <v>42205</v>
      </c>
      <c r="C7690" s="74">
        <f>IF(NewCustomer="Yes", IF(COUNTIF($I$2:$I$11,B7690)&gt;0,0,WEEKDAY(B7690,2)),IF(COUNTIF($I$2:$I$21,B7690)&gt;0,0,WEEKDAY(B7690,2)))</f>
        <v>1</v>
      </c>
      <c r="D7690" s="74">
        <f t="shared" si="2"/>
        <v>3</v>
      </c>
      <c r="E7690" s="12">
        <f>IFERROR(VLOOKUP(A7690,'IDAR Meter Data'!$A:$B,2,1),"")</f>
        <v>193</v>
      </c>
      <c r="F7690" s="75">
        <f>IF(CECCZ="CZ03",'Outside Temp'!B7690,IF(CECCZ="CZ04",'Outside Temp'!B7691,IF(CECCZ="CZ12",'Outside Temp'!B7692, IF(CECCZ="CZ13",'Outside Temp'!B7693))))</f>
        <v>69.93333333</v>
      </c>
      <c r="G7690" s="12">
        <f t="shared" si="3"/>
        <v>2</v>
      </c>
    </row>
    <row r="7691" ht="15.75" customHeight="1">
      <c r="A7691" s="13">
        <v>42205.135416666664</v>
      </c>
      <c r="B7691" s="73">
        <f t="shared" si="1"/>
        <v>42205</v>
      </c>
      <c r="C7691" s="74">
        <f>IF(NewCustomer="Yes", IF(COUNTIF($I$2:$I$11,B7691)&gt;0,0,WEEKDAY(B7691,2)),IF(COUNTIF($I$2:$I$21,B7691)&gt;0,0,WEEKDAY(B7691,2)))</f>
        <v>1</v>
      </c>
      <c r="D7691" s="74">
        <f t="shared" si="2"/>
        <v>3</v>
      </c>
      <c r="E7691" s="12">
        <f>IFERROR(VLOOKUP(A7691,'IDAR Meter Data'!$A:$B,2,1),"")</f>
        <v>186</v>
      </c>
      <c r="F7691" s="75">
        <f>IF(CECCZ="CZ03",'Outside Temp'!B7691,IF(CECCZ="CZ04",'Outside Temp'!B7692,IF(CECCZ="CZ12",'Outside Temp'!B7693, IF(CECCZ="CZ13",'Outside Temp'!B7694))))</f>
        <v>69.68333333</v>
      </c>
      <c r="G7691" s="12">
        <f t="shared" si="3"/>
        <v>2</v>
      </c>
    </row>
    <row r="7692" ht="15.75" customHeight="1">
      <c r="A7692" s="13">
        <v>42205.145833333336</v>
      </c>
      <c r="B7692" s="73">
        <f t="shared" si="1"/>
        <v>42205</v>
      </c>
      <c r="C7692" s="74">
        <f>IF(NewCustomer="Yes", IF(COUNTIF($I$2:$I$11,B7692)&gt;0,0,WEEKDAY(B7692,2)),IF(COUNTIF($I$2:$I$21,B7692)&gt;0,0,WEEKDAY(B7692,2)))</f>
        <v>1</v>
      </c>
      <c r="D7692" s="74">
        <f t="shared" si="2"/>
        <v>3</v>
      </c>
      <c r="E7692" s="12">
        <f>IFERROR(VLOOKUP(A7692,'IDAR Meter Data'!$A:$B,2,1),"")</f>
        <v>179</v>
      </c>
      <c r="F7692" s="75">
        <f>IF(CECCZ="CZ03",'Outside Temp'!B7692,IF(CECCZ="CZ04",'Outside Temp'!B7693,IF(CECCZ="CZ12",'Outside Temp'!B7694, IF(CECCZ="CZ13",'Outside Temp'!B7695))))</f>
        <v>69.43333333</v>
      </c>
      <c r="G7692" s="12">
        <f t="shared" si="3"/>
        <v>2</v>
      </c>
    </row>
    <row r="7693" ht="15.75" customHeight="1">
      <c r="A7693" s="13">
        <v>42205.15625</v>
      </c>
      <c r="B7693" s="73">
        <f t="shared" si="1"/>
        <v>42205</v>
      </c>
      <c r="C7693" s="74">
        <f>IF(NewCustomer="Yes", IF(COUNTIF($I$2:$I$11,B7693)&gt;0,0,WEEKDAY(B7693,2)),IF(COUNTIF($I$2:$I$21,B7693)&gt;0,0,WEEKDAY(B7693,2)))</f>
        <v>1</v>
      </c>
      <c r="D7693" s="74">
        <f t="shared" si="2"/>
        <v>3</v>
      </c>
      <c r="E7693" s="12">
        <f>IFERROR(VLOOKUP(A7693,'IDAR Meter Data'!$A:$B,2,1),"")</f>
        <v>177</v>
      </c>
      <c r="F7693" s="75">
        <f>IF(CECCZ="CZ03",'Outside Temp'!B7693,IF(CECCZ="CZ04",'Outside Temp'!B7694,IF(CECCZ="CZ12",'Outside Temp'!B7695, IF(CECCZ="CZ13",'Outside Temp'!B7696))))</f>
        <v>69.18333333</v>
      </c>
      <c r="G7693" s="12">
        <f t="shared" si="3"/>
        <v>2</v>
      </c>
    </row>
    <row r="7694" ht="15.75" customHeight="1">
      <c r="A7694" s="13">
        <v>42205.166666666664</v>
      </c>
      <c r="B7694" s="73">
        <f t="shared" si="1"/>
        <v>42205</v>
      </c>
      <c r="C7694" s="74">
        <f>IF(NewCustomer="Yes", IF(COUNTIF($I$2:$I$11,B7694)&gt;0,0,WEEKDAY(B7694,2)),IF(COUNTIF($I$2:$I$21,B7694)&gt;0,0,WEEKDAY(B7694,2)))</f>
        <v>1</v>
      </c>
      <c r="D7694" s="74">
        <f t="shared" si="2"/>
        <v>4</v>
      </c>
      <c r="E7694" s="12">
        <f>IFERROR(VLOOKUP(A7694,'IDAR Meter Data'!$A:$B,2,1),"")</f>
        <v>191</v>
      </c>
      <c r="F7694" s="75">
        <f>IF(CECCZ="CZ03",'Outside Temp'!B7694,IF(CECCZ="CZ04",'Outside Temp'!B7695,IF(CECCZ="CZ12",'Outside Temp'!B7696, IF(CECCZ="CZ13",'Outside Temp'!B7697))))</f>
        <v>69</v>
      </c>
      <c r="G7694" s="12">
        <f t="shared" si="3"/>
        <v>2</v>
      </c>
    </row>
    <row r="7695" ht="15.75" customHeight="1">
      <c r="A7695" s="13">
        <v>42205.177083333336</v>
      </c>
      <c r="B7695" s="73">
        <f t="shared" si="1"/>
        <v>42205</v>
      </c>
      <c r="C7695" s="74">
        <f>IF(NewCustomer="Yes", IF(COUNTIF($I$2:$I$11,B7695)&gt;0,0,WEEKDAY(B7695,2)),IF(COUNTIF($I$2:$I$21,B7695)&gt;0,0,WEEKDAY(B7695,2)))</f>
        <v>1</v>
      </c>
      <c r="D7695" s="74">
        <f t="shared" si="2"/>
        <v>4</v>
      </c>
      <c r="E7695" s="12">
        <f>IFERROR(VLOOKUP(A7695,'IDAR Meter Data'!$A:$B,2,1),"")</f>
        <v>188</v>
      </c>
      <c r="F7695" s="75">
        <f>IF(CECCZ="CZ03",'Outside Temp'!B7695,IF(CECCZ="CZ04",'Outside Temp'!B7696,IF(CECCZ="CZ12",'Outside Temp'!B7697, IF(CECCZ="CZ13",'Outside Temp'!B7698))))</f>
        <v>69</v>
      </c>
      <c r="G7695" s="12">
        <f t="shared" si="3"/>
        <v>2</v>
      </c>
    </row>
    <row r="7696" ht="15.75" customHeight="1">
      <c r="A7696" s="13">
        <v>42205.1875</v>
      </c>
      <c r="B7696" s="73">
        <f t="shared" si="1"/>
        <v>42205</v>
      </c>
      <c r="C7696" s="74">
        <f>IF(NewCustomer="Yes", IF(COUNTIF($I$2:$I$11,B7696)&gt;0,0,WEEKDAY(B7696,2)),IF(COUNTIF($I$2:$I$21,B7696)&gt;0,0,WEEKDAY(B7696,2)))</f>
        <v>1</v>
      </c>
      <c r="D7696" s="74">
        <f t="shared" si="2"/>
        <v>4</v>
      </c>
      <c r="E7696" s="12">
        <f>IFERROR(VLOOKUP(A7696,'IDAR Meter Data'!$A:$B,2,1),"")</f>
        <v>179</v>
      </c>
      <c r="F7696" s="75">
        <f>IF(CECCZ="CZ03",'Outside Temp'!B7696,IF(CECCZ="CZ04",'Outside Temp'!B7697,IF(CECCZ="CZ12",'Outside Temp'!B7698, IF(CECCZ="CZ13",'Outside Temp'!B7699))))</f>
        <v>69</v>
      </c>
      <c r="G7696" s="12">
        <f t="shared" si="3"/>
        <v>2</v>
      </c>
    </row>
    <row r="7697" ht="15.75" customHeight="1">
      <c r="A7697" s="13">
        <v>42205.197916666664</v>
      </c>
      <c r="B7697" s="73">
        <f t="shared" si="1"/>
        <v>42205</v>
      </c>
      <c r="C7697" s="74">
        <f>IF(NewCustomer="Yes", IF(COUNTIF($I$2:$I$11,B7697)&gt;0,0,WEEKDAY(B7697,2)),IF(COUNTIF($I$2:$I$21,B7697)&gt;0,0,WEEKDAY(B7697,2)))</f>
        <v>1</v>
      </c>
      <c r="D7697" s="74">
        <f t="shared" si="2"/>
        <v>4</v>
      </c>
      <c r="E7697" s="12">
        <f>IFERROR(VLOOKUP(A7697,'IDAR Meter Data'!$A:$B,2,1),"")</f>
        <v>176</v>
      </c>
      <c r="F7697" s="75">
        <f>IF(CECCZ="CZ03",'Outside Temp'!B7697,IF(CECCZ="CZ04",'Outside Temp'!B7698,IF(CECCZ="CZ12",'Outside Temp'!B7699, IF(CECCZ="CZ13",'Outside Temp'!B7700))))</f>
        <v>69</v>
      </c>
      <c r="G7697" s="12">
        <f t="shared" si="3"/>
        <v>2</v>
      </c>
    </row>
    <row r="7698" ht="15.75" customHeight="1">
      <c r="A7698" s="13">
        <v>42205.208333333336</v>
      </c>
      <c r="B7698" s="73">
        <f t="shared" si="1"/>
        <v>42205</v>
      </c>
      <c r="C7698" s="74">
        <f>IF(NewCustomer="Yes", IF(COUNTIF($I$2:$I$11,B7698)&gt;0,0,WEEKDAY(B7698,2)),IF(COUNTIF($I$2:$I$21,B7698)&gt;0,0,WEEKDAY(B7698,2)))</f>
        <v>1</v>
      </c>
      <c r="D7698" s="74">
        <f t="shared" si="2"/>
        <v>5</v>
      </c>
      <c r="E7698" s="12">
        <f>IFERROR(VLOOKUP(A7698,'IDAR Meter Data'!$A:$B,2,1),"")</f>
        <v>177</v>
      </c>
      <c r="F7698" s="75">
        <f>IF(CECCZ="CZ03",'Outside Temp'!B7698,IF(CECCZ="CZ04",'Outside Temp'!B7699,IF(CECCZ="CZ12",'Outside Temp'!B7700, IF(CECCZ="CZ13",'Outside Temp'!B7701))))</f>
        <v>68.93333333</v>
      </c>
      <c r="G7698" s="12">
        <f t="shared" si="3"/>
        <v>2</v>
      </c>
    </row>
    <row r="7699" ht="15.75" customHeight="1">
      <c r="A7699" s="13">
        <v>42205.21875</v>
      </c>
      <c r="B7699" s="73">
        <f t="shared" si="1"/>
        <v>42205</v>
      </c>
      <c r="C7699" s="74">
        <f>IF(NewCustomer="Yes", IF(COUNTIF($I$2:$I$11,B7699)&gt;0,0,WEEKDAY(B7699,2)),IF(COUNTIF($I$2:$I$21,B7699)&gt;0,0,WEEKDAY(B7699,2)))</f>
        <v>1</v>
      </c>
      <c r="D7699" s="74">
        <f t="shared" si="2"/>
        <v>5</v>
      </c>
      <c r="E7699" s="12">
        <f>IFERROR(VLOOKUP(A7699,'IDAR Meter Data'!$A:$B,2,1),"")</f>
        <v>199</v>
      </c>
      <c r="F7699" s="75">
        <f>IF(CECCZ="CZ03",'Outside Temp'!B7699,IF(CECCZ="CZ04",'Outside Temp'!B7700,IF(CECCZ="CZ12",'Outside Temp'!B7701, IF(CECCZ="CZ13",'Outside Temp'!B7702))))</f>
        <v>68.68333333</v>
      </c>
      <c r="G7699" s="12">
        <f t="shared" si="3"/>
        <v>2</v>
      </c>
    </row>
    <row r="7700" ht="15.75" customHeight="1">
      <c r="A7700" s="13">
        <v>42205.229166666664</v>
      </c>
      <c r="B7700" s="73">
        <f t="shared" si="1"/>
        <v>42205</v>
      </c>
      <c r="C7700" s="74">
        <f>IF(NewCustomer="Yes", IF(COUNTIF($I$2:$I$11,B7700)&gt;0,0,WEEKDAY(B7700,2)),IF(COUNTIF($I$2:$I$21,B7700)&gt;0,0,WEEKDAY(B7700,2)))</f>
        <v>1</v>
      </c>
      <c r="D7700" s="74">
        <f t="shared" si="2"/>
        <v>5</v>
      </c>
      <c r="E7700" s="12">
        <f>IFERROR(VLOOKUP(A7700,'IDAR Meter Data'!$A:$B,2,1),"")</f>
        <v>182</v>
      </c>
      <c r="F7700" s="75">
        <f>IF(CECCZ="CZ03",'Outside Temp'!B7700,IF(CECCZ="CZ04",'Outside Temp'!B7701,IF(CECCZ="CZ12",'Outside Temp'!B7702, IF(CECCZ="CZ13",'Outside Temp'!B7703))))</f>
        <v>68.43333333</v>
      </c>
      <c r="G7700" s="12">
        <f t="shared" si="3"/>
        <v>2</v>
      </c>
    </row>
    <row r="7701" ht="15.75" customHeight="1">
      <c r="A7701" s="13">
        <v>42205.239583333336</v>
      </c>
      <c r="B7701" s="73">
        <f t="shared" si="1"/>
        <v>42205</v>
      </c>
      <c r="C7701" s="74">
        <f>IF(NewCustomer="Yes", IF(COUNTIF($I$2:$I$11,B7701)&gt;0,0,WEEKDAY(B7701,2)),IF(COUNTIF($I$2:$I$21,B7701)&gt;0,0,WEEKDAY(B7701,2)))</f>
        <v>1</v>
      </c>
      <c r="D7701" s="74">
        <f t="shared" si="2"/>
        <v>5</v>
      </c>
      <c r="E7701" s="12">
        <f>IFERROR(VLOOKUP(A7701,'IDAR Meter Data'!$A:$B,2,1),"")</f>
        <v>175</v>
      </c>
      <c r="F7701" s="75">
        <f>IF(CECCZ="CZ03",'Outside Temp'!B7701,IF(CECCZ="CZ04",'Outside Temp'!B7702,IF(CECCZ="CZ12",'Outside Temp'!B7703, IF(CECCZ="CZ13",'Outside Temp'!B7704))))</f>
        <v>68.18333333</v>
      </c>
      <c r="G7701" s="12">
        <f t="shared" si="3"/>
        <v>2</v>
      </c>
    </row>
    <row r="7702" ht="15.75" customHeight="1">
      <c r="A7702" s="13">
        <v>42205.25</v>
      </c>
      <c r="B7702" s="73">
        <f t="shared" si="1"/>
        <v>42205</v>
      </c>
      <c r="C7702" s="74">
        <f>IF(NewCustomer="Yes", IF(COUNTIF($I$2:$I$11,B7702)&gt;0,0,WEEKDAY(B7702,2)),IF(COUNTIF($I$2:$I$21,B7702)&gt;0,0,WEEKDAY(B7702,2)))</f>
        <v>1</v>
      </c>
      <c r="D7702" s="74">
        <f t="shared" si="2"/>
        <v>6</v>
      </c>
      <c r="E7702" s="12">
        <f>IFERROR(VLOOKUP(A7702,'IDAR Meter Data'!$A:$B,2,1),"")</f>
        <v>176</v>
      </c>
      <c r="F7702" s="75">
        <f>IF(CECCZ="CZ03",'Outside Temp'!B7702,IF(CECCZ="CZ04",'Outside Temp'!B7703,IF(CECCZ="CZ12",'Outside Temp'!B7704, IF(CECCZ="CZ13",'Outside Temp'!B7705))))</f>
        <v>68.2</v>
      </c>
      <c r="G7702" s="12">
        <f t="shared" si="3"/>
        <v>2</v>
      </c>
    </row>
    <row r="7703" ht="15.75" customHeight="1">
      <c r="A7703" s="13">
        <v>42205.260416666664</v>
      </c>
      <c r="B7703" s="73">
        <f t="shared" si="1"/>
        <v>42205</v>
      </c>
      <c r="C7703" s="74">
        <f>IF(NewCustomer="Yes", IF(COUNTIF($I$2:$I$11,B7703)&gt;0,0,WEEKDAY(B7703,2)),IF(COUNTIF($I$2:$I$21,B7703)&gt;0,0,WEEKDAY(B7703,2)))</f>
        <v>1</v>
      </c>
      <c r="D7703" s="74">
        <f t="shared" si="2"/>
        <v>6</v>
      </c>
      <c r="E7703" s="12">
        <f>IFERROR(VLOOKUP(A7703,'IDAR Meter Data'!$A:$B,2,1),"")</f>
        <v>183</v>
      </c>
      <c r="F7703" s="75">
        <f>IF(CECCZ="CZ03",'Outside Temp'!B7703,IF(CECCZ="CZ04",'Outside Temp'!B7704,IF(CECCZ="CZ12",'Outside Temp'!B7705, IF(CECCZ="CZ13",'Outside Temp'!B7706))))</f>
        <v>68.95</v>
      </c>
      <c r="G7703" s="12">
        <f t="shared" si="3"/>
        <v>2</v>
      </c>
    </row>
    <row r="7704" ht="15.75" customHeight="1">
      <c r="A7704" s="13">
        <v>42205.270833333336</v>
      </c>
      <c r="B7704" s="73">
        <f t="shared" si="1"/>
        <v>42205</v>
      </c>
      <c r="C7704" s="74">
        <f>IF(NewCustomer="Yes", IF(COUNTIF($I$2:$I$11,B7704)&gt;0,0,WEEKDAY(B7704,2)),IF(COUNTIF($I$2:$I$21,B7704)&gt;0,0,WEEKDAY(B7704,2)))</f>
        <v>1</v>
      </c>
      <c r="D7704" s="74">
        <f t="shared" si="2"/>
        <v>6</v>
      </c>
      <c r="E7704" s="12">
        <f>IFERROR(VLOOKUP(A7704,'IDAR Meter Data'!$A:$B,2,1),"")</f>
        <v>194</v>
      </c>
      <c r="F7704" s="75">
        <f>IF(CECCZ="CZ03",'Outside Temp'!B7704,IF(CECCZ="CZ04",'Outside Temp'!B7705,IF(CECCZ="CZ12",'Outside Temp'!B7706, IF(CECCZ="CZ13",'Outside Temp'!B7707))))</f>
        <v>69.7</v>
      </c>
      <c r="G7704" s="12">
        <f t="shared" si="3"/>
        <v>2</v>
      </c>
    </row>
    <row r="7705" ht="15.75" customHeight="1">
      <c r="A7705" s="13">
        <v>42205.28125</v>
      </c>
      <c r="B7705" s="73">
        <f t="shared" si="1"/>
        <v>42205</v>
      </c>
      <c r="C7705" s="74">
        <f>IF(NewCustomer="Yes", IF(COUNTIF($I$2:$I$11,B7705)&gt;0,0,WEEKDAY(B7705,2)),IF(COUNTIF($I$2:$I$21,B7705)&gt;0,0,WEEKDAY(B7705,2)))</f>
        <v>1</v>
      </c>
      <c r="D7705" s="74">
        <f t="shared" si="2"/>
        <v>6</v>
      </c>
      <c r="E7705" s="12">
        <f>IFERROR(VLOOKUP(A7705,'IDAR Meter Data'!$A:$B,2,1),"")</f>
        <v>189</v>
      </c>
      <c r="F7705" s="75">
        <f>IF(CECCZ="CZ03",'Outside Temp'!B7705,IF(CECCZ="CZ04",'Outside Temp'!B7706,IF(CECCZ="CZ12",'Outside Temp'!B7707, IF(CECCZ="CZ13",'Outside Temp'!B7708))))</f>
        <v>70.45</v>
      </c>
      <c r="G7705" s="12">
        <f t="shared" si="3"/>
        <v>3</v>
      </c>
    </row>
    <row r="7706" ht="15.75" customHeight="1">
      <c r="A7706" s="13">
        <v>42205.291666666664</v>
      </c>
      <c r="B7706" s="73">
        <f t="shared" si="1"/>
        <v>42205</v>
      </c>
      <c r="C7706" s="74">
        <f>IF(NewCustomer="Yes", IF(COUNTIF($I$2:$I$11,B7706)&gt;0,0,WEEKDAY(B7706,2)),IF(COUNTIF($I$2:$I$21,B7706)&gt;0,0,WEEKDAY(B7706,2)))</f>
        <v>1</v>
      </c>
      <c r="D7706" s="74">
        <f t="shared" si="2"/>
        <v>7</v>
      </c>
      <c r="E7706" s="12">
        <f>IFERROR(VLOOKUP(A7706,'IDAR Meter Data'!$A:$B,2,1),"")</f>
        <v>180</v>
      </c>
      <c r="F7706" s="75">
        <f>IF(CECCZ="CZ03",'Outside Temp'!B7706,IF(CECCZ="CZ04",'Outside Temp'!B7707,IF(CECCZ="CZ12",'Outside Temp'!B7708, IF(CECCZ="CZ13",'Outside Temp'!B7709))))</f>
        <v>71.13333333</v>
      </c>
      <c r="G7706" s="12">
        <f t="shared" si="3"/>
        <v>3</v>
      </c>
    </row>
    <row r="7707" ht="15.75" customHeight="1">
      <c r="A7707" s="13">
        <v>42205.302083333336</v>
      </c>
      <c r="B7707" s="73">
        <f t="shared" si="1"/>
        <v>42205</v>
      </c>
      <c r="C7707" s="74">
        <f>IF(NewCustomer="Yes", IF(COUNTIF($I$2:$I$11,B7707)&gt;0,0,WEEKDAY(B7707,2)),IF(COUNTIF($I$2:$I$21,B7707)&gt;0,0,WEEKDAY(B7707,2)))</f>
        <v>1</v>
      </c>
      <c r="D7707" s="74">
        <f t="shared" si="2"/>
        <v>7</v>
      </c>
      <c r="E7707" s="12">
        <f>IFERROR(VLOOKUP(A7707,'IDAR Meter Data'!$A:$B,2,1),"")</f>
        <v>185</v>
      </c>
      <c r="F7707" s="75">
        <f>IF(CECCZ="CZ03",'Outside Temp'!B7707,IF(CECCZ="CZ04",'Outside Temp'!B7708,IF(CECCZ="CZ12",'Outside Temp'!B7709, IF(CECCZ="CZ13",'Outside Temp'!B7710))))</f>
        <v>71.63333333</v>
      </c>
      <c r="G7707" s="12">
        <f t="shared" si="3"/>
        <v>3</v>
      </c>
    </row>
    <row r="7708" ht="15.75" customHeight="1">
      <c r="A7708" s="13">
        <v>42205.3125</v>
      </c>
      <c r="B7708" s="73">
        <f t="shared" si="1"/>
        <v>42205</v>
      </c>
      <c r="C7708" s="74">
        <f>IF(NewCustomer="Yes", IF(COUNTIF($I$2:$I$11,B7708)&gt;0,0,WEEKDAY(B7708,2)),IF(COUNTIF($I$2:$I$21,B7708)&gt;0,0,WEEKDAY(B7708,2)))</f>
        <v>1</v>
      </c>
      <c r="D7708" s="74">
        <f t="shared" si="2"/>
        <v>7</v>
      </c>
      <c r="E7708" s="12">
        <f>IFERROR(VLOOKUP(A7708,'IDAR Meter Data'!$A:$B,2,1),"")</f>
        <v>190</v>
      </c>
      <c r="F7708" s="75">
        <f>IF(CECCZ="CZ03",'Outside Temp'!B7708,IF(CECCZ="CZ04",'Outside Temp'!B7709,IF(CECCZ="CZ12",'Outside Temp'!B7710, IF(CECCZ="CZ13",'Outside Temp'!B7711))))</f>
        <v>72.13333333</v>
      </c>
      <c r="G7708" s="12">
        <f t="shared" si="3"/>
        <v>3</v>
      </c>
    </row>
    <row r="7709" ht="15.75" customHeight="1">
      <c r="A7709" s="13">
        <v>42205.322916666664</v>
      </c>
      <c r="B7709" s="73">
        <f t="shared" si="1"/>
        <v>42205</v>
      </c>
      <c r="C7709" s="74">
        <f>IF(NewCustomer="Yes", IF(COUNTIF($I$2:$I$11,B7709)&gt;0,0,WEEKDAY(B7709,2)),IF(COUNTIF($I$2:$I$21,B7709)&gt;0,0,WEEKDAY(B7709,2)))</f>
        <v>1</v>
      </c>
      <c r="D7709" s="74">
        <f t="shared" si="2"/>
        <v>7</v>
      </c>
      <c r="E7709" s="12">
        <f>IFERROR(VLOOKUP(A7709,'IDAR Meter Data'!$A:$B,2,1),"")</f>
        <v>204</v>
      </c>
      <c r="F7709" s="75">
        <f>IF(CECCZ="CZ03",'Outside Temp'!B7709,IF(CECCZ="CZ04",'Outside Temp'!B7710,IF(CECCZ="CZ12",'Outside Temp'!B7711, IF(CECCZ="CZ13",'Outside Temp'!B7712))))</f>
        <v>72.63333333</v>
      </c>
      <c r="G7709" s="12">
        <f t="shared" si="3"/>
        <v>3</v>
      </c>
    </row>
    <row r="7710" ht="15.75" customHeight="1">
      <c r="A7710" s="13">
        <v>42205.333333333336</v>
      </c>
      <c r="B7710" s="73">
        <f t="shared" si="1"/>
        <v>42205</v>
      </c>
      <c r="C7710" s="74">
        <f>IF(NewCustomer="Yes", IF(COUNTIF($I$2:$I$11,B7710)&gt;0,0,WEEKDAY(B7710,2)),IF(COUNTIF($I$2:$I$21,B7710)&gt;0,0,WEEKDAY(B7710,2)))</f>
        <v>1</v>
      </c>
      <c r="D7710" s="74">
        <f t="shared" si="2"/>
        <v>8</v>
      </c>
      <c r="E7710" s="12">
        <f>IFERROR(VLOOKUP(A7710,'IDAR Meter Data'!$A:$B,2,1),"")</f>
        <v>195</v>
      </c>
      <c r="F7710" s="75">
        <f>IF(CECCZ="CZ03",'Outside Temp'!B7710,IF(CECCZ="CZ04",'Outside Temp'!B7711,IF(CECCZ="CZ12",'Outside Temp'!B7712, IF(CECCZ="CZ13",'Outside Temp'!B7713))))</f>
        <v>73.13333333</v>
      </c>
      <c r="G7710" s="12">
        <f t="shared" si="3"/>
        <v>3</v>
      </c>
    </row>
    <row r="7711" ht="15.75" customHeight="1">
      <c r="A7711" s="13">
        <v>42205.34375</v>
      </c>
      <c r="B7711" s="73">
        <f t="shared" si="1"/>
        <v>42205</v>
      </c>
      <c r="C7711" s="74">
        <f>IF(NewCustomer="Yes", IF(COUNTIF($I$2:$I$11,B7711)&gt;0,0,WEEKDAY(B7711,2)),IF(COUNTIF($I$2:$I$21,B7711)&gt;0,0,WEEKDAY(B7711,2)))</f>
        <v>1</v>
      </c>
      <c r="D7711" s="74">
        <f t="shared" si="2"/>
        <v>8</v>
      </c>
      <c r="E7711" s="12">
        <f>IFERROR(VLOOKUP(A7711,'IDAR Meter Data'!$A:$B,2,1),"")</f>
        <v>194</v>
      </c>
      <c r="F7711" s="75">
        <f>IF(CECCZ="CZ03",'Outside Temp'!B7711,IF(CECCZ="CZ04",'Outside Temp'!B7712,IF(CECCZ="CZ12",'Outside Temp'!B7713, IF(CECCZ="CZ13",'Outside Temp'!B7714))))</f>
        <v>73.63333333</v>
      </c>
      <c r="G7711" s="12">
        <f t="shared" si="3"/>
        <v>3</v>
      </c>
    </row>
    <row r="7712" ht="15.75" customHeight="1">
      <c r="A7712" s="13">
        <v>42205.354166666664</v>
      </c>
      <c r="B7712" s="73">
        <f t="shared" si="1"/>
        <v>42205</v>
      </c>
      <c r="C7712" s="74">
        <f>IF(NewCustomer="Yes", IF(COUNTIF($I$2:$I$11,B7712)&gt;0,0,WEEKDAY(B7712,2)),IF(COUNTIF($I$2:$I$21,B7712)&gt;0,0,WEEKDAY(B7712,2)))</f>
        <v>1</v>
      </c>
      <c r="D7712" s="74">
        <f t="shared" si="2"/>
        <v>8</v>
      </c>
      <c r="E7712" s="12">
        <f>IFERROR(VLOOKUP(A7712,'IDAR Meter Data'!$A:$B,2,1),"")</f>
        <v>208</v>
      </c>
      <c r="F7712" s="75">
        <f>IF(CECCZ="CZ03",'Outside Temp'!B7712,IF(CECCZ="CZ04",'Outside Temp'!B7713,IF(CECCZ="CZ12",'Outside Temp'!B7714, IF(CECCZ="CZ13",'Outside Temp'!B7715))))</f>
        <v>74.13333333</v>
      </c>
      <c r="G7712" s="12">
        <f t="shared" si="3"/>
        <v>3</v>
      </c>
    </row>
    <row r="7713" ht="15.75" customHeight="1">
      <c r="A7713" s="13">
        <v>42205.364583333336</v>
      </c>
      <c r="B7713" s="73">
        <f t="shared" si="1"/>
        <v>42205</v>
      </c>
      <c r="C7713" s="74">
        <f>IF(NewCustomer="Yes", IF(COUNTIF($I$2:$I$11,B7713)&gt;0,0,WEEKDAY(B7713,2)),IF(COUNTIF($I$2:$I$21,B7713)&gt;0,0,WEEKDAY(B7713,2)))</f>
        <v>1</v>
      </c>
      <c r="D7713" s="74">
        <f t="shared" si="2"/>
        <v>8</v>
      </c>
      <c r="E7713" s="12">
        <f>IFERROR(VLOOKUP(A7713,'IDAR Meter Data'!$A:$B,2,1),"")</f>
        <v>219</v>
      </c>
      <c r="F7713" s="75">
        <f>IF(CECCZ="CZ03",'Outside Temp'!B7713,IF(CECCZ="CZ04",'Outside Temp'!B7714,IF(CECCZ="CZ12",'Outside Temp'!B7715, IF(CECCZ="CZ13",'Outside Temp'!B7716))))</f>
        <v>74.63333333</v>
      </c>
      <c r="G7713" s="12">
        <f t="shared" si="3"/>
        <v>3</v>
      </c>
    </row>
    <row r="7714" ht="15.75" customHeight="1">
      <c r="A7714" s="13">
        <v>42205.375</v>
      </c>
      <c r="B7714" s="73">
        <f t="shared" si="1"/>
        <v>42205</v>
      </c>
      <c r="C7714" s="74">
        <f>IF(NewCustomer="Yes", IF(COUNTIF($I$2:$I$11,B7714)&gt;0,0,WEEKDAY(B7714,2)),IF(COUNTIF($I$2:$I$21,B7714)&gt;0,0,WEEKDAY(B7714,2)))</f>
        <v>1</v>
      </c>
      <c r="D7714" s="74">
        <f t="shared" si="2"/>
        <v>9</v>
      </c>
      <c r="E7714" s="12">
        <f>IFERROR(VLOOKUP(A7714,'IDAR Meter Data'!$A:$B,2,1),"")</f>
        <v>225</v>
      </c>
      <c r="F7714" s="75">
        <f>IF(CECCZ="CZ03",'Outside Temp'!B7714,IF(CECCZ="CZ04",'Outside Temp'!B7715,IF(CECCZ="CZ12",'Outside Temp'!B7716, IF(CECCZ="CZ13",'Outside Temp'!B7717))))</f>
        <v>75.06666667</v>
      </c>
      <c r="G7714" s="12">
        <f t="shared" si="3"/>
        <v>4</v>
      </c>
    </row>
    <row r="7715" ht="15.75" customHeight="1">
      <c r="A7715" s="13">
        <v>42205.385416666664</v>
      </c>
      <c r="B7715" s="73">
        <f t="shared" si="1"/>
        <v>42205</v>
      </c>
      <c r="C7715" s="74">
        <f>IF(NewCustomer="Yes", IF(COUNTIF($I$2:$I$11,B7715)&gt;0,0,WEEKDAY(B7715,2)),IF(COUNTIF($I$2:$I$21,B7715)&gt;0,0,WEEKDAY(B7715,2)))</f>
        <v>1</v>
      </c>
      <c r="D7715" s="74">
        <f t="shared" si="2"/>
        <v>9</v>
      </c>
      <c r="E7715" s="12">
        <f>IFERROR(VLOOKUP(A7715,'IDAR Meter Data'!$A:$B,2,1),"")</f>
        <v>207</v>
      </c>
      <c r="F7715" s="75">
        <f>IF(CECCZ="CZ03",'Outside Temp'!B7715,IF(CECCZ="CZ04",'Outside Temp'!B7716,IF(CECCZ="CZ12",'Outside Temp'!B7717, IF(CECCZ="CZ13",'Outside Temp'!B7718))))</f>
        <v>75.31666667</v>
      </c>
      <c r="G7715" s="12">
        <f t="shared" si="3"/>
        <v>4</v>
      </c>
    </row>
    <row r="7716" ht="15.75" customHeight="1">
      <c r="A7716" s="13">
        <v>42205.395833333336</v>
      </c>
      <c r="B7716" s="73">
        <f t="shared" si="1"/>
        <v>42205</v>
      </c>
      <c r="C7716" s="74">
        <f>IF(NewCustomer="Yes", IF(COUNTIF($I$2:$I$11,B7716)&gt;0,0,WEEKDAY(B7716,2)),IF(COUNTIF($I$2:$I$21,B7716)&gt;0,0,WEEKDAY(B7716,2)))</f>
        <v>1</v>
      </c>
      <c r="D7716" s="74">
        <f t="shared" si="2"/>
        <v>9</v>
      </c>
      <c r="E7716" s="12">
        <f>IFERROR(VLOOKUP(A7716,'IDAR Meter Data'!$A:$B,2,1),"")</f>
        <v>212</v>
      </c>
      <c r="F7716" s="75">
        <f>IF(CECCZ="CZ03",'Outside Temp'!B7716,IF(CECCZ="CZ04",'Outside Temp'!B7717,IF(CECCZ="CZ12",'Outside Temp'!B7718, IF(CECCZ="CZ13",'Outside Temp'!B7719))))</f>
        <v>75.56666667</v>
      </c>
      <c r="G7716" s="12">
        <f t="shared" si="3"/>
        <v>4</v>
      </c>
    </row>
    <row r="7717" ht="15.75" customHeight="1">
      <c r="A7717" s="13">
        <v>42205.40625</v>
      </c>
      <c r="B7717" s="73">
        <f t="shared" si="1"/>
        <v>42205</v>
      </c>
      <c r="C7717" s="74">
        <f>IF(NewCustomer="Yes", IF(COUNTIF($I$2:$I$11,B7717)&gt;0,0,WEEKDAY(B7717,2)),IF(COUNTIF($I$2:$I$21,B7717)&gt;0,0,WEEKDAY(B7717,2)))</f>
        <v>1</v>
      </c>
      <c r="D7717" s="74">
        <f t="shared" si="2"/>
        <v>9</v>
      </c>
      <c r="E7717" s="12">
        <f>IFERROR(VLOOKUP(A7717,'IDAR Meter Data'!$A:$B,2,1),"")</f>
        <v>213</v>
      </c>
      <c r="F7717" s="75">
        <f>IF(CECCZ="CZ03",'Outside Temp'!B7717,IF(CECCZ="CZ04",'Outside Temp'!B7718,IF(CECCZ="CZ12",'Outside Temp'!B7719, IF(CECCZ="CZ13",'Outside Temp'!B7720))))</f>
        <v>75.81666667</v>
      </c>
      <c r="G7717" s="12">
        <f t="shared" si="3"/>
        <v>4</v>
      </c>
    </row>
    <row r="7718" ht="15.75" customHeight="1">
      <c r="A7718" s="13">
        <v>42205.416666666664</v>
      </c>
      <c r="B7718" s="73">
        <f t="shared" si="1"/>
        <v>42205</v>
      </c>
      <c r="C7718" s="74">
        <f>IF(NewCustomer="Yes", IF(COUNTIF($I$2:$I$11,B7718)&gt;0,0,WEEKDAY(B7718,2)),IF(COUNTIF($I$2:$I$21,B7718)&gt;0,0,WEEKDAY(B7718,2)))</f>
        <v>1</v>
      </c>
      <c r="D7718" s="74">
        <f t="shared" si="2"/>
        <v>10</v>
      </c>
      <c r="E7718" s="12">
        <f>IFERROR(VLOOKUP(A7718,'IDAR Meter Data'!$A:$B,2,1),"")</f>
        <v>231</v>
      </c>
      <c r="F7718" s="75">
        <f>IF(CECCZ="CZ03",'Outside Temp'!B7718,IF(CECCZ="CZ04",'Outside Temp'!B7719,IF(CECCZ="CZ12",'Outside Temp'!B7720, IF(CECCZ="CZ13",'Outside Temp'!B7721))))</f>
        <v>75.93333333</v>
      </c>
      <c r="G7718" s="12">
        <f t="shared" si="3"/>
        <v>4</v>
      </c>
    </row>
    <row r="7719" ht="15.75" customHeight="1">
      <c r="A7719" s="13">
        <v>42205.427083333336</v>
      </c>
      <c r="B7719" s="73">
        <f t="shared" si="1"/>
        <v>42205</v>
      </c>
      <c r="C7719" s="74">
        <f>IF(NewCustomer="Yes", IF(COUNTIF($I$2:$I$11,B7719)&gt;0,0,WEEKDAY(B7719,2)),IF(COUNTIF($I$2:$I$21,B7719)&gt;0,0,WEEKDAY(B7719,2)))</f>
        <v>1</v>
      </c>
      <c r="D7719" s="74">
        <f t="shared" si="2"/>
        <v>10</v>
      </c>
      <c r="E7719" s="12">
        <f>IFERROR(VLOOKUP(A7719,'IDAR Meter Data'!$A:$B,2,1),"")</f>
        <v>232</v>
      </c>
      <c r="F7719" s="75">
        <f>IF(CECCZ="CZ03",'Outside Temp'!B7719,IF(CECCZ="CZ04",'Outside Temp'!B7720,IF(CECCZ="CZ12",'Outside Temp'!B7721, IF(CECCZ="CZ13",'Outside Temp'!B7722))))</f>
        <v>75.68333333</v>
      </c>
      <c r="G7719" s="12">
        <f t="shared" si="3"/>
        <v>4</v>
      </c>
    </row>
    <row r="7720" ht="15.75" customHeight="1">
      <c r="A7720" s="13">
        <v>42205.4375</v>
      </c>
      <c r="B7720" s="73">
        <f t="shared" si="1"/>
        <v>42205</v>
      </c>
      <c r="C7720" s="74">
        <f>IF(NewCustomer="Yes", IF(COUNTIF($I$2:$I$11,B7720)&gt;0,0,WEEKDAY(B7720,2)),IF(COUNTIF($I$2:$I$21,B7720)&gt;0,0,WEEKDAY(B7720,2)))</f>
        <v>1</v>
      </c>
      <c r="D7720" s="74">
        <f t="shared" si="2"/>
        <v>10</v>
      </c>
      <c r="E7720" s="12">
        <f>IFERROR(VLOOKUP(A7720,'IDAR Meter Data'!$A:$B,2,1),"")</f>
        <v>224</v>
      </c>
      <c r="F7720" s="75">
        <f>IF(CECCZ="CZ03",'Outside Temp'!B7720,IF(CECCZ="CZ04",'Outside Temp'!B7721,IF(CECCZ="CZ12",'Outside Temp'!B7722, IF(CECCZ="CZ13",'Outside Temp'!B7723))))</f>
        <v>75.43333333</v>
      </c>
      <c r="G7720" s="12">
        <f t="shared" si="3"/>
        <v>4</v>
      </c>
    </row>
    <row r="7721" ht="15.75" customHeight="1">
      <c r="A7721" s="13">
        <v>42205.447916666664</v>
      </c>
      <c r="B7721" s="73">
        <f t="shared" si="1"/>
        <v>42205</v>
      </c>
      <c r="C7721" s="74">
        <f>IF(NewCustomer="Yes", IF(COUNTIF($I$2:$I$11,B7721)&gt;0,0,WEEKDAY(B7721,2)),IF(COUNTIF($I$2:$I$21,B7721)&gt;0,0,WEEKDAY(B7721,2)))</f>
        <v>1</v>
      </c>
      <c r="D7721" s="74">
        <f t="shared" si="2"/>
        <v>10</v>
      </c>
      <c r="E7721" s="12">
        <f>IFERROR(VLOOKUP(A7721,'IDAR Meter Data'!$A:$B,2,1),"")</f>
        <v>234</v>
      </c>
      <c r="F7721" s="75">
        <f>IF(CECCZ="CZ03",'Outside Temp'!B7721,IF(CECCZ="CZ04",'Outside Temp'!B7722,IF(CECCZ="CZ12",'Outside Temp'!B7723, IF(CECCZ="CZ13",'Outside Temp'!B7724))))</f>
        <v>75.18333333</v>
      </c>
      <c r="G7721" s="12">
        <f t="shared" si="3"/>
        <v>4</v>
      </c>
    </row>
    <row r="7722" ht="15.75" customHeight="1">
      <c r="A7722" s="13">
        <v>42205.458333333336</v>
      </c>
      <c r="B7722" s="73">
        <f t="shared" si="1"/>
        <v>42205</v>
      </c>
      <c r="C7722" s="74">
        <f>IF(NewCustomer="Yes", IF(COUNTIF($I$2:$I$11,B7722)&gt;0,0,WEEKDAY(B7722,2)),IF(COUNTIF($I$2:$I$21,B7722)&gt;0,0,WEEKDAY(B7722,2)))</f>
        <v>1</v>
      </c>
      <c r="D7722" s="74">
        <f t="shared" si="2"/>
        <v>11</v>
      </c>
      <c r="E7722" s="12">
        <f>IFERROR(VLOOKUP(A7722,'IDAR Meter Data'!$A:$B,2,1),"")</f>
        <v>248</v>
      </c>
      <c r="F7722" s="75">
        <f>IF(CECCZ="CZ03",'Outside Temp'!B7722,IF(CECCZ="CZ04",'Outside Temp'!B7723,IF(CECCZ="CZ12",'Outside Temp'!B7724, IF(CECCZ="CZ13",'Outside Temp'!B7725))))</f>
        <v>74.86666667</v>
      </c>
      <c r="G7722" s="12">
        <f t="shared" si="3"/>
        <v>3</v>
      </c>
    </row>
    <row r="7723" ht="15.75" customHeight="1">
      <c r="A7723" s="13">
        <v>42205.46875</v>
      </c>
      <c r="B7723" s="73">
        <f t="shared" si="1"/>
        <v>42205</v>
      </c>
      <c r="C7723" s="74">
        <f>IF(NewCustomer="Yes", IF(COUNTIF($I$2:$I$11,B7723)&gt;0,0,WEEKDAY(B7723,2)),IF(COUNTIF($I$2:$I$21,B7723)&gt;0,0,WEEKDAY(B7723,2)))</f>
        <v>1</v>
      </c>
      <c r="D7723" s="74">
        <f t="shared" si="2"/>
        <v>11</v>
      </c>
      <c r="E7723" s="12">
        <f>IFERROR(VLOOKUP(A7723,'IDAR Meter Data'!$A:$B,2,1),"")</f>
        <v>250</v>
      </c>
      <c r="F7723" s="75">
        <f>IF(CECCZ="CZ03",'Outside Temp'!B7723,IF(CECCZ="CZ04",'Outside Temp'!B7724,IF(CECCZ="CZ12",'Outside Temp'!B7725, IF(CECCZ="CZ13",'Outside Temp'!B7726))))</f>
        <v>74.36666667</v>
      </c>
      <c r="G7723" s="12">
        <f t="shared" si="3"/>
        <v>3</v>
      </c>
    </row>
    <row r="7724" ht="15.75" customHeight="1">
      <c r="A7724" s="13">
        <v>42205.479166666664</v>
      </c>
      <c r="B7724" s="73">
        <f t="shared" si="1"/>
        <v>42205</v>
      </c>
      <c r="C7724" s="74">
        <f>IF(NewCustomer="Yes", IF(COUNTIF($I$2:$I$11,B7724)&gt;0,0,WEEKDAY(B7724,2)),IF(COUNTIF($I$2:$I$21,B7724)&gt;0,0,WEEKDAY(B7724,2)))</f>
        <v>1</v>
      </c>
      <c r="D7724" s="74">
        <f t="shared" si="2"/>
        <v>11</v>
      </c>
      <c r="E7724" s="12">
        <f>IFERROR(VLOOKUP(A7724,'IDAR Meter Data'!$A:$B,2,1),"")</f>
        <v>242</v>
      </c>
      <c r="F7724" s="75">
        <f>IF(CECCZ="CZ03",'Outside Temp'!B7724,IF(CECCZ="CZ04",'Outside Temp'!B7725,IF(CECCZ="CZ12",'Outside Temp'!B7726, IF(CECCZ="CZ13",'Outside Temp'!B7727))))</f>
        <v>73.86666667</v>
      </c>
      <c r="G7724" s="12">
        <f t="shared" si="3"/>
        <v>3</v>
      </c>
    </row>
    <row r="7725" ht="15.75" customHeight="1">
      <c r="A7725" s="13">
        <v>42205.489583333336</v>
      </c>
      <c r="B7725" s="73">
        <f t="shared" si="1"/>
        <v>42205</v>
      </c>
      <c r="C7725" s="74">
        <f>IF(NewCustomer="Yes", IF(COUNTIF($I$2:$I$11,B7725)&gt;0,0,WEEKDAY(B7725,2)),IF(COUNTIF($I$2:$I$21,B7725)&gt;0,0,WEEKDAY(B7725,2)))</f>
        <v>1</v>
      </c>
      <c r="D7725" s="74">
        <f t="shared" si="2"/>
        <v>11</v>
      </c>
      <c r="E7725" s="12">
        <f>IFERROR(VLOOKUP(A7725,'IDAR Meter Data'!$A:$B,2,1),"")</f>
        <v>250</v>
      </c>
      <c r="F7725" s="75">
        <f>IF(CECCZ="CZ03",'Outside Temp'!B7725,IF(CECCZ="CZ04",'Outside Temp'!B7726,IF(CECCZ="CZ12",'Outside Temp'!B7727, IF(CECCZ="CZ13",'Outside Temp'!B7728))))</f>
        <v>73.36666667</v>
      </c>
      <c r="G7725" s="12">
        <f t="shared" si="3"/>
        <v>3</v>
      </c>
    </row>
    <row r="7726" ht="15.75" customHeight="1">
      <c r="A7726" s="13">
        <v>42205.5</v>
      </c>
      <c r="B7726" s="73">
        <f t="shared" si="1"/>
        <v>42205</v>
      </c>
      <c r="C7726" s="74">
        <f>IF(NewCustomer="Yes", IF(COUNTIF($I$2:$I$11,B7726)&gt;0,0,WEEKDAY(B7726,2)),IF(COUNTIF($I$2:$I$21,B7726)&gt;0,0,WEEKDAY(B7726,2)))</f>
        <v>1</v>
      </c>
      <c r="D7726" s="74">
        <f t="shared" si="2"/>
        <v>12</v>
      </c>
      <c r="E7726" s="12">
        <f>IFERROR(VLOOKUP(A7726,'IDAR Meter Data'!$A:$B,2,1),"")</f>
        <v>258</v>
      </c>
      <c r="F7726" s="75">
        <f>IF(CECCZ="CZ03",'Outside Temp'!B7726,IF(CECCZ="CZ04",'Outside Temp'!B7727,IF(CECCZ="CZ12",'Outside Temp'!B7728, IF(CECCZ="CZ13",'Outside Temp'!B7729))))</f>
        <v>72.93333333</v>
      </c>
      <c r="G7726" s="12">
        <f t="shared" si="3"/>
        <v>3</v>
      </c>
    </row>
    <row r="7727" ht="15.75" customHeight="1">
      <c r="A7727" s="13">
        <v>42205.510416666664</v>
      </c>
      <c r="B7727" s="73">
        <f t="shared" si="1"/>
        <v>42205</v>
      </c>
      <c r="C7727" s="74">
        <f>IF(NewCustomer="Yes", IF(COUNTIF($I$2:$I$11,B7727)&gt;0,0,WEEKDAY(B7727,2)),IF(COUNTIF($I$2:$I$21,B7727)&gt;0,0,WEEKDAY(B7727,2)))</f>
        <v>1</v>
      </c>
      <c r="D7727" s="74">
        <f t="shared" si="2"/>
        <v>12</v>
      </c>
      <c r="E7727" s="12">
        <f>IFERROR(VLOOKUP(A7727,'IDAR Meter Data'!$A:$B,2,1),"")</f>
        <v>253</v>
      </c>
      <c r="F7727" s="75">
        <f>IF(CECCZ="CZ03",'Outside Temp'!B7727,IF(CECCZ="CZ04",'Outside Temp'!B7728,IF(CECCZ="CZ12",'Outside Temp'!B7729, IF(CECCZ="CZ13",'Outside Temp'!B7730))))</f>
        <v>72.68333333</v>
      </c>
      <c r="G7727" s="12">
        <f t="shared" si="3"/>
        <v>3</v>
      </c>
    </row>
    <row r="7728" ht="15.75" customHeight="1">
      <c r="A7728" s="13">
        <v>42205.520833333336</v>
      </c>
      <c r="B7728" s="73">
        <f t="shared" si="1"/>
        <v>42205</v>
      </c>
      <c r="C7728" s="74">
        <f>IF(NewCustomer="Yes", IF(COUNTIF($I$2:$I$11,B7728)&gt;0,0,WEEKDAY(B7728,2)),IF(COUNTIF($I$2:$I$21,B7728)&gt;0,0,WEEKDAY(B7728,2)))</f>
        <v>1</v>
      </c>
      <c r="D7728" s="74">
        <f t="shared" si="2"/>
        <v>12</v>
      </c>
      <c r="E7728" s="12">
        <f>IFERROR(VLOOKUP(A7728,'IDAR Meter Data'!$A:$B,2,1),"")</f>
        <v>273</v>
      </c>
      <c r="F7728" s="75">
        <f>IF(CECCZ="CZ03",'Outside Temp'!B7728,IF(CECCZ="CZ04",'Outside Temp'!B7729,IF(CECCZ="CZ12",'Outside Temp'!B7730, IF(CECCZ="CZ13",'Outside Temp'!B7731))))</f>
        <v>72.43333333</v>
      </c>
      <c r="G7728" s="12">
        <f t="shared" si="3"/>
        <v>3</v>
      </c>
    </row>
    <row r="7729" ht="15.75" customHeight="1">
      <c r="A7729" s="13">
        <v>42205.53125</v>
      </c>
      <c r="B7729" s="73">
        <f t="shared" si="1"/>
        <v>42205</v>
      </c>
      <c r="C7729" s="74">
        <f>IF(NewCustomer="Yes", IF(COUNTIF($I$2:$I$11,B7729)&gt;0,0,WEEKDAY(B7729,2)),IF(COUNTIF($I$2:$I$21,B7729)&gt;0,0,WEEKDAY(B7729,2)))</f>
        <v>1</v>
      </c>
      <c r="D7729" s="74">
        <f t="shared" si="2"/>
        <v>12</v>
      </c>
      <c r="E7729" s="12">
        <f>IFERROR(VLOOKUP(A7729,'IDAR Meter Data'!$A:$B,2,1),"")</f>
        <v>247</v>
      </c>
      <c r="F7729" s="75">
        <f>IF(CECCZ="CZ03",'Outside Temp'!B7729,IF(CECCZ="CZ04",'Outside Temp'!B7730,IF(CECCZ="CZ12",'Outside Temp'!B7731, IF(CECCZ="CZ13",'Outside Temp'!B7732))))</f>
        <v>72.18333333</v>
      </c>
      <c r="G7729" s="12">
        <f t="shared" si="3"/>
        <v>3</v>
      </c>
    </row>
    <row r="7730" ht="15.75" customHeight="1">
      <c r="A7730" s="13">
        <v>42205.541666666664</v>
      </c>
      <c r="B7730" s="73">
        <f t="shared" si="1"/>
        <v>42205</v>
      </c>
      <c r="C7730" s="74">
        <f>IF(NewCustomer="Yes", IF(COUNTIF($I$2:$I$11,B7730)&gt;0,0,WEEKDAY(B7730,2)),IF(COUNTIF($I$2:$I$21,B7730)&gt;0,0,WEEKDAY(B7730,2)))</f>
        <v>1</v>
      </c>
      <c r="D7730" s="74">
        <f t="shared" si="2"/>
        <v>13</v>
      </c>
      <c r="E7730" s="12">
        <f>IFERROR(VLOOKUP(A7730,'IDAR Meter Data'!$A:$B,2,1),"")</f>
        <v>257</v>
      </c>
      <c r="F7730" s="75">
        <f>IF(CECCZ="CZ03",'Outside Temp'!B7730,IF(CECCZ="CZ04",'Outside Temp'!B7731,IF(CECCZ="CZ12",'Outside Temp'!B7732, IF(CECCZ="CZ13",'Outside Temp'!B7733))))</f>
        <v>72.06666667</v>
      </c>
      <c r="G7730" s="12">
        <f t="shared" si="3"/>
        <v>3</v>
      </c>
    </row>
    <row r="7731" ht="15.75" customHeight="1">
      <c r="A7731" s="13">
        <v>42205.552083333336</v>
      </c>
      <c r="B7731" s="73">
        <f t="shared" si="1"/>
        <v>42205</v>
      </c>
      <c r="C7731" s="74">
        <f>IF(NewCustomer="Yes", IF(COUNTIF($I$2:$I$11,B7731)&gt;0,0,WEEKDAY(B7731,2)),IF(COUNTIF($I$2:$I$21,B7731)&gt;0,0,WEEKDAY(B7731,2)))</f>
        <v>1</v>
      </c>
      <c r="D7731" s="74">
        <f t="shared" si="2"/>
        <v>13</v>
      </c>
      <c r="E7731" s="12">
        <f>IFERROR(VLOOKUP(A7731,'IDAR Meter Data'!$A:$B,2,1),"")</f>
        <v>245</v>
      </c>
      <c r="F7731" s="75">
        <f>IF(CECCZ="CZ03",'Outside Temp'!B7731,IF(CECCZ="CZ04",'Outside Temp'!B7732,IF(CECCZ="CZ12",'Outside Temp'!B7733, IF(CECCZ="CZ13",'Outside Temp'!B7734))))</f>
        <v>72.31666667</v>
      </c>
      <c r="G7731" s="12">
        <f t="shared" si="3"/>
        <v>3</v>
      </c>
    </row>
    <row r="7732" ht="15.75" customHeight="1">
      <c r="A7732" s="13">
        <v>42205.5625</v>
      </c>
      <c r="B7732" s="73">
        <f t="shared" si="1"/>
        <v>42205</v>
      </c>
      <c r="C7732" s="74">
        <f>IF(NewCustomer="Yes", IF(COUNTIF($I$2:$I$11,B7732)&gt;0,0,WEEKDAY(B7732,2)),IF(COUNTIF($I$2:$I$21,B7732)&gt;0,0,WEEKDAY(B7732,2)))</f>
        <v>1</v>
      </c>
      <c r="D7732" s="74">
        <f t="shared" si="2"/>
        <v>13</v>
      </c>
      <c r="E7732" s="12">
        <f>IFERROR(VLOOKUP(A7732,'IDAR Meter Data'!$A:$B,2,1),"")</f>
        <v>267</v>
      </c>
      <c r="F7732" s="75">
        <f>IF(CECCZ="CZ03",'Outside Temp'!B7732,IF(CECCZ="CZ04",'Outside Temp'!B7733,IF(CECCZ="CZ12",'Outside Temp'!B7734, IF(CECCZ="CZ13",'Outside Temp'!B7735))))</f>
        <v>72.56666667</v>
      </c>
      <c r="G7732" s="12">
        <f t="shared" si="3"/>
        <v>3</v>
      </c>
    </row>
    <row r="7733" ht="15.75" customHeight="1">
      <c r="A7733" s="13">
        <v>42205.572916666664</v>
      </c>
      <c r="B7733" s="73">
        <f t="shared" si="1"/>
        <v>42205</v>
      </c>
      <c r="C7733" s="74">
        <f>IF(NewCustomer="Yes", IF(COUNTIF($I$2:$I$11,B7733)&gt;0,0,WEEKDAY(B7733,2)),IF(COUNTIF($I$2:$I$21,B7733)&gt;0,0,WEEKDAY(B7733,2)))</f>
        <v>1</v>
      </c>
      <c r="D7733" s="74">
        <f t="shared" si="2"/>
        <v>13</v>
      </c>
      <c r="E7733" s="12">
        <f>IFERROR(VLOOKUP(A7733,'IDAR Meter Data'!$A:$B,2,1),"")</f>
        <v>267</v>
      </c>
      <c r="F7733" s="75">
        <f>IF(CECCZ="CZ03",'Outside Temp'!B7733,IF(CECCZ="CZ04",'Outside Temp'!B7734,IF(CECCZ="CZ12",'Outside Temp'!B7735, IF(CECCZ="CZ13",'Outside Temp'!B7736))))</f>
        <v>72.81666667</v>
      </c>
      <c r="G7733" s="12">
        <f t="shared" si="3"/>
        <v>3</v>
      </c>
    </row>
    <row r="7734" ht="15.75" customHeight="1">
      <c r="A7734" s="13">
        <v>42205.583333333336</v>
      </c>
      <c r="B7734" s="73">
        <f t="shared" si="1"/>
        <v>42205</v>
      </c>
      <c r="C7734" s="74">
        <f>IF(NewCustomer="Yes", IF(COUNTIF($I$2:$I$11,B7734)&gt;0,0,WEEKDAY(B7734,2)),IF(COUNTIF($I$2:$I$21,B7734)&gt;0,0,WEEKDAY(B7734,2)))</f>
        <v>1</v>
      </c>
      <c r="D7734" s="74">
        <f t="shared" si="2"/>
        <v>14</v>
      </c>
      <c r="E7734" s="12">
        <f>IFERROR(VLOOKUP(A7734,'IDAR Meter Data'!$A:$B,2,1),"")</f>
        <v>249</v>
      </c>
      <c r="F7734" s="75">
        <f>IF(CECCZ="CZ03",'Outside Temp'!B7734,IF(CECCZ="CZ04",'Outside Temp'!B7735,IF(CECCZ="CZ12",'Outside Temp'!B7736, IF(CECCZ="CZ13",'Outside Temp'!B7737))))</f>
        <v>73</v>
      </c>
      <c r="G7734" s="12">
        <f t="shared" si="3"/>
        <v>3</v>
      </c>
    </row>
    <row r="7735" ht="15.75" customHeight="1">
      <c r="A7735" s="13">
        <v>42205.59375</v>
      </c>
      <c r="B7735" s="73">
        <f t="shared" si="1"/>
        <v>42205</v>
      </c>
      <c r="C7735" s="74">
        <f>IF(NewCustomer="Yes", IF(COUNTIF($I$2:$I$11,B7735)&gt;0,0,WEEKDAY(B7735,2)),IF(COUNTIF($I$2:$I$21,B7735)&gt;0,0,WEEKDAY(B7735,2)))</f>
        <v>1</v>
      </c>
      <c r="D7735" s="74">
        <f t="shared" si="2"/>
        <v>14</v>
      </c>
      <c r="E7735" s="12">
        <f>IFERROR(VLOOKUP(A7735,'IDAR Meter Data'!$A:$B,2,1),"")</f>
        <v>263</v>
      </c>
      <c r="F7735" s="75">
        <f>IF(CECCZ="CZ03",'Outside Temp'!B7735,IF(CECCZ="CZ04",'Outside Temp'!B7736,IF(CECCZ="CZ12",'Outside Temp'!B7737, IF(CECCZ="CZ13",'Outside Temp'!B7738))))</f>
        <v>73</v>
      </c>
      <c r="G7735" s="12">
        <f t="shared" si="3"/>
        <v>3</v>
      </c>
    </row>
    <row r="7736" ht="15.75" customHeight="1">
      <c r="A7736" s="13">
        <v>42205.604166666664</v>
      </c>
      <c r="B7736" s="73">
        <f t="shared" si="1"/>
        <v>42205</v>
      </c>
      <c r="C7736" s="74">
        <f>IF(NewCustomer="Yes", IF(COUNTIF($I$2:$I$11,B7736)&gt;0,0,WEEKDAY(B7736,2)),IF(COUNTIF($I$2:$I$21,B7736)&gt;0,0,WEEKDAY(B7736,2)))</f>
        <v>1</v>
      </c>
      <c r="D7736" s="74">
        <f t="shared" si="2"/>
        <v>14</v>
      </c>
      <c r="E7736" s="12">
        <f>IFERROR(VLOOKUP(A7736,'IDAR Meter Data'!$A:$B,2,1),"")</f>
        <v>263</v>
      </c>
      <c r="F7736" s="75">
        <f>IF(CECCZ="CZ03",'Outside Temp'!B7736,IF(CECCZ="CZ04",'Outside Temp'!B7737,IF(CECCZ="CZ12",'Outside Temp'!B7738, IF(CECCZ="CZ13",'Outside Temp'!B7739))))</f>
        <v>73</v>
      </c>
      <c r="G7736" s="12">
        <f t="shared" si="3"/>
        <v>3</v>
      </c>
    </row>
    <row r="7737" ht="15.75" customHeight="1">
      <c r="A7737" s="13">
        <v>42205.614583333336</v>
      </c>
      <c r="B7737" s="73">
        <f t="shared" si="1"/>
        <v>42205</v>
      </c>
      <c r="C7737" s="74">
        <f>IF(NewCustomer="Yes", IF(COUNTIF($I$2:$I$11,B7737)&gt;0,0,WEEKDAY(B7737,2)),IF(COUNTIF($I$2:$I$21,B7737)&gt;0,0,WEEKDAY(B7737,2)))</f>
        <v>1</v>
      </c>
      <c r="D7737" s="74">
        <f t="shared" si="2"/>
        <v>14</v>
      </c>
      <c r="E7737" s="12">
        <f>IFERROR(VLOOKUP(A7737,'IDAR Meter Data'!$A:$B,2,1),"")</f>
        <v>264</v>
      </c>
      <c r="F7737" s="75">
        <f>IF(CECCZ="CZ03",'Outside Temp'!B7737,IF(CECCZ="CZ04",'Outside Temp'!B7738,IF(CECCZ="CZ12",'Outside Temp'!B7739, IF(CECCZ="CZ13",'Outside Temp'!B7740))))</f>
        <v>73</v>
      </c>
      <c r="G7737" s="12">
        <f t="shared" si="3"/>
        <v>3</v>
      </c>
    </row>
    <row r="7738" ht="15.75" customHeight="1">
      <c r="A7738" s="13">
        <v>42205.625</v>
      </c>
      <c r="B7738" s="73">
        <f t="shared" si="1"/>
        <v>42205</v>
      </c>
      <c r="C7738" s="74">
        <f>IF(NewCustomer="Yes", IF(COUNTIF($I$2:$I$11,B7738)&gt;0,0,WEEKDAY(B7738,2)),IF(COUNTIF($I$2:$I$21,B7738)&gt;0,0,WEEKDAY(B7738,2)))</f>
        <v>1</v>
      </c>
      <c r="D7738" s="74">
        <f t="shared" si="2"/>
        <v>15</v>
      </c>
      <c r="E7738" s="12">
        <f>IFERROR(VLOOKUP(A7738,'IDAR Meter Data'!$A:$B,2,1),"")</f>
        <v>265</v>
      </c>
      <c r="F7738" s="75">
        <f>IF(CECCZ="CZ03",'Outside Temp'!B7738,IF(CECCZ="CZ04",'Outside Temp'!B7739,IF(CECCZ="CZ12",'Outside Temp'!B7740, IF(CECCZ="CZ13",'Outside Temp'!B7741))))</f>
        <v>72.8</v>
      </c>
      <c r="G7738" s="12">
        <f t="shared" si="3"/>
        <v>3</v>
      </c>
    </row>
    <row r="7739" ht="15.75" customHeight="1">
      <c r="A7739" s="13">
        <v>42205.635416666664</v>
      </c>
      <c r="B7739" s="73">
        <f t="shared" si="1"/>
        <v>42205</v>
      </c>
      <c r="C7739" s="74">
        <f>IF(NewCustomer="Yes", IF(COUNTIF($I$2:$I$11,B7739)&gt;0,0,WEEKDAY(B7739,2)),IF(COUNTIF($I$2:$I$21,B7739)&gt;0,0,WEEKDAY(B7739,2)))</f>
        <v>1</v>
      </c>
      <c r="D7739" s="74">
        <f t="shared" si="2"/>
        <v>15</v>
      </c>
      <c r="E7739" s="12">
        <f>IFERROR(VLOOKUP(A7739,'IDAR Meter Data'!$A:$B,2,1),"")</f>
        <v>273</v>
      </c>
      <c r="F7739" s="75">
        <f>IF(CECCZ="CZ03",'Outside Temp'!B7739,IF(CECCZ="CZ04",'Outside Temp'!B7740,IF(CECCZ="CZ12",'Outside Temp'!B7741, IF(CECCZ="CZ13",'Outside Temp'!B7742))))</f>
        <v>72.05</v>
      </c>
      <c r="G7739" s="12">
        <f t="shared" si="3"/>
        <v>3</v>
      </c>
    </row>
    <row r="7740" ht="15.75" customHeight="1">
      <c r="A7740" s="13">
        <v>42205.645833333336</v>
      </c>
      <c r="B7740" s="73">
        <f t="shared" si="1"/>
        <v>42205</v>
      </c>
      <c r="C7740" s="74">
        <f>IF(NewCustomer="Yes", IF(COUNTIF($I$2:$I$11,B7740)&gt;0,0,WEEKDAY(B7740,2)),IF(COUNTIF($I$2:$I$21,B7740)&gt;0,0,WEEKDAY(B7740,2)))</f>
        <v>1</v>
      </c>
      <c r="D7740" s="74">
        <f t="shared" si="2"/>
        <v>15</v>
      </c>
      <c r="E7740" s="12">
        <f>IFERROR(VLOOKUP(A7740,'IDAR Meter Data'!$A:$B,2,1),"")</f>
        <v>258</v>
      </c>
      <c r="F7740" s="75">
        <f>IF(CECCZ="CZ03",'Outside Temp'!B7740,IF(CECCZ="CZ04",'Outside Temp'!B7741,IF(CECCZ="CZ12",'Outside Temp'!B7742, IF(CECCZ="CZ13",'Outside Temp'!B7743))))</f>
        <v>71.3</v>
      </c>
      <c r="G7740" s="12">
        <f t="shared" si="3"/>
        <v>3</v>
      </c>
    </row>
    <row r="7741" ht="15.75" customHeight="1">
      <c r="A7741" s="13">
        <v>42205.65625</v>
      </c>
      <c r="B7741" s="73">
        <f t="shared" si="1"/>
        <v>42205</v>
      </c>
      <c r="C7741" s="74">
        <f>IF(NewCustomer="Yes", IF(COUNTIF($I$2:$I$11,B7741)&gt;0,0,WEEKDAY(B7741,2)),IF(COUNTIF($I$2:$I$21,B7741)&gt;0,0,WEEKDAY(B7741,2)))</f>
        <v>1</v>
      </c>
      <c r="D7741" s="74">
        <f t="shared" si="2"/>
        <v>15</v>
      </c>
      <c r="E7741" s="12">
        <f>IFERROR(VLOOKUP(A7741,'IDAR Meter Data'!$A:$B,2,1),"")</f>
        <v>266</v>
      </c>
      <c r="F7741" s="75">
        <f>IF(CECCZ="CZ03",'Outside Temp'!B7741,IF(CECCZ="CZ04",'Outside Temp'!B7742,IF(CECCZ="CZ12",'Outside Temp'!B7743, IF(CECCZ="CZ13",'Outside Temp'!B7744))))</f>
        <v>70.55</v>
      </c>
      <c r="G7741" s="12">
        <f t="shared" si="3"/>
        <v>3</v>
      </c>
    </row>
    <row r="7742" ht="15.75" customHeight="1">
      <c r="A7742" s="13">
        <v>42205.666666666664</v>
      </c>
      <c r="B7742" s="73">
        <f t="shared" si="1"/>
        <v>42205</v>
      </c>
      <c r="C7742" s="74">
        <f>IF(NewCustomer="Yes", IF(COUNTIF($I$2:$I$11,B7742)&gt;0,0,WEEKDAY(B7742,2)),IF(COUNTIF($I$2:$I$21,B7742)&gt;0,0,WEEKDAY(B7742,2)))</f>
        <v>1</v>
      </c>
      <c r="D7742" s="74">
        <f t="shared" si="2"/>
        <v>16</v>
      </c>
      <c r="E7742" s="12">
        <f>IFERROR(VLOOKUP(A7742,'IDAR Meter Data'!$A:$B,2,1),"")</f>
        <v>261</v>
      </c>
      <c r="F7742" s="75">
        <f>IF(CECCZ="CZ03",'Outside Temp'!B7742,IF(CECCZ="CZ04",'Outside Temp'!B7743,IF(CECCZ="CZ12",'Outside Temp'!B7744, IF(CECCZ="CZ13",'Outside Temp'!B7745))))</f>
        <v>69.73333333</v>
      </c>
      <c r="G7742" s="12">
        <f t="shared" si="3"/>
        <v>2</v>
      </c>
    </row>
    <row r="7743" ht="15.75" customHeight="1">
      <c r="A7743" s="13">
        <v>42205.677083333336</v>
      </c>
      <c r="B7743" s="73">
        <f t="shared" si="1"/>
        <v>42205</v>
      </c>
      <c r="C7743" s="74">
        <f>IF(NewCustomer="Yes", IF(COUNTIF($I$2:$I$11,B7743)&gt;0,0,WEEKDAY(B7743,2)),IF(COUNTIF($I$2:$I$21,B7743)&gt;0,0,WEEKDAY(B7743,2)))</f>
        <v>1</v>
      </c>
      <c r="D7743" s="74">
        <f t="shared" si="2"/>
        <v>16</v>
      </c>
      <c r="E7743" s="12">
        <f>IFERROR(VLOOKUP(A7743,'IDAR Meter Data'!$A:$B,2,1),"")</f>
        <v>265</v>
      </c>
      <c r="F7743" s="75">
        <f>IF(CECCZ="CZ03",'Outside Temp'!B7743,IF(CECCZ="CZ04",'Outside Temp'!B7744,IF(CECCZ="CZ12",'Outside Temp'!B7745, IF(CECCZ="CZ13",'Outside Temp'!B7746))))</f>
        <v>68.73333333</v>
      </c>
      <c r="G7743" s="12">
        <f t="shared" si="3"/>
        <v>2</v>
      </c>
    </row>
    <row r="7744" ht="15.75" customHeight="1">
      <c r="A7744" s="13">
        <v>42205.6875</v>
      </c>
      <c r="B7744" s="73">
        <f t="shared" si="1"/>
        <v>42205</v>
      </c>
      <c r="C7744" s="74">
        <f>IF(NewCustomer="Yes", IF(COUNTIF($I$2:$I$11,B7744)&gt;0,0,WEEKDAY(B7744,2)),IF(COUNTIF($I$2:$I$21,B7744)&gt;0,0,WEEKDAY(B7744,2)))</f>
        <v>1</v>
      </c>
      <c r="D7744" s="74">
        <f t="shared" si="2"/>
        <v>16</v>
      </c>
      <c r="E7744" s="12">
        <f>IFERROR(VLOOKUP(A7744,'IDAR Meter Data'!$A:$B,2,1),"")</f>
        <v>280</v>
      </c>
      <c r="F7744" s="75">
        <f>IF(CECCZ="CZ03",'Outside Temp'!B7744,IF(CECCZ="CZ04",'Outside Temp'!B7745,IF(CECCZ="CZ12",'Outside Temp'!B7746, IF(CECCZ="CZ13",'Outside Temp'!B7747))))</f>
        <v>67.73333333</v>
      </c>
      <c r="G7744" s="12">
        <f t="shared" si="3"/>
        <v>2</v>
      </c>
    </row>
    <row r="7745" ht="15.75" customHeight="1">
      <c r="A7745" s="13">
        <v>42205.697916666664</v>
      </c>
      <c r="B7745" s="73">
        <f t="shared" si="1"/>
        <v>42205</v>
      </c>
      <c r="C7745" s="74">
        <f>IF(NewCustomer="Yes", IF(COUNTIF($I$2:$I$11,B7745)&gt;0,0,WEEKDAY(B7745,2)),IF(COUNTIF($I$2:$I$21,B7745)&gt;0,0,WEEKDAY(B7745,2)))</f>
        <v>1</v>
      </c>
      <c r="D7745" s="74">
        <f t="shared" si="2"/>
        <v>16</v>
      </c>
      <c r="E7745" s="12">
        <f>IFERROR(VLOOKUP(A7745,'IDAR Meter Data'!$A:$B,2,1),"")</f>
        <v>271</v>
      </c>
      <c r="F7745" s="75">
        <f>IF(CECCZ="CZ03",'Outside Temp'!B7745,IF(CECCZ="CZ04",'Outside Temp'!B7746,IF(CECCZ="CZ12",'Outside Temp'!B7747, IF(CECCZ="CZ13",'Outside Temp'!B7748))))</f>
        <v>66.73333333</v>
      </c>
      <c r="G7745" s="12">
        <f t="shared" si="3"/>
        <v>2</v>
      </c>
    </row>
    <row r="7746" ht="15.75" customHeight="1">
      <c r="A7746" s="13">
        <v>42205.708333333336</v>
      </c>
      <c r="B7746" s="73">
        <f t="shared" si="1"/>
        <v>42205</v>
      </c>
      <c r="C7746" s="74">
        <f>IF(NewCustomer="Yes", IF(COUNTIF($I$2:$I$11,B7746)&gt;0,0,WEEKDAY(B7746,2)),IF(COUNTIF($I$2:$I$21,B7746)&gt;0,0,WEEKDAY(B7746,2)))</f>
        <v>1</v>
      </c>
      <c r="D7746" s="74">
        <f t="shared" si="2"/>
        <v>17</v>
      </c>
      <c r="E7746" s="12">
        <f>IFERROR(VLOOKUP(A7746,'IDAR Meter Data'!$A:$B,2,1),"")</f>
        <v>267</v>
      </c>
      <c r="F7746" s="75">
        <f>IF(CECCZ="CZ03",'Outside Temp'!B7746,IF(CECCZ="CZ04",'Outside Temp'!B7747,IF(CECCZ="CZ12",'Outside Temp'!B7748, IF(CECCZ="CZ13",'Outside Temp'!B7749))))</f>
        <v>66</v>
      </c>
      <c r="G7746" s="12">
        <f t="shared" si="3"/>
        <v>2</v>
      </c>
    </row>
    <row r="7747" ht="15.75" customHeight="1">
      <c r="A7747" s="13">
        <v>42205.71875</v>
      </c>
      <c r="B7747" s="73">
        <f t="shared" si="1"/>
        <v>42205</v>
      </c>
      <c r="C7747" s="74">
        <f>IF(NewCustomer="Yes", IF(COUNTIF($I$2:$I$11,B7747)&gt;0,0,WEEKDAY(B7747,2)),IF(COUNTIF($I$2:$I$21,B7747)&gt;0,0,WEEKDAY(B7747,2)))</f>
        <v>1</v>
      </c>
      <c r="D7747" s="74">
        <f t="shared" si="2"/>
        <v>17</v>
      </c>
      <c r="E7747" s="12">
        <f>IFERROR(VLOOKUP(A7747,'IDAR Meter Data'!$A:$B,2,1),"")</f>
        <v>280</v>
      </c>
      <c r="F7747" s="75">
        <f>IF(CECCZ="CZ03",'Outside Temp'!B7747,IF(CECCZ="CZ04",'Outside Temp'!B7748,IF(CECCZ="CZ12",'Outside Temp'!B7749, IF(CECCZ="CZ13",'Outside Temp'!B7750))))</f>
        <v>66</v>
      </c>
      <c r="G7747" s="12">
        <f t="shared" si="3"/>
        <v>2</v>
      </c>
    </row>
    <row r="7748" ht="15.75" customHeight="1">
      <c r="A7748" s="13">
        <v>42205.729166666664</v>
      </c>
      <c r="B7748" s="73">
        <f t="shared" si="1"/>
        <v>42205</v>
      </c>
      <c r="C7748" s="74">
        <f>IF(NewCustomer="Yes", IF(COUNTIF($I$2:$I$11,B7748)&gt;0,0,WEEKDAY(B7748,2)),IF(COUNTIF($I$2:$I$21,B7748)&gt;0,0,WEEKDAY(B7748,2)))</f>
        <v>1</v>
      </c>
      <c r="D7748" s="74">
        <f t="shared" si="2"/>
        <v>17</v>
      </c>
      <c r="E7748" s="12">
        <f>IFERROR(VLOOKUP(A7748,'IDAR Meter Data'!$A:$B,2,1),"")</f>
        <v>265</v>
      </c>
      <c r="F7748" s="75">
        <f>IF(CECCZ="CZ03",'Outside Temp'!B7748,IF(CECCZ="CZ04",'Outside Temp'!B7749,IF(CECCZ="CZ12",'Outside Temp'!B7750, IF(CECCZ="CZ13",'Outside Temp'!B7751))))</f>
        <v>66</v>
      </c>
      <c r="G7748" s="12">
        <f t="shared" si="3"/>
        <v>2</v>
      </c>
    </row>
    <row r="7749" ht="15.75" customHeight="1">
      <c r="A7749" s="13">
        <v>42205.739583333336</v>
      </c>
      <c r="B7749" s="73">
        <f t="shared" si="1"/>
        <v>42205</v>
      </c>
      <c r="C7749" s="74">
        <f>IF(NewCustomer="Yes", IF(COUNTIF($I$2:$I$11,B7749)&gt;0,0,WEEKDAY(B7749,2)),IF(COUNTIF($I$2:$I$21,B7749)&gt;0,0,WEEKDAY(B7749,2)))</f>
        <v>1</v>
      </c>
      <c r="D7749" s="74">
        <f t="shared" si="2"/>
        <v>17</v>
      </c>
      <c r="E7749" s="12">
        <f>IFERROR(VLOOKUP(A7749,'IDAR Meter Data'!$A:$B,2,1),"")</f>
        <v>263</v>
      </c>
      <c r="F7749" s="75">
        <f>IF(CECCZ="CZ03",'Outside Temp'!B7749,IF(CECCZ="CZ04",'Outside Temp'!B7750,IF(CECCZ="CZ12",'Outside Temp'!B7751, IF(CECCZ="CZ13",'Outside Temp'!B7752))))</f>
        <v>66</v>
      </c>
      <c r="G7749" s="12">
        <f t="shared" si="3"/>
        <v>2</v>
      </c>
    </row>
    <row r="7750" ht="15.75" customHeight="1">
      <c r="A7750" s="13">
        <v>42205.75</v>
      </c>
      <c r="B7750" s="73">
        <f t="shared" si="1"/>
        <v>42205</v>
      </c>
      <c r="C7750" s="74">
        <f>IF(NewCustomer="Yes", IF(COUNTIF($I$2:$I$11,B7750)&gt;0,0,WEEKDAY(B7750,2)),IF(COUNTIF($I$2:$I$21,B7750)&gt;0,0,WEEKDAY(B7750,2)))</f>
        <v>1</v>
      </c>
      <c r="D7750" s="74">
        <f t="shared" si="2"/>
        <v>18</v>
      </c>
      <c r="E7750" s="12">
        <f>IFERROR(VLOOKUP(A7750,'IDAR Meter Data'!$A:$B,2,1),"")</f>
        <v>257</v>
      </c>
      <c r="F7750" s="75">
        <f>IF(CECCZ="CZ03",'Outside Temp'!B7750,IF(CECCZ="CZ04",'Outside Temp'!B7751,IF(CECCZ="CZ12",'Outside Temp'!B7752, IF(CECCZ="CZ13",'Outside Temp'!B7753))))</f>
        <v>65.8</v>
      </c>
      <c r="G7750" s="12">
        <f t="shared" si="3"/>
        <v>2</v>
      </c>
    </row>
    <row r="7751" ht="15.75" customHeight="1">
      <c r="A7751" s="13">
        <v>42205.760416666664</v>
      </c>
      <c r="B7751" s="73">
        <f t="shared" si="1"/>
        <v>42205</v>
      </c>
      <c r="C7751" s="74">
        <f>IF(NewCustomer="Yes", IF(COUNTIF($I$2:$I$11,B7751)&gt;0,0,WEEKDAY(B7751,2)),IF(COUNTIF($I$2:$I$21,B7751)&gt;0,0,WEEKDAY(B7751,2)))</f>
        <v>1</v>
      </c>
      <c r="D7751" s="74">
        <f t="shared" si="2"/>
        <v>18</v>
      </c>
      <c r="E7751" s="12">
        <f>IFERROR(VLOOKUP(A7751,'IDAR Meter Data'!$A:$B,2,1),"")</f>
        <v>256</v>
      </c>
      <c r="F7751" s="75">
        <f>IF(CECCZ="CZ03",'Outside Temp'!B7751,IF(CECCZ="CZ04",'Outside Temp'!B7752,IF(CECCZ="CZ12",'Outside Temp'!B7753, IF(CECCZ="CZ13",'Outside Temp'!B7754))))</f>
        <v>65.05</v>
      </c>
      <c r="G7751" s="12">
        <f t="shared" si="3"/>
        <v>2</v>
      </c>
    </row>
    <row r="7752" ht="15.75" customHeight="1">
      <c r="A7752" s="13">
        <v>42205.770833333336</v>
      </c>
      <c r="B7752" s="73">
        <f t="shared" si="1"/>
        <v>42205</v>
      </c>
      <c r="C7752" s="74">
        <f>IF(NewCustomer="Yes", IF(COUNTIF($I$2:$I$11,B7752)&gt;0,0,WEEKDAY(B7752,2)),IF(COUNTIF($I$2:$I$21,B7752)&gt;0,0,WEEKDAY(B7752,2)))</f>
        <v>1</v>
      </c>
      <c r="D7752" s="74">
        <f t="shared" si="2"/>
        <v>18</v>
      </c>
      <c r="E7752" s="12">
        <f>IFERROR(VLOOKUP(A7752,'IDAR Meter Data'!$A:$B,2,1),"")</f>
        <v>261</v>
      </c>
      <c r="F7752" s="75">
        <f>IF(CECCZ="CZ03",'Outside Temp'!B7752,IF(CECCZ="CZ04",'Outside Temp'!B7753,IF(CECCZ="CZ12",'Outside Temp'!B7754, IF(CECCZ="CZ13",'Outside Temp'!B7755))))</f>
        <v>64.3</v>
      </c>
      <c r="G7752" s="12">
        <f t="shared" si="3"/>
        <v>1</v>
      </c>
    </row>
    <row r="7753" ht="15.75" customHeight="1">
      <c r="A7753" s="13">
        <v>42205.78125</v>
      </c>
      <c r="B7753" s="73">
        <f t="shared" si="1"/>
        <v>42205</v>
      </c>
      <c r="C7753" s="74">
        <f>IF(NewCustomer="Yes", IF(COUNTIF($I$2:$I$11,B7753)&gt;0,0,WEEKDAY(B7753,2)),IF(COUNTIF($I$2:$I$21,B7753)&gt;0,0,WEEKDAY(B7753,2)))</f>
        <v>1</v>
      </c>
      <c r="D7753" s="74">
        <f t="shared" si="2"/>
        <v>18</v>
      </c>
      <c r="E7753" s="12">
        <f>IFERROR(VLOOKUP(A7753,'IDAR Meter Data'!$A:$B,2,1),"")</f>
        <v>266</v>
      </c>
      <c r="F7753" s="75">
        <f>IF(CECCZ="CZ03",'Outside Temp'!B7753,IF(CECCZ="CZ04",'Outside Temp'!B7754,IF(CECCZ="CZ12",'Outside Temp'!B7755, IF(CECCZ="CZ13",'Outside Temp'!B7756))))</f>
        <v>63.55</v>
      </c>
      <c r="G7753" s="12">
        <f t="shared" si="3"/>
        <v>1</v>
      </c>
    </row>
    <row r="7754" ht="15.75" customHeight="1">
      <c r="A7754" s="13">
        <v>42205.791666666664</v>
      </c>
      <c r="B7754" s="73">
        <f t="shared" si="1"/>
        <v>42205</v>
      </c>
      <c r="C7754" s="74">
        <f>IF(NewCustomer="Yes", IF(COUNTIF($I$2:$I$11,B7754)&gt;0,0,WEEKDAY(B7754,2)),IF(COUNTIF($I$2:$I$21,B7754)&gt;0,0,WEEKDAY(B7754,2)))</f>
        <v>1</v>
      </c>
      <c r="D7754" s="74">
        <f t="shared" si="2"/>
        <v>19</v>
      </c>
      <c r="E7754" s="12">
        <f>IFERROR(VLOOKUP(A7754,'IDAR Meter Data'!$A:$B,2,1),"")</f>
        <v>240</v>
      </c>
      <c r="F7754" s="75">
        <f>IF(CECCZ="CZ03",'Outside Temp'!B7754,IF(CECCZ="CZ04",'Outside Temp'!B7755,IF(CECCZ="CZ12",'Outside Temp'!B7756, IF(CECCZ="CZ13",'Outside Temp'!B7757))))</f>
        <v>62.93333333</v>
      </c>
      <c r="G7754" s="12">
        <f t="shared" si="3"/>
        <v>1</v>
      </c>
    </row>
    <row r="7755" ht="15.75" customHeight="1">
      <c r="A7755" s="13">
        <v>42205.802083333336</v>
      </c>
      <c r="B7755" s="73">
        <f t="shared" si="1"/>
        <v>42205</v>
      </c>
      <c r="C7755" s="74">
        <f>IF(NewCustomer="Yes", IF(COUNTIF($I$2:$I$11,B7755)&gt;0,0,WEEKDAY(B7755,2)),IF(COUNTIF($I$2:$I$21,B7755)&gt;0,0,WEEKDAY(B7755,2)))</f>
        <v>1</v>
      </c>
      <c r="D7755" s="74">
        <f t="shared" si="2"/>
        <v>19</v>
      </c>
      <c r="E7755" s="12">
        <f>IFERROR(VLOOKUP(A7755,'IDAR Meter Data'!$A:$B,2,1),"")</f>
        <v>255</v>
      </c>
      <c r="F7755" s="75">
        <f>IF(CECCZ="CZ03",'Outside Temp'!B7755,IF(CECCZ="CZ04",'Outside Temp'!B7756,IF(CECCZ="CZ12",'Outside Temp'!B7757, IF(CECCZ="CZ13",'Outside Temp'!B7758))))</f>
        <v>62.68333333</v>
      </c>
      <c r="G7755" s="12">
        <f t="shared" si="3"/>
        <v>1</v>
      </c>
    </row>
    <row r="7756" ht="15.75" customHeight="1">
      <c r="A7756" s="13">
        <v>42205.8125</v>
      </c>
      <c r="B7756" s="73">
        <f t="shared" si="1"/>
        <v>42205</v>
      </c>
      <c r="C7756" s="74">
        <f>IF(NewCustomer="Yes", IF(COUNTIF($I$2:$I$11,B7756)&gt;0,0,WEEKDAY(B7756,2)),IF(COUNTIF($I$2:$I$21,B7756)&gt;0,0,WEEKDAY(B7756,2)))</f>
        <v>1</v>
      </c>
      <c r="D7756" s="74">
        <f t="shared" si="2"/>
        <v>19</v>
      </c>
      <c r="E7756" s="12">
        <f>IFERROR(VLOOKUP(A7756,'IDAR Meter Data'!$A:$B,2,1),"")</f>
        <v>234</v>
      </c>
      <c r="F7756" s="75">
        <f>IF(CECCZ="CZ03",'Outside Temp'!B7756,IF(CECCZ="CZ04",'Outside Temp'!B7757,IF(CECCZ="CZ12",'Outside Temp'!B7758, IF(CECCZ="CZ13",'Outside Temp'!B7759))))</f>
        <v>62.43333333</v>
      </c>
      <c r="G7756" s="12">
        <f t="shared" si="3"/>
        <v>1</v>
      </c>
    </row>
    <row r="7757" ht="15.75" customHeight="1">
      <c r="A7757" s="13">
        <v>42205.822916666664</v>
      </c>
      <c r="B7757" s="73">
        <f t="shared" si="1"/>
        <v>42205</v>
      </c>
      <c r="C7757" s="74">
        <f>IF(NewCustomer="Yes", IF(COUNTIF($I$2:$I$11,B7757)&gt;0,0,WEEKDAY(B7757,2)),IF(COUNTIF($I$2:$I$21,B7757)&gt;0,0,WEEKDAY(B7757,2)))</f>
        <v>1</v>
      </c>
      <c r="D7757" s="74">
        <f t="shared" si="2"/>
        <v>19</v>
      </c>
      <c r="E7757" s="12">
        <f>IFERROR(VLOOKUP(A7757,'IDAR Meter Data'!$A:$B,2,1),"")</f>
        <v>236</v>
      </c>
      <c r="F7757" s="75">
        <f>IF(CECCZ="CZ03",'Outside Temp'!B7757,IF(CECCZ="CZ04",'Outside Temp'!B7758,IF(CECCZ="CZ12",'Outside Temp'!B7759, IF(CECCZ="CZ13",'Outside Temp'!B7760))))</f>
        <v>62.18333333</v>
      </c>
      <c r="G7757" s="12">
        <f t="shared" si="3"/>
        <v>1</v>
      </c>
    </row>
    <row r="7758" ht="15.75" customHeight="1">
      <c r="A7758" s="13">
        <v>42205.833333333336</v>
      </c>
      <c r="B7758" s="73">
        <f t="shared" si="1"/>
        <v>42205</v>
      </c>
      <c r="C7758" s="74">
        <f>IF(NewCustomer="Yes", IF(COUNTIF($I$2:$I$11,B7758)&gt;0,0,WEEKDAY(B7758,2)),IF(COUNTIF($I$2:$I$21,B7758)&gt;0,0,WEEKDAY(B7758,2)))</f>
        <v>1</v>
      </c>
      <c r="D7758" s="74">
        <f t="shared" si="2"/>
        <v>20</v>
      </c>
      <c r="E7758" s="12">
        <f>IFERROR(VLOOKUP(A7758,'IDAR Meter Data'!$A:$B,2,1),"")</f>
        <v>237</v>
      </c>
      <c r="F7758" s="75">
        <f>IF(CECCZ="CZ03",'Outside Temp'!B7758,IF(CECCZ="CZ04",'Outside Temp'!B7759,IF(CECCZ="CZ12",'Outside Temp'!B7760, IF(CECCZ="CZ13",'Outside Temp'!B7761))))</f>
        <v>62</v>
      </c>
      <c r="G7758" s="12">
        <f t="shared" si="3"/>
        <v>1</v>
      </c>
    </row>
    <row r="7759" ht="15.75" customHeight="1">
      <c r="A7759" s="13">
        <v>42205.84375</v>
      </c>
      <c r="B7759" s="73">
        <f t="shared" si="1"/>
        <v>42205</v>
      </c>
      <c r="C7759" s="74">
        <f>IF(NewCustomer="Yes", IF(COUNTIF($I$2:$I$11,B7759)&gt;0,0,WEEKDAY(B7759,2)),IF(COUNTIF($I$2:$I$21,B7759)&gt;0,0,WEEKDAY(B7759,2)))</f>
        <v>1</v>
      </c>
      <c r="D7759" s="74">
        <f t="shared" si="2"/>
        <v>20</v>
      </c>
      <c r="E7759" s="12">
        <f>IFERROR(VLOOKUP(A7759,'IDAR Meter Data'!$A:$B,2,1),"")</f>
        <v>241</v>
      </c>
      <c r="F7759" s="75">
        <f>IF(CECCZ="CZ03",'Outside Temp'!B7759,IF(CECCZ="CZ04",'Outside Temp'!B7760,IF(CECCZ="CZ12",'Outside Temp'!B7761, IF(CECCZ="CZ13",'Outside Temp'!B7762))))</f>
        <v>62</v>
      </c>
      <c r="G7759" s="12">
        <f t="shared" si="3"/>
        <v>1</v>
      </c>
    </row>
    <row r="7760" ht="15.75" customHeight="1">
      <c r="A7760" s="13">
        <v>42205.854166666664</v>
      </c>
      <c r="B7760" s="73">
        <f t="shared" si="1"/>
        <v>42205</v>
      </c>
      <c r="C7760" s="74">
        <f>IF(NewCustomer="Yes", IF(COUNTIF($I$2:$I$11,B7760)&gt;0,0,WEEKDAY(B7760,2)),IF(COUNTIF($I$2:$I$21,B7760)&gt;0,0,WEEKDAY(B7760,2)))</f>
        <v>1</v>
      </c>
      <c r="D7760" s="74">
        <f t="shared" si="2"/>
        <v>20</v>
      </c>
      <c r="E7760" s="12">
        <f>IFERROR(VLOOKUP(A7760,'IDAR Meter Data'!$A:$B,2,1),"")</f>
        <v>228</v>
      </c>
      <c r="F7760" s="75">
        <f>IF(CECCZ="CZ03",'Outside Temp'!B7760,IF(CECCZ="CZ04",'Outside Temp'!B7761,IF(CECCZ="CZ12",'Outside Temp'!B7762, IF(CECCZ="CZ13",'Outside Temp'!B7763))))</f>
        <v>62</v>
      </c>
      <c r="G7760" s="12">
        <f t="shared" si="3"/>
        <v>1</v>
      </c>
    </row>
    <row r="7761" ht="15.75" customHeight="1">
      <c r="A7761" s="13">
        <v>42205.864583333336</v>
      </c>
      <c r="B7761" s="73">
        <f t="shared" si="1"/>
        <v>42205</v>
      </c>
      <c r="C7761" s="74">
        <f>IF(NewCustomer="Yes", IF(COUNTIF($I$2:$I$11,B7761)&gt;0,0,WEEKDAY(B7761,2)),IF(COUNTIF($I$2:$I$21,B7761)&gt;0,0,WEEKDAY(B7761,2)))</f>
        <v>1</v>
      </c>
      <c r="D7761" s="74">
        <f t="shared" si="2"/>
        <v>20</v>
      </c>
      <c r="E7761" s="12">
        <f>IFERROR(VLOOKUP(A7761,'IDAR Meter Data'!$A:$B,2,1),"")</f>
        <v>226</v>
      </c>
      <c r="F7761" s="75">
        <f>IF(CECCZ="CZ03",'Outside Temp'!B7761,IF(CECCZ="CZ04",'Outside Temp'!B7762,IF(CECCZ="CZ12",'Outside Temp'!B7763, IF(CECCZ="CZ13",'Outside Temp'!B7764))))</f>
        <v>62</v>
      </c>
      <c r="G7761" s="12">
        <f t="shared" si="3"/>
        <v>1</v>
      </c>
    </row>
    <row r="7762" ht="15.75" customHeight="1">
      <c r="A7762" s="13">
        <v>42205.875</v>
      </c>
      <c r="B7762" s="73">
        <f t="shared" si="1"/>
        <v>42205</v>
      </c>
      <c r="C7762" s="74">
        <f>IF(NewCustomer="Yes", IF(COUNTIF($I$2:$I$11,B7762)&gt;0,0,WEEKDAY(B7762,2)),IF(COUNTIF($I$2:$I$21,B7762)&gt;0,0,WEEKDAY(B7762,2)))</f>
        <v>1</v>
      </c>
      <c r="D7762" s="74">
        <f t="shared" si="2"/>
        <v>21</v>
      </c>
      <c r="E7762" s="12">
        <f>IFERROR(VLOOKUP(A7762,'IDAR Meter Data'!$A:$B,2,1),"")</f>
        <v>215</v>
      </c>
      <c r="F7762" s="75">
        <f>IF(CECCZ="CZ03",'Outside Temp'!B7762,IF(CECCZ="CZ04",'Outside Temp'!B7763,IF(CECCZ="CZ12",'Outside Temp'!B7764, IF(CECCZ="CZ13",'Outside Temp'!B7765))))</f>
        <v>62</v>
      </c>
      <c r="G7762" s="12">
        <f t="shared" si="3"/>
        <v>1</v>
      </c>
    </row>
    <row r="7763" ht="15.75" customHeight="1">
      <c r="A7763" s="13">
        <v>42205.885416666664</v>
      </c>
      <c r="B7763" s="73">
        <f t="shared" si="1"/>
        <v>42205</v>
      </c>
      <c r="C7763" s="74">
        <f>IF(NewCustomer="Yes", IF(COUNTIF($I$2:$I$11,B7763)&gt;0,0,WEEKDAY(B7763,2)),IF(COUNTIF($I$2:$I$21,B7763)&gt;0,0,WEEKDAY(B7763,2)))</f>
        <v>1</v>
      </c>
      <c r="D7763" s="74">
        <f t="shared" si="2"/>
        <v>21</v>
      </c>
      <c r="E7763" s="12">
        <f>IFERROR(VLOOKUP(A7763,'IDAR Meter Data'!$A:$B,2,1),"")</f>
        <v>212</v>
      </c>
      <c r="F7763" s="75">
        <f>IF(CECCZ="CZ03",'Outside Temp'!B7763,IF(CECCZ="CZ04",'Outside Temp'!B7764,IF(CECCZ="CZ12",'Outside Temp'!B7765, IF(CECCZ="CZ13",'Outside Temp'!B7766))))</f>
        <v>62</v>
      </c>
      <c r="G7763" s="12">
        <f t="shared" si="3"/>
        <v>1</v>
      </c>
    </row>
    <row r="7764" ht="15.75" customHeight="1">
      <c r="A7764" s="13">
        <v>42205.895833333336</v>
      </c>
      <c r="B7764" s="73">
        <f t="shared" si="1"/>
        <v>42205</v>
      </c>
      <c r="C7764" s="74">
        <f>IF(NewCustomer="Yes", IF(COUNTIF($I$2:$I$11,B7764)&gt;0,0,WEEKDAY(B7764,2)),IF(COUNTIF($I$2:$I$21,B7764)&gt;0,0,WEEKDAY(B7764,2)))</f>
        <v>1</v>
      </c>
      <c r="D7764" s="74">
        <f t="shared" si="2"/>
        <v>21</v>
      </c>
      <c r="E7764" s="12">
        <f>IFERROR(VLOOKUP(A7764,'IDAR Meter Data'!$A:$B,2,1),"")</f>
        <v>206</v>
      </c>
      <c r="F7764" s="75">
        <f>IF(CECCZ="CZ03",'Outside Temp'!B7764,IF(CECCZ="CZ04",'Outside Temp'!B7765,IF(CECCZ="CZ12",'Outside Temp'!B7766, IF(CECCZ="CZ13",'Outside Temp'!B7767))))</f>
        <v>62</v>
      </c>
      <c r="G7764" s="12">
        <f t="shared" si="3"/>
        <v>1</v>
      </c>
    </row>
    <row r="7765" ht="15.75" customHeight="1">
      <c r="A7765" s="13">
        <v>42205.90625</v>
      </c>
      <c r="B7765" s="73">
        <f t="shared" si="1"/>
        <v>42205</v>
      </c>
      <c r="C7765" s="74">
        <f>IF(NewCustomer="Yes", IF(COUNTIF($I$2:$I$11,B7765)&gt;0,0,WEEKDAY(B7765,2)),IF(COUNTIF($I$2:$I$21,B7765)&gt;0,0,WEEKDAY(B7765,2)))</f>
        <v>1</v>
      </c>
      <c r="D7765" s="74">
        <f t="shared" si="2"/>
        <v>21</v>
      </c>
      <c r="E7765" s="12">
        <f>IFERROR(VLOOKUP(A7765,'IDAR Meter Data'!$A:$B,2,1),"")</f>
        <v>198</v>
      </c>
      <c r="F7765" s="75">
        <f>IF(CECCZ="CZ03",'Outside Temp'!B7765,IF(CECCZ="CZ04",'Outside Temp'!B7766,IF(CECCZ="CZ12",'Outside Temp'!B7767, IF(CECCZ="CZ13",'Outside Temp'!B7768))))</f>
        <v>62</v>
      </c>
      <c r="G7765" s="12">
        <f t="shared" si="3"/>
        <v>1</v>
      </c>
    </row>
    <row r="7766" ht="15.75" customHeight="1">
      <c r="A7766" s="13">
        <v>42205.916666666664</v>
      </c>
      <c r="B7766" s="73">
        <f t="shared" si="1"/>
        <v>42205</v>
      </c>
      <c r="C7766" s="74">
        <f>IF(NewCustomer="Yes", IF(COUNTIF($I$2:$I$11,B7766)&gt;0,0,WEEKDAY(B7766,2)),IF(COUNTIF($I$2:$I$21,B7766)&gt;0,0,WEEKDAY(B7766,2)))</f>
        <v>1</v>
      </c>
      <c r="D7766" s="74">
        <f t="shared" si="2"/>
        <v>22</v>
      </c>
      <c r="E7766" s="12">
        <f>IFERROR(VLOOKUP(A7766,'IDAR Meter Data'!$A:$B,2,1),"")</f>
        <v>201</v>
      </c>
      <c r="F7766" s="75">
        <f>IF(CECCZ="CZ03",'Outside Temp'!B7766,IF(CECCZ="CZ04",'Outside Temp'!B7767,IF(CECCZ="CZ12",'Outside Temp'!B7768, IF(CECCZ="CZ13",'Outside Temp'!B7769))))</f>
        <v>61.86666667</v>
      </c>
      <c r="G7766" s="12">
        <f t="shared" si="3"/>
        <v>1</v>
      </c>
    </row>
    <row r="7767" ht="15.75" customHeight="1">
      <c r="A7767" s="13">
        <v>42205.927083333336</v>
      </c>
      <c r="B7767" s="73">
        <f t="shared" si="1"/>
        <v>42205</v>
      </c>
      <c r="C7767" s="74">
        <f>IF(NewCustomer="Yes", IF(COUNTIF($I$2:$I$11,B7767)&gt;0,0,WEEKDAY(B7767,2)),IF(COUNTIF($I$2:$I$21,B7767)&gt;0,0,WEEKDAY(B7767,2)))</f>
        <v>1</v>
      </c>
      <c r="D7767" s="74">
        <f t="shared" si="2"/>
        <v>22</v>
      </c>
      <c r="E7767" s="12">
        <f>IFERROR(VLOOKUP(A7767,'IDAR Meter Data'!$A:$B,2,1),"")</f>
        <v>222</v>
      </c>
      <c r="F7767" s="75">
        <f>IF(CECCZ="CZ03",'Outside Temp'!B7767,IF(CECCZ="CZ04",'Outside Temp'!B7768,IF(CECCZ="CZ12",'Outside Temp'!B7769, IF(CECCZ="CZ13",'Outside Temp'!B7770))))</f>
        <v>61.36666667</v>
      </c>
      <c r="G7767" s="12">
        <f t="shared" si="3"/>
        <v>1</v>
      </c>
    </row>
    <row r="7768" ht="15.75" customHeight="1">
      <c r="A7768" s="13">
        <v>42205.9375</v>
      </c>
      <c r="B7768" s="73">
        <f t="shared" si="1"/>
        <v>42205</v>
      </c>
      <c r="C7768" s="74">
        <f>IF(NewCustomer="Yes", IF(COUNTIF($I$2:$I$11,B7768)&gt;0,0,WEEKDAY(B7768,2)),IF(COUNTIF($I$2:$I$21,B7768)&gt;0,0,WEEKDAY(B7768,2)))</f>
        <v>1</v>
      </c>
      <c r="D7768" s="74">
        <f t="shared" si="2"/>
        <v>22</v>
      </c>
      <c r="E7768" s="12">
        <f>IFERROR(VLOOKUP(A7768,'IDAR Meter Data'!$A:$B,2,1),"")</f>
        <v>203</v>
      </c>
      <c r="F7768" s="75">
        <f>IF(CECCZ="CZ03",'Outside Temp'!B7768,IF(CECCZ="CZ04",'Outside Temp'!B7769,IF(CECCZ="CZ12",'Outside Temp'!B7770, IF(CECCZ="CZ13",'Outside Temp'!B7771))))</f>
        <v>60.86666667</v>
      </c>
      <c r="G7768" s="12">
        <f t="shared" si="3"/>
        <v>1</v>
      </c>
    </row>
    <row r="7769" ht="15.75" customHeight="1">
      <c r="A7769" s="13">
        <v>42205.947916666664</v>
      </c>
      <c r="B7769" s="73">
        <f t="shared" si="1"/>
        <v>42205</v>
      </c>
      <c r="C7769" s="74">
        <f>IF(NewCustomer="Yes", IF(COUNTIF($I$2:$I$11,B7769)&gt;0,0,WEEKDAY(B7769,2)),IF(COUNTIF($I$2:$I$21,B7769)&gt;0,0,WEEKDAY(B7769,2)))</f>
        <v>1</v>
      </c>
      <c r="D7769" s="74">
        <f t="shared" si="2"/>
        <v>22</v>
      </c>
      <c r="E7769" s="12">
        <f>IFERROR(VLOOKUP(A7769,'IDAR Meter Data'!$A:$B,2,1),"")</f>
        <v>199</v>
      </c>
      <c r="F7769" s="75">
        <f>IF(CECCZ="CZ03",'Outside Temp'!B7769,IF(CECCZ="CZ04",'Outside Temp'!B7770,IF(CECCZ="CZ12",'Outside Temp'!B7771, IF(CECCZ="CZ13",'Outside Temp'!B7772))))</f>
        <v>60.36666667</v>
      </c>
      <c r="G7769" s="12">
        <f t="shared" si="3"/>
        <v>1</v>
      </c>
    </row>
    <row r="7770" ht="15.75" customHeight="1">
      <c r="A7770" s="13">
        <v>42205.958333333336</v>
      </c>
      <c r="B7770" s="73">
        <f t="shared" si="1"/>
        <v>42205</v>
      </c>
      <c r="C7770" s="74">
        <f>IF(NewCustomer="Yes", IF(COUNTIF($I$2:$I$11,B7770)&gt;0,0,WEEKDAY(B7770,2)),IF(COUNTIF($I$2:$I$21,B7770)&gt;0,0,WEEKDAY(B7770,2)))</f>
        <v>1</v>
      </c>
      <c r="D7770" s="74">
        <f t="shared" si="2"/>
        <v>23</v>
      </c>
      <c r="E7770" s="12">
        <f>IFERROR(VLOOKUP(A7770,'IDAR Meter Data'!$A:$B,2,1),"")</f>
        <v>200</v>
      </c>
      <c r="F7770" s="75">
        <f>IF(CECCZ="CZ03",'Outside Temp'!B7770,IF(CECCZ="CZ04",'Outside Temp'!B7771,IF(CECCZ="CZ12",'Outside Temp'!B7772, IF(CECCZ="CZ13",'Outside Temp'!B7773))))</f>
        <v>60.06896552</v>
      </c>
      <c r="G7770" s="12">
        <f t="shared" si="3"/>
        <v>1</v>
      </c>
    </row>
    <row r="7771" ht="15.75" customHeight="1">
      <c r="A7771" s="13">
        <v>42205.96875</v>
      </c>
      <c r="B7771" s="73">
        <f t="shared" si="1"/>
        <v>42205</v>
      </c>
      <c r="C7771" s="74">
        <f>IF(NewCustomer="Yes", IF(COUNTIF($I$2:$I$11,B7771)&gt;0,0,WEEKDAY(B7771,2)),IF(COUNTIF($I$2:$I$21,B7771)&gt;0,0,WEEKDAY(B7771,2)))</f>
        <v>1</v>
      </c>
      <c r="D7771" s="74">
        <f t="shared" si="2"/>
        <v>23</v>
      </c>
      <c r="E7771" s="12">
        <f>IFERROR(VLOOKUP(A7771,'IDAR Meter Data'!$A:$B,2,1),"")</f>
        <v>189</v>
      </c>
      <c r="F7771" s="75">
        <f>IF(CECCZ="CZ03",'Outside Temp'!B7771,IF(CECCZ="CZ04",'Outside Temp'!B7772,IF(CECCZ="CZ12",'Outside Temp'!B7773, IF(CECCZ="CZ13",'Outside Temp'!B7774))))</f>
        <v>60.32758621</v>
      </c>
      <c r="G7771" s="12">
        <f t="shared" si="3"/>
        <v>1</v>
      </c>
    </row>
    <row r="7772" ht="15.75" customHeight="1">
      <c r="A7772" s="13">
        <v>42205.979166666664</v>
      </c>
      <c r="B7772" s="73">
        <f t="shared" si="1"/>
        <v>42205</v>
      </c>
      <c r="C7772" s="74">
        <f>IF(NewCustomer="Yes", IF(COUNTIF($I$2:$I$11,B7772)&gt;0,0,WEEKDAY(B7772,2)),IF(COUNTIF($I$2:$I$21,B7772)&gt;0,0,WEEKDAY(B7772,2)))</f>
        <v>1</v>
      </c>
      <c r="D7772" s="74">
        <f t="shared" si="2"/>
        <v>23</v>
      </c>
      <c r="E7772" s="12">
        <f>IFERROR(VLOOKUP(A7772,'IDAR Meter Data'!$A:$B,2,1),"")</f>
        <v>205</v>
      </c>
      <c r="F7772" s="75">
        <f>IF(CECCZ="CZ03",'Outside Temp'!B7772,IF(CECCZ="CZ04",'Outside Temp'!B7773,IF(CECCZ="CZ12",'Outside Temp'!B7774, IF(CECCZ="CZ13",'Outside Temp'!B7775))))</f>
        <v>60.5862069</v>
      </c>
      <c r="G7772" s="12">
        <f t="shared" si="3"/>
        <v>1</v>
      </c>
    </row>
    <row r="7773" ht="15.75" customHeight="1">
      <c r="A7773" s="13">
        <v>42205.989583333336</v>
      </c>
      <c r="B7773" s="73">
        <f t="shared" si="1"/>
        <v>42205</v>
      </c>
      <c r="C7773" s="74">
        <f>IF(NewCustomer="Yes", IF(COUNTIF($I$2:$I$11,B7773)&gt;0,0,WEEKDAY(B7773,2)),IF(COUNTIF($I$2:$I$21,B7773)&gt;0,0,WEEKDAY(B7773,2)))</f>
        <v>1</v>
      </c>
      <c r="D7773" s="74">
        <f t="shared" si="2"/>
        <v>23</v>
      </c>
      <c r="E7773" s="12">
        <f>IFERROR(VLOOKUP(A7773,'IDAR Meter Data'!$A:$B,2,1),"")</f>
        <v>187</v>
      </c>
      <c r="F7773" s="75">
        <f>IF(CECCZ="CZ03",'Outside Temp'!B7773,IF(CECCZ="CZ04",'Outside Temp'!B7774,IF(CECCZ="CZ12",'Outside Temp'!B7775, IF(CECCZ="CZ13",'Outside Temp'!B7776))))</f>
        <v>60.84482759</v>
      </c>
      <c r="G7773" s="12">
        <f t="shared" si="3"/>
        <v>1</v>
      </c>
    </row>
    <row r="7774" ht="15.75" customHeight="1">
      <c r="A7774" s="13">
        <v>42206.0</v>
      </c>
      <c r="B7774" s="73">
        <f t="shared" si="1"/>
        <v>42206</v>
      </c>
      <c r="C7774" s="74">
        <f>IF(NewCustomer="Yes", IF(COUNTIF($I$2:$I$11,B7774)&gt;0,0,WEEKDAY(B7774,2)),IF(COUNTIF($I$2:$I$21,B7774)&gt;0,0,WEEKDAY(B7774,2)))</f>
        <v>2</v>
      </c>
      <c r="D7774" s="74">
        <f t="shared" si="2"/>
        <v>0</v>
      </c>
      <c r="E7774" s="12">
        <f>IFERROR(VLOOKUP(A7774,'IDAR Meter Data'!$A:$B,2,1),"")</f>
        <v>187</v>
      </c>
      <c r="F7774" s="75">
        <f>IF(CECCZ="CZ03",'Outside Temp'!B7774,IF(CECCZ="CZ04",'Outside Temp'!B7775,IF(CECCZ="CZ12",'Outside Temp'!B7776, IF(CECCZ="CZ13",'Outside Temp'!B7777))))</f>
        <v>60</v>
      </c>
      <c r="G7774" s="12">
        <f t="shared" si="3"/>
        <v>1</v>
      </c>
    </row>
    <row r="7775" ht="15.75" customHeight="1">
      <c r="A7775" s="13">
        <v>42206.010416666664</v>
      </c>
      <c r="B7775" s="73">
        <f t="shared" si="1"/>
        <v>42206</v>
      </c>
      <c r="C7775" s="74">
        <f>IF(NewCustomer="Yes", IF(COUNTIF($I$2:$I$11,B7775)&gt;0,0,WEEKDAY(B7775,2)),IF(COUNTIF($I$2:$I$21,B7775)&gt;0,0,WEEKDAY(B7775,2)))</f>
        <v>2</v>
      </c>
      <c r="D7775" s="74">
        <f t="shared" si="2"/>
        <v>0</v>
      </c>
      <c r="E7775" s="12">
        <f>IFERROR(VLOOKUP(A7775,'IDAR Meter Data'!$A:$B,2,1),"")</f>
        <v>177</v>
      </c>
      <c r="F7775" s="75">
        <f>IF(CECCZ="CZ03",'Outside Temp'!B7775,IF(CECCZ="CZ04",'Outside Temp'!B7776,IF(CECCZ="CZ12",'Outside Temp'!B7777, IF(CECCZ="CZ13",'Outside Temp'!B7778))))</f>
        <v>60</v>
      </c>
      <c r="G7775" s="12">
        <f t="shared" si="3"/>
        <v>1</v>
      </c>
    </row>
    <row r="7776" ht="15.75" customHeight="1">
      <c r="A7776" s="13">
        <v>42206.020833333336</v>
      </c>
      <c r="B7776" s="73">
        <f t="shared" si="1"/>
        <v>42206</v>
      </c>
      <c r="C7776" s="74">
        <f>IF(NewCustomer="Yes", IF(COUNTIF($I$2:$I$11,B7776)&gt;0,0,WEEKDAY(B7776,2)),IF(COUNTIF($I$2:$I$21,B7776)&gt;0,0,WEEKDAY(B7776,2)))</f>
        <v>2</v>
      </c>
      <c r="D7776" s="74">
        <f t="shared" si="2"/>
        <v>0</v>
      </c>
      <c r="E7776" s="12">
        <f>IFERROR(VLOOKUP(A7776,'IDAR Meter Data'!$A:$B,2,1),"")</f>
        <v>181</v>
      </c>
      <c r="F7776" s="75">
        <f>IF(CECCZ="CZ03",'Outside Temp'!B7776,IF(CECCZ="CZ04",'Outside Temp'!B7777,IF(CECCZ="CZ12",'Outside Temp'!B7778, IF(CECCZ="CZ13",'Outside Temp'!B7779))))</f>
        <v>60</v>
      </c>
      <c r="G7776" s="12">
        <f t="shared" si="3"/>
        <v>1</v>
      </c>
    </row>
    <row r="7777" ht="15.75" customHeight="1">
      <c r="A7777" s="13">
        <v>42206.03125</v>
      </c>
      <c r="B7777" s="73">
        <f t="shared" si="1"/>
        <v>42206</v>
      </c>
      <c r="C7777" s="74">
        <f>IF(NewCustomer="Yes", IF(COUNTIF($I$2:$I$11,B7777)&gt;0,0,WEEKDAY(B7777,2)),IF(COUNTIF($I$2:$I$21,B7777)&gt;0,0,WEEKDAY(B7777,2)))</f>
        <v>2</v>
      </c>
      <c r="D7777" s="74">
        <f t="shared" si="2"/>
        <v>0</v>
      </c>
      <c r="E7777" s="12">
        <f>IFERROR(VLOOKUP(A7777,'IDAR Meter Data'!$A:$B,2,1),"")</f>
        <v>191</v>
      </c>
      <c r="F7777" s="75">
        <f>IF(CECCZ="CZ03",'Outside Temp'!B7777,IF(CECCZ="CZ04",'Outside Temp'!B7778,IF(CECCZ="CZ12",'Outside Temp'!B7779, IF(CECCZ="CZ13",'Outside Temp'!B7780))))</f>
        <v>60</v>
      </c>
      <c r="G7777" s="12">
        <f t="shared" si="3"/>
        <v>1</v>
      </c>
    </row>
    <row r="7778" ht="15.75" customHeight="1">
      <c r="A7778" s="13">
        <v>42206.041666666664</v>
      </c>
      <c r="B7778" s="73">
        <f t="shared" si="1"/>
        <v>42206</v>
      </c>
      <c r="C7778" s="74">
        <f>IF(NewCustomer="Yes", IF(COUNTIF($I$2:$I$11,B7778)&gt;0,0,WEEKDAY(B7778,2)),IF(COUNTIF($I$2:$I$21,B7778)&gt;0,0,WEEKDAY(B7778,2)))</f>
        <v>2</v>
      </c>
      <c r="D7778" s="74">
        <f t="shared" si="2"/>
        <v>1</v>
      </c>
      <c r="E7778" s="12">
        <f>IFERROR(VLOOKUP(A7778,'IDAR Meter Data'!$A:$B,2,1),"")</f>
        <v>173</v>
      </c>
      <c r="F7778" s="75">
        <f>IF(CECCZ="CZ03",'Outside Temp'!B7778,IF(CECCZ="CZ04",'Outside Temp'!B7779,IF(CECCZ="CZ12",'Outside Temp'!B7780, IF(CECCZ="CZ13",'Outside Temp'!B7781))))</f>
        <v>60.22222222</v>
      </c>
      <c r="G7778" s="12">
        <f t="shared" si="3"/>
        <v>1</v>
      </c>
    </row>
    <row r="7779" ht="15.75" customHeight="1">
      <c r="A7779" s="13">
        <v>42206.052083333336</v>
      </c>
      <c r="B7779" s="73">
        <f t="shared" si="1"/>
        <v>42206</v>
      </c>
      <c r="C7779" s="74">
        <f>IF(NewCustomer="Yes", IF(COUNTIF($I$2:$I$11,B7779)&gt;0,0,WEEKDAY(B7779,2)),IF(COUNTIF($I$2:$I$21,B7779)&gt;0,0,WEEKDAY(B7779,2)))</f>
        <v>2</v>
      </c>
      <c r="D7779" s="74">
        <f t="shared" si="2"/>
        <v>1</v>
      </c>
      <c r="E7779" s="12">
        <f>IFERROR(VLOOKUP(A7779,'IDAR Meter Data'!$A:$B,2,1),"")</f>
        <v>180</v>
      </c>
      <c r="F7779" s="75">
        <f>IF(CECCZ="CZ03",'Outside Temp'!B7779,IF(CECCZ="CZ04",'Outside Temp'!B7780,IF(CECCZ="CZ12",'Outside Temp'!B7781, IF(CECCZ="CZ13",'Outside Temp'!B7782))))</f>
        <v>60.97619048</v>
      </c>
      <c r="G7779" s="12">
        <f t="shared" si="3"/>
        <v>1</v>
      </c>
    </row>
    <row r="7780" ht="15.75" customHeight="1">
      <c r="A7780" s="13">
        <v>42206.0625</v>
      </c>
      <c r="B7780" s="73">
        <f t="shared" si="1"/>
        <v>42206</v>
      </c>
      <c r="C7780" s="74">
        <f>IF(NewCustomer="Yes", IF(COUNTIF($I$2:$I$11,B7780)&gt;0,0,WEEKDAY(B7780,2)),IF(COUNTIF($I$2:$I$21,B7780)&gt;0,0,WEEKDAY(B7780,2)))</f>
        <v>2</v>
      </c>
      <c r="D7780" s="74">
        <f t="shared" si="2"/>
        <v>1</v>
      </c>
      <c r="E7780" s="12">
        <f>IFERROR(VLOOKUP(A7780,'IDAR Meter Data'!$A:$B,2,1),"")</f>
        <v>178</v>
      </c>
      <c r="F7780" s="75">
        <f>IF(CECCZ="CZ03",'Outside Temp'!B7780,IF(CECCZ="CZ04",'Outside Temp'!B7781,IF(CECCZ="CZ12",'Outside Temp'!B7782, IF(CECCZ="CZ13",'Outside Temp'!B7783))))</f>
        <v>60.61904762</v>
      </c>
      <c r="G7780" s="12">
        <f t="shared" si="3"/>
        <v>1</v>
      </c>
    </row>
    <row r="7781" ht="15.75" customHeight="1">
      <c r="A7781" s="13">
        <v>42206.072916666664</v>
      </c>
      <c r="B7781" s="73">
        <f t="shared" si="1"/>
        <v>42206</v>
      </c>
      <c r="C7781" s="74">
        <f>IF(NewCustomer="Yes", IF(COUNTIF($I$2:$I$11,B7781)&gt;0,0,WEEKDAY(B7781,2)),IF(COUNTIF($I$2:$I$21,B7781)&gt;0,0,WEEKDAY(B7781,2)))</f>
        <v>2</v>
      </c>
      <c r="D7781" s="74">
        <f t="shared" si="2"/>
        <v>1</v>
      </c>
      <c r="E7781" s="12">
        <f>IFERROR(VLOOKUP(A7781,'IDAR Meter Data'!$A:$B,2,1),"")</f>
        <v>175</v>
      </c>
      <c r="F7781" s="75">
        <f>IF(CECCZ="CZ03",'Outside Temp'!B7781,IF(CECCZ="CZ04",'Outside Temp'!B7782,IF(CECCZ="CZ12",'Outside Temp'!B7783, IF(CECCZ="CZ13",'Outside Temp'!B7784))))</f>
        <v>60.26190476</v>
      </c>
      <c r="G7781" s="12">
        <f t="shared" si="3"/>
        <v>1</v>
      </c>
    </row>
    <row r="7782" ht="15.75" customHeight="1">
      <c r="A7782" s="13">
        <v>42206.083333333336</v>
      </c>
      <c r="B7782" s="73">
        <f t="shared" si="1"/>
        <v>42206</v>
      </c>
      <c r="C7782" s="74">
        <f>IF(NewCustomer="Yes", IF(COUNTIF($I$2:$I$11,B7782)&gt;0,0,WEEKDAY(B7782,2)),IF(COUNTIF($I$2:$I$21,B7782)&gt;0,0,WEEKDAY(B7782,2)))</f>
        <v>2</v>
      </c>
      <c r="D7782" s="74">
        <f t="shared" si="2"/>
        <v>2</v>
      </c>
      <c r="E7782" s="12">
        <f>IFERROR(VLOOKUP(A7782,'IDAR Meter Data'!$A:$B,2,1),"")</f>
        <v>190</v>
      </c>
      <c r="F7782" s="75">
        <f>IF(CECCZ="CZ03",'Outside Temp'!B7782,IF(CECCZ="CZ04",'Outside Temp'!B7783,IF(CECCZ="CZ12",'Outside Temp'!B7784, IF(CECCZ="CZ13",'Outside Temp'!B7785))))</f>
        <v>60</v>
      </c>
      <c r="G7782" s="12">
        <f t="shared" si="3"/>
        <v>1</v>
      </c>
    </row>
    <row r="7783" ht="15.75" customHeight="1">
      <c r="A7783" s="13">
        <v>42206.09375</v>
      </c>
      <c r="B7783" s="73">
        <f t="shared" si="1"/>
        <v>42206</v>
      </c>
      <c r="C7783" s="74">
        <f>IF(NewCustomer="Yes", IF(COUNTIF($I$2:$I$11,B7783)&gt;0,0,WEEKDAY(B7783,2)),IF(COUNTIF($I$2:$I$21,B7783)&gt;0,0,WEEKDAY(B7783,2)))</f>
        <v>2</v>
      </c>
      <c r="D7783" s="74">
        <f t="shared" si="2"/>
        <v>2</v>
      </c>
      <c r="E7783" s="12">
        <f>IFERROR(VLOOKUP(A7783,'IDAR Meter Data'!$A:$B,2,1),"")</f>
        <v>170</v>
      </c>
      <c r="F7783" s="75">
        <f>IF(CECCZ="CZ03",'Outside Temp'!B7783,IF(CECCZ="CZ04",'Outside Temp'!B7784,IF(CECCZ="CZ12",'Outside Temp'!B7785, IF(CECCZ="CZ13",'Outside Temp'!B7786))))</f>
        <v>60</v>
      </c>
      <c r="G7783" s="12">
        <f t="shared" si="3"/>
        <v>1</v>
      </c>
    </row>
    <row r="7784" ht="15.75" customHeight="1">
      <c r="A7784" s="13">
        <v>42206.104166666664</v>
      </c>
      <c r="B7784" s="73">
        <f t="shared" si="1"/>
        <v>42206</v>
      </c>
      <c r="C7784" s="74">
        <f>IF(NewCustomer="Yes", IF(COUNTIF($I$2:$I$11,B7784)&gt;0,0,WEEKDAY(B7784,2)),IF(COUNTIF($I$2:$I$21,B7784)&gt;0,0,WEEKDAY(B7784,2)))</f>
        <v>2</v>
      </c>
      <c r="D7784" s="74">
        <f t="shared" si="2"/>
        <v>2</v>
      </c>
      <c r="E7784" s="12">
        <f>IFERROR(VLOOKUP(A7784,'IDAR Meter Data'!$A:$B,2,1),"")</f>
        <v>166</v>
      </c>
      <c r="F7784" s="75">
        <f>IF(CECCZ="CZ03",'Outside Temp'!B7784,IF(CECCZ="CZ04",'Outside Temp'!B7785,IF(CECCZ="CZ12",'Outside Temp'!B7786, IF(CECCZ="CZ13",'Outside Temp'!B7787))))</f>
        <v>60</v>
      </c>
      <c r="G7784" s="12">
        <f t="shared" si="3"/>
        <v>1</v>
      </c>
    </row>
    <row r="7785" ht="15.75" customHeight="1">
      <c r="A7785" s="13">
        <v>42206.114583333336</v>
      </c>
      <c r="B7785" s="73">
        <f t="shared" si="1"/>
        <v>42206</v>
      </c>
      <c r="C7785" s="74">
        <f>IF(NewCustomer="Yes", IF(COUNTIF($I$2:$I$11,B7785)&gt;0,0,WEEKDAY(B7785,2)),IF(COUNTIF($I$2:$I$21,B7785)&gt;0,0,WEEKDAY(B7785,2)))</f>
        <v>2</v>
      </c>
      <c r="D7785" s="74">
        <f t="shared" si="2"/>
        <v>2</v>
      </c>
      <c r="E7785" s="12">
        <f>IFERROR(VLOOKUP(A7785,'IDAR Meter Data'!$A:$B,2,1),"")</f>
        <v>169</v>
      </c>
      <c r="F7785" s="75">
        <f>IF(CECCZ="CZ03",'Outside Temp'!B7785,IF(CECCZ="CZ04",'Outside Temp'!B7786,IF(CECCZ="CZ12",'Outside Temp'!B7787, IF(CECCZ="CZ13",'Outside Temp'!B7788))))</f>
        <v>60</v>
      </c>
      <c r="G7785" s="12">
        <f t="shared" si="3"/>
        <v>1</v>
      </c>
    </row>
    <row r="7786" ht="15.75" customHeight="1">
      <c r="A7786" s="13">
        <v>42206.125</v>
      </c>
      <c r="B7786" s="73">
        <f t="shared" si="1"/>
        <v>42206</v>
      </c>
      <c r="C7786" s="74">
        <f>IF(NewCustomer="Yes", IF(COUNTIF($I$2:$I$11,B7786)&gt;0,0,WEEKDAY(B7786,2)),IF(COUNTIF($I$2:$I$21,B7786)&gt;0,0,WEEKDAY(B7786,2)))</f>
        <v>2</v>
      </c>
      <c r="D7786" s="74">
        <f t="shared" si="2"/>
        <v>3</v>
      </c>
      <c r="E7786" s="12">
        <f>IFERROR(VLOOKUP(A7786,'IDAR Meter Data'!$A:$B,2,1),"")</f>
        <v>179</v>
      </c>
      <c r="F7786" s="75">
        <f>IF(CECCZ="CZ03",'Outside Temp'!B7786,IF(CECCZ="CZ04",'Outside Temp'!B7787,IF(CECCZ="CZ12",'Outside Temp'!B7788, IF(CECCZ="CZ13",'Outside Temp'!B7789))))</f>
        <v>60</v>
      </c>
      <c r="G7786" s="12">
        <f t="shared" si="3"/>
        <v>1</v>
      </c>
    </row>
    <row r="7787" ht="15.75" customHeight="1">
      <c r="A7787" s="13">
        <v>42206.135416666664</v>
      </c>
      <c r="B7787" s="73">
        <f t="shared" si="1"/>
        <v>42206</v>
      </c>
      <c r="C7787" s="74">
        <f>IF(NewCustomer="Yes", IF(COUNTIF($I$2:$I$11,B7787)&gt;0,0,WEEKDAY(B7787,2)),IF(COUNTIF($I$2:$I$21,B7787)&gt;0,0,WEEKDAY(B7787,2)))</f>
        <v>2</v>
      </c>
      <c r="D7787" s="74">
        <f t="shared" si="2"/>
        <v>3</v>
      </c>
      <c r="E7787" s="12">
        <f>IFERROR(VLOOKUP(A7787,'IDAR Meter Data'!$A:$B,2,1),"")</f>
        <v>176</v>
      </c>
      <c r="F7787" s="75">
        <f>IF(CECCZ="CZ03",'Outside Temp'!B7787,IF(CECCZ="CZ04",'Outside Temp'!B7788,IF(CECCZ="CZ12",'Outside Temp'!B7789, IF(CECCZ="CZ13",'Outside Temp'!B7790))))</f>
        <v>60</v>
      </c>
      <c r="G7787" s="12">
        <f t="shared" si="3"/>
        <v>1</v>
      </c>
    </row>
    <row r="7788" ht="15.75" customHeight="1">
      <c r="A7788" s="13">
        <v>42206.145833333336</v>
      </c>
      <c r="B7788" s="73">
        <f t="shared" si="1"/>
        <v>42206</v>
      </c>
      <c r="C7788" s="74">
        <f>IF(NewCustomer="Yes", IF(COUNTIF($I$2:$I$11,B7788)&gt;0,0,WEEKDAY(B7788,2)),IF(COUNTIF($I$2:$I$21,B7788)&gt;0,0,WEEKDAY(B7788,2)))</f>
        <v>2</v>
      </c>
      <c r="D7788" s="74">
        <f t="shared" si="2"/>
        <v>3</v>
      </c>
      <c r="E7788" s="12">
        <f>IFERROR(VLOOKUP(A7788,'IDAR Meter Data'!$A:$B,2,1),"")</f>
        <v>164</v>
      </c>
      <c r="F7788" s="75">
        <f>IF(CECCZ="CZ03",'Outside Temp'!B7788,IF(CECCZ="CZ04",'Outside Temp'!B7789,IF(CECCZ="CZ12",'Outside Temp'!B7790, IF(CECCZ="CZ13",'Outside Temp'!B7791))))</f>
        <v>60</v>
      </c>
      <c r="G7788" s="12">
        <f t="shared" si="3"/>
        <v>1</v>
      </c>
    </row>
    <row r="7789" ht="15.75" customHeight="1">
      <c r="A7789" s="13">
        <v>42206.15625</v>
      </c>
      <c r="B7789" s="73">
        <f t="shared" si="1"/>
        <v>42206</v>
      </c>
      <c r="C7789" s="74">
        <f>IF(NewCustomer="Yes", IF(COUNTIF($I$2:$I$11,B7789)&gt;0,0,WEEKDAY(B7789,2)),IF(COUNTIF($I$2:$I$21,B7789)&gt;0,0,WEEKDAY(B7789,2)))</f>
        <v>2</v>
      </c>
      <c r="D7789" s="74">
        <f t="shared" si="2"/>
        <v>3</v>
      </c>
      <c r="E7789" s="12">
        <f>IFERROR(VLOOKUP(A7789,'IDAR Meter Data'!$A:$B,2,1),"")</f>
        <v>173</v>
      </c>
      <c r="F7789" s="75">
        <f>IF(CECCZ="CZ03",'Outside Temp'!B7789,IF(CECCZ="CZ04",'Outside Temp'!B7790,IF(CECCZ="CZ12",'Outside Temp'!B7791, IF(CECCZ="CZ13",'Outside Temp'!B7792))))</f>
        <v>60</v>
      </c>
      <c r="G7789" s="12">
        <f t="shared" si="3"/>
        <v>1</v>
      </c>
    </row>
    <row r="7790" ht="15.75" customHeight="1">
      <c r="A7790" s="13">
        <v>42206.166666666664</v>
      </c>
      <c r="B7790" s="73">
        <f t="shared" si="1"/>
        <v>42206</v>
      </c>
      <c r="C7790" s="74">
        <f>IF(NewCustomer="Yes", IF(COUNTIF($I$2:$I$11,B7790)&gt;0,0,WEEKDAY(B7790,2)),IF(COUNTIF($I$2:$I$21,B7790)&gt;0,0,WEEKDAY(B7790,2)))</f>
        <v>2</v>
      </c>
      <c r="D7790" s="74">
        <f t="shared" si="2"/>
        <v>4</v>
      </c>
      <c r="E7790" s="12">
        <f>IFERROR(VLOOKUP(A7790,'IDAR Meter Data'!$A:$B,2,1),"")</f>
        <v>165</v>
      </c>
      <c r="F7790" s="75">
        <f>IF(CECCZ="CZ03",'Outside Temp'!B7790,IF(CECCZ="CZ04",'Outside Temp'!B7791,IF(CECCZ="CZ12",'Outside Temp'!B7792, IF(CECCZ="CZ13",'Outside Temp'!B7793))))</f>
        <v>60</v>
      </c>
      <c r="G7790" s="12">
        <f t="shared" si="3"/>
        <v>1</v>
      </c>
    </row>
    <row r="7791" ht="15.75" customHeight="1">
      <c r="A7791" s="13">
        <v>42206.177083333336</v>
      </c>
      <c r="B7791" s="73">
        <f t="shared" si="1"/>
        <v>42206</v>
      </c>
      <c r="C7791" s="74">
        <f>IF(NewCustomer="Yes", IF(COUNTIF($I$2:$I$11,B7791)&gt;0,0,WEEKDAY(B7791,2)),IF(COUNTIF($I$2:$I$21,B7791)&gt;0,0,WEEKDAY(B7791,2)))</f>
        <v>2</v>
      </c>
      <c r="D7791" s="74">
        <f t="shared" si="2"/>
        <v>4</v>
      </c>
      <c r="E7791" s="12">
        <f>IFERROR(VLOOKUP(A7791,'IDAR Meter Data'!$A:$B,2,1),"")</f>
        <v>181</v>
      </c>
      <c r="F7791" s="75">
        <f>IF(CECCZ="CZ03",'Outside Temp'!B7791,IF(CECCZ="CZ04",'Outside Temp'!B7792,IF(CECCZ="CZ12",'Outside Temp'!B7793, IF(CECCZ="CZ13",'Outside Temp'!B7794))))</f>
        <v>60</v>
      </c>
      <c r="G7791" s="12">
        <f t="shared" si="3"/>
        <v>1</v>
      </c>
    </row>
    <row r="7792" ht="15.75" customHeight="1">
      <c r="A7792" s="13">
        <v>42206.1875</v>
      </c>
      <c r="B7792" s="73">
        <f t="shared" si="1"/>
        <v>42206</v>
      </c>
      <c r="C7792" s="74">
        <f>IF(NewCustomer="Yes", IF(COUNTIF($I$2:$I$11,B7792)&gt;0,0,WEEKDAY(B7792,2)),IF(COUNTIF($I$2:$I$21,B7792)&gt;0,0,WEEKDAY(B7792,2)))</f>
        <v>2</v>
      </c>
      <c r="D7792" s="74">
        <f t="shared" si="2"/>
        <v>4</v>
      </c>
      <c r="E7792" s="12">
        <f>IFERROR(VLOOKUP(A7792,'IDAR Meter Data'!$A:$B,2,1),"")</f>
        <v>174</v>
      </c>
      <c r="F7792" s="75">
        <f>IF(CECCZ="CZ03",'Outside Temp'!B7792,IF(CECCZ="CZ04",'Outside Temp'!B7793,IF(CECCZ="CZ12",'Outside Temp'!B7794, IF(CECCZ="CZ13",'Outside Temp'!B7795))))</f>
        <v>60</v>
      </c>
      <c r="G7792" s="12">
        <f t="shared" si="3"/>
        <v>1</v>
      </c>
    </row>
    <row r="7793" ht="15.75" customHeight="1">
      <c r="A7793" s="13">
        <v>42206.197916666664</v>
      </c>
      <c r="B7793" s="73">
        <f t="shared" si="1"/>
        <v>42206</v>
      </c>
      <c r="C7793" s="74">
        <f>IF(NewCustomer="Yes", IF(COUNTIF($I$2:$I$11,B7793)&gt;0,0,WEEKDAY(B7793,2)),IF(COUNTIF($I$2:$I$21,B7793)&gt;0,0,WEEKDAY(B7793,2)))</f>
        <v>2</v>
      </c>
      <c r="D7793" s="74">
        <f t="shared" si="2"/>
        <v>4</v>
      </c>
      <c r="E7793" s="12">
        <f>IFERROR(VLOOKUP(A7793,'IDAR Meter Data'!$A:$B,2,1),"")</f>
        <v>163</v>
      </c>
      <c r="F7793" s="75">
        <f>IF(CECCZ="CZ03",'Outside Temp'!B7793,IF(CECCZ="CZ04",'Outside Temp'!B7794,IF(CECCZ="CZ12",'Outside Temp'!B7795, IF(CECCZ="CZ13",'Outside Temp'!B7796))))</f>
        <v>60</v>
      </c>
      <c r="G7793" s="12">
        <f t="shared" si="3"/>
        <v>1</v>
      </c>
    </row>
    <row r="7794" ht="15.75" customHeight="1">
      <c r="A7794" s="13">
        <v>42206.208333333336</v>
      </c>
      <c r="B7794" s="73">
        <f t="shared" si="1"/>
        <v>42206</v>
      </c>
      <c r="C7794" s="74">
        <f>IF(NewCustomer="Yes", IF(COUNTIF($I$2:$I$11,B7794)&gt;0,0,WEEKDAY(B7794,2)),IF(COUNTIF($I$2:$I$21,B7794)&gt;0,0,WEEKDAY(B7794,2)))</f>
        <v>2</v>
      </c>
      <c r="D7794" s="74">
        <f t="shared" si="2"/>
        <v>5</v>
      </c>
      <c r="E7794" s="12">
        <f>IFERROR(VLOOKUP(A7794,'IDAR Meter Data'!$A:$B,2,1),"")</f>
        <v>166</v>
      </c>
      <c r="F7794" s="75">
        <f>IF(CECCZ="CZ03",'Outside Temp'!B7794,IF(CECCZ="CZ04",'Outside Temp'!B7795,IF(CECCZ="CZ12",'Outside Temp'!B7796, IF(CECCZ="CZ13",'Outside Temp'!B7797))))</f>
        <v>60.10810811</v>
      </c>
      <c r="G7794" s="12">
        <f t="shared" si="3"/>
        <v>1</v>
      </c>
    </row>
    <row r="7795" ht="15.75" customHeight="1">
      <c r="A7795" s="13">
        <v>42206.21875</v>
      </c>
      <c r="B7795" s="73">
        <f t="shared" si="1"/>
        <v>42206</v>
      </c>
      <c r="C7795" s="74">
        <f>IF(NewCustomer="Yes", IF(COUNTIF($I$2:$I$11,B7795)&gt;0,0,WEEKDAY(B7795,2)),IF(COUNTIF($I$2:$I$21,B7795)&gt;0,0,WEEKDAY(B7795,2)))</f>
        <v>2</v>
      </c>
      <c r="D7795" s="74">
        <f t="shared" si="2"/>
        <v>5</v>
      </c>
      <c r="E7795" s="12">
        <f>IFERROR(VLOOKUP(A7795,'IDAR Meter Data'!$A:$B,2,1),"")</f>
        <v>165</v>
      </c>
      <c r="F7795" s="75">
        <f>IF(CECCZ="CZ03",'Outside Temp'!B7795,IF(CECCZ="CZ04",'Outside Temp'!B7796,IF(CECCZ="CZ12",'Outside Temp'!B7797, IF(CECCZ="CZ13",'Outside Temp'!B7798))))</f>
        <v>60.51351351</v>
      </c>
      <c r="G7795" s="12">
        <f t="shared" si="3"/>
        <v>1</v>
      </c>
    </row>
    <row r="7796" ht="15.75" customHeight="1">
      <c r="A7796" s="13">
        <v>42206.229166666664</v>
      </c>
      <c r="B7796" s="73">
        <f t="shared" si="1"/>
        <v>42206</v>
      </c>
      <c r="C7796" s="74">
        <f>IF(NewCustomer="Yes", IF(COUNTIF($I$2:$I$11,B7796)&gt;0,0,WEEKDAY(B7796,2)),IF(COUNTIF($I$2:$I$21,B7796)&gt;0,0,WEEKDAY(B7796,2)))</f>
        <v>2</v>
      </c>
      <c r="D7796" s="74">
        <f t="shared" si="2"/>
        <v>5</v>
      </c>
      <c r="E7796" s="12">
        <f>IFERROR(VLOOKUP(A7796,'IDAR Meter Data'!$A:$B,2,1),"")</f>
        <v>184</v>
      </c>
      <c r="F7796" s="75">
        <f>IF(CECCZ="CZ03",'Outside Temp'!B7796,IF(CECCZ="CZ04",'Outside Temp'!B7797,IF(CECCZ="CZ12",'Outside Temp'!B7798, IF(CECCZ="CZ13",'Outside Temp'!B7799))))</f>
        <v>60.91891892</v>
      </c>
      <c r="G7796" s="12">
        <f t="shared" si="3"/>
        <v>1</v>
      </c>
    </row>
    <row r="7797" ht="15.75" customHeight="1">
      <c r="A7797" s="13">
        <v>42206.239583333336</v>
      </c>
      <c r="B7797" s="73">
        <f t="shared" si="1"/>
        <v>42206</v>
      </c>
      <c r="C7797" s="74">
        <f>IF(NewCustomer="Yes", IF(COUNTIF($I$2:$I$11,B7797)&gt;0,0,WEEKDAY(B7797,2)),IF(COUNTIF($I$2:$I$21,B7797)&gt;0,0,WEEKDAY(B7797,2)))</f>
        <v>2</v>
      </c>
      <c r="D7797" s="74">
        <f t="shared" si="2"/>
        <v>5</v>
      </c>
      <c r="E7797" s="12">
        <f>IFERROR(VLOOKUP(A7797,'IDAR Meter Data'!$A:$B,2,1),"")</f>
        <v>164</v>
      </c>
      <c r="F7797" s="75">
        <f>IF(CECCZ="CZ03",'Outside Temp'!B7797,IF(CECCZ="CZ04",'Outside Temp'!B7798,IF(CECCZ="CZ12",'Outside Temp'!B7799, IF(CECCZ="CZ13",'Outside Temp'!B7800))))</f>
        <v>60.47826087</v>
      </c>
      <c r="G7797" s="12">
        <f t="shared" si="3"/>
        <v>1</v>
      </c>
    </row>
    <row r="7798" ht="15.75" customHeight="1">
      <c r="A7798" s="13">
        <v>42206.25</v>
      </c>
      <c r="B7798" s="73">
        <f t="shared" si="1"/>
        <v>42206</v>
      </c>
      <c r="C7798" s="74">
        <f>IF(NewCustomer="Yes", IF(COUNTIF($I$2:$I$11,B7798)&gt;0,0,WEEKDAY(B7798,2)),IF(COUNTIF($I$2:$I$21,B7798)&gt;0,0,WEEKDAY(B7798,2)))</f>
        <v>2</v>
      </c>
      <c r="D7798" s="74">
        <f t="shared" si="2"/>
        <v>6</v>
      </c>
      <c r="E7798" s="12">
        <f>IFERROR(VLOOKUP(A7798,'IDAR Meter Data'!$A:$B,2,1),"")</f>
        <v>166</v>
      </c>
      <c r="F7798" s="75">
        <f>IF(CECCZ="CZ03",'Outside Temp'!B7798,IF(CECCZ="CZ04",'Outside Temp'!B7799,IF(CECCZ="CZ12",'Outside Temp'!B7800, IF(CECCZ="CZ13",'Outside Temp'!B7801))))</f>
        <v>60.06666667</v>
      </c>
      <c r="G7798" s="12">
        <f t="shared" si="3"/>
        <v>1</v>
      </c>
    </row>
    <row r="7799" ht="15.75" customHeight="1">
      <c r="A7799" s="13">
        <v>42206.260416666664</v>
      </c>
      <c r="B7799" s="73">
        <f t="shared" si="1"/>
        <v>42206</v>
      </c>
      <c r="C7799" s="74">
        <f>IF(NewCustomer="Yes", IF(COUNTIF($I$2:$I$11,B7799)&gt;0,0,WEEKDAY(B7799,2)),IF(COUNTIF($I$2:$I$21,B7799)&gt;0,0,WEEKDAY(B7799,2)))</f>
        <v>2</v>
      </c>
      <c r="D7799" s="74">
        <f t="shared" si="2"/>
        <v>6</v>
      </c>
      <c r="E7799" s="12">
        <f>IFERROR(VLOOKUP(A7799,'IDAR Meter Data'!$A:$B,2,1),"")</f>
        <v>161</v>
      </c>
      <c r="F7799" s="75">
        <f>IF(CECCZ="CZ03",'Outside Temp'!B7799,IF(CECCZ="CZ04",'Outside Temp'!B7800,IF(CECCZ="CZ12",'Outside Temp'!B7801, IF(CECCZ="CZ13",'Outside Temp'!B7802))))</f>
        <v>60.31666667</v>
      </c>
      <c r="G7799" s="12">
        <f t="shared" si="3"/>
        <v>1</v>
      </c>
    </row>
    <row r="7800" ht="15.75" customHeight="1">
      <c r="A7800" s="13">
        <v>42206.270833333336</v>
      </c>
      <c r="B7800" s="73">
        <f t="shared" si="1"/>
        <v>42206</v>
      </c>
      <c r="C7800" s="74">
        <f>IF(NewCustomer="Yes", IF(COUNTIF($I$2:$I$11,B7800)&gt;0,0,WEEKDAY(B7800,2)),IF(COUNTIF($I$2:$I$21,B7800)&gt;0,0,WEEKDAY(B7800,2)))</f>
        <v>2</v>
      </c>
      <c r="D7800" s="74">
        <f t="shared" si="2"/>
        <v>6</v>
      </c>
      <c r="E7800" s="12">
        <f>IFERROR(VLOOKUP(A7800,'IDAR Meter Data'!$A:$B,2,1),"")</f>
        <v>178</v>
      </c>
      <c r="F7800" s="75">
        <f>IF(CECCZ="CZ03",'Outside Temp'!B7800,IF(CECCZ="CZ04",'Outside Temp'!B7801,IF(CECCZ="CZ12",'Outside Temp'!B7802, IF(CECCZ="CZ13",'Outside Temp'!B7803))))</f>
        <v>60.56666667</v>
      </c>
      <c r="G7800" s="12">
        <f t="shared" si="3"/>
        <v>1</v>
      </c>
    </row>
    <row r="7801" ht="15.75" customHeight="1">
      <c r="A7801" s="13">
        <v>42206.28125</v>
      </c>
      <c r="B7801" s="73">
        <f t="shared" si="1"/>
        <v>42206</v>
      </c>
      <c r="C7801" s="74">
        <f>IF(NewCustomer="Yes", IF(COUNTIF($I$2:$I$11,B7801)&gt;0,0,WEEKDAY(B7801,2)),IF(COUNTIF($I$2:$I$21,B7801)&gt;0,0,WEEKDAY(B7801,2)))</f>
        <v>2</v>
      </c>
      <c r="D7801" s="74">
        <f t="shared" si="2"/>
        <v>6</v>
      </c>
      <c r="E7801" s="12">
        <f>IFERROR(VLOOKUP(A7801,'IDAR Meter Data'!$A:$B,2,1),"")</f>
        <v>180</v>
      </c>
      <c r="F7801" s="75">
        <f>IF(CECCZ="CZ03",'Outside Temp'!B7801,IF(CECCZ="CZ04",'Outside Temp'!B7802,IF(CECCZ="CZ12",'Outside Temp'!B7803, IF(CECCZ="CZ13",'Outside Temp'!B7804))))</f>
        <v>60.81666667</v>
      </c>
      <c r="G7801" s="12">
        <f t="shared" si="3"/>
        <v>1</v>
      </c>
    </row>
    <row r="7802" ht="15.75" customHeight="1">
      <c r="A7802" s="13">
        <v>42206.291666666664</v>
      </c>
      <c r="B7802" s="73">
        <f t="shared" si="1"/>
        <v>42206</v>
      </c>
      <c r="C7802" s="74">
        <f>IF(NewCustomer="Yes", IF(COUNTIF($I$2:$I$11,B7802)&gt;0,0,WEEKDAY(B7802,2)),IF(COUNTIF($I$2:$I$21,B7802)&gt;0,0,WEEKDAY(B7802,2)))</f>
        <v>2</v>
      </c>
      <c r="D7802" s="74">
        <f t="shared" si="2"/>
        <v>7</v>
      </c>
      <c r="E7802" s="12">
        <f>IFERROR(VLOOKUP(A7802,'IDAR Meter Data'!$A:$B,2,1),"")</f>
        <v>167</v>
      </c>
      <c r="F7802" s="75">
        <f>IF(CECCZ="CZ03",'Outside Temp'!B7802,IF(CECCZ="CZ04",'Outside Temp'!B7803,IF(CECCZ="CZ12",'Outside Temp'!B7804, IF(CECCZ="CZ13",'Outside Temp'!B7805))))</f>
        <v>61.19047619</v>
      </c>
      <c r="G7802" s="12">
        <f t="shared" si="3"/>
        <v>1</v>
      </c>
    </row>
    <row r="7803" ht="15.75" customHeight="1">
      <c r="A7803" s="13">
        <v>42206.302083333336</v>
      </c>
      <c r="B7803" s="73">
        <f t="shared" si="1"/>
        <v>42206</v>
      </c>
      <c r="C7803" s="74">
        <f>IF(NewCustomer="Yes", IF(COUNTIF($I$2:$I$11,B7803)&gt;0,0,WEEKDAY(B7803,2)),IF(COUNTIF($I$2:$I$21,B7803)&gt;0,0,WEEKDAY(B7803,2)))</f>
        <v>2</v>
      </c>
      <c r="D7803" s="74">
        <f t="shared" si="2"/>
        <v>7</v>
      </c>
      <c r="E7803" s="12">
        <f>IFERROR(VLOOKUP(A7803,'IDAR Meter Data'!$A:$B,2,1),"")</f>
        <v>169</v>
      </c>
      <c r="F7803" s="75">
        <f>IF(CECCZ="CZ03",'Outside Temp'!B7803,IF(CECCZ="CZ04",'Outside Temp'!B7804,IF(CECCZ="CZ12",'Outside Temp'!B7805, IF(CECCZ="CZ13",'Outside Temp'!B7806))))</f>
        <v>61.9047619</v>
      </c>
      <c r="G7803" s="12">
        <f t="shared" si="3"/>
        <v>1</v>
      </c>
    </row>
    <row r="7804" ht="15.75" customHeight="1">
      <c r="A7804" s="13">
        <v>42206.3125</v>
      </c>
      <c r="B7804" s="73">
        <f t="shared" si="1"/>
        <v>42206</v>
      </c>
      <c r="C7804" s="74">
        <f>IF(NewCustomer="Yes", IF(COUNTIF($I$2:$I$11,B7804)&gt;0,0,WEEKDAY(B7804,2)),IF(COUNTIF($I$2:$I$21,B7804)&gt;0,0,WEEKDAY(B7804,2)))</f>
        <v>2</v>
      </c>
      <c r="D7804" s="74">
        <f t="shared" si="2"/>
        <v>7</v>
      </c>
      <c r="E7804" s="12">
        <f>IFERROR(VLOOKUP(A7804,'IDAR Meter Data'!$A:$B,2,1),"")</f>
        <v>169</v>
      </c>
      <c r="F7804" s="75">
        <f>IF(CECCZ="CZ03",'Outside Temp'!B7804,IF(CECCZ="CZ04",'Outside Temp'!B7805,IF(CECCZ="CZ12",'Outside Temp'!B7806, IF(CECCZ="CZ13",'Outside Temp'!B7807))))</f>
        <v>62.61904762</v>
      </c>
      <c r="G7804" s="12">
        <f t="shared" si="3"/>
        <v>1</v>
      </c>
    </row>
    <row r="7805" ht="15.75" customHeight="1">
      <c r="A7805" s="13">
        <v>42206.322916666664</v>
      </c>
      <c r="B7805" s="73">
        <f t="shared" si="1"/>
        <v>42206</v>
      </c>
      <c r="C7805" s="74">
        <f>IF(NewCustomer="Yes", IF(COUNTIF($I$2:$I$11,B7805)&gt;0,0,WEEKDAY(B7805,2)),IF(COUNTIF($I$2:$I$21,B7805)&gt;0,0,WEEKDAY(B7805,2)))</f>
        <v>2</v>
      </c>
      <c r="D7805" s="74">
        <f t="shared" si="2"/>
        <v>7</v>
      </c>
      <c r="E7805" s="12">
        <f>IFERROR(VLOOKUP(A7805,'IDAR Meter Data'!$A:$B,2,1),"")</f>
        <v>185</v>
      </c>
      <c r="F7805" s="75">
        <f>IF(CECCZ="CZ03",'Outside Temp'!B7805,IF(CECCZ="CZ04",'Outside Temp'!B7806,IF(CECCZ="CZ12",'Outside Temp'!B7807, IF(CECCZ="CZ13",'Outside Temp'!B7808))))</f>
        <v>63.38888889</v>
      </c>
      <c r="G7805" s="12">
        <f t="shared" si="3"/>
        <v>1</v>
      </c>
    </row>
    <row r="7806" ht="15.75" customHeight="1">
      <c r="A7806" s="13">
        <v>42206.333333333336</v>
      </c>
      <c r="B7806" s="73">
        <f t="shared" si="1"/>
        <v>42206</v>
      </c>
      <c r="C7806" s="74">
        <f>IF(NewCustomer="Yes", IF(COUNTIF($I$2:$I$11,B7806)&gt;0,0,WEEKDAY(B7806,2)),IF(COUNTIF($I$2:$I$21,B7806)&gt;0,0,WEEKDAY(B7806,2)))</f>
        <v>2</v>
      </c>
      <c r="D7806" s="74">
        <f t="shared" si="2"/>
        <v>8</v>
      </c>
      <c r="E7806" s="12">
        <f>IFERROR(VLOOKUP(A7806,'IDAR Meter Data'!$A:$B,2,1),"")</f>
        <v>172</v>
      </c>
      <c r="F7806" s="75">
        <f>IF(CECCZ="CZ03",'Outside Temp'!B7806,IF(CECCZ="CZ04",'Outside Temp'!B7807,IF(CECCZ="CZ12",'Outside Temp'!B7808, IF(CECCZ="CZ13",'Outside Temp'!B7809))))</f>
        <v>64.06666667</v>
      </c>
      <c r="G7806" s="12">
        <f t="shared" si="3"/>
        <v>1</v>
      </c>
    </row>
    <row r="7807" ht="15.75" customHeight="1">
      <c r="A7807" s="13">
        <v>42206.34375</v>
      </c>
      <c r="B7807" s="73">
        <f t="shared" si="1"/>
        <v>42206</v>
      </c>
      <c r="C7807" s="74">
        <f>IF(NewCustomer="Yes", IF(COUNTIF($I$2:$I$11,B7807)&gt;0,0,WEEKDAY(B7807,2)),IF(COUNTIF($I$2:$I$21,B7807)&gt;0,0,WEEKDAY(B7807,2)))</f>
        <v>2</v>
      </c>
      <c r="D7807" s="74">
        <f t="shared" si="2"/>
        <v>8</v>
      </c>
      <c r="E7807" s="12">
        <f>IFERROR(VLOOKUP(A7807,'IDAR Meter Data'!$A:$B,2,1),"")</f>
        <v>175</v>
      </c>
      <c r="F7807" s="75">
        <f>IF(CECCZ="CZ03",'Outside Temp'!B7807,IF(CECCZ="CZ04",'Outside Temp'!B7808,IF(CECCZ="CZ12",'Outside Temp'!B7809, IF(CECCZ="CZ13",'Outside Temp'!B7810))))</f>
        <v>64.31666667</v>
      </c>
      <c r="G7807" s="12">
        <f t="shared" si="3"/>
        <v>1</v>
      </c>
    </row>
    <row r="7808" ht="15.75" customHeight="1">
      <c r="A7808" s="13">
        <v>42206.354166666664</v>
      </c>
      <c r="B7808" s="73">
        <f t="shared" si="1"/>
        <v>42206</v>
      </c>
      <c r="C7808" s="74">
        <f>IF(NewCustomer="Yes", IF(COUNTIF($I$2:$I$11,B7808)&gt;0,0,WEEKDAY(B7808,2)),IF(COUNTIF($I$2:$I$21,B7808)&gt;0,0,WEEKDAY(B7808,2)))</f>
        <v>2</v>
      </c>
      <c r="D7808" s="74">
        <f t="shared" si="2"/>
        <v>8</v>
      </c>
      <c r="E7808" s="12">
        <f>IFERROR(VLOOKUP(A7808,'IDAR Meter Data'!$A:$B,2,1),"")</f>
        <v>187</v>
      </c>
      <c r="F7808" s="75">
        <f>IF(CECCZ="CZ03",'Outside Temp'!B7808,IF(CECCZ="CZ04",'Outside Temp'!B7809,IF(CECCZ="CZ12",'Outside Temp'!B7810, IF(CECCZ="CZ13",'Outside Temp'!B7811))))</f>
        <v>64.56666667</v>
      </c>
      <c r="G7808" s="12">
        <f t="shared" si="3"/>
        <v>1</v>
      </c>
    </row>
    <row r="7809" ht="15.75" customHeight="1">
      <c r="A7809" s="13">
        <v>42206.364583333336</v>
      </c>
      <c r="B7809" s="73">
        <f t="shared" si="1"/>
        <v>42206</v>
      </c>
      <c r="C7809" s="74">
        <f>IF(NewCustomer="Yes", IF(COUNTIF($I$2:$I$11,B7809)&gt;0,0,WEEKDAY(B7809,2)),IF(COUNTIF($I$2:$I$21,B7809)&gt;0,0,WEEKDAY(B7809,2)))</f>
        <v>2</v>
      </c>
      <c r="D7809" s="74">
        <f t="shared" si="2"/>
        <v>8</v>
      </c>
      <c r="E7809" s="12">
        <f>IFERROR(VLOOKUP(A7809,'IDAR Meter Data'!$A:$B,2,1),"")</f>
        <v>200</v>
      </c>
      <c r="F7809" s="75">
        <f>IF(CECCZ="CZ03",'Outside Temp'!B7809,IF(CECCZ="CZ04",'Outside Temp'!B7810,IF(CECCZ="CZ12",'Outside Temp'!B7811, IF(CECCZ="CZ13",'Outside Temp'!B7812))))</f>
        <v>64.81666667</v>
      </c>
      <c r="G7809" s="12">
        <f t="shared" si="3"/>
        <v>1</v>
      </c>
    </row>
    <row r="7810" ht="15.75" customHeight="1">
      <c r="A7810" s="13">
        <v>42206.375</v>
      </c>
      <c r="B7810" s="73">
        <f t="shared" si="1"/>
        <v>42206</v>
      </c>
      <c r="C7810" s="74">
        <f>IF(NewCustomer="Yes", IF(COUNTIF($I$2:$I$11,B7810)&gt;0,0,WEEKDAY(B7810,2)),IF(COUNTIF($I$2:$I$21,B7810)&gt;0,0,WEEKDAY(B7810,2)))</f>
        <v>2</v>
      </c>
      <c r="D7810" s="74">
        <f t="shared" si="2"/>
        <v>9</v>
      </c>
      <c r="E7810" s="12">
        <f>IFERROR(VLOOKUP(A7810,'IDAR Meter Data'!$A:$B,2,1),"")</f>
        <v>202</v>
      </c>
      <c r="F7810" s="75">
        <f>IF(CECCZ="CZ03",'Outside Temp'!B7810,IF(CECCZ="CZ04",'Outside Temp'!B7811,IF(CECCZ="CZ12",'Outside Temp'!B7812, IF(CECCZ="CZ13",'Outside Temp'!B7813))))</f>
        <v>65.06666667</v>
      </c>
      <c r="G7810" s="12">
        <f t="shared" si="3"/>
        <v>2</v>
      </c>
    </row>
    <row r="7811" ht="15.75" customHeight="1">
      <c r="A7811" s="13">
        <v>42206.385416666664</v>
      </c>
      <c r="B7811" s="73">
        <f t="shared" si="1"/>
        <v>42206</v>
      </c>
      <c r="C7811" s="74">
        <f>IF(NewCustomer="Yes", IF(COUNTIF($I$2:$I$11,B7811)&gt;0,0,WEEKDAY(B7811,2)),IF(COUNTIF($I$2:$I$21,B7811)&gt;0,0,WEEKDAY(B7811,2)))</f>
        <v>2</v>
      </c>
      <c r="D7811" s="74">
        <f t="shared" si="2"/>
        <v>9</v>
      </c>
      <c r="E7811" s="12">
        <f>IFERROR(VLOOKUP(A7811,'IDAR Meter Data'!$A:$B,2,1),"")</f>
        <v>192</v>
      </c>
      <c r="F7811" s="75">
        <f>IF(CECCZ="CZ03",'Outside Temp'!B7811,IF(CECCZ="CZ04",'Outside Temp'!B7812,IF(CECCZ="CZ12",'Outside Temp'!B7813, IF(CECCZ="CZ13",'Outside Temp'!B7814))))</f>
        <v>65.31666667</v>
      </c>
      <c r="G7811" s="12">
        <f t="shared" si="3"/>
        <v>2</v>
      </c>
    </row>
    <row r="7812" ht="15.75" customHeight="1">
      <c r="A7812" s="13">
        <v>42206.395833333336</v>
      </c>
      <c r="B7812" s="73">
        <f t="shared" si="1"/>
        <v>42206</v>
      </c>
      <c r="C7812" s="74">
        <f>IF(NewCustomer="Yes", IF(COUNTIF($I$2:$I$11,B7812)&gt;0,0,WEEKDAY(B7812,2)),IF(COUNTIF($I$2:$I$21,B7812)&gt;0,0,WEEKDAY(B7812,2)))</f>
        <v>2</v>
      </c>
      <c r="D7812" s="74">
        <f t="shared" si="2"/>
        <v>9</v>
      </c>
      <c r="E7812" s="12">
        <f>IFERROR(VLOOKUP(A7812,'IDAR Meter Data'!$A:$B,2,1),"")</f>
        <v>192</v>
      </c>
      <c r="F7812" s="75">
        <f>IF(CECCZ="CZ03",'Outside Temp'!B7812,IF(CECCZ="CZ04",'Outside Temp'!B7813,IF(CECCZ="CZ12",'Outside Temp'!B7814, IF(CECCZ="CZ13",'Outside Temp'!B7815))))</f>
        <v>65.56666667</v>
      </c>
      <c r="G7812" s="12">
        <f t="shared" si="3"/>
        <v>2</v>
      </c>
    </row>
    <row r="7813" ht="15.75" customHeight="1">
      <c r="A7813" s="13">
        <v>42206.40625</v>
      </c>
      <c r="B7813" s="73">
        <f t="shared" si="1"/>
        <v>42206</v>
      </c>
      <c r="C7813" s="74">
        <f>IF(NewCustomer="Yes", IF(COUNTIF($I$2:$I$11,B7813)&gt;0,0,WEEKDAY(B7813,2)),IF(COUNTIF($I$2:$I$21,B7813)&gt;0,0,WEEKDAY(B7813,2)))</f>
        <v>2</v>
      </c>
      <c r="D7813" s="74">
        <f t="shared" si="2"/>
        <v>9</v>
      </c>
      <c r="E7813" s="12">
        <f>IFERROR(VLOOKUP(A7813,'IDAR Meter Data'!$A:$B,2,1),"")</f>
        <v>192</v>
      </c>
      <c r="F7813" s="75">
        <f>IF(CECCZ="CZ03",'Outside Temp'!B7813,IF(CECCZ="CZ04",'Outside Temp'!B7814,IF(CECCZ="CZ12",'Outside Temp'!B7815, IF(CECCZ="CZ13",'Outside Temp'!B7816))))</f>
        <v>65.81666667</v>
      </c>
      <c r="G7813" s="12">
        <f t="shared" si="3"/>
        <v>2</v>
      </c>
    </row>
    <row r="7814" ht="15.75" customHeight="1">
      <c r="A7814" s="13">
        <v>42206.416666666664</v>
      </c>
      <c r="B7814" s="73">
        <f t="shared" si="1"/>
        <v>42206</v>
      </c>
      <c r="C7814" s="74">
        <f>IF(NewCustomer="Yes", IF(COUNTIF($I$2:$I$11,B7814)&gt;0,0,WEEKDAY(B7814,2)),IF(COUNTIF($I$2:$I$21,B7814)&gt;0,0,WEEKDAY(B7814,2)))</f>
        <v>2</v>
      </c>
      <c r="D7814" s="74">
        <f t="shared" si="2"/>
        <v>10</v>
      </c>
      <c r="E7814" s="12">
        <f>IFERROR(VLOOKUP(A7814,'IDAR Meter Data'!$A:$B,2,1),"")</f>
        <v>209</v>
      </c>
      <c r="F7814" s="75">
        <f>IF(CECCZ="CZ03",'Outside Temp'!B7814,IF(CECCZ="CZ04",'Outside Temp'!B7815,IF(CECCZ="CZ12",'Outside Temp'!B7816, IF(CECCZ="CZ13",'Outside Temp'!B7817))))</f>
        <v>66.13333333</v>
      </c>
      <c r="G7814" s="12">
        <f t="shared" si="3"/>
        <v>2</v>
      </c>
    </row>
    <row r="7815" ht="15.75" customHeight="1">
      <c r="A7815" s="13">
        <v>42206.427083333336</v>
      </c>
      <c r="B7815" s="73">
        <f t="shared" si="1"/>
        <v>42206</v>
      </c>
      <c r="C7815" s="74">
        <f>IF(NewCustomer="Yes", IF(COUNTIF($I$2:$I$11,B7815)&gt;0,0,WEEKDAY(B7815,2)),IF(COUNTIF($I$2:$I$21,B7815)&gt;0,0,WEEKDAY(B7815,2)))</f>
        <v>2</v>
      </c>
      <c r="D7815" s="74">
        <f t="shared" si="2"/>
        <v>10</v>
      </c>
      <c r="E7815" s="12">
        <f>IFERROR(VLOOKUP(A7815,'IDAR Meter Data'!$A:$B,2,1),"")</f>
        <v>204</v>
      </c>
      <c r="F7815" s="75">
        <f>IF(CECCZ="CZ03",'Outside Temp'!B7815,IF(CECCZ="CZ04",'Outside Temp'!B7816,IF(CECCZ="CZ12",'Outside Temp'!B7817, IF(CECCZ="CZ13",'Outside Temp'!B7818))))</f>
        <v>66.63333333</v>
      </c>
      <c r="G7815" s="12">
        <f t="shared" si="3"/>
        <v>2</v>
      </c>
    </row>
    <row r="7816" ht="15.75" customHeight="1">
      <c r="A7816" s="13">
        <v>42206.4375</v>
      </c>
      <c r="B7816" s="73">
        <f t="shared" si="1"/>
        <v>42206</v>
      </c>
      <c r="C7816" s="74">
        <f>IF(NewCustomer="Yes", IF(COUNTIF($I$2:$I$11,B7816)&gt;0,0,WEEKDAY(B7816,2)),IF(COUNTIF($I$2:$I$21,B7816)&gt;0,0,WEEKDAY(B7816,2)))</f>
        <v>2</v>
      </c>
      <c r="D7816" s="74">
        <f t="shared" si="2"/>
        <v>10</v>
      </c>
      <c r="E7816" s="12">
        <f>IFERROR(VLOOKUP(A7816,'IDAR Meter Data'!$A:$B,2,1),"")</f>
        <v>203</v>
      </c>
      <c r="F7816" s="75">
        <f>IF(CECCZ="CZ03",'Outside Temp'!B7816,IF(CECCZ="CZ04",'Outside Temp'!B7817,IF(CECCZ="CZ12",'Outside Temp'!B7818, IF(CECCZ="CZ13",'Outside Temp'!B7819))))</f>
        <v>67.13333333</v>
      </c>
      <c r="G7816" s="12">
        <f t="shared" si="3"/>
        <v>2</v>
      </c>
    </row>
    <row r="7817" ht="15.75" customHeight="1">
      <c r="A7817" s="13">
        <v>42206.447916666664</v>
      </c>
      <c r="B7817" s="73">
        <f t="shared" si="1"/>
        <v>42206</v>
      </c>
      <c r="C7817" s="74">
        <f>IF(NewCustomer="Yes", IF(COUNTIF($I$2:$I$11,B7817)&gt;0,0,WEEKDAY(B7817,2)),IF(COUNTIF($I$2:$I$21,B7817)&gt;0,0,WEEKDAY(B7817,2)))</f>
        <v>2</v>
      </c>
      <c r="D7817" s="74">
        <f t="shared" si="2"/>
        <v>10</v>
      </c>
      <c r="E7817" s="12">
        <f>IFERROR(VLOOKUP(A7817,'IDAR Meter Data'!$A:$B,2,1),"")</f>
        <v>206</v>
      </c>
      <c r="F7817" s="75">
        <f>IF(CECCZ="CZ03",'Outside Temp'!B7817,IF(CECCZ="CZ04",'Outside Temp'!B7818,IF(CECCZ="CZ12",'Outside Temp'!B7819, IF(CECCZ="CZ13",'Outside Temp'!B7820))))</f>
        <v>67.63333333</v>
      </c>
      <c r="G7817" s="12">
        <f t="shared" si="3"/>
        <v>2</v>
      </c>
    </row>
    <row r="7818" ht="15.75" customHeight="1">
      <c r="A7818" s="13">
        <v>42206.458333333336</v>
      </c>
      <c r="B7818" s="73">
        <f t="shared" si="1"/>
        <v>42206</v>
      </c>
      <c r="C7818" s="74">
        <f>IF(NewCustomer="Yes", IF(COUNTIF($I$2:$I$11,B7818)&gt;0,0,WEEKDAY(B7818,2)),IF(COUNTIF($I$2:$I$21,B7818)&gt;0,0,WEEKDAY(B7818,2)))</f>
        <v>2</v>
      </c>
      <c r="D7818" s="74">
        <f t="shared" si="2"/>
        <v>11</v>
      </c>
      <c r="E7818" s="12">
        <f>IFERROR(VLOOKUP(A7818,'IDAR Meter Data'!$A:$B,2,1),"")</f>
        <v>208</v>
      </c>
      <c r="F7818" s="75">
        <f>IF(CECCZ="CZ03",'Outside Temp'!B7818,IF(CECCZ="CZ04",'Outside Temp'!B7819,IF(CECCZ="CZ12",'Outside Temp'!B7820, IF(CECCZ="CZ13",'Outside Temp'!B7821))))</f>
        <v>68.06666667</v>
      </c>
      <c r="G7818" s="12">
        <f t="shared" si="3"/>
        <v>2</v>
      </c>
    </row>
    <row r="7819" ht="15.75" customHeight="1">
      <c r="A7819" s="13">
        <v>42206.46875</v>
      </c>
      <c r="B7819" s="73">
        <f t="shared" si="1"/>
        <v>42206</v>
      </c>
      <c r="C7819" s="74">
        <f>IF(NewCustomer="Yes", IF(COUNTIF($I$2:$I$11,B7819)&gt;0,0,WEEKDAY(B7819,2)),IF(COUNTIF($I$2:$I$21,B7819)&gt;0,0,WEEKDAY(B7819,2)))</f>
        <v>2</v>
      </c>
      <c r="D7819" s="74">
        <f t="shared" si="2"/>
        <v>11</v>
      </c>
      <c r="E7819" s="12">
        <f>IFERROR(VLOOKUP(A7819,'IDAR Meter Data'!$A:$B,2,1),"")</f>
        <v>213</v>
      </c>
      <c r="F7819" s="75">
        <f>IF(CECCZ="CZ03",'Outside Temp'!B7819,IF(CECCZ="CZ04",'Outside Temp'!B7820,IF(CECCZ="CZ12",'Outside Temp'!B7821, IF(CECCZ="CZ13",'Outside Temp'!B7822))))</f>
        <v>68.31666667</v>
      </c>
      <c r="G7819" s="12">
        <f t="shared" si="3"/>
        <v>2</v>
      </c>
    </row>
    <row r="7820" ht="15.75" customHeight="1">
      <c r="A7820" s="13">
        <v>42206.479166666664</v>
      </c>
      <c r="B7820" s="73">
        <f t="shared" si="1"/>
        <v>42206</v>
      </c>
      <c r="C7820" s="74">
        <f>IF(NewCustomer="Yes", IF(COUNTIF($I$2:$I$11,B7820)&gt;0,0,WEEKDAY(B7820,2)),IF(COUNTIF($I$2:$I$21,B7820)&gt;0,0,WEEKDAY(B7820,2)))</f>
        <v>2</v>
      </c>
      <c r="D7820" s="74">
        <f t="shared" si="2"/>
        <v>11</v>
      </c>
      <c r="E7820" s="12">
        <f>IFERROR(VLOOKUP(A7820,'IDAR Meter Data'!$A:$B,2,1),"")</f>
        <v>233</v>
      </c>
      <c r="F7820" s="75">
        <f>IF(CECCZ="CZ03",'Outside Temp'!B7820,IF(CECCZ="CZ04",'Outside Temp'!B7821,IF(CECCZ="CZ12",'Outside Temp'!B7822, IF(CECCZ="CZ13",'Outside Temp'!B7823))))</f>
        <v>68.56666667</v>
      </c>
      <c r="G7820" s="12">
        <f t="shared" si="3"/>
        <v>2</v>
      </c>
    </row>
    <row r="7821" ht="15.75" customHeight="1">
      <c r="A7821" s="13">
        <v>42206.489583333336</v>
      </c>
      <c r="B7821" s="73">
        <f t="shared" si="1"/>
        <v>42206</v>
      </c>
      <c r="C7821" s="74">
        <f>IF(NewCustomer="Yes", IF(COUNTIF($I$2:$I$11,B7821)&gt;0,0,WEEKDAY(B7821,2)),IF(COUNTIF($I$2:$I$21,B7821)&gt;0,0,WEEKDAY(B7821,2)))</f>
        <v>2</v>
      </c>
      <c r="D7821" s="74">
        <f t="shared" si="2"/>
        <v>11</v>
      </c>
      <c r="E7821" s="12">
        <f>IFERROR(VLOOKUP(A7821,'IDAR Meter Data'!$A:$B,2,1),"")</f>
        <v>214</v>
      </c>
      <c r="F7821" s="75">
        <f>IF(CECCZ="CZ03",'Outside Temp'!B7821,IF(CECCZ="CZ04",'Outside Temp'!B7822,IF(CECCZ="CZ12",'Outside Temp'!B7823, IF(CECCZ="CZ13",'Outside Temp'!B7824))))</f>
        <v>68.81666667</v>
      </c>
      <c r="G7821" s="12">
        <f t="shared" si="3"/>
        <v>2</v>
      </c>
    </row>
    <row r="7822" ht="15.75" customHeight="1">
      <c r="A7822" s="13">
        <v>42206.5</v>
      </c>
      <c r="B7822" s="73">
        <f t="shared" si="1"/>
        <v>42206</v>
      </c>
      <c r="C7822" s="74">
        <f>IF(NewCustomer="Yes", IF(COUNTIF($I$2:$I$11,B7822)&gt;0,0,WEEKDAY(B7822,2)),IF(COUNTIF($I$2:$I$21,B7822)&gt;0,0,WEEKDAY(B7822,2)))</f>
        <v>2</v>
      </c>
      <c r="D7822" s="74">
        <f t="shared" si="2"/>
        <v>12</v>
      </c>
      <c r="E7822" s="12">
        <f>IFERROR(VLOOKUP(A7822,'IDAR Meter Data'!$A:$B,2,1),"")</f>
        <v>231</v>
      </c>
      <c r="F7822" s="75">
        <f>IF(CECCZ="CZ03",'Outside Temp'!B7822,IF(CECCZ="CZ04",'Outside Temp'!B7823,IF(CECCZ="CZ12",'Outside Temp'!B7824, IF(CECCZ="CZ13",'Outside Temp'!B7825))))</f>
        <v>69.06666667</v>
      </c>
      <c r="G7822" s="12">
        <f t="shared" si="3"/>
        <v>2</v>
      </c>
    </row>
    <row r="7823" ht="15.75" customHeight="1">
      <c r="A7823" s="13">
        <v>42206.510416666664</v>
      </c>
      <c r="B7823" s="73">
        <f t="shared" si="1"/>
        <v>42206</v>
      </c>
      <c r="C7823" s="74">
        <f>IF(NewCustomer="Yes", IF(COUNTIF($I$2:$I$11,B7823)&gt;0,0,WEEKDAY(B7823,2)),IF(COUNTIF($I$2:$I$21,B7823)&gt;0,0,WEEKDAY(B7823,2)))</f>
        <v>2</v>
      </c>
      <c r="D7823" s="74">
        <f t="shared" si="2"/>
        <v>12</v>
      </c>
      <c r="E7823" s="12">
        <f>IFERROR(VLOOKUP(A7823,'IDAR Meter Data'!$A:$B,2,1),"")</f>
        <v>208</v>
      </c>
      <c r="F7823" s="75">
        <f>IF(CECCZ="CZ03",'Outside Temp'!B7823,IF(CECCZ="CZ04",'Outside Temp'!B7824,IF(CECCZ="CZ12",'Outside Temp'!B7825, IF(CECCZ="CZ13",'Outside Temp'!B7826))))</f>
        <v>69.31666667</v>
      </c>
      <c r="G7823" s="12">
        <f t="shared" si="3"/>
        <v>2</v>
      </c>
    </row>
    <row r="7824" ht="15.75" customHeight="1">
      <c r="A7824" s="13">
        <v>42206.520833333336</v>
      </c>
      <c r="B7824" s="73">
        <f t="shared" si="1"/>
        <v>42206</v>
      </c>
      <c r="C7824" s="74">
        <f>IF(NewCustomer="Yes", IF(COUNTIF($I$2:$I$11,B7824)&gt;0,0,WEEKDAY(B7824,2)),IF(COUNTIF($I$2:$I$21,B7824)&gt;0,0,WEEKDAY(B7824,2)))</f>
        <v>2</v>
      </c>
      <c r="D7824" s="74">
        <f t="shared" si="2"/>
        <v>12</v>
      </c>
      <c r="E7824" s="12">
        <f>IFERROR(VLOOKUP(A7824,'IDAR Meter Data'!$A:$B,2,1),"")</f>
        <v>236</v>
      </c>
      <c r="F7824" s="75">
        <f>IF(CECCZ="CZ03",'Outside Temp'!B7824,IF(CECCZ="CZ04",'Outside Temp'!B7825,IF(CECCZ="CZ12",'Outside Temp'!B7826, IF(CECCZ="CZ13",'Outside Temp'!B7827))))</f>
        <v>69.56666667</v>
      </c>
      <c r="G7824" s="12">
        <f t="shared" si="3"/>
        <v>2</v>
      </c>
    </row>
    <row r="7825" ht="15.75" customHeight="1">
      <c r="A7825" s="13">
        <v>42206.53125</v>
      </c>
      <c r="B7825" s="73">
        <f t="shared" si="1"/>
        <v>42206</v>
      </c>
      <c r="C7825" s="74">
        <f>IF(NewCustomer="Yes", IF(COUNTIF($I$2:$I$11,B7825)&gt;0,0,WEEKDAY(B7825,2)),IF(COUNTIF($I$2:$I$21,B7825)&gt;0,0,WEEKDAY(B7825,2)))</f>
        <v>2</v>
      </c>
      <c r="D7825" s="74">
        <f t="shared" si="2"/>
        <v>12</v>
      </c>
      <c r="E7825" s="12">
        <f>IFERROR(VLOOKUP(A7825,'IDAR Meter Data'!$A:$B,2,1),"")</f>
        <v>226</v>
      </c>
      <c r="F7825" s="75">
        <f>IF(CECCZ="CZ03",'Outside Temp'!B7825,IF(CECCZ="CZ04",'Outside Temp'!B7826,IF(CECCZ="CZ12",'Outside Temp'!B7827, IF(CECCZ="CZ13",'Outside Temp'!B7828))))</f>
        <v>69.81666667</v>
      </c>
      <c r="G7825" s="12">
        <f t="shared" si="3"/>
        <v>2</v>
      </c>
    </row>
    <row r="7826" ht="15.75" customHeight="1">
      <c r="A7826" s="13">
        <v>42206.541666666664</v>
      </c>
      <c r="B7826" s="73">
        <f t="shared" si="1"/>
        <v>42206</v>
      </c>
      <c r="C7826" s="74">
        <f>IF(NewCustomer="Yes", IF(COUNTIF($I$2:$I$11,B7826)&gt;0,0,WEEKDAY(B7826,2)),IF(COUNTIF($I$2:$I$21,B7826)&gt;0,0,WEEKDAY(B7826,2)))</f>
        <v>2</v>
      </c>
      <c r="D7826" s="74">
        <f t="shared" si="2"/>
        <v>13</v>
      </c>
      <c r="E7826" s="12">
        <f>IFERROR(VLOOKUP(A7826,'IDAR Meter Data'!$A:$B,2,1),"")</f>
        <v>230</v>
      </c>
      <c r="F7826" s="75">
        <f>IF(CECCZ="CZ03",'Outside Temp'!B7826,IF(CECCZ="CZ04",'Outside Temp'!B7827,IF(CECCZ="CZ12",'Outside Temp'!B7828, IF(CECCZ="CZ13",'Outside Temp'!B7829))))</f>
        <v>69.93333333</v>
      </c>
      <c r="G7826" s="12">
        <f t="shared" si="3"/>
        <v>2</v>
      </c>
    </row>
    <row r="7827" ht="15.75" customHeight="1">
      <c r="A7827" s="13">
        <v>42206.552083333336</v>
      </c>
      <c r="B7827" s="73">
        <f t="shared" si="1"/>
        <v>42206</v>
      </c>
      <c r="C7827" s="74">
        <f>IF(NewCustomer="Yes", IF(COUNTIF($I$2:$I$11,B7827)&gt;0,0,WEEKDAY(B7827,2)),IF(COUNTIF($I$2:$I$21,B7827)&gt;0,0,WEEKDAY(B7827,2)))</f>
        <v>2</v>
      </c>
      <c r="D7827" s="74">
        <f t="shared" si="2"/>
        <v>13</v>
      </c>
      <c r="E7827" s="12">
        <f>IFERROR(VLOOKUP(A7827,'IDAR Meter Data'!$A:$B,2,1),"")</f>
        <v>219</v>
      </c>
      <c r="F7827" s="75">
        <f>IF(CECCZ="CZ03",'Outside Temp'!B7827,IF(CECCZ="CZ04",'Outside Temp'!B7828,IF(CECCZ="CZ12",'Outside Temp'!B7829, IF(CECCZ="CZ13",'Outside Temp'!B7830))))</f>
        <v>69.68333333</v>
      </c>
      <c r="G7827" s="12">
        <f t="shared" si="3"/>
        <v>2</v>
      </c>
    </row>
    <row r="7828" ht="15.75" customHeight="1">
      <c r="A7828" s="13">
        <v>42206.5625</v>
      </c>
      <c r="B7828" s="73">
        <f t="shared" si="1"/>
        <v>42206</v>
      </c>
      <c r="C7828" s="74">
        <f>IF(NewCustomer="Yes", IF(COUNTIF($I$2:$I$11,B7828)&gt;0,0,WEEKDAY(B7828,2)),IF(COUNTIF($I$2:$I$21,B7828)&gt;0,0,WEEKDAY(B7828,2)))</f>
        <v>2</v>
      </c>
      <c r="D7828" s="74">
        <f t="shared" si="2"/>
        <v>13</v>
      </c>
      <c r="E7828" s="12">
        <f>IFERROR(VLOOKUP(A7828,'IDAR Meter Data'!$A:$B,2,1),"")</f>
        <v>227</v>
      </c>
      <c r="F7828" s="75">
        <f>IF(CECCZ="CZ03",'Outside Temp'!B7828,IF(CECCZ="CZ04",'Outside Temp'!B7829,IF(CECCZ="CZ12",'Outside Temp'!B7830, IF(CECCZ="CZ13",'Outside Temp'!B7831))))</f>
        <v>69.43333333</v>
      </c>
      <c r="G7828" s="12">
        <f t="shared" si="3"/>
        <v>2</v>
      </c>
    </row>
    <row r="7829" ht="15.75" customHeight="1">
      <c r="A7829" s="13">
        <v>42206.572916666664</v>
      </c>
      <c r="B7829" s="73">
        <f t="shared" si="1"/>
        <v>42206</v>
      </c>
      <c r="C7829" s="74">
        <f>IF(NewCustomer="Yes", IF(COUNTIF($I$2:$I$11,B7829)&gt;0,0,WEEKDAY(B7829,2)),IF(COUNTIF($I$2:$I$21,B7829)&gt;0,0,WEEKDAY(B7829,2)))</f>
        <v>2</v>
      </c>
      <c r="D7829" s="74">
        <f t="shared" si="2"/>
        <v>13</v>
      </c>
      <c r="E7829" s="12">
        <f>IFERROR(VLOOKUP(A7829,'IDAR Meter Data'!$A:$B,2,1),"")</f>
        <v>223</v>
      </c>
      <c r="F7829" s="75">
        <f>IF(CECCZ="CZ03",'Outside Temp'!B7829,IF(CECCZ="CZ04",'Outside Temp'!B7830,IF(CECCZ="CZ12",'Outside Temp'!B7831, IF(CECCZ="CZ13",'Outside Temp'!B7832))))</f>
        <v>69.18333333</v>
      </c>
      <c r="G7829" s="12">
        <f t="shared" si="3"/>
        <v>2</v>
      </c>
    </row>
    <row r="7830" ht="15.75" customHeight="1">
      <c r="A7830" s="13">
        <v>42206.583333333336</v>
      </c>
      <c r="B7830" s="73">
        <f t="shared" si="1"/>
        <v>42206</v>
      </c>
      <c r="C7830" s="74">
        <f>IF(NewCustomer="Yes", IF(COUNTIF($I$2:$I$11,B7830)&gt;0,0,WEEKDAY(B7830,2)),IF(COUNTIF($I$2:$I$21,B7830)&gt;0,0,WEEKDAY(B7830,2)))</f>
        <v>2</v>
      </c>
      <c r="D7830" s="74">
        <f t="shared" si="2"/>
        <v>14</v>
      </c>
      <c r="E7830" s="12">
        <f>IFERROR(VLOOKUP(A7830,'IDAR Meter Data'!$A:$B,2,1),"")</f>
        <v>243</v>
      </c>
      <c r="F7830" s="75">
        <f>IF(CECCZ="CZ03",'Outside Temp'!B7830,IF(CECCZ="CZ04",'Outside Temp'!B7831,IF(CECCZ="CZ12",'Outside Temp'!B7832, IF(CECCZ="CZ13",'Outside Temp'!B7833))))</f>
        <v>68.86666667</v>
      </c>
      <c r="G7830" s="12">
        <f t="shared" si="3"/>
        <v>2</v>
      </c>
    </row>
    <row r="7831" ht="15.75" customHeight="1">
      <c r="A7831" s="13">
        <v>42206.59375</v>
      </c>
      <c r="B7831" s="73">
        <f t="shared" si="1"/>
        <v>42206</v>
      </c>
      <c r="C7831" s="74">
        <f>IF(NewCustomer="Yes", IF(COUNTIF($I$2:$I$11,B7831)&gt;0,0,WEEKDAY(B7831,2)),IF(COUNTIF($I$2:$I$21,B7831)&gt;0,0,WEEKDAY(B7831,2)))</f>
        <v>2</v>
      </c>
      <c r="D7831" s="74">
        <f t="shared" si="2"/>
        <v>14</v>
      </c>
      <c r="E7831" s="12">
        <f>IFERROR(VLOOKUP(A7831,'IDAR Meter Data'!$A:$B,2,1),"")</f>
        <v>234</v>
      </c>
      <c r="F7831" s="75">
        <f>IF(CECCZ="CZ03",'Outside Temp'!B7831,IF(CECCZ="CZ04",'Outside Temp'!B7832,IF(CECCZ="CZ12",'Outside Temp'!B7833, IF(CECCZ="CZ13",'Outside Temp'!B7834))))</f>
        <v>68.36666667</v>
      </c>
      <c r="G7831" s="12">
        <f t="shared" si="3"/>
        <v>2</v>
      </c>
    </row>
    <row r="7832" ht="15.75" customHeight="1">
      <c r="A7832" s="13">
        <v>42206.604166666664</v>
      </c>
      <c r="B7832" s="73">
        <f t="shared" si="1"/>
        <v>42206</v>
      </c>
      <c r="C7832" s="74">
        <f>IF(NewCustomer="Yes", IF(COUNTIF($I$2:$I$11,B7832)&gt;0,0,WEEKDAY(B7832,2)),IF(COUNTIF($I$2:$I$21,B7832)&gt;0,0,WEEKDAY(B7832,2)))</f>
        <v>2</v>
      </c>
      <c r="D7832" s="74">
        <f t="shared" si="2"/>
        <v>14</v>
      </c>
      <c r="E7832" s="12">
        <f>IFERROR(VLOOKUP(A7832,'IDAR Meter Data'!$A:$B,2,1),"")</f>
        <v>223</v>
      </c>
      <c r="F7832" s="75">
        <f>IF(CECCZ="CZ03",'Outside Temp'!B7832,IF(CECCZ="CZ04",'Outside Temp'!B7833,IF(CECCZ="CZ12",'Outside Temp'!B7834, IF(CECCZ="CZ13",'Outside Temp'!B7835))))</f>
        <v>67.86666667</v>
      </c>
      <c r="G7832" s="12">
        <f t="shared" si="3"/>
        <v>2</v>
      </c>
    </row>
    <row r="7833" ht="15.75" customHeight="1">
      <c r="A7833" s="13">
        <v>42206.614583333336</v>
      </c>
      <c r="B7833" s="73">
        <f t="shared" si="1"/>
        <v>42206</v>
      </c>
      <c r="C7833" s="74">
        <f>IF(NewCustomer="Yes", IF(COUNTIF($I$2:$I$11,B7833)&gt;0,0,WEEKDAY(B7833,2)),IF(COUNTIF($I$2:$I$21,B7833)&gt;0,0,WEEKDAY(B7833,2)))</f>
        <v>2</v>
      </c>
      <c r="D7833" s="74">
        <f t="shared" si="2"/>
        <v>14</v>
      </c>
      <c r="E7833" s="12">
        <f>IFERROR(VLOOKUP(A7833,'IDAR Meter Data'!$A:$B,2,1),"")</f>
        <v>235</v>
      </c>
      <c r="F7833" s="75">
        <f>IF(CECCZ="CZ03",'Outside Temp'!B7833,IF(CECCZ="CZ04",'Outside Temp'!B7834,IF(CECCZ="CZ12",'Outside Temp'!B7835, IF(CECCZ="CZ13",'Outside Temp'!B7836))))</f>
        <v>67.36666667</v>
      </c>
      <c r="G7833" s="12">
        <f t="shared" si="3"/>
        <v>2</v>
      </c>
    </row>
    <row r="7834" ht="15.75" customHeight="1">
      <c r="A7834" s="13">
        <v>42206.625</v>
      </c>
      <c r="B7834" s="73">
        <f t="shared" si="1"/>
        <v>42206</v>
      </c>
      <c r="C7834" s="74">
        <f>IF(NewCustomer="Yes", IF(COUNTIF($I$2:$I$11,B7834)&gt;0,0,WEEKDAY(B7834,2)),IF(COUNTIF($I$2:$I$21,B7834)&gt;0,0,WEEKDAY(B7834,2)))</f>
        <v>2</v>
      </c>
      <c r="D7834" s="74">
        <f t="shared" si="2"/>
        <v>15</v>
      </c>
      <c r="E7834" s="12">
        <f>IFERROR(VLOOKUP(A7834,'IDAR Meter Data'!$A:$B,2,1),"")</f>
        <v>240</v>
      </c>
      <c r="F7834" s="75">
        <f>IF(CECCZ="CZ03",'Outside Temp'!B7834,IF(CECCZ="CZ04",'Outside Temp'!B7835,IF(CECCZ="CZ12",'Outside Temp'!B7836, IF(CECCZ="CZ13",'Outside Temp'!B7837))))</f>
        <v>66.73333333</v>
      </c>
      <c r="G7834" s="12">
        <f t="shared" si="3"/>
        <v>2</v>
      </c>
    </row>
    <row r="7835" ht="15.75" customHeight="1">
      <c r="A7835" s="13">
        <v>42206.635416666664</v>
      </c>
      <c r="B7835" s="73">
        <f t="shared" si="1"/>
        <v>42206</v>
      </c>
      <c r="C7835" s="74">
        <f>IF(NewCustomer="Yes", IF(COUNTIF($I$2:$I$11,B7835)&gt;0,0,WEEKDAY(B7835,2)),IF(COUNTIF($I$2:$I$21,B7835)&gt;0,0,WEEKDAY(B7835,2)))</f>
        <v>2</v>
      </c>
      <c r="D7835" s="74">
        <f t="shared" si="2"/>
        <v>15</v>
      </c>
      <c r="E7835" s="12">
        <f>IFERROR(VLOOKUP(A7835,'IDAR Meter Data'!$A:$B,2,1),"")</f>
        <v>243</v>
      </c>
      <c r="F7835" s="75">
        <f>IF(CECCZ="CZ03",'Outside Temp'!B7835,IF(CECCZ="CZ04",'Outside Temp'!B7836,IF(CECCZ="CZ12",'Outside Temp'!B7837, IF(CECCZ="CZ13",'Outside Temp'!B7838))))</f>
        <v>65.73333333</v>
      </c>
      <c r="G7835" s="12">
        <f t="shared" si="3"/>
        <v>2</v>
      </c>
    </row>
    <row r="7836" ht="15.75" customHeight="1">
      <c r="A7836" s="13">
        <v>42206.645833333336</v>
      </c>
      <c r="B7836" s="73">
        <f t="shared" si="1"/>
        <v>42206</v>
      </c>
      <c r="C7836" s="74">
        <f>IF(NewCustomer="Yes", IF(COUNTIF($I$2:$I$11,B7836)&gt;0,0,WEEKDAY(B7836,2)),IF(COUNTIF($I$2:$I$21,B7836)&gt;0,0,WEEKDAY(B7836,2)))</f>
        <v>2</v>
      </c>
      <c r="D7836" s="74">
        <f t="shared" si="2"/>
        <v>15</v>
      </c>
      <c r="E7836" s="12">
        <f>IFERROR(VLOOKUP(A7836,'IDAR Meter Data'!$A:$B,2,1),"")</f>
        <v>238</v>
      </c>
      <c r="F7836" s="75">
        <f>IF(CECCZ="CZ03",'Outside Temp'!B7836,IF(CECCZ="CZ04",'Outside Temp'!B7837,IF(CECCZ="CZ12",'Outside Temp'!B7838, IF(CECCZ="CZ13",'Outside Temp'!B7839))))</f>
        <v>64.73333333</v>
      </c>
      <c r="G7836" s="12">
        <f t="shared" si="3"/>
        <v>1</v>
      </c>
    </row>
    <row r="7837" ht="15.75" customHeight="1">
      <c r="A7837" s="13">
        <v>42206.65625</v>
      </c>
      <c r="B7837" s="73">
        <f t="shared" si="1"/>
        <v>42206</v>
      </c>
      <c r="C7837" s="74">
        <f>IF(NewCustomer="Yes", IF(COUNTIF($I$2:$I$11,B7837)&gt;0,0,WEEKDAY(B7837,2)),IF(COUNTIF($I$2:$I$21,B7837)&gt;0,0,WEEKDAY(B7837,2)))</f>
        <v>2</v>
      </c>
      <c r="D7837" s="74">
        <f t="shared" si="2"/>
        <v>15</v>
      </c>
      <c r="E7837" s="12">
        <f>IFERROR(VLOOKUP(A7837,'IDAR Meter Data'!$A:$B,2,1),"")</f>
        <v>247</v>
      </c>
      <c r="F7837" s="75">
        <f>IF(CECCZ="CZ03",'Outside Temp'!B7837,IF(CECCZ="CZ04",'Outside Temp'!B7838,IF(CECCZ="CZ12",'Outside Temp'!B7839, IF(CECCZ="CZ13",'Outside Temp'!B7840))))</f>
        <v>64.26666667</v>
      </c>
      <c r="G7837" s="12">
        <f t="shared" si="3"/>
        <v>1</v>
      </c>
    </row>
    <row r="7838" ht="15.75" customHeight="1">
      <c r="A7838" s="13">
        <v>42206.666666666664</v>
      </c>
      <c r="B7838" s="73">
        <f t="shared" si="1"/>
        <v>42206</v>
      </c>
      <c r="C7838" s="74">
        <f>IF(NewCustomer="Yes", IF(COUNTIF($I$2:$I$11,B7838)&gt;0,0,WEEKDAY(B7838,2)),IF(COUNTIF($I$2:$I$21,B7838)&gt;0,0,WEEKDAY(B7838,2)))</f>
        <v>2</v>
      </c>
      <c r="D7838" s="74">
        <f t="shared" si="2"/>
        <v>16</v>
      </c>
      <c r="E7838" s="12">
        <f>IFERROR(VLOOKUP(A7838,'IDAR Meter Data'!$A:$B,2,1),"")</f>
        <v>230</v>
      </c>
      <c r="F7838" s="75">
        <f>IF(CECCZ="CZ03",'Outside Temp'!B7838,IF(CECCZ="CZ04",'Outside Temp'!B7839,IF(CECCZ="CZ12",'Outside Temp'!B7840, IF(CECCZ="CZ13",'Outside Temp'!B7841))))</f>
        <v>64.93333333</v>
      </c>
      <c r="G7838" s="12">
        <f t="shared" si="3"/>
        <v>1</v>
      </c>
    </row>
    <row r="7839" ht="15.75" customHeight="1">
      <c r="A7839" s="13">
        <v>42206.677083333336</v>
      </c>
      <c r="B7839" s="73">
        <f t="shared" si="1"/>
        <v>42206</v>
      </c>
      <c r="C7839" s="74">
        <f>IF(NewCustomer="Yes", IF(COUNTIF($I$2:$I$11,B7839)&gt;0,0,WEEKDAY(B7839,2)),IF(COUNTIF($I$2:$I$21,B7839)&gt;0,0,WEEKDAY(B7839,2)))</f>
        <v>2</v>
      </c>
      <c r="D7839" s="74">
        <f t="shared" si="2"/>
        <v>16</v>
      </c>
      <c r="E7839" s="12">
        <f>IFERROR(VLOOKUP(A7839,'IDAR Meter Data'!$A:$B,2,1),"")</f>
        <v>234</v>
      </c>
      <c r="F7839" s="75">
        <f>IF(CECCZ="CZ03",'Outside Temp'!B7839,IF(CECCZ="CZ04",'Outside Temp'!B7840,IF(CECCZ="CZ12",'Outside Temp'!B7841, IF(CECCZ="CZ13",'Outside Temp'!B7842))))</f>
        <v>64.68333333</v>
      </c>
      <c r="G7839" s="12">
        <f t="shared" si="3"/>
        <v>1</v>
      </c>
    </row>
    <row r="7840" ht="15.75" customHeight="1">
      <c r="A7840" s="13">
        <v>42206.6875</v>
      </c>
      <c r="B7840" s="73">
        <f t="shared" si="1"/>
        <v>42206</v>
      </c>
      <c r="C7840" s="74">
        <f>IF(NewCustomer="Yes", IF(COUNTIF($I$2:$I$11,B7840)&gt;0,0,WEEKDAY(B7840,2)),IF(COUNTIF($I$2:$I$21,B7840)&gt;0,0,WEEKDAY(B7840,2)))</f>
        <v>2</v>
      </c>
      <c r="D7840" s="74">
        <f t="shared" si="2"/>
        <v>16</v>
      </c>
      <c r="E7840" s="12">
        <f>IFERROR(VLOOKUP(A7840,'IDAR Meter Data'!$A:$B,2,1),"")</f>
        <v>229</v>
      </c>
      <c r="F7840" s="75">
        <f>IF(CECCZ="CZ03",'Outside Temp'!B7840,IF(CECCZ="CZ04",'Outside Temp'!B7841,IF(CECCZ="CZ12",'Outside Temp'!B7842, IF(CECCZ="CZ13",'Outside Temp'!B7843))))</f>
        <v>64.43333333</v>
      </c>
      <c r="G7840" s="12">
        <f t="shared" si="3"/>
        <v>1</v>
      </c>
    </row>
    <row r="7841" ht="15.75" customHeight="1">
      <c r="A7841" s="13">
        <v>42206.697916666664</v>
      </c>
      <c r="B7841" s="73">
        <f t="shared" si="1"/>
        <v>42206</v>
      </c>
      <c r="C7841" s="74">
        <f>IF(NewCustomer="Yes", IF(COUNTIF($I$2:$I$11,B7841)&gt;0,0,WEEKDAY(B7841,2)),IF(COUNTIF($I$2:$I$21,B7841)&gt;0,0,WEEKDAY(B7841,2)))</f>
        <v>2</v>
      </c>
      <c r="D7841" s="74">
        <f t="shared" si="2"/>
        <v>16</v>
      </c>
      <c r="E7841" s="12">
        <f>IFERROR(VLOOKUP(A7841,'IDAR Meter Data'!$A:$B,2,1),"")</f>
        <v>251</v>
      </c>
      <c r="F7841" s="75">
        <f>IF(CECCZ="CZ03",'Outside Temp'!B7841,IF(CECCZ="CZ04",'Outside Temp'!B7842,IF(CECCZ="CZ12",'Outside Temp'!B7843, IF(CECCZ="CZ13",'Outside Temp'!B7844))))</f>
        <v>64.18333333</v>
      </c>
      <c r="G7841" s="12">
        <f t="shared" si="3"/>
        <v>1</v>
      </c>
    </row>
    <row r="7842" ht="15.75" customHeight="1">
      <c r="A7842" s="13">
        <v>42206.708333333336</v>
      </c>
      <c r="B7842" s="73">
        <f t="shared" si="1"/>
        <v>42206</v>
      </c>
      <c r="C7842" s="74">
        <f>IF(NewCustomer="Yes", IF(COUNTIF($I$2:$I$11,B7842)&gt;0,0,WEEKDAY(B7842,2)),IF(COUNTIF($I$2:$I$21,B7842)&gt;0,0,WEEKDAY(B7842,2)))</f>
        <v>2</v>
      </c>
      <c r="D7842" s="74">
        <f t="shared" si="2"/>
        <v>17</v>
      </c>
      <c r="E7842" s="12">
        <f>IFERROR(VLOOKUP(A7842,'IDAR Meter Data'!$A:$B,2,1),"")</f>
        <v>230</v>
      </c>
      <c r="F7842" s="75">
        <f>IF(CECCZ="CZ03",'Outside Temp'!B7842,IF(CECCZ="CZ04",'Outside Temp'!B7843,IF(CECCZ="CZ12",'Outside Temp'!B7844, IF(CECCZ="CZ13",'Outside Temp'!B7845))))</f>
        <v>63.93333333</v>
      </c>
      <c r="G7842" s="12">
        <f t="shared" si="3"/>
        <v>1</v>
      </c>
    </row>
    <row r="7843" ht="15.75" customHeight="1">
      <c r="A7843" s="13">
        <v>42206.71875</v>
      </c>
      <c r="B7843" s="73">
        <f t="shared" si="1"/>
        <v>42206</v>
      </c>
      <c r="C7843" s="74">
        <f>IF(NewCustomer="Yes", IF(COUNTIF($I$2:$I$11,B7843)&gt;0,0,WEEKDAY(B7843,2)),IF(COUNTIF($I$2:$I$21,B7843)&gt;0,0,WEEKDAY(B7843,2)))</f>
        <v>2</v>
      </c>
      <c r="D7843" s="74">
        <f t="shared" si="2"/>
        <v>17</v>
      </c>
      <c r="E7843" s="12">
        <f>IFERROR(VLOOKUP(A7843,'IDAR Meter Data'!$A:$B,2,1),"")</f>
        <v>238</v>
      </c>
      <c r="F7843" s="75">
        <f>IF(CECCZ="CZ03",'Outside Temp'!B7843,IF(CECCZ="CZ04",'Outside Temp'!B7844,IF(CECCZ="CZ12",'Outside Temp'!B7845, IF(CECCZ="CZ13",'Outside Temp'!B7846))))</f>
        <v>63.68333333</v>
      </c>
      <c r="G7843" s="12">
        <f t="shared" si="3"/>
        <v>1</v>
      </c>
    </row>
    <row r="7844" ht="15.75" customHeight="1">
      <c r="A7844" s="13">
        <v>42206.729166666664</v>
      </c>
      <c r="B7844" s="73">
        <f t="shared" si="1"/>
        <v>42206</v>
      </c>
      <c r="C7844" s="74">
        <f>IF(NewCustomer="Yes", IF(COUNTIF($I$2:$I$11,B7844)&gt;0,0,WEEKDAY(B7844,2)),IF(COUNTIF($I$2:$I$21,B7844)&gt;0,0,WEEKDAY(B7844,2)))</f>
        <v>2</v>
      </c>
      <c r="D7844" s="74">
        <f t="shared" si="2"/>
        <v>17</v>
      </c>
      <c r="E7844" s="12">
        <f>IFERROR(VLOOKUP(A7844,'IDAR Meter Data'!$A:$B,2,1),"")</f>
        <v>228</v>
      </c>
      <c r="F7844" s="75">
        <f>IF(CECCZ="CZ03",'Outside Temp'!B7844,IF(CECCZ="CZ04",'Outside Temp'!B7845,IF(CECCZ="CZ12",'Outside Temp'!B7846, IF(CECCZ="CZ13",'Outside Temp'!B7847))))</f>
        <v>63.43333333</v>
      </c>
      <c r="G7844" s="12">
        <f t="shared" si="3"/>
        <v>1</v>
      </c>
    </row>
    <row r="7845" ht="15.75" customHeight="1">
      <c r="A7845" s="13">
        <v>42206.739583333336</v>
      </c>
      <c r="B7845" s="73">
        <f t="shared" si="1"/>
        <v>42206</v>
      </c>
      <c r="C7845" s="74">
        <f>IF(NewCustomer="Yes", IF(COUNTIF($I$2:$I$11,B7845)&gt;0,0,WEEKDAY(B7845,2)),IF(COUNTIF($I$2:$I$21,B7845)&gt;0,0,WEEKDAY(B7845,2)))</f>
        <v>2</v>
      </c>
      <c r="D7845" s="74">
        <f t="shared" si="2"/>
        <v>17</v>
      </c>
      <c r="E7845" s="12">
        <f>IFERROR(VLOOKUP(A7845,'IDAR Meter Data'!$A:$B,2,1),"")</f>
        <v>234</v>
      </c>
      <c r="F7845" s="75">
        <f>IF(CECCZ="CZ03",'Outside Temp'!B7845,IF(CECCZ="CZ04",'Outside Temp'!B7846,IF(CECCZ="CZ12",'Outside Temp'!B7847, IF(CECCZ="CZ13",'Outside Temp'!B7848))))</f>
        <v>63.18333333</v>
      </c>
      <c r="G7845" s="12">
        <f t="shared" si="3"/>
        <v>1</v>
      </c>
    </row>
    <row r="7846" ht="15.75" customHeight="1">
      <c r="A7846" s="13">
        <v>42206.75</v>
      </c>
      <c r="B7846" s="73">
        <f t="shared" si="1"/>
        <v>42206</v>
      </c>
      <c r="C7846" s="74">
        <f>IF(NewCustomer="Yes", IF(COUNTIF($I$2:$I$11,B7846)&gt;0,0,WEEKDAY(B7846,2)),IF(COUNTIF($I$2:$I$21,B7846)&gt;0,0,WEEKDAY(B7846,2)))</f>
        <v>2</v>
      </c>
      <c r="D7846" s="74">
        <f t="shared" si="2"/>
        <v>18</v>
      </c>
      <c r="E7846" s="12">
        <f>IFERROR(VLOOKUP(A7846,'IDAR Meter Data'!$A:$B,2,1),"")</f>
        <v>242</v>
      </c>
      <c r="F7846" s="75">
        <f>IF(CECCZ="CZ03",'Outside Temp'!B7846,IF(CECCZ="CZ04",'Outside Temp'!B7847,IF(CECCZ="CZ12",'Outside Temp'!B7848, IF(CECCZ="CZ13",'Outside Temp'!B7849))))</f>
        <v>62.93333333</v>
      </c>
      <c r="G7846" s="12">
        <f t="shared" si="3"/>
        <v>1</v>
      </c>
    </row>
    <row r="7847" ht="15.75" customHeight="1">
      <c r="A7847" s="13">
        <v>42206.760416666664</v>
      </c>
      <c r="B7847" s="73">
        <f t="shared" si="1"/>
        <v>42206</v>
      </c>
      <c r="C7847" s="74">
        <f>IF(NewCustomer="Yes", IF(COUNTIF($I$2:$I$11,B7847)&gt;0,0,WEEKDAY(B7847,2)),IF(COUNTIF($I$2:$I$21,B7847)&gt;0,0,WEEKDAY(B7847,2)))</f>
        <v>2</v>
      </c>
      <c r="D7847" s="74">
        <f t="shared" si="2"/>
        <v>18</v>
      </c>
      <c r="E7847" s="12">
        <f>IFERROR(VLOOKUP(A7847,'IDAR Meter Data'!$A:$B,2,1),"")</f>
        <v>232</v>
      </c>
      <c r="F7847" s="75">
        <f>IF(CECCZ="CZ03",'Outside Temp'!B7847,IF(CECCZ="CZ04",'Outside Temp'!B7848,IF(CECCZ="CZ12",'Outside Temp'!B7849, IF(CECCZ="CZ13",'Outside Temp'!B7850))))</f>
        <v>62.68333333</v>
      </c>
      <c r="G7847" s="12">
        <f t="shared" si="3"/>
        <v>1</v>
      </c>
    </row>
    <row r="7848" ht="15.75" customHeight="1">
      <c r="A7848" s="13">
        <v>42206.770833333336</v>
      </c>
      <c r="B7848" s="73">
        <f t="shared" si="1"/>
        <v>42206</v>
      </c>
      <c r="C7848" s="74">
        <f>IF(NewCustomer="Yes", IF(COUNTIF($I$2:$I$11,B7848)&gt;0,0,WEEKDAY(B7848,2)),IF(COUNTIF($I$2:$I$21,B7848)&gt;0,0,WEEKDAY(B7848,2)))</f>
        <v>2</v>
      </c>
      <c r="D7848" s="74">
        <f t="shared" si="2"/>
        <v>18</v>
      </c>
      <c r="E7848" s="12">
        <f>IFERROR(VLOOKUP(A7848,'IDAR Meter Data'!$A:$B,2,1),"")</f>
        <v>237</v>
      </c>
      <c r="F7848" s="75">
        <f>IF(CECCZ="CZ03",'Outside Temp'!B7848,IF(CECCZ="CZ04",'Outside Temp'!B7849,IF(CECCZ="CZ12",'Outside Temp'!B7850, IF(CECCZ="CZ13",'Outside Temp'!B7851))))</f>
        <v>62.43333333</v>
      </c>
      <c r="G7848" s="12">
        <f t="shared" si="3"/>
        <v>1</v>
      </c>
    </row>
    <row r="7849" ht="15.75" customHeight="1">
      <c r="A7849" s="13">
        <v>42206.78125</v>
      </c>
      <c r="B7849" s="73">
        <f t="shared" si="1"/>
        <v>42206</v>
      </c>
      <c r="C7849" s="74">
        <f>IF(NewCustomer="Yes", IF(COUNTIF($I$2:$I$11,B7849)&gt;0,0,WEEKDAY(B7849,2)),IF(COUNTIF($I$2:$I$21,B7849)&gt;0,0,WEEKDAY(B7849,2)))</f>
        <v>2</v>
      </c>
      <c r="D7849" s="74">
        <f t="shared" si="2"/>
        <v>18</v>
      </c>
      <c r="E7849" s="12">
        <f>IFERROR(VLOOKUP(A7849,'IDAR Meter Data'!$A:$B,2,1),"")</f>
        <v>235</v>
      </c>
      <c r="F7849" s="75">
        <f>IF(CECCZ="CZ03",'Outside Temp'!B7849,IF(CECCZ="CZ04",'Outside Temp'!B7850,IF(CECCZ="CZ12",'Outside Temp'!B7851, IF(CECCZ="CZ13",'Outside Temp'!B7852))))</f>
        <v>62.18333333</v>
      </c>
      <c r="G7849" s="12">
        <f t="shared" si="3"/>
        <v>1</v>
      </c>
    </row>
    <row r="7850" ht="15.75" customHeight="1">
      <c r="A7850" s="13">
        <v>42206.791666666664</v>
      </c>
      <c r="B7850" s="73">
        <f t="shared" si="1"/>
        <v>42206</v>
      </c>
      <c r="C7850" s="74">
        <f>IF(NewCustomer="Yes", IF(COUNTIF($I$2:$I$11,B7850)&gt;0,0,WEEKDAY(B7850,2)),IF(COUNTIF($I$2:$I$21,B7850)&gt;0,0,WEEKDAY(B7850,2)))</f>
        <v>2</v>
      </c>
      <c r="D7850" s="74">
        <f t="shared" si="2"/>
        <v>19</v>
      </c>
      <c r="E7850" s="12">
        <f>IFERROR(VLOOKUP(A7850,'IDAR Meter Data'!$A:$B,2,1),"")</f>
        <v>232</v>
      </c>
      <c r="F7850" s="75">
        <f>IF(CECCZ="CZ03",'Outside Temp'!B7850,IF(CECCZ="CZ04",'Outside Temp'!B7851,IF(CECCZ="CZ12",'Outside Temp'!B7852, IF(CECCZ="CZ13",'Outside Temp'!B7853))))</f>
        <v>62.13793103</v>
      </c>
      <c r="G7850" s="12">
        <f t="shared" si="3"/>
        <v>1</v>
      </c>
    </row>
    <row r="7851" ht="15.75" customHeight="1">
      <c r="A7851" s="13">
        <v>42206.802083333336</v>
      </c>
      <c r="B7851" s="73">
        <f t="shared" si="1"/>
        <v>42206</v>
      </c>
      <c r="C7851" s="74">
        <f>IF(NewCustomer="Yes", IF(COUNTIF($I$2:$I$11,B7851)&gt;0,0,WEEKDAY(B7851,2)),IF(COUNTIF($I$2:$I$21,B7851)&gt;0,0,WEEKDAY(B7851,2)))</f>
        <v>2</v>
      </c>
      <c r="D7851" s="74">
        <f t="shared" si="2"/>
        <v>19</v>
      </c>
      <c r="E7851" s="12">
        <f>IFERROR(VLOOKUP(A7851,'IDAR Meter Data'!$A:$B,2,1),"")</f>
        <v>232</v>
      </c>
      <c r="F7851" s="75">
        <f>IF(CECCZ="CZ03",'Outside Temp'!B7851,IF(CECCZ="CZ04",'Outside Temp'!B7852,IF(CECCZ="CZ12",'Outside Temp'!B7853, IF(CECCZ="CZ13",'Outside Temp'!B7854))))</f>
        <v>62.65517241</v>
      </c>
      <c r="G7851" s="12">
        <f t="shared" si="3"/>
        <v>1</v>
      </c>
    </row>
    <row r="7852" ht="15.75" customHeight="1">
      <c r="A7852" s="13">
        <v>42206.8125</v>
      </c>
      <c r="B7852" s="73">
        <f t="shared" si="1"/>
        <v>42206</v>
      </c>
      <c r="C7852" s="74">
        <f>IF(NewCustomer="Yes", IF(COUNTIF($I$2:$I$11,B7852)&gt;0,0,WEEKDAY(B7852,2)),IF(COUNTIF($I$2:$I$21,B7852)&gt;0,0,WEEKDAY(B7852,2)))</f>
        <v>2</v>
      </c>
      <c r="D7852" s="74">
        <f t="shared" si="2"/>
        <v>19</v>
      </c>
      <c r="E7852" s="12">
        <f>IFERROR(VLOOKUP(A7852,'IDAR Meter Data'!$A:$B,2,1),"")</f>
        <v>231</v>
      </c>
      <c r="F7852" s="75">
        <f>IF(CECCZ="CZ03",'Outside Temp'!B7852,IF(CECCZ="CZ04",'Outside Temp'!B7853,IF(CECCZ="CZ12",'Outside Temp'!B7854, IF(CECCZ="CZ13",'Outside Temp'!B7855))))</f>
        <v>62.67741935</v>
      </c>
      <c r="G7852" s="12">
        <f t="shared" si="3"/>
        <v>1</v>
      </c>
    </row>
    <row r="7853" ht="15.75" customHeight="1">
      <c r="A7853" s="13">
        <v>42206.822916666664</v>
      </c>
      <c r="B7853" s="73">
        <f t="shared" si="1"/>
        <v>42206</v>
      </c>
      <c r="C7853" s="74">
        <f>IF(NewCustomer="Yes", IF(COUNTIF($I$2:$I$11,B7853)&gt;0,0,WEEKDAY(B7853,2)),IF(COUNTIF($I$2:$I$21,B7853)&gt;0,0,WEEKDAY(B7853,2)))</f>
        <v>2</v>
      </c>
      <c r="D7853" s="74">
        <f t="shared" si="2"/>
        <v>19</v>
      </c>
      <c r="E7853" s="12">
        <f>IFERROR(VLOOKUP(A7853,'IDAR Meter Data'!$A:$B,2,1),"")</f>
        <v>212</v>
      </c>
      <c r="F7853" s="75">
        <f>IF(CECCZ="CZ03",'Outside Temp'!B7853,IF(CECCZ="CZ04",'Outside Temp'!B7854,IF(CECCZ="CZ12",'Outside Temp'!B7855, IF(CECCZ="CZ13",'Outside Temp'!B7856))))</f>
        <v>61.70967742</v>
      </c>
      <c r="G7853" s="12">
        <f t="shared" si="3"/>
        <v>1</v>
      </c>
    </row>
    <row r="7854" ht="15.75" customHeight="1">
      <c r="A7854" s="13">
        <v>42206.833333333336</v>
      </c>
      <c r="B7854" s="73">
        <f t="shared" si="1"/>
        <v>42206</v>
      </c>
      <c r="C7854" s="74">
        <f>IF(NewCustomer="Yes", IF(COUNTIF($I$2:$I$11,B7854)&gt;0,0,WEEKDAY(B7854,2)),IF(COUNTIF($I$2:$I$21,B7854)&gt;0,0,WEEKDAY(B7854,2)))</f>
        <v>2</v>
      </c>
      <c r="D7854" s="74">
        <f t="shared" si="2"/>
        <v>20</v>
      </c>
      <c r="E7854" s="12">
        <f>IFERROR(VLOOKUP(A7854,'IDAR Meter Data'!$A:$B,2,1),"")</f>
        <v>212</v>
      </c>
      <c r="F7854" s="75">
        <f>IF(CECCZ="CZ03",'Outside Temp'!B7854,IF(CECCZ="CZ04",'Outside Temp'!B7855,IF(CECCZ="CZ12",'Outside Temp'!B7856, IF(CECCZ="CZ13",'Outside Temp'!B7857))))</f>
        <v>61</v>
      </c>
      <c r="G7854" s="12">
        <f t="shared" si="3"/>
        <v>1</v>
      </c>
    </row>
    <row r="7855" ht="15.75" customHeight="1">
      <c r="A7855" s="13">
        <v>42206.84375</v>
      </c>
      <c r="B7855" s="73">
        <f t="shared" si="1"/>
        <v>42206</v>
      </c>
      <c r="C7855" s="74">
        <f>IF(NewCustomer="Yes", IF(COUNTIF($I$2:$I$11,B7855)&gt;0,0,WEEKDAY(B7855,2)),IF(COUNTIF($I$2:$I$21,B7855)&gt;0,0,WEEKDAY(B7855,2)))</f>
        <v>2</v>
      </c>
      <c r="D7855" s="74">
        <f t="shared" si="2"/>
        <v>20</v>
      </c>
      <c r="E7855" s="12">
        <f>IFERROR(VLOOKUP(A7855,'IDAR Meter Data'!$A:$B,2,1),"")</f>
        <v>206</v>
      </c>
      <c r="F7855" s="75">
        <f>IF(CECCZ="CZ03",'Outside Temp'!B7855,IF(CECCZ="CZ04",'Outside Temp'!B7856,IF(CECCZ="CZ12",'Outside Temp'!B7857, IF(CECCZ="CZ13",'Outside Temp'!B7858))))</f>
        <v>61</v>
      </c>
      <c r="G7855" s="12">
        <f t="shared" si="3"/>
        <v>1</v>
      </c>
    </row>
    <row r="7856" ht="15.75" customHeight="1">
      <c r="A7856" s="13">
        <v>42206.854166666664</v>
      </c>
      <c r="B7856" s="73">
        <f t="shared" si="1"/>
        <v>42206</v>
      </c>
      <c r="C7856" s="74">
        <f>IF(NewCustomer="Yes", IF(COUNTIF($I$2:$I$11,B7856)&gt;0,0,WEEKDAY(B7856,2)),IF(COUNTIF($I$2:$I$21,B7856)&gt;0,0,WEEKDAY(B7856,2)))</f>
        <v>2</v>
      </c>
      <c r="D7856" s="74">
        <f t="shared" si="2"/>
        <v>20</v>
      </c>
      <c r="E7856" s="12">
        <f>IFERROR(VLOOKUP(A7856,'IDAR Meter Data'!$A:$B,2,1),"")</f>
        <v>214</v>
      </c>
      <c r="F7856" s="75">
        <f>IF(CECCZ="CZ03",'Outside Temp'!B7856,IF(CECCZ="CZ04",'Outside Temp'!B7857,IF(CECCZ="CZ12",'Outside Temp'!B7858, IF(CECCZ="CZ13",'Outside Temp'!B7859))))</f>
        <v>61</v>
      </c>
      <c r="G7856" s="12">
        <f t="shared" si="3"/>
        <v>1</v>
      </c>
    </row>
    <row r="7857" ht="15.75" customHeight="1">
      <c r="A7857" s="13">
        <v>42206.864583333336</v>
      </c>
      <c r="B7857" s="73">
        <f t="shared" si="1"/>
        <v>42206</v>
      </c>
      <c r="C7857" s="74">
        <f>IF(NewCustomer="Yes", IF(COUNTIF($I$2:$I$11,B7857)&gt;0,0,WEEKDAY(B7857,2)),IF(COUNTIF($I$2:$I$21,B7857)&gt;0,0,WEEKDAY(B7857,2)))</f>
        <v>2</v>
      </c>
      <c r="D7857" s="74">
        <f t="shared" si="2"/>
        <v>20</v>
      </c>
      <c r="E7857" s="12">
        <f>IFERROR(VLOOKUP(A7857,'IDAR Meter Data'!$A:$B,2,1),"")</f>
        <v>209</v>
      </c>
      <c r="F7857" s="75">
        <f>IF(CECCZ="CZ03",'Outside Temp'!B7857,IF(CECCZ="CZ04",'Outside Temp'!B7858,IF(CECCZ="CZ12",'Outside Temp'!B7859, IF(CECCZ="CZ13",'Outside Temp'!B7860))))</f>
        <v>61</v>
      </c>
      <c r="G7857" s="12">
        <f t="shared" si="3"/>
        <v>1</v>
      </c>
    </row>
    <row r="7858" ht="15.75" customHeight="1">
      <c r="A7858" s="13">
        <v>42206.875</v>
      </c>
      <c r="B7858" s="73">
        <f t="shared" si="1"/>
        <v>42206</v>
      </c>
      <c r="C7858" s="74">
        <f>IF(NewCustomer="Yes", IF(COUNTIF($I$2:$I$11,B7858)&gt;0,0,WEEKDAY(B7858,2)),IF(COUNTIF($I$2:$I$21,B7858)&gt;0,0,WEEKDAY(B7858,2)))</f>
        <v>2</v>
      </c>
      <c r="D7858" s="74">
        <f t="shared" si="2"/>
        <v>21</v>
      </c>
      <c r="E7858" s="12">
        <f>IFERROR(VLOOKUP(A7858,'IDAR Meter Data'!$A:$B,2,1),"")</f>
        <v>201</v>
      </c>
      <c r="F7858" s="75">
        <f>IF(CECCZ="CZ03",'Outside Temp'!B7858,IF(CECCZ="CZ04",'Outside Temp'!B7859,IF(CECCZ="CZ12",'Outside Temp'!B7860, IF(CECCZ="CZ13",'Outside Temp'!B7861))))</f>
        <v>61.06666667</v>
      </c>
      <c r="G7858" s="12">
        <f t="shared" si="3"/>
        <v>1</v>
      </c>
    </row>
    <row r="7859" ht="15.75" customHeight="1">
      <c r="A7859" s="13">
        <v>42206.885416666664</v>
      </c>
      <c r="B7859" s="73">
        <f t="shared" si="1"/>
        <v>42206</v>
      </c>
      <c r="C7859" s="74">
        <f>IF(NewCustomer="Yes", IF(COUNTIF($I$2:$I$11,B7859)&gt;0,0,WEEKDAY(B7859,2)),IF(COUNTIF($I$2:$I$21,B7859)&gt;0,0,WEEKDAY(B7859,2)))</f>
        <v>2</v>
      </c>
      <c r="D7859" s="74">
        <f t="shared" si="2"/>
        <v>21</v>
      </c>
      <c r="E7859" s="12">
        <f>IFERROR(VLOOKUP(A7859,'IDAR Meter Data'!$A:$B,2,1),"")</f>
        <v>192</v>
      </c>
      <c r="F7859" s="75">
        <f>IF(CECCZ="CZ03",'Outside Temp'!B7859,IF(CECCZ="CZ04",'Outside Temp'!B7860,IF(CECCZ="CZ12",'Outside Temp'!B7861, IF(CECCZ="CZ13",'Outside Temp'!B7862))))</f>
        <v>61.31666667</v>
      </c>
      <c r="G7859" s="12">
        <f t="shared" si="3"/>
        <v>1</v>
      </c>
    </row>
    <row r="7860" ht="15.75" customHeight="1">
      <c r="A7860" s="13">
        <v>42206.895833333336</v>
      </c>
      <c r="B7860" s="73">
        <f t="shared" si="1"/>
        <v>42206</v>
      </c>
      <c r="C7860" s="74">
        <f>IF(NewCustomer="Yes", IF(COUNTIF($I$2:$I$11,B7860)&gt;0,0,WEEKDAY(B7860,2)),IF(COUNTIF($I$2:$I$21,B7860)&gt;0,0,WEEKDAY(B7860,2)))</f>
        <v>2</v>
      </c>
      <c r="D7860" s="74">
        <f t="shared" si="2"/>
        <v>21</v>
      </c>
      <c r="E7860" s="12">
        <f>IFERROR(VLOOKUP(A7860,'IDAR Meter Data'!$A:$B,2,1),"")</f>
        <v>202</v>
      </c>
      <c r="F7860" s="75">
        <f>IF(CECCZ="CZ03",'Outside Temp'!B7860,IF(CECCZ="CZ04",'Outside Temp'!B7861,IF(CECCZ="CZ12",'Outside Temp'!B7862, IF(CECCZ="CZ13",'Outside Temp'!B7863))))</f>
        <v>61.56666667</v>
      </c>
      <c r="G7860" s="12">
        <f t="shared" si="3"/>
        <v>1</v>
      </c>
    </row>
    <row r="7861" ht="15.75" customHeight="1">
      <c r="A7861" s="13">
        <v>42206.90625</v>
      </c>
      <c r="B7861" s="73">
        <f t="shared" si="1"/>
        <v>42206</v>
      </c>
      <c r="C7861" s="74">
        <f>IF(NewCustomer="Yes", IF(COUNTIF($I$2:$I$11,B7861)&gt;0,0,WEEKDAY(B7861,2)),IF(COUNTIF($I$2:$I$21,B7861)&gt;0,0,WEEKDAY(B7861,2)))</f>
        <v>2</v>
      </c>
      <c r="D7861" s="74">
        <f t="shared" si="2"/>
        <v>21</v>
      </c>
      <c r="E7861" s="12">
        <f>IFERROR(VLOOKUP(A7861,'IDAR Meter Data'!$A:$B,2,1),"")</f>
        <v>190</v>
      </c>
      <c r="F7861" s="75">
        <f>IF(CECCZ="CZ03",'Outside Temp'!B7861,IF(CECCZ="CZ04",'Outside Temp'!B7862,IF(CECCZ="CZ12",'Outside Temp'!B7863, IF(CECCZ="CZ13",'Outside Temp'!B7864))))</f>
        <v>61.81666667</v>
      </c>
      <c r="G7861" s="12">
        <f t="shared" si="3"/>
        <v>1</v>
      </c>
    </row>
    <row r="7862" ht="15.75" customHeight="1">
      <c r="A7862" s="13">
        <v>42206.916666666664</v>
      </c>
      <c r="B7862" s="73">
        <f t="shared" si="1"/>
        <v>42206</v>
      </c>
      <c r="C7862" s="74">
        <f>IF(NewCustomer="Yes", IF(COUNTIF($I$2:$I$11,B7862)&gt;0,0,WEEKDAY(B7862,2)),IF(COUNTIF($I$2:$I$21,B7862)&gt;0,0,WEEKDAY(B7862,2)))</f>
        <v>2</v>
      </c>
      <c r="D7862" s="74">
        <f t="shared" si="2"/>
        <v>22</v>
      </c>
      <c r="E7862" s="12">
        <f>IFERROR(VLOOKUP(A7862,'IDAR Meter Data'!$A:$B,2,1),"")</f>
        <v>187</v>
      </c>
      <c r="F7862" s="75">
        <f>IF(CECCZ="CZ03",'Outside Temp'!B7862,IF(CECCZ="CZ04",'Outside Temp'!B7863,IF(CECCZ="CZ12",'Outside Temp'!B7864, IF(CECCZ="CZ13",'Outside Temp'!B7865))))</f>
        <v>61.93103448</v>
      </c>
      <c r="G7862" s="12">
        <f t="shared" si="3"/>
        <v>1</v>
      </c>
    </row>
    <row r="7863" ht="15.75" customHeight="1">
      <c r="A7863" s="13">
        <v>42206.927083333336</v>
      </c>
      <c r="B7863" s="73">
        <f t="shared" si="1"/>
        <v>42206</v>
      </c>
      <c r="C7863" s="74">
        <f>IF(NewCustomer="Yes", IF(COUNTIF($I$2:$I$11,B7863)&gt;0,0,WEEKDAY(B7863,2)),IF(COUNTIF($I$2:$I$21,B7863)&gt;0,0,WEEKDAY(B7863,2)))</f>
        <v>2</v>
      </c>
      <c r="D7863" s="74">
        <f t="shared" si="2"/>
        <v>22</v>
      </c>
      <c r="E7863" s="12">
        <f>IFERROR(VLOOKUP(A7863,'IDAR Meter Data'!$A:$B,2,1),"")</f>
        <v>184</v>
      </c>
      <c r="F7863" s="75">
        <f>IF(CECCZ="CZ03",'Outside Temp'!B7863,IF(CECCZ="CZ04",'Outside Temp'!B7864,IF(CECCZ="CZ12",'Outside Temp'!B7865, IF(CECCZ="CZ13",'Outside Temp'!B7866))))</f>
        <v>61.67241379</v>
      </c>
      <c r="G7863" s="12">
        <f t="shared" si="3"/>
        <v>1</v>
      </c>
    </row>
    <row r="7864" ht="15.75" customHeight="1">
      <c r="A7864" s="13">
        <v>42206.9375</v>
      </c>
      <c r="B7864" s="73">
        <f t="shared" si="1"/>
        <v>42206</v>
      </c>
      <c r="C7864" s="74">
        <f>IF(NewCustomer="Yes", IF(COUNTIF($I$2:$I$11,B7864)&gt;0,0,WEEKDAY(B7864,2)),IF(COUNTIF($I$2:$I$21,B7864)&gt;0,0,WEEKDAY(B7864,2)))</f>
        <v>2</v>
      </c>
      <c r="D7864" s="74">
        <f t="shared" si="2"/>
        <v>22</v>
      </c>
      <c r="E7864" s="12">
        <f>IFERROR(VLOOKUP(A7864,'IDAR Meter Data'!$A:$B,2,1),"")</f>
        <v>188</v>
      </c>
      <c r="F7864" s="75">
        <f>IF(CECCZ="CZ03",'Outside Temp'!B7864,IF(CECCZ="CZ04",'Outside Temp'!B7865,IF(CECCZ="CZ12",'Outside Temp'!B7866, IF(CECCZ="CZ13",'Outside Temp'!B7867))))</f>
        <v>61.4137931</v>
      </c>
      <c r="G7864" s="12">
        <f t="shared" si="3"/>
        <v>1</v>
      </c>
    </row>
    <row r="7865" ht="15.75" customHeight="1">
      <c r="A7865" s="13">
        <v>42206.947916666664</v>
      </c>
      <c r="B7865" s="73">
        <f t="shared" si="1"/>
        <v>42206</v>
      </c>
      <c r="C7865" s="74">
        <f>IF(NewCustomer="Yes", IF(COUNTIF($I$2:$I$11,B7865)&gt;0,0,WEEKDAY(B7865,2)),IF(COUNTIF($I$2:$I$21,B7865)&gt;0,0,WEEKDAY(B7865,2)))</f>
        <v>2</v>
      </c>
      <c r="D7865" s="74">
        <f t="shared" si="2"/>
        <v>22</v>
      </c>
      <c r="E7865" s="12">
        <f>IFERROR(VLOOKUP(A7865,'IDAR Meter Data'!$A:$B,2,1),"")</f>
        <v>202</v>
      </c>
      <c r="F7865" s="75">
        <f>IF(CECCZ="CZ03",'Outside Temp'!B7865,IF(CECCZ="CZ04",'Outside Temp'!B7866,IF(CECCZ="CZ12",'Outside Temp'!B7867, IF(CECCZ="CZ13",'Outside Temp'!B7868))))</f>
        <v>61.15517241</v>
      </c>
      <c r="G7865" s="12">
        <f t="shared" si="3"/>
        <v>1</v>
      </c>
    </row>
    <row r="7866" ht="15.75" customHeight="1">
      <c r="A7866" s="13">
        <v>42206.958333333336</v>
      </c>
      <c r="B7866" s="73">
        <f t="shared" si="1"/>
        <v>42206</v>
      </c>
      <c r="C7866" s="74">
        <f>IF(NewCustomer="Yes", IF(COUNTIF($I$2:$I$11,B7866)&gt;0,0,WEEKDAY(B7866,2)),IF(COUNTIF($I$2:$I$21,B7866)&gt;0,0,WEEKDAY(B7866,2)))</f>
        <v>2</v>
      </c>
      <c r="D7866" s="74">
        <f t="shared" si="2"/>
        <v>23</v>
      </c>
      <c r="E7866" s="12">
        <f>IFERROR(VLOOKUP(A7866,'IDAR Meter Data'!$A:$B,2,1),"")</f>
        <v>194</v>
      </c>
      <c r="F7866" s="75">
        <f>IF(CECCZ="CZ03",'Outside Temp'!B7866,IF(CECCZ="CZ04",'Outside Temp'!B7867,IF(CECCZ="CZ12",'Outside Temp'!B7868, IF(CECCZ="CZ13",'Outside Temp'!B7869))))</f>
        <v>61.06666667</v>
      </c>
      <c r="G7866" s="12">
        <f t="shared" si="3"/>
        <v>1</v>
      </c>
    </row>
    <row r="7867" ht="15.75" customHeight="1">
      <c r="A7867" s="13">
        <v>42206.96875</v>
      </c>
      <c r="B7867" s="73">
        <f t="shared" si="1"/>
        <v>42206</v>
      </c>
      <c r="C7867" s="74">
        <f>IF(NewCustomer="Yes", IF(COUNTIF($I$2:$I$11,B7867)&gt;0,0,WEEKDAY(B7867,2)),IF(COUNTIF($I$2:$I$21,B7867)&gt;0,0,WEEKDAY(B7867,2)))</f>
        <v>2</v>
      </c>
      <c r="D7867" s="74">
        <f t="shared" si="2"/>
        <v>23</v>
      </c>
      <c r="E7867" s="12">
        <f>IFERROR(VLOOKUP(A7867,'IDAR Meter Data'!$A:$B,2,1),"")</f>
        <v>185</v>
      </c>
      <c r="F7867" s="75">
        <f>IF(CECCZ="CZ03",'Outside Temp'!B7867,IF(CECCZ="CZ04",'Outside Temp'!B7868,IF(CECCZ="CZ12",'Outside Temp'!B7869, IF(CECCZ="CZ13",'Outside Temp'!B7870))))</f>
        <v>61.31666667</v>
      </c>
      <c r="G7867" s="12">
        <f t="shared" si="3"/>
        <v>1</v>
      </c>
    </row>
    <row r="7868" ht="15.75" customHeight="1">
      <c r="A7868" s="13">
        <v>42206.979166666664</v>
      </c>
      <c r="B7868" s="73">
        <f t="shared" si="1"/>
        <v>42206</v>
      </c>
      <c r="C7868" s="74">
        <f>IF(NewCustomer="Yes", IF(COUNTIF($I$2:$I$11,B7868)&gt;0,0,WEEKDAY(B7868,2)),IF(COUNTIF($I$2:$I$21,B7868)&gt;0,0,WEEKDAY(B7868,2)))</f>
        <v>2</v>
      </c>
      <c r="D7868" s="74">
        <f t="shared" si="2"/>
        <v>23</v>
      </c>
      <c r="E7868" s="12">
        <f>IFERROR(VLOOKUP(A7868,'IDAR Meter Data'!$A:$B,2,1),"")</f>
        <v>174</v>
      </c>
      <c r="F7868" s="75">
        <f>IF(CECCZ="CZ03",'Outside Temp'!B7868,IF(CECCZ="CZ04",'Outside Temp'!B7869,IF(CECCZ="CZ12",'Outside Temp'!B7870, IF(CECCZ="CZ13",'Outside Temp'!B7871))))</f>
        <v>61.56666667</v>
      </c>
      <c r="G7868" s="12">
        <f t="shared" si="3"/>
        <v>1</v>
      </c>
    </row>
    <row r="7869" ht="15.75" customHeight="1">
      <c r="A7869" s="13">
        <v>42206.989583333336</v>
      </c>
      <c r="B7869" s="73">
        <f t="shared" si="1"/>
        <v>42206</v>
      </c>
      <c r="C7869" s="74">
        <f>IF(NewCustomer="Yes", IF(COUNTIF($I$2:$I$11,B7869)&gt;0,0,WEEKDAY(B7869,2)),IF(COUNTIF($I$2:$I$21,B7869)&gt;0,0,WEEKDAY(B7869,2)))</f>
        <v>2</v>
      </c>
      <c r="D7869" s="74">
        <f t="shared" si="2"/>
        <v>23</v>
      </c>
      <c r="E7869" s="12">
        <f>IFERROR(VLOOKUP(A7869,'IDAR Meter Data'!$A:$B,2,1),"")</f>
        <v>184</v>
      </c>
      <c r="F7869" s="75">
        <f>IF(CECCZ="CZ03",'Outside Temp'!B7869,IF(CECCZ="CZ04",'Outside Temp'!B7870,IF(CECCZ="CZ12",'Outside Temp'!B7871, IF(CECCZ="CZ13",'Outside Temp'!B7872))))</f>
        <v>61.81666667</v>
      </c>
      <c r="G7869" s="12">
        <f t="shared" si="3"/>
        <v>1</v>
      </c>
    </row>
    <row r="7870" ht="15.75" customHeight="1">
      <c r="A7870" s="13">
        <v>42207.0</v>
      </c>
      <c r="B7870" s="73">
        <f t="shared" si="1"/>
        <v>42207</v>
      </c>
      <c r="C7870" s="74">
        <f>IF(NewCustomer="Yes", IF(COUNTIF($I$2:$I$11,B7870)&gt;0,0,WEEKDAY(B7870,2)),IF(COUNTIF($I$2:$I$21,B7870)&gt;0,0,WEEKDAY(B7870,2)))</f>
        <v>3</v>
      </c>
      <c r="D7870" s="74">
        <f t="shared" si="2"/>
        <v>0</v>
      </c>
      <c r="E7870" s="12">
        <f>IFERROR(VLOOKUP(A7870,'IDAR Meter Data'!$A:$B,2,1),"")</f>
        <v>199</v>
      </c>
      <c r="F7870" s="75">
        <f>IF(CECCZ="CZ03",'Outside Temp'!B7870,IF(CECCZ="CZ04",'Outside Temp'!B7871,IF(CECCZ="CZ12",'Outside Temp'!B7872, IF(CECCZ="CZ13",'Outside Temp'!B7873))))</f>
        <v>61.93333333</v>
      </c>
      <c r="G7870" s="12">
        <f t="shared" si="3"/>
        <v>1</v>
      </c>
    </row>
    <row r="7871" ht="15.75" customHeight="1">
      <c r="A7871" s="13">
        <v>42207.010416666664</v>
      </c>
      <c r="B7871" s="73">
        <f t="shared" si="1"/>
        <v>42207</v>
      </c>
      <c r="C7871" s="74">
        <f>IF(NewCustomer="Yes", IF(COUNTIF($I$2:$I$11,B7871)&gt;0,0,WEEKDAY(B7871,2)),IF(COUNTIF($I$2:$I$21,B7871)&gt;0,0,WEEKDAY(B7871,2)))</f>
        <v>3</v>
      </c>
      <c r="D7871" s="74">
        <f t="shared" si="2"/>
        <v>0</v>
      </c>
      <c r="E7871" s="12">
        <f>IFERROR(VLOOKUP(A7871,'IDAR Meter Data'!$A:$B,2,1),"")</f>
        <v>176</v>
      </c>
      <c r="F7871" s="75">
        <f>IF(CECCZ="CZ03",'Outside Temp'!B7871,IF(CECCZ="CZ04",'Outside Temp'!B7872,IF(CECCZ="CZ12",'Outside Temp'!B7873, IF(CECCZ="CZ13",'Outside Temp'!B7874))))</f>
        <v>61.68333333</v>
      </c>
      <c r="G7871" s="12">
        <f t="shared" si="3"/>
        <v>1</v>
      </c>
    </row>
    <row r="7872" ht="15.75" customHeight="1">
      <c r="A7872" s="13">
        <v>42207.020833333336</v>
      </c>
      <c r="B7872" s="73">
        <f t="shared" si="1"/>
        <v>42207</v>
      </c>
      <c r="C7872" s="74">
        <f>IF(NewCustomer="Yes", IF(COUNTIF($I$2:$I$11,B7872)&gt;0,0,WEEKDAY(B7872,2)),IF(COUNTIF($I$2:$I$21,B7872)&gt;0,0,WEEKDAY(B7872,2)))</f>
        <v>3</v>
      </c>
      <c r="D7872" s="74">
        <f t="shared" si="2"/>
        <v>0</v>
      </c>
      <c r="E7872" s="12">
        <f>IFERROR(VLOOKUP(A7872,'IDAR Meter Data'!$A:$B,2,1),"")</f>
        <v>181</v>
      </c>
      <c r="F7872" s="75">
        <f>IF(CECCZ="CZ03",'Outside Temp'!B7872,IF(CECCZ="CZ04",'Outside Temp'!B7873,IF(CECCZ="CZ12",'Outside Temp'!B7874, IF(CECCZ="CZ13",'Outside Temp'!B7875))))</f>
        <v>61.43333333</v>
      </c>
      <c r="G7872" s="12">
        <f t="shared" si="3"/>
        <v>1</v>
      </c>
    </row>
    <row r="7873" ht="15.75" customHeight="1">
      <c r="A7873" s="13">
        <v>42207.03125</v>
      </c>
      <c r="B7873" s="73">
        <f t="shared" si="1"/>
        <v>42207</v>
      </c>
      <c r="C7873" s="74">
        <f>IF(NewCustomer="Yes", IF(COUNTIF($I$2:$I$11,B7873)&gt;0,0,WEEKDAY(B7873,2)),IF(COUNTIF($I$2:$I$21,B7873)&gt;0,0,WEEKDAY(B7873,2)))</f>
        <v>3</v>
      </c>
      <c r="D7873" s="74">
        <f t="shared" si="2"/>
        <v>0</v>
      </c>
      <c r="E7873" s="12">
        <f>IFERROR(VLOOKUP(A7873,'IDAR Meter Data'!$A:$B,2,1),"")</f>
        <v>185</v>
      </c>
      <c r="F7873" s="75">
        <f>IF(CECCZ="CZ03",'Outside Temp'!B7873,IF(CECCZ="CZ04",'Outside Temp'!B7874,IF(CECCZ="CZ12",'Outside Temp'!B7875, IF(CECCZ="CZ13",'Outside Temp'!B7876))))</f>
        <v>61.18333333</v>
      </c>
      <c r="G7873" s="12">
        <f t="shared" si="3"/>
        <v>1</v>
      </c>
    </row>
    <row r="7874" ht="15.75" customHeight="1">
      <c r="A7874" s="13">
        <v>42207.041666666664</v>
      </c>
      <c r="B7874" s="73">
        <f t="shared" si="1"/>
        <v>42207</v>
      </c>
      <c r="C7874" s="74">
        <f>IF(NewCustomer="Yes", IF(COUNTIF($I$2:$I$11,B7874)&gt;0,0,WEEKDAY(B7874,2)),IF(COUNTIF($I$2:$I$21,B7874)&gt;0,0,WEEKDAY(B7874,2)))</f>
        <v>3</v>
      </c>
      <c r="D7874" s="74">
        <f t="shared" si="2"/>
        <v>1</v>
      </c>
      <c r="E7874" s="12">
        <f>IFERROR(VLOOKUP(A7874,'IDAR Meter Data'!$A:$B,2,1),"")</f>
        <v>172</v>
      </c>
      <c r="F7874" s="75">
        <f>IF(CECCZ="CZ03",'Outside Temp'!B7874,IF(CECCZ="CZ04",'Outside Temp'!B7875,IF(CECCZ="CZ12",'Outside Temp'!B7876, IF(CECCZ="CZ13",'Outside Temp'!B7877))))</f>
        <v>61</v>
      </c>
      <c r="G7874" s="12">
        <f t="shared" si="3"/>
        <v>1</v>
      </c>
    </row>
    <row r="7875" ht="15.75" customHeight="1">
      <c r="A7875" s="13">
        <v>42207.052083333336</v>
      </c>
      <c r="B7875" s="73">
        <f t="shared" si="1"/>
        <v>42207</v>
      </c>
      <c r="C7875" s="74">
        <f>IF(NewCustomer="Yes", IF(COUNTIF($I$2:$I$11,B7875)&gt;0,0,WEEKDAY(B7875,2)),IF(COUNTIF($I$2:$I$21,B7875)&gt;0,0,WEEKDAY(B7875,2)))</f>
        <v>3</v>
      </c>
      <c r="D7875" s="74">
        <f t="shared" si="2"/>
        <v>1</v>
      </c>
      <c r="E7875" s="12">
        <f>IFERROR(VLOOKUP(A7875,'IDAR Meter Data'!$A:$B,2,1),"")</f>
        <v>173</v>
      </c>
      <c r="F7875" s="75">
        <f>IF(CECCZ="CZ03",'Outside Temp'!B7875,IF(CECCZ="CZ04",'Outside Temp'!B7876,IF(CECCZ="CZ12",'Outside Temp'!B7877, IF(CECCZ="CZ13",'Outside Temp'!B7878))))</f>
        <v>61</v>
      </c>
      <c r="G7875" s="12">
        <f t="shared" si="3"/>
        <v>1</v>
      </c>
    </row>
    <row r="7876" ht="15.75" customHeight="1">
      <c r="A7876" s="13">
        <v>42207.0625</v>
      </c>
      <c r="B7876" s="73">
        <f t="shared" si="1"/>
        <v>42207</v>
      </c>
      <c r="C7876" s="74">
        <f>IF(NewCustomer="Yes", IF(COUNTIF($I$2:$I$11,B7876)&gt;0,0,WEEKDAY(B7876,2)),IF(COUNTIF($I$2:$I$21,B7876)&gt;0,0,WEEKDAY(B7876,2)))</f>
        <v>3</v>
      </c>
      <c r="D7876" s="74">
        <f t="shared" si="2"/>
        <v>1</v>
      </c>
      <c r="E7876" s="12">
        <f>IFERROR(VLOOKUP(A7876,'IDAR Meter Data'!$A:$B,2,1),"")</f>
        <v>176</v>
      </c>
      <c r="F7876" s="75">
        <f>IF(CECCZ="CZ03",'Outside Temp'!B7876,IF(CECCZ="CZ04",'Outside Temp'!B7877,IF(CECCZ="CZ12",'Outside Temp'!B7878, IF(CECCZ="CZ13",'Outside Temp'!B7879))))</f>
        <v>61</v>
      </c>
      <c r="G7876" s="12">
        <f t="shared" si="3"/>
        <v>1</v>
      </c>
    </row>
    <row r="7877" ht="15.75" customHeight="1">
      <c r="A7877" s="13">
        <v>42207.072916666664</v>
      </c>
      <c r="B7877" s="73">
        <f t="shared" si="1"/>
        <v>42207</v>
      </c>
      <c r="C7877" s="74">
        <f>IF(NewCustomer="Yes", IF(COUNTIF($I$2:$I$11,B7877)&gt;0,0,WEEKDAY(B7877,2)),IF(COUNTIF($I$2:$I$21,B7877)&gt;0,0,WEEKDAY(B7877,2)))</f>
        <v>3</v>
      </c>
      <c r="D7877" s="74">
        <f t="shared" si="2"/>
        <v>1</v>
      </c>
      <c r="E7877" s="12">
        <f>IFERROR(VLOOKUP(A7877,'IDAR Meter Data'!$A:$B,2,1),"")</f>
        <v>189</v>
      </c>
      <c r="F7877" s="75">
        <f>IF(CECCZ="CZ03",'Outside Temp'!B7877,IF(CECCZ="CZ04",'Outside Temp'!B7878,IF(CECCZ="CZ12",'Outside Temp'!B7879, IF(CECCZ="CZ13",'Outside Temp'!B7880))))</f>
        <v>61</v>
      </c>
      <c r="G7877" s="12">
        <f t="shared" si="3"/>
        <v>1</v>
      </c>
    </row>
    <row r="7878" ht="15.75" customHeight="1">
      <c r="A7878" s="13">
        <v>42207.083333333336</v>
      </c>
      <c r="B7878" s="73">
        <f t="shared" si="1"/>
        <v>42207</v>
      </c>
      <c r="C7878" s="74">
        <f>IF(NewCustomer="Yes", IF(COUNTIF($I$2:$I$11,B7878)&gt;0,0,WEEKDAY(B7878,2)),IF(COUNTIF($I$2:$I$21,B7878)&gt;0,0,WEEKDAY(B7878,2)))</f>
        <v>3</v>
      </c>
      <c r="D7878" s="74">
        <f t="shared" si="2"/>
        <v>2</v>
      </c>
      <c r="E7878" s="12">
        <f>IFERROR(VLOOKUP(A7878,'IDAR Meter Data'!$A:$B,2,1),"")</f>
        <v>172</v>
      </c>
      <c r="F7878" s="75">
        <f>IF(CECCZ="CZ03",'Outside Temp'!B7878,IF(CECCZ="CZ04",'Outside Temp'!B7879,IF(CECCZ="CZ12",'Outside Temp'!B7880, IF(CECCZ="CZ13",'Outside Temp'!B7881))))</f>
        <v>61</v>
      </c>
      <c r="G7878" s="12">
        <f t="shared" si="3"/>
        <v>1</v>
      </c>
    </row>
    <row r="7879" ht="15.75" customHeight="1">
      <c r="A7879" s="13">
        <v>42207.09375</v>
      </c>
      <c r="B7879" s="73">
        <f t="shared" si="1"/>
        <v>42207</v>
      </c>
      <c r="C7879" s="74">
        <f>IF(NewCustomer="Yes", IF(COUNTIF($I$2:$I$11,B7879)&gt;0,0,WEEKDAY(B7879,2)),IF(COUNTIF($I$2:$I$21,B7879)&gt;0,0,WEEKDAY(B7879,2)))</f>
        <v>3</v>
      </c>
      <c r="D7879" s="74">
        <f t="shared" si="2"/>
        <v>2</v>
      </c>
      <c r="E7879" s="12">
        <f>IFERROR(VLOOKUP(A7879,'IDAR Meter Data'!$A:$B,2,1),"")</f>
        <v>172</v>
      </c>
      <c r="F7879" s="75">
        <f>IF(CECCZ="CZ03",'Outside Temp'!B7879,IF(CECCZ="CZ04",'Outside Temp'!B7880,IF(CECCZ="CZ12",'Outside Temp'!B7881, IF(CECCZ="CZ13",'Outside Temp'!B7882))))</f>
        <v>61</v>
      </c>
      <c r="G7879" s="12">
        <f t="shared" si="3"/>
        <v>1</v>
      </c>
    </row>
    <row r="7880" ht="15.75" customHeight="1">
      <c r="A7880" s="13">
        <v>42207.104166666664</v>
      </c>
      <c r="B7880" s="73">
        <f t="shared" si="1"/>
        <v>42207</v>
      </c>
      <c r="C7880" s="74">
        <f>IF(NewCustomer="Yes", IF(COUNTIF($I$2:$I$11,B7880)&gt;0,0,WEEKDAY(B7880,2)),IF(COUNTIF($I$2:$I$21,B7880)&gt;0,0,WEEKDAY(B7880,2)))</f>
        <v>3</v>
      </c>
      <c r="D7880" s="74">
        <f t="shared" si="2"/>
        <v>2</v>
      </c>
      <c r="E7880" s="12">
        <f>IFERROR(VLOOKUP(A7880,'IDAR Meter Data'!$A:$B,2,1),"")</f>
        <v>169</v>
      </c>
      <c r="F7880" s="75">
        <f>IF(CECCZ="CZ03",'Outside Temp'!B7880,IF(CECCZ="CZ04",'Outside Temp'!B7881,IF(CECCZ="CZ12",'Outside Temp'!B7882, IF(CECCZ="CZ13",'Outside Temp'!B7883))))</f>
        <v>61</v>
      </c>
      <c r="G7880" s="12">
        <f t="shared" si="3"/>
        <v>1</v>
      </c>
    </row>
    <row r="7881" ht="15.75" customHeight="1">
      <c r="A7881" s="13">
        <v>42207.114583333336</v>
      </c>
      <c r="B7881" s="73">
        <f t="shared" si="1"/>
        <v>42207</v>
      </c>
      <c r="C7881" s="74">
        <f>IF(NewCustomer="Yes", IF(COUNTIF($I$2:$I$11,B7881)&gt;0,0,WEEKDAY(B7881,2)),IF(COUNTIF($I$2:$I$21,B7881)&gt;0,0,WEEKDAY(B7881,2)))</f>
        <v>3</v>
      </c>
      <c r="D7881" s="74">
        <f t="shared" si="2"/>
        <v>2</v>
      </c>
      <c r="E7881" s="12">
        <f>IFERROR(VLOOKUP(A7881,'IDAR Meter Data'!$A:$B,2,1),"")</f>
        <v>172</v>
      </c>
      <c r="F7881" s="75">
        <f>IF(CECCZ="CZ03",'Outside Temp'!B7881,IF(CECCZ="CZ04",'Outside Temp'!B7882,IF(CECCZ="CZ12",'Outside Temp'!B7883, IF(CECCZ="CZ13",'Outside Temp'!B7884))))</f>
        <v>61</v>
      </c>
      <c r="G7881" s="12">
        <f t="shared" si="3"/>
        <v>1</v>
      </c>
    </row>
    <row r="7882" ht="15.75" customHeight="1">
      <c r="A7882" s="13">
        <v>42207.125</v>
      </c>
      <c r="B7882" s="73">
        <f t="shared" si="1"/>
        <v>42207</v>
      </c>
      <c r="C7882" s="74">
        <f>IF(NewCustomer="Yes", IF(COUNTIF($I$2:$I$11,B7882)&gt;0,0,WEEKDAY(B7882,2)),IF(COUNTIF($I$2:$I$21,B7882)&gt;0,0,WEEKDAY(B7882,2)))</f>
        <v>3</v>
      </c>
      <c r="D7882" s="74">
        <f t="shared" si="2"/>
        <v>3</v>
      </c>
      <c r="E7882" s="12">
        <f>IFERROR(VLOOKUP(A7882,'IDAR Meter Data'!$A:$B,2,1),"")</f>
        <v>179</v>
      </c>
      <c r="F7882" s="75">
        <f>IF(CECCZ="CZ03",'Outside Temp'!B7882,IF(CECCZ="CZ04",'Outside Temp'!B7883,IF(CECCZ="CZ12",'Outside Temp'!B7884, IF(CECCZ="CZ13",'Outside Temp'!B7885))))</f>
        <v>60.93333333</v>
      </c>
      <c r="G7882" s="12">
        <f t="shared" si="3"/>
        <v>1</v>
      </c>
    </row>
    <row r="7883" ht="15.75" customHeight="1">
      <c r="A7883" s="13">
        <v>42207.135416666664</v>
      </c>
      <c r="B7883" s="73">
        <f t="shared" si="1"/>
        <v>42207</v>
      </c>
      <c r="C7883" s="74">
        <f>IF(NewCustomer="Yes", IF(COUNTIF($I$2:$I$11,B7883)&gt;0,0,WEEKDAY(B7883,2)),IF(COUNTIF($I$2:$I$21,B7883)&gt;0,0,WEEKDAY(B7883,2)))</f>
        <v>3</v>
      </c>
      <c r="D7883" s="74">
        <f t="shared" si="2"/>
        <v>3</v>
      </c>
      <c r="E7883" s="12">
        <f>IFERROR(VLOOKUP(A7883,'IDAR Meter Data'!$A:$B,2,1),"")</f>
        <v>169</v>
      </c>
      <c r="F7883" s="75">
        <f>IF(CECCZ="CZ03",'Outside Temp'!B7883,IF(CECCZ="CZ04",'Outside Temp'!B7884,IF(CECCZ="CZ12",'Outside Temp'!B7885, IF(CECCZ="CZ13",'Outside Temp'!B7886))))</f>
        <v>60.68333333</v>
      </c>
      <c r="G7883" s="12">
        <f t="shared" si="3"/>
        <v>1</v>
      </c>
    </row>
    <row r="7884" ht="15.75" customHeight="1">
      <c r="A7884" s="13">
        <v>42207.145833333336</v>
      </c>
      <c r="B7884" s="73">
        <f t="shared" si="1"/>
        <v>42207</v>
      </c>
      <c r="C7884" s="74">
        <f>IF(NewCustomer="Yes", IF(COUNTIF($I$2:$I$11,B7884)&gt;0,0,WEEKDAY(B7884,2)),IF(COUNTIF($I$2:$I$21,B7884)&gt;0,0,WEEKDAY(B7884,2)))</f>
        <v>3</v>
      </c>
      <c r="D7884" s="74">
        <f t="shared" si="2"/>
        <v>3</v>
      </c>
      <c r="E7884" s="12">
        <f>IFERROR(VLOOKUP(A7884,'IDAR Meter Data'!$A:$B,2,1),"")</f>
        <v>169</v>
      </c>
      <c r="F7884" s="75">
        <f>IF(CECCZ="CZ03",'Outside Temp'!B7884,IF(CECCZ="CZ04",'Outside Temp'!B7885,IF(CECCZ="CZ12",'Outside Temp'!B7886, IF(CECCZ="CZ13",'Outside Temp'!B7887))))</f>
        <v>60.43333333</v>
      </c>
      <c r="G7884" s="12">
        <f t="shared" si="3"/>
        <v>1</v>
      </c>
    </row>
    <row r="7885" ht="15.75" customHeight="1">
      <c r="A7885" s="13">
        <v>42207.15625</v>
      </c>
      <c r="B7885" s="73">
        <f t="shared" si="1"/>
        <v>42207</v>
      </c>
      <c r="C7885" s="74">
        <f>IF(NewCustomer="Yes", IF(COUNTIF($I$2:$I$11,B7885)&gt;0,0,WEEKDAY(B7885,2)),IF(COUNTIF($I$2:$I$21,B7885)&gt;0,0,WEEKDAY(B7885,2)))</f>
        <v>3</v>
      </c>
      <c r="D7885" s="74">
        <f t="shared" si="2"/>
        <v>3</v>
      </c>
      <c r="E7885" s="12">
        <f>IFERROR(VLOOKUP(A7885,'IDAR Meter Data'!$A:$B,2,1),"")</f>
        <v>161</v>
      </c>
      <c r="F7885" s="75">
        <f>IF(CECCZ="CZ03",'Outside Temp'!B7885,IF(CECCZ="CZ04",'Outside Temp'!B7886,IF(CECCZ="CZ12",'Outside Temp'!B7887, IF(CECCZ="CZ13",'Outside Temp'!B7888))))</f>
        <v>60.18333333</v>
      </c>
      <c r="G7885" s="12">
        <f t="shared" si="3"/>
        <v>1</v>
      </c>
    </row>
    <row r="7886" ht="15.75" customHeight="1">
      <c r="A7886" s="13">
        <v>42207.166666666664</v>
      </c>
      <c r="B7886" s="73">
        <f t="shared" si="1"/>
        <v>42207</v>
      </c>
      <c r="C7886" s="74">
        <f>IF(NewCustomer="Yes", IF(COUNTIF($I$2:$I$11,B7886)&gt;0,0,WEEKDAY(B7886,2)),IF(COUNTIF($I$2:$I$21,B7886)&gt;0,0,WEEKDAY(B7886,2)))</f>
        <v>3</v>
      </c>
      <c r="D7886" s="74">
        <f t="shared" si="2"/>
        <v>4</v>
      </c>
      <c r="E7886" s="12">
        <f>IFERROR(VLOOKUP(A7886,'IDAR Meter Data'!$A:$B,2,1),"")</f>
        <v>176</v>
      </c>
      <c r="F7886" s="75">
        <f>IF(CECCZ="CZ03",'Outside Temp'!B7886,IF(CECCZ="CZ04",'Outside Temp'!B7887,IF(CECCZ="CZ12",'Outside Temp'!B7888, IF(CECCZ="CZ13",'Outside Temp'!B7889))))</f>
        <v>60</v>
      </c>
      <c r="G7886" s="12">
        <f t="shared" si="3"/>
        <v>1</v>
      </c>
    </row>
    <row r="7887" ht="15.75" customHeight="1">
      <c r="A7887" s="13">
        <v>42207.177083333336</v>
      </c>
      <c r="B7887" s="73">
        <f t="shared" si="1"/>
        <v>42207</v>
      </c>
      <c r="C7887" s="74">
        <f>IF(NewCustomer="Yes", IF(COUNTIF($I$2:$I$11,B7887)&gt;0,0,WEEKDAY(B7887,2)),IF(COUNTIF($I$2:$I$21,B7887)&gt;0,0,WEEKDAY(B7887,2)))</f>
        <v>3</v>
      </c>
      <c r="D7887" s="74">
        <f t="shared" si="2"/>
        <v>4</v>
      </c>
      <c r="E7887" s="12">
        <f>IFERROR(VLOOKUP(A7887,'IDAR Meter Data'!$A:$B,2,1),"")</f>
        <v>175</v>
      </c>
      <c r="F7887" s="75">
        <f>IF(CECCZ="CZ03",'Outside Temp'!B7887,IF(CECCZ="CZ04",'Outside Temp'!B7888,IF(CECCZ="CZ12",'Outside Temp'!B7889, IF(CECCZ="CZ13",'Outside Temp'!B7890))))</f>
        <v>60</v>
      </c>
      <c r="G7887" s="12">
        <f t="shared" si="3"/>
        <v>1</v>
      </c>
    </row>
    <row r="7888" ht="15.75" customHeight="1">
      <c r="A7888" s="13">
        <v>42207.1875</v>
      </c>
      <c r="B7888" s="73">
        <f t="shared" si="1"/>
        <v>42207</v>
      </c>
      <c r="C7888" s="74">
        <f>IF(NewCustomer="Yes", IF(COUNTIF($I$2:$I$11,B7888)&gt;0,0,WEEKDAY(B7888,2)),IF(COUNTIF($I$2:$I$21,B7888)&gt;0,0,WEEKDAY(B7888,2)))</f>
        <v>3</v>
      </c>
      <c r="D7888" s="74">
        <f t="shared" si="2"/>
        <v>4</v>
      </c>
      <c r="E7888" s="12">
        <f>IFERROR(VLOOKUP(A7888,'IDAR Meter Data'!$A:$B,2,1),"")</f>
        <v>167</v>
      </c>
      <c r="F7888" s="75">
        <f>IF(CECCZ="CZ03",'Outside Temp'!B7888,IF(CECCZ="CZ04",'Outside Temp'!B7889,IF(CECCZ="CZ12",'Outside Temp'!B7890, IF(CECCZ="CZ13",'Outside Temp'!B7891))))</f>
        <v>60</v>
      </c>
      <c r="G7888" s="12">
        <f t="shared" si="3"/>
        <v>1</v>
      </c>
    </row>
    <row r="7889" ht="15.75" customHeight="1">
      <c r="A7889" s="13">
        <v>42207.197916666664</v>
      </c>
      <c r="B7889" s="73">
        <f t="shared" si="1"/>
        <v>42207</v>
      </c>
      <c r="C7889" s="74">
        <f>IF(NewCustomer="Yes", IF(COUNTIF($I$2:$I$11,B7889)&gt;0,0,WEEKDAY(B7889,2)),IF(COUNTIF($I$2:$I$21,B7889)&gt;0,0,WEEKDAY(B7889,2)))</f>
        <v>3</v>
      </c>
      <c r="D7889" s="74">
        <f t="shared" si="2"/>
        <v>4</v>
      </c>
      <c r="E7889" s="12">
        <f>IFERROR(VLOOKUP(A7889,'IDAR Meter Data'!$A:$B,2,1),"")</f>
        <v>163</v>
      </c>
      <c r="F7889" s="75">
        <f>IF(CECCZ="CZ03",'Outside Temp'!B7889,IF(CECCZ="CZ04",'Outside Temp'!B7890,IF(CECCZ="CZ12",'Outside Temp'!B7891, IF(CECCZ="CZ13",'Outside Temp'!B7892))))</f>
        <v>60</v>
      </c>
      <c r="G7889" s="12">
        <f t="shared" si="3"/>
        <v>1</v>
      </c>
    </row>
    <row r="7890" ht="15.75" customHeight="1">
      <c r="A7890" s="13">
        <v>42207.208333333336</v>
      </c>
      <c r="B7890" s="73">
        <f t="shared" si="1"/>
        <v>42207</v>
      </c>
      <c r="C7890" s="74">
        <f>IF(NewCustomer="Yes", IF(COUNTIF($I$2:$I$11,B7890)&gt;0,0,WEEKDAY(B7890,2)),IF(COUNTIF($I$2:$I$21,B7890)&gt;0,0,WEEKDAY(B7890,2)))</f>
        <v>3</v>
      </c>
      <c r="D7890" s="74">
        <f t="shared" si="2"/>
        <v>5</v>
      </c>
      <c r="E7890" s="12">
        <f>IFERROR(VLOOKUP(A7890,'IDAR Meter Data'!$A:$B,2,1),"")</f>
        <v>161</v>
      </c>
      <c r="F7890" s="75">
        <f>IF(CECCZ="CZ03",'Outside Temp'!B7890,IF(CECCZ="CZ04",'Outside Temp'!B7891,IF(CECCZ="CZ12",'Outside Temp'!B7892, IF(CECCZ="CZ13",'Outside Temp'!B7893))))</f>
        <v>60.06666667</v>
      </c>
      <c r="G7890" s="12">
        <f t="shared" si="3"/>
        <v>1</v>
      </c>
    </row>
    <row r="7891" ht="15.75" customHeight="1">
      <c r="A7891" s="13">
        <v>42207.21875</v>
      </c>
      <c r="B7891" s="73">
        <f t="shared" si="1"/>
        <v>42207</v>
      </c>
      <c r="C7891" s="74">
        <f>IF(NewCustomer="Yes", IF(COUNTIF($I$2:$I$11,B7891)&gt;0,0,WEEKDAY(B7891,2)),IF(COUNTIF($I$2:$I$21,B7891)&gt;0,0,WEEKDAY(B7891,2)))</f>
        <v>3</v>
      </c>
      <c r="D7891" s="74">
        <f t="shared" si="2"/>
        <v>5</v>
      </c>
      <c r="E7891" s="12">
        <f>IFERROR(VLOOKUP(A7891,'IDAR Meter Data'!$A:$B,2,1),"")</f>
        <v>177</v>
      </c>
      <c r="F7891" s="75">
        <f>IF(CECCZ="CZ03",'Outside Temp'!B7891,IF(CECCZ="CZ04",'Outside Temp'!B7892,IF(CECCZ="CZ12",'Outside Temp'!B7893, IF(CECCZ="CZ13",'Outside Temp'!B7894))))</f>
        <v>60.31666667</v>
      </c>
      <c r="G7891" s="12">
        <f t="shared" si="3"/>
        <v>1</v>
      </c>
    </row>
    <row r="7892" ht="15.75" customHeight="1">
      <c r="A7892" s="13">
        <v>42207.229166666664</v>
      </c>
      <c r="B7892" s="73">
        <f t="shared" si="1"/>
        <v>42207</v>
      </c>
      <c r="C7892" s="74">
        <f>IF(NewCustomer="Yes", IF(COUNTIF($I$2:$I$11,B7892)&gt;0,0,WEEKDAY(B7892,2)),IF(COUNTIF($I$2:$I$21,B7892)&gt;0,0,WEEKDAY(B7892,2)))</f>
        <v>3</v>
      </c>
      <c r="D7892" s="74">
        <f t="shared" si="2"/>
        <v>5</v>
      </c>
      <c r="E7892" s="12">
        <f>IFERROR(VLOOKUP(A7892,'IDAR Meter Data'!$A:$B,2,1),"")</f>
        <v>176</v>
      </c>
      <c r="F7892" s="75">
        <f>IF(CECCZ="CZ03",'Outside Temp'!B7892,IF(CECCZ="CZ04",'Outside Temp'!B7893,IF(CECCZ="CZ12",'Outside Temp'!B7894, IF(CECCZ="CZ13",'Outside Temp'!B7895))))</f>
        <v>60.56666667</v>
      </c>
      <c r="G7892" s="12">
        <f t="shared" si="3"/>
        <v>1</v>
      </c>
    </row>
    <row r="7893" ht="15.75" customHeight="1">
      <c r="A7893" s="13">
        <v>42207.239583333336</v>
      </c>
      <c r="B7893" s="73">
        <f t="shared" si="1"/>
        <v>42207</v>
      </c>
      <c r="C7893" s="74">
        <f>IF(NewCustomer="Yes", IF(COUNTIF($I$2:$I$11,B7893)&gt;0,0,WEEKDAY(B7893,2)),IF(COUNTIF($I$2:$I$21,B7893)&gt;0,0,WEEKDAY(B7893,2)))</f>
        <v>3</v>
      </c>
      <c r="D7893" s="74">
        <f t="shared" si="2"/>
        <v>5</v>
      </c>
      <c r="E7893" s="12">
        <f>IFERROR(VLOOKUP(A7893,'IDAR Meter Data'!$A:$B,2,1),"")</f>
        <v>157</v>
      </c>
      <c r="F7893" s="75">
        <f>IF(CECCZ="CZ03",'Outside Temp'!B7893,IF(CECCZ="CZ04",'Outside Temp'!B7894,IF(CECCZ="CZ12",'Outside Temp'!B7895, IF(CECCZ="CZ13",'Outside Temp'!B7896))))</f>
        <v>60.81666667</v>
      </c>
      <c r="G7893" s="12">
        <f t="shared" si="3"/>
        <v>1</v>
      </c>
    </row>
    <row r="7894" ht="15.75" customHeight="1">
      <c r="A7894" s="13">
        <v>42207.25</v>
      </c>
      <c r="B7894" s="73">
        <f t="shared" si="1"/>
        <v>42207</v>
      </c>
      <c r="C7894" s="74">
        <f>IF(NewCustomer="Yes", IF(COUNTIF($I$2:$I$11,B7894)&gt;0,0,WEEKDAY(B7894,2)),IF(COUNTIF($I$2:$I$21,B7894)&gt;0,0,WEEKDAY(B7894,2)))</f>
        <v>3</v>
      </c>
      <c r="D7894" s="74">
        <f t="shared" si="2"/>
        <v>6</v>
      </c>
      <c r="E7894" s="12">
        <f>IFERROR(VLOOKUP(A7894,'IDAR Meter Data'!$A:$B,2,1),"")</f>
        <v>165</v>
      </c>
      <c r="F7894" s="75">
        <f>IF(CECCZ="CZ03",'Outside Temp'!B7894,IF(CECCZ="CZ04",'Outside Temp'!B7895,IF(CECCZ="CZ12",'Outside Temp'!B7896, IF(CECCZ="CZ13",'Outside Temp'!B7897))))</f>
        <v>61.06666667</v>
      </c>
      <c r="G7894" s="12">
        <f t="shared" si="3"/>
        <v>1</v>
      </c>
    </row>
    <row r="7895" ht="15.75" customHeight="1">
      <c r="A7895" s="13">
        <v>42207.260416666664</v>
      </c>
      <c r="B7895" s="73">
        <f t="shared" si="1"/>
        <v>42207</v>
      </c>
      <c r="C7895" s="74">
        <f>IF(NewCustomer="Yes", IF(COUNTIF($I$2:$I$11,B7895)&gt;0,0,WEEKDAY(B7895,2)),IF(COUNTIF($I$2:$I$21,B7895)&gt;0,0,WEEKDAY(B7895,2)))</f>
        <v>3</v>
      </c>
      <c r="D7895" s="74">
        <f t="shared" si="2"/>
        <v>6</v>
      </c>
      <c r="E7895" s="12">
        <f>IFERROR(VLOOKUP(A7895,'IDAR Meter Data'!$A:$B,2,1),"")</f>
        <v>166</v>
      </c>
      <c r="F7895" s="75">
        <f>IF(CECCZ="CZ03",'Outside Temp'!B7895,IF(CECCZ="CZ04",'Outside Temp'!B7896,IF(CECCZ="CZ12",'Outside Temp'!B7897, IF(CECCZ="CZ13",'Outside Temp'!B7898))))</f>
        <v>61.31666667</v>
      </c>
      <c r="G7895" s="12">
        <f t="shared" si="3"/>
        <v>1</v>
      </c>
    </row>
    <row r="7896" ht="15.75" customHeight="1">
      <c r="A7896" s="13">
        <v>42207.270833333336</v>
      </c>
      <c r="B7896" s="73">
        <f t="shared" si="1"/>
        <v>42207</v>
      </c>
      <c r="C7896" s="74">
        <f>IF(NewCustomer="Yes", IF(COUNTIF($I$2:$I$11,B7896)&gt;0,0,WEEKDAY(B7896,2)),IF(COUNTIF($I$2:$I$21,B7896)&gt;0,0,WEEKDAY(B7896,2)))</f>
        <v>3</v>
      </c>
      <c r="D7896" s="74">
        <f t="shared" si="2"/>
        <v>6</v>
      </c>
      <c r="E7896" s="12">
        <f>IFERROR(VLOOKUP(A7896,'IDAR Meter Data'!$A:$B,2,1),"")</f>
        <v>177</v>
      </c>
      <c r="F7896" s="75">
        <f>IF(CECCZ="CZ03",'Outside Temp'!B7896,IF(CECCZ="CZ04",'Outside Temp'!B7897,IF(CECCZ="CZ12",'Outside Temp'!B7898, IF(CECCZ="CZ13",'Outside Temp'!B7899))))</f>
        <v>61.56666667</v>
      </c>
      <c r="G7896" s="12">
        <f t="shared" si="3"/>
        <v>1</v>
      </c>
    </row>
    <row r="7897" ht="15.75" customHeight="1">
      <c r="A7897" s="13">
        <v>42207.28125</v>
      </c>
      <c r="B7897" s="73">
        <f t="shared" si="1"/>
        <v>42207</v>
      </c>
      <c r="C7897" s="74">
        <f>IF(NewCustomer="Yes", IF(COUNTIF($I$2:$I$11,B7897)&gt;0,0,WEEKDAY(B7897,2)),IF(COUNTIF($I$2:$I$21,B7897)&gt;0,0,WEEKDAY(B7897,2)))</f>
        <v>3</v>
      </c>
      <c r="D7897" s="74">
        <f t="shared" si="2"/>
        <v>6</v>
      </c>
      <c r="E7897" s="12">
        <f>IFERROR(VLOOKUP(A7897,'IDAR Meter Data'!$A:$B,2,1),"")</f>
        <v>165</v>
      </c>
      <c r="F7897" s="75">
        <f>IF(CECCZ="CZ03",'Outside Temp'!B7897,IF(CECCZ="CZ04",'Outside Temp'!B7898,IF(CECCZ="CZ12",'Outside Temp'!B7899, IF(CECCZ="CZ13",'Outside Temp'!B7900))))</f>
        <v>61.81666667</v>
      </c>
      <c r="G7897" s="12">
        <f t="shared" si="3"/>
        <v>1</v>
      </c>
    </row>
    <row r="7898" ht="15.75" customHeight="1">
      <c r="A7898" s="13">
        <v>42207.291666666664</v>
      </c>
      <c r="B7898" s="73">
        <f t="shared" si="1"/>
        <v>42207</v>
      </c>
      <c r="C7898" s="74">
        <f>IF(NewCustomer="Yes", IF(COUNTIF($I$2:$I$11,B7898)&gt;0,0,WEEKDAY(B7898,2)),IF(COUNTIF($I$2:$I$21,B7898)&gt;0,0,WEEKDAY(B7898,2)))</f>
        <v>3</v>
      </c>
      <c r="D7898" s="74">
        <f t="shared" si="2"/>
        <v>7</v>
      </c>
      <c r="E7898" s="12">
        <f>IFERROR(VLOOKUP(A7898,'IDAR Meter Data'!$A:$B,2,1),"")</f>
        <v>168</v>
      </c>
      <c r="F7898" s="75">
        <f>IF(CECCZ="CZ03",'Outside Temp'!B7898,IF(CECCZ="CZ04",'Outside Temp'!B7899,IF(CECCZ="CZ12",'Outside Temp'!B7900, IF(CECCZ="CZ13",'Outside Temp'!B7901))))</f>
        <v>62.13333333</v>
      </c>
      <c r="G7898" s="12">
        <f t="shared" si="3"/>
        <v>1</v>
      </c>
    </row>
    <row r="7899" ht="15.75" customHeight="1">
      <c r="A7899" s="13">
        <v>42207.302083333336</v>
      </c>
      <c r="B7899" s="73">
        <f t="shared" si="1"/>
        <v>42207</v>
      </c>
      <c r="C7899" s="74">
        <f>IF(NewCustomer="Yes", IF(COUNTIF($I$2:$I$11,B7899)&gt;0,0,WEEKDAY(B7899,2)),IF(COUNTIF($I$2:$I$21,B7899)&gt;0,0,WEEKDAY(B7899,2)))</f>
        <v>3</v>
      </c>
      <c r="D7899" s="74">
        <f t="shared" si="2"/>
        <v>7</v>
      </c>
      <c r="E7899" s="12">
        <f>IFERROR(VLOOKUP(A7899,'IDAR Meter Data'!$A:$B,2,1),"")</f>
        <v>169</v>
      </c>
      <c r="F7899" s="75">
        <f>IF(CECCZ="CZ03",'Outside Temp'!B7899,IF(CECCZ="CZ04",'Outside Temp'!B7900,IF(CECCZ="CZ12",'Outside Temp'!B7901, IF(CECCZ="CZ13",'Outside Temp'!B7902))))</f>
        <v>62.63333333</v>
      </c>
      <c r="G7899" s="12">
        <f t="shared" si="3"/>
        <v>1</v>
      </c>
    </row>
    <row r="7900" ht="15.75" customHeight="1">
      <c r="A7900" s="13">
        <v>42207.3125</v>
      </c>
      <c r="B7900" s="73">
        <f t="shared" si="1"/>
        <v>42207</v>
      </c>
      <c r="C7900" s="74">
        <f>IF(NewCustomer="Yes", IF(COUNTIF($I$2:$I$11,B7900)&gt;0,0,WEEKDAY(B7900,2)),IF(COUNTIF($I$2:$I$21,B7900)&gt;0,0,WEEKDAY(B7900,2)))</f>
        <v>3</v>
      </c>
      <c r="D7900" s="74">
        <f t="shared" si="2"/>
        <v>7</v>
      </c>
      <c r="E7900" s="12">
        <f>IFERROR(VLOOKUP(A7900,'IDAR Meter Data'!$A:$B,2,1),"")</f>
        <v>175</v>
      </c>
      <c r="F7900" s="75">
        <f>IF(CECCZ="CZ03",'Outside Temp'!B7900,IF(CECCZ="CZ04",'Outside Temp'!B7901,IF(CECCZ="CZ12",'Outside Temp'!B7902, IF(CECCZ="CZ13",'Outside Temp'!B7903))))</f>
        <v>63.13333333</v>
      </c>
      <c r="G7900" s="12">
        <f t="shared" si="3"/>
        <v>1</v>
      </c>
    </row>
    <row r="7901" ht="15.75" customHeight="1">
      <c r="A7901" s="13">
        <v>42207.322916666664</v>
      </c>
      <c r="B7901" s="73">
        <f t="shared" si="1"/>
        <v>42207</v>
      </c>
      <c r="C7901" s="74">
        <f>IF(NewCustomer="Yes", IF(COUNTIF($I$2:$I$11,B7901)&gt;0,0,WEEKDAY(B7901,2)),IF(COUNTIF($I$2:$I$21,B7901)&gt;0,0,WEEKDAY(B7901,2)))</f>
        <v>3</v>
      </c>
      <c r="D7901" s="74">
        <f t="shared" si="2"/>
        <v>7</v>
      </c>
      <c r="E7901" s="12">
        <f>IFERROR(VLOOKUP(A7901,'IDAR Meter Data'!$A:$B,2,1),"")</f>
        <v>182</v>
      </c>
      <c r="F7901" s="75">
        <f>IF(CECCZ="CZ03",'Outside Temp'!B7901,IF(CECCZ="CZ04",'Outside Temp'!B7902,IF(CECCZ="CZ12",'Outside Temp'!B7903, IF(CECCZ="CZ13",'Outside Temp'!B7904))))</f>
        <v>63.63333333</v>
      </c>
      <c r="G7901" s="12">
        <f t="shared" si="3"/>
        <v>1</v>
      </c>
    </row>
    <row r="7902" ht="15.75" customHeight="1">
      <c r="A7902" s="13">
        <v>42207.333333333336</v>
      </c>
      <c r="B7902" s="73">
        <f t="shared" si="1"/>
        <v>42207</v>
      </c>
      <c r="C7902" s="74">
        <f>IF(NewCustomer="Yes", IF(COUNTIF($I$2:$I$11,B7902)&gt;0,0,WEEKDAY(B7902,2)),IF(COUNTIF($I$2:$I$21,B7902)&gt;0,0,WEEKDAY(B7902,2)))</f>
        <v>3</v>
      </c>
      <c r="D7902" s="74">
        <f t="shared" si="2"/>
        <v>8</v>
      </c>
      <c r="E7902" s="12">
        <f>IFERROR(VLOOKUP(A7902,'IDAR Meter Data'!$A:$B,2,1),"")</f>
        <v>172</v>
      </c>
      <c r="F7902" s="75">
        <f>IF(CECCZ="CZ03",'Outside Temp'!B7902,IF(CECCZ="CZ04",'Outside Temp'!B7903,IF(CECCZ="CZ12",'Outside Temp'!B7904, IF(CECCZ="CZ13",'Outside Temp'!B7905))))</f>
        <v>64.06666667</v>
      </c>
      <c r="G7902" s="12">
        <f t="shared" si="3"/>
        <v>1</v>
      </c>
    </row>
    <row r="7903" ht="15.75" customHeight="1">
      <c r="A7903" s="13">
        <v>42207.34375</v>
      </c>
      <c r="B7903" s="73">
        <f t="shared" si="1"/>
        <v>42207</v>
      </c>
      <c r="C7903" s="74">
        <f>IF(NewCustomer="Yes", IF(COUNTIF($I$2:$I$11,B7903)&gt;0,0,WEEKDAY(B7903,2)),IF(COUNTIF($I$2:$I$21,B7903)&gt;0,0,WEEKDAY(B7903,2)))</f>
        <v>3</v>
      </c>
      <c r="D7903" s="74">
        <f t="shared" si="2"/>
        <v>8</v>
      </c>
      <c r="E7903" s="12">
        <f>IFERROR(VLOOKUP(A7903,'IDAR Meter Data'!$A:$B,2,1),"")</f>
        <v>179</v>
      </c>
      <c r="F7903" s="75">
        <f>IF(CECCZ="CZ03",'Outside Temp'!B7903,IF(CECCZ="CZ04",'Outside Temp'!B7904,IF(CECCZ="CZ12",'Outside Temp'!B7905, IF(CECCZ="CZ13",'Outside Temp'!B7906))))</f>
        <v>64.31666667</v>
      </c>
      <c r="G7903" s="12">
        <f t="shared" si="3"/>
        <v>1</v>
      </c>
    </row>
    <row r="7904" ht="15.75" customHeight="1">
      <c r="A7904" s="13">
        <v>42207.354166666664</v>
      </c>
      <c r="B7904" s="73">
        <f t="shared" si="1"/>
        <v>42207</v>
      </c>
      <c r="C7904" s="74">
        <f>IF(NewCustomer="Yes", IF(COUNTIF($I$2:$I$11,B7904)&gt;0,0,WEEKDAY(B7904,2)),IF(COUNTIF($I$2:$I$21,B7904)&gt;0,0,WEEKDAY(B7904,2)))</f>
        <v>3</v>
      </c>
      <c r="D7904" s="74">
        <f t="shared" si="2"/>
        <v>8</v>
      </c>
      <c r="E7904" s="12">
        <f>IFERROR(VLOOKUP(A7904,'IDAR Meter Data'!$A:$B,2,1),"")</f>
        <v>182</v>
      </c>
      <c r="F7904" s="75">
        <f>IF(CECCZ="CZ03",'Outside Temp'!B7904,IF(CECCZ="CZ04",'Outside Temp'!B7905,IF(CECCZ="CZ12",'Outside Temp'!B7906, IF(CECCZ="CZ13",'Outside Temp'!B7907))))</f>
        <v>64.56666667</v>
      </c>
      <c r="G7904" s="12">
        <f t="shared" si="3"/>
        <v>1</v>
      </c>
    </row>
    <row r="7905" ht="15.75" customHeight="1">
      <c r="A7905" s="13">
        <v>42207.364583333336</v>
      </c>
      <c r="B7905" s="73">
        <f t="shared" si="1"/>
        <v>42207</v>
      </c>
      <c r="C7905" s="74">
        <f>IF(NewCustomer="Yes", IF(COUNTIF($I$2:$I$11,B7905)&gt;0,0,WEEKDAY(B7905,2)),IF(COUNTIF($I$2:$I$21,B7905)&gt;0,0,WEEKDAY(B7905,2)))</f>
        <v>3</v>
      </c>
      <c r="D7905" s="74">
        <f t="shared" si="2"/>
        <v>8</v>
      </c>
      <c r="E7905" s="12">
        <f>IFERROR(VLOOKUP(A7905,'IDAR Meter Data'!$A:$B,2,1),"")</f>
        <v>196</v>
      </c>
      <c r="F7905" s="75">
        <f>IF(CECCZ="CZ03",'Outside Temp'!B7905,IF(CECCZ="CZ04",'Outside Temp'!B7906,IF(CECCZ="CZ12",'Outside Temp'!B7907, IF(CECCZ="CZ13",'Outside Temp'!B7908))))</f>
        <v>64.81666667</v>
      </c>
      <c r="G7905" s="12">
        <f t="shared" si="3"/>
        <v>1</v>
      </c>
    </row>
    <row r="7906" ht="15.75" customHeight="1">
      <c r="A7906" s="13">
        <v>42207.375</v>
      </c>
      <c r="B7906" s="73">
        <f t="shared" si="1"/>
        <v>42207</v>
      </c>
      <c r="C7906" s="74">
        <f>IF(NewCustomer="Yes", IF(COUNTIF($I$2:$I$11,B7906)&gt;0,0,WEEKDAY(B7906,2)),IF(COUNTIF($I$2:$I$21,B7906)&gt;0,0,WEEKDAY(B7906,2)))</f>
        <v>3</v>
      </c>
      <c r="D7906" s="74">
        <f t="shared" si="2"/>
        <v>9</v>
      </c>
      <c r="E7906" s="12">
        <f>IFERROR(VLOOKUP(A7906,'IDAR Meter Data'!$A:$B,2,1),"")</f>
        <v>195</v>
      </c>
      <c r="F7906" s="75">
        <f>IF(CECCZ="CZ03",'Outside Temp'!B7906,IF(CECCZ="CZ04",'Outside Temp'!B7907,IF(CECCZ="CZ12",'Outside Temp'!B7908, IF(CECCZ="CZ13",'Outside Temp'!B7909))))</f>
        <v>64.86206897</v>
      </c>
      <c r="G7906" s="12">
        <f t="shared" si="3"/>
        <v>1</v>
      </c>
    </row>
    <row r="7907" ht="15.75" customHeight="1">
      <c r="A7907" s="13">
        <v>42207.385416666664</v>
      </c>
      <c r="B7907" s="73">
        <f t="shared" si="1"/>
        <v>42207</v>
      </c>
      <c r="C7907" s="74">
        <f>IF(NewCustomer="Yes", IF(COUNTIF($I$2:$I$11,B7907)&gt;0,0,WEEKDAY(B7907,2)),IF(COUNTIF($I$2:$I$21,B7907)&gt;0,0,WEEKDAY(B7907,2)))</f>
        <v>3</v>
      </c>
      <c r="D7907" s="74">
        <f t="shared" si="2"/>
        <v>9</v>
      </c>
      <c r="E7907" s="12">
        <f>IFERROR(VLOOKUP(A7907,'IDAR Meter Data'!$A:$B,2,1),"")</f>
        <v>198</v>
      </c>
      <c r="F7907" s="75">
        <f>IF(CECCZ="CZ03",'Outside Temp'!B7907,IF(CECCZ="CZ04",'Outside Temp'!B7908,IF(CECCZ="CZ12",'Outside Temp'!B7909, IF(CECCZ="CZ13",'Outside Temp'!B7910))))</f>
        <v>64.34482759</v>
      </c>
      <c r="G7907" s="12">
        <f t="shared" si="3"/>
        <v>1</v>
      </c>
    </row>
    <row r="7908" ht="15.75" customHeight="1">
      <c r="A7908" s="13">
        <v>42207.395833333336</v>
      </c>
      <c r="B7908" s="73">
        <f t="shared" si="1"/>
        <v>42207</v>
      </c>
      <c r="C7908" s="74">
        <f>IF(NewCustomer="Yes", IF(COUNTIF($I$2:$I$11,B7908)&gt;0,0,WEEKDAY(B7908,2)),IF(COUNTIF($I$2:$I$21,B7908)&gt;0,0,WEEKDAY(B7908,2)))</f>
        <v>3</v>
      </c>
      <c r="D7908" s="74">
        <f t="shared" si="2"/>
        <v>9</v>
      </c>
      <c r="E7908" s="12">
        <f>IFERROR(VLOOKUP(A7908,'IDAR Meter Data'!$A:$B,2,1),"")</f>
        <v>194</v>
      </c>
      <c r="F7908" s="75">
        <f>IF(CECCZ="CZ03",'Outside Temp'!B7908,IF(CECCZ="CZ04",'Outside Temp'!B7909,IF(CECCZ="CZ12",'Outside Temp'!B7910, IF(CECCZ="CZ13",'Outside Temp'!B7911))))</f>
        <v>64.16129032</v>
      </c>
      <c r="G7908" s="12">
        <f t="shared" si="3"/>
        <v>1</v>
      </c>
    </row>
    <row r="7909" ht="15.75" customHeight="1">
      <c r="A7909" s="13">
        <v>42207.40625</v>
      </c>
      <c r="B7909" s="73">
        <f t="shared" si="1"/>
        <v>42207</v>
      </c>
      <c r="C7909" s="74">
        <f>IF(NewCustomer="Yes", IF(COUNTIF($I$2:$I$11,B7909)&gt;0,0,WEEKDAY(B7909,2)),IF(COUNTIF($I$2:$I$21,B7909)&gt;0,0,WEEKDAY(B7909,2)))</f>
        <v>3</v>
      </c>
      <c r="D7909" s="74">
        <f t="shared" si="2"/>
        <v>9</v>
      </c>
      <c r="E7909" s="12">
        <f>IFERROR(VLOOKUP(A7909,'IDAR Meter Data'!$A:$B,2,1),"")</f>
        <v>196</v>
      </c>
      <c r="F7909" s="75">
        <f>IF(CECCZ="CZ03",'Outside Temp'!B7909,IF(CECCZ="CZ04",'Outside Temp'!B7910,IF(CECCZ="CZ12",'Outside Temp'!B7911, IF(CECCZ="CZ13",'Outside Temp'!B7912))))</f>
        <v>64.64516129</v>
      </c>
      <c r="G7909" s="12">
        <f t="shared" si="3"/>
        <v>1</v>
      </c>
    </row>
    <row r="7910" ht="15.75" customHeight="1">
      <c r="A7910" s="13">
        <v>42207.416666666664</v>
      </c>
      <c r="B7910" s="73">
        <f t="shared" si="1"/>
        <v>42207</v>
      </c>
      <c r="C7910" s="74">
        <f>IF(NewCustomer="Yes", IF(COUNTIF($I$2:$I$11,B7910)&gt;0,0,WEEKDAY(B7910,2)),IF(COUNTIF($I$2:$I$21,B7910)&gt;0,0,WEEKDAY(B7910,2)))</f>
        <v>3</v>
      </c>
      <c r="D7910" s="74">
        <f t="shared" si="2"/>
        <v>10</v>
      </c>
      <c r="E7910" s="12">
        <f>IFERROR(VLOOKUP(A7910,'IDAR Meter Data'!$A:$B,2,1),"")</f>
        <v>219</v>
      </c>
      <c r="F7910" s="75">
        <f>IF(CECCZ="CZ03",'Outside Temp'!B7910,IF(CECCZ="CZ04",'Outside Temp'!B7911,IF(CECCZ="CZ12",'Outside Temp'!B7912, IF(CECCZ="CZ13",'Outside Temp'!B7913))))</f>
        <v>64.93333333</v>
      </c>
      <c r="G7910" s="12">
        <f t="shared" si="3"/>
        <v>1</v>
      </c>
    </row>
    <row r="7911" ht="15.75" customHeight="1">
      <c r="A7911" s="13">
        <v>42207.427083333336</v>
      </c>
      <c r="B7911" s="73">
        <f t="shared" si="1"/>
        <v>42207</v>
      </c>
      <c r="C7911" s="74">
        <f>IF(NewCustomer="Yes", IF(COUNTIF($I$2:$I$11,B7911)&gt;0,0,WEEKDAY(B7911,2)),IF(COUNTIF($I$2:$I$21,B7911)&gt;0,0,WEEKDAY(B7911,2)))</f>
        <v>3</v>
      </c>
      <c r="D7911" s="74">
        <f t="shared" si="2"/>
        <v>10</v>
      </c>
      <c r="E7911" s="12">
        <f>IFERROR(VLOOKUP(A7911,'IDAR Meter Data'!$A:$B,2,1),"")</f>
        <v>197</v>
      </c>
      <c r="F7911" s="75">
        <f>IF(CECCZ="CZ03",'Outside Temp'!B7911,IF(CECCZ="CZ04",'Outside Temp'!B7912,IF(CECCZ="CZ12",'Outside Temp'!B7913, IF(CECCZ="CZ13",'Outside Temp'!B7914))))</f>
        <v>64.68333333</v>
      </c>
      <c r="G7911" s="12">
        <f t="shared" si="3"/>
        <v>1</v>
      </c>
    </row>
    <row r="7912" ht="15.75" customHeight="1">
      <c r="A7912" s="13">
        <v>42207.4375</v>
      </c>
      <c r="B7912" s="73">
        <f t="shared" si="1"/>
        <v>42207</v>
      </c>
      <c r="C7912" s="74">
        <f>IF(NewCustomer="Yes", IF(COUNTIF($I$2:$I$11,B7912)&gt;0,0,WEEKDAY(B7912,2)),IF(COUNTIF($I$2:$I$21,B7912)&gt;0,0,WEEKDAY(B7912,2)))</f>
        <v>3</v>
      </c>
      <c r="D7912" s="74">
        <f t="shared" si="2"/>
        <v>10</v>
      </c>
      <c r="E7912" s="12">
        <f>IFERROR(VLOOKUP(A7912,'IDAR Meter Data'!$A:$B,2,1),"")</f>
        <v>206</v>
      </c>
      <c r="F7912" s="75">
        <f>IF(CECCZ="CZ03",'Outside Temp'!B7912,IF(CECCZ="CZ04",'Outside Temp'!B7913,IF(CECCZ="CZ12",'Outside Temp'!B7914, IF(CECCZ="CZ13",'Outside Temp'!B7915))))</f>
        <v>64.43333333</v>
      </c>
      <c r="G7912" s="12">
        <f t="shared" si="3"/>
        <v>1</v>
      </c>
    </row>
    <row r="7913" ht="15.75" customHeight="1">
      <c r="A7913" s="13">
        <v>42207.447916666664</v>
      </c>
      <c r="B7913" s="73">
        <f t="shared" si="1"/>
        <v>42207</v>
      </c>
      <c r="C7913" s="74">
        <f>IF(NewCustomer="Yes", IF(COUNTIF($I$2:$I$11,B7913)&gt;0,0,WEEKDAY(B7913,2)),IF(COUNTIF($I$2:$I$21,B7913)&gt;0,0,WEEKDAY(B7913,2)))</f>
        <v>3</v>
      </c>
      <c r="D7913" s="74">
        <f t="shared" si="2"/>
        <v>10</v>
      </c>
      <c r="E7913" s="12">
        <f>IFERROR(VLOOKUP(A7913,'IDAR Meter Data'!$A:$B,2,1),"")</f>
        <v>199</v>
      </c>
      <c r="F7913" s="75">
        <f>IF(CECCZ="CZ03",'Outside Temp'!B7913,IF(CECCZ="CZ04",'Outside Temp'!B7914,IF(CECCZ="CZ12",'Outside Temp'!B7915, IF(CECCZ="CZ13",'Outside Temp'!B7916))))</f>
        <v>64.18333333</v>
      </c>
      <c r="G7913" s="12">
        <f t="shared" si="3"/>
        <v>1</v>
      </c>
    </row>
    <row r="7914" ht="15.75" customHeight="1">
      <c r="A7914" s="13">
        <v>42207.458333333336</v>
      </c>
      <c r="B7914" s="73">
        <f t="shared" si="1"/>
        <v>42207</v>
      </c>
      <c r="C7914" s="74">
        <f>IF(NewCustomer="Yes", IF(COUNTIF($I$2:$I$11,B7914)&gt;0,0,WEEKDAY(B7914,2)),IF(COUNTIF($I$2:$I$21,B7914)&gt;0,0,WEEKDAY(B7914,2)))</f>
        <v>3</v>
      </c>
      <c r="D7914" s="74">
        <f t="shared" si="2"/>
        <v>11</v>
      </c>
      <c r="E7914" s="12">
        <f>IFERROR(VLOOKUP(A7914,'IDAR Meter Data'!$A:$B,2,1),"")</f>
        <v>227</v>
      </c>
      <c r="F7914" s="75">
        <f>IF(CECCZ="CZ03",'Outside Temp'!B7914,IF(CECCZ="CZ04",'Outside Temp'!B7915,IF(CECCZ="CZ12",'Outside Temp'!B7916, IF(CECCZ="CZ13",'Outside Temp'!B7917))))</f>
        <v>64</v>
      </c>
      <c r="G7914" s="12">
        <f t="shared" si="3"/>
        <v>1</v>
      </c>
    </row>
    <row r="7915" ht="15.75" customHeight="1">
      <c r="A7915" s="13">
        <v>42207.46875</v>
      </c>
      <c r="B7915" s="73">
        <f t="shared" si="1"/>
        <v>42207</v>
      </c>
      <c r="C7915" s="74">
        <f>IF(NewCustomer="Yes", IF(COUNTIF($I$2:$I$11,B7915)&gt;0,0,WEEKDAY(B7915,2)),IF(COUNTIF($I$2:$I$21,B7915)&gt;0,0,WEEKDAY(B7915,2)))</f>
        <v>3</v>
      </c>
      <c r="D7915" s="74">
        <f t="shared" si="2"/>
        <v>11</v>
      </c>
      <c r="E7915" s="12">
        <f>IFERROR(VLOOKUP(A7915,'IDAR Meter Data'!$A:$B,2,1),"")</f>
        <v>218</v>
      </c>
      <c r="F7915" s="75">
        <f>IF(CECCZ="CZ03",'Outside Temp'!B7915,IF(CECCZ="CZ04",'Outside Temp'!B7916,IF(CECCZ="CZ12",'Outside Temp'!B7917, IF(CECCZ="CZ13",'Outside Temp'!B7918))))</f>
        <v>64</v>
      </c>
      <c r="G7915" s="12">
        <f t="shared" si="3"/>
        <v>1</v>
      </c>
    </row>
    <row r="7916" ht="15.75" customHeight="1">
      <c r="A7916" s="13">
        <v>42207.479166666664</v>
      </c>
      <c r="B7916" s="73">
        <f t="shared" si="1"/>
        <v>42207</v>
      </c>
      <c r="C7916" s="74">
        <f>IF(NewCustomer="Yes", IF(COUNTIF($I$2:$I$11,B7916)&gt;0,0,WEEKDAY(B7916,2)),IF(COUNTIF($I$2:$I$21,B7916)&gt;0,0,WEEKDAY(B7916,2)))</f>
        <v>3</v>
      </c>
      <c r="D7916" s="74">
        <f t="shared" si="2"/>
        <v>11</v>
      </c>
      <c r="E7916" s="12">
        <f>IFERROR(VLOOKUP(A7916,'IDAR Meter Data'!$A:$B,2,1),"")</f>
        <v>212</v>
      </c>
      <c r="F7916" s="75">
        <f>IF(CECCZ="CZ03",'Outside Temp'!B7916,IF(CECCZ="CZ04",'Outside Temp'!B7917,IF(CECCZ="CZ12",'Outside Temp'!B7918, IF(CECCZ="CZ13",'Outside Temp'!B7919))))</f>
        <v>64.16129032</v>
      </c>
      <c r="G7916" s="12">
        <f t="shared" si="3"/>
        <v>1</v>
      </c>
    </row>
    <row r="7917" ht="15.75" customHeight="1">
      <c r="A7917" s="13">
        <v>42207.489583333336</v>
      </c>
      <c r="B7917" s="73">
        <f t="shared" si="1"/>
        <v>42207</v>
      </c>
      <c r="C7917" s="74">
        <f>IF(NewCustomer="Yes", IF(COUNTIF($I$2:$I$11,B7917)&gt;0,0,WEEKDAY(B7917,2)),IF(COUNTIF($I$2:$I$21,B7917)&gt;0,0,WEEKDAY(B7917,2)))</f>
        <v>3</v>
      </c>
      <c r="D7917" s="74">
        <f t="shared" si="2"/>
        <v>11</v>
      </c>
      <c r="E7917" s="12">
        <f>IFERROR(VLOOKUP(A7917,'IDAR Meter Data'!$A:$B,2,1),"")</f>
        <v>222</v>
      </c>
      <c r="F7917" s="75">
        <f>IF(CECCZ="CZ03",'Outside Temp'!B7917,IF(CECCZ="CZ04",'Outside Temp'!B7918,IF(CECCZ="CZ12",'Outside Temp'!B7919, IF(CECCZ="CZ13",'Outside Temp'!B7920))))</f>
        <v>64.64516129</v>
      </c>
      <c r="G7917" s="12">
        <f t="shared" si="3"/>
        <v>1</v>
      </c>
    </row>
    <row r="7918" ht="15.75" customHeight="1">
      <c r="A7918" s="13">
        <v>42207.5</v>
      </c>
      <c r="B7918" s="73">
        <f t="shared" si="1"/>
        <v>42207</v>
      </c>
      <c r="C7918" s="74">
        <f>IF(NewCustomer="Yes", IF(COUNTIF($I$2:$I$11,B7918)&gt;0,0,WEEKDAY(B7918,2)),IF(COUNTIF($I$2:$I$21,B7918)&gt;0,0,WEEKDAY(B7918,2)))</f>
        <v>3</v>
      </c>
      <c r="D7918" s="74">
        <f t="shared" si="2"/>
        <v>12</v>
      </c>
      <c r="E7918" s="12">
        <f>IFERROR(VLOOKUP(A7918,'IDAR Meter Data'!$A:$B,2,1),"")</f>
        <v>217</v>
      </c>
      <c r="F7918" s="75">
        <f>IF(CECCZ="CZ03",'Outside Temp'!B7918,IF(CECCZ="CZ04",'Outside Temp'!B7919,IF(CECCZ="CZ12",'Outside Temp'!B7920, IF(CECCZ="CZ13",'Outside Temp'!B7921))))</f>
        <v>65.13333333</v>
      </c>
      <c r="G7918" s="12">
        <f t="shared" si="3"/>
        <v>2</v>
      </c>
    </row>
    <row r="7919" ht="15.75" customHeight="1">
      <c r="A7919" s="13">
        <v>42207.510416666664</v>
      </c>
      <c r="B7919" s="73">
        <f t="shared" si="1"/>
        <v>42207</v>
      </c>
      <c r="C7919" s="74">
        <f>IF(NewCustomer="Yes", IF(COUNTIF($I$2:$I$11,B7919)&gt;0,0,WEEKDAY(B7919,2)),IF(COUNTIF($I$2:$I$21,B7919)&gt;0,0,WEEKDAY(B7919,2)))</f>
        <v>3</v>
      </c>
      <c r="D7919" s="74">
        <f t="shared" si="2"/>
        <v>12</v>
      </c>
      <c r="E7919" s="12">
        <f>IFERROR(VLOOKUP(A7919,'IDAR Meter Data'!$A:$B,2,1),"")</f>
        <v>228</v>
      </c>
      <c r="F7919" s="75">
        <f>IF(CECCZ="CZ03",'Outside Temp'!B7919,IF(CECCZ="CZ04",'Outside Temp'!B7920,IF(CECCZ="CZ12",'Outside Temp'!B7921, IF(CECCZ="CZ13",'Outside Temp'!B7922))))</f>
        <v>65.63333333</v>
      </c>
      <c r="G7919" s="12">
        <f t="shared" si="3"/>
        <v>2</v>
      </c>
    </row>
    <row r="7920" ht="15.75" customHeight="1">
      <c r="A7920" s="13">
        <v>42207.520833333336</v>
      </c>
      <c r="B7920" s="73">
        <f t="shared" si="1"/>
        <v>42207</v>
      </c>
      <c r="C7920" s="74">
        <f>IF(NewCustomer="Yes", IF(COUNTIF($I$2:$I$11,B7920)&gt;0,0,WEEKDAY(B7920,2)),IF(COUNTIF($I$2:$I$21,B7920)&gt;0,0,WEEKDAY(B7920,2)))</f>
        <v>3</v>
      </c>
      <c r="D7920" s="74">
        <f t="shared" si="2"/>
        <v>12</v>
      </c>
      <c r="E7920" s="12">
        <f>IFERROR(VLOOKUP(A7920,'IDAR Meter Data'!$A:$B,2,1),"")</f>
        <v>236</v>
      </c>
      <c r="F7920" s="75">
        <f>IF(CECCZ="CZ03",'Outside Temp'!B7920,IF(CECCZ="CZ04",'Outside Temp'!B7921,IF(CECCZ="CZ12",'Outside Temp'!B7922, IF(CECCZ="CZ13",'Outside Temp'!B7923))))</f>
        <v>66.13333333</v>
      </c>
      <c r="G7920" s="12">
        <f t="shared" si="3"/>
        <v>2</v>
      </c>
    </row>
    <row r="7921" ht="15.75" customHeight="1">
      <c r="A7921" s="13">
        <v>42207.53125</v>
      </c>
      <c r="B7921" s="73">
        <f t="shared" si="1"/>
        <v>42207</v>
      </c>
      <c r="C7921" s="74">
        <f>IF(NewCustomer="Yes", IF(COUNTIF($I$2:$I$11,B7921)&gt;0,0,WEEKDAY(B7921,2)),IF(COUNTIF($I$2:$I$21,B7921)&gt;0,0,WEEKDAY(B7921,2)))</f>
        <v>3</v>
      </c>
      <c r="D7921" s="74">
        <f t="shared" si="2"/>
        <v>12</v>
      </c>
      <c r="E7921" s="12">
        <f>IFERROR(VLOOKUP(A7921,'IDAR Meter Data'!$A:$B,2,1),"")</f>
        <v>216</v>
      </c>
      <c r="F7921" s="75">
        <f>IF(CECCZ="CZ03",'Outside Temp'!B7921,IF(CECCZ="CZ04",'Outside Temp'!B7922,IF(CECCZ="CZ12",'Outside Temp'!B7923, IF(CECCZ="CZ13",'Outside Temp'!B7924))))</f>
        <v>66.63333333</v>
      </c>
      <c r="G7921" s="12">
        <f t="shared" si="3"/>
        <v>2</v>
      </c>
    </row>
    <row r="7922" ht="15.75" customHeight="1">
      <c r="A7922" s="13">
        <v>42207.541666666664</v>
      </c>
      <c r="B7922" s="73">
        <f t="shared" si="1"/>
        <v>42207</v>
      </c>
      <c r="C7922" s="74">
        <f>IF(NewCustomer="Yes", IF(COUNTIF($I$2:$I$11,B7922)&gt;0,0,WEEKDAY(B7922,2)),IF(COUNTIF($I$2:$I$21,B7922)&gt;0,0,WEEKDAY(B7922,2)))</f>
        <v>3</v>
      </c>
      <c r="D7922" s="74">
        <f t="shared" si="2"/>
        <v>13</v>
      </c>
      <c r="E7922" s="12">
        <f>IFERROR(VLOOKUP(A7922,'IDAR Meter Data'!$A:$B,2,1),"")</f>
        <v>217</v>
      </c>
      <c r="F7922" s="75">
        <f>IF(CECCZ="CZ03",'Outside Temp'!B7922,IF(CECCZ="CZ04",'Outside Temp'!B7923,IF(CECCZ="CZ12",'Outside Temp'!B7924, IF(CECCZ="CZ13",'Outside Temp'!B7925))))</f>
        <v>66.86666667</v>
      </c>
      <c r="G7922" s="12">
        <f t="shared" si="3"/>
        <v>2</v>
      </c>
    </row>
    <row r="7923" ht="15.75" customHeight="1">
      <c r="A7923" s="13">
        <v>42207.552083333336</v>
      </c>
      <c r="B7923" s="73">
        <f t="shared" si="1"/>
        <v>42207</v>
      </c>
      <c r="C7923" s="74">
        <f>IF(NewCustomer="Yes", IF(COUNTIF($I$2:$I$11,B7923)&gt;0,0,WEEKDAY(B7923,2)),IF(COUNTIF($I$2:$I$21,B7923)&gt;0,0,WEEKDAY(B7923,2)))</f>
        <v>3</v>
      </c>
      <c r="D7923" s="74">
        <f t="shared" si="2"/>
        <v>13</v>
      </c>
      <c r="E7923" s="12">
        <f>IFERROR(VLOOKUP(A7923,'IDAR Meter Data'!$A:$B,2,1),"")</f>
        <v>226</v>
      </c>
      <c r="F7923" s="75">
        <f>IF(CECCZ="CZ03",'Outside Temp'!B7923,IF(CECCZ="CZ04",'Outside Temp'!B7924,IF(CECCZ="CZ12",'Outside Temp'!B7925, IF(CECCZ="CZ13",'Outside Temp'!B7926))))</f>
        <v>66.36666667</v>
      </c>
      <c r="G7923" s="12">
        <f t="shared" si="3"/>
        <v>2</v>
      </c>
    </row>
    <row r="7924" ht="15.75" customHeight="1">
      <c r="A7924" s="13">
        <v>42207.5625</v>
      </c>
      <c r="B7924" s="73">
        <f t="shared" si="1"/>
        <v>42207</v>
      </c>
      <c r="C7924" s="74">
        <f>IF(NewCustomer="Yes", IF(COUNTIF($I$2:$I$11,B7924)&gt;0,0,WEEKDAY(B7924,2)),IF(COUNTIF($I$2:$I$21,B7924)&gt;0,0,WEEKDAY(B7924,2)))</f>
        <v>3</v>
      </c>
      <c r="D7924" s="74">
        <f t="shared" si="2"/>
        <v>13</v>
      </c>
      <c r="E7924" s="12">
        <f>IFERROR(VLOOKUP(A7924,'IDAR Meter Data'!$A:$B,2,1),"")</f>
        <v>233</v>
      </c>
      <c r="F7924" s="75">
        <f>IF(CECCZ="CZ03",'Outside Temp'!B7924,IF(CECCZ="CZ04",'Outside Temp'!B7925,IF(CECCZ="CZ12",'Outside Temp'!B7926, IF(CECCZ="CZ13",'Outside Temp'!B7927))))</f>
        <v>65.86666667</v>
      </c>
      <c r="G7924" s="12">
        <f t="shared" si="3"/>
        <v>2</v>
      </c>
    </row>
    <row r="7925" ht="15.75" customHeight="1">
      <c r="A7925" s="13">
        <v>42207.572916666664</v>
      </c>
      <c r="B7925" s="73">
        <f t="shared" si="1"/>
        <v>42207</v>
      </c>
      <c r="C7925" s="74">
        <f>IF(NewCustomer="Yes", IF(COUNTIF($I$2:$I$11,B7925)&gt;0,0,WEEKDAY(B7925,2)),IF(COUNTIF($I$2:$I$21,B7925)&gt;0,0,WEEKDAY(B7925,2)))</f>
        <v>3</v>
      </c>
      <c r="D7925" s="74">
        <f t="shared" si="2"/>
        <v>13</v>
      </c>
      <c r="E7925" s="12">
        <f>IFERROR(VLOOKUP(A7925,'IDAR Meter Data'!$A:$B,2,1),"")</f>
        <v>236</v>
      </c>
      <c r="F7925" s="75">
        <f>IF(CECCZ="CZ03",'Outside Temp'!B7925,IF(CECCZ="CZ04",'Outside Temp'!B7926,IF(CECCZ="CZ12",'Outside Temp'!B7927, IF(CECCZ="CZ13",'Outside Temp'!B7928))))</f>
        <v>65.36666667</v>
      </c>
      <c r="G7925" s="12">
        <f t="shared" si="3"/>
        <v>2</v>
      </c>
    </row>
    <row r="7926" ht="15.75" customHeight="1">
      <c r="A7926" s="13">
        <v>42207.583333333336</v>
      </c>
      <c r="B7926" s="73">
        <f t="shared" si="1"/>
        <v>42207</v>
      </c>
      <c r="C7926" s="74">
        <f>IF(NewCustomer="Yes", IF(COUNTIF($I$2:$I$11,B7926)&gt;0,0,WEEKDAY(B7926,2)),IF(COUNTIF($I$2:$I$21,B7926)&gt;0,0,WEEKDAY(B7926,2)))</f>
        <v>3</v>
      </c>
      <c r="D7926" s="74">
        <f t="shared" si="2"/>
        <v>14</v>
      </c>
      <c r="E7926" s="12">
        <f>IFERROR(VLOOKUP(A7926,'IDAR Meter Data'!$A:$B,2,1),"")</f>
        <v>221</v>
      </c>
      <c r="F7926" s="75">
        <f>IF(CECCZ="CZ03",'Outside Temp'!B7926,IF(CECCZ="CZ04",'Outside Temp'!B7927,IF(CECCZ="CZ12",'Outside Temp'!B7928, IF(CECCZ="CZ13",'Outside Temp'!B7929))))</f>
        <v>65.06666667</v>
      </c>
      <c r="G7926" s="12">
        <f t="shared" si="3"/>
        <v>2</v>
      </c>
    </row>
    <row r="7927" ht="15.75" customHeight="1">
      <c r="A7927" s="13">
        <v>42207.59375</v>
      </c>
      <c r="B7927" s="73">
        <f t="shared" si="1"/>
        <v>42207</v>
      </c>
      <c r="C7927" s="74">
        <f>IF(NewCustomer="Yes", IF(COUNTIF($I$2:$I$11,B7927)&gt;0,0,WEEKDAY(B7927,2)),IF(COUNTIF($I$2:$I$21,B7927)&gt;0,0,WEEKDAY(B7927,2)))</f>
        <v>3</v>
      </c>
      <c r="D7927" s="74">
        <f t="shared" si="2"/>
        <v>14</v>
      </c>
      <c r="E7927" s="12">
        <f>IFERROR(VLOOKUP(A7927,'IDAR Meter Data'!$A:$B,2,1),"")</f>
        <v>228</v>
      </c>
      <c r="F7927" s="75">
        <f>IF(CECCZ="CZ03",'Outside Temp'!B7927,IF(CECCZ="CZ04",'Outside Temp'!B7928,IF(CECCZ="CZ12",'Outside Temp'!B7929, IF(CECCZ="CZ13",'Outside Temp'!B7930))))</f>
        <v>65.31666667</v>
      </c>
      <c r="G7927" s="12">
        <f t="shared" si="3"/>
        <v>2</v>
      </c>
    </row>
    <row r="7928" ht="15.75" customHeight="1">
      <c r="A7928" s="13">
        <v>42207.604166666664</v>
      </c>
      <c r="B7928" s="73">
        <f t="shared" si="1"/>
        <v>42207</v>
      </c>
      <c r="C7928" s="74">
        <f>IF(NewCustomer="Yes", IF(COUNTIF($I$2:$I$11,B7928)&gt;0,0,WEEKDAY(B7928,2)),IF(COUNTIF($I$2:$I$21,B7928)&gt;0,0,WEEKDAY(B7928,2)))</f>
        <v>3</v>
      </c>
      <c r="D7928" s="74">
        <f t="shared" si="2"/>
        <v>14</v>
      </c>
      <c r="E7928" s="12">
        <f>IFERROR(VLOOKUP(A7928,'IDAR Meter Data'!$A:$B,2,1),"")</f>
        <v>224</v>
      </c>
      <c r="F7928" s="75">
        <f>IF(CECCZ="CZ03",'Outside Temp'!B7928,IF(CECCZ="CZ04",'Outside Temp'!B7929,IF(CECCZ="CZ12",'Outside Temp'!B7930, IF(CECCZ="CZ13",'Outside Temp'!B7931))))</f>
        <v>65.56666667</v>
      </c>
      <c r="G7928" s="12">
        <f t="shared" si="3"/>
        <v>2</v>
      </c>
    </row>
    <row r="7929" ht="15.75" customHeight="1">
      <c r="A7929" s="13">
        <v>42207.614583333336</v>
      </c>
      <c r="B7929" s="73">
        <f t="shared" si="1"/>
        <v>42207</v>
      </c>
      <c r="C7929" s="74">
        <f>IF(NewCustomer="Yes", IF(COUNTIF($I$2:$I$11,B7929)&gt;0,0,WEEKDAY(B7929,2)),IF(COUNTIF($I$2:$I$21,B7929)&gt;0,0,WEEKDAY(B7929,2)))</f>
        <v>3</v>
      </c>
      <c r="D7929" s="74">
        <f t="shared" si="2"/>
        <v>14</v>
      </c>
      <c r="E7929" s="12">
        <f>IFERROR(VLOOKUP(A7929,'IDAR Meter Data'!$A:$B,2,1),"")</f>
        <v>238</v>
      </c>
      <c r="F7929" s="75">
        <f>IF(CECCZ="CZ03",'Outside Temp'!B7929,IF(CECCZ="CZ04",'Outside Temp'!B7930,IF(CECCZ="CZ12",'Outside Temp'!B7931, IF(CECCZ="CZ13",'Outside Temp'!B7932))))</f>
        <v>65.81666667</v>
      </c>
      <c r="G7929" s="12">
        <f t="shared" si="3"/>
        <v>2</v>
      </c>
    </row>
    <row r="7930" ht="15.75" customHeight="1">
      <c r="A7930" s="13">
        <v>42207.625</v>
      </c>
      <c r="B7930" s="73">
        <f t="shared" si="1"/>
        <v>42207</v>
      </c>
      <c r="C7930" s="74">
        <f>IF(NewCustomer="Yes", IF(COUNTIF($I$2:$I$11,B7930)&gt;0,0,WEEKDAY(B7930,2)),IF(COUNTIF($I$2:$I$21,B7930)&gt;0,0,WEEKDAY(B7930,2)))</f>
        <v>3</v>
      </c>
      <c r="D7930" s="74">
        <f t="shared" si="2"/>
        <v>15</v>
      </c>
      <c r="E7930" s="12">
        <f>IFERROR(VLOOKUP(A7930,'IDAR Meter Data'!$A:$B,2,1),"")</f>
        <v>223</v>
      </c>
      <c r="F7930" s="75">
        <f>IF(CECCZ="CZ03",'Outside Temp'!B7930,IF(CECCZ="CZ04",'Outside Temp'!B7931,IF(CECCZ="CZ12",'Outside Temp'!B7932, IF(CECCZ="CZ13",'Outside Temp'!B7933))))</f>
        <v>65.93333333</v>
      </c>
      <c r="G7930" s="12">
        <f t="shared" si="3"/>
        <v>2</v>
      </c>
    </row>
    <row r="7931" ht="15.75" customHeight="1">
      <c r="A7931" s="13">
        <v>42207.635416666664</v>
      </c>
      <c r="B7931" s="73">
        <f t="shared" si="1"/>
        <v>42207</v>
      </c>
      <c r="C7931" s="74">
        <f>IF(NewCustomer="Yes", IF(COUNTIF($I$2:$I$11,B7931)&gt;0,0,WEEKDAY(B7931,2)),IF(COUNTIF($I$2:$I$21,B7931)&gt;0,0,WEEKDAY(B7931,2)))</f>
        <v>3</v>
      </c>
      <c r="D7931" s="74">
        <f t="shared" si="2"/>
        <v>15</v>
      </c>
      <c r="E7931" s="12">
        <f>IFERROR(VLOOKUP(A7931,'IDAR Meter Data'!$A:$B,2,1),"")</f>
        <v>225</v>
      </c>
      <c r="F7931" s="75">
        <f>IF(CECCZ="CZ03",'Outside Temp'!B7931,IF(CECCZ="CZ04",'Outside Temp'!B7932,IF(CECCZ="CZ12",'Outside Temp'!B7933, IF(CECCZ="CZ13",'Outside Temp'!B7934))))</f>
        <v>65.68333333</v>
      </c>
      <c r="G7931" s="12">
        <f t="shared" si="3"/>
        <v>2</v>
      </c>
    </row>
    <row r="7932" ht="15.75" customHeight="1">
      <c r="A7932" s="13">
        <v>42207.645833333336</v>
      </c>
      <c r="B7932" s="73">
        <f t="shared" si="1"/>
        <v>42207</v>
      </c>
      <c r="C7932" s="74">
        <f>IF(NewCustomer="Yes", IF(COUNTIF($I$2:$I$11,B7932)&gt;0,0,WEEKDAY(B7932,2)),IF(COUNTIF($I$2:$I$21,B7932)&gt;0,0,WEEKDAY(B7932,2)))</f>
        <v>3</v>
      </c>
      <c r="D7932" s="74">
        <f t="shared" si="2"/>
        <v>15</v>
      </c>
      <c r="E7932" s="12">
        <f>IFERROR(VLOOKUP(A7932,'IDAR Meter Data'!$A:$B,2,1),"")</f>
        <v>232</v>
      </c>
      <c r="F7932" s="75">
        <f>IF(CECCZ="CZ03",'Outside Temp'!B7932,IF(CECCZ="CZ04",'Outside Temp'!B7933,IF(CECCZ="CZ12",'Outside Temp'!B7934, IF(CECCZ="CZ13",'Outside Temp'!B7935))))</f>
        <v>65.43333333</v>
      </c>
      <c r="G7932" s="12">
        <f t="shared" si="3"/>
        <v>2</v>
      </c>
    </row>
    <row r="7933" ht="15.75" customHeight="1">
      <c r="A7933" s="13">
        <v>42207.65625</v>
      </c>
      <c r="B7933" s="73">
        <f t="shared" si="1"/>
        <v>42207</v>
      </c>
      <c r="C7933" s="74">
        <f>IF(NewCustomer="Yes", IF(COUNTIF($I$2:$I$11,B7933)&gt;0,0,WEEKDAY(B7933,2)),IF(COUNTIF($I$2:$I$21,B7933)&gt;0,0,WEEKDAY(B7933,2)))</f>
        <v>3</v>
      </c>
      <c r="D7933" s="74">
        <f t="shared" si="2"/>
        <v>15</v>
      </c>
      <c r="E7933" s="12">
        <f>IFERROR(VLOOKUP(A7933,'IDAR Meter Data'!$A:$B,2,1),"")</f>
        <v>227</v>
      </c>
      <c r="F7933" s="75">
        <f>IF(CECCZ="CZ03",'Outside Temp'!B7933,IF(CECCZ="CZ04",'Outside Temp'!B7934,IF(CECCZ="CZ12",'Outside Temp'!B7935, IF(CECCZ="CZ13",'Outside Temp'!B7936))))</f>
        <v>65.18333333</v>
      </c>
      <c r="G7933" s="12">
        <f t="shared" si="3"/>
        <v>2</v>
      </c>
    </row>
    <row r="7934" ht="15.75" customHeight="1">
      <c r="A7934" s="13">
        <v>42207.666666666664</v>
      </c>
      <c r="B7934" s="73">
        <f t="shared" si="1"/>
        <v>42207</v>
      </c>
      <c r="C7934" s="74">
        <f>IF(NewCustomer="Yes", IF(COUNTIF($I$2:$I$11,B7934)&gt;0,0,WEEKDAY(B7934,2)),IF(COUNTIF($I$2:$I$21,B7934)&gt;0,0,WEEKDAY(B7934,2)))</f>
        <v>3</v>
      </c>
      <c r="D7934" s="74">
        <f t="shared" si="2"/>
        <v>16</v>
      </c>
      <c r="E7934" s="12">
        <f>IFERROR(VLOOKUP(A7934,'IDAR Meter Data'!$A:$B,2,1),"")</f>
        <v>237</v>
      </c>
      <c r="F7934" s="75">
        <f>IF(CECCZ="CZ03",'Outside Temp'!B7934,IF(CECCZ="CZ04",'Outside Temp'!B7935,IF(CECCZ="CZ12",'Outside Temp'!B7936, IF(CECCZ="CZ13",'Outside Temp'!B7937))))</f>
        <v>64.86666667</v>
      </c>
      <c r="G7934" s="12">
        <f t="shared" si="3"/>
        <v>1</v>
      </c>
    </row>
    <row r="7935" ht="15.75" customHeight="1">
      <c r="A7935" s="13">
        <v>42207.677083333336</v>
      </c>
      <c r="B7935" s="73">
        <f t="shared" si="1"/>
        <v>42207</v>
      </c>
      <c r="C7935" s="74">
        <f>IF(NewCustomer="Yes", IF(COUNTIF($I$2:$I$11,B7935)&gt;0,0,WEEKDAY(B7935,2)),IF(COUNTIF($I$2:$I$21,B7935)&gt;0,0,WEEKDAY(B7935,2)))</f>
        <v>3</v>
      </c>
      <c r="D7935" s="74">
        <f t="shared" si="2"/>
        <v>16</v>
      </c>
      <c r="E7935" s="12">
        <f>IFERROR(VLOOKUP(A7935,'IDAR Meter Data'!$A:$B,2,1),"")</f>
        <v>225</v>
      </c>
      <c r="F7935" s="75">
        <f>IF(CECCZ="CZ03",'Outside Temp'!B7935,IF(CECCZ="CZ04",'Outside Temp'!B7936,IF(CECCZ="CZ12",'Outside Temp'!B7937, IF(CECCZ="CZ13",'Outside Temp'!B7938))))</f>
        <v>64.36666667</v>
      </c>
      <c r="G7935" s="12">
        <f t="shared" si="3"/>
        <v>1</v>
      </c>
    </row>
    <row r="7936" ht="15.75" customHeight="1">
      <c r="A7936" s="13">
        <v>42207.6875</v>
      </c>
      <c r="B7936" s="73">
        <f t="shared" si="1"/>
        <v>42207</v>
      </c>
      <c r="C7936" s="74">
        <f>IF(NewCustomer="Yes", IF(COUNTIF($I$2:$I$11,B7936)&gt;0,0,WEEKDAY(B7936,2)),IF(COUNTIF($I$2:$I$21,B7936)&gt;0,0,WEEKDAY(B7936,2)))</f>
        <v>3</v>
      </c>
      <c r="D7936" s="74">
        <f t="shared" si="2"/>
        <v>16</v>
      </c>
      <c r="E7936" s="12">
        <f>IFERROR(VLOOKUP(A7936,'IDAR Meter Data'!$A:$B,2,1),"")</f>
        <v>223</v>
      </c>
      <c r="F7936" s="75">
        <f>IF(CECCZ="CZ03",'Outside Temp'!B7936,IF(CECCZ="CZ04",'Outside Temp'!B7937,IF(CECCZ="CZ12",'Outside Temp'!B7938, IF(CECCZ="CZ13",'Outside Temp'!B7939))))</f>
        <v>63.86666667</v>
      </c>
      <c r="G7936" s="12">
        <f t="shared" si="3"/>
        <v>1</v>
      </c>
    </row>
    <row r="7937" ht="15.75" customHeight="1">
      <c r="A7937" s="13">
        <v>42207.697916666664</v>
      </c>
      <c r="B7937" s="73">
        <f t="shared" si="1"/>
        <v>42207</v>
      </c>
      <c r="C7937" s="74">
        <f>IF(NewCustomer="Yes", IF(COUNTIF($I$2:$I$11,B7937)&gt;0,0,WEEKDAY(B7937,2)),IF(COUNTIF($I$2:$I$21,B7937)&gt;0,0,WEEKDAY(B7937,2)))</f>
        <v>3</v>
      </c>
      <c r="D7937" s="74">
        <f t="shared" si="2"/>
        <v>16</v>
      </c>
      <c r="E7937" s="12">
        <f>IFERROR(VLOOKUP(A7937,'IDAR Meter Data'!$A:$B,2,1),"")</f>
        <v>232</v>
      </c>
      <c r="F7937" s="75">
        <f>IF(CECCZ="CZ03",'Outside Temp'!B7937,IF(CECCZ="CZ04",'Outside Temp'!B7938,IF(CECCZ="CZ12",'Outside Temp'!B7939, IF(CECCZ="CZ13",'Outside Temp'!B7940))))</f>
        <v>63.36666667</v>
      </c>
      <c r="G7937" s="12">
        <f t="shared" si="3"/>
        <v>1</v>
      </c>
    </row>
    <row r="7938" ht="15.75" customHeight="1">
      <c r="A7938" s="13">
        <v>42207.708333333336</v>
      </c>
      <c r="B7938" s="73">
        <f t="shared" si="1"/>
        <v>42207</v>
      </c>
      <c r="C7938" s="74">
        <f>IF(NewCustomer="Yes", IF(COUNTIF($I$2:$I$11,B7938)&gt;0,0,WEEKDAY(B7938,2)),IF(COUNTIF($I$2:$I$21,B7938)&gt;0,0,WEEKDAY(B7938,2)))</f>
        <v>3</v>
      </c>
      <c r="D7938" s="74">
        <f t="shared" si="2"/>
        <v>17</v>
      </c>
      <c r="E7938" s="12">
        <f>IFERROR(VLOOKUP(A7938,'IDAR Meter Data'!$A:$B,2,1),"")</f>
        <v>222</v>
      </c>
      <c r="F7938" s="75">
        <f>IF(CECCZ="CZ03",'Outside Temp'!B7938,IF(CECCZ="CZ04",'Outside Temp'!B7939,IF(CECCZ="CZ12",'Outside Temp'!B7940, IF(CECCZ="CZ13",'Outside Temp'!B7941))))</f>
        <v>63</v>
      </c>
      <c r="G7938" s="12">
        <f t="shared" si="3"/>
        <v>1</v>
      </c>
    </row>
    <row r="7939" ht="15.75" customHeight="1">
      <c r="A7939" s="13">
        <v>42207.71875</v>
      </c>
      <c r="B7939" s="73">
        <f t="shared" si="1"/>
        <v>42207</v>
      </c>
      <c r="C7939" s="74">
        <f>IF(NewCustomer="Yes", IF(COUNTIF($I$2:$I$11,B7939)&gt;0,0,WEEKDAY(B7939,2)),IF(COUNTIF($I$2:$I$21,B7939)&gt;0,0,WEEKDAY(B7939,2)))</f>
        <v>3</v>
      </c>
      <c r="D7939" s="74">
        <f t="shared" si="2"/>
        <v>17</v>
      </c>
      <c r="E7939" s="12">
        <f>IFERROR(VLOOKUP(A7939,'IDAR Meter Data'!$A:$B,2,1),"")</f>
        <v>248</v>
      </c>
      <c r="F7939" s="75">
        <f>IF(CECCZ="CZ03",'Outside Temp'!B7939,IF(CECCZ="CZ04",'Outside Temp'!B7940,IF(CECCZ="CZ12",'Outside Temp'!B7941, IF(CECCZ="CZ13",'Outside Temp'!B7942))))</f>
        <v>63</v>
      </c>
      <c r="G7939" s="12">
        <f t="shared" si="3"/>
        <v>1</v>
      </c>
    </row>
    <row r="7940" ht="15.75" customHeight="1">
      <c r="A7940" s="13">
        <v>42207.729166666664</v>
      </c>
      <c r="B7940" s="73">
        <f t="shared" si="1"/>
        <v>42207</v>
      </c>
      <c r="C7940" s="74">
        <f>IF(NewCustomer="Yes", IF(COUNTIF($I$2:$I$11,B7940)&gt;0,0,WEEKDAY(B7940,2)),IF(COUNTIF($I$2:$I$21,B7940)&gt;0,0,WEEKDAY(B7940,2)))</f>
        <v>3</v>
      </c>
      <c r="D7940" s="74">
        <f t="shared" si="2"/>
        <v>17</v>
      </c>
      <c r="E7940" s="12">
        <f>IFERROR(VLOOKUP(A7940,'IDAR Meter Data'!$A:$B,2,1),"")</f>
        <v>239</v>
      </c>
      <c r="F7940" s="75">
        <f>IF(CECCZ="CZ03",'Outside Temp'!B7940,IF(CECCZ="CZ04",'Outside Temp'!B7941,IF(CECCZ="CZ12",'Outside Temp'!B7942, IF(CECCZ="CZ13",'Outside Temp'!B7943))))</f>
        <v>63</v>
      </c>
      <c r="G7940" s="12">
        <f t="shared" si="3"/>
        <v>1</v>
      </c>
    </row>
    <row r="7941" ht="15.75" customHeight="1">
      <c r="A7941" s="13">
        <v>42207.739583333336</v>
      </c>
      <c r="B7941" s="73">
        <f t="shared" si="1"/>
        <v>42207</v>
      </c>
      <c r="C7941" s="74">
        <f>IF(NewCustomer="Yes", IF(COUNTIF($I$2:$I$11,B7941)&gt;0,0,WEEKDAY(B7941,2)),IF(COUNTIF($I$2:$I$21,B7941)&gt;0,0,WEEKDAY(B7941,2)))</f>
        <v>3</v>
      </c>
      <c r="D7941" s="74">
        <f t="shared" si="2"/>
        <v>17</v>
      </c>
      <c r="E7941" s="12">
        <f>IFERROR(VLOOKUP(A7941,'IDAR Meter Data'!$A:$B,2,1),"")</f>
        <v>225</v>
      </c>
      <c r="F7941" s="75">
        <f>IF(CECCZ="CZ03",'Outside Temp'!B7941,IF(CECCZ="CZ04",'Outside Temp'!B7942,IF(CECCZ="CZ12",'Outside Temp'!B7943, IF(CECCZ="CZ13",'Outside Temp'!B7944))))</f>
        <v>63</v>
      </c>
      <c r="G7941" s="12">
        <f t="shared" si="3"/>
        <v>1</v>
      </c>
    </row>
    <row r="7942" ht="15.75" customHeight="1">
      <c r="A7942" s="13">
        <v>42207.75</v>
      </c>
      <c r="B7942" s="73">
        <f t="shared" si="1"/>
        <v>42207</v>
      </c>
      <c r="C7942" s="74">
        <f>IF(NewCustomer="Yes", IF(COUNTIF($I$2:$I$11,B7942)&gt;0,0,WEEKDAY(B7942,2)),IF(COUNTIF($I$2:$I$21,B7942)&gt;0,0,WEEKDAY(B7942,2)))</f>
        <v>3</v>
      </c>
      <c r="D7942" s="74">
        <f t="shared" si="2"/>
        <v>18</v>
      </c>
      <c r="E7942" s="12">
        <f>IFERROR(VLOOKUP(A7942,'IDAR Meter Data'!$A:$B,2,1),"")</f>
        <v>237</v>
      </c>
      <c r="F7942" s="75">
        <f>IF(CECCZ="CZ03",'Outside Temp'!B7942,IF(CECCZ="CZ04",'Outside Temp'!B7943,IF(CECCZ="CZ12",'Outside Temp'!B7944, IF(CECCZ="CZ13",'Outside Temp'!B7945))))</f>
        <v>62.93333333</v>
      </c>
      <c r="G7942" s="12">
        <f t="shared" si="3"/>
        <v>1</v>
      </c>
    </row>
    <row r="7943" ht="15.75" customHeight="1">
      <c r="A7943" s="13">
        <v>42207.760416666664</v>
      </c>
      <c r="B7943" s="73">
        <f t="shared" si="1"/>
        <v>42207</v>
      </c>
      <c r="C7943" s="74">
        <f>IF(NewCustomer="Yes", IF(COUNTIF($I$2:$I$11,B7943)&gt;0,0,WEEKDAY(B7943,2)),IF(COUNTIF($I$2:$I$21,B7943)&gt;0,0,WEEKDAY(B7943,2)))</f>
        <v>3</v>
      </c>
      <c r="D7943" s="74">
        <f t="shared" si="2"/>
        <v>18</v>
      </c>
      <c r="E7943" s="12">
        <f>IFERROR(VLOOKUP(A7943,'IDAR Meter Data'!$A:$B,2,1),"")</f>
        <v>218</v>
      </c>
      <c r="F7943" s="75">
        <f>IF(CECCZ="CZ03",'Outside Temp'!B7943,IF(CECCZ="CZ04",'Outside Temp'!B7944,IF(CECCZ="CZ12",'Outside Temp'!B7945, IF(CECCZ="CZ13",'Outside Temp'!B7946))))</f>
        <v>62.68333333</v>
      </c>
      <c r="G7943" s="12">
        <f t="shared" si="3"/>
        <v>1</v>
      </c>
    </row>
    <row r="7944" ht="15.75" customHeight="1">
      <c r="A7944" s="13">
        <v>42207.770833333336</v>
      </c>
      <c r="B7944" s="73">
        <f t="shared" si="1"/>
        <v>42207</v>
      </c>
      <c r="C7944" s="74">
        <f>IF(NewCustomer="Yes", IF(COUNTIF($I$2:$I$11,B7944)&gt;0,0,WEEKDAY(B7944,2)),IF(COUNTIF($I$2:$I$21,B7944)&gt;0,0,WEEKDAY(B7944,2)))</f>
        <v>3</v>
      </c>
      <c r="D7944" s="74">
        <f t="shared" si="2"/>
        <v>18</v>
      </c>
      <c r="E7944" s="12">
        <f>IFERROR(VLOOKUP(A7944,'IDAR Meter Data'!$A:$B,2,1),"")</f>
        <v>234</v>
      </c>
      <c r="F7944" s="75">
        <f>IF(CECCZ="CZ03",'Outside Temp'!B7944,IF(CECCZ="CZ04",'Outside Temp'!B7945,IF(CECCZ="CZ12",'Outside Temp'!B7946, IF(CECCZ="CZ13",'Outside Temp'!B7947))))</f>
        <v>62.43333333</v>
      </c>
      <c r="G7944" s="12">
        <f t="shared" si="3"/>
        <v>1</v>
      </c>
    </row>
    <row r="7945" ht="15.75" customHeight="1">
      <c r="A7945" s="13">
        <v>42207.78125</v>
      </c>
      <c r="B7945" s="73">
        <f t="shared" si="1"/>
        <v>42207</v>
      </c>
      <c r="C7945" s="74">
        <f>IF(NewCustomer="Yes", IF(COUNTIF($I$2:$I$11,B7945)&gt;0,0,WEEKDAY(B7945,2)),IF(COUNTIF($I$2:$I$21,B7945)&gt;0,0,WEEKDAY(B7945,2)))</f>
        <v>3</v>
      </c>
      <c r="D7945" s="74">
        <f t="shared" si="2"/>
        <v>18</v>
      </c>
      <c r="E7945" s="12">
        <f>IFERROR(VLOOKUP(A7945,'IDAR Meter Data'!$A:$B,2,1),"")</f>
        <v>237</v>
      </c>
      <c r="F7945" s="75">
        <f>IF(CECCZ="CZ03",'Outside Temp'!B7945,IF(CECCZ="CZ04",'Outside Temp'!B7946,IF(CECCZ="CZ12",'Outside Temp'!B7947, IF(CECCZ="CZ13",'Outside Temp'!B7948))))</f>
        <v>62.18333333</v>
      </c>
      <c r="G7945" s="12">
        <f t="shared" si="3"/>
        <v>1</v>
      </c>
    </row>
    <row r="7946" ht="15.75" customHeight="1">
      <c r="A7946" s="13">
        <v>42207.791666666664</v>
      </c>
      <c r="B7946" s="73">
        <f t="shared" si="1"/>
        <v>42207</v>
      </c>
      <c r="C7946" s="74">
        <f>IF(NewCustomer="Yes", IF(COUNTIF($I$2:$I$11,B7946)&gt;0,0,WEEKDAY(B7946,2)),IF(COUNTIF($I$2:$I$21,B7946)&gt;0,0,WEEKDAY(B7946,2)))</f>
        <v>3</v>
      </c>
      <c r="D7946" s="74">
        <f t="shared" si="2"/>
        <v>19</v>
      </c>
      <c r="E7946" s="12">
        <f>IFERROR(VLOOKUP(A7946,'IDAR Meter Data'!$A:$B,2,1),"")</f>
        <v>214</v>
      </c>
      <c r="F7946" s="75">
        <f>IF(CECCZ="CZ03",'Outside Temp'!B7946,IF(CECCZ="CZ04",'Outside Temp'!B7947,IF(CECCZ="CZ12",'Outside Temp'!B7948, IF(CECCZ="CZ13",'Outside Temp'!B7949))))</f>
        <v>62</v>
      </c>
      <c r="G7946" s="12">
        <f t="shared" si="3"/>
        <v>1</v>
      </c>
    </row>
    <row r="7947" ht="15.75" customHeight="1">
      <c r="A7947" s="13">
        <v>42207.802083333336</v>
      </c>
      <c r="B7947" s="73">
        <f t="shared" si="1"/>
        <v>42207</v>
      </c>
      <c r="C7947" s="74">
        <f>IF(NewCustomer="Yes", IF(COUNTIF($I$2:$I$11,B7947)&gt;0,0,WEEKDAY(B7947,2)),IF(COUNTIF($I$2:$I$21,B7947)&gt;0,0,WEEKDAY(B7947,2)))</f>
        <v>3</v>
      </c>
      <c r="D7947" s="74">
        <f t="shared" si="2"/>
        <v>19</v>
      </c>
      <c r="E7947" s="12">
        <f>IFERROR(VLOOKUP(A7947,'IDAR Meter Data'!$A:$B,2,1),"")</f>
        <v>215</v>
      </c>
      <c r="F7947" s="75">
        <f>IF(CECCZ="CZ03",'Outside Temp'!B7947,IF(CECCZ="CZ04",'Outside Temp'!B7948,IF(CECCZ="CZ12",'Outside Temp'!B7949, IF(CECCZ="CZ13",'Outside Temp'!B7950))))</f>
        <v>62</v>
      </c>
      <c r="G7947" s="12">
        <f t="shared" si="3"/>
        <v>1</v>
      </c>
    </row>
    <row r="7948" ht="15.75" customHeight="1">
      <c r="A7948" s="13">
        <v>42207.8125</v>
      </c>
      <c r="B7948" s="73">
        <f t="shared" si="1"/>
        <v>42207</v>
      </c>
      <c r="C7948" s="74">
        <f>IF(NewCustomer="Yes", IF(COUNTIF($I$2:$I$11,B7948)&gt;0,0,WEEKDAY(B7948,2)),IF(COUNTIF($I$2:$I$21,B7948)&gt;0,0,WEEKDAY(B7948,2)))</f>
        <v>3</v>
      </c>
      <c r="D7948" s="74">
        <f t="shared" si="2"/>
        <v>19</v>
      </c>
      <c r="E7948" s="12">
        <f>IFERROR(VLOOKUP(A7948,'IDAR Meter Data'!$A:$B,2,1),"")</f>
        <v>207</v>
      </c>
      <c r="F7948" s="75">
        <f>IF(CECCZ="CZ03",'Outside Temp'!B7948,IF(CECCZ="CZ04",'Outside Temp'!B7949,IF(CECCZ="CZ12",'Outside Temp'!B7950, IF(CECCZ="CZ13",'Outside Temp'!B7951))))</f>
        <v>62</v>
      </c>
      <c r="G7948" s="12">
        <f t="shared" si="3"/>
        <v>1</v>
      </c>
    </row>
    <row r="7949" ht="15.75" customHeight="1">
      <c r="A7949" s="13">
        <v>42207.822916666664</v>
      </c>
      <c r="B7949" s="73">
        <f t="shared" si="1"/>
        <v>42207</v>
      </c>
      <c r="C7949" s="74">
        <f>IF(NewCustomer="Yes", IF(COUNTIF($I$2:$I$11,B7949)&gt;0,0,WEEKDAY(B7949,2)),IF(COUNTIF($I$2:$I$21,B7949)&gt;0,0,WEEKDAY(B7949,2)))</f>
        <v>3</v>
      </c>
      <c r="D7949" s="74">
        <f t="shared" si="2"/>
        <v>19</v>
      </c>
      <c r="E7949" s="12">
        <f>IFERROR(VLOOKUP(A7949,'IDAR Meter Data'!$A:$B,2,1),"")</f>
        <v>223</v>
      </c>
      <c r="F7949" s="75">
        <f>IF(CECCZ="CZ03",'Outside Temp'!B7949,IF(CECCZ="CZ04",'Outside Temp'!B7950,IF(CECCZ="CZ12",'Outside Temp'!B7951, IF(CECCZ="CZ13",'Outside Temp'!B7952))))</f>
        <v>62</v>
      </c>
      <c r="G7949" s="12">
        <f t="shared" si="3"/>
        <v>1</v>
      </c>
    </row>
    <row r="7950" ht="15.75" customHeight="1">
      <c r="A7950" s="13">
        <v>42207.833333333336</v>
      </c>
      <c r="B7950" s="73">
        <f t="shared" si="1"/>
        <v>42207</v>
      </c>
      <c r="C7950" s="74">
        <f>IF(NewCustomer="Yes", IF(COUNTIF($I$2:$I$11,B7950)&gt;0,0,WEEKDAY(B7950,2)),IF(COUNTIF($I$2:$I$21,B7950)&gt;0,0,WEEKDAY(B7950,2)))</f>
        <v>3</v>
      </c>
      <c r="D7950" s="74">
        <f t="shared" si="2"/>
        <v>20</v>
      </c>
      <c r="E7950" s="12">
        <f>IFERROR(VLOOKUP(A7950,'IDAR Meter Data'!$A:$B,2,1),"")</f>
        <v>211</v>
      </c>
      <c r="F7950" s="75">
        <f>IF(CECCZ="CZ03",'Outside Temp'!B7950,IF(CECCZ="CZ04",'Outside Temp'!B7951,IF(CECCZ="CZ12",'Outside Temp'!B7952, IF(CECCZ="CZ13",'Outside Temp'!B7953))))</f>
        <v>61.93333333</v>
      </c>
      <c r="G7950" s="12">
        <f t="shared" si="3"/>
        <v>1</v>
      </c>
    </row>
    <row r="7951" ht="15.75" customHeight="1">
      <c r="A7951" s="13">
        <v>42207.84375</v>
      </c>
      <c r="B7951" s="73">
        <f t="shared" si="1"/>
        <v>42207</v>
      </c>
      <c r="C7951" s="74">
        <f>IF(NewCustomer="Yes", IF(COUNTIF($I$2:$I$11,B7951)&gt;0,0,WEEKDAY(B7951,2)),IF(COUNTIF($I$2:$I$21,B7951)&gt;0,0,WEEKDAY(B7951,2)))</f>
        <v>3</v>
      </c>
      <c r="D7951" s="74">
        <f t="shared" si="2"/>
        <v>20</v>
      </c>
      <c r="E7951" s="12">
        <f>IFERROR(VLOOKUP(A7951,'IDAR Meter Data'!$A:$B,2,1),"")</f>
        <v>206</v>
      </c>
      <c r="F7951" s="75">
        <f>IF(CECCZ="CZ03",'Outside Temp'!B7951,IF(CECCZ="CZ04",'Outside Temp'!B7952,IF(CECCZ="CZ12",'Outside Temp'!B7953, IF(CECCZ="CZ13",'Outside Temp'!B7954))))</f>
        <v>61.68333333</v>
      </c>
      <c r="G7951" s="12">
        <f t="shared" si="3"/>
        <v>1</v>
      </c>
    </row>
    <row r="7952" ht="15.75" customHeight="1">
      <c r="A7952" s="13">
        <v>42207.854166666664</v>
      </c>
      <c r="B7952" s="73">
        <f t="shared" si="1"/>
        <v>42207</v>
      </c>
      <c r="C7952" s="74">
        <f>IF(NewCustomer="Yes", IF(COUNTIF($I$2:$I$11,B7952)&gt;0,0,WEEKDAY(B7952,2)),IF(COUNTIF($I$2:$I$21,B7952)&gt;0,0,WEEKDAY(B7952,2)))</f>
        <v>3</v>
      </c>
      <c r="D7952" s="74">
        <f t="shared" si="2"/>
        <v>20</v>
      </c>
      <c r="E7952" s="12">
        <f>IFERROR(VLOOKUP(A7952,'IDAR Meter Data'!$A:$B,2,1),"")</f>
        <v>205</v>
      </c>
      <c r="F7952" s="75">
        <f>IF(CECCZ="CZ03",'Outside Temp'!B7952,IF(CECCZ="CZ04",'Outside Temp'!B7953,IF(CECCZ="CZ12",'Outside Temp'!B7954, IF(CECCZ="CZ13",'Outside Temp'!B7955))))</f>
        <v>61.43333333</v>
      </c>
      <c r="G7952" s="12">
        <f t="shared" si="3"/>
        <v>1</v>
      </c>
    </row>
    <row r="7953" ht="15.75" customHeight="1">
      <c r="A7953" s="13">
        <v>42207.864583333336</v>
      </c>
      <c r="B7953" s="73">
        <f t="shared" si="1"/>
        <v>42207</v>
      </c>
      <c r="C7953" s="74">
        <f>IF(NewCustomer="Yes", IF(COUNTIF($I$2:$I$11,B7953)&gt;0,0,WEEKDAY(B7953,2)),IF(COUNTIF($I$2:$I$21,B7953)&gt;0,0,WEEKDAY(B7953,2)))</f>
        <v>3</v>
      </c>
      <c r="D7953" s="74">
        <f t="shared" si="2"/>
        <v>20</v>
      </c>
      <c r="E7953" s="12">
        <f>IFERROR(VLOOKUP(A7953,'IDAR Meter Data'!$A:$B,2,1),"")</f>
        <v>209</v>
      </c>
      <c r="F7953" s="75">
        <f>IF(CECCZ="CZ03",'Outside Temp'!B7953,IF(CECCZ="CZ04",'Outside Temp'!B7954,IF(CECCZ="CZ12",'Outside Temp'!B7955, IF(CECCZ="CZ13",'Outside Temp'!B7956))))</f>
        <v>61.18333333</v>
      </c>
      <c r="G7953" s="12">
        <f t="shared" si="3"/>
        <v>1</v>
      </c>
    </row>
    <row r="7954" ht="15.75" customHeight="1">
      <c r="A7954" s="13">
        <v>42207.875</v>
      </c>
      <c r="B7954" s="73">
        <f t="shared" si="1"/>
        <v>42207</v>
      </c>
      <c r="C7954" s="74">
        <f>IF(NewCustomer="Yes", IF(COUNTIF($I$2:$I$11,B7954)&gt;0,0,WEEKDAY(B7954,2)),IF(COUNTIF($I$2:$I$21,B7954)&gt;0,0,WEEKDAY(B7954,2)))</f>
        <v>3</v>
      </c>
      <c r="D7954" s="74">
        <f t="shared" si="2"/>
        <v>21</v>
      </c>
      <c r="E7954" s="12">
        <f>IFERROR(VLOOKUP(A7954,'IDAR Meter Data'!$A:$B,2,1),"")</f>
        <v>205</v>
      </c>
      <c r="F7954" s="75">
        <f>IF(CECCZ="CZ03",'Outside Temp'!B7954,IF(CECCZ="CZ04",'Outside Temp'!B7955,IF(CECCZ="CZ12",'Outside Temp'!B7956, IF(CECCZ="CZ13",'Outside Temp'!B7957))))</f>
        <v>61.06666667</v>
      </c>
      <c r="G7954" s="12">
        <f t="shared" si="3"/>
        <v>1</v>
      </c>
    </row>
    <row r="7955" ht="15.75" customHeight="1">
      <c r="A7955" s="13">
        <v>42207.885416666664</v>
      </c>
      <c r="B7955" s="73">
        <f t="shared" si="1"/>
        <v>42207</v>
      </c>
      <c r="C7955" s="74">
        <f>IF(NewCustomer="Yes", IF(COUNTIF($I$2:$I$11,B7955)&gt;0,0,WEEKDAY(B7955,2)),IF(COUNTIF($I$2:$I$21,B7955)&gt;0,0,WEEKDAY(B7955,2)))</f>
        <v>3</v>
      </c>
      <c r="D7955" s="74">
        <f t="shared" si="2"/>
        <v>21</v>
      </c>
      <c r="E7955" s="12">
        <f>IFERROR(VLOOKUP(A7955,'IDAR Meter Data'!$A:$B,2,1),"")</f>
        <v>189</v>
      </c>
      <c r="F7955" s="75">
        <f>IF(CECCZ="CZ03",'Outside Temp'!B7955,IF(CECCZ="CZ04",'Outside Temp'!B7956,IF(CECCZ="CZ12",'Outside Temp'!B7957, IF(CECCZ="CZ13",'Outside Temp'!B7958))))</f>
        <v>61.31666667</v>
      </c>
      <c r="G7955" s="12">
        <f t="shared" si="3"/>
        <v>1</v>
      </c>
    </row>
    <row r="7956" ht="15.75" customHeight="1">
      <c r="A7956" s="13">
        <v>42207.895833333336</v>
      </c>
      <c r="B7956" s="73">
        <f t="shared" si="1"/>
        <v>42207</v>
      </c>
      <c r="C7956" s="74">
        <f>IF(NewCustomer="Yes", IF(COUNTIF($I$2:$I$11,B7956)&gt;0,0,WEEKDAY(B7956,2)),IF(COUNTIF($I$2:$I$21,B7956)&gt;0,0,WEEKDAY(B7956,2)))</f>
        <v>3</v>
      </c>
      <c r="D7956" s="74">
        <f t="shared" si="2"/>
        <v>21</v>
      </c>
      <c r="E7956" s="12">
        <f>IFERROR(VLOOKUP(A7956,'IDAR Meter Data'!$A:$B,2,1),"")</f>
        <v>199</v>
      </c>
      <c r="F7956" s="75">
        <f>IF(CECCZ="CZ03",'Outside Temp'!B7956,IF(CECCZ="CZ04",'Outside Temp'!B7957,IF(CECCZ="CZ12",'Outside Temp'!B7958, IF(CECCZ="CZ13",'Outside Temp'!B7959))))</f>
        <v>61.56666667</v>
      </c>
      <c r="G7956" s="12">
        <f t="shared" si="3"/>
        <v>1</v>
      </c>
    </row>
    <row r="7957" ht="15.75" customHeight="1">
      <c r="A7957" s="13">
        <v>42207.90625</v>
      </c>
      <c r="B7957" s="73">
        <f t="shared" si="1"/>
        <v>42207</v>
      </c>
      <c r="C7957" s="74">
        <f>IF(NewCustomer="Yes", IF(COUNTIF($I$2:$I$11,B7957)&gt;0,0,WEEKDAY(B7957,2)),IF(COUNTIF($I$2:$I$21,B7957)&gt;0,0,WEEKDAY(B7957,2)))</f>
        <v>3</v>
      </c>
      <c r="D7957" s="74">
        <f t="shared" si="2"/>
        <v>21</v>
      </c>
      <c r="E7957" s="12">
        <f>IFERROR(VLOOKUP(A7957,'IDAR Meter Data'!$A:$B,2,1),"")</f>
        <v>184</v>
      </c>
      <c r="F7957" s="75">
        <f>IF(CECCZ="CZ03",'Outside Temp'!B7957,IF(CECCZ="CZ04",'Outside Temp'!B7958,IF(CECCZ="CZ12",'Outside Temp'!B7959, IF(CECCZ="CZ13",'Outside Temp'!B7960))))</f>
        <v>61.81666667</v>
      </c>
      <c r="G7957" s="12">
        <f t="shared" si="3"/>
        <v>1</v>
      </c>
    </row>
    <row r="7958" ht="15.75" customHeight="1">
      <c r="A7958" s="13">
        <v>42207.916666666664</v>
      </c>
      <c r="B7958" s="73">
        <f t="shared" si="1"/>
        <v>42207</v>
      </c>
      <c r="C7958" s="74">
        <f>IF(NewCustomer="Yes", IF(COUNTIF($I$2:$I$11,B7958)&gt;0,0,WEEKDAY(B7958,2)),IF(COUNTIF($I$2:$I$21,B7958)&gt;0,0,WEEKDAY(B7958,2)))</f>
        <v>3</v>
      </c>
      <c r="D7958" s="74">
        <f t="shared" si="2"/>
        <v>22</v>
      </c>
      <c r="E7958" s="12">
        <f>IFERROR(VLOOKUP(A7958,'IDAR Meter Data'!$A:$B,2,1),"")</f>
        <v>181</v>
      </c>
      <c r="F7958" s="75">
        <f>IF(CECCZ="CZ03",'Outside Temp'!B7958,IF(CECCZ="CZ04",'Outside Temp'!B7959,IF(CECCZ="CZ12",'Outside Temp'!B7960, IF(CECCZ="CZ13",'Outside Temp'!B7961))))</f>
        <v>61.93333333</v>
      </c>
      <c r="G7958" s="12">
        <f t="shared" si="3"/>
        <v>1</v>
      </c>
    </row>
    <row r="7959" ht="15.75" customHeight="1">
      <c r="A7959" s="13">
        <v>42207.927083333336</v>
      </c>
      <c r="B7959" s="73">
        <f t="shared" si="1"/>
        <v>42207</v>
      </c>
      <c r="C7959" s="74">
        <f>IF(NewCustomer="Yes", IF(COUNTIF($I$2:$I$11,B7959)&gt;0,0,WEEKDAY(B7959,2)),IF(COUNTIF($I$2:$I$21,B7959)&gt;0,0,WEEKDAY(B7959,2)))</f>
        <v>3</v>
      </c>
      <c r="D7959" s="74">
        <f t="shared" si="2"/>
        <v>22</v>
      </c>
      <c r="E7959" s="12">
        <f>IFERROR(VLOOKUP(A7959,'IDAR Meter Data'!$A:$B,2,1),"")</f>
        <v>184</v>
      </c>
      <c r="F7959" s="75">
        <f>IF(CECCZ="CZ03",'Outside Temp'!B7959,IF(CECCZ="CZ04",'Outside Temp'!B7960,IF(CECCZ="CZ12",'Outside Temp'!B7961, IF(CECCZ="CZ13",'Outside Temp'!B7962))))</f>
        <v>61.68333333</v>
      </c>
      <c r="G7959" s="12">
        <f t="shared" si="3"/>
        <v>1</v>
      </c>
    </row>
    <row r="7960" ht="15.75" customHeight="1">
      <c r="A7960" s="13">
        <v>42207.9375</v>
      </c>
      <c r="B7960" s="73">
        <f t="shared" si="1"/>
        <v>42207</v>
      </c>
      <c r="C7960" s="74">
        <f>IF(NewCustomer="Yes", IF(COUNTIF($I$2:$I$11,B7960)&gt;0,0,WEEKDAY(B7960,2)),IF(COUNTIF($I$2:$I$21,B7960)&gt;0,0,WEEKDAY(B7960,2)))</f>
        <v>3</v>
      </c>
      <c r="D7960" s="74">
        <f t="shared" si="2"/>
        <v>22</v>
      </c>
      <c r="E7960" s="12">
        <f>IFERROR(VLOOKUP(A7960,'IDAR Meter Data'!$A:$B,2,1),"")</f>
        <v>201</v>
      </c>
      <c r="F7960" s="75">
        <f>IF(CECCZ="CZ03",'Outside Temp'!B7960,IF(CECCZ="CZ04",'Outside Temp'!B7961,IF(CECCZ="CZ12",'Outside Temp'!B7962, IF(CECCZ="CZ13",'Outside Temp'!B7963))))</f>
        <v>61.43333333</v>
      </c>
      <c r="G7960" s="12">
        <f t="shared" si="3"/>
        <v>1</v>
      </c>
    </row>
    <row r="7961" ht="15.75" customHeight="1">
      <c r="A7961" s="13">
        <v>42207.947916666664</v>
      </c>
      <c r="B7961" s="73">
        <f t="shared" si="1"/>
        <v>42207</v>
      </c>
      <c r="C7961" s="74">
        <f>IF(NewCustomer="Yes", IF(COUNTIF($I$2:$I$11,B7961)&gt;0,0,WEEKDAY(B7961,2)),IF(COUNTIF($I$2:$I$21,B7961)&gt;0,0,WEEKDAY(B7961,2)))</f>
        <v>3</v>
      </c>
      <c r="D7961" s="74">
        <f t="shared" si="2"/>
        <v>22</v>
      </c>
      <c r="E7961" s="12">
        <f>IFERROR(VLOOKUP(A7961,'IDAR Meter Data'!$A:$B,2,1),"")</f>
        <v>176</v>
      </c>
      <c r="F7961" s="75">
        <f>IF(CECCZ="CZ03",'Outside Temp'!B7961,IF(CECCZ="CZ04",'Outside Temp'!B7962,IF(CECCZ="CZ12",'Outside Temp'!B7963, IF(CECCZ="CZ13",'Outside Temp'!B7964))))</f>
        <v>61.18333333</v>
      </c>
      <c r="G7961" s="12">
        <f t="shared" si="3"/>
        <v>1</v>
      </c>
    </row>
    <row r="7962" ht="15.75" customHeight="1">
      <c r="A7962" s="13">
        <v>42207.958333333336</v>
      </c>
      <c r="B7962" s="73">
        <f t="shared" si="1"/>
        <v>42207</v>
      </c>
      <c r="C7962" s="74">
        <f>IF(NewCustomer="Yes", IF(COUNTIF($I$2:$I$11,B7962)&gt;0,0,WEEKDAY(B7962,2)),IF(COUNTIF($I$2:$I$21,B7962)&gt;0,0,WEEKDAY(B7962,2)))</f>
        <v>3</v>
      </c>
      <c r="D7962" s="74">
        <f t="shared" si="2"/>
        <v>23</v>
      </c>
      <c r="E7962" s="12">
        <f>IFERROR(VLOOKUP(A7962,'IDAR Meter Data'!$A:$B,2,1),"")</f>
        <v>185</v>
      </c>
      <c r="F7962" s="75">
        <f>IF(CECCZ="CZ03",'Outside Temp'!B7962,IF(CECCZ="CZ04",'Outside Temp'!B7963,IF(CECCZ="CZ12",'Outside Temp'!B7964, IF(CECCZ="CZ13",'Outside Temp'!B7965))))</f>
        <v>61</v>
      </c>
      <c r="G7962" s="12">
        <f t="shared" si="3"/>
        <v>1</v>
      </c>
    </row>
    <row r="7963" ht="15.75" customHeight="1">
      <c r="A7963" s="13">
        <v>42207.96875</v>
      </c>
      <c r="B7963" s="73">
        <f t="shared" si="1"/>
        <v>42207</v>
      </c>
      <c r="C7963" s="74">
        <f>IF(NewCustomer="Yes", IF(COUNTIF($I$2:$I$11,B7963)&gt;0,0,WEEKDAY(B7963,2)),IF(COUNTIF($I$2:$I$21,B7963)&gt;0,0,WEEKDAY(B7963,2)))</f>
        <v>3</v>
      </c>
      <c r="D7963" s="74">
        <f t="shared" si="2"/>
        <v>23</v>
      </c>
      <c r="E7963" s="12">
        <f>IFERROR(VLOOKUP(A7963,'IDAR Meter Data'!$A:$B,2,1),"")</f>
        <v>176</v>
      </c>
      <c r="F7963" s="75">
        <f>IF(CECCZ="CZ03",'Outside Temp'!B7963,IF(CECCZ="CZ04",'Outside Temp'!B7964,IF(CECCZ="CZ12",'Outside Temp'!B7965, IF(CECCZ="CZ13",'Outside Temp'!B7966))))</f>
        <v>61</v>
      </c>
      <c r="G7963" s="12">
        <f t="shared" si="3"/>
        <v>1</v>
      </c>
    </row>
    <row r="7964" ht="15.75" customHeight="1">
      <c r="A7964" s="13">
        <v>42207.979166666664</v>
      </c>
      <c r="B7964" s="73">
        <f t="shared" si="1"/>
        <v>42207</v>
      </c>
      <c r="C7964" s="74">
        <f>IF(NewCustomer="Yes", IF(COUNTIF($I$2:$I$11,B7964)&gt;0,0,WEEKDAY(B7964,2)),IF(COUNTIF($I$2:$I$21,B7964)&gt;0,0,WEEKDAY(B7964,2)))</f>
        <v>3</v>
      </c>
      <c r="D7964" s="74">
        <f t="shared" si="2"/>
        <v>23</v>
      </c>
      <c r="E7964" s="12">
        <f>IFERROR(VLOOKUP(A7964,'IDAR Meter Data'!$A:$B,2,1),"")</f>
        <v>188</v>
      </c>
      <c r="F7964" s="75">
        <f>IF(CECCZ="CZ03",'Outside Temp'!B7964,IF(CECCZ="CZ04",'Outside Temp'!B7965,IF(CECCZ="CZ12",'Outside Temp'!B7966, IF(CECCZ="CZ13",'Outside Temp'!B7967))))</f>
        <v>61</v>
      </c>
      <c r="G7964" s="12">
        <f t="shared" si="3"/>
        <v>1</v>
      </c>
    </row>
    <row r="7965" ht="15.75" customHeight="1">
      <c r="A7965" s="13">
        <v>42207.989583333336</v>
      </c>
      <c r="B7965" s="73">
        <f t="shared" si="1"/>
        <v>42207</v>
      </c>
      <c r="C7965" s="74">
        <f>IF(NewCustomer="Yes", IF(COUNTIF($I$2:$I$11,B7965)&gt;0,0,WEEKDAY(B7965,2)),IF(COUNTIF($I$2:$I$21,B7965)&gt;0,0,WEEKDAY(B7965,2)))</f>
        <v>3</v>
      </c>
      <c r="D7965" s="74">
        <f t="shared" si="2"/>
        <v>23</v>
      </c>
      <c r="E7965" s="12">
        <f>IFERROR(VLOOKUP(A7965,'IDAR Meter Data'!$A:$B,2,1),"")</f>
        <v>182</v>
      </c>
      <c r="F7965" s="75">
        <f>IF(CECCZ="CZ03",'Outside Temp'!B7965,IF(CECCZ="CZ04",'Outside Temp'!B7966,IF(CECCZ="CZ12",'Outside Temp'!B7967, IF(CECCZ="CZ13",'Outside Temp'!B7968))))</f>
        <v>61</v>
      </c>
      <c r="G7965" s="12">
        <f t="shared" si="3"/>
        <v>1</v>
      </c>
    </row>
    <row r="7966" ht="15.75" customHeight="1">
      <c r="A7966" s="13">
        <v>42208.0</v>
      </c>
      <c r="B7966" s="73">
        <f t="shared" si="1"/>
        <v>42208</v>
      </c>
      <c r="C7966" s="74">
        <f>IF(NewCustomer="Yes", IF(COUNTIF($I$2:$I$11,B7966)&gt;0,0,WEEKDAY(B7966,2)),IF(COUNTIF($I$2:$I$21,B7966)&gt;0,0,WEEKDAY(B7966,2)))</f>
        <v>4</v>
      </c>
      <c r="D7966" s="74">
        <f t="shared" si="2"/>
        <v>0</v>
      </c>
      <c r="E7966" s="12">
        <f>IFERROR(VLOOKUP(A7966,'IDAR Meter Data'!$A:$B,2,1),"")</f>
        <v>160</v>
      </c>
      <c r="F7966" s="75">
        <f>IF(CECCZ="CZ03",'Outside Temp'!B7966,IF(CECCZ="CZ04",'Outside Temp'!B7967,IF(CECCZ="CZ12",'Outside Temp'!B7968, IF(CECCZ="CZ13",'Outside Temp'!B7969))))</f>
        <v>61</v>
      </c>
      <c r="G7966" s="12">
        <f t="shared" si="3"/>
        <v>1</v>
      </c>
    </row>
    <row r="7967" ht="15.75" customHeight="1">
      <c r="A7967" s="13">
        <v>42208.010416666664</v>
      </c>
      <c r="B7967" s="73">
        <f t="shared" si="1"/>
        <v>42208</v>
      </c>
      <c r="C7967" s="74">
        <f>IF(NewCustomer="Yes", IF(COUNTIF($I$2:$I$11,B7967)&gt;0,0,WEEKDAY(B7967,2)),IF(COUNTIF($I$2:$I$21,B7967)&gt;0,0,WEEKDAY(B7967,2)))</f>
        <v>4</v>
      </c>
      <c r="D7967" s="74">
        <f t="shared" si="2"/>
        <v>0</v>
      </c>
      <c r="E7967" s="12">
        <f>IFERROR(VLOOKUP(A7967,'IDAR Meter Data'!$A:$B,2,1),"")</f>
        <v>167</v>
      </c>
      <c r="F7967" s="75">
        <f>IF(CECCZ="CZ03",'Outside Temp'!B7967,IF(CECCZ="CZ04",'Outside Temp'!B7968,IF(CECCZ="CZ12",'Outside Temp'!B7969, IF(CECCZ="CZ13",'Outside Temp'!B7970))))</f>
        <v>61</v>
      </c>
      <c r="G7967" s="12">
        <f t="shared" si="3"/>
        <v>1</v>
      </c>
    </row>
    <row r="7968" ht="15.75" customHeight="1">
      <c r="A7968" s="13">
        <v>42208.020833333336</v>
      </c>
      <c r="B7968" s="73">
        <f t="shared" si="1"/>
        <v>42208</v>
      </c>
      <c r="C7968" s="74">
        <f>IF(NewCustomer="Yes", IF(COUNTIF($I$2:$I$11,B7968)&gt;0,0,WEEKDAY(B7968,2)),IF(COUNTIF($I$2:$I$21,B7968)&gt;0,0,WEEKDAY(B7968,2)))</f>
        <v>4</v>
      </c>
      <c r="D7968" s="74">
        <f t="shared" si="2"/>
        <v>0</v>
      </c>
      <c r="E7968" s="12">
        <f>IFERROR(VLOOKUP(A7968,'IDAR Meter Data'!$A:$B,2,1),"")</f>
        <v>172</v>
      </c>
      <c r="F7968" s="75">
        <f>IF(CECCZ="CZ03",'Outside Temp'!B7968,IF(CECCZ="CZ04",'Outside Temp'!B7969,IF(CECCZ="CZ12",'Outside Temp'!B7970, IF(CECCZ="CZ13",'Outside Temp'!B7971))))</f>
        <v>61</v>
      </c>
      <c r="G7968" s="12">
        <f t="shared" si="3"/>
        <v>1</v>
      </c>
    </row>
    <row r="7969" ht="15.75" customHeight="1">
      <c r="A7969" s="13">
        <v>42208.03125</v>
      </c>
      <c r="B7969" s="73">
        <f t="shared" si="1"/>
        <v>42208</v>
      </c>
      <c r="C7969" s="74">
        <f>IF(NewCustomer="Yes", IF(COUNTIF($I$2:$I$11,B7969)&gt;0,0,WEEKDAY(B7969,2)),IF(COUNTIF($I$2:$I$21,B7969)&gt;0,0,WEEKDAY(B7969,2)))</f>
        <v>4</v>
      </c>
      <c r="D7969" s="74">
        <f t="shared" si="2"/>
        <v>0</v>
      </c>
      <c r="E7969" s="12">
        <f>IFERROR(VLOOKUP(A7969,'IDAR Meter Data'!$A:$B,2,1),"")</f>
        <v>177</v>
      </c>
      <c r="F7969" s="75">
        <f>IF(CECCZ="CZ03",'Outside Temp'!B7969,IF(CECCZ="CZ04",'Outside Temp'!B7970,IF(CECCZ="CZ12",'Outside Temp'!B7971, IF(CECCZ="CZ13",'Outside Temp'!B7972))))</f>
        <v>61</v>
      </c>
      <c r="G7969" s="12">
        <f t="shared" si="3"/>
        <v>1</v>
      </c>
    </row>
    <row r="7970" ht="15.75" customHeight="1">
      <c r="A7970" s="13">
        <v>42208.041666666664</v>
      </c>
      <c r="B7970" s="73">
        <f t="shared" si="1"/>
        <v>42208</v>
      </c>
      <c r="C7970" s="74">
        <f>IF(NewCustomer="Yes", IF(COUNTIF($I$2:$I$11,B7970)&gt;0,0,WEEKDAY(B7970,2)),IF(COUNTIF($I$2:$I$21,B7970)&gt;0,0,WEEKDAY(B7970,2)))</f>
        <v>4</v>
      </c>
      <c r="D7970" s="74">
        <f t="shared" si="2"/>
        <v>1</v>
      </c>
      <c r="E7970" s="12">
        <f>IFERROR(VLOOKUP(A7970,'IDAR Meter Data'!$A:$B,2,1),"")</f>
        <v>161</v>
      </c>
      <c r="F7970" s="75">
        <f>IF(CECCZ="CZ03",'Outside Temp'!B7970,IF(CECCZ="CZ04",'Outside Temp'!B7971,IF(CECCZ="CZ12",'Outside Temp'!B7972, IF(CECCZ="CZ13",'Outside Temp'!B7973))))</f>
        <v>61</v>
      </c>
      <c r="G7970" s="12">
        <f t="shared" si="3"/>
        <v>1</v>
      </c>
    </row>
    <row r="7971" ht="15.75" customHeight="1">
      <c r="A7971" s="13">
        <v>42208.052083333336</v>
      </c>
      <c r="B7971" s="73">
        <f t="shared" si="1"/>
        <v>42208</v>
      </c>
      <c r="C7971" s="74">
        <f>IF(NewCustomer="Yes", IF(COUNTIF($I$2:$I$11,B7971)&gt;0,0,WEEKDAY(B7971,2)),IF(COUNTIF($I$2:$I$21,B7971)&gt;0,0,WEEKDAY(B7971,2)))</f>
        <v>4</v>
      </c>
      <c r="D7971" s="74">
        <f t="shared" si="2"/>
        <v>1</v>
      </c>
      <c r="E7971" s="12">
        <f>IFERROR(VLOOKUP(A7971,'IDAR Meter Data'!$A:$B,2,1),"")</f>
        <v>167</v>
      </c>
      <c r="F7971" s="75">
        <f>IF(CECCZ="CZ03",'Outside Temp'!B7971,IF(CECCZ="CZ04",'Outside Temp'!B7972,IF(CECCZ="CZ12",'Outside Temp'!B7973, IF(CECCZ="CZ13",'Outside Temp'!B7974))))</f>
        <v>61</v>
      </c>
      <c r="G7971" s="12">
        <f t="shared" si="3"/>
        <v>1</v>
      </c>
    </row>
    <row r="7972" ht="15.75" customHeight="1">
      <c r="A7972" s="13">
        <v>42208.0625</v>
      </c>
      <c r="B7972" s="73">
        <f t="shared" si="1"/>
        <v>42208</v>
      </c>
      <c r="C7972" s="74">
        <f>IF(NewCustomer="Yes", IF(COUNTIF($I$2:$I$11,B7972)&gt;0,0,WEEKDAY(B7972,2)),IF(COUNTIF($I$2:$I$21,B7972)&gt;0,0,WEEKDAY(B7972,2)))</f>
        <v>4</v>
      </c>
      <c r="D7972" s="74">
        <f t="shared" si="2"/>
        <v>1</v>
      </c>
      <c r="E7972" s="12">
        <f>IFERROR(VLOOKUP(A7972,'IDAR Meter Data'!$A:$B,2,1),"")</f>
        <v>164</v>
      </c>
      <c r="F7972" s="75">
        <f>IF(CECCZ="CZ03",'Outside Temp'!B7972,IF(CECCZ="CZ04",'Outside Temp'!B7973,IF(CECCZ="CZ12",'Outside Temp'!B7974, IF(CECCZ="CZ13",'Outside Temp'!B7975))))</f>
        <v>61</v>
      </c>
      <c r="G7972" s="12">
        <f t="shared" si="3"/>
        <v>1</v>
      </c>
    </row>
    <row r="7973" ht="15.75" customHeight="1">
      <c r="A7973" s="13">
        <v>42208.072916666664</v>
      </c>
      <c r="B7973" s="73">
        <f t="shared" si="1"/>
        <v>42208</v>
      </c>
      <c r="C7973" s="74">
        <f>IF(NewCustomer="Yes", IF(COUNTIF($I$2:$I$11,B7973)&gt;0,0,WEEKDAY(B7973,2)),IF(COUNTIF($I$2:$I$21,B7973)&gt;0,0,WEEKDAY(B7973,2)))</f>
        <v>4</v>
      </c>
      <c r="D7973" s="74">
        <f t="shared" si="2"/>
        <v>1</v>
      </c>
      <c r="E7973" s="12">
        <f>IFERROR(VLOOKUP(A7973,'IDAR Meter Data'!$A:$B,2,1),"")</f>
        <v>168</v>
      </c>
      <c r="F7973" s="75">
        <f>IF(CECCZ="CZ03",'Outside Temp'!B7973,IF(CECCZ="CZ04",'Outside Temp'!B7974,IF(CECCZ="CZ12",'Outside Temp'!B7975, IF(CECCZ="CZ13",'Outside Temp'!B7976))))</f>
        <v>61</v>
      </c>
      <c r="G7973" s="12">
        <f t="shared" si="3"/>
        <v>1</v>
      </c>
    </row>
    <row r="7974" ht="15.75" customHeight="1">
      <c r="A7974" s="13">
        <v>42208.083333333336</v>
      </c>
      <c r="B7974" s="73">
        <f t="shared" si="1"/>
        <v>42208</v>
      </c>
      <c r="C7974" s="74">
        <f>IF(NewCustomer="Yes", IF(COUNTIF($I$2:$I$11,B7974)&gt;0,0,WEEKDAY(B7974,2)),IF(COUNTIF($I$2:$I$21,B7974)&gt;0,0,WEEKDAY(B7974,2)))</f>
        <v>4</v>
      </c>
      <c r="D7974" s="74">
        <f t="shared" si="2"/>
        <v>2</v>
      </c>
      <c r="E7974" s="12">
        <f>IFERROR(VLOOKUP(A7974,'IDAR Meter Data'!$A:$B,2,1),"")</f>
        <v>163</v>
      </c>
      <c r="F7974" s="75">
        <f>IF(CECCZ="CZ03",'Outside Temp'!B7974,IF(CECCZ="CZ04",'Outside Temp'!B7975,IF(CECCZ="CZ12",'Outside Temp'!B7976, IF(CECCZ="CZ13",'Outside Temp'!B7977))))</f>
        <v>60.93333333</v>
      </c>
      <c r="G7974" s="12">
        <f t="shared" si="3"/>
        <v>1</v>
      </c>
    </row>
    <row r="7975" ht="15.75" customHeight="1">
      <c r="A7975" s="13">
        <v>42208.09375</v>
      </c>
      <c r="B7975" s="73">
        <f t="shared" si="1"/>
        <v>42208</v>
      </c>
      <c r="C7975" s="74">
        <f>IF(NewCustomer="Yes", IF(COUNTIF($I$2:$I$11,B7975)&gt;0,0,WEEKDAY(B7975,2)),IF(COUNTIF($I$2:$I$21,B7975)&gt;0,0,WEEKDAY(B7975,2)))</f>
        <v>4</v>
      </c>
      <c r="D7975" s="74">
        <f t="shared" si="2"/>
        <v>2</v>
      </c>
      <c r="E7975" s="12">
        <f>IFERROR(VLOOKUP(A7975,'IDAR Meter Data'!$A:$B,2,1),"")</f>
        <v>159</v>
      </c>
      <c r="F7975" s="75">
        <f>IF(CECCZ="CZ03",'Outside Temp'!B7975,IF(CECCZ="CZ04",'Outside Temp'!B7976,IF(CECCZ="CZ12",'Outside Temp'!B7977, IF(CECCZ="CZ13",'Outside Temp'!B7978))))</f>
        <v>60.68333333</v>
      </c>
      <c r="G7975" s="12">
        <f t="shared" si="3"/>
        <v>1</v>
      </c>
    </row>
    <row r="7976" ht="15.75" customHeight="1">
      <c r="A7976" s="13">
        <v>42208.104166666664</v>
      </c>
      <c r="B7976" s="73">
        <f t="shared" si="1"/>
        <v>42208</v>
      </c>
      <c r="C7976" s="74">
        <f>IF(NewCustomer="Yes", IF(COUNTIF($I$2:$I$11,B7976)&gt;0,0,WEEKDAY(B7976,2)),IF(COUNTIF($I$2:$I$21,B7976)&gt;0,0,WEEKDAY(B7976,2)))</f>
        <v>4</v>
      </c>
      <c r="D7976" s="74">
        <f t="shared" si="2"/>
        <v>2</v>
      </c>
      <c r="E7976" s="12">
        <f>IFERROR(VLOOKUP(A7976,'IDAR Meter Data'!$A:$B,2,1),"")</f>
        <v>155</v>
      </c>
      <c r="F7976" s="75">
        <f>IF(CECCZ="CZ03",'Outside Temp'!B7976,IF(CECCZ="CZ04",'Outside Temp'!B7977,IF(CECCZ="CZ12",'Outside Temp'!B7978, IF(CECCZ="CZ13",'Outside Temp'!B7979))))</f>
        <v>60.43333333</v>
      </c>
      <c r="G7976" s="12">
        <f t="shared" si="3"/>
        <v>1</v>
      </c>
    </row>
    <row r="7977" ht="15.75" customHeight="1">
      <c r="A7977" s="13">
        <v>42208.114583333336</v>
      </c>
      <c r="B7977" s="73">
        <f t="shared" si="1"/>
        <v>42208</v>
      </c>
      <c r="C7977" s="74">
        <f>IF(NewCustomer="Yes", IF(COUNTIF($I$2:$I$11,B7977)&gt;0,0,WEEKDAY(B7977,2)),IF(COUNTIF($I$2:$I$21,B7977)&gt;0,0,WEEKDAY(B7977,2)))</f>
        <v>4</v>
      </c>
      <c r="D7977" s="74">
        <f t="shared" si="2"/>
        <v>2</v>
      </c>
      <c r="E7977" s="12">
        <f>IFERROR(VLOOKUP(A7977,'IDAR Meter Data'!$A:$B,2,1),"")</f>
        <v>157</v>
      </c>
      <c r="F7977" s="75">
        <f>IF(CECCZ="CZ03",'Outside Temp'!B7977,IF(CECCZ="CZ04",'Outside Temp'!B7978,IF(CECCZ="CZ12",'Outside Temp'!B7979, IF(CECCZ="CZ13",'Outside Temp'!B7980))))</f>
        <v>60.18333333</v>
      </c>
      <c r="G7977" s="12">
        <f t="shared" si="3"/>
        <v>1</v>
      </c>
    </row>
    <row r="7978" ht="15.75" customHeight="1">
      <c r="A7978" s="13">
        <v>42208.125</v>
      </c>
      <c r="B7978" s="73">
        <f t="shared" si="1"/>
        <v>42208</v>
      </c>
      <c r="C7978" s="74">
        <f>IF(NewCustomer="Yes", IF(COUNTIF($I$2:$I$11,B7978)&gt;0,0,WEEKDAY(B7978,2)),IF(COUNTIF($I$2:$I$21,B7978)&gt;0,0,WEEKDAY(B7978,2)))</f>
        <v>4</v>
      </c>
      <c r="D7978" s="74">
        <f t="shared" si="2"/>
        <v>3</v>
      </c>
      <c r="E7978" s="12">
        <f>IFERROR(VLOOKUP(A7978,'IDAR Meter Data'!$A:$B,2,1),"")</f>
        <v>159</v>
      </c>
      <c r="F7978" s="75">
        <f>IF(CECCZ="CZ03",'Outside Temp'!B7978,IF(CECCZ="CZ04",'Outside Temp'!B7979,IF(CECCZ="CZ12",'Outside Temp'!B7980, IF(CECCZ="CZ13",'Outside Temp'!B7981))))</f>
        <v>60</v>
      </c>
      <c r="G7978" s="12">
        <f t="shared" si="3"/>
        <v>1</v>
      </c>
    </row>
    <row r="7979" ht="15.75" customHeight="1">
      <c r="A7979" s="13">
        <v>42208.135416666664</v>
      </c>
      <c r="B7979" s="73">
        <f t="shared" si="1"/>
        <v>42208</v>
      </c>
      <c r="C7979" s="74">
        <f>IF(NewCustomer="Yes", IF(COUNTIF($I$2:$I$11,B7979)&gt;0,0,WEEKDAY(B7979,2)),IF(COUNTIF($I$2:$I$21,B7979)&gt;0,0,WEEKDAY(B7979,2)))</f>
        <v>4</v>
      </c>
      <c r="D7979" s="74">
        <f t="shared" si="2"/>
        <v>3</v>
      </c>
      <c r="E7979" s="12">
        <f>IFERROR(VLOOKUP(A7979,'IDAR Meter Data'!$A:$B,2,1),"")</f>
        <v>171</v>
      </c>
      <c r="F7979" s="75">
        <f>IF(CECCZ="CZ03",'Outside Temp'!B7979,IF(CECCZ="CZ04",'Outside Temp'!B7980,IF(CECCZ="CZ12",'Outside Temp'!B7981, IF(CECCZ="CZ13",'Outside Temp'!B7982))))</f>
        <v>60</v>
      </c>
      <c r="G7979" s="12">
        <f t="shared" si="3"/>
        <v>1</v>
      </c>
    </row>
    <row r="7980" ht="15.75" customHeight="1">
      <c r="A7980" s="13">
        <v>42208.145833333336</v>
      </c>
      <c r="B7980" s="73">
        <f t="shared" si="1"/>
        <v>42208</v>
      </c>
      <c r="C7980" s="74">
        <f>IF(NewCustomer="Yes", IF(COUNTIF($I$2:$I$11,B7980)&gt;0,0,WEEKDAY(B7980,2)),IF(COUNTIF($I$2:$I$21,B7980)&gt;0,0,WEEKDAY(B7980,2)))</f>
        <v>4</v>
      </c>
      <c r="D7980" s="74">
        <f t="shared" si="2"/>
        <v>3</v>
      </c>
      <c r="E7980" s="12">
        <f>IFERROR(VLOOKUP(A7980,'IDAR Meter Data'!$A:$B,2,1),"")</f>
        <v>148</v>
      </c>
      <c r="F7980" s="75">
        <f>IF(CECCZ="CZ03",'Outside Temp'!B7980,IF(CECCZ="CZ04",'Outside Temp'!B7981,IF(CECCZ="CZ12",'Outside Temp'!B7982, IF(CECCZ="CZ13",'Outside Temp'!B7983))))</f>
        <v>60</v>
      </c>
      <c r="G7980" s="12">
        <f t="shared" si="3"/>
        <v>1</v>
      </c>
    </row>
    <row r="7981" ht="15.75" customHeight="1">
      <c r="A7981" s="13">
        <v>42208.15625</v>
      </c>
      <c r="B7981" s="73">
        <f t="shared" si="1"/>
        <v>42208</v>
      </c>
      <c r="C7981" s="74">
        <f>IF(NewCustomer="Yes", IF(COUNTIF($I$2:$I$11,B7981)&gt;0,0,WEEKDAY(B7981,2)),IF(COUNTIF($I$2:$I$21,B7981)&gt;0,0,WEEKDAY(B7981,2)))</f>
        <v>4</v>
      </c>
      <c r="D7981" s="74">
        <f t="shared" si="2"/>
        <v>3</v>
      </c>
      <c r="E7981" s="12">
        <f>IFERROR(VLOOKUP(A7981,'IDAR Meter Data'!$A:$B,2,1),"")</f>
        <v>148</v>
      </c>
      <c r="F7981" s="75">
        <f>IF(CECCZ="CZ03",'Outside Temp'!B7981,IF(CECCZ="CZ04",'Outside Temp'!B7982,IF(CECCZ="CZ12",'Outside Temp'!B7983, IF(CECCZ="CZ13",'Outside Temp'!B7984))))</f>
        <v>60</v>
      </c>
      <c r="G7981" s="12">
        <f t="shared" si="3"/>
        <v>1</v>
      </c>
    </row>
    <row r="7982" ht="15.75" customHeight="1">
      <c r="A7982" s="13">
        <v>42208.166666666664</v>
      </c>
      <c r="B7982" s="73">
        <f t="shared" si="1"/>
        <v>42208</v>
      </c>
      <c r="C7982" s="74">
        <f>IF(NewCustomer="Yes", IF(COUNTIF($I$2:$I$11,B7982)&gt;0,0,WEEKDAY(B7982,2)),IF(COUNTIF($I$2:$I$21,B7982)&gt;0,0,WEEKDAY(B7982,2)))</f>
        <v>4</v>
      </c>
      <c r="D7982" s="74">
        <f t="shared" si="2"/>
        <v>4</v>
      </c>
      <c r="E7982" s="12">
        <f>IFERROR(VLOOKUP(A7982,'IDAR Meter Data'!$A:$B,2,1),"")</f>
        <v>145</v>
      </c>
      <c r="F7982" s="75">
        <f>IF(CECCZ="CZ03",'Outside Temp'!B7982,IF(CECCZ="CZ04",'Outside Temp'!B7983,IF(CECCZ="CZ12",'Outside Temp'!B7984, IF(CECCZ="CZ13",'Outside Temp'!B7985))))</f>
        <v>60</v>
      </c>
      <c r="G7982" s="12">
        <f t="shared" si="3"/>
        <v>1</v>
      </c>
    </row>
    <row r="7983" ht="15.75" customHeight="1">
      <c r="A7983" s="13">
        <v>42208.177083333336</v>
      </c>
      <c r="B7983" s="73">
        <f t="shared" si="1"/>
        <v>42208</v>
      </c>
      <c r="C7983" s="74">
        <f>IF(NewCustomer="Yes", IF(COUNTIF($I$2:$I$11,B7983)&gt;0,0,WEEKDAY(B7983,2)),IF(COUNTIF($I$2:$I$21,B7983)&gt;0,0,WEEKDAY(B7983,2)))</f>
        <v>4</v>
      </c>
      <c r="D7983" s="74">
        <f t="shared" si="2"/>
        <v>4</v>
      </c>
      <c r="E7983" s="12">
        <f>IFERROR(VLOOKUP(A7983,'IDAR Meter Data'!$A:$B,2,1),"")</f>
        <v>148</v>
      </c>
      <c r="F7983" s="75">
        <f>IF(CECCZ="CZ03",'Outside Temp'!B7983,IF(CECCZ="CZ04",'Outside Temp'!B7984,IF(CECCZ="CZ12",'Outside Temp'!B7985, IF(CECCZ="CZ13",'Outside Temp'!B7986))))</f>
        <v>60</v>
      </c>
      <c r="G7983" s="12">
        <f t="shared" si="3"/>
        <v>1</v>
      </c>
    </row>
    <row r="7984" ht="15.75" customHeight="1">
      <c r="A7984" s="13">
        <v>42208.1875</v>
      </c>
      <c r="B7984" s="73">
        <f t="shared" si="1"/>
        <v>42208</v>
      </c>
      <c r="C7984" s="74">
        <f>IF(NewCustomer="Yes", IF(COUNTIF($I$2:$I$11,B7984)&gt;0,0,WEEKDAY(B7984,2)),IF(COUNTIF($I$2:$I$21,B7984)&gt;0,0,WEEKDAY(B7984,2)))</f>
        <v>4</v>
      </c>
      <c r="D7984" s="74">
        <f t="shared" si="2"/>
        <v>4</v>
      </c>
      <c r="E7984" s="12">
        <f>IFERROR(VLOOKUP(A7984,'IDAR Meter Data'!$A:$B,2,1),"")</f>
        <v>161</v>
      </c>
      <c r="F7984" s="75">
        <f>IF(CECCZ="CZ03",'Outside Temp'!B7984,IF(CECCZ="CZ04",'Outside Temp'!B7985,IF(CECCZ="CZ12",'Outside Temp'!B7986, IF(CECCZ="CZ13",'Outside Temp'!B7987))))</f>
        <v>60</v>
      </c>
      <c r="G7984" s="12">
        <f t="shared" si="3"/>
        <v>1</v>
      </c>
    </row>
    <row r="7985" ht="15.75" customHeight="1">
      <c r="A7985" s="13">
        <v>42208.197916666664</v>
      </c>
      <c r="B7985" s="73">
        <f t="shared" si="1"/>
        <v>42208</v>
      </c>
      <c r="C7985" s="74">
        <f>IF(NewCustomer="Yes", IF(COUNTIF($I$2:$I$11,B7985)&gt;0,0,WEEKDAY(B7985,2)),IF(COUNTIF($I$2:$I$21,B7985)&gt;0,0,WEEKDAY(B7985,2)))</f>
        <v>4</v>
      </c>
      <c r="D7985" s="74">
        <f t="shared" si="2"/>
        <v>4</v>
      </c>
      <c r="E7985" s="12">
        <f>IFERROR(VLOOKUP(A7985,'IDAR Meter Data'!$A:$B,2,1),"")</f>
        <v>149</v>
      </c>
      <c r="F7985" s="75">
        <f>IF(CECCZ="CZ03",'Outside Temp'!B7985,IF(CECCZ="CZ04",'Outside Temp'!B7986,IF(CECCZ="CZ12",'Outside Temp'!B7987, IF(CECCZ="CZ13",'Outside Temp'!B7988))))</f>
        <v>60</v>
      </c>
      <c r="G7985" s="12">
        <f t="shared" si="3"/>
        <v>1</v>
      </c>
    </row>
    <row r="7986" ht="15.75" customHeight="1">
      <c r="A7986" s="13">
        <v>42208.208333333336</v>
      </c>
      <c r="B7986" s="73">
        <f t="shared" si="1"/>
        <v>42208</v>
      </c>
      <c r="C7986" s="74">
        <f>IF(NewCustomer="Yes", IF(COUNTIF($I$2:$I$11,B7986)&gt;0,0,WEEKDAY(B7986,2)),IF(COUNTIF($I$2:$I$21,B7986)&gt;0,0,WEEKDAY(B7986,2)))</f>
        <v>4</v>
      </c>
      <c r="D7986" s="74">
        <f t="shared" si="2"/>
        <v>5</v>
      </c>
      <c r="E7986" s="12">
        <f>IFERROR(VLOOKUP(A7986,'IDAR Meter Data'!$A:$B,2,1),"")</f>
        <v>149</v>
      </c>
      <c r="F7986" s="75">
        <f>IF(CECCZ="CZ03",'Outside Temp'!B7986,IF(CECCZ="CZ04",'Outside Temp'!B7987,IF(CECCZ="CZ12",'Outside Temp'!B7988, IF(CECCZ="CZ13",'Outside Temp'!B7989))))</f>
        <v>60</v>
      </c>
      <c r="G7986" s="12">
        <f t="shared" si="3"/>
        <v>1</v>
      </c>
    </row>
    <row r="7987" ht="15.75" customHeight="1">
      <c r="A7987" s="13">
        <v>42208.21875</v>
      </c>
      <c r="B7987" s="73">
        <f t="shared" si="1"/>
        <v>42208</v>
      </c>
      <c r="C7987" s="74">
        <f>IF(NewCustomer="Yes", IF(COUNTIF($I$2:$I$11,B7987)&gt;0,0,WEEKDAY(B7987,2)),IF(COUNTIF($I$2:$I$21,B7987)&gt;0,0,WEEKDAY(B7987,2)))</f>
        <v>4</v>
      </c>
      <c r="D7987" s="74">
        <f t="shared" si="2"/>
        <v>5</v>
      </c>
      <c r="E7987" s="12">
        <f>IFERROR(VLOOKUP(A7987,'IDAR Meter Data'!$A:$B,2,1),"")</f>
        <v>142</v>
      </c>
      <c r="F7987" s="75">
        <f>IF(CECCZ="CZ03",'Outside Temp'!B7987,IF(CECCZ="CZ04",'Outside Temp'!B7988,IF(CECCZ="CZ12",'Outside Temp'!B7989, IF(CECCZ="CZ13",'Outside Temp'!B7990))))</f>
        <v>60</v>
      </c>
      <c r="G7987" s="12">
        <f t="shared" si="3"/>
        <v>1</v>
      </c>
    </row>
    <row r="7988" ht="15.75" customHeight="1">
      <c r="A7988" s="13">
        <v>42208.229166666664</v>
      </c>
      <c r="B7988" s="73">
        <f t="shared" si="1"/>
        <v>42208</v>
      </c>
      <c r="C7988" s="74">
        <f>IF(NewCustomer="Yes", IF(COUNTIF($I$2:$I$11,B7988)&gt;0,0,WEEKDAY(B7988,2)),IF(COUNTIF($I$2:$I$21,B7988)&gt;0,0,WEEKDAY(B7988,2)))</f>
        <v>4</v>
      </c>
      <c r="D7988" s="74">
        <f t="shared" si="2"/>
        <v>5</v>
      </c>
      <c r="E7988" s="12">
        <f>IFERROR(VLOOKUP(A7988,'IDAR Meter Data'!$A:$B,2,1),"")</f>
        <v>149</v>
      </c>
      <c r="F7988" s="75">
        <f>IF(CECCZ="CZ03",'Outside Temp'!B7988,IF(CECCZ="CZ04",'Outside Temp'!B7989,IF(CECCZ="CZ12",'Outside Temp'!B7990, IF(CECCZ="CZ13",'Outside Temp'!B7991))))</f>
        <v>60</v>
      </c>
      <c r="G7988" s="12">
        <f t="shared" si="3"/>
        <v>1</v>
      </c>
    </row>
    <row r="7989" ht="15.75" customHeight="1">
      <c r="A7989" s="13">
        <v>42208.239583333336</v>
      </c>
      <c r="B7989" s="73">
        <f t="shared" si="1"/>
        <v>42208</v>
      </c>
      <c r="C7989" s="74">
        <f>IF(NewCustomer="Yes", IF(COUNTIF($I$2:$I$11,B7989)&gt;0,0,WEEKDAY(B7989,2)),IF(COUNTIF($I$2:$I$21,B7989)&gt;0,0,WEEKDAY(B7989,2)))</f>
        <v>4</v>
      </c>
      <c r="D7989" s="74">
        <f t="shared" si="2"/>
        <v>5</v>
      </c>
      <c r="E7989" s="12">
        <f>IFERROR(VLOOKUP(A7989,'IDAR Meter Data'!$A:$B,2,1),"")</f>
        <v>162</v>
      </c>
      <c r="F7989" s="75">
        <f>IF(CECCZ="CZ03",'Outside Temp'!B7989,IF(CECCZ="CZ04",'Outside Temp'!B7990,IF(CECCZ="CZ12",'Outside Temp'!B7991, IF(CECCZ="CZ13",'Outside Temp'!B7992))))</f>
        <v>60</v>
      </c>
      <c r="G7989" s="12">
        <f t="shared" si="3"/>
        <v>1</v>
      </c>
    </row>
    <row r="7990" ht="15.75" customHeight="1">
      <c r="A7990" s="13">
        <v>42208.25</v>
      </c>
      <c r="B7990" s="73">
        <f t="shared" si="1"/>
        <v>42208</v>
      </c>
      <c r="C7990" s="74">
        <f>IF(NewCustomer="Yes", IF(COUNTIF($I$2:$I$11,B7990)&gt;0,0,WEEKDAY(B7990,2)),IF(COUNTIF($I$2:$I$21,B7990)&gt;0,0,WEEKDAY(B7990,2)))</f>
        <v>4</v>
      </c>
      <c r="D7990" s="74">
        <f t="shared" si="2"/>
        <v>6</v>
      </c>
      <c r="E7990" s="12">
        <f>IFERROR(VLOOKUP(A7990,'IDAR Meter Data'!$A:$B,2,1),"")</f>
        <v>152</v>
      </c>
      <c r="F7990" s="75">
        <f>IF(CECCZ="CZ03",'Outside Temp'!B7990,IF(CECCZ="CZ04",'Outside Temp'!B7991,IF(CECCZ="CZ12",'Outside Temp'!B7992, IF(CECCZ="CZ13",'Outside Temp'!B7993))))</f>
        <v>60</v>
      </c>
      <c r="G7990" s="12">
        <f t="shared" si="3"/>
        <v>1</v>
      </c>
    </row>
    <row r="7991" ht="15.75" customHeight="1">
      <c r="A7991" s="13">
        <v>42208.260416666664</v>
      </c>
      <c r="B7991" s="73">
        <f t="shared" si="1"/>
        <v>42208</v>
      </c>
      <c r="C7991" s="74">
        <f>IF(NewCustomer="Yes", IF(COUNTIF($I$2:$I$11,B7991)&gt;0,0,WEEKDAY(B7991,2)),IF(COUNTIF($I$2:$I$21,B7991)&gt;0,0,WEEKDAY(B7991,2)))</f>
        <v>4</v>
      </c>
      <c r="D7991" s="74">
        <f t="shared" si="2"/>
        <v>6</v>
      </c>
      <c r="E7991" s="12">
        <f>IFERROR(VLOOKUP(A7991,'IDAR Meter Data'!$A:$B,2,1),"")</f>
        <v>130</v>
      </c>
      <c r="F7991" s="75">
        <f>IF(CECCZ="CZ03",'Outside Temp'!B7991,IF(CECCZ="CZ04",'Outside Temp'!B7992,IF(CECCZ="CZ12",'Outside Temp'!B7993, IF(CECCZ="CZ13",'Outside Temp'!B7994))))</f>
        <v>60</v>
      </c>
      <c r="G7991" s="12">
        <f t="shared" si="3"/>
        <v>1</v>
      </c>
    </row>
    <row r="7992" ht="15.75" customHeight="1">
      <c r="A7992" s="13">
        <v>42208.270833333336</v>
      </c>
      <c r="B7992" s="73">
        <f t="shared" si="1"/>
        <v>42208</v>
      </c>
      <c r="C7992" s="74">
        <f>IF(NewCustomer="Yes", IF(COUNTIF($I$2:$I$11,B7992)&gt;0,0,WEEKDAY(B7992,2)),IF(COUNTIF($I$2:$I$21,B7992)&gt;0,0,WEEKDAY(B7992,2)))</f>
        <v>4</v>
      </c>
      <c r="D7992" s="74">
        <f t="shared" si="2"/>
        <v>6</v>
      </c>
      <c r="E7992" s="12">
        <f>IFERROR(VLOOKUP(A7992,'IDAR Meter Data'!$A:$B,2,1),"")</f>
        <v>97</v>
      </c>
      <c r="F7992" s="75">
        <f>IF(CECCZ="CZ03",'Outside Temp'!B7992,IF(CECCZ="CZ04",'Outside Temp'!B7993,IF(CECCZ="CZ12",'Outside Temp'!B7994, IF(CECCZ="CZ13",'Outside Temp'!B7995))))</f>
        <v>60</v>
      </c>
      <c r="G7992" s="12">
        <f t="shared" si="3"/>
        <v>1</v>
      </c>
    </row>
    <row r="7993" ht="15.75" customHeight="1">
      <c r="A7993" s="13">
        <v>42208.28125</v>
      </c>
      <c r="B7993" s="73">
        <f t="shared" si="1"/>
        <v>42208</v>
      </c>
      <c r="C7993" s="74">
        <f>IF(NewCustomer="Yes", IF(COUNTIF($I$2:$I$11,B7993)&gt;0,0,WEEKDAY(B7993,2)),IF(COUNTIF($I$2:$I$21,B7993)&gt;0,0,WEEKDAY(B7993,2)))</f>
        <v>4</v>
      </c>
      <c r="D7993" s="74">
        <f t="shared" si="2"/>
        <v>6</v>
      </c>
      <c r="E7993" s="12">
        <f>IFERROR(VLOOKUP(A7993,'IDAR Meter Data'!$A:$B,2,1),"")</f>
        <v>95</v>
      </c>
      <c r="F7993" s="75">
        <f>IF(CECCZ="CZ03",'Outside Temp'!B7993,IF(CECCZ="CZ04",'Outside Temp'!B7994,IF(CECCZ="CZ12",'Outside Temp'!B7995, IF(CECCZ="CZ13",'Outside Temp'!B7996))))</f>
        <v>60</v>
      </c>
      <c r="G7993" s="12">
        <f t="shared" si="3"/>
        <v>1</v>
      </c>
    </row>
    <row r="7994" ht="15.75" customHeight="1">
      <c r="A7994" s="13">
        <v>42208.291666666664</v>
      </c>
      <c r="B7994" s="73">
        <f t="shared" si="1"/>
        <v>42208</v>
      </c>
      <c r="C7994" s="74">
        <f>IF(NewCustomer="Yes", IF(COUNTIF($I$2:$I$11,B7994)&gt;0,0,WEEKDAY(B7994,2)),IF(COUNTIF($I$2:$I$21,B7994)&gt;0,0,WEEKDAY(B7994,2)))</f>
        <v>4</v>
      </c>
      <c r="D7994" s="74">
        <f t="shared" si="2"/>
        <v>7</v>
      </c>
      <c r="E7994" s="12">
        <f>IFERROR(VLOOKUP(A7994,'IDAR Meter Data'!$A:$B,2,1),"")</f>
        <v>135</v>
      </c>
      <c r="F7994" s="75">
        <f>IF(CECCZ="CZ03",'Outside Temp'!B7994,IF(CECCZ="CZ04",'Outside Temp'!B7995,IF(CECCZ="CZ12",'Outside Temp'!B7996, IF(CECCZ="CZ13",'Outside Temp'!B7997))))</f>
        <v>60.06666667</v>
      </c>
      <c r="G7994" s="12">
        <f t="shared" si="3"/>
        <v>1</v>
      </c>
    </row>
    <row r="7995" ht="15.75" customHeight="1">
      <c r="A7995" s="13">
        <v>42208.302083333336</v>
      </c>
      <c r="B7995" s="73">
        <f t="shared" si="1"/>
        <v>42208</v>
      </c>
      <c r="C7995" s="74">
        <f>IF(NewCustomer="Yes", IF(COUNTIF($I$2:$I$11,B7995)&gt;0,0,WEEKDAY(B7995,2)),IF(COUNTIF($I$2:$I$21,B7995)&gt;0,0,WEEKDAY(B7995,2)))</f>
        <v>4</v>
      </c>
      <c r="D7995" s="74">
        <f t="shared" si="2"/>
        <v>7</v>
      </c>
      <c r="E7995" s="12">
        <f>IFERROR(VLOOKUP(A7995,'IDAR Meter Data'!$A:$B,2,1),"")</f>
        <v>152</v>
      </c>
      <c r="F7995" s="75">
        <f>IF(CECCZ="CZ03",'Outside Temp'!B7995,IF(CECCZ="CZ04",'Outside Temp'!B7996,IF(CECCZ="CZ12",'Outside Temp'!B7997, IF(CECCZ="CZ13",'Outside Temp'!B7998))))</f>
        <v>60.31666667</v>
      </c>
      <c r="G7995" s="12">
        <f t="shared" si="3"/>
        <v>1</v>
      </c>
    </row>
    <row r="7996" ht="15.75" customHeight="1">
      <c r="A7996" s="13">
        <v>42208.3125</v>
      </c>
      <c r="B7996" s="73">
        <f t="shared" si="1"/>
        <v>42208</v>
      </c>
      <c r="C7996" s="74">
        <f>IF(NewCustomer="Yes", IF(COUNTIF($I$2:$I$11,B7996)&gt;0,0,WEEKDAY(B7996,2)),IF(COUNTIF($I$2:$I$21,B7996)&gt;0,0,WEEKDAY(B7996,2)))</f>
        <v>4</v>
      </c>
      <c r="D7996" s="74">
        <f t="shared" si="2"/>
        <v>7</v>
      </c>
      <c r="E7996" s="12">
        <f>IFERROR(VLOOKUP(A7996,'IDAR Meter Data'!$A:$B,2,1),"")</f>
        <v>147</v>
      </c>
      <c r="F7996" s="75">
        <f>IF(CECCZ="CZ03",'Outside Temp'!B7996,IF(CECCZ="CZ04",'Outside Temp'!B7997,IF(CECCZ="CZ12",'Outside Temp'!B7998, IF(CECCZ="CZ13",'Outside Temp'!B7999))))</f>
        <v>60.56666667</v>
      </c>
      <c r="G7996" s="12">
        <f t="shared" si="3"/>
        <v>1</v>
      </c>
    </row>
    <row r="7997" ht="15.75" customHeight="1">
      <c r="A7997" s="13">
        <v>42208.322916666664</v>
      </c>
      <c r="B7997" s="73">
        <f t="shared" si="1"/>
        <v>42208</v>
      </c>
      <c r="C7997" s="74">
        <f>IF(NewCustomer="Yes", IF(COUNTIF($I$2:$I$11,B7997)&gt;0,0,WEEKDAY(B7997,2)),IF(COUNTIF($I$2:$I$21,B7997)&gt;0,0,WEEKDAY(B7997,2)))</f>
        <v>4</v>
      </c>
      <c r="D7997" s="74">
        <f t="shared" si="2"/>
        <v>7</v>
      </c>
      <c r="E7997" s="12">
        <f>IFERROR(VLOOKUP(A7997,'IDAR Meter Data'!$A:$B,2,1),"")</f>
        <v>165</v>
      </c>
      <c r="F7997" s="75">
        <f>IF(CECCZ="CZ03",'Outside Temp'!B7997,IF(CECCZ="CZ04",'Outside Temp'!B7998,IF(CECCZ="CZ12",'Outside Temp'!B7999, IF(CECCZ="CZ13",'Outside Temp'!B8000))))</f>
        <v>60.81666667</v>
      </c>
      <c r="G7997" s="12">
        <f t="shared" si="3"/>
        <v>1</v>
      </c>
    </row>
    <row r="7998" ht="15.75" customHeight="1">
      <c r="A7998" s="13">
        <v>42208.333333333336</v>
      </c>
      <c r="B7998" s="73">
        <f t="shared" si="1"/>
        <v>42208</v>
      </c>
      <c r="C7998" s="74">
        <f>IF(NewCustomer="Yes", IF(COUNTIF($I$2:$I$11,B7998)&gt;0,0,WEEKDAY(B7998,2)),IF(COUNTIF($I$2:$I$21,B7998)&gt;0,0,WEEKDAY(B7998,2)))</f>
        <v>4</v>
      </c>
      <c r="D7998" s="74">
        <f t="shared" si="2"/>
        <v>8</v>
      </c>
      <c r="E7998" s="12">
        <f>IFERROR(VLOOKUP(A7998,'IDAR Meter Data'!$A:$B,2,1),"")</f>
        <v>156</v>
      </c>
      <c r="F7998" s="75">
        <f>IF(CECCZ="CZ03",'Outside Temp'!B7998,IF(CECCZ="CZ04",'Outside Temp'!B7999,IF(CECCZ="CZ12",'Outside Temp'!B8000, IF(CECCZ="CZ13",'Outside Temp'!B8001))))</f>
        <v>61.06666667</v>
      </c>
      <c r="G7998" s="12">
        <f t="shared" si="3"/>
        <v>1</v>
      </c>
    </row>
    <row r="7999" ht="15.75" customHeight="1">
      <c r="A7999" s="13">
        <v>42208.34375</v>
      </c>
      <c r="B7999" s="73">
        <f t="shared" si="1"/>
        <v>42208</v>
      </c>
      <c r="C7999" s="74">
        <f>IF(NewCustomer="Yes", IF(COUNTIF($I$2:$I$11,B7999)&gt;0,0,WEEKDAY(B7999,2)),IF(COUNTIF($I$2:$I$21,B7999)&gt;0,0,WEEKDAY(B7999,2)))</f>
        <v>4</v>
      </c>
      <c r="D7999" s="74">
        <f t="shared" si="2"/>
        <v>8</v>
      </c>
      <c r="E7999" s="12">
        <f>IFERROR(VLOOKUP(A7999,'IDAR Meter Data'!$A:$B,2,1),"")</f>
        <v>167</v>
      </c>
      <c r="F7999" s="75">
        <f>IF(CECCZ="CZ03",'Outside Temp'!B7999,IF(CECCZ="CZ04",'Outside Temp'!B8000,IF(CECCZ="CZ12",'Outside Temp'!B8001, IF(CECCZ="CZ13",'Outside Temp'!B8002))))</f>
        <v>61.31666667</v>
      </c>
      <c r="G7999" s="12">
        <f t="shared" si="3"/>
        <v>1</v>
      </c>
    </row>
    <row r="8000" ht="15.75" customHeight="1">
      <c r="A8000" s="13">
        <v>42208.354166666664</v>
      </c>
      <c r="B8000" s="73">
        <f t="shared" si="1"/>
        <v>42208</v>
      </c>
      <c r="C8000" s="74">
        <f>IF(NewCustomer="Yes", IF(COUNTIF($I$2:$I$11,B8000)&gt;0,0,WEEKDAY(B8000,2)),IF(COUNTIF($I$2:$I$21,B8000)&gt;0,0,WEEKDAY(B8000,2)))</f>
        <v>4</v>
      </c>
      <c r="D8000" s="74">
        <f t="shared" si="2"/>
        <v>8</v>
      </c>
      <c r="E8000" s="12">
        <f>IFERROR(VLOOKUP(A8000,'IDAR Meter Data'!$A:$B,2,1),"")</f>
        <v>166</v>
      </c>
      <c r="F8000" s="75">
        <f>IF(CECCZ="CZ03",'Outside Temp'!B8000,IF(CECCZ="CZ04",'Outside Temp'!B8001,IF(CECCZ="CZ12",'Outside Temp'!B8002, IF(CECCZ="CZ13",'Outside Temp'!B8003))))</f>
        <v>61.56666667</v>
      </c>
      <c r="G8000" s="12">
        <f t="shared" si="3"/>
        <v>1</v>
      </c>
    </row>
    <row r="8001" ht="15.75" customHeight="1">
      <c r="A8001" s="13">
        <v>42208.364583333336</v>
      </c>
      <c r="B8001" s="73">
        <f t="shared" si="1"/>
        <v>42208</v>
      </c>
      <c r="C8001" s="74">
        <f>IF(NewCustomer="Yes", IF(COUNTIF($I$2:$I$11,B8001)&gt;0,0,WEEKDAY(B8001,2)),IF(COUNTIF($I$2:$I$21,B8001)&gt;0,0,WEEKDAY(B8001,2)))</f>
        <v>4</v>
      </c>
      <c r="D8001" s="74">
        <f t="shared" si="2"/>
        <v>8</v>
      </c>
      <c r="E8001" s="12">
        <f>IFERROR(VLOOKUP(A8001,'IDAR Meter Data'!$A:$B,2,1),"")</f>
        <v>168</v>
      </c>
      <c r="F8001" s="75">
        <f>IF(CECCZ="CZ03",'Outside Temp'!B8001,IF(CECCZ="CZ04",'Outside Temp'!B8002,IF(CECCZ="CZ12",'Outside Temp'!B8003, IF(CECCZ="CZ13",'Outside Temp'!B8004))))</f>
        <v>61.81666667</v>
      </c>
      <c r="G8001" s="12">
        <f t="shared" si="3"/>
        <v>1</v>
      </c>
    </row>
    <row r="8002" ht="15.75" customHeight="1">
      <c r="A8002" s="13">
        <v>42208.375</v>
      </c>
      <c r="B8002" s="73">
        <f t="shared" si="1"/>
        <v>42208</v>
      </c>
      <c r="C8002" s="74">
        <f>IF(NewCustomer="Yes", IF(COUNTIF($I$2:$I$11,B8002)&gt;0,0,WEEKDAY(B8002,2)),IF(COUNTIF($I$2:$I$21,B8002)&gt;0,0,WEEKDAY(B8002,2)))</f>
        <v>4</v>
      </c>
      <c r="D8002" s="74">
        <f t="shared" si="2"/>
        <v>9</v>
      </c>
      <c r="E8002" s="12">
        <f>IFERROR(VLOOKUP(A8002,'IDAR Meter Data'!$A:$B,2,1),"")</f>
        <v>180</v>
      </c>
      <c r="F8002" s="75">
        <f>IF(CECCZ="CZ03",'Outside Temp'!B8002,IF(CECCZ="CZ04",'Outside Temp'!B8003,IF(CECCZ="CZ12",'Outside Temp'!B8004, IF(CECCZ="CZ13",'Outside Temp'!B8005))))</f>
        <v>62</v>
      </c>
      <c r="G8002" s="12">
        <f t="shared" si="3"/>
        <v>1</v>
      </c>
    </row>
    <row r="8003" ht="15.75" customHeight="1">
      <c r="A8003" s="13">
        <v>42208.385416666664</v>
      </c>
      <c r="B8003" s="73">
        <f t="shared" si="1"/>
        <v>42208</v>
      </c>
      <c r="C8003" s="74">
        <f>IF(NewCustomer="Yes", IF(COUNTIF($I$2:$I$11,B8003)&gt;0,0,WEEKDAY(B8003,2)),IF(COUNTIF($I$2:$I$21,B8003)&gt;0,0,WEEKDAY(B8003,2)))</f>
        <v>4</v>
      </c>
      <c r="D8003" s="74">
        <f t="shared" si="2"/>
        <v>9</v>
      </c>
      <c r="E8003" s="12">
        <f>IFERROR(VLOOKUP(A8003,'IDAR Meter Data'!$A:$B,2,1),"")</f>
        <v>177</v>
      </c>
      <c r="F8003" s="75">
        <f>IF(CECCZ="CZ03",'Outside Temp'!B8003,IF(CECCZ="CZ04",'Outside Temp'!B8004,IF(CECCZ="CZ12",'Outside Temp'!B8005, IF(CECCZ="CZ13",'Outside Temp'!B8006))))</f>
        <v>62</v>
      </c>
      <c r="G8003" s="12">
        <f t="shared" si="3"/>
        <v>1</v>
      </c>
    </row>
    <row r="8004" ht="15.75" customHeight="1">
      <c r="A8004" s="13">
        <v>42208.395833333336</v>
      </c>
      <c r="B8004" s="73">
        <f t="shared" si="1"/>
        <v>42208</v>
      </c>
      <c r="C8004" s="74">
        <f>IF(NewCustomer="Yes", IF(COUNTIF($I$2:$I$11,B8004)&gt;0,0,WEEKDAY(B8004,2)),IF(COUNTIF($I$2:$I$21,B8004)&gt;0,0,WEEKDAY(B8004,2)))</f>
        <v>4</v>
      </c>
      <c r="D8004" s="74">
        <f t="shared" si="2"/>
        <v>9</v>
      </c>
      <c r="E8004" s="12">
        <f>IFERROR(VLOOKUP(A8004,'IDAR Meter Data'!$A:$B,2,1),"")</f>
        <v>178</v>
      </c>
      <c r="F8004" s="75">
        <f>IF(CECCZ="CZ03",'Outside Temp'!B8004,IF(CECCZ="CZ04",'Outside Temp'!B8005,IF(CECCZ="CZ12",'Outside Temp'!B8006, IF(CECCZ="CZ13",'Outside Temp'!B8007))))</f>
        <v>62</v>
      </c>
      <c r="G8004" s="12">
        <f t="shared" si="3"/>
        <v>1</v>
      </c>
    </row>
    <row r="8005" ht="15.75" customHeight="1">
      <c r="A8005" s="13">
        <v>42208.40625</v>
      </c>
      <c r="B8005" s="73">
        <f t="shared" si="1"/>
        <v>42208</v>
      </c>
      <c r="C8005" s="74">
        <f>IF(NewCustomer="Yes", IF(COUNTIF($I$2:$I$11,B8005)&gt;0,0,WEEKDAY(B8005,2)),IF(COUNTIF($I$2:$I$21,B8005)&gt;0,0,WEEKDAY(B8005,2)))</f>
        <v>4</v>
      </c>
      <c r="D8005" s="74">
        <f t="shared" si="2"/>
        <v>9</v>
      </c>
      <c r="E8005" s="12">
        <f>IFERROR(VLOOKUP(A8005,'IDAR Meter Data'!$A:$B,2,1),"")</f>
        <v>180</v>
      </c>
      <c r="F8005" s="75">
        <f>IF(CECCZ="CZ03",'Outside Temp'!B8005,IF(CECCZ="CZ04",'Outside Temp'!B8006,IF(CECCZ="CZ12",'Outside Temp'!B8007, IF(CECCZ="CZ13",'Outside Temp'!B8008))))</f>
        <v>62</v>
      </c>
      <c r="G8005" s="12">
        <f t="shared" si="3"/>
        <v>1</v>
      </c>
    </row>
    <row r="8006" ht="15.75" customHeight="1">
      <c r="A8006" s="13">
        <v>42208.416666666664</v>
      </c>
      <c r="B8006" s="73">
        <f t="shared" si="1"/>
        <v>42208</v>
      </c>
      <c r="C8006" s="74">
        <f>IF(NewCustomer="Yes", IF(COUNTIF($I$2:$I$11,B8006)&gt;0,0,WEEKDAY(B8006,2)),IF(COUNTIF($I$2:$I$21,B8006)&gt;0,0,WEEKDAY(B8006,2)))</f>
        <v>4</v>
      </c>
      <c r="D8006" s="74">
        <f t="shared" si="2"/>
        <v>10</v>
      </c>
      <c r="E8006" s="12">
        <f>IFERROR(VLOOKUP(A8006,'IDAR Meter Data'!$A:$B,2,1),"")</f>
        <v>178</v>
      </c>
      <c r="F8006" s="75">
        <f>IF(CECCZ="CZ03",'Outside Temp'!B8006,IF(CECCZ="CZ04",'Outside Temp'!B8007,IF(CECCZ="CZ12",'Outside Temp'!B8008, IF(CECCZ="CZ13",'Outside Temp'!B8009))))</f>
        <v>62.13333333</v>
      </c>
      <c r="G8006" s="12">
        <f t="shared" si="3"/>
        <v>1</v>
      </c>
    </row>
    <row r="8007" ht="15.75" customHeight="1">
      <c r="A8007" s="13">
        <v>42208.427083333336</v>
      </c>
      <c r="B8007" s="73">
        <f t="shared" si="1"/>
        <v>42208</v>
      </c>
      <c r="C8007" s="74">
        <f>IF(NewCustomer="Yes", IF(COUNTIF($I$2:$I$11,B8007)&gt;0,0,WEEKDAY(B8007,2)),IF(COUNTIF($I$2:$I$21,B8007)&gt;0,0,WEEKDAY(B8007,2)))</f>
        <v>4</v>
      </c>
      <c r="D8007" s="74">
        <f t="shared" si="2"/>
        <v>10</v>
      </c>
      <c r="E8007" s="12">
        <f>IFERROR(VLOOKUP(A8007,'IDAR Meter Data'!$A:$B,2,1),"")</f>
        <v>182</v>
      </c>
      <c r="F8007" s="75">
        <f>IF(CECCZ="CZ03",'Outside Temp'!B8007,IF(CECCZ="CZ04",'Outside Temp'!B8008,IF(CECCZ="CZ12",'Outside Temp'!B8009, IF(CECCZ="CZ13",'Outside Temp'!B8010))))</f>
        <v>62.63333333</v>
      </c>
      <c r="G8007" s="12">
        <f t="shared" si="3"/>
        <v>1</v>
      </c>
    </row>
    <row r="8008" ht="15.75" customHeight="1">
      <c r="A8008" s="13">
        <v>42208.4375</v>
      </c>
      <c r="B8008" s="73">
        <f t="shared" si="1"/>
        <v>42208</v>
      </c>
      <c r="C8008" s="74">
        <f>IF(NewCustomer="Yes", IF(COUNTIF($I$2:$I$11,B8008)&gt;0,0,WEEKDAY(B8008,2)),IF(COUNTIF($I$2:$I$21,B8008)&gt;0,0,WEEKDAY(B8008,2)))</f>
        <v>4</v>
      </c>
      <c r="D8008" s="74">
        <f t="shared" si="2"/>
        <v>10</v>
      </c>
      <c r="E8008" s="12">
        <f>IFERROR(VLOOKUP(A8008,'IDAR Meter Data'!$A:$B,2,1),"")</f>
        <v>185</v>
      </c>
      <c r="F8008" s="75">
        <f>IF(CECCZ="CZ03",'Outside Temp'!B8008,IF(CECCZ="CZ04",'Outside Temp'!B8009,IF(CECCZ="CZ12",'Outside Temp'!B8010, IF(CECCZ="CZ13",'Outside Temp'!B8011))))</f>
        <v>63.13333333</v>
      </c>
      <c r="G8008" s="12">
        <f t="shared" si="3"/>
        <v>1</v>
      </c>
    </row>
    <row r="8009" ht="15.75" customHeight="1">
      <c r="A8009" s="13">
        <v>42208.447916666664</v>
      </c>
      <c r="B8009" s="73">
        <f t="shared" si="1"/>
        <v>42208</v>
      </c>
      <c r="C8009" s="74">
        <f>IF(NewCustomer="Yes", IF(COUNTIF($I$2:$I$11,B8009)&gt;0,0,WEEKDAY(B8009,2)),IF(COUNTIF($I$2:$I$21,B8009)&gt;0,0,WEEKDAY(B8009,2)))</f>
        <v>4</v>
      </c>
      <c r="D8009" s="74">
        <f t="shared" si="2"/>
        <v>10</v>
      </c>
      <c r="E8009" s="12">
        <f>IFERROR(VLOOKUP(A8009,'IDAR Meter Data'!$A:$B,2,1),"")</f>
        <v>182</v>
      </c>
      <c r="F8009" s="75">
        <f>IF(CECCZ="CZ03",'Outside Temp'!B8009,IF(CECCZ="CZ04",'Outside Temp'!B8010,IF(CECCZ="CZ12",'Outside Temp'!B8011, IF(CECCZ="CZ13",'Outside Temp'!B8012))))</f>
        <v>63.63333333</v>
      </c>
      <c r="G8009" s="12">
        <f t="shared" si="3"/>
        <v>1</v>
      </c>
    </row>
    <row r="8010" ht="15.75" customHeight="1">
      <c r="A8010" s="13">
        <v>42208.458333333336</v>
      </c>
      <c r="B8010" s="73">
        <f t="shared" si="1"/>
        <v>42208</v>
      </c>
      <c r="C8010" s="74">
        <f>IF(NewCustomer="Yes", IF(COUNTIF($I$2:$I$11,B8010)&gt;0,0,WEEKDAY(B8010,2)),IF(COUNTIF($I$2:$I$21,B8010)&gt;0,0,WEEKDAY(B8010,2)))</f>
        <v>4</v>
      </c>
      <c r="D8010" s="74">
        <f t="shared" si="2"/>
        <v>11</v>
      </c>
      <c r="E8010" s="12">
        <f>IFERROR(VLOOKUP(A8010,'IDAR Meter Data'!$A:$B,2,1),"")</f>
        <v>181</v>
      </c>
      <c r="F8010" s="75">
        <f>IF(CECCZ="CZ03",'Outside Temp'!B8010,IF(CECCZ="CZ04",'Outside Temp'!B8011,IF(CECCZ="CZ12",'Outside Temp'!B8012, IF(CECCZ="CZ13",'Outside Temp'!B8013))))</f>
        <v>63.93333333</v>
      </c>
      <c r="G8010" s="12">
        <f t="shared" si="3"/>
        <v>1</v>
      </c>
    </row>
    <row r="8011" ht="15.75" customHeight="1">
      <c r="A8011" s="13">
        <v>42208.46875</v>
      </c>
      <c r="B8011" s="73">
        <f t="shared" si="1"/>
        <v>42208</v>
      </c>
      <c r="C8011" s="74">
        <f>IF(NewCustomer="Yes", IF(COUNTIF($I$2:$I$11,B8011)&gt;0,0,WEEKDAY(B8011,2)),IF(COUNTIF($I$2:$I$21,B8011)&gt;0,0,WEEKDAY(B8011,2)))</f>
        <v>4</v>
      </c>
      <c r="D8011" s="74">
        <f t="shared" si="2"/>
        <v>11</v>
      </c>
      <c r="E8011" s="12">
        <f>IFERROR(VLOOKUP(A8011,'IDAR Meter Data'!$A:$B,2,1),"")</f>
        <v>208</v>
      </c>
      <c r="F8011" s="75">
        <f>IF(CECCZ="CZ03",'Outside Temp'!B8011,IF(CECCZ="CZ04",'Outside Temp'!B8012,IF(CECCZ="CZ12",'Outside Temp'!B8013, IF(CECCZ="CZ13",'Outside Temp'!B8014))))</f>
        <v>63.68333333</v>
      </c>
      <c r="G8011" s="12">
        <f t="shared" si="3"/>
        <v>1</v>
      </c>
    </row>
    <row r="8012" ht="15.75" customHeight="1">
      <c r="A8012" s="13">
        <v>42208.479166666664</v>
      </c>
      <c r="B8012" s="73">
        <f t="shared" si="1"/>
        <v>42208</v>
      </c>
      <c r="C8012" s="74">
        <f>IF(NewCustomer="Yes", IF(COUNTIF($I$2:$I$11,B8012)&gt;0,0,WEEKDAY(B8012,2)),IF(COUNTIF($I$2:$I$21,B8012)&gt;0,0,WEEKDAY(B8012,2)))</f>
        <v>4</v>
      </c>
      <c r="D8012" s="74">
        <f t="shared" si="2"/>
        <v>11</v>
      </c>
      <c r="E8012" s="12">
        <f>IFERROR(VLOOKUP(A8012,'IDAR Meter Data'!$A:$B,2,1),"")</f>
        <v>189</v>
      </c>
      <c r="F8012" s="75">
        <f>IF(CECCZ="CZ03",'Outside Temp'!B8012,IF(CECCZ="CZ04",'Outside Temp'!B8013,IF(CECCZ="CZ12",'Outside Temp'!B8014, IF(CECCZ="CZ13",'Outside Temp'!B8015))))</f>
        <v>63.43333333</v>
      </c>
      <c r="G8012" s="12">
        <f t="shared" si="3"/>
        <v>1</v>
      </c>
    </row>
    <row r="8013" ht="15.75" customHeight="1">
      <c r="A8013" s="13">
        <v>42208.489583333336</v>
      </c>
      <c r="B8013" s="73">
        <f t="shared" si="1"/>
        <v>42208</v>
      </c>
      <c r="C8013" s="74">
        <f>IF(NewCustomer="Yes", IF(COUNTIF($I$2:$I$11,B8013)&gt;0,0,WEEKDAY(B8013,2)),IF(COUNTIF($I$2:$I$21,B8013)&gt;0,0,WEEKDAY(B8013,2)))</f>
        <v>4</v>
      </c>
      <c r="D8013" s="74">
        <f t="shared" si="2"/>
        <v>11</v>
      </c>
      <c r="E8013" s="12">
        <f>IFERROR(VLOOKUP(A8013,'IDAR Meter Data'!$A:$B,2,1),"")</f>
        <v>188</v>
      </c>
      <c r="F8013" s="75">
        <f>IF(CECCZ="CZ03",'Outside Temp'!B8013,IF(CECCZ="CZ04",'Outside Temp'!B8014,IF(CECCZ="CZ12",'Outside Temp'!B8015, IF(CECCZ="CZ13",'Outside Temp'!B8016))))</f>
        <v>63.18333333</v>
      </c>
      <c r="G8013" s="12">
        <f t="shared" si="3"/>
        <v>1</v>
      </c>
    </row>
    <row r="8014" ht="15.75" customHeight="1">
      <c r="A8014" s="13">
        <v>42208.5</v>
      </c>
      <c r="B8014" s="73">
        <f t="shared" si="1"/>
        <v>42208</v>
      </c>
      <c r="C8014" s="74">
        <f>IF(NewCustomer="Yes", IF(COUNTIF($I$2:$I$11,B8014)&gt;0,0,WEEKDAY(B8014,2)),IF(COUNTIF($I$2:$I$21,B8014)&gt;0,0,WEEKDAY(B8014,2)))</f>
        <v>4</v>
      </c>
      <c r="D8014" s="74">
        <f t="shared" si="2"/>
        <v>12</v>
      </c>
      <c r="E8014" s="12">
        <f>IFERROR(VLOOKUP(A8014,'IDAR Meter Data'!$A:$B,2,1),"")</f>
        <v>197</v>
      </c>
      <c r="F8014" s="75">
        <f>IF(CECCZ="CZ03",'Outside Temp'!B8014,IF(CECCZ="CZ04",'Outside Temp'!B8015,IF(CECCZ="CZ12",'Outside Temp'!B8016, IF(CECCZ="CZ13",'Outside Temp'!B8017))))</f>
        <v>63.26666667</v>
      </c>
      <c r="G8014" s="12">
        <f t="shared" si="3"/>
        <v>1</v>
      </c>
    </row>
    <row r="8015" ht="15.75" customHeight="1">
      <c r="A8015" s="13">
        <v>42208.510416666664</v>
      </c>
      <c r="B8015" s="73">
        <f t="shared" si="1"/>
        <v>42208</v>
      </c>
      <c r="C8015" s="74">
        <f>IF(NewCustomer="Yes", IF(COUNTIF($I$2:$I$11,B8015)&gt;0,0,WEEKDAY(B8015,2)),IF(COUNTIF($I$2:$I$21,B8015)&gt;0,0,WEEKDAY(B8015,2)))</f>
        <v>4</v>
      </c>
      <c r="D8015" s="74">
        <f t="shared" si="2"/>
        <v>12</v>
      </c>
      <c r="E8015" s="12">
        <f>IFERROR(VLOOKUP(A8015,'IDAR Meter Data'!$A:$B,2,1),"")</f>
        <v>195</v>
      </c>
      <c r="F8015" s="75">
        <f>IF(CECCZ="CZ03",'Outside Temp'!B8015,IF(CECCZ="CZ04",'Outside Temp'!B8016,IF(CECCZ="CZ12",'Outside Temp'!B8017, IF(CECCZ="CZ13",'Outside Temp'!B8018))))</f>
        <v>64.26666667</v>
      </c>
      <c r="G8015" s="12">
        <f t="shared" si="3"/>
        <v>1</v>
      </c>
    </row>
    <row r="8016" ht="15.75" customHeight="1">
      <c r="A8016" s="13">
        <v>42208.520833333336</v>
      </c>
      <c r="B8016" s="73">
        <f t="shared" si="1"/>
        <v>42208</v>
      </c>
      <c r="C8016" s="74">
        <f>IF(NewCustomer="Yes", IF(COUNTIF($I$2:$I$11,B8016)&gt;0,0,WEEKDAY(B8016,2)),IF(COUNTIF($I$2:$I$21,B8016)&gt;0,0,WEEKDAY(B8016,2)))</f>
        <v>4</v>
      </c>
      <c r="D8016" s="74">
        <f t="shared" si="2"/>
        <v>12</v>
      </c>
      <c r="E8016" s="12">
        <f>IFERROR(VLOOKUP(A8016,'IDAR Meter Data'!$A:$B,2,1),"")</f>
        <v>206</v>
      </c>
      <c r="F8016" s="75">
        <f>IF(CECCZ="CZ03",'Outside Temp'!B8016,IF(CECCZ="CZ04",'Outside Temp'!B8017,IF(CECCZ="CZ12",'Outside Temp'!B8018, IF(CECCZ="CZ13",'Outside Temp'!B8019))))</f>
        <v>65.26666667</v>
      </c>
      <c r="G8016" s="12">
        <f t="shared" si="3"/>
        <v>2</v>
      </c>
    </row>
    <row r="8017" ht="15.75" customHeight="1">
      <c r="A8017" s="13">
        <v>42208.53125</v>
      </c>
      <c r="B8017" s="73">
        <f t="shared" si="1"/>
        <v>42208</v>
      </c>
      <c r="C8017" s="74">
        <f>IF(NewCustomer="Yes", IF(COUNTIF($I$2:$I$11,B8017)&gt;0,0,WEEKDAY(B8017,2)),IF(COUNTIF($I$2:$I$21,B8017)&gt;0,0,WEEKDAY(B8017,2)))</f>
        <v>4</v>
      </c>
      <c r="D8017" s="74">
        <f t="shared" si="2"/>
        <v>12</v>
      </c>
      <c r="E8017" s="12">
        <f>IFERROR(VLOOKUP(A8017,'IDAR Meter Data'!$A:$B,2,1),"")</f>
        <v>212</v>
      </c>
      <c r="F8017" s="75">
        <f>IF(CECCZ="CZ03",'Outside Temp'!B8017,IF(CECCZ="CZ04",'Outside Temp'!B8018,IF(CECCZ="CZ12",'Outside Temp'!B8019, IF(CECCZ="CZ13",'Outside Temp'!B8020))))</f>
        <v>66.26666667</v>
      </c>
      <c r="G8017" s="12">
        <f t="shared" si="3"/>
        <v>2</v>
      </c>
    </row>
    <row r="8018" ht="15.75" customHeight="1">
      <c r="A8018" s="13">
        <v>42208.541666666664</v>
      </c>
      <c r="B8018" s="73">
        <f t="shared" si="1"/>
        <v>42208</v>
      </c>
      <c r="C8018" s="74">
        <f>IF(NewCustomer="Yes", IF(COUNTIF($I$2:$I$11,B8018)&gt;0,0,WEEKDAY(B8018,2)),IF(COUNTIF($I$2:$I$21,B8018)&gt;0,0,WEEKDAY(B8018,2)))</f>
        <v>4</v>
      </c>
      <c r="D8018" s="74">
        <f t="shared" si="2"/>
        <v>13</v>
      </c>
      <c r="E8018" s="12">
        <f>IFERROR(VLOOKUP(A8018,'IDAR Meter Data'!$A:$B,2,1),"")</f>
        <v>195</v>
      </c>
      <c r="F8018" s="75">
        <f>IF(CECCZ="CZ03",'Outside Temp'!B8018,IF(CECCZ="CZ04",'Outside Temp'!B8019,IF(CECCZ="CZ12",'Outside Temp'!B8020, IF(CECCZ="CZ13",'Outside Temp'!B8021))))</f>
        <v>66.93333333</v>
      </c>
      <c r="G8018" s="12">
        <f t="shared" si="3"/>
        <v>2</v>
      </c>
    </row>
    <row r="8019" ht="15.75" customHeight="1">
      <c r="A8019" s="13">
        <v>42208.552083333336</v>
      </c>
      <c r="B8019" s="73">
        <f t="shared" si="1"/>
        <v>42208</v>
      </c>
      <c r="C8019" s="74">
        <f>IF(NewCustomer="Yes", IF(COUNTIF($I$2:$I$11,B8019)&gt;0,0,WEEKDAY(B8019,2)),IF(COUNTIF($I$2:$I$21,B8019)&gt;0,0,WEEKDAY(B8019,2)))</f>
        <v>4</v>
      </c>
      <c r="D8019" s="74">
        <f t="shared" si="2"/>
        <v>13</v>
      </c>
      <c r="E8019" s="12">
        <f>IFERROR(VLOOKUP(A8019,'IDAR Meter Data'!$A:$B,2,1),"")</f>
        <v>210</v>
      </c>
      <c r="F8019" s="75">
        <f>IF(CECCZ="CZ03",'Outside Temp'!B8019,IF(CECCZ="CZ04",'Outside Temp'!B8020,IF(CECCZ="CZ12",'Outside Temp'!B8021, IF(CECCZ="CZ13",'Outside Temp'!B8022))))</f>
        <v>66.68333333</v>
      </c>
      <c r="G8019" s="12">
        <f t="shared" si="3"/>
        <v>2</v>
      </c>
    </row>
    <row r="8020" ht="15.75" customHeight="1">
      <c r="A8020" s="13">
        <v>42208.5625</v>
      </c>
      <c r="B8020" s="73">
        <f t="shared" si="1"/>
        <v>42208</v>
      </c>
      <c r="C8020" s="74">
        <f>IF(NewCustomer="Yes", IF(COUNTIF($I$2:$I$11,B8020)&gt;0,0,WEEKDAY(B8020,2)),IF(COUNTIF($I$2:$I$21,B8020)&gt;0,0,WEEKDAY(B8020,2)))</f>
        <v>4</v>
      </c>
      <c r="D8020" s="74">
        <f t="shared" si="2"/>
        <v>13</v>
      </c>
      <c r="E8020" s="12">
        <f>IFERROR(VLOOKUP(A8020,'IDAR Meter Data'!$A:$B,2,1),"")</f>
        <v>196</v>
      </c>
      <c r="F8020" s="75">
        <f>IF(CECCZ="CZ03",'Outside Temp'!B8020,IF(CECCZ="CZ04",'Outside Temp'!B8021,IF(CECCZ="CZ12",'Outside Temp'!B8022, IF(CECCZ="CZ13",'Outside Temp'!B8023))))</f>
        <v>66.43333333</v>
      </c>
      <c r="G8020" s="12">
        <f t="shared" si="3"/>
        <v>2</v>
      </c>
    </row>
    <row r="8021" ht="15.75" customHeight="1">
      <c r="A8021" s="13">
        <v>42208.572916666664</v>
      </c>
      <c r="B8021" s="73">
        <f t="shared" si="1"/>
        <v>42208</v>
      </c>
      <c r="C8021" s="74">
        <f>IF(NewCustomer="Yes", IF(COUNTIF($I$2:$I$11,B8021)&gt;0,0,WEEKDAY(B8021,2)),IF(COUNTIF($I$2:$I$21,B8021)&gt;0,0,WEEKDAY(B8021,2)))</f>
        <v>4</v>
      </c>
      <c r="D8021" s="74">
        <f t="shared" si="2"/>
        <v>13</v>
      </c>
      <c r="E8021" s="12">
        <f>IFERROR(VLOOKUP(A8021,'IDAR Meter Data'!$A:$B,2,1),"")</f>
        <v>199</v>
      </c>
      <c r="F8021" s="75">
        <f>IF(CECCZ="CZ03",'Outside Temp'!B8021,IF(CECCZ="CZ04",'Outside Temp'!B8022,IF(CECCZ="CZ12",'Outside Temp'!B8023, IF(CECCZ="CZ13",'Outside Temp'!B8024))))</f>
        <v>66.18333333</v>
      </c>
      <c r="G8021" s="12">
        <f t="shared" si="3"/>
        <v>2</v>
      </c>
    </row>
    <row r="8022" ht="15.75" customHeight="1">
      <c r="A8022" s="13">
        <v>42208.583333333336</v>
      </c>
      <c r="B8022" s="73">
        <f t="shared" si="1"/>
        <v>42208</v>
      </c>
      <c r="C8022" s="74">
        <f>IF(NewCustomer="Yes", IF(COUNTIF($I$2:$I$11,B8022)&gt;0,0,WEEKDAY(B8022,2)),IF(COUNTIF($I$2:$I$21,B8022)&gt;0,0,WEEKDAY(B8022,2)))</f>
        <v>4</v>
      </c>
      <c r="D8022" s="74">
        <f t="shared" si="2"/>
        <v>14</v>
      </c>
      <c r="E8022" s="12">
        <f>IFERROR(VLOOKUP(A8022,'IDAR Meter Data'!$A:$B,2,1),"")</f>
        <v>197</v>
      </c>
      <c r="F8022" s="75">
        <f>IF(CECCZ="CZ03",'Outside Temp'!B8022,IF(CECCZ="CZ04",'Outside Temp'!B8023,IF(CECCZ="CZ12",'Outside Temp'!B8024, IF(CECCZ="CZ13",'Outside Temp'!B8025))))</f>
        <v>66</v>
      </c>
      <c r="G8022" s="12">
        <f t="shared" si="3"/>
        <v>2</v>
      </c>
    </row>
    <row r="8023" ht="15.75" customHeight="1">
      <c r="A8023" s="13">
        <v>42208.59375</v>
      </c>
      <c r="B8023" s="73">
        <f t="shared" si="1"/>
        <v>42208</v>
      </c>
      <c r="C8023" s="74">
        <f>IF(NewCustomer="Yes", IF(COUNTIF($I$2:$I$11,B8023)&gt;0,0,WEEKDAY(B8023,2)),IF(COUNTIF($I$2:$I$21,B8023)&gt;0,0,WEEKDAY(B8023,2)))</f>
        <v>4</v>
      </c>
      <c r="D8023" s="74">
        <f t="shared" si="2"/>
        <v>14</v>
      </c>
      <c r="E8023" s="12">
        <f>IFERROR(VLOOKUP(A8023,'IDAR Meter Data'!$A:$B,2,1),"")</f>
        <v>212</v>
      </c>
      <c r="F8023" s="75">
        <f>IF(CECCZ="CZ03",'Outside Temp'!B8023,IF(CECCZ="CZ04",'Outside Temp'!B8024,IF(CECCZ="CZ12",'Outside Temp'!B8025, IF(CECCZ="CZ13",'Outside Temp'!B8026))))</f>
        <v>66</v>
      </c>
      <c r="G8023" s="12">
        <f t="shared" si="3"/>
        <v>2</v>
      </c>
    </row>
    <row r="8024" ht="15.75" customHeight="1">
      <c r="A8024" s="13">
        <v>42208.604166666664</v>
      </c>
      <c r="B8024" s="73">
        <f t="shared" si="1"/>
        <v>42208</v>
      </c>
      <c r="C8024" s="74">
        <f>IF(NewCustomer="Yes", IF(COUNTIF($I$2:$I$11,B8024)&gt;0,0,WEEKDAY(B8024,2)),IF(COUNTIF($I$2:$I$21,B8024)&gt;0,0,WEEKDAY(B8024,2)))</f>
        <v>4</v>
      </c>
      <c r="D8024" s="74">
        <f t="shared" si="2"/>
        <v>14</v>
      </c>
      <c r="E8024" s="12">
        <f>IFERROR(VLOOKUP(A8024,'IDAR Meter Data'!$A:$B,2,1),"")</f>
        <v>206</v>
      </c>
      <c r="F8024" s="75">
        <f>IF(CECCZ="CZ03",'Outside Temp'!B8024,IF(CECCZ="CZ04",'Outside Temp'!B8025,IF(CECCZ="CZ12",'Outside Temp'!B8026, IF(CECCZ="CZ13",'Outside Temp'!B8027))))</f>
        <v>66</v>
      </c>
      <c r="G8024" s="12">
        <f t="shared" si="3"/>
        <v>2</v>
      </c>
    </row>
    <row r="8025" ht="15.75" customHeight="1">
      <c r="A8025" s="13">
        <v>42208.614583333336</v>
      </c>
      <c r="B8025" s="73">
        <f t="shared" si="1"/>
        <v>42208</v>
      </c>
      <c r="C8025" s="74">
        <f>IF(NewCustomer="Yes", IF(COUNTIF($I$2:$I$11,B8025)&gt;0,0,WEEKDAY(B8025,2)),IF(COUNTIF($I$2:$I$21,B8025)&gt;0,0,WEEKDAY(B8025,2)))</f>
        <v>4</v>
      </c>
      <c r="D8025" s="74">
        <f t="shared" si="2"/>
        <v>14</v>
      </c>
      <c r="E8025" s="12">
        <f>IFERROR(VLOOKUP(A8025,'IDAR Meter Data'!$A:$B,2,1),"")</f>
        <v>202</v>
      </c>
      <c r="F8025" s="75">
        <f>IF(CECCZ="CZ03",'Outside Temp'!B8025,IF(CECCZ="CZ04",'Outside Temp'!B8026,IF(CECCZ="CZ12",'Outside Temp'!B8027, IF(CECCZ="CZ13",'Outside Temp'!B8028))))</f>
        <v>66</v>
      </c>
      <c r="G8025" s="12">
        <f t="shared" si="3"/>
        <v>2</v>
      </c>
    </row>
    <row r="8026" ht="15.75" customHeight="1">
      <c r="A8026" s="13">
        <v>42208.625</v>
      </c>
      <c r="B8026" s="73">
        <f t="shared" si="1"/>
        <v>42208</v>
      </c>
      <c r="C8026" s="74">
        <f>IF(NewCustomer="Yes", IF(COUNTIF($I$2:$I$11,B8026)&gt;0,0,WEEKDAY(B8026,2)),IF(COUNTIF($I$2:$I$21,B8026)&gt;0,0,WEEKDAY(B8026,2)))</f>
        <v>4</v>
      </c>
      <c r="D8026" s="74">
        <f t="shared" si="2"/>
        <v>15</v>
      </c>
      <c r="E8026" s="12">
        <f>IFERROR(VLOOKUP(A8026,'IDAR Meter Data'!$A:$B,2,1),"")</f>
        <v>205</v>
      </c>
      <c r="F8026" s="75">
        <f>IF(CECCZ="CZ03",'Outside Temp'!B8026,IF(CECCZ="CZ04",'Outside Temp'!B8027,IF(CECCZ="CZ12",'Outside Temp'!B8028, IF(CECCZ="CZ13",'Outside Temp'!B8029))))</f>
        <v>66</v>
      </c>
      <c r="G8026" s="12">
        <f t="shared" si="3"/>
        <v>2</v>
      </c>
    </row>
    <row r="8027" ht="15.75" customHeight="1">
      <c r="A8027" s="13">
        <v>42208.635416666664</v>
      </c>
      <c r="B8027" s="73">
        <f t="shared" si="1"/>
        <v>42208</v>
      </c>
      <c r="C8027" s="74">
        <f>IF(NewCustomer="Yes", IF(COUNTIF($I$2:$I$11,B8027)&gt;0,0,WEEKDAY(B8027,2)),IF(COUNTIF($I$2:$I$21,B8027)&gt;0,0,WEEKDAY(B8027,2)))</f>
        <v>4</v>
      </c>
      <c r="D8027" s="74">
        <f t="shared" si="2"/>
        <v>15</v>
      </c>
      <c r="E8027" s="12">
        <f>IFERROR(VLOOKUP(A8027,'IDAR Meter Data'!$A:$B,2,1),"")</f>
        <v>202</v>
      </c>
      <c r="F8027" s="75">
        <f>IF(CECCZ="CZ03",'Outside Temp'!B8027,IF(CECCZ="CZ04",'Outside Temp'!B8028,IF(CECCZ="CZ12",'Outside Temp'!B8029, IF(CECCZ="CZ13",'Outside Temp'!B8030))))</f>
        <v>66</v>
      </c>
      <c r="G8027" s="12">
        <f t="shared" si="3"/>
        <v>2</v>
      </c>
    </row>
    <row r="8028" ht="15.75" customHeight="1">
      <c r="A8028" s="13">
        <v>42208.645833333336</v>
      </c>
      <c r="B8028" s="73">
        <f t="shared" si="1"/>
        <v>42208</v>
      </c>
      <c r="C8028" s="74">
        <f>IF(NewCustomer="Yes", IF(COUNTIF($I$2:$I$11,B8028)&gt;0,0,WEEKDAY(B8028,2)),IF(COUNTIF($I$2:$I$21,B8028)&gt;0,0,WEEKDAY(B8028,2)))</f>
        <v>4</v>
      </c>
      <c r="D8028" s="74">
        <f t="shared" si="2"/>
        <v>15</v>
      </c>
      <c r="E8028" s="12">
        <f>IFERROR(VLOOKUP(A8028,'IDAR Meter Data'!$A:$B,2,1),"")</f>
        <v>206</v>
      </c>
      <c r="F8028" s="75">
        <f>IF(CECCZ="CZ03",'Outside Temp'!B8028,IF(CECCZ="CZ04",'Outside Temp'!B8029,IF(CECCZ="CZ12",'Outside Temp'!B8030, IF(CECCZ="CZ13",'Outside Temp'!B8031))))</f>
        <v>66</v>
      </c>
      <c r="G8028" s="12">
        <f t="shared" si="3"/>
        <v>2</v>
      </c>
    </row>
    <row r="8029" ht="15.75" customHeight="1">
      <c r="A8029" s="13">
        <v>42208.65625</v>
      </c>
      <c r="B8029" s="73">
        <f t="shared" si="1"/>
        <v>42208</v>
      </c>
      <c r="C8029" s="74">
        <f>IF(NewCustomer="Yes", IF(COUNTIF($I$2:$I$11,B8029)&gt;0,0,WEEKDAY(B8029,2)),IF(COUNTIF($I$2:$I$21,B8029)&gt;0,0,WEEKDAY(B8029,2)))</f>
        <v>4</v>
      </c>
      <c r="D8029" s="74">
        <f t="shared" si="2"/>
        <v>15</v>
      </c>
      <c r="E8029" s="12">
        <f>IFERROR(VLOOKUP(A8029,'IDAR Meter Data'!$A:$B,2,1),"")</f>
        <v>203</v>
      </c>
      <c r="F8029" s="75">
        <f>IF(CECCZ="CZ03",'Outside Temp'!B8029,IF(CECCZ="CZ04",'Outside Temp'!B8030,IF(CECCZ="CZ12",'Outside Temp'!B8031, IF(CECCZ="CZ13",'Outside Temp'!B8032))))</f>
        <v>66</v>
      </c>
      <c r="G8029" s="12">
        <f t="shared" si="3"/>
        <v>2</v>
      </c>
    </row>
    <row r="8030" ht="15.75" customHeight="1">
      <c r="A8030" s="13">
        <v>42208.666666666664</v>
      </c>
      <c r="B8030" s="73">
        <f t="shared" si="1"/>
        <v>42208</v>
      </c>
      <c r="C8030" s="74">
        <f>IF(NewCustomer="Yes", IF(COUNTIF($I$2:$I$11,B8030)&gt;0,0,WEEKDAY(B8030,2)),IF(COUNTIF($I$2:$I$21,B8030)&gt;0,0,WEEKDAY(B8030,2)))</f>
        <v>4</v>
      </c>
      <c r="D8030" s="74">
        <f t="shared" si="2"/>
        <v>16</v>
      </c>
      <c r="E8030" s="12">
        <f>IFERROR(VLOOKUP(A8030,'IDAR Meter Data'!$A:$B,2,1),"")</f>
        <v>217</v>
      </c>
      <c r="F8030" s="75">
        <f>IF(CECCZ="CZ03",'Outside Temp'!B8030,IF(CECCZ="CZ04",'Outside Temp'!B8031,IF(CECCZ="CZ12",'Outside Temp'!B8032, IF(CECCZ="CZ13",'Outside Temp'!B8033))))</f>
        <v>66</v>
      </c>
      <c r="G8030" s="12">
        <f t="shared" si="3"/>
        <v>2</v>
      </c>
    </row>
    <row r="8031" ht="15.75" customHeight="1">
      <c r="A8031" s="13">
        <v>42208.677083333336</v>
      </c>
      <c r="B8031" s="73">
        <f t="shared" si="1"/>
        <v>42208</v>
      </c>
      <c r="C8031" s="74">
        <f>IF(NewCustomer="Yes", IF(COUNTIF($I$2:$I$11,B8031)&gt;0,0,WEEKDAY(B8031,2)),IF(COUNTIF($I$2:$I$21,B8031)&gt;0,0,WEEKDAY(B8031,2)))</f>
        <v>4</v>
      </c>
      <c r="D8031" s="74">
        <f t="shared" si="2"/>
        <v>16</v>
      </c>
      <c r="E8031" s="12">
        <f>IFERROR(VLOOKUP(A8031,'IDAR Meter Data'!$A:$B,2,1),"")</f>
        <v>215</v>
      </c>
      <c r="F8031" s="75">
        <f>IF(CECCZ="CZ03",'Outside Temp'!B8031,IF(CECCZ="CZ04",'Outside Temp'!B8032,IF(CECCZ="CZ12",'Outside Temp'!B8033, IF(CECCZ="CZ13",'Outside Temp'!B8034))))</f>
        <v>66</v>
      </c>
      <c r="G8031" s="12">
        <f t="shared" si="3"/>
        <v>2</v>
      </c>
    </row>
    <row r="8032" ht="15.75" customHeight="1">
      <c r="A8032" s="13">
        <v>42208.6875</v>
      </c>
      <c r="B8032" s="73">
        <f t="shared" si="1"/>
        <v>42208</v>
      </c>
      <c r="C8032" s="74">
        <f>IF(NewCustomer="Yes", IF(COUNTIF($I$2:$I$11,B8032)&gt;0,0,WEEKDAY(B8032,2)),IF(COUNTIF($I$2:$I$21,B8032)&gt;0,0,WEEKDAY(B8032,2)))</f>
        <v>4</v>
      </c>
      <c r="D8032" s="74">
        <f t="shared" si="2"/>
        <v>16</v>
      </c>
      <c r="E8032" s="12">
        <f>IFERROR(VLOOKUP(A8032,'IDAR Meter Data'!$A:$B,2,1),"")</f>
        <v>224</v>
      </c>
      <c r="F8032" s="75">
        <f>IF(CECCZ="CZ03",'Outside Temp'!B8032,IF(CECCZ="CZ04",'Outside Temp'!B8033,IF(CECCZ="CZ12",'Outside Temp'!B8034, IF(CECCZ="CZ13",'Outside Temp'!B8035))))</f>
        <v>66</v>
      </c>
      <c r="G8032" s="12">
        <f t="shared" si="3"/>
        <v>2</v>
      </c>
    </row>
    <row r="8033" ht="15.75" customHeight="1">
      <c r="A8033" s="13">
        <v>42208.697916666664</v>
      </c>
      <c r="B8033" s="73">
        <f t="shared" si="1"/>
        <v>42208</v>
      </c>
      <c r="C8033" s="74">
        <f>IF(NewCustomer="Yes", IF(COUNTIF($I$2:$I$11,B8033)&gt;0,0,WEEKDAY(B8033,2)),IF(COUNTIF($I$2:$I$21,B8033)&gt;0,0,WEEKDAY(B8033,2)))</f>
        <v>4</v>
      </c>
      <c r="D8033" s="74">
        <f t="shared" si="2"/>
        <v>16</v>
      </c>
      <c r="E8033" s="12">
        <f>IFERROR(VLOOKUP(A8033,'IDAR Meter Data'!$A:$B,2,1),"")</f>
        <v>217</v>
      </c>
      <c r="F8033" s="75">
        <f>IF(CECCZ="CZ03",'Outside Temp'!B8033,IF(CECCZ="CZ04",'Outside Temp'!B8034,IF(CECCZ="CZ12",'Outside Temp'!B8035, IF(CECCZ="CZ13",'Outside Temp'!B8036))))</f>
        <v>66</v>
      </c>
      <c r="G8033" s="12">
        <f t="shared" si="3"/>
        <v>2</v>
      </c>
    </row>
    <row r="8034" ht="15.75" customHeight="1">
      <c r="A8034" s="13">
        <v>42208.708333333336</v>
      </c>
      <c r="B8034" s="73">
        <f t="shared" si="1"/>
        <v>42208</v>
      </c>
      <c r="C8034" s="74">
        <f>IF(NewCustomer="Yes", IF(COUNTIF($I$2:$I$11,B8034)&gt;0,0,WEEKDAY(B8034,2)),IF(COUNTIF($I$2:$I$21,B8034)&gt;0,0,WEEKDAY(B8034,2)))</f>
        <v>4</v>
      </c>
      <c r="D8034" s="74">
        <f t="shared" si="2"/>
        <v>17</v>
      </c>
      <c r="E8034" s="12">
        <f>IFERROR(VLOOKUP(A8034,'IDAR Meter Data'!$A:$B,2,1),"")</f>
        <v>211</v>
      </c>
      <c r="F8034" s="75">
        <f>IF(CECCZ="CZ03",'Outside Temp'!B8034,IF(CECCZ="CZ04",'Outside Temp'!B8035,IF(CECCZ="CZ12",'Outside Temp'!B8036, IF(CECCZ="CZ13",'Outside Temp'!B8037))))</f>
        <v>65.86666667</v>
      </c>
      <c r="G8034" s="12">
        <f t="shared" si="3"/>
        <v>2</v>
      </c>
    </row>
    <row r="8035" ht="15.75" customHeight="1">
      <c r="A8035" s="13">
        <v>42208.71875</v>
      </c>
      <c r="B8035" s="73">
        <f t="shared" si="1"/>
        <v>42208</v>
      </c>
      <c r="C8035" s="74">
        <f>IF(NewCustomer="Yes", IF(COUNTIF($I$2:$I$11,B8035)&gt;0,0,WEEKDAY(B8035,2)),IF(COUNTIF($I$2:$I$21,B8035)&gt;0,0,WEEKDAY(B8035,2)))</f>
        <v>4</v>
      </c>
      <c r="D8035" s="74">
        <f t="shared" si="2"/>
        <v>17</v>
      </c>
      <c r="E8035" s="12">
        <f>IFERROR(VLOOKUP(A8035,'IDAR Meter Data'!$A:$B,2,1),"")</f>
        <v>226</v>
      </c>
      <c r="F8035" s="75">
        <f>IF(CECCZ="CZ03",'Outside Temp'!B8035,IF(CECCZ="CZ04",'Outside Temp'!B8036,IF(CECCZ="CZ12",'Outside Temp'!B8037, IF(CECCZ="CZ13",'Outside Temp'!B8038))))</f>
        <v>65.36666667</v>
      </c>
      <c r="G8035" s="12">
        <f t="shared" si="3"/>
        <v>2</v>
      </c>
    </row>
    <row r="8036" ht="15.75" customHeight="1">
      <c r="A8036" s="13">
        <v>42208.729166666664</v>
      </c>
      <c r="B8036" s="73">
        <f t="shared" si="1"/>
        <v>42208</v>
      </c>
      <c r="C8036" s="74">
        <f>IF(NewCustomer="Yes", IF(COUNTIF($I$2:$I$11,B8036)&gt;0,0,WEEKDAY(B8036,2)),IF(COUNTIF($I$2:$I$21,B8036)&gt;0,0,WEEKDAY(B8036,2)))</f>
        <v>4</v>
      </c>
      <c r="D8036" s="74">
        <f t="shared" si="2"/>
        <v>17</v>
      </c>
      <c r="E8036" s="12">
        <f>IFERROR(VLOOKUP(A8036,'IDAR Meter Data'!$A:$B,2,1),"")</f>
        <v>212</v>
      </c>
      <c r="F8036" s="75">
        <f>IF(CECCZ="CZ03",'Outside Temp'!B8036,IF(CECCZ="CZ04",'Outside Temp'!B8037,IF(CECCZ="CZ12",'Outside Temp'!B8038, IF(CECCZ="CZ13",'Outside Temp'!B8039))))</f>
        <v>64.86666667</v>
      </c>
      <c r="G8036" s="12">
        <f t="shared" si="3"/>
        <v>1</v>
      </c>
    </row>
    <row r="8037" ht="15.75" customHeight="1">
      <c r="A8037" s="13">
        <v>42208.739583333336</v>
      </c>
      <c r="B8037" s="73">
        <f t="shared" si="1"/>
        <v>42208</v>
      </c>
      <c r="C8037" s="74">
        <f>IF(NewCustomer="Yes", IF(COUNTIF($I$2:$I$11,B8037)&gt;0,0,WEEKDAY(B8037,2)),IF(COUNTIF($I$2:$I$21,B8037)&gt;0,0,WEEKDAY(B8037,2)))</f>
        <v>4</v>
      </c>
      <c r="D8037" s="74">
        <f t="shared" si="2"/>
        <v>17</v>
      </c>
      <c r="E8037" s="12">
        <f>IFERROR(VLOOKUP(A8037,'IDAR Meter Data'!$A:$B,2,1),"")</f>
        <v>224</v>
      </c>
      <c r="F8037" s="75">
        <f>IF(CECCZ="CZ03",'Outside Temp'!B8037,IF(CECCZ="CZ04",'Outside Temp'!B8038,IF(CECCZ="CZ12",'Outside Temp'!B8039, IF(CECCZ="CZ13",'Outside Temp'!B8040))))</f>
        <v>64.36666667</v>
      </c>
      <c r="G8037" s="12">
        <f t="shared" si="3"/>
        <v>1</v>
      </c>
    </row>
    <row r="8038" ht="15.75" customHeight="1">
      <c r="A8038" s="13">
        <v>42208.75</v>
      </c>
      <c r="B8038" s="73">
        <f t="shared" si="1"/>
        <v>42208</v>
      </c>
      <c r="C8038" s="74">
        <f>IF(NewCustomer="Yes", IF(COUNTIF($I$2:$I$11,B8038)&gt;0,0,WEEKDAY(B8038,2)),IF(COUNTIF($I$2:$I$21,B8038)&gt;0,0,WEEKDAY(B8038,2)))</f>
        <v>4</v>
      </c>
      <c r="D8038" s="74">
        <f t="shared" si="2"/>
        <v>18</v>
      </c>
      <c r="E8038" s="12">
        <f>IFERROR(VLOOKUP(A8038,'IDAR Meter Data'!$A:$B,2,1),"")</f>
        <v>211</v>
      </c>
      <c r="F8038" s="75">
        <f>IF(CECCZ="CZ03",'Outside Temp'!B8038,IF(CECCZ="CZ04",'Outside Temp'!B8039,IF(CECCZ="CZ12",'Outside Temp'!B8040, IF(CECCZ="CZ13",'Outside Temp'!B8041))))</f>
        <v>63.86666667</v>
      </c>
      <c r="G8038" s="12">
        <f t="shared" si="3"/>
        <v>1</v>
      </c>
    </row>
    <row r="8039" ht="15.75" customHeight="1">
      <c r="A8039" s="13">
        <v>42208.760416666664</v>
      </c>
      <c r="B8039" s="73">
        <f t="shared" si="1"/>
        <v>42208</v>
      </c>
      <c r="C8039" s="74">
        <f>IF(NewCustomer="Yes", IF(COUNTIF($I$2:$I$11,B8039)&gt;0,0,WEEKDAY(B8039,2)),IF(COUNTIF($I$2:$I$21,B8039)&gt;0,0,WEEKDAY(B8039,2)))</f>
        <v>4</v>
      </c>
      <c r="D8039" s="74">
        <f t="shared" si="2"/>
        <v>18</v>
      </c>
      <c r="E8039" s="12">
        <f>IFERROR(VLOOKUP(A8039,'IDAR Meter Data'!$A:$B,2,1),"")</f>
        <v>213</v>
      </c>
      <c r="F8039" s="75">
        <f>IF(CECCZ="CZ03",'Outside Temp'!B8039,IF(CECCZ="CZ04",'Outside Temp'!B8040,IF(CECCZ="CZ12",'Outside Temp'!B8041, IF(CECCZ="CZ13",'Outside Temp'!B8042))))</f>
        <v>63.36666667</v>
      </c>
      <c r="G8039" s="12">
        <f t="shared" si="3"/>
        <v>1</v>
      </c>
    </row>
    <row r="8040" ht="15.75" customHeight="1">
      <c r="A8040" s="13">
        <v>42208.770833333336</v>
      </c>
      <c r="B8040" s="73">
        <f t="shared" si="1"/>
        <v>42208</v>
      </c>
      <c r="C8040" s="74">
        <f>IF(NewCustomer="Yes", IF(COUNTIF($I$2:$I$11,B8040)&gt;0,0,WEEKDAY(B8040,2)),IF(COUNTIF($I$2:$I$21,B8040)&gt;0,0,WEEKDAY(B8040,2)))</f>
        <v>4</v>
      </c>
      <c r="D8040" s="74">
        <f t="shared" si="2"/>
        <v>18</v>
      </c>
      <c r="E8040" s="12">
        <f>IFERROR(VLOOKUP(A8040,'IDAR Meter Data'!$A:$B,2,1),"")</f>
        <v>220</v>
      </c>
      <c r="F8040" s="75">
        <f>IF(CECCZ="CZ03",'Outside Temp'!B8040,IF(CECCZ="CZ04",'Outside Temp'!B8041,IF(CECCZ="CZ12",'Outside Temp'!B8042, IF(CECCZ="CZ13",'Outside Temp'!B8043))))</f>
        <v>62.86666667</v>
      </c>
      <c r="G8040" s="12">
        <f t="shared" si="3"/>
        <v>1</v>
      </c>
    </row>
    <row r="8041" ht="15.75" customHeight="1">
      <c r="A8041" s="13">
        <v>42208.78125</v>
      </c>
      <c r="B8041" s="73">
        <f t="shared" si="1"/>
        <v>42208</v>
      </c>
      <c r="C8041" s="74">
        <f>IF(NewCustomer="Yes", IF(COUNTIF($I$2:$I$11,B8041)&gt;0,0,WEEKDAY(B8041,2)),IF(COUNTIF($I$2:$I$21,B8041)&gt;0,0,WEEKDAY(B8041,2)))</f>
        <v>4</v>
      </c>
      <c r="D8041" s="74">
        <f t="shared" si="2"/>
        <v>18</v>
      </c>
      <c r="E8041" s="12">
        <f>IFERROR(VLOOKUP(A8041,'IDAR Meter Data'!$A:$B,2,1),"")</f>
        <v>229</v>
      </c>
      <c r="F8041" s="75">
        <f>IF(CECCZ="CZ03",'Outside Temp'!B8041,IF(CECCZ="CZ04",'Outside Temp'!B8042,IF(CECCZ="CZ12",'Outside Temp'!B8043, IF(CECCZ="CZ13",'Outside Temp'!B8044))))</f>
        <v>62.36666667</v>
      </c>
      <c r="G8041" s="12">
        <f t="shared" si="3"/>
        <v>1</v>
      </c>
    </row>
    <row r="8042" ht="15.75" customHeight="1">
      <c r="A8042" s="13">
        <v>42208.791666666664</v>
      </c>
      <c r="B8042" s="73">
        <f t="shared" si="1"/>
        <v>42208</v>
      </c>
      <c r="C8042" s="74">
        <f>IF(NewCustomer="Yes", IF(COUNTIF($I$2:$I$11,B8042)&gt;0,0,WEEKDAY(B8042,2)),IF(COUNTIF($I$2:$I$21,B8042)&gt;0,0,WEEKDAY(B8042,2)))</f>
        <v>4</v>
      </c>
      <c r="D8042" s="74">
        <f t="shared" si="2"/>
        <v>19</v>
      </c>
      <c r="E8042" s="12">
        <f>IFERROR(VLOOKUP(A8042,'IDAR Meter Data'!$A:$B,2,1),"")</f>
        <v>212</v>
      </c>
      <c r="F8042" s="75">
        <f>IF(CECCZ="CZ03",'Outside Temp'!B8042,IF(CECCZ="CZ04",'Outside Temp'!B8043,IF(CECCZ="CZ12",'Outside Temp'!B8044, IF(CECCZ="CZ13",'Outside Temp'!B8045))))</f>
        <v>61.93333333</v>
      </c>
      <c r="G8042" s="12">
        <f t="shared" si="3"/>
        <v>1</v>
      </c>
    </row>
    <row r="8043" ht="15.75" customHeight="1">
      <c r="A8043" s="13">
        <v>42208.802083333336</v>
      </c>
      <c r="B8043" s="73">
        <f t="shared" si="1"/>
        <v>42208</v>
      </c>
      <c r="C8043" s="74">
        <f>IF(NewCustomer="Yes", IF(COUNTIF($I$2:$I$11,B8043)&gt;0,0,WEEKDAY(B8043,2)),IF(COUNTIF($I$2:$I$21,B8043)&gt;0,0,WEEKDAY(B8043,2)))</f>
        <v>4</v>
      </c>
      <c r="D8043" s="74">
        <f t="shared" si="2"/>
        <v>19</v>
      </c>
      <c r="E8043" s="12">
        <f>IFERROR(VLOOKUP(A8043,'IDAR Meter Data'!$A:$B,2,1),"")</f>
        <v>212</v>
      </c>
      <c r="F8043" s="75">
        <f>IF(CECCZ="CZ03",'Outside Temp'!B8043,IF(CECCZ="CZ04",'Outside Temp'!B8044,IF(CECCZ="CZ12",'Outside Temp'!B8045, IF(CECCZ="CZ13",'Outside Temp'!B8046))))</f>
        <v>61.68333333</v>
      </c>
      <c r="G8043" s="12">
        <f t="shared" si="3"/>
        <v>1</v>
      </c>
    </row>
    <row r="8044" ht="15.75" customHeight="1">
      <c r="A8044" s="13">
        <v>42208.8125</v>
      </c>
      <c r="B8044" s="73">
        <f t="shared" si="1"/>
        <v>42208</v>
      </c>
      <c r="C8044" s="74">
        <f>IF(NewCustomer="Yes", IF(COUNTIF($I$2:$I$11,B8044)&gt;0,0,WEEKDAY(B8044,2)),IF(COUNTIF($I$2:$I$21,B8044)&gt;0,0,WEEKDAY(B8044,2)))</f>
        <v>4</v>
      </c>
      <c r="D8044" s="74">
        <f t="shared" si="2"/>
        <v>19</v>
      </c>
      <c r="E8044" s="12">
        <f>IFERROR(VLOOKUP(A8044,'IDAR Meter Data'!$A:$B,2,1),"")</f>
        <v>211</v>
      </c>
      <c r="F8044" s="75">
        <f>IF(CECCZ="CZ03",'Outside Temp'!B8044,IF(CECCZ="CZ04",'Outside Temp'!B8045,IF(CECCZ="CZ12",'Outside Temp'!B8046, IF(CECCZ="CZ13",'Outside Temp'!B8047))))</f>
        <v>61.43333333</v>
      </c>
      <c r="G8044" s="12">
        <f t="shared" si="3"/>
        <v>1</v>
      </c>
    </row>
    <row r="8045" ht="15.75" customHeight="1">
      <c r="A8045" s="13">
        <v>42208.822916666664</v>
      </c>
      <c r="B8045" s="73">
        <f t="shared" si="1"/>
        <v>42208</v>
      </c>
      <c r="C8045" s="74">
        <f>IF(NewCustomer="Yes", IF(COUNTIF($I$2:$I$11,B8045)&gt;0,0,WEEKDAY(B8045,2)),IF(COUNTIF($I$2:$I$21,B8045)&gt;0,0,WEEKDAY(B8045,2)))</f>
        <v>4</v>
      </c>
      <c r="D8045" s="74">
        <f t="shared" si="2"/>
        <v>19</v>
      </c>
      <c r="E8045" s="12">
        <f>IFERROR(VLOOKUP(A8045,'IDAR Meter Data'!$A:$B,2,1),"")</f>
        <v>212</v>
      </c>
      <c r="F8045" s="75">
        <f>IF(CECCZ="CZ03",'Outside Temp'!B8045,IF(CECCZ="CZ04",'Outside Temp'!B8046,IF(CECCZ="CZ12",'Outside Temp'!B8047, IF(CECCZ="CZ13",'Outside Temp'!B8048))))</f>
        <v>61.18333333</v>
      </c>
      <c r="G8045" s="12">
        <f t="shared" si="3"/>
        <v>1</v>
      </c>
    </row>
    <row r="8046" ht="15.75" customHeight="1">
      <c r="A8046" s="13">
        <v>42208.833333333336</v>
      </c>
      <c r="B8046" s="73">
        <f t="shared" si="1"/>
        <v>42208</v>
      </c>
      <c r="C8046" s="74">
        <f>IF(NewCustomer="Yes", IF(COUNTIF($I$2:$I$11,B8046)&gt;0,0,WEEKDAY(B8046,2)),IF(COUNTIF($I$2:$I$21,B8046)&gt;0,0,WEEKDAY(B8046,2)))</f>
        <v>4</v>
      </c>
      <c r="D8046" s="74">
        <f t="shared" si="2"/>
        <v>20</v>
      </c>
      <c r="E8046" s="12">
        <f>IFERROR(VLOOKUP(A8046,'IDAR Meter Data'!$A:$B,2,1),"")</f>
        <v>201</v>
      </c>
      <c r="F8046" s="75">
        <f>IF(CECCZ="CZ03",'Outside Temp'!B8046,IF(CECCZ="CZ04",'Outside Temp'!B8047,IF(CECCZ="CZ12",'Outside Temp'!B8048, IF(CECCZ="CZ13",'Outside Temp'!B8049))))</f>
        <v>61</v>
      </c>
      <c r="G8046" s="12">
        <f t="shared" si="3"/>
        <v>1</v>
      </c>
    </row>
    <row r="8047" ht="15.75" customHeight="1">
      <c r="A8047" s="13">
        <v>42208.84375</v>
      </c>
      <c r="B8047" s="73">
        <f t="shared" si="1"/>
        <v>42208</v>
      </c>
      <c r="C8047" s="74">
        <f>IF(NewCustomer="Yes", IF(COUNTIF($I$2:$I$11,B8047)&gt;0,0,WEEKDAY(B8047,2)),IF(COUNTIF($I$2:$I$21,B8047)&gt;0,0,WEEKDAY(B8047,2)))</f>
        <v>4</v>
      </c>
      <c r="D8047" s="74">
        <f t="shared" si="2"/>
        <v>20</v>
      </c>
      <c r="E8047" s="12">
        <f>IFERROR(VLOOKUP(A8047,'IDAR Meter Data'!$A:$B,2,1),"")</f>
        <v>212</v>
      </c>
      <c r="F8047" s="75">
        <f>IF(CECCZ="CZ03",'Outside Temp'!B8047,IF(CECCZ="CZ04",'Outside Temp'!B8048,IF(CECCZ="CZ12",'Outside Temp'!B8049, IF(CECCZ="CZ13",'Outside Temp'!B8050))))</f>
        <v>61</v>
      </c>
      <c r="G8047" s="12">
        <f t="shared" si="3"/>
        <v>1</v>
      </c>
    </row>
    <row r="8048" ht="15.75" customHeight="1">
      <c r="A8048" s="13">
        <v>42208.854166666664</v>
      </c>
      <c r="B8048" s="73">
        <f t="shared" si="1"/>
        <v>42208</v>
      </c>
      <c r="C8048" s="74">
        <f>IF(NewCustomer="Yes", IF(COUNTIF($I$2:$I$11,B8048)&gt;0,0,WEEKDAY(B8048,2)),IF(COUNTIF($I$2:$I$21,B8048)&gt;0,0,WEEKDAY(B8048,2)))</f>
        <v>4</v>
      </c>
      <c r="D8048" s="74">
        <f t="shared" si="2"/>
        <v>20</v>
      </c>
      <c r="E8048" s="12">
        <f>IFERROR(VLOOKUP(A8048,'IDAR Meter Data'!$A:$B,2,1),"")</f>
        <v>196</v>
      </c>
      <c r="F8048" s="75">
        <f>IF(CECCZ="CZ03",'Outside Temp'!B8048,IF(CECCZ="CZ04",'Outside Temp'!B8049,IF(CECCZ="CZ12",'Outside Temp'!B8050, IF(CECCZ="CZ13",'Outside Temp'!B8051))))</f>
        <v>61</v>
      </c>
      <c r="G8048" s="12">
        <f t="shared" si="3"/>
        <v>1</v>
      </c>
    </row>
    <row r="8049" ht="15.75" customHeight="1">
      <c r="A8049" s="13">
        <v>42208.864583333336</v>
      </c>
      <c r="B8049" s="73">
        <f t="shared" si="1"/>
        <v>42208</v>
      </c>
      <c r="C8049" s="74">
        <f>IF(NewCustomer="Yes", IF(COUNTIF($I$2:$I$11,B8049)&gt;0,0,WEEKDAY(B8049,2)),IF(COUNTIF($I$2:$I$21,B8049)&gt;0,0,WEEKDAY(B8049,2)))</f>
        <v>4</v>
      </c>
      <c r="D8049" s="74">
        <f t="shared" si="2"/>
        <v>20</v>
      </c>
      <c r="E8049" s="12">
        <f>IFERROR(VLOOKUP(A8049,'IDAR Meter Data'!$A:$B,2,1),"")</f>
        <v>191</v>
      </c>
      <c r="F8049" s="75">
        <f>IF(CECCZ="CZ03",'Outside Temp'!B8049,IF(CECCZ="CZ04",'Outside Temp'!B8050,IF(CECCZ="CZ12",'Outside Temp'!B8051, IF(CECCZ="CZ13",'Outside Temp'!B8052))))</f>
        <v>61</v>
      </c>
      <c r="G8049" s="12">
        <f t="shared" si="3"/>
        <v>1</v>
      </c>
    </row>
    <row r="8050" ht="15.75" customHeight="1">
      <c r="A8050" s="13">
        <v>42208.875</v>
      </c>
      <c r="B8050" s="73">
        <f t="shared" si="1"/>
        <v>42208</v>
      </c>
      <c r="C8050" s="74">
        <f>IF(NewCustomer="Yes", IF(COUNTIF($I$2:$I$11,B8050)&gt;0,0,WEEKDAY(B8050,2)),IF(COUNTIF($I$2:$I$21,B8050)&gt;0,0,WEEKDAY(B8050,2)))</f>
        <v>4</v>
      </c>
      <c r="D8050" s="74">
        <f t="shared" si="2"/>
        <v>21</v>
      </c>
      <c r="E8050" s="12">
        <f>IFERROR(VLOOKUP(A8050,'IDAR Meter Data'!$A:$B,2,1),"")</f>
        <v>199</v>
      </c>
      <c r="F8050" s="75">
        <f>IF(CECCZ="CZ03",'Outside Temp'!B8050,IF(CECCZ="CZ04",'Outside Temp'!B8051,IF(CECCZ="CZ12",'Outside Temp'!B8052, IF(CECCZ="CZ13",'Outside Temp'!B8053))))</f>
        <v>61</v>
      </c>
      <c r="G8050" s="12">
        <f t="shared" si="3"/>
        <v>1</v>
      </c>
    </row>
    <row r="8051" ht="15.75" customHeight="1">
      <c r="A8051" s="13">
        <v>42208.885416666664</v>
      </c>
      <c r="B8051" s="73">
        <f t="shared" si="1"/>
        <v>42208</v>
      </c>
      <c r="C8051" s="74">
        <f>IF(NewCustomer="Yes", IF(COUNTIF($I$2:$I$11,B8051)&gt;0,0,WEEKDAY(B8051,2)),IF(COUNTIF($I$2:$I$21,B8051)&gt;0,0,WEEKDAY(B8051,2)))</f>
        <v>4</v>
      </c>
      <c r="D8051" s="74">
        <f t="shared" si="2"/>
        <v>21</v>
      </c>
      <c r="E8051" s="12">
        <f>IFERROR(VLOOKUP(A8051,'IDAR Meter Data'!$A:$B,2,1),"")</f>
        <v>179</v>
      </c>
      <c r="F8051" s="75">
        <f>IF(CECCZ="CZ03",'Outside Temp'!B8051,IF(CECCZ="CZ04",'Outside Temp'!B8052,IF(CECCZ="CZ12",'Outside Temp'!B8053, IF(CECCZ="CZ13",'Outside Temp'!B8054))))</f>
        <v>61</v>
      </c>
      <c r="G8051" s="12">
        <f t="shared" si="3"/>
        <v>1</v>
      </c>
    </row>
    <row r="8052" ht="15.75" customHeight="1">
      <c r="A8052" s="13">
        <v>42208.895833333336</v>
      </c>
      <c r="B8052" s="73">
        <f t="shared" si="1"/>
        <v>42208</v>
      </c>
      <c r="C8052" s="74">
        <f>IF(NewCustomer="Yes", IF(COUNTIF($I$2:$I$11,B8052)&gt;0,0,WEEKDAY(B8052,2)),IF(COUNTIF($I$2:$I$21,B8052)&gt;0,0,WEEKDAY(B8052,2)))</f>
        <v>4</v>
      </c>
      <c r="D8052" s="74">
        <f t="shared" si="2"/>
        <v>21</v>
      </c>
      <c r="E8052" s="12">
        <f>IFERROR(VLOOKUP(A8052,'IDAR Meter Data'!$A:$B,2,1),"")</f>
        <v>189</v>
      </c>
      <c r="F8052" s="75">
        <f>IF(CECCZ="CZ03",'Outside Temp'!B8052,IF(CECCZ="CZ04",'Outside Temp'!B8053,IF(CECCZ="CZ12",'Outside Temp'!B8054, IF(CECCZ="CZ13",'Outside Temp'!B8055))))</f>
        <v>61</v>
      </c>
      <c r="G8052" s="12">
        <f t="shared" si="3"/>
        <v>1</v>
      </c>
    </row>
    <row r="8053" ht="15.75" customHeight="1">
      <c r="A8053" s="13">
        <v>42208.90625</v>
      </c>
      <c r="B8053" s="73">
        <f t="shared" si="1"/>
        <v>42208</v>
      </c>
      <c r="C8053" s="74">
        <f>IF(NewCustomer="Yes", IF(COUNTIF($I$2:$I$11,B8053)&gt;0,0,WEEKDAY(B8053,2)),IF(COUNTIF($I$2:$I$21,B8053)&gt;0,0,WEEKDAY(B8053,2)))</f>
        <v>4</v>
      </c>
      <c r="D8053" s="74">
        <f t="shared" si="2"/>
        <v>21</v>
      </c>
      <c r="E8053" s="12">
        <f>IFERROR(VLOOKUP(A8053,'IDAR Meter Data'!$A:$B,2,1),"")</f>
        <v>183</v>
      </c>
      <c r="F8053" s="75">
        <f>IF(CECCZ="CZ03",'Outside Temp'!B8053,IF(CECCZ="CZ04",'Outside Temp'!B8054,IF(CECCZ="CZ12",'Outside Temp'!B8055, IF(CECCZ="CZ13",'Outside Temp'!B8056))))</f>
        <v>61</v>
      </c>
      <c r="G8053" s="12">
        <f t="shared" si="3"/>
        <v>1</v>
      </c>
    </row>
    <row r="8054" ht="15.75" customHeight="1">
      <c r="A8054" s="13">
        <v>42208.916666666664</v>
      </c>
      <c r="B8054" s="73">
        <f t="shared" si="1"/>
        <v>42208</v>
      </c>
      <c r="C8054" s="74">
        <f>IF(NewCustomer="Yes", IF(COUNTIF($I$2:$I$11,B8054)&gt;0,0,WEEKDAY(B8054,2)),IF(COUNTIF($I$2:$I$21,B8054)&gt;0,0,WEEKDAY(B8054,2)))</f>
        <v>4</v>
      </c>
      <c r="D8054" s="74">
        <f t="shared" si="2"/>
        <v>22</v>
      </c>
      <c r="E8054" s="12">
        <f>IFERROR(VLOOKUP(A8054,'IDAR Meter Data'!$A:$B,2,1),"")</f>
        <v>167</v>
      </c>
      <c r="F8054" s="75">
        <f>IF(CECCZ="CZ03",'Outside Temp'!B8054,IF(CECCZ="CZ04",'Outside Temp'!B8055,IF(CECCZ="CZ12",'Outside Temp'!B8056, IF(CECCZ="CZ13",'Outside Temp'!B8057))))</f>
        <v>60.93333333</v>
      </c>
      <c r="G8054" s="12">
        <f t="shared" si="3"/>
        <v>1</v>
      </c>
    </row>
    <row r="8055" ht="15.75" customHeight="1">
      <c r="A8055" s="13">
        <v>42208.927083333336</v>
      </c>
      <c r="B8055" s="73">
        <f t="shared" si="1"/>
        <v>42208</v>
      </c>
      <c r="C8055" s="74">
        <f>IF(NewCustomer="Yes", IF(COUNTIF($I$2:$I$11,B8055)&gt;0,0,WEEKDAY(B8055,2)),IF(COUNTIF($I$2:$I$21,B8055)&gt;0,0,WEEKDAY(B8055,2)))</f>
        <v>4</v>
      </c>
      <c r="D8055" s="74">
        <f t="shared" si="2"/>
        <v>22</v>
      </c>
      <c r="E8055" s="12">
        <f>IFERROR(VLOOKUP(A8055,'IDAR Meter Data'!$A:$B,2,1),"")</f>
        <v>176</v>
      </c>
      <c r="F8055" s="75">
        <f>IF(CECCZ="CZ03",'Outside Temp'!B8055,IF(CECCZ="CZ04",'Outside Temp'!B8056,IF(CECCZ="CZ12",'Outside Temp'!B8057, IF(CECCZ="CZ13",'Outside Temp'!B8058))))</f>
        <v>60.68333333</v>
      </c>
      <c r="G8055" s="12">
        <f t="shared" si="3"/>
        <v>1</v>
      </c>
    </row>
    <row r="8056" ht="15.75" customHeight="1">
      <c r="A8056" s="13">
        <v>42208.9375</v>
      </c>
      <c r="B8056" s="73">
        <f t="shared" si="1"/>
        <v>42208</v>
      </c>
      <c r="C8056" s="74">
        <f>IF(NewCustomer="Yes", IF(COUNTIF($I$2:$I$11,B8056)&gt;0,0,WEEKDAY(B8056,2)),IF(COUNTIF($I$2:$I$21,B8056)&gt;0,0,WEEKDAY(B8056,2)))</f>
        <v>4</v>
      </c>
      <c r="D8056" s="74">
        <f t="shared" si="2"/>
        <v>22</v>
      </c>
      <c r="E8056" s="12">
        <f>IFERROR(VLOOKUP(A8056,'IDAR Meter Data'!$A:$B,2,1),"")</f>
        <v>169</v>
      </c>
      <c r="F8056" s="75">
        <f>IF(CECCZ="CZ03",'Outside Temp'!B8056,IF(CECCZ="CZ04",'Outside Temp'!B8057,IF(CECCZ="CZ12",'Outside Temp'!B8058, IF(CECCZ="CZ13",'Outside Temp'!B8059))))</f>
        <v>60.43333333</v>
      </c>
      <c r="G8056" s="12">
        <f t="shared" si="3"/>
        <v>1</v>
      </c>
    </row>
    <row r="8057" ht="15.75" customHeight="1">
      <c r="A8057" s="13">
        <v>42208.947916666664</v>
      </c>
      <c r="B8057" s="73">
        <f t="shared" si="1"/>
        <v>42208</v>
      </c>
      <c r="C8057" s="74">
        <f>IF(NewCustomer="Yes", IF(COUNTIF($I$2:$I$11,B8057)&gt;0,0,WEEKDAY(B8057,2)),IF(COUNTIF($I$2:$I$21,B8057)&gt;0,0,WEEKDAY(B8057,2)))</f>
        <v>4</v>
      </c>
      <c r="D8057" s="74">
        <f t="shared" si="2"/>
        <v>22</v>
      </c>
      <c r="E8057" s="12">
        <f>IFERROR(VLOOKUP(A8057,'IDAR Meter Data'!$A:$B,2,1),"")</f>
        <v>190</v>
      </c>
      <c r="F8057" s="75">
        <f>IF(CECCZ="CZ03",'Outside Temp'!B8057,IF(CECCZ="CZ04",'Outside Temp'!B8058,IF(CECCZ="CZ12",'Outside Temp'!B8059, IF(CECCZ="CZ13",'Outside Temp'!B8060))))</f>
        <v>60.18333333</v>
      </c>
      <c r="G8057" s="12">
        <f t="shared" si="3"/>
        <v>1</v>
      </c>
    </row>
    <row r="8058" ht="15.75" customHeight="1">
      <c r="A8058" s="13">
        <v>42208.958333333336</v>
      </c>
      <c r="B8058" s="73">
        <f t="shared" si="1"/>
        <v>42208</v>
      </c>
      <c r="C8058" s="74">
        <f>IF(NewCustomer="Yes", IF(COUNTIF($I$2:$I$11,B8058)&gt;0,0,WEEKDAY(B8058,2)),IF(COUNTIF($I$2:$I$21,B8058)&gt;0,0,WEEKDAY(B8058,2)))</f>
        <v>4</v>
      </c>
      <c r="D8058" s="74">
        <f t="shared" si="2"/>
        <v>23</v>
      </c>
      <c r="E8058" s="12">
        <f>IFERROR(VLOOKUP(A8058,'IDAR Meter Data'!$A:$B,2,1),"")</f>
        <v>170</v>
      </c>
      <c r="F8058" s="75">
        <f>IF(CECCZ="CZ03",'Outside Temp'!B8058,IF(CECCZ="CZ04",'Outside Temp'!B8059,IF(CECCZ="CZ12",'Outside Temp'!B8060, IF(CECCZ="CZ13",'Outside Temp'!B8061))))</f>
        <v>60.06666667</v>
      </c>
      <c r="G8058" s="12">
        <f t="shared" si="3"/>
        <v>1</v>
      </c>
    </row>
    <row r="8059" ht="15.75" customHeight="1">
      <c r="A8059" s="13">
        <v>42208.96875</v>
      </c>
      <c r="B8059" s="73">
        <f t="shared" si="1"/>
        <v>42208</v>
      </c>
      <c r="C8059" s="74">
        <f>IF(NewCustomer="Yes", IF(COUNTIF($I$2:$I$11,B8059)&gt;0,0,WEEKDAY(B8059,2)),IF(COUNTIF($I$2:$I$21,B8059)&gt;0,0,WEEKDAY(B8059,2)))</f>
        <v>4</v>
      </c>
      <c r="D8059" s="74">
        <f t="shared" si="2"/>
        <v>23</v>
      </c>
      <c r="E8059" s="12">
        <f>IFERROR(VLOOKUP(A8059,'IDAR Meter Data'!$A:$B,2,1),"")</f>
        <v>170</v>
      </c>
      <c r="F8059" s="75">
        <f>IF(CECCZ="CZ03",'Outside Temp'!B8059,IF(CECCZ="CZ04",'Outside Temp'!B8060,IF(CECCZ="CZ12",'Outside Temp'!B8061, IF(CECCZ="CZ13",'Outside Temp'!B8062))))</f>
        <v>60.31666667</v>
      </c>
      <c r="G8059" s="12">
        <f t="shared" si="3"/>
        <v>1</v>
      </c>
    </row>
    <row r="8060" ht="15.75" customHeight="1">
      <c r="A8060" s="13">
        <v>42208.979166666664</v>
      </c>
      <c r="B8060" s="73">
        <f t="shared" si="1"/>
        <v>42208</v>
      </c>
      <c r="C8060" s="74">
        <f>IF(NewCustomer="Yes", IF(COUNTIF($I$2:$I$11,B8060)&gt;0,0,WEEKDAY(B8060,2)),IF(COUNTIF($I$2:$I$21,B8060)&gt;0,0,WEEKDAY(B8060,2)))</f>
        <v>4</v>
      </c>
      <c r="D8060" s="74">
        <f t="shared" si="2"/>
        <v>23</v>
      </c>
      <c r="E8060" s="12">
        <f>IFERROR(VLOOKUP(A8060,'IDAR Meter Data'!$A:$B,2,1),"")</f>
        <v>161</v>
      </c>
      <c r="F8060" s="75">
        <f>IF(CECCZ="CZ03",'Outside Temp'!B8060,IF(CECCZ="CZ04",'Outside Temp'!B8061,IF(CECCZ="CZ12",'Outside Temp'!B8062, IF(CECCZ="CZ13",'Outside Temp'!B8063))))</f>
        <v>60.56666667</v>
      </c>
      <c r="G8060" s="12">
        <f t="shared" si="3"/>
        <v>1</v>
      </c>
    </row>
    <row r="8061" ht="15.75" customHeight="1">
      <c r="A8061" s="13">
        <v>42208.989583333336</v>
      </c>
      <c r="B8061" s="73">
        <f t="shared" si="1"/>
        <v>42208</v>
      </c>
      <c r="C8061" s="74">
        <f>IF(NewCustomer="Yes", IF(COUNTIF($I$2:$I$11,B8061)&gt;0,0,WEEKDAY(B8061,2)),IF(COUNTIF($I$2:$I$21,B8061)&gt;0,0,WEEKDAY(B8061,2)))</f>
        <v>4</v>
      </c>
      <c r="D8061" s="74">
        <f t="shared" si="2"/>
        <v>23</v>
      </c>
      <c r="E8061" s="12">
        <f>IFERROR(VLOOKUP(A8061,'IDAR Meter Data'!$A:$B,2,1),"")</f>
        <v>169</v>
      </c>
      <c r="F8061" s="75">
        <f>IF(CECCZ="CZ03",'Outside Temp'!B8061,IF(CECCZ="CZ04",'Outside Temp'!B8062,IF(CECCZ="CZ12",'Outside Temp'!B8063, IF(CECCZ="CZ13",'Outside Temp'!B8064))))</f>
        <v>60.81666667</v>
      </c>
      <c r="G8061" s="12">
        <f t="shared" si="3"/>
        <v>1</v>
      </c>
    </row>
    <row r="8062" ht="15.75" customHeight="1">
      <c r="A8062" s="13">
        <v>42209.0</v>
      </c>
      <c r="B8062" s="73">
        <f t="shared" si="1"/>
        <v>42209</v>
      </c>
      <c r="C8062" s="74">
        <f>IF(NewCustomer="Yes", IF(COUNTIF($I$2:$I$11,B8062)&gt;0,0,WEEKDAY(B8062,2)),IF(COUNTIF($I$2:$I$21,B8062)&gt;0,0,WEEKDAY(B8062,2)))</f>
        <v>5</v>
      </c>
      <c r="D8062" s="74">
        <f t="shared" si="2"/>
        <v>0</v>
      </c>
      <c r="E8062" s="12">
        <f>IFERROR(VLOOKUP(A8062,'IDAR Meter Data'!$A:$B,2,1),"")</f>
        <v>175</v>
      </c>
      <c r="F8062" s="75">
        <f>IF(CECCZ="CZ03",'Outside Temp'!B8062,IF(CECCZ="CZ04",'Outside Temp'!B8063,IF(CECCZ="CZ12",'Outside Temp'!B8064, IF(CECCZ="CZ13",'Outside Temp'!B8065))))</f>
        <v>61</v>
      </c>
      <c r="G8062" s="12">
        <f t="shared" si="3"/>
        <v>1</v>
      </c>
    </row>
    <row r="8063" ht="15.75" customHeight="1">
      <c r="A8063" s="13">
        <v>42209.010416666664</v>
      </c>
      <c r="B8063" s="73">
        <f t="shared" si="1"/>
        <v>42209</v>
      </c>
      <c r="C8063" s="74">
        <f>IF(NewCustomer="Yes", IF(COUNTIF($I$2:$I$11,B8063)&gt;0,0,WEEKDAY(B8063,2)),IF(COUNTIF($I$2:$I$21,B8063)&gt;0,0,WEEKDAY(B8063,2)))</f>
        <v>5</v>
      </c>
      <c r="D8063" s="74">
        <f t="shared" si="2"/>
        <v>0</v>
      </c>
      <c r="E8063" s="12">
        <f>IFERROR(VLOOKUP(A8063,'IDAR Meter Data'!$A:$B,2,1),"")</f>
        <v>163</v>
      </c>
      <c r="F8063" s="75">
        <f>IF(CECCZ="CZ03",'Outside Temp'!B8063,IF(CECCZ="CZ04",'Outside Temp'!B8064,IF(CECCZ="CZ12",'Outside Temp'!B8065, IF(CECCZ="CZ13",'Outside Temp'!B8066))))</f>
        <v>61</v>
      </c>
      <c r="G8063" s="12">
        <f t="shared" si="3"/>
        <v>1</v>
      </c>
    </row>
    <row r="8064" ht="15.75" customHeight="1">
      <c r="A8064" s="13">
        <v>42209.020833333336</v>
      </c>
      <c r="B8064" s="73">
        <f t="shared" si="1"/>
        <v>42209</v>
      </c>
      <c r="C8064" s="74">
        <f>IF(NewCustomer="Yes", IF(COUNTIF($I$2:$I$11,B8064)&gt;0,0,WEEKDAY(B8064,2)),IF(COUNTIF($I$2:$I$21,B8064)&gt;0,0,WEEKDAY(B8064,2)))</f>
        <v>5</v>
      </c>
      <c r="D8064" s="74">
        <f t="shared" si="2"/>
        <v>0</v>
      </c>
      <c r="E8064" s="12">
        <f>IFERROR(VLOOKUP(A8064,'IDAR Meter Data'!$A:$B,2,1),"")</f>
        <v>165</v>
      </c>
      <c r="F8064" s="75">
        <f>IF(CECCZ="CZ03",'Outside Temp'!B8064,IF(CECCZ="CZ04",'Outside Temp'!B8065,IF(CECCZ="CZ12",'Outside Temp'!B8066, IF(CECCZ="CZ13",'Outside Temp'!B8067))))</f>
        <v>61</v>
      </c>
      <c r="G8064" s="12">
        <f t="shared" si="3"/>
        <v>1</v>
      </c>
    </row>
    <row r="8065" ht="15.75" customHeight="1">
      <c r="A8065" s="13">
        <v>42209.03125</v>
      </c>
      <c r="B8065" s="73">
        <f t="shared" si="1"/>
        <v>42209</v>
      </c>
      <c r="C8065" s="74">
        <f>IF(NewCustomer="Yes", IF(COUNTIF($I$2:$I$11,B8065)&gt;0,0,WEEKDAY(B8065,2)),IF(COUNTIF($I$2:$I$21,B8065)&gt;0,0,WEEKDAY(B8065,2)))</f>
        <v>5</v>
      </c>
      <c r="D8065" s="74">
        <f t="shared" si="2"/>
        <v>0</v>
      </c>
      <c r="E8065" s="12">
        <f>IFERROR(VLOOKUP(A8065,'IDAR Meter Data'!$A:$B,2,1),"")</f>
        <v>151</v>
      </c>
      <c r="F8065" s="75">
        <f>IF(CECCZ="CZ03",'Outside Temp'!B8065,IF(CECCZ="CZ04",'Outside Temp'!B8066,IF(CECCZ="CZ12",'Outside Temp'!B8067, IF(CECCZ="CZ13",'Outside Temp'!B8068))))</f>
        <v>61</v>
      </c>
      <c r="G8065" s="12">
        <f t="shared" si="3"/>
        <v>1</v>
      </c>
    </row>
    <row r="8066" ht="15.75" customHeight="1">
      <c r="A8066" s="13">
        <v>42209.041666666664</v>
      </c>
      <c r="B8066" s="73">
        <f t="shared" si="1"/>
        <v>42209</v>
      </c>
      <c r="C8066" s="74">
        <f>IF(NewCustomer="Yes", IF(COUNTIF($I$2:$I$11,B8066)&gt;0,0,WEEKDAY(B8066,2)),IF(COUNTIF($I$2:$I$21,B8066)&gt;0,0,WEEKDAY(B8066,2)))</f>
        <v>5</v>
      </c>
      <c r="D8066" s="74">
        <f t="shared" si="2"/>
        <v>1</v>
      </c>
      <c r="E8066" s="12">
        <f>IFERROR(VLOOKUP(A8066,'IDAR Meter Data'!$A:$B,2,1),"")</f>
        <v>169</v>
      </c>
      <c r="F8066" s="75">
        <f>IF(CECCZ="CZ03",'Outside Temp'!B8066,IF(CECCZ="CZ04",'Outside Temp'!B8067,IF(CECCZ="CZ12",'Outside Temp'!B8068, IF(CECCZ="CZ13",'Outside Temp'!B8069))))</f>
        <v>61</v>
      </c>
      <c r="G8066" s="12">
        <f t="shared" si="3"/>
        <v>1</v>
      </c>
    </row>
    <row r="8067" ht="15.75" customHeight="1">
      <c r="A8067" s="13">
        <v>42209.052083333336</v>
      </c>
      <c r="B8067" s="73">
        <f t="shared" si="1"/>
        <v>42209</v>
      </c>
      <c r="C8067" s="74">
        <f>IF(NewCustomer="Yes", IF(COUNTIF($I$2:$I$11,B8067)&gt;0,0,WEEKDAY(B8067,2)),IF(COUNTIF($I$2:$I$21,B8067)&gt;0,0,WEEKDAY(B8067,2)))</f>
        <v>5</v>
      </c>
      <c r="D8067" s="74">
        <f t="shared" si="2"/>
        <v>1</v>
      </c>
      <c r="E8067" s="12">
        <f>IFERROR(VLOOKUP(A8067,'IDAR Meter Data'!$A:$B,2,1),"")</f>
        <v>169</v>
      </c>
      <c r="F8067" s="75">
        <f>IF(CECCZ="CZ03",'Outside Temp'!B8067,IF(CECCZ="CZ04",'Outside Temp'!B8068,IF(CECCZ="CZ12",'Outside Temp'!B8069, IF(CECCZ="CZ13",'Outside Temp'!B8070))))</f>
        <v>61</v>
      </c>
      <c r="G8067" s="12">
        <f t="shared" si="3"/>
        <v>1</v>
      </c>
    </row>
    <row r="8068" ht="15.75" customHeight="1">
      <c r="A8068" s="13">
        <v>42209.0625</v>
      </c>
      <c r="B8068" s="73">
        <f t="shared" si="1"/>
        <v>42209</v>
      </c>
      <c r="C8068" s="74">
        <f>IF(NewCustomer="Yes", IF(COUNTIF($I$2:$I$11,B8068)&gt;0,0,WEEKDAY(B8068,2)),IF(COUNTIF($I$2:$I$21,B8068)&gt;0,0,WEEKDAY(B8068,2)))</f>
        <v>5</v>
      </c>
      <c r="D8068" s="74">
        <f t="shared" si="2"/>
        <v>1</v>
      </c>
      <c r="E8068" s="12">
        <f>IFERROR(VLOOKUP(A8068,'IDAR Meter Data'!$A:$B,2,1),"")</f>
        <v>157</v>
      </c>
      <c r="F8068" s="75">
        <f>IF(CECCZ="CZ03",'Outside Temp'!B8068,IF(CECCZ="CZ04",'Outside Temp'!B8069,IF(CECCZ="CZ12",'Outside Temp'!B8070, IF(CECCZ="CZ13",'Outside Temp'!B8071))))</f>
        <v>61</v>
      </c>
      <c r="G8068" s="12">
        <f t="shared" si="3"/>
        <v>1</v>
      </c>
    </row>
    <row r="8069" ht="15.75" customHeight="1">
      <c r="A8069" s="13">
        <v>42209.072916666664</v>
      </c>
      <c r="B8069" s="73">
        <f t="shared" si="1"/>
        <v>42209</v>
      </c>
      <c r="C8069" s="74">
        <f>IF(NewCustomer="Yes", IF(COUNTIF($I$2:$I$11,B8069)&gt;0,0,WEEKDAY(B8069,2)),IF(COUNTIF($I$2:$I$21,B8069)&gt;0,0,WEEKDAY(B8069,2)))</f>
        <v>5</v>
      </c>
      <c r="D8069" s="74">
        <f t="shared" si="2"/>
        <v>1</v>
      </c>
      <c r="E8069" s="12">
        <f>IFERROR(VLOOKUP(A8069,'IDAR Meter Data'!$A:$B,2,1),"")</f>
        <v>166</v>
      </c>
      <c r="F8069" s="75">
        <f>IF(CECCZ="CZ03",'Outside Temp'!B8069,IF(CECCZ="CZ04",'Outside Temp'!B8070,IF(CECCZ="CZ12",'Outside Temp'!B8071, IF(CECCZ="CZ13",'Outside Temp'!B8072))))</f>
        <v>61</v>
      </c>
      <c r="G8069" s="12">
        <f t="shared" si="3"/>
        <v>1</v>
      </c>
    </row>
    <row r="8070" ht="15.75" customHeight="1">
      <c r="A8070" s="13">
        <v>42209.083333333336</v>
      </c>
      <c r="B8070" s="73">
        <f t="shared" si="1"/>
        <v>42209</v>
      </c>
      <c r="C8070" s="74">
        <f>IF(NewCustomer="Yes", IF(COUNTIF($I$2:$I$11,B8070)&gt;0,0,WEEKDAY(B8070,2)),IF(COUNTIF($I$2:$I$21,B8070)&gt;0,0,WEEKDAY(B8070,2)))</f>
        <v>5</v>
      </c>
      <c r="D8070" s="74">
        <f t="shared" si="2"/>
        <v>2</v>
      </c>
      <c r="E8070" s="12">
        <f>IFERROR(VLOOKUP(A8070,'IDAR Meter Data'!$A:$B,2,1),"")</f>
        <v>152</v>
      </c>
      <c r="F8070" s="75">
        <f>IF(CECCZ="CZ03",'Outside Temp'!B8070,IF(CECCZ="CZ04",'Outside Temp'!B8071,IF(CECCZ="CZ12",'Outside Temp'!B8072, IF(CECCZ="CZ13",'Outside Temp'!B8073))))</f>
        <v>60.93333333</v>
      </c>
      <c r="G8070" s="12">
        <f t="shared" si="3"/>
        <v>1</v>
      </c>
    </row>
    <row r="8071" ht="15.75" customHeight="1">
      <c r="A8071" s="13">
        <v>42209.09375</v>
      </c>
      <c r="B8071" s="73">
        <f t="shared" si="1"/>
        <v>42209</v>
      </c>
      <c r="C8071" s="74">
        <f>IF(NewCustomer="Yes", IF(COUNTIF($I$2:$I$11,B8071)&gt;0,0,WEEKDAY(B8071,2)),IF(COUNTIF($I$2:$I$21,B8071)&gt;0,0,WEEKDAY(B8071,2)))</f>
        <v>5</v>
      </c>
      <c r="D8071" s="74">
        <f t="shared" si="2"/>
        <v>2</v>
      </c>
      <c r="E8071" s="12">
        <f>IFERROR(VLOOKUP(A8071,'IDAR Meter Data'!$A:$B,2,1),"")</f>
        <v>170</v>
      </c>
      <c r="F8071" s="75">
        <f>IF(CECCZ="CZ03",'Outside Temp'!B8071,IF(CECCZ="CZ04",'Outside Temp'!B8072,IF(CECCZ="CZ12",'Outside Temp'!B8073, IF(CECCZ="CZ13",'Outside Temp'!B8074))))</f>
        <v>60.68333333</v>
      </c>
      <c r="G8071" s="12">
        <f t="shared" si="3"/>
        <v>1</v>
      </c>
    </row>
    <row r="8072" ht="15.75" customHeight="1">
      <c r="A8072" s="13">
        <v>42209.104166666664</v>
      </c>
      <c r="B8072" s="73">
        <f t="shared" si="1"/>
        <v>42209</v>
      </c>
      <c r="C8072" s="74">
        <f>IF(NewCustomer="Yes", IF(COUNTIF($I$2:$I$11,B8072)&gt;0,0,WEEKDAY(B8072,2)),IF(COUNTIF($I$2:$I$21,B8072)&gt;0,0,WEEKDAY(B8072,2)))</f>
        <v>5</v>
      </c>
      <c r="D8072" s="74">
        <f t="shared" si="2"/>
        <v>2</v>
      </c>
      <c r="E8072" s="12">
        <f>IFERROR(VLOOKUP(A8072,'IDAR Meter Data'!$A:$B,2,1),"")</f>
        <v>153</v>
      </c>
      <c r="F8072" s="75">
        <f>IF(CECCZ="CZ03",'Outside Temp'!B8072,IF(CECCZ="CZ04",'Outside Temp'!B8073,IF(CECCZ="CZ12",'Outside Temp'!B8074, IF(CECCZ="CZ13",'Outside Temp'!B8075))))</f>
        <v>60.43333333</v>
      </c>
      <c r="G8072" s="12">
        <f t="shared" si="3"/>
        <v>1</v>
      </c>
    </row>
    <row r="8073" ht="15.75" customHeight="1">
      <c r="A8073" s="13">
        <v>42209.114583333336</v>
      </c>
      <c r="B8073" s="73">
        <f t="shared" si="1"/>
        <v>42209</v>
      </c>
      <c r="C8073" s="74">
        <f>IF(NewCustomer="Yes", IF(COUNTIF($I$2:$I$11,B8073)&gt;0,0,WEEKDAY(B8073,2)),IF(COUNTIF($I$2:$I$21,B8073)&gt;0,0,WEEKDAY(B8073,2)))</f>
        <v>5</v>
      </c>
      <c r="D8073" s="74">
        <f t="shared" si="2"/>
        <v>2</v>
      </c>
      <c r="E8073" s="12">
        <f>IFERROR(VLOOKUP(A8073,'IDAR Meter Data'!$A:$B,2,1),"")</f>
        <v>155</v>
      </c>
      <c r="F8073" s="75">
        <f>IF(CECCZ="CZ03",'Outside Temp'!B8073,IF(CECCZ="CZ04",'Outside Temp'!B8074,IF(CECCZ="CZ12",'Outside Temp'!B8075, IF(CECCZ="CZ13",'Outside Temp'!B8076))))</f>
        <v>60.18333333</v>
      </c>
      <c r="G8073" s="12">
        <f t="shared" si="3"/>
        <v>1</v>
      </c>
    </row>
    <row r="8074" ht="15.75" customHeight="1">
      <c r="A8074" s="13">
        <v>42209.125</v>
      </c>
      <c r="B8074" s="73">
        <f t="shared" si="1"/>
        <v>42209</v>
      </c>
      <c r="C8074" s="74">
        <f>IF(NewCustomer="Yes", IF(COUNTIF($I$2:$I$11,B8074)&gt;0,0,WEEKDAY(B8074,2)),IF(COUNTIF($I$2:$I$21,B8074)&gt;0,0,WEEKDAY(B8074,2)))</f>
        <v>5</v>
      </c>
      <c r="D8074" s="74">
        <f t="shared" si="2"/>
        <v>3</v>
      </c>
      <c r="E8074" s="12">
        <f>IFERROR(VLOOKUP(A8074,'IDAR Meter Data'!$A:$B,2,1),"")</f>
        <v>143</v>
      </c>
      <c r="F8074" s="75">
        <f>IF(CECCZ="CZ03",'Outside Temp'!B8074,IF(CECCZ="CZ04",'Outside Temp'!B8075,IF(CECCZ="CZ12",'Outside Temp'!B8076, IF(CECCZ="CZ13",'Outside Temp'!B8077))))</f>
        <v>59.89189189</v>
      </c>
      <c r="G8074" s="12">
        <f t="shared" si="3"/>
        <v>1</v>
      </c>
    </row>
    <row r="8075" ht="15.75" customHeight="1">
      <c r="A8075" s="13">
        <v>42209.135416666664</v>
      </c>
      <c r="B8075" s="73">
        <f t="shared" si="1"/>
        <v>42209</v>
      </c>
      <c r="C8075" s="74">
        <f>IF(NewCustomer="Yes", IF(COUNTIF($I$2:$I$11,B8075)&gt;0,0,WEEKDAY(B8075,2)),IF(COUNTIF($I$2:$I$21,B8075)&gt;0,0,WEEKDAY(B8075,2)))</f>
        <v>5</v>
      </c>
      <c r="D8075" s="74">
        <f t="shared" si="2"/>
        <v>3</v>
      </c>
      <c r="E8075" s="12">
        <f>IFERROR(VLOOKUP(A8075,'IDAR Meter Data'!$A:$B,2,1),"")</f>
        <v>145</v>
      </c>
      <c r="F8075" s="75">
        <f>IF(CECCZ="CZ03",'Outside Temp'!B8075,IF(CECCZ="CZ04",'Outside Temp'!B8076,IF(CECCZ="CZ12",'Outside Temp'!B8077, IF(CECCZ="CZ13",'Outside Temp'!B8078))))</f>
        <v>59.48648649</v>
      </c>
      <c r="G8075" s="12">
        <f t="shared" si="3"/>
        <v>1</v>
      </c>
    </row>
    <row r="8076" ht="15.75" customHeight="1">
      <c r="A8076" s="13">
        <v>42209.145833333336</v>
      </c>
      <c r="B8076" s="73">
        <f t="shared" si="1"/>
        <v>42209</v>
      </c>
      <c r="C8076" s="74">
        <f>IF(NewCustomer="Yes", IF(COUNTIF($I$2:$I$11,B8076)&gt;0,0,WEEKDAY(B8076,2)),IF(COUNTIF($I$2:$I$21,B8076)&gt;0,0,WEEKDAY(B8076,2)))</f>
        <v>5</v>
      </c>
      <c r="D8076" s="74">
        <f t="shared" si="2"/>
        <v>3</v>
      </c>
      <c r="E8076" s="12">
        <f>IFERROR(VLOOKUP(A8076,'IDAR Meter Data'!$A:$B,2,1),"")</f>
        <v>154</v>
      </c>
      <c r="F8076" s="75">
        <f>IF(CECCZ="CZ03",'Outside Temp'!B8076,IF(CECCZ="CZ04",'Outside Temp'!B8077,IF(CECCZ="CZ12",'Outside Temp'!B8078, IF(CECCZ="CZ13",'Outside Temp'!B8079))))</f>
        <v>59.08108108</v>
      </c>
      <c r="G8076" s="12">
        <f t="shared" si="3"/>
        <v>1</v>
      </c>
    </row>
    <row r="8077" ht="15.75" customHeight="1">
      <c r="A8077" s="13">
        <v>42209.15625</v>
      </c>
      <c r="B8077" s="73">
        <f t="shared" si="1"/>
        <v>42209</v>
      </c>
      <c r="C8077" s="74">
        <f>IF(NewCustomer="Yes", IF(COUNTIF($I$2:$I$11,B8077)&gt;0,0,WEEKDAY(B8077,2)),IF(COUNTIF($I$2:$I$21,B8077)&gt;0,0,WEEKDAY(B8077,2)))</f>
        <v>5</v>
      </c>
      <c r="D8077" s="74">
        <f t="shared" si="2"/>
        <v>3</v>
      </c>
      <c r="E8077" s="12">
        <f>IFERROR(VLOOKUP(A8077,'IDAR Meter Data'!$A:$B,2,1),"")</f>
        <v>158</v>
      </c>
      <c r="F8077" s="75">
        <f>IF(CECCZ="CZ03",'Outside Temp'!B8077,IF(CECCZ="CZ04",'Outside Temp'!B8078,IF(CECCZ="CZ12",'Outside Temp'!B8079, IF(CECCZ="CZ13",'Outside Temp'!B8080))))</f>
        <v>59</v>
      </c>
      <c r="G8077" s="12">
        <f t="shared" si="3"/>
        <v>1</v>
      </c>
    </row>
    <row r="8078" ht="15.75" customHeight="1">
      <c r="A8078" s="13">
        <v>42209.166666666664</v>
      </c>
      <c r="B8078" s="73">
        <f t="shared" si="1"/>
        <v>42209</v>
      </c>
      <c r="C8078" s="74">
        <f>IF(NewCustomer="Yes", IF(COUNTIF($I$2:$I$11,B8078)&gt;0,0,WEEKDAY(B8078,2)),IF(COUNTIF($I$2:$I$21,B8078)&gt;0,0,WEEKDAY(B8078,2)))</f>
        <v>5</v>
      </c>
      <c r="D8078" s="74">
        <f t="shared" si="2"/>
        <v>4</v>
      </c>
      <c r="E8078" s="12">
        <f>IFERROR(VLOOKUP(A8078,'IDAR Meter Data'!$A:$B,2,1),"")</f>
        <v>148</v>
      </c>
      <c r="F8078" s="75">
        <f>IF(CECCZ="CZ03",'Outside Temp'!B8078,IF(CECCZ="CZ04",'Outside Temp'!B8079,IF(CECCZ="CZ12",'Outside Temp'!B8080, IF(CECCZ="CZ13",'Outside Temp'!B8081))))</f>
        <v>58.93333333</v>
      </c>
      <c r="G8078" s="12">
        <f t="shared" si="3"/>
        <v>1</v>
      </c>
    </row>
    <row r="8079" ht="15.75" customHeight="1">
      <c r="A8079" s="13">
        <v>42209.177083333336</v>
      </c>
      <c r="B8079" s="73">
        <f t="shared" si="1"/>
        <v>42209</v>
      </c>
      <c r="C8079" s="74">
        <f>IF(NewCustomer="Yes", IF(COUNTIF($I$2:$I$11,B8079)&gt;0,0,WEEKDAY(B8079,2)),IF(COUNTIF($I$2:$I$21,B8079)&gt;0,0,WEEKDAY(B8079,2)))</f>
        <v>5</v>
      </c>
      <c r="D8079" s="74">
        <f t="shared" si="2"/>
        <v>4</v>
      </c>
      <c r="E8079" s="12">
        <f>IFERROR(VLOOKUP(A8079,'IDAR Meter Data'!$A:$B,2,1),"")</f>
        <v>151</v>
      </c>
      <c r="F8079" s="75">
        <f>IF(CECCZ="CZ03",'Outside Temp'!B8079,IF(CECCZ="CZ04",'Outside Temp'!B8080,IF(CECCZ="CZ12",'Outside Temp'!B8081, IF(CECCZ="CZ13",'Outside Temp'!B8082))))</f>
        <v>58.68333333</v>
      </c>
      <c r="G8079" s="12">
        <f t="shared" si="3"/>
        <v>1</v>
      </c>
    </row>
    <row r="8080" ht="15.75" customHeight="1">
      <c r="A8080" s="13">
        <v>42209.1875</v>
      </c>
      <c r="B8080" s="73">
        <f t="shared" si="1"/>
        <v>42209</v>
      </c>
      <c r="C8080" s="74">
        <f>IF(NewCustomer="Yes", IF(COUNTIF($I$2:$I$11,B8080)&gt;0,0,WEEKDAY(B8080,2)),IF(COUNTIF($I$2:$I$21,B8080)&gt;0,0,WEEKDAY(B8080,2)))</f>
        <v>5</v>
      </c>
      <c r="D8080" s="74">
        <f t="shared" si="2"/>
        <v>4</v>
      </c>
      <c r="E8080" s="12">
        <f>IFERROR(VLOOKUP(A8080,'IDAR Meter Data'!$A:$B,2,1),"")</f>
        <v>152</v>
      </c>
      <c r="F8080" s="75">
        <f>IF(CECCZ="CZ03",'Outside Temp'!B8080,IF(CECCZ="CZ04",'Outside Temp'!B8081,IF(CECCZ="CZ12",'Outside Temp'!B8082, IF(CECCZ="CZ13",'Outside Temp'!B8083))))</f>
        <v>58.43333333</v>
      </c>
      <c r="G8080" s="12">
        <f t="shared" si="3"/>
        <v>1</v>
      </c>
    </row>
    <row r="8081" ht="15.75" customHeight="1">
      <c r="A8081" s="13">
        <v>42209.197916666664</v>
      </c>
      <c r="B8081" s="73">
        <f t="shared" si="1"/>
        <v>42209</v>
      </c>
      <c r="C8081" s="74">
        <f>IF(NewCustomer="Yes", IF(COUNTIF($I$2:$I$11,B8081)&gt;0,0,WEEKDAY(B8081,2)),IF(COUNTIF($I$2:$I$21,B8081)&gt;0,0,WEEKDAY(B8081,2)))</f>
        <v>5</v>
      </c>
      <c r="D8081" s="74">
        <f t="shared" si="2"/>
        <v>4</v>
      </c>
      <c r="E8081" s="12">
        <f>IFERROR(VLOOKUP(A8081,'IDAR Meter Data'!$A:$B,2,1),"")</f>
        <v>159</v>
      </c>
      <c r="F8081" s="75">
        <f>IF(CECCZ="CZ03",'Outside Temp'!B8081,IF(CECCZ="CZ04",'Outside Temp'!B8082,IF(CECCZ="CZ12",'Outside Temp'!B8083, IF(CECCZ="CZ13",'Outside Temp'!B8084))))</f>
        <v>58.18333333</v>
      </c>
      <c r="G8081" s="12">
        <f t="shared" si="3"/>
        <v>1</v>
      </c>
    </row>
    <row r="8082" ht="15.75" customHeight="1">
      <c r="A8082" s="13">
        <v>42209.208333333336</v>
      </c>
      <c r="B8082" s="73">
        <f t="shared" si="1"/>
        <v>42209</v>
      </c>
      <c r="C8082" s="74">
        <f>IF(NewCustomer="Yes", IF(COUNTIF($I$2:$I$11,B8082)&gt;0,0,WEEKDAY(B8082,2)),IF(COUNTIF($I$2:$I$21,B8082)&gt;0,0,WEEKDAY(B8082,2)))</f>
        <v>5</v>
      </c>
      <c r="D8082" s="74">
        <f t="shared" si="2"/>
        <v>5</v>
      </c>
      <c r="E8082" s="12">
        <f>IFERROR(VLOOKUP(A8082,'IDAR Meter Data'!$A:$B,2,1),"")</f>
        <v>148</v>
      </c>
      <c r="F8082" s="75">
        <f>IF(CECCZ="CZ03",'Outside Temp'!B8082,IF(CECCZ="CZ04",'Outside Temp'!B8083,IF(CECCZ="CZ12",'Outside Temp'!B8084, IF(CECCZ="CZ13",'Outside Temp'!B8085))))</f>
        <v>58.13333333</v>
      </c>
      <c r="G8082" s="12">
        <f t="shared" si="3"/>
        <v>1</v>
      </c>
    </row>
    <row r="8083" ht="15.75" customHeight="1">
      <c r="A8083" s="13">
        <v>42209.21875</v>
      </c>
      <c r="B8083" s="73">
        <f t="shared" si="1"/>
        <v>42209</v>
      </c>
      <c r="C8083" s="74">
        <f>IF(NewCustomer="Yes", IF(COUNTIF($I$2:$I$11,B8083)&gt;0,0,WEEKDAY(B8083,2)),IF(COUNTIF($I$2:$I$21,B8083)&gt;0,0,WEEKDAY(B8083,2)))</f>
        <v>5</v>
      </c>
      <c r="D8083" s="74">
        <f t="shared" si="2"/>
        <v>5</v>
      </c>
      <c r="E8083" s="12">
        <f>IFERROR(VLOOKUP(A8083,'IDAR Meter Data'!$A:$B,2,1),"")</f>
        <v>146</v>
      </c>
      <c r="F8083" s="75">
        <f>IF(CECCZ="CZ03",'Outside Temp'!B8083,IF(CECCZ="CZ04",'Outside Temp'!B8084,IF(CECCZ="CZ12",'Outside Temp'!B8085, IF(CECCZ="CZ13",'Outside Temp'!B8086))))</f>
        <v>58.63333333</v>
      </c>
      <c r="G8083" s="12">
        <f t="shared" si="3"/>
        <v>1</v>
      </c>
    </row>
    <row r="8084" ht="15.75" customHeight="1">
      <c r="A8084" s="13">
        <v>42209.229166666664</v>
      </c>
      <c r="B8084" s="73">
        <f t="shared" si="1"/>
        <v>42209</v>
      </c>
      <c r="C8084" s="74">
        <f>IF(NewCustomer="Yes", IF(COUNTIF($I$2:$I$11,B8084)&gt;0,0,WEEKDAY(B8084,2)),IF(COUNTIF($I$2:$I$21,B8084)&gt;0,0,WEEKDAY(B8084,2)))</f>
        <v>5</v>
      </c>
      <c r="D8084" s="74">
        <f t="shared" si="2"/>
        <v>5</v>
      </c>
      <c r="E8084" s="12">
        <f>IFERROR(VLOOKUP(A8084,'IDAR Meter Data'!$A:$B,2,1),"")</f>
        <v>143</v>
      </c>
      <c r="F8084" s="75">
        <f>IF(CECCZ="CZ03",'Outside Temp'!B8084,IF(CECCZ="CZ04",'Outside Temp'!B8085,IF(CECCZ="CZ12",'Outside Temp'!B8086, IF(CECCZ="CZ13",'Outside Temp'!B8087))))</f>
        <v>59.13333333</v>
      </c>
      <c r="G8084" s="12">
        <f t="shared" si="3"/>
        <v>1</v>
      </c>
    </row>
    <row r="8085" ht="15.75" customHeight="1">
      <c r="A8085" s="13">
        <v>42209.239583333336</v>
      </c>
      <c r="B8085" s="73">
        <f t="shared" si="1"/>
        <v>42209</v>
      </c>
      <c r="C8085" s="74">
        <f>IF(NewCustomer="Yes", IF(COUNTIF($I$2:$I$11,B8085)&gt;0,0,WEEKDAY(B8085,2)),IF(COUNTIF($I$2:$I$21,B8085)&gt;0,0,WEEKDAY(B8085,2)))</f>
        <v>5</v>
      </c>
      <c r="D8085" s="74">
        <f t="shared" si="2"/>
        <v>5</v>
      </c>
      <c r="E8085" s="12">
        <f>IFERROR(VLOOKUP(A8085,'IDAR Meter Data'!$A:$B,2,1),"")</f>
        <v>144</v>
      </c>
      <c r="F8085" s="75">
        <f>IF(CECCZ="CZ03",'Outside Temp'!B8085,IF(CECCZ="CZ04",'Outside Temp'!B8086,IF(CECCZ="CZ12",'Outside Temp'!B8087, IF(CECCZ="CZ13",'Outside Temp'!B8088))))</f>
        <v>59.63333333</v>
      </c>
      <c r="G8085" s="12">
        <f t="shared" si="3"/>
        <v>1</v>
      </c>
    </row>
    <row r="8086" ht="15.75" customHeight="1">
      <c r="A8086" s="13">
        <v>42209.25</v>
      </c>
      <c r="B8086" s="73">
        <f t="shared" si="1"/>
        <v>42209</v>
      </c>
      <c r="C8086" s="74">
        <f>IF(NewCustomer="Yes", IF(COUNTIF($I$2:$I$11,B8086)&gt;0,0,WEEKDAY(B8086,2)),IF(COUNTIF($I$2:$I$21,B8086)&gt;0,0,WEEKDAY(B8086,2)))</f>
        <v>5</v>
      </c>
      <c r="D8086" s="74">
        <f t="shared" si="2"/>
        <v>6</v>
      </c>
      <c r="E8086" s="12">
        <f>IFERROR(VLOOKUP(A8086,'IDAR Meter Data'!$A:$B,2,1),"")</f>
        <v>151</v>
      </c>
      <c r="F8086" s="75">
        <f>IF(CECCZ="CZ03",'Outside Temp'!B8086,IF(CECCZ="CZ04",'Outside Temp'!B8087,IF(CECCZ="CZ12",'Outside Temp'!B8088, IF(CECCZ="CZ13",'Outside Temp'!B8089))))</f>
        <v>60.13333333</v>
      </c>
      <c r="G8086" s="12">
        <f t="shared" si="3"/>
        <v>1</v>
      </c>
    </row>
    <row r="8087" ht="15.75" customHeight="1">
      <c r="A8087" s="13">
        <v>42209.260416666664</v>
      </c>
      <c r="B8087" s="73">
        <f t="shared" si="1"/>
        <v>42209</v>
      </c>
      <c r="C8087" s="74">
        <f>IF(NewCustomer="Yes", IF(COUNTIF($I$2:$I$11,B8087)&gt;0,0,WEEKDAY(B8087,2)),IF(COUNTIF($I$2:$I$21,B8087)&gt;0,0,WEEKDAY(B8087,2)))</f>
        <v>5</v>
      </c>
      <c r="D8087" s="74">
        <f t="shared" si="2"/>
        <v>6</v>
      </c>
      <c r="E8087" s="12">
        <f>IFERROR(VLOOKUP(A8087,'IDAR Meter Data'!$A:$B,2,1),"")</f>
        <v>151</v>
      </c>
      <c r="F8087" s="75">
        <f>IF(CECCZ="CZ03",'Outside Temp'!B8087,IF(CECCZ="CZ04",'Outside Temp'!B8088,IF(CECCZ="CZ12",'Outside Temp'!B8089, IF(CECCZ="CZ13",'Outside Temp'!B8090))))</f>
        <v>60.63333333</v>
      </c>
      <c r="G8087" s="12">
        <f t="shared" si="3"/>
        <v>1</v>
      </c>
    </row>
    <row r="8088" ht="15.75" customHeight="1">
      <c r="A8088" s="13">
        <v>42209.270833333336</v>
      </c>
      <c r="B8088" s="73">
        <f t="shared" si="1"/>
        <v>42209</v>
      </c>
      <c r="C8088" s="74">
        <f>IF(NewCustomer="Yes", IF(COUNTIF($I$2:$I$11,B8088)&gt;0,0,WEEKDAY(B8088,2)),IF(COUNTIF($I$2:$I$21,B8088)&gt;0,0,WEEKDAY(B8088,2)))</f>
        <v>5</v>
      </c>
      <c r="D8088" s="74">
        <f t="shared" si="2"/>
        <v>6</v>
      </c>
      <c r="E8088" s="12">
        <f>IFERROR(VLOOKUP(A8088,'IDAR Meter Data'!$A:$B,2,1),"")</f>
        <v>150</v>
      </c>
      <c r="F8088" s="75">
        <f>IF(CECCZ="CZ03",'Outside Temp'!B8088,IF(CECCZ="CZ04",'Outside Temp'!B8089,IF(CECCZ="CZ12",'Outside Temp'!B8090, IF(CECCZ="CZ13",'Outside Temp'!B8091))))</f>
        <v>61.13333333</v>
      </c>
      <c r="G8088" s="12">
        <f t="shared" si="3"/>
        <v>1</v>
      </c>
    </row>
    <row r="8089" ht="15.75" customHeight="1">
      <c r="A8089" s="13">
        <v>42209.28125</v>
      </c>
      <c r="B8089" s="73">
        <f t="shared" si="1"/>
        <v>42209</v>
      </c>
      <c r="C8089" s="74">
        <f>IF(NewCustomer="Yes", IF(COUNTIF($I$2:$I$11,B8089)&gt;0,0,WEEKDAY(B8089,2)),IF(COUNTIF($I$2:$I$21,B8089)&gt;0,0,WEEKDAY(B8089,2)))</f>
        <v>5</v>
      </c>
      <c r="D8089" s="74">
        <f t="shared" si="2"/>
        <v>6</v>
      </c>
      <c r="E8089" s="12">
        <f>IFERROR(VLOOKUP(A8089,'IDAR Meter Data'!$A:$B,2,1),"")</f>
        <v>145</v>
      </c>
      <c r="F8089" s="75">
        <f>IF(CECCZ="CZ03",'Outside Temp'!B8089,IF(CECCZ="CZ04",'Outside Temp'!B8090,IF(CECCZ="CZ12",'Outside Temp'!B8091, IF(CECCZ="CZ13",'Outside Temp'!B8092))))</f>
        <v>61.63333333</v>
      </c>
      <c r="G8089" s="12">
        <f t="shared" si="3"/>
        <v>1</v>
      </c>
    </row>
    <row r="8090" ht="15.75" customHeight="1">
      <c r="A8090" s="13">
        <v>42209.291666666664</v>
      </c>
      <c r="B8090" s="73">
        <f t="shared" si="1"/>
        <v>42209</v>
      </c>
      <c r="C8090" s="74">
        <f>IF(NewCustomer="Yes", IF(COUNTIF($I$2:$I$11,B8090)&gt;0,0,WEEKDAY(B8090,2)),IF(COUNTIF($I$2:$I$21,B8090)&gt;0,0,WEEKDAY(B8090,2)))</f>
        <v>5</v>
      </c>
      <c r="D8090" s="74">
        <f t="shared" si="2"/>
        <v>7</v>
      </c>
      <c r="E8090" s="12">
        <f>IFERROR(VLOOKUP(A8090,'IDAR Meter Data'!$A:$B,2,1),"")</f>
        <v>164</v>
      </c>
      <c r="F8090" s="75">
        <f>IF(CECCZ="CZ03",'Outside Temp'!B8090,IF(CECCZ="CZ04",'Outside Temp'!B8091,IF(CECCZ="CZ12",'Outside Temp'!B8092, IF(CECCZ="CZ13",'Outside Temp'!B8093))))</f>
        <v>62.06666667</v>
      </c>
      <c r="G8090" s="12">
        <f t="shared" si="3"/>
        <v>1</v>
      </c>
    </row>
    <row r="8091" ht="15.75" customHeight="1">
      <c r="A8091" s="13">
        <v>42209.302083333336</v>
      </c>
      <c r="B8091" s="73">
        <f t="shared" si="1"/>
        <v>42209</v>
      </c>
      <c r="C8091" s="74">
        <f>IF(NewCustomer="Yes", IF(COUNTIF($I$2:$I$11,B8091)&gt;0,0,WEEKDAY(B8091,2)),IF(COUNTIF($I$2:$I$21,B8091)&gt;0,0,WEEKDAY(B8091,2)))</f>
        <v>5</v>
      </c>
      <c r="D8091" s="74">
        <f t="shared" si="2"/>
        <v>7</v>
      </c>
      <c r="E8091" s="12">
        <f>IFERROR(VLOOKUP(A8091,'IDAR Meter Data'!$A:$B,2,1),"")</f>
        <v>154</v>
      </c>
      <c r="F8091" s="75">
        <f>IF(CECCZ="CZ03",'Outside Temp'!B8091,IF(CECCZ="CZ04",'Outside Temp'!B8092,IF(CECCZ="CZ12",'Outside Temp'!B8093, IF(CECCZ="CZ13",'Outside Temp'!B8094))))</f>
        <v>62.31666667</v>
      </c>
      <c r="G8091" s="12">
        <f t="shared" si="3"/>
        <v>1</v>
      </c>
    </row>
    <row r="8092" ht="15.75" customHeight="1">
      <c r="A8092" s="13">
        <v>42209.3125</v>
      </c>
      <c r="B8092" s="73">
        <f t="shared" si="1"/>
        <v>42209</v>
      </c>
      <c r="C8092" s="74">
        <f>IF(NewCustomer="Yes", IF(COUNTIF($I$2:$I$11,B8092)&gt;0,0,WEEKDAY(B8092,2)),IF(COUNTIF($I$2:$I$21,B8092)&gt;0,0,WEEKDAY(B8092,2)))</f>
        <v>5</v>
      </c>
      <c r="D8092" s="74">
        <f t="shared" si="2"/>
        <v>7</v>
      </c>
      <c r="E8092" s="12">
        <f>IFERROR(VLOOKUP(A8092,'IDAR Meter Data'!$A:$B,2,1),"")</f>
        <v>153</v>
      </c>
      <c r="F8092" s="75">
        <f>IF(CECCZ="CZ03",'Outside Temp'!B8092,IF(CECCZ="CZ04",'Outside Temp'!B8093,IF(CECCZ="CZ12",'Outside Temp'!B8094, IF(CECCZ="CZ13",'Outside Temp'!B8095))))</f>
        <v>62.56666667</v>
      </c>
      <c r="G8092" s="12">
        <f t="shared" si="3"/>
        <v>1</v>
      </c>
    </row>
    <row r="8093" ht="15.75" customHeight="1">
      <c r="A8093" s="13">
        <v>42209.322916666664</v>
      </c>
      <c r="B8093" s="73">
        <f t="shared" si="1"/>
        <v>42209</v>
      </c>
      <c r="C8093" s="74">
        <f>IF(NewCustomer="Yes", IF(COUNTIF($I$2:$I$11,B8093)&gt;0,0,WEEKDAY(B8093,2)),IF(COUNTIF($I$2:$I$21,B8093)&gt;0,0,WEEKDAY(B8093,2)))</f>
        <v>5</v>
      </c>
      <c r="D8093" s="74">
        <f t="shared" si="2"/>
        <v>7</v>
      </c>
      <c r="E8093" s="12">
        <f>IFERROR(VLOOKUP(A8093,'IDAR Meter Data'!$A:$B,2,1),"")</f>
        <v>151</v>
      </c>
      <c r="F8093" s="75">
        <f>IF(CECCZ="CZ03",'Outside Temp'!B8093,IF(CECCZ="CZ04",'Outside Temp'!B8094,IF(CECCZ="CZ12",'Outside Temp'!B8095, IF(CECCZ="CZ13",'Outside Temp'!B8096))))</f>
        <v>62.81666667</v>
      </c>
      <c r="G8093" s="12">
        <f t="shared" si="3"/>
        <v>1</v>
      </c>
    </row>
    <row r="8094" ht="15.75" customHeight="1">
      <c r="A8094" s="13">
        <v>42209.333333333336</v>
      </c>
      <c r="B8094" s="73">
        <f t="shared" si="1"/>
        <v>42209</v>
      </c>
      <c r="C8094" s="74">
        <f>IF(NewCustomer="Yes", IF(COUNTIF($I$2:$I$11,B8094)&gt;0,0,WEEKDAY(B8094,2)),IF(COUNTIF($I$2:$I$21,B8094)&gt;0,0,WEEKDAY(B8094,2)))</f>
        <v>5</v>
      </c>
      <c r="D8094" s="74">
        <f t="shared" si="2"/>
        <v>8</v>
      </c>
      <c r="E8094" s="12">
        <f>IFERROR(VLOOKUP(A8094,'IDAR Meter Data'!$A:$B,2,1),"")</f>
        <v>154</v>
      </c>
      <c r="F8094" s="75">
        <f>IF(CECCZ="CZ03",'Outside Temp'!B8094,IF(CECCZ="CZ04",'Outside Temp'!B8095,IF(CECCZ="CZ12",'Outside Temp'!B8096, IF(CECCZ="CZ13",'Outside Temp'!B8097))))</f>
        <v>63.2</v>
      </c>
      <c r="G8094" s="12">
        <f t="shared" si="3"/>
        <v>1</v>
      </c>
    </row>
    <row r="8095" ht="15.75" customHeight="1">
      <c r="A8095" s="13">
        <v>42209.34375</v>
      </c>
      <c r="B8095" s="73">
        <f t="shared" si="1"/>
        <v>42209</v>
      </c>
      <c r="C8095" s="74">
        <f>IF(NewCustomer="Yes", IF(COUNTIF($I$2:$I$11,B8095)&gt;0,0,WEEKDAY(B8095,2)),IF(COUNTIF($I$2:$I$21,B8095)&gt;0,0,WEEKDAY(B8095,2)))</f>
        <v>5</v>
      </c>
      <c r="D8095" s="74">
        <f t="shared" si="2"/>
        <v>8</v>
      </c>
      <c r="E8095" s="12">
        <f>IFERROR(VLOOKUP(A8095,'IDAR Meter Data'!$A:$B,2,1),"")</f>
        <v>165</v>
      </c>
      <c r="F8095" s="75">
        <f>IF(CECCZ="CZ03",'Outside Temp'!B8095,IF(CECCZ="CZ04",'Outside Temp'!B8096,IF(CECCZ="CZ12",'Outside Temp'!B8097, IF(CECCZ="CZ13",'Outside Temp'!B8098))))</f>
        <v>63.95</v>
      </c>
      <c r="G8095" s="12">
        <f t="shared" si="3"/>
        <v>1</v>
      </c>
    </row>
    <row r="8096" ht="15.75" customHeight="1">
      <c r="A8096" s="13">
        <v>42209.354166666664</v>
      </c>
      <c r="B8096" s="73">
        <f t="shared" si="1"/>
        <v>42209</v>
      </c>
      <c r="C8096" s="74">
        <f>IF(NewCustomer="Yes", IF(COUNTIF($I$2:$I$11,B8096)&gt;0,0,WEEKDAY(B8096,2)),IF(COUNTIF($I$2:$I$21,B8096)&gt;0,0,WEEKDAY(B8096,2)))</f>
        <v>5</v>
      </c>
      <c r="D8096" s="74">
        <f t="shared" si="2"/>
        <v>8</v>
      </c>
      <c r="E8096" s="12">
        <f>IFERROR(VLOOKUP(A8096,'IDAR Meter Data'!$A:$B,2,1),"")</f>
        <v>171</v>
      </c>
      <c r="F8096" s="75">
        <f>IF(CECCZ="CZ03",'Outside Temp'!B8096,IF(CECCZ="CZ04",'Outside Temp'!B8097,IF(CECCZ="CZ12",'Outside Temp'!B8098, IF(CECCZ="CZ13",'Outside Temp'!B8099))))</f>
        <v>64.7</v>
      </c>
      <c r="G8096" s="12">
        <f t="shared" si="3"/>
        <v>1</v>
      </c>
    </row>
    <row r="8097" ht="15.75" customHeight="1">
      <c r="A8097" s="13">
        <v>42209.364583333336</v>
      </c>
      <c r="B8097" s="73">
        <f t="shared" si="1"/>
        <v>42209</v>
      </c>
      <c r="C8097" s="74">
        <f>IF(NewCustomer="Yes", IF(COUNTIF($I$2:$I$11,B8097)&gt;0,0,WEEKDAY(B8097,2)),IF(COUNTIF($I$2:$I$21,B8097)&gt;0,0,WEEKDAY(B8097,2)))</f>
        <v>5</v>
      </c>
      <c r="D8097" s="74">
        <f t="shared" si="2"/>
        <v>8</v>
      </c>
      <c r="E8097" s="12">
        <f>IFERROR(VLOOKUP(A8097,'IDAR Meter Data'!$A:$B,2,1),"")</f>
        <v>188</v>
      </c>
      <c r="F8097" s="75">
        <f>IF(CECCZ="CZ03",'Outside Temp'!B8097,IF(CECCZ="CZ04",'Outside Temp'!B8098,IF(CECCZ="CZ12",'Outside Temp'!B8099, IF(CECCZ="CZ13",'Outside Temp'!B8100))))</f>
        <v>65.45</v>
      </c>
      <c r="G8097" s="12">
        <f t="shared" si="3"/>
        <v>2</v>
      </c>
    </row>
    <row r="8098" ht="15.75" customHeight="1">
      <c r="A8098" s="13">
        <v>42209.375</v>
      </c>
      <c r="B8098" s="73">
        <f t="shared" si="1"/>
        <v>42209</v>
      </c>
      <c r="C8098" s="74">
        <f>IF(NewCustomer="Yes", IF(COUNTIF($I$2:$I$11,B8098)&gt;0,0,WEEKDAY(B8098,2)),IF(COUNTIF($I$2:$I$21,B8098)&gt;0,0,WEEKDAY(B8098,2)))</f>
        <v>5</v>
      </c>
      <c r="D8098" s="74">
        <f t="shared" si="2"/>
        <v>9</v>
      </c>
      <c r="E8098" s="12">
        <f>IFERROR(VLOOKUP(A8098,'IDAR Meter Data'!$A:$B,2,1),"")</f>
        <v>174</v>
      </c>
      <c r="F8098" s="75">
        <f>IF(CECCZ="CZ03",'Outside Temp'!B8098,IF(CECCZ="CZ04",'Outside Temp'!B8099,IF(CECCZ="CZ12",'Outside Temp'!B8100, IF(CECCZ="CZ13",'Outside Temp'!B8101))))</f>
        <v>66.13333333</v>
      </c>
      <c r="G8098" s="12">
        <f t="shared" si="3"/>
        <v>2</v>
      </c>
    </row>
    <row r="8099" ht="15.75" customHeight="1">
      <c r="A8099" s="13">
        <v>42209.385416666664</v>
      </c>
      <c r="B8099" s="73">
        <f t="shared" si="1"/>
        <v>42209</v>
      </c>
      <c r="C8099" s="74">
        <f>IF(NewCustomer="Yes", IF(COUNTIF($I$2:$I$11,B8099)&gt;0,0,WEEKDAY(B8099,2)),IF(COUNTIF($I$2:$I$21,B8099)&gt;0,0,WEEKDAY(B8099,2)))</f>
        <v>5</v>
      </c>
      <c r="D8099" s="74">
        <f t="shared" si="2"/>
        <v>9</v>
      </c>
      <c r="E8099" s="12">
        <f>IFERROR(VLOOKUP(A8099,'IDAR Meter Data'!$A:$B,2,1),"")</f>
        <v>180</v>
      </c>
      <c r="F8099" s="75">
        <f>IF(CECCZ="CZ03",'Outside Temp'!B8099,IF(CECCZ="CZ04",'Outside Temp'!B8100,IF(CECCZ="CZ12",'Outside Temp'!B8101, IF(CECCZ="CZ13",'Outside Temp'!B8102))))</f>
        <v>66.63333333</v>
      </c>
      <c r="G8099" s="12">
        <f t="shared" si="3"/>
        <v>2</v>
      </c>
    </row>
    <row r="8100" ht="15.75" customHeight="1">
      <c r="A8100" s="13">
        <v>42209.395833333336</v>
      </c>
      <c r="B8100" s="73">
        <f t="shared" si="1"/>
        <v>42209</v>
      </c>
      <c r="C8100" s="74">
        <f>IF(NewCustomer="Yes", IF(COUNTIF($I$2:$I$11,B8100)&gt;0,0,WEEKDAY(B8100,2)),IF(COUNTIF($I$2:$I$21,B8100)&gt;0,0,WEEKDAY(B8100,2)))</f>
        <v>5</v>
      </c>
      <c r="D8100" s="74">
        <f t="shared" si="2"/>
        <v>9</v>
      </c>
      <c r="E8100" s="12">
        <f>IFERROR(VLOOKUP(A8100,'IDAR Meter Data'!$A:$B,2,1),"")</f>
        <v>181</v>
      </c>
      <c r="F8100" s="75">
        <f>IF(CECCZ="CZ03",'Outside Temp'!B8100,IF(CECCZ="CZ04",'Outside Temp'!B8101,IF(CECCZ="CZ12",'Outside Temp'!B8102, IF(CECCZ="CZ13",'Outside Temp'!B8103))))</f>
        <v>67.13333333</v>
      </c>
      <c r="G8100" s="12">
        <f t="shared" si="3"/>
        <v>2</v>
      </c>
    </row>
    <row r="8101" ht="15.75" customHeight="1">
      <c r="A8101" s="13">
        <v>42209.40625</v>
      </c>
      <c r="B8101" s="73">
        <f t="shared" si="1"/>
        <v>42209</v>
      </c>
      <c r="C8101" s="74">
        <f>IF(NewCustomer="Yes", IF(COUNTIF($I$2:$I$11,B8101)&gt;0,0,WEEKDAY(B8101,2)),IF(COUNTIF($I$2:$I$21,B8101)&gt;0,0,WEEKDAY(B8101,2)))</f>
        <v>5</v>
      </c>
      <c r="D8101" s="74">
        <f t="shared" si="2"/>
        <v>9</v>
      </c>
      <c r="E8101" s="12">
        <f>IFERROR(VLOOKUP(A8101,'IDAR Meter Data'!$A:$B,2,1),"")</f>
        <v>195</v>
      </c>
      <c r="F8101" s="75">
        <f>IF(CECCZ="CZ03",'Outside Temp'!B8101,IF(CECCZ="CZ04",'Outside Temp'!B8102,IF(CECCZ="CZ12",'Outside Temp'!B8103, IF(CECCZ="CZ13",'Outside Temp'!B8104))))</f>
        <v>67.63333333</v>
      </c>
      <c r="G8101" s="12">
        <f t="shared" si="3"/>
        <v>2</v>
      </c>
    </row>
    <row r="8102" ht="15.75" customHeight="1">
      <c r="A8102" s="13">
        <v>42209.416666666664</v>
      </c>
      <c r="B8102" s="73">
        <f t="shared" si="1"/>
        <v>42209</v>
      </c>
      <c r="C8102" s="74">
        <f>IF(NewCustomer="Yes", IF(COUNTIF($I$2:$I$11,B8102)&gt;0,0,WEEKDAY(B8102,2)),IF(COUNTIF($I$2:$I$21,B8102)&gt;0,0,WEEKDAY(B8102,2)))</f>
        <v>5</v>
      </c>
      <c r="D8102" s="74">
        <f t="shared" si="2"/>
        <v>10</v>
      </c>
      <c r="E8102" s="12">
        <f>IFERROR(VLOOKUP(A8102,'IDAR Meter Data'!$A:$B,2,1),"")</f>
        <v>188</v>
      </c>
      <c r="F8102" s="75">
        <f>IF(CECCZ="CZ03",'Outside Temp'!B8102,IF(CECCZ="CZ04",'Outside Temp'!B8103,IF(CECCZ="CZ12",'Outside Temp'!B8104, IF(CECCZ="CZ13",'Outside Temp'!B8105))))</f>
        <v>68.13333333</v>
      </c>
      <c r="G8102" s="12">
        <f t="shared" si="3"/>
        <v>2</v>
      </c>
    </row>
    <row r="8103" ht="15.75" customHeight="1">
      <c r="A8103" s="13">
        <v>42209.427083333336</v>
      </c>
      <c r="B8103" s="73">
        <f t="shared" si="1"/>
        <v>42209</v>
      </c>
      <c r="C8103" s="74">
        <f>IF(NewCustomer="Yes", IF(COUNTIF($I$2:$I$11,B8103)&gt;0,0,WEEKDAY(B8103,2)),IF(COUNTIF($I$2:$I$21,B8103)&gt;0,0,WEEKDAY(B8103,2)))</f>
        <v>5</v>
      </c>
      <c r="D8103" s="74">
        <f t="shared" si="2"/>
        <v>10</v>
      </c>
      <c r="E8103" s="12">
        <f>IFERROR(VLOOKUP(A8103,'IDAR Meter Data'!$A:$B,2,1),"")</f>
        <v>181</v>
      </c>
      <c r="F8103" s="75">
        <f>IF(CECCZ="CZ03",'Outside Temp'!B8103,IF(CECCZ="CZ04",'Outside Temp'!B8104,IF(CECCZ="CZ12",'Outside Temp'!B8105, IF(CECCZ="CZ13",'Outside Temp'!B8106))))</f>
        <v>68.63333333</v>
      </c>
      <c r="G8103" s="12">
        <f t="shared" si="3"/>
        <v>2</v>
      </c>
    </row>
    <row r="8104" ht="15.75" customHeight="1">
      <c r="A8104" s="13">
        <v>42209.4375</v>
      </c>
      <c r="B8104" s="73">
        <f t="shared" si="1"/>
        <v>42209</v>
      </c>
      <c r="C8104" s="74">
        <f>IF(NewCustomer="Yes", IF(COUNTIF($I$2:$I$11,B8104)&gt;0,0,WEEKDAY(B8104,2)),IF(COUNTIF($I$2:$I$21,B8104)&gt;0,0,WEEKDAY(B8104,2)))</f>
        <v>5</v>
      </c>
      <c r="D8104" s="74">
        <f t="shared" si="2"/>
        <v>10</v>
      </c>
      <c r="E8104" s="12">
        <f>IFERROR(VLOOKUP(A8104,'IDAR Meter Data'!$A:$B,2,1),"")</f>
        <v>190</v>
      </c>
      <c r="F8104" s="75">
        <f>IF(CECCZ="CZ03",'Outside Temp'!B8104,IF(CECCZ="CZ04",'Outside Temp'!B8105,IF(CECCZ="CZ12",'Outside Temp'!B8106, IF(CECCZ="CZ13",'Outside Temp'!B8107))))</f>
        <v>69.13333333</v>
      </c>
      <c r="G8104" s="12">
        <f t="shared" si="3"/>
        <v>2</v>
      </c>
    </row>
    <row r="8105" ht="15.75" customHeight="1">
      <c r="A8105" s="13">
        <v>42209.447916666664</v>
      </c>
      <c r="B8105" s="73">
        <f t="shared" si="1"/>
        <v>42209</v>
      </c>
      <c r="C8105" s="74">
        <f>IF(NewCustomer="Yes", IF(COUNTIF($I$2:$I$11,B8105)&gt;0,0,WEEKDAY(B8105,2)),IF(COUNTIF($I$2:$I$21,B8105)&gt;0,0,WEEKDAY(B8105,2)))</f>
        <v>5</v>
      </c>
      <c r="D8105" s="74">
        <f t="shared" si="2"/>
        <v>10</v>
      </c>
      <c r="E8105" s="12">
        <f>IFERROR(VLOOKUP(A8105,'IDAR Meter Data'!$A:$B,2,1),"")</f>
        <v>206</v>
      </c>
      <c r="F8105" s="75">
        <f>IF(CECCZ="CZ03",'Outside Temp'!B8105,IF(CECCZ="CZ04",'Outside Temp'!B8106,IF(CECCZ="CZ12",'Outside Temp'!B8107, IF(CECCZ="CZ13",'Outside Temp'!B8108))))</f>
        <v>69.63333333</v>
      </c>
      <c r="G8105" s="12">
        <f t="shared" si="3"/>
        <v>2</v>
      </c>
    </row>
    <row r="8106" ht="15.75" customHeight="1">
      <c r="A8106" s="13">
        <v>42209.458333333336</v>
      </c>
      <c r="B8106" s="73">
        <f t="shared" si="1"/>
        <v>42209</v>
      </c>
      <c r="C8106" s="74">
        <f>IF(NewCustomer="Yes", IF(COUNTIF($I$2:$I$11,B8106)&gt;0,0,WEEKDAY(B8106,2)),IF(COUNTIF($I$2:$I$21,B8106)&gt;0,0,WEEKDAY(B8106,2)))</f>
        <v>5</v>
      </c>
      <c r="D8106" s="74">
        <f t="shared" si="2"/>
        <v>11</v>
      </c>
      <c r="E8106" s="12">
        <f>IFERROR(VLOOKUP(A8106,'IDAR Meter Data'!$A:$B,2,1),"")</f>
        <v>190</v>
      </c>
      <c r="F8106" s="75">
        <f>IF(CECCZ="CZ03",'Outside Temp'!B8106,IF(CECCZ="CZ04",'Outside Temp'!B8107,IF(CECCZ="CZ12",'Outside Temp'!B8108, IF(CECCZ="CZ13",'Outside Temp'!B8109))))</f>
        <v>70.06666667</v>
      </c>
      <c r="G8106" s="12">
        <f t="shared" si="3"/>
        <v>3</v>
      </c>
    </row>
    <row r="8107" ht="15.75" customHeight="1">
      <c r="A8107" s="13">
        <v>42209.46875</v>
      </c>
      <c r="B8107" s="73">
        <f t="shared" si="1"/>
        <v>42209</v>
      </c>
      <c r="C8107" s="74">
        <f>IF(NewCustomer="Yes", IF(COUNTIF($I$2:$I$11,B8107)&gt;0,0,WEEKDAY(B8107,2)),IF(COUNTIF($I$2:$I$21,B8107)&gt;0,0,WEEKDAY(B8107,2)))</f>
        <v>5</v>
      </c>
      <c r="D8107" s="74">
        <f t="shared" si="2"/>
        <v>11</v>
      </c>
      <c r="E8107" s="12">
        <f>IFERROR(VLOOKUP(A8107,'IDAR Meter Data'!$A:$B,2,1),"")</f>
        <v>197</v>
      </c>
      <c r="F8107" s="75">
        <f>IF(CECCZ="CZ03",'Outside Temp'!B8107,IF(CECCZ="CZ04",'Outside Temp'!B8108,IF(CECCZ="CZ12",'Outside Temp'!B8109, IF(CECCZ="CZ13",'Outside Temp'!B8110))))</f>
        <v>70.31666667</v>
      </c>
      <c r="G8107" s="12">
        <f t="shared" si="3"/>
        <v>3</v>
      </c>
    </row>
    <row r="8108" ht="15.75" customHeight="1">
      <c r="A8108" s="13">
        <v>42209.479166666664</v>
      </c>
      <c r="B8108" s="73">
        <f t="shared" si="1"/>
        <v>42209</v>
      </c>
      <c r="C8108" s="74">
        <f>IF(NewCustomer="Yes", IF(COUNTIF($I$2:$I$11,B8108)&gt;0,0,WEEKDAY(B8108,2)),IF(COUNTIF($I$2:$I$21,B8108)&gt;0,0,WEEKDAY(B8108,2)))</f>
        <v>5</v>
      </c>
      <c r="D8108" s="74">
        <f t="shared" si="2"/>
        <v>11</v>
      </c>
      <c r="E8108" s="12">
        <f>IFERROR(VLOOKUP(A8108,'IDAR Meter Data'!$A:$B,2,1),"")</f>
        <v>203</v>
      </c>
      <c r="F8108" s="75">
        <f>IF(CECCZ="CZ03",'Outside Temp'!B8108,IF(CECCZ="CZ04",'Outside Temp'!B8109,IF(CECCZ="CZ12",'Outside Temp'!B8110, IF(CECCZ="CZ13",'Outside Temp'!B8111))))</f>
        <v>70.56666667</v>
      </c>
      <c r="G8108" s="12">
        <f t="shared" si="3"/>
        <v>3</v>
      </c>
    </row>
    <row r="8109" ht="15.75" customHeight="1">
      <c r="A8109" s="13">
        <v>42209.489583333336</v>
      </c>
      <c r="B8109" s="73">
        <f t="shared" si="1"/>
        <v>42209</v>
      </c>
      <c r="C8109" s="74">
        <f>IF(NewCustomer="Yes", IF(COUNTIF($I$2:$I$11,B8109)&gt;0,0,WEEKDAY(B8109,2)),IF(COUNTIF($I$2:$I$21,B8109)&gt;0,0,WEEKDAY(B8109,2)))</f>
        <v>5</v>
      </c>
      <c r="D8109" s="74">
        <f t="shared" si="2"/>
        <v>11</v>
      </c>
      <c r="E8109" s="12">
        <f>IFERROR(VLOOKUP(A8109,'IDAR Meter Data'!$A:$B,2,1),"")</f>
        <v>193</v>
      </c>
      <c r="F8109" s="75">
        <f>IF(CECCZ="CZ03",'Outside Temp'!B8109,IF(CECCZ="CZ04",'Outside Temp'!B8110,IF(CECCZ="CZ12",'Outside Temp'!B8111, IF(CECCZ="CZ13",'Outside Temp'!B8112))))</f>
        <v>70.81666667</v>
      </c>
      <c r="G8109" s="12">
        <f t="shared" si="3"/>
        <v>3</v>
      </c>
    </row>
    <row r="8110" ht="15.75" customHeight="1">
      <c r="A8110" s="13">
        <v>42209.5</v>
      </c>
      <c r="B8110" s="73">
        <f t="shared" si="1"/>
        <v>42209</v>
      </c>
      <c r="C8110" s="74">
        <f>IF(NewCustomer="Yes", IF(COUNTIF($I$2:$I$11,B8110)&gt;0,0,WEEKDAY(B8110,2)),IF(COUNTIF($I$2:$I$21,B8110)&gt;0,0,WEEKDAY(B8110,2)))</f>
        <v>5</v>
      </c>
      <c r="D8110" s="74">
        <f t="shared" si="2"/>
        <v>12</v>
      </c>
      <c r="E8110" s="12">
        <f>IFERROR(VLOOKUP(A8110,'IDAR Meter Data'!$A:$B,2,1),"")</f>
        <v>206</v>
      </c>
      <c r="F8110" s="75">
        <f>IF(CECCZ="CZ03",'Outside Temp'!B8110,IF(CECCZ="CZ04",'Outside Temp'!B8111,IF(CECCZ="CZ12",'Outside Temp'!B8112, IF(CECCZ="CZ13",'Outside Temp'!B8113))))</f>
        <v>71.06666667</v>
      </c>
      <c r="G8110" s="12">
        <f t="shared" si="3"/>
        <v>3</v>
      </c>
    </row>
    <row r="8111" ht="15.75" customHeight="1">
      <c r="A8111" s="13">
        <v>42209.510416666664</v>
      </c>
      <c r="B8111" s="73">
        <f t="shared" si="1"/>
        <v>42209</v>
      </c>
      <c r="C8111" s="74">
        <f>IF(NewCustomer="Yes", IF(COUNTIF($I$2:$I$11,B8111)&gt;0,0,WEEKDAY(B8111,2)),IF(COUNTIF($I$2:$I$21,B8111)&gt;0,0,WEEKDAY(B8111,2)))</f>
        <v>5</v>
      </c>
      <c r="D8111" s="74">
        <f t="shared" si="2"/>
        <v>12</v>
      </c>
      <c r="E8111" s="12">
        <f>IFERROR(VLOOKUP(A8111,'IDAR Meter Data'!$A:$B,2,1),"")</f>
        <v>201</v>
      </c>
      <c r="F8111" s="75">
        <f>IF(CECCZ="CZ03",'Outside Temp'!B8111,IF(CECCZ="CZ04",'Outside Temp'!B8112,IF(CECCZ="CZ12",'Outside Temp'!B8113, IF(CECCZ="CZ13",'Outside Temp'!B8114))))</f>
        <v>71.31666667</v>
      </c>
      <c r="G8111" s="12">
        <f t="shared" si="3"/>
        <v>3</v>
      </c>
    </row>
    <row r="8112" ht="15.75" customHeight="1">
      <c r="A8112" s="13">
        <v>42209.520833333336</v>
      </c>
      <c r="B8112" s="73">
        <f t="shared" si="1"/>
        <v>42209</v>
      </c>
      <c r="C8112" s="74">
        <f>IF(NewCustomer="Yes", IF(COUNTIF($I$2:$I$11,B8112)&gt;0,0,WEEKDAY(B8112,2)),IF(COUNTIF($I$2:$I$21,B8112)&gt;0,0,WEEKDAY(B8112,2)))</f>
        <v>5</v>
      </c>
      <c r="D8112" s="74">
        <f t="shared" si="2"/>
        <v>12</v>
      </c>
      <c r="E8112" s="12">
        <f>IFERROR(VLOOKUP(A8112,'IDAR Meter Data'!$A:$B,2,1),"")</f>
        <v>201</v>
      </c>
      <c r="F8112" s="75">
        <f>IF(CECCZ="CZ03",'Outside Temp'!B8112,IF(CECCZ="CZ04",'Outside Temp'!B8113,IF(CECCZ="CZ12",'Outside Temp'!B8114, IF(CECCZ="CZ13",'Outside Temp'!B8115))))</f>
        <v>71.56666667</v>
      </c>
      <c r="G8112" s="12">
        <f t="shared" si="3"/>
        <v>3</v>
      </c>
    </row>
    <row r="8113" ht="15.75" customHeight="1">
      <c r="A8113" s="13">
        <v>42209.53125</v>
      </c>
      <c r="B8113" s="73">
        <f t="shared" si="1"/>
        <v>42209</v>
      </c>
      <c r="C8113" s="74">
        <f>IF(NewCustomer="Yes", IF(COUNTIF($I$2:$I$11,B8113)&gt;0,0,WEEKDAY(B8113,2)),IF(COUNTIF($I$2:$I$21,B8113)&gt;0,0,WEEKDAY(B8113,2)))</f>
        <v>5</v>
      </c>
      <c r="D8113" s="74">
        <f t="shared" si="2"/>
        <v>12</v>
      </c>
      <c r="E8113" s="12">
        <f>IFERROR(VLOOKUP(A8113,'IDAR Meter Data'!$A:$B,2,1),"")</f>
        <v>201</v>
      </c>
      <c r="F8113" s="75">
        <f>IF(CECCZ="CZ03",'Outside Temp'!B8113,IF(CECCZ="CZ04",'Outside Temp'!B8114,IF(CECCZ="CZ12",'Outside Temp'!B8115, IF(CECCZ="CZ13",'Outside Temp'!B8116))))</f>
        <v>71.81666667</v>
      </c>
      <c r="G8113" s="12">
        <f t="shared" si="3"/>
        <v>3</v>
      </c>
    </row>
    <row r="8114" ht="15.75" customHeight="1">
      <c r="A8114" s="13">
        <v>42209.541666666664</v>
      </c>
      <c r="B8114" s="73">
        <f t="shared" si="1"/>
        <v>42209</v>
      </c>
      <c r="C8114" s="74">
        <f>IF(NewCustomer="Yes", IF(COUNTIF($I$2:$I$11,B8114)&gt;0,0,WEEKDAY(B8114,2)),IF(COUNTIF($I$2:$I$21,B8114)&gt;0,0,WEEKDAY(B8114,2)))</f>
        <v>5</v>
      </c>
      <c r="D8114" s="74">
        <f t="shared" si="2"/>
        <v>13</v>
      </c>
      <c r="E8114" s="12">
        <f>IFERROR(VLOOKUP(A8114,'IDAR Meter Data'!$A:$B,2,1),"")</f>
        <v>204</v>
      </c>
      <c r="F8114" s="75">
        <f>IF(CECCZ="CZ03",'Outside Temp'!B8114,IF(CECCZ="CZ04",'Outside Temp'!B8115,IF(CECCZ="CZ12",'Outside Temp'!B8116, IF(CECCZ="CZ13",'Outside Temp'!B8117))))</f>
        <v>72</v>
      </c>
      <c r="G8114" s="12">
        <f t="shared" si="3"/>
        <v>3</v>
      </c>
    </row>
    <row r="8115" ht="15.75" customHeight="1">
      <c r="A8115" s="13">
        <v>42209.552083333336</v>
      </c>
      <c r="B8115" s="73">
        <f t="shared" si="1"/>
        <v>42209</v>
      </c>
      <c r="C8115" s="74">
        <f>IF(NewCustomer="Yes", IF(COUNTIF($I$2:$I$11,B8115)&gt;0,0,WEEKDAY(B8115,2)),IF(COUNTIF($I$2:$I$21,B8115)&gt;0,0,WEEKDAY(B8115,2)))</f>
        <v>5</v>
      </c>
      <c r="D8115" s="74">
        <f t="shared" si="2"/>
        <v>13</v>
      </c>
      <c r="E8115" s="12">
        <f>IFERROR(VLOOKUP(A8115,'IDAR Meter Data'!$A:$B,2,1),"")</f>
        <v>216</v>
      </c>
      <c r="F8115" s="75">
        <f>IF(CECCZ="CZ03",'Outside Temp'!B8115,IF(CECCZ="CZ04",'Outside Temp'!B8116,IF(CECCZ="CZ12",'Outside Temp'!B8117, IF(CECCZ="CZ13",'Outside Temp'!B8118))))</f>
        <v>72</v>
      </c>
      <c r="G8115" s="12">
        <f t="shared" si="3"/>
        <v>3</v>
      </c>
    </row>
    <row r="8116" ht="15.75" customHeight="1">
      <c r="A8116" s="13">
        <v>42209.5625</v>
      </c>
      <c r="B8116" s="73">
        <f t="shared" si="1"/>
        <v>42209</v>
      </c>
      <c r="C8116" s="74">
        <f>IF(NewCustomer="Yes", IF(COUNTIF($I$2:$I$11,B8116)&gt;0,0,WEEKDAY(B8116,2)),IF(COUNTIF($I$2:$I$21,B8116)&gt;0,0,WEEKDAY(B8116,2)))</f>
        <v>5</v>
      </c>
      <c r="D8116" s="74">
        <f t="shared" si="2"/>
        <v>13</v>
      </c>
      <c r="E8116" s="12">
        <f>IFERROR(VLOOKUP(A8116,'IDAR Meter Data'!$A:$B,2,1),"")</f>
        <v>207</v>
      </c>
      <c r="F8116" s="75">
        <f>IF(CECCZ="CZ03",'Outside Temp'!B8116,IF(CECCZ="CZ04",'Outside Temp'!B8117,IF(CECCZ="CZ12",'Outside Temp'!B8118, IF(CECCZ="CZ13",'Outside Temp'!B8119))))</f>
        <v>72</v>
      </c>
      <c r="G8116" s="12">
        <f t="shared" si="3"/>
        <v>3</v>
      </c>
    </row>
    <row r="8117" ht="15.75" customHeight="1">
      <c r="A8117" s="13">
        <v>42209.572916666664</v>
      </c>
      <c r="B8117" s="73">
        <f t="shared" si="1"/>
        <v>42209</v>
      </c>
      <c r="C8117" s="74">
        <f>IF(NewCustomer="Yes", IF(COUNTIF($I$2:$I$11,B8117)&gt;0,0,WEEKDAY(B8117,2)),IF(COUNTIF($I$2:$I$21,B8117)&gt;0,0,WEEKDAY(B8117,2)))</f>
        <v>5</v>
      </c>
      <c r="D8117" s="74">
        <f t="shared" si="2"/>
        <v>13</v>
      </c>
      <c r="E8117" s="12">
        <f>IFERROR(VLOOKUP(A8117,'IDAR Meter Data'!$A:$B,2,1),"")</f>
        <v>208</v>
      </c>
      <c r="F8117" s="75">
        <f>IF(CECCZ="CZ03",'Outside Temp'!B8117,IF(CECCZ="CZ04",'Outside Temp'!B8118,IF(CECCZ="CZ12",'Outside Temp'!B8119, IF(CECCZ="CZ13",'Outside Temp'!B8120))))</f>
        <v>72</v>
      </c>
      <c r="G8117" s="12">
        <f t="shared" si="3"/>
        <v>3</v>
      </c>
    </row>
    <row r="8118" ht="15.75" customHeight="1">
      <c r="A8118" s="13">
        <v>42209.583333333336</v>
      </c>
      <c r="B8118" s="73">
        <f t="shared" si="1"/>
        <v>42209</v>
      </c>
      <c r="C8118" s="74">
        <f>IF(NewCustomer="Yes", IF(COUNTIF($I$2:$I$11,B8118)&gt;0,0,WEEKDAY(B8118,2)),IF(COUNTIF($I$2:$I$21,B8118)&gt;0,0,WEEKDAY(B8118,2)))</f>
        <v>5</v>
      </c>
      <c r="D8118" s="74">
        <f t="shared" si="2"/>
        <v>14</v>
      </c>
      <c r="E8118" s="12">
        <f>IFERROR(VLOOKUP(A8118,'IDAR Meter Data'!$A:$B,2,1),"")</f>
        <v>212</v>
      </c>
      <c r="F8118" s="75">
        <f>IF(CECCZ="CZ03",'Outside Temp'!B8118,IF(CECCZ="CZ04",'Outside Temp'!B8119,IF(CECCZ="CZ12",'Outside Temp'!B8120, IF(CECCZ="CZ13",'Outside Temp'!B8121))))</f>
        <v>71.93333333</v>
      </c>
      <c r="G8118" s="12">
        <f t="shared" si="3"/>
        <v>3</v>
      </c>
    </row>
    <row r="8119" ht="15.75" customHeight="1">
      <c r="A8119" s="13">
        <v>42209.59375</v>
      </c>
      <c r="B8119" s="73">
        <f t="shared" si="1"/>
        <v>42209</v>
      </c>
      <c r="C8119" s="74">
        <f>IF(NewCustomer="Yes", IF(COUNTIF($I$2:$I$11,B8119)&gt;0,0,WEEKDAY(B8119,2)),IF(COUNTIF($I$2:$I$21,B8119)&gt;0,0,WEEKDAY(B8119,2)))</f>
        <v>5</v>
      </c>
      <c r="D8119" s="74">
        <f t="shared" si="2"/>
        <v>14</v>
      </c>
      <c r="E8119" s="12">
        <f>IFERROR(VLOOKUP(A8119,'IDAR Meter Data'!$A:$B,2,1),"")</f>
        <v>209</v>
      </c>
      <c r="F8119" s="75">
        <f>IF(CECCZ="CZ03",'Outside Temp'!B8119,IF(CECCZ="CZ04",'Outside Temp'!B8120,IF(CECCZ="CZ12",'Outside Temp'!B8121, IF(CECCZ="CZ13",'Outside Temp'!B8122))))</f>
        <v>71.68333333</v>
      </c>
      <c r="G8119" s="12">
        <f t="shared" si="3"/>
        <v>3</v>
      </c>
    </row>
    <row r="8120" ht="15.75" customHeight="1">
      <c r="A8120" s="13">
        <v>42209.604166666664</v>
      </c>
      <c r="B8120" s="73">
        <f t="shared" si="1"/>
        <v>42209</v>
      </c>
      <c r="C8120" s="74">
        <f>IF(NewCustomer="Yes", IF(COUNTIF($I$2:$I$11,B8120)&gt;0,0,WEEKDAY(B8120,2)),IF(COUNTIF($I$2:$I$21,B8120)&gt;0,0,WEEKDAY(B8120,2)))</f>
        <v>5</v>
      </c>
      <c r="D8120" s="74">
        <f t="shared" si="2"/>
        <v>14</v>
      </c>
      <c r="E8120" s="12">
        <f>IFERROR(VLOOKUP(A8120,'IDAR Meter Data'!$A:$B,2,1),"")</f>
        <v>210</v>
      </c>
      <c r="F8120" s="75">
        <f>IF(CECCZ="CZ03",'Outside Temp'!B8120,IF(CECCZ="CZ04",'Outside Temp'!B8121,IF(CECCZ="CZ12",'Outside Temp'!B8122, IF(CECCZ="CZ13",'Outside Temp'!B8123))))</f>
        <v>71.43333333</v>
      </c>
      <c r="G8120" s="12">
        <f t="shared" si="3"/>
        <v>3</v>
      </c>
    </row>
    <row r="8121" ht="15.75" customHeight="1">
      <c r="A8121" s="13">
        <v>42209.614583333336</v>
      </c>
      <c r="B8121" s="73">
        <f t="shared" si="1"/>
        <v>42209</v>
      </c>
      <c r="C8121" s="74">
        <f>IF(NewCustomer="Yes", IF(COUNTIF($I$2:$I$11,B8121)&gt;0,0,WEEKDAY(B8121,2)),IF(COUNTIF($I$2:$I$21,B8121)&gt;0,0,WEEKDAY(B8121,2)))</f>
        <v>5</v>
      </c>
      <c r="D8121" s="74">
        <f t="shared" si="2"/>
        <v>14</v>
      </c>
      <c r="E8121" s="12">
        <f>IFERROR(VLOOKUP(A8121,'IDAR Meter Data'!$A:$B,2,1),"")</f>
        <v>221</v>
      </c>
      <c r="F8121" s="75">
        <f>IF(CECCZ="CZ03",'Outside Temp'!B8121,IF(CECCZ="CZ04",'Outside Temp'!B8122,IF(CECCZ="CZ12",'Outside Temp'!B8123, IF(CECCZ="CZ13",'Outside Temp'!B8124))))</f>
        <v>71.18333333</v>
      </c>
      <c r="G8121" s="12">
        <f t="shared" si="3"/>
        <v>3</v>
      </c>
    </row>
    <row r="8122" ht="15.75" customHeight="1">
      <c r="A8122" s="13">
        <v>42209.625</v>
      </c>
      <c r="B8122" s="73">
        <f t="shared" si="1"/>
        <v>42209</v>
      </c>
      <c r="C8122" s="74">
        <f>IF(NewCustomer="Yes", IF(COUNTIF($I$2:$I$11,B8122)&gt;0,0,WEEKDAY(B8122,2)),IF(COUNTIF($I$2:$I$21,B8122)&gt;0,0,WEEKDAY(B8122,2)))</f>
        <v>5</v>
      </c>
      <c r="D8122" s="74">
        <f t="shared" si="2"/>
        <v>15</v>
      </c>
      <c r="E8122" s="12">
        <f>IFERROR(VLOOKUP(A8122,'IDAR Meter Data'!$A:$B,2,1),"")</f>
        <v>210</v>
      </c>
      <c r="F8122" s="75">
        <f>IF(CECCZ="CZ03",'Outside Temp'!B8122,IF(CECCZ="CZ04",'Outside Temp'!B8123,IF(CECCZ="CZ12",'Outside Temp'!B8124, IF(CECCZ="CZ13",'Outside Temp'!B8125))))</f>
        <v>70.86666667</v>
      </c>
      <c r="G8122" s="12">
        <f t="shared" si="3"/>
        <v>3</v>
      </c>
    </row>
    <row r="8123" ht="15.75" customHeight="1">
      <c r="A8123" s="13">
        <v>42209.635416666664</v>
      </c>
      <c r="B8123" s="73">
        <f t="shared" si="1"/>
        <v>42209</v>
      </c>
      <c r="C8123" s="74">
        <f>IF(NewCustomer="Yes", IF(COUNTIF($I$2:$I$11,B8123)&gt;0,0,WEEKDAY(B8123,2)),IF(COUNTIF($I$2:$I$21,B8123)&gt;0,0,WEEKDAY(B8123,2)))</f>
        <v>5</v>
      </c>
      <c r="D8123" s="74">
        <f t="shared" si="2"/>
        <v>15</v>
      </c>
      <c r="E8123" s="12">
        <f>IFERROR(VLOOKUP(A8123,'IDAR Meter Data'!$A:$B,2,1),"")</f>
        <v>210</v>
      </c>
      <c r="F8123" s="75">
        <f>IF(CECCZ="CZ03",'Outside Temp'!B8123,IF(CECCZ="CZ04",'Outside Temp'!B8124,IF(CECCZ="CZ12",'Outside Temp'!B8125, IF(CECCZ="CZ13",'Outside Temp'!B8126))))</f>
        <v>70.36666667</v>
      </c>
      <c r="G8123" s="12">
        <f t="shared" si="3"/>
        <v>3</v>
      </c>
    </row>
    <row r="8124" ht="15.75" customHeight="1">
      <c r="A8124" s="13">
        <v>42209.645833333336</v>
      </c>
      <c r="B8124" s="73">
        <f t="shared" si="1"/>
        <v>42209</v>
      </c>
      <c r="C8124" s="74">
        <f>IF(NewCustomer="Yes", IF(COUNTIF($I$2:$I$11,B8124)&gt;0,0,WEEKDAY(B8124,2)),IF(COUNTIF($I$2:$I$21,B8124)&gt;0,0,WEEKDAY(B8124,2)))</f>
        <v>5</v>
      </c>
      <c r="D8124" s="74">
        <f t="shared" si="2"/>
        <v>15</v>
      </c>
      <c r="E8124" s="12">
        <f>IFERROR(VLOOKUP(A8124,'IDAR Meter Data'!$A:$B,2,1),"")</f>
        <v>220</v>
      </c>
      <c r="F8124" s="75">
        <f>IF(CECCZ="CZ03",'Outside Temp'!B8124,IF(CECCZ="CZ04",'Outside Temp'!B8125,IF(CECCZ="CZ12",'Outside Temp'!B8126, IF(CECCZ="CZ13",'Outside Temp'!B8127))))</f>
        <v>69.86666667</v>
      </c>
      <c r="G8124" s="12">
        <f t="shared" si="3"/>
        <v>2</v>
      </c>
    </row>
    <row r="8125" ht="15.75" customHeight="1">
      <c r="A8125" s="13">
        <v>42209.65625</v>
      </c>
      <c r="B8125" s="73">
        <f t="shared" si="1"/>
        <v>42209</v>
      </c>
      <c r="C8125" s="74">
        <f>IF(NewCustomer="Yes", IF(COUNTIF($I$2:$I$11,B8125)&gt;0,0,WEEKDAY(B8125,2)),IF(COUNTIF($I$2:$I$21,B8125)&gt;0,0,WEEKDAY(B8125,2)))</f>
        <v>5</v>
      </c>
      <c r="D8125" s="74">
        <f t="shared" si="2"/>
        <v>15</v>
      </c>
      <c r="E8125" s="12">
        <f>IFERROR(VLOOKUP(A8125,'IDAR Meter Data'!$A:$B,2,1),"")</f>
        <v>210</v>
      </c>
      <c r="F8125" s="75">
        <f>IF(CECCZ="CZ03",'Outside Temp'!B8125,IF(CECCZ="CZ04",'Outside Temp'!B8126,IF(CECCZ="CZ12",'Outside Temp'!B8127, IF(CECCZ="CZ13",'Outside Temp'!B8128))))</f>
        <v>69.36666667</v>
      </c>
      <c r="G8125" s="12">
        <f t="shared" si="3"/>
        <v>2</v>
      </c>
    </row>
    <row r="8126" ht="15.75" customHeight="1">
      <c r="A8126" s="13">
        <v>42209.666666666664</v>
      </c>
      <c r="B8126" s="73">
        <f t="shared" si="1"/>
        <v>42209</v>
      </c>
      <c r="C8126" s="74">
        <f>IF(NewCustomer="Yes", IF(COUNTIF($I$2:$I$11,B8126)&gt;0,0,WEEKDAY(B8126,2)),IF(COUNTIF($I$2:$I$21,B8126)&gt;0,0,WEEKDAY(B8126,2)))</f>
        <v>5</v>
      </c>
      <c r="D8126" s="74">
        <f t="shared" si="2"/>
        <v>16</v>
      </c>
      <c r="E8126" s="12">
        <f>IFERROR(VLOOKUP(A8126,'IDAR Meter Data'!$A:$B,2,1),"")</f>
        <v>224</v>
      </c>
      <c r="F8126" s="75">
        <f>IF(CECCZ="CZ03",'Outside Temp'!B8126,IF(CECCZ="CZ04",'Outside Temp'!B8127,IF(CECCZ="CZ12",'Outside Temp'!B8128, IF(CECCZ="CZ13",'Outside Temp'!B8129))))</f>
        <v>68.93333333</v>
      </c>
      <c r="G8126" s="12">
        <f t="shared" si="3"/>
        <v>2</v>
      </c>
    </row>
    <row r="8127" ht="15.75" customHeight="1">
      <c r="A8127" s="13">
        <v>42209.677083333336</v>
      </c>
      <c r="B8127" s="73">
        <f t="shared" si="1"/>
        <v>42209</v>
      </c>
      <c r="C8127" s="74">
        <f>IF(NewCustomer="Yes", IF(COUNTIF($I$2:$I$11,B8127)&gt;0,0,WEEKDAY(B8127,2)),IF(COUNTIF($I$2:$I$21,B8127)&gt;0,0,WEEKDAY(B8127,2)))</f>
        <v>5</v>
      </c>
      <c r="D8127" s="74">
        <f t="shared" si="2"/>
        <v>16</v>
      </c>
      <c r="E8127" s="12">
        <f>IFERROR(VLOOKUP(A8127,'IDAR Meter Data'!$A:$B,2,1),"")</f>
        <v>225</v>
      </c>
      <c r="F8127" s="75">
        <f>IF(CECCZ="CZ03",'Outside Temp'!B8127,IF(CECCZ="CZ04",'Outside Temp'!B8128,IF(CECCZ="CZ12",'Outside Temp'!B8129, IF(CECCZ="CZ13",'Outside Temp'!B8130))))</f>
        <v>68.68333333</v>
      </c>
      <c r="G8127" s="12">
        <f t="shared" si="3"/>
        <v>2</v>
      </c>
    </row>
    <row r="8128" ht="15.75" customHeight="1">
      <c r="A8128" s="13">
        <v>42209.6875</v>
      </c>
      <c r="B8128" s="73">
        <f t="shared" si="1"/>
        <v>42209</v>
      </c>
      <c r="C8128" s="74">
        <f>IF(NewCustomer="Yes", IF(COUNTIF($I$2:$I$11,B8128)&gt;0,0,WEEKDAY(B8128,2)),IF(COUNTIF($I$2:$I$21,B8128)&gt;0,0,WEEKDAY(B8128,2)))</f>
        <v>5</v>
      </c>
      <c r="D8128" s="74">
        <f t="shared" si="2"/>
        <v>16</v>
      </c>
      <c r="E8128" s="12">
        <f>IFERROR(VLOOKUP(A8128,'IDAR Meter Data'!$A:$B,2,1),"")</f>
        <v>214</v>
      </c>
      <c r="F8128" s="75">
        <f>IF(CECCZ="CZ03",'Outside Temp'!B8128,IF(CECCZ="CZ04",'Outside Temp'!B8129,IF(CECCZ="CZ12",'Outside Temp'!B8130, IF(CECCZ="CZ13",'Outside Temp'!B8131))))</f>
        <v>68.43333333</v>
      </c>
      <c r="G8128" s="12">
        <f t="shared" si="3"/>
        <v>2</v>
      </c>
    </row>
    <row r="8129" ht="15.75" customHeight="1">
      <c r="A8129" s="13">
        <v>42209.697916666664</v>
      </c>
      <c r="B8129" s="73">
        <f t="shared" si="1"/>
        <v>42209</v>
      </c>
      <c r="C8129" s="74">
        <f>IF(NewCustomer="Yes", IF(COUNTIF($I$2:$I$11,B8129)&gt;0,0,WEEKDAY(B8129,2)),IF(COUNTIF($I$2:$I$21,B8129)&gt;0,0,WEEKDAY(B8129,2)))</f>
        <v>5</v>
      </c>
      <c r="D8129" s="74">
        <f t="shared" si="2"/>
        <v>16</v>
      </c>
      <c r="E8129" s="12">
        <f>IFERROR(VLOOKUP(A8129,'IDAR Meter Data'!$A:$B,2,1),"")</f>
        <v>220</v>
      </c>
      <c r="F8129" s="75">
        <f>IF(CECCZ="CZ03",'Outside Temp'!B8129,IF(CECCZ="CZ04",'Outside Temp'!B8130,IF(CECCZ="CZ12",'Outside Temp'!B8131, IF(CECCZ="CZ13",'Outside Temp'!B8132))))</f>
        <v>68.18333333</v>
      </c>
      <c r="G8129" s="12">
        <f t="shared" si="3"/>
        <v>2</v>
      </c>
    </row>
    <row r="8130" ht="15.75" customHeight="1">
      <c r="A8130" s="13">
        <v>42209.708333333336</v>
      </c>
      <c r="B8130" s="73">
        <f t="shared" si="1"/>
        <v>42209</v>
      </c>
      <c r="C8130" s="74">
        <f>IF(NewCustomer="Yes", IF(COUNTIF($I$2:$I$11,B8130)&gt;0,0,WEEKDAY(B8130,2)),IF(COUNTIF($I$2:$I$21,B8130)&gt;0,0,WEEKDAY(B8130,2)))</f>
        <v>5</v>
      </c>
      <c r="D8130" s="74">
        <f t="shared" si="2"/>
        <v>17</v>
      </c>
      <c r="E8130" s="12">
        <f>IFERROR(VLOOKUP(A8130,'IDAR Meter Data'!$A:$B,2,1),"")</f>
        <v>220</v>
      </c>
      <c r="F8130" s="75">
        <f>IF(CECCZ="CZ03",'Outside Temp'!B8130,IF(CECCZ="CZ04",'Outside Temp'!B8131,IF(CECCZ="CZ12",'Outside Temp'!B8132, IF(CECCZ="CZ13",'Outside Temp'!B8133))))</f>
        <v>67.93333333</v>
      </c>
      <c r="G8130" s="12">
        <f t="shared" si="3"/>
        <v>2</v>
      </c>
    </row>
    <row r="8131" ht="15.75" customHeight="1">
      <c r="A8131" s="13">
        <v>42209.71875</v>
      </c>
      <c r="B8131" s="73">
        <f t="shared" si="1"/>
        <v>42209</v>
      </c>
      <c r="C8131" s="74">
        <f>IF(NewCustomer="Yes", IF(COUNTIF($I$2:$I$11,B8131)&gt;0,0,WEEKDAY(B8131,2)),IF(COUNTIF($I$2:$I$21,B8131)&gt;0,0,WEEKDAY(B8131,2)))</f>
        <v>5</v>
      </c>
      <c r="D8131" s="74">
        <f t="shared" si="2"/>
        <v>17</v>
      </c>
      <c r="E8131" s="12">
        <f>IFERROR(VLOOKUP(A8131,'IDAR Meter Data'!$A:$B,2,1),"")</f>
        <v>216</v>
      </c>
      <c r="F8131" s="75">
        <f>IF(CECCZ="CZ03",'Outside Temp'!B8131,IF(CECCZ="CZ04",'Outside Temp'!B8132,IF(CECCZ="CZ12",'Outside Temp'!B8133, IF(CECCZ="CZ13",'Outside Temp'!B8134))))</f>
        <v>67.68333333</v>
      </c>
      <c r="G8131" s="12">
        <f t="shared" si="3"/>
        <v>2</v>
      </c>
    </row>
    <row r="8132" ht="15.75" customHeight="1">
      <c r="A8132" s="13">
        <v>42209.729166666664</v>
      </c>
      <c r="B8132" s="73">
        <f t="shared" si="1"/>
        <v>42209</v>
      </c>
      <c r="C8132" s="74">
        <f>IF(NewCustomer="Yes", IF(COUNTIF($I$2:$I$11,B8132)&gt;0,0,WEEKDAY(B8132,2)),IF(COUNTIF($I$2:$I$21,B8132)&gt;0,0,WEEKDAY(B8132,2)))</f>
        <v>5</v>
      </c>
      <c r="D8132" s="74">
        <f t="shared" si="2"/>
        <v>17</v>
      </c>
      <c r="E8132" s="12">
        <f>IFERROR(VLOOKUP(A8132,'IDAR Meter Data'!$A:$B,2,1),"")</f>
        <v>216</v>
      </c>
      <c r="F8132" s="75">
        <f>IF(CECCZ="CZ03",'Outside Temp'!B8132,IF(CECCZ="CZ04",'Outside Temp'!B8133,IF(CECCZ="CZ12",'Outside Temp'!B8134, IF(CECCZ="CZ13",'Outside Temp'!B8135))))</f>
        <v>67.43333333</v>
      </c>
      <c r="G8132" s="12">
        <f t="shared" si="3"/>
        <v>2</v>
      </c>
    </row>
    <row r="8133" ht="15.75" customHeight="1">
      <c r="A8133" s="13">
        <v>42209.739583333336</v>
      </c>
      <c r="B8133" s="73">
        <f t="shared" si="1"/>
        <v>42209</v>
      </c>
      <c r="C8133" s="74">
        <f>IF(NewCustomer="Yes", IF(COUNTIF($I$2:$I$11,B8133)&gt;0,0,WEEKDAY(B8133,2)),IF(COUNTIF($I$2:$I$21,B8133)&gt;0,0,WEEKDAY(B8133,2)))</f>
        <v>5</v>
      </c>
      <c r="D8133" s="74">
        <f t="shared" si="2"/>
        <v>17</v>
      </c>
      <c r="E8133" s="12">
        <f>IFERROR(VLOOKUP(A8133,'IDAR Meter Data'!$A:$B,2,1),"")</f>
        <v>227</v>
      </c>
      <c r="F8133" s="75">
        <f>IF(CECCZ="CZ03",'Outside Temp'!B8133,IF(CECCZ="CZ04",'Outside Temp'!B8134,IF(CECCZ="CZ12",'Outside Temp'!B8135, IF(CECCZ="CZ13",'Outside Temp'!B8136))))</f>
        <v>67.18333333</v>
      </c>
      <c r="G8133" s="12">
        <f t="shared" si="3"/>
        <v>2</v>
      </c>
    </row>
    <row r="8134" ht="15.75" customHeight="1">
      <c r="A8134" s="13">
        <v>42209.75</v>
      </c>
      <c r="B8134" s="73">
        <f t="shared" si="1"/>
        <v>42209</v>
      </c>
      <c r="C8134" s="74">
        <f>IF(NewCustomer="Yes", IF(COUNTIF($I$2:$I$11,B8134)&gt;0,0,WEEKDAY(B8134,2)),IF(COUNTIF($I$2:$I$21,B8134)&gt;0,0,WEEKDAY(B8134,2)))</f>
        <v>5</v>
      </c>
      <c r="D8134" s="74">
        <f t="shared" si="2"/>
        <v>18</v>
      </c>
      <c r="E8134" s="12">
        <f>IFERROR(VLOOKUP(A8134,'IDAR Meter Data'!$A:$B,2,1),"")</f>
        <v>222</v>
      </c>
      <c r="F8134" s="75">
        <f>IF(CECCZ="CZ03",'Outside Temp'!B8134,IF(CECCZ="CZ04",'Outside Temp'!B8135,IF(CECCZ="CZ12",'Outside Temp'!B8136, IF(CECCZ="CZ13",'Outside Temp'!B8137))))</f>
        <v>66.8</v>
      </c>
      <c r="G8134" s="12">
        <f t="shared" si="3"/>
        <v>2</v>
      </c>
    </row>
    <row r="8135" ht="15.75" customHeight="1">
      <c r="A8135" s="13">
        <v>42209.760416666664</v>
      </c>
      <c r="B8135" s="73">
        <f t="shared" si="1"/>
        <v>42209</v>
      </c>
      <c r="C8135" s="74">
        <f>IF(NewCustomer="Yes", IF(COUNTIF($I$2:$I$11,B8135)&gt;0,0,WEEKDAY(B8135,2)),IF(COUNTIF($I$2:$I$21,B8135)&gt;0,0,WEEKDAY(B8135,2)))</f>
        <v>5</v>
      </c>
      <c r="D8135" s="74">
        <f t="shared" si="2"/>
        <v>18</v>
      </c>
      <c r="E8135" s="12">
        <f>IFERROR(VLOOKUP(A8135,'IDAR Meter Data'!$A:$B,2,1),"")</f>
        <v>215</v>
      </c>
      <c r="F8135" s="75">
        <f>IF(CECCZ="CZ03",'Outside Temp'!B8135,IF(CECCZ="CZ04",'Outside Temp'!B8136,IF(CECCZ="CZ12",'Outside Temp'!B8137, IF(CECCZ="CZ13",'Outside Temp'!B8138))))</f>
        <v>66.05</v>
      </c>
      <c r="G8135" s="12">
        <f t="shared" si="3"/>
        <v>2</v>
      </c>
    </row>
    <row r="8136" ht="15.75" customHeight="1">
      <c r="A8136" s="13">
        <v>42209.770833333336</v>
      </c>
      <c r="B8136" s="73">
        <f t="shared" si="1"/>
        <v>42209</v>
      </c>
      <c r="C8136" s="74">
        <f>IF(NewCustomer="Yes", IF(COUNTIF($I$2:$I$11,B8136)&gt;0,0,WEEKDAY(B8136,2)),IF(COUNTIF($I$2:$I$21,B8136)&gt;0,0,WEEKDAY(B8136,2)))</f>
        <v>5</v>
      </c>
      <c r="D8136" s="74">
        <f t="shared" si="2"/>
        <v>18</v>
      </c>
      <c r="E8136" s="12">
        <f>IFERROR(VLOOKUP(A8136,'IDAR Meter Data'!$A:$B,2,1),"")</f>
        <v>212</v>
      </c>
      <c r="F8136" s="75">
        <f>IF(CECCZ="CZ03",'Outside Temp'!B8136,IF(CECCZ="CZ04",'Outside Temp'!B8137,IF(CECCZ="CZ12",'Outside Temp'!B8138, IF(CECCZ="CZ13",'Outside Temp'!B8139))))</f>
        <v>65.3</v>
      </c>
      <c r="G8136" s="12">
        <f t="shared" si="3"/>
        <v>2</v>
      </c>
    </row>
    <row r="8137" ht="15.75" customHeight="1">
      <c r="A8137" s="13">
        <v>42209.78125</v>
      </c>
      <c r="B8137" s="73">
        <f t="shared" si="1"/>
        <v>42209</v>
      </c>
      <c r="C8137" s="74">
        <f>IF(NewCustomer="Yes", IF(COUNTIF($I$2:$I$11,B8137)&gt;0,0,WEEKDAY(B8137,2)),IF(COUNTIF($I$2:$I$21,B8137)&gt;0,0,WEEKDAY(B8137,2)))</f>
        <v>5</v>
      </c>
      <c r="D8137" s="74">
        <f t="shared" si="2"/>
        <v>18</v>
      </c>
      <c r="E8137" s="12">
        <f>IFERROR(VLOOKUP(A8137,'IDAR Meter Data'!$A:$B,2,1),"")</f>
        <v>223</v>
      </c>
      <c r="F8137" s="75">
        <f>IF(CECCZ="CZ03",'Outside Temp'!B8137,IF(CECCZ="CZ04",'Outside Temp'!B8138,IF(CECCZ="CZ12",'Outside Temp'!B8139, IF(CECCZ="CZ13",'Outside Temp'!B8140))))</f>
        <v>64.55</v>
      </c>
      <c r="G8137" s="12">
        <f t="shared" si="3"/>
        <v>1</v>
      </c>
    </row>
    <row r="8138" ht="15.75" customHeight="1">
      <c r="A8138" s="13">
        <v>42209.791666666664</v>
      </c>
      <c r="B8138" s="73">
        <f t="shared" si="1"/>
        <v>42209</v>
      </c>
      <c r="C8138" s="74">
        <f>IF(NewCustomer="Yes", IF(COUNTIF($I$2:$I$11,B8138)&gt;0,0,WEEKDAY(B8138,2)),IF(COUNTIF($I$2:$I$21,B8138)&gt;0,0,WEEKDAY(B8138,2)))</f>
        <v>5</v>
      </c>
      <c r="D8138" s="74">
        <f t="shared" si="2"/>
        <v>19</v>
      </c>
      <c r="E8138" s="12">
        <f>IFERROR(VLOOKUP(A8138,'IDAR Meter Data'!$A:$B,2,1),"")</f>
        <v>205</v>
      </c>
      <c r="F8138" s="75">
        <f>IF(CECCZ="CZ03",'Outside Temp'!B8138,IF(CECCZ="CZ04",'Outside Temp'!B8139,IF(CECCZ="CZ12",'Outside Temp'!B8140, IF(CECCZ="CZ13",'Outside Temp'!B8141))))</f>
        <v>63.93333333</v>
      </c>
      <c r="G8138" s="12">
        <f t="shared" si="3"/>
        <v>1</v>
      </c>
    </row>
    <row r="8139" ht="15.75" customHeight="1">
      <c r="A8139" s="13">
        <v>42209.802083333336</v>
      </c>
      <c r="B8139" s="73">
        <f t="shared" si="1"/>
        <v>42209</v>
      </c>
      <c r="C8139" s="74">
        <f>IF(NewCustomer="Yes", IF(COUNTIF($I$2:$I$11,B8139)&gt;0,0,WEEKDAY(B8139,2)),IF(COUNTIF($I$2:$I$21,B8139)&gt;0,0,WEEKDAY(B8139,2)))</f>
        <v>5</v>
      </c>
      <c r="D8139" s="74">
        <f t="shared" si="2"/>
        <v>19</v>
      </c>
      <c r="E8139" s="12">
        <f>IFERROR(VLOOKUP(A8139,'IDAR Meter Data'!$A:$B,2,1),"")</f>
        <v>210</v>
      </c>
      <c r="F8139" s="75">
        <f>IF(CECCZ="CZ03",'Outside Temp'!B8139,IF(CECCZ="CZ04",'Outside Temp'!B8140,IF(CECCZ="CZ12",'Outside Temp'!B8141, IF(CECCZ="CZ13",'Outside Temp'!B8142))))</f>
        <v>63.68333333</v>
      </c>
      <c r="G8139" s="12">
        <f t="shared" si="3"/>
        <v>1</v>
      </c>
    </row>
    <row r="8140" ht="15.75" customHeight="1">
      <c r="A8140" s="13">
        <v>42209.8125</v>
      </c>
      <c r="B8140" s="73">
        <f t="shared" si="1"/>
        <v>42209</v>
      </c>
      <c r="C8140" s="74">
        <f>IF(NewCustomer="Yes", IF(COUNTIF($I$2:$I$11,B8140)&gt;0,0,WEEKDAY(B8140,2)),IF(COUNTIF($I$2:$I$21,B8140)&gt;0,0,WEEKDAY(B8140,2)))</f>
        <v>5</v>
      </c>
      <c r="D8140" s="74">
        <f t="shared" si="2"/>
        <v>19</v>
      </c>
      <c r="E8140" s="12">
        <f>IFERROR(VLOOKUP(A8140,'IDAR Meter Data'!$A:$B,2,1),"")</f>
        <v>210</v>
      </c>
      <c r="F8140" s="75">
        <f>IF(CECCZ="CZ03",'Outside Temp'!B8140,IF(CECCZ="CZ04",'Outside Temp'!B8141,IF(CECCZ="CZ12",'Outside Temp'!B8142, IF(CECCZ="CZ13",'Outside Temp'!B8143))))</f>
        <v>63.43333333</v>
      </c>
      <c r="G8140" s="12">
        <f t="shared" si="3"/>
        <v>1</v>
      </c>
    </row>
    <row r="8141" ht="15.75" customHeight="1">
      <c r="A8141" s="13">
        <v>42209.822916666664</v>
      </c>
      <c r="B8141" s="73">
        <f t="shared" si="1"/>
        <v>42209</v>
      </c>
      <c r="C8141" s="74">
        <f>IF(NewCustomer="Yes", IF(COUNTIF($I$2:$I$11,B8141)&gt;0,0,WEEKDAY(B8141,2)),IF(COUNTIF($I$2:$I$21,B8141)&gt;0,0,WEEKDAY(B8141,2)))</f>
        <v>5</v>
      </c>
      <c r="D8141" s="74">
        <f t="shared" si="2"/>
        <v>19</v>
      </c>
      <c r="E8141" s="12">
        <f>IFERROR(VLOOKUP(A8141,'IDAR Meter Data'!$A:$B,2,1),"")</f>
        <v>222</v>
      </c>
      <c r="F8141" s="75">
        <f>IF(CECCZ="CZ03",'Outside Temp'!B8141,IF(CECCZ="CZ04",'Outside Temp'!B8142,IF(CECCZ="CZ12",'Outside Temp'!B8143, IF(CECCZ="CZ13",'Outside Temp'!B8144))))</f>
        <v>63.18333333</v>
      </c>
      <c r="G8141" s="12">
        <f t="shared" si="3"/>
        <v>1</v>
      </c>
    </row>
    <row r="8142" ht="15.75" customHeight="1">
      <c r="A8142" s="13">
        <v>42209.833333333336</v>
      </c>
      <c r="B8142" s="73">
        <f t="shared" si="1"/>
        <v>42209</v>
      </c>
      <c r="C8142" s="74">
        <f>IF(NewCustomer="Yes", IF(COUNTIF($I$2:$I$11,B8142)&gt;0,0,WEEKDAY(B8142,2)),IF(COUNTIF($I$2:$I$21,B8142)&gt;0,0,WEEKDAY(B8142,2)))</f>
        <v>5</v>
      </c>
      <c r="D8142" s="74">
        <f t="shared" si="2"/>
        <v>20</v>
      </c>
      <c r="E8142" s="12">
        <f>IFERROR(VLOOKUP(A8142,'IDAR Meter Data'!$A:$B,2,1),"")</f>
        <v>202</v>
      </c>
      <c r="F8142" s="75">
        <f>IF(CECCZ="CZ03",'Outside Temp'!B8142,IF(CECCZ="CZ04",'Outside Temp'!B8143,IF(CECCZ="CZ12",'Outside Temp'!B8144, IF(CECCZ="CZ13",'Outside Temp'!B8145))))</f>
        <v>62.93333333</v>
      </c>
      <c r="G8142" s="12">
        <f t="shared" si="3"/>
        <v>1</v>
      </c>
    </row>
    <row r="8143" ht="15.75" customHeight="1">
      <c r="A8143" s="13">
        <v>42209.84375</v>
      </c>
      <c r="B8143" s="73">
        <f t="shared" si="1"/>
        <v>42209</v>
      </c>
      <c r="C8143" s="74">
        <f>IF(NewCustomer="Yes", IF(COUNTIF($I$2:$I$11,B8143)&gt;0,0,WEEKDAY(B8143,2)),IF(COUNTIF($I$2:$I$21,B8143)&gt;0,0,WEEKDAY(B8143,2)))</f>
        <v>5</v>
      </c>
      <c r="D8143" s="74">
        <f t="shared" si="2"/>
        <v>20</v>
      </c>
      <c r="E8143" s="12">
        <f>IFERROR(VLOOKUP(A8143,'IDAR Meter Data'!$A:$B,2,1),"")</f>
        <v>199</v>
      </c>
      <c r="F8143" s="75">
        <f>IF(CECCZ="CZ03",'Outside Temp'!B8143,IF(CECCZ="CZ04",'Outside Temp'!B8144,IF(CECCZ="CZ12",'Outside Temp'!B8145, IF(CECCZ="CZ13",'Outside Temp'!B8146))))</f>
        <v>62.68333333</v>
      </c>
      <c r="G8143" s="12">
        <f t="shared" si="3"/>
        <v>1</v>
      </c>
    </row>
    <row r="8144" ht="15.75" customHeight="1">
      <c r="A8144" s="13">
        <v>42209.854166666664</v>
      </c>
      <c r="B8144" s="73">
        <f t="shared" si="1"/>
        <v>42209</v>
      </c>
      <c r="C8144" s="74">
        <f>IF(NewCustomer="Yes", IF(COUNTIF($I$2:$I$11,B8144)&gt;0,0,WEEKDAY(B8144,2)),IF(COUNTIF($I$2:$I$21,B8144)&gt;0,0,WEEKDAY(B8144,2)))</f>
        <v>5</v>
      </c>
      <c r="D8144" s="74">
        <f t="shared" si="2"/>
        <v>20</v>
      </c>
      <c r="E8144" s="12">
        <f>IFERROR(VLOOKUP(A8144,'IDAR Meter Data'!$A:$B,2,1),"")</f>
        <v>200</v>
      </c>
      <c r="F8144" s="75">
        <f>IF(CECCZ="CZ03",'Outside Temp'!B8144,IF(CECCZ="CZ04",'Outside Temp'!B8145,IF(CECCZ="CZ12",'Outside Temp'!B8146, IF(CECCZ="CZ13",'Outside Temp'!B8147))))</f>
        <v>62.43333333</v>
      </c>
      <c r="G8144" s="12">
        <f t="shared" si="3"/>
        <v>1</v>
      </c>
    </row>
    <row r="8145" ht="15.75" customHeight="1">
      <c r="A8145" s="13">
        <v>42209.864583333336</v>
      </c>
      <c r="B8145" s="73">
        <f t="shared" si="1"/>
        <v>42209</v>
      </c>
      <c r="C8145" s="74">
        <f>IF(NewCustomer="Yes", IF(COUNTIF($I$2:$I$11,B8145)&gt;0,0,WEEKDAY(B8145,2)),IF(COUNTIF($I$2:$I$21,B8145)&gt;0,0,WEEKDAY(B8145,2)))</f>
        <v>5</v>
      </c>
      <c r="D8145" s="74">
        <f t="shared" si="2"/>
        <v>20</v>
      </c>
      <c r="E8145" s="12">
        <f>IFERROR(VLOOKUP(A8145,'IDAR Meter Data'!$A:$B,2,1),"")</f>
        <v>187</v>
      </c>
      <c r="F8145" s="75">
        <f>IF(CECCZ="CZ03",'Outside Temp'!B8145,IF(CECCZ="CZ04",'Outside Temp'!B8146,IF(CECCZ="CZ12",'Outside Temp'!B8147, IF(CECCZ="CZ13",'Outside Temp'!B8148))))</f>
        <v>62.18333333</v>
      </c>
      <c r="G8145" s="12">
        <f t="shared" si="3"/>
        <v>1</v>
      </c>
    </row>
    <row r="8146" ht="15.75" customHeight="1">
      <c r="A8146" s="13">
        <v>42209.875</v>
      </c>
      <c r="B8146" s="73">
        <f t="shared" si="1"/>
        <v>42209</v>
      </c>
      <c r="C8146" s="74">
        <f>IF(NewCustomer="Yes", IF(COUNTIF($I$2:$I$11,B8146)&gt;0,0,WEEKDAY(B8146,2)),IF(COUNTIF($I$2:$I$21,B8146)&gt;0,0,WEEKDAY(B8146,2)))</f>
        <v>5</v>
      </c>
      <c r="D8146" s="74">
        <f t="shared" si="2"/>
        <v>21</v>
      </c>
      <c r="E8146" s="12">
        <f>IFERROR(VLOOKUP(A8146,'IDAR Meter Data'!$A:$B,2,1),"")</f>
        <v>205</v>
      </c>
      <c r="F8146" s="75">
        <f>IF(CECCZ="CZ03",'Outside Temp'!B8146,IF(CECCZ="CZ04",'Outside Temp'!B8147,IF(CECCZ="CZ12",'Outside Temp'!B8148, IF(CECCZ="CZ13",'Outside Temp'!B8149))))</f>
        <v>61.93333333</v>
      </c>
      <c r="G8146" s="12">
        <f t="shared" si="3"/>
        <v>1</v>
      </c>
    </row>
    <row r="8147" ht="15.75" customHeight="1">
      <c r="A8147" s="13">
        <v>42209.885416666664</v>
      </c>
      <c r="B8147" s="73">
        <f t="shared" si="1"/>
        <v>42209</v>
      </c>
      <c r="C8147" s="74">
        <f>IF(NewCustomer="Yes", IF(COUNTIF($I$2:$I$11,B8147)&gt;0,0,WEEKDAY(B8147,2)),IF(COUNTIF($I$2:$I$21,B8147)&gt;0,0,WEEKDAY(B8147,2)))</f>
        <v>5</v>
      </c>
      <c r="D8147" s="74">
        <f t="shared" si="2"/>
        <v>21</v>
      </c>
      <c r="E8147" s="12">
        <f>IFERROR(VLOOKUP(A8147,'IDAR Meter Data'!$A:$B,2,1),"")</f>
        <v>184</v>
      </c>
      <c r="F8147" s="75">
        <f>IF(CECCZ="CZ03",'Outside Temp'!B8147,IF(CECCZ="CZ04",'Outside Temp'!B8148,IF(CECCZ="CZ12",'Outside Temp'!B8149, IF(CECCZ="CZ13",'Outside Temp'!B8150))))</f>
        <v>61.68333333</v>
      </c>
      <c r="G8147" s="12">
        <f t="shared" si="3"/>
        <v>1</v>
      </c>
    </row>
    <row r="8148" ht="15.75" customHeight="1">
      <c r="A8148" s="13">
        <v>42209.895833333336</v>
      </c>
      <c r="B8148" s="73">
        <f t="shared" si="1"/>
        <v>42209</v>
      </c>
      <c r="C8148" s="74">
        <f>IF(NewCustomer="Yes", IF(COUNTIF($I$2:$I$11,B8148)&gt;0,0,WEEKDAY(B8148,2)),IF(COUNTIF($I$2:$I$21,B8148)&gt;0,0,WEEKDAY(B8148,2)))</f>
        <v>5</v>
      </c>
      <c r="D8148" s="74">
        <f t="shared" si="2"/>
        <v>21</v>
      </c>
      <c r="E8148" s="12">
        <f>IFERROR(VLOOKUP(A8148,'IDAR Meter Data'!$A:$B,2,1),"")</f>
        <v>176</v>
      </c>
      <c r="F8148" s="75">
        <f>IF(CECCZ="CZ03",'Outside Temp'!B8148,IF(CECCZ="CZ04",'Outside Temp'!B8149,IF(CECCZ="CZ12",'Outside Temp'!B8150, IF(CECCZ="CZ13",'Outside Temp'!B8151))))</f>
        <v>61.43333333</v>
      </c>
      <c r="G8148" s="12">
        <f t="shared" si="3"/>
        <v>1</v>
      </c>
    </row>
    <row r="8149" ht="15.75" customHeight="1">
      <c r="A8149" s="13">
        <v>42209.90625</v>
      </c>
      <c r="B8149" s="73">
        <f t="shared" si="1"/>
        <v>42209</v>
      </c>
      <c r="C8149" s="74">
        <f>IF(NewCustomer="Yes", IF(COUNTIF($I$2:$I$11,B8149)&gt;0,0,WEEKDAY(B8149,2)),IF(COUNTIF($I$2:$I$21,B8149)&gt;0,0,WEEKDAY(B8149,2)))</f>
        <v>5</v>
      </c>
      <c r="D8149" s="74">
        <f t="shared" si="2"/>
        <v>21</v>
      </c>
      <c r="E8149" s="12">
        <f>IFERROR(VLOOKUP(A8149,'IDAR Meter Data'!$A:$B,2,1),"")</f>
        <v>170</v>
      </c>
      <c r="F8149" s="75">
        <f>IF(CECCZ="CZ03",'Outside Temp'!B8149,IF(CECCZ="CZ04",'Outside Temp'!B8150,IF(CECCZ="CZ12",'Outside Temp'!B8151, IF(CECCZ="CZ13",'Outside Temp'!B8152))))</f>
        <v>61.18333333</v>
      </c>
      <c r="G8149" s="12">
        <f t="shared" si="3"/>
        <v>1</v>
      </c>
    </row>
    <row r="8150" ht="15.75" customHeight="1">
      <c r="A8150" s="13">
        <v>42209.916666666664</v>
      </c>
      <c r="B8150" s="73">
        <f t="shared" si="1"/>
        <v>42209</v>
      </c>
      <c r="C8150" s="74">
        <f>IF(NewCustomer="Yes", IF(COUNTIF($I$2:$I$11,B8150)&gt;0,0,WEEKDAY(B8150,2)),IF(COUNTIF($I$2:$I$21,B8150)&gt;0,0,WEEKDAY(B8150,2)))</f>
        <v>5</v>
      </c>
      <c r="D8150" s="74">
        <f t="shared" si="2"/>
        <v>22</v>
      </c>
      <c r="E8150" s="12">
        <f>IFERROR(VLOOKUP(A8150,'IDAR Meter Data'!$A:$B,2,1),"")</f>
        <v>172</v>
      </c>
      <c r="F8150" s="75">
        <f>IF(CECCZ="CZ03",'Outside Temp'!B8150,IF(CECCZ="CZ04",'Outside Temp'!B8151,IF(CECCZ="CZ12",'Outside Temp'!B8152, IF(CECCZ="CZ13",'Outside Temp'!B8153))))</f>
        <v>60.86666667</v>
      </c>
      <c r="G8150" s="12">
        <f t="shared" si="3"/>
        <v>1</v>
      </c>
    </row>
    <row r="8151" ht="15.75" customHeight="1">
      <c r="A8151" s="13">
        <v>42209.927083333336</v>
      </c>
      <c r="B8151" s="73">
        <f t="shared" si="1"/>
        <v>42209</v>
      </c>
      <c r="C8151" s="74">
        <f>IF(NewCustomer="Yes", IF(COUNTIF($I$2:$I$11,B8151)&gt;0,0,WEEKDAY(B8151,2)),IF(COUNTIF($I$2:$I$21,B8151)&gt;0,0,WEEKDAY(B8151,2)))</f>
        <v>5</v>
      </c>
      <c r="D8151" s="74">
        <f t="shared" si="2"/>
        <v>22</v>
      </c>
      <c r="E8151" s="12">
        <f>IFERROR(VLOOKUP(A8151,'IDAR Meter Data'!$A:$B,2,1),"")</f>
        <v>182</v>
      </c>
      <c r="F8151" s="75">
        <f>IF(CECCZ="CZ03",'Outside Temp'!B8151,IF(CECCZ="CZ04",'Outside Temp'!B8152,IF(CECCZ="CZ12",'Outside Temp'!B8153, IF(CECCZ="CZ13",'Outside Temp'!B8154))))</f>
        <v>60.36666667</v>
      </c>
      <c r="G8151" s="12">
        <f t="shared" si="3"/>
        <v>1</v>
      </c>
    </row>
    <row r="8152" ht="15.75" customHeight="1">
      <c r="A8152" s="13">
        <v>42209.9375</v>
      </c>
      <c r="B8152" s="73">
        <f t="shared" si="1"/>
        <v>42209</v>
      </c>
      <c r="C8152" s="74">
        <f>IF(NewCustomer="Yes", IF(COUNTIF($I$2:$I$11,B8152)&gt;0,0,WEEKDAY(B8152,2)),IF(COUNTIF($I$2:$I$21,B8152)&gt;0,0,WEEKDAY(B8152,2)))</f>
        <v>5</v>
      </c>
      <c r="D8152" s="74">
        <f t="shared" si="2"/>
        <v>22</v>
      </c>
      <c r="E8152" s="12">
        <f>IFERROR(VLOOKUP(A8152,'IDAR Meter Data'!$A:$B,2,1),"")</f>
        <v>166</v>
      </c>
      <c r="F8152" s="75">
        <f>IF(CECCZ="CZ03",'Outside Temp'!B8152,IF(CECCZ="CZ04",'Outside Temp'!B8153,IF(CECCZ="CZ12",'Outside Temp'!B8154, IF(CECCZ="CZ13",'Outside Temp'!B8155))))</f>
        <v>59.86666667</v>
      </c>
      <c r="G8152" s="12">
        <f t="shared" si="3"/>
        <v>1</v>
      </c>
    </row>
    <row r="8153" ht="15.75" customHeight="1">
      <c r="A8153" s="13">
        <v>42209.947916666664</v>
      </c>
      <c r="B8153" s="73">
        <f t="shared" si="1"/>
        <v>42209</v>
      </c>
      <c r="C8153" s="74">
        <f>IF(NewCustomer="Yes", IF(COUNTIF($I$2:$I$11,B8153)&gt;0,0,WEEKDAY(B8153,2)),IF(COUNTIF($I$2:$I$21,B8153)&gt;0,0,WEEKDAY(B8153,2)))</f>
        <v>5</v>
      </c>
      <c r="D8153" s="74">
        <f t="shared" si="2"/>
        <v>22</v>
      </c>
      <c r="E8153" s="12">
        <f>IFERROR(VLOOKUP(A8153,'IDAR Meter Data'!$A:$B,2,1),"")</f>
        <v>170</v>
      </c>
      <c r="F8153" s="75">
        <f>IF(CECCZ="CZ03",'Outside Temp'!B8153,IF(CECCZ="CZ04",'Outside Temp'!B8154,IF(CECCZ="CZ12",'Outside Temp'!B8155, IF(CECCZ="CZ13",'Outside Temp'!B8156))))</f>
        <v>59.36666667</v>
      </c>
      <c r="G8153" s="12">
        <f t="shared" si="3"/>
        <v>1</v>
      </c>
    </row>
    <row r="8154" ht="15.75" customHeight="1">
      <c r="A8154" s="13">
        <v>42209.958333333336</v>
      </c>
      <c r="B8154" s="73">
        <f t="shared" si="1"/>
        <v>42209</v>
      </c>
      <c r="C8154" s="74">
        <f>IF(NewCustomer="Yes", IF(COUNTIF($I$2:$I$11,B8154)&gt;0,0,WEEKDAY(B8154,2)),IF(COUNTIF($I$2:$I$21,B8154)&gt;0,0,WEEKDAY(B8154,2)))</f>
        <v>5</v>
      </c>
      <c r="D8154" s="74">
        <f t="shared" si="2"/>
        <v>23</v>
      </c>
      <c r="E8154" s="12">
        <f>IFERROR(VLOOKUP(A8154,'IDAR Meter Data'!$A:$B,2,1),"")</f>
        <v>165</v>
      </c>
      <c r="F8154" s="75">
        <f>IF(CECCZ="CZ03",'Outside Temp'!B8154,IF(CECCZ="CZ04",'Outside Temp'!B8155,IF(CECCZ="CZ12",'Outside Temp'!B8156, IF(CECCZ="CZ13",'Outside Temp'!B8157))))</f>
        <v>59</v>
      </c>
      <c r="G8154" s="12">
        <f t="shared" si="3"/>
        <v>1</v>
      </c>
    </row>
    <row r="8155" ht="15.75" customHeight="1">
      <c r="A8155" s="13">
        <v>42209.96875</v>
      </c>
      <c r="B8155" s="73">
        <f t="shared" si="1"/>
        <v>42209</v>
      </c>
      <c r="C8155" s="74">
        <f>IF(NewCustomer="Yes", IF(COUNTIF($I$2:$I$11,B8155)&gt;0,0,WEEKDAY(B8155,2)),IF(COUNTIF($I$2:$I$21,B8155)&gt;0,0,WEEKDAY(B8155,2)))</f>
        <v>5</v>
      </c>
      <c r="D8155" s="74">
        <f t="shared" si="2"/>
        <v>23</v>
      </c>
      <c r="E8155" s="12">
        <f>IFERROR(VLOOKUP(A8155,'IDAR Meter Data'!$A:$B,2,1),"")</f>
        <v>171</v>
      </c>
      <c r="F8155" s="75">
        <f>IF(CECCZ="CZ03",'Outside Temp'!B8155,IF(CECCZ="CZ04",'Outside Temp'!B8156,IF(CECCZ="CZ12",'Outside Temp'!B8157, IF(CECCZ="CZ13",'Outside Temp'!B8158))))</f>
        <v>59</v>
      </c>
      <c r="G8155" s="12">
        <f t="shared" si="3"/>
        <v>1</v>
      </c>
    </row>
    <row r="8156" ht="15.75" customHeight="1">
      <c r="A8156" s="13">
        <v>42209.979166666664</v>
      </c>
      <c r="B8156" s="73">
        <f t="shared" si="1"/>
        <v>42209</v>
      </c>
      <c r="C8156" s="74">
        <f>IF(NewCustomer="Yes", IF(COUNTIF($I$2:$I$11,B8156)&gt;0,0,WEEKDAY(B8156,2)),IF(COUNTIF($I$2:$I$21,B8156)&gt;0,0,WEEKDAY(B8156,2)))</f>
        <v>5</v>
      </c>
      <c r="D8156" s="74">
        <f t="shared" si="2"/>
        <v>23</v>
      </c>
      <c r="E8156" s="12">
        <f>IFERROR(VLOOKUP(A8156,'IDAR Meter Data'!$A:$B,2,1),"")</f>
        <v>172</v>
      </c>
      <c r="F8156" s="75">
        <f>IF(CECCZ="CZ03",'Outside Temp'!B8156,IF(CECCZ="CZ04",'Outside Temp'!B8157,IF(CECCZ="CZ12",'Outside Temp'!B8158, IF(CECCZ="CZ13",'Outside Temp'!B8159))))</f>
        <v>59</v>
      </c>
      <c r="G8156" s="12">
        <f t="shared" si="3"/>
        <v>1</v>
      </c>
    </row>
    <row r="8157" ht="15.75" customHeight="1">
      <c r="A8157" s="13">
        <v>42209.989583333336</v>
      </c>
      <c r="B8157" s="73">
        <f t="shared" si="1"/>
        <v>42209</v>
      </c>
      <c r="C8157" s="74">
        <f>IF(NewCustomer="Yes", IF(COUNTIF($I$2:$I$11,B8157)&gt;0,0,WEEKDAY(B8157,2)),IF(COUNTIF($I$2:$I$21,B8157)&gt;0,0,WEEKDAY(B8157,2)))</f>
        <v>5</v>
      </c>
      <c r="D8157" s="74">
        <f t="shared" si="2"/>
        <v>23</v>
      </c>
      <c r="E8157" s="12">
        <f>IFERROR(VLOOKUP(A8157,'IDAR Meter Data'!$A:$B,2,1),"")</f>
        <v>157</v>
      </c>
      <c r="F8157" s="75">
        <f>IF(CECCZ="CZ03",'Outside Temp'!B8157,IF(CECCZ="CZ04",'Outside Temp'!B8158,IF(CECCZ="CZ12",'Outside Temp'!B8159, IF(CECCZ="CZ13",'Outside Temp'!B8160))))</f>
        <v>59</v>
      </c>
      <c r="G8157" s="12">
        <f t="shared" si="3"/>
        <v>1</v>
      </c>
    </row>
    <row r="8158" ht="15.75" customHeight="1">
      <c r="A8158" s="13">
        <v>42210.0</v>
      </c>
      <c r="B8158" s="73">
        <f t="shared" si="1"/>
        <v>42210</v>
      </c>
      <c r="C8158" s="74">
        <f>IF(NewCustomer="Yes", IF(COUNTIF($I$2:$I$11,B8158)&gt;0,0,WEEKDAY(B8158,2)),IF(COUNTIF($I$2:$I$21,B8158)&gt;0,0,WEEKDAY(B8158,2)))</f>
        <v>6</v>
      </c>
      <c r="D8158" s="74">
        <f t="shared" si="2"/>
        <v>0</v>
      </c>
      <c r="E8158" s="12">
        <f>IFERROR(VLOOKUP(A8158,'IDAR Meter Data'!$A:$B,2,1),"")</f>
        <v>161</v>
      </c>
      <c r="F8158" s="75">
        <f>IF(CECCZ="CZ03",'Outside Temp'!B8158,IF(CECCZ="CZ04",'Outside Temp'!B8159,IF(CECCZ="CZ12",'Outside Temp'!B8160, IF(CECCZ="CZ13",'Outside Temp'!B8161))))</f>
        <v>59</v>
      </c>
      <c r="G8158" s="12">
        <f t="shared" si="3"/>
        <v>1</v>
      </c>
    </row>
    <row r="8159" ht="15.75" customHeight="1">
      <c r="A8159" s="13">
        <v>42210.010416666664</v>
      </c>
      <c r="B8159" s="73">
        <f t="shared" si="1"/>
        <v>42210</v>
      </c>
      <c r="C8159" s="74">
        <f>IF(NewCustomer="Yes", IF(COUNTIF($I$2:$I$11,B8159)&gt;0,0,WEEKDAY(B8159,2)),IF(COUNTIF($I$2:$I$21,B8159)&gt;0,0,WEEKDAY(B8159,2)))</f>
        <v>6</v>
      </c>
      <c r="D8159" s="74">
        <f t="shared" si="2"/>
        <v>0</v>
      </c>
      <c r="E8159" s="12">
        <f>IFERROR(VLOOKUP(A8159,'IDAR Meter Data'!$A:$B,2,1),"")</f>
        <v>161</v>
      </c>
      <c r="F8159" s="75">
        <f>IF(CECCZ="CZ03",'Outside Temp'!B8159,IF(CECCZ="CZ04",'Outside Temp'!B8160,IF(CECCZ="CZ12",'Outside Temp'!B8161, IF(CECCZ="CZ13",'Outside Temp'!B8162))))</f>
        <v>59</v>
      </c>
      <c r="G8159" s="12">
        <f t="shared" si="3"/>
        <v>1</v>
      </c>
    </row>
    <row r="8160" ht="15.75" customHeight="1">
      <c r="A8160" s="13">
        <v>42210.020833333336</v>
      </c>
      <c r="B8160" s="73">
        <f t="shared" si="1"/>
        <v>42210</v>
      </c>
      <c r="C8160" s="74">
        <f>IF(NewCustomer="Yes", IF(COUNTIF($I$2:$I$11,B8160)&gt;0,0,WEEKDAY(B8160,2)),IF(COUNTIF($I$2:$I$21,B8160)&gt;0,0,WEEKDAY(B8160,2)))</f>
        <v>6</v>
      </c>
      <c r="D8160" s="74">
        <f t="shared" si="2"/>
        <v>0</v>
      </c>
      <c r="E8160" s="12">
        <f>IFERROR(VLOOKUP(A8160,'IDAR Meter Data'!$A:$B,2,1),"")</f>
        <v>155</v>
      </c>
      <c r="F8160" s="75">
        <f>IF(CECCZ="CZ03",'Outside Temp'!B8160,IF(CECCZ="CZ04",'Outside Temp'!B8161,IF(CECCZ="CZ12",'Outside Temp'!B8162, IF(CECCZ="CZ13",'Outside Temp'!B8163))))</f>
        <v>59</v>
      </c>
      <c r="G8160" s="12">
        <f t="shared" si="3"/>
        <v>1</v>
      </c>
    </row>
    <row r="8161" ht="15.75" customHeight="1">
      <c r="A8161" s="13">
        <v>42210.03125</v>
      </c>
      <c r="B8161" s="73">
        <f t="shared" si="1"/>
        <v>42210</v>
      </c>
      <c r="C8161" s="74">
        <f>IF(NewCustomer="Yes", IF(COUNTIF($I$2:$I$11,B8161)&gt;0,0,WEEKDAY(B8161,2)),IF(COUNTIF($I$2:$I$21,B8161)&gt;0,0,WEEKDAY(B8161,2)))</f>
        <v>6</v>
      </c>
      <c r="D8161" s="74">
        <f t="shared" si="2"/>
        <v>0</v>
      </c>
      <c r="E8161" s="12">
        <f>IFERROR(VLOOKUP(A8161,'IDAR Meter Data'!$A:$B,2,1),"")</f>
        <v>168</v>
      </c>
      <c r="F8161" s="75">
        <f>IF(CECCZ="CZ03",'Outside Temp'!B8161,IF(CECCZ="CZ04",'Outside Temp'!B8162,IF(CECCZ="CZ12",'Outside Temp'!B8163, IF(CECCZ="CZ13",'Outside Temp'!B8164))))</f>
        <v>59</v>
      </c>
      <c r="G8161" s="12">
        <f t="shared" si="3"/>
        <v>1</v>
      </c>
    </row>
    <row r="8162" ht="15.75" customHeight="1">
      <c r="A8162" s="13">
        <v>42210.041666666664</v>
      </c>
      <c r="B8162" s="73">
        <f t="shared" si="1"/>
        <v>42210</v>
      </c>
      <c r="C8162" s="74">
        <f>IF(NewCustomer="Yes", IF(COUNTIF($I$2:$I$11,B8162)&gt;0,0,WEEKDAY(B8162,2)),IF(COUNTIF($I$2:$I$21,B8162)&gt;0,0,WEEKDAY(B8162,2)))</f>
        <v>6</v>
      </c>
      <c r="D8162" s="74">
        <f t="shared" si="2"/>
        <v>1</v>
      </c>
      <c r="E8162" s="12">
        <f>IFERROR(VLOOKUP(A8162,'IDAR Meter Data'!$A:$B,2,1),"")</f>
        <v>151</v>
      </c>
      <c r="F8162" s="75">
        <f>IF(CECCZ="CZ03",'Outside Temp'!B8162,IF(CECCZ="CZ04",'Outside Temp'!B8163,IF(CECCZ="CZ12",'Outside Temp'!B8164, IF(CECCZ="CZ13",'Outside Temp'!B8165))))</f>
        <v>59</v>
      </c>
      <c r="G8162" s="12">
        <f t="shared" si="3"/>
        <v>1</v>
      </c>
    </row>
    <row r="8163" ht="15.75" customHeight="1">
      <c r="A8163" s="13">
        <v>42210.052083333336</v>
      </c>
      <c r="B8163" s="73">
        <f t="shared" si="1"/>
        <v>42210</v>
      </c>
      <c r="C8163" s="74">
        <f>IF(NewCustomer="Yes", IF(COUNTIF($I$2:$I$11,B8163)&gt;0,0,WEEKDAY(B8163,2)),IF(COUNTIF($I$2:$I$21,B8163)&gt;0,0,WEEKDAY(B8163,2)))</f>
        <v>6</v>
      </c>
      <c r="D8163" s="74">
        <f t="shared" si="2"/>
        <v>1</v>
      </c>
      <c r="E8163" s="12">
        <f>IFERROR(VLOOKUP(A8163,'IDAR Meter Data'!$A:$B,2,1),"")</f>
        <v>157</v>
      </c>
      <c r="F8163" s="75">
        <f>IF(CECCZ="CZ03",'Outside Temp'!B8163,IF(CECCZ="CZ04",'Outside Temp'!B8164,IF(CECCZ="CZ12",'Outside Temp'!B8165, IF(CECCZ="CZ13",'Outside Temp'!B8166))))</f>
        <v>59</v>
      </c>
      <c r="G8163" s="12">
        <f t="shared" si="3"/>
        <v>1</v>
      </c>
    </row>
    <row r="8164" ht="15.75" customHeight="1">
      <c r="A8164" s="13">
        <v>42210.0625</v>
      </c>
      <c r="B8164" s="73">
        <f t="shared" si="1"/>
        <v>42210</v>
      </c>
      <c r="C8164" s="74">
        <f>IF(NewCustomer="Yes", IF(COUNTIF($I$2:$I$11,B8164)&gt;0,0,WEEKDAY(B8164,2)),IF(COUNTIF($I$2:$I$21,B8164)&gt;0,0,WEEKDAY(B8164,2)))</f>
        <v>6</v>
      </c>
      <c r="D8164" s="74">
        <f t="shared" si="2"/>
        <v>1</v>
      </c>
      <c r="E8164" s="12">
        <f>IFERROR(VLOOKUP(A8164,'IDAR Meter Data'!$A:$B,2,1),"")</f>
        <v>155</v>
      </c>
      <c r="F8164" s="75">
        <f>IF(CECCZ="CZ03",'Outside Temp'!B8164,IF(CECCZ="CZ04",'Outside Temp'!B8165,IF(CECCZ="CZ12",'Outside Temp'!B8166, IF(CECCZ="CZ13",'Outside Temp'!B8167))))</f>
        <v>59</v>
      </c>
      <c r="G8164" s="12">
        <f t="shared" si="3"/>
        <v>1</v>
      </c>
    </row>
    <row r="8165" ht="15.75" customHeight="1">
      <c r="A8165" s="13">
        <v>42210.072916666664</v>
      </c>
      <c r="B8165" s="73">
        <f t="shared" si="1"/>
        <v>42210</v>
      </c>
      <c r="C8165" s="74">
        <f>IF(NewCustomer="Yes", IF(COUNTIF($I$2:$I$11,B8165)&gt;0,0,WEEKDAY(B8165,2)),IF(COUNTIF($I$2:$I$21,B8165)&gt;0,0,WEEKDAY(B8165,2)))</f>
        <v>6</v>
      </c>
      <c r="D8165" s="74">
        <f t="shared" si="2"/>
        <v>1</v>
      </c>
      <c r="E8165" s="12">
        <f>IFERROR(VLOOKUP(A8165,'IDAR Meter Data'!$A:$B,2,1),"")</f>
        <v>169</v>
      </c>
      <c r="F8165" s="75">
        <f>IF(CECCZ="CZ03",'Outside Temp'!B8165,IF(CECCZ="CZ04",'Outside Temp'!B8166,IF(CECCZ="CZ12",'Outside Temp'!B8167, IF(CECCZ="CZ13",'Outside Temp'!B8168))))</f>
        <v>59</v>
      </c>
      <c r="G8165" s="12">
        <f t="shared" si="3"/>
        <v>1</v>
      </c>
    </row>
    <row r="8166" ht="15.75" customHeight="1">
      <c r="A8166" s="13">
        <v>42210.083333333336</v>
      </c>
      <c r="B8166" s="73">
        <f t="shared" si="1"/>
        <v>42210</v>
      </c>
      <c r="C8166" s="74">
        <f>IF(NewCustomer="Yes", IF(COUNTIF($I$2:$I$11,B8166)&gt;0,0,WEEKDAY(B8166,2)),IF(COUNTIF($I$2:$I$21,B8166)&gt;0,0,WEEKDAY(B8166,2)))</f>
        <v>6</v>
      </c>
      <c r="D8166" s="74">
        <f t="shared" si="2"/>
        <v>2</v>
      </c>
      <c r="E8166" s="12">
        <f>IFERROR(VLOOKUP(A8166,'IDAR Meter Data'!$A:$B,2,1),"")</f>
        <v>154</v>
      </c>
      <c r="F8166" s="75">
        <f>IF(CECCZ="CZ03",'Outside Temp'!B8166,IF(CECCZ="CZ04",'Outside Temp'!B8167,IF(CECCZ="CZ12",'Outside Temp'!B8168, IF(CECCZ="CZ13",'Outside Temp'!B8169))))</f>
        <v>59</v>
      </c>
      <c r="G8166" s="12">
        <f t="shared" si="3"/>
        <v>1</v>
      </c>
    </row>
    <row r="8167" ht="15.75" customHeight="1">
      <c r="A8167" s="13">
        <v>42210.09375</v>
      </c>
      <c r="B8167" s="73">
        <f t="shared" si="1"/>
        <v>42210</v>
      </c>
      <c r="C8167" s="74">
        <f>IF(NewCustomer="Yes", IF(COUNTIF($I$2:$I$11,B8167)&gt;0,0,WEEKDAY(B8167,2)),IF(COUNTIF($I$2:$I$21,B8167)&gt;0,0,WEEKDAY(B8167,2)))</f>
        <v>6</v>
      </c>
      <c r="D8167" s="74">
        <f t="shared" si="2"/>
        <v>2</v>
      </c>
      <c r="E8167" s="12">
        <f>IFERROR(VLOOKUP(A8167,'IDAR Meter Data'!$A:$B,2,1),"")</f>
        <v>153</v>
      </c>
      <c r="F8167" s="75">
        <f>IF(CECCZ="CZ03",'Outside Temp'!B8167,IF(CECCZ="CZ04",'Outside Temp'!B8168,IF(CECCZ="CZ12",'Outside Temp'!B8169, IF(CECCZ="CZ13",'Outside Temp'!B8170))))</f>
        <v>59</v>
      </c>
      <c r="G8167" s="12">
        <f t="shared" si="3"/>
        <v>1</v>
      </c>
    </row>
    <row r="8168" ht="15.75" customHeight="1">
      <c r="A8168" s="13">
        <v>42210.104166666664</v>
      </c>
      <c r="B8168" s="73">
        <f t="shared" si="1"/>
        <v>42210</v>
      </c>
      <c r="C8168" s="74">
        <f>IF(NewCustomer="Yes", IF(COUNTIF($I$2:$I$11,B8168)&gt;0,0,WEEKDAY(B8168,2)),IF(COUNTIF($I$2:$I$21,B8168)&gt;0,0,WEEKDAY(B8168,2)))</f>
        <v>6</v>
      </c>
      <c r="D8168" s="74">
        <f t="shared" si="2"/>
        <v>2</v>
      </c>
      <c r="E8168" s="12">
        <f>IFERROR(VLOOKUP(A8168,'IDAR Meter Data'!$A:$B,2,1),"")</f>
        <v>153</v>
      </c>
      <c r="F8168" s="75">
        <f>IF(CECCZ="CZ03",'Outside Temp'!B8168,IF(CECCZ="CZ04",'Outside Temp'!B8169,IF(CECCZ="CZ12",'Outside Temp'!B8170, IF(CECCZ="CZ13",'Outside Temp'!B8171))))</f>
        <v>59</v>
      </c>
      <c r="G8168" s="12">
        <f t="shared" si="3"/>
        <v>1</v>
      </c>
    </row>
    <row r="8169" ht="15.75" customHeight="1">
      <c r="A8169" s="13">
        <v>42210.114583333336</v>
      </c>
      <c r="B8169" s="73">
        <f t="shared" si="1"/>
        <v>42210</v>
      </c>
      <c r="C8169" s="74">
        <f>IF(NewCustomer="Yes", IF(COUNTIF($I$2:$I$11,B8169)&gt;0,0,WEEKDAY(B8169,2)),IF(COUNTIF($I$2:$I$21,B8169)&gt;0,0,WEEKDAY(B8169,2)))</f>
        <v>6</v>
      </c>
      <c r="D8169" s="74">
        <f t="shared" si="2"/>
        <v>2</v>
      </c>
      <c r="E8169" s="12">
        <f>IFERROR(VLOOKUP(A8169,'IDAR Meter Data'!$A:$B,2,1),"")</f>
        <v>146</v>
      </c>
      <c r="F8169" s="75">
        <f>IF(CECCZ="CZ03",'Outside Temp'!B8169,IF(CECCZ="CZ04",'Outside Temp'!B8170,IF(CECCZ="CZ12",'Outside Temp'!B8171, IF(CECCZ="CZ13",'Outside Temp'!B8172))))</f>
        <v>59</v>
      </c>
      <c r="G8169" s="12">
        <f t="shared" si="3"/>
        <v>1</v>
      </c>
    </row>
    <row r="8170" ht="15.75" customHeight="1">
      <c r="A8170" s="13">
        <v>42210.125</v>
      </c>
      <c r="B8170" s="73">
        <f t="shared" si="1"/>
        <v>42210</v>
      </c>
      <c r="C8170" s="74">
        <f>IF(NewCustomer="Yes", IF(COUNTIF($I$2:$I$11,B8170)&gt;0,0,WEEKDAY(B8170,2)),IF(COUNTIF($I$2:$I$21,B8170)&gt;0,0,WEEKDAY(B8170,2)))</f>
        <v>6</v>
      </c>
      <c r="D8170" s="74">
        <f t="shared" si="2"/>
        <v>3</v>
      </c>
      <c r="E8170" s="12">
        <f>IFERROR(VLOOKUP(A8170,'IDAR Meter Data'!$A:$B,2,1),"")</f>
        <v>160</v>
      </c>
      <c r="F8170" s="75">
        <f>IF(CECCZ="CZ03",'Outside Temp'!B8170,IF(CECCZ="CZ04",'Outside Temp'!B8171,IF(CECCZ="CZ12",'Outside Temp'!B8172, IF(CECCZ="CZ13",'Outside Temp'!B8173))))</f>
        <v>59</v>
      </c>
      <c r="G8170" s="12">
        <f t="shared" si="3"/>
        <v>1</v>
      </c>
    </row>
    <row r="8171" ht="15.75" customHeight="1">
      <c r="A8171" s="13">
        <v>42210.135416666664</v>
      </c>
      <c r="B8171" s="73">
        <f t="shared" si="1"/>
        <v>42210</v>
      </c>
      <c r="C8171" s="74">
        <f>IF(NewCustomer="Yes", IF(COUNTIF($I$2:$I$11,B8171)&gt;0,0,WEEKDAY(B8171,2)),IF(COUNTIF($I$2:$I$21,B8171)&gt;0,0,WEEKDAY(B8171,2)))</f>
        <v>6</v>
      </c>
      <c r="D8171" s="74">
        <f t="shared" si="2"/>
        <v>3</v>
      </c>
      <c r="E8171" s="12">
        <f>IFERROR(VLOOKUP(A8171,'IDAR Meter Data'!$A:$B,2,1),"")</f>
        <v>157</v>
      </c>
      <c r="F8171" s="75">
        <f>IF(CECCZ="CZ03",'Outside Temp'!B8171,IF(CECCZ="CZ04",'Outside Temp'!B8172,IF(CECCZ="CZ12",'Outside Temp'!B8173, IF(CECCZ="CZ13",'Outside Temp'!B8174))))</f>
        <v>59</v>
      </c>
      <c r="G8171" s="12">
        <f t="shared" si="3"/>
        <v>1</v>
      </c>
    </row>
    <row r="8172" ht="15.75" customHeight="1">
      <c r="A8172" s="13">
        <v>42210.145833333336</v>
      </c>
      <c r="B8172" s="73">
        <f t="shared" si="1"/>
        <v>42210</v>
      </c>
      <c r="C8172" s="74">
        <f>IF(NewCustomer="Yes", IF(COUNTIF($I$2:$I$11,B8172)&gt;0,0,WEEKDAY(B8172,2)),IF(COUNTIF($I$2:$I$21,B8172)&gt;0,0,WEEKDAY(B8172,2)))</f>
        <v>6</v>
      </c>
      <c r="D8172" s="74">
        <f t="shared" si="2"/>
        <v>3</v>
      </c>
      <c r="E8172" s="12">
        <f>IFERROR(VLOOKUP(A8172,'IDAR Meter Data'!$A:$B,2,1),"")</f>
        <v>149</v>
      </c>
      <c r="F8172" s="75">
        <f>IF(CECCZ="CZ03",'Outside Temp'!B8172,IF(CECCZ="CZ04",'Outside Temp'!B8173,IF(CECCZ="CZ12",'Outside Temp'!B8174, IF(CECCZ="CZ13",'Outside Temp'!B8175))))</f>
        <v>59</v>
      </c>
      <c r="G8172" s="12">
        <f t="shared" si="3"/>
        <v>1</v>
      </c>
    </row>
    <row r="8173" ht="15.75" customHeight="1">
      <c r="A8173" s="13">
        <v>42210.15625</v>
      </c>
      <c r="B8173" s="73">
        <f t="shared" si="1"/>
        <v>42210</v>
      </c>
      <c r="C8173" s="74">
        <f>IF(NewCustomer="Yes", IF(COUNTIF($I$2:$I$11,B8173)&gt;0,0,WEEKDAY(B8173,2)),IF(COUNTIF($I$2:$I$21,B8173)&gt;0,0,WEEKDAY(B8173,2)))</f>
        <v>6</v>
      </c>
      <c r="D8173" s="74">
        <f t="shared" si="2"/>
        <v>3</v>
      </c>
      <c r="E8173" s="12">
        <f>IFERROR(VLOOKUP(A8173,'IDAR Meter Data'!$A:$B,2,1),"")</f>
        <v>149</v>
      </c>
      <c r="F8173" s="75">
        <f>IF(CECCZ="CZ03",'Outside Temp'!B8173,IF(CECCZ="CZ04",'Outside Temp'!B8174,IF(CECCZ="CZ12",'Outside Temp'!B8175, IF(CECCZ="CZ13",'Outside Temp'!B8176))))</f>
        <v>59</v>
      </c>
      <c r="G8173" s="12">
        <f t="shared" si="3"/>
        <v>1</v>
      </c>
    </row>
    <row r="8174" ht="15.75" customHeight="1">
      <c r="A8174" s="13">
        <v>42210.166666666664</v>
      </c>
      <c r="B8174" s="73">
        <f t="shared" si="1"/>
        <v>42210</v>
      </c>
      <c r="C8174" s="74">
        <f>IF(NewCustomer="Yes", IF(COUNTIF($I$2:$I$11,B8174)&gt;0,0,WEEKDAY(B8174,2)),IF(COUNTIF($I$2:$I$21,B8174)&gt;0,0,WEEKDAY(B8174,2)))</f>
        <v>6</v>
      </c>
      <c r="D8174" s="74">
        <f t="shared" si="2"/>
        <v>4</v>
      </c>
      <c r="E8174" s="12">
        <f>IFERROR(VLOOKUP(A8174,'IDAR Meter Data'!$A:$B,2,1),"")</f>
        <v>150</v>
      </c>
      <c r="F8174" s="75">
        <f>IF(CECCZ="CZ03",'Outside Temp'!B8174,IF(CECCZ="CZ04",'Outside Temp'!B8175,IF(CECCZ="CZ12",'Outside Temp'!B8176, IF(CECCZ="CZ13",'Outside Temp'!B8177))))</f>
        <v>59</v>
      </c>
      <c r="G8174" s="12">
        <f t="shared" si="3"/>
        <v>1</v>
      </c>
    </row>
    <row r="8175" ht="15.75" customHeight="1">
      <c r="A8175" s="13">
        <v>42210.177083333336</v>
      </c>
      <c r="B8175" s="73">
        <f t="shared" si="1"/>
        <v>42210</v>
      </c>
      <c r="C8175" s="74">
        <f>IF(NewCustomer="Yes", IF(COUNTIF($I$2:$I$11,B8175)&gt;0,0,WEEKDAY(B8175,2)),IF(COUNTIF($I$2:$I$21,B8175)&gt;0,0,WEEKDAY(B8175,2)))</f>
        <v>6</v>
      </c>
      <c r="D8175" s="74">
        <f t="shared" si="2"/>
        <v>4</v>
      </c>
      <c r="E8175" s="12">
        <f>IFERROR(VLOOKUP(A8175,'IDAR Meter Data'!$A:$B,2,1),"")</f>
        <v>150</v>
      </c>
      <c r="F8175" s="75">
        <f>IF(CECCZ="CZ03",'Outside Temp'!B8175,IF(CECCZ="CZ04",'Outside Temp'!B8176,IF(CECCZ="CZ12",'Outside Temp'!B8177, IF(CECCZ="CZ13",'Outside Temp'!B8178))))</f>
        <v>59</v>
      </c>
      <c r="G8175" s="12">
        <f t="shared" si="3"/>
        <v>1</v>
      </c>
    </row>
    <row r="8176" ht="15.75" customHeight="1">
      <c r="A8176" s="13">
        <v>42210.1875</v>
      </c>
      <c r="B8176" s="73">
        <f t="shared" si="1"/>
        <v>42210</v>
      </c>
      <c r="C8176" s="74">
        <f>IF(NewCustomer="Yes", IF(COUNTIF($I$2:$I$11,B8176)&gt;0,0,WEEKDAY(B8176,2)),IF(COUNTIF($I$2:$I$21,B8176)&gt;0,0,WEEKDAY(B8176,2)))</f>
        <v>6</v>
      </c>
      <c r="D8176" s="74">
        <f t="shared" si="2"/>
        <v>4</v>
      </c>
      <c r="E8176" s="12">
        <f>IFERROR(VLOOKUP(A8176,'IDAR Meter Data'!$A:$B,2,1),"")</f>
        <v>161</v>
      </c>
      <c r="F8176" s="75">
        <f>IF(CECCZ="CZ03",'Outside Temp'!B8176,IF(CECCZ="CZ04",'Outside Temp'!B8177,IF(CECCZ="CZ12",'Outside Temp'!B8178, IF(CECCZ="CZ13",'Outside Temp'!B8179))))</f>
        <v>59</v>
      </c>
      <c r="G8176" s="12">
        <f t="shared" si="3"/>
        <v>1</v>
      </c>
    </row>
    <row r="8177" ht="15.75" customHeight="1">
      <c r="A8177" s="13">
        <v>42210.197916666664</v>
      </c>
      <c r="B8177" s="73">
        <f t="shared" si="1"/>
        <v>42210</v>
      </c>
      <c r="C8177" s="74">
        <f>IF(NewCustomer="Yes", IF(COUNTIF($I$2:$I$11,B8177)&gt;0,0,WEEKDAY(B8177,2)),IF(COUNTIF($I$2:$I$21,B8177)&gt;0,0,WEEKDAY(B8177,2)))</f>
        <v>6</v>
      </c>
      <c r="D8177" s="74">
        <f t="shared" si="2"/>
        <v>4</v>
      </c>
      <c r="E8177" s="12">
        <f>IFERROR(VLOOKUP(A8177,'IDAR Meter Data'!$A:$B,2,1),"")</f>
        <v>151</v>
      </c>
      <c r="F8177" s="75">
        <f>IF(CECCZ="CZ03",'Outside Temp'!B8177,IF(CECCZ="CZ04",'Outside Temp'!B8178,IF(CECCZ="CZ12",'Outside Temp'!B8179, IF(CECCZ="CZ13",'Outside Temp'!B8180))))</f>
        <v>59</v>
      </c>
      <c r="G8177" s="12">
        <f t="shared" si="3"/>
        <v>1</v>
      </c>
    </row>
    <row r="8178" ht="15.75" customHeight="1">
      <c r="A8178" s="13">
        <v>42210.208333333336</v>
      </c>
      <c r="B8178" s="73">
        <f t="shared" si="1"/>
        <v>42210</v>
      </c>
      <c r="C8178" s="74">
        <f>IF(NewCustomer="Yes", IF(COUNTIF($I$2:$I$11,B8178)&gt;0,0,WEEKDAY(B8178,2)),IF(COUNTIF($I$2:$I$21,B8178)&gt;0,0,WEEKDAY(B8178,2)))</f>
        <v>6</v>
      </c>
      <c r="D8178" s="74">
        <f t="shared" si="2"/>
        <v>5</v>
      </c>
      <c r="E8178" s="12">
        <f>IFERROR(VLOOKUP(A8178,'IDAR Meter Data'!$A:$B,2,1),"")</f>
        <v>146</v>
      </c>
      <c r="F8178" s="75">
        <f>IF(CECCZ="CZ03",'Outside Temp'!B8178,IF(CECCZ="CZ04",'Outside Temp'!B8179,IF(CECCZ="CZ12",'Outside Temp'!B8180, IF(CECCZ="CZ13",'Outside Temp'!B8181))))</f>
        <v>59</v>
      </c>
      <c r="G8178" s="12">
        <f t="shared" si="3"/>
        <v>1</v>
      </c>
    </row>
    <row r="8179" ht="15.75" customHeight="1">
      <c r="A8179" s="13">
        <v>42210.21875</v>
      </c>
      <c r="B8179" s="73">
        <f t="shared" si="1"/>
        <v>42210</v>
      </c>
      <c r="C8179" s="74">
        <f>IF(NewCustomer="Yes", IF(COUNTIF($I$2:$I$11,B8179)&gt;0,0,WEEKDAY(B8179,2)),IF(COUNTIF($I$2:$I$21,B8179)&gt;0,0,WEEKDAY(B8179,2)))</f>
        <v>6</v>
      </c>
      <c r="D8179" s="74">
        <f t="shared" si="2"/>
        <v>5</v>
      </c>
      <c r="E8179" s="12">
        <f>IFERROR(VLOOKUP(A8179,'IDAR Meter Data'!$A:$B,2,1),"")</f>
        <v>142</v>
      </c>
      <c r="F8179" s="75">
        <f>IF(CECCZ="CZ03",'Outside Temp'!B8179,IF(CECCZ="CZ04",'Outside Temp'!B8180,IF(CECCZ="CZ12",'Outside Temp'!B8181, IF(CECCZ="CZ13",'Outside Temp'!B8182))))</f>
        <v>59</v>
      </c>
      <c r="G8179" s="12">
        <f t="shared" si="3"/>
        <v>1</v>
      </c>
    </row>
    <row r="8180" ht="15.75" customHeight="1">
      <c r="A8180" s="13">
        <v>42210.229166666664</v>
      </c>
      <c r="B8180" s="73">
        <f t="shared" si="1"/>
        <v>42210</v>
      </c>
      <c r="C8180" s="74">
        <f>IF(NewCustomer="Yes", IF(COUNTIF($I$2:$I$11,B8180)&gt;0,0,WEEKDAY(B8180,2)),IF(COUNTIF($I$2:$I$21,B8180)&gt;0,0,WEEKDAY(B8180,2)))</f>
        <v>6</v>
      </c>
      <c r="D8180" s="74">
        <f t="shared" si="2"/>
        <v>5</v>
      </c>
      <c r="E8180" s="12">
        <f>IFERROR(VLOOKUP(A8180,'IDAR Meter Data'!$A:$B,2,1),"")</f>
        <v>143</v>
      </c>
      <c r="F8180" s="75">
        <f>IF(CECCZ="CZ03",'Outside Temp'!B8180,IF(CECCZ="CZ04",'Outside Temp'!B8181,IF(CECCZ="CZ12",'Outside Temp'!B8182, IF(CECCZ="CZ13",'Outside Temp'!B8183))))</f>
        <v>59</v>
      </c>
      <c r="G8180" s="12">
        <f t="shared" si="3"/>
        <v>1</v>
      </c>
    </row>
    <row r="8181" ht="15.75" customHeight="1">
      <c r="A8181" s="13">
        <v>42210.239583333336</v>
      </c>
      <c r="B8181" s="73">
        <f t="shared" si="1"/>
        <v>42210</v>
      </c>
      <c r="C8181" s="74">
        <f>IF(NewCustomer="Yes", IF(COUNTIF($I$2:$I$11,B8181)&gt;0,0,WEEKDAY(B8181,2)),IF(COUNTIF($I$2:$I$21,B8181)&gt;0,0,WEEKDAY(B8181,2)))</f>
        <v>6</v>
      </c>
      <c r="D8181" s="74">
        <f t="shared" si="2"/>
        <v>5</v>
      </c>
      <c r="E8181" s="12">
        <f>IFERROR(VLOOKUP(A8181,'IDAR Meter Data'!$A:$B,2,1),"")</f>
        <v>145</v>
      </c>
      <c r="F8181" s="75">
        <f>IF(CECCZ="CZ03",'Outside Temp'!B8181,IF(CECCZ="CZ04",'Outside Temp'!B8182,IF(CECCZ="CZ12",'Outside Temp'!B8183, IF(CECCZ="CZ13",'Outside Temp'!B8184))))</f>
        <v>59</v>
      </c>
      <c r="G8181" s="12">
        <f t="shared" si="3"/>
        <v>1</v>
      </c>
    </row>
    <row r="8182" ht="15.75" customHeight="1">
      <c r="A8182" s="13">
        <v>42210.25</v>
      </c>
      <c r="B8182" s="73">
        <f t="shared" si="1"/>
        <v>42210</v>
      </c>
      <c r="C8182" s="74">
        <f>IF(NewCustomer="Yes", IF(COUNTIF($I$2:$I$11,B8182)&gt;0,0,WEEKDAY(B8182,2)),IF(COUNTIF($I$2:$I$21,B8182)&gt;0,0,WEEKDAY(B8182,2)))</f>
        <v>6</v>
      </c>
      <c r="D8182" s="74">
        <f t="shared" si="2"/>
        <v>6</v>
      </c>
      <c r="E8182" s="12">
        <f>IFERROR(VLOOKUP(A8182,'IDAR Meter Data'!$A:$B,2,1),"")</f>
        <v>154</v>
      </c>
      <c r="F8182" s="75">
        <f>IF(CECCZ="CZ03",'Outside Temp'!B8182,IF(CECCZ="CZ04",'Outside Temp'!B8183,IF(CECCZ="CZ12",'Outside Temp'!B8184, IF(CECCZ="CZ13",'Outside Temp'!B8185))))</f>
        <v>59.06666667</v>
      </c>
      <c r="G8182" s="12">
        <f t="shared" si="3"/>
        <v>1</v>
      </c>
    </row>
    <row r="8183" ht="15.75" customHeight="1">
      <c r="A8183" s="13">
        <v>42210.260416666664</v>
      </c>
      <c r="B8183" s="73">
        <f t="shared" si="1"/>
        <v>42210</v>
      </c>
      <c r="C8183" s="74">
        <f>IF(NewCustomer="Yes", IF(COUNTIF($I$2:$I$11,B8183)&gt;0,0,WEEKDAY(B8183,2)),IF(COUNTIF($I$2:$I$21,B8183)&gt;0,0,WEEKDAY(B8183,2)))</f>
        <v>6</v>
      </c>
      <c r="D8183" s="74">
        <f t="shared" si="2"/>
        <v>6</v>
      </c>
      <c r="E8183" s="12">
        <f>IFERROR(VLOOKUP(A8183,'IDAR Meter Data'!$A:$B,2,1),"")</f>
        <v>144</v>
      </c>
      <c r="F8183" s="75">
        <f>IF(CECCZ="CZ03",'Outside Temp'!B8183,IF(CECCZ="CZ04",'Outside Temp'!B8184,IF(CECCZ="CZ12",'Outside Temp'!B8185, IF(CECCZ="CZ13",'Outside Temp'!B8186))))</f>
        <v>59.31666667</v>
      </c>
      <c r="G8183" s="12">
        <f t="shared" si="3"/>
        <v>1</v>
      </c>
    </row>
    <row r="8184" ht="15.75" customHeight="1">
      <c r="A8184" s="13">
        <v>42210.270833333336</v>
      </c>
      <c r="B8184" s="73">
        <f t="shared" si="1"/>
        <v>42210</v>
      </c>
      <c r="C8184" s="74">
        <f>IF(NewCustomer="Yes", IF(COUNTIF($I$2:$I$11,B8184)&gt;0,0,WEEKDAY(B8184,2)),IF(COUNTIF($I$2:$I$21,B8184)&gt;0,0,WEEKDAY(B8184,2)))</f>
        <v>6</v>
      </c>
      <c r="D8184" s="74">
        <f t="shared" si="2"/>
        <v>6</v>
      </c>
      <c r="E8184" s="12">
        <f>IFERROR(VLOOKUP(A8184,'IDAR Meter Data'!$A:$B,2,1),"")</f>
        <v>146</v>
      </c>
      <c r="F8184" s="75">
        <f>IF(CECCZ="CZ03",'Outside Temp'!B8184,IF(CECCZ="CZ04",'Outside Temp'!B8185,IF(CECCZ="CZ12",'Outside Temp'!B8186, IF(CECCZ="CZ13",'Outside Temp'!B8187))))</f>
        <v>59.56666667</v>
      </c>
      <c r="G8184" s="12">
        <f t="shared" si="3"/>
        <v>1</v>
      </c>
    </row>
    <row r="8185" ht="15.75" customHeight="1">
      <c r="A8185" s="13">
        <v>42210.28125</v>
      </c>
      <c r="B8185" s="73">
        <f t="shared" si="1"/>
        <v>42210</v>
      </c>
      <c r="C8185" s="74">
        <f>IF(NewCustomer="Yes", IF(COUNTIF($I$2:$I$11,B8185)&gt;0,0,WEEKDAY(B8185,2)),IF(COUNTIF($I$2:$I$21,B8185)&gt;0,0,WEEKDAY(B8185,2)))</f>
        <v>6</v>
      </c>
      <c r="D8185" s="74">
        <f t="shared" si="2"/>
        <v>6</v>
      </c>
      <c r="E8185" s="12">
        <f>IFERROR(VLOOKUP(A8185,'IDAR Meter Data'!$A:$B,2,1),"")</f>
        <v>145</v>
      </c>
      <c r="F8185" s="75">
        <f>IF(CECCZ="CZ03",'Outside Temp'!B8185,IF(CECCZ="CZ04",'Outside Temp'!B8186,IF(CECCZ="CZ12",'Outside Temp'!B8187, IF(CECCZ="CZ13",'Outside Temp'!B8188))))</f>
        <v>59.81666667</v>
      </c>
      <c r="G8185" s="12">
        <f t="shared" si="3"/>
        <v>1</v>
      </c>
    </row>
    <row r="8186" ht="15.75" customHeight="1">
      <c r="A8186" s="13">
        <v>42210.291666666664</v>
      </c>
      <c r="B8186" s="73">
        <f t="shared" si="1"/>
        <v>42210</v>
      </c>
      <c r="C8186" s="74">
        <f>IF(NewCustomer="Yes", IF(COUNTIF($I$2:$I$11,B8186)&gt;0,0,WEEKDAY(B8186,2)),IF(COUNTIF($I$2:$I$21,B8186)&gt;0,0,WEEKDAY(B8186,2)))</f>
        <v>6</v>
      </c>
      <c r="D8186" s="74">
        <f t="shared" si="2"/>
        <v>7</v>
      </c>
      <c r="E8186" s="12">
        <f>IFERROR(VLOOKUP(A8186,'IDAR Meter Data'!$A:$B,2,1),"")</f>
        <v>160</v>
      </c>
      <c r="F8186" s="75">
        <f>IF(CECCZ="CZ03",'Outside Temp'!B8186,IF(CECCZ="CZ04",'Outside Temp'!B8187,IF(CECCZ="CZ12",'Outside Temp'!B8188, IF(CECCZ="CZ13",'Outside Temp'!B8189))))</f>
        <v>60</v>
      </c>
      <c r="G8186" s="12">
        <f t="shared" si="3"/>
        <v>1</v>
      </c>
    </row>
    <row r="8187" ht="15.75" customHeight="1">
      <c r="A8187" s="13">
        <v>42210.302083333336</v>
      </c>
      <c r="B8187" s="73">
        <f t="shared" si="1"/>
        <v>42210</v>
      </c>
      <c r="C8187" s="74">
        <f>IF(NewCustomer="Yes", IF(COUNTIF($I$2:$I$11,B8187)&gt;0,0,WEEKDAY(B8187,2)),IF(COUNTIF($I$2:$I$21,B8187)&gt;0,0,WEEKDAY(B8187,2)))</f>
        <v>6</v>
      </c>
      <c r="D8187" s="74">
        <f t="shared" si="2"/>
        <v>7</v>
      </c>
      <c r="E8187" s="12">
        <f>IFERROR(VLOOKUP(A8187,'IDAR Meter Data'!$A:$B,2,1),"")</f>
        <v>152</v>
      </c>
      <c r="F8187" s="75">
        <f>IF(CECCZ="CZ03",'Outside Temp'!B8187,IF(CECCZ="CZ04",'Outside Temp'!B8188,IF(CECCZ="CZ12",'Outside Temp'!B8189, IF(CECCZ="CZ13",'Outside Temp'!B8190))))</f>
        <v>60</v>
      </c>
      <c r="G8187" s="12">
        <f t="shared" si="3"/>
        <v>1</v>
      </c>
    </row>
    <row r="8188" ht="15.75" customHeight="1">
      <c r="A8188" s="13">
        <v>42210.3125</v>
      </c>
      <c r="B8188" s="73">
        <f t="shared" si="1"/>
        <v>42210</v>
      </c>
      <c r="C8188" s="74">
        <f>IF(NewCustomer="Yes", IF(COUNTIF($I$2:$I$11,B8188)&gt;0,0,WEEKDAY(B8188,2)),IF(COUNTIF($I$2:$I$21,B8188)&gt;0,0,WEEKDAY(B8188,2)))</f>
        <v>6</v>
      </c>
      <c r="D8188" s="74">
        <f t="shared" si="2"/>
        <v>7</v>
      </c>
      <c r="E8188" s="12">
        <f>IFERROR(VLOOKUP(A8188,'IDAR Meter Data'!$A:$B,2,1),"")</f>
        <v>147</v>
      </c>
      <c r="F8188" s="75">
        <f>IF(CECCZ="CZ03",'Outside Temp'!B8188,IF(CECCZ="CZ04",'Outside Temp'!B8189,IF(CECCZ="CZ12",'Outside Temp'!B8190, IF(CECCZ="CZ13",'Outside Temp'!B8191))))</f>
        <v>60</v>
      </c>
      <c r="G8188" s="12">
        <f t="shared" si="3"/>
        <v>1</v>
      </c>
    </row>
    <row r="8189" ht="15.75" customHeight="1">
      <c r="A8189" s="13">
        <v>42210.322916666664</v>
      </c>
      <c r="B8189" s="73">
        <f t="shared" si="1"/>
        <v>42210</v>
      </c>
      <c r="C8189" s="74">
        <f>IF(NewCustomer="Yes", IF(COUNTIF($I$2:$I$11,B8189)&gt;0,0,WEEKDAY(B8189,2)),IF(COUNTIF($I$2:$I$21,B8189)&gt;0,0,WEEKDAY(B8189,2)))</f>
        <v>6</v>
      </c>
      <c r="D8189" s="74">
        <f t="shared" si="2"/>
        <v>7</v>
      </c>
      <c r="E8189" s="12">
        <f>IFERROR(VLOOKUP(A8189,'IDAR Meter Data'!$A:$B,2,1),"")</f>
        <v>144</v>
      </c>
      <c r="F8189" s="75">
        <f>IF(CECCZ="CZ03",'Outside Temp'!B8189,IF(CECCZ="CZ04",'Outside Temp'!B8190,IF(CECCZ="CZ12",'Outside Temp'!B8191, IF(CECCZ="CZ13",'Outside Temp'!B8192))))</f>
        <v>60</v>
      </c>
      <c r="G8189" s="12">
        <f t="shared" si="3"/>
        <v>1</v>
      </c>
    </row>
    <row r="8190" ht="15.75" customHeight="1">
      <c r="A8190" s="13">
        <v>42210.333333333336</v>
      </c>
      <c r="B8190" s="73">
        <f t="shared" si="1"/>
        <v>42210</v>
      </c>
      <c r="C8190" s="74">
        <f>IF(NewCustomer="Yes", IF(COUNTIF($I$2:$I$11,B8190)&gt;0,0,WEEKDAY(B8190,2)),IF(COUNTIF($I$2:$I$21,B8190)&gt;0,0,WEEKDAY(B8190,2)))</f>
        <v>6</v>
      </c>
      <c r="D8190" s="74">
        <f t="shared" si="2"/>
        <v>8</v>
      </c>
      <c r="E8190" s="12">
        <f>IFERROR(VLOOKUP(A8190,'IDAR Meter Data'!$A:$B,2,1),"")</f>
        <v>150</v>
      </c>
      <c r="F8190" s="75">
        <f>IF(CECCZ="CZ03",'Outside Temp'!B8190,IF(CECCZ="CZ04",'Outside Temp'!B8191,IF(CECCZ="CZ12",'Outside Temp'!B8192, IF(CECCZ="CZ13",'Outside Temp'!B8193))))</f>
        <v>60.13333333</v>
      </c>
      <c r="G8190" s="12">
        <f t="shared" si="3"/>
        <v>1</v>
      </c>
    </row>
    <row r="8191" ht="15.75" customHeight="1">
      <c r="A8191" s="13">
        <v>42210.34375</v>
      </c>
      <c r="B8191" s="73">
        <f t="shared" si="1"/>
        <v>42210</v>
      </c>
      <c r="C8191" s="74">
        <f>IF(NewCustomer="Yes", IF(COUNTIF($I$2:$I$11,B8191)&gt;0,0,WEEKDAY(B8191,2)),IF(COUNTIF($I$2:$I$21,B8191)&gt;0,0,WEEKDAY(B8191,2)))</f>
        <v>6</v>
      </c>
      <c r="D8191" s="74">
        <f t="shared" si="2"/>
        <v>8</v>
      </c>
      <c r="E8191" s="12">
        <f>IFERROR(VLOOKUP(A8191,'IDAR Meter Data'!$A:$B,2,1),"")</f>
        <v>168</v>
      </c>
      <c r="F8191" s="75">
        <f>IF(CECCZ="CZ03",'Outside Temp'!B8191,IF(CECCZ="CZ04",'Outside Temp'!B8192,IF(CECCZ="CZ12",'Outside Temp'!B8193, IF(CECCZ="CZ13",'Outside Temp'!B8194))))</f>
        <v>60.63333333</v>
      </c>
      <c r="G8191" s="12">
        <f t="shared" si="3"/>
        <v>1</v>
      </c>
    </row>
    <row r="8192" ht="15.75" customHeight="1">
      <c r="A8192" s="13">
        <v>42210.354166666664</v>
      </c>
      <c r="B8192" s="73">
        <f t="shared" si="1"/>
        <v>42210</v>
      </c>
      <c r="C8192" s="74">
        <f>IF(NewCustomer="Yes", IF(COUNTIF($I$2:$I$11,B8192)&gt;0,0,WEEKDAY(B8192,2)),IF(COUNTIF($I$2:$I$21,B8192)&gt;0,0,WEEKDAY(B8192,2)))</f>
        <v>6</v>
      </c>
      <c r="D8192" s="74">
        <f t="shared" si="2"/>
        <v>8</v>
      </c>
      <c r="E8192" s="12">
        <f>IFERROR(VLOOKUP(A8192,'IDAR Meter Data'!$A:$B,2,1),"")</f>
        <v>168</v>
      </c>
      <c r="F8192" s="75">
        <f>IF(CECCZ="CZ03",'Outside Temp'!B8192,IF(CECCZ="CZ04",'Outside Temp'!B8193,IF(CECCZ="CZ12",'Outside Temp'!B8194, IF(CECCZ="CZ13",'Outside Temp'!B8195))))</f>
        <v>61.13333333</v>
      </c>
      <c r="G8192" s="12">
        <f t="shared" si="3"/>
        <v>1</v>
      </c>
    </row>
    <row r="8193" ht="15.75" customHeight="1">
      <c r="A8193" s="13">
        <v>42210.364583333336</v>
      </c>
      <c r="B8193" s="73">
        <f t="shared" si="1"/>
        <v>42210</v>
      </c>
      <c r="C8193" s="74">
        <f>IF(NewCustomer="Yes", IF(COUNTIF($I$2:$I$11,B8193)&gt;0,0,WEEKDAY(B8193,2)),IF(COUNTIF($I$2:$I$21,B8193)&gt;0,0,WEEKDAY(B8193,2)))</f>
        <v>6</v>
      </c>
      <c r="D8193" s="74">
        <f t="shared" si="2"/>
        <v>8</v>
      </c>
      <c r="E8193" s="12">
        <f>IFERROR(VLOOKUP(A8193,'IDAR Meter Data'!$A:$B,2,1),"")</f>
        <v>158</v>
      </c>
      <c r="F8193" s="75">
        <f>IF(CECCZ="CZ03",'Outside Temp'!B8193,IF(CECCZ="CZ04",'Outside Temp'!B8194,IF(CECCZ="CZ12",'Outside Temp'!B8195, IF(CECCZ="CZ13",'Outside Temp'!B8196))))</f>
        <v>61.63333333</v>
      </c>
      <c r="G8193" s="12">
        <f t="shared" si="3"/>
        <v>1</v>
      </c>
    </row>
    <row r="8194" ht="15.75" customHeight="1">
      <c r="A8194" s="13">
        <v>42210.375</v>
      </c>
      <c r="B8194" s="73">
        <f t="shared" si="1"/>
        <v>42210</v>
      </c>
      <c r="C8194" s="74">
        <f>IF(NewCustomer="Yes", IF(COUNTIF($I$2:$I$11,B8194)&gt;0,0,WEEKDAY(B8194,2)),IF(COUNTIF($I$2:$I$21,B8194)&gt;0,0,WEEKDAY(B8194,2)))</f>
        <v>6</v>
      </c>
      <c r="D8194" s="74">
        <f t="shared" si="2"/>
        <v>9</v>
      </c>
      <c r="E8194" s="12">
        <f>IFERROR(VLOOKUP(A8194,'IDAR Meter Data'!$A:$B,2,1),"")</f>
        <v>162</v>
      </c>
      <c r="F8194" s="75">
        <f>IF(CECCZ="CZ03",'Outside Temp'!B8194,IF(CECCZ="CZ04",'Outside Temp'!B8195,IF(CECCZ="CZ12",'Outside Temp'!B8196, IF(CECCZ="CZ13",'Outside Temp'!B8197))))</f>
        <v>62.06666667</v>
      </c>
      <c r="G8194" s="12">
        <f t="shared" si="3"/>
        <v>1</v>
      </c>
    </row>
    <row r="8195" ht="15.75" customHeight="1">
      <c r="A8195" s="13">
        <v>42210.385416666664</v>
      </c>
      <c r="B8195" s="73">
        <f t="shared" si="1"/>
        <v>42210</v>
      </c>
      <c r="C8195" s="74">
        <f>IF(NewCustomer="Yes", IF(COUNTIF($I$2:$I$11,B8195)&gt;0,0,WEEKDAY(B8195,2)),IF(COUNTIF($I$2:$I$21,B8195)&gt;0,0,WEEKDAY(B8195,2)))</f>
        <v>6</v>
      </c>
      <c r="D8195" s="74">
        <f t="shared" si="2"/>
        <v>9</v>
      </c>
      <c r="E8195" s="12">
        <f>IFERROR(VLOOKUP(A8195,'IDAR Meter Data'!$A:$B,2,1),"")</f>
        <v>161</v>
      </c>
      <c r="F8195" s="75">
        <f>IF(CECCZ="CZ03",'Outside Temp'!B8195,IF(CECCZ="CZ04",'Outside Temp'!B8196,IF(CECCZ="CZ12",'Outside Temp'!B8197, IF(CECCZ="CZ13",'Outside Temp'!B8198))))</f>
        <v>62.31666667</v>
      </c>
      <c r="G8195" s="12">
        <f t="shared" si="3"/>
        <v>1</v>
      </c>
    </row>
    <row r="8196" ht="15.75" customHeight="1">
      <c r="A8196" s="13">
        <v>42210.395833333336</v>
      </c>
      <c r="B8196" s="73">
        <f t="shared" si="1"/>
        <v>42210</v>
      </c>
      <c r="C8196" s="74">
        <f>IF(NewCustomer="Yes", IF(COUNTIF($I$2:$I$11,B8196)&gt;0,0,WEEKDAY(B8196,2)),IF(COUNTIF($I$2:$I$21,B8196)&gt;0,0,WEEKDAY(B8196,2)))</f>
        <v>6</v>
      </c>
      <c r="D8196" s="74">
        <f t="shared" si="2"/>
        <v>9</v>
      </c>
      <c r="E8196" s="12">
        <f>IFERROR(VLOOKUP(A8196,'IDAR Meter Data'!$A:$B,2,1),"")</f>
        <v>167</v>
      </c>
      <c r="F8196" s="75">
        <f>IF(CECCZ="CZ03",'Outside Temp'!B8196,IF(CECCZ="CZ04",'Outside Temp'!B8197,IF(CECCZ="CZ12",'Outside Temp'!B8198, IF(CECCZ="CZ13",'Outside Temp'!B8199))))</f>
        <v>62.56666667</v>
      </c>
      <c r="G8196" s="12">
        <f t="shared" si="3"/>
        <v>1</v>
      </c>
    </row>
    <row r="8197" ht="15.75" customHeight="1">
      <c r="A8197" s="13">
        <v>42210.40625</v>
      </c>
      <c r="B8197" s="73">
        <f t="shared" si="1"/>
        <v>42210</v>
      </c>
      <c r="C8197" s="74">
        <f>IF(NewCustomer="Yes", IF(COUNTIF($I$2:$I$11,B8197)&gt;0,0,WEEKDAY(B8197,2)),IF(COUNTIF($I$2:$I$21,B8197)&gt;0,0,WEEKDAY(B8197,2)))</f>
        <v>6</v>
      </c>
      <c r="D8197" s="74">
        <f t="shared" si="2"/>
        <v>9</v>
      </c>
      <c r="E8197" s="12">
        <f>IFERROR(VLOOKUP(A8197,'IDAR Meter Data'!$A:$B,2,1),"")</f>
        <v>170</v>
      </c>
      <c r="F8197" s="75">
        <f>IF(CECCZ="CZ03",'Outside Temp'!B8197,IF(CECCZ="CZ04",'Outside Temp'!B8198,IF(CECCZ="CZ12",'Outside Temp'!B8199, IF(CECCZ="CZ13",'Outside Temp'!B8200))))</f>
        <v>62.81666667</v>
      </c>
      <c r="G8197" s="12">
        <f t="shared" si="3"/>
        <v>1</v>
      </c>
    </row>
    <row r="8198" ht="15.75" customHeight="1">
      <c r="A8198" s="13">
        <v>42210.416666666664</v>
      </c>
      <c r="B8198" s="73">
        <f t="shared" si="1"/>
        <v>42210</v>
      </c>
      <c r="C8198" s="74">
        <f>IF(NewCustomer="Yes", IF(COUNTIF($I$2:$I$11,B8198)&gt;0,0,WEEKDAY(B8198,2)),IF(COUNTIF($I$2:$I$21,B8198)&gt;0,0,WEEKDAY(B8198,2)))</f>
        <v>6</v>
      </c>
      <c r="D8198" s="74">
        <f t="shared" si="2"/>
        <v>10</v>
      </c>
      <c r="E8198" s="12">
        <f>IFERROR(VLOOKUP(A8198,'IDAR Meter Data'!$A:$B,2,1),"")</f>
        <v>162</v>
      </c>
      <c r="F8198" s="75">
        <f>IF(CECCZ="CZ03",'Outside Temp'!B8198,IF(CECCZ="CZ04",'Outside Temp'!B8199,IF(CECCZ="CZ12",'Outside Temp'!B8200, IF(CECCZ="CZ13",'Outside Temp'!B8201))))</f>
        <v>63.13333333</v>
      </c>
      <c r="G8198" s="12">
        <f t="shared" si="3"/>
        <v>1</v>
      </c>
    </row>
    <row r="8199" ht="15.75" customHeight="1">
      <c r="A8199" s="13">
        <v>42210.427083333336</v>
      </c>
      <c r="B8199" s="73">
        <f t="shared" si="1"/>
        <v>42210</v>
      </c>
      <c r="C8199" s="74">
        <f>IF(NewCustomer="Yes", IF(COUNTIF($I$2:$I$11,B8199)&gt;0,0,WEEKDAY(B8199,2)),IF(COUNTIF($I$2:$I$21,B8199)&gt;0,0,WEEKDAY(B8199,2)))</f>
        <v>6</v>
      </c>
      <c r="D8199" s="74">
        <f t="shared" si="2"/>
        <v>10</v>
      </c>
      <c r="E8199" s="12">
        <f>IFERROR(VLOOKUP(A8199,'IDAR Meter Data'!$A:$B,2,1),"")</f>
        <v>163</v>
      </c>
      <c r="F8199" s="75">
        <f>IF(CECCZ="CZ03",'Outside Temp'!B8199,IF(CECCZ="CZ04",'Outside Temp'!B8200,IF(CECCZ="CZ12",'Outside Temp'!B8201, IF(CECCZ="CZ13",'Outside Temp'!B8202))))</f>
        <v>63.63333333</v>
      </c>
      <c r="G8199" s="12">
        <f t="shared" si="3"/>
        <v>1</v>
      </c>
    </row>
    <row r="8200" ht="15.75" customHeight="1">
      <c r="A8200" s="13">
        <v>42210.4375</v>
      </c>
      <c r="B8200" s="73">
        <f t="shared" si="1"/>
        <v>42210</v>
      </c>
      <c r="C8200" s="74">
        <f>IF(NewCustomer="Yes", IF(COUNTIF($I$2:$I$11,B8200)&gt;0,0,WEEKDAY(B8200,2)),IF(COUNTIF($I$2:$I$21,B8200)&gt;0,0,WEEKDAY(B8200,2)))</f>
        <v>6</v>
      </c>
      <c r="D8200" s="74">
        <f t="shared" si="2"/>
        <v>10</v>
      </c>
      <c r="E8200" s="12">
        <f>IFERROR(VLOOKUP(A8200,'IDAR Meter Data'!$A:$B,2,1),"")</f>
        <v>161</v>
      </c>
      <c r="F8200" s="75">
        <f>IF(CECCZ="CZ03",'Outside Temp'!B8200,IF(CECCZ="CZ04",'Outside Temp'!B8201,IF(CECCZ="CZ12",'Outside Temp'!B8202, IF(CECCZ="CZ13",'Outside Temp'!B8203))))</f>
        <v>64.13333333</v>
      </c>
      <c r="G8200" s="12">
        <f t="shared" si="3"/>
        <v>1</v>
      </c>
    </row>
    <row r="8201" ht="15.75" customHeight="1">
      <c r="A8201" s="13">
        <v>42210.447916666664</v>
      </c>
      <c r="B8201" s="73">
        <f t="shared" si="1"/>
        <v>42210</v>
      </c>
      <c r="C8201" s="74">
        <f>IF(NewCustomer="Yes", IF(COUNTIF($I$2:$I$11,B8201)&gt;0,0,WEEKDAY(B8201,2)),IF(COUNTIF($I$2:$I$21,B8201)&gt;0,0,WEEKDAY(B8201,2)))</f>
        <v>6</v>
      </c>
      <c r="D8201" s="74">
        <f t="shared" si="2"/>
        <v>10</v>
      </c>
      <c r="E8201" s="12">
        <f>IFERROR(VLOOKUP(A8201,'IDAR Meter Data'!$A:$B,2,1),"")</f>
        <v>170</v>
      </c>
      <c r="F8201" s="75">
        <f>IF(CECCZ="CZ03",'Outside Temp'!B8201,IF(CECCZ="CZ04",'Outside Temp'!B8202,IF(CECCZ="CZ12",'Outside Temp'!B8203, IF(CECCZ="CZ13",'Outside Temp'!B8204))))</f>
        <v>64.63333333</v>
      </c>
      <c r="G8201" s="12">
        <f t="shared" si="3"/>
        <v>1</v>
      </c>
    </row>
    <row r="8202" ht="15.75" customHeight="1">
      <c r="A8202" s="13">
        <v>42210.458333333336</v>
      </c>
      <c r="B8202" s="73">
        <f t="shared" si="1"/>
        <v>42210</v>
      </c>
      <c r="C8202" s="74">
        <f>IF(NewCustomer="Yes", IF(COUNTIF($I$2:$I$11,B8202)&gt;0,0,WEEKDAY(B8202,2)),IF(COUNTIF($I$2:$I$21,B8202)&gt;0,0,WEEKDAY(B8202,2)))</f>
        <v>6</v>
      </c>
      <c r="D8202" s="74">
        <f t="shared" si="2"/>
        <v>11</v>
      </c>
      <c r="E8202" s="12">
        <f>IFERROR(VLOOKUP(A8202,'IDAR Meter Data'!$A:$B,2,1),"")</f>
        <v>183</v>
      </c>
      <c r="F8202" s="75">
        <f>IF(CECCZ="CZ03",'Outside Temp'!B8202,IF(CECCZ="CZ04",'Outside Temp'!B8203,IF(CECCZ="CZ12",'Outside Temp'!B8204, IF(CECCZ="CZ13",'Outside Temp'!B8205))))</f>
        <v>65</v>
      </c>
      <c r="G8202" s="12">
        <f t="shared" si="3"/>
        <v>1</v>
      </c>
    </row>
    <row r="8203" ht="15.75" customHeight="1">
      <c r="A8203" s="13">
        <v>42210.46875</v>
      </c>
      <c r="B8203" s="73">
        <f t="shared" si="1"/>
        <v>42210</v>
      </c>
      <c r="C8203" s="74">
        <f>IF(NewCustomer="Yes", IF(COUNTIF($I$2:$I$11,B8203)&gt;0,0,WEEKDAY(B8203,2)),IF(COUNTIF($I$2:$I$21,B8203)&gt;0,0,WEEKDAY(B8203,2)))</f>
        <v>6</v>
      </c>
      <c r="D8203" s="74">
        <f t="shared" si="2"/>
        <v>11</v>
      </c>
      <c r="E8203" s="12">
        <f>IFERROR(VLOOKUP(A8203,'IDAR Meter Data'!$A:$B,2,1),"")</f>
        <v>165</v>
      </c>
      <c r="F8203" s="75">
        <f>IF(CECCZ="CZ03",'Outside Temp'!B8203,IF(CECCZ="CZ04",'Outside Temp'!B8204,IF(CECCZ="CZ12",'Outside Temp'!B8205, IF(CECCZ="CZ13",'Outside Temp'!B8206))))</f>
        <v>65</v>
      </c>
      <c r="G8203" s="12">
        <f t="shared" si="3"/>
        <v>1</v>
      </c>
    </row>
    <row r="8204" ht="15.75" customHeight="1">
      <c r="A8204" s="13">
        <v>42210.479166666664</v>
      </c>
      <c r="B8204" s="73">
        <f t="shared" si="1"/>
        <v>42210</v>
      </c>
      <c r="C8204" s="74">
        <f>IF(NewCustomer="Yes", IF(COUNTIF($I$2:$I$11,B8204)&gt;0,0,WEEKDAY(B8204,2)),IF(COUNTIF($I$2:$I$21,B8204)&gt;0,0,WEEKDAY(B8204,2)))</f>
        <v>6</v>
      </c>
      <c r="D8204" s="74">
        <f t="shared" si="2"/>
        <v>11</v>
      </c>
      <c r="E8204" s="12">
        <f>IFERROR(VLOOKUP(A8204,'IDAR Meter Data'!$A:$B,2,1),"")</f>
        <v>174</v>
      </c>
      <c r="F8204" s="75">
        <f>IF(CECCZ="CZ03",'Outside Temp'!B8204,IF(CECCZ="CZ04",'Outside Temp'!B8205,IF(CECCZ="CZ12",'Outside Temp'!B8206, IF(CECCZ="CZ13",'Outside Temp'!B8207))))</f>
        <v>65</v>
      </c>
      <c r="G8204" s="12">
        <f t="shared" si="3"/>
        <v>1</v>
      </c>
    </row>
    <row r="8205" ht="15.75" customHeight="1">
      <c r="A8205" s="13">
        <v>42210.489583333336</v>
      </c>
      <c r="B8205" s="73">
        <f t="shared" si="1"/>
        <v>42210</v>
      </c>
      <c r="C8205" s="74">
        <f>IF(NewCustomer="Yes", IF(COUNTIF($I$2:$I$11,B8205)&gt;0,0,WEEKDAY(B8205,2)),IF(COUNTIF($I$2:$I$21,B8205)&gt;0,0,WEEKDAY(B8205,2)))</f>
        <v>6</v>
      </c>
      <c r="D8205" s="74">
        <f t="shared" si="2"/>
        <v>11</v>
      </c>
      <c r="E8205" s="12">
        <f>IFERROR(VLOOKUP(A8205,'IDAR Meter Data'!$A:$B,2,1),"")</f>
        <v>173</v>
      </c>
      <c r="F8205" s="75">
        <f>IF(CECCZ="CZ03",'Outside Temp'!B8205,IF(CECCZ="CZ04",'Outside Temp'!B8206,IF(CECCZ="CZ12",'Outside Temp'!B8207, IF(CECCZ="CZ13",'Outside Temp'!B8208))))</f>
        <v>65</v>
      </c>
      <c r="G8205" s="12">
        <f t="shared" si="3"/>
        <v>1</v>
      </c>
    </row>
    <row r="8206" ht="15.75" customHeight="1">
      <c r="A8206" s="13">
        <v>42210.5</v>
      </c>
      <c r="B8206" s="73">
        <f t="shared" si="1"/>
        <v>42210</v>
      </c>
      <c r="C8206" s="74">
        <f>IF(NewCustomer="Yes", IF(COUNTIF($I$2:$I$11,B8206)&gt;0,0,WEEKDAY(B8206,2)),IF(COUNTIF($I$2:$I$21,B8206)&gt;0,0,WEEKDAY(B8206,2)))</f>
        <v>6</v>
      </c>
      <c r="D8206" s="74">
        <f t="shared" si="2"/>
        <v>12</v>
      </c>
      <c r="E8206" s="12">
        <f>IFERROR(VLOOKUP(A8206,'IDAR Meter Data'!$A:$B,2,1),"")</f>
        <v>185</v>
      </c>
      <c r="F8206" s="75">
        <f>IF(CECCZ="CZ03",'Outside Temp'!B8206,IF(CECCZ="CZ04",'Outside Temp'!B8207,IF(CECCZ="CZ12",'Outside Temp'!B8208, IF(CECCZ="CZ13",'Outside Temp'!B8209))))</f>
        <v>65.06666667</v>
      </c>
      <c r="G8206" s="12">
        <f t="shared" si="3"/>
        <v>2</v>
      </c>
    </row>
    <row r="8207" ht="15.75" customHeight="1">
      <c r="A8207" s="13">
        <v>42210.510416666664</v>
      </c>
      <c r="B8207" s="73">
        <f t="shared" si="1"/>
        <v>42210</v>
      </c>
      <c r="C8207" s="74">
        <f>IF(NewCustomer="Yes", IF(COUNTIF($I$2:$I$11,B8207)&gt;0,0,WEEKDAY(B8207,2)),IF(COUNTIF($I$2:$I$21,B8207)&gt;0,0,WEEKDAY(B8207,2)))</f>
        <v>6</v>
      </c>
      <c r="D8207" s="74">
        <f t="shared" si="2"/>
        <v>12</v>
      </c>
      <c r="E8207" s="12">
        <f>IFERROR(VLOOKUP(A8207,'IDAR Meter Data'!$A:$B,2,1),"")</f>
        <v>182</v>
      </c>
      <c r="F8207" s="75">
        <f>IF(CECCZ="CZ03",'Outside Temp'!B8207,IF(CECCZ="CZ04",'Outside Temp'!B8208,IF(CECCZ="CZ12",'Outside Temp'!B8209, IF(CECCZ="CZ13",'Outside Temp'!B8210))))</f>
        <v>65.31666667</v>
      </c>
      <c r="G8207" s="12">
        <f t="shared" si="3"/>
        <v>2</v>
      </c>
    </row>
    <row r="8208" ht="15.75" customHeight="1">
      <c r="A8208" s="13">
        <v>42210.520833333336</v>
      </c>
      <c r="B8208" s="73">
        <f t="shared" si="1"/>
        <v>42210</v>
      </c>
      <c r="C8208" s="74">
        <f>IF(NewCustomer="Yes", IF(COUNTIF($I$2:$I$11,B8208)&gt;0,0,WEEKDAY(B8208,2)),IF(COUNTIF($I$2:$I$21,B8208)&gt;0,0,WEEKDAY(B8208,2)))</f>
        <v>6</v>
      </c>
      <c r="D8208" s="74">
        <f t="shared" si="2"/>
        <v>12</v>
      </c>
      <c r="E8208" s="12">
        <f>IFERROR(VLOOKUP(A8208,'IDAR Meter Data'!$A:$B,2,1),"")</f>
        <v>180</v>
      </c>
      <c r="F8208" s="75">
        <f>IF(CECCZ="CZ03",'Outside Temp'!B8208,IF(CECCZ="CZ04",'Outside Temp'!B8209,IF(CECCZ="CZ12",'Outside Temp'!B8210, IF(CECCZ="CZ13",'Outside Temp'!B8211))))</f>
        <v>65.56666667</v>
      </c>
      <c r="G8208" s="12">
        <f t="shared" si="3"/>
        <v>2</v>
      </c>
    </row>
    <row r="8209" ht="15.75" customHeight="1">
      <c r="A8209" s="13">
        <v>42210.53125</v>
      </c>
      <c r="B8209" s="73">
        <f t="shared" si="1"/>
        <v>42210</v>
      </c>
      <c r="C8209" s="74">
        <f>IF(NewCustomer="Yes", IF(COUNTIF($I$2:$I$11,B8209)&gt;0,0,WEEKDAY(B8209,2)),IF(COUNTIF($I$2:$I$21,B8209)&gt;0,0,WEEKDAY(B8209,2)))</f>
        <v>6</v>
      </c>
      <c r="D8209" s="74">
        <f t="shared" si="2"/>
        <v>12</v>
      </c>
      <c r="E8209" s="12">
        <f>IFERROR(VLOOKUP(A8209,'IDAR Meter Data'!$A:$B,2,1),"")</f>
        <v>175</v>
      </c>
      <c r="F8209" s="75">
        <f>IF(CECCZ="CZ03",'Outside Temp'!B8209,IF(CECCZ="CZ04",'Outside Temp'!B8210,IF(CECCZ="CZ12",'Outside Temp'!B8211, IF(CECCZ="CZ13",'Outside Temp'!B8212))))</f>
        <v>65.81666667</v>
      </c>
      <c r="G8209" s="12">
        <f t="shared" si="3"/>
        <v>2</v>
      </c>
    </row>
    <row r="8210" ht="15.75" customHeight="1">
      <c r="A8210" s="13">
        <v>42210.541666666664</v>
      </c>
      <c r="B8210" s="73">
        <f t="shared" si="1"/>
        <v>42210</v>
      </c>
      <c r="C8210" s="74">
        <f>IF(NewCustomer="Yes", IF(COUNTIF($I$2:$I$11,B8210)&gt;0,0,WEEKDAY(B8210,2)),IF(COUNTIF($I$2:$I$21,B8210)&gt;0,0,WEEKDAY(B8210,2)))</f>
        <v>6</v>
      </c>
      <c r="D8210" s="74">
        <f t="shared" si="2"/>
        <v>13</v>
      </c>
      <c r="E8210" s="12">
        <f>IFERROR(VLOOKUP(A8210,'IDAR Meter Data'!$A:$B,2,1),"")</f>
        <v>184</v>
      </c>
      <c r="F8210" s="75">
        <f>IF(CECCZ="CZ03",'Outside Temp'!B8210,IF(CECCZ="CZ04",'Outside Temp'!B8211,IF(CECCZ="CZ12",'Outside Temp'!B8212, IF(CECCZ="CZ13",'Outside Temp'!B8213))))</f>
        <v>66.13333333</v>
      </c>
      <c r="G8210" s="12">
        <f t="shared" si="3"/>
        <v>2</v>
      </c>
    </row>
    <row r="8211" ht="15.75" customHeight="1">
      <c r="A8211" s="13">
        <v>42210.552083333336</v>
      </c>
      <c r="B8211" s="73">
        <f t="shared" si="1"/>
        <v>42210</v>
      </c>
      <c r="C8211" s="74">
        <f>IF(NewCustomer="Yes", IF(COUNTIF($I$2:$I$11,B8211)&gt;0,0,WEEKDAY(B8211,2)),IF(COUNTIF($I$2:$I$21,B8211)&gt;0,0,WEEKDAY(B8211,2)))</f>
        <v>6</v>
      </c>
      <c r="D8211" s="74">
        <f t="shared" si="2"/>
        <v>13</v>
      </c>
      <c r="E8211" s="12">
        <f>IFERROR(VLOOKUP(A8211,'IDAR Meter Data'!$A:$B,2,1),"")</f>
        <v>194</v>
      </c>
      <c r="F8211" s="75">
        <f>IF(CECCZ="CZ03",'Outside Temp'!B8211,IF(CECCZ="CZ04",'Outside Temp'!B8212,IF(CECCZ="CZ12",'Outside Temp'!B8213, IF(CECCZ="CZ13",'Outside Temp'!B8214))))</f>
        <v>66.63333333</v>
      </c>
      <c r="G8211" s="12">
        <f t="shared" si="3"/>
        <v>2</v>
      </c>
    </row>
    <row r="8212" ht="15.75" customHeight="1">
      <c r="A8212" s="13">
        <v>42210.5625</v>
      </c>
      <c r="B8212" s="73">
        <f t="shared" si="1"/>
        <v>42210</v>
      </c>
      <c r="C8212" s="74">
        <f>IF(NewCustomer="Yes", IF(COUNTIF($I$2:$I$11,B8212)&gt;0,0,WEEKDAY(B8212,2)),IF(COUNTIF($I$2:$I$21,B8212)&gt;0,0,WEEKDAY(B8212,2)))</f>
        <v>6</v>
      </c>
      <c r="D8212" s="74">
        <f t="shared" si="2"/>
        <v>13</v>
      </c>
      <c r="E8212" s="12">
        <f>IFERROR(VLOOKUP(A8212,'IDAR Meter Data'!$A:$B,2,1),"")</f>
        <v>187</v>
      </c>
      <c r="F8212" s="75">
        <f>IF(CECCZ="CZ03",'Outside Temp'!B8212,IF(CECCZ="CZ04",'Outside Temp'!B8213,IF(CECCZ="CZ12",'Outside Temp'!B8214, IF(CECCZ="CZ13",'Outside Temp'!B8215))))</f>
        <v>67.13333333</v>
      </c>
      <c r="G8212" s="12">
        <f t="shared" si="3"/>
        <v>2</v>
      </c>
    </row>
    <row r="8213" ht="15.75" customHeight="1">
      <c r="A8213" s="13">
        <v>42210.572916666664</v>
      </c>
      <c r="B8213" s="73">
        <f t="shared" si="1"/>
        <v>42210</v>
      </c>
      <c r="C8213" s="74">
        <f>IF(NewCustomer="Yes", IF(COUNTIF($I$2:$I$11,B8213)&gt;0,0,WEEKDAY(B8213,2)),IF(COUNTIF($I$2:$I$21,B8213)&gt;0,0,WEEKDAY(B8213,2)))</f>
        <v>6</v>
      </c>
      <c r="D8213" s="74">
        <f t="shared" si="2"/>
        <v>13</v>
      </c>
      <c r="E8213" s="12">
        <f>IFERROR(VLOOKUP(A8213,'IDAR Meter Data'!$A:$B,2,1),"")</f>
        <v>185</v>
      </c>
      <c r="F8213" s="75">
        <f>IF(CECCZ="CZ03",'Outside Temp'!B8213,IF(CECCZ="CZ04",'Outside Temp'!B8214,IF(CECCZ="CZ12",'Outside Temp'!B8215, IF(CECCZ="CZ13",'Outside Temp'!B8216))))</f>
        <v>67.63333333</v>
      </c>
      <c r="G8213" s="12">
        <f t="shared" si="3"/>
        <v>2</v>
      </c>
    </row>
    <row r="8214" ht="15.75" customHeight="1">
      <c r="A8214" s="13">
        <v>42210.583333333336</v>
      </c>
      <c r="B8214" s="73">
        <f t="shared" si="1"/>
        <v>42210</v>
      </c>
      <c r="C8214" s="74">
        <f>IF(NewCustomer="Yes", IF(COUNTIF($I$2:$I$11,B8214)&gt;0,0,WEEKDAY(B8214,2)),IF(COUNTIF($I$2:$I$21,B8214)&gt;0,0,WEEKDAY(B8214,2)))</f>
        <v>6</v>
      </c>
      <c r="D8214" s="74">
        <f t="shared" si="2"/>
        <v>14</v>
      </c>
      <c r="E8214" s="12">
        <f>IFERROR(VLOOKUP(A8214,'IDAR Meter Data'!$A:$B,2,1),"")</f>
        <v>183</v>
      </c>
      <c r="F8214" s="75">
        <f>IF(CECCZ="CZ03",'Outside Temp'!B8214,IF(CECCZ="CZ04",'Outside Temp'!B8215,IF(CECCZ="CZ12",'Outside Temp'!B8216, IF(CECCZ="CZ13",'Outside Temp'!B8217))))</f>
        <v>67.93333333</v>
      </c>
      <c r="G8214" s="12">
        <f t="shared" si="3"/>
        <v>2</v>
      </c>
    </row>
    <row r="8215" ht="15.75" customHeight="1">
      <c r="A8215" s="13">
        <v>42210.59375</v>
      </c>
      <c r="B8215" s="73">
        <f t="shared" si="1"/>
        <v>42210</v>
      </c>
      <c r="C8215" s="74">
        <f>IF(NewCustomer="Yes", IF(COUNTIF($I$2:$I$11,B8215)&gt;0,0,WEEKDAY(B8215,2)),IF(COUNTIF($I$2:$I$21,B8215)&gt;0,0,WEEKDAY(B8215,2)))</f>
        <v>6</v>
      </c>
      <c r="D8215" s="74">
        <f t="shared" si="2"/>
        <v>14</v>
      </c>
      <c r="E8215" s="12">
        <f>IFERROR(VLOOKUP(A8215,'IDAR Meter Data'!$A:$B,2,1),"")</f>
        <v>186</v>
      </c>
      <c r="F8215" s="75">
        <f>IF(CECCZ="CZ03",'Outside Temp'!B8215,IF(CECCZ="CZ04",'Outside Temp'!B8216,IF(CECCZ="CZ12",'Outside Temp'!B8217, IF(CECCZ="CZ13",'Outside Temp'!B8218))))</f>
        <v>67.68333333</v>
      </c>
      <c r="G8215" s="12">
        <f t="shared" si="3"/>
        <v>2</v>
      </c>
    </row>
    <row r="8216" ht="15.75" customHeight="1">
      <c r="A8216" s="13">
        <v>42210.604166666664</v>
      </c>
      <c r="B8216" s="73">
        <f t="shared" si="1"/>
        <v>42210</v>
      </c>
      <c r="C8216" s="74">
        <f>IF(NewCustomer="Yes", IF(COUNTIF($I$2:$I$11,B8216)&gt;0,0,WEEKDAY(B8216,2)),IF(COUNTIF($I$2:$I$21,B8216)&gt;0,0,WEEKDAY(B8216,2)))</f>
        <v>6</v>
      </c>
      <c r="D8216" s="74">
        <f t="shared" si="2"/>
        <v>14</v>
      </c>
      <c r="E8216" s="12">
        <f>IFERROR(VLOOKUP(A8216,'IDAR Meter Data'!$A:$B,2,1),"")</f>
        <v>187</v>
      </c>
      <c r="F8216" s="75">
        <f>IF(CECCZ="CZ03",'Outside Temp'!B8216,IF(CECCZ="CZ04",'Outside Temp'!B8217,IF(CECCZ="CZ12",'Outside Temp'!B8218, IF(CECCZ="CZ13",'Outside Temp'!B8219))))</f>
        <v>67.43333333</v>
      </c>
      <c r="G8216" s="12">
        <f t="shared" si="3"/>
        <v>2</v>
      </c>
    </row>
    <row r="8217" ht="15.75" customHeight="1">
      <c r="A8217" s="13">
        <v>42210.614583333336</v>
      </c>
      <c r="B8217" s="73">
        <f t="shared" si="1"/>
        <v>42210</v>
      </c>
      <c r="C8217" s="74">
        <f>IF(NewCustomer="Yes", IF(COUNTIF($I$2:$I$11,B8217)&gt;0,0,WEEKDAY(B8217,2)),IF(COUNTIF($I$2:$I$21,B8217)&gt;0,0,WEEKDAY(B8217,2)))</f>
        <v>6</v>
      </c>
      <c r="D8217" s="74">
        <f t="shared" si="2"/>
        <v>14</v>
      </c>
      <c r="E8217" s="12">
        <f>IFERROR(VLOOKUP(A8217,'IDAR Meter Data'!$A:$B,2,1),"")</f>
        <v>191</v>
      </c>
      <c r="F8217" s="75">
        <f>IF(CECCZ="CZ03",'Outside Temp'!B8217,IF(CECCZ="CZ04",'Outside Temp'!B8218,IF(CECCZ="CZ12",'Outside Temp'!B8219, IF(CECCZ="CZ13",'Outside Temp'!B8220))))</f>
        <v>67.18333333</v>
      </c>
      <c r="G8217" s="12">
        <f t="shared" si="3"/>
        <v>2</v>
      </c>
    </row>
    <row r="8218" ht="15.75" customHeight="1">
      <c r="A8218" s="13">
        <v>42210.625</v>
      </c>
      <c r="B8218" s="73">
        <f t="shared" si="1"/>
        <v>42210</v>
      </c>
      <c r="C8218" s="74">
        <f>IF(NewCustomer="Yes", IF(COUNTIF($I$2:$I$11,B8218)&gt;0,0,WEEKDAY(B8218,2)),IF(COUNTIF($I$2:$I$21,B8218)&gt;0,0,WEEKDAY(B8218,2)))</f>
        <v>6</v>
      </c>
      <c r="D8218" s="74">
        <f t="shared" si="2"/>
        <v>15</v>
      </c>
      <c r="E8218" s="12">
        <f>IFERROR(VLOOKUP(A8218,'IDAR Meter Data'!$A:$B,2,1),"")</f>
        <v>185</v>
      </c>
      <c r="F8218" s="75">
        <f>IF(CECCZ="CZ03",'Outside Temp'!B8218,IF(CECCZ="CZ04",'Outside Temp'!B8219,IF(CECCZ="CZ12",'Outside Temp'!B8220, IF(CECCZ="CZ13",'Outside Temp'!B8221))))</f>
        <v>66.93333333</v>
      </c>
      <c r="G8218" s="12">
        <f t="shared" si="3"/>
        <v>2</v>
      </c>
    </row>
    <row r="8219" ht="15.75" customHeight="1">
      <c r="A8219" s="13">
        <v>42210.635416666664</v>
      </c>
      <c r="B8219" s="73">
        <f t="shared" si="1"/>
        <v>42210</v>
      </c>
      <c r="C8219" s="74">
        <f>IF(NewCustomer="Yes", IF(COUNTIF($I$2:$I$11,B8219)&gt;0,0,WEEKDAY(B8219,2)),IF(COUNTIF($I$2:$I$21,B8219)&gt;0,0,WEEKDAY(B8219,2)))</f>
        <v>6</v>
      </c>
      <c r="D8219" s="74">
        <f t="shared" si="2"/>
        <v>15</v>
      </c>
      <c r="E8219" s="12">
        <f>IFERROR(VLOOKUP(A8219,'IDAR Meter Data'!$A:$B,2,1),"")</f>
        <v>188</v>
      </c>
      <c r="F8219" s="75">
        <f>IF(CECCZ="CZ03",'Outside Temp'!B8219,IF(CECCZ="CZ04",'Outside Temp'!B8220,IF(CECCZ="CZ12",'Outside Temp'!B8221, IF(CECCZ="CZ13",'Outside Temp'!B8222))))</f>
        <v>66.68333333</v>
      </c>
      <c r="G8219" s="12">
        <f t="shared" si="3"/>
        <v>2</v>
      </c>
    </row>
    <row r="8220" ht="15.75" customHeight="1">
      <c r="A8220" s="13">
        <v>42210.645833333336</v>
      </c>
      <c r="B8220" s="73">
        <f t="shared" si="1"/>
        <v>42210</v>
      </c>
      <c r="C8220" s="74">
        <f>IF(NewCustomer="Yes", IF(COUNTIF($I$2:$I$11,B8220)&gt;0,0,WEEKDAY(B8220,2)),IF(COUNTIF($I$2:$I$21,B8220)&gt;0,0,WEEKDAY(B8220,2)))</f>
        <v>6</v>
      </c>
      <c r="D8220" s="74">
        <f t="shared" si="2"/>
        <v>15</v>
      </c>
      <c r="E8220" s="12">
        <f>IFERROR(VLOOKUP(A8220,'IDAR Meter Data'!$A:$B,2,1),"")</f>
        <v>192</v>
      </c>
      <c r="F8220" s="75">
        <f>IF(CECCZ="CZ03",'Outside Temp'!B8220,IF(CECCZ="CZ04",'Outside Temp'!B8221,IF(CECCZ="CZ12",'Outside Temp'!B8222, IF(CECCZ="CZ13",'Outside Temp'!B8223))))</f>
        <v>66.43333333</v>
      </c>
      <c r="G8220" s="12">
        <f t="shared" si="3"/>
        <v>2</v>
      </c>
    </row>
    <row r="8221" ht="15.75" customHeight="1">
      <c r="A8221" s="13">
        <v>42210.65625</v>
      </c>
      <c r="B8221" s="73">
        <f t="shared" si="1"/>
        <v>42210</v>
      </c>
      <c r="C8221" s="74">
        <f>IF(NewCustomer="Yes", IF(COUNTIF($I$2:$I$11,B8221)&gt;0,0,WEEKDAY(B8221,2)),IF(COUNTIF($I$2:$I$21,B8221)&gt;0,0,WEEKDAY(B8221,2)))</f>
        <v>6</v>
      </c>
      <c r="D8221" s="74">
        <f t="shared" si="2"/>
        <v>15</v>
      </c>
      <c r="E8221" s="12">
        <f>IFERROR(VLOOKUP(A8221,'IDAR Meter Data'!$A:$B,2,1),"")</f>
        <v>214</v>
      </c>
      <c r="F8221" s="75">
        <f>IF(CECCZ="CZ03",'Outside Temp'!B8221,IF(CECCZ="CZ04",'Outside Temp'!B8222,IF(CECCZ="CZ12",'Outside Temp'!B8223, IF(CECCZ="CZ13",'Outside Temp'!B8224))))</f>
        <v>66.18333333</v>
      </c>
      <c r="G8221" s="12">
        <f t="shared" si="3"/>
        <v>2</v>
      </c>
    </row>
    <row r="8222" ht="15.75" customHeight="1">
      <c r="A8222" s="13">
        <v>42210.666666666664</v>
      </c>
      <c r="B8222" s="73">
        <f t="shared" si="1"/>
        <v>42210</v>
      </c>
      <c r="C8222" s="74">
        <f>IF(NewCustomer="Yes", IF(COUNTIF($I$2:$I$11,B8222)&gt;0,0,WEEKDAY(B8222,2)),IF(COUNTIF($I$2:$I$21,B8222)&gt;0,0,WEEKDAY(B8222,2)))</f>
        <v>6</v>
      </c>
      <c r="D8222" s="74">
        <f t="shared" si="2"/>
        <v>16</v>
      </c>
      <c r="E8222" s="12">
        <f>IFERROR(VLOOKUP(A8222,'IDAR Meter Data'!$A:$B,2,1),"")</f>
        <v>202</v>
      </c>
      <c r="F8222" s="75">
        <f>IF(CECCZ="CZ03",'Outside Temp'!B8222,IF(CECCZ="CZ04",'Outside Temp'!B8223,IF(CECCZ="CZ12",'Outside Temp'!B8224, IF(CECCZ="CZ13",'Outside Temp'!B8225))))</f>
        <v>65.8</v>
      </c>
      <c r="G8222" s="12">
        <f t="shared" si="3"/>
        <v>2</v>
      </c>
    </row>
    <row r="8223" ht="15.75" customHeight="1">
      <c r="A8223" s="13">
        <v>42210.677083333336</v>
      </c>
      <c r="B8223" s="73">
        <f t="shared" si="1"/>
        <v>42210</v>
      </c>
      <c r="C8223" s="74">
        <f>IF(NewCustomer="Yes", IF(COUNTIF($I$2:$I$11,B8223)&gt;0,0,WEEKDAY(B8223,2)),IF(COUNTIF($I$2:$I$21,B8223)&gt;0,0,WEEKDAY(B8223,2)))</f>
        <v>6</v>
      </c>
      <c r="D8223" s="74">
        <f t="shared" si="2"/>
        <v>16</v>
      </c>
      <c r="E8223" s="12">
        <f>IFERROR(VLOOKUP(A8223,'IDAR Meter Data'!$A:$B,2,1),"")</f>
        <v>200</v>
      </c>
      <c r="F8223" s="75">
        <f>IF(CECCZ="CZ03",'Outside Temp'!B8223,IF(CECCZ="CZ04",'Outside Temp'!B8224,IF(CECCZ="CZ12",'Outside Temp'!B8225, IF(CECCZ="CZ13",'Outside Temp'!B8226))))</f>
        <v>65.05</v>
      </c>
      <c r="G8223" s="12">
        <f t="shared" si="3"/>
        <v>2</v>
      </c>
    </row>
    <row r="8224" ht="15.75" customHeight="1">
      <c r="A8224" s="13">
        <v>42210.6875</v>
      </c>
      <c r="B8224" s="73">
        <f t="shared" si="1"/>
        <v>42210</v>
      </c>
      <c r="C8224" s="74">
        <f>IF(NewCustomer="Yes", IF(COUNTIF($I$2:$I$11,B8224)&gt;0,0,WEEKDAY(B8224,2)),IF(COUNTIF($I$2:$I$21,B8224)&gt;0,0,WEEKDAY(B8224,2)))</f>
        <v>6</v>
      </c>
      <c r="D8224" s="74">
        <f t="shared" si="2"/>
        <v>16</v>
      </c>
      <c r="E8224" s="12">
        <f>IFERROR(VLOOKUP(A8224,'IDAR Meter Data'!$A:$B,2,1),"")</f>
        <v>203</v>
      </c>
      <c r="F8224" s="75">
        <f>IF(CECCZ="CZ03",'Outside Temp'!B8224,IF(CECCZ="CZ04",'Outside Temp'!B8225,IF(CECCZ="CZ12",'Outside Temp'!B8226, IF(CECCZ="CZ13",'Outside Temp'!B8227))))</f>
        <v>64.3</v>
      </c>
      <c r="G8224" s="12">
        <f t="shared" si="3"/>
        <v>1</v>
      </c>
    </row>
    <row r="8225" ht="15.75" customHeight="1">
      <c r="A8225" s="13">
        <v>42210.697916666664</v>
      </c>
      <c r="B8225" s="73">
        <f t="shared" si="1"/>
        <v>42210</v>
      </c>
      <c r="C8225" s="74">
        <f>IF(NewCustomer="Yes", IF(COUNTIF($I$2:$I$11,B8225)&gt;0,0,WEEKDAY(B8225,2)),IF(COUNTIF($I$2:$I$21,B8225)&gt;0,0,WEEKDAY(B8225,2)))</f>
        <v>6</v>
      </c>
      <c r="D8225" s="74">
        <f t="shared" si="2"/>
        <v>16</v>
      </c>
      <c r="E8225" s="12">
        <f>IFERROR(VLOOKUP(A8225,'IDAR Meter Data'!$A:$B,2,1),"")</f>
        <v>198</v>
      </c>
      <c r="F8225" s="75">
        <f>IF(CECCZ="CZ03",'Outside Temp'!B8225,IF(CECCZ="CZ04",'Outside Temp'!B8226,IF(CECCZ="CZ12",'Outside Temp'!B8227, IF(CECCZ="CZ13",'Outside Temp'!B8228))))</f>
        <v>63.55</v>
      </c>
      <c r="G8225" s="12">
        <f t="shared" si="3"/>
        <v>1</v>
      </c>
    </row>
    <row r="8226" ht="15.75" customHeight="1">
      <c r="A8226" s="13">
        <v>42210.708333333336</v>
      </c>
      <c r="B8226" s="73">
        <f t="shared" si="1"/>
        <v>42210</v>
      </c>
      <c r="C8226" s="74">
        <f>IF(NewCustomer="Yes", IF(COUNTIF($I$2:$I$11,B8226)&gt;0,0,WEEKDAY(B8226,2)),IF(COUNTIF($I$2:$I$21,B8226)&gt;0,0,WEEKDAY(B8226,2)))</f>
        <v>6</v>
      </c>
      <c r="D8226" s="74">
        <f t="shared" si="2"/>
        <v>17</v>
      </c>
      <c r="E8226" s="12">
        <f>IFERROR(VLOOKUP(A8226,'IDAR Meter Data'!$A:$B,2,1),"")</f>
        <v>200</v>
      </c>
      <c r="F8226" s="75">
        <f>IF(CECCZ="CZ03",'Outside Temp'!B8226,IF(CECCZ="CZ04",'Outside Temp'!B8227,IF(CECCZ="CZ12",'Outside Temp'!B8228, IF(CECCZ="CZ13",'Outside Temp'!B8229))))</f>
        <v>62.86666667</v>
      </c>
      <c r="G8226" s="12">
        <f t="shared" si="3"/>
        <v>1</v>
      </c>
    </row>
    <row r="8227" ht="15.75" customHeight="1">
      <c r="A8227" s="13">
        <v>42210.71875</v>
      </c>
      <c r="B8227" s="73">
        <f t="shared" si="1"/>
        <v>42210</v>
      </c>
      <c r="C8227" s="74">
        <f>IF(NewCustomer="Yes", IF(COUNTIF($I$2:$I$11,B8227)&gt;0,0,WEEKDAY(B8227,2)),IF(COUNTIF($I$2:$I$21,B8227)&gt;0,0,WEEKDAY(B8227,2)))</f>
        <v>6</v>
      </c>
      <c r="D8227" s="74">
        <f t="shared" si="2"/>
        <v>17</v>
      </c>
      <c r="E8227" s="12">
        <f>IFERROR(VLOOKUP(A8227,'IDAR Meter Data'!$A:$B,2,1),"")</f>
        <v>219</v>
      </c>
      <c r="F8227" s="75">
        <f>IF(CECCZ="CZ03",'Outside Temp'!B8227,IF(CECCZ="CZ04",'Outside Temp'!B8228,IF(CECCZ="CZ12",'Outside Temp'!B8229, IF(CECCZ="CZ13",'Outside Temp'!B8230))))</f>
        <v>62.36666667</v>
      </c>
      <c r="G8227" s="12">
        <f t="shared" si="3"/>
        <v>1</v>
      </c>
    </row>
    <row r="8228" ht="15.75" customHeight="1">
      <c r="A8228" s="13">
        <v>42210.729166666664</v>
      </c>
      <c r="B8228" s="73">
        <f t="shared" si="1"/>
        <v>42210</v>
      </c>
      <c r="C8228" s="74">
        <f>IF(NewCustomer="Yes", IF(COUNTIF($I$2:$I$11,B8228)&gt;0,0,WEEKDAY(B8228,2)),IF(COUNTIF($I$2:$I$21,B8228)&gt;0,0,WEEKDAY(B8228,2)))</f>
        <v>6</v>
      </c>
      <c r="D8228" s="74">
        <f t="shared" si="2"/>
        <v>17</v>
      </c>
      <c r="E8228" s="12">
        <f>IFERROR(VLOOKUP(A8228,'IDAR Meter Data'!$A:$B,2,1),"")</f>
        <v>202</v>
      </c>
      <c r="F8228" s="75">
        <f>IF(CECCZ="CZ03",'Outside Temp'!B8228,IF(CECCZ="CZ04",'Outside Temp'!B8229,IF(CECCZ="CZ12",'Outside Temp'!B8230, IF(CECCZ="CZ13",'Outside Temp'!B8231))))</f>
        <v>61.86666667</v>
      </c>
      <c r="G8228" s="12">
        <f t="shared" si="3"/>
        <v>1</v>
      </c>
    </row>
    <row r="8229" ht="15.75" customHeight="1">
      <c r="A8229" s="13">
        <v>42210.739583333336</v>
      </c>
      <c r="B8229" s="73">
        <f t="shared" si="1"/>
        <v>42210</v>
      </c>
      <c r="C8229" s="74">
        <f>IF(NewCustomer="Yes", IF(COUNTIF($I$2:$I$11,B8229)&gt;0,0,WEEKDAY(B8229,2)),IF(COUNTIF($I$2:$I$21,B8229)&gt;0,0,WEEKDAY(B8229,2)))</f>
        <v>6</v>
      </c>
      <c r="D8229" s="74">
        <f t="shared" si="2"/>
        <v>17</v>
      </c>
      <c r="E8229" s="12">
        <f>IFERROR(VLOOKUP(A8229,'IDAR Meter Data'!$A:$B,2,1),"")</f>
        <v>198</v>
      </c>
      <c r="F8229" s="75">
        <f>IF(CECCZ="CZ03",'Outside Temp'!B8229,IF(CECCZ="CZ04",'Outside Temp'!B8230,IF(CECCZ="CZ12",'Outside Temp'!B8231, IF(CECCZ="CZ13",'Outside Temp'!B8232))))</f>
        <v>61.36666667</v>
      </c>
      <c r="G8229" s="12">
        <f t="shared" si="3"/>
        <v>1</v>
      </c>
    </row>
    <row r="8230" ht="15.75" customHeight="1">
      <c r="A8230" s="13">
        <v>42210.75</v>
      </c>
      <c r="B8230" s="73">
        <f t="shared" si="1"/>
        <v>42210</v>
      </c>
      <c r="C8230" s="74">
        <f>IF(NewCustomer="Yes", IF(COUNTIF($I$2:$I$11,B8230)&gt;0,0,WEEKDAY(B8230,2)),IF(COUNTIF($I$2:$I$21,B8230)&gt;0,0,WEEKDAY(B8230,2)))</f>
        <v>6</v>
      </c>
      <c r="D8230" s="74">
        <f t="shared" si="2"/>
        <v>18</v>
      </c>
      <c r="E8230" s="12">
        <f>IFERROR(VLOOKUP(A8230,'IDAR Meter Data'!$A:$B,2,1),"")</f>
        <v>210</v>
      </c>
      <c r="F8230" s="75">
        <f>IF(CECCZ="CZ03",'Outside Temp'!B8230,IF(CECCZ="CZ04",'Outside Temp'!B8231,IF(CECCZ="CZ12",'Outside Temp'!B8232, IF(CECCZ="CZ13",'Outside Temp'!B8233))))</f>
        <v>61</v>
      </c>
      <c r="G8230" s="12">
        <f t="shared" si="3"/>
        <v>1</v>
      </c>
    </row>
    <row r="8231" ht="15.75" customHeight="1">
      <c r="A8231" s="13">
        <v>42210.760416666664</v>
      </c>
      <c r="B8231" s="73">
        <f t="shared" si="1"/>
        <v>42210</v>
      </c>
      <c r="C8231" s="74">
        <f>IF(NewCustomer="Yes", IF(COUNTIF($I$2:$I$11,B8231)&gt;0,0,WEEKDAY(B8231,2)),IF(COUNTIF($I$2:$I$21,B8231)&gt;0,0,WEEKDAY(B8231,2)))</f>
        <v>6</v>
      </c>
      <c r="D8231" s="74">
        <f t="shared" si="2"/>
        <v>18</v>
      </c>
      <c r="E8231" s="12">
        <f>IFERROR(VLOOKUP(A8231,'IDAR Meter Data'!$A:$B,2,1),"")</f>
        <v>207</v>
      </c>
      <c r="F8231" s="75">
        <f>IF(CECCZ="CZ03",'Outside Temp'!B8231,IF(CECCZ="CZ04",'Outside Temp'!B8232,IF(CECCZ="CZ12",'Outside Temp'!B8233, IF(CECCZ="CZ13",'Outside Temp'!B8234))))</f>
        <v>61</v>
      </c>
      <c r="G8231" s="12">
        <f t="shared" si="3"/>
        <v>1</v>
      </c>
    </row>
    <row r="8232" ht="15.75" customHeight="1">
      <c r="A8232" s="13">
        <v>42210.770833333336</v>
      </c>
      <c r="B8232" s="73">
        <f t="shared" si="1"/>
        <v>42210</v>
      </c>
      <c r="C8232" s="74">
        <f>IF(NewCustomer="Yes", IF(COUNTIF($I$2:$I$11,B8232)&gt;0,0,WEEKDAY(B8232,2)),IF(COUNTIF($I$2:$I$21,B8232)&gt;0,0,WEEKDAY(B8232,2)))</f>
        <v>6</v>
      </c>
      <c r="D8232" s="74">
        <f t="shared" si="2"/>
        <v>18</v>
      </c>
      <c r="E8232" s="12">
        <f>IFERROR(VLOOKUP(A8232,'IDAR Meter Data'!$A:$B,2,1),"")</f>
        <v>210</v>
      </c>
      <c r="F8232" s="75">
        <f>IF(CECCZ="CZ03",'Outside Temp'!B8232,IF(CECCZ="CZ04",'Outside Temp'!B8233,IF(CECCZ="CZ12",'Outside Temp'!B8234, IF(CECCZ="CZ13",'Outside Temp'!B8235))))</f>
        <v>61</v>
      </c>
      <c r="G8232" s="12">
        <f t="shared" si="3"/>
        <v>1</v>
      </c>
    </row>
    <row r="8233" ht="15.75" customHeight="1">
      <c r="A8233" s="13">
        <v>42210.78125</v>
      </c>
      <c r="B8233" s="73">
        <f t="shared" si="1"/>
        <v>42210</v>
      </c>
      <c r="C8233" s="74">
        <f>IF(NewCustomer="Yes", IF(COUNTIF($I$2:$I$11,B8233)&gt;0,0,WEEKDAY(B8233,2)),IF(COUNTIF($I$2:$I$21,B8233)&gt;0,0,WEEKDAY(B8233,2)))</f>
        <v>6</v>
      </c>
      <c r="D8233" s="74">
        <f t="shared" si="2"/>
        <v>18</v>
      </c>
      <c r="E8233" s="12">
        <f>IFERROR(VLOOKUP(A8233,'IDAR Meter Data'!$A:$B,2,1),"")</f>
        <v>200</v>
      </c>
      <c r="F8233" s="75">
        <f>IF(CECCZ="CZ03",'Outside Temp'!B8233,IF(CECCZ="CZ04",'Outside Temp'!B8234,IF(CECCZ="CZ12",'Outside Temp'!B8235, IF(CECCZ="CZ13",'Outside Temp'!B8236))))</f>
        <v>61</v>
      </c>
      <c r="G8233" s="12">
        <f t="shared" si="3"/>
        <v>1</v>
      </c>
    </row>
    <row r="8234" ht="15.75" customHeight="1">
      <c r="A8234" s="13">
        <v>42210.791666666664</v>
      </c>
      <c r="B8234" s="73">
        <f t="shared" si="1"/>
        <v>42210</v>
      </c>
      <c r="C8234" s="74">
        <f>IF(NewCustomer="Yes", IF(COUNTIF($I$2:$I$11,B8234)&gt;0,0,WEEKDAY(B8234,2)),IF(COUNTIF($I$2:$I$21,B8234)&gt;0,0,WEEKDAY(B8234,2)))</f>
        <v>6</v>
      </c>
      <c r="D8234" s="74">
        <f t="shared" si="2"/>
        <v>19</v>
      </c>
      <c r="E8234" s="12">
        <f>IFERROR(VLOOKUP(A8234,'IDAR Meter Data'!$A:$B,2,1),"")</f>
        <v>201</v>
      </c>
      <c r="F8234" s="75">
        <f>IF(CECCZ="CZ03",'Outside Temp'!B8234,IF(CECCZ="CZ04",'Outside Temp'!B8235,IF(CECCZ="CZ12",'Outside Temp'!B8236, IF(CECCZ="CZ13",'Outside Temp'!B8237))))</f>
        <v>60.93333333</v>
      </c>
      <c r="G8234" s="12">
        <f t="shared" si="3"/>
        <v>1</v>
      </c>
    </row>
    <row r="8235" ht="15.75" customHeight="1">
      <c r="A8235" s="13">
        <v>42210.802083333336</v>
      </c>
      <c r="B8235" s="73">
        <f t="shared" si="1"/>
        <v>42210</v>
      </c>
      <c r="C8235" s="74">
        <f>IF(NewCustomer="Yes", IF(COUNTIF($I$2:$I$11,B8235)&gt;0,0,WEEKDAY(B8235,2)),IF(COUNTIF($I$2:$I$21,B8235)&gt;0,0,WEEKDAY(B8235,2)))</f>
        <v>6</v>
      </c>
      <c r="D8235" s="74">
        <f t="shared" si="2"/>
        <v>19</v>
      </c>
      <c r="E8235" s="12">
        <f>IFERROR(VLOOKUP(A8235,'IDAR Meter Data'!$A:$B,2,1),"")</f>
        <v>195</v>
      </c>
      <c r="F8235" s="75">
        <f>IF(CECCZ="CZ03",'Outside Temp'!B8235,IF(CECCZ="CZ04",'Outside Temp'!B8236,IF(CECCZ="CZ12",'Outside Temp'!B8237, IF(CECCZ="CZ13",'Outside Temp'!B8238))))</f>
        <v>60.68333333</v>
      </c>
      <c r="G8235" s="12">
        <f t="shared" si="3"/>
        <v>1</v>
      </c>
    </row>
    <row r="8236" ht="15.75" customHeight="1">
      <c r="A8236" s="13">
        <v>42210.8125</v>
      </c>
      <c r="B8236" s="73">
        <f t="shared" si="1"/>
        <v>42210</v>
      </c>
      <c r="C8236" s="74">
        <f>IF(NewCustomer="Yes", IF(COUNTIF($I$2:$I$11,B8236)&gt;0,0,WEEKDAY(B8236,2)),IF(COUNTIF($I$2:$I$21,B8236)&gt;0,0,WEEKDAY(B8236,2)))</f>
        <v>6</v>
      </c>
      <c r="D8236" s="74">
        <f t="shared" si="2"/>
        <v>19</v>
      </c>
      <c r="E8236" s="12">
        <f>IFERROR(VLOOKUP(A8236,'IDAR Meter Data'!$A:$B,2,1),"")</f>
        <v>192</v>
      </c>
      <c r="F8236" s="75">
        <f>IF(CECCZ="CZ03",'Outside Temp'!B8236,IF(CECCZ="CZ04",'Outside Temp'!B8237,IF(CECCZ="CZ12",'Outside Temp'!B8238, IF(CECCZ="CZ13",'Outside Temp'!B8239))))</f>
        <v>60.43333333</v>
      </c>
      <c r="G8236" s="12">
        <f t="shared" si="3"/>
        <v>1</v>
      </c>
    </row>
    <row r="8237" ht="15.75" customHeight="1">
      <c r="A8237" s="13">
        <v>42210.822916666664</v>
      </c>
      <c r="B8237" s="73">
        <f t="shared" si="1"/>
        <v>42210</v>
      </c>
      <c r="C8237" s="74">
        <f>IF(NewCustomer="Yes", IF(COUNTIF($I$2:$I$11,B8237)&gt;0,0,WEEKDAY(B8237,2)),IF(COUNTIF($I$2:$I$21,B8237)&gt;0,0,WEEKDAY(B8237,2)))</f>
        <v>6</v>
      </c>
      <c r="D8237" s="74">
        <f t="shared" si="2"/>
        <v>19</v>
      </c>
      <c r="E8237" s="12">
        <f>IFERROR(VLOOKUP(A8237,'IDAR Meter Data'!$A:$B,2,1),"")</f>
        <v>193</v>
      </c>
      <c r="F8237" s="75">
        <f>IF(CECCZ="CZ03",'Outside Temp'!B8237,IF(CECCZ="CZ04",'Outside Temp'!B8238,IF(CECCZ="CZ12",'Outside Temp'!B8239, IF(CECCZ="CZ13",'Outside Temp'!B8240))))</f>
        <v>60.18333333</v>
      </c>
      <c r="G8237" s="12">
        <f t="shared" si="3"/>
        <v>1</v>
      </c>
    </row>
    <row r="8238" ht="15.75" customHeight="1">
      <c r="A8238" s="13">
        <v>42210.833333333336</v>
      </c>
      <c r="B8238" s="73">
        <f t="shared" si="1"/>
        <v>42210</v>
      </c>
      <c r="C8238" s="74">
        <f>IF(NewCustomer="Yes", IF(COUNTIF($I$2:$I$11,B8238)&gt;0,0,WEEKDAY(B8238,2)),IF(COUNTIF($I$2:$I$21,B8238)&gt;0,0,WEEKDAY(B8238,2)))</f>
        <v>6</v>
      </c>
      <c r="D8238" s="74">
        <f t="shared" si="2"/>
        <v>20</v>
      </c>
      <c r="E8238" s="12">
        <f>IFERROR(VLOOKUP(A8238,'IDAR Meter Data'!$A:$B,2,1),"")</f>
        <v>202</v>
      </c>
      <c r="F8238" s="75">
        <f>IF(CECCZ="CZ03",'Outside Temp'!B8238,IF(CECCZ="CZ04",'Outside Temp'!B8239,IF(CECCZ="CZ12",'Outside Temp'!B8240, IF(CECCZ="CZ13",'Outside Temp'!B8241))))</f>
        <v>60.06666667</v>
      </c>
      <c r="G8238" s="12">
        <f t="shared" si="3"/>
        <v>1</v>
      </c>
    </row>
    <row r="8239" ht="15.75" customHeight="1">
      <c r="A8239" s="13">
        <v>42210.84375</v>
      </c>
      <c r="B8239" s="73">
        <f t="shared" si="1"/>
        <v>42210</v>
      </c>
      <c r="C8239" s="74">
        <f>IF(NewCustomer="Yes", IF(COUNTIF($I$2:$I$11,B8239)&gt;0,0,WEEKDAY(B8239,2)),IF(COUNTIF($I$2:$I$21,B8239)&gt;0,0,WEEKDAY(B8239,2)))</f>
        <v>6</v>
      </c>
      <c r="D8239" s="74">
        <f t="shared" si="2"/>
        <v>20</v>
      </c>
      <c r="E8239" s="12">
        <f>IFERROR(VLOOKUP(A8239,'IDAR Meter Data'!$A:$B,2,1),"")</f>
        <v>189</v>
      </c>
      <c r="F8239" s="75">
        <f>IF(CECCZ="CZ03",'Outside Temp'!B8239,IF(CECCZ="CZ04",'Outside Temp'!B8240,IF(CECCZ="CZ12",'Outside Temp'!B8241, IF(CECCZ="CZ13",'Outside Temp'!B8242))))</f>
        <v>60.31666667</v>
      </c>
      <c r="G8239" s="12">
        <f t="shared" si="3"/>
        <v>1</v>
      </c>
    </row>
    <row r="8240" ht="15.75" customHeight="1">
      <c r="A8240" s="13">
        <v>42210.854166666664</v>
      </c>
      <c r="B8240" s="73">
        <f t="shared" si="1"/>
        <v>42210</v>
      </c>
      <c r="C8240" s="74">
        <f>IF(NewCustomer="Yes", IF(COUNTIF($I$2:$I$11,B8240)&gt;0,0,WEEKDAY(B8240,2)),IF(COUNTIF($I$2:$I$21,B8240)&gt;0,0,WEEKDAY(B8240,2)))</f>
        <v>6</v>
      </c>
      <c r="D8240" s="74">
        <f t="shared" si="2"/>
        <v>20</v>
      </c>
      <c r="E8240" s="12">
        <f>IFERROR(VLOOKUP(A8240,'IDAR Meter Data'!$A:$B,2,1),"")</f>
        <v>185</v>
      </c>
      <c r="F8240" s="75">
        <f>IF(CECCZ="CZ03",'Outside Temp'!B8240,IF(CECCZ="CZ04",'Outside Temp'!B8241,IF(CECCZ="CZ12",'Outside Temp'!B8242, IF(CECCZ="CZ13",'Outside Temp'!B8243))))</f>
        <v>60.56666667</v>
      </c>
      <c r="G8240" s="12">
        <f t="shared" si="3"/>
        <v>1</v>
      </c>
    </row>
    <row r="8241" ht="15.75" customHeight="1">
      <c r="A8241" s="13">
        <v>42210.864583333336</v>
      </c>
      <c r="B8241" s="73">
        <f t="shared" si="1"/>
        <v>42210</v>
      </c>
      <c r="C8241" s="74">
        <f>IF(NewCustomer="Yes", IF(COUNTIF($I$2:$I$11,B8241)&gt;0,0,WEEKDAY(B8241,2)),IF(COUNTIF($I$2:$I$21,B8241)&gt;0,0,WEEKDAY(B8241,2)))</f>
        <v>6</v>
      </c>
      <c r="D8241" s="74">
        <f t="shared" si="2"/>
        <v>20</v>
      </c>
      <c r="E8241" s="12">
        <f>IFERROR(VLOOKUP(A8241,'IDAR Meter Data'!$A:$B,2,1),"")</f>
        <v>175</v>
      </c>
      <c r="F8241" s="75">
        <f>IF(CECCZ="CZ03",'Outside Temp'!B8241,IF(CECCZ="CZ04",'Outside Temp'!B8242,IF(CECCZ="CZ12",'Outside Temp'!B8243, IF(CECCZ="CZ13",'Outside Temp'!B8244))))</f>
        <v>60.81666667</v>
      </c>
      <c r="G8241" s="12">
        <f t="shared" si="3"/>
        <v>1</v>
      </c>
    </row>
    <row r="8242" ht="15.75" customHeight="1">
      <c r="A8242" s="13">
        <v>42210.875</v>
      </c>
      <c r="B8242" s="73">
        <f t="shared" si="1"/>
        <v>42210</v>
      </c>
      <c r="C8242" s="74">
        <f>IF(NewCustomer="Yes", IF(COUNTIF($I$2:$I$11,B8242)&gt;0,0,WEEKDAY(B8242,2)),IF(COUNTIF($I$2:$I$21,B8242)&gt;0,0,WEEKDAY(B8242,2)))</f>
        <v>6</v>
      </c>
      <c r="D8242" s="74">
        <f t="shared" si="2"/>
        <v>21</v>
      </c>
      <c r="E8242" s="12">
        <f>IFERROR(VLOOKUP(A8242,'IDAR Meter Data'!$A:$B,2,1),"")</f>
        <v>192</v>
      </c>
      <c r="F8242" s="75">
        <f>IF(CECCZ="CZ03",'Outside Temp'!B8242,IF(CECCZ="CZ04",'Outside Temp'!B8243,IF(CECCZ="CZ12",'Outside Temp'!B8244, IF(CECCZ="CZ13",'Outside Temp'!B8245))))</f>
        <v>61</v>
      </c>
      <c r="G8242" s="12">
        <f t="shared" si="3"/>
        <v>1</v>
      </c>
    </row>
    <row r="8243" ht="15.75" customHeight="1">
      <c r="A8243" s="13">
        <v>42210.885416666664</v>
      </c>
      <c r="B8243" s="73">
        <f t="shared" si="1"/>
        <v>42210</v>
      </c>
      <c r="C8243" s="74">
        <f>IF(NewCustomer="Yes", IF(COUNTIF($I$2:$I$11,B8243)&gt;0,0,WEEKDAY(B8243,2)),IF(COUNTIF($I$2:$I$21,B8243)&gt;0,0,WEEKDAY(B8243,2)))</f>
        <v>6</v>
      </c>
      <c r="D8243" s="74">
        <f t="shared" si="2"/>
        <v>21</v>
      </c>
      <c r="E8243" s="12">
        <f>IFERROR(VLOOKUP(A8243,'IDAR Meter Data'!$A:$B,2,1),"")</f>
        <v>182</v>
      </c>
      <c r="F8243" s="75">
        <f>IF(CECCZ="CZ03",'Outside Temp'!B8243,IF(CECCZ="CZ04",'Outside Temp'!B8244,IF(CECCZ="CZ12",'Outside Temp'!B8245, IF(CECCZ="CZ13",'Outside Temp'!B8246))))</f>
        <v>61</v>
      </c>
      <c r="G8243" s="12">
        <f t="shared" si="3"/>
        <v>1</v>
      </c>
    </row>
    <row r="8244" ht="15.75" customHeight="1">
      <c r="A8244" s="13">
        <v>42210.895833333336</v>
      </c>
      <c r="B8244" s="73">
        <f t="shared" si="1"/>
        <v>42210</v>
      </c>
      <c r="C8244" s="74">
        <f>IF(NewCustomer="Yes", IF(COUNTIF($I$2:$I$11,B8244)&gt;0,0,WEEKDAY(B8244,2)),IF(COUNTIF($I$2:$I$21,B8244)&gt;0,0,WEEKDAY(B8244,2)))</f>
        <v>6</v>
      </c>
      <c r="D8244" s="74">
        <f t="shared" si="2"/>
        <v>21</v>
      </c>
      <c r="E8244" s="12">
        <f>IFERROR(VLOOKUP(A8244,'IDAR Meter Data'!$A:$B,2,1),"")</f>
        <v>171</v>
      </c>
      <c r="F8244" s="75">
        <f>IF(CECCZ="CZ03",'Outside Temp'!B8244,IF(CECCZ="CZ04",'Outside Temp'!B8245,IF(CECCZ="CZ12",'Outside Temp'!B8246, IF(CECCZ="CZ13",'Outside Temp'!B8247))))</f>
        <v>61</v>
      </c>
      <c r="G8244" s="12">
        <f t="shared" si="3"/>
        <v>1</v>
      </c>
    </row>
    <row r="8245" ht="15.75" customHeight="1">
      <c r="A8245" s="13">
        <v>42210.90625</v>
      </c>
      <c r="B8245" s="73">
        <f t="shared" si="1"/>
        <v>42210</v>
      </c>
      <c r="C8245" s="74">
        <f>IF(NewCustomer="Yes", IF(COUNTIF($I$2:$I$11,B8245)&gt;0,0,WEEKDAY(B8245,2)),IF(COUNTIF($I$2:$I$21,B8245)&gt;0,0,WEEKDAY(B8245,2)))</f>
        <v>6</v>
      </c>
      <c r="D8245" s="74">
        <f t="shared" si="2"/>
        <v>21</v>
      </c>
      <c r="E8245" s="12">
        <f>IFERROR(VLOOKUP(A8245,'IDAR Meter Data'!$A:$B,2,1),"")</f>
        <v>183</v>
      </c>
      <c r="F8245" s="75">
        <f>IF(CECCZ="CZ03",'Outside Temp'!B8245,IF(CECCZ="CZ04",'Outside Temp'!B8246,IF(CECCZ="CZ12",'Outside Temp'!B8247, IF(CECCZ="CZ13",'Outside Temp'!B8248))))</f>
        <v>61</v>
      </c>
      <c r="G8245" s="12">
        <f t="shared" si="3"/>
        <v>1</v>
      </c>
    </row>
    <row r="8246" ht="15.75" customHeight="1">
      <c r="A8246" s="13">
        <v>42210.916666666664</v>
      </c>
      <c r="B8246" s="73">
        <f t="shared" si="1"/>
        <v>42210</v>
      </c>
      <c r="C8246" s="74">
        <f>IF(NewCustomer="Yes", IF(COUNTIF($I$2:$I$11,B8246)&gt;0,0,WEEKDAY(B8246,2)),IF(COUNTIF($I$2:$I$21,B8246)&gt;0,0,WEEKDAY(B8246,2)))</f>
        <v>6</v>
      </c>
      <c r="D8246" s="74">
        <f t="shared" si="2"/>
        <v>22</v>
      </c>
      <c r="E8246" s="12">
        <f>IFERROR(VLOOKUP(A8246,'IDAR Meter Data'!$A:$B,2,1),"")</f>
        <v>170</v>
      </c>
      <c r="F8246" s="75">
        <f>IF(CECCZ="CZ03",'Outside Temp'!B8246,IF(CECCZ="CZ04",'Outside Temp'!B8247,IF(CECCZ="CZ12",'Outside Temp'!B8248, IF(CECCZ="CZ13",'Outside Temp'!B8249))))</f>
        <v>61</v>
      </c>
      <c r="G8246" s="12">
        <f t="shared" si="3"/>
        <v>1</v>
      </c>
    </row>
    <row r="8247" ht="15.75" customHeight="1">
      <c r="A8247" s="13">
        <v>42210.927083333336</v>
      </c>
      <c r="B8247" s="73">
        <f t="shared" si="1"/>
        <v>42210</v>
      </c>
      <c r="C8247" s="74">
        <f>IF(NewCustomer="Yes", IF(COUNTIF($I$2:$I$11,B8247)&gt;0,0,WEEKDAY(B8247,2)),IF(COUNTIF($I$2:$I$21,B8247)&gt;0,0,WEEKDAY(B8247,2)))</f>
        <v>6</v>
      </c>
      <c r="D8247" s="74">
        <f t="shared" si="2"/>
        <v>22</v>
      </c>
      <c r="E8247" s="12">
        <f>IFERROR(VLOOKUP(A8247,'IDAR Meter Data'!$A:$B,2,1),"")</f>
        <v>161</v>
      </c>
      <c r="F8247" s="75">
        <f>IF(CECCZ="CZ03",'Outside Temp'!B8247,IF(CECCZ="CZ04",'Outside Temp'!B8248,IF(CECCZ="CZ12",'Outside Temp'!B8249, IF(CECCZ="CZ13",'Outside Temp'!B8250))))</f>
        <v>61</v>
      </c>
      <c r="G8247" s="12">
        <f t="shared" si="3"/>
        <v>1</v>
      </c>
    </row>
    <row r="8248" ht="15.75" customHeight="1">
      <c r="A8248" s="13">
        <v>42210.9375</v>
      </c>
      <c r="B8248" s="73">
        <f t="shared" si="1"/>
        <v>42210</v>
      </c>
      <c r="C8248" s="74">
        <f>IF(NewCustomer="Yes", IF(COUNTIF($I$2:$I$11,B8248)&gt;0,0,WEEKDAY(B8248,2)),IF(COUNTIF($I$2:$I$21,B8248)&gt;0,0,WEEKDAY(B8248,2)))</f>
        <v>6</v>
      </c>
      <c r="D8248" s="74">
        <f t="shared" si="2"/>
        <v>22</v>
      </c>
      <c r="E8248" s="12">
        <f>IFERROR(VLOOKUP(A8248,'IDAR Meter Data'!$A:$B,2,1),"")</f>
        <v>176</v>
      </c>
      <c r="F8248" s="75">
        <f>IF(CECCZ="CZ03",'Outside Temp'!B8248,IF(CECCZ="CZ04",'Outside Temp'!B8249,IF(CECCZ="CZ12",'Outside Temp'!B8250, IF(CECCZ="CZ13",'Outside Temp'!B8251))))</f>
        <v>61</v>
      </c>
      <c r="G8248" s="12">
        <f t="shared" si="3"/>
        <v>1</v>
      </c>
    </row>
    <row r="8249" ht="15.75" customHeight="1">
      <c r="A8249" s="13">
        <v>42210.947916666664</v>
      </c>
      <c r="B8249" s="73">
        <f t="shared" si="1"/>
        <v>42210</v>
      </c>
      <c r="C8249" s="74">
        <f>IF(NewCustomer="Yes", IF(COUNTIF($I$2:$I$11,B8249)&gt;0,0,WEEKDAY(B8249,2)),IF(COUNTIF($I$2:$I$21,B8249)&gt;0,0,WEEKDAY(B8249,2)))</f>
        <v>6</v>
      </c>
      <c r="D8249" s="74">
        <f t="shared" si="2"/>
        <v>22</v>
      </c>
      <c r="E8249" s="12">
        <f>IFERROR(VLOOKUP(A8249,'IDAR Meter Data'!$A:$B,2,1),"")</f>
        <v>181</v>
      </c>
      <c r="F8249" s="75">
        <f>IF(CECCZ="CZ03",'Outside Temp'!B8249,IF(CECCZ="CZ04",'Outside Temp'!B8250,IF(CECCZ="CZ12",'Outside Temp'!B8251, IF(CECCZ="CZ13",'Outside Temp'!B8252))))</f>
        <v>61</v>
      </c>
      <c r="G8249" s="12">
        <f t="shared" si="3"/>
        <v>1</v>
      </c>
    </row>
    <row r="8250" ht="15.75" customHeight="1">
      <c r="A8250" s="13">
        <v>42210.958333333336</v>
      </c>
      <c r="B8250" s="73">
        <f t="shared" si="1"/>
        <v>42210</v>
      </c>
      <c r="C8250" s="74">
        <f>IF(NewCustomer="Yes", IF(COUNTIF($I$2:$I$11,B8250)&gt;0,0,WEEKDAY(B8250,2)),IF(COUNTIF($I$2:$I$21,B8250)&gt;0,0,WEEKDAY(B8250,2)))</f>
        <v>6</v>
      </c>
      <c r="D8250" s="74">
        <f t="shared" si="2"/>
        <v>23</v>
      </c>
      <c r="E8250" s="12">
        <f>IFERROR(VLOOKUP(A8250,'IDAR Meter Data'!$A:$B,2,1),"")</f>
        <v>160</v>
      </c>
      <c r="F8250" s="75">
        <f>IF(CECCZ="CZ03",'Outside Temp'!B8250,IF(CECCZ="CZ04",'Outside Temp'!B8251,IF(CECCZ="CZ12",'Outside Temp'!B8252, IF(CECCZ="CZ13",'Outside Temp'!B8253))))</f>
        <v>61</v>
      </c>
      <c r="G8250" s="12">
        <f t="shared" si="3"/>
        <v>1</v>
      </c>
    </row>
    <row r="8251" ht="15.75" customHeight="1">
      <c r="A8251" s="13">
        <v>42210.96875</v>
      </c>
      <c r="B8251" s="73">
        <f t="shared" si="1"/>
        <v>42210</v>
      </c>
      <c r="C8251" s="74">
        <f>IF(NewCustomer="Yes", IF(COUNTIF($I$2:$I$11,B8251)&gt;0,0,WEEKDAY(B8251,2)),IF(COUNTIF($I$2:$I$21,B8251)&gt;0,0,WEEKDAY(B8251,2)))</f>
        <v>6</v>
      </c>
      <c r="D8251" s="74">
        <f t="shared" si="2"/>
        <v>23</v>
      </c>
      <c r="E8251" s="12">
        <f>IFERROR(VLOOKUP(A8251,'IDAR Meter Data'!$A:$B,2,1),"")</f>
        <v>173</v>
      </c>
      <c r="F8251" s="75">
        <f>IF(CECCZ="CZ03",'Outside Temp'!B8251,IF(CECCZ="CZ04",'Outside Temp'!B8252,IF(CECCZ="CZ12",'Outside Temp'!B8253, IF(CECCZ="CZ13",'Outside Temp'!B8254))))</f>
        <v>61</v>
      </c>
      <c r="G8251" s="12">
        <f t="shared" si="3"/>
        <v>1</v>
      </c>
    </row>
    <row r="8252" ht="15.75" customHeight="1">
      <c r="A8252" s="13">
        <v>42210.979166666664</v>
      </c>
      <c r="B8252" s="73">
        <f t="shared" si="1"/>
        <v>42210</v>
      </c>
      <c r="C8252" s="74">
        <f>IF(NewCustomer="Yes", IF(COUNTIF($I$2:$I$11,B8252)&gt;0,0,WEEKDAY(B8252,2)),IF(COUNTIF($I$2:$I$21,B8252)&gt;0,0,WEEKDAY(B8252,2)))</f>
        <v>6</v>
      </c>
      <c r="D8252" s="74">
        <f t="shared" si="2"/>
        <v>23</v>
      </c>
      <c r="E8252" s="12">
        <f>IFERROR(VLOOKUP(A8252,'IDAR Meter Data'!$A:$B,2,1),"")</f>
        <v>161</v>
      </c>
      <c r="F8252" s="75">
        <f>IF(CECCZ="CZ03",'Outside Temp'!B8252,IF(CECCZ="CZ04",'Outside Temp'!B8253,IF(CECCZ="CZ12",'Outside Temp'!B8254, IF(CECCZ="CZ13",'Outside Temp'!B8255))))</f>
        <v>61</v>
      </c>
      <c r="G8252" s="12">
        <f t="shared" si="3"/>
        <v>1</v>
      </c>
    </row>
    <row r="8253" ht="15.75" customHeight="1">
      <c r="A8253" s="13">
        <v>42210.989583333336</v>
      </c>
      <c r="B8253" s="73">
        <f t="shared" si="1"/>
        <v>42210</v>
      </c>
      <c r="C8253" s="74">
        <f>IF(NewCustomer="Yes", IF(COUNTIF($I$2:$I$11,B8253)&gt;0,0,WEEKDAY(B8253,2)),IF(COUNTIF($I$2:$I$21,B8253)&gt;0,0,WEEKDAY(B8253,2)))</f>
        <v>6</v>
      </c>
      <c r="D8253" s="74">
        <f t="shared" si="2"/>
        <v>23</v>
      </c>
      <c r="E8253" s="12">
        <f>IFERROR(VLOOKUP(A8253,'IDAR Meter Data'!$A:$B,2,1),"")</f>
        <v>169</v>
      </c>
      <c r="F8253" s="75">
        <f>IF(CECCZ="CZ03",'Outside Temp'!B8253,IF(CECCZ="CZ04",'Outside Temp'!B8254,IF(CECCZ="CZ12",'Outside Temp'!B8255, IF(CECCZ="CZ13",'Outside Temp'!B8256))))</f>
        <v>61</v>
      </c>
      <c r="G8253" s="12">
        <f t="shared" si="3"/>
        <v>1</v>
      </c>
    </row>
    <row r="8254" ht="15.75" customHeight="1">
      <c r="A8254" s="13">
        <v>42211.0</v>
      </c>
      <c r="B8254" s="73">
        <f t="shared" si="1"/>
        <v>42211</v>
      </c>
      <c r="C8254" s="74">
        <f>IF(NewCustomer="Yes", IF(COUNTIF($I$2:$I$11,B8254)&gt;0,0,WEEKDAY(B8254,2)),IF(COUNTIF($I$2:$I$21,B8254)&gt;0,0,WEEKDAY(B8254,2)))</f>
        <v>7</v>
      </c>
      <c r="D8254" s="74">
        <f t="shared" si="2"/>
        <v>0</v>
      </c>
      <c r="E8254" s="12">
        <f>IFERROR(VLOOKUP(A8254,'IDAR Meter Data'!$A:$B,2,1),"")</f>
        <v>182</v>
      </c>
      <c r="F8254" s="75">
        <f>IF(CECCZ="CZ03",'Outside Temp'!B8254,IF(CECCZ="CZ04",'Outside Temp'!B8255,IF(CECCZ="CZ12",'Outside Temp'!B8256, IF(CECCZ="CZ13",'Outside Temp'!B8257))))</f>
        <v>61</v>
      </c>
      <c r="G8254" s="12">
        <f t="shared" si="3"/>
        <v>1</v>
      </c>
    </row>
    <row r="8255" ht="15.75" customHeight="1">
      <c r="A8255" s="13">
        <v>42211.010416666664</v>
      </c>
      <c r="B8255" s="73">
        <f t="shared" si="1"/>
        <v>42211</v>
      </c>
      <c r="C8255" s="74">
        <f>IF(NewCustomer="Yes", IF(COUNTIF($I$2:$I$11,B8255)&gt;0,0,WEEKDAY(B8255,2)),IF(COUNTIF($I$2:$I$21,B8255)&gt;0,0,WEEKDAY(B8255,2)))</f>
        <v>7</v>
      </c>
      <c r="D8255" s="74">
        <f t="shared" si="2"/>
        <v>0</v>
      </c>
      <c r="E8255" s="12">
        <f>IFERROR(VLOOKUP(A8255,'IDAR Meter Data'!$A:$B,2,1),"")</f>
        <v>169</v>
      </c>
      <c r="F8255" s="75">
        <f>IF(CECCZ="CZ03",'Outside Temp'!B8255,IF(CECCZ="CZ04",'Outside Temp'!B8256,IF(CECCZ="CZ12",'Outside Temp'!B8257, IF(CECCZ="CZ13",'Outside Temp'!B8258))))</f>
        <v>61</v>
      </c>
      <c r="G8255" s="12">
        <f t="shared" si="3"/>
        <v>1</v>
      </c>
    </row>
    <row r="8256" ht="15.75" customHeight="1">
      <c r="A8256" s="13">
        <v>42211.020833333336</v>
      </c>
      <c r="B8256" s="73">
        <f t="shared" si="1"/>
        <v>42211</v>
      </c>
      <c r="C8256" s="74">
        <f>IF(NewCustomer="Yes", IF(COUNTIF($I$2:$I$11,B8256)&gt;0,0,WEEKDAY(B8256,2)),IF(COUNTIF($I$2:$I$21,B8256)&gt;0,0,WEEKDAY(B8256,2)))</f>
        <v>7</v>
      </c>
      <c r="D8256" s="74">
        <f t="shared" si="2"/>
        <v>0</v>
      </c>
      <c r="E8256" s="12">
        <f>IFERROR(VLOOKUP(A8256,'IDAR Meter Data'!$A:$B,2,1),"")</f>
        <v>164</v>
      </c>
      <c r="F8256" s="75">
        <f>IF(CECCZ="CZ03",'Outside Temp'!B8256,IF(CECCZ="CZ04",'Outside Temp'!B8257,IF(CECCZ="CZ12",'Outside Temp'!B8258, IF(CECCZ="CZ13",'Outside Temp'!B8259))))</f>
        <v>61</v>
      </c>
      <c r="G8256" s="12">
        <f t="shared" si="3"/>
        <v>1</v>
      </c>
    </row>
    <row r="8257" ht="15.75" customHeight="1">
      <c r="A8257" s="13">
        <v>42211.03125</v>
      </c>
      <c r="B8257" s="73">
        <f t="shared" si="1"/>
        <v>42211</v>
      </c>
      <c r="C8257" s="74">
        <f>IF(NewCustomer="Yes", IF(COUNTIF($I$2:$I$11,B8257)&gt;0,0,WEEKDAY(B8257,2)),IF(COUNTIF($I$2:$I$21,B8257)&gt;0,0,WEEKDAY(B8257,2)))</f>
        <v>7</v>
      </c>
      <c r="D8257" s="74">
        <f t="shared" si="2"/>
        <v>0</v>
      </c>
      <c r="E8257" s="12">
        <f>IFERROR(VLOOKUP(A8257,'IDAR Meter Data'!$A:$B,2,1),"")</f>
        <v>162</v>
      </c>
      <c r="F8257" s="75">
        <f>IF(CECCZ="CZ03",'Outside Temp'!B8257,IF(CECCZ="CZ04",'Outside Temp'!B8258,IF(CECCZ="CZ12",'Outside Temp'!B8259, IF(CECCZ="CZ13",'Outside Temp'!B8260))))</f>
        <v>61</v>
      </c>
      <c r="G8257" s="12">
        <f t="shared" si="3"/>
        <v>1</v>
      </c>
    </row>
    <row r="8258" ht="15.75" customHeight="1">
      <c r="A8258" s="13">
        <v>42211.041666666664</v>
      </c>
      <c r="B8258" s="73">
        <f t="shared" si="1"/>
        <v>42211</v>
      </c>
      <c r="C8258" s="74">
        <f>IF(NewCustomer="Yes", IF(COUNTIF($I$2:$I$11,B8258)&gt;0,0,WEEKDAY(B8258,2)),IF(COUNTIF($I$2:$I$21,B8258)&gt;0,0,WEEKDAY(B8258,2)))</f>
        <v>7</v>
      </c>
      <c r="D8258" s="74">
        <f t="shared" si="2"/>
        <v>1</v>
      </c>
      <c r="E8258" s="12">
        <f>IFERROR(VLOOKUP(A8258,'IDAR Meter Data'!$A:$B,2,1),"")</f>
        <v>178</v>
      </c>
      <c r="F8258" s="75">
        <f>IF(CECCZ="CZ03",'Outside Temp'!B8258,IF(CECCZ="CZ04",'Outside Temp'!B8259,IF(CECCZ="CZ12",'Outside Temp'!B8260, IF(CECCZ="CZ13",'Outside Temp'!B8261))))</f>
        <v>60.93333333</v>
      </c>
      <c r="G8258" s="12">
        <f t="shared" si="3"/>
        <v>1</v>
      </c>
    </row>
    <row r="8259" ht="15.75" customHeight="1">
      <c r="A8259" s="13">
        <v>42211.052083333336</v>
      </c>
      <c r="B8259" s="73">
        <f t="shared" si="1"/>
        <v>42211</v>
      </c>
      <c r="C8259" s="74">
        <f>IF(NewCustomer="Yes", IF(COUNTIF($I$2:$I$11,B8259)&gt;0,0,WEEKDAY(B8259,2)),IF(COUNTIF($I$2:$I$21,B8259)&gt;0,0,WEEKDAY(B8259,2)))</f>
        <v>7</v>
      </c>
      <c r="D8259" s="74">
        <f t="shared" si="2"/>
        <v>1</v>
      </c>
      <c r="E8259" s="12">
        <f>IFERROR(VLOOKUP(A8259,'IDAR Meter Data'!$A:$B,2,1),"")</f>
        <v>164</v>
      </c>
      <c r="F8259" s="75">
        <f>IF(CECCZ="CZ03",'Outside Temp'!B8259,IF(CECCZ="CZ04",'Outside Temp'!B8260,IF(CECCZ="CZ12",'Outside Temp'!B8261, IF(CECCZ="CZ13",'Outside Temp'!B8262))))</f>
        <v>60.68333333</v>
      </c>
      <c r="G8259" s="12">
        <f t="shared" si="3"/>
        <v>1</v>
      </c>
    </row>
    <row r="8260" ht="15.75" customHeight="1">
      <c r="A8260" s="13">
        <v>42211.0625</v>
      </c>
      <c r="B8260" s="73">
        <f t="shared" si="1"/>
        <v>42211</v>
      </c>
      <c r="C8260" s="74">
        <f>IF(NewCustomer="Yes", IF(COUNTIF($I$2:$I$11,B8260)&gt;0,0,WEEKDAY(B8260,2)),IF(COUNTIF($I$2:$I$21,B8260)&gt;0,0,WEEKDAY(B8260,2)))</f>
        <v>7</v>
      </c>
      <c r="D8260" s="74">
        <f t="shared" si="2"/>
        <v>1</v>
      </c>
      <c r="E8260" s="12">
        <f>IFERROR(VLOOKUP(A8260,'IDAR Meter Data'!$A:$B,2,1),"")</f>
        <v>158</v>
      </c>
      <c r="F8260" s="75">
        <f>IF(CECCZ="CZ03",'Outside Temp'!B8260,IF(CECCZ="CZ04",'Outside Temp'!B8261,IF(CECCZ="CZ12",'Outside Temp'!B8262, IF(CECCZ="CZ13",'Outside Temp'!B8263))))</f>
        <v>60.43333333</v>
      </c>
      <c r="G8260" s="12">
        <f t="shared" si="3"/>
        <v>1</v>
      </c>
    </row>
    <row r="8261" ht="15.75" customHeight="1">
      <c r="A8261" s="13">
        <v>42211.072916666664</v>
      </c>
      <c r="B8261" s="73">
        <f t="shared" si="1"/>
        <v>42211</v>
      </c>
      <c r="C8261" s="74">
        <f>IF(NewCustomer="Yes", IF(COUNTIF($I$2:$I$11,B8261)&gt;0,0,WEEKDAY(B8261,2)),IF(COUNTIF($I$2:$I$21,B8261)&gt;0,0,WEEKDAY(B8261,2)))</f>
        <v>7</v>
      </c>
      <c r="D8261" s="74">
        <f t="shared" si="2"/>
        <v>1</v>
      </c>
      <c r="E8261" s="12">
        <f>IFERROR(VLOOKUP(A8261,'IDAR Meter Data'!$A:$B,2,1),"")</f>
        <v>164</v>
      </c>
      <c r="F8261" s="75">
        <f>IF(CECCZ="CZ03",'Outside Temp'!B8261,IF(CECCZ="CZ04",'Outside Temp'!B8262,IF(CECCZ="CZ12",'Outside Temp'!B8263, IF(CECCZ="CZ13",'Outside Temp'!B8264))))</f>
        <v>60.18333333</v>
      </c>
      <c r="G8261" s="12">
        <f t="shared" si="3"/>
        <v>1</v>
      </c>
    </row>
    <row r="8262" ht="15.75" customHeight="1">
      <c r="A8262" s="13">
        <v>42211.083333333336</v>
      </c>
      <c r="B8262" s="73">
        <f t="shared" si="1"/>
        <v>42211</v>
      </c>
      <c r="C8262" s="74">
        <f>IF(NewCustomer="Yes", IF(COUNTIF($I$2:$I$11,B8262)&gt;0,0,WEEKDAY(B8262,2)),IF(COUNTIF($I$2:$I$21,B8262)&gt;0,0,WEEKDAY(B8262,2)))</f>
        <v>7</v>
      </c>
      <c r="D8262" s="74">
        <f t="shared" si="2"/>
        <v>2</v>
      </c>
      <c r="E8262" s="12">
        <f>IFERROR(VLOOKUP(A8262,'IDAR Meter Data'!$A:$B,2,1),"")</f>
        <v>172</v>
      </c>
      <c r="F8262" s="75">
        <f>IF(CECCZ="CZ03",'Outside Temp'!B8262,IF(CECCZ="CZ04",'Outside Temp'!B8263,IF(CECCZ="CZ12",'Outside Temp'!B8264, IF(CECCZ="CZ13",'Outside Temp'!B8265))))</f>
        <v>60</v>
      </c>
      <c r="G8262" s="12">
        <f t="shared" si="3"/>
        <v>1</v>
      </c>
    </row>
    <row r="8263" ht="15.75" customHeight="1">
      <c r="A8263" s="13">
        <v>42211.09375</v>
      </c>
      <c r="B8263" s="73">
        <f t="shared" si="1"/>
        <v>42211</v>
      </c>
      <c r="C8263" s="74">
        <f>IF(NewCustomer="Yes", IF(COUNTIF($I$2:$I$11,B8263)&gt;0,0,WEEKDAY(B8263,2)),IF(COUNTIF($I$2:$I$21,B8263)&gt;0,0,WEEKDAY(B8263,2)))</f>
        <v>7</v>
      </c>
      <c r="D8263" s="74">
        <f t="shared" si="2"/>
        <v>2</v>
      </c>
      <c r="E8263" s="12">
        <f>IFERROR(VLOOKUP(A8263,'IDAR Meter Data'!$A:$B,2,1),"")</f>
        <v>167</v>
      </c>
      <c r="F8263" s="75">
        <f>IF(CECCZ="CZ03",'Outside Temp'!B8263,IF(CECCZ="CZ04",'Outside Temp'!B8264,IF(CECCZ="CZ12",'Outside Temp'!B8265, IF(CECCZ="CZ13",'Outside Temp'!B8266))))</f>
        <v>60</v>
      </c>
      <c r="G8263" s="12">
        <f t="shared" si="3"/>
        <v>1</v>
      </c>
    </row>
    <row r="8264" ht="15.75" customHeight="1">
      <c r="A8264" s="13">
        <v>42211.104166666664</v>
      </c>
      <c r="B8264" s="73">
        <f t="shared" si="1"/>
        <v>42211</v>
      </c>
      <c r="C8264" s="74">
        <f>IF(NewCustomer="Yes", IF(COUNTIF($I$2:$I$11,B8264)&gt;0,0,WEEKDAY(B8264,2)),IF(COUNTIF($I$2:$I$21,B8264)&gt;0,0,WEEKDAY(B8264,2)))</f>
        <v>7</v>
      </c>
      <c r="D8264" s="74">
        <f t="shared" si="2"/>
        <v>2</v>
      </c>
      <c r="E8264" s="12">
        <f>IFERROR(VLOOKUP(A8264,'IDAR Meter Data'!$A:$B,2,1),"")</f>
        <v>160</v>
      </c>
      <c r="F8264" s="75">
        <f>IF(CECCZ="CZ03",'Outside Temp'!B8264,IF(CECCZ="CZ04",'Outside Temp'!B8265,IF(CECCZ="CZ12",'Outside Temp'!B8266, IF(CECCZ="CZ13",'Outside Temp'!B8267))))</f>
        <v>60</v>
      </c>
      <c r="G8264" s="12">
        <f t="shared" si="3"/>
        <v>1</v>
      </c>
    </row>
    <row r="8265" ht="15.75" customHeight="1">
      <c r="A8265" s="13">
        <v>42211.114583333336</v>
      </c>
      <c r="B8265" s="73">
        <f t="shared" si="1"/>
        <v>42211</v>
      </c>
      <c r="C8265" s="74">
        <f>IF(NewCustomer="Yes", IF(COUNTIF($I$2:$I$11,B8265)&gt;0,0,WEEKDAY(B8265,2)),IF(COUNTIF($I$2:$I$21,B8265)&gt;0,0,WEEKDAY(B8265,2)))</f>
        <v>7</v>
      </c>
      <c r="D8265" s="74">
        <f t="shared" si="2"/>
        <v>2</v>
      </c>
      <c r="E8265" s="12">
        <f>IFERROR(VLOOKUP(A8265,'IDAR Meter Data'!$A:$B,2,1),"")</f>
        <v>158</v>
      </c>
      <c r="F8265" s="75">
        <f>IF(CECCZ="CZ03",'Outside Temp'!B8265,IF(CECCZ="CZ04",'Outside Temp'!B8266,IF(CECCZ="CZ12",'Outside Temp'!B8267, IF(CECCZ="CZ13",'Outside Temp'!B8268))))</f>
        <v>60</v>
      </c>
      <c r="G8265" s="12">
        <f t="shared" si="3"/>
        <v>1</v>
      </c>
    </row>
    <row r="8266" ht="15.75" customHeight="1">
      <c r="A8266" s="13">
        <v>42211.125</v>
      </c>
      <c r="B8266" s="73">
        <f t="shared" si="1"/>
        <v>42211</v>
      </c>
      <c r="C8266" s="74">
        <f>IF(NewCustomer="Yes", IF(COUNTIF($I$2:$I$11,B8266)&gt;0,0,WEEKDAY(B8266,2)),IF(COUNTIF($I$2:$I$21,B8266)&gt;0,0,WEEKDAY(B8266,2)))</f>
        <v>7</v>
      </c>
      <c r="D8266" s="74">
        <f t="shared" si="2"/>
        <v>3</v>
      </c>
      <c r="E8266" s="12">
        <f>IFERROR(VLOOKUP(A8266,'IDAR Meter Data'!$A:$B,2,1),"")</f>
        <v>170</v>
      </c>
      <c r="F8266" s="75">
        <f>IF(CECCZ="CZ03",'Outside Temp'!B8266,IF(CECCZ="CZ04",'Outside Temp'!B8267,IF(CECCZ="CZ12",'Outside Temp'!B8268, IF(CECCZ="CZ13",'Outside Temp'!B8269))))</f>
        <v>60.06896552</v>
      </c>
      <c r="G8266" s="12">
        <f t="shared" si="3"/>
        <v>1</v>
      </c>
    </row>
    <row r="8267" ht="15.75" customHeight="1">
      <c r="A8267" s="13">
        <v>42211.135416666664</v>
      </c>
      <c r="B8267" s="73">
        <f t="shared" si="1"/>
        <v>42211</v>
      </c>
      <c r="C8267" s="74">
        <f>IF(NewCustomer="Yes", IF(COUNTIF($I$2:$I$11,B8267)&gt;0,0,WEEKDAY(B8267,2)),IF(COUNTIF($I$2:$I$21,B8267)&gt;0,0,WEEKDAY(B8267,2)))</f>
        <v>7</v>
      </c>
      <c r="D8267" s="74">
        <f t="shared" si="2"/>
        <v>3</v>
      </c>
      <c r="E8267" s="12">
        <f>IFERROR(VLOOKUP(A8267,'IDAR Meter Data'!$A:$B,2,1),"")</f>
        <v>163</v>
      </c>
      <c r="F8267" s="75">
        <f>IF(CECCZ="CZ03",'Outside Temp'!B8267,IF(CECCZ="CZ04",'Outside Temp'!B8268,IF(CECCZ="CZ12",'Outside Temp'!B8269, IF(CECCZ="CZ13",'Outside Temp'!B8270))))</f>
        <v>60.32758621</v>
      </c>
      <c r="G8267" s="12">
        <f t="shared" si="3"/>
        <v>1</v>
      </c>
    </row>
    <row r="8268" ht="15.75" customHeight="1">
      <c r="A8268" s="13">
        <v>42211.145833333336</v>
      </c>
      <c r="B8268" s="73">
        <f t="shared" si="1"/>
        <v>42211</v>
      </c>
      <c r="C8268" s="74">
        <f>IF(NewCustomer="Yes", IF(COUNTIF($I$2:$I$11,B8268)&gt;0,0,WEEKDAY(B8268,2)),IF(COUNTIF($I$2:$I$21,B8268)&gt;0,0,WEEKDAY(B8268,2)))</f>
        <v>7</v>
      </c>
      <c r="D8268" s="74">
        <f t="shared" si="2"/>
        <v>3</v>
      </c>
      <c r="E8268" s="12">
        <f>IFERROR(VLOOKUP(A8268,'IDAR Meter Data'!$A:$B,2,1),"")</f>
        <v>159</v>
      </c>
      <c r="F8268" s="75">
        <f>IF(CECCZ="CZ03",'Outside Temp'!B8268,IF(CECCZ="CZ04",'Outside Temp'!B8269,IF(CECCZ="CZ12",'Outside Temp'!B8270, IF(CECCZ="CZ13",'Outside Temp'!B8271))))</f>
        <v>60.5862069</v>
      </c>
      <c r="G8268" s="12">
        <f t="shared" si="3"/>
        <v>1</v>
      </c>
    </row>
    <row r="8269" ht="15.75" customHeight="1">
      <c r="A8269" s="13">
        <v>42211.15625</v>
      </c>
      <c r="B8269" s="73">
        <f t="shared" si="1"/>
        <v>42211</v>
      </c>
      <c r="C8269" s="74">
        <f>IF(NewCustomer="Yes", IF(COUNTIF($I$2:$I$11,B8269)&gt;0,0,WEEKDAY(B8269,2)),IF(COUNTIF($I$2:$I$21,B8269)&gt;0,0,WEEKDAY(B8269,2)))</f>
        <v>7</v>
      </c>
      <c r="D8269" s="74">
        <f t="shared" si="2"/>
        <v>3</v>
      </c>
      <c r="E8269" s="12">
        <f>IFERROR(VLOOKUP(A8269,'IDAR Meter Data'!$A:$B,2,1),"")</f>
        <v>158</v>
      </c>
      <c r="F8269" s="75">
        <f>IF(CECCZ="CZ03",'Outside Temp'!B8269,IF(CECCZ="CZ04",'Outside Temp'!B8270,IF(CECCZ="CZ12",'Outside Temp'!B8271, IF(CECCZ="CZ13",'Outside Temp'!B8272))))</f>
        <v>60.84482759</v>
      </c>
      <c r="G8269" s="12">
        <f t="shared" si="3"/>
        <v>1</v>
      </c>
    </row>
    <row r="8270" ht="15.75" customHeight="1">
      <c r="A8270" s="13">
        <v>42211.166666666664</v>
      </c>
      <c r="B8270" s="73">
        <f t="shared" si="1"/>
        <v>42211</v>
      </c>
      <c r="C8270" s="74">
        <f>IF(NewCustomer="Yes", IF(COUNTIF($I$2:$I$11,B8270)&gt;0,0,WEEKDAY(B8270,2)),IF(COUNTIF($I$2:$I$21,B8270)&gt;0,0,WEEKDAY(B8270,2)))</f>
        <v>7</v>
      </c>
      <c r="D8270" s="74">
        <f t="shared" si="2"/>
        <v>4</v>
      </c>
      <c r="E8270" s="12">
        <f>IFERROR(VLOOKUP(A8270,'IDAR Meter Data'!$A:$B,2,1),"")</f>
        <v>152</v>
      </c>
      <c r="F8270" s="75">
        <f>IF(CECCZ="CZ03",'Outside Temp'!B8270,IF(CECCZ="CZ04",'Outside Temp'!B8271,IF(CECCZ="CZ12",'Outside Temp'!B8272, IF(CECCZ="CZ13",'Outside Temp'!B8273))))</f>
        <v>59.81818182</v>
      </c>
      <c r="G8270" s="12">
        <f t="shared" si="3"/>
        <v>1</v>
      </c>
    </row>
    <row r="8271" ht="15.75" customHeight="1">
      <c r="A8271" s="13">
        <v>42211.177083333336</v>
      </c>
      <c r="B8271" s="73">
        <f t="shared" si="1"/>
        <v>42211</v>
      </c>
      <c r="C8271" s="74">
        <f>IF(NewCustomer="Yes", IF(COUNTIF($I$2:$I$11,B8271)&gt;0,0,WEEKDAY(B8271,2)),IF(COUNTIF($I$2:$I$21,B8271)&gt;0,0,WEEKDAY(B8271,2)))</f>
        <v>7</v>
      </c>
      <c r="D8271" s="74">
        <f t="shared" si="2"/>
        <v>4</v>
      </c>
      <c r="E8271" s="12">
        <f>IFERROR(VLOOKUP(A8271,'IDAR Meter Data'!$A:$B,2,1),"")</f>
        <v>175</v>
      </c>
      <c r="F8271" s="75">
        <f>IF(CECCZ="CZ03",'Outside Temp'!B8271,IF(CECCZ="CZ04",'Outside Temp'!B8272,IF(CECCZ="CZ12",'Outside Temp'!B8273, IF(CECCZ="CZ13",'Outside Temp'!B8274))))</f>
        <v>59.13636364</v>
      </c>
      <c r="G8271" s="12">
        <f t="shared" si="3"/>
        <v>1</v>
      </c>
    </row>
    <row r="8272" ht="15.75" customHeight="1">
      <c r="A8272" s="13">
        <v>42211.1875</v>
      </c>
      <c r="B8272" s="73">
        <f t="shared" si="1"/>
        <v>42211</v>
      </c>
      <c r="C8272" s="74">
        <f>IF(NewCustomer="Yes", IF(COUNTIF($I$2:$I$11,B8272)&gt;0,0,WEEKDAY(B8272,2)),IF(COUNTIF($I$2:$I$21,B8272)&gt;0,0,WEEKDAY(B8272,2)))</f>
        <v>7</v>
      </c>
      <c r="D8272" s="74">
        <f t="shared" si="2"/>
        <v>4</v>
      </c>
      <c r="E8272" s="12">
        <f>IFERROR(VLOOKUP(A8272,'IDAR Meter Data'!$A:$B,2,1),"")</f>
        <v>166</v>
      </c>
      <c r="F8272" s="75">
        <f>IF(CECCZ="CZ03",'Outside Temp'!B8272,IF(CECCZ="CZ04",'Outside Temp'!B8273,IF(CECCZ="CZ12",'Outside Temp'!B8274, IF(CECCZ="CZ13",'Outside Temp'!B8275))))</f>
        <v>59.31578947</v>
      </c>
      <c r="G8272" s="12">
        <f t="shared" si="3"/>
        <v>1</v>
      </c>
    </row>
    <row r="8273" ht="15.75" customHeight="1">
      <c r="A8273" s="13">
        <v>42211.197916666664</v>
      </c>
      <c r="B8273" s="73">
        <f t="shared" si="1"/>
        <v>42211</v>
      </c>
      <c r="C8273" s="74">
        <f>IF(NewCustomer="Yes", IF(COUNTIF($I$2:$I$11,B8273)&gt;0,0,WEEKDAY(B8273,2)),IF(COUNTIF($I$2:$I$21,B8273)&gt;0,0,WEEKDAY(B8273,2)))</f>
        <v>7</v>
      </c>
      <c r="D8273" s="74">
        <f t="shared" si="2"/>
        <v>4</v>
      </c>
      <c r="E8273" s="12">
        <f>IFERROR(VLOOKUP(A8273,'IDAR Meter Data'!$A:$B,2,1),"")</f>
        <v>157</v>
      </c>
      <c r="F8273" s="75">
        <f>IF(CECCZ="CZ03",'Outside Temp'!B8273,IF(CECCZ="CZ04",'Outside Temp'!B8274,IF(CECCZ="CZ12",'Outside Temp'!B8275, IF(CECCZ="CZ13",'Outside Temp'!B8276))))</f>
        <v>59.71052632</v>
      </c>
      <c r="G8273" s="12">
        <f t="shared" si="3"/>
        <v>1</v>
      </c>
    </row>
    <row r="8274" ht="15.75" customHeight="1">
      <c r="A8274" s="13">
        <v>42211.208333333336</v>
      </c>
      <c r="B8274" s="73">
        <f t="shared" si="1"/>
        <v>42211</v>
      </c>
      <c r="C8274" s="74">
        <f>IF(NewCustomer="Yes", IF(COUNTIF($I$2:$I$11,B8274)&gt;0,0,WEEKDAY(B8274,2)),IF(COUNTIF($I$2:$I$21,B8274)&gt;0,0,WEEKDAY(B8274,2)))</f>
        <v>7</v>
      </c>
      <c r="D8274" s="74">
        <f t="shared" si="2"/>
        <v>5</v>
      </c>
      <c r="E8274" s="12">
        <f>IFERROR(VLOOKUP(A8274,'IDAR Meter Data'!$A:$B,2,1),"")</f>
        <v>158</v>
      </c>
      <c r="F8274" s="75">
        <f>IF(CECCZ="CZ03",'Outside Temp'!B8274,IF(CECCZ="CZ04",'Outside Temp'!B8275,IF(CECCZ="CZ12",'Outside Temp'!B8276, IF(CECCZ="CZ13",'Outside Temp'!B8277))))</f>
        <v>59.33333333</v>
      </c>
      <c r="G8274" s="12">
        <f t="shared" si="3"/>
        <v>1</v>
      </c>
    </row>
    <row r="8275" ht="15.75" customHeight="1">
      <c r="A8275" s="13">
        <v>42211.21875</v>
      </c>
      <c r="B8275" s="73">
        <f t="shared" si="1"/>
        <v>42211</v>
      </c>
      <c r="C8275" s="74">
        <f>IF(NewCustomer="Yes", IF(COUNTIF($I$2:$I$11,B8275)&gt;0,0,WEEKDAY(B8275,2)),IF(COUNTIF($I$2:$I$21,B8275)&gt;0,0,WEEKDAY(B8275,2)))</f>
        <v>7</v>
      </c>
      <c r="D8275" s="74">
        <f t="shared" si="2"/>
        <v>5</v>
      </c>
      <c r="E8275" s="12">
        <f>IFERROR(VLOOKUP(A8275,'IDAR Meter Data'!$A:$B,2,1),"")</f>
        <v>170</v>
      </c>
      <c r="F8275" s="75">
        <f>IF(CECCZ="CZ03",'Outside Temp'!B8275,IF(CECCZ="CZ04",'Outside Temp'!B8276,IF(CECCZ="CZ12",'Outside Temp'!B8277, IF(CECCZ="CZ13",'Outside Temp'!B8278))))</f>
        <v>59.24074074</v>
      </c>
      <c r="G8275" s="12">
        <f t="shared" si="3"/>
        <v>1</v>
      </c>
    </row>
    <row r="8276" ht="15.75" customHeight="1">
      <c r="A8276" s="13">
        <v>42211.229166666664</v>
      </c>
      <c r="B8276" s="73">
        <f t="shared" si="1"/>
        <v>42211</v>
      </c>
      <c r="C8276" s="74">
        <f>IF(NewCustomer="Yes", IF(COUNTIF($I$2:$I$11,B8276)&gt;0,0,WEEKDAY(B8276,2)),IF(COUNTIF($I$2:$I$21,B8276)&gt;0,0,WEEKDAY(B8276,2)))</f>
        <v>7</v>
      </c>
      <c r="D8276" s="74">
        <f t="shared" si="2"/>
        <v>5</v>
      </c>
      <c r="E8276" s="12">
        <f>IFERROR(VLOOKUP(A8276,'IDAR Meter Data'!$A:$B,2,1),"")</f>
        <v>161</v>
      </c>
      <c r="F8276" s="75">
        <f>IF(CECCZ="CZ03",'Outside Temp'!B8276,IF(CECCZ="CZ04",'Outside Temp'!B8277,IF(CECCZ="CZ12",'Outside Temp'!B8278, IF(CECCZ="CZ13",'Outside Temp'!B8279))))</f>
        <v>59.51851852</v>
      </c>
      <c r="G8276" s="12">
        <f t="shared" si="3"/>
        <v>1</v>
      </c>
    </row>
    <row r="8277" ht="15.75" customHeight="1">
      <c r="A8277" s="13">
        <v>42211.239583333336</v>
      </c>
      <c r="B8277" s="73">
        <f t="shared" si="1"/>
        <v>42211</v>
      </c>
      <c r="C8277" s="74">
        <f>IF(NewCustomer="Yes", IF(COUNTIF($I$2:$I$11,B8277)&gt;0,0,WEEKDAY(B8277,2)),IF(COUNTIF($I$2:$I$21,B8277)&gt;0,0,WEEKDAY(B8277,2)))</f>
        <v>7</v>
      </c>
      <c r="D8277" s="74">
        <f t="shared" si="2"/>
        <v>5</v>
      </c>
      <c r="E8277" s="12">
        <f>IFERROR(VLOOKUP(A8277,'IDAR Meter Data'!$A:$B,2,1),"")</f>
        <v>156</v>
      </c>
      <c r="F8277" s="75">
        <f>IF(CECCZ="CZ03",'Outside Temp'!B8277,IF(CECCZ="CZ04",'Outside Temp'!B8278,IF(CECCZ="CZ12",'Outside Temp'!B8279, IF(CECCZ="CZ13",'Outside Temp'!B8280))))</f>
        <v>59.7962963</v>
      </c>
      <c r="G8277" s="12">
        <f t="shared" si="3"/>
        <v>1</v>
      </c>
    </row>
    <row r="8278" ht="15.75" customHeight="1">
      <c r="A8278" s="13">
        <v>42211.25</v>
      </c>
      <c r="B8278" s="73">
        <f t="shared" si="1"/>
        <v>42211</v>
      </c>
      <c r="C8278" s="74">
        <f>IF(NewCustomer="Yes", IF(COUNTIF($I$2:$I$11,B8278)&gt;0,0,WEEKDAY(B8278,2)),IF(COUNTIF($I$2:$I$21,B8278)&gt;0,0,WEEKDAY(B8278,2)))</f>
        <v>7</v>
      </c>
      <c r="D8278" s="74">
        <f t="shared" si="2"/>
        <v>6</v>
      </c>
      <c r="E8278" s="12">
        <f>IFERROR(VLOOKUP(A8278,'IDAR Meter Data'!$A:$B,2,1),"")</f>
        <v>154</v>
      </c>
      <c r="F8278" s="75">
        <f>IF(CECCZ="CZ03",'Outside Temp'!B8278,IF(CECCZ="CZ04",'Outside Temp'!B8279,IF(CECCZ="CZ12",'Outside Temp'!B8280, IF(CECCZ="CZ13",'Outside Temp'!B8281))))</f>
        <v>60.13333333</v>
      </c>
      <c r="G8278" s="12">
        <f t="shared" si="3"/>
        <v>1</v>
      </c>
    </row>
    <row r="8279" ht="15.75" customHeight="1">
      <c r="A8279" s="13">
        <v>42211.260416666664</v>
      </c>
      <c r="B8279" s="73">
        <f t="shared" si="1"/>
        <v>42211</v>
      </c>
      <c r="C8279" s="74">
        <f>IF(NewCustomer="Yes", IF(COUNTIF($I$2:$I$11,B8279)&gt;0,0,WEEKDAY(B8279,2)),IF(COUNTIF($I$2:$I$21,B8279)&gt;0,0,WEEKDAY(B8279,2)))</f>
        <v>7</v>
      </c>
      <c r="D8279" s="74">
        <f t="shared" si="2"/>
        <v>6</v>
      </c>
      <c r="E8279" s="12">
        <f>IFERROR(VLOOKUP(A8279,'IDAR Meter Data'!$A:$B,2,1),"")</f>
        <v>151</v>
      </c>
      <c r="F8279" s="75">
        <f>IF(CECCZ="CZ03",'Outside Temp'!B8279,IF(CECCZ="CZ04",'Outside Temp'!B8280,IF(CECCZ="CZ12",'Outside Temp'!B8281, IF(CECCZ="CZ13",'Outside Temp'!B8282))))</f>
        <v>60.63333333</v>
      </c>
      <c r="G8279" s="12">
        <f t="shared" si="3"/>
        <v>1</v>
      </c>
    </row>
    <row r="8280" ht="15.75" customHeight="1">
      <c r="A8280" s="13">
        <v>42211.270833333336</v>
      </c>
      <c r="B8280" s="73">
        <f t="shared" si="1"/>
        <v>42211</v>
      </c>
      <c r="C8280" s="74">
        <f>IF(NewCustomer="Yes", IF(COUNTIF($I$2:$I$11,B8280)&gt;0,0,WEEKDAY(B8280,2)),IF(COUNTIF($I$2:$I$21,B8280)&gt;0,0,WEEKDAY(B8280,2)))</f>
        <v>7</v>
      </c>
      <c r="D8280" s="74">
        <f t="shared" si="2"/>
        <v>6</v>
      </c>
      <c r="E8280" s="12">
        <f>IFERROR(VLOOKUP(A8280,'IDAR Meter Data'!$A:$B,2,1),"")</f>
        <v>172</v>
      </c>
      <c r="F8280" s="75">
        <f>IF(CECCZ="CZ03",'Outside Temp'!B8280,IF(CECCZ="CZ04",'Outside Temp'!B8281,IF(CECCZ="CZ12",'Outside Temp'!B8282, IF(CECCZ="CZ13",'Outside Temp'!B8283))))</f>
        <v>61.13333333</v>
      </c>
      <c r="G8280" s="12">
        <f t="shared" si="3"/>
        <v>1</v>
      </c>
    </row>
    <row r="8281" ht="15.75" customHeight="1">
      <c r="A8281" s="13">
        <v>42211.28125</v>
      </c>
      <c r="B8281" s="73">
        <f t="shared" si="1"/>
        <v>42211</v>
      </c>
      <c r="C8281" s="74">
        <f>IF(NewCustomer="Yes", IF(COUNTIF($I$2:$I$11,B8281)&gt;0,0,WEEKDAY(B8281,2)),IF(COUNTIF($I$2:$I$21,B8281)&gt;0,0,WEEKDAY(B8281,2)))</f>
        <v>7</v>
      </c>
      <c r="D8281" s="74">
        <f t="shared" si="2"/>
        <v>6</v>
      </c>
      <c r="E8281" s="12">
        <f>IFERROR(VLOOKUP(A8281,'IDAR Meter Data'!$A:$B,2,1),"")</f>
        <v>158</v>
      </c>
      <c r="F8281" s="75">
        <f>IF(CECCZ="CZ03",'Outside Temp'!B8281,IF(CECCZ="CZ04",'Outside Temp'!B8282,IF(CECCZ="CZ12",'Outside Temp'!B8283, IF(CECCZ="CZ13",'Outside Temp'!B8284))))</f>
        <v>61.63333333</v>
      </c>
      <c r="G8281" s="12">
        <f t="shared" si="3"/>
        <v>1</v>
      </c>
    </row>
    <row r="8282" ht="15.75" customHeight="1">
      <c r="A8282" s="13">
        <v>42211.291666666664</v>
      </c>
      <c r="B8282" s="73">
        <f t="shared" si="1"/>
        <v>42211</v>
      </c>
      <c r="C8282" s="74">
        <f>IF(NewCustomer="Yes", IF(COUNTIF($I$2:$I$11,B8282)&gt;0,0,WEEKDAY(B8282,2)),IF(COUNTIF($I$2:$I$21,B8282)&gt;0,0,WEEKDAY(B8282,2)))</f>
        <v>7</v>
      </c>
      <c r="D8282" s="74">
        <f t="shared" si="2"/>
        <v>7</v>
      </c>
      <c r="E8282" s="12">
        <f>IFERROR(VLOOKUP(A8282,'IDAR Meter Data'!$A:$B,2,1),"")</f>
        <v>164</v>
      </c>
      <c r="F8282" s="75">
        <f>IF(CECCZ="CZ03",'Outside Temp'!B8282,IF(CECCZ="CZ04",'Outside Temp'!B8283,IF(CECCZ="CZ12",'Outside Temp'!B8284, IF(CECCZ="CZ13",'Outside Temp'!B8285))))</f>
        <v>62.13333333</v>
      </c>
      <c r="G8282" s="12">
        <f t="shared" si="3"/>
        <v>1</v>
      </c>
    </row>
    <row r="8283" ht="15.75" customHeight="1">
      <c r="A8283" s="13">
        <v>42211.302083333336</v>
      </c>
      <c r="B8283" s="73">
        <f t="shared" si="1"/>
        <v>42211</v>
      </c>
      <c r="C8283" s="74">
        <f>IF(NewCustomer="Yes", IF(COUNTIF($I$2:$I$11,B8283)&gt;0,0,WEEKDAY(B8283,2)),IF(COUNTIF($I$2:$I$21,B8283)&gt;0,0,WEEKDAY(B8283,2)))</f>
        <v>7</v>
      </c>
      <c r="D8283" s="74">
        <f t="shared" si="2"/>
        <v>7</v>
      </c>
      <c r="E8283" s="12">
        <f>IFERROR(VLOOKUP(A8283,'IDAR Meter Data'!$A:$B,2,1),"")</f>
        <v>165</v>
      </c>
      <c r="F8283" s="75">
        <f>IF(CECCZ="CZ03",'Outside Temp'!B8283,IF(CECCZ="CZ04",'Outside Temp'!B8284,IF(CECCZ="CZ12",'Outside Temp'!B8285, IF(CECCZ="CZ13",'Outside Temp'!B8286))))</f>
        <v>62.63333333</v>
      </c>
      <c r="G8283" s="12">
        <f t="shared" si="3"/>
        <v>1</v>
      </c>
    </row>
    <row r="8284" ht="15.75" customHeight="1">
      <c r="A8284" s="13">
        <v>42211.3125</v>
      </c>
      <c r="B8284" s="73">
        <f t="shared" si="1"/>
        <v>42211</v>
      </c>
      <c r="C8284" s="74">
        <f>IF(NewCustomer="Yes", IF(COUNTIF($I$2:$I$11,B8284)&gt;0,0,WEEKDAY(B8284,2)),IF(COUNTIF($I$2:$I$21,B8284)&gt;0,0,WEEKDAY(B8284,2)))</f>
        <v>7</v>
      </c>
      <c r="D8284" s="74">
        <f t="shared" si="2"/>
        <v>7</v>
      </c>
      <c r="E8284" s="12">
        <f>IFERROR(VLOOKUP(A8284,'IDAR Meter Data'!$A:$B,2,1),"")</f>
        <v>176</v>
      </c>
      <c r="F8284" s="75">
        <f>IF(CECCZ="CZ03",'Outside Temp'!B8284,IF(CECCZ="CZ04",'Outside Temp'!B8285,IF(CECCZ="CZ12",'Outside Temp'!B8286, IF(CECCZ="CZ13",'Outside Temp'!B8287))))</f>
        <v>63.13333333</v>
      </c>
      <c r="G8284" s="12">
        <f t="shared" si="3"/>
        <v>1</v>
      </c>
    </row>
    <row r="8285" ht="15.75" customHeight="1">
      <c r="A8285" s="13">
        <v>42211.322916666664</v>
      </c>
      <c r="B8285" s="73">
        <f t="shared" si="1"/>
        <v>42211</v>
      </c>
      <c r="C8285" s="74">
        <f>IF(NewCustomer="Yes", IF(COUNTIF($I$2:$I$11,B8285)&gt;0,0,WEEKDAY(B8285,2)),IF(COUNTIF($I$2:$I$21,B8285)&gt;0,0,WEEKDAY(B8285,2)))</f>
        <v>7</v>
      </c>
      <c r="D8285" s="74">
        <f t="shared" si="2"/>
        <v>7</v>
      </c>
      <c r="E8285" s="12">
        <f>IFERROR(VLOOKUP(A8285,'IDAR Meter Data'!$A:$B,2,1),"")</f>
        <v>174</v>
      </c>
      <c r="F8285" s="75">
        <f>IF(CECCZ="CZ03",'Outside Temp'!B8285,IF(CECCZ="CZ04",'Outside Temp'!B8286,IF(CECCZ="CZ12",'Outside Temp'!B8287, IF(CECCZ="CZ13",'Outside Temp'!B8288))))</f>
        <v>63.63333333</v>
      </c>
      <c r="G8285" s="12">
        <f t="shared" si="3"/>
        <v>1</v>
      </c>
    </row>
    <row r="8286" ht="15.75" customHeight="1">
      <c r="A8286" s="13">
        <v>42211.333333333336</v>
      </c>
      <c r="B8286" s="73">
        <f t="shared" si="1"/>
        <v>42211</v>
      </c>
      <c r="C8286" s="74">
        <f>IF(NewCustomer="Yes", IF(COUNTIF($I$2:$I$11,B8286)&gt;0,0,WEEKDAY(B8286,2)),IF(COUNTIF($I$2:$I$21,B8286)&gt;0,0,WEEKDAY(B8286,2)))</f>
        <v>7</v>
      </c>
      <c r="D8286" s="74">
        <f t="shared" si="2"/>
        <v>8</v>
      </c>
      <c r="E8286" s="12">
        <f>IFERROR(VLOOKUP(A8286,'IDAR Meter Data'!$A:$B,2,1),"")</f>
        <v>168</v>
      </c>
      <c r="F8286" s="75">
        <f>IF(CECCZ="CZ03",'Outside Temp'!B8286,IF(CECCZ="CZ04",'Outside Temp'!B8287,IF(CECCZ="CZ12",'Outside Temp'!B8288, IF(CECCZ="CZ13",'Outside Temp'!B8289))))</f>
        <v>64.13333333</v>
      </c>
      <c r="G8286" s="12">
        <f t="shared" si="3"/>
        <v>1</v>
      </c>
    </row>
    <row r="8287" ht="15.75" customHeight="1">
      <c r="A8287" s="13">
        <v>42211.34375</v>
      </c>
      <c r="B8287" s="73">
        <f t="shared" si="1"/>
        <v>42211</v>
      </c>
      <c r="C8287" s="74">
        <f>IF(NewCustomer="Yes", IF(COUNTIF($I$2:$I$11,B8287)&gt;0,0,WEEKDAY(B8287,2)),IF(COUNTIF($I$2:$I$21,B8287)&gt;0,0,WEEKDAY(B8287,2)))</f>
        <v>7</v>
      </c>
      <c r="D8287" s="74">
        <f t="shared" si="2"/>
        <v>8</v>
      </c>
      <c r="E8287" s="12">
        <f>IFERROR(VLOOKUP(A8287,'IDAR Meter Data'!$A:$B,2,1),"")</f>
        <v>173</v>
      </c>
      <c r="F8287" s="75">
        <f>IF(CECCZ="CZ03",'Outside Temp'!B8287,IF(CECCZ="CZ04",'Outside Temp'!B8288,IF(CECCZ="CZ12",'Outside Temp'!B8289, IF(CECCZ="CZ13",'Outside Temp'!B8290))))</f>
        <v>64.63333333</v>
      </c>
      <c r="G8287" s="12">
        <f t="shared" si="3"/>
        <v>1</v>
      </c>
    </row>
    <row r="8288" ht="15.75" customHeight="1">
      <c r="A8288" s="13">
        <v>42211.354166666664</v>
      </c>
      <c r="B8288" s="73">
        <f t="shared" si="1"/>
        <v>42211</v>
      </c>
      <c r="C8288" s="74">
        <f>IF(NewCustomer="Yes", IF(COUNTIF($I$2:$I$11,B8288)&gt;0,0,WEEKDAY(B8288,2)),IF(COUNTIF($I$2:$I$21,B8288)&gt;0,0,WEEKDAY(B8288,2)))</f>
        <v>7</v>
      </c>
      <c r="D8288" s="74">
        <f t="shared" si="2"/>
        <v>8</v>
      </c>
      <c r="E8288" s="12">
        <f>IFERROR(VLOOKUP(A8288,'IDAR Meter Data'!$A:$B,2,1),"")</f>
        <v>170</v>
      </c>
      <c r="F8288" s="75">
        <f>IF(CECCZ="CZ03",'Outside Temp'!B8288,IF(CECCZ="CZ04",'Outside Temp'!B8289,IF(CECCZ="CZ12",'Outside Temp'!B8290, IF(CECCZ="CZ13",'Outside Temp'!B8291))))</f>
        <v>65.13333333</v>
      </c>
      <c r="G8288" s="12">
        <f t="shared" si="3"/>
        <v>2</v>
      </c>
    </row>
    <row r="8289" ht="15.75" customHeight="1">
      <c r="A8289" s="13">
        <v>42211.364583333336</v>
      </c>
      <c r="B8289" s="73">
        <f t="shared" si="1"/>
        <v>42211</v>
      </c>
      <c r="C8289" s="74">
        <f>IF(NewCustomer="Yes", IF(COUNTIF($I$2:$I$11,B8289)&gt;0,0,WEEKDAY(B8289,2)),IF(COUNTIF($I$2:$I$21,B8289)&gt;0,0,WEEKDAY(B8289,2)))</f>
        <v>7</v>
      </c>
      <c r="D8289" s="74">
        <f t="shared" si="2"/>
        <v>8</v>
      </c>
      <c r="E8289" s="12">
        <f>IFERROR(VLOOKUP(A8289,'IDAR Meter Data'!$A:$B,2,1),"")</f>
        <v>187</v>
      </c>
      <c r="F8289" s="75">
        <f>IF(CECCZ="CZ03",'Outside Temp'!B8289,IF(CECCZ="CZ04",'Outside Temp'!B8290,IF(CECCZ="CZ12",'Outside Temp'!B8291, IF(CECCZ="CZ13",'Outside Temp'!B8292))))</f>
        <v>65.63333333</v>
      </c>
      <c r="G8289" s="12">
        <f t="shared" si="3"/>
        <v>2</v>
      </c>
    </row>
    <row r="8290" ht="15.75" customHeight="1">
      <c r="A8290" s="13">
        <v>42211.375</v>
      </c>
      <c r="B8290" s="73">
        <f t="shared" si="1"/>
        <v>42211</v>
      </c>
      <c r="C8290" s="74">
        <f>IF(NewCustomer="Yes", IF(COUNTIF($I$2:$I$11,B8290)&gt;0,0,WEEKDAY(B8290,2)),IF(COUNTIF($I$2:$I$21,B8290)&gt;0,0,WEEKDAY(B8290,2)))</f>
        <v>7</v>
      </c>
      <c r="D8290" s="74">
        <f t="shared" si="2"/>
        <v>9</v>
      </c>
      <c r="E8290" s="12">
        <f>IFERROR(VLOOKUP(A8290,'IDAR Meter Data'!$A:$B,2,1),"")</f>
        <v>179</v>
      </c>
      <c r="F8290" s="75">
        <f>IF(CECCZ="CZ03",'Outside Temp'!B8290,IF(CECCZ="CZ04",'Outside Temp'!B8291,IF(CECCZ="CZ12",'Outside Temp'!B8292, IF(CECCZ="CZ13",'Outside Temp'!B8293))))</f>
        <v>66.13333333</v>
      </c>
      <c r="G8290" s="12">
        <f t="shared" si="3"/>
        <v>2</v>
      </c>
    </row>
    <row r="8291" ht="15.75" customHeight="1">
      <c r="A8291" s="13">
        <v>42211.385416666664</v>
      </c>
      <c r="B8291" s="73">
        <f t="shared" si="1"/>
        <v>42211</v>
      </c>
      <c r="C8291" s="74">
        <f>IF(NewCustomer="Yes", IF(COUNTIF($I$2:$I$11,B8291)&gt;0,0,WEEKDAY(B8291,2)),IF(COUNTIF($I$2:$I$21,B8291)&gt;0,0,WEEKDAY(B8291,2)))</f>
        <v>7</v>
      </c>
      <c r="D8291" s="74">
        <f t="shared" si="2"/>
        <v>9</v>
      </c>
      <c r="E8291" s="12">
        <f>IFERROR(VLOOKUP(A8291,'IDAR Meter Data'!$A:$B,2,1),"")</f>
        <v>171</v>
      </c>
      <c r="F8291" s="75">
        <f>IF(CECCZ="CZ03",'Outside Temp'!B8291,IF(CECCZ="CZ04",'Outside Temp'!B8292,IF(CECCZ="CZ12",'Outside Temp'!B8293, IF(CECCZ="CZ13",'Outside Temp'!B8294))))</f>
        <v>66.63333333</v>
      </c>
      <c r="G8291" s="12">
        <f t="shared" si="3"/>
        <v>2</v>
      </c>
    </row>
    <row r="8292" ht="15.75" customHeight="1">
      <c r="A8292" s="13">
        <v>42211.395833333336</v>
      </c>
      <c r="B8292" s="73">
        <f t="shared" si="1"/>
        <v>42211</v>
      </c>
      <c r="C8292" s="74">
        <f>IF(NewCustomer="Yes", IF(COUNTIF($I$2:$I$11,B8292)&gt;0,0,WEEKDAY(B8292,2)),IF(COUNTIF($I$2:$I$21,B8292)&gt;0,0,WEEKDAY(B8292,2)))</f>
        <v>7</v>
      </c>
      <c r="D8292" s="74">
        <f t="shared" si="2"/>
        <v>9</v>
      </c>
      <c r="E8292" s="12">
        <f>IFERROR(VLOOKUP(A8292,'IDAR Meter Data'!$A:$B,2,1),"")</f>
        <v>169</v>
      </c>
      <c r="F8292" s="75">
        <f>IF(CECCZ="CZ03",'Outside Temp'!B8292,IF(CECCZ="CZ04",'Outside Temp'!B8293,IF(CECCZ="CZ12",'Outside Temp'!B8294, IF(CECCZ="CZ13",'Outside Temp'!B8295))))</f>
        <v>67.13333333</v>
      </c>
      <c r="G8292" s="12">
        <f t="shared" si="3"/>
        <v>2</v>
      </c>
    </row>
    <row r="8293" ht="15.75" customHeight="1">
      <c r="A8293" s="13">
        <v>42211.40625</v>
      </c>
      <c r="B8293" s="73">
        <f t="shared" si="1"/>
        <v>42211</v>
      </c>
      <c r="C8293" s="74">
        <f>IF(NewCustomer="Yes", IF(COUNTIF($I$2:$I$11,B8293)&gt;0,0,WEEKDAY(B8293,2)),IF(COUNTIF($I$2:$I$21,B8293)&gt;0,0,WEEKDAY(B8293,2)))</f>
        <v>7</v>
      </c>
      <c r="D8293" s="74">
        <f t="shared" si="2"/>
        <v>9</v>
      </c>
      <c r="E8293" s="12">
        <f>IFERROR(VLOOKUP(A8293,'IDAR Meter Data'!$A:$B,2,1),"")</f>
        <v>178</v>
      </c>
      <c r="F8293" s="75">
        <f>IF(CECCZ="CZ03",'Outside Temp'!B8293,IF(CECCZ="CZ04",'Outside Temp'!B8294,IF(CECCZ="CZ12",'Outside Temp'!B8295, IF(CECCZ="CZ13",'Outside Temp'!B8296))))</f>
        <v>67.63333333</v>
      </c>
      <c r="G8293" s="12">
        <f t="shared" si="3"/>
        <v>2</v>
      </c>
    </row>
    <row r="8294" ht="15.75" customHeight="1">
      <c r="A8294" s="13">
        <v>42211.416666666664</v>
      </c>
      <c r="B8294" s="73">
        <f t="shared" si="1"/>
        <v>42211</v>
      </c>
      <c r="C8294" s="74">
        <f>IF(NewCustomer="Yes", IF(COUNTIF($I$2:$I$11,B8294)&gt;0,0,WEEKDAY(B8294,2)),IF(COUNTIF($I$2:$I$21,B8294)&gt;0,0,WEEKDAY(B8294,2)))</f>
        <v>7</v>
      </c>
      <c r="D8294" s="74">
        <f t="shared" si="2"/>
        <v>10</v>
      </c>
      <c r="E8294" s="12">
        <f>IFERROR(VLOOKUP(A8294,'IDAR Meter Data'!$A:$B,2,1),"")</f>
        <v>190</v>
      </c>
      <c r="F8294" s="75">
        <f>IF(CECCZ="CZ03",'Outside Temp'!B8294,IF(CECCZ="CZ04",'Outside Temp'!B8295,IF(CECCZ="CZ12",'Outside Temp'!B8296, IF(CECCZ="CZ13",'Outside Temp'!B8297))))</f>
        <v>68.13333333</v>
      </c>
      <c r="G8294" s="12">
        <f t="shared" si="3"/>
        <v>2</v>
      </c>
    </row>
    <row r="8295" ht="15.75" customHeight="1">
      <c r="A8295" s="13">
        <v>42211.427083333336</v>
      </c>
      <c r="B8295" s="73">
        <f t="shared" si="1"/>
        <v>42211</v>
      </c>
      <c r="C8295" s="74">
        <f>IF(NewCustomer="Yes", IF(COUNTIF($I$2:$I$11,B8295)&gt;0,0,WEEKDAY(B8295,2)),IF(COUNTIF($I$2:$I$21,B8295)&gt;0,0,WEEKDAY(B8295,2)))</f>
        <v>7</v>
      </c>
      <c r="D8295" s="74">
        <f t="shared" si="2"/>
        <v>10</v>
      </c>
      <c r="E8295" s="12">
        <f>IFERROR(VLOOKUP(A8295,'IDAR Meter Data'!$A:$B,2,1),"")</f>
        <v>176</v>
      </c>
      <c r="F8295" s="75">
        <f>IF(CECCZ="CZ03",'Outside Temp'!B8295,IF(CECCZ="CZ04",'Outside Temp'!B8296,IF(CECCZ="CZ12",'Outside Temp'!B8297, IF(CECCZ="CZ13",'Outside Temp'!B8298))))</f>
        <v>68.63333333</v>
      </c>
      <c r="G8295" s="12">
        <f t="shared" si="3"/>
        <v>2</v>
      </c>
    </row>
    <row r="8296" ht="15.75" customHeight="1">
      <c r="A8296" s="13">
        <v>42211.4375</v>
      </c>
      <c r="B8296" s="73">
        <f t="shared" si="1"/>
        <v>42211</v>
      </c>
      <c r="C8296" s="74">
        <f>IF(NewCustomer="Yes", IF(COUNTIF($I$2:$I$11,B8296)&gt;0,0,WEEKDAY(B8296,2)),IF(COUNTIF($I$2:$I$21,B8296)&gt;0,0,WEEKDAY(B8296,2)))</f>
        <v>7</v>
      </c>
      <c r="D8296" s="74">
        <f t="shared" si="2"/>
        <v>10</v>
      </c>
      <c r="E8296" s="12">
        <f>IFERROR(VLOOKUP(A8296,'IDAR Meter Data'!$A:$B,2,1),"")</f>
        <v>186</v>
      </c>
      <c r="F8296" s="75">
        <f>IF(CECCZ="CZ03",'Outside Temp'!B8296,IF(CECCZ="CZ04",'Outside Temp'!B8297,IF(CECCZ="CZ12",'Outside Temp'!B8298, IF(CECCZ="CZ13",'Outside Temp'!B8299))))</f>
        <v>69.13333333</v>
      </c>
      <c r="G8296" s="12">
        <f t="shared" si="3"/>
        <v>2</v>
      </c>
    </row>
    <row r="8297" ht="15.75" customHeight="1">
      <c r="A8297" s="13">
        <v>42211.447916666664</v>
      </c>
      <c r="B8297" s="73">
        <f t="shared" si="1"/>
        <v>42211</v>
      </c>
      <c r="C8297" s="74">
        <f>IF(NewCustomer="Yes", IF(COUNTIF($I$2:$I$11,B8297)&gt;0,0,WEEKDAY(B8297,2)),IF(COUNTIF($I$2:$I$21,B8297)&gt;0,0,WEEKDAY(B8297,2)))</f>
        <v>7</v>
      </c>
      <c r="D8297" s="74">
        <f t="shared" si="2"/>
        <v>10</v>
      </c>
      <c r="E8297" s="12">
        <f>IFERROR(VLOOKUP(A8297,'IDAR Meter Data'!$A:$B,2,1),"")</f>
        <v>181</v>
      </c>
      <c r="F8297" s="75">
        <f>IF(CECCZ="CZ03",'Outside Temp'!B8297,IF(CECCZ="CZ04",'Outside Temp'!B8298,IF(CECCZ="CZ12",'Outside Temp'!B8299, IF(CECCZ="CZ13",'Outside Temp'!B8300))))</f>
        <v>69.63333333</v>
      </c>
      <c r="G8297" s="12">
        <f t="shared" si="3"/>
        <v>2</v>
      </c>
    </row>
    <row r="8298" ht="15.75" customHeight="1">
      <c r="A8298" s="13">
        <v>42211.458333333336</v>
      </c>
      <c r="B8298" s="73">
        <f t="shared" si="1"/>
        <v>42211</v>
      </c>
      <c r="C8298" s="74">
        <f>IF(NewCustomer="Yes", IF(COUNTIF($I$2:$I$11,B8298)&gt;0,0,WEEKDAY(B8298,2)),IF(COUNTIF($I$2:$I$21,B8298)&gt;0,0,WEEKDAY(B8298,2)))</f>
        <v>7</v>
      </c>
      <c r="D8298" s="74">
        <f t="shared" si="2"/>
        <v>11</v>
      </c>
      <c r="E8298" s="12">
        <f>IFERROR(VLOOKUP(A8298,'IDAR Meter Data'!$A:$B,2,1),"")</f>
        <v>196</v>
      </c>
      <c r="F8298" s="75">
        <f>IF(CECCZ="CZ03",'Outside Temp'!B8298,IF(CECCZ="CZ04",'Outside Temp'!B8299,IF(CECCZ="CZ12",'Outside Temp'!B8300, IF(CECCZ="CZ13",'Outside Temp'!B8301))))</f>
        <v>70.26666667</v>
      </c>
      <c r="G8298" s="12">
        <f t="shared" si="3"/>
        <v>3</v>
      </c>
    </row>
    <row r="8299" ht="15.75" customHeight="1">
      <c r="A8299" s="13">
        <v>42211.46875</v>
      </c>
      <c r="B8299" s="73">
        <f t="shared" si="1"/>
        <v>42211</v>
      </c>
      <c r="C8299" s="74">
        <f>IF(NewCustomer="Yes", IF(COUNTIF($I$2:$I$11,B8299)&gt;0,0,WEEKDAY(B8299,2)),IF(COUNTIF($I$2:$I$21,B8299)&gt;0,0,WEEKDAY(B8299,2)))</f>
        <v>7</v>
      </c>
      <c r="D8299" s="74">
        <f t="shared" si="2"/>
        <v>11</v>
      </c>
      <c r="E8299" s="12">
        <f>IFERROR(VLOOKUP(A8299,'IDAR Meter Data'!$A:$B,2,1),"")</f>
        <v>197</v>
      </c>
      <c r="F8299" s="75">
        <f>IF(CECCZ="CZ03",'Outside Temp'!B8299,IF(CECCZ="CZ04",'Outside Temp'!B8300,IF(CECCZ="CZ12",'Outside Temp'!B8301, IF(CECCZ="CZ13",'Outside Temp'!B8302))))</f>
        <v>71.26666667</v>
      </c>
      <c r="G8299" s="12">
        <f t="shared" si="3"/>
        <v>3</v>
      </c>
    </row>
    <row r="8300" ht="15.75" customHeight="1">
      <c r="A8300" s="13">
        <v>42211.479166666664</v>
      </c>
      <c r="B8300" s="73">
        <f t="shared" si="1"/>
        <v>42211</v>
      </c>
      <c r="C8300" s="74">
        <f>IF(NewCustomer="Yes", IF(COUNTIF($I$2:$I$11,B8300)&gt;0,0,WEEKDAY(B8300,2)),IF(COUNTIF($I$2:$I$21,B8300)&gt;0,0,WEEKDAY(B8300,2)))</f>
        <v>7</v>
      </c>
      <c r="D8300" s="74">
        <f t="shared" si="2"/>
        <v>11</v>
      </c>
      <c r="E8300" s="12">
        <f>IFERROR(VLOOKUP(A8300,'IDAR Meter Data'!$A:$B,2,1),"")</f>
        <v>190</v>
      </c>
      <c r="F8300" s="75">
        <f>IF(CECCZ="CZ03",'Outside Temp'!B8300,IF(CECCZ="CZ04",'Outside Temp'!B8301,IF(CECCZ="CZ12",'Outside Temp'!B8302, IF(CECCZ="CZ13",'Outside Temp'!B8303))))</f>
        <v>72.26666667</v>
      </c>
      <c r="G8300" s="12">
        <f t="shared" si="3"/>
        <v>3</v>
      </c>
    </row>
    <row r="8301" ht="15.75" customHeight="1">
      <c r="A8301" s="13">
        <v>42211.489583333336</v>
      </c>
      <c r="B8301" s="73">
        <f t="shared" si="1"/>
        <v>42211</v>
      </c>
      <c r="C8301" s="74">
        <f>IF(NewCustomer="Yes", IF(COUNTIF($I$2:$I$11,B8301)&gt;0,0,WEEKDAY(B8301,2)),IF(COUNTIF($I$2:$I$21,B8301)&gt;0,0,WEEKDAY(B8301,2)))</f>
        <v>7</v>
      </c>
      <c r="D8301" s="74">
        <f t="shared" si="2"/>
        <v>11</v>
      </c>
      <c r="E8301" s="12">
        <f>IFERROR(VLOOKUP(A8301,'IDAR Meter Data'!$A:$B,2,1),"")</f>
        <v>192</v>
      </c>
      <c r="F8301" s="75">
        <f>IF(CECCZ="CZ03",'Outside Temp'!B8301,IF(CECCZ="CZ04",'Outside Temp'!B8302,IF(CECCZ="CZ12",'Outside Temp'!B8303, IF(CECCZ="CZ13",'Outside Temp'!B8304))))</f>
        <v>73.26666667</v>
      </c>
      <c r="G8301" s="12">
        <f t="shared" si="3"/>
        <v>3</v>
      </c>
    </row>
    <row r="8302" ht="15.75" customHeight="1">
      <c r="A8302" s="13">
        <v>42211.5</v>
      </c>
      <c r="B8302" s="73">
        <f t="shared" si="1"/>
        <v>42211</v>
      </c>
      <c r="C8302" s="74">
        <f>IF(NewCustomer="Yes", IF(COUNTIF($I$2:$I$11,B8302)&gt;0,0,WEEKDAY(B8302,2)),IF(COUNTIF($I$2:$I$21,B8302)&gt;0,0,WEEKDAY(B8302,2)))</f>
        <v>7</v>
      </c>
      <c r="D8302" s="74">
        <f t="shared" si="2"/>
        <v>12</v>
      </c>
      <c r="E8302" s="12">
        <f>IFERROR(VLOOKUP(A8302,'IDAR Meter Data'!$A:$B,2,1),"")</f>
        <v>189</v>
      </c>
      <c r="F8302" s="75">
        <f>IF(CECCZ="CZ03",'Outside Temp'!B8302,IF(CECCZ="CZ04",'Outside Temp'!B8303,IF(CECCZ="CZ12",'Outside Temp'!B8304, IF(CECCZ="CZ13",'Outside Temp'!B8305))))</f>
        <v>73.42857143</v>
      </c>
      <c r="G8302" s="12">
        <f t="shared" si="3"/>
        <v>3</v>
      </c>
    </row>
    <row r="8303" ht="15.75" customHeight="1">
      <c r="A8303" s="13">
        <v>42211.510416666664</v>
      </c>
      <c r="B8303" s="73">
        <f t="shared" si="1"/>
        <v>42211</v>
      </c>
      <c r="C8303" s="74">
        <f>IF(NewCustomer="Yes", IF(COUNTIF($I$2:$I$11,B8303)&gt;0,0,WEEKDAY(B8303,2)),IF(COUNTIF($I$2:$I$21,B8303)&gt;0,0,WEEKDAY(B8303,2)))</f>
        <v>7</v>
      </c>
      <c r="D8303" s="74">
        <f t="shared" si="2"/>
        <v>12</v>
      </c>
      <c r="E8303" s="12">
        <f>IFERROR(VLOOKUP(A8303,'IDAR Meter Data'!$A:$B,2,1),"")</f>
        <v>207</v>
      </c>
      <c r="F8303" s="75">
        <f>IF(CECCZ="CZ03",'Outside Temp'!B8303,IF(CECCZ="CZ04",'Outside Temp'!B8304,IF(CECCZ="CZ12",'Outside Temp'!B8305, IF(CECCZ="CZ13",'Outside Temp'!B8306))))</f>
        <v>71.86792453</v>
      </c>
      <c r="G8303" s="12">
        <f t="shared" si="3"/>
        <v>3</v>
      </c>
    </row>
    <row r="8304" ht="15.75" customHeight="1">
      <c r="A8304" s="13">
        <v>42211.520833333336</v>
      </c>
      <c r="B8304" s="73">
        <f t="shared" si="1"/>
        <v>42211</v>
      </c>
      <c r="C8304" s="74">
        <f>IF(NewCustomer="Yes", IF(COUNTIF($I$2:$I$11,B8304)&gt;0,0,WEEKDAY(B8304,2)),IF(COUNTIF($I$2:$I$21,B8304)&gt;0,0,WEEKDAY(B8304,2)))</f>
        <v>7</v>
      </c>
      <c r="D8304" s="74">
        <f t="shared" si="2"/>
        <v>12</v>
      </c>
      <c r="E8304" s="12">
        <f>IFERROR(VLOOKUP(A8304,'IDAR Meter Data'!$A:$B,2,1),"")</f>
        <v>202</v>
      </c>
      <c r="F8304" s="75">
        <f>IF(CECCZ="CZ03",'Outside Temp'!B8304,IF(CECCZ="CZ04",'Outside Temp'!B8305,IF(CECCZ="CZ12",'Outside Temp'!B8306, IF(CECCZ="CZ13",'Outside Temp'!B8307))))</f>
        <v>70.45283019</v>
      </c>
      <c r="G8304" s="12">
        <f t="shared" si="3"/>
        <v>3</v>
      </c>
    </row>
    <row r="8305" ht="15.75" customHeight="1">
      <c r="A8305" s="13">
        <v>42211.53125</v>
      </c>
      <c r="B8305" s="73">
        <f t="shared" si="1"/>
        <v>42211</v>
      </c>
      <c r="C8305" s="74">
        <f>IF(NewCustomer="Yes", IF(COUNTIF($I$2:$I$11,B8305)&gt;0,0,WEEKDAY(B8305,2)),IF(COUNTIF($I$2:$I$21,B8305)&gt;0,0,WEEKDAY(B8305,2)))</f>
        <v>7</v>
      </c>
      <c r="D8305" s="74">
        <f t="shared" si="2"/>
        <v>12</v>
      </c>
      <c r="E8305" s="12">
        <f>IFERROR(VLOOKUP(A8305,'IDAR Meter Data'!$A:$B,2,1),"")</f>
        <v>198</v>
      </c>
      <c r="F8305" s="75">
        <f>IF(CECCZ="CZ03",'Outside Temp'!B8305,IF(CECCZ="CZ04",'Outside Temp'!B8306,IF(CECCZ="CZ12",'Outside Temp'!B8307, IF(CECCZ="CZ13",'Outside Temp'!B8308))))</f>
        <v>69.03773585</v>
      </c>
      <c r="G8305" s="12">
        <f t="shared" si="3"/>
        <v>2</v>
      </c>
    </row>
    <row r="8306" ht="15.75" customHeight="1">
      <c r="A8306" s="13">
        <v>42211.541666666664</v>
      </c>
      <c r="B8306" s="73">
        <f t="shared" si="1"/>
        <v>42211</v>
      </c>
      <c r="C8306" s="74">
        <f>IF(NewCustomer="Yes", IF(COUNTIF($I$2:$I$11,B8306)&gt;0,0,WEEKDAY(B8306,2)),IF(COUNTIF($I$2:$I$21,B8306)&gt;0,0,WEEKDAY(B8306,2)))</f>
        <v>7</v>
      </c>
      <c r="D8306" s="74">
        <f t="shared" si="2"/>
        <v>13</v>
      </c>
      <c r="E8306" s="12">
        <f>IFERROR(VLOOKUP(A8306,'IDAR Meter Data'!$A:$B,2,1),"")</f>
        <v>199</v>
      </c>
      <c r="F8306" s="75">
        <f>IF(CECCZ="CZ03",'Outside Temp'!B8306,IF(CECCZ="CZ04",'Outside Temp'!B8307,IF(CECCZ="CZ12",'Outside Temp'!B8308, IF(CECCZ="CZ13",'Outside Temp'!B8309))))</f>
        <v>68.06666667</v>
      </c>
      <c r="G8306" s="12">
        <f t="shared" si="3"/>
        <v>2</v>
      </c>
    </row>
    <row r="8307" ht="15.75" customHeight="1">
      <c r="A8307" s="13">
        <v>42211.552083333336</v>
      </c>
      <c r="B8307" s="73">
        <f t="shared" si="1"/>
        <v>42211</v>
      </c>
      <c r="C8307" s="74">
        <f>IF(NewCustomer="Yes", IF(COUNTIF($I$2:$I$11,B8307)&gt;0,0,WEEKDAY(B8307,2)),IF(COUNTIF($I$2:$I$21,B8307)&gt;0,0,WEEKDAY(B8307,2)))</f>
        <v>7</v>
      </c>
      <c r="D8307" s="74">
        <f t="shared" si="2"/>
        <v>13</v>
      </c>
      <c r="E8307" s="12">
        <f>IFERROR(VLOOKUP(A8307,'IDAR Meter Data'!$A:$B,2,1),"")</f>
        <v>204</v>
      </c>
      <c r="F8307" s="75">
        <f>IF(CECCZ="CZ03",'Outside Temp'!B8307,IF(CECCZ="CZ04",'Outside Temp'!B8308,IF(CECCZ="CZ12",'Outside Temp'!B8309, IF(CECCZ="CZ13",'Outside Temp'!B8310))))</f>
        <v>68.31666667</v>
      </c>
      <c r="G8307" s="12">
        <f t="shared" si="3"/>
        <v>2</v>
      </c>
    </row>
    <row r="8308" ht="15.75" customHeight="1">
      <c r="A8308" s="13">
        <v>42211.5625</v>
      </c>
      <c r="B8308" s="73">
        <f t="shared" si="1"/>
        <v>42211</v>
      </c>
      <c r="C8308" s="74">
        <f>IF(NewCustomer="Yes", IF(COUNTIF($I$2:$I$11,B8308)&gt;0,0,WEEKDAY(B8308,2)),IF(COUNTIF($I$2:$I$21,B8308)&gt;0,0,WEEKDAY(B8308,2)))</f>
        <v>7</v>
      </c>
      <c r="D8308" s="74">
        <f t="shared" si="2"/>
        <v>13</v>
      </c>
      <c r="E8308" s="12">
        <f>IFERROR(VLOOKUP(A8308,'IDAR Meter Data'!$A:$B,2,1),"")</f>
        <v>199</v>
      </c>
      <c r="F8308" s="75">
        <f>IF(CECCZ="CZ03",'Outside Temp'!B8308,IF(CECCZ="CZ04",'Outside Temp'!B8309,IF(CECCZ="CZ12",'Outside Temp'!B8310, IF(CECCZ="CZ13",'Outside Temp'!B8311))))</f>
        <v>68.56666667</v>
      </c>
      <c r="G8308" s="12">
        <f t="shared" si="3"/>
        <v>2</v>
      </c>
    </row>
    <row r="8309" ht="15.75" customHeight="1">
      <c r="A8309" s="13">
        <v>42211.572916666664</v>
      </c>
      <c r="B8309" s="73">
        <f t="shared" si="1"/>
        <v>42211</v>
      </c>
      <c r="C8309" s="74">
        <f>IF(NewCustomer="Yes", IF(COUNTIF($I$2:$I$11,B8309)&gt;0,0,WEEKDAY(B8309,2)),IF(COUNTIF($I$2:$I$21,B8309)&gt;0,0,WEEKDAY(B8309,2)))</f>
        <v>7</v>
      </c>
      <c r="D8309" s="74">
        <f t="shared" si="2"/>
        <v>13</v>
      </c>
      <c r="E8309" s="12">
        <f>IFERROR(VLOOKUP(A8309,'IDAR Meter Data'!$A:$B,2,1),"")</f>
        <v>217</v>
      </c>
      <c r="F8309" s="75">
        <f>IF(CECCZ="CZ03",'Outside Temp'!B8309,IF(CECCZ="CZ04",'Outside Temp'!B8310,IF(CECCZ="CZ12",'Outside Temp'!B8311, IF(CECCZ="CZ13",'Outside Temp'!B8312))))</f>
        <v>68.81666667</v>
      </c>
      <c r="G8309" s="12">
        <f t="shared" si="3"/>
        <v>2</v>
      </c>
    </row>
    <row r="8310" ht="15.75" customHeight="1">
      <c r="A8310" s="13">
        <v>42211.583333333336</v>
      </c>
      <c r="B8310" s="73">
        <f t="shared" si="1"/>
        <v>42211</v>
      </c>
      <c r="C8310" s="74">
        <f>IF(NewCustomer="Yes", IF(COUNTIF($I$2:$I$11,B8310)&gt;0,0,WEEKDAY(B8310,2)),IF(COUNTIF($I$2:$I$21,B8310)&gt;0,0,WEEKDAY(B8310,2)))</f>
        <v>7</v>
      </c>
      <c r="D8310" s="74">
        <f t="shared" si="2"/>
        <v>14</v>
      </c>
      <c r="E8310" s="12">
        <f>IFERROR(VLOOKUP(A8310,'IDAR Meter Data'!$A:$B,2,1),"")</f>
        <v>192</v>
      </c>
      <c r="F8310" s="75">
        <f>IF(CECCZ="CZ03",'Outside Temp'!B8310,IF(CECCZ="CZ04",'Outside Temp'!B8311,IF(CECCZ="CZ12",'Outside Temp'!B8312, IF(CECCZ="CZ13",'Outside Temp'!B8313))))</f>
        <v>69.06666667</v>
      </c>
      <c r="G8310" s="12">
        <f t="shared" si="3"/>
        <v>2</v>
      </c>
    </row>
    <row r="8311" ht="15.75" customHeight="1">
      <c r="A8311" s="13">
        <v>42211.59375</v>
      </c>
      <c r="B8311" s="73">
        <f t="shared" si="1"/>
        <v>42211</v>
      </c>
      <c r="C8311" s="74">
        <f>IF(NewCustomer="Yes", IF(COUNTIF($I$2:$I$11,B8311)&gt;0,0,WEEKDAY(B8311,2)),IF(COUNTIF($I$2:$I$21,B8311)&gt;0,0,WEEKDAY(B8311,2)))</f>
        <v>7</v>
      </c>
      <c r="D8311" s="74">
        <f t="shared" si="2"/>
        <v>14</v>
      </c>
      <c r="E8311" s="12">
        <f>IFERROR(VLOOKUP(A8311,'IDAR Meter Data'!$A:$B,2,1),"")</f>
        <v>211</v>
      </c>
      <c r="F8311" s="75">
        <f>IF(CECCZ="CZ03",'Outside Temp'!B8311,IF(CECCZ="CZ04",'Outside Temp'!B8312,IF(CECCZ="CZ12",'Outside Temp'!B8313, IF(CECCZ="CZ13",'Outside Temp'!B8314))))</f>
        <v>69.31666667</v>
      </c>
      <c r="G8311" s="12">
        <f t="shared" si="3"/>
        <v>2</v>
      </c>
    </row>
    <row r="8312" ht="15.75" customHeight="1">
      <c r="A8312" s="13">
        <v>42211.604166666664</v>
      </c>
      <c r="B8312" s="73">
        <f t="shared" si="1"/>
        <v>42211</v>
      </c>
      <c r="C8312" s="74">
        <f>IF(NewCustomer="Yes", IF(COUNTIF($I$2:$I$11,B8312)&gt;0,0,WEEKDAY(B8312,2)),IF(COUNTIF($I$2:$I$21,B8312)&gt;0,0,WEEKDAY(B8312,2)))</f>
        <v>7</v>
      </c>
      <c r="D8312" s="74">
        <f t="shared" si="2"/>
        <v>14</v>
      </c>
      <c r="E8312" s="12">
        <f>IFERROR(VLOOKUP(A8312,'IDAR Meter Data'!$A:$B,2,1),"")</f>
        <v>196</v>
      </c>
      <c r="F8312" s="75">
        <f>IF(CECCZ="CZ03",'Outside Temp'!B8312,IF(CECCZ="CZ04",'Outside Temp'!B8313,IF(CECCZ="CZ12",'Outside Temp'!B8314, IF(CECCZ="CZ13",'Outside Temp'!B8315))))</f>
        <v>69.56666667</v>
      </c>
      <c r="G8312" s="12">
        <f t="shared" si="3"/>
        <v>2</v>
      </c>
    </row>
    <row r="8313" ht="15.75" customHeight="1">
      <c r="A8313" s="13">
        <v>42211.614583333336</v>
      </c>
      <c r="B8313" s="73">
        <f t="shared" si="1"/>
        <v>42211</v>
      </c>
      <c r="C8313" s="74">
        <f>IF(NewCustomer="Yes", IF(COUNTIF($I$2:$I$11,B8313)&gt;0,0,WEEKDAY(B8313,2)),IF(COUNTIF($I$2:$I$21,B8313)&gt;0,0,WEEKDAY(B8313,2)))</f>
        <v>7</v>
      </c>
      <c r="D8313" s="74">
        <f t="shared" si="2"/>
        <v>14</v>
      </c>
      <c r="E8313" s="12">
        <f>IFERROR(VLOOKUP(A8313,'IDAR Meter Data'!$A:$B,2,1),"")</f>
        <v>227</v>
      </c>
      <c r="F8313" s="75">
        <f>IF(CECCZ="CZ03",'Outside Temp'!B8313,IF(CECCZ="CZ04",'Outside Temp'!B8314,IF(CECCZ="CZ12",'Outside Temp'!B8315, IF(CECCZ="CZ13",'Outside Temp'!B8316))))</f>
        <v>69.81666667</v>
      </c>
      <c r="G8313" s="12">
        <f t="shared" si="3"/>
        <v>2</v>
      </c>
    </row>
    <row r="8314" ht="15.75" customHeight="1">
      <c r="A8314" s="13">
        <v>42211.625</v>
      </c>
      <c r="B8314" s="73">
        <f t="shared" si="1"/>
        <v>42211</v>
      </c>
      <c r="C8314" s="74">
        <f>IF(NewCustomer="Yes", IF(COUNTIF($I$2:$I$11,B8314)&gt;0,0,WEEKDAY(B8314,2)),IF(COUNTIF($I$2:$I$21,B8314)&gt;0,0,WEEKDAY(B8314,2)))</f>
        <v>7</v>
      </c>
      <c r="D8314" s="74">
        <f t="shared" si="2"/>
        <v>15</v>
      </c>
      <c r="E8314" s="12">
        <f>IFERROR(VLOOKUP(A8314,'IDAR Meter Data'!$A:$B,2,1),"")</f>
        <v>201</v>
      </c>
      <c r="F8314" s="75">
        <f>IF(CECCZ="CZ03",'Outside Temp'!B8314,IF(CECCZ="CZ04",'Outside Temp'!B8315,IF(CECCZ="CZ12",'Outside Temp'!B8316, IF(CECCZ="CZ13",'Outside Temp'!B8317))))</f>
        <v>69.86666667</v>
      </c>
      <c r="G8314" s="12">
        <f t="shared" si="3"/>
        <v>2</v>
      </c>
    </row>
    <row r="8315" ht="15.75" customHeight="1">
      <c r="A8315" s="13">
        <v>42211.635416666664</v>
      </c>
      <c r="B8315" s="73">
        <f t="shared" si="1"/>
        <v>42211</v>
      </c>
      <c r="C8315" s="74">
        <f>IF(NewCustomer="Yes", IF(COUNTIF($I$2:$I$11,B8315)&gt;0,0,WEEKDAY(B8315,2)),IF(COUNTIF($I$2:$I$21,B8315)&gt;0,0,WEEKDAY(B8315,2)))</f>
        <v>7</v>
      </c>
      <c r="D8315" s="74">
        <f t="shared" si="2"/>
        <v>15</v>
      </c>
      <c r="E8315" s="12">
        <f>IFERROR(VLOOKUP(A8315,'IDAR Meter Data'!$A:$B,2,1),"")</f>
        <v>207</v>
      </c>
      <c r="F8315" s="75">
        <f>IF(CECCZ="CZ03",'Outside Temp'!B8315,IF(CECCZ="CZ04",'Outside Temp'!B8316,IF(CECCZ="CZ12",'Outside Temp'!B8317, IF(CECCZ="CZ13",'Outside Temp'!B8318))))</f>
        <v>69.36666667</v>
      </c>
      <c r="G8315" s="12">
        <f t="shared" si="3"/>
        <v>2</v>
      </c>
    </row>
    <row r="8316" ht="15.75" customHeight="1">
      <c r="A8316" s="13">
        <v>42211.645833333336</v>
      </c>
      <c r="B8316" s="73">
        <f t="shared" si="1"/>
        <v>42211</v>
      </c>
      <c r="C8316" s="74">
        <f>IF(NewCustomer="Yes", IF(COUNTIF($I$2:$I$11,B8316)&gt;0,0,WEEKDAY(B8316,2)),IF(COUNTIF($I$2:$I$21,B8316)&gt;0,0,WEEKDAY(B8316,2)))</f>
        <v>7</v>
      </c>
      <c r="D8316" s="74">
        <f t="shared" si="2"/>
        <v>15</v>
      </c>
      <c r="E8316" s="12">
        <f>IFERROR(VLOOKUP(A8316,'IDAR Meter Data'!$A:$B,2,1),"")</f>
        <v>209</v>
      </c>
      <c r="F8316" s="75">
        <f>IF(CECCZ="CZ03",'Outside Temp'!B8316,IF(CECCZ="CZ04",'Outside Temp'!B8317,IF(CECCZ="CZ12",'Outside Temp'!B8318, IF(CECCZ="CZ13",'Outside Temp'!B8319))))</f>
        <v>68.86666667</v>
      </c>
      <c r="G8316" s="12">
        <f t="shared" si="3"/>
        <v>2</v>
      </c>
    </row>
    <row r="8317" ht="15.75" customHeight="1">
      <c r="A8317" s="13">
        <v>42211.65625</v>
      </c>
      <c r="B8317" s="73">
        <f t="shared" si="1"/>
        <v>42211</v>
      </c>
      <c r="C8317" s="74">
        <f>IF(NewCustomer="Yes", IF(COUNTIF($I$2:$I$11,B8317)&gt;0,0,WEEKDAY(B8317,2)),IF(COUNTIF($I$2:$I$21,B8317)&gt;0,0,WEEKDAY(B8317,2)))</f>
        <v>7</v>
      </c>
      <c r="D8317" s="74">
        <f t="shared" si="2"/>
        <v>15</v>
      </c>
      <c r="E8317" s="12">
        <f>IFERROR(VLOOKUP(A8317,'IDAR Meter Data'!$A:$B,2,1),"")</f>
        <v>208</v>
      </c>
      <c r="F8317" s="75">
        <f>IF(CECCZ="CZ03",'Outside Temp'!B8317,IF(CECCZ="CZ04",'Outside Temp'!B8318,IF(CECCZ="CZ12",'Outside Temp'!B8319, IF(CECCZ="CZ13",'Outside Temp'!B8320))))</f>
        <v>68.36666667</v>
      </c>
      <c r="G8317" s="12">
        <f t="shared" si="3"/>
        <v>2</v>
      </c>
    </row>
    <row r="8318" ht="15.75" customHeight="1">
      <c r="A8318" s="13">
        <v>42211.666666666664</v>
      </c>
      <c r="B8318" s="73">
        <f t="shared" si="1"/>
        <v>42211</v>
      </c>
      <c r="C8318" s="74">
        <f>IF(NewCustomer="Yes", IF(COUNTIF($I$2:$I$11,B8318)&gt;0,0,WEEKDAY(B8318,2)),IF(COUNTIF($I$2:$I$21,B8318)&gt;0,0,WEEKDAY(B8318,2)))</f>
        <v>7</v>
      </c>
      <c r="D8318" s="74">
        <f t="shared" si="2"/>
        <v>16</v>
      </c>
      <c r="E8318" s="12">
        <f>IFERROR(VLOOKUP(A8318,'IDAR Meter Data'!$A:$B,2,1),"")</f>
        <v>204</v>
      </c>
      <c r="F8318" s="75">
        <f>IF(CECCZ="CZ03",'Outside Temp'!B8318,IF(CECCZ="CZ04",'Outside Temp'!B8319,IF(CECCZ="CZ12",'Outside Temp'!B8320, IF(CECCZ="CZ13",'Outside Temp'!B8321))))</f>
        <v>67.93333333</v>
      </c>
      <c r="G8318" s="12">
        <f t="shared" si="3"/>
        <v>2</v>
      </c>
    </row>
    <row r="8319" ht="15.75" customHeight="1">
      <c r="A8319" s="13">
        <v>42211.677083333336</v>
      </c>
      <c r="B8319" s="73">
        <f t="shared" si="1"/>
        <v>42211</v>
      </c>
      <c r="C8319" s="74">
        <f>IF(NewCustomer="Yes", IF(COUNTIF($I$2:$I$11,B8319)&gt;0,0,WEEKDAY(B8319,2)),IF(COUNTIF($I$2:$I$21,B8319)&gt;0,0,WEEKDAY(B8319,2)))</f>
        <v>7</v>
      </c>
      <c r="D8319" s="74">
        <f t="shared" si="2"/>
        <v>16</v>
      </c>
      <c r="E8319" s="12">
        <f>IFERROR(VLOOKUP(A8319,'IDAR Meter Data'!$A:$B,2,1),"")</f>
        <v>223</v>
      </c>
      <c r="F8319" s="75">
        <f>IF(CECCZ="CZ03",'Outside Temp'!B8319,IF(CECCZ="CZ04",'Outside Temp'!B8320,IF(CECCZ="CZ12",'Outside Temp'!B8321, IF(CECCZ="CZ13",'Outside Temp'!B8322))))</f>
        <v>67.68333333</v>
      </c>
      <c r="G8319" s="12">
        <f t="shared" si="3"/>
        <v>2</v>
      </c>
    </row>
    <row r="8320" ht="15.75" customHeight="1">
      <c r="A8320" s="13">
        <v>42211.6875</v>
      </c>
      <c r="B8320" s="73">
        <f t="shared" si="1"/>
        <v>42211</v>
      </c>
      <c r="C8320" s="74">
        <f>IF(NewCustomer="Yes", IF(COUNTIF($I$2:$I$11,B8320)&gt;0,0,WEEKDAY(B8320,2)),IF(COUNTIF($I$2:$I$21,B8320)&gt;0,0,WEEKDAY(B8320,2)))</f>
        <v>7</v>
      </c>
      <c r="D8320" s="74">
        <f t="shared" si="2"/>
        <v>16</v>
      </c>
      <c r="E8320" s="12">
        <f>IFERROR(VLOOKUP(A8320,'IDAR Meter Data'!$A:$B,2,1),"")</f>
        <v>205</v>
      </c>
      <c r="F8320" s="75">
        <f>IF(CECCZ="CZ03",'Outside Temp'!B8320,IF(CECCZ="CZ04",'Outside Temp'!B8321,IF(CECCZ="CZ12",'Outside Temp'!B8322, IF(CECCZ="CZ13",'Outside Temp'!B8323))))</f>
        <v>67.43333333</v>
      </c>
      <c r="G8320" s="12">
        <f t="shared" si="3"/>
        <v>2</v>
      </c>
    </row>
    <row r="8321" ht="15.75" customHeight="1">
      <c r="A8321" s="13">
        <v>42211.697916666664</v>
      </c>
      <c r="B8321" s="73">
        <f t="shared" si="1"/>
        <v>42211</v>
      </c>
      <c r="C8321" s="74">
        <f>IF(NewCustomer="Yes", IF(COUNTIF($I$2:$I$11,B8321)&gt;0,0,WEEKDAY(B8321,2)),IF(COUNTIF($I$2:$I$21,B8321)&gt;0,0,WEEKDAY(B8321,2)))</f>
        <v>7</v>
      </c>
      <c r="D8321" s="74">
        <f t="shared" si="2"/>
        <v>16</v>
      </c>
      <c r="E8321" s="12">
        <f>IFERROR(VLOOKUP(A8321,'IDAR Meter Data'!$A:$B,2,1),"")</f>
        <v>208</v>
      </c>
      <c r="F8321" s="75">
        <f>IF(CECCZ="CZ03",'Outside Temp'!B8321,IF(CECCZ="CZ04",'Outside Temp'!B8322,IF(CECCZ="CZ12",'Outside Temp'!B8323, IF(CECCZ="CZ13",'Outside Temp'!B8324))))</f>
        <v>67.18333333</v>
      </c>
      <c r="G8321" s="12">
        <f t="shared" si="3"/>
        <v>2</v>
      </c>
    </row>
    <row r="8322" ht="15.75" customHeight="1">
      <c r="A8322" s="13">
        <v>42211.708333333336</v>
      </c>
      <c r="B8322" s="73">
        <f t="shared" si="1"/>
        <v>42211</v>
      </c>
      <c r="C8322" s="74">
        <f>IF(NewCustomer="Yes", IF(COUNTIF($I$2:$I$11,B8322)&gt;0,0,WEEKDAY(B8322,2)),IF(COUNTIF($I$2:$I$21,B8322)&gt;0,0,WEEKDAY(B8322,2)))</f>
        <v>7</v>
      </c>
      <c r="D8322" s="74">
        <f t="shared" si="2"/>
        <v>17</v>
      </c>
      <c r="E8322" s="12">
        <f>IFERROR(VLOOKUP(A8322,'IDAR Meter Data'!$A:$B,2,1),"")</f>
        <v>206</v>
      </c>
      <c r="F8322" s="75">
        <f>IF(CECCZ="CZ03",'Outside Temp'!B8322,IF(CECCZ="CZ04",'Outside Temp'!B8323,IF(CECCZ="CZ12",'Outside Temp'!B8324, IF(CECCZ="CZ13",'Outside Temp'!B8325))))</f>
        <v>66.93333333</v>
      </c>
      <c r="G8322" s="12">
        <f t="shared" si="3"/>
        <v>2</v>
      </c>
    </row>
    <row r="8323" ht="15.75" customHeight="1">
      <c r="A8323" s="13">
        <v>42211.71875</v>
      </c>
      <c r="B8323" s="73">
        <f t="shared" si="1"/>
        <v>42211</v>
      </c>
      <c r="C8323" s="74">
        <f>IF(NewCustomer="Yes", IF(COUNTIF($I$2:$I$11,B8323)&gt;0,0,WEEKDAY(B8323,2)),IF(COUNTIF($I$2:$I$21,B8323)&gt;0,0,WEEKDAY(B8323,2)))</f>
        <v>7</v>
      </c>
      <c r="D8323" s="74">
        <f t="shared" si="2"/>
        <v>17</v>
      </c>
      <c r="E8323" s="12">
        <f>IFERROR(VLOOKUP(A8323,'IDAR Meter Data'!$A:$B,2,1),"")</f>
        <v>214</v>
      </c>
      <c r="F8323" s="75">
        <f>IF(CECCZ="CZ03",'Outside Temp'!B8323,IF(CECCZ="CZ04",'Outside Temp'!B8324,IF(CECCZ="CZ12",'Outside Temp'!B8325, IF(CECCZ="CZ13",'Outside Temp'!B8326))))</f>
        <v>66.68333333</v>
      </c>
      <c r="G8323" s="12">
        <f t="shared" si="3"/>
        <v>2</v>
      </c>
    </row>
    <row r="8324" ht="15.75" customHeight="1">
      <c r="A8324" s="13">
        <v>42211.729166666664</v>
      </c>
      <c r="B8324" s="73">
        <f t="shared" si="1"/>
        <v>42211</v>
      </c>
      <c r="C8324" s="74">
        <f>IF(NewCustomer="Yes", IF(COUNTIF($I$2:$I$11,B8324)&gt;0,0,WEEKDAY(B8324,2)),IF(COUNTIF($I$2:$I$21,B8324)&gt;0,0,WEEKDAY(B8324,2)))</f>
        <v>7</v>
      </c>
      <c r="D8324" s="74">
        <f t="shared" si="2"/>
        <v>17</v>
      </c>
      <c r="E8324" s="12">
        <f>IFERROR(VLOOKUP(A8324,'IDAR Meter Data'!$A:$B,2,1),"")</f>
        <v>227</v>
      </c>
      <c r="F8324" s="75">
        <f>IF(CECCZ="CZ03",'Outside Temp'!B8324,IF(CECCZ="CZ04",'Outside Temp'!B8325,IF(CECCZ="CZ12",'Outside Temp'!B8326, IF(CECCZ="CZ13",'Outside Temp'!B8327))))</f>
        <v>66.43333333</v>
      </c>
      <c r="G8324" s="12">
        <f t="shared" si="3"/>
        <v>2</v>
      </c>
    </row>
    <row r="8325" ht="15.75" customHeight="1">
      <c r="A8325" s="13">
        <v>42211.739583333336</v>
      </c>
      <c r="B8325" s="73">
        <f t="shared" si="1"/>
        <v>42211</v>
      </c>
      <c r="C8325" s="74">
        <f>IF(NewCustomer="Yes", IF(COUNTIF($I$2:$I$11,B8325)&gt;0,0,WEEKDAY(B8325,2)),IF(COUNTIF($I$2:$I$21,B8325)&gt;0,0,WEEKDAY(B8325,2)))</f>
        <v>7</v>
      </c>
      <c r="D8325" s="74">
        <f t="shared" si="2"/>
        <v>17</v>
      </c>
      <c r="E8325" s="12">
        <f>IFERROR(VLOOKUP(A8325,'IDAR Meter Data'!$A:$B,2,1),"")</f>
        <v>213</v>
      </c>
      <c r="F8325" s="75">
        <f>IF(CECCZ="CZ03",'Outside Temp'!B8325,IF(CECCZ="CZ04",'Outside Temp'!B8326,IF(CECCZ="CZ12",'Outside Temp'!B8327, IF(CECCZ="CZ13",'Outside Temp'!B8328))))</f>
        <v>66.18333333</v>
      </c>
      <c r="G8325" s="12">
        <f t="shared" si="3"/>
        <v>2</v>
      </c>
    </row>
    <row r="8326" ht="15.75" customHeight="1">
      <c r="A8326" s="13">
        <v>42211.75</v>
      </c>
      <c r="B8326" s="73">
        <f t="shared" si="1"/>
        <v>42211</v>
      </c>
      <c r="C8326" s="74">
        <f>IF(NewCustomer="Yes", IF(COUNTIF($I$2:$I$11,B8326)&gt;0,0,WEEKDAY(B8326,2)),IF(COUNTIF($I$2:$I$21,B8326)&gt;0,0,WEEKDAY(B8326,2)))</f>
        <v>7</v>
      </c>
      <c r="D8326" s="74">
        <f t="shared" si="2"/>
        <v>18</v>
      </c>
      <c r="E8326" s="12">
        <f>IFERROR(VLOOKUP(A8326,'IDAR Meter Data'!$A:$B,2,1),"")</f>
        <v>213</v>
      </c>
      <c r="F8326" s="75">
        <f>IF(CECCZ="CZ03",'Outside Temp'!B8326,IF(CECCZ="CZ04",'Outside Temp'!B8327,IF(CECCZ="CZ12",'Outside Temp'!B8328, IF(CECCZ="CZ13",'Outside Temp'!B8329))))</f>
        <v>65.86666667</v>
      </c>
      <c r="G8326" s="12">
        <f t="shared" si="3"/>
        <v>2</v>
      </c>
    </row>
    <row r="8327" ht="15.75" customHeight="1">
      <c r="A8327" s="13">
        <v>42211.760416666664</v>
      </c>
      <c r="B8327" s="73">
        <f t="shared" si="1"/>
        <v>42211</v>
      </c>
      <c r="C8327" s="74">
        <f>IF(NewCustomer="Yes", IF(COUNTIF($I$2:$I$11,B8327)&gt;0,0,WEEKDAY(B8327,2)),IF(COUNTIF($I$2:$I$21,B8327)&gt;0,0,WEEKDAY(B8327,2)))</f>
        <v>7</v>
      </c>
      <c r="D8327" s="74">
        <f t="shared" si="2"/>
        <v>18</v>
      </c>
      <c r="E8327" s="12">
        <f>IFERROR(VLOOKUP(A8327,'IDAR Meter Data'!$A:$B,2,1),"")</f>
        <v>213</v>
      </c>
      <c r="F8327" s="75">
        <f>IF(CECCZ="CZ03",'Outside Temp'!B8327,IF(CECCZ="CZ04",'Outside Temp'!B8328,IF(CECCZ="CZ12",'Outside Temp'!B8329, IF(CECCZ="CZ13",'Outside Temp'!B8330))))</f>
        <v>65.36666667</v>
      </c>
      <c r="G8327" s="12">
        <f t="shared" si="3"/>
        <v>2</v>
      </c>
    </row>
    <row r="8328" ht="15.75" customHeight="1">
      <c r="A8328" s="13">
        <v>42211.770833333336</v>
      </c>
      <c r="B8328" s="73">
        <f t="shared" si="1"/>
        <v>42211</v>
      </c>
      <c r="C8328" s="74">
        <f>IF(NewCustomer="Yes", IF(COUNTIF($I$2:$I$11,B8328)&gt;0,0,WEEKDAY(B8328,2)),IF(COUNTIF($I$2:$I$21,B8328)&gt;0,0,WEEKDAY(B8328,2)))</f>
        <v>7</v>
      </c>
      <c r="D8328" s="74">
        <f t="shared" si="2"/>
        <v>18</v>
      </c>
      <c r="E8328" s="12">
        <f>IFERROR(VLOOKUP(A8328,'IDAR Meter Data'!$A:$B,2,1),"")</f>
        <v>211</v>
      </c>
      <c r="F8328" s="75">
        <f>IF(CECCZ="CZ03",'Outside Temp'!B8328,IF(CECCZ="CZ04",'Outside Temp'!B8329,IF(CECCZ="CZ12",'Outside Temp'!B8330, IF(CECCZ="CZ13",'Outside Temp'!B8331))))</f>
        <v>64.86666667</v>
      </c>
      <c r="G8328" s="12">
        <f t="shared" si="3"/>
        <v>1</v>
      </c>
    </row>
    <row r="8329" ht="15.75" customHeight="1">
      <c r="A8329" s="13">
        <v>42211.78125</v>
      </c>
      <c r="B8329" s="73">
        <f t="shared" si="1"/>
        <v>42211</v>
      </c>
      <c r="C8329" s="74">
        <f>IF(NewCustomer="Yes", IF(COUNTIF($I$2:$I$11,B8329)&gt;0,0,WEEKDAY(B8329,2)),IF(COUNTIF($I$2:$I$21,B8329)&gt;0,0,WEEKDAY(B8329,2)))</f>
        <v>7</v>
      </c>
      <c r="D8329" s="74">
        <f t="shared" si="2"/>
        <v>18</v>
      </c>
      <c r="E8329" s="12">
        <f>IFERROR(VLOOKUP(A8329,'IDAR Meter Data'!$A:$B,2,1),"")</f>
        <v>202</v>
      </c>
      <c r="F8329" s="75">
        <f>IF(CECCZ="CZ03",'Outside Temp'!B8329,IF(CECCZ="CZ04",'Outside Temp'!B8330,IF(CECCZ="CZ12",'Outside Temp'!B8331, IF(CECCZ="CZ13",'Outside Temp'!B8332))))</f>
        <v>64.36666667</v>
      </c>
      <c r="G8329" s="12">
        <f t="shared" si="3"/>
        <v>1</v>
      </c>
    </row>
    <row r="8330" ht="15.75" customHeight="1">
      <c r="A8330" s="13">
        <v>42211.791666666664</v>
      </c>
      <c r="B8330" s="73">
        <f t="shared" si="1"/>
        <v>42211</v>
      </c>
      <c r="C8330" s="74">
        <f>IF(NewCustomer="Yes", IF(COUNTIF($I$2:$I$11,B8330)&gt;0,0,WEEKDAY(B8330,2)),IF(COUNTIF($I$2:$I$21,B8330)&gt;0,0,WEEKDAY(B8330,2)))</f>
        <v>7</v>
      </c>
      <c r="D8330" s="74">
        <f t="shared" si="2"/>
        <v>19</v>
      </c>
      <c r="E8330" s="12">
        <f>IFERROR(VLOOKUP(A8330,'IDAR Meter Data'!$A:$B,2,1),"")</f>
        <v>212</v>
      </c>
      <c r="F8330" s="75">
        <f>IF(CECCZ="CZ03",'Outside Temp'!B8330,IF(CECCZ="CZ04",'Outside Temp'!B8331,IF(CECCZ="CZ12",'Outside Temp'!B8332, IF(CECCZ="CZ13",'Outside Temp'!B8333))))</f>
        <v>63.93333333</v>
      </c>
      <c r="G8330" s="12">
        <f t="shared" si="3"/>
        <v>1</v>
      </c>
    </row>
    <row r="8331" ht="15.75" customHeight="1">
      <c r="A8331" s="13">
        <v>42211.802083333336</v>
      </c>
      <c r="B8331" s="73">
        <f t="shared" si="1"/>
        <v>42211</v>
      </c>
      <c r="C8331" s="74">
        <f>IF(NewCustomer="Yes", IF(COUNTIF($I$2:$I$11,B8331)&gt;0,0,WEEKDAY(B8331,2)),IF(COUNTIF($I$2:$I$21,B8331)&gt;0,0,WEEKDAY(B8331,2)))</f>
        <v>7</v>
      </c>
      <c r="D8331" s="74">
        <f t="shared" si="2"/>
        <v>19</v>
      </c>
      <c r="E8331" s="12">
        <f>IFERROR(VLOOKUP(A8331,'IDAR Meter Data'!$A:$B,2,1),"")</f>
        <v>219</v>
      </c>
      <c r="F8331" s="75">
        <f>IF(CECCZ="CZ03",'Outside Temp'!B8331,IF(CECCZ="CZ04",'Outside Temp'!B8332,IF(CECCZ="CZ12",'Outside Temp'!B8333, IF(CECCZ="CZ13",'Outside Temp'!B8334))))</f>
        <v>63.68333333</v>
      </c>
      <c r="G8331" s="12">
        <f t="shared" si="3"/>
        <v>1</v>
      </c>
    </row>
    <row r="8332" ht="15.75" customHeight="1">
      <c r="A8332" s="13">
        <v>42211.8125</v>
      </c>
      <c r="B8332" s="73">
        <f t="shared" si="1"/>
        <v>42211</v>
      </c>
      <c r="C8332" s="74">
        <f>IF(NewCustomer="Yes", IF(COUNTIF($I$2:$I$11,B8332)&gt;0,0,WEEKDAY(B8332,2)),IF(COUNTIF($I$2:$I$21,B8332)&gt;0,0,WEEKDAY(B8332,2)))</f>
        <v>7</v>
      </c>
      <c r="D8332" s="74">
        <f t="shared" si="2"/>
        <v>19</v>
      </c>
      <c r="E8332" s="12">
        <f>IFERROR(VLOOKUP(A8332,'IDAR Meter Data'!$A:$B,2,1),"")</f>
        <v>198</v>
      </c>
      <c r="F8332" s="75">
        <f>IF(CECCZ="CZ03",'Outside Temp'!B8332,IF(CECCZ="CZ04",'Outside Temp'!B8333,IF(CECCZ="CZ12",'Outside Temp'!B8334, IF(CECCZ="CZ13",'Outside Temp'!B8335))))</f>
        <v>63.43333333</v>
      </c>
      <c r="G8332" s="12">
        <f t="shared" si="3"/>
        <v>1</v>
      </c>
    </row>
    <row r="8333" ht="15.75" customHeight="1">
      <c r="A8333" s="13">
        <v>42211.822916666664</v>
      </c>
      <c r="B8333" s="73">
        <f t="shared" si="1"/>
        <v>42211</v>
      </c>
      <c r="C8333" s="74">
        <f>IF(NewCustomer="Yes", IF(COUNTIF($I$2:$I$11,B8333)&gt;0,0,WEEKDAY(B8333,2)),IF(COUNTIF($I$2:$I$21,B8333)&gt;0,0,WEEKDAY(B8333,2)))</f>
        <v>7</v>
      </c>
      <c r="D8333" s="74">
        <f t="shared" si="2"/>
        <v>19</v>
      </c>
      <c r="E8333" s="12">
        <f>IFERROR(VLOOKUP(A8333,'IDAR Meter Data'!$A:$B,2,1),"")</f>
        <v>199</v>
      </c>
      <c r="F8333" s="75">
        <f>IF(CECCZ="CZ03",'Outside Temp'!B8333,IF(CECCZ="CZ04",'Outside Temp'!B8334,IF(CECCZ="CZ12",'Outside Temp'!B8335, IF(CECCZ="CZ13",'Outside Temp'!B8336))))</f>
        <v>63.18333333</v>
      </c>
      <c r="G8333" s="12">
        <f t="shared" si="3"/>
        <v>1</v>
      </c>
    </row>
    <row r="8334" ht="15.75" customHeight="1">
      <c r="A8334" s="13">
        <v>42211.833333333336</v>
      </c>
      <c r="B8334" s="73">
        <f t="shared" si="1"/>
        <v>42211</v>
      </c>
      <c r="C8334" s="74">
        <f>IF(NewCustomer="Yes", IF(COUNTIF($I$2:$I$11,B8334)&gt;0,0,WEEKDAY(B8334,2)),IF(COUNTIF($I$2:$I$21,B8334)&gt;0,0,WEEKDAY(B8334,2)))</f>
        <v>7</v>
      </c>
      <c r="D8334" s="74">
        <f t="shared" si="2"/>
        <v>20</v>
      </c>
      <c r="E8334" s="12">
        <f>IFERROR(VLOOKUP(A8334,'IDAR Meter Data'!$A:$B,2,1),"")</f>
        <v>198</v>
      </c>
      <c r="F8334" s="75">
        <f>IF(CECCZ="CZ03",'Outside Temp'!B8334,IF(CECCZ="CZ04",'Outside Temp'!B8335,IF(CECCZ="CZ12",'Outside Temp'!B8336, IF(CECCZ="CZ13",'Outside Temp'!B8337))))</f>
        <v>62.93333333</v>
      </c>
      <c r="G8334" s="12">
        <f t="shared" si="3"/>
        <v>1</v>
      </c>
    </row>
    <row r="8335" ht="15.75" customHeight="1">
      <c r="A8335" s="13">
        <v>42211.84375</v>
      </c>
      <c r="B8335" s="73">
        <f t="shared" si="1"/>
        <v>42211</v>
      </c>
      <c r="C8335" s="74">
        <f>IF(NewCustomer="Yes", IF(COUNTIF($I$2:$I$11,B8335)&gt;0,0,WEEKDAY(B8335,2)),IF(COUNTIF($I$2:$I$21,B8335)&gt;0,0,WEEKDAY(B8335,2)))</f>
        <v>7</v>
      </c>
      <c r="D8335" s="74">
        <f t="shared" si="2"/>
        <v>20</v>
      </c>
      <c r="E8335" s="12">
        <f>IFERROR(VLOOKUP(A8335,'IDAR Meter Data'!$A:$B,2,1),"")</f>
        <v>194</v>
      </c>
      <c r="F8335" s="75">
        <f>IF(CECCZ="CZ03",'Outside Temp'!B8335,IF(CECCZ="CZ04",'Outside Temp'!B8336,IF(CECCZ="CZ12",'Outside Temp'!B8337, IF(CECCZ="CZ13",'Outside Temp'!B8338))))</f>
        <v>62.68333333</v>
      </c>
      <c r="G8335" s="12">
        <f t="shared" si="3"/>
        <v>1</v>
      </c>
    </row>
    <row r="8336" ht="15.75" customHeight="1">
      <c r="A8336" s="13">
        <v>42211.854166666664</v>
      </c>
      <c r="B8336" s="73">
        <f t="shared" si="1"/>
        <v>42211</v>
      </c>
      <c r="C8336" s="74">
        <f>IF(NewCustomer="Yes", IF(COUNTIF($I$2:$I$11,B8336)&gt;0,0,WEEKDAY(B8336,2)),IF(COUNTIF($I$2:$I$21,B8336)&gt;0,0,WEEKDAY(B8336,2)))</f>
        <v>7</v>
      </c>
      <c r="D8336" s="74">
        <f t="shared" si="2"/>
        <v>20</v>
      </c>
      <c r="E8336" s="12">
        <f>IFERROR(VLOOKUP(A8336,'IDAR Meter Data'!$A:$B,2,1),"")</f>
        <v>206</v>
      </c>
      <c r="F8336" s="75">
        <f>IF(CECCZ="CZ03",'Outside Temp'!B8336,IF(CECCZ="CZ04",'Outside Temp'!B8337,IF(CECCZ="CZ12",'Outside Temp'!B8338, IF(CECCZ="CZ13",'Outside Temp'!B8339))))</f>
        <v>62.43333333</v>
      </c>
      <c r="G8336" s="12">
        <f t="shared" si="3"/>
        <v>1</v>
      </c>
    </row>
    <row r="8337" ht="15.75" customHeight="1">
      <c r="A8337" s="13">
        <v>42211.864583333336</v>
      </c>
      <c r="B8337" s="73">
        <f t="shared" si="1"/>
        <v>42211</v>
      </c>
      <c r="C8337" s="74">
        <f>IF(NewCustomer="Yes", IF(COUNTIF($I$2:$I$11,B8337)&gt;0,0,WEEKDAY(B8337,2)),IF(COUNTIF($I$2:$I$21,B8337)&gt;0,0,WEEKDAY(B8337,2)))</f>
        <v>7</v>
      </c>
      <c r="D8337" s="74">
        <f t="shared" si="2"/>
        <v>20</v>
      </c>
      <c r="E8337" s="12">
        <f>IFERROR(VLOOKUP(A8337,'IDAR Meter Data'!$A:$B,2,1),"")</f>
        <v>192</v>
      </c>
      <c r="F8337" s="75">
        <f>IF(CECCZ="CZ03",'Outside Temp'!B8337,IF(CECCZ="CZ04",'Outside Temp'!B8338,IF(CECCZ="CZ12",'Outside Temp'!B8339, IF(CECCZ="CZ13",'Outside Temp'!B8340))))</f>
        <v>62.18333333</v>
      </c>
      <c r="G8337" s="12">
        <f t="shared" si="3"/>
        <v>1</v>
      </c>
    </row>
    <row r="8338" ht="15.75" customHeight="1">
      <c r="A8338" s="13">
        <v>42211.875</v>
      </c>
      <c r="B8338" s="73">
        <f t="shared" si="1"/>
        <v>42211</v>
      </c>
      <c r="C8338" s="74">
        <f>IF(NewCustomer="Yes", IF(COUNTIF($I$2:$I$11,B8338)&gt;0,0,WEEKDAY(B8338,2)),IF(COUNTIF($I$2:$I$21,B8338)&gt;0,0,WEEKDAY(B8338,2)))</f>
        <v>7</v>
      </c>
      <c r="D8338" s="74">
        <f t="shared" si="2"/>
        <v>21</v>
      </c>
      <c r="E8338" s="12">
        <f>IFERROR(VLOOKUP(A8338,'IDAR Meter Data'!$A:$B,2,1),"")</f>
        <v>190</v>
      </c>
      <c r="F8338" s="75">
        <f>IF(CECCZ="CZ03",'Outside Temp'!B8338,IF(CECCZ="CZ04",'Outside Temp'!B8339,IF(CECCZ="CZ12",'Outside Temp'!B8340, IF(CECCZ="CZ13",'Outside Temp'!B8341))))</f>
        <v>61.86666667</v>
      </c>
      <c r="G8338" s="12">
        <f t="shared" si="3"/>
        <v>1</v>
      </c>
    </row>
    <row r="8339" ht="15.75" customHeight="1">
      <c r="A8339" s="13">
        <v>42211.885416666664</v>
      </c>
      <c r="B8339" s="73">
        <f t="shared" si="1"/>
        <v>42211</v>
      </c>
      <c r="C8339" s="74">
        <f>IF(NewCustomer="Yes", IF(COUNTIF($I$2:$I$11,B8339)&gt;0,0,WEEKDAY(B8339,2)),IF(COUNTIF($I$2:$I$21,B8339)&gt;0,0,WEEKDAY(B8339,2)))</f>
        <v>7</v>
      </c>
      <c r="D8339" s="74">
        <f t="shared" si="2"/>
        <v>21</v>
      </c>
      <c r="E8339" s="12">
        <f>IFERROR(VLOOKUP(A8339,'IDAR Meter Data'!$A:$B,2,1),"")</f>
        <v>180</v>
      </c>
      <c r="F8339" s="75">
        <f>IF(CECCZ="CZ03",'Outside Temp'!B8339,IF(CECCZ="CZ04",'Outside Temp'!B8340,IF(CECCZ="CZ12",'Outside Temp'!B8341, IF(CECCZ="CZ13",'Outside Temp'!B8342))))</f>
        <v>61.36666667</v>
      </c>
      <c r="G8339" s="12">
        <f t="shared" si="3"/>
        <v>1</v>
      </c>
    </row>
    <row r="8340" ht="15.75" customHeight="1">
      <c r="A8340" s="13">
        <v>42211.895833333336</v>
      </c>
      <c r="B8340" s="73">
        <f t="shared" si="1"/>
        <v>42211</v>
      </c>
      <c r="C8340" s="74">
        <f>IF(NewCustomer="Yes", IF(COUNTIF($I$2:$I$11,B8340)&gt;0,0,WEEKDAY(B8340,2)),IF(COUNTIF($I$2:$I$21,B8340)&gt;0,0,WEEKDAY(B8340,2)))</f>
        <v>7</v>
      </c>
      <c r="D8340" s="74">
        <f t="shared" si="2"/>
        <v>21</v>
      </c>
      <c r="E8340" s="12">
        <f>IFERROR(VLOOKUP(A8340,'IDAR Meter Data'!$A:$B,2,1),"")</f>
        <v>185</v>
      </c>
      <c r="F8340" s="75">
        <f>IF(CECCZ="CZ03",'Outside Temp'!B8340,IF(CECCZ="CZ04",'Outside Temp'!B8341,IF(CECCZ="CZ12",'Outside Temp'!B8342, IF(CECCZ="CZ13",'Outside Temp'!B8343))))</f>
        <v>60.86666667</v>
      </c>
      <c r="G8340" s="12">
        <f t="shared" si="3"/>
        <v>1</v>
      </c>
    </row>
    <row r="8341" ht="15.75" customHeight="1">
      <c r="A8341" s="13">
        <v>42211.90625</v>
      </c>
      <c r="B8341" s="73">
        <f t="shared" si="1"/>
        <v>42211</v>
      </c>
      <c r="C8341" s="74">
        <f>IF(NewCustomer="Yes", IF(COUNTIF($I$2:$I$11,B8341)&gt;0,0,WEEKDAY(B8341,2)),IF(COUNTIF($I$2:$I$21,B8341)&gt;0,0,WEEKDAY(B8341,2)))</f>
        <v>7</v>
      </c>
      <c r="D8341" s="74">
        <f t="shared" si="2"/>
        <v>21</v>
      </c>
      <c r="E8341" s="12">
        <f>IFERROR(VLOOKUP(A8341,'IDAR Meter Data'!$A:$B,2,1),"")</f>
        <v>182</v>
      </c>
      <c r="F8341" s="75">
        <f>IF(CECCZ="CZ03",'Outside Temp'!B8341,IF(CECCZ="CZ04",'Outside Temp'!B8342,IF(CECCZ="CZ12",'Outside Temp'!B8343, IF(CECCZ="CZ13",'Outside Temp'!B8344))))</f>
        <v>60.36666667</v>
      </c>
      <c r="G8341" s="12">
        <f t="shared" si="3"/>
        <v>1</v>
      </c>
    </row>
    <row r="8342" ht="15.75" customHeight="1">
      <c r="A8342" s="13">
        <v>42211.916666666664</v>
      </c>
      <c r="B8342" s="73">
        <f t="shared" si="1"/>
        <v>42211</v>
      </c>
      <c r="C8342" s="74">
        <f>IF(NewCustomer="Yes", IF(COUNTIF($I$2:$I$11,B8342)&gt;0,0,WEEKDAY(B8342,2)),IF(COUNTIF($I$2:$I$21,B8342)&gt;0,0,WEEKDAY(B8342,2)))</f>
        <v>7</v>
      </c>
      <c r="D8342" s="74">
        <f t="shared" si="2"/>
        <v>22</v>
      </c>
      <c r="E8342" s="12">
        <f>IFERROR(VLOOKUP(A8342,'IDAR Meter Data'!$A:$B,2,1),"")</f>
        <v>174</v>
      </c>
      <c r="F8342" s="75">
        <f>IF(CECCZ="CZ03",'Outside Temp'!B8342,IF(CECCZ="CZ04",'Outside Temp'!B8343,IF(CECCZ="CZ12",'Outside Temp'!B8344, IF(CECCZ="CZ13",'Outside Temp'!B8345))))</f>
        <v>60</v>
      </c>
      <c r="G8342" s="12">
        <f t="shared" si="3"/>
        <v>1</v>
      </c>
    </row>
    <row r="8343" ht="15.75" customHeight="1">
      <c r="A8343" s="13">
        <v>42211.927083333336</v>
      </c>
      <c r="B8343" s="73">
        <f t="shared" si="1"/>
        <v>42211</v>
      </c>
      <c r="C8343" s="74">
        <f>IF(NewCustomer="Yes", IF(COUNTIF($I$2:$I$11,B8343)&gt;0,0,WEEKDAY(B8343,2)),IF(COUNTIF($I$2:$I$21,B8343)&gt;0,0,WEEKDAY(B8343,2)))</f>
        <v>7</v>
      </c>
      <c r="D8343" s="74">
        <f t="shared" si="2"/>
        <v>22</v>
      </c>
      <c r="E8343" s="12">
        <f>IFERROR(VLOOKUP(A8343,'IDAR Meter Data'!$A:$B,2,1),"")</f>
        <v>170</v>
      </c>
      <c r="F8343" s="75">
        <f>IF(CECCZ="CZ03",'Outside Temp'!B8343,IF(CECCZ="CZ04",'Outside Temp'!B8344,IF(CECCZ="CZ12",'Outside Temp'!B8345, IF(CECCZ="CZ13",'Outside Temp'!B8346))))</f>
        <v>60</v>
      </c>
      <c r="G8343" s="12">
        <f t="shared" si="3"/>
        <v>1</v>
      </c>
    </row>
    <row r="8344" ht="15.75" customHeight="1">
      <c r="A8344" s="13">
        <v>42211.9375</v>
      </c>
      <c r="B8344" s="73">
        <f t="shared" si="1"/>
        <v>42211</v>
      </c>
      <c r="C8344" s="74">
        <f>IF(NewCustomer="Yes", IF(COUNTIF($I$2:$I$11,B8344)&gt;0,0,WEEKDAY(B8344,2)),IF(COUNTIF($I$2:$I$21,B8344)&gt;0,0,WEEKDAY(B8344,2)))</f>
        <v>7</v>
      </c>
      <c r="D8344" s="74">
        <f t="shared" si="2"/>
        <v>22</v>
      </c>
      <c r="E8344" s="12">
        <f>IFERROR(VLOOKUP(A8344,'IDAR Meter Data'!$A:$B,2,1),"")</f>
        <v>175</v>
      </c>
      <c r="F8344" s="75">
        <f>IF(CECCZ="CZ03",'Outside Temp'!B8344,IF(CECCZ="CZ04",'Outside Temp'!B8345,IF(CECCZ="CZ12",'Outside Temp'!B8346, IF(CECCZ="CZ13",'Outside Temp'!B8347))))</f>
        <v>60</v>
      </c>
      <c r="G8344" s="12">
        <f t="shared" si="3"/>
        <v>1</v>
      </c>
    </row>
    <row r="8345" ht="15.75" customHeight="1">
      <c r="A8345" s="13">
        <v>42211.947916666664</v>
      </c>
      <c r="B8345" s="73">
        <f t="shared" si="1"/>
        <v>42211</v>
      </c>
      <c r="C8345" s="74">
        <f>IF(NewCustomer="Yes", IF(COUNTIF($I$2:$I$11,B8345)&gt;0,0,WEEKDAY(B8345,2)),IF(COUNTIF($I$2:$I$21,B8345)&gt;0,0,WEEKDAY(B8345,2)))</f>
        <v>7</v>
      </c>
      <c r="D8345" s="74">
        <f t="shared" si="2"/>
        <v>22</v>
      </c>
      <c r="E8345" s="12">
        <f>IFERROR(VLOOKUP(A8345,'IDAR Meter Data'!$A:$B,2,1),"")</f>
        <v>185</v>
      </c>
      <c r="F8345" s="75">
        <f>IF(CECCZ="CZ03",'Outside Temp'!B8345,IF(CECCZ="CZ04",'Outside Temp'!B8346,IF(CECCZ="CZ12",'Outside Temp'!B8347, IF(CECCZ="CZ13",'Outside Temp'!B8348))))</f>
        <v>60</v>
      </c>
      <c r="G8345" s="12">
        <f t="shared" si="3"/>
        <v>1</v>
      </c>
    </row>
    <row r="8346" ht="15.75" customHeight="1">
      <c r="A8346" s="13">
        <v>42211.958333333336</v>
      </c>
      <c r="B8346" s="73">
        <f t="shared" si="1"/>
        <v>42211</v>
      </c>
      <c r="C8346" s="74">
        <f>IF(NewCustomer="Yes", IF(COUNTIF($I$2:$I$11,B8346)&gt;0,0,WEEKDAY(B8346,2)),IF(COUNTIF($I$2:$I$21,B8346)&gt;0,0,WEEKDAY(B8346,2)))</f>
        <v>7</v>
      </c>
      <c r="D8346" s="74">
        <f t="shared" si="2"/>
        <v>23</v>
      </c>
      <c r="E8346" s="12">
        <f>IFERROR(VLOOKUP(A8346,'IDAR Meter Data'!$A:$B,2,1),"")</f>
        <v>165</v>
      </c>
      <c r="F8346" s="75">
        <f>IF(CECCZ="CZ03",'Outside Temp'!B8346,IF(CECCZ="CZ04",'Outside Temp'!B8347,IF(CECCZ="CZ12",'Outside Temp'!B8348, IF(CECCZ="CZ13",'Outside Temp'!B8349))))</f>
        <v>59.93333333</v>
      </c>
      <c r="G8346" s="12">
        <f t="shared" si="3"/>
        <v>1</v>
      </c>
    </row>
    <row r="8347" ht="15.75" customHeight="1">
      <c r="A8347" s="13">
        <v>42211.96875</v>
      </c>
      <c r="B8347" s="73">
        <f t="shared" si="1"/>
        <v>42211</v>
      </c>
      <c r="C8347" s="74">
        <f>IF(NewCustomer="Yes", IF(COUNTIF($I$2:$I$11,B8347)&gt;0,0,WEEKDAY(B8347,2)),IF(COUNTIF($I$2:$I$21,B8347)&gt;0,0,WEEKDAY(B8347,2)))</f>
        <v>7</v>
      </c>
      <c r="D8347" s="74">
        <f t="shared" si="2"/>
        <v>23</v>
      </c>
      <c r="E8347" s="12">
        <f>IFERROR(VLOOKUP(A8347,'IDAR Meter Data'!$A:$B,2,1),"")</f>
        <v>174</v>
      </c>
      <c r="F8347" s="75">
        <f>IF(CECCZ="CZ03",'Outside Temp'!B8347,IF(CECCZ="CZ04",'Outside Temp'!B8348,IF(CECCZ="CZ12",'Outside Temp'!B8349, IF(CECCZ="CZ13",'Outside Temp'!B8350))))</f>
        <v>59.68333333</v>
      </c>
      <c r="G8347" s="12">
        <f t="shared" si="3"/>
        <v>1</v>
      </c>
    </row>
    <row r="8348" ht="15.75" customHeight="1">
      <c r="A8348" s="13">
        <v>42211.979166666664</v>
      </c>
      <c r="B8348" s="73">
        <f t="shared" si="1"/>
        <v>42211</v>
      </c>
      <c r="C8348" s="74">
        <f>IF(NewCustomer="Yes", IF(COUNTIF($I$2:$I$11,B8348)&gt;0,0,WEEKDAY(B8348,2)),IF(COUNTIF($I$2:$I$21,B8348)&gt;0,0,WEEKDAY(B8348,2)))</f>
        <v>7</v>
      </c>
      <c r="D8348" s="74">
        <f t="shared" si="2"/>
        <v>23</v>
      </c>
      <c r="E8348" s="12">
        <f>IFERROR(VLOOKUP(A8348,'IDAR Meter Data'!$A:$B,2,1),"")</f>
        <v>167</v>
      </c>
      <c r="F8348" s="75">
        <f>IF(CECCZ="CZ03",'Outside Temp'!B8348,IF(CECCZ="CZ04",'Outside Temp'!B8349,IF(CECCZ="CZ12",'Outside Temp'!B8350, IF(CECCZ="CZ13",'Outside Temp'!B8351))))</f>
        <v>59.43333333</v>
      </c>
      <c r="G8348" s="12">
        <f t="shared" si="3"/>
        <v>1</v>
      </c>
    </row>
    <row r="8349" ht="15.75" customHeight="1">
      <c r="A8349" s="13">
        <v>42211.989583333336</v>
      </c>
      <c r="B8349" s="73">
        <f t="shared" si="1"/>
        <v>42211</v>
      </c>
      <c r="C8349" s="74">
        <f>IF(NewCustomer="Yes", IF(COUNTIF($I$2:$I$11,B8349)&gt;0,0,WEEKDAY(B8349,2)),IF(COUNTIF($I$2:$I$21,B8349)&gt;0,0,WEEKDAY(B8349,2)))</f>
        <v>7</v>
      </c>
      <c r="D8349" s="74">
        <f t="shared" si="2"/>
        <v>23</v>
      </c>
      <c r="E8349" s="12">
        <f>IFERROR(VLOOKUP(A8349,'IDAR Meter Data'!$A:$B,2,1),"")</f>
        <v>179</v>
      </c>
      <c r="F8349" s="75">
        <f>IF(CECCZ="CZ03",'Outside Temp'!B8349,IF(CECCZ="CZ04",'Outside Temp'!B8350,IF(CECCZ="CZ12",'Outside Temp'!B8351, IF(CECCZ="CZ13",'Outside Temp'!B8352))))</f>
        <v>59.18333333</v>
      </c>
      <c r="G8349" s="12">
        <f t="shared" si="3"/>
        <v>1</v>
      </c>
    </row>
    <row r="8350" ht="15.75" customHeight="1">
      <c r="A8350" s="13">
        <v>42212.0</v>
      </c>
      <c r="B8350" s="73">
        <f t="shared" si="1"/>
        <v>42212</v>
      </c>
      <c r="C8350" s="74">
        <f>IF(NewCustomer="Yes", IF(COUNTIF($I$2:$I$11,B8350)&gt;0,0,WEEKDAY(B8350,2)),IF(COUNTIF($I$2:$I$21,B8350)&gt;0,0,WEEKDAY(B8350,2)))</f>
        <v>1</v>
      </c>
      <c r="D8350" s="74">
        <f t="shared" si="2"/>
        <v>0</v>
      </c>
      <c r="E8350" s="12">
        <f>IFERROR(VLOOKUP(A8350,'IDAR Meter Data'!$A:$B,2,1),"")</f>
        <v>162</v>
      </c>
      <c r="F8350" s="75">
        <f>IF(CECCZ="CZ03",'Outside Temp'!B8350,IF(CECCZ="CZ04",'Outside Temp'!B8351,IF(CECCZ="CZ12",'Outside Temp'!B8352, IF(CECCZ="CZ13",'Outside Temp'!B8353))))</f>
        <v>59</v>
      </c>
      <c r="G8350" s="12">
        <f t="shared" si="3"/>
        <v>1</v>
      </c>
    </row>
    <row r="8351" ht="15.75" customHeight="1">
      <c r="A8351" s="13">
        <v>42212.010416666664</v>
      </c>
      <c r="B8351" s="73">
        <f t="shared" si="1"/>
        <v>42212</v>
      </c>
      <c r="C8351" s="74">
        <f>IF(NewCustomer="Yes", IF(COUNTIF($I$2:$I$11,B8351)&gt;0,0,WEEKDAY(B8351,2)),IF(COUNTIF($I$2:$I$21,B8351)&gt;0,0,WEEKDAY(B8351,2)))</f>
        <v>1</v>
      </c>
      <c r="D8351" s="74">
        <f t="shared" si="2"/>
        <v>0</v>
      </c>
      <c r="E8351" s="12">
        <f>IFERROR(VLOOKUP(A8351,'IDAR Meter Data'!$A:$B,2,1),"")</f>
        <v>159</v>
      </c>
      <c r="F8351" s="75">
        <f>IF(CECCZ="CZ03",'Outside Temp'!B8351,IF(CECCZ="CZ04",'Outside Temp'!B8352,IF(CECCZ="CZ12",'Outside Temp'!B8353, IF(CECCZ="CZ13",'Outside Temp'!B8354))))</f>
        <v>59</v>
      </c>
      <c r="G8351" s="12">
        <f t="shared" si="3"/>
        <v>1</v>
      </c>
    </row>
    <row r="8352" ht="15.75" customHeight="1">
      <c r="A8352" s="13">
        <v>42212.020833333336</v>
      </c>
      <c r="B8352" s="73">
        <f t="shared" si="1"/>
        <v>42212</v>
      </c>
      <c r="C8352" s="74">
        <f>IF(NewCustomer="Yes", IF(COUNTIF($I$2:$I$11,B8352)&gt;0,0,WEEKDAY(B8352,2)),IF(COUNTIF($I$2:$I$21,B8352)&gt;0,0,WEEKDAY(B8352,2)))</f>
        <v>1</v>
      </c>
      <c r="D8352" s="74">
        <f t="shared" si="2"/>
        <v>0</v>
      </c>
      <c r="E8352" s="12">
        <f>IFERROR(VLOOKUP(A8352,'IDAR Meter Data'!$A:$B,2,1),"")</f>
        <v>159</v>
      </c>
      <c r="F8352" s="75">
        <f>IF(CECCZ="CZ03",'Outside Temp'!B8352,IF(CECCZ="CZ04",'Outside Temp'!B8353,IF(CECCZ="CZ12",'Outside Temp'!B8354, IF(CECCZ="CZ13",'Outside Temp'!B8355))))</f>
        <v>59</v>
      </c>
      <c r="G8352" s="12">
        <f t="shared" si="3"/>
        <v>1</v>
      </c>
    </row>
    <row r="8353" ht="15.75" customHeight="1">
      <c r="A8353" s="13">
        <v>42212.03125</v>
      </c>
      <c r="B8353" s="73">
        <f t="shared" si="1"/>
        <v>42212</v>
      </c>
      <c r="C8353" s="74">
        <f>IF(NewCustomer="Yes", IF(COUNTIF($I$2:$I$11,B8353)&gt;0,0,WEEKDAY(B8353,2)),IF(COUNTIF($I$2:$I$21,B8353)&gt;0,0,WEEKDAY(B8353,2)))</f>
        <v>1</v>
      </c>
      <c r="D8353" s="74">
        <f t="shared" si="2"/>
        <v>0</v>
      </c>
      <c r="E8353" s="12">
        <f>IFERROR(VLOOKUP(A8353,'IDAR Meter Data'!$A:$B,2,1),"")</f>
        <v>171</v>
      </c>
      <c r="F8353" s="75">
        <f>IF(CECCZ="CZ03",'Outside Temp'!B8353,IF(CECCZ="CZ04",'Outside Temp'!B8354,IF(CECCZ="CZ12",'Outside Temp'!B8355, IF(CECCZ="CZ13",'Outside Temp'!B8356))))</f>
        <v>59</v>
      </c>
      <c r="G8353" s="12">
        <f t="shared" si="3"/>
        <v>1</v>
      </c>
    </row>
    <row r="8354" ht="15.75" customHeight="1">
      <c r="A8354" s="13">
        <v>42212.041666666664</v>
      </c>
      <c r="B8354" s="73">
        <f t="shared" si="1"/>
        <v>42212</v>
      </c>
      <c r="C8354" s="74">
        <f>IF(NewCustomer="Yes", IF(COUNTIF($I$2:$I$11,B8354)&gt;0,0,WEEKDAY(B8354,2)),IF(COUNTIF($I$2:$I$21,B8354)&gt;0,0,WEEKDAY(B8354,2)))</f>
        <v>1</v>
      </c>
      <c r="D8354" s="74">
        <f t="shared" si="2"/>
        <v>1</v>
      </c>
      <c r="E8354" s="12">
        <f>IFERROR(VLOOKUP(A8354,'IDAR Meter Data'!$A:$B,2,1),"")</f>
        <v>158</v>
      </c>
      <c r="F8354" s="75">
        <f>IF(CECCZ="CZ03",'Outside Temp'!B8354,IF(CECCZ="CZ04",'Outside Temp'!B8355,IF(CECCZ="CZ12",'Outside Temp'!B8356, IF(CECCZ="CZ13",'Outside Temp'!B8357))))</f>
        <v>58.93333333</v>
      </c>
      <c r="G8354" s="12">
        <f t="shared" si="3"/>
        <v>1</v>
      </c>
    </row>
    <row r="8355" ht="15.75" customHeight="1">
      <c r="A8355" s="13">
        <v>42212.052083333336</v>
      </c>
      <c r="B8355" s="73">
        <f t="shared" si="1"/>
        <v>42212</v>
      </c>
      <c r="C8355" s="74">
        <f>IF(NewCustomer="Yes", IF(COUNTIF($I$2:$I$11,B8355)&gt;0,0,WEEKDAY(B8355,2)),IF(COUNTIF($I$2:$I$21,B8355)&gt;0,0,WEEKDAY(B8355,2)))</f>
        <v>1</v>
      </c>
      <c r="D8355" s="74">
        <f t="shared" si="2"/>
        <v>1</v>
      </c>
      <c r="E8355" s="12">
        <f>IFERROR(VLOOKUP(A8355,'IDAR Meter Data'!$A:$B,2,1),"")</f>
        <v>154</v>
      </c>
      <c r="F8355" s="75">
        <f>IF(CECCZ="CZ03",'Outside Temp'!B8355,IF(CECCZ="CZ04",'Outside Temp'!B8356,IF(CECCZ="CZ12",'Outside Temp'!B8357, IF(CECCZ="CZ13",'Outside Temp'!B8358))))</f>
        <v>58.68333333</v>
      </c>
      <c r="G8355" s="12">
        <f t="shared" si="3"/>
        <v>1</v>
      </c>
    </row>
    <row r="8356" ht="15.75" customHeight="1">
      <c r="A8356" s="13">
        <v>42212.0625</v>
      </c>
      <c r="B8356" s="73">
        <f t="shared" si="1"/>
        <v>42212</v>
      </c>
      <c r="C8356" s="74">
        <f>IF(NewCustomer="Yes", IF(COUNTIF($I$2:$I$11,B8356)&gt;0,0,WEEKDAY(B8356,2)),IF(COUNTIF($I$2:$I$21,B8356)&gt;0,0,WEEKDAY(B8356,2)))</f>
        <v>1</v>
      </c>
      <c r="D8356" s="74">
        <f t="shared" si="2"/>
        <v>1</v>
      </c>
      <c r="E8356" s="12">
        <f>IFERROR(VLOOKUP(A8356,'IDAR Meter Data'!$A:$B,2,1),"")</f>
        <v>162</v>
      </c>
      <c r="F8356" s="75">
        <f>IF(CECCZ="CZ03",'Outside Temp'!B8356,IF(CECCZ="CZ04",'Outside Temp'!B8357,IF(CECCZ="CZ12",'Outside Temp'!B8358, IF(CECCZ="CZ13",'Outside Temp'!B8359))))</f>
        <v>58.43333333</v>
      </c>
      <c r="G8356" s="12">
        <f t="shared" si="3"/>
        <v>1</v>
      </c>
    </row>
    <row r="8357" ht="15.75" customHeight="1">
      <c r="A8357" s="13">
        <v>42212.072916666664</v>
      </c>
      <c r="B8357" s="73">
        <f t="shared" si="1"/>
        <v>42212</v>
      </c>
      <c r="C8357" s="74">
        <f>IF(NewCustomer="Yes", IF(COUNTIF($I$2:$I$11,B8357)&gt;0,0,WEEKDAY(B8357,2)),IF(COUNTIF($I$2:$I$21,B8357)&gt;0,0,WEEKDAY(B8357,2)))</f>
        <v>1</v>
      </c>
      <c r="D8357" s="74">
        <f t="shared" si="2"/>
        <v>1</v>
      </c>
      <c r="E8357" s="12">
        <f>IFERROR(VLOOKUP(A8357,'IDAR Meter Data'!$A:$B,2,1),"")</f>
        <v>153</v>
      </c>
      <c r="F8357" s="75">
        <f>IF(CECCZ="CZ03",'Outside Temp'!B8357,IF(CECCZ="CZ04",'Outside Temp'!B8358,IF(CECCZ="CZ12",'Outside Temp'!B8359, IF(CECCZ="CZ13",'Outside Temp'!B8360))))</f>
        <v>58.18333333</v>
      </c>
      <c r="G8357" s="12">
        <f t="shared" si="3"/>
        <v>1</v>
      </c>
    </row>
    <row r="8358" ht="15.75" customHeight="1">
      <c r="A8358" s="13">
        <v>42212.083333333336</v>
      </c>
      <c r="B8358" s="73">
        <f t="shared" si="1"/>
        <v>42212</v>
      </c>
      <c r="C8358" s="74">
        <f>IF(NewCustomer="Yes", IF(COUNTIF($I$2:$I$11,B8358)&gt;0,0,WEEKDAY(B8358,2)),IF(COUNTIF($I$2:$I$21,B8358)&gt;0,0,WEEKDAY(B8358,2)))</f>
        <v>1</v>
      </c>
      <c r="D8358" s="74">
        <f t="shared" si="2"/>
        <v>2</v>
      </c>
      <c r="E8358" s="12">
        <f>IFERROR(VLOOKUP(A8358,'IDAR Meter Data'!$A:$B,2,1),"")</f>
        <v>179</v>
      </c>
      <c r="F8358" s="75">
        <f>IF(CECCZ="CZ03",'Outside Temp'!B8358,IF(CECCZ="CZ04",'Outside Temp'!B8359,IF(CECCZ="CZ12",'Outside Temp'!B8360, IF(CECCZ="CZ13",'Outside Temp'!B8361))))</f>
        <v>58</v>
      </c>
      <c r="G8358" s="12">
        <f t="shared" si="3"/>
        <v>1</v>
      </c>
    </row>
    <row r="8359" ht="15.75" customHeight="1">
      <c r="A8359" s="13">
        <v>42212.09375</v>
      </c>
      <c r="B8359" s="73">
        <f t="shared" si="1"/>
        <v>42212</v>
      </c>
      <c r="C8359" s="74">
        <f>IF(NewCustomer="Yes", IF(COUNTIF($I$2:$I$11,B8359)&gt;0,0,WEEKDAY(B8359,2)),IF(COUNTIF($I$2:$I$21,B8359)&gt;0,0,WEEKDAY(B8359,2)))</f>
        <v>1</v>
      </c>
      <c r="D8359" s="74">
        <f t="shared" si="2"/>
        <v>2</v>
      </c>
      <c r="E8359" s="12">
        <f>IFERROR(VLOOKUP(A8359,'IDAR Meter Data'!$A:$B,2,1),"")</f>
        <v>149</v>
      </c>
      <c r="F8359" s="75">
        <f>IF(CECCZ="CZ03",'Outside Temp'!B8359,IF(CECCZ="CZ04",'Outside Temp'!B8360,IF(CECCZ="CZ12",'Outside Temp'!B8361, IF(CECCZ="CZ13",'Outside Temp'!B8362))))</f>
        <v>58</v>
      </c>
      <c r="G8359" s="12">
        <f t="shared" si="3"/>
        <v>1</v>
      </c>
    </row>
    <row r="8360" ht="15.75" customHeight="1">
      <c r="A8360" s="13">
        <v>42212.104166666664</v>
      </c>
      <c r="B8360" s="73">
        <f t="shared" si="1"/>
        <v>42212</v>
      </c>
      <c r="C8360" s="74">
        <f>IF(NewCustomer="Yes", IF(COUNTIF($I$2:$I$11,B8360)&gt;0,0,WEEKDAY(B8360,2)),IF(COUNTIF($I$2:$I$21,B8360)&gt;0,0,WEEKDAY(B8360,2)))</f>
        <v>1</v>
      </c>
      <c r="D8360" s="74">
        <f t="shared" si="2"/>
        <v>2</v>
      </c>
      <c r="E8360" s="12">
        <f>IFERROR(VLOOKUP(A8360,'IDAR Meter Data'!$A:$B,2,1),"")</f>
        <v>157</v>
      </c>
      <c r="F8360" s="75">
        <f>IF(CECCZ="CZ03",'Outside Temp'!B8360,IF(CECCZ="CZ04",'Outside Temp'!B8361,IF(CECCZ="CZ12",'Outside Temp'!B8362, IF(CECCZ="CZ13",'Outside Temp'!B8363))))</f>
        <v>58</v>
      </c>
      <c r="G8360" s="12">
        <f t="shared" si="3"/>
        <v>1</v>
      </c>
    </row>
    <row r="8361" ht="15.75" customHeight="1">
      <c r="A8361" s="13">
        <v>42212.114583333336</v>
      </c>
      <c r="B8361" s="73">
        <f t="shared" si="1"/>
        <v>42212</v>
      </c>
      <c r="C8361" s="74">
        <f>IF(NewCustomer="Yes", IF(COUNTIF($I$2:$I$11,B8361)&gt;0,0,WEEKDAY(B8361,2)),IF(COUNTIF($I$2:$I$21,B8361)&gt;0,0,WEEKDAY(B8361,2)))</f>
        <v>1</v>
      </c>
      <c r="D8361" s="74">
        <f t="shared" si="2"/>
        <v>2</v>
      </c>
      <c r="E8361" s="12">
        <f>IFERROR(VLOOKUP(A8361,'IDAR Meter Data'!$A:$B,2,1),"")</f>
        <v>151</v>
      </c>
      <c r="F8361" s="75">
        <f>IF(CECCZ="CZ03",'Outside Temp'!B8361,IF(CECCZ="CZ04",'Outside Temp'!B8362,IF(CECCZ="CZ12",'Outside Temp'!B8363, IF(CECCZ="CZ13",'Outside Temp'!B8364))))</f>
        <v>58</v>
      </c>
      <c r="G8361" s="12">
        <f t="shared" si="3"/>
        <v>1</v>
      </c>
    </row>
    <row r="8362" ht="15.75" customHeight="1">
      <c r="A8362" s="13">
        <v>42212.125</v>
      </c>
      <c r="B8362" s="73">
        <f t="shared" si="1"/>
        <v>42212</v>
      </c>
      <c r="C8362" s="74">
        <f>IF(NewCustomer="Yes", IF(COUNTIF($I$2:$I$11,B8362)&gt;0,0,WEEKDAY(B8362,2)),IF(COUNTIF($I$2:$I$21,B8362)&gt;0,0,WEEKDAY(B8362,2)))</f>
        <v>1</v>
      </c>
      <c r="D8362" s="74">
        <f t="shared" si="2"/>
        <v>3</v>
      </c>
      <c r="E8362" s="12">
        <f>IFERROR(VLOOKUP(A8362,'IDAR Meter Data'!$A:$B,2,1),"")</f>
        <v>171</v>
      </c>
      <c r="F8362" s="75">
        <f>IF(CECCZ="CZ03",'Outside Temp'!B8362,IF(CECCZ="CZ04",'Outside Temp'!B8363,IF(CECCZ="CZ12",'Outside Temp'!B8364, IF(CECCZ="CZ13",'Outside Temp'!B8365))))</f>
        <v>57.93333333</v>
      </c>
      <c r="G8362" s="12">
        <f t="shared" si="3"/>
        <v>1</v>
      </c>
    </row>
    <row r="8363" ht="15.75" customHeight="1">
      <c r="A8363" s="13">
        <v>42212.135416666664</v>
      </c>
      <c r="B8363" s="73">
        <f t="shared" si="1"/>
        <v>42212</v>
      </c>
      <c r="C8363" s="74">
        <f>IF(NewCustomer="Yes", IF(COUNTIF($I$2:$I$11,B8363)&gt;0,0,WEEKDAY(B8363,2)),IF(COUNTIF($I$2:$I$21,B8363)&gt;0,0,WEEKDAY(B8363,2)))</f>
        <v>1</v>
      </c>
      <c r="D8363" s="74">
        <f t="shared" si="2"/>
        <v>3</v>
      </c>
      <c r="E8363" s="12">
        <f>IFERROR(VLOOKUP(A8363,'IDAR Meter Data'!$A:$B,2,1),"")</f>
        <v>150</v>
      </c>
      <c r="F8363" s="75">
        <f>IF(CECCZ="CZ03",'Outside Temp'!B8363,IF(CECCZ="CZ04",'Outside Temp'!B8364,IF(CECCZ="CZ12",'Outside Temp'!B8365, IF(CECCZ="CZ13",'Outside Temp'!B8366))))</f>
        <v>57.68333333</v>
      </c>
      <c r="G8363" s="12">
        <f t="shared" si="3"/>
        <v>1</v>
      </c>
    </row>
    <row r="8364" ht="15.75" customHeight="1">
      <c r="A8364" s="13">
        <v>42212.145833333336</v>
      </c>
      <c r="B8364" s="73">
        <f t="shared" si="1"/>
        <v>42212</v>
      </c>
      <c r="C8364" s="74">
        <f>IF(NewCustomer="Yes", IF(COUNTIF($I$2:$I$11,B8364)&gt;0,0,WEEKDAY(B8364,2)),IF(COUNTIF($I$2:$I$21,B8364)&gt;0,0,WEEKDAY(B8364,2)))</f>
        <v>1</v>
      </c>
      <c r="D8364" s="74">
        <f t="shared" si="2"/>
        <v>3</v>
      </c>
      <c r="E8364" s="12">
        <f>IFERROR(VLOOKUP(A8364,'IDAR Meter Data'!$A:$B,2,1),"")</f>
        <v>155</v>
      </c>
      <c r="F8364" s="75">
        <f>IF(CECCZ="CZ03",'Outside Temp'!B8364,IF(CECCZ="CZ04",'Outside Temp'!B8365,IF(CECCZ="CZ12",'Outside Temp'!B8366, IF(CECCZ="CZ13",'Outside Temp'!B8367))))</f>
        <v>57.43333333</v>
      </c>
      <c r="G8364" s="12">
        <f t="shared" si="3"/>
        <v>1</v>
      </c>
    </row>
    <row r="8365" ht="15.75" customHeight="1">
      <c r="A8365" s="13">
        <v>42212.15625</v>
      </c>
      <c r="B8365" s="73">
        <f t="shared" si="1"/>
        <v>42212</v>
      </c>
      <c r="C8365" s="74">
        <f>IF(NewCustomer="Yes", IF(COUNTIF($I$2:$I$11,B8365)&gt;0,0,WEEKDAY(B8365,2)),IF(COUNTIF($I$2:$I$21,B8365)&gt;0,0,WEEKDAY(B8365,2)))</f>
        <v>1</v>
      </c>
      <c r="D8365" s="74">
        <f t="shared" si="2"/>
        <v>3</v>
      </c>
      <c r="E8365" s="12">
        <f>IFERROR(VLOOKUP(A8365,'IDAR Meter Data'!$A:$B,2,1),"")</f>
        <v>147</v>
      </c>
      <c r="F8365" s="75">
        <f>IF(CECCZ="CZ03",'Outside Temp'!B8365,IF(CECCZ="CZ04",'Outside Temp'!B8366,IF(CECCZ="CZ12",'Outside Temp'!B8367, IF(CECCZ="CZ13",'Outside Temp'!B8368))))</f>
        <v>57.18333333</v>
      </c>
      <c r="G8365" s="12">
        <f t="shared" si="3"/>
        <v>1</v>
      </c>
    </row>
    <row r="8366" ht="15.75" customHeight="1">
      <c r="A8366" s="13">
        <v>42212.166666666664</v>
      </c>
      <c r="B8366" s="73">
        <f t="shared" si="1"/>
        <v>42212</v>
      </c>
      <c r="C8366" s="74">
        <f>IF(NewCustomer="Yes", IF(COUNTIF($I$2:$I$11,B8366)&gt;0,0,WEEKDAY(B8366,2)),IF(COUNTIF($I$2:$I$21,B8366)&gt;0,0,WEEKDAY(B8366,2)))</f>
        <v>1</v>
      </c>
      <c r="D8366" s="74">
        <f t="shared" si="2"/>
        <v>4</v>
      </c>
      <c r="E8366" s="12">
        <f>IFERROR(VLOOKUP(A8366,'IDAR Meter Data'!$A:$B,2,1),"")</f>
        <v>147</v>
      </c>
      <c r="F8366" s="75">
        <f>IF(CECCZ="CZ03",'Outside Temp'!B8366,IF(CECCZ="CZ04",'Outside Temp'!B8367,IF(CECCZ="CZ12",'Outside Temp'!B8368, IF(CECCZ="CZ13",'Outside Temp'!B8369))))</f>
        <v>57</v>
      </c>
      <c r="G8366" s="12">
        <f t="shared" si="3"/>
        <v>1</v>
      </c>
    </row>
    <row r="8367" ht="15.75" customHeight="1">
      <c r="A8367" s="13">
        <v>42212.177083333336</v>
      </c>
      <c r="B8367" s="73">
        <f t="shared" si="1"/>
        <v>42212</v>
      </c>
      <c r="C8367" s="74">
        <f>IF(NewCustomer="Yes", IF(COUNTIF($I$2:$I$11,B8367)&gt;0,0,WEEKDAY(B8367,2)),IF(COUNTIF($I$2:$I$21,B8367)&gt;0,0,WEEKDAY(B8367,2)))</f>
        <v>1</v>
      </c>
      <c r="D8367" s="74">
        <f t="shared" si="2"/>
        <v>4</v>
      </c>
      <c r="E8367" s="12">
        <f>IFERROR(VLOOKUP(A8367,'IDAR Meter Data'!$A:$B,2,1),"")</f>
        <v>159</v>
      </c>
      <c r="F8367" s="75">
        <f>IF(CECCZ="CZ03",'Outside Temp'!B8367,IF(CECCZ="CZ04",'Outside Temp'!B8368,IF(CECCZ="CZ12",'Outside Temp'!B8369, IF(CECCZ="CZ13",'Outside Temp'!B8370))))</f>
        <v>57</v>
      </c>
      <c r="G8367" s="12">
        <f t="shared" si="3"/>
        <v>1</v>
      </c>
    </row>
    <row r="8368" ht="15.75" customHeight="1">
      <c r="A8368" s="13">
        <v>42212.1875</v>
      </c>
      <c r="B8368" s="73">
        <f t="shared" si="1"/>
        <v>42212</v>
      </c>
      <c r="C8368" s="74">
        <f>IF(NewCustomer="Yes", IF(COUNTIF($I$2:$I$11,B8368)&gt;0,0,WEEKDAY(B8368,2)),IF(COUNTIF($I$2:$I$21,B8368)&gt;0,0,WEEKDAY(B8368,2)))</f>
        <v>1</v>
      </c>
      <c r="D8368" s="74">
        <f t="shared" si="2"/>
        <v>4</v>
      </c>
      <c r="E8368" s="12">
        <f>IFERROR(VLOOKUP(A8368,'IDAR Meter Data'!$A:$B,2,1),"")</f>
        <v>152</v>
      </c>
      <c r="F8368" s="75">
        <f>IF(CECCZ="CZ03",'Outside Temp'!B8368,IF(CECCZ="CZ04",'Outside Temp'!B8369,IF(CECCZ="CZ12",'Outside Temp'!B8370, IF(CECCZ="CZ13",'Outside Temp'!B8371))))</f>
        <v>57</v>
      </c>
      <c r="G8368" s="12">
        <f t="shared" si="3"/>
        <v>1</v>
      </c>
    </row>
    <row r="8369" ht="15.75" customHeight="1">
      <c r="A8369" s="13">
        <v>42212.197916666664</v>
      </c>
      <c r="B8369" s="73">
        <f t="shared" si="1"/>
        <v>42212</v>
      </c>
      <c r="C8369" s="74">
        <f>IF(NewCustomer="Yes", IF(COUNTIF($I$2:$I$11,B8369)&gt;0,0,WEEKDAY(B8369,2)),IF(COUNTIF($I$2:$I$21,B8369)&gt;0,0,WEEKDAY(B8369,2)))</f>
        <v>1</v>
      </c>
      <c r="D8369" s="74">
        <f t="shared" si="2"/>
        <v>4</v>
      </c>
      <c r="E8369" s="12">
        <f>IFERROR(VLOOKUP(A8369,'IDAR Meter Data'!$A:$B,2,1),"")</f>
        <v>154</v>
      </c>
      <c r="F8369" s="75">
        <f>IF(CECCZ="CZ03",'Outside Temp'!B8369,IF(CECCZ="CZ04",'Outside Temp'!B8370,IF(CECCZ="CZ12",'Outside Temp'!B8371, IF(CECCZ="CZ13",'Outside Temp'!B8372))))</f>
        <v>57</v>
      </c>
      <c r="G8369" s="12">
        <f t="shared" si="3"/>
        <v>1</v>
      </c>
    </row>
    <row r="8370" ht="15.75" customHeight="1">
      <c r="A8370" s="13">
        <v>42212.208333333336</v>
      </c>
      <c r="B8370" s="73">
        <f t="shared" si="1"/>
        <v>42212</v>
      </c>
      <c r="C8370" s="74">
        <f>IF(NewCustomer="Yes", IF(COUNTIF($I$2:$I$11,B8370)&gt;0,0,WEEKDAY(B8370,2)),IF(COUNTIF($I$2:$I$21,B8370)&gt;0,0,WEEKDAY(B8370,2)))</f>
        <v>1</v>
      </c>
      <c r="D8370" s="74">
        <f t="shared" si="2"/>
        <v>5</v>
      </c>
      <c r="E8370" s="12">
        <f>IFERROR(VLOOKUP(A8370,'IDAR Meter Data'!$A:$B,2,1),"")</f>
        <v>150</v>
      </c>
      <c r="F8370" s="75">
        <f>IF(CECCZ="CZ03",'Outside Temp'!B8370,IF(CECCZ="CZ04",'Outside Temp'!B8371,IF(CECCZ="CZ12",'Outside Temp'!B8372, IF(CECCZ="CZ13",'Outside Temp'!B8373))))</f>
        <v>57.06666667</v>
      </c>
      <c r="G8370" s="12">
        <f t="shared" si="3"/>
        <v>1</v>
      </c>
    </row>
    <row r="8371" ht="15.75" customHeight="1">
      <c r="A8371" s="13">
        <v>42212.21875</v>
      </c>
      <c r="B8371" s="73">
        <f t="shared" si="1"/>
        <v>42212</v>
      </c>
      <c r="C8371" s="74">
        <f>IF(NewCustomer="Yes", IF(COUNTIF($I$2:$I$11,B8371)&gt;0,0,WEEKDAY(B8371,2)),IF(COUNTIF($I$2:$I$21,B8371)&gt;0,0,WEEKDAY(B8371,2)))</f>
        <v>1</v>
      </c>
      <c r="D8371" s="74">
        <f t="shared" si="2"/>
        <v>5</v>
      </c>
      <c r="E8371" s="12">
        <f>IFERROR(VLOOKUP(A8371,'IDAR Meter Data'!$A:$B,2,1),"")</f>
        <v>145</v>
      </c>
      <c r="F8371" s="75">
        <f>IF(CECCZ="CZ03",'Outside Temp'!B8371,IF(CECCZ="CZ04",'Outside Temp'!B8372,IF(CECCZ="CZ12",'Outside Temp'!B8373, IF(CECCZ="CZ13",'Outside Temp'!B8374))))</f>
        <v>57.31666667</v>
      </c>
      <c r="G8371" s="12">
        <f t="shared" si="3"/>
        <v>1</v>
      </c>
    </row>
    <row r="8372" ht="15.75" customHeight="1">
      <c r="A8372" s="13">
        <v>42212.229166666664</v>
      </c>
      <c r="B8372" s="73">
        <f t="shared" si="1"/>
        <v>42212</v>
      </c>
      <c r="C8372" s="74">
        <f>IF(NewCustomer="Yes", IF(COUNTIF($I$2:$I$11,B8372)&gt;0,0,WEEKDAY(B8372,2)),IF(COUNTIF($I$2:$I$21,B8372)&gt;0,0,WEEKDAY(B8372,2)))</f>
        <v>1</v>
      </c>
      <c r="D8372" s="74">
        <f t="shared" si="2"/>
        <v>5</v>
      </c>
      <c r="E8372" s="12">
        <f>IFERROR(VLOOKUP(A8372,'IDAR Meter Data'!$A:$B,2,1),"")</f>
        <v>155</v>
      </c>
      <c r="F8372" s="75">
        <f>IF(CECCZ="CZ03",'Outside Temp'!B8372,IF(CECCZ="CZ04",'Outside Temp'!B8373,IF(CECCZ="CZ12",'Outside Temp'!B8374, IF(CECCZ="CZ13",'Outside Temp'!B8375))))</f>
        <v>57.56666667</v>
      </c>
      <c r="G8372" s="12">
        <f t="shared" si="3"/>
        <v>1</v>
      </c>
    </row>
    <row r="8373" ht="15.75" customHeight="1">
      <c r="A8373" s="13">
        <v>42212.239583333336</v>
      </c>
      <c r="B8373" s="73">
        <f t="shared" si="1"/>
        <v>42212</v>
      </c>
      <c r="C8373" s="74">
        <f>IF(NewCustomer="Yes", IF(COUNTIF($I$2:$I$11,B8373)&gt;0,0,WEEKDAY(B8373,2)),IF(COUNTIF($I$2:$I$21,B8373)&gt;0,0,WEEKDAY(B8373,2)))</f>
        <v>1</v>
      </c>
      <c r="D8373" s="74">
        <f t="shared" si="2"/>
        <v>5</v>
      </c>
      <c r="E8373" s="12">
        <f>IFERROR(VLOOKUP(A8373,'IDAR Meter Data'!$A:$B,2,1),"")</f>
        <v>153</v>
      </c>
      <c r="F8373" s="75">
        <f>IF(CECCZ="CZ03",'Outside Temp'!B8373,IF(CECCZ="CZ04",'Outside Temp'!B8374,IF(CECCZ="CZ12",'Outside Temp'!B8375, IF(CECCZ="CZ13",'Outside Temp'!B8376))))</f>
        <v>57.81666667</v>
      </c>
      <c r="G8373" s="12">
        <f t="shared" si="3"/>
        <v>1</v>
      </c>
    </row>
    <row r="8374" ht="15.75" customHeight="1">
      <c r="A8374" s="13">
        <v>42212.25</v>
      </c>
      <c r="B8374" s="73">
        <f t="shared" si="1"/>
        <v>42212</v>
      </c>
      <c r="C8374" s="74">
        <f>IF(NewCustomer="Yes", IF(COUNTIF($I$2:$I$11,B8374)&gt;0,0,WEEKDAY(B8374,2)),IF(COUNTIF($I$2:$I$21,B8374)&gt;0,0,WEEKDAY(B8374,2)))</f>
        <v>1</v>
      </c>
      <c r="D8374" s="74">
        <f t="shared" si="2"/>
        <v>6</v>
      </c>
      <c r="E8374" s="12">
        <f>IFERROR(VLOOKUP(A8374,'IDAR Meter Data'!$A:$B,2,1),"")</f>
        <v>147</v>
      </c>
      <c r="F8374" s="75">
        <f>IF(CECCZ="CZ03",'Outside Temp'!B8374,IF(CECCZ="CZ04",'Outside Temp'!B8375,IF(CECCZ="CZ12",'Outside Temp'!B8376, IF(CECCZ="CZ13",'Outside Temp'!B8377))))</f>
        <v>58.26666667</v>
      </c>
      <c r="G8374" s="12">
        <f t="shared" si="3"/>
        <v>1</v>
      </c>
    </row>
    <row r="8375" ht="15.75" customHeight="1">
      <c r="A8375" s="13">
        <v>42212.260416666664</v>
      </c>
      <c r="B8375" s="73">
        <f t="shared" si="1"/>
        <v>42212</v>
      </c>
      <c r="C8375" s="74">
        <f>IF(NewCustomer="Yes", IF(COUNTIF($I$2:$I$11,B8375)&gt;0,0,WEEKDAY(B8375,2)),IF(COUNTIF($I$2:$I$21,B8375)&gt;0,0,WEEKDAY(B8375,2)))</f>
        <v>1</v>
      </c>
      <c r="D8375" s="74">
        <f t="shared" si="2"/>
        <v>6</v>
      </c>
      <c r="E8375" s="12">
        <f>IFERROR(VLOOKUP(A8375,'IDAR Meter Data'!$A:$B,2,1),"")</f>
        <v>143</v>
      </c>
      <c r="F8375" s="75">
        <f>IF(CECCZ="CZ03",'Outside Temp'!B8375,IF(CECCZ="CZ04",'Outside Temp'!B8376,IF(CECCZ="CZ12",'Outside Temp'!B8377, IF(CECCZ="CZ13",'Outside Temp'!B8378))))</f>
        <v>59.26666667</v>
      </c>
      <c r="G8375" s="12">
        <f t="shared" si="3"/>
        <v>1</v>
      </c>
    </row>
    <row r="8376" ht="15.75" customHeight="1">
      <c r="A8376" s="13">
        <v>42212.270833333336</v>
      </c>
      <c r="B8376" s="73">
        <f t="shared" si="1"/>
        <v>42212</v>
      </c>
      <c r="C8376" s="74">
        <f>IF(NewCustomer="Yes", IF(COUNTIF($I$2:$I$11,B8376)&gt;0,0,WEEKDAY(B8376,2)),IF(COUNTIF($I$2:$I$21,B8376)&gt;0,0,WEEKDAY(B8376,2)))</f>
        <v>1</v>
      </c>
      <c r="D8376" s="74">
        <f t="shared" si="2"/>
        <v>6</v>
      </c>
      <c r="E8376" s="12">
        <f>IFERROR(VLOOKUP(A8376,'IDAR Meter Data'!$A:$B,2,1),"")</f>
        <v>145</v>
      </c>
      <c r="F8376" s="75">
        <f>IF(CECCZ="CZ03",'Outside Temp'!B8376,IF(CECCZ="CZ04",'Outside Temp'!B8377,IF(CECCZ="CZ12",'Outside Temp'!B8378, IF(CECCZ="CZ13",'Outside Temp'!B8379))))</f>
        <v>60.26666667</v>
      </c>
      <c r="G8376" s="12">
        <f t="shared" si="3"/>
        <v>1</v>
      </c>
    </row>
    <row r="8377" ht="15.75" customHeight="1">
      <c r="A8377" s="13">
        <v>42212.28125</v>
      </c>
      <c r="B8377" s="73">
        <f t="shared" si="1"/>
        <v>42212</v>
      </c>
      <c r="C8377" s="74">
        <f>IF(NewCustomer="Yes", IF(COUNTIF($I$2:$I$11,B8377)&gt;0,0,WEEKDAY(B8377,2)),IF(COUNTIF($I$2:$I$21,B8377)&gt;0,0,WEEKDAY(B8377,2)))</f>
        <v>1</v>
      </c>
      <c r="D8377" s="74">
        <f t="shared" si="2"/>
        <v>6</v>
      </c>
      <c r="E8377" s="12">
        <f>IFERROR(VLOOKUP(A8377,'IDAR Meter Data'!$A:$B,2,1),"")</f>
        <v>153</v>
      </c>
      <c r="F8377" s="75">
        <f>IF(CECCZ="CZ03",'Outside Temp'!B8377,IF(CECCZ="CZ04",'Outside Temp'!B8378,IF(CECCZ="CZ12",'Outside Temp'!B8379, IF(CECCZ="CZ13",'Outside Temp'!B8380))))</f>
        <v>61.26666667</v>
      </c>
      <c r="G8377" s="12">
        <f t="shared" si="3"/>
        <v>1</v>
      </c>
    </row>
    <row r="8378" ht="15.75" customHeight="1">
      <c r="A8378" s="13">
        <v>42212.291666666664</v>
      </c>
      <c r="B8378" s="73">
        <f t="shared" si="1"/>
        <v>42212</v>
      </c>
      <c r="C8378" s="74">
        <f>IF(NewCustomer="Yes", IF(COUNTIF($I$2:$I$11,B8378)&gt;0,0,WEEKDAY(B8378,2)),IF(COUNTIF($I$2:$I$21,B8378)&gt;0,0,WEEKDAY(B8378,2)))</f>
        <v>1</v>
      </c>
      <c r="D8378" s="74">
        <f t="shared" si="2"/>
        <v>7</v>
      </c>
      <c r="E8378" s="12">
        <f>IFERROR(VLOOKUP(A8378,'IDAR Meter Data'!$A:$B,2,1),"")</f>
        <v>165</v>
      </c>
      <c r="F8378" s="75">
        <f>IF(CECCZ="CZ03",'Outside Temp'!B8378,IF(CECCZ="CZ04",'Outside Temp'!B8379,IF(CECCZ="CZ12",'Outside Temp'!B8380, IF(CECCZ="CZ13",'Outside Temp'!B8381))))</f>
        <v>62.26666667</v>
      </c>
      <c r="G8378" s="12">
        <f t="shared" si="3"/>
        <v>1</v>
      </c>
    </row>
    <row r="8379" ht="15.75" customHeight="1">
      <c r="A8379" s="13">
        <v>42212.302083333336</v>
      </c>
      <c r="B8379" s="73">
        <f t="shared" si="1"/>
        <v>42212</v>
      </c>
      <c r="C8379" s="74">
        <f>IF(NewCustomer="Yes", IF(COUNTIF($I$2:$I$11,B8379)&gt;0,0,WEEKDAY(B8379,2)),IF(COUNTIF($I$2:$I$21,B8379)&gt;0,0,WEEKDAY(B8379,2)))</f>
        <v>1</v>
      </c>
      <c r="D8379" s="74">
        <f t="shared" si="2"/>
        <v>7</v>
      </c>
      <c r="E8379" s="12">
        <f>IFERROR(VLOOKUP(A8379,'IDAR Meter Data'!$A:$B,2,1),"")</f>
        <v>159</v>
      </c>
      <c r="F8379" s="75">
        <f>IF(CECCZ="CZ03",'Outside Temp'!B8379,IF(CECCZ="CZ04",'Outside Temp'!B8380,IF(CECCZ="CZ12",'Outside Temp'!B8381, IF(CECCZ="CZ13",'Outside Temp'!B8382))))</f>
        <v>63.26666667</v>
      </c>
      <c r="G8379" s="12">
        <f t="shared" si="3"/>
        <v>1</v>
      </c>
    </row>
    <row r="8380" ht="15.75" customHeight="1">
      <c r="A8380" s="13">
        <v>42212.3125</v>
      </c>
      <c r="B8380" s="73">
        <f t="shared" si="1"/>
        <v>42212</v>
      </c>
      <c r="C8380" s="74">
        <f>IF(NewCustomer="Yes", IF(COUNTIF($I$2:$I$11,B8380)&gt;0,0,WEEKDAY(B8380,2)),IF(COUNTIF($I$2:$I$21,B8380)&gt;0,0,WEEKDAY(B8380,2)))</f>
        <v>1</v>
      </c>
      <c r="D8380" s="74">
        <f t="shared" si="2"/>
        <v>7</v>
      </c>
      <c r="E8380" s="12">
        <f>IFERROR(VLOOKUP(A8380,'IDAR Meter Data'!$A:$B,2,1),"")</f>
        <v>158</v>
      </c>
      <c r="F8380" s="75">
        <f>IF(CECCZ="CZ03",'Outside Temp'!B8380,IF(CECCZ="CZ04",'Outside Temp'!B8381,IF(CECCZ="CZ12",'Outside Temp'!B8382, IF(CECCZ="CZ13",'Outside Temp'!B8383))))</f>
        <v>64.26666667</v>
      </c>
      <c r="G8380" s="12">
        <f t="shared" si="3"/>
        <v>1</v>
      </c>
    </row>
    <row r="8381" ht="15.75" customHeight="1">
      <c r="A8381" s="13">
        <v>42212.322916666664</v>
      </c>
      <c r="B8381" s="73">
        <f t="shared" si="1"/>
        <v>42212</v>
      </c>
      <c r="C8381" s="74">
        <f>IF(NewCustomer="Yes", IF(COUNTIF($I$2:$I$11,B8381)&gt;0,0,WEEKDAY(B8381,2)),IF(COUNTIF($I$2:$I$21,B8381)&gt;0,0,WEEKDAY(B8381,2)))</f>
        <v>1</v>
      </c>
      <c r="D8381" s="74">
        <f t="shared" si="2"/>
        <v>7</v>
      </c>
      <c r="E8381" s="12">
        <f>IFERROR(VLOOKUP(A8381,'IDAR Meter Data'!$A:$B,2,1),"")</f>
        <v>157</v>
      </c>
      <c r="F8381" s="75">
        <f>IF(CECCZ="CZ03",'Outside Temp'!B8381,IF(CECCZ="CZ04",'Outside Temp'!B8382,IF(CECCZ="CZ12",'Outside Temp'!B8383, IF(CECCZ="CZ13",'Outside Temp'!B8384))))</f>
        <v>65.26666667</v>
      </c>
      <c r="G8381" s="12">
        <f t="shared" si="3"/>
        <v>2</v>
      </c>
    </row>
    <row r="8382" ht="15.75" customHeight="1">
      <c r="A8382" s="13">
        <v>42212.333333333336</v>
      </c>
      <c r="B8382" s="73">
        <f t="shared" si="1"/>
        <v>42212</v>
      </c>
      <c r="C8382" s="74">
        <f>IF(NewCustomer="Yes", IF(COUNTIF($I$2:$I$11,B8382)&gt;0,0,WEEKDAY(B8382,2)),IF(COUNTIF($I$2:$I$21,B8382)&gt;0,0,WEEKDAY(B8382,2)))</f>
        <v>1</v>
      </c>
      <c r="D8382" s="74">
        <f t="shared" si="2"/>
        <v>8</v>
      </c>
      <c r="E8382" s="12">
        <f>IFERROR(VLOOKUP(A8382,'IDAR Meter Data'!$A:$B,2,1),"")</f>
        <v>162</v>
      </c>
      <c r="F8382" s="75">
        <f>IF(CECCZ="CZ03",'Outside Temp'!B8382,IF(CECCZ="CZ04",'Outside Temp'!B8383,IF(CECCZ="CZ12",'Outside Temp'!B8384, IF(CECCZ="CZ13",'Outside Temp'!B8385))))</f>
        <v>66.13333333</v>
      </c>
      <c r="G8382" s="12">
        <f t="shared" si="3"/>
        <v>2</v>
      </c>
    </row>
    <row r="8383" ht="15.75" customHeight="1">
      <c r="A8383" s="13">
        <v>42212.34375</v>
      </c>
      <c r="B8383" s="73">
        <f t="shared" si="1"/>
        <v>42212</v>
      </c>
      <c r="C8383" s="74">
        <f>IF(NewCustomer="Yes", IF(COUNTIF($I$2:$I$11,B8383)&gt;0,0,WEEKDAY(B8383,2)),IF(COUNTIF($I$2:$I$21,B8383)&gt;0,0,WEEKDAY(B8383,2)))</f>
        <v>1</v>
      </c>
      <c r="D8383" s="74">
        <f t="shared" si="2"/>
        <v>8</v>
      </c>
      <c r="E8383" s="12">
        <f>IFERROR(VLOOKUP(A8383,'IDAR Meter Data'!$A:$B,2,1),"")</f>
        <v>176</v>
      </c>
      <c r="F8383" s="75">
        <f>IF(CECCZ="CZ03",'Outside Temp'!B8383,IF(CECCZ="CZ04",'Outside Temp'!B8384,IF(CECCZ="CZ12",'Outside Temp'!B8385, IF(CECCZ="CZ13",'Outside Temp'!B8386))))</f>
        <v>66.63333333</v>
      </c>
      <c r="G8383" s="12">
        <f t="shared" si="3"/>
        <v>2</v>
      </c>
    </row>
    <row r="8384" ht="15.75" customHeight="1">
      <c r="A8384" s="13">
        <v>42212.354166666664</v>
      </c>
      <c r="B8384" s="73">
        <f t="shared" si="1"/>
        <v>42212</v>
      </c>
      <c r="C8384" s="74">
        <f>IF(NewCustomer="Yes", IF(COUNTIF($I$2:$I$11,B8384)&gt;0,0,WEEKDAY(B8384,2)),IF(COUNTIF($I$2:$I$21,B8384)&gt;0,0,WEEKDAY(B8384,2)))</f>
        <v>1</v>
      </c>
      <c r="D8384" s="74">
        <f t="shared" si="2"/>
        <v>8</v>
      </c>
      <c r="E8384" s="12">
        <f>IFERROR(VLOOKUP(A8384,'IDAR Meter Data'!$A:$B,2,1),"")</f>
        <v>177</v>
      </c>
      <c r="F8384" s="75">
        <f>IF(CECCZ="CZ03",'Outside Temp'!B8384,IF(CECCZ="CZ04",'Outside Temp'!B8385,IF(CECCZ="CZ12",'Outside Temp'!B8386, IF(CECCZ="CZ13",'Outside Temp'!B8387))))</f>
        <v>67.13333333</v>
      </c>
      <c r="G8384" s="12">
        <f t="shared" si="3"/>
        <v>2</v>
      </c>
    </row>
    <row r="8385" ht="15.75" customHeight="1">
      <c r="A8385" s="13">
        <v>42212.364583333336</v>
      </c>
      <c r="B8385" s="73">
        <f t="shared" si="1"/>
        <v>42212</v>
      </c>
      <c r="C8385" s="74">
        <f>IF(NewCustomer="Yes", IF(COUNTIF($I$2:$I$11,B8385)&gt;0,0,WEEKDAY(B8385,2)),IF(COUNTIF($I$2:$I$21,B8385)&gt;0,0,WEEKDAY(B8385,2)))</f>
        <v>1</v>
      </c>
      <c r="D8385" s="74">
        <f t="shared" si="2"/>
        <v>8</v>
      </c>
      <c r="E8385" s="12">
        <f>IFERROR(VLOOKUP(A8385,'IDAR Meter Data'!$A:$B,2,1),"")</f>
        <v>166</v>
      </c>
      <c r="F8385" s="75">
        <f>IF(CECCZ="CZ03",'Outside Temp'!B8385,IF(CECCZ="CZ04",'Outside Temp'!B8386,IF(CECCZ="CZ12",'Outside Temp'!B8387, IF(CECCZ="CZ13",'Outside Temp'!B8388))))</f>
        <v>67.63333333</v>
      </c>
      <c r="G8385" s="12">
        <f t="shared" si="3"/>
        <v>2</v>
      </c>
    </row>
    <row r="8386" ht="15.75" customHeight="1">
      <c r="A8386" s="13">
        <v>42212.375</v>
      </c>
      <c r="B8386" s="73">
        <f t="shared" si="1"/>
        <v>42212</v>
      </c>
      <c r="C8386" s="74">
        <f>IF(NewCustomer="Yes", IF(COUNTIF($I$2:$I$11,B8386)&gt;0,0,WEEKDAY(B8386,2)),IF(COUNTIF($I$2:$I$21,B8386)&gt;0,0,WEEKDAY(B8386,2)))</f>
        <v>1</v>
      </c>
      <c r="D8386" s="74">
        <f t="shared" si="2"/>
        <v>9</v>
      </c>
      <c r="E8386" s="12">
        <f>IFERROR(VLOOKUP(A8386,'IDAR Meter Data'!$A:$B,2,1),"")</f>
        <v>176</v>
      </c>
      <c r="F8386" s="75">
        <f>IF(CECCZ="CZ03",'Outside Temp'!B8386,IF(CECCZ="CZ04",'Outside Temp'!B8387,IF(CECCZ="CZ12",'Outside Temp'!B8388, IF(CECCZ="CZ13",'Outside Temp'!B8389))))</f>
        <v>68.2</v>
      </c>
      <c r="G8386" s="12">
        <f t="shared" si="3"/>
        <v>2</v>
      </c>
    </row>
    <row r="8387" ht="15.75" customHeight="1">
      <c r="A8387" s="13">
        <v>42212.385416666664</v>
      </c>
      <c r="B8387" s="73">
        <f t="shared" si="1"/>
        <v>42212</v>
      </c>
      <c r="C8387" s="74">
        <f>IF(NewCustomer="Yes", IF(COUNTIF($I$2:$I$11,B8387)&gt;0,0,WEEKDAY(B8387,2)),IF(COUNTIF($I$2:$I$21,B8387)&gt;0,0,WEEKDAY(B8387,2)))</f>
        <v>1</v>
      </c>
      <c r="D8387" s="74">
        <f t="shared" si="2"/>
        <v>9</v>
      </c>
      <c r="E8387" s="12">
        <f>IFERROR(VLOOKUP(A8387,'IDAR Meter Data'!$A:$B,2,1),"")</f>
        <v>179</v>
      </c>
      <c r="F8387" s="75">
        <f>IF(CECCZ="CZ03",'Outside Temp'!B8387,IF(CECCZ="CZ04",'Outside Temp'!B8388,IF(CECCZ="CZ12",'Outside Temp'!B8389, IF(CECCZ="CZ13",'Outside Temp'!B8390))))</f>
        <v>68.95</v>
      </c>
      <c r="G8387" s="12">
        <f t="shared" si="3"/>
        <v>2</v>
      </c>
    </row>
    <row r="8388" ht="15.75" customHeight="1">
      <c r="A8388" s="13">
        <v>42212.395833333336</v>
      </c>
      <c r="B8388" s="73">
        <f t="shared" si="1"/>
        <v>42212</v>
      </c>
      <c r="C8388" s="74">
        <f>IF(NewCustomer="Yes", IF(COUNTIF($I$2:$I$11,B8388)&gt;0,0,WEEKDAY(B8388,2)),IF(COUNTIF($I$2:$I$21,B8388)&gt;0,0,WEEKDAY(B8388,2)))</f>
        <v>1</v>
      </c>
      <c r="D8388" s="74">
        <f t="shared" si="2"/>
        <v>9</v>
      </c>
      <c r="E8388" s="12">
        <f>IFERROR(VLOOKUP(A8388,'IDAR Meter Data'!$A:$B,2,1),"")</f>
        <v>188</v>
      </c>
      <c r="F8388" s="75">
        <f>IF(CECCZ="CZ03",'Outside Temp'!B8388,IF(CECCZ="CZ04",'Outside Temp'!B8389,IF(CECCZ="CZ12",'Outside Temp'!B8390, IF(CECCZ="CZ13",'Outside Temp'!B8391))))</f>
        <v>69.7</v>
      </c>
      <c r="G8388" s="12">
        <f t="shared" si="3"/>
        <v>2</v>
      </c>
    </row>
    <row r="8389" ht="15.75" customHeight="1">
      <c r="A8389" s="13">
        <v>42212.40625</v>
      </c>
      <c r="B8389" s="73">
        <f t="shared" si="1"/>
        <v>42212</v>
      </c>
      <c r="C8389" s="74">
        <f>IF(NewCustomer="Yes", IF(COUNTIF($I$2:$I$11,B8389)&gt;0,0,WEEKDAY(B8389,2)),IF(COUNTIF($I$2:$I$21,B8389)&gt;0,0,WEEKDAY(B8389,2)))</f>
        <v>1</v>
      </c>
      <c r="D8389" s="74">
        <f t="shared" si="2"/>
        <v>9</v>
      </c>
      <c r="E8389" s="12">
        <f>IFERROR(VLOOKUP(A8389,'IDAR Meter Data'!$A:$B,2,1),"")</f>
        <v>196</v>
      </c>
      <c r="F8389" s="75">
        <f>IF(CECCZ="CZ03",'Outside Temp'!B8389,IF(CECCZ="CZ04",'Outside Temp'!B8390,IF(CECCZ="CZ12",'Outside Temp'!B8391, IF(CECCZ="CZ13",'Outside Temp'!B8392))))</f>
        <v>70.45</v>
      </c>
      <c r="G8389" s="12">
        <f t="shared" si="3"/>
        <v>3</v>
      </c>
    </row>
    <row r="8390" ht="15.75" customHeight="1">
      <c r="A8390" s="13">
        <v>42212.416666666664</v>
      </c>
      <c r="B8390" s="73">
        <f t="shared" si="1"/>
        <v>42212</v>
      </c>
      <c r="C8390" s="74">
        <f>IF(NewCustomer="Yes", IF(COUNTIF($I$2:$I$11,B8390)&gt;0,0,WEEKDAY(B8390,2)),IF(COUNTIF($I$2:$I$21,B8390)&gt;0,0,WEEKDAY(B8390,2)))</f>
        <v>1</v>
      </c>
      <c r="D8390" s="74">
        <f t="shared" si="2"/>
        <v>10</v>
      </c>
      <c r="E8390" s="12">
        <f>IFERROR(VLOOKUP(A8390,'IDAR Meter Data'!$A:$B,2,1),"")</f>
        <v>197</v>
      </c>
      <c r="F8390" s="75">
        <f>IF(CECCZ="CZ03",'Outside Temp'!B8390,IF(CECCZ="CZ04",'Outside Temp'!B8391,IF(CECCZ="CZ12",'Outside Temp'!B8392, IF(CECCZ="CZ13",'Outside Temp'!B8393))))</f>
        <v>71.53333333</v>
      </c>
      <c r="G8390" s="12">
        <f t="shared" si="3"/>
        <v>3</v>
      </c>
    </row>
    <row r="8391" ht="15.75" customHeight="1">
      <c r="A8391" s="13">
        <v>42212.427083333336</v>
      </c>
      <c r="B8391" s="73">
        <f t="shared" si="1"/>
        <v>42212</v>
      </c>
      <c r="C8391" s="74">
        <f>IF(NewCustomer="Yes", IF(COUNTIF($I$2:$I$11,B8391)&gt;0,0,WEEKDAY(B8391,2)),IF(COUNTIF($I$2:$I$21,B8391)&gt;0,0,WEEKDAY(B8391,2)))</f>
        <v>1</v>
      </c>
      <c r="D8391" s="74">
        <f t="shared" si="2"/>
        <v>10</v>
      </c>
      <c r="E8391" s="12">
        <f>IFERROR(VLOOKUP(A8391,'IDAR Meter Data'!$A:$B,2,1),"")</f>
        <v>195</v>
      </c>
      <c r="F8391" s="75">
        <f>IF(CECCZ="CZ03",'Outside Temp'!B8391,IF(CECCZ="CZ04",'Outside Temp'!B8392,IF(CECCZ="CZ12",'Outside Temp'!B8393, IF(CECCZ="CZ13",'Outside Temp'!B8394))))</f>
        <v>73.53333333</v>
      </c>
      <c r="G8391" s="12">
        <f t="shared" si="3"/>
        <v>3</v>
      </c>
    </row>
    <row r="8392" ht="15.75" customHeight="1">
      <c r="A8392" s="13">
        <v>42212.4375</v>
      </c>
      <c r="B8392" s="73">
        <f t="shared" si="1"/>
        <v>42212</v>
      </c>
      <c r="C8392" s="74">
        <f>IF(NewCustomer="Yes", IF(COUNTIF($I$2:$I$11,B8392)&gt;0,0,WEEKDAY(B8392,2)),IF(COUNTIF($I$2:$I$21,B8392)&gt;0,0,WEEKDAY(B8392,2)))</f>
        <v>1</v>
      </c>
      <c r="D8392" s="74">
        <f t="shared" si="2"/>
        <v>10</v>
      </c>
      <c r="E8392" s="12">
        <f>IFERROR(VLOOKUP(A8392,'IDAR Meter Data'!$A:$B,2,1),"")</f>
        <v>197</v>
      </c>
      <c r="F8392" s="75">
        <f>IF(CECCZ="CZ03",'Outside Temp'!B8392,IF(CECCZ="CZ04",'Outside Temp'!B8393,IF(CECCZ="CZ12",'Outside Temp'!B8394, IF(CECCZ="CZ13",'Outside Temp'!B8395))))</f>
        <v>75.53333333</v>
      </c>
      <c r="G8392" s="12">
        <f t="shared" si="3"/>
        <v>4</v>
      </c>
    </row>
    <row r="8393" ht="15.75" customHeight="1">
      <c r="A8393" s="13">
        <v>42212.447916666664</v>
      </c>
      <c r="B8393" s="73">
        <f t="shared" si="1"/>
        <v>42212</v>
      </c>
      <c r="C8393" s="74">
        <f>IF(NewCustomer="Yes", IF(COUNTIF($I$2:$I$11,B8393)&gt;0,0,WEEKDAY(B8393,2)),IF(COUNTIF($I$2:$I$21,B8393)&gt;0,0,WEEKDAY(B8393,2)))</f>
        <v>1</v>
      </c>
      <c r="D8393" s="74">
        <f t="shared" si="2"/>
        <v>10</v>
      </c>
      <c r="E8393" s="12">
        <f>IFERROR(VLOOKUP(A8393,'IDAR Meter Data'!$A:$B,2,1),"")</f>
        <v>215</v>
      </c>
      <c r="F8393" s="75">
        <f>IF(CECCZ="CZ03",'Outside Temp'!B8393,IF(CECCZ="CZ04",'Outside Temp'!B8394,IF(CECCZ="CZ12",'Outside Temp'!B8395, IF(CECCZ="CZ13",'Outside Temp'!B8396))))</f>
        <v>77.53333333</v>
      </c>
      <c r="G8393" s="12">
        <f t="shared" si="3"/>
        <v>4</v>
      </c>
    </row>
    <row r="8394" ht="15.75" customHeight="1">
      <c r="A8394" s="13">
        <v>42212.458333333336</v>
      </c>
      <c r="B8394" s="73">
        <f t="shared" si="1"/>
        <v>42212</v>
      </c>
      <c r="C8394" s="74">
        <f>IF(NewCustomer="Yes", IF(COUNTIF($I$2:$I$11,B8394)&gt;0,0,WEEKDAY(B8394,2)),IF(COUNTIF($I$2:$I$21,B8394)&gt;0,0,WEEKDAY(B8394,2)))</f>
        <v>1</v>
      </c>
      <c r="D8394" s="74">
        <f t="shared" si="2"/>
        <v>11</v>
      </c>
      <c r="E8394" s="12">
        <f>IFERROR(VLOOKUP(A8394,'IDAR Meter Data'!$A:$B,2,1),"")</f>
        <v>201</v>
      </c>
      <c r="F8394" s="75">
        <f>IF(CECCZ="CZ03",'Outside Temp'!B8394,IF(CECCZ="CZ04",'Outside Temp'!B8395,IF(CECCZ="CZ12",'Outside Temp'!B8396, IF(CECCZ="CZ13",'Outside Temp'!B8397))))</f>
        <v>79.06666667</v>
      </c>
      <c r="G8394" s="12">
        <f t="shared" si="3"/>
        <v>4</v>
      </c>
    </row>
    <row r="8395" ht="15.75" customHeight="1">
      <c r="A8395" s="13">
        <v>42212.46875</v>
      </c>
      <c r="B8395" s="73">
        <f t="shared" si="1"/>
        <v>42212</v>
      </c>
      <c r="C8395" s="74">
        <f>IF(NewCustomer="Yes", IF(COUNTIF($I$2:$I$11,B8395)&gt;0,0,WEEKDAY(B8395,2)),IF(COUNTIF($I$2:$I$21,B8395)&gt;0,0,WEEKDAY(B8395,2)))</f>
        <v>1</v>
      </c>
      <c r="D8395" s="74">
        <f t="shared" si="2"/>
        <v>11</v>
      </c>
      <c r="E8395" s="12">
        <f>IFERROR(VLOOKUP(A8395,'IDAR Meter Data'!$A:$B,2,1),"")</f>
        <v>209</v>
      </c>
      <c r="F8395" s="75">
        <f>IF(CECCZ="CZ03",'Outside Temp'!B8395,IF(CECCZ="CZ04",'Outside Temp'!B8396,IF(CECCZ="CZ12",'Outside Temp'!B8397, IF(CECCZ="CZ13",'Outside Temp'!B8398))))</f>
        <v>79.31666667</v>
      </c>
      <c r="G8395" s="12">
        <f t="shared" si="3"/>
        <v>4</v>
      </c>
    </row>
    <row r="8396" ht="15.75" customHeight="1">
      <c r="A8396" s="13">
        <v>42212.479166666664</v>
      </c>
      <c r="B8396" s="73">
        <f t="shared" si="1"/>
        <v>42212</v>
      </c>
      <c r="C8396" s="74">
        <f>IF(NewCustomer="Yes", IF(COUNTIF($I$2:$I$11,B8396)&gt;0,0,WEEKDAY(B8396,2)),IF(COUNTIF($I$2:$I$21,B8396)&gt;0,0,WEEKDAY(B8396,2)))</f>
        <v>1</v>
      </c>
      <c r="D8396" s="74">
        <f t="shared" si="2"/>
        <v>11</v>
      </c>
      <c r="E8396" s="12">
        <f>IFERROR(VLOOKUP(A8396,'IDAR Meter Data'!$A:$B,2,1),"")</f>
        <v>203</v>
      </c>
      <c r="F8396" s="75">
        <f>IF(CECCZ="CZ03",'Outside Temp'!B8396,IF(CECCZ="CZ04",'Outside Temp'!B8397,IF(CECCZ="CZ12",'Outside Temp'!B8398, IF(CECCZ="CZ13",'Outside Temp'!B8399))))</f>
        <v>79.56666667</v>
      </c>
      <c r="G8396" s="12">
        <f t="shared" si="3"/>
        <v>4</v>
      </c>
    </row>
    <row r="8397" ht="15.75" customHeight="1">
      <c r="A8397" s="13">
        <v>42212.489583333336</v>
      </c>
      <c r="B8397" s="73">
        <f t="shared" si="1"/>
        <v>42212</v>
      </c>
      <c r="C8397" s="74">
        <f>IF(NewCustomer="Yes", IF(COUNTIF($I$2:$I$11,B8397)&gt;0,0,WEEKDAY(B8397,2)),IF(COUNTIF($I$2:$I$21,B8397)&gt;0,0,WEEKDAY(B8397,2)))</f>
        <v>1</v>
      </c>
      <c r="D8397" s="74">
        <f t="shared" si="2"/>
        <v>11</v>
      </c>
      <c r="E8397" s="12">
        <f>IFERROR(VLOOKUP(A8397,'IDAR Meter Data'!$A:$B,2,1),"")</f>
        <v>209</v>
      </c>
      <c r="F8397" s="75">
        <f>IF(CECCZ="CZ03",'Outside Temp'!B8397,IF(CECCZ="CZ04",'Outside Temp'!B8398,IF(CECCZ="CZ12",'Outside Temp'!B8399, IF(CECCZ="CZ13",'Outside Temp'!B8400))))</f>
        <v>79.81666667</v>
      </c>
      <c r="G8397" s="12">
        <f t="shared" si="3"/>
        <v>4</v>
      </c>
    </row>
    <row r="8398" ht="15.75" customHeight="1">
      <c r="A8398" s="13">
        <v>42212.5</v>
      </c>
      <c r="B8398" s="73">
        <f t="shared" si="1"/>
        <v>42212</v>
      </c>
      <c r="C8398" s="74">
        <f>IF(NewCustomer="Yes", IF(COUNTIF($I$2:$I$11,B8398)&gt;0,0,WEEKDAY(B8398,2)),IF(COUNTIF($I$2:$I$21,B8398)&gt;0,0,WEEKDAY(B8398,2)))</f>
        <v>1</v>
      </c>
      <c r="D8398" s="74">
        <f t="shared" si="2"/>
        <v>12</v>
      </c>
      <c r="E8398" s="12">
        <f>IFERROR(VLOOKUP(A8398,'IDAR Meter Data'!$A:$B,2,1),"")</f>
        <v>219</v>
      </c>
      <c r="F8398" s="75">
        <f>IF(CECCZ="CZ03",'Outside Temp'!B8398,IF(CECCZ="CZ04",'Outside Temp'!B8399,IF(CECCZ="CZ12",'Outside Temp'!B8400, IF(CECCZ="CZ13",'Outside Temp'!B8401))))</f>
        <v>79.93333333</v>
      </c>
      <c r="G8398" s="12">
        <f t="shared" si="3"/>
        <v>4</v>
      </c>
    </row>
    <row r="8399" ht="15.75" customHeight="1">
      <c r="A8399" s="13">
        <v>42212.510416666664</v>
      </c>
      <c r="B8399" s="73">
        <f t="shared" si="1"/>
        <v>42212</v>
      </c>
      <c r="C8399" s="74">
        <f>IF(NewCustomer="Yes", IF(COUNTIF($I$2:$I$11,B8399)&gt;0,0,WEEKDAY(B8399,2)),IF(COUNTIF($I$2:$I$21,B8399)&gt;0,0,WEEKDAY(B8399,2)))</f>
        <v>1</v>
      </c>
      <c r="D8399" s="74">
        <f t="shared" si="2"/>
        <v>12</v>
      </c>
      <c r="E8399" s="12">
        <f>IFERROR(VLOOKUP(A8399,'IDAR Meter Data'!$A:$B,2,1),"")</f>
        <v>208</v>
      </c>
      <c r="F8399" s="75">
        <f>IF(CECCZ="CZ03",'Outside Temp'!B8399,IF(CECCZ="CZ04",'Outside Temp'!B8400,IF(CECCZ="CZ12",'Outside Temp'!B8401, IF(CECCZ="CZ13",'Outside Temp'!B8402))))</f>
        <v>79.68333333</v>
      </c>
      <c r="G8399" s="12">
        <f t="shared" si="3"/>
        <v>4</v>
      </c>
    </row>
    <row r="8400" ht="15.75" customHeight="1">
      <c r="A8400" s="13">
        <v>42212.520833333336</v>
      </c>
      <c r="B8400" s="73">
        <f t="shared" si="1"/>
        <v>42212</v>
      </c>
      <c r="C8400" s="74">
        <f>IF(NewCustomer="Yes", IF(COUNTIF($I$2:$I$11,B8400)&gt;0,0,WEEKDAY(B8400,2)),IF(COUNTIF($I$2:$I$21,B8400)&gt;0,0,WEEKDAY(B8400,2)))</f>
        <v>1</v>
      </c>
      <c r="D8400" s="74">
        <f t="shared" si="2"/>
        <v>12</v>
      </c>
      <c r="E8400" s="12">
        <f>IFERROR(VLOOKUP(A8400,'IDAR Meter Data'!$A:$B,2,1),"")</f>
        <v>213</v>
      </c>
      <c r="F8400" s="75">
        <f>IF(CECCZ="CZ03",'Outside Temp'!B8400,IF(CECCZ="CZ04",'Outside Temp'!B8401,IF(CECCZ="CZ12",'Outside Temp'!B8402, IF(CECCZ="CZ13",'Outside Temp'!B8403))))</f>
        <v>79.43333333</v>
      </c>
      <c r="G8400" s="12">
        <f t="shared" si="3"/>
        <v>4</v>
      </c>
    </row>
    <row r="8401" ht="15.75" customHeight="1">
      <c r="A8401" s="13">
        <v>42212.53125</v>
      </c>
      <c r="B8401" s="73">
        <f t="shared" si="1"/>
        <v>42212</v>
      </c>
      <c r="C8401" s="74">
        <f>IF(NewCustomer="Yes", IF(COUNTIF($I$2:$I$11,B8401)&gt;0,0,WEEKDAY(B8401,2)),IF(COUNTIF($I$2:$I$21,B8401)&gt;0,0,WEEKDAY(B8401,2)))</f>
        <v>1</v>
      </c>
      <c r="D8401" s="74">
        <f t="shared" si="2"/>
        <v>12</v>
      </c>
      <c r="E8401" s="12">
        <f>IFERROR(VLOOKUP(A8401,'IDAR Meter Data'!$A:$B,2,1),"")</f>
        <v>221</v>
      </c>
      <c r="F8401" s="75">
        <f>IF(CECCZ="CZ03",'Outside Temp'!B8401,IF(CECCZ="CZ04",'Outside Temp'!B8402,IF(CECCZ="CZ12",'Outside Temp'!B8403, IF(CECCZ="CZ13",'Outside Temp'!B8404))))</f>
        <v>79.18333333</v>
      </c>
      <c r="G8401" s="12">
        <f t="shared" si="3"/>
        <v>4</v>
      </c>
    </row>
    <row r="8402" ht="15.75" customHeight="1">
      <c r="A8402" s="13">
        <v>42212.541666666664</v>
      </c>
      <c r="B8402" s="73">
        <f t="shared" si="1"/>
        <v>42212</v>
      </c>
      <c r="C8402" s="74">
        <f>IF(NewCustomer="Yes", IF(COUNTIF($I$2:$I$11,B8402)&gt;0,0,WEEKDAY(B8402,2)),IF(COUNTIF($I$2:$I$21,B8402)&gt;0,0,WEEKDAY(B8402,2)))</f>
        <v>1</v>
      </c>
      <c r="D8402" s="74">
        <f t="shared" si="2"/>
        <v>13</v>
      </c>
      <c r="E8402" s="12">
        <f>IFERROR(VLOOKUP(A8402,'IDAR Meter Data'!$A:$B,2,1),"")</f>
        <v>216</v>
      </c>
      <c r="F8402" s="75">
        <f>IF(CECCZ="CZ03",'Outside Temp'!B8402,IF(CECCZ="CZ04",'Outside Temp'!B8403,IF(CECCZ="CZ12",'Outside Temp'!B8404, IF(CECCZ="CZ13",'Outside Temp'!B8405))))</f>
        <v>78.8</v>
      </c>
      <c r="G8402" s="12">
        <f t="shared" si="3"/>
        <v>4</v>
      </c>
    </row>
    <row r="8403" ht="15.75" customHeight="1">
      <c r="A8403" s="13">
        <v>42212.552083333336</v>
      </c>
      <c r="B8403" s="73">
        <f t="shared" si="1"/>
        <v>42212</v>
      </c>
      <c r="C8403" s="74">
        <f>IF(NewCustomer="Yes", IF(COUNTIF($I$2:$I$11,B8403)&gt;0,0,WEEKDAY(B8403,2)),IF(COUNTIF($I$2:$I$21,B8403)&gt;0,0,WEEKDAY(B8403,2)))</f>
        <v>1</v>
      </c>
      <c r="D8403" s="74">
        <f t="shared" si="2"/>
        <v>13</v>
      </c>
      <c r="E8403" s="12">
        <f>IFERROR(VLOOKUP(A8403,'IDAR Meter Data'!$A:$B,2,1),"")</f>
        <v>236</v>
      </c>
      <c r="F8403" s="75">
        <f>IF(CECCZ="CZ03",'Outside Temp'!B8403,IF(CECCZ="CZ04",'Outside Temp'!B8404,IF(CECCZ="CZ12",'Outside Temp'!B8405, IF(CECCZ="CZ13",'Outside Temp'!B8406))))</f>
        <v>78.05</v>
      </c>
      <c r="G8403" s="12">
        <f t="shared" si="3"/>
        <v>4</v>
      </c>
    </row>
    <row r="8404" ht="15.75" customHeight="1">
      <c r="A8404" s="13">
        <v>42212.5625</v>
      </c>
      <c r="B8404" s="73">
        <f t="shared" si="1"/>
        <v>42212</v>
      </c>
      <c r="C8404" s="74">
        <f>IF(NewCustomer="Yes", IF(COUNTIF($I$2:$I$11,B8404)&gt;0,0,WEEKDAY(B8404,2)),IF(COUNTIF($I$2:$I$21,B8404)&gt;0,0,WEEKDAY(B8404,2)))</f>
        <v>1</v>
      </c>
      <c r="D8404" s="74">
        <f t="shared" si="2"/>
        <v>13</v>
      </c>
      <c r="E8404" s="12">
        <f>IFERROR(VLOOKUP(A8404,'IDAR Meter Data'!$A:$B,2,1),"")</f>
        <v>214</v>
      </c>
      <c r="F8404" s="75">
        <f>IF(CECCZ="CZ03",'Outside Temp'!B8404,IF(CECCZ="CZ04",'Outside Temp'!B8405,IF(CECCZ="CZ12",'Outside Temp'!B8406, IF(CECCZ="CZ13",'Outside Temp'!B8407))))</f>
        <v>77.3</v>
      </c>
      <c r="G8404" s="12">
        <f t="shared" si="3"/>
        <v>4</v>
      </c>
    </row>
    <row r="8405" ht="15.75" customHeight="1">
      <c r="A8405" s="13">
        <v>42212.572916666664</v>
      </c>
      <c r="B8405" s="73">
        <f t="shared" si="1"/>
        <v>42212</v>
      </c>
      <c r="C8405" s="74">
        <f>IF(NewCustomer="Yes", IF(COUNTIF($I$2:$I$11,B8405)&gt;0,0,WEEKDAY(B8405,2)),IF(COUNTIF($I$2:$I$21,B8405)&gt;0,0,WEEKDAY(B8405,2)))</f>
        <v>1</v>
      </c>
      <c r="D8405" s="74">
        <f t="shared" si="2"/>
        <v>13</v>
      </c>
      <c r="E8405" s="12">
        <f>IFERROR(VLOOKUP(A8405,'IDAR Meter Data'!$A:$B,2,1),"")</f>
        <v>225</v>
      </c>
      <c r="F8405" s="75">
        <f>IF(CECCZ="CZ03",'Outside Temp'!B8405,IF(CECCZ="CZ04",'Outside Temp'!B8406,IF(CECCZ="CZ12",'Outside Temp'!B8407, IF(CECCZ="CZ13",'Outside Temp'!B8408))))</f>
        <v>76.55</v>
      </c>
      <c r="G8405" s="12">
        <f t="shared" si="3"/>
        <v>4</v>
      </c>
    </row>
    <row r="8406" ht="15.75" customHeight="1">
      <c r="A8406" s="13">
        <v>42212.583333333336</v>
      </c>
      <c r="B8406" s="73">
        <f t="shared" si="1"/>
        <v>42212</v>
      </c>
      <c r="C8406" s="74">
        <f>IF(NewCustomer="Yes", IF(COUNTIF($I$2:$I$11,B8406)&gt;0,0,WEEKDAY(B8406,2)),IF(COUNTIF($I$2:$I$21,B8406)&gt;0,0,WEEKDAY(B8406,2)))</f>
        <v>1</v>
      </c>
      <c r="D8406" s="74">
        <f t="shared" si="2"/>
        <v>14</v>
      </c>
      <c r="E8406" s="12">
        <f>IFERROR(VLOOKUP(A8406,'IDAR Meter Data'!$A:$B,2,1),"")</f>
        <v>226</v>
      </c>
      <c r="F8406" s="75">
        <f>IF(CECCZ="CZ03",'Outside Temp'!B8406,IF(CECCZ="CZ04",'Outside Temp'!B8407,IF(CECCZ="CZ12",'Outside Temp'!B8408, IF(CECCZ="CZ13",'Outside Temp'!B8409))))</f>
        <v>75.93333333</v>
      </c>
      <c r="G8406" s="12">
        <f t="shared" si="3"/>
        <v>4</v>
      </c>
    </row>
    <row r="8407" ht="15.75" customHeight="1">
      <c r="A8407" s="13">
        <v>42212.59375</v>
      </c>
      <c r="B8407" s="73">
        <f t="shared" si="1"/>
        <v>42212</v>
      </c>
      <c r="C8407" s="74">
        <f>IF(NewCustomer="Yes", IF(COUNTIF($I$2:$I$11,B8407)&gt;0,0,WEEKDAY(B8407,2)),IF(COUNTIF($I$2:$I$21,B8407)&gt;0,0,WEEKDAY(B8407,2)))</f>
        <v>1</v>
      </c>
      <c r="D8407" s="74">
        <f t="shared" si="2"/>
        <v>14</v>
      </c>
      <c r="E8407" s="12">
        <f>IFERROR(VLOOKUP(A8407,'IDAR Meter Data'!$A:$B,2,1),"")</f>
        <v>231</v>
      </c>
      <c r="F8407" s="75">
        <f>IF(CECCZ="CZ03",'Outside Temp'!B8407,IF(CECCZ="CZ04",'Outside Temp'!B8408,IF(CECCZ="CZ12",'Outside Temp'!B8409, IF(CECCZ="CZ13",'Outside Temp'!B8410))))</f>
        <v>75.68333333</v>
      </c>
      <c r="G8407" s="12">
        <f t="shared" si="3"/>
        <v>4</v>
      </c>
    </row>
    <row r="8408" ht="15.75" customHeight="1">
      <c r="A8408" s="13">
        <v>42212.604166666664</v>
      </c>
      <c r="B8408" s="73">
        <f t="shared" si="1"/>
        <v>42212</v>
      </c>
      <c r="C8408" s="74">
        <f>IF(NewCustomer="Yes", IF(COUNTIF($I$2:$I$11,B8408)&gt;0,0,WEEKDAY(B8408,2)),IF(COUNTIF($I$2:$I$21,B8408)&gt;0,0,WEEKDAY(B8408,2)))</f>
        <v>1</v>
      </c>
      <c r="D8408" s="74">
        <f t="shared" si="2"/>
        <v>14</v>
      </c>
      <c r="E8408" s="12">
        <f>IFERROR(VLOOKUP(A8408,'IDAR Meter Data'!$A:$B,2,1),"")</f>
        <v>237</v>
      </c>
      <c r="F8408" s="75">
        <f>IF(CECCZ="CZ03",'Outside Temp'!B8408,IF(CECCZ="CZ04",'Outside Temp'!B8409,IF(CECCZ="CZ12",'Outside Temp'!B8410, IF(CECCZ="CZ13",'Outside Temp'!B8411))))</f>
        <v>75.43333333</v>
      </c>
      <c r="G8408" s="12">
        <f t="shared" si="3"/>
        <v>4</v>
      </c>
    </row>
    <row r="8409" ht="15.75" customHeight="1">
      <c r="A8409" s="13">
        <v>42212.614583333336</v>
      </c>
      <c r="B8409" s="73">
        <f t="shared" si="1"/>
        <v>42212</v>
      </c>
      <c r="C8409" s="74">
        <f>IF(NewCustomer="Yes", IF(COUNTIF($I$2:$I$11,B8409)&gt;0,0,WEEKDAY(B8409,2)),IF(COUNTIF($I$2:$I$21,B8409)&gt;0,0,WEEKDAY(B8409,2)))</f>
        <v>1</v>
      </c>
      <c r="D8409" s="74">
        <f t="shared" si="2"/>
        <v>14</v>
      </c>
      <c r="E8409" s="12">
        <f>IFERROR(VLOOKUP(A8409,'IDAR Meter Data'!$A:$B,2,1),"")</f>
        <v>234</v>
      </c>
      <c r="F8409" s="75">
        <f>IF(CECCZ="CZ03",'Outside Temp'!B8409,IF(CECCZ="CZ04",'Outside Temp'!B8410,IF(CECCZ="CZ12",'Outside Temp'!B8411, IF(CECCZ="CZ13",'Outside Temp'!B8412))))</f>
        <v>75.18333333</v>
      </c>
      <c r="G8409" s="12">
        <f t="shared" si="3"/>
        <v>4</v>
      </c>
    </row>
    <row r="8410" ht="15.75" customHeight="1">
      <c r="A8410" s="13">
        <v>42212.625</v>
      </c>
      <c r="B8410" s="73">
        <f t="shared" si="1"/>
        <v>42212</v>
      </c>
      <c r="C8410" s="74">
        <f>IF(NewCustomer="Yes", IF(COUNTIF($I$2:$I$11,B8410)&gt;0,0,WEEKDAY(B8410,2)),IF(COUNTIF($I$2:$I$21,B8410)&gt;0,0,WEEKDAY(B8410,2)))</f>
        <v>1</v>
      </c>
      <c r="D8410" s="74">
        <f t="shared" si="2"/>
        <v>15</v>
      </c>
      <c r="E8410" s="12">
        <f>IFERROR(VLOOKUP(A8410,'IDAR Meter Data'!$A:$B,2,1),"")</f>
        <v>238</v>
      </c>
      <c r="F8410" s="75">
        <f>IF(CECCZ="CZ03",'Outside Temp'!B8410,IF(CECCZ="CZ04",'Outside Temp'!B8411,IF(CECCZ="CZ12",'Outside Temp'!B8412, IF(CECCZ="CZ13",'Outside Temp'!B8413))))</f>
        <v>74.86666667</v>
      </c>
      <c r="G8410" s="12">
        <f t="shared" si="3"/>
        <v>3</v>
      </c>
    </row>
    <row r="8411" ht="15.75" customHeight="1">
      <c r="A8411" s="13">
        <v>42212.635416666664</v>
      </c>
      <c r="B8411" s="73">
        <f t="shared" si="1"/>
        <v>42212</v>
      </c>
      <c r="C8411" s="74">
        <f>IF(NewCustomer="Yes", IF(COUNTIF($I$2:$I$11,B8411)&gt;0,0,WEEKDAY(B8411,2)),IF(COUNTIF($I$2:$I$21,B8411)&gt;0,0,WEEKDAY(B8411,2)))</f>
        <v>1</v>
      </c>
      <c r="D8411" s="74">
        <f t="shared" si="2"/>
        <v>15</v>
      </c>
      <c r="E8411" s="12">
        <f>IFERROR(VLOOKUP(A8411,'IDAR Meter Data'!$A:$B,2,1),"")</f>
        <v>240</v>
      </c>
      <c r="F8411" s="75">
        <f>IF(CECCZ="CZ03",'Outside Temp'!B8411,IF(CECCZ="CZ04",'Outside Temp'!B8412,IF(CECCZ="CZ12",'Outside Temp'!B8413, IF(CECCZ="CZ13",'Outside Temp'!B8414))))</f>
        <v>74.36666667</v>
      </c>
      <c r="G8411" s="12">
        <f t="shared" si="3"/>
        <v>3</v>
      </c>
    </row>
    <row r="8412" ht="15.75" customHeight="1">
      <c r="A8412" s="13">
        <v>42212.645833333336</v>
      </c>
      <c r="B8412" s="73">
        <f t="shared" si="1"/>
        <v>42212</v>
      </c>
      <c r="C8412" s="74">
        <f>IF(NewCustomer="Yes", IF(COUNTIF($I$2:$I$11,B8412)&gt;0,0,WEEKDAY(B8412,2)),IF(COUNTIF($I$2:$I$21,B8412)&gt;0,0,WEEKDAY(B8412,2)))</f>
        <v>1</v>
      </c>
      <c r="D8412" s="74">
        <f t="shared" si="2"/>
        <v>15</v>
      </c>
      <c r="E8412" s="12">
        <f>IFERROR(VLOOKUP(A8412,'IDAR Meter Data'!$A:$B,2,1),"")</f>
        <v>248</v>
      </c>
      <c r="F8412" s="75">
        <f>IF(CECCZ="CZ03",'Outside Temp'!B8412,IF(CECCZ="CZ04",'Outside Temp'!B8413,IF(CECCZ="CZ12",'Outside Temp'!B8414, IF(CECCZ="CZ13",'Outside Temp'!B8415))))</f>
        <v>73.86666667</v>
      </c>
      <c r="G8412" s="12">
        <f t="shared" si="3"/>
        <v>3</v>
      </c>
    </row>
    <row r="8413" ht="15.75" customHeight="1">
      <c r="A8413" s="13">
        <v>42212.65625</v>
      </c>
      <c r="B8413" s="73">
        <f t="shared" si="1"/>
        <v>42212</v>
      </c>
      <c r="C8413" s="74">
        <f>IF(NewCustomer="Yes", IF(COUNTIF($I$2:$I$11,B8413)&gt;0,0,WEEKDAY(B8413,2)),IF(COUNTIF($I$2:$I$21,B8413)&gt;0,0,WEEKDAY(B8413,2)))</f>
        <v>1</v>
      </c>
      <c r="D8413" s="74">
        <f t="shared" si="2"/>
        <v>15</v>
      </c>
      <c r="E8413" s="12">
        <f>IFERROR(VLOOKUP(A8413,'IDAR Meter Data'!$A:$B,2,1),"")</f>
        <v>242</v>
      </c>
      <c r="F8413" s="75">
        <f>IF(CECCZ="CZ03",'Outside Temp'!B8413,IF(CECCZ="CZ04",'Outside Temp'!B8414,IF(CECCZ="CZ12",'Outside Temp'!B8415, IF(CECCZ="CZ13",'Outside Temp'!B8416))))</f>
        <v>73.36666667</v>
      </c>
      <c r="G8413" s="12">
        <f t="shared" si="3"/>
        <v>3</v>
      </c>
    </row>
    <row r="8414" ht="15.75" customHeight="1">
      <c r="A8414" s="13">
        <v>42212.666666666664</v>
      </c>
      <c r="B8414" s="73">
        <f t="shared" si="1"/>
        <v>42212</v>
      </c>
      <c r="C8414" s="74">
        <f>IF(NewCustomer="Yes", IF(COUNTIF($I$2:$I$11,B8414)&gt;0,0,WEEKDAY(B8414,2)),IF(COUNTIF($I$2:$I$21,B8414)&gt;0,0,WEEKDAY(B8414,2)))</f>
        <v>1</v>
      </c>
      <c r="D8414" s="74">
        <f t="shared" si="2"/>
        <v>16</v>
      </c>
      <c r="E8414" s="12">
        <f>IFERROR(VLOOKUP(A8414,'IDAR Meter Data'!$A:$B,2,1),"")</f>
        <v>251</v>
      </c>
      <c r="F8414" s="75">
        <f>IF(CECCZ="CZ03",'Outside Temp'!B8414,IF(CECCZ="CZ04",'Outside Temp'!B8415,IF(CECCZ="CZ12",'Outside Temp'!B8416, IF(CECCZ="CZ13",'Outside Temp'!B8417))))</f>
        <v>72.93333333</v>
      </c>
      <c r="G8414" s="12">
        <f t="shared" si="3"/>
        <v>3</v>
      </c>
    </row>
    <row r="8415" ht="15.75" customHeight="1">
      <c r="A8415" s="13">
        <v>42212.677083333336</v>
      </c>
      <c r="B8415" s="73">
        <f t="shared" si="1"/>
        <v>42212</v>
      </c>
      <c r="C8415" s="74">
        <f>IF(NewCustomer="Yes", IF(COUNTIF($I$2:$I$11,B8415)&gt;0,0,WEEKDAY(B8415,2)),IF(COUNTIF($I$2:$I$21,B8415)&gt;0,0,WEEKDAY(B8415,2)))</f>
        <v>1</v>
      </c>
      <c r="D8415" s="74">
        <f t="shared" si="2"/>
        <v>16</v>
      </c>
      <c r="E8415" s="12">
        <f>IFERROR(VLOOKUP(A8415,'IDAR Meter Data'!$A:$B,2,1),"")</f>
        <v>237</v>
      </c>
      <c r="F8415" s="75">
        <f>IF(CECCZ="CZ03",'Outside Temp'!B8415,IF(CECCZ="CZ04",'Outside Temp'!B8416,IF(CECCZ="CZ12",'Outside Temp'!B8417, IF(CECCZ="CZ13",'Outside Temp'!B8418))))</f>
        <v>72.68333333</v>
      </c>
      <c r="G8415" s="12">
        <f t="shared" si="3"/>
        <v>3</v>
      </c>
    </row>
    <row r="8416" ht="15.75" customHeight="1">
      <c r="A8416" s="13">
        <v>42212.6875</v>
      </c>
      <c r="B8416" s="73">
        <f t="shared" si="1"/>
        <v>42212</v>
      </c>
      <c r="C8416" s="74">
        <f>IF(NewCustomer="Yes", IF(COUNTIF($I$2:$I$11,B8416)&gt;0,0,WEEKDAY(B8416,2)),IF(COUNTIF($I$2:$I$21,B8416)&gt;0,0,WEEKDAY(B8416,2)))</f>
        <v>1</v>
      </c>
      <c r="D8416" s="74">
        <f t="shared" si="2"/>
        <v>16</v>
      </c>
      <c r="E8416" s="12">
        <f>IFERROR(VLOOKUP(A8416,'IDAR Meter Data'!$A:$B,2,1),"")</f>
        <v>255</v>
      </c>
      <c r="F8416" s="75">
        <f>IF(CECCZ="CZ03",'Outside Temp'!B8416,IF(CECCZ="CZ04",'Outside Temp'!B8417,IF(CECCZ="CZ12",'Outside Temp'!B8418, IF(CECCZ="CZ13",'Outside Temp'!B8419))))</f>
        <v>72.43333333</v>
      </c>
      <c r="G8416" s="12">
        <f t="shared" si="3"/>
        <v>3</v>
      </c>
    </row>
    <row r="8417" ht="15.75" customHeight="1">
      <c r="A8417" s="13">
        <v>42212.697916666664</v>
      </c>
      <c r="B8417" s="73">
        <f t="shared" si="1"/>
        <v>42212</v>
      </c>
      <c r="C8417" s="74">
        <f>IF(NewCustomer="Yes", IF(COUNTIF($I$2:$I$11,B8417)&gt;0,0,WEEKDAY(B8417,2)),IF(COUNTIF($I$2:$I$21,B8417)&gt;0,0,WEEKDAY(B8417,2)))</f>
        <v>1</v>
      </c>
      <c r="D8417" s="74">
        <f t="shared" si="2"/>
        <v>16</v>
      </c>
      <c r="E8417" s="12">
        <f>IFERROR(VLOOKUP(A8417,'IDAR Meter Data'!$A:$B,2,1),"")</f>
        <v>264</v>
      </c>
      <c r="F8417" s="75">
        <f>IF(CECCZ="CZ03",'Outside Temp'!B8417,IF(CECCZ="CZ04",'Outside Temp'!B8418,IF(CECCZ="CZ12",'Outside Temp'!B8419, IF(CECCZ="CZ13",'Outside Temp'!B8420))))</f>
        <v>72.18333333</v>
      </c>
      <c r="G8417" s="12">
        <f t="shared" si="3"/>
        <v>3</v>
      </c>
    </row>
    <row r="8418" ht="15.75" customHeight="1">
      <c r="A8418" s="13">
        <v>42212.708333333336</v>
      </c>
      <c r="B8418" s="73">
        <f t="shared" si="1"/>
        <v>42212</v>
      </c>
      <c r="C8418" s="74">
        <f>IF(NewCustomer="Yes", IF(COUNTIF($I$2:$I$11,B8418)&gt;0,0,WEEKDAY(B8418,2)),IF(COUNTIF($I$2:$I$21,B8418)&gt;0,0,WEEKDAY(B8418,2)))</f>
        <v>1</v>
      </c>
      <c r="D8418" s="74">
        <f t="shared" si="2"/>
        <v>17</v>
      </c>
      <c r="E8418" s="12">
        <f>IFERROR(VLOOKUP(A8418,'IDAR Meter Data'!$A:$B,2,1),"")</f>
        <v>246</v>
      </c>
      <c r="F8418" s="75">
        <f>IF(CECCZ="CZ03",'Outside Temp'!B8418,IF(CECCZ="CZ04",'Outside Temp'!B8419,IF(CECCZ="CZ12",'Outside Temp'!B8420, IF(CECCZ="CZ13",'Outside Temp'!B8421))))</f>
        <v>71.73333333</v>
      </c>
      <c r="G8418" s="12">
        <f t="shared" si="3"/>
        <v>3</v>
      </c>
    </row>
    <row r="8419" ht="15.75" customHeight="1">
      <c r="A8419" s="13">
        <v>42212.71875</v>
      </c>
      <c r="B8419" s="73">
        <f t="shared" si="1"/>
        <v>42212</v>
      </c>
      <c r="C8419" s="74">
        <f>IF(NewCustomer="Yes", IF(COUNTIF($I$2:$I$11,B8419)&gt;0,0,WEEKDAY(B8419,2)),IF(COUNTIF($I$2:$I$21,B8419)&gt;0,0,WEEKDAY(B8419,2)))</f>
        <v>1</v>
      </c>
      <c r="D8419" s="74">
        <f t="shared" si="2"/>
        <v>17</v>
      </c>
      <c r="E8419" s="12">
        <f>IFERROR(VLOOKUP(A8419,'IDAR Meter Data'!$A:$B,2,1),"")</f>
        <v>248</v>
      </c>
      <c r="F8419" s="75">
        <f>IF(CECCZ="CZ03",'Outside Temp'!B8419,IF(CECCZ="CZ04",'Outside Temp'!B8420,IF(CECCZ="CZ12",'Outside Temp'!B8421, IF(CECCZ="CZ13",'Outside Temp'!B8422))))</f>
        <v>70.73333333</v>
      </c>
      <c r="G8419" s="12">
        <f t="shared" si="3"/>
        <v>3</v>
      </c>
    </row>
    <row r="8420" ht="15.75" customHeight="1">
      <c r="A8420" s="13">
        <v>42212.729166666664</v>
      </c>
      <c r="B8420" s="73">
        <f t="shared" si="1"/>
        <v>42212</v>
      </c>
      <c r="C8420" s="74">
        <f>IF(NewCustomer="Yes", IF(COUNTIF($I$2:$I$11,B8420)&gt;0,0,WEEKDAY(B8420,2)),IF(COUNTIF($I$2:$I$21,B8420)&gt;0,0,WEEKDAY(B8420,2)))</f>
        <v>1</v>
      </c>
      <c r="D8420" s="74">
        <f t="shared" si="2"/>
        <v>17</v>
      </c>
      <c r="E8420" s="12">
        <f>IFERROR(VLOOKUP(A8420,'IDAR Meter Data'!$A:$B,2,1),"")</f>
        <v>246</v>
      </c>
      <c r="F8420" s="75">
        <f>IF(CECCZ="CZ03",'Outside Temp'!B8420,IF(CECCZ="CZ04",'Outside Temp'!B8421,IF(CECCZ="CZ12",'Outside Temp'!B8422, IF(CECCZ="CZ13",'Outside Temp'!B8423))))</f>
        <v>69.73333333</v>
      </c>
      <c r="G8420" s="12">
        <f t="shared" si="3"/>
        <v>2</v>
      </c>
    </row>
    <row r="8421" ht="15.75" customHeight="1">
      <c r="A8421" s="13">
        <v>42212.739583333336</v>
      </c>
      <c r="B8421" s="73">
        <f t="shared" si="1"/>
        <v>42212</v>
      </c>
      <c r="C8421" s="74">
        <f>IF(NewCustomer="Yes", IF(COUNTIF($I$2:$I$11,B8421)&gt;0,0,WEEKDAY(B8421,2)),IF(COUNTIF($I$2:$I$21,B8421)&gt;0,0,WEEKDAY(B8421,2)))</f>
        <v>1</v>
      </c>
      <c r="D8421" s="74">
        <f t="shared" si="2"/>
        <v>17</v>
      </c>
      <c r="E8421" s="12">
        <f>IFERROR(VLOOKUP(A8421,'IDAR Meter Data'!$A:$B,2,1),"")</f>
        <v>251</v>
      </c>
      <c r="F8421" s="75">
        <f>IF(CECCZ="CZ03",'Outside Temp'!B8421,IF(CECCZ="CZ04",'Outside Temp'!B8422,IF(CECCZ="CZ12",'Outside Temp'!B8423, IF(CECCZ="CZ13",'Outside Temp'!B8424))))</f>
        <v>68.73333333</v>
      </c>
      <c r="G8421" s="12">
        <f t="shared" si="3"/>
        <v>2</v>
      </c>
    </row>
    <row r="8422" ht="15.75" customHeight="1">
      <c r="A8422" s="13">
        <v>42212.75</v>
      </c>
      <c r="B8422" s="73">
        <f t="shared" si="1"/>
        <v>42212</v>
      </c>
      <c r="C8422" s="74">
        <f>IF(NewCustomer="Yes", IF(COUNTIF($I$2:$I$11,B8422)&gt;0,0,WEEKDAY(B8422,2)),IF(COUNTIF($I$2:$I$21,B8422)&gt;0,0,WEEKDAY(B8422,2)))</f>
        <v>1</v>
      </c>
      <c r="D8422" s="74">
        <f t="shared" si="2"/>
        <v>18</v>
      </c>
      <c r="E8422" s="12">
        <f>IFERROR(VLOOKUP(A8422,'IDAR Meter Data'!$A:$B,2,1),"")</f>
        <v>260</v>
      </c>
      <c r="F8422" s="75">
        <f>IF(CECCZ="CZ03",'Outside Temp'!B8422,IF(CECCZ="CZ04",'Outside Temp'!B8423,IF(CECCZ="CZ12",'Outside Temp'!B8424, IF(CECCZ="CZ13",'Outside Temp'!B8425))))</f>
        <v>67.73333333</v>
      </c>
      <c r="G8422" s="12">
        <f t="shared" si="3"/>
        <v>2</v>
      </c>
    </row>
    <row r="8423" ht="15.75" customHeight="1">
      <c r="A8423" s="13">
        <v>42212.760416666664</v>
      </c>
      <c r="B8423" s="73">
        <f t="shared" si="1"/>
        <v>42212</v>
      </c>
      <c r="C8423" s="74">
        <f>IF(NewCustomer="Yes", IF(COUNTIF($I$2:$I$11,B8423)&gt;0,0,WEEKDAY(B8423,2)),IF(COUNTIF($I$2:$I$21,B8423)&gt;0,0,WEEKDAY(B8423,2)))</f>
        <v>1</v>
      </c>
      <c r="D8423" s="74">
        <f t="shared" si="2"/>
        <v>18</v>
      </c>
      <c r="E8423" s="12">
        <f>IFERROR(VLOOKUP(A8423,'IDAR Meter Data'!$A:$B,2,1),"")</f>
        <v>229</v>
      </c>
      <c r="F8423" s="75">
        <f>IF(CECCZ="CZ03",'Outside Temp'!B8423,IF(CECCZ="CZ04",'Outside Temp'!B8424,IF(CECCZ="CZ12",'Outside Temp'!B8425, IF(CECCZ="CZ13",'Outside Temp'!B8426))))</f>
        <v>66.73333333</v>
      </c>
      <c r="G8423" s="12">
        <f t="shared" si="3"/>
        <v>2</v>
      </c>
    </row>
    <row r="8424" ht="15.75" customHeight="1">
      <c r="A8424" s="13">
        <v>42212.770833333336</v>
      </c>
      <c r="B8424" s="73">
        <f t="shared" si="1"/>
        <v>42212</v>
      </c>
      <c r="C8424" s="74">
        <f>IF(NewCustomer="Yes", IF(COUNTIF($I$2:$I$11,B8424)&gt;0,0,WEEKDAY(B8424,2)),IF(COUNTIF($I$2:$I$21,B8424)&gt;0,0,WEEKDAY(B8424,2)))</f>
        <v>1</v>
      </c>
      <c r="D8424" s="74">
        <f t="shared" si="2"/>
        <v>18</v>
      </c>
      <c r="E8424" s="12">
        <f>IFERROR(VLOOKUP(A8424,'IDAR Meter Data'!$A:$B,2,1),"")</f>
        <v>240</v>
      </c>
      <c r="F8424" s="75">
        <f>IF(CECCZ="CZ03",'Outside Temp'!B8424,IF(CECCZ="CZ04",'Outside Temp'!B8425,IF(CECCZ="CZ12",'Outside Temp'!B8426, IF(CECCZ="CZ13",'Outside Temp'!B8427))))</f>
        <v>65.73333333</v>
      </c>
      <c r="G8424" s="12">
        <f t="shared" si="3"/>
        <v>2</v>
      </c>
    </row>
    <row r="8425" ht="15.75" customHeight="1">
      <c r="A8425" s="13">
        <v>42212.78125</v>
      </c>
      <c r="B8425" s="73">
        <f t="shared" si="1"/>
        <v>42212</v>
      </c>
      <c r="C8425" s="74">
        <f>IF(NewCustomer="Yes", IF(COUNTIF($I$2:$I$11,B8425)&gt;0,0,WEEKDAY(B8425,2)),IF(COUNTIF($I$2:$I$21,B8425)&gt;0,0,WEEKDAY(B8425,2)))</f>
        <v>1</v>
      </c>
      <c r="D8425" s="74">
        <f t="shared" si="2"/>
        <v>18</v>
      </c>
      <c r="E8425" s="12">
        <f>IFERROR(VLOOKUP(A8425,'IDAR Meter Data'!$A:$B,2,1),"")</f>
        <v>233</v>
      </c>
      <c r="F8425" s="75">
        <f>IF(CECCZ="CZ03",'Outside Temp'!B8425,IF(CECCZ="CZ04",'Outside Temp'!B8426,IF(CECCZ="CZ12",'Outside Temp'!B8427, IF(CECCZ="CZ13",'Outside Temp'!B8428))))</f>
        <v>64.73333333</v>
      </c>
      <c r="G8425" s="12">
        <f t="shared" si="3"/>
        <v>1</v>
      </c>
    </row>
    <row r="8426" ht="15.75" customHeight="1">
      <c r="A8426" s="13">
        <v>42212.791666666664</v>
      </c>
      <c r="B8426" s="73">
        <f t="shared" si="1"/>
        <v>42212</v>
      </c>
      <c r="C8426" s="74">
        <f>IF(NewCustomer="Yes", IF(COUNTIF($I$2:$I$11,B8426)&gt;0,0,WEEKDAY(B8426,2)),IF(COUNTIF($I$2:$I$21,B8426)&gt;0,0,WEEKDAY(B8426,2)))</f>
        <v>1</v>
      </c>
      <c r="D8426" s="74">
        <f t="shared" si="2"/>
        <v>19</v>
      </c>
      <c r="E8426" s="12">
        <f>IFERROR(VLOOKUP(A8426,'IDAR Meter Data'!$A:$B,2,1),"")</f>
        <v>244</v>
      </c>
      <c r="F8426" s="75">
        <f>IF(CECCZ="CZ03",'Outside Temp'!B8426,IF(CECCZ="CZ04",'Outside Temp'!B8427,IF(CECCZ="CZ12",'Outside Temp'!B8428, IF(CECCZ="CZ13",'Outside Temp'!B8429))))</f>
        <v>63.8</v>
      </c>
      <c r="G8426" s="12">
        <f t="shared" si="3"/>
        <v>1</v>
      </c>
    </row>
    <row r="8427" ht="15.75" customHeight="1">
      <c r="A8427" s="13">
        <v>42212.802083333336</v>
      </c>
      <c r="B8427" s="73">
        <f t="shared" si="1"/>
        <v>42212</v>
      </c>
      <c r="C8427" s="74">
        <f>IF(NewCustomer="Yes", IF(COUNTIF($I$2:$I$11,B8427)&gt;0,0,WEEKDAY(B8427,2)),IF(COUNTIF($I$2:$I$21,B8427)&gt;0,0,WEEKDAY(B8427,2)))</f>
        <v>1</v>
      </c>
      <c r="D8427" s="74">
        <f t="shared" si="2"/>
        <v>19</v>
      </c>
      <c r="E8427" s="12">
        <f>IFERROR(VLOOKUP(A8427,'IDAR Meter Data'!$A:$B,2,1),"")</f>
        <v>238</v>
      </c>
      <c r="F8427" s="75">
        <f>IF(CECCZ="CZ03",'Outside Temp'!B8427,IF(CECCZ="CZ04",'Outside Temp'!B8428,IF(CECCZ="CZ12",'Outside Temp'!B8429, IF(CECCZ="CZ13",'Outside Temp'!B8430))))</f>
        <v>63.05</v>
      </c>
      <c r="G8427" s="12">
        <f t="shared" si="3"/>
        <v>1</v>
      </c>
    </row>
    <row r="8428" ht="15.75" customHeight="1">
      <c r="A8428" s="13">
        <v>42212.8125</v>
      </c>
      <c r="B8428" s="73">
        <f t="shared" si="1"/>
        <v>42212</v>
      </c>
      <c r="C8428" s="74">
        <f>IF(NewCustomer="Yes", IF(COUNTIF($I$2:$I$11,B8428)&gt;0,0,WEEKDAY(B8428,2)),IF(COUNTIF($I$2:$I$21,B8428)&gt;0,0,WEEKDAY(B8428,2)))</f>
        <v>1</v>
      </c>
      <c r="D8428" s="74">
        <f t="shared" si="2"/>
        <v>19</v>
      </c>
      <c r="E8428" s="12">
        <f>IFERROR(VLOOKUP(A8428,'IDAR Meter Data'!$A:$B,2,1),"")</f>
        <v>226</v>
      </c>
      <c r="F8428" s="75">
        <f>IF(CECCZ="CZ03",'Outside Temp'!B8428,IF(CECCZ="CZ04",'Outside Temp'!B8429,IF(CECCZ="CZ12",'Outside Temp'!B8430, IF(CECCZ="CZ13",'Outside Temp'!B8431))))</f>
        <v>62.3</v>
      </c>
      <c r="G8428" s="12">
        <f t="shared" si="3"/>
        <v>1</v>
      </c>
    </row>
    <row r="8429" ht="15.75" customHeight="1">
      <c r="A8429" s="13">
        <v>42212.822916666664</v>
      </c>
      <c r="B8429" s="73">
        <f t="shared" si="1"/>
        <v>42212</v>
      </c>
      <c r="C8429" s="74">
        <f>IF(NewCustomer="Yes", IF(COUNTIF($I$2:$I$11,B8429)&gt;0,0,WEEKDAY(B8429,2)),IF(COUNTIF($I$2:$I$21,B8429)&gt;0,0,WEEKDAY(B8429,2)))</f>
        <v>1</v>
      </c>
      <c r="D8429" s="74">
        <f t="shared" si="2"/>
        <v>19</v>
      </c>
      <c r="E8429" s="12">
        <f>IFERROR(VLOOKUP(A8429,'IDAR Meter Data'!$A:$B,2,1),"")</f>
        <v>216</v>
      </c>
      <c r="F8429" s="75">
        <f>IF(CECCZ="CZ03",'Outside Temp'!B8429,IF(CECCZ="CZ04",'Outside Temp'!B8430,IF(CECCZ="CZ12",'Outside Temp'!B8431, IF(CECCZ="CZ13",'Outside Temp'!B8432))))</f>
        <v>61.55</v>
      </c>
      <c r="G8429" s="12">
        <f t="shared" si="3"/>
        <v>1</v>
      </c>
    </row>
    <row r="8430" ht="15.75" customHeight="1">
      <c r="A8430" s="13">
        <v>42212.833333333336</v>
      </c>
      <c r="B8430" s="73">
        <f t="shared" si="1"/>
        <v>42212</v>
      </c>
      <c r="C8430" s="74">
        <f>IF(NewCustomer="Yes", IF(COUNTIF($I$2:$I$11,B8430)&gt;0,0,WEEKDAY(B8430,2)),IF(COUNTIF($I$2:$I$21,B8430)&gt;0,0,WEEKDAY(B8430,2)))</f>
        <v>1</v>
      </c>
      <c r="D8430" s="74">
        <f t="shared" si="2"/>
        <v>20</v>
      </c>
      <c r="E8430" s="12">
        <f>IFERROR(VLOOKUP(A8430,'IDAR Meter Data'!$A:$B,2,1),"")</f>
        <v>222</v>
      </c>
      <c r="F8430" s="75">
        <f>IF(CECCZ="CZ03",'Outside Temp'!B8430,IF(CECCZ="CZ04",'Outside Temp'!B8431,IF(CECCZ="CZ12",'Outside Temp'!B8432, IF(CECCZ="CZ13",'Outside Temp'!B8433))))</f>
        <v>61</v>
      </c>
      <c r="G8430" s="12">
        <f t="shared" si="3"/>
        <v>1</v>
      </c>
    </row>
    <row r="8431" ht="15.75" customHeight="1">
      <c r="A8431" s="13">
        <v>42212.84375</v>
      </c>
      <c r="B8431" s="73">
        <f t="shared" si="1"/>
        <v>42212</v>
      </c>
      <c r="C8431" s="74">
        <f>IF(NewCustomer="Yes", IF(COUNTIF($I$2:$I$11,B8431)&gt;0,0,WEEKDAY(B8431,2)),IF(COUNTIF($I$2:$I$21,B8431)&gt;0,0,WEEKDAY(B8431,2)))</f>
        <v>1</v>
      </c>
      <c r="D8431" s="74">
        <f t="shared" si="2"/>
        <v>20</v>
      </c>
      <c r="E8431" s="12">
        <f>IFERROR(VLOOKUP(A8431,'IDAR Meter Data'!$A:$B,2,1),"")</f>
        <v>208</v>
      </c>
      <c r="F8431" s="75">
        <f>IF(CECCZ="CZ03",'Outside Temp'!B8431,IF(CECCZ="CZ04",'Outside Temp'!B8432,IF(CECCZ="CZ12",'Outside Temp'!B8433, IF(CECCZ="CZ13",'Outside Temp'!B8434))))</f>
        <v>61</v>
      </c>
      <c r="G8431" s="12">
        <f t="shared" si="3"/>
        <v>1</v>
      </c>
    </row>
    <row r="8432" ht="15.75" customHeight="1">
      <c r="A8432" s="13">
        <v>42212.854166666664</v>
      </c>
      <c r="B8432" s="73">
        <f t="shared" si="1"/>
        <v>42212</v>
      </c>
      <c r="C8432" s="74">
        <f>IF(NewCustomer="Yes", IF(COUNTIF($I$2:$I$11,B8432)&gt;0,0,WEEKDAY(B8432,2)),IF(COUNTIF($I$2:$I$21,B8432)&gt;0,0,WEEKDAY(B8432,2)))</f>
        <v>1</v>
      </c>
      <c r="D8432" s="74">
        <f t="shared" si="2"/>
        <v>20</v>
      </c>
      <c r="E8432" s="12">
        <f>IFERROR(VLOOKUP(A8432,'IDAR Meter Data'!$A:$B,2,1),"")</f>
        <v>216</v>
      </c>
      <c r="F8432" s="75">
        <f>IF(CECCZ="CZ03",'Outside Temp'!B8432,IF(CECCZ="CZ04",'Outside Temp'!B8433,IF(CECCZ="CZ12",'Outside Temp'!B8434, IF(CECCZ="CZ13",'Outside Temp'!B8435))))</f>
        <v>61</v>
      </c>
      <c r="G8432" s="12">
        <f t="shared" si="3"/>
        <v>1</v>
      </c>
    </row>
    <row r="8433" ht="15.75" customHeight="1">
      <c r="A8433" s="13">
        <v>42212.864583333336</v>
      </c>
      <c r="B8433" s="73">
        <f t="shared" si="1"/>
        <v>42212</v>
      </c>
      <c r="C8433" s="74">
        <f>IF(NewCustomer="Yes", IF(COUNTIF($I$2:$I$11,B8433)&gt;0,0,WEEKDAY(B8433,2)),IF(COUNTIF($I$2:$I$21,B8433)&gt;0,0,WEEKDAY(B8433,2)))</f>
        <v>1</v>
      </c>
      <c r="D8433" s="74">
        <f t="shared" si="2"/>
        <v>20</v>
      </c>
      <c r="E8433" s="12">
        <f>IFERROR(VLOOKUP(A8433,'IDAR Meter Data'!$A:$B,2,1),"")</f>
        <v>215</v>
      </c>
      <c r="F8433" s="75">
        <f>IF(CECCZ="CZ03",'Outside Temp'!B8433,IF(CECCZ="CZ04",'Outside Temp'!B8434,IF(CECCZ="CZ12",'Outside Temp'!B8435, IF(CECCZ="CZ13",'Outside Temp'!B8436))))</f>
        <v>61</v>
      </c>
      <c r="G8433" s="12">
        <f t="shared" si="3"/>
        <v>1</v>
      </c>
    </row>
    <row r="8434" ht="15.75" customHeight="1">
      <c r="A8434" s="13">
        <v>42212.875</v>
      </c>
      <c r="B8434" s="73">
        <f t="shared" si="1"/>
        <v>42212</v>
      </c>
      <c r="C8434" s="74">
        <f>IF(NewCustomer="Yes", IF(COUNTIF($I$2:$I$11,B8434)&gt;0,0,WEEKDAY(B8434,2)),IF(COUNTIF($I$2:$I$21,B8434)&gt;0,0,WEEKDAY(B8434,2)))</f>
        <v>1</v>
      </c>
      <c r="D8434" s="74">
        <f t="shared" si="2"/>
        <v>21</v>
      </c>
      <c r="E8434" s="12">
        <f>IFERROR(VLOOKUP(A8434,'IDAR Meter Data'!$A:$B,2,1),"")</f>
        <v>203</v>
      </c>
      <c r="F8434" s="75">
        <f>IF(CECCZ="CZ03",'Outside Temp'!B8434,IF(CECCZ="CZ04",'Outside Temp'!B8435,IF(CECCZ="CZ12",'Outside Temp'!B8436, IF(CECCZ="CZ13",'Outside Temp'!B8437))))</f>
        <v>61</v>
      </c>
      <c r="G8434" s="12">
        <f t="shared" si="3"/>
        <v>1</v>
      </c>
    </row>
    <row r="8435" ht="15.75" customHeight="1">
      <c r="A8435" s="13">
        <v>42212.885416666664</v>
      </c>
      <c r="B8435" s="73">
        <f t="shared" si="1"/>
        <v>42212</v>
      </c>
      <c r="C8435" s="74">
        <f>IF(NewCustomer="Yes", IF(COUNTIF($I$2:$I$11,B8435)&gt;0,0,WEEKDAY(B8435,2)),IF(COUNTIF($I$2:$I$21,B8435)&gt;0,0,WEEKDAY(B8435,2)))</f>
        <v>1</v>
      </c>
      <c r="D8435" s="74">
        <f t="shared" si="2"/>
        <v>21</v>
      </c>
      <c r="E8435" s="12">
        <f>IFERROR(VLOOKUP(A8435,'IDAR Meter Data'!$A:$B,2,1),"")</f>
        <v>191</v>
      </c>
      <c r="F8435" s="75">
        <f>IF(CECCZ="CZ03",'Outside Temp'!B8435,IF(CECCZ="CZ04",'Outside Temp'!B8436,IF(CECCZ="CZ12",'Outside Temp'!B8437, IF(CECCZ="CZ13",'Outside Temp'!B8438))))</f>
        <v>61</v>
      </c>
      <c r="G8435" s="12">
        <f t="shared" si="3"/>
        <v>1</v>
      </c>
    </row>
    <row r="8436" ht="15.75" customHeight="1">
      <c r="A8436" s="13">
        <v>42212.895833333336</v>
      </c>
      <c r="B8436" s="73">
        <f t="shared" si="1"/>
        <v>42212</v>
      </c>
      <c r="C8436" s="74">
        <f>IF(NewCustomer="Yes", IF(COUNTIF($I$2:$I$11,B8436)&gt;0,0,WEEKDAY(B8436,2)),IF(COUNTIF($I$2:$I$21,B8436)&gt;0,0,WEEKDAY(B8436,2)))</f>
        <v>1</v>
      </c>
      <c r="D8436" s="74">
        <f t="shared" si="2"/>
        <v>21</v>
      </c>
      <c r="E8436" s="12">
        <f>IFERROR(VLOOKUP(A8436,'IDAR Meter Data'!$A:$B,2,1),"")</f>
        <v>190</v>
      </c>
      <c r="F8436" s="75">
        <f>IF(CECCZ="CZ03",'Outside Temp'!B8436,IF(CECCZ="CZ04",'Outside Temp'!B8437,IF(CECCZ="CZ12",'Outside Temp'!B8438, IF(CECCZ="CZ13",'Outside Temp'!B8439))))</f>
        <v>61</v>
      </c>
      <c r="G8436" s="12">
        <f t="shared" si="3"/>
        <v>1</v>
      </c>
    </row>
    <row r="8437" ht="15.75" customHeight="1">
      <c r="A8437" s="13">
        <v>42212.90625</v>
      </c>
      <c r="B8437" s="73">
        <f t="shared" si="1"/>
        <v>42212</v>
      </c>
      <c r="C8437" s="74">
        <f>IF(NewCustomer="Yes", IF(COUNTIF($I$2:$I$11,B8437)&gt;0,0,WEEKDAY(B8437,2)),IF(COUNTIF($I$2:$I$21,B8437)&gt;0,0,WEEKDAY(B8437,2)))</f>
        <v>1</v>
      </c>
      <c r="D8437" s="74">
        <f t="shared" si="2"/>
        <v>21</v>
      </c>
      <c r="E8437" s="12">
        <f>IFERROR(VLOOKUP(A8437,'IDAR Meter Data'!$A:$B,2,1),"")</f>
        <v>199</v>
      </c>
      <c r="F8437" s="75">
        <f>IF(CECCZ="CZ03",'Outside Temp'!B8437,IF(CECCZ="CZ04",'Outside Temp'!B8438,IF(CECCZ="CZ12",'Outside Temp'!B8439, IF(CECCZ="CZ13",'Outside Temp'!B8440))))</f>
        <v>61</v>
      </c>
      <c r="G8437" s="12">
        <f t="shared" si="3"/>
        <v>1</v>
      </c>
    </row>
    <row r="8438" ht="15.75" customHeight="1">
      <c r="A8438" s="13">
        <v>42212.916666666664</v>
      </c>
      <c r="B8438" s="73">
        <f t="shared" si="1"/>
        <v>42212</v>
      </c>
      <c r="C8438" s="74">
        <f>IF(NewCustomer="Yes", IF(COUNTIF($I$2:$I$11,B8438)&gt;0,0,WEEKDAY(B8438,2)),IF(COUNTIF($I$2:$I$21,B8438)&gt;0,0,WEEKDAY(B8438,2)))</f>
        <v>1</v>
      </c>
      <c r="D8438" s="74">
        <f t="shared" si="2"/>
        <v>22</v>
      </c>
      <c r="E8438" s="12">
        <f>IFERROR(VLOOKUP(A8438,'IDAR Meter Data'!$A:$B,2,1),"")</f>
        <v>189</v>
      </c>
      <c r="F8438" s="75">
        <f>IF(CECCZ="CZ03",'Outside Temp'!B8438,IF(CECCZ="CZ04",'Outside Temp'!B8439,IF(CECCZ="CZ12",'Outside Temp'!B8440, IF(CECCZ="CZ13",'Outside Temp'!B8441))))</f>
        <v>60.93333333</v>
      </c>
      <c r="G8438" s="12">
        <f t="shared" si="3"/>
        <v>1</v>
      </c>
    </row>
    <row r="8439" ht="15.75" customHeight="1">
      <c r="A8439" s="13">
        <v>42212.927083333336</v>
      </c>
      <c r="B8439" s="73">
        <f t="shared" si="1"/>
        <v>42212</v>
      </c>
      <c r="C8439" s="74">
        <f>IF(NewCustomer="Yes", IF(COUNTIF($I$2:$I$11,B8439)&gt;0,0,WEEKDAY(B8439,2)),IF(COUNTIF($I$2:$I$21,B8439)&gt;0,0,WEEKDAY(B8439,2)))</f>
        <v>1</v>
      </c>
      <c r="D8439" s="74">
        <f t="shared" si="2"/>
        <v>22</v>
      </c>
      <c r="E8439" s="12">
        <f>IFERROR(VLOOKUP(A8439,'IDAR Meter Data'!$A:$B,2,1),"")</f>
        <v>188</v>
      </c>
      <c r="F8439" s="75">
        <f>IF(CECCZ="CZ03",'Outside Temp'!B8439,IF(CECCZ="CZ04",'Outside Temp'!B8440,IF(CECCZ="CZ12",'Outside Temp'!B8441, IF(CECCZ="CZ13",'Outside Temp'!B8442))))</f>
        <v>60.68333333</v>
      </c>
      <c r="G8439" s="12">
        <f t="shared" si="3"/>
        <v>1</v>
      </c>
    </row>
    <row r="8440" ht="15.75" customHeight="1">
      <c r="A8440" s="13">
        <v>42212.9375</v>
      </c>
      <c r="B8440" s="73">
        <f t="shared" si="1"/>
        <v>42212</v>
      </c>
      <c r="C8440" s="74">
        <f>IF(NewCustomer="Yes", IF(COUNTIF($I$2:$I$11,B8440)&gt;0,0,WEEKDAY(B8440,2)),IF(COUNTIF($I$2:$I$21,B8440)&gt;0,0,WEEKDAY(B8440,2)))</f>
        <v>1</v>
      </c>
      <c r="D8440" s="74">
        <f t="shared" si="2"/>
        <v>22</v>
      </c>
      <c r="E8440" s="12">
        <f>IFERROR(VLOOKUP(A8440,'IDAR Meter Data'!$A:$B,2,1),"")</f>
        <v>193</v>
      </c>
      <c r="F8440" s="75">
        <f>IF(CECCZ="CZ03",'Outside Temp'!B8440,IF(CECCZ="CZ04",'Outside Temp'!B8441,IF(CECCZ="CZ12",'Outside Temp'!B8442, IF(CECCZ="CZ13",'Outside Temp'!B8443))))</f>
        <v>60.43333333</v>
      </c>
      <c r="G8440" s="12">
        <f t="shared" si="3"/>
        <v>1</v>
      </c>
    </row>
    <row r="8441" ht="15.75" customHeight="1">
      <c r="A8441" s="13">
        <v>42212.947916666664</v>
      </c>
      <c r="B8441" s="73">
        <f t="shared" si="1"/>
        <v>42212</v>
      </c>
      <c r="C8441" s="74">
        <f>IF(NewCustomer="Yes", IF(COUNTIF($I$2:$I$11,B8441)&gt;0,0,WEEKDAY(B8441,2)),IF(COUNTIF($I$2:$I$21,B8441)&gt;0,0,WEEKDAY(B8441,2)))</f>
        <v>1</v>
      </c>
      <c r="D8441" s="74">
        <f t="shared" si="2"/>
        <v>22</v>
      </c>
      <c r="E8441" s="12">
        <f>IFERROR(VLOOKUP(A8441,'IDAR Meter Data'!$A:$B,2,1),"")</f>
        <v>193</v>
      </c>
      <c r="F8441" s="75">
        <f>IF(CECCZ="CZ03",'Outside Temp'!B8441,IF(CECCZ="CZ04",'Outside Temp'!B8442,IF(CECCZ="CZ12",'Outside Temp'!B8443, IF(CECCZ="CZ13",'Outside Temp'!B8444))))</f>
        <v>60.18333333</v>
      </c>
      <c r="G8441" s="12">
        <f t="shared" si="3"/>
        <v>1</v>
      </c>
    </row>
    <row r="8442" ht="15.75" customHeight="1">
      <c r="A8442" s="13">
        <v>42212.958333333336</v>
      </c>
      <c r="B8442" s="73">
        <f t="shared" si="1"/>
        <v>42212</v>
      </c>
      <c r="C8442" s="74">
        <f>IF(NewCustomer="Yes", IF(COUNTIF($I$2:$I$11,B8442)&gt;0,0,WEEKDAY(B8442,2)),IF(COUNTIF($I$2:$I$21,B8442)&gt;0,0,WEEKDAY(B8442,2)))</f>
        <v>1</v>
      </c>
      <c r="D8442" s="74">
        <f t="shared" si="2"/>
        <v>23</v>
      </c>
      <c r="E8442" s="12">
        <f>IFERROR(VLOOKUP(A8442,'IDAR Meter Data'!$A:$B,2,1),"")</f>
        <v>203</v>
      </c>
      <c r="F8442" s="75">
        <f>IF(CECCZ="CZ03",'Outside Temp'!B8442,IF(CECCZ="CZ04",'Outside Temp'!B8443,IF(CECCZ="CZ12",'Outside Temp'!B8444, IF(CECCZ="CZ13",'Outside Temp'!B8445))))</f>
        <v>60</v>
      </c>
      <c r="G8442" s="12">
        <f t="shared" si="3"/>
        <v>1</v>
      </c>
    </row>
    <row r="8443" ht="15.75" customHeight="1">
      <c r="A8443" s="13">
        <v>42212.96875</v>
      </c>
      <c r="B8443" s="73">
        <f t="shared" si="1"/>
        <v>42212</v>
      </c>
      <c r="C8443" s="74">
        <f>IF(NewCustomer="Yes", IF(COUNTIF($I$2:$I$11,B8443)&gt;0,0,WEEKDAY(B8443,2)),IF(COUNTIF($I$2:$I$21,B8443)&gt;0,0,WEEKDAY(B8443,2)))</f>
        <v>1</v>
      </c>
      <c r="D8443" s="74">
        <f t="shared" si="2"/>
        <v>23</v>
      </c>
      <c r="E8443" s="12">
        <f>IFERROR(VLOOKUP(A8443,'IDAR Meter Data'!$A:$B,2,1),"")</f>
        <v>182</v>
      </c>
      <c r="F8443" s="75">
        <f>IF(CECCZ="CZ03",'Outside Temp'!B8443,IF(CECCZ="CZ04",'Outside Temp'!B8444,IF(CECCZ="CZ12",'Outside Temp'!B8445, IF(CECCZ="CZ13",'Outside Temp'!B8446))))</f>
        <v>60</v>
      </c>
      <c r="G8443" s="12">
        <f t="shared" si="3"/>
        <v>1</v>
      </c>
    </row>
    <row r="8444" ht="15.75" customHeight="1">
      <c r="A8444" s="13">
        <v>42212.979166666664</v>
      </c>
      <c r="B8444" s="73">
        <f t="shared" si="1"/>
        <v>42212</v>
      </c>
      <c r="C8444" s="74">
        <f>IF(NewCustomer="Yes", IF(COUNTIF($I$2:$I$11,B8444)&gt;0,0,WEEKDAY(B8444,2)),IF(COUNTIF($I$2:$I$21,B8444)&gt;0,0,WEEKDAY(B8444,2)))</f>
        <v>1</v>
      </c>
      <c r="D8444" s="74">
        <f t="shared" si="2"/>
        <v>23</v>
      </c>
      <c r="E8444" s="12">
        <f>IFERROR(VLOOKUP(A8444,'IDAR Meter Data'!$A:$B,2,1),"")</f>
        <v>181</v>
      </c>
      <c r="F8444" s="75">
        <f>IF(CECCZ="CZ03",'Outside Temp'!B8444,IF(CECCZ="CZ04",'Outside Temp'!B8445,IF(CECCZ="CZ12",'Outside Temp'!B8446, IF(CECCZ="CZ13",'Outside Temp'!B8447))))</f>
        <v>60</v>
      </c>
      <c r="G8444" s="12">
        <f t="shared" si="3"/>
        <v>1</v>
      </c>
    </row>
    <row r="8445" ht="15.75" customHeight="1">
      <c r="A8445" s="13">
        <v>42212.989583333336</v>
      </c>
      <c r="B8445" s="73">
        <f t="shared" si="1"/>
        <v>42212</v>
      </c>
      <c r="C8445" s="74">
        <f>IF(NewCustomer="Yes", IF(COUNTIF($I$2:$I$11,B8445)&gt;0,0,WEEKDAY(B8445,2)),IF(COUNTIF($I$2:$I$21,B8445)&gt;0,0,WEEKDAY(B8445,2)))</f>
        <v>1</v>
      </c>
      <c r="D8445" s="74">
        <f t="shared" si="2"/>
        <v>23</v>
      </c>
      <c r="E8445" s="12">
        <f>IFERROR(VLOOKUP(A8445,'IDAR Meter Data'!$A:$B,2,1),"")</f>
        <v>181</v>
      </c>
      <c r="F8445" s="75">
        <f>IF(CECCZ="CZ03",'Outside Temp'!B8445,IF(CECCZ="CZ04",'Outside Temp'!B8446,IF(CECCZ="CZ12",'Outside Temp'!B8447, IF(CECCZ="CZ13",'Outside Temp'!B8448))))</f>
        <v>60</v>
      </c>
      <c r="G8445" s="12">
        <f t="shared" si="3"/>
        <v>1</v>
      </c>
    </row>
    <row r="8446" ht="15.75" customHeight="1">
      <c r="A8446" s="13">
        <v>42213.0</v>
      </c>
      <c r="B8446" s="73">
        <f t="shared" si="1"/>
        <v>42213</v>
      </c>
      <c r="C8446" s="74">
        <f>IF(NewCustomer="Yes", IF(COUNTIF($I$2:$I$11,B8446)&gt;0,0,WEEKDAY(B8446,2)),IF(COUNTIF($I$2:$I$21,B8446)&gt;0,0,WEEKDAY(B8446,2)))</f>
        <v>2</v>
      </c>
      <c r="D8446" s="74">
        <f t="shared" si="2"/>
        <v>0</v>
      </c>
      <c r="E8446" s="12">
        <f>IFERROR(VLOOKUP(A8446,'IDAR Meter Data'!$A:$B,2,1),"")</f>
        <v>194</v>
      </c>
      <c r="F8446" s="75">
        <f>IF(CECCZ="CZ03",'Outside Temp'!B8446,IF(CECCZ="CZ04",'Outside Temp'!B8447,IF(CECCZ="CZ12",'Outside Temp'!B8448, IF(CECCZ="CZ13",'Outside Temp'!B8449))))</f>
        <v>60</v>
      </c>
      <c r="G8446" s="12">
        <f t="shared" si="3"/>
        <v>1</v>
      </c>
    </row>
    <row r="8447" ht="15.75" customHeight="1">
      <c r="A8447" s="13">
        <v>42213.010416666664</v>
      </c>
      <c r="B8447" s="73">
        <f t="shared" si="1"/>
        <v>42213</v>
      </c>
      <c r="C8447" s="74">
        <f>IF(NewCustomer="Yes", IF(COUNTIF($I$2:$I$11,B8447)&gt;0,0,WEEKDAY(B8447,2)),IF(COUNTIF($I$2:$I$21,B8447)&gt;0,0,WEEKDAY(B8447,2)))</f>
        <v>2</v>
      </c>
      <c r="D8447" s="74">
        <f t="shared" si="2"/>
        <v>0</v>
      </c>
      <c r="E8447" s="12">
        <f>IFERROR(VLOOKUP(A8447,'IDAR Meter Data'!$A:$B,2,1),"")</f>
        <v>173</v>
      </c>
      <c r="F8447" s="75">
        <f>IF(CECCZ="CZ03",'Outside Temp'!B8447,IF(CECCZ="CZ04",'Outside Temp'!B8448,IF(CECCZ="CZ12",'Outside Temp'!B8449, IF(CECCZ="CZ13",'Outside Temp'!B8450))))</f>
        <v>60</v>
      </c>
      <c r="G8447" s="12">
        <f t="shared" si="3"/>
        <v>1</v>
      </c>
    </row>
    <row r="8448" ht="15.75" customHeight="1">
      <c r="A8448" s="13">
        <v>42213.020833333336</v>
      </c>
      <c r="B8448" s="73">
        <f t="shared" si="1"/>
        <v>42213</v>
      </c>
      <c r="C8448" s="74">
        <f>IF(NewCustomer="Yes", IF(COUNTIF($I$2:$I$11,B8448)&gt;0,0,WEEKDAY(B8448,2)),IF(COUNTIF($I$2:$I$21,B8448)&gt;0,0,WEEKDAY(B8448,2)))</f>
        <v>2</v>
      </c>
      <c r="D8448" s="74">
        <f t="shared" si="2"/>
        <v>0</v>
      </c>
      <c r="E8448" s="12">
        <f>IFERROR(VLOOKUP(A8448,'IDAR Meter Data'!$A:$B,2,1),"")</f>
        <v>176</v>
      </c>
      <c r="F8448" s="75">
        <f>IF(CECCZ="CZ03",'Outside Temp'!B8448,IF(CECCZ="CZ04",'Outside Temp'!B8449,IF(CECCZ="CZ12",'Outside Temp'!B8450, IF(CECCZ="CZ13",'Outside Temp'!B8451))))</f>
        <v>60</v>
      </c>
      <c r="G8448" s="12">
        <f t="shared" si="3"/>
        <v>1</v>
      </c>
    </row>
    <row r="8449" ht="15.75" customHeight="1">
      <c r="A8449" s="13">
        <v>42213.03125</v>
      </c>
      <c r="B8449" s="73">
        <f t="shared" si="1"/>
        <v>42213</v>
      </c>
      <c r="C8449" s="74">
        <f>IF(NewCustomer="Yes", IF(COUNTIF($I$2:$I$11,B8449)&gt;0,0,WEEKDAY(B8449,2)),IF(COUNTIF($I$2:$I$21,B8449)&gt;0,0,WEEKDAY(B8449,2)))</f>
        <v>2</v>
      </c>
      <c r="D8449" s="74">
        <f t="shared" si="2"/>
        <v>0</v>
      </c>
      <c r="E8449" s="12">
        <f>IFERROR(VLOOKUP(A8449,'IDAR Meter Data'!$A:$B,2,1),"")</f>
        <v>169</v>
      </c>
      <c r="F8449" s="75">
        <f>IF(CECCZ="CZ03",'Outside Temp'!B8449,IF(CECCZ="CZ04",'Outside Temp'!B8450,IF(CECCZ="CZ12",'Outside Temp'!B8451, IF(CECCZ="CZ13",'Outside Temp'!B8452))))</f>
        <v>60</v>
      </c>
      <c r="G8449" s="12">
        <f t="shared" si="3"/>
        <v>1</v>
      </c>
    </row>
    <row r="8450" ht="15.75" customHeight="1">
      <c r="A8450" s="13">
        <v>42213.041666666664</v>
      </c>
      <c r="B8450" s="73">
        <f t="shared" si="1"/>
        <v>42213</v>
      </c>
      <c r="C8450" s="74">
        <f>IF(NewCustomer="Yes", IF(COUNTIF($I$2:$I$11,B8450)&gt;0,0,WEEKDAY(B8450,2)),IF(COUNTIF($I$2:$I$21,B8450)&gt;0,0,WEEKDAY(B8450,2)))</f>
        <v>2</v>
      </c>
      <c r="D8450" s="74">
        <f t="shared" si="2"/>
        <v>1</v>
      </c>
      <c r="E8450" s="12">
        <f>IFERROR(VLOOKUP(A8450,'IDAR Meter Data'!$A:$B,2,1),"")</f>
        <v>174</v>
      </c>
      <c r="F8450" s="75">
        <f>IF(CECCZ="CZ03",'Outside Temp'!B8450,IF(CECCZ="CZ04",'Outside Temp'!B8451,IF(CECCZ="CZ12",'Outside Temp'!B8452, IF(CECCZ="CZ13",'Outside Temp'!B8453))))</f>
        <v>59.93333333</v>
      </c>
      <c r="G8450" s="12">
        <f t="shared" si="3"/>
        <v>1</v>
      </c>
    </row>
    <row r="8451" ht="15.75" customHeight="1">
      <c r="A8451" s="13">
        <v>42213.052083333336</v>
      </c>
      <c r="B8451" s="73">
        <f t="shared" si="1"/>
        <v>42213</v>
      </c>
      <c r="C8451" s="74">
        <f>IF(NewCustomer="Yes", IF(COUNTIF($I$2:$I$11,B8451)&gt;0,0,WEEKDAY(B8451,2)),IF(COUNTIF($I$2:$I$21,B8451)&gt;0,0,WEEKDAY(B8451,2)))</f>
        <v>2</v>
      </c>
      <c r="D8451" s="74">
        <f t="shared" si="2"/>
        <v>1</v>
      </c>
      <c r="E8451" s="12">
        <f>IFERROR(VLOOKUP(A8451,'IDAR Meter Data'!$A:$B,2,1),"")</f>
        <v>172</v>
      </c>
      <c r="F8451" s="75">
        <f>IF(CECCZ="CZ03",'Outside Temp'!B8451,IF(CECCZ="CZ04",'Outside Temp'!B8452,IF(CECCZ="CZ12",'Outside Temp'!B8453, IF(CECCZ="CZ13",'Outside Temp'!B8454))))</f>
        <v>59.68333333</v>
      </c>
      <c r="G8451" s="12">
        <f t="shared" si="3"/>
        <v>1</v>
      </c>
    </row>
    <row r="8452" ht="15.75" customHeight="1">
      <c r="A8452" s="13">
        <v>42213.0625</v>
      </c>
      <c r="B8452" s="73">
        <f t="shared" si="1"/>
        <v>42213</v>
      </c>
      <c r="C8452" s="74">
        <f>IF(NewCustomer="Yes", IF(COUNTIF($I$2:$I$11,B8452)&gt;0,0,WEEKDAY(B8452,2)),IF(COUNTIF($I$2:$I$21,B8452)&gt;0,0,WEEKDAY(B8452,2)))</f>
        <v>2</v>
      </c>
      <c r="D8452" s="74">
        <f t="shared" si="2"/>
        <v>1</v>
      </c>
      <c r="E8452" s="12">
        <f>IFERROR(VLOOKUP(A8452,'IDAR Meter Data'!$A:$B,2,1),"")</f>
        <v>161</v>
      </c>
      <c r="F8452" s="75">
        <f>IF(CECCZ="CZ03",'Outside Temp'!B8452,IF(CECCZ="CZ04",'Outside Temp'!B8453,IF(CECCZ="CZ12",'Outside Temp'!B8454, IF(CECCZ="CZ13",'Outside Temp'!B8455))))</f>
        <v>59.43333333</v>
      </c>
      <c r="G8452" s="12">
        <f t="shared" si="3"/>
        <v>1</v>
      </c>
    </row>
    <row r="8453" ht="15.75" customHeight="1">
      <c r="A8453" s="13">
        <v>42213.072916666664</v>
      </c>
      <c r="B8453" s="73">
        <f t="shared" si="1"/>
        <v>42213</v>
      </c>
      <c r="C8453" s="74">
        <f>IF(NewCustomer="Yes", IF(COUNTIF($I$2:$I$11,B8453)&gt;0,0,WEEKDAY(B8453,2)),IF(COUNTIF($I$2:$I$21,B8453)&gt;0,0,WEEKDAY(B8453,2)))</f>
        <v>2</v>
      </c>
      <c r="D8453" s="74">
        <f t="shared" si="2"/>
        <v>1</v>
      </c>
      <c r="E8453" s="12">
        <f>IFERROR(VLOOKUP(A8453,'IDAR Meter Data'!$A:$B,2,1),"")</f>
        <v>159</v>
      </c>
      <c r="F8453" s="75">
        <f>IF(CECCZ="CZ03",'Outside Temp'!B8453,IF(CECCZ="CZ04",'Outside Temp'!B8454,IF(CECCZ="CZ12",'Outside Temp'!B8455, IF(CECCZ="CZ13",'Outside Temp'!B8456))))</f>
        <v>59.18333333</v>
      </c>
      <c r="G8453" s="12">
        <f t="shared" si="3"/>
        <v>1</v>
      </c>
    </row>
    <row r="8454" ht="15.75" customHeight="1">
      <c r="A8454" s="13">
        <v>42213.083333333336</v>
      </c>
      <c r="B8454" s="73">
        <f t="shared" si="1"/>
        <v>42213</v>
      </c>
      <c r="C8454" s="74">
        <f>IF(NewCustomer="Yes", IF(COUNTIF($I$2:$I$11,B8454)&gt;0,0,WEEKDAY(B8454,2)),IF(COUNTIF($I$2:$I$21,B8454)&gt;0,0,WEEKDAY(B8454,2)))</f>
        <v>2</v>
      </c>
      <c r="D8454" s="74">
        <f t="shared" si="2"/>
        <v>2</v>
      </c>
      <c r="E8454" s="12">
        <f>IFERROR(VLOOKUP(A8454,'IDAR Meter Data'!$A:$B,2,1),"")</f>
        <v>165</v>
      </c>
      <c r="F8454" s="75">
        <f>IF(CECCZ="CZ03",'Outside Temp'!B8454,IF(CECCZ="CZ04",'Outside Temp'!B8455,IF(CECCZ="CZ12",'Outside Temp'!B8456, IF(CECCZ="CZ13",'Outside Temp'!B8457))))</f>
        <v>58.93333333</v>
      </c>
      <c r="G8454" s="12">
        <f t="shared" si="3"/>
        <v>1</v>
      </c>
    </row>
    <row r="8455" ht="15.75" customHeight="1">
      <c r="A8455" s="13">
        <v>42213.09375</v>
      </c>
      <c r="B8455" s="73">
        <f t="shared" si="1"/>
        <v>42213</v>
      </c>
      <c r="C8455" s="74">
        <f>IF(NewCustomer="Yes", IF(COUNTIF($I$2:$I$11,B8455)&gt;0,0,WEEKDAY(B8455,2)),IF(COUNTIF($I$2:$I$21,B8455)&gt;0,0,WEEKDAY(B8455,2)))</f>
        <v>2</v>
      </c>
      <c r="D8455" s="74">
        <f t="shared" si="2"/>
        <v>2</v>
      </c>
      <c r="E8455" s="12">
        <f>IFERROR(VLOOKUP(A8455,'IDAR Meter Data'!$A:$B,2,1),"")</f>
        <v>171</v>
      </c>
      <c r="F8455" s="75">
        <f>IF(CECCZ="CZ03",'Outside Temp'!B8455,IF(CECCZ="CZ04",'Outside Temp'!B8456,IF(CECCZ="CZ12",'Outside Temp'!B8457, IF(CECCZ="CZ13",'Outside Temp'!B8458))))</f>
        <v>58.68333333</v>
      </c>
      <c r="G8455" s="12">
        <f t="shared" si="3"/>
        <v>1</v>
      </c>
    </row>
    <row r="8456" ht="15.75" customHeight="1">
      <c r="A8456" s="13">
        <v>42213.104166666664</v>
      </c>
      <c r="B8456" s="73">
        <f t="shared" si="1"/>
        <v>42213</v>
      </c>
      <c r="C8456" s="74">
        <f>IF(NewCustomer="Yes", IF(COUNTIF($I$2:$I$11,B8456)&gt;0,0,WEEKDAY(B8456,2)),IF(COUNTIF($I$2:$I$21,B8456)&gt;0,0,WEEKDAY(B8456,2)))</f>
        <v>2</v>
      </c>
      <c r="D8456" s="74">
        <f t="shared" si="2"/>
        <v>2</v>
      </c>
      <c r="E8456" s="12">
        <f>IFERROR(VLOOKUP(A8456,'IDAR Meter Data'!$A:$B,2,1),"")</f>
        <v>161</v>
      </c>
      <c r="F8456" s="75">
        <f>IF(CECCZ="CZ03",'Outside Temp'!B8456,IF(CECCZ="CZ04",'Outside Temp'!B8457,IF(CECCZ="CZ12",'Outside Temp'!B8458, IF(CECCZ="CZ13",'Outside Temp'!B8459))))</f>
        <v>58.43333333</v>
      </c>
      <c r="G8456" s="12">
        <f t="shared" si="3"/>
        <v>1</v>
      </c>
    </row>
    <row r="8457" ht="15.75" customHeight="1">
      <c r="A8457" s="13">
        <v>42213.114583333336</v>
      </c>
      <c r="B8457" s="73">
        <f t="shared" si="1"/>
        <v>42213</v>
      </c>
      <c r="C8457" s="74">
        <f>IF(NewCustomer="Yes", IF(COUNTIF($I$2:$I$11,B8457)&gt;0,0,WEEKDAY(B8457,2)),IF(COUNTIF($I$2:$I$21,B8457)&gt;0,0,WEEKDAY(B8457,2)))</f>
        <v>2</v>
      </c>
      <c r="D8457" s="74">
        <f t="shared" si="2"/>
        <v>2</v>
      </c>
      <c r="E8457" s="12">
        <f>IFERROR(VLOOKUP(A8457,'IDAR Meter Data'!$A:$B,2,1),"")</f>
        <v>152</v>
      </c>
      <c r="F8457" s="75">
        <f>IF(CECCZ="CZ03",'Outside Temp'!B8457,IF(CECCZ="CZ04",'Outside Temp'!B8458,IF(CECCZ="CZ12",'Outside Temp'!B8459, IF(CECCZ="CZ13",'Outside Temp'!B8460))))</f>
        <v>58.18333333</v>
      </c>
      <c r="G8457" s="12">
        <f t="shared" si="3"/>
        <v>1</v>
      </c>
    </row>
    <row r="8458" ht="15.75" customHeight="1">
      <c r="A8458" s="13">
        <v>42213.125</v>
      </c>
      <c r="B8458" s="73">
        <f t="shared" si="1"/>
        <v>42213</v>
      </c>
      <c r="C8458" s="74">
        <f>IF(NewCustomer="Yes", IF(COUNTIF($I$2:$I$11,B8458)&gt;0,0,WEEKDAY(B8458,2)),IF(COUNTIF($I$2:$I$21,B8458)&gt;0,0,WEEKDAY(B8458,2)))</f>
        <v>2</v>
      </c>
      <c r="D8458" s="74">
        <f t="shared" si="2"/>
        <v>3</v>
      </c>
      <c r="E8458" s="12">
        <f>IFERROR(VLOOKUP(A8458,'IDAR Meter Data'!$A:$B,2,1),"")</f>
        <v>158</v>
      </c>
      <c r="F8458" s="75">
        <f>IF(CECCZ="CZ03",'Outside Temp'!B8458,IF(CECCZ="CZ04",'Outside Temp'!B8459,IF(CECCZ="CZ12",'Outside Temp'!B8460, IF(CECCZ="CZ13",'Outside Temp'!B8461))))</f>
        <v>58</v>
      </c>
      <c r="G8458" s="12">
        <f t="shared" si="3"/>
        <v>1</v>
      </c>
    </row>
    <row r="8459" ht="15.75" customHeight="1">
      <c r="A8459" s="13">
        <v>42213.135416666664</v>
      </c>
      <c r="B8459" s="73">
        <f t="shared" si="1"/>
        <v>42213</v>
      </c>
      <c r="C8459" s="74">
        <f>IF(NewCustomer="Yes", IF(COUNTIF($I$2:$I$11,B8459)&gt;0,0,WEEKDAY(B8459,2)),IF(COUNTIF($I$2:$I$21,B8459)&gt;0,0,WEEKDAY(B8459,2)))</f>
        <v>2</v>
      </c>
      <c r="D8459" s="74">
        <f t="shared" si="2"/>
        <v>3</v>
      </c>
      <c r="E8459" s="12">
        <f>IFERROR(VLOOKUP(A8459,'IDAR Meter Data'!$A:$B,2,1),"")</f>
        <v>170</v>
      </c>
      <c r="F8459" s="75">
        <f>IF(CECCZ="CZ03",'Outside Temp'!B8459,IF(CECCZ="CZ04",'Outside Temp'!B8460,IF(CECCZ="CZ12",'Outside Temp'!B8461, IF(CECCZ="CZ13",'Outside Temp'!B8462))))</f>
        <v>58</v>
      </c>
      <c r="G8459" s="12">
        <f t="shared" si="3"/>
        <v>1</v>
      </c>
    </row>
    <row r="8460" ht="15.75" customHeight="1">
      <c r="A8460" s="13">
        <v>42213.145833333336</v>
      </c>
      <c r="B8460" s="73">
        <f t="shared" si="1"/>
        <v>42213</v>
      </c>
      <c r="C8460" s="74">
        <f>IF(NewCustomer="Yes", IF(COUNTIF($I$2:$I$11,B8460)&gt;0,0,WEEKDAY(B8460,2)),IF(COUNTIF($I$2:$I$21,B8460)&gt;0,0,WEEKDAY(B8460,2)))</f>
        <v>2</v>
      </c>
      <c r="D8460" s="74">
        <f t="shared" si="2"/>
        <v>3</v>
      </c>
      <c r="E8460" s="12">
        <f>IFERROR(VLOOKUP(A8460,'IDAR Meter Data'!$A:$B,2,1),"")</f>
        <v>157</v>
      </c>
      <c r="F8460" s="75">
        <f>IF(CECCZ="CZ03",'Outside Temp'!B8460,IF(CECCZ="CZ04",'Outside Temp'!B8461,IF(CECCZ="CZ12",'Outside Temp'!B8462, IF(CECCZ="CZ13",'Outside Temp'!B8463))))</f>
        <v>58</v>
      </c>
      <c r="G8460" s="12">
        <f t="shared" si="3"/>
        <v>1</v>
      </c>
    </row>
    <row r="8461" ht="15.75" customHeight="1">
      <c r="A8461" s="13">
        <v>42213.15625</v>
      </c>
      <c r="B8461" s="73">
        <f t="shared" si="1"/>
        <v>42213</v>
      </c>
      <c r="C8461" s="74">
        <f>IF(NewCustomer="Yes", IF(COUNTIF($I$2:$I$11,B8461)&gt;0,0,WEEKDAY(B8461,2)),IF(COUNTIF($I$2:$I$21,B8461)&gt;0,0,WEEKDAY(B8461,2)))</f>
        <v>2</v>
      </c>
      <c r="D8461" s="74">
        <f t="shared" si="2"/>
        <v>3</v>
      </c>
      <c r="E8461" s="12">
        <f>IFERROR(VLOOKUP(A8461,'IDAR Meter Data'!$A:$B,2,1),"")</f>
        <v>152</v>
      </c>
      <c r="F8461" s="75">
        <f>IF(CECCZ="CZ03",'Outside Temp'!B8461,IF(CECCZ="CZ04",'Outside Temp'!B8462,IF(CECCZ="CZ12",'Outside Temp'!B8463, IF(CECCZ="CZ13",'Outside Temp'!B8464))))</f>
        <v>58</v>
      </c>
      <c r="G8461" s="12">
        <f t="shared" si="3"/>
        <v>1</v>
      </c>
    </row>
    <row r="8462" ht="15.75" customHeight="1">
      <c r="A8462" s="13">
        <v>42213.166666666664</v>
      </c>
      <c r="B8462" s="73">
        <f t="shared" si="1"/>
        <v>42213</v>
      </c>
      <c r="C8462" s="74">
        <f>IF(NewCustomer="Yes", IF(COUNTIF($I$2:$I$11,B8462)&gt;0,0,WEEKDAY(B8462,2)),IF(COUNTIF($I$2:$I$21,B8462)&gt;0,0,WEEKDAY(B8462,2)))</f>
        <v>2</v>
      </c>
      <c r="D8462" s="74">
        <f t="shared" si="2"/>
        <v>4</v>
      </c>
      <c r="E8462" s="12">
        <f>IFERROR(VLOOKUP(A8462,'IDAR Meter Data'!$A:$B,2,1),"")</f>
        <v>157</v>
      </c>
      <c r="F8462" s="75">
        <f>IF(CECCZ="CZ03",'Outside Temp'!B8462,IF(CECCZ="CZ04",'Outside Temp'!B8463,IF(CECCZ="CZ12",'Outside Temp'!B8464, IF(CECCZ="CZ13",'Outside Temp'!B8465))))</f>
        <v>58</v>
      </c>
      <c r="G8462" s="12">
        <f t="shared" si="3"/>
        <v>1</v>
      </c>
    </row>
    <row r="8463" ht="15.75" customHeight="1">
      <c r="A8463" s="13">
        <v>42213.177083333336</v>
      </c>
      <c r="B8463" s="73">
        <f t="shared" si="1"/>
        <v>42213</v>
      </c>
      <c r="C8463" s="74">
        <f>IF(NewCustomer="Yes", IF(COUNTIF($I$2:$I$11,B8463)&gt;0,0,WEEKDAY(B8463,2)),IF(COUNTIF($I$2:$I$21,B8463)&gt;0,0,WEEKDAY(B8463,2)))</f>
        <v>2</v>
      </c>
      <c r="D8463" s="74">
        <f t="shared" si="2"/>
        <v>4</v>
      </c>
      <c r="E8463" s="12">
        <f>IFERROR(VLOOKUP(A8463,'IDAR Meter Data'!$A:$B,2,1),"")</f>
        <v>149</v>
      </c>
      <c r="F8463" s="75">
        <f>IF(CECCZ="CZ03",'Outside Temp'!B8463,IF(CECCZ="CZ04",'Outside Temp'!B8464,IF(CECCZ="CZ12",'Outside Temp'!B8465, IF(CECCZ="CZ13",'Outside Temp'!B8466))))</f>
        <v>58</v>
      </c>
      <c r="G8463" s="12">
        <f t="shared" si="3"/>
        <v>1</v>
      </c>
    </row>
    <row r="8464" ht="15.75" customHeight="1">
      <c r="A8464" s="13">
        <v>42213.1875</v>
      </c>
      <c r="B8464" s="73">
        <f t="shared" si="1"/>
        <v>42213</v>
      </c>
      <c r="C8464" s="74">
        <f>IF(NewCustomer="Yes", IF(COUNTIF($I$2:$I$11,B8464)&gt;0,0,WEEKDAY(B8464,2)),IF(COUNTIF($I$2:$I$21,B8464)&gt;0,0,WEEKDAY(B8464,2)))</f>
        <v>2</v>
      </c>
      <c r="D8464" s="74">
        <f t="shared" si="2"/>
        <v>4</v>
      </c>
      <c r="E8464" s="12">
        <f>IFERROR(VLOOKUP(A8464,'IDAR Meter Data'!$A:$B,2,1),"")</f>
        <v>169</v>
      </c>
      <c r="F8464" s="75">
        <f>IF(CECCZ="CZ03",'Outside Temp'!B8464,IF(CECCZ="CZ04",'Outside Temp'!B8465,IF(CECCZ="CZ12",'Outside Temp'!B8466, IF(CECCZ="CZ13",'Outside Temp'!B8467))))</f>
        <v>58</v>
      </c>
      <c r="G8464" s="12">
        <f t="shared" si="3"/>
        <v>1</v>
      </c>
    </row>
    <row r="8465" ht="15.75" customHeight="1">
      <c r="A8465" s="13">
        <v>42213.197916666664</v>
      </c>
      <c r="B8465" s="73">
        <f t="shared" si="1"/>
        <v>42213</v>
      </c>
      <c r="C8465" s="74">
        <f>IF(NewCustomer="Yes", IF(COUNTIF($I$2:$I$11,B8465)&gt;0,0,WEEKDAY(B8465,2)),IF(COUNTIF($I$2:$I$21,B8465)&gt;0,0,WEEKDAY(B8465,2)))</f>
        <v>2</v>
      </c>
      <c r="D8465" s="74">
        <f t="shared" si="2"/>
        <v>4</v>
      </c>
      <c r="E8465" s="12">
        <f>IFERROR(VLOOKUP(A8465,'IDAR Meter Data'!$A:$B,2,1),"")</f>
        <v>154</v>
      </c>
      <c r="F8465" s="75">
        <f>IF(CECCZ="CZ03",'Outside Temp'!B8465,IF(CECCZ="CZ04",'Outside Temp'!B8466,IF(CECCZ="CZ12",'Outside Temp'!B8467, IF(CECCZ="CZ13",'Outside Temp'!B8468))))</f>
        <v>58</v>
      </c>
      <c r="G8465" s="12">
        <f t="shared" si="3"/>
        <v>1</v>
      </c>
    </row>
    <row r="8466" ht="15.75" customHeight="1">
      <c r="A8466" s="13">
        <v>42213.208333333336</v>
      </c>
      <c r="B8466" s="73">
        <f t="shared" si="1"/>
        <v>42213</v>
      </c>
      <c r="C8466" s="74">
        <f>IF(NewCustomer="Yes", IF(COUNTIF($I$2:$I$11,B8466)&gt;0,0,WEEKDAY(B8466,2)),IF(COUNTIF($I$2:$I$21,B8466)&gt;0,0,WEEKDAY(B8466,2)))</f>
        <v>2</v>
      </c>
      <c r="D8466" s="74">
        <f t="shared" si="2"/>
        <v>5</v>
      </c>
      <c r="E8466" s="12">
        <f>IFERROR(VLOOKUP(A8466,'IDAR Meter Data'!$A:$B,2,1),"")</f>
        <v>159</v>
      </c>
      <c r="F8466" s="75">
        <f>IF(CECCZ="CZ03",'Outside Temp'!B8466,IF(CECCZ="CZ04",'Outside Temp'!B8467,IF(CECCZ="CZ12",'Outside Temp'!B8468, IF(CECCZ="CZ13",'Outside Temp'!B8469))))</f>
        <v>58.13333333</v>
      </c>
      <c r="G8466" s="12">
        <f t="shared" si="3"/>
        <v>1</v>
      </c>
    </row>
    <row r="8467" ht="15.75" customHeight="1">
      <c r="A8467" s="13">
        <v>42213.21875</v>
      </c>
      <c r="B8467" s="73">
        <f t="shared" si="1"/>
        <v>42213</v>
      </c>
      <c r="C8467" s="74">
        <f>IF(NewCustomer="Yes", IF(COUNTIF($I$2:$I$11,B8467)&gt;0,0,WEEKDAY(B8467,2)),IF(COUNTIF($I$2:$I$21,B8467)&gt;0,0,WEEKDAY(B8467,2)))</f>
        <v>2</v>
      </c>
      <c r="D8467" s="74">
        <f t="shared" si="2"/>
        <v>5</v>
      </c>
      <c r="E8467" s="12">
        <f>IFERROR(VLOOKUP(A8467,'IDAR Meter Data'!$A:$B,2,1),"")</f>
        <v>151</v>
      </c>
      <c r="F8467" s="75">
        <f>IF(CECCZ="CZ03",'Outside Temp'!B8467,IF(CECCZ="CZ04",'Outside Temp'!B8468,IF(CECCZ="CZ12",'Outside Temp'!B8469, IF(CECCZ="CZ13",'Outside Temp'!B8470))))</f>
        <v>58.63333333</v>
      </c>
      <c r="G8467" s="12">
        <f t="shared" si="3"/>
        <v>1</v>
      </c>
    </row>
    <row r="8468" ht="15.75" customHeight="1">
      <c r="A8468" s="13">
        <v>42213.229166666664</v>
      </c>
      <c r="B8468" s="73">
        <f t="shared" si="1"/>
        <v>42213</v>
      </c>
      <c r="C8468" s="74">
        <f>IF(NewCustomer="Yes", IF(COUNTIF($I$2:$I$11,B8468)&gt;0,0,WEEKDAY(B8468,2)),IF(COUNTIF($I$2:$I$21,B8468)&gt;0,0,WEEKDAY(B8468,2)))</f>
        <v>2</v>
      </c>
      <c r="D8468" s="74">
        <f t="shared" si="2"/>
        <v>5</v>
      </c>
      <c r="E8468" s="12">
        <f>IFERROR(VLOOKUP(A8468,'IDAR Meter Data'!$A:$B,2,1),"")</f>
        <v>170</v>
      </c>
      <c r="F8468" s="75">
        <f>IF(CECCZ="CZ03",'Outside Temp'!B8468,IF(CECCZ="CZ04",'Outside Temp'!B8469,IF(CECCZ="CZ12",'Outside Temp'!B8470, IF(CECCZ="CZ13",'Outside Temp'!B8471))))</f>
        <v>59.13333333</v>
      </c>
      <c r="G8468" s="12">
        <f t="shared" si="3"/>
        <v>1</v>
      </c>
    </row>
    <row r="8469" ht="15.75" customHeight="1">
      <c r="A8469" s="13">
        <v>42213.239583333336</v>
      </c>
      <c r="B8469" s="73">
        <f t="shared" si="1"/>
        <v>42213</v>
      </c>
      <c r="C8469" s="74">
        <f>IF(NewCustomer="Yes", IF(COUNTIF($I$2:$I$11,B8469)&gt;0,0,WEEKDAY(B8469,2)),IF(COUNTIF($I$2:$I$21,B8469)&gt;0,0,WEEKDAY(B8469,2)))</f>
        <v>2</v>
      </c>
      <c r="D8469" s="74">
        <f t="shared" si="2"/>
        <v>5</v>
      </c>
      <c r="E8469" s="12">
        <f>IFERROR(VLOOKUP(A8469,'IDAR Meter Data'!$A:$B,2,1),"")</f>
        <v>154</v>
      </c>
      <c r="F8469" s="75">
        <f>IF(CECCZ="CZ03",'Outside Temp'!B8469,IF(CECCZ="CZ04",'Outside Temp'!B8470,IF(CECCZ="CZ12",'Outside Temp'!B8471, IF(CECCZ="CZ13",'Outside Temp'!B8472))))</f>
        <v>59.63333333</v>
      </c>
      <c r="G8469" s="12">
        <f t="shared" si="3"/>
        <v>1</v>
      </c>
    </row>
    <row r="8470" ht="15.75" customHeight="1">
      <c r="A8470" s="13">
        <v>42213.25</v>
      </c>
      <c r="B8470" s="73">
        <f t="shared" si="1"/>
        <v>42213</v>
      </c>
      <c r="C8470" s="74">
        <f>IF(NewCustomer="Yes", IF(COUNTIF($I$2:$I$11,B8470)&gt;0,0,WEEKDAY(B8470,2)),IF(COUNTIF($I$2:$I$21,B8470)&gt;0,0,WEEKDAY(B8470,2)))</f>
        <v>2</v>
      </c>
      <c r="D8470" s="74">
        <f t="shared" si="2"/>
        <v>6</v>
      </c>
      <c r="E8470" s="12">
        <f>IFERROR(VLOOKUP(A8470,'IDAR Meter Data'!$A:$B,2,1),"")</f>
        <v>163</v>
      </c>
      <c r="F8470" s="75">
        <f>IF(CECCZ="CZ03",'Outside Temp'!B8470,IF(CECCZ="CZ04",'Outside Temp'!B8471,IF(CECCZ="CZ12",'Outside Temp'!B8472, IF(CECCZ="CZ13",'Outside Temp'!B8473))))</f>
        <v>60.33333333</v>
      </c>
      <c r="G8470" s="12">
        <f t="shared" si="3"/>
        <v>1</v>
      </c>
    </row>
    <row r="8471" ht="15.75" customHeight="1">
      <c r="A8471" s="13">
        <v>42213.260416666664</v>
      </c>
      <c r="B8471" s="73">
        <f t="shared" si="1"/>
        <v>42213</v>
      </c>
      <c r="C8471" s="74">
        <f>IF(NewCustomer="Yes", IF(COUNTIF($I$2:$I$11,B8471)&gt;0,0,WEEKDAY(B8471,2)),IF(COUNTIF($I$2:$I$21,B8471)&gt;0,0,WEEKDAY(B8471,2)))</f>
        <v>2</v>
      </c>
      <c r="D8471" s="74">
        <f t="shared" si="2"/>
        <v>6</v>
      </c>
      <c r="E8471" s="12">
        <f>IFERROR(VLOOKUP(A8471,'IDAR Meter Data'!$A:$B,2,1),"")</f>
        <v>151</v>
      </c>
      <c r="F8471" s="75">
        <f>IF(CECCZ="CZ03",'Outside Temp'!B8471,IF(CECCZ="CZ04",'Outside Temp'!B8472,IF(CECCZ="CZ12",'Outside Temp'!B8473, IF(CECCZ="CZ13",'Outside Temp'!B8474))))</f>
        <v>61.58333333</v>
      </c>
      <c r="G8471" s="12">
        <f t="shared" si="3"/>
        <v>1</v>
      </c>
    </row>
    <row r="8472" ht="15.75" customHeight="1">
      <c r="A8472" s="13">
        <v>42213.270833333336</v>
      </c>
      <c r="B8472" s="73">
        <f t="shared" si="1"/>
        <v>42213</v>
      </c>
      <c r="C8472" s="74">
        <f>IF(NewCustomer="Yes", IF(COUNTIF($I$2:$I$11,B8472)&gt;0,0,WEEKDAY(B8472,2)),IF(COUNTIF($I$2:$I$21,B8472)&gt;0,0,WEEKDAY(B8472,2)))</f>
        <v>2</v>
      </c>
      <c r="D8472" s="74">
        <f t="shared" si="2"/>
        <v>6</v>
      </c>
      <c r="E8472" s="12">
        <f>IFERROR(VLOOKUP(A8472,'IDAR Meter Data'!$A:$B,2,1),"")</f>
        <v>151</v>
      </c>
      <c r="F8472" s="75">
        <f>IF(CECCZ="CZ03",'Outside Temp'!B8472,IF(CECCZ="CZ04",'Outside Temp'!B8473,IF(CECCZ="CZ12",'Outside Temp'!B8474, IF(CECCZ="CZ13",'Outside Temp'!B8475))))</f>
        <v>62.83333333</v>
      </c>
      <c r="G8472" s="12">
        <f t="shared" si="3"/>
        <v>1</v>
      </c>
    </row>
    <row r="8473" ht="15.75" customHeight="1">
      <c r="A8473" s="13">
        <v>42213.28125</v>
      </c>
      <c r="B8473" s="73">
        <f t="shared" si="1"/>
        <v>42213</v>
      </c>
      <c r="C8473" s="74">
        <f>IF(NewCustomer="Yes", IF(COUNTIF($I$2:$I$11,B8473)&gt;0,0,WEEKDAY(B8473,2)),IF(COUNTIF($I$2:$I$21,B8473)&gt;0,0,WEEKDAY(B8473,2)))</f>
        <v>2</v>
      </c>
      <c r="D8473" s="74">
        <f t="shared" si="2"/>
        <v>6</v>
      </c>
      <c r="E8473" s="12">
        <f>IFERROR(VLOOKUP(A8473,'IDAR Meter Data'!$A:$B,2,1),"")</f>
        <v>158</v>
      </c>
      <c r="F8473" s="75">
        <f>IF(CECCZ="CZ03",'Outside Temp'!B8473,IF(CECCZ="CZ04",'Outside Temp'!B8474,IF(CECCZ="CZ12",'Outside Temp'!B8475, IF(CECCZ="CZ13",'Outside Temp'!B8476))))</f>
        <v>64.08333333</v>
      </c>
      <c r="G8473" s="12">
        <f t="shared" si="3"/>
        <v>1</v>
      </c>
    </row>
    <row r="8474" ht="15.75" customHeight="1">
      <c r="A8474" s="13">
        <v>42213.291666666664</v>
      </c>
      <c r="B8474" s="73">
        <f t="shared" si="1"/>
        <v>42213</v>
      </c>
      <c r="C8474" s="74">
        <f>IF(NewCustomer="Yes", IF(COUNTIF($I$2:$I$11,B8474)&gt;0,0,WEEKDAY(B8474,2)),IF(COUNTIF($I$2:$I$21,B8474)&gt;0,0,WEEKDAY(B8474,2)))</f>
        <v>2</v>
      </c>
      <c r="D8474" s="74">
        <f t="shared" si="2"/>
        <v>7</v>
      </c>
      <c r="E8474" s="12">
        <f>IFERROR(VLOOKUP(A8474,'IDAR Meter Data'!$A:$B,2,1),"")</f>
        <v>170</v>
      </c>
      <c r="F8474" s="75">
        <f>IF(CECCZ="CZ03",'Outside Temp'!B8474,IF(CECCZ="CZ04",'Outside Temp'!B8475,IF(CECCZ="CZ12",'Outside Temp'!B8476, IF(CECCZ="CZ13",'Outside Temp'!B8477))))</f>
        <v>65.13333333</v>
      </c>
      <c r="G8474" s="12">
        <f t="shared" si="3"/>
        <v>2</v>
      </c>
    </row>
    <row r="8475" ht="15.75" customHeight="1">
      <c r="A8475" s="13">
        <v>42213.302083333336</v>
      </c>
      <c r="B8475" s="73">
        <f t="shared" si="1"/>
        <v>42213</v>
      </c>
      <c r="C8475" s="74">
        <f>IF(NewCustomer="Yes", IF(COUNTIF($I$2:$I$11,B8475)&gt;0,0,WEEKDAY(B8475,2)),IF(COUNTIF($I$2:$I$21,B8475)&gt;0,0,WEEKDAY(B8475,2)))</f>
        <v>2</v>
      </c>
      <c r="D8475" s="74">
        <f t="shared" si="2"/>
        <v>7</v>
      </c>
      <c r="E8475" s="12">
        <f>IFERROR(VLOOKUP(A8475,'IDAR Meter Data'!$A:$B,2,1),"")</f>
        <v>167</v>
      </c>
      <c r="F8475" s="75">
        <f>IF(CECCZ="CZ03",'Outside Temp'!B8475,IF(CECCZ="CZ04",'Outside Temp'!B8476,IF(CECCZ="CZ12",'Outside Temp'!B8477, IF(CECCZ="CZ13",'Outside Temp'!B8478))))</f>
        <v>65.63333333</v>
      </c>
      <c r="G8475" s="12">
        <f t="shared" si="3"/>
        <v>2</v>
      </c>
    </row>
    <row r="8476" ht="15.75" customHeight="1">
      <c r="A8476" s="13">
        <v>42213.3125</v>
      </c>
      <c r="B8476" s="73">
        <f t="shared" si="1"/>
        <v>42213</v>
      </c>
      <c r="C8476" s="74">
        <f>IF(NewCustomer="Yes", IF(COUNTIF($I$2:$I$11,B8476)&gt;0,0,WEEKDAY(B8476,2)),IF(COUNTIF($I$2:$I$21,B8476)&gt;0,0,WEEKDAY(B8476,2)))</f>
        <v>2</v>
      </c>
      <c r="D8476" s="74">
        <f t="shared" si="2"/>
        <v>7</v>
      </c>
      <c r="E8476" s="12">
        <f>IFERROR(VLOOKUP(A8476,'IDAR Meter Data'!$A:$B,2,1),"")</f>
        <v>162</v>
      </c>
      <c r="F8476" s="75">
        <f>IF(CECCZ="CZ03",'Outside Temp'!B8476,IF(CECCZ="CZ04",'Outside Temp'!B8477,IF(CECCZ="CZ12",'Outside Temp'!B8478, IF(CECCZ="CZ13",'Outside Temp'!B8479))))</f>
        <v>66.13333333</v>
      </c>
      <c r="G8476" s="12">
        <f t="shared" si="3"/>
        <v>2</v>
      </c>
    </row>
    <row r="8477" ht="15.75" customHeight="1">
      <c r="A8477" s="13">
        <v>42213.322916666664</v>
      </c>
      <c r="B8477" s="73">
        <f t="shared" si="1"/>
        <v>42213</v>
      </c>
      <c r="C8477" s="74">
        <f>IF(NewCustomer="Yes", IF(COUNTIF($I$2:$I$11,B8477)&gt;0,0,WEEKDAY(B8477,2)),IF(COUNTIF($I$2:$I$21,B8477)&gt;0,0,WEEKDAY(B8477,2)))</f>
        <v>2</v>
      </c>
      <c r="D8477" s="74">
        <f t="shared" si="2"/>
        <v>7</v>
      </c>
      <c r="E8477" s="12">
        <f>IFERROR(VLOOKUP(A8477,'IDAR Meter Data'!$A:$B,2,1),"")</f>
        <v>167</v>
      </c>
      <c r="F8477" s="75">
        <f>IF(CECCZ="CZ03",'Outside Temp'!B8477,IF(CECCZ="CZ04",'Outside Temp'!B8478,IF(CECCZ="CZ12",'Outside Temp'!B8479, IF(CECCZ="CZ13",'Outside Temp'!B8480))))</f>
        <v>66.63333333</v>
      </c>
      <c r="G8477" s="12">
        <f t="shared" si="3"/>
        <v>2</v>
      </c>
    </row>
    <row r="8478" ht="15.75" customHeight="1">
      <c r="A8478" s="13">
        <v>42213.333333333336</v>
      </c>
      <c r="B8478" s="73">
        <f t="shared" si="1"/>
        <v>42213</v>
      </c>
      <c r="C8478" s="74">
        <f>IF(NewCustomer="Yes", IF(COUNTIF($I$2:$I$11,B8478)&gt;0,0,WEEKDAY(B8478,2)),IF(COUNTIF($I$2:$I$21,B8478)&gt;0,0,WEEKDAY(B8478,2)))</f>
        <v>2</v>
      </c>
      <c r="D8478" s="74">
        <f t="shared" si="2"/>
        <v>8</v>
      </c>
      <c r="E8478" s="12">
        <f>IFERROR(VLOOKUP(A8478,'IDAR Meter Data'!$A:$B,2,1),"")</f>
        <v>166</v>
      </c>
      <c r="F8478" s="75">
        <f>IF(CECCZ="CZ03",'Outside Temp'!B8478,IF(CECCZ="CZ04",'Outside Temp'!B8479,IF(CECCZ="CZ12",'Outside Temp'!B8480, IF(CECCZ="CZ13",'Outside Temp'!B8481))))</f>
        <v>67.13333333</v>
      </c>
      <c r="G8478" s="12">
        <f t="shared" si="3"/>
        <v>2</v>
      </c>
    </row>
    <row r="8479" ht="15.75" customHeight="1">
      <c r="A8479" s="13">
        <v>42213.34375</v>
      </c>
      <c r="B8479" s="73">
        <f t="shared" si="1"/>
        <v>42213</v>
      </c>
      <c r="C8479" s="74">
        <f>IF(NewCustomer="Yes", IF(COUNTIF($I$2:$I$11,B8479)&gt;0,0,WEEKDAY(B8479,2)),IF(COUNTIF($I$2:$I$21,B8479)&gt;0,0,WEEKDAY(B8479,2)))</f>
        <v>2</v>
      </c>
      <c r="D8479" s="74">
        <f t="shared" si="2"/>
        <v>8</v>
      </c>
      <c r="E8479" s="12">
        <f>IFERROR(VLOOKUP(A8479,'IDAR Meter Data'!$A:$B,2,1),"")</f>
        <v>176</v>
      </c>
      <c r="F8479" s="75">
        <f>IF(CECCZ="CZ03",'Outside Temp'!B8479,IF(CECCZ="CZ04",'Outside Temp'!B8480,IF(CECCZ="CZ12",'Outside Temp'!B8481, IF(CECCZ="CZ13",'Outside Temp'!B8482))))</f>
        <v>67.63333333</v>
      </c>
      <c r="G8479" s="12">
        <f t="shared" si="3"/>
        <v>2</v>
      </c>
    </row>
    <row r="8480" ht="15.75" customHeight="1">
      <c r="A8480" s="13">
        <v>42213.354166666664</v>
      </c>
      <c r="B8480" s="73">
        <f t="shared" si="1"/>
        <v>42213</v>
      </c>
      <c r="C8480" s="74">
        <f>IF(NewCustomer="Yes", IF(COUNTIF($I$2:$I$11,B8480)&gt;0,0,WEEKDAY(B8480,2)),IF(COUNTIF($I$2:$I$21,B8480)&gt;0,0,WEEKDAY(B8480,2)))</f>
        <v>2</v>
      </c>
      <c r="D8480" s="74">
        <f t="shared" si="2"/>
        <v>8</v>
      </c>
      <c r="E8480" s="12">
        <f>IFERROR(VLOOKUP(A8480,'IDAR Meter Data'!$A:$B,2,1),"")</f>
        <v>180</v>
      </c>
      <c r="F8480" s="75">
        <f>IF(CECCZ="CZ03",'Outside Temp'!B8480,IF(CECCZ="CZ04",'Outside Temp'!B8481,IF(CECCZ="CZ12",'Outside Temp'!B8482, IF(CECCZ="CZ13",'Outside Temp'!B8483))))</f>
        <v>68.13333333</v>
      </c>
      <c r="G8480" s="12">
        <f t="shared" si="3"/>
        <v>2</v>
      </c>
    </row>
    <row r="8481" ht="15.75" customHeight="1">
      <c r="A8481" s="13">
        <v>42213.364583333336</v>
      </c>
      <c r="B8481" s="73">
        <f t="shared" si="1"/>
        <v>42213</v>
      </c>
      <c r="C8481" s="74">
        <f>IF(NewCustomer="Yes", IF(COUNTIF($I$2:$I$11,B8481)&gt;0,0,WEEKDAY(B8481,2)),IF(COUNTIF($I$2:$I$21,B8481)&gt;0,0,WEEKDAY(B8481,2)))</f>
        <v>2</v>
      </c>
      <c r="D8481" s="74">
        <f t="shared" si="2"/>
        <v>8</v>
      </c>
      <c r="E8481" s="12">
        <f>IFERROR(VLOOKUP(A8481,'IDAR Meter Data'!$A:$B,2,1),"")</f>
        <v>188</v>
      </c>
      <c r="F8481" s="75">
        <f>IF(CECCZ="CZ03",'Outside Temp'!B8481,IF(CECCZ="CZ04",'Outside Temp'!B8482,IF(CECCZ="CZ12",'Outside Temp'!B8483, IF(CECCZ="CZ13",'Outside Temp'!B8484))))</f>
        <v>68.63333333</v>
      </c>
      <c r="G8481" s="12">
        <f t="shared" si="3"/>
        <v>2</v>
      </c>
    </row>
    <row r="8482" ht="15.75" customHeight="1">
      <c r="A8482" s="13">
        <v>42213.375</v>
      </c>
      <c r="B8482" s="73">
        <f t="shared" si="1"/>
        <v>42213</v>
      </c>
      <c r="C8482" s="74">
        <f>IF(NewCustomer="Yes", IF(COUNTIF($I$2:$I$11,B8482)&gt;0,0,WEEKDAY(B8482,2)),IF(COUNTIF($I$2:$I$21,B8482)&gt;0,0,WEEKDAY(B8482,2)))</f>
        <v>2</v>
      </c>
      <c r="D8482" s="74">
        <f t="shared" si="2"/>
        <v>9</v>
      </c>
      <c r="E8482" s="12">
        <f>IFERROR(VLOOKUP(A8482,'IDAR Meter Data'!$A:$B,2,1),"")</f>
        <v>172</v>
      </c>
      <c r="F8482" s="75">
        <f>IF(CECCZ="CZ03",'Outside Temp'!B8482,IF(CECCZ="CZ04",'Outside Temp'!B8483,IF(CECCZ="CZ12",'Outside Temp'!B8484, IF(CECCZ="CZ13",'Outside Temp'!B8485))))</f>
        <v>69.2</v>
      </c>
      <c r="G8482" s="12">
        <f t="shared" si="3"/>
        <v>2</v>
      </c>
    </row>
    <row r="8483" ht="15.75" customHeight="1">
      <c r="A8483" s="13">
        <v>42213.385416666664</v>
      </c>
      <c r="B8483" s="73">
        <f t="shared" si="1"/>
        <v>42213</v>
      </c>
      <c r="C8483" s="74">
        <f>IF(NewCustomer="Yes", IF(COUNTIF($I$2:$I$11,B8483)&gt;0,0,WEEKDAY(B8483,2)),IF(COUNTIF($I$2:$I$21,B8483)&gt;0,0,WEEKDAY(B8483,2)))</f>
        <v>2</v>
      </c>
      <c r="D8483" s="74">
        <f t="shared" si="2"/>
        <v>9</v>
      </c>
      <c r="E8483" s="12">
        <f>IFERROR(VLOOKUP(A8483,'IDAR Meter Data'!$A:$B,2,1),"")</f>
        <v>186</v>
      </c>
      <c r="F8483" s="75">
        <f>IF(CECCZ="CZ03",'Outside Temp'!B8483,IF(CECCZ="CZ04",'Outside Temp'!B8484,IF(CECCZ="CZ12",'Outside Temp'!B8485, IF(CECCZ="CZ13",'Outside Temp'!B8486))))</f>
        <v>69.95</v>
      </c>
      <c r="G8483" s="12">
        <f t="shared" si="3"/>
        <v>2</v>
      </c>
    </row>
    <row r="8484" ht="15.75" customHeight="1">
      <c r="A8484" s="13">
        <v>42213.395833333336</v>
      </c>
      <c r="B8484" s="73">
        <f t="shared" si="1"/>
        <v>42213</v>
      </c>
      <c r="C8484" s="74">
        <f>IF(NewCustomer="Yes", IF(COUNTIF($I$2:$I$11,B8484)&gt;0,0,WEEKDAY(B8484,2)),IF(COUNTIF($I$2:$I$21,B8484)&gt;0,0,WEEKDAY(B8484,2)))</f>
        <v>2</v>
      </c>
      <c r="D8484" s="74">
        <f t="shared" si="2"/>
        <v>9</v>
      </c>
      <c r="E8484" s="12">
        <f>IFERROR(VLOOKUP(A8484,'IDAR Meter Data'!$A:$B,2,1),"")</f>
        <v>187</v>
      </c>
      <c r="F8484" s="75">
        <f>IF(CECCZ="CZ03",'Outside Temp'!B8484,IF(CECCZ="CZ04",'Outside Temp'!B8485,IF(CECCZ="CZ12",'Outside Temp'!B8486, IF(CECCZ="CZ13",'Outside Temp'!B8487))))</f>
        <v>70.7</v>
      </c>
      <c r="G8484" s="12">
        <f t="shared" si="3"/>
        <v>3</v>
      </c>
    </row>
    <row r="8485" ht="15.75" customHeight="1">
      <c r="A8485" s="13">
        <v>42213.40625</v>
      </c>
      <c r="B8485" s="73">
        <f t="shared" si="1"/>
        <v>42213</v>
      </c>
      <c r="C8485" s="74">
        <f>IF(NewCustomer="Yes", IF(COUNTIF($I$2:$I$11,B8485)&gt;0,0,WEEKDAY(B8485,2)),IF(COUNTIF($I$2:$I$21,B8485)&gt;0,0,WEEKDAY(B8485,2)))</f>
        <v>2</v>
      </c>
      <c r="D8485" s="74">
        <f t="shared" si="2"/>
        <v>9</v>
      </c>
      <c r="E8485" s="12">
        <f>IFERROR(VLOOKUP(A8485,'IDAR Meter Data'!$A:$B,2,1),"")</f>
        <v>201</v>
      </c>
      <c r="F8485" s="75">
        <f>IF(CECCZ="CZ03",'Outside Temp'!B8485,IF(CECCZ="CZ04",'Outside Temp'!B8486,IF(CECCZ="CZ12",'Outside Temp'!B8487, IF(CECCZ="CZ13",'Outside Temp'!B8488))))</f>
        <v>71.45</v>
      </c>
      <c r="G8485" s="12">
        <f t="shared" si="3"/>
        <v>3</v>
      </c>
    </row>
    <row r="8486" ht="15.75" customHeight="1">
      <c r="A8486" s="13">
        <v>42213.416666666664</v>
      </c>
      <c r="B8486" s="73">
        <f t="shared" si="1"/>
        <v>42213</v>
      </c>
      <c r="C8486" s="74">
        <f>IF(NewCustomer="Yes", IF(COUNTIF($I$2:$I$11,B8486)&gt;0,0,WEEKDAY(B8486,2)),IF(COUNTIF($I$2:$I$21,B8486)&gt;0,0,WEEKDAY(B8486,2)))</f>
        <v>2</v>
      </c>
      <c r="D8486" s="74">
        <f t="shared" si="2"/>
        <v>10</v>
      </c>
      <c r="E8486" s="12">
        <f>IFERROR(VLOOKUP(A8486,'IDAR Meter Data'!$A:$B,2,1),"")</f>
        <v>194</v>
      </c>
      <c r="F8486" s="75">
        <f>IF(CECCZ="CZ03",'Outside Temp'!B8486,IF(CECCZ="CZ04",'Outside Temp'!B8487,IF(CECCZ="CZ12",'Outside Temp'!B8488, IF(CECCZ="CZ13",'Outside Temp'!B8489))))</f>
        <v>72.13333333</v>
      </c>
      <c r="G8486" s="12">
        <f t="shared" si="3"/>
        <v>3</v>
      </c>
    </row>
    <row r="8487" ht="15.75" customHeight="1">
      <c r="A8487" s="13">
        <v>42213.427083333336</v>
      </c>
      <c r="B8487" s="73">
        <f t="shared" si="1"/>
        <v>42213</v>
      </c>
      <c r="C8487" s="74">
        <f>IF(NewCustomer="Yes", IF(COUNTIF($I$2:$I$11,B8487)&gt;0,0,WEEKDAY(B8487,2)),IF(COUNTIF($I$2:$I$21,B8487)&gt;0,0,WEEKDAY(B8487,2)))</f>
        <v>2</v>
      </c>
      <c r="D8487" s="74">
        <f t="shared" si="2"/>
        <v>10</v>
      </c>
      <c r="E8487" s="12">
        <f>IFERROR(VLOOKUP(A8487,'IDAR Meter Data'!$A:$B,2,1),"")</f>
        <v>195</v>
      </c>
      <c r="F8487" s="75">
        <f>IF(CECCZ="CZ03",'Outside Temp'!B8487,IF(CECCZ="CZ04",'Outside Temp'!B8488,IF(CECCZ="CZ12",'Outside Temp'!B8489, IF(CECCZ="CZ13",'Outside Temp'!B8490))))</f>
        <v>72.63333333</v>
      </c>
      <c r="G8487" s="12">
        <f t="shared" si="3"/>
        <v>3</v>
      </c>
    </row>
    <row r="8488" ht="15.75" customHeight="1">
      <c r="A8488" s="13">
        <v>42213.4375</v>
      </c>
      <c r="B8488" s="73">
        <f t="shared" si="1"/>
        <v>42213</v>
      </c>
      <c r="C8488" s="74">
        <f>IF(NewCustomer="Yes", IF(COUNTIF($I$2:$I$11,B8488)&gt;0,0,WEEKDAY(B8488,2)),IF(COUNTIF($I$2:$I$21,B8488)&gt;0,0,WEEKDAY(B8488,2)))</f>
        <v>2</v>
      </c>
      <c r="D8488" s="74">
        <f t="shared" si="2"/>
        <v>10</v>
      </c>
      <c r="E8488" s="12">
        <f>IFERROR(VLOOKUP(A8488,'IDAR Meter Data'!$A:$B,2,1),"")</f>
        <v>200</v>
      </c>
      <c r="F8488" s="75">
        <f>IF(CECCZ="CZ03",'Outside Temp'!B8488,IF(CECCZ="CZ04",'Outside Temp'!B8489,IF(CECCZ="CZ12",'Outside Temp'!B8490, IF(CECCZ="CZ13",'Outside Temp'!B8491))))</f>
        <v>73.13333333</v>
      </c>
      <c r="G8488" s="12">
        <f t="shared" si="3"/>
        <v>3</v>
      </c>
    </row>
    <row r="8489" ht="15.75" customHeight="1">
      <c r="A8489" s="13">
        <v>42213.447916666664</v>
      </c>
      <c r="B8489" s="73">
        <f t="shared" si="1"/>
        <v>42213</v>
      </c>
      <c r="C8489" s="74">
        <f>IF(NewCustomer="Yes", IF(COUNTIF($I$2:$I$11,B8489)&gt;0,0,WEEKDAY(B8489,2)),IF(COUNTIF($I$2:$I$21,B8489)&gt;0,0,WEEKDAY(B8489,2)))</f>
        <v>2</v>
      </c>
      <c r="D8489" s="74">
        <f t="shared" si="2"/>
        <v>10</v>
      </c>
      <c r="E8489" s="12">
        <f>IFERROR(VLOOKUP(A8489,'IDAR Meter Data'!$A:$B,2,1),"")</f>
        <v>221</v>
      </c>
      <c r="F8489" s="75">
        <f>IF(CECCZ="CZ03",'Outside Temp'!B8489,IF(CECCZ="CZ04",'Outside Temp'!B8490,IF(CECCZ="CZ12",'Outside Temp'!B8491, IF(CECCZ="CZ13",'Outside Temp'!B8492))))</f>
        <v>73.63333333</v>
      </c>
      <c r="G8489" s="12">
        <f t="shared" si="3"/>
        <v>3</v>
      </c>
    </row>
    <row r="8490" ht="15.75" customHeight="1">
      <c r="A8490" s="13">
        <v>42213.458333333336</v>
      </c>
      <c r="B8490" s="73">
        <f t="shared" si="1"/>
        <v>42213</v>
      </c>
      <c r="C8490" s="74">
        <f>IF(NewCustomer="Yes", IF(COUNTIF($I$2:$I$11,B8490)&gt;0,0,WEEKDAY(B8490,2)),IF(COUNTIF($I$2:$I$21,B8490)&gt;0,0,WEEKDAY(B8490,2)))</f>
        <v>2</v>
      </c>
      <c r="D8490" s="74">
        <f t="shared" si="2"/>
        <v>11</v>
      </c>
      <c r="E8490" s="12">
        <f>IFERROR(VLOOKUP(A8490,'IDAR Meter Data'!$A:$B,2,1),"")</f>
        <v>206</v>
      </c>
      <c r="F8490" s="75">
        <f>IF(CECCZ="CZ03",'Outside Temp'!B8490,IF(CECCZ="CZ04",'Outside Temp'!B8491,IF(CECCZ="CZ12",'Outside Temp'!B8492, IF(CECCZ="CZ13",'Outside Temp'!B8493))))</f>
        <v>74.8</v>
      </c>
      <c r="G8490" s="12">
        <f t="shared" si="3"/>
        <v>3</v>
      </c>
    </row>
    <row r="8491" ht="15.75" customHeight="1">
      <c r="A8491" s="13">
        <v>42213.46875</v>
      </c>
      <c r="B8491" s="73">
        <f t="shared" si="1"/>
        <v>42213</v>
      </c>
      <c r="C8491" s="74">
        <f>IF(NewCustomer="Yes", IF(COUNTIF($I$2:$I$11,B8491)&gt;0,0,WEEKDAY(B8491,2)),IF(COUNTIF($I$2:$I$21,B8491)&gt;0,0,WEEKDAY(B8491,2)))</f>
        <v>2</v>
      </c>
      <c r="D8491" s="74">
        <f t="shared" si="2"/>
        <v>11</v>
      </c>
      <c r="E8491" s="12">
        <f>IFERROR(VLOOKUP(A8491,'IDAR Meter Data'!$A:$B,2,1),"")</f>
        <v>210</v>
      </c>
      <c r="F8491" s="75">
        <f>IF(CECCZ="CZ03",'Outside Temp'!B8491,IF(CECCZ="CZ04",'Outside Temp'!B8492,IF(CECCZ="CZ12",'Outside Temp'!B8493, IF(CECCZ="CZ13",'Outside Temp'!B8494))))</f>
        <v>77.8</v>
      </c>
      <c r="G8491" s="12">
        <f t="shared" si="3"/>
        <v>4</v>
      </c>
    </row>
    <row r="8492" ht="15.75" customHeight="1">
      <c r="A8492" s="13">
        <v>42213.479166666664</v>
      </c>
      <c r="B8492" s="73">
        <f t="shared" si="1"/>
        <v>42213</v>
      </c>
      <c r="C8492" s="74">
        <f>IF(NewCustomer="Yes", IF(COUNTIF($I$2:$I$11,B8492)&gt;0,0,WEEKDAY(B8492,2)),IF(COUNTIF($I$2:$I$21,B8492)&gt;0,0,WEEKDAY(B8492,2)))</f>
        <v>2</v>
      </c>
      <c r="D8492" s="74">
        <f t="shared" si="2"/>
        <v>11</v>
      </c>
      <c r="E8492" s="12">
        <f>IFERROR(VLOOKUP(A8492,'IDAR Meter Data'!$A:$B,2,1),"")</f>
        <v>225</v>
      </c>
      <c r="F8492" s="75">
        <f>IF(CECCZ="CZ03",'Outside Temp'!B8492,IF(CECCZ="CZ04",'Outside Temp'!B8493,IF(CECCZ="CZ12",'Outside Temp'!B8494, IF(CECCZ="CZ13",'Outside Temp'!B8495))))</f>
        <v>80.8</v>
      </c>
      <c r="G8492" s="12">
        <f t="shared" si="3"/>
        <v>5</v>
      </c>
    </row>
    <row r="8493" ht="15.75" customHeight="1">
      <c r="A8493" s="13">
        <v>42213.489583333336</v>
      </c>
      <c r="B8493" s="73">
        <f t="shared" si="1"/>
        <v>42213</v>
      </c>
      <c r="C8493" s="74">
        <f>IF(NewCustomer="Yes", IF(COUNTIF($I$2:$I$11,B8493)&gt;0,0,WEEKDAY(B8493,2)),IF(COUNTIF($I$2:$I$21,B8493)&gt;0,0,WEEKDAY(B8493,2)))</f>
        <v>2</v>
      </c>
      <c r="D8493" s="74">
        <f t="shared" si="2"/>
        <v>11</v>
      </c>
      <c r="E8493" s="12">
        <f>IFERROR(VLOOKUP(A8493,'IDAR Meter Data'!$A:$B,2,1),"")</f>
        <v>224</v>
      </c>
      <c r="F8493" s="75">
        <f>IF(CECCZ="CZ03",'Outside Temp'!B8493,IF(CECCZ="CZ04",'Outside Temp'!B8494,IF(CECCZ="CZ12",'Outside Temp'!B8495, IF(CECCZ="CZ13",'Outside Temp'!B8496))))</f>
        <v>83.8</v>
      </c>
      <c r="G8493" s="12">
        <f t="shared" si="3"/>
        <v>5</v>
      </c>
    </row>
    <row r="8494" ht="15.75" customHeight="1">
      <c r="A8494" s="13">
        <v>42213.5</v>
      </c>
      <c r="B8494" s="73">
        <f t="shared" si="1"/>
        <v>42213</v>
      </c>
      <c r="C8494" s="74">
        <f>IF(NewCustomer="Yes", IF(COUNTIF($I$2:$I$11,B8494)&gt;0,0,WEEKDAY(B8494,2)),IF(COUNTIF($I$2:$I$21,B8494)&gt;0,0,WEEKDAY(B8494,2)))</f>
        <v>2</v>
      </c>
      <c r="D8494" s="74">
        <f t="shared" si="2"/>
        <v>12</v>
      </c>
      <c r="E8494" s="12">
        <f>IFERROR(VLOOKUP(A8494,'IDAR Meter Data'!$A:$B,2,1),"")</f>
        <v>238</v>
      </c>
      <c r="F8494" s="75">
        <f>IF(CECCZ="CZ03",'Outside Temp'!B8494,IF(CECCZ="CZ04",'Outside Temp'!B8495,IF(CECCZ="CZ12",'Outside Temp'!B8496, IF(CECCZ="CZ13",'Outside Temp'!B8497))))</f>
        <v>86.06666667</v>
      </c>
      <c r="G8494" s="12">
        <f t="shared" si="3"/>
        <v>6</v>
      </c>
    </row>
    <row r="8495" ht="15.75" customHeight="1">
      <c r="A8495" s="13">
        <v>42213.510416666664</v>
      </c>
      <c r="B8495" s="73">
        <f t="shared" si="1"/>
        <v>42213</v>
      </c>
      <c r="C8495" s="74">
        <f>IF(NewCustomer="Yes", IF(COUNTIF($I$2:$I$11,B8495)&gt;0,0,WEEKDAY(B8495,2)),IF(COUNTIF($I$2:$I$21,B8495)&gt;0,0,WEEKDAY(B8495,2)))</f>
        <v>2</v>
      </c>
      <c r="D8495" s="74">
        <f t="shared" si="2"/>
        <v>12</v>
      </c>
      <c r="E8495" s="12">
        <f>IFERROR(VLOOKUP(A8495,'IDAR Meter Data'!$A:$B,2,1),"")</f>
        <v>230</v>
      </c>
      <c r="F8495" s="75">
        <f>IF(CECCZ="CZ03",'Outside Temp'!B8495,IF(CECCZ="CZ04",'Outside Temp'!B8496,IF(CECCZ="CZ12",'Outside Temp'!B8497, IF(CECCZ="CZ13",'Outside Temp'!B8498))))</f>
        <v>86.31666667</v>
      </c>
      <c r="G8495" s="12">
        <f t="shared" si="3"/>
        <v>6</v>
      </c>
    </row>
    <row r="8496" ht="15.75" customHeight="1">
      <c r="A8496" s="13">
        <v>42213.520833333336</v>
      </c>
      <c r="B8496" s="73">
        <f t="shared" si="1"/>
        <v>42213</v>
      </c>
      <c r="C8496" s="74">
        <f>IF(NewCustomer="Yes", IF(COUNTIF($I$2:$I$11,B8496)&gt;0,0,WEEKDAY(B8496,2)),IF(COUNTIF($I$2:$I$21,B8496)&gt;0,0,WEEKDAY(B8496,2)))</f>
        <v>2</v>
      </c>
      <c r="D8496" s="74">
        <f t="shared" si="2"/>
        <v>12</v>
      </c>
      <c r="E8496" s="12">
        <f>IFERROR(VLOOKUP(A8496,'IDAR Meter Data'!$A:$B,2,1),"")</f>
        <v>236</v>
      </c>
      <c r="F8496" s="75">
        <f>IF(CECCZ="CZ03",'Outside Temp'!B8496,IF(CECCZ="CZ04",'Outside Temp'!B8497,IF(CECCZ="CZ12",'Outside Temp'!B8498, IF(CECCZ="CZ13",'Outside Temp'!B8499))))</f>
        <v>86.56666667</v>
      </c>
      <c r="G8496" s="12">
        <f t="shared" si="3"/>
        <v>6</v>
      </c>
    </row>
    <row r="8497" ht="15.75" customHeight="1">
      <c r="A8497" s="13">
        <v>42213.53125</v>
      </c>
      <c r="B8497" s="73">
        <f t="shared" si="1"/>
        <v>42213</v>
      </c>
      <c r="C8497" s="74">
        <f>IF(NewCustomer="Yes", IF(COUNTIF($I$2:$I$11,B8497)&gt;0,0,WEEKDAY(B8497,2)),IF(COUNTIF($I$2:$I$21,B8497)&gt;0,0,WEEKDAY(B8497,2)))</f>
        <v>2</v>
      </c>
      <c r="D8497" s="74">
        <f t="shared" si="2"/>
        <v>12</v>
      </c>
      <c r="E8497" s="12">
        <f>IFERROR(VLOOKUP(A8497,'IDAR Meter Data'!$A:$B,2,1),"")</f>
        <v>245</v>
      </c>
      <c r="F8497" s="75">
        <f>IF(CECCZ="CZ03",'Outside Temp'!B8497,IF(CECCZ="CZ04",'Outside Temp'!B8498,IF(CECCZ="CZ12",'Outside Temp'!B8499, IF(CECCZ="CZ13",'Outside Temp'!B8500))))</f>
        <v>86.81666667</v>
      </c>
      <c r="G8497" s="12">
        <f t="shared" si="3"/>
        <v>6</v>
      </c>
    </row>
    <row r="8498" ht="15.75" customHeight="1">
      <c r="A8498" s="13">
        <v>42213.541666666664</v>
      </c>
      <c r="B8498" s="73">
        <f t="shared" si="1"/>
        <v>42213</v>
      </c>
      <c r="C8498" s="74">
        <f>IF(NewCustomer="Yes", IF(COUNTIF($I$2:$I$11,B8498)&gt;0,0,WEEKDAY(B8498,2)),IF(COUNTIF($I$2:$I$21,B8498)&gt;0,0,WEEKDAY(B8498,2)))</f>
        <v>2</v>
      </c>
      <c r="D8498" s="74">
        <f t="shared" si="2"/>
        <v>13</v>
      </c>
      <c r="E8498" s="12">
        <f>IFERROR(VLOOKUP(A8498,'IDAR Meter Data'!$A:$B,2,1),"")</f>
        <v>250</v>
      </c>
      <c r="F8498" s="75">
        <f>IF(CECCZ="CZ03",'Outside Temp'!B8498,IF(CECCZ="CZ04",'Outside Temp'!B8499,IF(CECCZ="CZ12",'Outside Temp'!B8500, IF(CECCZ="CZ13",'Outside Temp'!B8501))))</f>
        <v>86.73333333</v>
      </c>
      <c r="G8498" s="12">
        <f t="shared" si="3"/>
        <v>6</v>
      </c>
    </row>
    <row r="8499" ht="15.75" customHeight="1">
      <c r="A8499" s="13">
        <v>42213.552083333336</v>
      </c>
      <c r="B8499" s="73">
        <f t="shared" si="1"/>
        <v>42213</v>
      </c>
      <c r="C8499" s="74">
        <f>IF(NewCustomer="Yes", IF(COUNTIF($I$2:$I$11,B8499)&gt;0,0,WEEKDAY(B8499,2)),IF(COUNTIF($I$2:$I$21,B8499)&gt;0,0,WEEKDAY(B8499,2)))</f>
        <v>2</v>
      </c>
      <c r="D8499" s="74">
        <f t="shared" si="2"/>
        <v>13</v>
      </c>
      <c r="E8499" s="12">
        <f>IFERROR(VLOOKUP(A8499,'IDAR Meter Data'!$A:$B,2,1),"")</f>
        <v>259</v>
      </c>
      <c r="F8499" s="75">
        <f>IF(CECCZ="CZ03",'Outside Temp'!B8499,IF(CECCZ="CZ04",'Outside Temp'!B8500,IF(CECCZ="CZ12",'Outside Temp'!B8501, IF(CECCZ="CZ13",'Outside Temp'!B8502))))</f>
        <v>85.73333333</v>
      </c>
      <c r="G8499" s="12">
        <f t="shared" si="3"/>
        <v>6</v>
      </c>
    </row>
    <row r="8500" ht="15.75" customHeight="1">
      <c r="A8500" s="13">
        <v>42213.5625</v>
      </c>
      <c r="B8500" s="73">
        <f t="shared" si="1"/>
        <v>42213</v>
      </c>
      <c r="C8500" s="74">
        <f>IF(NewCustomer="Yes", IF(COUNTIF($I$2:$I$11,B8500)&gt;0,0,WEEKDAY(B8500,2)),IF(COUNTIF($I$2:$I$21,B8500)&gt;0,0,WEEKDAY(B8500,2)))</f>
        <v>2</v>
      </c>
      <c r="D8500" s="74">
        <f t="shared" si="2"/>
        <v>13</v>
      </c>
      <c r="E8500" s="12">
        <f>IFERROR(VLOOKUP(A8500,'IDAR Meter Data'!$A:$B,2,1),"")</f>
        <v>247</v>
      </c>
      <c r="F8500" s="75">
        <f>IF(CECCZ="CZ03",'Outside Temp'!B8500,IF(CECCZ="CZ04",'Outside Temp'!B8501,IF(CECCZ="CZ12",'Outside Temp'!B8502, IF(CECCZ="CZ13",'Outside Temp'!B8503))))</f>
        <v>84.73333333</v>
      </c>
      <c r="G8500" s="12">
        <f t="shared" si="3"/>
        <v>5</v>
      </c>
    </row>
    <row r="8501" ht="15.75" customHeight="1">
      <c r="A8501" s="13">
        <v>42213.572916666664</v>
      </c>
      <c r="B8501" s="73">
        <f t="shared" si="1"/>
        <v>42213</v>
      </c>
      <c r="C8501" s="74">
        <f>IF(NewCustomer="Yes", IF(COUNTIF($I$2:$I$11,B8501)&gt;0,0,WEEKDAY(B8501,2)),IF(COUNTIF($I$2:$I$21,B8501)&gt;0,0,WEEKDAY(B8501,2)))</f>
        <v>2</v>
      </c>
      <c r="D8501" s="74">
        <f t="shared" si="2"/>
        <v>13</v>
      </c>
      <c r="E8501" s="12">
        <f>IFERROR(VLOOKUP(A8501,'IDAR Meter Data'!$A:$B,2,1),"")</f>
        <v>249</v>
      </c>
      <c r="F8501" s="75">
        <f>IF(CECCZ="CZ03",'Outside Temp'!B8501,IF(CECCZ="CZ04",'Outside Temp'!B8502,IF(CECCZ="CZ12",'Outside Temp'!B8503, IF(CECCZ="CZ13",'Outside Temp'!B8504))))</f>
        <v>83.73333333</v>
      </c>
      <c r="G8501" s="12">
        <f t="shared" si="3"/>
        <v>5</v>
      </c>
    </row>
    <row r="8502" ht="15.75" customHeight="1">
      <c r="A8502" s="13">
        <v>42213.583333333336</v>
      </c>
      <c r="B8502" s="73">
        <f t="shared" si="1"/>
        <v>42213</v>
      </c>
      <c r="C8502" s="74">
        <f>IF(NewCustomer="Yes", IF(COUNTIF($I$2:$I$11,B8502)&gt;0,0,WEEKDAY(B8502,2)),IF(COUNTIF($I$2:$I$21,B8502)&gt;0,0,WEEKDAY(B8502,2)))</f>
        <v>2</v>
      </c>
      <c r="D8502" s="74">
        <f t="shared" si="2"/>
        <v>14</v>
      </c>
      <c r="E8502" s="12">
        <f>IFERROR(VLOOKUP(A8502,'IDAR Meter Data'!$A:$B,2,1),"")</f>
        <v>247</v>
      </c>
      <c r="F8502" s="75">
        <f>IF(CECCZ="CZ03",'Outside Temp'!B8502,IF(CECCZ="CZ04",'Outside Temp'!B8503,IF(CECCZ="CZ12",'Outside Temp'!B8504, IF(CECCZ="CZ13",'Outside Temp'!B8505))))</f>
        <v>83.13333333</v>
      </c>
      <c r="G8502" s="12">
        <f t="shared" si="3"/>
        <v>5</v>
      </c>
    </row>
    <row r="8503" ht="15.75" customHeight="1">
      <c r="A8503" s="13">
        <v>42213.59375</v>
      </c>
      <c r="B8503" s="73">
        <f t="shared" si="1"/>
        <v>42213</v>
      </c>
      <c r="C8503" s="74">
        <f>IF(NewCustomer="Yes", IF(COUNTIF($I$2:$I$11,B8503)&gt;0,0,WEEKDAY(B8503,2)),IF(COUNTIF($I$2:$I$21,B8503)&gt;0,0,WEEKDAY(B8503,2)))</f>
        <v>2</v>
      </c>
      <c r="D8503" s="74">
        <f t="shared" si="2"/>
        <v>14</v>
      </c>
      <c r="E8503" s="12">
        <f>IFERROR(VLOOKUP(A8503,'IDAR Meter Data'!$A:$B,2,1),"")</f>
        <v>267</v>
      </c>
      <c r="F8503" s="75">
        <f>IF(CECCZ="CZ03",'Outside Temp'!B8503,IF(CECCZ="CZ04",'Outside Temp'!B8504,IF(CECCZ="CZ12",'Outside Temp'!B8505, IF(CECCZ="CZ13",'Outside Temp'!B8506))))</f>
        <v>83.63333333</v>
      </c>
      <c r="G8503" s="12">
        <f t="shared" si="3"/>
        <v>5</v>
      </c>
    </row>
    <row r="8504" ht="15.75" customHeight="1">
      <c r="A8504" s="13">
        <v>42213.604166666664</v>
      </c>
      <c r="B8504" s="73">
        <f t="shared" si="1"/>
        <v>42213</v>
      </c>
      <c r="C8504" s="74">
        <f>IF(NewCustomer="Yes", IF(COUNTIF($I$2:$I$11,B8504)&gt;0,0,WEEKDAY(B8504,2)),IF(COUNTIF($I$2:$I$21,B8504)&gt;0,0,WEEKDAY(B8504,2)))</f>
        <v>2</v>
      </c>
      <c r="D8504" s="74">
        <f t="shared" si="2"/>
        <v>14</v>
      </c>
      <c r="E8504" s="12">
        <f>IFERROR(VLOOKUP(A8504,'IDAR Meter Data'!$A:$B,2,1),"")</f>
        <v>253</v>
      </c>
      <c r="F8504" s="75">
        <f>IF(CECCZ="CZ03",'Outside Temp'!B8504,IF(CECCZ="CZ04",'Outside Temp'!B8505,IF(CECCZ="CZ12",'Outside Temp'!B8506, IF(CECCZ="CZ13",'Outside Temp'!B8507))))</f>
        <v>84.13333333</v>
      </c>
      <c r="G8504" s="12">
        <f t="shared" si="3"/>
        <v>5</v>
      </c>
    </row>
    <row r="8505" ht="15.75" customHeight="1">
      <c r="A8505" s="13">
        <v>42213.614583333336</v>
      </c>
      <c r="B8505" s="73">
        <f t="shared" si="1"/>
        <v>42213</v>
      </c>
      <c r="C8505" s="74">
        <f>IF(NewCustomer="Yes", IF(COUNTIF($I$2:$I$11,B8505)&gt;0,0,WEEKDAY(B8505,2)),IF(COUNTIF($I$2:$I$21,B8505)&gt;0,0,WEEKDAY(B8505,2)))</f>
        <v>2</v>
      </c>
      <c r="D8505" s="74">
        <f t="shared" si="2"/>
        <v>14</v>
      </c>
      <c r="E8505" s="12">
        <f>IFERROR(VLOOKUP(A8505,'IDAR Meter Data'!$A:$B,2,1),"")</f>
        <v>256</v>
      </c>
      <c r="F8505" s="75">
        <f>IF(CECCZ="CZ03",'Outside Temp'!B8505,IF(CECCZ="CZ04",'Outside Temp'!B8506,IF(CECCZ="CZ12",'Outside Temp'!B8507, IF(CECCZ="CZ13",'Outside Temp'!B8508))))</f>
        <v>84.63333333</v>
      </c>
      <c r="G8505" s="12">
        <f t="shared" si="3"/>
        <v>5</v>
      </c>
    </row>
    <row r="8506" ht="15.75" customHeight="1">
      <c r="A8506" s="13">
        <v>42213.625</v>
      </c>
      <c r="B8506" s="73">
        <f t="shared" si="1"/>
        <v>42213</v>
      </c>
      <c r="C8506" s="74">
        <f>IF(NewCustomer="Yes", IF(COUNTIF($I$2:$I$11,B8506)&gt;0,0,WEEKDAY(B8506,2)),IF(COUNTIF($I$2:$I$21,B8506)&gt;0,0,WEEKDAY(B8506,2)))</f>
        <v>2</v>
      </c>
      <c r="D8506" s="74">
        <f t="shared" si="2"/>
        <v>15</v>
      </c>
      <c r="E8506" s="12">
        <f>IFERROR(VLOOKUP(A8506,'IDAR Meter Data'!$A:$B,2,1),"")</f>
        <v>257</v>
      </c>
      <c r="F8506" s="75">
        <f>IF(CECCZ="CZ03",'Outside Temp'!B8506,IF(CECCZ="CZ04",'Outside Temp'!B8507,IF(CECCZ="CZ12",'Outside Temp'!B8508, IF(CECCZ="CZ13",'Outside Temp'!B8509))))</f>
        <v>84.8</v>
      </c>
      <c r="G8506" s="12">
        <f t="shared" si="3"/>
        <v>5</v>
      </c>
    </row>
    <row r="8507" ht="15.75" customHeight="1">
      <c r="A8507" s="13">
        <v>42213.635416666664</v>
      </c>
      <c r="B8507" s="73">
        <f t="shared" si="1"/>
        <v>42213</v>
      </c>
      <c r="C8507" s="74">
        <f>IF(NewCustomer="Yes", IF(COUNTIF($I$2:$I$11,B8507)&gt;0,0,WEEKDAY(B8507,2)),IF(COUNTIF($I$2:$I$21,B8507)&gt;0,0,WEEKDAY(B8507,2)))</f>
        <v>2</v>
      </c>
      <c r="D8507" s="74">
        <f t="shared" si="2"/>
        <v>15</v>
      </c>
      <c r="E8507" s="12">
        <f>IFERROR(VLOOKUP(A8507,'IDAR Meter Data'!$A:$B,2,1),"")</f>
        <v>261</v>
      </c>
      <c r="F8507" s="75">
        <f>IF(CECCZ="CZ03",'Outside Temp'!B8507,IF(CECCZ="CZ04",'Outside Temp'!B8508,IF(CECCZ="CZ12",'Outside Temp'!B8509, IF(CECCZ="CZ13",'Outside Temp'!B8510))))</f>
        <v>84.05</v>
      </c>
      <c r="G8507" s="12">
        <f t="shared" si="3"/>
        <v>5</v>
      </c>
    </row>
    <row r="8508" ht="15.75" customHeight="1">
      <c r="A8508" s="13">
        <v>42213.645833333336</v>
      </c>
      <c r="B8508" s="73">
        <f t="shared" si="1"/>
        <v>42213</v>
      </c>
      <c r="C8508" s="74">
        <f>IF(NewCustomer="Yes", IF(COUNTIF($I$2:$I$11,B8508)&gt;0,0,WEEKDAY(B8508,2)),IF(COUNTIF($I$2:$I$21,B8508)&gt;0,0,WEEKDAY(B8508,2)))</f>
        <v>2</v>
      </c>
      <c r="D8508" s="74">
        <f t="shared" si="2"/>
        <v>15</v>
      </c>
      <c r="E8508" s="12">
        <f>IFERROR(VLOOKUP(A8508,'IDAR Meter Data'!$A:$B,2,1),"")</f>
        <v>258</v>
      </c>
      <c r="F8508" s="75">
        <f>IF(CECCZ="CZ03",'Outside Temp'!B8508,IF(CECCZ="CZ04",'Outside Temp'!B8509,IF(CECCZ="CZ12",'Outside Temp'!B8510, IF(CECCZ="CZ13",'Outside Temp'!B8511))))</f>
        <v>83.3</v>
      </c>
      <c r="G8508" s="12">
        <f t="shared" si="3"/>
        <v>5</v>
      </c>
    </row>
    <row r="8509" ht="15.75" customHeight="1">
      <c r="A8509" s="13">
        <v>42213.65625</v>
      </c>
      <c r="B8509" s="73">
        <f t="shared" si="1"/>
        <v>42213</v>
      </c>
      <c r="C8509" s="74">
        <f>IF(NewCustomer="Yes", IF(COUNTIF($I$2:$I$11,B8509)&gt;0,0,WEEKDAY(B8509,2)),IF(COUNTIF($I$2:$I$21,B8509)&gt;0,0,WEEKDAY(B8509,2)))</f>
        <v>2</v>
      </c>
      <c r="D8509" s="74">
        <f t="shared" si="2"/>
        <v>15</v>
      </c>
      <c r="E8509" s="12">
        <f>IFERROR(VLOOKUP(A8509,'IDAR Meter Data'!$A:$B,2,1),"")</f>
        <v>278</v>
      </c>
      <c r="F8509" s="75">
        <f>IF(CECCZ="CZ03",'Outside Temp'!B8509,IF(CECCZ="CZ04",'Outside Temp'!B8510,IF(CECCZ="CZ12",'Outside Temp'!B8511, IF(CECCZ="CZ13",'Outside Temp'!B8512))))</f>
        <v>82.55</v>
      </c>
      <c r="G8509" s="12">
        <f t="shared" si="3"/>
        <v>5</v>
      </c>
    </row>
    <row r="8510" ht="15.75" customHeight="1">
      <c r="A8510" s="13">
        <v>42213.666666666664</v>
      </c>
      <c r="B8510" s="73">
        <f t="shared" si="1"/>
        <v>42213</v>
      </c>
      <c r="C8510" s="74">
        <f>IF(NewCustomer="Yes", IF(COUNTIF($I$2:$I$11,B8510)&gt;0,0,WEEKDAY(B8510,2)),IF(COUNTIF($I$2:$I$21,B8510)&gt;0,0,WEEKDAY(B8510,2)))</f>
        <v>2</v>
      </c>
      <c r="D8510" s="74">
        <f t="shared" si="2"/>
        <v>16</v>
      </c>
      <c r="E8510" s="12">
        <f>IFERROR(VLOOKUP(A8510,'IDAR Meter Data'!$A:$B,2,1),"")</f>
        <v>267</v>
      </c>
      <c r="F8510" s="75">
        <f>IF(CECCZ="CZ03",'Outside Temp'!B8510,IF(CECCZ="CZ04",'Outside Temp'!B8511,IF(CECCZ="CZ12",'Outside Temp'!B8512, IF(CECCZ="CZ13",'Outside Temp'!B8513))))</f>
        <v>81.93333333</v>
      </c>
      <c r="G8510" s="12">
        <f t="shared" si="3"/>
        <v>5</v>
      </c>
    </row>
    <row r="8511" ht="15.75" customHeight="1">
      <c r="A8511" s="13">
        <v>42213.677083333336</v>
      </c>
      <c r="B8511" s="73">
        <f t="shared" si="1"/>
        <v>42213</v>
      </c>
      <c r="C8511" s="74">
        <f>IF(NewCustomer="Yes", IF(COUNTIF($I$2:$I$11,B8511)&gt;0,0,WEEKDAY(B8511,2)),IF(COUNTIF($I$2:$I$21,B8511)&gt;0,0,WEEKDAY(B8511,2)))</f>
        <v>2</v>
      </c>
      <c r="D8511" s="74">
        <f t="shared" si="2"/>
        <v>16</v>
      </c>
      <c r="E8511" s="12">
        <f>IFERROR(VLOOKUP(A8511,'IDAR Meter Data'!$A:$B,2,1),"")</f>
        <v>274</v>
      </c>
      <c r="F8511" s="75">
        <f>IF(CECCZ="CZ03",'Outside Temp'!B8511,IF(CECCZ="CZ04",'Outside Temp'!B8512,IF(CECCZ="CZ12",'Outside Temp'!B8513, IF(CECCZ="CZ13",'Outside Temp'!B8514))))</f>
        <v>81.68333333</v>
      </c>
      <c r="G8511" s="12">
        <f t="shared" si="3"/>
        <v>5</v>
      </c>
    </row>
    <row r="8512" ht="15.75" customHeight="1">
      <c r="A8512" s="13">
        <v>42213.6875</v>
      </c>
      <c r="B8512" s="73">
        <f t="shared" si="1"/>
        <v>42213</v>
      </c>
      <c r="C8512" s="74">
        <f>IF(NewCustomer="Yes", IF(COUNTIF($I$2:$I$11,B8512)&gt;0,0,WEEKDAY(B8512,2)),IF(COUNTIF($I$2:$I$21,B8512)&gt;0,0,WEEKDAY(B8512,2)))</f>
        <v>2</v>
      </c>
      <c r="D8512" s="74">
        <f t="shared" si="2"/>
        <v>16</v>
      </c>
      <c r="E8512" s="12">
        <f>IFERROR(VLOOKUP(A8512,'IDAR Meter Data'!$A:$B,2,1),"")</f>
        <v>270</v>
      </c>
      <c r="F8512" s="75">
        <f>IF(CECCZ="CZ03",'Outside Temp'!B8512,IF(CECCZ="CZ04",'Outside Temp'!B8513,IF(CECCZ="CZ12",'Outside Temp'!B8514, IF(CECCZ="CZ13",'Outside Temp'!B8515))))</f>
        <v>81.43333333</v>
      </c>
      <c r="G8512" s="12">
        <f t="shared" si="3"/>
        <v>5</v>
      </c>
    </row>
    <row r="8513" ht="15.75" customHeight="1">
      <c r="A8513" s="13">
        <v>42213.697916666664</v>
      </c>
      <c r="B8513" s="73">
        <f t="shared" si="1"/>
        <v>42213</v>
      </c>
      <c r="C8513" s="74">
        <f>IF(NewCustomer="Yes", IF(COUNTIF($I$2:$I$11,B8513)&gt;0,0,WEEKDAY(B8513,2)),IF(COUNTIF($I$2:$I$21,B8513)&gt;0,0,WEEKDAY(B8513,2)))</f>
        <v>2</v>
      </c>
      <c r="D8513" s="74">
        <f t="shared" si="2"/>
        <v>16</v>
      </c>
      <c r="E8513" s="12">
        <f>IFERROR(VLOOKUP(A8513,'IDAR Meter Data'!$A:$B,2,1),"")</f>
        <v>268</v>
      </c>
      <c r="F8513" s="75">
        <f>IF(CECCZ="CZ03",'Outside Temp'!B8513,IF(CECCZ="CZ04",'Outside Temp'!B8514,IF(CECCZ="CZ12",'Outside Temp'!B8515, IF(CECCZ="CZ13",'Outside Temp'!B8516))))</f>
        <v>81.18333333</v>
      </c>
      <c r="G8513" s="12">
        <f t="shared" si="3"/>
        <v>5</v>
      </c>
    </row>
    <row r="8514" ht="15.75" customHeight="1">
      <c r="A8514" s="13">
        <v>42213.708333333336</v>
      </c>
      <c r="B8514" s="73">
        <f t="shared" si="1"/>
        <v>42213</v>
      </c>
      <c r="C8514" s="74">
        <f>IF(NewCustomer="Yes", IF(COUNTIF($I$2:$I$11,B8514)&gt;0,0,WEEKDAY(B8514,2)),IF(COUNTIF($I$2:$I$21,B8514)&gt;0,0,WEEKDAY(B8514,2)))</f>
        <v>2</v>
      </c>
      <c r="D8514" s="74">
        <f t="shared" si="2"/>
        <v>17</v>
      </c>
      <c r="E8514" s="12">
        <f>IFERROR(VLOOKUP(A8514,'IDAR Meter Data'!$A:$B,2,1),"")</f>
        <v>285</v>
      </c>
      <c r="F8514" s="75">
        <f>IF(CECCZ="CZ03",'Outside Temp'!B8514,IF(CECCZ="CZ04",'Outside Temp'!B8515,IF(CECCZ="CZ12",'Outside Temp'!B8516, IF(CECCZ="CZ13",'Outside Temp'!B8517))))</f>
        <v>80.86666667</v>
      </c>
      <c r="G8514" s="12">
        <f t="shared" si="3"/>
        <v>5</v>
      </c>
    </row>
    <row r="8515" ht="15.75" customHeight="1">
      <c r="A8515" s="13">
        <v>42213.71875</v>
      </c>
      <c r="B8515" s="73">
        <f t="shared" si="1"/>
        <v>42213</v>
      </c>
      <c r="C8515" s="74">
        <f>IF(NewCustomer="Yes", IF(COUNTIF($I$2:$I$11,B8515)&gt;0,0,WEEKDAY(B8515,2)),IF(COUNTIF($I$2:$I$21,B8515)&gt;0,0,WEEKDAY(B8515,2)))</f>
        <v>2</v>
      </c>
      <c r="D8515" s="74">
        <f t="shared" si="2"/>
        <v>17</v>
      </c>
      <c r="E8515" s="12">
        <f>IFERROR(VLOOKUP(A8515,'IDAR Meter Data'!$A:$B,2,1),"")</f>
        <v>278</v>
      </c>
      <c r="F8515" s="75">
        <f>IF(CECCZ="CZ03",'Outside Temp'!B8515,IF(CECCZ="CZ04",'Outside Temp'!B8516,IF(CECCZ="CZ12",'Outside Temp'!B8517, IF(CECCZ="CZ13",'Outside Temp'!B8518))))</f>
        <v>80.36666667</v>
      </c>
      <c r="G8515" s="12">
        <f t="shared" si="3"/>
        <v>5</v>
      </c>
    </row>
    <row r="8516" ht="15.75" customHeight="1">
      <c r="A8516" s="13">
        <v>42213.729166666664</v>
      </c>
      <c r="B8516" s="73">
        <f t="shared" si="1"/>
        <v>42213</v>
      </c>
      <c r="C8516" s="74">
        <f>IF(NewCustomer="Yes", IF(COUNTIF($I$2:$I$11,B8516)&gt;0,0,WEEKDAY(B8516,2)),IF(COUNTIF($I$2:$I$21,B8516)&gt;0,0,WEEKDAY(B8516,2)))</f>
        <v>2</v>
      </c>
      <c r="D8516" s="74">
        <f t="shared" si="2"/>
        <v>17</v>
      </c>
      <c r="E8516" s="12">
        <f>IFERROR(VLOOKUP(A8516,'IDAR Meter Data'!$A:$B,2,1),"")</f>
        <v>268</v>
      </c>
      <c r="F8516" s="75">
        <f>IF(CECCZ="CZ03",'Outside Temp'!B8516,IF(CECCZ="CZ04",'Outside Temp'!B8517,IF(CECCZ="CZ12",'Outside Temp'!B8518, IF(CECCZ="CZ13",'Outside Temp'!B8519))))</f>
        <v>79.86666667</v>
      </c>
      <c r="G8516" s="12">
        <f t="shared" si="3"/>
        <v>4</v>
      </c>
    </row>
    <row r="8517" ht="15.75" customHeight="1">
      <c r="A8517" s="13">
        <v>42213.739583333336</v>
      </c>
      <c r="B8517" s="73">
        <f t="shared" si="1"/>
        <v>42213</v>
      </c>
      <c r="C8517" s="74">
        <f>IF(NewCustomer="Yes", IF(COUNTIF($I$2:$I$11,B8517)&gt;0,0,WEEKDAY(B8517,2)),IF(COUNTIF($I$2:$I$21,B8517)&gt;0,0,WEEKDAY(B8517,2)))</f>
        <v>2</v>
      </c>
      <c r="D8517" s="74">
        <f t="shared" si="2"/>
        <v>17</v>
      </c>
      <c r="E8517" s="12">
        <f>IFERROR(VLOOKUP(A8517,'IDAR Meter Data'!$A:$B,2,1),"")</f>
        <v>273</v>
      </c>
      <c r="F8517" s="75">
        <f>IF(CECCZ="CZ03",'Outside Temp'!B8517,IF(CECCZ="CZ04",'Outside Temp'!B8518,IF(CECCZ="CZ12",'Outside Temp'!B8519, IF(CECCZ="CZ13",'Outside Temp'!B8520))))</f>
        <v>79.36666667</v>
      </c>
      <c r="G8517" s="12">
        <f t="shared" si="3"/>
        <v>4</v>
      </c>
    </row>
    <row r="8518" ht="15.75" customHeight="1">
      <c r="A8518" s="13">
        <v>42213.75</v>
      </c>
      <c r="B8518" s="73">
        <f t="shared" si="1"/>
        <v>42213</v>
      </c>
      <c r="C8518" s="74">
        <f>IF(NewCustomer="Yes", IF(COUNTIF($I$2:$I$11,B8518)&gt;0,0,WEEKDAY(B8518,2)),IF(COUNTIF($I$2:$I$21,B8518)&gt;0,0,WEEKDAY(B8518,2)))</f>
        <v>2</v>
      </c>
      <c r="D8518" s="74">
        <f t="shared" si="2"/>
        <v>18</v>
      </c>
      <c r="E8518" s="12">
        <f>IFERROR(VLOOKUP(A8518,'IDAR Meter Data'!$A:$B,2,1),"")</f>
        <v>285</v>
      </c>
      <c r="F8518" s="75">
        <f>IF(CECCZ="CZ03",'Outside Temp'!B8518,IF(CECCZ="CZ04",'Outside Temp'!B8519,IF(CECCZ="CZ12",'Outside Temp'!B8520, IF(CECCZ="CZ13",'Outside Temp'!B8521))))</f>
        <v>78.53333333</v>
      </c>
      <c r="G8518" s="12">
        <f t="shared" si="3"/>
        <v>4</v>
      </c>
    </row>
    <row r="8519" ht="15.75" customHeight="1">
      <c r="A8519" s="13">
        <v>42213.760416666664</v>
      </c>
      <c r="B8519" s="73">
        <f t="shared" si="1"/>
        <v>42213</v>
      </c>
      <c r="C8519" s="74">
        <f>IF(NewCustomer="Yes", IF(COUNTIF($I$2:$I$11,B8519)&gt;0,0,WEEKDAY(B8519,2)),IF(COUNTIF($I$2:$I$21,B8519)&gt;0,0,WEEKDAY(B8519,2)))</f>
        <v>2</v>
      </c>
      <c r="D8519" s="74">
        <f t="shared" si="2"/>
        <v>18</v>
      </c>
      <c r="E8519" s="12">
        <f>IFERROR(VLOOKUP(A8519,'IDAR Meter Data'!$A:$B,2,1),"")</f>
        <v>266</v>
      </c>
      <c r="F8519" s="75">
        <f>IF(CECCZ="CZ03",'Outside Temp'!B8519,IF(CECCZ="CZ04",'Outside Temp'!B8520,IF(CECCZ="CZ12",'Outside Temp'!B8521, IF(CECCZ="CZ13",'Outside Temp'!B8522))))</f>
        <v>76.78333333</v>
      </c>
      <c r="G8519" s="12">
        <f t="shared" si="3"/>
        <v>4</v>
      </c>
    </row>
    <row r="8520" ht="15.75" customHeight="1">
      <c r="A8520" s="13">
        <v>42213.770833333336</v>
      </c>
      <c r="B8520" s="73">
        <f t="shared" si="1"/>
        <v>42213</v>
      </c>
      <c r="C8520" s="74">
        <f>IF(NewCustomer="Yes", IF(COUNTIF($I$2:$I$11,B8520)&gt;0,0,WEEKDAY(B8520,2)),IF(COUNTIF($I$2:$I$21,B8520)&gt;0,0,WEEKDAY(B8520,2)))</f>
        <v>2</v>
      </c>
      <c r="D8520" s="74">
        <f t="shared" si="2"/>
        <v>18</v>
      </c>
      <c r="E8520" s="12">
        <f>IFERROR(VLOOKUP(A8520,'IDAR Meter Data'!$A:$B,2,1),"")</f>
        <v>263</v>
      </c>
      <c r="F8520" s="75">
        <f>IF(CECCZ="CZ03",'Outside Temp'!B8520,IF(CECCZ="CZ04",'Outside Temp'!B8521,IF(CECCZ="CZ12",'Outside Temp'!B8522, IF(CECCZ="CZ13",'Outside Temp'!B8523))))</f>
        <v>75.03333333</v>
      </c>
      <c r="G8520" s="12">
        <f t="shared" si="3"/>
        <v>4</v>
      </c>
    </row>
    <row r="8521" ht="15.75" customHeight="1">
      <c r="A8521" s="13">
        <v>42213.78125</v>
      </c>
      <c r="B8521" s="73">
        <f t="shared" si="1"/>
        <v>42213</v>
      </c>
      <c r="C8521" s="74">
        <f>IF(NewCustomer="Yes", IF(COUNTIF($I$2:$I$11,B8521)&gt;0,0,WEEKDAY(B8521,2)),IF(COUNTIF($I$2:$I$21,B8521)&gt;0,0,WEEKDAY(B8521,2)))</f>
        <v>2</v>
      </c>
      <c r="D8521" s="74">
        <f t="shared" si="2"/>
        <v>18</v>
      </c>
      <c r="E8521" s="12">
        <f>IFERROR(VLOOKUP(A8521,'IDAR Meter Data'!$A:$B,2,1),"")</f>
        <v>263</v>
      </c>
      <c r="F8521" s="75">
        <f>IF(CECCZ="CZ03",'Outside Temp'!B8521,IF(CECCZ="CZ04",'Outside Temp'!B8522,IF(CECCZ="CZ12",'Outside Temp'!B8523, IF(CECCZ="CZ13",'Outside Temp'!B8524))))</f>
        <v>73.28333333</v>
      </c>
      <c r="G8521" s="12">
        <f t="shared" si="3"/>
        <v>3</v>
      </c>
    </row>
    <row r="8522" ht="15.75" customHeight="1">
      <c r="A8522" s="13">
        <v>42213.791666666664</v>
      </c>
      <c r="B8522" s="73">
        <f t="shared" si="1"/>
        <v>42213</v>
      </c>
      <c r="C8522" s="74">
        <f>IF(NewCustomer="Yes", IF(COUNTIF($I$2:$I$11,B8522)&gt;0,0,WEEKDAY(B8522,2)),IF(COUNTIF($I$2:$I$21,B8522)&gt;0,0,WEEKDAY(B8522,2)))</f>
        <v>2</v>
      </c>
      <c r="D8522" s="74">
        <f t="shared" si="2"/>
        <v>19</v>
      </c>
      <c r="E8522" s="12">
        <f>IFERROR(VLOOKUP(A8522,'IDAR Meter Data'!$A:$B,2,1),"")</f>
        <v>256</v>
      </c>
      <c r="F8522" s="75">
        <f>IF(CECCZ="CZ03",'Outside Temp'!B8522,IF(CECCZ="CZ04",'Outside Temp'!B8523,IF(CECCZ="CZ12",'Outside Temp'!B8524, IF(CECCZ="CZ13",'Outside Temp'!B8525))))</f>
        <v>71.8</v>
      </c>
      <c r="G8522" s="12">
        <f t="shared" si="3"/>
        <v>3</v>
      </c>
    </row>
    <row r="8523" ht="15.75" customHeight="1">
      <c r="A8523" s="13">
        <v>42213.802083333336</v>
      </c>
      <c r="B8523" s="73">
        <f t="shared" si="1"/>
        <v>42213</v>
      </c>
      <c r="C8523" s="74">
        <f>IF(NewCustomer="Yes", IF(COUNTIF($I$2:$I$11,B8523)&gt;0,0,WEEKDAY(B8523,2)),IF(COUNTIF($I$2:$I$21,B8523)&gt;0,0,WEEKDAY(B8523,2)))</f>
        <v>2</v>
      </c>
      <c r="D8523" s="74">
        <f t="shared" si="2"/>
        <v>19</v>
      </c>
      <c r="E8523" s="12">
        <f>IFERROR(VLOOKUP(A8523,'IDAR Meter Data'!$A:$B,2,1),"")</f>
        <v>258</v>
      </c>
      <c r="F8523" s="75">
        <f>IF(CECCZ="CZ03",'Outside Temp'!B8523,IF(CECCZ="CZ04",'Outside Temp'!B8524,IF(CECCZ="CZ12",'Outside Temp'!B8525, IF(CECCZ="CZ13",'Outside Temp'!B8526))))</f>
        <v>71.05</v>
      </c>
      <c r="G8523" s="12">
        <f t="shared" si="3"/>
        <v>3</v>
      </c>
    </row>
    <row r="8524" ht="15.75" customHeight="1">
      <c r="A8524" s="13">
        <v>42213.8125</v>
      </c>
      <c r="B8524" s="73">
        <f t="shared" si="1"/>
        <v>42213</v>
      </c>
      <c r="C8524" s="74">
        <f>IF(NewCustomer="Yes", IF(COUNTIF($I$2:$I$11,B8524)&gt;0,0,WEEKDAY(B8524,2)),IF(COUNTIF($I$2:$I$21,B8524)&gt;0,0,WEEKDAY(B8524,2)))</f>
        <v>2</v>
      </c>
      <c r="D8524" s="74">
        <f t="shared" si="2"/>
        <v>19</v>
      </c>
      <c r="E8524" s="12">
        <f>IFERROR(VLOOKUP(A8524,'IDAR Meter Data'!$A:$B,2,1),"")</f>
        <v>254</v>
      </c>
      <c r="F8524" s="75">
        <f>IF(CECCZ="CZ03",'Outside Temp'!B8524,IF(CECCZ="CZ04",'Outside Temp'!B8525,IF(CECCZ="CZ12",'Outside Temp'!B8526, IF(CECCZ="CZ13",'Outside Temp'!B8527))))</f>
        <v>70.3</v>
      </c>
      <c r="G8524" s="12">
        <f t="shared" si="3"/>
        <v>3</v>
      </c>
    </row>
    <row r="8525" ht="15.75" customHeight="1">
      <c r="A8525" s="13">
        <v>42213.822916666664</v>
      </c>
      <c r="B8525" s="73">
        <f t="shared" si="1"/>
        <v>42213</v>
      </c>
      <c r="C8525" s="74">
        <f>IF(NewCustomer="Yes", IF(COUNTIF($I$2:$I$11,B8525)&gt;0,0,WEEKDAY(B8525,2)),IF(COUNTIF($I$2:$I$21,B8525)&gt;0,0,WEEKDAY(B8525,2)))</f>
        <v>2</v>
      </c>
      <c r="D8525" s="74">
        <f t="shared" si="2"/>
        <v>19</v>
      </c>
      <c r="E8525" s="12">
        <f>IFERROR(VLOOKUP(A8525,'IDAR Meter Data'!$A:$B,2,1),"")</f>
        <v>247</v>
      </c>
      <c r="F8525" s="75">
        <f>IF(CECCZ="CZ03",'Outside Temp'!B8525,IF(CECCZ="CZ04",'Outside Temp'!B8526,IF(CECCZ="CZ12",'Outside Temp'!B8527, IF(CECCZ="CZ13",'Outside Temp'!B8528))))</f>
        <v>69.55</v>
      </c>
      <c r="G8525" s="12">
        <f t="shared" si="3"/>
        <v>2</v>
      </c>
    </row>
    <row r="8526" ht="15.75" customHeight="1">
      <c r="A8526" s="13">
        <v>42213.833333333336</v>
      </c>
      <c r="B8526" s="73">
        <f t="shared" si="1"/>
        <v>42213</v>
      </c>
      <c r="C8526" s="74">
        <f>IF(NewCustomer="Yes", IF(COUNTIF($I$2:$I$11,B8526)&gt;0,0,WEEKDAY(B8526,2)),IF(COUNTIF($I$2:$I$21,B8526)&gt;0,0,WEEKDAY(B8526,2)))</f>
        <v>2</v>
      </c>
      <c r="D8526" s="74">
        <f t="shared" si="2"/>
        <v>20</v>
      </c>
      <c r="E8526" s="12">
        <f>IFERROR(VLOOKUP(A8526,'IDAR Meter Data'!$A:$B,2,1),"")</f>
        <v>247</v>
      </c>
      <c r="F8526" s="75">
        <f>IF(CECCZ="CZ03",'Outside Temp'!B8526,IF(CECCZ="CZ04",'Outside Temp'!B8527,IF(CECCZ="CZ12",'Outside Temp'!B8528, IF(CECCZ="CZ13",'Outside Temp'!B8529))))</f>
        <v>69.13333333</v>
      </c>
      <c r="G8526" s="12">
        <f t="shared" si="3"/>
        <v>2</v>
      </c>
    </row>
    <row r="8527" ht="15.75" customHeight="1">
      <c r="A8527" s="13">
        <v>42213.84375</v>
      </c>
      <c r="B8527" s="73">
        <f t="shared" si="1"/>
        <v>42213</v>
      </c>
      <c r="C8527" s="74">
        <f>IF(NewCustomer="Yes", IF(COUNTIF($I$2:$I$11,B8527)&gt;0,0,WEEKDAY(B8527,2)),IF(COUNTIF($I$2:$I$21,B8527)&gt;0,0,WEEKDAY(B8527,2)))</f>
        <v>2</v>
      </c>
      <c r="D8527" s="74">
        <f t="shared" si="2"/>
        <v>20</v>
      </c>
      <c r="E8527" s="12">
        <f>IFERROR(VLOOKUP(A8527,'IDAR Meter Data'!$A:$B,2,1),"")</f>
        <v>234</v>
      </c>
      <c r="F8527" s="75">
        <f>IF(CECCZ="CZ03",'Outside Temp'!B8527,IF(CECCZ="CZ04",'Outside Temp'!B8528,IF(CECCZ="CZ12",'Outside Temp'!B8529, IF(CECCZ="CZ13",'Outside Temp'!B8530))))</f>
        <v>69.63333333</v>
      </c>
      <c r="G8527" s="12">
        <f t="shared" si="3"/>
        <v>2</v>
      </c>
    </row>
    <row r="8528" ht="15.75" customHeight="1">
      <c r="A8528" s="13">
        <v>42213.854166666664</v>
      </c>
      <c r="B8528" s="73">
        <f t="shared" si="1"/>
        <v>42213</v>
      </c>
      <c r="C8528" s="74">
        <f>IF(NewCustomer="Yes", IF(COUNTIF($I$2:$I$11,B8528)&gt;0,0,WEEKDAY(B8528,2)),IF(COUNTIF($I$2:$I$21,B8528)&gt;0,0,WEEKDAY(B8528,2)))</f>
        <v>2</v>
      </c>
      <c r="D8528" s="74">
        <f t="shared" si="2"/>
        <v>20</v>
      </c>
      <c r="E8528" s="12">
        <f>IFERROR(VLOOKUP(A8528,'IDAR Meter Data'!$A:$B,2,1),"")</f>
        <v>239</v>
      </c>
      <c r="F8528" s="75">
        <f>IF(CECCZ="CZ03",'Outside Temp'!B8528,IF(CECCZ="CZ04",'Outside Temp'!B8529,IF(CECCZ="CZ12",'Outside Temp'!B8530, IF(CECCZ="CZ13",'Outside Temp'!B8531))))</f>
        <v>70.13333333</v>
      </c>
      <c r="G8528" s="12">
        <f t="shared" si="3"/>
        <v>3</v>
      </c>
    </row>
    <row r="8529" ht="15.75" customHeight="1">
      <c r="A8529" s="13">
        <v>42213.864583333336</v>
      </c>
      <c r="B8529" s="73">
        <f t="shared" si="1"/>
        <v>42213</v>
      </c>
      <c r="C8529" s="74">
        <f>IF(NewCustomer="Yes", IF(COUNTIF($I$2:$I$11,B8529)&gt;0,0,WEEKDAY(B8529,2)),IF(COUNTIF($I$2:$I$21,B8529)&gt;0,0,WEEKDAY(B8529,2)))</f>
        <v>2</v>
      </c>
      <c r="D8529" s="74">
        <f t="shared" si="2"/>
        <v>20</v>
      </c>
      <c r="E8529" s="12">
        <f>IFERROR(VLOOKUP(A8529,'IDAR Meter Data'!$A:$B,2,1),"")</f>
        <v>234</v>
      </c>
      <c r="F8529" s="75">
        <f>IF(CECCZ="CZ03",'Outside Temp'!B8529,IF(CECCZ="CZ04",'Outside Temp'!B8530,IF(CECCZ="CZ12",'Outside Temp'!B8531, IF(CECCZ="CZ13",'Outside Temp'!B8532))))</f>
        <v>70.63333333</v>
      </c>
      <c r="G8529" s="12">
        <f t="shared" si="3"/>
        <v>3</v>
      </c>
    </row>
    <row r="8530" ht="15.75" customHeight="1">
      <c r="A8530" s="13">
        <v>42213.875</v>
      </c>
      <c r="B8530" s="73">
        <f t="shared" si="1"/>
        <v>42213</v>
      </c>
      <c r="C8530" s="74">
        <f>IF(NewCustomer="Yes", IF(COUNTIF($I$2:$I$11,B8530)&gt;0,0,WEEKDAY(B8530,2)),IF(COUNTIF($I$2:$I$21,B8530)&gt;0,0,WEEKDAY(B8530,2)))</f>
        <v>2</v>
      </c>
      <c r="D8530" s="74">
        <f t="shared" si="2"/>
        <v>21</v>
      </c>
      <c r="E8530" s="12">
        <f>IFERROR(VLOOKUP(A8530,'IDAR Meter Data'!$A:$B,2,1),"")</f>
        <v>227</v>
      </c>
      <c r="F8530" s="75">
        <f>IF(CECCZ="CZ03",'Outside Temp'!B8530,IF(CECCZ="CZ04",'Outside Temp'!B8531,IF(CECCZ="CZ12",'Outside Temp'!B8532, IF(CECCZ="CZ13",'Outside Temp'!B8533))))</f>
        <v>70.86666667</v>
      </c>
      <c r="G8530" s="12">
        <f t="shared" si="3"/>
        <v>3</v>
      </c>
    </row>
    <row r="8531" ht="15.75" customHeight="1">
      <c r="A8531" s="13">
        <v>42213.885416666664</v>
      </c>
      <c r="B8531" s="73">
        <f t="shared" si="1"/>
        <v>42213</v>
      </c>
      <c r="C8531" s="74">
        <f>IF(NewCustomer="Yes", IF(COUNTIF($I$2:$I$11,B8531)&gt;0,0,WEEKDAY(B8531,2)),IF(COUNTIF($I$2:$I$21,B8531)&gt;0,0,WEEKDAY(B8531,2)))</f>
        <v>2</v>
      </c>
      <c r="D8531" s="74">
        <f t="shared" si="2"/>
        <v>21</v>
      </c>
      <c r="E8531" s="12">
        <f>IFERROR(VLOOKUP(A8531,'IDAR Meter Data'!$A:$B,2,1),"")</f>
        <v>218</v>
      </c>
      <c r="F8531" s="75">
        <f>IF(CECCZ="CZ03",'Outside Temp'!B8531,IF(CECCZ="CZ04",'Outside Temp'!B8532,IF(CECCZ="CZ12",'Outside Temp'!B8533, IF(CECCZ="CZ13",'Outside Temp'!B8534))))</f>
        <v>70.36666667</v>
      </c>
      <c r="G8531" s="12">
        <f t="shared" si="3"/>
        <v>3</v>
      </c>
    </row>
    <row r="8532" ht="15.75" customHeight="1">
      <c r="A8532" s="13">
        <v>42213.895833333336</v>
      </c>
      <c r="B8532" s="73">
        <f t="shared" si="1"/>
        <v>42213</v>
      </c>
      <c r="C8532" s="74">
        <f>IF(NewCustomer="Yes", IF(COUNTIF($I$2:$I$11,B8532)&gt;0,0,WEEKDAY(B8532,2)),IF(COUNTIF($I$2:$I$21,B8532)&gt;0,0,WEEKDAY(B8532,2)))</f>
        <v>2</v>
      </c>
      <c r="D8532" s="74">
        <f t="shared" si="2"/>
        <v>21</v>
      </c>
      <c r="E8532" s="12">
        <f>IFERROR(VLOOKUP(A8532,'IDAR Meter Data'!$A:$B,2,1),"")</f>
        <v>202</v>
      </c>
      <c r="F8532" s="75">
        <f>IF(CECCZ="CZ03",'Outside Temp'!B8532,IF(CECCZ="CZ04",'Outside Temp'!B8533,IF(CECCZ="CZ12",'Outside Temp'!B8534, IF(CECCZ="CZ13",'Outside Temp'!B8535))))</f>
        <v>69.86666667</v>
      </c>
      <c r="G8532" s="12">
        <f t="shared" si="3"/>
        <v>2</v>
      </c>
    </row>
    <row r="8533" ht="15.75" customHeight="1">
      <c r="A8533" s="13">
        <v>42213.90625</v>
      </c>
      <c r="B8533" s="73">
        <f t="shared" si="1"/>
        <v>42213</v>
      </c>
      <c r="C8533" s="74">
        <f>IF(NewCustomer="Yes", IF(COUNTIF($I$2:$I$11,B8533)&gt;0,0,WEEKDAY(B8533,2)),IF(COUNTIF($I$2:$I$21,B8533)&gt;0,0,WEEKDAY(B8533,2)))</f>
        <v>2</v>
      </c>
      <c r="D8533" s="74">
        <f t="shared" si="2"/>
        <v>21</v>
      </c>
      <c r="E8533" s="12">
        <f>IFERROR(VLOOKUP(A8533,'IDAR Meter Data'!$A:$B,2,1),"")</f>
        <v>209</v>
      </c>
      <c r="F8533" s="75">
        <f>IF(CECCZ="CZ03",'Outside Temp'!B8533,IF(CECCZ="CZ04",'Outside Temp'!B8534,IF(CECCZ="CZ12",'Outside Temp'!B8535, IF(CECCZ="CZ13",'Outside Temp'!B8536))))</f>
        <v>69.36666667</v>
      </c>
      <c r="G8533" s="12">
        <f t="shared" si="3"/>
        <v>2</v>
      </c>
    </row>
    <row r="8534" ht="15.75" customHeight="1">
      <c r="A8534" s="13">
        <v>42213.916666666664</v>
      </c>
      <c r="B8534" s="73">
        <f t="shared" si="1"/>
        <v>42213</v>
      </c>
      <c r="C8534" s="74">
        <f>IF(NewCustomer="Yes", IF(COUNTIF($I$2:$I$11,B8534)&gt;0,0,WEEKDAY(B8534,2)),IF(COUNTIF($I$2:$I$21,B8534)&gt;0,0,WEEKDAY(B8534,2)))</f>
        <v>2</v>
      </c>
      <c r="D8534" s="74">
        <f t="shared" si="2"/>
        <v>22</v>
      </c>
      <c r="E8534" s="12">
        <f>IFERROR(VLOOKUP(A8534,'IDAR Meter Data'!$A:$B,2,1),"")</f>
        <v>210</v>
      </c>
      <c r="F8534" s="75">
        <f>IF(CECCZ="CZ03",'Outside Temp'!B8534,IF(CECCZ="CZ04",'Outside Temp'!B8535,IF(CECCZ="CZ12",'Outside Temp'!B8536, IF(CECCZ="CZ13",'Outside Temp'!B8537))))</f>
        <v>68.8</v>
      </c>
      <c r="G8534" s="12">
        <f t="shared" si="3"/>
        <v>2</v>
      </c>
    </row>
    <row r="8535" ht="15.75" customHeight="1">
      <c r="A8535" s="13">
        <v>42213.927083333336</v>
      </c>
      <c r="B8535" s="73">
        <f t="shared" si="1"/>
        <v>42213</v>
      </c>
      <c r="C8535" s="74">
        <f>IF(NewCustomer="Yes", IF(COUNTIF($I$2:$I$11,B8535)&gt;0,0,WEEKDAY(B8535,2)),IF(COUNTIF($I$2:$I$21,B8535)&gt;0,0,WEEKDAY(B8535,2)))</f>
        <v>2</v>
      </c>
      <c r="D8535" s="74">
        <f t="shared" si="2"/>
        <v>22</v>
      </c>
      <c r="E8535" s="12">
        <f>IFERROR(VLOOKUP(A8535,'IDAR Meter Data'!$A:$B,2,1),"")</f>
        <v>197</v>
      </c>
      <c r="F8535" s="75">
        <f>IF(CECCZ="CZ03",'Outside Temp'!B8535,IF(CECCZ="CZ04",'Outside Temp'!B8536,IF(CECCZ="CZ12",'Outside Temp'!B8537, IF(CECCZ="CZ13",'Outside Temp'!B8538))))</f>
        <v>68.05</v>
      </c>
      <c r="G8535" s="12">
        <f t="shared" si="3"/>
        <v>2</v>
      </c>
    </row>
    <row r="8536" ht="15.75" customHeight="1">
      <c r="A8536" s="13">
        <v>42213.9375</v>
      </c>
      <c r="B8536" s="73">
        <f t="shared" si="1"/>
        <v>42213</v>
      </c>
      <c r="C8536" s="74">
        <f>IF(NewCustomer="Yes", IF(COUNTIF($I$2:$I$11,B8536)&gt;0,0,WEEKDAY(B8536,2)),IF(COUNTIF($I$2:$I$21,B8536)&gt;0,0,WEEKDAY(B8536,2)))</f>
        <v>2</v>
      </c>
      <c r="D8536" s="74">
        <f t="shared" si="2"/>
        <v>22</v>
      </c>
      <c r="E8536" s="12">
        <f>IFERROR(VLOOKUP(A8536,'IDAR Meter Data'!$A:$B,2,1),"")</f>
        <v>202</v>
      </c>
      <c r="F8536" s="75">
        <f>IF(CECCZ="CZ03",'Outside Temp'!B8536,IF(CECCZ="CZ04",'Outside Temp'!B8537,IF(CECCZ="CZ12",'Outside Temp'!B8538, IF(CECCZ="CZ13",'Outside Temp'!B8539))))</f>
        <v>67.3</v>
      </c>
      <c r="G8536" s="12">
        <f t="shared" si="3"/>
        <v>2</v>
      </c>
    </row>
    <row r="8537" ht="15.75" customHeight="1">
      <c r="A8537" s="13">
        <v>42213.947916666664</v>
      </c>
      <c r="B8537" s="73">
        <f t="shared" si="1"/>
        <v>42213</v>
      </c>
      <c r="C8537" s="74">
        <f>IF(NewCustomer="Yes", IF(COUNTIF($I$2:$I$11,B8537)&gt;0,0,WEEKDAY(B8537,2)),IF(COUNTIF($I$2:$I$21,B8537)&gt;0,0,WEEKDAY(B8537,2)))</f>
        <v>2</v>
      </c>
      <c r="D8537" s="74">
        <f t="shared" si="2"/>
        <v>22</v>
      </c>
      <c r="E8537" s="12">
        <f>IFERROR(VLOOKUP(A8537,'IDAR Meter Data'!$A:$B,2,1),"")</f>
        <v>206</v>
      </c>
      <c r="F8537" s="75">
        <f>IF(CECCZ="CZ03",'Outside Temp'!B8537,IF(CECCZ="CZ04",'Outside Temp'!B8538,IF(CECCZ="CZ12",'Outside Temp'!B8539, IF(CECCZ="CZ13",'Outside Temp'!B8540))))</f>
        <v>66.55</v>
      </c>
      <c r="G8537" s="12">
        <f t="shared" si="3"/>
        <v>2</v>
      </c>
    </row>
    <row r="8538" ht="15.75" customHeight="1">
      <c r="A8538" s="13">
        <v>42213.958333333336</v>
      </c>
      <c r="B8538" s="73">
        <f t="shared" si="1"/>
        <v>42213</v>
      </c>
      <c r="C8538" s="74">
        <f>IF(NewCustomer="Yes", IF(COUNTIF($I$2:$I$11,B8538)&gt;0,0,WEEKDAY(B8538,2)),IF(COUNTIF($I$2:$I$21,B8538)&gt;0,0,WEEKDAY(B8538,2)))</f>
        <v>2</v>
      </c>
      <c r="D8538" s="74">
        <f t="shared" si="2"/>
        <v>23</v>
      </c>
      <c r="E8538" s="12">
        <f>IFERROR(VLOOKUP(A8538,'IDAR Meter Data'!$A:$B,2,1),"")</f>
        <v>208</v>
      </c>
      <c r="F8538" s="75">
        <f>IF(CECCZ="CZ03",'Outside Temp'!B8538,IF(CECCZ="CZ04",'Outside Temp'!B8539,IF(CECCZ="CZ12",'Outside Temp'!B8540, IF(CECCZ="CZ13",'Outside Temp'!B8541))))</f>
        <v>65.86666667</v>
      </c>
      <c r="G8538" s="12">
        <f t="shared" si="3"/>
        <v>2</v>
      </c>
    </row>
    <row r="8539" ht="15.75" customHeight="1">
      <c r="A8539" s="13">
        <v>42213.96875</v>
      </c>
      <c r="B8539" s="73">
        <f t="shared" si="1"/>
        <v>42213</v>
      </c>
      <c r="C8539" s="74">
        <f>IF(NewCustomer="Yes", IF(COUNTIF($I$2:$I$11,B8539)&gt;0,0,WEEKDAY(B8539,2)),IF(COUNTIF($I$2:$I$21,B8539)&gt;0,0,WEEKDAY(B8539,2)))</f>
        <v>2</v>
      </c>
      <c r="D8539" s="74">
        <f t="shared" si="2"/>
        <v>23</v>
      </c>
      <c r="E8539" s="12">
        <f>IFERROR(VLOOKUP(A8539,'IDAR Meter Data'!$A:$B,2,1),"")</f>
        <v>191</v>
      </c>
      <c r="F8539" s="75">
        <f>IF(CECCZ="CZ03",'Outside Temp'!B8539,IF(CECCZ="CZ04",'Outside Temp'!B8540,IF(CECCZ="CZ12",'Outside Temp'!B8541, IF(CECCZ="CZ13",'Outside Temp'!B8542))))</f>
        <v>65.36666667</v>
      </c>
      <c r="G8539" s="12">
        <f t="shared" si="3"/>
        <v>2</v>
      </c>
    </row>
    <row r="8540" ht="15.75" customHeight="1">
      <c r="A8540" s="13">
        <v>42213.979166666664</v>
      </c>
      <c r="B8540" s="73">
        <f t="shared" si="1"/>
        <v>42213</v>
      </c>
      <c r="C8540" s="74">
        <f>IF(NewCustomer="Yes", IF(COUNTIF($I$2:$I$11,B8540)&gt;0,0,WEEKDAY(B8540,2)),IF(COUNTIF($I$2:$I$21,B8540)&gt;0,0,WEEKDAY(B8540,2)))</f>
        <v>2</v>
      </c>
      <c r="D8540" s="74">
        <f t="shared" si="2"/>
        <v>23</v>
      </c>
      <c r="E8540" s="12">
        <f>IFERROR(VLOOKUP(A8540,'IDAR Meter Data'!$A:$B,2,1),"")</f>
        <v>188</v>
      </c>
      <c r="F8540" s="75">
        <f>IF(CECCZ="CZ03",'Outside Temp'!B8540,IF(CECCZ="CZ04",'Outside Temp'!B8541,IF(CECCZ="CZ12",'Outside Temp'!B8542, IF(CECCZ="CZ13",'Outside Temp'!B8543))))</f>
        <v>64.86666667</v>
      </c>
      <c r="G8540" s="12">
        <f t="shared" si="3"/>
        <v>1</v>
      </c>
    </row>
    <row r="8541" ht="15.75" customHeight="1">
      <c r="A8541" s="13">
        <v>42213.989583333336</v>
      </c>
      <c r="B8541" s="73">
        <f t="shared" si="1"/>
        <v>42213</v>
      </c>
      <c r="C8541" s="74">
        <f>IF(NewCustomer="Yes", IF(COUNTIF($I$2:$I$11,B8541)&gt;0,0,WEEKDAY(B8541,2)),IF(COUNTIF($I$2:$I$21,B8541)&gt;0,0,WEEKDAY(B8541,2)))</f>
        <v>2</v>
      </c>
      <c r="D8541" s="74">
        <f t="shared" si="2"/>
        <v>23</v>
      </c>
      <c r="E8541" s="12">
        <f>IFERROR(VLOOKUP(A8541,'IDAR Meter Data'!$A:$B,2,1),"")</f>
        <v>190</v>
      </c>
      <c r="F8541" s="75">
        <f>IF(CECCZ="CZ03",'Outside Temp'!B8541,IF(CECCZ="CZ04",'Outside Temp'!B8542,IF(CECCZ="CZ12",'Outside Temp'!B8543, IF(CECCZ="CZ13",'Outside Temp'!B8544))))</f>
        <v>64.36666667</v>
      </c>
      <c r="G8541" s="12">
        <f t="shared" si="3"/>
        <v>1</v>
      </c>
    </row>
    <row r="8542" ht="15.75" customHeight="1">
      <c r="A8542" s="13">
        <v>42214.0</v>
      </c>
      <c r="B8542" s="73">
        <f t="shared" si="1"/>
        <v>42214</v>
      </c>
      <c r="C8542" s="74">
        <f>IF(NewCustomer="Yes", IF(COUNTIF($I$2:$I$11,B8542)&gt;0,0,WEEKDAY(B8542,2)),IF(COUNTIF($I$2:$I$21,B8542)&gt;0,0,WEEKDAY(B8542,2)))</f>
        <v>3</v>
      </c>
      <c r="D8542" s="74">
        <f t="shared" si="2"/>
        <v>0</v>
      </c>
      <c r="E8542" s="12">
        <f>IFERROR(VLOOKUP(A8542,'IDAR Meter Data'!$A:$B,2,1),"")</f>
        <v>200</v>
      </c>
      <c r="F8542" s="75">
        <f>IF(CECCZ="CZ03",'Outside Temp'!B8542,IF(CECCZ="CZ04",'Outside Temp'!B8543,IF(CECCZ="CZ12",'Outside Temp'!B8544, IF(CECCZ="CZ13",'Outside Temp'!B8545))))</f>
        <v>63.93333333</v>
      </c>
      <c r="G8542" s="12">
        <f t="shared" si="3"/>
        <v>1</v>
      </c>
    </row>
    <row r="8543" ht="15.75" customHeight="1">
      <c r="A8543" s="13">
        <v>42214.010416666664</v>
      </c>
      <c r="B8543" s="73">
        <f t="shared" si="1"/>
        <v>42214</v>
      </c>
      <c r="C8543" s="74">
        <f>IF(NewCustomer="Yes", IF(COUNTIF($I$2:$I$11,B8543)&gt;0,0,WEEKDAY(B8543,2)),IF(COUNTIF($I$2:$I$21,B8543)&gt;0,0,WEEKDAY(B8543,2)))</f>
        <v>3</v>
      </c>
      <c r="D8543" s="74">
        <f t="shared" si="2"/>
        <v>0</v>
      </c>
      <c r="E8543" s="12">
        <f>IFERROR(VLOOKUP(A8543,'IDAR Meter Data'!$A:$B,2,1),"")</f>
        <v>181</v>
      </c>
      <c r="F8543" s="75">
        <f>IF(CECCZ="CZ03",'Outside Temp'!B8543,IF(CECCZ="CZ04",'Outside Temp'!B8544,IF(CECCZ="CZ12",'Outside Temp'!B8545, IF(CECCZ="CZ13",'Outside Temp'!B8546))))</f>
        <v>63.68333333</v>
      </c>
      <c r="G8543" s="12">
        <f t="shared" si="3"/>
        <v>1</v>
      </c>
    </row>
    <row r="8544" ht="15.75" customHeight="1">
      <c r="A8544" s="13">
        <v>42214.020833333336</v>
      </c>
      <c r="B8544" s="73">
        <f t="shared" si="1"/>
        <v>42214</v>
      </c>
      <c r="C8544" s="74">
        <f>IF(NewCustomer="Yes", IF(COUNTIF($I$2:$I$11,B8544)&gt;0,0,WEEKDAY(B8544,2)),IF(COUNTIF($I$2:$I$21,B8544)&gt;0,0,WEEKDAY(B8544,2)))</f>
        <v>3</v>
      </c>
      <c r="D8544" s="74">
        <f t="shared" si="2"/>
        <v>0</v>
      </c>
      <c r="E8544" s="12">
        <f>IFERROR(VLOOKUP(A8544,'IDAR Meter Data'!$A:$B,2,1),"")</f>
        <v>185</v>
      </c>
      <c r="F8544" s="75">
        <f>IF(CECCZ="CZ03",'Outside Temp'!B8544,IF(CECCZ="CZ04",'Outside Temp'!B8545,IF(CECCZ="CZ12",'Outside Temp'!B8546, IF(CECCZ="CZ13",'Outside Temp'!B8547))))</f>
        <v>63.43333333</v>
      </c>
      <c r="G8544" s="12">
        <f t="shared" si="3"/>
        <v>1</v>
      </c>
    </row>
    <row r="8545" ht="15.75" customHeight="1">
      <c r="A8545" s="13">
        <v>42214.03125</v>
      </c>
      <c r="B8545" s="73">
        <f t="shared" si="1"/>
        <v>42214</v>
      </c>
      <c r="C8545" s="74">
        <f>IF(NewCustomer="Yes", IF(COUNTIF($I$2:$I$11,B8545)&gt;0,0,WEEKDAY(B8545,2)),IF(COUNTIF($I$2:$I$21,B8545)&gt;0,0,WEEKDAY(B8545,2)))</f>
        <v>3</v>
      </c>
      <c r="D8545" s="74">
        <f t="shared" si="2"/>
        <v>0</v>
      </c>
      <c r="E8545" s="12">
        <f>IFERROR(VLOOKUP(A8545,'IDAR Meter Data'!$A:$B,2,1),"")</f>
        <v>175</v>
      </c>
      <c r="F8545" s="75">
        <f>IF(CECCZ="CZ03",'Outside Temp'!B8545,IF(CECCZ="CZ04",'Outside Temp'!B8546,IF(CECCZ="CZ12",'Outside Temp'!B8547, IF(CECCZ="CZ13",'Outside Temp'!B8548))))</f>
        <v>63.18333333</v>
      </c>
      <c r="G8545" s="12">
        <f t="shared" si="3"/>
        <v>1</v>
      </c>
    </row>
    <row r="8546" ht="15.75" customHeight="1">
      <c r="A8546" s="13">
        <v>42214.041666666664</v>
      </c>
      <c r="B8546" s="73">
        <f t="shared" si="1"/>
        <v>42214</v>
      </c>
      <c r="C8546" s="74">
        <f>IF(NewCustomer="Yes", IF(COUNTIF($I$2:$I$11,B8546)&gt;0,0,WEEKDAY(B8546,2)),IF(COUNTIF($I$2:$I$21,B8546)&gt;0,0,WEEKDAY(B8546,2)))</f>
        <v>3</v>
      </c>
      <c r="D8546" s="74">
        <f t="shared" si="2"/>
        <v>1</v>
      </c>
      <c r="E8546" s="12">
        <f>IFERROR(VLOOKUP(A8546,'IDAR Meter Data'!$A:$B,2,1),"")</f>
        <v>192</v>
      </c>
      <c r="F8546" s="75">
        <f>IF(CECCZ="CZ03",'Outside Temp'!B8546,IF(CECCZ="CZ04",'Outside Temp'!B8547,IF(CECCZ="CZ12",'Outside Temp'!B8548, IF(CECCZ="CZ13",'Outside Temp'!B8549))))</f>
        <v>62.93333333</v>
      </c>
      <c r="G8546" s="12">
        <f t="shared" si="3"/>
        <v>1</v>
      </c>
    </row>
    <row r="8547" ht="15.75" customHeight="1">
      <c r="A8547" s="13">
        <v>42214.052083333336</v>
      </c>
      <c r="B8547" s="73">
        <f t="shared" si="1"/>
        <v>42214</v>
      </c>
      <c r="C8547" s="74">
        <f>IF(NewCustomer="Yes", IF(COUNTIF($I$2:$I$11,B8547)&gt;0,0,WEEKDAY(B8547,2)),IF(COUNTIF($I$2:$I$21,B8547)&gt;0,0,WEEKDAY(B8547,2)))</f>
        <v>3</v>
      </c>
      <c r="D8547" s="74">
        <f t="shared" si="2"/>
        <v>1</v>
      </c>
      <c r="E8547" s="12">
        <f>IFERROR(VLOOKUP(A8547,'IDAR Meter Data'!$A:$B,2,1),"")</f>
        <v>184</v>
      </c>
      <c r="F8547" s="75">
        <f>IF(CECCZ="CZ03",'Outside Temp'!B8547,IF(CECCZ="CZ04",'Outside Temp'!B8548,IF(CECCZ="CZ12",'Outside Temp'!B8549, IF(CECCZ="CZ13",'Outside Temp'!B8550))))</f>
        <v>62.68333333</v>
      </c>
      <c r="G8547" s="12">
        <f t="shared" si="3"/>
        <v>1</v>
      </c>
    </row>
    <row r="8548" ht="15.75" customHeight="1">
      <c r="A8548" s="13">
        <v>42214.0625</v>
      </c>
      <c r="B8548" s="73">
        <f t="shared" si="1"/>
        <v>42214</v>
      </c>
      <c r="C8548" s="74">
        <f>IF(NewCustomer="Yes", IF(COUNTIF($I$2:$I$11,B8548)&gt;0,0,WEEKDAY(B8548,2)),IF(COUNTIF($I$2:$I$21,B8548)&gt;0,0,WEEKDAY(B8548,2)))</f>
        <v>3</v>
      </c>
      <c r="D8548" s="74">
        <f t="shared" si="2"/>
        <v>1</v>
      </c>
      <c r="E8548" s="12">
        <f>IFERROR(VLOOKUP(A8548,'IDAR Meter Data'!$A:$B,2,1),"")</f>
        <v>174</v>
      </c>
      <c r="F8548" s="75">
        <f>IF(CECCZ="CZ03",'Outside Temp'!B8548,IF(CECCZ="CZ04",'Outside Temp'!B8549,IF(CECCZ="CZ12",'Outside Temp'!B8550, IF(CECCZ="CZ13",'Outside Temp'!B8551))))</f>
        <v>62.43333333</v>
      </c>
      <c r="G8548" s="12">
        <f t="shared" si="3"/>
        <v>1</v>
      </c>
    </row>
    <row r="8549" ht="15.75" customHeight="1">
      <c r="A8549" s="13">
        <v>42214.072916666664</v>
      </c>
      <c r="B8549" s="73">
        <f t="shared" si="1"/>
        <v>42214</v>
      </c>
      <c r="C8549" s="74">
        <f>IF(NewCustomer="Yes", IF(COUNTIF($I$2:$I$11,B8549)&gt;0,0,WEEKDAY(B8549,2)),IF(COUNTIF($I$2:$I$21,B8549)&gt;0,0,WEEKDAY(B8549,2)))</f>
        <v>3</v>
      </c>
      <c r="D8549" s="74">
        <f t="shared" si="2"/>
        <v>1</v>
      </c>
      <c r="E8549" s="12">
        <f>IFERROR(VLOOKUP(A8549,'IDAR Meter Data'!$A:$B,2,1),"")</f>
        <v>170</v>
      </c>
      <c r="F8549" s="75">
        <f>IF(CECCZ="CZ03",'Outside Temp'!B8549,IF(CECCZ="CZ04",'Outside Temp'!B8550,IF(CECCZ="CZ12",'Outside Temp'!B8551, IF(CECCZ="CZ13",'Outside Temp'!B8552))))</f>
        <v>62.18333333</v>
      </c>
      <c r="G8549" s="12">
        <f t="shared" si="3"/>
        <v>1</v>
      </c>
    </row>
    <row r="8550" ht="15.75" customHeight="1">
      <c r="A8550" s="13">
        <v>42214.083333333336</v>
      </c>
      <c r="B8550" s="73">
        <f t="shared" si="1"/>
        <v>42214</v>
      </c>
      <c r="C8550" s="74">
        <f>IF(NewCustomer="Yes", IF(COUNTIF($I$2:$I$11,B8550)&gt;0,0,WEEKDAY(B8550,2)),IF(COUNTIF($I$2:$I$21,B8550)&gt;0,0,WEEKDAY(B8550,2)))</f>
        <v>3</v>
      </c>
      <c r="D8550" s="74">
        <f t="shared" si="2"/>
        <v>2</v>
      </c>
      <c r="E8550" s="12">
        <f>IFERROR(VLOOKUP(A8550,'IDAR Meter Data'!$A:$B,2,1),"")</f>
        <v>175</v>
      </c>
      <c r="F8550" s="75">
        <f>IF(CECCZ="CZ03",'Outside Temp'!B8550,IF(CECCZ="CZ04",'Outside Temp'!B8551,IF(CECCZ="CZ12",'Outside Temp'!B8552, IF(CECCZ="CZ13",'Outside Temp'!B8553))))</f>
        <v>61.86666667</v>
      </c>
      <c r="G8550" s="12">
        <f t="shared" si="3"/>
        <v>1</v>
      </c>
    </row>
    <row r="8551" ht="15.75" customHeight="1">
      <c r="A8551" s="13">
        <v>42214.09375</v>
      </c>
      <c r="B8551" s="73">
        <f t="shared" si="1"/>
        <v>42214</v>
      </c>
      <c r="C8551" s="74">
        <f>IF(NewCustomer="Yes", IF(COUNTIF($I$2:$I$11,B8551)&gt;0,0,WEEKDAY(B8551,2)),IF(COUNTIF($I$2:$I$21,B8551)&gt;0,0,WEEKDAY(B8551,2)))</f>
        <v>3</v>
      </c>
      <c r="D8551" s="74">
        <f t="shared" si="2"/>
        <v>2</v>
      </c>
      <c r="E8551" s="12">
        <f>IFERROR(VLOOKUP(A8551,'IDAR Meter Data'!$A:$B,2,1),"")</f>
        <v>181</v>
      </c>
      <c r="F8551" s="75">
        <f>IF(CECCZ="CZ03",'Outside Temp'!B8551,IF(CECCZ="CZ04",'Outside Temp'!B8552,IF(CECCZ="CZ12",'Outside Temp'!B8553, IF(CECCZ="CZ13",'Outside Temp'!B8554))))</f>
        <v>61.36666667</v>
      </c>
      <c r="G8551" s="12">
        <f t="shared" si="3"/>
        <v>1</v>
      </c>
    </row>
    <row r="8552" ht="15.75" customHeight="1">
      <c r="A8552" s="13">
        <v>42214.104166666664</v>
      </c>
      <c r="B8552" s="73">
        <f t="shared" si="1"/>
        <v>42214</v>
      </c>
      <c r="C8552" s="74">
        <f>IF(NewCustomer="Yes", IF(COUNTIF($I$2:$I$11,B8552)&gt;0,0,WEEKDAY(B8552,2)),IF(COUNTIF($I$2:$I$21,B8552)&gt;0,0,WEEKDAY(B8552,2)))</f>
        <v>3</v>
      </c>
      <c r="D8552" s="74">
        <f t="shared" si="2"/>
        <v>2</v>
      </c>
      <c r="E8552" s="12">
        <f>IFERROR(VLOOKUP(A8552,'IDAR Meter Data'!$A:$B,2,1),"")</f>
        <v>169</v>
      </c>
      <c r="F8552" s="75">
        <f>IF(CECCZ="CZ03",'Outside Temp'!B8552,IF(CECCZ="CZ04",'Outside Temp'!B8553,IF(CECCZ="CZ12",'Outside Temp'!B8554, IF(CECCZ="CZ13",'Outside Temp'!B8555))))</f>
        <v>60.86666667</v>
      </c>
      <c r="G8552" s="12">
        <f t="shared" si="3"/>
        <v>1</v>
      </c>
    </row>
    <row r="8553" ht="15.75" customHeight="1">
      <c r="A8553" s="13">
        <v>42214.114583333336</v>
      </c>
      <c r="B8553" s="73">
        <f t="shared" si="1"/>
        <v>42214</v>
      </c>
      <c r="C8553" s="74">
        <f>IF(NewCustomer="Yes", IF(COUNTIF($I$2:$I$11,B8553)&gt;0,0,WEEKDAY(B8553,2)),IF(COUNTIF($I$2:$I$21,B8553)&gt;0,0,WEEKDAY(B8553,2)))</f>
        <v>3</v>
      </c>
      <c r="D8553" s="74">
        <f t="shared" si="2"/>
        <v>2</v>
      </c>
      <c r="E8553" s="12">
        <f>IFERROR(VLOOKUP(A8553,'IDAR Meter Data'!$A:$B,2,1),"")</f>
        <v>166</v>
      </c>
      <c r="F8553" s="75">
        <f>IF(CECCZ="CZ03",'Outside Temp'!B8553,IF(CECCZ="CZ04",'Outside Temp'!B8554,IF(CECCZ="CZ12",'Outside Temp'!B8555, IF(CECCZ="CZ13",'Outside Temp'!B8556))))</f>
        <v>60.36666667</v>
      </c>
      <c r="G8553" s="12">
        <f t="shared" si="3"/>
        <v>1</v>
      </c>
    </row>
    <row r="8554" ht="15.75" customHeight="1">
      <c r="A8554" s="13">
        <v>42214.125</v>
      </c>
      <c r="B8554" s="73">
        <f t="shared" si="1"/>
        <v>42214</v>
      </c>
      <c r="C8554" s="74">
        <f>IF(NewCustomer="Yes", IF(COUNTIF($I$2:$I$11,B8554)&gt;0,0,WEEKDAY(B8554,2)),IF(COUNTIF($I$2:$I$21,B8554)&gt;0,0,WEEKDAY(B8554,2)))</f>
        <v>3</v>
      </c>
      <c r="D8554" s="74">
        <f t="shared" si="2"/>
        <v>3</v>
      </c>
      <c r="E8554" s="12">
        <f>IFERROR(VLOOKUP(A8554,'IDAR Meter Data'!$A:$B,2,1),"")</f>
        <v>175</v>
      </c>
      <c r="F8554" s="75">
        <f>IF(CECCZ="CZ03",'Outside Temp'!B8554,IF(CECCZ="CZ04",'Outside Temp'!B8555,IF(CECCZ="CZ12",'Outside Temp'!B8556, IF(CECCZ="CZ13",'Outside Temp'!B8557))))</f>
        <v>60</v>
      </c>
      <c r="G8554" s="12">
        <f t="shared" si="3"/>
        <v>1</v>
      </c>
    </row>
    <row r="8555" ht="15.75" customHeight="1">
      <c r="A8555" s="13">
        <v>42214.135416666664</v>
      </c>
      <c r="B8555" s="73">
        <f t="shared" si="1"/>
        <v>42214</v>
      </c>
      <c r="C8555" s="74">
        <f>IF(NewCustomer="Yes", IF(COUNTIF($I$2:$I$11,B8555)&gt;0,0,WEEKDAY(B8555,2)),IF(COUNTIF($I$2:$I$21,B8555)&gt;0,0,WEEKDAY(B8555,2)))</f>
        <v>3</v>
      </c>
      <c r="D8555" s="74">
        <f t="shared" si="2"/>
        <v>3</v>
      </c>
      <c r="E8555" s="12">
        <f>IFERROR(VLOOKUP(A8555,'IDAR Meter Data'!$A:$B,2,1),"")</f>
        <v>173</v>
      </c>
      <c r="F8555" s="75">
        <f>IF(CECCZ="CZ03",'Outside Temp'!B8555,IF(CECCZ="CZ04",'Outside Temp'!B8556,IF(CECCZ="CZ12",'Outside Temp'!B8557, IF(CECCZ="CZ13",'Outside Temp'!B8558))))</f>
        <v>60</v>
      </c>
      <c r="G8555" s="12">
        <f t="shared" si="3"/>
        <v>1</v>
      </c>
    </row>
    <row r="8556" ht="15.75" customHeight="1">
      <c r="A8556" s="13">
        <v>42214.145833333336</v>
      </c>
      <c r="B8556" s="73">
        <f t="shared" si="1"/>
        <v>42214</v>
      </c>
      <c r="C8556" s="74">
        <f>IF(NewCustomer="Yes", IF(COUNTIF($I$2:$I$11,B8556)&gt;0,0,WEEKDAY(B8556,2)),IF(COUNTIF($I$2:$I$21,B8556)&gt;0,0,WEEKDAY(B8556,2)))</f>
        <v>3</v>
      </c>
      <c r="D8556" s="74">
        <f t="shared" si="2"/>
        <v>3</v>
      </c>
      <c r="E8556" s="12">
        <f>IFERROR(VLOOKUP(A8556,'IDAR Meter Data'!$A:$B,2,1),"")</f>
        <v>165</v>
      </c>
      <c r="F8556" s="75">
        <f>IF(CECCZ="CZ03",'Outside Temp'!B8556,IF(CECCZ="CZ04",'Outside Temp'!B8557,IF(CECCZ="CZ12",'Outside Temp'!B8558, IF(CECCZ="CZ13",'Outside Temp'!B8559))))</f>
        <v>60</v>
      </c>
      <c r="G8556" s="12">
        <f t="shared" si="3"/>
        <v>1</v>
      </c>
    </row>
    <row r="8557" ht="15.75" customHeight="1">
      <c r="A8557" s="13">
        <v>42214.15625</v>
      </c>
      <c r="B8557" s="73">
        <f t="shared" si="1"/>
        <v>42214</v>
      </c>
      <c r="C8557" s="74">
        <f>IF(NewCustomer="Yes", IF(COUNTIF($I$2:$I$11,B8557)&gt;0,0,WEEKDAY(B8557,2)),IF(COUNTIF($I$2:$I$21,B8557)&gt;0,0,WEEKDAY(B8557,2)))</f>
        <v>3</v>
      </c>
      <c r="D8557" s="74">
        <f t="shared" si="2"/>
        <v>3</v>
      </c>
      <c r="E8557" s="12">
        <f>IFERROR(VLOOKUP(A8557,'IDAR Meter Data'!$A:$B,2,1),"")</f>
        <v>160</v>
      </c>
      <c r="F8557" s="75">
        <f>IF(CECCZ="CZ03",'Outside Temp'!B8557,IF(CECCZ="CZ04",'Outside Temp'!B8558,IF(CECCZ="CZ12",'Outside Temp'!B8559, IF(CECCZ="CZ13",'Outside Temp'!B8560))))</f>
        <v>60</v>
      </c>
      <c r="G8557" s="12">
        <f t="shared" si="3"/>
        <v>1</v>
      </c>
    </row>
    <row r="8558" ht="15.75" customHeight="1">
      <c r="A8558" s="13">
        <v>42214.166666666664</v>
      </c>
      <c r="B8558" s="73">
        <f t="shared" si="1"/>
        <v>42214</v>
      </c>
      <c r="C8558" s="74">
        <f>IF(NewCustomer="Yes", IF(COUNTIF($I$2:$I$11,B8558)&gt;0,0,WEEKDAY(B8558,2)),IF(COUNTIF($I$2:$I$21,B8558)&gt;0,0,WEEKDAY(B8558,2)))</f>
        <v>3</v>
      </c>
      <c r="D8558" s="74">
        <f t="shared" si="2"/>
        <v>4</v>
      </c>
      <c r="E8558" s="12">
        <f>IFERROR(VLOOKUP(A8558,'IDAR Meter Data'!$A:$B,2,1),"")</f>
        <v>163</v>
      </c>
      <c r="F8558" s="75">
        <f>IF(CECCZ="CZ03",'Outside Temp'!B8558,IF(CECCZ="CZ04",'Outside Temp'!B8559,IF(CECCZ="CZ12",'Outside Temp'!B8560, IF(CECCZ="CZ13",'Outside Temp'!B8561))))</f>
        <v>59.86666667</v>
      </c>
      <c r="G8558" s="12">
        <f t="shared" si="3"/>
        <v>1</v>
      </c>
    </row>
    <row r="8559" ht="15.75" customHeight="1">
      <c r="A8559" s="13">
        <v>42214.177083333336</v>
      </c>
      <c r="B8559" s="73">
        <f t="shared" si="1"/>
        <v>42214</v>
      </c>
      <c r="C8559" s="74">
        <f>IF(NewCustomer="Yes", IF(COUNTIF($I$2:$I$11,B8559)&gt;0,0,WEEKDAY(B8559,2)),IF(COUNTIF($I$2:$I$21,B8559)&gt;0,0,WEEKDAY(B8559,2)))</f>
        <v>3</v>
      </c>
      <c r="D8559" s="74">
        <f t="shared" si="2"/>
        <v>4</v>
      </c>
      <c r="E8559" s="12">
        <f>IFERROR(VLOOKUP(A8559,'IDAR Meter Data'!$A:$B,2,1),"")</f>
        <v>175</v>
      </c>
      <c r="F8559" s="75">
        <f>IF(CECCZ="CZ03",'Outside Temp'!B8559,IF(CECCZ="CZ04",'Outside Temp'!B8560,IF(CECCZ="CZ12",'Outside Temp'!B8561, IF(CECCZ="CZ13",'Outside Temp'!B8562))))</f>
        <v>59.36666667</v>
      </c>
      <c r="G8559" s="12">
        <f t="shared" si="3"/>
        <v>1</v>
      </c>
    </row>
    <row r="8560" ht="15.75" customHeight="1">
      <c r="A8560" s="13">
        <v>42214.1875</v>
      </c>
      <c r="B8560" s="73">
        <f t="shared" si="1"/>
        <v>42214</v>
      </c>
      <c r="C8560" s="74">
        <f>IF(NewCustomer="Yes", IF(COUNTIF($I$2:$I$11,B8560)&gt;0,0,WEEKDAY(B8560,2)),IF(COUNTIF($I$2:$I$21,B8560)&gt;0,0,WEEKDAY(B8560,2)))</f>
        <v>3</v>
      </c>
      <c r="D8560" s="74">
        <f t="shared" si="2"/>
        <v>4</v>
      </c>
      <c r="E8560" s="12">
        <f>IFERROR(VLOOKUP(A8560,'IDAR Meter Data'!$A:$B,2,1),"")</f>
        <v>156</v>
      </c>
      <c r="F8560" s="75">
        <f>IF(CECCZ="CZ03",'Outside Temp'!B8560,IF(CECCZ="CZ04",'Outside Temp'!B8561,IF(CECCZ="CZ12",'Outside Temp'!B8562, IF(CECCZ="CZ13",'Outside Temp'!B8563))))</f>
        <v>58.86666667</v>
      </c>
      <c r="G8560" s="12">
        <f t="shared" si="3"/>
        <v>1</v>
      </c>
    </row>
    <row r="8561" ht="15.75" customHeight="1">
      <c r="A8561" s="13">
        <v>42214.197916666664</v>
      </c>
      <c r="B8561" s="73">
        <f t="shared" si="1"/>
        <v>42214</v>
      </c>
      <c r="C8561" s="74">
        <f>IF(NewCustomer="Yes", IF(COUNTIF($I$2:$I$11,B8561)&gt;0,0,WEEKDAY(B8561,2)),IF(COUNTIF($I$2:$I$21,B8561)&gt;0,0,WEEKDAY(B8561,2)))</f>
        <v>3</v>
      </c>
      <c r="D8561" s="74">
        <f t="shared" si="2"/>
        <v>4</v>
      </c>
      <c r="E8561" s="12">
        <f>IFERROR(VLOOKUP(A8561,'IDAR Meter Data'!$A:$B,2,1),"")</f>
        <v>164</v>
      </c>
      <c r="F8561" s="75">
        <f>IF(CECCZ="CZ03",'Outside Temp'!B8561,IF(CECCZ="CZ04",'Outside Temp'!B8562,IF(CECCZ="CZ12",'Outside Temp'!B8563, IF(CECCZ="CZ13",'Outside Temp'!B8564))))</f>
        <v>58.36666667</v>
      </c>
      <c r="G8561" s="12">
        <f t="shared" si="3"/>
        <v>1</v>
      </c>
    </row>
    <row r="8562" ht="15.75" customHeight="1">
      <c r="A8562" s="13">
        <v>42214.208333333336</v>
      </c>
      <c r="B8562" s="73">
        <f t="shared" si="1"/>
        <v>42214</v>
      </c>
      <c r="C8562" s="74">
        <f>IF(NewCustomer="Yes", IF(COUNTIF($I$2:$I$11,B8562)&gt;0,0,WEEKDAY(B8562,2)),IF(COUNTIF($I$2:$I$21,B8562)&gt;0,0,WEEKDAY(B8562,2)))</f>
        <v>3</v>
      </c>
      <c r="D8562" s="74">
        <f t="shared" si="2"/>
        <v>5</v>
      </c>
      <c r="E8562" s="12">
        <f>IFERROR(VLOOKUP(A8562,'IDAR Meter Data'!$A:$B,2,1),"")</f>
        <v>163</v>
      </c>
      <c r="F8562" s="75">
        <f>IF(CECCZ="CZ03",'Outside Temp'!B8562,IF(CECCZ="CZ04",'Outside Temp'!B8563,IF(CECCZ="CZ12",'Outside Temp'!B8564, IF(CECCZ="CZ13",'Outside Temp'!B8565))))</f>
        <v>58</v>
      </c>
      <c r="G8562" s="12">
        <f t="shared" si="3"/>
        <v>1</v>
      </c>
    </row>
    <row r="8563" ht="15.75" customHeight="1">
      <c r="A8563" s="13">
        <v>42214.21875</v>
      </c>
      <c r="B8563" s="73">
        <f t="shared" si="1"/>
        <v>42214</v>
      </c>
      <c r="C8563" s="74">
        <f>IF(NewCustomer="Yes", IF(COUNTIF($I$2:$I$11,B8563)&gt;0,0,WEEKDAY(B8563,2)),IF(COUNTIF($I$2:$I$21,B8563)&gt;0,0,WEEKDAY(B8563,2)))</f>
        <v>3</v>
      </c>
      <c r="D8563" s="74">
        <f t="shared" si="2"/>
        <v>5</v>
      </c>
      <c r="E8563" s="12">
        <f>IFERROR(VLOOKUP(A8563,'IDAR Meter Data'!$A:$B,2,1),"")</f>
        <v>168</v>
      </c>
      <c r="F8563" s="75">
        <f>IF(CECCZ="CZ03",'Outside Temp'!B8563,IF(CECCZ="CZ04",'Outside Temp'!B8564,IF(CECCZ="CZ12",'Outside Temp'!B8565, IF(CECCZ="CZ13",'Outside Temp'!B8566))))</f>
        <v>58</v>
      </c>
      <c r="G8563" s="12">
        <f t="shared" si="3"/>
        <v>1</v>
      </c>
    </row>
    <row r="8564" ht="15.75" customHeight="1">
      <c r="A8564" s="13">
        <v>42214.229166666664</v>
      </c>
      <c r="B8564" s="73">
        <f t="shared" si="1"/>
        <v>42214</v>
      </c>
      <c r="C8564" s="74">
        <f>IF(NewCustomer="Yes", IF(COUNTIF($I$2:$I$11,B8564)&gt;0,0,WEEKDAY(B8564,2)),IF(COUNTIF($I$2:$I$21,B8564)&gt;0,0,WEEKDAY(B8564,2)))</f>
        <v>3</v>
      </c>
      <c r="D8564" s="74">
        <f t="shared" si="2"/>
        <v>5</v>
      </c>
      <c r="E8564" s="12">
        <f>IFERROR(VLOOKUP(A8564,'IDAR Meter Data'!$A:$B,2,1),"")</f>
        <v>161</v>
      </c>
      <c r="F8564" s="75">
        <f>IF(CECCZ="CZ03",'Outside Temp'!B8564,IF(CECCZ="CZ04",'Outside Temp'!B8565,IF(CECCZ="CZ12",'Outside Temp'!B8566, IF(CECCZ="CZ13",'Outside Temp'!B8567))))</f>
        <v>58</v>
      </c>
      <c r="G8564" s="12">
        <f t="shared" si="3"/>
        <v>1</v>
      </c>
    </row>
    <row r="8565" ht="15.75" customHeight="1">
      <c r="A8565" s="13">
        <v>42214.239583333336</v>
      </c>
      <c r="B8565" s="73">
        <f t="shared" si="1"/>
        <v>42214</v>
      </c>
      <c r="C8565" s="74">
        <f>IF(NewCustomer="Yes", IF(COUNTIF($I$2:$I$11,B8565)&gt;0,0,WEEKDAY(B8565,2)),IF(COUNTIF($I$2:$I$21,B8565)&gt;0,0,WEEKDAY(B8565,2)))</f>
        <v>3</v>
      </c>
      <c r="D8565" s="74">
        <f t="shared" si="2"/>
        <v>5</v>
      </c>
      <c r="E8565" s="12">
        <f>IFERROR(VLOOKUP(A8565,'IDAR Meter Data'!$A:$B,2,1),"")</f>
        <v>155</v>
      </c>
      <c r="F8565" s="75">
        <f>IF(CECCZ="CZ03",'Outside Temp'!B8565,IF(CECCZ="CZ04",'Outside Temp'!B8566,IF(CECCZ="CZ12",'Outside Temp'!B8567, IF(CECCZ="CZ13",'Outside Temp'!B8568))))</f>
        <v>58</v>
      </c>
      <c r="G8565" s="12">
        <f t="shared" si="3"/>
        <v>1</v>
      </c>
    </row>
    <row r="8566" ht="15.75" customHeight="1">
      <c r="A8566" s="13">
        <v>42214.25</v>
      </c>
      <c r="B8566" s="73">
        <f t="shared" si="1"/>
        <v>42214</v>
      </c>
      <c r="C8566" s="74">
        <f>IF(NewCustomer="Yes", IF(COUNTIF($I$2:$I$11,B8566)&gt;0,0,WEEKDAY(B8566,2)),IF(COUNTIF($I$2:$I$21,B8566)&gt;0,0,WEEKDAY(B8566,2)))</f>
        <v>3</v>
      </c>
      <c r="D8566" s="74">
        <f t="shared" si="2"/>
        <v>6</v>
      </c>
      <c r="E8566" s="12">
        <f>IFERROR(VLOOKUP(A8566,'IDAR Meter Data'!$A:$B,2,1),"")</f>
        <v>163</v>
      </c>
      <c r="F8566" s="75">
        <f>IF(CECCZ="CZ03",'Outside Temp'!B8566,IF(CECCZ="CZ04",'Outside Temp'!B8567,IF(CECCZ="CZ12",'Outside Temp'!B8568, IF(CECCZ="CZ13",'Outside Temp'!B8569))))</f>
        <v>58.2</v>
      </c>
      <c r="G8566" s="12">
        <f t="shared" si="3"/>
        <v>1</v>
      </c>
    </row>
    <row r="8567" ht="15.75" customHeight="1">
      <c r="A8567" s="13">
        <v>42214.260416666664</v>
      </c>
      <c r="B8567" s="73">
        <f t="shared" si="1"/>
        <v>42214</v>
      </c>
      <c r="C8567" s="74">
        <f>IF(NewCustomer="Yes", IF(COUNTIF($I$2:$I$11,B8567)&gt;0,0,WEEKDAY(B8567,2)),IF(COUNTIF($I$2:$I$21,B8567)&gt;0,0,WEEKDAY(B8567,2)))</f>
        <v>3</v>
      </c>
      <c r="D8567" s="74">
        <f t="shared" si="2"/>
        <v>6</v>
      </c>
      <c r="E8567" s="12">
        <f>IFERROR(VLOOKUP(A8567,'IDAR Meter Data'!$A:$B,2,1),"")</f>
        <v>158</v>
      </c>
      <c r="F8567" s="75">
        <f>IF(CECCZ="CZ03",'Outside Temp'!B8567,IF(CECCZ="CZ04",'Outside Temp'!B8568,IF(CECCZ="CZ12",'Outside Temp'!B8569, IF(CECCZ="CZ13",'Outside Temp'!B8570))))</f>
        <v>58.95</v>
      </c>
      <c r="G8567" s="12">
        <f t="shared" si="3"/>
        <v>1</v>
      </c>
    </row>
    <row r="8568" ht="15.75" customHeight="1">
      <c r="A8568" s="13">
        <v>42214.270833333336</v>
      </c>
      <c r="B8568" s="73">
        <f t="shared" si="1"/>
        <v>42214</v>
      </c>
      <c r="C8568" s="74">
        <f>IF(NewCustomer="Yes", IF(COUNTIF($I$2:$I$11,B8568)&gt;0,0,WEEKDAY(B8568,2)),IF(COUNTIF($I$2:$I$21,B8568)&gt;0,0,WEEKDAY(B8568,2)))</f>
        <v>3</v>
      </c>
      <c r="D8568" s="74">
        <f t="shared" si="2"/>
        <v>6</v>
      </c>
      <c r="E8568" s="12">
        <f>IFERROR(VLOOKUP(A8568,'IDAR Meter Data'!$A:$B,2,1),"")</f>
        <v>168</v>
      </c>
      <c r="F8568" s="75">
        <f>IF(CECCZ="CZ03",'Outside Temp'!B8568,IF(CECCZ="CZ04",'Outside Temp'!B8569,IF(CECCZ="CZ12",'Outside Temp'!B8570, IF(CECCZ="CZ13",'Outside Temp'!B8571))))</f>
        <v>59.7</v>
      </c>
      <c r="G8568" s="12">
        <f t="shared" si="3"/>
        <v>1</v>
      </c>
    </row>
    <row r="8569" ht="15.75" customHeight="1">
      <c r="A8569" s="13">
        <v>42214.28125</v>
      </c>
      <c r="B8569" s="73">
        <f t="shared" si="1"/>
        <v>42214</v>
      </c>
      <c r="C8569" s="74">
        <f>IF(NewCustomer="Yes", IF(COUNTIF($I$2:$I$11,B8569)&gt;0,0,WEEKDAY(B8569,2)),IF(COUNTIF($I$2:$I$21,B8569)&gt;0,0,WEEKDAY(B8569,2)))</f>
        <v>3</v>
      </c>
      <c r="D8569" s="74">
        <f t="shared" si="2"/>
        <v>6</v>
      </c>
      <c r="E8569" s="12">
        <f>IFERROR(VLOOKUP(A8569,'IDAR Meter Data'!$A:$B,2,1),"")</f>
        <v>178</v>
      </c>
      <c r="F8569" s="75">
        <f>IF(CECCZ="CZ03",'Outside Temp'!B8569,IF(CECCZ="CZ04",'Outside Temp'!B8570,IF(CECCZ="CZ12",'Outside Temp'!B8571, IF(CECCZ="CZ13",'Outside Temp'!B8572))))</f>
        <v>60.45</v>
      </c>
      <c r="G8569" s="12">
        <f t="shared" si="3"/>
        <v>1</v>
      </c>
    </row>
    <row r="8570" ht="15.75" customHeight="1">
      <c r="A8570" s="13">
        <v>42214.291666666664</v>
      </c>
      <c r="B8570" s="73">
        <f t="shared" si="1"/>
        <v>42214</v>
      </c>
      <c r="C8570" s="74">
        <f>IF(NewCustomer="Yes", IF(COUNTIF($I$2:$I$11,B8570)&gt;0,0,WEEKDAY(B8570,2)),IF(COUNTIF($I$2:$I$21,B8570)&gt;0,0,WEEKDAY(B8570,2)))</f>
        <v>3</v>
      </c>
      <c r="D8570" s="74">
        <f t="shared" si="2"/>
        <v>7</v>
      </c>
      <c r="E8570" s="12">
        <f>IFERROR(VLOOKUP(A8570,'IDAR Meter Data'!$A:$B,2,1),"")</f>
        <v>176</v>
      </c>
      <c r="F8570" s="75">
        <f>IF(CECCZ="CZ03",'Outside Temp'!B8570,IF(CECCZ="CZ04",'Outside Temp'!B8571,IF(CECCZ="CZ12",'Outside Temp'!B8572, IF(CECCZ="CZ13",'Outside Temp'!B8573))))</f>
        <v>61.33333333</v>
      </c>
      <c r="G8570" s="12">
        <f t="shared" si="3"/>
        <v>1</v>
      </c>
    </row>
    <row r="8571" ht="15.75" customHeight="1">
      <c r="A8571" s="13">
        <v>42214.302083333336</v>
      </c>
      <c r="B8571" s="73">
        <f t="shared" si="1"/>
        <v>42214</v>
      </c>
      <c r="C8571" s="74">
        <f>IF(NewCustomer="Yes", IF(COUNTIF($I$2:$I$11,B8571)&gt;0,0,WEEKDAY(B8571,2)),IF(COUNTIF($I$2:$I$21,B8571)&gt;0,0,WEEKDAY(B8571,2)))</f>
        <v>3</v>
      </c>
      <c r="D8571" s="74">
        <f t="shared" si="2"/>
        <v>7</v>
      </c>
      <c r="E8571" s="12">
        <f>IFERROR(VLOOKUP(A8571,'IDAR Meter Data'!$A:$B,2,1),"")</f>
        <v>181</v>
      </c>
      <c r="F8571" s="75">
        <f>IF(CECCZ="CZ03",'Outside Temp'!B8571,IF(CECCZ="CZ04",'Outside Temp'!B8572,IF(CECCZ="CZ12",'Outside Temp'!B8573, IF(CECCZ="CZ13",'Outside Temp'!B8574))))</f>
        <v>62.58333333</v>
      </c>
      <c r="G8571" s="12">
        <f t="shared" si="3"/>
        <v>1</v>
      </c>
    </row>
    <row r="8572" ht="15.75" customHeight="1">
      <c r="A8572" s="13">
        <v>42214.3125</v>
      </c>
      <c r="B8572" s="73">
        <f t="shared" si="1"/>
        <v>42214</v>
      </c>
      <c r="C8572" s="74">
        <f>IF(NewCustomer="Yes", IF(COUNTIF($I$2:$I$11,B8572)&gt;0,0,WEEKDAY(B8572,2)),IF(COUNTIF($I$2:$I$21,B8572)&gt;0,0,WEEKDAY(B8572,2)))</f>
        <v>3</v>
      </c>
      <c r="D8572" s="74">
        <f t="shared" si="2"/>
        <v>7</v>
      </c>
      <c r="E8572" s="12">
        <f>IFERROR(VLOOKUP(A8572,'IDAR Meter Data'!$A:$B,2,1),"")</f>
        <v>171</v>
      </c>
      <c r="F8572" s="75">
        <f>IF(CECCZ="CZ03",'Outside Temp'!B8572,IF(CECCZ="CZ04",'Outside Temp'!B8573,IF(CECCZ="CZ12",'Outside Temp'!B8574, IF(CECCZ="CZ13",'Outside Temp'!B8575))))</f>
        <v>63.83333333</v>
      </c>
      <c r="G8572" s="12">
        <f t="shared" si="3"/>
        <v>1</v>
      </c>
    </row>
    <row r="8573" ht="15.75" customHeight="1">
      <c r="A8573" s="13">
        <v>42214.322916666664</v>
      </c>
      <c r="B8573" s="73">
        <f t="shared" si="1"/>
        <v>42214</v>
      </c>
      <c r="C8573" s="74">
        <f>IF(NewCustomer="Yes", IF(COUNTIF($I$2:$I$11,B8573)&gt;0,0,WEEKDAY(B8573,2)),IF(COUNTIF($I$2:$I$21,B8573)&gt;0,0,WEEKDAY(B8573,2)))</f>
        <v>3</v>
      </c>
      <c r="D8573" s="74">
        <f t="shared" si="2"/>
        <v>7</v>
      </c>
      <c r="E8573" s="12">
        <f>IFERROR(VLOOKUP(A8573,'IDAR Meter Data'!$A:$B,2,1),"")</f>
        <v>170</v>
      </c>
      <c r="F8573" s="75">
        <f>IF(CECCZ="CZ03",'Outside Temp'!B8573,IF(CECCZ="CZ04",'Outside Temp'!B8574,IF(CECCZ="CZ12",'Outside Temp'!B8575, IF(CECCZ="CZ13",'Outside Temp'!B8576))))</f>
        <v>65.08333333</v>
      </c>
      <c r="G8573" s="12">
        <f t="shared" si="3"/>
        <v>2</v>
      </c>
    </row>
    <row r="8574" ht="15.75" customHeight="1">
      <c r="A8574" s="13">
        <v>42214.333333333336</v>
      </c>
      <c r="B8574" s="73">
        <f t="shared" si="1"/>
        <v>42214</v>
      </c>
      <c r="C8574" s="74">
        <f>IF(NewCustomer="Yes", IF(COUNTIF($I$2:$I$11,B8574)&gt;0,0,WEEKDAY(B8574,2)),IF(COUNTIF($I$2:$I$21,B8574)&gt;0,0,WEEKDAY(B8574,2)))</f>
        <v>3</v>
      </c>
      <c r="D8574" s="74">
        <f t="shared" si="2"/>
        <v>8</v>
      </c>
      <c r="E8574" s="12">
        <f>IFERROR(VLOOKUP(A8574,'IDAR Meter Data'!$A:$B,2,1),"")</f>
        <v>195</v>
      </c>
      <c r="F8574" s="75">
        <f>IF(CECCZ="CZ03",'Outside Temp'!B8574,IF(CECCZ="CZ04",'Outside Temp'!B8575,IF(CECCZ="CZ12",'Outside Temp'!B8576, IF(CECCZ="CZ13",'Outside Temp'!B8577))))</f>
        <v>66.13333333</v>
      </c>
      <c r="G8574" s="12">
        <f t="shared" si="3"/>
        <v>2</v>
      </c>
    </row>
    <row r="8575" ht="15.75" customHeight="1">
      <c r="A8575" s="13">
        <v>42214.34375</v>
      </c>
      <c r="B8575" s="73">
        <f t="shared" si="1"/>
        <v>42214</v>
      </c>
      <c r="C8575" s="74">
        <f>IF(NewCustomer="Yes", IF(COUNTIF($I$2:$I$11,B8575)&gt;0,0,WEEKDAY(B8575,2)),IF(COUNTIF($I$2:$I$21,B8575)&gt;0,0,WEEKDAY(B8575,2)))</f>
        <v>3</v>
      </c>
      <c r="D8575" s="74">
        <f t="shared" si="2"/>
        <v>8</v>
      </c>
      <c r="E8575" s="12">
        <f>IFERROR(VLOOKUP(A8575,'IDAR Meter Data'!$A:$B,2,1),"")</f>
        <v>177</v>
      </c>
      <c r="F8575" s="75">
        <f>IF(CECCZ="CZ03",'Outside Temp'!B8575,IF(CECCZ="CZ04",'Outside Temp'!B8576,IF(CECCZ="CZ12",'Outside Temp'!B8577, IF(CECCZ="CZ13",'Outside Temp'!B8578))))</f>
        <v>66.63333333</v>
      </c>
      <c r="G8575" s="12">
        <f t="shared" si="3"/>
        <v>2</v>
      </c>
    </row>
    <row r="8576" ht="15.75" customHeight="1">
      <c r="A8576" s="13">
        <v>42214.354166666664</v>
      </c>
      <c r="B8576" s="73">
        <f t="shared" si="1"/>
        <v>42214</v>
      </c>
      <c r="C8576" s="74">
        <f>IF(NewCustomer="Yes", IF(COUNTIF($I$2:$I$11,B8576)&gt;0,0,WEEKDAY(B8576,2)),IF(COUNTIF($I$2:$I$21,B8576)&gt;0,0,WEEKDAY(B8576,2)))</f>
        <v>3</v>
      </c>
      <c r="D8576" s="74">
        <f t="shared" si="2"/>
        <v>8</v>
      </c>
      <c r="E8576" s="12">
        <f>IFERROR(VLOOKUP(A8576,'IDAR Meter Data'!$A:$B,2,1),"")</f>
        <v>180</v>
      </c>
      <c r="F8576" s="75">
        <f>IF(CECCZ="CZ03",'Outside Temp'!B8576,IF(CECCZ="CZ04",'Outside Temp'!B8577,IF(CECCZ="CZ12",'Outside Temp'!B8578, IF(CECCZ="CZ13",'Outside Temp'!B8579))))</f>
        <v>67.13333333</v>
      </c>
      <c r="G8576" s="12">
        <f t="shared" si="3"/>
        <v>2</v>
      </c>
    </row>
    <row r="8577" ht="15.75" customHeight="1">
      <c r="A8577" s="13">
        <v>42214.364583333336</v>
      </c>
      <c r="B8577" s="73">
        <f t="shared" si="1"/>
        <v>42214</v>
      </c>
      <c r="C8577" s="74">
        <f>IF(NewCustomer="Yes", IF(COUNTIF($I$2:$I$11,B8577)&gt;0,0,WEEKDAY(B8577,2)),IF(COUNTIF($I$2:$I$21,B8577)&gt;0,0,WEEKDAY(B8577,2)))</f>
        <v>3</v>
      </c>
      <c r="D8577" s="74">
        <f t="shared" si="2"/>
        <v>8</v>
      </c>
      <c r="E8577" s="12">
        <f>IFERROR(VLOOKUP(A8577,'IDAR Meter Data'!$A:$B,2,1),"")</f>
        <v>196</v>
      </c>
      <c r="F8577" s="75">
        <f>IF(CECCZ="CZ03",'Outside Temp'!B8577,IF(CECCZ="CZ04",'Outside Temp'!B8578,IF(CECCZ="CZ12",'Outside Temp'!B8579, IF(CECCZ="CZ13",'Outside Temp'!B8580))))</f>
        <v>67.63333333</v>
      </c>
      <c r="G8577" s="12">
        <f t="shared" si="3"/>
        <v>2</v>
      </c>
    </row>
    <row r="8578" ht="15.75" customHeight="1">
      <c r="A8578" s="13">
        <v>42214.375</v>
      </c>
      <c r="B8578" s="73">
        <f t="shared" si="1"/>
        <v>42214</v>
      </c>
      <c r="C8578" s="74">
        <f>IF(NewCustomer="Yes", IF(COUNTIF($I$2:$I$11,B8578)&gt;0,0,WEEKDAY(B8578,2)),IF(COUNTIF($I$2:$I$21,B8578)&gt;0,0,WEEKDAY(B8578,2)))</f>
        <v>3</v>
      </c>
      <c r="D8578" s="74">
        <f t="shared" si="2"/>
        <v>9</v>
      </c>
      <c r="E8578" s="12">
        <f>IFERROR(VLOOKUP(A8578,'IDAR Meter Data'!$A:$B,2,1),"")</f>
        <v>203</v>
      </c>
      <c r="F8578" s="75">
        <f>IF(CECCZ="CZ03",'Outside Temp'!B8578,IF(CECCZ="CZ04",'Outside Temp'!B8579,IF(CECCZ="CZ12",'Outside Temp'!B8580, IF(CECCZ="CZ13",'Outside Temp'!B8581))))</f>
        <v>68.2</v>
      </c>
      <c r="G8578" s="12">
        <f t="shared" si="3"/>
        <v>2</v>
      </c>
    </row>
    <row r="8579" ht="15.75" customHeight="1">
      <c r="A8579" s="13">
        <v>42214.385416666664</v>
      </c>
      <c r="B8579" s="73">
        <f t="shared" si="1"/>
        <v>42214</v>
      </c>
      <c r="C8579" s="74">
        <f>IF(NewCustomer="Yes", IF(COUNTIF($I$2:$I$11,B8579)&gt;0,0,WEEKDAY(B8579,2)),IF(COUNTIF($I$2:$I$21,B8579)&gt;0,0,WEEKDAY(B8579,2)))</f>
        <v>3</v>
      </c>
      <c r="D8579" s="74">
        <f t="shared" si="2"/>
        <v>9</v>
      </c>
      <c r="E8579" s="12">
        <f>IFERROR(VLOOKUP(A8579,'IDAR Meter Data'!$A:$B,2,1),"")</f>
        <v>180</v>
      </c>
      <c r="F8579" s="75">
        <f>IF(CECCZ="CZ03",'Outside Temp'!B8579,IF(CECCZ="CZ04",'Outside Temp'!B8580,IF(CECCZ="CZ12",'Outside Temp'!B8581, IF(CECCZ="CZ13",'Outside Temp'!B8582))))</f>
        <v>68.95</v>
      </c>
      <c r="G8579" s="12">
        <f t="shared" si="3"/>
        <v>2</v>
      </c>
    </row>
    <row r="8580" ht="15.75" customHeight="1">
      <c r="A8580" s="13">
        <v>42214.395833333336</v>
      </c>
      <c r="B8580" s="73">
        <f t="shared" si="1"/>
        <v>42214</v>
      </c>
      <c r="C8580" s="74">
        <f>IF(NewCustomer="Yes", IF(COUNTIF($I$2:$I$11,B8580)&gt;0,0,WEEKDAY(B8580,2)),IF(COUNTIF($I$2:$I$21,B8580)&gt;0,0,WEEKDAY(B8580,2)))</f>
        <v>3</v>
      </c>
      <c r="D8580" s="74">
        <f t="shared" si="2"/>
        <v>9</v>
      </c>
      <c r="E8580" s="12">
        <f>IFERROR(VLOOKUP(A8580,'IDAR Meter Data'!$A:$B,2,1),"")</f>
        <v>194</v>
      </c>
      <c r="F8580" s="75">
        <f>IF(CECCZ="CZ03",'Outside Temp'!B8580,IF(CECCZ="CZ04",'Outside Temp'!B8581,IF(CECCZ="CZ12",'Outside Temp'!B8582, IF(CECCZ="CZ13",'Outside Temp'!B8583))))</f>
        <v>69.7</v>
      </c>
      <c r="G8580" s="12">
        <f t="shared" si="3"/>
        <v>2</v>
      </c>
    </row>
    <row r="8581" ht="15.75" customHeight="1">
      <c r="A8581" s="13">
        <v>42214.40625</v>
      </c>
      <c r="B8581" s="73">
        <f t="shared" si="1"/>
        <v>42214</v>
      </c>
      <c r="C8581" s="74">
        <f>IF(NewCustomer="Yes", IF(COUNTIF($I$2:$I$11,B8581)&gt;0,0,WEEKDAY(B8581,2)),IF(COUNTIF($I$2:$I$21,B8581)&gt;0,0,WEEKDAY(B8581,2)))</f>
        <v>3</v>
      </c>
      <c r="D8581" s="74">
        <f t="shared" si="2"/>
        <v>9</v>
      </c>
      <c r="E8581" s="12">
        <f>IFERROR(VLOOKUP(A8581,'IDAR Meter Data'!$A:$B,2,1),"")</f>
        <v>194</v>
      </c>
      <c r="F8581" s="75">
        <f>IF(CECCZ="CZ03",'Outside Temp'!B8581,IF(CECCZ="CZ04",'Outside Temp'!B8582,IF(CECCZ="CZ12",'Outside Temp'!B8583, IF(CECCZ="CZ13",'Outside Temp'!B8584))))</f>
        <v>70.45</v>
      </c>
      <c r="G8581" s="12">
        <f t="shared" si="3"/>
        <v>3</v>
      </c>
    </row>
    <row r="8582" ht="15.75" customHeight="1">
      <c r="A8582" s="13">
        <v>42214.416666666664</v>
      </c>
      <c r="B8582" s="73">
        <f t="shared" si="1"/>
        <v>42214</v>
      </c>
      <c r="C8582" s="74">
        <f>IF(NewCustomer="Yes", IF(COUNTIF($I$2:$I$11,B8582)&gt;0,0,WEEKDAY(B8582,2)),IF(COUNTIF($I$2:$I$21,B8582)&gt;0,0,WEEKDAY(B8582,2)))</f>
        <v>3</v>
      </c>
      <c r="D8582" s="74">
        <f t="shared" si="2"/>
        <v>10</v>
      </c>
      <c r="E8582" s="12">
        <f>IFERROR(VLOOKUP(A8582,'IDAR Meter Data'!$A:$B,2,1),"")</f>
        <v>203</v>
      </c>
      <c r="F8582" s="75">
        <f>IF(CECCZ="CZ03",'Outside Temp'!B8582,IF(CECCZ="CZ04",'Outside Temp'!B8583,IF(CECCZ="CZ12",'Outside Temp'!B8584, IF(CECCZ="CZ13",'Outside Temp'!B8585))))</f>
        <v>71.33333333</v>
      </c>
      <c r="G8582" s="12">
        <f t="shared" si="3"/>
        <v>3</v>
      </c>
    </row>
    <row r="8583" ht="15.75" customHeight="1">
      <c r="A8583" s="13">
        <v>42214.427083333336</v>
      </c>
      <c r="B8583" s="73">
        <f t="shared" si="1"/>
        <v>42214</v>
      </c>
      <c r="C8583" s="74">
        <f>IF(NewCustomer="Yes", IF(COUNTIF($I$2:$I$11,B8583)&gt;0,0,WEEKDAY(B8583,2)),IF(COUNTIF($I$2:$I$21,B8583)&gt;0,0,WEEKDAY(B8583,2)))</f>
        <v>3</v>
      </c>
      <c r="D8583" s="74">
        <f t="shared" si="2"/>
        <v>10</v>
      </c>
      <c r="E8583" s="12">
        <f>IFERROR(VLOOKUP(A8583,'IDAR Meter Data'!$A:$B,2,1),"")</f>
        <v>222</v>
      </c>
      <c r="F8583" s="75">
        <f>IF(CECCZ="CZ03",'Outside Temp'!B8583,IF(CECCZ="CZ04",'Outside Temp'!B8584,IF(CECCZ="CZ12",'Outside Temp'!B8585, IF(CECCZ="CZ13",'Outside Temp'!B8586))))</f>
        <v>72.58333333</v>
      </c>
      <c r="G8583" s="12">
        <f t="shared" si="3"/>
        <v>3</v>
      </c>
    </row>
    <row r="8584" ht="15.75" customHeight="1">
      <c r="A8584" s="13">
        <v>42214.4375</v>
      </c>
      <c r="B8584" s="73">
        <f t="shared" si="1"/>
        <v>42214</v>
      </c>
      <c r="C8584" s="74">
        <f>IF(NewCustomer="Yes", IF(COUNTIF($I$2:$I$11,B8584)&gt;0,0,WEEKDAY(B8584,2)),IF(COUNTIF($I$2:$I$21,B8584)&gt;0,0,WEEKDAY(B8584,2)))</f>
        <v>3</v>
      </c>
      <c r="D8584" s="74">
        <f t="shared" si="2"/>
        <v>10</v>
      </c>
      <c r="E8584" s="12">
        <f>IFERROR(VLOOKUP(A8584,'IDAR Meter Data'!$A:$B,2,1),"")</f>
        <v>208</v>
      </c>
      <c r="F8584" s="75">
        <f>IF(CECCZ="CZ03",'Outside Temp'!B8584,IF(CECCZ="CZ04",'Outside Temp'!B8585,IF(CECCZ="CZ12",'Outside Temp'!B8586, IF(CECCZ="CZ13",'Outside Temp'!B8587))))</f>
        <v>73.83333333</v>
      </c>
      <c r="G8584" s="12">
        <f t="shared" si="3"/>
        <v>3</v>
      </c>
    </row>
    <row r="8585" ht="15.75" customHeight="1">
      <c r="A8585" s="13">
        <v>42214.447916666664</v>
      </c>
      <c r="B8585" s="73">
        <f t="shared" si="1"/>
        <v>42214</v>
      </c>
      <c r="C8585" s="74">
        <f>IF(NewCustomer="Yes", IF(COUNTIF($I$2:$I$11,B8585)&gt;0,0,WEEKDAY(B8585,2)),IF(COUNTIF($I$2:$I$21,B8585)&gt;0,0,WEEKDAY(B8585,2)))</f>
        <v>3</v>
      </c>
      <c r="D8585" s="74">
        <f t="shared" si="2"/>
        <v>10</v>
      </c>
      <c r="E8585" s="12">
        <f>IFERROR(VLOOKUP(A8585,'IDAR Meter Data'!$A:$B,2,1),"")</f>
        <v>212</v>
      </c>
      <c r="F8585" s="75">
        <f>IF(CECCZ="CZ03",'Outside Temp'!B8585,IF(CECCZ="CZ04",'Outside Temp'!B8586,IF(CECCZ="CZ12",'Outside Temp'!B8587, IF(CECCZ="CZ13",'Outside Temp'!B8588))))</f>
        <v>75.08333333</v>
      </c>
      <c r="G8585" s="12">
        <f t="shared" si="3"/>
        <v>4</v>
      </c>
    </row>
    <row r="8586" ht="15.75" customHeight="1">
      <c r="A8586" s="13">
        <v>42214.458333333336</v>
      </c>
      <c r="B8586" s="73">
        <f t="shared" si="1"/>
        <v>42214</v>
      </c>
      <c r="C8586" s="74">
        <f>IF(NewCustomer="Yes", IF(COUNTIF($I$2:$I$11,B8586)&gt;0,0,WEEKDAY(B8586,2)),IF(COUNTIF($I$2:$I$21,B8586)&gt;0,0,WEEKDAY(B8586,2)))</f>
        <v>3</v>
      </c>
      <c r="D8586" s="74">
        <f t="shared" si="2"/>
        <v>11</v>
      </c>
      <c r="E8586" s="12">
        <f>IFERROR(VLOOKUP(A8586,'IDAR Meter Data'!$A:$B,2,1),"")</f>
        <v>216</v>
      </c>
      <c r="F8586" s="75">
        <f>IF(CECCZ="CZ03",'Outside Temp'!B8586,IF(CECCZ="CZ04",'Outside Temp'!B8587,IF(CECCZ="CZ12",'Outside Temp'!B8588, IF(CECCZ="CZ13",'Outside Temp'!B8589))))</f>
        <v>76.06666667</v>
      </c>
      <c r="G8586" s="12">
        <f t="shared" si="3"/>
        <v>4</v>
      </c>
    </row>
    <row r="8587" ht="15.75" customHeight="1">
      <c r="A8587" s="13">
        <v>42214.46875</v>
      </c>
      <c r="B8587" s="73">
        <f t="shared" si="1"/>
        <v>42214</v>
      </c>
      <c r="C8587" s="74">
        <f>IF(NewCustomer="Yes", IF(COUNTIF($I$2:$I$11,B8587)&gt;0,0,WEEKDAY(B8587,2)),IF(COUNTIF($I$2:$I$21,B8587)&gt;0,0,WEEKDAY(B8587,2)))</f>
        <v>3</v>
      </c>
      <c r="D8587" s="74">
        <f t="shared" si="2"/>
        <v>11</v>
      </c>
      <c r="E8587" s="12">
        <f>IFERROR(VLOOKUP(A8587,'IDAR Meter Data'!$A:$B,2,1),"")</f>
        <v>236</v>
      </c>
      <c r="F8587" s="75">
        <f>IF(CECCZ="CZ03",'Outside Temp'!B8587,IF(CECCZ="CZ04",'Outside Temp'!B8588,IF(CECCZ="CZ12",'Outside Temp'!B8589, IF(CECCZ="CZ13",'Outside Temp'!B8590))))</f>
        <v>76.31666667</v>
      </c>
      <c r="G8587" s="12">
        <f t="shared" si="3"/>
        <v>4</v>
      </c>
    </row>
    <row r="8588" ht="15.75" customHeight="1">
      <c r="A8588" s="13">
        <v>42214.479166666664</v>
      </c>
      <c r="B8588" s="73">
        <f t="shared" si="1"/>
        <v>42214</v>
      </c>
      <c r="C8588" s="74">
        <f>IF(NewCustomer="Yes", IF(COUNTIF($I$2:$I$11,B8588)&gt;0,0,WEEKDAY(B8588,2)),IF(COUNTIF($I$2:$I$21,B8588)&gt;0,0,WEEKDAY(B8588,2)))</f>
        <v>3</v>
      </c>
      <c r="D8588" s="74">
        <f t="shared" si="2"/>
        <v>11</v>
      </c>
      <c r="E8588" s="12">
        <f>IFERROR(VLOOKUP(A8588,'IDAR Meter Data'!$A:$B,2,1),"")</f>
        <v>226</v>
      </c>
      <c r="F8588" s="75">
        <f>IF(CECCZ="CZ03",'Outside Temp'!B8588,IF(CECCZ="CZ04",'Outside Temp'!B8589,IF(CECCZ="CZ12",'Outside Temp'!B8590, IF(CECCZ="CZ13",'Outside Temp'!B8591))))</f>
        <v>76.56666667</v>
      </c>
      <c r="G8588" s="12">
        <f t="shared" si="3"/>
        <v>4</v>
      </c>
    </row>
    <row r="8589" ht="15.75" customHeight="1">
      <c r="A8589" s="13">
        <v>42214.489583333336</v>
      </c>
      <c r="B8589" s="73">
        <f t="shared" si="1"/>
        <v>42214</v>
      </c>
      <c r="C8589" s="74">
        <f>IF(NewCustomer="Yes", IF(COUNTIF($I$2:$I$11,B8589)&gt;0,0,WEEKDAY(B8589,2)),IF(COUNTIF($I$2:$I$21,B8589)&gt;0,0,WEEKDAY(B8589,2)))</f>
        <v>3</v>
      </c>
      <c r="D8589" s="74">
        <f t="shared" si="2"/>
        <v>11</v>
      </c>
      <c r="E8589" s="12">
        <f>IFERROR(VLOOKUP(A8589,'IDAR Meter Data'!$A:$B,2,1),"")</f>
        <v>236</v>
      </c>
      <c r="F8589" s="75">
        <f>IF(CECCZ="CZ03",'Outside Temp'!B8589,IF(CECCZ="CZ04",'Outside Temp'!B8590,IF(CECCZ="CZ12",'Outside Temp'!B8591, IF(CECCZ="CZ13",'Outside Temp'!B8592))))</f>
        <v>76.81666667</v>
      </c>
      <c r="G8589" s="12">
        <f t="shared" si="3"/>
        <v>4</v>
      </c>
    </row>
    <row r="8590" ht="15.75" customHeight="1">
      <c r="A8590" s="13">
        <v>42214.5</v>
      </c>
      <c r="B8590" s="73">
        <f t="shared" si="1"/>
        <v>42214</v>
      </c>
      <c r="C8590" s="74">
        <f>IF(NewCustomer="Yes", IF(COUNTIF($I$2:$I$11,B8590)&gt;0,0,WEEKDAY(B8590,2)),IF(COUNTIF($I$2:$I$21,B8590)&gt;0,0,WEEKDAY(B8590,2)))</f>
        <v>3</v>
      </c>
      <c r="D8590" s="74">
        <f t="shared" si="2"/>
        <v>12</v>
      </c>
      <c r="E8590" s="12">
        <f>IFERROR(VLOOKUP(A8590,'IDAR Meter Data'!$A:$B,2,1),"")</f>
        <v>229</v>
      </c>
      <c r="F8590" s="75">
        <f>IF(CECCZ="CZ03",'Outside Temp'!B8590,IF(CECCZ="CZ04",'Outside Temp'!B8591,IF(CECCZ="CZ12",'Outside Temp'!B8592, IF(CECCZ="CZ13",'Outside Temp'!B8593))))</f>
        <v>77</v>
      </c>
      <c r="G8590" s="12">
        <f t="shared" si="3"/>
        <v>4</v>
      </c>
    </row>
    <row r="8591" ht="15.75" customHeight="1">
      <c r="A8591" s="13">
        <v>42214.510416666664</v>
      </c>
      <c r="B8591" s="73">
        <f t="shared" si="1"/>
        <v>42214</v>
      </c>
      <c r="C8591" s="74">
        <f>IF(NewCustomer="Yes", IF(COUNTIF($I$2:$I$11,B8591)&gt;0,0,WEEKDAY(B8591,2)),IF(COUNTIF($I$2:$I$21,B8591)&gt;0,0,WEEKDAY(B8591,2)))</f>
        <v>3</v>
      </c>
      <c r="D8591" s="74">
        <f t="shared" si="2"/>
        <v>12</v>
      </c>
      <c r="E8591" s="12">
        <f>IFERROR(VLOOKUP(A8591,'IDAR Meter Data'!$A:$B,2,1),"")</f>
        <v>245</v>
      </c>
      <c r="F8591" s="75">
        <f>IF(CECCZ="CZ03",'Outside Temp'!B8591,IF(CECCZ="CZ04",'Outside Temp'!B8592,IF(CECCZ="CZ12",'Outside Temp'!B8593, IF(CECCZ="CZ13",'Outside Temp'!B8594))))</f>
        <v>77</v>
      </c>
      <c r="G8591" s="12">
        <f t="shared" si="3"/>
        <v>4</v>
      </c>
    </row>
    <row r="8592" ht="15.75" customHeight="1">
      <c r="A8592" s="13">
        <v>42214.520833333336</v>
      </c>
      <c r="B8592" s="73">
        <f t="shared" si="1"/>
        <v>42214</v>
      </c>
      <c r="C8592" s="74">
        <f>IF(NewCustomer="Yes", IF(COUNTIF($I$2:$I$11,B8592)&gt;0,0,WEEKDAY(B8592,2)),IF(COUNTIF($I$2:$I$21,B8592)&gt;0,0,WEEKDAY(B8592,2)))</f>
        <v>3</v>
      </c>
      <c r="D8592" s="74">
        <f t="shared" si="2"/>
        <v>12</v>
      </c>
      <c r="E8592" s="12">
        <f>IFERROR(VLOOKUP(A8592,'IDAR Meter Data'!$A:$B,2,1),"")</f>
        <v>243</v>
      </c>
      <c r="F8592" s="75">
        <f>IF(CECCZ="CZ03",'Outside Temp'!B8592,IF(CECCZ="CZ04",'Outside Temp'!B8593,IF(CECCZ="CZ12",'Outside Temp'!B8594, IF(CECCZ="CZ13",'Outside Temp'!B8595))))</f>
        <v>77</v>
      </c>
      <c r="G8592" s="12">
        <f t="shared" si="3"/>
        <v>4</v>
      </c>
    </row>
    <row r="8593" ht="15.75" customHeight="1">
      <c r="A8593" s="13">
        <v>42214.53125</v>
      </c>
      <c r="B8593" s="73">
        <f t="shared" si="1"/>
        <v>42214</v>
      </c>
      <c r="C8593" s="74">
        <f>IF(NewCustomer="Yes", IF(COUNTIF($I$2:$I$11,B8593)&gt;0,0,WEEKDAY(B8593,2)),IF(COUNTIF($I$2:$I$21,B8593)&gt;0,0,WEEKDAY(B8593,2)))</f>
        <v>3</v>
      </c>
      <c r="D8593" s="74">
        <f t="shared" si="2"/>
        <v>12</v>
      </c>
      <c r="E8593" s="12">
        <f>IFERROR(VLOOKUP(A8593,'IDAR Meter Data'!$A:$B,2,1),"")</f>
        <v>239</v>
      </c>
      <c r="F8593" s="75">
        <f>IF(CECCZ="CZ03",'Outside Temp'!B8593,IF(CECCZ="CZ04",'Outside Temp'!B8594,IF(CECCZ="CZ12",'Outside Temp'!B8595, IF(CECCZ="CZ13",'Outside Temp'!B8596))))</f>
        <v>77</v>
      </c>
      <c r="G8593" s="12">
        <f t="shared" si="3"/>
        <v>4</v>
      </c>
    </row>
    <row r="8594" ht="15.75" customHeight="1">
      <c r="A8594" s="13">
        <v>42214.541666666664</v>
      </c>
      <c r="B8594" s="73">
        <f t="shared" si="1"/>
        <v>42214</v>
      </c>
      <c r="C8594" s="74">
        <f>IF(NewCustomer="Yes", IF(COUNTIF($I$2:$I$11,B8594)&gt;0,0,WEEKDAY(B8594,2)),IF(COUNTIF($I$2:$I$21,B8594)&gt;0,0,WEEKDAY(B8594,2)))</f>
        <v>3</v>
      </c>
      <c r="D8594" s="74">
        <f t="shared" si="2"/>
        <v>13</v>
      </c>
      <c r="E8594" s="12">
        <f>IFERROR(VLOOKUP(A8594,'IDAR Meter Data'!$A:$B,2,1),"")</f>
        <v>230</v>
      </c>
      <c r="F8594" s="75">
        <f>IF(CECCZ="CZ03",'Outside Temp'!B8594,IF(CECCZ="CZ04",'Outside Temp'!B8595,IF(CECCZ="CZ12",'Outside Temp'!B8596, IF(CECCZ="CZ13",'Outside Temp'!B8597))))</f>
        <v>77.06666667</v>
      </c>
      <c r="G8594" s="12">
        <f t="shared" si="3"/>
        <v>4</v>
      </c>
    </row>
    <row r="8595" ht="15.75" customHeight="1">
      <c r="A8595" s="13">
        <v>42214.552083333336</v>
      </c>
      <c r="B8595" s="73">
        <f t="shared" si="1"/>
        <v>42214</v>
      </c>
      <c r="C8595" s="74">
        <f>IF(NewCustomer="Yes", IF(COUNTIF($I$2:$I$11,B8595)&gt;0,0,WEEKDAY(B8595,2)),IF(COUNTIF($I$2:$I$21,B8595)&gt;0,0,WEEKDAY(B8595,2)))</f>
        <v>3</v>
      </c>
      <c r="D8595" s="74">
        <f t="shared" si="2"/>
        <v>13</v>
      </c>
      <c r="E8595" s="12">
        <f>IFERROR(VLOOKUP(A8595,'IDAR Meter Data'!$A:$B,2,1),"")</f>
        <v>238</v>
      </c>
      <c r="F8595" s="75">
        <f>IF(CECCZ="CZ03",'Outside Temp'!B8595,IF(CECCZ="CZ04",'Outside Temp'!B8596,IF(CECCZ="CZ12",'Outside Temp'!B8597, IF(CECCZ="CZ13",'Outside Temp'!B8598))))</f>
        <v>77.31666667</v>
      </c>
      <c r="G8595" s="12">
        <f t="shared" si="3"/>
        <v>4</v>
      </c>
    </row>
    <row r="8596" ht="15.75" customHeight="1">
      <c r="A8596" s="13">
        <v>42214.5625</v>
      </c>
      <c r="B8596" s="73">
        <f t="shared" si="1"/>
        <v>42214</v>
      </c>
      <c r="C8596" s="74">
        <f>IF(NewCustomer="Yes", IF(COUNTIF($I$2:$I$11,B8596)&gt;0,0,WEEKDAY(B8596,2)),IF(COUNTIF($I$2:$I$21,B8596)&gt;0,0,WEEKDAY(B8596,2)))</f>
        <v>3</v>
      </c>
      <c r="D8596" s="74">
        <f t="shared" si="2"/>
        <v>13</v>
      </c>
      <c r="E8596" s="12">
        <f>IFERROR(VLOOKUP(A8596,'IDAR Meter Data'!$A:$B,2,1),"")</f>
        <v>230</v>
      </c>
      <c r="F8596" s="75">
        <f>IF(CECCZ="CZ03",'Outside Temp'!B8596,IF(CECCZ="CZ04",'Outside Temp'!B8597,IF(CECCZ="CZ12",'Outside Temp'!B8598, IF(CECCZ="CZ13",'Outside Temp'!B8599))))</f>
        <v>77.56666667</v>
      </c>
      <c r="G8596" s="12">
        <f t="shared" si="3"/>
        <v>4</v>
      </c>
    </row>
    <row r="8597" ht="15.75" customHeight="1">
      <c r="A8597" s="13">
        <v>42214.572916666664</v>
      </c>
      <c r="B8597" s="73">
        <f t="shared" si="1"/>
        <v>42214</v>
      </c>
      <c r="C8597" s="74">
        <f>IF(NewCustomer="Yes", IF(COUNTIF($I$2:$I$11,B8597)&gt;0,0,WEEKDAY(B8597,2)),IF(COUNTIF($I$2:$I$21,B8597)&gt;0,0,WEEKDAY(B8597,2)))</f>
        <v>3</v>
      </c>
      <c r="D8597" s="74">
        <f t="shared" si="2"/>
        <v>13</v>
      </c>
      <c r="E8597" s="12">
        <f>IFERROR(VLOOKUP(A8597,'IDAR Meter Data'!$A:$B,2,1),"")</f>
        <v>268</v>
      </c>
      <c r="F8597" s="75">
        <f>IF(CECCZ="CZ03",'Outside Temp'!B8597,IF(CECCZ="CZ04",'Outside Temp'!B8598,IF(CECCZ="CZ12",'Outside Temp'!B8599, IF(CECCZ="CZ13",'Outside Temp'!B8600))))</f>
        <v>77.81666667</v>
      </c>
      <c r="G8597" s="12">
        <f t="shared" si="3"/>
        <v>4</v>
      </c>
    </row>
    <row r="8598" ht="15.75" customHeight="1">
      <c r="A8598" s="13">
        <v>42214.583333333336</v>
      </c>
      <c r="B8598" s="73">
        <f t="shared" si="1"/>
        <v>42214</v>
      </c>
      <c r="C8598" s="74">
        <f>IF(NewCustomer="Yes", IF(COUNTIF($I$2:$I$11,B8598)&gt;0,0,WEEKDAY(B8598,2)),IF(COUNTIF($I$2:$I$21,B8598)&gt;0,0,WEEKDAY(B8598,2)))</f>
        <v>3</v>
      </c>
      <c r="D8598" s="74">
        <f t="shared" si="2"/>
        <v>14</v>
      </c>
      <c r="E8598" s="12">
        <f>IFERROR(VLOOKUP(A8598,'IDAR Meter Data'!$A:$B,2,1),"")</f>
        <v>234</v>
      </c>
      <c r="F8598" s="75">
        <f>IF(CECCZ="CZ03",'Outside Temp'!B8598,IF(CECCZ="CZ04",'Outside Temp'!B8599,IF(CECCZ="CZ12",'Outside Temp'!B8600, IF(CECCZ="CZ13",'Outside Temp'!B8601))))</f>
        <v>77.93333333</v>
      </c>
      <c r="G8598" s="12">
        <f t="shared" si="3"/>
        <v>4</v>
      </c>
    </row>
    <row r="8599" ht="15.75" customHeight="1">
      <c r="A8599" s="13">
        <v>42214.59375</v>
      </c>
      <c r="B8599" s="73">
        <f t="shared" si="1"/>
        <v>42214</v>
      </c>
      <c r="C8599" s="74">
        <f>IF(NewCustomer="Yes", IF(COUNTIF($I$2:$I$11,B8599)&gt;0,0,WEEKDAY(B8599,2)),IF(COUNTIF($I$2:$I$21,B8599)&gt;0,0,WEEKDAY(B8599,2)))</f>
        <v>3</v>
      </c>
      <c r="D8599" s="74">
        <f t="shared" si="2"/>
        <v>14</v>
      </c>
      <c r="E8599" s="12">
        <f>IFERROR(VLOOKUP(A8599,'IDAR Meter Data'!$A:$B,2,1),"")</f>
        <v>248</v>
      </c>
      <c r="F8599" s="75">
        <f>IF(CECCZ="CZ03",'Outside Temp'!B8599,IF(CECCZ="CZ04",'Outside Temp'!B8600,IF(CECCZ="CZ12",'Outside Temp'!B8601, IF(CECCZ="CZ13",'Outside Temp'!B8602))))</f>
        <v>77.68333333</v>
      </c>
      <c r="G8599" s="12">
        <f t="shared" si="3"/>
        <v>4</v>
      </c>
    </row>
    <row r="8600" ht="15.75" customHeight="1">
      <c r="A8600" s="13">
        <v>42214.604166666664</v>
      </c>
      <c r="B8600" s="73">
        <f t="shared" si="1"/>
        <v>42214</v>
      </c>
      <c r="C8600" s="74">
        <f>IF(NewCustomer="Yes", IF(COUNTIF($I$2:$I$11,B8600)&gt;0,0,WEEKDAY(B8600,2)),IF(COUNTIF($I$2:$I$21,B8600)&gt;0,0,WEEKDAY(B8600,2)))</f>
        <v>3</v>
      </c>
      <c r="D8600" s="74">
        <f t="shared" si="2"/>
        <v>14</v>
      </c>
      <c r="E8600" s="12">
        <f>IFERROR(VLOOKUP(A8600,'IDAR Meter Data'!$A:$B,2,1),"")</f>
        <v>242</v>
      </c>
      <c r="F8600" s="75">
        <f>IF(CECCZ="CZ03",'Outside Temp'!B8600,IF(CECCZ="CZ04",'Outside Temp'!B8601,IF(CECCZ="CZ12",'Outside Temp'!B8602, IF(CECCZ="CZ13",'Outside Temp'!B8603))))</f>
        <v>77.43333333</v>
      </c>
      <c r="G8600" s="12">
        <f t="shared" si="3"/>
        <v>4</v>
      </c>
    </row>
    <row r="8601" ht="15.75" customHeight="1">
      <c r="A8601" s="13">
        <v>42214.614583333336</v>
      </c>
      <c r="B8601" s="73">
        <f t="shared" si="1"/>
        <v>42214</v>
      </c>
      <c r="C8601" s="74">
        <f>IF(NewCustomer="Yes", IF(COUNTIF($I$2:$I$11,B8601)&gt;0,0,WEEKDAY(B8601,2)),IF(COUNTIF($I$2:$I$21,B8601)&gt;0,0,WEEKDAY(B8601,2)))</f>
        <v>3</v>
      </c>
      <c r="D8601" s="74">
        <f t="shared" si="2"/>
        <v>14</v>
      </c>
      <c r="E8601" s="12">
        <f>IFERROR(VLOOKUP(A8601,'IDAR Meter Data'!$A:$B,2,1),"")</f>
        <v>252</v>
      </c>
      <c r="F8601" s="75">
        <f>IF(CECCZ="CZ03",'Outside Temp'!B8601,IF(CECCZ="CZ04",'Outside Temp'!B8602,IF(CECCZ="CZ12",'Outside Temp'!B8603, IF(CECCZ="CZ13",'Outside Temp'!B8604))))</f>
        <v>77.18333333</v>
      </c>
      <c r="G8601" s="12">
        <f t="shared" si="3"/>
        <v>4</v>
      </c>
    </row>
    <row r="8602" ht="15.75" customHeight="1">
      <c r="A8602" s="13">
        <v>42214.625</v>
      </c>
      <c r="B8602" s="73">
        <f t="shared" si="1"/>
        <v>42214</v>
      </c>
      <c r="C8602" s="74">
        <f>IF(NewCustomer="Yes", IF(COUNTIF($I$2:$I$11,B8602)&gt;0,0,WEEKDAY(B8602,2)),IF(COUNTIF($I$2:$I$21,B8602)&gt;0,0,WEEKDAY(B8602,2)))</f>
        <v>3</v>
      </c>
      <c r="D8602" s="74">
        <f t="shared" si="2"/>
        <v>15</v>
      </c>
      <c r="E8602" s="12">
        <f>IFERROR(VLOOKUP(A8602,'IDAR Meter Data'!$A:$B,2,1),"")</f>
        <v>272</v>
      </c>
      <c r="F8602" s="75">
        <f>IF(CECCZ="CZ03",'Outside Temp'!B8602,IF(CECCZ="CZ04",'Outside Temp'!B8603,IF(CECCZ="CZ12",'Outside Temp'!B8604, IF(CECCZ="CZ13",'Outside Temp'!B8605))))</f>
        <v>76.8</v>
      </c>
      <c r="G8602" s="12">
        <f t="shared" si="3"/>
        <v>4</v>
      </c>
    </row>
    <row r="8603" ht="15.75" customHeight="1">
      <c r="A8603" s="13">
        <v>42214.635416666664</v>
      </c>
      <c r="B8603" s="73">
        <f t="shared" si="1"/>
        <v>42214</v>
      </c>
      <c r="C8603" s="74">
        <f>IF(NewCustomer="Yes", IF(COUNTIF($I$2:$I$11,B8603)&gt;0,0,WEEKDAY(B8603,2)),IF(COUNTIF($I$2:$I$21,B8603)&gt;0,0,WEEKDAY(B8603,2)))</f>
        <v>3</v>
      </c>
      <c r="D8603" s="74">
        <f t="shared" si="2"/>
        <v>15</v>
      </c>
      <c r="E8603" s="12">
        <f>IFERROR(VLOOKUP(A8603,'IDAR Meter Data'!$A:$B,2,1),"")</f>
        <v>259</v>
      </c>
      <c r="F8603" s="75">
        <f>IF(CECCZ="CZ03",'Outside Temp'!B8603,IF(CECCZ="CZ04",'Outside Temp'!B8604,IF(CECCZ="CZ12",'Outside Temp'!B8605, IF(CECCZ="CZ13",'Outside Temp'!B8606))))</f>
        <v>76.05</v>
      </c>
      <c r="G8603" s="12">
        <f t="shared" si="3"/>
        <v>4</v>
      </c>
    </row>
    <row r="8604" ht="15.75" customHeight="1">
      <c r="A8604" s="13">
        <v>42214.645833333336</v>
      </c>
      <c r="B8604" s="73">
        <f t="shared" si="1"/>
        <v>42214</v>
      </c>
      <c r="C8604" s="74">
        <f>IF(NewCustomer="Yes", IF(COUNTIF($I$2:$I$11,B8604)&gt;0,0,WEEKDAY(B8604,2)),IF(COUNTIF($I$2:$I$21,B8604)&gt;0,0,WEEKDAY(B8604,2)))</f>
        <v>3</v>
      </c>
      <c r="D8604" s="74">
        <f t="shared" si="2"/>
        <v>15</v>
      </c>
      <c r="E8604" s="12">
        <f>IFERROR(VLOOKUP(A8604,'IDAR Meter Data'!$A:$B,2,1),"")</f>
        <v>249</v>
      </c>
      <c r="F8604" s="75">
        <f>IF(CECCZ="CZ03",'Outside Temp'!B8604,IF(CECCZ="CZ04",'Outside Temp'!B8605,IF(CECCZ="CZ12",'Outside Temp'!B8606, IF(CECCZ="CZ13",'Outside Temp'!B8607))))</f>
        <v>75.3</v>
      </c>
      <c r="G8604" s="12">
        <f t="shared" si="3"/>
        <v>4</v>
      </c>
    </row>
    <row r="8605" ht="15.75" customHeight="1">
      <c r="A8605" s="13">
        <v>42214.65625</v>
      </c>
      <c r="B8605" s="73">
        <f t="shared" si="1"/>
        <v>42214</v>
      </c>
      <c r="C8605" s="74">
        <f>IF(NewCustomer="Yes", IF(COUNTIF($I$2:$I$11,B8605)&gt;0,0,WEEKDAY(B8605,2)),IF(COUNTIF($I$2:$I$21,B8605)&gt;0,0,WEEKDAY(B8605,2)))</f>
        <v>3</v>
      </c>
      <c r="D8605" s="74">
        <f t="shared" si="2"/>
        <v>15</v>
      </c>
      <c r="E8605" s="12">
        <f>IFERROR(VLOOKUP(A8605,'IDAR Meter Data'!$A:$B,2,1),"")</f>
        <v>255</v>
      </c>
      <c r="F8605" s="75">
        <f>IF(CECCZ="CZ03",'Outside Temp'!B8605,IF(CECCZ="CZ04",'Outside Temp'!B8606,IF(CECCZ="CZ12",'Outside Temp'!B8607, IF(CECCZ="CZ13",'Outside Temp'!B8608))))</f>
        <v>74.55</v>
      </c>
      <c r="G8605" s="12">
        <f t="shared" si="3"/>
        <v>3</v>
      </c>
    </row>
    <row r="8606" ht="15.75" customHeight="1">
      <c r="A8606" s="13">
        <v>42214.666666666664</v>
      </c>
      <c r="B8606" s="73">
        <f t="shared" si="1"/>
        <v>42214</v>
      </c>
      <c r="C8606" s="74">
        <f>IF(NewCustomer="Yes", IF(COUNTIF($I$2:$I$11,B8606)&gt;0,0,WEEKDAY(B8606,2)),IF(COUNTIF($I$2:$I$21,B8606)&gt;0,0,WEEKDAY(B8606,2)))</f>
        <v>3</v>
      </c>
      <c r="D8606" s="74">
        <f t="shared" si="2"/>
        <v>16</v>
      </c>
      <c r="E8606" s="12">
        <f>IFERROR(VLOOKUP(A8606,'IDAR Meter Data'!$A:$B,2,1),"")</f>
        <v>258</v>
      </c>
      <c r="F8606" s="75">
        <f>IF(CECCZ="CZ03",'Outside Temp'!B8606,IF(CECCZ="CZ04",'Outside Temp'!B8607,IF(CECCZ="CZ12",'Outside Temp'!B8608, IF(CECCZ="CZ13",'Outside Temp'!B8609))))</f>
        <v>73.73333333</v>
      </c>
      <c r="G8606" s="12">
        <f t="shared" si="3"/>
        <v>3</v>
      </c>
    </row>
    <row r="8607" ht="15.75" customHeight="1">
      <c r="A8607" s="13">
        <v>42214.677083333336</v>
      </c>
      <c r="B8607" s="73">
        <f t="shared" si="1"/>
        <v>42214</v>
      </c>
      <c r="C8607" s="74">
        <f>IF(NewCustomer="Yes", IF(COUNTIF($I$2:$I$11,B8607)&gt;0,0,WEEKDAY(B8607,2)),IF(COUNTIF($I$2:$I$21,B8607)&gt;0,0,WEEKDAY(B8607,2)))</f>
        <v>3</v>
      </c>
      <c r="D8607" s="74">
        <f t="shared" si="2"/>
        <v>16</v>
      </c>
      <c r="E8607" s="12">
        <f>IFERROR(VLOOKUP(A8607,'IDAR Meter Data'!$A:$B,2,1),"")</f>
        <v>271</v>
      </c>
      <c r="F8607" s="75">
        <f>IF(CECCZ="CZ03",'Outside Temp'!B8607,IF(CECCZ="CZ04",'Outside Temp'!B8608,IF(CECCZ="CZ12",'Outside Temp'!B8609, IF(CECCZ="CZ13",'Outside Temp'!B8610))))</f>
        <v>72.73333333</v>
      </c>
      <c r="G8607" s="12">
        <f t="shared" si="3"/>
        <v>3</v>
      </c>
    </row>
    <row r="8608" ht="15.75" customHeight="1">
      <c r="A8608" s="13">
        <v>42214.6875</v>
      </c>
      <c r="B8608" s="73">
        <f t="shared" si="1"/>
        <v>42214</v>
      </c>
      <c r="C8608" s="74">
        <f>IF(NewCustomer="Yes", IF(COUNTIF($I$2:$I$11,B8608)&gt;0,0,WEEKDAY(B8608,2)),IF(COUNTIF($I$2:$I$21,B8608)&gt;0,0,WEEKDAY(B8608,2)))</f>
        <v>3</v>
      </c>
      <c r="D8608" s="74">
        <f t="shared" si="2"/>
        <v>16</v>
      </c>
      <c r="E8608" s="12">
        <f>IFERROR(VLOOKUP(A8608,'IDAR Meter Data'!$A:$B,2,1),"")</f>
        <v>248</v>
      </c>
      <c r="F8608" s="75">
        <f>IF(CECCZ="CZ03",'Outside Temp'!B8608,IF(CECCZ="CZ04",'Outside Temp'!B8609,IF(CECCZ="CZ12",'Outside Temp'!B8610, IF(CECCZ="CZ13",'Outside Temp'!B8611))))</f>
        <v>71.73333333</v>
      </c>
      <c r="G8608" s="12">
        <f t="shared" si="3"/>
        <v>3</v>
      </c>
    </row>
    <row r="8609" ht="15.75" customHeight="1">
      <c r="A8609" s="13">
        <v>42214.697916666664</v>
      </c>
      <c r="B8609" s="73">
        <f t="shared" si="1"/>
        <v>42214</v>
      </c>
      <c r="C8609" s="74">
        <f>IF(NewCustomer="Yes", IF(COUNTIF($I$2:$I$11,B8609)&gt;0,0,WEEKDAY(B8609,2)),IF(COUNTIF($I$2:$I$21,B8609)&gt;0,0,WEEKDAY(B8609,2)))</f>
        <v>3</v>
      </c>
      <c r="D8609" s="74">
        <f t="shared" si="2"/>
        <v>16</v>
      </c>
      <c r="E8609" s="12">
        <f>IFERROR(VLOOKUP(A8609,'IDAR Meter Data'!$A:$B,2,1),"")</f>
        <v>253</v>
      </c>
      <c r="F8609" s="75">
        <f>IF(CECCZ="CZ03",'Outside Temp'!B8609,IF(CECCZ="CZ04",'Outside Temp'!B8610,IF(CECCZ="CZ12",'Outside Temp'!B8611, IF(CECCZ="CZ13",'Outside Temp'!B8612))))</f>
        <v>70.73333333</v>
      </c>
      <c r="G8609" s="12">
        <f t="shared" si="3"/>
        <v>3</v>
      </c>
    </row>
    <row r="8610" ht="15.75" customHeight="1">
      <c r="A8610" s="13">
        <v>42214.708333333336</v>
      </c>
      <c r="B8610" s="73">
        <f t="shared" si="1"/>
        <v>42214</v>
      </c>
      <c r="C8610" s="74">
        <f>IF(NewCustomer="Yes", IF(COUNTIF($I$2:$I$11,B8610)&gt;0,0,WEEKDAY(B8610,2)),IF(COUNTIF($I$2:$I$21,B8610)&gt;0,0,WEEKDAY(B8610,2)))</f>
        <v>3</v>
      </c>
      <c r="D8610" s="74">
        <f t="shared" si="2"/>
        <v>17</v>
      </c>
      <c r="E8610" s="12">
        <f>IFERROR(VLOOKUP(A8610,'IDAR Meter Data'!$A:$B,2,1),"")</f>
        <v>260</v>
      </c>
      <c r="F8610" s="75">
        <f>IF(CECCZ="CZ03",'Outside Temp'!B8610,IF(CECCZ="CZ04",'Outside Temp'!B8611,IF(CECCZ="CZ12",'Outside Temp'!B8612, IF(CECCZ="CZ13",'Outside Temp'!B8613))))</f>
        <v>69.8</v>
      </c>
      <c r="G8610" s="12">
        <f t="shared" si="3"/>
        <v>2</v>
      </c>
    </row>
    <row r="8611" ht="15.75" customHeight="1">
      <c r="A8611" s="13">
        <v>42214.71875</v>
      </c>
      <c r="B8611" s="73">
        <f t="shared" si="1"/>
        <v>42214</v>
      </c>
      <c r="C8611" s="74">
        <f>IF(NewCustomer="Yes", IF(COUNTIF($I$2:$I$11,B8611)&gt;0,0,WEEKDAY(B8611,2)),IF(COUNTIF($I$2:$I$21,B8611)&gt;0,0,WEEKDAY(B8611,2)))</f>
        <v>3</v>
      </c>
      <c r="D8611" s="74">
        <f t="shared" si="2"/>
        <v>17</v>
      </c>
      <c r="E8611" s="12">
        <f>IFERROR(VLOOKUP(A8611,'IDAR Meter Data'!$A:$B,2,1),"")</f>
        <v>251</v>
      </c>
      <c r="F8611" s="75">
        <f>IF(CECCZ="CZ03",'Outside Temp'!B8611,IF(CECCZ="CZ04",'Outside Temp'!B8612,IF(CECCZ="CZ12",'Outside Temp'!B8613, IF(CECCZ="CZ13",'Outside Temp'!B8614))))</f>
        <v>69.05</v>
      </c>
      <c r="G8611" s="12">
        <f t="shared" si="3"/>
        <v>2</v>
      </c>
    </row>
    <row r="8612" ht="15.75" customHeight="1">
      <c r="A8612" s="13">
        <v>42214.729166666664</v>
      </c>
      <c r="B8612" s="73">
        <f t="shared" si="1"/>
        <v>42214</v>
      </c>
      <c r="C8612" s="74">
        <f>IF(NewCustomer="Yes", IF(COUNTIF($I$2:$I$11,B8612)&gt;0,0,WEEKDAY(B8612,2)),IF(COUNTIF($I$2:$I$21,B8612)&gt;0,0,WEEKDAY(B8612,2)))</f>
        <v>3</v>
      </c>
      <c r="D8612" s="74">
        <f t="shared" si="2"/>
        <v>17</v>
      </c>
      <c r="E8612" s="12">
        <f>IFERROR(VLOOKUP(A8612,'IDAR Meter Data'!$A:$B,2,1),"")</f>
        <v>252</v>
      </c>
      <c r="F8612" s="75">
        <f>IF(CECCZ="CZ03",'Outside Temp'!B8612,IF(CECCZ="CZ04",'Outside Temp'!B8613,IF(CECCZ="CZ12",'Outside Temp'!B8614, IF(CECCZ="CZ13",'Outside Temp'!B8615))))</f>
        <v>68.3</v>
      </c>
      <c r="G8612" s="12">
        <f t="shared" si="3"/>
        <v>2</v>
      </c>
    </row>
    <row r="8613" ht="15.75" customHeight="1">
      <c r="A8613" s="13">
        <v>42214.739583333336</v>
      </c>
      <c r="B8613" s="73">
        <f t="shared" si="1"/>
        <v>42214</v>
      </c>
      <c r="C8613" s="74">
        <f>IF(NewCustomer="Yes", IF(COUNTIF($I$2:$I$11,B8613)&gt;0,0,WEEKDAY(B8613,2)),IF(COUNTIF($I$2:$I$21,B8613)&gt;0,0,WEEKDAY(B8613,2)))</f>
        <v>3</v>
      </c>
      <c r="D8613" s="74">
        <f t="shared" si="2"/>
        <v>17</v>
      </c>
      <c r="E8613" s="12">
        <f>IFERROR(VLOOKUP(A8613,'IDAR Meter Data'!$A:$B,2,1),"")</f>
        <v>250</v>
      </c>
      <c r="F8613" s="75">
        <f>IF(CECCZ="CZ03",'Outside Temp'!B8613,IF(CECCZ="CZ04",'Outside Temp'!B8614,IF(CECCZ="CZ12",'Outside Temp'!B8615, IF(CECCZ="CZ13",'Outside Temp'!B8616))))</f>
        <v>67.55</v>
      </c>
      <c r="G8613" s="12">
        <f t="shared" si="3"/>
        <v>2</v>
      </c>
    </row>
    <row r="8614" ht="15.75" customHeight="1">
      <c r="A8614" s="13">
        <v>42214.75</v>
      </c>
      <c r="B8614" s="73">
        <f t="shared" si="1"/>
        <v>42214</v>
      </c>
      <c r="C8614" s="74">
        <f>IF(NewCustomer="Yes", IF(COUNTIF($I$2:$I$11,B8614)&gt;0,0,WEEKDAY(B8614,2)),IF(COUNTIF($I$2:$I$21,B8614)&gt;0,0,WEEKDAY(B8614,2)))</f>
        <v>3</v>
      </c>
      <c r="D8614" s="74">
        <f t="shared" si="2"/>
        <v>18</v>
      </c>
      <c r="E8614" s="12">
        <f>IFERROR(VLOOKUP(A8614,'IDAR Meter Data'!$A:$B,2,1),"")</f>
        <v>245</v>
      </c>
      <c r="F8614" s="75">
        <f>IF(CECCZ="CZ03",'Outside Temp'!B8614,IF(CECCZ="CZ04",'Outside Temp'!B8615,IF(CECCZ="CZ12",'Outside Temp'!B8616, IF(CECCZ="CZ13",'Outside Temp'!B8617))))</f>
        <v>66.8</v>
      </c>
      <c r="G8614" s="12">
        <f t="shared" si="3"/>
        <v>2</v>
      </c>
    </row>
    <row r="8615" ht="15.75" customHeight="1">
      <c r="A8615" s="13">
        <v>42214.760416666664</v>
      </c>
      <c r="B8615" s="73">
        <f t="shared" si="1"/>
        <v>42214</v>
      </c>
      <c r="C8615" s="74">
        <f>IF(NewCustomer="Yes", IF(COUNTIF($I$2:$I$11,B8615)&gt;0,0,WEEKDAY(B8615,2)),IF(COUNTIF($I$2:$I$21,B8615)&gt;0,0,WEEKDAY(B8615,2)))</f>
        <v>3</v>
      </c>
      <c r="D8615" s="74">
        <f t="shared" si="2"/>
        <v>18</v>
      </c>
      <c r="E8615" s="12">
        <f>IFERROR(VLOOKUP(A8615,'IDAR Meter Data'!$A:$B,2,1),"")</f>
        <v>253</v>
      </c>
      <c r="F8615" s="75">
        <f>IF(CECCZ="CZ03",'Outside Temp'!B8615,IF(CECCZ="CZ04",'Outside Temp'!B8616,IF(CECCZ="CZ12",'Outside Temp'!B8617, IF(CECCZ="CZ13",'Outside Temp'!B8618))))</f>
        <v>66.05</v>
      </c>
      <c r="G8615" s="12">
        <f t="shared" si="3"/>
        <v>2</v>
      </c>
    </row>
    <row r="8616" ht="15.75" customHeight="1">
      <c r="A8616" s="13">
        <v>42214.770833333336</v>
      </c>
      <c r="B8616" s="73">
        <f t="shared" si="1"/>
        <v>42214</v>
      </c>
      <c r="C8616" s="74">
        <f>IF(NewCustomer="Yes", IF(COUNTIF($I$2:$I$11,B8616)&gt;0,0,WEEKDAY(B8616,2)),IF(COUNTIF($I$2:$I$21,B8616)&gt;0,0,WEEKDAY(B8616,2)))</f>
        <v>3</v>
      </c>
      <c r="D8616" s="74">
        <f t="shared" si="2"/>
        <v>18</v>
      </c>
      <c r="E8616" s="12">
        <f>IFERROR(VLOOKUP(A8616,'IDAR Meter Data'!$A:$B,2,1),"")</f>
        <v>251</v>
      </c>
      <c r="F8616" s="75">
        <f>IF(CECCZ="CZ03",'Outside Temp'!B8616,IF(CECCZ="CZ04",'Outside Temp'!B8617,IF(CECCZ="CZ12",'Outside Temp'!B8618, IF(CECCZ="CZ13",'Outside Temp'!B8619))))</f>
        <v>65.3</v>
      </c>
      <c r="G8616" s="12">
        <f t="shared" si="3"/>
        <v>2</v>
      </c>
    </row>
    <row r="8617" ht="15.75" customHeight="1">
      <c r="A8617" s="13">
        <v>42214.78125</v>
      </c>
      <c r="B8617" s="73">
        <f t="shared" si="1"/>
        <v>42214</v>
      </c>
      <c r="C8617" s="74">
        <f>IF(NewCustomer="Yes", IF(COUNTIF($I$2:$I$11,B8617)&gt;0,0,WEEKDAY(B8617,2)),IF(COUNTIF($I$2:$I$21,B8617)&gt;0,0,WEEKDAY(B8617,2)))</f>
        <v>3</v>
      </c>
      <c r="D8617" s="74">
        <f t="shared" si="2"/>
        <v>18</v>
      </c>
      <c r="E8617" s="12">
        <f>IFERROR(VLOOKUP(A8617,'IDAR Meter Data'!$A:$B,2,1),"")</f>
        <v>243</v>
      </c>
      <c r="F8617" s="75">
        <f>IF(CECCZ="CZ03",'Outside Temp'!B8617,IF(CECCZ="CZ04",'Outside Temp'!B8618,IF(CECCZ="CZ12",'Outside Temp'!B8619, IF(CECCZ="CZ13",'Outside Temp'!B8620))))</f>
        <v>64.55</v>
      </c>
      <c r="G8617" s="12">
        <f t="shared" si="3"/>
        <v>1</v>
      </c>
    </row>
    <row r="8618" ht="15.75" customHeight="1">
      <c r="A8618" s="13">
        <v>42214.791666666664</v>
      </c>
      <c r="B8618" s="73">
        <f t="shared" si="1"/>
        <v>42214</v>
      </c>
      <c r="C8618" s="74">
        <f>IF(NewCustomer="Yes", IF(COUNTIF($I$2:$I$11,B8618)&gt;0,0,WEEKDAY(B8618,2)),IF(COUNTIF($I$2:$I$21,B8618)&gt;0,0,WEEKDAY(B8618,2)))</f>
        <v>3</v>
      </c>
      <c r="D8618" s="74">
        <f t="shared" si="2"/>
        <v>19</v>
      </c>
      <c r="E8618" s="12">
        <f>IFERROR(VLOOKUP(A8618,'IDAR Meter Data'!$A:$B,2,1),"")</f>
        <v>236</v>
      </c>
      <c r="F8618" s="75">
        <f>IF(CECCZ="CZ03",'Outside Temp'!B8618,IF(CECCZ="CZ04",'Outside Temp'!B8619,IF(CECCZ="CZ12",'Outside Temp'!B8620, IF(CECCZ="CZ13",'Outside Temp'!B8621))))</f>
        <v>63.86666667</v>
      </c>
      <c r="G8618" s="12">
        <f t="shared" si="3"/>
        <v>1</v>
      </c>
    </row>
    <row r="8619" ht="15.75" customHeight="1">
      <c r="A8619" s="13">
        <v>42214.802083333336</v>
      </c>
      <c r="B8619" s="73">
        <f t="shared" si="1"/>
        <v>42214</v>
      </c>
      <c r="C8619" s="74">
        <f>IF(NewCustomer="Yes", IF(COUNTIF($I$2:$I$11,B8619)&gt;0,0,WEEKDAY(B8619,2)),IF(COUNTIF($I$2:$I$21,B8619)&gt;0,0,WEEKDAY(B8619,2)))</f>
        <v>3</v>
      </c>
      <c r="D8619" s="74">
        <f t="shared" si="2"/>
        <v>19</v>
      </c>
      <c r="E8619" s="12">
        <f>IFERROR(VLOOKUP(A8619,'IDAR Meter Data'!$A:$B,2,1),"")</f>
        <v>238</v>
      </c>
      <c r="F8619" s="75">
        <f>IF(CECCZ="CZ03",'Outside Temp'!B8619,IF(CECCZ="CZ04",'Outside Temp'!B8620,IF(CECCZ="CZ12",'Outside Temp'!B8621, IF(CECCZ="CZ13",'Outside Temp'!B8622))))</f>
        <v>63.36666667</v>
      </c>
      <c r="G8619" s="12">
        <f t="shared" si="3"/>
        <v>1</v>
      </c>
    </row>
    <row r="8620" ht="15.75" customHeight="1">
      <c r="A8620" s="13">
        <v>42214.8125</v>
      </c>
      <c r="B8620" s="73">
        <f t="shared" si="1"/>
        <v>42214</v>
      </c>
      <c r="C8620" s="74">
        <f>IF(NewCustomer="Yes", IF(COUNTIF($I$2:$I$11,B8620)&gt;0,0,WEEKDAY(B8620,2)),IF(COUNTIF($I$2:$I$21,B8620)&gt;0,0,WEEKDAY(B8620,2)))</f>
        <v>3</v>
      </c>
      <c r="D8620" s="74">
        <f t="shared" si="2"/>
        <v>19</v>
      </c>
      <c r="E8620" s="12">
        <f>IFERROR(VLOOKUP(A8620,'IDAR Meter Data'!$A:$B,2,1),"")</f>
        <v>233</v>
      </c>
      <c r="F8620" s="75">
        <f>IF(CECCZ="CZ03",'Outside Temp'!B8620,IF(CECCZ="CZ04",'Outside Temp'!B8621,IF(CECCZ="CZ12",'Outside Temp'!B8622, IF(CECCZ="CZ13",'Outside Temp'!B8623))))</f>
        <v>62.86666667</v>
      </c>
      <c r="G8620" s="12">
        <f t="shared" si="3"/>
        <v>1</v>
      </c>
    </row>
    <row r="8621" ht="15.75" customHeight="1">
      <c r="A8621" s="13">
        <v>42214.822916666664</v>
      </c>
      <c r="B8621" s="73">
        <f t="shared" si="1"/>
        <v>42214</v>
      </c>
      <c r="C8621" s="74">
        <f>IF(NewCustomer="Yes", IF(COUNTIF($I$2:$I$11,B8621)&gt;0,0,WEEKDAY(B8621,2)),IF(COUNTIF($I$2:$I$21,B8621)&gt;0,0,WEEKDAY(B8621,2)))</f>
        <v>3</v>
      </c>
      <c r="D8621" s="74">
        <f t="shared" si="2"/>
        <v>19</v>
      </c>
      <c r="E8621" s="12">
        <f>IFERROR(VLOOKUP(A8621,'IDAR Meter Data'!$A:$B,2,1),"")</f>
        <v>229</v>
      </c>
      <c r="F8621" s="75">
        <f>IF(CECCZ="CZ03",'Outside Temp'!B8621,IF(CECCZ="CZ04",'Outside Temp'!B8622,IF(CECCZ="CZ12",'Outside Temp'!B8623, IF(CECCZ="CZ13",'Outside Temp'!B8624))))</f>
        <v>62.36666667</v>
      </c>
      <c r="G8621" s="12">
        <f t="shared" si="3"/>
        <v>1</v>
      </c>
    </row>
    <row r="8622" ht="15.75" customHeight="1">
      <c r="A8622" s="13">
        <v>42214.833333333336</v>
      </c>
      <c r="B8622" s="73">
        <f t="shared" si="1"/>
        <v>42214</v>
      </c>
      <c r="C8622" s="74">
        <f>IF(NewCustomer="Yes", IF(COUNTIF($I$2:$I$11,B8622)&gt;0,0,WEEKDAY(B8622,2)),IF(COUNTIF($I$2:$I$21,B8622)&gt;0,0,WEEKDAY(B8622,2)))</f>
        <v>3</v>
      </c>
      <c r="D8622" s="74">
        <f t="shared" si="2"/>
        <v>20</v>
      </c>
      <c r="E8622" s="12">
        <f>IFERROR(VLOOKUP(A8622,'IDAR Meter Data'!$A:$B,2,1),"")</f>
        <v>231</v>
      </c>
      <c r="F8622" s="75">
        <f>IF(CECCZ="CZ03",'Outside Temp'!B8622,IF(CECCZ="CZ04",'Outside Temp'!B8623,IF(CECCZ="CZ12",'Outside Temp'!B8624, IF(CECCZ="CZ13",'Outside Temp'!B8625))))</f>
        <v>62</v>
      </c>
      <c r="G8622" s="12">
        <f t="shared" si="3"/>
        <v>1</v>
      </c>
    </row>
    <row r="8623" ht="15.75" customHeight="1">
      <c r="A8623" s="13">
        <v>42214.84375</v>
      </c>
      <c r="B8623" s="73">
        <f t="shared" si="1"/>
        <v>42214</v>
      </c>
      <c r="C8623" s="74">
        <f>IF(NewCustomer="Yes", IF(COUNTIF($I$2:$I$11,B8623)&gt;0,0,WEEKDAY(B8623,2)),IF(COUNTIF($I$2:$I$21,B8623)&gt;0,0,WEEKDAY(B8623,2)))</f>
        <v>3</v>
      </c>
      <c r="D8623" s="74">
        <f t="shared" si="2"/>
        <v>20</v>
      </c>
      <c r="E8623" s="12">
        <f>IFERROR(VLOOKUP(A8623,'IDAR Meter Data'!$A:$B,2,1),"")</f>
        <v>224</v>
      </c>
      <c r="F8623" s="75">
        <f>IF(CECCZ="CZ03",'Outside Temp'!B8623,IF(CECCZ="CZ04",'Outside Temp'!B8624,IF(CECCZ="CZ12",'Outside Temp'!B8625, IF(CECCZ="CZ13",'Outside Temp'!B8626))))</f>
        <v>62</v>
      </c>
      <c r="G8623" s="12">
        <f t="shared" si="3"/>
        <v>1</v>
      </c>
    </row>
    <row r="8624" ht="15.75" customHeight="1">
      <c r="A8624" s="13">
        <v>42214.854166666664</v>
      </c>
      <c r="B8624" s="73">
        <f t="shared" si="1"/>
        <v>42214</v>
      </c>
      <c r="C8624" s="74">
        <f>IF(NewCustomer="Yes", IF(COUNTIF($I$2:$I$11,B8624)&gt;0,0,WEEKDAY(B8624,2)),IF(COUNTIF($I$2:$I$21,B8624)&gt;0,0,WEEKDAY(B8624,2)))</f>
        <v>3</v>
      </c>
      <c r="D8624" s="74">
        <f t="shared" si="2"/>
        <v>20</v>
      </c>
      <c r="E8624" s="12">
        <f>IFERROR(VLOOKUP(A8624,'IDAR Meter Data'!$A:$B,2,1),"")</f>
        <v>215</v>
      </c>
      <c r="F8624" s="75">
        <f>IF(CECCZ="CZ03",'Outside Temp'!B8624,IF(CECCZ="CZ04",'Outside Temp'!B8625,IF(CECCZ="CZ12",'Outside Temp'!B8626, IF(CECCZ="CZ13",'Outside Temp'!B8627))))</f>
        <v>62</v>
      </c>
      <c r="G8624" s="12">
        <f t="shared" si="3"/>
        <v>1</v>
      </c>
    </row>
    <row r="8625" ht="15.75" customHeight="1">
      <c r="A8625" s="13">
        <v>42214.864583333336</v>
      </c>
      <c r="B8625" s="73">
        <f t="shared" si="1"/>
        <v>42214</v>
      </c>
      <c r="C8625" s="74">
        <f>IF(NewCustomer="Yes", IF(COUNTIF($I$2:$I$11,B8625)&gt;0,0,WEEKDAY(B8625,2)),IF(COUNTIF($I$2:$I$21,B8625)&gt;0,0,WEEKDAY(B8625,2)))</f>
        <v>3</v>
      </c>
      <c r="D8625" s="74">
        <f t="shared" si="2"/>
        <v>20</v>
      </c>
      <c r="E8625" s="12">
        <f>IFERROR(VLOOKUP(A8625,'IDAR Meter Data'!$A:$B,2,1),"")</f>
        <v>222</v>
      </c>
      <c r="F8625" s="75">
        <f>IF(CECCZ="CZ03",'Outside Temp'!B8625,IF(CECCZ="CZ04",'Outside Temp'!B8626,IF(CECCZ="CZ12",'Outside Temp'!B8627, IF(CECCZ="CZ13",'Outside Temp'!B8628))))</f>
        <v>62</v>
      </c>
      <c r="G8625" s="12">
        <f t="shared" si="3"/>
        <v>1</v>
      </c>
    </row>
    <row r="8626" ht="15.75" customHeight="1">
      <c r="A8626" s="13">
        <v>42214.875</v>
      </c>
      <c r="B8626" s="73">
        <f t="shared" si="1"/>
        <v>42214</v>
      </c>
      <c r="C8626" s="74">
        <f>IF(NewCustomer="Yes", IF(COUNTIF($I$2:$I$11,B8626)&gt;0,0,WEEKDAY(B8626,2)),IF(COUNTIF($I$2:$I$21,B8626)&gt;0,0,WEEKDAY(B8626,2)))</f>
        <v>3</v>
      </c>
      <c r="D8626" s="74">
        <f t="shared" si="2"/>
        <v>21</v>
      </c>
      <c r="E8626" s="12">
        <f>IFERROR(VLOOKUP(A8626,'IDAR Meter Data'!$A:$B,2,1),"")</f>
        <v>218</v>
      </c>
      <c r="F8626" s="75">
        <f>IF(CECCZ="CZ03",'Outside Temp'!B8626,IF(CECCZ="CZ04",'Outside Temp'!B8627,IF(CECCZ="CZ12",'Outside Temp'!B8628, IF(CECCZ="CZ13",'Outside Temp'!B8629))))</f>
        <v>62</v>
      </c>
      <c r="G8626" s="12">
        <f t="shared" si="3"/>
        <v>1</v>
      </c>
    </row>
    <row r="8627" ht="15.75" customHeight="1">
      <c r="A8627" s="13">
        <v>42214.885416666664</v>
      </c>
      <c r="B8627" s="73">
        <f t="shared" si="1"/>
        <v>42214</v>
      </c>
      <c r="C8627" s="74">
        <f>IF(NewCustomer="Yes", IF(COUNTIF($I$2:$I$11,B8627)&gt;0,0,WEEKDAY(B8627,2)),IF(COUNTIF($I$2:$I$21,B8627)&gt;0,0,WEEKDAY(B8627,2)))</f>
        <v>3</v>
      </c>
      <c r="D8627" s="74">
        <f t="shared" si="2"/>
        <v>21</v>
      </c>
      <c r="E8627" s="12">
        <f>IFERROR(VLOOKUP(A8627,'IDAR Meter Data'!$A:$B,2,1),"")</f>
        <v>218</v>
      </c>
      <c r="F8627" s="75">
        <f>IF(CECCZ="CZ03",'Outside Temp'!B8627,IF(CECCZ="CZ04",'Outside Temp'!B8628,IF(CECCZ="CZ12",'Outside Temp'!B8629, IF(CECCZ="CZ13",'Outside Temp'!B8630))))</f>
        <v>62</v>
      </c>
      <c r="G8627" s="12">
        <f t="shared" si="3"/>
        <v>1</v>
      </c>
    </row>
    <row r="8628" ht="15.75" customHeight="1">
      <c r="A8628" s="13">
        <v>42214.895833333336</v>
      </c>
      <c r="B8628" s="73">
        <f t="shared" si="1"/>
        <v>42214</v>
      </c>
      <c r="C8628" s="74">
        <f>IF(NewCustomer="Yes", IF(COUNTIF($I$2:$I$11,B8628)&gt;0,0,WEEKDAY(B8628,2)),IF(COUNTIF($I$2:$I$21,B8628)&gt;0,0,WEEKDAY(B8628,2)))</f>
        <v>3</v>
      </c>
      <c r="D8628" s="74">
        <f t="shared" si="2"/>
        <v>21</v>
      </c>
      <c r="E8628" s="12">
        <f>IFERROR(VLOOKUP(A8628,'IDAR Meter Data'!$A:$B,2,1),"")</f>
        <v>204</v>
      </c>
      <c r="F8628" s="75">
        <f>IF(CECCZ="CZ03",'Outside Temp'!B8628,IF(CECCZ="CZ04",'Outside Temp'!B8629,IF(CECCZ="CZ12",'Outside Temp'!B8630, IF(CECCZ="CZ13",'Outside Temp'!B8631))))</f>
        <v>62</v>
      </c>
      <c r="G8628" s="12">
        <f t="shared" si="3"/>
        <v>1</v>
      </c>
    </row>
    <row r="8629" ht="15.75" customHeight="1">
      <c r="A8629" s="13">
        <v>42214.90625</v>
      </c>
      <c r="B8629" s="73">
        <f t="shared" si="1"/>
        <v>42214</v>
      </c>
      <c r="C8629" s="74">
        <f>IF(NewCustomer="Yes", IF(COUNTIF($I$2:$I$11,B8629)&gt;0,0,WEEKDAY(B8629,2)),IF(COUNTIF($I$2:$I$21,B8629)&gt;0,0,WEEKDAY(B8629,2)))</f>
        <v>3</v>
      </c>
      <c r="D8629" s="74">
        <f t="shared" si="2"/>
        <v>21</v>
      </c>
      <c r="E8629" s="12">
        <f>IFERROR(VLOOKUP(A8629,'IDAR Meter Data'!$A:$B,2,1),"")</f>
        <v>200</v>
      </c>
      <c r="F8629" s="75">
        <f>IF(CECCZ="CZ03",'Outside Temp'!B8629,IF(CECCZ="CZ04",'Outside Temp'!B8630,IF(CECCZ="CZ12",'Outside Temp'!B8631, IF(CECCZ="CZ13",'Outside Temp'!B8632))))</f>
        <v>62</v>
      </c>
      <c r="G8629" s="12">
        <f t="shared" si="3"/>
        <v>1</v>
      </c>
    </row>
    <row r="8630" ht="15.75" customHeight="1">
      <c r="A8630" s="13">
        <v>42214.916666666664</v>
      </c>
      <c r="B8630" s="73">
        <f t="shared" si="1"/>
        <v>42214</v>
      </c>
      <c r="C8630" s="74">
        <f>IF(NewCustomer="Yes", IF(COUNTIF($I$2:$I$11,B8630)&gt;0,0,WEEKDAY(B8630,2)),IF(COUNTIF($I$2:$I$21,B8630)&gt;0,0,WEEKDAY(B8630,2)))</f>
        <v>3</v>
      </c>
      <c r="D8630" s="74">
        <f t="shared" si="2"/>
        <v>22</v>
      </c>
      <c r="E8630" s="12">
        <f>IFERROR(VLOOKUP(A8630,'IDAR Meter Data'!$A:$B,2,1),"")</f>
        <v>199</v>
      </c>
      <c r="F8630" s="75">
        <f>IF(CECCZ="CZ03",'Outside Temp'!B8630,IF(CECCZ="CZ04",'Outside Temp'!B8631,IF(CECCZ="CZ12",'Outside Temp'!B8632, IF(CECCZ="CZ13",'Outside Temp'!B8633))))</f>
        <v>61.93333333</v>
      </c>
      <c r="G8630" s="12">
        <f t="shared" si="3"/>
        <v>1</v>
      </c>
    </row>
    <row r="8631" ht="15.75" customHeight="1">
      <c r="A8631" s="13">
        <v>42214.927083333336</v>
      </c>
      <c r="B8631" s="73">
        <f t="shared" si="1"/>
        <v>42214</v>
      </c>
      <c r="C8631" s="74">
        <f>IF(NewCustomer="Yes", IF(COUNTIF($I$2:$I$11,B8631)&gt;0,0,WEEKDAY(B8631,2)),IF(COUNTIF($I$2:$I$21,B8631)&gt;0,0,WEEKDAY(B8631,2)))</f>
        <v>3</v>
      </c>
      <c r="D8631" s="74">
        <f t="shared" si="2"/>
        <v>22</v>
      </c>
      <c r="E8631" s="12">
        <f>IFERROR(VLOOKUP(A8631,'IDAR Meter Data'!$A:$B,2,1),"")</f>
        <v>210</v>
      </c>
      <c r="F8631" s="75">
        <f>IF(CECCZ="CZ03",'Outside Temp'!B8631,IF(CECCZ="CZ04",'Outside Temp'!B8632,IF(CECCZ="CZ12",'Outside Temp'!B8633, IF(CECCZ="CZ13",'Outside Temp'!B8634))))</f>
        <v>61.68333333</v>
      </c>
      <c r="G8631" s="12">
        <f t="shared" si="3"/>
        <v>1</v>
      </c>
    </row>
    <row r="8632" ht="15.75" customHeight="1">
      <c r="A8632" s="13">
        <v>42214.9375</v>
      </c>
      <c r="B8632" s="73">
        <f t="shared" si="1"/>
        <v>42214</v>
      </c>
      <c r="C8632" s="74">
        <f>IF(NewCustomer="Yes", IF(COUNTIF($I$2:$I$11,B8632)&gt;0,0,WEEKDAY(B8632,2)),IF(COUNTIF($I$2:$I$21,B8632)&gt;0,0,WEEKDAY(B8632,2)))</f>
        <v>3</v>
      </c>
      <c r="D8632" s="74">
        <f t="shared" si="2"/>
        <v>22</v>
      </c>
      <c r="E8632" s="12">
        <f>IFERROR(VLOOKUP(A8632,'IDAR Meter Data'!$A:$B,2,1),"")</f>
        <v>198</v>
      </c>
      <c r="F8632" s="75">
        <f>IF(CECCZ="CZ03",'Outside Temp'!B8632,IF(CECCZ="CZ04",'Outside Temp'!B8633,IF(CECCZ="CZ12",'Outside Temp'!B8634, IF(CECCZ="CZ13",'Outside Temp'!B8635))))</f>
        <v>61.43333333</v>
      </c>
      <c r="G8632" s="12">
        <f t="shared" si="3"/>
        <v>1</v>
      </c>
    </row>
    <row r="8633" ht="15.75" customHeight="1">
      <c r="A8633" s="13">
        <v>42214.947916666664</v>
      </c>
      <c r="B8633" s="73">
        <f t="shared" si="1"/>
        <v>42214</v>
      </c>
      <c r="C8633" s="74">
        <f>IF(NewCustomer="Yes", IF(COUNTIF($I$2:$I$11,B8633)&gt;0,0,WEEKDAY(B8633,2)),IF(COUNTIF($I$2:$I$21,B8633)&gt;0,0,WEEKDAY(B8633,2)))</f>
        <v>3</v>
      </c>
      <c r="D8633" s="74">
        <f t="shared" si="2"/>
        <v>22</v>
      </c>
      <c r="E8633" s="12">
        <f>IFERROR(VLOOKUP(A8633,'IDAR Meter Data'!$A:$B,2,1),"")</f>
        <v>194</v>
      </c>
      <c r="F8633" s="75">
        <f>IF(CECCZ="CZ03",'Outside Temp'!B8633,IF(CECCZ="CZ04",'Outside Temp'!B8634,IF(CECCZ="CZ12",'Outside Temp'!B8635, IF(CECCZ="CZ13",'Outside Temp'!B8636))))</f>
        <v>61.18333333</v>
      </c>
      <c r="G8633" s="12">
        <f t="shared" si="3"/>
        <v>1</v>
      </c>
    </row>
    <row r="8634" ht="15.75" customHeight="1">
      <c r="A8634" s="13">
        <v>42214.958333333336</v>
      </c>
      <c r="B8634" s="73">
        <f t="shared" si="1"/>
        <v>42214</v>
      </c>
      <c r="C8634" s="74">
        <f>IF(NewCustomer="Yes", IF(COUNTIF($I$2:$I$11,B8634)&gt;0,0,WEEKDAY(B8634,2)),IF(COUNTIF($I$2:$I$21,B8634)&gt;0,0,WEEKDAY(B8634,2)))</f>
        <v>3</v>
      </c>
      <c r="D8634" s="74">
        <f t="shared" si="2"/>
        <v>23</v>
      </c>
      <c r="E8634" s="12">
        <f>IFERROR(VLOOKUP(A8634,'IDAR Meter Data'!$A:$B,2,1),"")</f>
        <v>185</v>
      </c>
      <c r="F8634" s="75">
        <f>IF(CECCZ="CZ03",'Outside Temp'!B8634,IF(CECCZ="CZ04",'Outside Temp'!B8635,IF(CECCZ="CZ12",'Outside Temp'!B8636, IF(CECCZ="CZ13",'Outside Temp'!B8637))))</f>
        <v>61</v>
      </c>
      <c r="G8634" s="12">
        <f t="shared" si="3"/>
        <v>1</v>
      </c>
    </row>
    <row r="8635" ht="15.75" customHeight="1">
      <c r="A8635" s="13">
        <v>42214.96875</v>
      </c>
      <c r="B8635" s="73">
        <f t="shared" si="1"/>
        <v>42214</v>
      </c>
      <c r="C8635" s="74">
        <f>IF(NewCustomer="Yes", IF(COUNTIF($I$2:$I$11,B8635)&gt;0,0,WEEKDAY(B8635,2)),IF(COUNTIF($I$2:$I$21,B8635)&gt;0,0,WEEKDAY(B8635,2)))</f>
        <v>3</v>
      </c>
      <c r="D8635" s="74">
        <f t="shared" si="2"/>
        <v>23</v>
      </c>
      <c r="E8635" s="12">
        <f>IFERROR(VLOOKUP(A8635,'IDAR Meter Data'!$A:$B,2,1),"")</f>
        <v>188</v>
      </c>
      <c r="F8635" s="75">
        <f>IF(CECCZ="CZ03",'Outside Temp'!B8635,IF(CECCZ="CZ04",'Outside Temp'!B8636,IF(CECCZ="CZ12",'Outside Temp'!B8637, IF(CECCZ="CZ13",'Outside Temp'!B8638))))</f>
        <v>61</v>
      </c>
      <c r="G8635" s="12">
        <f t="shared" si="3"/>
        <v>1</v>
      </c>
    </row>
    <row r="8636" ht="15.75" customHeight="1">
      <c r="A8636" s="13">
        <v>42214.979166666664</v>
      </c>
      <c r="B8636" s="73">
        <f t="shared" si="1"/>
        <v>42214</v>
      </c>
      <c r="C8636" s="74">
        <f>IF(NewCustomer="Yes", IF(COUNTIF($I$2:$I$11,B8636)&gt;0,0,WEEKDAY(B8636,2)),IF(COUNTIF($I$2:$I$21,B8636)&gt;0,0,WEEKDAY(B8636,2)))</f>
        <v>3</v>
      </c>
      <c r="D8636" s="74">
        <f t="shared" si="2"/>
        <v>23</v>
      </c>
      <c r="E8636" s="12">
        <f>IFERROR(VLOOKUP(A8636,'IDAR Meter Data'!$A:$B,2,1),"")</f>
        <v>193</v>
      </c>
      <c r="F8636" s="75">
        <f>IF(CECCZ="CZ03",'Outside Temp'!B8636,IF(CECCZ="CZ04",'Outside Temp'!B8637,IF(CECCZ="CZ12",'Outside Temp'!B8638, IF(CECCZ="CZ13",'Outside Temp'!B8639))))</f>
        <v>61</v>
      </c>
      <c r="G8636" s="12">
        <f t="shared" si="3"/>
        <v>1</v>
      </c>
    </row>
    <row r="8637" ht="15.75" customHeight="1">
      <c r="A8637" s="13">
        <v>42214.989583333336</v>
      </c>
      <c r="B8637" s="73">
        <f t="shared" si="1"/>
        <v>42214</v>
      </c>
      <c r="C8637" s="74">
        <f>IF(NewCustomer="Yes", IF(COUNTIF($I$2:$I$11,B8637)&gt;0,0,WEEKDAY(B8637,2)),IF(COUNTIF($I$2:$I$21,B8637)&gt;0,0,WEEKDAY(B8637,2)))</f>
        <v>3</v>
      </c>
      <c r="D8637" s="74">
        <f t="shared" si="2"/>
        <v>23</v>
      </c>
      <c r="E8637" s="12">
        <f>IFERROR(VLOOKUP(A8637,'IDAR Meter Data'!$A:$B,2,1),"")</f>
        <v>179</v>
      </c>
      <c r="F8637" s="75">
        <f>IF(CECCZ="CZ03",'Outside Temp'!B8637,IF(CECCZ="CZ04",'Outside Temp'!B8638,IF(CECCZ="CZ12",'Outside Temp'!B8639, IF(CECCZ="CZ13",'Outside Temp'!B8640))))</f>
        <v>61</v>
      </c>
      <c r="G8637" s="12">
        <f t="shared" si="3"/>
        <v>1</v>
      </c>
    </row>
    <row r="8638" ht="15.75" customHeight="1">
      <c r="A8638" s="13">
        <v>42215.0</v>
      </c>
      <c r="B8638" s="73">
        <f t="shared" si="1"/>
        <v>42215</v>
      </c>
      <c r="C8638" s="74">
        <f>IF(NewCustomer="Yes", IF(COUNTIF($I$2:$I$11,B8638)&gt;0,0,WEEKDAY(B8638,2)),IF(COUNTIF($I$2:$I$21,B8638)&gt;0,0,WEEKDAY(B8638,2)))</f>
        <v>4</v>
      </c>
      <c r="D8638" s="74">
        <f t="shared" si="2"/>
        <v>0</v>
      </c>
      <c r="E8638" s="12">
        <f>IFERROR(VLOOKUP(A8638,'IDAR Meter Data'!$A:$B,2,1),"")</f>
        <v>183</v>
      </c>
      <c r="F8638" s="75">
        <f>IF(CECCZ="CZ03",'Outside Temp'!B8638,IF(CECCZ="CZ04",'Outside Temp'!B8639,IF(CECCZ="CZ12",'Outside Temp'!B8640, IF(CECCZ="CZ13",'Outside Temp'!B8641))))</f>
        <v>61</v>
      </c>
      <c r="G8638" s="12">
        <f t="shared" si="3"/>
        <v>1</v>
      </c>
    </row>
    <row r="8639" ht="15.75" customHeight="1">
      <c r="A8639" s="13">
        <v>42215.010416666664</v>
      </c>
      <c r="B8639" s="73">
        <f t="shared" si="1"/>
        <v>42215</v>
      </c>
      <c r="C8639" s="74">
        <f>IF(NewCustomer="Yes", IF(COUNTIF($I$2:$I$11,B8639)&gt;0,0,WEEKDAY(B8639,2)),IF(COUNTIF($I$2:$I$21,B8639)&gt;0,0,WEEKDAY(B8639,2)))</f>
        <v>4</v>
      </c>
      <c r="D8639" s="74">
        <f t="shared" si="2"/>
        <v>0</v>
      </c>
      <c r="E8639" s="12">
        <f>IFERROR(VLOOKUP(A8639,'IDAR Meter Data'!$A:$B,2,1),"")</f>
        <v>176</v>
      </c>
      <c r="F8639" s="75">
        <f>IF(CECCZ="CZ03",'Outside Temp'!B8639,IF(CECCZ="CZ04",'Outside Temp'!B8640,IF(CECCZ="CZ12",'Outside Temp'!B8641, IF(CECCZ="CZ13",'Outside Temp'!B8642))))</f>
        <v>61</v>
      </c>
      <c r="G8639" s="12">
        <f t="shared" si="3"/>
        <v>1</v>
      </c>
    </row>
    <row r="8640" ht="15.75" customHeight="1">
      <c r="A8640" s="13">
        <v>42215.020833333336</v>
      </c>
      <c r="B8640" s="73">
        <f t="shared" si="1"/>
        <v>42215</v>
      </c>
      <c r="C8640" s="74">
        <f>IF(NewCustomer="Yes", IF(COUNTIF($I$2:$I$11,B8640)&gt;0,0,WEEKDAY(B8640,2)),IF(COUNTIF($I$2:$I$21,B8640)&gt;0,0,WEEKDAY(B8640,2)))</f>
        <v>4</v>
      </c>
      <c r="D8640" s="74">
        <f t="shared" si="2"/>
        <v>0</v>
      </c>
      <c r="E8640" s="12">
        <f>IFERROR(VLOOKUP(A8640,'IDAR Meter Data'!$A:$B,2,1),"")</f>
        <v>196</v>
      </c>
      <c r="F8640" s="75">
        <f>IF(CECCZ="CZ03",'Outside Temp'!B8640,IF(CECCZ="CZ04",'Outside Temp'!B8641,IF(CECCZ="CZ12",'Outside Temp'!B8642, IF(CECCZ="CZ13",'Outside Temp'!B8643))))</f>
        <v>61</v>
      </c>
      <c r="G8640" s="12">
        <f t="shared" si="3"/>
        <v>1</v>
      </c>
    </row>
    <row r="8641" ht="15.75" customHeight="1">
      <c r="A8641" s="13">
        <v>42215.03125</v>
      </c>
      <c r="B8641" s="73">
        <f t="shared" si="1"/>
        <v>42215</v>
      </c>
      <c r="C8641" s="74">
        <f>IF(NewCustomer="Yes", IF(COUNTIF($I$2:$I$11,B8641)&gt;0,0,WEEKDAY(B8641,2)),IF(COUNTIF($I$2:$I$21,B8641)&gt;0,0,WEEKDAY(B8641,2)))</f>
        <v>4</v>
      </c>
      <c r="D8641" s="74">
        <f t="shared" si="2"/>
        <v>0</v>
      </c>
      <c r="E8641" s="12">
        <f>IFERROR(VLOOKUP(A8641,'IDAR Meter Data'!$A:$B,2,1),"")</f>
        <v>186</v>
      </c>
      <c r="F8641" s="75">
        <f>IF(CECCZ="CZ03",'Outside Temp'!B8641,IF(CECCZ="CZ04",'Outside Temp'!B8642,IF(CECCZ="CZ12",'Outside Temp'!B8643, IF(CECCZ="CZ13",'Outside Temp'!B8644))))</f>
        <v>61</v>
      </c>
      <c r="G8641" s="12">
        <f t="shared" si="3"/>
        <v>1</v>
      </c>
    </row>
    <row r="8642" ht="15.75" customHeight="1">
      <c r="A8642" s="13">
        <v>42215.041666666664</v>
      </c>
      <c r="B8642" s="73">
        <f t="shared" si="1"/>
        <v>42215</v>
      </c>
      <c r="C8642" s="74">
        <f>IF(NewCustomer="Yes", IF(COUNTIF($I$2:$I$11,B8642)&gt;0,0,WEEKDAY(B8642,2)),IF(COUNTIF($I$2:$I$21,B8642)&gt;0,0,WEEKDAY(B8642,2)))</f>
        <v>4</v>
      </c>
      <c r="D8642" s="74">
        <f t="shared" si="2"/>
        <v>1</v>
      </c>
      <c r="E8642" s="12">
        <f>IFERROR(VLOOKUP(A8642,'IDAR Meter Data'!$A:$B,2,1),"")</f>
        <v>183</v>
      </c>
      <c r="F8642" s="75">
        <f>IF(CECCZ="CZ03",'Outside Temp'!B8642,IF(CECCZ="CZ04",'Outside Temp'!B8643,IF(CECCZ="CZ12",'Outside Temp'!B8644, IF(CECCZ="CZ13",'Outside Temp'!B8645))))</f>
        <v>60.93333333</v>
      </c>
      <c r="G8642" s="12">
        <f t="shared" si="3"/>
        <v>1</v>
      </c>
    </row>
    <row r="8643" ht="15.75" customHeight="1">
      <c r="A8643" s="13">
        <v>42215.052083333336</v>
      </c>
      <c r="B8643" s="73">
        <f t="shared" si="1"/>
        <v>42215</v>
      </c>
      <c r="C8643" s="74">
        <f>IF(NewCustomer="Yes", IF(COUNTIF($I$2:$I$11,B8643)&gt;0,0,WEEKDAY(B8643,2)),IF(COUNTIF($I$2:$I$21,B8643)&gt;0,0,WEEKDAY(B8643,2)))</f>
        <v>4</v>
      </c>
      <c r="D8643" s="74">
        <f t="shared" si="2"/>
        <v>1</v>
      </c>
      <c r="E8643" s="12">
        <f>IFERROR(VLOOKUP(A8643,'IDAR Meter Data'!$A:$B,2,1),"")</f>
        <v>187</v>
      </c>
      <c r="F8643" s="75">
        <f>IF(CECCZ="CZ03",'Outside Temp'!B8643,IF(CECCZ="CZ04",'Outside Temp'!B8644,IF(CECCZ="CZ12",'Outside Temp'!B8645, IF(CECCZ="CZ13",'Outside Temp'!B8646))))</f>
        <v>60.68333333</v>
      </c>
      <c r="G8643" s="12">
        <f t="shared" si="3"/>
        <v>1</v>
      </c>
    </row>
    <row r="8644" ht="15.75" customHeight="1">
      <c r="A8644" s="13">
        <v>42215.0625</v>
      </c>
      <c r="B8644" s="73">
        <f t="shared" si="1"/>
        <v>42215</v>
      </c>
      <c r="C8644" s="74">
        <f>IF(NewCustomer="Yes", IF(COUNTIF($I$2:$I$11,B8644)&gt;0,0,WEEKDAY(B8644,2)),IF(COUNTIF($I$2:$I$21,B8644)&gt;0,0,WEEKDAY(B8644,2)))</f>
        <v>4</v>
      </c>
      <c r="D8644" s="74">
        <f t="shared" si="2"/>
        <v>1</v>
      </c>
      <c r="E8644" s="12">
        <f>IFERROR(VLOOKUP(A8644,'IDAR Meter Data'!$A:$B,2,1),"")</f>
        <v>175</v>
      </c>
      <c r="F8644" s="75">
        <f>IF(CECCZ="CZ03",'Outside Temp'!B8644,IF(CECCZ="CZ04",'Outside Temp'!B8645,IF(CECCZ="CZ12",'Outside Temp'!B8646, IF(CECCZ="CZ13",'Outside Temp'!B8647))))</f>
        <v>60.43333333</v>
      </c>
      <c r="G8644" s="12">
        <f t="shared" si="3"/>
        <v>1</v>
      </c>
    </row>
    <row r="8645" ht="15.75" customHeight="1">
      <c r="A8645" s="13">
        <v>42215.072916666664</v>
      </c>
      <c r="B8645" s="73">
        <f t="shared" si="1"/>
        <v>42215</v>
      </c>
      <c r="C8645" s="74">
        <f>IF(NewCustomer="Yes", IF(COUNTIF($I$2:$I$11,B8645)&gt;0,0,WEEKDAY(B8645,2)),IF(COUNTIF($I$2:$I$21,B8645)&gt;0,0,WEEKDAY(B8645,2)))</f>
        <v>4</v>
      </c>
      <c r="D8645" s="74">
        <f t="shared" si="2"/>
        <v>1</v>
      </c>
      <c r="E8645" s="12">
        <f>IFERROR(VLOOKUP(A8645,'IDAR Meter Data'!$A:$B,2,1),"")</f>
        <v>191</v>
      </c>
      <c r="F8645" s="75">
        <f>IF(CECCZ="CZ03",'Outside Temp'!B8645,IF(CECCZ="CZ04",'Outside Temp'!B8646,IF(CECCZ="CZ12",'Outside Temp'!B8647, IF(CECCZ="CZ13",'Outside Temp'!B8648))))</f>
        <v>60.18333333</v>
      </c>
      <c r="G8645" s="12">
        <f t="shared" si="3"/>
        <v>1</v>
      </c>
    </row>
    <row r="8646" ht="15.75" customHeight="1">
      <c r="A8646" s="13">
        <v>42215.083333333336</v>
      </c>
      <c r="B8646" s="73">
        <f t="shared" si="1"/>
        <v>42215</v>
      </c>
      <c r="C8646" s="74">
        <f>IF(NewCustomer="Yes", IF(COUNTIF($I$2:$I$11,B8646)&gt;0,0,WEEKDAY(B8646,2)),IF(COUNTIF($I$2:$I$21,B8646)&gt;0,0,WEEKDAY(B8646,2)))</f>
        <v>4</v>
      </c>
      <c r="D8646" s="74">
        <f t="shared" si="2"/>
        <v>2</v>
      </c>
      <c r="E8646" s="12">
        <f>IFERROR(VLOOKUP(A8646,'IDAR Meter Data'!$A:$B,2,1),"")</f>
        <v>179</v>
      </c>
      <c r="F8646" s="75">
        <f>IF(CECCZ="CZ03",'Outside Temp'!B8646,IF(CECCZ="CZ04",'Outside Temp'!B8647,IF(CECCZ="CZ12",'Outside Temp'!B8648, IF(CECCZ="CZ13",'Outside Temp'!B8649))))</f>
        <v>60.0754717</v>
      </c>
      <c r="G8646" s="12">
        <f t="shared" si="3"/>
        <v>1</v>
      </c>
    </row>
    <row r="8647" ht="15.75" customHeight="1">
      <c r="A8647" s="13">
        <v>42215.09375</v>
      </c>
      <c r="B8647" s="73">
        <f t="shared" si="1"/>
        <v>42215</v>
      </c>
      <c r="C8647" s="74">
        <f>IF(NewCustomer="Yes", IF(COUNTIF($I$2:$I$11,B8647)&gt;0,0,WEEKDAY(B8647,2)),IF(COUNTIF($I$2:$I$21,B8647)&gt;0,0,WEEKDAY(B8647,2)))</f>
        <v>4</v>
      </c>
      <c r="D8647" s="74">
        <f t="shared" si="2"/>
        <v>2</v>
      </c>
      <c r="E8647" s="12">
        <f>IFERROR(VLOOKUP(A8647,'IDAR Meter Data'!$A:$B,2,1),"")</f>
        <v>169</v>
      </c>
      <c r="F8647" s="75">
        <f>IF(CECCZ="CZ03",'Outside Temp'!B8647,IF(CECCZ="CZ04",'Outside Temp'!B8648,IF(CECCZ="CZ12",'Outside Temp'!B8649, IF(CECCZ="CZ13",'Outside Temp'!B8650))))</f>
        <v>60.35849057</v>
      </c>
      <c r="G8647" s="12">
        <f t="shared" si="3"/>
        <v>1</v>
      </c>
    </row>
    <row r="8648" ht="15.75" customHeight="1">
      <c r="A8648" s="13">
        <v>42215.104166666664</v>
      </c>
      <c r="B8648" s="73">
        <f t="shared" si="1"/>
        <v>42215</v>
      </c>
      <c r="C8648" s="74">
        <f>IF(NewCustomer="Yes", IF(COUNTIF($I$2:$I$11,B8648)&gt;0,0,WEEKDAY(B8648,2)),IF(COUNTIF($I$2:$I$21,B8648)&gt;0,0,WEEKDAY(B8648,2)))</f>
        <v>4</v>
      </c>
      <c r="D8648" s="74">
        <f t="shared" si="2"/>
        <v>2</v>
      </c>
      <c r="E8648" s="12">
        <f>IFERROR(VLOOKUP(A8648,'IDAR Meter Data'!$A:$B,2,1),"")</f>
        <v>176</v>
      </c>
      <c r="F8648" s="75">
        <f>IF(CECCZ="CZ03",'Outside Temp'!B8648,IF(CECCZ="CZ04",'Outside Temp'!B8649,IF(CECCZ="CZ12",'Outside Temp'!B8650, IF(CECCZ="CZ13",'Outside Temp'!B8651))))</f>
        <v>60.64150943</v>
      </c>
      <c r="G8648" s="12">
        <f t="shared" si="3"/>
        <v>1</v>
      </c>
    </row>
    <row r="8649" ht="15.75" customHeight="1">
      <c r="A8649" s="13">
        <v>42215.114583333336</v>
      </c>
      <c r="B8649" s="73">
        <f t="shared" si="1"/>
        <v>42215</v>
      </c>
      <c r="C8649" s="74">
        <f>IF(NewCustomer="Yes", IF(COUNTIF($I$2:$I$11,B8649)&gt;0,0,WEEKDAY(B8649,2)),IF(COUNTIF($I$2:$I$21,B8649)&gt;0,0,WEEKDAY(B8649,2)))</f>
        <v>4</v>
      </c>
      <c r="D8649" s="74">
        <f t="shared" si="2"/>
        <v>2</v>
      </c>
      <c r="E8649" s="12">
        <f>IFERROR(VLOOKUP(A8649,'IDAR Meter Data'!$A:$B,2,1),"")</f>
        <v>177</v>
      </c>
      <c r="F8649" s="75">
        <f>IF(CECCZ="CZ03",'Outside Temp'!B8649,IF(CECCZ="CZ04",'Outside Temp'!B8650,IF(CECCZ="CZ12",'Outside Temp'!B8651, IF(CECCZ="CZ13",'Outside Temp'!B8652))))</f>
        <v>60.9245283</v>
      </c>
      <c r="G8649" s="12">
        <f t="shared" si="3"/>
        <v>1</v>
      </c>
    </row>
    <row r="8650" ht="15.75" customHeight="1">
      <c r="A8650" s="13">
        <v>42215.125</v>
      </c>
      <c r="B8650" s="73">
        <f t="shared" si="1"/>
        <v>42215</v>
      </c>
      <c r="C8650" s="74">
        <f>IF(NewCustomer="Yes", IF(COUNTIF($I$2:$I$11,B8650)&gt;0,0,WEEKDAY(B8650,2)),IF(COUNTIF($I$2:$I$21,B8650)&gt;0,0,WEEKDAY(B8650,2)))</f>
        <v>4</v>
      </c>
      <c r="D8650" s="74">
        <f t="shared" si="2"/>
        <v>3</v>
      </c>
      <c r="E8650" s="12">
        <f>IFERROR(VLOOKUP(A8650,'IDAR Meter Data'!$A:$B,2,1),"")</f>
        <v>186</v>
      </c>
      <c r="F8650" s="75">
        <f>IF(CECCZ="CZ03",'Outside Temp'!B8650,IF(CECCZ="CZ04",'Outside Temp'!B8651,IF(CECCZ="CZ12",'Outside Temp'!B8652, IF(CECCZ="CZ13",'Outside Temp'!B8653))))</f>
        <v>60.08695652</v>
      </c>
      <c r="G8650" s="12">
        <f t="shared" si="3"/>
        <v>1</v>
      </c>
    </row>
    <row r="8651" ht="15.75" customHeight="1">
      <c r="A8651" s="13">
        <v>42215.135416666664</v>
      </c>
      <c r="B8651" s="73">
        <f t="shared" si="1"/>
        <v>42215</v>
      </c>
      <c r="C8651" s="74">
        <f>IF(NewCustomer="Yes", IF(COUNTIF($I$2:$I$11,B8651)&gt;0,0,WEEKDAY(B8651,2)),IF(COUNTIF($I$2:$I$21,B8651)&gt;0,0,WEEKDAY(B8651,2)))</f>
        <v>4</v>
      </c>
      <c r="D8651" s="74">
        <f t="shared" si="2"/>
        <v>3</v>
      </c>
      <c r="E8651" s="12">
        <f>IFERROR(VLOOKUP(A8651,'IDAR Meter Data'!$A:$B,2,1),"")</f>
        <v>170</v>
      </c>
      <c r="F8651" s="75">
        <f>IF(CECCZ="CZ03",'Outside Temp'!B8651,IF(CECCZ="CZ04",'Outside Temp'!B8652,IF(CECCZ="CZ12",'Outside Temp'!B8653, IF(CECCZ="CZ13",'Outside Temp'!B8654))))</f>
        <v>60.41304348</v>
      </c>
      <c r="G8651" s="12">
        <f t="shared" si="3"/>
        <v>1</v>
      </c>
    </row>
    <row r="8652" ht="15.75" customHeight="1">
      <c r="A8652" s="13">
        <v>42215.145833333336</v>
      </c>
      <c r="B8652" s="73">
        <f t="shared" si="1"/>
        <v>42215</v>
      </c>
      <c r="C8652" s="74">
        <f>IF(NewCustomer="Yes", IF(COUNTIF($I$2:$I$11,B8652)&gt;0,0,WEEKDAY(B8652,2)),IF(COUNTIF($I$2:$I$21,B8652)&gt;0,0,WEEKDAY(B8652,2)))</f>
        <v>4</v>
      </c>
      <c r="D8652" s="74">
        <f t="shared" si="2"/>
        <v>3</v>
      </c>
      <c r="E8652" s="12">
        <f>IFERROR(VLOOKUP(A8652,'IDAR Meter Data'!$A:$B,2,1),"")</f>
        <v>177</v>
      </c>
      <c r="F8652" s="75">
        <f>IF(CECCZ="CZ03",'Outside Temp'!B8652,IF(CECCZ="CZ04",'Outside Temp'!B8653,IF(CECCZ="CZ12",'Outside Temp'!B8654, IF(CECCZ="CZ13",'Outside Temp'!B8655))))</f>
        <v>60.73913043</v>
      </c>
      <c r="G8652" s="12">
        <f t="shared" si="3"/>
        <v>1</v>
      </c>
    </row>
    <row r="8653" ht="15.75" customHeight="1">
      <c r="A8653" s="13">
        <v>42215.15625</v>
      </c>
      <c r="B8653" s="73">
        <f t="shared" si="1"/>
        <v>42215</v>
      </c>
      <c r="C8653" s="74">
        <f>IF(NewCustomer="Yes", IF(COUNTIF($I$2:$I$11,B8653)&gt;0,0,WEEKDAY(B8653,2)),IF(COUNTIF($I$2:$I$21,B8653)&gt;0,0,WEEKDAY(B8653,2)))</f>
        <v>4</v>
      </c>
      <c r="D8653" s="74">
        <f t="shared" si="2"/>
        <v>3</v>
      </c>
      <c r="E8653" s="12">
        <f>IFERROR(VLOOKUP(A8653,'IDAR Meter Data'!$A:$B,2,1),"")</f>
        <v>175</v>
      </c>
      <c r="F8653" s="75">
        <f>IF(CECCZ="CZ03",'Outside Temp'!B8653,IF(CECCZ="CZ04",'Outside Temp'!B8654,IF(CECCZ="CZ12",'Outside Temp'!B8655, IF(CECCZ="CZ13",'Outside Temp'!B8656))))</f>
        <v>61</v>
      </c>
      <c r="G8653" s="12">
        <f t="shared" si="3"/>
        <v>1</v>
      </c>
    </row>
    <row r="8654" ht="15.75" customHeight="1">
      <c r="A8654" s="13">
        <v>42215.166666666664</v>
      </c>
      <c r="B8654" s="73">
        <f t="shared" si="1"/>
        <v>42215</v>
      </c>
      <c r="C8654" s="74">
        <f>IF(NewCustomer="Yes", IF(COUNTIF($I$2:$I$11,B8654)&gt;0,0,WEEKDAY(B8654,2)),IF(COUNTIF($I$2:$I$21,B8654)&gt;0,0,WEEKDAY(B8654,2)))</f>
        <v>4</v>
      </c>
      <c r="D8654" s="74">
        <f t="shared" si="2"/>
        <v>4</v>
      </c>
      <c r="E8654" s="12">
        <f>IFERROR(VLOOKUP(A8654,'IDAR Meter Data'!$A:$B,2,1),"")</f>
        <v>172</v>
      </c>
      <c r="F8654" s="75">
        <f>IF(CECCZ="CZ03",'Outside Temp'!B8654,IF(CECCZ="CZ04",'Outside Temp'!B8655,IF(CECCZ="CZ12",'Outside Temp'!B8656, IF(CECCZ="CZ13",'Outside Temp'!B8657))))</f>
        <v>60</v>
      </c>
      <c r="G8654" s="12">
        <f t="shared" si="3"/>
        <v>1</v>
      </c>
    </row>
    <row r="8655" ht="15.75" customHeight="1">
      <c r="A8655" s="13">
        <v>42215.177083333336</v>
      </c>
      <c r="B8655" s="73">
        <f t="shared" si="1"/>
        <v>42215</v>
      </c>
      <c r="C8655" s="74">
        <f>IF(NewCustomer="Yes", IF(COUNTIF($I$2:$I$11,B8655)&gt;0,0,WEEKDAY(B8655,2)),IF(COUNTIF($I$2:$I$21,B8655)&gt;0,0,WEEKDAY(B8655,2)))</f>
        <v>4</v>
      </c>
      <c r="D8655" s="74">
        <f t="shared" si="2"/>
        <v>4</v>
      </c>
      <c r="E8655" s="12">
        <f>IFERROR(VLOOKUP(A8655,'IDAR Meter Data'!$A:$B,2,1),"")</f>
        <v>184</v>
      </c>
      <c r="F8655" s="75">
        <f>IF(CECCZ="CZ03",'Outside Temp'!B8655,IF(CECCZ="CZ04",'Outside Temp'!B8656,IF(CECCZ="CZ12",'Outside Temp'!B8657, IF(CECCZ="CZ13",'Outside Temp'!B8658))))</f>
        <v>60</v>
      </c>
      <c r="G8655" s="12">
        <f t="shared" si="3"/>
        <v>1</v>
      </c>
    </row>
    <row r="8656" ht="15.75" customHeight="1">
      <c r="A8656" s="13">
        <v>42215.1875</v>
      </c>
      <c r="B8656" s="73">
        <f t="shared" si="1"/>
        <v>42215</v>
      </c>
      <c r="C8656" s="74">
        <f>IF(NewCustomer="Yes", IF(COUNTIF($I$2:$I$11,B8656)&gt;0,0,WEEKDAY(B8656,2)),IF(COUNTIF($I$2:$I$21,B8656)&gt;0,0,WEEKDAY(B8656,2)))</f>
        <v>4</v>
      </c>
      <c r="D8656" s="74">
        <f t="shared" si="2"/>
        <v>4</v>
      </c>
      <c r="E8656" s="12">
        <f>IFERROR(VLOOKUP(A8656,'IDAR Meter Data'!$A:$B,2,1),"")</f>
        <v>173</v>
      </c>
      <c r="F8656" s="75">
        <f>IF(CECCZ="CZ03",'Outside Temp'!B8656,IF(CECCZ="CZ04",'Outside Temp'!B8657,IF(CECCZ="CZ12",'Outside Temp'!B8658, IF(CECCZ="CZ13",'Outside Temp'!B8659))))</f>
        <v>60</v>
      </c>
      <c r="G8656" s="12">
        <f t="shared" si="3"/>
        <v>1</v>
      </c>
    </row>
    <row r="8657" ht="15.75" customHeight="1">
      <c r="A8657" s="13">
        <v>42215.197916666664</v>
      </c>
      <c r="B8657" s="73">
        <f t="shared" si="1"/>
        <v>42215</v>
      </c>
      <c r="C8657" s="74">
        <f>IF(NewCustomer="Yes", IF(COUNTIF($I$2:$I$11,B8657)&gt;0,0,WEEKDAY(B8657,2)),IF(COUNTIF($I$2:$I$21,B8657)&gt;0,0,WEEKDAY(B8657,2)))</f>
        <v>4</v>
      </c>
      <c r="D8657" s="74">
        <f t="shared" si="2"/>
        <v>4</v>
      </c>
      <c r="E8657" s="12">
        <f>IFERROR(VLOOKUP(A8657,'IDAR Meter Data'!$A:$B,2,1),"")</f>
        <v>171</v>
      </c>
      <c r="F8657" s="75">
        <f>IF(CECCZ="CZ03",'Outside Temp'!B8657,IF(CECCZ="CZ04",'Outside Temp'!B8658,IF(CECCZ="CZ12",'Outside Temp'!B8659, IF(CECCZ="CZ13",'Outside Temp'!B8660))))</f>
        <v>60</v>
      </c>
      <c r="G8657" s="12">
        <f t="shared" si="3"/>
        <v>1</v>
      </c>
    </row>
    <row r="8658" ht="15.75" customHeight="1">
      <c r="A8658" s="13">
        <v>42215.208333333336</v>
      </c>
      <c r="B8658" s="73">
        <f t="shared" si="1"/>
        <v>42215</v>
      </c>
      <c r="C8658" s="74">
        <f>IF(NewCustomer="Yes", IF(COUNTIF($I$2:$I$11,B8658)&gt;0,0,WEEKDAY(B8658,2)),IF(COUNTIF($I$2:$I$21,B8658)&gt;0,0,WEEKDAY(B8658,2)))</f>
        <v>4</v>
      </c>
      <c r="D8658" s="74">
        <f t="shared" si="2"/>
        <v>5</v>
      </c>
      <c r="E8658" s="12">
        <f>IFERROR(VLOOKUP(A8658,'IDAR Meter Data'!$A:$B,2,1),"")</f>
        <v>171</v>
      </c>
      <c r="F8658" s="75">
        <f>IF(CECCZ="CZ03",'Outside Temp'!B8658,IF(CECCZ="CZ04",'Outside Temp'!B8659,IF(CECCZ="CZ12",'Outside Temp'!B8660, IF(CECCZ="CZ13",'Outside Temp'!B8661))))</f>
        <v>60.06896552</v>
      </c>
      <c r="G8658" s="12">
        <f t="shared" si="3"/>
        <v>1</v>
      </c>
    </row>
    <row r="8659" ht="15.75" customHeight="1">
      <c r="A8659" s="13">
        <v>42215.21875</v>
      </c>
      <c r="B8659" s="73">
        <f t="shared" si="1"/>
        <v>42215</v>
      </c>
      <c r="C8659" s="74">
        <f>IF(NewCustomer="Yes", IF(COUNTIF($I$2:$I$11,B8659)&gt;0,0,WEEKDAY(B8659,2)),IF(COUNTIF($I$2:$I$21,B8659)&gt;0,0,WEEKDAY(B8659,2)))</f>
        <v>4</v>
      </c>
      <c r="D8659" s="74">
        <f t="shared" si="2"/>
        <v>5</v>
      </c>
      <c r="E8659" s="12">
        <f>IFERROR(VLOOKUP(A8659,'IDAR Meter Data'!$A:$B,2,1),"")</f>
        <v>191</v>
      </c>
      <c r="F8659" s="75">
        <f>IF(CECCZ="CZ03",'Outside Temp'!B8659,IF(CECCZ="CZ04",'Outside Temp'!B8660,IF(CECCZ="CZ12",'Outside Temp'!B8661, IF(CECCZ="CZ13",'Outside Temp'!B8662))))</f>
        <v>60.32758621</v>
      </c>
      <c r="G8659" s="12">
        <f t="shared" si="3"/>
        <v>1</v>
      </c>
    </row>
    <row r="8660" ht="15.75" customHeight="1">
      <c r="A8660" s="13">
        <v>42215.229166666664</v>
      </c>
      <c r="B8660" s="73">
        <f t="shared" si="1"/>
        <v>42215</v>
      </c>
      <c r="C8660" s="74">
        <f>IF(NewCustomer="Yes", IF(COUNTIF($I$2:$I$11,B8660)&gt;0,0,WEEKDAY(B8660,2)),IF(COUNTIF($I$2:$I$21,B8660)&gt;0,0,WEEKDAY(B8660,2)))</f>
        <v>4</v>
      </c>
      <c r="D8660" s="74">
        <f t="shared" si="2"/>
        <v>5</v>
      </c>
      <c r="E8660" s="12">
        <f>IFERROR(VLOOKUP(A8660,'IDAR Meter Data'!$A:$B,2,1),"")</f>
        <v>172</v>
      </c>
      <c r="F8660" s="75">
        <f>IF(CECCZ="CZ03",'Outside Temp'!B8660,IF(CECCZ="CZ04",'Outside Temp'!B8661,IF(CECCZ="CZ12",'Outside Temp'!B8662, IF(CECCZ="CZ13",'Outside Temp'!B8663))))</f>
        <v>60.5862069</v>
      </c>
      <c r="G8660" s="12">
        <f t="shared" si="3"/>
        <v>1</v>
      </c>
    </row>
    <row r="8661" ht="15.75" customHeight="1">
      <c r="A8661" s="13">
        <v>42215.239583333336</v>
      </c>
      <c r="B8661" s="73">
        <f t="shared" si="1"/>
        <v>42215</v>
      </c>
      <c r="C8661" s="74">
        <f>IF(NewCustomer="Yes", IF(COUNTIF($I$2:$I$11,B8661)&gt;0,0,WEEKDAY(B8661,2)),IF(COUNTIF($I$2:$I$21,B8661)&gt;0,0,WEEKDAY(B8661,2)))</f>
        <v>4</v>
      </c>
      <c r="D8661" s="74">
        <f t="shared" si="2"/>
        <v>5</v>
      </c>
      <c r="E8661" s="12">
        <f>IFERROR(VLOOKUP(A8661,'IDAR Meter Data'!$A:$B,2,1),"")</f>
        <v>169</v>
      </c>
      <c r="F8661" s="75">
        <f>IF(CECCZ="CZ03",'Outside Temp'!B8661,IF(CECCZ="CZ04",'Outside Temp'!B8662,IF(CECCZ="CZ12",'Outside Temp'!B8663, IF(CECCZ="CZ13",'Outside Temp'!B8664))))</f>
        <v>60.84482759</v>
      </c>
      <c r="G8661" s="12">
        <f t="shared" si="3"/>
        <v>1</v>
      </c>
    </row>
    <row r="8662" ht="15.75" customHeight="1">
      <c r="A8662" s="13">
        <v>42215.25</v>
      </c>
      <c r="B8662" s="73">
        <f t="shared" si="1"/>
        <v>42215</v>
      </c>
      <c r="C8662" s="74">
        <f>IF(NewCustomer="Yes", IF(COUNTIF($I$2:$I$11,B8662)&gt;0,0,WEEKDAY(B8662,2)),IF(COUNTIF($I$2:$I$21,B8662)&gt;0,0,WEEKDAY(B8662,2)))</f>
        <v>4</v>
      </c>
      <c r="D8662" s="74">
        <f t="shared" si="2"/>
        <v>6</v>
      </c>
      <c r="E8662" s="12">
        <f>IFERROR(VLOOKUP(A8662,'IDAR Meter Data'!$A:$B,2,1),"")</f>
        <v>172</v>
      </c>
      <c r="F8662" s="75">
        <f>IF(CECCZ="CZ03",'Outside Temp'!B8662,IF(CECCZ="CZ04",'Outside Temp'!B8663,IF(CECCZ="CZ12",'Outside Temp'!B8664, IF(CECCZ="CZ13",'Outside Temp'!B8665))))</f>
        <v>61.06666667</v>
      </c>
      <c r="G8662" s="12">
        <f t="shared" si="3"/>
        <v>1</v>
      </c>
    </row>
    <row r="8663" ht="15.75" customHeight="1">
      <c r="A8663" s="13">
        <v>42215.260416666664</v>
      </c>
      <c r="B8663" s="73">
        <f t="shared" si="1"/>
        <v>42215</v>
      </c>
      <c r="C8663" s="74">
        <f>IF(NewCustomer="Yes", IF(COUNTIF($I$2:$I$11,B8663)&gt;0,0,WEEKDAY(B8663,2)),IF(COUNTIF($I$2:$I$21,B8663)&gt;0,0,WEEKDAY(B8663,2)))</f>
        <v>4</v>
      </c>
      <c r="D8663" s="74">
        <f t="shared" si="2"/>
        <v>6</v>
      </c>
      <c r="E8663" s="12">
        <f>IFERROR(VLOOKUP(A8663,'IDAR Meter Data'!$A:$B,2,1),"")</f>
        <v>174</v>
      </c>
      <c r="F8663" s="75">
        <f>IF(CECCZ="CZ03",'Outside Temp'!B8663,IF(CECCZ="CZ04",'Outside Temp'!B8664,IF(CECCZ="CZ12",'Outside Temp'!B8665, IF(CECCZ="CZ13",'Outside Temp'!B8666))))</f>
        <v>61.31666667</v>
      </c>
      <c r="G8663" s="12">
        <f t="shared" si="3"/>
        <v>1</v>
      </c>
    </row>
    <row r="8664" ht="15.75" customHeight="1">
      <c r="A8664" s="13">
        <v>42215.270833333336</v>
      </c>
      <c r="B8664" s="73">
        <f t="shared" si="1"/>
        <v>42215</v>
      </c>
      <c r="C8664" s="74">
        <f>IF(NewCustomer="Yes", IF(COUNTIF($I$2:$I$11,B8664)&gt;0,0,WEEKDAY(B8664,2)),IF(COUNTIF($I$2:$I$21,B8664)&gt;0,0,WEEKDAY(B8664,2)))</f>
        <v>4</v>
      </c>
      <c r="D8664" s="74">
        <f t="shared" si="2"/>
        <v>6</v>
      </c>
      <c r="E8664" s="12">
        <f>IFERROR(VLOOKUP(A8664,'IDAR Meter Data'!$A:$B,2,1),"")</f>
        <v>186</v>
      </c>
      <c r="F8664" s="75">
        <f>IF(CECCZ="CZ03",'Outside Temp'!B8664,IF(CECCZ="CZ04",'Outside Temp'!B8665,IF(CECCZ="CZ12",'Outside Temp'!B8666, IF(CECCZ="CZ13",'Outside Temp'!B8667))))</f>
        <v>61.56666667</v>
      </c>
      <c r="G8664" s="12">
        <f t="shared" si="3"/>
        <v>1</v>
      </c>
    </row>
    <row r="8665" ht="15.75" customHeight="1">
      <c r="A8665" s="13">
        <v>42215.28125</v>
      </c>
      <c r="B8665" s="73">
        <f t="shared" si="1"/>
        <v>42215</v>
      </c>
      <c r="C8665" s="74">
        <f>IF(NewCustomer="Yes", IF(COUNTIF($I$2:$I$11,B8665)&gt;0,0,WEEKDAY(B8665,2)),IF(COUNTIF($I$2:$I$21,B8665)&gt;0,0,WEEKDAY(B8665,2)))</f>
        <v>4</v>
      </c>
      <c r="D8665" s="74">
        <f t="shared" si="2"/>
        <v>6</v>
      </c>
      <c r="E8665" s="12">
        <f>IFERROR(VLOOKUP(A8665,'IDAR Meter Data'!$A:$B,2,1),"")</f>
        <v>174</v>
      </c>
      <c r="F8665" s="75">
        <f>IF(CECCZ="CZ03",'Outside Temp'!B8665,IF(CECCZ="CZ04",'Outside Temp'!B8666,IF(CECCZ="CZ12",'Outside Temp'!B8667, IF(CECCZ="CZ13",'Outside Temp'!B8668))))</f>
        <v>61.81666667</v>
      </c>
      <c r="G8665" s="12">
        <f t="shared" si="3"/>
        <v>1</v>
      </c>
    </row>
    <row r="8666" ht="15.75" customHeight="1">
      <c r="A8666" s="13">
        <v>42215.291666666664</v>
      </c>
      <c r="B8666" s="73">
        <f t="shared" si="1"/>
        <v>42215</v>
      </c>
      <c r="C8666" s="74">
        <f>IF(NewCustomer="Yes", IF(COUNTIF($I$2:$I$11,B8666)&gt;0,0,WEEKDAY(B8666,2)),IF(COUNTIF($I$2:$I$21,B8666)&gt;0,0,WEEKDAY(B8666,2)))</f>
        <v>4</v>
      </c>
      <c r="D8666" s="74">
        <f t="shared" si="2"/>
        <v>7</v>
      </c>
      <c r="E8666" s="12">
        <f>IFERROR(VLOOKUP(A8666,'IDAR Meter Data'!$A:$B,2,1),"")</f>
        <v>178</v>
      </c>
      <c r="F8666" s="75">
        <f>IF(CECCZ="CZ03",'Outside Temp'!B8666,IF(CECCZ="CZ04",'Outside Temp'!B8667,IF(CECCZ="CZ12",'Outside Temp'!B8668, IF(CECCZ="CZ13",'Outside Temp'!B8669))))</f>
        <v>62.13333333</v>
      </c>
      <c r="G8666" s="12">
        <f t="shared" si="3"/>
        <v>1</v>
      </c>
    </row>
    <row r="8667" ht="15.75" customHeight="1">
      <c r="A8667" s="13">
        <v>42215.302083333336</v>
      </c>
      <c r="B8667" s="73">
        <f t="shared" si="1"/>
        <v>42215</v>
      </c>
      <c r="C8667" s="74">
        <f>IF(NewCustomer="Yes", IF(COUNTIF($I$2:$I$11,B8667)&gt;0,0,WEEKDAY(B8667,2)),IF(COUNTIF($I$2:$I$21,B8667)&gt;0,0,WEEKDAY(B8667,2)))</f>
        <v>4</v>
      </c>
      <c r="D8667" s="74">
        <f t="shared" si="2"/>
        <v>7</v>
      </c>
      <c r="E8667" s="12">
        <f>IFERROR(VLOOKUP(A8667,'IDAR Meter Data'!$A:$B,2,1),"")</f>
        <v>182</v>
      </c>
      <c r="F8667" s="75">
        <f>IF(CECCZ="CZ03",'Outside Temp'!B8667,IF(CECCZ="CZ04",'Outside Temp'!B8668,IF(CECCZ="CZ12",'Outside Temp'!B8669, IF(CECCZ="CZ13",'Outside Temp'!B8670))))</f>
        <v>62.63333333</v>
      </c>
      <c r="G8667" s="12">
        <f t="shared" si="3"/>
        <v>1</v>
      </c>
    </row>
    <row r="8668" ht="15.75" customHeight="1">
      <c r="A8668" s="13">
        <v>42215.3125</v>
      </c>
      <c r="B8668" s="73">
        <f t="shared" si="1"/>
        <v>42215</v>
      </c>
      <c r="C8668" s="74">
        <f>IF(NewCustomer="Yes", IF(COUNTIF($I$2:$I$11,B8668)&gt;0,0,WEEKDAY(B8668,2)),IF(COUNTIF($I$2:$I$21,B8668)&gt;0,0,WEEKDAY(B8668,2)))</f>
        <v>4</v>
      </c>
      <c r="D8668" s="74">
        <f t="shared" si="2"/>
        <v>7</v>
      </c>
      <c r="E8668" s="12">
        <f>IFERROR(VLOOKUP(A8668,'IDAR Meter Data'!$A:$B,2,1),"")</f>
        <v>181</v>
      </c>
      <c r="F8668" s="75">
        <f>IF(CECCZ="CZ03",'Outside Temp'!B8668,IF(CECCZ="CZ04",'Outside Temp'!B8669,IF(CECCZ="CZ12",'Outside Temp'!B8670, IF(CECCZ="CZ13",'Outside Temp'!B8671))))</f>
        <v>63.13333333</v>
      </c>
      <c r="G8668" s="12">
        <f t="shared" si="3"/>
        <v>1</v>
      </c>
    </row>
    <row r="8669" ht="15.75" customHeight="1">
      <c r="A8669" s="13">
        <v>42215.322916666664</v>
      </c>
      <c r="B8669" s="73">
        <f t="shared" si="1"/>
        <v>42215</v>
      </c>
      <c r="C8669" s="74">
        <f>IF(NewCustomer="Yes", IF(COUNTIF($I$2:$I$11,B8669)&gt;0,0,WEEKDAY(B8669,2)),IF(COUNTIF($I$2:$I$21,B8669)&gt;0,0,WEEKDAY(B8669,2)))</f>
        <v>4</v>
      </c>
      <c r="D8669" s="74">
        <f t="shared" si="2"/>
        <v>7</v>
      </c>
      <c r="E8669" s="12">
        <f>IFERROR(VLOOKUP(A8669,'IDAR Meter Data'!$A:$B,2,1),"")</f>
        <v>180</v>
      </c>
      <c r="F8669" s="75">
        <f>IF(CECCZ="CZ03",'Outside Temp'!B8669,IF(CECCZ="CZ04",'Outside Temp'!B8670,IF(CECCZ="CZ12",'Outside Temp'!B8671, IF(CECCZ="CZ13",'Outside Temp'!B8672))))</f>
        <v>63.63333333</v>
      </c>
      <c r="G8669" s="12">
        <f t="shared" si="3"/>
        <v>1</v>
      </c>
    </row>
    <row r="8670" ht="15.75" customHeight="1">
      <c r="A8670" s="13">
        <v>42215.333333333336</v>
      </c>
      <c r="B8670" s="73">
        <f t="shared" si="1"/>
        <v>42215</v>
      </c>
      <c r="C8670" s="74">
        <f>IF(NewCustomer="Yes", IF(COUNTIF($I$2:$I$11,B8670)&gt;0,0,WEEKDAY(B8670,2)),IF(COUNTIF($I$2:$I$21,B8670)&gt;0,0,WEEKDAY(B8670,2)))</f>
        <v>4</v>
      </c>
      <c r="D8670" s="74">
        <f t="shared" si="2"/>
        <v>8</v>
      </c>
      <c r="E8670" s="12">
        <f>IFERROR(VLOOKUP(A8670,'IDAR Meter Data'!$A:$B,2,1),"")</f>
        <v>179</v>
      </c>
      <c r="F8670" s="75">
        <f>IF(CECCZ="CZ03",'Outside Temp'!B8670,IF(CECCZ="CZ04",'Outside Temp'!B8671,IF(CECCZ="CZ12",'Outside Temp'!B8672, IF(CECCZ="CZ13",'Outside Temp'!B8673))))</f>
        <v>64.30769231</v>
      </c>
      <c r="G8670" s="12">
        <f t="shared" si="3"/>
        <v>1</v>
      </c>
    </row>
    <row r="8671" ht="15.75" customHeight="1">
      <c r="A8671" s="13">
        <v>42215.34375</v>
      </c>
      <c r="B8671" s="73">
        <f t="shared" si="1"/>
        <v>42215</v>
      </c>
      <c r="C8671" s="74">
        <f>IF(NewCustomer="Yes", IF(COUNTIF($I$2:$I$11,B8671)&gt;0,0,WEEKDAY(B8671,2)),IF(COUNTIF($I$2:$I$21,B8671)&gt;0,0,WEEKDAY(B8671,2)))</f>
        <v>4</v>
      </c>
      <c r="D8671" s="74">
        <f t="shared" si="2"/>
        <v>8</v>
      </c>
      <c r="E8671" s="12">
        <f>IFERROR(VLOOKUP(A8671,'IDAR Meter Data'!$A:$B,2,1),"")</f>
        <v>182</v>
      </c>
      <c r="F8671" s="75">
        <f>IF(CECCZ="CZ03",'Outside Temp'!B8671,IF(CECCZ="CZ04",'Outside Temp'!B8672,IF(CECCZ="CZ12",'Outside Temp'!B8673, IF(CECCZ="CZ13",'Outside Temp'!B8674))))</f>
        <v>65.46153846</v>
      </c>
      <c r="G8671" s="12">
        <f t="shared" si="3"/>
        <v>2</v>
      </c>
    </row>
    <row r="8672" ht="15.75" customHeight="1">
      <c r="A8672" s="13">
        <v>42215.354166666664</v>
      </c>
      <c r="B8672" s="73">
        <f t="shared" si="1"/>
        <v>42215</v>
      </c>
      <c r="C8672" s="74">
        <f>IF(NewCustomer="Yes", IF(COUNTIF($I$2:$I$11,B8672)&gt;0,0,WEEKDAY(B8672,2)),IF(COUNTIF($I$2:$I$21,B8672)&gt;0,0,WEEKDAY(B8672,2)))</f>
        <v>4</v>
      </c>
      <c r="D8672" s="74">
        <f t="shared" si="2"/>
        <v>8</v>
      </c>
      <c r="E8672" s="12">
        <f>IFERROR(VLOOKUP(A8672,'IDAR Meter Data'!$A:$B,2,1),"")</f>
        <v>183</v>
      </c>
      <c r="F8672" s="75">
        <f>IF(CECCZ="CZ03",'Outside Temp'!B8672,IF(CECCZ="CZ04",'Outside Temp'!B8673,IF(CECCZ="CZ12",'Outside Temp'!B8674, IF(CECCZ="CZ13",'Outside Temp'!B8675))))</f>
        <v>66.23529412</v>
      </c>
      <c r="G8672" s="12">
        <f t="shared" si="3"/>
        <v>2</v>
      </c>
    </row>
    <row r="8673" ht="15.75" customHeight="1">
      <c r="A8673" s="13">
        <v>42215.364583333336</v>
      </c>
      <c r="B8673" s="73">
        <f t="shared" si="1"/>
        <v>42215</v>
      </c>
      <c r="C8673" s="74">
        <f>IF(NewCustomer="Yes", IF(COUNTIF($I$2:$I$11,B8673)&gt;0,0,WEEKDAY(B8673,2)),IF(COUNTIF($I$2:$I$21,B8673)&gt;0,0,WEEKDAY(B8673,2)))</f>
        <v>4</v>
      </c>
      <c r="D8673" s="74">
        <f t="shared" si="2"/>
        <v>8</v>
      </c>
      <c r="E8673" s="12">
        <f>IFERROR(VLOOKUP(A8673,'IDAR Meter Data'!$A:$B,2,1),"")</f>
        <v>194</v>
      </c>
      <c r="F8673" s="75">
        <f>IF(CECCZ="CZ03",'Outside Temp'!B8673,IF(CECCZ="CZ04",'Outside Temp'!B8674,IF(CECCZ="CZ12",'Outside Temp'!B8675, IF(CECCZ="CZ13",'Outside Temp'!B8676))))</f>
        <v>66.67647059</v>
      </c>
      <c r="G8673" s="12">
        <f t="shared" si="3"/>
        <v>2</v>
      </c>
    </row>
    <row r="8674" ht="15.75" customHeight="1">
      <c r="A8674" s="13">
        <v>42215.375</v>
      </c>
      <c r="B8674" s="73">
        <f t="shared" si="1"/>
        <v>42215</v>
      </c>
      <c r="C8674" s="74">
        <f>IF(NewCustomer="Yes", IF(COUNTIF($I$2:$I$11,B8674)&gt;0,0,WEEKDAY(B8674,2)),IF(COUNTIF($I$2:$I$21,B8674)&gt;0,0,WEEKDAY(B8674,2)))</f>
        <v>4</v>
      </c>
      <c r="D8674" s="74">
        <f t="shared" si="2"/>
        <v>9</v>
      </c>
      <c r="E8674" s="12">
        <f>IFERROR(VLOOKUP(A8674,'IDAR Meter Data'!$A:$B,2,1),"")</f>
        <v>191</v>
      </c>
      <c r="F8674" s="75">
        <f>IF(CECCZ="CZ03",'Outside Temp'!B8674,IF(CECCZ="CZ04",'Outside Temp'!B8675,IF(CECCZ="CZ12",'Outside Temp'!B8676, IF(CECCZ="CZ13",'Outside Temp'!B8677))))</f>
        <v>67.13333333</v>
      </c>
      <c r="G8674" s="12">
        <f t="shared" si="3"/>
        <v>2</v>
      </c>
    </row>
    <row r="8675" ht="15.75" customHeight="1">
      <c r="A8675" s="13">
        <v>42215.385416666664</v>
      </c>
      <c r="B8675" s="73">
        <f t="shared" si="1"/>
        <v>42215</v>
      </c>
      <c r="C8675" s="74">
        <f>IF(NewCustomer="Yes", IF(COUNTIF($I$2:$I$11,B8675)&gt;0,0,WEEKDAY(B8675,2)),IF(COUNTIF($I$2:$I$21,B8675)&gt;0,0,WEEKDAY(B8675,2)))</f>
        <v>4</v>
      </c>
      <c r="D8675" s="74">
        <f t="shared" si="2"/>
        <v>9</v>
      </c>
      <c r="E8675" s="12">
        <f>IFERROR(VLOOKUP(A8675,'IDAR Meter Data'!$A:$B,2,1),"")</f>
        <v>184</v>
      </c>
      <c r="F8675" s="75">
        <f>IF(CECCZ="CZ03",'Outside Temp'!B8675,IF(CECCZ="CZ04",'Outside Temp'!B8676,IF(CECCZ="CZ12",'Outside Temp'!B8677, IF(CECCZ="CZ13",'Outside Temp'!B8678))))</f>
        <v>67.63333333</v>
      </c>
      <c r="G8675" s="12">
        <f t="shared" si="3"/>
        <v>2</v>
      </c>
    </row>
    <row r="8676" ht="15.75" customHeight="1">
      <c r="A8676" s="13">
        <v>42215.395833333336</v>
      </c>
      <c r="B8676" s="73">
        <f t="shared" si="1"/>
        <v>42215</v>
      </c>
      <c r="C8676" s="74">
        <f>IF(NewCustomer="Yes", IF(COUNTIF($I$2:$I$11,B8676)&gt;0,0,WEEKDAY(B8676,2)),IF(COUNTIF($I$2:$I$21,B8676)&gt;0,0,WEEKDAY(B8676,2)))</f>
        <v>4</v>
      </c>
      <c r="D8676" s="74">
        <f t="shared" si="2"/>
        <v>9</v>
      </c>
      <c r="E8676" s="12">
        <f>IFERROR(VLOOKUP(A8676,'IDAR Meter Data'!$A:$B,2,1),"")</f>
        <v>196</v>
      </c>
      <c r="F8676" s="75">
        <f>IF(CECCZ="CZ03",'Outside Temp'!B8676,IF(CECCZ="CZ04",'Outside Temp'!B8677,IF(CECCZ="CZ12",'Outside Temp'!B8678, IF(CECCZ="CZ13",'Outside Temp'!B8679))))</f>
        <v>68.13333333</v>
      </c>
      <c r="G8676" s="12">
        <f t="shared" si="3"/>
        <v>2</v>
      </c>
    </row>
    <row r="8677" ht="15.75" customHeight="1">
      <c r="A8677" s="13">
        <v>42215.40625</v>
      </c>
      <c r="B8677" s="73">
        <f t="shared" si="1"/>
        <v>42215</v>
      </c>
      <c r="C8677" s="74">
        <f>IF(NewCustomer="Yes", IF(COUNTIF($I$2:$I$11,B8677)&gt;0,0,WEEKDAY(B8677,2)),IF(COUNTIF($I$2:$I$21,B8677)&gt;0,0,WEEKDAY(B8677,2)))</f>
        <v>4</v>
      </c>
      <c r="D8677" s="74">
        <f t="shared" si="2"/>
        <v>9</v>
      </c>
      <c r="E8677" s="12">
        <f>IFERROR(VLOOKUP(A8677,'IDAR Meter Data'!$A:$B,2,1),"")</f>
        <v>201</v>
      </c>
      <c r="F8677" s="75">
        <f>IF(CECCZ="CZ03",'Outside Temp'!B8677,IF(CECCZ="CZ04",'Outside Temp'!B8678,IF(CECCZ="CZ12",'Outside Temp'!B8679, IF(CECCZ="CZ13",'Outside Temp'!B8680))))</f>
        <v>68.63333333</v>
      </c>
      <c r="G8677" s="12">
        <f t="shared" si="3"/>
        <v>2</v>
      </c>
    </row>
    <row r="8678" ht="15.75" customHeight="1">
      <c r="A8678" s="13">
        <v>42215.416666666664</v>
      </c>
      <c r="B8678" s="73">
        <f t="shared" si="1"/>
        <v>42215</v>
      </c>
      <c r="C8678" s="74">
        <f>IF(NewCustomer="Yes", IF(COUNTIF($I$2:$I$11,B8678)&gt;0,0,WEEKDAY(B8678,2)),IF(COUNTIF($I$2:$I$21,B8678)&gt;0,0,WEEKDAY(B8678,2)))</f>
        <v>4</v>
      </c>
      <c r="D8678" s="74">
        <f t="shared" si="2"/>
        <v>10</v>
      </c>
      <c r="E8678" s="12">
        <f>IFERROR(VLOOKUP(A8678,'IDAR Meter Data'!$A:$B,2,1),"")</f>
        <v>220</v>
      </c>
      <c r="F8678" s="75">
        <f>IF(CECCZ="CZ03",'Outside Temp'!B8678,IF(CECCZ="CZ04",'Outside Temp'!B8679,IF(CECCZ="CZ12",'Outside Temp'!B8680, IF(CECCZ="CZ13",'Outside Temp'!B8681))))</f>
        <v>69.06666667</v>
      </c>
      <c r="G8678" s="12">
        <f t="shared" si="3"/>
        <v>2</v>
      </c>
    </row>
    <row r="8679" ht="15.75" customHeight="1">
      <c r="A8679" s="13">
        <v>42215.427083333336</v>
      </c>
      <c r="B8679" s="73">
        <f t="shared" si="1"/>
        <v>42215</v>
      </c>
      <c r="C8679" s="74">
        <f>IF(NewCustomer="Yes", IF(COUNTIF($I$2:$I$11,B8679)&gt;0,0,WEEKDAY(B8679,2)),IF(COUNTIF($I$2:$I$21,B8679)&gt;0,0,WEEKDAY(B8679,2)))</f>
        <v>4</v>
      </c>
      <c r="D8679" s="74">
        <f t="shared" si="2"/>
        <v>10</v>
      </c>
      <c r="E8679" s="12">
        <f>IFERROR(VLOOKUP(A8679,'IDAR Meter Data'!$A:$B,2,1),"")</f>
        <v>200</v>
      </c>
      <c r="F8679" s="75">
        <f>IF(CECCZ="CZ03",'Outside Temp'!B8679,IF(CECCZ="CZ04",'Outside Temp'!B8680,IF(CECCZ="CZ12",'Outside Temp'!B8681, IF(CECCZ="CZ13",'Outside Temp'!B8682))))</f>
        <v>69.31666667</v>
      </c>
      <c r="G8679" s="12">
        <f t="shared" si="3"/>
        <v>2</v>
      </c>
    </row>
    <row r="8680" ht="15.75" customHeight="1">
      <c r="A8680" s="13">
        <v>42215.4375</v>
      </c>
      <c r="B8680" s="73">
        <f t="shared" si="1"/>
        <v>42215</v>
      </c>
      <c r="C8680" s="74">
        <f>IF(NewCustomer="Yes", IF(COUNTIF($I$2:$I$11,B8680)&gt;0,0,WEEKDAY(B8680,2)),IF(COUNTIF($I$2:$I$21,B8680)&gt;0,0,WEEKDAY(B8680,2)))</f>
        <v>4</v>
      </c>
      <c r="D8680" s="74">
        <f t="shared" si="2"/>
        <v>10</v>
      </c>
      <c r="E8680" s="12">
        <f>IFERROR(VLOOKUP(A8680,'IDAR Meter Data'!$A:$B,2,1),"")</f>
        <v>214</v>
      </c>
      <c r="F8680" s="75">
        <f>IF(CECCZ="CZ03",'Outside Temp'!B8680,IF(CECCZ="CZ04",'Outside Temp'!B8681,IF(CECCZ="CZ12",'Outside Temp'!B8682, IF(CECCZ="CZ13",'Outside Temp'!B8683))))</f>
        <v>69.56666667</v>
      </c>
      <c r="G8680" s="12">
        <f t="shared" si="3"/>
        <v>2</v>
      </c>
    </row>
    <row r="8681" ht="15.75" customHeight="1">
      <c r="A8681" s="13">
        <v>42215.447916666664</v>
      </c>
      <c r="B8681" s="73">
        <f t="shared" si="1"/>
        <v>42215</v>
      </c>
      <c r="C8681" s="74">
        <f>IF(NewCustomer="Yes", IF(COUNTIF($I$2:$I$11,B8681)&gt;0,0,WEEKDAY(B8681,2)),IF(COUNTIF($I$2:$I$21,B8681)&gt;0,0,WEEKDAY(B8681,2)))</f>
        <v>4</v>
      </c>
      <c r="D8681" s="74">
        <f t="shared" si="2"/>
        <v>10</v>
      </c>
      <c r="E8681" s="12">
        <f>IFERROR(VLOOKUP(A8681,'IDAR Meter Data'!$A:$B,2,1),"")</f>
        <v>207</v>
      </c>
      <c r="F8681" s="75">
        <f>IF(CECCZ="CZ03",'Outside Temp'!B8681,IF(CECCZ="CZ04",'Outside Temp'!B8682,IF(CECCZ="CZ12",'Outside Temp'!B8683, IF(CECCZ="CZ13",'Outside Temp'!B8684))))</f>
        <v>69.81666667</v>
      </c>
      <c r="G8681" s="12">
        <f t="shared" si="3"/>
        <v>2</v>
      </c>
    </row>
    <row r="8682" ht="15.75" customHeight="1">
      <c r="A8682" s="13">
        <v>42215.458333333336</v>
      </c>
      <c r="B8682" s="73">
        <f t="shared" si="1"/>
        <v>42215</v>
      </c>
      <c r="C8682" s="74">
        <f>IF(NewCustomer="Yes", IF(COUNTIF($I$2:$I$11,B8682)&gt;0,0,WEEKDAY(B8682,2)),IF(COUNTIF($I$2:$I$21,B8682)&gt;0,0,WEEKDAY(B8682,2)))</f>
        <v>4</v>
      </c>
      <c r="D8682" s="74">
        <f t="shared" si="2"/>
        <v>11</v>
      </c>
      <c r="E8682" s="12">
        <f>IFERROR(VLOOKUP(A8682,'IDAR Meter Data'!$A:$B,2,1),"")</f>
        <v>206</v>
      </c>
      <c r="F8682" s="75">
        <f>IF(CECCZ="CZ03",'Outside Temp'!B8682,IF(CECCZ="CZ04",'Outside Temp'!B8683,IF(CECCZ="CZ12",'Outside Temp'!B8684, IF(CECCZ="CZ13",'Outside Temp'!B8685))))</f>
        <v>70</v>
      </c>
      <c r="G8682" s="12">
        <f t="shared" si="3"/>
        <v>2</v>
      </c>
    </row>
    <row r="8683" ht="15.75" customHeight="1">
      <c r="A8683" s="13">
        <v>42215.46875</v>
      </c>
      <c r="B8683" s="73">
        <f t="shared" si="1"/>
        <v>42215</v>
      </c>
      <c r="C8683" s="74">
        <f>IF(NewCustomer="Yes", IF(COUNTIF($I$2:$I$11,B8683)&gt;0,0,WEEKDAY(B8683,2)),IF(COUNTIF($I$2:$I$21,B8683)&gt;0,0,WEEKDAY(B8683,2)))</f>
        <v>4</v>
      </c>
      <c r="D8683" s="74">
        <f t="shared" si="2"/>
        <v>11</v>
      </c>
      <c r="E8683" s="12">
        <f>IFERROR(VLOOKUP(A8683,'IDAR Meter Data'!$A:$B,2,1),"")</f>
        <v>226</v>
      </c>
      <c r="F8683" s="75">
        <f>IF(CECCZ="CZ03",'Outside Temp'!B8683,IF(CECCZ="CZ04",'Outside Temp'!B8684,IF(CECCZ="CZ12",'Outside Temp'!B8685, IF(CECCZ="CZ13",'Outside Temp'!B8686))))</f>
        <v>70</v>
      </c>
      <c r="G8683" s="12">
        <f t="shared" si="3"/>
        <v>2</v>
      </c>
    </row>
    <row r="8684" ht="15.75" customHeight="1">
      <c r="A8684" s="13">
        <v>42215.479166666664</v>
      </c>
      <c r="B8684" s="73">
        <f t="shared" si="1"/>
        <v>42215</v>
      </c>
      <c r="C8684" s="74">
        <f>IF(NewCustomer="Yes", IF(COUNTIF($I$2:$I$11,B8684)&gt;0,0,WEEKDAY(B8684,2)),IF(COUNTIF($I$2:$I$21,B8684)&gt;0,0,WEEKDAY(B8684,2)))</f>
        <v>4</v>
      </c>
      <c r="D8684" s="74">
        <f t="shared" si="2"/>
        <v>11</v>
      </c>
      <c r="E8684" s="12">
        <f>IFERROR(VLOOKUP(A8684,'IDAR Meter Data'!$A:$B,2,1),"")</f>
        <v>222</v>
      </c>
      <c r="F8684" s="75">
        <f>IF(CECCZ="CZ03",'Outside Temp'!B8684,IF(CECCZ="CZ04",'Outside Temp'!B8685,IF(CECCZ="CZ12",'Outside Temp'!B8686, IF(CECCZ="CZ13",'Outside Temp'!B8687))))</f>
        <v>70</v>
      </c>
      <c r="G8684" s="12">
        <f t="shared" si="3"/>
        <v>2</v>
      </c>
    </row>
    <row r="8685" ht="15.75" customHeight="1">
      <c r="A8685" s="13">
        <v>42215.489583333336</v>
      </c>
      <c r="B8685" s="73">
        <f t="shared" si="1"/>
        <v>42215</v>
      </c>
      <c r="C8685" s="74">
        <f>IF(NewCustomer="Yes", IF(COUNTIF($I$2:$I$11,B8685)&gt;0,0,WEEKDAY(B8685,2)),IF(COUNTIF($I$2:$I$21,B8685)&gt;0,0,WEEKDAY(B8685,2)))</f>
        <v>4</v>
      </c>
      <c r="D8685" s="74">
        <f t="shared" si="2"/>
        <v>11</v>
      </c>
      <c r="E8685" s="12">
        <f>IFERROR(VLOOKUP(A8685,'IDAR Meter Data'!$A:$B,2,1),"")</f>
        <v>223</v>
      </c>
      <c r="F8685" s="75">
        <f>IF(CECCZ="CZ03",'Outside Temp'!B8685,IF(CECCZ="CZ04",'Outside Temp'!B8686,IF(CECCZ="CZ12",'Outside Temp'!B8687, IF(CECCZ="CZ13",'Outside Temp'!B8688))))</f>
        <v>70</v>
      </c>
      <c r="G8685" s="12">
        <f t="shared" si="3"/>
        <v>2</v>
      </c>
    </row>
    <row r="8686" ht="15.75" customHeight="1">
      <c r="A8686" s="13">
        <v>42215.5</v>
      </c>
      <c r="B8686" s="73">
        <f t="shared" si="1"/>
        <v>42215</v>
      </c>
      <c r="C8686" s="74">
        <f>IF(NewCustomer="Yes", IF(COUNTIF($I$2:$I$11,B8686)&gt;0,0,WEEKDAY(B8686,2)),IF(COUNTIF($I$2:$I$21,B8686)&gt;0,0,WEEKDAY(B8686,2)))</f>
        <v>4</v>
      </c>
      <c r="D8686" s="74">
        <f t="shared" si="2"/>
        <v>12</v>
      </c>
      <c r="E8686" s="12">
        <f>IFERROR(VLOOKUP(A8686,'IDAR Meter Data'!$A:$B,2,1),"")</f>
        <v>215</v>
      </c>
      <c r="F8686" s="75">
        <f>IF(CECCZ="CZ03",'Outside Temp'!B8686,IF(CECCZ="CZ04",'Outside Temp'!B8687,IF(CECCZ="CZ12",'Outside Temp'!B8688, IF(CECCZ="CZ13",'Outside Temp'!B8689))))</f>
        <v>70.06666667</v>
      </c>
      <c r="G8686" s="12">
        <f t="shared" si="3"/>
        <v>3</v>
      </c>
    </row>
    <row r="8687" ht="15.75" customHeight="1">
      <c r="A8687" s="13">
        <v>42215.510416666664</v>
      </c>
      <c r="B8687" s="73">
        <f t="shared" si="1"/>
        <v>42215</v>
      </c>
      <c r="C8687" s="74">
        <f>IF(NewCustomer="Yes", IF(COUNTIF($I$2:$I$11,B8687)&gt;0,0,WEEKDAY(B8687,2)),IF(COUNTIF($I$2:$I$21,B8687)&gt;0,0,WEEKDAY(B8687,2)))</f>
        <v>4</v>
      </c>
      <c r="D8687" s="74">
        <f t="shared" si="2"/>
        <v>12</v>
      </c>
      <c r="E8687" s="12">
        <f>IFERROR(VLOOKUP(A8687,'IDAR Meter Data'!$A:$B,2,1),"")</f>
        <v>221</v>
      </c>
      <c r="F8687" s="75">
        <f>IF(CECCZ="CZ03",'Outside Temp'!B8687,IF(CECCZ="CZ04",'Outside Temp'!B8688,IF(CECCZ="CZ12",'Outside Temp'!B8689, IF(CECCZ="CZ13",'Outside Temp'!B8690))))</f>
        <v>70.31666667</v>
      </c>
      <c r="G8687" s="12">
        <f t="shared" si="3"/>
        <v>3</v>
      </c>
    </row>
    <row r="8688" ht="15.75" customHeight="1">
      <c r="A8688" s="13">
        <v>42215.520833333336</v>
      </c>
      <c r="B8688" s="73">
        <f t="shared" si="1"/>
        <v>42215</v>
      </c>
      <c r="C8688" s="74">
        <f>IF(NewCustomer="Yes", IF(COUNTIF($I$2:$I$11,B8688)&gt;0,0,WEEKDAY(B8688,2)),IF(COUNTIF($I$2:$I$21,B8688)&gt;0,0,WEEKDAY(B8688,2)))</f>
        <v>4</v>
      </c>
      <c r="D8688" s="74">
        <f t="shared" si="2"/>
        <v>12</v>
      </c>
      <c r="E8688" s="12">
        <f>IFERROR(VLOOKUP(A8688,'IDAR Meter Data'!$A:$B,2,1),"")</f>
        <v>242</v>
      </c>
      <c r="F8688" s="75">
        <f>IF(CECCZ="CZ03",'Outside Temp'!B8688,IF(CECCZ="CZ04",'Outside Temp'!B8689,IF(CECCZ="CZ12",'Outside Temp'!B8690, IF(CECCZ="CZ13",'Outside Temp'!B8691))))</f>
        <v>70.56666667</v>
      </c>
      <c r="G8688" s="12">
        <f t="shared" si="3"/>
        <v>3</v>
      </c>
    </row>
    <row r="8689" ht="15.75" customHeight="1">
      <c r="A8689" s="13">
        <v>42215.53125</v>
      </c>
      <c r="B8689" s="73">
        <f t="shared" si="1"/>
        <v>42215</v>
      </c>
      <c r="C8689" s="74">
        <f>IF(NewCustomer="Yes", IF(COUNTIF($I$2:$I$11,B8689)&gt;0,0,WEEKDAY(B8689,2)),IF(COUNTIF($I$2:$I$21,B8689)&gt;0,0,WEEKDAY(B8689,2)))</f>
        <v>4</v>
      </c>
      <c r="D8689" s="74">
        <f t="shared" si="2"/>
        <v>12</v>
      </c>
      <c r="E8689" s="12">
        <f>IFERROR(VLOOKUP(A8689,'IDAR Meter Data'!$A:$B,2,1),"")</f>
        <v>215</v>
      </c>
      <c r="F8689" s="75">
        <f>IF(CECCZ="CZ03",'Outside Temp'!B8689,IF(CECCZ="CZ04",'Outside Temp'!B8690,IF(CECCZ="CZ12",'Outside Temp'!B8691, IF(CECCZ="CZ13",'Outside Temp'!B8692))))</f>
        <v>70.81666667</v>
      </c>
      <c r="G8689" s="12">
        <f t="shared" si="3"/>
        <v>3</v>
      </c>
    </row>
    <row r="8690" ht="15.75" customHeight="1">
      <c r="A8690" s="13">
        <v>42215.541666666664</v>
      </c>
      <c r="B8690" s="73">
        <f t="shared" si="1"/>
        <v>42215</v>
      </c>
      <c r="C8690" s="74">
        <f>IF(NewCustomer="Yes", IF(COUNTIF($I$2:$I$11,B8690)&gt;0,0,WEEKDAY(B8690,2)),IF(COUNTIF($I$2:$I$21,B8690)&gt;0,0,WEEKDAY(B8690,2)))</f>
        <v>4</v>
      </c>
      <c r="D8690" s="74">
        <f t="shared" si="2"/>
        <v>13</v>
      </c>
      <c r="E8690" s="12">
        <f>IFERROR(VLOOKUP(A8690,'IDAR Meter Data'!$A:$B,2,1),"")</f>
        <v>235</v>
      </c>
      <c r="F8690" s="75">
        <f>IF(CECCZ="CZ03",'Outside Temp'!B8690,IF(CECCZ="CZ04",'Outside Temp'!B8691,IF(CECCZ="CZ12",'Outside Temp'!B8692, IF(CECCZ="CZ13",'Outside Temp'!B8693))))</f>
        <v>71.06666667</v>
      </c>
      <c r="G8690" s="12">
        <f t="shared" si="3"/>
        <v>3</v>
      </c>
    </row>
    <row r="8691" ht="15.75" customHeight="1">
      <c r="A8691" s="13">
        <v>42215.552083333336</v>
      </c>
      <c r="B8691" s="73">
        <f t="shared" si="1"/>
        <v>42215</v>
      </c>
      <c r="C8691" s="74">
        <f>IF(NewCustomer="Yes", IF(COUNTIF($I$2:$I$11,B8691)&gt;0,0,WEEKDAY(B8691,2)),IF(COUNTIF($I$2:$I$21,B8691)&gt;0,0,WEEKDAY(B8691,2)))</f>
        <v>4</v>
      </c>
      <c r="D8691" s="74">
        <f t="shared" si="2"/>
        <v>13</v>
      </c>
      <c r="E8691" s="12">
        <f>IFERROR(VLOOKUP(A8691,'IDAR Meter Data'!$A:$B,2,1),"")</f>
        <v>232</v>
      </c>
      <c r="F8691" s="75">
        <f>IF(CECCZ="CZ03",'Outside Temp'!B8691,IF(CECCZ="CZ04",'Outside Temp'!B8692,IF(CECCZ="CZ12",'Outside Temp'!B8693, IF(CECCZ="CZ13",'Outside Temp'!B8694))))</f>
        <v>71.31666667</v>
      </c>
      <c r="G8691" s="12">
        <f t="shared" si="3"/>
        <v>3</v>
      </c>
    </row>
    <row r="8692" ht="15.75" customHeight="1">
      <c r="A8692" s="13">
        <v>42215.5625</v>
      </c>
      <c r="B8692" s="73">
        <f t="shared" si="1"/>
        <v>42215</v>
      </c>
      <c r="C8692" s="74">
        <f>IF(NewCustomer="Yes", IF(COUNTIF($I$2:$I$11,B8692)&gt;0,0,WEEKDAY(B8692,2)),IF(COUNTIF($I$2:$I$21,B8692)&gt;0,0,WEEKDAY(B8692,2)))</f>
        <v>4</v>
      </c>
      <c r="D8692" s="74">
        <f t="shared" si="2"/>
        <v>13</v>
      </c>
      <c r="E8692" s="12">
        <f>IFERROR(VLOOKUP(A8692,'IDAR Meter Data'!$A:$B,2,1),"")</f>
        <v>227</v>
      </c>
      <c r="F8692" s="75">
        <f>IF(CECCZ="CZ03",'Outside Temp'!B8692,IF(CECCZ="CZ04",'Outside Temp'!B8693,IF(CECCZ="CZ12",'Outside Temp'!B8694, IF(CECCZ="CZ13",'Outside Temp'!B8695))))</f>
        <v>71.56666667</v>
      </c>
      <c r="G8692" s="12">
        <f t="shared" si="3"/>
        <v>3</v>
      </c>
    </row>
    <row r="8693" ht="15.75" customHeight="1">
      <c r="A8693" s="13">
        <v>42215.572916666664</v>
      </c>
      <c r="B8693" s="73">
        <f t="shared" si="1"/>
        <v>42215</v>
      </c>
      <c r="C8693" s="74">
        <f>IF(NewCustomer="Yes", IF(COUNTIF($I$2:$I$11,B8693)&gt;0,0,WEEKDAY(B8693,2)),IF(COUNTIF($I$2:$I$21,B8693)&gt;0,0,WEEKDAY(B8693,2)))</f>
        <v>4</v>
      </c>
      <c r="D8693" s="74">
        <f t="shared" si="2"/>
        <v>13</v>
      </c>
      <c r="E8693" s="12">
        <f>IFERROR(VLOOKUP(A8693,'IDAR Meter Data'!$A:$B,2,1),"")</f>
        <v>229</v>
      </c>
      <c r="F8693" s="75">
        <f>IF(CECCZ="CZ03",'Outside Temp'!B8693,IF(CECCZ="CZ04",'Outside Temp'!B8694,IF(CECCZ="CZ12",'Outside Temp'!B8695, IF(CECCZ="CZ13",'Outside Temp'!B8696))))</f>
        <v>71.81666667</v>
      </c>
      <c r="G8693" s="12">
        <f t="shared" si="3"/>
        <v>3</v>
      </c>
    </row>
    <row r="8694" ht="15.75" customHeight="1">
      <c r="A8694" s="13">
        <v>42215.583333333336</v>
      </c>
      <c r="B8694" s="73">
        <f t="shared" si="1"/>
        <v>42215</v>
      </c>
      <c r="C8694" s="74">
        <f>IF(NewCustomer="Yes", IF(COUNTIF($I$2:$I$11,B8694)&gt;0,0,WEEKDAY(B8694,2)),IF(COUNTIF($I$2:$I$21,B8694)&gt;0,0,WEEKDAY(B8694,2)))</f>
        <v>4</v>
      </c>
      <c r="D8694" s="74">
        <f t="shared" si="2"/>
        <v>14</v>
      </c>
      <c r="E8694" s="12">
        <f>IFERROR(VLOOKUP(A8694,'IDAR Meter Data'!$A:$B,2,1),"")</f>
        <v>238</v>
      </c>
      <c r="F8694" s="75">
        <f>IF(CECCZ="CZ03",'Outside Temp'!B8694,IF(CECCZ="CZ04",'Outside Temp'!B8695,IF(CECCZ="CZ12",'Outside Temp'!B8696, IF(CECCZ="CZ13",'Outside Temp'!B8697))))</f>
        <v>71.93333333</v>
      </c>
      <c r="G8694" s="12">
        <f t="shared" si="3"/>
        <v>3</v>
      </c>
    </row>
    <row r="8695" ht="15.75" customHeight="1">
      <c r="A8695" s="13">
        <v>42215.59375</v>
      </c>
      <c r="B8695" s="73">
        <f t="shared" si="1"/>
        <v>42215</v>
      </c>
      <c r="C8695" s="74">
        <f>IF(NewCustomer="Yes", IF(COUNTIF($I$2:$I$11,B8695)&gt;0,0,WEEKDAY(B8695,2)),IF(COUNTIF($I$2:$I$21,B8695)&gt;0,0,WEEKDAY(B8695,2)))</f>
        <v>4</v>
      </c>
      <c r="D8695" s="74">
        <f t="shared" si="2"/>
        <v>14</v>
      </c>
      <c r="E8695" s="12">
        <f>IFERROR(VLOOKUP(A8695,'IDAR Meter Data'!$A:$B,2,1),"")</f>
        <v>239</v>
      </c>
      <c r="F8695" s="75">
        <f>IF(CECCZ="CZ03",'Outside Temp'!B8695,IF(CECCZ="CZ04",'Outside Temp'!B8696,IF(CECCZ="CZ12",'Outside Temp'!B8697, IF(CECCZ="CZ13",'Outside Temp'!B8698))))</f>
        <v>71.68333333</v>
      </c>
      <c r="G8695" s="12">
        <f t="shared" si="3"/>
        <v>3</v>
      </c>
    </row>
    <row r="8696" ht="15.75" customHeight="1">
      <c r="A8696" s="13">
        <v>42215.604166666664</v>
      </c>
      <c r="B8696" s="73">
        <f t="shared" si="1"/>
        <v>42215</v>
      </c>
      <c r="C8696" s="74">
        <f>IF(NewCustomer="Yes", IF(COUNTIF($I$2:$I$11,B8696)&gt;0,0,WEEKDAY(B8696,2)),IF(COUNTIF($I$2:$I$21,B8696)&gt;0,0,WEEKDAY(B8696,2)))</f>
        <v>4</v>
      </c>
      <c r="D8696" s="74">
        <f t="shared" si="2"/>
        <v>14</v>
      </c>
      <c r="E8696" s="12">
        <f>IFERROR(VLOOKUP(A8696,'IDAR Meter Data'!$A:$B,2,1),"")</f>
        <v>264</v>
      </c>
      <c r="F8696" s="75">
        <f>IF(CECCZ="CZ03",'Outside Temp'!B8696,IF(CECCZ="CZ04",'Outside Temp'!B8697,IF(CECCZ="CZ12",'Outside Temp'!B8698, IF(CECCZ="CZ13",'Outside Temp'!B8699))))</f>
        <v>71.43333333</v>
      </c>
      <c r="G8696" s="12">
        <f t="shared" si="3"/>
        <v>3</v>
      </c>
    </row>
    <row r="8697" ht="15.75" customHeight="1">
      <c r="A8697" s="13">
        <v>42215.614583333336</v>
      </c>
      <c r="B8697" s="73">
        <f t="shared" si="1"/>
        <v>42215</v>
      </c>
      <c r="C8697" s="74">
        <f>IF(NewCustomer="Yes", IF(COUNTIF($I$2:$I$11,B8697)&gt;0,0,WEEKDAY(B8697,2)),IF(COUNTIF($I$2:$I$21,B8697)&gt;0,0,WEEKDAY(B8697,2)))</f>
        <v>4</v>
      </c>
      <c r="D8697" s="74">
        <f t="shared" si="2"/>
        <v>14</v>
      </c>
      <c r="E8697" s="12">
        <f>IFERROR(VLOOKUP(A8697,'IDAR Meter Data'!$A:$B,2,1),"")</f>
        <v>233</v>
      </c>
      <c r="F8697" s="75">
        <f>IF(CECCZ="CZ03",'Outside Temp'!B8697,IF(CECCZ="CZ04",'Outside Temp'!B8698,IF(CECCZ="CZ12",'Outside Temp'!B8699, IF(CECCZ="CZ13",'Outside Temp'!B8700))))</f>
        <v>71.18333333</v>
      </c>
      <c r="G8697" s="12">
        <f t="shared" si="3"/>
        <v>3</v>
      </c>
    </row>
    <row r="8698" ht="15.75" customHeight="1">
      <c r="A8698" s="13">
        <v>42215.625</v>
      </c>
      <c r="B8698" s="73">
        <f t="shared" si="1"/>
        <v>42215</v>
      </c>
      <c r="C8698" s="74">
        <f>IF(NewCustomer="Yes", IF(COUNTIF($I$2:$I$11,B8698)&gt;0,0,WEEKDAY(B8698,2)),IF(COUNTIF($I$2:$I$21,B8698)&gt;0,0,WEEKDAY(B8698,2)))</f>
        <v>4</v>
      </c>
      <c r="D8698" s="74">
        <f t="shared" si="2"/>
        <v>15</v>
      </c>
      <c r="E8698" s="12">
        <f>IFERROR(VLOOKUP(A8698,'IDAR Meter Data'!$A:$B,2,1),"")</f>
        <v>246</v>
      </c>
      <c r="F8698" s="75">
        <f>IF(CECCZ="CZ03",'Outside Temp'!B8698,IF(CECCZ="CZ04",'Outside Temp'!B8699,IF(CECCZ="CZ12",'Outside Temp'!B8700, IF(CECCZ="CZ13",'Outside Temp'!B8701))))</f>
        <v>70.93333333</v>
      </c>
      <c r="G8698" s="12">
        <f t="shared" si="3"/>
        <v>3</v>
      </c>
    </row>
    <row r="8699" ht="15.75" customHeight="1">
      <c r="A8699" s="13">
        <v>42215.635416666664</v>
      </c>
      <c r="B8699" s="73">
        <f t="shared" si="1"/>
        <v>42215</v>
      </c>
      <c r="C8699" s="74">
        <f>IF(NewCustomer="Yes", IF(COUNTIF($I$2:$I$11,B8699)&gt;0,0,WEEKDAY(B8699,2)),IF(COUNTIF($I$2:$I$21,B8699)&gt;0,0,WEEKDAY(B8699,2)))</f>
        <v>4</v>
      </c>
      <c r="D8699" s="74">
        <f t="shared" si="2"/>
        <v>15</v>
      </c>
      <c r="E8699" s="12">
        <f>IFERROR(VLOOKUP(A8699,'IDAR Meter Data'!$A:$B,2,1),"")</f>
        <v>244</v>
      </c>
      <c r="F8699" s="75">
        <f>IF(CECCZ="CZ03",'Outside Temp'!B8699,IF(CECCZ="CZ04",'Outside Temp'!B8700,IF(CECCZ="CZ12",'Outside Temp'!B8701, IF(CECCZ="CZ13",'Outside Temp'!B8702))))</f>
        <v>70.68333333</v>
      </c>
      <c r="G8699" s="12">
        <f t="shared" si="3"/>
        <v>3</v>
      </c>
    </row>
    <row r="8700" ht="15.75" customHeight="1">
      <c r="A8700" s="13">
        <v>42215.645833333336</v>
      </c>
      <c r="B8700" s="73">
        <f t="shared" si="1"/>
        <v>42215</v>
      </c>
      <c r="C8700" s="74">
        <f>IF(NewCustomer="Yes", IF(COUNTIF($I$2:$I$11,B8700)&gt;0,0,WEEKDAY(B8700,2)),IF(COUNTIF($I$2:$I$21,B8700)&gt;0,0,WEEKDAY(B8700,2)))</f>
        <v>4</v>
      </c>
      <c r="D8700" s="74">
        <f t="shared" si="2"/>
        <v>15</v>
      </c>
      <c r="E8700" s="12">
        <f>IFERROR(VLOOKUP(A8700,'IDAR Meter Data'!$A:$B,2,1),"")</f>
        <v>256</v>
      </c>
      <c r="F8700" s="75">
        <f>IF(CECCZ="CZ03",'Outside Temp'!B8700,IF(CECCZ="CZ04",'Outside Temp'!B8701,IF(CECCZ="CZ12",'Outside Temp'!B8702, IF(CECCZ="CZ13",'Outside Temp'!B8703))))</f>
        <v>70.43333333</v>
      </c>
      <c r="G8700" s="12">
        <f t="shared" si="3"/>
        <v>3</v>
      </c>
    </row>
    <row r="8701" ht="15.75" customHeight="1">
      <c r="A8701" s="13">
        <v>42215.65625</v>
      </c>
      <c r="B8701" s="73">
        <f t="shared" si="1"/>
        <v>42215</v>
      </c>
      <c r="C8701" s="74">
        <f>IF(NewCustomer="Yes", IF(COUNTIF($I$2:$I$11,B8701)&gt;0,0,WEEKDAY(B8701,2)),IF(COUNTIF($I$2:$I$21,B8701)&gt;0,0,WEEKDAY(B8701,2)))</f>
        <v>4</v>
      </c>
      <c r="D8701" s="74">
        <f t="shared" si="2"/>
        <v>15</v>
      </c>
      <c r="E8701" s="12">
        <f>IFERROR(VLOOKUP(A8701,'IDAR Meter Data'!$A:$B,2,1),"")</f>
        <v>250</v>
      </c>
      <c r="F8701" s="75">
        <f>IF(CECCZ="CZ03",'Outside Temp'!B8701,IF(CECCZ="CZ04",'Outside Temp'!B8702,IF(CECCZ="CZ12",'Outside Temp'!B8703, IF(CECCZ="CZ13",'Outside Temp'!B8704))))</f>
        <v>70.18333333</v>
      </c>
      <c r="G8701" s="12">
        <f t="shared" si="3"/>
        <v>3</v>
      </c>
    </row>
    <row r="8702" ht="15.75" customHeight="1">
      <c r="A8702" s="13">
        <v>42215.666666666664</v>
      </c>
      <c r="B8702" s="73">
        <f t="shared" si="1"/>
        <v>42215</v>
      </c>
      <c r="C8702" s="74">
        <f>IF(NewCustomer="Yes", IF(COUNTIF($I$2:$I$11,B8702)&gt;0,0,WEEKDAY(B8702,2)),IF(COUNTIF($I$2:$I$21,B8702)&gt;0,0,WEEKDAY(B8702,2)))</f>
        <v>4</v>
      </c>
      <c r="D8702" s="74">
        <f t="shared" si="2"/>
        <v>16</v>
      </c>
      <c r="E8702" s="12">
        <f>IFERROR(VLOOKUP(A8702,'IDAR Meter Data'!$A:$B,2,1),"")</f>
        <v>252</v>
      </c>
      <c r="F8702" s="75">
        <f>IF(CECCZ="CZ03",'Outside Temp'!B8702,IF(CECCZ="CZ04",'Outside Temp'!B8703,IF(CECCZ="CZ12",'Outside Temp'!B8704, IF(CECCZ="CZ13",'Outside Temp'!B8705))))</f>
        <v>69.86666667</v>
      </c>
      <c r="G8702" s="12">
        <f t="shared" si="3"/>
        <v>2</v>
      </c>
    </row>
    <row r="8703" ht="15.75" customHeight="1">
      <c r="A8703" s="13">
        <v>42215.677083333336</v>
      </c>
      <c r="B8703" s="73">
        <f t="shared" si="1"/>
        <v>42215</v>
      </c>
      <c r="C8703" s="74">
        <f>IF(NewCustomer="Yes", IF(COUNTIF($I$2:$I$11,B8703)&gt;0,0,WEEKDAY(B8703,2)),IF(COUNTIF($I$2:$I$21,B8703)&gt;0,0,WEEKDAY(B8703,2)))</f>
        <v>4</v>
      </c>
      <c r="D8703" s="74">
        <f t="shared" si="2"/>
        <v>16</v>
      </c>
      <c r="E8703" s="12">
        <f>IFERROR(VLOOKUP(A8703,'IDAR Meter Data'!$A:$B,2,1),"")</f>
        <v>263</v>
      </c>
      <c r="F8703" s="75">
        <f>IF(CECCZ="CZ03",'Outside Temp'!B8703,IF(CECCZ="CZ04",'Outside Temp'!B8704,IF(CECCZ="CZ12",'Outside Temp'!B8705, IF(CECCZ="CZ13",'Outside Temp'!B8706))))</f>
        <v>69.36666667</v>
      </c>
      <c r="G8703" s="12">
        <f t="shared" si="3"/>
        <v>2</v>
      </c>
    </row>
    <row r="8704" ht="15.75" customHeight="1">
      <c r="A8704" s="13">
        <v>42215.6875</v>
      </c>
      <c r="B8704" s="73">
        <f t="shared" si="1"/>
        <v>42215</v>
      </c>
      <c r="C8704" s="74">
        <f>IF(NewCustomer="Yes", IF(COUNTIF($I$2:$I$11,B8704)&gt;0,0,WEEKDAY(B8704,2)),IF(COUNTIF($I$2:$I$21,B8704)&gt;0,0,WEEKDAY(B8704,2)))</f>
        <v>4</v>
      </c>
      <c r="D8704" s="74">
        <f t="shared" si="2"/>
        <v>16</v>
      </c>
      <c r="E8704" s="12">
        <f>IFERROR(VLOOKUP(A8704,'IDAR Meter Data'!$A:$B,2,1),"")</f>
        <v>254</v>
      </c>
      <c r="F8704" s="75">
        <f>IF(CECCZ="CZ03",'Outside Temp'!B8704,IF(CECCZ="CZ04",'Outside Temp'!B8705,IF(CECCZ="CZ12",'Outside Temp'!B8706, IF(CECCZ="CZ13",'Outside Temp'!B8707))))</f>
        <v>68.86666667</v>
      </c>
      <c r="G8704" s="12">
        <f t="shared" si="3"/>
        <v>2</v>
      </c>
    </row>
    <row r="8705" ht="15.75" customHeight="1">
      <c r="A8705" s="13">
        <v>42215.697916666664</v>
      </c>
      <c r="B8705" s="73">
        <f t="shared" si="1"/>
        <v>42215</v>
      </c>
      <c r="C8705" s="74">
        <f>IF(NewCustomer="Yes", IF(COUNTIF($I$2:$I$11,B8705)&gt;0,0,WEEKDAY(B8705,2)),IF(COUNTIF($I$2:$I$21,B8705)&gt;0,0,WEEKDAY(B8705,2)))</f>
        <v>4</v>
      </c>
      <c r="D8705" s="74">
        <f t="shared" si="2"/>
        <v>16</v>
      </c>
      <c r="E8705" s="12">
        <f>IFERROR(VLOOKUP(A8705,'IDAR Meter Data'!$A:$B,2,1),"")</f>
        <v>238</v>
      </c>
      <c r="F8705" s="75">
        <f>IF(CECCZ="CZ03",'Outside Temp'!B8705,IF(CECCZ="CZ04",'Outside Temp'!B8706,IF(CECCZ="CZ12",'Outside Temp'!B8707, IF(CECCZ="CZ13",'Outside Temp'!B8708))))</f>
        <v>68.36666667</v>
      </c>
      <c r="G8705" s="12">
        <f t="shared" si="3"/>
        <v>2</v>
      </c>
    </row>
    <row r="8706" ht="15.75" customHeight="1">
      <c r="A8706" s="13">
        <v>42215.708333333336</v>
      </c>
      <c r="B8706" s="73">
        <f t="shared" si="1"/>
        <v>42215</v>
      </c>
      <c r="C8706" s="74">
        <f>IF(NewCustomer="Yes", IF(COUNTIF($I$2:$I$11,B8706)&gt;0,0,WEEKDAY(B8706,2)),IF(COUNTIF($I$2:$I$21,B8706)&gt;0,0,WEEKDAY(B8706,2)))</f>
        <v>4</v>
      </c>
      <c r="D8706" s="74">
        <f t="shared" si="2"/>
        <v>17</v>
      </c>
      <c r="E8706" s="12">
        <f>IFERROR(VLOOKUP(A8706,'IDAR Meter Data'!$A:$B,2,1),"")</f>
        <v>251</v>
      </c>
      <c r="F8706" s="75">
        <f>IF(CECCZ="CZ03",'Outside Temp'!B8706,IF(CECCZ="CZ04",'Outside Temp'!B8707,IF(CECCZ="CZ12",'Outside Temp'!B8708, IF(CECCZ="CZ13",'Outside Temp'!B8709))))</f>
        <v>67.86666667</v>
      </c>
      <c r="G8706" s="12">
        <f t="shared" si="3"/>
        <v>2</v>
      </c>
    </row>
    <row r="8707" ht="15.75" customHeight="1">
      <c r="A8707" s="13">
        <v>42215.71875</v>
      </c>
      <c r="B8707" s="73">
        <f t="shared" si="1"/>
        <v>42215</v>
      </c>
      <c r="C8707" s="74">
        <f>IF(NewCustomer="Yes", IF(COUNTIF($I$2:$I$11,B8707)&gt;0,0,WEEKDAY(B8707,2)),IF(COUNTIF($I$2:$I$21,B8707)&gt;0,0,WEEKDAY(B8707,2)))</f>
        <v>4</v>
      </c>
      <c r="D8707" s="74">
        <f t="shared" si="2"/>
        <v>17</v>
      </c>
      <c r="E8707" s="12">
        <f>IFERROR(VLOOKUP(A8707,'IDAR Meter Data'!$A:$B,2,1),"")</f>
        <v>257</v>
      </c>
      <c r="F8707" s="75">
        <f>IF(CECCZ="CZ03",'Outside Temp'!B8707,IF(CECCZ="CZ04",'Outside Temp'!B8708,IF(CECCZ="CZ12",'Outside Temp'!B8709, IF(CECCZ="CZ13",'Outside Temp'!B8710))))</f>
        <v>67.36666667</v>
      </c>
      <c r="G8707" s="12">
        <f t="shared" si="3"/>
        <v>2</v>
      </c>
    </row>
    <row r="8708" ht="15.75" customHeight="1">
      <c r="A8708" s="13">
        <v>42215.729166666664</v>
      </c>
      <c r="B8708" s="73">
        <f t="shared" si="1"/>
        <v>42215</v>
      </c>
      <c r="C8708" s="74">
        <f>IF(NewCustomer="Yes", IF(COUNTIF($I$2:$I$11,B8708)&gt;0,0,WEEKDAY(B8708,2)),IF(COUNTIF($I$2:$I$21,B8708)&gt;0,0,WEEKDAY(B8708,2)))</f>
        <v>4</v>
      </c>
      <c r="D8708" s="74">
        <f t="shared" si="2"/>
        <v>17</v>
      </c>
      <c r="E8708" s="12">
        <f>IFERROR(VLOOKUP(A8708,'IDAR Meter Data'!$A:$B,2,1),"")</f>
        <v>243</v>
      </c>
      <c r="F8708" s="75">
        <f>IF(CECCZ="CZ03",'Outside Temp'!B8708,IF(CECCZ="CZ04",'Outside Temp'!B8709,IF(CECCZ="CZ12",'Outside Temp'!B8710, IF(CECCZ="CZ13",'Outside Temp'!B8711))))</f>
        <v>66.86666667</v>
      </c>
      <c r="G8708" s="12">
        <f t="shared" si="3"/>
        <v>2</v>
      </c>
    </row>
    <row r="8709" ht="15.75" customHeight="1">
      <c r="A8709" s="13">
        <v>42215.739583333336</v>
      </c>
      <c r="B8709" s="73">
        <f t="shared" si="1"/>
        <v>42215</v>
      </c>
      <c r="C8709" s="74">
        <f>IF(NewCustomer="Yes", IF(COUNTIF($I$2:$I$11,B8709)&gt;0,0,WEEKDAY(B8709,2)),IF(COUNTIF($I$2:$I$21,B8709)&gt;0,0,WEEKDAY(B8709,2)))</f>
        <v>4</v>
      </c>
      <c r="D8709" s="74">
        <f t="shared" si="2"/>
        <v>17</v>
      </c>
      <c r="E8709" s="12">
        <f>IFERROR(VLOOKUP(A8709,'IDAR Meter Data'!$A:$B,2,1),"")</f>
        <v>272</v>
      </c>
      <c r="F8709" s="75">
        <f>IF(CECCZ="CZ03",'Outside Temp'!B8709,IF(CECCZ="CZ04",'Outside Temp'!B8710,IF(CECCZ="CZ12",'Outside Temp'!B8711, IF(CECCZ="CZ13",'Outside Temp'!B8712))))</f>
        <v>66.36666667</v>
      </c>
      <c r="G8709" s="12">
        <f t="shared" si="3"/>
        <v>2</v>
      </c>
    </row>
    <row r="8710" ht="15.75" customHeight="1">
      <c r="A8710" s="13">
        <v>42215.75</v>
      </c>
      <c r="B8710" s="73">
        <f t="shared" si="1"/>
        <v>42215</v>
      </c>
      <c r="C8710" s="74">
        <f>IF(NewCustomer="Yes", IF(COUNTIF($I$2:$I$11,B8710)&gt;0,0,WEEKDAY(B8710,2)),IF(COUNTIF($I$2:$I$21,B8710)&gt;0,0,WEEKDAY(B8710,2)))</f>
        <v>4</v>
      </c>
      <c r="D8710" s="74">
        <f t="shared" si="2"/>
        <v>18</v>
      </c>
      <c r="E8710" s="12">
        <f>IFERROR(VLOOKUP(A8710,'IDAR Meter Data'!$A:$B,2,1),"")</f>
        <v>251</v>
      </c>
      <c r="F8710" s="75">
        <f>IF(CECCZ="CZ03",'Outside Temp'!B8710,IF(CECCZ="CZ04",'Outside Temp'!B8711,IF(CECCZ="CZ12",'Outside Temp'!B8712, IF(CECCZ="CZ13",'Outside Temp'!B8713))))</f>
        <v>65.86666667</v>
      </c>
      <c r="G8710" s="12">
        <f t="shared" si="3"/>
        <v>2</v>
      </c>
    </row>
    <row r="8711" ht="15.75" customHeight="1">
      <c r="A8711" s="13">
        <v>42215.760416666664</v>
      </c>
      <c r="B8711" s="73">
        <f t="shared" si="1"/>
        <v>42215</v>
      </c>
      <c r="C8711" s="74">
        <f>IF(NewCustomer="Yes", IF(COUNTIF($I$2:$I$11,B8711)&gt;0,0,WEEKDAY(B8711,2)),IF(COUNTIF($I$2:$I$21,B8711)&gt;0,0,WEEKDAY(B8711,2)))</f>
        <v>4</v>
      </c>
      <c r="D8711" s="74">
        <f t="shared" si="2"/>
        <v>18</v>
      </c>
      <c r="E8711" s="12">
        <f>IFERROR(VLOOKUP(A8711,'IDAR Meter Data'!$A:$B,2,1),"")</f>
        <v>254</v>
      </c>
      <c r="F8711" s="75">
        <f>IF(CECCZ="CZ03",'Outside Temp'!B8711,IF(CECCZ="CZ04",'Outside Temp'!B8712,IF(CECCZ="CZ12",'Outside Temp'!B8713, IF(CECCZ="CZ13",'Outside Temp'!B8714))))</f>
        <v>65.36666667</v>
      </c>
      <c r="G8711" s="12">
        <f t="shared" si="3"/>
        <v>2</v>
      </c>
    </row>
    <row r="8712" ht="15.75" customHeight="1">
      <c r="A8712" s="13">
        <v>42215.770833333336</v>
      </c>
      <c r="B8712" s="73">
        <f t="shared" si="1"/>
        <v>42215</v>
      </c>
      <c r="C8712" s="74">
        <f>IF(NewCustomer="Yes", IF(COUNTIF($I$2:$I$11,B8712)&gt;0,0,WEEKDAY(B8712,2)),IF(COUNTIF($I$2:$I$21,B8712)&gt;0,0,WEEKDAY(B8712,2)))</f>
        <v>4</v>
      </c>
      <c r="D8712" s="74">
        <f t="shared" si="2"/>
        <v>18</v>
      </c>
      <c r="E8712" s="12">
        <f>IFERROR(VLOOKUP(A8712,'IDAR Meter Data'!$A:$B,2,1),"")</f>
        <v>249</v>
      </c>
      <c r="F8712" s="75">
        <f>IF(CECCZ="CZ03",'Outside Temp'!B8712,IF(CECCZ="CZ04",'Outside Temp'!B8713,IF(CECCZ="CZ12",'Outside Temp'!B8714, IF(CECCZ="CZ13",'Outside Temp'!B8715))))</f>
        <v>64.86666667</v>
      </c>
      <c r="G8712" s="12">
        <f t="shared" si="3"/>
        <v>1</v>
      </c>
    </row>
    <row r="8713" ht="15.75" customHeight="1">
      <c r="A8713" s="13">
        <v>42215.78125</v>
      </c>
      <c r="B8713" s="73">
        <f t="shared" si="1"/>
        <v>42215</v>
      </c>
      <c r="C8713" s="74">
        <f>IF(NewCustomer="Yes", IF(COUNTIF($I$2:$I$11,B8713)&gt;0,0,WEEKDAY(B8713,2)),IF(COUNTIF($I$2:$I$21,B8713)&gt;0,0,WEEKDAY(B8713,2)))</f>
        <v>4</v>
      </c>
      <c r="D8713" s="74">
        <f t="shared" si="2"/>
        <v>18</v>
      </c>
      <c r="E8713" s="12">
        <f>IFERROR(VLOOKUP(A8713,'IDAR Meter Data'!$A:$B,2,1),"")</f>
        <v>254</v>
      </c>
      <c r="F8713" s="75">
        <f>IF(CECCZ="CZ03",'Outside Temp'!B8713,IF(CECCZ="CZ04",'Outside Temp'!B8714,IF(CECCZ="CZ12",'Outside Temp'!B8715, IF(CECCZ="CZ13",'Outside Temp'!B8716))))</f>
        <v>64.36666667</v>
      </c>
      <c r="G8713" s="12">
        <f t="shared" si="3"/>
        <v>1</v>
      </c>
    </row>
    <row r="8714" ht="15.75" customHeight="1">
      <c r="A8714" s="13">
        <v>42215.791666666664</v>
      </c>
      <c r="B8714" s="73">
        <f t="shared" si="1"/>
        <v>42215</v>
      </c>
      <c r="C8714" s="74">
        <f>IF(NewCustomer="Yes", IF(COUNTIF($I$2:$I$11,B8714)&gt;0,0,WEEKDAY(B8714,2)),IF(COUNTIF($I$2:$I$21,B8714)&gt;0,0,WEEKDAY(B8714,2)))</f>
        <v>4</v>
      </c>
      <c r="D8714" s="74">
        <f t="shared" si="2"/>
        <v>19</v>
      </c>
      <c r="E8714" s="12">
        <f>IFERROR(VLOOKUP(A8714,'IDAR Meter Data'!$A:$B,2,1),"")</f>
        <v>241</v>
      </c>
      <c r="F8714" s="75">
        <f>IF(CECCZ="CZ03",'Outside Temp'!B8714,IF(CECCZ="CZ04",'Outside Temp'!B8715,IF(CECCZ="CZ12",'Outside Temp'!B8716, IF(CECCZ="CZ13",'Outside Temp'!B8717))))</f>
        <v>63.86666667</v>
      </c>
      <c r="G8714" s="12">
        <f t="shared" si="3"/>
        <v>1</v>
      </c>
    </row>
    <row r="8715" ht="15.75" customHeight="1">
      <c r="A8715" s="13">
        <v>42215.802083333336</v>
      </c>
      <c r="B8715" s="73">
        <f t="shared" si="1"/>
        <v>42215</v>
      </c>
      <c r="C8715" s="74">
        <f>IF(NewCustomer="Yes", IF(COUNTIF($I$2:$I$11,B8715)&gt;0,0,WEEKDAY(B8715,2)),IF(COUNTIF($I$2:$I$21,B8715)&gt;0,0,WEEKDAY(B8715,2)))</f>
        <v>4</v>
      </c>
      <c r="D8715" s="74">
        <f t="shared" si="2"/>
        <v>19</v>
      </c>
      <c r="E8715" s="12">
        <f>IFERROR(VLOOKUP(A8715,'IDAR Meter Data'!$A:$B,2,1),"")</f>
        <v>235</v>
      </c>
      <c r="F8715" s="75">
        <f>IF(CECCZ="CZ03",'Outside Temp'!B8715,IF(CECCZ="CZ04",'Outside Temp'!B8716,IF(CECCZ="CZ12",'Outside Temp'!B8717, IF(CECCZ="CZ13",'Outside Temp'!B8718))))</f>
        <v>63.36666667</v>
      </c>
      <c r="G8715" s="12">
        <f t="shared" si="3"/>
        <v>1</v>
      </c>
    </row>
    <row r="8716" ht="15.75" customHeight="1">
      <c r="A8716" s="13">
        <v>42215.8125</v>
      </c>
      <c r="B8716" s="73">
        <f t="shared" si="1"/>
        <v>42215</v>
      </c>
      <c r="C8716" s="74">
        <f>IF(NewCustomer="Yes", IF(COUNTIF($I$2:$I$11,B8716)&gt;0,0,WEEKDAY(B8716,2)),IF(COUNTIF($I$2:$I$21,B8716)&gt;0,0,WEEKDAY(B8716,2)))</f>
        <v>4</v>
      </c>
      <c r="D8716" s="74">
        <f t="shared" si="2"/>
        <v>19</v>
      </c>
      <c r="E8716" s="12">
        <f>IFERROR(VLOOKUP(A8716,'IDAR Meter Data'!$A:$B,2,1),"")</f>
        <v>223</v>
      </c>
      <c r="F8716" s="75">
        <f>IF(CECCZ="CZ03",'Outside Temp'!B8716,IF(CECCZ="CZ04",'Outside Temp'!B8717,IF(CECCZ="CZ12",'Outside Temp'!B8718, IF(CECCZ="CZ13",'Outside Temp'!B8719))))</f>
        <v>62.86666667</v>
      </c>
      <c r="G8716" s="12">
        <f t="shared" si="3"/>
        <v>1</v>
      </c>
    </row>
    <row r="8717" ht="15.75" customHeight="1">
      <c r="A8717" s="13">
        <v>42215.822916666664</v>
      </c>
      <c r="B8717" s="73">
        <f t="shared" si="1"/>
        <v>42215</v>
      </c>
      <c r="C8717" s="74">
        <f>IF(NewCustomer="Yes", IF(COUNTIF($I$2:$I$11,B8717)&gt;0,0,WEEKDAY(B8717,2)),IF(COUNTIF($I$2:$I$21,B8717)&gt;0,0,WEEKDAY(B8717,2)))</f>
        <v>4</v>
      </c>
      <c r="D8717" s="74">
        <f t="shared" si="2"/>
        <v>19</v>
      </c>
      <c r="E8717" s="12">
        <f>IFERROR(VLOOKUP(A8717,'IDAR Meter Data'!$A:$B,2,1),"")</f>
        <v>226</v>
      </c>
      <c r="F8717" s="75">
        <f>IF(CECCZ="CZ03",'Outside Temp'!B8717,IF(CECCZ="CZ04",'Outside Temp'!B8718,IF(CECCZ="CZ12",'Outside Temp'!B8719, IF(CECCZ="CZ13",'Outside Temp'!B8720))))</f>
        <v>62.36666667</v>
      </c>
      <c r="G8717" s="12">
        <f t="shared" si="3"/>
        <v>1</v>
      </c>
    </row>
    <row r="8718" ht="15.75" customHeight="1">
      <c r="A8718" s="13">
        <v>42215.833333333336</v>
      </c>
      <c r="B8718" s="73">
        <f t="shared" si="1"/>
        <v>42215</v>
      </c>
      <c r="C8718" s="74">
        <f>IF(NewCustomer="Yes", IF(COUNTIF($I$2:$I$11,B8718)&gt;0,0,WEEKDAY(B8718,2)),IF(COUNTIF($I$2:$I$21,B8718)&gt;0,0,WEEKDAY(B8718,2)))</f>
        <v>4</v>
      </c>
      <c r="D8718" s="74">
        <f t="shared" si="2"/>
        <v>20</v>
      </c>
      <c r="E8718" s="12">
        <f>IFERROR(VLOOKUP(A8718,'IDAR Meter Data'!$A:$B,2,1),"")</f>
        <v>219</v>
      </c>
      <c r="F8718" s="75">
        <f>IF(CECCZ="CZ03",'Outside Temp'!B8718,IF(CECCZ="CZ04",'Outside Temp'!B8719,IF(CECCZ="CZ12",'Outside Temp'!B8720, IF(CECCZ="CZ13",'Outside Temp'!B8721))))</f>
        <v>62</v>
      </c>
      <c r="G8718" s="12">
        <f t="shared" si="3"/>
        <v>1</v>
      </c>
    </row>
    <row r="8719" ht="15.75" customHeight="1">
      <c r="A8719" s="13">
        <v>42215.84375</v>
      </c>
      <c r="B8719" s="73">
        <f t="shared" si="1"/>
        <v>42215</v>
      </c>
      <c r="C8719" s="74">
        <f>IF(NewCustomer="Yes", IF(COUNTIF($I$2:$I$11,B8719)&gt;0,0,WEEKDAY(B8719,2)),IF(COUNTIF($I$2:$I$21,B8719)&gt;0,0,WEEKDAY(B8719,2)))</f>
        <v>4</v>
      </c>
      <c r="D8719" s="74">
        <f t="shared" si="2"/>
        <v>20</v>
      </c>
      <c r="E8719" s="12">
        <f>IFERROR(VLOOKUP(A8719,'IDAR Meter Data'!$A:$B,2,1),"")</f>
        <v>231</v>
      </c>
      <c r="F8719" s="75">
        <f>IF(CECCZ="CZ03",'Outside Temp'!B8719,IF(CECCZ="CZ04",'Outside Temp'!B8720,IF(CECCZ="CZ12",'Outside Temp'!B8721, IF(CECCZ="CZ13",'Outside Temp'!B8722))))</f>
        <v>62</v>
      </c>
      <c r="G8719" s="12">
        <f t="shared" si="3"/>
        <v>1</v>
      </c>
    </row>
    <row r="8720" ht="15.75" customHeight="1">
      <c r="A8720" s="13">
        <v>42215.854166666664</v>
      </c>
      <c r="B8720" s="73">
        <f t="shared" si="1"/>
        <v>42215</v>
      </c>
      <c r="C8720" s="74">
        <f>IF(NewCustomer="Yes", IF(COUNTIF($I$2:$I$11,B8720)&gt;0,0,WEEKDAY(B8720,2)),IF(COUNTIF($I$2:$I$21,B8720)&gt;0,0,WEEKDAY(B8720,2)))</f>
        <v>4</v>
      </c>
      <c r="D8720" s="74">
        <f t="shared" si="2"/>
        <v>20</v>
      </c>
      <c r="E8720" s="12">
        <f>IFERROR(VLOOKUP(A8720,'IDAR Meter Data'!$A:$B,2,1),"")</f>
        <v>216</v>
      </c>
      <c r="F8720" s="75">
        <f>IF(CECCZ="CZ03",'Outside Temp'!B8720,IF(CECCZ="CZ04",'Outside Temp'!B8721,IF(CECCZ="CZ12",'Outside Temp'!B8722, IF(CECCZ="CZ13",'Outside Temp'!B8723))))</f>
        <v>62</v>
      </c>
      <c r="G8720" s="12">
        <f t="shared" si="3"/>
        <v>1</v>
      </c>
    </row>
    <row r="8721" ht="15.75" customHeight="1">
      <c r="A8721" s="13">
        <v>42215.864583333336</v>
      </c>
      <c r="B8721" s="73">
        <f t="shared" si="1"/>
        <v>42215</v>
      </c>
      <c r="C8721" s="74">
        <f>IF(NewCustomer="Yes", IF(COUNTIF($I$2:$I$11,B8721)&gt;0,0,WEEKDAY(B8721,2)),IF(COUNTIF($I$2:$I$21,B8721)&gt;0,0,WEEKDAY(B8721,2)))</f>
        <v>4</v>
      </c>
      <c r="D8721" s="74">
        <f t="shared" si="2"/>
        <v>20</v>
      </c>
      <c r="E8721" s="12">
        <f>IFERROR(VLOOKUP(A8721,'IDAR Meter Data'!$A:$B,2,1),"")</f>
        <v>209</v>
      </c>
      <c r="F8721" s="75">
        <f>IF(CECCZ="CZ03",'Outside Temp'!B8721,IF(CECCZ="CZ04",'Outside Temp'!B8722,IF(CECCZ="CZ12",'Outside Temp'!B8723, IF(CECCZ="CZ13",'Outside Temp'!B8724))))</f>
        <v>62</v>
      </c>
      <c r="G8721" s="12">
        <f t="shared" si="3"/>
        <v>1</v>
      </c>
    </row>
    <row r="8722" ht="15.75" customHeight="1">
      <c r="A8722" s="13">
        <v>42215.875</v>
      </c>
      <c r="B8722" s="73">
        <f t="shared" si="1"/>
        <v>42215</v>
      </c>
      <c r="C8722" s="74">
        <f>IF(NewCustomer="Yes", IF(COUNTIF($I$2:$I$11,B8722)&gt;0,0,WEEKDAY(B8722,2)),IF(COUNTIF($I$2:$I$21,B8722)&gt;0,0,WEEKDAY(B8722,2)))</f>
        <v>4</v>
      </c>
      <c r="D8722" s="74">
        <f t="shared" si="2"/>
        <v>21</v>
      </c>
      <c r="E8722" s="12">
        <f>IFERROR(VLOOKUP(A8722,'IDAR Meter Data'!$A:$B,2,1),"")</f>
        <v>219</v>
      </c>
      <c r="F8722" s="75">
        <f>IF(CECCZ="CZ03",'Outside Temp'!B8722,IF(CECCZ="CZ04",'Outside Temp'!B8723,IF(CECCZ="CZ12",'Outside Temp'!B8724, IF(CECCZ="CZ13",'Outside Temp'!B8725))))</f>
        <v>61.93333333</v>
      </c>
      <c r="G8722" s="12">
        <f t="shared" si="3"/>
        <v>1</v>
      </c>
    </row>
    <row r="8723" ht="15.75" customHeight="1">
      <c r="A8723" s="13">
        <v>42215.885416666664</v>
      </c>
      <c r="B8723" s="73">
        <f t="shared" si="1"/>
        <v>42215</v>
      </c>
      <c r="C8723" s="74">
        <f>IF(NewCustomer="Yes", IF(COUNTIF($I$2:$I$11,B8723)&gt;0,0,WEEKDAY(B8723,2)),IF(COUNTIF($I$2:$I$21,B8723)&gt;0,0,WEEKDAY(B8723,2)))</f>
        <v>4</v>
      </c>
      <c r="D8723" s="74">
        <f t="shared" si="2"/>
        <v>21</v>
      </c>
      <c r="E8723" s="12">
        <f>IFERROR(VLOOKUP(A8723,'IDAR Meter Data'!$A:$B,2,1),"")</f>
        <v>211</v>
      </c>
      <c r="F8723" s="75">
        <f>IF(CECCZ="CZ03",'Outside Temp'!B8723,IF(CECCZ="CZ04",'Outside Temp'!B8724,IF(CECCZ="CZ12",'Outside Temp'!B8725, IF(CECCZ="CZ13",'Outside Temp'!B8726))))</f>
        <v>61.68333333</v>
      </c>
      <c r="G8723" s="12">
        <f t="shared" si="3"/>
        <v>1</v>
      </c>
    </row>
    <row r="8724" ht="15.75" customHeight="1">
      <c r="A8724" s="13">
        <v>42215.895833333336</v>
      </c>
      <c r="B8724" s="73">
        <f t="shared" si="1"/>
        <v>42215</v>
      </c>
      <c r="C8724" s="74">
        <f>IF(NewCustomer="Yes", IF(COUNTIF($I$2:$I$11,B8724)&gt;0,0,WEEKDAY(B8724,2)),IF(COUNTIF($I$2:$I$21,B8724)&gt;0,0,WEEKDAY(B8724,2)))</f>
        <v>4</v>
      </c>
      <c r="D8724" s="74">
        <f t="shared" si="2"/>
        <v>21</v>
      </c>
      <c r="E8724" s="12">
        <f>IFERROR(VLOOKUP(A8724,'IDAR Meter Data'!$A:$B,2,1),"")</f>
        <v>202</v>
      </c>
      <c r="F8724" s="75">
        <f>IF(CECCZ="CZ03",'Outside Temp'!B8724,IF(CECCZ="CZ04",'Outside Temp'!B8725,IF(CECCZ="CZ12",'Outside Temp'!B8726, IF(CECCZ="CZ13",'Outside Temp'!B8727))))</f>
        <v>61.43333333</v>
      </c>
      <c r="G8724" s="12">
        <f t="shared" si="3"/>
        <v>1</v>
      </c>
    </row>
    <row r="8725" ht="15.75" customHeight="1">
      <c r="A8725" s="13">
        <v>42215.90625</v>
      </c>
      <c r="B8725" s="73">
        <f t="shared" si="1"/>
        <v>42215</v>
      </c>
      <c r="C8725" s="74">
        <f>IF(NewCustomer="Yes", IF(COUNTIF($I$2:$I$11,B8725)&gt;0,0,WEEKDAY(B8725,2)),IF(COUNTIF($I$2:$I$21,B8725)&gt;0,0,WEEKDAY(B8725,2)))</f>
        <v>4</v>
      </c>
      <c r="D8725" s="74">
        <f t="shared" si="2"/>
        <v>21</v>
      </c>
      <c r="E8725" s="12">
        <f>IFERROR(VLOOKUP(A8725,'IDAR Meter Data'!$A:$B,2,1),"")</f>
        <v>194</v>
      </c>
      <c r="F8725" s="75">
        <f>IF(CECCZ="CZ03",'Outside Temp'!B8725,IF(CECCZ="CZ04",'Outside Temp'!B8726,IF(CECCZ="CZ12",'Outside Temp'!B8727, IF(CECCZ="CZ13",'Outside Temp'!B8728))))</f>
        <v>61.18333333</v>
      </c>
      <c r="G8725" s="12">
        <f t="shared" si="3"/>
        <v>1</v>
      </c>
    </row>
    <row r="8726" ht="15.75" customHeight="1">
      <c r="A8726" s="13">
        <v>42215.916666666664</v>
      </c>
      <c r="B8726" s="73">
        <f t="shared" si="1"/>
        <v>42215</v>
      </c>
      <c r="C8726" s="74">
        <f>IF(NewCustomer="Yes", IF(COUNTIF($I$2:$I$11,B8726)&gt;0,0,WEEKDAY(B8726,2)),IF(COUNTIF($I$2:$I$21,B8726)&gt;0,0,WEEKDAY(B8726,2)))</f>
        <v>4</v>
      </c>
      <c r="D8726" s="74">
        <f t="shared" si="2"/>
        <v>22</v>
      </c>
      <c r="E8726" s="12">
        <f>IFERROR(VLOOKUP(A8726,'IDAR Meter Data'!$A:$B,2,1),"")</f>
        <v>193</v>
      </c>
      <c r="F8726" s="75">
        <f>IF(CECCZ="CZ03",'Outside Temp'!B8726,IF(CECCZ="CZ04",'Outside Temp'!B8727,IF(CECCZ="CZ12",'Outside Temp'!B8728, IF(CECCZ="CZ13",'Outside Temp'!B8729))))</f>
        <v>61</v>
      </c>
      <c r="G8726" s="12">
        <f t="shared" si="3"/>
        <v>1</v>
      </c>
    </row>
    <row r="8727" ht="15.75" customHeight="1">
      <c r="A8727" s="13">
        <v>42215.927083333336</v>
      </c>
      <c r="B8727" s="73">
        <f t="shared" si="1"/>
        <v>42215</v>
      </c>
      <c r="C8727" s="74">
        <f>IF(NewCustomer="Yes", IF(COUNTIF($I$2:$I$11,B8727)&gt;0,0,WEEKDAY(B8727,2)),IF(COUNTIF($I$2:$I$21,B8727)&gt;0,0,WEEKDAY(B8727,2)))</f>
        <v>4</v>
      </c>
      <c r="D8727" s="74">
        <f t="shared" si="2"/>
        <v>22</v>
      </c>
      <c r="E8727" s="12">
        <f>IFERROR(VLOOKUP(A8727,'IDAR Meter Data'!$A:$B,2,1),"")</f>
        <v>192</v>
      </c>
      <c r="F8727" s="75">
        <f>IF(CECCZ="CZ03",'Outside Temp'!B8727,IF(CECCZ="CZ04",'Outside Temp'!B8728,IF(CECCZ="CZ12",'Outside Temp'!B8729, IF(CECCZ="CZ13",'Outside Temp'!B8730))))</f>
        <v>61</v>
      </c>
      <c r="G8727" s="12">
        <f t="shared" si="3"/>
        <v>1</v>
      </c>
    </row>
    <row r="8728" ht="15.75" customHeight="1">
      <c r="A8728" s="13">
        <v>42215.9375</v>
      </c>
      <c r="B8728" s="73">
        <f t="shared" si="1"/>
        <v>42215</v>
      </c>
      <c r="C8728" s="74">
        <f>IF(NewCustomer="Yes", IF(COUNTIF($I$2:$I$11,B8728)&gt;0,0,WEEKDAY(B8728,2)),IF(COUNTIF($I$2:$I$21,B8728)&gt;0,0,WEEKDAY(B8728,2)))</f>
        <v>4</v>
      </c>
      <c r="D8728" s="74">
        <f t="shared" si="2"/>
        <v>22</v>
      </c>
      <c r="E8728" s="12">
        <f>IFERROR(VLOOKUP(A8728,'IDAR Meter Data'!$A:$B,2,1),"")</f>
        <v>193</v>
      </c>
      <c r="F8728" s="75">
        <f>IF(CECCZ="CZ03",'Outside Temp'!B8728,IF(CECCZ="CZ04",'Outside Temp'!B8729,IF(CECCZ="CZ12",'Outside Temp'!B8730, IF(CECCZ="CZ13",'Outside Temp'!B8731))))</f>
        <v>61</v>
      </c>
      <c r="G8728" s="12">
        <f t="shared" si="3"/>
        <v>1</v>
      </c>
    </row>
    <row r="8729" ht="15.75" customHeight="1">
      <c r="A8729" s="13">
        <v>42215.947916666664</v>
      </c>
      <c r="B8729" s="73">
        <f t="shared" si="1"/>
        <v>42215</v>
      </c>
      <c r="C8729" s="74">
        <f>IF(NewCustomer="Yes", IF(COUNTIF($I$2:$I$11,B8729)&gt;0,0,WEEKDAY(B8729,2)),IF(COUNTIF($I$2:$I$21,B8729)&gt;0,0,WEEKDAY(B8729,2)))</f>
        <v>4</v>
      </c>
      <c r="D8729" s="74">
        <f t="shared" si="2"/>
        <v>22</v>
      </c>
      <c r="E8729" s="12">
        <f>IFERROR(VLOOKUP(A8729,'IDAR Meter Data'!$A:$B,2,1),"")</f>
        <v>203</v>
      </c>
      <c r="F8729" s="75">
        <f>IF(CECCZ="CZ03",'Outside Temp'!B8729,IF(CECCZ="CZ04",'Outside Temp'!B8730,IF(CECCZ="CZ12",'Outside Temp'!B8731, IF(CECCZ="CZ13",'Outside Temp'!B8732))))</f>
        <v>61</v>
      </c>
      <c r="G8729" s="12">
        <f t="shared" si="3"/>
        <v>1</v>
      </c>
    </row>
    <row r="8730" ht="15.75" customHeight="1">
      <c r="A8730" s="13">
        <v>42215.958333333336</v>
      </c>
      <c r="B8730" s="73">
        <f t="shared" si="1"/>
        <v>42215</v>
      </c>
      <c r="C8730" s="74">
        <f>IF(NewCustomer="Yes", IF(COUNTIF($I$2:$I$11,B8730)&gt;0,0,WEEKDAY(B8730,2)),IF(COUNTIF($I$2:$I$21,B8730)&gt;0,0,WEEKDAY(B8730,2)))</f>
        <v>4</v>
      </c>
      <c r="D8730" s="74">
        <f t="shared" si="2"/>
        <v>23</v>
      </c>
      <c r="E8730" s="12">
        <f>IFERROR(VLOOKUP(A8730,'IDAR Meter Data'!$A:$B,2,1),"")</f>
        <v>186</v>
      </c>
      <c r="F8730" s="75">
        <f>IF(CECCZ="CZ03",'Outside Temp'!B8730,IF(CECCZ="CZ04",'Outside Temp'!B8731,IF(CECCZ="CZ12",'Outside Temp'!B8732, IF(CECCZ="CZ13",'Outside Temp'!B8733))))</f>
        <v>60.93333333</v>
      </c>
      <c r="G8730" s="12">
        <f t="shared" si="3"/>
        <v>1</v>
      </c>
    </row>
    <row r="8731" ht="15.75" customHeight="1">
      <c r="A8731" s="13">
        <v>42215.96875</v>
      </c>
      <c r="B8731" s="73">
        <f t="shared" si="1"/>
        <v>42215</v>
      </c>
      <c r="C8731" s="74">
        <f>IF(NewCustomer="Yes", IF(COUNTIF($I$2:$I$11,B8731)&gt;0,0,WEEKDAY(B8731,2)),IF(COUNTIF($I$2:$I$21,B8731)&gt;0,0,WEEKDAY(B8731,2)))</f>
        <v>4</v>
      </c>
      <c r="D8731" s="74">
        <f t="shared" si="2"/>
        <v>23</v>
      </c>
      <c r="E8731" s="12">
        <f>IFERROR(VLOOKUP(A8731,'IDAR Meter Data'!$A:$B,2,1),"")</f>
        <v>192</v>
      </c>
      <c r="F8731" s="75">
        <f>IF(CECCZ="CZ03",'Outside Temp'!B8731,IF(CECCZ="CZ04",'Outside Temp'!B8732,IF(CECCZ="CZ12",'Outside Temp'!B8733, IF(CECCZ="CZ13",'Outside Temp'!B8734))))</f>
        <v>60.68333333</v>
      </c>
      <c r="G8731" s="12">
        <f t="shared" si="3"/>
        <v>1</v>
      </c>
    </row>
    <row r="8732" ht="15.75" customHeight="1">
      <c r="A8732" s="13">
        <v>42215.979166666664</v>
      </c>
      <c r="B8732" s="73">
        <f t="shared" si="1"/>
        <v>42215</v>
      </c>
      <c r="C8732" s="74">
        <f>IF(NewCustomer="Yes", IF(COUNTIF($I$2:$I$11,B8732)&gt;0,0,WEEKDAY(B8732,2)),IF(COUNTIF($I$2:$I$21,B8732)&gt;0,0,WEEKDAY(B8732,2)))</f>
        <v>4</v>
      </c>
      <c r="D8732" s="74">
        <f t="shared" si="2"/>
        <v>23</v>
      </c>
      <c r="E8732" s="12">
        <f>IFERROR(VLOOKUP(A8732,'IDAR Meter Data'!$A:$B,2,1),"")</f>
        <v>192</v>
      </c>
      <c r="F8732" s="75">
        <f>IF(CECCZ="CZ03",'Outside Temp'!B8732,IF(CECCZ="CZ04",'Outside Temp'!B8733,IF(CECCZ="CZ12",'Outside Temp'!B8734, IF(CECCZ="CZ13",'Outside Temp'!B8735))))</f>
        <v>60.43333333</v>
      </c>
      <c r="G8732" s="12">
        <f t="shared" si="3"/>
        <v>1</v>
      </c>
    </row>
    <row r="8733" ht="15.75" customHeight="1">
      <c r="A8733" s="13">
        <v>42215.989583333336</v>
      </c>
      <c r="B8733" s="73">
        <f t="shared" si="1"/>
        <v>42215</v>
      </c>
      <c r="C8733" s="74">
        <f>IF(NewCustomer="Yes", IF(COUNTIF($I$2:$I$11,B8733)&gt;0,0,WEEKDAY(B8733,2)),IF(COUNTIF($I$2:$I$21,B8733)&gt;0,0,WEEKDAY(B8733,2)))</f>
        <v>4</v>
      </c>
      <c r="D8733" s="74">
        <f t="shared" si="2"/>
        <v>23</v>
      </c>
      <c r="E8733" s="12">
        <f>IFERROR(VLOOKUP(A8733,'IDAR Meter Data'!$A:$B,2,1),"")</f>
        <v>199</v>
      </c>
      <c r="F8733" s="75">
        <f>IF(CECCZ="CZ03",'Outside Temp'!B8733,IF(CECCZ="CZ04",'Outside Temp'!B8734,IF(CECCZ="CZ12",'Outside Temp'!B8735, IF(CECCZ="CZ13",'Outside Temp'!B8736))))</f>
        <v>60.18333333</v>
      </c>
      <c r="G8733" s="12">
        <f t="shared" si="3"/>
        <v>1</v>
      </c>
    </row>
    <row r="8734" ht="15.75" customHeight="1">
      <c r="A8734" s="13">
        <v>42216.0</v>
      </c>
      <c r="B8734" s="73">
        <f t="shared" si="1"/>
        <v>42216</v>
      </c>
      <c r="C8734" s="74">
        <f>IF(NewCustomer="Yes", IF(COUNTIF($I$2:$I$11,B8734)&gt;0,0,WEEKDAY(B8734,2)),IF(COUNTIF($I$2:$I$21,B8734)&gt;0,0,WEEKDAY(B8734,2)))</f>
        <v>5</v>
      </c>
      <c r="D8734" s="74">
        <f t="shared" si="2"/>
        <v>0</v>
      </c>
      <c r="E8734" s="12">
        <f>IFERROR(VLOOKUP(A8734,'IDAR Meter Data'!$A:$B,2,1),"")</f>
        <v>187</v>
      </c>
      <c r="F8734" s="75">
        <f>IF(CECCZ="CZ03",'Outside Temp'!B8734,IF(CECCZ="CZ04",'Outside Temp'!B8735,IF(CECCZ="CZ12",'Outside Temp'!B8736, IF(CECCZ="CZ13",'Outside Temp'!B8737))))</f>
        <v>60</v>
      </c>
      <c r="G8734" s="12">
        <f t="shared" si="3"/>
        <v>1</v>
      </c>
    </row>
    <row r="8735" ht="15.75" customHeight="1">
      <c r="A8735" s="13">
        <v>42216.010416666664</v>
      </c>
      <c r="B8735" s="73">
        <f t="shared" si="1"/>
        <v>42216</v>
      </c>
      <c r="C8735" s="74">
        <f>IF(NewCustomer="Yes", IF(COUNTIF($I$2:$I$11,B8735)&gt;0,0,WEEKDAY(B8735,2)),IF(COUNTIF($I$2:$I$21,B8735)&gt;0,0,WEEKDAY(B8735,2)))</f>
        <v>5</v>
      </c>
      <c r="D8735" s="74">
        <f t="shared" si="2"/>
        <v>0</v>
      </c>
      <c r="E8735" s="12">
        <f>IFERROR(VLOOKUP(A8735,'IDAR Meter Data'!$A:$B,2,1),"")</f>
        <v>185</v>
      </c>
      <c r="F8735" s="75">
        <f>IF(CECCZ="CZ03",'Outside Temp'!B8735,IF(CECCZ="CZ04",'Outside Temp'!B8736,IF(CECCZ="CZ12",'Outside Temp'!B8737, IF(CECCZ="CZ13",'Outside Temp'!B8738))))</f>
        <v>60</v>
      </c>
      <c r="G8735" s="12">
        <f t="shared" si="3"/>
        <v>1</v>
      </c>
    </row>
    <row r="8736" ht="15.75" customHeight="1">
      <c r="A8736" s="13">
        <v>42216.020833333336</v>
      </c>
      <c r="B8736" s="73">
        <f t="shared" si="1"/>
        <v>42216</v>
      </c>
      <c r="C8736" s="74">
        <f>IF(NewCustomer="Yes", IF(COUNTIF($I$2:$I$11,B8736)&gt;0,0,WEEKDAY(B8736,2)),IF(COUNTIF($I$2:$I$21,B8736)&gt;0,0,WEEKDAY(B8736,2)))</f>
        <v>5</v>
      </c>
      <c r="D8736" s="74">
        <f t="shared" si="2"/>
        <v>0</v>
      </c>
      <c r="E8736" s="12">
        <f>IFERROR(VLOOKUP(A8736,'IDAR Meter Data'!$A:$B,2,1),"")</f>
        <v>187</v>
      </c>
      <c r="F8736" s="75">
        <f>IF(CECCZ="CZ03",'Outside Temp'!B8736,IF(CECCZ="CZ04",'Outside Temp'!B8737,IF(CECCZ="CZ12",'Outside Temp'!B8738, IF(CECCZ="CZ13",'Outside Temp'!B8739))))</f>
        <v>60</v>
      </c>
      <c r="G8736" s="12">
        <f t="shared" si="3"/>
        <v>1</v>
      </c>
    </row>
    <row r="8737" ht="15.75" customHeight="1">
      <c r="A8737" s="13">
        <v>42216.03125</v>
      </c>
      <c r="B8737" s="73">
        <f t="shared" si="1"/>
        <v>42216</v>
      </c>
      <c r="C8737" s="74">
        <f>IF(NewCustomer="Yes", IF(COUNTIF($I$2:$I$11,B8737)&gt;0,0,WEEKDAY(B8737,2)),IF(COUNTIF($I$2:$I$21,B8737)&gt;0,0,WEEKDAY(B8737,2)))</f>
        <v>5</v>
      </c>
      <c r="D8737" s="74">
        <f t="shared" si="2"/>
        <v>0</v>
      </c>
      <c r="E8737" s="12">
        <f>IFERROR(VLOOKUP(A8737,'IDAR Meter Data'!$A:$B,2,1),"")</f>
        <v>191</v>
      </c>
      <c r="F8737" s="75">
        <f>IF(CECCZ="CZ03",'Outside Temp'!B8737,IF(CECCZ="CZ04",'Outside Temp'!B8738,IF(CECCZ="CZ12",'Outside Temp'!B8739, IF(CECCZ="CZ13",'Outside Temp'!B8740))))</f>
        <v>60</v>
      </c>
      <c r="G8737" s="12">
        <f t="shared" si="3"/>
        <v>1</v>
      </c>
    </row>
    <row r="8738" ht="15.75" customHeight="1">
      <c r="A8738" s="13">
        <v>42216.041666666664</v>
      </c>
      <c r="B8738" s="73">
        <f t="shared" si="1"/>
        <v>42216</v>
      </c>
      <c r="C8738" s="74">
        <f>IF(NewCustomer="Yes", IF(COUNTIF($I$2:$I$11,B8738)&gt;0,0,WEEKDAY(B8738,2)),IF(COUNTIF($I$2:$I$21,B8738)&gt;0,0,WEEKDAY(B8738,2)))</f>
        <v>5</v>
      </c>
      <c r="D8738" s="74">
        <f t="shared" si="2"/>
        <v>1</v>
      </c>
      <c r="E8738" s="12">
        <f>IFERROR(VLOOKUP(A8738,'IDAR Meter Data'!$A:$B,2,1),"")</f>
        <v>198</v>
      </c>
      <c r="F8738" s="75">
        <f>IF(CECCZ="CZ03",'Outside Temp'!B8738,IF(CECCZ="CZ04",'Outside Temp'!B8739,IF(CECCZ="CZ12",'Outside Temp'!B8740, IF(CECCZ="CZ13",'Outside Temp'!B8741))))</f>
        <v>60</v>
      </c>
      <c r="G8738" s="12">
        <f t="shared" si="3"/>
        <v>1</v>
      </c>
    </row>
    <row r="8739" ht="15.75" customHeight="1">
      <c r="A8739" s="13">
        <v>42216.052083333336</v>
      </c>
      <c r="B8739" s="73">
        <f t="shared" si="1"/>
        <v>42216</v>
      </c>
      <c r="C8739" s="74">
        <f>IF(NewCustomer="Yes", IF(COUNTIF($I$2:$I$11,B8739)&gt;0,0,WEEKDAY(B8739,2)),IF(COUNTIF($I$2:$I$21,B8739)&gt;0,0,WEEKDAY(B8739,2)))</f>
        <v>5</v>
      </c>
      <c r="D8739" s="74">
        <f t="shared" si="2"/>
        <v>1</v>
      </c>
      <c r="E8739" s="12">
        <f>IFERROR(VLOOKUP(A8739,'IDAR Meter Data'!$A:$B,2,1),"")</f>
        <v>185</v>
      </c>
      <c r="F8739" s="75">
        <f>IF(CECCZ="CZ03",'Outside Temp'!B8739,IF(CECCZ="CZ04",'Outside Temp'!B8740,IF(CECCZ="CZ12",'Outside Temp'!B8741, IF(CECCZ="CZ13",'Outside Temp'!B8742))))</f>
        <v>60</v>
      </c>
      <c r="G8739" s="12">
        <f t="shared" si="3"/>
        <v>1</v>
      </c>
    </row>
    <row r="8740" ht="15.75" customHeight="1">
      <c r="A8740" s="13">
        <v>42216.0625</v>
      </c>
      <c r="B8740" s="73">
        <f t="shared" si="1"/>
        <v>42216</v>
      </c>
      <c r="C8740" s="74">
        <f>IF(NewCustomer="Yes", IF(COUNTIF($I$2:$I$11,B8740)&gt;0,0,WEEKDAY(B8740,2)),IF(COUNTIF($I$2:$I$21,B8740)&gt;0,0,WEEKDAY(B8740,2)))</f>
        <v>5</v>
      </c>
      <c r="D8740" s="74">
        <f t="shared" si="2"/>
        <v>1</v>
      </c>
      <c r="E8740" s="12">
        <f>IFERROR(VLOOKUP(A8740,'IDAR Meter Data'!$A:$B,2,1),"")</f>
        <v>184</v>
      </c>
      <c r="F8740" s="75">
        <f>IF(CECCZ="CZ03",'Outside Temp'!B8740,IF(CECCZ="CZ04",'Outside Temp'!B8741,IF(CECCZ="CZ12",'Outside Temp'!B8742, IF(CECCZ="CZ13",'Outside Temp'!B8743))))</f>
        <v>60</v>
      </c>
      <c r="G8740" s="12">
        <f t="shared" si="3"/>
        <v>1</v>
      </c>
    </row>
    <row r="8741" ht="15.75" customHeight="1">
      <c r="A8741" s="13">
        <v>42216.072916666664</v>
      </c>
      <c r="B8741" s="73">
        <f t="shared" si="1"/>
        <v>42216</v>
      </c>
      <c r="C8741" s="74">
        <f>IF(NewCustomer="Yes", IF(COUNTIF($I$2:$I$11,B8741)&gt;0,0,WEEKDAY(B8741,2)),IF(COUNTIF($I$2:$I$21,B8741)&gt;0,0,WEEKDAY(B8741,2)))</f>
        <v>5</v>
      </c>
      <c r="D8741" s="74">
        <f t="shared" si="2"/>
        <v>1</v>
      </c>
      <c r="E8741" s="12">
        <f>IFERROR(VLOOKUP(A8741,'IDAR Meter Data'!$A:$B,2,1),"")</f>
        <v>180</v>
      </c>
      <c r="F8741" s="75">
        <f>IF(CECCZ="CZ03",'Outside Temp'!B8741,IF(CECCZ="CZ04",'Outside Temp'!B8742,IF(CECCZ="CZ12",'Outside Temp'!B8743, IF(CECCZ="CZ13",'Outside Temp'!B8744))))</f>
        <v>60</v>
      </c>
      <c r="G8741" s="12">
        <f t="shared" si="3"/>
        <v>1</v>
      </c>
    </row>
    <row r="8742" ht="15.75" customHeight="1">
      <c r="A8742" s="13">
        <v>42216.083333333336</v>
      </c>
      <c r="B8742" s="73">
        <f t="shared" si="1"/>
        <v>42216</v>
      </c>
      <c r="C8742" s="74">
        <f>IF(NewCustomer="Yes", IF(COUNTIF($I$2:$I$11,B8742)&gt;0,0,WEEKDAY(B8742,2)),IF(COUNTIF($I$2:$I$21,B8742)&gt;0,0,WEEKDAY(B8742,2)))</f>
        <v>5</v>
      </c>
      <c r="D8742" s="74">
        <f t="shared" si="2"/>
        <v>2</v>
      </c>
      <c r="E8742" s="12">
        <f>IFERROR(VLOOKUP(A8742,'IDAR Meter Data'!$A:$B,2,1),"")</f>
        <v>199</v>
      </c>
      <c r="F8742" s="75">
        <f>IF(CECCZ="CZ03",'Outside Temp'!B8742,IF(CECCZ="CZ04",'Outside Temp'!B8743,IF(CECCZ="CZ12",'Outside Temp'!B8744, IF(CECCZ="CZ13",'Outside Temp'!B8745))))</f>
        <v>60</v>
      </c>
      <c r="G8742" s="12">
        <f t="shared" si="3"/>
        <v>1</v>
      </c>
    </row>
    <row r="8743" ht="15.75" customHeight="1">
      <c r="A8743" s="13">
        <v>42216.09375</v>
      </c>
      <c r="B8743" s="73">
        <f t="shared" si="1"/>
        <v>42216</v>
      </c>
      <c r="C8743" s="74">
        <f>IF(NewCustomer="Yes", IF(COUNTIF($I$2:$I$11,B8743)&gt;0,0,WEEKDAY(B8743,2)),IF(COUNTIF($I$2:$I$21,B8743)&gt;0,0,WEEKDAY(B8743,2)))</f>
        <v>5</v>
      </c>
      <c r="D8743" s="74">
        <f t="shared" si="2"/>
        <v>2</v>
      </c>
      <c r="E8743" s="12">
        <f>IFERROR(VLOOKUP(A8743,'IDAR Meter Data'!$A:$B,2,1),"")</f>
        <v>183</v>
      </c>
      <c r="F8743" s="75">
        <f>IF(CECCZ="CZ03",'Outside Temp'!B8743,IF(CECCZ="CZ04",'Outside Temp'!B8744,IF(CECCZ="CZ12",'Outside Temp'!B8745, IF(CECCZ="CZ13",'Outside Temp'!B8746))))</f>
        <v>60</v>
      </c>
      <c r="G8743" s="12">
        <f t="shared" si="3"/>
        <v>1</v>
      </c>
    </row>
    <row r="8744" ht="15.75" customHeight="1">
      <c r="A8744" s="13">
        <v>42216.104166666664</v>
      </c>
      <c r="B8744" s="73">
        <f t="shared" si="1"/>
        <v>42216</v>
      </c>
      <c r="C8744" s="74">
        <f>IF(NewCustomer="Yes", IF(COUNTIF($I$2:$I$11,B8744)&gt;0,0,WEEKDAY(B8744,2)),IF(COUNTIF($I$2:$I$21,B8744)&gt;0,0,WEEKDAY(B8744,2)))</f>
        <v>5</v>
      </c>
      <c r="D8744" s="74">
        <f t="shared" si="2"/>
        <v>2</v>
      </c>
      <c r="E8744" s="12">
        <f>IFERROR(VLOOKUP(A8744,'IDAR Meter Data'!$A:$B,2,1),"")</f>
        <v>185</v>
      </c>
      <c r="F8744" s="75">
        <f>IF(CECCZ="CZ03",'Outside Temp'!B8744,IF(CECCZ="CZ04",'Outside Temp'!B8745,IF(CECCZ="CZ12",'Outside Temp'!B8746, IF(CECCZ="CZ13",'Outside Temp'!B8747))))</f>
        <v>60</v>
      </c>
      <c r="G8744" s="12">
        <f t="shared" si="3"/>
        <v>1</v>
      </c>
    </row>
    <row r="8745" ht="15.75" customHeight="1">
      <c r="A8745" s="13">
        <v>42216.114583333336</v>
      </c>
      <c r="B8745" s="73">
        <f t="shared" si="1"/>
        <v>42216</v>
      </c>
      <c r="C8745" s="74">
        <f>IF(NewCustomer="Yes", IF(COUNTIF($I$2:$I$11,B8745)&gt;0,0,WEEKDAY(B8745,2)),IF(COUNTIF($I$2:$I$21,B8745)&gt;0,0,WEEKDAY(B8745,2)))</f>
        <v>5</v>
      </c>
      <c r="D8745" s="74">
        <f t="shared" si="2"/>
        <v>2</v>
      </c>
      <c r="E8745" s="12">
        <f>IFERROR(VLOOKUP(A8745,'IDAR Meter Data'!$A:$B,2,1),"")</f>
        <v>187</v>
      </c>
      <c r="F8745" s="75">
        <f>IF(CECCZ="CZ03",'Outside Temp'!B8745,IF(CECCZ="CZ04",'Outside Temp'!B8746,IF(CECCZ="CZ12",'Outside Temp'!B8747, IF(CECCZ="CZ13",'Outside Temp'!B8748))))</f>
        <v>60</v>
      </c>
      <c r="G8745" s="12">
        <f t="shared" si="3"/>
        <v>1</v>
      </c>
    </row>
    <row r="8746" ht="15.75" customHeight="1">
      <c r="A8746" s="13">
        <v>42216.125</v>
      </c>
      <c r="B8746" s="73">
        <f t="shared" si="1"/>
        <v>42216</v>
      </c>
      <c r="C8746" s="74">
        <f>IF(NewCustomer="Yes", IF(COUNTIF($I$2:$I$11,B8746)&gt;0,0,WEEKDAY(B8746,2)),IF(COUNTIF($I$2:$I$21,B8746)&gt;0,0,WEEKDAY(B8746,2)))</f>
        <v>5</v>
      </c>
      <c r="D8746" s="74">
        <f t="shared" si="2"/>
        <v>3</v>
      </c>
      <c r="E8746" s="12">
        <f>IFERROR(VLOOKUP(A8746,'IDAR Meter Data'!$A:$B,2,1),"")</f>
        <v>174</v>
      </c>
      <c r="F8746" s="75">
        <f>IF(CECCZ="CZ03",'Outside Temp'!B8746,IF(CECCZ="CZ04",'Outside Temp'!B8747,IF(CECCZ="CZ12",'Outside Temp'!B8748, IF(CECCZ="CZ13",'Outside Temp'!B8749))))</f>
        <v>60.26666667</v>
      </c>
      <c r="G8746" s="12">
        <f t="shared" si="3"/>
        <v>1</v>
      </c>
    </row>
    <row r="8747" ht="15.75" customHeight="1">
      <c r="A8747" s="13">
        <v>42216.135416666664</v>
      </c>
      <c r="B8747" s="73">
        <f t="shared" si="1"/>
        <v>42216</v>
      </c>
      <c r="C8747" s="74">
        <f>IF(NewCustomer="Yes", IF(COUNTIF($I$2:$I$11,B8747)&gt;0,0,WEEKDAY(B8747,2)),IF(COUNTIF($I$2:$I$21,B8747)&gt;0,0,WEEKDAY(B8747,2)))</f>
        <v>5</v>
      </c>
      <c r="D8747" s="74">
        <f t="shared" si="2"/>
        <v>3</v>
      </c>
      <c r="E8747" s="12">
        <f>IFERROR(VLOOKUP(A8747,'IDAR Meter Data'!$A:$B,2,1),"")</f>
        <v>176</v>
      </c>
      <c r="F8747" s="75">
        <f>IF(CECCZ="CZ03",'Outside Temp'!B8747,IF(CECCZ="CZ04",'Outside Temp'!B8748,IF(CECCZ="CZ12",'Outside Temp'!B8749, IF(CECCZ="CZ13",'Outside Temp'!B8750))))</f>
        <v>60.91111111</v>
      </c>
      <c r="G8747" s="12">
        <f t="shared" si="3"/>
        <v>1</v>
      </c>
    </row>
    <row r="8748" ht="15.75" customHeight="1">
      <c r="A8748" s="13">
        <v>42216.145833333336</v>
      </c>
      <c r="B8748" s="73">
        <f t="shared" si="1"/>
        <v>42216</v>
      </c>
      <c r="C8748" s="74">
        <f>IF(NewCustomer="Yes", IF(COUNTIF($I$2:$I$11,B8748)&gt;0,0,WEEKDAY(B8748,2)),IF(COUNTIF($I$2:$I$21,B8748)&gt;0,0,WEEKDAY(B8748,2)))</f>
        <v>5</v>
      </c>
      <c r="D8748" s="74">
        <f t="shared" si="2"/>
        <v>3</v>
      </c>
      <c r="E8748" s="12">
        <f>IFERROR(VLOOKUP(A8748,'IDAR Meter Data'!$A:$B,2,1),"")</f>
        <v>182</v>
      </c>
      <c r="F8748" s="75">
        <f>IF(CECCZ="CZ03",'Outside Temp'!B8748,IF(CECCZ="CZ04",'Outside Temp'!B8749,IF(CECCZ="CZ12",'Outside Temp'!B8750, IF(CECCZ="CZ13",'Outside Temp'!B8751))))</f>
        <v>60.57777778</v>
      </c>
      <c r="G8748" s="12">
        <f t="shared" si="3"/>
        <v>1</v>
      </c>
    </row>
    <row r="8749" ht="15.75" customHeight="1">
      <c r="A8749" s="13">
        <v>42216.15625</v>
      </c>
      <c r="B8749" s="73">
        <f t="shared" si="1"/>
        <v>42216</v>
      </c>
      <c r="C8749" s="74">
        <f>IF(NewCustomer="Yes", IF(COUNTIF($I$2:$I$11,B8749)&gt;0,0,WEEKDAY(B8749,2)),IF(COUNTIF($I$2:$I$21,B8749)&gt;0,0,WEEKDAY(B8749,2)))</f>
        <v>5</v>
      </c>
      <c r="D8749" s="74">
        <f t="shared" si="2"/>
        <v>3</v>
      </c>
      <c r="E8749" s="12">
        <f>IFERROR(VLOOKUP(A8749,'IDAR Meter Data'!$A:$B,2,1),"")</f>
        <v>190</v>
      </c>
      <c r="F8749" s="75">
        <f>IF(CECCZ="CZ03",'Outside Temp'!B8749,IF(CECCZ="CZ04",'Outside Temp'!B8750,IF(CECCZ="CZ12",'Outside Temp'!B8751, IF(CECCZ="CZ13",'Outside Temp'!B8752))))</f>
        <v>60.24444444</v>
      </c>
      <c r="G8749" s="12">
        <f t="shared" si="3"/>
        <v>1</v>
      </c>
    </row>
    <row r="8750" ht="15.75" customHeight="1">
      <c r="A8750" s="13">
        <v>42216.166666666664</v>
      </c>
      <c r="B8750" s="73">
        <f t="shared" si="1"/>
        <v>42216</v>
      </c>
      <c r="C8750" s="74">
        <f>IF(NewCustomer="Yes", IF(COUNTIF($I$2:$I$11,B8750)&gt;0,0,WEEKDAY(B8750,2)),IF(COUNTIF($I$2:$I$21,B8750)&gt;0,0,WEEKDAY(B8750,2)))</f>
        <v>5</v>
      </c>
      <c r="D8750" s="74">
        <f t="shared" si="2"/>
        <v>4</v>
      </c>
      <c r="E8750" s="12">
        <f>IFERROR(VLOOKUP(A8750,'IDAR Meter Data'!$A:$B,2,1),"")</f>
        <v>174</v>
      </c>
      <c r="F8750" s="75">
        <f>IF(CECCZ="CZ03",'Outside Temp'!B8750,IF(CECCZ="CZ04",'Outside Temp'!B8751,IF(CECCZ="CZ12",'Outside Temp'!B8752, IF(CECCZ="CZ13",'Outside Temp'!B8753))))</f>
        <v>60.125</v>
      </c>
      <c r="G8750" s="12">
        <f t="shared" si="3"/>
        <v>1</v>
      </c>
    </row>
    <row r="8751" ht="15.75" customHeight="1">
      <c r="A8751" s="13">
        <v>42216.177083333336</v>
      </c>
      <c r="B8751" s="73">
        <f t="shared" si="1"/>
        <v>42216</v>
      </c>
      <c r="C8751" s="74">
        <f>IF(NewCustomer="Yes", IF(COUNTIF($I$2:$I$11,B8751)&gt;0,0,WEEKDAY(B8751,2)),IF(COUNTIF($I$2:$I$21,B8751)&gt;0,0,WEEKDAY(B8751,2)))</f>
        <v>5</v>
      </c>
      <c r="D8751" s="74">
        <f t="shared" si="2"/>
        <v>4</v>
      </c>
      <c r="E8751" s="12">
        <f>IFERROR(VLOOKUP(A8751,'IDAR Meter Data'!$A:$B,2,1),"")</f>
        <v>173</v>
      </c>
      <c r="F8751" s="75">
        <f>IF(CECCZ="CZ03",'Outside Temp'!B8751,IF(CECCZ="CZ04",'Outside Temp'!B8752,IF(CECCZ="CZ12",'Outside Temp'!B8753, IF(CECCZ="CZ13",'Outside Temp'!B8754))))</f>
        <v>60.59375</v>
      </c>
      <c r="G8751" s="12">
        <f t="shared" si="3"/>
        <v>1</v>
      </c>
    </row>
    <row r="8752" ht="15.75" customHeight="1">
      <c r="A8752" s="13">
        <v>42216.1875</v>
      </c>
      <c r="B8752" s="73">
        <f t="shared" si="1"/>
        <v>42216</v>
      </c>
      <c r="C8752" s="74">
        <f>IF(NewCustomer="Yes", IF(COUNTIF($I$2:$I$11,B8752)&gt;0,0,WEEKDAY(B8752,2)),IF(COUNTIF($I$2:$I$21,B8752)&gt;0,0,WEEKDAY(B8752,2)))</f>
        <v>5</v>
      </c>
      <c r="D8752" s="74">
        <f t="shared" si="2"/>
        <v>4</v>
      </c>
      <c r="E8752" s="12">
        <f>IFERROR(VLOOKUP(A8752,'IDAR Meter Data'!$A:$B,2,1),"")</f>
        <v>166</v>
      </c>
      <c r="F8752" s="75">
        <f>IF(CECCZ="CZ03",'Outside Temp'!B8752,IF(CECCZ="CZ04",'Outside Temp'!B8753,IF(CECCZ="CZ12",'Outside Temp'!B8754, IF(CECCZ="CZ13",'Outside Temp'!B8755))))</f>
        <v>60.92857143</v>
      </c>
      <c r="G8752" s="12">
        <f t="shared" si="3"/>
        <v>1</v>
      </c>
    </row>
    <row r="8753" ht="15.75" customHeight="1">
      <c r="A8753" s="13">
        <v>42216.197916666664</v>
      </c>
      <c r="B8753" s="73">
        <f t="shared" si="1"/>
        <v>42216</v>
      </c>
      <c r="C8753" s="74">
        <f>IF(NewCustomer="Yes", IF(COUNTIF($I$2:$I$11,B8753)&gt;0,0,WEEKDAY(B8753,2)),IF(COUNTIF($I$2:$I$21,B8753)&gt;0,0,WEEKDAY(B8753,2)))</f>
        <v>5</v>
      </c>
      <c r="D8753" s="74">
        <f t="shared" si="2"/>
        <v>4</v>
      </c>
      <c r="E8753" s="12">
        <f>IFERROR(VLOOKUP(A8753,'IDAR Meter Data'!$A:$B,2,1),"")</f>
        <v>187</v>
      </c>
      <c r="F8753" s="75">
        <f>IF(CECCZ="CZ03",'Outside Temp'!B8753,IF(CECCZ="CZ04",'Outside Temp'!B8754,IF(CECCZ="CZ12",'Outside Temp'!B8755, IF(CECCZ="CZ13",'Outside Temp'!B8756))))</f>
        <v>60.39285714</v>
      </c>
      <c r="G8753" s="12">
        <f t="shared" si="3"/>
        <v>1</v>
      </c>
    </row>
    <row r="8754" ht="15.75" customHeight="1">
      <c r="A8754" s="13">
        <v>42216.208333333336</v>
      </c>
      <c r="B8754" s="73">
        <f t="shared" si="1"/>
        <v>42216</v>
      </c>
      <c r="C8754" s="74">
        <f>IF(NewCustomer="Yes", IF(COUNTIF($I$2:$I$11,B8754)&gt;0,0,WEEKDAY(B8754,2)),IF(COUNTIF($I$2:$I$21,B8754)&gt;0,0,WEEKDAY(B8754,2)))</f>
        <v>5</v>
      </c>
      <c r="D8754" s="74">
        <f t="shared" si="2"/>
        <v>5</v>
      </c>
      <c r="E8754" s="12">
        <f>IFERROR(VLOOKUP(A8754,'IDAR Meter Data'!$A:$B,2,1),"")</f>
        <v>180</v>
      </c>
      <c r="F8754" s="75">
        <f>IF(CECCZ="CZ03",'Outside Temp'!B8754,IF(CECCZ="CZ04",'Outside Temp'!B8755,IF(CECCZ="CZ12",'Outside Temp'!B8756, IF(CECCZ="CZ13",'Outside Temp'!B8757))))</f>
        <v>60.06666667</v>
      </c>
      <c r="G8754" s="12">
        <f t="shared" si="3"/>
        <v>1</v>
      </c>
    </row>
    <row r="8755" ht="15.75" customHeight="1">
      <c r="A8755" s="13">
        <v>42216.21875</v>
      </c>
      <c r="B8755" s="73">
        <f t="shared" si="1"/>
        <v>42216</v>
      </c>
      <c r="C8755" s="74">
        <f>IF(NewCustomer="Yes", IF(COUNTIF($I$2:$I$11,B8755)&gt;0,0,WEEKDAY(B8755,2)),IF(COUNTIF($I$2:$I$21,B8755)&gt;0,0,WEEKDAY(B8755,2)))</f>
        <v>5</v>
      </c>
      <c r="D8755" s="74">
        <f t="shared" si="2"/>
        <v>5</v>
      </c>
      <c r="E8755" s="12">
        <f>IFERROR(VLOOKUP(A8755,'IDAR Meter Data'!$A:$B,2,1),"")</f>
        <v>162</v>
      </c>
      <c r="F8755" s="75">
        <f>IF(CECCZ="CZ03",'Outside Temp'!B8755,IF(CECCZ="CZ04",'Outside Temp'!B8756,IF(CECCZ="CZ12",'Outside Temp'!B8757, IF(CECCZ="CZ13",'Outside Temp'!B8758))))</f>
        <v>60.31666667</v>
      </c>
      <c r="G8755" s="12">
        <f t="shared" si="3"/>
        <v>1</v>
      </c>
    </row>
    <row r="8756" ht="15.75" customHeight="1">
      <c r="A8756" s="13">
        <v>42216.229166666664</v>
      </c>
      <c r="B8756" s="73">
        <f t="shared" si="1"/>
        <v>42216</v>
      </c>
      <c r="C8756" s="74">
        <f>IF(NewCustomer="Yes", IF(COUNTIF($I$2:$I$11,B8756)&gt;0,0,WEEKDAY(B8756,2)),IF(COUNTIF($I$2:$I$21,B8756)&gt;0,0,WEEKDAY(B8756,2)))</f>
        <v>5</v>
      </c>
      <c r="D8756" s="74">
        <f t="shared" si="2"/>
        <v>5</v>
      </c>
      <c r="E8756" s="12">
        <f>IFERROR(VLOOKUP(A8756,'IDAR Meter Data'!$A:$B,2,1),"")</f>
        <v>167</v>
      </c>
      <c r="F8756" s="75">
        <f>IF(CECCZ="CZ03",'Outside Temp'!B8756,IF(CECCZ="CZ04",'Outside Temp'!B8757,IF(CECCZ="CZ12",'Outside Temp'!B8758, IF(CECCZ="CZ13",'Outside Temp'!B8759))))</f>
        <v>60.56666667</v>
      </c>
      <c r="G8756" s="12">
        <f t="shared" si="3"/>
        <v>1</v>
      </c>
    </row>
    <row r="8757" ht="15.75" customHeight="1">
      <c r="A8757" s="13">
        <v>42216.239583333336</v>
      </c>
      <c r="B8757" s="73">
        <f t="shared" si="1"/>
        <v>42216</v>
      </c>
      <c r="C8757" s="74">
        <f>IF(NewCustomer="Yes", IF(COUNTIF($I$2:$I$11,B8757)&gt;0,0,WEEKDAY(B8757,2)),IF(COUNTIF($I$2:$I$21,B8757)&gt;0,0,WEEKDAY(B8757,2)))</f>
        <v>5</v>
      </c>
      <c r="D8757" s="74">
        <f t="shared" si="2"/>
        <v>5</v>
      </c>
      <c r="E8757" s="12">
        <f>IFERROR(VLOOKUP(A8757,'IDAR Meter Data'!$A:$B,2,1),"")</f>
        <v>168</v>
      </c>
      <c r="F8757" s="75">
        <f>IF(CECCZ="CZ03",'Outside Temp'!B8757,IF(CECCZ="CZ04",'Outside Temp'!B8758,IF(CECCZ="CZ12",'Outside Temp'!B8759, IF(CECCZ="CZ13",'Outside Temp'!B8760))))</f>
        <v>60.81666667</v>
      </c>
      <c r="G8757" s="12">
        <f t="shared" si="3"/>
        <v>1</v>
      </c>
    </row>
    <row r="8758" ht="15.75" customHeight="1">
      <c r="A8758" s="13">
        <v>42216.25</v>
      </c>
      <c r="B8758" s="73">
        <f t="shared" si="1"/>
        <v>42216</v>
      </c>
      <c r="C8758" s="74">
        <f>IF(NewCustomer="Yes", IF(COUNTIF($I$2:$I$11,B8758)&gt;0,0,WEEKDAY(B8758,2)),IF(COUNTIF($I$2:$I$21,B8758)&gt;0,0,WEEKDAY(B8758,2)))</f>
        <v>5</v>
      </c>
      <c r="D8758" s="74">
        <f t="shared" si="2"/>
        <v>6</v>
      </c>
      <c r="E8758" s="12">
        <f>IFERROR(VLOOKUP(A8758,'IDAR Meter Data'!$A:$B,2,1),"")</f>
        <v>183</v>
      </c>
      <c r="F8758" s="75">
        <f>IF(CECCZ="CZ03",'Outside Temp'!B8758,IF(CECCZ="CZ04",'Outside Temp'!B8759,IF(CECCZ="CZ12",'Outside Temp'!B8760, IF(CECCZ="CZ13",'Outside Temp'!B8761))))</f>
        <v>61.06666667</v>
      </c>
      <c r="G8758" s="12">
        <f t="shared" si="3"/>
        <v>1</v>
      </c>
    </row>
    <row r="8759" ht="15.75" customHeight="1">
      <c r="A8759" s="13">
        <v>42216.260416666664</v>
      </c>
      <c r="B8759" s="73">
        <f t="shared" si="1"/>
        <v>42216</v>
      </c>
      <c r="C8759" s="74">
        <f>IF(NewCustomer="Yes", IF(COUNTIF($I$2:$I$11,B8759)&gt;0,0,WEEKDAY(B8759,2)),IF(COUNTIF($I$2:$I$21,B8759)&gt;0,0,WEEKDAY(B8759,2)))</f>
        <v>5</v>
      </c>
      <c r="D8759" s="74">
        <f t="shared" si="2"/>
        <v>6</v>
      </c>
      <c r="E8759" s="12">
        <f>IFERROR(VLOOKUP(A8759,'IDAR Meter Data'!$A:$B,2,1),"")</f>
        <v>170</v>
      </c>
      <c r="F8759" s="75">
        <f>IF(CECCZ="CZ03",'Outside Temp'!B8759,IF(CECCZ="CZ04",'Outside Temp'!B8760,IF(CECCZ="CZ12",'Outside Temp'!B8761, IF(CECCZ="CZ13",'Outside Temp'!B8762))))</f>
        <v>61.31666667</v>
      </c>
      <c r="G8759" s="12">
        <f t="shared" si="3"/>
        <v>1</v>
      </c>
    </row>
    <row r="8760" ht="15.75" customHeight="1">
      <c r="A8760" s="13">
        <v>42216.270833333336</v>
      </c>
      <c r="B8760" s="73">
        <f t="shared" si="1"/>
        <v>42216</v>
      </c>
      <c r="C8760" s="74">
        <f>IF(NewCustomer="Yes", IF(COUNTIF($I$2:$I$11,B8760)&gt;0,0,WEEKDAY(B8760,2)),IF(COUNTIF($I$2:$I$21,B8760)&gt;0,0,WEEKDAY(B8760,2)))</f>
        <v>5</v>
      </c>
      <c r="D8760" s="74">
        <f t="shared" si="2"/>
        <v>6</v>
      </c>
      <c r="E8760" s="12">
        <f>IFERROR(VLOOKUP(A8760,'IDAR Meter Data'!$A:$B,2,1),"")</f>
        <v>183</v>
      </c>
      <c r="F8760" s="75">
        <f>IF(CECCZ="CZ03",'Outside Temp'!B8760,IF(CECCZ="CZ04",'Outside Temp'!B8761,IF(CECCZ="CZ12",'Outside Temp'!B8762, IF(CECCZ="CZ13",'Outside Temp'!B8763))))</f>
        <v>61.56666667</v>
      </c>
      <c r="G8760" s="12">
        <f t="shared" si="3"/>
        <v>1</v>
      </c>
    </row>
    <row r="8761" ht="15.75" customHeight="1">
      <c r="A8761" s="13">
        <v>42216.28125</v>
      </c>
      <c r="B8761" s="73">
        <f t="shared" si="1"/>
        <v>42216</v>
      </c>
      <c r="C8761" s="74">
        <f>IF(NewCustomer="Yes", IF(COUNTIF($I$2:$I$11,B8761)&gt;0,0,WEEKDAY(B8761,2)),IF(COUNTIF($I$2:$I$21,B8761)&gt;0,0,WEEKDAY(B8761,2)))</f>
        <v>5</v>
      </c>
      <c r="D8761" s="74">
        <f t="shared" si="2"/>
        <v>6</v>
      </c>
      <c r="E8761" s="12">
        <f>IFERROR(VLOOKUP(A8761,'IDAR Meter Data'!$A:$B,2,1),"")</f>
        <v>178</v>
      </c>
      <c r="F8761" s="75">
        <f>IF(CECCZ="CZ03",'Outside Temp'!B8761,IF(CECCZ="CZ04",'Outside Temp'!B8762,IF(CECCZ="CZ12",'Outside Temp'!B8763, IF(CECCZ="CZ13",'Outside Temp'!B8764))))</f>
        <v>61.81666667</v>
      </c>
      <c r="G8761" s="12">
        <f t="shared" si="3"/>
        <v>1</v>
      </c>
    </row>
    <row r="8762" ht="15.75" customHeight="1">
      <c r="A8762" s="13">
        <v>42216.291666666664</v>
      </c>
      <c r="B8762" s="73">
        <f t="shared" si="1"/>
        <v>42216</v>
      </c>
      <c r="C8762" s="74">
        <f>IF(NewCustomer="Yes", IF(COUNTIF($I$2:$I$11,B8762)&gt;0,0,WEEKDAY(B8762,2)),IF(COUNTIF($I$2:$I$21,B8762)&gt;0,0,WEEKDAY(B8762,2)))</f>
        <v>5</v>
      </c>
      <c r="D8762" s="74">
        <f t="shared" si="2"/>
        <v>7</v>
      </c>
      <c r="E8762" s="12">
        <f>IFERROR(VLOOKUP(A8762,'IDAR Meter Data'!$A:$B,2,1),"")</f>
        <v>178</v>
      </c>
      <c r="F8762" s="75">
        <f>IF(CECCZ="CZ03",'Outside Temp'!B8762,IF(CECCZ="CZ04",'Outside Temp'!B8763,IF(CECCZ="CZ12",'Outside Temp'!B8764, IF(CECCZ="CZ13",'Outside Temp'!B8765))))</f>
        <v>62.2</v>
      </c>
      <c r="G8762" s="12">
        <f t="shared" si="3"/>
        <v>1</v>
      </c>
    </row>
    <row r="8763" ht="15.75" customHeight="1">
      <c r="A8763" s="13">
        <v>42216.302083333336</v>
      </c>
      <c r="B8763" s="73">
        <f t="shared" si="1"/>
        <v>42216</v>
      </c>
      <c r="C8763" s="74">
        <f>IF(NewCustomer="Yes", IF(COUNTIF($I$2:$I$11,B8763)&gt;0,0,WEEKDAY(B8763,2)),IF(COUNTIF($I$2:$I$21,B8763)&gt;0,0,WEEKDAY(B8763,2)))</f>
        <v>5</v>
      </c>
      <c r="D8763" s="74">
        <f t="shared" si="2"/>
        <v>7</v>
      </c>
      <c r="E8763" s="12">
        <f>IFERROR(VLOOKUP(A8763,'IDAR Meter Data'!$A:$B,2,1),"")</f>
        <v>195</v>
      </c>
      <c r="F8763" s="75">
        <f>IF(CECCZ="CZ03",'Outside Temp'!B8763,IF(CECCZ="CZ04",'Outside Temp'!B8764,IF(CECCZ="CZ12",'Outside Temp'!B8765, IF(CECCZ="CZ13",'Outside Temp'!B8766))))</f>
        <v>62.95</v>
      </c>
      <c r="G8763" s="12">
        <f t="shared" si="3"/>
        <v>1</v>
      </c>
    </row>
    <row r="8764" ht="15.75" customHeight="1">
      <c r="A8764" s="13">
        <v>42216.3125</v>
      </c>
      <c r="B8764" s="73">
        <f t="shared" si="1"/>
        <v>42216</v>
      </c>
      <c r="C8764" s="74">
        <f>IF(NewCustomer="Yes", IF(COUNTIF($I$2:$I$11,B8764)&gt;0,0,WEEKDAY(B8764,2)),IF(COUNTIF($I$2:$I$21,B8764)&gt;0,0,WEEKDAY(B8764,2)))</f>
        <v>5</v>
      </c>
      <c r="D8764" s="74">
        <f t="shared" si="2"/>
        <v>7</v>
      </c>
      <c r="E8764" s="12">
        <f>IFERROR(VLOOKUP(A8764,'IDAR Meter Data'!$A:$B,2,1),"")</f>
        <v>180</v>
      </c>
      <c r="F8764" s="75">
        <f>IF(CECCZ="CZ03",'Outside Temp'!B8764,IF(CECCZ="CZ04",'Outside Temp'!B8765,IF(CECCZ="CZ12",'Outside Temp'!B8766, IF(CECCZ="CZ13",'Outside Temp'!B8767))))</f>
        <v>63.7</v>
      </c>
      <c r="G8764" s="12">
        <f t="shared" si="3"/>
        <v>1</v>
      </c>
    </row>
    <row r="8765" ht="15.75" customHeight="1">
      <c r="A8765" s="13">
        <v>42216.322916666664</v>
      </c>
      <c r="B8765" s="73">
        <f t="shared" si="1"/>
        <v>42216</v>
      </c>
      <c r="C8765" s="74">
        <f>IF(NewCustomer="Yes", IF(COUNTIF($I$2:$I$11,B8765)&gt;0,0,WEEKDAY(B8765,2)),IF(COUNTIF($I$2:$I$21,B8765)&gt;0,0,WEEKDAY(B8765,2)))</f>
        <v>5</v>
      </c>
      <c r="D8765" s="74">
        <f t="shared" si="2"/>
        <v>7</v>
      </c>
      <c r="E8765" s="12">
        <f>IFERROR(VLOOKUP(A8765,'IDAR Meter Data'!$A:$B,2,1),"")</f>
        <v>181</v>
      </c>
      <c r="F8765" s="75">
        <f>IF(CECCZ="CZ03",'Outside Temp'!B8765,IF(CECCZ="CZ04",'Outside Temp'!B8766,IF(CECCZ="CZ12",'Outside Temp'!B8767, IF(CECCZ="CZ13",'Outside Temp'!B8768))))</f>
        <v>64.45</v>
      </c>
      <c r="G8765" s="12">
        <f t="shared" si="3"/>
        <v>1</v>
      </c>
    </row>
    <row r="8766" ht="15.75" customHeight="1">
      <c r="A8766" s="13">
        <v>42216.333333333336</v>
      </c>
      <c r="B8766" s="73">
        <f t="shared" si="1"/>
        <v>42216</v>
      </c>
      <c r="C8766" s="74">
        <f>IF(NewCustomer="Yes", IF(COUNTIF($I$2:$I$11,B8766)&gt;0,0,WEEKDAY(B8766,2)),IF(COUNTIF($I$2:$I$21,B8766)&gt;0,0,WEEKDAY(B8766,2)))</f>
        <v>5</v>
      </c>
      <c r="D8766" s="74">
        <f t="shared" si="2"/>
        <v>8</v>
      </c>
      <c r="E8766" s="12">
        <f>IFERROR(VLOOKUP(A8766,'IDAR Meter Data'!$A:$B,2,1),"")</f>
        <v>184</v>
      </c>
      <c r="F8766" s="75">
        <f>IF(CECCZ="CZ03",'Outside Temp'!B8766,IF(CECCZ="CZ04",'Outside Temp'!B8767,IF(CECCZ="CZ12",'Outside Temp'!B8768, IF(CECCZ="CZ13",'Outside Temp'!B8769))))</f>
        <v>65.13333333</v>
      </c>
      <c r="G8766" s="12">
        <f t="shared" si="3"/>
        <v>2</v>
      </c>
    </row>
    <row r="8767" ht="15.75" customHeight="1">
      <c r="A8767" s="13">
        <v>42216.34375</v>
      </c>
      <c r="B8767" s="73">
        <f t="shared" si="1"/>
        <v>42216</v>
      </c>
      <c r="C8767" s="74">
        <f>IF(NewCustomer="Yes", IF(COUNTIF($I$2:$I$11,B8767)&gt;0,0,WEEKDAY(B8767,2)),IF(COUNTIF($I$2:$I$21,B8767)&gt;0,0,WEEKDAY(B8767,2)))</f>
        <v>5</v>
      </c>
      <c r="D8767" s="74">
        <f t="shared" si="2"/>
        <v>8</v>
      </c>
      <c r="E8767" s="12">
        <f>IFERROR(VLOOKUP(A8767,'IDAR Meter Data'!$A:$B,2,1),"")</f>
        <v>198</v>
      </c>
      <c r="F8767" s="75">
        <f>IF(CECCZ="CZ03",'Outside Temp'!B8767,IF(CECCZ="CZ04",'Outside Temp'!B8768,IF(CECCZ="CZ12",'Outside Temp'!B8769, IF(CECCZ="CZ13",'Outside Temp'!B8770))))</f>
        <v>65.63333333</v>
      </c>
      <c r="G8767" s="12">
        <f t="shared" si="3"/>
        <v>2</v>
      </c>
    </row>
    <row r="8768" ht="15.75" customHeight="1">
      <c r="A8768" s="13">
        <v>42216.354166666664</v>
      </c>
      <c r="B8768" s="73">
        <f t="shared" si="1"/>
        <v>42216</v>
      </c>
      <c r="C8768" s="74">
        <f>IF(NewCustomer="Yes", IF(COUNTIF($I$2:$I$11,B8768)&gt;0,0,WEEKDAY(B8768,2)),IF(COUNTIF($I$2:$I$21,B8768)&gt;0,0,WEEKDAY(B8768,2)))</f>
        <v>5</v>
      </c>
      <c r="D8768" s="74">
        <f t="shared" si="2"/>
        <v>8</v>
      </c>
      <c r="E8768" s="12">
        <f>IFERROR(VLOOKUP(A8768,'IDAR Meter Data'!$A:$B,2,1),"")</f>
        <v>183</v>
      </c>
      <c r="F8768" s="75">
        <f>IF(CECCZ="CZ03",'Outside Temp'!B8768,IF(CECCZ="CZ04",'Outside Temp'!B8769,IF(CECCZ="CZ12",'Outside Temp'!B8770, IF(CECCZ="CZ13",'Outside Temp'!B8771))))</f>
        <v>66.13333333</v>
      </c>
      <c r="G8768" s="12">
        <f t="shared" si="3"/>
        <v>2</v>
      </c>
    </row>
    <row r="8769" ht="15.75" customHeight="1">
      <c r="A8769" s="13">
        <v>42216.364583333336</v>
      </c>
      <c r="B8769" s="73">
        <f t="shared" si="1"/>
        <v>42216</v>
      </c>
      <c r="C8769" s="74">
        <f>IF(NewCustomer="Yes", IF(COUNTIF($I$2:$I$11,B8769)&gt;0,0,WEEKDAY(B8769,2)),IF(COUNTIF($I$2:$I$21,B8769)&gt;0,0,WEEKDAY(B8769,2)))</f>
        <v>5</v>
      </c>
      <c r="D8769" s="74">
        <f t="shared" si="2"/>
        <v>8</v>
      </c>
      <c r="E8769" s="12">
        <f>IFERROR(VLOOKUP(A8769,'IDAR Meter Data'!$A:$B,2,1),"")</f>
        <v>178</v>
      </c>
      <c r="F8769" s="75">
        <f>IF(CECCZ="CZ03",'Outside Temp'!B8769,IF(CECCZ="CZ04",'Outside Temp'!B8770,IF(CECCZ="CZ12",'Outside Temp'!B8771, IF(CECCZ="CZ13",'Outside Temp'!B8772))))</f>
        <v>66.63333333</v>
      </c>
      <c r="G8769" s="12">
        <f t="shared" si="3"/>
        <v>2</v>
      </c>
    </row>
    <row r="8770" ht="15.75" customHeight="1">
      <c r="A8770" s="13">
        <v>42216.375</v>
      </c>
      <c r="B8770" s="73">
        <f t="shared" si="1"/>
        <v>42216</v>
      </c>
      <c r="C8770" s="74">
        <f>IF(NewCustomer="Yes", IF(COUNTIF($I$2:$I$11,B8770)&gt;0,0,WEEKDAY(B8770,2)),IF(COUNTIF($I$2:$I$21,B8770)&gt;0,0,WEEKDAY(B8770,2)))</f>
        <v>5</v>
      </c>
      <c r="D8770" s="74">
        <f t="shared" si="2"/>
        <v>9</v>
      </c>
      <c r="E8770" s="12">
        <f>IFERROR(VLOOKUP(A8770,'IDAR Meter Data'!$A:$B,2,1),"")</f>
        <v>173</v>
      </c>
      <c r="F8770" s="75">
        <f>IF(CECCZ="CZ03",'Outside Temp'!B8770,IF(CECCZ="CZ04",'Outside Temp'!B8771,IF(CECCZ="CZ12",'Outside Temp'!B8772, IF(CECCZ="CZ13",'Outside Temp'!B8773))))</f>
        <v>66.86666667</v>
      </c>
      <c r="G8770" s="12">
        <f t="shared" si="3"/>
        <v>2</v>
      </c>
    </row>
    <row r="8771" ht="15.75" customHeight="1">
      <c r="A8771" s="13">
        <v>42216.385416666664</v>
      </c>
      <c r="B8771" s="73">
        <f t="shared" si="1"/>
        <v>42216</v>
      </c>
      <c r="C8771" s="74">
        <f>IF(NewCustomer="Yes", IF(COUNTIF($I$2:$I$11,B8771)&gt;0,0,WEEKDAY(B8771,2)),IF(COUNTIF($I$2:$I$21,B8771)&gt;0,0,WEEKDAY(B8771,2)))</f>
        <v>5</v>
      </c>
      <c r="D8771" s="74">
        <f t="shared" si="2"/>
        <v>9</v>
      </c>
      <c r="E8771" s="12">
        <f>IFERROR(VLOOKUP(A8771,'IDAR Meter Data'!$A:$B,2,1),"")</f>
        <v>186</v>
      </c>
      <c r="F8771" s="75">
        <f>IF(CECCZ="CZ03",'Outside Temp'!B8771,IF(CECCZ="CZ04",'Outside Temp'!B8772,IF(CECCZ="CZ12",'Outside Temp'!B8773, IF(CECCZ="CZ13",'Outside Temp'!B8774))))</f>
        <v>66.36666667</v>
      </c>
      <c r="G8771" s="12">
        <f t="shared" si="3"/>
        <v>2</v>
      </c>
    </row>
    <row r="8772" ht="15.75" customHeight="1">
      <c r="A8772" s="13">
        <v>42216.395833333336</v>
      </c>
      <c r="B8772" s="73">
        <f t="shared" si="1"/>
        <v>42216</v>
      </c>
      <c r="C8772" s="74">
        <f>IF(NewCustomer="Yes", IF(COUNTIF($I$2:$I$11,B8772)&gt;0,0,WEEKDAY(B8772,2)),IF(COUNTIF($I$2:$I$21,B8772)&gt;0,0,WEEKDAY(B8772,2)))</f>
        <v>5</v>
      </c>
      <c r="D8772" s="74">
        <f t="shared" si="2"/>
        <v>9</v>
      </c>
      <c r="E8772" s="12">
        <f>IFERROR(VLOOKUP(A8772,'IDAR Meter Data'!$A:$B,2,1),"")</f>
        <v>202</v>
      </c>
      <c r="F8772" s="75">
        <f>IF(CECCZ="CZ03",'Outside Temp'!B8772,IF(CECCZ="CZ04",'Outside Temp'!B8773,IF(CECCZ="CZ12",'Outside Temp'!B8774, IF(CECCZ="CZ13",'Outside Temp'!B8775))))</f>
        <v>65.86666667</v>
      </c>
      <c r="G8772" s="12">
        <f t="shared" si="3"/>
        <v>2</v>
      </c>
    </row>
    <row r="8773" ht="15.75" customHeight="1">
      <c r="A8773" s="13">
        <v>42216.40625</v>
      </c>
      <c r="B8773" s="73">
        <f t="shared" si="1"/>
        <v>42216</v>
      </c>
      <c r="C8773" s="74">
        <f>IF(NewCustomer="Yes", IF(COUNTIF($I$2:$I$11,B8773)&gt;0,0,WEEKDAY(B8773,2)),IF(COUNTIF($I$2:$I$21,B8773)&gt;0,0,WEEKDAY(B8773,2)))</f>
        <v>5</v>
      </c>
      <c r="D8773" s="74">
        <f t="shared" si="2"/>
        <v>9</v>
      </c>
      <c r="E8773" s="12">
        <f>IFERROR(VLOOKUP(A8773,'IDAR Meter Data'!$A:$B,2,1),"")</f>
        <v>197</v>
      </c>
      <c r="F8773" s="75">
        <f>IF(CECCZ="CZ03",'Outside Temp'!B8773,IF(CECCZ="CZ04",'Outside Temp'!B8774,IF(CECCZ="CZ12",'Outside Temp'!B8775, IF(CECCZ="CZ13",'Outside Temp'!B8776))))</f>
        <v>65.36666667</v>
      </c>
      <c r="G8773" s="12">
        <f t="shared" si="3"/>
        <v>2</v>
      </c>
    </row>
    <row r="8774" ht="15.75" customHeight="1">
      <c r="A8774" s="13">
        <v>42216.416666666664</v>
      </c>
      <c r="B8774" s="73">
        <f t="shared" si="1"/>
        <v>42216</v>
      </c>
      <c r="C8774" s="74">
        <f>IF(NewCustomer="Yes", IF(COUNTIF($I$2:$I$11,B8774)&gt;0,0,WEEKDAY(B8774,2)),IF(COUNTIF($I$2:$I$21,B8774)&gt;0,0,WEEKDAY(B8774,2)))</f>
        <v>5</v>
      </c>
      <c r="D8774" s="74">
        <f t="shared" si="2"/>
        <v>10</v>
      </c>
      <c r="E8774" s="12">
        <f>IFERROR(VLOOKUP(A8774,'IDAR Meter Data'!$A:$B,2,1),"")</f>
        <v>215</v>
      </c>
      <c r="F8774" s="75">
        <f>IF(CECCZ="CZ03",'Outside Temp'!B8774,IF(CECCZ="CZ04",'Outside Temp'!B8775,IF(CECCZ="CZ12",'Outside Temp'!B8776, IF(CECCZ="CZ13",'Outside Temp'!B8777))))</f>
        <v>65</v>
      </c>
      <c r="G8774" s="12">
        <f t="shared" si="3"/>
        <v>1</v>
      </c>
    </row>
    <row r="8775" ht="15.75" customHeight="1">
      <c r="A8775" s="13">
        <v>42216.427083333336</v>
      </c>
      <c r="B8775" s="73">
        <f t="shared" si="1"/>
        <v>42216</v>
      </c>
      <c r="C8775" s="74">
        <f>IF(NewCustomer="Yes", IF(COUNTIF($I$2:$I$11,B8775)&gt;0,0,WEEKDAY(B8775,2)),IF(COUNTIF($I$2:$I$21,B8775)&gt;0,0,WEEKDAY(B8775,2)))</f>
        <v>5</v>
      </c>
      <c r="D8775" s="74">
        <f t="shared" si="2"/>
        <v>10</v>
      </c>
      <c r="E8775" s="12">
        <f>IFERROR(VLOOKUP(A8775,'IDAR Meter Data'!$A:$B,2,1),"")</f>
        <v>204</v>
      </c>
      <c r="F8775" s="75">
        <f>IF(CECCZ="CZ03",'Outside Temp'!B8775,IF(CECCZ="CZ04",'Outside Temp'!B8776,IF(CECCZ="CZ12",'Outside Temp'!B8777, IF(CECCZ="CZ13",'Outside Temp'!B8778))))</f>
        <v>65</v>
      </c>
      <c r="G8775" s="12">
        <f t="shared" si="3"/>
        <v>1</v>
      </c>
    </row>
    <row r="8776" ht="15.75" customHeight="1">
      <c r="A8776" s="13">
        <v>42216.4375</v>
      </c>
      <c r="B8776" s="73">
        <f t="shared" si="1"/>
        <v>42216</v>
      </c>
      <c r="C8776" s="74">
        <f>IF(NewCustomer="Yes", IF(COUNTIF($I$2:$I$11,B8776)&gt;0,0,WEEKDAY(B8776,2)),IF(COUNTIF($I$2:$I$21,B8776)&gt;0,0,WEEKDAY(B8776,2)))</f>
        <v>5</v>
      </c>
      <c r="D8776" s="74">
        <f t="shared" si="2"/>
        <v>10</v>
      </c>
      <c r="E8776" s="12">
        <f>IFERROR(VLOOKUP(A8776,'IDAR Meter Data'!$A:$B,2,1),"")</f>
        <v>194</v>
      </c>
      <c r="F8776" s="75">
        <f>IF(CECCZ="CZ03",'Outside Temp'!B8776,IF(CECCZ="CZ04",'Outside Temp'!B8777,IF(CECCZ="CZ12",'Outside Temp'!B8778, IF(CECCZ="CZ13",'Outside Temp'!B8779))))</f>
        <v>65</v>
      </c>
      <c r="G8776" s="12">
        <f t="shared" si="3"/>
        <v>1</v>
      </c>
    </row>
    <row r="8777" ht="15.75" customHeight="1">
      <c r="A8777" s="13">
        <v>42216.447916666664</v>
      </c>
      <c r="B8777" s="73">
        <f t="shared" si="1"/>
        <v>42216</v>
      </c>
      <c r="C8777" s="74">
        <f>IF(NewCustomer="Yes", IF(COUNTIF($I$2:$I$11,B8777)&gt;0,0,WEEKDAY(B8777,2)),IF(COUNTIF($I$2:$I$21,B8777)&gt;0,0,WEEKDAY(B8777,2)))</f>
        <v>5</v>
      </c>
      <c r="D8777" s="74">
        <f t="shared" si="2"/>
        <v>10</v>
      </c>
      <c r="E8777" s="12">
        <f>IFERROR(VLOOKUP(A8777,'IDAR Meter Data'!$A:$B,2,1),"")</f>
        <v>197</v>
      </c>
      <c r="F8777" s="75">
        <f>IF(CECCZ="CZ03",'Outside Temp'!B8777,IF(CECCZ="CZ04",'Outside Temp'!B8778,IF(CECCZ="CZ12",'Outside Temp'!B8779, IF(CECCZ="CZ13",'Outside Temp'!B8780))))</f>
        <v>65</v>
      </c>
      <c r="G8777" s="12">
        <f t="shared" si="3"/>
        <v>1</v>
      </c>
    </row>
    <row r="8778" ht="15.75" customHeight="1">
      <c r="A8778" s="13">
        <v>42216.458333333336</v>
      </c>
      <c r="B8778" s="73">
        <f t="shared" si="1"/>
        <v>42216</v>
      </c>
      <c r="C8778" s="74">
        <f>IF(NewCustomer="Yes", IF(COUNTIF($I$2:$I$11,B8778)&gt;0,0,WEEKDAY(B8778,2)),IF(COUNTIF($I$2:$I$21,B8778)&gt;0,0,WEEKDAY(B8778,2)))</f>
        <v>5</v>
      </c>
      <c r="D8778" s="74">
        <f t="shared" si="2"/>
        <v>11</v>
      </c>
      <c r="E8778" s="12">
        <f>IFERROR(VLOOKUP(A8778,'IDAR Meter Data'!$A:$B,2,1),"")</f>
        <v>216</v>
      </c>
      <c r="F8778" s="75">
        <f>IF(CECCZ="CZ03",'Outside Temp'!B8778,IF(CECCZ="CZ04",'Outside Temp'!B8779,IF(CECCZ="CZ12",'Outside Temp'!B8780, IF(CECCZ="CZ13",'Outside Temp'!B8781))))</f>
        <v>65.26666667</v>
      </c>
      <c r="G8778" s="12">
        <f t="shared" si="3"/>
        <v>2</v>
      </c>
    </row>
    <row r="8779" ht="15.75" customHeight="1">
      <c r="A8779" s="13">
        <v>42216.46875</v>
      </c>
      <c r="B8779" s="73">
        <f t="shared" si="1"/>
        <v>42216</v>
      </c>
      <c r="C8779" s="74">
        <f>IF(NewCustomer="Yes", IF(COUNTIF($I$2:$I$11,B8779)&gt;0,0,WEEKDAY(B8779,2)),IF(COUNTIF($I$2:$I$21,B8779)&gt;0,0,WEEKDAY(B8779,2)))</f>
        <v>5</v>
      </c>
      <c r="D8779" s="74">
        <f t="shared" si="2"/>
        <v>11</v>
      </c>
      <c r="E8779" s="12">
        <f>IFERROR(VLOOKUP(A8779,'IDAR Meter Data'!$A:$B,2,1),"")</f>
        <v>211</v>
      </c>
      <c r="F8779" s="75">
        <f>IF(CECCZ="CZ03",'Outside Temp'!B8779,IF(CECCZ="CZ04",'Outside Temp'!B8780,IF(CECCZ="CZ12",'Outside Temp'!B8781, IF(CECCZ="CZ13",'Outside Temp'!B8782))))</f>
        <v>66.26666667</v>
      </c>
      <c r="G8779" s="12">
        <f t="shared" si="3"/>
        <v>2</v>
      </c>
    </row>
    <row r="8780" ht="15.75" customHeight="1">
      <c r="A8780" s="13">
        <v>42216.479166666664</v>
      </c>
      <c r="B8780" s="73">
        <f t="shared" si="1"/>
        <v>42216</v>
      </c>
      <c r="C8780" s="74">
        <f>IF(NewCustomer="Yes", IF(COUNTIF($I$2:$I$11,B8780)&gt;0,0,WEEKDAY(B8780,2)),IF(COUNTIF($I$2:$I$21,B8780)&gt;0,0,WEEKDAY(B8780,2)))</f>
        <v>5</v>
      </c>
      <c r="D8780" s="74">
        <f t="shared" si="2"/>
        <v>11</v>
      </c>
      <c r="E8780" s="12">
        <f>IFERROR(VLOOKUP(A8780,'IDAR Meter Data'!$A:$B,2,1),"")</f>
        <v>205</v>
      </c>
      <c r="F8780" s="75">
        <f>IF(CECCZ="CZ03",'Outside Temp'!B8780,IF(CECCZ="CZ04",'Outside Temp'!B8781,IF(CECCZ="CZ12",'Outside Temp'!B8782, IF(CECCZ="CZ13",'Outside Temp'!B8783))))</f>
        <v>67.26666667</v>
      </c>
      <c r="G8780" s="12">
        <f t="shared" si="3"/>
        <v>2</v>
      </c>
    </row>
    <row r="8781" ht="15.75" customHeight="1">
      <c r="A8781" s="13">
        <v>42216.489583333336</v>
      </c>
      <c r="B8781" s="73">
        <f t="shared" si="1"/>
        <v>42216</v>
      </c>
      <c r="C8781" s="74">
        <f>IF(NewCustomer="Yes", IF(COUNTIF($I$2:$I$11,B8781)&gt;0,0,WEEKDAY(B8781,2)),IF(COUNTIF($I$2:$I$21,B8781)&gt;0,0,WEEKDAY(B8781,2)))</f>
        <v>5</v>
      </c>
      <c r="D8781" s="74">
        <f t="shared" si="2"/>
        <v>11</v>
      </c>
      <c r="E8781" s="12">
        <f>IFERROR(VLOOKUP(A8781,'IDAR Meter Data'!$A:$B,2,1),"")</f>
        <v>207</v>
      </c>
      <c r="F8781" s="75">
        <f>IF(CECCZ="CZ03",'Outside Temp'!B8781,IF(CECCZ="CZ04",'Outside Temp'!B8782,IF(CECCZ="CZ12",'Outside Temp'!B8783, IF(CECCZ="CZ13",'Outside Temp'!B8784))))</f>
        <v>68.26666667</v>
      </c>
      <c r="G8781" s="12">
        <f t="shared" si="3"/>
        <v>2</v>
      </c>
    </row>
    <row r="8782" ht="15.75" customHeight="1">
      <c r="A8782" s="13">
        <v>42216.5</v>
      </c>
      <c r="B8782" s="73">
        <f t="shared" si="1"/>
        <v>42216</v>
      </c>
      <c r="C8782" s="74">
        <f>IF(NewCustomer="Yes", IF(COUNTIF($I$2:$I$11,B8782)&gt;0,0,WEEKDAY(B8782,2)),IF(COUNTIF($I$2:$I$21,B8782)&gt;0,0,WEEKDAY(B8782,2)))</f>
        <v>5</v>
      </c>
      <c r="D8782" s="74">
        <f t="shared" si="2"/>
        <v>12</v>
      </c>
      <c r="E8782" s="12">
        <f>IFERROR(VLOOKUP(A8782,'IDAR Meter Data'!$A:$B,2,1),"")</f>
        <v>207</v>
      </c>
      <c r="F8782" s="75">
        <f>IF(CECCZ="CZ03",'Outside Temp'!B8782,IF(CECCZ="CZ04",'Outside Temp'!B8783,IF(CECCZ="CZ12",'Outside Temp'!B8784, IF(CECCZ="CZ13",'Outside Temp'!B8785))))</f>
        <v>69.13333333</v>
      </c>
      <c r="G8782" s="12">
        <f t="shared" si="3"/>
        <v>2</v>
      </c>
    </row>
    <row r="8783" ht="15.75" customHeight="1">
      <c r="A8783" s="13">
        <v>42216.510416666664</v>
      </c>
      <c r="B8783" s="73">
        <f t="shared" si="1"/>
        <v>42216</v>
      </c>
      <c r="C8783" s="74">
        <f>IF(NewCustomer="Yes", IF(COUNTIF($I$2:$I$11,B8783)&gt;0,0,WEEKDAY(B8783,2)),IF(COUNTIF($I$2:$I$21,B8783)&gt;0,0,WEEKDAY(B8783,2)))</f>
        <v>5</v>
      </c>
      <c r="D8783" s="74">
        <f t="shared" si="2"/>
        <v>12</v>
      </c>
      <c r="E8783" s="12">
        <f>IFERROR(VLOOKUP(A8783,'IDAR Meter Data'!$A:$B,2,1),"")</f>
        <v>223</v>
      </c>
      <c r="F8783" s="75">
        <f>IF(CECCZ="CZ03",'Outside Temp'!B8783,IF(CECCZ="CZ04",'Outside Temp'!B8784,IF(CECCZ="CZ12",'Outside Temp'!B8785, IF(CECCZ="CZ13",'Outside Temp'!B8786))))</f>
        <v>69.63333333</v>
      </c>
      <c r="G8783" s="12">
        <f t="shared" si="3"/>
        <v>2</v>
      </c>
    </row>
    <row r="8784" ht="15.75" customHeight="1">
      <c r="A8784" s="13">
        <v>42216.520833333336</v>
      </c>
      <c r="B8784" s="73">
        <f t="shared" si="1"/>
        <v>42216</v>
      </c>
      <c r="C8784" s="74">
        <f>IF(NewCustomer="Yes", IF(COUNTIF($I$2:$I$11,B8784)&gt;0,0,WEEKDAY(B8784,2)),IF(COUNTIF($I$2:$I$21,B8784)&gt;0,0,WEEKDAY(B8784,2)))</f>
        <v>5</v>
      </c>
      <c r="D8784" s="74">
        <f t="shared" si="2"/>
        <v>12</v>
      </c>
      <c r="E8784" s="12">
        <f>IFERROR(VLOOKUP(A8784,'IDAR Meter Data'!$A:$B,2,1),"")</f>
        <v>229</v>
      </c>
      <c r="F8784" s="75">
        <f>IF(CECCZ="CZ03",'Outside Temp'!B8784,IF(CECCZ="CZ04",'Outside Temp'!B8785,IF(CECCZ="CZ12",'Outside Temp'!B8786, IF(CECCZ="CZ13",'Outside Temp'!B8787))))</f>
        <v>70.13333333</v>
      </c>
      <c r="G8784" s="12">
        <f t="shared" si="3"/>
        <v>3</v>
      </c>
    </row>
    <row r="8785" ht="15.75" customHeight="1">
      <c r="A8785" s="13">
        <v>42216.53125</v>
      </c>
      <c r="B8785" s="73">
        <f t="shared" si="1"/>
        <v>42216</v>
      </c>
      <c r="C8785" s="74">
        <f>IF(NewCustomer="Yes", IF(COUNTIF($I$2:$I$11,B8785)&gt;0,0,WEEKDAY(B8785,2)),IF(COUNTIF($I$2:$I$21,B8785)&gt;0,0,WEEKDAY(B8785,2)))</f>
        <v>5</v>
      </c>
      <c r="D8785" s="74">
        <f t="shared" si="2"/>
        <v>12</v>
      </c>
      <c r="E8785" s="12">
        <f>IFERROR(VLOOKUP(A8785,'IDAR Meter Data'!$A:$B,2,1),"")</f>
        <v>215</v>
      </c>
      <c r="F8785" s="75">
        <f>IF(CECCZ="CZ03",'Outside Temp'!B8785,IF(CECCZ="CZ04",'Outside Temp'!B8786,IF(CECCZ="CZ12",'Outside Temp'!B8787, IF(CECCZ="CZ13",'Outside Temp'!B8788))))</f>
        <v>70.63333333</v>
      </c>
      <c r="G8785" s="12">
        <f t="shared" si="3"/>
        <v>3</v>
      </c>
    </row>
    <row r="8786" ht="15.75" customHeight="1">
      <c r="A8786" s="13">
        <v>42216.541666666664</v>
      </c>
      <c r="B8786" s="73">
        <f t="shared" si="1"/>
        <v>42216</v>
      </c>
      <c r="C8786" s="74">
        <f>IF(NewCustomer="Yes", IF(COUNTIF($I$2:$I$11,B8786)&gt;0,0,WEEKDAY(B8786,2)),IF(COUNTIF($I$2:$I$21,B8786)&gt;0,0,WEEKDAY(B8786,2)))</f>
        <v>5</v>
      </c>
      <c r="D8786" s="74">
        <f t="shared" si="2"/>
        <v>13</v>
      </c>
      <c r="E8786" s="12">
        <f>IFERROR(VLOOKUP(A8786,'IDAR Meter Data'!$A:$B,2,1),"")</f>
        <v>206</v>
      </c>
      <c r="F8786" s="75">
        <f>IF(CECCZ="CZ03",'Outside Temp'!B8786,IF(CECCZ="CZ04",'Outside Temp'!B8787,IF(CECCZ="CZ12",'Outside Temp'!B8788, IF(CECCZ="CZ13",'Outside Temp'!B8789))))</f>
        <v>71.06666667</v>
      </c>
      <c r="G8786" s="12">
        <f t="shared" si="3"/>
        <v>3</v>
      </c>
    </row>
    <row r="8787" ht="15.75" customHeight="1">
      <c r="A8787" s="13">
        <v>42216.552083333336</v>
      </c>
      <c r="B8787" s="73">
        <f t="shared" si="1"/>
        <v>42216</v>
      </c>
      <c r="C8787" s="74">
        <f>IF(NewCustomer="Yes", IF(COUNTIF($I$2:$I$11,B8787)&gt;0,0,WEEKDAY(B8787,2)),IF(COUNTIF($I$2:$I$21,B8787)&gt;0,0,WEEKDAY(B8787,2)))</f>
        <v>5</v>
      </c>
      <c r="D8787" s="74">
        <f t="shared" si="2"/>
        <v>13</v>
      </c>
      <c r="E8787" s="12">
        <f>IFERROR(VLOOKUP(A8787,'IDAR Meter Data'!$A:$B,2,1),"")</f>
        <v>213</v>
      </c>
      <c r="F8787" s="75">
        <f>IF(CECCZ="CZ03",'Outside Temp'!B8787,IF(CECCZ="CZ04",'Outside Temp'!B8788,IF(CECCZ="CZ12",'Outside Temp'!B8789, IF(CECCZ="CZ13",'Outside Temp'!B8790))))</f>
        <v>71.31666667</v>
      </c>
      <c r="G8787" s="12">
        <f t="shared" si="3"/>
        <v>3</v>
      </c>
    </row>
    <row r="8788" ht="15.75" customHeight="1">
      <c r="A8788" s="13">
        <v>42216.5625</v>
      </c>
      <c r="B8788" s="73">
        <f t="shared" si="1"/>
        <v>42216</v>
      </c>
      <c r="C8788" s="74">
        <f>IF(NewCustomer="Yes", IF(COUNTIF($I$2:$I$11,B8788)&gt;0,0,WEEKDAY(B8788,2)),IF(COUNTIF($I$2:$I$21,B8788)&gt;0,0,WEEKDAY(B8788,2)))</f>
        <v>5</v>
      </c>
      <c r="D8788" s="74">
        <f t="shared" si="2"/>
        <v>13</v>
      </c>
      <c r="E8788" s="12">
        <f>IFERROR(VLOOKUP(A8788,'IDAR Meter Data'!$A:$B,2,1),"")</f>
        <v>227</v>
      </c>
      <c r="F8788" s="75">
        <f>IF(CECCZ="CZ03",'Outside Temp'!B8788,IF(CECCZ="CZ04",'Outside Temp'!B8789,IF(CECCZ="CZ12",'Outside Temp'!B8790, IF(CECCZ="CZ13",'Outside Temp'!B8791))))</f>
        <v>71.56666667</v>
      </c>
      <c r="G8788" s="12">
        <f t="shared" si="3"/>
        <v>3</v>
      </c>
    </row>
    <row r="8789" ht="15.75" customHeight="1">
      <c r="A8789" s="13">
        <v>42216.572916666664</v>
      </c>
      <c r="B8789" s="73">
        <f t="shared" si="1"/>
        <v>42216</v>
      </c>
      <c r="C8789" s="74">
        <f>IF(NewCustomer="Yes", IF(COUNTIF($I$2:$I$11,B8789)&gt;0,0,WEEKDAY(B8789,2)),IF(COUNTIF($I$2:$I$21,B8789)&gt;0,0,WEEKDAY(B8789,2)))</f>
        <v>5</v>
      </c>
      <c r="D8789" s="74">
        <f t="shared" si="2"/>
        <v>13</v>
      </c>
      <c r="E8789" s="12">
        <f>IFERROR(VLOOKUP(A8789,'IDAR Meter Data'!$A:$B,2,1),"")</f>
        <v>232</v>
      </c>
      <c r="F8789" s="75">
        <f>IF(CECCZ="CZ03",'Outside Temp'!B8789,IF(CECCZ="CZ04",'Outside Temp'!B8790,IF(CECCZ="CZ12",'Outside Temp'!B8791, IF(CECCZ="CZ13",'Outside Temp'!B8792))))</f>
        <v>71.81666667</v>
      </c>
      <c r="G8789" s="12">
        <f t="shared" si="3"/>
        <v>3</v>
      </c>
    </row>
    <row r="8790" ht="15.75" customHeight="1">
      <c r="A8790" s="13">
        <v>42216.583333333336</v>
      </c>
      <c r="B8790" s="73">
        <f t="shared" si="1"/>
        <v>42216</v>
      </c>
      <c r="C8790" s="74">
        <f>IF(NewCustomer="Yes", IF(COUNTIF($I$2:$I$11,B8790)&gt;0,0,WEEKDAY(B8790,2)),IF(COUNTIF($I$2:$I$21,B8790)&gt;0,0,WEEKDAY(B8790,2)))</f>
        <v>5</v>
      </c>
      <c r="D8790" s="74">
        <f t="shared" si="2"/>
        <v>14</v>
      </c>
      <c r="E8790" s="12">
        <f>IFERROR(VLOOKUP(A8790,'IDAR Meter Data'!$A:$B,2,1),"")</f>
        <v>223</v>
      </c>
      <c r="F8790" s="75">
        <f>IF(CECCZ="CZ03",'Outside Temp'!B8790,IF(CECCZ="CZ04",'Outside Temp'!B8791,IF(CECCZ="CZ12",'Outside Temp'!B8792, IF(CECCZ="CZ13",'Outside Temp'!B8793))))</f>
        <v>71.93333333</v>
      </c>
      <c r="G8790" s="12">
        <f t="shared" si="3"/>
        <v>3</v>
      </c>
    </row>
    <row r="8791" ht="15.75" customHeight="1">
      <c r="A8791" s="13">
        <v>42216.59375</v>
      </c>
      <c r="B8791" s="73">
        <f t="shared" si="1"/>
        <v>42216</v>
      </c>
      <c r="C8791" s="74">
        <f>IF(NewCustomer="Yes", IF(COUNTIF($I$2:$I$11,B8791)&gt;0,0,WEEKDAY(B8791,2)),IF(COUNTIF($I$2:$I$21,B8791)&gt;0,0,WEEKDAY(B8791,2)))</f>
        <v>5</v>
      </c>
      <c r="D8791" s="74">
        <f t="shared" si="2"/>
        <v>14</v>
      </c>
      <c r="E8791" s="12">
        <f>IFERROR(VLOOKUP(A8791,'IDAR Meter Data'!$A:$B,2,1),"")</f>
        <v>229</v>
      </c>
      <c r="F8791" s="75">
        <f>IF(CECCZ="CZ03",'Outside Temp'!B8791,IF(CECCZ="CZ04",'Outside Temp'!B8792,IF(CECCZ="CZ12",'Outside Temp'!B8793, IF(CECCZ="CZ13",'Outside Temp'!B8794))))</f>
        <v>71.68333333</v>
      </c>
      <c r="G8791" s="12">
        <f t="shared" si="3"/>
        <v>3</v>
      </c>
    </row>
    <row r="8792" ht="15.75" customHeight="1">
      <c r="A8792" s="13">
        <v>42216.604166666664</v>
      </c>
      <c r="B8792" s="73">
        <f t="shared" si="1"/>
        <v>42216</v>
      </c>
      <c r="C8792" s="74">
        <f>IF(NewCustomer="Yes", IF(COUNTIF($I$2:$I$11,B8792)&gt;0,0,WEEKDAY(B8792,2)),IF(COUNTIF($I$2:$I$21,B8792)&gt;0,0,WEEKDAY(B8792,2)))</f>
        <v>5</v>
      </c>
      <c r="D8792" s="74">
        <f t="shared" si="2"/>
        <v>14</v>
      </c>
      <c r="E8792" s="12">
        <f>IFERROR(VLOOKUP(A8792,'IDAR Meter Data'!$A:$B,2,1),"")</f>
        <v>228</v>
      </c>
      <c r="F8792" s="75">
        <f>IF(CECCZ="CZ03",'Outside Temp'!B8792,IF(CECCZ="CZ04",'Outside Temp'!B8793,IF(CECCZ="CZ12",'Outside Temp'!B8794, IF(CECCZ="CZ13",'Outside Temp'!B8795))))</f>
        <v>71.43333333</v>
      </c>
      <c r="G8792" s="12">
        <f t="shared" si="3"/>
        <v>3</v>
      </c>
    </row>
    <row r="8793" ht="15.75" customHeight="1">
      <c r="A8793" s="13">
        <v>42216.614583333336</v>
      </c>
      <c r="B8793" s="73">
        <f t="shared" si="1"/>
        <v>42216</v>
      </c>
      <c r="C8793" s="74">
        <f>IF(NewCustomer="Yes", IF(COUNTIF($I$2:$I$11,B8793)&gt;0,0,WEEKDAY(B8793,2)),IF(COUNTIF($I$2:$I$21,B8793)&gt;0,0,WEEKDAY(B8793,2)))</f>
        <v>5</v>
      </c>
      <c r="D8793" s="74">
        <f t="shared" si="2"/>
        <v>14</v>
      </c>
      <c r="E8793" s="12">
        <f>IFERROR(VLOOKUP(A8793,'IDAR Meter Data'!$A:$B,2,1),"")</f>
        <v>222</v>
      </c>
      <c r="F8793" s="75">
        <f>IF(CECCZ="CZ03",'Outside Temp'!B8793,IF(CECCZ="CZ04",'Outside Temp'!B8794,IF(CECCZ="CZ12",'Outside Temp'!B8795, IF(CECCZ="CZ13",'Outside Temp'!B8796))))</f>
        <v>71.18333333</v>
      </c>
      <c r="G8793" s="12">
        <f t="shared" si="3"/>
        <v>3</v>
      </c>
    </row>
    <row r="8794" ht="15.75" customHeight="1">
      <c r="A8794" s="13">
        <v>42216.625</v>
      </c>
      <c r="B8794" s="73">
        <f t="shared" si="1"/>
        <v>42216</v>
      </c>
      <c r="C8794" s="74">
        <f>IF(NewCustomer="Yes", IF(COUNTIF($I$2:$I$11,B8794)&gt;0,0,WEEKDAY(B8794,2)),IF(COUNTIF($I$2:$I$21,B8794)&gt;0,0,WEEKDAY(B8794,2)))</f>
        <v>5</v>
      </c>
      <c r="D8794" s="74">
        <f t="shared" si="2"/>
        <v>15</v>
      </c>
      <c r="E8794" s="12">
        <f>IFERROR(VLOOKUP(A8794,'IDAR Meter Data'!$A:$B,2,1),"")</f>
        <v>229</v>
      </c>
      <c r="F8794" s="75">
        <f>IF(CECCZ="CZ03",'Outside Temp'!B8794,IF(CECCZ="CZ04",'Outside Temp'!B8795,IF(CECCZ="CZ12",'Outside Temp'!B8796, IF(CECCZ="CZ13",'Outside Temp'!B8797))))</f>
        <v>70.93333333</v>
      </c>
      <c r="G8794" s="12">
        <f t="shared" si="3"/>
        <v>3</v>
      </c>
    </row>
    <row r="8795" ht="15.75" customHeight="1">
      <c r="A8795" s="13">
        <v>42216.635416666664</v>
      </c>
      <c r="B8795" s="73">
        <f t="shared" si="1"/>
        <v>42216</v>
      </c>
      <c r="C8795" s="74">
        <f>IF(NewCustomer="Yes", IF(COUNTIF($I$2:$I$11,B8795)&gt;0,0,WEEKDAY(B8795,2)),IF(COUNTIF($I$2:$I$21,B8795)&gt;0,0,WEEKDAY(B8795,2)))</f>
        <v>5</v>
      </c>
      <c r="D8795" s="74">
        <f t="shared" si="2"/>
        <v>15</v>
      </c>
      <c r="E8795" s="12">
        <f>IFERROR(VLOOKUP(A8795,'IDAR Meter Data'!$A:$B,2,1),"")</f>
        <v>231</v>
      </c>
      <c r="F8795" s="75">
        <f>IF(CECCZ="CZ03",'Outside Temp'!B8795,IF(CECCZ="CZ04",'Outside Temp'!B8796,IF(CECCZ="CZ12",'Outside Temp'!B8797, IF(CECCZ="CZ13",'Outside Temp'!B8798))))</f>
        <v>70.68333333</v>
      </c>
      <c r="G8795" s="12">
        <f t="shared" si="3"/>
        <v>3</v>
      </c>
    </row>
    <row r="8796" ht="15.75" customHeight="1">
      <c r="A8796" s="13">
        <v>42216.645833333336</v>
      </c>
      <c r="B8796" s="73">
        <f t="shared" si="1"/>
        <v>42216</v>
      </c>
      <c r="C8796" s="74">
        <f>IF(NewCustomer="Yes", IF(COUNTIF($I$2:$I$11,B8796)&gt;0,0,WEEKDAY(B8796,2)),IF(COUNTIF($I$2:$I$21,B8796)&gt;0,0,WEEKDAY(B8796,2)))</f>
        <v>5</v>
      </c>
      <c r="D8796" s="74">
        <f t="shared" si="2"/>
        <v>15</v>
      </c>
      <c r="E8796" s="12">
        <f>IFERROR(VLOOKUP(A8796,'IDAR Meter Data'!$A:$B,2,1),"")</f>
        <v>251</v>
      </c>
      <c r="F8796" s="75">
        <f>IF(CECCZ="CZ03",'Outside Temp'!B8796,IF(CECCZ="CZ04",'Outside Temp'!B8797,IF(CECCZ="CZ12",'Outside Temp'!B8798, IF(CECCZ="CZ13",'Outside Temp'!B8799))))</f>
        <v>70.43333333</v>
      </c>
      <c r="G8796" s="12">
        <f t="shared" si="3"/>
        <v>3</v>
      </c>
    </row>
    <row r="8797" ht="15.75" customHeight="1">
      <c r="A8797" s="13">
        <v>42216.65625</v>
      </c>
      <c r="B8797" s="73">
        <f t="shared" si="1"/>
        <v>42216</v>
      </c>
      <c r="C8797" s="74">
        <f>IF(NewCustomer="Yes", IF(COUNTIF($I$2:$I$11,B8797)&gt;0,0,WEEKDAY(B8797,2)),IF(COUNTIF($I$2:$I$21,B8797)&gt;0,0,WEEKDAY(B8797,2)))</f>
        <v>5</v>
      </c>
      <c r="D8797" s="74">
        <f t="shared" si="2"/>
        <v>15</v>
      </c>
      <c r="E8797" s="12">
        <f>IFERROR(VLOOKUP(A8797,'IDAR Meter Data'!$A:$B,2,1),"")</f>
        <v>216</v>
      </c>
      <c r="F8797" s="75">
        <f>IF(CECCZ="CZ03",'Outside Temp'!B8797,IF(CECCZ="CZ04",'Outside Temp'!B8798,IF(CECCZ="CZ12",'Outside Temp'!B8799, IF(CECCZ="CZ13",'Outside Temp'!B8800))))</f>
        <v>70.18333333</v>
      </c>
      <c r="G8797" s="12">
        <f t="shared" si="3"/>
        <v>3</v>
      </c>
    </row>
    <row r="8798" ht="15.75" customHeight="1">
      <c r="A8798" s="13">
        <v>42216.666666666664</v>
      </c>
      <c r="B8798" s="73">
        <f t="shared" si="1"/>
        <v>42216</v>
      </c>
      <c r="C8798" s="74">
        <f>IF(NewCustomer="Yes", IF(COUNTIF($I$2:$I$11,B8798)&gt;0,0,WEEKDAY(B8798,2)),IF(COUNTIF($I$2:$I$21,B8798)&gt;0,0,WEEKDAY(B8798,2)))</f>
        <v>5</v>
      </c>
      <c r="D8798" s="74">
        <f t="shared" si="2"/>
        <v>16</v>
      </c>
      <c r="E8798" s="12">
        <f>IFERROR(VLOOKUP(A8798,'IDAR Meter Data'!$A:$B,2,1),"")</f>
        <v>231</v>
      </c>
      <c r="F8798" s="75">
        <f>IF(CECCZ="CZ03",'Outside Temp'!B8798,IF(CECCZ="CZ04",'Outside Temp'!B8799,IF(CECCZ="CZ12",'Outside Temp'!B8800, IF(CECCZ="CZ13",'Outside Temp'!B8801))))</f>
        <v>69.86666667</v>
      </c>
      <c r="G8798" s="12">
        <f t="shared" si="3"/>
        <v>2</v>
      </c>
    </row>
    <row r="8799" ht="15.75" customHeight="1">
      <c r="A8799" s="13">
        <v>42216.677083333336</v>
      </c>
      <c r="B8799" s="73">
        <f t="shared" si="1"/>
        <v>42216</v>
      </c>
      <c r="C8799" s="74">
        <f>IF(NewCustomer="Yes", IF(COUNTIF($I$2:$I$11,B8799)&gt;0,0,WEEKDAY(B8799,2)),IF(COUNTIF($I$2:$I$21,B8799)&gt;0,0,WEEKDAY(B8799,2)))</f>
        <v>5</v>
      </c>
      <c r="D8799" s="74">
        <f t="shared" si="2"/>
        <v>16</v>
      </c>
      <c r="E8799" s="12">
        <f>IFERROR(VLOOKUP(A8799,'IDAR Meter Data'!$A:$B,2,1),"")</f>
        <v>224</v>
      </c>
      <c r="F8799" s="75">
        <f>IF(CECCZ="CZ03",'Outside Temp'!B8799,IF(CECCZ="CZ04",'Outside Temp'!B8800,IF(CECCZ="CZ12",'Outside Temp'!B8801, IF(CECCZ="CZ13",'Outside Temp'!B8802))))</f>
        <v>69.36666667</v>
      </c>
      <c r="G8799" s="12">
        <f t="shared" si="3"/>
        <v>2</v>
      </c>
    </row>
    <row r="8800" ht="15.75" customHeight="1">
      <c r="A8800" s="13">
        <v>42216.6875</v>
      </c>
      <c r="B8800" s="73">
        <f t="shared" si="1"/>
        <v>42216</v>
      </c>
      <c r="C8800" s="74">
        <f>IF(NewCustomer="Yes", IF(COUNTIF($I$2:$I$11,B8800)&gt;0,0,WEEKDAY(B8800,2)),IF(COUNTIF($I$2:$I$21,B8800)&gt;0,0,WEEKDAY(B8800,2)))</f>
        <v>5</v>
      </c>
      <c r="D8800" s="74">
        <f t="shared" si="2"/>
        <v>16</v>
      </c>
      <c r="E8800" s="12">
        <f>IFERROR(VLOOKUP(A8800,'IDAR Meter Data'!$A:$B,2,1),"")</f>
        <v>240</v>
      </c>
      <c r="F8800" s="75">
        <f>IF(CECCZ="CZ03",'Outside Temp'!B8800,IF(CECCZ="CZ04",'Outside Temp'!B8801,IF(CECCZ="CZ12",'Outside Temp'!B8802, IF(CECCZ="CZ13",'Outside Temp'!B8803))))</f>
        <v>68.86666667</v>
      </c>
      <c r="G8800" s="12">
        <f t="shared" si="3"/>
        <v>2</v>
      </c>
    </row>
    <row r="8801" ht="15.75" customHeight="1">
      <c r="A8801" s="13">
        <v>42216.697916666664</v>
      </c>
      <c r="B8801" s="73">
        <f t="shared" si="1"/>
        <v>42216</v>
      </c>
      <c r="C8801" s="74">
        <f>IF(NewCustomer="Yes", IF(COUNTIF($I$2:$I$11,B8801)&gt;0,0,WEEKDAY(B8801,2)),IF(COUNTIF($I$2:$I$21,B8801)&gt;0,0,WEEKDAY(B8801,2)))</f>
        <v>5</v>
      </c>
      <c r="D8801" s="74">
        <f t="shared" si="2"/>
        <v>16</v>
      </c>
      <c r="E8801" s="12">
        <f>IFERROR(VLOOKUP(A8801,'IDAR Meter Data'!$A:$B,2,1),"")</f>
        <v>232</v>
      </c>
      <c r="F8801" s="75">
        <f>IF(CECCZ="CZ03",'Outside Temp'!B8801,IF(CECCZ="CZ04",'Outside Temp'!B8802,IF(CECCZ="CZ12",'Outside Temp'!B8803, IF(CECCZ="CZ13",'Outside Temp'!B8804))))</f>
        <v>68.36666667</v>
      </c>
      <c r="G8801" s="12">
        <f t="shared" si="3"/>
        <v>2</v>
      </c>
    </row>
    <row r="8802" ht="15.75" customHeight="1">
      <c r="A8802" s="13">
        <v>42216.708333333336</v>
      </c>
      <c r="B8802" s="73">
        <f t="shared" si="1"/>
        <v>42216</v>
      </c>
      <c r="C8802" s="74">
        <f>IF(NewCustomer="Yes", IF(COUNTIF($I$2:$I$11,B8802)&gt;0,0,WEEKDAY(B8802,2)),IF(COUNTIF($I$2:$I$21,B8802)&gt;0,0,WEEKDAY(B8802,2)))</f>
        <v>5</v>
      </c>
      <c r="D8802" s="74">
        <f t="shared" si="2"/>
        <v>17</v>
      </c>
      <c r="E8802" s="12">
        <f>IFERROR(VLOOKUP(A8802,'IDAR Meter Data'!$A:$B,2,1),"")</f>
        <v>226</v>
      </c>
      <c r="F8802" s="75">
        <f>IF(CECCZ="CZ03",'Outside Temp'!B8802,IF(CECCZ="CZ04",'Outside Temp'!B8803,IF(CECCZ="CZ12",'Outside Temp'!B8804, IF(CECCZ="CZ13",'Outside Temp'!B8805))))</f>
        <v>67.8</v>
      </c>
      <c r="G8802" s="12">
        <f t="shared" si="3"/>
        <v>2</v>
      </c>
    </row>
    <row r="8803" ht="15.75" customHeight="1">
      <c r="A8803" s="13">
        <v>42216.71875</v>
      </c>
      <c r="B8803" s="73">
        <f t="shared" si="1"/>
        <v>42216</v>
      </c>
      <c r="C8803" s="74">
        <f>IF(NewCustomer="Yes", IF(COUNTIF($I$2:$I$11,B8803)&gt;0,0,WEEKDAY(B8803,2)),IF(COUNTIF($I$2:$I$21,B8803)&gt;0,0,WEEKDAY(B8803,2)))</f>
        <v>5</v>
      </c>
      <c r="D8803" s="74">
        <f t="shared" si="2"/>
        <v>17</v>
      </c>
      <c r="E8803" s="12">
        <f>IFERROR(VLOOKUP(A8803,'IDAR Meter Data'!$A:$B,2,1),"")</f>
        <v>239</v>
      </c>
      <c r="F8803" s="75">
        <f>IF(CECCZ="CZ03",'Outside Temp'!B8803,IF(CECCZ="CZ04",'Outside Temp'!B8804,IF(CECCZ="CZ12",'Outside Temp'!B8805, IF(CECCZ="CZ13",'Outside Temp'!B8806))))</f>
        <v>67.05</v>
      </c>
      <c r="G8803" s="12">
        <f t="shared" si="3"/>
        <v>2</v>
      </c>
    </row>
    <row r="8804" ht="15.75" customHeight="1">
      <c r="A8804" s="13">
        <v>42216.729166666664</v>
      </c>
      <c r="B8804" s="73">
        <f t="shared" si="1"/>
        <v>42216</v>
      </c>
      <c r="C8804" s="74">
        <f>IF(NewCustomer="Yes", IF(COUNTIF($I$2:$I$11,B8804)&gt;0,0,WEEKDAY(B8804,2)),IF(COUNTIF($I$2:$I$21,B8804)&gt;0,0,WEEKDAY(B8804,2)))</f>
        <v>5</v>
      </c>
      <c r="D8804" s="74">
        <f t="shared" si="2"/>
        <v>17</v>
      </c>
      <c r="E8804" s="12">
        <f>IFERROR(VLOOKUP(A8804,'IDAR Meter Data'!$A:$B,2,1),"")</f>
        <v>231</v>
      </c>
      <c r="F8804" s="75">
        <f>IF(CECCZ="CZ03",'Outside Temp'!B8804,IF(CECCZ="CZ04",'Outside Temp'!B8805,IF(CECCZ="CZ12",'Outside Temp'!B8806, IF(CECCZ="CZ13",'Outside Temp'!B8807))))</f>
        <v>66.3</v>
      </c>
      <c r="G8804" s="12">
        <f t="shared" si="3"/>
        <v>2</v>
      </c>
    </row>
    <row r="8805" ht="15.75" customHeight="1">
      <c r="A8805" s="13">
        <v>42216.739583333336</v>
      </c>
      <c r="B8805" s="73">
        <f t="shared" si="1"/>
        <v>42216</v>
      </c>
      <c r="C8805" s="74">
        <f>IF(NewCustomer="Yes", IF(COUNTIF($I$2:$I$11,B8805)&gt;0,0,WEEKDAY(B8805,2)),IF(COUNTIF($I$2:$I$21,B8805)&gt;0,0,WEEKDAY(B8805,2)))</f>
        <v>5</v>
      </c>
      <c r="D8805" s="74">
        <f t="shared" si="2"/>
        <v>17</v>
      </c>
      <c r="E8805" s="12">
        <f>IFERROR(VLOOKUP(A8805,'IDAR Meter Data'!$A:$B,2,1),"")</f>
        <v>243</v>
      </c>
      <c r="F8805" s="75">
        <f>IF(CECCZ="CZ03",'Outside Temp'!B8805,IF(CECCZ="CZ04",'Outside Temp'!B8806,IF(CECCZ="CZ12",'Outside Temp'!B8807, IF(CECCZ="CZ13",'Outside Temp'!B8808))))</f>
        <v>65.55</v>
      </c>
      <c r="G8805" s="12">
        <f t="shared" si="3"/>
        <v>2</v>
      </c>
    </row>
    <row r="8806" ht="15.75" customHeight="1">
      <c r="A8806" s="13">
        <v>42216.75</v>
      </c>
      <c r="B8806" s="73">
        <f t="shared" si="1"/>
        <v>42216</v>
      </c>
      <c r="C8806" s="74">
        <f>IF(NewCustomer="Yes", IF(COUNTIF($I$2:$I$11,B8806)&gt;0,0,WEEKDAY(B8806,2)),IF(COUNTIF($I$2:$I$21,B8806)&gt;0,0,WEEKDAY(B8806,2)))</f>
        <v>5</v>
      </c>
      <c r="D8806" s="74">
        <f t="shared" si="2"/>
        <v>18</v>
      </c>
      <c r="E8806" s="12">
        <f>IFERROR(VLOOKUP(A8806,'IDAR Meter Data'!$A:$B,2,1),"")</f>
        <v>222</v>
      </c>
      <c r="F8806" s="75">
        <f>IF(CECCZ="CZ03",'Outside Temp'!B8806,IF(CECCZ="CZ04",'Outside Temp'!B8807,IF(CECCZ="CZ12",'Outside Temp'!B8808, IF(CECCZ="CZ13",'Outside Temp'!B8809))))</f>
        <v>64.8974359</v>
      </c>
      <c r="G8806" s="12">
        <f t="shared" si="3"/>
        <v>1</v>
      </c>
    </row>
    <row r="8807" ht="15.75" customHeight="1">
      <c r="A8807" s="13">
        <v>42216.760416666664</v>
      </c>
      <c r="B8807" s="73">
        <f t="shared" si="1"/>
        <v>42216</v>
      </c>
      <c r="C8807" s="74">
        <f>IF(NewCustomer="Yes", IF(COUNTIF($I$2:$I$11,B8807)&gt;0,0,WEEKDAY(B8807,2)),IF(COUNTIF($I$2:$I$21,B8807)&gt;0,0,WEEKDAY(B8807,2)))</f>
        <v>5</v>
      </c>
      <c r="D8807" s="74">
        <f t="shared" si="2"/>
        <v>18</v>
      </c>
      <c r="E8807" s="12">
        <f>IFERROR(VLOOKUP(A8807,'IDAR Meter Data'!$A:$B,2,1),"")</f>
        <v>229</v>
      </c>
      <c r="F8807" s="75">
        <f>IF(CECCZ="CZ03",'Outside Temp'!B8807,IF(CECCZ="CZ04",'Outside Temp'!B8808,IF(CECCZ="CZ12",'Outside Temp'!B8809, IF(CECCZ="CZ13",'Outside Temp'!B8810))))</f>
        <v>64.51282051</v>
      </c>
      <c r="G8807" s="12">
        <f t="shared" si="3"/>
        <v>1</v>
      </c>
    </row>
    <row r="8808" ht="15.75" customHeight="1">
      <c r="A8808" s="13">
        <v>42216.770833333336</v>
      </c>
      <c r="B8808" s="73">
        <f t="shared" si="1"/>
        <v>42216</v>
      </c>
      <c r="C8808" s="74">
        <f>IF(NewCustomer="Yes", IF(COUNTIF($I$2:$I$11,B8808)&gt;0,0,WEEKDAY(B8808,2)),IF(COUNTIF($I$2:$I$21,B8808)&gt;0,0,WEEKDAY(B8808,2)))</f>
        <v>5</v>
      </c>
      <c r="D8808" s="74">
        <f t="shared" si="2"/>
        <v>18</v>
      </c>
      <c r="E8808" s="12">
        <f>IFERROR(VLOOKUP(A8808,'IDAR Meter Data'!$A:$B,2,1),"")</f>
        <v>219</v>
      </c>
      <c r="F8808" s="75">
        <f>IF(CECCZ="CZ03",'Outside Temp'!B8808,IF(CECCZ="CZ04",'Outside Temp'!B8809,IF(CECCZ="CZ12",'Outside Temp'!B8810, IF(CECCZ="CZ13",'Outside Temp'!B8811))))</f>
        <v>64.12820513</v>
      </c>
      <c r="G8808" s="12">
        <f t="shared" si="3"/>
        <v>1</v>
      </c>
    </row>
    <row r="8809" ht="15.75" customHeight="1">
      <c r="A8809" s="13">
        <v>42216.78125</v>
      </c>
      <c r="B8809" s="73">
        <f t="shared" si="1"/>
        <v>42216</v>
      </c>
      <c r="C8809" s="74">
        <f>IF(NewCustomer="Yes", IF(COUNTIF($I$2:$I$11,B8809)&gt;0,0,WEEKDAY(B8809,2)),IF(COUNTIF($I$2:$I$21,B8809)&gt;0,0,WEEKDAY(B8809,2)))</f>
        <v>5</v>
      </c>
      <c r="D8809" s="74">
        <f t="shared" si="2"/>
        <v>18</v>
      </c>
      <c r="E8809" s="12">
        <f>IFERROR(VLOOKUP(A8809,'IDAR Meter Data'!$A:$B,2,1),"")</f>
        <v>219</v>
      </c>
      <c r="F8809" s="75">
        <f>IF(CECCZ="CZ03",'Outside Temp'!B8809,IF(CECCZ="CZ04",'Outside Temp'!B8810,IF(CECCZ="CZ12",'Outside Temp'!B8811, IF(CECCZ="CZ13",'Outside Temp'!B8812))))</f>
        <v>64.47619048</v>
      </c>
      <c r="G8809" s="12">
        <f t="shared" si="3"/>
        <v>1</v>
      </c>
    </row>
    <row r="8810" ht="15.75" customHeight="1">
      <c r="A8810" s="13">
        <v>42216.791666666664</v>
      </c>
      <c r="B8810" s="73">
        <f t="shared" si="1"/>
        <v>42216</v>
      </c>
      <c r="C8810" s="74">
        <f>IF(NewCustomer="Yes", IF(COUNTIF($I$2:$I$11,B8810)&gt;0,0,WEEKDAY(B8810,2)),IF(COUNTIF($I$2:$I$21,B8810)&gt;0,0,WEEKDAY(B8810,2)))</f>
        <v>5</v>
      </c>
      <c r="D8810" s="74">
        <f t="shared" si="2"/>
        <v>19</v>
      </c>
      <c r="E8810" s="12">
        <f>IFERROR(VLOOKUP(A8810,'IDAR Meter Data'!$A:$B,2,1),"")</f>
        <v>236</v>
      </c>
      <c r="F8810" s="75">
        <f>IF(CECCZ="CZ03",'Outside Temp'!B8810,IF(CECCZ="CZ04",'Outside Temp'!B8811,IF(CECCZ="CZ12",'Outside Temp'!B8812, IF(CECCZ="CZ13",'Outside Temp'!B8813))))</f>
        <v>64.73333333</v>
      </c>
      <c r="G8810" s="12">
        <f t="shared" si="3"/>
        <v>1</v>
      </c>
    </row>
    <row r="8811" ht="15.75" customHeight="1">
      <c r="A8811" s="13">
        <v>42216.802083333336</v>
      </c>
      <c r="B8811" s="73">
        <f t="shared" si="1"/>
        <v>42216</v>
      </c>
      <c r="C8811" s="74">
        <f>IF(NewCustomer="Yes", IF(COUNTIF($I$2:$I$11,B8811)&gt;0,0,WEEKDAY(B8811,2)),IF(COUNTIF($I$2:$I$21,B8811)&gt;0,0,WEEKDAY(B8811,2)))</f>
        <v>5</v>
      </c>
      <c r="D8811" s="74">
        <f t="shared" si="2"/>
        <v>19</v>
      </c>
      <c r="E8811" s="12">
        <f>IFERROR(VLOOKUP(A8811,'IDAR Meter Data'!$A:$B,2,1),"")</f>
        <v>228</v>
      </c>
      <c r="F8811" s="75">
        <f>IF(CECCZ="CZ03",'Outside Temp'!B8811,IF(CECCZ="CZ04",'Outside Temp'!B8812,IF(CECCZ="CZ12",'Outside Temp'!B8813, IF(CECCZ="CZ13",'Outside Temp'!B8814))))</f>
        <v>64</v>
      </c>
      <c r="G8811" s="12">
        <f t="shared" si="3"/>
        <v>1</v>
      </c>
    </row>
    <row r="8812" ht="15.75" customHeight="1">
      <c r="A8812" s="13">
        <v>42216.8125</v>
      </c>
      <c r="B8812" s="73">
        <f t="shared" si="1"/>
        <v>42216</v>
      </c>
      <c r="C8812" s="74">
        <f>IF(NewCustomer="Yes", IF(COUNTIF($I$2:$I$11,B8812)&gt;0,0,WEEKDAY(B8812,2)),IF(COUNTIF($I$2:$I$21,B8812)&gt;0,0,WEEKDAY(B8812,2)))</f>
        <v>5</v>
      </c>
      <c r="D8812" s="74">
        <f t="shared" si="2"/>
        <v>19</v>
      </c>
      <c r="E8812" s="12">
        <f>IFERROR(VLOOKUP(A8812,'IDAR Meter Data'!$A:$B,2,1),"")</f>
        <v>216</v>
      </c>
      <c r="F8812" s="75">
        <f>IF(CECCZ="CZ03",'Outside Temp'!B8812,IF(CECCZ="CZ04",'Outside Temp'!B8813,IF(CECCZ="CZ12",'Outside Temp'!B8814, IF(CECCZ="CZ13",'Outside Temp'!B8815))))</f>
        <v>64</v>
      </c>
      <c r="G8812" s="12">
        <f t="shared" si="3"/>
        <v>1</v>
      </c>
    </row>
    <row r="8813" ht="15.75" customHeight="1">
      <c r="A8813" s="13">
        <v>42216.822916666664</v>
      </c>
      <c r="B8813" s="73">
        <f t="shared" si="1"/>
        <v>42216</v>
      </c>
      <c r="C8813" s="74">
        <f>IF(NewCustomer="Yes", IF(COUNTIF($I$2:$I$11,B8813)&gt;0,0,WEEKDAY(B8813,2)),IF(COUNTIF($I$2:$I$21,B8813)&gt;0,0,WEEKDAY(B8813,2)))</f>
        <v>5</v>
      </c>
      <c r="D8813" s="74">
        <f t="shared" si="2"/>
        <v>19</v>
      </c>
      <c r="E8813" s="12">
        <f>IFERROR(VLOOKUP(A8813,'IDAR Meter Data'!$A:$B,2,1),"")</f>
        <v>218</v>
      </c>
      <c r="F8813" s="75">
        <f>IF(CECCZ="CZ03",'Outside Temp'!B8813,IF(CECCZ="CZ04",'Outside Temp'!B8814,IF(CECCZ="CZ12",'Outside Temp'!B8815, IF(CECCZ="CZ13",'Outside Temp'!B8816))))</f>
        <v>64</v>
      </c>
      <c r="G8813" s="12">
        <f t="shared" si="3"/>
        <v>1</v>
      </c>
    </row>
    <row r="8814" ht="15.75" customHeight="1">
      <c r="A8814" s="13">
        <v>42216.833333333336</v>
      </c>
      <c r="B8814" s="73">
        <f t="shared" si="1"/>
        <v>42216</v>
      </c>
      <c r="C8814" s="74">
        <f>IF(NewCustomer="Yes", IF(COUNTIF($I$2:$I$11,B8814)&gt;0,0,WEEKDAY(B8814,2)),IF(COUNTIF($I$2:$I$21,B8814)&gt;0,0,WEEKDAY(B8814,2)))</f>
        <v>5</v>
      </c>
      <c r="D8814" s="74">
        <f t="shared" si="2"/>
        <v>20</v>
      </c>
      <c r="E8814" s="12">
        <f>IFERROR(VLOOKUP(A8814,'IDAR Meter Data'!$A:$B,2,1),"")</f>
        <v>229</v>
      </c>
      <c r="F8814" s="75">
        <f>IF(CECCZ="CZ03",'Outside Temp'!B8814,IF(CECCZ="CZ04",'Outside Temp'!B8815,IF(CECCZ="CZ12",'Outside Temp'!B8816, IF(CECCZ="CZ13",'Outside Temp'!B8817))))</f>
        <v>64</v>
      </c>
      <c r="G8814" s="12">
        <f t="shared" si="3"/>
        <v>1</v>
      </c>
    </row>
    <row r="8815" ht="15.75" customHeight="1">
      <c r="A8815" s="13">
        <v>42216.84375</v>
      </c>
      <c r="B8815" s="73">
        <f t="shared" si="1"/>
        <v>42216</v>
      </c>
      <c r="C8815" s="74">
        <f>IF(NewCustomer="Yes", IF(COUNTIF($I$2:$I$11,B8815)&gt;0,0,WEEKDAY(B8815,2)),IF(COUNTIF($I$2:$I$21,B8815)&gt;0,0,WEEKDAY(B8815,2)))</f>
        <v>5</v>
      </c>
      <c r="D8815" s="74">
        <f t="shared" si="2"/>
        <v>20</v>
      </c>
      <c r="E8815" s="12">
        <f>IFERROR(VLOOKUP(A8815,'IDAR Meter Data'!$A:$B,2,1),"")</f>
        <v>211</v>
      </c>
      <c r="F8815" s="75">
        <f>IF(CECCZ="CZ03",'Outside Temp'!B8815,IF(CECCZ="CZ04",'Outside Temp'!B8816,IF(CECCZ="CZ12",'Outside Temp'!B8817, IF(CECCZ="CZ13",'Outside Temp'!B8818))))</f>
        <v>64</v>
      </c>
      <c r="G8815" s="12">
        <f t="shared" si="3"/>
        <v>1</v>
      </c>
    </row>
    <row r="8816" ht="15.75" customHeight="1">
      <c r="A8816" s="13">
        <v>42216.854166666664</v>
      </c>
      <c r="B8816" s="73">
        <f t="shared" si="1"/>
        <v>42216</v>
      </c>
      <c r="C8816" s="74">
        <f>IF(NewCustomer="Yes", IF(COUNTIF($I$2:$I$11,B8816)&gt;0,0,WEEKDAY(B8816,2)),IF(COUNTIF($I$2:$I$21,B8816)&gt;0,0,WEEKDAY(B8816,2)))</f>
        <v>5</v>
      </c>
      <c r="D8816" s="74">
        <f t="shared" si="2"/>
        <v>20</v>
      </c>
      <c r="E8816" s="12">
        <f>IFERROR(VLOOKUP(A8816,'IDAR Meter Data'!$A:$B,2,1),"")</f>
        <v>206</v>
      </c>
      <c r="F8816" s="75">
        <f>IF(CECCZ="CZ03",'Outside Temp'!B8816,IF(CECCZ="CZ04",'Outside Temp'!B8817,IF(CECCZ="CZ12",'Outside Temp'!B8818, IF(CECCZ="CZ13",'Outside Temp'!B8819))))</f>
        <v>64</v>
      </c>
      <c r="G8816" s="12">
        <f t="shared" si="3"/>
        <v>1</v>
      </c>
    </row>
    <row r="8817" ht="15.75" customHeight="1">
      <c r="A8817" s="13">
        <v>42216.864583333336</v>
      </c>
      <c r="B8817" s="73">
        <f t="shared" si="1"/>
        <v>42216</v>
      </c>
      <c r="C8817" s="74">
        <f>IF(NewCustomer="Yes", IF(COUNTIF($I$2:$I$11,B8817)&gt;0,0,WEEKDAY(B8817,2)),IF(COUNTIF($I$2:$I$21,B8817)&gt;0,0,WEEKDAY(B8817,2)))</f>
        <v>5</v>
      </c>
      <c r="D8817" s="74">
        <f t="shared" si="2"/>
        <v>20</v>
      </c>
      <c r="E8817" s="12">
        <f>IFERROR(VLOOKUP(A8817,'IDAR Meter Data'!$A:$B,2,1),"")</f>
        <v>207</v>
      </c>
      <c r="F8817" s="75">
        <f>IF(CECCZ="CZ03",'Outside Temp'!B8817,IF(CECCZ="CZ04",'Outside Temp'!B8818,IF(CECCZ="CZ12",'Outside Temp'!B8819, IF(CECCZ="CZ13",'Outside Temp'!B8820))))</f>
        <v>64</v>
      </c>
      <c r="G8817" s="12">
        <f t="shared" si="3"/>
        <v>1</v>
      </c>
    </row>
    <row r="8818" ht="15.75" customHeight="1">
      <c r="A8818" s="13">
        <v>42216.875</v>
      </c>
      <c r="B8818" s="73">
        <f t="shared" si="1"/>
        <v>42216</v>
      </c>
      <c r="C8818" s="74">
        <f>IF(NewCustomer="Yes", IF(COUNTIF($I$2:$I$11,B8818)&gt;0,0,WEEKDAY(B8818,2)),IF(COUNTIF($I$2:$I$21,B8818)&gt;0,0,WEEKDAY(B8818,2)))</f>
        <v>5</v>
      </c>
      <c r="D8818" s="74">
        <f t="shared" si="2"/>
        <v>21</v>
      </c>
      <c r="E8818" s="12">
        <f>IFERROR(VLOOKUP(A8818,'IDAR Meter Data'!$A:$B,2,1),"")</f>
        <v>204</v>
      </c>
      <c r="F8818" s="75">
        <f>IF(CECCZ="CZ03",'Outside Temp'!B8818,IF(CECCZ="CZ04",'Outside Temp'!B8819,IF(CECCZ="CZ12",'Outside Temp'!B8820, IF(CECCZ="CZ13",'Outside Temp'!B8821))))</f>
        <v>64</v>
      </c>
      <c r="G8818" s="12">
        <f t="shared" si="3"/>
        <v>1</v>
      </c>
    </row>
    <row r="8819" ht="15.75" customHeight="1">
      <c r="A8819" s="13">
        <v>42216.885416666664</v>
      </c>
      <c r="B8819" s="73">
        <f t="shared" si="1"/>
        <v>42216</v>
      </c>
      <c r="C8819" s="74">
        <f>IF(NewCustomer="Yes", IF(COUNTIF($I$2:$I$11,B8819)&gt;0,0,WEEKDAY(B8819,2)),IF(COUNTIF($I$2:$I$21,B8819)&gt;0,0,WEEKDAY(B8819,2)))</f>
        <v>5</v>
      </c>
      <c r="D8819" s="74">
        <f t="shared" si="2"/>
        <v>21</v>
      </c>
      <c r="E8819" s="12">
        <f>IFERROR(VLOOKUP(A8819,'IDAR Meter Data'!$A:$B,2,1),"")</f>
        <v>194</v>
      </c>
      <c r="F8819" s="75">
        <f>IF(CECCZ="CZ03",'Outside Temp'!B8819,IF(CECCZ="CZ04",'Outside Temp'!B8820,IF(CECCZ="CZ12",'Outside Temp'!B8821, IF(CECCZ="CZ13",'Outside Temp'!B8822))))</f>
        <v>64</v>
      </c>
      <c r="G8819" s="12">
        <f t="shared" si="3"/>
        <v>1</v>
      </c>
    </row>
    <row r="8820" ht="15.75" customHeight="1">
      <c r="A8820" s="13">
        <v>42216.895833333336</v>
      </c>
      <c r="B8820" s="73">
        <f t="shared" si="1"/>
        <v>42216</v>
      </c>
      <c r="C8820" s="74">
        <f>IF(NewCustomer="Yes", IF(COUNTIF($I$2:$I$11,B8820)&gt;0,0,WEEKDAY(B8820,2)),IF(COUNTIF($I$2:$I$21,B8820)&gt;0,0,WEEKDAY(B8820,2)))</f>
        <v>5</v>
      </c>
      <c r="D8820" s="74">
        <f t="shared" si="2"/>
        <v>21</v>
      </c>
      <c r="E8820" s="12">
        <f>IFERROR(VLOOKUP(A8820,'IDAR Meter Data'!$A:$B,2,1),"")</f>
        <v>198</v>
      </c>
      <c r="F8820" s="75">
        <f>IF(CECCZ="CZ03",'Outside Temp'!B8820,IF(CECCZ="CZ04",'Outside Temp'!B8821,IF(CECCZ="CZ12",'Outside Temp'!B8822, IF(CECCZ="CZ13",'Outside Temp'!B8823))))</f>
        <v>64</v>
      </c>
      <c r="G8820" s="12">
        <f t="shared" si="3"/>
        <v>1</v>
      </c>
    </row>
    <row r="8821" ht="15.75" customHeight="1">
      <c r="A8821" s="13">
        <v>42216.90625</v>
      </c>
      <c r="B8821" s="73">
        <f t="shared" si="1"/>
        <v>42216</v>
      </c>
      <c r="C8821" s="74">
        <f>IF(NewCustomer="Yes", IF(COUNTIF($I$2:$I$11,B8821)&gt;0,0,WEEKDAY(B8821,2)),IF(COUNTIF($I$2:$I$21,B8821)&gt;0,0,WEEKDAY(B8821,2)))</f>
        <v>5</v>
      </c>
      <c r="D8821" s="74">
        <f t="shared" si="2"/>
        <v>21</v>
      </c>
      <c r="E8821" s="12">
        <f>IFERROR(VLOOKUP(A8821,'IDAR Meter Data'!$A:$B,2,1),"")</f>
        <v>178</v>
      </c>
      <c r="F8821" s="75">
        <f>IF(CECCZ="CZ03",'Outside Temp'!B8821,IF(CECCZ="CZ04",'Outside Temp'!B8822,IF(CECCZ="CZ12",'Outside Temp'!B8823, IF(CECCZ="CZ13",'Outside Temp'!B8824))))</f>
        <v>64</v>
      </c>
      <c r="G8821" s="12">
        <f t="shared" si="3"/>
        <v>1</v>
      </c>
    </row>
    <row r="8822" ht="15.75" customHeight="1">
      <c r="A8822" s="13">
        <v>42216.916666666664</v>
      </c>
      <c r="B8822" s="73">
        <f t="shared" si="1"/>
        <v>42216</v>
      </c>
      <c r="C8822" s="74">
        <f>IF(NewCustomer="Yes", IF(COUNTIF($I$2:$I$11,B8822)&gt;0,0,WEEKDAY(B8822,2)),IF(COUNTIF($I$2:$I$21,B8822)&gt;0,0,WEEKDAY(B8822,2)))</f>
        <v>5</v>
      </c>
      <c r="D8822" s="74">
        <f t="shared" si="2"/>
        <v>22</v>
      </c>
      <c r="E8822" s="12">
        <f>IFERROR(VLOOKUP(A8822,'IDAR Meter Data'!$A:$B,2,1),"")</f>
        <v>188</v>
      </c>
      <c r="F8822" s="75">
        <f>IF(CECCZ="CZ03",'Outside Temp'!B8822,IF(CECCZ="CZ04",'Outside Temp'!B8823,IF(CECCZ="CZ12",'Outside Temp'!B8824, IF(CECCZ="CZ13",'Outside Temp'!B8825))))</f>
        <v>63.91304348</v>
      </c>
      <c r="G8822" s="12">
        <f t="shared" si="3"/>
        <v>1</v>
      </c>
    </row>
    <row r="8823" ht="15.75" customHeight="1">
      <c r="A8823" s="13">
        <v>42216.927083333336</v>
      </c>
      <c r="B8823" s="73">
        <f t="shared" si="1"/>
        <v>42216</v>
      </c>
      <c r="C8823" s="74">
        <f>IF(NewCustomer="Yes", IF(COUNTIF($I$2:$I$11,B8823)&gt;0,0,WEEKDAY(B8823,2)),IF(COUNTIF($I$2:$I$21,B8823)&gt;0,0,WEEKDAY(B8823,2)))</f>
        <v>5</v>
      </c>
      <c r="D8823" s="74">
        <f t="shared" si="2"/>
        <v>22</v>
      </c>
      <c r="E8823" s="12">
        <f>IFERROR(VLOOKUP(A8823,'IDAR Meter Data'!$A:$B,2,1),"")</f>
        <v>180</v>
      </c>
      <c r="F8823" s="75">
        <f>IF(CECCZ="CZ03",'Outside Temp'!B8823,IF(CECCZ="CZ04",'Outside Temp'!B8824,IF(CECCZ="CZ12",'Outside Temp'!B8825, IF(CECCZ="CZ13",'Outside Temp'!B8826))))</f>
        <v>63.58695652</v>
      </c>
      <c r="G8823" s="12">
        <f t="shared" si="3"/>
        <v>1</v>
      </c>
    </row>
    <row r="8824" ht="15.75" customHeight="1">
      <c r="A8824" s="13">
        <v>42216.9375</v>
      </c>
      <c r="B8824" s="73">
        <f t="shared" si="1"/>
        <v>42216</v>
      </c>
      <c r="C8824" s="74">
        <f>IF(NewCustomer="Yes", IF(COUNTIF($I$2:$I$11,B8824)&gt;0,0,WEEKDAY(B8824,2)),IF(COUNTIF($I$2:$I$21,B8824)&gt;0,0,WEEKDAY(B8824,2)))</f>
        <v>5</v>
      </c>
      <c r="D8824" s="74">
        <f t="shared" si="2"/>
        <v>22</v>
      </c>
      <c r="E8824" s="12">
        <f>IFERROR(VLOOKUP(A8824,'IDAR Meter Data'!$A:$B,2,1),"")</f>
        <v>190</v>
      </c>
      <c r="F8824" s="75">
        <f>IF(CECCZ="CZ03",'Outside Temp'!B8824,IF(CECCZ="CZ04",'Outside Temp'!B8825,IF(CECCZ="CZ12",'Outside Temp'!B8826, IF(CECCZ="CZ13",'Outside Temp'!B8827))))</f>
        <v>63.26086957</v>
      </c>
      <c r="G8824" s="12">
        <f t="shared" si="3"/>
        <v>1</v>
      </c>
    </row>
    <row r="8825" ht="15.75" customHeight="1">
      <c r="A8825" s="13">
        <v>42216.947916666664</v>
      </c>
      <c r="B8825" s="73">
        <f t="shared" si="1"/>
        <v>42216</v>
      </c>
      <c r="C8825" s="74">
        <f>IF(NewCustomer="Yes", IF(COUNTIF($I$2:$I$11,B8825)&gt;0,0,WEEKDAY(B8825,2)),IF(COUNTIF($I$2:$I$21,B8825)&gt;0,0,WEEKDAY(B8825,2)))</f>
        <v>5</v>
      </c>
      <c r="D8825" s="74">
        <f t="shared" si="2"/>
        <v>22</v>
      </c>
      <c r="E8825" s="12">
        <f>IFERROR(VLOOKUP(A8825,'IDAR Meter Data'!$A:$B,2,1),"")</f>
        <v>196</v>
      </c>
      <c r="F8825" s="75">
        <f>IF(CECCZ="CZ03",'Outside Temp'!B8825,IF(CECCZ="CZ04",'Outside Temp'!B8826,IF(CECCZ="CZ12",'Outside Temp'!B8827, IF(CECCZ="CZ13",'Outside Temp'!B8828))))</f>
        <v>63</v>
      </c>
      <c r="G8825" s="12">
        <f t="shared" si="3"/>
        <v>1</v>
      </c>
    </row>
    <row r="8826" ht="15.75" customHeight="1">
      <c r="A8826" s="13">
        <v>42216.958333333336</v>
      </c>
      <c r="B8826" s="73">
        <f t="shared" si="1"/>
        <v>42216</v>
      </c>
      <c r="C8826" s="74">
        <f>IF(NewCustomer="Yes", IF(COUNTIF($I$2:$I$11,B8826)&gt;0,0,WEEKDAY(B8826,2)),IF(COUNTIF($I$2:$I$21,B8826)&gt;0,0,WEEKDAY(B8826,2)))</f>
        <v>5</v>
      </c>
      <c r="D8826" s="74">
        <f t="shared" si="2"/>
        <v>23</v>
      </c>
      <c r="E8826" s="12">
        <f>IFERROR(VLOOKUP(A8826,'IDAR Meter Data'!$A:$B,2,1),"")</f>
        <v>182</v>
      </c>
      <c r="F8826" s="75">
        <f>IF(CECCZ="CZ03",'Outside Temp'!B8826,IF(CECCZ="CZ04",'Outside Temp'!B8827,IF(CECCZ="CZ12",'Outside Temp'!B8828, IF(CECCZ="CZ13",'Outside Temp'!B8829))))</f>
        <v>63</v>
      </c>
      <c r="G8826" s="12">
        <f t="shared" si="3"/>
        <v>1</v>
      </c>
    </row>
    <row r="8827" ht="15.75" customHeight="1">
      <c r="A8827" s="13">
        <v>42216.96875</v>
      </c>
      <c r="B8827" s="73">
        <f t="shared" si="1"/>
        <v>42216</v>
      </c>
      <c r="C8827" s="74">
        <f>IF(NewCustomer="Yes", IF(COUNTIF($I$2:$I$11,B8827)&gt;0,0,WEEKDAY(B8827,2)),IF(COUNTIF($I$2:$I$21,B8827)&gt;0,0,WEEKDAY(B8827,2)))</f>
        <v>5</v>
      </c>
      <c r="D8827" s="74">
        <f t="shared" si="2"/>
        <v>23</v>
      </c>
      <c r="E8827" s="12">
        <f>IFERROR(VLOOKUP(A8827,'IDAR Meter Data'!$A:$B,2,1),"")</f>
        <v>200</v>
      </c>
      <c r="F8827" s="75">
        <f>IF(CECCZ="CZ03",'Outside Temp'!B8827,IF(CECCZ="CZ04",'Outside Temp'!B8828,IF(CECCZ="CZ12",'Outside Temp'!B8829, IF(CECCZ="CZ13",'Outside Temp'!B8830))))</f>
        <v>63</v>
      </c>
      <c r="G8827" s="12">
        <f t="shared" si="3"/>
        <v>1</v>
      </c>
    </row>
    <row r="8828" ht="15.75" customHeight="1">
      <c r="A8828" s="13">
        <v>42216.979166666664</v>
      </c>
      <c r="B8828" s="73">
        <f t="shared" si="1"/>
        <v>42216</v>
      </c>
      <c r="C8828" s="74">
        <f>IF(NewCustomer="Yes", IF(COUNTIF($I$2:$I$11,B8828)&gt;0,0,WEEKDAY(B8828,2)),IF(COUNTIF($I$2:$I$21,B8828)&gt;0,0,WEEKDAY(B8828,2)))</f>
        <v>5</v>
      </c>
      <c r="D8828" s="74">
        <f t="shared" si="2"/>
        <v>23</v>
      </c>
      <c r="E8828" s="12">
        <f>IFERROR(VLOOKUP(A8828,'IDAR Meter Data'!$A:$B,2,1),"")</f>
        <v>180</v>
      </c>
      <c r="F8828" s="75">
        <f>IF(CECCZ="CZ03",'Outside Temp'!B8828,IF(CECCZ="CZ04",'Outside Temp'!B8829,IF(CECCZ="CZ12",'Outside Temp'!B8830, IF(CECCZ="CZ13",'Outside Temp'!B8831))))</f>
        <v>63</v>
      </c>
      <c r="G8828" s="12">
        <f t="shared" si="3"/>
        <v>1</v>
      </c>
    </row>
    <row r="8829" ht="15.75" customHeight="1">
      <c r="A8829" s="13">
        <v>42216.989583333336</v>
      </c>
      <c r="B8829" s="73">
        <f t="shared" si="1"/>
        <v>42216</v>
      </c>
      <c r="C8829" s="74">
        <f>IF(NewCustomer="Yes", IF(COUNTIF($I$2:$I$11,B8829)&gt;0,0,WEEKDAY(B8829,2)),IF(COUNTIF($I$2:$I$21,B8829)&gt;0,0,WEEKDAY(B8829,2)))</f>
        <v>5</v>
      </c>
      <c r="D8829" s="74">
        <f t="shared" si="2"/>
        <v>23</v>
      </c>
      <c r="E8829" s="12">
        <f>IFERROR(VLOOKUP(A8829,'IDAR Meter Data'!$A:$B,2,1),"")</f>
        <v>176</v>
      </c>
      <c r="F8829" s="75">
        <f>IF(CECCZ="CZ03",'Outside Temp'!B8829,IF(CECCZ="CZ04",'Outside Temp'!B8830,IF(CECCZ="CZ12",'Outside Temp'!B8831, IF(CECCZ="CZ13",'Outside Temp'!B8832))))</f>
        <v>63</v>
      </c>
      <c r="G8829" s="12">
        <f t="shared" si="3"/>
        <v>1</v>
      </c>
    </row>
    <row r="8830" ht="15.75" customHeight="1">
      <c r="A8830" s="13">
        <v>42217.0</v>
      </c>
      <c r="B8830" s="73">
        <f t="shared" si="1"/>
        <v>42217</v>
      </c>
      <c r="C8830" s="74">
        <f>IF(NewCustomer="Yes", IF(COUNTIF($I$2:$I$11,B8830)&gt;0,0,WEEKDAY(B8830,2)),IF(COUNTIF($I$2:$I$21,B8830)&gt;0,0,WEEKDAY(B8830,2)))</f>
        <v>6</v>
      </c>
      <c r="D8830" s="74">
        <f t="shared" si="2"/>
        <v>0</v>
      </c>
      <c r="E8830" s="12">
        <f>IFERROR(VLOOKUP(A8830,'IDAR Meter Data'!$A:$B,2,1),"")</f>
        <v>173</v>
      </c>
      <c r="F8830" s="75">
        <f>IF(CECCZ="CZ03",'Outside Temp'!B8830,IF(CECCZ="CZ04",'Outside Temp'!B8831,IF(CECCZ="CZ12",'Outside Temp'!B8832, IF(CECCZ="CZ13",'Outside Temp'!B8833))))</f>
        <v>63</v>
      </c>
      <c r="G8830" s="12">
        <f t="shared" si="3"/>
        <v>1</v>
      </c>
    </row>
    <row r="8831" ht="15.75" customHeight="1">
      <c r="A8831" s="13">
        <v>42217.010416666664</v>
      </c>
      <c r="B8831" s="73">
        <f t="shared" si="1"/>
        <v>42217</v>
      </c>
      <c r="C8831" s="74">
        <f>IF(NewCustomer="Yes", IF(COUNTIF($I$2:$I$11,B8831)&gt;0,0,WEEKDAY(B8831,2)),IF(COUNTIF($I$2:$I$21,B8831)&gt;0,0,WEEKDAY(B8831,2)))</f>
        <v>6</v>
      </c>
      <c r="D8831" s="74">
        <f t="shared" si="2"/>
        <v>0</v>
      </c>
      <c r="E8831" s="12">
        <f>IFERROR(VLOOKUP(A8831,'IDAR Meter Data'!$A:$B,2,1),"")</f>
        <v>179</v>
      </c>
      <c r="F8831" s="75">
        <f>IF(CECCZ="CZ03",'Outside Temp'!B8831,IF(CECCZ="CZ04",'Outside Temp'!B8832,IF(CECCZ="CZ12",'Outside Temp'!B8833, IF(CECCZ="CZ13",'Outside Temp'!B8834))))</f>
        <v>63</v>
      </c>
      <c r="G8831" s="12">
        <f t="shared" si="3"/>
        <v>1</v>
      </c>
    </row>
    <row r="8832" ht="15.75" customHeight="1">
      <c r="A8832" s="13">
        <v>42217.020833333336</v>
      </c>
      <c r="B8832" s="73">
        <f t="shared" si="1"/>
        <v>42217</v>
      </c>
      <c r="C8832" s="74">
        <f>IF(NewCustomer="Yes", IF(COUNTIF($I$2:$I$11,B8832)&gt;0,0,WEEKDAY(B8832,2)),IF(COUNTIF($I$2:$I$21,B8832)&gt;0,0,WEEKDAY(B8832,2)))</f>
        <v>6</v>
      </c>
      <c r="D8832" s="74">
        <f t="shared" si="2"/>
        <v>0</v>
      </c>
      <c r="E8832" s="12">
        <f>IFERROR(VLOOKUP(A8832,'IDAR Meter Data'!$A:$B,2,1),"")</f>
        <v>170</v>
      </c>
      <c r="F8832" s="75">
        <f>IF(CECCZ="CZ03",'Outside Temp'!B8832,IF(CECCZ="CZ04",'Outside Temp'!B8833,IF(CECCZ="CZ12",'Outside Temp'!B8834, IF(CECCZ="CZ13",'Outside Temp'!B8835))))</f>
        <v>63</v>
      </c>
      <c r="G8832" s="12">
        <f t="shared" si="3"/>
        <v>1</v>
      </c>
    </row>
    <row r="8833" ht="15.75" customHeight="1">
      <c r="A8833" s="13">
        <v>42217.03125</v>
      </c>
      <c r="B8833" s="73">
        <f t="shared" si="1"/>
        <v>42217</v>
      </c>
      <c r="C8833" s="74">
        <f>IF(NewCustomer="Yes", IF(COUNTIF($I$2:$I$11,B8833)&gt;0,0,WEEKDAY(B8833,2)),IF(COUNTIF($I$2:$I$21,B8833)&gt;0,0,WEEKDAY(B8833,2)))</f>
        <v>6</v>
      </c>
      <c r="D8833" s="74">
        <f t="shared" si="2"/>
        <v>0</v>
      </c>
      <c r="E8833" s="12">
        <f>IFERROR(VLOOKUP(A8833,'IDAR Meter Data'!$A:$B,2,1),"")</f>
        <v>162</v>
      </c>
      <c r="F8833" s="75">
        <f>IF(CECCZ="CZ03",'Outside Temp'!B8833,IF(CECCZ="CZ04",'Outside Temp'!B8834,IF(CECCZ="CZ12",'Outside Temp'!B8835, IF(CECCZ="CZ13",'Outside Temp'!B8836))))</f>
        <v>63</v>
      </c>
      <c r="G8833" s="12">
        <f t="shared" si="3"/>
        <v>1</v>
      </c>
    </row>
    <row r="8834" ht="15.75" customHeight="1">
      <c r="A8834" s="13">
        <v>42217.041666666664</v>
      </c>
      <c r="B8834" s="73">
        <f t="shared" si="1"/>
        <v>42217</v>
      </c>
      <c r="C8834" s="74">
        <f>IF(NewCustomer="Yes", IF(COUNTIF($I$2:$I$11,B8834)&gt;0,0,WEEKDAY(B8834,2)),IF(COUNTIF($I$2:$I$21,B8834)&gt;0,0,WEEKDAY(B8834,2)))</f>
        <v>6</v>
      </c>
      <c r="D8834" s="74">
        <f t="shared" si="2"/>
        <v>1</v>
      </c>
      <c r="E8834" s="12">
        <f>IFERROR(VLOOKUP(A8834,'IDAR Meter Data'!$A:$B,2,1),"")</f>
        <v>164</v>
      </c>
      <c r="F8834" s="75">
        <f>IF(CECCZ="CZ03",'Outside Temp'!B8834,IF(CECCZ="CZ04",'Outside Temp'!B8835,IF(CECCZ="CZ12",'Outside Temp'!B8836, IF(CECCZ="CZ13",'Outside Temp'!B8837))))</f>
        <v>63</v>
      </c>
      <c r="G8834" s="12">
        <f t="shared" si="3"/>
        <v>1</v>
      </c>
    </row>
    <row r="8835" ht="15.75" customHeight="1">
      <c r="A8835" s="13">
        <v>42217.052083333336</v>
      </c>
      <c r="B8835" s="73">
        <f t="shared" si="1"/>
        <v>42217</v>
      </c>
      <c r="C8835" s="74">
        <f>IF(NewCustomer="Yes", IF(COUNTIF($I$2:$I$11,B8835)&gt;0,0,WEEKDAY(B8835,2)),IF(COUNTIF($I$2:$I$21,B8835)&gt;0,0,WEEKDAY(B8835,2)))</f>
        <v>6</v>
      </c>
      <c r="D8835" s="74">
        <f t="shared" si="2"/>
        <v>1</v>
      </c>
      <c r="E8835" s="12">
        <f>IFERROR(VLOOKUP(A8835,'IDAR Meter Data'!$A:$B,2,1),"")</f>
        <v>152</v>
      </c>
      <c r="F8835" s="75">
        <f>IF(CECCZ="CZ03",'Outside Temp'!B8835,IF(CECCZ="CZ04",'Outside Temp'!B8836,IF(CECCZ="CZ12",'Outside Temp'!B8837, IF(CECCZ="CZ13",'Outside Temp'!B8838))))</f>
        <v>63</v>
      </c>
      <c r="G8835" s="12">
        <f t="shared" si="3"/>
        <v>1</v>
      </c>
    </row>
    <row r="8836" ht="15.75" customHeight="1">
      <c r="A8836" s="13">
        <v>42217.0625</v>
      </c>
      <c r="B8836" s="73">
        <f t="shared" si="1"/>
        <v>42217</v>
      </c>
      <c r="C8836" s="74">
        <f>IF(NewCustomer="Yes", IF(COUNTIF($I$2:$I$11,B8836)&gt;0,0,WEEKDAY(B8836,2)),IF(COUNTIF($I$2:$I$21,B8836)&gt;0,0,WEEKDAY(B8836,2)))</f>
        <v>6</v>
      </c>
      <c r="D8836" s="74">
        <f t="shared" si="2"/>
        <v>1</v>
      </c>
      <c r="E8836" s="12">
        <f>IFERROR(VLOOKUP(A8836,'IDAR Meter Data'!$A:$B,2,1),"")</f>
        <v>174</v>
      </c>
      <c r="F8836" s="75">
        <f>IF(CECCZ="CZ03",'Outside Temp'!B8836,IF(CECCZ="CZ04",'Outside Temp'!B8837,IF(CECCZ="CZ12",'Outside Temp'!B8838, IF(CECCZ="CZ13",'Outside Temp'!B8839))))</f>
        <v>63</v>
      </c>
      <c r="G8836" s="12">
        <f t="shared" si="3"/>
        <v>1</v>
      </c>
    </row>
    <row r="8837" ht="15.75" customHeight="1">
      <c r="A8837" s="13">
        <v>42217.072916666664</v>
      </c>
      <c r="B8837" s="73">
        <f t="shared" si="1"/>
        <v>42217</v>
      </c>
      <c r="C8837" s="74">
        <f>IF(NewCustomer="Yes", IF(COUNTIF($I$2:$I$11,B8837)&gt;0,0,WEEKDAY(B8837,2)),IF(COUNTIF($I$2:$I$21,B8837)&gt;0,0,WEEKDAY(B8837,2)))</f>
        <v>6</v>
      </c>
      <c r="D8837" s="74">
        <f t="shared" si="2"/>
        <v>1</v>
      </c>
      <c r="E8837" s="12">
        <f>IFERROR(VLOOKUP(A8837,'IDAR Meter Data'!$A:$B,2,1),"")</f>
        <v>168</v>
      </c>
      <c r="F8837" s="75">
        <f>IF(CECCZ="CZ03",'Outside Temp'!B8837,IF(CECCZ="CZ04",'Outside Temp'!B8838,IF(CECCZ="CZ12",'Outside Temp'!B8839, IF(CECCZ="CZ13",'Outside Temp'!B8840))))</f>
        <v>63</v>
      </c>
      <c r="G8837" s="12">
        <f t="shared" si="3"/>
        <v>1</v>
      </c>
    </row>
    <row r="8838" ht="15.75" customHeight="1">
      <c r="A8838" s="13">
        <v>42217.083333333336</v>
      </c>
      <c r="B8838" s="73">
        <f t="shared" si="1"/>
        <v>42217</v>
      </c>
      <c r="C8838" s="74">
        <f>IF(NewCustomer="Yes", IF(COUNTIF($I$2:$I$11,B8838)&gt;0,0,WEEKDAY(B8838,2)),IF(COUNTIF($I$2:$I$21,B8838)&gt;0,0,WEEKDAY(B8838,2)))</f>
        <v>6</v>
      </c>
      <c r="D8838" s="74">
        <f t="shared" si="2"/>
        <v>2</v>
      </c>
      <c r="E8838" s="12">
        <f>IFERROR(VLOOKUP(A8838,'IDAR Meter Data'!$A:$B,2,1),"")</f>
        <v>156</v>
      </c>
      <c r="F8838" s="75">
        <f>IF(CECCZ="CZ03",'Outside Temp'!B8838,IF(CECCZ="CZ04",'Outside Temp'!B8839,IF(CECCZ="CZ12",'Outside Temp'!B8840, IF(CECCZ="CZ13",'Outside Temp'!B8841))))</f>
        <v>62.93333333</v>
      </c>
      <c r="G8838" s="12">
        <f t="shared" si="3"/>
        <v>1</v>
      </c>
    </row>
    <row r="8839" ht="15.75" customHeight="1">
      <c r="A8839" s="13">
        <v>42217.09375</v>
      </c>
      <c r="B8839" s="73">
        <f t="shared" si="1"/>
        <v>42217</v>
      </c>
      <c r="C8839" s="74">
        <f>IF(NewCustomer="Yes", IF(COUNTIF($I$2:$I$11,B8839)&gt;0,0,WEEKDAY(B8839,2)),IF(COUNTIF($I$2:$I$21,B8839)&gt;0,0,WEEKDAY(B8839,2)))</f>
        <v>6</v>
      </c>
      <c r="D8839" s="74">
        <f t="shared" si="2"/>
        <v>2</v>
      </c>
      <c r="E8839" s="12">
        <f>IFERROR(VLOOKUP(A8839,'IDAR Meter Data'!$A:$B,2,1),"")</f>
        <v>156</v>
      </c>
      <c r="F8839" s="75">
        <f>IF(CECCZ="CZ03",'Outside Temp'!B8839,IF(CECCZ="CZ04",'Outside Temp'!B8840,IF(CECCZ="CZ12",'Outside Temp'!B8841, IF(CECCZ="CZ13",'Outside Temp'!B8842))))</f>
        <v>62.68333333</v>
      </c>
      <c r="G8839" s="12">
        <f t="shared" si="3"/>
        <v>1</v>
      </c>
    </row>
    <row r="8840" ht="15.75" customHeight="1">
      <c r="A8840" s="13">
        <v>42217.104166666664</v>
      </c>
      <c r="B8840" s="73">
        <f t="shared" si="1"/>
        <v>42217</v>
      </c>
      <c r="C8840" s="74">
        <f>IF(NewCustomer="Yes", IF(COUNTIF($I$2:$I$11,B8840)&gt;0,0,WEEKDAY(B8840,2)),IF(COUNTIF($I$2:$I$21,B8840)&gt;0,0,WEEKDAY(B8840,2)))</f>
        <v>6</v>
      </c>
      <c r="D8840" s="74">
        <f t="shared" si="2"/>
        <v>2</v>
      </c>
      <c r="E8840" s="12">
        <f>IFERROR(VLOOKUP(A8840,'IDAR Meter Data'!$A:$B,2,1),"")</f>
        <v>172</v>
      </c>
      <c r="F8840" s="75">
        <f>IF(CECCZ="CZ03",'Outside Temp'!B8840,IF(CECCZ="CZ04",'Outside Temp'!B8841,IF(CECCZ="CZ12",'Outside Temp'!B8842, IF(CECCZ="CZ13",'Outside Temp'!B8843))))</f>
        <v>62.43333333</v>
      </c>
      <c r="G8840" s="12">
        <f t="shared" si="3"/>
        <v>1</v>
      </c>
    </row>
    <row r="8841" ht="15.75" customHeight="1">
      <c r="A8841" s="13">
        <v>42217.114583333336</v>
      </c>
      <c r="B8841" s="73">
        <f t="shared" si="1"/>
        <v>42217</v>
      </c>
      <c r="C8841" s="74">
        <f>IF(NewCustomer="Yes", IF(COUNTIF($I$2:$I$11,B8841)&gt;0,0,WEEKDAY(B8841,2)),IF(COUNTIF($I$2:$I$21,B8841)&gt;0,0,WEEKDAY(B8841,2)))</f>
        <v>6</v>
      </c>
      <c r="D8841" s="74">
        <f t="shared" si="2"/>
        <v>2</v>
      </c>
      <c r="E8841" s="12">
        <f>IFERROR(VLOOKUP(A8841,'IDAR Meter Data'!$A:$B,2,1),"")</f>
        <v>167</v>
      </c>
      <c r="F8841" s="75">
        <f>IF(CECCZ="CZ03",'Outside Temp'!B8841,IF(CECCZ="CZ04",'Outside Temp'!B8842,IF(CECCZ="CZ12",'Outside Temp'!B8843, IF(CECCZ="CZ13",'Outside Temp'!B8844))))</f>
        <v>62.18333333</v>
      </c>
      <c r="G8841" s="12">
        <f t="shared" si="3"/>
        <v>1</v>
      </c>
    </row>
    <row r="8842" ht="15.75" customHeight="1">
      <c r="A8842" s="13">
        <v>42217.125</v>
      </c>
      <c r="B8842" s="73">
        <f t="shared" si="1"/>
        <v>42217</v>
      </c>
      <c r="C8842" s="74">
        <f>IF(NewCustomer="Yes", IF(COUNTIF($I$2:$I$11,B8842)&gt;0,0,WEEKDAY(B8842,2)),IF(COUNTIF($I$2:$I$21,B8842)&gt;0,0,WEEKDAY(B8842,2)))</f>
        <v>6</v>
      </c>
      <c r="D8842" s="74">
        <f t="shared" si="2"/>
        <v>3</v>
      </c>
      <c r="E8842" s="12">
        <f>IFERROR(VLOOKUP(A8842,'IDAR Meter Data'!$A:$B,2,1),"")</f>
        <v>159</v>
      </c>
      <c r="F8842" s="75">
        <f>IF(CECCZ="CZ03",'Outside Temp'!B8842,IF(CECCZ="CZ04",'Outside Temp'!B8843,IF(CECCZ="CZ12",'Outside Temp'!B8844, IF(CECCZ="CZ13",'Outside Temp'!B8845))))</f>
        <v>62.08163265</v>
      </c>
      <c r="G8842" s="12">
        <f t="shared" si="3"/>
        <v>1</v>
      </c>
    </row>
    <row r="8843" ht="15.75" customHeight="1">
      <c r="A8843" s="13">
        <v>42217.135416666664</v>
      </c>
      <c r="B8843" s="73">
        <f t="shared" si="1"/>
        <v>42217</v>
      </c>
      <c r="C8843" s="74">
        <f>IF(NewCustomer="Yes", IF(COUNTIF($I$2:$I$11,B8843)&gt;0,0,WEEKDAY(B8843,2)),IF(COUNTIF($I$2:$I$21,B8843)&gt;0,0,WEEKDAY(B8843,2)))</f>
        <v>6</v>
      </c>
      <c r="D8843" s="74">
        <f t="shared" si="2"/>
        <v>3</v>
      </c>
      <c r="E8843" s="12">
        <f>IFERROR(VLOOKUP(A8843,'IDAR Meter Data'!$A:$B,2,1),"")</f>
        <v>158</v>
      </c>
      <c r="F8843" s="75">
        <f>IF(CECCZ="CZ03",'Outside Temp'!B8843,IF(CECCZ="CZ04",'Outside Temp'!B8844,IF(CECCZ="CZ12",'Outside Temp'!B8845, IF(CECCZ="CZ13",'Outside Temp'!B8846))))</f>
        <v>62.3877551</v>
      </c>
      <c r="G8843" s="12">
        <f t="shared" si="3"/>
        <v>1</v>
      </c>
    </row>
    <row r="8844" ht="15.75" customHeight="1">
      <c r="A8844" s="13">
        <v>42217.145833333336</v>
      </c>
      <c r="B8844" s="73">
        <f t="shared" si="1"/>
        <v>42217</v>
      </c>
      <c r="C8844" s="74">
        <f>IF(NewCustomer="Yes", IF(COUNTIF($I$2:$I$11,B8844)&gt;0,0,WEEKDAY(B8844,2)),IF(COUNTIF($I$2:$I$21,B8844)&gt;0,0,WEEKDAY(B8844,2)))</f>
        <v>6</v>
      </c>
      <c r="D8844" s="74">
        <f t="shared" si="2"/>
        <v>3</v>
      </c>
      <c r="E8844" s="12">
        <f>IFERROR(VLOOKUP(A8844,'IDAR Meter Data'!$A:$B,2,1),"")</f>
        <v>157</v>
      </c>
      <c r="F8844" s="75">
        <f>IF(CECCZ="CZ03",'Outside Temp'!B8844,IF(CECCZ="CZ04",'Outside Temp'!B8845,IF(CECCZ="CZ12",'Outside Temp'!B8846, IF(CECCZ="CZ13",'Outside Temp'!B8847))))</f>
        <v>62.69387755</v>
      </c>
      <c r="G8844" s="12">
        <f t="shared" si="3"/>
        <v>1</v>
      </c>
    </row>
    <row r="8845" ht="15.75" customHeight="1">
      <c r="A8845" s="13">
        <v>42217.15625</v>
      </c>
      <c r="B8845" s="73">
        <f t="shared" si="1"/>
        <v>42217</v>
      </c>
      <c r="C8845" s="74">
        <f>IF(NewCustomer="Yes", IF(COUNTIF($I$2:$I$11,B8845)&gt;0,0,WEEKDAY(B8845,2)),IF(COUNTIF($I$2:$I$21,B8845)&gt;0,0,WEEKDAY(B8845,2)))</f>
        <v>6</v>
      </c>
      <c r="D8845" s="74">
        <f t="shared" si="2"/>
        <v>3</v>
      </c>
      <c r="E8845" s="12">
        <f>IFERROR(VLOOKUP(A8845,'IDAR Meter Data'!$A:$B,2,1),"")</f>
        <v>173</v>
      </c>
      <c r="F8845" s="75">
        <f>IF(CECCZ="CZ03",'Outside Temp'!B8845,IF(CECCZ="CZ04",'Outside Temp'!B8846,IF(CECCZ="CZ12",'Outside Temp'!B8847, IF(CECCZ="CZ13",'Outside Temp'!B8848))))</f>
        <v>63</v>
      </c>
      <c r="G8845" s="12">
        <f t="shared" si="3"/>
        <v>1</v>
      </c>
    </row>
    <row r="8846" ht="15.75" customHeight="1">
      <c r="A8846" s="13">
        <v>42217.166666666664</v>
      </c>
      <c r="B8846" s="73">
        <f t="shared" si="1"/>
        <v>42217</v>
      </c>
      <c r="C8846" s="74">
        <f>IF(NewCustomer="Yes", IF(COUNTIF($I$2:$I$11,B8846)&gt;0,0,WEEKDAY(B8846,2)),IF(COUNTIF($I$2:$I$21,B8846)&gt;0,0,WEEKDAY(B8846,2)))</f>
        <v>6</v>
      </c>
      <c r="D8846" s="74">
        <f t="shared" si="2"/>
        <v>4</v>
      </c>
      <c r="E8846" s="12">
        <f>IFERROR(VLOOKUP(A8846,'IDAR Meter Data'!$A:$B,2,1),"")</f>
        <v>158</v>
      </c>
      <c r="F8846" s="75">
        <f>IF(CECCZ="CZ03",'Outside Temp'!B8846,IF(CECCZ="CZ04",'Outside Temp'!B8847,IF(CECCZ="CZ12",'Outside Temp'!B8848, IF(CECCZ="CZ13",'Outside Temp'!B8849))))</f>
        <v>62.125</v>
      </c>
      <c r="G8846" s="12">
        <f t="shared" si="3"/>
        <v>1</v>
      </c>
    </row>
    <row r="8847" ht="15.75" customHeight="1">
      <c r="A8847" s="13">
        <v>42217.177083333336</v>
      </c>
      <c r="B8847" s="73">
        <f t="shared" si="1"/>
        <v>42217</v>
      </c>
      <c r="C8847" s="74">
        <f>IF(NewCustomer="Yes", IF(COUNTIF($I$2:$I$11,B8847)&gt;0,0,WEEKDAY(B8847,2)),IF(COUNTIF($I$2:$I$21,B8847)&gt;0,0,WEEKDAY(B8847,2)))</f>
        <v>6</v>
      </c>
      <c r="D8847" s="74">
        <f t="shared" si="2"/>
        <v>4</v>
      </c>
      <c r="E8847" s="12">
        <f>IFERROR(VLOOKUP(A8847,'IDAR Meter Data'!$A:$B,2,1),"")</f>
        <v>157</v>
      </c>
      <c r="F8847" s="75">
        <f>IF(CECCZ="CZ03",'Outside Temp'!B8847,IF(CECCZ="CZ04",'Outside Temp'!B8848,IF(CECCZ="CZ12",'Outside Temp'!B8849, IF(CECCZ="CZ13",'Outside Temp'!B8850))))</f>
        <v>62.59375</v>
      </c>
      <c r="G8847" s="12">
        <f t="shared" si="3"/>
        <v>1</v>
      </c>
    </row>
    <row r="8848" ht="15.75" customHeight="1">
      <c r="A8848" s="13">
        <v>42217.1875</v>
      </c>
      <c r="B8848" s="73">
        <f t="shared" si="1"/>
        <v>42217</v>
      </c>
      <c r="C8848" s="74">
        <f>IF(NewCustomer="Yes", IF(COUNTIF($I$2:$I$11,B8848)&gt;0,0,WEEKDAY(B8848,2)),IF(COUNTIF($I$2:$I$21,B8848)&gt;0,0,WEEKDAY(B8848,2)))</f>
        <v>6</v>
      </c>
      <c r="D8848" s="74">
        <f t="shared" si="2"/>
        <v>4</v>
      </c>
      <c r="E8848" s="12">
        <f>IFERROR(VLOOKUP(A8848,'IDAR Meter Data'!$A:$B,2,1),"")</f>
        <v>156</v>
      </c>
      <c r="F8848" s="75">
        <f>IF(CECCZ="CZ03",'Outside Temp'!B8848,IF(CECCZ="CZ04",'Outside Temp'!B8849,IF(CECCZ="CZ12",'Outside Temp'!B8850, IF(CECCZ="CZ13",'Outside Temp'!B8851))))</f>
        <v>62.92857143</v>
      </c>
      <c r="G8848" s="12">
        <f t="shared" si="3"/>
        <v>1</v>
      </c>
    </row>
    <row r="8849" ht="15.75" customHeight="1">
      <c r="A8849" s="13">
        <v>42217.197916666664</v>
      </c>
      <c r="B8849" s="73">
        <f t="shared" si="1"/>
        <v>42217</v>
      </c>
      <c r="C8849" s="74">
        <f>IF(NewCustomer="Yes", IF(COUNTIF($I$2:$I$11,B8849)&gt;0,0,WEEKDAY(B8849,2)),IF(COUNTIF($I$2:$I$21,B8849)&gt;0,0,WEEKDAY(B8849,2)))</f>
        <v>6</v>
      </c>
      <c r="D8849" s="74">
        <f t="shared" si="2"/>
        <v>4</v>
      </c>
      <c r="E8849" s="12">
        <f>IFERROR(VLOOKUP(A8849,'IDAR Meter Data'!$A:$B,2,1),"")</f>
        <v>166</v>
      </c>
      <c r="F8849" s="75">
        <f>IF(CECCZ="CZ03",'Outside Temp'!B8849,IF(CECCZ="CZ04",'Outside Temp'!B8850,IF(CECCZ="CZ12",'Outside Temp'!B8851, IF(CECCZ="CZ13",'Outside Temp'!B8852))))</f>
        <v>62.39285714</v>
      </c>
      <c r="G8849" s="12">
        <f t="shared" si="3"/>
        <v>1</v>
      </c>
    </row>
    <row r="8850" ht="15.75" customHeight="1">
      <c r="A8850" s="13">
        <v>42217.208333333336</v>
      </c>
      <c r="B8850" s="73">
        <f t="shared" si="1"/>
        <v>42217</v>
      </c>
      <c r="C8850" s="74">
        <f>IF(NewCustomer="Yes", IF(COUNTIF($I$2:$I$11,B8850)&gt;0,0,WEEKDAY(B8850,2)),IF(COUNTIF($I$2:$I$21,B8850)&gt;0,0,WEEKDAY(B8850,2)))</f>
        <v>6</v>
      </c>
      <c r="D8850" s="74">
        <f t="shared" si="2"/>
        <v>5</v>
      </c>
      <c r="E8850" s="12">
        <f>IFERROR(VLOOKUP(A8850,'IDAR Meter Data'!$A:$B,2,1),"")</f>
        <v>165</v>
      </c>
      <c r="F8850" s="75">
        <f>IF(CECCZ="CZ03",'Outside Temp'!B8850,IF(CECCZ="CZ04",'Outside Temp'!B8851,IF(CECCZ="CZ12",'Outside Temp'!B8852, IF(CECCZ="CZ13",'Outside Temp'!B8853))))</f>
        <v>62.06666667</v>
      </c>
      <c r="G8850" s="12">
        <f t="shared" si="3"/>
        <v>1</v>
      </c>
    </row>
    <row r="8851" ht="15.75" customHeight="1">
      <c r="A8851" s="13">
        <v>42217.21875</v>
      </c>
      <c r="B8851" s="73">
        <f t="shared" si="1"/>
        <v>42217</v>
      </c>
      <c r="C8851" s="74">
        <f>IF(NewCustomer="Yes", IF(COUNTIF($I$2:$I$11,B8851)&gt;0,0,WEEKDAY(B8851,2)),IF(COUNTIF($I$2:$I$21,B8851)&gt;0,0,WEEKDAY(B8851,2)))</f>
        <v>6</v>
      </c>
      <c r="D8851" s="74">
        <f t="shared" si="2"/>
        <v>5</v>
      </c>
      <c r="E8851" s="12">
        <f>IFERROR(VLOOKUP(A8851,'IDAR Meter Data'!$A:$B,2,1),"")</f>
        <v>158</v>
      </c>
      <c r="F8851" s="75">
        <f>IF(CECCZ="CZ03",'Outside Temp'!B8851,IF(CECCZ="CZ04",'Outside Temp'!B8852,IF(CECCZ="CZ12",'Outside Temp'!B8853, IF(CECCZ="CZ13",'Outside Temp'!B8854))))</f>
        <v>62.31666667</v>
      </c>
      <c r="G8851" s="12">
        <f t="shared" si="3"/>
        <v>1</v>
      </c>
    </row>
    <row r="8852" ht="15.75" customHeight="1">
      <c r="A8852" s="13">
        <v>42217.229166666664</v>
      </c>
      <c r="B8852" s="73">
        <f t="shared" si="1"/>
        <v>42217</v>
      </c>
      <c r="C8852" s="74">
        <f>IF(NewCustomer="Yes", IF(COUNTIF($I$2:$I$11,B8852)&gt;0,0,WEEKDAY(B8852,2)),IF(COUNTIF($I$2:$I$21,B8852)&gt;0,0,WEEKDAY(B8852,2)))</f>
        <v>6</v>
      </c>
      <c r="D8852" s="74">
        <f t="shared" si="2"/>
        <v>5</v>
      </c>
      <c r="E8852" s="12">
        <f>IFERROR(VLOOKUP(A8852,'IDAR Meter Data'!$A:$B,2,1),"")</f>
        <v>154</v>
      </c>
      <c r="F8852" s="75">
        <f>IF(CECCZ="CZ03",'Outside Temp'!B8852,IF(CECCZ="CZ04",'Outside Temp'!B8853,IF(CECCZ="CZ12",'Outside Temp'!B8854, IF(CECCZ="CZ13",'Outside Temp'!B8855))))</f>
        <v>62.56666667</v>
      </c>
      <c r="G8852" s="12">
        <f t="shared" si="3"/>
        <v>1</v>
      </c>
    </row>
    <row r="8853" ht="15.75" customHeight="1">
      <c r="A8853" s="13">
        <v>42217.239583333336</v>
      </c>
      <c r="B8853" s="73">
        <f t="shared" si="1"/>
        <v>42217</v>
      </c>
      <c r="C8853" s="74">
        <f>IF(NewCustomer="Yes", IF(COUNTIF($I$2:$I$11,B8853)&gt;0,0,WEEKDAY(B8853,2)),IF(COUNTIF($I$2:$I$21,B8853)&gt;0,0,WEEKDAY(B8853,2)))</f>
        <v>6</v>
      </c>
      <c r="D8853" s="74">
        <f t="shared" si="2"/>
        <v>5</v>
      </c>
      <c r="E8853" s="12">
        <f>IFERROR(VLOOKUP(A8853,'IDAR Meter Data'!$A:$B,2,1),"")</f>
        <v>148</v>
      </c>
      <c r="F8853" s="75">
        <f>IF(CECCZ="CZ03",'Outside Temp'!B8853,IF(CECCZ="CZ04",'Outside Temp'!B8854,IF(CECCZ="CZ12",'Outside Temp'!B8855, IF(CECCZ="CZ13",'Outside Temp'!B8856))))</f>
        <v>62.81666667</v>
      </c>
      <c r="G8853" s="12">
        <f t="shared" si="3"/>
        <v>1</v>
      </c>
    </row>
    <row r="8854" ht="15.75" customHeight="1">
      <c r="A8854" s="13">
        <v>42217.25</v>
      </c>
      <c r="B8854" s="73">
        <f t="shared" si="1"/>
        <v>42217</v>
      </c>
      <c r="C8854" s="74">
        <f>IF(NewCustomer="Yes", IF(COUNTIF($I$2:$I$11,B8854)&gt;0,0,WEEKDAY(B8854,2)),IF(COUNTIF($I$2:$I$21,B8854)&gt;0,0,WEEKDAY(B8854,2)))</f>
        <v>6</v>
      </c>
      <c r="D8854" s="74">
        <f t="shared" si="2"/>
        <v>6</v>
      </c>
      <c r="E8854" s="12">
        <f>IFERROR(VLOOKUP(A8854,'IDAR Meter Data'!$A:$B,2,1),"")</f>
        <v>167</v>
      </c>
      <c r="F8854" s="75">
        <f>IF(CECCZ="CZ03",'Outside Temp'!B8854,IF(CECCZ="CZ04",'Outside Temp'!B8855,IF(CECCZ="CZ12",'Outside Temp'!B8856, IF(CECCZ="CZ13",'Outside Temp'!B8857))))</f>
        <v>63.13333333</v>
      </c>
      <c r="G8854" s="12">
        <f t="shared" si="3"/>
        <v>1</v>
      </c>
    </row>
    <row r="8855" ht="15.75" customHeight="1">
      <c r="A8855" s="13">
        <v>42217.260416666664</v>
      </c>
      <c r="B8855" s="73">
        <f t="shared" si="1"/>
        <v>42217</v>
      </c>
      <c r="C8855" s="74">
        <f>IF(NewCustomer="Yes", IF(COUNTIF($I$2:$I$11,B8855)&gt;0,0,WEEKDAY(B8855,2)),IF(COUNTIF($I$2:$I$21,B8855)&gt;0,0,WEEKDAY(B8855,2)))</f>
        <v>6</v>
      </c>
      <c r="D8855" s="74">
        <f t="shared" si="2"/>
        <v>6</v>
      </c>
      <c r="E8855" s="12">
        <f>IFERROR(VLOOKUP(A8855,'IDAR Meter Data'!$A:$B,2,1),"")</f>
        <v>157</v>
      </c>
      <c r="F8855" s="75">
        <f>IF(CECCZ="CZ03",'Outside Temp'!B8855,IF(CECCZ="CZ04",'Outside Temp'!B8856,IF(CECCZ="CZ12",'Outside Temp'!B8857, IF(CECCZ="CZ13",'Outside Temp'!B8858))))</f>
        <v>63.63333333</v>
      </c>
      <c r="G8855" s="12">
        <f t="shared" si="3"/>
        <v>1</v>
      </c>
    </row>
    <row r="8856" ht="15.75" customHeight="1">
      <c r="A8856" s="13">
        <v>42217.270833333336</v>
      </c>
      <c r="B8856" s="73">
        <f t="shared" si="1"/>
        <v>42217</v>
      </c>
      <c r="C8856" s="74">
        <f>IF(NewCustomer="Yes", IF(COUNTIF($I$2:$I$11,B8856)&gt;0,0,WEEKDAY(B8856,2)),IF(COUNTIF($I$2:$I$21,B8856)&gt;0,0,WEEKDAY(B8856,2)))</f>
        <v>6</v>
      </c>
      <c r="D8856" s="74">
        <f t="shared" si="2"/>
        <v>6</v>
      </c>
      <c r="E8856" s="12">
        <f>IFERROR(VLOOKUP(A8856,'IDAR Meter Data'!$A:$B,2,1),"")</f>
        <v>151</v>
      </c>
      <c r="F8856" s="75">
        <f>IF(CECCZ="CZ03",'Outside Temp'!B8856,IF(CECCZ="CZ04",'Outside Temp'!B8857,IF(CECCZ="CZ12",'Outside Temp'!B8858, IF(CECCZ="CZ13",'Outside Temp'!B8859))))</f>
        <v>64.13333333</v>
      </c>
      <c r="G8856" s="12">
        <f t="shared" si="3"/>
        <v>1</v>
      </c>
    </row>
    <row r="8857" ht="15.75" customHeight="1">
      <c r="A8857" s="13">
        <v>42217.28125</v>
      </c>
      <c r="B8857" s="73">
        <f t="shared" si="1"/>
        <v>42217</v>
      </c>
      <c r="C8857" s="74">
        <f>IF(NewCustomer="Yes", IF(COUNTIF($I$2:$I$11,B8857)&gt;0,0,WEEKDAY(B8857,2)),IF(COUNTIF($I$2:$I$21,B8857)&gt;0,0,WEEKDAY(B8857,2)))</f>
        <v>6</v>
      </c>
      <c r="D8857" s="74">
        <f t="shared" si="2"/>
        <v>6</v>
      </c>
      <c r="E8857" s="12">
        <f>IFERROR(VLOOKUP(A8857,'IDAR Meter Data'!$A:$B,2,1),"")</f>
        <v>148</v>
      </c>
      <c r="F8857" s="75">
        <f>IF(CECCZ="CZ03",'Outside Temp'!B8857,IF(CECCZ="CZ04",'Outside Temp'!B8858,IF(CECCZ="CZ12",'Outside Temp'!B8859, IF(CECCZ="CZ13",'Outside Temp'!B8860))))</f>
        <v>64.63333333</v>
      </c>
      <c r="G8857" s="12">
        <f t="shared" si="3"/>
        <v>1</v>
      </c>
    </row>
    <row r="8858" ht="15.75" customHeight="1">
      <c r="A8858" s="13">
        <v>42217.291666666664</v>
      </c>
      <c r="B8858" s="73">
        <f t="shared" si="1"/>
        <v>42217</v>
      </c>
      <c r="C8858" s="74">
        <f>IF(NewCustomer="Yes", IF(COUNTIF($I$2:$I$11,B8858)&gt;0,0,WEEKDAY(B8858,2)),IF(COUNTIF($I$2:$I$21,B8858)&gt;0,0,WEEKDAY(B8858,2)))</f>
        <v>6</v>
      </c>
      <c r="D8858" s="74">
        <f t="shared" si="2"/>
        <v>7</v>
      </c>
      <c r="E8858" s="12">
        <f>IFERROR(VLOOKUP(A8858,'IDAR Meter Data'!$A:$B,2,1),"")</f>
        <v>167</v>
      </c>
      <c r="F8858" s="75">
        <f>IF(CECCZ="CZ03",'Outside Temp'!B8858,IF(CECCZ="CZ04",'Outside Temp'!B8859,IF(CECCZ="CZ12",'Outside Temp'!B8860, IF(CECCZ="CZ13",'Outside Temp'!B8861))))</f>
        <v>65.13333333</v>
      </c>
      <c r="G8858" s="12">
        <f t="shared" si="3"/>
        <v>2</v>
      </c>
    </row>
    <row r="8859" ht="15.75" customHeight="1">
      <c r="A8859" s="13">
        <v>42217.302083333336</v>
      </c>
      <c r="B8859" s="73">
        <f t="shared" si="1"/>
        <v>42217</v>
      </c>
      <c r="C8859" s="74">
        <f>IF(NewCustomer="Yes", IF(COUNTIF($I$2:$I$11,B8859)&gt;0,0,WEEKDAY(B8859,2)),IF(COUNTIF($I$2:$I$21,B8859)&gt;0,0,WEEKDAY(B8859,2)))</f>
        <v>6</v>
      </c>
      <c r="D8859" s="74">
        <f t="shared" si="2"/>
        <v>7</v>
      </c>
      <c r="E8859" s="12">
        <f>IFERROR(VLOOKUP(A8859,'IDAR Meter Data'!$A:$B,2,1),"")</f>
        <v>164</v>
      </c>
      <c r="F8859" s="75">
        <f>IF(CECCZ="CZ03",'Outside Temp'!B8859,IF(CECCZ="CZ04",'Outside Temp'!B8860,IF(CECCZ="CZ12",'Outside Temp'!B8861, IF(CECCZ="CZ13",'Outside Temp'!B8862))))</f>
        <v>65.63333333</v>
      </c>
      <c r="G8859" s="12">
        <f t="shared" si="3"/>
        <v>2</v>
      </c>
    </row>
    <row r="8860" ht="15.75" customHeight="1">
      <c r="A8860" s="13">
        <v>42217.3125</v>
      </c>
      <c r="B8860" s="73">
        <f t="shared" si="1"/>
        <v>42217</v>
      </c>
      <c r="C8860" s="74">
        <f>IF(NewCustomer="Yes", IF(COUNTIF($I$2:$I$11,B8860)&gt;0,0,WEEKDAY(B8860,2)),IF(COUNTIF($I$2:$I$21,B8860)&gt;0,0,WEEKDAY(B8860,2)))</f>
        <v>6</v>
      </c>
      <c r="D8860" s="74">
        <f t="shared" si="2"/>
        <v>7</v>
      </c>
      <c r="E8860" s="12">
        <f>IFERROR(VLOOKUP(A8860,'IDAR Meter Data'!$A:$B,2,1),"")</f>
        <v>154</v>
      </c>
      <c r="F8860" s="75">
        <f>IF(CECCZ="CZ03",'Outside Temp'!B8860,IF(CECCZ="CZ04",'Outside Temp'!B8861,IF(CECCZ="CZ12",'Outside Temp'!B8862, IF(CECCZ="CZ13",'Outside Temp'!B8863))))</f>
        <v>66.13333333</v>
      </c>
      <c r="G8860" s="12">
        <f t="shared" si="3"/>
        <v>2</v>
      </c>
    </row>
    <row r="8861" ht="15.75" customHeight="1">
      <c r="A8861" s="13">
        <v>42217.322916666664</v>
      </c>
      <c r="B8861" s="73">
        <f t="shared" si="1"/>
        <v>42217</v>
      </c>
      <c r="C8861" s="74">
        <f>IF(NewCustomer="Yes", IF(COUNTIF($I$2:$I$11,B8861)&gt;0,0,WEEKDAY(B8861,2)),IF(COUNTIF($I$2:$I$21,B8861)&gt;0,0,WEEKDAY(B8861,2)))</f>
        <v>6</v>
      </c>
      <c r="D8861" s="74">
        <f t="shared" si="2"/>
        <v>7</v>
      </c>
      <c r="E8861" s="12">
        <f>IFERROR(VLOOKUP(A8861,'IDAR Meter Data'!$A:$B,2,1),"")</f>
        <v>157</v>
      </c>
      <c r="F8861" s="75">
        <f>IF(CECCZ="CZ03",'Outside Temp'!B8861,IF(CECCZ="CZ04",'Outside Temp'!B8862,IF(CECCZ="CZ12",'Outside Temp'!B8863, IF(CECCZ="CZ13",'Outside Temp'!B8864))))</f>
        <v>66.63333333</v>
      </c>
      <c r="G8861" s="12">
        <f t="shared" si="3"/>
        <v>2</v>
      </c>
    </row>
    <row r="8862" ht="15.75" customHeight="1">
      <c r="A8862" s="13">
        <v>42217.333333333336</v>
      </c>
      <c r="B8862" s="73">
        <f t="shared" si="1"/>
        <v>42217</v>
      </c>
      <c r="C8862" s="74">
        <f>IF(NewCustomer="Yes", IF(COUNTIF($I$2:$I$11,B8862)&gt;0,0,WEEKDAY(B8862,2)),IF(COUNTIF($I$2:$I$21,B8862)&gt;0,0,WEEKDAY(B8862,2)))</f>
        <v>6</v>
      </c>
      <c r="D8862" s="74">
        <f t="shared" si="2"/>
        <v>8</v>
      </c>
      <c r="E8862" s="12">
        <f>IFERROR(VLOOKUP(A8862,'IDAR Meter Data'!$A:$B,2,1),"")</f>
        <v>154</v>
      </c>
      <c r="F8862" s="75">
        <f>IF(CECCZ="CZ03",'Outside Temp'!B8862,IF(CECCZ="CZ04",'Outside Temp'!B8863,IF(CECCZ="CZ12",'Outside Temp'!B8864, IF(CECCZ="CZ13",'Outside Temp'!B8865))))</f>
        <v>67.13333333</v>
      </c>
      <c r="G8862" s="12">
        <f t="shared" si="3"/>
        <v>2</v>
      </c>
    </row>
    <row r="8863" ht="15.75" customHeight="1">
      <c r="A8863" s="13">
        <v>42217.34375</v>
      </c>
      <c r="B8863" s="73">
        <f t="shared" si="1"/>
        <v>42217</v>
      </c>
      <c r="C8863" s="74">
        <f>IF(NewCustomer="Yes", IF(COUNTIF($I$2:$I$11,B8863)&gt;0,0,WEEKDAY(B8863,2)),IF(COUNTIF($I$2:$I$21,B8863)&gt;0,0,WEEKDAY(B8863,2)))</f>
        <v>6</v>
      </c>
      <c r="D8863" s="74">
        <f t="shared" si="2"/>
        <v>8</v>
      </c>
      <c r="E8863" s="12">
        <f>IFERROR(VLOOKUP(A8863,'IDAR Meter Data'!$A:$B,2,1),"")</f>
        <v>169</v>
      </c>
      <c r="F8863" s="75">
        <f>IF(CECCZ="CZ03",'Outside Temp'!B8863,IF(CECCZ="CZ04",'Outside Temp'!B8864,IF(CECCZ="CZ12",'Outside Temp'!B8865, IF(CECCZ="CZ13",'Outside Temp'!B8866))))</f>
        <v>67.63333333</v>
      </c>
      <c r="G8863" s="12">
        <f t="shared" si="3"/>
        <v>2</v>
      </c>
    </row>
    <row r="8864" ht="15.75" customHeight="1">
      <c r="A8864" s="13">
        <v>42217.354166666664</v>
      </c>
      <c r="B8864" s="73">
        <f t="shared" si="1"/>
        <v>42217</v>
      </c>
      <c r="C8864" s="74">
        <f>IF(NewCustomer="Yes", IF(COUNTIF($I$2:$I$11,B8864)&gt;0,0,WEEKDAY(B8864,2)),IF(COUNTIF($I$2:$I$21,B8864)&gt;0,0,WEEKDAY(B8864,2)))</f>
        <v>6</v>
      </c>
      <c r="D8864" s="74">
        <f t="shared" si="2"/>
        <v>8</v>
      </c>
      <c r="E8864" s="12">
        <f>IFERROR(VLOOKUP(A8864,'IDAR Meter Data'!$A:$B,2,1),"")</f>
        <v>158</v>
      </c>
      <c r="F8864" s="75">
        <f>IF(CECCZ="CZ03",'Outside Temp'!B8864,IF(CECCZ="CZ04",'Outside Temp'!B8865,IF(CECCZ="CZ12",'Outside Temp'!B8866, IF(CECCZ="CZ13",'Outside Temp'!B8867))))</f>
        <v>68.13333333</v>
      </c>
      <c r="G8864" s="12">
        <f t="shared" si="3"/>
        <v>2</v>
      </c>
    </row>
    <row r="8865" ht="15.75" customHeight="1">
      <c r="A8865" s="13">
        <v>42217.364583333336</v>
      </c>
      <c r="B8865" s="73">
        <f t="shared" si="1"/>
        <v>42217</v>
      </c>
      <c r="C8865" s="74">
        <f>IF(NewCustomer="Yes", IF(COUNTIF($I$2:$I$11,B8865)&gt;0,0,WEEKDAY(B8865,2)),IF(COUNTIF($I$2:$I$21,B8865)&gt;0,0,WEEKDAY(B8865,2)))</f>
        <v>6</v>
      </c>
      <c r="D8865" s="74">
        <f t="shared" si="2"/>
        <v>8</v>
      </c>
      <c r="E8865" s="12">
        <f>IFERROR(VLOOKUP(A8865,'IDAR Meter Data'!$A:$B,2,1),"")</f>
        <v>154</v>
      </c>
      <c r="F8865" s="75">
        <f>IF(CECCZ="CZ03",'Outside Temp'!B8865,IF(CECCZ="CZ04",'Outside Temp'!B8866,IF(CECCZ="CZ12",'Outside Temp'!B8867, IF(CECCZ="CZ13",'Outside Temp'!B8868))))</f>
        <v>68.63333333</v>
      </c>
      <c r="G8865" s="12">
        <f t="shared" si="3"/>
        <v>2</v>
      </c>
    </row>
    <row r="8866" ht="15.75" customHeight="1">
      <c r="A8866" s="13">
        <v>42217.375</v>
      </c>
      <c r="B8866" s="73">
        <f t="shared" si="1"/>
        <v>42217</v>
      </c>
      <c r="C8866" s="74">
        <f>IF(NewCustomer="Yes", IF(COUNTIF($I$2:$I$11,B8866)&gt;0,0,WEEKDAY(B8866,2)),IF(COUNTIF($I$2:$I$21,B8866)&gt;0,0,WEEKDAY(B8866,2)))</f>
        <v>6</v>
      </c>
      <c r="D8866" s="74">
        <f t="shared" si="2"/>
        <v>9</v>
      </c>
      <c r="E8866" s="12">
        <f>IFERROR(VLOOKUP(A8866,'IDAR Meter Data'!$A:$B,2,1),"")</f>
        <v>155</v>
      </c>
      <c r="F8866" s="75">
        <f>IF(CECCZ="CZ03",'Outside Temp'!B8866,IF(CECCZ="CZ04",'Outside Temp'!B8867,IF(CECCZ="CZ12",'Outside Temp'!B8868, IF(CECCZ="CZ13",'Outside Temp'!B8869))))</f>
        <v>69.06666667</v>
      </c>
      <c r="G8866" s="12">
        <f t="shared" si="3"/>
        <v>2</v>
      </c>
    </row>
    <row r="8867" ht="15.75" customHeight="1">
      <c r="A8867" s="13">
        <v>42217.385416666664</v>
      </c>
      <c r="B8867" s="73">
        <f t="shared" si="1"/>
        <v>42217</v>
      </c>
      <c r="C8867" s="74">
        <f>IF(NewCustomer="Yes", IF(COUNTIF($I$2:$I$11,B8867)&gt;0,0,WEEKDAY(B8867,2)),IF(COUNTIF($I$2:$I$21,B8867)&gt;0,0,WEEKDAY(B8867,2)))</f>
        <v>6</v>
      </c>
      <c r="D8867" s="74">
        <f t="shared" si="2"/>
        <v>9</v>
      </c>
      <c r="E8867" s="12">
        <f>IFERROR(VLOOKUP(A8867,'IDAR Meter Data'!$A:$B,2,1),"")</f>
        <v>162</v>
      </c>
      <c r="F8867" s="75">
        <f>IF(CECCZ="CZ03",'Outside Temp'!B8867,IF(CECCZ="CZ04",'Outside Temp'!B8868,IF(CECCZ="CZ12",'Outside Temp'!B8869, IF(CECCZ="CZ13",'Outside Temp'!B8870))))</f>
        <v>69.31666667</v>
      </c>
      <c r="G8867" s="12">
        <f t="shared" si="3"/>
        <v>2</v>
      </c>
    </row>
    <row r="8868" ht="15.75" customHeight="1">
      <c r="A8868" s="13">
        <v>42217.395833333336</v>
      </c>
      <c r="B8868" s="73">
        <f t="shared" si="1"/>
        <v>42217</v>
      </c>
      <c r="C8868" s="74">
        <f>IF(NewCustomer="Yes", IF(COUNTIF($I$2:$I$11,B8868)&gt;0,0,WEEKDAY(B8868,2)),IF(COUNTIF($I$2:$I$21,B8868)&gt;0,0,WEEKDAY(B8868,2)))</f>
        <v>6</v>
      </c>
      <c r="D8868" s="74">
        <f t="shared" si="2"/>
        <v>9</v>
      </c>
      <c r="E8868" s="12">
        <f>IFERROR(VLOOKUP(A8868,'IDAR Meter Data'!$A:$B,2,1),"")</f>
        <v>167</v>
      </c>
      <c r="F8868" s="75">
        <f>IF(CECCZ="CZ03",'Outside Temp'!B8868,IF(CECCZ="CZ04",'Outside Temp'!B8869,IF(CECCZ="CZ12",'Outside Temp'!B8870, IF(CECCZ="CZ13",'Outside Temp'!B8871))))</f>
        <v>69.56666667</v>
      </c>
      <c r="G8868" s="12">
        <f t="shared" si="3"/>
        <v>2</v>
      </c>
    </row>
    <row r="8869" ht="15.75" customHeight="1">
      <c r="A8869" s="13">
        <v>42217.40625</v>
      </c>
      <c r="B8869" s="73">
        <f t="shared" si="1"/>
        <v>42217</v>
      </c>
      <c r="C8869" s="74">
        <f>IF(NewCustomer="Yes", IF(COUNTIF($I$2:$I$11,B8869)&gt;0,0,WEEKDAY(B8869,2)),IF(COUNTIF($I$2:$I$21,B8869)&gt;0,0,WEEKDAY(B8869,2)))</f>
        <v>6</v>
      </c>
      <c r="D8869" s="74">
        <f t="shared" si="2"/>
        <v>9</v>
      </c>
      <c r="E8869" s="12">
        <f>IFERROR(VLOOKUP(A8869,'IDAR Meter Data'!$A:$B,2,1),"")</f>
        <v>157</v>
      </c>
      <c r="F8869" s="75">
        <f>IF(CECCZ="CZ03",'Outside Temp'!B8869,IF(CECCZ="CZ04",'Outside Temp'!B8870,IF(CECCZ="CZ12",'Outside Temp'!B8871, IF(CECCZ="CZ13",'Outside Temp'!B8872))))</f>
        <v>69.81666667</v>
      </c>
      <c r="G8869" s="12">
        <f t="shared" si="3"/>
        <v>2</v>
      </c>
    </row>
    <row r="8870" ht="15.75" customHeight="1">
      <c r="A8870" s="13">
        <v>42217.416666666664</v>
      </c>
      <c r="B8870" s="73">
        <f t="shared" si="1"/>
        <v>42217</v>
      </c>
      <c r="C8870" s="74">
        <f>IF(NewCustomer="Yes", IF(COUNTIF($I$2:$I$11,B8870)&gt;0,0,WEEKDAY(B8870,2)),IF(COUNTIF($I$2:$I$21,B8870)&gt;0,0,WEEKDAY(B8870,2)))</f>
        <v>6</v>
      </c>
      <c r="D8870" s="74">
        <f t="shared" si="2"/>
        <v>10</v>
      </c>
      <c r="E8870" s="12">
        <f>IFERROR(VLOOKUP(A8870,'IDAR Meter Data'!$A:$B,2,1),"")</f>
        <v>160</v>
      </c>
      <c r="F8870" s="75">
        <f>IF(CECCZ="CZ03",'Outside Temp'!B8870,IF(CECCZ="CZ04",'Outside Temp'!B8871,IF(CECCZ="CZ12",'Outside Temp'!B8872, IF(CECCZ="CZ13",'Outside Temp'!B8873))))</f>
        <v>70.13333333</v>
      </c>
      <c r="G8870" s="12">
        <f t="shared" si="3"/>
        <v>3</v>
      </c>
    </row>
    <row r="8871" ht="15.75" customHeight="1">
      <c r="A8871" s="13">
        <v>42217.427083333336</v>
      </c>
      <c r="B8871" s="73">
        <f t="shared" si="1"/>
        <v>42217</v>
      </c>
      <c r="C8871" s="74">
        <f>IF(NewCustomer="Yes", IF(COUNTIF($I$2:$I$11,B8871)&gt;0,0,WEEKDAY(B8871,2)),IF(COUNTIF($I$2:$I$21,B8871)&gt;0,0,WEEKDAY(B8871,2)))</f>
        <v>6</v>
      </c>
      <c r="D8871" s="74">
        <f t="shared" si="2"/>
        <v>10</v>
      </c>
      <c r="E8871" s="12">
        <f>IFERROR(VLOOKUP(A8871,'IDAR Meter Data'!$A:$B,2,1),"")</f>
        <v>161</v>
      </c>
      <c r="F8871" s="75">
        <f>IF(CECCZ="CZ03",'Outside Temp'!B8871,IF(CECCZ="CZ04",'Outside Temp'!B8872,IF(CECCZ="CZ12",'Outside Temp'!B8873, IF(CECCZ="CZ13",'Outside Temp'!B8874))))</f>
        <v>70.63333333</v>
      </c>
      <c r="G8871" s="12">
        <f t="shared" si="3"/>
        <v>3</v>
      </c>
    </row>
    <row r="8872" ht="15.75" customHeight="1">
      <c r="A8872" s="13">
        <v>42217.4375</v>
      </c>
      <c r="B8872" s="73">
        <f t="shared" si="1"/>
        <v>42217</v>
      </c>
      <c r="C8872" s="74">
        <f>IF(NewCustomer="Yes", IF(COUNTIF($I$2:$I$11,B8872)&gt;0,0,WEEKDAY(B8872,2)),IF(COUNTIF($I$2:$I$21,B8872)&gt;0,0,WEEKDAY(B8872,2)))</f>
        <v>6</v>
      </c>
      <c r="D8872" s="74">
        <f t="shared" si="2"/>
        <v>10</v>
      </c>
      <c r="E8872" s="12">
        <f>IFERROR(VLOOKUP(A8872,'IDAR Meter Data'!$A:$B,2,1),"")</f>
        <v>169</v>
      </c>
      <c r="F8872" s="75">
        <f>IF(CECCZ="CZ03",'Outside Temp'!B8872,IF(CECCZ="CZ04",'Outside Temp'!B8873,IF(CECCZ="CZ12",'Outside Temp'!B8874, IF(CECCZ="CZ13",'Outside Temp'!B8875))))</f>
        <v>71.13333333</v>
      </c>
      <c r="G8872" s="12">
        <f t="shared" si="3"/>
        <v>3</v>
      </c>
    </row>
    <row r="8873" ht="15.75" customHeight="1">
      <c r="A8873" s="13">
        <v>42217.447916666664</v>
      </c>
      <c r="B8873" s="73">
        <f t="shared" si="1"/>
        <v>42217</v>
      </c>
      <c r="C8873" s="74">
        <f>IF(NewCustomer="Yes", IF(COUNTIF($I$2:$I$11,B8873)&gt;0,0,WEEKDAY(B8873,2)),IF(COUNTIF($I$2:$I$21,B8873)&gt;0,0,WEEKDAY(B8873,2)))</f>
        <v>6</v>
      </c>
      <c r="D8873" s="74">
        <f t="shared" si="2"/>
        <v>10</v>
      </c>
      <c r="E8873" s="12">
        <f>IFERROR(VLOOKUP(A8873,'IDAR Meter Data'!$A:$B,2,1),"")</f>
        <v>179</v>
      </c>
      <c r="F8873" s="75">
        <f>IF(CECCZ="CZ03",'Outside Temp'!B8873,IF(CECCZ="CZ04",'Outside Temp'!B8874,IF(CECCZ="CZ12",'Outside Temp'!B8875, IF(CECCZ="CZ13",'Outside Temp'!B8876))))</f>
        <v>71.63333333</v>
      </c>
      <c r="G8873" s="12">
        <f t="shared" si="3"/>
        <v>3</v>
      </c>
    </row>
    <row r="8874" ht="15.75" customHeight="1">
      <c r="A8874" s="13">
        <v>42217.458333333336</v>
      </c>
      <c r="B8874" s="73">
        <f t="shared" si="1"/>
        <v>42217</v>
      </c>
      <c r="C8874" s="74">
        <f>IF(NewCustomer="Yes", IF(COUNTIF($I$2:$I$11,B8874)&gt;0,0,WEEKDAY(B8874,2)),IF(COUNTIF($I$2:$I$21,B8874)&gt;0,0,WEEKDAY(B8874,2)))</f>
        <v>6</v>
      </c>
      <c r="D8874" s="74">
        <f t="shared" si="2"/>
        <v>11</v>
      </c>
      <c r="E8874" s="12">
        <f>IFERROR(VLOOKUP(A8874,'IDAR Meter Data'!$A:$B,2,1),"")</f>
        <v>163</v>
      </c>
      <c r="F8874" s="75">
        <f>IF(CECCZ="CZ03",'Outside Temp'!B8874,IF(CECCZ="CZ04",'Outside Temp'!B8875,IF(CECCZ="CZ12",'Outside Temp'!B8876, IF(CECCZ="CZ13",'Outside Temp'!B8877))))</f>
        <v>72.06666667</v>
      </c>
      <c r="G8874" s="12">
        <f t="shared" si="3"/>
        <v>3</v>
      </c>
    </row>
    <row r="8875" ht="15.75" customHeight="1">
      <c r="A8875" s="13">
        <v>42217.46875</v>
      </c>
      <c r="B8875" s="73">
        <f t="shared" si="1"/>
        <v>42217</v>
      </c>
      <c r="C8875" s="74">
        <f>IF(NewCustomer="Yes", IF(COUNTIF($I$2:$I$11,B8875)&gt;0,0,WEEKDAY(B8875,2)),IF(COUNTIF($I$2:$I$21,B8875)&gt;0,0,WEEKDAY(B8875,2)))</f>
        <v>6</v>
      </c>
      <c r="D8875" s="74">
        <f t="shared" si="2"/>
        <v>11</v>
      </c>
      <c r="E8875" s="12">
        <f>IFERROR(VLOOKUP(A8875,'IDAR Meter Data'!$A:$B,2,1),"")</f>
        <v>173</v>
      </c>
      <c r="F8875" s="75">
        <f>IF(CECCZ="CZ03",'Outside Temp'!B8875,IF(CECCZ="CZ04",'Outside Temp'!B8876,IF(CECCZ="CZ12",'Outside Temp'!B8877, IF(CECCZ="CZ13",'Outside Temp'!B8878))))</f>
        <v>72.31666667</v>
      </c>
      <c r="G8875" s="12">
        <f t="shared" si="3"/>
        <v>3</v>
      </c>
    </row>
    <row r="8876" ht="15.75" customHeight="1">
      <c r="A8876" s="13">
        <v>42217.479166666664</v>
      </c>
      <c r="B8876" s="73">
        <f t="shared" si="1"/>
        <v>42217</v>
      </c>
      <c r="C8876" s="74">
        <f>IF(NewCustomer="Yes", IF(COUNTIF($I$2:$I$11,B8876)&gt;0,0,WEEKDAY(B8876,2)),IF(COUNTIF($I$2:$I$21,B8876)&gt;0,0,WEEKDAY(B8876,2)))</f>
        <v>6</v>
      </c>
      <c r="D8876" s="74">
        <f t="shared" si="2"/>
        <v>11</v>
      </c>
      <c r="E8876" s="12">
        <f>IFERROR(VLOOKUP(A8876,'IDAR Meter Data'!$A:$B,2,1),"")</f>
        <v>172</v>
      </c>
      <c r="F8876" s="75">
        <f>IF(CECCZ="CZ03",'Outside Temp'!B8876,IF(CECCZ="CZ04",'Outside Temp'!B8877,IF(CECCZ="CZ12",'Outside Temp'!B8878, IF(CECCZ="CZ13",'Outside Temp'!B8879))))</f>
        <v>72.56666667</v>
      </c>
      <c r="G8876" s="12">
        <f t="shared" si="3"/>
        <v>3</v>
      </c>
    </row>
    <row r="8877" ht="15.75" customHeight="1">
      <c r="A8877" s="13">
        <v>42217.489583333336</v>
      </c>
      <c r="B8877" s="73">
        <f t="shared" si="1"/>
        <v>42217</v>
      </c>
      <c r="C8877" s="74">
        <f>IF(NewCustomer="Yes", IF(COUNTIF($I$2:$I$11,B8877)&gt;0,0,WEEKDAY(B8877,2)),IF(COUNTIF($I$2:$I$21,B8877)&gt;0,0,WEEKDAY(B8877,2)))</f>
        <v>6</v>
      </c>
      <c r="D8877" s="74">
        <f t="shared" si="2"/>
        <v>11</v>
      </c>
      <c r="E8877" s="12">
        <f>IFERROR(VLOOKUP(A8877,'IDAR Meter Data'!$A:$B,2,1),"")</f>
        <v>196</v>
      </c>
      <c r="F8877" s="75">
        <f>IF(CECCZ="CZ03",'Outside Temp'!B8877,IF(CECCZ="CZ04",'Outside Temp'!B8878,IF(CECCZ="CZ12",'Outside Temp'!B8879, IF(CECCZ="CZ13",'Outside Temp'!B8880))))</f>
        <v>72.81666667</v>
      </c>
      <c r="G8877" s="12">
        <f t="shared" si="3"/>
        <v>3</v>
      </c>
    </row>
    <row r="8878" ht="15.75" customHeight="1">
      <c r="A8878" s="13">
        <v>42217.5</v>
      </c>
      <c r="B8878" s="73">
        <f t="shared" si="1"/>
        <v>42217</v>
      </c>
      <c r="C8878" s="74">
        <f>IF(NewCustomer="Yes", IF(COUNTIF($I$2:$I$11,B8878)&gt;0,0,WEEKDAY(B8878,2)),IF(COUNTIF($I$2:$I$21,B8878)&gt;0,0,WEEKDAY(B8878,2)))</f>
        <v>6</v>
      </c>
      <c r="D8878" s="74">
        <f t="shared" si="2"/>
        <v>12</v>
      </c>
      <c r="E8878" s="12">
        <f>IFERROR(VLOOKUP(A8878,'IDAR Meter Data'!$A:$B,2,1),"")</f>
        <v>178</v>
      </c>
      <c r="F8878" s="75">
        <f>IF(CECCZ="CZ03",'Outside Temp'!B8878,IF(CECCZ="CZ04",'Outside Temp'!B8879,IF(CECCZ="CZ12",'Outside Temp'!B8880, IF(CECCZ="CZ13",'Outside Temp'!B8881))))</f>
        <v>73</v>
      </c>
      <c r="G8878" s="12">
        <f t="shared" si="3"/>
        <v>3</v>
      </c>
    </row>
    <row r="8879" ht="15.75" customHeight="1">
      <c r="A8879" s="13">
        <v>42217.510416666664</v>
      </c>
      <c r="B8879" s="73">
        <f t="shared" si="1"/>
        <v>42217</v>
      </c>
      <c r="C8879" s="74">
        <f>IF(NewCustomer="Yes", IF(COUNTIF($I$2:$I$11,B8879)&gt;0,0,WEEKDAY(B8879,2)),IF(COUNTIF($I$2:$I$21,B8879)&gt;0,0,WEEKDAY(B8879,2)))</f>
        <v>6</v>
      </c>
      <c r="D8879" s="74">
        <f t="shared" si="2"/>
        <v>12</v>
      </c>
      <c r="E8879" s="12">
        <f>IFERROR(VLOOKUP(A8879,'IDAR Meter Data'!$A:$B,2,1),"")</f>
        <v>180</v>
      </c>
      <c r="F8879" s="75">
        <f>IF(CECCZ="CZ03",'Outside Temp'!B8879,IF(CECCZ="CZ04",'Outside Temp'!B8880,IF(CECCZ="CZ12",'Outside Temp'!B8881, IF(CECCZ="CZ13",'Outside Temp'!B8882))))</f>
        <v>73</v>
      </c>
      <c r="G8879" s="12">
        <f t="shared" si="3"/>
        <v>3</v>
      </c>
    </row>
    <row r="8880" ht="15.75" customHeight="1">
      <c r="A8880" s="13">
        <v>42217.520833333336</v>
      </c>
      <c r="B8880" s="73">
        <f t="shared" si="1"/>
        <v>42217</v>
      </c>
      <c r="C8880" s="74">
        <f>IF(NewCustomer="Yes", IF(COUNTIF($I$2:$I$11,B8880)&gt;0,0,WEEKDAY(B8880,2)),IF(COUNTIF($I$2:$I$21,B8880)&gt;0,0,WEEKDAY(B8880,2)))</f>
        <v>6</v>
      </c>
      <c r="D8880" s="74">
        <f t="shared" si="2"/>
        <v>12</v>
      </c>
      <c r="E8880" s="12">
        <f>IFERROR(VLOOKUP(A8880,'IDAR Meter Data'!$A:$B,2,1),"")</f>
        <v>176</v>
      </c>
      <c r="F8880" s="75">
        <f>IF(CECCZ="CZ03",'Outside Temp'!B8880,IF(CECCZ="CZ04",'Outside Temp'!B8881,IF(CECCZ="CZ12",'Outside Temp'!B8882, IF(CECCZ="CZ13",'Outside Temp'!B8883))))</f>
        <v>73</v>
      </c>
      <c r="G8880" s="12">
        <f t="shared" si="3"/>
        <v>3</v>
      </c>
    </row>
    <row r="8881" ht="15.75" customHeight="1">
      <c r="A8881" s="13">
        <v>42217.53125</v>
      </c>
      <c r="B8881" s="73">
        <f t="shared" si="1"/>
        <v>42217</v>
      </c>
      <c r="C8881" s="74">
        <f>IF(NewCustomer="Yes", IF(COUNTIF($I$2:$I$11,B8881)&gt;0,0,WEEKDAY(B8881,2)),IF(COUNTIF($I$2:$I$21,B8881)&gt;0,0,WEEKDAY(B8881,2)))</f>
        <v>6</v>
      </c>
      <c r="D8881" s="74">
        <f t="shared" si="2"/>
        <v>12</v>
      </c>
      <c r="E8881" s="12">
        <f>IFERROR(VLOOKUP(A8881,'IDAR Meter Data'!$A:$B,2,1),"")</f>
        <v>179</v>
      </c>
      <c r="F8881" s="75">
        <f>IF(CECCZ="CZ03",'Outside Temp'!B8881,IF(CECCZ="CZ04",'Outside Temp'!B8882,IF(CECCZ="CZ12",'Outside Temp'!B8883, IF(CECCZ="CZ13",'Outside Temp'!B8884))))</f>
        <v>73</v>
      </c>
      <c r="G8881" s="12">
        <f t="shared" si="3"/>
        <v>3</v>
      </c>
    </row>
    <row r="8882" ht="15.75" customHeight="1">
      <c r="A8882" s="13">
        <v>42217.541666666664</v>
      </c>
      <c r="B8882" s="73">
        <f t="shared" si="1"/>
        <v>42217</v>
      </c>
      <c r="C8882" s="74">
        <f>IF(NewCustomer="Yes", IF(COUNTIF($I$2:$I$11,B8882)&gt;0,0,WEEKDAY(B8882,2)),IF(COUNTIF($I$2:$I$21,B8882)&gt;0,0,WEEKDAY(B8882,2)))</f>
        <v>6</v>
      </c>
      <c r="D8882" s="74">
        <f t="shared" si="2"/>
        <v>13</v>
      </c>
      <c r="E8882" s="12">
        <f>IFERROR(VLOOKUP(A8882,'IDAR Meter Data'!$A:$B,2,1),"")</f>
        <v>195</v>
      </c>
      <c r="F8882" s="75">
        <f>IF(CECCZ="CZ03",'Outside Temp'!B8882,IF(CECCZ="CZ04",'Outside Temp'!B8883,IF(CECCZ="CZ12",'Outside Temp'!B8884, IF(CECCZ="CZ13",'Outside Temp'!B8885))))</f>
        <v>73.13333333</v>
      </c>
      <c r="G8882" s="12">
        <f t="shared" si="3"/>
        <v>3</v>
      </c>
    </row>
    <row r="8883" ht="15.75" customHeight="1">
      <c r="A8883" s="13">
        <v>42217.552083333336</v>
      </c>
      <c r="B8883" s="73">
        <f t="shared" si="1"/>
        <v>42217</v>
      </c>
      <c r="C8883" s="74">
        <f>IF(NewCustomer="Yes", IF(COUNTIF($I$2:$I$11,B8883)&gt;0,0,WEEKDAY(B8883,2)),IF(COUNTIF($I$2:$I$21,B8883)&gt;0,0,WEEKDAY(B8883,2)))</f>
        <v>6</v>
      </c>
      <c r="D8883" s="74">
        <f t="shared" si="2"/>
        <v>13</v>
      </c>
      <c r="E8883" s="12">
        <f>IFERROR(VLOOKUP(A8883,'IDAR Meter Data'!$A:$B,2,1),"")</f>
        <v>177</v>
      </c>
      <c r="F8883" s="75">
        <f>IF(CECCZ="CZ03",'Outside Temp'!B8883,IF(CECCZ="CZ04",'Outside Temp'!B8884,IF(CECCZ="CZ12",'Outside Temp'!B8885, IF(CECCZ="CZ13",'Outside Temp'!B8886))))</f>
        <v>73.63333333</v>
      </c>
      <c r="G8883" s="12">
        <f t="shared" si="3"/>
        <v>3</v>
      </c>
    </row>
    <row r="8884" ht="15.75" customHeight="1">
      <c r="A8884" s="13">
        <v>42217.5625</v>
      </c>
      <c r="B8884" s="73">
        <f t="shared" si="1"/>
        <v>42217</v>
      </c>
      <c r="C8884" s="74">
        <f>IF(NewCustomer="Yes", IF(COUNTIF($I$2:$I$11,B8884)&gt;0,0,WEEKDAY(B8884,2)),IF(COUNTIF($I$2:$I$21,B8884)&gt;0,0,WEEKDAY(B8884,2)))</f>
        <v>6</v>
      </c>
      <c r="D8884" s="74">
        <f t="shared" si="2"/>
        <v>13</v>
      </c>
      <c r="E8884" s="12">
        <f>IFERROR(VLOOKUP(A8884,'IDAR Meter Data'!$A:$B,2,1),"")</f>
        <v>182</v>
      </c>
      <c r="F8884" s="75">
        <f>IF(CECCZ="CZ03",'Outside Temp'!B8884,IF(CECCZ="CZ04",'Outside Temp'!B8885,IF(CECCZ="CZ12",'Outside Temp'!B8886, IF(CECCZ="CZ13",'Outside Temp'!B8887))))</f>
        <v>74.13333333</v>
      </c>
      <c r="G8884" s="12">
        <f t="shared" si="3"/>
        <v>3</v>
      </c>
    </row>
    <row r="8885" ht="15.75" customHeight="1">
      <c r="A8885" s="13">
        <v>42217.572916666664</v>
      </c>
      <c r="B8885" s="73">
        <f t="shared" si="1"/>
        <v>42217</v>
      </c>
      <c r="C8885" s="74">
        <f>IF(NewCustomer="Yes", IF(COUNTIF($I$2:$I$11,B8885)&gt;0,0,WEEKDAY(B8885,2)),IF(COUNTIF($I$2:$I$21,B8885)&gt;0,0,WEEKDAY(B8885,2)))</f>
        <v>6</v>
      </c>
      <c r="D8885" s="74">
        <f t="shared" si="2"/>
        <v>13</v>
      </c>
      <c r="E8885" s="12">
        <f>IFERROR(VLOOKUP(A8885,'IDAR Meter Data'!$A:$B,2,1),"")</f>
        <v>177</v>
      </c>
      <c r="F8885" s="75">
        <f>IF(CECCZ="CZ03",'Outside Temp'!B8885,IF(CECCZ="CZ04",'Outside Temp'!B8886,IF(CECCZ="CZ12",'Outside Temp'!B8887, IF(CECCZ="CZ13",'Outside Temp'!B8888))))</f>
        <v>74.63333333</v>
      </c>
      <c r="G8885" s="12">
        <f t="shared" si="3"/>
        <v>3</v>
      </c>
    </row>
    <row r="8886" ht="15.75" customHeight="1">
      <c r="A8886" s="13">
        <v>42217.583333333336</v>
      </c>
      <c r="B8886" s="73">
        <f t="shared" si="1"/>
        <v>42217</v>
      </c>
      <c r="C8886" s="74">
        <f>IF(NewCustomer="Yes", IF(COUNTIF($I$2:$I$11,B8886)&gt;0,0,WEEKDAY(B8886,2)),IF(COUNTIF($I$2:$I$21,B8886)&gt;0,0,WEEKDAY(B8886,2)))</f>
        <v>6</v>
      </c>
      <c r="D8886" s="74">
        <f t="shared" si="2"/>
        <v>14</v>
      </c>
      <c r="E8886" s="12">
        <f>IFERROR(VLOOKUP(A8886,'IDAR Meter Data'!$A:$B,2,1),"")</f>
        <v>191</v>
      </c>
      <c r="F8886" s="75">
        <f>IF(CECCZ="CZ03",'Outside Temp'!B8886,IF(CECCZ="CZ04",'Outside Temp'!B8887,IF(CECCZ="CZ12",'Outside Temp'!B8888, IF(CECCZ="CZ13",'Outside Temp'!B8889))))</f>
        <v>74.86666667</v>
      </c>
      <c r="G8886" s="12">
        <f t="shared" si="3"/>
        <v>3</v>
      </c>
    </row>
    <row r="8887" ht="15.75" customHeight="1">
      <c r="A8887" s="13">
        <v>42217.59375</v>
      </c>
      <c r="B8887" s="73">
        <f t="shared" si="1"/>
        <v>42217</v>
      </c>
      <c r="C8887" s="74">
        <f>IF(NewCustomer="Yes", IF(COUNTIF($I$2:$I$11,B8887)&gt;0,0,WEEKDAY(B8887,2)),IF(COUNTIF($I$2:$I$21,B8887)&gt;0,0,WEEKDAY(B8887,2)))</f>
        <v>6</v>
      </c>
      <c r="D8887" s="74">
        <f t="shared" si="2"/>
        <v>14</v>
      </c>
      <c r="E8887" s="12">
        <f>IFERROR(VLOOKUP(A8887,'IDAR Meter Data'!$A:$B,2,1),"")</f>
        <v>191</v>
      </c>
      <c r="F8887" s="75">
        <f>IF(CECCZ="CZ03",'Outside Temp'!B8887,IF(CECCZ="CZ04",'Outside Temp'!B8888,IF(CECCZ="CZ12",'Outside Temp'!B8889, IF(CECCZ="CZ13",'Outside Temp'!B8890))))</f>
        <v>74.36666667</v>
      </c>
      <c r="G8887" s="12">
        <f t="shared" si="3"/>
        <v>3</v>
      </c>
    </row>
    <row r="8888" ht="15.75" customHeight="1">
      <c r="A8888" s="13">
        <v>42217.604166666664</v>
      </c>
      <c r="B8888" s="73">
        <f t="shared" si="1"/>
        <v>42217</v>
      </c>
      <c r="C8888" s="74">
        <f>IF(NewCustomer="Yes", IF(COUNTIF($I$2:$I$11,B8888)&gt;0,0,WEEKDAY(B8888,2)),IF(COUNTIF($I$2:$I$21,B8888)&gt;0,0,WEEKDAY(B8888,2)))</f>
        <v>6</v>
      </c>
      <c r="D8888" s="74">
        <f t="shared" si="2"/>
        <v>14</v>
      </c>
      <c r="E8888" s="12">
        <f>IFERROR(VLOOKUP(A8888,'IDAR Meter Data'!$A:$B,2,1),"")</f>
        <v>188</v>
      </c>
      <c r="F8888" s="75">
        <f>IF(CECCZ="CZ03",'Outside Temp'!B8888,IF(CECCZ="CZ04",'Outside Temp'!B8889,IF(CECCZ="CZ12",'Outside Temp'!B8890, IF(CECCZ="CZ13",'Outside Temp'!B8891))))</f>
        <v>73.86666667</v>
      </c>
      <c r="G8888" s="12">
        <f t="shared" si="3"/>
        <v>3</v>
      </c>
    </row>
    <row r="8889" ht="15.75" customHeight="1">
      <c r="A8889" s="13">
        <v>42217.614583333336</v>
      </c>
      <c r="B8889" s="73">
        <f t="shared" si="1"/>
        <v>42217</v>
      </c>
      <c r="C8889" s="74">
        <f>IF(NewCustomer="Yes", IF(COUNTIF($I$2:$I$11,B8889)&gt;0,0,WEEKDAY(B8889,2)),IF(COUNTIF($I$2:$I$21,B8889)&gt;0,0,WEEKDAY(B8889,2)))</f>
        <v>6</v>
      </c>
      <c r="D8889" s="74">
        <f t="shared" si="2"/>
        <v>14</v>
      </c>
      <c r="E8889" s="12">
        <f>IFERROR(VLOOKUP(A8889,'IDAR Meter Data'!$A:$B,2,1),"")</f>
        <v>188</v>
      </c>
      <c r="F8889" s="75">
        <f>IF(CECCZ="CZ03",'Outside Temp'!B8889,IF(CECCZ="CZ04",'Outside Temp'!B8890,IF(CECCZ="CZ12",'Outside Temp'!B8891, IF(CECCZ="CZ13",'Outside Temp'!B8892))))</f>
        <v>73.36666667</v>
      </c>
      <c r="G8889" s="12">
        <f t="shared" si="3"/>
        <v>3</v>
      </c>
    </row>
    <row r="8890" ht="15.75" customHeight="1">
      <c r="A8890" s="13">
        <v>42217.625</v>
      </c>
      <c r="B8890" s="73">
        <f t="shared" si="1"/>
        <v>42217</v>
      </c>
      <c r="C8890" s="74">
        <f>IF(NewCustomer="Yes", IF(COUNTIF($I$2:$I$11,B8890)&gt;0,0,WEEKDAY(B8890,2)),IF(COUNTIF($I$2:$I$21,B8890)&gt;0,0,WEEKDAY(B8890,2)))</f>
        <v>6</v>
      </c>
      <c r="D8890" s="74">
        <f t="shared" si="2"/>
        <v>15</v>
      </c>
      <c r="E8890" s="12">
        <f>IFERROR(VLOOKUP(A8890,'IDAR Meter Data'!$A:$B,2,1),"")</f>
        <v>186</v>
      </c>
      <c r="F8890" s="75">
        <f>IF(CECCZ="CZ03",'Outside Temp'!B8890,IF(CECCZ="CZ04",'Outside Temp'!B8891,IF(CECCZ="CZ12",'Outside Temp'!B8892, IF(CECCZ="CZ13",'Outside Temp'!B8893))))</f>
        <v>73</v>
      </c>
      <c r="G8890" s="12">
        <f t="shared" si="3"/>
        <v>3</v>
      </c>
    </row>
    <row r="8891" ht="15.75" customHeight="1">
      <c r="A8891" s="13">
        <v>42217.635416666664</v>
      </c>
      <c r="B8891" s="73">
        <f t="shared" si="1"/>
        <v>42217</v>
      </c>
      <c r="C8891" s="74">
        <f>IF(NewCustomer="Yes", IF(COUNTIF($I$2:$I$11,B8891)&gt;0,0,WEEKDAY(B8891,2)),IF(COUNTIF($I$2:$I$21,B8891)&gt;0,0,WEEKDAY(B8891,2)))</f>
        <v>6</v>
      </c>
      <c r="D8891" s="74">
        <f t="shared" si="2"/>
        <v>15</v>
      </c>
      <c r="E8891" s="12">
        <f>IFERROR(VLOOKUP(A8891,'IDAR Meter Data'!$A:$B,2,1),"")</f>
        <v>185</v>
      </c>
      <c r="F8891" s="75">
        <f>IF(CECCZ="CZ03",'Outside Temp'!B8891,IF(CECCZ="CZ04",'Outside Temp'!B8892,IF(CECCZ="CZ12",'Outside Temp'!B8893, IF(CECCZ="CZ13",'Outside Temp'!B8894))))</f>
        <v>73</v>
      </c>
      <c r="G8891" s="12">
        <f t="shared" si="3"/>
        <v>3</v>
      </c>
    </row>
    <row r="8892" ht="15.75" customHeight="1">
      <c r="A8892" s="13">
        <v>42217.645833333336</v>
      </c>
      <c r="B8892" s="73">
        <f t="shared" si="1"/>
        <v>42217</v>
      </c>
      <c r="C8892" s="74">
        <f>IF(NewCustomer="Yes", IF(COUNTIF($I$2:$I$11,B8892)&gt;0,0,WEEKDAY(B8892,2)),IF(COUNTIF($I$2:$I$21,B8892)&gt;0,0,WEEKDAY(B8892,2)))</f>
        <v>6</v>
      </c>
      <c r="D8892" s="74">
        <f t="shared" si="2"/>
        <v>15</v>
      </c>
      <c r="E8892" s="12">
        <f>IFERROR(VLOOKUP(A8892,'IDAR Meter Data'!$A:$B,2,1),"")</f>
        <v>207</v>
      </c>
      <c r="F8892" s="75">
        <f>IF(CECCZ="CZ03",'Outside Temp'!B8892,IF(CECCZ="CZ04",'Outside Temp'!B8893,IF(CECCZ="CZ12",'Outside Temp'!B8894, IF(CECCZ="CZ13",'Outside Temp'!B8895))))</f>
        <v>73</v>
      </c>
      <c r="G8892" s="12">
        <f t="shared" si="3"/>
        <v>3</v>
      </c>
    </row>
    <row r="8893" ht="15.75" customHeight="1">
      <c r="A8893" s="13">
        <v>42217.65625</v>
      </c>
      <c r="B8893" s="73">
        <f t="shared" si="1"/>
        <v>42217</v>
      </c>
      <c r="C8893" s="74">
        <f>IF(NewCustomer="Yes", IF(COUNTIF($I$2:$I$11,B8893)&gt;0,0,WEEKDAY(B8893,2)),IF(COUNTIF($I$2:$I$21,B8893)&gt;0,0,WEEKDAY(B8893,2)))</f>
        <v>6</v>
      </c>
      <c r="D8893" s="74">
        <f t="shared" si="2"/>
        <v>15</v>
      </c>
      <c r="E8893" s="12">
        <f>IFERROR(VLOOKUP(A8893,'IDAR Meter Data'!$A:$B,2,1),"")</f>
        <v>193</v>
      </c>
      <c r="F8893" s="75">
        <f>IF(CECCZ="CZ03",'Outside Temp'!B8893,IF(CECCZ="CZ04",'Outside Temp'!B8894,IF(CECCZ="CZ12",'Outside Temp'!B8895, IF(CECCZ="CZ13",'Outside Temp'!B8896))))</f>
        <v>73</v>
      </c>
      <c r="G8893" s="12">
        <f t="shared" si="3"/>
        <v>3</v>
      </c>
    </row>
    <row r="8894" ht="15.75" customHeight="1">
      <c r="A8894" s="13">
        <v>42217.666666666664</v>
      </c>
      <c r="B8894" s="73">
        <f t="shared" si="1"/>
        <v>42217</v>
      </c>
      <c r="C8894" s="74">
        <f>IF(NewCustomer="Yes", IF(COUNTIF($I$2:$I$11,B8894)&gt;0,0,WEEKDAY(B8894,2)),IF(COUNTIF($I$2:$I$21,B8894)&gt;0,0,WEEKDAY(B8894,2)))</f>
        <v>6</v>
      </c>
      <c r="D8894" s="74">
        <f t="shared" si="2"/>
        <v>16</v>
      </c>
      <c r="E8894" s="12">
        <f>IFERROR(VLOOKUP(A8894,'IDAR Meter Data'!$A:$B,2,1),"")</f>
        <v>198</v>
      </c>
      <c r="F8894" s="75">
        <f>IF(CECCZ="CZ03",'Outside Temp'!B8894,IF(CECCZ="CZ04",'Outside Temp'!B8895,IF(CECCZ="CZ12",'Outside Temp'!B8896, IF(CECCZ="CZ13",'Outside Temp'!B8897))))</f>
        <v>72.86666667</v>
      </c>
      <c r="G8894" s="12">
        <f t="shared" si="3"/>
        <v>3</v>
      </c>
    </row>
    <row r="8895" ht="15.75" customHeight="1">
      <c r="A8895" s="13">
        <v>42217.677083333336</v>
      </c>
      <c r="B8895" s="73">
        <f t="shared" si="1"/>
        <v>42217</v>
      </c>
      <c r="C8895" s="74">
        <f>IF(NewCustomer="Yes", IF(COUNTIF($I$2:$I$11,B8895)&gt;0,0,WEEKDAY(B8895,2)),IF(COUNTIF($I$2:$I$21,B8895)&gt;0,0,WEEKDAY(B8895,2)))</f>
        <v>6</v>
      </c>
      <c r="D8895" s="74">
        <f t="shared" si="2"/>
        <v>16</v>
      </c>
      <c r="E8895" s="12">
        <f>IFERROR(VLOOKUP(A8895,'IDAR Meter Data'!$A:$B,2,1),"")</f>
        <v>188</v>
      </c>
      <c r="F8895" s="75">
        <f>IF(CECCZ="CZ03",'Outside Temp'!B8895,IF(CECCZ="CZ04",'Outside Temp'!B8896,IF(CECCZ="CZ12",'Outside Temp'!B8897, IF(CECCZ="CZ13",'Outside Temp'!B8898))))</f>
        <v>72.36666667</v>
      </c>
      <c r="G8895" s="12">
        <f t="shared" si="3"/>
        <v>3</v>
      </c>
    </row>
    <row r="8896" ht="15.75" customHeight="1">
      <c r="A8896" s="13">
        <v>42217.6875</v>
      </c>
      <c r="B8896" s="73">
        <f t="shared" si="1"/>
        <v>42217</v>
      </c>
      <c r="C8896" s="74">
        <f>IF(NewCustomer="Yes", IF(COUNTIF($I$2:$I$11,B8896)&gt;0,0,WEEKDAY(B8896,2)),IF(COUNTIF($I$2:$I$21,B8896)&gt;0,0,WEEKDAY(B8896,2)))</f>
        <v>6</v>
      </c>
      <c r="D8896" s="74">
        <f t="shared" si="2"/>
        <v>16</v>
      </c>
      <c r="E8896" s="12">
        <f>IFERROR(VLOOKUP(A8896,'IDAR Meter Data'!$A:$B,2,1),"")</f>
        <v>189</v>
      </c>
      <c r="F8896" s="75">
        <f>IF(CECCZ="CZ03",'Outside Temp'!B8896,IF(CECCZ="CZ04",'Outside Temp'!B8897,IF(CECCZ="CZ12",'Outside Temp'!B8898, IF(CECCZ="CZ13",'Outside Temp'!B8899))))</f>
        <v>71.86666667</v>
      </c>
      <c r="G8896" s="12">
        <f t="shared" si="3"/>
        <v>3</v>
      </c>
    </row>
    <row r="8897" ht="15.75" customHeight="1">
      <c r="A8897" s="13">
        <v>42217.697916666664</v>
      </c>
      <c r="B8897" s="73">
        <f t="shared" si="1"/>
        <v>42217</v>
      </c>
      <c r="C8897" s="74">
        <f>IF(NewCustomer="Yes", IF(COUNTIF($I$2:$I$11,B8897)&gt;0,0,WEEKDAY(B8897,2)),IF(COUNTIF($I$2:$I$21,B8897)&gt;0,0,WEEKDAY(B8897,2)))</f>
        <v>6</v>
      </c>
      <c r="D8897" s="74">
        <f t="shared" si="2"/>
        <v>16</v>
      </c>
      <c r="E8897" s="12">
        <f>IFERROR(VLOOKUP(A8897,'IDAR Meter Data'!$A:$B,2,1),"")</f>
        <v>210</v>
      </c>
      <c r="F8897" s="75">
        <f>IF(CECCZ="CZ03",'Outside Temp'!B8897,IF(CECCZ="CZ04",'Outside Temp'!B8898,IF(CECCZ="CZ12",'Outside Temp'!B8899, IF(CECCZ="CZ13",'Outside Temp'!B8900))))</f>
        <v>71.36666667</v>
      </c>
      <c r="G8897" s="12">
        <f t="shared" si="3"/>
        <v>3</v>
      </c>
    </row>
    <row r="8898" ht="15.75" customHeight="1">
      <c r="A8898" s="13">
        <v>42217.708333333336</v>
      </c>
      <c r="B8898" s="73">
        <f t="shared" si="1"/>
        <v>42217</v>
      </c>
      <c r="C8898" s="74">
        <f>IF(NewCustomer="Yes", IF(COUNTIF($I$2:$I$11,B8898)&gt;0,0,WEEKDAY(B8898,2)),IF(COUNTIF($I$2:$I$21,B8898)&gt;0,0,WEEKDAY(B8898,2)))</f>
        <v>6</v>
      </c>
      <c r="D8898" s="74">
        <f t="shared" si="2"/>
        <v>17</v>
      </c>
      <c r="E8898" s="12">
        <f>IFERROR(VLOOKUP(A8898,'IDAR Meter Data'!$A:$B,2,1),"")</f>
        <v>196</v>
      </c>
      <c r="F8898" s="75">
        <f>IF(CECCZ="CZ03",'Outside Temp'!B8898,IF(CECCZ="CZ04",'Outside Temp'!B8899,IF(CECCZ="CZ12",'Outside Temp'!B8900, IF(CECCZ="CZ13",'Outside Temp'!B8901))))</f>
        <v>70.93333333</v>
      </c>
      <c r="G8898" s="12">
        <f t="shared" si="3"/>
        <v>3</v>
      </c>
    </row>
    <row r="8899" ht="15.75" customHeight="1">
      <c r="A8899" s="13">
        <v>42217.71875</v>
      </c>
      <c r="B8899" s="73">
        <f t="shared" si="1"/>
        <v>42217</v>
      </c>
      <c r="C8899" s="74">
        <f>IF(NewCustomer="Yes", IF(COUNTIF($I$2:$I$11,B8899)&gt;0,0,WEEKDAY(B8899,2)),IF(COUNTIF($I$2:$I$21,B8899)&gt;0,0,WEEKDAY(B8899,2)))</f>
        <v>6</v>
      </c>
      <c r="D8899" s="74">
        <f t="shared" si="2"/>
        <v>17</v>
      </c>
      <c r="E8899" s="12">
        <f>IFERROR(VLOOKUP(A8899,'IDAR Meter Data'!$A:$B,2,1),"")</f>
        <v>209</v>
      </c>
      <c r="F8899" s="75">
        <f>IF(CECCZ="CZ03",'Outside Temp'!B8899,IF(CECCZ="CZ04",'Outside Temp'!B8900,IF(CECCZ="CZ12",'Outside Temp'!B8901, IF(CECCZ="CZ13",'Outside Temp'!B8902))))</f>
        <v>70.68333333</v>
      </c>
      <c r="G8899" s="12">
        <f t="shared" si="3"/>
        <v>3</v>
      </c>
    </row>
    <row r="8900" ht="15.75" customHeight="1">
      <c r="A8900" s="13">
        <v>42217.729166666664</v>
      </c>
      <c r="B8900" s="73">
        <f t="shared" si="1"/>
        <v>42217</v>
      </c>
      <c r="C8900" s="74">
        <f>IF(NewCustomer="Yes", IF(COUNTIF($I$2:$I$11,B8900)&gt;0,0,WEEKDAY(B8900,2)),IF(COUNTIF($I$2:$I$21,B8900)&gt;0,0,WEEKDAY(B8900,2)))</f>
        <v>6</v>
      </c>
      <c r="D8900" s="74">
        <f t="shared" si="2"/>
        <v>17</v>
      </c>
      <c r="E8900" s="12">
        <f>IFERROR(VLOOKUP(A8900,'IDAR Meter Data'!$A:$B,2,1),"")</f>
        <v>202</v>
      </c>
      <c r="F8900" s="75">
        <f>IF(CECCZ="CZ03",'Outside Temp'!B8900,IF(CECCZ="CZ04",'Outside Temp'!B8901,IF(CECCZ="CZ12",'Outside Temp'!B8902, IF(CECCZ="CZ13",'Outside Temp'!B8903))))</f>
        <v>70.43333333</v>
      </c>
      <c r="G8900" s="12">
        <f t="shared" si="3"/>
        <v>3</v>
      </c>
    </row>
    <row r="8901" ht="15.75" customHeight="1">
      <c r="A8901" s="13">
        <v>42217.739583333336</v>
      </c>
      <c r="B8901" s="73">
        <f t="shared" si="1"/>
        <v>42217</v>
      </c>
      <c r="C8901" s="74">
        <f>IF(NewCustomer="Yes", IF(COUNTIF($I$2:$I$11,B8901)&gt;0,0,WEEKDAY(B8901,2)),IF(COUNTIF($I$2:$I$21,B8901)&gt;0,0,WEEKDAY(B8901,2)))</f>
        <v>6</v>
      </c>
      <c r="D8901" s="74">
        <f t="shared" si="2"/>
        <v>17</v>
      </c>
      <c r="E8901" s="12">
        <f>IFERROR(VLOOKUP(A8901,'IDAR Meter Data'!$A:$B,2,1),"")</f>
        <v>203</v>
      </c>
      <c r="F8901" s="75">
        <f>IF(CECCZ="CZ03",'Outside Temp'!B8901,IF(CECCZ="CZ04",'Outside Temp'!B8902,IF(CECCZ="CZ12",'Outside Temp'!B8903, IF(CECCZ="CZ13",'Outside Temp'!B8904))))</f>
        <v>70.18333333</v>
      </c>
      <c r="G8901" s="12">
        <f t="shared" si="3"/>
        <v>3</v>
      </c>
    </row>
    <row r="8902" ht="15.75" customHeight="1">
      <c r="A8902" s="13">
        <v>42217.75</v>
      </c>
      <c r="B8902" s="73">
        <f t="shared" si="1"/>
        <v>42217</v>
      </c>
      <c r="C8902" s="74">
        <f>IF(NewCustomer="Yes", IF(COUNTIF($I$2:$I$11,B8902)&gt;0,0,WEEKDAY(B8902,2)),IF(COUNTIF($I$2:$I$21,B8902)&gt;0,0,WEEKDAY(B8902,2)))</f>
        <v>6</v>
      </c>
      <c r="D8902" s="74">
        <f t="shared" si="2"/>
        <v>18</v>
      </c>
      <c r="E8902" s="12">
        <f>IFERROR(VLOOKUP(A8902,'IDAR Meter Data'!$A:$B,2,1),"")</f>
        <v>194</v>
      </c>
      <c r="F8902" s="75">
        <f>IF(CECCZ="CZ03",'Outside Temp'!B8902,IF(CECCZ="CZ04",'Outside Temp'!B8903,IF(CECCZ="CZ12",'Outside Temp'!B8904, IF(CECCZ="CZ13",'Outside Temp'!B8905))))</f>
        <v>69.8</v>
      </c>
      <c r="G8902" s="12">
        <f t="shared" si="3"/>
        <v>2</v>
      </c>
    </row>
    <row r="8903" ht="15.75" customHeight="1">
      <c r="A8903" s="13">
        <v>42217.760416666664</v>
      </c>
      <c r="B8903" s="73">
        <f t="shared" si="1"/>
        <v>42217</v>
      </c>
      <c r="C8903" s="74">
        <f>IF(NewCustomer="Yes", IF(COUNTIF($I$2:$I$11,B8903)&gt;0,0,WEEKDAY(B8903,2)),IF(COUNTIF($I$2:$I$21,B8903)&gt;0,0,WEEKDAY(B8903,2)))</f>
        <v>6</v>
      </c>
      <c r="D8903" s="74">
        <f t="shared" si="2"/>
        <v>18</v>
      </c>
      <c r="E8903" s="12">
        <f>IFERROR(VLOOKUP(A8903,'IDAR Meter Data'!$A:$B,2,1),"")</f>
        <v>194</v>
      </c>
      <c r="F8903" s="75">
        <f>IF(CECCZ="CZ03",'Outside Temp'!B8903,IF(CECCZ="CZ04",'Outside Temp'!B8904,IF(CECCZ="CZ12",'Outside Temp'!B8905, IF(CECCZ="CZ13",'Outside Temp'!B8906))))</f>
        <v>69.05</v>
      </c>
      <c r="G8903" s="12">
        <f t="shared" si="3"/>
        <v>2</v>
      </c>
    </row>
    <row r="8904" ht="15.75" customHeight="1">
      <c r="A8904" s="13">
        <v>42217.770833333336</v>
      </c>
      <c r="B8904" s="73">
        <f t="shared" si="1"/>
        <v>42217</v>
      </c>
      <c r="C8904" s="74">
        <f>IF(NewCustomer="Yes", IF(COUNTIF($I$2:$I$11,B8904)&gt;0,0,WEEKDAY(B8904,2)),IF(COUNTIF($I$2:$I$21,B8904)&gt;0,0,WEEKDAY(B8904,2)))</f>
        <v>6</v>
      </c>
      <c r="D8904" s="74">
        <f t="shared" si="2"/>
        <v>18</v>
      </c>
      <c r="E8904" s="12">
        <f>IFERROR(VLOOKUP(A8904,'IDAR Meter Data'!$A:$B,2,1),"")</f>
        <v>214</v>
      </c>
      <c r="F8904" s="75">
        <f>IF(CECCZ="CZ03",'Outside Temp'!B8904,IF(CECCZ="CZ04",'Outside Temp'!B8905,IF(CECCZ="CZ12",'Outside Temp'!B8906, IF(CECCZ="CZ13",'Outside Temp'!B8907))))</f>
        <v>68.3</v>
      </c>
      <c r="G8904" s="12">
        <f t="shared" si="3"/>
        <v>2</v>
      </c>
    </row>
    <row r="8905" ht="15.75" customHeight="1">
      <c r="A8905" s="13">
        <v>42217.78125</v>
      </c>
      <c r="B8905" s="73">
        <f t="shared" si="1"/>
        <v>42217</v>
      </c>
      <c r="C8905" s="74">
        <f>IF(NewCustomer="Yes", IF(COUNTIF($I$2:$I$11,B8905)&gt;0,0,WEEKDAY(B8905,2)),IF(COUNTIF($I$2:$I$21,B8905)&gt;0,0,WEEKDAY(B8905,2)))</f>
        <v>6</v>
      </c>
      <c r="D8905" s="74">
        <f t="shared" si="2"/>
        <v>18</v>
      </c>
      <c r="E8905" s="12">
        <f>IFERROR(VLOOKUP(A8905,'IDAR Meter Data'!$A:$B,2,1),"")</f>
        <v>201</v>
      </c>
      <c r="F8905" s="75">
        <f>IF(CECCZ="CZ03",'Outside Temp'!B8905,IF(CECCZ="CZ04",'Outside Temp'!B8906,IF(CECCZ="CZ12",'Outside Temp'!B8907, IF(CECCZ="CZ13",'Outside Temp'!B8908))))</f>
        <v>67.55</v>
      </c>
      <c r="G8905" s="12">
        <f t="shared" si="3"/>
        <v>2</v>
      </c>
    </row>
    <row r="8906" ht="15.75" customHeight="1">
      <c r="A8906" s="13">
        <v>42217.791666666664</v>
      </c>
      <c r="B8906" s="73">
        <f t="shared" si="1"/>
        <v>42217</v>
      </c>
      <c r="C8906" s="74">
        <f>IF(NewCustomer="Yes", IF(COUNTIF($I$2:$I$11,B8906)&gt;0,0,WEEKDAY(B8906,2)),IF(COUNTIF($I$2:$I$21,B8906)&gt;0,0,WEEKDAY(B8906,2)))</f>
        <v>6</v>
      </c>
      <c r="D8906" s="74">
        <f t="shared" si="2"/>
        <v>19</v>
      </c>
      <c r="E8906" s="12">
        <f>IFERROR(VLOOKUP(A8906,'IDAR Meter Data'!$A:$B,2,1),"")</f>
        <v>193</v>
      </c>
      <c r="F8906" s="75">
        <f>IF(CECCZ="CZ03",'Outside Temp'!B8906,IF(CECCZ="CZ04",'Outside Temp'!B8907,IF(CECCZ="CZ12",'Outside Temp'!B8908, IF(CECCZ="CZ13",'Outside Temp'!B8909))))</f>
        <v>66.93333333</v>
      </c>
      <c r="G8906" s="12">
        <f t="shared" si="3"/>
        <v>2</v>
      </c>
    </row>
    <row r="8907" ht="15.75" customHeight="1">
      <c r="A8907" s="13">
        <v>42217.802083333336</v>
      </c>
      <c r="B8907" s="73">
        <f t="shared" si="1"/>
        <v>42217</v>
      </c>
      <c r="C8907" s="74">
        <f>IF(NewCustomer="Yes", IF(COUNTIF($I$2:$I$11,B8907)&gt;0,0,WEEKDAY(B8907,2)),IF(COUNTIF($I$2:$I$21,B8907)&gt;0,0,WEEKDAY(B8907,2)))</f>
        <v>6</v>
      </c>
      <c r="D8907" s="74">
        <f t="shared" si="2"/>
        <v>19</v>
      </c>
      <c r="E8907" s="12">
        <f>IFERROR(VLOOKUP(A8907,'IDAR Meter Data'!$A:$B,2,1),"")</f>
        <v>195</v>
      </c>
      <c r="F8907" s="75">
        <f>IF(CECCZ="CZ03",'Outside Temp'!B8907,IF(CECCZ="CZ04",'Outside Temp'!B8908,IF(CECCZ="CZ12",'Outside Temp'!B8909, IF(CECCZ="CZ13",'Outside Temp'!B8910))))</f>
        <v>66.68333333</v>
      </c>
      <c r="G8907" s="12">
        <f t="shared" si="3"/>
        <v>2</v>
      </c>
    </row>
    <row r="8908" ht="15.75" customHeight="1">
      <c r="A8908" s="13">
        <v>42217.8125</v>
      </c>
      <c r="B8908" s="73">
        <f t="shared" si="1"/>
        <v>42217</v>
      </c>
      <c r="C8908" s="74">
        <f>IF(NewCustomer="Yes", IF(COUNTIF($I$2:$I$11,B8908)&gt;0,0,WEEKDAY(B8908,2)),IF(COUNTIF($I$2:$I$21,B8908)&gt;0,0,WEEKDAY(B8908,2)))</f>
        <v>6</v>
      </c>
      <c r="D8908" s="74">
        <f t="shared" si="2"/>
        <v>19</v>
      </c>
      <c r="E8908" s="12">
        <f>IFERROR(VLOOKUP(A8908,'IDAR Meter Data'!$A:$B,2,1),"")</f>
        <v>190</v>
      </c>
      <c r="F8908" s="75">
        <f>IF(CECCZ="CZ03",'Outside Temp'!B8908,IF(CECCZ="CZ04",'Outside Temp'!B8909,IF(CECCZ="CZ12",'Outside Temp'!B8910, IF(CECCZ="CZ13",'Outside Temp'!B8911))))</f>
        <v>66.43333333</v>
      </c>
      <c r="G8908" s="12">
        <f t="shared" si="3"/>
        <v>2</v>
      </c>
    </row>
    <row r="8909" ht="15.75" customHeight="1">
      <c r="A8909" s="13">
        <v>42217.822916666664</v>
      </c>
      <c r="B8909" s="73">
        <f t="shared" si="1"/>
        <v>42217</v>
      </c>
      <c r="C8909" s="74">
        <f>IF(NewCustomer="Yes", IF(COUNTIF($I$2:$I$11,B8909)&gt;0,0,WEEKDAY(B8909,2)),IF(COUNTIF($I$2:$I$21,B8909)&gt;0,0,WEEKDAY(B8909,2)))</f>
        <v>6</v>
      </c>
      <c r="D8909" s="74">
        <f t="shared" si="2"/>
        <v>19</v>
      </c>
      <c r="E8909" s="12">
        <f>IFERROR(VLOOKUP(A8909,'IDAR Meter Data'!$A:$B,2,1),"")</f>
        <v>203</v>
      </c>
      <c r="F8909" s="75">
        <f>IF(CECCZ="CZ03",'Outside Temp'!B8909,IF(CECCZ="CZ04",'Outside Temp'!B8910,IF(CECCZ="CZ12",'Outside Temp'!B8911, IF(CECCZ="CZ13",'Outside Temp'!B8912))))</f>
        <v>66.18333333</v>
      </c>
      <c r="G8909" s="12">
        <f t="shared" si="3"/>
        <v>2</v>
      </c>
    </row>
    <row r="8910" ht="15.75" customHeight="1">
      <c r="A8910" s="13">
        <v>42217.833333333336</v>
      </c>
      <c r="B8910" s="73">
        <f t="shared" si="1"/>
        <v>42217</v>
      </c>
      <c r="C8910" s="74">
        <f>IF(NewCustomer="Yes", IF(COUNTIF($I$2:$I$11,B8910)&gt;0,0,WEEKDAY(B8910,2)),IF(COUNTIF($I$2:$I$21,B8910)&gt;0,0,WEEKDAY(B8910,2)))</f>
        <v>6</v>
      </c>
      <c r="D8910" s="74">
        <f t="shared" si="2"/>
        <v>20</v>
      </c>
      <c r="E8910" s="12">
        <f>IFERROR(VLOOKUP(A8910,'IDAR Meter Data'!$A:$B,2,1),"")</f>
        <v>179</v>
      </c>
      <c r="F8910" s="75">
        <f>IF(CECCZ="CZ03",'Outside Temp'!B8910,IF(CECCZ="CZ04",'Outside Temp'!B8911,IF(CECCZ="CZ12",'Outside Temp'!B8912, IF(CECCZ="CZ13",'Outside Temp'!B8913))))</f>
        <v>66</v>
      </c>
      <c r="G8910" s="12">
        <f t="shared" si="3"/>
        <v>2</v>
      </c>
    </row>
    <row r="8911" ht="15.75" customHeight="1">
      <c r="A8911" s="13">
        <v>42217.84375</v>
      </c>
      <c r="B8911" s="73">
        <f t="shared" si="1"/>
        <v>42217</v>
      </c>
      <c r="C8911" s="74">
        <f>IF(NewCustomer="Yes", IF(COUNTIF($I$2:$I$11,B8911)&gt;0,0,WEEKDAY(B8911,2)),IF(COUNTIF($I$2:$I$21,B8911)&gt;0,0,WEEKDAY(B8911,2)))</f>
        <v>6</v>
      </c>
      <c r="D8911" s="74">
        <f t="shared" si="2"/>
        <v>20</v>
      </c>
      <c r="E8911" s="12">
        <f>IFERROR(VLOOKUP(A8911,'IDAR Meter Data'!$A:$B,2,1),"")</f>
        <v>185</v>
      </c>
      <c r="F8911" s="75">
        <f>IF(CECCZ="CZ03",'Outside Temp'!B8911,IF(CECCZ="CZ04",'Outside Temp'!B8912,IF(CECCZ="CZ12",'Outside Temp'!B8913, IF(CECCZ="CZ13",'Outside Temp'!B8914))))</f>
        <v>66</v>
      </c>
      <c r="G8911" s="12">
        <f t="shared" si="3"/>
        <v>2</v>
      </c>
    </row>
    <row r="8912" ht="15.75" customHeight="1">
      <c r="A8912" s="13">
        <v>42217.854166666664</v>
      </c>
      <c r="B8912" s="73">
        <f t="shared" si="1"/>
        <v>42217</v>
      </c>
      <c r="C8912" s="74">
        <f>IF(NewCustomer="Yes", IF(COUNTIF($I$2:$I$11,B8912)&gt;0,0,WEEKDAY(B8912,2)),IF(COUNTIF($I$2:$I$21,B8912)&gt;0,0,WEEKDAY(B8912,2)))</f>
        <v>6</v>
      </c>
      <c r="D8912" s="74">
        <f t="shared" si="2"/>
        <v>20</v>
      </c>
      <c r="E8912" s="12">
        <f>IFERROR(VLOOKUP(A8912,'IDAR Meter Data'!$A:$B,2,1),"")</f>
        <v>178</v>
      </c>
      <c r="F8912" s="75">
        <f>IF(CECCZ="CZ03",'Outside Temp'!B8912,IF(CECCZ="CZ04",'Outside Temp'!B8913,IF(CECCZ="CZ12",'Outside Temp'!B8914, IF(CECCZ="CZ13",'Outside Temp'!B8915))))</f>
        <v>66</v>
      </c>
      <c r="G8912" s="12">
        <f t="shared" si="3"/>
        <v>2</v>
      </c>
    </row>
    <row r="8913" ht="15.75" customHeight="1">
      <c r="A8913" s="13">
        <v>42217.864583333336</v>
      </c>
      <c r="B8913" s="73">
        <f t="shared" si="1"/>
        <v>42217</v>
      </c>
      <c r="C8913" s="74">
        <f>IF(NewCustomer="Yes", IF(COUNTIF($I$2:$I$11,B8913)&gt;0,0,WEEKDAY(B8913,2)),IF(COUNTIF($I$2:$I$21,B8913)&gt;0,0,WEEKDAY(B8913,2)))</f>
        <v>6</v>
      </c>
      <c r="D8913" s="74">
        <f t="shared" si="2"/>
        <v>20</v>
      </c>
      <c r="E8913" s="12">
        <f>IFERROR(VLOOKUP(A8913,'IDAR Meter Data'!$A:$B,2,1),"")</f>
        <v>194</v>
      </c>
      <c r="F8913" s="75">
        <f>IF(CECCZ="CZ03",'Outside Temp'!B8913,IF(CECCZ="CZ04",'Outside Temp'!B8914,IF(CECCZ="CZ12",'Outside Temp'!B8915, IF(CECCZ="CZ13",'Outside Temp'!B8916))))</f>
        <v>66</v>
      </c>
      <c r="G8913" s="12">
        <f t="shared" si="3"/>
        <v>2</v>
      </c>
    </row>
    <row r="8914" ht="15.75" customHeight="1">
      <c r="A8914" s="13">
        <v>42217.875</v>
      </c>
      <c r="B8914" s="73">
        <f t="shared" si="1"/>
        <v>42217</v>
      </c>
      <c r="C8914" s="74">
        <f>IF(NewCustomer="Yes", IF(COUNTIF($I$2:$I$11,B8914)&gt;0,0,WEEKDAY(B8914,2)),IF(COUNTIF($I$2:$I$21,B8914)&gt;0,0,WEEKDAY(B8914,2)))</f>
        <v>6</v>
      </c>
      <c r="D8914" s="74">
        <f t="shared" si="2"/>
        <v>21</v>
      </c>
      <c r="E8914" s="12">
        <f>IFERROR(VLOOKUP(A8914,'IDAR Meter Data'!$A:$B,2,1),"")</f>
        <v>181</v>
      </c>
      <c r="F8914" s="75">
        <f>IF(CECCZ="CZ03",'Outside Temp'!B8914,IF(CECCZ="CZ04",'Outside Temp'!B8915,IF(CECCZ="CZ12",'Outside Temp'!B8916, IF(CECCZ="CZ13",'Outside Temp'!B8917))))</f>
        <v>65.86666667</v>
      </c>
      <c r="G8914" s="12">
        <f t="shared" si="3"/>
        <v>2</v>
      </c>
    </row>
    <row r="8915" ht="15.75" customHeight="1">
      <c r="A8915" s="13">
        <v>42217.885416666664</v>
      </c>
      <c r="B8915" s="73">
        <f t="shared" si="1"/>
        <v>42217</v>
      </c>
      <c r="C8915" s="74">
        <f>IF(NewCustomer="Yes", IF(COUNTIF($I$2:$I$11,B8915)&gt;0,0,WEEKDAY(B8915,2)),IF(COUNTIF($I$2:$I$21,B8915)&gt;0,0,WEEKDAY(B8915,2)))</f>
        <v>6</v>
      </c>
      <c r="D8915" s="74">
        <f t="shared" si="2"/>
        <v>21</v>
      </c>
      <c r="E8915" s="12">
        <f>IFERROR(VLOOKUP(A8915,'IDAR Meter Data'!$A:$B,2,1),"")</f>
        <v>183</v>
      </c>
      <c r="F8915" s="75">
        <f>IF(CECCZ="CZ03",'Outside Temp'!B8915,IF(CECCZ="CZ04",'Outside Temp'!B8916,IF(CECCZ="CZ12",'Outside Temp'!B8917, IF(CECCZ="CZ13",'Outside Temp'!B8918))))</f>
        <v>65.36666667</v>
      </c>
      <c r="G8915" s="12">
        <f t="shared" si="3"/>
        <v>2</v>
      </c>
    </row>
    <row r="8916" ht="15.75" customHeight="1">
      <c r="A8916" s="13">
        <v>42217.895833333336</v>
      </c>
      <c r="B8916" s="73">
        <f t="shared" si="1"/>
        <v>42217</v>
      </c>
      <c r="C8916" s="74">
        <f>IF(NewCustomer="Yes", IF(COUNTIF($I$2:$I$11,B8916)&gt;0,0,WEEKDAY(B8916,2)),IF(COUNTIF($I$2:$I$21,B8916)&gt;0,0,WEEKDAY(B8916,2)))</f>
        <v>6</v>
      </c>
      <c r="D8916" s="74">
        <f t="shared" si="2"/>
        <v>21</v>
      </c>
      <c r="E8916" s="12">
        <f>IFERROR(VLOOKUP(A8916,'IDAR Meter Data'!$A:$B,2,1),"")</f>
        <v>173</v>
      </c>
      <c r="F8916" s="75">
        <f>IF(CECCZ="CZ03",'Outside Temp'!B8916,IF(CECCZ="CZ04",'Outside Temp'!B8917,IF(CECCZ="CZ12",'Outside Temp'!B8918, IF(CECCZ="CZ13",'Outside Temp'!B8919))))</f>
        <v>64.86666667</v>
      </c>
      <c r="G8916" s="12">
        <f t="shared" si="3"/>
        <v>1</v>
      </c>
    </row>
    <row r="8917" ht="15.75" customHeight="1">
      <c r="A8917" s="13">
        <v>42217.90625</v>
      </c>
      <c r="B8917" s="73">
        <f t="shared" si="1"/>
        <v>42217</v>
      </c>
      <c r="C8917" s="74">
        <f>IF(NewCustomer="Yes", IF(COUNTIF($I$2:$I$11,B8917)&gt;0,0,WEEKDAY(B8917,2)),IF(COUNTIF($I$2:$I$21,B8917)&gt;0,0,WEEKDAY(B8917,2)))</f>
        <v>6</v>
      </c>
      <c r="D8917" s="74">
        <f t="shared" si="2"/>
        <v>21</v>
      </c>
      <c r="E8917" s="12">
        <f>IFERROR(VLOOKUP(A8917,'IDAR Meter Data'!$A:$B,2,1),"")</f>
        <v>175</v>
      </c>
      <c r="F8917" s="75">
        <f>IF(CECCZ="CZ03",'Outside Temp'!B8917,IF(CECCZ="CZ04",'Outside Temp'!B8918,IF(CECCZ="CZ12",'Outside Temp'!B8919, IF(CECCZ="CZ13",'Outside Temp'!B8920))))</f>
        <v>64.36666667</v>
      </c>
      <c r="G8917" s="12">
        <f t="shared" si="3"/>
        <v>1</v>
      </c>
    </row>
    <row r="8918" ht="15.75" customHeight="1">
      <c r="A8918" s="13">
        <v>42217.916666666664</v>
      </c>
      <c r="B8918" s="73">
        <f t="shared" si="1"/>
        <v>42217</v>
      </c>
      <c r="C8918" s="74">
        <f>IF(NewCustomer="Yes", IF(COUNTIF($I$2:$I$11,B8918)&gt;0,0,WEEKDAY(B8918,2)),IF(COUNTIF($I$2:$I$21,B8918)&gt;0,0,WEEKDAY(B8918,2)))</f>
        <v>6</v>
      </c>
      <c r="D8918" s="74">
        <f t="shared" si="2"/>
        <v>22</v>
      </c>
      <c r="E8918" s="12">
        <f>IFERROR(VLOOKUP(A8918,'IDAR Meter Data'!$A:$B,2,1),"")</f>
        <v>182</v>
      </c>
      <c r="F8918" s="75">
        <f>IF(CECCZ="CZ03",'Outside Temp'!B8918,IF(CECCZ="CZ04",'Outside Temp'!B8919,IF(CECCZ="CZ12",'Outside Temp'!B8920, IF(CECCZ="CZ13",'Outside Temp'!B8921))))</f>
        <v>64</v>
      </c>
      <c r="G8918" s="12">
        <f t="shared" si="3"/>
        <v>1</v>
      </c>
    </row>
    <row r="8919" ht="15.75" customHeight="1">
      <c r="A8919" s="13">
        <v>42217.927083333336</v>
      </c>
      <c r="B8919" s="73">
        <f t="shared" si="1"/>
        <v>42217</v>
      </c>
      <c r="C8919" s="74">
        <f>IF(NewCustomer="Yes", IF(COUNTIF($I$2:$I$11,B8919)&gt;0,0,WEEKDAY(B8919,2)),IF(COUNTIF($I$2:$I$21,B8919)&gt;0,0,WEEKDAY(B8919,2)))</f>
        <v>6</v>
      </c>
      <c r="D8919" s="74">
        <f t="shared" si="2"/>
        <v>22</v>
      </c>
      <c r="E8919" s="12">
        <f>IFERROR(VLOOKUP(A8919,'IDAR Meter Data'!$A:$B,2,1),"")</f>
        <v>179</v>
      </c>
      <c r="F8919" s="75">
        <f>IF(CECCZ="CZ03",'Outside Temp'!B8919,IF(CECCZ="CZ04",'Outside Temp'!B8920,IF(CECCZ="CZ12",'Outside Temp'!B8921, IF(CECCZ="CZ13",'Outside Temp'!B8922))))</f>
        <v>64</v>
      </c>
      <c r="G8919" s="12">
        <f t="shared" si="3"/>
        <v>1</v>
      </c>
    </row>
    <row r="8920" ht="15.75" customHeight="1">
      <c r="A8920" s="13">
        <v>42217.9375</v>
      </c>
      <c r="B8920" s="73">
        <f t="shared" si="1"/>
        <v>42217</v>
      </c>
      <c r="C8920" s="74">
        <f>IF(NewCustomer="Yes", IF(COUNTIF($I$2:$I$11,B8920)&gt;0,0,WEEKDAY(B8920,2)),IF(COUNTIF($I$2:$I$21,B8920)&gt;0,0,WEEKDAY(B8920,2)))</f>
        <v>6</v>
      </c>
      <c r="D8920" s="74">
        <f t="shared" si="2"/>
        <v>22</v>
      </c>
      <c r="E8920" s="12">
        <f>IFERROR(VLOOKUP(A8920,'IDAR Meter Data'!$A:$B,2,1),"")</f>
        <v>168</v>
      </c>
      <c r="F8920" s="75">
        <f>IF(CECCZ="CZ03",'Outside Temp'!B8920,IF(CECCZ="CZ04",'Outside Temp'!B8921,IF(CECCZ="CZ12",'Outside Temp'!B8922, IF(CECCZ="CZ13",'Outside Temp'!B8923))))</f>
        <v>64</v>
      </c>
      <c r="G8920" s="12">
        <f t="shared" si="3"/>
        <v>1</v>
      </c>
    </row>
    <row r="8921" ht="15.75" customHeight="1">
      <c r="A8921" s="13">
        <v>42217.947916666664</v>
      </c>
      <c r="B8921" s="73">
        <f t="shared" si="1"/>
        <v>42217</v>
      </c>
      <c r="C8921" s="74">
        <f>IF(NewCustomer="Yes", IF(COUNTIF($I$2:$I$11,B8921)&gt;0,0,WEEKDAY(B8921,2)),IF(COUNTIF($I$2:$I$21,B8921)&gt;0,0,WEEKDAY(B8921,2)))</f>
        <v>6</v>
      </c>
      <c r="D8921" s="74">
        <f t="shared" si="2"/>
        <v>22</v>
      </c>
      <c r="E8921" s="12">
        <f>IFERROR(VLOOKUP(A8921,'IDAR Meter Data'!$A:$B,2,1),"")</f>
        <v>165</v>
      </c>
      <c r="F8921" s="75">
        <f>IF(CECCZ="CZ03",'Outside Temp'!B8921,IF(CECCZ="CZ04",'Outside Temp'!B8922,IF(CECCZ="CZ12",'Outside Temp'!B8923, IF(CECCZ="CZ13",'Outside Temp'!B8924))))</f>
        <v>64</v>
      </c>
      <c r="G8921" s="12">
        <f t="shared" si="3"/>
        <v>1</v>
      </c>
    </row>
    <row r="8922" ht="15.75" customHeight="1">
      <c r="A8922" s="13">
        <v>42217.958333333336</v>
      </c>
      <c r="B8922" s="73">
        <f t="shared" si="1"/>
        <v>42217</v>
      </c>
      <c r="C8922" s="74">
        <f>IF(NewCustomer="Yes", IF(COUNTIF($I$2:$I$11,B8922)&gt;0,0,WEEKDAY(B8922,2)),IF(COUNTIF($I$2:$I$21,B8922)&gt;0,0,WEEKDAY(B8922,2)))</f>
        <v>6</v>
      </c>
      <c r="D8922" s="74">
        <f t="shared" si="2"/>
        <v>23</v>
      </c>
      <c r="E8922" s="12">
        <f>IFERROR(VLOOKUP(A8922,'IDAR Meter Data'!$A:$B,2,1),"")</f>
        <v>177</v>
      </c>
      <c r="F8922" s="75">
        <f>IF(CECCZ="CZ03",'Outside Temp'!B8922,IF(CECCZ="CZ04",'Outside Temp'!B8923,IF(CECCZ="CZ12",'Outside Temp'!B8924, IF(CECCZ="CZ13",'Outside Temp'!B8925))))</f>
        <v>63.93333333</v>
      </c>
      <c r="G8922" s="12">
        <f t="shared" si="3"/>
        <v>1</v>
      </c>
    </row>
    <row r="8923" ht="15.75" customHeight="1">
      <c r="A8923" s="13">
        <v>42217.96875</v>
      </c>
      <c r="B8923" s="73">
        <f t="shared" si="1"/>
        <v>42217</v>
      </c>
      <c r="C8923" s="74">
        <f>IF(NewCustomer="Yes", IF(COUNTIF($I$2:$I$11,B8923)&gt;0,0,WEEKDAY(B8923,2)),IF(COUNTIF($I$2:$I$21,B8923)&gt;0,0,WEEKDAY(B8923,2)))</f>
        <v>6</v>
      </c>
      <c r="D8923" s="74">
        <f t="shared" si="2"/>
        <v>23</v>
      </c>
      <c r="E8923" s="12">
        <f>IFERROR(VLOOKUP(A8923,'IDAR Meter Data'!$A:$B,2,1),"")</f>
        <v>181</v>
      </c>
      <c r="F8923" s="75">
        <f>IF(CECCZ="CZ03",'Outside Temp'!B8923,IF(CECCZ="CZ04",'Outside Temp'!B8924,IF(CECCZ="CZ12",'Outside Temp'!B8925, IF(CECCZ="CZ13",'Outside Temp'!B8926))))</f>
        <v>63.68333333</v>
      </c>
      <c r="G8923" s="12">
        <f t="shared" si="3"/>
        <v>1</v>
      </c>
    </row>
    <row r="8924" ht="15.75" customHeight="1">
      <c r="A8924" s="13">
        <v>42217.979166666664</v>
      </c>
      <c r="B8924" s="73">
        <f t="shared" si="1"/>
        <v>42217</v>
      </c>
      <c r="C8924" s="74">
        <f>IF(NewCustomer="Yes", IF(COUNTIF($I$2:$I$11,B8924)&gt;0,0,WEEKDAY(B8924,2)),IF(COUNTIF($I$2:$I$21,B8924)&gt;0,0,WEEKDAY(B8924,2)))</f>
        <v>6</v>
      </c>
      <c r="D8924" s="74">
        <f t="shared" si="2"/>
        <v>23</v>
      </c>
      <c r="E8924" s="12">
        <f>IFERROR(VLOOKUP(A8924,'IDAR Meter Data'!$A:$B,2,1),"")</f>
        <v>163</v>
      </c>
      <c r="F8924" s="75">
        <f>IF(CECCZ="CZ03",'Outside Temp'!B8924,IF(CECCZ="CZ04",'Outside Temp'!B8925,IF(CECCZ="CZ12",'Outside Temp'!B8926, IF(CECCZ="CZ13",'Outside Temp'!B8927))))</f>
        <v>63.43333333</v>
      </c>
      <c r="G8924" s="12">
        <f t="shared" si="3"/>
        <v>1</v>
      </c>
    </row>
    <row r="8925" ht="15.75" customHeight="1">
      <c r="A8925" s="13">
        <v>42217.989583333336</v>
      </c>
      <c r="B8925" s="73">
        <f t="shared" si="1"/>
        <v>42217</v>
      </c>
      <c r="C8925" s="74">
        <f>IF(NewCustomer="Yes", IF(COUNTIF($I$2:$I$11,B8925)&gt;0,0,WEEKDAY(B8925,2)),IF(COUNTIF($I$2:$I$21,B8925)&gt;0,0,WEEKDAY(B8925,2)))</f>
        <v>6</v>
      </c>
      <c r="D8925" s="74">
        <f t="shared" si="2"/>
        <v>23</v>
      </c>
      <c r="E8925" s="12">
        <f>IFERROR(VLOOKUP(A8925,'IDAR Meter Data'!$A:$B,2,1),"")</f>
        <v>177</v>
      </c>
      <c r="F8925" s="75">
        <f>IF(CECCZ="CZ03",'Outside Temp'!B8925,IF(CECCZ="CZ04",'Outside Temp'!B8926,IF(CECCZ="CZ12",'Outside Temp'!B8927, IF(CECCZ="CZ13",'Outside Temp'!B8928))))</f>
        <v>63.18333333</v>
      </c>
      <c r="G8925" s="12">
        <f t="shared" si="3"/>
        <v>1</v>
      </c>
    </row>
    <row r="8926" ht="15.75" customHeight="1">
      <c r="A8926" s="13">
        <v>42218.0</v>
      </c>
      <c r="B8926" s="73">
        <f t="shared" si="1"/>
        <v>42218</v>
      </c>
      <c r="C8926" s="74">
        <f>IF(NewCustomer="Yes", IF(COUNTIF($I$2:$I$11,B8926)&gt;0,0,WEEKDAY(B8926,2)),IF(COUNTIF($I$2:$I$21,B8926)&gt;0,0,WEEKDAY(B8926,2)))</f>
        <v>7</v>
      </c>
      <c r="D8926" s="74">
        <f t="shared" si="2"/>
        <v>0</v>
      </c>
      <c r="E8926" s="12">
        <f>IFERROR(VLOOKUP(A8926,'IDAR Meter Data'!$A:$B,2,1),"")</f>
        <v>169</v>
      </c>
      <c r="F8926" s="75">
        <f>IF(CECCZ="CZ03",'Outside Temp'!B8926,IF(CECCZ="CZ04",'Outside Temp'!B8927,IF(CECCZ="CZ12",'Outside Temp'!B8928, IF(CECCZ="CZ13",'Outside Temp'!B8929))))</f>
        <v>63</v>
      </c>
      <c r="G8926" s="12">
        <f t="shared" si="3"/>
        <v>1</v>
      </c>
    </row>
    <row r="8927" ht="15.75" customHeight="1">
      <c r="A8927" s="13">
        <v>42218.010416666664</v>
      </c>
      <c r="B8927" s="73">
        <f t="shared" si="1"/>
        <v>42218</v>
      </c>
      <c r="C8927" s="74">
        <f>IF(NewCustomer="Yes", IF(COUNTIF($I$2:$I$11,B8927)&gt;0,0,WEEKDAY(B8927,2)),IF(COUNTIF($I$2:$I$21,B8927)&gt;0,0,WEEKDAY(B8927,2)))</f>
        <v>7</v>
      </c>
      <c r="D8927" s="74">
        <f t="shared" si="2"/>
        <v>0</v>
      </c>
      <c r="E8927" s="12">
        <f>IFERROR(VLOOKUP(A8927,'IDAR Meter Data'!$A:$B,2,1),"")</f>
        <v>170</v>
      </c>
      <c r="F8927" s="75">
        <f>IF(CECCZ="CZ03",'Outside Temp'!B8927,IF(CECCZ="CZ04",'Outside Temp'!B8928,IF(CECCZ="CZ12",'Outside Temp'!B8929, IF(CECCZ="CZ13",'Outside Temp'!B8930))))</f>
        <v>63</v>
      </c>
      <c r="G8927" s="12">
        <f t="shared" si="3"/>
        <v>1</v>
      </c>
    </row>
    <row r="8928" ht="15.75" customHeight="1">
      <c r="A8928" s="13">
        <v>42218.020833333336</v>
      </c>
      <c r="B8928" s="73">
        <f t="shared" si="1"/>
        <v>42218</v>
      </c>
      <c r="C8928" s="74">
        <f>IF(NewCustomer="Yes", IF(COUNTIF($I$2:$I$11,B8928)&gt;0,0,WEEKDAY(B8928,2)),IF(COUNTIF($I$2:$I$21,B8928)&gt;0,0,WEEKDAY(B8928,2)))</f>
        <v>7</v>
      </c>
      <c r="D8928" s="74">
        <f t="shared" si="2"/>
        <v>0</v>
      </c>
      <c r="E8928" s="12">
        <f>IFERROR(VLOOKUP(A8928,'IDAR Meter Data'!$A:$B,2,1),"")</f>
        <v>170</v>
      </c>
      <c r="F8928" s="75">
        <f>IF(CECCZ="CZ03",'Outside Temp'!B8928,IF(CECCZ="CZ04",'Outside Temp'!B8929,IF(CECCZ="CZ12",'Outside Temp'!B8930, IF(CECCZ="CZ13",'Outside Temp'!B8931))))</f>
        <v>63</v>
      </c>
      <c r="G8928" s="12">
        <f t="shared" si="3"/>
        <v>1</v>
      </c>
    </row>
    <row r="8929" ht="15.75" customHeight="1">
      <c r="A8929" s="13">
        <v>42218.03125</v>
      </c>
      <c r="B8929" s="73">
        <f t="shared" si="1"/>
        <v>42218</v>
      </c>
      <c r="C8929" s="74">
        <f>IF(NewCustomer="Yes", IF(COUNTIF($I$2:$I$11,B8929)&gt;0,0,WEEKDAY(B8929,2)),IF(COUNTIF($I$2:$I$21,B8929)&gt;0,0,WEEKDAY(B8929,2)))</f>
        <v>7</v>
      </c>
      <c r="D8929" s="74">
        <f t="shared" si="2"/>
        <v>0</v>
      </c>
      <c r="E8929" s="12">
        <f>IFERROR(VLOOKUP(A8929,'IDAR Meter Data'!$A:$B,2,1),"")</f>
        <v>166</v>
      </c>
      <c r="F8929" s="75">
        <f>IF(CECCZ="CZ03",'Outside Temp'!B8929,IF(CECCZ="CZ04",'Outside Temp'!B8930,IF(CECCZ="CZ12",'Outside Temp'!B8931, IF(CECCZ="CZ13",'Outside Temp'!B8932))))</f>
        <v>63</v>
      </c>
      <c r="G8929" s="12">
        <f t="shared" si="3"/>
        <v>1</v>
      </c>
    </row>
    <row r="8930" ht="15.75" customHeight="1">
      <c r="A8930" s="13">
        <v>42218.041666666664</v>
      </c>
      <c r="B8930" s="73">
        <f t="shared" si="1"/>
        <v>42218</v>
      </c>
      <c r="C8930" s="74">
        <f>IF(NewCustomer="Yes", IF(COUNTIF($I$2:$I$11,B8930)&gt;0,0,WEEKDAY(B8930,2)),IF(COUNTIF($I$2:$I$21,B8930)&gt;0,0,WEEKDAY(B8930,2)))</f>
        <v>7</v>
      </c>
      <c r="D8930" s="74">
        <f t="shared" si="2"/>
        <v>1</v>
      </c>
      <c r="E8930" s="12">
        <f>IFERROR(VLOOKUP(A8930,'IDAR Meter Data'!$A:$B,2,1),"")</f>
        <v>163</v>
      </c>
      <c r="F8930" s="75">
        <f>IF(CECCZ="CZ03",'Outside Temp'!B8930,IF(CECCZ="CZ04",'Outside Temp'!B8931,IF(CECCZ="CZ12",'Outside Temp'!B8932, IF(CECCZ="CZ13",'Outside Temp'!B8933))))</f>
        <v>63</v>
      </c>
      <c r="G8930" s="12">
        <f t="shared" si="3"/>
        <v>1</v>
      </c>
    </row>
    <row r="8931" ht="15.75" customHeight="1">
      <c r="A8931" s="13">
        <v>42218.052083333336</v>
      </c>
      <c r="B8931" s="73">
        <f t="shared" si="1"/>
        <v>42218</v>
      </c>
      <c r="C8931" s="74">
        <f>IF(NewCustomer="Yes", IF(COUNTIF($I$2:$I$11,B8931)&gt;0,0,WEEKDAY(B8931,2)),IF(COUNTIF($I$2:$I$21,B8931)&gt;0,0,WEEKDAY(B8931,2)))</f>
        <v>7</v>
      </c>
      <c r="D8931" s="74">
        <f t="shared" si="2"/>
        <v>1</v>
      </c>
      <c r="E8931" s="12">
        <f>IFERROR(VLOOKUP(A8931,'IDAR Meter Data'!$A:$B,2,1),"")</f>
        <v>167</v>
      </c>
      <c r="F8931" s="75">
        <f>IF(CECCZ="CZ03",'Outside Temp'!B8931,IF(CECCZ="CZ04",'Outside Temp'!B8932,IF(CECCZ="CZ12",'Outside Temp'!B8933, IF(CECCZ="CZ13",'Outside Temp'!B8934))))</f>
        <v>63</v>
      </c>
      <c r="G8931" s="12">
        <f t="shared" si="3"/>
        <v>1</v>
      </c>
    </row>
    <row r="8932" ht="15.75" customHeight="1">
      <c r="A8932" s="13">
        <v>42218.0625</v>
      </c>
      <c r="B8932" s="73">
        <f t="shared" si="1"/>
        <v>42218</v>
      </c>
      <c r="C8932" s="74">
        <f>IF(NewCustomer="Yes", IF(COUNTIF($I$2:$I$11,B8932)&gt;0,0,WEEKDAY(B8932,2)),IF(COUNTIF($I$2:$I$21,B8932)&gt;0,0,WEEKDAY(B8932,2)))</f>
        <v>7</v>
      </c>
      <c r="D8932" s="74">
        <f t="shared" si="2"/>
        <v>1</v>
      </c>
      <c r="E8932" s="12">
        <f>IFERROR(VLOOKUP(A8932,'IDAR Meter Data'!$A:$B,2,1),"")</f>
        <v>175</v>
      </c>
      <c r="F8932" s="75">
        <f>IF(CECCZ="CZ03",'Outside Temp'!B8932,IF(CECCZ="CZ04",'Outside Temp'!B8933,IF(CECCZ="CZ12",'Outside Temp'!B8934, IF(CECCZ="CZ13",'Outside Temp'!B8935))))</f>
        <v>63</v>
      </c>
      <c r="G8932" s="12">
        <f t="shared" si="3"/>
        <v>1</v>
      </c>
    </row>
    <row r="8933" ht="15.75" customHeight="1">
      <c r="A8933" s="13">
        <v>42218.072916666664</v>
      </c>
      <c r="B8933" s="73">
        <f t="shared" si="1"/>
        <v>42218</v>
      </c>
      <c r="C8933" s="74">
        <f>IF(NewCustomer="Yes", IF(COUNTIF($I$2:$I$11,B8933)&gt;0,0,WEEKDAY(B8933,2)),IF(COUNTIF($I$2:$I$21,B8933)&gt;0,0,WEEKDAY(B8933,2)))</f>
        <v>7</v>
      </c>
      <c r="D8933" s="74">
        <f t="shared" si="2"/>
        <v>1</v>
      </c>
      <c r="E8933" s="12">
        <f>IFERROR(VLOOKUP(A8933,'IDAR Meter Data'!$A:$B,2,1),"")</f>
        <v>166</v>
      </c>
      <c r="F8933" s="75">
        <f>IF(CECCZ="CZ03",'Outside Temp'!B8933,IF(CECCZ="CZ04",'Outside Temp'!B8934,IF(CECCZ="CZ12",'Outside Temp'!B8935, IF(CECCZ="CZ13",'Outside Temp'!B8936))))</f>
        <v>63</v>
      </c>
      <c r="G8933" s="12">
        <f t="shared" si="3"/>
        <v>1</v>
      </c>
    </row>
    <row r="8934" ht="15.75" customHeight="1">
      <c r="A8934" s="13">
        <v>42218.083333333336</v>
      </c>
      <c r="B8934" s="73">
        <f t="shared" si="1"/>
        <v>42218</v>
      </c>
      <c r="C8934" s="74">
        <f>IF(NewCustomer="Yes", IF(COUNTIF($I$2:$I$11,B8934)&gt;0,0,WEEKDAY(B8934,2)),IF(COUNTIF($I$2:$I$21,B8934)&gt;0,0,WEEKDAY(B8934,2)))</f>
        <v>7</v>
      </c>
      <c r="D8934" s="74">
        <f t="shared" si="2"/>
        <v>2</v>
      </c>
      <c r="E8934" s="12">
        <f>IFERROR(VLOOKUP(A8934,'IDAR Meter Data'!$A:$B,2,1),"")</f>
        <v>160</v>
      </c>
      <c r="F8934" s="75">
        <f>IF(CECCZ="CZ03",'Outside Temp'!B8934,IF(CECCZ="CZ04",'Outside Temp'!B8935,IF(CECCZ="CZ12",'Outside Temp'!B8936, IF(CECCZ="CZ13",'Outside Temp'!B8937))))</f>
        <v>63</v>
      </c>
      <c r="G8934" s="12">
        <f t="shared" si="3"/>
        <v>1</v>
      </c>
    </row>
    <row r="8935" ht="15.75" customHeight="1">
      <c r="A8935" s="13">
        <v>42218.09375</v>
      </c>
      <c r="B8935" s="73">
        <f t="shared" si="1"/>
        <v>42218</v>
      </c>
      <c r="C8935" s="74">
        <f>IF(NewCustomer="Yes", IF(COUNTIF($I$2:$I$11,B8935)&gt;0,0,WEEKDAY(B8935,2)),IF(COUNTIF($I$2:$I$21,B8935)&gt;0,0,WEEKDAY(B8935,2)))</f>
        <v>7</v>
      </c>
      <c r="D8935" s="74">
        <f t="shared" si="2"/>
        <v>2</v>
      </c>
      <c r="E8935" s="12">
        <f>IFERROR(VLOOKUP(A8935,'IDAR Meter Data'!$A:$B,2,1),"")</f>
        <v>162</v>
      </c>
      <c r="F8935" s="75">
        <f>IF(CECCZ="CZ03",'Outside Temp'!B8935,IF(CECCZ="CZ04",'Outside Temp'!B8936,IF(CECCZ="CZ12",'Outside Temp'!B8937, IF(CECCZ="CZ13",'Outside Temp'!B8938))))</f>
        <v>63</v>
      </c>
      <c r="G8935" s="12">
        <f t="shared" si="3"/>
        <v>1</v>
      </c>
    </row>
    <row r="8936" ht="15.75" customHeight="1">
      <c r="A8936" s="13">
        <v>42218.104166666664</v>
      </c>
      <c r="B8936" s="73">
        <f t="shared" si="1"/>
        <v>42218</v>
      </c>
      <c r="C8936" s="74">
        <f>IF(NewCustomer="Yes", IF(COUNTIF($I$2:$I$11,B8936)&gt;0,0,WEEKDAY(B8936,2)),IF(COUNTIF($I$2:$I$21,B8936)&gt;0,0,WEEKDAY(B8936,2)))</f>
        <v>7</v>
      </c>
      <c r="D8936" s="74">
        <f t="shared" si="2"/>
        <v>2</v>
      </c>
      <c r="E8936" s="12">
        <f>IFERROR(VLOOKUP(A8936,'IDAR Meter Data'!$A:$B,2,1),"")</f>
        <v>177</v>
      </c>
      <c r="F8936" s="75">
        <f>IF(CECCZ="CZ03",'Outside Temp'!B8936,IF(CECCZ="CZ04",'Outside Temp'!B8937,IF(CECCZ="CZ12",'Outside Temp'!B8938, IF(CECCZ="CZ13",'Outside Temp'!B8939))))</f>
        <v>63</v>
      </c>
      <c r="G8936" s="12">
        <f t="shared" si="3"/>
        <v>1</v>
      </c>
    </row>
    <row r="8937" ht="15.75" customHeight="1">
      <c r="A8937" s="13">
        <v>42218.114583333336</v>
      </c>
      <c r="B8937" s="73">
        <f t="shared" si="1"/>
        <v>42218</v>
      </c>
      <c r="C8937" s="74">
        <f>IF(NewCustomer="Yes", IF(COUNTIF($I$2:$I$11,B8937)&gt;0,0,WEEKDAY(B8937,2)),IF(COUNTIF($I$2:$I$21,B8937)&gt;0,0,WEEKDAY(B8937,2)))</f>
        <v>7</v>
      </c>
      <c r="D8937" s="74">
        <f t="shared" si="2"/>
        <v>2</v>
      </c>
      <c r="E8937" s="12">
        <f>IFERROR(VLOOKUP(A8937,'IDAR Meter Data'!$A:$B,2,1),"")</f>
        <v>164</v>
      </c>
      <c r="F8937" s="75">
        <f>IF(CECCZ="CZ03",'Outside Temp'!B8937,IF(CECCZ="CZ04",'Outside Temp'!B8938,IF(CECCZ="CZ12",'Outside Temp'!B8939, IF(CECCZ="CZ13",'Outside Temp'!B8940))))</f>
        <v>63</v>
      </c>
      <c r="G8937" s="12">
        <f t="shared" si="3"/>
        <v>1</v>
      </c>
    </row>
    <row r="8938" ht="15.75" customHeight="1">
      <c r="A8938" s="13">
        <v>42218.125</v>
      </c>
      <c r="B8938" s="73">
        <f t="shared" si="1"/>
        <v>42218</v>
      </c>
      <c r="C8938" s="74">
        <f>IF(NewCustomer="Yes", IF(COUNTIF($I$2:$I$11,B8938)&gt;0,0,WEEKDAY(B8938,2)),IF(COUNTIF($I$2:$I$21,B8938)&gt;0,0,WEEKDAY(B8938,2)))</f>
        <v>7</v>
      </c>
      <c r="D8938" s="74">
        <f t="shared" si="2"/>
        <v>3</v>
      </c>
      <c r="E8938" s="12">
        <f>IFERROR(VLOOKUP(A8938,'IDAR Meter Data'!$A:$B,2,1),"")</f>
        <v>158</v>
      </c>
      <c r="F8938" s="75">
        <f>IF(CECCZ="CZ03",'Outside Temp'!B8938,IF(CECCZ="CZ04",'Outside Temp'!B8939,IF(CECCZ="CZ12",'Outside Temp'!B8940, IF(CECCZ="CZ13",'Outside Temp'!B8941))))</f>
        <v>62.93333333</v>
      </c>
      <c r="G8938" s="12">
        <f t="shared" si="3"/>
        <v>1</v>
      </c>
    </row>
    <row r="8939" ht="15.75" customHeight="1">
      <c r="A8939" s="13">
        <v>42218.135416666664</v>
      </c>
      <c r="B8939" s="73">
        <f t="shared" si="1"/>
        <v>42218</v>
      </c>
      <c r="C8939" s="74">
        <f>IF(NewCustomer="Yes", IF(COUNTIF($I$2:$I$11,B8939)&gt;0,0,WEEKDAY(B8939,2)),IF(COUNTIF($I$2:$I$21,B8939)&gt;0,0,WEEKDAY(B8939,2)))</f>
        <v>7</v>
      </c>
      <c r="D8939" s="74">
        <f t="shared" si="2"/>
        <v>3</v>
      </c>
      <c r="E8939" s="12">
        <f>IFERROR(VLOOKUP(A8939,'IDAR Meter Data'!$A:$B,2,1),"")</f>
        <v>159</v>
      </c>
      <c r="F8939" s="75">
        <f>IF(CECCZ="CZ03",'Outside Temp'!B8939,IF(CECCZ="CZ04",'Outside Temp'!B8940,IF(CECCZ="CZ12",'Outside Temp'!B8941, IF(CECCZ="CZ13",'Outside Temp'!B8942))))</f>
        <v>62.68333333</v>
      </c>
      <c r="G8939" s="12">
        <f t="shared" si="3"/>
        <v>1</v>
      </c>
    </row>
    <row r="8940" ht="15.75" customHeight="1">
      <c r="A8940" s="13">
        <v>42218.145833333336</v>
      </c>
      <c r="B8940" s="73">
        <f t="shared" si="1"/>
        <v>42218</v>
      </c>
      <c r="C8940" s="74">
        <f>IF(NewCustomer="Yes", IF(COUNTIF($I$2:$I$11,B8940)&gt;0,0,WEEKDAY(B8940,2)),IF(COUNTIF($I$2:$I$21,B8940)&gt;0,0,WEEKDAY(B8940,2)))</f>
        <v>7</v>
      </c>
      <c r="D8940" s="74">
        <f t="shared" si="2"/>
        <v>3</v>
      </c>
      <c r="E8940" s="12">
        <f>IFERROR(VLOOKUP(A8940,'IDAR Meter Data'!$A:$B,2,1),"")</f>
        <v>163</v>
      </c>
      <c r="F8940" s="75">
        <f>IF(CECCZ="CZ03",'Outside Temp'!B8940,IF(CECCZ="CZ04",'Outside Temp'!B8941,IF(CECCZ="CZ12",'Outside Temp'!B8942, IF(CECCZ="CZ13",'Outside Temp'!B8943))))</f>
        <v>62.43333333</v>
      </c>
      <c r="G8940" s="12">
        <f t="shared" si="3"/>
        <v>1</v>
      </c>
    </row>
    <row r="8941" ht="15.75" customHeight="1">
      <c r="A8941" s="13">
        <v>42218.15625</v>
      </c>
      <c r="B8941" s="73">
        <f t="shared" si="1"/>
        <v>42218</v>
      </c>
      <c r="C8941" s="74">
        <f>IF(NewCustomer="Yes", IF(COUNTIF($I$2:$I$11,B8941)&gt;0,0,WEEKDAY(B8941,2)),IF(COUNTIF($I$2:$I$21,B8941)&gt;0,0,WEEKDAY(B8941,2)))</f>
        <v>7</v>
      </c>
      <c r="D8941" s="74">
        <f t="shared" si="2"/>
        <v>3</v>
      </c>
      <c r="E8941" s="12">
        <f>IFERROR(VLOOKUP(A8941,'IDAR Meter Data'!$A:$B,2,1),"")</f>
        <v>171</v>
      </c>
      <c r="F8941" s="75">
        <f>IF(CECCZ="CZ03",'Outside Temp'!B8941,IF(CECCZ="CZ04",'Outside Temp'!B8942,IF(CECCZ="CZ12",'Outside Temp'!B8943, IF(CECCZ="CZ13",'Outside Temp'!B8944))))</f>
        <v>62.18333333</v>
      </c>
      <c r="G8941" s="12">
        <f t="shared" si="3"/>
        <v>1</v>
      </c>
    </row>
    <row r="8942" ht="15.75" customHeight="1">
      <c r="A8942" s="13">
        <v>42218.166666666664</v>
      </c>
      <c r="B8942" s="73">
        <f t="shared" si="1"/>
        <v>42218</v>
      </c>
      <c r="C8942" s="74">
        <f>IF(NewCustomer="Yes", IF(COUNTIF($I$2:$I$11,B8942)&gt;0,0,WEEKDAY(B8942,2)),IF(COUNTIF($I$2:$I$21,B8942)&gt;0,0,WEEKDAY(B8942,2)))</f>
        <v>7</v>
      </c>
      <c r="D8942" s="74">
        <f t="shared" si="2"/>
        <v>4</v>
      </c>
      <c r="E8942" s="12">
        <f>IFERROR(VLOOKUP(A8942,'IDAR Meter Data'!$A:$B,2,1),"")</f>
        <v>157</v>
      </c>
      <c r="F8942" s="75">
        <f>IF(CECCZ="CZ03",'Outside Temp'!B8942,IF(CECCZ="CZ04",'Outside Temp'!B8943,IF(CECCZ="CZ12",'Outside Temp'!B8944, IF(CECCZ="CZ13",'Outside Temp'!B8945))))</f>
        <v>62</v>
      </c>
      <c r="G8942" s="12">
        <f t="shared" si="3"/>
        <v>1</v>
      </c>
    </row>
    <row r="8943" ht="15.75" customHeight="1">
      <c r="A8943" s="13">
        <v>42218.177083333336</v>
      </c>
      <c r="B8943" s="73">
        <f t="shared" si="1"/>
        <v>42218</v>
      </c>
      <c r="C8943" s="74">
        <f>IF(NewCustomer="Yes", IF(COUNTIF($I$2:$I$11,B8943)&gt;0,0,WEEKDAY(B8943,2)),IF(COUNTIF($I$2:$I$21,B8943)&gt;0,0,WEEKDAY(B8943,2)))</f>
        <v>7</v>
      </c>
      <c r="D8943" s="74">
        <f t="shared" si="2"/>
        <v>4</v>
      </c>
      <c r="E8943" s="12">
        <f>IFERROR(VLOOKUP(A8943,'IDAR Meter Data'!$A:$B,2,1),"")</f>
        <v>162</v>
      </c>
      <c r="F8943" s="75">
        <f>IF(CECCZ="CZ03",'Outside Temp'!B8943,IF(CECCZ="CZ04",'Outside Temp'!B8944,IF(CECCZ="CZ12",'Outside Temp'!B8945, IF(CECCZ="CZ13",'Outside Temp'!B8946))))</f>
        <v>62</v>
      </c>
      <c r="G8943" s="12">
        <f t="shared" si="3"/>
        <v>1</v>
      </c>
    </row>
    <row r="8944" ht="15.75" customHeight="1">
      <c r="A8944" s="13">
        <v>42218.1875</v>
      </c>
      <c r="B8944" s="73">
        <f t="shared" si="1"/>
        <v>42218</v>
      </c>
      <c r="C8944" s="74">
        <f>IF(NewCustomer="Yes", IF(COUNTIF($I$2:$I$11,B8944)&gt;0,0,WEEKDAY(B8944,2)),IF(COUNTIF($I$2:$I$21,B8944)&gt;0,0,WEEKDAY(B8944,2)))</f>
        <v>7</v>
      </c>
      <c r="D8944" s="74">
        <f t="shared" si="2"/>
        <v>4</v>
      </c>
      <c r="E8944" s="12">
        <f>IFERROR(VLOOKUP(A8944,'IDAR Meter Data'!$A:$B,2,1),"")</f>
        <v>159</v>
      </c>
      <c r="F8944" s="75">
        <f>IF(CECCZ="CZ03",'Outside Temp'!B8944,IF(CECCZ="CZ04",'Outside Temp'!B8945,IF(CECCZ="CZ12",'Outside Temp'!B8946, IF(CECCZ="CZ13",'Outside Temp'!B8947))))</f>
        <v>62</v>
      </c>
      <c r="G8944" s="12">
        <f t="shared" si="3"/>
        <v>1</v>
      </c>
    </row>
    <row r="8945" ht="15.75" customHeight="1">
      <c r="A8945" s="13">
        <v>42218.197916666664</v>
      </c>
      <c r="B8945" s="73">
        <f t="shared" si="1"/>
        <v>42218</v>
      </c>
      <c r="C8945" s="74">
        <f>IF(NewCustomer="Yes", IF(COUNTIF($I$2:$I$11,B8945)&gt;0,0,WEEKDAY(B8945,2)),IF(COUNTIF($I$2:$I$21,B8945)&gt;0,0,WEEKDAY(B8945,2)))</f>
        <v>7</v>
      </c>
      <c r="D8945" s="74">
        <f t="shared" si="2"/>
        <v>4</v>
      </c>
      <c r="E8945" s="12">
        <f>IFERROR(VLOOKUP(A8945,'IDAR Meter Data'!$A:$B,2,1),"")</f>
        <v>154</v>
      </c>
      <c r="F8945" s="75">
        <f>IF(CECCZ="CZ03",'Outside Temp'!B8945,IF(CECCZ="CZ04",'Outside Temp'!B8946,IF(CECCZ="CZ12",'Outside Temp'!B8947, IF(CECCZ="CZ13",'Outside Temp'!B8948))))</f>
        <v>62</v>
      </c>
      <c r="G8945" s="12">
        <f t="shared" si="3"/>
        <v>1</v>
      </c>
    </row>
    <row r="8946" ht="15.75" customHeight="1">
      <c r="A8946" s="13">
        <v>42218.208333333336</v>
      </c>
      <c r="B8946" s="73">
        <f t="shared" si="1"/>
        <v>42218</v>
      </c>
      <c r="C8946" s="74">
        <f>IF(NewCustomer="Yes", IF(COUNTIF($I$2:$I$11,B8946)&gt;0,0,WEEKDAY(B8946,2)),IF(COUNTIF($I$2:$I$21,B8946)&gt;0,0,WEEKDAY(B8946,2)))</f>
        <v>7</v>
      </c>
      <c r="D8946" s="74">
        <f t="shared" si="2"/>
        <v>5</v>
      </c>
      <c r="E8946" s="12">
        <f>IFERROR(VLOOKUP(A8946,'IDAR Meter Data'!$A:$B,2,1),"")</f>
        <v>173</v>
      </c>
      <c r="F8946" s="75">
        <f>IF(CECCZ="CZ03",'Outside Temp'!B8946,IF(CECCZ="CZ04",'Outside Temp'!B8947,IF(CECCZ="CZ12",'Outside Temp'!B8948, IF(CECCZ="CZ13",'Outside Temp'!B8949))))</f>
        <v>62</v>
      </c>
      <c r="G8946" s="12">
        <f t="shared" si="3"/>
        <v>1</v>
      </c>
    </row>
    <row r="8947" ht="15.75" customHeight="1">
      <c r="A8947" s="13">
        <v>42218.21875</v>
      </c>
      <c r="B8947" s="73">
        <f t="shared" si="1"/>
        <v>42218</v>
      </c>
      <c r="C8947" s="74">
        <f>IF(NewCustomer="Yes", IF(COUNTIF($I$2:$I$11,B8947)&gt;0,0,WEEKDAY(B8947,2)),IF(COUNTIF($I$2:$I$21,B8947)&gt;0,0,WEEKDAY(B8947,2)))</f>
        <v>7</v>
      </c>
      <c r="D8947" s="74">
        <f t="shared" si="2"/>
        <v>5</v>
      </c>
      <c r="E8947" s="12">
        <f>IFERROR(VLOOKUP(A8947,'IDAR Meter Data'!$A:$B,2,1),"")</f>
        <v>158</v>
      </c>
      <c r="F8947" s="75">
        <f>IF(CECCZ="CZ03",'Outside Temp'!B8947,IF(CECCZ="CZ04",'Outside Temp'!B8948,IF(CECCZ="CZ12",'Outside Temp'!B8949, IF(CECCZ="CZ13",'Outside Temp'!B8950))))</f>
        <v>62</v>
      </c>
      <c r="G8947" s="12">
        <f t="shared" si="3"/>
        <v>1</v>
      </c>
    </row>
    <row r="8948" ht="15.75" customHeight="1">
      <c r="A8948" s="13">
        <v>42218.229166666664</v>
      </c>
      <c r="B8948" s="73">
        <f t="shared" si="1"/>
        <v>42218</v>
      </c>
      <c r="C8948" s="74">
        <f>IF(NewCustomer="Yes", IF(COUNTIF($I$2:$I$11,B8948)&gt;0,0,WEEKDAY(B8948,2)),IF(COUNTIF($I$2:$I$21,B8948)&gt;0,0,WEEKDAY(B8948,2)))</f>
        <v>7</v>
      </c>
      <c r="D8948" s="74">
        <f t="shared" si="2"/>
        <v>5</v>
      </c>
      <c r="E8948" s="12">
        <f>IFERROR(VLOOKUP(A8948,'IDAR Meter Data'!$A:$B,2,1),"")</f>
        <v>156</v>
      </c>
      <c r="F8948" s="75">
        <f>IF(CECCZ="CZ03",'Outside Temp'!B8948,IF(CECCZ="CZ04",'Outside Temp'!B8949,IF(CECCZ="CZ12",'Outside Temp'!B8950, IF(CECCZ="CZ13",'Outside Temp'!B8951))))</f>
        <v>62</v>
      </c>
      <c r="G8948" s="12">
        <f t="shared" si="3"/>
        <v>1</v>
      </c>
    </row>
    <row r="8949" ht="15.75" customHeight="1">
      <c r="A8949" s="13">
        <v>42218.239583333336</v>
      </c>
      <c r="B8949" s="73">
        <f t="shared" si="1"/>
        <v>42218</v>
      </c>
      <c r="C8949" s="74">
        <f>IF(NewCustomer="Yes", IF(COUNTIF($I$2:$I$11,B8949)&gt;0,0,WEEKDAY(B8949,2)),IF(COUNTIF($I$2:$I$21,B8949)&gt;0,0,WEEKDAY(B8949,2)))</f>
        <v>7</v>
      </c>
      <c r="D8949" s="74">
        <f t="shared" si="2"/>
        <v>5</v>
      </c>
      <c r="E8949" s="12">
        <f>IFERROR(VLOOKUP(A8949,'IDAR Meter Data'!$A:$B,2,1),"")</f>
        <v>153</v>
      </c>
      <c r="F8949" s="75">
        <f>IF(CECCZ="CZ03",'Outside Temp'!B8949,IF(CECCZ="CZ04",'Outside Temp'!B8950,IF(CECCZ="CZ12",'Outside Temp'!B8951, IF(CECCZ="CZ13",'Outside Temp'!B8952))))</f>
        <v>62</v>
      </c>
      <c r="G8949" s="12">
        <f t="shared" si="3"/>
        <v>1</v>
      </c>
    </row>
    <row r="8950" ht="15.75" customHeight="1">
      <c r="A8950" s="13">
        <v>42218.25</v>
      </c>
      <c r="B8950" s="73">
        <f t="shared" si="1"/>
        <v>42218</v>
      </c>
      <c r="C8950" s="74">
        <f>IF(NewCustomer="Yes", IF(COUNTIF($I$2:$I$11,B8950)&gt;0,0,WEEKDAY(B8950,2)),IF(COUNTIF($I$2:$I$21,B8950)&gt;0,0,WEEKDAY(B8950,2)))</f>
        <v>7</v>
      </c>
      <c r="D8950" s="74">
        <f t="shared" si="2"/>
        <v>6</v>
      </c>
      <c r="E8950" s="12">
        <f>IFERROR(VLOOKUP(A8950,'IDAR Meter Data'!$A:$B,2,1),"")</f>
        <v>168</v>
      </c>
      <c r="F8950" s="75">
        <f>IF(CECCZ="CZ03",'Outside Temp'!B8950,IF(CECCZ="CZ04",'Outside Temp'!B8951,IF(CECCZ="CZ12",'Outside Temp'!B8952, IF(CECCZ="CZ13",'Outside Temp'!B8953))))</f>
        <v>62</v>
      </c>
      <c r="G8950" s="12">
        <f t="shared" si="3"/>
        <v>1</v>
      </c>
    </row>
    <row r="8951" ht="15.75" customHeight="1">
      <c r="A8951" s="13">
        <v>42218.260416666664</v>
      </c>
      <c r="B8951" s="73">
        <f t="shared" si="1"/>
        <v>42218</v>
      </c>
      <c r="C8951" s="74">
        <f>IF(NewCustomer="Yes", IF(COUNTIF($I$2:$I$11,B8951)&gt;0,0,WEEKDAY(B8951,2)),IF(COUNTIF($I$2:$I$21,B8951)&gt;0,0,WEEKDAY(B8951,2)))</f>
        <v>7</v>
      </c>
      <c r="D8951" s="74">
        <f t="shared" si="2"/>
        <v>6</v>
      </c>
      <c r="E8951" s="12">
        <f>IFERROR(VLOOKUP(A8951,'IDAR Meter Data'!$A:$B,2,1),"")</f>
        <v>172</v>
      </c>
      <c r="F8951" s="75">
        <f>IF(CECCZ="CZ03",'Outside Temp'!B8951,IF(CECCZ="CZ04",'Outside Temp'!B8952,IF(CECCZ="CZ12",'Outside Temp'!B8953, IF(CECCZ="CZ13",'Outside Temp'!B8954))))</f>
        <v>62</v>
      </c>
      <c r="G8951" s="12">
        <f t="shared" si="3"/>
        <v>1</v>
      </c>
    </row>
    <row r="8952" ht="15.75" customHeight="1">
      <c r="A8952" s="13">
        <v>42218.270833333336</v>
      </c>
      <c r="B8952" s="73">
        <f t="shared" si="1"/>
        <v>42218</v>
      </c>
      <c r="C8952" s="74">
        <f>IF(NewCustomer="Yes", IF(COUNTIF($I$2:$I$11,B8952)&gt;0,0,WEEKDAY(B8952,2)),IF(COUNTIF($I$2:$I$21,B8952)&gt;0,0,WEEKDAY(B8952,2)))</f>
        <v>7</v>
      </c>
      <c r="D8952" s="74">
        <f t="shared" si="2"/>
        <v>6</v>
      </c>
      <c r="E8952" s="12">
        <f>IFERROR(VLOOKUP(A8952,'IDAR Meter Data'!$A:$B,2,1),"")</f>
        <v>165</v>
      </c>
      <c r="F8952" s="75">
        <f>IF(CECCZ="CZ03",'Outside Temp'!B8952,IF(CECCZ="CZ04",'Outside Temp'!B8953,IF(CECCZ="CZ12",'Outside Temp'!B8954, IF(CECCZ="CZ13",'Outside Temp'!B8955))))</f>
        <v>62</v>
      </c>
      <c r="G8952" s="12">
        <f t="shared" si="3"/>
        <v>1</v>
      </c>
    </row>
    <row r="8953" ht="15.75" customHeight="1">
      <c r="A8953" s="13">
        <v>42218.28125</v>
      </c>
      <c r="B8953" s="73">
        <f t="shared" si="1"/>
        <v>42218</v>
      </c>
      <c r="C8953" s="74">
        <f>IF(NewCustomer="Yes", IF(COUNTIF($I$2:$I$11,B8953)&gt;0,0,WEEKDAY(B8953,2)),IF(COUNTIF($I$2:$I$21,B8953)&gt;0,0,WEEKDAY(B8953,2)))</f>
        <v>7</v>
      </c>
      <c r="D8953" s="74">
        <f t="shared" si="2"/>
        <v>6</v>
      </c>
      <c r="E8953" s="12">
        <f>IFERROR(VLOOKUP(A8953,'IDAR Meter Data'!$A:$B,2,1),"")</f>
        <v>164</v>
      </c>
      <c r="F8953" s="75">
        <f>IF(CECCZ="CZ03",'Outside Temp'!B8953,IF(CECCZ="CZ04",'Outside Temp'!B8954,IF(CECCZ="CZ12",'Outside Temp'!B8955, IF(CECCZ="CZ13",'Outside Temp'!B8956))))</f>
        <v>62</v>
      </c>
      <c r="G8953" s="12">
        <f t="shared" si="3"/>
        <v>1</v>
      </c>
    </row>
    <row r="8954" ht="15.75" customHeight="1">
      <c r="A8954" s="13">
        <v>42218.291666666664</v>
      </c>
      <c r="B8954" s="73">
        <f t="shared" si="1"/>
        <v>42218</v>
      </c>
      <c r="C8954" s="74">
        <f>IF(NewCustomer="Yes", IF(COUNTIF($I$2:$I$11,B8954)&gt;0,0,WEEKDAY(B8954,2)),IF(COUNTIF($I$2:$I$21,B8954)&gt;0,0,WEEKDAY(B8954,2)))</f>
        <v>7</v>
      </c>
      <c r="D8954" s="74">
        <f t="shared" si="2"/>
        <v>7</v>
      </c>
      <c r="E8954" s="12">
        <f>IFERROR(VLOOKUP(A8954,'IDAR Meter Data'!$A:$B,2,1),"")</f>
        <v>163</v>
      </c>
      <c r="F8954" s="75">
        <f>IF(CECCZ="CZ03",'Outside Temp'!B8954,IF(CECCZ="CZ04",'Outside Temp'!B8955,IF(CECCZ="CZ12",'Outside Temp'!B8956, IF(CECCZ="CZ13",'Outside Temp'!B8957))))</f>
        <v>62.06666667</v>
      </c>
      <c r="G8954" s="12">
        <f t="shared" si="3"/>
        <v>1</v>
      </c>
    </row>
    <row r="8955" ht="15.75" customHeight="1">
      <c r="A8955" s="13">
        <v>42218.302083333336</v>
      </c>
      <c r="B8955" s="73">
        <f t="shared" si="1"/>
        <v>42218</v>
      </c>
      <c r="C8955" s="74">
        <f>IF(NewCustomer="Yes", IF(COUNTIF($I$2:$I$11,B8955)&gt;0,0,WEEKDAY(B8955,2)),IF(COUNTIF($I$2:$I$21,B8955)&gt;0,0,WEEKDAY(B8955,2)))</f>
        <v>7</v>
      </c>
      <c r="D8955" s="74">
        <f t="shared" si="2"/>
        <v>7</v>
      </c>
      <c r="E8955" s="12">
        <f>IFERROR(VLOOKUP(A8955,'IDAR Meter Data'!$A:$B,2,1),"")</f>
        <v>182</v>
      </c>
      <c r="F8955" s="75">
        <f>IF(CECCZ="CZ03",'Outside Temp'!B8955,IF(CECCZ="CZ04",'Outside Temp'!B8956,IF(CECCZ="CZ12",'Outside Temp'!B8957, IF(CECCZ="CZ13",'Outside Temp'!B8958))))</f>
        <v>62.31666667</v>
      </c>
      <c r="G8955" s="12">
        <f t="shared" si="3"/>
        <v>1</v>
      </c>
    </row>
    <row r="8956" ht="15.75" customHeight="1">
      <c r="A8956" s="13">
        <v>42218.3125</v>
      </c>
      <c r="B8956" s="73">
        <f t="shared" si="1"/>
        <v>42218</v>
      </c>
      <c r="C8956" s="74">
        <f>IF(NewCustomer="Yes", IF(COUNTIF($I$2:$I$11,B8956)&gt;0,0,WEEKDAY(B8956,2)),IF(COUNTIF($I$2:$I$21,B8956)&gt;0,0,WEEKDAY(B8956,2)))</f>
        <v>7</v>
      </c>
      <c r="D8956" s="74">
        <f t="shared" si="2"/>
        <v>7</v>
      </c>
      <c r="E8956" s="12">
        <f>IFERROR(VLOOKUP(A8956,'IDAR Meter Data'!$A:$B,2,1),"")</f>
        <v>163</v>
      </c>
      <c r="F8956" s="75">
        <f>IF(CECCZ="CZ03",'Outside Temp'!B8956,IF(CECCZ="CZ04",'Outside Temp'!B8957,IF(CECCZ="CZ12",'Outside Temp'!B8958, IF(CECCZ="CZ13",'Outside Temp'!B8959))))</f>
        <v>62.56666667</v>
      </c>
      <c r="G8956" s="12">
        <f t="shared" si="3"/>
        <v>1</v>
      </c>
    </row>
    <row r="8957" ht="15.75" customHeight="1">
      <c r="A8957" s="13">
        <v>42218.322916666664</v>
      </c>
      <c r="B8957" s="73">
        <f t="shared" si="1"/>
        <v>42218</v>
      </c>
      <c r="C8957" s="74">
        <f>IF(NewCustomer="Yes", IF(COUNTIF($I$2:$I$11,B8957)&gt;0,0,WEEKDAY(B8957,2)),IF(COUNTIF($I$2:$I$21,B8957)&gt;0,0,WEEKDAY(B8957,2)))</f>
        <v>7</v>
      </c>
      <c r="D8957" s="74">
        <f t="shared" si="2"/>
        <v>7</v>
      </c>
      <c r="E8957" s="12">
        <f>IFERROR(VLOOKUP(A8957,'IDAR Meter Data'!$A:$B,2,1),"")</f>
        <v>162</v>
      </c>
      <c r="F8957" s="75">
        <f>IF(CECCZ="CZ03",'Outside Temp'!B8957,IF(CECCZ="CZ04",'Outside Temp'!B8958,IF(CECCZ="CZ12",'Outside Temp'!B8959, IF(CECCZ="CZ13",'Outside Temp'!B8960))))</f>
        <v>62.81666667</v>
      </c>
      <c r="G8957" s="12">
        <f t="shared" si="3"/>
        <v>1</v>
      </c>
    </row>
    <row r="8958" ht="15.75" customHeight="1">
      <c r="A8958" s="13">
        <v>42218.333333333336</v>
      </c>
      <c r="B8958" s="73">
        <f t="shared" si="1"/>
        <v>42218</v>
      </c>
      <c r="C8958" s="74">
        <f>IF(NewCustomer="Yes", IF(COUNTIF($I$2:$I$11,B8958)&gt;0,0,WEEKDAY(B8958,2)),IF(COUNTIF($I$2:$I$21,B8958)&gt;0,0,WEEKDAY(B8958,2)))</f>
        <v>7</v>
      </c>
      <c r="D8958" s="74">
        <f t="shared" si="2"/>
        <v>8</v>
      </c>
      <c r="E8958" s="12">
        <f>IFERROR(VLOOKUP(A8958,'IDAR Meter Data'!$A:$B,2,1),"")</f>
        <v>160</v>
      </c>
      <c r="F8958" s="75">
        <f>IF(CECCZ="CZ03",'Outside Temp'!B8958,IF(CECCZ="CZ04",'Outside Temp'!B8959,IF(CECCZ="CZ12",'Outside Temp'!B8960, IF(CECCZ="CZ13",'Outside Temp'!B8961))))</f>
        <v>63</v>
      </c>
      <c r="G8958" s="12">
        <f t="shared" si="3"/>
        <v>1</v>
      </c>
    </row>
    <row r="8959" ht="15.75" customHeight="1">
      <c r="A8959" s="13">
        <v>42218.34375</v>
      </c>
      <c r="B8959" s="73">
        <f t="shared" si="1"/>
        <v>42218</v>
      </c>
      <c r="C8959" s="74">
        <f>IF(NewCustomer="Yes", IF(COUNTIF($I$2:$I$11,B8959)&gt;0,0,WEEKDAY(B8959,2)),IF(COUNTIF($I$2:$I$21,B8959)&gt;0,0,WEEKDAY(B8959,2)))</f>
        <v>7</v>
      </c>
      <c r="D8959" s="74">
        <f t="shared" si="2"/>
        <v>8</v>
      </c>
      <c r="E8959" s="12">
        <f>IFERROR(VLOOKUP(A8959,'IDAR Meter Data'!$A:$B,2,1),"")</f>
        <v>160</v>
      </c>
      <c r="F8959" s="75">
        <f>IF(CECCZ="CZ03",'Outside Temp'!B8959,IF(CECCZ="CZ04",'Outside Temp'!B8960,IF(CECCZ="CZ12",'Outside Temp'!B8961, IF(CECCZ="CZ13",'Outside Temp'!B8962))))</f>
        <v>63</v>
      </c>
      <c r="G8959" s="12">
        <f t="shared" si="3"/>
        <v>1</v>
      </c>
    </row>
    <row r="8960" ht="15.75" customHeight="1">
      <c r="A8960" s="13">
        <v>42218.354166666664</v>
      </c>
      <c r="B8960" s="73">
        <f t="shared" si="1"/>
        <v>42218</v>
      </c>
      <c r="C8960" s="74">
        <f>IF(NewCustomer="Yes", IF(COUNTIF($I$2:$I$11,B8960)&gt;0,0,WEEKDAY(B8960,2)),IF(COUNTIF($I$2:$I$21,B8960)&gt;0,0,WEEKDAY(B8960,2)))</f>
        <v>7</v>
      </c>
      <c r="D8960" s="74">
        <f t="shared" si="2"/>
        <v>8</v>
      </c>
      <c r="E8960" s="12">
        <f>IFERROR(VLOOKUP(A8960,'IDAR Meter Data'!$A:$B,2,1),"")</f>
        <v>169</v>
      </c>
      <c r="F8960" s="75">
        <f>IF(CECCZ="CZ03",'Outside Temp'!B8960,IF(CECCZ="CZ04",'Outside Temp'!B8961,IF(CECCZ="CZ12",'Outside Temp'!B8962, IF(CECCZ="CZ13",'Outside Temp'!B8963))))</f>
        <v>63</v>
      </c>
      <c r="G8960" s="12">
        <f t="shared" si="3"/>
        <v>1</v>
      </c>
    </row>
    <row r="8961" ht="15.75" customHeight="1">
      <c r="A8961" s="13">
        <v>42218.364583333336</v>
      </c>
      <c r="B8961" s="73">
        <f t="shared" si="1"/>
        <v>42218</v>
      </c>
      <c r="C8961" s="74">
        <f>IF(NewCustomer="Yes", IF(COUNTIF($I$2:$I$11,B8961)&gt;0,0,WEEKDAY(B8961,2)),IF(COUNTIF($I$2:$I$21,B8961)&gt;0,0,WEEKDAY(B8961,2)))</f>
        <v>7</v>
      </c>
      <c r="D8961" s="74">
        <f t="shared" si="2"/>
        <v>8</v>
      </c>
      <c r="E8961" s="12">
        <f>IFERROR(VLOOKUP(A8961,'IDAR Meter Data'!$A:$B,2,1),"")</f>
        <v>157</v>
      </c>
      <c r="F8961" s="75">
        <f>IF(CECCZ="CZ03",'Outside Temp'!B8961,IF(CECCZ="CZ04",'Outside Temp'!B8962,IF(CECCZ="CZ12",'Outside Temp'!B8963, IF(CECCZ="CZ13",'Outside Temp'!B8964))))</f>
        <v>63</v>
      </c>
      <c r="G8961" s="12">
        <f t="shared" si="3"/>
        <v>1</v>
      </c>
    </row>
    <row r="8962" ht="15.75" customHeight="1">
      <c r="A8962" s="13">
        <v>42218.375</v>
      </c>
      <c r="B8962" s="73">
        <f t="shared" si="1"/>
        <v>42218</v>
      </c>
      <c r="C8962" s="74">
        <f>IF(NewCustomer="Yes", IF(COUNTIF($I$2:$I$11,B8962)&gt;0,0,WEEKDAY(B8962,2)),IF(COUNTIF($I$2:$I$21,B8962)&gt;0,0,WEEKDAY(B8962,2)))</f>
        <v>7</v>
      </c>
      <c r="D8962" s="74">
        <f t="shared" si="2"/>
        <v>9</v>
      </c>
      <c r="E8962" s="12">
        <f>IFERROR(VLOOKUP(A8962,'IDAR Meter Data'!$A:$B,2,1),"")</f>
        <v>159</v>
      </c>
      <c r="F8962" s="75">
        <f>IF(CECCZ="CZ03",'Outside Temp'!B8962,IF(CECCZ="CZ04",'Outside Temp'!B8963,IF(CECCZ="CZ12",'Outside Temp'!B8964, IF(CECCZ="CZ13",'Outside Temp'!B8965))))</f>
        <v>63.13333333</v>
      </c>
      <c r="G8962" s="12">
        <f t="shared" si="3"/>
        <v>1</v>
      </c>
    </row>
    <row r="8963" ht="15.75" customHeight="1">
      <c r="A8963" s="13">
        <v>42218.385416666664</v>
      </c>
      <c r="B8963" s="73">
        <f t="shared" si="1"/>
        <v>42218</v>
      </c>
      <c r="C8963" s="74">
        <f>IF(NewCustomer="Yes", IF(COUNTIF($I$2:$I$11,B8963)&gt;0,0,WEEKDAY(B8963,2)),IF(COUNTIF($I$2:$I$21,B8963)&gt;0,0,WEEKDAY(B8963,2)))</f>
        <v>7</v>
      </c>
      <c r="D8963" s="74">
        <f t="shared" si="2"/>
        <v>9</v>
      </c>
      <c r="E8963" s="12">
        <f>IFERROR(VLOOKUP(A8963,'IDAR Meter Data'!$A:$B,2,1),"")</f>
        <v>156</v>
      </c>
      <c r="F8963" s="75">
        <f>IF(CECCZ="CZ03",'Outside Temp'!B8963,IF(CECCZ="CZ04",'Outside Temp'!B8964,IF(CECCZ="CZ12",'Outside Temp'!B8965, IF(CECCZ="CZ13",'Outside Temp'!B8966))))</f>
        <v>63.63333333</v>
      </c>
      <c r="G8963" s="12">
        <f t="shared" si="3"/>
        <v>1</v>
      </c>
    </row>
    <row r="8964" ht="15.75" customHeight="1">
      <c r="A8964" s="13">
        <v>42218.395833333336</v>
      </c>
      <c r="B8964" s="73">
        <f t="shared" si="1"/>
        <v>42218</v>
      </c>
      <c r="C8964" s="74">
        <f>IF(NewCustomer="Yes", IF(COUNTIF($I$2:$I$11,B8964)&gt;0,0,WEEKDAY(B8964,2)),IF(COUNTIF($I$2:$I$21,B8964)&gt;0,0,WEEKDAY(B8964,2)))</f>
        <v>7</v>
      </c>
      <c r="D8964" s="74">
        <f t="shared" si="2"/>
        <v>9</v>
      </c>
      <c r="E8964" s="12">
        <f>IFERROR(VLOOKUP(A8964,'IDAR Meter Data'!$A:$B,2,1),"")</f>
        <v>161</v>
      </c>
      <c r="F8964" s="75">
        <f>IF(CECCZ="CZ03",'Outside Temp'!B8964,IF(CECCZ="CZ04",'Outside Temp'!B8965,IF(CECCZ="CZ12",'Outside Temp'!B8966, IF(CECCZ="CZ13",'Outside Temp'!B8967))))</f>
        <v>64.13333333</v>
      </c>
      <c r="G8964" s="12">
        <f t="shared" si="3"/>
        <v>1</v>
      </c>
    </row>
    <row r="8965" ht="15.75" customHeight="1">
      <c r="A8965" s="13">
        <v>42218.40625</v>
      </c>
      <c r="B8965" s="73">
        <f t="shared" si="1"/>
        <v>42218</v>
      </c>
      <c r="C8965" s="74">
        <f>IF(NewCustomer="Yes", IF(COUNTIF($I$2:$I$11,B8965)&gt;0,0,WEEKDAY(B8965,2)),IF(COUNTIF($I$2:$I$21,B8965)&gt;0,0,WEEKDAY(B8965,2)))</f>
        <v>7</v>
      </c>
      <c r="D8965" s="74">
        <f t="shared" si="2"/>
        <v>9</v>
      </c>
      <c r="E8965" s="12">
        <f>IFERROR(VLOOKUP(A8965,'IDAR Meter Data'!$A:$B,2,1),"")</f>
        <v>173</v>
      </c>
      <c r="F8965" s="75">
        <f>IF(CECCZ="CZ03",'Outside Temp'!B8965,IF(CECCZ="CZ04",'Outside Temp'!B8966,IF(CECCZ="CZ12",'Outside Temp'!B8967, IF(CECCZ="CZ13",'Outside Temp'!B8968))))</f>
        <v>64.63333333</v>
      </c>
      <c r="G8965" s="12">
        <f t="shared" si="3"/>
        <v>1</v>
      </c>
    </row>
    <row r="8966" ht="15.75" customHeight="1">
      <c r="A8966" s="13">
        <v>42218.416666666664</v>
      </c>
      <c r="B8966" s="73">
        <f t="shared" si="1"/>
        <v>42218</v>
      </c>
      <c r="C8966" s="74">
        <f>IF(NewCustomer="Yes", IF(COUNTIF($I$2:$I$11,B8966)&gt;0,0,WEEKDAY(B8966,2)),IF(COUNTIF($I$2:$I$21,B8966)&gt;0,0,WEEKDAY(B8966,2)))</f>
        <v>7</v>
      </c>
      <c r="D8966" s="74">
        <f t="shared" si="2"/>
        <v>10</v>
      </c>
      <c r="E8966" s="12">
        <f>IFERROR(VLOOKUP(A8966,'IDAR Meter Data'!$A:$B,2,1),"")</f>
        <v>157</v>
      </c>
      <c r="F8966" s="75">
        <f>IF(CECCZ="CZ03",'Outside Temp'!B8966,IF(CECCZ="CZ04",'Outside Temp'!B8967,IF(CECCZ="CZ12",'Outside Temp'!B8968, IF(CECCZ="CZ13",'Outside Temp'!B8969))))</f>
        <v>65.2</v>
      </c>
      <c r="G8966" s="12">
        <f t="shared" si="3"/>
        <v>2</v>
      </c>
    </row>
    <row r="8967" ht="15.75" customHeight="1">
      <c r="A8967" s="13">
        <v>42218.427083333336</v>
      </c>
      <c r="B8967" s="73">
        <f t="shared" si="1"/>
        <v>42218</v>
      </c>
      <c r="C8967" s="74">
        <f>IF(NewCustomer="Yes", IF(COUNTIF($I$2:$I$11,B8967)&gt;0,0,WEEKDAY(B8967,2)),IF(COUNTIF($I$2:$I$21,B8967)&gt;0,0,WEEKDAY(B8967,2)))</f>
        <v>7</v>
      </c>
      <c r="D8967" s="74">
        <f t="shared" si="2"/>
        <v>10</v>
      </c>
      <c r="E8967" s="12">
        <f>IFERROR(VLOOKUP(A8967,'IDAR Meter Data'!$A:$B,2,1),"")</f>
        <v>155</v>
      </c>
      <c r="F8967" s="75">
        <f>IF(CECCZ="CZ03",'Outside Temp'!B8967,IF(CECCZ="CZ04",'Outside Temp'!B8968,IF(CECCZ="CZ12",'Outside Temp'!B8969, IF(CECCZ="CZ13",'Outside Temp'!B8970))))</f>
        <v>65.95</v>
      </c>
      <c r="G8967" s="12">
        <f t="shared" si="3"/>
        <v>2</v>
      </c>
    </row>
    <row r="8968" ht="15.75" customHeight="1">
      <c r="A8968" s="13">
        <v>42218.4375</v>
      </c>
      <c r="B8968" s="73">
        <f t="shared" si="1"/>
        <v>42218</v>
      </c>
      <c r="C8968" s="74">
        <f>IF(NewCustomer="Yes", IF(COUNTIF($I$2:$I$11,B8968)&gt;0,0,WEEKDAY(B8968,2)),IF(COUNTIF($I$2:$I$21,B8968)&gt;0,0,WEEKDAY(B8968,2)))</f>
        <v>7</v>
      </c>
      <c r="D8968" s="74">
        <f t="shared" si="2"/>
        <v>10</v>
      </c>
      <c r="E8968" s="12">
        <f>IFERROR(VLOOKUP(A8968,'IDAR Meter Data'!$A:$B,2,1),"")</f>
        <v>156</v>
      </c>
      <c r="F8968" s="75">
        <f>IF(CECCZ="CZ03",'Outside Temp'!B8968,IF(CECCZ="CZ04",'Outside Temp'!B8969,IF(CECCZ="CZ12",'Outside Temp'!B8970, IF(CECCZ="CZ13",'Outside Temp'!B8971))))</f>
        <v>66.7</v>
      </c>
      <c r="G8968" s="12">
        <f t="shared" si="3"/>
        <v>2</v>
      </c>
    </row>
    <row r="8969" ht="15.75" customHeight="1">
      <c r="A8969" s="13">
        <v>42218.447916666664</v>
      </c>
      <c r="B8969" s="73">
        <f t="shared" si="1"/>
        <v>42218</v>
      </c>
      <c r="C8969" s="74">
        <f>IF(NewCustomer="Yes", IF(COUNTIF($I$2:$I$11,B8969)&gt;0,0,WEEKDAY(B8969,2)),IF(COUNTIF($I$2:$I$21,B8969)&gt;0,0,WEEKDAY(B8969,2)))</f>
        <v>7</v>
      </c>
      <c r="D8969" s="74">
        <f t="shared" si="2"/>
        <v>10</v>
      </c>
      <c r="E8969" s="12">
        <f>IFERROR(VLOOKUP(A8969,'IDAR Meter Data'!$A:$B,2,1),"")</f>
        <v>177</v>
      </c>
      <c r="F8969" s="75">
        <f>IF(CECCZ="CZ03",'Outside Temp'!B8969,IF(CECCZ="CZ04",'Outside Temp'!B8970,IF(CECCZ="CZ12",'Outside Temp'!B8971, IF(CECCZ="CZ13",'Outside Temp'!B8972))))</f>
        <v>67.45</v>
      </c>
      <c r="G8969" s="12">
        <f t="shared" si="3"/>
        <v>2</v>
      </c>
    </row>
    <row r="8970" ht="15.75" customHeight="1">
      <c r="A8970" s="13">
        <v>42218.458333333336</v>
      </c>
      <c r="B8970" s="73">
        <f t="shared" si="1"/>
        <v>42218</v>
      </c>
      <c r="C8970" s="74">
        <f>IF(NewCustomer="Yes", IF(COUNTIF($I$2:$I$11,B8970)&gt;0,0,WEEKDAY(B8970,2)),IF(COUNTIF($I$2:$I$21,B8970)&gt;0,0,WEEKDAY(B8970,2)))</f>
        <v>7</v>
      </c>
      <c r="D8970" s="74">
        <f t="shared" si="2"/>
        <v>11</v>
      </c>
      <c r="E8970" s="12">
        <f>IFERROR(VLOOKUP(A8970,'IDAR Meter Data'!$A:$B,2,1),"")</f>
        <v>169</v>
      </c>
      <c r="F8970" s="75">
        <f>IF(CECCZ="CZ03",'Outside Temp'!B8970,IF(CECCZ="CZ04",'Outside Temp'!B8971,IF(CECCZ="CZ12",'Outside Temp'!B8972, IF(CECCZ="CZ13",'Outside Temp'!B8973))))</f>
        <v>68</v>
      </c>
      <c r="G8970" s="12">
        <f t="shared" si="3"/>
        <v>2</v>
      </c>
    </row>
    <row r="8971" ht="15.75" customHeight="1">
      <c r="A8971" s="13">
        <v>42218.46875</v>
      </c>
      <c r="B8971" s="73">
        <f t="shared" si="1"/>
        <v>42218</v>
      </c>
      <c r="C8971" s="74">
        <f>IF(NewCustomer="Yes", IF(COUNTIF($I$2:$I$11,B8971)&gt;0,0,WEEKDAY(B8971,2)),IF(COUNTIF($I$2:$I$21,B8971)&gt;0,0,WEEKDAY(B8971,2)))</f>
        <v>7</v>
      </c>
      <c r="D8971" s="74">
        <f t="shared" si="2"/>
        <v>11</v>
      </c>
      <c r="E8971" s="12">
        <f>IFERROR(VLOOKUP(A8971,'IDAR Meter Data'!$A:$B,2,1),"")</f>
        <v>173</v>
      </c>
      <c r="F8971" s="75">
        <f>IF(CECCZ="CZ03",'Outside Temp'!B8971,IF(CECCZ="CZ04",'Outside Temp'!B8972,IF(CECCZ="CZ12",'Outside Temp'!B8973, IF(CECCZ="CZ13",'Outside Temp'!B8974))))</f>
        <v>68</v>
      </c>
      <c r="G8971" s="12">
        <f t="shared" si="3"/>
        <v>2</v>
      </c>
    </row>
    <row r="8972" ht="15.75" customHeight="1">
      <c r="A8972" s="13">
        <v>42218.479166666664</v>
      </c>
      <c r="B8972" s="73">
        <f t="shared" si="1"/>
        <v>42218</v>
      </c>
      <c r="C8972" s="74">
        <f>IF(NewCustomer="Yes", IF(COUNTIF($I$2:$I$11,B8972)&gt;0,0,WEEKDAY(B8972,2)),IF(COUNTIF($I$2:$I$21,B8972)&gt;0,0,WEEKDAY(B8972,2)))</f>
        <v>7</v>
      </c>
      <c r="D8972" s="74">
        <f t="shared" si="2"/>
        <v>11</v>
      </c>
      <c r="E8972" s="12">
        <f>IFERROR(VLOOKUP(A8972,'IDAR Meter Data'!$A:$B,2,1),"")</f>
        <v>164</v>
      </c>
      <c r="F8972" s="75">
        <f>IF(CECCZ="CZ03",'Outside Temp'!B8972,IF(CECCZ="CZ04",'Outside Temp'!B8973,IF(CECCZ="CZ12",'Outside Temp'!B8974, IF(CECCZ="CZ13",'Outside Temp'!B8975))))</f>
        <v>68</v>
      </c>
      <c r="G8972" s="12">
        <f t="shared" si="3"/>
        <v>2</v>
      </c>
    </row>
    <row r="8973" ht="15.75" customHeight="1">
      <c r="A8973" s="13">
        <v>42218.489583333336</v>
      </c>
      <c r="B8973" s="73">
        <f t="shared" si="1"/>
        <v>42218</v>
      </c>
      <c r="C8973" s="74">
        <f>IF(NewCustomer="Yes", IF(COUNTIF($I$2:$I$11,B8973)&gt;0,0,WEEKDAY(B8973,2)),IF(COUNTIF($I$2:$I$21,B8973)&gt;0,0,WEEKDAY(B8973,2)))</f>
        <v>7</v>
      </c>
      <c r="D8973" s="74">
        <f t="shared" si="2"/>
        <v>11</v>
      </c>
      <c r="E8973" s="12">
        <f>IFERROR(VLOOKUP(A8973,'IDAR Meter Data'!$A:$B,2,1),"")</f>
        <v>187</v>
      </c>
      <c r="F8973" s="75">
        <f>IF(CECCZ="CZ03",'Outside Temp'!B8973,IF(CECCZ="CZ04",'Outside Temp'!B8974,IF(CECCZ="CZ12",'Outside Temp'!B8975, IF(CECCZ="CZ13",'Outside Temp'!B8976))))</f>
        <v>68</v>
      </c>
      <c r="G8973" s="12">
        <f t="shared" si="3"/>
        <v>2</v>
      </c>
    </row>
    <row r="8974" ht="15.75" customHeight="1">
      <c r="A8974" s="13">
        <v>42218.5</v>
      </c>
      <c r="B8974" s="73">
        <f t="shared" si="1"/>
        <v>42218</v>
      </c>
      <c r="C8974" s="74">
        <f>IF(NewCustomer="Yes", IF(COUNTIF($I$2:$I$11,B8974)&gt;0,0,WEEKDAY(B8974,2)),IF(COUNTIF($I$2:$I$21,B8974)&gt;0,0,WEEKDAY(B8974,2)))</f>
        <v>7</v>
      </c>
      <c r="D8974" s="74">
        <f t="shared" si="2"/>
        <v>12</v>
      </c>
      <c r="E8974" s="12">
        <f>IFERROR(VLOOKUP(A8974,'IDAR Meter Data'!$A:$B,2,1),"")</f>
        <v>182</v>
      </c>
      <c r="F8974" s="75">
        <f>IF(CECCZ="CZ03",'Outside Temp'!B8974,IF(CECCZ="CZ04",'Outside Temp'!B8975,IF(CECCZ="CZ12",'Outside Temp'!B8976, IF(CECCZ="CZ13",'Outside Temp'!B8977))))</f>
        <v>68.13333333</v>
      </c>
      <c r="G8974" s="12">
        <f t="shared" si="3"/>
        <v>2</v>
      </c>
    </row>
    <row r="8975" ht="15.75" customHeight="1">
      <c r="A8975" s="13">
        <v>42218.510416666664</v>
      </c>
      <c r="B8975" s="73">
        <f t="shared" si="1"/>
        <v>42218</v>
      </c>
      <c r="C8975" s="74">
        <f>IF(NewCustomer="Yes", IF(COUNTIF($I$2:$I$11,B8975)&gt;0,0,WEEKDAY(B8975,2)),IF(COUNTIF($I$2:$I$21,B8975)&gt;0,0,WEEKDAY(B8975,2)))</f>
        <v>7</v>
      </c>
      <c r="D8975" s="74">
        <f t="shared" si="2"/>
        <v>12</v>
      </c>
      <c r="E8975" s="12">
        <f>IFERROR(VLOOKUP(A8975,'IDAR Meter Data'!$A:$B,2,1),"")</f>
        <v>175</v>
      </c>
      <c r="F8975" s="75">
        <f>IF(CECCZ="CZ03",'Outside Temp'!B8975,IF(CECCZ="CZ04",'Outside Temp'!B8976,IF(CECCZ="CZ12",'Outside Temp'!B8977, IF(CECCZ="CZ13",'Outside Temp'!B8978))))</f>
        <v>68.63333333</v>
      </c>
      <c r="G8975" s="12">
        <f t="shared" si="3"/>
        <v>2</v>
      </c>
    </row>
    <row r="8976" ht="15.75" customHeight="1">
      <c r="A8976" s="13">
        <v>42218.520833333336</v>
      </c>
      <c r="B8976" s="73">
        <f t="shared" si="1"/>
        <v>42218</v>
      </c>
      <c r="C8976" s="74">
        <f>IF(NewCustomer="Yes", IF(COUNTIF($I$2:$I$11,B8976)&gt;0,0,WEEKDAY(B8976,2)),IF(COUNTIF($I$2:$I$21,B8976)&gt;0,0,WEEKDAY(B8976,2)))</f>
        <v>7</v>
      </c>
      <c r="D8976" s="74">
        <f t="shared" si="2"/>
        <v>12</v>
      </c>
      <c r="E8976" s="12">
        <f>IFERROR(VLOOKUP(A8976,'IDAR Meter Data'!$A:$B,2,1),"")</f>
        <v>178</v>
      </c>
      <c r="F8976" s="75">
        <f>IF(CECCZ="CZ03",'Outside Temp'!B8976,IF(CECCZ="CZ04",'Outside Temp'!B8977,IF(CECCZ="CZ12",'Outside Temp'!B8978, IF(CECCZ="CZ13",'Outside Temp'!B8979))))</f>
        <v>69.13333333</v>
      </c>
      <c r="G8976" s="12">
        <f t="shared" si="3"/>
        <v>2</v>
      </c>
    </row>
    <row r="8977" ht="15.75" customHeight="1">
      <c r="A8977" s="13">
        <v>42218.53125</v>
      </c>
      <c r="B8977" s="73">
        <f t="shared" si="1"/>
        <v>42218</v>
      </c>
      <c r="C8977" s="74">
        <f>IF(NewCustomer="Yes", IF(COUNTIF($I$2:$I$11,B8977)&gt;0,0,WEEKDAY(B8977,2)),IF(COUNTIF($I$2:$I$21,B8977)&gt;0,0,WEEKDAY(B8977,2)))</f>
        <v>7</v>
      </c>
      <c r="D8977" s="74">
        <f t="shared" si="2"/>
        <v>12</v>
      </c>
      <c r="E8977" s="12">
        <f>IFERROR(VLOOKUP(A8977,'IDAR Meter Data'!$A:$B,2,1),"")</f>
        <v>181</v>
      </c>
      <c r="F8977" s="75">
        <f>IF(CECCZ="CZ03",'Outside Temp'!B8977,IF(CECCZ="CZ04",'Outside Temp'!B8978,IF(CECCZ="CZ12",'Outside Temp'!B8979, IF(CECCZ="CZ13",'Outside Temp'!B8980))))</f>
        <v>69.63333333</v>
      </c>
      <c r="G8977" s="12">
        <f t="shared" si="3"/>
        <v>2</v>
      </c>
    </row>
    <row r="8978" ht="15.75" customHeight="1">
      <c r="A8978" s="13">
        <v>42218.541666666664</v>
      </c>
      <c r="B8978" s="73">
        <f t="shared" si="1"/>
        <v>42218</v>
      </c>
      <c r="C8978" s="74">
        <f>IF(NewCustomer="Yes", IF(COUNTIF($I$2:$I$11,B8978)&gt;0,0,WEEKDAY(B8978,2)),IF(COUNTIF($I$2:$I$21,B8978)&gt;0,0,WEEKDAY(B8978,2)))</f>
        <v>7</v>
      </c>
      <c r="D8978" s="74">
        <f t="shared" si="2"/>
        <v>13</v>
      </c>
      <c r="E8978" s="12">
        <f>IFERROR(VLOOKUP(A8978,'IDAR Meter Data'!$A:$B,2,1),"")</f>
        <v>188</v>
      </c>
      <c r="F8978" s="75">
        <f>IF(CECCZ="CZ03",'Outside Temp'!B8978,IF(CECCZ="CZ04",'Outside Temp'!B8979,IF(CECCZ="CZ12",'Outside Temp'!B8980, IF(CECCZ="CZ13",'Outside Temp'!B8981))))</f>
        <v>70.06666667</v>
      </c>
      <c r="G8978" s="12">
        <f t="shared" si="3"/>
        <v>3</v>
      </c>
    </row>
    <row r="8979" ht="15.75" customHeight="1">
      <c r="A8979" s="13">
        <v>42218.552083333336</v>
      </c>
      <c r="B8979" s="73">
        <f t="shared" si="1"/>
        <v>42218</v>
      </c>
      <c r="C8979" s="74">
        <f>IF(NewCustomer="Yes", IF(COUNTIF($I$2:$I$11,B8979)&gt;0,0,WEEKDAY(B8979,2)),IF(COUNTIF($I$2:$I$21,B8979)&gt;0,0,WEEKDAY(B8979,2)))</f>
        <v>7</v>
      </c>
      <c r="D8979" s="74">
        <f t="shared" si="2"/>
        <v>13</v>
      </c>
      <c r="E8979" s="12">
        <f>IFERROR(VLOOKUP(A8979,'IDAR Meter Data'!$A:$B,2,1),"")</f>
        <v>178</v>
      </c>
      <c r="F8979" s="75">
        <f>IF(CECCZ="CZ03",'Outside Temp'!B8979,IF(CECCZ="CZ04",'Outside Temp'!B8980,IF(CECCZ="CZ12",'Outside Temp'!B8981, IF(CECCZ="CZ13",'Outside Temp'!B8982))))</f>
        <v>70.31666667</v>
      </c>
      <c r="G8979" s="12">
        <f t="shared" si="3"/>
        <v>3</v>
      </c>
    </row>
    <row r="8980" ht="15.75" customHeight="1">
      <c r="A8980" s="13">
        <v>42218.5625</v>
      </c>
      <c r="B8980" s="73">
        <f t="shared" si="1"/>
        <v>42218</v>
      </c>
      <c r="C8980" s="74">
        <f>IF(NewCustomer="Yes", IF(COUNTIF($I$2:$I$11,B8980)&gt;0,0,WEEKDAY(B8980,2)),IF(COUNTIF($I$2:$I$21,B8980)&gt;0,0,WEEKDAY(B8980,2)))</f>
        <v>7</v>
      </c>
      <c r="D8980" s="74">
        <f t="shared" si="2"/>
        <v>13</v>
      </c>
      <c r="E8980" s="12">
        <f>IFERROR(VLOOKUP(A8980,'IDAR Meter Data'!$A:$B,2,1),"")</f>
        <v>178</v>
      </c>
      <c r="F8980" s="75">
        <f>IF(CECCZ="CZ03",'Outside Temp'!B8980,IF(CECCZ="CZ04",'Outside Temp'!B8981,IF(CECCZ="CZ12",'Outside Temp'!B8982, IF(CECCZ="CZ13",'Outside Temp'!B8983))))</f>
        <v>70.56666667</v>
      </c>
      <c r="G8980" s="12">
        <f t="shared" si="3"/>
        <v>3</v>
      </c>
    </row>
    <row r="8981" ht="15.75" customHeight="1">
      <c r="A8981" s="13">
        <v>42218.572916666664</v>
      </c>
      <c r="B8981" s="73">
        <f t="shared" si="1"/>
        <v>42218</v>
      </c>
      <c r="C8981" s="74">
        <f>IF(NewCustomer="Yes", IF(COUNTIF($I$2:$I$11,B8981)&gt;0,0,WEEKDAY(B8981,2)),IF(COUNTIF($I$2:$I$21,B8981)&gt;0,0,WEEKDAY(B8981,2)))</f>
        <v>7</v>
      </c>
      <c r="D8981" s="74">
        <f t="shared" si="2"/>
        <v>13</v>
      </c>
      <c r="E8981" s="12">
        <f>IFERROR(VLOOKUP(A8981,'IDAR Meter Data'!$A:$B,2,1),"")</f>
        <v>174</v>
      </c>
      <c r="F8981" s="75">
        <f>IF(CECCZ="CZ03",'Outside Temp'!B8981,IF(CECCZ="CZ04",'Outside Temp'!B8982,IF(CECCZ="CZ12",'Outside Temp'!B8983, IF(CECCZ="CZ13",'Outside Temp'!B8984))))</f>
        <v>70.81666667</v>
      </c>
      <c r="G8981" s="12">
        <f t="shared" si="3"/>
        <v>3</v>
      </c>
    </row>
    <row r="8982" ht="15.75" customHeight="1">
      <c r="A8982" s="13">
        <v>42218.583333333336</v>
      </c>
      <c r="B8982" s="73">
        <f t="shared" si="1"/>
        <v>42218</v>
      </c>
      <c r="C8982" s="74">
        <f>IF(NewCustomer="Yes", IF(COUNTIF($I$2:$I$11,B8982)&gt;0,0,WEEKDAY(B8982,2)),IF(COUNTIF($I$2:$I$21,B8982)&gt;0,0,WEEKDAY(B8982,2)))</f>
        <v>7</v>
      </c>
      <c r="D8982" s="74">
        <f t="shared" si="2"/>
        <v>14</v>
      </c>
      <c r="E8982" s="12">
        <f>IFERROR(VLOOKUP(A8982,'IDAR Meter Data'!$A:$B,2,1),"")</f>
        <v>186</v>
      </c>
      <c r="F8982" s="75">
        <f>IF(CECCZ="CZ03",'Outside Temp'!B8982,IF(CECCZ="CZ04",'Outside Temp'!B8983,IF(CECCZ="CZ12",'Outside Temp'!B8984, IF(CECCZ="CZ13",'Outside Temp'!B8985))))</f>
        <v>70.93333333</v>
      </c>
      <c r="G8982" s="12">
        <f t="shared" si="3"/>
        <v>3</v>
      </c>
    </row>
    <row r="8983" ht="15.75" customHeight="1">
      <c r="A8983" s="13">
        <v>42218.59375</v>
      </c>
      <c r="B8983" s="73">
        <f t="shared" si="1"/>
        <v>42218</v>
      </c>
      <c r="C8983" s="74">
        <f>IF(NewCustomer="Yes", IF(COUNTIF($I$2:$I$11,B8983)&gt;0,0,WEEKDAY(B8983,2)),IF(COUNTIF($I$2:$I$21,B8983)&gt;0,0,WEEKDAY(B8983,2)))</f>
        <v>7</v>
      </c>
      <c r="D8983" s="74">
        <f t="shared" si="2"/>
        <v>14</v>
      </c>
      <c r="E8983" s="12">
        <f>IFERROR(VLOOKUP(A8983,'IDAR Meter Data'!$A:$B,2,1),"")</f>
        <v>198</v>
      </c>
      <c r="F8983" s="75">
        <f>IF(CECCZ="CZ03",'Outside Temp'!B8983,IF(CECCZ="CZ04",'Outside Temp'!B8984,IF(CECCZ="CZ12",'Outside Temp'!B8985, IF(CECCZ="CZ13",'Outside Temp'!B8986))))</f>
        <v>70.68333333</v>
      </c>
      <c r="G8983" s="12">
        <f t="shared" si="3"/>
        <v>3</v>
      </c>
    </row>
    <row r="8984" ht="15.75" customHeight="1">
      <c r="A8984" s="13">
        <v>42218.604166666664</v>
      </c>
      <c r="B8984" s="73">
        <f t="shared" si="1"/>
        <v>42218</v>
      </c>
      <c r="C8984" s="74">
        <f>IF(NewCustomer="Yes", IF(COUNTIF($I$2:$I$11,B8984)&gt;0,0,WEEKDAY(B8984,2)),IF(COUNTIF($I$2:$I$21,B8984)&gt;0,0,WEEKDAY(B8984,2)))</f>
        <v>7</v>
      </c>
      <c r="D8984" s="74">
        <f t="shared" si="2"/>
        <v>14</v>
      </c>
      <c r="E8984" s="12">
        <f>IFERROR(VLOOKUP(A8984,'IDAR Meter Data'!$A:$B,2,1),"")</f>
        <v>178</v>
      </c>
      <c r="F8984" s="75">
        <f>IF(CECCZ="CZ03",'Outside Temp'!B8984,IF(CECCZ="CZ04",'Outside Temp'!B8985,IF(CECCZ="CZ12",'Outside Temp'!B8986, IF(CECCZ="CZ13",'Outside Temp'!B8987))))</f>
        <v>70.43333333</v>
      </c>
      <c r="G8984" s="12">
        <f t="shared" si="3"/>
        <v>3</v>
      </c>
    </row>
    <row r="8985" ht="15.75" customHeight="1">
      <c r="A8985" s="13">
        <v>42218.614583333336</v>
      </c>
      <c r="B8985" s="73">
        <f t="shared" si="1"/>
        <v>42218</v>
      </c>
      <c r="C8985" s="74">
        <f>IF(NewCustomer="Yes", IF(COUNTIF($I$2:$I$11,B8985)&gt;0,0,WEEKDAY(B8985,2)),IF(COUNTIF($I$2:$I$21,B8985)&gt;0,0,WEEKDAY(B8985,2)))</f>
        <v>7</v>
      </c>
      <c r="D8985" s="74">
        <f t="shared" si="2"/>
        <v>14</v>
      </c>
      <c r="E8985" s="12">
        <f>IFERROR(VLOOKUP(A8985,'IDAR Meter Data'!$A:$B,2,1),"")</f>
        <v>189</v>
      </c>
      <c r="F8985" s="75">
        <f>IF(CECCZ="CZ03",'Outside Temp'!B8985,IF(CECCZ="CZ04",'Outside Temp'!B8986,IF(CECCZ="CZ12",'Outside Temp'!B8987, IF(CECCZ="CZ13",'Outside Temp'!B8988))))</f>
        <v>70.18333333</v>
      </c>
      <c r="G8985" s="12">
        <f t="shared" si="3"/>
        <v>3</v>
      </c>
    </row>
    <row r="8986" ht="15.75" customHeight="1">
      <c r="A8986" s="13">
        <v>42218.625</v>
      </c>
      <c r="B8986" s="73">
        <f t="shared" si="1"/>
        <v>42218</v>
      </c>
      <c r="C8986" s="74">
        <f>IF(NewCustomer="Yes", IF(COUNTIF($I$2:$I$11,B8986)&gt;0,0,WEEKDAY(B8986,2)),IF(COUNTIF($I$2:$I$21,B8986)&gt;0,0,WEEKDAY(B8986,2)))</f>
        <v>7</v>
      </c>
      <c r="D8986" s="74">
        <f t="shared" si="2"/>
        <v>15</v>
      </c>
      <c r="E8986" s="12">
        <f>IFERROR(VLOOKUP(A8986,'IDAR Meter Data'!$A:$B,2,1),"")</f>
        <v>186</v>
      </c>
      <c r="F8986" s="75">
        <f>IF(CECCZ="CZ03",'Outside Temp'!B8986,IF(CECCZ="CZ04",'Outside Temp'!B8987,IF(CECCZ="CZ12",'Outside Temp'!B8988, IF(CECCZ="CZ13",'Outside Temp'!B8989))))</f>
        <v>70</v>
      </c>
      <c r="G8986" s="12">
        <f t="shared" si="3"/>
        <v>2</v>
      </c>
    </row>
    <row r="8987" ht="15.75" customHeight="1">
      <c r="A8987" s="13">
        <v>42218.635416666664</v>
      </c>
      <c r="B8987" s="73">
        <f t="shared" si="1"/>
        <v>42218</v>
      </c>
      <c r="C8987" s="74">
        <f>IF(NewCustomer="Yes", IF(COUNTIF($I$2:$I$11,B8987)&gt;0,0,WEEKDAY(B8987,2)),IF(COUNTIF($I$2:$I$21,B8987)&gt;0,0,WEEKDAY(B8987,2)))</f>
        <v>7</v>
      </c>
      <c r="D8987" s="74">
        <f t="shared" si="2"/>
        <v>15</v>
      </c>
      <c r="E8987" s="12">
        <f>IFERROR(VLOOKUP(A8987,'IDAR Meter Data'!$A:$B,2,1),"")</f>
        <v>206</v>
      </c>
      <c r="F8987" s="75">
        <f>IF(CECCZ="CZ03",'Outside Temp'!B8987,IF(CECCZ="CZ04",'Outside Temp'!B8988,IF(CECCZ="CZ12",'Outside Temp'!B8989, IF(CECCZ="CZ13",'Outside Temp'!B8990))))</f>
        <v>70</v>
      </c>
      <c r="G8987" s="12">
        <f t="shared" si="3"/>
        <v>2</v>
      </c>
    </row>
    <row r="8988" ht="15.75" customHeight="1">
      <c r="A8988" s="13">
        <v>42218.645833333336</v>
      </c>
      <c r="B8988" s="73">
        <f t="shared" si="1"/>
        <v>42218</v>
      </c>
      <c r="C8988" s="74">
        <f>IF(NewCustomer="Yes", IF(COUNTIF($I$2:$I$11,B8988)&gt;0,0,WEEKDAY(B8988,2)),IF(COUNTIF($I$2:$I$21,B8988)&gt;0,0,WEEKDAY(B8988,2)))</f>
        <v>7</v>
      </c>
      <c r="D8988" s="74">
        <f t="shared" si="2"/>
        <v>15</v>
      </c>
      <c r="E8988" s="12">
        <f>IFERROR(VLOOKUP(A8988,'IDAR Meter Data'!$A:$B,2,1),"")</f>
        <v>191</v>
      </c>
      <c r="F8988" s="75">
        <f>IF(CECCZ="CZ03",'Outside Temp'!B8988,IF(CECCZ="CZ04",'Outside Temp'!B8989,IF(CECCZ="CZ12",'Outside Temp'!B8990, IF(CECCZ="CZ13",'Outside Temp'!B8991))))</f>
        <v>70</v>
      </c>
      <c r="G8988" s="12">
        <f t="shared" si="3"/>
        <v>2</v>
      </c>
    </row>
    <row r="8989" ht="15.75" customHeight="1">
      <c r="A8989" s="13">
        <v>42218.65625</v>
      </c>
      <c r="B8989" s="73">
        <f t="shared" si="1"/>
        <v>42218</v>
      </c>
      <c r="C8989" s="74">
        <f>IF(NewCustomer="Yes", IF(COUNTIF($I$2:$I$11,B8989)&gt;0,0,WEEKDAY(B8989,2)),IF(COUNTIF($I$2:$I$21,B8989)&gt;0,0,WEEKDAY(B8989,2)))</f>
        <v>7</v>
      </c>
      <c r="D8989" s="74">
        <f t="shared" si="2"/>
        <v>15</v>
      </c>
      <c r="E8989" s="12">
        <f>IFERROR(VLOOKUP(A8989,'IDAR Meter Data'!$A:$B,2,1),"")</f>
        <v>188</v>
      </c>
      <c r="F8989" s="75">
        <f>IF(CECCZ="CZ03",'Outside Temp'!B8989,IF(CECCZ="CZ04",'Outside Temp'!B8990,IF(CECCZ="CZ12",'Outside Temp'!B8991, IF(CECCZ="CZ13",'Outside Temp'!B8992))))</f>
        <v>70</v>
      </c>
      <c r="G8989" s="12">
        <f t="shared" si="3"/>
        <v>2</v>
      </c>
    </row>
    <row r="8990" ht="15.75" customHeight="1">
      <c r="A8990" s="13">
        <v>42218.666666666664</v>
      </c>
      <c r="B8990" s="73">
        <f t="shared" si="1"/>
        <v>42218</v>
      </c>
      <c r="C8990" s="74">
        <f>IF(NewCustomer="Yes", IF(COUNTIF($I$2:$I$11,B8990)&gt;0,0,WEEKDAY(B8990,2)),IF(COUNTIF($I$2:$I$21,B8990)&gt;0,0,WEEKDAY(B8990,2)))</f>
        <v>7</v>
      </c>
      <c r="D8990" s="74">
        <f t="shared" si="2"/>
        <v>16</v>
      </c>
      <c r="E8990" s="12">
        <f>IFERROR(VLOOKUP(A8990,'IDAR Meter Data'!$A:$B,2,1),"")</f>
        <v>191</v>
      </c>
      <c r="F8990" s="75">
        <f>IF(CECCZ="CZ03",'Outside Temp'!B8990,IF(CECCZ="CZ04",'Outside Temp'!B8991,IF(CECCZ="CZ12",'Outside Temp'!B8992, IF(CECCZ="CZ13",'Outside Temp'!B8993))))</f>
        <v>69.93333333</v>
      </c>
      <c r="G8990" s="12">
        <f t="shared" si="3"/>
        <v>2</v>
      </c>
    </row>
    <row r="8991" ht="15.75" customHeight="1">
      <c r="A8991" s="13">
        <v>42218.677083333336</v>
      </c>
      <c r="B8991" s="73">
        <f t="shared" si="1"/>
        <v>42218</v>
      </c>
      <c r="C8991" s="74">
        <f>IF(NewCustomer="Yes", IF(COUNTIF($I$2:$I$11,B8991)&gt;0,0,WEEKDAY(B8991,2)),IF(COUNTIF($I$2:$I$21,B8991)&gt;0,0,WEEKDAY(B8991,2)))</f>
        <v>7</v>
      </c>
      <c r="D8991" s="74">
        <f t="shared" si="2"/>
        <v>16</v>
      </c>
      <c r="E8991" s="12">
        <f>IFERROR(VLOOKUP(A8991,'IDAR Meter Data'!$A:$B,2,1),"")</f>
        <v>185</v>
      </c>
      <c r="F8991" s="75">
        <f>IF(CECCZ="CZ03",'Outside Temp'!B8991,IF(CECCZ="CZ04",'Outside Temp'!B8992,IF(CECCZ="CZ12",'Outside Temp'!B8993, IF(CECCZ="CZ13",'Outside Temp'!B8994))))</f>
        <v>69.68333333</v>
      </c>
      <c r="G8991" s="12">
        <f t="shared" si="3"/>
        <v>2</v>
      </c>
    </row>
    <row r="8992" ht="15.75" customHeight="1">
      <c r="A8992" s="13">
        <v>42218.6875</v>
      </c>
      <c r="B8992" s="73">
        <f t="shared" si="1"/>
        <v>42218</v>
      </c>
      <c r="C8992" s="74">
        <f>IF(NewCustomer="Yes", IF(COUNTIF($I$2:$I$11,B8992)&gt;0,0,WEEKDAY(B8992,2)),IF(COUNTIF($I$2:$I$21,B8992)&gt;0,0,WEEKDAY(B8992,2)))</f>
        <v>7</v>
      </c>
      <c r="D8992" s="74">
        <f t="shared" si="2"/>
        <v>16</v>
      </c>
      <c r="E8992" s="12">
        <f>IFERROR(VLOOKUP(A8992,'IDAR Meter Data'!$A:$B,2,1),"")</f>
        <v>196</v>
      </c>
      <c r="F8992" s="75">
        <f>IF(CECCZ="CZ03",'Outside Temp'!B8992,IF(CECCZ="CZ04",'Outside Temp'!B8993,IF(CECCZ="CZ12",'Outside Temp'!B8994, IF(CECCZ="CZ13",'Outside Temp'!B8995))))</f>
        <v>69.43333333</v>
      </c>
      <c r="G8992" s="12">
        <f t="shared" si="3"/>
        <v>2</v>
      </c>
    </row>
    <row r="8993" ht="15.75" customHeight="1">
      <c r="A8993" s="13">
        <v>42218.697916666664</v>
      </c>
      <c r="B8993" s="73">
        <f t="shared" si="1"/>
        <v>42218</v>
      </c>
      <c r="C8993" s="74">
        <f>IF(NewCustomer="Yes", IF(COUNTIF($I$2:$I$11,B8993)&gt;0,0,WEEKDAY(B8993,2)),IF(COUNTIF($I$2:$I$21,B8993)&gt;0,0,WEEKDAY(B8993,2)))</f>
        <v>7</v>
      </c>
      <c r="D8993" s="74">
        <f t="shared" si="2"/>
        <v>16</v>
      </c>
      <c r="E8993" s="12">
        <f>IFERROR(VLOOKUP(A8993,'IDAR Meter Data'!$A:$B,2,1),"")</f>
        <v>203</v>
      </c>
      <c r="F8993" s="75">
        <f>IF(CECCZ="CZ03",'Outside Temp'!B8993,IF(CECCZ="CZ04",'Outside Temp'!B8994,IF(CECCZ="CZ12",'Outside Temp'!B8995, IF(CECCZ="CZ13",'Outside Temp'!B8996))))</f>
        <v>69.18333333</v>
      </c>
      <c r="G8993" s="12">
        <f t="shared" si="3"/>
        <v>2</v>
      </c>
    </row>
    <row r="8994" ht="15.75" customHeight="1">
      <c r="A8994" s="13">
        <v>42218.708333333336</v>
      </c>
      <c r="B8994" s="73">
        <f t="shared" si="1"/>
        <v>42218</v>
      </c>
      <c r="C8994" s="74">
        <f>IF(NewCustomer="Yes", IF(COUNTIF($I$2:$I$11,B8994)&gt;0,0,WEEKDAY(B8994,2)),IF(COUNTIF($I$2:$I$21,B8994)&gt;0,0,WEEKDAY(B8994,2)))</f>
        <v>7</v>
      </c>
      <c r="D8994" s="74">
        <f t="shared" si="2"/>
        <v>17</v>
      </c>
      <c r="E8994" s="12">
        <f>IFERROR(VLOOKUP(A8994,'IDAR Meter Data'!$A:$B,2,1),"")</f>
        <v>198</v>
      </c>
      <c r="F8994" s="75">
        <f>IF(CECCZ="CZ03",'Outside Temp'!B8994,IF(CECCZ="CZ04",'Outside Temp'!B8995,IF(CECCZ="CZ12",'Outside Temp'!B8996, IF(CECCZ="CZ13",'Outside Temp'!B8997))))</f>
        <v>68.86666667</v>
      </c>
      <c r="G8994" s="12">
        <f t="shared" si="3"/>
        <v>2</v>
      </c>
    </row>
    <row r="8995" ht="15.75" customHeight="1">
      <c r="A8995" s="13">
        <v>42218.71875</v>
      </c>
      <c r="B8995" s="73">
        <f t="shared" si="1"/>
        <v>42218</v>
      </c>
      <c r="C8995" s="74">
        <f>IF(NewCustomer="Yes", IF(COUNTIF($I$2:$I$11,B8995)&gt;0,0,WEEKDAY(B8995,2)),IF(COUNTIF($I$2:$I$21,B8995)&gt;0,0,WEEKDAY(B8995,2)))</f>
        <v>7</v>
      </c>
      <c r="D8995" s="74">
        <f t="shared" si="2"/>
        <v>17</v>
      </c>
      <c r="E8995" s="12">
        <f>IFERROR(VLOOKUP(A8995,'IDAR Meter Data'!$A:$B,2,1),"")</f>
        <v>191</v>
      </c>
      <c r="F8995" s="75">
        <f>IF(CECCZ="CZ03",'Outside Temp'!B8995,IF(CECCZ="CZ04",'Outside Temp'!B8996,IF(CECCZ="CZ12",'Outside Temp'!B8997, IF(CECCZ="CZ13",'Outside Temp'!B8998))))</f>
        <v>68.36666667</v>
      </c>
      <c r="G8995" s="12">
        <f t="shared" si="3"/>
        <v>2</v>
      </c>
    </row>
    <row r="8996" ht="15.75" customHeight="1">
      <c r="A8996" s="13">
        <v>42218.729166666664</v>
      </c>
      <c r="B8996" s="73">
        <f t="shared" si="1"/>
        <v>42218</v>
      </c>
      <c r="C8996" s="74">
        <f>IF(NewCustomer="Yes", IF(COUNTIF($I$2:$I$11,B8996)&gt;0,0,WEEKDAY(B8996,2)),IF(COUNTIF($I$2:$I$21,B8996)&gt;0,0,WEEKDAY(B8996,2)))</f>
        <v>7</v>
      </c>
      <c r="D8996" s="74">
        <f t="shared" si="2"/>
        <v>17</v>
      </c>
      <c r="E8996" s="12">
        <f>IFERROR(VLOOKUP(A8996,'IDAR Meter Data'!$A:$B,2,1),"")</f>
        <v>194</v>
      </c>
      <c r="F8996" s="75">
        <f>IF(CECCZ="CZ03",'Outside Temp'!B8996,IF(CECCZ="CZ04",'Outside Temp'!B8997,IF(CECCZ="CZ12",'Outside Temp'!B8998, IF(CECCZ="CZ13",'Outside Temp'!B8999))))</f>
        <v>67.86666667</v>
      </c>
      <c r="G8996" s="12">
        <f t="shared" si="3"/>
        <v>2</v>
      </c>
    </row>
    <row r="8997" ht="15.75" customHeight="1">
      <c r="A8997" s="13">
        <v>42218.739583333336</v>
      </c>
      <c r="B8997" s="73">
        <f t="shared" si="1"/>
        <v>42218</v>
      </c>
      <c r="C8997" s="74">
        <f>IF(NewCustomer="Yes", IF(COUNTIF($I$2:$I$11,B8997)&gt;0,0,WEEKDAY(B8997,2)),IF(COUNTIF($I$2:$I$21,B8997)&gt;0,0,WEEKDAY(B8997,2)))</f>
        <v>7</v>
      </c>
      <c r="D8997" s="74">
        <f t="shared" si="2"/>
        <v>17</v>
      </c>
      <c r="E8997" s="12">
        <f>IFERROR(VLOOKUP(A8997,'IDAR Meter Data'!$A:$B,2,1),"")</f>
        <v>200</v>
      </c>
      <c r="F8997" s="75">
        <f>IF(CECCZ="CZ03",'Outside Temp'!B8997,IF(CECCZ="CZ04",'Outside Temp'!B8998,IF(CECCZ="CZ12",'Outside Temp'!B8999, IF(CECCZ="CZ13",'Outside Temp'!B9000))))</f>
        <v>67.36666667</v>
      </c>
      <c r="G8997" s="12">
        <f t="shared" si="3"/>
        <v>2</v>
      </c>
    </row>
    <row r="8998" ht="15.75" customHeight="1">
      <c r="A8998" s="13">
        <v>42218.75</v>
      </c>
      <c r="B8998" s="73">
        <f t="shared" si="1"/>
        <v>42218</v>
      </c>
      <c r="C8998" s="74">
        <f>IF(NewCustomer="Yes", IF(COUNTIF($I$2:$I$11,B8998)&gt;0,0,WEEKDAY(B8998,2)),IF(COUNTIF($I$2:$I$21,B8998)&gt;0,0,WEEKDAY(B8998,2)))</f>
        <v>7</v>
      </c>
      <c r="D8998" s="74">
        <f t="shared" si="2"/>
        <v>18</v>
      </c>
      <c r="E8998" s="12">
        <f>IFERROR(VLOOKUP(A8998,'IDAR Meter Data'!$A:$B,2,1),"")</f>
        <v>210</v>
      </c>
      <c r="F8998" s="75">
        <f>IF(CECCZ="CZ03",'Outside Temp'!B8998,IF(CECCZ="CZ04",'Outside Temp'!B8999,IF(CECCZ="CZ12",'Outside Temp'!B9000, IF(CECCZ="CZ13",'Outside Temp'!B9001))))</f>
        <v>66.93333333</v>
      </c>
      <c r="G8998" s="12">
        <f t="shared" si="3"/>
        <v>2</v>
      </c>
    </row>
    <row r="8999" ht="15.75" customHeight="1">
      <c r="A8999" s="13">
        <v>42218.760416666664</v>
      </c>
      <c r="B8999" s="73">
        <f t="shared" si="1"/>
        <v>42218</v>
      </c>
      <c r="C8999" s="74">
        <f>IF(NewCustomer="Yes", IF(COUNTIF($I$2:$I$11,B8999)&gt;0,0,WEEKDAY(B8999,2)),IF(COUNTIF($I$2:$I$21,B8999)&gt;0,0,WEEKDAY(B8999,2)))</f>
        <v>7</v>
      </c>
      <c r="D8999" s="74">
        <f t="shared" si="2"/>
        <v>18</v>
      </c>
      <c r="E8999" s="12">
        <f>IFERROR(VLOOKUP(A8999,'IDAR Meter Data'!$A:$B,2,1),"")</f>
        <v>196</v>
      </c>
      <c r="F8999" s="75">
        <f>IF(CECCZ="CZ03",'Outside Temp'!B8999,IF(CECCZ="CZ04",'Outside Temp'!B9000,IF(CECCZ="CZ12",'Outside Temp'!B9001, IF(CECCZ="CZ13",'Outside Temp'!B9002))))</f>
        <v>66.68333333</v>
      </c>
      <c r="G8999" s="12">
        <f t="shared" si="3"/>
        <v>2</v>
      </c>
    </row>
    <row r="9000" ht="15.75" customHeight="1">
      <c r="A9000" s="13">
        <v>42218.770833333336</v>
      </c>
      <c r="B9000" s="73">
        <f t="shared" si="1"/>
        <v>42218</v>
      </c>
      <c r="C9000" s="74">
        <f>IF(NewCustomer="Yes", IF(COUNTIF($I$2:$I$11,B9000)&gt;0,0,WEEKDAY(B9000,2)),IF(COUNTIF($I$2:$I$21,B9000)&gt;0,0,WEEKDAY(B9000,2)))</f>
        <v>7</v>
      </c>
      <c r="D9000" s="74">
        <f t="shared" si="2"/>
        <v>18</v>
      </c>
      <c r="E9000" s="12">
        <f>IFERROR(VLOOKUP(A9000,'IDAR Meter Data'!$A:$B,2,1),"")</f>
        <v>208</v>
      </c>
      <c r="F9000" s="75">
        <f>IF(CECCZ="CZ03",'Outside Temp'!B9000,IF(CECCZ="CZ04",'Outside Temp'!B9001,IF(CECCZ="CZ12",'Outside Temp'!B9002, IF(CECCZ="CZ13",'Outside Temp'!B9003))))</f>
        <v>66.43333333</v>
      </c>
      <c r="G9000" s="12">
        <f t="shared" si="3"/>
        <v>2</v>
      </c>
    </row>
    <row r="9001" ht="15.75" customHeight="1">
      <c r="A9001" s="13">
        <v>42218.78125</v>
      </c>
      <c r="B9001" s="73">
        <f t="shared" si="1"/>
        <v>42218</v>
      </c>
      <c r="C9001" s="74">
        <f>IF(NewCustomer="Yes", IF(COUNTIF($I$2:$I$11,B9001)&gt;0,0,WEEKDAY(B9001,2)),IF(COUNTIF($I$2:$I$21,B9001)&gt;0,0,WEEKDAY(B9001,2)))</f>
        <v>7</v>
      </c>
      <c r="D9001" s="74">
        <f t="shared" si="2"/>
        <v>18</v>
      </c>
      <c r="E9001" s="12">
        <f>IFERROR(VLOOKUP(A9001,'IDAR Meter Data'!$A:$B,2,1),"")</f>
        <v>200</v>
      </c>
      <c r="F9001" s="75">
        <f>IF(CECCZ="CZ03",'Outside Temp'!B9001,IF(CECCZ="CZ04",'Outside Temp'!B9002,IF(CECCZ="CZ12",'Outside Temp'!B9003, IF(CECCZ="CZ13",'Outside Temp'!B9004))))</f>
        <v>66.18333333</v>
      </c>
      <c r="G9001" s="12">
        <f t="shared" si="3"/>
        <v>2</v>
      </c>
    </row>
    <row r="9002" ht="15.75" customHeight="1">
      <c r="A9002" s="13">
        <v>42218.791666666664</v>
      </c>
      <c r="B9002" s="73">
        <f t="shared" si="1"/>
        <v>42218</v>
      </c>
      <c r="C9002" s="74">
        <f>IF(NewCustomer="Yes", IF(COUNTIF($I$2:$I$11,B9002)&gt;0,0,WEEKDAY(B9002,2)),IF(COUNTIF($I$2:$I$21,B9002)&gt;0,0,WEEKDAY(B9002,2)))</f>
        <v>7</v>
      </c>
      <c r="D9002" s="74">
        <f t="shared" si="2"/>
        <v>19</v>
      </c>
      <c r="E9002" s="12">
        <f>IFERROR(VLOOKUP(A9002,'IDAR Meter Data'!$A:$B,2,1),"")</f>
        <v>192</v>
      </c>
      <c r="F9002" s="75">
        <f>IF(CECCZ="CZ03",'Outside Temp'!B9002,IF(CECCZ="CZ04",'Outside Temp'!B9003,IF(CECCZ="CZ12",'Outside Temp'!B9004, IF(CECCZ="CZ13",'Outside Temp'!B9005))))</f>
        <v>65.93333333</v>
      </c>
      <c r="G9002" s="12">
        <f t="shared" si="3"/>
        <v>2</v>
      </c>
    </row>
    <row r="9003" ht="15.75" customHeight="1">
      <c r="A9003" s="13">
        <v>42218.802083333336</v>
      </c>
      <c r="B9003" s="73">
        <f t="shared" si="1"/>
        <v>42218</v>
      </c>
      <c r="C9003" s="74">
        <f>IF(NewCustomer="Yes", IF(COUNTIF($I$2:$I$11,B9003)&gt;0,0,WEEKDAY(B9003,2)),IF(COUNTIF($I$2:$I$21,B9003)&gt;0,0,WEEKDAY(B9003,2)))</f>
        <v>7</v>
      </c>
      <c r="D9003" s="74">
        <f t="shared" si="2"/>
        <v>19</v>
      </c>
      <c r="E9003" s="12">
        <f>IFERROR(VLOOKUP(A9003,'IDAR Meter Data'!$A:$B,2,1),"")</f>
        <v>198</v>
      </c>
      <c r="F9003" s="75">
        <f>IF(CECCZ="CZ03",'Outside Temp'!B9003,IF(CECCZ="CZ04",'Outside Temp'!B9004,IF(CECCZ="CZ12",'Outside Temp'!B9005, IF(CECCZ="CZ13",'Outside Temp'!B9006))))</f>
        <v>65.68333333</v>
      </c>
      <c r="G9003" s="12">
        <f t="shared" si="3"/>
        <v>2</v>
      </c>
    </row>
    <row r="9004" ht="15.75" customHeight="1">
      <c r="A9004" s="13">
        <v>42218.8125</v>
      </c>
      <c r="B9004" s="73">
        <f t="shared" si="1"/>
        <v>42218</v>
      </c>
      <c r="C9004" s="74">
        <f>IF(NewCustomer="Yes", IF(COUNTIF($I$2:$I$11,B9004)&gt;0,0,WEEKDAY(B9004,2)),IF(COUNTIF($I$2:$I$21,B9004)&gt;0,0,WEEKDAY(B9004,2)))</f>
        <v>7</v>
      </c>
      <c r="D9004" s="74">
        <f t="shared" si="2"/>
        <v>19</v>
      </c>
      <c r="E9004" s="12">
        <f>IFERROR(VLOOKUP(A9004,'IDAR Meter Data'!$A:$B,2,1),"")</f>
        <v>188</v>
      </c>
      <c r="F9004" s="75">
        <f>IF(CECCZ="CZ03",'Outside Temp'!B9004,IF(CECCZ="CZ04",'Outside Temp'!B9005,IF(CECCZ="CZ12",'Outside Temp'!B9006, IF(CECCZ="CZ13",'Outside Temp'!B9007))))</f>
        <v>65.43333333</v>
      </c>
      <c r="G9004" s="12">
        <f t="shared" si="3"/>
        <v>2</v>
      </c>
    </row>
    <row r="9005" ht="15.75" customHeight="1">
      <c r="A9005" s="13">
        <v>42218.822916666664</v>
      </c>
      <c r="B9005" s="73">
        <f t="shared" si="1"/>
        <v>42218</v>
      </c>
      <c r="C9005" s="74">
        <f>IF(NewCustomer="Yes", IF(COUNTIF($I$2:$I$11,B9005)&gt;0,0,WEEKDAY(B9005,2)),IF(COUNTIF($I$2:$I$21,B9005)&gt;0,0,WEEKDAY(B9005,2)))</f>
        <v>7</v>
      </c>
      <c r="D9005" s="74">
        <f t="shared" si="2"/>
        <v>19</v>
      </c>
      <c r="E9005" s="12">
        <f>IFERROR(VLOOKUP(A9005,'IDAR Meter Data'!$A:$B,2,1),"")</f>
        <v>208</v>
      </c>
      <c r="F9005" s="75">
        <f>IF(CECCZ="CZ03",'Outside Temp'!B9005,IF(CECCZ="CZ04",'Outside Temp'!B9006,IF(CECCZ="CZ12",'Outside Temp'!B9007, IF(CECCZ="CZ13",'Outside Temp'!B9008))))</f>
        <v>65.18333333</v>
      </c>
      <c r="G9005" s="12">
        <f t="shared" si="3"/>
        <v>2</v>
      </c>
    </row>
    <row r="9006" ht="15.75" customHeight="1">
      <c r="A9006" s="13">
        <v>42218.833333333336</v>
      </c>
      <c r="B9006" s="73">
        <f t="shared" si="1"/>
        <v>42218</v>
      </c>
      <c r="C9006" s="74">
        <f>IF(NewCustomer="Yes", IF(COUNTIF($I$2:$I$11,B9006)&gt;0,0,WEEKDAY(B9006,2)),IF(COUNTIF($I$2:$I$21,B9006)&gt;0,0,WEEKDAY(B9006,2)))</f>
        <v>7</v>
      </c>
      <c r="D9006" s="74">
        <f t="shared" si="2"/>
        <v>20</v>
      </c>
      <c r="E9006" s="12">
        <f>IFERROR(VLOOKUP(A9006,'IDAR Meter Data'!$A:$B,2,1),"")</f>
        <v>180</v>
      </c>
      <c r="F9006" s="75">
        <f>IF(CECCZ="CZ03",'Outside Temp'!B9006,IF(CECCZ="CZ04",'Outside Temp'!B9007,IF(CECCZ="CZ12",'Outside Temp'!B9008, IF(CECCZ="CZ13",'Outside Temp'!B9009))))</f>
        <v>64.93333333</v>
      </c>
      <c r="G9006" s="12">
        <f t="shared" si="3"/>
        <v>1</v>
      </c>
    </row>
    <row r="9007" ht="15.75" customHeight="1">
      <c r="A9007" s="13">
        <v>42218.84375</v>
      </c>
      <c r="B9007" s="73">
        <f t="shared" si="1"/>
        <v>42218</v>
      </c>
      <c r="C9007" s="74">
        <f>IF(NewCustomer="Yes", IF(COUNTIF($I$2:$I$11,B9007)&gt;0,0,WEEKDAY(B9007,2)),IF(COUNTIF($I$2:$I$21,B9007)&gt;0,0,WEEKDAY(B9007,2)))</f>
        <v>7</v>
      </c>
      <c r="D9007" s="74">
        <f t="shared" si="2"/>
        <v>20</v>
      </c>
      <c r="E9007" s="12">
        <f>IFERROR(VLOOKUP(A9007,'IDAR Meter Data'!$A:$B,2,1),"")</f>
        <v>185</v>
      </c>
      <c r="F9007" s="75">
        <f>IF(CECCZ="CZ03",'Outside Temp'!B9007,IF(CECCZ="CZ04",'Outside Temp'!B9008,IF(CECCZ="CZ12",'Outside Temp'!B9009, IF(CECCZ="CZ13",'Outside Temp'!B9010))))</f>
        <v>64.68333333</v>
      </c>
      <c r="G9007" s="12">
        <f t="shared" si="3"/>
        <v>1</v>
      </c>
    </row>
    <row r="9008" ht="15.75" customHeight="1">
      <c r="A9008" s="13">
        <v>42218.854166666664</v>
      </c>
      <c r="B9008" s="73">
        <f t="shared" si="1"/>
        <v>42218</v>
      </c>
      <c r="C9008" s="74">
        <f>IF(NewCustomer="Yes", IF(COUNTIF($I$2:$I$11,B9008)&gt;0,0,WEEKDAY(B9008,2)),IF(COUNTIF($I$2:$I$21,B9008)&gt;0,0,WEEKDAY(B9008,2)))</f>
        <v>7</v>
      </c>
      <c r="D9008" s="74">
        <f t="shared" si="2"/>
        <v>20</v>
      </c>
      <c r="E9008" s="12">
        <f>IFERROR(VLOOKUP(A9008,'IDAR Meter Data'!$A:$B,2,1),"")</f>
        <v>182</v>
      </c>
      <c r="F9008" s="75">
        <f>IF(CECCZ="CZ03",'Outside Temp'!B9008,IF(CECCZ="CZ04",'Outside Temp'!B9009,IF(CECCZ="CZ12",'Outside Temp'!B9010, IF(CECCZ="CZ13",'Outside Temp'!B9011))))</f>
        <v>64.43333333</v>
      </c>
      <c r="G9008" s="12">
        <f t="shared" si="3"/>
        <v>1</v>
      </c>
    </row>
    <row r="9009" ht="15.75" customHeight="1">
      <c r="A9009" s="13">
        <v>42218.864583333336</v>
      </c>
      <c r="B9009" s="73">
        <f t="shared" si="1"/>
        <v>42218</v>
      </c>
      <c r="C9009" s="74">
        <f>IF(NewCustomer="Yes", IF(COUNTIF($I$2:$I$11,B9009)&gt;0,0,WEEKDAY(B9009,2)),IF(COUNTIF($I$2:$I$21,B9009)&gt;0,0,WEEKDAY(B9009,2)))</f>
        <v>7</v>
      </c>
      <c r="D9009" s="74">
        <f t="shared" si="2"/>
        <v>20</v>
      </c>
      <c r="E9009" s="12">
        <f>IFERROR(VLOOKUP(A9009,'IDAR Meter Data'!$A:$B,2,1),"")</f>
        <v>175</v>
      </c>
      <c r="F9009" s="75">
        <f>IF(CECCZ="CZ03",'Outside Temp'!B9009,IF(CECCZ="CZ04",'Outside Temp'!B9010,IF(CECCZ="CZ12",'Outside Temp'!B9011, IF(CECCZ="CZ13",'Outside Temp'!B9012))))</f>
        <v>64.18333333</v>
      </c>
      <c r="G9009" s="12">
        <f t="shared" si="3"/>
        <v>1</v>
      </c>
    </row>
    <row r="9010" ht="15.75" customHeight="1">
      <c r="A9010" s="13">
        <v>42218.875</v>
      </c>
      <c r="B9010" s="73">
        <f t="shared" si="1"/>
        <v>42218</v>
      </c>
      <c r="C9010" s="74">
        <f>IF(NewCustomer="Yes", IF(COUNTIF($I$2:$I$11,B9010)&gt;0,0,WEEKDAY(B9010,2)),IF(COUNTIF($I$2:$I$21,B9010)&gt;0,0,WEEKDAY(B9010,2)))</f>
        <v>7</v>
      </c>
      <c r="D9010" s="74">
        <f t="shared" si="2"/>
        <v>21</v>
      </c>
      <c r="E9010" s="12">
        <f>IFERROR(VLOOKUP(A9010,'IDAR Meter Data'!$A:$B,2,1),"")</f>
        <v>189</v>
      </c>
      <c r="F9010" s="75">
        <f>IF(CECCZ="CZ03",'Outside Temp'!B9010,IF(CECCZ="CZ04",'Outside Temp'!B9011,IF(CECCZ="CZ12",'Outside Temp'!B9012, IF(CECCZ="CZ13",'Outside Temp'!B9013))))</f>
        <v>63.93333333</v>
      </c>
      <c r="G9010" s="12">
        <f t="shared" si="3"/>
        <v>1</v>
      </c>
    </row>
    <row r="9011" ht="15.75" customHeight="1">
      <c r="A9011" s="13">
        <v>42218.885416666664</v>
      </c>
      <c r="B9011" s="73">
        <f t="shared" si="1"/>
        <v>42218</v>
      </c>
      <c r="C9011" s="74">
        <f>IF(NewCustomer="Yes", IF(COUNTIF($I$2:$I$11,B9011)&gt;0,0,WEEKDAY(B9011,2)),IF(COUNTIF($I$2:$I$21,B9011)&gt;0,0,WEEKDAY(B9011,2)))</f>
        <v>7</v>
      </c>
      <c r="D9011" s="74">
        <f t="shared" si="2"/>
        <v>21</v>
      </c>
      <c r="E9011" s="12">
        <f>IFERROR(VLOOKUP(A9011,'IDAR Meter Data'!$A:$B,2,1),"")</f>
        <v>179</v>
      </c>
      <c r="F9011" s="75">
        <f>IF(CECCZ="CZ03",'Outside Temp'!B9011,IF(CECCZ="CZ04",'Outside Temp'!B9012,IF(CECCZ="CZ12",'Outside Temp'!B9013, IF(CECCZ="CZ13",'Outside Temp'!B9014))))</f>
        <v>63.68333333</v>
      </c>
      <c r="G9011" s="12">
        <f t="shared" si="3"/>
        <v>1</v>
      </c>
    </row>
    <row r="9012" ht="15.75" customHeight="1">
      <c r="A9012" s="13">
        <v>42218.895833333336</v>
      </c>
      <c r="B9012" s="73">
        <f t="shared" si="1"/>
        <v>42218</v>
      </c>
      <c r="C9012" s="74">
        <f>IF(NewCustomer="Yes", IF(COUNTIF($I$2:$I$11,B9012)&gt;0,0,WEEKDAY(B9012,2)),IF(COUNTIF($I$2:$I$21,B9012)&gt;0,0,WEEKDAY(B9012,2)))</f>
        <v>7</v>
      </c>
      <c r="D9012" s="74">
        <f t="shared" si="2"/>
        <v>21</v>
      </c>
      <c r="E9012" s="12">
        <f>IFERROR(VLOOKUP(A9012,'IDAR Meter Data'!$A:$B,2,1),"")</f>
        <v>167</v>
      </c>
      <c r="F9012" s="75">
        <f>IF(CECCZ="CZ03",'Outside Temp'!B9012,IF(CECCZ="CZ04",'Outside Temp'!B9013,IF(CECCZ="CZ12",'Outside Temp'!B9014, IF(CECCZ="CZ13",'Outside Temp'!B9015))))</f>
        <v>63.43333333</v>
      </c>
      <c r="G9012" s="12">
        <f t="shared" si="3"/>
        <v>1</v>
      </c>
    </row>
    <row r="9013" ht="15.75" customHeight="1">
      <c r="A9013" s="13">
        <v>42218.90625</v>
      </c>
      <c r="B9013" s="73">
        <f t="shared" si="1"/>
        <v>42218</v>
      </c>
      <c r="C9013" s="74">
        <f>IF(NewCustomer="Yes", IF(COUNTIF($I$2:$I$11,B9013)&gt;0,0,WEEKDAY(B9013,2)),IF(COUNTIF($I$2:$I$21,B9013)&gt;0,0,WEEKDAY(B9013,2)))</f>
        <v>7</v>
      </c>
      <c r="D9013" s="74">
        <f t="shared" si="2"/>
        <v>21</v>
      </c>
      <c r="E9013" s="12">
        <f>IFERROR(VLOOKUP(A9013,'IDAR Meter Data'!$A:$B,2,1),"")</f>
        <v>173</v>
      </c>
      <c r="F9013" s="75">
        <f>IF(CECCZ="CZ03",'Outside Temp'!B9013,IF(CECCZ="CZ04",'Outside Temp'!B9014,IF(CECCZ="CZ12",'Outside Temp'!B9015, IF(CECCZ="CZ13",'Outside Temp'!B9016))))</f>
        <v>63.18333333</v>
      </c>
      <c r="G9013" s="12">
        <f t="shared" si="3"/>
        <v>1</v>
      </c>
    </row>
    <row r="9014" ht="15.75" customHeight="1">
      <c r="A9014" s="13">
        <v>42218.916666666664</v>
      </c>
      <c r="B9014" s="73">
        <f t="shared" si="1"/>
        <v>42218</v>
      </c>
      <c r="C9014" s="74">
        <f>IF(NewCustomer="Yes", IF(COUNTIF($I$2:$I$11,B9014)&gt;0,0,WEEKDAY(B9014,2)),IF(COUNTIF($I$2:$I$21,B9014)&gt;0,0,WEEKDAY(B9014,2)))</f>
        <v>7</v>
      </c>
      <c r="D9014" s="74">
        <f t="shared" si="2"/>
        <v>22</v>
      </c>
      <c r="E9014" s="12">
        <f>IFERROR(VLOOKUP(A9014,'IDAR Meter Data'!$A:$B,2,1),"")</f>
        <v>177</v>
      </c>
      <c r="F9014" s="75">
        <f>IF(CECCZ="CZ03",'Outside Temp'!B9014,IF(CECCZ="CZ04",'Outside Temp'!B9015,IF(CECCZ="CZ12",'Outside Temp'!B9016, IF(CECCZ="CZ13",'Outside Temp'!B9017))))</f>
        <v>63</v>
      </c>
      <c r="G9014" s="12">
        <f t="shared" si="3"/>
        <v>1</v>
      </c>
    </row>
    <row r="9015" ht="15.75" customHeight="1">
      <c r="A9015" s="13">
        <v>42218.927083333336</v>
      </c>
      <c r="B9015" s="73">
        <f t="shared" si="1"/>
        <v>42218</v>
      </c>
      <c r="C9015" s="74">
        <f>IF(NewCustomer="Yes", IF(COUNTIF($I$2:$I$11,B9015)&gt;0,0,WEEKDAY(B9015,2)),IF(COUNTIF($I$2:$I$21,B9015)&gt;0,0,WEEKDAY(B9015,2)))</f>
        <v>7</v>
      </c>
      <c r="D9015" s="74">
        <f t="shared" si="2"/>
        <v>22</v>
      </c>
      <c r="E9015" s="12">
        <f>IFERROR(VLOOKUP(A9015,'IDAR Meter Data'!$A:$B,2,1),"")</f>
        <v>175</v>
      </c>
      <c r="F9015" s="75">
        <f>IF(CECCZ="CZ03",'Outside Temp'!B9015,IF(CECCZ="CZ04",'Outside Temp'!B9016,IF(CECCZ="CZ12",'Outside Temp'!B9017, IF(CECCZ="CZ13",'Outside Temp'!B9018))))</f>
        <v>63</v>
      </c>
      <c r="G9015" s="12">
        <f t="shared" si="3"/>
        <v>1</v>
      </c>
    </row>
    <row r="9016" ht="15.75" customHeight="1">
      <c r="A9016" s="13">
        <v>42218.9375</v>
      </c>
      <c r="B9016" s="73">
        <f t="shared" si="1"/>
        <v>42218</v>
      </c>
      <c r="C9016" s="74">
        <f>IF(NewCustomer="Yes", IF(COUNTIF($I$2:$I$11,B9016)&gt;0,0,WEEKDAY(B9016,2)),IF(COUNTIF($I$2:$I$21,B9016)&gt;0,0,WEEKDAY(B9016,2)))</f>
        <v>7</v>
      </c>
      <c r="D9016" s="74">
        <f t="shared" si="2"/>
        <v>22</v>
      </c>
      <c r="E9016" s="12">
        <f>IFERROR(VLOOKUP(A9016,'IDAR Meter Data'!$A:$B,2,1),"")</f>
        <v>168</v>
      </c>
      <c r="F9016" s="75">
        <f>IF(CECCZ="CZ03",'Outside Temp'!B9016,IF(CECCZ="CZ04",'Outside Temp'!B9017,IF(CECCZ="CZ12",'Outside Temp'!B9018, IF(CECCZ="CZ13",'Outside Temp'!B9019))))</f>
        <v>63</v>
      </c>
      <c r="G9016" s="12">
        <f t="shared" si="3"/>
        <v>1</v>
      </c>
    </row>
    <row r="9017" ht="15.75" customHeight="1">
      <c r="A9017" s="13">
        <v>42218.947916666664</v>
      </c>
      <c r="B9017" s="73">
        <f t="shared" si="1"/>
        <v>42218</v>
      </c>
      <c r="C9017" s="74">
        <f>IF(NewCustomer="Yes", IF(COUNTIF($I$2:$I$11,B9017)&gt;0,0,WEEKDAY(B9017,2)),IF(COUNTIF($I$2:$I$21,B9017)&gt;0,0,WEEKDAY(B9017,2)))</f>
        <v>7</v>
      </c>
      <c r="D9017" s="74">
        <f t="shared" si="2"/>
        <v>22</v>
      </c>
      <c r="E9017" s="12">
        <f>IFERROR(VLOOKUP(A9017,'IDAR Meter Data'!$A:$B,2,1),"")</f>
        <v>163</v>
      </c>
      <c r="F9017" s="75">
        <f>IF(CECCZ="CZ03",'Outside Temp'!B9017,IF(CECCZ="CZ04",'Outside Temp'!B9018,IF(CECCZ="CZ12",'Outside Temp'!B9019, IF(CECCZ="CZ13",'Outside Temp'!B9020))))</f>
        <v>63</v>
      </c>
      <c r="G9017" s="12">
        <f t="shared" si="3"/>
        <v>1</v>
      </c>
    </row>
    <row r="9018" ht="15.75" customHeight="1">
      <c r="A9018" s="13">
        <v>42218.958333333336</v>
      </c>
      <c r="B9018" s="73">
        <f t="shared" si="1"/>
        <v>42218</v>
      </c>
      <c r="C9018" s="74">
        <f>IF(NewCustomer="Yes", IF(COUNTIF($I$2:$I$11,B9018)&gt;0,0,WEEKDAY(B9018,2)),IF(COUNTIF($I$2:$I$21,B9018)&gt;0,0,WEEKDAY(B9018,2)))</f>
        <v>7</v>
      </c>
      <c r="D9018" s="74">
        <f t="shared" si="2"/>
        <v>23</v>
      </c>
      <c r="E9018" s="12">
        <f>IFERROR(VLOOKUP(A9018,'IDAR Meter Data'!$A:$B,2,1),"")</f>
        <v>161</v>
      </c>
      <c r="F9018" s="75">
        <f>IF(CECCZ="CZ03",'Outside Temp'!B9018,IF(CECCZ="CZ04",'Outside Temp'!B9019,IF(CECCZ="CZ12",'Outside Temp'!B9020, IF(CECCZ="CZ13",'Outside Temp'!B9021))))</f>
        <v>63</v>
      </c>
      <c r="G9018" s="12">
        <f t="shared" si="3"/>
        <v>1</v>
      </c>
    </row>
    <row r="9019" ht="15.75" customHeight="1">
      <c r="A9019" s="13">
        <v>42218.96875</v>
      </c>
      <c r="B9019" s="73">
        <f t="shared" si="1"/>
        <v>42218</v>
      </c>
      <c r="C9019" s="74">
        <f>IF(NewCustomer="Yes", IF(COUNTIF($I$2:$I$11,B9019)&gt;0,0,WEEKDAY(B9019,2)),IF(COUNTIF($I$2:$I$21,B9019)&gt;0,0,WEEKDAY(B9019,2)))</f>
        <v>7</v>
      </c>
      <c r="D9019" s="74">
        <f t="shared" si="2"/>
        <v>23</v>
      </c>
      <c r="E9019" s="12">
        <f>IFERROR(VLOOKUP(A9019,'IDAR Meter Data'!$A:$B,2,1),"")</f>
        <v>182</v>
      </c>
      <c r="F9019" s="75">
        <f>IF(CECCZ="CZ03",'Outside Temp'!B9019,IF(CECCZ="CZ04",'Outside Temp'!B9020,IF(CECCZ="CZ12",'Outside Temp'!B9021, IF(CECCZ="CZ13",'Outside Temp'!B9022))))</f>
        <v>63</v>
      </c>
      <c r="G9019" s="12">
        <f t="shared" si="3"/>
        <v>1</v>
      </c>
    </row>
    <row r="9020" ht="15.75" customHeight="1">
      <c r="A9020" s="13">
        <v>42218.979166666664</v>
      </c>
      <c r="B9020" s="73">
        <f t="shared" si="1"/>
        <v>42218</v>
      </c>
      <c r="C9020" s="74">
        <f>IF(NewCustomer="Yes", IF(COUNTIF($I$2:$I$11,B9020)&gt;0,0,WEEKDAY(B9020,2)),IF(COUNTIF($I$2:$I$21,B9020)&gt;0,0,WEEKDAY(B9020,2)))</f>
        <v>7</v>
      </c>
      <c r="D9020" s="74">
        <f t="shared" si="2"/>
        <v>23</v>
      </c>
      <c r="E9020" s="12">
        <f>IFERROR(VLOOKUP(A9020,'IDAR Meter Data'!$A:$B,2,1),"")</f>
        <v>162</v>
      </c>
      <c r="F9020" s="75">
        <f>IF(CECCZ="CZ03",'Outside Temp'!B9020,IF(CECCZ="CZ04",'Outside Temp'!B9021,IF(CECCZ="CZ12",'Outside Temp'!B9022, IF(CECCZ="CZ13",'Outside Temp'!B9023))))</f>
        <v>63</v>
      </c>
      <c r="G9020" s="12">
        <f t="shared" si="3"/>
        <v>1</v>
      </c>
    </row>
    <row r="9021" ht="15.75" customHeight="1">
      <c r="A9021" s="13">
        <v>42218.989583333336</v>
      </c>
      <c r="B9021" s="73">
        <f t="shared" si="1"/>
        <v>42218</v>
      </c>
      <c r="C9021" s="74">
        <f>IF(NewCustomer="Yes", IF(COUNTIF($I$2:$I$11,B9021)&gt;0,0,WEEKDAY(B9021,2)),IF(COUNTIF($I$2:$I$21,B9021)&gt;0,0,WEEKDAY(B9021,2)))</f>
        <v>7</v>
      </c>
      <c r="D9021" s="74">
        <f t="shared" si="2"/>
        <v>23</v>
      </c>
      <c r="E9021" s="12">
        <f>IFERROR(VLOOKUP(A9021,'IDAR Meter Data'!$A:$B,2,1),"")</f>
        <v>161</v>
      </c>
      <c r="F9021" s="75">
        <f>IF(CECCZ="CZ03",'Outside Temp'!B9021,IF(CECCZ="CZ04",'Outside Temp'!B9022,IF(CECCZ="CZ12",'Outside Temp'!B9023, IF(CECCZ="CZ13",'Outside Temp'!B9024))))</f>
        <v>63</v>
      </c>
      <c r="G9021" s="12">
        <f t="shared" si="3"/>
        <v>1</v>
      </c>
    </row>
    <row r="9022" ht="15.75" customHeight="1">
      <c r="A9022" s="13">
        <v>42219.0</v>
      </c>
      <c r="B9022" s="73">
        <f t="shared" si="1"/>
        <v>42219</v>
      </c>
      <c r="C9022" s="74">
        <f>IF(NewCustomer="Yes", IF(COUNTIF($I$2:$I$11,B9022)&gt;0,0,WEEKDAY(B9022,2)),IF(COUNTIF($I$2:$I$21,B9022)&gt;0,0,WEEKDAY(B9022,2)))</f>
        <v>1</v>
      </c>
      <c r="D9022" s="74">
        <f t="shared" si="2"/>
        <v>0</v>
      </c>
      <c r="E9022" s="12">
        <f>IFERROR(VLOOKUP(A9022,'IDAR Meter Data'!$A:$B,2,1),"")</f>
        <v>160</v>
      </c>
      <c r="F9022" s="75">
        <f>IF(CECCZ="CZ03",'Outside Temp'!B9022,IF(CECCZ="CZ04",'Outside Temp'!B9023,IF(CECCZ="CZ12",'Outside Temp'!B9024, IF(CECCZ="CZ13",'Outside Temp'!B9025))))</f>
        <v>63</v>
      </c>
      <c r="G9022" s="12">
        <f t="shared" si="3"/>
        <v>1</v>
      </c>
    </row>
    <row r="9023" ht="15.75" customHeight="1">
      <c r="A9023" s="13">
        <v>42219.010416666664</v>
      </c>
      <c r="B9023" s="73">
        <f t="shared" si="1"/>
        <v>42219</v>
      </c>
      <c r="C9023" s="74">
        <f>IF(NewCustomer="Yes", IF(COUNTIF($I$2:$I$11,B9023)&gt;0,0,WEEKDAY(B9023,2)),IF(COUNTIF($I$2:$I$21,B9023)&gt;0,0,WEEKDAY(B9023,2)))</f>
        <v>1</v>
      </c>
      <c r="D9023" s="74">
        <f t="shared" si="2"/>
        <v>0</v>
      </c>
      <c r="E9023" s="12">
        <f>IFERROR(VLOOKUP(A9023,'IDAR Meter Data'!$A:$B,2,1),"")</f>
        <v>173</v>
      </c>
      <c r="F9023" s="75">
        <f>IF(CECCZ="CZ03",'Outside Temp'!B9023,IF(CECCZ="CZ04",'Outside Temp'!B9024,IF(CECCZ="CZ12",'Outside Temp'!B9025, IF(CECCZ="CZ13",'Outside Temp'!B9026))))</f>
        <v>63</v>
      </c>
      <c r="G9023" s="12">
        <f t="shared" si="3"/>
        <v>1</v>
      </c>
    </row>
    <row r="9024" ht="15.75" customHeight="1">
      <c r="A9024" s="13">
        <v>42219.020833333336</v>
      </c>
      <c r="B9024" s="73">
        <f t="shared" si="1"/>
        <v>42219</v>
      </c>
      <c r="C9024" s="74">
        <f>IF(NewCustomer="Yes", IF(COUNTIF($I$2:$I$11,B9024)&gt;0,0,WEEKDAY(B9024,2)),IF(COUNTIF($I$2:$I$21,B9024)&gt;0,0,WEEKDAY(B9024,2)))</f>
        <v>1</v>
      </c>
      <c r="D9024" s="74">
        <f t="shared" si="2"/>
        <v>0</v>
      </c>
      <c r="E9024" s="12">
        <f>IFERROR(VLOOKUP(A9024,'IDAR Meter Data'!$A:$B,2,1),"")</f>
        <v>155</v>
      </c>
      <c r="F9024" s="75">
        <f>IF(CECCZ="CZ03",'Outside Temp'!B9024,IF(CECCZ="CZ04",'Outside Temp'!B9025,IF(CECCZ="CZ12",'Outside Temp'!B9026, IF(CECCZ="CZ13",'Outside Temp'!B9027))))</f>
        <v>63</v>
      </c>
      <c r="G9024" s="12">
        <f t="shared" si="3"/>
        <v>1</v>
      </c>
    </row>
    <row r="9025" ht="15.75" customHeight="1">
      <c r="A9025" s="13">
        <v>42219.03125</v>
      </c>
      <c r="B9025" s="73">
        <f t="shared" si="1"/>
        <v>42219</v>
      </c>
      <c r="C9025" s="74">
        <f>IF(NewCustomer="Yes", IF(COUNTIF($I$2:$I$11,B9025)&gt;0,0,WEEKDAY(B9025,2)),IF(COUNTIF($I$2:$I$21,B9025)&gt;0,0,WEEKDAY(B9025,2)))</f>
        <v>1</v>
      </c>
      <c r="D9025" s="74">
        <f t="shared" si="2"/>
        <v>0</v>
      </c>
      <c r="E9025" s="12">
        <f>IFERROR(VLOOKUP(A9025,'IDAR Meter Data'!$A:$B,2,1),"")</f>
        <v>159</v>
      </c>
      <c r="F9025" s="75">
        <f>IF(CECCZ="CZ03",'Outside Temp'!B9025,IF(CECCZ="CZ04",'Outside Temp'!B9026,IF(CECCZ="CZ12",'Outside Temp'!B9027, IF(CECCZ="CZ13",'Outside Temp'!B9028))))</f>
        <v>63</v>
      </c>
      <c r="G9025" s="12">
        <f t="shared" si="3"/>
        <v>1</v>
      </c>
    </row>
    <row r="9026" ht="15.75" customHeight="1">
      <c r="A9026" s="13">
        <v>42219.041666666664</v>
      </c>
      <c r="B9026" s="73">
        <f t="shared" si="1"/>
        <v>42219</v>
      </c>
      <c r="C9026" s="74">
        <f>IF(NewCustomer="Yes", IF(COUNTIF($I$2:$I$11,B9026)&gt;0,0,WEEKDAY(B9026,2)),IF(COUNTIF($I$2:$I$21,B9026)&gt;0,0,WEEKDAY(B9026,2)))</f>
        <v>1</v>
      </c>
      <c r="D9026" s="74">
        <f t="shared" si="2"/>
        <v>1</v>
      </c>
      <c r="E9026" s="12">
        <f>IFERROR(VLOOKUP(A9026,'IDAR Meter Data'!$A:$B,2,1),"")</f>
        <v>158</v>
      </c>
      <c r="F9026" s="75">
        <f>IF(CECCZ="CZ03",'Outside Temp'!B9026,IF(CECCZ="CZ04",'Outside Temp'!B9027,IF(CECCZ="CZ12",'Outside Temp'!B9028, IF(CECCZ="CZ13",'Outside Temp'!B9029))))</f>
        <v>64</v>
      </c>
      <c r="G9026" s="12">
        <f t="shared" si="3"/>
        <v>1</v>
      </c>
    </row>
    <row r="9027" ht="15.75" customHeight="1">
      <c r="A9027" s="13">
        <v>42219.052083333336</v>
      </c>
      <c r="B9027" s="73">
        <f t="shared" si="1"/>
        <v>42219</v>
      </c>
      <c r="C9027" s="74">
        <f>IF(NewCustomer="Yes", IF(COUNTIF($I$2:$I$11,B9027)&gt;0,0,WEEKDAY(B9027,2)),IF(COUNTIF($I$2:$I$21,B9027)&gt;0,0,WEEKDAY(B9027,2)))</f>
        <v>1</v>
      </c>
      <c r="D9027" s="74">
        <f t="shared" si="2"/>
        <v>1</v>
      </c>
      <c r="E9027" s="12">
        <f>IFERROR(VLOOKUP(A9027,'IDAR Meter Data'!$A:$B,2,1),"")</f>
        <v>159</v>
      </c>
      <c r="F9027" s="75">
        <f>IF(CECCZ="CZ03",'Outside Temp'!B9027,IF(CECCZ="CZ04",'Outside Temp'!B9028,IF(CECCZ="CZ12",'Outside Temp'!B9029, IF(CECCZ="CZ13",'Outside Temp'!B9030))))</f>
        <v>64</v>
      </c>
      <c r="G9027" s="12">
        <f t="shared" si="3"/>
        <v>1</v>
      </c>
    </row>
    <row r="9028" ht="15.75" customHeight="1">
      <c r="A9028" s="13">
        <v>42219.0625</v>
      </c>
      <c r="B9028" s="73">
        <f t="shared" si="1"/>
        <v>42219</v>
      </c>
      <c r="C9028" s="74">
        <f>IF(NewCustomer="Yes", IF(COUNTIF($I$2:$I$11,B9028)&gt;0,0,WEEKDAY(B9028,2)),IF(COUNTIF($I$2:$I$21,B9028)&gt;0,0,WEEKDAY(B9028,2)))</f>
        <v>1</v>
      </c>
      <c r="D9028" s="74">
        <f t="shared" si="2"/>
        <v>1</v>
      </c>
      <c r="E9028" s="12">
        <f>IFERROR(VLOOKUP(A9028,'IDAR Meter Data'!$A:$B,2,1),"")</f>
        <v>170</v>
      </c>
      <c r="F9028" s="75">
        <f>IF(CECCZ="CZ03",'Outside Temp'!B9028,IF(CECCZ="CZ04",'Outside Temp'!B9029,IF(CECCZ="CZ12",'Outside Temp'!B9030, IF(CECCZ="CZ13",'Outside Temp'!B9031))))</f>
        <v>64</v>
      </c>
      <c r="G9028" s="12">
        <f t="shared" si="3"/>
        <v>1</v>
      </c>
    </row>
    <row r="9029" ht="15.75" customHeight="1">
      <c r="A9029" s="13">
        <v>42219.072916666664</v>
      </c>
      <c r="B9029" s="73">
        <f t="shared" si="1"/>
        <v>42219</v>
      </c>
      <c r="C9029" s="74">
        <f>IF(NewCustomer="Yes", IF(COUNTIF($I$2:$I$11,B9029)&gt;0,0,WEEKDAY(B9029,2)),IF(COUNTIF($I$2:$I$21,B9029)&gt;0,0,WEEKDAY(B9029,2)))</f>
        <v>1</v>
      </c>
      <c r="D9029" s="74">
        <f t="shared" si="2"/>
        <v>1</v>
      </c>
      <c r="E9029" s="12">
        <f>IFERROR(VLOOKUP(A9029,'IDAR Meter Data'!$A:$B,2,1),"")</f>
        <v>153</v>
      </c>
      <c r="F9029" s="75">
        <f>IF(CECCZ="CZ03",'Outside Temp'!B9029,IF(CECCZ="CZ04",'Outside Temp'!B9030,IF(CECCZ="CZ12",'Outside Temp'!B9031, IF(CECCZ="CZ13",'Outside Temp'!B9032))))</f>
        <v>64</v>
      </c>
      <c r="G9029" s="12">
        <f t="shared" si="3"/>
        <v>1</v>
      </c>
    </row>
    <row r="9030" ht="15.75" customHeight="1">
      <c r="A9030" s="13">
        <v>42219.083333333336</v>
      </c>
      <c r="B9030" s="73">
        <f t="shared" si="1"/>
        <v>42219</v>
      </c>
      <c r="C9030" s="74">
        <f>IF(NewCustomer="Yes", IF(COUNTIF($I$2:$I$11,B9030)&gt;0,0,WEEKDAY(B9030,2)),IF(COUNTIF($I$2:$I$21,B9030)&gt;0,0,WEEKDAY(B9030,2)))</f>
        <v>1</v>
      </c>
      <c r="D9030" s="74">
        <f t="shared" si="2"/>
        <v>2</v>
      </c>
      <c r="E9030" s="12">
        <f>IFERROR(VLOOKUP(A9030,'IDAR Meter Data'!$A:$B,2,1),"")</f>
        <v>147</v>
      </c>
      <c r="F9030" s="75">
        <f>IF(CECCZ="CZ03",'Outside Temp'!B9030,IF(CECCZ="CZ04",'Outside Temp'!B9031,IF(CECCZ="CZ12",'Outside Temp'!B9032, IF(CECCZ="CZ13",'Outside Temp'!B9033))))</f>
        <v>64</v>
      </c>
      <c r="G9030" s="12">
        <f t="shared" si="3"/>
        <v>1</v>
      </c>
    </row>
    <row r="9031" ht="15.75" customHeight="1">
      <c r="A9031" s="13">
        <v>42219.09375</v>
      </c>
      <c r="B9031" s="73">
        <f t="shared" si="1"/>
        <v>42219</v>
      </c>
      <c r="C9031" s="74">
        <f>IF(NewCustomer="Yes", IF(COUNTIF($I$2:$I$11,B9031)&gt;0,0,WEEKDAY(B9031,2)),IF(COUNTIF($I$2:$I$21,B9031)&gt;0,0,WEEKDAY(B9031,2)))</f>
        <v>1</v>
      </c>
      <c r="D9031" s="74">
        <f t="shared" si="2"/>
        <v>2</v>
      </c>
      <c r="E9031" s="12">
        <f>IFERROR(VLOOKUP(A9031,'IDAR Meter Data'!$A:$B,2,1),"")</f>
        <v>152</v>
      </c>
      <c r="F9031" s="75">
        <f>IF(CECCZ="CZ03",'Outside Temp'!B9031,IF(CECCZ="CZ04",'Outside Temp'!B9032,IF(CECCZ="CZ12",'Outside Temp'!B9033, IF(CECCZ="CZ13",'Outside Temp'!B9034))))</f>
        <v>64</v>
      </c>
      <c r="G9031" s="12">
        <f t="shared" si="3"/>
        <v>1</v>
      </c>
    </row>
    <row r="9032" ht="15.75" customHeight="1">
      <c r="A9032" s="13">
        <v>42219.104166666664</v>
      </c>
      <c r="B9032" s="73">
        <f t="shared" si="1"/>
        <v>42219</v>
      </c>
      <c r="C9032" s="74">
        <f>IF(NewCustomer="Yes", IF(COUNTIF($I$2:$I$11,B9032)&gt;0,0,WEEKDAY(B9032,2)),IF(COUNTIF($I$2:$I$21,B9032)&gt;0,0,WEEKDAY(B9032,2)))</f>
        <v>1</v>
      </c>
      <c r="D9032" s="74">
        <f t="shared" si="2"/>
        <v>2</v>
      </c>
      <c r="E9032" s="12">
        <f>IFERROR(VLOOKUP(A9032,'IDAR Meter Data'!$A:$B,2,1),"")</f>
        <v>160</v>
      </c>
      <c r="F9032" s="75">
        <f>IF(CECCZ="CZ03",'Outside Temp'!B9032,IF(CECCZ="CZ04",'Outside Temp'!B9033,IF(CECCZ="CZ12",'Outside Temp'!B9034, IF(CECCZ="CZ13",'Outside Temp'!B9035))))</f>
        <v>64</v>
      </c>
      <c r="G9032" s="12">
        <f t="shared" si="3"/>
        <v>1</v>
      </c>
    </row>
    <row r="9033" ht="15.75" customHeight="1">
      <c r="A9033" s="13">
        <v>42219.114583333336</v>
      </c>
      <c r="B9033" s="73">
        <f t="shared" si="1"/>
        <v>42219</v>
      </c>
      <c r="C9033" s="74">
        <f>IF(NewCustomer="Yes", IF(COUNTIF($I$2:$I$11,B9033)&gt;0,0,WEEKDAY(B9033,2)),IF(COUNTIF($I$2:$I$21,B9033)&gt;0,0,WEEKDAY(B9033,2)))</f>
        <v>1</v>
      </c>
      <c r="D9033" s="74">
        <f t="shared" si="2"/>
        <v>2</v>
      </c>
      <c r="E9033" s="12">
        <f>IFERROR(VLOOKUP(A9033,'IDAR Meter Data'!$A:$B,2,1),"")</f>
        <v>164</v>
      </c>
      <c r="F9033" s="75">
        <f>IF(CECCZ="CZ03",'Outside Temp'!B9033,IF(CECCZ="CZ04",'Outside Temp'!B9034,IF(CECCZ="CZ12",'Outside Temp'!B9035, IF(CECCZ="CZ13",'Outside Temp'!B9036))))</f>
        <v>64</v>
      </c>
      <c r="G9033" s="12">
        <f t="shared" si="3"/>
        <v>1</v>
      </c>
    </row>
    <row r="9034" ht="15.75" customHeight="1">
      <c r="A9034" s="13">
        <v>42219.125</v>
      </c>
      <c r="B9034" s="73">
        <f t="shared" si="1"/>
        <v>42219</v>
      </c>
      <c r="C9034" s="74">
        <f>IF(NewCustomer="Yes", IF(COUNTIF($I$2:$I$11,B9034)&gt;0,0,WEEKDAY(B9034,2)),IF(COUNTIF($I$2:$I$21,B9034)&gt;0,0,WEEKDAY(B9034,2)))</f>
        <v>1</v>
      </c>
      <c r="D9034" s="74">
        <f t="shared" si="2"/>
        <v>3</v>
      </c>
      <c r="E9034" s="12">
        <f>IFERROR(VLOOKUP(A9034,'IDAR Meter Data'!$A:$B,2,1),"")</f>
        <v>150</v>
      </c>
      <c r="F9034" s="75">
        <f>IF(CECCZ="CZ03",'Outside Temp'!B9034,IF(CECCZ="CZ04",'Outside Temp'!B9035,IF(CECCZ="CZ12",'Outside Temp'!B9036, IF(CECCZ="CZ13",'Outside Temp'!B9037))))</f>
        <v>63.93333333</v>
      </c>
      <c r="G9034" s="12">
        <f t="shared" si="3"/>
        <v>1</v>
      </c>
    </row>
    <row r="9035" ht="15.75" customHeight="1">
      <c r="A9035" s="13">
        <v>42219.135416666664</v>
      </c>
      <c r="B9035" s="73">
        <f t="shared" si="1"/>
        <v>42219</v>
      </c>
      <c r="C9035" s="74">
        <f>IF(NewCustomer="Yes", IF(COUNTIF($I$2:$I$11,B9035)&gt;0,0,WEEKDAY(B9035,2)),IF(COUNTIF($I$2:$I$21,B9035)&gt;0,0,WEEKDAY(B9035,2)))</f>
        <v>1</v>
      </c>
      <c r="D9035" s="74">
        <f t="shared" si="2"/>
        <v>3</v>
      </c>
      <c r="E9035" s="12">
        <f>IFERROR(VLOOKUP(A9035,'IDAR Meter Data'!$A:$B,2,1),"")</f>
        <v>153</v>
      </c>
      <c r="F9035" s="75">
        <f>IF(CECCZ="CZ03",'Outside Temp'!B9035,IF(CECCZ="CZ04",'Outside Temp'!B9036,IF(CECCZ="CZ12",'Outside Temp'!B9037, IF(CECCZ="CZ13",'Outside Temp'!B9038))))</f>
        <v>63.68333333</v>
      </c>
      <c r="G9035" s="12">
        <f t="shared" si="3"/>
        <v>1</v>
      </c>
    </row>
    <row r="9036" ht="15.75" customHeight="1">
      <c r="A9036" s="13">
        <v>42219.145833333336</v>
      </c>
      <c r="B9036" s="73">
        <f t="shared" si="1"/>
        <v>42219</v>
      </c>
      <c r="C9036" s="74">
        <f>IF(NewCustomer="Yes", IF(COUNTIF($I$2:$I$11,B9036)&gt;0,0,WEEKDAY(B9036,2)),IF(COUNTIF($I$2:$I$21,B9036)&gt;0,0,WEEKDAY(B9036,2)))</f>
        <v>1</v>
      </c>
      <c r="D9036" s="74">
        <f t="shared" si="2"/>
        <v>3</v>
      </c>
      <c r="E9036" s="12">
        <f>IFERROR(VLOOKUP(A9036,'IDAR Meter Data'!$A:$B,2,1),"")</f>
        <v>151</v>
      </c>
      <c r="F9036" s="75">
        <f>IF(CECCZ="CZ03",'Outside Temp'!B9036,IF(CECCZ="CZ04",'Outside Temp'!B9037,IF(CECCZ="CZ12",'Outside Temp'!B9038, IF(CECCZ="CZ13",'Outside Temp'!B9039))))</f>
        <v>63.43333333</v>
      </c>
      <c r="G9036" s="12">
        <f t="shared" si="3"/>
        <v>1</v>
      </c>
    </row>
    <row r="9037" ht="15.75" customHeight="1">
      <c r="A9037" s="13">
        <v>42219.15625</v>
      </c>
      <c r="B9037" s="73">
        <f t="shared" si="1"/>
        <v>42219</v>
      </c>
      <c r="C9037" s="74">
        <f>IF(NewCustomer="Yes", IF(COUNTIF($I$2:$I$11,B9037)&gt;0,0,WEEKDAY(B9037,2)),IF(COUNTIF($I$2:$I$21,B9037)&gt;0,0,WEEKDAY(B9037,2)))</f>
        <v>1</v>
      </c>
      <c r="D9037" s="74">
        <f t="shared" si="2"/>
        <v>3</v>
      </c>
      <c r="E9037" s="12">
        <f>IFERROR(VLOOKUP(A9037,'IDAR Meter Data'!$A:$B,2,1),"")</f>
        <v>162</v>
      </c>
      <c r="F9037" s="75">
        <f>IF(CECCZ="CZ03",'Outside Temp'!B9037,IF(CECCZ="CZ04",'Outside Temp'!B9038,IF(CECCZ="CZ12",'Outside Temp'!B9039, IF(CECCZ="CZ13",'Outside Temp'!B9040))))</f>
        <v>63.18333333</v>
      </c>
      <c r="G9037" s="12">
        <f t="shared" si="3"/>
        <v>1</v>
      </c>
    </row>
    <row r="9038" ht="15.75" customHeight="1">
      <c r="A9038" s="13">
        <v>42219.166666666664</v>
      </c>
      <c r="B9038" s="73">
        <f t="shared" si="1"/>
        <v>42219</v>
      </c>
      <c r="C9038" s="74">
        <f>IF(NewCustomer="Yes", IF(COUNTIF($I$2:$I$11,B9038)&gt;0,0,WEEKDAY(B9038,2)),IF(COUNTIF($I$2:$I$21,B9038)&gt;0,0,WEEKDAY(B9038,2)))</f>
        <v>1</v>
      </c>
      <c r="D9038" s="74">
        <f t="shared" si="2"/>
        <v>4</v>
      </c>
      <c r="E9038" s="12">
        <f>IFERROR(VLOOKUP(A9038,'IDAR Meter Data'!$A:$B,2,1),"")</f>
        <v>154</v>
      </c>
      <c r="F9038" s="75">
        <f>IF(CECCZ="CZ03",'Outside Temp'!B9038,IF(CECCZ="CZ04",'Outside Temp'!B9039,IF(CECCZ="CZ12",'Outside Temp'!B9040, IF(CECCZ="CZ13",'Outside Temp'!B9041))))</f>
        <v>63.06666667</v>
      </c>
      <c r="G9038" s="12">
        <f t="shared" si="3"/>
        <v>1</v>
      </c>
    </row>
    <row r="9039" ht="15.75" customHeight="1">
      <c r="A9039" s="13">
        <v>42219.177083333336</v>
      </c>
      <c r="B9039" s="73">
        <f t="shared" si="1"/>
        <v>42219</v>
      </c>
      <c r="C9039" s="74">
        <f>IF(NewCustomer="Yes", IF(COUNTIF($I$2:$I$11,B9039)&gt;0,0,WEEKDAY(B9039,2)),IF(COUNTIF($I$2:$I$21,B9039)&gt;0,0,WEEKDAY(B9039,2)))</f>
        <v>1</v>
      </c>
      <c r="D9039" s="74">
        <f t="shared" si="2"/>
        <v>4</v>
      </c>
      <c r="E9039" s="12">
        <f>IFERROR(VLOOKUP(A9039,'IDAR Meter Data'!$A:$B,2,1),"")</f>
        <v>149</v>
      </c>
      <c r="F9039" s="75">
        <f>IF(CECCZ="CZ03",'Outside Temp'!B9039,IF(CECCZ="CZ04",'Outside Temp'!B9040,IF(CECCZ="CZ12",'Outside Temp'!B9041, IF(CECCZ="CZ13",'Outside Temp'!B9042))))</f>
        <v>63.31666667</v>
      </c>
      <c r="G9039" s="12">
        <f t="shared" si="3"/>
        <v>1</v>
      </c>
    </row>
    <row r="9040" ht="15.75" customHeight="1">
      <c r="A9040" s="13">
        <v>42219.1875</v>
      </c>
      <c r="B9040" s="73">
        <f t="shared" si="1"/>
        <v>42219</v>
      </c>
      <c r="C9040" s="74">
        <f>IF(NewCustomer="Yes", IF(COUNTIF($I$2:$I$11,B9040)&gt;0,0,WEEKDAY(B9040,2)),IF(COUNTIF($I$2:$I$21,B9040)&gt;0,0,WEEKDAY(B9040,2)))</f>
        <v>1</v>
      </c>
      <c r="D9040" s="74">
        <f t="shared" si="2"/>
        <v>4</v>
      </c>
      <c r="E9040" s="12">
        <f>IFERROR(VLOOKUP(A9040,'IDAR Meter Data'!$A:$B,2,1),"")</f>
        <v>143</v>
      </c>
      <c r="F9040" s="75">
        <f>IF(CECCZ="CZ03",'Outside Temp'!B9040,IF(CECCZ="CZ04",'Outside Temp'!B9041,IF(CECCZ="CZ12",'Outside Temp'!B9042, IF(CECCZ="CZ13",'Outside Temp'!B9043))))</f>
        <v>63.56666667</v>
      </c>
      <c r="G9040" s="12">
        <f t="shared" si="3"/>
        <v>1</v>
      </c>
    </row>
    <row r="9041" ht="15.75" customHeight="1">
      <c r="A9041" s="13">
        <v>42219.197916666664</v>
      </c>
      <c r="B9041" s="73">
        <f t="shared" si="1"/>
        <v>42219</v>
      </c>
      <c r="C9041" s="74">
        <f>IF(NewCustomer="Yes", IF(COUNTIF($I$2:$I$11,B9041)&gt;0,0,WEEKDAY(B9041,2)),IF(COUNTIF($I$2:$I$21,B9041)&gt;0,0,WEEKDAY(B9041,2)))</f>
        <v>1</v>
      </c>
      <c r="D9041" s="74">
        <f t="shared" si="2"/>
        <v>4</v>
      </c>
      <c r="E9041" s="12">
        <f>IFERROR(VLOOKUP(A9041,'IDAR Meter Data'!$A:$B,2,1),"")</f>
        <v>153</v>
      </c>
      <c r="F9041" s="75">
        <f>IF(CECCZ="CZ03",'Outside Temp'!B9041,IF(CECCZ="CZ04",'Outside Temp'!B9042,IF(CECCZ="CZ12",'Outside Temp'!B9043, IF(CECCZ="CZ13",'Outside Temp'!B9044))))</f>
        <v>63.81666667</v>
      </c>
      <c r="G9041" s="12">
        <f t="shared" si="3"/>
        <v>1</v>
      </c>
    </row>
    <row r="9042" ht="15.75" customHeight="1">
      <c r="A9042" s="13">
        <v>42219.208333333336</v>
      </c>
      <c r="B9042" s="73">
        <f t="shared" si="1"/>
        <v>42219</v>
      </c>
      <c r="C9042" s="74">
        <f>IF(NewCustomer="Yes", IF(COUNTIF($I$2:$I$11,B9042)&gt;0,0,WEEKDAY(B9042,2)),IF(COUNTIF($I$2:$I$21,B9042)&gt;0,0,WEEKDAY(B9042,2)))</f>
        <v>1</v>
      </c>
      <c r="D9042" s="74">
        <f t="shared" si="2"/>
        <v>5</v>
      </c>
      <c r="E9042" s="12">
        <f>IFERROR(VLOOKUP(A9042,'IDAR Meter Data'!$A:$B,2,1),"")</f>
        <v>170</v>
      </c>
      <c r="F9042" s="75">
        <f>IF(CECCZ="CZ03",'Outside Temp'!B9042,IF(CECCZ="CZ04",'Outside Temp'!B9043,IF(CECCZ="CZ12",'Outside Temp'!B9044, IF(CECCZ="CZ13",'Outside Temp'!B9045))))</f>
        <v>64</v>
      </c>
      <c r="G9042" s="12">
        <f t="shared" si="3"/>
        <v>1</v>
      </c>
    </row>
    <row r="9043" ht="15.75" customHeight="1">
      <c r="A9043" s="13">
        <v>42219.21875</v>
      </c>
      <c r="B9043" s="73">
        <f t="shared" si="1"/>
        <v>42219</v>
      </c>
      <c r="C9043" s="74">
        <f>IF(NewCustomer="Yes", IF(COUNTIF($I$2:$I$11,B9043)&gt;0,0,WEEKDAY(B9043,2)),IF(COUNTIF($I$2:$I$21,B9043)&gt;0,0,WEEKDAY(B9043,2)))</f>
        <v>1</v>
      </c>
      <c r="D9043" s="74">
        <f t="shared" si="2"/>
        <v>5</v>
      </c>
      <c r="E9043" s="12">
        <f>IFERROR(VLOOKUP(A9043,'IDAR Meter Data'!$A:$B,2,1),"")</f>
        <v>146</v>
      </c>
      <c r="F9043" s="75">
        <f>IF(CECCZ="CZ03",'Outside Temp'!B9043,IF(CECCZ="CZ04",'Outside Temp'!B9044,IF(CECCZ="CZ12",'Outside Temp'!B9045, IF(CECCZ="CZ13",'Outside Temp'!B9046))))</f>
        <v>64</v>
      </c>
      <c r="G9043" s="12">
        <f t="shared" si="3"/>
        <v>1</v>
      </c>
    </row>
    <row r="9044" ht="15.75" customHeight="1">
      <c r="A9044" s="13">
        <v>42219.229166666664</v>
      </c>
      <c r="B9044" s="73">
        <f t="shared" si="1"/>
        <v>42219</v>
      </c>
      <c r="C9044" s="74">
        <f>IF(NewCustomer="Yes", IF(COUNTIF($I$2:$I$11,B9044)&gt;0,0,WEEKDAY(B9044,2)),IF(COUNTIF($I$2:$I$21,B9044)&gt;0,0,WEEKDAY(B9044,2)))</f>
        <v>1</v>
      </c>
      <c r="D9044" s="74">
        <f t="shared" si="2"/>
        <v>5</v>
      </c>
      <c r="E9044" s="12">
        <f>IFERROR(VLOOKUP(A9044,'IDAR Meter Data'!$A:$B,2,1),"")</f>
        <v>152</v>
      </c>
      <c r="F9044" s="75">
        <f>IF(CECCZ="CZ03",'Outside Temp'!B9044,IF(CECCZ="CZ04",'Outside Temp'!B9045,IF(CECCZ="CZ12",'Outside Temp'!B9046, IF(CECCZ="CZ13",'Outside Temp'!B9047))))</f>
        <v>64</v>
      </c>
      <c r="G9044" s="12">
        <f t="shared" si="3"/>
        <v>1</v>
      </c>
    </row>
    <row r="9045" ht="15.75" customHeight="1">
      <c r="A9045" s="13">
        <v>42219.239583333336</v>
      </c>
      <c r="B9045" s="73">
        <f t="shared" si="1"/>
        <v>42219</v>
      </c>
      <c r="C9045" s="74">
        <f>IF(NewCustomer="Yes", IF(COUNTIF($I$2:$I$11,B9045)&gt;0,0,WEEKDAY(B9045,2)),IF(COUNTIF($I$2:$I$21,B9045)&gt;0,0,WEEKDAY(B9045,2)))</f>
        <v>1</v>
      </c>
      <c r="D9045" s="74">
        <f t="shared" si="2"/>
        <v>5</v>
      </c>
      <c r="E9045" s="12">
        <f>IFERROR(VLOOKUP(A9045,'IDAR Meter Data'!$A:$B,2,1),"")</f>
        <v>152</v>
      </c>
      <c r="F9045" s="75">
        <f>IF(CECCZ="CZ03",'Outside Temp'!B9045,IF(CECCZ="CZ04",'Outside Temp'!B9046,IF(CECCZ="CZ12",'Outside Temp'!B9047, IF(CECCZ="CZ13",'Outside Temp'!B9048))))</f>
        <v>64</v>
      </c>
      <c r="G9045" s="12">
        <f t="shared" si="3"/>
        <v>1</v>
      </c>
    </row>
    <row r="9046" ht="15.75" customHeight="1">
      <c r="A9046" s="13">
        <v>42219.25</v>
      </c>
      <c r="B9046" s="73">
        <f t="shared" si="1"/>
        <v>42219</v>
      </c>
      <c r="C9046" s="74">
        <f>IF(NewCustomer="Yes", IF(COUNTIF($I$2:$I$11,B9046)&gt;0,0,WEEKDAY(B9046,2)),IF(COUNTIF($I$2:$I$21,B9046)&gt;0,0,WEEKDAY(B9046,2)))</f>
        <v>1</v>
      </c>
      <c r="D9046" s="74">
        <f t="shared" si="2"/>
        <v>6</v>
      </c>
      <c r="E9046" s="12">
        <f>IFERROR(VLOOKUP(A9046,'IDAR Meter Data'!$A:$B,2,1),"")</f>
        <v>152</v>
      </c>
      <c r="F9046" s="75">
        <f>IF(CECCZ="CZ03",'Outside Temp'!B9046,IF(CECCZ="CZ04",'Outside Temp'!B9047,IF(CECCZ="CZ12",'Outside Temp'!B9048, IF(CECCZ="CZ13",'Outside Temp'!B9049))))</f>
        <v>64</v>
      </c>
      <c r="G9046" s="12">
        <f t="shared" si="3"/>
        <v>1</v>
      </c>
    </row>
    <row r="9047" ht="15.75" customHeight="1">
      <c r="A9047" s="13">
        <v>42219.260416666664</v>
      </c>
      <c r="B9047" s="73">
        <f t="shared" si="1"/>
        <v>42219</v>
      </c>
      <c r="C9047" s="74">
        <f>IF(NewCustomer="Yes", IF(COUNTIF($I$2:$I$11,B9047)&gt;0,0,WEEKDAY(B9047,2)),IF(COUNTIF($I$2:$I$21,B9047)&gt;0,0,WEEKDAY(B9047,2)))</f>
        <v>1</v>
      </c>
      <c r="D9047" s="74">
        <f t="shared" si="2"/>
        <v>6</v>
      </c>
      <c r="E9047" s="12">
        <f>IFERROR(VLOOKUP(A9047,'IDAR Meter Data'!$A:$B,2,1),"")</f>
        <v>170</v>
      </c>
      <c r="F9047" s="75">
        <f>IF(CECCZ="CZ03",'Outside Temp'!B9047,IF(CECCZ="CZ04",'Outside Temp'!B9048,IF(CECCZ="CZ12",'Outside Temp'!B9049, IF(CECCZ="CZ13",'Outside Temp'!B9050))))</f>
        <v>64</v>
      </c>
      <c r="G9047" s="12">
        <f t="shared" si="3"/>
        <v>1</v>
      </c>
    </row>
    <row r="9048" ht="15.75" customHeight="1">
      <c r="A9048" s="13">
        <v>42219.270833333336</v>
      </c>
      <c r="B9048" s="73">
        <f t="shared" si="1"/>
        <v>42219</v>
      </c>
      <c r="C9048" s="74">
        <f>IF(NewCustomer="Yes", IF(COUNTIF($I$2:$I$11,B9048)&gt;0,0,WEEKDAY(B9048,2)),IF(COUNTIF($I$2:$I$21,B9048)&gt;0,0,WEEKDAY(B9048,2)))</f>
        <v>1</v>
      </c>
      <c r="D9048" s="74">
        <f t="shared" si="2"/>
        <v>6</v>
      </c>
      <c r="E9048" s="12">
        <f>IFERROR(VLOOKUP(A9048,'IDAR Meter Data'!$A:$B,2,1),"")</f>
        <v>150</v>
      </c>
      <c r="F9048" s="75">
        <f>IF(CECCZ="CZ03",'Outside Temp'!B9048,IF(CECCZ="CZ04",'Outside Temp'!B9049,IF(CECCZ="CZ12",'Outside Temp'!B9050, IF(CECCZ="CZ13",'Outside Temp'!B9051))))</f>
        <v>64</v>
      </c>
      <c r="G9048" s="12">
        <f t="shared" si="3"/>
        <v>1</v>
      </c>
    </row>
    <row r="9049" ht="15.75" customHeight="1">
      <c r="A9049" s="13">
        <v>42219.28125</v>
      </c>
      <c r="B9049" s="73">
        <f t="shared" si="1"/>
        <v>42219</v>
      </c>
      <c r="C9049" s="74">
        <f>IF(NewCustomer="Yes", IF(COUNTIF($I$2:$I$11,B9049)&gt;0,0,WEEKDAY(B9049,2)),IF(COUNTIF($I$2:$I$21,B9049)&gt;0,0,WEEKDAY(B9049,2)))</f>
        <v>1</v>
      </c>
      <c r="D9049" s="74">
        <f t="shared" si="2"/>
        <v>6</v>
      </c>
      <c r="E9049" s="12">
        <f>IFERROR(VLOOKUP(A9049,'IDAR Meter Data'!$A:$B,2,1),"")</f>
        <v>152</v>
      </c>
      <c r="F9049" s="75">
        <f>IF(CECCZ="CZ03",'Outside Temp'!B9049,IF(CECCZ="CZ04",'Outside Temp'!B9050,IF(CECCZ="CZ12",'Outside Temp'!B9051, IF(CECCZ="CZ13",'Outside Temp'!B9052))))</f>
        <v>64</v>
      </c>
      <c r="G9049" s="12">
        <f t="shared" si="3"/>
        <v>1</v>
      </c>
    </row>
    <row r="9050" ht="15.75" customHeight="1">
      <c r="A9050" s="13">
        <v>42219.291666666664</v>
      </c>
      <c r="B9050" s="73">
        <f t="shared" si="1"/>
        <v>42219</v>
      </c>
      <c r="C9050" s="74">
        <f>IF(NewCustomer="Yes", IF(COUNTIF($I$2:$I$11,B9050)&gt;0,0,WEEKDAY(B9050,2)),IF(COUNTIF($I$2:$I$21,B9050)&gt;0,0,WEEKDAY(B9050,2)))</f>
        <v>1</v>
      </c>
      <c r="D9050" s="74">
        <f t="shared" si="2"/>
        <v>7</v>
      </c>
      <c r="E9050" s="12">
        <f>IFERROR(VLOOKUP(A9050,'IDAR Meter Data'!$A:$B,2,1),"")</f>
        <v>148</v>
      </c>
      <c r="F9050" s="75">
        <f>IF(CECCZ="CZ03",'Outside Temp'!B9050,IF(CECCZ="CZ04",'Outside Temp'!B9051,IF(CECCZ="CZ12",'Outside Temp'!B9052, IF(CECCZ="CZ13",'Outside Temp'!B9053))))</f>
        <v>64.06666667</v>
      </c>
      <c r="G9050" s="12">
        <f t="shared" si="3"/>
        <v>1</v>
      </c>
    </row>
    <row r="9051" ht="15.75" customHeight="1">
      <c r="A9051" s="13">
        <v>42219.302083333336</v>
      </c>
      <c r="B9051" s="73">
        <f t="shared" si="1"/>
        <v>42219</v>
      </c>
      <c r="C9051" s="74">
        <f>IF(NewCustomer="Yes", IF(COUNTIF($I$2:$I$11,B9051)&gt;0,0,WEEKDAY(B9051,2)),IF(COUNTIF($I$2:$I$21,B9051)&gt;0,0,WEEKDAY(B9051,2)))</f>
        <v>1</v>
      </c>
      <c r="D9051" s="74">
        <f t="shared" si="2"/>
        <v>7</v>
      </c>
      <c r="E9051" s="12">
        <f>IFERROR(VLOOKUP(A9051,'IDAR Meter Data'!$A:$B,2,1),"")</f>
        <v>161</v>
      </c>
      <c r="F9051" s="75">
        <f>IF(CECCZ="CZ03",'Outside Temp'!B9051,IF(CECCZ="CZ04",'Outside Temp'!B9052,IF(CECCZ="CZ12",'Outside Temp'!B9053, IF(CECCZ="CZ13",'Outside Temp'!B9054))))</f>
        <v>64.31666667</v>
      </c>
      <c r="G9051" s="12">
        <f t="shared" si="3"/>
        <v>1</v>
      </c>
    </row>
    <row r="9052" ht="15.75" customHeight="1">
      <c r="A9052" s="13">
        <v>42219.3125</v>
      </c>
      <c r="B9052" s="73">
        <f t="shared" si="1"/>
        <v>42219</v>
      </c>
      <c r="C9052" s="74">
        <f>IF(NewCustomer="Yes", IF(COUNTIF($I$2:$I$11,B9052)&gt;0,0,WEEKDAY(B9052,2)),IF(COUNTIF($I$2:$I$21,B9052)&gt;0,0,WEEKDAY(B9052,2)))</f>
        <v>1</v>
      </c>
      <c r="D9052" s="74">
        <f t="shared" si="2"/>
        <v>7</v>
      </c>
      <c r="E9052" s="12">
        <f>IFERROR(VLOOKUP(A9052,'IDAR Meter Data'!$A:$B,2,1),"")</f>
        <v>160</v>
      </c>
      <c r="F9052" s="75">
        <f>IF(CECCZ="CZ03",'Outside Temp'!B9052,IF(CECCZ="CZ04",'Outside Temp'!B9053,IF(CECCZ="CZ12",'Outside Temp'!B9054, IF(CECCZ="CZ13",'Outside Temp'!B9055))))</f>
        <v>64.56666667</v>
      </c>
      <c r="G9052" s="12">
        <f t="shared" si="3"/>
        <v>1</v>
      </c>
    </row>
    <row r="9053" ht="15.75" customHeight="1">
      <c r="A9053" s="13">
        <v>42219.322916666664</v>
      </c>
      <c r="B9053" s="73">
        <f t="shared" si="1"/>
        <v>42219</v>
      </c>
      <c r="C9053" s="74">
        <f>IF(NewCustomer="Yes", IF(COUNTIF($I$2:$I$11,B9053)&gt;0,0,WEEKDAY(B9053,2)),IF(COUNTIF($I$2:$I$21,B9053)&gt;0,0,WEEKDAY(B9053,2)))</f>
        <v>1</v>
      </c>
      <c r="D9053" s="74">
        <f t="shared" si="2"/>
        <v>7</v>
      </c>
      <c r="E9053" s="12">
        <f>IFERROR(VLOOKUP(A9053,'IDAR Meter Data'!$A:$B,2,1),"")</f>
        <v>154</v>
      </c>
      <c r="F9053" s="75">
        <f>IF(CECCZ="CZ03",'Outside Temp'!B9053,IF(CECCZ="CZ04",'Outside Temp'!B9054,IF(CECCZ="CZ12",'Outside Temp'!B9055, IF(CECCZ="CZ13",'Outside Temp'!B9056))))</f>
        <v>64.81666667</v>
      </c>
      <c r="G9053" s="12">
        <f t="shared" si="3"/>
        <v>1</v>
      </c>
    </row>
    <row r="9054" ht="15.75" customHeight="1">
      <c r="A9054" s="13">
        <v>42219.333333333336</v>
      </c>
      <c r="B9054" s="73">
        <f t="shared" si="1"/>
        <v>42219</v>
      </c>
      <c r="C9054" s="74">
        <f>IF(NewCustomer="Yes", IF(COUNTIF($I$2:$I$11,B9054)&gt;0,0,WEEKDAY(B9054,2)),IF(COUNTIF($I$2:$I$21,B9054)&gt;0,0,WEEKDAY(B9054,2)))</f>
        <v>1</v>
      </c>
      <c r="D9054" s="74">
        <f t="shared" si="2"/>
        <v>8</v>
      </c>
      <c r="E9054" s="12">
        <f>IFERROR(VLOOKUP(A9054,'IDAR Meter Data'!$A:$B,2,1),"")</f>
        <v>158</v>
      </c>
      <c r="F9054" s="75">
        <f>IF(CECCZ="CZ03",'Outside Temp'!B9054,IF(CECCZ="CZ04",'Outside Temp'!B9055,IF(CECCZ="CZ12",'Outside Temp'!B9056, IF(CECCZ="CZ13",'Outside Temp'!B9057))))</f>
        <v>65.11764706</v>
      </c>
      <c r="G9054" s="12">
        <f t="shared" si="3"/>
        <v>2</v>
      </c>
    </row>
    <row r="9055" ht="15.75" customHeight="1">
      <c r="A9055" s="13">
        <v>42219.34375</v>
      </c>
      <c r="B9055" s="73">
        <f t="shared" si="1"/>
        <v>42219</v>
      </c>
      <c r="C9055" s="74">
        <f>IF(NewCustomer="Yes", IF(COUNTIF($I$2:$I$11,B9055)&gt;0,0,WEEKDAY(B9055,2)),IF(COUNTIF($I$2:$I$21,B9055)&gt;0,0,WEEKDAY(B9055,2)))</f>
        <v>1</v>
      </c>
      <c r="D9055" s="74">
        <f t="shared" si="2"/>
        <v>8</v>
      </c>
      <c r="E9055" s="12">
        <f>IFERROR(VLOOKUP(A9055,'IDAR Meter Data'!$A:$B,2,1),"")</f>
        <v>159</v>
      </c>
      <c r="F9055" s="75">
        <f>IF(CECCZ="CZ03",'Outside Temp'!B9055,IF(CECCZ="CZ04",'Outside Temp'!B9056,IF(CECCZ="CZ12",'Outside Temp'!B9057, IF(CECCZ="CZ13",'Outside Temp'!B9058))))</f>
        <v>65.55882353</v>
      </c>
      <c r="G9055" s="12">
        <f t="shared" si="3"/>
        <v>2</v>
      </c>
    </row>
    <row r="9056" ht="15.75" customHeight="1">
      <c r="A9056" s="13">
        <v>42219.354166666664</v>
      </c>
      <c r="B9056" s="73">
        <f t="shared" si="1"/>
        <v>42219</v>
      </c>
      <c r="C9056" s="74">
        <f>IF(NewCustomer="Yes", IF(COUNTIF($I$2:$I$11,B9056)&gt;0,0,WEEKDAY(B9056,2)),IF(COUNTIF($I$2:$I$21,B9056)&gt;0,0,WEEKDAY(B9056,2)))</f>
        <v>1</v>
      </c>
      <c r="D9056" s="74">
        <f t="shared" si="2"/>
        <v>8</v>
      </c>
      <c r="E9056" s="12">
        <f>IFERROR(VLOOKUP(A9056,'IDAR Meter Data'!$A:$B,2,1),"")</f>
        <v>180</v>
      </c>
      <c r="F9056" s="75">
        <f>IF(CECCZ="CZ03",'Outside Temp'!B9056,IF(CECCZ="CZ04",'Outside Temp'!B9057,IF(CECCZ="CZ12",'Outside Temp'!B9058, IF(CECCZ="CZ13",'Outside Temp'!B9059))))</f>
        <v>66</v>
      </c>
      <c r="G9056" s="12">
        <f t="shared" si="3"/>
        <v>2</v>
      </c>
    </row>
    <row r="9057" ht="15.75" customHeight="1">
      <c r="A9057" s="13">
        <v>42219.364583333336</v>
      </c>
      <c r="B9057" s="73">
        <f t="shared" si="1"/>
        <v>42219</v>
      </c>
      <c r="C9057" s="74">
        <f>IF(NewCustomer="Yes", IF(COUNTIF($I$2:$I$11,B9057)&gt;0,0,WEEKDAY(B9057,2)),IF(COUNTIF($I$2:$I$21,B9057)&gt;0,0,WEEKDAY(B9057,2)))</f>
        <v>1</v>
      </c>
      <c r="D9057" s="74">
        <f t="shared" si="2"/>
        <v>8</v>
      </c>
      <c r="E9057" s="12">
        <f>IFERROR(VLOOKUP(A9057,'IDAR Meter Data'!$A:$B,2,1),"")</f>
        <v>181</v>
      </c>
      <c r="F9057" s="75">
        <f>IF(CECCZ="CZ03",'Outside Temp'!B9057,IF(CECCZ="CZ04",'Outside Temp'!B9058,IF(CECCZ="CZ12",'Outside Temp'!B9059, IF(CECCZ="CZ13",'Outside Temp'!B9060))))</f>
        <v>67.15384615</v>
      </c>
      <c r="G9057" s="12">
        <f t="shared" si="3"/>
        <v>2</v>
      </c>
    </row>
    <row r="9058" ht="15.75" customHeight="1">
      <c r="A9058" s="13">
        <v>42219.375</v>
      </c>
      <c r="B9058" s="73">
        <f t="shared" si="1"/>
        <v>42219</v>
      </c>
      <c r="C9058" s="74">
        <f>IF(NewCustomer="Yes", IF(COUNTIF($I$2:$I$11,B9058)&gt;0,0,WEEKDAY(B9058,2)),IF(COUNTIF($I$2:$I$21,B9058)&gt;0,0,WEEKDAY(B9058,2)))</f>
        <v>1</v>
      </c>
      <c r="D9058" s="74">
        <f t="shared" si="2"/>
        <v>9</v>
      </c>
      <c r="E9058" s="12">
        <f>IFERROR(VLOOKUP(A9058,'IDAR Meter Data'!$A:$B,2,1),"")</f>
        <v>173</v>
      </c>
      <c r="F9058" s="75">
        <f>IF(CECCZ="CZ03",'Outside Temp'!B9058,IF(CECCZ="CZ04",'Outside Temp'!B9059,IF(CECCZ="CZ12",'Outside Temp'!B9060, IF(CECCZ="CZ13",'Outside Temp'!B9061))))</f>
        <v>68.06666667</v>
      </c>
      <c r="G9058" s="12">
        <f t="shared" si="3"/>
        <v>2</v>
      </c>
    </row>
    <row r="9059" ht="15.75" customHeight="1">
      <c r="A9059" s="13">
        <v>42219.385416666664</v>
      </c>
      <c r="B9059" s="73">
        <f t="shared" si="1"/>
        <v>42219</v>
      </c>
      <c r="C9059" s="74">
        <f>IF(NewCustomer="Yes", IF(COUNTIF($I$2:$I$11,B9059)&gt;0,0,WEEKDAY(B9059,2)),IF(COUNTIF($I$2:$I$21,B9059)&gt;0,0,WEEKDAY(B9059,2)))</f>
        <v>1</v>
      </c>
      <c r="D9059" s="74">
        <f t="shared" si="2"/>
        <v>9</v>
      </c>
      <c r="E9059" s="12">
        <f>IFERROR(VLOOKUP(A9059,'IDAR Meter Data'!$A:$B,2,1),"")</f>
        <v>170</v>
      </c>
      <c r="F9059" s="75">
        <f>IF(CECCZ="CZ03",'Outside Temp'!B9059,IF(CECCZ="CZ04",'Outside Temp'!B9060,IF(CECCZ="CZ12",'Outside Temp'!B9061, IF(CECCZ="CZ13",'Outside Temp'!B9062))))</f>
        <v>68.31666667</v>
      </c>
      <c r="G9059" s="12">
        <f t="shared" si="3"/>
        <v>2</v>
      </c>
    </row>
    <row r="9060" ht="15.75" customHeight="1">
      <c r="A9060" s="13">
        <v>42219.395833333336</v>
      </c>
      <c r="B9060" s="73">
        <f t="shared" si="1"/>
        <v>42219</v>
      </c>
      <c r="C9060" s="74">
        <f>IF(NewCustomer="Yes", IF(COUNTIF($I$2:$I$11,B9060)&gt;0,0,WEEKDAY(B9060,2)),IF(COUNTIF($I$2:$I$21,B9060)&gt;0,0,WEEKDAY(B9060,2)))</f>
        <v>1</v>
      </c>
      <c r="D9060" s="74">
        <f t="shared" si="2"/>
        <v>9</v>
      </c>
      <c r="E9060" s="12">
        <f>IFERROR(VLOOKUP(A9060,'IDAR Meter Data'!$A:$B,2,1),"")</f>
        <v>181</v>
      </c>
      <c r="F9060" s="75">
        <f>IF(CECCZ="CZ03",'Outside Temp'!B9060,IF(CECCZ="CZ04",'Outside Temp'!B9061,IF(CECCZ="CZ12",'Outside Temp'!B9062, IF(CECCZ="CZ13",'Outside Temp'!B9063))))</f>
        <v>68.56666667</v>
      </c>
      <c r="G9060" s="12">
        <f t="shared" si="3"/>
        <v>2</v>
      </c>
    </row>
    <row r="9061" ht="15.75" customHeight="1">
      <c r="A9061" s="13">
        <v>42219.40625</v>
      </c>
      <c r="B9061" s="73">
        <f t="shared" si="1"/>
        <v>42219</v>
      </c>
      <c r="C9061" s="74">
        <f>IF(NewCustomer="Yes", IF(COUNTIF($I$2:$I$11,B9061)&gt;0,0,WEEKDAY(B9061,2)),IF(COUNTIF($I$2:$I$21,B9061)&gt;0,0,WEEKDAY(B9061,2)))</f>
        <v>1</v>
      </c>
      <c r="D9061" s="74">
        <f t="shared" si="2"/>
        <v>9</v>
      </c>
      <c r="E9061" s="12">
        <f>IFERROR(VLOOKUP(A9061,'IDAR Meter Data'!$A:$B,2,1),"")</f>
        <v>192</v>
      </c>
      <c r="F9061" s="75">
        <f>IF(CECCZ="CZ03",'Outside Temp'!B9061,IF(CECCZ="CZ04",'Outside Temp'!B9062,IF(CECCZ="CZ12",'Outside Temp'!B9063, IF(CECCZ="CZ13",'Outside Temp'!B9064))))</f>
        <v>68.81666667</v>
      </c>
      <c r="G9061" s="12">
        <f t="shared" si="3"/>
        <v>2</v>
      </c>
    </row>
    <row r="9062" ht="15.75" customHeight="1">
      <c r="A9062" s="13">
        <v>42219.416666666664</v>
      </c>
      <c r="B9062" s="73">
        <f t="shared" si="1"/>
        <v>42219</v>
      </c>
      <c r="C9062" s="74">
        <f>IF(NewCustomer="Yes", IF(COUNTIF($I$2:$I$11,B9062)&gt;0,0,WEEKDAY(B9062,2)),IF(COUNTIF($I$2:$I$21,B9062)&gt;0,0,WEEKDAY(B9062,2)))</f>
        <v>1</v>
      </c>
      <c r="D9062" s="74">
        <f t="shared" si="2"/>
        <v>10</v>
      </c>
      <c r="E9062" s="12">
        <f>IFERROR(VLOOKUP(A9062,'IDAR Meter Data'!$A:$B,2,1),"")</f>
        <v>189</v>
      </c>
      <c r="F9062" s="75">
        <f>IF(CECCZ="CZ03",'Outside Temp'!B9062,IF(CECCZ="CZ04",'Outside Temp'!B9063,IF(CECCZ="CZ12",'Outside Temp'!B9064, IF(CECCZ="CZ13",'Outside Temp'!B9065))))</f>
        <v>69</v>
      </c>
      <c r="G9062" s="12">
        <f t="shared" si="3"/>
        <v>2</v>
      </c>
    </row>
    <row r="9063" ht="15.75" customHeight="1">
      <c r="A9063" s="13">
        <v>42219.427083333336</v>
      </c>
      <c r="B9063" s="73">
        <f t="shared" si="1"/>
        <v>42219</v>
      </c>
      <c r="C9063" s="74">
        <f>IF(NewCustomer="Yes", IF(COUNTIF($I$2:$I$11,B9063)&gt;0,0,WEEKDAY(B9063,2)),IF(COUNTIF($I$2:$I$21,B9063)&gt;0,0,WEEKDAY(B9063,2)))</f>
        <v>1</v>
      </c>
      <c r="D9063" s="74">
        <f t="shared" si="2"/>
        <v>10</v>
      </c>
      <c r="E9063" s="12">
        <f>IFERROR(VLOOKUP(A9063,'IDAR Meter Data'!$A:$B,2,1),"")</f>
        <v>188</v>
      </c>
      <c r="F9063" s="75">
        <f>IF(CECCZ="CZ03",'Outside Temp'!B9063,IF(CECCZ="CZ04",'Outside Temp'!B9064,IF(CECCZ="CZ12",'Outside Temp'!B9065, IF(CECCZ="CZ13",'Outside Temp'!B9066))))</f>
        <v>69</v>
      </c>
      <c r="G9063" s="12">
        <f t="shared" si="3"/>
        <v>2</v>
      </c>
    </row>
    <row r="9064" ht="15.75" customHeight="1">
      <c r="A9064" s="13">
        <v>42219.4375</v>
      </c>
      <c r="B9064" s="73">
        <f t="shared" si="1"/>
        <v>42219</v>
      </c>
      <c r="C9064" s="74">
        <f>IF(NewCustomer="Yes", IF(COUNTIF($I$2:$I$11,B9064)&gt;0,0,WEEKDAY(B9064,2)),IF(COUNTIF($I$2:$I$21,B9064)&gt;0,0,WEEKDAY(B9064,2)))</f>
        <v>1</v>
      </c>
      <c r="D9064" s="74">
        <f t="shared" si="2"/>
        <v>10</v>
      </c>
      <c r="E9064" s="12">
        <f>IFERROR(VLOOKUP(A9064,'IDAR Meter Data'!$A:$B,2,1),"")</f>
        <v>197</v>
      </c>
      <c r="F9064" s="75">
        <f>IF(CECCZ="CZ03",'Outside Temp'!B9064,IF(CECCZ="CZ04",'Outside Temp'!B9065,IF(CECCZ="CZ12",'Outside Temp'!B9066, IF(CECCZ="CZ13",'Outside Temp'!B9067))))</f>
        <v>69</v>
      </c>
      <c r="G9064" s="12">
        <f t="shared" si="3"/>
        <v>2</v>
      </c>
    </row>
    <row r="9065" ht="15.75" customHeight="1">
      <c r="A9065" s="13">
        <v>42219.447916666664</v>
      </c>
      <c r="B9065" s="73">
        <f t="shared" si="1"/>
        <v>42219</v>
      </c>
      <c r="C9065" s="74">
        <f>IF(NewCustomer="Yes", IF(COUNTIF($I$2:$I$11,B9065)&gt;0,0,WEEKDAY(B9065,2)),IF(COUNTIF($I$2:$I$21,B9065)&gt;0,0,WEEKDAY(B9065,2)))</f>
        <v>1</v>
      </c>
      <c r="D9065" s="74">
        <f t="shared" si="2"/>
        <v>10</v>
      </c>
      <c r="E9065" s="12">
        <f>IFERROR(VLOOKUP(A9065,'IDAR Meter Data'!$A:$B,2,1),"")</f>
        <v>191</v>
      </c>
      <c r="F9065" s="75">
        <f>IF(CECCZ="CZ03",'Outside Temp'!B9065,IF(CECCZ="CZ04",'Outside Temp'!B9066,IF(CECCZ="CZ12",'Outside Temp'!B9067, IF(CECCZ="CZ13",'Outside Temp'!B9068))))</f>
        <v>69</v>
      </c>
      <c r="G9065" s="12">
        <f t="shared" si="3"/>
        <v>2</v>
      </c>
    </row>
    <row r="9066" ht="15.75" customHeight="1">
      <c r="A9066" s="13">
        <v>42219.458333333336</v>
      </c>
      <c r="B9066" s="73">
        <f t="shared" si="1"/>
        <v>42219</v>
      </c>
      <c r="C9066" s="74">
        <f>IF(NewCustomer="Yes", IF(COUNTIF($I$2:$I$11,B9066)&gt;0,0,WEEKDAY(B9066,2)),IF(COUNTIF($I$2:$I$21,B9066)&gt;0,0,WEEKDAY(B9066,2)))</f>
        <v>1</v>
      </c>
      <c r="D9066" s="74">
        <f t="shared" si="2"/>
        <v>11</v>
      </c>
      <c r="E9066" s="12">
        <f>IFERROR(VLOOKUP(A9066,'IDAR Meter Data'!$A:$B,2,1),"")</f>
        <v>213</v>
      </c>
      <c r="F9066" s="75">
        <f>IF(CECCZ="CZ03",'Outside Temp'!B9066,IF(CECCZ="CZ04",'Outside Temp'!B9067,IF(CECCZ="CZ12",'Outside Temp'!B9068, IF(CECCZ="CZ13",'Outside Temp'!B9069))))</f>
        <v>69.13333333</v>
      </c>
      <c r="G9066" s="12">
        <f t="shared" si="3"/>
        <v>2</v>
      </c>
    </row>
    <row r="9067" ht="15.75" customHeight="1">
      <c r="A9067" s="13">
        <v>42219.46875</v>
      </c>
      <c r="B9067" s="73">
        <f t="shared" si="1"/>
        <v>42219</v>
      </c>
      <c r="C9067" s="74">
        <f>IF(NewCustomer="Yes", IF(COUNTIF($I$2:$I$11,B9067)&gt;0,0,WEEKDAY(B9067,2)),IF(COUNTIF($I$2:$I$21,B9067)&gt;0,0,WEEKDAY(B9067,2)))</f>
        <v>1</v>
      </c>
      <c r="D9067" s="74">
        <f t="shared" si="2"/>
        <v>11</v>
      </c>
      <c r="E9067" s="12">
        <f>IFERROR(VLOOKUP(A9067,'IDAR Meter Data'!$A:$B,2,1),"")</f>
        <v>196</v>
      </c>
      <c r="F9067" s="75">
        <f>IF(CECCZ="CZ03",'Outside Temp'!B9067,IF(CECCZ="CZ04",'Outside Temp'!B9068,IF(CECCZ="CZ12",'Outside Temp'!B9069, IF(CECCZ="CZ13",'Outside Temp'!B9070))))</f>
        <v>69.63333333</v>
      </c>
      <c r="G9067" s="12">
        <f t="shared" si="3"/>
        <v>2</v>
      </c>
    </row>
    <row r="9068" ht="15.75" customHeight="1">
      <c r="A9068" s="13">
        <v>42219.479166666664</v>
      </c>
      <c r="B9068" s="73">
        <f t="shared" si="1"/>
        <v>42219</v>
      </c>
      <c r="C9068" s="74">
        <f>IF(NewCustomer="Yes", IF(COUNTIF($I$2:$I$11,B9068)&gt;0,0,WEEKDAY(B9068,2)),IF(COUNTIF($I$2:$I$21,B9068)&gt;0,0,WEEKDAY(B9068,2)))</f>
        <v>1</v>
      </c>
      <c r="D9068" s="74">
        <f t="shared" si="2"/>
        <v>11</v>
      </c>
      <c r="E9068" s="12">
        <f>IFERROR(VLOOKUP(A9068,'IDAR Meter Data'!$A:$B,2,1),"")</f>
        <v>202</v>
      </c>
      <c r="F9068" s="75">
        <f>IF(CECCZ="CZ03",'Outside Temp'!B9068,IF(CECCZ="CZ04",'Outside Temp'!B9069,IF(CECCZ="CZ12",'Outside Temp'!B9070, IF(CECCZ="CZ13",'Outside Temp'!B9071))))</f>
        <v>70.13333333</v>
      </c>
      <c r="G9068" s="12">
        <f t="shared" si="3"/>
        <v>3</v>
      </c>
    </row>
    <row r="9069" ht="15.75" customHeight="1">
      <c r="A9069" s="13">
        <v>42219.489583333336</v>
      </c>
      <c r="B9069" s="73">
        <f t="shared" si="1"/>
        <v>42219</v>
      </c>
      <c r="C9069" s="74">
        <f>IF(NewCustomer="Yes", IF(COUNTIF($I$2:$I$11,B9069)&gt;0,0,WEEKDAY(B9069,2)),IF(COUNTIF($I$2:$I$21,B9069)&gt;0,0,WEEKDAY(B9069,2)))</f>
        <v>1</v>
      </c>
      <c r="D9069" s="74">
        <f t="shared" si="2"/>
        <v>11</v>
      </c>
      <c r="E9069" s="12">
        <f>IFERROR(VLOOKUP(A9069,'IDAR Meter Data'!$A:$B,2,1),"")</f>
        <v>204</v>
      </c>
      <c r="F9069" s="75">
        <f>IF(CECCZ="CZ03",'Outside Temp'!B9069,IF(CECCZ="CZ04",'Outside Temp'!B9070,IF(CECCZ="CZ12",'Outside Temp'!B9071, IF(CECCZ="CZ13",'Outside Temp'!B9072))))</f>
        <v>70.63333333</v>
      </c>
      <c r="G9069" s="12">
        <f t="shared" si="3"/>
        <v>3</v>
      </c>
    </row>
    <row r="9070" ht="15.75" customHeight="1">
      <c r="A9070" s="13">
        <v>42219.5</v>
      </c>
      <c r="B9070" s="73">
        <f t="shared" si="1"/>
        <v>42219</v>
      </c>
      <c r="C9070" s="74">
        <f>IF(NewCustomer="Yes", IF(COUNTIF($I$2:$I$11,B9070)&gt;0,0,WEEKDAY(B9070,2)),IF(COUNTIF($I$2:$I$21,B9070)&gt;0,0,WEEKDAY(B9070,2)))</f>
        <v>1</v>
      </c>
      <c r="D9070" s="74">
        <f t="shared" si="2"/>
        <v>12</v>
      </c>
      <c r="E9070" s="12">
        <f>IFERROR(VLOOKUP(A9070,'IDAR Meter Data'!$A:$B,2,1),"")</f>
        <v>195</v>
      </c>
      <c r="F9070" s="75">
        <f>IF(CECCZ="CZ03",'Outside Temp'!B9070,IF(CECCZ="CZ04",'Outside Temp'!B9071,IF(CECCZ="CZ12",'Outside Temp'!B9072, IF(CECCZ="CZ13",'Outside Temp'!B9073))))</f>
        <v>71.06666667</v>
      </c>
      <c r="G9070" s="12">
        <f t="shared" si="3"/>
        <v>3</v>
      </c>
    </row>
    <row r="9071" ht="15.75" customHeight="1">
      <c r="A9071" s="13">
        <v>42219.510416666664</v>
      </c>
      <c r="B9071" s="73">
        <f t="shared" si="1"/>
        <v>42219</v>
      </c>
      <c r="C9071" s="74">
        <f>IF(NewCustomer="Yes", IF(COUNTIF($I$2:$I$11,B9071)&gt;0,0,WEEKDAY(B9071,2)),IF(COUNTIF($I$2:$I$21,B9071)&gt;0,0,WEEKDAY(B9071,2)))</f>
        <v>1</v>
      </c>
      <c r="D9071" s="74">
        <f t="shared" si="2"/>
        <v>12</v>
      </c>
      <c r="E9071" s="12">
        <f>IFERROR(VLOOKUP(A9071,'IDAR Meter Data'!$A:$B,2,1),"")</f>
        <v>218</v>
      </c>
      <c r="F9071" s="75">
        <f>IF(CECCZ="CZ03",'Outside Temp'!B9071,IF(CECCZ="CZ04",'Outside Temp'!B9072,IF(CECCZ="CZ12",'Outside Temp'!B9073, IF(CECCZ="CZ13",'Outside Temp'!B9074))))</f>
        <v>71.31666667</v>
      </c>
      <c r="G9071" s="12">
        <f t="shared" si="3"/>
        <v>3</v>
      </c>
    </row>
    <row r="9072" ht="15.75" customHeight="1">
      <c r="A9072" s="13">
        <v>42219.520833333336</v>
      </c>
      <c r="B9072" s="73">
        <f t="shared" si="1"/>
        <v>42219</v>
      </c>
      <c r="C9072" s="74">
        <f>IF(NewCustomer="Yes", IF(COUNTIF($I$2:$I$11,B9072)&gt;0,0,WEEKDAY(B9072,2)),IF(COUNTIF($I$2:$I$21,B9072)&gt;0,0,WEEKDAY(B9072,2)))</f>
        <v>1</v>
      </c>
      <c r="D9072" s="74">
        <f t="shared" si="2"/>
        <v>12</v>
      </c>
      <c r="E9072" s="12">
        <f>IFERROR(VLOOKUP(A9072,'IDAR Meter Data'!$A:$B,2,1),"")</f>
        <v>204</v>
      </c>
      <c r="F9072" s="75">
        <f>IF(CECCZ="CZ03",'Outside Temp'!B9072,IF(CECCZ="CZ04",'Outside Temp'!B9073,IF(CECCZ="CZ12",'Outside Temp'!B9074, IF(CECCZ="CZ13",'Outside Temp'!B9075))))</f>
        <v>71.56666667</v>
      </c>
      <c r="G9072" s="12">
        <f t="shared" si="3"/>
        <v>3</v>
      </c>
    </row>
    <row r="9073" ht="15.75" customHeight="1">
      <c r="A9073" s="13">
        <v>42219.53125</v>
      </c>
      <c r="B9073" s="73">
        <f t="shared" si="1"/>
        <v>42219</v>
      </c>
      <c r="C9073" s="74">
        <f>IF(NewCustomer="Yes", IF(COUNTIF($I$2:$I$11,B9073)&gt;0,0,WEEKDAY(B9073,2)),IF(COUNTIF($I$2:$I$21,B9073)&gt;0,0,WEEKDAY(B9073,2)))</f>
        <v>1</v>
      </c>
      <c r="D9073" s="74">
        <f t="shared" si="2"/>
        <v>12</v>
      </c>
      <c r="E9073" s="12">
        <f>IFERROR(VLOOKUP(A9073,'IDAR Meter Data'!$A:$B,2,1),"")</f>
        <v>196</v>
      </c>
      <c r="F9073" s="75">
        <f>IF(CECCZ="CZ03",'Outside Temp'!B9073,IF(CECCZ="CZ04",'Outside Temp'!B9074,IF(CECCZ="CZ12",'Outside Temp'!B9075, IF(CECCZ="CZ13",'Outside Temp'!B9076))))</f>
        <v>71.81666667</v>
      </c>
      <c r="G9073" s="12">
        <f t="shared" si="3"/>
        <v>3</v>
      </c>
    </row>
    <row r="9074" ht="15.75" customHeight="1">
      <c r="A9074" s="13">
        <v>42219.541666666664</v>
      </c>
      <c r="B9074" s="73">
        <f t="shared" si="1"/>
        <v>42219</v>
      </c>
      <c r="C9074" s="74">
        <f>IF(NewCustomer="Yes", IF(COUNTIF($I$2:$I$11,B9074)&gt;0,0,WEEKDAY(B9074,2)),IF(COUNTIF($I$2:$I$21,B9074)&gt;0,0,WEEKDAY(B9074,2)))</f>
        <v>1</v>
      </c>
      <c r="D9074" s="74">
        <f t="shared" si="2"/>
        <v>13</v>
      </c>
      <c r="E9074" s="12">
        <f>IFERROR(VLOOKUP(A9074,'IDAR Meter Data'!$A:$B,2,1),"")</f>
        <v>203</v>
      </c>
      <c r="F9074" s="75">
        <f>IF(CECCZ="CZ03",'Outside Temp'!B9074,IF(CECCZ="CZ04",'Outside Temp'!B9075,IF(CECCZ="CZ12",'Outside Temp'!B9076, IF(CECCZ="CZ13",'Outside Temp'!B9077))))</f>
        <v>72.06666667</v>
      </c>
      <c r="G9074" s="12">
        <f t="shared" si="3"/>
        <v>3</v>
      </c>
    </row>
    <row r="9075" ht="15.75" customHeight="1">
      <c r="A9075" s="13">
        <v>42219.552083333336</v>
      </c>
      <c r="B9075" s="73">
        <f t="shared" si="1"/>
        <v>42219</v>
      </c>
      <c r="C9075" s="74">
        <f>IF(NewCustomer="Yes", IF(COUNTIF($I$2:$I$11,B9075)&gt;0,0,WEEKDAY(B9075,2)),IF(COUNTIF($I$2:$I$21,B9075)&gt;0,0,WEEKDAY(B9075,2)))</f>
        <v>1</v>
      </c>
      <c r="D9075" s="74">
        <f t="shared" si="2"/>
        <v>13</v>
      </c>
      <c r="E9075" s="12">
        <f>IFERROR(VLOOKUP(A9075,'IDAR Meter Data'!$A:$B,2,1),"")</f>
        <v>206</v>
      </c>
      <c r="F9075" s="75">
        <f>IF(CECCZ="CZ03",'Outside Temp'!B9075,IF(CECCZ="CZ04",'Outside Temp'!B9076,IF(CECCZ="CZ12",'Outside Temp'!B9077, IF(CECCZ="CZ13",'Outside Temp'!B9078))))</f>
        <v>72.31666667</v>
      </c>
      <c r="G9075" s="12">
        <f t="shared" si="3"/>
        <v>3</v>
      </c>
    </row>
    <row r="9076" ht="15.75" customHeight="1">
      <c r="A9076" s="13">
        <v>42219.5625</v>
      </c>
      <c r="B9076" s="73">
        <f t="shared" si="1"/>
        <v>42219</v>
      </c>
      <c r="C9076" s="74">
        <f>IF(NewCustomer="Yes", IF(COUNTIF($I$2:$I$11,B9076)&gt;0,0,WEEKDAY(B9076,2)),IF(COUNTIF($I$2:$I$21,B9076)&gt;0,0,WEEKDAY(B9076,2)))</f>
        <v>1</v>
      </c>
      <c r="D9076" s="74">
        <f t="shared" si="2"/>
        <v>13</v>
      </c>
      <c r="E9076" s="12">
        <f>IFERROR(VLOOKUP(A9076,'IDAR Meter Data'!$A:$B,2,1),"")</f>
        <v>221</v>
      </c>
      <c r="F9076" s="75">
        <f>IF(CECCZ="CZ03",'Outside Temp'!B9076,IF(CECCZ="CZ04",'Outside Temp'!B9077,IF(CECCZ="CZ12",'Outside Temp'!B9078, IF(CECCZ="CZ13",'Outside Temp'!B9079))))</f>
        <v>72.56666667</v>
      </c>
      <c r="G9076" s="12">
        <f t="shared" si="3"/>
        <v>3</v>
      </c>
    </row>
    <row r="9077" ht="15.75" customHeight="1">
      <c r="A9077" s="13">
        <v>42219.572916666664</v>
      </c>
      <c r="B9077" s="73">
        <f t="shared" si="1"/>
        <v>42219</v>
      </c>
      <c r="C9077" s="74">
        <f>IF(NewCustomer="Yes", IF(COUNTIF($I$2:$I$11,B9077)&gt;0,0,WEEKDAY(B9077,2)),IF(COUNTIF($I$2:$I$21,B9077)&gt;0,0,WEEKDAY(B9077,2)))</f>
        <v>1</v>
      </c>
      <c r="D9077" s="74">
        <f t="shared" si="2"/>
        <v>13</v>
      </c>
      <c r="E9077" s="12">
        <f>IFERROR(VLOOKUP(A9077,'IDAR Meter Data'!$A:$B,2,1),"")</f>
        <v>202</v>
      </c>
      <c r="F9077" s="75">
        <f>IF(CECCZ="CZ03",'Outside Temp'!B9077,IF(CECCZ="CZ04",'Outside Temp'!B9078,IF(CECCZ="CZ12",'Outside Temp'!B9079, IF(CECCZ="CZ13",'Outside Temp'!B9080))))</f>
        <v>72.81666667</v>
      </c>
      <c r="G9077" s="12">
        <f t="shared" si="3"/>
        <v>3</v>
      </c>
    </row>
    <row r="9078" ht="15.75" customHeight="1">
      <c r="A9078" s="13">
        <v>42219.583333333336</v>
      </c>
      <c r="B9078" s="73">
        <f t="shared" si="1"/>
        <v>42219</v>
      </c>
      <c r="C9078" s="74">
        <f>IF(NewCustomer="Yes", IF(COUNTIF($I$2:$I$11,B9078)&gt;0,0,WEEKDAY(B9078,2)),IF(COUNTIF($I$2:$I$21,B9078)&gt;0,0,WEEKDAY(B9078,2)))</f>
        <v>1</v>
      </c>
      <c r="D9078" s="74">
        <f t="shared" si="2"/>
        <v>14</v>
      </c>
      <c r="E9078" s="12">
        <f>IFERROR(VLOOKUP(A9078,'IDAR Meter Data'!$A:$B,2,1),"")</f>
        <v>210</v>
      </c>
      <c r="F9078" s="75">
        <f>IF(CECCZ="CZ03",'Outside Temp'!B9078,IF(CECCZ="CZ04",'Outside Temp'!B9079,IF(CECCZ="CZ12",'Outside Temp'!B9080, IF(CECCZ="CZ13",'Outside Temp'!B9081))))</f>
        <v>72.93333333</v>
      </c>
      <c r="G9078" s="12">
        <f t="shared" si="3"/>
        <v>3</v>
      </c>
    </row>
    <row r="9079" ht="15.75" customHeight="1">
      <c r="A9079" s="13">
        <v>42219.59375</v>
      </c>
      <c r="B9079" s="73">
        <f t="shared" si="1"/>
        <v>42219</v>
      </c>
      <c r="C9079" s="74">
        <f>IF(NewCustomer="Yes", IF(COUNTIF($I$2:$I$11,B9079)&gt;0,0,WEEKDAY(B9079,2)),IF(COUNTIF($I$2:$I$21,B9079)&gt;0,0,WEEKDAY(B9079,2)))</f>
        <v>1</v>
      </c>
      <c r="D9079" s="74">
        <f t="shared" si="2"/>
        <v>14</v>
      </c>
      <c r="E9079" s="12">
        <f>IFERROR(VLOOKUP(A9079,'IDAR Meter Data'!$A:$B,2,1),"")</f>
        <v>212</v>
      </c>
      <c r="F9079" s="75">
        <f>IF(CECCZ="CZ03",'Outside Temp'!B9079,IF(CECCZ="CZ04",'Outside Temp'!B9080,IF(CECCZ="CZ12",'Outside Temp'!B9081, IF(CECCZ="CZ13",'Outside Temp'!B9082))))</f>
        <v>72.68333333</v>
      </c>
      <c r="G9079" s="12">
        <f t="shared" si="3"/>
        <v>3</v>
      </c>
    </row>
    <row r="9080" ht="15.75" customHeight="1">
      <c r="A9080" s="13">
        <v>42219.604166666664</v>
      </c>
      <c r="B9080" s="73">
        <f t="shared" si="1"/>
        <v>42219</v>
      </c>
      <c r="C9080" s="74">
        <f>IF(NewCustomer="Yes", IF(COUNTIF($I$2:$I$11,B9080)&gt;0,0,WEEKDAY(B9080,2)),IF(COUNTIF($I$2:$I$21,B9080)&gt;0,0,WEEKDAY(B9080,2)))</f>
        <v>1</v>
      </c>
      <c r="D9080" s="74">
        <f t="shared" si="2"/>
        <v>14</v>
      </c>
      <c r="E9080" s="12">
        <f>IFERROR(VLOOKUP(A9080,'IDAR Meter Data'!$A:$B,2,1),"")</f>
        <v>218</v>
      </c>
      <c r="F9080" s="75">
        <f>IF(CECCZ="CZ03",'Outside Temp'!B9080,IF(CECCZ="CZ04",'Outside Temp'!B9081,IF(CECCZ="CZ12",'Outside Temp'!B9082, IF(CECCZ="CZ13",'Outside Temp'!B9083))))</f>
        <v>72.43333333</v>
      </c>
      <c r="G9080" s="12">
        <f t="shared" si="3"/>
        <v>3</v>
      </c>
    </row>
    <row r="9081" ht="15.75" customHeight="1">
      <c r="A9081" s="13">
        <v>42219.614583333336</v>
      </c>
      <c r="B9081" s="73">
        <f t="shared" si="1"/>
        <v>42219</v>
      </c>
      <c r="C9081" s="74">
        <f>IF(NewCustomer="Yes", IF(COUNTIF($I$2:$I$11,B9081)&gt;0,0,WEEKDAY(B9081,2)),IF(COUNTIF($I$2:$I$21,B9081)&gt;0,0,WEEKDAY(B9081,2)))</f>
        <v>1</v>
      </c>
      <c r="D9081" s="74">
        <f t="shared" si="2"/>
        <v>14</v>
      </c>
      <c r="E9081" s="12">
        <f>IFERROR(VLOOKUP(A9081,'IDAR Meter Data'!$A:$B,2,1),"")</f>
        <v>226</v>
      </c>
      <c r="F9081" s="75">
        <f>IF(CECCZ="CZ03",'Outside Temp'!B9081,IF(CECCZ="CZ04",'Outside Temp'!B9082,IF(CECCZ="CZ12",'Outside Temp'!B9083, IF(CECCZ="CZ13",'Outside Temp'!B9084))))</f>
        <v>72.18333333</v>
      </c>
      <c r="G9081" s="12">
        <f t="shared" si="3"/>
        <v>3</v>
      </c>
    </row>
    <row r="9082" ht="15.75" customHeight="1">
      <c r="A9082" s="13">
        <v>42219.625</v>
      </c>
      <c r="B9082" s="73">
        <f t="shared" si="1"/>
        <v>42219</v>
      </c>
      <c r="C9082" s="74">
        <f>IF(NewCustomer="Yes", IF(COUNTIF($I$2:$I$11,B9082)&gt;0,0,WEEKDAY(B9082,2)),IF(COUNTIF($I$2:$I$21,B9082)&gt;0,0,WEEKDAY(B9082,2)))</f>
        <v>1</v>
      </c>
      <c r="D9082" s="74">
        <f t="shared" si="2"/>
        <v>15</v>
      </c>
      <c r="E9082" s="12">
        <f>IFERROR(VLOOKUP(A9082,'IDAR Meter Data'!$A:$B,2,1),"")</f>
        <v>211</v>
      </c>
      <c r="F9082" s="75">
        <f>IF(CECCZ="CZ03",'Outside Temp'!B9082,IF(CECCZ="CZ04",'Outside Temp'!B9083,IF(CECCZ="CZ12",'Outside Temp'!B9084, IF(CECCZ="CZ13",'Outside Temp'!B9085))))</f>
        <v>72</v>
      </c>
      <c r="G9082" s="12">
        <f t="shared" si="3"/>
        <v>3</v>
      </c>
    </row>
    <row r="9083" ht="15.75" customHeight="1">
      <c r="A9083" s="13">
        <v>42219.635416666664</v>
      </c>
      <c r="B9083" s="73">
        <f t="shared" si="1"/>
        <v>42219</v>
      </c>
      <c r="C9083" s="74">
        <f>IF(NewCustomer="Yes", IF(COUNTIF($I$2:$I$11,B9083)&gt;0,0,WEEKDAY(B9083,2)),IF(COUNTIF($I$2:$I$21,B9083)&gt;0,0,WEEKDAY(B9083,2)))</f>
        <v>1</v>
      </c>
      <c r="D9083" s="74">
        <f t="shared" si="2"/>
        <v>15</v>
      </c>
      <c r="E9083" s="12">
        <f>IFERROR(VLOOKUP(A9083,'IDAR Meter Data'!$A:$B,2,1),"")</f>
        <v>218</v>
      </c>
      <c r="F9083" s="75">
        <f>IF(CECCZ="CZ03",'Outside Temp'!B9083,IF(CECCZ="CZ04",'Outside Temp'!B9084,IF(CECCZ="CZ12",'Outside Temp'!B9085, IF(CECCZ="CZ13",'Outside Temp'!B9086))))</f>
        <v>72</v>
      </c>
      <c r="G9083" s="12">
        <f t="shared" si="3"/>
        <v>3</v>
      </c>
    </row>
    <row r="9084" ht="15.75" customHeight="1">
      <c r="A9084" s="13">
        <v>42219.645833333336</v>
      </c>
      <c r="B9084" s="73">
        <f t="shared" si="1"/>
        <v>42219</v>
      </c>
      <c r="C9084" s="74">
        <f>IF(NewCustomer="Yes", IF(COUNTIF($I$2:$I$11,B9084)&gt;0,0,WEEKDAY(B9084,2)),IF(COUNTIF($I$2:$I$21,B9084)&gt;0,0,WEEKDAY(B9084,2)))</f>
        <v>1</v>
      </c>
      <c r="D9084" s="74">
        <f t="shared" si="2"/>
        <v>15</v>
      </c>
      <c r="E9084" s="12">
        <f>IFERROR(VLOOKUP(A9084,'IDAR Meter Data'!$A:$B,2,1),"")</f>
        <v>219</v>
      </c>
      <c r="F9084" s="75">
        <f>IF(CECCZ="CZ03",'Outside Temp'!B9084,IF(CECCZ="CZ04",'Outside Temp'!B9085,IF(CECCZ="CZ12",'Outside Temp'!B9086, IF(CECCZ="CZ13",'Outside Temp'!B9087))))</f>
        <v>72</v>
      </c>
      <c r="G9084" s="12">
        <f t="shared" si="3"/>
        <v>3</v>
      </c>
    </row>
    <row r="9085" ht="15.75" customHeight="1">
      <c r="A9085" s="13">
        <v>42219.65625</v>
      </c>
      <c r="B9085" s="73">
        <f t="shared" si="1"/>
        <v>42219</v>
      </c>
      <c r="C9085" s="74">
        <f>IF(NewCustomer="Yes", IF(COUNTIF($I$2:$I$11,B9085)&gt;0,0,WEEKDAY(B9085,2)),IF(COUNTIF($I$2:$I$21,B9085)&gt;0,0,WEEKDAY(B9085,2)))</f>
        <v>1</v>
      </c>
      <c r="D9085" s="74">
        <f t="shared" si="2"/>
        <v>15</v>
      </c>
      <c r="E9085" s="12">
        <f>IFERROR(VLOOKUP(A9085,'IDAR Meter Data'!$A:$B,2,1),"")</f>
        <v>221</v>
      </c>
      <c r="F9085" s="75">
        <f>IF(CECCZ="CZ03",'Outside Temp'!B9085,IF(CECCZ="CZ04",'Outside Temp'!B9086,IF(CECCZ="CZ12",'Outside Temp'!B9087, IF(CECCZ="CZ13",'Outside Temp'!B9088))))</f>
        <v>72</v>
      </c>
      <c r="G9085" s="12">
        <f t="shared" si="3"/>
        <v>3</v>
      </c>
    </row>
    <row r="9086" ht="15.75" customHeight="1">
      <c r="A9086" s="13">
        <v>42219.666666666664</v>
      </c>
      <c r="B9086" s="73">
        <f t="shared" si="1"/>
        <v>42219</v>
      </c>
      <c r="C9086" s="74">
        <f>IF(NewCustomer="Yes", IF(COUNTIF($I$2:$I$11,B9086)&gt;0,0,WEEKDAY(B9086,2)),IF(COUNTIF($I$2:$I$21,B9086)&gt;0,0,WEEKDAY(B9086,2)))</f>
        <v>1</v>
      </c>
      <c r="D9086" s="74">
        <f t="shared" si="2"/>
        <v>16</v>
      </c>
      <c r="E9086" s="12">
        <f>IFERROR(VLOOKUP(A9086,'IDAR Meter Data'!$A:$B,2,1),"")</f>
        <v>231</v>
      </c>
      <c r="F9086" s="75">
        <f>IF(CECCZ="CZ03",'Outside Temp'!B9086,IF(CECCZ="CZ04",'Outside Temp'!B9087,IF(CECCZ="CZ12",'Outside Temp'!B9088, IF(CECCZ="CZ13",'Outside Temp'!B9089))))</f>
        <v>71.86666667</v>
      </c>
      <c r="G9086" s="12">
        <f t="shared" si="3"/>
        <v>3</v>
      </c>
    </row>
    <row r="9087" ht="15.75" customHeight="1">
      <c r="A9087" s="13">
        <v>42219.677083333336</v>
      </c>
      <c r="B9087" s="73">
        <f t="shared" si="1"/>
        <v>42219</v>
      </c>
      <c r="C9087" s="74">
        <f>IF(NewCustomer="Yes", IF(COUNTIF($I$2:$I$11,B9087)&gt;0,0,WEEKDAY(B9087,2)),IF(COUNTIF($I$2:$I$21,B9087)&gt;0,0,WEEKDAY(B9087,2)))</f>
        <v>1</v>
      </c>
      <c r="D9087" s="74">
        <f t="shared" si="2"/>
        <v>16</v>
      </c>
      <c r="E9087" s="12">
        <f>IFERROR(VLOOKUP(A9087,'IDAR Meter Data'!$A:$B,2,1),"")</f>
        <v>239</v>
      </c>
      <c r="F9087" s="75">
        <f>IF(CECCZ="CZ03",'Outside Temp'!B9087,IF(CECCZ="CZ04",'Outside Temp'!B9088,IF(CECCZ="CZ12",'Outside Temp'!B9089, IF(CECCZ="CZ13",'Outside Temp'!B9090))))</f>
        <v>71.36666667</v>
      </c>
      <c r="G9087" s="12">
        <f t="shared" si="3"/>
        <v>3</v>
      </c>
    </row>
    <row r="9088" ht="15.75" customHeight="1">
      <c r="A9088" s="13">
        <v>42219.6875</v>
      </c>
      <c r="B9088" s="73">
        <f t="shared" si="1"/>
        <v>42219</v>
      </c>
      <c r="C9088" s="74">
        <f>IF(NewCustomer="Yes", IF(COUNTIF($I$2:$I$11,B9088)&gt;0,0,WEEKDAY(B9088,2)),IF(COUNTIF($I$2:$I$21,B9088)&gt;0,0,WEEKDAY(B9088,2)))</f>
        <v>1</v>
      </c>
      <c r="D9088" s="74">
        <f t="shared" si="2"/>
        <v>16</v>
      </c>
      <c r="E9088" s="12">
        <f>IFERROR(VLOOKUP(A9088,'IDAR Meter Data'!$A:$B,2,1),"")</f>
        <v>222</v>
      </c>
      <c r="F9088" s="75">
        <f>IF(CECCZ="CZ03",'Outside Temp'!B9088,IF(CECCZ="CZ04",'Outside Temp'!B9089,IF(CECCZ="CZ12",'Outside Temp'!B9090, IF(CECCZ="CZ13",'Outside Temp'!B9091))))</f>
        <v>70.86666667</v>
      </c>
      <c r="G9088" s="12">
        <f t="shared" si="3"/>
        <v>3</v>
      </c>
    </row>
    <row r="9089" ht="15.75" customHeight="1">
      <c r="A9089" s="13">
        <v>42219.697916666664</v>
      </c>
      <c r="B9089" s="73">
        <f t="shared" si="1"/>
        <v>42219</v>
      </c>
      <c r="C9089" s="74">
        <f>IF(NewCustomer="Yes", IF(COUNTIF($I$2:$I$11,B9089)&gt;0,0,WEEKDAY(B9089,2)),IF(COUNTIF($I$2:$I$21,B9089)&gt;0,0,WEEKDAY(B9089,2)))</f>
        <v>1</v>
      </c>
      <c r="D9089" s="74">
        <f t="shared" si="2"/>
        <v>16</v>
      </c>
      <c r="E9089" s="12">
        <f>IFERROR(VLOOKUP(A9089,'IDAR Meter Data'!$A:$B,2,1),"")</f>
        <v>218</v>
      </c>
      <c r="F9089" s="75">
        <f>IF(CECCZ="CZ03",'Outside Temp'!B9089,IF(CECCZ="CZ04",'Outside Temp'!B9090,IF(CECCZ="CZ12",'Outside Temp'!B9091, IF(CECCZ="CZ13",'Outside Temp'!B9092))))</f>
        <v>70.36666667</v>
      </c>
      <c r="G9089" s="12">
        <f t="shared" si="3"/>
        <v>3</v>
      </c>
    </row>
    <row r="9090" ht="15.75" customHeight="1">
      <c r="A9090" s="13">
        <v>42219.708333333336</v>
      </c>
      <c r="B9090" s="73">
        <f t="shared" si="1"/>
        <v>42219</v>
      </c>
      <c r="C9090" s="74">
        <f>IF(NewCustomer="Yes", IF(COUNTIF($I$2:$I$11,B9090)&gt;0,0,WEEKDAY(B9090,2)),IF(COUNTIF($I$2:$I$21,B9090)&gt;0,0,WEEKDAY(B9090,2)))</f>
        <v>1</v>
      </c>
      <c r="D9090" s="74">
        <f t="shared" si="2"/>
        <v>17</v>
      </c>
      <c r="E9090" s="12">
        <f>IFERROR(VLOOKUP(A9090,'IDAR Meter Data'!$A:$B,2,1),"")</f>
        <v>240</v>
      </c>
      <c r="F9090" s="75">
        <f>IF(CECCZ="CZ03",'Outside Temp'!B9090,IF(CECCZ="CZ04",'Outside Temp'!B9091,IF(CECCZ="CZ12",'Outside Temp'!B9092, IF(CECCZ="CZ13",'Outside Temp'!B9093))))</f>
        <v>69.93333333</v>
      </c>
      <c r="G9090" s="12">
        <f t="shared" si="3"/>
        <v>2</v>
      </c>
    </row>
    <row r="9091" ht="15.75" customHeight="1">
      <c r="A9091" s="13">
        <v>42219.71875</v>
      </c>
      <c r="B9091" s="73">
        <f t="shared" si="1"/>
        <v>42219</v>
      </c>
      <c r="C9091" s="74">
        <f>IF(NewCustomer="Yes", IF(COUNTIF($I$2:$I$11,B9091)&gt;0,0,WEEKDAY(B9091,2)),IF(COUNTIF($I$2:$I$21,B9091)&gt;0,0,WEEKDAY(B9091,2)))</f>
        <v>1</v>
      </c>
      <c r="D9091" s="74">
        <f t="shared" si="2"/>
        <v>17</v>
      </c>
      <c r="E9091" s="12">
        <f>IFERROR(VLOOKUP(A9091,'IDAR Meter Data'!$A:$B,2,1),"")</f>
        <v>240</v>
      </c>
      <c r="F9091" s="75">
        <f>IF(CECCZ="CZ03",'Outside Temp'!B9091,IF(CECCZ="CZ04",'Outside Temp'!B9092,IF(CECCZ="CZ12",'Outside Temp'!B9093, IF(CECCZ="CZ13",'Outside Temp'!B9094))))</f>
        <v>69.68333333</v>
      </c>
      <c r="G9091" s="12">
        <f t="shared" si="3"/>
        <v>2</v>
      </c>
    </row>
    <row r="9092" ht="15.75" customHeight="1">
      <c r="A9092" s="13">
        <v>42219.729166666664</v>
      </c>
      <c r="B9092" s="73">
        <f t="shared" si="1"/>
        <v>42219</v>
      </c>
      <c r="C9092" s="74">
        <f>IF(NewCustomer="Yes", IF(COUNTIF($I$2:$I$11,B9092)&gt;0,0,WEEKDAY(B9092,2)),IF(COUNTIF($I$2:$I$21,B9092)&gt;0,0,WEEKDAY(B9092,2)))</f>
        <v>1</v>
      </c>
      <c r="D9092" s="74">
        <f t="shared" si="2"/>
        <v>17</v>
      </c>
      <c r="E9092" s="12">
        <f>IFERROR(VLOOKUP(A9092,'IDAR Meter Data'!$A:$B,2,1),"")</f>
        <v>221</v>
      </c>
      <c r="F9092" s="75">
        <f>IF(CECCZ="CZ03",'Outside Temp'!B9092,IF(CECCZ="CZ04",'Outside Temp'!B9093,IF(CECCZ="CZ12",'Outside Temp'!B9094, IF(CECCZ="CZ13",'Outside Temp'!B9095))))</f>
        <v>69.43333333</v>
      </c>
      <c r="G9092" s="12">
        <f t="shared" si="3"/>
        <v>2</v>
      </c>
    </row>
    <row r="9093" ht="15.75" customHeight="1">
      <c r="A9093" s="13">
        <v>42219.739583333336</v>
      </c>
      <c r="B9093" s="73">
        <f t="shared" si="1"/>
        <v>42219</v>
      </c>
      <c r="C9093" s="74">
        <f>IF(NewCustomer="Yes", IF(COUNTIF($I$2:$I$11,B9093)&gt;0,0,WEEKDAY(B9093,2)),IF(COUNTIF($I$2:$I$21,B9093)&gt;0,0,WEEKDAY(B9093,2)))</f>
        <v>1</v>
      </c>
      <c r="D9093" s="74">
        <f t="shared" si="2"/>
        <v>17</v>
      </c>
      <c r="E9093" s="12">
        <f>IFERROR(VLOOKUP(A9093,'IDAR Meter Data'!$A:$B,2,1),"")</f>
        <v>228</v>
      </c>
      <c r="F9093" s="75">
        <f>IF(CECCZ="CZ03",'Outside Temp'!B9093,IF(CECCZ="CZ04",'Outside Temp'!B9094,IF(CECCZ="CZ12",'Outside Temp'!B9095, IF(CECCZ="CZ13",'Outside Temp'!B9096))))</f>
        <v>69.18333333</v>
      </c>
      <c r="G9093" s="12">
        <f t="shared" si="3"/>
        <v>2</v>
      </c>
    </row>
    <row r="9094" ht="15.75" customHeight="1">
      <c r="A9094" s="13">
        <v>42219.75</v>
      </c>
      <c r="B9094" s="73">
        <f t="shared" si="1"/>
        <v>42219</v>
      </c>
      <c r="C9094" s="74">
        <f>IF(NewCustomer="Yes", IF(COUNTIF($I$2:$I$11,B9094)&gt;0,0,WEEKDAY(B9094,2)),IF(COUNTIF($I$2:$I$21,B9094)&gt;0,0,WEEKDAY(B9094,2)))</f>
        <v>1</v>
      </c>
      <c r="D9094" s="74">
        <f t="shared" si="2"/>
        <v>18</v>
      </c>
      <c r="E9094" s="12">
        <f>IFERROR(VLOOKUP(A9094,'IDAR Meter Data'!$A:$B,2,1),"")</f>
        <v>225</v>
      </c>
      <c r="F9094" s="75">
        <f>IF(CECCZ="CZ03",'Outside Temp'!B9094,IF(CECCZ="CZ04",'Outside Temp'!B9095,IF(CECCZ="CZ12",'Outside Temp'!B9096, IF(CECCZ="CZ13",'Outside Temp'!B9097))))</f>
        <v>68.86666667</v>
      </c>
      <c r="G9094" s="12">
        <f t="shared" si="3"/>
        <v>2</v>
      </c>
    </row>
    <row r="9095" ht="15.75" customHeight="1">
      <c r="A9095" s="13">
        <v>42219.760416666664</v>
      </c>
      <c r="B9095" s="73">
        <f t="shared" si="1"/>
        <v>42219</v>
      </c>
      <c r="C9095" s="74">
        <f>IF(NewCustomer="Yes", IF(COUNTIF($I$2:$I$11,B9095)&gt;0,0,WEEKDAY(B9095,2)),IF(COUNTIF($I$2:$I$21,B9095)&gt;0,0,WEEKDAY(B9095,2)))</f>
        <v>1</v>
      </c>
      <c r="D9095" s="74">
        <f t="shared" si="2"/>
        <v>18</v>
      </c>
      <c r="E9095" s="12">
        <f>IFERROR(VLOOKUP(A9095,'IDAR Meter Data'!$A:$B,2,1),"")</f>
        <v>228</v>
      </c>
      <c r="F9095" s="75">
        <f>IF(CECCZ="CZ03",'Outside Temp'!B9095,IF(CECCZ="CZ04",'Outside Temp'!B9096,IF(CECCZ="CZ12",'Outside Temp'!B9097, IF(CECCZ="CZ13",'Outside Temp'!B9098))))</f>
        <v>68.36666667</v>
      </c>
      <c r="G9095" s="12">
        <f t="shared" si="3"/>
        <v>2</v>
      </c>
    </row>
    <row r="9096" ht="15.75" customHeight="1">
      <c r="A9096" s="13">
        <v>42219.770833333336</v>
      </c>
      <c r="B9096" s="73">
        <f t="shared" si="1"/>
        <v>42219</v>
      </c>
      <c r="C9096" s="74">
        <f>IF(NewCustomer="Yes", IF(COUNTIF($I$2:$I$11,B9096)&gt;0,0,WEEKDAY(B9096,2)),IF(COUNTIF($I$2:$I$21,B9096)&gt;0,0,WEEKDAY(B9096,2)))</f>
        <v>1</v>
      </c>
      <c r="D9096" s="74">
        <f t="shared" si="2"/>
        <v>18</v>
      </c>
      <c r="E9096" s="12">
        <f>IFERROR(VLOOKUP(A9096,'IDAR Meter Data'!$A:$B,2,1),"")</f>
        <v>248</v>
      </c>
      <c r="F9096" s="75">
        <f>IF(CECCZ="CZ03",'Outside Temp'!B9096,IF(CECCZ="CZ04",'Outside Temp'!B9097,IF(CECCZ="CZ12",'Outside Temp'!B9098, IF(CECCZ="CZ13",'Outside Temp'!B9099))))</f>
        <v>67.86666667</v>
      </c>
      <c r="G9096" s="12">
        <f t="shared" si="3"/>
        <v>2</v>
      </c>
    </row>
    <row r="9097" ht="15.75" customHeight="1">
      <c r="A9097" s="13">
        <v>42219.78125</v>
      </c>
      <c r="B9097" s="73">
        <f t="shared" si="1"/>
        <v>42219</v>
      </c>
      <c r="C9097" s="74">
        <f>IF(NewCustomer="Yes", IF(COUNTIF($I$2:$I$11,B9097)&gt;0,0,WEEKDAY(B9097,2)),IF(COUNTIF($I$2:$I$21,B9097)&gt;0,0,WEEKDAY(B9097,2)))</f>
        <v>1</v>
      </c>
      <c r="D9097" s="74">
        <f t="shared" si="2"/>
        <v>18</v>
      </c>
      <c r="E9097" s="12">
        <f>IFERROR(VLOOKUP(A9097,'IDAR Meter Data'!$A:$B,2,1),"")</f>
        <v>216</v>
      </c>
      <c r="F9097" s="75">
        <f>IF(CECCZ="CZ03",'Outside Temp'!B9097,IF(CECCZ="CZ04",'Outside Temp'!B9098,IF(CECCZ="CZ12",'Outside Temp'!B9099, IF(CECCZ="CZ13",'Outside Temp'!B9100))))</f>
        <v>67.36666667</v>
      </c>
      <c r="G9097" s="12">
        <f t="shared" si="3"/>
        <v>2</v>
      </c>
    </row>
    <row r="9098" ht="15.75" customHeight="1">
      <c r="A9098" s="13">
        <v>42219.791666666664</v>
      </c>
      <c r="B9098" s="73">
        <f t="shared" si="1"/>
        <v>42219</v>
      </c>
      <c r="C9098" s="74">
        <f>IF(NewCustomer="Yes", IF(COUNTIF($I$2:$I$11,B9098)&gt;0,0,WEEKDAY(B9098,2)),IF(COUNTIF($I$2:$I$21,B9098)&gt;0,0,WEEKDAY(B9098,2)))</f>
        <v>1</v>
      </c>
      <c r="D9098" s="74">
        <f t="shared" si="2"/>
        <v>19</v>
      </c>
      <c r="E9098" s="12">
        <f>IFERROR(VLOOKUP(A9098,'IDAR Meter Data'!$A:$B,2,1),"")</f>
        <v>220</v>
      </c>
      <c r="F9098" s="75">
        <f>IF(CECCZ="CZ03",'Outside Temp'!B9098,IF(CECCZ="CZ04",'Outside Temp'!B9099,IF(CECCZ="CZ12",'Outside Temp'!B9100, IF(CECCZ="CZ13",'Outside Temp'!B9101))))</f>
        <v>66.93333333</v>
      </c>
      <c r="G9098" s="12">
        <f t="shared" si="3"/>
        <v>2</v>
      </c>
    </row>
    <row r="9099" ht="15.75" customHeight="1">
      <c r="A9099" s="13">
        <v>42219.802083333336</v>
      </c>
      <c r="B9099" s="73">
        <f t="shared" si="1"/>
        <v>42219</v>
      </c>
      <c r="C9099" s="74">
        <f>IF(NewCustomer="Yes", IF(COUNTIF($I$2:$I$11,B9099)&gt;0,0,WEEKDAY(B9099,2)),IF(COUNTIF($I$2:$I$21,B9099)&gt;0,0,WEEKDAY(B9099,2)))</f>
        <v>1</v>
      </c>
      <c r="D9099" s="74">
        <f t="shared" si="2"/>
        <v>19</v>
      </c>
      <c r="E9099" s="12">
        <f>IFERROR(VLOOKUP(A9099,'IDAR Meter Data'!$A:$B,2,1),"")</f>
        <v>218</v>
      </c>
      <c r="F9099" s="75">
        <f>IF(CECCZ="CZ03",'Outside Temp'!B9099,IF(CECCZ="CZ04",'Outside Temp'!B9100,IF(CECCZ="CZ12",'Outside Temp'!B9101, IF(CECCZ="CZ13",'Outside Temp'!B9102))))</f>
        <v>66.68333333</v>
      </c>
      <c r="G9099" s="12">
        <f t="shared" si="3"/>
        <v>2</v>
      </c>
    </row>
    <row r="9100" ht="15.75" customHeight="1">
      <c r="A9100" s="13">
        <v>42219.8125</v>
      </c>
      <c r="B9100" s="73">
        <f t="shared" si="1"/>
        <v>42219</v>
      </c>
      <c r="C9100" s="74">
        <f>IF(NewCustomer="Yes", IF(COUNTIF($I$2:$I$11,B9100)&gt;0,0,WEEKDAY(B9100,2)),IF(COUNTIF($I$2:$I$21,B9100)&gt;0,0,WEEKDAY(B9100,2)))</f>
        <v>1</v>
      </c>
      <c r="D9100" s="74">
        <f t="shared" si="2"/>
        <v>19</v>
      </c>
      <c r="E9100" s="12">
        <f>IFERROR(VLOOKUP(A9100,'IDAR Meter Data'!$A:$B,2,1),"")</f>
        <v>215</v>
      </c>
      <c r="F9100" s="75">
        <f>IF(CECCZ="CZ03",'Outside Temp'!B9100,IF(CECCZ="CZ04",'Outside Temp'!B9101,IF(CECCZ="CZ12",'Outside Temp'!B9102, IF(CECCZ="CZ13",'Outside Temp'!B9103))))</f>
        <v>66.43333333</v>
      </c>
      <c r="G9100" s="12">
        <f t="shared" si="3"/>
        <v>2</v>
      </c>
    </row>
    <row r="9101" ht="15.75" customHeight="1">
      <c r="A9101" s="13">
        <v>42219.822916666664</v>
      </c>
      <c r="B9101" s="73">
        <f t="shared" si="1"/>
        <v>42219</v>
      </c>
      <c r="C9101" s="74">
        <f>IF(NewCustomer="Yes", IF(COUNTIF($I$2:$I$11,B9101)&gt;0,0,WEEKDAY(B9101,2)),IF(COUNTIF($I$2:$I$21,B9101)&gt;0,0,WEEKDAY(B9101,2)))</f>
        <v>1</v>
      </c>
      <c r="D9101" s="74">
        <f t="shared" si="2"/>
        <v>19</v>
      </c>
      <c r="E9101" s="12">
        <f>IFERROR(VLOOKUP(A9101,'IDAR Meter Data'!$A:$B,2,1),"")</f>
        <v>229</v>
      </c>
      <c r="F9101" s="75">
        <f>IF(CECCZ="CZ03",'Outside Temp'!B9101,IF(CECCZ="CZ04",'Outside Temp'!B9102,IF(CECCZ="CZ12",'Outside Temp'!B9103, IF(CECCZ="CZ13",'Outside Temp'!B9104))))</f>
        <v>66.18333333</v>
      </c>
      <c r="G9101" s="12">
        <f t="shared" si="3"/>
        <v>2</v>
      </c>
    </row>
    <row r="9102" ht="15.75" customHeight="1">
      <c r="A9102" s="13">
        <v>42219.833333333336</v>
      </c>
      <c r="B9102" s="73">
        <f t="shared" si="1"/>
        <v>42219</v>
      </c>
      <c r="C9102" s="74">
        <f>IF(NewCustomer="Yes", IF(COUNTIF($I$2:$I$11,B9102)&gt;0,0,WEEKDAY(B9102,2)),IF(COUNTIF($I$2:$I$21,B9102)&gt;0,0,WEEKDAY(B9102,2)))</f>
        <v>1</v>
      </c>
      <c r="D9102" s="74">
        <f t="shared" si="2"/>
        <v>20</v>
      </c>
      <c r="E9102" s="12">
        <f>IFERROR(VLOOKUP(A9102,'IDAR Meter Data'!$A:$B,2,1),"")</f>
        <v>209</v>
      </c>
      <c r="F9102" s="75">
        <f>IF(CECCZ="CZ03",'Outside Temp'!B9102,IF(CECCZ="CZ04",'Outside Temp'!B9103,IF(CECCZ="CZ12",'Outside Temp'!B9104, IF(CECCZ="CZ13",'Outside Temp'!B9105))))</f>
        <v>65.93333333</v>
      </c>
      <c r="G9102" s="12">
        <f t="shared" si="3"/>
        <v>2</v>
      </c>
    </row>
    <row r="9103" ht="15.75" customHeight="1">
      <c r="A9103" s="13">
        <v>42219.84375</v>
      </c>
      <c r="B9103" s="73">
        <f t="shared" si="1"/>
        <v>42219</v>
      </c>
      <c r="C9103" s="74">
        <f>IF(NewCustomer="Yes", IF(COUNTIF($I$2:$I$11,B9103)&gt;0,0,WEEKDAY(B9103,2)),IF(COUNTIF($I$2:$I$21,B9103)&gt;0,0,WEEKDAY(B9103,2)))</f>
        <v>1</v>
      </c>
      <c r="D9103" s="74">
        <f t="shared" si="2"/>
        <v>20</v>
      </c>
      <c r="E9103" s="12">
        <f>IFERROR(VLOOKUP(A9103,'IDAR Meter Data'!$A:$B,2,1),"")</f>
        <v>217</v>
      </c>
      <c r="F9103" s="75">
        <f>IF(CECCZ="CZ03",'Outside Temp'!B9103,IF(CECCZ="CZ04",'Outside Temp'!B9104,IF(CECCZ="CZ12",'Outside Temp'!B9105, IF(CECCZ="CZ13",'Outside Temp'!B9106))))</f>
        <v>65.68333333</v>
      </c>
      <c r="G9103" s="12">
        <f t="shared" si="3"/>
        <v>2</v>
      </c>
    </row>
    <row r="9104" ht="15.75" customHeight="1">
      <c r="A9104" s="13">
        <v>42219.854166666664</v>
      </c>
      <c r="B9104" s="73">
        <f t="shared" si="1"/>
        <v>42219</v>
      </c>
      <c r="C9104" s="74">
        <f>IF(NewCustomer="Yes", IF(COUNTIF($I$2:$I$11,B9104)&gt;0,0,WEEKDAY(B9104,2)),IF(COUNTIF($I$2:$I$21,B9104)&gt;0,0,WEEKDAY(B9104,2)))</f>
        <v>1</v>
      </c>
      <c r="D9104" s="74">
        <f t="shared" si="2"/>
        <v>20</v>
      </c>
      <c r="E9104" s="12">
        <f>IFERROR(VLOOKUP(A9104,'IDAR Meter Data'!$A:$B,2,1),"")</f>
        <v>210</v>
      </c>
      <c r="F9104" s="75">
        <f>IF(CECCZ="CZ03",'Outside Temp'!B9104,IF(CECCZ="CZ04",'Outside Temp'!B9105,IF(CECCZ="CZ12",'Outside Temp'!B9106, IF(CECCZ="CZ13",'Outside Temp'!B9107))))</f>
        <v>65.43333333</v>
      </c>
      <c r="G9104" s="12">
        <f t="shared" si="3"/>
        <v>2</v>
      </c>
    </row>
    <row r="9105" ht="15.75" customHeight="1">
      <c r="A9105" s="13">
        <v>42219.864583333336</v>
      </c>
      <c r="B9105" s="73">
        <f t="shared" si="1"/>
        <v>42219</v>
      </c>
      <c r="C9105" s="74">
        <f>IF(NewCustomer="Yes", IF(COUNTIF($I$2:$I$11,B9105)&gt;0,0,WEEKDAY(B9105,2)),IF(COUNTIF($I$2:$I$21,B9105)&gt;0,0,WEEKDAY(B9105,2)))</f>
        <v>1</v>
      </c>
      <c r="D9105" s="74">
        <f t="shared" si="2"/>
        <v>20</v>
      </c>
      <c r="E9105" s="12">
        <f>IFERROR(VLOOKUP(A9105,'IDAR Meter Data'!$A:$B,2,1),"")</f>
        <v>201</v>
      </c>
      <c r="F9105" s="75">
        <f>IF(CECCZ="CZ03",'Outside Temp'!B9105,IF(CECCZ="CZ04",'Outside Temp'!B9106,IF(CECCZ="CZ12",'Outside Temp'!B9107, IF(CECCZ="CZ13",'Outside Temp'!B9108))))</f>
        <v>65.18333333</v>
      </c>
      <c r="G9105" s="12">
        <f t="shared" si="3"/>
        <v>2</v>
      </c>
    </row>
    <row r="9106" ht="15.75" customHeight="1">
      <c r="A9106" s="13">
        <v>42219.875</v>
      </c>
      <c r="B9106" s="73">
        <f t="shared" si="1"/>
        <v>42219</v>
      </c>
      <c r="C9106" s="74">
        <f>IF(NewCustomer="Yes", IF(COUNTIF($I$2:$I$11,B9106)&gt;0,0,WEEKDAY(B9106,2)),IF(COUNTIF($I$2:$I$21,B9106)&gt;0,0,WEEKDAY(B9106,2)))</f>
        <v>1</v>
      </c>
      <c r="D9106" s="74">
        <f t="shared" si="2"/>
        <v>21</v>
      </c>
      <c r="E9106" s="12">
        <f>IFERROR(VLOOKUP(A9106,'IDAR Meter Data'!$A:$B,2,1),"")</f>
        <v>201</v>
      </c>
      <c r="F9106" s="75">
        <f>IF(CECCZ="CZ03",'Outside Temp'!B9106,IF(CECCZ="CZ04",'Outside Temp'!B9107,IF(CECCZ="CZ12",'Outside Temp'!B9108, IF(CECCZ="CZ13",'Outside Temp'!B9109))))</f>
        <v>65</v>
      </c>
      <c r="G9106" s="12">
        <f t="shared" si="3"/>
        <v>1</v>
      </c>
    </row>
    <row r="9107" ht="15.75" customHeight="1">
      <c r="A9107" s="13">
        <v>42219.885416666664</v>
      </c>
      <c r="B9107" s="73">
        <f t="shared" si="1"/>
        <v>42219</v>
      </c>
      <c r="C9107" s="74">
        <f>IF(NewCustomer="Yes", IF(COUNTIF($I$2:$I$11,B9107)&gt;0,0,WEEKDAY(B9107,2)),IF(COUNTIF($I$2:$I$21,B9107)&gt;0,0,WEEKDAY(B9107,2)))</f>
        <v>1</v>
      </c>
      <c r="D9107" s="74">
        <f t="shared" si="2"/>
        <v>21</v>
      </c>
      <c r="E9107" s="12">
        <f>IFERROR(VLOOKUP(A9107,'IDAR Meter Data'!$A:$B,2,1),"")</f>
        <v>199</v>
      </c>
      <c r="F9107" s="75">
        <f>IF(CECCZ="CZ03",'Outside Temp'!B9107,IF(CECCZ="CZ04",'Outside Temp'!B9108,IF(CECCZ="CZ12",'Outside Temp'!B9109, IF(CECCZ="CZ13",'Outside Temp'!B9110))))</f>
        <v>65</v>
      </c>
      <c r="G9107" s="12">
        <f t="shared" si="3"/>
        <v>1</v>
      </c>
    </row>
    <row r="9108" ht="15.75" customHeight="1">
      <c r="A9108" s="13">
        <v>42219.895833333336</v>
      </c>
      <c r="B9108" s="73">
        <f t="shared" si="1"/>
        <v>42219</v>
      </c>
      <c r="C9108" s="74">
        <f>IF(NewCustomer="Yes", IF(COUNTIF($I$2:$I$11,B9108)&gt;0,0,WEEKDAY(B9108,2)),IF(COUNTIF($I$2:$I$21,B9108)&gt;0,0,WEEKDAY(B9108,2)))</f>
        <v>1</v>
      </c>
      <c r="D9108" s="74">
        <f t="shared" si="2"/>
        <v>21</v>
      </c>
      <c r="E9108" s="12">
        <f>IFERROR(VLOOKUP(A9108,'IDAR Meter Data'!$A:$B,2,1),"")</f>
        <v>195</v>
      </c>
      <c r="F9108" s="75">
        <f>IF(CECCZ="CZ03",'Outside Temp'!B9108,IF(CECCZ="CZ04",'Outside Temp'!B9109,IF(CECCZ="CZ12",'Outside Temp'!B9110, IF(CECCZ="CZ13",'Outside Temp'!B9111))))</f>
        <v>65</v>
      </c>
      <c r="G9108" s="12">
        <f t="shared" si="3"/>
        <v>1</v>
      </c>
    </row>
    <row r="9109" ht="15.75" customHeight="1">
      <c r="A9109" s="13">
        <v>42219.90625</v>
      </c>
      <c r="B9109" s="73">
        <f t="shared" si="1"/>
        <v>42219</v>
      </c>
      <c r="C9109" s="74">
        <f>IF(NewCustomer="Yes", IF(COUNTIF($I$2:$I$11,B9109)&gt;0,0,WEEKDAY(B9109,2)),IF(COUNTIF($I$2:$I$21,B9109)&gt;0,0,WEEKDAY(B9109,2)))</f>
        <v>1</v>
      </c>
      <c r="D9109" s="74">
        <f t="shared" si="2"/>
        <v>21</v>
      </c>
      <c r="E9109" s="12">
        <f>IFERROR(VLOOKUP(A9109,'IDAR Meter Data'!$A:$B,2,1),"")</f>
        <v>189</v>
      </c>
      <c r="F9109" s="75">
        <f>IF(CECCZ="CZ03",'Outside Temp'!B9109,IF(CECCZ="CZ04",'Outside Temp'!B9110,IF(CECCZ="CZ12",'Outside Temp'!B9111, IF(CECCZ="CZ13",'Outside Temp'!B9112))))</f>
        <v>65</v>
      </c>
      <c r="G9109" s="12">
        <f t="shared" si="3"/>
        <v>1</v>
      </c>
    </row>
    <row r="9110" ht="15.75" customHeight="1">
      <c r="A9110" s="13">
        <v>42219.916666666664</v>
      </c>
      <c r="B9110" s="73">
        <f t="shared" si="1"/>
        <v>42219</v>
      </c>
      <c r="C9110" s="74">
        <f>IF(NewCustomer="Yes", IF(COUNTIF($I$2:$I$11,B9110)&gt;0,0,WEEKDAY(B9110,2)),IF(COUNTIF($I$2:$I$21,B9110)&gt;0,0,WEEKDAY(B9110,2)))</f>
        <v>1</v>
      </c>
      <c r="D9110" s="74">
        <f t="shared" si="2"/>
        <v>22</v>
      </c>
      <c r="E9110" s="12">
        <f>IFERROR(VLOOKUP(A9110,'IDAR Meter Data'!$A:$B,2,1),"")</f>
        <v>183</v>
      </c>
      <c r="F9110" s="75">
        <f>IF(CECCZ="CZ03",'Outside Temp'!B9110,IF(CECCZ="CZ04",'Outside Temp'!B9111,IF(CECCZ="CZ12",'Outside Temp'!B9112, IF(CECCZ="CZ13",'Outside Temp'!B9113))))</f>
        <v>65</v>
      </c>
      <c r="G9110" s="12">
        <f t="shared" si="3"/>
        <v>1</v>
      </c>
    </row>
    <row r="9111" ht="15.75" customHeight="1">
      <c r="A9111" s="13">
        <v>42219.927083333336</v>
      </c>
      <c r="B9111" s="73">
        <f t="shared" si="1"/>
        <v>42219</v>
      </c>
      <c r="C9111" s="74">
        <f>IF(NewCustomer="Yes", IF(COUNTIF($I$2:$I$11,B9111)&gt;0,0,WEEKDAY(B9111,2)),IF(COUNTIF($I$2:$I$21,B9111)&gt;0,0,WEEKDAY(B9111,2)))</f>
        <v>1</v>
      </c>
      <c r="D9111" s="74">
        <f t="shared" si="2"/>
        <v>22</v>
      </c>
      <c r="E9111" s="12">
        <f>IFERROR(VLOOKUP(A9111,'IDAR Meter Data'!$A:$B,2,1),"")</f>
        <v>185</v>
      </c>
      <c r="F9111" s="75">
        <f>IF(CECCZ="CZ03",'Outside Temp'!B9111,IF(CECCZ="CZ04",'Outside Temp'!B9112,IF(CECCZ="CZ12",'Outside Temp'!B9113, IF(CECCZ="CZ13",'Outside Temp'!B9114))))</f>
        <v>65</v>
      </c>
      <c r="G9111" s="12">
        <f t="shared" si="3"/>
        <v>1</v>
      </c>
    </row>
    <row r="9112" ht="15.75" customHeight="1">
      <c r="A9112" s="13">
        <v>42219.9375</v>
      </c>
      <c r="B9112" s="73">
        <f t="shared" si="1"/>
        <v>42219</v>
      </c>
      <c r="C9112" s="74">
        <f>IF(NewCustomer="Yes", IF(COUNTIF($I$2:$I$11,B9112)&gt;0,0,WEEKDAY(B9112,2)),IF(COUNTIF($I$2:$I$21,B9112)&gt;0,0,WEEKDAY(B9112,2)))</f>
        <v>1</v>
      </c>
      <c r="D9112" s="74">
        <f t="shared" si="2"/>
        <v>22</v>
      </c>
      <c r="E9112" s="12">
        <f>IFERROR(VLOOKUP(A9112,'IDAR Meter Data'!$A:$B,2,1),"")</f>
        <v>199</v>
      </c>
      <c r="F9112" s="75">
        <f>IF(CECCZ="CZ03",'Outside Temp'!B9112,IF(CECCZ="CZ04",'Outside Temp'!B9113,IF(CECCZ="CZ12",'Outside Temp'!B9114, IF(CECCZ="CZ13",'Outside Temp'!B9115))))</f>
        <v>65</v>
      </c>
      <c r="G9112" s="12">
        <f t="shared" si="3"/>
        <v>1</v>
      </c>
    </row>
    <row r="9113" ht="15.75" customHeight="1">
      <c r="A9113" s="13">
        <v>42219.947916666664</v>
      </c>
      <c r="B9113" s="73">
        <f t="shared" si="1"/>
        <v>42219</v>
      </c>
      <c r="C9113" s="74">
        <f>IF(NewCustomer="Yes", IF(COUNTIF($I$2:$I$11,B9113)&gt;0,0,WEEKDAY(B9113,2)),IF(COUNTIF($I$2:$I$21,B9113)&gt;0,0,WEEKDAY(B9113,2)))</f>
        <v>1</v>
      </c>
      <c r="D9113" s="74">
        <f t="shared" si="2"/>
        <v>22</v>
      </c>
      <c r="E9113" s="12">
        <f>IFERROR(VLOOKUP(A9113,'IDAR Meter Data'!$A:$B,2,1),"")</f>
        <v>173</v>
      </c>
      <c r="F9113" s="75">
        <f>IF(CECCZ="CZ03",'Outside Temp'!B9113,IF(CECCZ="CZ04",'Outside Temp'!B9114,IF(CECCZ="CZ12",'Outside Temp'!B9115, IF(CECCZ="CZ13",'Outside Temp'!B9116))))</f>
        <v>65</v>
      </c>
      <c r="G9113" s="12">
        <f t="shared" si="3"/>
        <v>1</v>
      </c>
    </row>
    <row r="9114" ht="15.75" customHeight="1">
      <c r="A9114" s="13">
        <v>42219.958333333336</v>
      </c>
      <c r="B9114" s="73">
        <f t="shared" si="1"/>
        <v>42219</v>
      </c>
      <c r="C9114" s="74">
        <f>IF(NewCustomer="Yes", IF(COUNTIF($I$2:$I$11,B9114)&gt;0,0,WEEKDAY(B9114,2)),IF(COUNTIF($I$2:$I$21,B9114)&gt;0,0,WEEKDAY(B9114,2)))</f>
        <v>1</v>
      </c>
      <c r="D9114" s="74">
        <f t="shared" si="2"/>
        <v>23</v>
      </c>
      <c r="E9114" s="12">
        <f>IFERROR(VLOOKUP(A9114,'IDAR Meter Data'!$A:$B,2,1),"")</f>
        <v>176</v>
      </c>
      <c r="F9114" s="75">
        <f>IF(CECCZ="CZ03",'Outside Temp'!B9114,IF(CECCZ="CZ04",'Outside Temp'!B9115,IF(CECCZ="CZ12",'Outside Temp'!B9116, IF(CECCZ="CZ13",'Outside Temp'!B9117))))</f>
        <v>64.93333333</v>
      </c>
      <c r="G9114" s="12">
        <f t="shared" si="3"/>
        <v>1</v>
      </c>
    </row>
    <row r="9115" ht="15.75" customHeight="1">
      <c r="A9115" s="13">
        <v>42219.96875</v>
      </c>
      <c r="B9115" s="73">
        <f t="shared" si="1"/>
        <v>42219</v>
      </c>
      <c r="C9115" s="74">
        <f>IF(NewCustomer="Yes", IF(COUNTIF($I$2:$I$11,B9115)&gt;0,0,WEEKDAY(B9115,2)),IF(COUNTIF($I$2:$I$21,B9115)&gt;0,0,WEEKDAY(B9115,2)))</f>
        <v>1</v>
      </c>
      <c r="D9115" s="74">
        <f t="shared" si="2"/>
        <v>23</v>
      </c>
      <c r="E9115" s="12">
        <f>IFERROR(VLOOKUP(A9115,'IDAR Meter Data'!$A:$B,2,1),"")</f>
        <v>171</v>
      </c>
      <c r="F9115" s="75">
        <f>IF(CECCZ="CZ03",'Outside Temp'!B9115,IF(CECCZ="CZ04",'Outside Temp'!B9116,IF(CECCZ="CZ12",'Outside Temp'!B9117, IF(CECCZ="CZ13",'Outside Temp'!B9118))))</f>
        <v>64.68333333</v>
      </c>
      <c r="G9115" s="12">
        <f t="shared" si="3"/>
        <v>1</v>
      </c>
    </row>
    <row r="9116" ht="15.75" customHeight="1">
      <c r="A9116" s="13">
        <v>42219.979166666664</v>
      </c>
      <c r="B9116" s="73">
        <f t="shared" si="1"/>
        <v>42219</v>
      </c>
      <c r="C9116" s="74">
        <f>IF(NewCustomer="Yes", IF(COUNTIF($I$2:$I$11,B9116)&gt;0,0,WEEKDAY(B9116,2)),IF(COUNTIF($I$2:$I$21,B9116)&gt;0,0,WEEKDAY(B9116,2)))</f>
        <v>1</v>
      </c>
      <c r="D9116" s="74">
        <f t="shared" si="2"/>
        <v>23</v>
      </c>
      <c r="E9116" s="12">
        <f>IFERROR(VLOOKUP(A9116,'IDAR Meter Data'!$A:$B,2,1),"")</f>
        <v>168</v>
      </c>
      <c r="F9116" s="75">
        <f>IF(CECCZ="CZ03",'Outside Temp'!B9116,IF(CECCZ="CZ04",'Outside Temp'!B9117,IF(CECCZ="CZ12",'Outside Temp'!B9118, IF(CECCZ="CZ13",'Outside Temp'!B9119))))</f>
        <v>64.43333333</v>
      </c>
      <c r="G9116" s="12">
        <f t="shared" si="3"/>
        <v>1</v>
      </c>
    </row>
    <row r="9117" ht="15.75" customHeight="1">
      <c r="A9117" s="13">
        <v>42219.989583333336</v>
      </c>
      <c r="B9117" s="73">
        <f t="shared" si="1"/>
        <v>42219</v>
      </c>
      <c r="C9117" s="74">
        <f>IF(NewCustomer="Yes", IF(COUNTIF($I$2:$I$11,B9117)&gt;0,0,WEEKDAY(B9117,2)),IF(COUNTIF($I$2:$I$21,B9117)&gt;0,0,WEEKDAY(B9117,2)))</f>
        <v>1</v>
      </c>
      <c r="D9117" s="74">
        <f t="shared" si="2"/>
        <v>23</v>
      </c>
      <c r="E9117" s="12">
        <f>IFERROR(VLOOKUP(A9117,'IDAR Meter Data'!$A:$B,2,1),"")</f>
        <v>171</v>
      </c>
      <c r="F9117" s="75">
        <f>IF(CECCZ="CZ03",'Outside Temp'!B9117,IF(CECCZ="CZ04",'Outside Temp'!B9118,IF(CECCZ="CZ12",'Outside Temp'!B9119, IF(CECCZ="CZ13",'Outside Temp'!B9120))))</f>
        <v>64.18333333</v>
      </c>
      <c r="G9117" s="12">
        <f t="shared" si="3"/>
        <v>1</v>
      </c>
    </row>
    <row r="9118" ht="15.75" customHeight="1">
      <c r="A9118" s="13">
        <v>42220.0</v>
      </c>
      <c r="B9118" s="73">
        <f t="shared" si="1"/>
        <v>42220</v>
      </c>
      <c r="C9118" s="74">
        <f>IF(NewCustomer="Yes", IF(COUNTIF($I$2:$I$11,B9118)&gt;0,0,WEEKDAY(B9118,2)),IF(COUNTIF($I$2:$I$21,B9118)&gt;0,0,WEEKDAY(B9118,2)))</f>
        <v>2</v>
      </c>
      <c r="D9118" s="74">
        <f t="shared" si="2"/>
        <v>0</v>
      </c>
      <c r="E9118" s="12">
        <f>IFERROR(VLOOKUP(A9118,'IDAR Meter Data'!$A:$B,2,1),"")</f>
        <v>177</v>
      </c>
      <c r="F9118" s="75">
        <f>IF(CECCZ="CZ03",'Outside Temp'!B9118,IF(CECCZ="CZ04",'Outside Temp'!B9119,IF(CECCZ="CZ12",'Outside Temp'!B9120, IF(CECCZ="CZ13",'Outside Temp'!B9121))))</f>
        <v>64</v>
      </c>
      <c r="G9118" s="12">
        <f t="shared" si="3"/>
        <v>1</v>
      </c>
    </row>
    <row r="9119" ht="15.75" customHeight="1">
      <c r="A9119" s="13">
        <v>42220.010416666664</v>
      </c>
      <c r="B9119" s="73">
        <f t="shared" si="1"/>
        <v>42220</v>
      </c>
      <c r="C9119" s="74">
        <f>IF(NewCustomer="Yes", IF(COUNTIF($I$2:$I$11,B9119)&gt;0,0,WEEKDAY(B9119,2)),IF(COUNTIF($I$2:$I$21,B9119)&gt;0,0,WEEKDAY(B9119,2)))</f>
        <v>2</v>
      </c>
      <c r="D9119" s="74">
        <f t="shared" si="2"/>
        <v>0</v>
      </c>
      <c r="E9119" s="12">
        <f>IFERROR(VLOOKUP(A9119,'IDAR Meter Data'!$A:$B,2,1),"")</f>
        <v>166</v>
      </c>
      <c r="F9119" s="75">
        <f>IF(CECCZ="CZ03",'Outside Temp'!B9119,IF(CECCZ="CZ04",'Outside Temp'!B9120,IF(CECCZ="CZ12",'Outside Temp'!B9121, IF(CECCZ="CZ13",'Outside Temp'!B9122))))</f>
        <v>64</v>
      </c>
      <c r="G9119" s="12">
        <f t="shared" si="3"/>
        <v>1</v>
      </c>
    </row>
    <row r="9120" ht="15.75" customHeight="1">
      <c r="A9120" s="13">
        <v>42220.020833333336</v>
      </c>
      <c r="B9120" s="73">
        <f t="shared" si="1"/>
        <v>42220</v>
      </c>
      <c r="C9120" s="74">
        <f>IF(NewCustomer="Yes", IF(COUNTIF($I$2:$I$11,B9120)&gt;0,0,WEEKDAY(B9120,2)),IF(COUNTIF($I$2:$I$21,B9120)&gt;0,0,WEEKDAY(B9120,2)))</f>
        <v>2</v>
      </c>
      <c r="D9120" s="74">
        <f t="shared" si="2"/>
        <v>0</v>
      </c>
      <c r="E9120" s="12">
        <f>IFERROR(VLOOKUP(A9120,'IDAR Meter Data'!$A:$B,2,1),"")</f>
        <v>168</v>
      </c>
      <c r="F9120" s="75">
        <f>IF(CECCZ="CZ03",'Outside Temp'!B9120,IF(CECCZ="CZ04",'Outside Temp'!B9121,IF(CECCZ="CZ12",'Outside Temp'!B9122, IF(CECCZ="CZ13",'Outside Temp'!B9123))))</f>
        <v>64</v>
      </c>
      <c r="G9120" s="12">
        <f t="shared" si="3"/>
        <v>1</v>
      </c>
    </row>
    <row r="9121" ht="15.75" customHeight="1">
      <c r="A9121" s="13">
        <v>42220.03125</v>
      </c>
      <c r="B9121" s="73">
        <f t="shared" si="1"/>
        <v>42220</v>
      </c>
      <c r="C9121" s="74">
        <f>IF(NewCustomer="Yes", IF(COUNTIF($I$2:$I$11,B9121)&gt;0,0,WEEKDAY(B9121,2)),IF(COUNTIF($I$2:$I$21,B9121)&gt;0,0,WEEKDAY(B9121,2)))</f>
        <v>2</v>
      </c>
      <c r="D9121" s="74">
        <f t="shared" si="2"/>
        <v>0</v>
      </c>
      <c r="E9121" s="12">
        <f>IFERROR(VLOOKUP(A9121,'IDAR Meter Data'!$A:$B,2,1),"")</f>
        <v>160</v>
      </c>
      <c r="F9121" s="75">
        <f>IF(CECCZ="CZ03",'Outside Temp'!B9121,IF(CECCZ="CZ04",'Outside Temp'!B9122,IF(CECCZ="CZ12",'Outside Temp'!B9123, IF(CECCZ="CZ13",'Outside Temp'!B9124))))</f>
        <v>64</v>
      </c>
      <c r="G9121" s="12">
        <f t="shared" si="3"/>
        <v>1</v>
      </c>
    </row>
    <row r="9122" ht="15.75" customHeight="1">
      <c r="A9122" s="13">
        <v>42220.041666666664</v>
      </c>
      <c r="B9122" s="73">
        <f t="shared" si="1"/>
        <v>42220</v>
      </c>
      <c r="C9122" s="74">
        <f>IF(NewCustomer="Yes", IF(COUNTIF($I$2:$I$11,B9122)&gt;0,0,WEEKDAY(B9122,2)),IF(COUNTIF($I$2:$I$21,B9122)&gt;0,0,WEEKDAY(B9122,2)))</f>
        <v>2</v>
      </c>
      <c r="D9122" s="74">
        <f t="shared" si="2"/>
        <v>1</v>
      </c>
      <c r="E9122" s="12">
        <f>IFERROR(VLOOKUP(A9122,'IDAR Meter Data'!$A:$B,2,1),"")</f>
        <v>171</v>
      </c>
      <c r="F9122" s="75">
        <f>IF(CECCZ="CZ03",'Outside Temp'!B9122,IF(CECCZ="CZ04",'Outside Temp'!B9123,IF(CECCZ="CZ12",'Outside Temp'!B9124, IF(CECCZ="CZ13",'Outside Temp'!B9125))))</f>
        <v>63.93333333</v>
      </c>
      <c r="G9122" s="12">
        <f t="shared" si="3"/>
        <v>1</v>
      </c>
    </row>
    <row r="9123" ht="15.75" customHeight="1">
      <c r="A9123" s="13">
        <v>42220.052083333336</v>
      </c>
      <c r="B9123" s="73">
        <f t="shared" si="1"/>
        <v>42220</v>
      </c>
      <c r="C9123" s="74">
        <f>IF(NewCustomer="Yes", IF(COUNTIF($I$2:$I$11,B9123)&gt;0,0,WEEKDAY(B9123,2)),IF(COUNTIF($I$2:$I$21,B9123)&gt;0,0,WEEKDAY(B9123,2)))</f>
        <v>2</v>
      </c>
      <c r="D9123" s="74">
        <f t="shared" si="2"/>
        <v>1</v>
      </c>
      <c r="E9123" s="12">
        <f>IFERROR(VLOOKUP(A9123,'IDAR Meter Data'!$A:$B,2,1),"")</f>
        <v>166</v>
      </c>
      <c r="F9123" s="75">
        <f>IF(CECCZ="CZ03",'Outside Temp'!B9123,IF(CECCZ="CZ04",'Outside Temp'!B9124,IF(CECCZ="CZ12",'Outside Temp'!B9125, IF(CECCZ="CZ13",'Outside Temp'!B9126))))</f>
        <v>63.68333333</v>
      </c>
      <c r="G9123" s="12">
        <f t="shared" si="3"/>
        <v>1</v>
      </c>
    </row>
    <row r="9124" ht="15.75" customHeight="1">
      <c r="A9124" s="13">
        <v>42220.0625</v>
      </c>
      <c r="B9124" s="73">
        <f t="shared" si="1"/>
        <v>42220</v>
      </c>
      <c r="C9124" s="74">
        <f>IF(NewCustomer="Yes", IF(COUNTIF($I$2:$I$11,B9124)&gt;0,0,WEEKDAY(B9124,2)),IF(COUNTIF($I$2:$I$21,B9124)&gt;0,0,WEEKDAY(B9124,2)))</f>
        <v>2</v>
      </c>
      <c r="D9124" s="74">
        <f t="shared" si="2"/>
        <v>1</v>
      </c>
      <c r="E9124" s="12">
        <f>IFERROR(VLOOKUP(A9124,'IDAR Meter Data'!$A:$B,2,1),"")</f>
        <v>164</v>
      </c>
      <c r="F9124" s="75">
        <f>IF(CECCZ="CZ03",'Outside Temp'!B9124,IF(CECCZ="CZ04",'Outside Temp'!B9125,IF(CECCZ="CZ12",'Outside Temp'!B9126, IF(CECCZ="CZ13",'Outside Temp'!B9127))))</f>
        <v>63.43333333</v>
      </c>
      <c r="G9124" s="12">
        <f t="shared" si="3"/>
        <v>1</v>
      </c>
    </row>
    <row r="9125" ht="15.75" customHeight="1">
      <c r="A9125" s="13">
        <v>42220.072916666664</v>
      </c>
      <c r="B9125" s="73">
        <f t="shared" si="1"/>
        <v>42220</v>
      </c>
      <c r="C9125" s="74">
        <f>IF(NewCustomer="Yes", IF(COUNTIF($I$2:$I$11,B9125)&gt;0,0,WEEKDAY(B9125,2)),IF(COUNTIF($I$2:$I$21,B9125)&gt;0,0,WEEKDAY(B9125,2)))</f>
        <v>2</v>
      </c>
      <c r="D9125" s="74">
        <f t="shared" si="2"/>
        <v>1</v>
      </c>
      <c r="E9125" s="12">
        <f>IFERROR(VLOOKUP(A9125,'IDAR Meter Data'!$A:$B,2,1),"")</f>
        <v>158</v>
      </c>
      <c r="F9125" s="75">
        <f>IF(CECCZ="CZ03",'Outside Temp'!B9125,IF(CECCZ="CZ04",'Outside Temp'!B9126,IF(CECCZ="CZ12",'Outside Temp'!B9127, IF(CECCZ="CZ13",'Outside Temp'!B9128))))</f>
        <v>63.18333333</v>
      </c>
      <c r="G9125" s="12">
        <f t="shared" si="3"/>
        <v>1</v>
      </c>
    </row>
    <row r="9126" ht="15.75" customHeight="1">
      <c r="A9126" s="13">
        <v>42220.083333333336</v>
      </c>
      <c r="B9126" s="73">
        <f t="shared" si="1"/>
        <v>42220</v>
      </c>
      <c r="C9126" s="74">
        <f>IF(NewCustomer="Yes", IF(COUNTIF($I$2:$I$11,B9126)&gt;0,0,WEEKDAY(B9126,2)),IF(COUNTIF($I$2:$I$21,B9126)&gt;0,0,WEEKDAY(B9126,2)))</f>
        <v>2</v>
      </c>
      <c r="D9126" s="74">
        <f t="shared" si="2"/>
        <v>2</v>
      </c>
      <c r="E9126" s="12">
        <f>IFERROR(VLOOKUP(A9126,'IDAR Meter Data'!$A:$B,2,1),"")</f>
        <v>176</v>
      </c>
      <c r="F9126" s="75">
        <f>IF(CECCZ="CZ03",'Outside Temp'!B9126,IF(CECCZ="CZ04",'Outside Temp'!B9127,IF(CECCZ="CZ12",'Outside Temp'!B9128, IF(CECCZ="CZ13",'Outside Temp'!B9129))))</f>
        <v>63</v>
      </c>
      <c r="G9126" s="12">
        <f t="shared" si="3"/>
        <v>1</v>
      </c>
    </row>
    <row r="9127" ht="15.75" customHeight="1">
      <c r="A9127" s="13">
        <v>42220.09375</v>
      </c>
      <c r="B9127" s="73">
        <f t="shared" si="1"/>
        <v>42220</v>
      </c>
      <c r="C9127" s="74">
        <f>IF(NewCustomer="Yes", IF(COUNTIF($I$2:$I$11,B9127)&gt;0,0,WEEKDAY(B9127,2)),IF(COUNTIF($I$2:$I$21,B9127)&gt;0,0,WEEKDAY(B9127,2)))</f>
        <v>2</v>
      </c>
      <c r="D9127" s="74">
        <f t="shared" si="2"/>
        <v>2</v>
      </c>
      <c r="E9127" s="12">
        <f>IFERROR(VLOOKUP(A9127,'IDAR Meter Data'!$A:$B,2,1),"")</f>
        <v>160</v>
      </c>
      <c r="F9127" s="75">
        <f>IF(CECCZ="CZ03",'Outside Temp'!B9127,IF(CECCZ="CZ04",'Outside Temp'!B9128,IF(CECCZ="CZ12",'Outside Temp'!B9129, IF(CECCZ="CZ13",'Outside Temp'!B9130))))</f>
        <v>63</v>
      </c>
      <c r="G9127" s="12">
        <f t="shared" si="3"/>
        <v>1</v>
      </c>
    </row>
    <row r="9128" ht="15.75" customHeight="1">
      <c r="A9128" s="13">
        <v>42220.104166666664</v>
      </c>
      <c r="B9128" s="73">
        <f t="shared" si="1"/>
        <v>42220</v>
      </c>
      <c r="C9128" s="74">
        <f>IF(NewCustomer="Yes", IF(COUNTIF($I$2:$I$11,B9128)&gt;0,0,WEEKDAY(B9128,2)),IF(COUNTIF($I$2:$I$21,B9128)&gt;0,0,WEEKDAY(B9128,2)))</f>
        <v>2</v>
      </c>
      <c r="D9128" s="74">
        <f t="shared" si="2"/>
        <v>2</v>
      </c>
      <c r="E9128" s="12">
        <f>IFERROR(VLOOKUP(A9128,'IDAR Meter Data'!$A:$B,2,1),"")</f>
        <v>159</v>
      </c>
      <c r="F9128" s="75">
        <f>IF(CECCZ="CZ03",'Outside Temp'!B9128,IF(CECCZ="CZ04",'Outside Temp'!B9129,IF(CECCZ="CZ12",'Outside Temp'!B9130, IF(CECCZ="CZ13",'Outside Temp'!B9131))))</f>
        <v>63</v>
      </c>
      <c r="G9128" s="12">
        <f t="shared" si="3"/>
        <v>1</v>
      </c>
    </row>
    <row r="9129" ht="15.75" customHeight="1">
      <c r="A9129" s="13">
        <v>42220.114583333336</v>
      </c>
      <c r="B9129" s="73">
        <f t="shared" si="1"/>
        <v>42220</v>
      </c>
      <c r="C9129" s="74">
        <f>IF(NewCustomer="Yes", IF(COUNTIF($I$2:$I$11,B9129)&gt;0,0,WEEKDAY(B9129,2)),IF(COUNTIF($I$2:$I$21,B9129)&gt;0,0,WEEKDAY(B9129,2)))</f>
        <v>2</v>
      </c>
      <c r="D9129" s="74">
        <f t="shared" si="2"/>
        <v>2</v>
      </c>
      <c r="E9129" s="12">
        <f>IFERROR(VLOOKUP(A9129,'IDAR Meter Data'!$A:$B,2,1),"")</f>
        <v>155</v>
      </c>
      <c r="F9129" s="75">
        <f>IF(CECCZ="CZ03",'Outside Temp'!B9129,IF(CECCZ="CZ04",'Outside Temp'!B9130,IF(CECCZ="CZ12",'Outside Temp'!B9131, IF(CECCZ="CZ13",'Outside Temp'!B9132))))</f>
        <v>63</v>
      </c>
      <c r="G9129" s="12">
        <f t="shared" si="3"/>
        <v>1</v>
      </c>
    </row>
    <row r="9130" ht="15.75" customHeight="1">
      <c r="A9130" s="13">
        <v>42220.125</v>
      </c>
      <c r="B9130" s="73">
        <f t="shared" si="1"/>
        <v>42220</v>
      </c>
      <c r="C9130" s="74">
        <f>IF(NewCustomer="Yes", IF(COUNTIF($I$2:$I$11,B9130)&gt;0,0,WEEKDAY(B9130,2)),IF(COUNTIF($I$2:$I$21,B9130)&gt;0,0,WEEKDAY(B9130,2)))</f>
        <v>2</v>
      </c>
      <c r="D9130" s="74">
        <f t="shared" si="2"/>
        <v>3</v>
      </c>
      <c r="E9130" s="12">
        <f>IFERROR(VLOOKUP(A9130,'IDAR Meter Data'!$A:$B,2,1),"")</f>
        <v>153</v>
      </c>
      <c r="F9130" s="75">
        <f>IF(CECCZ="CZ03",'Outside Temp'!B9130,IF(CECCZ="CZ04",'Outside Temp'!B9131,IF(CECCZ="CZ12",'Outside Temp'!B9132, IF(CECCZ="CZ13",'Outside Temp'!B9133))))</f>
        <v>62.93333333</v>
      </c>
      <c r="G9130" s="12">
        <f t="shared" si="3"/>
        <v>1</v>
      </c>
    </row>
    <row r="9131" ht="15.75" customHeight="1">
      <c r="A9131" s="13">
        <v>42220.135416666664</v>
      </c>
      <c r="B9131" s="73">
        <f t="shared" si="1"/>
        <v>42220</v>
      </c>
      <c r="C9131" s="74">
        <f>IF(NewCustomer="Yes", IF(COUNTIF($I$2:$I$11,B9131)&gt;0,0,WEEKDAY(B9131,2)),IF(COUNTIF($I$2:$I$21,B9131)&gt;0,0,WEEKDAY(B9131,2)))</f>
        <v>2</v>
      </c>
      <c r="D9131" s="74">
        <f t="shared" si="2"/>
        <v>3</v>
      </c>
      <c r="E9131" s="12">
        <f>IFERROR(VLOOKUP(A9131,'IDAR Meter Data'!$A:$B,2,1),"")</f>
        <v>162</v>
      </c>
      <c r="F9131" s="75">
        <f>IF(CECCZ="CZ03",'Outside Temp'!B9131,IF(CECCZ="CZ04",'Outside Temp'!B9132,IF(CECCZ="CZ12",'Outside Temp'!B9133, IF(CECCZ="CZ13",'Outside Temp'!B9134))))</f>
        <v>62.68333333</v>
      </c>
      <c r="G9131" s="12">
        <f t="shared" si="3"/>
        <v>1</v>
      </c>
    </row>
    <row r="9132" ht="15.75" customHeight="1">
      <c r="A9132" s="13">
        <v>42220.145833333336</v>
      </c>
      <c r="B9132" s="73">
        <f t="shared" si="1"/>
        <v>42220</v>
      </c>
      <c r="C9132" s="74">
        <f>IF(NewCustomer="Yes", IF(COUNTIF($I$2:$I$11,B9132)&gt;0,0,WEEKDAY(B9132,2)),IF(COUNTIF($I$2:$I$21,B9132)&gt;0,0,WEEKDAY(B9132,2)))</f>
        <v>2</v>
      </c>
      <c r="D9132" s="74">
        <f t="shared" si="2"/>
        <v>3</v>
      </c>
      <c r="E9132" s="12">
        <f>IFERROR(VLOOKUP(A9132,'IDAR Meter Data'!$A:$B,2,1),"")</f>
        <v>167</v>
      </c>
      <c r="F9132" s="75">
        <f>IF(CECCZ="CZ03",'Outside Temp'!B9132,IF(CECCZ="CZ04",'Outside Temp'!B9133,IF(CECCZ="CZ12",'Outside Temp'!B9134, IF(CECCZ="CZ13",'Outside Temp'!B9135))))</f>
        <v>62.43333333</v>
      </c>
      <c r="G9132" s="12">
        <f t="shared" si="3"/>
        <v>1</v>
      </c>
    </row>
    <row r="9133" ht="15.75" customHeight="1">
      <c r="A9133" s="13">
        <v>42220.15625</v>
      </c>
      <c r="B9133" s="73">
        <f t="shared" si="1"/>
        <v>42220</v>
      </c>
      <c r="C9133" s="74">
        <f>IF(NewCustomer="Yes", IF(COUNTIF($I$2:$I$11,B9133)&gt;0,0,WEEKDAY(B9133,2)),IF(COUNTIF($I$2:$I$21,B9133)&gt;0,0,WEEKDAY(B9133,2)))</f>
        <v>2</v>
      </c>
      <c r="D9133" s="74">
        <f t="shared" si="2"/>
        <v>3</v>
      </c>
      <c r="E9133" s="12">
        <f>IFERROR(VLOOKUP(A9133,'IDAR Meter Data'!$A:$B,2,1),"")</f>
        <v>154</v>
      </c>
      <c r="F9133" s="75">
        <f>IF(CECCZ="CZ03",'Outside Temp'!B9133,IF(CECCZ="CZ04",'Outside Temp'!B9134,IF(CECCZ="CZ12",'Outside Temp'!B9135, IF(CECCZ="CZ13",'Outside Temp'!B9136))))</f>
        <v>62.18333333</v>
      </c>
      <c r="G9133" s="12">
        <f t="shared" si="3"/>
        <v>1</v>
      </c>
    </row>
    <row r="9134" ht="15.75" customHeight="1">
      <c r="A9134" s="13">
        <v>42220.166666666664</v>
      </c>
      <c r="B9134" s="73">
        <f t="shared" si="1"/>
        <v>42220</v>
      </c>
      <c r="C9134" s="74">
        <f>IF(NewCustomer="Yes", IF(COUNTIF($I$2:$I$11,B9134)&gt;0,0,WEEKDAY(B9134,2)),IF(COUNTIF($I$2:$I$21,B9134)&gt;0,0,WEEKDAY(B9134,2)))</f>
        <v>2</v>
      </c>
      <c r="D9134" s="74">
        <f t="shared" si="2"/>
        <v>4</v>
      </c>
      <c r="E9134" s="12">
        <f>IFERROR(VLOOKUP(A9134,'IDAR Meter Data'!$A:$B,2,1),"")</f>
        <v>157</v>
      </c>
      <c r="F9134" s="75">
        <f>IF(CECCZ="CZ03",'Outside Temp'!B9134,IF(CECCZ="CZ04",'Outside Temp'!B9135,IF(CECCZ="CZ12",'Outside Temp'!B9136, IF(CECCZ="CZ13",'Outside Temp'!B9137))))</f>
        <v>61.93333333</v>
      </c>
      <c r="G9134" s="12">
        <f t="shared" si="3"/>
        <v>1</v>
      </c>
    </row>
    <row r="9135" ht="15.75" customHeight="1">
      <c r="A9135" s="13">
        <v>42220.177083333336</v>
      </c>
      <c r="B9135" s="73">
        <f t="shared" si="1"/>
        <v>42220</v>
      </c>
      <c r="C9135" s="74">
        <f>IF(NewCustomer="Yes", IF(COUNTIF($I$2:$I$11,B9135)&gt;0,0,WEEKDAY(B9135,2)),IF(COUNTIF($I$2:$I$21,B9135)&gt;0,0,WEEKDAY(B9135,2)))</f>
        <v>2</v>
      </c>
      <c r="D9135" s="74">
        <f t="shared" si="2"/>
        <v>4</v>
      </c>
      <c r="E9135" s="12">
        <f>IFERROR(VLOOKUP(A9135,'IDAR Meter Data'!$A:$B,2,1),"")</f>
        <v>154</v>
      </c>
      <c r="F9135" s="75">
        <f>IF(CECCZ="CZ03",'Outside Temp'!B9135,IF(CECCZ="CZ04",'Outside Temp'!B9136,IF(CECCZ="CZ12",'Outside Temp'!B9137, IF(CECCZ="CZ13",'Outside Temp'!B9138))))</f>
        <v>61.68333333</v>
      </c>
      <c r="G9135" s="12">
        <f t="shared" si="3"/>
        <v>1</v>
      </c>
    </row>
    <row r="9136" ht="15.75" customHeight="1">
      <c r="A9136" s="13">
        <v>42220.1875</v>
      </c>
      <c r="B9136" s="73">
        <f t="shared" si="1"/>
        <v>42220</v>
      </c>
      <c r="C9136" s="74">
        <f>IF(NewCustomer="Yes", IF(COUNTIF($I$2:$I$11,B9136)&gt;0,0,WEEKDAY(B9136,2)),IF(COUNTIF($I$2:$I$21,B9136)&gt;0,0,WEEKDAY(B9136,2)))</f>
        <v>2</v>
      </c>
      <c r="D9136" s="74">
        <f t="shared" si="2"/>
        <v>4</v>
      </c>
      <c r="E9136" s="12">
        <f>IFERROR(VLOOKUP(A9136,'IDAR Meter Data'!$A:$B,2,1),"")</f>
        <v>166</v>
      </c>
      <c r="F9136" s="75">
        <f>IF(CECCZ="CZ03",'Outside Temp'!B9136,IF(CECCZ="CZ04",'Outside Temp'!B9137,IF(CECCZ="CZ12",'Outside Temp'!B9138, IF(CECCZ="CZ13",'Outside Temp'!B9139))))</f>
        <v>61.43333333</v>
      </c>
      <c r="G9136" s="12">
        <f t="shared" si="3"/>
        <v>1</v>
      </c>
    </row>
    <row r="9137" ht="15.75" customHeight="1">
      <c r="A9137" s="13">
        <v>42220.197916666664</v>
      </c>
      <c r="B9137" s="73">
        <f t="shared" si="1"/>
        <v>42220</v>
      </c>
      <c r="C9137" s="74">
        <f>IF(NewCustomer="Yes", IF(COUNTIF($I$2:$I$11,B9137)&gt;0,0,WEEKDAY(B9137,2)),IF(COUNTIF($I$2:$I$21,B9137)&gt;0,0,WEEKDAY(B9137,2)))</f>
        <v>2</v>
      </c>
      <c r="D9137" s="74">
        <f t="shared" si="2"/>
        <v>4</v>
      </c>
      <c r="E9137" s="12">
        <f>IFERROR(VLOOKUP(A9137,'IDAR Meter Data'!$A:$B,2,1),"")</f>
        <v>158</v>
      </c>
      <c r="F9137" s="75">
        <f>IF(CECCZ="CZ03",'Outside Temp'!B9137,IF(CECCZ="CZ04",'Outside Temp'!B9138,IF(CECCZ="CZ12",'Outside Temp'!B9139, IF(CECCZ="CZ13",'Outside Temp'!B9140))))</f>
        <v>61.18333333</v>
      </c>
      <c r="G9137" s="12">
        <f t="shared" si="3"/>
        <v>1</v>
      </c>
    </row>
    <row r="9138" ht="15.75" customHeight="1">
      <c r="A9138" s="13">
        <v>42220.208333333336</v>
      </c>
      <c r="B9138" s="73">
        <f t="shared" si="1"/>
        <v>42220</v>
      </c>
      <c r="C9138" s="74">
        <f>IF(NewCustomer="Yes", IF(COUNTIF($I$2:$I$11,B9138)&gt;0,0,WEEKDAY(B9138,2)),IF(COUNTIF($I$2:$I$21,B9138)&gt;0,0,WEEKDAY(B9138,2)))</f>
        <v>2</v>
      </c>
      <c r="D9138" s="74">
        <f t="shared" si="2"/>
        <v>5</v>
      </c>
      <c r="E9138" s="12">
        <f>IFERROR(VLOOKUP(A9138,'IDAR Meter Data'!$A:$B,2,1),"")</f>
        <v>157</v>
      </c>
      <c r="F9138" s="75">
        <f>IF(CECCZ="CZ03",'Outside Temp'!B9138,IF(CECCZ="CZ04",'Outside Temp'!B9139,IF(CECCZ="CZ12",'Outside Temp'!B9140, IF(CECCZ="CZ13",'Outside Temp'!B9141))))</f>
        <v>61.06666667</v>
      </c>
      <c r="G9138" s="12">
        <f t="shared" si="3"/>
        <v>1</v>
      </c>
    </row>
    <row r="9139" ht="15.75" customHeight="1">
      <c r="A9139" s="13">
        <v>42220.21875</v>
      </c>
      <c r="B9139" s="73">
        <f t="shared" si="1"/>
        <v>42220</v>
      </c>
      <c r="C9139" s="74">
        <f>IF(NewCustomer="Yes", IF(COUNTIF($I$2:$I$11,B9139)&gt;0,0,WEEKDAY(B9139,2)),IF(COUNTIF($I$2:$I$21,B9139)&gt;0,0,WEEKDAY(B9139,2)))</f>
        <v>2</v>
      </c>
      <c r="D9139" s="74">
        <f t="shared" si="2"/>
        <v>5</v>
      </c>
      <c r="E9139" s="12">
        <f>IFERROR(VLOOKUP(A9139,'IDAR Meter Data'!$A:$B,2,1),"")</f>
        <v>154</v>
      </c>
      <c r="F9139" s="75">
        <f>IF(CECCZ="CZ03",'Outside Temp'!B9139,IF(CECCZ="CZ04",'Outside Temp'!B9140,IF(CECCZ="CZ12",'Outside Temp'!B9141, IF(CECCZ="CZ13",'Outside Temp'!B9142))))</f>
        <v>61.31666667</v>
      </c>
      <c r="G9139" s="12">
        <f t="shared" si="3"/>
        <v>1</v>
      </c>
    </row>
    <row r="9140" ht="15.75" customHeight="1">
      <c r="A9140" s="13">
        <v>42220.229166666664</v>
      </c>
      <c r="B9140" s="73">
        <f t="shared" si="1"/>
        <v>42220</v>
      </c>
      <c r="C9140" s="74">
        <f>IF(NewCustomer="Yes", IF(COUNTIF($I$2:$I$11,B9140)&gt;0,0,WEEKDAY(B9140,2)),IF(COUNTIF($I$2:$I$21,B9140)&gt;0,0,WEEKDAY(B9140,2)))</f>
        <v>2</v>
      </c>
      <c r="D9140" s="74">
        <f t="shared" si="2"/>
        <v>5</v>
      </c>
      <c r="E9140" s="12">
        <f>IFERROR(VLOOKUP(A9140,'IDAR Meter Data'!$A:$B,2,1),"")</f>
        <v>151</v>
      </c>
      <c r="F9140" s="75">
        <f>IF(CECCZ="CZ03",'Outside Temp'!B9140,IF(CECCZ="CZ04",'Outside Temp'!B9141,IF(CECCZ="CZ12",'Outside Temp'!B9142, IF(CECCZ="CZ13",'Outside Temp'!B9143))))</f>
        <v>61.56666667</v>
      </c>
      <c r="G9140" s="12">
        <f t="shared" si="3"/>
        <v>1</v>
      </c>
    </row>
    <row r="9141" ht="15.75" customHeight="1">
      <c r="A9141" s="13">
        <v>42220.239583333336</v>
      </c>
      <c r="B9141" s="73">
        <f t="shared" si="1"/>
        <v>42220</v>
      </c>
      <c r="C9141" s="74">
        <f>IF(NewCustomer="Yes", IF(COUNTIF($I$2:$I$11,B9141)&gt;0,0,WEEKDAY(B9141,2)),IF(COUNTIF($I$2:$I$21,B9141)&gt;0,0,WEEKDAY(B9141,2)))</f>
        <v>2</v>
      </c>
      <c r="D9141" s="74">
        <f t="shared" si="2"/>
        <v>5</v>
      </c>
      <c r="E9141" s="12">
        <f>IFERROR(VLOOKUP(A9141,'IDAR Meter Data'!$A:$B,2,1),"")</f>
        <v>170</v>
      </c>
      <c r="F9141" s="75">
        <f>IF(CECCZ="CZ03",'Outside Temp'!B9141,IF(CECCZ="CZ04",'Outside Temp'!B9142,IF(CECCZ="CZ12",'Outside Temp'!B9143, IF(CECCZ="CZ13",'Outside Temp'!B9144))))</f>
        <v>61.81666667</v>
      </c>
      <c r="G9141" s="12">
        <f t="shared" si="3"/>
        <v>1</v>
      </c>
    </row>
    <row r="9142" ht="15.75" customHeight="1">
      <c r="A9142" s="13">
        <v>42220.25</v>
      </c>
      <c r="B9142" s="73">
        <f t="shared" si="1"/>
        <v>42220</v>
      </c>
      <c r="C9142" s="74">
        <f>IF(NewCustomer="Yes", IF(COUNTIF($I$2:$I$11,B9142)&gt;0,0,WEEKDAY(B9142,2)),IF(COUNTIF($I$2:$I$21,B9142)&gt;0,0,WEEKDAY(B9142,2)))</f>
        <v>2</v>
      </c>
      <c r="D9142" s="74">
        <f t="shared" si="2"/>
        <v>6</v>
      </c>
      <c r="E9142" s="12">
        <f>IFERROR(VLOOKUP(A9142,'IDAR Meter Data'!$A:$B,2,1),"")</f>
        <v>159</v>
      </c>
      <c r="F9142" s="75">
        <f>IF(CECCZ="CZ03",'Outside Temp'!B9142,IF(CECCZ="CZ04",'Outside Temp'!B9143,IF(CECCZ="CZ12",'Outside Temp'!B9144, IF(CECCZ="CZ13",'Outside Temp'!B9145))))</f>
        <v>62.06666667</v>
      </c>
      <c r="G9142" s="12">
        <f t="shared" si="3"/>
        <v>1</v>
      </c>
    </row>
    <row r="9143" ht="15.75" customHeight="1">
      <c r="A9143" s="13">
        <v>42220.260416666664</v>
      </c>
      <c r="B9143" s="73">
        <f t="shared" si="1"/>
        <v>42220</v>
      </c>
      <c r="C9143" s="74">
        <f>IF(NewCustomer="Yes", IF(COUNTIF($I$2:$I$11,B9143)&gt;0,0,WEEKDAY(B9143,2)),IF(COUNTIF($I$2:$I$21,B9143)&gt;0,0,WEEKDAY(B9143,2)))</f>
        <v>2</v>
      </c>
      <c r="D9143" s="74">
        <f t="shared" si="2"/>
        <v>6</v>
      </c>
      <c r="E9143" s="12">
        <f>IFERROR(VLOOKUP(A9143,'IDAR Meter Data'!$A:$B,2,1),"")</f>
        <v>153</v>
      </c>
      <c r="F9143" s="75">
        <f>IF(CECCZ="CZ03",'Outside Temp'!B9143,IF(CECCZ="CZ04",'Outside Temp'!B9144,IF(CECCZ="CZ12",'Outside Temp'!B9145, IF(CECCZ="CZ13",'Outside Temp'!B9146))))</f>
        <v>62.31666667</v>
      </c>
      <c r="G9143" s="12">
        <f t="shared" si="3"/>
        <v>1</v>
      </c>
    </row>
    <row r="9144" ht="15.75" customHeight="1">
      <c r="A9144" s="13">
        <v>42220.270833333336</v>
      </c>
      <c r="B9144" s="73">
        <f t="shared" si="1"/>
        <v>42220</v>
      </c>
      <c r="C9144" s="74">
        <f>IF(NewCustomer="Yes", IF(COUNTIF($I$2:$I$11,B9144)&gt;0,0,WEEKDAY(B9144,2)),IF(COUNTIF($I$2:$I$21,B9144)&gt;0,0,WEEKDAY(B9144,2)))</f>
        <v>2</v>
      </c>
      <c r="D9144" s="74">
        <f t="shared" si="2"/>
        <v>6</v>
      </c>
      <c r="E9144" s="12">
        <f>IFERROR(VLOOKUP(A9144,'IDAR Meter Data'!$A:$B,2,1),"")</f>
        <v>160</v>
      </c>
      <c r="F9144" s="75">
        <f>IF(CECCZ="CZ03",'Outside Temp'!B9144,IF(CECCZ="CZ04",'Outside Temp'!B9145,IF(CECCZ="CZ12",'Outside Temp'!B9146, IF(CECCZ="CZ13",'Outside Temp'!B9147))))</f>
        <v>62.56666667</v>
      </c>
      <c r="G9144" s="12">
        <f t="shared" si="3"/>
        <v>1</v>
      </c>
    </row>
    <row r="9145" ht="15.75" customHeight="1">
      <c r="A9145" s="13">
        <v>42220.28125</v>
      </c>
      <c r="B9145" s="73">
        <f t="shared" si="1"/>
        <v>42220</v>
      </c>
      <c r="C9145" s="74">
        <f>IF(NewCustomer="Yes", IF(COUNTIF($I$2:$I$11,B9145)&gt;0,0,WEEKDAY(B9145,2)),IF(COUNTIF($I$2:$I$21,B9145)&gt;0,0,WEEKDAY(B9145,2)))</f>
        <v>2</v>
      </c>
      <c r="D9145" s="74">
        <f t="shared" si="2"/>
        <v>6</v>
      </c>
      <c r="E9145" s="12">
        <f>IFERROR(VLOOKUP(A9145,'IDAR Meter Data'!$A:$B,2,1),"")</f>
        <v>155</v>
      </c>
      <c r="F9145" s="75">
        <f>IF(CECCZ="CZ03",'Outside Temp'!B9145,IF(CECCZ="CZ04",'Outside Temp'!B9146,IF(CECCZ="CZ12",'Outside Temp'!B9147, IF(CECCZ="CZ13",'Outside Temp'!B9148))))</f>
        <v>62.81666667</v>
      </c>
      <c r="G9145" s="12">
        <f t="shared" si="3"/>
        <v>1</v>
      </c>
    </row>
    <row r="9146" ht="15.75" customHeight="1">
      <c r="A9146" s="13">
        <v>42220.291666666664</v>
      </c>
      <c r="B9146" s="73">
        <f t="shared" si="1"/>
        <v>42220</v>
      </c>
      <c r="C9146" s="74">
        <f>IF(NewCustomer="Yes", IF(COUNTIF($I$2:$I$11,B9146)&gt;0,0,WEEKDAY(B9146,2)),IF(COUNTIF($I$2:$I$21,B9146)&gt;0,0,WEEKDAY(B9146,2)))</f>
        <v>2</v>
      </c>
      <c r="D9146" s="74">
        <f t="shared" si="2"/>
        <v>7</v>
      </c>
      <c r="E9146" s="12">
        <f>IFERROR(VLOOKUP(A9146,'IDAR Meter Data'!$A:$B,2,1),"")</f>
        <v>160</v>
      </c>
      <c r="F9146" s="75">
        <f>IF(CECCZ="CZ03",'Outside Temp'!B9146,IF(CECCZ="CZ04",'Outside Temp'!B9147,IF(CECCZ="CZ12",'Outside Temp'!B9148, IF(CECCZ="CZ13",'Outside Temp'!B9149))))</f>
        <v>63.2</v>
      </c>
      <c r="G9146" s="12">
        <f t="shared" si="3"/>
        <v>1</v>
      </c>
    </row>
    <row r="9147" ht="15.75" customHeight="1">
      <c r="A9147" s="13">
        <v>42220.302083333336</v>
      </c>
      <c r="B9147" s="73">
        <f t="shared" si="1"/>
        <v>42220</v>
      </c>
      <c r="C9147" s="74">
        <f>IF(NewCustomer="Yes", IF(COUNTIF($I$2:$I$11,B9147)&gt;0,0,WEEKDAY(B9147,2)),IF(COUNTIF($I$2:$I$21,B9147)&gt;0,0,WEEKDAY(B9147,2)))</f>
        <v>2</v>
      </c>
      <c r="D9147" s="74">
        <f t="shared" si="2"/>
        <v>7</v>
      </c>
      <c r="E9147" s="12">
        <f>IFERROR(VLOOKUP(A9147,'IDAR Meter Data'!$A:$B,2,1),"")</f>
        <v>179</v>
      </c>
      <c r="F9147" s="75">
        <f>IF(CECCZ="CZ03",'Outside Temp'!B9147,IF(CECCZ="CZ04",'Outside Temp'!B9148,IF(CECCZ="CZ12",'Outside Temp'!B9149, IF(CECCZ="CZ13",'Outside Temp'!B9150))))</f>
        <v>63.95</v>
      </c>
      <c r="G9147" s="12">
        <f t="shared" si="3"/>
        <v>1</v>
      </c>
    </row>
    <row r="9148" ht="15.75" customHeight="1">
      <c r="A9148" s="13">
        <v>42220.3125</v>
      </c>
      <c r="B9148" s="73">
        <f t="shared" si="1"/>
        <v>42220</v>
      </c>
      <c r="C9148" s="74">
        <f>IF(NewCustomer="Yes", IF(COUNTIF($I$2:$I$11,B9148)&gt;0,0,WEEKDAY(B9148,2)),IF(COUNTIF($I$2:$I$21,B9148)&gt;0,0,WEEKDAY(B9148,2)))</f>
        <v>2</v>
      </c>
      <c r="D9148" s="74">
        <f t="shared" si="2"/>
        <v>7</v>
      </c>
      <c r="E9148" s="12">
        <f>IFERROR(VLOOKUP(A9148,'IDAR Meter Data'!$A:$B,2,1),"")</f>
        <v>160</v>
      </c>
      <c r="F9148" s="75">
        <f>IF(CECCZ="CZ03",'Outside Temp'!B9148,IF(CECCZ="CZ04",'Outside Temp'!B9149,IF(CECCZ="CZ12",'Outside Temp'!B9150, IF(CECCZ="CZ13",'Outside Temp'!B9151))))</f>
        <v>64.7</v>
      </c>
      <c r="G9148" s="12">
        <f t="shared" si="3"/>
        <v>1</v>
      </c>
    </row>
    <row r="9149" ht="15.75" customHeight="1">
      <c r="A9149" s="13">
        <v>42220.322916666664</v>
      </c>
      <c r="B9149" s="73">
        <f t="shared" si="1"/>
        <v>42220</v>
      </c>
      <c r="C9149" s="74">
        <f>IF(NewCustomer="Yes", IF(COUNTIF($I$2:$I$11,B9149)&gt;0,0,WEEKDAY(B9149,2)),IF(COUNTIF($I$2:$I$21,B9149)&gt;0,0,WEEKDAY(B9149,2)))</f>
        <v>2</v>
      </c>
      <c r="D9149" s="74">
        <f t="shared" si="2"/>
        <v>7</v>
      </c>
      <c r="E9149" s="12">
        <f>IFERROR(VLOOKUP(A9149,'IDAR Meter Data'!$A:$B,2,1),"")</f>
        <v>161</v>
      </c>
      <c r="F9149" s="75">
        <f>IF(CECCZ="CZ03",'Outside Temp'!B9149,IF(CECCZ="CZ04",'Outside Temp'!B9150,IF(CECCZ="CZ12",'Outside Temp'!B9151, IF(CECCZ="CZ13",'Outside Temp'!B9152))))</f>
        <v>65.45</v>
      </c>
      <c r="G9149" s="12">
        <f t="shared" si="3"/>
        <v>2</v>
      </c>
    </row>
    <row r="9150" ht="15.75" customHeight="1">
      <c r="A9150" s="13">
        <v>42220.333333333336</v>
      </c>
      <c r="B9150" s="73">
        <f t="shared" si="1"/>
        <v>42220</v>
      </c>
      <c r="C9150" s="74">
        <f>IF(NewCustomer="Yes", IF(COUNTIF($I$2:$I$11,B9150)&gt;0,0,WEEKDAY(B9150,2)),IF(COUNTIF($I$2:$I$21,B9150)&gt;0,0,WEEKDAY(B9150,2)))</f>
        <v>2</v>
      </c>
      <c r="D9150" s="74">
        <f t="shared" si="2"/>
        <v>8</v>
      </c>
      <c r="E9150" s="12">
        <f>IFERROR(VLOOKUP(A9150,'IDAR Meter Data'!$A:$B,2,1),"")</f>
        <v>166</v>
      </c>
      <c r="F9150" s="75">
        <f>IF(CECCZ="CZ03",'Outside Temp'!B9150,IF(CECCZ="CZ04",'Outside Temp'!B9151,IF(CECCZ="CZ12",'Outside Temp'!B9152, IF(CECCZ="CZ13",'Outside Temp'!B9153))))</f>
        <v>66</v>
      </c>
      <c r="G9150" s="12">
        <f t="shared" si="3"/>
        <v>2</v>
      </c>
    </row>
    <row r="9151" ht="15.75" customHeight="1">
      <c r="A9151" s="13">
        <v>42220.34375</v>
      </c>
      <c r="B9151" s="73">
        <f t="shared" si="1"/>
        <v>42220</v>
      </c>
      <c r="C9151" s="74">
        <f>IF(NewCustomer="Yes", IF(COUNTIF($I$2:$I$11,B9151)&gt;0,0,WEEKDAY(B9151,2)),IF(COUNTIF($I$2:$I$21,B9151)&gt;0,0,WEEKDAY(B9151,2)))</f>
        <v>2</v>
      </c>
      <c r="D9151" s="74">
        <f t="shared" si="2"/>
        <v>8</v>
      </c>
      <c r="E9151" s="12">
        <f>IFERROR(VLOOKUP(A9151,'IDAR Meter Data'!$A:$B,2,1),"")</f>
        <v>173</v>
      </c>
      <c r="F9151" s="75">
        <f>IF(CECCZ="CZ03",'Outside Temp'!B9151,IF(CECCZ="CZ04",'Outside Temp'!B9152,IF(CECCZ="CZ12",'Outside Temp'!B9153, IF(CECCZ="CZ13",'Outside Temp'!B9154))))</f>
        <v>66</v>
      </c>
      <c r="G9151" s="12">
        <f t="shared" si="3"/>
        <v>2</v>
      </c>
    </row>
    <row r="9152" ht="15.75" customHeight="1">
      <c r="A9152" s="13">
        <v>42220.354166666664</v>
      </c>
      <c r="B9152" s="73">
        <f t="shared" si="1"/>
        <v>42220</v>
      </c>
      <c r="C9152" s="74">
        <f>IF(NewCustomer="Yes", IF(COUNTIF($I$2:$I$11,B9152)&gt;0,0,WEEKDAY(B9152,2)),IF(COUNTIF($I$2:$I$21,B9152)&gt;0,0,WEEKDAY(B9152,2)))</f>
        <v>2</v>
      </c>
      <c r="D9152" s="74">
        <f t="shared" si="2"/>
        <v>8</v>
      </c>
      <c r="E9152" s="12">
        <f>IFERROR(VLOOKUP(A9152,'IDAR Meter Data'!$A:$B,2,1),"")</f>
        <v>177</v>
      </c>
      <c r="F9152" s="75">
        <f>IF(CECCZ="CZ03",'Outside Temp'!B9152,IF(CECCZ="CZ04",'Outside Temp'!B9153,IF(CECCZ="CZ12",'Outside Temp'!B9154, IF(CECCZ="CZ13",'Outside Temp'!B9155))))</f>
        <v>66</v>
      </c>
      <c r="G9152" s="12">
        <f t="shared" si="3"/>
        <v>2</v>
      </c>
    </row>
    <row r="9153" ht="15.75" customHeight="1">
      <c r="A9153" s="13">
        <v>42220.364583333336</v>
      </c>
      <c r="B9153" s="73">
        <f t="shared" si="1"/>
        <v>42220</v>
      </c>
      <c r="C9153" s="74">
        <f>IF(NewCustomer="Yes", IF(COUNTIF($I$2:$I$11,B9153)&gt;0,0,WEEKDAY(B9153,2)),IF(COUNTIF($I$2:$I$21,B9153)&gt;0,0,WEEKDAY(B9153,2)))</f>
        <v>2</v>
      </c>
      <c r="D9153" s="74">
        <f t="shared" si="2"/>
        <v>8</v>
      </c>
      <c r="E9153" s="12">
        <f>IFERROR(VLOOKUP(A9153,'IDAR Meter Data'!$A:$B,2,1),"")</f>
        <v>183</v>
      </c>
      <c r="F9153" s="75">
        <f>IF(CECCZ="CZ03",'Outside Temp'!B9153,IF(CECCZ="CZ04",'Outside Temp'!B9154,IF(CECCZ="CZ12",'Outside Temp'!B9155, IF(CECCZ="CZ13",'Outside Temp'!B9156))))</f>
        <v>66</v>
      </c>
      <c r="G9153" s="12">
        <f t="shared" si="3"/>
        <v>2</v>
      </c>
    </row>
    <row r="9154" ht="15.75" customHeight="1">
      <c r="A9154" s="13">
        <v>42220.375</v>
      </c>
      <c r="B9154" s="73">
        <f t="shared" si="1"/>
        <v>42220</v>
      </c>
      <c r="C9154" s="74">
        <f>IF(NewCustomer="Yes", IF(COUNTIF($I$2:$I$11,B9154)&gt;0,0,WEEKDAY(B9154,2)),IF(COUNTIF($I$2:$I$21,B9154)&gt;0,0,WEEKDAY(B9154,2)))</f>
        <v>2</v>
      </c>
      <c r="D9154" s="74">
        <f t="shared" si="2"/>
        <v>9</v>
      </c>
      <c r="E9154" s="12">
        <f>IFERROR(VLOOKUP(A9154,'IDAR Meter Data'!$A:$B,2,1),"")</f>
        <v>180</v>
      </c>
      <c r="F9154" s="75">
        <f>IF(CECCZ="CZ03",'Outside Temp'!B9154,IF(CECCZ="CZ04",'Outside Temp'!B9155,IF(CECCZ="CZ12",'Outside Temp'!B9156, IF(CECCZ="CZ13",'Outside Temp'!B9157))))</f>
        <v>66.13333333</v>
      </c>
      <c r="G9154" s="12">
        <f t="shared" si="3"/>
        <v>2</v>
      </c>
    </row>
    <row r="9155" ht="15.75" customHeight="1">
      <c r="A9155" s="13">
        <v>42220.385416666664</v>
      </c>
      <c r="B9155" s="73">
        <f t="shared" si="1"/>
        <v>42220</v>
      </c>
      <c r="C9155" s="74">
        <f>IF(NewCustomer="Yes", IF(COUNTIF($I$2:$I$11,B9155)&gt;0,0,WEEKDAY(B9155,2)),IF(COUNTIF($I$2:$I$21,B9155)&gt;0,0,WEEKDAY(B9155,2)))</f>
        <v>2</v>
      </c>
      <c r="D9155" s="74">
        <f t="shared" si="2"/>
        <v>9</v>
      </c>
      <c r="E9155" s="12">
        <f>IFERROR(VLOOKUP(A9155,'IDAR Meter Data'!$A:$B,2,1),"")</f>
        <v>182</v>
      </c>
      <c r="F9155" s="75">
        <f>IF(CECCZ="CZ03",'Outside Temp'!B9155,IF(CECCZ="CZ04",'Outside Temp'!B9156,IF(CECCZ="CZ12",'Outside Temp'!B9157, IF(CECCZ="CZ13",'Outside Temp'!B9158))))</f>
        <v>66.63333333</v>
      </c>
      <c r="G9155" s="12">
        <f t="shared" si="3"/>
        <v>2</v>
      </c>
    </row>
    <row r="9156" ht="15.75" customHeight="1">
      <c r="A9156" s="13">
        <v>42220.395833333336</v>
      </c>
      <c r="B9156" s="73">
        <f t="shared" si="1"/>
        <v>42220</v>
      </c>
      <c r="C9156" s="74">
        <f>IF(NewCustomer="Yes", IF(COUNTIF($I$2:$I$11,B9156)&gt;0,0,WEEKDAY(B9156,2)),IF(COUNTIF($I$2:$I$21,B9156)&gt;0,0,WEEKDAY(B9156,2)))</f>
        <v>2</v>
      </c>
      <c r="D9156" s="74">
        <f t="shared" si="2"/>
        <v>9</v>
      </c>
      <c r="E9156" s="12">
        <f>IFERROR(VLOOKUP(A9156,'IDAR Meter Data'!$A:$B,2,1),"")</f>
        <v>176</v>
      </c>
      <c r="F9156" s="75">
        <f>IF(CECCZ="CZ03",'Outside Temp'!B9156,IF(CECCZ="CZ04",'Outside Temp'!B9157,IF(CECCZ="CZ12",'Outside Temp'!B9158, IF(CECCZ="CZ13",'Outside Temp'!B9159))))</f>
        <v>67.13333333</v>
      </c>
      <c r="G9156" s="12">
        <f t="shared" si="3"/>
        <v>2</v>
      </c>
    </row>
    <row r="9157" ht="15.75" customHeight="1">
      <c r="A9157" s="13">
        <v>42220.40625</v>
      </c>
      <c r="B9157" s="73">
        <f t="shared" si="1"/>
        <v>42220</v>
      </c>
      <c r="C9157" s="74">
        <f>IF(NewCustomer="Yes", IF(COUNTIF($I$2:$I$11,B9157)&gt;0,0,WEEKDAY(B9157,2)),IF(COUNTIF($I$2:$I$21,B9157)&gt;0,0,WEEKDAY(B9157,2)))</f>
        <v>2</v>
      </c>
      <c r="D9157" s="74">
        <f t="shared" si="2"/>
        <v>9</v>
      </c>
      <c r="E9157" s="12">
        <f>IFERROR(VLOOKUP(A9157,'IDAR Meter Data'!$A:$B,2,1),"")</f>
        <v>191</v>
      </c>
      <c r="F9157" s="75">
        <f>IF(CECCZ="CZ03",'Outside Temp'!B9157,IF(CECCZ="CZ04",'Outside Temp'!B9158,IF(CECCZ="CZ12",'Outside Temp'!B9159, IF(CECCZ="CZ13",'Outside Temp'!B9160))))</f>
        <v>67.63333333</v>
      </c>
      <c r="G9157" s="12">
        <f t="shared" si="3"/>
        <v>2</v>
      </c>
    </row>
    <row r="9158" ht="15.75" customHeight="1">
      <c r="A9158" s="13">
        <v>42220.416666666664</v>
      </c>
      <c r="B9158" s="73">
        <f t="shared" si="1"/>
        <v>42220</v>
      </c>
      <c r="C9158" s="74">
        <f>IF(NewCustomer="Yes", IF(COUNTIF($I$2:$I$11,B9158)&gt;0,0,WEEKDAY(B9158,2)),IF(COUNTIF($I$2:$I$21,B9158)&gt;0,0,WEEKDAY(B9158,2)))</f>
        <v>2</v>
      </c>
      <c r="D9158" s="74">
        <f t="shared" si="2"/>
        <v>10</v>
      </c>
      <c r="E9158" s="12">
        <f>IFERROR(VLOOKUP(A9158,'IDAR Meter Data'!$A:$B,2,1),"")</f>
        <v>194</v>
      </c>
      <c r="F9158" s="75">
        <f>IF(CECCZ="CZ03",'Outside Temp'!B9158,IF(CECCZ="CZ04",'Outside Temp'!B9159,IF(CECCZ="CZ12",'Outside Temp'!B9160, IF(CECCZ="CZ13",'Outside Temp'!B9161))))</f>
        <v>68</v>
      </c>
      <c r="G9158" s="12">
        <f t="shared" si="3"/>
        <v>2</v>
      </c>
    </row>
    <row r="9159" ht="15.75" customHeight="1">
      <c r="A9159" s="13">
        <v>42220.427083333336</v>
      </c>
      <c r="B9159" s="73">
        <f t="shared" si="1"/>
        <v>42220</v>
      </c>
      <c r="C9159" s="74">
        <f>IF(NewCustomer="Yes", IF(COUNTIF($I$2:$I$11,B9159)&gt;0,0,WEEKDAY(B9159,2)),IF(COUNTIF($I$2:$I$21,B9159)&gt;0,0,WEEKDAY(B9159,2)))</f>
        <v>2</v>
      </c>
      <c r="D9159" s="74">
        <f t="shared" si="2"/>
        <v>10</v>
      </c>
      <c r="E9159" s="12">
        <f>IFERROR(VLOOKUP(A9159,'IDAR Meter Data'!$A:$B,2,1),"")</f>
        <v>181</v>
      </c>
      <c r="F9159" s="75">
        <f>IF(CECCZ="CZ03",'Outside Temp'!B9159,IF(CECCZ="CZ04",'Outside Temp'!B9160,IF(CECCZ="CZ12",'Outside Temp'!B9161, IF(CECCZ="CZ13",'Outside Temp'!B9162))))</f>
        <v>68</v>
      </c>
      <c r="G9159" s="12">
        <f t="shared" si="3"/>
        <v>2</v>
      </c>
    </row>
    <row r="9160" ht="15.75" customHeight="1">
      <c r="A9160" s="13">
        <v>42220.4375</v>
      </c>
      <c r="B9160" s="73">
        <f t="shared" si="1"/>
        <v>42220</v>
      </c>
      <c r="C9160" s="74">
        <f>IF(NewCustomer="Yes", IF(COUNTIF($I$2:$I$11,B9160)&gt;0,0,WEEKDAY(B9160,2)),IF(COUNTIF($I$2:$I$21,B9160)&gt;0,0,WEEKDAY(B9160,2)))</f>
        <v>2</v>
      </c>
      <c r="D9160" s="74">
        <f t="shared" si="2"/>
        <v>10</v>
      </c>
      <c r="E9160" s="12">
        <f>IFERROR(VLOOKUP(A9160,'IDAR Meter Data'!$A:$B,2,1),"")</f>
        <v>188</v>
      </c>
      <c r="F9160" s="75">
        <f>IF(CECCZ="CZ03",'Outside Temp'!B9160,IF(CECCZ="CZ04",'Outside Temp'!B9161,IF(CECCZ="CZ12",'Outside Temp'!B9162, IF(CECCZ="CZ13",'Outside Temp'!B9163))))</f>
        <v>68</v>
      </c>
      <c r="G9160" s="12">
        <f t="shared" si="3"/>
        <v>2</v>
      </c>
    </row>
    <row r="9161" ht="15.75" customHeight="1">
      <c r="A9161" s="13">
        <v>42220.447916666664</v>
      </c>
      <c r="B9161" s="73">
        <f t="shared" si="1"/>
        <v>42220</v>
      </c>
      <c r="C9161" s="74">
        <f>IF(NewCustomer="Yes", IF(COUNTIF($I$2:$I$11,B9161)&gt;0,0,WEEKDAY(B9161,2)),IF(COUNTIF($I$2:$I$21,B9161)&gt;0,0,WEEKDAY(B9161,2)))</f>
        <v>2</v>
      </c>
      <c r="D9161" s="74">
        <f t="shared" si="2"/>
        <v>10</v>
      </c>
      <c r="E9161" s="12">
        <f>IFERROR(VLOOKUP(A9161,'IDAR Meter Data'!$A:$B,2,1),"")</f>
        <v>189</v>
      </c>
      <c r="F9161" s="75">
        <f>IF(CECCZ="CZ03",'Outside Temp'!B9161,IF(CECCZ="CZ04",'Outside Temp'!B9162,IF(CECCZ="CZ12",'Outside Temp'!B9163, IF(CECCZ="CZ13",'Outside Temp'!B9164))))</f>
        <v>68</v>
      </c>
      <c r="G9161" s="12">
        <f t="shared" si="3"/>
        <v>2</v>
      </c>
    </row>
    <row r="9162" ht="15.75" customHeight="1">
      <c r="A9162" s="13">
        <v>42220.458333333336</v>
      </c>
      <c r="B9162" s="73">
        <f t="shared" si="1"/>
        <v>42220</v>
      </c>
      <c r="C9162" s="74">
        <f>IF(NewCustomer="Yes", IF(COUNTIF($I$2:$I$11,B9162)&gt;0,0,WEEKDAY(B9162,2)),IF(COUNTIF($I$2:$I$21,B9162)&gt;0,0,WEEKDAY(B9162,2)))</f>
        <v>2</v>
      </c>
      <c r="D9162" s="74">
        <f t="shared" si="2"/>
        <v>11</v>
      </c>
      <c r="E9162" s="12">
        <f>IFERROR(VLOOKUP(A9162,'IDAR Meter Data'!$A:$B,2,1),"")</f>
        <v>201</v>
      </c>
      <c r="F9162" s="75">
        <f>IF(CECCZ="CZ03",'Outside Temp'!B9162,IF(CECCZ="CZ04",'Outside Temp'!B9163,IF(CECCZ="CZ12",'Outside Temp'!B9164, IF(CECCZ="CZ13",'Outside Temp'!B9165))))</f>
        <v>68.06666667</v>
      </c>
      <c r="G9162" s="12">
        <f t="shared" si="3"/>
        <v>2</v>
      </c>
    </row>
    <row r="9163" ht="15.75" customHeight="1">
      <c r="A9163" s="13">
        <v>42220.46875</v>
      </c>
      <c r="B9163" s="73">
        <f t="shared" si="1"/>
        <v>42220</v>
      </c>
      <c r="C9163" s="74">
        <f>IF(NewCustomer="Yes", IF(COUNTIF($I$2:$I$11,B9163)&gt;0,0,WEEKDAY(B9163,2)),IF(COUNTIF($I$2:$I$21,B9163)&gt;0,0,WEEKDAY(B9163,2)))</f>
        <v>2</v>
      </c>
      <c r="D9163" s="74">
        <f t="shared" si="2"/>
        <v>11</v>
      </c>
      <c r="E9163" s="12">
        <f>IFERROR(VLOOKUP(A9163,'IDAR Meter Data'!$A:$B,2,1),"")</f>
        <v>192</v>
      </c>
      <c r="F9163" s="75">
        <f>IF(CECCZ="CZ03",'Outside Temp'!B9163,IF(CECCZ="CZ04",'Outside Temp'!B9164,IF(CECCZ="CZ12",'Outside Temp'!B9165, IF(CECCZ="CZ13",'Outside Temp'!B9166))))</f>
        <v>68.31666667</v>
      </c>
      <c r="G9163" s="12">
        <f t="shared" si="3"/>
        <v>2</v>
      </c>
    </row>
    <row r="9164" ht="15.75" customHeight="1">
      <c r="A9164" s="13">
        <v>42220.479166666664</v>
      </c>
      <c r="B9164" s="73">
        <f t="shared" si="1"/>
        <v>42220</v>
      </c>
      <c r="C9164" s="74">
        <f>IF(NewCustomer="Yes", IF(COUNTIF($I$2:$I$11,B9164)&gt;0,0,WEEKDAY(B9164,2)),IF(COUNTIF($I$2:$I$21,B9164)&gt;0,0,WEEKDAY(B9164,2)))</f>
        <v>2</v>
      </c>
      <c r="D9164" s="74">
        <f t="shared" si="2"/>
        <v>11</v>
      </c>
      <c r="E9164" s="12">
        <f>IFERROR(VLOOKUP(A9164,'IDAR Meter Data'!$A:$B,2,1),"")</f>
        <v>187</v>
      </c>
      <c r="F9164" s="75">
        <f>IF(CECCZ="CZ03",'Outside Temp'!B9164,IF(CECCZ="CZ04",'Outside Temp'!B9165,IF(CECCZ="CZ12",'Outside Temp'!B9166, IF(CECCZ="CZ13",'Outside Temp'!B9167))))</f>
        <v>68.56666667</v>
      </c>
      <c r="G9164" s="12">
        <f t="shared" si="3"/>
        <v>2</v>
      </c>
    </row>
    <row r="9165" ht="15.75" customHeight="1">
      <c r="A9165" s="13">
        <v>42220.489583333336</v>
      </c>
      <c r="B9165" s="73">
        <f t="shared" si="1"/>
        <v>42220</v>
      </c>
      <c r="C9165" s="74">
        <f>IF(NewCustomer="Yes", IF(COUNTIF($I$2:$I$11,B9165)&gt;0,0,WEEKDAY(B9165,2)),IF(COUNTIF($I$2:$I$21,B9165)&gt;0,0,WEEKDAY(B9165,2)))</f>
        <v>2</v>
      </c>
      <c r="D9165" s="74">
        <f t="shared" si="2"/>
        <v>11</v>
      </c>
      <c r="E9165" s="12">
        <f>IFERROR(VLOOKUP(A9165,'IDAR Meter Data'!$A:$B,2,1),"")</f>
        <v>195</v>
      </c>
      <c r="F9165" s="75">
        <f>IF(CECCZ="CZ03",'Outside Temp'!B9165,IF(CECCZ="CZ04",'Outside Temp'!B9166,IF(CECCZ="CZ12",'Outside Temp'!B9167, IF(CECCZ="CZ13",'Outside Temp'!B9168))))</f>
        <v>68.81666667</v>
      </c>
      <c r="G9165" s="12">
        <f t="shared" si="3"/>
        <v>2</v>
      </c>
    </row>
    <row r="9166" ht="15.75" customHeight="1">
      <c r="A9166" s="13">
        <v>42220.5</v>
      </c>
      <c r="B9166" s="73">
        <f t="shared" si="1"/>
        <v>42220</v>
      </c>
      <c r="C9166" s="74">
        <f>IF(NewCustomer="Yes", IF(COUNTIF($I$2:$I$11,B9166)&gt;0,0,WEEKDAY(B9166,2)),IF(COUNTIF($I$2:$I$21,B9166)&gt;0,0,WEEKDAY(B9166,2)))</f>
        <v>2</v>
      </c>
      <c r="D9166" s="74">
        <f t="shared" si="2"/>
        <v>12</v>
      </c>
      <c r="E9166" s="12">
        <f>IFERROR(VLOOKUP(A9166,'IDAR Meter Data'!$A:$B,2,1),"")</f>
        <v>192</v>
      </c>
      <c r="F9166" s="75">
        <f>IF(CECCZ="CZ03",'Outside Temp'!B9166,IF(CECCZ="CZ04",'Outside Temp'!B9167,IF(CECCZ="CZ12",'Outside Temp'!B9168, IF(CECCZ="CZ13",'Outside Temp'!B9169))))</f>
        <v>69.06666667</v>
      </c>
      <c r="G9166" s="12">
        <f t="shared" si="3"/>
        <v>2</v>
      </c>
    </row>
    <row r="9167" ht="15.75" customHeight="1">
      <c r="A9167" s="13">
        <v>42220.510416666664</v>
      </c>
      <c r="B9167" s="73">
        <f t="shared" si="1"/>
        <v>42220</v>
      </c>
      <c r="C9167" s="74">
        <f>IF(NewCustomer="Yes", IF(COUNTIF($I$2:$I$11,B9167)&gt;0,0,WEEKDAY(B9167,2)),IF(COUNTIF($I$2:$I$21,B9167)&gt;0,0,WEEKDAY(B9167,2)))</f>
        <v>2</v>
      </c>
      <c r="D9167" s="74">
        <f t="shared" si="2"/>
        <v>12</v>
      </c>
      <c r="E9167" s="12">
        <f>IFERROR(VLOOKUP(A9167,'IDAR Meter Data'!$A:$B,2,1),"")</f>
        <v>216</v>
      </c>
      <c r="F9167" s="75">
        <f>IF(CECCZ="CZ03",'Outside Temp'!B9167,IF(CECCZ="CZ04",'Outside Temp'!B9168,IF(CECCZ="CZ12",'Outside Temp'!B9169, IF(CECCZ="CZ13",'Outside Temp'!B9170))))</f>
        <v>69.31666667</v>
      </c>
      <c r="G9167" s="12">
        <f t="shared" si="3"/>
        <v>2</v>
      </c>
    </row>
    <row r="9168" ht="15.75" customHeight="1">
      <c r="A9168" s="13">
        <v>42220.520833333336</v>
      </c>
      <c r="B9168" s="73">
        <f t="shared" si="1"/>
        <v>42220</v>
      </c>
      <c r="C9168" s="74">
        <f>IF(NewCustomer="Yes", IF(COUNTIF($I$2:$I$11,B9168)&gt;0,0,WEEKDAY(B9168,2)),IF(COUNTIF($I$2:$I$21,B9168)&gt;0,0,WEEKDAY(B9168,2)))</f>
        <v>2</v>
      </c>
      <c r="D9168" s="74">
        <f t="shared" si="2"/>
        <v>12</v>
      </c>
      <c r="E9168" s="12">
        <f>IFERROR(VLOOKUP(A9168,'IDAR Meter Data'!$A:$B,2,1),"")</f>
        <v>202</v>
      </c>
      <c r="F9168" s="75">
        <f>IF(CECCZ="CZ03",'Outside Temp'!B9168,IF(CECCZ="CZ04",'Outside Temp'!B9169,IF(CECCZ="CZ12",'Outside Temp'!B9170, IF(CECCZ="CZ13",'Outside Temp'!B9171))))</f>
        <v>69.56666667</v>
      </c>
      <c r="G9168" s="12">
        <f t="shared" si="3"/>
        <v>2</v>
      </c>
    </row>
    <row r="9169" ht="15.75" customHeight="1">
      <c r="A9169" s="13">
        <v>42220.53125</v>
      </c>
      <c r="B9169" s="73">
        <f t="shared" si="1"/>
        <v>42220</v>
      </c>
      <c r="C9169" s="74">
        <f>IF(NewCustomer="Yes", IF(COUNTIF($I$2:$I$11,B9169)&gt;0,0,WEEKDAY(B9169,2)),IF(COUNTIF($I$2:$I$21,B9169)&gt;0,0,WEEKDAY(B9169,2)))</f>
        <v>2</v>
      </c>
      <c r="D9169" s="74">
        <f t="shared" si="2"/>
        <v>12</v>
      </c>
      <c r="E9169" s="12">
        <f>IFERROR(VLOOKUP(A9169,'IDAR Meter Data'!$A:$B,2,1),"")</f>
        <v>198</v>
      </c>
      <c r="F9169" s="75">
        <f>IF(CECCZ="CZ03",'Outside Temp'!B9169,IF(CECCZ="CZ04",'Outside Temp'!B9170,IF(CECCZ="CZ12",'Outside Temp'!B9171, IF(CECCZ="CZ13",'Outside Temp'!B9172))))</f>
        <v>69.81666667</v>
      </c>
      <c r="G9169" s="12">
        <f t="shared" si="3"/>
        <v>2</v>
      </c>
    </row>
    <row r="9170" ht="15.75" customHeight="1">
      <c r="A9170" s="13">
        <v>42220.541666666664</v>
      </c>
      <c r="B9170" s="73">
        <f t="shared" si="1"/>
        <v>42220</v>
      </c>
      <c r="C9170" s="74">
        <f>IF(NewCustomer="Yes", IF(COUNTIF($I$2:$I$11,B9170)&gt;0,0,WEEKDAY(B9170,2)),IF(COUNTIF($I$2:$I$21,B9170)&gt;0,0,WEEKDAY(B9170,2)))</f>
        <v>2</v>
      </c>
      <c r="D9170" s="74">
        <f t="shared" si="2"/>
        <v>13</v>
      </c>
      <c r="E9170" s="12">
        <f>IFERROR(VLOOKUP(A9170,'IDAR Meter Data'!$A:$B,2,1),"")</f>
        <v>208</v>
      </c>
      <c r="F9170" s="75">
        <f>IF(CECCZ="CZ03",'Outside Temp'!B9170,IF(CECCZ="CZ04",'Outside Temp'!B9171,IF(CECCZ="CZ12",'Outside Temp'!B9172, IF(CECCZ="CZ13",'Outside Temp'!B9173))))</f>
        <v>70.06666667</v>
      </c>
      <c r="G9170" s="12">
        <f t="shared" si="3"/>
        <v>3</v>
      </c>
    </row>
    <row r="9171" ht="15.75" customHeight="1">
      <c r="A9171" s="13">
        <v>42220.552083333336</v>
      </c>
      <c r="B9171" s="73">
        <f t="shared" si="1"/>
        <v>42220</v>
      </c>
      <c r="C9171" s="74">
        <f>IF(NewCustomer="Yes", IF(COUNTIF($I$2:$I$11,B9171)&gt;0,0,WEEKDAY(B9171,2)),IF(COUNTIF($I$2:$I$21,B9171)&gt;0,0,WEEKDAY(B9171,2)))</f>
        <v>2</v>
      </c>
      <c r="D9171" s="74">
        <f t="shared" si="2"/>
        <v>13</v>
      </c>
      <c r="E9171" s="12">
        <f>IFERROR(VLOOKUP(A9171,'IDAR Meter Data'!$A:$B,2,1),"")</f>
        <v>201</v>
      </c>
      <c r="F9171" s="75">
        <f>IF(CECCZ="CZ03",'Outside Temp'!B9171,IF(CECCZ="CZ04",'Outside Temp'!B9172,IF(CECCZ="CZ12",'Outside Temp'!B9173, IF(CECCZ="CZ13",'Outside Temp'!B9174))))</f>
        <v>70.31666667</v>
      </c>
      <c r="G9171" s="12">
        <f t="shared" si="3"/>
        <v>3</v>
      </c>
    </row>
    <row r="9172" ht="15.75" customHeight="1">
      <c r="A9172" s="13">
        <v>42220.5625</v>
      </c>
      <c r="B9172" s="73">
        <f t="shared" si="1"/>
        <v>42220</v>
      </c>
      <c r="C9172" s="74">
        <f>IF(NewCustomer="Yes", IF(COUNTIF($I$2:$I$11,B9172)&gt;0,0,WEEKDAY(B9172,2)),IF(COUNTIF($I$2:$I$21,B9172)&gt;0,0,WEEKDAY(B9172,2)))</f>
        <v>2</v>
      </c>
      <c r="D9172" s="74">
        <f t="shared" si="2"/>
        <v>13</v>
      </c>
      <c r="E9172" s="12">
        <f>IFERROR(VLOOKUP(A9172,'IDAR Meter Data'!$A:$B,2,1),"")</f>
        <v>224</v>
      </c>
      <c r="F9172" s="75">
        <f>IF(CECCZ="CZ03",'Outside Temp'!B9172,IF(CECCZ="CZ04",'Outside Temp'!B9173,IF(CECCZ="CZ12",'Outside Temp'!B9174, IF(CECCZ="CZ13",'Outside Temp'!B9175))))</f>
        <v>70.56666667</v>
      </c>
      <c r="G9172" s="12">
        <f t="shared" si="3"/>
        <v>3</v>
      </c>
    </row>
    <row r="9173" ht="15.75" customHeight="1">
      <c r="A9173" s="13">
        <v>42220.572916666664</v>
      </c>
      <c r="B9173" s="73">
        <f t="shared" si="1"/>
        <v>42220</v>
      </c>
      <c r="C9173" s="74">
        <f>IF(NewCustomer="Yes", IF(COUNTIF($I$2:$I$11,B9173)&gt;0,0,WEEKDAY(B9173,2)),IF(COUNTIF($I$2:$I$21,B9173)&gt;0,0,WEEKDAY(B9173,2)))</f>
        <v>2</v>
      </c>
      <c r="D9173" s="74">
        <f t="shared" si="2"/>
        <v>13</v>
      </c>
      <c r="E9173" s="12">
        <f>IFERROR(VLOOKUP(A9173,'IDAR Meter Data'!$A:$B,2,1),"")</f>
        <v>216</v>
      </c>
      <c r="F9173" s="75">
        <f>IF(CECCZ="CZ03",'Outside Temp'!B9173,IF(CECCZ="CZ04",'Outside Temp'!B9174,IF(CECCZ="CZ12",'Outside Temp'!B9175, IF(CECCZ="CZ13",'Outside Temp'!B9176))))</f>
        <v>70.81666667</v>
      </c>
      <c r="G9173" s="12">
        <f t="shared" si="3"/>
        <v>3</v>
      </c>
    </row>
    <row r="9174" ht="15.75" customHeight="1">
      <c r="A9174" s="13">
        <v>42220.583333333336</v>
      </c>
      <c r="B9174" s="73">
        <f t="shared" si="1"/>
        <v>42220</v>
      </c>
      <c r="C9174" s="74">
        <f>IF(NewCustomer="Yes", IF(COUNTIF($I$2:$I$11,B9174)&gt;0,0,WEEKDAY(B9174,2)),IF(COUNTIF($I$2:$I$21,B9174)&gt;0,0,WEEKDAY(B9174,2)))</f>
        <v>2</v>
      </c>
      <c r="D9174" s="74">
        <f t="shared" si="2"/>
        <v>14</v>
      </c>
      <c r="E9174" s="12">
        <f>IFERROR(VLOOKUP(A9174,'IDAR Meter Data'!$A:$B,2,1),"")</f>
        <v>212</v>
      </c>
      <c r="F9174" s="75">
        <f>IF(CECCZ="CZ03",'Outside Temp'!B9174,IF(CECCZ="CZ04",'Outside Temp'!B9175,IF(CECCZ="CZ12",'Outside Temp'!B9176, IF(CECCZ="CZ13",'Outside Temp'!B9177))))</f>
        <v>71</v>
      </c>
      <c r="G9174" s="12">
        <f t="shared" si="3"/>
        <v>3</v>
      </c>
    </row>
    <row r="9175" ht="15.75" customHeight="1">
      <c r="A9175" s="13">
        <v>42220.59375</v>
      </c>
      <c r="B9175" s="73">
        <f t="shared" si="1"/>
        <v>42220</v>
      </c>
      <c r="C9175" s="74">
        <f>IF(NewCustomer="Yes", IF(COUNTIF($I$2:$I$11,B9175)&gt;0,0,WEEKDAY(B9175,2)),IF(COUNTIF($I$2:$I$21,B9175)&gt;0,0,WEEKDAY(B9175,2)))</f>
        <v>2</v>
      </c>
      <c r="D9175" s="74">
        <f t="shared" si="2"/>
        <v>14</v>
      </c>
      <c r="E9175" s="12">
        <f>IFERROR(VLOOKUP(A9175,'IDAR Meter Data'!$A:$B,2,1),"")</f>
        <v>213</v>
      </c>
      <c r="F9175" s="75">
        <f>IF(CECCZ="CZ03",'Outside Temp'!B9175,IF(CECCZ="CZ04",'Outside Temp'!B9176,IF(CECCZ="CZ12",'Outside Temp'!B9177, IF(CECCZ="CZ13",'Outside Temp'!B9178))))</f>
        <v>71</v>
      </c>
      <c r="G9175" s="12">
        <f t="shared" si="3"/>
        <v>3</v>
      </c>
    </row>
    <row r="9176" ht="15.75" customHeight="1">
      <c r="A9176" s="13">
        <v>42220.604166666664</v>
      </c>
      <c r="B9176" s="73">
        <f t="shared" si="1"/>
        <v>42220</v>
      </c>
      <c r="C9176" s="74">
        <f>IF(NewCustomer="Yes", IF(COUNTIF($I$2:$I$11,B9176)&gt;0,0,WEEKDAY(B9176,2)),IF(COUNTIF($I$2:$I$21,B9176)&gt;0,0,WEEKDAY(B9176,2)))</f>
        <v>2</v>
      </c>
      <c r="D9176" s="74">
        <f t="shared" si="2"/>
        <v>14</v>
      </c>
      <c r="E9176" s="12">
        <f>IFERROR(VLOOKUP(A9176,'IDAR Meter Data'!$A:$B,2,1),"")</f>
        <v>207</v>
      </c>
      <c r="F9176" s="75">
        <f>IF(CECCZ="CZ03",'Outside Temp'!B9176,IF(CECCZ="CZ04",'Outside Temp'!B9177,IF(CECCZ="CZ12",'Outside Temp'!B9178, IF(CECCZ="CZ13",'Outside Temp'!B9179))))</f>
        <v>71</v>
      </c>
      <c r="G9176" s="12">
        <f t="shared" si="3"/>
        <v>3</v>
      </c>
    </row>
    <row r="9177" ht="15.75" customHeight="1">
      <c r="A9177" s="13">
        <v>42220.614583333336</v>
      </c>
      <c r="B9177" s="73">
        <f t="shared" si="1"/>
        <v>42220</v>
      </c>
      <c r="C9177" s="74">
        <f>IF(NewCustomer="Yes", IF(COUNTIF($I$2:$I$11,B9177)&gt;0,0,WEEKDAY(B9177,2)),IF(COUNTIF($I$2:$I$21,B9177)&gt;0,0,WEEKDAY(B9177,2)))</f>
        <v>2</v>
      </c>
      <c r="D9177" s="74">
        <f t="shared" si="2"/>
        <v>14</v>
      </c>
      <c r="E9177" s="12">
        <f>IFERROR(VLOOKUP(A9177,'IDAR Meter Data'!$A:$B,2,1),"")</f>
        <v>217</v>
      </c>
      <c r="F9177" s="75">
        <f>IF(CECCZ="CZ03",'Outside Temp'!B9177,IF(CECCZ="CZ04",'Outside Temp'!B9178,IF(CECCZ="CZ12",'Outside Temp'!B9179, IF(CECCZ="CZ13",'Outside Temp'!B9180))))</f>
        <v>71</v>
      </c>
      <c r="G9177" s="12">
        <f t="shared" si="3"/>
        <v>3</v>
      </c>
    </row>
    <row r="9178" ht="15.75" customHeight="1">
      <c r="A9178" s="13">
        <v>42220.625</v>
      </c>
      <c r="B9178" s="73">
        <f t="shared" si="1"/>
        <v>42220</v>
      </c>
      <c r="C9178" s="74">
        <f>IF(NewCustomer="Yes", IF(COUNTIF($I$2:$I$11,B9178)&gt;0,0,WEEKDAY(B9178,2)),IF(COUNTIF($I$2:$I$21,B9178)&gt;0,0,WEEKDAY(B9178,2)))</f>
        <v>2</v>
      </c>
      <c r="D9178" s="74">
        <f t="shared" si="2"/>
        <v>15</v>
      </c>
      <c r="E9178" s="12">
        <f>IFERROR(VLOOKUP(A9178,'IDAR Meter Data'!$A:$B,2,1),"")</f>
        <v>208</v>
      </c>
      <c r="F9178" s="75">
        <f>IF(CECCZ="CZ03",'Outside Temp'!B9178,IF(CECCZ="CZ04",'Outside Temp'!B9179,IF(CECCZ="CZ12",'Outside Temp'!B9180, IF(CECCZ="CZ13",'Outside Temp'!B9181))))</f>
        <v>71.06666667</v>
      </c>
      <c r="G9178" s="12">
        <f t="shared" si="3"/>
        <v>3</v>
      </c>
    </row>
    <row r="9179" ht="15.75" customHeight="1">
      <c r="A9179" s="13">
        <v>42220.635416666664</v>
      </c>
      <c r="B9179" s="73">
        <f t="shared" si="1"/>
        <v>42220</v>
      </c>
      <c r="C9179" s="74">
        <f>IF(NewCustomer="Yes", IF(COUNTIF($I$2:$I$11,B9179)&gt;0,0,WEEKDAY(B9179,2)),IF(COUNTIF($I$2:$I$21,B9179)&gt;0,0,WEEKDAY(B9179,2)))</f>
        <v>2</v>
      </c>
      <c r="D9179" s="74">
        <f t="shared" si="2"/>
        <v>15</v>
      </c>
      <c r="E9179" s="12">
        <f>IFERROR(VLOOKUP(A9179,'IDAR Meter Data'!$A:$B,2,1),"")</f>
        <v>203</v>
      </c>
      <c r="F9179" s="75">
        <f>IF(CECCZ="CZ03",'Outside Temp'!B9179,IF(CECCZ="CZ04",'Outside Temp'!B9180,IF(CECCZ="CZ12",'Outside Temp'!B9181, IF(CECCZ="CZ13",'Outside Temp'!B9182))))</f>
        <v>71.31666667</v>
      </c>
      <c r="G9179" s="12">
        <f t="shared" si="3"/>
        <v>3</v>
      </c>
    </row>
    <row r="9180" ht="15.75" customHeight="1">
      <c r="A9180" s="13">
        <v>42220.645833333336</v>
      </c>
      <c r="B9180" s="73">
        <f t="shared" si="1"/>
        <v>42220</v>
      </c>
      <c r="C9180" s="74">
        <f>IF(NewCustomer="Yes", IF(COUNTIF($I$2:$I$11,B9180)&gt;0,0,WEEKDAY(B9180,2)),IF(COUNTIF($I$2:$I$21,B9180)&gt;0,0,WEEKDAY(B9180,2)))</f>
        <v>2</v>
      </c>
      <c r="D9180" s="74">
        <f t="shared" si="2"/>
        <v>15</v>
      </c>
      <c r="E9180" s="12">
        <f>IFERROR(VLOOKUP(A9180,'IDAR Meter Data'!$A:$B,2,1),"")</f>
        <v>203</v>
      </c>
      <c r="F9180" s="75">
        <f>IF(CECCZ="CZ03",'Outside Temp'!B9180,IF(CECCZ="CZ04",'Outside Temp'!B9181,IF(CECCZ="CZ12",'Outside Temp'!B9182, IF(CECCZ="CZ13",'Outside Temp'!B9183))))</f>
        <v>71.56666667</v>
      </c>
      <c r="G9180" s="12">
        <f t="shared" si="3"/>
        <v>3</v>
      </c>
    </row>
    <row r="9181" ht="15.75" customHeight="1">
      <c r="A9181" s="13">
        <v>42220.65625</v>
      </c>
      <c r="B9181" s="73">
        <f t="shared" si="1"/>
        <v>42220</v>
      </c>
      <c r="C9181" s="74">
        <f>IF(NewCustomer="Yes", IF(COUNTIF($I$2:$I$11,B9181)&gt;0,0,WEEKDAY(B9181,2)),IF(COUNTIF($I$2:$I$21,B9181)&gt;0,0,WEEKDAY(B9181,2)))</f>
        <v>2</v>
      </c>
      <c r="D9181" s="74">
        <f t="shared" si="2"/>
        <v>15</v>
      </c>
      <c r="E9181" s="12">
        <f>IFERROR(VLOOKUP(A9181,'IDAR Meter Data'!$A:$B,2,1),"")</f>
        <v>214</v>
      </c>
      <c r="F9181" s="75">
        <f>IF(CECCZ="CZ03",'Outside Temp'!B9181,IF(CECCZ="CZ04",'Outside Temp'!B9182,IF(CECCZ="CZ12",'Outside Temp'!B9183, IF(CECCZ="CZ13",'Outside Temp'!B9184))))</f>
        <v>71.81666667</v>
      </c>
      <c r="G9181" s="12">
        <f t="shared" si="3"/>
        <v>3</v>
      </c>
    </row>
    <row r="9182" ht="15.75" customHeight="1">
      <c r="A9182" s="13">
        <v>42220.666666666664</v>
      </c>
      <c r="B9182" s="73">
        <f t="shared" si="1"/>
        <v>42220</v>
      </c>
      <c r="C9182" s="74">
        <f>IF(NewCustomer="Yes", IF(COUNTIF($I$2:$I$11,B9182)&gt;0,0,WEEKDAY(B9182,2)),IF(COUNTIF($I$2:$I$21,B9182)&gt;0,0,WEEKDAY(B9182,2)))</f>
        <v>2</v>
      </c>
      <c r="D9182" s="74">
        <f t="shared" si="2"/>
        <v>16</v>
      </c>
      <c r="E9182" s="12">
        <f>IFERROR(VLOOKUP(A9182,'IDAR Meter Data'!$A:$B,2,1),"")</f>
        <v>220</v>
      </c>
      <c r="F9182" s="75">
        <f>IF(CECCZ="CZ03",'Outside Temp'!B9182,IF(CECCZ="CZ04",'Outside Temp'!B9183,IF(CECCZ="CZ12",'Outside Temp'!B9184, IF(CECCZ="CZ13",'Outside Temp'!B9185))))</f>
        <v>72</v>
      </c>
      <c r="G9182" s="12">
        <f t="shared" si="3"/>
        <v>3</v>
      </c>
    </row>
    <row r="9183" ht="15.75" customHeight="1">
      <c r="A9183" s="13">
        <v>42220.677083333336</v>
      </c>
      <c r="B9183" s="73">
        <f t="shared" si="1"/>
        <v>42220</v>
      </c>
      <c r="C9183" s="74">
        <f>IF(NewCustomer="Yes", IF(COUNTIF($I$2:$I$11,B9183)&gt;0,0,WEEKDAY(B9183,2)),IF(COUNTIF($I$2:$I$21,B9183)&gt;0,0,WEEKDAY(B9183,2)))</f>
        <v>2</v>
      </c>
      <c r="D9183" s="74">
        <f t="shared" si="2"/>
        <v>16</v>
      </c>
      <c r="E9183" s="12">
        <f>IFERROR(VLOOKUP(A9183,'IDAR Meter Data'!$A:$B,2,1),"")</f>
        <v>209</v>
      </c>
      <c r="F9183" s="75">
        <f>IF(CECCZ="CZ03",'Outside Temp'!B9183,IF(CECCZ="CZ04",'Outside Temp'!B9184,IF(CECCZ="CZ12",'Outside Temp'!B9185, IF(CECCZ="CZ13",'Outside Temp'!B9186))))</f>
        <v>72</v>
      </c>
      <c r="G9183" s="12">
        <f t="shared" si="3"/>
        <v>3</v>
      </c>
    </row>
    <row r="9184" ht="15.75" customHeight="1">
      <c r="A9184" s="13">
        <v>42220.6875</v>
      </c>
      <c r="B9184" s="73">
        <f t="shared" si="1"/>
        <v>42220</v>
      </c>
      <c r="C9184" s="74">
        <f>IF(NewCustomer="Yes", IF(COUNTIF($I$2:$I$11,B9184)&gt;0,0,WEEKDAY(B9184,2)),IF(COUNTIF($I$2:$I$21,B9184)&gt;0,0,WEEKDAY(B9184,2)))</f>
        <v>2</v>
      </c>
      <c r="D9184" s="74">
        <f t="shared" si="2"/>
        <v>16</v>
      </c>
      <c r="E9184" s="12">
        <f>IFERROR(VLOOKUP(A9184,'IDAR Meter Data'!$A:$B,2,1),"")</f>
        <v>215</v>
      </c>
      <c r="F9184" s="75">
        <f>IF(CECCZ="CZ03",'Outside Temp'!B9184,IF(CECCZ="CZ04",'Outside Temp'!B9185,IF(CECCZ="CZ12",'Outside Temp'!B9186, IF(CECCZ="CZ13",'Outside Temp'!B9187))))</f>
        <v>72</v>
      </c>
      <c r="G9184" s="12">
        <f t="shared" si="3"/>
        <v>3</v>
      </c>
    </row>
    <row r="9185" ht="15.75" customHeight="1">
      <c r="A9185" s="13">
        <v>42220.697916666664</v>
      </c>
      <c r="B9185" s="73">
        <f t="shared" si="1"/>
        <v>42220</v>
      </c>
      <c r="C9185" s="74">
        <f>IF(NewCustomer="Yes", IF(COUNTIF($I$2:$I$11,B9185)&gt;0,0,WEEKDAY(B9185,2)),IF(COUNTIF($I$2:$I$21,B9185)&gt;0,0,WEEKDAY(B9185,2)))</f>
        <v>2</v>
      </c>
      <c r="D9185" s="74">
        <f t="shared" si="2"/>
        <v>16</v>
      </c>
      <c r="E9185" s="12">
        <f>IFERROR(VLOOKUP(A9185,'IDAR Meter Data'!$A:$B,2,1),"")</f>
        <v>206</v>
      </c>
      <c r="F9185" s="75">
        <f>IF(CECCZ="CZ03",'Outside Temp'!B9185,IF(CECCZ="CZ04",'Outside Temp'!B9186,IF(CECCZ="CZ12",'Outside Temp'!B9187, IF(CECCZ="CZ13",'Outside Temp'!B9188))))</f>
        <v>72</v>
      </c>
      <c r="G9185" s="12">
        <f t="shared" si="3"/>
        <v>3</v>
      </c>
    </row>
    <row r="9186" ht="15.75" customHeight="1">
      <c r="A9186" s="13">
        <v>42220.708333333336</v>
      </c>
      <c r="B9186" s="73">
        <f t="shared" si="1"/>
        <v>42220</v>
      </c>
      <c r="C9186" s="74">
        <f>IF(NewCustomer="Yes", IF(COUNTIF($I$2:$I$11,B9186)&gt;0,0,WEEKDAY(B9186,2)),IF(COUNTIF($I$2:$I$21,B9186)&gt;0,0,WEEKDAY(B9186,2)))</f>
        <v>2</v>
      </c>
      <c r="D9186" s="74">
        <f t="shared" si="2"/>
        <v>17</v>
      </c>
      <c r="E9186" s="12">
        <f>IFERROR(VLOOKUP(A9186,'IDAR Meter Data'!$A:$B,2,1),"")</f>
        <v>221</v>
      </c>
      <c r="F9186" s="75">
        <f>IF(CECCZ="CZ03",'Outside Temp'!B9186,IF(CECCZ="CZ04",'Outside Temp'!B9187,IF(CECCZ="CZ12",'Outside Temp'!B9188, IF(CECCZ="CZ13",'Outside Temp'!B9189))))</f>
        <v>71.86666667</v>
      </c>
      <c r="G9186" s="12">
        <f t="shared" si="3"/>
        <v>3</v>
      </c>
    </row>
    <row r="9187" ht="15.75" customHeight="1">
      <c r="A9187" s="13">
        <v>42220.71875</v>
      </c>
      <c r="B9187" s="73">
        <f t="shared" si="1"/>
        <v>42220</v>
      </c>
      <c r="C9187" s="74">
        <f>IF(NewCustomer="Yes", IF(COUNTIF($I$2:$I$11,B9187)&gt;0,0,WEEKDAY(B9187,2)),IF(COUNTIF($I$2:$I$21,B9187)&gt;0,0,WEEKDAY(B9187,2)))</f>
        <v>2</v>
      </c>
      <c r="D9187" s="74">
        <f t="shared" si="2"/>
        <v>17</v>
      </c>
      <c r="E9187" s="12">
        <f>IFERROR(VLOOKUP(A9187,'IDAR Meter Data'!$A:$B,2,1),"")</f>
        <v>236</v>
      </c>
      <c r="F9187" s="75">
        <f>IF(CECCZ="CZ03",'Outside Temp'!B9187,IF(CECCZ="CZ04",'Outside Temp'!B9188,IF(CECCZ="CZ12",'Outside Temp'!B9189, IF(CECCZ="CZ13",'Outside Temp'!B9190))))</f>
        <v>71.36666667</v>
      </c>
      <c r="G9187" s="12">
        <f t="shared" si="3"/>
        <v>3</v>
      </c>
    </row>
    <row r="9188" ht="15.75" customHeight="1">
      <c r="A9188" s="13">
        <v>42220.729166666664</v>
      </c>
      <c r="B9188" s="73">
        <f t="shared" si="1"/>
        <v>42220</v>
      </c>
      <c r="C9188" s="74">
        <f>IF(NewCustomer="Yes", IF(COUNTIF($I$2:$I$11,B9188)&gt;0,0,WEEKDAY(B9188,2)),IF(COUNTIF($I$2:$I$21,B9188)&gt;0,0,WEEKDAY(B9188,2)))</f>
        <v>2</v>
      </c>
      <c r="D9188" s="74">
        <f t="shared" si="2"/>
        <v>17</v>
      </c>
      <c r="E9188" s="12">
        <f>IFERROR(VLOOKUP(A9188,'IDAR Meter Data'!$A:$B,2,1),"")</f>
        <v>210</v>
      </c>
      <c r="F9188" s="75">
        <f>IF(CECCZ="CZ03",'Outside Temp'!B9188,IF(CECCZ="CZ04",'Outside Temp'!B9189,IF(CECCZ="CZ12",'Outside Temp'!B9190, IF(CECCZ="CZ13",'Outside Temp'!B9191))))</f>
        <v>70.86666667</v>
      </c>
      <c r="G9188" s="12">
        <f t="shared" si="3"/>
        <v>3</v>
      </c>
    </row>
    <row r="9189" ht="15.75" customHeight="1">
      <c r="A9189" s="13">
        <v>42220.739583333336</v>
      </c>
      <c r="B9189" s="73">
        <f t="shared" si="1"/>
        <v>42220</v>
      </c>
      <c r="C9189" s="74">
        <f>IF(NewCustomer="Yes", IF(COUNTIF($I$2:$I$11,B9189)&gt;0,0,WEEKDAY(B9189,2)),IF(COUNTIF($I$2:$I$21,B9189)&gt;0,0,WEEKDAY(B9189,2)))</f>
        <v>2</v>
      </c>
      <c r="D9189" s="74">
        <f t="shared" si="2"/>
        <v>17</v>
      </c>
      <c r="E9189" s="12">
        <f>IFERROR(VLOOKUP(A9189,'IDAR Meter Data'!$A:$B,2,1),"")</f>
        <v>229</v>
      </c>
      <c r="F9189" s="75">
        <f>IF(CECCZ="CZ03",'Outside Temp'!B9189,IF(CECCZ="CZ04",'Outside Temp'!B9190,IF(CECCZ="CZ12",'Outside Temp'!B9191, IF(CECCZ="CZ13",'Outside Temp'!B9192))))</f>
        <v>70.36666667</v>
      </c>
      <c r="G9189" s="12">
        <f t="shared" si="3"/>
        <v>3</v>
      </c>
    </row>
    <row r="9190" ht="15.75" customHeight="1">
      <c r="A9190" s="13">
        <v>42220.75</v>
      </c>
      <c r="B9190" s="73">
        <f t="shared" si="1"/>
        <v>42220</v>
      </c>
      <c r="C9190" s="74">
        <f>IF(NewCustomer="Yes", IF(COUNTIF($I$2:$I$11,B9190)&gt;0,0,WEEKDAY(B9190,2)),IF(COUNTIF($I$2:$I$21,B9190)&gt;0,0,WEEKDAY(B9190,2)))</f>
        <v>2</v>
      </c>
      <c r="D9190" s="74">
        <f t="shared" si="2"/>
        <v>18</v>
      </c>
      <c r="E9190" s="12">
        <f>IFERROR(VLOOKUP(A9190,'IDAR Meter Data'!$A:$B,2,1),"")</f>
        <v>216</v>
      </c>
      <c r="F9190" s="75">
        <f>IF(CECCZ="CZ03",'Outside Temp'!B9190,IF(CECCZ="CZ04",'Outside Temp'!B9191,IF(CECCZ="CZ12",'Outside Temp'!B9192, IF(CECCZ="CZ13",'Outside Temp'!B9193))))</f>
        <v>69.86666667</v>
      </c>
      <c r="G9190" s="12">
        <f t="shared" si="3"/>
        <v>2</v>
      </c>
    </row>
    <row r="9191" ht="15.75" customHeight="1">
      <c r="A9191" s="13">
        <v>42220.760416666664</v>
      </c>
      <c r="B9191" s="73">
        <f t="shared" si="1"/>
        <v>42220</v>
      </c>
      <c r="C9191" s="74">
        <f>IF(NewCustomer="Yes", IF(COUNTIF($I$2:$I$11,B9191)&gt;0,0,WEEKDAY(B9191,2)),IF(COUNTIF($I$2:$I$21,B9191)&gt;0,0,WEEKDAY(B9191,2)))</f>
        <v>2</v>
      </c>
      <c r="D9191" s="74">
        <f t="shared" si="2"/>
        <v>18</v>
      </c>
      <c r="E9191" s="12">
        <f>IFERROR(VLOOKUP(A9191,'IDAR Meter Data'!$A:$B,2,1),"")</f>
        <v>214</v>
      </c>
      <c r="F9191" s="75">
        <f>IF(CECCZ="CZ03",'Outside Temp'!B9191,IF(CECCZ="CZ04",'Outside Temp'!B9192,IF(CECCZ="CZ12",'Outside Temp'!B9193, IF(CECCZ="CZ13",'Outside Temp'!B9194))))</f>
        <v>69.36666667</v>
      </c>
      <c r="G9191" s="12">
        <f t="shared" si="3"/>
        <v>2</v>
      </c>
    </row>
    <row r="9192" ht="15.75" customHeight="1">
      <c r="A9192" s="13">
        <v>42220.770833333336</v>
      </c>
      <c r="B9192" s="73">
        <f t="shared" si="1"/>
        <v>42220</v>
      </c>
      <c r="C9192" s="74">
        <f>IF(NewCustomer="Yes", IF(COUNTIF($I$2:$I$11,B9192)&gt;0,0,WEEKDAY(B9192,2)),IF(COUNTIF($I$2:$I$21,B9192)&gt;0,0,WEEKDAY(B9192,2)))</f>
        <v>2</v>
      </c>
      <c r="D9192" s="74">
        <f t="shared" si="2"/>
        <v>18</v>
      </c>
      <c r="E9192" s="12">
        <f>IFERROR(VLOOKUP(A9192,'IDAR Meter Data'!$A:$B,2,1),"")</f>
        <v>223</v>
      </c>
      <c r="F9192" s="75">
        <f>IF(CECCZ="CZ03",'Outside Temp'!B9192,IF(CECCZ="CZ04",'Outside Temp'!B9193,IF(CECCZ="CZ12",'Outside Temp'!B9194, IF(CECCZ="CZ13",'Outside Temp'!B9195))))</f>
        <v>68.86666667</v>
      </c>
      <c r="G9192" s="12">
        <f t="shared" si="3"/>
        <v>2</v>
      </c>
    </row>
    <row r="9193" ht="15.75" customHeight="1">
      <c r="A9193" s="13">
        <v>42220.78125</v>
      </c>
      <c r="B9193" s="73">
        <f t="shared" si="1"/>
        <v>42220</v>
      </c>
      <c r="C9193" s="74">
        <f>IF(NewCustomer="Yes", IF(COUNTIF($I$2:$I$11,B9193)&gt;0,0,WEEKDAY(B9193,2)),IF(COUNTIF($I$2:$I$21,B9193)&gt;0,0,WEEKDAY(B9193,2)))</f>
        <v>2</v>
      </c>
      <c r="D9193" s="74">
        <f t="shared" si="2"/>
        <v>18</v>
      </c>
      <c r="E9193" s="12">
        <f>IFERROR(VLOOKUP(A9193,'IDAR Meter Data'!$A:$B,2,1),"")</f>
        <v>221</v>
      </c>
      <c r="F9193" s="75">
        <f>IF(CECCZ="CZ03",'Outside Temp'!B9193,IF(CECCZ="CZ04",'Outside Temp'!B9194,IF(CECCZ="CZ12",'Outside Temp'!B9195, IF(CECCZ="CZ13",'Outside Temp'!B9196))))</f>
        <v>68.36666667</v>
      </c>
      <c r="G9193" s="12">
        <f t="shared" si="3"/>
        <v>2</v>
      </c>
    </row>
    <row r="9194" ht="15.75" customHeight="1">
      <c r="A9194" s="13">
        <v>42220.791666666664</v>
      </c>
      <c r="B9194" s="73">
        <f t="shared" si="1"/>
        <v>42220</v>
      </c>
      <c r="C9194" s="74">
        <f>IF(NewCustomer="Yes", IF(COUNTIF($I$2:$I$11,B9194)&gt;0,0,WEEKDAY(B9194,2)),IF(COUNTIF($I$2:$I$21,B9194)&gt;0,0,WEEKDAY(B9194,2)))</f>
        <v>2</v>
      </c>
      <c r="D9194" s="74">
        <f t="shared" si="2"/>
        <v>19</v>
      </c>
      <c r="E9194" s="12">
        <f>IFERROR(VLOOKUP(A9194,'IDAR Meter Data'!$A:$B,2,1),"")</f>
        <v>213</v>
      </c>
      <c r="F9194" s="75">
        <f>IF(CECCZ="CZ03",'Outside Temp'!B9194,IF(CECCZ="CZ04",'Outside Temp'!B9195,IF(CECCZ="CZ12",'Outside Temp'!B9196, IF(CECCZ="CZ13",'Outside Temp'!B9197))))</f>
        <v>67.86666667</v>
      </c>
      <c r="G9194" s="12">
        <f t="shared" si="3"/>
        <v>2</v>
      </c>
    </row>
    <row r="9195" ht="15.75" customHeight="1">
      <c r="A9195" s="13">
        <v>42220.802083333336</v>
      </c>
      <c r="B9195" s="73">
        <f t="shared" si="1"/>
        <v>42220</v>
      </c>
      <c r="C9195" s="74">
        <f>IF(NewCustomer="Yes", IF(COUNTIF($I$2:$I$11,B9195)&gt;0,0,WEEKDAY(B9195,2)),IF(COUNTIF($I$2:$I$21,B9195)&gt;0,0,WEEKDAY(B9195,2)))</f>
        <v>2</v>
      </c>
      <c r="D9195" s="74">
        <f t="shared" si="2"/>
        <v>19</v>
      </c>
      <c r="E9195" s="12">
        <f>IFERROR(VLOOKUP(A9195,'IDAR Meter Data'!$A:$B,2,1),"")</f>
        <v>209</v>
      </c>
      <c r="F9195" s="75">
        <f>IF(CECCZ="CZ03",'Outside Temp'!B9195,IF(CECCZ="CZ04",'Outside Temp'!B9196,IF(CECCZ="CZ12",'Outside Temp'!B9197, IF(CECCZ="CZ13",'Outside Temp'!B9198))))</f>
        <v>67.36666667</v>
      </c>
      <c r="G9195" s="12">
        <f t="shared" si="3"/>
        <v>2</v>
      </c>
    </row>
    <row r="9196" ht="15.75" customHeight="1">
      <c r="A9196" s="13">
        <v>42220.8125</v>
      </c>
      <c r="B9196" s="73">
        <f t="shared" si="1"/>
        <v>42220</v>
      </c>
      <c r="C9196" s="74">
        <f>IF(NewCustomer="Yes", IF(COUNTIF($I$2:$I$11,B9196)&gt;0,0,WEEKDAY(B9196,2)),IF(COUNTIF($I$2:$I$21,B9196)&gt;0,0,WEEKDAY(B9196,2)))</f>
        <v>2</v>
      </c>
      <c r="D9196" s="74">
        <f t="shared" si="2"/>
        <v>19</v>
      </c>
      <c r="E9196" s="12">
        <f>IFERROR(VLOOKUP(A9196,'IDAR Meter Data'!$A:$B,2,1),"")</f>
        <v>205</v>
      </c>
      <c r="F9196" s="75">
        <f>IF(CECCZ="CZ03",'Outside Temp'!B9196,IF(CECCZ="CZ04",'Outside Temp'!B9197,IF(CECCZ="CZ12",'Outside Temp'!B9198, IF(CECCZ="CZ13",'Outside Temp'!B9199))))</f>
        <v>66.86666667</v>
      </c>
      <c r="G9196" s="12">
        <f t="shared" si="3"/>
        <v>2</v>
      </c>
    </row>
    <row r="9197" ht="15.75" customHeight="1">
      <c r="A9197" s="13">
        <v>42220.822916666664</v>
      </c>
      <c r="B9197" s="73">
        <f t="shared" si="1"/>
        <v>42220</v>
      </c>
      <c r="C9197" s="74">
        <f>IF(NewCustomer="Yes", IF(COUNTIF($I$2:$I$11,B9197)&gt;0,0,WEEKDAY(B9197,2)),IF(COUNTIF($I$2:$I$21,B9197)&gt;0,0,WEEKDAY(B9197,2)))</f>
        <v>2</v>
      </c>
      <c r="D9197" s="74">
        <f t="shared" si="2"/>
        <v>19</v>
      </c>
      <c r="E9197" s="12">
        <f>IFERROR(VLOOKUP(A9197,'IDAR Meter Data'!$A:$B,2,1),"")</f>
        <v>213</v>
      </c>
      <c r="F9197" s="75">
        <f>IF(CECCZ="CZ03",'Outside Temp'!B9197,IF(CECCZ="CZ04",'Outside Temp'!B9198,IF(CECCZ="CZ12",'Outside Temp'!B9199, IF(CECCZ="CZ13",'Outside Temp'!B9200))))</f>
        <v>66.36666667</v>
      </c>
      <c r="G9197" s="12">
        <f t="shared" si="3"/>
        <v>2</v>
      </c>
    </row>
    <row r="9198" ht="15.75" customHeight="1">
      <c r="A9198" s="13">
        <v>42220.833333333336</v>
      </c>
      <c r="B9198" s="73">
        <f t="shared" si="1"/>
        <v>42220</v>
      </c>
      <c r="C9198" s="74">
        <f>IF(NewCustomer="Yes", IF(COUNTIF($I$2:$I$11,B9198)&gt;0,0,WEEKDAY(B9198,2)),IF(COUNTIF($I$2:$I$21,B9198)&gt;0,0,WEEKDAY(B9198,2)))</f>
        <v>2</v>
      </c>
      <c r="D9198" s="74">
        <f t="shared" si="2"/>
        <v>20</v>
      </c>
      <c r="E9198" s="12">
        <f>IFERROR(VLOOKUP(A9198,'IDAR Meter Data'!$A:$B,2,1),"")</f>
        <v>216</v>
      </c>
      <c r="F9198" s="75">
        <f>IF(CECCZ="CZ03",'Outside Temp'!B9198,IF(CECCZ="CZ04",'Outside Temp'!B9199,IF(CECCZ="CZ12",'Outside Temp'!B9200, IF(CECCZ="CZ13",'Outside Temp'!B9201))))</f>
        <v>65.93333333</v>
      </c>
      <c r="G9198" s="12">
        <f t="shared" si="3"/>
        <v>2</v>
      </c>
    </row>
    <row r="9199" ht="15.75" customHeight="1">
      <c r="A9199" s="13">
        <v>42220.84375</v>
      </c>
      <c r="B9199" s="73">
        <f t="shared" si="1"/>
        <v>42220</v>
      </c>
      <c r="C9199" s="74">
        <f>IF(NewCustomer="Yes", IF(COUNTIF($I$2:$I$11,B9199)&gt;0,0,WEEKDAY(B9199,2)),IF(COUNTIF($I$2:$I$21,B9199)&gt;0,0,WEEKDAY(B9199,2)))</f>
        <v>2</v>
      </c>
      <c r="D9199" s="74">
        <f t="shared" si="2"/>
        <v>20</v>
      </c>
      <c r="E9199" s="12">
        <f>IFERROR(VLOOKUP(A9199,'IDAR Meter Data'!$A:$B,2,1),"")</f>
        <v>201</v>
      </c>
      <c r="F9199" s="75">
        <f>IF(CECCZ="CZ03",'Outside Temp'!B9199,IF(CECCZ="CZ04",'Outside Temp'!B9200,IF(CECCZ="CZ12",'Outside Temp'!B9201, IF(CECCZ="CZ13",'Outside Temp'!B9202))))</f>
        <v>65.68333333</v>
      </c>
      <c r="G9199" s="12">
        <f t="shared" si="3"/>
        <v>2</v>
      </c>
    </row>
    <row r="9200" ht="15.75" customHeight="1">
      <c r="A9200" s="13">
        <v>42220.854166666664</v>
      </c>
      <c r="B9200" s="73">
        <f t="shared" si="1"/>
        <v>42220</v>
      </c>
      <c r="C9200" s="74">
        <f>IF(NewCustomer="Yes", IF(COUNTIF($I$2:$I$11,B9200)&gt;0,0,WEEKDAY(B9200,2)),IF(COUNTIF($I$2:$I$21,B9200)&gt;0,0,WEEKDAY(B9200,2)))</f>
        <v>2</v>
      </c>
      <c r="D9200" s="74">
        <f t="shared" si="2"/>
        <v>20</v>
      </c>
      <c r="E9200" s="12">
        <f>IFERROR(VLOOKUP(A9200,'IDAR Meter Data'!$A:$B,2,1),"")</f>
        <v>210</v>
      </c>
      <c r="F9200" s="75">
        <f>IF(CECCZ="CZ03",'Outside Temp'!B9200,IF(CECCZ="CZ04",'Outside Temp'!B9201,IF(CECCZ="CZ12",'Outside Temp'!B9202, IF(CECCZ="CZ13",'Outside Temp'!B9203))))</f>
        <v>65.43333333</v>
      </c>
      <c r="G9200" s="12">
        <f t="shared" si="3"/>
        <v>2</v>
      </c>
    </row>
    <row r="9201" ht="15.75" customHeight="1">
      <c r="A9201" s="13">
        <v>42220.864583333336</v>
      </c>
      <c r="B9201" s="73">
        <f t="shared" si="1"/>
        <v>42220</v>
      </c>
      <c r="C9201" s="74">
        <f>IF(NewCustomer="Yes", IF(COUNTIF($I$2:$I$11,B9201)&gt;0,0,WEEKDAY(B9201,2)),IF(COUNTIF($I$2:$I$21,B9201)&gt;0,0,WEEKDAY(B9201,2)))</f>
        <v>2</v>
      </c>
      <c r="D9201" s="74">
        <f t="shared" si="2"/>
        <v>20</v>
      </c>
      <c r="E9201" s="12">
        <f>IFERROR(VLOOKUP(A9201,'IDAR Meter Data'!$A:$B,2,1),"")</f>
        <v>197</v>
      </c>
      <c r="F9201" s="75">
        <f>IF(CECCZ="CZ03",'Outside Temp'!B9201,IF(CECCZ="CZ04",'Outside Temp'!B9202,IF(CECCZ="CZ12",'Outside Temp'!B9203, IF(CECCZ="CZ13",'Outside Temp'!B9204))))</f>
        <v>65.18333333</v>
      </c>
      <c r="G9201" s="12">
        <f t="shared" si="3"/>
        <v>2</v>
      </c>
    </row>
    <row r="9202" ht="15.75" customHeight="1">
      <c r="A9202" s="13">
        <v>42220.875</v>
      </c>
      <c r="B9202" s="73">
        <f t="shared" si="1"/>
        <v>42220</v>
      </c>
      <c r="C9202" s="74">
        <f>IF(NewCustomer="Yes", IF(COUNTIF($I$2:$I$11,B9202)&gt;0,0,WEEKDAY(B9202,2)),IF(COUNTIF($I$2:$I$21,B9202)&gt;0,0,WEEKDAY(B9202,2)))</f>
        <v>2</v>
      </c>
      <c r="D9202" s="74">
        <f t="shared" si="2"/>
        <v>21</v>
      </c>
      <c r="E9202" s="12">
        <f>IFERROR(VLOOKUP(A9202,'IDAR Meter Data'!$A:$B,2,1),"")</f>
        <v>196</v>
      </c>
      <c r="F9202" s="75">
        <f>IF(CECCZ="CZ03",'Outside Temp'!B9202,IF(CECCZ="CZ04",'Outside Temp'!B9203,IF(CECCZ="CZ12",'Outside Temp'!B9204, IF(CECCZ="CZ13",'Outside Temp'!B9205))))</f>
        <v>64.93333333</v>
      </c>
      <c r="G9202" s="12">
        <f t="shared" si="3"/>
        <v>1</v>
      </c>
    </row>
    <row r="9203" ht="15.75" customHeight="1">
      <c r="A9203" s="13">
        <v>42220.885416666664</v>
      </c>
      <c r="B9203" s="73">
        <f t="shared" si="1"/>
        <v>42220</v>
      </c>
      <c r="C9203" s="74">
        <f>IF(NewCustomer="Yes", IF(COUNTIF($I$2:$I$11,B9203)&gt;0,0,WEEKDAY(B9203,2)),IF(COUNTIF($I$2:$I$21,B9203)&gt;0,0,WEEKDAY(B9203,2)))</f>
        <v>2</v>
      </c>
      <c r="D9203" s="74">
        <f t="shared" si="2"/>
        <v>21</v>
      </c>
      <c r="E9203" s="12">
        <f>IFERROR(VLOOKUP(A9203,'IDAR Meter Data'!$A:$B,2,1),"")</f>
        <v>185</v>
      </c>
      <c r="F9203" s="75">
        <f>IF(CECCZ="CZ03",'Outside Temp'!B9203,IF(CECCZ="CZ04",'Outside Temp'!B9204,IF(CECCZ="CZ12",'Outside Temp'!B9205, IF(CECCZ="CZ13",'Outside Temp'!B9206))))</f>
        <v>64.68333333</v>
      </c>
      <c r="G9203" s="12">
        <f t="shared" si="3"/>
        <v>1</v>
      </c>
    </row>
    <row r="9204" ht="15.75" customHeight="1">
      <c r="A9204" s="13">
        <v>42220.895833333336</v>
      </c>
      <c r="B9204" s="73">
        <f t="shared" si="1"/>
        <v>42220</v>
      </c>
      <c r="C9204" s="74">
        <f>IF(NewCustomer="Yes", IF(COUNTIF($I$2:$I$11,B9204)&gt;0,0,WEEKDAY(B9204,2)),IF(COUNTIF($I$2:$I$21,B9204)&gt;0,0,WEEKDAY(B9204,2)))</f>
        <v>2</v>
      </c>
      <c r="D9204" s="74">
        <f t="shared" si="2"/>
        <v>21</v>
      </c>
      <c r="E9204" s="12">
        <f>IFERROR(VLOOKUP(A9204,'IDAR Meter Data'!$A:$B,2,1),"")</f>
        <v>200</v>
      </c>
      <c r="F9204" s="75">
        <f>IF(CECCZ="CZ03",'Outside Temp'!B9204,IF(CECCZ="CZ04",'Outside Temp'!B9205,IF(CECCZ="CZ12",'Outside Temp'!B9206, IF(CECCZ="CZ13",'Outside Temp'!B9207))))</f>
        <v>64.43333333</v>
      </c>
      <c r="G9204" s="12">
        <f t="shared" si="3"/>
        <v>1</v>
      </c>
    </row>
    <row r="9205" ht="15.75" customHeight="1">
      <c r="A9205" s="13">
        <v>42220.90625</v>
      </c>
      <c r="B9205" s="73">
        <f t="shared" si="1"/>
        <v>42220</v>
      </c>
      <c r="C9205" s="74">
        <f>IF(NewCustomer="Yes", IF(COUNTIF($I$2:$I$11,B9205)&gt;0,0,WEEKDAY(B9205,2)),IF(COUNTIF($I$2:$I$21,B9205)&gt;0,0,WEEKDAY(B9205,2)))</f>
        <v>2</v>
      </c>
      <c r="D9205" s="74">
        <f t="shared" si="2"/>
        <v>21</v>
      </c>
      <c r="E9205" s="12">
        <f>IFERROR(VLOOKUP(A9205,'IDAR Meter Data'!$A:$B,2,1),"")</f>
        <v>189</v>
      </c>
      <c r="F9205" s="75">
        <f>IF(CECCZ="CZ03",'Outside Temp'!B9205,IF(CECCZ="CZ04",'Outside Temp'!B9206,IF(CECCZ="CZ12",'Outside Temp'!B9207, IF(CECCZ="CZ13",'Outside Temp'!B9208))))</f>
        <v>64.18333333</v>
      </c>
      <c r="G9205" s="12">
        <f t="shared" si="3"/>
        <v>1</v>
      </c>
    </row>
    <row r="9206" ht="15.75" customHeight="1">
      <c r="A9206" s="13">
        <v>42220.916666666664</v>
      </c>
      <c r="B9206" s="73">
        <f t="shared" si="1"/>
        <v>42220</v>
      </c>
      <c r="C9206" s="74">
        <f>IF(NewCustomer="Yes", IF(COUNTIF($I$2:$I$11,B9206)&gt;0,0,WEEKDAY(B9206,2)),IF(COUNTIF($I$2:$I$21,B9206)&gt;0,0,WEEKDAY(B9206,2)))</f>
        <v>2</v>
      </c>
      <c r="D9206" s="74">
        <f t="shared" si="2"/>
        <v>22</v>
      </c>
      <c r="E9206" s="12">
        <f>IFERROR(VLOOKUP(A9206,'IDAR Meter Data'!$A:$B,2,1),"")</f>
        <v>180</v>
      </c>
      <c r="F9206" s="75">
        <f>IF(CECCZ="CZ03",'Outside Temp'!B9206,IF(CECCZ="CZ04",'Outside Temp'!B9207,IF(CECCZ="CZ12",'Outside Temp'!B9208, IF(CECCZ="CZ13",'Outside Temp'!B9209))))</f>
        <v>64</v>
      </c>
      <c r="G9206" s="12">
        <f t="shared" si="3"/>
        <v>1</v>
      </c>
    </row>
    <row r="9207" ht="15.75" customHeight="1">
      <c r="A9207" s="13">
        <v>42220.927083333336</v>
      </c>
      <c r="B9207" s="73">
        <f t="shared" si="1"/>
        <v>42220</v>
      </c>
      <c r="C9207" s="74">
        <f>IF(NewCustomer="Yes", IF(COUNTIF($I$2:$I$11,B9207)&gt;0,0,WEEKDAY(B9207,2)),IF(COUNTIF($I$2:$I$21,B9207)&gt;0,0,WEEKDAY(B9207,2)))</f>
        <v>2</v>
      </c>
      <c r="D9207" s="74">
        <f t="shared" si="2"/>
        <v>22</v>
      </c>
      <c r="E9207" s="12">
        <f>IFERROR(VLOOKUP(A9207,'IDAR Meter Data'!$A:$B,2,1),"")</f>
        <v>181</v>
      </c>
      <c r="F9207" s="75">
        <f>IF(CECCZ="CZ03",'Outside Temp'!B9207,IF(CECCZ="CZ04",'Outside Temp'!B9208,IF(CECCZ="CZ12",'Outside Temp'!B9209, IF(CECCZ="CZ13",'Outside Temp'!B9210))))</f>
        <v>64</v>
      </c>
      <c r="G9207" s="12">
        <f t="shared" si="3"/>
        <v>1</v>
      </c>
    </row>
    <row r="9208" ht="15.75" customHeight="1">
      <c r="A9208" s="13">
        <v>42220.9375</v>
      </c>
      <c r="B9208" s="73">
        <f t="shared" si="1"/>
        <v>42220</v>
      </c>
      <c r="C9208" s="74">
        <f>IF(NewCustomer="Yes", IF(COUNTIF($I$2:$I$11,B9208)&gt;0,0,WEEKDAY(B9208,2)),IF(COUNTIF($I$2:$I$21,B9208)&gt;0,0,WEEKDAY(B9208,2)))</f>
        <v>2</v>
      </c>
      <c r="D9208" s="74">
        <f t="shared" si="2"/>
        <v>22</v>
      </c>
      <c r="E9208" s="12">
        <f>IFERROR(VLOOKUP(A9208,'IDAR Meter Data'!$A:$B,2,1),"")</f>
        <v>184</v>
      </c>
      <c r="F9208" s="75">
        <f>IF(CECCZ="CZ03",'Outside Temp'!B9208,IF(CECCZ="CZ04",'Outside Temp'!B9209,IF(CECCZ="CZ12",'Outside Temp'!B9210, IF(CECCZ="CZ13",'Outside Temp'!B9211))))</f>
        <v>64</v>
      </c>
      <c r="G9208" s="12">
        <f t="shared" si="3"/>
        <v>1</v>
      </c>
    </row>
    <row r="9209" ht="15.75" customHeight="1">
      <c r="A9209" s="13">
        <v>42220.947916666664</v>
      </c>
      <c r="B9209" s="73">
        <f t="shared" si="1"/>
        <v>42220</v>
      </c>
      <c r="C9209" s="74">
        <f>IF(NewCustomer="Yes", IF(COUNTIF($I$2:$I$11,B9209)&gt;0,0,WEEKDAY(B9209,2)),IF(COUNTIF($I$2:$I$21,B9209)&gt;0,0,WEEKDAY(B9209,2)))</f>
        <v>2</v>
      </c>
      <c r="D9209" s="74">
        <f t="shared" si="2"/>
        <v>22</v>
      </c>
      <c r="E9209" s="12">
        <f>IFERROR(VLOOKUP(A9209,'IDAR Meter Data'!$A:$B,2,1),"")</f>
        <v>194</v>
      </c>
      <c r="F9209" s="75">
        <f>IF(CECCZ="CZ03",'Outside Temp'!B9209,IF(CECCZ="CZ04",'Outside Temp'!B9210,IF(CECCZ="CZ12",'Outside Temp'!B9211, IF(CECCZ="CZ13",'Outside Temp'!B9212))))</f>
        <v>64</v>
      </c>
      <c r="G9209" s="12">
        <f t="shared" si="3"/>
        <v>1</v>
      </c>
    </row>
    <row r="9210" ht="15.75" customHeight="1">
      <c r="A9210" s="13">
        <v>42220.958333333336</v>
      </c>
      <c r="B9210" s="73">
        <f t="shared" si="1"/>
        <v>42220</v>
      </c>
      <c r="C9210" s="74">
        <f>IF(NewCustomer="Yes", IF(COUNTIF($I$2:$I$11,B9210)&gt;0,0,WEEKDAY(B9210,2)),IF(COUNTIF($I$2:$I$21,B9210)&gt;0,0,WEEKDAY(B9210,2)))</f>
        <v>2</v>
      </c>
      <c r="D9210" s="74">
        <f t="shared" si="2"/>
        <v>23</v>
      </c>
      <c r="E9210" s="12">
        <f>IFERROR(VLOOKUP(A9210,'IDAR Meter Data'!$A:$B,2,1),"")</f>
        <v>176</v>
      </c>
      <c r="F9210" s="75">
        <f>IF(CECCZ="CZ03",'Outside Temp'!B9210,IF(CECCZ="CZ04",'Outside Temp'!B9211,IF(CECCZ="CZ12",'Outside Temp'!B9212, IF(CECCZ="CZ13",'Outside Temp'!B9213))))</f>
        <v>63.93333333</v>
      </c>
      <c r="G9210" s="12">
        <f t="shared" si="3"/>
        <v>1</v>
      </c>
    </row>
    <row r="9211" ht="15.75" customHeight="1">
      <c r="A9211" s="13">
        <v>42220.96875</v>
      </c>
      <c r="B9211" s="73">
        <f t="shared" si="1"/>
        <v>42220</v>
      </c>
      <c r="C9211" s="74">
        <f>IF(NewCustomer="Yes", IF(COUNTIF($I$2:$I$11,B9211)&gt;0,0,WEEKDAY(B9211,2)),IF(COUNTIF($I$2:$I$21,B9211)&gt;0,0,WEEKDAY(B9211,2)))</f>
        <v>2</v>
      </c>
      <c r="D9211" s="74">
        <f t="shared" si="2"/>
        <v>23</v>
      </c>
      <c r="E9211" s="12">
        <f>IFERROR(VLOOKUP(A9211,'IDAR Meter Data'!$A:$B,2,1),"")</f>
        <v>181</v>
      </c>
      <c r="F9211" s="75">
        <f>IF(CECCZ="CZ03",'Outside Temp'!B9211,IF(CECCZ="CZ04",'Outside Temp'!B9212,IF(CECCZ="CZ12",'Outside Temp'!B9213, IF(CECCZ="CZ13",'Outside Temp'!B9214))))</f>
        <v>63.68333333</v>
      </c>
      <c r="G9211" s="12">
        <f t="shared" si="3"/>
        <v>1</v>
      </c>
    </row>
    <row r="9212" ht="15.75" customHeight="1">
      <c r="A9212" s="13">
        <v>42220.979166666664</v>
      </c>
      <c r="B9212" s="73">
        <f t="shared" si="1"/>
        <v>42220</v>
      </c>
      <c r="C9212" s="74">
        <f>IF(NewCustomer="Yes", IF(COUNTIF($I$2:$I$11,B9212)&gt;0,0,WEEKDAY(B9212,2)),IF(COUNTIF($I$2:$I$21,B9212)&gt;0,0,WEEKDAY(B9212,2)))</f>
        <v>2</v>
      </c>
      <c r="D9212" s="74">
        <f t="shared" si="2"/>
        <v>23</v>
      </c>
      <c r="E9212" s="12">
        <f>IFERROR(VLOOKUP(A9212,'IDAR Meter Data'!$A:$B,2,1),"")</f>
        <v>172</v>
      </c>
      <c r="F9212" s="75">
        <f>IF(CECCZ="CZ03",'Outside Temp'!B9212,IF(CECCZ="CZ04",'Outside Temp'!B9213,IF(CECCZ="CZ12",'Outside Temp'!B9214, IF(CECCZ="CZ13",'Outside Temp'!B9215))))</f>
        <v>63.43333333</v>
      </c>
      <c r="G9212" s="12">
        <f t="shared" si="3"/>
        <v>1</v>
      </c>
    </row>
    <row r="9213" ht="15.75" customHeight="1">
      <c r="A9213" s="13">
        <v>42220.989583333336</v>
      </c>
      <c r="B9213" s="73">
        <f t="shared" si="1"/>
        <v>42220</v>
      </c>
      <c r="C9213" s="74">
        <f>IF(NewCustomer="Yes", IF(COUNTIF($I$2:$I$11,B9213)&gt;0,0,WEEKDAY(B9213,2)),IF(COUNTIF($I$2:$I$21,B9213)&gt;0,0,WEEKDAY(B9213,2)))</f>
        <v>2</v>
      </c>
      <c r="D9213" s="74">
        <f t="shared" si="2"/>
        <v>23</v>
      </c>
      <c r="E9213" s="12">
        <f>IFERROR(VLOOKUP(A9213,'IDAR Meter Data'!$A:$B,2,1),"")</f>
        <v>185</v>
      </c>
      <c r="F9213" s="75">
        <f>IF(CECCZ="CZ03",'Outside Temp'!B9213,IF(CECCZ="CZ04",'Outside Temp'!B9214,IF(CECCZ="CZ12",'Outside Temp'!B9215, IF(CECCZ="CZ13",'Outside Temp'!B9216))))</f>
        <v>63.18333333</v>
      </c>
      <c r="G9213" s="12">
        <f t="shared" si="3"/>
        <v>1</v>
      </c>
    </row>
    <row r="9214" ht="15.75" customHeight="1">
      <c r="A9214" s="13">
        <v>42221.0</v>
      </c>
      <c r="B9214" s="73">
        <f t="shared" si="1"/>
        <v>42221</v>
      </c>
      <c r="C9214" s="74">
        <f>IF(NewCustomer="Yes", IF(COUNTIF($I$2:$I$11,B9214)&gt;0,0,WEEKDAY(B9214,2)),IF(COUNTIF($I$2:$I$21,B9214)&gt;0,0,WEEKDAY(B9214,2)))</f>
        <v>3</v>
      </c>
      <c r="D9214" s="74">
        <f t="shared" si="2"/>
        <v>0</v>
      </c>
      <c r="E9214" s="12">
        <f>IFERROR(VLOOKUP(A9214,'IDAR Meter Data'!$A:$B,2,1),"")</f>
        <v>170</v>
      </c>
      <c r="F9214" s="75">
        <f>IF(CECCZ="CZ03",'Outside Temp'!B9214,IF(CECCZ="CZ04",'Outside Temp'!B9215,IF(CECCZ="CZ12",'Outside Temp'!B9216, IF(CECCZ="CZ13",'Outside Temp'!B9217))))</f>
        <v>62.93333333</v>
      </c>
      <c r="G9214" s="12">
        <f t="shared" si="3"/>
        <v>1</v>
      </c>
    </row>
    <row r="9215" ht="15.75" customHeight="1">
      <c r="A9215" s="13">
        <v>42221.010416666664</v>
      </c>
      <c r="B9215" s="73">
        <f t="shared" si="1"/>
        <v>42221</v>
      </c>
      <c r="C9215" s="74">
        <f>IF(NewCustomer="Yes", IF(COUNTIF($I$2:$I$11,B9215)&gt;0,0,WEEKDAY(B9215,2)),IF(COUNTIF($I$2:$I$21,B9215)&gt;0,0,WEEKDAY(B9215,2)))</f>
        <v>3</v>
      </c>
      <c r="D9215" s="74">
        <f t="shared" si="2"/>
        <v>0</v>
      </c>
      <c r="E9215" s="12">
        <f>IFERROR(VLOOKUP(A9215,'IDAR Meter Data'!$A:$B,2,1),"")</f>
        <v>168</v>
      </c>
      <c r="F9215" s="75">
        <f>IF(CECCZ="CZ03",'Outside Temp'!B9215,IF(CECCZ="CZ04",'Outside Temp'!B9216,IF(CECCZ="CZ12",'Outside Temp'!B9217, IF(CECCZ="CZ13",'Outside Temp'!B9218))))</f>
        <v>62.68333333</v>
      </c>
      <c r="G9215" s="12">
        <f t="shared" si="3"/>
        <v>1</v>
      </c>
    </row>
    <row r="9216" ht="15.75" customHeight="1">
      <c r="A9216" s="13">
        <v>42221.020833333336</v>
      </c>
      <c r="B9216" s="73">
        <f t="shared" si="1"/>
        <v>42221</v>
      </c>
      <c r="C9216" s="74">
        <f>IF(NewCustomer="Yes", IF(COUNTIF($I$2:$I$11,B9216)&gt;0,0,WEEKDAY(B9216,2)),IF(COUNTIF($I$2:$I$21,B9216)&gt;0,0,WEEKDAY(B9216,2)))</f>
        <v>3</v>
      </c>
      <c r="D9216" s="74">
        <f t="shared" si="2"/>
        <v>0</v>
      </c>
      <c r="E9216" s="12">
        <f>IFERROR(VLOOKUP(A9216,'IDAR Meter Data'!$A:$B,2,1),"")</f>
        <v>167</v>
      </c>
      <c r="F9216" s="75">
        <f>IF(CECCZ="CZ03",'Outside Temp'!B9216,IF(CECCZ="CZ04",'Outside Temp'!B9217,IF(CECCZ="CZ12",'Outside Temp'!B9218, IF(CECCZ="CZ13",'Outside Temp'!B9219))))</f>
        <v>62.43333333</v>
      </c>
      <c r="G9216" s="12">
        <f t="shared" si="3"/>
        <v>1</v>
      </c>
    </row>
    <row r="9217" ht="15.75" customHeight="1">
      <c r="A9217" s="13">
        <v>42221.03125</v>
      </c>
      <c r="B9217" s="73">
        <f t="shared" si="1"/>
        <v>42221</v>
      </c>
      <c r="C9217" s="74">
        <f>IF(NewCustomer="Yes", IF(COUNTIF($I$2:$I$11,B9217)&gt;0,0,WEEKDAY(B9217,2)),IF(COUNTIF($I$2:$I$21,B9217)&gt;0,0,WEEKDAY(B9217,2)))</f>
        <v>3</v>
      </c>
      <c r="D9217" s="74">
        <f t="shared" si="2"/>
        <v>0</v>
      </c>
      <c r="E9217" s="12">
        <f>IFERROR(VLOOKUP(A9217,'IDAR Meter Data'!$A:$B,2,1),"")</f>
        <v>169</v>
      </c>
      <c r="F9217" s="75">
        <f>IF(CECCZ="CZ03",'Outside Temp'!B9217,IF(CECCZ="CZ04",'Outside Temp'!B9218,IF(CECCZ="CZ12",'Outside Temp'!B9219, IF(CECCZ="CZ13",'Outside Temp'!B9220))))</f>
        <v>62.18333333</v>
      </c>
      <c r="G9217" s="12">
        <f t="shared" si="3"/>
        <v>1</v>
      </c>
    </row>
    <row r="9218" ht="15.75" customHeight="1">
      <c r="A9218" s="13">
        <v>42221.041666666664</v>
      </c>
      <c r="B9218" s="73">
        <f t="shared" si="1"/>
        <v>42221</v>
      </c>
      <c r="C9218" s="74">
        <f>IF(NewCustomer="Yes", IF(COUNTIF($I$2:$I$11,B9218)&gt;0,0,WEEKDAY(B9218,2)),IF(COUNTIF($I$2:$I$21,B9218)&gt;0,0,WEEKDAY(B9218,2)))</f>
        <v>3</v>
      </c>
      <c r="D9218" s="74">
        <f t="shared" si="2"/>
        <v>1</v>
      </c>
      <c r="E9218" s="12">
        <f>IFERROR(VLOOKUP(A9218,'IDAR Meter Data'!$A:$B,2,1),"")</f>
        <v>182</v>
      </c>
      <c r="F9218" s="75">
        <f>IF(CECCZ="CZ03",'Outside Temp'!B9218,IF(CECCZ="CZ04",'Outside Temp'!B9219,IF(CECCZ="CZ12",'Outside Temp'!B9220, IF(CECCZ="CZ13",'Outside Temp'!B9221))))</f>
        <v>61.93333333</v>
      </c>
      <c r="G9218" s="12">
        <f t="shared" si="3"/>
        <v>1</v>
      </c>
    </row>
    <row r="9219" ht="15.75" customHeight="1">
      <c r="A9219" s="13">
        <v>42221.052083333336</v>
      </c>
      <c r="B9219" s="73">
        <f t="shared" si="1"/>
        <v>42221</v>
      </c>
      <c r="C9219" s="74">
        <f>IF(NewCustomer="Yes", IF(COUNTIF($I$2:$I$11,B9219)&gt;0,0,WEEKDAY(B9219,2)),IF(COUNTIF($I$2:$I$21,B9219)&gt;0,0,WEEKDAY(B9219,2)))</f>
        <v>3</v>
      </c>
      <c r="D9219" s="74">
        <f t="shared" si="2"/>
        <v>1</v>
      </c>
      <c r="E9219" s="12">
        <f>IFERROR(VLOOKUP(A9219,'IDAR Meter Data'!$A:$B,2,1),"")</f>
        <v>162</v>
      </c>
      <c r="F9219" s="75">
        <f>IF(CECCZ="CZ03",'Outside Temp'!B9219,IF(CECCZ="CZ04",'Outside Temp'!B9220,IF(CECCZ="CZ12",'Outside Temp'!B9221, IF(CECCZ="CZ13",'Outside Temp'!B9222))))</f>
        <v>61.68333333</v>
      </c>
      <c r="G9219" s="12">
        <f t="shared" si="3"/>
        <v>1</v>
      </c>
    </row>
    <row r="9220" ht="15.75" customHeight="1">
      <c r="A9220" s="13">
        <v>42221.0625</v>
      </c>
      <c r="B9220" s="73">
        <f t="shared" si="1"/>
        <v>42221</v>
      </c>
      <c r="C9220" s="74">
        <f>IF(NewCustomer="Yes", IF(COUNTIF($I$2:$I$11,B9220)&gt;0,0,WEEKDAY(B9220,2)),IF(COUNTIF($I$2:$I$21,B9220)&gt;0,0,WEEKDAY(B9220,2)))</f>
        <v>3</v>
      </c>
      <c r="D9220" s="74">
        <f t="shared" si="2"/>
        <v>1</v>
      </c>
      <c r="E9220" s="12">
        <f>IFERROR(VLOOKUP(A9220,'IDAR Meter Data'!$A:$B,2,1),"")</f>
        <v>164</v>
      </c>
      <c r="F9220" s="75">
        <f>IF(CECCZ="CZ03",'Outside Temp'!B9220,IF(CECCZ="CZ04",'Outside Temp'!B9221,IF(CECCZ="CZ12",'Outside Temp'!B9222, IF(CECCZ="CZ13",'Outside Temp'!B9223))))</f>
        <v>61.43333333</v>
      </c>
      <c r="G9220" s="12">
        <f t="shared" si="3"/>
        <v>1</v>
      </c>
    </row>
    <row r="9221" ht="15.75" customHeight="1">
      <c r="A9221" s="13">
        <v>42221.072916666664</v>
      </c>
      <c r="B9221" s="73">
        <f t="shared" si="1"/>
        <v>42221</v>
      </c>
      <c r="C9221" s="74">
        <f>IF(NewCustomer="Yes", IF(COUNTIF($I$2:$I$11,B9221)&gt;0,0,WEEKDAY(B9221,2)),IF(COUNTIF($I$2:$I$21,B9221)&gt;0,0,WEEKDAY(B9221,2)))</f>
        <v>3</v>
      </c>
      <c r="D9221" s="74">
        <f t="shared" si="2"/>
        <v>1</v>
      </c>
      <c r="E9221" s="12">
        <f>IFERROR(VLOOKUP(A9221,'IDAR Meter Data'!$A:$B,2,1),"")</f>
        <v>156</v>
      </c>
      <c r="F9221" s="75">
        <f>IF(CECCZ="CZ03",'Outside Temp'!B9221,IF(CECCZ="CZ04",'Outside Temp'!B9222,IF(CECCZ="CZ12",'Outside Temp'!B9223, IF(CECCZ="CZ13",'Outside Temp'!B9224))))</f>
        <v>61.18333333</v>
      </c>
      <c r="G9221" s="12">
        <f t="shared" si="3"/>
        <v>1</v>
      </c>
    </row>
    <row r="9222" ht="15.75" customHeight="1">
      <c r="A9222" s="13">
        <v>42221.083333333336</v>
      </c>
      <c r="B9222" s="73">
        <f t="shared" si="1"/>
        <v>42221</v>
      </c>
      <c r="C9222" s="74">
        <f>IF(NewCustomer="Yes", IF(COUNTIF($I$2:$I$11,B9222)&gt;0,0,WEEKDAY(B9222,2)),IF(COUNTIF($I$2:$I$21,B9222)&gt;0,0,WEEKDAY(B9222,2)))</f>
        <v>3</v>
      </c>
      <c r="D9222" s="74">
        <f t="shared" si="2"/>
        <v>2</v>
      </c>
      <c r="E9222" s="12">
        <f>IFERROR(VLOOKUP(A9222,'IDAR Meter Data'!$A:$B,2,1),"")</f>
        <v>168</v>
      </c>
      <c r="F9222" s="75">
        <f>IF(CECCZ="CZ03",'Outside Temp'!B9222,IF(CECCZ="CZ04",'Outside Temp'!B9223,IF(CECCZ="CZ12",'Outside Temp'!B9224, IF(CECCZ="CZ13",'Outside Temp'!B9225))))</f>
        <v>61</v>
      </c>
      <c r="G9222" s="12">
        <f t="shared" si="3"/>
        <v>1</v>
      </c>
    </row>
    <row r="9223" ht="15.75" customHeight="1">
      <c r="A9223" s="13">
        <v>42221.09375</v>
      </c>
      <c r="B9223" s="73">
        <f t="shared" si="1"/>
        <v>42221</v>
      </c>
      <c r="C9223" s="74">
        <f>IF(NewCustomer="Yes", IF(COUNTIF($I$2:$I$11,B9223)&gt;0,0,WEEKDAY(B9223,2)),IF(COUNTIF($I$2:$I$21,B9223)&gt;0,0,WEEKDAY(B9223,2)))</f>
        <v>3</v>
      </c>
      <c r="D9223" s="74">
        <f t="shared" si="2"/>
        <v>2</v>
      </c>
      <c r="E9223" s="12">
        <f>IFERROR(VLOOKUP(A9223,'IDAR Meter Data'!$A:$B,2,1),"")</f>
        <v>174</v>
      </c>
      <c r="F9223" s="75">
        <f>IF(CECCZ="CZ03",'Outside Temp'!B9223,IF(CECCZ="CZ04",'Outside Temp'!B9224,IF(CECCZ="CZ12",'Outside Temp'!B9225, IF(CECCZ="CZ13",'Outside Temp'!B9226))))</f>
        <v>61</v>
      </c>
      <c r="G9223" s="12">
        <f t="shared" si="3"/>
        <v>1</v>
      </c>
    </row>
    <row r="9224" ht="15.75" customHeight="1">
      <c r="A9224" s="13">
        <v>42221.104166666664</v>
      </c>
      <c r="B9224" s="73">
        <f t="shared" si="1"/>
        <v>42221</v>
      </c>
      <c r="C9224" s="74">
        <f>IF(NewCustomer="Yes", IF(COUNTIF($I$2:$I$11,B9224)&gt;0,0,WEEKDAY(B9224,2)),IF(COUNTIF($I$2:$I$21,B9224)&gt;0,0,WEEKDAY(B9224,2)))</f>
        <v>3</v>
      </c>
      <c r="D9224" s="74">
        <f t="shared" si="2"/>
        <v>2</v>
      </c>
      <c r="E9224" s="12">
        <f>IFERROR(VLOOKUP(A9224,'IDAR Meter Data'!$A:$B,2,1),"")</f>
        <v>157</v>
      </c>
      <c r="F9224" s="75">
        <f>IF(CECCZ="CZ03",'Outside Temp'!B9224,IF(CECCZ="CZ04",'Outside Temp'!B9225,IF(CECCZ="CZ12",'Outside Temp'!B9226, IF(CECCZ="CZ13",'Outside Temp'!B9227))))</f>
        <v>61</v>
      </c>
      <c r="G9224" s="12">
        <f t="shared" si="3"/>
        <v>1</v>
      </c>
    </row>
    <row r="9225" ht="15.75" customHeight="1">
      <c r="A9225" s="13">
        <v>42221.114583333336</v>
      </c>
      <c r="B9225" s="73">
        <f t="shared" si="1"/>
        <v>42221</v>
      </c>
      <c r="C9225" s="74">
        <f>IF(NewCustomer="Yes", IF(COUNTIF($I$2:$I$11,B9225)&gt;0,0,WEEKDAY(B9225,2)),IF(COUNTIF($I$2:$I$21,B9225)&gt;0,0,WEEKDAY(B9225,2)))</f>
        <v>3</v>
      </c>
      <c r="D9225" s="74">
        <f t="shared" si="2"/>
        <v>2</v>
      </c>
      <c r="E9225" s="12">
        <f>IFERROR(VLOOKUP(A9225,'IDAR Meter Data'!$A:$B,2,1),"")</f>
        <v>157</v>
      </c>
      <c r="F9225" s="75">
        <f>IF(CECCZ="CZ03",'Outside Temp'!B9225,IF(CECCZ="CZ04",'Outside Temp'!B9226,IF(CECCZ="CZ12",'Outside Temp'!B9227, IF(CECCZ="CZ13",'Outside Temp'!B9228))))</f>
        <v>61</v>
      </c>
      <c r="G9225" s="12">
        <f t="shared" si="3"/>
        <v>1</v>
      </c>
    </row>
    <row r="9226" ht="15.75" customHeight="1">
      <c r="A9226" s="13">
        <v>42221.125</v>
      </c>
      <c r="B9226" s="73">
        <f t="shared" si="1"/>
        <v>42221</v>
      </c>
      <c r="C9226" s="74">
        <f>IF(NewCustomer="Yes", IF(COUNTIF($I$2:$I$11,B9226)&gt;0,0,WEEKDAY(B9226,2)),IF(COUNTIF($I$2:$I$21,B9226)&gt;0,0,WEEKDAY(B9226,2)))</f>
        <v>3</v>
      </c>
      <c r="D9226" s="74">
        <f t="shared" si="2"/>
        <v>3</v>
      </c>
      <c r="E9226" s="12">
        <f>IFERROR(VLOOKUP(A9226,'IDAR Meter Data'!$A:$B,2,1),"")</f>
        <v>162</v>
      </c>
      <c r="F9226" s="75">
        <f>IF(CECCZ="CZ03",'Outside Temp'!B9226,IF(CECCZ="CZ04",'Outside Temp'!B9227,IF(CECCZ="CZ12",'Outside Temp'!B9228, IF(CECCZ="CZ13",'Outside Temp'!B9229))))</f>
        <v>60.93333333</v>
      </c>
      <c r="G9226" s="12">
        <f t="shared" si="3"/>
        <v>1</v>
      </c>
    </row>
    <row r="9227" ht="15.75" customHeight="1">
      <c r="A9227" s="13">
        <v>42221.135416666664</v>
      </c>
      <c r="B9227" s="73">
        <f t="shared" si="1"/>
        <v>42221</v>
      </c>
      <c r="C9227" s="74">
        <f>IF(NewCustomer="Yes", IF(COUNTIF($I$2:$I$11,B9227)&gt;0,0,WEEKDAY(B9227,2)),IF(COUNTIF($I$2:$I$21,B9227)&gt;0,0,WEEKDAY(B9227,2)))</f>
        <v>3</v>
      </c>
      <c r="D9227" s="74">
        <f t="shared" si="2"/>
        <v>3</v>
      </c>
      <c r="E9227" s="12">
        <f>IFERROR(VLOOKUP(A9227,'IDAR Meter Data'!$A:$B,2,1),"")</f>
        <v>158</v>
      </c>
      <c r="F9227" s="75">
        <f>IF(CECCZ="CZ03",'Outside Temp'!B9227,IF(CECCZ="CZ04",'Outside Temp'!B9228,IF(CECCZ="CZ12",'Outside Temp'!B9229, IF(CECCZ="CZ13",'Outside Temp'!B9230))))</f>
        <v>60.68333333</v>
      </c>
      <c r="G9227" s="12">
        <f t="shared" si="3"/>
        <v>1</v>
      </c>
    </row>
    <row r="9228" ht="15.75" customHeight="1">
      <c r="A9228" s="13">
        <v>42221.145833333336</v>
      </c>
      <c r="B9228" s="73">
        <f t="shared" si="1"/>
        <v>42221</v>
      </c>
      <c r="C9228" s="74">
        <f>IF(NewCustomer="Yes", IF(COUNTIF($I$2:$I$11,B9228)&gt;0,0,WEEKDAY(B9228,2)),IF(COUNTIF($I$2:$I$21,B9228)&gt;0,0,WEEKDAY(B9228,2)))</f>
        <v>3</v>
      </c>
      <c r="D9228" s="74">
        <f t="shared" si="2"/>
        <v>3</v>
      </c>
      <c r="E9228" s="12">
        <f>IFERROR(VLOOKUP(A9228,'IDAR Meter Data'!$A:$B,2,1),"")</f>
        <v>168</v>
      </c>
      <c r="F9228" s="75">
        <f>IF(CECCZ="CZ03",'Outside Temp'!B9228,IF(CECCZ="CZ04",'Outside Temp'!B9229,IF(CECCZ="CZ12",'Outside Temp'!B9230, IF(CECCZ="CZ13",'Outside Temp'!B9231))))</f>
        <v>60.43333333</v>
      </c>
      <c r="G9228" s="12">
        <f t="shared" si="3"/>
        <v>1</v>
      </c>
    </row>
    <row r="9229" ht="15.75" customHeight="1">
      <c r="A9229" s="13">
        <v>42221.15625</v>
      </c>
      <c r="B9229" s="73">
        <f t="shared" si="1"/>
        <v>42221</v>
      </c>
      <c r="C9229" s="74">
        <f>IF(NewCustomer="Yes", IF(COUNTIF($I$2:$I$11,B9229)&gt;0,0,WEEKDAY(B9229,2)),IF(COUNTIF($I$2:$I$21,B9229)&gt;0,0,WEEKDAY(B9229,2)))</f>
        <v>3</v>
      </c>
      <c r="D9229" s="74">
        <f t="shared" si="2"/>
        <v>3</v>
      </c>
      <c r="E9229" s="12">
        <f>IFERROR(VLOOKUP(A9229,'IDAR Meter Data'!$A:$B,2,1),"")</f>
        <v>160</v>
      </c>
      <c r="F9229" s="75">
        <f>IF(CECCZ="CZ03",'Outside Temp'!B9229,IF(CECCZ="CZ04",'Outside Temp'!B9230,IF(CECCZ="CZ12",'Outside Temp'!B9231, IF(CECCZ="CZ13",'Outside Temp'!B9232))))</f>
        <v>60.18333333</v>
      </c>
      <c r="G9229" s="12">
        <f t="shared" si="3"/>
        <v>1</v>
      </c>
    </row>
    <row r="9230" ht="15.75" customHeight="1">
      <c r="A9230" s="13">
        <v>42221.166666666664</v>
      </c>
      <c r="B9230" s="73">
        <f t="shared" si="1"/>
        <v>42221</v>
      </c>
      <c r="C9230" s="74">
        <f>IF(NewCustomer="Yes", IF(COUNTIF($I$2:$I$11,B9230)&gt;0,0,WEEKDAY(B9230,2)),IF(COUNTIF($I$2:$I$21,B9230)&gt;0,0,WEEKDAY(B9230,2)))</f>
        <v>3</v>
      </c>
      <c r="D9230" s="74">
        <f t="shared" si="2"/>
        <v>4</v>
      </c>
      <c r="E9230" s="12">
        <f>IFERROR(VLOOKUP(A9230,'IDAR Meter Data'!$A:$B,2,1),"")</f>
        <v>154</v>
      </c>
      <c r="F9230" s="75">
        <f>IF(CECCZ="CZ03",'Outside Temp'!B9230,IF(CECCZ="CZ04",'Outside Temp'!B9231,IF(CECCZ="CZ12",'Outside Temp'!B9232, IF(CECCZ="CZ13",'Outside Temp'!B9233))))</f>
        <v>60.06896552</v>
      </c>
      <c r="G9230" s="12">
        <f t="shared" si="3"/>
        <v>1</v>
      </c>
    </row>
    <row r="9231" ht="15.75" customHeight="1">
      <c r="A9231" s="13">
        <v>42221.177083333336</v>
      </c>
      <c r="B9231" s="73">
        <f t="shared" si="1"/>
        <v>42221</v>
      </c>
      <c r="C9231" s="74">
        <f>IF(NewCustomer="Yes", IF(COUNTIF($I$2:$I$11,B9231)&gt;0,0,WEEKDAY(B9231,2)),IF(COUNTIF($I$2:$I$21,B9231)&gt;0,0,WEEKDAY(B9231,2)))</f>
        <v>3</v>
      </c>
      <c r="D9231" s="74">
        <f t="shared" si="2"/>
        <v>4</v>
      </c>
      <c r="E9231" s="12">
        <f>IFERROR(VLOOKUP(A9231,'IDAR Meter Data'!$A:$B,2,1),"")</f>
        <v>150</v>
      </c>
      <c r="F9231" s="75">
        <f>IF(CECCZ="CZ03",'Outside Temp'!B9231,IF(CECCZ="CZ04",'Outside Temp'!B9232,IF(CECCZ="CZ12",'Outside Temp'!B9233, IF(CECCZ="CZ13",'Outside Temp'!B9234))))</f>
        <v>60.32758621</v>
      </c>
      <c r="G9231" s="12">
        <f t="shared" si="3"/>
        <v>1</v>
      </c>
    </row>
    <row r="9232" ht="15.75" customHeight="1">
      <c r="A9232" s="13">
        <v>42221.1875</v>
      </c>
      <c r="B9232" s="73">
        <f t="shared" si="1"/>
        <v>42221</v>
      </c>
      <c r="C9232" s="74">
        <f>IF(NewCustomer="Yes", IF(COUNTIF($I$2:$I$11,B9232)&gt;0,0,WEEKDAY(B9232,2)),IF(COUNTIF($I$2:$I$21,B9232)&gt;0,0,WEEKDAY(B9232,2)))</f>
        <v>3</v>
      </c>
      <c r="D9232" s="74">
        <f t="shared" si="2"/>
        <v>4</v>
      </c>
      <c r="E9232" s="12">
        <f>IFERROR(VLOOKUP(A9232,'IDAR Meter Data'!$A:$B,2,1),"")</f>
        <v>162</v>
      </c>
      <c r="F9232" s="75">
        <f>IF(CECCZ="CZ03",'Outside Temp'!B9232,IF(CECCZ="CZ04",'Outside Temp'!B9233,IF(CECCZ="CZ12",'Outside Temp'!B9234, IF(CECCZ="CZ13",'Outside Temp'!B9235))))</f>
        <v>60.5862069</v>
      </c>
      <c r="G9232" s="12">
        <f t="shared" si="3"/>
        <v>1</v>
      </c>
    </row>
    <row r="9233" ht="15.75" customHeight="1">
      <c r="A9233" s="13">
        <v>42221.197916666664</v>
      </c>
      <c r="B9233" s="73">
        <f t="shared" si="1"/>
        <v>42221</v>
      </c>
      <c r="C9233" s="74">
        <f>IF(NewCustomer="Yes", IF(COUNTIF($I$2:$I$11,B9233)&gt;0,0,WEEKDAY(B9233,2)),IF(COUNTIF($I$2:$I$21,B9233)&gt;0,0,WEEKDAY(B9233,2)))</f>
        <v>3</v>
      </c>
      <c r="D9233" s="74">
        <f t="shared" si="2"/>
        <v>4</v>
      </c>
      <c r="E9233" s="12">
        <f>IFERROR(VLOOKUP(A9233,'IDAR Meter Data'!$A:$B,2,1),"")</f>
        <v>169</v>
      </c>
      <c r="F9233" s="75">
        <f>IF(CECCZ="CZ03",'Outside Temp'!B9233,IF(CECCZ="CZ04",'Outside Temp'!B9234,IF(CECCZ="CZ12",'Outside Temp'!B9235, IF(CECCZ="CZ13",'Outside Temp'!B9236))))</f>
        <v>60.84482759</v>
      </c>
      <c r="G9233" s="12">
        <f t="shared" si="3"/>
        <v>1</v>
      </c>
    </row>
    <row r="9234" ht="15.75" customHeight="1">
      <c r="A9234" s="13">
        <v>42221.208333333336</v>
      </c>
      <c r="B9234" s="73">
        <f t="shared" si="1"/>
        <v>42221</v>
      </c>
      <c r="C9234" s="74">
        <f>IF(NewCustomer="Yes", IF(COUNTIF($I$2:$I$11,B9234)&gt;0,0,WEEKDAY(B9234,2)),IF(COUNTIF($I$2:$I$21,B9234)&gt;0,0,WEEKDAY(B9234,2)))</f>
        <v>3</v>
      </c>
      <c r="D9234" s="74">
        <f t="shared" si="2"/>
        <v>5</v>
      </c>
      <c r="E9234" s="12">
        <f>IFERROR(VLOOKUP(A9234,'IDAR Meter Data'!$A:$B,2,1),"")</f>
        <v>155</v>
      </c>
      <c r="F9234" s="75">
        <f>IF(CECCZ="CZ03",'Outside Temp'!B9234,IF(CECCZ="CZ04",'Outside Temp'!B9235,IF(CECCZ="CZ12",'Outside Temp'!B9236, IF(CECCZ="CZ13",'Outside Temp'!B9237))))</f>
        <v>60.06666667</v>
      </c>
      <c r="G9234" s="12">
        <f t="shared" si="3"/>
        <v>1</v>
      </c>
    </row>
    <row r="9235" ht="15.75" customHeight="1">
      <c r="A9235" s="13">
        <v>42221.21875</v>
      </c>
      <c r="B9235" s="73">
        <f t="shared" si="1"/>
        <v>42221</v>
      </c>
      <c r="C9235" s="74">
        <f>IF(NewCustomer="Yes", IF(COUNTIF($I$2:$I$11,B9235)&gt;0,0,WEEKDAY(B9235,2)),IF(COUNTIF($I$2:$I$21,B9235)&gt;0,0,WEEKDAY(B9235,2)))</f>
        <v>3</v>
      </c>
      <c r="D9235" s="74">
        <f t="shared" si="2"/>
        <v>5</v>
      </c>
      <c r="E9235" s="12">
        <f>IFERROR(VLOOKUP(A9235,'IDAR Meter Data'!$A:$B,2,1),"")</f>
        <v>158</v>
      </c>
      <c r="F9235" s="75">
        <f>IF(CECCZ="CZ03",'Outside Temp'!B9235,IF(CECCZ="CZ04",'Outside Temp'!B9236,IF(CECCZ="CZ12",'Outside Temp'!B9237, IF(CECCZ="CZ13",'Outside Temp'!B9238))))</f>
        <v>60.31666667</v>
      </c>
      <c r="G9235" s="12">
        <f t="shared" si="3"/>
        <v>1</v>
      </c>
    </row>
    <row r="9236" ht="15.75" customHeight="1">
      <c r="A9236" s="13">
        <v>42221.229166666664</v>
      </c>
      <c r="B9236" s="73">
        <f t="shared" si="1"/>
        <v>42221</v>
      </c>
      <c r="C9236" s="74">
        <f>IF(NewCustomer="Yes", IF(COUNTIF($I$2:$I$11,B9236)&gt;0,0,WEEKDAY(B9236,2)),IF(COUNTIF($I$2:$I$21,B9236)&gt;0,0,WEEKDAY(B9236,2)))</f>
        <v>3</v>
      </c>
      <c r="D9236" s="74">
        <f t="shared" si="2"/>
        <v>5</v>
      </c>
      <c r="E9236" s="12">
        <f>IFERROR(VLOOKUP(A9236,'IDAR Meter Data'!$A:$B,2,1),"")</f>
        <v>156</v>
      </c>
      <c r="F9236" s="75">
        <f>IF(CECCZ="CZ03",'Outside Temp'!B9236,IF(CECCZ="CZ04",'Outside Temp'!B9237,IF(CECCZ="CZ12",'Outside Temp'!B9238, IF(CECCZ="CZ13",'Outside Temp'!B9239))))</f>
        <v>60.56666667</v>
      </c>
      <c r="G9236" s="12">
        <f t="shared" si="3"/>
        <v>1</v>
      </c>
    </row>
    <row r="9237" ht="15.75" customHeight="1">
      <c r="A9237" s="13">
        <v>42221.239583333336</v>
      </c>
      <c r="B9237" s="73">
        <f t="shared" si="1"/>
        <v>42221</v>
      </c>
      <c r="C9237" s="74">
        <f>IF(NewCustomer="Yes", IF(COUNTIF($I$2:$I$11,B9237)&gt;0,0,WEEKDAY(B9237,2)),IF(COUNTIF($I$2:$I$21,B9237)&gt;0,0,WEEKDAY(B9237,2)))</f>
        <v>3</v>
      </c>
      <c r="D9237" s="74">
        <f t="shared" si="2"/>
        <v>5</v>
      </c>
      <c r="E9237" s="12">
        <f>IFERROR(VLOOKUP(A9237,'IDAR Meter Data'!$A:$B,2,1),"")</f>
        <v>165</v>
      </c>
      <c r="F9237" s="75">
        <f>IF(CECCZ="CZ03",'Outside Temp'!B9237,IF(CECCZ="CZ04",'Outside Temp'!B9238,IF(CECCZ="CZ12",'Outside Temp'!B9239, IF(CECCZ="CZ13",'Outside Temp'!B9240))))</f>
        <v>60.81666667</v>
      </c>
      <c r="G9237" s="12">
        <f t="shared" si="3"/>
        <v>1</v>
      </c>
    </row>
    <row r="9238" ht="15.75" customHeight="1">
      <c r="A9238" s="13">
        <v>42221.25</v>
      </c>
      <c r="B9238" s="73">
        <f t="shared" si="1"/>
        <v>42221</v>
      </c>
      <c r="C9238" s="74">
        <f>IF(NewCustomer="Yes", IF(COUNTIF($I$2:$I$11,B9238)&gt;0,0,WEEKDAY(B9238,2)),IF(COUNTIF($I$2:$I$21,B9238)&gt;0,0,WEEKDAY(B9238,2)))</f>
        <v>3</v>
      </c>
      <c r="D9238" s="74">
        <f t="shared" si="2"/>
        <v>6</v>
      </c>
      <c r="E9238" s="12">
        <f>IFERROR(VLOOKUP(A9238,'IDAR Meter Data'!$A:$B,2,1),"")</f>
        <v>162</v>
      </c>
      <c r="F9238" s="75">
        <f>IF(CECCZ="CZ03",'Outside Temp'!B9238,IF(CECCZ="CZ04",'Outside Temp'!B9239,IF(CECCZ="CZ12",'Outside Temp'!B9240, IF(CECCZ="CZ13",'Outside Temp'!B9241))))</f>
        <v>61.13333333</v>
      </c>
      <c r="G9238" s="12">
        <f t="shared" si="3"/>
        <v>1</v>
      </c>
    </row>
    <row r="9239" ht="15.75" customHeight="1">
      <c r="A9239" s="13">
        <v>42221.260416666664</v>
      </c>
      <c r="B9239" s="73">
        <f t="shared" si="1"/>
        <v>42221</v>
      </c>
      <c r="C9239" s="74">
        <f>IF(NewCustomer="Yes", IF(COUNTIF($I$2:$I$11,B9239)&gt;0,0,WEEKDAY(B9239,2)),IF(COUNTIF($I$2:$I$21,B9239)&gt;0,0,WEEKDAY(B9239,2)))</f>
        <v>3</v>
      </c>
      <c r="D9239" s="74">
        <f t="shared" si="2"/>
        <v>6</v>
      </c>
      <c r="E9239" s="12">
        <f>IFERROR(VLOOKUP(A9239,'IDAR Meter Data'!$A:$B,2,1),"")</f>
        <v>156</v>
      </c>
      <c r="F9239" s="75">
        <f>IF(CECCZ="CZ03",'Outside Temp'!B9239,IF(CECCZ="CZ04",'Outside Temp'!B9240,IF(CECCZ="CZ12",'Outside Temp'!B9241, IF(CECCZ="CZ13",'Outside Temp'!B9242))))</f>
        <v>61.63333333</v>
      </c>
      <c r="G9239" s="12">
        <f t="shared" si="3"/>
        <v>1</v>
      </c>
    </row>
    <row r="9240" ht="15.75" customHeight="1">
      <c r="A9240" s="13">
        <v>42221.270833333336</v>
      </c>
      <c r="B9240" s="73">
        <f t="shared" si="1"/>
        <v>42221</v>
      </c>
      <c r="C9240" s="74">
        <f>IF(NewCustomer="Yes", IF(COUNTIF($I$2:$I$11,B9240)&gt;0,0,WEEKDAY(B9240,2)),IF(COUNTIF($I$2:$I$21,B9240)&gt;0,0,WEEKDAY(B9240,2)))</f>
        <v>3</v>
      </c>
      <c r="D9240" s="74">
        <f t="shared" si="2"/>
        <v>6</v>
      </c>
      <c r="E9240" s="12">
        <f>IFERROR(VLOOKUP(A9240,'IDAR Meter Data'!$A:$B,2,1),"")</f>
        <v>156</v>
      </c>
      <c r="F9240" s="75">
        <f>IF(CECCZ="CZ03",'Outside Temp'!B9240,IF(CECCZ="CZ04",'Outside Temp'!B9241,IF(CECCZ="CZ12",'Outside Temp'!B9242, IF(CECCZ="CZ13",'Outside Temp'!B9243))))</f>
        <v>62.13333333</v>
      </c>
      <c r="G9240" s="12">
        <f t="shared" si="3"/>
        <v>1</v>
      </c>
    </row>
    <row r="9241" ht="15.75" customHeight="1">
      <c r="A9241" s="13">
        <v>42221.28125</v>
      </c>
      <c r="B9241" s="73">
        <f t="shared" si="1"/>
        <v>42221</v>
      </c>
      <c r="C9241" s="74">
        <f>IF(NewCustomer="Yes", IF(COUNTIF($I$2:$I$11,B9241)&gt;0,0,WEEKDAY(B9241,2)),IF(COUNTIF($I$2:$I$21,B9241)&gt;0,0,WEEKDAY(B9241,2)))</f>
        <v>3</v>
      </c>
      <c r="D9241" s="74">
        <f t="shared" si="2"/>
        <v>6</v>
      </c>
      <c r="E9241" s="12">
        <f>IFERROR(VLOOKUP(A9241,'IDAR Meter Data'!$A:$B,2,1),"")</f>
        <v>150</v>
      </c>
      <c r="F9241" s="75">
        <f>IF(CECCZ="CZ03",'Outside Temp'!B9241,IF(CECCZ="CZ04",'Outside Temp'!B9242,IF(CECCZ="CZ12",'Outside Temp'!B9243, IF(CECCZ="CZ13",'Outside Temp'!B9244))))</f>
        <v>62.63333333</v>
      </c>
      <c r="G9241" s="12">
        <f t="shared" si="3"/>
        <v>1</v>
      </c>
    </row>
    <row r="9242" ht="15.75" customHeight="1">
      <c r="A9242" s="13">
        <v>42221.291666666664</v>
      </c>
      <c r="B9242" s="73">
        <f t="shared" si="1"/>
        <v>42221</v>
      </c>
      <c r="C9242" s="74">
        <f>IF(NewCustomer="Yes", IF(COUNTIF($I$2:$I$11,B9242)&gt;0,0,WEEKDAY(B9242,2)),IF(COUNTIF($I$2:$I$21,B9242)&gt;0,0,WEEKDAY(B9242,2)))</f>
        <v>3</v>
      </c>
      <c r="D9242" s="74">
        <f t="shared" si="2"/>
        <v>7</v>
      </c>
      <c r="E9242" s="12">
        <f>IFERROR(VLOOKUP(A9242,'IDAR Meter Data'!$A:$B,2,1),"")</f>
        <v>163</v>
      </c>
      <c r="F9242" s="75">
        <f>IF(CECCZ="CZ03",'Outside Temp'!B9242,IF(CECCZ="CZ04",'Outside Temp'!B9243,IF(CECCZ="CZ12",'Outside Temp'!B9244, IF(CECCZ="CZ13",'Outside Temp'!B9245))))</f>
        <v>63.06896552</v>
      </c>
      <c r="G9242" s="12">
        <f t="shared" si="3"/>
        <v>1</v>
      </c>
    </row>
    <row r="9243" ht="15.75" customHeight="1">
      <c r="A9243" s="13">
        <v>42221.302083333336</v>
      </c>
      <c r="B9243" s="73">
        <f t="shared" si="1"/>
        <v>42221</v>
      </c>
      <c r="C9243" s="74">
        <f>IF(NewCustomer="Yes", IF(COUNTIF($I$2:$I$11,B9243)&gt;0,0,WEEKDAY(B9243,2)),IF(COUNTIF($I$2:$I$21,B9243)&gt;0,0,WEEKDAY(B9243,2)))</f>
        <v>3</v>
      </c>
      <c r="D9243" s="74">
        <f t="shared" si="2"/>
        <v>7</v>
      </c>
      <c r="E9243" s="12">
        <f>IFERROR(VLOOKUP(A9243,'IDAR Meter Data'!$A:$B,2,1),"")</f>
        <v>174</v>
      </c>
      <c r="F9243" s="75">
        <f>IF(CECCZ="CZ03",'Outside Temp'!B9243,IF(CECCZ="CZ04",'Outside Temp'!B9244,IF(CECCZ="CZ12",'Outside Temp'!B9245, IF(CECCZ="CZ13",'Outside Temp'!B9246))))</f>
        <v>63.32758621</v>
      </c>
      <c r="G9243" s="12">
        <f t="shared" si="3"/>
        <v>1</v>
      </c>
    </row>
    <row r="9244" ht="15.75" customHeight="1">
      <c r="A9244" s="13">
        <v>42221.3125</v>
      </c>
      <c r="B9244" s="73">
        <f t="shared" si="1"/>
        <v>42221</v>
      </c>
      <c r="C9244" s="74">
        <f>IF(NewCustomer="Yes", IF(COUNTIF($I$2:$I$11,B9244)&gt;0,0,WEEKDAY(B9244,2)),IF(COUNTIF($I$2:$I$21,B9244)&gt;0,0,WEEKDAY(B9244,2)))</f>
        <v>3</v>
      </c>
      <c r="D9244" s="74">
        <f t="shared" si="2"/>
        <v>7</v>
      </c>
      <c r="E9244" s="12">
        <f>IFERROR(VLOOKUP(A9244,'IDAR Meter Data'!$A:$B,2,1),"")</f>
        <v>160</v>
      </c>
      <c r="F9244" s="75">
        <f>IF(CECCZ="CZ03",'Outside Temp'!B9244,IF(CECCZ="CZ04",'Outside Temp'!B9245,IF(CECCZ="CZ12",'Outside Temp'!B9246, IF(CECCZ="CZ13",'Outside Temp'!B9247))))</f>
        <v>63.5862069</v>
      </c>
      <c r="G9244" s="12">
        <f t="shared" si="3"/>
        <v>1</v>
      </c>
    </row>
    <row r="9245" ht="15.75" customHeight="1">
      <c r="A9245" s="13">
        <v>42221.322916666664</v>
      </c>
      <c r="B9245" s="73">
        <f t="shared" si="1"/>
        <v>42221</v>
      </c>
      <c r="C9245" s="74">
        <f>IF(NewCustomer="Yes", IF(COUNTIF($I$2:$I$11,B9245)&gt;0,0,WEEKDAY(B9245,2)),IF(COUNTIF($I$2:$I$21,B9245)&gt;0,0,WEEKDAY(B9245,2)))</f>
        <v>3</v>
      </c>
      <c r="D9245" s="74">
        <f t="shared" si="2"/>
        <v>7</v>
      </c>
      <c r="E9245" s="12">
        <f>IFERROR(VLOOKUP(A9245,'IDAR Meter Data'!$A:$B,2,1),"")</f>
        <v>160</v>
      </c>
      <c r="F9245" s="75">
        <f>IF(CECCZ="CZ03",'Outside Temp'!B9245,IF(CECCZ="CZ04",'Outside Temp'!B9246,IF(CECCZ="CZ12",'Outside Temp'!B9247, IF(CECCZ="CZ13",'Outside Temp'!B9248))))</f>
        <v>63.84482759</v>
      </c>
      <c r="G9245" s="12">
        <f t="shared" si="3"/>
        <v>1</v>
      </c>
    </row>
    <row r="9246" ht="15.75" customHeight="1">
      <c r="A9246" s="13">
        <v>42221.333333333336</v>
      </c>
      <c r="B9246" s="73">
        <f t="shared" si="1"/>
        <v>42221</v>
      </c>
      <c r="C9246" s="74">
        <f>IF(NewCustomer="Yes", IF(COUNTIF($I$2:$I$11,B9246)&gt;0,0,WEEKDAY(B9246,2)),IF(COUNTIF($I$2:$I$21,B9246)&gt;0,0,WEEKDAY(B9246,2)))</f>
        <v>3</v>
      </c>
      <c r="D9246" s="74">
        <f t="shared" si="2"/>
        <v>8</v>
      </c>
      <c r="E9246" s="12">
        <f>IFERROR(VLOOKUP(A9246,'IDAR Meter Data'!$A:$B,2,1),"")</f>
        <v>177</v>
      </c>
      <c r="F9246" s="75">
        <f>IF(CECCZ="CZ03",'Outside Temp'!B9246,IF(CECCZ="CZ04",'Outside Temp'!B9247,IF(CECCZ="CZ12",'Outside Temp'!B9248, IF(CECCZ="CZ13",'Outside Temp'!B9249))))</f>
        <v>65</v>
      </c>
      <c r="G9246" s="12">
        <f t="shared" si="3"/>
        <v>1</v>
      </c>
    </row>
    <row r="9247" ht="15.75" customHeight="1">
      <c r="A9247" s="13">
        <v>42221.34375</v>
      </c>
      <c r="B9247" s="73">
        <f t="shared" si="1"/>
        <v>42221</v>
      </c>
      <c r="C9247" s="74">
        <f>IF(NewCustomer="Yes", IF(COUNTIF($I$2:$I$11,B9247)&gt;0,0,WEEKDAY(B9247,2)),IF(COUNTIF($I$2:$I$21,B9247)&gt;0,0,WEEKDAY(B9247,2)))</f>
        <v>3</v>
      </c>
      <c r="D9247" s="74">
        <f t="shared" si="2"/>
        <v>8</v>
      </c>
      <c r="E9247" s="12">
        <f>IFERROR(VLOOKUP(A9247,'IDAR Meter Data'!$A:$B,2,1),"")</f>
        <v>168</v>
      </c>
      <c r="F9247" s="75">
        <f>IF(CECCZ="CZ03",'Outside Temp'!B9247,IF(CECCZ="CZ04",'Outside Temp'!B9248,IF(CECCZ="CZ12",'Outside Temp'!B9249, IF(CECCZ="CZ13",'Outside Temp'!B9250))))</f>
        <v>65</v>
      </c>
      <c r="G9247" s="12">
        <f t="shared" si="3"/>
        <v>1</v>
      </c>
    </row>
    <row r="9248" ht="15.75" customHeight="1">
      <c r="A9248" s="13">
        <v>42221.354166666664</v>
      </c>
      <c r="B9248" s="73">
        <f t="shared" si="1"/>
        <v>42221</v>
      </c>
      <c r="C9248" s="74">
        <f>IF(NewCustomer="Yes", IF(COUNTIF($I$2:$I$11,B9248)&gt;0,0,WEEKDAY(B9248,2)),IF(COUNTIF($I$2:$I$21,B9248)&gt;0,0,WEEKDAY(B9248,2)))</f>
        <v>3</v>
      </c>
      <c r="D9248" s="74">
        <f t="shared" si="2"/>
        <v>8</v>
      </c>
      <c r="E9248" s="12">
        <f>IFERROR(VLOOKUP(A9248,'IDAR Meter Data'!$A:$B,2,1),"")</f>
        <v>194</v>
      </c>
      <c r="F9248" s="75">
        <f>IF(CECCZ="CZ03",'Outside Temp'!B9248,IF(CECCZ="CZ04",'Outside Temp'!B9249,IF(CECCZ="CZ12",'Outside Temp'!B9250, IF(CECCZ="CZ13",'Outside Temp'!B9251))))</f>
        <v>65</v>
      </c>
      <c r="G9248" s="12">
        <f t="shared" si="3"/>
        <v>1</v>
      </c>
    </row>
    <row r="9249" ht="15.75" customHeight="1">
      <c r="A9249" s="13">
        <v>42221.364583333336</v>
      </c>
      <c r="B9249" s="73">
        <f t="shared" si="1"/>
        <v>42221</v>
      </c>
      <c r="C9249" s="74">
        <f>IF(NewCustomer="Yes", IF(COUNTIF($I$2:$I$11,B9249)&gt;0,0,WEEKDAY(B9249,2)),IF(COUNTIF($I$2:$I$21,B9249)&gt;0,0,WEEKDAY(B9249,2)))</f>
        <v>3</v>
      </c>
      <c r="D9249" s="74">
        <f t="shared" si="2"/>
        <v>8</v>
      </c>
      <c r="E9249" s="12">
        <f>IFERROR(VLOOKUP(A9249,'IDAR Meter Data'!$A:$B,2,1),"")</f>
        <v>179</v>
      </c>
      <c r="F9249" s="75">
        <f>IF(CECCZ="CZ03",'Outside Temp'!B9249,IF(CECCZ="CZ04",'Outside Temp'!B9250,IF(CECCZ="CZ12",'Outside Temp'!B9251, IF(CECCZ="CZ13",'Outside Temp'!B9252))))</f>
        <v>65</v>
      </c>
      <c r="G9249" s="12">
        <f t="shared" si="3"/>
        <v>1</v>
      </c>
    </row>
    <row r="9250" ht="15.75" customHeight="1">
      <c r="A9250" s="13">
        <v>42221.375</v>
      </c>
      <c r="B9250" s="73">
        <f t="shared" si="1"/>
        <v>42221</v>
      </c>
      <c r="C9250" s="74">
        <f>IF(NewCustomer="Yes", IF(COUNTIF($I$2:$I$11,B9250)&gt;0,0,WEEKDAY(B9250,2)),IF(COUNTIF($I$2:$I$21,B9250)&gt;0,0,WEEKDAY(B9250,2)))</f>
        <v>3</v>
      </c>
      <c r="D9250" s="74">
        <f t="shared" si="2"/>
        <v>9</v>
      </c>
      <c r="E9250" s="12">
        <f>IFERROR(VLOOKUP(A9250,'IDAR Meter Data'!$A:$B,2,1),"")</f>
        <v>188</v>
      </c>
      <c r="F9250" s="75">
        <f>IF(CECCZ="CZ03",'Outside Temp'!B9250,IF(CECCZ="CZ04",'Outside Temp'!B9251,IF(CECCZ="CZ12",'Outside Temp'!B9252, IF(CECCZ="CZ13",'Outside Temp'!B9253))))</f>
        <v>65.13333333</v>
      </c>
      <c r="G9250" s="12">
        <f t="shared" si="3"/>
        <v>2</v>
      </c>
    </row>
    <row r="9251" ht="15.75" customHeight="1">
      <c r="A9251" s="13">
        <v>42221.385416666664</v>
      </c>
      <c r="B9251" s="73">
        <f t="shared" si="1"/>
        <v>42221</v>
      </c>
      <c r="C9251" s="74">
        <f>IF(NewCustomer="Yes", IF(COUNTIF($I$2:$I$11,B9251)&gt;0,0,WEEKDAY(B9251,2)),IF(COUNTIF($I$2:$I$21,B9251)&gt;0,0,WEEKDAY(B9251,2)))</f>
        <v>3</v>
      </c>
      <c r="D9251" s="74">
        <f t="shared" si="2"/>
        <v>9</v>
      </c>
      <c r="E9251" s="12">
        <f>IFERROR(VLOOKUP(A9251,'IDAR Meter Data'!$A:$B,2,1),"")</f>
        <v>186</v>
      </c>
      <c r="F9251" s="75">
        <f>IF(CECCZ="CZ03",'Outside Temp'!B9251,IF(CECCZ="CZ04",'Outside Temp'!B9252,IF(CECCZ="CZ12",'Outside Temp'!B9253, IF(CECCZ="CZ13",'Outside Temp'!B9254))))</f>
        <v>65.63333333</v>
      </c>
      <c r="G9251" s="12">
        <f t="shared" si="3"/>
        <v>2</v>
      </c>
    </row>
    <row r="9252" ht="15.75" customHeight="1">
      <c r="A9252" s="13">
        <v>42221.395833333336</v>
      </c>
      <c r="B9252" s="73">
        <f t="shared" si="1"/>
        <v>42221</v>
      </c>
      <c r="C9252" s="74">
        <f>IF(NewCustomer="Yes", IF(COUNTIF($I$2:$I$11,B9252)&gt;0,0,WEEKDAY(B9252,2)),IF(COUNTIF($I$2:$I$21,B9252)&gt;0,0,WEEKDAY(B9252,2)))</f>
        <v>3</v>
      </c>
      <c r="D9252" s="74">
        <f t="shared" si="2"/>
        <v>9</v>
      </c>
      <c r="E9252" s="12">
        <f>IFERROR(VLOOKUP(A9252,'IDAR Meter Data'!$A:$B,2,1),"")</f>
        <v>195</v>
      </c>
      <c r="F9252" s="75">
        <f>IF(CECCZ="CZ03",'Outside Temp'!B9252,IF(CECCZ="CZ04",'Outside Temp'!B9253,IF(CECCZ="CZ12",'Outside Temp'!B9254, IF(CECCZ="CZ13",'Outside Temp'!B9255))))</f>
        <v>66.13333333</v>
      </c>
      <c r="G9252" s="12">
        <f t="shared" si="3"/>
        <v>2</v>
      </c>
    </row>
    <row r="9253" ht="15.75" customHeight="1">
      <c r="A9253" s="13">
        <v>42221.40625</v>
      </c>
      <c r="B9253" s="73">
        <f t="shared" si="1"/>
        <v>42221</v>
      </c>
      <c r="C9253" s="74">
        <f>IF(NewCustomer="Yes", IF(COUNTIF($I$2:$I$11,B9253)&gt;0,0,WEEKDAY(B9253,2)),IF(COUNTIF($I$2:$I$21,B9253)&gt;0,0,WEEKDAY(B9253,2)))</f>
        <v>3</v>
      </c>
      <c r="D9253" s="74">
        <f t="shared" si="2"/>
        <v>9</v>
      </c>
      <c r="E9253" s="12">
        <f>IFERROR(VLOOKUP(A9253,'IDAR Meter Data'!$A:$B,2,1),"")</f>
        <v>212</v>
      </c>
      <c r="F9253" s="75">
        <f>IF(CECCZ="CZ03",'Outside Temp'!B9253,IF(CECCZ="CZ04",'Outside Temp'!B9254,IF(CECCZ="CZ12",'Outside Temp'!B9255, IF(CECCZ="CZ13",'Outside Temp'!B9256))))</f>
        <v>66.63333333</v>
      </c>
      <c r="G9253" s="12">
        <f t="shared" si="3"/>
        <v>2</v>
      </c>
    </row>
    <row r="9254" ht="15.75" customHeight="1">
      <c r="A9254" s="13">
        <v>42221.416666666664</v>
      </c>
      <c r="B9254" s="73">
        <f t="shared" si="1"/>
        <v>42221</v>
      </c>
      <c r="C9254" s="74">
        <f>IF(NewCustomer="Yes", IF(COUNTIF($I$2:$I$11,B9254)&gt;0,0,WEEKDAY(B9254,2)),IF(COUNTIF($I$2:$I$21,B9254)&gt;0,0,WEEKDAY(B9254,2)))</f>
        <v>3</v>
      </c>
      <c r="D9254" s="74">
        <f t="shared" si="2"/>
        <v>10</v>
      </c>
      <c r="E9254" s="12">
        <f>IFERROR(VLOOKUP(A9254,'IDAR Meter Data'!$A:$B,2,1),"")</f>
        <v>202</v>
      </c>
      <c r="F9254" s="75">
        <f>IF(CECCZ="CZ03",'Outside Temp'!B9254,IF(CECCZ="CZ04",'Outside Temp'!B9255,IF(CECCZ="CZ12",'Outside Temp'!B9256, IF(CECCZ="CZ13",'Outside Temp'!B9257))))</f>
        <v>67.125</v>
      </c>
      <c r="G9254" s="12">
        <f t="shared" si="3"/>
        <v>2</v>
      </c>
    </row>
    <row r="9255" ht="15.75" customHeight="1">
      <c r="A9255" s="13">
        <v>42221.427083333336</v>
      </c>
      <c r="B9255" s="73">
        <f t="shared" si="1"/>
        <v>42221</v>
      </c>
      <c r="C9255" s="74">
        <f>IF(NewCustomer="Yes", IF(COUNTIF($I$2:$I$11,B9255)&gt;0,0,WEEKDAY(B9255,2)),IF(COUNTIF($I$2:$I$21,B9255)&gt;0,0,WEEKDAY(B9255,2)))</f>
        <v>3</v>
      </c>
      <c r="D9255" s="74">
        <f t="shared" si="2"/>
        <v>10</v>
      </c>
      <c r="E9255" s="12">
        <f>IFERROR(VLOOKUP(A9255,'IDAR Meter Data'!$A:$B,2,1),"")</f>
        <v>198</v>
      </c>
      <c r="F9255" s="75">
        <f>IF(CECCZ="CZ03",'Outside Temp'!B9255,IF(CECCZ="CZ04",'Outside Temp'!B9256,IF(CECCZ="CZ12",'Outside Temp'!B9257, IF(CECCZ="CZ13",'Outside Temp'!B9258))))</f>
        <v>67.59375</v>
      </c>
      <c r="G9255" s="12">
        <f t="shared" si="3"/>
        <v>2</v>
      </c>
    </row>
    <row r="9256" ht="15.75" customHeight="1">
      <c r="A9256" s="13">
        <v>42221.4375</v>
      </c>
      <c r="B9256" s="73">
        <f t="shared" si="1"/>
        <v>42221</v>
      </c>
      <c r="C9256" s="74">
        <f>IF(NewCustomer="Yes", IF(COUNTIF($I$2:$I$11,B9256)&gt;0,0,WEEKDAY(B9256,2)),IF(COUNTIF($I$2:$I$21,B9256)&gt;0,0,WEEKDAY(B9256,2)))</f>
        <v>3</v>
      </c>
      <c r="D9256" s="74">
        <f t="shared" si="2"/>
        <v>10</v>
      </c>
      <c r="E9256" s="12">
        <f>IFERROR(VLOOKUP(A9256,'IDAR Meter Data'!$A:$B,2,1),"")</f>
        <v>198</v>
      </c>
      <c r="F9256" s="75">
        <f>IF(CECCZ="CZ03",'Outside Temp'!B9256,IF(CECCZ="CZ04",'Outside Temp'!B9257,IF(CECCZ="CZ12",'Outside Temp'!B9258, IF(CECCZ="CZ13",'Outside Temp'!B9259))))</f>
        <v>68.07142857</v>
      </c>
      <c r="G9256" s="12">
        <f t="shared" si="3"/>
        <v>2</v>
      </c>
    </row>
    <row r="9257" ht="15.75" customHeight="1">
      <c r="A9257" s="13">
        <v>42221.447916666664</v>
      </c>
      <c r="B9257" s="73">
        <f t="shared" si="1"/>
        <v>42221</v>
      </c>
      <c r="C9257" s="74">
        <f>IF(NewCustomer="Yes", IF(COUNTIF($I$2:$I$11,B9257)&gt;0,0,WEEKDAY(B9257,2)),IF(COUNTIF($I$2:$I$21,B9257)&gt;0,0,WEEKDAY(B9257,2)))</f>
        <v>3</v>
      </c>
      <c r="D9257" s="74">
        <f t="shared" si="2"/>
        <v>10</v>
      </c>
      <c r="E9257" s="12">
        <f>IFERROR(VLOOKUP(A9257,'IDAR Meter Data'!$A:$B,2,1),"")</f>
        <v>212</v>
      </c>
      <c r="F9257" s="75">
        <f>IF(CECCZ="CZ03",'Outside Temp'!B9257,IF(CECCZ="CZ04",'Outside Temp'!B9258,IF(CECCZ="CZ12",'Outside Temp'!B9259, IF(CECCZ="CZ13",'Outside Temp'!B9260))))</f>
        <v>68.60714286</v>
      </c>
      <c r="G9257" s="12">
        <f t="shared" si="3"/>
        <v>2</v>
      </c>
    </row>
    <row r="9258" ht="15.75" customHeight="1">
      <c r="A9258" s="13">
        <v>42221.458333333336</v>
      </c>
      <c r="B9258" s="73">
        <f t="shared" si="1"/>
        <v>42221</v>
      </c>
      <c r="C9258" s="74">
        <f>IF(NewCustomer="Yes", IF(COUNTIF($I$2:$I$11,B9258)&gt;0,0,WEEKDAY(B9258,2)),IF(COUNTIF($I$2:$I$21,B9258)&gt;0,0,WEEKDAY(B9258,2)))</f>
        <v>3</v>
      </c>
      <c r="D9258" s="74">
        <f t="shared" si="2"/>
        <v>11</v>
      </c>
      <c r="E9258" s="12">
        <f>IFERROR(VLOOKUP(A9258,'IDAR Meter Data'!$A:$B,2,1),"")</f>
        <v>209</v>
      </c>
      <c r="F9258" s="75">
        <f>IF(CECCZ="CZ03",'Outside Temp'!B9258,IF(CECCZ="CZ04",'Outside Temp'!B9259,IF(CECCZ="CZ12",'Outside Temp'!B9260, IF(CECCZ="CZ13",'Outside Temp'!B9261))))</f>
        <v>69.2</v>
      </c>
      <c r="G9258" s="12">
        <f t="shared" si="3"/>
        <v>2</v>
      </c>
    </row>
    <row r="9259" ht="15.75" customHeight="1">
      <c r="A9259" s="13">
        <v>42221.46875</v>
      </c>
      <c r="B9259" s="73">
        <f t="shared" si="1"/>
        <v>42221</v>
      </c>
      <c r="C9259" s="74">
        <f>IF(NewCustomer="Yes", IF(COUNTIF($I$2:$I$11,B9259)&gt;0,0,WEEKDAY(B9259,2)),IF(COUNTIF($I$2:$I$21,B9259)&gt;0,0,WEEKDAY(B9259,2)))</f>
        <v>3</v>
      </c>
      <c r="D9259" s="74">
        <f t="shared" si="2"/>
        <v>11</v>
      </c>
      <c r="E9259" s="12">
        <f>IFERROR(VLOOKUP(A9259,'IDAR Meter Data'!$A:$B,2,1),"")</f>
        <v>210</v>
      </c>
      <c r="F9259" s="75">
        <f>IF(CECCZ="CZ03",'Outside Temp'!B9259,IF(CECCZ="CZ04",'Outside Temp'!B9260,IF(CECCZ="CZ12",'Outside Temp'!B9261, IF(CECCZ="CZ13",'Outside Temp'!B9262))))</f>
        <v>69.95</v>
      </c>
      <c r="G9259" s="12">
        <f t="shared" si="3"/>
        <v>2</v>
      </c>
    </row>
    <row r="9260" ht="15.75" customHeight="1">
      <c r="A9260" s="13">
        <v>42221.479166666664</v>
      </c>
      <c r="B9260" s="73">
        <f t="shared" si="1"/>
        <v>42221</v>
      </c>
      <c r="C9260" s="74">
        <f>IF(NewCustomer="Yes", IF(COUNTIF($I$2:$I$11,B9260)&gt;0,0,WEEKDAY(B9260,2)),IF(COUNTIF($I$2:$I$21,B9260)&gt;0,0,WEEKDAY(B9260,2)))</f>
        <v>3</v>
      </c>
      <c r="D9260" s="74">
        <f t="shared" si="2"/>
        <v>11</v>
      </c>
      <c r="E9260" s="12">
        <f>IFERROR(VLOOKUP(A9260,'IDAR Meter Data'!$A:$B,2,1),"")</f>
        <v>203</v>
      </c>
      <c r="F9260" s="75">
        <f>IF(CECCZ="CZ03",'Outside Temp'!B9260,IF(CECCZ="CZ04",'Outside Temp'!B9261,IF(CECCZ="CZ12",'Outside Temp'!B9262, IF(CECCZ="CZ13",'Outside Temp'!B9263))))</f>
        <v>70.7</v>
      </c>
      <c r="G9260" s="12">
        <f t="shared" si="3"/>
        <v>3</v>
      </c>
    </row>
    <row r="9261" ht="15.75" customHeight="1">
      <c r="A9261" s="13">
        <v>42221.489583333336</v>
      </c>
      <c r="B9261" s="73">
        <f t="shared" si="1"/>
        <v>42221</v>
      </c>
      <c r="C9261" s="74">
        <f>IF(NewCustomer="Yes", IF(COUNTIF($I$2:$I$11,B9261)&gt;0,0,WEEKDAY(B9261,2)),IF(COUNTIF($I$2:$I$21,B9261)&gt;0,0,WEEKDAY(B9261,2)))</f>
        <v>3</v>
      </c>
      <c r="D9261" s="74">
        <f t="shared" si="2"/>
        <v>11</v>
      </c>
      <c r="E9261" s="12">
        <f>IFERROR(VLOOKUP(A9261,'IDAR Meter Data'!$A:$B,2,1),"")</f>
        <v>212</v>
      </c>
      <c r="F9261" s="75">
        <f>IF(CECCZ="CZ03",'Outside Temp'!B9261,IF(CECCZ="CZ04",'Outside Temp'!B9262,IF(CECCZ="CZ12",'Outside Temp'!B9263, IF(CECCZ="CZ13",'Outside Temp'!B9264))))</f>
        <v>71.45</v>
      </c>
      <c r="G9261" s="12">
        <f t="shared" si="3"/>
        <v>3</v>
      </c>
    </row>
    <row r="9262" ht="15.75" customHeight="1">
      <c r="A9262" s="13">
        <v>42221.5</v>
      </c>
      <c r="B9262" s="73">
        <f t="shared" si="1"/>
        <v>42221</v>
      </c>
      <c r="C9262" s="74">
        <f>IF(NewCustomer="Yes", IF(COUNTIF($I$2:$I$11,B9262)&gt;0,0,WEEKDAY(B9262,2)),IF(COUNTIF($I$2:$I$21,B9262)&gt;0,0,WEEKDAY(B9262,2)))</f>
        <v>3</v>
      </c>
      <c r="D9262" s="74">
        <f t="shared" si="2"/>
        <v>12</v>
      </c>
      <c r="E9262" s="12">
        <f>IFERROR(VLOOKUP(A9262,'IDAR Meter Data'!$A:$B,2,1),"")</f>
        <v>217</v>
      </c>
      <c r="F9262" s="75">
        <f>IF(CECCZ="CZ03",'Outside Temp'!B9262,IF(CECCZ="CZ04",'Outside Temp'!B9263,IF(CECCZ="CZ12",'Outside Temp'!B9264, IF(CECCZ="CZ13",'Outside Temp'!B9265))))</f>
        <v>72.06666667</v>
      </c>
      <c r="G9262" s="12">
        <f t="shared" si="3"/>
        <v>3</v>
      </c>
    </row>
    <row r="9263" ht="15.75" customHeight="1">
      <c r="A9263" s="13">
        <v>42221.510416666664</v>
      </c>
      <c r="B9263" s="73">
        <f t="shared" si="1"/>
        <v>42221</v>
      </c>
      <c r="C9263" s="74">
        <f>IF(NewCustomer="Yes", IF(COUNTIF($I$2:$I$11,B9263)&gt;0,0,WEEKDAY(B9263,2)),IF(COUNTIF($I$2:$I$21,B9263)&gt;0,0,WEEKDAY(B9263,2)))</f>
        <v>3</v>
      </c>
      <c r="D9263" s="74">
        <f t="shared" si="2"/>
        <v>12</v>
      </c>
      <c r="E9263" s="12">
        <f>IFERROR(VLOOKUP(A9263,'IDAR Meter Data'!$A:$B,2,1),"")</f>
        <v>206</v>
      </c>
      <c r="F9263" s="75">
        <f>IF(CECCZ="CZ03",'Outside Temp'!B9263,IF(CECCZ="CZ04",'Outside Temp'!B9264,IF(CECCZ="CZ12",'Outside Temp'!B9265, IF(CECCZ="CZ13",'Outside Temp'!B9266))))</f>
        <v>72.31666667</v>
      </c>
      <c r="G9263" s="12">
        <f t="shared" si="3"/>
        <v>3</v>
      </c>
    </row>
    <row r="9264" ht="15.75" customHeight="1">
      <c r="A9264" s="13">
        <v>42221.520833333336</v>
      </c>
      <c r="B9264" s="73">
        <f t="shared" si="1"/>
        <v>42221</v>
      </c>
      <c r="C9264" s="74">
        <f>IF(NewCustomer="Yes", IF(COUNTIF($I$2:$I$11,B9264)&gt;0,0,WEEKDAY(B9264,2)),IF(COUNTIF($I$2:$I$21,B9264)&gt;0,0,WEEKDAY(B9264,2)))</f>
        <v>3</v>
      </c>
      <c r="D9264" s="74">
        <f t="shared" si="2"/>
        <v>12</v>
      </c>
      <c r="E9264" s="12">
        <f>IFERROR(VLOOKUP(A9264,'IDAR Meter Data'!$A:$B,2,1),"")</f>
        <v>212</v>
      </c>
      <c r="F9264" s="75">
        <f>IF(CECCZ="CZ03",'Outside Temp'!B9264,IF(CECCZ="CZ04",'Outside Temp'!B9265,IF(CECCZ="CZ12",'Outside Temp'!B9266, IF(CECCZ="CZ13",'Outside Temp'!B9267))))</f>
        <v>72.56666667</v>
      </c>
      <c r="G9264" s="12">
        <f t="shared" si="3"/>
        <v>3</v>
      </c>
    </row>
    <row r="9265" ht="15.75" customHeight="1">
      <c r="A9265" s="13">
        <v>42221.53125</v>
      </c>
      <c r="B9265" s="73">
        <f t="shared" si="1"/>
        <v>42221</v>
      </c>
      <c r="C9265" s="74">
        <f>IF(NewCustomer="Yes", IF(COUNTIF($I$2:$I$11,B9265)&gt;0,0,WEEKDAY(B9265,2)),IF(COUNTIF($I$2:$I$21,B9265)&gt;0,0,WEEKDAY(B9265,2)))</f>
        <v>3</v>
      </c>
      <c r="D9265" s="74">
        <f t="shared" si="2"/>
        <v>12</v>
      </c>
      <c r="E9265" s="12">
        <f>IFERROR(VLOOKUP(A9265,'IDAR Meter Data'!$A:$B,2,1),"")</f>
        <v>212</v>
      </c>
      <c r="F9265" s="75">
        <f>IF(CECCZ="CZ03",'Outside Temp'!B9265,IF(CECCZ="CZ04",'Outside Temp'!B9266,IF(CECCZ="CZ12",'Outside Temp'!B9267, IF(CECCZ="CZ13",'Outside Temp'!B9268))))</f>
        <v>72.81666667</v>
      </c>
      <c r="G9265" s="12">
        <f t="shared" si="3"/>
        <v>3</v>
      </c>
    </row>
    <row r="9266" ht="15.75" customHeight="1">
      <c r="A9266" s="13">
        <v>42221.541666666664</v>
      </c>
      <c r="B9266" s="73">
        <f t="shared" si="1"/>
        <v>42221</v>
      </c>
      <c r="C9266" s="74">
        <f>IF(NewCustomer="Yes", IF(COUNTIF($I$2:$I$11,B9266)&gt;0,0,WEEKDAY(B9266,2)),IF(COUNTIF($I$2:$I$21,B9266)&gt;0,0,WEEKDAY(B9266,2)))</f>
        <v>3</v>
      </c>
      <c r="D9266" s="74">
        <f t="shared" si="2"/>
        <v>13</v>
      </c>
      <c r="E9266" s="12">
        <f>IFERROR(VLOOKUP(A9266,'IDAR Meter Data'!$A:$B,2,1),"")</f>
        <v>214</v>
      </c>
      <c r="F9266" s="75">
        <f>IF(CECCZ="CZ03",'Outside Temp'!B9266,IF(CECCZ="CZ04",'Outside Temp'!B9267,IF(CECCZ="CZ12",'Outside Temp'!B9268, IF(CECCZ="CZ13",'Outside Temp'!B9269))))</f>
        <v>72.93333333</v>
      </c>
      <c r="G9266" s="12">
        <f t="shared" si="3"/>
        <v>3</v>
      </c>
    </row>
    <row r="9267" ht="15.75" customHeight="1">
      <c r="A9267" s="13">
        <v>42221.552083333336</v>
      </c>
      <c r="B9267" s="73">
        <f t="shared" si="1"/>
        <v>42221</v>
      </c>
      <c r="C9267" s="74">
        <f>IF(NewCustomer="Yes", IF(COUNTIF($I$2:$I$11,B9267)&gt;0,0,WEEKDAY(B9267,2)),IF(COUNTIF($I$2:$I$21,B9267)&gt;0,0,WEEKDAY(B9267,2)))</f>
        <v>3</v>
      </c>
      <c r="D9267" s="74">
        <f t="shared" si="2"/>
        <v>13</v>
      </c>
      <c r="E9267" s="12">
        <f>IFERROR(VLOOKUP(A9267,'IDAR Meter Data'!$A:$B,2,1),"")</f>
        <v>230</v>
      </c>
      <c r="F9267" s="75">
        <f>IF(CECCZ="CZ03",'Outside Temp'!B9267,IF(CECCZ="CZ04",'Outside Temp'!B9268,IF(CECCZ="CZ12",'Outside Temp'!B9269, IF(CECCZ="CZ13",'Outside Temp'!B9270))))</f>
        <v>72.68333333</v>
      </c>
      <c r="G9267" s="12">
        <f t="shared" si="3"/>
        <v>3</v>
      </c>
    </row>
    <row r="9268" ht="15.75" customHeight="1">
      <c r="A9268" s="13">
        <v>42221.5625</v>
      </c>
      <c r="B9268" s="73">
        <f t="shared" si="1"/>
        <v>42221</v>
      </c>
      <c r="C9268" s="74">
        <f>IF(NewCustomer="Yes", IF(COUNTIF($I$2:$I$11,B9268)&gt;0,0,WEEKDAY(B9268,2)),IF(COUNTIF($I$2:$I$21,B9268)&gt;0,0,WEEKDAY(B9268,2)))</f>
        <v>3</v>
      </c>
      <c r="D9268" s="74">
        <f t="shared" si="2"/>
        <v>13</v>
      </c>
      <c r="E9268" s="12">
        <f>IFERROR(VLOOKUP(A9268,'IDAR Meter Data'!$A:$B,2,1),"")</f>
        <v>216</v>
      </c>
      <c r="F9268" s="75">
        <f>IF(CECCZ="CZ03",'Outside Temp'!B9268,IF(CECCZ="CZ04",'Outside Temp'!B9269,IF(CECCZ="CZ12",'Outside Temp'!B9270, IF(CECCZ="CZ13",'Outside Temp'!B9271))))</f>
        <v>72.43333333</v>
      </c>
      <c r="G9268" s="12">
        <f t="shared" si="3"/>
        <v>3</v>
      </c>
    </row>
    <row r="9269" ht="15.75" customHeight="1">
      <c r="A9269" s="13">
        <v>42221.572916666664</v>
      </c>
      <c r="B9269" s="73">
        <f t="shared" si="1"/>
        <v>42221</v>
      </c>
      <c r="C9269" s="74">
        <f>IF(NewCustomer="Yes", IF(COUNTIF($I$2:$I$11,B9269)&gt;0,0,WEEKDAY(B9269,2)),IF(COUNTIF($I$2:$I$21,B9269)&gt;0,0,WEEKDAY(B9269,2)))</f>
        <v>3</v>
      </c>
      <c r="D9269" s="74">
        <f t="shared" si="2"/>
        <v>13</v>
      </c>
      <c r="E9269" s="12">
        <f>IFERROR(VLOOKUP(A9269,'IDAR Meter Data'!$A:$B,2,1),"")</f>
        <v>218</v>
      </c>
      <c r="F9269" s="75">
        <f>IF(CECCZ="CZ03",'Outside Temp'!B9269,IF(CECCZ="CZ04",'Outside Temp'!B9270,IF(CECCZ="CZ12",'Outside Temp'!B9271, IF(CECCZ="CZ13",'Outside Temp'!B9272))))</f>
        <v>72.18333333</v>
      </c>
      <c r="G9269" s="12">
        <f t="shared" si="3"/>
        <v>3</v>
      </c>
    </row>
    <row r="9270" ht="15.75" customHeight="1">
      <c r="A9270" s="13">
        <v>42221.583333333336</v>
      </c>
      <c r="B9270" s="73">
        <f t="shared" si="1"/>
        <v>42221</v>
      </c>
      <c r="C9270" s="74">
        <f>IF(NewCustomer="Yes", IF(COUNTIF($I$2:$I$11,B9270)&gt;0,0,WEEKDAY(B9270,2)),IF(COUNTIF($I$2:$I$21,B9270)&gt;0,0,WEEKDAY(B9270,2)))</f>
        <v>3</v>
      </c>
      <c r="D9270" s="74">
        <f t="shared" si="2"/>
        <v>14</v>
      </c>
      <c r="E9270" s="12">
        <f>IFERROR(VLOOKUP(A9270,'IDAR Meter Data'!$A:$B,2,1),"")</f>
        <v>226</v>
      </c>
      <c r="F9270" s="75">
        <f>IF(CECCZ="CZ03",'Outside Temp'!B9270,IF(CECCZ="CZ04",'Outside Temp'!B9271,IF(CECCZ="CZ12",'Outside Temp'!B9272, IF(CECCZ="CZ13",'Outside Temp'!B9273))))</f>
        <v>71.93333333</v>
      </c>
      <c r="G9270" s="12">
        <f t="shared" si="3"/>
        <v>3</v>
      </c>
    </row>
    <row r="9271" ht="15.75" customHeight="1">
      <c r="A9271" s="13">
        <v>42221.59375</v>
      </c>
      <c r="B9271" s="73">
        <f t="shared" si="1"/>
        <v>42221</v>
      </c>
      <c r="C9271" s="74">
        <f>IF(NewCustomer="Yes", IF(COUNTIF($I$2:$I$11,B9271)&gt;0,0,WEEKDAY(B9271,2)),IF(COUNTIF($I$2:$I$21,B9271)&gt;0,0,WEEKDAY(B9271,2)))</f>
        <v>3</v>
      </c>
      <c r="D9271" s="74">
        <f t="shared" si="2"/>
        <v>14</v>
      </c>
      <c r="E9271" s="12">
        <f>IFERROR(VLOOKUP(A9271,'IDAR Meter Data'!$A:$B,2,1),"")</f>
        <v>231</v>
      </c>
      <c r="F9271" s="75">
        <f>IF(CECCZ="CZ03",'Outside Temp'!B9271,IF(CECCZ="CZ04",'Outside Temp'!B9272,IF(CECCZ="CZ12",'Outside Temp'!B9273, IF(CECCZ="CZ13",'Outside Temp'!B9274))))</f>
        <v>71.68333333</v>
      </c>
      <c r="G9271" s="12">
        <f t="shared" si="3"/>
        <v>3</v>
      </c>
    </row>
    <row r="9272" ht="15.75" customHeight="1">
      <c r="A9272" s="13">
        <v>42221.604166666664</v>
      </c>
      <c r="B9272" s="73">
        <f t="shared" si="1"/>
        <v>42221</v>
      </c>
      <c r="C9272" s="74">
        <f>IF(NewCustomer="Yes", IF(COUNTIF($I$2:$I$11,B9272)&gt;0,0,WEEKDAY(B9272,2)),IF(COUNTIF($I$2:$I$21,B9272)&gt;0,0,WEEKDAY(B9272,2)))</f>
        <v>3</v>
      </c>
      <c r="D9272" s="74">
        <f t="shared" si="2"/>
        <v>14</v>
      </c>
      <c r="E9272" s="12">
        <f>IFERROR(VLOOKUP(A9272,'IDAR Meter Data'!$A:$B,2,1),"")</f>
        <v>239</v>
      </c>
      <c r="F9272" s="75">
        <f>IF(CECCZ="CZ03",'Outside Temp'!B9272,IF(CECCZ="CZ04",'Outside Temp'!B9273,IF(CECCZ="CZ12",'Outside Temp'!B9274, IF(CECCZ="CZ13",'Outside Temp'!B9275))))</f>
        <v>71.43333333</v>
      </c>
      <c r="G9272" s="12">
        <f t="shared" si="3"/>
        <v>3</v>
      </c>
    </row>
    <row r="9273" ht="15.75" customHeight="1">
      <c r="A9273" s="13">
        <v>42221.614583333336</v>
      </c>
      <c r="B9273" s="73">
        <f t="shared" si="1"/>
        <v>42221</v>
      </c>
      <c r="C9273" s="74">
        <f>IF(NewCustomer="Yes", IF(COUNTIF($I$2:$I$11,B9273)&gt;0,0,WEEKDAY(B9273,2)),IF(COUNTIF($I$2:$I$21,B9273)&gt;0,0,WEEKDAY(B9273,2)))</f>
        <v>3</v>
      </c>
      <c r="D9273" s="74">
        <f t="shared" si="2"/>
        <v>14</v>
      </c>
      <c r="E9273" s="12">
        <f>IFERROR(VLOOKUP(A9273,'IDAR Meter Data'!$A:$B,2,1),"")</f>
        <v>222</v>
      </c>
      <c r="F9273" s="75">
        <f>IF(CECCZ="CZ03",'Outside Temp'!B9273,IF(CECCZ="CZ04",'Outside Temp'!B9274,IF(CECCZ="CZ12",'Outside Temp'!B9275, IF(CECCZ="CZ13",'Outside Temp'!B9276))))</f>
        <v>71.18333333</v>
      </c>
      <c r="G9273" s="12">
        <f t="shared" si="3"/>
        <v>3</v>
      </c>
    </row>
    <row r="9274" ht="15.75" customHeight="1">
      <c r="A9274" s="13">
        <v>42221.625</v>
      </c>
      <c r="B9274" s="73">
        <f t="shared" si="1"/>
        <v>42221</v>
      </c>
      <c r="C9274" s="74">
        <f>IF(NewCustomer="Yes", IF(COUNTIF($I$2:$I$11,B9274)&gt;0,0,WEEKDAY(B9274,2)),IF(COUNTIF($I$2:$I$21,B9274)&gt;0,0,WEEKDAY(B9274,2)))</f>
        <v>3</v>
      </c>
      <c r="D9274" s="74">
        <f t="shared" si="2"/>
        <v>15</v>
      </c>
      <c r="E9274" s="12">
        <f>IFERROR(VLOOKUP(A9274,'IDAR Meter Data'!$A:$B,2,1),"")</f>
        <v>229</v>
      </c>
      <c r="F9274" s="75">
        <f>IF(CECCZ="CZ03",'Outside Temp'!B9274,IF(CECCZ="CZ04",'Outside Temp'!B9275,IF(CECCZ="CZ12",'Outside Temp'!B9276, IF(CECCZ="CZ13",'Outside Temp'!B9277))))</f>
        <v>70.86666667</v>
      </c>
      <c r="G9274" s="12">
        <f t="shared" si="3"/>
        <v>3</v>
      </c>
    </row>
    <row r="9275" ht="15.75" customHeight="1">
      <c r="A9275" s="13">
        <v>42221.635416666664</v>
      </c>
      <c r="B9275" s="73">
        <f t="shared" si="1"/>
        <v>42221</v>
      </c>
      <c r="C9275" s="74">
        <f>IF(NewCustomer="Yes", IF(COUNTIF($I$2:$I$11,B9275)&gt;0,0,WEEKDAY(B9275,2)),IF(COUNTIF($I$2:$I$21,B9275)&gt;0,0,WEEKDAY(B9275,2)))</f>
        <v>3</v>
      </c>
      <c r="D9275" s="74">
        <f t="shared" si="2"/>
        <v>15</v>
      </c>
      <c r="E9275" s="12">
        <f>IFERROR(VLOOKUP(A9275,'IDAR Meter Data'!$A:$B,2,1),"")</f>
        <v>233</v>
      </c>
      <c r="F9275" s="75">
        <f>IF(CECCZ="CZ03",'Outside Temp'!B9275,IF(CECCZ="CZ04",'Outside Temp'!B9276,IF(CECCZ="CZ12",'Outside Temp'!B9277, IF(CECCZ="CZ13",'Outside Temp'!B9278))))</f>
        <v>70.36666667</v>
      </c>
      <c r="G9275" s="12">
        <f t="shared" si="3"/>
        <v>3</v>
      </c>
    </row>
    <row r="9276" ht="15.75" customHeight="1">
      <c r="A9276" s="13">
        <v>42221.645833333336</v>
      </c>
      <c r="B9276" s="73">
        <f t="shared" si="1"/>
        <v>42221</v>
      </c>
      <c r="C9276" s="74">
        <f>IF(NewCustomer="Yes", IF(COUNTIF($I$2:$I$11,B9276)&gt;0,0,WEEKDAY(B9276,2)),IF(COUNTIF($I$2:$I$21,B9276)&gt;0,0,WEEKDAY(B9276,2)))</f>
        <v>3</v>
      </c>
      <c r="D9276" s="74">
        <f t="shared" si="2"/>
        <v>15</v>
      </c>
      <c r="E9276" s="12">
        <f>IFERROR(VLOOKUP(A9276,'IDAR Meter Data'!$A:$B,2,1),"")</f>
        <v>229</v>
      </c>
      <c r="F9276" s="75">
        <f>IF(CECCZ="CZ03",'Outside Temp'!B9276,IF(CECCZ="CZ04",'Outside Temp'!B9277,IF(CECCZ="CZ12",'Outside Temp'!B9278, IF(CECCZ="CZ13",'Outside Temp'!B9279))))</f>
        <v>69.86666667</v>
      </c>
      <c r="G9276" s="12">
        <f t="shared" si="3"/>
        <v>2</v>
      </c>
    </row>
    <row r="9277" ht="15.75" customHeight="1">
      <c r="A9277" s="13">
        <v>42221.65625</v>
      </c>
      <c r="B9277" s="73">
        <f t="shared" si="1"/>
        <v>42221</v>
      </c>
      <c r="C9277" s="74">
        <f>IF(NewCustomer="Yes", IF(COUNTIF($I$2:$I$11,B9277)&gt;0,0,WEEKDAY(B9277,2)),IF(COUNTIF($I$2:$I$21,B9277)&gt;0,0,WEEKDAY(B9277,2)))</f>
        <v>3</v>
      </c>
      <c r="D9277" s="74">
        <f t="shared" si="2"/>
        <v>15</v>
      </c>
      <c r="E9277" s="12">
        <f>IFERROR(VLOOKUP(A9277,'IDAR Meter Data'!$A:$B,2,1),"")</f>
        <v>238</v>
      </c>
      <c r="F9277" s="75">
        <f>IF(CECCZ="CZ03",'Outside Temp'!B9277,IF(CECCZ="CZ04",'Outside Temp'!B9278,IF(CECCZ="CZ12",'Outside Temp'!B9279, IF(CECCZ="CZ13",'Outside Temp'!B9280))))</f>
        <v>69.36666667</v>
      </c>
      <c r="G9277" s="12">
        <f t="shared" si="3"/>
        <v>2</v>
      </c>
    </row>
    <row r="9278" ht="15.75" customHeight="1">
      <c r="A9278" s="13">
        <v>42221.666666666664</v>
      </c>
      <c r="B9278" s="73">
        <f t="shared" si="1"/>
        <v>42221</v>
      </c>
      <c r="C9278" s="74">
        <f>IF(NewCustomer="Yes", IF(COUNTIF($I$2:$I$11,B9278)&gt;0,0,WEEKDAY(B9278,2)),IF(COUNTIF($I$2:$I$21,B9278)&gt;0,0,WEEKDAY(B9278,2)))</f>
        <v>3</v>
      </c>
      <c r="D9278" s="74">
        <f t="shared" si="2"/>
        <v>16</v>
      </c>
      <c r="E9278" s="12">
        <f>IFERROR(VLOOKUP(A9278,'IDAR Meter Data'!$A:$B,2,1),"")</f>
        <v>240</v>
      </c>
      <c r="F9278" s="75">
        <f>IF(CECCZ="CZ03",'Outside Temp'!B9278,IF(CECCZ="CZ04",'Outside Temp'!B9279,IF(CECCZ="CZ12",'Outside Temp'!B9280, IF(CECCZ="CZ13",'Outside Temp'!B9281))))</f>
        <v>68.86666667</v>
      </c>
      <c r="G9278" s="12">
        <f t="shared" si="3"/>
        <v>2</v>
      </c>
    </row>
    <row r="9279" ht="15.75" customHeight="1">
      <c r="A9279" s="13">
        <v>42221.677083333336</v>
      </c>
      <c r="B9279" s="73">
        <f t="shared" si="1"/>
        <v>42221</v>
      </c>
      <c r="C9279" s="74">
        <f>IF(NewCustomer="Yes", IF(COUNTIF($I$2:$I$11,B9279)&gt;0,0,WEEKDAY(B9279,2)),IF(COUNTIF($I$2:$I$21,B9279)&gt;0,0,WEEKDAY(B9279,2)))</f>
        <v>3</v>
      </c>
      <c r="D9279" s="74">
        <f t="shared" si="2"/>
        <v>16</v>
      </c>
      <c r="E9279" s="12">
        <f>IFERROR(VLOOKUP(A9279,'IDAR Meter Data'!$A:$B,2,1),"")</f>
        <v>237</v>
      </c>
      <c r="F9279" s="75">
        <f>IF(CECCZ="CZ03",'Outside Temp'!B9279,IF(CECCZ="CZ04",'Outside Temp'!B9280,IF(CECCZ="CZ12",'Outside Temp'!B9281, IF(CECCZ="CZ13",'Outside Temp'!B9282))))</f>
        <v>68.36666667</v>
      </c>
      <c r="G9279" s="12">
        <f t="shared" si="3"/>
        <v>2</v>
      </c>
    </row>
    <row r="9280" ht="15.75" customHeight="1">
      <c r="A9280" s="13">
        <v>42221.6875</v>
      </c>
      <c r="B9280" s="73">
        <f t="shared" si="1"/>
        <v>42221</v>
      </c>
      <c r="C9280" s="74">
        <f>IF(NewCustomer="Yes", IF(COUNTIF($I$2:$I$11,B9280)&gt;0,0,WEEKDAY(B9280,2)),IF(COUNTIF($I$2:$I$21,B9280)&gt;0,0,WEEKDAY(B9280,2)))</f>
        <v>3</v>
      </c>
      <c r="D9280" s="74">
        <f t="shared" si="2"/>
        <v>16</v>
      </c>
      <c r="E9280" s="12">
        <f>IFERROR(VLOOKUP(A9280,'IDAR Meter Data'!$A:$B,2,1),"")</f>
        <v>235</v>
      </c>
      <c r="F9280" s="75">
        <f>IF(CECCZ="CZ03",'Outside Temp'!B9280,IF(CECCZ="CZ04",'Outside Temp'!B9281,IF(CECCZ="CZ12",'Outside Temp'!B9282, IF(CECCZ="CZ13",'Outside Temp'!B9283))))</f>
        <v>67.86666667</v>
      </c>
      <c r="G9280" s="12">
        <f t="shared" si="3"/>
        <v>2</v>
      </c>
    </row>
    <row r="9281" ht="15.75" customHeight="1">
      <c r="A9281" s="13">
        <v>42221.697916666664</v>
      </c>
      <c r="B9281" s="73">
        <f t="shared" si="1"/>
        <v>42221</v>
      </c>
      <c r="C9281" s="74">
        <f>IF(NewCustomer="Yes", IF(COUNTIF($I$2:$I$11,B9281)&gt;0,0,WEEKDAY(B9281,2)),IF(COUNTIF($I$2:$I$21,B9281)&gt;0,0,WEEKDAY(B9281,2)))</f>
        <v>3</v>
      </c>
      <c r="D9281" s="74">
        <f t="shared" si="2"/>
        <v>16</v>
      </c>
      <c r="E9281" s="12">
        <f>IFERROR(VLOOKUP(A9281,'IDAR Meter Data'!$A:$B,2,1),"")</f>
        <v>235</v>
      </c>
      <c r="F9281" s="75">
        <f>IF(CECCZ="CZ03",'Outside Temp'!B9281,IF(CECCZ="CZ04",'Outside Temp'!B9282,IF(CECCZ="CZ12",'Outside Temp'!B9283, IF(CECCZ="CZ13",'Outside Temp'!B9284))))</f>
        <v>67.36666667</v>
      </c>
      <c r="G9281" s="12">
        <f t="shared" si="3"/>
        <v>2</v>
      </c>
    </row>
    <row r="9282" ht="15.75" customHeight="1">
      <c r="A9282" s="13">
        <v>42221.708333333336</v>
      </c>
      <c r="B9282" s="73">
        <f t="shared" si="1"/>
        <v>42221</v>
      </c>
      <c r="C9282" s="74">
        <f>IF(NewCustomer="Yes", IF(COUNTIF($I$2:$I$11,B9282)&gt;0,0,WEEKDAY(B9282,2)),IF(COUNTIF($I$2:$I$21,B9282)&gt;0,0,WEEKDAY(B9282,2)))</f>
        <v>3</v>
      </c>
      <c r="D9282" s="74">
        <f t="shared" si="2"/>
        <v>17</v>
      </c>
      <c r="E9282" s="12">
        <f>IFERROR(VLOOKUP(A9282,'IDAR Meter Data'!$A:$B,2,1),"")</f>
        <v>253</v>
      </c>
      <c r="F9282" s="75">
        <f>IF(CECCZ="CZ03",'Outside Temp'!B9282,IF(CECCZ="CZ04",'Outside Temp'!B9283,IF(CECCZ="CZ12",'Outside Temp'!B9284, IF(CECCZ="CZ13",'Outside Temp'!B9285))))</f>
        <v>66.93333333</v>
      </c>
      <c r="G9282" s="12">
        <f t="shared" si="3"/>
        <v>2</v>
      </c>
    </row>
    <row r="9283" ht="15.75" customHeight="1">
      <c r="A9283" s="13">
        <v>42221.71875</v>
      </c>
      <c r="B9283" s="73">
        <f t="shared" si="1"/>
        <v>42221</v>
      </c>
      <c r="C9283" s="74">
        <f>IF(NewCustomer="Yes", IF(COUNTIF($I$2:$I$11,B9283)&gt;0,0,WEEKDAY(B9283,2)),IF(COUNTIF($I$2:$I$21,B9283)&gt;0,0,WEEKDAY(B9283,2)))</f>
        <v>3</v>
      </c>
      <c r="D9283" s="74">
        <f t="shared" si="2"/>
        <v>17</v>
      </c>
      <c r="E9283" s="12">
        <f>IFERROR(VLOOKUP(A9283,'IDAR Meter Data'!$A:$B,2,1),"")</f>
        <v>242</v>
      </c>
      <c r="F9283" s="75">
        <f>IF(CECCZ="CZ03",'Outside Temp'!B9283,IF(CECCZ="CZ04",'Outside Temp'!B9284,IF(CECCZ="CZ12",'Outside Temp'!B9285, IF(CECCZ="CZ13",'Outside Temp'!B9286))))</f>
        <v>66.68333333</v>
      </c>
      <c r="G9283" s="12">
        <f t="shared" si="3"/>
        <v>2</v>
      </c>
    </row>
    <row r="9284" ht="15.75" customHeight="1">
      <c r="A9284" s="13">
        <v>42221.729166666664</v>
      </c>
      <c r="B9284" s="73">
        <f t="shared" si="1"/>
        <v>42221</v>
      </c>
      <c r="C9284" s="74">
        <f>IF(NewCustomer="Yes", IF(COUNTIF($I$2:$I$11,B9284)&gt;0,0,WEEKDAY(B9284,2)),IF(COUNTIF($I$2:$I$21,B9284)&gt;0,0,WEEKDAY(B9284,2)))</f>
        <v>3</v>
      </c>
      <c r="D9284" s="74">
        <f t="shared" si="2"/>
        <v>17</v>
      </c>
      <c r="E9284" s="12">
        <f>IFERROR(VLOOKUP(A9284,'IDAR Meter Data'!$A:$B,2,1),"")</f>
        <v>230</v>
      </c>
      <c r="F9284" s="75">
        <f>IF(CECCZ="CZ03",'Outside Temp'!B9284,IF(CECCZ="CZ04",'Outside Temp'!B9285,IF(CECCZ="CZ12",'Outside Temp'!B9286, IF(CECCZ="CZ13",'Outside Temp'!B9287))))</f>
        <v>66.43333333</v>
      </c>
      <c r="G9284" s="12">
        <f t="shared" si="3"/>
        <v>2</v>
      </c>
    </row>
    <row r="9285" ht="15.75" customHeight="1">
      <c r="A9285" s="13">
        <v>42221.739583333336</v>
      </c>
      <c r="B9285" s="73">
        <f t="shared" si="1"/>
        <v>42221</v>
      </c>
      <c r="C9285" s="74">
        <f>IF(NewCustomer="Yes", IF(COUNTIF($I$2:$I$11,B9285)&gt;0,0,WEEKDAY(B9285,2)),IF(COUNTIF($I$2:$I$21,B9285)&gt;0,0,WEEKDAY(B9285,2)))</f>
        <v>3</v>
      </c>
      <c r="D9285" s="74">
        <f t="shared" si="2"/>
        <v>17</v>
      </c>
      <c r="E9285" s="12">
        <f>IFERROR(VLOOKUP(A9285,'IDAR Meter Data'!$A:$B,2,1),"")</f>
        <v>235</v>
      </c>
      <c r="F9285" s="75">
        <f>IF(CECCZ="CZ03",'Outside Temp'!B9285,IF(CECCZ="CZ04",'Outside Temp'!B9286,IF(CECCZ="CZ12",'Outside Temp'!B9287, IF(CECCZ="CZ13",'Outside Temp'!B9288))))</f>
        <v>66.18333333</v>
      </c>
      <c r="G9285" s="12">
        <f t="shared" si="3"/>
        <v>2</v>
      </c>
    </row>
    <row r="9286" ht="15.75" customHeight="1">
      <c r="A9286" s="13">
        <v>42221.75</v>
      </c>
      <c r="B9286" s="73">
        <f t="shared" si="1"/>
        <v>42221</v>
      </c>
      <c r="C9286" s="74">
        <f>IF(NewCustomer="Yes", IF(COUNTIF($I$2:$I$11,B9286)&gt;0,0,WEEKDAY(B9286,2)),IF(COUNTIF($I$2:$I$21,B9286)&gt;0,0,WEEKDAY(B9286,2)))</f>
        <v>3</v>
      </c>
      <c r="D9286" s="74">
        <f t="shared" si="2"/>
        <v>18</v>
      </c>
      <c r="E9286" s="12">
        <f>IFERROR(VLOOKUP(A9286,'IDAR Meter Data'!$A:$B,2,1),"")</f>
        <v>231</v>
      </c>
      <c r="F9286" s="75">
        <f>IF(CECCZ="CZ03",'Outside Temp'!B9286,IF(CECCZ="CZ04",'Outside Temp'!B9287,IF(CECCZ="CZ12",'Outside Temp'!B9288, IF(CECCZ="CZ13",'Outside Temp'!B9289))))</f>
        <v>65.86666667</v>
      </c>
      <c r="G9286" s="12">
        <f t="shared" si="3"/>
        <v>2</v>
      </c>
    </row>
    <row r="9287" ht="15.75" customHeight="1">
      <c r="A9287" s="13">
        <v>42221.760416666664</v>
      </c>
      <c r="B9287" s="73">
        <f t="shared" si="1"/>
        <v>42221</v>
      </c>
      <c r="C9287" s="74">
        <f>IF(NewCustomer="Yes", IF(COUNTIF($I$2:$I$11,B9287)&gt;0,0,WEEKDAY(B9287,2)),IF(COUNTIF($I$2:$I$21,B9287)&gt;0,0,WEEKDAY(B9287,2)))</f>
        <v>3</v>
      </c>
      <c r="D9287" s="74">
        <f t="shared" si="2"/>
        <v>18</v>
      </c>
      <c r="E9287" s="12">
        <f>IFERROR(VLOOKUP(A9287,'IDAR Meter Data'!$A:$B,2,1),"")</f>
        <v>237</v>
      </c>
      <c r="F9287" s="75">
        <f>IF(CECCZ="CZ03",'Outside Temp'!B9287,IF(CECCZ="CZ04",'Outside Temp'!B9288,IF(CECCZ="CZ12",'Outside Temp'!B9289, IF(CECCZ="CZ13",'Outside Temp'!B9290))))</f>
        <v>65.36666667</v>
      </c>
      <c r="G9287" s="12">
        <f t="shared" si="3"/>
        <v>2</v>
      </c>
    </row>
    <row r="9288" ht="15.75" customHeight="1">
      <c r="A9288" s="13">
        <v>42221.770833333336</v>
      </c>
      <c r="B9288" s="73">
        <f t="shared" si="1"/>
        <v>42221</v>
      </c>
      <c r="C9288" s="74">
        <f>IF(NewCustomer="Yes", IF(COUNTIF($I$2:$I$11,B9288)&gt;0,0,WEEKDAY(B9288,2)),IF(COUNTIF($I$2:$I$21,B9288)&gt;0,0,WEEKDAY(B9288,2)))</f>
        <v>3</v>
      </c>
      <c r="D9288" s="74">
        <f t="shared" si="2"/>
        <v>18</v>
      </c>
      <c r="E9288" s="12">
        <f>IFERROR(VLOOKUP(A9288,'IDAR Meter Data'!$A:$B,2,1),"")</f>
        <v>236</v>
      </c>
      <c r="F9288" s="75">
        <f>IF(CECCZ="CZ03",'Outside Temp'!B9288,IF(CECCZ="CZ04",'Outside Temp'!B9289,IF(CECCZ="CZ12",'Outside Temp'!B9290, IF(CECCZ="CZ13",'Outside Temp'!B9291))))</f>
        <v>64.86666667</v>
      </c>
      <c r="G9288" s="12">
        <f t="shared" si="3"/>
        <v>1</v>
      </c>
    </row>
    <row r="9289" ht="15.75" customHeight="1">
      <c r="A9289" s="13">
        <v>42221.78125</v>
      </c>
      <c r="B9289" s="73">
        <f t="shared" si="1"/>
        <v>42221</v>
      </c>
      <c r="C9289" s="74">
        <f>IF(NewCustomer="Yes", IF(COUNTIF($I$2:$I$11,B9289)&gt;0,0,WEEKDAY(B9289,2)),IF(COUNTIF($I$2:$I$21,B9289)&gt;0,0,WEEKDAY(B9289,2)))</f>
        <v>3</v>
      </c>
      <c r="D9289" s="74">
        <f t="shared" si="2"/>
        <v>18</v>
      </c>
      <c r="E9289" s="12">
        <f>IFERROR(VLOOKUP(A9289,'IDAR Meter Data'!$A:$B,2,1),"")</f>
        <v>226</v>
      </c>
      <c r="F9289" s="75">
        <f>IF(CECCZ="CZ03",'Outside Temp'!B9289,IF(CECCZ="CZ04",'Outside Temp'!B9290,IF(CECCZ="CZ12",'Outside Temp'!B9291, IF(CECCZ="CZ13",'Outside Temp'!B9292))))</f>
        <v>64.36666667</v>
      </c>
      <c r="G9289" s="12">
        <f t="shared" si="3"/>
        <v>1</v>
      </c>
    </row>
    <row r="9290" ht="15.75" customHeight="1">
      <c r="A9290" s="13">
        <v>42221.791666666664</v>
      </c>
      <c r="B9290" s="73">
        <f t="shared" si="1"/>
        <v>42221</v>
      </c>
      <c r="C9290" s="74">
        <f>IF(NewCustomer="Yes", IF(COUNTIF($I$2:$I$11,B9290)&gt;0,0,WEEKDAY(B9290,2)),IF(COUNTIF($I$2:$I$21,B9290)&gt;0,0,WEEKDAY(B9290,2)))</f>
        <v>3</v>
      </c>
      <c r="D9290" s="74">
        <f t="shared" si="2"/>
        <v>19</v>
      </c>
      <c r="E9290" s="12">
        <f>IFERROR(VLOOKUP(A9290,'IDAR Meter Data'!$A:$B,2,1),"")</f>
        <v>228</v>
      </c>
      <c r="F9290" s="75">
        <f>IF(CECCZ="CZ03",'Outside Temp'!B9290,IF(CECCZ="CZ04",'Outside Temp'!B9291,IF(CECCZ="CZ12",'Outside Temp'!B9292, IF(CECCZ="CZ13",'Outside Temp'!B9293))))</f>
        <v>63.93333333</v>
      </c>
      <c r="G9290" s="12">
        <f t="shared" si="3"/>
        <v>1</v>
      </c>
    </row>
    <row r="9291" ht="15.75" customHeight="1">
      <c r="A9291" s="13">
        <v>42221.802083333336</v>
      </c>
      <c r="B9291" s="73">
        <f t="shared" si="1"/>
        <v>42221</v>
      </c>
      <c r="C9291" s="74">
        <f>IF(NewCustomer="Yes", IF(COUNTIF($I$2:$I$11,B9291)&gt;0,0,WEEKDAY(B9291,2)),IF(COUNTIF($I$2:$I$21,B9291)&gt;0,0,WEEKDAY(B9291,2)))</f>
        <v>3</v>
      </c>
      <c r="D9291" s="74">
        <f t="shared" si="2"/>
        <v>19</v>
      </c>
      <c r="E9291" s="12">
        <f>IFERROR(VLOOKUP(A9291,'IDAR Meter Data'!$A:$B,2,1),"")</f>
        <v>241</v>
      </c>
      <c r="F9291" s="75">
        <f>IF(CECCZ="CZ03",'Outside Temp'!B9291,IF(CECCZ="CZ04",'Outside Temp'!B9292,IF(CECCZ="CZ12",'Outside Temp'!B9293, IF(CECCZ="CZ13",'Outside Temp'!B9294))))</f>
        <v>63.68333333</v>
      </c>
      <c r="G9291" s="12">
        <f t="shared" si="3"/>
        <v>1</v>
      </c>
    </row>
    <row r="9292" ht="15.75" customHeight="1">
      <c r="A9292" s="13">
        <v>42221.8125</v>
      </c>
      <c r="B9292" s="73">
        <f t="shared" si="1"/>
        <v>42221</v>
      </c>
      <c r="C9292" s="74">
        <f>IF(NewCustomer="Yes", IF(COUNTIF($I$2:$I$11,B9292)&gt;0,0,WEEKDAY(B9292,2)),IF(COUNTIF($I$2:$I$21,B9292)&gt;0,0,WEEKDAY(B9292,2)))</f>
        <v>3</v>
      </c>
      <c r="D9292" s="74">
        <f t="shared" si="2"/>
        <v>19</v>
      </c>
      <c r="E9292" s="12">
        <f>IFERROR(VLOOKUP(A9292,'IDAR Meter Data'!$A:$B,2,1),"")</f>
        <v>224</v>
      </c>
      <c r="F9292" s="75">
        <f>IF(CECCZ="CZ03",'Outside Temp'!B9292,IF(CECCZ="CZ04",'Outside Temp'!B9293,IF(CECCZ="CZ12",'Outside Temp'!B9294, IF(CECCZ="CZ13",'Outside Temp'!B9295))))</f>
        <v>63.43333333</v>
      </c>
      <c r="G9292" s="12">
        <f t="shared" si="3"/>
        <v>1</v>
      </c>
    </row>
    <row r="9293" ht="15.75" customHeight="1">
      <c r="A9293" s="13">
        <v>42221.822916666664</v>
      </c>
      <c r="B9293" s="73">
        <f t="shared" si="1"/>
        <v>42221</v>
      </c>
      <c r="C9293" s="74">
        <f>IF(NewCustomer="Yes", IF(COUNTIF($I$2:$I$11,B9293)&gt;0,0,WEEKDAY(B9293,2)),IF(COUNTIF($I$2:$I$21,B9293)&gt;0,0,WEEKDAY(B9293,2)))</f>
        <v>3</v>
      </c>
      <c r="D9293" s="74">
        <f t="shared" si="2"/>
        <v>19</v>
      </c>
      <c r="E9293" s="12">
        <f>IFERROR(VLOOKUP(A9293,'IDAR Meter Data'!$A:$B,2,1),"")</f>
        <v>214</v>
      </c>
      <c r="F9293" s="75">
        <f>IF(CECCZ="CZ03",'Outside Temp'!B9293,IF(CECCZ="CZ04",'Outside Temp'!B9294,IF(CECCZ="CZ12",'Outside Temp'!B9295, IF(CECCZ="CZ13",'Outside Temp'!B9296))))</f>
        <v>63.18333333</v>
      </c>
      <c r="G9293" s="12">
        <f t="shared" si="3"/>
        <v>1</v>
      </c>
    </row>
    <row r="9294" ht="15.75" customHeight="1">
      <c r="A9294" s="13">
        <v>42221.833333333336</v>
      </c>
      <c r="B9294" s="73">
        <f t="shared" si="1"/>
        <v>42221</v>
      </c>
      <c r="C9294" s="74">
        <f>IF(NewCustomer="Yes", IF(COUNTIF($I$2:$I$11,B9294)&gt;0,0,WEEKDAY(B9294,2)),IF(COUNTIF($I$2:$I$21,B9294)&gt;0,0,WEEKDAY(B9294,2)))</f>
        <v>3</v>
      </c>
      <c r="D9294" s="74">
        <f t="shared" si="2"/>
        <v>20</v>
      </c>
      <c r="E9294" s="12">
        <f>IFERROR(VLOOKUP(A9294,'IDAR Meter Data'!$A:$B,2,1),"")</f>
        <v>215</v>
      </c>
      <c r="F9294" s="75">
        <f>IF(CECCZ="CZ03",'Outside Temp'!B9294,IF(CECCZ="CZ04",'Outside Temp'!B9295,IF(CECCZ="CZ12",'Outside Temp'!B9296, IF(CECCZ="CZ13",'Outside Temp'!B9297))))</f>
        <v>62.93333333</v>
      </c>
      <c r="G9294" s="12">
        <f t="shared" si="3"/>
        <v>1</v>
      </c>
    </row>
    <row r="9295" ht="15.75" customHeight="1">
      <c r="A9295" s="13">
        <v>42221.84375</v>
      </c>
      <c r="B9295" s="73">
        <f t="shared" si="1"/>
        <v>42221</v>
      </c>
      <c r="C9295" s="74">
        <f>IF(NewCustomer="Yes", IF(COUNTIF($I$2:$I$11,B9295)&gt;0,0,WEEKDAY(B9295,2)),IF(COUNTIF($I$2:$I$21,B9295)&gt;0,0,WEEKDAY(B9295,2)))</f>
        <v>3</v>
      </c>
      <c r="D9295" s="74">
        <f t="shared" si="2"/>
        <v>20</v>
      </c>
      <c r="E9295" s="12">
        <f>IFERROR(VLOOKUP(A9295,'IDAR Meter Data'!$A:$B,2,1),"")</f>
        <v>207</v>
      </c>
      <c r="F9295" s="75">
        <f>IF(CECCZ="CZ03",'Outside Temp'!B9295,IF(CECCZ="CZ04",'Outside Temp'!B9296,IF(CECCZ="CZ12",'Outside Temp'!B9297, IF(CECCZ="CZ13",'Outside Temp'!B9298))))</f>
        <v>62.68333333</v>
      </c>
      <c r="G9295" s="12">
        <f t="shared" si="3"/>
        <v>1</v>
      </c>
    </row>
    <row r="9296" ht="15.75" customHeight="1">
      <c r="A9296" s="13">
        <v>42221.854166666664</v>
      </c>
      <c r="B9296" s="73">
        <f t="shared" si="1"/>
        <v>42221</v>
      </c>
      <c r="C9296" s="74">
        <f>IF(NewCustomer="Yes", IF(COUNTIF($I$2:$I$11,B9296)&gt;0,0,WEEKDAY(B9296,2)),IF(COUNTIF($I$2:$I$21,B9296)&gt;0,0,WEEKDAY(B9296,2)))</f>
        <v>3</v>
      </c>
      <c r="D9296" s="74">
        <f t="shared" si="2"/>
        <v>20</v>
      </c>
      <c r="E9296" s="12">
        <f>IFERROR(VLOOKUP(A9296,'IDAR Meter Data'!$A:$B,2,1),"")</f>
        <v>222</v>
      </c>
      <c r="F9296" s="75">
        <f>IF(CECCZ="CZ03",'Outside Temp'!B9296,IF(CECCZ="CZ04",'Outside Temp'!B9297,IF(CECCZ="CZ12",'Outside Temp'!B9298, IF(CECCZ="CZ13",'Outside Temp'!B9299))))</f>
        <v>62.43333333</v>
      </c>
      <c r="G9296" s="12">
        <f t="shared" si="3"/>
        <v>1</v>
      </c>
    </row>
    <row r="9297" ht="15.75" customHeight="1">
      <c r="A9297" s="13">
        <v>42221.864583333336</v>
      </c>
      <c r="B9297" s="73">
        <f t="shared" si="1"/>
        <v>42221</v>
      </c>
      <c r="C9297" s="74">
        <f>IF(NewCustomer="Yes", IF(COUNTIF($I$2:$I$11,B9297)&gt;0,0,WEEKDAY(B9297,2)),IF(COUNTIF($I$2:$I$21,B9297)&gt;0,0,WEEKDAY(B9297,2)))</f>
        <v>3</v>
      </c>
      <c r="D9297" s="74">
        <f t="shared" si="2"/>
        <v>20</v>
      </c>
      <c r="E9297" s="12">
        <f>IFERROR(VLOOKUP(A9297,'IDAR Meter Data'!$A:$B,2,1),"")</f>
        <v>218</v>
      </c>
      <c r="F9297" s="75">
        <f>IF(CECCZ="CZ03",'Outside Temp'!B9297,IF(CECCZ="CZ04",'Outside Temp'!B9298,IF(CECCZ="CZ12",'Outside Temp'!B9299, IF(CECCZ="CZ13",'Outside Temp'!B9300))))</f>
        <v>62.18333333</v>
      </c>
      <c r="G9297" s="12">
        <f t="shared" si="3"/>
        <v>1</v>
      </c>
    </row>
    <row r="9298" ht="15.75" customHeight="1">
      <c r="A9298" s="13">
        <v>42221.875</v>
      </c>
      <c r="B9298" s="73">
        <f t="shared" si="1"/>
        <v>42221</v>
      </c>
      <c r="C9298" s="74">
        <f>IF(NewCustomer="Yes", IF(COUNTIF($I$2:$I$11,B9298)&gt;0,0,WEEKDAY(B9298,2)),IF(COUNTIF($I$2:$I$21,B9298)&gt;0,0,WEEKDAY(B9298,2)))</f>
        <v>3</v>
      </c>
      <c r="D9298" s="74">
        <f t="shared" si="2"/>
        <v>21</v>
      </c>
      <c r="E9298" s="12">
        <f>IFERROR(VLOOKUP(A9298,'IDAR Meter Data'!$A:$B,2,1),"")</f>
        <v>203</v>
      </c>
      <c r="F9298" s="75">
        <f>IF(CECCZ="CZ03",'Outside Temp'!B9298,IF(CECCZ="CZ04",'Outside Temp'!B9299,IF(CECCZ="CZ12",'Outside Temp'!B9300, IF(CECCZ="CZ13",'Outside Temp'!B9301))))</f>
        <v>62</v>
      </c>
      <c r="G9298" s="12">
        <f t="shared" si="3"/>
        <v>1</v>
      </c>
    </row>
    <row r="9299" ht="15.75" customHeight="1">
      <c r="A9299" s="13">
        <v>42221.885416666664</v>
      </c>
      <c r="B9299" s="73">
        <f t="shared" si="1"/>
        <v>42221</v>
      </c>
      <c r="C9299" s="74">
        <f>IF(NewCustomer="Yes", IF(COUNTIF($I$2:$I$11,B9299)&gt;0,0,WEEKDAY(B9299,2)),IF(COUNTIF($I$2:$I$21,B9299)&gt;0,0,WEEKDAY(B9299,2)))</f>
        <v>3</v>
      </c>
      <c r="D9299" s="74">
        <f t="shared" si="2"/>
        <v>21</v>
      </c>
      <c r="E9299" s="12">
        <f>IFERROR(VLOOKUP(A9299,'IDAR Meter Data'!$A:$B,2,1),"")</f>
        <v>200</v>
      </c>
      <c r="F9299" s="75">
        <f>IF(CECCZ="CZ03",'Outside Temp'!B9299,IF(CECCZ="CZ04",'Outside Temp'!B9300,IF(CECCZ="CZ12",'Outside Temp'!B9301, IF(CECCZ="CZ13",'Outside Temp'!B9302))))</f>
        <v>62</v>
      </c>
      <c r="G9299" s="12">
        <f t="shared" si="3"/>
        <v>1</v>
      </c>
    </row>
    <row r="9300" ht="15.75" customHeight="1">
      <c r="A9300" s="13">
        <v>42221.895833333336</v>
      </c>
      <c r="B9300" s="73">
        <f t="shared" si="1"/>
        <v>42221</v>
      </c>
      <c r="C9300" s="74">
        <f>IF(NewCustomer="Yes", IF(COUNTIF($I$2:$I$11,B9300)&gt;0,0,WEEKDAY(B9300,2)),IF(COUNTIF($I$2:$I$21,B9300)&gt;0,0,WEEKDAY(B9300,2)))</f>
        <v>3</v>
      </c>
      <c r="D9300" s="74">
        <f t="shared" si="2"/>
        <v>21</v>
      </c>
      <c r="E9300" s="12">
        <f>IFERROR(VLOOKUP(A9300,'IDAR Meter Data'!$A:$B,2,1),"")</f>
        <v>193</v>
      </c>
      <c r="F9300" s="75">
        <f>IF(CECCZ="CZ03",'Outside Temp'!B9300,IF(CECCZ="CZ04",'Outside Temp'!B9301,IF(CECCZ="CZ12",'Outside Temp'!B9302, IF(CECCZ="CZ13",'Outside Temp'!B9303))))</f>
        <v>62</v>
      </c>
      <c r="G9300" s="12">
        <f t="shared" si="3"/>
        <v>1</v>
      </c>
    </row>
    <row r="9301" ht="15.75" customHeight="1">
      <c r="A9301" s="13">
        <v>42221.90625</v>
      </c>
      <c r="B9301" s="73">
        <f t="shared" si="1"/>
        <v>42221</v>
      </c>
      <c r="C9301" s="74">
        <f>IF(NewCustomer="Yes", IF(COUNTIF($I$2:$I$11,B9301)&gt;0,0,WEEKDAY(B9301,2)),IF(COUNTIF($I$2:$I$21,B9301)&gt;0,0,WEEKDAY(B9301,2)))</f>
        <v>3</v>
      </c>
      <c r="D9301" s="74">
        <f t="shared" si="2"/>
        <v>21</v>
      </c>
      <c r="E9301" s="12">
        <f>IFERROR(VLOOKUP(A9301,'IDAR Meter Data'!$A:$B,2,1),"")</f>
        <v>213</v>
      </c>
      <c r="F9301" s="75">
        <f>IF(CECCZ="CZ03",'Outside Temp'!B9301,IF(CECCZ="CZ04",'Outside Temp'!B9302,IF(CECCZ="CZ12",'Outside Temp'!B9303, IF(CECCZ="CZ13",'Outside Temp'!B9304))))</f>
        <v>62</v>
      </c>
      <c r="G9301" s="12">
        <f t="shared" si="3"/>
        <v>1</v>
      </c>
    </row>
    <row r="9302" ht="15.75" customHeight="1">
      <c r="A9302" s="13">
        <v>42221.916666666664</v>
      </c>
      <c r="B9302" s="73">
        <f t="shared" si="1"/>
        <v>42221</v>
      </c>
      <c r="C9302" s="74">
        <f>IF(NewCustomer="Yes", IF(COUNTIF($I$2:$I$11,B9302)&gt;0,0,WEEKDAY(B9302,2)),IF(COUNTIF($I$2:$I$21,B9302)&gt;0,0,WEEKDAY(B9302,2)))</f>
        <v>3</v>
      </c>
      <c r="D9302" s="74">
        <f t="shared" si="2"/>
        <v>22</v>
      </c>
      <c r="E9302" s="12">
        <f>IFERROR(VLOOKUP(A9302,'IDAR Meter Data'!$A:$B,2,1),"")</f>
        <v>198</v>
      </c>
      <c r="F9302" s="75">
        <f>IF(CECCZ="CZ03",'Outside Temp'!B9302,IF(CECCZ="CZ04",'Outside Temp'!B9303,IF(CECCZ="CZ12",'Outside Temp'!B9304, IF(CECCZ="CZ13",'Outside Temp'!B9305))))</f>
        <v>62</v>
      </c>
      <c r="G9302" s="12">
        <f t="shared" si="3"/>
        <v>1</v>
      </c>
    </row>
    <row r="9303" ht="15.75" customHeight="1">
      <c r="A9303" s="13">
        <v>42221.927083333336</v>
      </c>
      <c r="B9303" s="73">
        <f t="shared" si="1"/>
        <v>42221</v>
      </c>
      <c r="C9303" s="74">
        <f>IF(NewCustomer="Yes", IF(COUNTIF($I$2:$I$11,B9303)&gt;0,0,WEEKDAY(B9303,2)),IF(COUNTIF($I$2:$I$21,B9303)&gt;0,0,WEEKDAY(B9303,2)))</f>
        <v>3</v>
      </c>
      <c r="D9303" s="74">
        <f t="shared" si="2"/>
        <v>22</v>
      </c>
      <c r="E9303" s="12">
        <f>IFERROR(VLOOKUP(A9303,'IDAR Meter Data'!$A:$B,2,1),"")</f>
        <v>212</v>
      </c>
      <c r="F9303" s="75">
        <f>IF(CECCZ="CZ03",'Outside Temp'!B9303,IF(CECCZ="CZ04",'Outside Temp'!B9304,IF(CECCZ="CZ12",'Outside Temp'!B9305, IF(CECCZ="CZ13",'Outside Temp'!B9306))))</f>
        <v>62</v>
      </c>
      <c r="G9303" s="12">
        <f t="shared" si="3"/>
        <v>1</v>
      </c>
    </row>
    <row r="9304" ht="15.75" customHeight="1">
      <c r="A9304" s="13">
        <v>42221.9375</v>
      </c>
      <c r="B9304" s="73">
        <f t="shared" si="1"/>
        <v>42221</v>
      </c>
      <c r="C9304" s="74">
        <f>IF(NewCustomer="Yes", IF(COUNTIF($I$2:$I$11,B9304)&gt;0,0,WEEKDAY(B9304,2)),IF(COUNTIF($I$2:$I$21,B9304)&gt;0,0,WEEKDAY(B9304,2)))</f>
        <v>3</v>
      </c>
      <c r="D9304" s="74">
        <f t="shared" si="2"/>
        <v>22</v>
      </c>
      <c r="E9304" s="12">
        <f>IFERROR(VLOOKUP(A9304,'IDAR Meter Data'!$A:$B,2,1),"")</f>
        <v>200</v>
      </c>
      <c r="F9304" s="75">
        <f>IF(CECCZ="CZ03",'Outside Temp'!B9304,IF(CECCZ="CZ04",'Outside Temp'!B9305,IF(CECCZ="CZ12",'Outside Temp'!B9306, IF(CECCZ="CZ13",'Outside Temp'!B9307))))</f>
        <v>62</v>
      </c>
      <c r="G9304" s="12">
        <f t="shared" si="3"/>
        <v>1</v>
      </c>
    </row>
    <row r="9305" ht="15.75" customHeight="1">
      <c r="A9305" s="13">
        <v>42221.947916666664</v>
      </c>
      <c r="B9305" s="73">
        <f t="shared" si="1"/>
        <v>42221</v>
      </c>
      <c r="C9305" s="74">
        <f>IF(NewCustomer="Yes", IF(COUNTIF($I$2:$I$11,B9305)&gt;0,0,WEEKDAY(B9305,2)),IF(COUNTIF($I$2:$I$21,B9305)&gt;0,0,WEEKDAY(B9305,2)))</f>
        <v>3</v>
      </c>
      <c r="D9305" s="74">
        <f t="shared" si="2"/>
        <v>22</v>
      </c>
      <c r="E9305" s="12">
        <f>IFERROR(VLOOKUP(A9305,'IDAR Meter Data'!$A:$B,2,1),"")</f>
        <v>197</v>
      </c>
      <c r="F9305" s="75">
        <f>IF(CECCZ="CZ03",'Outside Temp'!B9305,IF(CECCZ="CZ04",'Outside Temp'!B9306,IF(CECCZ="CZ12",'Outside Temp'!B9307, IF(CECCZ="CZ13",'Outside Temp'!B9308))))</f>
        <v>62</v>
      </c>
      <c r="G9305" s="12">
        <f t="shared" si="3"/>
        <v>1</v>
      </c>
    </row>
    <row r="9306" ht="15.75" customHeight="1">
      <c r="A9306" s="13">
        <v>42221.958333333336</v>
      </c>
      <c r="B9306" s="73">
        <f t="shared" si="1"/>
        <v>42221</v>
      </c>
      <c r="C9306" s="74">
        <f>IF(NewCustomer="Yes", IF(COUNTIF($I$2:$I$11,B9306)&gt;0,0,WEEKDAY(B9306,2)),IF(COUNTIF($I$2:$I$21,B9306)&gt;0,0,WEEKDAY(B9306,2)))</f>
        <v>3</v>
      </c>
      <c r="D9306" s="74">
        <f t="shared" si="2"/>
        <v>23</v>
      </c>
      <c r="E9306" s="12">
        <f>IFERROR(VLOOKUP(A9306,'IDAR Meter Data'!$A:$B,2,1),"")</f>
        <v>197</v>
      </c>
      <c r="F9306" s="75">
        <f>IF(CECCZ="CZ03",'Outside Temp'!B9306,IF(CECCZ="CZ04",'Outside Temp'!B9307,IF(CECCZ="CZ12",'Outside Temp'!B9308, IF(CECCZ="CZ13",'Outside Temp'!B9309))))</f>
        <v>61.93333333</v>
      </c>
      <c r="G9306" s="12">
        <f t="shared" si="3"/>
        <v>1</v>
      </c>
    </row>
    <row r="9307" ht="15.75" customHeight="1">
      <c r="A9307" s="13">
        <v>42221.96875</v>
      </c>
      <c r="B9307" s="73">
        <f t="shared" si="1"/>
        <v>42221</v>
      </c>
      <c r="C9307" s="74">
        <f>IF(NewCustomer="Yes", IF(COUNTIF($I$2:$I$11,B9307)&gt;0,0,WEEKDAY(B9307,2)),IF(COUNTIF($I$2:$I$21,B9307)&gt;0,0,WEEKDAY(B9307,2)))</f>
        <v>3</v>
      </c>
      <c r="D9307" s="74">
        <f t="shared" si="2"/>
        <v>23</v>
      </c>
      <c r="E9307" s="12">
        <f>IFERROR(VLOOKUP(A9307,'IDAR Meter Data'!$A:$B,2,1),"")</f>
        <v>205</v>
      </c>
      <c r="F9307" s="75">
        <f>IF(CECCZ="CZ03",'Outside Temp'!B9307,IF(CECCZ="CZ04",'Outside Temp'!B9308,IF(CECCZ="CZ12",'Outside Temp'!B9309, IF(CECCZ="CZ13",'Outside Temp'!B9310))))</f>
        <v>61.68333333</v>
      </c>
      <c r="G9307" s="12">
        <f t="shared" si="3"/>
        <v>1</v>
      </c>
    </row>
    <row r="9308" ht="15.75" customHeight="1">
      <c r="A9308" s="13">
        <v>42221.979166666664</v>
      </c>
      <c r="B9308" s="73">
        <f t="shared" si="1"/>
        <v>42221</v>
      </c>
      <c r="C9308" s="74">
        <f>IF(NewCustomer="Yes", IF(COUNTIF($I$2:$I$11,B9308)&gt;0,0,WEEKDAY(B9308,2)),IF(COUNTIF($I$2:$I$21,B9308)&gt;0,0,WEEKDAY(B9308,2)))</f>
        <v>3</v>
      </c>
      <c r="D9308" s="74">
        <f t="shared" si="2"/>
        <v>23</v>
      </c>
      <c r="E9308" s="12">
        <f>IFERROR(VLOOKUP(A9308,'IDAR Meter Data'!$A:$B,2,1),"")</f>
        <v>196</v>
      </c>
      <c r="F9308" s="75">
        <f>IF(CECCZ="CZ03",'Outside Temp'!B9308,IF(CECCZ="CZ04",'Outside Temp'!B9309,IF(CECCZ="CZ12",'Outside Temp'!B9310, IF(CECCZ="CZ13",'Outside Temp'!B9311))))</f>
        <v>61.43333333</v>
      </c>
      <c r="G9308" s="12">
        <f t="shared" si="3"/>
        <v>1</v>
      </c>
    </row>
    <row r="9309" ht="15.75" customHeight="1">
      <c r="A9309" s="13">
        <v>42221.989583333336</v>
      </c>
      <c r="B9309" s="73">
        <f t="shared" si="1"/>
        <v>42221</v>
      </c>
      <c r="C9309" s="74">
        <f>IF(NewCustomer="Yes", IF(COUNTIF($I$2:$I$11,B9309)&gt;0,0,WEEKDAY(B9309,2)),IF(COUNTIF($I$2:$I$21,B9309)&gt;0,0,WEEKDAY(B9309,2)))</f>
        <v>3</v>
      </c>
      <c r="D9309" s="74">
        <f t="shared" si="2"/>
        <v>23</v>
      </c>
      <c r="E9309" s="12">
        <f>IFERROR(VLOOKUP(A9309,'IDAR Meter Data'!$A:$B,2,1),"")</f>
        <v>189</v>
      </c>
      <c r="F9309" s="75">
        <f>IF(CECCZ="CZ03",'Outside Temp'!B9309,IF(CECCZ="CZ04",'Outside Temp'!B9310,IF(CECCZ="CZ12",'Outside Temp'!B9311, IF(CECCZ="CZ13",'Outside Temp'!B9312))))</f>
        <v>61.18333333</v>
      </c>
      <c r="G9309" s="12">
        <f t="shared" si="3"/>
        <v>1</v>
      </c>
    </row>
    <row r="9310" ht="15.75" customHeight="1">
      <c r="A9310" s="13">
        <v>42222.0</v>
      </c>
      <c r="B9310" s="73">
        <f t="shared" si="1"/>
        <v>42222</v>
      </c>
      <c r="C9310" s="74">
        <f>IF(NewCustomer="Yes", IF(COUNTIF($I$2:$I$11,B9310)&gt;0,0,WEEKDAY(B9310,2)),IF(COUNTIF($I$2:$I$21,B9310)&gt;0,0,WEEKDAY(B9310,2)))</f>
        <v>4</v>
      </c>
      <c r="D9310" s="74">
        <f t="shared" si="2"/>
        <v>0</v>
      </c>
      <c r="E9310" s="12">
        <f>IFERROR(VLOOKUP(A9310,'IDAR Meter Data'!$A:$B,2,1),"")</f>
        <v>184</v>
      </c>
      <c r="F9310" s="75">
        <f>IF(CECCZ="CZ03",'Outside Temp'!B9310,IF(CECCZ="CZ04",'Outside Temp'!B9311,IF(CECCZ="CZ12",'Outside Temp'!B9312, IF(CECCZ="CZ13",'Outside Temp'!B9313))))</f>
        <v>61</v>
      </c>
      <c r="G9310" s="12">
        <f t="shared" si="3"/>
        <v>1</v>
      </c>
    </row>
    <row r="9311" ht="15.75" customHeight="1">
      <c r="A9311" s="13">
        <v>42222.010416666664</v>
      </c>
      <c r="B9311" s="73">
        <f t="shared" si="1"/>
        <v>42222</v>
      </c>
      <c r="C9311" s="74">
        <f>IF(NewCustomer="Yes", IF(COUNTIF($I$2:$I$11,B9311)&gt;0,0,WEEKDAY(B9311,2)),IF(COUNTIF($I$2:$I$21,B9311)&gt;0,0,WEEKDAY(B9311,2)))</f>
        <v>4</v>
      </c>
      <c r="D9311" s="74">
        <f t="shared" si="2"/>
        <v>0</v>
      </c>
      <c r="E9311" s="12">
        <f>IFERROR(VLOOKUP(A9311,'IDAR Meter Data'!$A:$B,2,1),"")</f>
        <v>185</v>
      </c>
      <c r="F9311" s="75">
        <f>IF(CECCZ="CZ03",'Outside Temp'!B9311,IF(CECCZ="CZ04",'Outside Temp'!B9312,IF(CECCZ="CZ12",'Outside Temp'!B9313, IF(CECCZ="CZ13",'Outside Temp'!B9314))))</f>
        <v>61</v>
      </c>
      <c r="G9311" s="12">
        <f t="shared" si="3"/>
        <v>1</v>
      </c>
    </row>
    <row r="9312" ht="15.75" customHeight="1">
      <c r="A9312" s="13">
        <v>42222.020833333336</v>
      </c>
      <c r="B9312" s="73">
        <f t="shared" si="1"/>
        <v>42222</v>
      </c>
      <c r="C9312" s="74">
        <f>IF(NewCustomer="Yes", IF(COUNTIF($I$2:$I$11,B9312)&gt;0,0,WEEKDAY(B9312,2)),IF(COUNTIF($I$2:$I$21,B9312)&gt;0,0,WEEKDAY(B9312,2)))</f>
        <v>4</v>
      </c>
      <c r="D9312" s="74">
        <f t="shared" si="2"/>
        <v>0</v>
      </c>
      <c r="E9312" s="12">
        <f>IFERROR(VLOOKUP(A9312,'IDAR Meter Data'!$A:$B,2,1),"")</f>
        <v>198</v>
      </c>
      <c r="F9312" s="75">
        <f>IF(CECCZ="CZ03",'Outside Temp'!B9312,IF(CECCZ="CZ04",'Outside Temp'!B9313,IF(CECCZ="CZ12",'Outside Temp'!B9314, IF(CECCZ="CZ13",'Outside Temp'!B9315))))</f>
        <v>61</v>
      </c>
      <c r="G9312" s="12">
        <f t="shared" si="3"/>
        <v>1</v>
      </c>
    </row>
    <row r="9313" ht="15.75" customHeight="1">
      <c r="A9313" s="13">
        <v>42222.03125</v>
      </c>
      <c r="B9313" s="73">
        <f t="shared" si="1"/>
        <v>42222</v>
      </c>
      <c r="C9313" s="74">
        <f>IF(NewCustomer="Yes", IF(COUNTIF($I$2:$I$11,B9313)&gt;0,0,WEEKDAY(B9313,2)),IF(COUNTIF($I$2:$I$21,B9313)&gt;0,0,WEEKDAY(B9313,2)))</f>
        <v>4</v>
      </c>
      <c r="D9313" s="74">
        <f t="shared" si="2"/>
        <v>0</v>
      </c>
      <c r="E9313" s="12">
        <f>IFERROR(VLOOKUP(A9313,'IDAR Meter Data'!$A:$B,2,1),"")</f>
        <v>182</v>
      </c>
      <c r="F9313" s="75">
        <f>IF(CECCZ="CZ03",'Outside Temp'!B9313,IF(CECCZ="CZ04",'Outside Temp'!B9314,IF(CECCZ="CZ12",'Outside Temp'!B9315, IF(CECCZ="CZ13",'Outside Temp'!B9316))))</f>
        <v>61</v>
      </c>
      <c r="G9313" s="12">
        <f t="shared" si="3"/>
        <v>1</v>
      </c>
    </row>
    <row r="9314" ht="15.75" customHeight="1">
      <c r="A9314" s="13">
        <v>42222.041666666664</v>
      </c>
      <c r="B9314" s="73">
        <f t="shared" si="1"/>
        <v>42222</v>
      </c>
      <c r="C9314" s="74">
        <f>IF(NewCustomer="Yes", IF(COUNTIF($I$2:$I$11,B9314)&gt;0,0,WEEKDAY(B9314,2)),IF(COUNTIF($I$2:$I$21,B9314)&gt;0,0,WEEKDAY(B9314,2)))</f>
        <v>4</v>
      </c>
      <c r="D9314" s="74">
        <f t="shared" si="2"/>
        <v>1</v>
      </c>
      <c r="E9314" s="12">
        <f>IFERROR(VLOOKUP(A9314,'IDAR Meter Data'!$A:$B,2,1),"")</f>
        <v>176</v>
      </c>
      <c r="F9314" s="75">
        <f>IF(CECCZ="CZ03",'Outside Temp'!B9314,IF(CECCZ="CZ04",'Outside Temp'!B9315,IF(CECCZ="CZ12",'Outside Temp'!B9316, IF(CECCZ="CZ13",'Outside Temp'!B9317))))</f>
        <v>61</v>
      </c>
      <c r="G9314" s="12">
        <f t="shared" si="3"/>
        <v>1</v>
      </c>
    </row>
    <row r="9315" ht="15.75" customHeight="1">
      <c r="A9315" s="13">
        <v>42222.052083333336</v>
      </c>
      <c r="B9315" s="73">
        <f t="shared" si="1"/>
        <v>42222</v>
      </c>
      <c r="C9315" s="74">
        <f>IF(NewCustomer="Yes", IF(COUNTIF($I$2:$I$11,B9315)&gt;0,0,WEEKDAY(B9315,2)),IF(COUNTIF($I$2:$I$21,B9315)&gt;0,0,WEEKDAY(B9315,2)))</f>
        <v>4</v>
      </c>
      <c r="D9315" s="74">
        <f t="shared" si="2"/>
        <v>1</v>
      </c>
      <c r="E9315" s="12">
        <f>IFERROR(VLOOKUP(A9315,'IDAR Meter Data'!$A:$B,2,1),"")</f>
        <v>173</v>
      </c>
      <c r="F9315" s="75">
        <f>IF(CECCZ="CZ03",'Outside Temp'!B9315,IF(CECCZ="CZ04",'Outside Temp'!B9316,IF(CECCZ="CZ12",'Outside Temp'!B9317, IF(CECCZ="CZ13",'Outside Temp'!B9318))))</f>
        <v>61</v>
      </c>
      <c r="G9315" s="12">
        <f t="shared" si="3"/>
        <v>1</v>
      </c>
    </row>
    <row r="9316" ht="15.75" customHeight="1">
      <c r="A9316" s="13">
        <v>42222.0625</v>
      </c>
      <c r="B9316" s="73">
        <f t="shared" si="1"/>
        <v>42222</v>
      </c>
      <c r="C9316" s="74">
        <f>IF(NewCustomer="Yes", IF(COUNTIF($I$2:$I$11,B9316)&gt;0,0,WEEKDAY(B9316,2)),IF(COUNTIF($I$2:$I$21,B9316)&gt;0,0,WEEKDAY(B9316,2)))</f>
        <v>4</v>
      </c>
      <c r="D9316" s="74">
        <f t="shared" si="2"/>
        <v>1</v>
      </c>
      <c r="E9316" s="12">
        <f>IFERROR(VLOOKUP(A9316,'IDAR Meter Data'!$A:$B,2,1),"")</f>
        <v>186</v>
      </c>
      <c r="F9316" s="75">
        <f>IF(CECCZ="CZ03",'Outside Temp'!B9316,IF(CECCZ="CZ04",'Outside Temp'!B9317,IF(CECCZ="CZ12",'Outside Temp'!B9318, IF(CECCZ="CZ13",'Outside Temp'!B9319))))</f>
        <v>61</v>
      </c>
      <c r="G9316" s="12">
        <f t="shared" si="3"/>
        <v>1</v>
      </c>
    </row>
    <row r="9317" ht="15.75" customHeight="1">
      <c r="A9317" s="13">
        <v>42222.072916666664</v>
      </c>
      <c r="B9317" s="73">
        <f t="shared" si="1"/>
        <v>42222</v>
      </c>
      <c r="C9317" s="74">
        <f>IF(NewCustomer="Yes", IF(COUNTIF($I$2:$I$11,B9317)&gt;0,0,WEEKDAY(B9317,2)),IF(COUNTIF($I$2:$I$21,B9317)&gt;0,0,WEEKDAY(B9317,2)))</f>
        <v>4</v>
      </c>
      <c r="D9317" s="74">
        <f t="shared" si="2"/>
        <v>1</v>
      </c>
      <c r="E9317" s="12">
        <f>IFERROR(VLOOKUP(A9317,'IDAR Meter Data'!$A:$B,2,1),"")</f>
        <v>181</v>
      </c>
      <c r="F9317" s="75">
        <f>IF(CECCZ="CZ03",'Outside Temp'!B9317,IF(CECCZ="CZ04",'Outside Temp'!B9318,IF(CECCZ="CZ12",'Outside Temp'!B9319, IF(CECCZ="CZ13",'Outside Temp'!B9320))))</f>
        <v>61</v>
      </c>
      <c r="G9317" s="12">
        <f t="shared" si="3"/>
        <v>1</v>
      </c>
    </row>
    <row r="9318" ht="15.75" customHeight="1">
      <c r="A9318" s="13">
        <v>42222.083333333336</v>
      </c>
      <c r="B9318" s="73">
        <f t="shared" si="1"/>
        <v>42222</v>
      </c>
      <c r="C9318" s="74">
        <f>IF(NewCustomer="Yes", IF(COUNTIF($I$2:$I$11,B9318)&gt;0,0,WEEKDAY(B9318,2)),IF(COUNTIF($I$2:$I$21,B9318)&gt;0,0,WEEKDAY(B9318,2)))</f>
        <v>4</v>
      </c>
      <c r="D9318" s="74">
        <f t="shared" si="2"/>
        <v>2</v>
      </c>
      <c r="E9318" s="12">
        <f>IFERROR(VLOOKUP(A9318,'IDAR Meter Data'!$A:$B,2,1),"")</f>
        <v>168</v>
      </c>
      <c r="F9318" s="75">
        <f>IF(CECCZ="CZ03",'Outside Temp'!B9318,IF(CECCZ="CZ04",'Outside Temp'!B9319,IF(CECCZ="CZ12",'Outside Temp'!B9320, IF(CECCZ="CZ13",'Outside Temp'!B9321))))</f>
        <v>60.93333333</v>
      </c>
      <c r="G9318" s="12">
        <f t="shared" si="3"/>
        <v>1</v>
      </c>
    </row>
    <row r="9319" ht="15.75" customHeight="1">
      <c r="A9319" s="13">
        <v>42222.09375</v>
      </c>
      <c r="B9319" s="73">
        <f t="shared" si="1"/>
        <v>42222</v>
      </c>
      <c r="C9319" s="74">
        <f>IF(NewCustomer="Yes", IF(COUNTIF($I$2:$I$11,B9319)&gt;0,0,WEEKDAY(B9319,2)),IF(COUNTIF($I$2:$I$21,B9319)&gt;0,0,WEEKDAY(B9319,2)))</f>
        <v>4</v>
      </c>
      <c r="D9319" s="74">
        <f t="shared" si="2"/>
        <v>2</v>
      </c>
      <c r="E9319" s="12">
        <f>IFERROR(VLOOKUP(A9319,'IDAR Meter Data'!$A:$B,2,1),"")</f>
        <v>176</v>
      </c>
      <c r="F9319" s="75">
        <f>IF(CECCZ="CZ03",'Outside Temp'!B9319,IF(CECCZ="CZ04",'Outside Temp'!B9320,IF(CECCZ="CZ12",'Outside Temp'!B9321, IF(CECCZ="CZ13",'Outside Temp'!B9322))))</f>
        <v>60.68333333</v>
      </c>
      <c r="G9319" s="12">
        <f t="shared" si="3"/>
        <v>1</v>
      </c>
    </row>
    <row r="9320" ht="15.75" customHeight="1">
      <c r="A9320" s="13">
        <v>42222.104166666664</v>
      </c>
      <c r="B9320" s="73">
        <f t="shared" si="1"/>
        <v>42222</v>
      </c>
      <c r="C9320" s="74">
        <f>IF(NewCustomer="Yes", IF(COUNTIF($I$2:$I$11,B9320)&gt;0,0,WEEKDAY(B9320,2)),IF(COUNTIF($I$2:$I$21,B9320)&gt;0,0,WEEKDAY(B9320,2)))</f>
        <v>4</v>
      </c>
      <c r="D9320" s="74">
        <f t="shared" si="2"/>
        <v>2</v>
      </c>
      <c r="E9320" s="12">
        <f>IFERROR(VLOOKUP(A9320,'IDAR Meter Data'!$A:$B,2,1),"")</f>
        <v>167</v>
      </c>
      <c r="F9320" s="75">
        <f>IF(CECCZ="CZ03",'Outside Temp'!B9320,IF(CECCZ="CZ04",'Outside Temp'!B9321,IF(CECCZ="CZ12",'Outside Temp'!B9322, IF(CECCZ="CZ13",'Outside Temp'!B9323))))</f>
        <v>60.43333333</v>
      </c>
      <c r="G9320" s="12">
        <f t="shared" si="3"/>
        <v>1</v>
      </c>
    </row>
    <row r="9321" ht="15.75" customHeight="1">
      <c r="A9321" s="13">
        <v>42222.114583333336</v>
      </c>
      <c r="B9321" s="73">
        <f t="shared" si="1"/>
        <v>42222</v>
      </c>
      <c r="C9321" s="74">
        <f>IF(NewCustomer="Yes", IF(COUNTIF($I$2:$I$11,B9321)&gt;0,0,WEEKDAY(B9321,2)),IF(COUNTIF($I$2:$I$21,B9321)&gt;0,0,WEEKDAY(B9321,2)))</f>
        <v>4</v>
      </c>
      <c r="D9321" s="74">
        <f t="shared" si="2"/>
        <v>2</v>
      </c>
      <c r="E9321" s="12">
        <f>IFERROR(VLOOKUP(A9321,'IDAR Meter Data'!$A:$B,2,1),"")</f>
        <v>181</v>
      </c>
      <c r="F9321" s="75">
        <f>IF(CECCZ="CZ03",'Outside Temp'!B9321,IF(CECCZ="CZ04",'Outside Temp'!B9322,IF(CECCZ="CZ12",'Outside Temp'!B9323, IF(CECCZ="CZ13",'Outside Temp'!B9324))))</f>
        <v>60.18333333</v>
      </c>
      <c r="G9321" s="12">
        <f t="shared" si="3"/>
        <v>1</v>
      </c>
    </row>
    <row r="9322" ht="15.75" customHeight="1">
      <c r="A9322" s="13">
        <v>42222.125</v>
      </c>
      <c r="B9322" s="73">
        <f t="shared" si="1"/>
        <v>42222</v>
      </c>
      <c r="C9322" s="74">
        <f>IF(NewCustomer="Yes", IF(COUNTIF($I$2:$I$11,B9322)&gt;0,0,WEEKDAY(B9322,2)),IF(COUNTIF($I$2:$I$21,B9322)&gt;0,0,WEEKDAY(B9322,2)))</f>
        <v>4</v>
      </c>
      <c r="D9322" s="74">
        <f t="shared" si="2"/>
        <v>3</v>
      </c>
      <c r="E9322" s="12">
        <f>IFERROR(VLOOKUP(A9322,'IDAR Meter Data'!$A:$B,2,1),"")</f>
        <v>169</v>
      </c>
      <c r="F9322" s="75">
        <f>IF(CECCZ="CZ03",'Outside Temp'!B9322,IF(CECCZ="CZ04",'Outside Temp'!B9323,IF(CECCZ="CZ12",'Outside Temp'!B9324, IF(CECCZ="CZ13",'Outside Temp'!B9325))))</f>
        <v>59.93333333</v>
      </c>
      <c r="G9322" s="12">
        <f t="shared" si="3"/>
        <v>1</v>
      </c>
    </row>
    <row r="9323" ht="15.75" customHeight="1">
      <c r="A9323" s="13">
        <v>42222.135416666664</v>
      </c>
      <c r="B9323" s="73">
        <f t="shared" si="1"/>
        <v>42222</v>
      </c>
      <c r="C9323" s="74">
        <f>IF(NewCustomer="Yes", IF(COUNTIF($I$2:$I$11,B9323)&gt;0,0,WEEKDAY(B9323,2)),IF(COUNTIF($I$2:$I$21,B9323)&gt;0,0,WEEKDAY(B9323,2)))</f>
        <v>4</v>
      </c>
      <c r="D9323" s="74">
        <f t="shared" si="2"/>
        <v>3</v>
      </c>
      <c r="E9323" s="12">
        <f>IFERROR(VLOOKUP(A9323,'IDAR Meter Data'!$A:$B,2,1),"")</f>
        <v>172</v>
      </c>
      <c r="F9323" s="75">
        <f>IF(CECCZ="CZ03",'Outside Temp'!B9323,IF(CECCZ="CZ04",'Outside Temp'!B9324,IF(CECCZ="CZ12",'Outside Temp'!B9325, IF(CECCZ="CZ13",'Outside Temp'!B9326))))</f>
        <v>59.68333333</v>
      </c>
      <c r="G9323" s="12">
        <f t="shared" si="3"/>
        <v>1</v>
      </c>
    </row>
    <row r="9324" ht="15.75" customHeight="1">
      <c r="A9324" s="13">
        <v>42222.145833333336</v>
      </c>
      <c r="B9324" s="73">
        <f t="shared" si="1"/>
        <v>42222</v>
      </c>
      <c r="C9324" s="74">
        <f>IF(NewCustomer="Yes", IF(COUNTIF($I$2:$I$11,B9324)&gt;0,0,WEEKDAY(B9324,2)),IF(COUNTIF($I$2:$I$21,B9324)&gt;0,0,WEEKDAY(B9324,2)))</f>
        <v>4</v>
      </c>
      <c r="D9324" s="74">
        <f t="shared" si="2"/>
        <v>3</v>
      </c>
      <c r="E9324" s="12">
        <f>IFERROR(VLOOKUP(A9324,'IDAR Meter Data'!$A:$B,2,1),"")</f>
        <v>164</v>
      </c>
      <c r="F9324" s="75">
        <f>IF(CECCZ="CZ03",'Outside Temp'!B9324,IF(CECCZ="CZ04",'Outside Temp'!B9325,IF(CECCZ="CZ12",'Outside Temp'!B9326, IF(CECCZ="CZ13",'Outside Temp'!B9327))))</f>
        <v>59.43333333</v>
      </c>
      <c r="G9324" s="12">
        <f t="shared" si="3"/>
        <v>1</v>
      </c>
    </row>
    <row r="9325" ht="15.75" customHeight="1">
      <c r="A9325" s="13">
        <v>42222.15625</v>
      </c>
      <c r="B9325" s="73">
        <f t="shared" si="1"/>
        <v>42222</v>
      </c>
      <c r="C9325" s="74">
        <f>IF(NewCustomer="Yes", IF(COUNTIF($I$2:$I$11,B9325)&gt;0,0,WEEKDAY(B9325,2)),IF(COUNTIF($I$2:$I$21,B9325)&gt;0,0,WEEKDAY(B9325,2)))</f>
        <v>4</v>
      </c>
      <c r="D9325" s="74">
        <f t="shared" si="2"/>
        <v>3</v>
      </c>
      <c r="E9325" s="12">
        <f>IFERROR(VLOOKUP(A9325,'IDAR Meter Data'!$A:$B,2,1),"")</f>
        <v>170</v>
      </c>
      <c r="F9325" s="75">
        <f>IF(CECCZ="CZ03",'Outside Temp'!B9325,IF(CECCZ="CZ04",'Outside Temp'!B9326,IF(CECCZ="CZ12",'Outside Temp'!B9327, IF(CECCZ="CZ13",'Outside Temp'!B9328))))</f>
        <v>59.18333333</v>
      </c>
      <c r="G9325" s="12">
        <f t="shared" si="3"/>
        <v>1</v>
      </c>
    </row>
    <row r="9326" ht="15.75" customHeight="1">
      <c r="A9326" s="13">
        <v>42222.166666666664</v>
      </c>
      <c r="B9326" s="73">
        <f t="shared" si="1"/>
        <v>42222</v>
      </c>
      <c r="C9326" s="74">
        <f>IF(NewCustomer="Yes", IF(COUNTIF($I$2:$I$11,B9326)&gt;0,0,WEEKDAY(B9326,2)),IF(COUNTIF($I$2:$I$21,B9326)&gt;0,0,WEEKDAY(B9326,2)))</f>
        <v>4</v>
      </c>
      <c r="D9326" s="74">
        <f t="shared" si="2"/>
        <v>4</v>
      </c>
      <c r="E9326" s="12">
        <f>IFERROR(VLOOKUP(A9326,'IDAR Meter Data'!$A:$B,2,1),"")</f>
        <v>189</v>
      </c>
      <c r="F9326" s="75">
        <f>IF(CECCZ="CZ03",'Outside Temp'!B9326,IF(CECCZ="CZ04",'Outside Temp'!B9327,IF(CECCZ="CZ12",'Outside Temp'!B9328, IF(CECCZ="CZ13",'Outside Temp'!B9329))))</f>
        <v>59</v>
      </c>
      <c r="G9326" s="12">
        <f t="shared" si="3"/>
        <v>1</v>
      </c>
    </row>
    <row r="9327" ht="15.75" customHeight="1">
      <c r="A9327" s="13">
        <v>42222.177083333336</v>
      </c>
      <c r="B9327" s="73">
        <f t="shared" si="1"/>
        <v>42222</v>
      </c>
      <c r="C9327" s="74">
        <f>IF(NewCustomer="Yes", IF(COUNTIF($I$2:$I$11,B9327)&gt;0,0,WEEKDAY(B9327,2)),IF(COUNTIF($I$2:$I$21,B9327)&gt;0,0,WEEKDAY(B9327,2)))</f>
        <v>4</v>
      </c>
      <c r="D9327" s="74">
        <f t="shared" si="2"/>
        <v>4</v>
      </c>
      <c r="E9327" s="12">
        <f>IFERROR(VLOOKUP(A9327,'IDAR Meter Data'!$A:$B,2,1),"")</f>
        <v>169</v>
      </c>
      <c r="F9327" s="75">
        <f>IF(CECCZ="CZ03",'Outside Temp'!B9327,IF(CECCZ="CZ04",'Outside Temp'!B9328,IF(CECCZ="CZ12",'Outside Temp'!B9329, IF(CECCZ="CZ13",'Outside Temp'!B9330))))</f>
        <v>59</v>
      </c>
      <c r="G9327" s="12">
        <f t="shared" si="3"/>
        <v>1</v>
      </c>
    </row>
    <row r="9328" ht="15.75" customHeight="1">
      <c r="A9328" s="13">
        <v>42222.1875</v>
      </c>
      <c r="B9328" s="73">
        <f t="shared" si="1"/>
        <v>42222</v>
      </c>
      <c r="C9328" s="74">
        <f>IF(NewCustomer="Yes", IF(COUNTIF($I$2:$I$11,B9328)&gt;0,0,WEEKDAY(B9328,2)),IF(COUNTIF($I$2:$I$21,B9328)&gt;0,0,WEEKDAY(B9328,2)))</f>
        <v>4</v>
      </c>
      <c r="D9328" s="74">
        <f t="shared" si="2"/>
        <v>4</v>
      </c>
      <c r="E9328" s="12">
        <f>IFERROR(VLOOKUP(A9328,'IDAR Meter Data'!$A:$B,2,1),"")</f>
        <v>163</v>
      </c>
      <c r="F9328" s="75">
        <f>IF(CECCZ="CZ03",'Outside Temp'!B9328,IF(CECCZ="CZ04",'Outside Temp'!B9329,IF(CECCZ="CZ12",'Outside Temp'!B9330, IF(CECCZ="CZ13",'Outside Temp'!B9331))))</f>
        <v>59</v>
      </c>
      <c r="G9328" s="12">
        <f t="shared" si="3"/>
        <v>1</v>
      </c>
    </row>
    <row r="9329" ht="15.75" customHeight="1">
      <c r="A9329" s="13">
        <v>42222.197916666664</v>
      </c>
      <c r="B9329" s="73">
        <f t="shared" si="1"/>
        <v>42222</v>
      </c>
      <c r="C9329" s="74">
        <f>IF(NewCustomer="Yes", IF(COUNTIF($I$2:$I$11,B9329)&gt;0,0,WEEKDAY(B9329,2)),IF(COUNTIF($I$2:$I$21,B9329)&gt;0,0,WEEKDAY(B9329,2)))</f>
        <v>4</v>
      </c>
      <c r="D9329" s="74">
        <f t="shared" si="2"/>
        <v>4</v>
      </c>
      <c r="E9329" s="12">
        <f>IFERROR(VLOOKUP(A9329,'IDAR Meter Data'!$A:$B,2,1),"")</f>
        <v>167</v>
      </c>
      <c r="F9329" s="75">
        <f>IF(CECCZ="CZ03",'Outside Temp'!B9329,IF(CECCZ="CZ04",'Outside Temp'!B9330,IF(CECCZ="CZ12",'Outside Temp'!B9331, IF(CECCZ="CZ13",'Outside Temp'!B9332))))</f>
        <v>59</v>
      </c>
      <c r="G9329" s="12">
        <f t="shared" si="3"/>
        <v>1</v>
      </c>
    </row>
    <row r="9330" ht="15.75" customHeight="1">
      <c r="A9330" s="13">
        <v>42222.208333333336</v>
      </c>
      <c r="B9330" s="73">
        <f t="shared" si="1"/>
        <v>42222</v>
      </c>
      <c r="C9330" s="74">
        <f>IF(NewCustomer="Yes", IF(COUNTIF($I$2:$I$11,B9330)&gt;0,0,WEEKDAY(B9330,2)),IF(COUNTIF($I$2:$I$21,B9330)&gt;0,0,WEEKDAY(B9330,2)))</f>
        <v>4</v>
      </c>
      <c r="D9330" s="74">
        <f t="shared" si="2"/>
        <v>5</v>
      </c>
      <c r="E9330" s="12">
        <f>IFERROR(VLOOKUP(A9330,'IDAR Meter Data'!$A:$B,2,1),"")</f>
        <v>168</v>
      </c>
      <c r="F9330" s="75">
        <f>IF(CECCZ="CZ03",'Outside Temp'!B9330,IF(CECCZ="CZ04",'Outside Temp'!B9331,IF(CECCZ="CZ12",'Outside Temp'!B9332, IF(CECCZ="CZ13",'Outside Temp'!B9333))))</f>
        <v>59</v>
      </c>
      <c r="G9330" s="12">
        <f t="shared" si="3"/>
        <v>1</v>
      </c>
    </row>
    <row r="9331" ht="15.75" customHeight="1">
      <c r="A9331" s="13">
        <v>42222.21875</v>
      </c>
      <c r="B9331" s="73">
        <f t="shared" si="1"/>
        <v>42222</v>
      </c>
      <c r="C9331" s="74">
        <f>IF(NewCustomer="Yes", IF(COUNTIF($I$2:$I$11,B9331)&gt;0,0,WEEKDAY(B9331,2)),IF(COUNTIF($I$2:$I$21,B9331)&gt;0,0,WEEKDAY(B9331,2)))</f>
        <v>4</v>
      </c>
      <c r="D9331" s="74">
        <f t="shared" si="2"/>
        <v>5</v>
      </c>
      <c r="E9331" s="12">
        <f>IFERROR(VLOOKUP(A9331,'IDAR Meter Data'!$A:$B,2,1),"")</f>
        <v>172</v>
      </c>
      <c r="F9331" s="75">
        <f>IF(CECCZ="CZ03",'Outside Temp'!B9331,IF(CECCZ="CZ04",'Outside Temp'!B9332,IF(CECCZ="CZ12",'Outside Temp'!B9333, IF(CECCZ="CZ13",'Outside Temp'!B9334))))</f>
        <v>59</v>
      </c>
      <c r="G9331" s="12">
        <f t="shared" si="3"/>
        <v>1</v>
      </c>
    </row>
    <row r="9332" ht="15.75" customHeight="1">
      <c r="A9332" s="13">
        <v>42222.229166666664</v>
      </c>
      <c r="B9332" s="73">
        <f t="shared" si="1"/>
        <v>42222</v>
      </c>
      <c r="C9332" s="74">
        <f>IF(NewCustomer="Yes", IF(COUNTIF($I$2:$I$11,B9332)&gt;0,0,WEEKDAY(B9332,2)),IF(COUNTIF($I$2:$I$21,B9332)&gt;0,0,WEEKDAY(B9332,2)))</f>
        <v>4</v>
      </c>
      <c r="D9332" s="74">
        <f t="shared" si="2"/>
        <v>5</v>
      </c>
      <c r="E9332" s="12">
        <f>IFERROR(VLOOKUP(A9332,'IDAR Meter Data'!$A:$B,2,1),"")</f>
        <v>167</v>
      </c>
      <c r="F9332" s="75">
        <f>IF(CECCZ="CZ03",'Outside Temp'!B9332,IF(CECCZ="CZ04",'Outside Temp'!B9333,IF(CECCZ="CZ12",'Outside Temp'!B9334, IF(CECCZ="CZ13",'Outside Temp'!B9335))))</f>
        <v>59</v>
      </c>
      <c r="G9332" s="12">
        <f t="shared" si="3"/>
        <v>1</v>
      </c>
    </row>
    <row r="9333" ht="15.75" customHeight="1">
      <c r="A9333" s="13">
        <v>42222.239583333336</v>
      </c>
      <c r="B9333" s="73">
        <f t="shared" si="1"/>
        <v>42222</v>
      </c>
      <c r="C9333" s="74">
        <f>IF(NewCustomer="Yes", IF(COUNTIF($I$2:$I$11,B9333)&gt;0,0,WEEKDAY(B9333,2)),IF(COUNTIF($I$2:$I$21,B9333)&gt;0,0,WEEKDAY(B9333,2)))</f>
        <v>4</v>
      </c>
      <c r="D9333" s="74">
        <f t="shared" si="2"/>
        <v>5</v>
      </c>
      <c r="E9333" s="12">
        <f>IFERROR(VLOOKUP(A9333,'IDAR Meter Data'!$A:$B,2,1),"")</f>
        <v>159</v>
      </c>
      <c r="F9333" s="75">
        <f>IF(CECCZ="CZ03",'Outside Temp'!B9333,IF(CECCZ="CZ04",'Outside Temp'!B9334,IF(CECCZ="CZ12",'Outside Temp'!B9335, IF(CECCZ="CZ13",'Outside Temp'!B9336))))</f>
        <v>59</v>
      </c>
      <c r="G9333" s="12">
        <f t="shared" si="3"/>
        <v>1</v>
      </c>
    </row>
    <row r="9334" ht="15.75" customHeight="1">
      <c r="A9334" s="13">
        <v>42222.25</v>
      </c>
      <c r="B9334" s="73">
        <f t="shared" si="1"/>
        <v>42222</v>
      </c>
      <c r="C9334" s="74">
        <f>IF(NewCustomer="Yes", IF(COUNTIF($I$2:$I$11,B9334)&gt;0,0,WEEKDAY(B9334,2)),IF(COUNTIF($I$2:$I$21,B9334)&gt;0,0,WEEKDAY(B9334,2)))</f>
        <v>4</v>
      </c>
      <c r="D9334" s="74">
        <f t="shared" si="2"/>
        <v>6</v>
      </c>
      <c r="E9334" s="12">
        <f>IFERROR(VLOOKUP(A9334,'IDAR Meter Data'!$A:$B,2,1),"")</f>
        <v>160</v>
      </c>
      <c r="F9334" s="75">
        <f>IF(CECCZ="CZ03",'Outside Temp'!B9334,IF(CECCZ="CZ04",'Outside Temp'!B9335,IF(CECCZ="CZ12",'Outside Temp'!B9336, IF(CECCZ="CZ13",'Outside Temp'!B9337))))</f>
        <v>60.06666667</v>
      </c>
      <c r="G9334" s="12">
        <f t="shared" si="3"/>
        <v>1</v>
      </c>
    </row>
    <row r="9335" ht="15.75" customHeight="1">
      <c r="A9335" s="13">
        <v>42222.260416666664</v>
      </c>
      <c r="B9335" s="73">
        <f t="shared" si="1"/>
        <v>42222</v>
      </c>
      <c r="C9335" s="74">
        <f>IF(NewCustomer="Yes", IF(COUNTIF($I$2:$I$11,B9335)&gt;0,0,WEEKDAY(B9335,2)),IF(COUNTIF($I$2:$I$21,B9335)&gt;0,0,WEEKDAY(B9335,2)))</f>
        <v>4</v>
      </c>
      <c r="D9335" s="74">
        <f t="shared" si="2"/>
        <v>6</v>
      </c>
      <c r="E9335" s="12">
        <f>IFERROR(VLOOKUP(A9335,'IDAR Meter Data'!$A:$B,2,1),"")</f>
        <v>158</v>
      </c>
      <c r="F9335" s="75">
        <f>IF(CECCZ="CZ03",'Outside Temp'!B9335,IF(CECCZ="CZ04",'Outside Temp'!B9336,IF(CECCZ="CZ12",'Outside Temp'!B9337, IF(CECCZ="CZ13",'Outside Temp'!B9338))))</f>
        <v>60.31666667</v>
      </c>
      <c r="G9335" s="12">
        <f t="shared" si="3"/>
        <v>1</v>
      </c>
    </row>
    <row r="9336" ht="15.75" customHeight="1">
      <c r="A9336" s="13">
        <v>42222.270833333336</v>
      </c>
      <c r="B9336" s="73">
        <f t="shared" si="1"/>
        <v>42222</v>
      </c>
      <c r="C9336" s="74">
        <f>IF(NewCustomer="Yes", IF(COUNTIF($I$2:$I$11,B9336)&gt;0,0,WEEKDAY(B9336,2)),IF(COUNTIF($I$2:$I$21,B9336)&gt;0,0,WEEKDAY(B9336,2)))</f>
        <v>4</v>
      </c>
      <c r="D9336" s="74">
        <f t="shared" si="2"/>
        <v>6</v>
      </c>
      <c r="E9336" s="12">
        <f>IFERROR(VLOOKUP(A9336,'IDAR Meter Data'!$A:$B,2,1),"")</f>
        <v>179</v>
      </c>
      <c r="F9336" s="75">
        <f>IF(CECCZ="CZ03",'Outside Temp'!B9336,IF(CECCZ="CZ04",'Outside Temp'!B9337,IF(CECCZ="CZ12",'Outside Temp'!B9338, IF(CECCZ="CZ13",'Outside Temp'!B9339))))</f>
        <v>60.56666667</v>
      </c>
      <c r="G9336" s="12">
        <f t="shared" si="3"/>
        <v>1</v>
      </c>
    </row>
    <row r="9337" ht="15.75" customHeight="1">
      <c r="A9337" s="13">
        <v>42222.28125</v>
      </c>
      <c r="B9337" s="73">
        <f t="shared" si="1"/>
        <v>42222</v>
      </c>
      <c r="C9337" s="74">
        <f>IF(NewCustomer="Yes", IF(COUNTIF($I$2:$I$11,B9337)&gt;0,0,WEEKDAY(B9337,2)),IF(COUNTIF($I$2:$I$21,B9337)&gt;0,0,WEEKDAY(B9337,2)))</f>
        <v>4</v>
      </c>
      <c r="D9337" s="74">
        <f t="shared" si="2"/>
        <v>6</v>
      </c>
      <c r="E9337" s="12">
        <f>IFERROR(VLOOKUP(A9337,'IDAR Meter Data'!$A:$B,2,1),"")</f>
        <v>161</v>
      </c>
      <c r="F9337" s="75">
        <f>IF(CECCZ="CZ03",'Outside Temp'!B9337,IF(CECCZ="CZ04",'Outside Temp'!B9338,IF(CECCZ="CZ12",'Outside Temp'!B9339, IF(CECCZ="CZ13",'Outside Temp'!B9340))))</f>
        <v>60.81666667</v>
      </c>
      <c r="G9337" s="12">
        <f t="shared" si="3"/>
        <v>1</v>
      </c>
    </row>
    <row r="9338" ht="15.75" customHeight="1">
      <c r="A9338" s="13">
        <v>42222.291666666664</v>
      </c>
      <c r="B9338" s="73">
        <f t="shared" si="1"/>
        <v>42222</v>
      </c>
      <c r="C9338" s="74">
        <f>IF(NewCustomer="Yes", IF(COUNTIF($I$2:$I$11,B9338)&gt;0,0,WEEKDAY(B9338,2)),IF(COUNTIF($I$2:$I$21,B9338)&gt;0,0,WEEKDAY(B9338,2)))</f>
        <v>4</v>
      </c>
      <c r="D9338" s="74">
        <f t="shared" si="2"/>
        <v>7</v>
      </c>
      <c r="E9338" s="12">
        <f>IFERROR(VLOOKUP(A9338,'IDAR Meter Data'!$A:$B,2,1),"")</f>
        <v>160</v>
      </c>
      <c r="F9338" s="75">
        <f>IF(CECCZ="CZ03",'Outside Temp'!B9338,IF(CECCZ="CZ04",'Outside Temp'!B9339,IF(CECCZ="CZ12",'Outside Temp'!B9340, IF(CECCZ="CZ13",'Outside Temp'!B9341))))</f>
        <v>61.06666667</v>
      </c>
      <c r="G9338" s="12">
        <f t="shared" si="3"/>
        <v>1</v>
      </c>
    </row>
    <row r="9339" ht="15.75" customHeight="1">
      <c r="A9339" s="13">
        <v>42222.302083333336</v>
      </c>
      <c r="B9339" s="73">
        <f t="shared" si="1"/>
        <v>42222</v>
      </c>
      <c r="C9339" s="74">
        <f>IF(NewCustomer="Yes", IF(COUNTIF($I$2:$I$11,B9339)&gt;0,0,WEEKDAY(B9339,2)),IF(COUNTIF($I$2:$I$21,B9339)&gt;0,0,WEEKDAY(B9339,2)))</f>
        <v>4</v>
      </c>
      <c r="D9339" s="74">
        <f t="shared" si="2"/>
        <v>7</v>
      </c>
      <c r="E9339" s="12">
        <f>IFERROR(VLOOKUP(A9339,'IDAR Meter Data'!$A:$B,2,1),"")</f>
        <v>171</v>
      </c>
      <c r="F9339" s="75">
        <f>IF(CECCZ="CZ03",'Outside Temp'!B9339,IF(CECCZ="CZ04",'Outside Temp'!B9340,IF(CECCZ="CZ12",'Outside Temp'!B9341, IF(CECCZ="CZ13",'Outside Temp'!B9342))))</f>
        <v>61.31666667</v>
      </c>
      <c r="G9339" s="12">
        <f t="shared" si="3"/>
        <v>1</v>
      </c>
    </row>
    <row r="9340" ht="15.75" customHeight="1">
      <c r="A9340" s="13">
        <v>42222.3125</v>
      </c>
      <c r="B9340" s="73">
        <f t="shared" si="1"/>
        <v>42222</v>
      </c>
      <c r="C9340" s="74">
        <f>IF(NewCustomer="Yes", IF(COUNTIF($I$2:$I$11,B9340)&gt;0,0,WEEKDAY(B9340,2)),IF(COUNTIF($I$2:$I$21,B9340)&gt;0,0,WEEKDAY(B9340,2)))</f>
        <v>4</v>
      </c>
      <c r="D9340" s="74">
        <f t="shared" si="2"/>
        <v>7</v>
      </c>
      <c r="E9340" s="12">
        <f>IFERROR(VLOOKUP(A9340,'IDAR Meter Data'!$A:$B,2,1),"")</f>
        <v>163</v>
      </c>
      <c r="F9340" s="75">
        <f>IF(CECCZ="CZ03",'Outside Temp'!B9340,IF(CECCZ="CZ04",'Outside Temp'!B9341,IF(CECCZ="CZ12",'Outside Temp'!B9342, IF(CECCZ="CZ13",'Outside Temp'!B9343))))</f>
        <v>61.56666667</v>
      </c>
      <c r="G9340" s="12">
        <f t="shared" si="3"/>
        <v>1</v>
      </c>
    </row>
    <row r="9341" ht="15.75" customHeight="1">
      <c r="A9341" s="13">
        <v>42222.322916666664</v>
      </c>
      <c r="B9341" s="73">
        <f t="shared" si="1"/>
        <v>42222</v>
      </c>
      <c r="C9341" s="74">
        <f>IF(NewCustomer="Yes", IF(COUNTIF($I$2:$I$11,B9341)&gt;0,0,WEEKDAY(B9341,2)),IF(COUNTIF($I$2:$I$21,B9341)&gt;0,0,WEEKDAY(B9341,2)))</f>
        <v>4</v>
      </c>
      <c r="D9341" s="74">
        <f t="shared" si="2"/>
        <v>7</v>
      </c>
      <c r="E9341" s="12">
        <f>IFERROR(VLOOKUP(A9341,'IDAR Meter Data'!$A:$B,2,1),"")</f>
        <v>182</v>
      </c>
      <c r="F9341" s="75">
        <f>IF(CECCZ="CZ03",'Outside Temp'!B9341,IF(CECCZ="CZ04",'Outside Temp'!B9342,IF(CECCZ="CZ12",'Outside Temp'!B9343, IF(CECCZ="CZ13",'Outside Temp'!B9344))))</f>
        <v>61.81666667</v>
      </c>
      <c r="G9341" s="12">
        <f t="shared" si="3"/>
        <v>1</v>
      </c>
    </row>
    <row r="9342" ht="15.75" customHeight="1">
      <c r="A9342" s="13">
        <v>42222.333333333336</v>
      </c>
      <c r="B9342" s="73">
        <f t="shared" si="1"/>
        <v>42222</v>
      </c>
      <c r="C9342" s="74">
        <f>IF(NewCustomer="Yes", IF(COUNTIF($I$2:$I$11,B9342)&gt;0,0,WEEKDAY(B9342,2)),IF(COUNTIF($I$2:$I$21,B9342)&gt;0,0,WEEKDAY(B9342,2)))</f>
        <v>4</v>
      </c>
      <c r="D9342" s="74">
        <f t="shared" si="2"/>
        <v>8</v>
      </c>
      <c r="E9342" s="12">
        <f>IFERROR(VLOOKUP(A9342,'IDAR Meter Data'!$A:$B,2,1),"")</f>
        <v>175</v>
      </c>
      <c r="F9342" s="75">
        <f>IF(CECCZ="CZ03",'Outside Temp'!B9342,IF(CECCZ="CZ04",'Outside Temp'!B9343,IF(CECCZ="CZ12",'Outside Temp'!B9344, IF(CECCZ="CZ13",'Outside Temp'!B9345))))</f>
        <v>62.13333333</v>
      </c>
      <c r="G9342" s="12">
        <f t="shared" si="3"/>
        <v>1</v>
      </c>
    </row>
    <row r="9343" ht="15.75" customHeight="1">
      <c r="A9343" s="13">
        <v>42222.34375</v>
      </c>
      <c r="B9343" s="73">
        <f t="shared" si="1"/>
        <v>42222</v>
      </c>
      <c r="C9343" s="74">
        <f>IF(NewCustomer="Yes", IF(COUNTIF($I$2:$I$11,B9343)&gt;0,0,WEEKDAY(B9343,2)),IF(COUNTIF($I$2:$I$21,B9343)&gt;0,0,WEEKDAY(B9343,2)))</f>
        <v>4</v>
      </c>
      <c r="D9343" s="74">
        <f t="shared" si="2"/>
        <v>8</v>
      </c>
      <c r="E9343" s="12">
        <f>IFERROR(VLOOKUP(A9343,'IDAR Meter Data'!$A:$B,2,1),"")</f>
        <v>174</v>
      </c>
      <c r="F9343" s="75">
        <f>IF(CECCZ="CZ03",'Outside Temp'!B9343,IF(CECCZ="CZ04",'Outside Temp'!B9344,IF(CECCZ="CZ12",'Outside Temp'!B9345, IF(CECCZ="CZ13",'Outside Temp'!B9346))))</f>
        <v>62.63333333</v>
      </c>
      <c r="G9343" s="12">
        <f t="shared" si="3"/>
        <v>1</v>
      </c>
    </row>
    <row r="9344" ht="15.75" customHeight="1">
      <c r="A9344" s="13">
        <v>42222.354166666664</v>
      </c>
      <c r="B9344" s="73">
        <f t="shared" si="1"/>
        <v>42222</v>
      </c>
      <c r="C9344" s="74">
        <f>IF(NewCustomer="Yes", IF(COUNTIF($I$2:$I$11,B9344)&gt;0,0,WEEKDAY(B9344,2)),IF(COUNTIF($I$2:$I$21,B9344)&gt;0,0,WEEKDAY(B9344,2)))</f>
        <v>4</v>
      </c>
      <c r="D9344" s="74">
        <f t="shared" si="2"/>
        <v>8</v>
      </c>
      <c r="E9344" s="12">
        <f>IFERROR(VLOOKUP(A9344,'IDAR Meter Data'!$A:$B,2,1),"")</f>
        <v>179</v>
      </c>
      <c r="F9344" s="75">
        <f>IF(CECCZ="CZ03",'Outside Temp'!B9344,IF(CECCZ="CZ04",'Outside Temp'!B9345,IF(CECCZ="CZ12",'Outside Temp'!B9346, IF(CECCZ="CZ13",'Outside Temp'!B9347))))</f>
        <v>63.13333333</v>
      </c>
      <c r="G9344" s="12">
        <f t="shared" si="3"/>
        <v>1</v>
      </c>
    </row>
    <row r="9345" ht="15.75" customHeight="1">
      <c r="A9345" s="13">
        <v>42222.364583333336</v>
      </c>
      <c r="B9345" s="73">
        <f t="shared" si="1"/>
        <v>42222</v>
      </c>
      <c r="C9345" s="74">
        <f>IF(NewCustomer="Yes", IF(COUNTIF($I$2:$I$11,B9345)&gt;0,0,WEEKDAY(B9345,2)),IF(COUNTIF($I$2:$I$21,B9345)&gt;0,0,WEEKDAY(B9345,2)))</f>
        <v>4</v>
      </c>
      <c r="D9345" s="74">
        <f t="shared" si="2"/>
        <v>8</v>
      </c>
      <c r="E9345" s="12">
        <f>IFERROR(VLOOKUP(A9345,'IDAR Meter Data'!$A:$B,2,1),"")</f>
        <v>200</v>
      </c>
      <c r="F9345" s="75">
        <f>IF(CECCZ="CZ03",'Outside Temp'!B9345,IF(CECCZ="CZ04",'Outside Temp'!B9346,IF(CECCZ="CZ12",'Outside Temp'!B9347, IF(CECCZ="CZ13",'Outside Temp'!B9348))))</f>
        <v>63.63333333</v>
      </c>
      <c r="G9345" s="12">
        <f t="shared" si="3"/>
        <v>1</v>
      </c>
    </row>
    <row r="9346" ht="15.75" customHeight="1">
      <c r="A9346" s="13">
        <v>42222.375</v>
      </c>
      <c r="B9346" s="73">
        <f t="shared" si="1"/>
        <v>42222</v>
      </c>
      <c r="C9346" s="74">
        <f>IF(NewCustomer="Yes", IF(COUNTIF($I$2:$I$11,B9346)&gt;0,0,WEEKDAY(B9346,2)),IF(COUNTIF($I$2:$I$21,B9346)&gt;0,0,WEEKDAY(B9346,2)))</f>
        <v>4</v>
      </c>
      <c r="D9346" s="74">
        <f t="shared" si="2"/>
        <v>9</v>
      </c>
      <c r="E9346" s="12">
        <f>IFERROR(VLOOKUP(A9346,'IDAR Meter Data'!$A:$B,2,1),"")</f>
        <v>195</v>
      </c>
      <c r="F9346" s="75">
        <f>IF(CECCZ="CZ03",'Outside Temp'!B9346,IF(CECCZ="CZ04",'Outside Temp'!B9347,IF(CECCZ="CZ12",'Outside Temp'!B9348, IF(CECCZ="CZ13",'Outside Temp'!B9349))))</f>
        <v>64.13333333</v>
      </c>
      <c r="G9346" s="12">
        <f t="shared" si="3"/>
        <v>1</v>
      </c>
    </row>
    <row r="9347" ht="15.75" customHeight="1">
      <c r="A9347" s="13">
        <v>42222.385416666664</v>
      </c>
      <c r="B9347" s="73">
        <f t="shared" si="1"/>
        <v>42222</v>
      </c>
      <c r="C9347" s="74">
        <f>IF(NewCustomer="Yes", IF(COUNTIF($I$2:$I$11,B9347)&gt;0,0,WEEKDAY(B9347,2)),IF(COUNTIF($I$2:$I$21,B9347)&gt;0,0,WEEKDAY(B9347,2)))</f>
        <v>4</v>
      </c>
      <c r="D9347" s="74">
        <f t="shared" si="2"/>
        <v>9</v>
      </c>
      <c r="E9347" s="12">
        <f>IFERROR(VLOOKUP(A9347,'IDAR Meter Data'!$A:$B,2,1),"")</f>
        <v>189</v>
      </c>
      <c r="F9347" s="75">
        <f>IF(CECCZ="CZ03",'Outside Temp'!B9347,IF(CECCZ="CZ04",'Outside Temp'!B9348,IF(CECCZ="CZ12",'Outside Temp'!B9349, IF(CECCZ="CZ13",'Outside Temp'!B9350))))</f>
        <v>64.63333333</v>
      </c>
      <c r="G9347" s="12">
        <f t="shared" si="3"/>
        <v>1</v>
      </c>
    </row>
    <row r="9348" ht="15.75" customHeight="1">
      <c r="A9348" s="13">
        <v>42222.395833333336</v>
      </c>
      <c r="B9348" s="73">
        <f t="shared" si="1"/>
        <v>42222</v>
      </c>
      <c r="C9348" s="74">
        <f>IF(NewCustomer="Yes", IF(COUNTIF($I$2:$I$11,B9348)&gt;0,0,WEEKDAY(B9348,2)),IF(COUNTIF($I$2:$I$21,B9348)&gt;0,0,WEEKDAY(B9348,2)))</f>
        <v>4</v>
      </c>
      <c r="D9348" s="74">
        <f t="shared" si="2"/>
        <v>9</v>
      </c>
      <c r="E9348" s="12">
        <f>IFERROR(VLOOKUP(A9348,'IDAR Meter Data'!$A:$B,2,1),"")</f>
        <v>198</v>
      </c>
      <c r="F9348" s="75">
        <f>IF(CECCZ="CZ03",'Outside Temp'!B9348,IF(CECCZ="CZ04",'Outside Temp'!B9349,IF(CECCZ="CZ12",'Outside Temp'!B9350, IF(CECCZ="CZ13",'Outside Temp'!B9351))))</f>
        <v>65.13333333</v>
      </c>
      <c r="G9348" s="12">
        <f t="shared" si="3"/>
        <v>2</v>
      </c>
    </row>
    <row r="9349" ht="15.75" customHeight="1">
      <c r="A9349" s="13">
        <v>42222.40625</v>
      </c>
      <c r="B9349" s="73">
        <f t="shared" si="1"/>
        <v>42222</v>
      </c>
      <c r="C9349" s="74">
        <f>IF(NewCustomer="Yes", IF(COUNTIF($I$2:$I$11,B9349)&gt;0,0,WEEKDAY(B9349,2)),IF(COUNTIF($I$2:$I$21,B9349)&gt;0,0,WEEKDAY(B9349,2)))</f>
        <v>4</v>
      </c>
      <c r="D9349" s="74">
        <f t="shared" si="2"/>
        <v>9</v>
      </c>
      <c r="E9349" s="12">
        <f>IFERROR(VLOOKUP(A9349,'IDAR Meter Data'!$A:$B,2,1),"")</f>
        <v>193</v>
      </c>
      <c r="F9349" s="75">
        <f>IF(CECCZ="CZ03",'Outside Temp'!B9349,IF(CECCZ="CZ04",'Outside Temp'!B9350,IF(CECCZ="CZ12",'Outside Temp'!B9351, IF(CECCZ="CZ13",'Outside Temp'!B9352))))</f>
        <v>65.63333333</v>
      </c>
      <c r="G9349" s="12">
        <f t="shared" si="3"/>
        <v>2</v>
      </c>
    </row>
    <row r="9350" ht="15.75" customHeight="1">
      <c r="A9350" s="13">
        <v>42222.416666666664</v>
      </c>
      <c r="B9350" s="73">
        <f t="shared" si="1"/>
        <v>42222</v>
      </c>
      <c r="C9350" s="74">
        <f>IF(NewCustomer="Yes", IF(COUNTIF($I$2:$I$11,B9350)&gt;0,0,WEEKDAY(B9350,2)),IF(COUNTIF($I$2:$I$21,B9350)&gt;0,0,WEEKDAY(B9350,2)))</f>
        <v>4</v>
      </c>
      <c r="D9350" s="74">
        <f t="shared" si="2"/>
        <v>10</v>
      </c>
      <c r="E9350" s="12">
        <f>IFERROR(VLOOKUP(A9350,'IDAR Meter Data'!$A:$B,2,1),"")</f>
        <v>210</v>
      </c>
      <c r="F9350" s="75">
        <f>IF(CECCZ="CZ03",'Outside Temp'!B9350,IF(CECCZ="CZ04",'Outside Temp'!B9351,IF(CECCZ="CZ12",'Outside Temp'!B9352, IF(CECCZ="CZ13",'Outside Temp'!B9353))))</f>
        <v>66</v>
      </c>
      <c r="G9350" s="12">
        <f t="shared" si="3"/>
        <v>2</v>
      </c>
    </row>
    <row r="9351" ht="15.75" customHeight="1">
      <c r="A9351" s="13">
        <v>42222.427083333336</v>
      </c>
      <c r="B9351" s="73">
        <f t="shared" si="1"/>
        <v>42222</v>
      </c>
      <c r="C9351" s="74">
        <f>IF(NewCustomer="Yes", IF(COUNTIF($I$2:$I$11,B9351)&gt;0,0,WEEKDAY(B9351,2)),IF(COUNTIF($I$2:$I$21,B9351)&gt;0,0,WEEKDAY(B9351,2)))</f>
        <v>4</v>
      </c>
      <c r="D9351" s="74">
        <f t="shared" si="2"/>
        <v>10</v>
      </c>
      <c r="E9351" s="12">
        <f>IFERROR(VLOOKUP(A9351,'IDAR Meter Data'!$A:$B,2,1),"")</f>
        <v>205</v>
      </c>
      <c r="F9351" s="75">
        <f>IF(CECCZ="CZ03",'Outside Temp'!B9351,IF(CECCZ="CZ04",'Outside Temp'!B9352,IF(CECCZ="CZ12",'Outside Temp'!B9353, IF(CECCZ="CZ13",'Outside Temp'!B9354))))</f>
        <v>66</v>
      </c>
      <c r="G9351" s="12">
        <f t="shared" si="3"/>
        <v>2</v>
      </c>
    </row>
    <row r="9352" ht="15.75" customHeight="1">
      <c r="A9352" s="13">
        <v>42222.4375</v>
      </c>
      <c r="B9352" s="73">
        <f t="shared" si="1"/>
        <v>42222</v>
      </c>
      <c r="C9352" s="74">
        <f>IF(NewCustomer="Yes", IF(COUNTIF($I$2:$I$11,B9352)&gt;0,0,WEEKDAY(B9352,2)),IF(COUNTIF($I$2:$I$21,B9352)&gt;0,0,WEEKDAY(B9352,2)))</f>
        <v>4</v>
      </c>
      <c r="D9352" s="74">
        <f t="shared" si="2"/>
        <v>10</v>
      </c>
      <c r="E9352" s="12">
        <f>IFERROR(VLOOKUP(A9352,'IDAR Meter Data'!$A:$B,2,1),"")</f>
        <v>201</v>
      </c>
      <c r="F9352" s="75">
        <f>IF(CECCZ="CZ03",'Outside Temp'!B9352,IF(CECCZ="CZ04",'Outside Temp'!B9353,IF(CECCZ="CZ12",'Outside Temp'!B9354, IF(CECCZ="CZ13",'Outside Temp'!B9355))))</f>
        <v>66</v>
      </c>
      <c r="G9352" s="12">
        <f t="shared" si="3"/>
        <v>2</v>
      </c>
    </row>
    <row r="9353" ht="15.75" customHeight="1">
      <c r="A9353" s="13">
        <v>42222.447916666664</v>
      </c>
      <c r="B9353" s="73">
        <f t="shared" si="1"/>
        <v>42222</v>
      </c>
      <c r="C9353" s="74">
        <f>IF(NewCustomer="Yes", IF(COUNTIF($I$2:$I$11,B9353)&gt;0,0,WEEKDAY(B9353,2)),IF(COUNTIF($I$2:$I$21,B9353)&gt;0,0,WEEKDAY(B9353,2)))</f>
        <v>4</v>
      </c>
      <c r="D9353" s="74">
        <f t="shared" si="2"/>
        <v>10</v>
      </c>
      <c r="E9353" s="12">
        <f>IFERROR(VLOOKUP(A9353,'IDAR Meter Data'!$A:$B,2,1),"")</f>
        <v>200</v>
      </c>
      <c r="F9353" s="75">
        <f>IF(CECCZ="CZ03",'Outside Temp'!B9353,IF(CECCZ="CZ04",'Outside Temp'!B9354,IF(CECCZ="CZ12",'Outside Temp'!B9355, IF(CECCZ="CZ13",'Outside Temp'!B9356))))</f>
        <v>66</v>
      </c>
      <c r="G9353" s="12">
        <f t="shared" si="3"/>
        <v>2</v>
      </c>
    </row>
    <row r="9354" ht="15.75" customHeight="1">
      <c r="A9354" s="13">
        <v>42222.458333333336</v>
      </c>
      <c r="B9354" s="73">
        <f t="shared" si="1"/>
        <v>42222</v>
      </c>
      <c r="C9354" s="74">
        <f>IF(NewCustomer="Yes", IF(COUNTIF($I$2:$I$11,B9354)&gt;0,0,WEEKDAY(B9354,2)),IF(COUNTIF($I$2:$I$21,B9354)&gt;0,0,WEEKDAY(B9354,2)))</f>
        <v>4</v>
      </c>
      <c r="D9354" s="74">
        <f t="shared" si="2"/>
        <v>11</v>
      </c>
      <c r="E9354" s="12">
        <f>IFERROR(VLOOKUP(A9354,'IDAR Meter Data'!$A:$B,2,1),"")</f>
        <v>206</v>
      </c>
      <c r="F9354" s="75">
        <f>IF(CECCZ="CZ03",'Outside Temp'!B9354,IF(CECCZ="CZ04",'Outside Temp'!B9355,IF(CECCZ="CZ12",'Outside Temp'!B9356, IF(CECCZ="CZ13",'Outside Temp'!B9357))))</f>
        <v>66.2</v>
      </c>
      <c r="G9354" s="12">
        <f t="shared" si="3"/>
        <v>2</v>
      </c>
    </row>
    <row r="9355" ht="15.75" customHeight="1">
      <c r="A9355" s="13">
        <v>42222.46875</v>
      </c>
      <c r="B9355" s="73">
        <f t="shared" si="1"/>
        <v>42222</v>
      </c>
      <c r="C9355" s="74">
        <f>IF(NewCustomer="Yes", IF(COUNTIF($I$2:$I$11,B9355)&gt;0,0,WEEKDAY(B9355,2)),IF(COUNTIF($I$2:$I$21,B9355)&gt;0,0,WEEKDAY(B9355,2)))</f>
        <v>4</v>
      </c>
      <c r="D9355" s="74">
        <f t="shared" si="2"/>
        <v>11</v>
      </c>
      <c r="E9355" s="12">
        <f>IFERROR(VLOOKUP(A9355,'IDAR Meter Data'!$A:$B,2,1),"")</f>
        <v>207</v>
      </c>
      <c r="F9355" s="75">
        <f>IF(CECCZ="CZ03",'Outside Temp'!B9355,IF(CECCZ="CZ04",'Outside Temp'!B9356,IF(CECCZ="CZ12",'Outside Temp'!B9357, IF(CECCZ="CZ13",'Outside Temp'!B9358))))</f>
        <v>66.95</v>
      </c>
      <c r="G9355" s="12">
        <f t="shared" si="3"/>
        <v>2</v>
      </c>
    </row>
    <row r="9356" ht="15.75" customHeight="1">
      <c r="A9356" s="13">
        <v>42222.479166666664</v>
      </c>
      <c r="B9356" s="73">
        <f t="shared" si="1"/>
        <v>42222</v>
      </c>
      <c r="C9356" s="74">
        <f>IF(NewCustomer="Yes", IF(COUNTIF($I$2:$I$11,B9356)&gt;0,0,WEEKDAY(B9356,2)),IF(COUNTIF($I$2:$I$21,B9356)&gt;0,0,WEEKDAY(B9356,2)))</f>
        <v>4</v>
      </c>
      <c r="D9356" s="74">
        <f t="shared" si="2"/>
        <v>11</v>
      </c>
      <c r="E9356" s="12">
        <f>IFERROR(VLOOKUP(A9356,'IDAR Meter Data'!$A:$B,2,1),"")</f>
        <v>198</v>
      </c>
      <c r="F9356" s="75">
        <f>IF(CECCZ="CZ03",'Outside Temp'!B9356,IF(CECCZ="CZ04",'Outside Temp'!B9357,IF(CECCZ="CZ12",'Outside Temp'!B9358, IF(CECCZ="CZ13",'Outside Temp'!B9359))))</f>
        <v>67.7</v>
      </c>
      <c r="G9356" s="12">
        <f t="shared" si="3"/>
        <v>2</v>
      </c>
    </row>
    <row r="9357" ht="15.75" customHeight="1">
      <c r="A9357" s="13">
        <v>42222.489583333336</v>
      </c>
      <c r="B9357" s="73">
        <f t="shared" si="1"/>
        <v>42222</v>
      </c>
      <c r="C9357" s="74">
        <f>IF(NewCustomer="Yes", IF(COUNTIF($I$2:$I$11,B9357)&gt;0,0,WEEKDAY(B9357,2)),IF(COUNTIF($I$2:$I$21,B9357)&gt;0,0,WEEKDAY(B9357,2)))</f>
        <v>4</v>
      </c>
      <c r="D9357" s="74">
        <f t="shared" si="2"/>
        <v>11</v>
      </c>
      <c r="E9357" s="12">
        <f>IFERROR(VLOOKUP(A9357,'IDAR Meter Data'!$A:$B,2,1),"")</f>
        <v>209</v>
      </c>
      <c r="F9357" s="75">
        <f>IF(CECCZ="CZ03",'Outside Temp'!B9357,IF(CECCZ="CZ04",'Outside Temp'!B9358,IF(CECCZ="CZ12",'Outside Temp'!B9359, IF(CECCZ="CZ13",'Outside Temp'!B9360))))</f>
        <v>68.45</v>
      </c>
      <c r="G9357" s="12">
        <f t="shared" si="3"/>
        <v>2</v>
      </c>
    </row>
    <row r="9358" ht="15.75" customHeight="1">
      <c r="A9358" s="13">
        <v>42222.5</v>
      </c>
      <c r="B9358" s="73">
        <f t="shared" si="1"/>
        <v>42222</v>
      </c>
      <c r="C9358" s="74">
        <f>IF(NewCustomer="Yes", IF(COUNTIF($I$2:$I$11,B9358)&gt;0,0,WEEKDAY(B9358,2)),IF(COUNTIF($I$2:$I$21,B9358)&gt;0,0,WEEKDAY(B9358,2)))</f>
        <v>4</v>
      </c>
      <c r="D9358" s="74">
        <f t="shared" si="2"/>
        <v>12</v>
      </c>
      <c r="E9358" s="12">
        <f>IFERROR(VLOOKUP(A9358,'IDAR Meter Data'!$A:$B,2,1),"")</f>
        <v>204</v>
      </c>
      <c r="F9358" s="75">
        <f>IF(CECCZ="CZ03",'Outside Temp'!B9358,IF(CECCZ="CZ04",'Outside Temp'!B9359,IF(CECCZ="CZ12",'Outside Temp'!B9360, IF(CECCZ="CZ13",'Outside Temp'!B9361))))</f>
        <v>68.93103448</v>
      </c>
      <c r="G9358" s="12">
        <f t="shared" si="3"/>
        <v>2</v>
      </c>
    </row>
    <row r="9359" ht="15.75" customHeight="1">
      <c r="A9359" s="13">
        <v>42222.510416666664</v>
      </c>
      <c r="B9359" s="73">
        <f t="shared" si="1"/>
        <v>42222</v>
      </c>
      <c r="C9359" s="74">
        <f>IF(NewCustomer="Yes", IF(COUNTIF($I$2:$I$11,B9359)&gt;0,0,WEEKDAY(B9359,2)),IF(COUNTIF($I$2:$I$21,B9359)&gt;0,0,WEEKDAY(B9359,2)))</f>
        <v>4</v>
      </c>
      <c r="D9359" s="74">
        <f t="shared" si="2"/>
        <v>12</v>
      </c>
      <c r="E9359" s="12">
        <f>IFERROR(VLOOKUP(A9359,'IDAR Meter Data'!$A:$B,2,1),"")</f>
        <v>214</v>
      </c>
      <c r="F9359" s="75">
        <f>IF(CECCZ="CZ03",'Outside Temp'!B9359,IF(CECCZ="CZ04",'Outside Temp'!B9360,IF(CECCZ="CZ12",'Outside Temp'!B9361, IF(CECCZ="CZ13",'Outside Temp'!B9362))))</f>
        <v>68.67241379</v>
      </c>
      <c r="G9359" s="12">
        <f t="shared" si="3"/>
        <v>2</v>
      </c>
    </row>
    <row r="9360" ht="15.75" customHeight="1">
      <c r="A9360" s="13">
        <v>42222.520833333336</v>
      </c>
      <c r="B9360" s="73">
        <f t="shared" si="1"/>
        <v>42222</v>
      </c>
      <c r="C9360" s="74">
        <f>IF(NewCustomer="Yes", IF(COUNTIF($I$2:$I$11,B9360)&gt;0,0,WEEKDAY(B9360,2)),IF(COUNTIF($I$2:$I$21,B9360)&gt;0,0,WEEKDAY(B9360,2)))</f>
        <v>4</v>
      </c>
      <c r="D9360" s="74">
        <f t="shared" si="2"/>
        <v>12</v>
      </c>
      <c r="E9360" s="12">
        <f>IFERROR(VLOOKUP(A9360,'IDAR Meter Data'!$A:$B,2,1),"")</f>
        <v>227</v>
      </c>
      <c r="F9360" s="75">
        <f>IF(CECCZ="CZ03",'Outside Temp'!B9360,IF(CECCZ="CZ04",'Outside Temp'!B9361,IF(CECCZ="CZ12",'Outside Temp'!B9362, IF(CECCZ="CZ13",'Outside Temp'!B9363))))</f>
        <v>68.4137931</v>
      </c>
      <c r="G9360" s="12">
        <f t="shared" si="3"/>
        <v>2</v>
      </c>
    </row>
    <row r="9361" ht="15.75" customHeight="1">
      <c r="A9361" s="13">
        <v>42222.53125</v>
      </c>
      <c r="B9361" s="73">
        <f t="shared" si="1"/>
        <v>42222</v>
      </c>
      <c r="C9361" s="74">
        <f>IF(NewCustomer="Yes", IF(COUNTIF($I$2:$I$11,B9361)&gt;0,0,WEEKDAY(B9361,2)),IF(COUNTIF($I$2:$I$21,B9361)&gt;0,0,WEEKDAY(B9361,2)))</f>
        <v>4</v>
      </c>
      <c r="D9361" s="74">
        <f t="shared" si="2"/>
        <v>12</v>
      </c>
      <c r="E9361" s="12">
        <f>IFERROR(VLOOKUP(A9361,'IDAR Meter Data'!$A:$B,2,1),"")</f>
        <v>214</v>
      </c>
      <c r="F9361" s="75">
        <f>IF(CECCZ="CZ03",'Outside Temp'!B9361,IF(CECCZ="CZ04",'Outside Temp'!B9362,IF(CECCZ="CZ12",'Outside Temp'!B9363, IF(CECCZ="CZ13",'Outside Temp'!B9364))))</f>
        <v>68.15517241</v>
      </c>
      <c r="G9361" s="12">
        <f t="shared" si="3"/>
        <v>2</v>
      </c>
    </row>
    <row r="9362" ht="15.75" customHeight="1">
      <c r="A9362" s="13">
        <v>42222.541666666664</v>
      </c>
      <c r="B9362" s="73">
        <f t="shared" si="1"/>
        <v>42222</v>
      </c>
      <c r="C9362" s="74">
        <f>IF(NewCustomer="Yes", IF(COUNTIF($I$2:$I$11,B9362)&gt;0,0,WEEKDAY(B9362,2)),IF(COUNTIF($I$2:$I$21,B9362)&gt;0,0,WEEKDAY(B9362,2)))</f>
        <v>4</v>
      </c>
      <c r="D9362" s="74">
        <f t="shared" si="2"/>
        <v>13</v>
      </c>
      <c r="E9362" s="12">
        <f>IFERROR(VLOOKUP(A9362,'IDAR Meter Data'!$A:$B,2,1),"")</f>
        <v>209</v>
      </c>
      <c r="F9362" s="75">
        <f>IF(CECCZ="CZ03",'Outside Temp'!B9362,IF(CECCZ="CZ04",'Outside Temp'!B9363,IF(CECCZ="CZ12",'Outside Temp'!B9364, IF(CECCZ="CZ13",'Outside Temp'!B9365))))</f>
        <v>67.93333333</v>
      </c>
      <c r="G9362" s="12">
        <f t="shared" si="3"/>
        <v>2</v>
      </c>
    </row>
    <row r="9363" ht="15.75" customHeight="1">
      <c r="A9363" s="13">
        <v>42222.552083333336</v>
      </c>
      <c r="B9363" s="73">
        <f t="shared" si="1"/>
        <v>42222</v>
      </c>
      <c r="C9363" s="74">
        <f>IF(NewCustomer="Yes", IF(COUNTIF($I$2:$I$11,B9363)&gt;0,0,WEEKDAY(B9363,2)),IF(COUNTIF($I$2:$I$21,B9363)&gt;0,0,WEEKDAY(B9363,2)))</f>
        <v>4</v>
      </c>
      <c r="D9363" s="74">
        <f t="shared" si="2"/>
        <v>13</v>
      </c>
      <c r="E9363" s="12">
        <f>IFERROR(VLOOKUP(A9363,'IDAR Meter Data'!$A:$B,2,1),"")</f>
        <v>207</v>
      </c>
      <c r="F9363" s="75">
        <f>IF(CECCZ="CZ03",'Outside Temp'!B9363,IF(CECCZ="CZ04",'Outside Temp'!B9364,IF(CECCZ="CZ12",'Outside Temp'!B9365, IF(CECCZ="CZ13",'Outside Temp'!B9366))))</f>
        <v>67.68333333</v>
      </c>
      <c r="G9363" s="12">
        <f t="shared" si="3"/>
        <v>2</v>
      </c>
    </row>
    <row r="9364" ht="15.75" customHeight="1">
      <c r="A9364" s="13">
        <v>42222.5625</v>
      </c>
      <c r="B9364" s="73">
        <f t="shared" si="1"/>
        <v>42222</v>
      </c>
      <c r="C9364" s="74">
        <f>IF(NewCustomer="Yes", IF(COUNTIF($I$2:$I$11,B9364)&gt;0,0,WEEKDAY(B9364,2)),IF(COUNTIF($I$2:$I$21,B9364)&gt;0,0,WEEKDAY(B9364,2)))</f>
        <v>4</v>
      </c>
      <c r="D9364" s="74">
        <f t="shared" si="2"/>
        <v>13</v>
      </c>
      <c r="E9364" s="12">
        <f>IFERROR(VLOOKUP(A9364,'IDAR Meter Data'!$A:$B,2,1),"")</f>
        <v>212</v>
      </c>
      <c r="F9364" s="75">
        <f>IF(CECCZ="CZ03",'Outside Temp'!B9364,IF(CECCZ="CZ04",'Outside Temp'!B9365,IF(CECCZ="CZ12",'Outside Temp'!B9366, IF(CECCZ="CZ13",'Outside Temp'!B9367))))</f>
        <v>67.43333333</v>
      </c>
      <c r="G9364" s="12">
        <f t="shared" si="3"/>
        <v>2</v>
      </c>
    </row>
    <row r="9365" ht="15.75" customHeight="1">
      <c r="A9365" s="13">
        <v>42222.572916666664</v>
      </c>
      <c r="B9365" s="73">
        <f t="shared" si="1"/>
        <v>42222</v>
      </c>
      <c r="C9365" s="74">
        <f>IF(NewCustomer="Yes", IF(COUNTIF($I$2:$I$11,B9365)&gt;0,0,WEEKDAY(B9365,2)),IF(COUNTIF($I$2:$I$21,B9365)&gt;0,0,WEEKDAY(B9365,2)))</f>
        <v>4</v>
      </c>
      <c r="D9365" s="74">
        <f t="shared" si="2"/>
        <v>13</v>
      </c>
      <c r="E9365" s="12">
        <f>IFERROR(VLOOKUP(A9365,'IDAR Meter Data'!$A:$B,2,1),"")</f>
        <v>207</v>
      </c>
      <c r="F9365" s="75">
        <f>IF(CECCZ="CZ03",'Outside Temp'!B9365,IF(CECCZ="CZ04",'Outside Temp'!B9366,IF(CECCZ="CZ12",'Outside Temp'!B9367, IF(CECCZ="CZ13",'Outside Temp'!B9368))))</f>
        <v>67.18333333</v>
      </c>
      <c r="G9365" s="12">
        <f t="shared" si="3"/>
        <v>2</v>
      </c>
    </row>
    <row r="9366" ht="15.75" customHeight="1">
      <c r="A9366" s="13">
        <v>42222.583333333336</v>
      </c>
      <c r="B9366" s="73">
        <f t="shared" si="1"/>
        <v>42222</v>
      </c>
      <c r="C9366" s="74">
        <f>IF(NewCustomer="Yes", IF(COUNTIF($I$2:$I$11,B9366)&gt;0,0,WEEKDAY(B9366,2)),IF(COUNTIF($I$2:$I$21,B9366)&gt;0,0,WEEKDAY(B9366,2)))</f>
        <v>4</v>
      </c>
      <c r="D9366" s="74">
        <f t="shared" si="2"/>
        <v>14</v>
      </c>
      <c r="E9366" s="12">
        <f>IFERROR(VLOOKUP(A9366,'IDAR Meter Data'!$A:$B,2,1),"")</f>
        <v>212</v>
      </c>
      <c r="F9366" s="75">
        <f>IF(CECCZ="CZ03",'Outside Temp'!B9366,IF(CECCZ="CZ04",'Outside Temp'!B9367,IF(CECCZ="CZ12",'Outside Temp'!B9368, IF(CECCZ="CZ13",'Outside Temp'!B9369))))</f>
        <v>67.13333333</v>
      </c>
      <c r="G9366" s="12">
        <f t="shared" si="3"/>
        <v>2</v>
      </c>
    </row>
    <row r="9367" ht="15.75" customHeight="1">
      <c r="A9367" s="13">
        <v>42222.59375</v>
      </c>
      <c r="B9367" s="73">
        <f t="shared" si="1"/>
        <v>42222</v>
      </c>
      <c r="C9367" s="74">
        <f>IF(NewCustomer="Yes", IF(COUNTIF($I$2:$I$11,B9367)&gt;0,0,WEEKDAY(B9367,2)),IF(COUNTIF($I$2:$I$21,B9367)&gt;0,0,WEEKDAY(B9367,2)))</f>
        <v>4</v>
      </c>
      <c r="D9367" s="74">
        <f t="shared" si="2"/>
        <v>14</v>
      </c>
      <c r="E9367" s="12">
        <f>IFERROR(VLOOKUP(A9367,'IDAR Meter Data'!$A:$B,2,1),"")</f>
        <v>211</v>
      </c>
      <c r="F9367" s="75">
        <f>IF(CECCZ="CZ03",'Outside Temp'!B9367,IF(CECCZ="CZ04",'Outside Temp'!B9368,IF(CECCZ="CZ12",'Outside Temp'!B9369, IF(CECCZ="CZ13",'Outside Temp'!B9370))))</f>
        <v>67.63333333</v>
      </c>
      <c r="G9367" s="12">
        <f t="shared" si="3"/>
        <v>2</v>
      </c>
    </row>
    <row r="9368" ht="15.75" customHeight="1">
      <c r="A9368" s="13">
        <v>42222.604166666664</v>
      </c>
      <c r="B9368" s="73">
        <f t="shared" si="1"/>
        <v>42222</v>
      </c>
      <c r="C9368" s="74">
        <f>IF(NewCustomer="Yes", IF(COUNTIF($I$2:$I$11,B9368)&gt;0,0,WEEKDAY(B9368,2)),IF(COUNTIF($I$2:$I$21,B9368)&gt;0,0,WEEKDAY(B9368,2)))</f>
        <v>4</v>
      </c>
      <c r="D9368" s="74">
        <f t="shared" si="2"/>
        <v>14</v>
      </c>
      <c r="E9368" s="12">
        <f>IFERROR(VLOOKUP(A9368,'IDAR Meter Data'!$A:$B,2,1),"")</f>
        <v>215</v>
      </c>
      <c r="F9368" s="75">
        <f>IF(CECCZ="CZ03",'Outside Temp'!B9368,IF(CECCZ="CZ04",'Outside Temp'!B9369,IF(CECCZ="CZ12",'Outside Temp'!B9370, IF(CECCZ="CZ13",'Outside Temp'!B9371))))</f>
        <v>68.13333333</v>
      </c>
      <c r="G9368" s="12">
        <f t="shared" si="3"/>
        <v>2</v>
      </c>
    </row>
    <row r="9369" ht="15.75" customHeight="1">
      <c r="A9369" s="13">
        <v>42222.614583333336</v>
      </c>
      <c r="B9369" s="73">
        <f t="shared" si="1"/>
        <v>42222</v>
      </c>
      <c r="C9369" s="74">
        <f>IF(NewCustomer="Yes", IF(COUNTIF($I$2:$I$11,B9369)&gt;0,0,WEEKDAY(B9369,2)),IF(COUNTIF($I$2:$I$21,B9369)&gt;0,0,WEEKDAY(B9369,2)))</f>
        <v>4</v>
      </c>
      <c r="D9369" s="74">
        <f t="shared" si="2"/>
        <v>14</v>
      </c>
      <c r="E9369" s="12">
        <f>IFERROR(VLOOKUP(A9369,'IDAR Meter Data'!$A:$B,2,1),"")</f>
        <v>226</v>
      </c>
      <c r="F9369" s="75">
        <f>IF(CECCZ="CZ03",'Outside Temp'!B9369,IF(CECCZ="CZ04",'Outside Temp'!B9370,IF(CECCZ="CZ12",'Outside Temp'!B9371, IF(CECCZ="CZ13",'Outside Temp'!B9372))))</f>
        <v>68.63333333</v>
      </c>
      <c r="G9369" s="12">
        <f t="shared" si="3"/>
        <v>2</v>
      </c>
    </row>
    <row r="9370" ht="15.75" customHeight="1">
      <c r="A9370" s="13">
        <v>42222.625</v>
      </c>
      <c r="B9370" s="73">
        <f t="shared" si="1"/>
        <v>42222</v>
      </c>
      <c r="C9370" s="74">
        <f>IF(NewCustomer="Yes", IF(COUNTIF($I$2:$I$11,B9370)&gt;0,0,WEEKDAY(B9370,2)),IF(COUNTIF($I$2:$I$21,B9370)&gt;0,0,WEEKDAY(B9370,2)))</f>
        <v>4</v>
      </c>
      <c r="D9370" s="74">
        <f t="shared" si="2"/>
        <v>15</v>
      </c>
      <c r="E9370" s="12">
        <f>IFERROR(VLOOKUP(A9370,'IDAR Meter Data'!$A:$B,2,1),"")</f>
        <v>209</v>
      </c>
      <c r="F9370" s="75">
        <f>IF(CECCZ="CZ03",'Outside Temp'!B9370,IF(CECCZ="CZ04",'Outside Temp'!B9371,IF(CECCZ="CZ12",'Outside Temp'!B9372, IF(CECCZ="CZ13",'Outside Temp'!B9373))))</f>
        <v>69</v>
      </c>
      <c r="G9370" s="12">
        <f t="shared" si="3"/>
        <v>2</v>
      </c>
    </row>
    <row r="9371" ht="15.75" customHeight="1">
      <c r="A9371" s="13">
        <v>42222.635416666664</v>
      </c>
      <c r="B9371" s="73">
        <f t="shared" si="1"/>
        <v>42222</v>
      </c>
      <c r="C9371" s="74">
        <f>IF(NewCustomer="Yes", IF(COUNTIF($I$2:$I$11,B9371)&gt;0,0,WEEKDAY(B9371,2)),IF(COUNTIF($I$2:$I$21,B9371)&gt;0,0,WEEKDAY(B9371,2)))</f>
        <v>4</v>
      </c>
      <c r="D9371" s="74">
        <f t="shared" si="2"/>
        <v>15</v>
      </c>
      <c r="E9371" s="12">
        <f>IFERROR(VLOOKUP(A9371,'IDAR Meter Data'!$A:$B,2,1),"")</f>
        <v>220</v>
      </c>
      <c r="F9371" s="75">
        <f>IF(CECCZ="CZ03",'Outside Temp'!B9371,IF(CECCZ="CZ04",'Outside Temp'!B9372,IF(CECCZ="CZ12",'Outside Temp'!B9373, IF(CECCZ="CZ13",'Outside Temp'!B9374))))</f>
        <v>69</v>
      </c>
      <c r="G9371" s="12">
        <f t="shared" si="3"/>
        <v>2</v>
      </c>
    </row>
    <row r="9372" ht="15.75" customHeight="1">
      <c r="A9372" s="13">
        <v>42222.645833333336</v>
      </c>
      <c r="B9372" s="73">
        <f t="shared" si="1"/>
        <v>42222</v>
      </c>
      <c r="C9372" s="74">
        <f>IF(NewCustomer="Yes", IF(COUNTIF($I$2:$I$11,B9372)&gt;0,0,WEEKDAY(B9372,2)),IF(COUNTIF($I$2:$I$21,B9372)&gt;0,0,WEEKDAY(B9372,2)))</f>
        <v>4</v>
      </c>
      <c r="D9372" s="74">
        <f t="shared" si="2"/>
        <v>15</v>
      </c>
      <c r="E9372" s="12">
        <f>IFERROR(VLOOKUP(A9372,'IDAR Meter Data'!$A:$B,2,1),"")</f>
        <v>215</v>
      </c>
      <c r="F9372" s="75">
        <f>IF(CECCZ="CZ03",'Outside Temp'!B9372,IF(CECCZ="CZ04",'Outside Temp'!B9373,IF(CECCZ="CZ12",'Outside Temp'!B9374, IF(CECCZ="CZ13",'Outside Temp'!B9375))))</f>
        <v>69</v>
      </c>
      <c r="G9372" s="12">
        <f t="shared" si="3"/>
        <v>2</v>
      </c>
    </row>
    <row r="9373" ht="15.75" customHeight="1">
      <c r="A9373" s="13">
        <v>42222.65625</v>
      </c>
      <c r="B9373" s="73">
        <f t="shared" si="1"/>
        <v>42222</v>
      </c>
      <c r="C9373" s="74">
        <f>IF(NewCustomer="Yes", IF(COUNTIF($I$2:$I$11,B9373)&gt;0,0,WEEKDAY(B9373,2)),IF(COUNTIF($I$2:$I$21,B9373)&gt;0,0,WEEKDAY(B9373,2)))</f>
        <v>4</v>
      </c>
      <c r="D9373" s="74">
        <f t="shared" si="2"/>
        <v>15</v>
      </c>
      <c r="E9373" s="12">
        <f>IFERROR(VLOOKUP(A9373,'IDAR Meter Data'!$A:$B,2,1),"")</f>
        <v>232</v>
      </c>
      <c r="F9373" s="75">
        <f>IF(CECCZ="CZ03",'Outside Temp'!B9373,IF(CECCZ="CZ04",'Outside Temp'!B9374,IF(CECCZ="CZ12",'Outside Temp'!B9375, IF(CECCZ="CZ13",'Outside Temp'!B9376))))</f>
        <v>69</v>
      </c>
      <c r="G9373" s="12">
        <f t="shared" si="3"/>
        <v>2</v>
      </c>
    </row>
    <row r="9374" ht="15.75" customHeight="1">
      <c r="A9374" s="13">
        <v>42222.666666666664</v>
      </c>
      <c r="B9374" s="73">
        <f t="shared" si="1"/>
        <v>42222</v>
      </c>
      <c r="C9374" s="74">
        <f>IF(NewCustomer="Yes", IF(COUNTIF($I$2:$I$11,B9374)&gt;0,0,WEEKDAY(B9374,2)),IF(COUNTIF($I$2:$I$21,B9374)&gt;0,0,WEEKDAY(B9374,2)))</f>
        <v>4</v>
      </c>
      <c r="D9374" s="74">
        <f t="shared" si="2"/>
        <v>16</v>
      </c>
      <c r="E9374" s="12">
        <f>IFERROR(VLOOKUP(A9374,'IDAR Meter Data'!$A:$B,2,1),"")</f>
        <v>231</v>
      </c>
      <c r="F9374" s="75">
        <f>IF(CECCZ="CZ03",'Outside Temp'!B9374,IF(CECCZ="CZ04",'Outside Temp'!B9375,IF(CECCZ="CZ12",'Outside Temp'!B9376, IF(CECCZ="CZ13",'Outside Temp'!B9377))))</f>
        <v>68.86666667</v>
      </c>
      <c r="G9374" s="12">
        <f t="shared" si="3"/>
        <v>2</v>
      </c>
    </row>
    <row r="9375" ht="15.75" customHeight="1">
      <c r="A9375" s="13">
        <v>42222.677083333336</v>
      </c>
      <c r="B9375" s="73">
        <f t="shared" si="1"/>
        <v>42222</v>
      </c>
      <c r="C9375" s="74">
        <f>IF(NewCustomer="Yes", IF(COUNTIF($I$2:$I$11,B9375)&gt;0,0,WEEKDAY(B9375,2)),IF(COUNTIF($I$2:$I$21,B9375)&gt;0,0,WEEKDAY(B9375,2)))</f>
        <v>4</v>
      </c>
      <c r="D9375" s="74">
        <f t="shared" si="2"/>
        <v>16</v>
      </c>
      <c r="E9375" s="12">
        <f>IFERROR(VLOOKUP(A9375,'IDAR Meter Data'!$A:$B,2,1),"")</f>
        <v>220</v>
      </c>
      <c r="F9375" s="75">
        <f>IF(CECCZ="CZ03",'Outside Temp'!B9375,IF(CECCZ="CZ04",'Outside Temp'!B9376,IF(CECCZ="CZ12",'Outside Temp'!B9377, IF(CECCZ="CZ13",'Outside Temp'!B9378))))</f>
        <v>68.36666667</v>
      </c>
      <c r="G9375" s="12">
        <f t="shared" si="3"/>
        <v>2</v>
      </c>
    </row>
    <row r="9376" ht="15.75" customHeight="1">
      <c r="A9376" s="13">
        <v>42222.6875</v>
      </c>
      <c r="B9376" s="73">
        <f t="shared" si="1"/>
        <v>42222</v>
      </c>
      <c r="C9376" s="74">
        <f>IF(NewCustomer="Yes", IF(COUNTIF($I$2:$I$11,B9376)&gt;0,0,WEEKDAY(B9376,2)),IF(COUNTIF($I$2:$I$21,B9376)&gt;0,0,WEEKDAY(B9376,2)))</f>
        <v>4</v>
      </c>
      <c r="D9376" s="74">
        <f t="shared" si="2"/>
        <v>16</v>
      </c>
      <c r="E9376" s="12">
        <f>IFERROR(VLOOKUP(A9376,'IDAR Meter Data'!$A:$B,2,1),"")</f>
        <v>225</v>
      </c>
      <c r="F9376" s="75">
        <f>IF(CECCZ="CZ03",'Outside Temp'!B9376,IF(CECCZ="CZ04",'Outside Temp'!B9377,IF(CECCZ="CZ12",'Outside Temp'!B9378, IF(CECCZ="CZ13",'Outside Temp'!B9379))))</f>
        <v>67.86666667</v>
      </c>
      <c r="G9376" s="12">
        <f t="shared" si="3"/>
        <v>2</v>
      </c>
    </row>
    <row r="9377" ht="15.75" customHeight="1">
      <c r="A9377" s="13">
        <v>42222.697916666664</v>
      </c>
      <c r="B9377" s="73">
        <f t="shared" si="1"/>
        <v>42222</v>
      </c>
      <c r="C9377" s="74">
        <f>IF(NewCustomer="Yes", IF(COUNTIF($I$2:$I$11,B9377)&gt;0,0,WEEKDAY(B9377,2)),IF(COUNTIF($I$2:$I$21,B9377)&gt;0,0,WEEKDAY(B9377,2)))</f>
        <v>4</v>
      </c>
      <c r="D9377" s="74">
        <f t="shared" si="2"/>
        <v>16</v>
      </c>
      <c r="E9377" s="12">
        <f>IFERROR(VLOOKUP(A9377,'IDAR Meter Data'!$A:$B,2,1),"")</f>
        <v>234</v>
      </c>
      <c r="F9377" s="75">
        <f>IF(CECCZ="CZ03",'Outside Temp'!B9377,IF(CECCZ="CZ04",'Outside Temp'!B9378,IF(CECCZ="CZ12",'Outside Temp'!B9379, IF(CECCZ="CZ13",'Outside Temp'!B9380))))</f>
        <v>67.36666667</v>
      </c>
      <c r="G9377" s="12">
        <f t="shared" si="3"/>
        <v>2</v>
      </c>
    </row>
    <row r="9378" ht="15.75" customHeight="1">
      <c r="A9378" s="13">
        <v>42222.708333333336</v>
      </c>
      <c r="B9378" s="73">
        <f t="shared" si="1"/>
        <v>42222</v>
      </c>
      <c r="C9378" s="74">
        <f>IF(NewCustomer="Yes", IF(COUNTIF($I$2:$I$11,B9378)&gt;0,0,WEEKDAY(B9378,2)),IF(COUNTIF($I$2:$I$21,B9378)&gt;0,0,WEEKDAY(B9378,2)))</f>
        <v>4</v>
      </c>
      <c r="D9378" s="74">
        <f t="shared" si="2"/>
        <v>17</v>
      </c>
      <c r="E9378" s="12">
        <f>IFERROR(VLOOKUP(A9378,'IDAR Meter Data'!$A:$B,2,1),"")</f>
        <v>211</v>
      </c>
      <c r="F9378" s="75">
        <f>IF(CECCZ="CZ03",'Outside Temp'!B9378,IF(CECCZ="CZ04",'Outside Temp'!B9379,IF(CECCZ="CZ12",'Outside Temp'!B9380, IF(CECCZ="CZ13",'Outside Temp'!B9381))))</f>
        <v>66.8</v>
      </c>
      <c r="G9378" s="12">
        <f t="shared" si="3"/>
        <v>2</v>
      </c>
    </row>
    <row r="9379" ht="15.75" customHeight="1">
      <c r="A9379" s="13">
        <v>42222.71875</v>
      </c>
      <c r="B9379" s="73">
        <f t="shared" si="1"/>
        <v>42222</v>
      </c>
      <c r="C9379" s="74">
        <f>IF(NewCustomer="Yes", IF(COUNTIF($I$2:$I$11,B9379)&gt;0,0,WEEKDAY(B9379,2)),IF(COUNTIF($I$2:$I$21,B9379)&gt;0,0,WEEKDAY(B9379,2)))</f>
        <v>4</v>
      </c>
      <c r="D9379" s="74">
        <f t="shared" si="2"/>
        <v>17</v>
      </c>
      <c r="E9379" s="12">
        <f>IFERROR(VLOOKUP(A9379,'IDAR Meter Data'!$A:$B,2,1),"")</f>
        <v>225</v>
      </c>
      <c r="F9379" s="75">
        <f>IF(CECCZ="CZ03",'Outside Temp'!B9379,IF(CECCZ="CZ04",'Outside Temp'!B9380,IF(CECCZ="CZ12",'Outside Temp'!B9381, IF(CECCZ="CZ13",'Outside Temp'!B9382))))</f>
        <v>66.05</v>
      </c>
      <c r="G9379" s="12">
        <f t="shared" si="3"/>
        <v>2</v>
      </c>
    </row>
    <row r="9380" ht="15.75" customHeight="1">
      <c r="A9380" s="13">
        <v>42222.729166666664</v>
      </c>
      <c r="B9380" s="73">
        <f t="shared" si="1"/>
        <v>42222</v>
      </c>
      <c r="C9380" s="74">
        <f>IF(NewCustomer="Yes", IF(COUNTIF($I$2:$I$11,B9380)&gt;0,0,WEEKDAY(B9380,2)),IF(COUNTIF($I$2:$I$21,B9380)&gt;0,0,WEEKDAY(B9380,2)))</f>
        <v>4</v>
      </c>
      <c r="D9380" s="74">
        <f t="shared" si="2"/>
        <v>17</v>
      </c>
      <c r="E9380" s="12">
        <f>IFERROR(VLOOKUP(A9380,'IDAR Meter Data'!$A:$B,2,1),"")</f>
        <v>225</v>
      </c>
      <c r="F9380" s="75">
        <f>IF(CECCZ="CZ03",'Outside Temp'!B9380,IF(CECCZ="CZ04",'Outside Temp'!B9381,IF(CECCZ="CZ12",'Outside Temp'!B9382, IF(CECCZ="CZ13",'Outside Temp'!B9383))))</f>
        <v>65.3</v>
      </c>
      <c r="G9380" s="12">
        <f t="shared" si="3"/>
        <v>2</v>
      </c>
    </row>
    <row r="9381" ht="15.75" customHeight="1">
      <c r="A9381" s="13">
        <v>42222.739583333336</v>
      </c>
      <c r="B9381" s="73">
        <f t="shared" si="1"/>
        <v>42222</v>
      </c>
      <c r="C9381" s="74">
        <f>IF(NewCustomer="Yes", IF(COUNTIF($I$2:$I$11,B9381)&gt;0,0,WEEKDAY(B9381,2)),IF(COUNTIF($I$2:$I$21,B9381)&gt;0,0,WEEKDAY(B9381,2)))</f>
        <v>4</v>
      </c>
      <c r="D9381" s="74">
        <f t="shared" si="2"/>
        <v>17</v>
      </c>
      <c r="E9381" s="12">
        <f>IFERROR(VLOOKUP(A9381,'IDAR Meter Data'!$A:$B,2,1),"")</f>
        <v>249</v>
      </c>
      <c r="F9381" s="75">
        <f>IF(CECCZ="CZ03",'Outside Temp'!B9381,IF(CECCZ="CZ04",'Outside Temp'!B9382,IF(CECCZ="CZ12",'Outside Temp'!B9383, IF(CECCZ="CZ13",'Outside Temp'!B9384))))</f>
        <v>64.55</v>
      </c>
      <c r="G9381" s="12">
        <f t="shared" si="3"/>
        <v>1</v>
      </c>
    </row>
    <row r="9382" ht="15.75" customHeight="1">
      <c r="A9382" s="13">
        <v>42222.75</v>
      </c>
      <c r="B9382" s="73">
        <f t="shared" si="1"/>
        <v>42222</v>
      </c>
      <c r="C9382" s="74">
        <f>IF(NewCustomer="Yes", IF(COUNTIF($I$2:$I$11,B9382)&gt;0,0,WEEKDAY(B9382,2)),IF(COUNTIF($I$2:$I$21,B9382)&gt;0,0,WEEKDAY(B9382,2)))</f>
        <v>4</v>
      </c>
      <c r="D9382" s="74">
        <f t="shared" si="2"/>
        <v>18</v>
      </c>
      <c r="E9382" s="12">
        <f>IFERROR(VLOOKUP(A9382,'IDAR Meter Data'!$A:$B,2,1),"")</f>
        <v>232</v>
      </c>
      <c r="F9382" s="75">
        <f>IF(CECCZ="CZ03",'Outside Temp'!B9382,IF(CECCZ="CZ04",'Outside Temp'!B9383,IF(CECCZ="CZ12",'Outside Temp'!B9384, IF(CECCZ="CZ13",'Outside Temp'!B9385))))</f>
        <v>63.93333333</v>
      </c>
      <c r="G9382" s="12">
        <f t="shared" si="3"/>
        <v>1</v>
      </c>
    </row>
    <row r="9383" ht="15.75" customHeight="1">
      <c r="A9383" s="13">
        <v>42222.760416666664</v>
      </c>
      <c r="B9383" s="73">
        <f t="shared" si="1"/>
        <v>42222</v>
      </c>
      <c r="C9383" s="74">
        <f>IF(NewCustomer="Yes", IF(COUNTIF($I$2:$I$11,B9383)&gt;0,0,WEEKDAY(B9383,2)),IF(COUNTIF($I$2:$I$21,B9383)&gt;0,0,WEEKDAY(B9383,2)))</f>
        <v>4</v>
      </c>
      <c r="D9383" s="74">
        <f t="shared" si="2"/>
        <v>18</v>
      </c>
      <c r="E9383" s="12">
        <f>IFERROR(VLOOKUP(A9383,'IDAR Meter Data'!$A:$B,2,1),"")</f>
        <v>231</v>
      </c>
      <c r="F9383" s="75">
        <f>IF(CECCZ="CZ03",'Outside Temp'!B9383,IF(CECCZ="CZ04",'Outside Temp'!B9384,IF(CECCZ="CZ12",'Outside Temp'!B9385, IF(CECCZ="CZ13",'Outside Temp'!B9386))))</f>
        <v>63.68333333</v>
      </c>
      <c r="G9383" s="12">
        <f t="shared" si="3"/>
        <v>1</v>
      </c>
    </row>
    <row r="9384" ht="15.75" customHeight="1">
      <c r="A9384" s="13">
        <v>42222.770833333336</v>
      </c>
      <c r="B9384" s="73">
        <f t="shared" si="1"/>
        <v>42222</v>
      </c>
      <c r="C9384" s="74">
        <f>IF(NewCustomer="Yes", IF(COUNTIF($I$2:$I$11,B9384)&gt;0,0,WEEKDAY(B9384,2)),IF(COUNTIF($I$2:$I$21,B9384)&gt;0,0,WEEKDAY(B9384,2)))</f>
        <v>4</v>
      </c>
      <c r="D9384" s="74">
        <f t="shared" si="2"/>
        <v>18</v>
      </c>
      <c r="E9384" s="12">
        <f>IFERROR(VLOOKUP(A9384,'IDAR Meter Data'!$A:$B,2,1),"")</f>
        <v>236</v>
      </c>
      <c r="F9384" s="75">
        <f>IF(CECCZ="CZ03",'Outside Temp'!B9384,IF(CECCZ="CZ04",'Outside Temp'!B9385,IF(CECCZ="CZ12",'Outside Temp'!B9386, IF(CECCZ="CZ13",'Outside Temp'!B9387))))</f>
        <v>63.43333333</v>
      </c>
      <c r="G9384" s="12">
        <f t="shared" si="3"/>
        <v>1</v>
      </c>
    </row>
    <row r="9385" ht="15.75" customHeight="1">
      <c r="A9385" s="13">
        <v>42222.78125</v>
      </c>
      <c r="B9385" s="73">
        <f t="shared" si="1"/>
        <v>42222</v>
      </c>
      <c r="C9385" s="74">
        <f>IF(NewCustomer="Yes", IF(COUNTIF($I$2:$I$11,B9385)&gt;0,0,WEEKDAY(B9385,2)),IF(COUNTIF($I$2:$I$21,B9385)&gt;0,0,WEEKDAY(B9385,2)))</f>
        <v>4</v>
      </c>
      <c r="D9385" s="74">
        <f t="shared" si="2"/>
        <v>18</v>
      </c>
      <c r="E9385" s="12">
        <f>IFERROR(VLOOKUP(A9385,'IDAR Meter Data'!$A:$B,2,1),"")</f>
        <v>219</v>
      </c>
      <c r="F9385" s="75">
        <f>IF(CECCZ="CZ03",'Outside Temp'!B9385,IF(CECCZ="CZ04",'Outside Temp'!B9386,IF(CECCZ="CZ12",'Outside Temp'!B9387, IF(CECCZ="CZ13",'Outside Temp'!B9388))))</f>
        <v>63.18333333</v>
      </c>
      <c r="G9385" s="12">
        <f t="shared" si="3"/>
        <v>1</v>
      </c>
    </row>
    <row r="9386" ht="15.75" customHeight="1">
      <c r="A9386" s="13">
        <v>42222.791666666664</v>
      </c>
      <c r="B9386" s="73">
        <f t="shared" si="1"/>
        <v>42222</v>
      </c>
      <c r="C9386" s="74">
        <f>IF(NewCustomer="Yes", IF(COUNTIF($I$2:$I$11,B9386)&gt;0,0,WEEKDAY(B9386,2)),IF(COUNTIF($I$2:$I$21,B9386)&gt;0,0,WEEKDAY(B9386,2)))</f>
        <v>4</v>
      </c>
      <c r="D9386" s="74">
        <f t="shared" si="2"/>
        <v>19</v>
      </c>
      <c r="E9386" s="12">
        <f>IFERROR(VLOOKUP(A9386,'IDAR Meter Data'!$A:$B,2,1),"")</f>
        <v>245</v>
      </c>
      <c r="F9386" s="75">
        <f>IF(CECCZ="CZ03",'Outside Temp'!B9386,IF(CECCZ="CZ04",'Outside Temp'!B9387,IF(CECCZ="CZ12",'Outside Temp'!B9388, IF(CECCZ="CZ13",'Outside Temp'!B9389))))</f>
        <v>62.93333333</v>
      </c>
      <c r="G9386" s="12">
        <f t="shared" si="3"/>
        <v>1</v>
      </c>
    </row>
    <row r="9387" ht="15.75" customHeight="1">
      <c r="A9387" s="13">
        <v>42222.802083333336</v>
      </c>
      <c r="B9387" s="73">
        <f t="shared" si="1"/>
        <v>42222</v>
      </c>
      <c r="C9387" s="74">
        <f>IF(NewCustomer="Yes", IF(COUNTIF($I$2:$I$11,B9387)&gt;0,0,WEEKDAY(B9387,2)),IF(COUNTIF($I$2:$I$21,B9387)&gt;0,0,WEEKDAY(B9387,2)))</f>
        <v>4</v>
      </c>
      <c r="D9387" s="74">
        <f t="shared" si="2"/>
        <v>19</v>
      </c>
      <c r="E9387" s="12">
        <f>IFERROR(VLOOKUP(A9387,'IDAR Meter Data'!$A:$B,2,1),"")</f>
        <v>224</v>
      </c>
      <c r="F9387" s="75">
        <f>IF(CECCZ="CZ03",'Outside Temp'!B9387,IF(CECCZ="CZ04",'Outside Temp'!B9388,IF(CECCZ="CZ12",'Outside Temp'!B9389, IF(CECCZ="CZ13",'Outside Temp'!B9390))))</f>
        <v>62.68333333</v>
      </c>
      <c r="G9387" s="12">
        <f t="shared" si="3"/>
        <v>1</v>
      </c>
    </row>
    <row r="9388" ht="15.75" customHeight="1">
      <c r="A9388" s="13">
        <v>42222.8125</v>
      </c>
      <c r="B9388" s="73">
        <f t="shared" si="1"/>
        <v>42222</v>
      </c>
      <c r="C9388" s="74">
        <f>IF(NewCustomer="Yes", IF(COUNTIF($I$2:$I$11,B9388)&gt;0,0,WEEKDAY(B9388,2)),IF(COUNTIF($I$2:$I$21,B9388)&gt;0,0,WEEKDAY(B9388,2)))</f>
        <v>4</v>
      </c>
      <c r="D9388" s="74">
        <f t="shared" si="2"/>
        <v>19</v>
      </c>
      <c r="E9388" s="12">
        <f>IFERROR(VLOOKUP(A9388,'IDAR Meter Data'!$A:$B,2,1),"")</f>
        <v>209</v>
      </c>
      <c r="F9388" s="75">
        <f>IF(CECCZ="CZ03",'Outside Temp'!B9388,IF(CECCZ="CZ04",'Outside Temp'!B9389,IF(CECCZ="CZ12",'Outside Temp'!B9390, IF(CECCZ="CZ13",'Outside Temp'!B9391))))</f>
        <v>62.43333333</v>
      </c>
      <c r="G9388" s="12">
        <f t="shared" si="3"/>
        <v>1</v>
      </c>
    </row>
    <row r="9389" ht="15.75" customHeight="1">
      <c r="A9389" s="13">
        <v>42222.822916666664</v>
      </c>
      <c r="B9389" s="73">
        <f t="shared" si="1"/>
        <v>42222</v>
      </c>
      <c r="C9389" s="74">
        <f>IF(NewCustomer="Yes", IF(COUNTIF($I$2:$I$11,B9389)&gt;0,0,WEEKDAY(B9389,2)),IF(COUNTIF($I$2:$I$21,B9389)&gt;0,0,WEEKDAY(B9389,2)))</f>
        <v>4</v>
      </c>
      <c r="D9389" s="74">
        <f t="shared" si="2"/>
        <v>19</v>
      </c>
      <c r="E9389" s="12">
        <f>IFERROR(VLOOKUP(A9389,'IDAR Meter Data'!$A:$B,2,1),"")</f>
        <v>208</v>
      </c>
      <c r="F9389" s="75">
        <f>IF(CECCZ="CZ03",'Outside Temp'!B9389,IF(CECCZ="CZ04",'Outside Temp'!B9390,IF(CECCZ="CZ12",'Outside Temp'!B9391, IF(CECCZ="CZ13",'Outside Temp'!B9392))))</f>
        <v>62.18333333</v>
      </c>
      <c r="G9389" s="12">
        <f t="shared" si="3"/>
        <v>1</v>
      </c>
    </row>
    <row r="9390" ht="15.75" customHeight="1">
      <c r="A9390" s="13">
        <v>42222.833333333336</v>
      </c>
      <c r="B9390" s="73">
        <f t="shared" si="1"/>
        <v>42222</v>
      </c>
      <c r="C9390" s="74">
        <f>IF(NewCustomer="Yes", IF(COUNTIF($I$2:$I$11,B9390)&gt;0,0,WEEKDAY(B9390,2)),IF(COUNTIF($I$2:$I$21,B9390)&gt;0,0,WEEKDAY(B9390,2)))</f>
        <v>4</v>
      </c>
      <c r="D9390" s="74">
        <f t="shared" si="2"/>
        <v>20</v>
      </c>
      <c r="E9390" s="12">
        <f>IFERROR(VLOOKUP(A9390,'IDAR Meter Data'!$A:$B,2,1),"")</f>
        <v>205</v>
      </c>
      <c r="F9390" s="75">
        <f>IF(CECCZ="CZ03",'Outside Temp'!B9390,IF(CECCZ="CZ04",'Outside Temp'!B9391,IF(CECCZ="CZ12",'Outside Temp'!B9392, IF(CECCZ="CZ13",'Outside Temp'!B9393))))</f>
        <v>61.93333333</v>
      </c>
      <c r="G9390" s="12">
        <f t="shared" si="3"/>
        <v>1</v>
      </c>
    </row>
    <row r="9391" ht="15.75" customHeight="1">
      <c r="A9391" s="13">
        <v>42222.84375</v>
      </c>
      <c r="B9391" s="73">
        <f t="shared" si="1"/>
        <v>42222</v>
      </c>
      <c r="C9391" s="74">
        <f>IF(NewCustomer="Yes", IF(COUNTIF($I$2:$I$11,B9391)&gt;0,0,WEEKDAY(B9391,2)),IF(COUNTIF($I$2:$I$21,B9391)&gt;0,0,WEEKDAY(B9391,2)))</f>
        <v>4</v>
      </c>
      <c r="D9391" s="74">
        <f t="shared" si="2"/>
        <v>20</v>
      </c>
      <c r="E9391" s="12">
        <f>IFERROR(VLOOKUP(A9391,'IDAR Meter Data'!$A:$B,2,1),"")</f>
        <v>217</v>
      </c>
      <c r="F9391" s="75">
        <f>IF(CECCZ="CZ03",'Outside Temp'!B9391,IF(CECCZ="CZ04",'Outside Temp'!B9392,IF(CECCZ="CZ12",'Outside Temp'!B9393, IF(CECCZ="CZ13",'Outside Temp'!B9394))))</f>
        <v>61.68333333</v>
      </c>
      <c r="G9391" s="12">
        <f t="shared" si="3"/>
        <v>1</v>
      </c>
    </row>
    <row r="9392" ht="15.75" customHeight="1">
      <c r="A9392" s="13">
        <v>42222.854166666664</v>
      </c>
      <c r="B9392" s="73">
        <f t="shared" si="1"/>
        <v>42222</v>
      </c>
      <c r="C9392" s="74">
        <f>IF(NewCustomer="Yes", IF(COUNTIF($I$2:$I$11,B9392)&gt;0,0,WEEKDAY(B9392,2)),IF(COUNTIF($I$2:$I$21,B9392)&gt;0,0,WEEKDAY(B9392,2)))</f>
        <v>4</v>
      </c>
      <c r="D9392" s="74">
        <f t="shared" si="2"/>
        <v>20</v>
      </c>
      <c r="E9392" s="12">
        <f>IFERROR(VLOOKUP(A9392,'IDAR Meter Data'!$A:$B,2,1),"")</f>
        <v>204</v>
      </c>
      <c r="F9392" s="75">
        <f>IF(CECCZ="CZ03",'Outside Temp'!B9392,IF(CECCZ="CZ04",'Outside Temp'!B9393,IF(CECCZ="CZ12",'Outside Temp'!B9394, IF(CECCZ="CZ13",'Outside Temp'!B9395))))</f>
        <v>61.43333333</v>
      </c>
      <c r="G9392" s="12">
        <f t="shared" si="3"/>
        <v>1</v>
      </c>
    </row>
    <row r="9393" ht="15.75" customHeight="1">
      <c r="A9393" s="13">
        <v>42222.864583333336</v>
      </c>
      <c r="B9393" s="73">
        <f t="shared" si="1"/>
        <v>42222</v>
      </c>
      <c r="C9393" s="74">
        <f>IF(NewCustomer="Yes", IF(COUNTIF($I$2:$I$11,B9393)&gt;0,0,WEEKDAY(B9393,2)),IF(COUNTIF($I$2:$I$21,B9393)&gt;0,0,WEEKDAY(B9393,2)))</f>
        <v>4</v>
      </c>
      <c r="D9393" s="74">
        <f t="shared" si="2"/>
        <v>20</v>
      </c>
      <c r="E9393" s="12">
        <f>IFERROR(VLOOKUP(A9393,'IDAR Meter Data'!$A:$B,2,1),"")</f>
        <v>193</v>
      </c>
      <c r="F9393" s="75">
        <f>IF(CECCZ="CZ03",'Outside Temp'!B9393,IF(CECCZ="CZ04",'Outside Temp'!B9394,IF(CECCZ="CZ12",'Outside Temp'!B9395, IF(CECCZ="CZ13",'Outside Temp'!B9396))))</f>
        <v>61.18333333</v>
      </c>
      <c r="G9393" s="12">
        <f t="shared" si="3"/>
        <v>1</v>
      </c>
    </row>
    <row r="9394" ht="15.75" customHeight="1">
      <c r="A9394" s="13">
        <v>42222.875</v>
      </c>
      <c r="B9394" s="73">
        <f t="shared" si="1"/>
        <v>42222</v>
      </c>
      <c r="C9394" s="74">
        <f>IF(NewCustomer="Yes", IF(COUNTIF($I$2:$I$11,B9394)&gt;0,0,WEEKDAY(B9394,2)),IF(COUNTIF($I$2:$I$21,B9394)&gt;0,0,WEEKDAY(B9394,2)))</f>
        <v>4</v>
      </c>
      <c r="D9394" s="74">
        <f t="shared" si="2"/>
        <v>21</v>
      </c>
      <c r="E9394" s="12">
        <f>IFERROR(VLOOKUP(A9394,'IDAR Meter Data'!$A:$B,2,1),"")</f>
        <v>201</v>
      </c>
      <c r="F9394" s="75">
        <f>IF(CECCZ="CZ03",'Outside Temp'!B9394,IF(CECCZ="CZ04",'Outside Temp'!B9395,IF(CECCZ="CZ12",'Outside Temp'!B9396, IF(CECCZ="CZ13",'Outside Temp'!B9397))))</f>
        <v>61.06666667</v>
      </c>
      <c r="G9394" s="12">
        <f t="shared" si="3"/>
        <v>1</v>
      </c>
    </row>
    <row r="9395" ht="15.75" customHeight="1">
      <c r="A9395" s="13">
        <v>42222.885416666664</v>
      </c>
      <c r="B9395" s="73">
        <f t="shared" si="1"/>
        <v>42222</v>
      </c>
      <c r="C9395" s="74">
        <f>IF(NewCustomer="Yes", IF(COUNTIF($I$2:$I$11,B9395)&gt;0,0,WEEKDAY(B9395,2)),IF(COUNTIF($I$2:$I$21,B9395)&gt;0,0,WEEKDAY(B9395,2)))</f>
        <v>4</v>
      </c>
      <c r="D9395" s="74">
        <f t="shared" si="2"/>
        <v>21</v>
      </c>
      <c r="E9395" s="12">
        <f>IFERROR(VLOOKUP(A9395,'IDAR Meter Data'!$A:$B,2,1),"")</f>
        <v>196</v>
      </c>
      <c r="F9395" s="75">
        <f>IF(CECCZ="CZ03",'Outside Temp'!B9395,IF(CECCZ="CZ04",'Outside Temp'!B9396,IF(CECCZ="CZ12",'Outside Temp'!B9397, IF(CECCZ="CZ13",'Outside Temp'!B9398))))</f>
        <v>61.31666667</v>
      </c>
      <c r="G9395" s="12">
        <f t="shared" si="3"/>
        <v>1</v>
      </c>
    </row>
    <row r="9396" ht="15.75" customHeight="1">
      <c r="A9396" s="13">
        <v>42222.895833333336</v>
      </c>
      <c r="B9396" s="73">
        <f t="shared" si="1"/>
        <v>42222</v>
      </c>
      <c r="C9396" s="74">
        <f>IF(NewCustomer="Yes", IF(COUNTIF($I$2:$I$11,B9396)&gt;0,0,WEEKDAY(B9396,2)),IF(COUNTIF($I$2:$I$21,B9396)&gt;0,0,WEEKDAY(B9396,2)))</f>
        <v>4</v>
      </c>
      <c r="D9396" s="74">
        <f t="shared" si="2"/>
        <v>21</v>
      </c>
      <c r="E9396" s="12">
        <f>IFERROR(VLOOKUP(A9396,'IDAR Meter Data'!$A:$B,2,1),"")</f>
        <v>206</v>
      </c>
      <c r="F9396" s="75">
        <f>IF(CECCZ="CZ03",'Outside Temp'!B9396,IF(CECCZ="CZ04",'Outside Temp'!B9397,IF(CECCZ="CZ12",'Outside Temp'!B9398, IF(CECCZ="CZ13",'Outside Temp'!B9399))))</f>
        <v>61.56666667</v>
      </c>
      <c r="G9396" s="12">
        <f t="shared" si="3"/>
        <v>1</v>
      </c>
    </row>
    <row r="9397" ht="15.75" customHeight="1">
      <c r="A9397" s="13">
        <v>42222.90625</v>
      </c>
      <c r="B9397" s="73">
        <f t="shared" si="1"/>
        <v>42222</v>
      </c>
      <c r="C9397" s="74">
        <f>IF(NewCustomer="Yes", IF(COUNTIF($I$2:$I$11,B9397)&gt;0,0,WEEKDAY(B9397,2)),IF(COUNTIF($I$2:$I$21,B9397)&gt;0,0,WEEKDAY(B9397,2)))</f>
        <v>4</v>
      </c>
      <c r="D9397" s="74">
        <f t="shared" si="2"/>
        <v>21</v>
      </c>
      <c r="E9397" s="12">
        <f>IFERROR(VLOOKUP(A9397,'IDAR Meter Data'!$A:$B,2,1),"")</f>
        <v>191</v>
      </c>
      <c r="F9397" s="75">
        <f>IF(CECCZ="CZ03",'Outside Temp'!B9397,IF(CECCZ="CZ04",'Outside Temp'!B9398,IF(CECCZ="CZ12",'Outside Temp'!B9399, IF(CECCZ="CZ13",'Outside Temp'!B9400))))</f>
        <v>61.81666667</v>
      </c>
      <c r="G9397" s="12">
        <f t="shared" si="3"/>
        <v>1</v>
      </c>
    </row>
    <row r="9398" ht="15.75" customHeight="1">
      <c r="A9398" s="13">
        <v>42222.916666666664</v>
      </c>
      <c r="B9398" s="73">
        <f t="shared" si="1"/>
        <v>42222</v>
      </c>
      <c r="C9398" s="74">
        <f>IF(NewCustomer="Yes", IF(COUNTIF($I$2:$I$11,B9398)&gt;0,0,WEEKDAY(B9398,2)),IF(COUNTIF($I$2:$I$21,B9398)&gt;0,0,WEEKDAY(B9398,2)))</f>
        <v>4</v>
      </c>
      <c r="D9398" s="74">
        <f t="shared" si="2"/>
        <v>22</v>
      </c>
      <c r="E9398" s="12">
        <f>IFERROR(VLOOKUP(A9398,'IDAR Meter Data'!$A:$B,2,1),"")</f>
        <v>178</v>
      </c>
      <c r="F9398" s="75">
        <f>IF(CECCZ="CZ03",'Outside Temp'!B9398,IF(CECCZ="CZ04",'Outside Temp'!B9399,IF(CECCZ="CZ12",'Outside Temp'!B9400, IF(CECCZ="CZ13",'Outside Temp'!B9401))))</f>
        <v>62.08695652</v>
      </c>
      <c r="G9398" s="12">
        <f t="shared" si="3"/>
        <v>1</v>
      </c>
    </row>
    <row r="9399" ht="15.75" customHeight="1">
      <c r="A9399" s="13">
        <v>42222.927083333336</v>
      </c>
      <c r="B9399" s="73">
        <f t="shared" si="1"/>
        <v>42222</v>
      </c>
      <c r="C9399" s="74">
        <f>IF(NewCustomer="Yes", IF(COUNTIF($I$2:$I$11,B9399)&gt;0,0,WEEKDAY(B9399,2)),IF(COUNTIF($I$2:$I$21,B9399)&gt;0,0,WEEKDAY(B9399,2)))</f>
        <v>4</v>
      </c>
      <c r="D9399" s="74">
        <f t="shared" si="2"/>
        <v>22</v>
      </c>
      <c r="E9399" s="12">
        <f>IFERROR(VLOOKUP(A9399,'IDAR Meter Data'!$A:$B,2,1),"")</f>
        <v>184</v>
      </c>
      <c r="F9399" s="75">
        <f>IF(CECCZ="CZ03",'Outside Temp'!B9399,IF(CECCZ="CZ04",'Outside Temp'!B9400,IF(CECCZ="CZ12",'Outside Temp'!B9401, IF(CECCZ="CZ13",'Outside Temp'!B9402))))</f>
        <v>62.41304348</v>
      </c>
      <c r="G9399" s="12">
        <f t="shared" si="3"/>
        <v>1</v>
      </c>
    </row>
    <row r="9400" ht="15.75" customHeight="1">
      <c r="A9400" s="13">
        <v>42222.9375</v>
      </c>
      <c r="B9400" s="73">
        <f t="shared" si="1"/>
        <v>42222</v>
      </c>
      <c r="C9400" s="74">
        <f>IF(NewCustomer="Yes", IF(COUNTIF($I$2:$I$11,B9400)&gt;0,0,WEEKDAY(B9400,2)),IF(COUNTIF($I$2:$I$21,B9400)&gt;0,0,WEEKDAY(B9400,2)))</f>
        <v>4</v>
      </c>
      <c r="D9400" s="74">
        <f t="shared" si="2"/>
        <v>22</v>
      </c>
      <c r="E9400" s="12">
        <f>IFERROR(VLOOKUP(A9400,'IDAR Meter Data'!$A:$B,2,1),"")</f>
        <v>207</v>
      </c>
      <c r="F9400" s="75">
        <f>IF(CECCZ="CZ03",'Outside Temp'!B9400,IF(CECCZ="CZ04",'Outside Temp'!B9401,IF(CECCZ="CZ12",'Outside Temp'!B9402, IF(CECCZ="CZ13",'Outside Temp'!B9403))))</f>
        <v>62.73913043</v>
      </c>
      <c r="G9400" s="12">
        <f t="shared" si="3"/>
        <v>1</v>
      </c>
    </row>
    <row r="9401" ht="15.75" customHeight="1">
      <c r="A9401" s="13">
        <v>42222.947916666664</v>
      </c>
      <c r="B9401" s="73">
        <f t="shared" si="1"/>
        <v>42222</v>
      </c>
      <c r="C9401" s="74">
        <f>IF(NewCustomer="Yes", IF(COUNTIF($I$2:$I$11,B9401)&gt;0,0,WEEKDAY(B9401,2)),IF(COUNTIF($I$2:$I$21,B9401)&gt;0,0,WEEKDAY(B9401,2)))</f>
        <v>4</v>
      </c>
      <c r="D9401" s="74">
        <f t="shared" si="2"/>
        <v>22</v>
      </c>
      <c r="E9401" s="12">
        <f>IFERROR(VLOOKUP(A9401,'IDAR Meter Data'!$A:$B,2,1),"")</f>
        <v>188</v>
      </c>
      <c r="F9401" s="75">
        <f>IF(CECCZ="CZ03",'Outside Temp'!B9401,IF(CECCZ="CZ04",'Outside Temp'!B9402,IF(CECCZ="CZ12",'Outside Temp'!B9403, IF(CECCZ="CZ13",'Outside Temp'!B9404))))</f>
        <v>63</v>
      </c>
      <c r="G9401" s="12">
        <f t="shared" si="3"/>
        <v>1</v>
      </c>
    </row>
    <row r="9402" ht="15.75" customHeight="1">
      <c r="A9402" s="13">
        <v>42222.958333333336</v>
      </c>
      <c r="B9402" s="73">
        <f t="shared" si="1"/>
        <v>42222</v>
      </c>
      <c r="C9402" s="74">
        <f>IF(NewCustomer="Yes", IF(COUNTIF($I$2:$I$11,B9402)&gt;0,0,WEEKDAY(B9402,2)),IF(COUNTIF($I$2:$I$21,B9402)&gt;0,0,WEEKDAY(B9402,2)))</f>
        <v>4</v>
      </c>
      <c r="D9402" s="74">
        <f t="shared" si="2"/>
        <v>23</v>
      </c>
      <c r="E9402" s="12">
        <f>IFERROR(VLOOKUP(A9402,'IDAR Meter Data'!$A:$B,2,1),"")</f>
        <v>189</v>
      </c>
      <c r="F9402" s="75">
        <f>IF(CECCZ="CZ03",'Outside Temp'!B9402,IF(CECCZ="CZ04",'Outside Temp'!B9403,IF(CECCZ="CZ12",'Outside Temp'!B9404, IF(CECCZ="CZ13",'Outside Temp'!B9405))))</f>
        <v>63</v>
      </c>
      <c r="G9402" s="12">
        <f t="shared" si="3"/>
        <v>1</v>
      </c>
    </row>
    <row r="9403" ht="15.75" customHeight="1">
      <c r="A9403" s="13">
        <v>42222.96875</v>
      </c>
      <c r="B9403" s="73">
        <f t="shared" si="1"/>
        <v>42222</v>
      </c>
      <c r="C9403" s="74">
        <f>IF(NewCustomer="Yes", IF(COUNTIF($I$2:$I$11,B9403)&gt;0,0,WEEKDAY(B9403,2)),IF(COUNTIF($I$2:$I$21,B9403)&gt;0,0,WEEKDAY(B9403,2)))</f>
        <v>4</v>
      </c>
      <c r="D9403" s="74">
        <f t="shared" si="2"/>
        <v>23</v>
      </c>
      <c r="E9403" s="12">
        <f>IFERROR(VLOOKUP(A9403,'IDAR Meter Data'!$A:$B,2,1),"")</f>
        <v>197</v>
      </c>
      <c r="F9403" s="75">
        <f>IF(CECCZ="CZ03",'Outside Temp'!B9403,IF(CECCZ="CZ04",'Outside Temp'!B9404,IF(CECCZ="CZ12",'Outside Temp'!B9405, IF(CECCZ="CZ13",'Outside Temp'!B9406))))</f>
        <v>63</v>
      </c>
      <c r="G9403" s="12">
        <f t="shared" si="3"/>
        <v>1</v>
      </c>
    </row>
    <row r="9404" ht="15.75" customHeight="1">
      <c r="A9404" s="13">
        <v>42222.979166666664</v>
      </c>
      <c r="B9404" s="73">
        <f t="shared" si="1"/>
        <v>42222</v>
      </c>
      <c r="C9404" s="74">
        <f>IF(NewCustomer="Yes", IF(COUNTIF($I$2:$I$11,B9404)&gt;0,0,WEEKDAY(B9404,2)),IF(COUNTIF($I$2:$I$21,B9404)&gt;0,0,WEEKDAY(B9404,2)))</f>
        <v>4</v>
      </c>
      <c r="D9404" s="74">
        <f t="shared" si="2"/>
        <v>23</v>
      </c>
      <c r="E9404" s="12">
        <f>IFERROR(VLOOKUP(A9404,'IDAR Meter Data'!$A:$B,2,1),"")</f>
        <v>188</v>
      </c>
      <c r="F9404" s="75">
        <f>IF(CECCZ="CZ03",'Outside Temp'!B9404,IF(CECCZ="CZ04",'Outside Temp'!B9405,IF(CECCZ="CZ12",'Outside Temp'!B9406, IF(CECCZ="CZ13",'Outside Temp'!B9407))))</f>
        <v>62.83870968</v>
      </c>
      <c r="G9404" s="12">
        <f t="shared" si="3"/>
        <v>1</v>
      </c>
    </row>
    <row r="9405" ht="15.75" customHeight="1">
      <c r="A9405" s="13">
        <v>42222.989583333336</v>
      </c>
      <c r="B9405" s="73">
        <f t="shared" si="1"/>
        <v>42222</v>
      </c>
      <c r="C9405" s="74">
        <f>IF(NewCustomer="Yes", IF(COUNTIF($I$2:$I$11,B9405)&gt;0,0,WEEKDAY(B9405,2)),IF(COUNTIF($I$2:$I$21,B9405)&gt;0,0,WEEKDAY(B9405,2)))</f>
        <v>4</v>
      </c>
      <c r="D9405" s="74">
        <f t="shared" si="2"/>
        <v>23</v>
      </c>
      <c r="E9405" s="12">
        <f>IFERROR(VLOOKUP(A9405,'IDAR Meter Data'!$A:$B,2,1),"")</f>
        <v>192</v>
      </c>
      <c r="F9405" s="75">
        <f>IF(CECCZ="CZ03",'Outside Temp'!B9405,IF(CECCZ="CZ04",'Outside Temp'!B9406,IF(CECCZ="CZ12",'Outside Temp'!B9407, IF(CECCZ="CZ13",'Outside Temp'!B9408))))</f>
        <v>62.35483871</v>
      </c>
      <c r="G9405" s="12">
        <f t="shared" si="3"/>
        <v>1</v>
      </c>
    </row>
    <row r="9406" ht="15.75" customHeight="1">
      <c r="A9406" s="13">
        <v>42223.0</v>
      </c>
      <c r="B9406" s="73">
        <f t="shared" si="1"/>
        <v>42223</v>
      </c>
      <c r="C9406" s="74">
        <f>IF(NewCustomer="Yes", IF(COUNTIF($I$2:$I$11,B9406)&gt;0,0,WEEKDAY(B9406,2)),IF(COUNTIF($I$2:$I$21,B9406)&gt;0,0,WEEKDAY(B9406,2)))</f>
        <v>5</v>
      </c>
      <c r="D9406" s="74">
        <f t="shared" si="2"/>
        <v>0</v>
      </c>
      <c r="E9406" s="12">
        <f>IFERROR(VLOOKUP(A9406,'IDAR Meter Data'!$A:$B,2,1),"")</f>
        <v>179</v>
      </c>
      <c r="F9406" s="75">
        <f>IF(CECCZ="CZ03",'Outside Temp'!B9406,IF(CECCZ="CZ04",'Outside Temp'!B9407,IF(CECCZ="CZ12",'Outside Temp'!B9408, IF(CECCZ="CZ13",'Outside Temp'!B9409))))</f>
        <v>61.93333333</v>
      </c>
      <c r="G9406" s="12">
        <f t="shared" si="3"/>
        <v>1</v>
      </c>
    </row>
    <row r="9407" ht="15.75" customHeight="1">
      <c r="A9407" s="13">
        <v>42223.010416666664</v>
      </c>
      <c r="B9407" s="73">
        <f t="shared" si="1"/>
        <v>42223</v>
      </c>
      <c r="C9407" s="74">
        <f>IF(NewCustomer="Yes", IF(COUNTIF($I$2:$I$11,B9407)&gt;0,0,WEEKDAY(B9407,2)),IF(COUNTIF($I$2:$I$21,B9407)&gt;0,0,WEEKDAY(B9407,2)))</f>
        <v>5</v>
      </c>
      <c r="D9407" s="74">
        <f t="shared" si="2"/>
        <v>0</v>
      </c>
      <c r="E9407" s="12">
        <f>IFERROR(VLOOKUP(A9407,'IDAR Meter Data'!$A:$B,2,1),"")</f>
        <v>171</v>
      </c>
      <c r="F9407" s="75">
        <f>IF(CECCZ="CZ03",'Outside Temp'!B9407,IF(CECCZ="CZ04",'Outside Temp'!B9408,IF(CECCZ="CZ12",'Outside Temp'!B9409, IF(CECCZ="CZ13",'Outside Temp'!B9410))))</f>
        <v>61.68333333</v>
      </c>
      <c r="G9407" s="12">
        <f t="shared" si="3"/>
        <v>1</v>
      </c>
    </row>
    <row r="9408" ht="15.75" customHeight="1">
      <c r="A9408" s="13">
        <v>42223.020833333336</v>
      </c>
      <c r="B9408" s="73">
        <f t="shared" si="1"/>
        <v>42223</v>
      </c>
      <c r="C9408" s="74">
        <f>IF(NewCustomer="Yes", IF(COUNTIF($I$2:$I$11,B9408)&gt;0,0,WEEKDAY(B9408,2)),IF(COUNTIF($I$2:$I$21,B9408)&gt;0,0,WEEKDAY(B9408,2)))</f>
        <v>5</v>
      </c>
      <c r="D9408" s="74">
        <f t="shared" si="2"/>
        <v>0</v>
      </c>
      <c r="E9408" s="12">
        <f>IFERROR(VLOOKUP(A9408,'IDAR Meter Data'!$A:$B,2,1),"")</f>
        <v>160</v>
      </c>
      <c r="F9408" s="75">
        <f>IF(CECCZ="CZ03",'Outside Temp'!B9408,IF(CECCZ="CZ04",'Outside Temp'!B9409,IF(CECCZ="CZ12",'Outside Temp'!B9410, IF(CECCZ="CZ13",'Outside Temp'!B9411))))</f>
        <v>61.43333333</v>
      </c>
      <c r="G9408" s="12">
        <f t="shared" si="3"/>
        <v>1</v>
      </c>
    </row>
    <row r="9409" ht="15.75" customHeight="1">
      <c r="A9409" s="13">
        <v>42223.03125</v>
      </c>
      <c r="B9409" s="73">
        <f t="shared" si="1"/>
        <v>42223</v>
      </c>
      <c r="C9409" s="74">
        <f>IF(NewCustomer="Yes", IF(COUNTIF($I$2:$I$11,B9409)&gt;0,0,WEEKDAY(B9409,2)),IF(COUNTIF($I$2:$I$21,B9409)&gt;0,0,WEEKDAY(B9409,2)))</f>
        <v>5</v>
      </c>
      <c r="D9409" s="74">
        <f t="shared" si="2"/>
        <v>0</v>
      </c>
      <c r="E9409" s="12">
        <f>IFERROR(VLOOKUP(A9409,'IDAR Meter Data'!$A:$B,2,1),"")</f>
        <v>167</v>
      </c>
      <c r="F9409" s="75">
        <f>IF(CECCZ="CZ03",'Outside Temp'!B9409,IF(CECCZ="CZ04",'Outside Temp'!B9410,IF(CECCZ="CZ12",'Outside Temp'!B9411, IF(CECCZ="CZ13",'Outside Temp'!B9412))))</f>
        <v>61.18333333</v>
      </c>
      <c r="G9409" s="12">
        <f t="shared" si="3"/>
        <v>1</v>
      </c>
    </row>
    <row r="9410" ht="15.75" customHeight="1">
      <c r="A9410" s="13">
        <v>42223.041666666664</v>
      </c>
      <c r="B9410" s="73">
        <f t="shared" si="1"/>
        <v>42223</v>
      </c>
      <c r="C9410" s="74">
        <f>IF(NewCustomer="Yes", IF(COUNTIF($I$2:$I$11,B9410)&gt;0,0,WEEKDAY(B9410,2)),IF(COUNTIF($I$2:$I$21,B9410)&gt;0,0,WEEKDAY(B9410,2)))</f>
        <v>5</v>
      </c>
      <c r="D9410" s="74">
        <f t="shared" si="2"/>
        <v>1</v>
      </c>
      <c r="E9410" s="12">
        <f>IFERROR(VLOOKUP(A9410,'IDAR Meter Data'!$A:$B,2,1),"")</f>
        <v>175</v>
      </c>
      <c r="F9410" s="75">
        <f>IF(CECCZ="CZ03",'Outside Temp'!B9410,IF(CECCZ="CZ04",'Outside Temp'!B9411,IF(CECCZ="CZ12",'Outside Temp'!B9412, IF(CECCZ="CZ13",'Outside Temp'!B9413))))</f>
        <v>61</v>
      </c>
      <c r="G9410" s="12">
        <f t="shared" si="3"/>
        <v>1</v>
      </c>
    </row>
    <row r="9411" ht="15.75" customHeight="1">
      <c r="A9411" s="13">
        <v>42223.052083333336</v>
      </c>
      <c r="B9411" s="73">
        <f t="shared" si="1"/>
        <v>42223</v>
      </c>
      <c r="C9411" s="74">
        <f>IF(NewCustomer="Yes", IF(COUNTIF($I$2:$I$11,B9411)&gt;0,0,WEEKDAY(B9411,2)),IF(COUNTIF($I$2:$I$21,B9411)&gt;0,0,WEEKDAY(B9411,2)))</f>
        <v>5</v>
      </c>
      <c r="D9411" s="74">
        <f t="shared" si="2"/>
        <v>1</v>
      </c>
      <c r="E9411" s="12">
        <f>IFERROR(VLOOKUP(A9411,'IDAR Meter Data'!$A:$B,2,1),"")</f>
        <v>162</v>
      </c>
      <c r="F9411" s="75">
        <f>IF(CECCZ="CZ03",'Outside Temp'!B9411,IF(CECCZ="CZ04",'Outside Temp'!B9412,IF(CECCZ="CZ12",'Outside Temp'!B9413, IF(CECCZ="CZ13",'Outside Temp'!B9414))))</f>
        <v>61</v>
      </c>
      <c r="G9411" s="12">
        <f t="shared" si="3"/>
        <v>1</v>
      </c>
    </row>
    <row r="9412" ht="15.75" customHeight="1">
      <c r="A9412" s="13">
        <v>42223.0625</v>
      </c>
      <c r="B9412" s="73">
        <f t="shared" si="1"/>
        <v>42223</v>
      </c>
      <c r="C9412" s="74">
        <f>IF(NewCustomer="Yes", IF(COUNTIF($I$2:$I$11,B9412)&gt;0,0,WEEKDAY(B9412,2)),IF(COUNTIF($I$2:$I$21,B9412)&gt;0,0,WEEKDAY(B9412,2)))</f>
        <v>5</v>
      </c>
      <c r="D9412" s="74">
        <f t="shared" si="2"/>
        <v>1</v>
      </c>
      <c r="E9412" s="12">
        <f>IFERROR(VLOOKUP(A9412,'IDAR Meter Data'!$A:$B,2,1),"")</f>
        <v>157</v>
      </c>
      <c r="F9412" s="75">
        <f>IF(CECCZ="CZ03",'Outside Temp'!B9412,IF(CECCZ="CZ04",'Outside Temp'!B9413,IF(CECCZ="CZ12",'Outside Temp'!B9414, IF(CECCZ="CZ13",'Outside Temp'!B9415))))</f>
        <v>61</v>
      </c>
      <c r="G9412" s="12">
        <f t="shared" si="3"/>
        <v>1</v>
      </c>
    </row>
    <row r="9413" ht="15.75" customHeight="1">
      <c r="A9413" s="13">
        <v>42223.072916666664</v>
      </c>
      <c r="B9413" s="73">
        <f t="shared" si="1"/>
        <v>42223</v>
      </c>
      <c r="C9413" s="74">
        <f>IF(NewCustomer="Yes", IF(COUNTIF($I$2:$I$11,B9413)&gt;0,0,WEEKDAY(B9413,2)),IF(COUNTIF($I$2:$I$21,B9413)&gt;0,0,WEEKDAY(B9413,2)))</f>
        <v>5</v>
      </c>
      <c r="D9413" s="74">
        <f t="shared" si="2"/>
        <v>1</v>
      </c>
      <c r="E9413" s="12">
        <f>IFERROR(VLOOKUP(A9413,'IDAR Meter Data'!$A:$B,2,1),"")</f>
        <v>155</v>
      </c>
      <c r="F9413" s="75">
        <f>IF(CECCZ="CZ03",'Outside Temp'!B9413,IF(CECCZ="CZ04",'Outside Temp'!B9414,IF(CECCZ="CZ12",'Outside Temp'!B9415, IF(CECCZ="CZ13",'Outside Temp'!B9416))))</f>
        <v>61</v>
      </c>
      <c r="G9413" s="12">
        <f t="shared" si="3"/>
        <v>1</v>
      </c>
    </row>
    <row r="9414" ht="15.75" customHeight="1">
      <c r="A9414" s="13">
        <v>42223.083333333336</v>
      </c>
      <c r="B9414" s="73">
        <f t="shared" si="1"/>
        <v>42223</v>
      </c>
      <c r="C9414" s="74">
        <f>IF(NewCustomer="Yes", IF(COUNTIF($I$2:$I$11,B9414)&gt;0,0,WEEKDAY(B9414,2)),IF(COUNTIF($I$2:$I$21,B9414)&gt;0,0,WEEKDAY(B9414,2)))</f>
        <v>5</v>
      </c>
      <c r="D9414" s="74">
        <f t="shared" si="2"/>
        <v>2</v>
      </c>
      <c r="E9414" s="12">
        <f>IFERROR(VLOOKUP(A9414,'IDAR Meter Data'!$A:$B,2,1),"")</f>
        <v>173</v>
      </c>
      <c r="F9414" s="75">
        <f>IF(CECCZ="CZ03",'Outside Temp'!B9414,IF(CECCZ="CZ04",'Outside Temp'!B9415,IF(CECCZ="CZ12",'Outside Temp'!B9416, IF(CECCZ="CZ13",'Outside Temp'!B9417))))</f>
        <v>61</v>
      </c>
      <c r="G9414" s="12">
        <f t="shared" si="3"/>
        <v>1</v>
      </c>
    </row>
    <row r="9415" ht="15.75" customHeight="1">
      <c r="A9415" s="13">
        <v>42223.09375</v>
      </c>
      <c r="B9415" s="73">
        <f t="shared" si="1"/>
        <v>42223</v>
      </c>
      <c r="C9415" s="74">
        <f>IF(NewCustomer="Yes", IF(COUNTIF($I$2:$I$11,B9415)&gt;0,0,WEEKDAY(B9415,2)),IF(COUNTIF($I$2:$I$21,B9415)&gt;0,0,WEEKDAY(B9415,2)))</f>
        <v>5</v>
      </c>
      <c r="D9415" s="74">
        <f t="shared" si="2"/>
        <v>2</v>
      </c>
      <c r="E9415" s="12">
        <f>IFERROR(VLOOKUP(A9415,'IDAR Meter Data'!$A:$B,2,1),"")</f>
        <v>170</v>
      </c>
      <c r="F9415" s="75">
        <f>IF(CECCZ="CZ03",'Outside Temp'!B9415,IF(CECCZ="CZ04",'Outside Temp'!B9416,IF(CECCZ="CZ12",'Outside Temp'!B9417, IF(CECCZ="CZ13",'Outside Temp'!B9418))))</f>
        <v>61</v>
      </c>
      <c r="G9415" s="12">
        <f t="shared" si="3"/>
        <v>1</v>
      </c>
    </row>
    <row r="9416" ht="15.75" customHeight="1">
      <c r="A9416" s="13">
        <v>42223.104166666664</v>
      </c>
      <c r="B9416" s="73">
        <f t="shared" si="1"/>
        <v>42223</v>
      </c>
      <c r="C9416" s="74">
        <f>IF(NewCustomer="Yes", IF(COUNTIF($I$2:$I$11,B9416)&gt;0,0,WEEKDAY(B9416,2)),IF(COUNTIF($I$2:$I$21,B9416)&gt;0,0,WEEKDAY(B9416,2)))</f>
        <v>5</v>
      </c>
      <c r="D9416" s="74">
        <f t="shared" si="2"/>
        <v>2</v>
      </c>
      <c r="E9416" s="12">
        <f>IFERROR(VLOOKUP(A9416,'IDAR Meter Data'!$A:$B,2,1),"")</f>
        <v>157</v>
      </c>
      <c r="F9416" s="75">
        <f>IF(CECCZ="CZ03",'Outside Temp'!B9416,IF(CECCZ="CZ04",'Outside Temp'!B9417,IF(CECCZ="CZ12",'Outside Temp'!B9418, IF(CECCZ="CZ13",'Outside Temp'!B9419))))</f>
        <v>61</v>
      </c>
      <c r="G9416" s="12">
        <f t="shared" si="3"/>
        <v>1</v>
      </c>
    </row>
    <row r="9417" ht="15.75" customHeight="1">
      <c r="A9417" s="13">
        <v>42223.114583333336</v>
      </c>
      <c r="B9417" s="73">
        <f t="shared" si="1"/>
        <v>42223</v>
      </c>
      <c r="C9417" s="74">
        <f>IF(NewCustomer="Yes", IF(COUNTIF($I$2:$I$11,B9417)&gt;0,0,WEEKDAY(B9417,2)),IF(COUNTIF($I$2:$I$21,B9417)&gt;0,0,WEEKDAY(B9417,2)))</f>
        <v>5</v>
      </c>
      <c r="D9417" s="74">
        <f t="shared" si="2"/>
        <v>2</v>
      </c>
      <c r="E9417" s="12">
        <f>IFERROR(VLOOKUP(A9417,'IDAR Meter Data'!$A:$B,2,1),"")</f>
        <v>155</v>
      </c>
      <c r="F9417" s="75">
        <f>IF(CECCZ="CZ03",'Outside Temp'!B9417,IF(CECCZ="CZ04",'Outside Temp'!B9418,IF(CECCZ="CZ12",'Outside Temp'!B9419, IF(CECCZ="CZ13",'Outside Temp'!B9420))))</f>
        <v>61</v>
      </c>
      <c r="G9417" s="12">
        <f t="shared" si="3"/>
        <v>1</v>
      </c>
    </row>
    <row r="9418" ht="15.75" customHeight="1">
      <c r="A9418" s="13">
        <v>42223.125</v>
      </c>
      <c r="B9418" s="73">
        <f t="shared" si="1"/>
        <v>42223</v>
      </c>
      <c r="C9418" s="74">
        <f>IF(NewCustomer="Yes", IF(COUNTIF($I$2:$I$11,B9418)&gt;0,0,WEEKDAY(B9418,2)),IF(COUNTIF($I$2:$I$21,B9418)&gt;0,0,WEEKDAY(B9418,2)))</f>
        <v>5</v>
      </c>
      <c r="D9418" s="74">
        <f t="shared" si="2"/>
        <v>3</v>
      </c>
      <c r="E9418" s="12">
        <f>IFERROR(VLOOKUP(A9418,'IDAR Meter Data'!$A:$B,2,1),"")</f>
        <v>171</v>
      </c>
      <c r="F9418" s="75">
        <f>IF(CECCZ="CZ03",'Outside Temp'!B9418,IF(CECCZ="CZ04",'Outside Temp'!B9419,IF(CECCZ="CZ12",'Outside Temp'!B9420, IF(CECCZ="CZ13",'Outside Temp'!B9421))))</f>
        <v>60.93333333</v>
      </c>
      <c r="G9418" s="12">
        <f t="shared" si="3"/>
        <v>1</v>
      </c>
    </row>
    <row r="9419" ht="15.75" customHeight="1">
      <c r="A9419" s="13">
        <v>42223.135416666664</v>
      </c>
      <c r="B9419" s="73">
        <f t="shared" si="1"/>
        <v>42223</v>
      </c>
      <c r="C9419" s="74">
        <f>IF(NewCustomer="Yes", IF(COUNTIF($I$2:$I$11,B9419)&gt;0,0,WEEKDAY(B9419,2)),IF(COUNTIF($I$2:$I$21,B9419)&gt;0,0,WEEKDAY(B9419,2)))</f>
        <v>5</v>
      </c>
      <c r="D9419" s="74">
        <f t="shared" si="2"/>
        <v>3</v>
      </c>
      <c r="E9419" s="12">
        <f>IFERROR(VLOOKUP(A9419,'IDAR Meter Data'!$A:$B,2,1),"")</f>
        <v>169</v>
      </c>
      <c r="F9419" s="75">
        <f>IF(CECCZ="CZ03",'Outside Temp'!B9419,IF(CECCZ="CZ04",'Outside Temp'!B9420,IF(CECCZ="CZ12",'Outside Temp'!B9421, IF(CECCZ="CZ13",'Outside Temp'!B9422))))</f>
        <v>60.68333333</v>
      </c>
      <c r="G9419" s="12">
        <f t="shared" si="3"/>
        <v>1</v>
      </c>
    </row>
    <row r="9420" ht="15.75" customHeight="1">
      <c r="A9420" s="13">
        <v>42223.145833333336</v>
      </c>
      <c r="B9420" s="73">
        <f t="shared" si="1"/>
        <v>42223</v>
      </c>
      <c r="C9420" s="74">
        <f>IF(NewCustomer="Yes", IF(COUNTIF($I$2:$I$11,B9420)&gt;0,0,WEEKDAY(B9420,2)),IF(COUNTIF($I$2:$I$21,B9420)&gt;0,0,WEEKDAY(B9420,2)))</f>
        <v>5</v>
      </c>
      <c r="D9420" s="74">
        <f t="shared" si="2"/>
        <v>3</v>
      </c>
      <c r="E9420" s="12">
        <f>IFERROR(VLOOKUP(A9420,'IDAR Meter Data'!$A:$B,2,1),"")</f>
        <v>155</v>
      </c>
      <c r="F9420" s="75">
        <f>IF(CECCZ="CZ03",'Outside Temp'!B9420,IF(CECCZ="CZ04",'Outside Temp'!B9421,IF(CECCZ="CZ12",'Outside Temp'!B9422, IF(CECCZ="CZ13",'Outside Temp'!B9423))))</f>
        <v>60.43333333</v>
      </c>
      <c r="G9420" s="12">
        <f t="shared" si="3"/>
        <v>1</v>
      </c>
    </row>
    <row r="9421" ht="15.75" customHeight="1">
      <c r="A9421" s="13">
        <v>42223.15625</v>
      </c>
      <c r="B9421" s="73">
        <f t="shared" si="1"/>
        <v>42223</v>
      </c>
      <c r="C9421" s="74">
        <f>IF(NewCustomer="Yes", IF(COUNTIF($I$2:$I$11,B9421)&gt;0,0,WEEKDAY(B9421,2)),IF(COUNTIF($I$2:$I$21,B9421)&gt;0,0,WEEKDAY(B9421,2)))</f>
        <v>5</v>
      </c>
      <c r="D9421" s="74">
        <f t="shared" si="2"/>
        <v>3</v>
      </c>
      <c r="E9421" s="12">
        <f>IFERROR(VLOOKUP(A9421,'IDAR Meter Data'!$A:$B,2,1),"")</f>
        <v>162</v>
      </c>
      <c r="F9421" s="75">
        <f>IF(CECCZ="CZ03",'Outside Temp'!B9421,IF(CECCZ="CZ04",'Outside Temp'!B9422,IF(CECCZ="CZ12",'Outside Temp'!B9423, IF(CECCZ="CZ13",'Outside Temp'!B9424))))</f>
        <v>60.18333333</v>
      </c>
      <c r="G9421" s="12">
        <f t="shared" si="3"/>
        <v>1</v>
      </c>
    </row>
    <row r="9422" ht="15.75" customHeight="1">
      <c r="A9422" s="13">
        <v>42223.166666666664</v>
      </c>
      <c r="B9422" s="73">
        <f t="shared" si="1"/>
        <v>42223</v>
      </c>
      <c r="C9422" s="74">
        <f>IF(NewCustomer="Yes", IF(COUNTIF($I$2:$I$11,B9422)&gt;0,0,WEEKDAY(B9422,2)),IF(COUNTIF($I$2:$I$21,B9422)&gt;0,0,WEEKDAY(B9422,2)))</f>
        <v>5</v>
      </c>
      <c r="D9422" s="74">
        <f t="shared" si="2"/>
        <v>4</v>
      </c>
      <c r="E9422" s="12">
        <f>IFERROR(VLOOKUP(A9422,'IDAR Meter Data'!$A:$B,2,1),"")</f>
        <v>170</v>
      </c>
      <c r="F9422" s="75">
        <f>IF(CECCZ="CZ03",'Outside Temp'!B9422,IF(CECCZ="CZ04",'Outside Temp'!B9423,IF(CECCZ="CZ12",'Outside Temp'!B9424, IF(CECCZ="CZ13",'Outside Temp'!B9425))))</f>
        <v>59.86666667</v>
      </c>
      <c r="G9422" s="12">
        <f t="shared" si="3"/>
        <v>1</v>
      </c>
    </row>
    <row r="9423" ht="15.75" customHeight="1">
      <c r="A9423" s="13">
        <v>42223.177083333336</v>
      </c>
      <c r="B9423" s="73">
        <f t="shared" si="1"/>
        <v>42223</v>
      </c>
      <c r="C9423" s="74">
        <f>IF(NewCustomer="Yes", IF(COUNTIF($I$2:$I$11,B9423)&gt;0,0,WEEKDAY(B9423,2)),IF(COUNTIF($I$2:$I$21,B9423)&gt;0,0,WEEKDAY(B9423,2)))</f>
        <v>5</v>
      </c>
      <c r="D9423" s="74">
        <f t="shared" si="2"/>
        <v>4</v>
      </c>
      <c r="E9423" s="12">
        <f>IFERROR(VLOOKUP(A9423,'IDAR Meter Data'!$A:$B,2,1),"")</f>
        <v>150</v>
      </c>
      <c r="F9423" s="75">
        <f>IF(CECCZ="CZ03",'Outside Temp'!B9423,IF(CECCZ="CZ04",'Outside Temp'!B9424,IF(CECCZ="CZ12",'Outside Temp'!B9425, IF(CECCZ="CZ13",'Outside Temp'!B9426))))</f>
        <v>59.36666667</v>
      </c>
      <c r="G9423" s="12">
        <f t="shared" si="3"/>
        <v>1</v>
      </c>
    </row>
    <row r="9424" ht="15.75" customHeight="1">
      <c r="A9424" s="13">
        <v>42223.1875</v>
      </c>
      <c r="B9424" s="73">
        <f t="shared" si="1"/>
        <v>42223</v>
      </c>
      <c r="C9424" s="74">
        <f>IF(NewCustomer="Yes", IF(COUNTIF($I$2:$I$11,B9424)&gt;0,0,WEEKDAY(B9424,2)),IF(COUNTIF($I$2:$I$21,B9424)&gt;0,0,WEEKDAY(B9424,2)))</f>
        <v>5</v>
      </c>
      <c r="D9424" s="74">
        <f t="shared" si="2"/>
        <v>4</v>
      </c>
      <c r="E9424" s="12">
        <f>IFERROR(VLOOKUP(A9424,'IDAR Meter Data'!$A:$B,2,1),"")</f>
        <v>146</v>
      </c>
      <c r="F9424" s="75">
        <f>IF(CECCZ="CZ03",'Outside Temp'!B9424,IF(CECCZ="CZ04",'Outside Temp'!B9425,IF(CECCZ="CZ12",'Outside Temp'!B9426, IF(CECCZ="CZ13",'Outside Temp'!B9427))))</f>
        <v>58.86666667</v>
      </c>
      <c r="G9424" s="12">
        <f t="shared" si="3"/>
        <v>1</v>
      </c>
    </row>
    <row r="9425" ht="15.75" customHeight="1">
      <c r="A9425" s="13">
        <v>42223.197916666664</v>
      </c>
      <c r="B9425" s="73">
        <f t="shared" si="1"/>
        <v>42223</v>
      </c>
      <c r="C9425" s="74">
        <f>IF(NewCustomer="Yes", IF(COUNTIF($I$2:$I$11,B9425)&gt;0,0,WEEKDAY(B9425,2)),IF(COUNTIF($I$2:$I$21,B9425)&gt;0,0,WEEKDAY(B9425,2)))</f>
        <v>5</v>
      </c>
      <c r="D9425" s="74">
        <f t="shared" si="2"/>
        <v>4</v>
      </c>
      <c r="E9425" s="12">
        <f>IFERROR(VLOOKUP(A9425,'IDAR Meter Data'!$A:$B,2,1),"")</f>
        <v>151</v>
      </c>
      <c r="F9425" s="75">
        <f>IF(CECCZ="CZ03",'Outside Temp'!B9425,IF(CECCZ="CZ04",'Outside Temp'!B9426,IF(CECCZ="CZ12",'Outside Temp'!B9427, IF(CECCZ="CZ13",'Outside Temp'!B9428))))</f>
        <v>58.36666667</v>
      </c>
      <c r="G9425" s="12">
        <f t="shared" si="3"/>
        <v>1</v>
      </c>
    </row>
    <row r="9426" ht="15.75" customHeight="1">
      <c r="A9426" s="13">
        <v>42223.208333333336</v>
      </c>
      <c r="B9426" s="73">
        <f t="shared" si="1"/>
        <v>42223</v>
      </c>
      <c r="C9426" s="74">
        <f>IF(NewCustomer="Yes", IF(COUNTIF($I$2:$I$11,B9426)&gt;0,0,WEEKDAY(B9426,2)),IF(COUNTIF($I$2:$I$21,B9426)&gt;0,0,WEEKDAY(B9426,2)))</f>
        <v>5</v>
      </c>
      <c r="D9426" s="74">
        <f t="shared" si="2"/>
        <v>5</v>
      </c>
      <c r="E9426" s="12">
        <f>IFERROR(VLOOKUP(A9426,'IDAR Meter Data'!$A:$B,2,1),"")</f>
        <v>161</v>
      </c>
      <c r="F9426" s="75">
        <f>IF(CECCZ="CZ03",'Outside Temp'!B9426,IF(CECCZ="CZ04",'Outside Temp'!B9427,IF(CECCZ="CZ12",'Outside Temp'!B9428, IF(CECCZ="CZ13",'Outside Temp'!B9429))))</f>
        <v>58.06666667</v>
      </c>
      <c r="G9426" s="12">
        <f t="shared" si="3"/>
        <v>1</v>
      </c>
    </row>
    <row r="9427" ht="15.75" customHeight="1">
      <c r="A9427" s="13">
        <v>42223.21875</v>
      </c>
      <c r="B9427" s="73">
        <f t="shared" si="1"/>
        <v>42223</v>
      </c>
      <c r="C9427" s="74">
        <f>IF(NewCustomer="Yes", IF(COUNTIF($I$2:$I$11,B9427)&gt;0,0,WEEKDAY(B9427,2)),IF(COUNTIF($I$2:$I$21,B9427)&gt;0,0,WEEKDAY(B9427,2)))</f>
        <v>5</v>
      </c>
      <c r="D9427" s="74">
        <f t="shared" si="2"/>
        <v>5</v>
      </c>
      <c r="E9427" s="12">
        <f>IFERROR(VLOOKUP(A9427,'IDAR Meter Data'!$A:$B,2,1),"")</f>
        <v>159</v>
      </c>
      <c r="F9427" s="75">
        <f>IF(CECCZ="CZ03",'Outside Temp'!B9427,IF(CECCZ="CZ04",'Outside Temp'!B9428,IF(CECCZ="CZ12",'Outside Temp'!B9429, IF(CECCZ="CZ13",'Outside Temp'!B9430))))</f>
        <v>58.31666667</v>
      </c>
      <c r="G9427" s="12">
        <f t="shared" si="3"/>
        <v>1</v>
      </c>
    </row>
    <row r="9428" ht="15.75" customHeight="1">
      <c r="A9428" s="13">
        <v>42223.229166666664</v>
      </c>
      <c r="B9428" s="73">
        <f t="shared" si="1"/>
        <v>42223</v>
      </c>
      <c r="C9428" s="74">
        <f>IF(NewCustomer="Yes", IF(COUNTIF($I$2:$I$11,B9428)&gt;0,0,WEEKDAY(B9428,2)),IF(COUNTIF($I$2:$I$21,B9428)&gt;0,0,WEEKDAY(B9428,2)))</f>
        <v>5</v>
      </c>
      <c r="D9428" s="74">
        <f t="shared" si="2"/>
        <v>5</v>
      </c>
      <c r="E9428" s="12">
        <f>IFERROR(VLOOKUP(A9428,'IDAR Meter Data'!$A:$B,2,1),"")</f>
        <v>143</v>
      </c>
      <c r="F9428" s="75">
        <f>IF(CECCZ="CZ03",'Outside Temp'!B9428,IF(CECCZ="CZ04",'Outside Temp'!B9429,IF(CECCZ="CZ12",'Outside Temp'!B9430, IF(CECCZ="CZ13",'Outside Temp'!B9431))))</f>
        <v>58.56666667</v>
      </c>
      <c r="G9428" s="12">
        <f t="shared" si="3"/>
        <v>1</v>
      </c>
    </row>
    <row r="9429" ht="15.75" customHeight="1">
      <c r="A9429" s="13">
        <v>42223.239583333336</v>
      </c>
      <c r="B9429" s="73">
        <f t="shared" si="1"/>
        <v>42223</v>
      </c>
      <c r="C9429" s="74">
        <f>IF(NewCustomer="Yes", IF(COUNTIF($I$2:$I$11,B9429)&gt;0,0,WEEKDAY(B9429,2)),IF(COUNTIF($I$2:$I$21,B9429)&gt;0,0,WEEKDAY(B9429,2)))</f>
        <v>5</v>
      </c>
      <c r="D9429" s="74">
        <f t="shared" si="2"/>
        <v>5</v>
      </c>
      <c r="E9429" s="12">
        <f>IFERROR(VLOOKUP(A9429,'IDAR Meter Data'!$A:$B,2,1),"")</f>
        <v>147</v>
      </c>
      <c r="F9429" s="75">
        <f>IF(CECCZ="CZ03",'Outside Temp'!B9429,IF(CECCZ="CZ04",'Outside Temp'!B9430,IF(CECCZ="CZ12",'Outside Temp'!B9431, IF(CECCZ="CZ13",'Outside Temp'!B9432))))</f>
        <v>58.81666667</v>
      </c>
      <c r="G9429" s="12">
        <f t="shared" si="3"/>
        <v>1</v>
      </c>
    </row>
    <row r="9430" ht="15.75" customHeight="1">
      <c r="A9430" s="13">
        <v>42223.25</v>
      </c>
      <c r="B9430" s="73">
        <f t="shared" si="1"/>
        <v>42223</v>
      </c>
      <c r="C9430" s="74">
        <f>IF(NewCustomer="Yes", IF(COUNTIF($I$2:$I$11,B9430)&gt;0,0,WEEKDAY(B9430,2)),IF(COUNTIF($I$2:$I$21,B9430)&gt;0,0,WEEKDAY(B9430,2)))</f>
        <v>5</v>
      </c>
      <c r="D9430" s="74">
        <f t="shared" si="2"/>
        <v>6</v>
      </c>
      <c r="E9430" s="12">
        <f>IFERROR(VLOOKUP(A9430,'IDAR Meter Data'!$A:$B,2,1),"")</f>
        <v>145</v>
      </c>
      <c r="F9430" s="75">
        <f>IF(CECCZ="CZ03",'Outside Temp'!B9430,IF(CECCZ="CZ04",'Outside Temp'!B9431,IF(CECCZ="CZ12",'Outside Temp'!B9432, IF(CECCZ="CZ13",'Outside Temp'!B9433))))</f>
        <v>59.2</v>
      </c>
      <c r="G9430" s="12">
        <f t="shared" si="3"/>
        <v>1</v>
      </c>
    </row>
    <row r="9431" ht="15.75" customHeight="1">
      <c r="A9431" s="13">
        <v>42223.260416666664</v>
      </c>
      <c r="B9431" s="73">
        <f t="shared" si="1"/>
        <v>42223</v>
      </c>
      <c r="C9431" s="74">
        <f>IF(NewCustomer="Yes", IF(COUNTIF($I$2:$I$11,B9431)&gt;0,0,WEEKDAY(B9431,2)),IF(COUNTIF($I$2:$I$21,B9431)&gt;0,0,WEEKDAY(B9431,2)))</f>
        <v>5</v>
      </c>
      <c r="D9431" s="74">
        <f t="shared" si="2"/>
        <v>6</v>
      </c>
      <c r="E9431" s="12">
        <f>IFERROR(VLOOKUP(A9431,'IDAR Meter Data'!$A:$B,2,1),"")</f>
        <v>164</v>
      </c>
      <c r="F9431" s="75">
        <f>IF(CECCZ="CZ03",'Outside Temp'!B9431,IF(CECCZ="CZ04",'Outside Temp'!B9432,IF(CECCZ="CZ12",'Outside Temp'!B9433, IF(CECCZ="CZ13",'Outside Temp'!B9434))))</f>
        <v>59.95</v>
      </c>
      <c r="G9431" s="12">
        <f t="shared" si="3"/>
        <v>1</v>
      </c>
    </row>
    <row r="9432" ht="15.75" customHeight="1">
      <c r="A9432" s="13">
        <v>42223.270833333336</v>
      </c>
      <c r="B9432" s="73">
        <f t="shared" si="1"/>
        <v>42223</v>
      </c>
      <c r="C9432" s="74">
        <f>IF(NewCustomer="Yes", IF(COUNTIF($I$2:$I$11,B9432)&gt;0,0,WEEKDAY(B9432,2)),IF(COUNTIF($I$2:$I$21,B9432)&gt;0,0,WEEKDAY(B9432,2)))</f>
        <v>5</v>
      </c>
      <c r="D9432" s="74">
        <f t="shared" si="2"/>
        <v>6</v>
      </c>
      <c r="E9432" s="12">
        <f>IFERROR(VLOOKUP(A9432,'IDAR Meter Data'!$A:$B,2,1),"")</f>
        <v>158</v>
      </c>
      <c r="F9432" s="75">
        <f>IF(CECCZ="CZ03",'Outside Temp'!B9432,IF(CECCZ="CZ04",'Outside Temp'!B9433,IF(CECCZ="CZ12",'Outside Temp'!B9434, IF(CECCZ="CZ13",'Outside Temp'!B9435))))</f>
        <v>60.7</v>
      </c>
      <c r="G9432" s="12">
        <f t="shared" si="3"/>
        <v>1</v>
      </c>
    </row>
    <row r="9433" ht="15.75" customHeight="1">
      <c r="A9433" s="13">
        <v>42223.28125</v>
      </c>
      <c r="B9433" s="73">
        <f t="shared" si="1"/>
        <v>42223</v>
      </c>
      <c r="C9433" s="74">
        <f>IF(NewCustomer="Yes", IF(COUNTIF($I$2:$I$11,B9433)&gt;0,0,WEEKDAY(B9433,2)),IF(COUNTIF($I$2:$I$21,B9433)&gt;0,0,WEEKDAY(B9433,2)))</f>
        <v>5</v>
      </c>
      <c r="D9433" s="74">
        <f t="shared" si="2"/>
        <v>6</v>
      </c>
      <c r="E9433" s="12">
        <f>IFERROR(VLOOKUP(A9433,'IDAR Meter Data'!$A:$B,2,1),"")</f>
        <v>150</v>
      </c>
      <c r="F9433" s="75">
        <f>IF(CECCZ="CZ03",'Outside Temp'!B9433,IF(CECCZ="CZ04",'Outside Temp'!B9434,IF(CECCZ="CZ12",'Outside Temp'!B9435, IF(CECCZ="CZ13",'Outside Temp'!B9436))))</f>
        <v>61.45</v>
      </c>
      <c r="G9433" s="12">
        <f t="shared" si="3"/>
        <v>1</v>
      </c>
    </row>
    <row r="9434" ht="15.75" customHeight="1">
      <c r="A9434" s="13">
        <v>42223.291666666664</v>
      </c>
      <c r="B9434" s="73">
        <f t="shared" si="1"/>
        <v>42223</v>
      </c>
      <c r="C9434" s="74">
        <f>IF(NewCustomer="Yes", IF(COUNTIF($I$2:$I$11,B9434)&gt;0,0,WEEKDAY(B9434,2)),IF(COUNTIF($I$2:$I$21,B9434)&gt;0,0,WEEKDAY(B9434,2)))</f>
        <v>5</v>
      </c>
      <c r="D9434" s="74">
        <f t="shared" si="2"/>
        <v>7</v>
      </c>
      <c r="E9434" s="12">
        <f>IFERROR(VLOOKUP(A9434,'IDAR Meter Data'!$A:$B,2,1),"")</f>
        <v>150</v>
      </c>
      <c r="F9434" s="75">
        <f>IF(CECCZ="CZ03",'Outside Temp'!B9434,IF(CECCZ="CZ04",'Outside Temp'!B9435,IF(CECCZ="CZ12",'Outside Temp'!B9436, IF(CECCZ="CZ13",'Outside Temp'!B9437))))</f>
        <v>62.2</v>
      </c>
      <c r="G9434" s="12">
        <f t="shared" si="3"/>
        <v>1</v>
      </c>
    </row>
    <row r="9435" ht="15.75" customHeight="1">
      <c r="A9435" s="13">
        <v>42223.302083333336</v>
      </c>
      <c r="B9435" s="73">
        <f t="shared" si="1"/>
        <v>42223</v>
      </c>
      <c r="C9435" s="74">
        <f>IF(NewCustomer="Yes", IF(COUNTIF($I$2:$I$11,B9435)&gt;0,0,WEEKDAY(B9435,2)),IF(COUNTIF($I$2:$I$21,B9435)&gt;0,0,WEEKDAY(B9435,2)))</f>
        <v>5</v>
      </c>
      <c r="D9435" s="74">
        <f t="shared" si="2"/>
        <v>7</v>
      </c>
      <c r="E9435" s="12">
        <f>IFERROR(VLOOKUP(A9435,'IDAR Meter Data'!$A:$B,2,1),"")</f>
        <v>166</v>
      </c>
      <c r="F9435" s="75">
        <f>IF(CECCZ="CZ03",'Outside Temp'!B9435,IF(CECCZ="CZ04",'Outside Temp'!B9436,IF(CECCZ="CZ12",'Outside Temp'!B9437, IF(CECCZ="CZ13",'Outside Temp'!B9438))))</f>
        <v>62.95</v>
      </c>
      <c r="G9435" s="12">
        <f t="shared" si="3"/>
        <v>1</v>
      </c>
    </row>
    <row r="9436" ht="15.75" customHeight="1">
      <c r="A9436" s="13">
        <v>42223.3125</v>
      </c>
      <c r="B9436" s="73">
        <f t="shared" si="1"/>
        <v>42223</v>
      </c>
      <c r="C9436" s="74">
        <f>IF(NewCustomer="Yes", IF(COUNTIF($I$2:$I$11,B9436)&gt;0,0,WEEKDAY(B9436,2)),IF(COUNTIF($I$2:$I$21,B9436)&gt;0,0,WEEKDAY(B9436,2)))</f>
        <v>5</v>
      </c>
      <c r="D9436" s="74">
        <f t="shared" si="2"/>
        <v>7</v>
      </c>
      <c r="E9436" s="12">
        <f>IFERROR(VLOOKUP(A9436,'IDAR Meter Data'!$A:$B,2,1),"")</f>
        <v>163</v>
      </c>
      <c r="F9436" s="75">
        <f>IF(CECCZ="CZ03",'Outside Temp'!B9436,IF(CECCZ="CZ04",'Outside Temp'!B9437,IF(CECCZ="CZ12",'Outside Temp'!B9438, IF(CECCZ="CZ13",'Outside Temp'!B9439))))</f>
        <v>63.7</v>
      </c>
      <c r="G9436" s="12">
        <f t="shared" si="3"/>
        <v>1</v>
      </c>
    </row>
    <row r="9437" ht="15.75" customHeight="1">
      <c r="A9437" s="13">
        <v>42223.322916666664</v>
      </c>
      <c r="B9437" s="73">
        <f t="shared" si="1"/>
        <v>42223</v>
      </c>
      <c r="C9437" s="74">
        <f>IF(NewCustomer="Yes", IF(COUNTIF($I$2:$I$11,B9437)&gt;0,0,WEEKDAY(B9437,2)),IF(COUNTIF($I$2:$I$21,B9437)&gt;0,0,WEEKDAY(B9437,2)))</f>
        <v>5</v>
      </c>
      <c r="D9437" s="74">
        <f t="shared" si="2"/>
        <v>7</v>
      </c>
      <c r="E9437" s="12">
        <f>IFERROR(VLOOKUP(A9437,'IDAR Meter Data'!$A:$B,2,1),"")</f>
        <v>153</v>
      </c>
      <c r="F9437" s="75">
        <f>IF(CECCZ="CZ03",'Outside Temp'!B9437,IF(CECCZ="CZ04",'Outside Temp'!B9438,IF(CECCZ="CZ12",'Outside Temp'!B9439, IF(CECCZ="CZ13",'Outside Temp'!B9440))))</f>
        <v>64.45</v>
      </c>
      <c r="G9437" s="12">
        <f t="shared" si="3"/>
        <v>1</v>
      </c>
    </row>
    <row r="9438" ht="15.75" customHeight="1">
      <c r="A9438" s="13">
        <v>42223.333333333336</v>
      </c>
      <c r="B9438" s="73">
        <f t="shared" si="1"/>
        <v>42223</v>
      </c>
      <c r="C9438" s="74">
        <f>IF(NewCustomer="Yes", IF(COUNTIF($I$2:$I$11,B9438)&gt;0,0,WEEKDAY(B9438,2)),IF(COUNTIF($I$2:$I$21,B9438)&gt;0,0,WEEKDAY(B9438,2)))</f>
        <v>5</v>
      </c>
      <c r="D9438" s="74">
        <f t="shared" si="2"/>
        <v>8</v>
      </c>
      <c r="E9438" s="12">
        <f>IFERROR(VLOOKUP(A9438,'IDAR Meter Data'!$A:$B,2,1),"")</f>
        <v>160</v>
      </c>
      <c r="F9438" s="75">
        <f>IF(CECCZ="CZ03",'Outside Temp'!B9438,IF(CECCZ="CZ04",'Outside Temp'!B9439,IF(CECCZ="CZ12",'Outside Temp'!B9440, IF(CECCZ="CZ13",'Outside Temp'!B9441))))</f>
        <v>65.2</v>
      </c>
      <c r="G9438" s="12">
        <f t="shared" si="3"/>
        <v>2</v>
      </c>
    </row>
    <row r="9439" ht="15.75" customHeight="1">
      <c r="A9439" s="13">
        <v>42223.34375</v>
      </c>
      <c r="B9439" s="73">
        <f t="shared" si="1"/>
        <v>42223</v>
      </c>
      <c r="C9439" s="74">
        <f>IF(NewCustomer="Yes", IF(COUNTIF($I$2:$I$11,B9439)&gt;0,0,WEEKDAY(B9439,2)),IF(COUNTIF($I$2:$I$21,B9439)&gt;0,0,WEEKDAY(B9439,2)))</f>
        <v>5</v>
      </c>
      <c r="D9439" s="74">
        <f t="shared" si="2"/>
        <v>8</v>
      </c>
      <c r="E9439" s="12">
        <f>IFERROR(VLOOKUP(A9439,'IDAR Meter Data'!$A:$B,2,1),"")</f>
        <v>162</v>
      </c>
      <c r="F9439" s="75">
        <f>IF(CECCZ="CZ03",'Outside Temp'!B9439,IF(CECCZ="CZ04",'Outside Temp'!B9440,IF(CECCZ="CZ12",'Outside Temp'!B9441, IF(CECCZ="CZ13",'Outside Temp'!B9442))))</f>
        <v>65.95</v>
      </c>
      <c r="G9439" s="12">
        <f t="shared" si="3"/>
        <v>2</v>
      </c>
    </row>
    <row r="9440" ht="15.75" customHeight="1">
      <c r="A9440" s="13">
        <v>42223.354166666664</v>
      </c>
      <c r="B9440" s="73">
        <f t="shared" si="1"/>
        <v>42223</v>
      </c>
      <c r="C9440" s="74">
        <f>IF(NewCustomer="Yes", IF(COUNTIF($I$2:$I$11,B9440)&gt;0,0,WEEKDAY(B9440,2)),IF(COUNTIF($I$2:$I$21,B9440)&gt;0,0,WEEKDAY(B9440,2)))</f>
        <v>5</v>
      </c>
      <c r="D9440" s="74">
        <f t="shared" si="2"/>
        <v>8</v>
      </c>
      <c r="E9440" s="12">
        <f>IFERROR(VLOOKUP(A9440,'IDAR Meter Data'!$A:$B,2,1),"")</f>
        <v>180</v>
      </c>
      <c r="F9440" s="75">
        <f>IF(CECCZ="CZ03",'Outside Temp'!B9440,IF(CECCZ="CZ04",'Outside Temp'!B9441,IF(CECCZ="CZ12",'Outside Temp'!B9442, IF(CECCZ="CZ13",'Outside Temp'!B9443))))</f>
        <v>66.7</v>
      </c>
      <c r="G9440" s="12">
        <f t="shared" si="3"/>
        <v>2</v>
      </c>
    </row>
    <row r="9441" ht="15.75" customHeight="1">
      <c r="A9441" s="13">
        <v>42223.364583333336</v>
      </c>
      <c r="B9441" s="73">
        <f t="shared" si="1"/>
        <v>42223</v>
      </c>
      <c r="C9441" s="74">
        <f>IF(NewCustomer="Yes", IF(COUNTIF($I$2:$I$11,B9441)&gt;0,0,WEEKDAY(B9441,2)),IF(COUNTIF($I$2:$I$21,B9441)&gt;0,0,WEEKDAY(B9441,2)))</f>
        <v>5</v>
      </c>
      <c r="D9441" s="74">
        <f t="shared" si="2"/>
        <v>8</v>
      </c>
      <c r="E9441" s="12">
        <f>IFERROR(VLOOKUP(A9441,'IDAR Meter Data'!$A:$B,2,1),"")</f>
        <v>178</v>
      </c>
      <c r="F9441" s="75">
        <f>IF(CECCZ="CZ03",'Outside Temp'!B9441,IF(CECCZ="CZ04",'Outside Temp'!B9442,IF(CECCZ="CZ12",'Outside Temp'!B9443, IF(CECCZ="CZ13",'Outside Temp'!B9444))))</f>
        <v>67.45</v>
      </c>
      <c r="G9441" s="12">
        <f t="shared" si="3"/>
        <v>2</v>
      </c>
    </row>
    <row r="9442" ht="15.75" customHeight="1">
      <c r="A9442" s="13">
        <v>42223.375</v>
      </c>
      <c r="B9442" s="73">
        <f t="shared" si="1"/>
        <v>42223</v>
      </c>
      <c r="C9442" s="74">
        <f>IF(NewCustomer="Yes", IF(COUNTIF($I$2:$I$11,B9442)&gt;0,0,WEEKDAY(B9442,2)),IF(COUNTIF($I$2:$I$21,B9442)&gt;0,0,WEEKDAY(B9442,2)))</f>
        <v>5</v>
      </c>
      <c r="D9442" s="74">
        <f t="shared" si="2"/>
        <v>9</v>
      </c>
      <c r="E9442" s="12">
        <f>IFERROR(VLOOKUP(A9442,'IDAR Meter Data'!$A:$B,2,1),"")</f>
        <v>177</v>
      </c>
      <c r="F9442" s="75">
        <f>IF(CECCZ="CZ03",'Outside Temp'!B9442,IF(CECCZ="CZ04",'Outside Temp'!B9443,IF(CECCZ="CZ12",'Outside Temp'!B9444, IF(CECCZ="CZ13",'Outside Temp'!B9445))))</f>
        <v>68.06666667</v>
      </c>
      <c r="G9442" s="12">
        <f t="shared" si="3"/>
        <v>2</v>
      </c>
    </row>
    <row r="9443" ht="15.75" customHeight="1">
      <c r="A9443" s="13">
        <v>42223.385416666664</v>
      </c>
      <c r="B9443" s="73">
        <f t="shared" si="1"/>
        <v>42223</v>
      </c>
      <c r="C9443" s="74">
        <f>IF(NewCustomer="Yes", IF(COUNTIF($I$2:$I$11,B9443)&gt;0,0,WEEKDAY(B9443,2)),IF(COUNTIF($I$2:$I$21,B9443)&gt;0,0,WEEKDAY(B9443,2)))</f>
        <v>5</v>
      </c>
      <c r="D9443" s="74">
        <f t="shared" si="2"/>
        <v>9</v>
      </c>
      <c r="E9443" s="12">
        <f>IFERROR(VLOOKUP(A9443,'IDAR Meter Data'!$A:$B,2,1),"")</f>
        <v>180</v>
      </c>
      <c r="F9443" s="75">
        <f>IF(CECCZ="CZ03",'Outside Temp'!B9443,IF(CECCZ="CZ04",'Outside Temp'!B9444,IF(CECCZ="CZ12",'Outside Temp'!B9445, IF(CECCZ="CZ13",'Outside Temp'!B9446))))</f>
        <v>68.31666667</v>
      </c>
      <c r="G9443" s="12">
        <f t="shared" si="3"/>
        <v>2</v>
      </c>
    </row>
    <row r="9444" ht="15.75" customHeight="1">
      <c r="A9444" s="13">
        <v>42223.395833333336</v>
      </c>
      <c r="B9444" s="73">
        <f t="shared" si="1"/>
        <v>42223</v>
      </c>
      <c r="C9444" s="74">
        <f>IF(NewCustomer="Yes", IF(COUNTIF($I$2:$I$11,B9444)&gt;0,0,WEEKDAY(B9444,2)),IF(COUNTIF($I$2:$I$21,B9444)&gt;0,0,WEEKDAY(B9444,2)))</f>
        <v>5</v>
      </c>
      <c r="D9444" s="74">
        <f t="shared" si="2"/>
        <v>9</v>
      </c>
      <c r="E9444" s="12">
        <f>IFERROR(VLOOKUP(A9444,'IDAR Meter Data'!$A:$B,2,1),"")</f>
        <v>180</v>
      </c>
      <c r="F9444" s="75">
        <f>IF(CECCZ="CZ03",'Outside Temp'!B9444,IF(CECCZ="CZ04",'Outside Temp'!B9445,IF(CECCZ="CZ12",'Outside Temp'!B9446, IF(CECCZ="CZ13",'Outside Temp'!B9447))))</f>
        <v>68.56666667</v>
      </c>
      <c r="G9444" s="12">
        <f t="shared" si="3"/>
        <v>2</v>
      </c>
    </row>
    <row r="9445" ht="15.75" customHeight="1">
      <c r="A9445" s="13">
        <v>42223.40625</v>
      </c>
      <c r="B9445" s="73">
        <f t="shared" si="1"/>
        <v>42223</v>
      </c>
      <c r="C9445" s="74">
        <f>IF(NewCustomer="Yes", IF(COUNTIF($I$2:$I$11,B9445)&gt;0,0,WEEKDAY(B9445,2)),IF(COUNTIF($I$2:$I$21,B9445)&gt;0,0,WEEKDAY(B9445,2)))</f>
        <v>5</v>
      </c>
      <c r="D9445" s="74">
        <f t="shared" si="2"/>
        <v>9</v>
      </c>
      <c r="E9445" s="12">
        <f>IFERROR(VLOOKUP(A9445,'IDAR Meter Data'!$A:$B,2,1),"")</f>
        <v>199</v>
      </c>
      <c r="F9445" s="75">
        <f>IF(CECCZ="CZ03",'Outside Temp'!B9445,IF(CECCZ="CZ04",'Outside Temp'!B9446,IF(CECCZ="CZ12",'Outside Temp'!B9447, IF(CECCZ="CZ13",'Outside Temp'!B9448))))</f>
        <v>68.81666667</v>
      </c>
      <c r="G9445" s="12">
        <f t="shared" si="3"/>
        <v>2</v>
      </c>
    </row>
    <row r="9446" ht="15.75" customHeight="1">
      <c r="A9446" s="13">
        <v>42223.416666666664</v>
      </c>
      <c r="B9446" s="73">
        <f t="shared" si="1"/>
        <v>42223</v>
      </c>
      <c r="C9446" s="74">
        <f>IF(NewCustomer="Yes", IF(COUNTIF($I$2:$I$11,B9446)&gt;0,0,WEEKDAY(B9446,2)),IF(COUNTIF($I$2:$I$21,B9446)&gt;0,0,WEEKDAY(B9446,2)))</f>
        <v>5</v>
      </c>
      <c r="D9446" s="74">
        <f t="shared" si="2"/>
        <v>10</v>
      </c>
      <c r="E9446" s="12">
        <f>IFERROR(VLOOKUP(A9446,'IDAR Meter Data'!$A:$B,2,1),"")</f>
        <v>182</v>
      </c>
      <c r="F9446" s="75">
        <f>IF(CECCZ="CZ03",'Outside Temp'!B9446,IF(CECCZ="CZ04",'Outside Temp'!B9447,IF(CECCZ="CZ12",'Outside Temp'!B9448, IF(CECCZ="CZ13",'Outside Temp'!B9449))))</f>
        <v>69.2</v>
      </c>
      <c r="G9446" s="12">
        <f t="shared" si="3"/>
        <v>2</v>
      </c>
    </row>
    <row r="9447" ht="15.75" customHeight="1">
      <c r="A9447" s="13">
        <v>42223.427083333336</v>
      </c>
      <c r="B9447" s="73">
        <f t="shared" si="1"/>
        <v>42223</v>
      </c>
      <c r="C9447" s="74">
        <f>IF(NewCustomer="Yes", IF(COUNTIF($I$2:$I$11,B9447)&gt;0,0,WEEKDAY(B9447,2)),IF(COUNTIF($I$2:$I$21,B9447)&gt;0,0,WEEKDAY(B9447,2)))</f>
        <v>5</v>
      </c>
      <c r="D9447" s="74">
        <f t="shared" si="2"/>
        <v>10</v>
      </c>
      <c r="E9447" s="12">
        <f>IFERROR(VLOOKUP(A9447,'IDAR Meter Data'!$A:$B,2,1),"")</f>
        <v>181</v>
      </c>
      <c r="F9447" s="75">
        <f>IF(CECCZ="CZ03",'Outside Temp'!B9447,IF(CECCZ="CZ04",'Outside Temp'!B9448,IF(CECCZ="CZ12",'Outside Temp'!B9449, IF(CECCZ="CZ13",'Outside Temp'!B9450))))</f>
        <v>69.95</v>
      </c>
      <c r="G9447" s="12">
        <f t="shared" si="3"/>
        <v>2</v>
      </c>
    </row>
    <row r="9448" ht="15.75" customHeight="1">
      <c r="A9448" s="13">
        <v>42223.4375</v>
      </c>
      <c r="B9448" s="73">
        <f t="shared" si="1"/>
        <v>42223</v>
      </c>
      <c r="C9448" s="74">
        <f>IF(NewCustomer="Yes", IF(COUNTIF($I$2:$I$11,B9448)&gt;0,0,WEEKDAY(B9448,2)),IF(COUNTIF($I$2:$I$21,B9448)&gt;0,0,WEEKDAY(B9448,2)))</f>
        <v>5</v>
      </c>
      <c r="D9448" s="74">
        <f t="shared" si="2"/>
        <v>10</v>
      </c>
      <c r="E9448" s="12">
        <f>IFERROR(VLOOKUP(A9448,'IDAR Meter Data'!$A:$B,2,1),"")</f>
        <v>193</v>
      </c>
      <c r="F9448" s="75">
        <f>IF(CECCZ="CZ03",'Outside Temp'!B9448,IF(CECCZ="CZ04",'Outside Temp'!B9449,IF(CECCZ="CZ12",'Outside Temp'!B9450, IF(CECCZ="CZ13",'Outside Temp'!B9451))))</f>
        <v>70.7</v>
      </c>
      <c r="G9448" s="12">
        <f t="shared" si="3"/>
        <v>3</v>
      </c>
    </row>
    <row r="9449" ht="15.75" customHeight="1">
      <c r="A9449" s="13">
        <v>42223.447916666664</v>
      </c>
      <c r="B9449" s="73">
        <f t="shared" si="1"/>
        <v>42223</v>
      </c>
      <c r="C9449" s="74">
        <f>IF(NewCustomer="Yes", IF(COUNTIF($I$2:$I$11,B9449)&gt;0,0,WEEKDAY(B9449,2)),IF(COUNTIF($I$2:$I$21,B9449)&gt;0,0,WEEKDAY(B9449,2)))</f>
        <v>5</v>
      </c>
      <c r="D9449" s="74">
        <f t="shared" si="2"/>
        <v>10</v>
      </c>
      <c r="E9449" s="12">
        <f>IFERROR(VLOOKUP(A9449,'IDAR Meter Data'!$A:$B,2,1),"")</f>
        <v>200</v>
      </c>
      <c r="F9449" s="75">
        <f>IF(CECCZ="CZ03",'Outside Temp'!B9449,IF(CECCZ="CZ04",'Outside Temp'!B9450,IF(CECCZ="CZ12",'Outside Temp'!B9451, IF(CECCZ="CZ13",'Outside Temp'!B9452))))</f>
        <v>71.45</v>
      </c>
      <c r="G9449" s="12">
        <f t="shared" si="3"/>
        <v>3</v>
      </c>
    </row>
    <row r="9450" ht="15.75" customHeight="1">
      <c r="A9450" s="13">
        <v>42223.458333333336</v>
      </c>
      <c r="B9450" s="73">
        <f t="shared" si="1"/>
        <v>42223</v>
      </c>
      <c r="C9450" s="74">
        <f>IF(NewCustomer="Yes", IF(COUNTIF($I$2:$I$11,B9450)&gt;0,0,WEEKDAY(B9450,2)),IF(COUNTIF($I$2:$I$21,B9450)&gt;0,0,WEEKDAY(B9450,2)))</f>
        <v>5</v>
      </c>
      <c r="D9450" s="74">
        <f t="shared" si="2"/>
        <v>11</v>
      </c>
      <c r="E9450" s="12">
        <f>IFERROR(VLOOKUP(A9450,'IDAR Meter Data'!$A:$B,2,1),"")</f>
        <v>206</v>
      </c>
      <c r="F9450" s="75">
        <f>IF(CECCZ="CZ03",'Outside Temp'!B9450,IF(CECCZ="CZ04",'Outside Temp'!B9451,IF(CECCZ="CZ12",'Outside Temp'!B9452, IF(CECCZ="CZ13",'Outside Temp'!B9453))))</f>
        <v>72</v>
      </c>
      <c r="G9450" s="12">
        <f t="shared" si="3"/>
        <v>3</v>
      </c>
    </row>
    <row r="9451" ht="15.75" customHeight="1">
      <c r="A9451" s="13">
        <v>42223.46875</v>
      </c>
      <c r="B9451" s="73">
        <f t="shared" si="1"/>
        <v>42223</v>
      </c>
      <c r="C9451" s="74">
        <f>IF(NewCustomer="Yes", IF(COUNTIF($I$2:$I$11,B9451)&gt;0,0,WEEKDAY(B9451,2)),IF(COUNTIF($I$2:$I$21,B9451)&gt;0,0,WEEKDAY(B9451,2)))</f>
        <v>5</v>
      </c>
      <c r="D9451" s="74">
        <f t="shared" si="2"/>
        <v>11</v>
      </c>
      <c r="E9451" s="12">
        <f>IFERROR(VLOOKUP(A9451,'IDAR Meter Data'!$A:$B,2,1),"")</f>
        <v>203</v>
      </c>
      <c r="F9451" s="75">
        <f>IF(CECCZ="CZ03",'Outside Temp'!B9451,IF(CECCZ="CZ04",'Outside Temp'!B9452,IF(CECCZ="CZ12",'Outside Temp'!B9453, IF(CECCZ="CZ13",'Outside Temp'!B9454))))</f>
        <v>72</v>
      </c>
      <c r="G9451" s="12">
        <f t="shared" si="3"/>
        <v>3</v>
      </c>
    </row>
    <row r="9452" ht="15.75" customHeight="1">
      <c r="A9452" s="13">
        <v>42223.479166666664</v>
      </c>
      <c r="B9452" s="73">
        <f t="shared" si="1"/>
        <v>42223</v>
      </c>
      <c r="C9452" s="74">
        <f>IF(NewCustomer="Yes", IF(COUNTIF($I$2:$I$11,B9452)&gt;0,0,WEEKDAY(B9452,2)),IF(COUNTIF($I$2:$I$21,B9452)&gt;0,0,WEEKDAY(B9452,2)))</f>
        <v>5</v>
      </c>
      <c r="D9452" s="74">
        <f t="shared" si="2"/>
        <v>11</v>
      </c>
      <c r="E9452" s="12">
        <f>IFERROR(VLOOKUP(A9452,'IDAR Meter Data'!$A:$B,2,1),"")</f>
        <v>193</v>
      </c>
      <c r="F9452" s="75">
        <f>IF(CECCZ="CZ03",'Outside Temp'!B9452,IF(CECCZ="CZ04",'Outside Temp'!B9453,IF(CECCZ="CZ12",'Outside Temp'!B9454, IF(CECCZ="CZ13",'Outside Temp'!B9455))))</f>
        <v>72</v>
      </c>
      <c r="G9452" s="12">
        <f t="shared" si="3"/>
        <v>3</v>
      </c>
    </row>
    <row r="9453" ht="15.75" customHeight="1">
      <c r="A9453" s="13">
        <v>42223.489583333336</v>
      </c>
      <c r="B9453" s="73">
        <f t="shared" si="1"/>
        <v>42223</v>
      </c>
      <c r="C9453" s="74">
        <f>IF(NewCustomer="Yes", IF(COUNTIF($I$2:$I$11,B9453)&gt;0,0,WEEKDAY(B9453,2)),IF(COUNTIF($I$2:$I$21,B9453)&gt;0,0,WEEKDAY(B9453,2)))</f>
        <v>5</v>
      </c>
      <c r="D9453" s="74">
        <f t="shared" si="2"/>
        <v>11</v>
      </c>
      <c r="E9453" s="12">
        <f>IFERROR(VLOOKUP(A9453,'IDAR Meter Data'!$A:$B,2,1),"")</f>
        <v>200</v>
      </c>
      <c r="F9453" s="75">
        <f>IF(CECCZ="CZ03",'Outside Temp'!B9453,IF(CECCZ="CZ04",'Outside Temp'!B9454,IF(CECCZ="CZ12",'Outside Temp'!B9455, IF(CECCZ="CZ13",'Outside Temp'!B9456))))</f>
        <v>72</v>
      </c>
      <c r="G9453" s="12">
        <f t="shared" si="3"/>
        <v>3</v>
      </c>
    </row>
    <row r="9454" ht="15.75" customHeight="1">
      <c r="A9454" s="13">
        <v>42223.5</v>
      </c>
      <c r="B9454" s="73">
        <f t="shared" si="1"/>
        <v>42223</v>
      </c>
      <c r="C9454" s="74">
        <f>IF(NewCustomer="Yes", IF(COUNTIF($I$2:$I$11,B9454)&gt;0,0,WEEKDAY(B9454,2)),IF(COUNTIF($I$2:$I$21,B9454)&gt;0,0,WEEKDAY(B9454,2)))</f>
        <v>5</v>
      </c>
      <c r="D9454" s="74">
        <f t="shared" si="2"/>
        <v>12</v>
      </c>
      <c r="E9454" s="12">
        <f>IFERROR(VLOOKUP(A9454,'IDAR Meter Data'!$A:$B,2,1),"")</f>
        <v>199</v>
      </c>
      <c r="F9454" s="75">
        <f>IF(CECCZ="CZ03",'Outside Temp'!B9454,IF(CECCZ="CZ04",'Outside Temp'!B9455,IF(CECCZ="CZ12",'Outside Temp'!B9456, IF(CECCZ="CZ13",'Outside Temp'!B9457))))</f>
        <v>72.2</v>
      </c>
      <c r="G9454" s="12">
        <f t="shared" si="3"/>
        <v>3</v>
      </c>
    </row>
    <row r="9455" ht="15.75" customHeight="1">
      <c r="A9455" s="13">
        <v>42223.510416666664</v>
      </c>
      <c r="B9455" s="73">
        <f t="shared" si="1"/>
        <v>42223</v>
      </c>
      <c r="C9455" s="74">
        <f>IF(NewCustomer="Yes", IF(COUNTIF($I$2:$I$11,B9455)&gt;0,0,WEEKDAY(B9455,2)),IF(COUNTIF($I$2:$I$21,B9455)&gt;0,0,WEEKDAY(B9455,2)))</f>
        <v>5</v>
      </c>
      <c r="D9455" s="74">
        <f t="shared" si="2"/>
        <v>12</v>
      </c>
      <c r="E9455" s="12">
        <f>IFERROR(VLOOKUP(A9455,'IDAR Meter Data'!$A:$B,2,1),"")</f>
        <v>216</v>
      </c>
      <c r="F9455" s="75">
        <f>IF(CECCZ="CZ03",'Outside Temp'!B9455,IF(CECCZ="CZ04",'Outside Temp'!B9456,IF(CECCZ="CZ12",'Outside Temp'!B9457, IF(CECCZ="CZ13",'Outside Temp'!B9458))))</f>
        <v>72.95</v>
      </c>
      <c r="G9455" s="12">
        <f t="shared" si="3"/>
        <v>3</v>
      </c>
    </row>
    <row r="9456" ht="15.75" customHeight="1">
      <c r="A9456" s="13">
        <v>42223.520833333336</v>
      </c>
      <c r="B9456" s="73">
        <f t="shared" si="1"/>
        <v>42223</v>
      </c>
      <c r="C9456" s="74">
        <f>IF(NewCustomer="Yes", IF(COUNTIF($I$2:$I$11,B9456)&gt;0,0,WEEKDAY(B9456,2)),IF(COUNTIF($I$2:$I$21,B9456)&gt;0,0,WEEKDAY(B9456,2)))</f>
        <v>5</v>
      </c>
      <c r="D9456" s="74">
        <f t="shared" si="2"/>
        <v>12</v>
      </c>
      <c r="E9456" s="12">
        <f>IFERROR(VLOOKUP(A9456,'IDAR Meter Data'!$A:$B,2,1),"")</f>
        <v>202</v>
      </c>
      <c r="F9456" s="75">
        <f>IF(CECCZ="CZ03",'Outside Temp'!B9456,IF(CECCZ="CZ04",'Outside Temp'!B9457,IF(CECCZ="CZ12",'Outside Temp'!B9458, IF(CECCZ="CZ13",'Outside Temp'!B9459))))</f>
        <v>73.7</v>
      </c>
      <c r="G9456" s="12">
        <f t="shared" si="3"/>
        <v>3</v>
      </c>
    </row>
    <row r="9457" ht="15.75" customHeight="1">
      <c r="A9457" s="13">
        <v>42223.53125</v>
      </c>
      <c r="B9457" s="73">
        <f t="shared" si="1"/>
        <v>42223</v>
      </c>
      <c r="C9457" s="74">
        <f>IF(NewCustomer="Yes", IF(COUNTIF($I$2:$I$11,B9457)&gt;0,0,WEEKDAY(B9457,2)),IF(COUNTIF($I$2:$I$21,B9457)&gt;0,0,WEEKDAY(B9457,2)))</f>
        <v>5</v>
      </c>
      <c r="D9457" s="74">
        <f t="shared" si="2"/>
        <v>12</v>
      </c>
      <c r="E9457" s="12">
        <f>IFERROR(VLOOKUP(A9457,'IDAR Meter Data'!$A:$B,2,1),"")</f>
        <v>205</v>
      </c>
      <c r="F9457" s="75">
        <f>IF(CECCZ="CZ03",'Outside Temp'!B9457,IF(CECCZ="CZ04",'Outside Temp'!B9458,IF(CECCZ="CZ12",'Outside Temp'!B9459, IF(CECCZ="CZ13",'Outside Temp'!B9460))))</f>
        <v>74.45</v>
      </c>
      <c r="G9457" s="12">
        <f t="shared" si="3"/>
        <v>3</v>
      </c>
    </row>
    <row r="9458" ht="15.75" customHeight="1">
      <c r="A9458" s="13">
        <v>42223.541666666664</v>
      </c>
      <c r="B9458" s="73">
        <f t="shared" si="1"/>
        <v>42223</v>
      </c>
      <c r="C9458" s="74">
        <f>IF(NewCustomer="Yes", IF(COUNTIF($I$2:$I$11,B9458)&gt;0,0,WEEKDAY(B9458,2)),IF(COUNTIF($I$2:$I$21,B9458)&gt;0,0,WEEKDAY(B9458,2)))</f>
        <v>5</v>
      </c>
      <c r="D9458" s="74">
        <f t="shared" si="2"/>
        <v>13</v>
      </c>
      <c r="E9458" s="12">
        <f>IFERROR(VLOOKUP(A9458,'IDAR Meter Data'!$A:$B,2,1),"")</f>
        <v>207</v>
      </c>
      <c r="F9458" s="75">
        <f>IF(CECCZ="CZ03",'Outside Temp'!B9458,IF(CECCZ="CZ04",'Outside Temp'!B9459,IF(CECCZ="CZ12",'Outside Temp'!B9460, IF(CECCZ="CZ13",'Outside Temp'!B9461))))</f>
        <v>75</v>
      </c>
      <c r="G9458" s="12">
        <f t="shared" si="3"/>
        <v>3</v>
      </c>
    </row>
    <row r="9459" ht="15.75" customHeight="1">
      <c r="A9459" s="13">
        <v>42223.552083333336</v>
      </c>
      <c r="B9459" s="73">
        <f t="shared" si="1"/>
        <v>42223</v>
      </c>
      <c r="C9459" s="74">
        <f>IF(NewCustomer="Yes", IF(COUNTIF($I$2:$I$11,B9459)&gt;0,0,WEEKDAY(B9459,2)),IF(COUNTIF($I$2:$I$21,B9459)&gt;0,0,WEEKDAY(B9459,2)))</f>
        <v>5</v>
      </c>
      <c r="D9459" s="74">
        <f t="shared" si="2"/>
        <v>13</v>
      </c>
      <c r="E9459" s="12">
        <f>IFERROR(VLOOKUP(A9459,'IDAR Meter Data'!$A:$B,2,1),"")</f>
        <v>204</v>
      </c>
      <c r="F9459" s="75">
        <f>IF(CECCZ="CZ03",'Outside Temp'!B9459,IF(CECCZ="CZ04",'Outside Temp'!B9460,IF(CECCZ="CZ12",'Outside Temp'!B9461, IF(CECCZ="CZ13",'Outside Temp'!B9462))))</f>
        <v>75</v>
      </c>
      <c r="G9459" s="12">
        <f t="shared" si="3"/>
        <v>3</v>
      </c>
    </row>
    <row r="9460" ht="15.75" customHeight="1">
      <c r="A9460" s="13">
        <v>42223.5625</v>
      </c>
      <c r="B9460" s="73">
        <f t="shared" si="1"/>
        <v>42223</v>
      </c>
      <c r="C9460" s="74">
        <f>IF(NewCustomer="Yes", IF(COUNTIF($I$2:$I$11,B9460)&gt;0,0,WEEKDAY(B9460,2)),IF(COUNTIF($I$2:$I$21,B9460)&gt;0,0,WEEKDAY(B9460,2)))</f>
        <v>5</v>
      </c>
      <c r="D9460" s="74">
        <f t="shared" si="2"/>
        <v>13</v>
      </c>
      <c r="E9460" s="12">
        <f>IFERROR(VLOOKUP(A9460,'IDAR Meter Data'!$A:$B,2,1),"")</f>
        <v>224</v>
      </c>
      <c r="F9460" s="75">
        <f>IF(CECCZ="CZ03",'Outside Temp'!B9460,IF(CECCZ="CZ04",'Outside Temp'!B9461,IF(CECCZ="CZ12",'Outside Temp'!B9462, IF(CECCZ="CZ13",'Outside Temp'!B9463))))</f>
        <v>75</v>
      </c>
      <c r="G9460" s="12">
        <f t="shared" si="3"/>
        <v>3</v>
      </c>
    </row>
    <row r="9461" ht="15.75" customHeight="1">
      <c r="A9461" s="13">
        <v>42223.572916666664</v>
      </c>
      <c r="B9461" s="73">
        <f t="shared" si="1"/>
        <v>42223</v>
      </c>
      <c r="C9461" s="74">
        <f>IF(NewCustomer="Yes", IF(COUNTIF($I$2:$I$11,B9461)&gt;0,0,WEEKDAY(B9461,2)),IF(COUNTIF($I$2:$I$21,B9461)&gt;0,0,WEEKDAY(B9461,2)))</f>
        <v>5</v>
      </c>
      <c r="D9461" s="74">
        <f t="shared" si="2"/>
        <v>13</v>
      </c>
      <c r="E9461" s="12">
        <f>IFERROR(VLOOKUP(A9461,'IDAR Meter Data'!$A:$B,2,1),"")</f>
        <v>213</v>
      </c>
      <c r="F9461" s="75">
        <f>IF(CECCZ="CZ03",'Outside Temp'!B9461,IF(CECCZ="CZ04",'Outside Temp'!B9462,IF(CECCZ="CZ12",'Outside Temp'!B9463, IF(CECCZ="CZ13",'Outside Temp'!B9464))))</f>
        <v>75</v>
      </c>
      <c r="G9461" s="12">
        <f t="shared" si="3"/>
        <v>3</v>
      </c>
    </row>
    <row r="9462" ht="15.75" customHeight="1">
      <c r="A9462" s="13">
        <v>42223.583333333336</v>
      </c>
      <c r="B9462" s="73">
        <f t="shared" si="1"/>
        <v>42223</v>
      </c>
      <c r="C9462" s="74">
        <f>IF(NewCustomer="Yes", IF(COUNTIF($I$2:$I$11,B9462)&gt;0,0,WEEKDAY(B9462,2)),IF(COUNTIF($I$2:$I$21,B9462)&gt;0,0,WEEKDAY(B9462,2)))</f>
        <v>5</v>
      </c>
      <c r="D9462" s="74">
        <f t="shared" si="2"/>
        <v>14</v>
      </c>
      <c r="E9462" s="12">
        <f>IFERROR(VLOOKUP(A9462,'IDAR Meter Data'!$A:$B,2,1),"")</f>
        <v>220</v>
      </c>
      <c r="F9462" s="75">
        <f>IF(CECCZ="CZ03",'Outside Temp'!B9462,IF(CECCZ="CZ04",'Outside Temp'!B9463,IF(CECCZ="CZ12",'Outside Temp'!B9464, IF(CECCZ="CZ13",'Outside Temp'!B9465))))</f>
        <v>75</v>
      </c>
      <c r="G9462" s="12">
        <f t="shared" si="3"/>
        <v>3</v>
      </c>
    </row>
    <row r="9463" ht="15.75" customHeight="1">
      <c r="A9463" s="13">
        <v>42223.59375</v>
      </c>
      <c r="B9463" s="73">
        <f t="shared" si="1"/>
        <v>42223</v>
      </c>
      <c r="C9463" s="74">
        <f>IF(NewCustomer="Yes", IF(COUNTIF($I$2:$I$11,B9463)&gt;0,0,WEEKDAY(B9463,2)),IF(COUNTIF($I$2:$I$21,B9463)&gt;0,0,WEEKDAY(B9463,2)))</f>
        <v>5</v>
      </c>
      <c r="D9463" s="74">
        <f t="shared" si="2"/>
        <v>14</v>
      </c>
      <c r="E9463" s="12">
        <f>IFERROR(VLOOKUP(A9463,'IDAR Meter Data'!$A:$B,2,1),"")</f>
        <v>216</v>
      </c>
      <c r="F9463" s="75">
        <f>IF(CECCZ="CZ03",'Outside Temp'!B9463,IF(CECCZ="CZ04",'Outside Temp'!B9464,IF(CECCZ="CZ12",'Outside Temp'!B9465, IF(CECCZ="CZ13",'Outside Temp'!B9466))))</f>
        <v>75</v>
      </c>
      <c r="G9463" s="12">
        <f t="shared" si="3"/>
        <v>3</v>
      </c>
    </row>
    <row r="9464" ht="15.75" customHeight="1">
      <c r="A9464" s="13">
        <v>42223.604166666664</v>
      </c>
      <c r="B9464" s="73">
        <f t="shared" si="1"/>
        <v>42223</v>
      </c>
      <c r="C9464" s="74">
        <f>IF(NewCustomer="Yes", IF(COUNTIF($I$2:$I$11,B9464)&gt;0,0,WEEKDAY(B9464,2)),IF(COUNTIF($I$2:$I$21,B9464)&gt;0,0,WEEKDAY(B9464,2)))</f>
        <v>5</v>
      </c>
      <c r="D9464" s="74">
        <f t="shared" si="2"/>
        <v>14</v>
      </c>
      <c r="E9464" s="12">
        <f>IFERROR(VLOOKUP(A9464,'IDAR Meter Data'!$A:$B,2,1),"")</f>
        <v>236</v>
      </c>
      <c r="F9464" s="75">
        <f>IF(CECCZ="CZ03",'Outside Temp'!B9464,IF(CECCZ="CZ04",'Outside Temp'!B9465,IF(CECCZ="CZ12",'Outside Temp'!B9466, IF(CECCZ="CZ13",'Outside Temp'!B9467))))</f>
        <v>75</v>
      </c>
      <c r="G9464" s="12">
        <f t="shared" si="3"/>
        <v>3</v>
      </c>
    </row>
    <row r="9465" ht="15.75" customHeight="1">
      <c r="A9465" s="13">
        <v>42223.614583333336</v>
      </c>
      <c r="B9465" s="73">
        <f t="shared" si="1"/>
        <v>42223</v>
      </c>
      <c r="C9465" s="74">
        <f>IF(NewCustomer="Yes", IF(COUNTIF($I$2:$I$11,B9465)&gt;0,0,WEEKDAY(B9465,2)),IF(COUNTIF($I$2:$I$21,B9465)&gt;0,0,WEEKDAY(B9465,2)))</f>
        <v>5</v>
      </c>
      <c r="D9465" s="74">
        <f t="shared" si="2"/>
        <v>14</v>
      </c>
      <c r="E9465" s="12">
        <f>IFERROR(VLOOKUP(A9465,'IDAR Meter Data'!$A:$B,2,1),"")</f>
        <v>235</v>
      </c>
      <c r="F9465" s="75">
        <f>IF(CECCZ="CZ03",'Outside Temp'!B9465,IF(CECCZ="CZ04",'Outside Temp'!B9466,IF(CECCZ="CZ12",'Outside Temp'!B9467, IF(CECCZ="CZ13",'Outside Temp'!B9468))))</f>
        <v>75</v>
      </c>
      <c r="G9465" s="12">
        <f t="shared" si="3"/>
        <v>3</v>
      </c>
    </row>
    <row r="9466" ht="15.75" customHeight="1">
      <c r="A9466" s="13">
        <v>42223.625</v>
      </c>
      <c r="B9466" s="73">
        <f t="shared" si="1"/>
        <v>42223</v>
      </c>
      <c r="C9466" s="74">
        <f>IF(NewCustomer="Yes", IF(COUNTIF($I$2:$I$11,B9466)&gt;0,0,WEEKDAY(B9466,2)),IF(COUNTIF($I$2:$I$21,B9466)&gt;0,0,WEEKDAY(B9466,2)))</f>
        <v>5</v>
      </c>
      <c r="D9466" s="74">
        <f t="shared" si="2"/>
        <v>15</v>
      </c>
      <c r="E9466" s="12">
        <f>IFERROR(VLOOKUP(A9466,'IDAR Meter Data'!$A:$B,2,1),"")</f>
        <v>230</v>
      </c>
      <c r="F9466" s="75">
        <f>IF(CECCZ="CZ03",'Outside Temp'!B9466,IF(CECCZ="CZ04",'Outside Temp'!B9467,IF(CECCZ="CZ12",'Outside Temp'!B9468, IF(CECCZ="CZ13",'Outside Temp'!B9469))))</f>
        <v>74.93333333</v>
      </c>
      <c r="G9466" s="12">
        <f t="shared" si="3"/>
        <v>3</v>
      </c>
    </row>
    <row r="9467" ht="15.75" customHeight="1">
      <c r="A9467" s="13">
        <v>42223.635416666664</v>
      </c>
      <c r="B9467" s="73">
        <f t="shared" si="1"/>
        <v>42223</v>
      </c>
      <c r="C9467" s="74">
        <f>IF(NewCustomer="Yes", IF(COUNTIF($I$2:$I$11,B9467)&gt;0,0,WEEKDAY(B9467,2)),IF(COUNTIF($I$2:$I$21,B9467)&gt;0,0,WEEKDAY(B9467,2)))</f>
        <v>5</v>
      </c>
      <c r="D9467" s="74">
        <f t="shared" si="2"/>
        <v>15</v>
      </c>
      <c r="E9467" s="12">
        <f>IFERROR(VLOOKUP(A9467,'IDAR Meter Data'!$A:$B,2,1),"")</f>
        <v>237</v>
      </c>
      <c r="F9467" s="75">
        <f>IF(CECCZ="CZ03",'Outside Temp'!B9467,IF(CECCZ="CZ04",'Outside Temp'!B9468,IF(CECCZ="CZ12",'Outside Temp'!B9469, IF(CECCZ="CZ13",'Outside Temp'!B9470))))</f>
        <v>74.68333333</v>
      </c>
      <c r="G9467" s="12">
        <f t="shared" si="3"/>
        <v>3</v>
      </c>
    </row>
    <row r="9468" ht="15.75" customHeight="1">
      <c r="A9468" s="13">
        <v>42223.645833333336</v>
      </c>
      <c r="B9468" s="73">
        <f t="shared" si="1"/>
        <v>42223</v>
      </c>
      <c r="C9468" s="74">
        <f>IF(NewCustomer="Yes", IF(COUNTIF($I$2:$I$11,B9468)&gt;0,0,WEEKDAY(B9468,2)),IF(COUNTIF($I$2:$I$21,B9468)&gt;0,0,WEEKDAY(B9468,2)))</f>
        <v>5</v>
      </c>
      <c r="D9468" s="74">
        <f t="shared" si="2"/>
        <v>15</v>
      </c>
      <c r="E9468" s="12">
        <f>IFERROR(VLOOKUP(A9468,'IDAR Meter Data'!$A:$B,2,1),"")</f>
        <v>230</v>
      </c>
      <c r="F9468" s="75">
        <f>IF(CECCZ="CZ03",'Outside Temp'!B9468,IF(CECCZ="CZ04",'Outside Temp'!B9469,IF(CECCZ="CZ12",'Outside Temp'!B9470, IF(CECCZ="CZ13",'Outside Temp'!B9471))))</f>
        <v>74.43333333</v>
      </c>
      <c r="G9468" s="12">
        <f t="shared" si="3"/>
        <v>3</v>
      </c>
    </row>
    <row r="9469" ht="15.75" customHeight="1">
      <c r="A9469" s="13">
        <v>42223.65625</v>
      </c>
      <c r="B9469" s="73">
        <f t="shared" si="1"/>
        <v>42223</v>
      </c>
      <c r="C9469" s="74">
        <f>IF(NewCustomer="Yes", IF(COUNTIF($I$2:$I$11,B9469)&gt;0,0,WEEKDAY(B9469,2)),IF(COUNTIF($I$2:$I$21,B9469)&gt;0,0,WEEKDAY(B9469,2)))</f>
        <v>5</v>
      </c>
      <c r="D9469" s="74">
        <f t="shared" si="2"/>
        <v>15</v>
      </c>
      <c r="E9469" s="12">
        <f>IFERROR(VLOOKUP(A9469,'IDAR Meter Data'!$A:$B,2,1),"")</f>
        <v>245</v>
      </c>
      <c r="F9469" s="75">
        <f>IF(CECCZ="CZ03",'Outside Temp'!B9469,IF(CECCZ="CZ04",'Outside Temp'!B9470,IF(CECCZ="CZ12",'Outside Temp'!B9471, IF(CECCZ="CZ13",'Outside Temp'!B9472))))</f>
        <v>74.18333333</v>
      </c>
      <c r="G9469" s="12">
        <f t="shared" si="3"/>
        <v>3</v>
      </c>
    </row>
    <row r="9470" ht="15.75" customHeight="1">
      <c r="A9470" s="13">
        <v>42223.666666666664</v>
      </c>
      <c r="B9470" s="73">
        <f t="shared" si="1"/>
        <v>42223</v>
      </c>
      <c r="C9470" s="74">
        <f>IF(NewCustomer="Yes", IF(COUNTIF($I$2:$I$11,B9470)&gt;0,0,WEEKDAY(B9470,2)),IF(COUNTIF($I$2:$I$21,B9470)&gt;0,0,WEEKDAY(B9470,2)))</f>
        <v>5</v>
      </c>
      <c r="D9470" s="74">
        <f t="shared" si="2"/>
        <v>16</v>
      </c>
      <c r="E9470" s="12">
        <f>IFERROR(VLOOKUP(A9470,'IDAR Meter Data'!$A:$B,2,1),"")</f>
        <v>245</v>
      </c>
      <c r="F9470" s="75">
        <f>IF(CECCZ="CZ03",'Outside Temp'!B9470,IF(CECCZ="CZ04",'Outside Temp'!B9471,IF(CECCZ="CZ12",'Outside Temp'!B9472, IF(CECCZ="CZ13",'Outside Temp'!B9473))))</f>
        <v>73.93333333</v>
      </c>
      <c r="G9470" s="12">
        <f t="shared" si="3"/>
        <v>3</v>
      </c>
    </row>
    <row r="9471" ht="15.75" customHeight="1">
      <c r="A9471" s="13">
        <v>42223.677083333336</v>
      </c>
      <c r="B9471" s="73">
        <f t="shared" si="1"/>
        <v>42223</v>
      </c>
      <c r="C9471" s="74">
        <f>IF(NewCustomer="Yes", IF(COUNTIF($I$2:$I$11,B9471)&gt;0,0,WEEKDAY(B9471,2)),IF(COUNTIF($I$2:$I$21,B9471)&gt;0,0,WEEKDAY(B9471,2)))</f>
        <v>5</v>
      </c>
      <c r="D9471" s="74">
        <f t="shared" si="2"/>
        <v>16</v>
      </c>
      <c r="E9471" s="12">
        <f>IFERROR(VLOOKUP(A9471,'IDAR Meter Data'!$A:$B,2,1),"")</f>
        <v>231</v>
      </c>
      <c r="F9471" s="75">
        <f>IF(CECCZ="CZ03",'Outside Temp'!B9471,IF(CECCZ="CZ04",'Outside Temp'!B9472,IF(CECCZ="CZ12",'Outside Temp'!B9473, IF(CECCZ="CZ13",'Outside Temp'!B9474))))</f>
        <v>73.68333333</v>
      </c>
      <c r="G9471" s="12">
        <f t="shared" si="3"/>
        <v>3</v>
      </c>
    </row>
    <row r="9472" ht="15.75" customHeight="1">
      <c r="A9472" s="13">
        <v>42223.6875</v>
      </c>
      <c r="B9472" s="73">
        <f t="shared" si="1"/>
        <v>42223</v>
      </c>
      <c r="C9472" s="74">
        <f>IF(NewCustomer="Yes", IF(COUNTIF($I$2:$I$11,B9472)&gt;0,0,WEEKDAY(B9472,2)),IF(COUNTIF($I$2:$I$21,B9472)&gt;0,0,WEEKDAY(B9472,2)))</f>
        <v>5</v>
      </c>
      <c r="D9472" s="74">
        <f t="shared" si="2"/>
        <v>16</v>
      </c>
      <c r="E9472" s="12">
        <f>IFERROR(VLOOKUP(A9472,'IDAR Meter Data'!$A:$B,2,1),"")</f>
        <v>232</v>
      </c>
      <c r="F9472" s="75">
        <f>IF(CECCZ="CZ03",'Outside Temp'!B9472,IF(CECCZ="CZ04",'Outside Temp'!B9473,IF(CECCZ="CZ12",'Outside Temp'!B9474, IF(CECCZ="CZ13",'Outside Temp'!B9475))))</f>
        <v>73.43333333</v>
      </c>
      <c r="G9472" s="12">
        <f t="shared" si="3"/>
        <v>3</v>
      </c>
    </row>
    <row r="9473" ht="15.75" customHeight="1">
      <c r="A9473" s="13">
        <v>42223.697916666664</v>
      </c>
      <c r="B9473" s="73">
        <f t="shared" si="1"/>
        <v>42223</v>
      </c>
      <c r="C9473" s="74">
        <f>IF(NewCustomer="Yes", IF(COUNTIF($I$2:$I$11,B9473)&gt;0,0,WEEKDAY(B9473,2)),IF(COUNTIF($I$2:$I$21,B9473)&gt;0,0,WEEKDAY(B9473,2)))</f>
        <v>5</v>
      </c>
      <c r="D9473" s="74">
        <f t="shared" si="2"/>
        <v>16</v>
      </c>
      <c r="E9473" s="12">
        <f>IFERROR(VLOOKUP(A9473,'IDAR Meter Data'!$A:$B,2,1),"")</f>
        <v>234</v>
      </c>
      <c r="F9473" s="75">
        <f>IF(CECCZ="CZ03",'Outside Temp'!B9473,IF(CECCZ="CZ04",'Outside Temp'!B9474,IF(CECCZ="CZ12",'Outside Temp'!B9475, IF(CECCZ="CZ13",'Outside Temp'!B9476))))</f>
        <v>73.18333333</v>
      </c>
      <c r="G9473" s="12">
        <f t="shared" si="3"/>
        <v>3</v>
      </c>
    </row>
    <row r="9474" ht="15.75" customHeight="1">
      <c r="A9474" s="13">
        <v>42223.708333333336</v>
      </c>
      <c r="B9474" s="73">
        <f t="shared" si="1"/>
        <v>42223</v>
      </c>
      <c r="C9474" s="74">
        <f>IF(NewCustomer="Yes", IF(COUNTIF($I$2:$I$11,B9474)&gt;0,0,WEEKDAY(B9474,2)),IF(COUNTIF($I$2:$I$21,B9474)&gt;0,0,WEEKDAY(B9474,2)))</f>
        <v>5</v>
      </c>
      <c r="D9474" s="74">
        <f t="shared" si="2"/>
        <v>17</v>
      </c>
      <c r="E9474" s="12">
        <f>IFERROR(VLOOKUP(A9474,'IDAR Meter Data'!$A:$B,2,1),"")</f>
        <v>239</v>
      </c>
      <c r="F9474" s="75">
        <f>IF(CECCZ="CZ03",'Outside Temp'!B9474,IF(CECCZ="CZ04",'Outside Temp'!B9475,IF(CECCZ="CZ12",'Outside Temp'!B9476, IF(CECCZ="CZ13",'Outside Temp'!B9477))))</f>
        <v>72.86666667</v>
      </c>
      <c r="G9474" s="12">
        <f t="shared" si="3"/>
        <v>3</v>
      </c>
    </row>
    <row r="9475" ht="15.75" customHeight="1">
      <c r="A9475" s="13">
        <v>42223.71875</v>
      </c>
      <c r="B9475" s="73">
        <f t="shared" si="1"/>
        <v>42223</v>
      </c>
      <c r="C9475" s="74">
        <f>IF(NewCustomer="Yes", IF(COUNTIF($I$2:$I$11,B9475)&gt;0,0,WEEKDAY(B9475,2)),IF(COUNTIF($I$2:$I$21,B9475)&gt;0,0,WEEKDAY(B9475,2)))</f>
        <v>5</v>
      </c>
      <c r="D9475" s="74">
        <f t="shared" si="2"/>
        <v>17</v>
      </c>
      <c r="E9475" s="12">
        <f>IFERROR(VLOOKUP(A9475,'IDAR Meter Data'!$A:$B,2,1),"")</f>
        <v>247</v>
      </c>
      <c r="F9475" s="75">
        <f>IF(CECCZ="CZ03",'Outside Temp'!B9475,IF(CECCZ="CZ04",'Outside Temp'!B9476,IF(CECCZ="CZ12",'Outside Temp'!B9477, IF(CECCZ="CZ13",'Outside Temp'!B9478))))</f>
        <v>72.36666667</v>
      </c>
      <c r="G9475" s="12">
        <f t="shared" si="3"/>
        <v>3</v>
      </c>
    </row>
    <row r="9476" ht="15.75" customHeight="1">
      <c r="A9476" s="13">
        <v>42223.729166666664</v>
      </c>
      <c r="B9476" s="73">
        <f t="shared" si="1"/>
        <v>42223</v>
      </c>
      <c r="C9476" s="74">
        <f>IF(NewCustomer="Yes", IF(COUNTIF($I$2:$I$11,B9476)&gt;0,0,WEEKDAY(B9476,2)),IF(COUNTIF($I$2:$I$21,B9476)&gt;0,0,WEEKDAY(B9476,2)))</f>
        <v>5</v>
      </c>
      <c r="D9476" s="74">
        <f t="shared" si="2"/>
        <v>17</v>
      </c>
      <c r="E9476" s="12">
        <f>IFERROR(VLOOKUP(A9476,'IDAR Meter Data'!$A:$B,2,1),"")</f>
        <v>237</v>
      </c>
      <c r="F9476" s="75">
        <f>IF(CECCZ="CZ03",'Outside Temp'!B9476,IF(CECCZ="CZ04",'Outside Temp'!B9477,IF(CECCZ="CZ12",'Outside Temp'!B9478, IF(CECCZ="CZ13",'Outside Temp'!B9479))))</f>
        <v>71.86666667</v>
      </c>
      <c r="G9476" s="12">
        <f t="shared" si="3"/>
        <v>3</v>
      </c>
    </row>
    <row r="9477" ht="15.75" customHeight="1">
      <c r="A9477" s="13">
        <v>42223.739583333336</v>
      </c>
      <c r="B9477" s="73">
        <f t="shared" si="1"/>
        <v>42223</v>
      </c>
      <c r="C9477" s="74">
        <f>IF(NewCustomer="Yes", IF(COUNTIF($I$2:$I$11,B9477)&gt;0,0,WEEKDAY(B9477,2)),IF(COUNTIF($I$2:$I$21,B9477)&gt;0,0,WEEKDAY(B9477,2)))</f>
        <v>5</v>
      </c>
      <c r="D9477" s="74">
        <f t="shared" si="2"/>
        <v>17</v>
      </c>
      <c r="E9477" s="12">
        <f>IFERROR(VLOOKUP(A9477,'IDAR Meter Data'!$A:$B,2,1),"")</f>
        <v>232</v>
      </c>
      <c r="F9477" s="75">
        <f>IF(CECCZ="CZ03",'Outside Temp'!B9477,IF(CECCZ="CZ04",'Outside Temp'!B9478,IF(CECCZ="CZ12",'Outside Temp'!B9479, IF(CECCZ="CZ13",'Outside Temp'!B9480))))</f>
        <v>71.36666667</v>
      </c>
      <c r="G9477" s="12">
        <f t="shared" si="3"/>
        <v>3</v>
      </c>
    </row>
    <row r="9478" ht="15.75" customHeight="1">
      <c r="A9478" s="13">
        <v>42223.75</v>
      </c>
      <c r="B9478" s="73">
        <f t="shared" si="1"/>
        <v>42223</v>
      </c>
      <c r="C9478" s="74">
        <f>IF(NewCustomer="Yes", IF(COUNTIF($I$2:$I$11,B9478)&gt;0,0,WEEKDAY(B9478,2)),IF(COUNTIF($I$2:$I$21,B9478)&gt;0,0,WEEKDAY(B9478,2)))</f>
        <v>5</v>
      </c>
      <c r="D9478" s="74">
        <f t="shared" si="2"/>
        <v>18</v>
      </c>
      <c r="E9478" s="12">
        <f>IFERROR(VLOOKUP(A9478,'IDAR Meter Data'!$A:$B,2,1),"")</f>
        <v>236</v>
      </c>
      <c r="F9478" s="75">
        <f>IF(CECCZ="CZ03",'Outside Temp'!B9478,IF(CECCZ="CZ04",'Outside Temp'!B9479,IF(CECCZ="CZ12",'Outside Temp'!B9480, IF(CECCZ="CZ13",'Outside Temp'!B9481))))</f>
        <v>70.8</v>
      </c>
      <c r="G9478" s="12">
        <f t="shared" si="3"/>
        <v>3</v>
      </c>
    </row>
    <row r="9479" ht="15.75" customHeight="1">
      <c r="A9479" s="13">
        <v>42223.760416666664</v>
      </c>
      <c r="B9479" s="73">
        <f t="shared" si="1"/>
        <v>42223</v>
      </c>
      <c r="C9479" s="74">
        <f>IF(NewCustomer="Yes", IF(COUNTIF($I$2:$I$11,B9479)&gt;0,0,WEEKDAY(B9479,2)),IF(COUNTIF($I$2:$I$21,B9479)&gt;0,0,WEEKDAY(B9479,2)))</f>
        <v>5</v>
      </c>
      <c r="D9479" s="74">
        <f t="shared" si="2"/>
        <v>18</v>
      </c>
      <c r="E9479" s="12">
        <f>IFERROR(VLOOKUP(A9479,'IDAR Meter Data'!$A:$B,2,1),"")</f>
        <v>229</v>
      </c>
      <c r="F9479" s="75">
        <f>IF(CECCZ="CZ03",'Outside Temp'!B9479,IF(CECCZ="CZ04",'Outside Temp'!B9480,IF(CECCZ="CZ12",'Outside Temp'!B9481, IF(CECCZ="CZ13",'Outside Temp'!B9482))))</f>
        <v>70.05</v>
      </c>
      <c r="G9479" s="12">
        <f t="shared" si="3"/>
        <v>3</v>
      </c>
    </row>
    <row r="9480" ht="15.75" customHeight="1">
      <c r="A9480" s="13">
        <v>42223.770833333336</v>
      </c>
      <c r="B9480" s="73">
        <f t="shared" si="1"/>
        <v>42223</v>
      </c>
      <c r="C9480" s="74">
        <f>IF(NewCustomer="Yes", IF(COUNTIF($I$2:$I$11,B9480)&gt;0,0,WEEKDAY(B9480,2)),IF(COUNTIF($I$2:$I$21,B9480)&gt;0,0,WEEKDAY(B9480,2)))</f>
        <v>5</v>
      </c>
      <c r="D9480" s="74">
        <f t="shared" si="2"/>
        <v>18</v>
      </c>
      <c r="E9480" s="12">
        <f>IFERROR(VLOOKUP(A9480,'IDAR Meter Data'!$A:$B,2,1),"")</f>
        <v>234</v>
      </c>
      <c r="F9480" s="75">
        <f>IF(CECCZ="CZ03",'Outside Temp'!B9480,IF(CECCZ="CZ04",'Outside Temp'!B9481,IF(CECCZ="CZ12",'Outside Temp'!B9482, IF(CECCZ="CZ13",'Outside Temp'!B9483))))</f>
        <v>69.3</v>
      </c>
      <c r="G9480" s="12">
        <f t="shared" si="3"/>
        <v>2</v>
      </c>
    </row>
    <row r="9481" ht="15.75" customHeight="1">
      <c r="A9481" s="13">
        <v>42223.78125</v>
      </c>
      <c r="B9481" s="73">
        <f t="shared" si="1"/>
        <v>42223</v>
      </c>
      <c r="C9481" s="74">
        <f>IF(NewCustomer="Yes", IF(COUNTIF($I$2:$I$11,B9481)&gt;0,0,WEEKDAY(B9481,2)),IF(COUNTIF($I$2:$I$21,B9481)&gt;0,0,WEEKDAY(B9481,2)))</f>
        <v>5</v>
      </c>
      <c r="D9481" s="74">
        <f t="shared" si="2"/>
        <v>18</v>
      </c>
      <c r="E9481" s="12">
        <f>IFERROR(VLOOKUP(A9481,'IDAR Meter Data'!$A:$B,2,1),"")</f>
        <v>222</v>
      </c>
      <c r="F9481" s="75">
        <f>IF(CECCZ="CZ03",'Outside Temp'!B9481,IF(CECCZ="CZ04",'Outside Temp'!B9482,IF(CECCZ="CZ12",'Outside Temp'!B9483, IF(CECCZ="CZ13",'Outside Temp'!B9484))))</f>
        <v>68.55</v>
      </c>
      <c r="G9481" s="12">
        <f t="shared" si="3"/>
        <v>2</v>
      </c>
    </row>
    <row r="9482" ht="15.75" customHeight="1">
      <c r="A9482" s="13">
        <v>42223.791666666664</v>
      </c>
      <c r="B9482" s="73">
        <f t="shared" si="1"/>
        <v>42223</v>
      </c>
      <c r="C9482" s="74">
        <f>IF(NewCustomer="Yes", IF(COUNTIF($I$2:$I$11,B9482)&gt;0,0,WEEKDAY(B9482,2)),IF(COUNTIF($I$2:$I$21,B9482)&gt;0,0,WEEKDAY(B9482,2)))</f>
        <v>5</v>
      </c>
      <c r="D9482" s="74">
        <f t="shared" si="2"/>
        <v>19</v>
      </c>
      <c r="E9482" s="12">
        <f>IFERROR(VLOOKUP(A9482,'IDAR Meter Data'!$A:$B,2,1),"")</f>
        <v>224</v>
      </c>
      <c r="F9482" s="75">
        <f>IF(CECCZ="CZ03",'Outside Temp'!B9482,IF(CECCZ="CZ04",'Outside Temp'!B9483,IF(CECCZ="CZ12",'Outside Temp'!B9484, IF(CECCZ="CZ13",'Outside Temp'!B9485))))</f>
        <v>67.86666667</v>
      </c>
      <c r="G9482" s="12">
        <f t="shared" si="3"/>
        <v>2</v>
      </c>
    </row>
    <row r="9483" ht="15.75" customHeight="1">
      <c r="A9483" s="13">
        <v>42223.802083333336</v>
      </c>
      <c r="B9483" s="73">
        <f t="shared" si="1"/>
        <v>42223</v>
      </c>
      <c r="C9483" s="74">
        <f>IF(NewCustomer="Yes", IF(COUNTIF($I$2:$I$11,B9483)&gt;0,0,WEEKDAY(B9483,2)),IF(COUNTIF($I$2:$I$21,B9483)&gt;0,0,WEEKDAY(B9483,2)))</f>
        <v>5</v>
      </c>
      <c r="D9483" s="74">
        <f t="shared" si="2"/>
        <v>19</v>
      </c>
      <c r="E9483" s="12">
        <f>IFERROR(VLOOKUP(A9483,'IDAR Meter Data'!$A:$B,2,1),"")</f>
        <v>211</v>
      </c>
      <c r="F9483" s="75">
        <f>IF(CECCZ="CZ03",'Outside Temp'!B9483,IF(CECCZ="CZ04",'Outside Temp'!B9484,IF(CECCZ="CZ12",'Outside Temp'!B9485, IF(CECCZ="CZ13",'Outside Temp'!B9486))))</f>
        <v>67.36666667</v>
      </c>
      <c r="G9483" s="12">
        <f t="shared" si="3"/>
        <v>2</v>
      </c>
    </row>
    <row r="9484" ht="15.75" customHeight="1">
      <c r="A9484" s="13">
        <v>42223.8125</v>
      </c>
      <c r="B9484" s="73">
        <f t="shared" si="1"/>
        <v>42223</v>
      </c>
      <c r="C9484" s="74">
        <f>IF(NewCustomer="Yes", IF(COUNTIF($I$2:$I$11,B9484)&gt;0,0,WEEKDAY(B9484,2)),IF(COUNTIF($I$2:$I$21,B9484)&gt;0,0,WEEKDAY(B9484,2)))</f>
        <v>5</v>
      </c>
      <c r="D9484" s="74">
        <f t="shared" si="2"/>
        <v>19</v>
      </c>
      <c r="E9484" s="12">
        <f>IFERROR(VLOOKUP(A9484,'IDAR Meter Data'!$A:$B,2,1),"")</f>
        <v>229</v>
      </c>
      <c r="F9484" s="75">
        <f>IF(CECCZ="CZ03",'Outside Temp'!B9484,IF(CECCZ="CZ04",'Outside Temp'!B9485,IF(CECCZ="CZ12",'Outside Temp'!B9486, IF(CECCZ="CZ13",'Outside Temp'!B9487))))</f>
        <v>66.86666667</v>
      </c>
      <c r="G9484" s="12">
        <f t="shared" si="3"/>
        <v>2</v>
      </c>
    </row>
    <row r="9485" ht="15.75" customHeight="1">
      <c r="A9485" s="13">
        <v>42223.822916666664</v>
      </c>
      <c r="B9485" s="73">
        <f t="shared" si="1"/>
        <v>42223</v>
      </c>
      <c r="C9485" s="74">
        <f>IF(NewCustomer="Yes", IF(COUNTIF($I$2:$I$11,B9485)&gt;0,0,WEEKDAY(B9485,2)),IF(COUNTIF($I$2:$I$21,B9485)&gt;0,0,WEEKDAY(B9485,2)))</f>
        <v>5</v>
      </c>
      <c r="D9485" s="74">
        <f t="shared" si="2"/>
        <v>19</v>
      </c>
      <c r="E9485" s="12">
        <f>IFERROR(VLOOKUP(A9485,'IDAR Meter Data'!$A:$B,2,1),"")</f>
        <v>222</v>
      </c>
      <c r="F9485" s="75">
        <f>IF(CECCZ="CZ03",'Outside Temp'!B9485,IF(CECCZ="CZ04",'Outside Temp'!B9486,IF(CECCZ="CZ12",'Outside Temp'!B9487, IF(CECCZ="CZ13",'Outside Temp'!B9488))))</f>
        <v>66.36666667</v>
      </c>
      <c r="G9485" s="12">
        <f t="shared" si="3"/>
        <v>2</v>
      </c>
    </row>
    <row r="9486" ht="15.75" customHeight="1">
      <c r="A9486" s="13">
        <v>42223.833333333336</v>
      </c>
      <c r="B9486" s="73">
        <f t="shared" si="1"/>
        <v>42223</v>
      </c>
      <c r="C9486" s="74">
        <f>IF(NewCustomer="Yes", IF(COUNTIF($I$2:$I$11,B9486)&gt;0,0,WEEKDAY(B9486,2)),IF(COUNTIF($I$2:$I$21,B9486)&gt;0,0,WEEKDAY(B9486,2)))</f>
        <v>5</v>
      </c>
      <c r="D9486" s="74">
        <f t="shared" si="2"/>
        <v>20</v>
      </c>
      <c r="E9486" s="12">
        <f>IFERROR(VLOOKUP(A9486,'IDAR Meter Data'!$A:$B,2,1),"")</f>
        <v>204</v>
      </c>
      <c r="F9486" s="75">
        <f>IF(CECCZ="CZ03",'Outside Temp'!B9486,IF(CECCZ="CZ04",'Outside Temp'!B9487,IF(CECCZ="CZ12",'Outside Temp'!B9488, IF(CECCZ="CZ13",'Outside Temp'!B9489))))</f>
        <v>65.86666667</v>
      </c>
      <c r="G9486" s="12">
        <f t="shared" si="3"/>
        <v>2</v>
      </c>
    </row>
    <row r="9487" ht="15.75" customHeight="1">
      <c r="A9487" s="13">
        <v>42223.84375</v>
      </c>
      <c r="B9487" s="73">
        <f t="shared" si="1"/>
        <v>42223</v>
      </c>
      <c r="C9487" s="74">
        <f>IF(NewCustomer="Yes", IF(COUNTIF($I$2:$I$11,B9487)&gt;0,0,WEEKDAY(B9487,2)),IF(COUNTIF($I$2:$I$21,B9487)&gt;0,0,WEEKDAY(B9487,2)))</f>
        <v>5</v>
      </c>
      <c r="D9487" s="74">
        <f t="shared" si="2"/>
        <v>20</v>
      </c>
      <c r="E9487" s="12">
        <f>IFERROR(VLOOKUP(A9487,'IDAR Meter Data'!$A:$B,2,1),"")</f>
        <v>223</v>
      </c>
      <c r="F9487" s="75">
        <f>IF(CECCZ="CZ03",'Outside Temp'!B9487,IF(CECCZ="CZ04",'Outside Temp'!B9488,IF(CECCZ="CZ12",'Outside Temp'!B9489, IF(CECCZ="CZ13",'Outside Temp'!B9490))))</f>
        <v>65.36666667</v>
      </c>
      <c r="G9487" s="12">
        <f t="shared" si="3"/>
        <v>2</v>
      </c>
    </row>
    <row r="9488" ht="15.75" customHeight="1">
      <c r="A9488" s="13">
        <v>42223.854166666664</v>
      </c>
      <c r="B9488" s="73">
        <f t="shared" si="1"/>
        <v>42223</v>
      </c>
      <c r="C9488" s="74">
        <f>IF(NewCustomer="Yes", IF(COUNTIF($I$2:$I$11,B9488)&gt;0,0,WEEKDAY(B9488,2)),IF(COUNTIF($I$2:$I$21,B9488)&gt;0,0,WEEKDAY(B9488,2)))</f>
        <v>5</v>
      </c>
      <c r="D9488" s="74">
        <f t="shared" si="2"/>
        <v>20</v>
      </c>
      <c r="E9488" s="12">
        <f>IFERROR(VLOOKUP(A9488,'IDAR Meter Data'!$A:$B,2,1),"")</f>
        <v>208</v>
      </c>
      <c r="F9488" s="75">
        <f>IF(CECCZ="CZ03",'Outside Temp'!B9488,IF(CECCZ="CZ04",'Outside Temp'!B9489,IF(CECCZ="CZ12",'Outside Temp'!B9490, IF(CECCZ="CZ13",'Outside Temp'!B9491))))</f>
        <v>64.86666667</v>
      </c>
      <c r="G9488" s="12">
        <f t="shared" si="3"/>
        <v>1</v>
      </c>
    </row>
    <row r="9489" ht="15.75" customHeight="1">
      <c r="A9489" s="13">
        <v>42223.864583333336</v>
      </c>
      <c r="B9489" s="73">
        <f t="shared" si="1"/>
        <v>42223</v>
      </c>
      <c r="C9489" s="74">
        <f>IF(NewCustomer="Yes", IF(COUNTIF($I$2:$I$11,B9489)&gt;0,0,WEEKDAY(B9489,2)),IF(COUNTIF($I$2:$I$21,B9489)&gt;0,0,WEEKDAY(B9489,2)))</f>
        <v>5</v>
      </c>
      <c r="D9489" s="74">
        <f t="shared" si="2"/>
        <v>20</v>
      </c>
      <c r="E9489" s="12">
        <f>IFERROR(VLOOKUP(A9489,'IDAR Meter Data'!$A:$B,2,1),"")</f>
        <v>206</v>
      </c>
      <c r="F9489" s="75">
        <f>IF(CECCZ="CZ03",'Outside Temp'!B9489,IF(CECCZ="CZ04",'Outside Temp'!B9490,IF(CECCZ="CZ12",'Outside Temp'!B9491, IF(CECCZ="CZ13",'Outside Temp'!B9492))))</f>
        <v>64.36666667</v>
      </c>
      <c r="G9489" s="12">
        <f t="shared" si="3"/>
        <v>1</v>
      </c>
    </row>
    <row r="9490" ht="15.75" customHeight="1">
      <c r="A9490" s="13">
        <v>42223.875</v>
      </c>
      <c r="B9490" s="73">
        <f t="shared" si="1"/>
        <v>42223</v>
      </c>
      <c r="C9490" s="74">
        <f>IF(NewCustomer="Yes", IF(COUNTIF($I$2:$I$11,B9490)&gt;0,0,WEEKDAY(B9490,2)),IF(COUNTIF($I$2:$I$21,B9490)&gt;0,0,WEEKDAY(B9490,2)))</f>
        <v>5</v>
      </c>
      <c r="D9490" s="74">
        <f t="shared" si="2"/>
        <v>21</v>
      </c>
      <c r="E9490" s="12">
        <f>IFERROR(VLOOKUP(A9490,'IDAR Meter Data'!$A:$B,2,1),"")</f>
        <v>201</v>
      </c>
      <c r="F9490" s="75">
        <f>IF(CECCZ="CZ03",'Outside Temp'!B9490,IF(CECCZ="CZ04",'Outside Temp'!B9491,IF(CECCZ="CZ12",'Outside Temp'!B9492, IF(CECCZ="CZ13",'Outside Temp'!B9493))))</f>
        <v>63.93333333</v>
      </c>
      <c r="G9490" s="12">
        <f t="shared" si="3"/>
        <v>1</v>
      </c>
    </row>
    <row r="9491" ht="15.75" customHeight="1">
      <c r="A9491" s="13">
        <v>42223.885416666664</v>
      </c>
      <c r="B9491" s="73">
        <f t="shared" si="1"/>
        <v>42223</v>
      </c>
      <c r="C9491" s="74">
        <f>IF(NewCustomer="Yes", IF(COUNTIF($I$2:$I$11,B9491)&gt;0,0,WEEKDAY(B9491,2)),IF(COUNTIF($I$2:$I$21,B9491)&gt;0,0,WEEKDAY(B9491,2)))</f>
        <v>5</v>
      </c>
      <c r="D9491" s="74">
        <f t="shared" si="2"/>
        <v>21</v>
      </c>
      <c r="E9491" s="12">
        <f>IFERROR(VLOOKUP(A9491,'IDAR Meter Data'!$A:$B,2,1),"")</f>
        <v>200</v>
      </c>
      <c r="F9491" s="75">
        <f>IF(CECCZ="CZ03",'Outside Temp'!B9491,IF(CECCZ="CZ04",'Outside Temp'!B9492,IF(CECCZ="CZ12",'Outside Temp'!B9493, IF(CECCZ="CZ13",'Outside Temp'!B9494))))</f>
        <v>63.68333333</v>
      </c>
      <c r="G9491" s="12">
        <f t="shared" si="3"/>
        <v>1</v>
      </c>
    </row>
    <row r="9492" ht="15.75" customHeight="1">
      <c r="A9492" s="13">
        <v>42223.895833333336</v>
      </c>
      <c r="B9492" s="73">
        <f t="shared" si="1"/>
        <v>42223</v>
      </c>
      <c r="C9492" s="74">
        <f>IF(NewCustomer="Yes", IF(COUNTIF($I$2:$I$11,B9492)&gt;0,0,WEEKDAY(B9492,2)),IF(COUNTIF($I$2:$I$21,B9492)&gt;0,0,WEEKDAY(B9492,2)))</f>
        <v>5</v>
      </c>
      <c r="D9492" s="74">
        <f t="shared" si="2"/>
        <v>21</v>
      </c>
      <c r="E9492" s="12">
        <f>IFERROR(VLOOKUP(A9492,'IDAR Meter Data'!$A:$B,2,1),"")</f>
        <v>196</v>
      </c>
      <c r="F9492" s="75">
        <f>IF(CECCZ="CZ03",'Outside Temp'!B9492,IF(CECCZ="CZ04",'Outside Temp'!B9493,IF(CECCZ="CZ12",'Outside Temp'!B9494, IF(CECCZ="CZ13",'Outside Temp'!B9495))))</f>
        <v>63.43333333</v>
      </c>
      <c r="G9492" s="12">
        <f t="shared" si="3"/>
        <v>1</v>
      </c>
    </row>
    <row r="9493" ht="15.75" customHeight="1">
      <c r="A9493" s="13">
        <v>42223.90625</v>
      </c>
      <c r="B9493" s="73">
        <f t="shared" si="1"/>
        <v>42223</v>
      </c>
      <c r="C9493" s="74">
        <f>IF(NewCustomer="Yes", IF(COUNTIF($I$2:$I$11,B9493)&gt;0,0,WEEKDAY(B9493,2)),IF(COUNTIF($I$2:$I$21,B9493)&gt;0,0,WEEKDAY(B9493,2)))</f>
        <v>5</v>
      </c>
      <c r="D9493" s="74">
        <f t="shared" si="2"/>
        <v>21</v>
      </c>
      <c r="E9493" s="12">
        <f>IFERROR(VLOOKUP(A9493,'IDAR Meter Data'!$A:$B,2,1),"")</f>
        <v>196</v>
      </c>
      <c r="F9493" s="75">
        <f>IF(CECCZ="CZ03",'Outside Temp'!B9493,IF(CECCZ="CZ04",'Outside Temp'!B9494,IF(CECCZ="CZ12",'Outside Temp'!B9495, IF(CECCZ="CZ13",'Outside Temp'!B9496))))</f>
        <v>63.18333333</v>
      </c>
      <c r="G9493" s="12">
        <f t="shared" si="3"/>
        <v>1</v>
      </c>
    </row>
    <row r="9494" ht="15.75" customHeight="1">
      <c r="A9494" s="13">
        <v>42223.916666666664</v>
      </c>
      <c r="B9494" s="73">
        <f t="shared" si="1"/>
        <v>42223</v>
      </c>
      <c r="C9494" s="74">
        <f>IF(NewCustomer="Yes", IF(COUNTIF($I$2:$I$11,B9494)&gt;0,0,WEEKDAY(B9494,2)),IF(COUNTIF($I$2:$I$21,B9494)&gt;0,0,WEEKDAY(B9494,2)))</f>
        <v>5</v>
      </c>
      <c r="D9494" s="74">
        <f t="shared" si="2"/>
        <v>22</v>
      </c>
      <c r="E9494" s="12">
        <f>IFERROR(VLOOKUP(A9494,'IDAR Meter Data'!$A:$B,2,1),"")</f>
        <v>191</v>
      </c>
      <c r="F9494" s="75">
        <f>IF(CECCZ="CZ03",'Outside Temp'!B9494,IF(CECCZ="CZ04",'Outside Temp'!B9495,IF(CECCZ="CZ12",'Outside Temp'!B9496, IF(CECCZ="CZ13",'Outside Temp'!B9497))))</f>
        <v>63</v>
      </c>
      <c r="G9494" s="12">
        <f t="shared" si="3"/>
        <v>1</v>
      </c>
    </row>
    <row r="9495" ht="15.75" customHeight="1">
      <c r="A9495" s="13">
        <v>42223.927083333336</v>
      </c>
      <c r="B9495" s="73">
        <f t="shared" si="1"/>
        <v>42223</v>
      </c>
      <c r="C9495" s="74">
        <f>IF(NewCustomer="Yes", IF(COUNTIF($I$2:$I$11,B9495)&gt;0,0,WEEKDAY(B9495,2)),IF(COUNTIF($I$2:$I$21,B9495)&gt;0,0,WEEKDAY(B9495,2)))</f>
        <v>5</v>
      </c>
      <c r="D9495" s="74">
        <f t="shared" si="2"/>
        <v>22</v>
      </c>
      <c r="E9495" s="12">
        <f>IFERROR(VLOOKUP(A9495,'IDAR Meter Data'!$A:$B,2,1),"")</f>
        <v>188</v>
      </c>
      <c r="F9495" s="75">
        <f>IF(CECCZ="CZ03",'Outside Temp'!B9495,IF(CECCZ="CZ04",'Outside Temp'!B9496,IF(CECCZ="CZ12",'Outside Temp'!B9497, IF(CECCZ="CZ13",'Outside Temp'!B9498))))</f>
        <v>63</v>
      </c>
      <c r="G9495" s="12">
        <f t="shared" si="3"/>
        <v>1</v>
      </c>
    </row>
    <row r="9496" ht="15.75" customHeight="1">
      <c r="A9496" s="13">
        <v>42223.9375</v>
      </c>
      <c r="B9496" s="73">
        <f t="shared" si="1"/>
        <v>42223</v>
      </c>
      <c r="C9496" s="74">
        <f>IF(NewCustomer="Yes", IF(COUNTIF($I$2:$I$11,B9496)&gt;0,0,WEEKDAY(B9496,2)),IF(COUNTIF($I$2:$I$21,B9496)&gt;0,0,WEEKDAY(B9496,2)))</f>
        <v>5</v>
      </c>
      <c r="D9496" s="74">
        <f t="shared" si="2"/>
        <v>22</v>
      </c>
      <c r="E9496" s="12">
        <f>IFERROR(VLOOKUP(A9496,'IDAR Meter Data'!$A:$B,2,1),"")</f>
        <v>193</v>
      </c>
      <c r="F9496" s="75">
        <f>IF(CECCZ="CZ03",'Outside Temp'!B9496,IF(CECCZ="CZ04",'Outside Temp'!B9497,IF(CECCZ="CZ12",'Outside Temp'!B9498, IF(CECCZ="CZ13",'Outside Temp'!B9499))))</f>
        <v>63</v>
      </c>
      <c r="G9496" s="12">
        <f t="shared" si="3"/>
        <v>1</v>
      </c>
    </row>
    <row r="9497" ht="15.75" customHeight="1">
      <c r="A9497" s="13">
        <v>42223.947916666664</v>
      </c>
      <c r="B9497" s="73">
        <f t="shared" si="1"/>
        <v>42223</v>
      </c>
      <c r="C9497" s="74">
        <f>IF(NewCustomer="Yes", IF(COUNTIF($I$2:$I$11,B9497)&gt;0,0,WEEKDAY(B9497,2)),IF(COUNTIF($I$2:$I$21,B9497)&gt;0,0,WEEKDAY(B9497,2)))</f>
        <v>5</v>
      </c>
      <c r="D9497" s="74">
        <f t="shared" si="2"/>
        <v>22</v>
      </c>
      <c r="E9497" s="12">
        <f>IFERROR(VLOOKUP(A9497,'IDAR Meter Data'!$A:$B,2,1),"")</f>
        <v>198</v>
      </c>
      <c r="F9497" s="75">
        <f>IF(CECCZ="CZ03",'Outside Temp'!B9497,IF(CECCZ="CZ04",'Outside Temp'!B9498,IF(CECCZ="CZ12",'Outside Temp'!B9499, IF(CECCZ="CZ13",'Outside Temp'!B9500))))</f>
        <v>63</v>
      </c>
      <c r="G9497" s="12">
        <f t="shared" si="3"/>
        <v>1</v>
      </c>
    </row>
    <row r="9498" ht="15.75" customHeight="1">
      <c r="A9498" s="13">
        <v>42223.958333333336</v>
      </c>
      <c r="B9498" s="73">
        <f t="shared" si="1"/>
        <v>42223</v>
      </c>
      <c r="C9498" s="74">
        <f>IF(NewCustomer="Yes", IF(COUNTIF($I$2:$I$11,B9498)&gt;0,0,WEEKDAY(B9498,2)),IF(COUNTIF($I$2:$I$21,B9498)&gt;0,0,WEEKDAY(B9498,2)))</f>
        <v>5</v>
      </c>
      <c r="D9498" s="74">
        <f t="shared" si="2"/>
        <v>23</v>
      </c>
      <c r="E9498" s="12">
        <f>IFERROR(VLOOKUP(A9498,'IDAR Meter Data'!$A:$B,2,1),"")</f>
        <v>191</v>
      </c>
      <c r="F9498" s="75">
        <f>IF(CECCZ="CZ03",'Outside Temp'!B9498,IF(CECCZ="CZ04",'Outside Temp'!B9499,IF(CECCZ="CZ12",'Outside Temp'!B9500, IF(CECCZ="CZ13",'Outside Temp'!B9501))))</f>
        <v>62.93333333</v>
      </c>
      <c r="G9498" s="12">
        <f t="shared" si="3"/>
        <v>1</v>
      </c>
    </row>
    <row r="9499" ht="15.75" customHeight="1">
      <c r="A9499" s="13">
        <v>42223.96875</v>
      </c>
      <c r="B9499" s="73">
        <f t="shared" si="1"/>
        <v>42223</v>
      </c>
      <c r="C9499" s="74">
        <f>IF(NewCustomer="Yes", IF(COUNTIF($I$2:$I$11,B9499)&gt;0,0,WEEKDAY(B9499,2)),IF(COUNTIF($I$2:$I$21,B9499)&gt;0,0,WEEKDAY(B9499,2)))</f>
        <v>5</v>
      </c>
      <c r="D9499" s="74">
        <f t="shared" si="2"/>
        <v>23</v>
      </c>
      <c r="E9499" s="12">
        <f>IFERROR(VLOOKUP(A9499,'IDAR Meter Data'!$A:$B,2,1),"")</f>
        <v>183</v>
      </c>
      <c r="F9499" s="75">
        <f>IF(CECCZ="CZ03",'Outside Temp'!B9499,IF(CECCZ="CZ04",'Outside Temp'!B9500,IF(CECCZ="CZ12",'Outside Temp'!B9501, IF(CECCZ="CZ13",'Outside Temp'!B9502))))</f>
        <v>62.68333333</v>
      </c>
      <c r="G9499" s="12">
        <f t="shared" si="3"/>
        <v>1</v>
      </c>
    </row>
    <row r="9500" ht="15.75" customHeight="1">
      <c r="A9500" s="13">
        <v>42223.979166666664</v>
      </c>
      <c r="B9500" s="73">
        <f t="shared" si="1"/>
        <v>42223</v>
      </c>
      <c r="C9500" s="74">
        <f>IF(NewCustomer="Yes", IF(COUNTIF($I$2:$I$11,B9500)&gt;0,0,WEEKDAY(B9500,2)),IF(COUNTIF($I$2:$I$21,B9500)&gt;0,0,WEEKDAY(B9500,2)))</f>
        <v>5</v>
      </c>
      <c r="D9500" s="74">
        <f t="shared" si="2"/>
        <v>23</v>
      </c>
      <c r="E9500" s="12">
        <f>IFERROR(VLOOKUP(A9500,'IDAR Meter Data'!$A:$B,2,1),"")</f>
        <v>181</v>
      </c>
      <c r="F9500" s="75">
        <f>IF(CECCZ="CZ03",'Outside Temp'!B9500,IF(CECCZ="CZ04",'Outside Temp'!B9501,IF(CECCZ="CZ12",'Outside Temp'!B9502, IF(CECCZ="CZ13",'Outside Temp'!B9503))))</f>
        <v>62.43333333</v>
      </c>
      <c r="G9500" s="12">
        <f t="shared" si="3"/>
        <v>1</v>
      </c>
    </row>
    <row r="9501" ht="15.75" customHeight="1">
      <c r="A9501" s="13">
        <v>42223.989583333336</v>
      </c>
      <c r="B9501" s="73">
        <f t="shared" si="1"/>
        <v>42223</v>
      </c>
      <c r="C9501" s="74">
        <f>IF(NewCustomer="Yes", IF(COUNTIF($I$2:$I$11,B9501)&gt;0,0,WEEKDAY(B9501,2)),IF(COUNTIF($I$2:$I$21,B9501)&gt;0,0,WEEKDAY(B9501,2)))</f>
        <v>5</v>
      </c>
      <c r="D9501" s="74">
        <f t="shared" si="2"/>
        <v>23</v>
      </c>
      <c r="E9501" s="12">
        <f>IFERROR(VLOOKUP(A9501,'IDAR Meter Data'!$A:$B,2,1),"")</f>
        <v>194</v>
      </c>
      <c r="F9501" s="75">
        <f>IF(CECCZ="CZ03",'Outside Temp'!B9501,IF(CECCZ="CZ04",'Outside Temp'!B9502,IF(CECCZ="CZ12",'Outside Temp'!B9503, IF(CECCZ="CZ13",'Outside Temp'!B9504))))</f>
        <v>62.18333333</v>
      </c>
      <c r="G9501" s="12">
        <f t="shared" si="3"/>
        <v>1</v>
      </c>
    </row>
    <row r="9502" ht="15.75" customHeight="1">
      <c r="A9502" s="13">
        <v>42224.0</v>
      </c>
      <c r="B9502" s="73">
        <f t="shared" si="1"/>
        <v>42224</v>
      </c>
      <c r="C9502" s="74">
        <f>IF(NewCustomer="Yes", IF(COUNTIF($I$2:$I$11,B9502)&gt;0,0,WEEKDAY(B9502,2)),IF(COUNTIF($I$2:$I$21,B9502)&gt;0,0,WEEKDAY(B9502,2)))</f>
        <v>6</v>
      </c>
      <c r="D9502" s="74">
        <f t="shared" si="2"/>
        <v>0</v>
      </c>
      <c r="E9502" s="12">
        <f>IFERROR(VLOOKUP(A9502,'IDAR Meter Data'!$A:$B,2,1),"")</f>
        <v>165</v>
      </c>
      <c r="F9502" s="75">
        <f>IF(CECCZ="CZ03",'Outside Temp'!B9502,IF(CECCZ="CZ04",'Outside Temp'!B9503,IF(CECCZ="CZ12",'Outside Temp'!B9504, IF(CECCZ="CZ13",'Outside Temp'!B9505))))</f>
        <v>62</v>
      </c>
      <c r="G9502" s="12">
        <f t="shared" si="3"/>
        <v>1</v>
      </c>
    </row>
    <row r="9503" ht="15.75" customHeight="1">
      <c r="A9503" s="13">
        <v>42224.010416666664</v>
      </c>
      <c r="B9503" s="73">
        <f t="shared" si="1"/>
        <v>42224</v>
      </c>
      <c r="C9503" s="74">
        <f>IF(NewCustomer="Yes", IF(COUNTIF($I$2:$I$11,B9503)&gt;0,0,WEEKDAY(B9503,2)),IF(COUNTIF($I$2:$I$21,B9503)&gt;0,0,WEEKDAY(B9503,2)))</f>
        <v>6</v>
      </c>
      <c r="D9503" s="74">
        <f t="shared" si="2"/>
        <v>0</v>
      </c>
      <c r="E9503" s="12">
        <f>IFERROR(VLOOKUP(A9503,'IDAR Meter Data'!$A:$B,2,1),"")</f>
        <v>168</v>
      </c>
      <c r="F9503" s="75">
        <f>IF(CECCZ="CZ03",'Outside Temp'!B9503,IF(CECCZ="CZ04",'Outside Temp'!B9504,IF(CECCZ="CZ12",'Outside Temp'!B9505, IF(CECCZ="CZ13",'Outside Temp'!B9506))))</f>
        <v>62</v>
      </c>
      <c r="G9503" s="12">
        <f t="shared" si="3"/>
        <v>1</v>
      </c>
    </row>
    <row r="9504" ht="15.75" customHeight="1">
      <c r="A9504" s="13">
        <v>42224.020833333336</v>
      </c>
      <c r="B9504" s="73">
        <f t="shared" si="1"/>
        <v>42224</v>
      </c>
      <c r="C9504" s="74">
        <f>IF(NewCustomer="Yes", IF(COUNTIF($I$2:$I$11,B9504)&gt;0,0,WEEKDAY(B9504,2)),IF(COUNTIF($I$2:$I$21,B9504)&gt;0,0,WEEKDAY(B9504,2)))</f>
        <v>6</v>
      </c>
      <c r="D9504" s="74">
        <f t="shared" si="2"/>
        <v>0</v>
      </c>
      <c r="E9504" s="12">
        <f>IFERROR(VLOOKUP(A9504,'IDAR Meter Data'!$A:$B,2,1),"")</f>
        <v>165</v>
      </c>
      <c r="F9504" s="75">
        <f>IF(CECCZ="CZ03",'Outside Temp'!B9504,IF(CECCZ="CZ04",'Outside Temp'!B9505,IF(CECCZ="CZ12",'Outside Temp'!B9506, IF(CECCZ="CZ13",'Outside Temp'!B9507))))</f>
        <v>62</v>
      </c>
      <c r="G9504" s="12">
        <f t="shared" si="3"/>
        <v>1</v>
      </c>
    </row>
    <row r="9505" ht="15.75" customHeight="1">
      <c r="A9505" s="13">
        <v>42224.03125</v>
      </c>
      <c r="B9505" s="73">
        <f t="shared" si="1"/>
        <v>42224</v>
      </c>
      <c r="C9505" s="74">
        <f>IF(NewCustomer="Yes", IF(COUNTIF($I$2:$I$11,B9505)&gt;0,0,WEEKDAY(B9505,2)),IF(COUNTIF($I$2:$I$21,B9505)&gt;0,0,WEEKDAY(B9505,2)))</f>
        <v>6</v>
      </c>
      <c r="D9505" s="74">
        <f t="shared" si="2"/>
        <v>0</v>
      </c>
      <c r="E9505" s="12">
        <f>IFERROR(VLOOKUP(A9505,'IDAR Meter Data'!$A:$B,2,1),"")</f>
        <v>163</v>
      </c>
      <c r="F9505" s="75">
        <f>IF(CECCZ="CZ03",'Outside Temp'!B9505,IF(CECCZ="CZ04",'Outside Temp'!B9506,IF(CECCZ="CZ12",'Outside Temp'!B9507, IF(CECCZ="CZ13",'Outside Temp'!B9508))))</f>
        <v>62</v>
      </c>
      <c r="G9505" s="12">
        <f t="shared" si="3"/>
        <v>1</v>
      </c>
    </row>
    <row r="9506" ht="15.75" customHeight="1">
      <c r="A9506" s="13">
        <v>42224.041666666664</v>
      </c>
      <c r="B9506" s="73">
        <f t="shared" si="1"/>
        <v>42224</v>
      </c>
      <c r="C9506" s="74">
        <f>IF(NewCustomer="Yes", IF(COUNTIF($I$2:$I$11,B9506)&gt;0,0,WEEKDAY(B9506,2)),IF(COUNTIF($I$2:$I$21,B9506)&gt;0,0,WEEKDAY(B9506,2)))</f>
        <v>6</v>
      </c>
      <c r="D9506" s="74">
        <f t="shared" si="2"/>
        <v>1</v>
      </c>
      <c r="E9506" s="12">
        <f>IFERROR(VLOOKUP(A9506,'IDAR Meter Data'!$A:$B,2,1),"")</f>
        <v>178</v>
      </c>
      <c r="F9506" s="75">
        <f>IF(CECCZ="CZ03",'Outside Temp'!B9506,IF(CECCZ="CZ04",'Outside Temp'!B9507,IF(CECCZ="CZ12",'Outside Temp'!B9508, IF(CECCZ="CZ13",'Outside Temp'!B9509))))</f>
        <v>61.93333333</v>
      </c>
      <c r="G9506" s="12">
        <f t="shared" si="3"/>
        <v>1</v>
      </c>
    </row>
    <row r="9507" ht="15.75" customHeight="1">
      <c r="A9507" s="13">
        <v>42224.052083333336</v>
      </c>
      <c r="B9507" s="73">
        <f t="shared" si="1"/>
        <v>42224</v>
      </c>
      <c r="C9507" s="74">
        <f>IF(NewCustomer="Yes", IF(COUNTIF($I$2:$I$11,B9507)&gt;0,0,WEEKDAY(B9507,2)),IF(COUNTIF($I$2:$I$21,B9507)&gt;0,0,WEEKDAY(B9507,2)))</f>
        <v>6</v>
      </c>
      <c r="D9507" s="74">
        <f t="shared" si="2"/>
        <v>1</v>
      </c>
      <c r="E9507" s="12">
        <f>IFERROR(VLOOKUP(A9507,'IDAR Meter Data'!$A:$B,2,1),"")</f>
        <v>163</v>
      </c>
      <c r="F9507" s="75">
        <f>IF(CECCZ="CZ03",'Outside Temp'!B9507,IF(CECCZ="CZ04",'Outside Temp'!B9508,IF(CECCZ="CZ12",'Outside Temp'!B9509, IF(CECCZ="CZ13",'Outside Temp'!B9510))))</f>
        <v>61.68333333</v>
      </c>
      <c r="G9507" s="12">
        <f t="shared" si="3"/>
        <v>1</v>
      </c>
    </row>
    <row r="9508" ht="15.75" customHeight="1">
      <c r="A9508" s="13">
        <v>42224.0625</v>
      </c>
      <c r="B9508" s="73">
        <f t="shared" si="1"/>
        <v>42224</v>
      </c>
      <c r="C9508" s="74">
        <f>IF(NewCustomer="Yes", IF(COUNTIF($I$2:$I$11,B9508)&gt;0,0,WEEKDAY(B9508,2)),IF(COUNTIF($I$2:$I$21,B9508)&gt;0,0,WEEKDAY(B9508,2)))</f>
        <v>6</v>
      </c>
      <c r="D9508" s="74">
        <f t="shared" si="2"/>
        <v>1</v>
      </c>
      <c r="E9508" s="12">
        <f>IFERROR(VLOOKUP(A9508,'IDAR Meter Data'!$A:$B,2,1),"")</f>
        <v>155</v>
      </c>
      <c r="F9508" s="75">
        <f>IF(CECCZ="CZ03",'Outside Temp'!B9508,IF(CECCZ="CZ04",'Outside Temp'!B9509,IF(CECCZ="CZ12",'Outside Temp'!B9510, IF(CECCZ="CZ13",'Outside Temp'!B9511))))</f>
        <v>61.43333333</v>
      </c>
      <c r="G9508" s="12">
        <f t="shared" si="3"/>
        <v>1</v>
      </c>
    </row>
    <row r="9509" ht="15.75" customHeight="1">
      <c r="A9509" s="13">
        <v>42224.072916666664</v>
      </c>
      <c r="B9509" s="73">
        <f t="shared" si="1"/>
        <v>42224</v>
      </c>
      <c r="C9509" s="74">
        <f>IF(NewCustomer="Yes", IF(COUNTIF($I$2:$I$11,B9509)&gt;0,0,WEEKDAY(B9509,2)),IF(COUNTIF($I$2:$I$21,B9509)&gt;0,0,WEEKDAY(B9509,2)))</f>
        <v>6</v>
      </c>
      <c r="D9509" s="74">
        <f t="shared" si="2"/>
        <v>1</v>
      </c>
      <c r="E9509" s="12">
        <f>IFERROR(VLOOKUP(A9509,'IDAR Meter Data'!$A:$B,2,1),"")</f>
        <v>165</v>
      </c>
      <c r="F9509" s="75">
        <f>IF(CECCZ="CZ03",'Outside Temp'!B9509,IF(CECCZ="CZ04",'Outside Temp'!B9510,IF(CECCZ="CZ12",'Outside Temp'!B9511, IF(CECCZ="CZ13",'Outside Temp'!B9512))))</f>
        <v>61.18333333</v>
      </c>
      <c r="G9509" s="12">
        <f t="shared" si="3"/>
        <v>1</v>
      </c>
    </row>
    <row r="9510" ht="15.75" customHeight="1">
      <c r="A9510" s="13">
        <v>42224.083333333336</v>
      </c>
      <c r="B9510" s="73">
        <f t="shared" si="1"/>
        <v>42224</v>
      </c>
      <c r="C9510" s="74">
        <f>IF(NewCustomer="Yes", IF(COUNTIF($I$2:$I$11,B9510)&gt;0,0,WEEKDAY(B9510,2)),IF(COUNTIF($I$2:$I$21,B9510)&gt;0,0,WEEKDAY(B9510,2)))</f>
        <v>6</v>
      </c>
      <c r="D9510" s="74">
        <f t="shared" si="2"/>
        <v>2</v>
      </c>
      <c r="E9510" s="12">
        <f>IFERROR(VLOOKUP(A9510,'IDAR Meter Data'!$A:$B,2,1),"")</f>
        <v>171</v>
      </c>
      <c r="F9510" s="75">
        <f>IF(CECCZ="CZ03",'Outside Temp'!B9510,IF(CECCZ="CZ04",'Outside Temp'!B9511,IF(CECCZ="CZ12",'Outside Temp'!B9512, IF(CECCZ="CZ13",'Outside Temp'!B9513))))</f>
        <v>61.14285714</v>
      </c>
      <c r="G9510" s="12">
        <f t="shared" si="3"/>
        <v>1</v>
      </c>
    </row>
    <row r="9511" ht="15.75" customHeight="1">
      <c r="A9511" s="13">
        <v>42224.09375</v>
      </c>
      <c r="B9511" s="73">
        <f t="shared" si="1"/>
        <v>42224</v>
      </c>
      <c r="C9511" s="74">
        <f>IF(NewCustomer="Yes", IF(COUNTIF($I$2:$I$11,B9511)&gt;0,0,WEEKDAY(B9511,2)),IF(COUNTIF($I$2:$I$21,B9511)&gt;0,0,WEEKDAY(B9511,2)))</f>
        <v>6</v>
      </c>
      <c r="D9511" s="74">
        <f t="shared" si="2"/>
        <v>2</v>
      </c>
      <c r="E9511" s="12">
        <f>IFERROR(VLOOKUP(A9511,'IDAR Meter Data'!$A:$B,2,1),"")</f>
        <v>163</v>
      </c>
      <c r="F9511" s="75">
        <f>IF(CECCZ="CZ03",'Outside Temp'!B9511,IF(CECCZ="CZ04",'Outside Temp'!B9512,IF(CECCZ="CZ12",'Outside Temp'!B9513, IF(CECCZ="CZ13",'Outside Temp'!B9514))))</f>
        <v>61.67857143</v>
      </c>
      <c r="G9511" s="12">
        <f t="shared" si="3"/>
        <v>1</v>
      </c>
    </row>
    <row r="9512" ht="15.75" customHeight="1">
      <c r="A9512" s="13">
        <v>42224.104166666664</v>
      </c>
      <c r="B9512" s="73">
        <f t="shared" si="1"/>
        <v>42224</v>
      </c>
      <c r="C9512" s="74">
        <f>IF(NewCustomer="Yes", IF(COUNTIF($I$2:$I$11,B9512)&gt;0,0,WEEKDAY(B9512,2)),IF(COUNTIF($I$2:$I$21,B9512)&gt;0,0,WEEKDAY(B9512,2)))</f>
        <v>6</v>
      </c>
      <c r="D9512" s="74">
        <f t="shared" si="2"/>
        <v>2</v>
      </c>
      <c r="E9512" s="12">
        <f>IFERROR(VLOOKUP(A9512,'IDAR Meter Data'!$A:$B,2,1),"")</f>
        <v>156</v>
      </c>
      <c r="F9512" s="75">
        <f>IF(CECCZ="CZ03",'Outside Temp'!B9512,IF(CECCZ="CZ04",'Outside Temp'!B9513,IF(CECCZ="CZ12",'Outside Temp'!B9514, IF(CECCZ="CZ13",'Outside Temp'!B9515))))</f>
        <v>62.21428571</v>
      </c>
      <c r="G9512" s="12">
        <f t="shared" si="3"/>
        <v>1</v>
      </c>
    </row>
    <row r="9513" ht="15.75" customHeight="1">
      <c r="A9513" s="13">
        <v>42224.114583333336</v>
      </c>
      <c r="B9513" s="73">
        <f t="shared" si="1"/>
        <v>42224</v>
      </c>
      <c r="C9513" s="74">
        <f>IF(NewCustomer="Yes", IF(COUNTIF($I$2:$I$11,B9513)&gt;0,0,WEEKDAY(B9513,2)),IF(COUNTIF($I$2:$I$21,B9513)&gt;0,0,WEEKDAY(B9513,2)))</f>
        <v>6</v>
      </c>
      <c r="D9513" s="74">
        <f t="shared" si="2"/>
        <v>2</v>
      </c>
      <c r="E9513" s="12">
        <f>IFERROR(VLOOKUP(A9513,'IDAR Meter Data'!$A:$B,2,1),"")</f>
        <v>154</v>
      </c>
      <c r="F9513" s="75">
        <f>IF(CECCZ="CZ03",'Outside Temp'!B9513,IF(CECCZ="CZ04",'Outside Temp'!B9514,IF(CECCZ="CZ12",'Outside Temp'!B9515, IF(CECCZ="CZ13",'Outside Temp'!B9516))))</f>
        <v>62.75</v>
      </c>
      <c r="G9513" s="12">
        <f t="shared" si="3"/>
        <v>1</v>
      </c>
    </row>
    <row r="9514" ht="15.75" customHeight="1">
      <c r="A9514" s="13">
        <v>42224.125</v>
      </c>
      <c r="B9514" s="73">
        <f t="shared" si="1"/>
        <v>42224</v>
      </c>
      <c r="C9514" s="74">
        <f>IF(NewCustomer="Yes", IF(COUNTIF($I$2:$I$11,B9514)&gt;0,0,WEEKDAY(B9514,2)),IF(COUNTIF($I$2:$I$21,B9514)&gt;0,0,WEEKDAY(B9514,2)))</f>
        <v>6</v>
      </c>
      <c r="D9514" s="74">
        <f t="shared" si="2"/>
        <v>3</v>
      </c>
      <c r="E9514" s="12">
        <f>IFERROR(VLOOKUP(A9514,'IDAR Meter Data'!$A:$B,2,1),"")</f>
        <v>169</v>
      </c>
      <c r="F9514" s="75">
        <f>IF(CECCZ="CZ03",'Outside Temp'!B9514,IF(CECCZ="CZ04",'Outside Temp'!B9515,IF(CECCZ="CZ12",'Outside Temp'!B9516, IF(CECCZ="CZ13",'Outside Temp'!B9517))))</f>
        <v>61.93333333</v>
      </c>
      <c r="G9514" s="12">
        <f t="shared" si="3"/>
        <v>1</v>
      </c>
    </row>
    <row r="9515" ht="15.75" customHeight="1">
      <c r="A9515" s="13">
        <v>42224.135416666664</v>
      </c>
      <c r="B9515" s="73">
        <f t="shared" si="1"/>
        <v>42224</v>
      </c>
      <c r="C9515" s="74">
        <f>IF(NewCustomer="Yes", IF(COUNTIF($I$2:$I$11,B9515)&gt;0,0,WEEKDAY(B9515,2)),IF(COUNTIF($I$2:$I$21,B9515)&gt;0,0,WEEKDAY(B9515,2)))</f>
        <v>6</v>
      </c>
      <c r="D9515" s="74">
        <f t="shared" si="2"/>
        <v>3</v>
      </c>
      <c r="E9515" s="12">
        <f>IFERROR(VLOOKUP(A9515,'IDAR Meter Data'!$A:$B,2,1),"")</f>
        <v>166</v>
      </c>
      <c r="F9515" s="75">
        <f>IF(CECCZ="CZ03",'Outside Temp'!B9515,IF(CECCZ="CZ04",'Outside Temp'!B9516,IF(CECCZ="CZ12",'Outside Temp'!B9517, IF(CECCZ="CZ13",'Outside Temp'!B9518))))</f>
        <v>61.68333333</v>
      </c>
      <c r="G9515" s="12">
        <f t="shared" si="3"/>
        <v>1</v>
      </c>
    </row>
    <row r="9516" ht="15.75" customHeight="1">
      <c r="A9516" s="13">
        <v>42224.145833333336</v>
      </c>
      <c r="B9516" s="73">
        <f t="shared" si="1"/>
        <v>42224</v>
      </c>
      <c r="C9516" s="74">
        <f>IF(NewCustomer="Yes", IF(COUNTIF($I$2:$I$11,B9516)&gt;0,0,WEEKDAY(B9516,2)),IF(COUNTIF($I$2:$I$21,B9516)&gt;0,0,WEEKDAY(B9516,2)))</f>
        <v>6</v>
      </c>
      <c r="D9516" s="74">
        <f t="shared" si="2"/>
        <v>3</v>
      </c>
      <c r="E9516" s="12">
        <f>IFERROR(VLOOKUP(A9516,'IDAR Meter Data'!$A:$B,2,1),"")</f>
        <v>154</v>
      </c>
      <c r="F9516" s="75">
        <f>IF(CECCZ="CZ03",'Outside Temp'!B9516,IF(CECCZ="CZ04",'Outside Temp'!B9517,IF(CECCZ="CZ12",'Outside Temp'!B9518, IF(CECCZ="CZ13",'Outside Temp'!B9519))))</f>
        <v>61.43333333</v>
      </c>
      <c r="G9516" s="12">
        <f t="shared" si="3"/>
        <v>1</v>
      </c>
    </row>
    <row r="9517" ht="15.75" customHeight="1">
      <c r="A9517" s="13">
        <v>42224.15625</v>
      </c>
      <c r="B9517" s="73">
        <f t="shared" si="1"/>
        <v>42224</v>
      </c>
      <c r="C9517" s="74">
        <f>IF(NewCustomer="Yes", IF(COUNTIF($I$2:$I$11,B9517)&gt;0,0,WEEKDAY(B9517,2)),IF(COUNTIF($I$2:$I$21,B9517)&gt;0,0,WEEKDAY(B9517,2)))</f>
        <v>6</v>
      </c>
      <c r="D9517" s="74">
        <f t="shared" si="2"/>
        <v>3</v>
      </c>
      <c r="E9517" s="12">
        <f>IFERROR(VLOOKUP(A9517,'IDAR Meter Data'!$A:$B,2,1),"")</f>
        <v>154</v>
      </c>
      <c r="F9517" s="75">
        <f>IF(CECCZ="CZ03",'Outside Temp'!B9517,IF(CECCZ="CZ04",'Outside Temp'!B9518,IF(CECCZ="CZ12",'Outside Temp'!B9519, IF(CECCZ="CZ13",'Outside Temp'!B9520))))</f>
        <v>61.18333333</v>
      </c>
      <c r="G9517" s="12">
        <f t="shared" si="3"/>
        <v>1</v>
      </c>
    </row>
    <row r="9518" ht="15.75" customHeight="1">
      <c r="A9518" s="13">
        <v>42224.166666666664</v>
      </c>
      <c r="B9518" s="73">
        <f t="shared" si="1"/>
        <v>42224</v>
      </c>
      <c r="C9518" s="74">
        <f>IF(NewCustomer="Yes", IF(COUNTIF($I$2:$I$11,B9518)&gt;0,0,WEEKDAY(B9518,2)),IF(COUNTIF($I$2:$I$21,B9518)&gt;0,0,WEEKDAY(B9518,2)))</f>
        <v>6</v>
      </c>
      <c r="D9518" s="74">
        <f t="shared" si="2"/>
        <v>4</v>
      </c>
      <c r="E9518" s="12">
        <f>IFERROR(VLOOKUP(A9518,'IDAR Meter Data'!$A:$B,2,1),"")</f>
        <v>157</v>
      </c>
      <c r="F9518" s="75">
        <f>IF(CECCZ="CZ03",'Outside Temp'!B9518,IF(CECCZ="CZ04",'Outside Temp'!B9519,IF(CECCZ="CZ12",'Outside Temp'!B9520, IF(CECCZ="CZ13",'Outside Temp'!B9521))))</f>
        <v>61</v>
      </c>
      <c r="G9518" s="12">
        <f t="shared" si="3"/>
        <v>1</v>
      </c>
    </row>
    <row r="9519" ht="15.75" customHeight="1">
      <c r="A9519" s="13">
        <v>42224.177083333336</v>
      </c>
      <c r="B9519" s="73">
        <f t="shared" si="1"/>
        <v>42224</v>
      </c>
      <c r="C9519" s="74">
        <f>IF(NewCustomer="Yes", IF(COUNTIF($I$2:$I$11,B9519)&gt;0,0,WEEKDAY(B9519,2)),IF(COUNTIF($I$2:$I$21,B9519)&gt;0,0,WEEKDAY(B9519,2)))</f>
        <v>6</v>
      </c>
      <c r="D9519" s="74">
        <f t="shared" si="2"/>
        <v>4</v>
      </c>
      <c r="E9519" s="12">
        <f>IFERROR(VLOOKUP(A9519,'IDAR Meter Data'!$A:$B,2,1),"")</f>
        <v>161</v>
      </c>
      <c r="F9519" s="75">
        <f>IF(CECCZ="CZ03",'Outside Temp'!B9519,IF(CECCZ="CZ04",'Outside Temp'!B9520,IF(CECCZ="CZ12",'Outside Temp'!B9521, IF(CECCZ="CZ13",'Outside Temp'!B9522))))</f>
        <v>61</v>
      </c>
      <c r="G9519" s="12">
        <f t="shared" si="3"/>
        <v>1</v>
      </c>
    </row>
    <row r="9520" ht="15.75" customHeight="1">
      <c r="A9520" s="13">
        <v>42224.1875</v>
      </c>
      <c r="B9520" s="73">
        <f t="shared" si="1"/>
        <v>42224</v>
      </c>
      <c r="C9520" s="74">
        <f>IF(NewCustomer="Yes", IF(COUNTIF($I$2:$I$11,B9520)&gt;0,0,WEEKDAY(B9520,2)),IF(COUNTIF($I$2:$I$21,B9520)&gt;0,0,WEEKDAY(B9520,2)))</f>
        <v>6</v>
      </c>
      <c r="D9520" s="74">
        <f t="shared" si="2"/>
        <v>4</v>
      </c>
      <c r="E9520" s="12">
        <f>IFERROR(VLOOKUP(A9520,'IDAR Meter Data'!$A:$B,2,1),"")</f>
        <v>166</v>
      </c>
      <c r="F9520" s="75">
        <f>IF(CECCZ="CZ03",'Outside Temp'!B9520,IF(CECCZ="CZ04",'Outside Temp'!B9521,IF(CECCZ="CZ12",'Outside Temp'!B9522, IF(CECCZ="CZ13",'Outside Temp'!B9523))))</f>
        <v>61</v>
      </c>
      <c r="G9520" s="12">
        <f t="shared" si="3"/>
        <v>1</v>
      </c>
    </row>
    <row r="9521" ht="15.75" customHeight="1">
      <c r="A9521" s="13">
        <v>42224.197916666664</v>
      </c>
      <c r="B9521" s="73">
        <f t="shared" si="1"/>
        <v>42224</v>
      </c>
      <c r="C9521" s="74">
        <f>IF(NewCustomer="Yes", IF(COUNTIF($I$2:$I$11,B9521)&gt;0,0,WEEKDAY(B9521,2)),IF(COUNTIF($I$2:$I$21,B9521)&gt;0,0,WEEKDAY(B9521,2)))</f>
        <v>6</v>
      </c>
      <c r="D9521" s="74">
        <f t="shared" si="2"/>
        <v>4</v>
      </c>
      <c r="E9521" s="12">
        <f>IFERROR(VLOOKUP(A9521,'IDAR Meter Data'!$A:$B,2,1),"")</f>
        <v>154</v>
      </c>
      <c r="F9521" s="75">
        <f>IF(CECCZ="CZ03",'Outside Temp'!B9521,IF(CECCZ="CZ04",'Outside Temp'!B9522,IF(CECCZ="CZ12",'Outside Temp'!B9523, IF(CECCZ="CZ13",'Outside Temp'!B9524))))</f>
        <v>61</v>
      </c>
      <c r="G9521" s="12">
        <f t="shared" si="3"/>
        <v>1</v>
      </c>
    </row>
    <row r="9522" ht="15.75" customHeight="1">
      <c r="A9522" s="13">
        <v>42224.208333333336</v>
      </c>
      <c r="B9522" s="73">
        <f t="shared" si="1"/>
        <v>42224</v>
      </c>
      <c r="C9522" s="74">
        <f>IF(NewCustomer="Yes", IF(COUNTIF($I$2:$I$11,B9522)&gt;0,0,WEEKDAY(B9522,2)),IF(COUNTIF($I$2:$I$21,B9522)&gt;0,0,WEEKDAY(B9522,2)))</f>
        <v>6</v>
      </c>
      <c r="D9522" s="74">
        <f t="shared" si="2"/>
        <v>5</v>
      </c>
      <c r="E9522" s="12">
        <f>IFERROR(VLOOKUP(A9522,'IDAR Meter Data'!$A:$B,2,1),"")</f>
        <v>146</v>
      </c>
      <c r="F9522" s="75">
        <f>IF(CECCZ="CZ03",'Outside Temp'!B9522,IF(CECCZ="CZ04",'Outside Temp'!B9523,IF(CECCZ="CZ12",'Outside Temp'!B9524, IF(CECCZ="CZ13",'Outside Temp'!B9525))))</f>
        <v>61</v>
      </c>
      <c r="G9522" s="12">
        <f t="shared" si="3"/>
        <v>1</v>
      </c>
    </row>
    <row r="9523" ht="15.75" customHeight="1">
      <c r="A9523" s="13">
        <v>42224.21875</v>
      </c>
      <c r="B9523" s="73">
        <f t="shared" si="1"/>
        <v>42224</v>
      </c>
      <c r="C9523" s="74">
        <f>IF(NewCustomer="Yes", IF(COUNTIF($I$2:$I$11,B9523)&gt;0,0,WEEKDAY(B9523,2)),IF(COUNTIF($I$2:$I$21,B9523)&gt;0,0,WEEKDAY(B9523,2)))</f>
        <v>6</v>
      </c>
      <c r="D9523" s="74">
        <f t="shared" si="2"/>
        <v>5</v>
      </c>
      <c r="E9523" s="12">
        <f>IFERROR(VLOOKUP(A9523,'IDAR Meter Data'!$A:$B,2,1),"")</f>
        <v>162</v>
      </c>
      <c r="F9523" s="75">
        <f>IF(CECCZ="CZ03",'Outside Temp'!B9523,IF(CECCZ="CZ04",'Outside Temp'!B9524,IF(CECCZ="CZ12",'Outside Temp'!B9525, IF(CECCZ="CZ13",'Outside Temp'!B9526))))</f>
        <v>61</v>
      </c>
      <c r="G9523" s="12">
        <f t="shared" si="3"/>
        <v>1</v>
      </c>
    </row>
    <row r="9524" ht="15.75" customHeight="1">
      <c r="A9524" s="13">
        <v>42224.229166666664</v>
      </c>
      <c r="B9524" s="73">
        <f t="shared" si="1"/>
        <v>42224</v>
      </c>
      <c r="C9524" s="74">
        <f>IF(NewCustomer="Yes", IF(COUNTIF($I$2:$I$11,B9524)&gt;0,0,WEEKDAY(B9524,2)),IF(COUNTIF($I$2:$I$21,B9524)&gt;0,0,WEEKDAY(B9524,2)))</f>
        <v>6</v>
      </c>
      <c r="D9524" s="74">
        <f t="shared" si="2"/>
        <v>5</v>
      </c>
      <c r="E9524" s="12">
        <f>IFERROR(VLOOKUP(A9524,'IDAR Meter Data'!$A:$B,2,1),"")</f>
        <v>164</v>
      </c>
      <c r="F9524" s="75">
        <f>IF(CECCZ="CZ03",'Outside Temp'!B9524,IF(CECCZ="CZ04",'Outside Temp'!B9525,IF(CECCZ="CZ12",'Outside Temp'!B9526, IF(CECCZ="CZ13",'Outside Temp'!B9527))))</f>
        <v>61</v>
      </c>
      <c r="G9524" s="12">
        <f t="shared" si="3"/>
        <v>1</v>
      </c>
    </row>
    <row r="9525" ht="15.75" customHeight="1">
      <c r="A9525" s="13">
        <v>42224.239583333336</v>
      </c>
      <c r="B9525" s="73">
        <f t="shared" si="1"/>
        <v>42224</v>
      </c>
      <c r="C9525" s="74">
        <f>IF(NewCustomer="Yes", IF(COUNTIF($I$2:$I$11,B9525)&gt;0,0,WEEKDAY(B9525,2)),IF(COUNTIF($I$2:$I$21,B9525)&gt;0,0,WEEKDAY(B9525,2)))</f>
        <v>6</v>
      </c>
      <c r="D9525" s="74">
        <f t="shared" si="2"/>
        <v>5</v>
      </c>
      <c r="E9525" s="12">
        <f>IFERROR(VLOOKUP(A9525,'IDAR Meter Data'!$A:$B,2,1),"")</f>
        <v>148</v>
      </c>
      <c r="F9525" s="75">
        <f>IF(CECCZ="CZ03",'Outside Temp'!B9525,IF(CECCZ="CZ04",'Outside Temp'!B9526,IF(CECCZ="CZ12",'Outside Temp'!B9527, IF(CECCZ="CZ13",'Outside Temp'!B9528))))</f>
        <v>61</v>
      </c>
      <c r="G9525" s="12">
        <f t="shared" si="3"/>
        <v>1</v>
      </c>
    </row>
    <row r="9526" ht="15.75" customHeight="1">
      <c r="A9526" s="13">
        <v>42224.25</v>
      </c>
      <c r="B9526" s="73">
        <f t="shared" si="1"/>
        <v>42224</v>
      </c>
      <c r="C9526" s="74">
        <f>IF(NewCustomer="Yes", IF(COUNTIF($I$2:$I$11,B9526)&gt;0,0,WEEKDAY(B9526,2)),IF(COUNTIF($I$2:$I$21,B9526)&gt;0,0,WEEKDAY(B9526,2)))</f>
        <v>6</v>
      </c>
      <c r="D9526" s="74">
        <f t="shared" si="2"/>
        <v>6</v>
      </c>
      <c r="E9526" s="12">
        <f>IFERROR(VLOOKUP(A9526,'IDAR Meter Data'!$A:$B,2,1),"")</f>
        <v>141</v>
      </c>
      <c r="F9526" s="75">
        <f>IF(CECCZ="CZ03",'Outside Temp'!B9526,IF(CECCZ="CZ04",'Outside Temp'!B9527,IF(CECCZ="CZ12",'Outside Temp'!B9528, IF(CECCZ="CZ13",'Outside Temp'!B9529))))</f>
        <v>61.06666667</v>
      </c>
      <c r="G9526" s="12">
        <f t="shared" si="3"/>
        <v>1</v>
      </c>
    </row>
    <row r="9527" ht="15.75" customHeight="1">
      <c r="A9527" s="13">
        <v>42224.260416666664</v>
      </c>
      <c r="B9527" s="73">
        <f t="shared" si="1"/>
        <v>42224</v>
      </c>
      <c r="C9527" s="74">
        <f>IF(NewCustomer="Yes", IF(COUNTIF($I$2:$I$11,B9527)&gt;0,0,WEEKDAY(B9527,2)),IF(COUNTIF($I$2:$I$21,B9527)&gt;0,0,WEEKDAY(B9527,2)))</f>
        <v>6</v>
      </c>
      <c r="D9527" s="74">
        <f t="shared" si="2"/>
        <v>6</v>
      </c>
      <c r="E9527" s="12">
        <f>IFERROR(VLOOKUP(A9527,'IDAR Meter Data'!$A:$B,2,1),"")</f>
        <v>147</v>
      </c>
      <c r="F9527" s="75">
        <f>IF(CECCZ="CZ03",'Outside Temp'!B9527,IF(CECCZ="CZ04",'Outside Temp'!B9528,IF(CECCZ="CZ12",'Outside Temp'!B9529, IF(CECCZ="CZ13",'Outside Temp'!B9530))))</f>
        <v>61.31666667</v>
      </c>
      <c r="G9527" s="12">
        <f t="shared" si="3"/>
        <v>1</v>
      </c>
    </row>
    <row r="9528" ht="15.75" customHeight="1">
      <c r="A9528" s="13">
        <v>42224.270833333336</v>
      </c>
      <c r="B9528" s="73">
        <f t="shared" si="1"/>
        <v>42224</v>
      </c>
      <c r="C9528" s="74">
        <f>IF(NewCustomer="Yes", IF(COUNTIF($I$2:$I$11,B9528)&gt;0,0,WEEKDAY(B9528,2)),IF(COUNTIF($I$2:$I$21,B9528)&gt;0,0,WEEKDAY(B9528,2)))</f>
        <v>6</v>
      </c>
      <c r="D9528" s="74">
        <f t="shared" si="2"/>
        <v>6</v>
      </c>
      <c r="E9528" s="12">
        <f>IFERROR(VLOOKUP(A9528,'IDAR Meter Data'!$A:$B,2,1),"")</f>
        <v>163</v>
      </c>
      <c r="F9528" s="75">
        <f>IF(CECCZ="CZ03",'Outside Temp'!B9528,IF(CECCZ="CZ04",'Outside Temp'!B9529,IF(CECCZ="CZ12",'Outside Temp'!B9530, IF(CECCZ="CZ13",'Outside Temp'!B9531))))</f>
        <v>61.56666667</v>
      </c>
      <c r="G9528" s="12">
        <f t="shared" si="3"/>
        <v>1</v>
      </c>
    </row>
    <row r="9529" ht="15.75" customHeight="1">
      <c r="A9529" s="13">
        <v>42224.28125</v>
      </c>
      <c r="B9529" s="73">
        <f t="shared" si="1"/>
        <v>42224</v>
      </c>
      <c r="C9529" s="74">
        <f>IF(NewCustomer="Yes", IF(COUNTIF($I$2:$I$11,B9529)&gt;0,0,WEEKDAY(B9529,2)),IF(COUNTIF($I$2:$I$21,B9529)&gt;0,0,WEEKDAY(B9529,2)))</f>
        <v>6</v>
      </c>
      <c r="D9529" s="74">
        <f t="shared" si="2"/>
        <v>6</v>
      </c>
      <c r="E9529" s="12">
        <f>IFERROR(VLOOKUP(A9529,'IDAR Meter Data'!$A:$B,2,1),"")</f>
        <v>150</v>
      </c>
      <c r="F9529" s="75">
        <f>IF(CECCZ="CZ03",'Outside Temp'!B9529,IF(CECCZ="CZ04",'Outside Temp'!B9530,IF(CECCZ="CZ12",'Outside Temp'!B9531, IF(CECCZ="CZ13",'Outside Temp'!B9532))))</f>
        <v>61.81666667</v>
      </c>
      <c r="G9529" s="12">
        <f t="shared" si="3"/>
        <v>1</v>
      </c>
    </row>
    <row r="9530" ht="15.75" customHeight="1">
      <c r="A9530" s="13">
        <v>42224.291666666664</v>
      </c>
      <c r="B9530" s="73">
        <f t="shared" si="1"/>
        <v>42224</v>
      </c>
      <c r="C9530" s="74">
        <f>IF(NewCustomer="Yes", IF(COUNTIF($I$2:$I$11,B9530)&gt;0,0,WEEKDAY(B9530,2)),IF(COUNTIF($I$2:$I$21,B9530)&gt;0,0,WEEKDAY(B9530,2)))</f>
        <v>6</v>
      </c>
      <c r="D9530" s="74">
        <f t="shared" si="2"/>
        <v>7</v>
      </c>
      <c r="E9530" s="12">
        <f>IFERROR(VLOOKUP(A9530,'IDAR Meter Data'!$A:$B,2,1),"")</f>
        <v>144</v>
      </c>
      <c r="F9530" s="75">
        <f>IF(CECCZ="CZ03",'Outside Temp'!B9530,IF(CECCZ="CZ04",'Outside Temp'!B9531,IF(CECCZ="CZ12",'Outside Temp'!B9532, IF(CECCZ="CZ13",'Outside Temp'!B9533))))</f>
        <v>62.13333333</v>
      </c>
      <c r="G9530" s="12">
        <f t="shared" si="3"/>
        <v>1</v>
      </c>
    </row>
    <row r="9531" ht="15.75" customHeight="1">
      <c r="A9531" s="13">
        <v>42224.302083333336</v>
      </c>
      <c r="B9531" s="73">
        <f t="shared" si="1"/>
        <v>42224</v>
      </c>
      <c r="C9531" s="74">
        <f>IF(NewCustomer="Yes", IF(COUNTIF($I$2:$I$11,B9531)&gt;0,0,WEEKDAY(B9531,2)),IF(COUNTIF($I$2:$I$21,B9531)&gt;0,0,WEEKDAY(B9531,2)))</f>
        <v>6</v>
      </c>
      <c r="D9531" s="74">
        <f t="shared" si="2"/>
        <v>7</v>
      </c>
      <c r="E9531" s="12">
        <f>IFERROR(VLOOKUP(A9531,'IDAR Meter Data'!$A:$B,2,1),"")</f>
        <v>150</v>
      </c>
      <c r="F9531" s="75">
        <f>IF(CECCZ="CZ03",'Outside Temp'!B9531,IF(CECCZ="CZ04",'Outside Temp'!B9532,IF(CECCZ="CZ12",'Outside Temp'!B9533, IF(CECCZ="CZ13",'Outside Temp'!B9534))))</f>
        <v>62.63333333</v>
      </c>
      <c r="G9531" s="12">
        <f t="shared" si="3"/>
        <v>1</v>
      </c>
    </row>
    <row r="9532" ht="15.75" customHeight="1">
      <c r="A9532" s="13">
        <v>42224.3125</v>
      </c>
      <c r="B9532" s="73">
        <f t="shared" si="1"/>
        <v>42224</v>
      </c>
      <c r="C9532" s="74">
        <f>IF(NewCustomer="Yes", IF(COUNTIF($I$2:$I$11,B9532)&gt;0,0,WEEKDAY(B9532,2)),IF(COUNTIF($I$2:$I$21,B9532)&gt;0,0,WEEKDAY(B9532,2)))</f>
        <v>6</v>
      </c>
      <c r="D9532" s="74">
        <f t="shared" si="2"/>
        <v>7</v>
      </c>
      <c r="E9532" s="12">
        <f>IFERROR(VLOOKUP(A9532,'IDAR Meter Data'!$A:$B,2,1),"")</f>
        <v>151</v>
      </c>
      <c r="F9532" s="75">
        <f>IF(CECCZ="CZ03",'Outside Temp'!B9532,IF(CECCZ="CZ04",'Outside Temp'!B9533,IF(CECCZ="CZ12",'Outside Temp'!B9534, IF(CECCZ="CZ13",'Outside Temp'!B9535))))</f>
        <v>63.13333333</v>
      </c>
      <c r="G9532" s="12">
        <f t="shared" si="3"/>
        <v>1</v>
      </c>
    </row>
    <row r="9533" ht="15.75" customHeight="1">
      <c r="A9533" s="13">
        <v>42224.322916666664</v>
      </c>
      <c r="B9533" s="73">
        <f t="shared" si="1"/>
        <v>42224</v>
      </c>
      <c r="C9533" s="74">
        <f>IF(NewCustomer="Yes", IF(COUNTIF($I$2:$I$11,B9533)&gt;0,0,WEEKDAY(B9533,2)),IF(COUNTIF($I$2:$I$21,B9533)&gt;0,0,WEEKDAY(B9533,2)))</f>
        <v>6</v>
      </c>
      <c r="D9533" s="74">
        <f t="shared" si="2"/>
        <v>7</v>
      </c>
      <c r="E9533" s="12">
        <f>IFERROR(VLOOKUP(A9533,'IDAR Meter Data'!$A:$B,2,1),"")</f>
        <v>157</v>
      </c>
      <c r="F9533" s="75">
        <f>IF(CECCZ="CZ03",'Outside Temp'!B9533,IF(CECCZ="CZ04",'Outside Temp'!B9534,IF(CECCZ="CZ12",'Outside Temp'!B9535, IF(CECCZ="CZ13",'Outside Temp'!B9536))))</f>
        <v>63.63333333</v>
      </c>
      <c r="G9533" s="12">
        <f t="shared" si="3"/>
        <v>1</v>
      </c>
    </row>
    <row r="9534" ht="15.75" customHeight="1">
      <c r="A9534" s="13">
        <v>42224.333333333336</v>
      </c>
      <c r="B9534" s="73">
        <f t="shared" si="1"/>
        <v>42224</v>
      </c>
      <c r="C9534" s="74">
        <f>IF(NewCustomer="Yes", IF(COUNTIF($I$2:$I$11,B9534)&gt;0,0,WEEKDAY(B9534,2)),IF(COUNTIF($I$2:$I$21,B9534)&gt;0,0,WEEKDAY(B9534,2)))</f>
        <v>6</v>
      </c>
      <c r="D9534" s="74">
        <f t="shared" si="2"/>
        <v>8</v>
      </c>
      <c r="E9534" s="12">
        <f>IFERROR(VLOOKUP(A9534,'IDAR Meter Data'!$A:$B,2,1),"")</f>
        <v>143</v>
      </c>
      <c r="F9534" s="75">
        <f>IF(CECCZ="CZ03",'Outside Temp'!B9534,IF(CECCZ="CZ04",'Outside Temp'!B9535,IF(CECCZ="CZ12",'Outside Temp'!B9536, IF(CECCZ="CZ13",'Outside Temp'!B9537))))</f>
        <v>64.13333333</v>
      </c>
      <c r="G9534" s="12">
        <f t="shared" si="3"/>
        <v>1</v>
      </c>
    </row>
    <row r="9535" ht="15.75" customHeight="1">
      <c r="A9535" s="13">
        <v>42224.34375</v>
      </c>
      <c r="B9535" s="73">
        <f t="shared" si="1"/>
        <v>42224</v>
      </c>
      <c r="C9535" s="74">
        <f>IF(NewCustomer="Yes", IF(COUNTIF($I$2:$I$11,B9535)&gt;0,0,WEEKDAY(B9535,2)),IF(COUNTIF($I$2:$I$21,B9535)&gt;0,0,WEEKDAY(B9535,2)))</f>
        <v>6</v>
      </c>
      <c r="D9535" s="74">
        <f t="shared" si="2"/>
        <v>8</v>
      </c>
      <c r="E9535" s="12">
        <f>IFERROR(VLOOKUP(A9535,'IDAR Meter Data'!$A:$B,2,1),"")</f>
        <v>145</v>
      </c>
      <c r="F9535" s="75">
        <f>IF(CECCZ="CZ03",'Outside Temp'!B9535,IF(CECCZ="CZ04",'Outside Temp'!B9536,IF(CECCZ="CZ12",'Outside Temp'!B9537, IF(CECCZ="CZ13",'Outside Temp'!B9538))))</f>
        <v>64.63333333</v>
      </c>
      <c r="G9535" s="12">
        <f t="shared" si="3"/>
        <v>1</v>
      </c>
    </row>
    <row r="9536" ht="15.75" customHeight="1">
      <c r="A9536" s="13">
        <v>42224.354166666664</v>
      </c>
      <c r="B9536" s="73">
        <f t="shared" si="1"/>
        <v>42224</v>
      </c>
      <c r="C9536" s="74">
        <f>IF(NewCustomer="Yes", IF(COUNTIF($I$2:$I$11,B9536)&gt;0,0,WEEKDAY(B9536,2)),IF(COUNTIF($I$2:$I$21,B9536)&gt;0,0,WEEKDAY(B9536,2)))</f>
        <v>6</v>
      </c>
      <c r="D9536" s="74">
        <f t="shared" si="2"/>
        <v>8</v>
      </c>
      <c r="E9536" s="12">
        <f>IFERROR(VLOOKUP(A9536,'IDAR Meter Data'!$A:$B,2,1),"")</f>
        <v>145</v>
      </c>
      <c r="F9536" s="75">
        <f>IF(CECCZ="CZ03",'Outside Temp'!B9536,IF(CECCZ="CZ04",'Outside Temp'!B9537,IF(CECCZ="CZ12",'Outside Temp'!B9538, IF(CECCZ="CZ13",'Outside Temp'!B9539))))</f>
        <v>65.13333333</v>
      </c>
      <c r="G9536" s="12">
        <f t="shared" si="3"/>
        <v>2</v>
      </c>
    </row>
    <row r="9537" ht="15.75" customHeight="1">
      <c r="A9537" s="13">
        <v>42224.364583333336</v>
      </c>
      <c r="B9537" s="73">
        <f t="shared" si="1"/>
        <v>42224</v>
      </c>
      <c r="C9537" s="74">
        <f>IF(NewCustomer="Yes", IF(COUNTIF($I$2:$I$11,B9537)&gt;0,0,WEEKDAY(B9537,2)),IF(COUNTIF($I$2:$I$21,B9537)&gt;0,0,WEEKDAY(B9537,2)))</f>
        <v>6</v>
      </c>
      <c r="D9537" s="74">
        <f t="shared" si="2"/>
        <v>8</v>
      </c>
      <c r="E9537" s="12">
        <f>IFERROR(VLOOKUP(A9537,'IDAR Meter Data'!$A:$B,2,1),"")</f>
        <v>159</v>
      </c>
      <c r="F9537" s="75">
        <f>IF(CECCZ="CZ03",'Outside Temp'!B9537,IF(CECCZ="CZ04",'Outside Temp'!B9538,IF(CECCZ="CZ12",'Outside Temp'!B9539, IF(CECCZ="CZ13",'Outside Temp'!B9540))))</f>
        <v>65.63333333</v>
      </c>
      <c r="G9537" s="12">
        <f t="shared" si="3"/>
        <v>2</v>
      </c>
    </row>
    <row r="9538" ht="15.75" customHeight="1">
      <c r="A9538" s="13">
        <v>42224.375</v>
      </c>
      <c r="B9538" s="73">
        <f t="shared" si="1"/>
        <v>42224</v>
      </c>
      <c r="C9538" s="74">
        <f>IF(NewCustomer="Yes", IF(COUNTIF($I$2:$I$11,B9538)&gt;0,0,WEEKDAY(B9538,2)),IF(COUNTIF($I$2:$I$21,B9538)&gt;0,0,WEEKDAY(B9538,2)))</f>
        <v>6</v>
      </c>
      <c r="D9538" s="74">
        <f t="shared" si="2"/>
        <v>9</v>
      </c>
      <c r="E9538" s="12">
        <f>IFERROR(VLOOKUP(A9538,'IDAR Meter Data'!$A:$B,2,1),"")</f>
        <v>160</v>
      </c>
      <c r="F9538" s="75">
        <f>IF(CECCZ="CZ03",'Outside Temp'!B9538,IF(CECCZ="CZ04",'Outside Temp'!B9539,IF(CECCZ="CZ12",'Outside Temp'!B9540, IF(CECCZ="CZ13",'Outside Temp'!B9541))))</f>
        <v>66</v>
      </c>
      <c r="G9538" s="12">
        <f t="shared" si="3"/>
        <v>2</v>
      </c>
    </row>
    <row r="9539" ht="15.75" customHeight="1">
      <c r="A9539" s="13">
        <v>42224.385416666664</v>
      </c>
      <c r="B9539" s="73">
        <f t="shared" si="1"/>
        <v>42224</v>
      </c>
      <c r="C9539" s="74">
        <f>IF(NewCustomer="Yes", IF(COUNTIF($I$2:$I$11,B9539)&gt;0,0,WEEKDAY(B9539,2)),IF(COUNTIF($I$2:$I$21,B9539)&gt;0,0,WEEKDAY(B9539,2)))</f>
        <v>6</v>
      </c>
      <c r="D9539" s="74">
        <f t="shared" si="2"/>
        <v>9</v>
      </c>
      <c r="E9539" s="12">
        <f>IFERROR(VLOOKUP(A9539,'IDAR Meter Data'!$A:$B,2,1),"")</f>
        <v>152</v>
      </c>
      <c r="F9539" s="75">
        <f>IF(CECCZ="CZ03",'Outside Temp'!B9539,IF(CECCZ="CZ04",'Outside Temp'!B9540,IF(CECCZ="CZ12",'Outside Temp'!B9541, IF(CECCZ="CZ13",'Outside Temp'!B9542))))</f>
        <v>66.04651163</v>
      </c>
      <c r="G9539" s="12">
        <f t="shared" si="3"/>
        <v>2</v>
      </c>
    </row>
    <row r="9540" ht="15.75" customHeight="1">
      <c r="A9540" s="13">
        <v>42224.395833333336</v>
      </c>
      <c r="B9540" s="73">
        <f t="shared" si="1"/>
        <v>42224</v>
      </c>
      <c r="C9540" s="74">
        <f>IF(NewCustomer="Yes", IF(COUNTIF($I$2:$I$11,B9540)&gt;0,0,WEEKDAY(B9540,2)),IF(COUNTIF($I$2:$I$21,B9540)&gt;0,0,WEEKDAY(B9540,2)))</f>
        <v>6</v>
      </c>
      <c r="D9540" s="74">
        <f t="shared" si="2"/>
        <v>9</v>
      </c>
      <c r="E9540" s="12">
        <f>IFERROR(VLOOKUP(A9540,'IDAR Meter Data'!$A:$B,2,1),"")</f>
        <v>153</v>
      </c>
      <c r="F9540" s="75">
        <f>IF(CECCZ="CZ03",'Outside Temp'!B9540,IF(CECCZ="CZ04",'Outside Temp'!B9541,IF(CECCZ="CZ12",'Outside Temp'!B9542, IF(CECCZ="CZ13",'Outside Temp'!B9543))))</f>
        <v>66.39534884</v>
      </c>
      <c r="G9540" s="12">
        <f t="shared" si="3"/>
        <v>2</v>
      </c>
    </row>
    <row r="9541" ht="15.75" customHeight="1">
      <c r="A9541" s="13">
        <v>42224.40625</v>
      </c>
      <c r="B9541" s="73">
        <f t="shared" si="1"/>
        <v>42224</v>
      </c>
      <c r="C9541" s="74">
        <f>IF(NewCustomer="Yes", IF(COUNTIF($I$2:$I$11,B9541)&gt;0,0,WEEKDAY(B9541,2)),IF(COUNTIF($I$2:$I$21,B9541)&gt;0,0,WEEKDAY(B9541,2)))</f>
        <v>6</v>
      </c>
      <c r="D9541" s="74">
        <f t="shared" si="2"/>
        <v>9</v>
      </c>
      <c r="E9541" s="12">
        <f>IFERROR(VLOOKUP(A9541,'IDAR Meter Data'!$A:$B,2,1),"")</f>
        <v>149</v>
      </c>
      <c r="F9541" s="75">
        <f>IF(CECCZ="CZ03",'Outside Temp'!B9541,IF(CECCZ="CZ04",'Outside Temp'!B9542,IF(CECCZ="CZ12",'Outside Temp'!B9543, IF(CECCZ="CZ13",'Outside Temp'!B9544))))</f>
        <v>66.74418605</v>
      </c>
      <c r="G9541" s="12">
        <f t="shared" si="3"/>
        <v>2</v>
      </c>
    </row>
    <row r="9542" ht="15.75" customHeight="1">
      <c r="A9542" s="13">
        <v>42224.416666666664</v>
      </c>
      <c r="B9542" s="73">
        <f t="shared" si="1"/>
        <v>42224</v>
      </c>
      <c r="C9542" s="74">
        <f>IF(NewCustomer="Yes", IF(COUNTIF($I$2:$I$11,B9542)&gt;0,0,WEEKDAY(B9542,2)),IF(COUNTIF($I$2:$I$21,B9542)&gt;0,0,WEEKDAY(B9542,2)))</f>
        <v>6</v>
      </c>
      <c r="D9542" s="74">
        <f t="shared" si="2"/>
        <v>10</v>
      </c>
      <c r="E9542" s="12">
        <f>IFERROR(VLOOKUP(A9542,'IDAR Meter Data'!$A:$B,2,1),"")</f>
        <v>167</v>
      </c>
      <c r="F9542" s="75">
        <f>IF(CECCZ="CZ03",'Outside Temp'!B9542,IF(CECCZ="CZ04",'Outside Temp'!B9543,IF(CECCZ="CZ12",'Outside Temp'!B9544, IF(CECCZ="CZ13",'Outside Temp'!B9545))))</f>
        <v>67.13333333</v>
      </c>
      <c r="G9542" s="12">
        <f t="shared" si="3"/>
        <v>2</v>
      </c>
    </row>
    <row r="9543" ht="15.75" customHeight="1">
      <c r="A9543" s="13">
        <v>42224.427083333336</v>
      </c>
      <c r="B9543" s="73">
        <f t="shared" si="1"/>
        <v>42224</v>
      </c>
      <c r="C9543" s="74">
        <f>IF(NewCustomer="Yes", IF(COUNTIF($I$2:$I$11,B9543)&gt;0,0,WEEKDAY(B9543,2)),IF(COUNTIF($I$2:$I$21,B9543)&gt;0,0,WEEKDAY(B9543,2)))</f>
        <v>6</v>
      </c>
      <c r="D9543" s="74">
        <f t="shared" si="2"/>
        <v>10</v>
      </c>
      <c r="E9543" s="12">
        <f>IFERROR(VLOOKUP(A9543,'IDAR Meter Data'!$A:$B,2,1),"")</f>
        <v>158</v>
      </c>
      <c r="F9543" s="75">
        <f>IF(CECCZ="CZ03",'Outside Temp'!B9543,IF(CECCZ="CZ04",'Outside Temp'!B9544,IF(CECCZ="CZ12",'Outside Temp'!B9545, IF(CECCZ="CZ13",'Outside Temp'!B9546))))</f>
        <v>67.63333333</v>
      </c>
      <c r="G9543" s="12">
        <f t="shared" si="3"/>
        <v>2</v>
      </c>
    </row>
    <row r="9544" ht="15.75" customHeight="1">
      <c r="A9544" s="13">
        <v>42224.4375</v>
      </c>
      <c r="B9544" s="73">
        <f t="shared" si="1"/>
        <v>42224</v>
      </c>
      <c r="C9544" s="74">
        <f>IF(NewCustomer="Yes", IF(COUNTIF($I$2:$I$11,B9544)&gt;0,0,WEEKDAY(B9544,2)),IF(COUNTIF($I$2:$I$21,B9544)&gt;0,0,WEEKDAY(B9544,2)))</f>
        <v>6</v>
      </c>
      <c r="D9544" s="74">
        <f t="shared" si="2"/>
        <v>10</v>
      </c>
      <c r="E9544" s="12">
        <f>IFERROR(VLOOKUP(A9544,'IDAR Meter Data'!$A:$B,2,1),"")</f>
        <v>151</v>
      </c>
      <c r="F9544" s="75">
        <f>IF(CECCZ="CZ03",'Outside Temp'!B9544,IF(CECCZ="CZ04",'Outside Temp'!B9545,IF(CECCZ="CZ12",'Outside Temp'!B9546, IF(CECCZ="CZ13",'Outside Temp'!B9547))))</f>
        <v>68.13333333</v>
      </c>
      <c r="G9544" s="12">
        <f t="shared" si="3"/>
        <v>2</v>
      </c>
    </row>
    <row r="9545" ht="15.75" customHeight="1">
      <c r="A9545" s="13">
        <v>42224.447916666664</v>
      </c>
      <c r="B9545" s="73">
        <f t="shared" si="1"/>
        <v>42224</v>
      </c>
      <c r="C9545" s="74">
        <f>IF(NewCustomer="Yes", IF(COUNTIF($I$2:$I$11,B9545)&gt;0,0,WEEKDAY(B9545,2)),IF(COUNTIF($I$2:$I$21,B9545)&gt;0,0,WEEKDAY(B9545,2)))</f>
        <v>6</v>
      </c>
      <c r="D9545" s="74">
        <f t="shared" si="2"/>
        <v>10</v>
      </c>
      <c r="E9545" s="12">
        <f>IFERROR(VLOOKUP(A9545,'IDAR Meter Data'!$A:$B,2,1),"")</f>
        <v>158</v>
      </c>
      <c r="F9545" s="75">
        <f>IF(CECCZ="CZ03",'Outside Temp'!B9545,IF(CECCZ="CZ04",'Outside Temp'!B9546,IF(CECCZ="CZ12",'Outside Temp'!B9547, IF(CECCZ="CZ13",'Outside Temp'!B9548))))</f>
        <v>68.63333333</v>
      </c>
      <c r="G9545" s="12">
        <f t="shared" si="3"/>
        <v>2</v>
      </c>
    </row>
    <row r="9546" ht="15.75" customHeight="1">
      <c r="A9546" s="13">
        <v>42224.458333333336</v>
      </c>
      <c r="B9546" s="73">
        <f t="shared" si="1"/>
        <v>42224</v>
      </c>
      <c r="C9546" s="74">
        <f>IF(NewCustomer="Yes", IF(COUNTIF($I$2:$I$11,B9546)&gt;0,0,WEEKDAY(B9546,2)),IF(COUNTIF($I$2:$I$21,B9546)&gt;0,0,WEEKDAY(B9546,2)))</f>
        <v>6</v>
      </c>
      <c r="D9546" s="74">
        <f t="shared" si="2"/>
        <v>11</v>
      </c>
      <c r="E9546" s="12">
        <f>IFERROR(VLOOKUP(A9546,'IDAR Meter Data'!$A:$B,2,1),"")</f>
        <v>152</v>
      </c>
      <c r="F9546" s="75">
        <f>IF(CECCZ="CZ03",'Outside Temp'!B9546,IF(CECCZ="CZ04",'Outside Temp'!B9547,IF(CECCZ="CZ12",'Outside Temp'!B9548, IF(CECCZ="CZ13",'Outside Temp'!B9549))))</f>
        <v>69</v>
      </c>
      <c r="G9546" s="12">
        <f t="shared" si="3"/>
        <v>2</v>
      </c>
    </row>
    <row r="9547" ht="15.75" customHeight="1">
      <c r="A9547" s="13">
        <v>42224.46875</v>
      </c>
      <c r="B9547" s="73">
        <f t="shared" si="1"/>
        <v>42224</v>
      </c>
      <c r="C9547" s="74">
        <f>IF(NewCustomer="Yes", IF(COUNTIF($I$2:$I$11,B9547)&gt;0,0,WEEKDAY(B9547,2)),IF(COUNTIF($I$2:$I$21,B9547)&gt;0,0,WEEKDAY(B9547,2)))</f>
        <v>6</v>
      </c>
      <c r="D9547" s="74">
        <f t="shared" si="2"/>
        <v>11</v>
      </c>
      <c r="E9547" s="12">
        <f>IFERROR(VLOOKUP(A9547,'IDAR Meter Data'!$A:$B,2,1),"")</f>
        <v>163</v>
      </c>
      <c r="F9547" s="75">
        <f>IF(CECCZ="CZ03",'Outside Temp'!B9547,IF(CECCZ="CZ04",'Outside Temp'!B9548,IF(CECCZ="CZ12",'Outside Temp'!B9549, IF(CECCZ="CZ13",'Outside Temp'!B9550))))</f>
        <v>69</v>
      </c>
      <c r="G9547" s="12">
        <f t="shared" si="3"/>
        <v>2</v>
      </c>
    </row>
    <row r="9548" ht="15.75" customHeight="1">
      <c r="A9548" s="13">
        <v>42224.479166666664</v>
      </c>
      <c r="B9548" s="73">
        <f t="shared" si="1"/>
        <v>42224</v>
      </c>
      <c r="C9548" s="74">
        <f>IF(NewCustomer="Yes", IF(COUNTIF($I$2:$I$11,B9548)&gt;0,0,WEEKDAY(B9548,2)),IF(COUNTIF($I$2:$I$21,B9548)&gt;0,0,WEEKDAY(B9548,2)))</f>
        <v>6</v>
      </c>
      <c r="D9548" s="74">
        <f t="shared" si="2"/>
        <v>11</v>
      </c>
      <c r="E9548" s="12">
        <f>IFERROR(VLOOKUP(A9548,'IDAR Meter Data'!$A:$B,2,1),"")</f>
        <v>185</v>
      </c>
      <c r="F9548" s="75">
        <f>IF(CECCZ="CZ03",'Outside Temp'!B9548,IF(CECCZ="CZ04",'Outside Temp'!B9549,IF(CECCZ="CZ12",'Outside Temp'!B9550, IF(CECCZ="CZ13",'Outside Temp'!B9551))))</f>
        <v>69</v>
      </c>
      <c r="G9548" s="12">
        <f t="shared" si="3"/>
        <v>2</v>
      </c>
    </row>
    <row r="9549" ht="15.75" customHeight="1">
      <c r="A9549" s="13">
        <v>42224.489583333336</v>
      </c>
      <c r="B9549" s="73">
        <f t="shared" si="1"/>
        <v>42224</v>
      </c>
      <c r="C9549" s="74">
        <f>IF(NewCustomer="Yes", IF(COUNTIF($I$2:$I$11,B9549)&gt;0,0,WEEKDAY(B9549,2)),IF(COUNTIF($I$2:$I$21,B9549)&gt;0,0,WEEKDAY(B9549,2)))</f>
        <v>6</v>
      </c>
      <c r="D9549" s="74">
        <f t="shared" si="2"/>
        <v>11</v>
      </c>
      <c r="E9549" s="12">
        <f>IFERROR(VLOOKUP(A9549,'IDAR Meter Data'!$A:$B,2,1),"")</f>
        <v>166</v>
      </c>
      <c r="F9549" s="75">
        <f>IF(CECCZ="CZ03",'Outside Temp'!B9549,IF(CECCZ="CZ04",'Outside Temp'!B9550,IF(CECCZ="CZ12",'Outside Temp'!B9551, IF(CECCZ="CZ13",'Outside Temp'!B9552))))</f>
        <v>69</v>
      </c>
      <c r="G9549" s="12">
        <f t="shared" si="3"/>
        <v>2</v>
      </c>
    </row>
    <row r="9550" ht="15.75" customHeight="1">
      <c r="A9550" s="13">
        <v>42224.5</v>
      </c>
      <c r="B9550" s="73">
        <f t="shared" si="1"/>
        <v>42224</v>
      </c>
      <c r="C9550" s="74">
        <f>IF(NewCustomer="Yes", IF(COUNTIF($I$2:$I$11,B9550)&gt;0,0,WEEKDAY(B9550,2)),IF(COUNTIF($I$2:$I$21,B9550)&gt;0,0,WEEKDAY(B9550,2)))</f>
        <v>6</v>
      </c>
      <c r="D9550" s="74">
        <f t="shared" si="2"/>
        <v>12</v>
      </c>
      <c r="E9550" s="12">
        <f>IFERROR(VLOOKUP(A9550,'IDAR Meter Data'!$A:$B,2,1),"")</f>
        <v>164</v>
      </c>
      <c r="F9550" s="75">
        <f>IF(CECCZ="CZ03",'Outside Temp'!B9550,IF(CECCZ="CZ04",'Outside Temp'!B9551,IF(CECCZ="CZ12",'Outside Temp'!B9552, IF(CECCZ="CZ13",'Outside Temp'!B9553))))</f>
        <v>69.13333333</v>
      </c>
      <c r="G9550" s="12">
        <f t="shared" si="3"/>
        <v>2</v>
      </c>
    </row>
    <row r="9551" ht="15.75" customHeight="1">
      <c r="A9551" s="13">
        <v>42224.510416666664</v>
      </c>
      <c r="B9551" s="73">
        <f t="shared" si="1"/>
        <v>42224</v>
      </c>
      <c r="C9551" s="74">
        <f>IF(NewCustomer="Yes", IF(COUNTIF($I$2:$I$11,B9551)&gt;0,0,WEEKDAY(B9551,2)),IF(COUNTIF($I$2:$I$21,B9551)&gt;0,0,WEEKDAY(B9551,2)))</f>
        <v>6</v>
      </c>
      <c r="D9551" s="74">
        <f t="shared" si="2"/>
        <v>12</v>
      </c>
      <c r="E9551" s="12">
        <f>IFERROR(VLOOKUP(A9551,'IDAR Meter Data'!$A:$B,2,1),"")</f>
        <v>166</v>
      </c>
      <c r="F9551" s="75">
        <f>IF(CECCZ="CZ03",'Outside Temp'!B9551,IF(CECCZ="CZ04",'Outside Temp'!B9552,IF(CECCZ="CZ12",'Outside Temp'!B9553, IF(CECCZ="CZ13",'Outside Temp'!B9554))))</f>
        <v>69.63333333</v>
      </c>
      <c r="G9551" s="12">
        <f t="shared" si="3"/>
        <v>2</v>
      </c>
    </row>
    <row r="9552" ht="15.75" customHeight="1">
      <c r="A9552" s="13">
        <v>42224.520833333336</v>
      </c>
      <c r="B9552" s="73">
        <f t="shared" si="1"/>
        <v>42224</v>
      </c>
      <c r="C9552" s="74">
        <f>IF(NewCustomer="Yes", IF(COUNTIF($I$2:$I$11,B9552)&gt;0,0,WEEKDAY(B9552,2)),IF(COUNTIF($I$2:$I$21,B9552)&gt;0,0,WEEKDAY(B9552,2)))</f>
        <v>6</v>
      </c>
      <c r="D9552" s="74">
        <f t="shared" si="2"/>
        <v>12</v>
      </c>
      <c r="E9552" s="12">
        <f>IFERROR(VLOOKUP(A9552,'IDAR Meter Data'!$A:$B,2,1),"")</f>
        <v>177</v>
      </c>
      <c r="F9552" s="75">
        <f>IF(CECCZ="CZ03",'Outside Temp'!B9552,IF(CECCZ="CZ04",'Outside Temp'!B9553,IF(CECCZ="CZ12",'Outside Temp'!B9554, IF(CECCZ="CZ13",'Outside Temp'!B9555))))</f>
        <v>70.13333333</v>
      </c>
      <c r="G9552" s="12">
        <f t="shared" si="3"/>
        <v>3</v>
      </c>
    </row>
    <row r="9553" ht="15.75" customHeight="1">
      <c r="A9553" s="13">
        <v>42224.53125</v>
      </c>
      <c r="B9553" s="73">
        <f t="shared" si="1"/>
        <v>42224</v>
      </c>
      <c r="C9553" s="74">
        <f>IF(NewCustomer="Yes", IF(COUNTIF($I$2:$I$11,B9553)&gt;0,0,WEEKDAY(B9553,2)),IF(COUNTIF($I$2:$I$21,B9553)&gt;0,0,WEEKDAY(B9553,2)))</f>
        <v>6</v>
      </c>
      <c r="D9553" s="74">
        <f t="shared" si="2"/>
        <v>12</v>
      </c>
      <c r="E9553" s="12">
        <f>IFERROR(VLOOKUP(A9553,'IDAR Meter Data'!$A:$B,2,1),"")</f>
        <v>183</v>
      </c>
      <c r="F9553" s="75">
        <f>IF(CECCZ="CZ03",'Outside Temp'!B9553,IF(CECCZ="CZ04",'Outside Temp'!B9554,IF(CECCZ="CZ12",'Outside Temp'!B9555, IF(CECCZ="CZ13",'Outside Temp'!B9556))))</f>
        <v>70.63333333</v>
      </c>
      <c r="G9553" s="12">
        <f t="shared" si="3"/>
        <v>3</v>
      </c>
    </row>
    <row r="9554" ht="15.75" customHeight="1">
      <c r="A9554" s="13">
        <v>42224.541666666664</v>
      </c>
      <c r="B9554" s="73">
        <f t="shared" si="1"/>
        <v>42224</v>
      </c>
      <c r="C9554" s="74">
        <f>IF(NewCustomer="Yes", IF(COUNTIF($I$2:$I$11,B9554)&gt;0,0,WEEKDAY(B9554,2)),IF(COUNTIF($I$2:$I$21,B9554)&gt;0,0,WEEKDAY(B9554,2)))</f>
        <v>6</v>
      </c>
      <c r="D9554" s="74">
        <f t="shared" si="2"/>
        <v>13</v>
      </c>
      <c r="E9554" s="12">
        <f>IFERROR(VLOOKUP(A9554,'IDAR Meter Data'!$A:$B,2,1),"")</f>
        <v>169</v>
      </c>
      <c r="F9554" s="75">
        <f>IF(CECCZ="CZ03",'Outside Temp'!B9554,IF(CECCZ="CZ04",'Outside Temp'!B9555,IF(CECCZ="CZ12",'Outside Temp'!B9556, IF(CECCZ="CZ13",'Outside Temp'!B9557))))</f>
        <v>70.86666667</v>
      </c>
      <c r="G9554" s="12">
        <f t="shared" si="3"/>
        <v>3</v>
      </c>
    </row>
    <row r="9555" ht="15.75" customHeight="1">
      <c r="A9555" s="13">
        <v>42224.552083333336</v>
      </c>
      <c r="B9555" s="73">
        <f t="shared" si="1"/>
        <v>42224</v>
      </c>
      <c r="C9555" s="74">
        <f>IF(NewCustomer="Yes", IF(COUNTIF($I$2:$I$11,B9555)&gt;0,0,WEEKDAY(B9555,2)),IF(COUNTIF($I$2:$I$21,B9555)&gt;0,0,WEEKDAY(B9555,2)))</f>
        <v>6</v>
      </c>
      <c r="D9555" s="74">
        <f t="shared" si="2"/>
        <v>13</v>
      </c>
      <c r="E9555" s="12">
        <f>IFERROR(VLOOKUP(A9555,'IDAR Meter Data'!$A:$B,2,1),"")</f>
        <v>169</v>
      </c>
      <c r="F9555" s="75">
        <f>IF(CECCZ="CZ03",'Outside Temp'!B9555,IF(CECCZ="CZ04",'Outside Temp'!B9556,IF(CECCZ="CZ12",'Outside Temp'!B9557, IF(CECCZ="CZ13",'Outside Temp'!B9558))))</f>
        <v>70.36666667</v>
      </c>
      <c r="G9555" s="12">
        <f t="shared" si="3"/>
        <v>3</v>
      </c>
    </row>
    <row r="9556" ht="15.75" customHeight="1">
      <c r="A9556" s="13">
        <v>42224.5625</v>
      </c>
      <c r="B9556" s="73">
        <f t="shared" si="1"/>
        <v>42224</v>
      </c>
      <c r="C9556" s="74">
        <f>IF(NewCustomer="Yes", IF(COUNTIF($I$2:$I$11,B9556)&gt;0,0,WEEKDAY(B9556,2)),IF(COUNTIF($I$2:$I$21,B9556)&gt;0,0,WEEKDAY(B9556,2)))</f>
        <v>6</v>
      </c>
      <c r="D9556" s="74">
        <f t="shared" si="2"/>
        <v>13</v>
      </c>
      <c r="E9556" s="12">
        <f>IFERROR(VLOOKUP(A9556,'IDAR Meter Data'!$A:$B,2,1),"")</f>
        <v>180</v>
      </c>
      <c r="F9556" s="75">
        <f>IF(CECCZ="CZ03",'Outside Temp'!B9556,IF(CECCZ="CZ04",'Outside Temp'!B9557,IF(CECCZ="CZ12",'Outside Temp'!B9558, IF(CECCZ="CZ13",'Outside Temp'!B9559))))</f>
        <v>69.86666667</v>
      </c>
      <c r="G9556" s="12">
        <f t="shared" si="3"/>
        <v>2</v>
      </c>
    </row>
    <row r="9557" ht="15.75" customHeight="1">
      <c r="A9557" s="13">
        <v>42224.572916666664</v>
      </c>
      <c r="B9557" s="73">
        <f t="shared" si="1"/>
        <v>42224</v>
      </c>
      <c r="C9557" s="74">
        <f>IF(NewCustomer="Yes", IF(COUNTIF($I$2:$I$11,B9557)&gt;0,0,WEEKDAY(B9557,2)),IF(COUNTIF($I$2:$I$21,B9557)&gt;0,0,WEEKDAY(B9557,2)))</f>
        <v>6</v>
      </c>
      <c r="D9557" s="74">
        <f t="shared" si="2"/>
        <v>13</v>
      </c>
      <c r="E9557" s="12">
        <f>IFERROR(VLOOKUP(A9557,'IDAR Meter Data'!$A:$B,2,1),"")</f>
        <v>185</v>
      </c>
      <c r="F9557" s="75">
        <f>IF(CECCZ="CZ03",'Outside Temp'!B9557,IF(CECCZ="CZ04",'Outside Temp'!B9558,IF(CECCZ="CZ12",'Outside Temp'!B9559, IF(CECCZ="CZ13",'Outside Temp'!B9560))))</f>
        <v>69.36666667</v>
      </c>
      <c r="G9557" s="12">
        <f t="shared" si="3"/>
        <v>2</v>
      </c>
    </row>
    <row r="9558" ht="15.75" customHeight="1">
      <c r="A9558" s="13">
        <v>42224.583333333336</v>
      </c>
      <c r="B9558" s="73">
        <f t="shared" si="1"/>
        <v>42224</v>
      </c>
      <c r="C9558" s="74">
        <f>IF(NewCustomer="Yes", IF(COUNTIF($I$2:$I$11,B9558)&gt;0,0,WEEKDAY(B9558,2)),IF(COUNTIF($I$2:$I$21,B9558)&gt;0,0,WEEKDAY(B9558,2)))</f>
        <v>6</v>
      </c>
      <c r="D9558" s="74">
        <f t="shared" si="2"/>
        <v>14</v>
      </c>
      <c r="E9558" s="12">
        <f>IFERROR(VLOOKUP(A9558,'IDAR Meter Data'!$A:$B,2,1),"")</f>
        <v>172</v>
      </c>
      <c r="F9558" s="75">
        <f>IF(CECCZ="CZ03",'Outside Temp'!B9558,IF(CECCZ="CZ04",'Outside Temp'!B9559,IF(CECCZ="CZ12",'Outside Temp'!B9560, IF(CECCZ="CZ13",'Outside Temp'!B9561))))</f>
        <v>68.93333333</v>
      </c>
      <c r="G9558" s="12">
        <f t="shared" si="3"/>
        <v>2</v>
      </c>
    </row>
    <row r="9559" ht="15.75" customHeight="1">
      <c r="A9559" s="13">
        <v>42224.59375</v>
      </c>
      <c r="B9559" s="73">
        <f t="shared" si="1"/>
        <v>42224</v>
      </c>
      <c r="C9559" s="74">
        <f>IF(NewCustomer="Yes", IF(COUNTIF($I$2:$I$11,B9559)&gt;0,0,WEEKDAY(B9559,2)),IF(COUNTIF($I$2:$I$21,B9559)&gt;0,0,WEEKDAY(B9559,2)))</f>
        <v>6</v>
      </c>
      <c r="D9559" s="74">
        <f t="shared" si="2"/>
        <v>14</v>
      </c>
      <c r="E9559" s="12">
        <f>IFERROR(VLOOKUP(A9559,'IDAR Meter Data'!$A:$B,2,1),"")</f>
        <v>170</v>
      </c>
      <c r="F9559" s="75">
        <f>IF(CECCZ="CZ03",'Outside Temp'!B9559,IF(CECCZ="CZ04",'Outside Temp'!B9560,IF(CECCZ="CZ12",'Outside Temp'!B9561, IF(CECCZ="CZ13",'Outside Temp'!B9562))))</f>
        <v>68.68333333</v>
      </c>
      <c r="G9559" s="12">
        <f t="shared" si="3"/>
        <v>2</v>
      </c>
    </row>
    <row r="9560" ht="15.75" customHeight="1">
      <c r="A9560" s="13">
        <v>42224.604166666664</v>
      </c>
      <c r="B9560" s="73">
        <f t="shared" si="1"/>
        <v>42224</v>
      </c>
      <c r="C9560" s="74">
        <f>IF(NewCustomer="Yes", IF(COUNTIF($I$2:$I$11,B9560)&gt;0,0,WEEKDAY(B9560,2)),IF(COUNTIF($I$2:$I$21,B9560)&gt;0,0,WEEKDAY(B9560,2)))</f>
        <v>6</v>
      </c>
      <c r="D9560" s="74">
        <f t="shared" si="2"/>
        <v>14</v>
      </c>
      <c r="E9560" s="12">
        <f>IFERROR(VLOOKUP(A9560,'IDAR Meter Data'!$A:$B,2,1),"")</f>
        <v>181</v>
      </c>
      <c r="F9560" s="75">
        <f>IF(CECCZ="CZ03",'Outside Temp'!B9560,IF(CECCZ="CZ04",'Outside Temp'!B9561,IF(CECCZ="CZ12",'Outside Temp'!B9562, IF(CECCZ="CZ13",'Outside Temp'!B9563))))</f>
        <v>68.43333333</v>
      </c>
      <c r="G9560" s="12">
        <f t="shared" si="3"/>
        <v>2</v>
      </c>
    </row>
    <row r="9561" ht="15.75" customHeight="1">
      <c r="A9561" s="13">
        <v>42224.614583333336</v>
      </c>
      <c r="B9561" s="73">
        <f t="shared" si="1"/>
        <v>42224</v>
      </c>
      <c r="C9561" s="74">
        <f>IF(NewCustomer="Yes", IF(COUNTIF($I$2:$I$11,B9561)&gt;0,0,WEEKDAY(B9561,2)),IF(COUNTIF($I$2:$I$21,B9561)&gt;0,0,WEEKDAY(B9561,2)))</f>
        <v>6</v>
      </c>
      <c r="D9561" s="74">
        <f t="shared" si="2"/>
        <v>14</v>
      </c>
      <c r="E9561" s="12">
        <f>IFERROR(VLOOKUP(A9561,'IDAR Meter Data'!$A:$B,2,1),"")</f>
        <v>178</v>
      </c>
      <c r="F9561" s="75">
        <f>IF(CECCZ="CZ03",'Outside Temp'!B9561,IF(CECCZ="CZ04",'Outside Temp'!B9562,IF(CECCZ="CZ12",'Outside Temp'!B9563, IF(CECCZ="CZ13",'Outside Temp'!B9564))))</f>
        <v>68.18333333</v>
      </c>
      <c r="G9561" s="12">
        <f t="shared" si="3"/>
        <v>2</v>
      </c>
    </row>
    <row r="9562" ht="15.75" customHeight="1">
      <c r="A9562" s="13">
        <v>42224.625</v>
      </c>
      <c r="B9562" s="73">
        <f t="shared" si="1"/>
        <v>42224</v>
      </c>
      <c r="C9562" s="74">
        <f>IF(NewCustomer="Yes", IF(COUNTIF($I$2:$I$11,B9562)&gt;0,0,WEEKDAY(B9562,2)),IF(COUNTIF($I$2:$I$21,B9562)&gt;0,0,WEEKDAY(B9562,2)))</f>
        <v>6</v>
      </c>
      <c r="D9562" s="74">
        <f t="shared" si="2"/>
        <v>15</v>
      </c>
      <c r="E9562" s="12">
        <f>IFERROR(VLOOKUP(A9562,'IDAR Meter Data'!$A:$B,2,1),"")</f>
        <v>196</v>
      </c>
      <c r="F9562" s="75">
        <f>IF(CECCZ="CZ03",'Outside Temp'!B9562,IF(CECCZ="CZ04",'Outside Temp'!B9563,IF(CECCZ="CZ12",'Outside Temp'!B9564, IF(CECCZ="CZ13",'Outside Temp'!B9565))))</f>
        <v>67.93333333</v>
      </c>
      <c r="G9562" s="12">
        <f t="shared" si="3"/>
        <v>2</v>
      </c>
    </row>
    <row r="9563" ht="15.75" customHeight="1">
      <c r="A9563" s="13">
        <v>42224.635416666664</v>
      </c>
      <c r="B9563" s="73">
        <f t="shared" si="1"/>
        <v>42224</v>
      </c>
      <c r="C9563" s="74">
        <f>IF(NewCustomer="Yes", IF(COUNTIF($I$2:$I$11,B9563)&gt;0,0,WEEKDAY(B9563,2)),IF(COUNTIF($I$2:$I$21,B9563)&gt;0,0,WEEKDAY(B9563,2)))</f>
        <v>6</v>
      </c>
      <c r="D9563" s="74">
        <f t="shared" si="2"/>
        <v>15</v>
      </c>
      <c r="E9563" s="12">
        <f>IFERROR(VLOOKUP(A9563,'IDAR Meter Data'!$A:$B,2,1),"")</f>
        <v>177</v>
      </c>
      <c r="F9563" s="75">
        <f>IF(CECCZ="CZ03",'Outside Temp'!B9563,IF(CECCZ="CZ04",'Outside Temp'!B9564,IF(CECCZ="CZ12",'Outside Temp'!B9565, IF(CECCZ="CZ13",'Outside Temp'!B9566))))</f>
        <v>67.68333333</v>
      </c>
      <c r="G9563" s="12">
        <f t="shared" si="3"/>
        <v>2</v>
      </c>
    </row>
    <row r="9564" ht="15.75" customHeight="1">
      <c r="A9564" s="13">
        <v>42224.645833333336</v>
      </c>
      <c r="B9564" s="73">
        <f t="shared" si="1"/>
        <v>42224</v>
      </c>
      <c r="C9564" s="74">
        <f>IF(NewCustomer="Yes", IF(COUNTIF($I$2:$I$11,B9564)&gt;0,0,WEEKDAY(B9564,2)),IF(COUNTIF($I$2:$I$21,B9564)&gt;0,0,WEEKDAY(B9564,2)))</f>
        <v>6</v>
      </c>
      <c r="D9564" s="74">
        <f t="shared" si="2"/>
        <v>15</v>
      </c>
      <c r="E9564" s="12">
        <f>IFERROR(VLOOKUP(A9564,'IDAR Meter Data'!$A:$B,2,1),"")</f>
        <v>186</v>
      </c>
      <c r="F9564" s="75">
        <f>IF(CECCZ="CZ03",'Outside Temp'!B9564,IF(CECCZ="CZ04",'Outside Temp'!B9565,IF(CECCZ="CZ12",'Outside Temp'!B9566, IF(CECCZ="CZ13",'Outside Temp'!B9567))))</f>
        <v>67.43333333</v>
      </c>
      <c r="G9564" s="12">
        <f t="shared" si="3"/>
        <v>2</v>
      </c>
    </row>
    <row r="9565" ht="15.75" customHeight="1">
      <c r="A9565" s="13">
        <v>42224.65625</v>
      </c>
      <c r="B9565" s="73">
        <f t="shared" si="1"/>
        <v>42224</v>
      </c>
      <c r="C9565" s="74">
        <f>IF(NewCustomer="Yes", IF(COUNTIF($I$2:$I$11,B9565)&gt;0,0,WEEKDAY(B9565,2)),IF(COUNTIF($I$2:$I$21,B9565)&gt;0,0,WEEKDAY(B9565,2)))</f>
        <v>6</v>
      </c>
      <c r="D9565" s="74">
        <f t="shared" si="2"/>
        <v>15</v>
      </c>
      <c r="E9565" s="12">
        <f>IFERROR(VLOOKUP(A9565,'IDAR Meter Data'!$A:$B,2,1),"")</f>
        <v>177</v>
      </c>
      <c r="F9565" s="75">
        <f>IF(CECCZ="CZ03",'Outside Temp'!B9565,IF(CECCZ="CZ04",'Outside Temp'!B9566,IF(CECCZ="CZ12",'Outside Temp'!B9567, IF(CECCZ="CZ13",'Outside Temp'!B9568))))</f>
        <v>67.18333333</v>
      </c>
      <c r="G9565" s="12">
        <f t="shared" si="3"/>
        <v>2</v>
      </c>
    </row>
    <row r="9566" ht="15.75" customHeight="1">
      <c r="A9566" s="13">
        <v>42224.666666666664</v>
      </c>
      <c r="B9566" s="73">
        <f t="shared" si="1"/>
        <v>42224</v>
      </c>
      <c r="C9566" s="74">
        <f>IF(NewCustomer="Yes", IF(COUNTIF($I$2:$I$11,B9566)&gt;0,0,WEEKDAY(B9566,2)),IF(COUNTIF($I$2:$I$21,B9566)&gt;0,0,WEEKDAY(B9566,2)))</f>
        <v>6</v>
      </c>
      <c r="D9566" s="74">
        <f t="shared" si="2"/>
        <v>16</v>
      </c>
      <c r="E9566" s="12">
        <f>IFERROR(VLOOKUP(A9566,'IDAR Meter Data'!$A:$B,2,1),"")</f>
        <v>202</v>
      </c>
      <c r="F9566" s="75">
        <f>IF(CECCZ="CZ03",'Outside Temp'!B9566,IF(CECCZ="CZ04",'Outside Temp'!B9567,IF(CECCZ="CZ12",'Outside Temp'!B9568, IF(CECCZ="CZ13",'Outside Temp'!B9569))))</f>
        <v>66.86666667</v>
      </c>
      <c r="G9566" s="12">
        <f t="shared" si="3"/>
        <v>2</v>
      </c>
    </row>
    <row r="9567" ht="15.75" customHeight="1">
      <c r="A9567" s="13">
        <v>42224.677083333336</v>
      </c>
      <c r="B9567" s="73">
        <f t="shared" si="1"/>
        <v>42224</v>
      </c>
      <c r="C9567" s="74">
        <f>IF(NewCustomer="Yes", IF(COUNTIF($I$2:$I$11,B9567)&gt;0,0,WEEKDAY(B9567,2)),IF(COUNTIF($I$2:$I$21,B9567)&gt;0,0,WEEKDAY(B9567,2)))</f>
        <v>6</v>
      </c>
      <c r="D9567" s="74">
        <f t="shared" si="2"/>
        <v>16</v>
      </c>
      <c r="E9567" s="12">
        <f>IFERROR(VLOOKUP(A9567,'IDAR Meter Data'!$A:$B,2,1),"")</f>
        <v>189</v>
      </c>
      <c r="F9567" s="75">
        <f>IF(CECCZ="CZ03",'Outside Temp'!B9567,IF(CECCZ="CZ04",'Outside Temp'!B9568,IF(CECCZ="CZ12",'Outside Temp'!B9569, IF(CECCZ="CZ13",'Outside Temp'!B9570))))</f>
        <v>66.36666667</v>
      </c>
      <c r="G9567" s="12">
        <f t="shared" si="3"/>
        <v>2</v>
      </c>
    </row>
    <row r="9568" ht="15.75" customHeight="1">
      <c r="A9568" s="13">
        <v>42224.6875</v>
      </c>
      <c r="B9568" s="73">
        <f t="shared" si="1"/>
        <v>42224</v>
      </c>
      <c r="C9568" s="74">
        <f>IF(NewCustomer="Yes", IF(COUNTIF($I$2:$I$11,B9568)&gt;0,0,WEEKDAY(B9568,2)),IF(COUNTIF($I$2:$I$21,B9568)&gt;0,0,WEEKDAY(B9568,2)))</f>
        <v>6</v>
      </c>
      <c r="D9568" s="74">
        <f t="shared" si="2"/>
        <v>16</v>
      </c>
      <c r="E9568" s="12">
        <f>IFERROR(VLOOKUP(A9568,'IDAR Meter Data'!$A:$B,2,1),"")</f>
        <v>181</v>
      </c>
      <c r="F9568" s="75">
        <f>IF(CECCZ="CZ03",'Outside Temp'!B9568,IF(CECCZ="CZ04",'Outside Temp'!B9569,IF(CECCZ="CZ12",'Outside Temp'!B9570, IF(CECCZ="CZ13",'Outside Temp'!B9571))))</f>
        <v>65.86666667</v>
      </c>
      <c r="G9568" s="12">
        <f t="shared" si="3"/>
        <v>2</v>
      </c>
    </row>
    <row r="9569" ht="15.75" customHeight="1">
      <c r="A9569" s="13">
        <v>42224.697916666664</v>
      </c>
      <c r="B9569" s="73">
        <f t="shared" si="1"/>
        <v>42224</v>
      </c>
      <c r="C9569" s="74">
        <f>IF(NewCustomer="Yes", IF(COUNTIF($I$2:$I$11,B9569)&gt;0,0,WEEKDAY(B9569,2)),IF(COUNTIF($I$2:$I$21,B9569)&gt;0,0,WEEKDAY(B9569,2)))</f>
        <v>6</v>
      </c>
      <c r="D9569" s="74">
        <f t="shared" si="2"/>
        <v>16</v>
      </c>
      <c r="E9569" s="12">
        <f>IFERROR(VLOOKUP(A9569,'IDAR Meter Data'!$A:$B,2,1),"")</f>
        <v>189</v>
      </c>
      <c r="F9569" s="75">
        <f>IF(CECCZ="CZ03",'Outside Temp'!B9569,IF(CECCZ="CZ04",'Outside Temp'!B9570,IF(CECCZ="CZ12",'Outside Temp'!B9571, IF(CECCZ="CZ13",'Outside Temp'!B9572))))</f>
        <v>65.36666667</v>
      </c>
      <c r="G9569" s="12">
        <f t="shared" si="3"/>
        <v>2</v>
      </c>
    </row>
    <row r="9570" ht="15.75" customHeight="1">
      <c r="A9570" s="13">
        <v>42224.708333333336</v>
      </c>
      <c r="B9570" s="73">
        <f t="shared" si="1"/>
        <v>42224</v>
      </c>
      <c r="C9570" s="74">
        <f>IF(NewCustomer="Yes", IF(COUNTIF($I$2:$I$11,B9570)&gt;0,0,WEEKDAY(B9570,2)),IF(COUNTIF($I$2:$I$21,B9570)&gt;0,0,WEEKDAY(B9570,2)))</f>
        <v>6</v>
      </c>
      <c r="D9570" s="74">
        <f t="shared" si="2"/>
        <v>17</v>
      </c>
      <c r="E9570" s="12">
        <f>IFERROR(VLOOKUP(A9570,'IDAR Meter Data'!$A:$B,2,1),"")</f>
        <v>177</v>
      </c>
      <c r="F9570" s="75">
        <f>IF(CECCZ="CZ03",'Outside Temp'!B9570,IF(CECCZ="CZ04",'Outside Temp'!B9571,IF(CECCZ="CZ12",'Outside Temp'!B9572, IF(CECCZ="CZ13",'Outside Temp'!B9573))))</f>
        <v>65</v>
      </c>
      <c r="G9570" s="12">
        <f t="shared" si="3"/>
        <v>1</v>
      </c>
    </row>
    <row r="9571" ht="15.75" customHeight="1">
      <c r="A9571" s="13">
        <v>42224.71875</v>
      </c>
      <c r="B9571" s="73">
        <f t="shared" si="1"/>
        <v>42224</v>
      </c>
      <c r="C9571" s="74">
        <f>IF(NewCustomer="Yes", IF(COUNTIF($I$2:$I$11,B9571)&gt;0,0,WEEKDAY(B9571,2)),IF(COUNTIF($I$2:$I$21,B9571)&gt;0,0,WEEKDAY(B9571,2)))</f>
        <v>6</v>
      </c>
      <c r="D9571" s="74">
        <f t="shared" si="2"/>
        <v>17</v>
      </c>
      <c r="E9571" s="12">
        <f>IFERROR(VLOOKUP(A9571,'IDAR Meter Data'!$A:$B,2,1),"")</f>
        <v>198</v>
      </c>
      <c r="F9571" s="75">
        <f>IF(CECCZ="CZ03",'Outside Temp'!B9571,IF(CECCZ="CZ04",'Outside Temp'!B9572,IF(CECCZ="CZ12",'Outside Temp'!B9573, IF(CECCZ="CZ13",'Outside Temp'!B9574))))</f>
        <v>65</v>
      </c>
      <c r="G9571" s="12">
        <f t="shared" si="3"/>
        <v>1</v>
      </c>
    </row>
    <row r="9572" ht="15.75" customHeight="1">
      <c r="A9572" s="13">
        <v>42224.729166666664</v>
      </c>
      <c r="B9572" s="73">
        <f t="shared" si="1"/>
        <v>42224</v>
      </c>
      <c r="C9572" s="74">
        <f>IF(NewCustomer="Yes", IF(COUNTIF($I$2:$I$11,B9572)&gt;0,0,WEEKDAY(B9572,2)),IF(COUNTIF($I$2:$I$21,B9572)&gt;0,0,WEEKDAY(B9572,2)))</f>
        <v>6</v>
      </c>
      <c r="D9572" s="74">
        <f t="shared" si="2"/>
        <v>17</v>
      </c>
      <c r="E9572" s="12">
        <f>IFERROR(VLOOKUP(A9572,'IDAR Meter Data'!$A:$B,2,1),"")</f>
        <v>185</v>
      </c>
      <c r="F9572" s="75">
        <f>IF(CECCZ="CZ03",'Outside Temp'!B9572,IF(CECCZ="CZ04",'Outside Temp'!B9573,IF(CECCZ="CZ12",'Outside Temp'!B9574, IF(CECCZ="CZ13",'Outside Temp'!B9575))))</f>
        <v>65</v>
      </c>
      <c r="G9572" s="12">
        <f t="shared" si="3"/>
        <v>1</v>
      </c>
    </row>
    <row r="9573" ht="15.75" customHeight="1">
      <c r="A9573" s="13">
        <v>42224.739583333336</v>
      </c>
      <c r="B9573" s="73">
        <f t="shared" si="1"/>
        <v>42224</v>
      </c>
      <c r="C9573" s="74">
        <f>IF(NewCustomer="Yes", IF(COUNTIF($I$2:$I$11,B9573)&gt;0,0,WEEKDAY(B9573,2)),IF(COUNTIF($I$2:$I$21,B9573)&gt;0,0,WEEKDAY(B9573,2)))</f>
        <v>6</v>
      </c>
      <c r="D9573" s="74">
        <f t="shared" si="2"/>
        <v>17</v>
      </c>
      <c r="E9573" s="12">
        <f>IFERROR(VLOOKUP(A9573,'IDAR Meter Data'!$A:$B,2,1),"")</f>
        <v>180</v>
      </c>
      <c r="F9573" s="75">
        <f>IF(CECCZ="CZ03",'Outside Temp'!B9573,IF(CECCZ="CZ04",'Outside Temp'!B9574,IF(CECCZ="CZ12",'Outside Temp'!B9575, IF(CECCZ="CZ13",'Outside Temp'!B9576))))</f>
        <v>65</v>
      </c>
      <c r="G9573" s="12">
        <f t="shared" si="3"/>
        <v>1</v>
      </c>
    </row>
    <row r="9574" ht="15.75" customHeight="1">
      <c r="A9574" s="13">
        <v>42224.75</v>
      </c>
      <c r="B9574" s="73">
        <f t="shared" si="1"/>
        <v>42224</v>
      </c>
      <c r="C9574" s="74">
        <f>IF(NewCustomer="Yes", IF(COUNTIF($I$2:$I$11,B9574)&gt;0,0,WEEKDAY(B9574,2)),IF(COUNTIF($I$2:$I$21,B9574)&gt;0,0,WEEKDAY(B9574,2)))</f>
        <v>6</v>
      </c>
      <c r="D9574" s="74">
        <f t="shared" si="2"/>
        <v>18</v>
      </c>
      <c r="E9574" s="12">
        <f>IFERROR(VLOOKUP(A9574,'IDAR Meter Data'!$A:$B,2,1),"")</f>
        <v>178</v>
      </c>
      <c r="F9574" s="75">
        <f>IF(CECCZ="CZ03",'Outside Temp'!B9574,IF(CECCZ="CZ04",'Outside Temp'!B9575,IF(CECCZ="CZ12",'Outside Temp'!B9576, IF(CECCZ="CZ13",'Outside Temp'!B9577))))</f>
        <v>64.86666667</v>
      </c>
      <c r="G9574" s="12">
        <f t="shared" si="3"/>
        <v>1</v>
      </c>
    </row>
    <row r="9575" ht="15.75" customHeight="1">
      <c r="A9575" s="13">
        <v>42224.760416666664</v>
      </c>
      <c r="B9575" s="73">
        <f t="shared" si="1"/>
        <v>42224</v>
      </c>
      <c r="C9575" s="74">
        <f>IF(NewCustomer="Yes", IF(COUNTIF($I$2:$I$11,B9575)&gt;0,0,WEEKDAY(B9575,2)),IF(COUNTIF($I$2:$I$21,B9575)&gt;0,0,WEEKDAY(B9575,2)))</f>
        <v>6</v>
      </c>
      <c r="D9575" s="74">
        <f t="shared" si="2"/>
        <v>18</v>
      </c>
      <c r="E9575" s="12">
        <f>IFERROR(VLOOKUP(A9575,'IDAR Meter Data'!$A:$B,2,1),"")</f>
        <v>177</v>
      </c>
      <c r="F9575" s="75">
        <f>IF(CECCZ="CZ03",'Outside Temp'!B9575,IF(CECCZ="CZ04",'Outside Temp'!B9576,IF(CECCZ="CZ12",'Outside Temp'!B9577, IF(CECCZ="CZ13",'Outside Temp'!B9578))))</f>
        <v>64.36666667</v>
      </c>
      <c r="G9575" s="12">
        <f t="shared" si="3"/>
        <v>1</v>
      </c>
    </row>
    <row r="9576" ht="15.75" customHeight="1">
      <c r="A9576" s="13">
        <v>42224.770833333336</v>
      </c>
      <c r="B9576" s="73">
        <f t="shared" si="1"/>
        <v>42224</v>
      </c>
      <c r="C9576" s="74">
        <f>IF(NewCustomer="Yes", IF(COUNTIF($I$2:$I$11,B9576)&gt;0,0,WEEKDAY(B9576,2)),IF(COUNTIF($I$2:$I$21,B9576)&gt;0,0,WEEKDAY(B9576,2)))</f>
        <v>6</v>
      </c>
      <c r="D9576" s="74">
        <f t="shared" si="2"/>
        <v>18</v>
      </c>
      <c r="E9576" s="12">
        <f>IFERROR(VLOOKUP(A9576,'IDAR Meter Data'!$A:$B,2,1),"")</f>
        <v>188</v>
      </c>
      <c r="F9576" s="75">
        <f>IF(CECCZ="CZ03",'Outside Temp'!B9576,IF(CECCZ="CZ04",'Outside Temp'!B9577,IF(CECCZ="CZ12",'Outside Temp'!B9578, IF(CECCZ="CZ13",'Outside Temp'!B9579))))</f>
        <v>63.86666667</v>
      </c>
      <c r="G9576" s="12">
        <f t="shared" si="3"/>
        <v>1</v>
      </c>
    </row>
    <row r="9577" ht="15.75" customHeight="1">
      <c r="A9577" s="13">
        <v>42224.78125</v>
      </c>
      <c r="B9577" s="73">
        <f t="shared" si="1"/>
        <v>42224</v>
      </c>
      <c r="C9577" s="74">
        <f>IF(NewCustomer="Yes", IF(COUNTIF($I$2:$I$11,B9577)&gt;0,0,WEEKDAY(B9577,2)),IF(COUNTIF($I$2:$I$21,B9577)&gt;0,0,WEEKDAY(B9577,2)))</f>
        <v>6</v>
      </c>
      <c r="D9577" s="74">
        <f t="shared" si="2"/>
        <v>18</v>
      </c>
      <c r="E9577" s="12">
        <f>IFERROR(VLOOKUP(A9577,'IDAR Meter Data'!$A:$B,2,1),"")</f>
        <v>190</v>
      </c>
      <c r="F9577" s="75">
        <f>IF(CECCZ="CZ03",'Outside Temp'!B9577,IF(CECCZ="CZ04",'Outside Temp'!B9578,IF(CECCZ="CZ12",'Outside Temp'!B9579, IF(CECCZ="CZ13",'Outside Temp'!B9580))))</f>
        <v>63.36666667</v>
      </c>
      <c r="G9577" s="12">
        <f t="shared" si="3"/>
        <v>1</v>
      </c>
    </row>
    <row r="9578" ht="15.75" customHeight="1">
      <c r="A9578" s="13">
        <v>42224.791666666664</v>
      </c>
      <c r="B9578" s="73">
        <f t="shared" si="1"/>
        <v>42224</v>
      </c>
      <c r="C9578" s="74">
        <f>IF(NewCustomer="Yes", IF(COUNTIF($I$2:$I$11,B9578)&gt;0,0,WEEKDAY(B9578,2)),IF(COUNTIF($I$2:$I$21,B9578)&gt;0,0,WEEKDAY(B9578,2)))</f>
        <v>6</v>
      </c>
      <c r="D9578" s="74">
        <f t="shared" si="2"/>
        <v>19</v>
      </c>
      <c r="E9578" s="12">
        <f>IFERROR(VLOOKUP(A9578,'IDAR Meter Data'!$A:$B,2,1),"")</f>
        <v>177</v>
      </c>
      <c r="F9578" s="75">
        <f>IF(CECCZ="CZ03",'Outside Temp'!B9578,IF(CECCZ="CZ04",'Outside Temp'!B9579,IF(CECCZ="CZ12",'Outside Temp'!B9580, IF(CECCZ="CZ13",'Outside Temp'!B9581))))</f>
        <v>63</v>
      </c>
      <c r="G9578" s="12">
        <f t="shared" si="3"/>
        <v>1</v>
      </c>
    </row>
    <row r="9579" ht="15.75" customHeight="1">
      <c r="A9579" s="13">
        <v>42224.802083333336</v>
      </c>
      <c r="B9579" s="73">
        <f t="shared" si="1"/>
        <v>42224</v>
      </c>
      <c r="C9579" s="74">
        <f>IF(NewCustomer="Yes", IF(COUNTIF($I$2:$I$11,B9579)&gt;0,0,WEEKDAY(B9579,2)),IF(COUNTIF($I$2:$I$21,B9579)&gt;0,0,WEEKDAY(B9579,2)))</f>
        <v>6</v>
      </c>
      <c r="D9579" s="74">
        <f t="shared" si="2"/>
        <v>19</v>
      </c>
      <c r="E9579" s="12">
        <f>IFERROR(VLOOKUP(A9579,'IDAR Meter Data'!$A:$B,2,1),"")</f>
        <v>177</v>
      </c>
      <c r="F9579" s="75">
        <f>IF(CECCZ="CZ03",'Outside Temp'!B9579,IF(CECCZ="CZ04",'Outside Temp'!B9580,IF(CECCZ="CZ12",'Outside Temp'!B9581, IF(CECCZ="CZ13",'Outside Temp'!B9582))))</f>
        <v>63</v>
      </c>
      <c r="G9579" s="12">
        <f t="shared" si="3"/>
        <v>1</v>
      </c>
    </row>
    <row r="9580" ht="15.75" customHeight="1">
      <c r="A9580" s="13">
        <v>42224.8125</v>
      </c>
      <c r="B9580" s="73">
        <f t="shared" si="1"/>
        <v>42224</v>
      </c>
      <c r="C9580" s="74">
        <f>IF(NewCustomer="Yes", IF(COUNTIF($I$2:$I$11,B9580)&gt;0,0,WEEKDAY(B9580,2)),IF(COUNTIF($I$2:$I$21,B9580)&gt;0,0,WEEKDAY(B9580,2)))</f>
        <v>6</v>
      </c>
      <c r="D9580" s="74">
        <f t="shared" si="2"/>
        <v>19</v>
      </c>
      <c r="E9580" s="12">
        <f>IFERROR(VLOOKUP(A9580,'IDAR Meter Data'!$A:$B,2,1),"")</f>
        <v>173</v>
      </c>
      <c r="F9580" s="75">
        <f>IF(CECCZ="CZ03",'Outside Temp'!B9580,IF(CECCZ="CZ04",'Outside Temp'!B9581,IF(CECCZ="CZ12",'Outside Temp'!B9582, IF(CECCZ="CZ13",'Outside Temp'!B9583))))</f>
        <v>63</v>
      </c>
      <c r="G9580" s="12">
        <f t="shared" si="3"/>
        <v>1</v>
      </c>
    </row>
    <row r="9581" ht="15.75" customHeight="1">
      <c r="A9581" s="13">
        <v>42224.822916666664</v>
      </c>
      <c r="B9581" s="73">
        <f t="shared" si="1"/>
        <v>42224</v>
      </c>
      <c r="C9581" s="74">
        <f>IF(NewCustomer="Yes", IF(COUNTIF($I$2:$I$11,B9581)&gt;0,0,WEEKDAY(B9581,2)),IF(COUNTIF($I$2:$I$21,B9581)&gt;0,0,WEEKDAY(B9581,2)))</f>
        <v>6</v>
      </c>
      <c r="D9581" s="74">
        <f t="shared" si="2"/>
        <v>19</v>
      </c>
      <c r="E9581" s="12">
        <f>IFERROR(VLOOKUP(A9581,'IDAR Meter Data'!$A:$B,2,1),"")</f>
        <v>186</v>
      </c>
      <c r="F9581" s="75">
        <f>IF(CECCZ="CZ03",'Outside Temp'!B9581,IF(CECCZ="CZ04",'Outside Temp'!B9582,IF(CECCZ="CZ12",'Outside Temp'!B9583, IF(CECCZ="CZ13",'Outside Temp'!B9584))))</f>
        <v>63</v>
      </c>
      <c r="G9581" s="12">
        <f t="shared" si="3"/>
        <v>1</v>
      </c>
    </row>
    <row r="9582" ht="15.75" customHeight="1">
      <c r="A9582" s="13">
        <v>42224.833333333336</v>
      </c>
      <c r="B9582" s="73">
        <f t="shared" si="1"/>
        <v>42224</v>
      </c>
      <c r="C9582" s="74">
        <f>IF(NewCustomer="Yes", IF(COUNTIF($I$2:$I$11,B9582)&gt;0,0,WEEKDAY(B9582,2)),IF(COUNTIF($I$2:$I$21,B9582)&gt;0,0,WEEKDAY(B9582,2)))</f>
        <v>6</v>
      </c>
      <c r="D9582" s="74">
        <f t="shared" si="2"/>
        <v>20</v>
      </c>
      <c r="E9582" s="12">
        <f>IFERROR(VLOOKUP(A9582,'IDAR Meter Data'!$A:$B,2,1),"")</f>
        <v>179</v>
      </c>
      <c r="F9582" s="75">
        <f>IF(CECCZ="CZ03",'Outside Temp'!B9582,IF(CECCZ="CZ04",'Outside Temp'!B9583,IF(CECCZ="CZ12",'Outside Temp'!B9584, IF(CECCZ="CZ13",'Outside Temp'!B9585))))</f>
        <v>63</v>
      </c>
      <c r="G9582" s="12">
        <f t="shared" si="3"/>
        <v>1</v>
      </c>
    </row>
    <row r="9583" ht="15.75" customHeight="1">
      <c r="A9583" s="13">
        <v>42224.84375</v>
      </c>
      <c r="B9583" s="73">
        <f t="shared" si="1"/>
        <v>42224</v>
      </c>
      <c r="C9583" s="74">
        <f>IF(NewCustomer="Yes", IF(COUNTIF($I$2:$I$11,B9583)&gt;0,0,WEEKDAY(B9583,2)),IF(COUNTIF($I$2:$I$21,B9583)&gt;0,0,WEEKDAY(B9583,2)))</f>
        <v>6</v>
      </c>
      <c r="D9583" s="74">
        <f t="shared" si="2"/>
        <v>20</v>
      </c>
      <c r="E9583" s="12">
        <f>IFERROR(VLOOKUP(A9583,'IDAR Meter Data'!$A:$B,2,1),"")</f>
        <v>169</v>
      </c>
      <c r="F9583" s="75">
        <f>IF(CECCZ="CZ03",'Outside Temp'!B9583,IF(CECCZ="CZ04",'Outside Temp'!B9584,IF(CECCZ="CZ12",'Outside Temp'!B9585, IF(CECCZ="CZ13",'Outside Temp'!B9586))))</f>
        <v>63</v>
      </c>
      <c r="G9583" s="12">
        <f t="shared" si="3"/>
        <v>1</v>
      </c>
    </row>
    <row r="9584" ht="15.75" customHeight="1">
      <c r="A9584" s="13">
        <v>42224.854166666664</v>
      </c>
      <c r="B9584" s="73">
        <f t="shared" si="1"/>
        <v>42224</v>
      </c>
      <c r="C9584" s="74">
        <f>IF(NewCustomer="Yes", IF(COUNTIF($I$2:$I$11,B9584)&gt;0,0,WEEKDAY(B9584,2)),IF(COUNTIF($I$2:$I$21,B9584)&gt;0,0,WEEKDAY(B9584,2)))</f>
        <v>6</v>
      </c>
      <c r="D9584" s="74">
        <f t="shared" si="2"/>
        <v>20</v>
      </c>
      <c r="E9584" s="12">
        <f>IFERROR(VLOOKUP(A9584,'IDAR Meter Data'!$A:$B,2,1),"")</f>
        <v>166</v>
      </c>
      <c r="F9584" s="75">
        <f>IF(CECCZ="CZ03",'Outside Temp'!B9584,IF(CECCZ="CZ04",'Outside Temp'!B9585,IF(CECCZ="CZ12",'Outside Temp'!B9586, IF(CECCZ="CZ13",'Outside Temp'!B9587))))</f>
        <v>63</v>
      </c>
      <c r="G9584" s="12">
        <f t="shared" si="3"/>
        <v>1</v>
      </c>
    </row>
    <row r="9585" ht="15.75" customHeight="1">
      <c r="A9585" s="13">
        <v>42224.864583333336</v>
      </c>
      <c r="B9585" s="73">
        <f t="shared" si="1"/>
        <v>42224</v>
      </c>
      <c r="C9585" s="74">
        <f>IF(NewCustomer="Yes", IF(COUNTIF($I$2:$I$11,B9585)&gt;0,0,WEEKDAY(B9585,2)),IF(COUNTIF($I$2:$I$21,B9585)&gt;0,0,WEEKDAY(B9585,2)))</f>
        <v>6</v>
      </c>
      <c r="D9585" s="74">
        <f t="shared" si="2"/>
        <v>20</v>
      </c>
      <c r="E9585" s="12">
        <f>IFERROR(VLOOKUP(A9585,'IDAR Meter Data'!$A:$B,2,1),"")</f>
        <v>170</v>
      </c>
      <c r="F9585" s="75">
        <f>IF(CECCZ="CZ03",'Outside Temp'!B9585,IF(CECCZ="CZ04",'Outside Temp'!B9586,IF(CECCZ="CZ12",'Outside Temp'!B9587, IF(CECCZ="CZ13",'Outside Temp'!B9588))))</f>
        <v>63</v>
      </c>
      <c r="G9585" s="12">
        <f t="shared" si="3"/>
        <v>1</v>
      </c>
    </row>
    <row r="9586" ht="15.75" customHeight="1">
      <c r="A9586" s="13">
        <v>42224.875</v>
      </c>
      <c r="B9586" s="73">
        <f t="shared" si="1"/>
        <v>42224</v>
      </c>
      <c r="C9586" s="74">
        <f>IF(NewCustomer="Yes", IF(COUNTIF($I$2:$I$11,B9586)&gt;0,0,WEEKDAY(B9586,2)),IF(COUNTIF($I$2:$I$21,B9586)&gt;0,0,WEEKDAY(B9586,2)))</f>
        <v>6</v>
      </c>
      <c r="D9586" s="74">
        <f t="shared" si="2"/>
        <v>21</v>
      </c>
      <c r="E9586" s="12">
        <f>IFERROR(VLOOKUP(A9586,'IDAR Meter Data'!$A:$B,2,1),"")</f>
        <v>180</v>
      </c>
      <c r="F9586" s="75">
        <f>IF(CECCZ="CZ03",'Outside Temp'!B9586,IF(CECCZ="CZ04",'Outside Temp'!B9587,IF(CECCZ="CZ12",'Outside Temp'!B9588, IF(CECCZ="CZ13",'Outside Temp'!B9589))))</f>
        <v>63</v>
      </c>
      <c r="G9586" s="12">
        <f t="shared" si="3"/>
        <v>1</v>
      </c>
    </row>
    <row r="9587" ht="15.75" customHeight="1">
      <c r="A9587" s="13">
        <v>42224.885416666664</v>
      </c>
      <c r="B9587" s="73">
        <f t="shared" si="1"/>
        <v>42224</v>
      </c>
      <c r="C9587" s="74">
        <f>IF(NewCustomer="Yes", IF(COUNTIF($I$2:$I$11,B9587)&gt;0,0,WEEKDAY(B9587,2)),IF(COUNTIF($I$2:$I$21,B9587)&gt;0,0,WEEKDAY(B9587,2)))</f>
        <v>6</v>
      </c>
      <c r="D9587" s="74">
        <f t="shared" si="2"/>
        <v>21</v>
      </c>
      <c r="E9587" s="12">
        <f>IFERROR(VLOOKUP(A9587,'IDAR Meter Data'!$A:$B,2,1),"")</f>
        <v>162</v>
      </c>
      <c r="F9587" s="75">
        <f>IF(CECCZ="CZ03",'Outside Temp'!B9587,IF(CECCZ="CZ04",'Outside Temp'!B9588,IF(CECCZ="CZ12",'Outside Temp'!B9589, IF(CECCZ="CZ13",'Outside Temp'!B9590))))</f>
        <v>63</v>
      </c>
      <c r="G9587" s="12">
        <f t="shared" si="3"/>
        <v>1</v>
      </c>
    </row>
    <row r="9588" ht="15.75" customHeight="1">
      <c r="A9588" s="13">
        <v>42224.895833333336</v>
      </c>
      <c r="B9588" s="73">
        <f t="shared" si="1"/>
        <v>42224</v>
      </c>
      <c r="C9588" s="74">
        <f>IF(NewCustomer="Yes", IF(COUNTIF($I$2:$I$11,B9588)&gt;0,0,WEEKDAY(B9588,2)),IF(COUNTIF($I$2:$I$21,B9588)&gt;0,0,WEEKDAY(B9588,2)))</f>
        <v>6</v>
      </c>
      <c r="D9588" s="74">
        <f t="shared" si="2"/>
        <v>21</v>
      </c>
      <c r="E9588" s="12">
        <f>IFERROR(VLOOKUP(A9588,'IDAR Meter Data'!$A:$B,2,1),"")</f>
        <v>158</v>
      </c>
      <c r="F9588" s="75">
        <f>IF(CECCZ="CZ03",'Outside Temp'!B9588,IF(CECCZ="CZ04",'Outside Temp'!B9589,IF(CECCZ="CZ12",'Outside Temp'!B9590, IF(CECCZ="CZ13",'Outside Temp'!B9591))))</f>
        <v>63</v>
      </c>
      <c r="G9588" s="12">
        <f t="shared" si="3"/>
        <v>1</v>
      </c>
    </row>
    <row r="9589" ht="15.75" customHeight="1">
      <c r="A9589" s="13">
        <v>42224.90625</v>
      </c>
      <c r="B9589" s="73">
        <f t="shared" si="1"/>
        <v>42224</v>
      </c>
      <c r="C9589" s="74">
        <f>IF(NewCustomer="Yes", IF(COUNTIF($I$2:$I$11,B9589)&gt;0,0,WEEKDAY(B9589,2)),IF(COUNTIF($I$2:$I$21,B9589)&gt;0,0,WEEKDAY(B9589,2)))</f>
        <v>6</v>
      </c>
      <c r="D9589" s="74">
        <f t="shared" si="2"/>
        <v>21</v>
      </c>
      <c r="E9589" s="12">
        <f>IFERROR(VLOOKUP(A9589,'IDAR Meter Data'!$A:$B,2,1),"")</f>
        <v>154</v>
      </c>
      <c r="F9589" s="75">
        <f>IF(CECCZ="CZ03",'Outside Temp'!B9589,IF(CECCZ="CZ04",'Outside Temp'!B9590,IF(CECCZ="CZ12",'Outside Temp'!B9591, IF(CECCZ="CZ13",'Outside Temp'!B9592))))</f>
        <v>63</v>
      </c>
      <c r="G9589" s="12">
        <f t="shared" si="3"/>
        <v>1</v>
      </c>
    </row>
    <row r="9590" ht="15.75" customHeight="1">
      <c r="A9590" s="13">
        <v>42224.916666666664</v>
      </c>
      <c r="B9590" s="73">
        <f t="shared" si="1"/>
        <v>42224</v>
      </c>
      <c r="C9590" s="74">
        <f>IF(NewCustomer="Yes", IF(COUNTIF($I$2:$I$11,B9590)&gt;0,0,WEEKDAY(B9590,2)),IF(COUNTIF($I$2:$I$21,B9590)&gt;0,0,WEEKDAY(B9590,2)))</f>
        <v>6</v>
      </c>
      <c r="D9590" s="74">
        <f t="shared" si="2"/>
        <v>22</v>
      </c>
      <c r="E9590" s="12">
        <f>IFERROR(VLOOKUP(A9590,'IDAR Meter Data'!$A:$B,2,1),"")</f>
        <v>172</v>
      </c>
      <c r="F9590" s="75">
        <f>IF(CECCZ="CZ03",'Outside Temp'!B9590,IF(CECCZ="CZ04",'Outside Temp'!B9591,IF(CECCZ="CZ12",'Outside Temp'!B9592, IF(CECCZ="CZ13",'Outside Temp'!B9593))))</f>
        <v>63</v>
      </c>
      <c r="G9590" s="12">
        <f t="shared" si="3"/>
        <v>1</v>
      </c>
    </row>
    <row r="9591" ht="15.75" customHeight="1">
      <c r="A9591" s="13">
        <v>42224.927083333336</v>
      </c>
      <c r="B9591" s="73">
        <f t="shared" si="1"/>
        <v>42224</v>
      </c>
      <c r="C9591" s="74">
        <f>IF(NewCustomer="Yes", IF(COUNTIF($I$2:$I$11,B9591)&gt;0,0,WEEKDAY(B9591,2)),IF(COUNTIF($I$2:$I$21,B9591)&gt;0,0,WEEKDAY(B9591,2)))</f>
        <v>6</v>
      </c>
      <c r="D9591" s="74">
        <f t="shared" si="2"/>
        <v>22</v>
      </c>
      <c r="E9591" s="12">
        <f>IFERROR(VLOOKUP(A9591,'IDAR Meter Data'!$A:$B,2,1),"")</f>
        <v>161</v>
      </c>
      <c r="F9591" s="75">
        <f>IF(CECCZ="CZ03",'Outside Temp'!B9591,IF(CECCZ="CZ04",'Outside Temp'!B9592,IF(CECCZ="CZ12",'Outside Temp'!B9593, IF(CECCZ="CZ13",'Outside Temp'!B9594))))</f>
        <v>63</v>
      </c>
      <c r="G9591" s="12">
        <f t="shared" si="3"/>
        <v>1</v>
      </c>
    </row>
    <row r="9592" ht="15.75" customHeight="1">
      <c r="A9592" s="13">
        <v>42224.9375</v>
      </c>
      <c r="B9592" s="73">
        <f t="shared" si="1"/>
        <v>42224</v>
      </c>
      <c r="C9592" s="74">
        <f>IF(NewCustomer="Yes", IF(COUNTIF($I$2:$I$11,B9592)&gt;0,0,WEEKDAY(B9592,2)),IF(COUNTIF($I$2:$I$21,B9592)&gt;0,0,WEEKDAY(B9592,2)))</f>
        <v>6</v>
      </c>
      <c r="D9592" s="74">
        <f t="shared" si="2"/>
        <v>22</v>
      </c>
      <c r="E9592" s="12">
        <f>IFERROR(VLOOKUP(A9592,'IDAR Meter Data'!$A:$B,2,1),"")</f>
        <v>154</v>
      </c>
      <c r="F9592" s="75">
        <f>IF(CECCZ="CZ03",'Outside Temp'!B9592,IF(CECCZ="CZ04",'Outside Temp'!B9593,IF(CECCZ="CZ12",'Outside Temp'!B9594, IF(CECCZ="CZ13",'Outside Temp'!B9595))))</f>
        <v>63</v>
      </c>
      <c r="G9592" s="12">
        <f t="shared" si="3"/>
        <v>1</v>
      </c>
    </row>
    <row r="9593" ht="15.75" customHeight="1">
      <c r="A9593" s="13">
        <v>42224.947916666664</v>
      </c>
      <c r="B9593" s="73">
        <f t="shared" si="1"/>
        <v>42224</v>
      </c>
      <c r="C9593" s="74">
        <f>IF(NewCustomer="Yes", IF(COUNTIF($I$2:$I$11,B9593)&gt;0,0,WEEKDAY(B9593,2)),IF(COUNTIF($I$2:$I$21,B9593)&gt;0,0,WEEKDAY(B9593,2)))</f>
        <v>6</v>
      </c>
      <c r="D9593" s="74">
        <f t="shared" si="2"/>
        <v>22</v>
      </c>
      <c r="E9593" s="12">
        <f>IFERROR(VLOOKUP(A9593,'IDAR Meter Data'!$A:$B,2,1),"")</f>
        <v>154</v>
      </c>
      <c r="F9593" s="75">
        <f>IF(CECCZ="CZ03",'Outside Temp'!B9593,IF(CECCZ="CZ04",'Outside Temp'!B9594,IF(CECCZ="CZ12",'Outside Temp'!B9595, IF(CECCZ="CZ13",'Outside Temp'!B9596))))</f>
        <v>63</v>
      </c>
      <c r="G9593" s="12">
        <f t="shared" si="3"/>
        <v>1</v>
      </c>
    </row>
    <row r="9594" ht="15.75" customHeight="1">
      <c r="A9594" s="13">
        <v>42224.958333333336</v>
      </c>
      <c r="B9594" s="73">
        <f t="shared" si="1"/>
        <v>42224</v>
      </c>
      <c r="C9594" s="74">
        <f>IF(NewCustomer="Yes", IF(COUNTIF($I$2:$I$11,B9594)&gt;0,0,WEEKDAY(B9594,2)),IF(COUNTIF($I$2:$I$21,B9594)&gt;0,0,WEEKDAY(B9594,2)))</f>
        <v>6</v>
      </c>
      <c r="D9594" s="74">
        <f t="shared" si="2"/>
        <v>23</v>
      </c>
      <c r="E9594" s="12">
        <f>IFERROR(VLOOKUP(A9594,'IDAR Meter Data'!$A:$B,2,1),"")</f>
        <v>163</v>
      </c>
      <c r="F9594" s="75">
        <f>IF(CECCZ="CZ03",'Outside Temp'!B9594,IF(CECCZ="CZ04",'Outside Temp'!B9595,IF(CECCZ="CZ12",'Outside Temp'!B9596, IF(CECCZ="CZ13",'Outside Temp'!B9597))))</f>
        <v>62.93333333</v>
      </c>
      <c r="G9594" s="12">
        <f t="shared" si="3"/>
        <v>1</v>
      </c>
    </row>
    <row r="9595" ht="15.75" customHeight="1">
      <c r="A9595" s="13">
        <v>42224.96875</v>
      </c>
      <c r="B9595" s="73">
        <f t="shared" si="1"/>
        <v>42224</v>
      </c>
      <c r="C9595" s="74">
        <f>IF(NewCustomer="Yes", IF(COUNTIF($I$2:$I$11,B9595)&gt;0,0,WEEKDAY(B9595,2)),IF(COUNTIF($I$2:$I$21,B9595)&gt;0,0,WEEKDAY(B9595,2)))</f>
        <v>6</v>
      </c>
      <c r="D9595" s="74">
        <f t="shared" si="2"/>
        <v>23</v>
      </c>
      <c r="E9595" s="12">
        <f>IFERROR(VLOOKUP(A9595,'IDAR Meter Data'!$A:$B,2,1),"")</f>
        <v>159</v>
      </c>
      <c r="F9595" s="75">
        <f>IF(CECCZ="CZ03",'Outside Temp'!B9595,IF(CECCZ="CZ04",'Outside Temp'!B9596,IF(CECCZ="CZ12",'Outside Temp'!B9597, IF(CECCZ="CZ13",'Outside Temp'!B9598))))</f>
        <v>62.68333333</v>
      </c>
      <c r="G9595" s="12">
        <f t="shared" si="3"/>
        <v>1</v>
      </c>
    </row>
    <row r="9596" ht="15.75" customHeight="1">
      <c r="A9596" s="13">
        <v>42224.979166666664</v>
      </c>
      <c r="B9596" s="73">
        <f t="shared" si="1"/>
        <v>42224</v>
      </c>
      <c r="C9596" s="74">
        <f>IF(NewCustomer="Yes", IF(COUNTIF($I$2:$I$11,B9596)&gt;0,0,WEEKDAY(B9596,2)),IF(COUNTIF($I$2:$I$21,B9596)&gt;0,0,WEEKDAY(B9596,2)))</f>
        <v>6</v>
      </c>
      <c r="D9596" s="74">
        <f t="shared" si="2"/>
        <v>23</v>
      </c>
      <c r="E9596" s="12">
        <f>IFERROR(VLOOKUP(A9596,'IDAR Meter Data'!$A:$B,2,1),"")</f>
        <v>155</v>
      </c>
      <c r="F9596" s="75">
        <f>IF(CECCZ="CZ03",'Outside Temp'!B9596,IF(CECCZ="CZ04",'Outside Temp'!B9597,IF(CECCZ="CZ12",'Outside Temp'!B9598, IF(CECCZ="CZ13",'Outside Temp'!B9599))))</f>
        <v>62.43333333</v>
      </c>
      <c r="G9596" s="12">
        <f t="shared" si="3"/>
        <v>1</v>
      </c>
    </row>
    <row r="9597" ht="15.75" customHeight="1">
      <c r="A9597" s="13">
        <v>42224.989583333336</v>
      </c>
      <c r="B9597" s="73">
        <f t="shared" si="1"/>
        <v>42224</v>
      </c>
      <c r="C9597" s="74">
        <f>IF(NewCustomer="Yes", IF(COUNTIF($I$2:$I$11,B9597)&gt;0,0,WEEKDAY(B9597,2)),IF(COUNTIF($I$2:$I$21,B9597)&gt;0,0,WEEKDAY(B9597,2)))</f>
        <v>6</v>
      </c>
      <c r="D9597" s="74">
        <f t="shared" si="2"/>
        <v>23</v>
      </c>
      <c r="E9597" s="12">
        <f>IFERROR(VLOOKUP(A9597,'IDAR Meter Data'!$A:$B,2,1),"")</f>
        <v>147</v>
      </c>
      <c r="F9597" s="75">
        <f>IF(CECCZ="CZ03",'Outside Temp'!B9597,IF(CECCZ="CZ04",'Outside Temp'!B9598,IF(CECCZ="CZ12",'Outside Temp'!B9599, IF(CECCZ="CZ13",'Outside Temp'!B9600))))</f>
        <v>62.18333333</v>
      </c>
      <c r="G9597" s="12">
        <f t="shared" si="3"/>
        <v>1</v>
      </c>
    </row>
    <row r="9598" ht="15.75" customHeight="1">
      <c r="A9598" s="13">
        <v>42225.0</v>
      </c>
      <c r="B9598" s="73">
        <f t="shared" si="1"/>
        <v>42225</v>
      </c>
      <c r="C9598" s="74">
        <f>IF(NewCustomer="Yes", IF(COUNTIF($I$2:$I$11,B9598)&gt;0,0,WEEKDAY(B9598,2)),IF(COUNTIF($I$2:$I$21,B9598)&gt;0,0,WEEKDAY(B9598,2)))</f>
        <v>7</v>
      </c>
      <c r="D9598" s="74">
        <f t="shared" si="2"/>
        <v>0</v>
      </c>
      <c r="E9598" s="12">
        <f>IFERROR(VLOOKUP(A9598,'IDAR Meter Data'!$A:$B,2,1),"")</f>
        <v>153</v>
      </c>
      <c r="F9598" s="75">
        <f>IF(CECCZ="CZ03",'Outside Temp'!B9598,IF(CECCZ="CZ04",'Outside Temp'!B9599,IF(CECCZ="CZ12",'Outside Temp'!B9600, IF(CECCZ="CZ13",'Outside Temp'!B9601))))</f>
        <v>62.08</v>
      </c>
      <c r="G9598" s="12">
        <f t="shared" si="3"/>
        <v>1</v>
      </c>
    </row>
    <row r="9599" ht="15.75" customHeight="1">
      <c r="A9599" s="13">
        <v>42225.010416666664</v>
      </c>
      <c r="B9599" s="73">
        <f t="shared" si="1"/>
        <v>42225</v>
      </c>
      <c r="C9599" s="74">
        <f>IF(NewCustomer="Yes", IF(COUNTIF($I$2:$I$11,B9599)&gt;0,0,WEEKDAY(B9599,2)),IF(COUNTIF($I$2:$I$21,B9599)&gt;0,0,WEEKDAY(B9599,2)))</f>
        <v>7</v>
      </c>
      <c r="D9599" s="74">
        <f t="shared" si="2"/>
        <v>0</v>
      </c>
      <c r="E9599" s="12">
        <f>IFERROR(VLOOKUP(A9599,'IDAR Meter Data'!$A:$B,2,1),"")</f>
        <v>163</v>
      </c>
      <c r="F9599" s="75">
        <f>IF(CECCZ="CZ03",'Outside Temp'!B9599,IF(CECCZ="CZ04",'Outside Temp'!B9600,IF(CECCZ="CZ12",'Outside Temp'!B9601, IF(CECCZ="CZ13",'Outside Temp'!B9602))))</f>
        <v>62.38</v>
      </c>
      <c r="G9599" s="12">
        <f t="shared" si="3"/>
        <v>1</v>
      </c>
    </row>
    <row r="9600" ht="15.75" customHeight="1">
      <c r="A9600" s="13">
        <v>42225.020833333336</v>
      </c>
      <c r="B9600" s="73">
        <f t="shared" si="1"/>
        <v>42225</v>
      </c>
      <c r="C9600" s="74">
        <f>IF(NewCustomer="Yes", IF(COUNTIF($I$2:$I$11,B9600)&gt;0,0,WEEKDAY(B9600,2)),IF(COUNTIF($I$2:$I$21,B9600)&gt;0,0,WEEKDAY(B9600,2)))</f>
        <v>7</v>
      </c>
      <c r="D9600" s="74">
        <f t="shared" si="2"/>
        <v>0</v>
      </c>
      <c r="E9600" s="12">
        <f>IFERROR(VLOOKUP(A9600,'IDAR Meter Data'!$A:$B,2,1),"")</f>
        <v>144</v>
      </c>
      <c r="F9600" s="75">
        <f>IF(CECCZ="CZ03",'Outside Temp'!B9600,IF(CECCZ="CZ04",'Outside Temp'!B9601,IF(CECCZ="CZ12",'Outside Temp'!B9602, IF(CECCZ="CZ13",'Outside Temp'!B9603))))</f>
        <v>62.68</v>
      </c>
      <c r="G9600" s="12">
        <f t="shared" si="3"/>
        <v>1</v>
      </c>
    </row>
    <row r="9601" ht="15.75" customHeight="1">
      <c r="A9601" s="13">
        <v>42225.03125</v>
      </c>
      <c r="B9601" s="73">
        <f t="shared" si="1"/>
        <v>42225</v>
      </c>
      <c r="C9601" s="74">
        <f>IF(NewCustomer="Yes", IF(COUNTIF($I$2:$I$11,B9601)&gt;0,0,WEEKDAY(B9601,2)),IF(COUNTIF($I$2:$I$21,B9601)&gt;0,0,WEEKDAY(B9601,2)))</f>
        <v>7</v>
      </c>
      <c r="D9601" s="74">
        <f t="shared" si="2"/>
        <v>0</v>
      </c>
      <c r="E9601" s="12">
        <f>IFERROR(VLOOKUP(A9601,'IDAR Meter Data'!$A:$B,2,1),"")</f>
        <v>149</v>
      </c>
      <c r="F9601" s="75">
        <f>IF(CECCZ="CZ03",'Outside Temp'!B9601,IF(CECCZ="CZ04",'Outside Temp'!B9602,IF(CECCZ="CZ12",'Outside Temp'!B9603, IF(CECCZ="CZ13",'Outside Temp'!B9604))))</f>
        <v>62.98</v>
      </c>
      <c r="G9601" s="12">
        <f t="shared" si="3"/>
        <v>1</v>
      </c>
    </row>
    <row r="9602" ht="15.75" customHeight="1">
      <c r="A9602" s="13">
        <v>42225.041666666664</v>
      </c>
      <c r="B9602" s="73">
        <f t="shared" si="1"/>
        <v>42225</v>
      </c>
      <c r="C9602" s="74">
        <f>IF(NewCustomer="Yes", IF(COUNTIF($I$2:$I$11,B9602)&gt;0,0,WEEKDAY(B9602,2)),IF(COUNTIF($I$2:$I$21,B9602)&gt;0,0,WEEKDAY(B9602,2)))</f>
        <v>7</v>
      </c>
      <c r="D9602" s="74">
        <f t="shared" si="2"/>
        <v>1</v>
      </c>
      <c r="E9602" s="12">
        <f>IFERROR(VLOOKUP(A9602,'IDAR Meter Data'!$A:$B,2,1),"")</f>
        <v>145</v>
      </c>
      <c r="F9602" s="75">
        <f>IF(CECCZ="CZ03",'Outside Temp'!B9602,IF(CECCZ="CZ04",'Outside Temp'!B9603,IF(CECCZ="CZ12",'Outside Temp'!B9604, IF(CECCZ="CZ13",'Outside Temp'!B9605))))</f>
        <v>61.9245283</v>
      </c>
      <c r="G9602" s="12">
        <f t="shared" si="3"/>
        <v>1</v>
      </c>
    </row>
    <row r="9603" ht="15.75" customHeight="1">
      <c r="A9603" s="13">
        <v>42225.052083333336</v>
      </c>
      <c r="B9603" s="73">
        <f t="shared" si="1"/>
        <v>42225</v>
      </c>
      <c r="C9603" s="74">
        <f>IF(NewCustomer="Yes", IF(COUNTIF($I$2:$I$11,B9603)&gt;0,0,WEEKDAY(B9603,2)),IF(COUNTIF($I$2:$I$21,B9603)&gt;0,0,WEEKDAY(B9603,2)))</f>
        <v>7</v>
      </c>
      <c r="D9603" s="74">
        <f t="shared" si="2"/>
        <v>1</v>
      </c>
      <c r="E9603" s="12">
        <f>IFERROR(VLOOKUP(A9603,'IDAR Meter Data'!$A:$B,2,1),"")</f>
        <v>160</v>
      </c>
      <c r="F9603" s="75">
        <f>IF(CECCZ="CZ03",'Outside Temp'!B9603,IF(CECCZ="CZ04",'Outside Temp'!B9604,IF(CECCZ="CZ12",'Outside Temp'!B9605, IF(CECCZ="CZ13",'Outside Temp'!B9606))))</f>
        <v>61.64150943</v>
      </c>
      <c r="G9603" s="12">
        <f t="shared" si="3"/>
        <v>1</v>
      </c>
    </row>
    <row r="9604" ht="15.75" customHeight="1">
      <c r="A9604" s="13">
        <v>42225.0625</v>
      </c>
      <c r="B9604" s="73">
        <f t="shared" si="1"/>
        <v>42225</v>
      </c>
      <c r="C9604" s="74">
        <f>IF(NewCustomer="Yes", IF(COUNTIF($I$2:$I$11,B9604)&gt;0,0,WEEKDAY(B9604,2)),IF(COUNTIF($I$2:$I$21,B9604)&gt;0,0,WEEKDAY(B9604,2)))</f>
        <v>7</v>
      </c>
      <c r="D9604" s="74">
        <f t="shared" si="2"/>
        <v>1</v>
      </c>
      <c r="E9604" s="12">
        <f>IFERROR(VLOOKUP(A9604,'IDAR Meter Data'!$A:$B,2,1),"")</f>
        <v>154</v>
      </c>
      <c r="F9604" s="75">
        <f>IF(CECCZ="CZ03",'Outside Temp'!B9604,IF(CECCZ="CZ04",'Outside Temp'!B9605,IF(CECCZ="CZ12",'Outside Temp'!B9606, IF(CECCZ="CZ13",'Outside Temp'!B9607))))</f>
        <v>61.35849057</v>
      </c>
      <c r="G9604" s="12">
        <f t="shared" si="3"/>
        <v>1</v>
      </c>
    </row>
    <row r="9605" ht="15.75" customHeight="1">
      <c r="A9605" s="13">
        <v>42225.072916666664</v>
      </c>
      <c r="B9605" s="73">
        <f t="shared" si="1"/>
        <v>42225</v>
      </c>
      <c r="C9605" s="74">
        <f>IF(NewCustomer="Yes", IF(COUNTIF($I$2:$I$11,B9605)&gt;0,0,WEEKDAY(B9605,2)),IF(COUNTIF($I$2:$I$21,B9605)&gt;0,0,WEEKDAY(B9605,2)))</f>
        <v>7</v>
      </c>
      <c r="D9605" s="74">
        <f t="shared" si="2"/>
        <v>1</v>
      </c>
      <c r="E9605" s="12">
        <f>IFERROR(VLOOKUP(A9605,'IDAR Meter Data'!$A:$B,2,1),"")</f>
        <v>145</v>
      </c>
      <c r="F9605" s="75">
        <f>IF(CECCZ="CZ03",'Outside Temp'!B9605,IF(CECCZ="CZ04",'Outside Temp'!B9606,IF(CECCZ="CZ12",'Outside Temp'!B9607, IF(CECCZ="CZ13",'Outside Temp'!B9608))))</f>
        <v>61.0754717</v>
      </c>
      <c r="G9605" s="12">
        <f t="shared" si="3"/>
        <v>1</v>
      </c>
    </row>
    <row r="9606" ht="15.75" customHeight="1">
      <c r="A9606" s="13">
        <v>42225.083333333336</v>
      </c>
      <c r="B9606" s="73">
        <f t="shared" si="1"/>
        <v>42225</v>
      </c>
      <c r="C9606" s="74">
        <f>IF(NewCustomer="Yes", IF(COUNTIF($I$2:$I$11,B9606)&gt;0,0,WEEKDAY(B9606,2)),IF(COUNTIF($I$2:$I$21,B9606)&gt;0,0,WEEKDAY(B9606,2)))</f>
        <v>7</v>
      </c>
      <c r="D9606" s="74">
        <f t="shared" si="2"/>
        <v>2</v>
      </c>
      <c r="E9606" s="12">
        <f>IFERROR(VLOOKUP(A9606,'IDAR Meter Data'!$A:$B,2,1),"")</f>
        <v>142</v>
      </c>
      <c r="F9606" s="75">
        <f>IF(CECCZ="CZ03",'Outside Temp'!B9606,IF(CECCZ="CZ04",'Outside Temp'!B9607,IF(CECCZ="CZ12",'Outside Temp'!B9608, IF(CECCZ="CZ13",'Outside Temp'!B9609))))</f>
        <v>61</v>
      </c>
      <c r="G9606" s="12">
        <f t="shared" si="3"/>
        <v>1</v>
      </c>
    </row>
    <row r="9607" ht="15.75" customHeight="1">
      <c r="A9607" s="13">
        <v>42225.09375</v>
      </c>
      <c r="B9607" s="73">
        <f t="shared" si="1"/>
        <v>42225</v>
      </c>
      <c r="C9607" s="74">
        <f>IF(NewCustomer="Yes", IF(COUNTIF($I$2:$I$11,B9607)&gt;0,0,WEEKDAY(B9607,2)),IF(COUNTIF($I$2:$I$21,B9607)&gt;0,0,WEEKDAY(B9607,2)))</f>
        <v>7</v>
      </c>
      <c r="D9607" s="74">
        <f t="shared" si="2"/>
        <v>2</v>
      </c>
      <c r="E9607" s="12">
        <f>IFERROR(VLOOKUP(A9607,'IDAR Meter Data'!$A:$B,2,1),"")</f>
        <v>143</v>
      </c>
      <c r="F9607" s="75">
        <f>IF(CECCZ="CZ03",'Outside Temp'!B9607,IF(CECCZ="CZ04",'Outside Temp'!B9608,IF(CECCZ="CZ12",'Outside Temp'!B9609, IF(CECCZ="CZ13",'Outside Temp'!B9610))))</f>
        <v>61</v>
      </c>
      <c r="G9607" s="12">
        <f t="shared" si="3"/>
        <v>1</v>
      </c>
    </row>
    <row r="9608" ht="15.75" customHeight="1">
      <c r="A9608" s="13">
        <v>42225.104166666664</v>
      </c>
      <c r="B9608" s="73">
        <f t="shared" si="1"/>
        <v>42225</v>
      </c>
      <c r="C9608" s="74">
        <f>IF(NewCustomer="Yes", IF(COUNTIF($I$2:$I$11,B9608)&gt;0,0,WEEKDAY(B9608,2)),IF(COUNTIF($I$2:$I$21,B9608)&gt;0,0,WEEKDAY(B9608,2)))</f>
        <v>7</v>
      </c>
      <c r="D9608" s="74">
        <f t="shared" si="2"/>
        <v>2</v>
      </c>
      <c r="E9608" s="12">
        <f>IFERROR(VLOOKUP(A9608,'IDAR Meter Data'!$A:$B,2,1),"")</f>
        <v>163</v>
      </c>
      <c r="F9608" s="75">
        <f>IF(CECCZ="CZ03",'Outside Temp'!B9608,IF(CECCZ="CZ04",'Outside Temp'!B9609,IF(CECCZ="CZ12",'Outside Temp'!B9610, IF(CECCZ="CZ13",'Outside Temp'!B9611))))</f>
        <v>60.7027027</v>
      </c>
      <c r="G9608" s="12">
        <f t="shared" si="3"/>
        <v>1</v>
      </c>
    </row>
    <row r="9609" ht="15.75" customHeight="1">
      <c r="A9609" s="13">
        <v>42225.114583333336</v>
      </c>
      <c r="B9609" s="73">
        <f t="shared" si="1"/>
        <v>42225</v>
      </c>
      <c r="C9609" s="74">
        <f>IF(NewCustomer="Yes", IF(COUNTIF($I$2:$I$11,B9609)&gt;0,0,WEEKDAY(B9609,2)),IF(COUNTIF($I$2:$I$21,B9609)&gt;0,0,WEEKDAY(B9609,2)))</f>
        <v>7</v>
      </c>
      <c r="D9609" s="74">
        <f t="shared" si="2"/>
        <v>2</v>
      </c>
      <c r="E9609" s="12">
        <f>IFERROR(VLOOKUP(A9609,'IDAR Meter Data'!$A:$B,2,1),"")</f>
        <v>134</v>
      </c>
      <c r="F9609" s="75">
        <f>IF(CECCZ="CZ03",'Outside Temp'!B9609,IF(CECCZ="CZ04",'Outside Temp'!B9610,IF(CECCZ="CZ12",'Outside Temp'!B9611, IF(CECCZ="CZ13",'Outside Temp'!B9612))))</f>
        <v>60.2972973</v>
      </c>
      <c r="G9609" s="12">
        <f t="shared" si="3"/>
        <v>1</v>
      </c>
    </row>
    <row r="9610" ht="15.75" customHeight="1">
      <c r="A9610" s="13">
        <v>42225.125</v>
      </c>
      <c r="B9610" s="73">
        <f t="shared" si="1"/>
        <v>42225</v>
      </c>
      <c r="C9610" s="74">
        <f>IF(NewCustomer="Yes", IF(COUNTIF($I$2:$I$11,B9610)&gt;0,0,WEEKDAY(B9610,2)),IF(COUNTIF($I$2:$I$21,B9610)&gt;0,0,WEEKDAY(B9610,2)))</f>
        <v>7</v>
      </c>
      <c r="D9610" s="74">
        <f t="shared" si="2"/>
        <v>3</v>
      </c>
      <c r="E9610" s="12">
        <f>IFERROR(VLOOKUP(A9610,'IDAR Meter Data'!$A:$B,2,1),"")</f>
        <v>145</v>
      </c>
      <c r="F9610" s="75">
        <f>IF(CECCZ="CZ03",'Outside Temp'!B9610,IF(CECCZ="CZ04",'Outside Temp'!B9611,IF(CECCZ="CZ12",'Outside Temp'!B9612, IF(CECCZ="CZ13",'Outside Temp'!B9613))))</f>
        <v>60.21052632</v>
      </c>
      <c r="G9610" s="12">
        <f t="shared" si="3"/>
        <v>1</v>
      </c>
    </row>
    <row r="9611" ht="15.75" customHeight="1">
      <c r="A9611" s="13">
        <v>42225.135416666664</v>
      </c>
      <c r="B9611" s="73">
        <f t="shared" si="1"/>
        <v>42225</v>
      </c>
      <c r="C9611" s="74">
        <f>IF(NewCustomer="Yes", IF(COUNTIF($I$2:$I$11,B9611)&gt;0,0,WEEKDAY(B9611,2)),IF(COUNTIF($I$2:$I$21,B9611)&gt;0,0,WEEKDAY(B9611,2)))</f>
        <v>7</v>
      </c>
      <c r="D9611" s="74">
        <f t="shared" si="2"/>
        <v>3</v>
      </c>
      <c r="E9611" s="12">
        <f>IFERROR(VLOOKUP(A9611,'IDAR Meter Data'!$A:$B,2,1),"")</f>
        <v>137</v>
      </c>
      <c r="F9611" s="75">
        <f>IF(CECCZ="CZ03",'Outside Temp'!B9611,IF(CECCZ="CZ04",'Outside Temp'!B9612,IF(CECCZ="CZ12",'Outside Temp'!B9613, IF(CECCZ="CZ13",'Outside Temp'!B9614))))</f>
        <v>61</v>
      </c>
      <c r="G9611" s="12">
        <f t="shared" si="3"/>
        <v>1</v>
      </c>
    </row>
    <row r="9612" ht="15.75" customHeight="1">
      <c r="A9612" s="13">
        <v>42225.145833333336</v>
      </c>
      <c r="B9612" s="73">
        <f t="shared" si="1"/>
        <v>42225</v>
      </c>
      <c r="C9612" s="74">
        <f>IF(NewCustomer="Yes", IF(COUNTIF($I$2:$I$11,B9612)&gt;0,0,WEEKDAY(B9612,2)),IF(COUNTIF($I$2:$I$21,B9612)&gt;0,0,WEEKDAY(B9612,2)))</f>
        <v>7</v>
      </c>
      <c r="D9612" s="74">
        <f t="shared" si="2"/>
        <v>3</v>
      </c>
      <c r="E9612" s="12">
        <f>IFERROR(VLOOKUP(A9612,'IDAR Meter Data'!$A:$B,2,1),"")</f>
        <v>139</v>
      </c>
      <c r="F9612" s="75">
        <f>IF(CECCZ="CZ03",'Outside Temp'!B9612,IF(CECCZ="CZ04",'Outside Temp'!B9613,IF(CECCZ="CZ12",'Outside Temp'!B9614, IF(CECCZ="CZ13",'Outside Temp'!B9615))))</f>
        <v>60.63414634</v>
      </c>
      <c r="G9612" s="12">
        <f t="shared" si="3"/>
        <v>1</v>
      </c>
    </row>
    <row r="9613" ht="15.75" customHeight="1">
      <c r="A9613" s="13">
        <v>42225.15625</v>
      </c>
      <c r="B9613" s="73">
        <f t="shared" si="1"/>
        <v>42225</v>
      </c>
      <c r="C9613" s="74">
        <f>IF(NewCustomer="Yes", IF(COUNTIF($I$2:$I$11,B9613)&gt;0,0,WEEKDAY(B9613,2)),IF(COUNTIF($I$2:$I$21,B9613)&gt;0,0,WEEKDAY(B9613,2)))</f>
        <v>7</v>
      </c>
      <c r="D9613" s="74">
        <f t="shared" si="2"/>
        <v>3</v>
      </c>
      <c r="E9613" s="12">
        <f>IFERROR(VLOOKUP(A9613,'IDAR Meter Data'!$A:$B,2,1),"")</f>
        <v>158</v>
      </c>
      <c r="F9613" s="75">
        <f>IF(CECCZ="CZ03",'Outside Temp'!B9613,IF(CECCZ="CZ04",'Outside Temp'!B9614,IF(CECCZ="CZ12",'Outside Temp'!B9615, IF(CECCZ="CZ13",'Outside Temp'!B9616))))</f>
        <v>60.26829268</v>
      </c>
      <c r="G9613" s="12">
        <f t="shared" si="3"/>
        <v>1</v>
      </c>
    </row>
    <row r="9614" ht="15.75" customHeight="1">
      <c r="A9614" s="13">
        <v>42225.166666666664</v>
      </c>
      <c r="B9614" s="73">
        <f t="shared" si="1"/>
        <v>42225</v>
      </c>
      <c r="C9614" s="74">
        <f>IF(NewCustomer="Yes", IF(COUNTIF($I$2:$I$11,B9614)&gt;0,0,WEEKDAY(B9614,2)),IF(COUNTIF($I$2:$I$21,B9614)&gt;0,0,WEEKDAY(B9614,2)))</f>
        <v>7</v>
      </c>
      <c r="D9614" s="74">
        <f t="shared" si="2"/>
        <v>4</v>
      </c>
      <c r="E9614" s="12">
        <f>IFERROR(VLOOKUP(A9614,'IDAR Meter Data'!$A:$B,2,1),"")</f>
        <v>137</v>
      </c>
      <c r="F9614" s="75">
        <f>IF(CECCZ="CZ03",'Outside Temp'!B9614,IF(CECCZ="CZ04",'Outside Temp'!B9615,IF(CECCZ="CZ12",'Outside Temp'!B9616, IF(CECCZ="CZ13",'Outside Temp'!B9617))))</f>
        <v>60</v>
      </c>
      <c r="G9614" s="12">
        <f t="shared" si="3"/>
        <v>1</v>
      </c>
    </row>
    <row r="9615" ht="15.75" customHeight="1">
      <c r="A9615" s="13">
        <v>42225.177083333336</v>
      </c>
      <c r="B9615" s="73">
        <f t="shared" si="1"/>
        <v>42225</v>
      </c>
      <c r="C9615" s="74">
        <f>IF(NewCustomer="Yes", IF(COUNTIF($I$2:$I$11,B9615)&gt;0,0,WEEKDAY(B9615,2)),IF(COUNTIF($I$2:$I$21,B9615)&gt;0,0,WEEKDAY(B9615,2)))</f>
        <v>7</v>
      </c>
      <c r="D9615" s="74">
        <f t="shared" si="2"/>
        <v>4</v>
      </c>
      <c r="E9615" s="12">
        <f>IFERROR(VLOOKUP(A9615,'IDAR Meter Data'!$A:$B,2,1),"")</f>
        <v>143</v>
      </c>
      <c r="F9615" s="75">
        <f>IF(CECCZ="CZ03",'Outside Temp'!B9615,IF(CECCZ="CZ04",'Outside Temp'!B9616,IF(CECCZ="CZ12",'Outside Temp'!B9617, IF(CECCZ="CZ13",'Outside Temp'!B9618))))</f>
        <v>60</v>
      </c>
      <c r="G9615" s="12">
        <f t="shared" si="3"/>
        <v>1</v>
      </c>
    </row>
    <row r="9616" ht="15.75" customHeight="1">
      <c r="A9616" s="13">
        <v>42225.1875</v>
      </c>
      <c r="B9616" s="73">
        <f t="shared" si="1"/>
        <v>42225</v>
      </c>
      <c r="C9616" s="74">
        <f>IF(NewCustomer="Yes", IF(COUNTIF($I$2:$I$11,B9616)&gt;0,0,WEEKDAY(B9616,2)),IF(COUNTIF($I$2:$I$21,B9616)&gt;0,0,WEEKDAY(B9616,2)))</f>
        <v>7</v>
      </c>
      <c r="D9616" s="74">
        <f t="shared" si="2"/>
        <v>4</v>
      </c>
      <c r="E9616" s="12">
        <f>IFERROR(VLOOKUP(A9616,'IDAR Meter Data'!$A:$B,2,1),"")</f>
        <v>135</v>
      </c>
      <c r="F9616" s="75">
        <f>IF(CECCZ="CZ03",'Outside Temp'!B9616,IF(CECCZ="CZ04",'Outside Temp'!B9617,IF(CECCZ="CZ12",'Outside Temp'!B9618, IF(CECCZ="CZ13",'Outside Temp'!B9619))))</f>
        <v>60</v>
      </c>
      <c r="G9616" s="12">
        <f t="shared" si="3"/>
        <v>1</v>
      </c>
    </row>
    <row r="9617" ht="15.75" customHeight="1">
      <c r="A9617" s="13">
        <v>42225.197916666664</v>
      </c>
      <c r="B9617" s="73">
        <f t="shared" si="1"/>
        <v>42225</v>
      </c>
      <c r="C9617" s="74">
        <f>IF(NewCustomer="Yes", IF(COUNTIF($I$2:$I$11,B9617)&gt;0,0,WEEKDAY(B9617,2)),IF(COUNTIF($I$2:$I$21,B9617)&gt;0,0,WEEKDAY(B9617,2)))</f>
        <v>7</v>
      </c>
      <c r="D9617" s="74">
        <f t="shared" si="2"/>
        <v>4</v>
      </c>
      <c r="E9617" s="12">
        <f>IFERROR(VLOOKUP(A9617,'IDAR Meter Data'!$A:$B,2,1),"")</f>
        <v>155</v>
      </c>
      <c r="F9617" s="75">
        <f>IF(CECCZ="CZ03",'Outside Temp'!B9617,IF(CECCZ="CZ04",'Outside Temp'!B9618,IF(CECCZ="CZ12",'Outside Temp'!B9619, IF(CECCZ="CZ13",'Outside Temp'!B9620))))</f>
        <v>60</v>
      </c>
      <c r="G9617" s="12">
        <f t="shared" si="3"/>
        <v>1</v>
      </c>
    </row>
    <row r="9618" ht="15.75" customHeight="1">
      <c r="A9618" s="13">
        <v>42225.208333333336</v>
      </c>
      <c r="B9618" s="73">
        <f t="shared" si="1"/>
        <v>42225</v>
      </c>
      <c r="C9618" s="74">
        <f>IF(NewCustomer="Yes", IF(COUNTIF($I$2:$I$11,B9618)&gt;0,0,WEEKDAY(B9618,2)),IF(COUNTIF($I$2:$I$21,B9618)&gt;0,0,WEEKDAY(B9618,2)))</f>
        <v>7</v>
      </c>
      <c r="D9618" s="74">
        <f t="shared" si="2"/>
        <v>5</v>
      </c>
      <c r="E9618" s="12">
        <f>IFERROR(VLOOKUP(A9618,'IDAR Meter Data'!$A:$B,2,1),"")</f>
        <v>142</v>
      </c>
      <c r="F9618" s="75">
        <f>IF(CECCZ="CZ03",'Outside Temp'!B9618,IF(CECCZ="CZ04",'Outside Temp'!B9619,IF(CECCZ="CZ12",'Outside Temp'!B9620, IF(CECCZ="CZ13",'Outside Temp'!B9621))))</f>
        <v>60</v>
      </c>
      <c r="G9618" s="12">
        <f t="shared" si="3"/>
        <v>1</v>
      </c>
    </row>
    <row r="9619" ht="15.75" customHeight="1">
      <c r="A9619" s="13">
        <v>42225.21875</v>
      </c>
      <c r="B9619" s="73">
        <f t="shared" si="1"/>
        <v>42225</v>
      </c>
      <c r="C9619" s="74">
        <f>IF(NewCustomer="Yes", IF(COUNTIF($I$2:$I$11,B9619)&gt;0,0,WEEKDAY(B9619,2)),IF(COUNTIF($I$2:$I$21,B9619)&gt;0,0,WEEKDAY(B9619,2)))</f>
        <v>7</v>
      </c>
      <c r="D9619" s="74">
        <f t="shared" si="2"/>
        <v>5</v>
      </c>
      <c r="E9619" s="12">
        <f>IFERROR(VLOOKUP(A9619,'IDAR Meter Data'!$A:$B,2,1),"")</f>
        <v>144</v>
      </c>
      <c r="F9619" s="75">
        <f>IF(CECCZ="CZ03",'Outside Temp'!B9619,IF(CECCZ="CZ04",'Outside Temp'!B9620,IF(CECCZ="CZ12",'Outside Temp'!B9621, IF(CECCZ="CZ13",'Outside Temp'!B9622))))</f>
        <v>60</v>
      </c>
      <c r="G9619" s="12">
        <f t="shared" si="3"/>
        <v>1</v>
      </c>
    </row>
    <row r="9620" ht="15.75" customHeight="1">
      <c r="A9620" s="13">
        <v>42225.229166666664</v>
      </c>
      <c r="B9620" s="73">
        <f t="shared" si="1"/>
        <v>42225</v>
      </c>
      <c r="C9620" s="74">
        <f>IF(NewCustomer="Yes", IF(COUNTIF($I$2:$I$11,B9620)&gt;0,0,WEEKDAY(B9620,2)),IF(COUNTIF($I$2:$I$21,B9620)&gt;0,0,WEEKDAY(B9620,2)))</f>
        <v>7</v>
      </c>
      <c r="D9620" s="74">
        <f t="shared" si="2"/>
        <v>5</v>
      </c>
      <c r="E9620" s="12">
        <f>IFERROR(VLOOKUP(A9620,'IDAR Meter Data'!$A:$B,2,1),"")</f>
        <v>138</v>
      </c>
      <c r="F9620" s="75">
        <f>IF(CECCZ="CZ03",'Outside Temp'!B9620,IF(CECCZ="CZ04",'Outside Temp'!B9621,IF(CECCZ="CZ12",'Outside Temp'!B9622, IF(CECCZ="CZ13",'Outside Temp'!B9623))))</f>
        <v>60</v>
      </c>
      <c r="G9620" s="12">
        <f t="shared" si="3"/>
        <v>1</v>
      </c>
    </row>
    <row r="9621" ht="15.75" customHeight="1">
      <c r="A9621" s="13">
        <v>42225.239583333336</v>
      </c>
      <c r="B9621" s="73">
        <f t="shared" si="1"/>
        <v>42225</v>
      </c>
      <c r="C9621" s="74">
        <f>IF(NewCustomer="Yes", IF(COUNTIF($I$2:$I$11,B9621)&gt;0,0,WEEKDAY(B9621,2)),IF(COUNTIF($I$2:$I$21,B9621)&gt;0,0,WEEKDAY(B9621,2)))</f>
        <v>7</v>
      </c>
      <c r="D9621" s="74">
        <f t="shared" si="2"/>
        <v>5</v>
      </c>
      <c r="E9621" s="12">
        <f>IFERROR(VLOOKUP(A9621,'IDAR Meter Data'!$A:$B,2,1),"")</f>
        <v>133</v>
      </c>
      <c r="F9621" s="75">
        <f>IF(CECCZ="CZ03",'Outside Temp'!B9621,IF(CECCZ="CZ04",'Outside Temp'!B9622,IF(CECCZ="CZ12",'Outside Temp'!B9623, IF(CECCZ="CZ13",'Outside Temp'!B9624))))</f>
        <v>60</v>
      </c>
      <c r="G9621" s="12">
        <f t="shared" si="3"/>
        <v>1</v>
      </c>
    </row>
    <row r="9622" ht="15.75" customHeight="1">
      <c r="A9622" s="13">
        <v>42225.25</v>
      </c>
      <c r="B9622" s="73">
        <f t="shared" si="1"/>
        <v>42225</v>
      </c>
      <c r="C9622" s="74">
        <f>IF(NewCustomer="Yes", IF(COUNTIF($I$2:$I$11,B9622)&gt;0,0,WEEKDAY(B9622,2)),IF(COUNTIF($I$2:$I$21,B9622)&gt;0,0,WEEKDAY(B9622,2)))</f>
        <v>7</v>
      </c>
      <c r="D9622" s="74">
        <f t="shared" si="2"/>
        <v>6</v>
      </c>
      <c r="E9622" s="12">
        <f>IFERROR(VLOOKUP(A9622,'IDAR Meter Data'!$A:$B,2,1),"")</f>
        <v>150</v>
      </c>
      <c r="F9622" s="75">
        <f>IF(CECCZ="CZ03",'Outside Temp'!B9622,IF(CECCZ="CZ04",'Outside Temp'!B9623,IF(CECCZ="CZ12",'Outside Temp'!B9624, IF(CECCZ="CZ13",'Outside Temp'!B9625))))</f>
        <v>60</v>
      </c>
      <c r="G9622" s="12">
        <f t="shared" si="3"/>
        <v>1</v>
      </c>
    </row>
    <row r="9623" ht="15.75" customHeight="1">
      <c r="A9623" s="13">
        <v>42225.260416666664</v>
      </c>
      <c r="B9623" s="73">
        <f t="shared" si="1"/>
        <v>42225</v>
      </c>
      <c r="C9623" s="74">
        <f>IF(NewCustomer="Yes", IF(COUNTIF($I$2:$I$11,B9623)&gt;0,0,WEEKDAY(B9623,2)),IF(COUNTIF($I$2:$I$21,B9623)&gt;0,0,WEEKDAY(B9623,2)))</f>
        <v>7</v>
      </c>
      <c r="D9623" s="74">
        <f t="shared" si="2"/>
        <v>6</v>
      </c>
      <c r="E9623" s="12">
        <f>IFERROR(VLOOKUP(A9623,'IDAR Meter Data'!$A:$B,2,1),"")</f>
        <v>143</v>
      </c>
      <c r="F9623" s="75">
        <f>IF(CECCZ="CZ03",'Outside Temp'!B9623,IF(CECCZ="CZ04",'Outside Temp'!B9624,IF(CECCZ="CZ12",'Outside Temp'!B9625, IF(CECCZ="CZ13",'Outside Temp'!B9626))))</f>
        <v>60</v>
      </c>
      <c r="G9623" s="12">
        <f t="shared" si="3"/>
        <v>1</v>
      </c>
    </row>
    <row r="9624" ht="15.75" customHeight="1">
      <c r="A9624" s="13">
        <v>42225.270833333336</v>
      </c>
      <c r="B9624" s="73">
        <f t="shared" si="1"/>
        <v>42225</v>
      </c>
      <c r="C9624" s="74">
        <f>IF(NewCustomer="Yes", IF(COUNTIF($I$2:$I$11,B9624)&gt;0,0,WEEKDAY(B9624,2)),IF(COUNTIF($I$2:$I$21,B9624)&gt;0,0,WEEKDAY(B9624,2)))</f>
        <v>7</v>
      </c>
      <c r="D9624" s="74">
        <f t="shared" si="2"/>
        <v>6</v>
      </c>
      <c r="E9624" s="12">
        <f>IFERROR(VLOOKUP(A9624,'IDAR Meter Data'!$A:$B,2,1),"")</f>
        <v>149</v>
      </c>
      <c r="F9624" s="75">
        <f>IF(CECCZ="CZ03",'Outside Temp'!B9624,IF(CECCZ="CZ04",'Outside Temp'!B9625,IF(CECCZ="CZ12",'Outside Temp'!B9626, IF(CECCZ="CZ13",'Outside Temp'!B9627))))</f>
        <v>60</v>
      </c>
      <c r="G9624" s="12">
        <f t="shared" si="3"/>
        <v>1</v>
      </c>
    </row>
    <row r="9625" ht="15.75" customHeight="1">
      <c r="A9625" s="13">
        <v>42225.28125</v>
      </c>
      <c r="B9625" s="73">
        <f t="shared" si="1"/>
        <v>42225</v>
      </c>
      <c r="C9625" s="74">
        <f>IF(NewCustomer="Yes", IF(COUNTIF($I$2:$I$11,B9625)&gt;0,0,WEEKDAY(B9625,2)),IF(COUNTIF($I$2:$I$21,B9625)&gt;0,0,WEEKDAY(B9625,2)))</f>
        <v>7</v>
      </c>
      <c r="D9625" s="74">
        <f t="shared" si="2"/>
        <v>6</v>
      </c>
      <c r="E9625" s="12">
        <f>IFERROR(VLOOKUP(A9625,'IDAR Meter Data'!$A:$B,2,1),"")</f>
        <v>149</v>
      </c>
      <c r="F9625" s="75">
        <f>IF(CECCZ="CZ03",'Outside Temp'!B9625,IF(CECCZ="CZ04",'Outside Temp'!B9626,IF(CECCZ="CZ12",'Outside Temp'!B9627, IF(CECCZ="CZ13",'Outside Temp'!B9628))))</f>
        <v>60</v>
      </c>
      <c r="G9625" s="12">
        <f t="shared" si="3"/>
        <v>1</v>
      </c>
    </row>
    <row r="9626" ht="15.75" customHeight="1">
      <c r="A9626" s="13">
        <v>42225.291666666664</v>
      </c>
      <c r="B9626" s="73">
        <f t="shared" si="1"/>
        <v>42225</v>
      </c>
      <c r="C9626" s="74">
        <f>IF(NewCustomer="Yes", IF(COUNTIF($I$2:$I$11,B9626)&gt;0,0,WEEKDAY(B9626,2)),IF(COUNTIF($I$2:$I$21,B9626)&gt;0,0,WEEKDAY(B9626,2)))</f>
        <v>7</v>
      </c>
      <c r="D9626" s="74">
        <f t="shared" si="2"/>
        <v>7</v>
      </c>
      <c r="E9626" s="12">
        <f>IFERROR(VLOOKUP(A9626,'IDAR Meter Data'!$A:$B,2,1),"")</f>
        <v>150</v>
      </c>
      <c r="F9626" s="75">
        <f>IF(CECCZ="CZ03",'Outside Temp'!B9626,IF(CECCZ="CZ04",'Outside Temp'!B9627,IF(CECCZ="CZ12",'Outside Temp'!B9628, IF(CECCZ="CZ13",'Outside Temp'!B9629))))</f>
        <v>60.23529412</v>
      </c>
      <c r="G9626" s="12">
        <f t="shared" si="3"/>
        <v>1</v>
      </c>
    </row>
    <row r="9627" ht="15.75" customHeight="1">
      <c r="A9627" s="13">
        <v>42225.302083333336</v>
      </c>
      <c r="B9627" s="73">
        <f t="shared" si="1"/>
        <v>42225</v>
      </c>
      <c r="C9627" s="74">
        <f>IF(NewCustomer="Yes", IF(COUNTIF($I$2:$I$11,B9627)&gt;0,0,WEEKDAY(B9627,2)),IF(COUNTIF($I$2:$I$21,B9627)&gt;0,0,WEEKDAY(B9627,2)))</f>
        <v>7</v>
      </c>
      <c r="D9627" s="74">
        <f t="shared" si="2"/>
        <v>7</v>
      </c>
      <c r="E9627" s="12">
        <f>IFERROR(VLOOKUP(A9627,'IDAR Meter Data'!$A:$B,2,1),"")</f>
        <v>174</v>
      </c>
      <c r="F9627" s="75">
        <f>IF(CECCZ="CZ03",'Outside Temp'!B9627,IF(CECCZ="CZ04",'Outside Temp'!B9628,IF(CECCZ="CZ12",'Outside Temp'!B9629, IF(CECCZ="CZ13",'Outside Temp'!B9630))))</f>
        <v>61.11764706</v>
      </c>
      <c r="G9627" s="12">
        <f t="shared" si="3"/>
        <v>1</v>
      </c>
    </row>
    <row r="9628" ht="15.75" customHeight="1">
      <c r="A9628" s="13">
        <v>42225.3125</v>
      </c>
      <c r="B9628" s="73">
        <f t="shared" si="1"/>
        <v>42225</v>
      </c>
      <c r="C9628" s="74">
        <f>IF(NewCustomer="Yes", IF(COUNTIF($I$2:$I$11,B9628)&gt;0,0,WEEKDAY(B9628,2)),IF(COUNTIF($I$2:$I$21,B9628)&gt;0,0,WEEKDAY(B9628,2)))</f>
        <v>7</v>
      </c>
      <c r="D9628" s="74">
        <f t="shared" si="2"/>
        <v>7</v>
      </c>
      <c r="E9628" s="12">
        <f>IFERROR(VLOOKUP(A9628,'IDAR Meter Data'!$A:$B,2,1),"")</f>
        <v>151</v>
      </c>
      <c r="F9628" s="75">
        <f>IF(CECCZ="CZ03",'Outside Temp'!B9628,IF(CECCZ="CZ04",'Outside Temp'!B9629,IF(CECCZ="CZ12",'Outside Temp'!B9630, IF(CECCZ="CZ13",'Outside Temp'!B9631))))</f>
        <v>62</v>
      </c>
      <c r="G9628" s="12">
        <f t="shared" si="3"/>
        <v>1</v>
      </c>
    </row>
    <row r="9629" ht="15.75" customHeight="1">
      <c r="A9629" s="13">
        <v>42225.322916666664</v>
      </c>
      <c r="B9629" s="73">
        <f t="shared" si="1"/>
        <v>42225</v>
      </c>
      <c r="C9629" s="74">
        <f>IF(NewCustomer="Yes", IF(COUNTIF($I$2:$I$11,B9629)&gt;0,0,WEEKDAY(B9629,2)),IF(COUNTIF($I$2:$I$21,B9629)&gt;0,0,WEEKDAY(B9629,2)))</f>
        <v>7</v>
      </c>
      <c r="D9629" s="74">
        <f t="shared" si="2"/>
        <v>7</v>
      </c>
      <c r="E9629" s="12">
        <f>IFERROR(VLOOKUP(A9629,'IDAR Meter Data'!$A:$B,2,1),"")</f>
        <v>160</v>
      </c>
      <c r="F9629" s="75">
        <f>IF(CECCZ="CZ03",'Outside Temp'!B9629,IF(CECCZ="CZ04",'Outside Temp'!B9630,IF(CECCZ="CZ12",'Outside Temp'!B9631, IF(CECCZ="CZ13",'Outside Temp'!B9632))))</f>
        <v>62.88235294</v>
      </c>
      <c r="G9629" s="12">
        <f t="shared" si="3"/>
        <v>1</v>
      </c>
    </row>
    <row r="9630" ht="15.75" customHeight="1">
      <c r="A9630" s="13">
        <v>42225.333333333336</v>
      </c>
      <c r="B9630" s="73">
        <f t="shared" si="1"/>
        <v>42225</v>
      </c>
      <c r="C9630" s="74">
        <f>IF(NewCustomer="Yes", IF(COUNTIF($I$2:$I$11,B9630)&gt;0,0,WEEKDAY(B9630,2)),IF(COUNTIF($I$2:$I$21,B9630)&gt;0,0,WEEKDAY(B9630,2)))</f>
        <v>7</v>
      </c>
      <c r="D9630" s="74">
        <f t="shared" si="2"/>
        <v>8</v>
      </c>
      <c r="E9630" s="12">
        <f>IFERROR(VLOOKUP(A9630,'IDAR Meter Data'!$A:$B,2,1),"")</f>
        <v>157</v>
      </c>
      <c r="F9630" s="75">
        <f>IF(CECCZ="CZ03",'Outside Temp'!B9630,IF(CECCZ="CZ04",'Outside Temp'!B9631,IF(CECCZ="CZ12",'Outside Temp'!B9632, IF(CECCZ="CZ13",'Outside Temp'!B9633))))</f>
        <v>62.18181818</v>
      </c>
      <c r="G9630" s="12">
        <f t="shared" si="3"/>
        <v>1</v>
      </c>
    </row>
    <row r="9631" ht="15.75" customHeight="1">
      <c r="A9631" s="13">
        <v>42225.34375</v>
      </c>
      <c r="B9631" s="73">
        <f t="shared" si="1"/>
        <v>42225</v>
      </c>
      <c r="C9631" s="74">
        <f>IF(NewCustomer="Yes", IF(COUNTIF($I$2:$I$11,B9631)&gt;0,0,WEEKDAY(B9631,2)),IF(COUNTIF($I$2:$I$21,B9631)&gt;0,0,WEEKDAY(B9631,2)))</f>
        <v>7</v>
      </c>
      <c r="D9631" s="74">
        <f t="shared" si="2"/>
        <v>8</v>
      </c>
      <c r="E9631" s="12">
        <f>IFERROR(VLOOKUP(A9631,'IDAR Meter Data'!$A:$B,2,1),"")</f>
        <v>159</v>
      </c>
      <c r="F9631" s="75">
        <f>IF(CECCZ="CZ03",'Outside Temp'!B9631,IF(CECCZ="CZ04",'Outside Temp'!B9632,IF(CECCZ="CZ12",'Outside Temp'!B9633, IF(CECCZ="CZ13",'Outside Temp'!B9634))))</f>
        <v>62.86363636</v>
      </c>
      <c r="G9631" s="12">
        <f t="shared" si="3"/>
        <v>1</v>
      </c>
    </row>
    <row r="9632" ht="15.75" customHeight="1">
      <c r="A9632" s="13">
        <v>42225.354166666664</v>
      </c>
      <c r="B9632" s="73">
        <f t="shared" si="1"/>
        <v>42225</v>
      </c>
      <c r="C9632" s="74">
        <f>IF(NewCustomer="Yes", IF(COUNTIF($I$2:$I$11,B9632)&gt;0,0,WEEKDAY(B9632,2)),IF(COUNTIF($I$2:$I$21,B9632)&gt;0,0,WEEKDAY(B9632,2)))</f>
        <v>7</v>
      </c>
      <c r="D9632" s="74">
        <f t="shared" si="2"/>
        <v>8</v>
      </c>
      <c r="E9632" s="12">
        <f>IFERROR(VLOOKUP(A9632,'IDAR Meter Data'!$A:$B,2,1),"")</f>
        <v>166</v>
      </c>
      <c r="F9632" s="75">
        <f>IF(CECCZ="CZ03",'Outside Temp'!B9632,IF(CECCZ="CZ04",'Outside Temp'!B9633,IF(CECCZ="CZ12",'Outside Temp'!B9634, IF(CECCZ="CZ13",'Outside Temp'!B9635))))</f>
        <v>63.31578947</v>
      </c>
      <c r="G9632" s="12">
        <f t="shared" si="3"/>
        <v>1</v>
      </c>
    </row>
    <row r="9633" ht="15.75" customHeight="1">
      <c r="A9633" s="13">
        <v>42225.364583333336</v>
      </c>
      <c r="B9633" s="73">
        <f t="shared" si="1"/>
        <v>42225</v>
      </c>
      <c r="C9633" s="74">
        <f>IF(NewCustomer="Yes", IF(COUNTIF($I$2:$I$11,B9633)&gt;0,0,WEEKDAY(B9633,2)),IF(COUNTIF($I$2:$I$21,B9633)&gt;0,0,WEEKDAY(B9633,2)))</f>
        <v>7</v>
      </c>
      <c r="D9633" s="74">
        <f t="shared" si="2"/>
        <v>8</v>
      </c>
      <c r="E9633" s="12">
        <f>IFERROR(VLOOKUP(A9633,'IDAR Meter Data'!$A:$B,2,1),"")</f>
        <v>158</v>
      </c>
      <c r="F9633" s="75">
        <f>IF(CECCZ="CZ03",'Outside Temp'!B9633,IF(CECCZ="CZ04",'Outside Temp'!B9634,IF(CECCZ="CZ12",'Outside Temp'!B9635, IF(CECCZ="CZ13",'Outside Temp'!B9636))))</f>
        <v>63.71052632</v>
      </c>
      <c r="G9633" s="12">
        <f t="shared" si="3"/>
        <v>1</v>
      </c>
    </row>
    <row r="9634" ht="15.75" customHeight="1">
      <c r="A9634" s="13">
        <v>42225.375</v>
      </c>
      <c r="B9634" s="73">
        <f t="shared" si="1"/>
        <v>42225</v>
      </c>
      <c r="C9634" s="74">
        <f>IF(NewCustomer="Yes", IF(COUNTIF($I$2:$I$11,B9634)&gt;0,0,WEEKDAY(B9634,2)),IF(COUNTIF($I$2:$I$21,B9634)&gt;0,0,WEEKDAY(B9634,2)))</f>
        <v>7</v>
      </c>
      <c r="D9634" s="74">
        <f t="shared" si="2"/>
        <v>9</v>
      </c>
      <c r="E9634" s="12">
        <f>IFERROR(VLOOKUP(A9634,'IDAR Meter Data'!$A:$B,2,1),"")</f>
        <v>165</v>
      </c>
      <c r="F9634" s="75">
        <f>IF(CECCZ="CZ03",'Outside Temp'!B9634,IF(CECCZ="CZ04",'Outside Temp'!B9635,IF(CECCZ="CZ12",'Outside Temp'!B9636, IF(CECCZ="CZ13",'Outside Temp'!B9637))))</f>
        <v>64.13333333</v>
      </c>
      <c r="G9634" s="12">
        <f t="shared" si="3"/>
        <v>1</v>
      </c>
    </row>
    <row r="9635" ht="15.75" customHeight="1">
      <c r="A9635" s="13">
        <v>42225.385416666664</v>
      </c>
      <c r="B9635" s="73">
        <f t="shared" si="1"/>
        <v>42225</v>
      </c>
      <c r="C9635" s="74">
        <f>IF(NewCustomer="Yes", IF(COUNTIF($I$2:$I$11,B9635)&gt;0,0,WEEKDAY(B9635,2)),IF(COUNTIF($I$2:$I$21,B9635)&gt;0,0,WEEKDAY(B9635,2)))</f>
        <v>7</v>
      </c>
      <c r="D9635" s="74">
        <f t="shared" si="2"/>
        <v>9</v>
      </c>
      <c r="E9635" s="12">
        <f>IFERROR(VLOOKUP(A9635,'IDAR Meter Data'!$A:$B,2,1),"")</f>
        <v>150</v>
      </c>
      <c r="F9635" s="75">
        <f>IF(CECCZ="CZ03",'Outside Temp'!B9635,IF(CECCZ="CZ04",'Outside Temp'!B9636,IF(CECCZ="CZ12",'Outside Temp'!B9637, IF(CECCZ="CZ13",'Outside Temp'!B9638))))</f>
        <v>64.63333333</v>
      </c>
      <c r="G9635" s="12">
        <f t="shared" si="3"/>
        <v>1</v>
      </c>
    </row>
    <row r="9636" ht="15.75" customHeight="1">
      <c r="A9636" s="13">
        <v>42225.395833333336</v>
      </c>
      <c r="B9636" s="73">
        <f t="shared" si="1"/>
        <v>42225</v>
      </c>
      <c r="C9636" s="74">
        <f>IF(NewCustomer="Yes", IF(COUNTIF($I$2:$I$11,B9636)&gt;0,0,WEEKDAY(B9636,2)),IF(COUNTIF($I$2:$I$21,B9636)&gt;0,0,WEEKDAY(B9636,2)))</f>
        <v>7</v>
      </c>
      <c r="D9636" s="74">
        <f t="shared" si="2"/>
        <v>9</v>
      </c>
      <c r="E9636" s="12">
        <f>IFERROR(VLOOKUP(A9636,'IDAR Meter Data'!$A:$B,2,1),"")</f>
        <v>163</v>
      </c>
      <c r="F9636" s="75">
        <f>IF(CECCZ="CZ03",'Outside Temp'!B9636,IF(CECCZ="CZ04",'Outside Temp'!B9637,IF(CECCZ="CZ12",'Outside Temp'!B9638, IF(CECCZ="CZ13",'Outside Temp'!B9639))))</f>
        <v>65.13333333</v>
      </c>
      <c r="G9636" s="12">
        <f t="shared" si="3"/>
        <v>2</v>
      </c>
    </row>
    <row r="9637" ht="15.75" customHeight="1">
      <c r="A9637" s="13">
        <v>42225.40625</v>
      </c>
      <c r="B9637" s="73">
        <f t="shared" si="1"/>
        <v>42225</v>
      </c>
      <c r="C9637" s="74">
        <f>IF(NewCustomer="Yes", IF(COUNTIF($I$2:$I$11,B9637)&gt;0,0,WEEKDAY(B9637,2)),IF(COUNTIF($I$2:$I$21,B9637)&gt;0,0,WEEKDAY(B9637,2)))</f>
        <v>7</v>
      </c>
      <c r="D9637" s="74">
        <f t="shared" si="2"/>
        <v>9</v>
      </c>
      <c r="E9637" s="12">
        <f>IFERROR(VLOOKUP(A9637,'IDAR Meter Data'!$A:$B,2,1),"")</f>
        <v>163</v>
      </c>
      <c r="F9637" s="75">
        <f>IF(CECCZ="CZ03",'Outside Temp'!B9637,IF(CECCZ="CZ04",'Outside Temp'!B9638,IF(CECCZ="CZ12",'Outside Temp'!B9639, IF(CECCZ="CZ13",'Outside Temp'!B9640))))</f>
        <v>65.63333333</v>
      </c>
      <c r="G9637" s="12">
        <f t="shared" si="3"/>
        <v>2</v>
      </c>
    </row>
    <row r="9638" ht="15.75" customHeight="1">
      <c r="A9638" s="13">
        <v>42225.416666666664</v>
      </c>
      <c r="B9638" s="73">
        <f t="shared" si="1"/>
        <v>42225</v>
      </c>
      <c r="C9638" s="74">
        <f>IF(NewCustomer="Yes", IF(COUNTIF($I$2:$I$11,B9638)&gt;0,0,WEEKDAY(B9638,2)),IF(COUNTIF($I$2:$I$21,B9638)&gt;0,0,WEEKDAY(B9638,2)))</f>
        <v>7</v>
      </c>
      <c r="D9638" s="74">
        <f t="shared" si="2"/>
        <v>10</v>
      </c>
      <c r="E9638" s="12">
        <f>IFERROR(VLOOKUP(A9638,'IDAR Meter Data'!$A:$B,2,1),"")</f>
        <v>176</v>
      </c>
      <c r="F9638" s="75">
        <f>IF(CECCZ="CZ03",'Outside Temp'!B9638,IF(CECCZ="CZ04",'Outside Temp'!B9639,IF(CECCZ="CZ12",'Outside Temp'!B9640, IF(CECCZ="CZ13",'Outside Temp'!B9641))))</f>
        <v>66.13333333</v>
      </c>
      <c r="G9638" s="12">
        <f t="shared" si="3"/>
        <v>2</v>
      </c>
    </row>
    <row r="9639" ht="15.75" customHeight="1">
      <c r="A9639" s="13">
        <v>42225.427083333336</v>
      </c>
      <c r="B9639" s="73">
        <f t="shared" si="1"/>
        <v>42225</v>
      </c>
      <c r="C9639" s="74">
        <f>IF(NewCustomer="Yes", IF(COUNTIF($I$2:$I$11,B9639)&gt;0,0,WEEKDAY(B9639,2)),IF(COUNTIF($I$2:$I$21,B9639)&gt;0,0,WEEKDAY(B9639,2)))</f>
        <v>7</v>
      </c>
      <c r="D9639" s="74">
        <f t="shared" si="2"/>
        <v>10</v>
      </c>
      <c r="E9639" s="12">
        <f>IFERROR(VLOOKUP(A9639,'IDAR Meter Data'!$A:$B,2,1),"")</f>
        <v>168</v>
      </c>
      <c r="F9639" s="75">
        <f>IF(CECCZ="CZ03",'Outside Temp'!B9639,IF(CECCZ="CZ04",'Outside Temp'!B9640,IF(CECCZ="CZ12",'Outside Temp'!B9641, IF(CECCZ="CZ13",'Outside Temp'!B9642))))</f>
        <v>66.63333333</v>
      </c>
      <c r="G9639" s="12">
        <f t="shared" si="3"/>
        <v>2</v>
      </c>
    </row>
    <row r="9640" ht="15.75" customHeight="1">
      <c r="A9640" s="13">
        <v>42225.4375</v>
      </c>
      <c r="B9640" s="73">
        <f t="shared" si="1"/>
        <v>42225</v>
      </c>
      <c r="C9640" s="74">
        <f>IF(NewCustomer="Yes", IF(COUNTIF($I$2:$I$11,B9640)&gt;0,0,WEEKDAY(B9640,2)),IF(COUNTIF($I$2:$I$21,B9640)&gt;0,0,WEEKDAY(B9640,2)))</f>
        <v>7</v>
      </c>
      <c r="D9640" s="74">
        <f t="shared" si="2"/>
        <v>10</v>
      </c>
      <c r="E9640" s="12">
        <f>IFERROR(VLOOKUP(A9640,'IDAR Meter Data'!$A:$B,2,1),"")</f>
        <v>161</v>
      </c>
      <c r="F9640" s="75">
        <f>IF(CECCZ="CZ03",'Outside Temp'!B9640,IF(CECCZ="CZ04",'Outside Temp'!B9641,IF(CECCZ="CZ12",'Outside Temp'!B9642, IF(CECCZ="CZ13",'Outside Temp'!B9643))))</f>
        <v>67.13333333</v>
      </c>
      <c r="G9640" s="12">
        <f t="shared" si="3"/>
        <v>2</v>
      </c>
    </row>
    <row r="9641" ht="15.75" customHeight="1">
      <c r="A9641" s="13">
        <v>42225.447916666664</v>
      </c>
      <c r="B9641" s="73">
        <f t="shared" si="1"/>
        <v>42225</v>
      </c>
      <c r="C9641" s="74">
        <f>IF(NewCustomer="Yes", IF(COUNTIF($I$2:$I$11,B9641)&gt;0,0,WEEKDAY(B9641,2)),IF(COUNTIF($I$2:$I$21,B9641)&gt;0,0,WEEKDAY(B9641,2)))</f>
        <v>7</v>
      </c>
      <c r="D9641" s="74">
        <f t="shared" si="2"/>
        <v>10</v>
      </c>
      <c r="E9641" s="12">
        <f>IFERROR(VLOOKUP(A9641,'IDAR Meter Data'!$A:$B,2,1),"")</f>
        <v>161</v>
      </c>
      <c r="F9641" s="75">
        <f>IF(CECCZ="CZ03",'Outside Temp'!B9641,IF(CECCZ="CZ04",'Outside Temp'!B9642,IF(CECCZ="CZ12",'Outside Temp'!B9643, IF(CECCZ="CZ13",'Outside Temp'!B9644))))</f>
        <v>67.63333333</v>
      </c>
      <c r="G9641" s="12">
        <f t="shared" si="3"/>
        <v>2</v>
      </c>
    </row>
    <row r="9642" ht="15.75" customHeight="1">
      <c r="A9642" s="13">
        <v>42225.458333333336</v>
      </c>
      <c r="B9642" s="73">
        <f t="shared" si="1"/>
        <v>42225</v>
      </c>
      <c r="C9642" s="74">
        <f>IF(NewCustomer="Yes", IF(COUNTIF($I$2:$I$11,B9642)&gt;0,0,WEEKDAY(B9642,2)),IF(COUNTIF($I$2:$I$21,B9642)&gt;0,0,WEEKDAY(B9642,2)))</f>
        <v>7</v>
      </c>
      <c r="D9642" s="74">
        <f t="shared" si="2"/>
        <v>11</v>
      </c>
      <c r="E9642" s="12">
        <f>IFERROR(VLOOKUP(A9642,'IDAR Meter Data'!$A:$B,2,1),"")</f>
        <v>175</v>
      </c>
      <c r="F9642" s="75">
        <f>IF(CECCZ="CZ03",'Outside Temp'!B9642,IF(CECCZ="CZ04",'Outside Temp'!B9643,IF(CECCZ="CZ12",'Outside Temp'!B9644, IF(CECCZ="CZ13",'Outside Temp'!B9645))))</f>
        <v>68.06666667</v>
      </c>
      <c r="G9642" s="12">
        <f t="shared" si="3"/>
        <v>2</v>
      </c>
    </row>
    <row r="9643" ht="15.75" customHeight="1">
      <c r="A9643" s="13">
        <v>42225.46875</v>
      </c>
      <c r="B9643" s="73">
        <f t="shared" si="1"/>
        <v>42225</v>
      </c>
      <c r="C9643" s="74">
        <f>IF(NewCustomer="Yes", IF(COUNTIF($I$2:$I$11,B9643)&gt;0,0,WEEKDAY(B9643,2)),IF(COUNTIF($I$2:$I$21,B9643)&gt;0,0,WEEKDAY(B9643,2)))</f>
        <v>7</v>
      </c>
      <c r="D9643" s="74">
        <f t="shared" si="2"/>
        <v>11</v>
      </c>
      <c r="E9643" s="12">
        <f>IFERROR(VLOOKUP(A9643,'IDAR Meter Data'!$A:$B,2,1),"")</f>
        <v>178</v>
      </c>
      <c r="F9643" s="75">
        <f>IF(CECCZ="CZ03",'Outside Temp'!B9643,IF(CECCZ="CZ04",'Outside Temp'!B9644,IF(CECCZ="CZ12",'Outside Temp'!B9645, IF(CECCZ="CZ13",'Outside Temp'!B9646))))</f>
        <v>68.31666667</v>
      </c>
      <c r="G9643" s="12">
        <f t="shared" si="3"/>
        <v>2</v>
      </c>
    </row>
    <row r="9644" ht="15.75" customHeight="1">
      <c r="A9644" s="13">
        <v>42225.479166666664</v>
      </c>
      <c r="B9644" s="73">
        <f t="shared" si="1"/>
        <v>42225</v>
      </c>
      <c r="C9644" s="74">
        <f>IF(NewCustomer="Yes", IF(COUNTIF($I$2:$I$11,B9644)&gt;0,0,WEEKDAY(B9644,2)),IF(COUNTIF($I$2:$I$21,B9644)&gt;0,0,WEEKDAY(B9644,2)))</f>
        <v>7</v>
      </c>
      <c r="D9644" s="74">
        <f t="shared" si="2"/>
        <v>11</v>
      </c>
      <c r="E9644" s="12">
        <f>IFERROR(VLOOKUP(A9644,'IDAR Meter Data'!$A:$B,2,1),"")</f>
        <v>195</v>
      </c>
      <c r="F9644" s="75">
        <f>IF(CECCZ="CZ03",'Outside Temp'!B9644,IF(CECCZ="CZ04",'Outside Temp'!B9645,IF(CECCZ="CZ12",'Outside Temp'!B9646, IF(CECCZ="CZ13",'Outside Temp'!B9647))))</f>
        <v>68.56666667</v>
      </c>
      <c r="G9644" s="12">
        <f t="shared" si="3"/>
        <v>2</v>
      </c>
    </row>
    <row r="9645" ht="15.75" customHeight="1">
      <c r="A9645" s="13">
        <v>42225.489583333336</v>
      </c>
      <c r="B9645" s="73">
        <f t="shared" si="1"/>
        <v>42225</v>
      </c>
      <c r="C9645" s="74">
        <f>IF(NewCustomer="Yes", IF(COUNTIF($I$2:$I$11,B9645)&gt;0,0,WEEKDAY(B9645,2)),IF(COUNTIF($I$2:$I$21,B9645)&gt;0,0,WEEKDAY(B9645,2)))</f>
        <v>7</v>
      </c>
      <c r="D9645" s="74">
        <f t="shared" si="2"/>
        <v>11</v>
      </c>
      <c r="E9645" s="12">
        <f>IFERROR(VLOOKUP(A9645,'IDAR Meter Data'!$A:$B,2,1),"")</f>
        <v>182</v>
      </c>
      <c r="F9645" s="75">
        <f>IF(CECCZ="CZ03",'Outside Temp'!B9645,IF(CECCZ="CZ04",'Outside Temp'!B9646,IF(CECCZ="CZ12",'Outside Temp'!B9647, IF(CECCZ="CZ13",'Outside Temp'!B9648))))</f>
        <v>68.81666667</v>
      </c>
      <c r="G9645" s="12">
        <f t="shared" si="3"/>
        <v>2</v>
      </c>
    </row>
    <row r="9646" ht="15.75" customHeight="1">
      <c r="A9646" s="13">
        <v>42225.5</v>
      </c>
      <c r="B9646" s="73">
        <f t="shared" si="1"/>
        <v>42225</v>
      </c>
      <c r="C9646" s="74">
        <f>IF(NewCustomer="Yes", IF(COUNTIF($I$2:$I$11,B9646)&gt;0,0,WEEKDAY(B9646,2)),IF(COUNTIF($I$2:$I$21,B9646)&gt;0,0,WEEKDAY(B9646,2)))</f>
        <v>7</v>
      </c>
      <c r="D9646" s="74">
        <f t="shared" si="2"/>
        <v>12</v>
      </c>
      <c r="E9646" s="12">
        <f>IFERROR(VLOOKUP(A9646,'IDAR Meter Data'!$A:$B,2,1),"")</f>
        <v>177</v>
      </c>
      <c r="F9646" s="75">
        <f>IF(CECCZ="CZ03",'Outside Temp'!B9646,IF(CECCZ="CZ04",'Outside Temp'!B9647,IF(CECCZ="CZ12",'Outside Temp'!B9648, IF(CECCZ="CZ13",'Outside Temp'!B9649))))</f>
        <v>69</v>
      </c>
      <c r="G9646" s="12">
        <f t="shared" si="3"/>
        <v>2</v>
      </c>
    </row>
    <row r="9647" ht="15.75" customHeight="1">
      <c r="A9647" s="13">
        <v>42225.510416666664</v>
      </c>
      <c r="B9647" s="73">
        <f t="shared" si="1"/>
        <v>42225</v>
      </c>
      <c r="C9647" s="74">
        <f>IF(NewCustomer="Yes", IF(COUNTIF($I$2:$I$11,B9647)&gt;0,0,WEEKDAY(B9647,2)),IF(COUNTIF($I$2:$I$21,B9647)&gt;0,0,WEEKDAY(B9647,2)))</f>
        <v>7</v>
      </c>
      <c r="D9647" s="74">
        <f t="shared" si="2"/>
        <v>12</v>
      </c>
      <c r="E9647" s="12">
        <f>IFERROR(VLOOKUP(A9647,'IDAR Meter Data'!$A:$B,2,1),"")</f>
        <v>182</v>
      </c>
      <c r="F9647" s="75">
        <f>IF(CECCZ="CZ03",'Outside Temp'!B9647,IF(CECCZ="CZ04",'Outside Temp'!B9648,IF(CECCZ="CZ12",'Outside Temp'!B9649, IF(CECCZ="CZ13",'Outside Temp'!B9650))))</f>
        <v>69</v>
      </c>
      <c r="G9647" s="12">
        <f t="shared" si="3"/>
        <v>2</v>
      </c>
    </row>
    <row r="9648" ht="15.75" customHeight="1">
      <c r="A9648" s="13">
        <v>42225.520833333336</v>
      </c>
      <c r="B9648" s="73">
        <f t="shared" si="1"/>
        <v>42225</v>
      </c>
      <c r="C9648" s="74">
        <f>IF(NewCustomer="Yes", IF(COUNTIF($I$2:$I$11,B9648)&gt;0,0,WEEKDAY(B9648,2)),IF(COUNTIF($I$2:$I$21,B9648)&gt;0,0,WEEKDAY(B9648,2)))</f>
        <v>7</v>
      </c>
      <c r="D9648" s="74">
        <f t="shared" si="2"/>
        <v>12</v>
      </c>
      <c r="E9648" s="12">
        <f>IFERROR(VLOOKUP(A9648,'IDAR Meter Data'!$A:$B,2,1),"")</f>
        <v>189</v>
      </c>
      <c r="F9648" s="75">
        <f>IF(CECCZ="CZ03",'Outside Temp'!B9648,IF(CECCZ="CZ04",'Outside Temp'!B9649,IF(CECCZ="CZ12",'Outside Temp'!B9650, IF(CECCZ="CZ13",'Outside Temp'!B9651))))</f>
        <v>69</v>
      </c>
      <c r="G9648" s="12">
        <f t="shared" si="3"/>
        <v>2</v>
      </c>
    </row>
    <row r="9649" ht="15.75" customHeight="1">
      <c r="A9649" s="13">
        <v>42225.53125</v>
      </c>
      <c r="B9649" s="73">
        <f t="shared" si="1"/>
        <v>42225</v>
      </c>
      <c r="C9649" s="74">
        <f>IF(NewCustomer="Yes", IF(COUNTIF($I$2:$I$11,B9649)&gt;0,0,WEEKDAY(B9649,2)),IF(COUNTIF($I$2:$I$21,B9649)&gt;0,0,WEEKDAY(B9649,2)))</f>
        <v>7</v>
      </c>
      <c r="D9649" s="74">
        <f t="shared" si="2"/>
        <v>12</v>
      </c>
      <c r="E9649" s="12">
        <f>IFERROR(VLOOKUP(A9649,'IDAR Meter Data'!$A:$B,2,1),"")</f>
        <v>197</v>
      </c>
      <c r="F9649" s="75">
        <f>IF(CECCZ="CZ03",'Outside Temp'!B9649,IF(CECCZ="CZ04",'Outside Temp'!B9650,IF(CECCZ="CZ12",'Outside Temp'!B9651, IF(CECCZ="CZ13",'Outside Temp'!B9652))))</f>
        <v>69</v>
      </c>
      <c r="G9649" s="12">
        <f t="shared" si="3"/>
        <v>2</v>
      </c>
    </row>
    <row r="9650" ht="15.75" customHeight="1">
      <c r="A9650" s="13">
        <v>42225.541666666664</v>
      </c>
      <c r="B9650" s="73">
        <f t="shared" si="1"/>
        <v>42225</v>
      </c>
      <c r="C9650" s="74">
        <f>IF(NewCustomer="Yes", IF(COUNTIF($I$2:$I$11,B9650)&gt;0,0,WEEKDAY(B9650,2)),IF(COUNTIF($I$2:$I$21,B9650)&gt;0,0,WEEKDAY(B9650,2)))</f>
        <v>7</v>
      </c>
      <c r="D9650" s="74">
        <f t="shared" si="2"/>
        <v>13</v>
      </c>
      <c r="E9650" s="12">
        <f>IFERROR(VLOOKUP(A9650,'IDAR Meter Data'!$A:$B,2,1),"")</f>
        <v>183</v>
      </c>
      <c r="F9650" s="75">
        <f>IF(CECCZ="CZ03",'Outside Temp'!B9650,IF(CECCZ="CZ04",'Outside Temp'!B9651,IF(CECCZ="CZ12",'Outside Temp'!B9652, IF(CECCZ="CZ13",'Outside Temp'!B9653))))</f>
        <v>69.06666667</v>
      </c>
      <c r="G9650" s="12">
        <f t="shared" si="3"/>
        <v>2</v>
      </c>
    </row>
    <row r="9651" ht="15.75" customHeight="1">
      <c r="A9651" s="13">
        <v>42225.552083333336</v>
      </c>
      <c r="B9651" s="73">
        <f t="shared" si="1"/>
        <v>42225</v>
      </c>
      <c r="C9651" s="74">
        <f>IF(NewCustomer="Yes", IF(COUNTIF($I$2:$I$11,B9651)&gt;0,0,WEEKDAY(B9651,2)),IF(COUNTIF($I$2:$I$21,B9651)&gt;0,0,WEEKDAY(B9651,2)))</f>
        <v>7</v>
      </c>
      <c r="D9651" s="74">
        <f t="shared" si="2"/>
        <v>13</v>
      </c>
      <c r="E9651" s="12">
        <f>IFERROR(VLOOKUP(A9651,'IDAR Meter Data'!$A:$B,2,1),"")</f>
        <v>186</v>
      </c>
      <c r="F9651" s="75">
        <f>IF(CECCZ="CZ03",'Outside Temp'!B9651,IF(CECCZ="CZ04",'Outside Temp'!B9652,IF(CECCZ="CZ12",'Outside Temp'!B9653, IF(CECCZ="CZ13",'Outside Temp'!B9654))))</f>
        <v>69.31666667</v>
      </c>
      <c r="G9651" s="12">
        <f t="shared" si="3"/>
        <v>2</v>
      </c>
    </row>
    <row r="9652" ht="15.75" customHeight="1">
      <c r="A9652" s="13">
        <v>42225.5625</v>
      </c>
      <c r="B9652" s="73">
        <f t="shared" si="1"/>
        <v>42225</v>
      </c>
      <c r="C9652" s="74">
        <f>IF(NewCustomer="Yes", IF(COUNTIF($I$2:$I$11,B9652)&gt;0,0,WEEKDAY(B9652,2)),IF(COUNTIF($I$2:$I$21,B9652)&gt;0,0,WEEKDAY(B9652,2)))</f>
        <v>7</v>
      </c>
      <c r="D9652" s="74">
        <f t="shared" si="2"/>
        <v>13</v>
      </c>
      <c r="E9652" s="12">
        <f>IFERROR(VLOOKUP(A9652,'IDAR Meter Data'!$A:$B,2,1),"")</f>
        <v>190</v>
      </c>
      <c r="F9652" s="75">
        <f>IF(CECCZ="CZ03",'Outside Temp'!B9652,IF(CECCZ="CZ04",'Outside Temp'!B9653,IF(CECCZ="CZ12",'Outside Temp'!B9654, IF(CECCZ="CZ13",'Outside Temp'!B9655))))</f>
        <v>69.56666667</v>
      </c>
      <c r="G9652" s="12">
        <f t="shared" si="3"/>
        <v>2</v>
      </c>
    </row>
    <row r="9653" ht="15.75" customHeight="1">
      <c r="A9653" s="13">
        <v>42225.572916666664</v>
      </c>
      <c r="B9653" s="73">
        <f t="shared" si="1"/>
        <v>42225</v>
      </c>
      <c r="C9653" s="74">
        <f>IF(NewCustomer="Yes", IF(COUNTIF($I$2:$I$11,B9653)&gt;0,0,WEEKDAY(B9653,2)),IF(COUNTIF($I$2:$I$21,B9653)&gt;0,0,WEEKDAY(B9653,2)))</f>
        <v>7</v>
      </c>
      <c r="D9653" s="74">
        <f t="shared" si="2"/>
        <v>13</v>
      </c>
      <c r="E9653" s="12">
        <f>IFERROR(VLOOKUP(A9653,'IDAR Meter Data'!$A:$B,2,1),"")</f>
        <v>206</v>
      </c>
      <c r="F9653" s="75">
        <f>IF(CECCZ="CZ03",'Outside Temp'!B9653,IF(CECCZ="CZ04",'Outside Temp'!B9654,IF(CECCZ="CZ12",'Outside Temp'!B9655, IF(CECCZ="CZ13",'Outside Temp'!B9656))))</f>
        <v>69.81666667</v>
      </c>
      <c r="G9653" s="12">
        <f t="shared" si="3"/>
        <v>2</v>
      </c>
    </row>
    <row r="9654" ht="15.75" customHeight="1">
      <c r="A9654" s="13">
        <v>42225.583333333336</v>
      </c>
      <c r="B9654" s="73">
        <f t="shared" si="1"/>
        <v>42225</v>
      </c>
      <c r="C9654" s="74">
        <f>IF(NewCustomer="Yes", IF(COUNTIF($I$2:$I$11,B9654)&gt;0,0,WEEKDAY(B9654,2)),IF(COUNTIF($I$2:$I$21,B9654)&gt;0,0,WEEKDAY(B9654,2)))</f>
        <v>7</v>
      </c>
      <c r="D9654" s="74">
        <f t="shared" si="2"/>
        <v>14</v>
      </c>
      <c r="E9654" s="12">
        <f>IFERROR(VLOOKUP(A9654,'IDAR Meter Data'!$A:$B,2,1),"")</f>
        <v>183</v>
      </c>
      <c r="F9654" s="75">
        <f>IF(CECCZ="CZ03",'Outside Temp'!B9654,IF(CECCZ="CZ04",'Outside Temp'!B9655,IF(CECCZ="CZ12",'Outside Temp'!B9656, IF(CECCZ="CZ13",'Outside Temp'!B9657))))</f>
        <v>70</v>
      </c>
      <c r="G9654" s="12">
        <f t="shared" si="3"/>
        <v>2</v>
      </c>
    </row>
    <row r="9655" ht="15.75" customHeight="1">
      <c r="A9655" s="13">
        <v>42225.59375</v>
      </c>
      <c r="B9655" s="73">
        <f t="shared" si="1"/>
        <v>42225</v>
      </c>
      <c r="C9655" s="74">
        <f>IF(NewCustomer="Yes", IF(COUNTIF($I$2:$I$11,B9655)&gt;0,0,WEEKDAY(B9655,2)),IF(COUNTIF($I$2:$I$21,B9655)&gt;0,0,WEEKDAY(B9655,2)))</f>
        <v>7</v>
      </c>
      <c r="D9655" s="74">
        <f t="shared" si="2"/>
        <v>14</v>
      </c>
      <c r="E9655" s="12">
        <f>IFERROR(VLOOKUP(A9655,'IDAR Meter Data'!$A:$B,2,1),"")</f>
        <v>188</v>
      </c>
      <c r="F9655" s="75">
        <f>IF(CECCZ="CZ03",'Outside Temp'!B9655,IF(CECCZ="CZ04",'Outside Temp'!B9656,IF(CECCZ="CZ12",'Outside Temp'!B9657, IF(CECCZ="CZ13",'Outside Temp'!B9658))))</f>
        <v>70</v>
      </c>
      <c r="G9655" s="12">
        <f t="shared" si="3"/>
        <v>2</v>
      </c>
    </row>
    <row r="9656" ht="15.75" customHeight="1">
      <c r="A9656" s="13">
        <v>42225.604166666664</v>
      </c>
      <c r="B9656" s="73">
        <f t="shared" si="1"/>
        <v>42225</v>
      </c>
      <c r="C9656" s="74">
        <f>IF(NewCustomer="Yes", IF(COUNTIF($I$2:$I$11,B9656)&gt;0,0,WEEKDAY(B9656,2)),IF(COUNTIF($I$2:$I$21,B9656)&gt;0,0,WEEKDAY(B9656,2)))</f>
        <v>7</v>
      </c>
      <c r="D9656" s="74">
        <f t="shared" si="2"/>
        <v>14</v>
      </c>
      <c r="E9656" s="12">
        <f>IFERROR(VLOOKUP(A9656,'IDAR Meter Data'!$A:$B,2,1),"")</f>
        <v>192</v>
      </c>
      <c r="F9656" s="75">
        <f>IF(CECCZ="CZ03",'Outside Temp'!B9656,IF(CECCZ="CZ04",'Outside Temp'!B9657,IF(CECCZ="CZ12",'Outside Temp'!B9658, IF(CECCZ="CZ13",'Outside Temp'!B9659))))</f>
        <v>70</v>
      </c>
      <c r="G9656" s="12">
        <f t="shared" si="3"/>
        <v>2</v>
      </c>
    </row>
    <row r="9657" ht="15.75" customHeight="1">
      <c r="A9657" s="13">
        <v>42225.614583333336</v>
      </c>
      <c r="B9657" s="73">
        <f t="shared" si="1"/>
        <v>42225</v>
      </c>
      <c r="C9657" s="74">
        <f>IF(NewCustomer="Yes", IF(COUNTIF($I$2:$I$11,B9657)&gt;0,0,WEEKDAY(B9657,2)),IF(COUNTIF($I$2:$I$21,B9657)&gt;0,0,WEEKDAY(B9657,2)))</f>
        <v>7</v>
      </c>
      <c r="D9657" s="74">
        <f t="shared" si="2"/>
        <v>14</v>
      </c>
      <c r="E9657" s="12">
        <f>IFERROR(VLOOKUP(A9657,'IDAR Meter Data'!$A:$B,2,1),"")</f>
        <v>195</v>
      </c>
      <c r="F9657" s="75">
        <f>IF(CECCZ="CZ03",'Outside Temp'!B9657,IF(CECCZ="CZ04",'Outside Temp'!B9658,IF(CECCZ="CZ12",'Outside Temp'!B9659, IF(CECCZ="CZ13",'Outside Temp'!B9660))))</f>
        <v>70</v>
      </c>
      <c r="G9657" s="12">
        <f t="shared" si="3"/>
        <v>2</v>
      </c>
    </row>
    <row r="9658" ht="15.75" customHeight="1">
      <c r="A9658" s="13">
        <v>42225.625</v>
      </c>
      <c r="B9658" s="73">
        <f t="shared" si="1"/>
        <v>42225</v>
      </c>
      <c r="C9658" s="74">
        <f>IF(NewCustomer="Yes", IF(COUNTIF($I$2:$I$11,B9658)&gt;0,0,WEEKDAY(B9658,2)),IF(COUNTIF($I$2:$I$21,B9658)&gt;0,0,WEEKDAY(B9658,2)))</f>
        <v>7</v>
      </c>
      <c r="D9658" s="74">
        <f t="shared" si="2"/>
        <v>15</v>
      </c>
      <c r="E9658" s="12">
        <f>IFERROR(VLOOKUP(A9658,'IDAR Meter Data'!$A:$B,2,1),"")</f>
        <v>210</v>
      </c>
      <c r="F9658" s="75">
        <f>IF(CECCZ="CZ03",'Outside Temp'!B9658,IF(CECCZ="CZ04",'Outside Temp'!B9659,IF(CECCZ="CZ12",'Outside Temp'!B9660, IF(CECCZ="CZ13",'Outside Temp'!B9661))))</f>
        <v>69.93333333</v>
      </c>
      <c r="G9658" s="12">
        <f t="shared" si="3"/>
        <v>2</v>
      </c>
    </row>
    <row r="9659" ht="15.75" customHeight="1">
      <c r="A9659" s="13">
        <v>42225.635416666664</v>
      </c>
      <c r="B9659" s="73">
        <f t="shared" si="1"/>
        <v>42225</v>
      </c>
      <c r="C9659" s="74">
        <f>IF(NewCustomer="Yes", IF(COUNTIF($I$2:$I$11,B9659)&gt;0,0,WEEKDAY(B9659,2)),IF(COUNTIF($I$2:$I$21,B9659)&gt;0,0,WEEKDAY(B9659,2)))</f>
        <v>7</v>
      </c>
      <c r="D9659" s="74">
        <f t="shared" si="2"/>
        <v>15</v>
      </c>
      <c r="E9659" s="12">
        <f>IFERROR(VLOOKUP(A9659,'IDAR Meter Data'!$A:$B,2,1),"")</f>
        <v>193</v>
      </c>
      <c r="F9659" s="75">
        <f>IF(CECCZ="CZ03",'Outside Temp'!B9659,IF(CECCZ="CZ04",'Outside Temp'!B9660,IF(CECCZ="CZ12",'Outside Temp'!B9661, IF(CECCZ="CZ13",'Outside Temp'!B9662))))</f>
        <v>69.68333333</v>
      </c>
      <c r="G9659" s="12">
        <f t="shared" si="3"/>
        <v>2</v>
      </c>
    </row>
    <row r="9660" ht="15.75" customHeight="1">
      <c r="A9660" s="13">
        <v>42225.645833333336</v>
      </c>
      <c r="B9660" s="73">
        <f t="shared" si="1"/>
        <v>42225</v>
      </c>
      <c r="C9660" s="74">
        <f>IF(NewCustomer="Yes", IF(COUNTIF($I$2:$I$11,B9660)&gt;0,0,WEEKDAY(B9660,2)),IF(COUNTIF($I$2:$I$21,B9660)&gt;0,0,WEEKDAY(B9660,2)))</f>
        <v>7</v>
      </c>
      <c r="D9660" s="74">
        <f t="shared" si="2"/>
        <v>15</v>
      </c>
      <c r="E9660" s="12">
        <f>IFERROR(VLOOKUP(A9660,'IDAR Meter Data'!$A:$B,2,1),"")</f>
        <v>203</v>
      </c>
      <c r="F9660" s="75">
        <f>IF(CECCZ="CZ03",'Outside Temp'!B9660,IF(CECCZ="CZ04",'Outside Temp'!B9661,IF(CECCZ="CZ12",'Outside Temp'!B9662, IF(CECCZ="CZ13",'Outside Temp'!B9663))))</f>
        <v>69.43333333</v>
      </c>
      <c r="G9660" s="12">
        <f t="shared" si="3"/>
        <v>2</v>
      </c>
    </row>
    <row r="9661" ht="15.75" customHeight="1">
      <c r="A9661" s="13">
        <v>42225.65625</v>
      </c>
      <c r="B9661" s="73">
        <f t="shared" si="1"/>
        <v>42225</v>
      </c>
      <c r="C9661" s="74">
        <f>IF(NewCustomer="Yes", IF(COUNTIF($I$2:$I$11,B9661)&gt;0,0,WEEKDAY(B9661,2)),IF(COUNTIF($I$2:$I$21,B9661)&gt;0,0,WEEKDAY(B9661,2)))</f>
        <v>7</v>
      </c>
      <c r="D9661" s="74">
        <f t="shared" si="2"/>
        <v>15</v>
      </c>
      <c r="E9661" s="12">
        <f>IFERROR(VLOOKUP(A9661,'IDAR Meter Data'!$A:$B,2,1),"")</f>
        <v>197</v>
      </c>
      <c r="F9661" s="75">
        <f>IF(CECCZ="CZ03",'Outside Temp'!B9661,IF(CECCZ="CZ04",'Outside Temp'!B9662,IF(CECCZ="CZ12",'Outside Temp'!B9663, IF(CECCZ="CZ13",'Outside Temp'!B9664))))</f>
        <v>69.18333333</v>
      </c>
      <c r="G9661" s="12">
        <f t="shared" si="3"/>
        <v>2</v>
      </c>
    </row>
    <row r="9662" ht="15.75" customHeight="1">
      <c r="A9662" s="13">
        <v>42225.666666666664</v>
      </c>
      <c r="B9662" s="73">
        <f t="shared" si="1"/>
        <v>42225</v>
      </c>
      <c r="C9662" s="74">
        <f>IF(NewCustomer="Yes", IF(COUNTIF($I$2:$I$11,B9662)&gt;0,0,WEEKDAY(B9662,2)),IF(COUNTIF($I$2:$I$21,B9662)&gt;0,0,WEEKDAY(B9662,2)))</f>
        <v>7</v>
      </c>
      <c r="D9662" s="74">
        <f t="shared" si="2"/>
        <v>16</v>
      </c>
      <c r="E9662" s="12">
        <f>IFERROR(VLOOKUP(A9662,'IDAR Meter Data'!$A:$B,2,1),"")</f>
        <v>223</v>
      </c>
      <c r="F9662" s="75">
        <f>IF(CECCZ="CZ03",'Outside Temp'!B9662,IF(CECCZ="CZ04",'Outside Temp'!B9663,IF(CECCZ="CZ12",'Outside Temp'!B9664, IF(CECCZ="CZ13",'Outside Temp'!B9665))))</f>
        <v>68.8</v>
      </c>
      <c r="G9662" s="12">
        <f t="shared" si="3"/>
        <v>2</v>
      </c>
    </row>
    <row r="9663" ht="15.75" customHeight="1">
      <c r="A9663" s="13">
        <v>42225.677083333336</v>
      </c>
      <c r="B9663" s="73">
        <f t="shared" si="1"/>
        <v>42225</v>
      </c>
      <c r="C9663" s="74">
        <f>IF(NewCustomer="Yes", IF(COUNTIF($I$2:$I$11,B9663)&gt;0,0,WEEKDAY(B9663,2)),IF(COUNTIF($I$2:$I$21,B9663)&gt;0,0,WEEKDAY(B9663,2)))</f>
        <v>7</v>
      </c>
      <c r="D9663" s="74">
        <f t="shared" si="2"/>
        <v>16</v>
      </c>
      <c r="E9663" s="12">
        <f>IFERROR(VLOOKUP(A9663,'IDAR Meter Data'!$A:$B,2,1),"")</f>
        <v>209</v>
      </c>
      <c r="F9663" s="75">
        <f>IF(CECCZ="CZ03",'Outside Temp'!B9663,IF(CECCZ="CZ04",'Outside Temp'!B9664,IF(CECCZ="CZ12",'Outside Temp'!B9665, IF(CECCZ="CZ13",'Outside Temp'!B9666))))</f>
        <v>68.05</v>
      </c>
      <c r="G9663" s="12">
        <f t="shared" si="3"/>
        <v>2</v>
      </c>
    </row>
    <row r="9664" ht="15.75" customHeight="1">
      <c r="A9664" s="13">
        <v>42225.6875</v>
      </c>
      <c r="B9664" s="73">
        <f t="shared" si="1"/>
        <v>42225</v>
      </c>
      <c r="C9664" s="74">
        <f>IF(NewCustomer="Yes", IF(COUNTIF($I$2:$I$11,B9664)&gt;0,0,WEEKDAY(B9664,2)),IF(COUNTIF($I$2:$I$21,B9664)&gt;0,0,WEEKDAY(B9664,2)))</f>
        <v>7</v>
      </c>
      <c r="D9664" s="74">
        <f t="shared" si="2"/>
        <v>16</v>
      </c>
      <c r="E9664" s="12">
        <f>IFERROR(VLOOKUP(A9664,'IDAR Meter Data'!$A:$B,2,1),"")</f>
        <v>210</v>
      </c>
      <c r="F9664" s="75">
        <f>IF(CECCZ="CZ03",'Outside Temp'!B9664,IF(CECCZ="CZ04",'Outside Temp'!B9665,IF(CECCZ="CZ12",'Outside Temp'!B9666, IF(CECCZ="CZ13",'Outside Temp'!B9667))))</f>
        <v>67.3</v>
      </c>
      <c r="G9664" s="12">
        <f t="shared" si="3"/>
        <v>2</v>
      </c>
    </row>
    <row r="9665" ht="15.75" customHeight="1">
      <c r="A9665" s="13">
        <v>42225.697916666664</v>
      </c>
      <c r="B9665" s="73">
        <f t="shared" si="1"/>
        <v>42225</v>
      </c>
      <c r="C9665" s="74">
        <f>IF(NewCustomer="Yes", IF(COUNTIF($I$2:$I$11,B9665)&gt;0,0,WEEKDAY(B9665,2)),IF(COUNTIF($I$2:$I$21,B9665)&gt;0,0,WEEKDAY(B9665,2)))</f>
        <v>7</v>
      </c>
      <c r="D9665" s="74">
        <f t="shared" si="2"/>
        <v>16</v>
      </c>
      <c r="E9665" s="12">
        <f>IFERROR(VLOOKUP(A9665,'IDAR Meter Data'!$A:$B,2,1),"")</f>
        <v>206</v>
      </c>
      <c r="F9665" s="75">
        <f>IF(CECCZ="CZ03",'Outside Temp'!B9665,IF(CECCZ="CZ04",'Outside Temp'!B9666,IF(CECCZ="CZ12",'Outside Temp'!B9667, IF(CECCZ="CZ13",'Outside Temp'!B9668))))</f>
        <v>66.55</v>
      </c>
      <c r="G9665" s="12">
        <f t="shared" si="3"/>
        <v>2</v>
      </c>
    </row>
    <row r="9666" ht="15.75" customHeight="1">
      <c r="A9666" s="13">
        <v>42225.708333333336</v>
      </c>
      <c r="B9666" s="73">
        <f t="shared" si="1"/>
        <v>42225</v>
      </c>
      <c r="C9666" s="74">
        <f>IF(NewCustomer="Yes", IF(COUNTIF($I$2:$I$11,B9666)&gt;0,0,WEEKDAY(B9666,2)),IF(COUNTIF($I$2:$I$21,B9666)&gt;0,0,WEEKDAY(B9666,2)))</f>
        <v>7</v>
      </c>
      <c r="D9666" s="74">
        <f t="shared" si="2"/>
        <v>17</v>
      </c>
      <c r="E9666" s="12">
        <f>IFERROR(VLOOKUP(A9666,'IDAR Meter Data'!$A:$B,2,1),"")</f>
        <v>213</v>
      </c>
      <c r="F9666" s="75">
        <f>IF(CECCZ="CZ03",'Outside Temp'!B9666,IF(CECCZ="CZ04",'Outside Temp'!B9667,IF(CECCZ="CZ12",'Outside Temp'!B9668, IF(CECCZ="CZ13",'Outside Temp'!B9669))))</f>
        <v>65.93333333</v>
      </c>
      <c r="G9666" s="12">
        <f t="shared" si="3"/>
        <v>2</v>
      </c>
    </row>
    <row r="9667" ht="15.75" customHeight="1">
      <c r="A9667" s="13">
        <v>42225.71875</v>
      </c>
      <c r="B9667" s="73">
        <f t="shared" si="1"/>
        <v>42225</v>
      </c>
      <c r="C9667" s="74">
        <f>IF(NewCustomer="Yes", IF(COUNTIF($I$2:$I$11,B9667)&gt;0,0,WEEKDAY(B9667,2)),IF(COUNTIF($I$2:$I$21,B9667)&gt;0,0,WEEKDAY(B9667,2)))</f>
        <v>7</v>
      </c>
      <c r="D9667" s="74">
        <f t="shared" si="2"/>
        <v>17</v>
      </c>
      <c r="E9667" s="12">
        <f>IFERROR(VLOOKUP(A9667,'IDAR Meter Data'!$A:$B,2,1),"")</f>
        <v>206</v>
      </c>
      <c r="F9667" s="75">
        <f>IF(CECCZ="CZ03",'Outside Temp'!B9667,IF(CECCZ="CZ04",'Outside Temp'!B9668,IF(CECCZ="CZ12",'Outside Temp'!B9669, IF(CECCZ="CZ13",'Outside Temp'!B9670))))</f>
        <v>65.68333333</v>
      </c>
      <c r="G9667" s="12">
        <f t="shared" si="3"/>
        <v>2</v>
      </c>
    </row>
    <row r="9668" ht="15.75" customHeight="1">
      <c r="A9668" s="13">
        <v>42225.729166666664</v>
      </c>
      <c r="B9668" s="73">
        <f t="shared" si="1"/>
        <v>42225</v>
      </c>
      <c r="C9668" s="74">
        <f>IF(NewCustomer="Yes", IF(COUNTIF($I$2:$I$11,B9668)&gt;0,0,WEEKDAY(B9668,2)),IF(COUNTIF($I$2:$I$21,B9668)&gt;0,0,WEEKDAY(B9668,2)))</f>
        <v>7</v>
      </c>
      <c r="D9668" s="74">
        <f t="shared" si="2"/>
        <v>17</v>
      </c>
      <c r="E9668" s="12">
        <f>IFERROR(VLOOKUP(A9668,'IDAR Meter Data'!$A:$B,2,1),"")</f>
        <v>232</v>
      </c>
      <c r="F9668" s="75">
        <f>IF(CECCZ="CZ03",'Outside Temp'!B9668,IF(CECCZ="CZ04",'Outside Temp'!B9669,IF(CECCZ="CZ12",'Outside Temp'!B9670, IF(CECCZ="CZ13",'Outside Temp'!B9671))))</f>
        <v>65.43333333</v>
      </c>
      <c r="G9668" s="12">
        <f t="shared" si="3"/>
        <v>2</v>
      </c>
    </row>
    <row r="9669" ht="15.75" customHeight="1">
      <c r="A9669" s="13">
        <v>42225.739583333336</v>
      </c>
      <c r="B9669" s="73">
        <f t="shared" si="1"/>
        <v>42225</v>
      </c>
      <c r="C9669" s="74">
        <f>IF(NewCustomer="Yes", IF(COUNTIF($I$2:$I$11,B9669)&gt;0,0,WEEKDAY(B9669,2)),IF(COUNTIF($I$2:$I$21,B9669)&gt;0,0,WEEKDAY(B9669,2)))</f>
        <v>7</v>
      </c>
      <c r="D9669" s="74">
        <f t="shared" si="2"/>
        <v>17</v>
      </c>
      <c r="E9669" s="12">
        <f>IFERROR(VLOOKUP(A9669,'IDAR Meter Data'!$A:$B,2,1),"")</f>
        <v>214</v>
      </c>
      <c r="F9669" s="75">
        <f>IF(CECCZ="CZ03",'Outside Temp'!B9669,IF(CECCZ="CZ04",'Outside Temp'!B9670,IF(CECCZ="CZ12",'Outside Temp'!B9671, IF(CECCZ="CZ13",'Outside Temp'!B9672))))</f>
        <v>65.18333333</v>
      </c>
      <c r="G9669" s="12">
        <f t="shared" si="3"/>
        <v>2</v>
      </c>
    </row>
    <row r="9670" ht="15.75" customHeight="1">
      <c r="A9670" s="13">
        <v>42225.75</v>
      </c>
      <c r="B9670" s="73">
        <f t="shared" si="1"/>
        <v>42225</v>
      </c>
      <c r="C9670" s="74">
        <f>IF(NewCustomer="Yes", IF(COUNTIF($I$2:$I$11,B9670)&gt;0,0,WEEKDAY(B9670,2)),IF(COUNTIF($I$2:$I$21,B9670)&gt;0,0,WEEKDAY(B9670,2)))</f>
        <v>7</v>
      </c>
      <c r="D9670" s="74">
        <f t="shared" si="2"/>
        <v>18</v>
      </c>
      <c r="E9670" s="12">
        <f>IFERROR(VLOOKUP(A9670,'IDAR Meter Data'!$A:$B,2,1),"")</f>
        <v>209</v>
      </c>
      <c r="F9670" s="75">
        <f>IF(CECCZ="CZ03",'Outside Temp'!B9670,IF(CECCZ="CZ04",'Outside Temp'!B9671,IF(CECCZ="CZ12",'Outside Temp'!B9672, IF(CECCZ="CZ13",'Outside Temp'!B9673))))</f>
        <v>64.86666667</v>
      </c>
      <c r="G9670" s="12">
        <f t="shared" si="3"/>
        <v>1</v>
      </c>
    </row>
    <row r="9671" ht="15.75" customHeight="1">
      <c r="A9671" s="13">
        <v>42225.760416666664</v>
      </c>
      <c r="B9671" s="73">
        <f t="shared" si="1"/>
        <v>42225</v>
      </c>
      <c r="C9671" s="74">
        <f>IF(NewCustomer="Yes", IF(COUNTIF($I$2:$I$11,B9671)&gt;0,0,WEEKDAY(B9671,2)),IF(COUNTIF($I$2:$I$21,B9671)&gt;0,0,WEEKDAY(B9671,2)))</f>
        <v>7</v>
      </c>
      <c r="D9671" s="74">
        <f t="shared" si="2"/>
        <v>18</v>
      </c>
      <c r="E9671" s="12">
        <f>IFERROR(VLOOKUP(A9671,'IDAR Meter Data'!$A:$B,2,1),"")</f>
        <v>211</v>
      </c>
      <c r="F9671" s="75">
        <f>IF(CECCZ="CZ03",'Outside Temp'!B9671,IF(CECCZ="CZ04",'Outside Temp'!B9672,IF(CECCZ="CZ12",'Outside Temp'!B9673, IF(CECCZ="CZ13",'Outside Temp'!B9674))))</f>
        <v>64.36666667</v>
      </c>
      <c r="G9671" s="12">
        <f t="shared" si="3"/>
        <v>1</v>
      </c>
    </row>
    <row r="9672" ht="15.75" customHeight="1">
      <c r="A9672" s="13">
        <v>42225.770833333336</v>
      </c>
      <c r="B9672" s="73">
        <f t="shared" si="1"/>
        <v>42225</v>
      </c>
      <c r="C9672" s="74">
        <f>IF(NewCustomer="Yes", IF(COUNTIF($I$2:$I$11,B9672)&gt;0,0,WEEKDAY(B9672,2)),IF(COUNTIF($I$2:$I$21,B9672)&gt;0,0,WEEKDAY(B9672,2)))</f>
        <v>7</v>
      </c>
      <c r="D9672" s="74">
        <f t="shared" si="2"/>
        <v>18</v>
      </c>
      <c r="E9672" s="12">
        <f>IFERROR(VLOOKUP(A9672,'IDAR Meter Data'!$A:$B,2,1),"")</f>
        <v>215</v>
      </c>
      <c r="F9672" s="75">
        <f>IF(CECCZ="CZ03",'Outside Temp'!B9672,IF(CECCZ="CZ04",'Outside Temp'!B9673,IF(CECCZ="CZ12",'Outside Temp'!B9674, IF(CECCZ="CZ13",'Outside Temp'!B9675))))</f>
        <v>63.86666667</v>
      </c>
      <c r="G9672" s="12">
        <f t="shared" si="3"/>
        <v>1</v>
      </c>
    </row>
    <row r="9673" ht="15.75" customHeight="1">
      <c r="A9673" s="13">
        <v>42225.78125</v>
      </c>
      <c r="B9673" s="73">
        <f t="shared" si="1"/>
        <v>42225</v>
      </c>
      <c r="C9673" s="74">
        <f>IF(NewCustomer="Yes", IF(COUNTIF($I$2:$I$11,B9673)&gt;0,0,WEEKDAY(B9673,2)),IF(COUNTIF($I$2:$I$21,B9673)&gt;0,0,WEEKDAY(B9673,2)))</f>
        <v>7</v>
      </c>
      <c r="D9673" s="74">
        <f t="shared" si="2"/>
        <v>18</v>
      </c>
      <c r="E9673" s="12">
        <f>IFERROR(VLOOKUP(A9673,'IDAR Meter Data'!$A:$B,2,1),"")</f>
        <v>217</v>
      </c>
      <c r="F9673" s="75">
        <f>IF(CECCZ="CZ03",'Outside Temp'!B9673,IF(CECCZ="CZ04",'Outside Temp'!B9674,IF(CECCZ="CZ12",'Outside Temp'!B9675, IF(CECCZ="CZ13",'Outside Temp'!B9676))))</f>
        <v>63.36666667</v>
      </c>
      <c r="G9673" s="12">
        <f t="shared" si="3"/>
        <v>1</v>
      </c>
    </row>
    <row r="9674" ht="15.75" customHeight="1">
      <c r="A9674" s="13">
        <v>42225.791666666664</v>
      </c>
      <c r="B9674" s="73">
        <f t="shared" si="1"/>
        <v>42225</v>
      </c>
      <c r="C9674" s="74">
        <f>IF(NewCustomer="Yes", IF(COUNTIF($I$2:$I$11,B9674)&gt;0,0,WEEKDAY(B9674,2)),IF(COUNTIF($I$2:$I$21,B9674)&gt;0,0,WEEKDAY(B9674,2)))</f>
        <v>7</v>
      </c>
      <c r="D9674" s="74">
        <f t="shared" si="2"/>
        <v>19</v>
      </c>
      <c r="E9674" s="12">
        <f>IFERROR(VLOOKUP(A9674,'IDAR Meter Data'!$A:$B,2,1),"")</f>
        <v>197</v>
      </c>
      <c r="F9674" s="75">
        <f>IF(CECCZ="CZ03",'Outside Temp'!B9674,IF(CECCZ="CZ04",'Outside Temp'!B9675,IF(CECCZ="CZ12",'Outside Temp'!B9676, IF(CECCZ="CZ13",'Outside Temp'!B9677))))</f>
        <v>62.93333333</v>
      </c>
      <c r="G9674" s="12">
        <f t="shared" si="3"/>
        <v>1</v>
      </c>
    </row>
    <row r="9675" ht="15.75" customHeight="1">
      <c r="A9675" s="13">
        <v>42225.802083333336</v>
      </c>
      <c r="B9675" s="73">
        <f t="shared" si="1"/>
        <v>42225</v>
      </c>
      <c r="C9675" s="74">
        <f>IF(NewCustomer="Yes", IF(COUNTIF($I$2:$I$11,B9675)&gt;0,0,WEEKDAY(B9675,2)),IF(COUNTIF($I$2:$I$21,B9675)&gt;0,0,WEEKDAY(B9675,2)))</f>
        <v>7</v>
      </c>
      <c r="D9675" s="74">
        <f t="shared" si="2"/>
        <v>19</v>
      </c>
      <c r="E9675" s="12">
        <f>IFERROR(VLOOKUP(A9675,'IDAR Meter Data'!$A:$B,2,1),"")</f>
        <v>197</v>
      </c>
      <c r="F9675" s="75">
        <f>IF(CECCZ="CZ03",'Outside Temp'!B9675,IF(CECCZ="CZ04",'Outside Temp'!B9676,IF(CECCZ="CZ12",'Outside Temp'!B9677, IF(CECCZ="CZ13",'Outside Temp'!B9678))))</f>
        <v>62.68333333</v>
      </c>
      <c r="G9675" s="12">
        <f t="shared" si="3"/>
        <v>1</v>
      </c>
    </row>
    <row r="9676" ht="15.75" customHeight="1">
      <c r="A9676" s="13">
        <v>42225.8125</v>
      </c>
      <c r="B9676" s="73">
        <f t="shared" si="1"/>
        <v>42225</v>
      </c>
      <c r="C9676" s="74">
        <f>IF(NewCustomer="Yes", IF(COUNTIF($I$2:$I$11,B9676)&gt;0,0,WEEKDAY(B9676,2)),IF(COUNTIF($I$2:$I$21,B9676)&gt;0,0,WEEKDAY(B9676,2)))</f>
        <v>7</v>
      </c>
      <c r="D9676" s="74">
        <f t="shared" si="2"/>
        <v>19</v>
      </c>
      <c r="E9676" s="12">
        <f>IFERROR(VLOOKUP(A9676,'IDAR Meter Data'!$A:$B,2,1),"")</f>
        <v>194</v>
      </c>
      <c r="F9676" s="75">
        <f>IF(CECCZ="CZ03",'Outside Temp'!B9676,IF(CECCZ="CZ04",'Outside Temp'!B9677,IF(CECCZ="CZ12",'Outside Temp'!B9678, IF(CECCZ="CZ13",'Outside Temp'!B9679))))</f>
        <v>62.43333333</v>
      </c>
      <c r="G9676" s="12">
        <f t="shared" si="3"/>
        <v>1</v>
      </c>
    </row>
    <row r="9677" ht="15.75" customHeight="1">
      <c r="A9677" s="13">
        <v>42225.822916666664</v>
      </c>
      <c r="B9677" s="73">
        <f t="shared" si="1"/>
        <v>42225</v>
      </c>
      <c r="C9677" s="74">
        <f>IF(NewCustomer="Yes", IF(COUNTIF($I$2:$I$11,B9677)&gt;0,0,WEEKDAY(B9677,2)),IF(COUNTIF($I$2:$I$21,B9677)&gt;0,0,WEEKDAY(B9677,2)))</f>
        <v>7</v>
      </c>
      <c r="D9677" s="74">
        <f t="shared" si="2"/>
        <v>19</v>
      </c>
      <c r="E9677" s="12">
        <f>IFERROR(VLOOKUP(A9677,'IDAR Meter Data'!$A:$B,2,1),"")</f>
        <v>195</v>
      </c>
      <c r="F9677" s="75">
        <f>IF(CECCZ="CZ03",'Outside Temp'!B9677,IF(CECCZ="CZ04",'Outside Temp'!B9678,IF(CECCZ="CZ12",'Outside Temp'!B9679, IF(CECCZ="CZ13",'Outside Temp'!B9680))))</f>
        <v>62.18333333</v>
      </c>
      <c r="G9677" s="12">
        <f t="shared" si="3"/>
        <v>1</v>
      </c>
    </row>
    <row r="9678" ht="15.75" customHeight="1">
      <c r="A9678" s="13">
        <v>42225.833333333336</v>
      </c>
      <c r="B9678" s="73">
        <f t="shared" si="1"/>
        <v>42225</v>
      </c>
      <c r="C9678" s="74">
        <f>IF(NewCustomer="Yes", IF(COUNTIF($I$2:$I$11,B9678)&gt;0,0,WEEKDAY(B9678,2)),IF(COUNTIF($I$2:$I$21,B9678)&gt;0,0,WEEKDAY(B9678,2)))</f>
        <v>7</v>
      </c>
      <c r="D9678" s="74">
        <f t="shared" si="2"/>
        <v>20</v>
      </c>
      <c r="E9678" s="12">
        <f>IFERROR(VLOOKUP(A9678,'IDAR Meter Data'!$A:$B,2,1),"")</f>
        <v>202</v>
      </c>
      <c r="F9678" s="75">
        <f>IF(CECCZ="CZ03",'Outside Temp'!B9678,IF(CECCZ="CZ04",'Outside Temp'!B9679,IF(CECCZ="CZ12",'Outside Temp'!B9680, IF(CECCZ="CZ13",'Outside Temp'!B9681))))</f>
        <v>62</v>
      </c>
      <c r="G9678" s="12">
        <f t="shared" si="3"/>
        <v>1</v>
      </c>
    </row>
    <row r="9679" ht="15.75" customHeight="1">
      <c r="A9679" s="13">
        <v>42225.84375</v>
      </c>
      <c r="B9679" s="73">
        <f t="shared" si="1"/>
        <v>42225</v>
      </c>
      <c r="C9679" s="74">
        <f>IF(NewCustomer="Yes", IF(COUNTIF($I$2:$I$11,B9679)&gt;0,0,WEEKDAY(B9679,2)),IF(COUNTIF($I$2:$I$21,B9679)&gt;0,0,WEEKDAY(B9679,2)))</f>
        <v>7</v>
      </c>
      <c r="D9679" s="74">
        <f t="shared" si="2"/>
        <v>20</v>
      </c>
      <c r="E9679" s="12">
        <f>IFERROR(VLOOKUP(A9679,'IDAR Meter Data'!$A:$B,2,1),"")</f>
        <v>189</v>
      </c>
      <c r="F9679" s="75">
        <f>IF(CECCZ="CZ03",'Outside Temp'!B9679,IF(CECCZ="CZ04",'Outside Temp'!B9680,IF(CECCZ="CZ12",'Outside Temp'!B9681, IF(CECCZ="CZ13",'Outside Temp'!B9682))))</f>
        <v>62</v>
      </c>
      <c r="G9679" s="12">
        <f t="shared" si="3"/>
        <v>1</v>
      </c>
    </row>
    <row r="9680" ht="15.75" customHeight="1">
      <c r="A9680" s="13">
        <v>42225.854166666664</v>
      </c>
      <c r="B9680" s="73">
        <f t="shared" si="1"/>
        <v>42225</v>
      </c>
      <c r="C9680" s="74">
        <f>IF(NewCustomer="Yes", IF(COUNTIF($I$2:$I$11,B9680)&gt;0,0,WEEKDAY(B9680,2)),IF(COUNTIF($I$2:$I$21,B9680)&gt;0,0,WEEKDAY(B9680,2)))</f>
        <v>7</v>
      </c>
      <c r="D9680" s="74">
        <f t="shared" si="2"/>
        <v>20</v>
      </c>
      <c r="E9680" s="12">
        <f>IFERROR(VLOOKUP(A9680,'IDAR Meter Data'!$A:$B,2,1),"")</f>
        <v>191</v>
      </c>
      <c r="F9680" s="75">
        <f>IF(CECCZ="CZ03",'Outside Temp'!B9680,IF(CECCZ="CZ04",'Outside Temp'!B9681,IF(CECCZ="CZ12",'Outside Temp'!B9682, IF(CECCZ="CZ13",'Outside Temp'!B9683))))</f>
        <v>62</v>
      </c>
      <c r="G9680" s="12">
        <f t="shared" si="3"/>
        <v>1</v>
      </c>
    </row>
    <row r="9681" ht="15.75" customHeight="1">
      <c r="A9681" s="13">
        <v>42225.864583333336</v>
      </c>
      <c r="B9681" s="73">
        <f t="shared" si="1"/>
        <v>42225</v>
      </c>
      <c r="C9681" s="74">
        <f>IF(NewCustomer="Yes", IF(COUNTIF($I$2:$I$11,B9681)&gt;0,0,WEEKDAY(B9681,2)),IF(COUNTIF($I$2:$I$21,B9681)&gt;0,0,WEEKDAY(B9681,2)))</f>
        <v>7</v>
      </c>
      <c r="D9681" s="74">
        <f t="shared" si="2"/>
        <v>20</v>
      </c>
      <c r="E9681" s="12">
        <f>IFERROR(VLOOKUP(A9681,'IDAR Meter Data'!$A:$B,2,1),"")</f>
        <v>184</v>
      </c>
      <c r="F9681" s="75">
        <f>IF(CECCZ="CZ03",'Outside Temp'!B9681,IF(CECCZ="CZ04",'Outside Temp'!B9682,IF(CECCZ="CZ12",'Outside Temp'!B9683, IF(CECCZ="CZ13",'Outside Temp'!B9684))))</f>
        <v>62</v>
      </c>
      <c r="G9681" s="12">
        <f t="shared" si="3"/>
        <v>1</v>
      </c>
    </row>
    <row r="9682" ht="15.75" customHeight="1">
      <c r="A9682" s="13">
        <v>42225.875</v>
      </c>
      <c r="B9682" s="73">
        <f t="shared" si="1"/>
        <v>42225</v>
      </c>
      <c r="C9682" s="74">
        <f>IF(NewCustomer="Yes", IF(COUNTIF($I$2:$I$11,B9682)&gt;0,0,WEEKDAY(B9682,2)),IF(COUNTIF($I$2:$I$21,B9682)&gt;0,0,WEEKDAY(B9682,2)))</f>
        <v>7</v>
      </c>
      <c r="D9682" s="74">
        <f t="shared" si="2"/>
        <v>21</v>
      </c>
      <c r="E9682" s="12">
        <f>IFERROR(VLOOKUP(A9682,'IDAR Meter Data'!$A:$B,2,1),"")</f>
        <v>201</v>
      </c>
      <c r="F9682" s="75">
        <f>IF(CECCZ="CZ03",'Outside Temp'!B9682,IF(CECCZ="CZ04",'Outside Temp'!B9683,IF(CECCZ="CZ12",'Outside Temp'!B9684, IF(CECCZ="CZ13",'Outside Temp'!B9685))))</f>
        <v>62</v>
      </c>
      <c r="G9682" s="12">
        <f t="shared" si="3"/>
        <v>1</v>
      </c>
    </row>
    <row r="9683" ht="15.75" customHeight="1">
      <c r="A9683" s="13">
        <v>42225.885416666664</v>
      </c>
      <c r="B9683" s="73">
        <f t="shared" si="1"/>
        <v>42225</v>
      </c>
      <c r="C9683" s="74">
        <f>IF(NewCustomer="Yes", IF(COUNTIF($I$2:$I$11,B9683)&gt;0,0,WEEKDAY(B9683,2)),IF(COUNTIF($I$2:$I$21,B9683)&gt;0,0,WEEKDAY(B9683,2)))</f>
        <v>7</v>
      </c>
      <c r="D9683" s="74">
        <f t="shared" si="2"/>
        <v>21</v>
      </c>
      <c r="E9683" s="12">
        <f>IFERROR(VLOOKUP(A9683,'IDAR Meter Data'!$A:$B,2,1),"")</f>
        <v>173</v>
      </c>
      <c r="F9683" s="75">
        <f>IF(CECCZ="CZ03",'Outside Temp'!B9683,IF(CECCZ="CZ04",'Outside Temp'!B9684,IF(CECCZ="CZ12",'Outside Temp'!B9685, IF(CECCZ="CZ13",'Outside Temp'!B9686))))</f>
        <v>62</v>
      </c>
      <c r="G9683" s="12">
        <f t="shared" si="3"/>
        <v>1</v>
      </c>
    </row>
    <row r="9684" ht="15.75" customHeight="1">
      <c r="A9684" s="13">
        <v>42225.895833333336</v>
      </c>
      <c r="B9684" s="73">
        <f t="shared" si="1"/>
        <v>42225</v>
      </c>
      <c r="C9684" s="74">
        <f>IF(NewCustomer="Yes", IF(COUNTIF($I$2:$I$11,B9684)&gt;0,0,WEEKDAY(B9684,2)),IF(COUNTIF($I$2:$I$21,B9684)&gt;0,0,WEEKDAY(B9684,2)))</f>
        <v>7</v>
      </c>
      <c r="D9684" s="74">
        <f t="shared" si="2"/>
        <v>21</v>
      </c>
      <c r="E9684" s="12">
        <f>IFERROR(VLOOKUP(A9684,'IDAR Meter Data'!$A:$B,2,1),"")</f>
        <v>183</v>
      </c>
      <c r="F9684" s="75">
        <f>IF(CECCZ="CZ03",'Outside Temp'!B9684,IF(CECCZ="CZ04",'Outside Temp'!B9685,IF(CECCZ="CZ12",'Outside Temp'!B9686, IF(CECCZ="CZ13",'Outside Temp'!B9687))))</f>
        <v>62</v>
      </c>
      <c r="G9684" s="12">
        <f t="shared" si="3"/>
        <v>1</v>
      </c>
    </row>
    <row r="9685" ht="15.75" customHeight="1">
      <c r="A9685" s="13">
        <v>42225.90625</v>
      </c>
      <c r="B9685" s="73">
        <f t="shared" si="1"/>
        <v>42225</v>
      </c>
      <c r="C9685" s="74">
        <f>IF(NewCustomer="Yes", IF(COUNTIF($I$2:$I$11,B9685)&gt;0,0,WEEKDAY(B9685,2)),IF(COUNTIF($I$2:$I$21,B9685)&gt;0,0,WEEKDAY(B9685,2)))</f>
        <v>7</v>
      </c>
      <c r="D9685" s="74">
        <f t="shared" si="2"/>
        <v>21</v>
      </c>
      <c r="E9685" s="12">
        <f>IFERROR(VLOOKUP(A9685,'IDAR Meter Data'!$A:$B,2,1),"")</f>
        <v>188</v>
      </c>
      <c r="F9685" s="75">
        <f>IF(CECCZ="CZ03",'Outside Temp'!B9685,IF(CECCZ="CZ04",'Outside Temp'!B9686,IF(CECCZ="CZ12",'Outside Temp'!B9687, IF(CECCZ="CZ13",'Outside Temp'!B9688))))</f>
        <v>62</v>
      </c>
      <c r="G9685" s="12">
        <f t="shared" si="3"/>
        <v>1</v>
      </c>
    </row>
    <row r="9686" ht="15.75" customHeight="1">
      <c r="A9686" s="13">
        <v>42225.916666666664</v>
      </c>
      <c r="B9686" s="73">
        <f t="shared" si="1"/>
        <v>42225</v>
      </c>
      <c r="C9686" s="74">
        <f>IF(NewCustomer="Yes", IF(COUNTIF($I$2:$I$11,B9686)&gt;0,0,WEEKDAY(B9686,2)),IF(COUNTIF($I$2:$I$21,B9686)&gt;0,0,WEEKDAY(B9686,2)))</f>
        <v>7</v>
      </c>
      <c r="D9686" s="74">
        <f t="shared" si="2"/>
        <v>22</v>
      </c>
      <c r="E9686" s="12">
        <f>IFERROR(VLOOKUP(A9686,'IDAR Meter Data'!$A:$B,2,1),"")</f>
        <v>172</v>
      </c>
      <c r="F9686" s="75">
        <f>IF(CECCZ="CZ03",'Outside Temp'!B9686,IF(CECCZ="CZ04",'Outside Temp'!B9687,IF(CECCZ="CZ12",'Outside Temp'!B9688, IF(CECCZ="CZ13",'Outside Temp'!B9689))))</f>
        <v>62</v>
      </c>
      <c r="G9686" s="12">
        <f t="shared" si="3"/>
        <v>1</v>
      </c>
    </row>
    <row r="9687" ht="15.75" customHeight="1">
      <c r="A9687" s="13">
        <v>42225.927083333336</v>
      </c>
      <c r="B9687" s="73">
        <f t="shared" si="1"/>
        <v>42225</v>
      </c>
      <c r="C9687" s="74">
        <f>IF(NewCustomer="Yes", IF(COUNTIF($I$2:$I$11,B9687)&gt;0,0,WEEKDAY(B9687,2)),IF(COUNTIF($I$2:$I$21,B9687)&gt;0,0,WEEKDAY(B9687,2)))</f>
        <v>7</v>
      </c>
      <c r="D9687" s="74">
        <f t="shared" si="2"/>
        <v>22</v>
      </c>
      <c r="E9687" s="12">
        <f>IFERROR(VLOOKUP(A9687,'IDAR Meter Data'!$A:$B,2,1),"")</f>
        <v>178</v>
      </c>
      <c r="F9687" s="75">
        <f>IF(CECCZ="CZ03",'Outside Temp'!B9687,IF(CECCZ="CZ04",'Outside Temp'!B9688,IF(CECCZ="CZ12",'Outside Temp'!B9689, IF(CECCZ="CZ13",'Outside Temp'!B9690))))</f>
        <v>62</v>
      </c>
      <c r="G9687" s="12">
        <f t="shared" si="3"/>
        <v>1</v>
      </c>
    </row>
    <row r="9688" ht="15.75" customHeight="1">
      <c r="A9688" s="13">
        <v>42225.9375</v>
      </c>
      <c r="B9688" s="73">
        <f t="shared" si="1"/>
        <v>42225</v>
      </c>
      <c r="C9688" s="74">
        <f>IF(NewCustomer="Yes", IF(COUNTIF($I$2:$I$11,B9688)&gt;0,0,WEEKDAY(B9688,2)),IF(COUNTIF($I$2:$I$21,B9688)&gt;0,0,WEEKDAY(B9688,2)))</f>
        <v>7</v>
      </c>
      <c r="D9688" s="74">
        <f t="shared" si="2"/>
        <v>22</v>
      </c>
      <c r="E9688" s="12">
        <f>IFERROR(VLOOKUP(A9688,'IDAR Meter Data'!$A:$B,2,1),"")</f>
        <v>175</v>
      </c>
      <c r="F9688" s="75">
        <f>IF(CECCZ="CZ03",'Outside Temp'!B9688,IF(CECCZ="CZ04",'Outside Temp'!B9689,IF(CECCZ="CZ12",'Outside Temp'!B9690, IF(CECCZ="CZ13",'Outside Temp'!B9691))))</f>
        <v>62</v>
      </c>
      <c r="G9688" s="12">
        <f t="shared" si="3"/>
        <v>1</v>
      </c>
    </row>
    <row r="9689" ht="15.75" customHeight="1">
      <c r="A9689" s="13">
        <v>42225.947916666664</v>
      </c>
      <c r="B9689" s="73">
        <f t="shared" si="1"/>
        <v>42225</v>
      </c>
      <c r="C9689" s="74">
        <f>IF(NewCustomer="Yes", IF(COUNTIF($I$2:$I$11,B9689)&gt;0,0,WEEKDAY(B9689,2)),IF(COUNTIF($I$2:$I$21,B9689)&gt;0,0,WEEKDAY(B9689,2)))</f>
        <v>7</v>
      </c>
      <c r="D9689" s="74">
        <f t="shared" si="2"/>
        <v>22</v>
      </c>
      <c r="E9689" s="12">
        <f>IFERROR(VLOOKUP(A9689,'IDAR Meter Data'!$A:$B,2,1),"")</f>
        <v>188</v>
      </c>
      <c r="F9689" s="75">
        <f>IF(CECCZ="CZ03",'Outside Temp'!B9689,IF(CECCZ="CZ04",'Outside Temp'!B9690,IF(CECCZ="CZ12",'Outside Temp'!B9691, IF(CECCZ="CZ13",'Outside Temp'!B9692))))</f>
        <v>62</v>
      </c>
      <c r="G9689" s="12">
        <f t="shared" si="3"/>
        <v>1</v>
      </c>
    </row>
    <row r="9690" ht="15.75" customHeight="1">
      <c r="A9690" s="13">
        <v>42225.958333333336</v>
      </c>
      <c r="B9690" s="73">
        <f t="shared" si="1"/>
        <v>42225</v>
      </c>
      <c r="C9690" s="74">
        <f>IF(NewCustomer="Yes", IF(COUNTIF($I$2:$I$11,B9690)&gt;0,0,WEEKDAY(B9690,2)),IF(COUNTIF($I$2:$I$21,B9690)&gt;0,0,WEEKDAY(B9690,2)))</f>
        <v>7</v>
      </c>
      <c r="D9690" s="74">
        <f t="shared" si="2"/>
        <v>23</v>
      </c>
      <c r="E9690" s="12">
        <f>IFERROR(VLOOKUP(A9690,'IDAR Meter Data'!$A:$B,2,1),"")</f>
        <v>170</v>
      </c>
      <c r="F9690" s="75">
        <f>IF(CECCZ="CZ03",'Outside Temp'!B9690,IF(CECCZ="CZ04",'Outside Temp'!B9691,IF(CECCZ="CZ12",'Outside Temp'!B9692, IF(CECCZ="CZ13",'Outside Temp'!B9693))))</f>
        <v>62.06666667</v>
      </c>
      <c r="G9690" s="12">
        <f t="shared" si="3"/>
        <v>1</v>
      </c>
    </row>
    <row r="9691" ht="15.75" customHeight="1">
      <c r="A9691" s="13">
        <v>42225.96875</v>
      </c>
      <c r="B9691" s="73">
        <f t="shared" si="1"/>
        <v>42225</v>
      </c>
      <c r="C9691" s="74">
        <f>IF(NewCustomer="Yes", IF(COUNTIF($I$2:$I$11,B9691)&gt;0,0,WEEKDAY(B9691,2)),IF(COUNTIF($I$2:$I$21,B9691)&gt;0,0,WEEKDAY(B9691,2)))</f>
        <v>7</v>
      </c>
      <c r="D9691" s="74">
        <f t="shared" si="2"/>
        <v>23</v>
      </c>
      <c r="E9691" s="12">
        <f>IFERROR(VLOOKUP(A9691,'IDAR Meter Data'!$A:$B,2,1),"")</f>
        <v>166</v>
      </c>
      <c r="F9691" s="75">
        <f>IF(CECCZ="CZ03",'Outside Temp'!B9691,IF(CECCZ="CZ04",'Outside Temp'!B9692,IF(CECCZ="CZ12",'Outside Temp'!B9693, IF(CECCZ="CZ13",'Outside Temp'!B9694))))</f>
        <v>62.31666667</v>
      </c>
      <c r="G9691" s="12">
        <f t="shared" si="3"/>
        <v>1</v>
      </c>
    </row>
    <row r="9692" ht="15.75" customHeight="1">
      <c r="A9692" s="13">
        <v>42225.979166666664</v>
      </c>
      <c r="B9692" s="73">
        <f t="shared" si="1"/>
        <v>42225</v>
      </c>
      <c r="C9692" s="74">
        <f>IF(NewCustomer="Yes", IF(COUNTIF($I$2:$I$11,B9692)&gt;0,0,WEEKDAY(B9692,2)),IF(COUNTIF($I$2:$I$21,B9692)&gt;0,0,WEEKDAY(B9692,2)))</f>
        <v>7</v>
      </c>
      <c r="D9692" s="74">
        <f t="shared" si="2"/>
        <v>23</v>
      </c>
      <c r="E9692" s="12">
        <f>IFERROR(VLOOKUP(A9692,'IDAR Meter Data'!$A:$B,2,1),"")</f>
        <v>167</v>
      </c>
      <c r="F9692" s="75">
        <f>IF(CECCZ="CZ03",'Outside Temp'!B9692,IF(CECCZ="CZ04",'Outside Temp'!B9693,IF(CECCZ="CZ12",'Outside Temp'!B9694, IF(CECCZ="CZ13",'Outside Temp'!B9695))))</f>
        <v>62.56666667</v>
      </c>
      <c r="G9692" s="12">
        <f t="shared" si="3"/>
        <v>1</v>
      </c>
    </row>
    <row r="9693" ht="15.75" customHeight="1">
      <c r="A9693" s="13">
        <v>42225.989583333336</v>
      </c>
      <c r="B9693" s="73">
        <f t="shared" si="1"/>
        <v>42225</v>
      </c>
      <c r="C9693" s="74">
        <f>IF(NewCustomer="Yes", IF(COUNTIF($I$2:$I$11,B9693)&gt;0,0,WEEKDAY(B9693,2)),IF(COUNTIF($I$2:$I$21,B9693)&gt;0,0,WEEKDAY(B9693,2)))</f>
        <v>7</v>
      </c>
      <c r="D9693" s="74">
        <f t="shared" si="2"/>
        <v>23</v>
      </c>
      <c r="E9693" s="12">
        <f>IFERROR(VLOOKUP(A9693,'IDAR Meter Data'!$A:$B,2,1),"")</f>
        <v>176</v>
      </c>
      <c r="F9693" s="75">
        <f>IF(CECCZ="CZ03",'Outside Temp'!B9693,IF(CECCZ="CZ04",'Outside Temp'!B9694,IF(CECCZ="CZ12",'Outside Temp'!B9695, IF(CECCZ="CZ13",'Outside Temp'!B9696))))</f>
        <v>62.81666667</v>
      </c>
      <c r="G9693" s="12">
        <f t="shared" si="3"/>
        <v>1</v>
      </c>
    </row>
    <row r="9694" ht="15.75" customHeight="1">
      <c r="A9694" s="13">
        <v>42226.0</v>
      </c>
      <c r="B9694" s="73">
        <f t="shared" si="1"/>
        <v>42226</v>
      </c>
      <c r="C9694" s="74">
        <f>IF(NewCustomer="Yes", IF(COUNTIF($I$2:$I$11,B9694)&gt;0,0,WEEKDAY(B9694,2)),IF(COUNTIF($I$2:$I$21,B9694)&gt;0,0,WEEKDAY(B9694,2)))</f>
        <v>1</v>
      </c>
      <c r="D9694" s="74">
        <f t="shared" si="2"/>
        <v>0</v>
      </c>
      <c r="E9694" s="12">
        <f>IFERROR(VLOOKUP(A9694,'IDAR Meter Data'!$A:$B,2,1),"")</f>
        <v>181</v>
      </c>
      <c r="F9694" s="75">
        <f>IF(CECCZ="CZ03",'Outside Temp'!B9694,IF(CECCZ="CZ04",'Outside Temp'!B9695,IF(CECCZ="CZ12",'Outside Temp'!B9696, IF(CECCZ="CZ13",'Outside Temp'!B9697))))</f>
        <v>62.93333333</v>
      </c>
      <c r="G9694" s="12">
        <f t="shared" si="3"/>
        <v>1</v>
      </c>
    </row>
    <row r="9695" ht="15.75" customHeight="1">
      <c r="A9695" s="13">
        <v>42226.010416666664</v>
      </c>
      <c r="B9695" s="73">
        <f t="shared" si="1"/>
        <v>42226</v>
      </c>
      <c r="C9695" s="74">
        <f>IF(NewCustomer="Yes", IF(COUNTIF($I$2:$I$11,B9695)&gt;0,0,WEEKDAY(B9695,2)),IF(COUNTIF($I$2:$I$21,B9695)&gt;0,0,WEEKDAY(B9695,2)))</f>
        <v>1</v>
      </c>
      <c r="D9695" s="74">
        <f t="shared" si="2"/>
        <v>0</v>
      </c>
      <c r="E9695" s="12">
        <f>IFERROR(VLOOKUP(A9695,'IDAR Meter Data'!$A:$B,2,1),"")</f>
        <v>163</v>
      </c>
      <c r="F9695" s="75">
        <f>IF(CECCZ="CZ03",'Outside Temp'!B9695,IF(CECCZ="CZ04",'Outside Temp'!B9696,IF(CECCZ="CZ12",'Outside Temp'!B9697, IF(CECCZ="CZ13",'Outside Temp'!B9698))))</f>
        <v>62.68333333</v>
      </c>
      <c r="G9695" s="12">
        <f t="shared" si="3"/>
        <v>1</v>
      </c>
    </row>
    <row r="9696" ht="15.75" customHeight="1">
      <c r="A9696" s="13">
        <v>42226.020833333336</v>
      </c>
      <c r="B9696" s="73">
        <f t="shared" si="1"/>
        <v>42226</v>
      </c>
      <c r="C9696" s="74">
        <f>IF(NewCustomer="Yes", IF(COUNTIF($I$2:$I$11,B9696)&gt;0,0,WEEKDAY(B9696,2)),IF(COUNTIF($I$2:$I$21,B9696)&gt;0,0,WEEKDAY(B9696,2)))</f>
        <v>1</v>
      </c>
      <c r="D9696" s="74">
        <f t="shared" si="2"/>
        <v>0</v>
      </c>
      <c r="E9696" s="12">
        <f>IFERROR(VLOOKUP(A9696,'IDAR Meter Data'!$A:$B,2,1),"")</f>
        <v>167</v>
      </c>
      <c r="F9696" s="75">
        <f>IF(CECCZ="CZ03",'Outside Temp'!B9696,IF(CECCZ="CZ04",'Outside Temp'!B9697,IF(CECCZ="CZ12",'Outside Temp'!B9698, IF(CECCZ="CZ13",'Outside Temp'!B9699))))</f>
        <v>62.43333333</v>
      </c>
      <c r="G9696" s="12">
        <f t="shared" si="3"/>
        <v>1</v>
      </c>
    </row>
    <row r="9697" ht="15.75" customHeight="1">
      <c r="A9697" s="13">
        <v>42226.03125</v>
      </c>
      <c r="B9697" s="73">
        <f t="shared" si="1"/>
        <v>42226</v>
      </c>
      <c r="C9697" s="74">
        <f>IF(NewCustomer="Yes", IF(COUNTIF($I$2:$I$11,B9697)&gt;0,0,WEEKDAY(B9697,2)),IF(COUNTIF($I$2:$I$21,B9697)&gt;0,0,WEEKDAY(B9697,2)))</f>
        <v>1</v>
      </c>
      <c r="D9697" s="74">
        <f t="shared" si="2"/>
        <v>0</v>
      </c>
      <c r="E9697" s="12">
        <f>IFERROR(VLOOKUP(A9697,'IDAR Meter Data'!$A:$B,2,1),"")</f>
        <v>163</v>
      </c>
      <c r="F9697" s="75">
        <f>IF(CECCZ="CZ03",'Outside Temp'!B9697,IF(CECCZ="CZ04",'Outside Temp'!B9698,IF(CECCZ="CZ12",'Outside Temp'!B9699, IF(CECCZ="CZ13",'Outside Temp'!B9700))))</f>
        <v>62.18333333</v>
      </c>
      <c r="G9697" s="12">
        <f t="shared" si="3"/>
        <v>1</v>
      </c>
    </row>
    <row r="9698" ht="15.75" customHeight="1">
      <c r="A9698" s="13">
        <v>42226.041666666664</v>
      </c>
      <c r="B9698" s="73">
        <f t="shared" si="1"/>
        <v>42226</v>
      </c>
      <c r="C9698" s="74">
        <f>IF(NewCustomer="Yes", IF(COUNTIF($I$2:$I$11,B9698)&gt;0,0,WEEKDAY(B9698,2)),IF(COUNTIF($I$2:$I$21,B9698)&gt;0,0,WEEKDAY(B9698,2)))</f>
        <v>1</v>
      </c>
      <c r="D9698" s="74">
        <f t="shared" si="2"/>
        <v>1</v>
      </c>
      <c r="E9698" s="12">
        <f>IFERROR(VLOOKUP(A9698,'IDAR Meter Data'!$A:$B,2,1),"")</f>
        <v>174</v>
      </c>
      <c r="F9698" s="75">
        <f>IF(CECCZ="CZ03",'Outside Temp'!B9698,IF(CECCZ="CZ04",'Outside Temp'!B9699,IF(CECCZ="CZ12",'Outside Temp'!B9700, IF(CECCZ="CZ13",'Outside Temp'!B9701))))</f>
        <v>61.93333333</v>
      </c>
      <c r="G9698" s="12">
        <f t="shared" si="3"/>
        <v>1</v>
      </c>
    </row>
    <row r="9699" ht="15.75" customHeight="1">
      <c r="A9699" s="13">
        <v>42226.052083333336</v>
      </c>
      <c r="B9699" s="73">
        <f t="shared" si="1"/>
        <v>42226</v>
      </c>
      <c r="C9699" s="74">
        <f>IF(NewCustomer="Yes", IF(COUNTIF($I$2:$I$11,B9699)&gt;0,0,WEEKDAY(B9699,2)),IF(COUNTIF($I$2:$I$21,B9699)&gt;0,0,WEEKDAY(B9699,2)))</f>
        <v>1</v>
      </c>
      <c r="D9699" s="74">
        <f t="shared" si="2"/>
        <v>1</v>
      </c>
      <c r="E9699" s="12">
        <f>IFERROR(VLOOKUP(A9699,'IDAR Meter Data'!$A:$B,2,1),"")</f>
        <v>176</v>
      </c>
      <c r="F9699" s="75">
        <f>IF(CECCZ="CZ03",'Outside Temp'!B9699,IF(CECCZ="CZ04",'Outside Temp'!B9700,IF(CECCZ="CZ12",'Outside Temp'!B9701, IF(CECCZ="CZ13",'Outside Temp'!B9702))))</f>
        <v>61.68333333</v>
      </c>
      <c r="G9699" s="12">
        <f t="shared" si="3"/>
        <v>1</v>
      </c>
    </row>
    <row r="9700" ht="15.75" customHeight="1">
      <c r="A9700" s="13">
        <v>42226.0625</v>
      </c>
      <c r="B9700" s="73">
        <f t="shared" si="1"/>
        <v>42226</v>
      </c>
      <c r="C9700" s="74">
        <f>IF(NewCustomer="Yes", IF(COUNTIF($I$2:$I$11,B9700)&gt;0,0,WEEKDAY(B9700,2)),IF(COUNTIF($I$2:$I$21,B9700)&gt;0,0,WEEKDAY(B9700,2)))</f>
        <v>1</v>
      </c>
      <c r="D9700" s="74">
        <f t="shared" si="2"/>
        <v>1</v>
      </c>
      <c r="E9700" s="12">
        <f>IFERROR(VLOOKUP(A9700,'IDAR Meter Data'!$A:$B,2,1),"")</f>
        <v>160</v>
      </c>
      <c r="F9700" s="75">
        <f>IF(CECCZ="CZ03",'Outside Temp'!B9700,IF(CECCZ="CZ04",'Outside Temp'!B9701,IF(CECCZ="CZ12",'Outside Temp'!B9702, IF(CECCZ="CZ13",'Outside Temp'!B9703))))</f>
        <v>61.43333333</v>
      </c>
      <c r="G9700" s="12">
        <f t="shared" si="3"/>
        <v>1</v>
      </c>
    </row>
    <row r="9701" ht="15.75" customHeight="1">
      <c r="A9701" s="13">
        <v>42226.072916666664</v>
      </c>
      <c r="B9701" s="73">
        <f t="shared" si="1"/>
        <v>42226</v>
      </c>
      <c r="C9701" s="74">
        <f>IF(NewCustomer="Yes", IF(COUNTIF($I$2:$I$11,B9701)&gt;0,0,WEEKDAY(B9701,2)),IF(COUNTIF($I$2:$I$21,B9701)&gt;0,0,WEEKDAY(B9701,2)))</f>
        <v>1</v>
      </c>
      <c r="D9701" s="74">
        <f t="shared" si="2"/>
        <v>1</v>
      </c>
      <c r="E9701" s="12">
        <f>IFERROR(VLOOKUP(A9701,'IDAR Meter Data'!$A:$B,2,1),"")</f>
        <v>161</v>
      </c>
      <c r="F9701" s="75">
        <f>IF(CECCZ="CZ03",'Outside Temp'!B9701,IF(CECCZ="CZ04",'Outside Temp'!B9702,IF(CECCZ="CZ12",'Outside Temp'!B9703, IF(CECCZ="CZ13",'Outside Temp'!B9704))))</f>
        <v>61.18333333</v>
      </c>
      <c r="G9701" s="12">
        <f t="shared" si="3"/>
        <v>1</v>
      </c>
    </row>
    <row r="9702" ht="15.75" customHeight="1">
      <c r="A9702" s="13">
        <v>42226.083333333336</v>
      </c>
      <c r="B9702" s="73">
        <f t="shared" si="1"/>
        <v>42226</v>
      </c>
      <c r="C9702" s="74">
        <f>IF(NewCustomer="Yes", IF(COUNTIF($I$2:$I$11,B9702)&gt;0,0,WEEKDAY(B9702,2)),IF(COUNTIF($I$2:$I$21,B9702)&gt;0,0,WEEKDAY(B9702,2)))</f>
        <v>1</v>
      </c>
      <c r="D9702" s="74">
        <f t="shared" si="2"/>
        <v>2</v>
      </c>
      <c r="E9702" s="12">
        <f>IFERROR(VLOOKUP(A9702,'IDAR Meter Data'!$A:$B,2,1),"")</f>
        <v>162</v>
      </c>
      <c r="F9702" s="75">
        <f>IF(CECCZ="CZ03",'Outside Temp'!B9702,IF(CECCZ="CZ04",'Outside Temp'!B9703,IF(CECCZ="CZ12",'Outside Temp'!B9704, IF(CECCZ="CZ13",'Outside Temp'!B9705))))</f>
        <v>60.93333333</v>
      </c>
      <c r="G9702" s="12">
        <f t="shared" si="3"/>
        <v>1</v>
      </c>
    </row>
    <row r="9703" ht="15.75" customHeight="1">
      <c r="A9703" s="13">
        <v>42226.09375</v>
      </c>
      <c r="B9703" s="73">
        <f t="shared" si="1"/>
        <v>42226</v>
      </c>
      <c r="C9703" s="74">
        <f>IF(NewCustomer="Yes", IF(COUNTIF($I$2:$I$11,B9703)&gt;0,0,WEEKDAY(B9703,2)),IF(COUNTIF($I$2:$I$21,B9703)&gt;0,0,WEEKDAY(B9703,2)))</f>
        <v>1</v>
      </c>
      <c r="D9703" s="74">
        <f t="shared" si="2"/>
        <v>2</v>
      </c>
      <c r="E9703" s="12">
        <f>IFERROR(VLOOKUP(A9703,'IDAR Meter Data'!$A:$B,2,1),"")</f>
        <v>185</v>
      </c>
      <c r="F9703" s="75">
        <f>IF(CECCZ="CZ03",'Outside Temp'!B9703,IF(CECCZ="CZ04",'Outside Temp'!B9704,IF(CECCZ="CZ12",'Outside Temp'!B9705, IF(CECCZ="CZ13",'Outside Temp'!B9706))))</f>
        <v>60.68333333</v>
      </c>
      <c r="G9703" s="12">
        <f t="shared" si="3"/>
        <v>1</v>
      </c>
    </row>
    <row r="9704" ht="15.75" customHeight="1">
      <c r="A9704" s="13">
        <v>42226.104166666664</v>
      </c>
      <c r="B9704" s="73">
        <f t="shared" si="1"/>
        <v>42226</v>
      </c>
      <c r="C9704" s="74">
        <f>IF(NewCustomer="Yes", IF(COUNTIF($I$2:$I$11,B9704)&gt;0,0,WEEKDAY(B9704,2)),IF(COUNTIF($I$2:$I$21,B9704)&gt;0,0,WEEKDAY(B9704,2)))</f>
        <v>1</v>
      </c>
      <c r="D9704" s="74">
        <f t="shared" si="2"/>
        <v>2</v>
      </c>
      <c r="E9704" s="12">
        <f>IFERROR(VLOOKUP(A9704,'IDAR Meter Data'!$A:$B,2,1),"")</f>
        <v>158</v>
      </c>
      <c r="F9704" s="75">
        <f>IF(CECCZ="CZ03",'Outside Temp'!B9704,IF(CECCZ="CZ04",'Outside Temp'!B9705,IF(CECCZ="CZ12",'Outside Temp'!B9706, IF(CECCZ="CZ13",'Outside Temp'!B9707))))</f>
        <v>60.43333333</v>
      </c>
      <c r="G9704" s="12">
        <f t="shared" si="3"/>
        <v>1</v>
      </c>
    </row>
    <row r="9705" ht="15.75" customHeight="1">
      <c r="A9705" s="13">
        <v>42226.114583333336</v>
      </c>
      <c r="B9705" s="73">
        <f t="shared" si="1"/>
        <v>42226</v>
      </c>
      <c r="C9705" s="74">
        <f>IF(NewCustomer="Yes", IF(COUNTIF($I$2:$I$11,B9705)&gt;0,0,WEEKDAY(B9705,2)),IF(COUNTIF($I$2:$I$21,B9705)&gt;0,0,WEEKDAY(B9705,2)))</f>
        <v>1</v>
      </c>
      <c r="D9705" s="74">
        <f t="shared" si="2"/>
        <v>2</v>
      </c>
      <c r="E9705" s="12">
        <f>IFERROR(VLOOKUP(A9705,'IDAR Meter Data'!$A:$B,2,1),"")</f>
        <v>159</v>
      </c>
      <c r="F9705" s="75">
        <f>IF(CECCZ="CZ03",'Outside Temp'!B9705,IF(CECCZ="CZ04",'Outside Temp'!B9706,IF(CECCZ="CZ12",'Outside Temp'!B9707, IF(CECCZ="CZ13",'Outside Temp'!B9708))))</f>
        <v>60.18333333</v>
      </c>
      <c r="G9705" s="12">
        <f t="shared" si="3"/>
        <v>1</v>
      </c>
    </row>
    <row r="9706" ht="15.75" customHeight="1">
      <c r="A9706" s="13">
        <v>42226.125</v>
      </c>
      <c r="B9706" s="73">
        <f t="shared" si="1"/>
        <v>42226</v>
      </c>
      <c r="C9706" s="74">
        <f>IF(NewCustomer="Yes", IF(COUNTIF($I$2:$I$11,B9706)&gt;0,0,WEEKDAY(B9706,2)),IF(COUNTIF($I$2:$I$21,B9706)&gt;0,0,WEEKDAY(B9706,2)))</f>
        <v>1</v>
      </c>
      <c r="D9706" s="74">
        <f t="shared" si="2"/>
        <v>3</v>
      </c>
      <c r="E9706" s="12">
        <f>IFERROR(VLOOKUP(A9706,'IDAR Meter Data'!$A:$B,2,1),"")</f>
        <v>158</v>
      </c>
      <c r="F9706" s="75">
        <f>IF(CECCZ="CZ03",'Outside Temp'!B9706,IF(CECCZ="CZ04",'Outside Temp'!B9707,IF(CECCZ="CZ12",'Outside Temp'!B9708, IF(CECCZ="CZ13",'Outside Temp'!B9709))))</f>
        <v>60</v>
      </c>
      <c r="G9706" s="12">
        <f t="shared" si="3"/>
        <v>1</v>
      </c>
    </row>
    <row r="9707" ht="15.75" customHeight="1">
      <c r="A9707" s="13">
        <v>42226.135416666664</v>
      </c>
      <c r="B9707" s="73">
        <f t="shared" si="1"/>
        <v>42226</v>
      </c>
      <c r="C9707" s="74">
        <f>IF(NewCustomer="Yes", IF(COUNTIF($I$2:$I$11,B9707)&gt;0,0,WEEKDAY(B9707,2)),IF(COUNTIF($I$2:$I$21,B9707)&gt;0,0,WEEKDAY(B9707,2)))</f>
        <v>1</v>
      </c>
      <c r="D9707" s="74">
        <f t="shared" si="2"/>
        <v>3</v>
      </c>
      <c r="E9707" s="12">
        <f>IFERROR(VLOOKUP(A9707,'IDAR Meter Data'!$A:$B,2,1),"")</f>
        <v>156</v>
      </c>
      <c r="F9707" s="75">
        <f>IF(CECCZ="CZ03",'Outside Temp'!B9707,IF(CECCZ="CZ04",'Outside Temp'!B9708,IF(CECCZ="CZ12",'Outside Temp'!B9709, IF(CECCZ="CZ13",'Outside Temp'!B9710))))</f>
        <v>60</v>
      </c>
      <c r="G9707" s="12">
        <f t="shared" si="3"/>
        <v>1</v>
      </c>
    </row>
    <row r="9708" ht="15.75" customHeight="1">
      <c r="A9708" s="13">
        <v>42226.145833333336</v>
      </c>
      <c r="B9708" s="73">
        <f t="shared" si="1"/>
        <v>42226</v>
      </c>
      <c r="C9708" s="74">
        <f>IF(NewCustomer="Yes", IF(COUNTIF($I$2:$I$11,B9708)&gt;0,0,WEEKDAY(B9708,2)),IF(COUNTIF($I$2:$I$21,B9708)&gt;0,0,WEEKDAY(B9708,2)))</f>
        <v>1</v>
      </c>
      <c r="D9708" s="74">
        <f t="shared" si="2"/>
        <v>3</v>
      </c>
      <c r="E9708" s="12">
        <f>IFERROR(VLOOKUP(A9708,'IDAR Meter Data'!$A:$B,2,1),"")</f>
        <v>168</v>
      </c>
      <c r="F9708" s="75">
        <f>IF(CECCZ="CZ03",'Outside Temp'!B9708,IF(CECCZ="CZ04",'Outside Temp'!B9709,IF(CECCZ="CZ12",'Outside Temp'!B9710, IF(CECCZ="CZ13",'Outside Temp'!B9711))))</f>
        <v>60</v>
      </c>
      <c r="G9708" s="12">
        <f t="shared" si="3"/>
        <v>1</v>
      </c>
    </row>
    <row r="9709" ht="15.75" customHeight="1">
      <c r="A9709" s="13">
        <v>42226.15625</v>
      </c>
      <c r="B9709" s="73">
        <f t="shared" si="1"/>
        <v>42226</v>
      </c>
      <c r="C9709" s="74">
        <f>IF(NewCustomer="Yes", IF(COUNTIF($I$2:$I$11,B9709)&gt;0,0,WEEKDAY(B9709,2)),IF(COUNTIF($I$2:$I$21,B9709)&gt;0,0,WEEKDAY(B9709,2)))</f>
        <v>1</v>
      </c>
      <c r="D9709" s="74">
        <f t="shared" si="2"/>
        <v>3</v>
      </c>
      <c r="E9709" s="12">
        <f>IFERROR(VLOOKUP(A9709,'IDAR Meter Data'!$A:$B,2,1),"")</f>
        <v>155</v>
      </c>
      <c r="F9709" s="75">
        <f>IF(CECCZ="CZ03",'Outside Temp'!B9709,IF(CECCZ="CZ04",'Outside Temp'!B9710,IF(CECCZ="CZ12",'Outside Temp'!B9711, IF(CECCZ="CZ13",'Outside Temp'!B9712))))</f>
        <v>60</v>
      </c>
      <c r="G9709" s="12">
        <f t="shared" si="3"/>
        <v>1</v>
      </c>
    </row>
    <row r="9710" ht="15.75" customHeight="1">
      <c r="A9710" s="13">
        <v>42226.166666666664</v>
      </c>
      <c r="B9710" s="73">
        <f t="shared" si="1"/>
        <v>42226</v>
      </c>
      <c r="C9710" s="74">
        <f>IF(NewCustomer="Yes", IF(COUNTIF($I$2:$I$11,B9710)&gt;0,0,WEEKDAY(B9710,2)),IF(COUNTIF($I$2:$I$21,B9710)&gt;0,0,WEEKDAY(B9710,2)))</f>
        <v>1</v>
      </c>
      <c r="D9710" s="74">
        <f t="shared" si="2"/>
        <v>4</v>
      </c>
      <c r="E9710" s="12">
        <f>IFERROR(VLOOKUP(A9710,'IDAR Meter Data'!$A:$B,2,1),"")</f>
        <v>152</v>
      </c>
      <c r="F9710" s="75">
        <f>IF(CECCZ="CZ03",'Outside Temp'!B9710,IF(CECCZ="CZ04",'Outside Temp'!B9711,IF(CECCZ="CZ12",'Outside Temp'!B9712, IF(CECCZ="CZ13",'Outside Temp'!B9713))))</f>
        <v>60</v>
      </c>
      <c r="G9710" s="12">
        <f t="shared" si="3"/>
        <v>1</v>
      </c>
    </row>
    <row r="9711" ht="15.75" customHeight="1">
      <c r="A9711" s="13">
        <v>42226.177083333336</v>
      </c>
      <c r="B9711" s="73">
        <f t="shared" si="1"/>
        <v>42226</v>
      </c>
      <c r="C9711" s="74">
        <f>IF(NewCustomer="Yes", IF(COUNTIF($I$2:$I$11,B9711)&gt;0,0,WEEKDAY(B9711,2)),IF(COUNTIF($I$2:$I$21,B9711)&gt;0,0,WEEKDAY(B9711,2)))</f>
        <v>1</v>
      </c>
      <c r="D9711" s="74">
        <f t="shared" si="2"/>
        <v>4</v>
      </c>
      <c r="E9711" s="12">
        <f>IFERROR(VLOOKUP(A9711,'IDAR Meter Data'!$A:$B,2,1),"")</f>
        <v>146</v>
      </c>
      <c r="F9711" s="75">
        <f>IF(CECCZ="CZ03",'Outside Temp'!B9711,IF(CECCZ="CZ04",'Outside Temp'!B9712,IF(CECCZ="CZ12",'Outside Temp'!B9713, IF(CECCZ="CZ13",'Outside Temp'!B9714))))</f>
        <v>60</v>
      </c>
      <c r="G9711" s="12">
        <f t="shared" si="3"/>
        <v>1</v>
      </c>
    </row>
    <row r="9712" ht="15.75" customHeight="1">
      <c r="A9712" s="13">
        <v>42226.1875</v>
      </c>
      <c r="B9712" s="73">
        <f t="shared" si="1"/>
        <v>42226</v>
      </c>
      <c r="C9712" s="74">
        <f>IF(NewCustomer="Yes", IF(COUNTIF($I$2:$I$11,B9712)&gt;0,0,WEEKDAY(B9712,2)),IF(COUNTIF($I$2:$I$21,B9712)&gt;0,0,WEEKDAY(B9712,2)))</f>
        <v>1</v>
      </c>
      <c r="D9712" s="74">
        <f t="shared" si="2"/>
        <v>4</v>
      </c>
      <c r="E9712" s="12">
        <f>IFERROR(VLOOKUP(A9712,'IDAR Meter Data'!$A:$B,2,1),"")</f>
        <v>167</v>
      </c>
      <c r="F9712" s="75">
        <f>IF(CECCZ="CZ03",'Outside Temp'!B9712,IF(CECCZ="CZ04",'Outside Temp'!B9713,IF(CECCZ="CZ12",'Outside Temp'!B9714, IF(CECCZ="CZ13",'Outside Temp'!B9715))))</f>
        <v>60</v>
      </c>
      <c r="G9712" s="12">
        <f t="shared" si="3"/>
        <v>1</v>
      </c>
    </row>
    <row r="9713" ht="15.75" customHeight="1">
      <c r="A9713" s="13">
        <v>42226.197916666664</v>
      </c>
      <c r="B9713" s="73">
        <f t="shared" si="1"/>
        <v>42226</v>
      </c>
      <c r="C9713" s="74">
        <f>IF(NewCustomer="Yes", IF(COUNTIF($I$2:$I$11,B9713)&gt;0,0,WEEKDAY(B9713,2)),IF(COUNTIF($I$2:$I$21,B9713)&gt;0,0,WEEKDAY(B9713,2)))</f>
        <v>1</v>
      </c>
      <c r="D9713" s="74">
        <f t="shared" si="2"/>
        <v>4</v>
      </c>
      <c r="E9713" s="12">
        <f>IFERROR(VLOOKUP(A9713,'IDAR Meter Data'!$A:$B,2,1),"")</f>
        <v>161</v>
      </c>
      <c r="F9713" s="75">
        <f>IF(CECCZ="CZ03",'Outside Temp'!B9713,IF(CECCZ="CZ04",'Outside Temp'!B9714,IF(CECCZ="CZ12",'Outside Temp'!B9715, IF(CECCZ="CZ13",'Outside Temp'!B9716))))</f>
        <v>60</v>
      </c>
      <c r="G9713" s="12">
        <f t="shared" si="3"/>
        <v>1</v>
      </c>
    </row>
    <row r="9714" ht="15.75" customHeight="1">
      <c r="A9714" s="13">
        <v>42226.208333333336</v>
      </c>
      <c r="B9714" s="73">
        <f t="shared" si="1"/>
        <v>42226</v>
      </c>
      <c r="C9714" s="74">
        <f>IF(NewCustomer="Yes", IF(COUNTIF($I$2:$I$11,B9714)&gt;0,0,WEEKDAY(B9714,2)),IF(COUNTIF($I$2:$I$21,B9714)&gt;0,0,WEEKDAY(B9714,2)))</f>
        <v>1</v>
      </c>
      <c r="D9714" s="74">
        <f t="shared" si="2"/>
        <v>5</v>
      </c>
      <c r="E9714" s="12">
        <f>IFERROR(VLOOKUP(A9714,'IDAR Meter Data'!$A:$B,2,1),"")</f>
        <v>147</v>
      </c>
      <c r="F9714" s="75">
        <f>IF(CECCZ="CZ03",'Outside Temp'!B9714,IF(CECCZ="CZ04",'Outside Temp'!B9715,IF(CECCZ="CZ12",'Outside Temp'!B9716, IF(CECCZ="CZ13",'Outside Temp'!B9717))))</f>
        <v>60</v>
      </c>
      <c r="G9714" s="12">
        <f t="shared" si="3"/>
        <v>1</v>
      </c>
    </row>
    <row r="9715" ht="15.75" customHeight="1">
      <c r="A9715" s="13">
        <v>42226.21875</v>
      </c>
      <c r="B9715" s="73">
        <f t="shared" si="1"/>
        <v>42226</v>
      </c>
      <c r="C9715" s="74">
        <f>IF(NewCustomer="Yes", IF(COUNTIF($I$2:$I$11,B9715)&gt;0,0,WEEKDAY(B9715,2)),IF(COUNTIF($I$2:$I$21,B9715)&gt;0,0,WEEKDAY(B9715,2)))</f>
        <v>1</v>
      </c>
      <c r="D9715" s="74">
        <f t="shared" si="2"/>
        <v>5</v>
      </c>
      <c r="E9715" s="12">
        <f>IFERROR(VLOOKUP(A9715,'IDAR Meter Data'!$A:$B,2,1),"")</f>
        <v>150</v>
      </c>
      <c r="F9715" s="75">
        <f>IF(CECCZ="CZ03",'Outside Temp'!B9715,IF(CECCZ="CZ04",'Outside Temp'!B9716,IF(CECCZ="CZ12",'Outside Temp'!B9717, IF(CECCZ="CZ13",'Outside Temp'!B9718))))</f>
        <v>60</v>
      </c>
      <c r="G9715" s="12">
        <f t="shared" si="3"/>
        <v>1</v>
      </c>
    </row>
    <row r="9716" ht="15.75" customHeight="1">
      <c r="A9716" s="13">
        <v>42226.229166666664</v>
      </c>
      <c r="B9716" s="73">
        <f t="shared" si="1"/>
        <v>42226</v>
      </c>
      <c r="C9716" s="74">
        <f>IF(NewCustomer="Yes", IF(COUNTIF($I$2:$I$11,B9716)&gt;0,0,WEEKDAY(B9716,2)),IF(COUNTIF($I$2:$I$21,B9716)&gt;0,0,WEEKDAY(B9716,2)))</f>
        <v>1</v>
      </c>
      <c r="D9716" s="74">
        <f t="shared" si="2"/>
        <v>5</v>
      </c>
      <c r="E9716" s="12">
        <f>IFERROR(VLOOKUP(A9716,'IDAR Meter Data'!$A:$B,2,1),"")</f>
        <v>152</v>
      </c>
      <c r="F9716" s="75">
        <f>IF(CECCZ="CZ03",'Outside Temp'!B9716,IF(CECCZ="CZ04",'Outside Temp'!B9717,IF(CECCZ="CZ12",'Outside Temp'!B9718, IF(CECCZ="CZ13",'Outside Temp'!B9719))))</f>
        <v>60</v>
      </c>
      <c r="G9716" s="12">
        <f t="shared" si="3"/>
        <v>1</v>
      </c>
    </row>
    <row r="9717" ht="15.75" customHeight="1">
      <c r="A9717" s="13">
        <v>42226.239583333336</v>
      </c>
      <c r="B9717" s="73">
        <f t="shared" si="1"/>
        <v>42226</v>
      </c>
      <c r="C9717" s="74">
        <f>IF(NewCustomer="Yes", IF(COUNTIF($I$2:$I$11,B9717)&gt;0,0,WEEKDAY(B9717,2)),IF(COUNTIF($I$2:$I$21,B9717)&gt;0,0,WEEKDAY(B9717,2)))</f>
        <v>1</v>
      </c>
      <c r="D9717" s="74">
        <f t="shared" si="2"/>
        <v>5</v>
      </c>
      <c r="E9717" s="12">
        <f>IFERROR(VLOOKUP(A9717,'IDAR Meter Data'!$A:$B,2,1),"")</f>
        <v>161</v>
      </c>
      <c r="F9717" s="75">
        <f>IF(CECCZ="CZ03",'Outside Temp'!B9717,IF(CECCZ="CZ04",'Outside Temp'!B9718,IF(CECCZ="CZ12",'Outside Temp'!B9719, IF(CECCZ="CZ13",'Outside Temp'!B9720))))</f>
        <v>60</v>
      </c>
      <c r="G9717" s="12">
        <f t="shared" si="3"/>
        <v>1</v>
      </c>
    </row>
    <row r="9718" ht="15.75" customHeight="1">
      <c r="A9718" s="13">
        <v>42226.25</v>
      </c>
      <c r="B9718" s="73">
        <f t="shared" si="1"/>
        <v>42226</v>
      </c>
      <c r="C9718" s="74">
        <f>IF(NewCustomer="Yes", IF(COUNTIF($I$2:$I$11,B9718)&gt;0,0,WEEKDAY(B9718,2)),IF(COUNTIF($I$2:$I$21,B9718)&gt;0,0,WEEKDAY(B9718,2)))</f>
        <v>1</v>
      </c>
      <c r="D9718" s="74">
        <f t="shared" si="2"/>
        <v>6</v>
      </c>
      <c r="E9718" s="12">
        <f>IFERROR(VLOOKUP(A9718,'IDAR Meter Data'!$A:$B,2,1),"")</f>
        <v>156</v>
      </c>
      <c r="F9718" s="75">
        <f>IF(CECCZ="CZ03",'Outside Temp'!B9718,IF(CECCZ="CZ04",'Outside Temp'!B9719,IF(CECCZ="CZ12",'Outside Temp'!B9720, IF(CECCZ="CZ13",'Outside Temp'!B9721))))</f>
        <v>60.06666667</v>
      </c>
      <c r="G9718" s="12">
        <f t="shared" si="3"/>
        <v>1</v>
      </c>
    </row>
    <row r="9719" ht="15.75" customHeight="1">
      <c r="A9719" s="13">
        <v>42226.260416666664</v>
      </c>
      <c r="B9719" s="73">
        <f t="shared" si="1"/>
        <v>42226</v>
      </c>
      <c r="C9719" s="74">
        <f>IF(NewCustomer="Yes", IF(COUNTIF($I$2:$I$11,B9719)&gt;0,0,WEEKDAY(B9719,2)),IF(COUNTIF($I$2:$I$21,B9719)&gt;0,0,WEEKDAY(B9719,2)))</f>
        <v>1</v>
      </c>
      <c r="D9719" s="74">
        <f t="shared" si="2"/>
        <v>6</v>
      </c>
      <c r="E9719" s="12">
        <f>IFERROR(VLOOKUP(A9719,'IDAR Meter Data'!$A:$B,2,1),"")</f>
        <v>148</v>
      </c>
      <c r="F9719" s="75">
        <f>IF(CECCZ="CZ03",'Outside Temp'!B9719,IF(CECCZ="CZ04",'Outside Temp'!B9720,IF(CECCZ="CZ12",'Outside Temp'!B9721, IF(CECCZ="CZ13",'Outside Temp'!B9722))))</f>
        <v>60.31666667</v>
      </c>
      <c r="G9719" s="12">
        <f t="shared" si="3"/>
        <v>1</v>
      </c>
    </row>
    <row r="9720" ht="15.75" customHeight="1">
      <c r="A9720" s="13">
        <v>42226.270833333336</v>
      </c>
      <c r="B9720" s="73">
        <f t="shared" si="1"/>
        <v>42226</v>
      </c>
      <c r="C9720" s="74">
        <f>IF(NewCustomer="Yes", IF(COUNTIF($I$2:$I$11,B9720)&gt;0,0,WEEKDAY(B9720,2)),IF(COUNTIF($I$2:$I$21,B9720)&gt;0,0,WEEKDAY(B9720,2)))</f>
        <v>1</v>
      </c>
      <c r="D9720" s="74">
        <f t="shared" si="2"/>
        <v>6</v>
      </c>
      <c r="E9720" s="12">
        <f>IFERROR(VLOOKUP(A9720,'IDAR Meter Data'!$A:$B,2,1),"")</f>
        <v>149</v>
      </c>
      <c r="F9720" s="75">
        <f>IF(CECCZ="CZ03",'Outside Temp'!B9720,IF(CECCZ="CZ04",'Outside Temp'!B9721,IF(CECCZ="CZ12",'Outside Temp'!B9722, IF(CECCZ="CZ13",'Outside Temp'!B9723))))</f>
        <v>60.56666667</v>
      </c>
      <c r="G9720" s="12">
        <f t="shared" si="3"/>
        <v>1</v>
      </c>
    </row>
    <row r="9721" ht="15.75" customHeight="1">
      <c r="A9721" s="13">
        <v>42226.28125</v>
      </c>
      <c r="B9721" s="73">
        <f t="shared" si="1"/>
        <v>42226</v>
      </c>
      <c r="C9721" s="74">
        <f>IF(NewCustomer="Yes", IF(COUNTIF($I$2:$I$11,B9721)&gt;0,0,WEEKDAY(B9721,2)),IF(COUNTIF($I$2:$I$21,B9721)&gt;0,0,WEEKDAY(B9721,2)))</f>
        <v>1</v>
      </c>
      <c r="D9721" s="74">
        <f t="shared" si="2"/>
        <v>6</v>
      </c>
      <c r="E9721" s="12">
        <f>IFERROR(VLOOKUP(A9721,'IDAR Meter Data'!$A:$B,2,1),"")</f>
        <v>154</v>
      </c>
      <c r="F9721" s="75">
        <f>IF(CECCZ="CZ03",'Outside Temp'!B9721,IF(CECCZ="CZ04",'Outside Temp'!B9722,IF(CECCZ="CZ12",'Outside Temp'!B9723, IF(CECCZ="CZ13",'Outside Temp'!B9724))))</f>
        <v>60.81666667</v>
      </c>
      <c r="G9721" s="12">
        <f t="shared" si="3"/>
        <v>1</v>
      </c>
    </row>
    <row r="9722" ht="15.75" customHeight="1">
      <c r="A9722" s="13">
        <v>42226.291666666664</v>
      </c>
      <c r="B9722" s="73">
        <f t="shared" si="1"/>
        <v>42226</v>
      </c>
      <c r="C9722" s="74">
        <f>IF(NewCustomer="Yes", IF(COUNTIF($I$2:$I$11,B9722)&gt;0,0,WEEKDAY(B9722,2)),IF(COUNTIF($I$2:$I$21,B9722)&gt;0,0,WEEKDAY(B9722,2)))</f>
        <v>1</v>
      </c>
      <c r="D9722" s="74">
        <f t="shared" si="2"/>
        <v>7</v>
      </c>
      <c r="E9722" s="12">
        <f>IFERROR(VLOOKUP(A9722,'IDAR Meter Data'!$A:$B,2,1),"")</f>
        <v>165</v>
      </c>
      <c r="F9722" s="75">
        <f>IF(CECCZ="CZ03",'Outside Temp'!B9722,IF(CECCZ="CZ04",'Outside Temp'!B9723,IF(CECCZ="CZ12",'Outside Temp'!B9724, IF(CECCZ="CZ13",'Outside Temp'!B9725))))</f>
        <v>61.2</v>
      </c>
      <c r="G9722" s="12">
        <f t="shared" si="3"/>
        <v>1</v>
      </c>
    </row>
    <row r="9723" ht="15.75" customHeight="1">
      <c r="A9723" s="13">
        <v>42226.302083333336</v>
      </c>
      <c r="B9723" s="73">
        <f t="shared" si="1"/>
        <v>42226</v>
      </c>
      <c r="C9723" s="74">
        <f>IF(NewCustomer="Yes", IF(COUNTIF($I$2:$I$11,B9723)&gt;0,0,WEEKDAY(B9723,2)),IF(COUNTIF($I$2:$I$21,B9723)&gt;0,0,WEEKDAY(B9723,2)))</f>
        <v>1</v>
      </c>
      <c r="D9723" s="74">
        <f t="shared" si="2"/>
        <v>7</v>
      </c>
      <c r="E9723" s="12">
        <f>IFERROR(VLOOKUP(A9723,'IDAR Meter Data'!$A:$B,2,1),"")</f>
        <v>159</v>
      </c>
      <c r="F9723" s="75">
        <f>IF(CECCZ="CZ03",'Outside Temp'!B9723,IF(CECCZ="CZ04",'Outside Temp'!B9724,IF(CECCZ="CZ12",'Outside Temp'!B9725, IF(CECCZ="CZ13",'Outside Temp'!B9726))))</f>
        <v>61.95</v>
      </c>
      <c r="G9723" s="12">
        <f t="shared" si="3"/>
        <v>1</v>
      </c>
    </row>
    <row r="9724" ht="15.75" customHeight="1">
      <c r="A9724" s="13">
        <v>42226.3125</v>
      </c>
      <c r="B9724" s="73">
        <f t="shared" si="1"/>
        <v>42226</v>
      </c>
      <c r="C9724" s="74">
        <f>IF(NewCustomer="Yes", IF(COUNTIF($I$2:$I$11,B9724)&gt;0,0,WEEKDAY(B9724,2)),IF(COUNTIF($I$2:$I$21,B9724)&gt;0,0,WEEKDAY(B9724,2)))</f>
        <v>1</v>
      </c>
      <c r="D9724" s="74">
        <f t="shared" si="2"/>
        <v>7</v>
      </c>
      <c r="E9724" s="12">
        <f>IFERROR(VLOOKUP(A9724,'IDAR Meter Data'!$A:$B,2,1),"")</f>
        <v>157</v>
      </c>
      <c r="F9724" s="75">
        <f>IF(CECCZ="CZ03",'Outside Temp'!B9724,IF(CECCZ="CZ04",'Outside Temp'!B9725,IF(CECCZ="CZ12",'Outside Temp'!B9726, IF(CECCZ="CZ13",'Outside Temp'!B9727))))</f>
        <v>62.7</v>
      </c>
      <c r="G9724" s="12">
        <f t="shared" si="3"/>
        <v>1</v>
      </c>
    </row>
    <row r="9725" ht="15.75" customHeight="1">
      <c r="A9725" s="13">
        <v>42226.322916666664</v>
      </c>
      <c r="B9725" s="73">
        <f t="shared" si="1"/>
        <v>42226</v>
      </c>
      <c r="C9725" s="74">
        <f>IF(NewCustomer="Yes", IF(COUNTIF($I$2:$I$11,B9725)&gt;0,0,WEEKDAY(B9725,2)),IF(COUNTIF($I$2:$I$21,B9725)&gt;0,0,WEEKDAY(B9725,2)))</f>
        <v>1</v>
      </c>
      <c r="D9725" s="74">
        <f t="shared" si="2"/>
        <v>7</v>
      </c>
      <c r="E9725" s="12">
        <f>IFERROR(VLOOKUP(A9725,'IDAR Meter Data'!$A:$B,2,1),"")</f>
        <v>158</v>
      </c>
      <c r="F9725" s="75">
        <f>IF(CECCZ="CZ03",'Outside Temp'!B9725,IF(CECCZ="CZ04",'Outside Temp'!B9726,IF(CECCZ="CZ12",'Outside Temp'!B9727, IF(CECCZ="CZ13",'Outside Temp'!B9728))))</f>
        <v>63.45</v>
      </c>
      <c r="G9725" s="12">
        <f t="shared" si="3"/>
        <v>1</v>
      </c>
    </row>
    <row r="9726" ht="15.75" customHeight="1">
      <c r="A9726" s="13">
        <v>42226.333333333336</v>
      </c>
      <c r="B9726" s="73">
        <f t="shared" si="1"/>
        <v>42226</v>
      </c>
      <c r="C9726" s="74">
        <f>IF(NewCustomer="Yes", IF(COUNTIF($I$2:$I$11,B9726)&gt;0,0,WEEKDAY(B9726,2)),IF(COUNTIF($I$2:$I$21,B9726)&gt;0,0,WEEKDAY(B9726,2)))</f>
        <v>1</v>
      </c>
      <c r="D9726" s="74">
        <f t="shared" si="2"/>
        <v>8</v>
      </c>
      <c r="E9726" s="12">
        <f>IFERROR(VLOOKUP(A9726,'IDAR Meter Data'!$A:$B,2,1),"")</f>
        <v>167</v>
      </c>
      <c r="F9726" s="75">
        <f>IF(CECCZ="CZ03",'Outside Temp'!B9726,IF(CECCZ="CZ04",'Outside Temp'!B9727,IF(CECCZ="CZ12",'Outside Temp'!B9728, IF(CECCZ="CZ13",'Outside Temp'!B9729))))</f>
        <v>64</v>
      </c>
      <c r="G9726" s="12">
        <f t="shared" si="3"/>
        <v>1</v>
      </c>
    </row>
    <row r="9727" ht="15.75" customHeight="1">
      <c r="A9727" s="13">
        <v>42226.34375</v>
      </c>
      <c r="B9727" s="73">
        <f t="shared" si="1"/>
        <v>42226</v>
      </c>
      <c r="C9727" s="74">
        <f>IF(NewCustomer="Yes", IF(COUNTIF($I$2:$I$11,B9727)&gt;0,0,WEEKDAY(B9727,2)),IF(COUNTIF($I$2:$I$21,B9727)&gt;0,0,WEEKDAY(B9727,2)))</f>
        <v>1</v>
      </c>
      <c r="D9727" s="74">
        <f t="shared" si="2"/>
        <v>8</v>
      </c>
      <c r="E9727" s="12">
        <f>IFERROR(VLOOKUP(A9727,'IDAR Meter Data'!$A:$B,2,1),"")</f>
        <v>183</v>
      </c>
      <c r="F9727" s="75">
        <f>IF(CECCZ="CZ03",'Outside Temp'!B9727,IF(CECCZ="CZ04",'Outside Temp'!B9728,IF(CECCZ="CZ12",'Outside Temp'!B9729, IF(CECCZ="CZ13",'Outside Temp'!B9730))))</f>
        <v>64</v>
      </c>
      <c r="G9727" s="12">
        <f t="shared" si="3"/>
        <v>1</v>
      </c>
    </row>
    <row r="9728" ht="15.75" customHeight="1">
      <c r="A9728" s="13">
        <v>42226.354166666664</v>
      </c>
      <c r="B9728" s="73">
        <f t="shared" si="1"/>
        <v>42226</v>
      </c>
      <c r="C9728" s="74">
        <f>IF(NewCustomer="Yes", IF(COUNTIF($I$2:$I$11,B9728)&gt;0,0,WEEKDAY(B9728,2)),IF(COUNTIF($I$2:$I$21,B9728)&gt;0,0,WEEKDAY(B9728,2)))</f>
        <v>1</v>
      </c>
      <c r="D9728" s="74">
        <f t="shared" si="2"/>
        <v>8</v>
      </c>
      <c r="E9728" s="12">
        <f>IFERROR(VLOOKUP(A9728,'IDAR Meter Data'!$A:$B,2,1),"")</f>
        <v>170</v>
      </c>
      <c r="F9728" s="75">
        <f>IF(CECCZ="CZ03",'Outside Temp'!B9728,IF(CECCZ="CZ04",'Outside Temp'!B9729,IF(CECCZ="CZ12",'Outside Temp'!B9730, IF(CECCZ="CZ13",'Outside Temp'!B9731))))</f>
        <v>64</v>
      </c>
      <c r="G9728" s="12">
        <f t="shared" si="3"/>
        <v>1</v>
      </c>
    </row>
    <row r="9729" ht="15.75" customHeight="1">
      <c r="A9729" s="13">
        <v>42226.364583333336</v>
      </c>
      <c r="B9729" s="73">
        <f t="shared" si="1"/>
        <v>42226</v>
      </c>
      <c r="C9729" s="74">
        <f>IF(NewCustomer="Yes", IF(COUNTIF($I$2:$I$11,B9729)&gt;0,0,WEEKDAY(B9729,2)),IF(COUNTIF($I$2:$I$21,B9729)&gt;0,0,WEEKDAY(B9729,2)))</f>
        <v>1</v>
      </c>
      <c r="D9729" s="74">
        <f t="shared" si="2"/>
        <v>8</v>
      </c>
      <c r="E9729" s="12">
        <f>IFERROR(VLOOKUP(A9729,'IDAR Meter Data'!$A:$B,2,1),"")</f>
        <v>173</v>
      </c>
      <c r="F9729" s="75">
        <f>IF(CECCZ="CZ03",'Outside Temp'!B9729,IF(CECCZ="CZ04",'Outside Temp'!B9730,IF(CECCZ="CZ12",'Outside Temp'!B9731, IF(CECCZ="CZ13",'Outside Temp'!B9732))))</f>
        <v>64.57692308</v>
      </c>
      <c r="G9729" s="12">
        <f t="shared" si="3"/>
        <v>1</v>
      </c>
    </row>
    <row r="9730" ht="15.75" customHeight="1">
      <c r="A9730" s="13">
        <v>42226.375</v>
      </c>
      <c r="B9730" s="73">
        <f t="shared" si="1"/>
        <v>42226</v>
      </c>
      <c r="C9730" s="74">
        <f>IF(NewCustomer="Yes", IF(COUNTIF($I$2:$I$11,B9730)&gt;0,0,WEEKDAY(B9730,2)),IF(COUNTIF($I$2:$I$21,B9730)&gt;0,0,WEEKDAY(B9730,2)))</f>
        <v>1</v>
      </c>
      <c r="D9730" s="74">
        <f t="shared" si="2"/>
        <v>9</v>
      </c>
      <c r="E9730" s="12">
        <f>IFERROR(VLOOKUP(A9730,'IDAR Meter Data'!$A:$B,2,1),"")</f>
        <v>184</v>
      </c>
      <c r="F9730" s="75">
        <f>IF(CECCZ="CZ03",'Outside Temp'!B9730,IF(CECCZ="CZ04",'Outside Temp'!B9731,IF(CECCZ="CZ12",'Outside Temp'!B9732, IF(CECCZ="CZ13",'Outside Temp'!B9733))))</f>
        <v>65.2</v>
      </c>
      <c r="G9730" s="12">
        <f t="shared" si="3"/>
        <v>2</v>
      </c>
    </row>
    <row r="9731" ht="15.75" customHeight="1">
      <c r="A9731" s="13">
        <v>42226.385416666664</v>
      </c>
      <c r="B9731" s="73">
        <f t="shared" si="1"/>
        <v>42226</v>
      </c>
      <c r="C9731" s="74">
        <f>IF(NewCustomer="Yes", IF(COUNTIF($I$2:$I$11,B9731)&gt;0,0,WEEKDAY(B9731,2)),IF(COUNTIF($I$2:$I$21,B9731)&gt;0,0,WEEKDAY(B9731,2)))</f>
        <v>1</v>
      </c>
      <c r="D9731" s="74">
        <f t="shared" si="2"/>
        <v>9</v>
      </c>
      <c r="E9731" s="12">
        <f>IFERROR(VLOOKUP(A9731,'IDAR Meter Data'!$A:$B,2,1),"")</f>
        <v>189</v>
      </c>
      <c r="F9731" s="75">
        <f>IF(CECCZ="CZ03",'Outside Temp'!B9731,IF(CECCZ="CZ04",'Outside Temp'!B9732,IF(CECCZ="CZ12",'Outside Temp'!B9733, IF(CECCZ="CZ13",'Outside Temp'!B9734))))</f>
        <v>65.95</v>
      </c>
      <c r="G9731" s="12">
        <f t="shared" si="3"/>
        <v>2</v>
      </c>
    </row>
    <row r="9732" ht="15.75" customHeight="1">
      <c r="A9732" s="13">
        <v>42226.395833333336</v>
      </c>
      <c r="B9732" s="73">
        <f t="shared" si="1"/>
        <v>42226</v>
      </c>
      <c r="C9732" s="74">
        <f>IF(NewCustomer="Yes", IF(COUNTIF($I$2:$I$11,B9732)&gt;0,0,WEEKDAY(B9732,2)),IF(COUNTIF($I$2:$I$21,B9732)&gt;0,0,WEEKDAY(B9732,2)))</f>
        <v>1</v>
      </c>
      <c r="D9732" s="74">
        <f t="shared" si="2"/>
        <v>9</v>
      </c>
      <c r="E9732" s="12">
        <f>IFERROR(VLOOKUP(A9732,'IDAR Meter Data'!$A:$B,2,1),"")</f>
        <v>193</v>
      </c>
      <c r="F9732" s="75">
        <f>IF(CECCZ="CZ03",'Outside Temp'!B9732,IF(CECCZ="CZ04",'Outside Temp'!B9733,IF(CECCZ="CZ12",'Outside Temp'!B9734, IF(CECCZ="CZ13",'Outside Temp'!B9735))))</f>
        <v>66.7</v>
      </c>
      <c r="G9732" s="12">
        <f t="shared" si="3"/>
        <v>2</v>
      </c>
    </row>
    <row r="9733" ht="15.75" customHeight="1">
      <c r="A9733" s="13">
        <v>42226.40625</v>
      </c>
      <c r="B9733" s="73">
        <f t="shared" si="1"/>
        <v>42226</v>
      </c>
      <c r="C9733" s="74">
        <f>IF(NewCustomer="Yes", IF(COUNTIF($I$2:$I$11,B9733)&gt;0,0,WEEKDAY(B9733,2)),IF(COUNTIF($I$2:$I$21,B9733)&gt;0,0,WEEKDAY(B9733,2)))</f>
        <v>1</v>
      </c>
      <c r="D9733" s="74">
        <f t="shared" si="2"/>
        <v>9</v>
      </c>
      <c r="E9733" s="12">
        <f>IFERROR(VLOOKUP(A9733,'IDAR Meter Data'!$A:$B,2,1),"")</f>
        <v>193</v>
      </c>
      <c r="F9733" s="75">
        <f>IF(CECCZ="CZ03",'Outside Temp'!B9733,IF(CECCZ="CZ04",'Outside Temp'!B9734,IF(CECCZ="CZ12",'Outside Temp'!B9735, IF(CECCZ="CZ13",'Outside Temp'!B9736))))</f>
        <v>67.45</v>
      </c>
      <c r="G9733" s="12">
        <f t="shared" si="3"/>
        <v>2</v>
      </c>
    </row>
    <row r="9734" ht="15.75" customHeight="1">
      <c r="A9734" s="13">
        <v>42226.416666666664</v>
      </c>
      <c r="B9734" s="73">
        <f t="shared" si="1"/>
        <v>42226</v>
      </c>
      <c r="C9734" s="74">
        <f>IF(NewCustomer="Yes", IF(COUNTIF($I$2:$I$11,B9734)&gt;0,0,WEEKDAY(B9734,2)),IF(COUNTIF($I$2:$I$21,B9734)&gt;0,0,WEEKDAY(B9734,2)))</f>
        <v>1</v>
      </c>
      <c r="D9734" s="74">
        <f t="shared" si="2"/>
        <v>10</v>
      </c>
      <c r="E9734" s="12">
        <f>IFERROR(VLOOKUP(A9734,'IDAR Meter Data'!$A:$B,2,1),"")</f>
        <v>201</v>
      </c>
      <c r="F9734" s="75">
        <f>IF(CECCZ="CZ03",'Outside Temp'!B9734,IF(CECCZ="CZ04",'Outside Temp'!B9735,IF(CECCZ="CZ12",'Outside Temp'!B9736, IF(CECCZ="CZ13",'Outside Temp'!B9737))))</f>
        <v>68.26666667</v>
      </c>
      <c r="G9734" s="12">
        <f t="shared" si="3"/>
        <v>2</v>
      </c>
    </row>
    <row r="9735" ht="15.75" customHeight="1">
      <c r="A9735" s="13">
        <v>42226.427083333336</v>
      </c>
      <c r="B9735" s="73">
        <f t="shared" si="1"/>
        <v>42226</v>
      </c>
      <c r="C9735" s="74">
        <f>IF(NewCustomer="Yes", IF(COUNTIF($I$2:$I$11,B9735)&gt;0,0,WEEKDAY(B9735,2)),IF(COUNTIF($I$2:$I$21,B9735)&gt;0,0,WEEKDAY(B9735,2)))</f>
        <v>1</v>
      </c>
      <c r="D9735" s="74">
        <f t="shared" si="2"/>
        <v>10</v>
      </c>
      <c r="E9735" s="12">
        <f>IFERROR(VLOOKUP(A9735,'IDAR Meter Data'!$A:$B,2,1),"")</f>
        <v>194</v>
      </c>
      <c r="F9735" s="75">
        <f>IF(CECCZ="CZ03",'Outside Temp'!B9735,IF(CECCZ="CZ04",'Outside Temp'!B9736,IF(CECCZ="CZ12",'Outside Temp'!B9737, IF(CECCZ="CZ13",'Outside Temp'!B9738))))</f>
        <v>69.26666667</v>
      </c>
      <c r="G9735" s="12">
        <f t="shared" si="3"/>
        <v>2</v>
      </c>
    </row>
    <row r="9736" ht="15.75" customHeight="1">
      <c r="A9736" s="13">
        <v>42226.4375</v>
      </c>
      <c r="B9736" s="73">
        <f t="shared" si="1"/>
        <v>42226</v>
      </c>
      <c r="C9736" s="74">
        <f>IF(NewCustomer="Yes", IF(COUNTIF($I$2:$I$11,B9736)&gt;0,0,WEEKDAY(B9736,2)),IF(COUNTIF($I$2:$I$21,B9736)&gt;0,0,WEEKDAY(B9736,2)))</f>
        <v>1</v>
      </c>
      <c r="D9736" s="74">
        <f t="shared" si="2"/>
        <v>10</v>
      </c>
      <c r="E9736" s="12">
        <f>IFERROR(VLOOKUP(A9736,'IDAR Meter Data'!$A:$B,2,1),"")</f>
        <v>200</v>
      </c>
      <c r="F9736" s="75">
        <f>IF(CECCZ="CZ03",'Outside Temp'!B9736,IF(CECCZ="CZ04",'Outside Temp'!B9737,IF(CECCZ="CZ12",'Outside Temp'!B9738, IF(CECCZ="CZ13",'Outside Temp'!B9739))))</f>
        <v>70.26666667</v>
      </c>
      <c r="G9736" s="12">
        <f t="shared" si="3"/>
        <v>3</v>
      </c>
    </row>
    <row r="9737" ht="15.75" customHeight="1">
      <c r="A9737" s="13">
        <v>42226.447916666664</v>
      </c>
      <c r="B9737" s="73">
        <f t="shared" si="1"/>
        <v>42226</v>
      </c>
      <c r="C9737" s="74">
        <f>IF(NewCustomer="Yes", IF(COUNTIF($I$2:$I$11,B9737)&gt;0,0,WEEKDAY(B9737,2)),IF(COUNTIF($I$2:$I$21,B9737)&gt;0,0,WEEKDAY(B9737,2)))</f>
        <v>1</v>
      </c>
      <c r="D9737" s="74">
        <f t="shared" si="2"/>
        <v>10</v>
      </c>
      <c r="E9737" s="12">
        <f>IFERROR(VLOOKUP(A9737,'IDAR Meter Data'!$A:$B,2,1),"")</f>
        <v>205</v>
      </c>
      <c r="F9737" s="75">
        <f>IF(CECCZ="CZ03",'Outside Temp'!B9737,IF(CECCZ="CZ04",'Outside Temp'!B9738,IF(CECCZ="CZ12",'Outside Temp'!B9739, IF(CECCZ="CZ13",'Outside Temp'!B9740))))</f>
        <v>71.26666667</v>
      </c>
      <c r="G9737" s="12">
        <f t="shared" si="3"/>
        <v>3</v>
      </c>
    </row>
    <row r="9738" ht="15.75" customHeight="1">
      <c r="A9738" s="13">
        <v>42226.458333333336</v>
      </c>
      <c r="B9738" s="73">
        <f t="shared" si="1"/>
        <v>42226</v>
      </c>
      <c r="C9738" s="74">
        <f>IF(NewCustomer="Yes", IF(COUNTIF($I$2:$I$11,B9738)&gt;0,0,WEEKDAY(B9738,2)),IF(COUNTIF($I$2:$I$21,B9738)&gt;0,0,WEEKDAY(B9738,2)))</f>
        <v>1</v>
      </c>
      <c r="D9738" s="74">
        <f t="shared" si="2"/>
        <v>11</v>
      </c>
      <c r="E9738" s="12">
        <f>IFERROR(VLOOKUP(A9738,'IDAR Meter Data'!$A:$B,2,1),"")</f>
        <v>195</v>
      </c>
      <c r="F9738" s="75">
        <f>IF(CECCZ="CZ03",'Outside Temp'!B9738,IF(CECCZ="CZ04",'Outside Temp'!B9739,IF(CECCZ="CZ12",'Outside Temp'!B9740, IF(CECCZ="CZ13",'Outside Temp'!B9741))))</f>
        <v>72</v>
      </c>
      <c r="G9738" s="12">
        <f t="shared" si="3"/>
        <v>3</v>
      </c>
    </row>
    <row r="9739" ht="15.75" customHeight="1">
      <c r="A9739" s="13">
        <v>42226.46875</v>
      </c>
      <c r="B9739" s="73">
        <f t="shared" si="1"/>
        <v>42226</v>
      </c>
      <c r="C9739" s="74">
        <f>IF(NewCustomer="Yes", IF(COUNTIF($I$2:$I$11,B9739)&gt;0,0,WEEKDAY(B9739,2)),IF(COUNTIF($I$2:$I$21,B9739)&gt;0,0,WEEKDAY(B9739,2)))</f>
        <v>1</v>
      </c>
      <c r="D9739" s="74">
        <f t="shared" si="2"/>
        <v>11</v>
      </c>
      <c r="E9739" s="12">
        <f>IFERROR(VLOOKUP(A9739,'IDAR Meter Data'!$A:$B,2,1),"")</f>
        <v>207</v>
      </c>
      <c r="F9739" s="75">
        <f>IF(CECCZ="CZ03",'Outside Temp'!B9739,IF(CECCZ="CZ04",'Outside Temp'!B9740,IF(CECCZ="CZ12",'Outside Temp'!B9741, IF(CECCZ="CZ13",'Outside Temp'!B9742))))</f>
        <v>72</v>
      </c>
      <c r="G9739" s="12">
        <f t="shared" si="3"/>
        <v>3</v>
      </c>
    </row>
    <row r="9740" ht="15.75" customHeight="1">
      <c r="A9740" s="13">
        <v>42226.479166666664</v>
      </c>
      <c r="B9740" s="73">
        <f t="shared" si="1"/>
        <v>42226</v>
      </c>
      <c r="C9740" s="74">
        <f>IF(NewCustomer="Yes", IF(COUNTIF($I$2:$I$11,B9740)&gt;0,0,WEEKDAY(B9740,2)),IF(COUNTIF($I$2:$I$21,B9740)&gt;0,0,WEEKDAY(B9740,2)))</f>
        <v>1</v>
      </c>
      <c r="D9740" s="74">
        <f t="shared" si="2"/>
        <v>11</v>
      </c>
      <c r="E9740" s="12">
        <f>IFERROR(VLOOKUP(A9740,'IDAR Meter Data'!$A:$B,2,1),"")</f>
        <v>201</v>
      </c>
      <c r="F9740" s="75">
        <f>IF(CECCZ="CZ03",'Outside Temp'!B9740,IF(CECCZ="CZ04",'Outside Temp'!B9741,IF(CECCZ="CZ12",'Outside Temp'!B9742, IF(CECCZ="CZ13",'Outside Temp'!B9743))))</f>
        <v>72</v>
      </c>
      <c r="G9740" s="12">
        <f t="shared" si="3"/>
        <v>3</v>
      </c>
    </row>
    <row r="9741" ht="15.75" customHeight="1">
      <c r="A9741" s="13">
        <v>42226.489583333336</v>
      </c>
      <c r="B9741" s="73">
        <f t="shared" si="1"/>
        <v>42226</v>
      </c>
      <c r="C9741" s="74">
        <f>IF(NewCustomer="Yes", IF(COUNTIF($I$2:$I$11,B9741)&gt;0,0,WEEKDAY(B9741,2)),IF(COUNTIF($I$2:$I$21,B9741)&gt;0,0,WEEKDAY(B9741,2)))</f>
        <v>1</v>
      </c>
      <c r="D9741" s="74">
        <f t="shared" si="2"/>
        <v>11</v>
      </c>
      <c r="E9741" s="12">
        <f>IFERROR(VLOOKUP(A9741,'IDAR Meter Data'!$A:$B,2,1),"")</f>
        <v>217</v>
      </c>
      <c r="F9741" s="75">
        <f>IF(CECCZ="CZ03",'Outside Temp'!B9741,IF(CECCZ="CZ04",'Outside Temp'!B9742,IF(CECCZ="CZ12",'Outside Temp'!B9743, IF(CECCZ="CZ13",'Outside Temp'!B9744))))</f>
        <v>72</v>
      </c>
      <c r="G9741" s="12">
        <f t="shared" si="3"/>
        <v>3</v>
      </c>
    </row>
    <row r="9742" ht="15.75" customHeight="1">
      <c r="A9742" s="13">
        <v>42226.5</v>
      </c>
      <c r="B9742" s="73">
        <f t="shared" si="1"/>
        <v>42226</v>
      </c>
      <c r="C9742" s="74">
        <f>IF(NewCustomer="Yes", IF(COUNTIF($I$2:$I$11,B9742)&gt;0,0,WEEKDAY(B9742,2)),IF(COUNTIF($I$2:$I$21,B9742)&gt;0,0,WEEKDAY(B9742,2)))</f>
        <v>1</v>
      </c>
      <c r="D9742" s="74">
        <f t="shared" si="2"/>
        <v>12</v>
      </c>
      <c r="E9742" s="12">
        <f>IFERROR(VLOOKUP(A9742,'IDAR Meter Data'!$A:$B,2,1),"")</f>
        <v>216</v>
      </c>
      <c r="F9742" s="75">
        <f>IF(CECCZ="CZ03",'Outside Temp'!B9742,IF(CECCZ="CZ04",'Outside Temp'!B9743,IF(CECCZ="CZ12",'Outside Temp'!B9744, IF(CECCZ="CZ13",'Outside Temp'!B9745))))</f>
        <v>71.86666667</v>
      </c>
      <c r="G9742" s="12">
        <f t="shared" si="3"/>
        <v>3</v>
      </c>
    </row>
    <row r="9743" ht="15.75" customHeight="1">
      <c r="A9743" s="13">
        <v>42226.510416666664</v>
      </c>
      <c r="B9743" s="73">
        <f t="shared" si="1"/>
        <v>42226</v>
      </c>
      <c r="C9743" s="74">
        <f>IF(NewCustomer="Yes", IF(COUNTIF($I$2:$I$11,B9743)&gt;0,0,WEEKDAY(B9743,2)),IF(COUNTIF($I$2:$I$21,B9743)&gt;0,0,WEEKDAY(B9743,2)))</f>
        <v>1</v>
      </c>
      <c r="D9743" s="74">
        <f t="shared" si="2"/>
        <v>12</v>
      </c>
      <c r="E9743" s="12">
        <f>IFERROR(VLOOKUP(A9743,'IDAR Meter Data'!$A:$B,2,1),"")</f>
        <v>207</v>
      </c>
      <c r="F9743" s="75">
        <f>IF(CECCZ="CZ03",'Outside Temp'!B9743,IF(CECCZ="CZ04",'Outside Temp'!B9744,IF(CECCZ="CZ12",'Outside Temp'!B9745, IF(CECCZ="CZ13",'Outside Temp'!B9746))))</f>
        <v>71.36666667</v>
      </c>
      <c r="G9743" s="12">
        <f t="shared" si="3"/>
        <v>3</v>
      </c>
    </row>
    <row r="9744" ht="15.75" customHeight="1">
      <c r="A9744" s="13">
        <v>42226.520833333336</v>
      </c>
      <c r="B9744" s="73">
        <f t="shared" si="1"/>
        <v>42226</v>
      </c>
      <c r="C9744" s="74">
        <f>IF(NewCustomer="Yes", IF(COUNTIF($I$2:$I$11,B9744)&gt;0,0,WEEKDAY(B9744,2)),IF(COUNTIF($I$2:$I$21,B9744)&gt;0,0,WEEKDAY(B9744,2)))</f>
        <v>1</v>
      </c>
      <c r="D9744" s="74">
        <f t="shared" si="2"/>
        <v>12</v>
      </c>
      <c r="E9744" s="12">
        <f>IFERROR(VLOOKUP(A9744,'IDAR Meter Data'!$A:$B,2,1),"")</f>
        <v>206</v>
      </c>
      <c r="F9744" s="75">
        <f>IF(CECCZ="CZ03",'Outside Temp'!B9744,IF(CECCZ="CZ04",'Outside Temp'!B9745,IF(CECCZ="CZ12",'Outside Temp'!B9746, IF(CECCZ="CZ13",'Outside Temp'!B9747))))</f>
        <v>70.86666667</v>
      </c>
      <c r="G9744" s="12">
        <f t="shared" si="3"/>
        <v>3</v>
      </c>
    </row>
    <row r="9745" ht="15.75" customHeight="1">
      <c r="A9745" s="13">
        <v>42226.53125</v>
      </c>
      <c r="B9745" s="73">
        <f t="shared" si="1"/>
        <v>42226</v>
      </c>
      <c r="C9745" s="74">
        <f>IF(NewCustomer="Yes", IF(COUNTIF($I$2:$I$11,B9745)&gt;0,0,WEEKDAY(B9745,2)),IF(COUNTIF($I$2:$I$21,B9745)&gt;0,0,WEEKDAY(B9745,2)))</f>
        <v>1</v>
      </c>
      <c r="D9745" s="74">
        <f t="shared" si="2"/>
        <v>12</v>
      </c>
      <c r="E9745" s="12">
        <f>IFERROR(VLOOKUP(A9745,'IDAR Meter Data'!$A:$B,2,1),"")</f>
        <v>207</v>
      </c>
      <c r="F9745" s="75">
        <f>IF(CECCZ="CZ03",'Outside Temp'!B9745,IF(CECCZ="CZ04",'Outside Temp'!B9746,IF(CECCZ="CZ12",'Outside Temp'!B9747, IF(CECCZ="CZ13",'Outside Temp'!B9748))))</f>
        <v>70.36666667</v>
      </c>
      <c r="G9745" s="12">
        <f t="shared" si="3"/>
        <v>3</v>
      </c>
    </row>
    <row r="9746" ht="15.75" customHeight="1">
      <c r="A9746" s="13">
        <v>42226.541666666664</v>
      </c>
      <c r="B9746" s="73">
        <f t="shared" si="1"/>
        <v>42226</v>
      </c>
      <c r="C9746" s="74">
        <f>IF(NewCustomer="Yes", IF(COUNTIF($I$2:$I$11,B9746)&gt;0,0,WEEKDAY(B9746,2)),IF(COUNTIF($I$2:$I$21,B9746)&gt;0,0,WEEKDAY(B9746,2)))</f>
        <v>1</v>
      </c>
      <c r="D9746" s="74">
        <f t="shared" si="2"/>
        <v>13</v>
      </c>
      <c r="E9746" s="12">
        <f>IFERROR(VLOOKUP(A9746,'IDAR Meter Data'!$A:$B,2,1),"")</f>
        <v>231</v>
      </c>
      <c r="F9746" s="75">
        <f>IF(CECCZ="CZ03",'Outside Temp'!B9746,IF(CECCZ="CZ04",'Outside Temp'!B9747,IF(CECCZ="CZ12",'Outside Temp'!B9748, IF(CECCZ="CZ13",'Outside Temp'!B9749))))</f>
        <v>70</v>
      </c>
      <c r="G9746" s="12">
        <f t="shared" si="3"/>
        <v>2</v>
      </c>
    </row>
    <row r="9747" ht="15.75" customHeight="1">
      <c r="A9747" s="13">
        <v>42226.552083333336</v>
      </c>
      <c r="B9747" s="73">
        <f t="shared" si="1"/>
        <v>42226</v>
      </c>
      <c r="C9747" s="74">
        <f>IF(NewCustomer="Yes", IF(COUNTIF($I$2:$I$11,B9747)&gt;0,0,WEEKDAY(B9747,2)),IF(COUNTIF($I$2:$I$21,B9747)&gt;0,0,WEEKDAY(B9747,2)))</f>
        <v>1</v>
      </c>
      <c r="D9747" s="74">
        <f t="shared" si="2"/>
        <v>13</v>
      </c>
      <c r="E9747" s="12">
        <f>IFERROR(VLOOKUP(A9747,'IDAR Meter Data'!$A:$B,2,1),"")</f>
        <v>219</v>
      </c>
      <c r="F9747" s="75">
        <f>IF(CECCZ="CZ03",'Outside Temp'!B9747,IF(CECCZ="CZ04",'Outside Temp'!B9748,IF(CECCZ="CZ12",'Outside Temp'!B9749, IF(CECCZ="CZ13",'Outside Temp'!B9750))))</f>
        <v>70</v>
      </c>
      <c r="G9747" s="12">
        <f t="shared" si="3"/>
        <v>2</v>
      </c>
    </row>
    <row r="9748" ht="15.75" customHeight="1">
      <c r="A9748" s="13">
        <v>42226.5625</v>
      </c>
      <c r="B9748" s="73">
        <f t="shared" si="1"/>
        <v>42226</v>
      </c>
      <c r="C9748" s="74">
        <f>IF(NewCustomer="Yes", IF(COUNTIF($I$2:$I$11,B9748)&gt;0,0,WEEKDAY(B9748,2)),IF(COUNTIF($I$2:$I$21,B9748)&gt;0,0,WEEKDAY(B9748,2)))</f>
        <v>1</v>
      </c>
      <c r="D9748" s="74">
        <f t="shared" si="2"/>
        <v>13</v>
      </c>
      <c r="E9748" s="12">
        <f>IFERROR(VLOOKUP(A9748,'IDAR Meter Data'!$A:$B,2,1),"")</f>
        <v>231</v>
      </c>
      <c r="F9748" s="75">
        <f>IF(CECCZ="CZ03",'Outside Temp'!B9748,IF(CECCZ="CZ04",'Outside Temp'!B9749,IF(CECCZ="CZ12",'Outside Temp'!B9750, IF(CECCZ="CZ13",'Outside Temp'!B9751))))</f>
        <v>70</v>
      </c>
      <c r="G9748" s="12">
        <f t="shared" si="3"/>
        <v>2</v>
      </c>
    </row>
    <row r="9749" ht="15.75" customHeight="1">
      <c r="A9749" s="13">
        <v>42226.572916666664</v>
      </c>
      <c r="B9749" s="73">
        <f t="shared" si="1"/>
        <v>42226</v>
      </c>
      <c r="C9749" s="74">
        <f>IF(NewCustomer="Yes", IF(COUNTIF($I$2:$I$11,B9749)&gt;0,0,WEEKDAY(B9749,2)),IF(COUNTIF($I$2:$I$21,B9749)&gt;0,0,WEEKDAY(B9749,2)))</f>
        <v>1</v>
      </c>
      <c r="D9749" s="74">
        <f t="shared" si="2"/>
        <v>13</v>
      </c>
      <c r="E9749" s="12">
        <f>IFERROR(VLOOKUP(A9749,'IDAR Meter Data'!$A:$B,2,1),"")</f>
        <v>219</v>
      </c>
      <c r="F9749" s="75">
        <f>IF(CECCZ="CZ03",'Outside Temp'!B9749,IF(CECCZ="CZ04",'Outside Temp'!B9750,IF(CECCZ="CZ12",'Outside Temp'!B9751, IF(CECCZ="CZ13",'Outside Temp'!B9752))))</f>
        <v>70</v>
      </c>
      <c r="G9749" s="12">
        <f t="shared" si="3"/>
        <v>2</v>
      </c>
    </row>
    <row r="9750" ht="15.75" customHeight="1">
      <c r="A9750" s="13">
        <v>42226.583333333336</v>
      </c>
      <c r="B9750" s="73">
        <f t="shared" si="1"/>
        <v>42226</v>
      </c>
      <c r="C9750" s="74">
        <f>IF(NewCustomer="Yes", IF(COUNTIF($I$2:$I$11,B9750)&gt;0,0,WEEKDAY(B9750,2)),IF(COUNTIF($I$2:$I$21,B9750)&gt;0,0,WEEKDAY(B9750,2)))</f>
        <v>1</v>
      </c>
      <c r="D9750" s="74">
        <f t="shared" si="2"/>
        <v>14</v>
      </c>
      <c r="E9750" s="12">
        <f>IFERROR(VLOOKUP(A9750,'IDAR Meter Data'!$A:$B,2,1),"")</f>
        <v>234</v>
      </c>
      <c r="F9750" s="75">
        <f>IF(CECCZ="CZ03",'Outside Temp'!B9750,IF(CECCZ="CZ04",'Outside Temp'!B9751,IF(CECCZ="CZ12",'Outside Temp'!B9752, IF(CECCZ="CZ13",'Outside Temp'!B9753))))</f>
        <v>69.93333333</v>
      </c>
      <c r="G9750" s="12">
        <f t="shared" si="3"/>
        <v>2</v>
      </c>
    </row>
    <row r="9751" ht="15.75" customHeight="1">
      <c r="A9751" s="13">
        <v>42226.59375</v>
      </c>
      <c r="B9751" s="73">
        <f t="shared" si="1"/>
        <v>42226</v>
      </c>
      <c r="C9751" s="74">
        <f>IF(NewCustomer="Yes", IF(COUNTIF($I$2:$I$11,B9751)&gt;0,0,WEEKDAY(B9751,2)),IF(COUNTIF($I$2:$I$21,B9751)&gt;0,0,WEEKDAY(B9751,2)))</f>
        <v>1</v>
      </c>
      <c r="D9751" s="74">
        <f t="shared" si="2"/>
        <v>14</v>
      </c>
      <c r="E9751" s="12">
        <f>IFERROR(VLOOKUP(A9751,'IDAR Meter Data'!$A:$B,2,1),"")</f>
        <v>241</v>
      </c>
      <c r="F9751" s="75">
        <f>IF(CECCZ="CZ03",'Outside Temp'!B9751,IF(CECCZ="CZ04",'Outside Temp'!B9752,IF(CECCZ="CZ12",'Outside Temp'!B9753, IF(CECCZ="CZ13",'Outside Temp'!B9754))))</f>
        <v>69.68333333</v>
      </c>
      <c r="G9751" s="12">
        <f t="shared" si="3"/>
        <v>2</v>
      </c>
    </row>
    <row r="9752" ht="15.75" customHeight="1">
      <c r="A9752" s="13">
        <v>42226.604166666664</v>
      </c>
      <c r="B9752" s="73">
        <f t="shared" si="1"/>
        <v>42226</v>
      </c>
      <c r="C9752" s="74">
        <f>IF(NewCustomer="Yes", IF(COUNTIF($I$2:$I$11,B9752)&gt;0,0,WEEKDAY(B9752,2)),IF(COUNTIF($I$2:$I$21,B9752)&gt;0,0,WEEKDAY(B9752,2)))</f>
        <v>1</v>
      </c>
      <c r="D9752" s="74">
        <f t="shared" si="2"/>
        <v>14</v>
      </c>
      <c r="E9752" s="12">
        <f>IFERROR(VLOOKUP(A9752,'IDAR Meter Data'!$A:$B,2,1),"")</f>
        <v>239</v>
      </c>
      <c r="F9752" s="75">
        <f>IF(CECCZ="CZ03",'Outside Temp'!B9752,IF(CECCZ="CZ04",'Outside Temp'!B9753,IF(CECCZ="CZ12",'Outside Temp'!B9754, IF(CECCZ="CZ13",'Outside Temp'!B9755))))</f>
        <v>69.43333333</v>
      </c>
      <c r="G9752" s="12">
        <f t="shared" si="3"/>
        <v>2</v>
      </c>
    </row>
    <row r="9753" ht="15.75" customHeight="1">
      <c r="A9753" s="13">
        <v>42226.614583333336</v>
      </c>
      <c r="B9753" s="73">
        <f t="shared" si="1"/>
        <v>42226</v>
      </c>
      <c r="C9753" s="74">
        <f>IF(NewCustomer="Yes", IF(COUNTIF($I$2:$I$11,B9753)&gt;0,0,WEEKDAY(B9753,2)),IF(COUNTIF($I$2:$I$21,B9753)&gt;0,0,WEEKDAY(B9753,2)))</f>
        <v>1</v>
      </c>
      <c r="D9753" s="74">
        <f t="shared" si="2"/>
        <v>14</v>
      </c>
      <c r="E9753" s="12">
        <f>IFERROR(VLOOKUP(A9753,'IDAR Meter Data'!$A:$B,2,1),"")</f>
        <v>236</v>
      </c>
      <c r="F9753" s="75">
        <f>IF(CECCZ="CZ03",'Outside Temp'!B9753,IF(CECCZ="CZ04",'Outside Temp'!B9754,IF(CECCZ="CZ12",'Outside Temp'!B9755, IF(CECCZ="CZ13",'Outside Temp'!B9756))))</f>
        <v>69.18333333</v>
      </c>
      <c r="G9753" s="12">
        <f t="shared" si="3"/>
        <v>2</v>
      </c>
    </row>
    <row r="9754" ht="15.75" customHeight="1">
      <c r="A9754" s="13">
        <v>42226.625</v>
      </c>
      <c r="B9754" s="73">
        <f t="shared" si="1"/>
        <v>42226</v>
      </c>
      <c r="C9754" s="74">
        <f>IF(NewCustomer="Yes", IF(COUNTIF($I$2:$I$11,B9754)&gt;0,0,WEEKDAY(B9754,2)),IF(COUNTIF($I$2:$I$21,B9754)&gt;0,0,WEEKDAY(B9754,2)))</f>
        <v>1</v>
      </c>
      <c r="D9754" s="74">
        <f t="shared" si="2"/>
        <v>15</v>
      </c>
      <c r="E9754" s="12">
        <f>IFERROR(VLOOKUP(A9754,'IDAR Meter Data'!$A:$B,2,1),"")</f>
        <v>225</v>
      </c>
      <c r="F9754" s="75">
        <f>IF(CECCZ="CZ03",'Outside Temp'!B9754,IF(CECCZ="CZ04",'Outside Temp'!B9755,IF(CECCZ="CZ12",'Outside Temp'!B9756, IF(CECCZ="CZ13",'Outside Temp'!B9757))))</f>
        <v>69</v>
      </c>
      <c r="G9754" s="12">
        <f t="shared" si="3"/>
        <v>2</v>
      </c>
    </row>
    <row r="9755" ht="15.75" customHeight="1">
      <c r="A9755" s="13">
        <v>42226.635416666664</v>
      </c>
      <c r="B9755" s="73">
        <f t="shared" si="1"/>
        <v>42226</v>
      </c>
      <c r="C9755" s="74">
        <f>IF(NewCustomer="Yes", IF(COUNTIF($I$2:$I$11,B9755)&gt;0,0,WEEKDAY(B9755,2)),IF(COUNTIF($I$2:$I$21,B9755)&gt;0,0,WEEKDAY(B9755,2)))</f>
        <v>1</v>
      </c>
      <c r="D9755" s="74">
        <f t="shared" si="2"/>
        <v>15</v>
      </c>
      <c r="E9755" s="12">
        <f>IFERROR(VLOOKUP(A9755,'IDAR Meter Data'!$A:$B,2,1),"")</f>
        <v>236</v>
      </c>
      <c r="F9755" s="75">
        <f>IF(CECCZ="CZ03",'Outside Temp'!B9755,IF(CECCZ="CZ04",'Outside Temp'!B9756,IF(CECCZ="CZ12",'Outside Temp'!B9757, IF(CECCZ="CZ13",'Outside Temp'!B9758))))</f>
        <v>69</v>
      </c>
      <c r="G9755" s="12">
        <f t="shared" si="3"/>
        <v>2</v>
      </c>
    </row>
    <row r="9756" ht="15.75" customHeight="1">
      <c r="A9756" s="13">
        <v>42226.645833333336</v>
      </c>
      <c r="B9756" s="73">
        <f t="shared" si="1"/>
        <v>42226</v>
      </c>
      <c r="C9756" s="74">
        <f>IF(NewCustomer="Yes", IF(COUNTIF($I$2:$I$11,B9756)&gt;0,0,WEEKDAY(B9756,2)),IF(COUNTIF($I$2:$I$21,B9756)&gt;0,0,WEEKDAY(B9756,2)))</f>
        <v>1</v>
      </c>
      <c r="D9756" s="74">
        <f t="shared" si="2"/>
        <v>15</v>
      </c>
      <c r="E9756" s="12">
        <f>IFERROR(VLOOKUP(A9756,'IDAR Meter Data'!$A:$B,2,1),"")</f>
        <v>227</v>
      </c>
      <c r="F9756" s="75">
        <f>IF(CECCZ="CZ03",'Outside Temp'!B9756,IF(CECCZ="CZ04",'Outside Temp'!B9757,IF(CECCZ="CZ12",'Outside Temp'!B9758, IF(CECCZ="CZ13",'Outside Temp'!B9759))))</f>
        <v>69</v>
      </c>
      <c r="G9756" s="12">
        <f t="shared" si="3"/>
        <v>2</v>
      </c>
    </row>
    <row r="9757" ht="15.75" customHeight="1">
      <c r="A9757" s="13">
        <v>42226.65625</v>
      </c>
      <c r="B9757" s="73">
        <f t="shared" si="1"/>
        <v>42226</v>
      </c>
      <c r="C9757" s="74">
        <f>IF(NewCustomer="Yes", IF(COUNTIF($I$2:$I$11,B9757)&gt;0,0,WEEKDAY(B9757,2)),IF(COUNTIF($I$2:$I$21,B9757)&gt;0,0,WEEKDAY(B9757,2)))</f>
        <v>1</v>
      </c>
      <c r="D9757" s="74">
        <f t="shared" si="2"/>
        <v>15</v>
      </c>
      <c r="E9757" s="12">
        <f>IFERROR(VLOOKUP(A9757,'IDAR Meter Data'!$A:$B,2,1),"")</f>
        <v>245</v>
      </c>
      <c r="F9757" s="75">
        <f>IF(CECCZ="CZ03",'Outside Temp'!B9757,IF(CECCZ="CZ04",'Outside Temp'!B9758,IF(CECCZ="CZ12",'Outside Temp'!B9759, IF(CECCZ="CZ13",'Outside Temp'!B9760))))</f>
        <v>69</v>
      </c>
      <c r="G9757" s="12">
        <f t="shared" si="3"/>
        <v>2</v>
      </c>
    </row>
    <row r="9758" ht="15.75" customHeight="1">
      <c r="A9758" s="13">
        <v>42226.666666666664</v>
      </c>
      <c r="B9758" s="73">
        <f t="shared" si="1"/>
        <v>42226</v>
      </c>
      <c r="C9758" s="74">
        <f>IF(NewCustomer="Yes", IF(COUNTIF($I$2:$I$11,B9758)&gt;0,0,WEEKDAY(B9758,2)),IF(COUNTIF($I$2:$I$21,B9758)&gt;0,0,WEEKDAY(B9758,2)))</f>
        <v>1</v>
      </c>
      <c r="D9758" s="74">
        <f t="shared" si="2"/>
        <v>16</v>
      </c>
      <c r="E9758" s="12">
        <f>IFERROR(VLOOKUP(A9758,'IDAR Meter Data'!$A:$B,2,1),"")</f>
        <v>227</v>
      </c>
      <c r="F9758" s="75">
        <f>IF(CECCZ="CZ03",'Outside Temp'!B9758,IF(CECCZ="CZ04",'Outside Temp'!B9759,IF(CECCZ="CZ12",'Outside Temp'!B9760, IF(CECCZ="CZ13",'Outside Temp'!B9761))))</f>
        <v>68.8</v>
      </c>
      <c r="G9758" s="12">
        <f t="shared" si="3"/>
        <v>2</v>
      </c>
    </row>
    <row r="9759" ht="15.75" customHeight="1">
      <c r="A9759" s="13">
        <v>42226.677083333336</v>
      </c>
      <c r="B9759" s="73">
        <f t="shared" si="1"/>
        <v>42226</v>
      </c>
      <c r="C9759" s="74">
        <f>IF(NewCustomer="Yes", IF(COUNTIF($I$2:$I$11,B9759)&gt;0,0,WEEKDAY(B9759,2)),IF(COUNTIF($I$2:$I$21,B9759)&gt;0,0,WEEKDAY(B9759,2)))</f>
        <v>1</v>
      </c>
      <c r="D9759" s="74">
        <f t="shared" si="2"/>
        <v>16</v>
      </c>
      <c r="E9759" s="12">
        <f>IFERROR(VLOOKUP(A9759,'IDAR Meter Data'!$A:$B,2,1),"")</f>
        <v>239</v>
      </c>
      <c r="F9759" s="75">
        <f>IF(CECCZ="CZ03",'Outside Temp'!B9759,IF(CECCZ="CZ04",'Outside Temp'!B9760,IF(CECCZ="CZ12",'Outside Temp'!B9761, IF(CECCZ="CZ13",'Outside Temp'!B9762))))</f>
        <v>68.05</v>
      </c>
      <c r="G9759" s="12">
        <f t="shared" si="3"/>
        <v>2</v>
      </c>
    </row>
    <row r="9760" ht="15.75" customHeight="1">
      <c r="A9760" s="13">
        <v>42226.6875</v>
      </c>
      <c r="B9760" s="73">
        <f t="shared" si="1"/>
        <v>42226</v>
      </c>
      <c r="C9760" s="74">
        <f>IF(NewCustomer="Yes", IF(COUNTIF($I$2:$I$11,B9760)&gt;0,0,WEEKDAY(B9760,2)),IF(COUNTIF($I$2:$I$21,B9760)&gt;0,0,WEEKDAY(B9760,2)))</f>
        <v>1</v>
      </c>
      <c r="D9760" s="74">
        <f t="shared" si="2"/>
        <v>16</v>
      </c>
      <c r="E9760" s="12">
        <f>IFERROR(VLOOKUP(A9760,'IDAR Meter Data'!$A:$B,2,1),"")</f>
        <v>227</v>
      </c>
      <c r="F9760" s="75">
        <f>IF(CECCZ="CZ03",'Outside Temp'!B9760,IF(CECCZ="CZ04",'Outside Temp'!B9761,IF(CECCZ="CZ12",'Outside Temp'!B9762, IF(CECCZ="CZ13",'Outside Temp'!B9763))))</f>
        <v>67.3</v>
      </c>
      <c r="G9760" s="12">
        <f t="shared" si="3"/>
        <v>2</v>
      </c>
    </row>
    <row r="9761" ht="15.75" customHeight="1">
      <c r="A9761" s="13">
        <v>42226.697916666664</v>
      </c>
      <c r="B9761" s="73">
        <f t="shared" si="1"/>
        <v>42226</v>
      </c>
      <c r="C9761" s="74">
        <f>IF(NewCustomer="Yes", IF(COUNTIF($I$2:$I$11,B9761)&gt;0,0,WEEKDAY(B9761,2)),IF(COUNTIF($I$2:$I$21,B9761)&gt;0,0,WEEKDAY(B9761,2)))</f>
        <v>1</v>
      </c>
      <c r="D9761" s="74">
        <f t="shared" si="2"/>
        <v>16</v>
      </c>
      <c r="E9761" s="12">
        <f>IFERROR(VLOOKUP(A9761,'IDAR Meter Data'!$A:$B,2,1),"")</f>
        <v>230</v>
      </c>
      <c r="F9761" s="75">
        <f>IF(CECCZ="CZ03",'Outside Temp'!B9761,IF(CECCZ="CZ04",'Outside Temp'!B9762,IF(CECCZ="CZ12",'Outside Temp'!B9763, IF(CECCZ="CZ13",'Outside Temp'!B9764))))</f>
        <v>66.55</v>
      </c>
      <c r="G9761" s="12">
        <f t="shared" si="3"/>
        <v>2</v>
      </c>
    </row>
    <row r="9762" ht="15.75" customHeight="1">
      <c r="A9762" s="13">
        <v>42226.708333333336</v>
      </c>
      <c r="B9762" s="73">
        <f t="shared" si="1"/>
        <v>42226</v>
      </c>
      <c r="C9762" s="74">
        <f>IF(NewCustomer="Yes", IF(COUNTIF($I$2:$I$11,B9762)&gt;0,0,WEEKDAY(B9762,2)),IF(COUNTIF($I$2:$I$21,B9762)&gt;0,0,WEEKDAY(B9762,2)))</f>
        <v>1</v>
      </c>
      <c r="D9762" s="74">
        <f t="shared" si="2"/>
        <v>17</v>
      </c>
      <c r="E9762" s="12">
        <f>IFERROR(VLOOKUP(A9762,'IDAR Meter Data'!$A:$B,2,1),"")</f>
        <v>247</v>
      </c>
      <c r="F9762" s="75">
        <f>IF(CECCZ="CZ03",'Outside Temp'!B9762,IF(CECCZ="CZ04",'Outside Temp'!B9763,IF(CECCZ="CZ12",'Outside Temp'!B9764, IF(CECCZ="CZ13",'Outside Temp'!B9765))))</f>
        <v>66</v>
      </c>
      <c r="G9762" s="12">
        <f t="shared" si="3"/>
        <v>2</v>
      </c>
    </row>
    <row r="9763" ht="15.75" customHeight="1">
      <c r="A9763" s="13">
        <v>42226.71875</v>
      </c>
      <c r="B9763" s="73">
        <f t="shared" si="1"/>
        <v>42226</v>
      </c>
      <c r="C9763" s="74">
        <f>IF(NewCustomer="Yes", IF(COUNTIF($I$2:$I$11,B9763)&gt;0,0,WEEKDAY(B9763,2)),IF(COUNTIF($I$2:$I$21,B9763)&gt;0,0,WEEKDAY(B9763,2)))</f>
        <v>1</v>
      </c>
      <c r="D9763" s="74">
        <f t="shared" si="2"/>
        <v>17</v>
      </c>
      <c r="E9763" s="12">
        <f>IFERROR(VLOOKUP(A9763,'IDAR Meter Data'!$A:$B,2,1),"")</f>
        <v>237</v>
      </c>
      <c r="F9763" s="75">
        <f>IF(CECCZ="CZ03",'Outside Temp'!B9763,IF(CECCZ="CZ04",'Outside Temp'!B9764,IF(CECCZ="CZ12",'Outside Temp'!B9765, IF(CECCZ="CZ13",'Outside Temp'!B9766))))</f>
        <v>66</v>
      </c>
      <c r="G9763" s="12">
        <f t="shared" si="3"/>
        <v>2</v>
      </c>
    </row>
    <row r="9764" ht="15.75" customHeight="1">
      <c r="A9764" s="13">
        <v>42226.729166666664</v>
      </c>
      <c r="B9764" s="73">
        <f t="shared" si="1"/>
        <v>42226</v>
      </c>
      <c r="C9764" s="74">
        <f>IF(NewCustomer="Yes", IF(COUNTIF($I$2:$I$11,B9764)&gt;0,0,WEEKDAY(B9764,2)),IF(COUNTIF($I$2:$I$21,B9764)&gt;0,0,WEEKDAY(B9764,2)))</f>
        <v>1</v>
      </c>
      <c r="D9764" s="74">
        <f t="shared" si="2"/>
        <v>17</v>
      </c>
      <c r="E9764" s="12">
        <f>IFERROR(VLOOKUP(A9764,'IDAR Meter Data'!$A:$B,2,1),"")</f>
        <v>230</v>
      </c>
      <c r="F9764" s="75">
        <f>IF(CECCZ="CZ03",'Outside Temp'!B9764,IF(CECCZ="CZ04",'Outside Temp'!B9765,IF(CECCZ="CZ12",'Outside Temp'!B9766, IF(CECCZ="CZ13",'Outside Temp'!B9767))))</f>
        <v>66</v>
      </c>
      <c r="G9764" s="12">
        <f t="shared" si="3"/>
        <v>2</v>
      </c>
    </row>
    <row r="9765" ht="15.75" customHeight="1">
      <c r="A9765" s="13">
        <v>42226.739583333336</v>
      </c>
      <c r="B9765" s="73">
        <f t="shared" si="1"/>
        <v>42226</v>
      </c>
      <c r="C9765" s="74">
        <f>IF(NewCustomer="Yes", IF(COUNTIF($I$2:$I$11,B9765)&gt;0,0,WEEKDAY(B9765,2)),IF(COUNTIF($I$2:$I$21,B9765)&gt;0,0,WEEKDAY(B9765,2)))</f>
        <v>1</v>
      </c>
      <c r="D9765" s="74">
        <f t="shared" si="2"/>
        <v>17</v>
      </c>
      <c r="E9765" s="12">
        <f>IFERROR(VLOOKUP(A9765,'IDAR Meter Data'!$A:$B,2,1),"")</f>
        <v>226</v>
      </c>
      <c r="F9765" s="75">
        <f>IF(CECCZ="CZ03",'Outside Temp'!B9765,IF(CECCZ="CZ04",'Outside Temp'!B9766,IF(CECCZ="CZ12",'Outside Temp'!B9767, IF(CECCZ="CZ13",'Outside Temp'!B9768))))</f>
        <v>66</v>
      </c>
      <c r="G9765" s="12">
        <f t="shared" si="3"/>
        <v>2</v>
      </c>
    </row>
    <row r="9766" ht="15.75" customHeight="1">
      <c r="A9766" s="13">
        <v>42226.75</v>
      </c>
      <c r="B9766" s="73">
        <f t="shared" si="1"/>
        <v>42226</v>
      </c>
      <c r="C9766" s="74">
        <f>IF(NewCustomer="Yes", IF(COUNTIF($I$2:$I$11,B9766)&gt;0,0,WEEKDAY(B9766,2)),IF(COUNTIF($I$2:$I$21,B9766)&gt;0,0,WEEKDAY(B9766,2)))</f>
        <v>1</v>
      </c>
      <c r="D9766" s="74">
        <f t="shared" si="2"/>
        <v>18</v>
      </c>
      <c r="E9766" s="12">
        <f>IFERROR(VLOOKUP(A9766,'IDAR Meter Data'!$A:$B,2,1),"")</f>
        <v>229</v>
      </c>
      <c r="F9766" s="75">
        <f>IF(CECCZ="CZ03",'Outside Temp'!B9766,IF(CECCZ="CZ04",'Outside Temp'!B9767,IF(CECCZ="CZ12",'Outside Temp'!B9768, IF(CECCZ="CZ13",'Outside Temp'!B9769))))</f>
        <v>66</v>
      </c>
      <c r="G9766" s="12">
        <f t="shared" si="3"/>
        <v>2</v>
      </c>
    </row>
    <row r="9767" ht="15.75" customHeight="1">
      <c r="A9767" s="13">
        <v>42226.760416666664</v>
      </c>
      <c r="B9767" s="73">
        <f t="shared" si="1"/>
        <v>42226</v>
      </c>
      <c r="C9767" s="74">
        <f>IF(NewCustomer="Yes", IF(COUNTIF($I$2:$I$11,B9767)&gt;0,0,WEEKDAY(B9767,2)),IF(COUNTIF($I$2:$I$21,B9767)&gt;0,0,WEEKDAY(B9767,2)))</f>
        <v>1</v>
      </c>
      <c r="D9767" s="74">
        <f t="shared" si="2"/>
        <v>18</v>
      </c>
      <c r="E9767" s="12">
        <f>IFERROR(VLOOKUP(A9767,'IDAR Meter Data'!$A:$B,2,1),"")</f>
        <v>242</v>
      </c>
      <c r="F9767" s="75">
        <f>IF(CECCZ="CZ03",'Outside Temp'!B9767,IF(CECCZ="CZ04",'Outside Temp'!B9768,IF(CECCZ="CZ12",'Outside Temp'!B9769, IF(CECCZ="CZ13",'Outside Temp'!B9770))))</f>
        <v>66</v>
      </c>
      <c r="G9767" s="12">
        <f t="shared" si="3"/>
        <v>2</v>
      </c>
    </row>
    <row r="9768" ht="15.75" customHeight="1">
      <c r="A9768" s="13">
        <v>42226.770833333336</v>
      </c>
      <c r="B9768" s="73">
        <f t="shared" si="1"/>
        <v>42226</v>
      </c>
      <c r="C9768" s="74">
        <f>IF(NewCustomer="Yes", IF(COUNTIF($I$2:$I$11,B9768)&gt;0,0,WEEKDAY(B9768,2)),IF(COUNTIF($I$2:$I$21,B9768)&gt;0,0,WEEKDAY(B9768,2)))</f>
        <v>1</v>
      </c>
      <c r="D9768" s="74">
        <f t="shared" si="2"/>
        <v>18</v>
      </c>
      <c r="E9768" s="12">
        <f>IFERROR(VLOOKUP(A9768,'IDAR Meter Data'!$A:$B,2,1),"")</f>
        <v>219</v>
      </c>
      <c r="F9768" s="75">
        <f>IF(CECCZ="CZ03",'Outside Temp'!B9768,IF(CECCZ="CZ04",'Outside Temp'!B9769,IF(CECCZ="CZ12",'Outside Temp'!B9770, IF(CECCZ="CZ13",'Outside Temp'!B9771))))</f>
        <v>66</v>
      </c>
      <c r="G9768" s="12">
        <f t="shared" si="3"/>
        <v>2</v>
      </c>
    </row>
    <row r="9769" ht="15.75" customHeight="1">
      <c r="A9769" s="13">
        <v>42226.78125</v>
      </c>
      <c r="B9769" s="73">
        <f t="shared" si="1"/>
        <v>42226</v>
      </c>
      <c r="C9769" s="74">
        <f>IF(NewCustomer="Yes", IF(COUNTIF($I$2:$I$11,B9769)&gt;0,0,WEEKDAY(B9769,2)),IF(COUNTIF($I$2:$I$21,B9769)&gt;0,0,WEEKDAY(B9769,2)))</f>
        <v>1</v>
      </c>
      <c r="D9769" s="74">
        <f t="shared" si="2"/>
        <v>18</v>
      </c>
      <c r="E9769" s="12">
        <f>IFERROR(VLOOKUP(A9769,'IDAR Meter Data'!$A:$B,2,1),"")</f>
        <v>231</v>
      </c>
      <c r="F9769" s="75">
        <f>IF(CECCZ="CZ03",'Outside Temp'!B9769,IF(CECCZ="CZ04",'Outside Temp'!B9770,IF(CECCZ="CZ12",'Outside Temp'!B9771, IF(CECCZ="CZ13",'Outside Temp'!B9772))))</f>
        <v>66</v>
      </c>
      <c r="G9769" s="12">
        <f t="shared" si="3"/>
        <v>2</v>
      </c>
    </row>
    <row r="9770" ht="15.75" customHeight="1">
      <c r="A9770" s="13">
        <v>42226.791666666664</v>
      </c>
      <c r="B9770" s="73">
        <f t="shared" si="1"/>
        <v>42226</v>
      </c>
      <c r="C9770" s="74">
        <f>IF(NewCustomer="Yes", IF(COUNTIF($I$2:$I$11,B9770)&gt;0,0,WEEKDAY(B9770,2)),IF(COUNTIF($I$2:$I$21,B9770)&gt;0,0,WEEKDAY(B9770,2)))</f>
        <v>1</v>
      </c>
      <c r="D9770" s="74">
        <f t="shared" si="2"/>
        <v>19</v>
      </c>
      <c r="E9770" s="12">
        <f>IFERROR(VLOOKUP(A9770,'IDAR Meter Data'!$A:$B,2,1),"")</f>
        <v>218</v>
      </c>
      <c r="F9770" s="75">
        <f>IF(CECCZ="CZ03",'Outside Temp'!B9770,IF(CECCZ="CZ04",'Outside Temp'!B9771,IF(CECCZ="CZ12",'Outside Temp'!B9772, IF(CECCZ="CZ13",'Outside Temp'!B9773))))</f>
        <v>65.86666667</v>
      </c>
      <c r="G9770" s="12">
        <f t="shared" si="3"/>
        <v>2</v>
      </c>
    </row>
    <row r="9771" ht="15.75" customHeight="1">
      <c r="A9771" s="13">
        <v>42226.802083333336</v>
      </c>
      <c r="B9771" s="73">
        <f t="shared" si="1"/>
        <v>42226</v>
      </c>
      <c r="C9771" s="74">
        <f>IF(NewCustomer="Yes", IF(COUNTIF($I$2:$I$11,B9771)&gt;0,0,WEEKDAY(B9771,2)),IF(COUNTIF($I$2:$I$21,B9771)&gt;0,0,WEEKDAY(B9771,2)))</f>
        <v>1</v>
      </c>
      <c r="D9771" s="74">
        <f t="shared" si="2"/>
        <v>19</v>
      </c>
      <c r="E9771" s="12">
        <f>IFERROR(VLOOKUP(A9771,'IDAR Meter Data'!$A:$B,2,1),"")</f>
        <v>212</v>
      </c>
      <c r="F9771" s="75">
        <f>IF(CECCZ="CZ03",'Outside Temp'!B9771,IF(CECCZ="CZ04",'Outside Temp'!B9772,IF(CECCZ="CZ12",'Outside Temp'!B9773, IF(CECCZ="CZ13",'Outside Temp'!B9774))))</f>
        <v>65.36666667</v>
      </c>
      <c r="G9771" s="12">
        <f t="shared" si="3"/>
        <v>2</v>
      </c>
    </row>
    <row r="9772" ht="15.75" customHeight="1">
      <c r="A9772" s="13">
        <v>42226.8125</v>
      </c>
      <c r="B9772" s="73">
        <f t="shared" si="1"/>
        <v>42226</v>
      </c>
      <c r="C9772" s="74">
        <f>IF(NewCustomer="Yes", IF(COUNTIF($I$2:$I$11,B9772)&gt;0,0,WEEKDAY(B9772,2)),IF(COUNTIF($I$2:$I$21,B9772)&gt;0,0,WEEKDAY(B9772,2)))</f>
        <v>1</v>
      </c>
      <c r="D9772" s="74">
        <f t="shared" si="2"/>
        <v>19</v>
      </c>
      <c r="E9772" s="12">
        <f>IFERROR(VLOOKUP(A9772,'IDAR Meter Data'!$A:$B,2,1),"")</f>
        <v>203</v>
      </c>
      <c r="F9772" s="75">
        <f>IF(CECCZ="CZ03",'Outside Temp'!B9772,IF(CECCZ="CZ04",'Outside Temp'!B9773,IF(CECCZ="CZ12",'Outside Temp'!B9774, IF(CECCZ="CZ13",'Outside Temp'!B9775))))</f>
        <v>64.86666667</v>
      </c>
      <c r="G9772" s="12">
        <f t="shared" si="3"/>
        <v>1</v>
      </c>
    </row>
    <row r="9773" ht="15.75" customHeight="1">
      <c r="A9773" s="13">
        <v>42226.822916666664</v>
      </c>
      <c r="B9773" s="73">
        <f t="shared" si="1"/>
        <v>42226</v>
      </c>
      <c r="C9773" s="74">
        <f>IF(NewCustomer="Yes", IF(COUNTIF($I$2:$I$11,B9773)&gt;0,0,WEEKDAY(B9773,2)),IF(COUNTIF($I$2:$I$21,B9773)&gt;0,0,WEEKDAY(B9773,2)))</f>
        <v>1</v>
      </c>
      <c r="D9773" s="74">
        <f t="shared" si="2"/>
        <v>19</v>
      </c>
      <c r="E9773" s="12">
        <f>IFERROR(VLOOKUP(A9773,'IDAR Meter Data'!$A:$B,2,1),"")</f>
        <v>222</v>
      </c>
      <c r="F9773" s="75">
        <f>IF(CECCZ="CZ03",'Outside Temp'!B9773,IF(CECCZ="CZ04",'Outside Temp'!B9774,IF(CECCZ="CZ12",'Outside Temp'!B9775, IF(CECCZ="CZ13",'Outside Temp'!B9776))))</f>
        <v>64.36666667</v>
      </c>
      <c r="G9773" s="12">
        <f t="shared" si="3"/>
        <v>1</v>
      </c>
    </row>
    <row r="9774" ht="15.75" customHeight="1">
      <c r="A9774" s="13">
        <v>42226.833333333336</v>
      </c>
      <c r="B9774" s="73">
        <f t="shared" si="1"/>
        <v>42226</v>
      </c>
      <c r="C9774" s="74">
        <f>IF(NewCustomer="Yes", IF(COUNTIF($I$2:$I$11,B9774)&gt;0,0,WEEKDAY(B9774,2)),IF(COUNTIF($I$2:$I$21,B9774)&gt;0,0,WEEKDAY(B9774,2)))</f>
        <v>1</v>
      </c>
      <c r="D9774" s="74">
        <f t="shared" si="2"/>
        <v>20</v>
      </c>
      <c r="E9774" s="12">
        <f>IFERROR(VLOOKUP(A9774,'IDAR Meter Data'!$A:$B,2,1),"")</f>
        <v>210</v>
      </c>
      <c r="F9774" s="75">
        <f>IF(CECCZ="CZ03",'Outside Temp'!B9774,IF(CECCZ="CZ04",'Outside Temp'!B9775,IF(CECCZ="CZ12",'Outside Temp'!B9776, IF(CECCZ="CZ13",'Outside Temp'!B9777))))</f>
        <v>63.92727273</v>
      </c>
      <c r="G9774" s="12">
        <f t="shared" si="3"/>
        <v>1</v>
      </c>
    </row>
    <row r="9775" ht="15.75" customHeight="1">
      <c r="A9775" s="13">
        <v>42226.84375</v>
      </c>
      <c r="B9775" s="73">
        <f t="shared" si="1"/>
        <v>42226</v>
      </c>
      <c r="C9775" s="74">
        <f>IF(NewCustomer="Yes", IF(COUNTIF($I$2:$I$11,B9775)&gt;0,0,WEEKDAY(B9775,2)),IF(COUNTIF($I$2:$I$21,B9775)&gt;0,0,WEEKDAY(B9775,2)))</f>
        <v>1</v>
      </c>
      <c r="D9775" s="74">
        <f t="shared" si="2"/>
        <v>20</v>
      </c>
      <c r="E9775" s="12">
        <f>IFERROR(VLOOKUP(A9775,'IDAR Meter Data'!$A:$B,2,1),"")</f>
        <v>200</v>
      </c>
      <c r="F9775" s="75">
        <f>IF(CECCZ="CZ03",'Outside Temp'!B9775,IF(CECCZ="CZ04",'Outside Temp'!B9776,IF(CECCZ="CZ12",'Outside Temp'!B9777, IF(CECCZ="CZ13",'Outside Temp'!B9778))))</f>
        <v>63.65454545</v>
      </c>
      <c r="G9775" s="12">
        <f t="shared" si="3"/>
        <v>1</v>
      </c>
    </row>
    <row r="9776" ht="15.75" customHeight="1">
      <c r="A9776" s="13">
        <v>42226.854166666664</v>
      </c>
      <c r="B9776" s="73">
        <f t="shared" si="1"/>
        <v>42226</v>
      </c>
      <c r="C9776" s="74">
        <f>IF(NewCustomer="Yes", IF(COUNTIF($I$2:$I$11,B9776)&gt;0,0,WEEKDAY(B9776,2)),IF(COUNTIF($I$2:$I$21,B9776)&gt;0,0,WEEKDAY(B9776,2)))</f>
        <v>1</v>
      </c>
      <c r="D9776" s="74">
        <f t="shared" si="2"/>
        <v>20</v>
      </c>
      <c r="E9776" s="12">
        <f>IFERROR(VLOOKUP(A9776,'IDAR Meter Data'!$A:$B,2,1),"")</f>
        <v>204</v>
      </c>
      <c r="F9776" s="75">
        <f>IF(CECCZ="CZ03",'Outside Temp'!B9776,IF(CECCZ="CZ04",'Outside Temp'!B9777,IF(CECCZ="CZ12",'Outside Temp'!B9778, IF(CECCZ="CZ13",'Outside Temp'!B9779))))</f>
        <v>63.38181818</v>
      </c>
      <c r="G9776" s="12">
        <f t="shared" si="3"/>
        <v>1</v>
      </c>
    </row>
    <row r="9777" ht="15.75" customHeight="1">
      <c r="A9777" s="13">
        <v>42226.864583333336</v>
      </c>
      <c r="B9777" s="73">
        <f t="shared" si="1"/>
        <v>42226</v>
      </c>
      <c r="C9777" s="74">
        <f>IF(NewCustomer="Yes", IF(COUNTIF($I$2:$I$11,B9777)&gt;0,0,WEEKDAY(B9777,2)),IF(COUNTIF($I$2:$I$21,B9777)&gt;0,0,WEEKDAY(B9777,2)))</f>
        <v>1</v>
      </c>
      <c r="D9777" s="74">
        <f t="shared" si="2"/>
        <v>20</v>
      </c>
      <c r="E9777" s="12">
        <f>IFERROR(VLOOKUP(A9777,'IDAR Meter Data'!$A:$B,2,1),"")</f>
        <v>201</v>
      </c>
      <c r="F9777" s="75">
        <f>IF(CECCZ="CZ03",'Outside Temp'!B9777,IF(CECCZ="CZ04",'Outside Temp'!B9778,IF(CECCZ="CZ12",'Outside Temp'!B9779, IF(CECCZ="CZ13",'Outside Temp'!B9780))))</f>
        <v>63.10909091</v>
      </c>
      <c r="G9777" s="12">
        <f t="shared" si="3"/>
        <v>1</v>
      </c>
    </row>
    <row r="9778" ht="15.75" customHeight="1">
      <c r="A9778" s="13">
        <v>42226.875</v>
      </c>
      <c r="B9778" s="73">
        <f t="shared" si="1"/>
        <v>42226</v>
      </c>
      <c r="C9778" s="74">
        <f>IF(NewCustomer="Yes", IF(COUNTIF($I$2:$I$11,B9778)&gt;0,0,WEEKDAY(B9778,2)),IF(COUNTIF($I$2:$I$21,B9778)&gt;0,0,WEEKDAY(B9778,2)))</f>
        <v>1</v>
      </c>
      <c r="D9778" s="74">
        <f t="shared" si="2"/>
        <v>21</v>
      </c>
      <c r="E9778" s="12">
        <f>IFERROR(VLOOKUP(A9778,'IDAR Meter Data'!$A:$B,2,1),"")</f>
        <v>209</v>
      </c>
      <c r="F9778" s="75">
        <f>IF(CECCZ="CZ03",'Outside Temp'!B9778,IF(CECCZ="CZ04",'Outside Temp'!B9779,IF(CECCZ="CZ12",'Outside Temp'!B9780, IF(CECCZ="CZ13",'Outside Temp'!B9781))))</f>
        <v>62.93333333</v>
      </c>
      <c r="G9778" s="12">
        <f t="shared" si="3"/>
        <v>1</v>
      </c>
    </row>
    <row r="9779" ht="15.75" customHeight="1">
      <c r="A9779" s="13">
        <v>42226.885416666664</v>
      </c>
      <c r="B9779" s="73">
        <f t="shared" si="1"/>
        <v>42226</v>
      </c>
      <c r="C9779" s="74">
        <f>IF(NewCustomer="Yes", IF(COUNTIF($I$2:$I$11,B9779)&gt;0,0,WEEKDAY(B9779,2)),IF(COUNTIF($I$2:$I$21,B9779)&gt;0,0,WEEKDAY(B9779,2)))</f>
        <v>1</v>
      </c>
      <c r="D9779" s="74">
        <f t="shared" si="2"/>
        <v>21</v>
      </c>
      <c r="E9779" s="12">
        <f>IFERROR(VLOOKUP(A9779,'IDAR Meter Data'!$A:$B,2,1),"")</f>
        <v>190</v>
      </c>
      <c r="F9779" s="75">
        <f>IF(CECCZ="CZ03",'Outside Temp'!B9779,IF(CECCZ="CZ04",'Outside Temp'!B9780,IF(CECCZ="CZ12",'Outside Temp'!B9781, IF(CECCZ="CZ13",'Outside Temp'!B9782))))</f>
        <v>62.68333333</v>
      </c>
      <c r="G9779" s="12">
        <f t="shared" si="3"/>
        <v>1</v>
      </c>
    </row>
    <row r="9780" ht="15.75" customHeight="1">
      <c r="A9780" s="13">
        <v>42226.895833333336</v>
      </c>
      <c r="B9780" s="73">
        <f t="shared" si="1"/>
        <v>42226</v>
      </c>
      <c r="C9780" s="74">
        <f>IF(NewCustomer="Yes", IF(COUNTIF($I$2:$I$11,B9780)&gt;0,0,WEEKDAY(B9780,2)),IF(COUNTIF($I$2:$I$21,B9780)&gt;0,0,WEEKDAY(B9780,2)))</f>
        <v>1</v>
      </c>
      <c r="D9780" s="74">
        <f t="shared" si="2"/>
        <v>21</v>
      </c>
      <c r="E9780" s="12">
        <f>IFERROR(VLOOKUP(A9780,'IDAR Meter Data'!$A:$B,2,1),"")</f>
        <v>183</v>
      </c>
      <c r="F9780" s="75">
        <f>IF(CECCZ="CZ03",'Outside Temp'!B9780,IF(CECCZ="CZ04",'Outside Temp'!B9781,IF(CECCZ="CZ12",'Outside Temp'!B9782, IF(CECCZ="CZ13",'Outside Temp'!B9783))))</f>
        <v>62.43333333</v>
      </c>
      <c r="G9780" s="12">
        <f t="shared" si="3"/>
        <v>1</v>
      </c>
    </row>
    <row r="9781" ht="15.75" customHeight="1">
      <c r="A9781" s="13">
        <v>42226.90625</v>
      </c>
      <c r="B9781" s="73">
        <f t="shared" si="1"/>
        <v>42226</v>
      </c>
      <c r="C9781" s="74">
        <f>IF(NewCustomer="Yes", IF(COUNTIF($I$2:$I$11,B9781)&gt;0,0,WEEKDAY(B9781,2)),IF(COUNTIF($I$2:$I$21,B9781)&gt;0,0,WEEKDAY(B9781,2)))</f>
        <v>1</v>
      </c>
      <c r="D9781" s="74">
        <f t="shared" si="2"/>
        <v>21</v>
      </c>
      <c r="E9781" s="12">
        <f>IFERROR(VLOOKUP(A9781,'IDAR Meter Data'!$A:$B,2,1),"")</f>
        <v>188</v>
      </c>
      <c r="F9781" s="75">
        <f>IF(CECCZ="CZ03",'Outside Temp'!B9781,IF(CECCZ="CZ04",'Outside Temp'!B9782,IF(CECCZ="CZ12",'Outside Temp'!B9783, IF(CECCZ="CZ13",'Outside Temp'!B9784))))</f>
        <v>62.18333333</v>
      </c>
      <c r="G9781" s="12">
        <f t="shared" si="3"/>
        <v>1</v>
      </c>
    </row>
    <row r="9782" ht="15.75" customHeight="1">
      <c r="A9782" s="13">
        <v>42226.916666666664</v>
      </c>
      <c r="B9782" s="73">
        <f t="shared" si="1"/>
        <v>42226</v>
      </c>
      <c r="C9782" s="74">
        <f>IF(NewCustomer="Yes", IF(COUNTIF($I$2:$I$11,B9782)&gt;0,0,WEEKDAY(B9782,2)),IF(COUNTIF($I$2:$I$21,B9782)&gt;0,0,WEEKDAY(B9782,2)))</f>
        <v>1</v>
      </c>
      <c r="D9782" s="74">
        <f t="shared" si="2"/>
        <v>22</v>
      </c>
      <c r="E9782" s="12">
        <f>IFERROR(VLOOKUP(A9782,'IDAR Meter Data'!$A:$B,2,1),"")</f>
        <v>200</v>
      </c>
      <c r="F9782" s="75">
        <f>IF(CECCZ="CZ03",'Outside Temp'!B9782,IF(CECCZ="CZ04",'Outside Temp'!B9783,IF(CECCZ="CZ12",'Outside Temp'!B9784, IF(CECCZ="CZ13",'Outside Temp'!B9785))))</f>
        <v>62</v>
      </c>
      <c r="G9782" s="12">
        <f t="shared" si="3"/>
        <v>1</v>
      </c>
    </row>
    <row r="9783" ht="15.75" customHeight="1">
      <c r="A9783" s="13">
        <v>42226.927083333336</v>
      </c>
      <c r="B9783" s="73">
        <f t="shared" si="1"/>
        <v>42226</v>
      </c>
      <c r="C9783" s="74">
        <f>IF(NewCustomer="Yes", IF(COUNTIF($I$2:$I$11,B9783)&gt;0,0,WEEKDAY(B9783,2)),IF(COUNTIF($I$2:$I$21,B9783)&gt;0,0,WEEKDAY(B9783,2)))</f>
        <v>1</v>
      </c>
      <c r="D9783" s="74">
        <f t="shared" si="2"/>
        <v>22</v>
      </c>
      <c r="E9783" s="12">
        <f>IFERROR(VLOOKUP(A9783,'IDAR Meter Data'!$A:$B,2,1),"")</f>
        <v>190</v>
      </c>
      <c r="F9783" s="75">
        <f>IF(CECCZ="CZ03",'Outside Temp'!B9783,IF(CECCZ="CZ04",'Outside Temp'!B9784,IF(CECCZ="CZ12",'Outside Temp'!B9785, IF(CECCZ="CZ13",'Outside Temp'!B9786))))</f>
        <v>62</v>
      </c>
      <c r="G9783" s="12">
        <f t="shared" si="3"/>
        <v>1</v>
      </c>
    </row>
    <row r="9784" ht="15.75" customHeight="1">
      <c r="A9784" s="13">
        <v>42226.9375</v>
      </c>
      <c r="B9784" s="73">
        <f t="shared" si="1"/>
        <v>42226</v>
      </c>
      <c r="C9784" s="74">
        <f>IF(NewCustomer="Yes", IF(COUNTIF($I$2:$I$11,B9784)&gt;0,0,WEEKDAY(B9784,2)),IF(COUNTIF($I$2:$I$21,B9784)&gt;0,0,WEEKDAY(B9784,2)))</f>
        <v>1</v>
      </c>
      <c r="D9784" s="74">
        <f t="shared" si="2"/>
        <v>22</v>
      </c>
      <c r="E9784" s="12">
        <f>IFERROR(VLOOKUP(A9784,'IDAR Meter Data'!$A:$B,2,1),"")</f>
        <v>182</v>
      </c>
      <c r="F9784" s="75">
        <f>IF(CECCZ="CZ03",'Outside Temp'!B9784,IF(CECCZ="CZ04",'Outside Temp'!B9785,IF(CECCZ="CZ12",'Outside Temp'!B9786, IF(CECCZ="CZ13",'Outside Temp'!B9787))))</f>
        <v>62</v>
      </c>
      <c r="G9784" s="12">
        <f t="shared" si="3"/>
        <v>1</v>
      </c>
    </row>
    <row r="9785" ht="15.75" customHeight="1">
      <c r="A9785" s="13">
        <v>42226.947916666664</v>
      </c>
      <c r="B9785" s="73">
        <f t="shared" si="1"/>
        <v>42226</v>
      </c>
      <c r="C9785" s="74">
        <f>IF(NewCustomer="Yes", IF(COUNTIF($I$2:$I$11,B9785)&gt;0,0,WEEKDAY(B9785,2)),IF(COUNTIF($I$2:$I$21,B9785)&gt;0,0,WEEKDAY(B9785,2)))</f>
        <v>1</v>
      </c>
      <c r="D9785" s="74">
        <f t="shared" si="2"/>
        <v>22</v>
      </c>
      <c r="E9785" s="12">
        <f>IFERROR(VLOOKUP(A9785,'IDAR Meter Data'!$A:$B,2,1),"")</f>
        <v>184</v>
      </c>
      <c r="F9785" s="75">
        <f>IF(CECCZ="CZ03",'Outside Temp'!B9785,IF(CECCZ="CZ04",'Outside Temp'!B9786,IF(CECCZ="CZ12",'Outside Temp'!B9787, IF(CECCZ="CZ13",'Outside Temp'!B9788))))</f>
        <v>62</v>
      </c>
      <c r="G9785" s="12">
        <f t="shared" si="3"/>
        <v>1</v>
      </c>
    </row>
    <row r="9786" ht="15.75" customHeight="1">
      <c r="A9786" s="13">
        <v>42226.958333333336</v>
      </c>
      <c r="B9786" s="73">
        <f t="shared" si="1"/>
        <v>42226</v>
      </c>
      <c r="C9786" s="74">
        <f>IF(NewCustomer="Yes", IF(COUNTIF($I$2:$I$11,B9786)&gt;0,0,WEEKDAY(B9786,2)),IF(COUNTIF($I$2:$I$21,B9786)&gt;0,0,WEEKDAY(B9786,2)))</f>
        <v>1</v>
      </c>
      <c r="D9786" s="74">
        <f t="shared" si="2"/>
        <v>23</v>
      </c>
      <c r="E9786" s="12">
        <f>IFERROR(VLOOKUP(A9786,'IDAR Meter Data'!$A:$B,2,1),"")</f>
        <v>177</v>
      </c>
      <c r="F9786" s="75">
        <f>IF(CECCZ="CZ03",'Outside Temp'!B9786,IF(CECCZ="CZ04",'Outside Temp'!B9787,IF(CECCZ="CZ12",'Outside Temp'!B9788, IF(CECCZ="CZ13",'Outside Temp'!B9789))))</f>
        <v>61.93333333</v>
      </c>
      <c r="G9786" s="12">
        <f t="shared" si="3"/>
        <v>1</v>
      </c>
    </row>
    <row r="9787" ht="15.75" customHeight="1">
      <c r="A9787" s="13">
        <v>42226.96875</v>
      </c>
      <c r="B9787" s="73">
        <f t="shared" si="1"/>
        <v>42226</v>
      </c>
      <c r="C9787" s="74">
        <f>IF(NewCustomer="Yes", IF(COUNTIF($I$2:$I$11,B9787)&gt;0,0,WEEKDAY(B9787,2)),IF(COUNTIF($I$2:$I$21,B9787)&gt;0,0,WEEKDAY(B9787,2)))</f>
        <v>1</v>
      </c>
      <c r="D9787" s="74">
        <f t="shared" si="2"/>
        <v>23</v>
      </c>
      <c r="E9787" s="12">
        <f>IFERROR(VLOOKUP(A9787,'IDAR Meter Data'!$A:$B,2,1),"")</f>
        <v>191</v>
      </c>
      <c r="F9787" s="75">
        <f>IF(CECCZ="CZ03",'Outside Temp'!B9787,IF(CECCZ="CZ04",'Outside Temp'!B9788,IF(CECCZ="CZ12",'Outside Temp'!B9789, IF(CECCZ="CZ13",'Outside Temp'!B9790))))</f>
        <v>61.68333333</v>
      </c>
      <c r="G9787" s="12">
        <f t="shared" si="3"/>
        <v>1</v>
      </c>
    </row>
    <row r="9788" ht="15.75" customHeight="1">
      <c r="A9788" s="13">
        <v>42226.979166666664</v>
      </c>
      <c r="B9788" s="73">
        <f t="shared" si="1"/>
        <v>42226</v>
      </c>
      <c r="C9788" s="74">
        <f>IF(NewCustomer="Yes", IF(COUNTIF($I$2:$I$11,B9788)&gt;0,0,WEEKDAY(B9788,2)),IF(COUNTIF($I$2:$I$21,B9788)&gt;0,0,WEEKDAY(B9788,2)))</f>
        <v>1</v>
      </c>
      <c r="D9788" s="74">
        <f t="shared" si="2"/>
        <v>23</v>
      </c>
      <c r="E9788" s="12">
        <f>IFERROR(VLOOKUP(A9788,'IDAR Meter Data'!$A:$B,2,1),"")</f>
        <v>176</v>
      </c>
      <c r="F9788" s="75">
        <f>IF(CECCZ="CZ03",'Outside Temp'!B9788,IF(CECCZ="CZ04",'Outside Temp'!B9789,IF(CECCZ="CZ12",'Outside Temp'!B9790, IF(CECCZ="CZ13",'Outside Temp'!B9791))))</f>
        <v>61.43333333</v>
      </c>
      <c r="G9788" s="12">
        <f t="shared" si="3"/>
        <v>1</v>
      </c>
    </row>
    <row r="9789" ht="15.75" customHeight="1">
      <c r="A9789" s="13">
        <v>42226.989583333336</v>
      </c>
      <c r="B9789" s="73">
        <f t="shared" si="1"/>
        <v>42226</v>
      </c>
      <c r="C9789" s="74">
        <f>IF(NewCustomer="Yes", IF(COUNTIF($I$2:$I$11,B9789)&gt;0,0,WEEKDAY(B9789,2)),IF(COUNTIF($I$2:$I$21,B9789)&gt;0,0,WEEKDAY(B9789,2)))</f>
        <v>1</v>
      </c>
      <c r="D9789" s="74">
        <f t="shared" si="2"/>
        <v>23</v>
      </c>
      <c r="E9789" s="12">
        <f>IFERROR(VLOOKUP(A9789,'IDAR Meter Data'!$A:$B,2,1),"")</f>
        <v>159</v>
      </c>
      <c r="F9789" s="75">
        <f>IF(CECCZ="CZ03",'Outside Temp'!B9789,IF(CECCZ="CZ04",'Outside Temp'!B9790,IF(CECCZ="CZ12",'Outside Temp'!B9791, IF(CECCZ="CZ13",'Outside Temp'!B9792))))</f>
        <v>61.18333333</v>
      </c>
      <c r="G9789" s="12">
        <f t="shared" si="3"/>
        <v>1</v>
      </c>
    </row>
    <row r="9790" ht="15.75" customHeight="1">
      <c r="A9790" s="13">
        <v>42227.0</v>
      </c>
      <c r="B9790" s="73">
        <f t="shared" si="1"/>
        <v>42227</v>
      </c>
      <c r="C9790" s="74">
        <f>IF(NewCustomer="Yes", IF(COUNTIF($I$2:$I$11,B9790)&gt;0,0,WEEKDAY(B9790,2)),IF(COUNTIF($I$2:$I$21,B9790)&gt;0,0,WEEKDAY(B9790,2)))</f>
        <v>2</v>
      </c>
      <c r="D9790" s="74">
        <f t="shared" si="2"/>
        <v>0</v>
      </c>
      <c r="E9790" s="12">
        <f>IFERROR(VLOOKUP(A9790,'IDAR Meter Data'!$A:$B,2,1),"")</f>
        <v>167</v>
      </c>
      <c r="F9790" s="75">
        <f>IF(CECCZ="CZ03",'Outside Temp'!B9790,IF(CECCZ="CZ04",'Outside Temp'!B9791,IF(CECCZ="CZ12",'Outside Temp'!B9792, IF(CECCZ="CZ13",'Outside Temp'!B9793))))</f>
        <v>61</v>
      </c>
      <c r="G9790" s="12">
        <f t="shared" si="3"/>
        <v>1</v>
      </c>
    </row>
    <row r="9791" ht="15.75" customHeight="1">
      <c r="A9791" s="13">
        <v>42227.010416666664</v>
      </c>
      <c r="B9791" s="73">
        <f t="shared" si="1"/>
        <v>42227</v>
      </c>
      <c r="C9791" s="74">
        <f>IF(NewCustomer="Yes", IF(COUNTIF($I$2:$I$11,B9791)&gt;0,0,WEEKDAY(B9791,2)),IF(COUNTIF($I$2:$I$21,B9791)&gt;0,0,WEEKDAY(B9791,2)))</f>
        <v>2</v>
      </c>
      <c r="D9791" s="74">
        <f t="shared" si="2"/>
        <v>0</v>
      </c>
      <c r="E9791" s="12">
        <f>IFERROR(VLOOKUP(A9791,'IDAR Meter Data'!$A:$B,2,1),"")</f>
        <v>177</v>
      </c>
      <c r="F9791" s="75">
        <f>IF(CECCZ="CZ03",'Outside Temp'!B9791,IF(CECCZ="CZ04",'Outside Temp'!B9792,IF(CECCZ="CZ12",'Outside Temp'!B9793, IF(CECCZ="CZ13",'Outside Temp'!B9794))))</f>
        <v>61</v>
      </c>
      <c r="G9791" s="12">
        <f t="shared" si="3"/>
        <v>1</v>
      </c>
    </row>
    <row r="9792" ht="15.75" customHeight="1">
      <c r="A9792" s="13">
        <v>42227.020833333336</v>
      </c>
      <c r="B9792" s="73">
        <f t="shared" si="1"/>
        <v>42227</v>
      </c>
      <c r="C9792" s="74">
        <f>IF(NewCustomer="Yes", IF(COUNTIF($I$2:$I$11,B9792)&gt;0,0,WEEKDAY(B9792,2)),IF(COUNTIF($I$2:$I$21,B9792)&gt;0,0,WEEKDAY(B9792,2)))</f>
        <v>2</v>
      </c>
      <c r="D9792" s="74">
        <f t="shared" si="2"/>
        <v>0</v>
      </c>
      <c r="E9792" s="12">
        <f>IFERROR(VLOOKUP(A9792,'IDAR Meter Data'!$A:$B,2,1),"")</f>
        <v>163</v>
      </c>
      <c r="F9792" s="75">
        <f>IF(CECCZ="CZ03",'Outside Temp'!B9792,IF(CECCZ="CZ04",'Outside Temp'!B9793,IF(CECCZ="CZ12",'Outside Temp'!B9794, IF(CECCZ="CZ13",'Outside Temp'!B9795))))</f>
        <v>61</v>
      </c>
      <c r="G9792" s="12">
        <f t="shared" si="3"/>
        <v>1</v>
      </c>
    </row>
    <row r="9793" ht="15.75" customHeight="1">
      <c r="A9793" s="13">
        <v>42227.03125</v>
      </c>
      <c r="B9793" s="73">
        <f t="shared" si="1"/>
        <v>42227</v>
      </c>
      <c r="C9793" s="74">
        <f>IF(NewCustomer="Yes", IF(COUNTIF($I$2:$I$11,B9793)&gt;0,0,WEEKDAY(B9793,2)),IF(COUNTIF($I$2:$I$21,B9793)&gt;0,0,WEEKDAY(B9793,2)))</f>
        <v>2</v>
      </c>
      <c r="D9793" s="74">
        <f t="shared" si="2"/>
        <v>0</v>
      </c>
      <c r="E9793" s="12">
        <f>IFERROR(VLOOKUP(A9793,'IDAR Meter Data'!$A:$B,2,1),"")</f>
        <v>162</v>
      </c>
      <c r="F9793" s="75">
        <f>IF(CECCZ="CZ03",'Outside Temp'!B9793,IF(CECCZ="CZ04",'Outside Temp'!B9794,IF(CECCZ="CZ12",'Outside Temp'!B9795, IF(CECCZ="CZ13",'Outside Temp'!B9796))))</f>
        <v>60.5</v>
      </c>
      <c r="G9793" s="12">
        <f t="shared" si="3"/>
        <v>1</v>
      </c>
    </row>
    <row r="9794" ht="15.75" customHeight="1">
      <c r="A9794" s="13">
        <v>42227.041666666664</v>
      </c>
      <c r="B9794" s="73">
        <f t="shared" si="1"/>
        <v>42227</v>
      </c>
      <c r="C9794" s="74">
        <f>IF(NewCustomer="Yes", IF(COUNTIF($I$2:$I$11,B9794)&gt;0,0,WEEKDAY(B9794,2)),IF(COUNTIF($I$2:$I$21,B9794)&gt;0,0,WEEKDAY(B9794,2)))</f>
        <v>2</v>
      </c>
      <c r="D9794" s="74">
        <f t="shared" si="2"/>
        <v>1</v>
      </c>
      <c r="E9794" s="12">
        <f>IFERROR(VLOOKUP(A9794,'IDAR Meter Data'!$A:$B,2,1),"")</f>
        <v>159</v>
      </c>
      <c r="F9794" s="75">
        <f>IF(CECCZ="CZ03",'Outside Temp'!B9794,IF(CECCZ="CZ04",'Outside Temp'!B9795,IF(CECCZ="CZ12",'Outside Temp'!B9796, IF(CECCZ="CZ13",'Outside Temp'!B9797))))</f>
        <v>60</v>
      </c>
      <c r="G9794" s="12">
        <f t="shared" si="3"/>
        <v>1</v>
      </c>
    </row>
    <row r="9795" ht="15.75" customHeight="1">
      <c r="A9795" s="13">
        <v>42227.052083333336</v>
      </c>
      <c r="B9795" s="73">
        <f t="shared" si="1"/>
        <v>42227</v>
      </c>
      <c r="C9795" s="74">
        <f>IF(NewCustomer="Yes", IF(COUNTIF($I$2:$I$11,B9795)&gt;0,0,WEEKDAY(B9795,2)),IF(COUNTIF($I$2:$I$21,B9795)&gt;0,0,WEEKDAY(B9795,2)))</f>
        <v>2</v>
      </c>
      <c r="D9795" s="74">
        <f t="shared" si="2"/>
        <v>1</v>
      </c>
      <c r="E9795" s="12">
        <f>IFERROR(VLOOKUP(A9795,'IDAR Meter Data'!$A:$B,2,1),"")</f>
        <v>160</v>
      </c>
      <c r="F9795" s="75">
        <f>IF(CECCZ="CZ03",'Outside Temp'!B9795,IF(CECCZ="CZ04",'Outside Temp'!B9796,IF(CECCZ="CZ12",'Outside Temp'!B9797, IF(CECCZ="CZ13",'Outside Temp'!B9798))))</f>
        <v>60</v>
      </c>
      <c r="G9795" s="12">
        <f t="shared" si="3"/>
        <v>1</v>
      </c>
    </row>
    <row r="9796" ht="15.75" customHeight="1">
      <c r="A9796" s="13">
        <v>42227.0625</v>
      </c>
      <c r="B9796" s="73">
        <f t="shared" si="1"/>
        <v>42227</v>
      </c>
      <c r="C9796" s="74">
        <f>IF(NewCustomer="Yes", IF(COUNTIF($I$2:$I$11,B9796)&gt;0,0,WEEKDAY(B9796,2)),IF(COUNTIF($I$2:$I$21,B9796)&gt;0,0,WEEKDAY(B9796,2)))</f>
        <v>2</v>
      </c>
      <c r="D9796" s="74">
        <f t="shared" si="2"/>
        <v>1</v>
      </c>
      <c r="E9796" s="12">
        <f>IFERROR(VLOOKUP(A9796,'IDAR Meter Data'!$A:$B,2,1),"")</f>
        <v>176</v>
      </c>
      <c r="F9796" s="75">
        <f>IF(CECCZ="CZ03",'Outside Temp'!B9796,IF(CECCZ="CZ04",'Outside Temp'!B9797,IF(CECCZ="CZ12",'Outside Temp'!B9798, IF(CECCZ="CZ13",'Outside Temp'!B9799))))</f>
        <v>60</v>
      </c>
      <c r="G9796" s="12">
        <f t="shared" si="3"/>
        <v>1</v>
      </c>
    </row>
    <row r="9797" ht="15.75" customHeight="1">
      <c r="A9797" s="13">
        <v>42227.072916666664</v>
      </c>
      <c r="B9797" s="73">
        <f t="shared" si="1"/>
        <v>42227</v>
      </c>
      <c r="C9797" s="74">
        <f>IF(NewCustomer="Yes", IF(COUNTIF($I$2:$I$11,B9797)&gt;0,0,WEEKDAY(B9797,2)),IF(COUNTIF($I$2:$I$21,B9797)&gt;0,0,WEEKDAY(B9797,2)))</f>
        <v>2</v>
      </c>
      <c r="D9797" s="74">
        <f t="shared" si="2"/>
        <v>1</v>
      </c>
      <c r="E9797" s="12">
        <f>IFERROR(VLOOKUP(A9797,'IDAR Meter Data'!$A:$B,2,1),"")</f>
        <v>158</v>
      </c>
      <c r="F9797" s="75">
        <f>IF(CECCZ="CZ03",'Outside Temp'!B9797,IF(CECCZ="CZ04",'Outside Temp'!B9798,IF(CECCZ="CZ12",'Outside Temp'!B9799, IF(CECCZ="CZ13",'Outside Temp'!B9800))))</f>
        <v>60</v>
      </c>
      <c r="G9797" s="12">
        <f t="shared" si="3"/>
        <v>1</v>
      </c>
    </row>
    <row r="9798" ht="15.75" customHeight="1">
      <c r="A9798" s="13">
        <v>42227.083333333336</v>
      </c>
      <c r="B9798" s="73">
        <f t="shared" si="1"/>
        <v>42227</v>
      </c>
      <c r="C9798" s="74">
        <f>IF(NewCustomer="Yes", IF(COUNTIF($I$2:$I$11,B9798)&gt;0,0,WEEKDAY(B9798,2)),IF(COUNTIF($I$2:$I$21,B9798)&gt;0,0,WEEKDAY(B9798,2)))</f>
        <v>2</v>
      </c>
      <c r="D9798" s="74">
        <f t="shared" si="2"/>
        <v>2</v>
      </c>
      <c r="E9798" s="12">
        <f>IFERROR(VLOOKUP(A9798,'IDAR Meter Data'!$A:$B,2,1),"")</f>
        <v>154</v>
      </c>
      <c r="F9798" s="75">
        <f>IF(CECCZ="CZ03",'Outside Temp'!B9798,IF(CECCZ="CZ04",'Outside Temp'!B9799,IF(CECCZ="CZ12",'Outside Temp'!B9800, IF(CECCZ="CZ13",'Outside Temp'!B9801))))</f>
        <v>60</v>
      </c>
      <c r="G9798" s="12">
        <f t="shared" si="3"/>
        <v>1</v>
      </c>
    </row>
    <row r="9799" ht="15.75" customHeight="1">
      <c r="A9799" s="13">
        <v>42227.09375</v>
      </c>
      <c r="B9799" s="73">
        <f t="shared" si="1"/>
        <v>42227</v>
      </c>
      <c r="C9799" s="74">
        <f>IF(NewCustomer="Yes", IF(COUNTIF($I$2:$I$11,B9799)&gt;0,0,WEEKDAY(B9799,2)),IF(COUNTIF($I$2:$I$21,B9799)&gt;0,0,WEEKDAY(B9799,2)))</f>
        <v>2</v>
      </c>
      <c r="D9799" s="74">
        <f t="shared" si="2"/>
        <v>2</v>
      </c>
      <c r="E9799" s="12">
        <f>IFERROR(VLOOKUP(A9799,'IDAR Meter Data'!$A:$B,2,1),"")</f>
        <v>158</v>
      </c>
      <c r="F9799" s="75">
        <f>IF(CECCZ="CZ03",'Outside Temp'!B9799,IF(CECCZ="CZ04",'Outside Temp'!B9800,IF(CECCZ="CZ12",'Outside Temp'!B9801, IF(CECCZ="CZ13",'Outside Temp'!B9802))))</f>
        <v>60</v>
      </c>
      <c r="G9799" s="12">
        <f t="shared" si="3"/>
        <v>1</v>
      </c>
    </row>
    <row r="9800" ht="15.75" customHeight="1">
      <c r="A9800" s="13">
        <v>42227.104166666664</v>
      </c>
      <c r="B9800" s="73">
        <f t="shared" si="1"/>
        <v>42227</v>
      </c>
      <c r="C9800" s="74">
        <f>IF(NewCustomer="Yes", IF(COUNTIF($I$2:$I$11,B9800)&gt;0,0,WEEKDAY(B9800,2)),IF(COUNTIF($I$2:$I$21,B9800)&gt;0,0,WEEKDAY(B9800,2)))</f>
        <v>2</v>
      </c>
      <c r="D9800" s="74">
        <f t="shared" si="2"/>
        <v>2</v>
      </c>
      <c r="E9800" s="12">
        <f>IFERROR(VLOOKUP(A9800,'IDAR Meter Data'!$A:$B,2,1),"")</f>
        <v>164</v>
      </c>
      <c r="F9800" s="75">
        <f>IF(CECCZ="CZ03",'Outside Temp'!B9800,IF(CECCZ="CZ04",'Outside Temp'!B9801,IF(CECCZ="CZ12",'Outside Temp'!B9802, IF(CECCZ="CZ13",'Outside Temp'!B9803))))</f>
        <v>60</v>
      </c>
      <c r="G9800" s="12">
        <f t="shared" si="3"/>
        <v>1</v>
      </c>
    </row>
    <row r="9801" ht="15.75" customHeight="1">
      <c r="A9801" s="13">
        <v>42227.114583333336</v>
      </c>
      <c r="B9801" s="73">
        <f t="shared" si="1"/>
        <v>42227</v>
      </c>
      <c r="C9801" s="74">
        <f>IF(NewCustomer="Yes", IF(COUNTIF($I$2:$I$11,B9801)&gt;0,0,WEEKDAY(B9801,2)),IF(COUNTIF($I$2:$I$21,B9801)&gt;0,0,WEEKDAY(B9801,2)))</f>
        <v>2</v>
      </c>
      <c r="D9801" s="74">
        <f t="shared" si="2"/>
        <v>2</v>
      </c>
      <c r="E9801" s="12">
        <f>IFERROR(VLOOKUP(A9801,'IDAR Meter Data'!$A:$B,2,1),"")</f>
        <v>166</v>
      </c>
      <c r="F9801" s="75">
        <f>IF(CECCZ="CZ03",'Outside Temp'!B9801,IF(CECCZ="CZ04",'Outside Temp'!B9802,IF(CECCZ="CZ12",'Outside Temp'!B9803, IF(CECCZ="CZ13",'Outside Temp'!B9804))))</f>
        <v>60</v>
      </c>
      <c r="G9801" s="12">
        <f t="shared" si="3"/>
        <v>1</v>
      </c>
    </row>
    <row r="9802" ht="15.75" customHeight="1">
      <c r="A9802" s="13">
        <v>42227.125</v>
      </c>
      <c r="B9802" s="73">
        <f t="shared" si="1"/>
        <v>42227</v>
      </c>
      <c r="C9802" s="74">
        <f>IF(NewCustomer="Yes", IF(COUNTIF($I$2:$I$11,B9802)&gt;0,0,WEEKDAY(B9802,2)),IF(COUNTIF($I$2:$I$21,B9802)&gt;0,0,WEEKDAY(B9802,2)))</f>
        <v>2</v>
      </c>
      <c r="D9802" s="74">
        <f t="shared" si="2"/>
        <v>3</v>
      </c>
      <c r="E9802" s="12">
        <f>IFERROR(VLOOKUP(A9802,'IDAR Meter Data'!$A:$B,2,1),"")</f>
        <v>155</v>
      </c>
      <c r="F9802" s="75">
        <f>IF(CECCZ="CZ03",'Outside Temp'!B9802,IF(CECCZ="CZ04",'Outside Temp'!B9803,IF(CECCZ="CZ12",'Outside Temp'!B9804, IF(CECCZ="CZ13",'Outside Temp'!B9805))))</f>
        <v>60</v>
      </c>
      <c r="G9802" s="12">
        <f t="shared" si="3"/>
        <v>1</v>
      </c>
    </row>
    <row r="9803" ht="15.75" customHeight="1">
      <c r="A9803" s="13">
        <v>42227.135416666664</v>
      </c>
      <c r="B9803" s="73">
        <f t="shared" si="1"/>
        <v>42227</v>
      </c>
      <c r="C9803" s="74">
        <f>IF(NewCustomer="Yes", IF(COUNTIF($I$2:$I$11,B9803)&gt;0,0,WEEKDAY(B9803,2)),IF(COUNTIF($I$2:$I$21,B9803)&gt;0,0,WEEKDAY(B9803,2)))</f>
        <v>2</v>
      </c>
      <c r="D9803" s="74">
        <f t="shared" si="2"/>
        <v>3</v>
      </c>
      <c r="E9803" s="12">
        <f>IFERROR(VLOOKUP(A9803,'IDAR Meter Data'!$A:$B,2,1),"")</f>
        <v>162</v>
      </c>
      <c r="F9803" s="75">
        <f>IF(CECCZ="CZ03",'Outside Temp'!B9803,IF(CECCZ="CZ04",'Outside Temp'!B9804,IF(CECCZ="CZ12",'Outside Temp'!B9805, IF(CECCZ="CZ13",'Outside Temp'!B9806))))</f>
        <v>60</v>
      </c>
      <c r="G9803" s="12">
        <f t="shared" si="3"/>
        <v>1</v>
      </c>
    </row>
    <row r="9804" ht="15.75" customHeight="1">
      <c r="A9804" s="13">
        <v>42227.145833333336</v>
      </c>
      <c r="B9804" s="73">
        <f t="shared" si="1"/>
        <v>42227</v>
      </c>
      <c r="C9804" s="74">
        <f>IF(NewCustomer="Yes", IF(COUNTIF($I$2:$I$11,B9804)&gt;0,0,WEEKDAY(B9804,2)),IF(COUNTIF($I$2:$I$21,B9804)&gt;0,0,WEEKDAY(B9804,2)))</f>
        <v>2</v>
      </c>
      <c r="D9804" s="74">
        <f t="shared" si="2"/>
        <v>3</v>
      </c>
      <c r="E9804" s="12">
        <f>IFERROR(VLOOKUP(A9804,'IDAR Meter Data'!$A:$B,2,1),"")</f>
        <v>149</v>
      </c>
      <c r="F9804" s="75">
        <f>IF(CECCZ="CZ03",'Outside Temp'!B9804,IF(CECCZ="CZ04",'Outside Temp'!B9805,IF(CECCZ="CZ12",'Outside Temp'!B9806, IF(CECCZ="CZ13",'Outside Temp'!B9807))))</f>
        <v>60</v>
      </c>
      <c r="G9804" s="12">
        <f t="shared" si="3"/>
        <v>1</v>
      </c>
    </row>
    <row r="9805" ht="15.75" customHeight="1">
      <c r="A9805" s="13">
        <v>42227.15625</v>
      </c>
      <c r="B9805" s="73">
        <f t="shared" si="1"/>
        <v>42227</v>
      </c>
      <c r="C9805" s="74">
        <f>IF(NewCustomer="Yes", IF(COUNTIF($I$2:$I$11,B9805)&gt;0,0,WEEKDAY(B9805,2)),IF(COUNTIF($I$2:$I$21,B9805)&gt;0,0,WEEKDAY(B9805,2)))</f>
        <v>2</v>
      </c>
      <c r="D9805" s="74">
        <f t="shared" si="2"/>
        <v>3</v>
      </c>
      <c r="E9805" s="12">
        <f>IFERROR(VLOOKUP(A9805,'IDAR Meter Data'!$A:$B,2,1),"")</f>
        <v>171</v>
      </c>
      <c r="F9805" s="75">
        <f>IF(CECCZ="CZ03",'Outside Temp'!B9805,IF(CECCZ="CZ04",'Outside Temp'!B9806,IF(CECCZ="CZ12",'Outside Temp'!B9807, IF(CECCZ="CZ13",'Outside Temp'!B9808))))</f>
        <v>60</v>
      </c>
      <c r="G9805" s="12">
        <f t="shared" si="3"/>
        <v>1</v>
      </c>
    </row>
    <row r="9806" ht="15.75" customHeight="1">
      <c r="A9806" s="13">
        <v>42227.166666666664</v>
      </c>
      <c r="B9806" s="73">
        <f t="shared" si="1"/>
        <v>42227</v>
      </c>
      <c r="C9806" s="74">
        <f>IF(NewCustomer="Yes", IF(COUNTIF($I$2:$I$11,B9806)&gt;0,0,WEEKDAY(B9806,2)),IF(COUNTIF($I$2:$I$21,B9806)&gt;0,0,WEEKDAY(B9806,2)))</f>
        <v>2</v>
      </c>
      <c r="D9806" s="74">
        <f t="shared" si="2"/>
        <v>4</v>
      </c>
      <c r="E9806" s="12">
        <f>IFERROR(VLOOKUP(A9806,'IDAR Meter Data'!$A:$B,2,1),"")</f>
        <v>161</v>
      </c>
      <c r="F9806" s="75">
        <f>IF(CECCZ="CZ03",'Outside Temp'!B9806,IF(CECCZ="CZ04",'Outside Temp'!B9807,IF(CECCZ="CZ12",'Outside Temp'!B9808, IF(CECCZ="CZ13",'Outside Temp'!B9809))))</f>
        <v>60.28571429</v>
      </c>
      <c r="G9806" s="12">
        <f t="shared" si="3"/>
        <v>1</v>
      </c>
    </row>
    <row r="9807" ht="15.75" customHeight="1">
      <c r="A9807" s="13">
        <v>42227.177083333336</v>
      </c>
      <c r="B9807" s="73">
        <f t="shared" si="1"/>
        <v>42227</v>
      </c>
      <c r="C9807" s="74">
        <f>IF(NewCustomer="Yes", IF(COUNTIF($I$2:$I$11,B9807)&gt;0,0,WEEKDAY(B9807,2)),IF(COUNTIF($I$2:$I$21,B9807)&gt;0,0,WEEKDAY(B9807,2)))</f>
        <v>2</v>
      </c>
      <c r="D9807" s="74">
        <f t="shared" si="2"/>
        <v>4</v>
      </c>
      <c r="E9807" s="12">
        <f>IFERROR(VLOOKUP(A9807,'IDAR Meter Data'!$A:$B,2,1),"")</f>
        <v>151</v>
      </c>
      <c r="F9807" s="75">
        <f>IF(CECCZ="CZ03",'Outside Temp'!B9807,IF(CECCZ="CZ04",'Outside Temp'!B9808,IF(CECCZ="CZ12",'Outside Temp'!B9809, IF(CECCZ="CZ13",'Outside Temp'!B9810))))</f>
        <v>60.89130435</v>
      </c>
      <c r="G9807" s="12">
        <f t="shared" si="3"/>
        <v>1</v>
      </c>
    </row>
    <row r="9808" ht="15.75" customHeight="1">
      <c r="A9808" s="13">
        <v>42227.1875</v>
      </c>
      <c r="B9808" s="73">
        <f t="shared" si="1"/>
        <v>42227</v>
      </c>
      <c r="C9808" s="74">
        <f>IF(NewCustomer="Yes", IF(COUNTIF($I$2:$I$11,B9808)&gt;0,0,WEEKDAY(B9808,2)),IF(COUNTIF($I$2:$I$21,B9808)&gt;0,0,WEEKDAY(B9808,2)))</f>
        <v>2</v>
      </c>
      <c r="D9808" s="74">
        <f t="shared" si="2"/>
        <v>4</v>
      </c>
      <c r="E9808" s="12">
        <f>IFERROR(VLOOKUP(A9808,'IDAR Meter Data'!$A:$B,2,1),"")</f>
        <v>156</v>
      </c>
      <c r="F9808" s="75">
        <f>IF(CECCZ="CZ03",'Outside Temp'!B9808,IF(CECCZ="CZ04",'Outside Temp'!B9809,IF(CECCZ="CZ12",'Outside Temp'!B9810, IF(CECCZ="CZ13",'Outside Temp'!B9811))))</f>
        <v>60.56521739</v>
      </c>
      <c r="G9808" s="12">
        <f t="shared" si="3"/>
        <v>1</v>
      </c>
    </row>
    <row r="9809" ht="15.75" customHeight="1">
      <c r="A9809" s="13">
        <v>42227.197916666664</v>
      </c>
      <c r="B9809" s="73">
        <f t="shared" si="1"/>
        <v>42227</v>
      </c>
      <c r="C9809" s="74">
        <f>IF(NewCustomer="Yes", IF(COUNTIF($I$2:$I$11,B9809)&gt;0,0,WEEKDAY(B9809,2)),IF(COUNTIF($I$2:$I$21,B9809)&gt;0,0,WEEKDAY(B9809,2)))</f>
        <v>2</v>
      </c>
      <c r="D9809" s="74">
        <f t="shared" si="2"/>
        <v>4</v>
      </c>
      <c r="E9809" s="12">
        <f>IFERROR(VLOOKUP(A9809,'IDAR Meter Data'!$A:$B,2,1),"")</f>
        <v>172</v>
      </c>
      <c r="F9809" s="75">
        <f>IF(CECCZ="CZ03",'Outside Temp'!B9809,IF(CECCZ="CZ04",'Outside Temp'!B9810,IF(CECCZ="CZ12",'Outside Temp'!B9811, IF(CECCZ="CZ13",'Outside Temp'!B9812))))</f>
        <v>60.23913043</v>
      </c>
      <c r="G9809" s="12">
        <f t="shared" si="3"/>
        <v>1</v>
      </c>
    </row>
    <row r="9810" ht="15.75" customHeight="1">
      <c r="A9810" s="13">
        <v>42227.208333333336</v>
      </c>
      <c r="B9810" s="73">
        <f t="shared" si="1"/>
        <v>42227</v>
      </c>
      <c r="C9810" s="74">
        <f>IF(NewCustomer="Yes", IF(COUNTIF($I$2:$I$11,B9810)&gt;0,0,WEEKDAY(B9810,2)),IF(COUNTIF($I$2:$I$21,B9810)&gt;0,0,WEEKDAY(B9810,2)))</f>
        <v>2</v>
      </c>
      <c r="D9810" s="74">
        <f t="shared" si="2"/>
        <v>5</v>
      </c>
      <c r="E9810" s="12">
        <f>IFERROR(VLOOKUP(A9810,'IDAR Meter Data'!$A:$B,2,1),"")</f>
        <v>159</v>
      </c>
      <c r="F9810" s="75">
        <f>IF(CECCZ="CZ03",'Outside Temp'!B9810,IF(CECCZ="CZ04",'Outside Temp'!B9811,IF(CECCZ="CZ12",'Outside Temp'!B9812, IF(CECCZ="CZ13",'Outside Temp'!B9813))))</f>
        <v>60</v>
      </c>
      <c r="G9810" s="12">
        <f t="shared" si="3"/>
        <v>1</v>
      </c>
    </row>
    <row r="9811" ht="15.75" customHeight="1">
      <c r="A9811" s="13">
        <v>42227.21875</v>
      </c>
      <c r="B9811" s="73">
        <f t="shared" si="1"/>
        <v>42227</v>
      </c>
      <c r="C9811" s="74">
        <f>IF(NewCustomer="Yes", IF(COUNTIF($I$2:$I$11,B9811)&gt;0,0,WEEKDAY(B9811,2)),IF(COUNTIF($I$2:$I$21,B9811)&gt;0,0,WEEKDAY(B9811,2)))</f>
        <v>2</v>
      </c>
      <c r="D9811" s="74">
        <f t="shared" si="2"/>
        <v>5</v>
      </c>
      <c r="E9811" s="12">
        <f>IFERROR(VLOOKUP(A9811,'IDAR Meter Data'!$A:$B,2,1),"")</f>
        <v>158</v>
      </c>
      <c r="F9811" s="75">
        <f>IF(CECCZ="CZ03",'Outside Temp'!B9811,IF(CECCZ="CZ04",'Outside Temp'!B9812,IF(CECCZ="CZ12",'Outside Temp'!B9813, IF(CECCZ="CZ13",'Outside Temp'!B9814))))</f>
        <v>60</v>
      </c>
      <c r="G9811" s="12">
        <f t="shared" si="3"/>
        <v>1</v>
      </c>
    </row>
    <row r="9812" ht="15.75" customHeight="1">
      <c r="A9812" s="13">
        <v>42227.229166666664</v>
      </c>
      <c r="B9812" s="73">
        <f t="shared" si="1"/>
        <v>42227</v>
      </c>
      <c r="C9812" s="74">
        <f>IF(NewCustomer="Yes", IF(COUNTIF($I$2:$I$11,B9812)&gt;0,0,WEEKDAY(B9812,2)),IF(COUNTIF($I$2:$I$21,B9812)&gt;0,0,WEEKDAY(B9812,2)))</f>
        <v>2</v>
      </c>
      <c r="D9812" s="74">
        <f t="shared" si="2"/>
        <v>5</v>
      </c>
      <c r="E9812" s="12">
        <f>IFERROR(VLOOKUP(A9812,'IDAR Meter Data'!$A:$B,2,1),"")</f>
        <v>156</v>
      </c>
      <c r="F9812" s="75">
        <f>IF(CECCZ="CZ03",'Outside Temp'!B9812,IF(CECCZ="CZ04",'Outside Temp'!B9813,IF(CECCZ="CZ12",'Outside Temp'!B9814, IF(CECCZ="CZ13",'Outside Temp'!B9815))))</f>
        <v>60</v>
      </c>
      <c r="G9812" s="12">
        <f t="shared" si="3"/>
        <v>1</v>
      </c>
    </row>
    <row r="9813" ht="15.75" customHeight="1">
      <c r="A9813" s="13">
        <v>42227.239583333336</v>
      </c>
      <c r="B9813" s="73">
        <f t="shared" si="1"/>
        <v>42227</v>
      </c>
      <c r="C9813" s="74">
        <f>IF(NewCustomer="Yes", IF(COUNTIF($I$2:$I$11,B9813)&gt;0,0,WEEKDAY(B9813,2)),IF(COUNTIF($I$2:$I$21,B9813)&gt;0,0,WEEKDAY(B9813,2)))</f>
        <v>2</v>
      </c>
      <c r="D9813" s="74">
        <f t="shared" si="2"/>
        <v>5</v>
      </c>
      <c r="E9813" s="12">
        <f>IFERROR(VLOOKUP(A9813,'IDAR Meter Data'!$A:$B,2,1),"")</f>
        <v>154</v>
      </c>
      <c r="F9813" s="75">
        <f>IF(CECCZ="CZ03",'Outside Temp'!B9813,IF(CECCZ="CZ04",'Outside Temp'!B9814,IF(CECCZ="CZ12",'Outside Temp'!B9815, IF(CECCZ="CZ13",'Outside Temp'!B9816))))</f>
        <v>60</v>
      </c>
      <c r="G9813" s="12">
        <f t="shared" si="3"/>
        <v>1</v>
      </c>
    </row>
    <row r="9814" ht="15.75" customHeight="1">
      <c r="A9814" s="13">
        <v>42227.25</v>
      </c>
      <c r="B9814" s="73">
        <f t="shared" si="1"/>
        <v>42227</v>
      </c>
      <c r="C9814" s="74">
        <f>IF(NewCustomer="Yes", IF(COUNTIF($I$2:$I$11,B9814)&gt;0,0,WEEKDAY(B9814,2)),IF(COUNTIF($I$2:$I$21,B9814)&gt;0,0,WEEKDAY(B9814,2)))</f>
        <v>2</v>
      </c>
      <c r="D9814" s="74">
        <f t="shared" si="2"/>
        <v>6</v>
      </c>
      <c r="E9814" s="12">
        <f>IFERROR(VLOOKUP(A9814,'IDAR Meter Data'!$A:$B,2,1),"")</f>
        <v>174</v>
      </c>
      <c r="F9814" s="75">
        <f>IF(CECCZ="CZ03",'Outside Temp'!B9814,IF(CECCZ="CZ04",'Outside Temp'!B9815,IF(CECCZ="CZ12",'Outside Temp'!B9816, IF(CECCZ="CZ13",'Outside Temp'!B9817))))</f>
        <v>60.13333333</v>
      </c>
      <c r="G9814" s="12">
        <f t="shared" si="3"/>
        <v>1</v>
      </c>
    </row>
    <row r="9815" ht="15.75" customHeight="1">
      <c r="A9815" s="13">
        <v>42227.260416666664</v>
      </c>
      <c r="B9815" s="73">
        <f t="shared" si="1"/>
        <v>42227</v>
      </c>
      <c r="C9815" s="74">
        <f>IF(NewCustomer="Yes", IF(COUNTIF($I$2:$I$11,B9815)&gt;0,0,WEEKDAY(B9815,2)),IF(COUNTIF($I$2:$I$21,B9815)&gt;0,0,WEEKDAY(B9815,2)))</f>
        <v>2</v>
      </c>
      <c r="D9815" s="74">
        <f t="shared" si="2"/>
        <v>6</v>
      </c>
      <c r="E9815" s="12">
        <f>IFERROR(VLOOKUP(A9815,'IDAR Meter Data'!$A:$B,2,1),"")</f>
        <v>155</v>
      </c>
      <c r="F9815" s="75">
        <f>IF(CECCZ="CZ03",'Outside Temp'!B9815,IF(CECCZ="CZ04",'Outside Temp'!B9816,IF(CECCZ="CZ12",'Outside Temp'!B9817, IF(CECCZ="CZ13",'Outside Temp'!B9818))))</f>
        <v>60.63333333</v>
      </c>
      <c r="G9815" s="12">
        <f t="shared" si="3"/>
        <v>1</v>
      </c>
    </row>
    <row r="9816" ht="15.75" customHeight="1">
      <c r="A9816" s="13">
        <v>42227.270833333336</v>
      </c>
      <c r="B9816" s="73">
        <f t="shared" si="1"/>
        <v>42227</v>
      </c>
      <c r="C9816" s="74">
        <f>IF(NewCustomer="Yes", IF(COUNTIF($I$2:$I$11,B9816)&gt;0,0,WEEKDAY(B9816,2)),IF(COUNTIF($I$2:$I$21,B9816)&gt;0,0,WEEKDAY(B9816,2)))</f>
        <v>2</v>
      </c>
      <c r="D9816" s="74">
        <f t="shared" si="2"/>
        <v>6</v>
      </c>
      <c r="E9816" s="12">
        <f>IFERROR(VLOOKUP(A9816,'IDAR Meter Data'!$A:$B,2,1),"")</f>
        <v>150</v>
      </c>
      <c r="F9816" s="75">
        <f>IF(CECCZ="CZ03",'Outside Temp'!B9816,IF(CECCZ="CZ04",'Outside Temp'!B9817,IF(CECCZ="CZ12",'Outside Temp'!B9818, IF(CECCZ="CZ13",'Outside Temp'!B9819))))</f>
        <v>61.13333333</v>
      </c>
      <c r="G9816" s="12">
        <f t="shared" si="3"/>
        <v>1</v>
      </c>
    </row>
    <row r="9817" ht="15.75" customHeight="1">
      <c r="A9817" s="13">
        <v>42227.28125</v>
      </c>
      <c r="B9817" s="73">
        <f t="shared" si="1"/>
        <v>42227</v>
      </c>
      <c r="C9817" s="74">
        <f>IF(NewCustomer="Yes", IF(COUNTIF($I$2:$I$11,B9817)&gt;0,0,WEEKDAY(B9817,2)),IF(COUNTIF($I$2:$I$21,B9817)&gt;0,0,WEEKDAY(B9817,2)))</f>
        <v>2</v>
      </c>
      <c r="D9817" s="74">
        <f t="shared" si="2"/>
        <v>6</v>
      </c>
      <c r="E9817" s="12">
        <f>IFERROR(VLOOKUP(A9817,'IDAR Meter Data'!$A:$B,2,1),"")</f>
        <v>160</v>
      </c>
      <c r="F9817" s="75">
        <f>IF(CECCZ="CZ03",'Outside Temp'!B9817,IF(CECCZ="CZ04",'Outside Temp'!B9818,IF(CECCZ="CZ12",'Outside Temp'!B9819, IF(CECCZ="CZ13",'Outside Temp'!B9820))))</f>
        <v>61.63333333</v>
      </c>
      <c r="G9817" s="12">
        <f t="shared" si="3"/>
        <v>1</v>
      </c>
    </row>
    <row r="9818" ht="15.75" customHeight="1">
      <c r="A9818" s="13">
        <v>42227.291666666664</v>
      </c>
      <c r="B9818" s="73">
        <f t="shared" si="1"/>
        <v>42227</v>
      </c>
      <c r="C9818" s="74">
        <f>IF(NewCustomer="Yes", IF(COUNTIF($I$2:$I$11,B9818)&gt;0,0,WEEKDAY(B9818,2)),IF(COUNTIF($I$2:$I$21,B9818)&gt;0,0,WEEKDAY(B9818,2)))</f>
        <v>2</v>
      </c>
      <c r="D9818" s="74">
        <f t="shared" si="2"/>
        <v>7</v>
      </c>
      <c r="E9818" s="12">
        <f>IFERROR(VLOOKUP(A9818,'IDAR Meter Data'!$A:$B,2,1),"")</f>
        <v>165</v>
      </c>
      <c r="F9818" s="75">
        <f>IF(CECCZ="CZ03",'Outside Temp'!B9818,IF(CECCZ="CZ04",'Outside Temp'!B9819,IF(CECCZ="CZ12",'Outside Temp'!B9820, IF(CECCZ="CZ13",'Outside Temp'!B9821))))</f>
        <v>62.06666667</v>
      </c>
      <c r="G9818" s="12">
        <f t="shared" si="3"/>
        <v>1</v>
      </c>
    </row>
    <row r="9819" ht="15.75" customHeight="1">
      <c r="A9819" s="13">
        <v>42227.302083333336</v>
      </c>
      <c r="B9819" s="73">
        <f t="shared" si="1"/>
        <v>42227</v>
      </c>
      <c r="C9819" s="74">
        <f>IF(NewCustomer="Yes", IF(COUNTIF($I$2:$I$11,B9819)&gt;0,0,WEEKDAY(B9819,2)),IF(COUNTIF($I$2:$I$21,B9819)&gt;0,0,WEEKDAY(B9819,2)))</f>
        <v>2</v>
      </c>
      <c r="D9819" s="74">
        <f t="shared" si="2"/>
        <v>7</v>
      </c>
      <c r="E9819" s="12">
        <f>IFERROR(VLOOKUP(A9819,'IDAR Meter Data'!$A:$B,2,1),"")</f>
        <v>177</v>
      </c>
      <c r="F9819" s="75">
        <f>IF(CECCZ="CZ03",'Outside Temp'!B9819,IF(CECCZ="CZ04",'Outside Temp'!B9820,IF(CECCZ="CZ12",'Outside Temp'!B9821, IF(CECCZ="CZ13",'Outside Temp'!B9822))))</f>
        <v>62.31666667</v>
      </c>
      <c r="G9819" s="12">
        <f t="shared" si="3"/>
        <v>1</v>
      </c>
    </row>
    <row r="9820" ht="15.75" customHeight="1">
      <c r="A9820" s="13">
        <v>42227.3125</v>
      </c>
      <c r="B9820" s="73">
        <f t="shared" si="1"/>
        <v>42227</v>
      </c>
      <c r="C9820" s="74">
        <f>IF(NewCustomer="Yes", IF(COUNTIF($I$2:$I$11,B9820)&gt;0,0,WEEKDAY(B9820,2)),IF(COUNTIF($I$2:$I$21,B9820)&gt;0,0,WEEKDAY(B9820,2)))</f>
        <v>2</v>
      </c>
      <c r="D9820" s="74">
        <f t="shared" si="2"/>
        <v>7</v>
      </c>
      <c r="E9820" s="12">
        <f>IFERROR(VLOOKUP(A9820,'IDAR Meter Data'!$A:$B,2,1),"")</f>
        <v>162</v>
      </c>
      <c r="F9820" s="75">
        <f>IF(CECCZ="CZ03",'Outside Temp'!B9820,IF(CECCZ="CZ04",'Outside Temp'!B9821,IF(CECCZ="CZ12",'Outside Temp'!B9822, IF(CECCZ="CZ13",'Outside Temp'!B9823))))</f>
        <v>62.56666667</v>
      </c>
      <c r="G9820" s="12">
        <f t="shared" si="3"/>
        <v>1</v>
      </c>
    </row>
    <row r="9821" ht="15.75" customHeight="1">
      <c r="A9821" s="13">
        <v>42227.322916666664</v>
      </c>
      <c r="B9821" s="73">
        <f t="shared" si="1"/>
        <v>42227</v>
      </c>
      <c r="C9821" s="74">
        <f>IF(NewCustomer="Yes", IF(COUNTIF($I$2:$I$11,B9821)&gt;0,0,WEEKDAY(B9821,2)),IF(COUNTIF($I$2:$I$21,B9821)&gt;0,0,WEEKDAY(B9821,2)))</f>
        <v>2</v>
      </c>
      <c r="D9821" s="74">
        <f t="shared" si="2"/>
        <v>7</v>
      </c>
      <c r="E9821" s="12">
        <f>IFERROR(VLOOKUP(A9821,'IDAR Meter Data'!$A:$B,2,1),"")</f>
        <v>164</v>
      </c>
      <c r="F9821" s="75">
        <f>IF(CECCZ="CZ03",'Outside Temp'!B9821,IF(CECCZ="CZ04",'Outside Temp'!B9822,IF(CECCZ="CZ12",'Outside Temp'!B9823, IF(CECCZ="CZ13",'Outside Temp'!B9824))))</f>
        <v>62.81666667</v>
      </c>
      <c r="G9821" s="12">
        <f t="shared" si="3"/>
        <v>1</v>
      </c>
    </row>
    <row r="9822" ht="15.75" customHeight="1">
      <c r="A9822" s="13">
        <v>42227.333333333336</v>
      </c>
      <c r="B9822" s="73">
        <f t="shared" si="1"/>
        <v>42227</v>
      </c>
      <c r="C9822" s="74">
        <f>IF(NewCustomer="Yes", IF(COUNTIF($I$2:$I$11,B9822)&gt;0,0,WEEKDAY(B9822,2)),IF(COUNTIF($I$2:$I$21,B9822)&gt;0,0,WEEKDAY(B9822,2)))</f>
        <v>2</v>
      </c>
      <c r="D9822" s="74">
        <f t="shared" si="2"/>
        <v>8</v>
      </c>
      <c r="E9822" s="12">
        <f>IFERROR(VLOOKUP(A9822,'IDAR Meter Data'!$A:$B,2,1),"")</f>
        <v>171</v>
      </c>
      <c r="F9822" s="75">
        <f>IF(CECCZ="CZ03",'Outside Temp'!B9822,IF(CECCZ="CZ04",'Outside Temp'!B9823,IF(CECCZ="CZ12",'Outside Temp'!B9824, IF(CECCZ="CZ13",'Outside Temp'!B9825))))</f>
        <v>63.2</v>
      </c>
      <c r="G9822" s="12">
        <f t="shared" si="3"/>
        <v>1</v>
      </c>
    </row>
    <row r="9823" ht="15.75" customHeight="1">
      <c r="A9823" s="13">
        <v>42227.34375</v>
      </c>
      <c r="B9823" s="73">
        <f t="shared" si="1"/>
        <v>42227</v>
      </c>
      <c r="C9823" s="74">
        <f>IF(NewCustomer="Yes", IF(COUNTIF($I$2:$I$11,B9823)&gt;0,0,WEEKDAY(B9823,2)),IF(COUNTIF($I$2:$I$21,B9823)&gt;0,0,WEEKDAY(B9823,2)))</f>
        <v>2</v>
      </c>
      <c r="D9823" s="74">
        <f t="shared" si="2"/>
        <v>8</v>
      </c>
      <c r="E9823" s="12">
        <f>IFERROR(VLOOKUP(A9823,'IDAR Meter Data'!$A:$B,2,1),"")</f>
        <v>179</v>
      </c>
      <c r="F9823" s="75">
        <f>IF(CECCZ="CZ03",'Outside Temp'!B9823,IF(CECCZ="CZ04",'Outside Temp'!B9824,IF(CECCZ="CZ12",'Outside Temp'!B9825, IF(CECCZ="CZ13",'Outside Temp'!B9826))))</f>
        <v>63.95</v>
      </c>
      <c r="G9823" s="12">
        <f t="shared" si="3"/>
        <v>1</v>
      </c>
    </row>
    <row r="9824" ht="15.75" customHeight="1">
      <c r="A9824" s="13">
        <v>42227.354166666664</v>
      </c>
      <c r="B9824" s="73">
        <f t="shared" si="1"/>
        <v>42227</v>
      </c>
      <c r="C9824" s="74">
        <f>IF(NewCustomer="Yes", IF(COUNTIF($I$2:$I$11,B9824)&gt;0,0,WEEKDAY(B9824,2)),IF(COUNTIF($I$2:$I$21,B9824)&gt;0,0,WEEKDAY(B9824,2)))</f>
        <v>2</v>
      </c>
      <c r="D9824" s="74">
        <f t="shared" si="2"/>
        <v>8</v>
      </c>
      <c r="E9824" s="12">
        <f>IFERROR(VLOOKUP(A9824,'IDAR Meter Data'!$A:$B,2,1),"")</f>
        <v>193</v>
      </c>
      <c r="F9824" s="75">
        <f>IF(CECCZ="CZ03",'Outside Temp'!B9824,IF(CECCZ="CZ04",'Outside Temp'!B9825,IF(CECCZ="CZ12",'Outside Temp'!B9826, IF(CECCZ="CZ13",'Outside Temp'!B9827))))</f>
        <v>64.7</v>
      </c>
      <c r="G9824" s="12">
        <f t="shared" si="3"/>
        <v>1</v>
      </c>
    </row>
    <row r="9825" ht="15.75" customHeight="1">
      <c r="A9825" s="13">
        <v>42227.364583333336</v>
      </c>
      <c r="B9825" s="73">
        <f t="shared" si="1"/>
        <v>42227</v>
      </c>
      <c r="C9825" s="74">
        <f>IF(NewCustomer="Yes", IF(COUNTIF($I$2:$I$11,B9825)&gt;0,0,WEEKDAY(B9825,2)),IF(COUNTIF($I$2:$I$21,B9825)&gt;0,0,WEEKDAY(B9825,2)))</f>
        <v>2</v>
      </c>
      <c r="D9825" s="74">
        <f t="shared" si="2"/>
        <v>8</v>
      </c>
      <c r="E9825" s="12">
        <f>IFERROR(VLOOKUP(A9825,'IDAR Meter Data'!$A:$B,2,1),"")</f>
        <v>175</v>
      </c>
      <c r="F9825" s="75">
        <f>IF(CECCZ="CZ03",'Outside Temp'!B9825,IF(CECCZ="CZ04",'Outside Temp'!B9826,IF(CECCZ="CZ12",'Outside Temp'!B9827, IF(CECCZ="CZ13",'Outside Temp'!B9828))))</f>
        <v>65.45</v>
      </c>
      <c r="G9825" s="12">
        <f t="shared" si="3"/>
        <v>2</v>
      </c>
    </row>
    <row r="9826" ht="15.75" customHeight="1">
      <c r="A9826" s="13">
        <v>42227.375</v>
      </c>
      <c r="B9826" s="73">
        <f t="shared" si="1"/>
        <v>42227</v>
      </c>
      <c r="C9826" s="74">
        <f>IF(NewCustomer="Yes", IF(COUNTIF($I$2:$I$11,B9826)&gt;0,0,WEEKDAY(B9826,2)),IF(COUNTIF($I$2:$I$21,B9826)&gt;0,0,WEEKDAY(B9826,2)))</f>
        <v>2</v>
      </c>
      <c r="D9826" s="74">
        <f t="shared" si="2"/>
        <v>9</v>
      </c>
      <c r="E9826" s="12">
        <f>IFERROR(VLOOKUP(A9826,'IDAR Meter Data'!$A:$B,2,1),"")</f>
        <v>183</v>
      </c>
      <c r="F9826" s="75">
        <f>IF(CECCZ="CZ03",'Outside Temp'!B9826,IF(CECCZ="CZ04",'Outside Temp'!B9827,IF(CECCZ="CZ12",'Outside Temp'!B9828, IF(CECCZ="CZ13",'Outside Temp'!B9829))))</f>
        <v>66.13333333</v>
      </c>
      <c r="G9826" s="12">
        <f t="shared" si="3"/>
        <v>2</v>
      </c>
    </row>
    <row r="9827" ht="15.75" customHeight="1">
      <c r="A9827" s="13">
        <v>42227.385416666664</v>
      </c>
      <c r="B9827" s="73">
        <f t="shared" si="1"/>
        <v>42227</v>
      </c>
      <c r="C9827" s="74">
        <f>IF(NewCustomer="Yes", IF(COUNTIF($I$2:$I$11,B9827)&gt;0,0,WEEKDAY(B9827,2)),IF(COUNTIF($I$2:$I$21,B9827)&gt;0,0,WEEKDAY(B9827,2)))</f>
        <v>2</v>
      </c>
      <c r="D9827" s="74">
        <f t="shared" si="2"/>
        <v>9</v>
      </c>
      <c r="E9827" s="12">
        <f>IFERROR(VLOOKUP(A9827,'IDAR Meter Data'!$A:$B,2,1),"")</f>
        <v>178</v>
      </c>
      <c r="F9827" s="75">
        <f>IF(CECCZ="CZ03",'Outside Temp'!B9827,IF(CECCZ="CZ04",'Outside Temp'!B9828,IF(CECCZ="CZ12",'Outside Temp'!B9829, IF(CECCZ="CZ13",'Outside Temp'!B9830))))</f>
        <v>66.63333333</v>
      </c>
      <c r="G9827" s="12">
        <f t="shared" si="3"/>
        <v>2</v>
      </c>
    </row>
    <row r="9828" ht="15.75" customHeight="1">
      <c r="A9828" s="13">
        <v>42227.395833333336</v>
      </c>
      <c r="B9828" s="73">
        <f t="shared" si="1"/>
        <v>42227</v>
      </c>
      <c r="C9828" s="74">
        <f>IF(NewCustomer="Yes", IF(COUNTIF($I$2:$I$11,B9828)&gt;0,0,WEEKDAY(B9828,2)),IF(COUNTIF($I$2:$I$21,B9828)&gt;0,0,WEEKDAY(B9828,2)))</f>
        <v>2</v>
      </c>
      <c r="D9828" s="74">
        <f t="shared" si="2"/>
        <v>9</v>
      </c>
      <c r="E9828" s="12">
        <f>IFERROR(VLOOKUP(A9828,'IDAR Meter Data'!$A:$B,2,1),"")</f>
        <v>177</v>
      </c>
      <c r="F9828" s="75">
        <f>IF(CECCZ="CZ03",'Outside Temp'!B9828,IF(CECCZ="CZ04",'Outside Temp'!B9829,IF(CECCZ="CZ12",'Outside Temp'!B9830, IF(CECCZ="CZ13",'Outside Temp'!B9831))))</f>
        <v>67.13333333</v>
      </c>
      <c r="G9828" s="12">
        <f t="shared" si="3"/>
        <v>2</v>
      </c>
    </row>
    <row r="9829" ht="15.75" customHeight="1">
      <c r="A9829" s="13">
        <v>42227.40625</v>
      </c>
      <c r="B9829" s="73">
        <f t="shared" si="1"/>
        <v>42227</v>
      </c>
      <c r="C9829" s="74">
        <f>IF(NewCustomer="Yes", IF(COUNTIF($I$2:$I$11,B9829)&gt;0,0,WEEKDAY(B9829,2)),IF(COUNTIF($I$2:$I$21,B9829)&gt;0,0,WEEKDAY(B9829,2)))</f>
        <v>2</v>
      </c>
      <c r="D9829" s="74">
        <f t="shared" si="2"/>
        <v>9</v>
      </c>
      <c r="E9829" s="12">
        <f>IFERROR(VLOOKUP(A9829,'IDAR Meter Data'!$A:$B,2,1),"")</f>
        <v>192</v>
      </c>
      <c r="F9829" s="75">
        <f>IF(CECCZ="CZ03",'Outside Temp'!B9829,IF(CECCZ="CZ04",'Outside Temp'!B9830,IF(CECCZ="CZ12",'Outside Temp'!B9831, IF(CECCZ="CZ13",'Outside Temp'!B9832))))</f>
        <v>67.63333333</v>
      </c>
      <c r="G9829" s="12">
        <f t="shared" si="3"/>
        <v>2</v>
      </c>
    </row>
    <row r="9830" ht="15.75" customHeight="1">
      <c r="A9830" s="13">
        <v>42227.416666666664</v>
      </c>
      <c r="B9830" s="73">
        <f t="shared" si="1"/>
        <v>42227</v>
      </c>
      <c r="C9830" s="74">
        <f>IF(NewCustomer="Yes", IF(COUNTIF($I$2:$I$11,B9830)&gt;0,0,WEEKDAY(B9830,2)),IF(COUNTIF($I$2:$I$21,B9830)&gt;0,0,WEEKDAY(B9830,2)))</f>
        <v>2</v>
      </c>
      <c r="D9830" s="74">
        <f t="shared" si="2"/>
        <v>10</v>
      </c>
      <c r="E9830" s="12">
        <f>IFERROR(VLOOKUP(A9830,'IDAR Meter Data'!$A:$B,2,1),"")</f>
        <v>197</v>
      </c>
      <c r="F9830" s="75">
        <f>IF(CECCZ="CZ03",'Outside Temp'!B9830,IF(CECCZ="CZ04",'Outside Temp'!B9831,IF(CECCZ="CZ12",'Outside Temp'!B9832, IF(CECCZ="CZ13",'Outside Temp'!B9833))))</f>
        <v>68.06666667</v>
      </c>
      <c r="G9830" s="12">
        <f t="shared" si="3"/>
        <v>2</v>
      </c>
    </row>
    <row r="9831" ht="15.75" customHeight="1">
      <c r="A9831" s="13">
        <v>42227.427083333336</v>
      </c>
      <c r="B9831" s="73">
        <f t="shared" si="1"/>
        <v>42227</v>
      </c>
      <c r="C9831" s="74">
        <f>IF(NewCustomer="Yes", IF(COUNTIF($I$2:$I$11,B9831)&gt;0,0,WEEKDAY(B9831,2)),IF(COUNTIF($I$2:$I$21,B9831)&gt;0,0,WEEKDAY(B9831,2)))</f>
        <v>2</v>
      </c>
      <c r="D9831" s="74">
        <f t="shared" si="2"/>
        <v>10</v>
      </c>
      <c r="E9831" s="12">
        <f>IFERROR(VLOOKUP(A9831,'IDAR Meter Data'!$A:$B,2,1),"")</f>
        <v>191</v>
      </c>
      <c r="F9831" s="75">
        <f>IF(CECCZ="CZ03",'Outside Temp'!B9831,IF(CECCZ="CZ04",'Outside Temp'!B9832,IF(CECCZ="CZ12",'Outside Temp'!B9833, IF(CECCZ="CZ13",'Outside Temp'!B9834))))</f>
        <v>68.31666667</v>
      </c>
      <c r="G9831" s="12">
        <f t="shared" si="3"/>
        <v>2</v>
      </c>
    </row>
    <row r="9832" ht="15.75" customHeight="1">
      <c r="A9832" s="13">
        <v>42227.4375</v>
      </c>
      <c r="B9832" s="73">
        <f t="shared" si="1"/>
        <v>42227</v>
      </c>
      <c r="C9832" s="74">
        <f>IF(NewCustomer="Yes", IF(COUNTIF($I$2:$I$11,B9832)&gt;0,0,WEEKDAY(B9832,2)),IF(COUNTIF($I$2:$I$21,B9832)&gt;0,0,WEEKDAY(B9832,2)))</f>
        <v>2</v>
      </c>
      <c r="D9832" s="74">
        <f t="shared" si="2"/>
        <v>10</v>
      </c>
      <c r="E9832" s="12">
        <f>IFERROR(VLOOKUP(A9832,'IDAR Meter Data'!$A:$B,2,1),"")</f>
        <v>194</v>
      </c>
      <c r="F9832" s="75">
        <f>IF(CECCZ="CZ03",'Outside Temp'!B9832,IF(CECCZ="CZ04",'Outside Temp'!B9833,IF(CECCZ="CZ12",'Outside Temp'!B9834, IF(CECCZ="CZ13",'Outside Temp'!B9835))))</f>
        <v>68.56666667</v>
      </c>
      <c r="G9832" s="12">
        <f t="shared" si="3"/>
        <v>2</v>
      </c>
    </row>
    <row r="9833" ht="15.75" customHeight="1">
      <c r="A9833" s="13">
        <v>42227.447916666664</v>
      </c>
      <c r="B9833" s="73">
        <f t="shared" si="1"/>
        <v>42227</v>
      </c>
      <c r="C9833" s="74">
        <f>IF(NewCustomer="Yes", IF(COUNTIF($I$2:$I$11,B9833)&gt;0,0,WEEKDAY(B9833,2)),IF(COUNTIF($I$2:$I$21,B9833)&gt;0,0,WEEKDAY(B9833,2)))</f>
        <v>2</v>
      </c>
      <c r="D9833" s="74">
        <f t="shared" si="2"/>
        <v>10</v>
      </c>
      <c r="E9833" s="12">
        <f>IFERROR(VLOOKUP(A9833,'IDAR Meter Data'!$A:$B,2,1),"")</f>
        <v>199</v>
      </c>
      <c r="F9833" s="75">
        <f>IF(CECCZ="CZ03",'Outside Temp'!B9833,IF(CECCZ="CZ04",'Outside Temp'!B9834,IF(CECCZ="CZ12",'Outside Temp'!B9835, IF(CECCZ="CZ13",'Outside Temp'!B9836))))</f>
        <v>68.81666667</v>
      </c>
      <c r="G9833" s="12">
        <f t="shared" si="3"/>
        <v>2</v>
      </c>
    </row>
    <row r="9834" ht="15.75" customHeight="1">
      <c r="A9834" s="13">
        <v>42227.458333333336</v>
      </c>
      <c r="B9834" s="73">
        <f t="shared" si="1"/>
        <v>42227</v>
      </c>
      <c r="C9834" s="74">
        <f>IF(NewCustomer="Yes", IF(COUNTIF($I$2:$I$11,B9834)&gt;0,0,WEEKDAY(B9834,2)),IF(COUNTIF($I$2:$I$21,B9834)&gt;0,0,WEEKDAY(B9834,2)))</f>
        <v>2</v>
      </c>
      <c r="D9834" s="74">
        <f t="shared" si="2"/>
        <v>11</v>
      </c>
      <c r="E9834" s="12">
        <f>IFERROR(VLOOKUP(A9834,'IDAR Meter Data'!$A:$B,2,1),"")</f>
        <v>204</v>
      </c>
      <c r="F9834" s="75">
        <f>IF(CECCZ="CZ03",'Outside Temp'!B9834,IF(CECCZ="CZ04",'Outside Temp'!B9835,IF(CECCZ="CZ12",'Outside Temp'!B9836, IF(CECCZ="CZ13",'Outside Temp'!B9837))))</f>
        <v>69.06666667</v>
      </c>
      <c r="G9834" s="12">
        <f t="shared" si="3"/>
        <v>2</v>
      </c>
    </row>
    <row r="9835" ht="15.75" customHeight="1">
      <c r="A9835" s="13">
        <v>42227.46875</v>
      </c>
      <c r="B9835" s="73">
        <f t="shared" si="1"/>
        <v>42227</v>
      </c>
      <c r="C9835" s="74">
        <f>IF(NewCustomer="Yes", IF(COUNTIF($I$2:$I$11,B9835)&gt;0,0,WEEKDAY(B9835,2)),IF(COUNTIF($I$2:$I$21,B9835)&gt;0,0,WEEKDAY(B9835,2)))</f>
        <v>2</v>
      </c>
      <c r="D9835" s="74">
        <f t="shared" si="2"/>
        <v>11</v>
      </c>
      <c r="E9835" s="12">
        <f>IFERROR(VLOOKUP(A9835,'IDAR Meter Data'!$A:$B,2,1),"")</f>
        <v>210</v>
      </c>
      <c r="F9835" s="75">
        <f>IF(CECCZ="CZ03",'Outside Temp'!B9835,IF(CECCZ="CZ04",'Outside Temp'!B9836,IF(CECCZ="CZ12",'Outside Temp'!B9837, IF(CECCZ="CZ13",'Outside Temp'!B9838))))</f>
        <v>69.31666667</v>
      </c>
      <c r="G9835" s="12">
        <f t="shared" si="3"/>
        <v>2</v>
      </c>
    </row>
    <row r="9836" ht="15.75" customHeight="1">
      <c r="A9836" s="13">
        <v>42227.479166666664</v>
      </c>
      <c r="B9836" s="73">
        <f t="shared" si="1"/>
        <v>42227</v>
      </c>
      <c r="C9836" s="74">
        <f>IF(NewCustomer="Yes", IF(COUNTIF($I$2:$I$11,B9836)&gt;0,0,WEEKDAY(B9836,2)),IF(COUNTIF($I$2:$I$21,B9836)&gt;0,0,WEEKDAY(B9836,2)))</f>
        <v>2</v>
      </c>
      <c r="D9836" s="74">
        <f t="shared" si="2"/>
        <v>11</v>
      </c>
      <c r="E9836" s="12">
        <f>IFERROR(VLOOKUP(A9836,'IDAR Meter Data'!$A:$B,2,1),"")</f>
        <v>200</v>
      </c>
      <c r="F9836" s="75">
        <f>IF(CECCZ="CZ03",'Outside Temp'!B9836,IF(CECCZ="CZ04",'Outside Temp'!B9837,IF(CECCZ="CZ12",'Outside Temp'!B9838, IF(CECCZ="CZ13",'Outside Temp'!B9839))))</f>
        <v>69.56666667</v>
      </c>
      <c r="G9836" s="12">
        <f t="shared" si="3"/>
        <v>2</v>
      </c>
    </row>
    <row r="9837" ht="15.75" customHeight="1">
      <c r="A9837" s="13">
        <v>42227.489583333336</v>
      </c>
      <c r="B9837" s="73">
        <f t="shared" si="1"/>
        <v>42227</v>
      </c>
      <c r="C9837" s="74">
        <f>IF(NewCustomer="Yes", IF(COUNTIF($I$2:$I$11,B9837)&gt;0,0,WEEKDAY(B9837,2)),IF(COUNTIF($I$2:$I$21,B9837)&gt;0,0,WEEKDAY(B9837,2)))</f>
        <v>2</v>
      </c>
      <c r="D9837" s="74">
        <f t="shared" si="2"/>
        <v>11</v>
      </c>
      <c r="E9837" s="12">
        <f>IFERROR(VLOOKUP(A9837,'IDAR Meter Data'!$A:$B,2,1),"")</f>
        <v>210</v>
      </c>
      <c r="F9837" s="75">
        <f>IF(CECCZ="CZ03",'Outside Temp'!B9837,IF(CECCZ="CZ04",'Outside Temp'!B9838,IF(CECCZ="CZ12",'Outside Temp'!B9839, IF(CECCZ="CZ13",'Outside Temp'!B9840))))</f>
        <v>69.81666667</v>
      </c>
      <c r="G9837" s="12">
        <f t="shared" si="3"/>
        <v>2</v>
      </c>
    </row>
    <row r="9838" ht="15.75" customHeight="1">
      <c r="A9838" s="13">
        <v>42227.5</v>
      </c>
      <c r="B9838" s="73">
        <f t="shared" si="1"/>
        <v>42227</v>
      </c>
      <c r="C9838" s="74">
        <f>IF(NewCustomer="Yes", IF(COUNTIF($I$2:$I$11,B9838)&gt;0,0,WEEKDAY(B9838,2)),IF(COUNTIF($I$2:$I$21,B9838)&gt;0,0,WEEKDAY(B9838,2)))</f>
        <v>2</v>
      </c>
      <c r="D9838" s="74">
        <f t="shared" si="2"/>
        <v>12</v>
      </c>
      <c r="E9838" s="12">
        <f>IFERROR(VLOOKUP(A9838,'IDAR Meter Data'!$A:$B,2,1),"")</f>
        <v>212</v>
      </c>
      <c r="F9838" s="75">
        <f>IF(CECCZ="CZ03",'Outside Temp'!B9838,IF(CECCZ="CZ04",'Outside Temp'!B9839,IF(CECCZ="CZ12",'Outside Temp'!B9840, IF(CECCZ="CZ13",'Outside Temp'!B9841))))</f>
        <v>70.13333333</v>
      </c>
      <c r="G9838" s="12">
        <f t="shared" si="3"/>
        <v>3</v>
      </c>
    </row>
    <row r="9839" ht="15.75" customHeight="1">
      <c r="A9839" s="13">
        <v>42227.510416666664</v>
      </c>
      <c r="B9839" s="73">
        <f t="shared" si="1"/>
        <v>42227</v>
      </c>
      <c r="C9839" s="74">
        <f>IF(NewCustomer="Yes", IF(COUNTIF($I$2:$I$11,B9839)&gt;0,0,WEEKDAY(B9839,2)),IF(COUNTIF($I$2:$I$21,B9839)&gt;0,0,WEEKDAY(B9839,2)))</f>
        <v>2</v>
      </c>
      <c r="D9839" s="74">
        <f t="shared" si="2"/>
        <v>12</v>
      </c>
      <c r="E9839" s="12">
        <f>IFERROR(VLOOKUP(A9839,'IDAR Meter Data'!$A:$B,2,1),"")</f>
        <v>207</v>
      </c>
      <c r="F9839" s="75">
        <f>IF(CECCZ="CZ03",'Outside Temp'!B9839,IF(CECCZ="CZ04",'Outside Temp'!B9840,IF(CECCZ="CZ12",'Outside Temp'!B9841, IF(CECCZ="CZ13",'Outside Temp'!B9842))))</f>
        <v>70.63333333</v>
      </c>
      <c r="G9839" s="12">
        <f t="shared" si="3"/>
        <v>3</v>
      </c>
    </row>
    <row r="9840" ht="15.75" customHeight="1">
      <c r="A9840" s="13">
        <v>42227.520833333336</v>
      </c>
      <c r="B9840" s="73">
        <f t="shared" si="1"/>
        <v>42227</v>
      </c>
      <c r="C9840" s="74">
        <f>IF(NewCustomer="Yes", IF(COUNTIF($I$2:$I$11,B9840)&gt;0,0,WEEKDAY(B9840,2)),IF(COUNTIF($I$2:$I$21,B9840)&gt;0,0,WEEKDAY(B9840,2)))</f>
        <v>2</v>
      </c>
      <c r="D9840" s="74">
        <f t="shared" si="2"/>
        <v>12</v>
      </c>
      <c r="E9840" s="12">
        <f>IFERROR(VLOOKUP(A9840,'IDAR Meter Data'!$A:$B,2,1),"")</f>
        <v>203</v>
      </c>
      <c r="F9840" s="75">
        <f>IF(CECCZ="CZ03",'Outside Temp'!B9840,IF(CECCZ="CZ04",'Outside Temp'!B9841,IF(CECCZ="CZ12",'Outside Temp'!B9842, IF(CECCZ="CZ13",'Outside Temp'!B9843))))</f>
        <v>71.13333333</v>
      </c>
      <c r="G9840" s="12">
        <f t="shared" si="3"/>
        <v>3</v>
      </c>
    </row>
    <row r="9841" ht="15.75" customHeight="1">
      <c r="A9841" s="13">
        <v>42227.53125</v>
      </c>
      <c r="B9841" s="73">
        <f t="shared" si="1"/>
        <v>42227</v>
      </c>
      <c r="C9841" s="74">
        <f>IF(NewCustomer="Yes", IF(COUNTIF($I$2:$I$11,B9841)&gt;0,0,WEEKDAY(B9841,2)),IF(COUNTIF($I$2:$I$21,B9841)&gt;0,0,WEEKDAY(B9841,2)))</f>
        <v>2</v>
      </c>
      <c r="D9841" s="74">
        <f t="shared" si="2"/>
        <v>12</v>
      </c>
      <c r="E9841" s="12">
        <f>IFERROR(VLOOKUP(A9841,'IDAR Meter Data'!$A:$B,2,1),"")</f>
        <v>217</v>
      </c>
      <c r="F9841" s="75">
        <f>IF(CECCZ="CZ03",'Outside Temp'!B9841,IF(CECCZ="CZ04",'Outside Temp'!B9842,IF(CECCZ="CZ12",'Outside Temp'!B9843, IF(CECCZ="CZ13",'Outside Temp'!B9844))))</f>
        <v>71.63333333</v>
      </c>
      <c r="G9841" s="12">
        <f t="shared" si="3"/>
        <v>3</v>
      </c>
    </row>
    <row r="9842" ht="15.75" customHeight="1">
      <c r="A9842" s="13">
        <v>42227.541666666664</v>
      </c>
      <c r="B9842" s="73">
        <f t="shared" si="1"/>
        <v>42227</v>
      </c>
      <c r="C9842" s="74">
        <f>IF(NewCustomer="Yes", IF(COUNTIF($I$2:$I$11,B9842)&gt;0,0,WEEKDAY(B9842,2)),IF(COUNTIF($I$2:$I$21,B9842)&gt;0,0,WEEKDAY(B9842,2)))</f>
        <v>2</v>
      </c>
      <c r="D9842" s="74">
        <f t="shared" si="2"/>
        <v>13</v>
      </c>
      <c r="E9842" s="12">
        <f>IFERROR(VLOOKUP(A9842,'IDAR Meter Data'!$A:$B,2,1),"")</f>
        <v>222</v>
      </c>
      <c r="F9842" s="75">
        <f>IF(CECCZ="CZ03",'Outside Temp'!B9842,IF(CECCZ="CZ04",'Outside Temp'!B9843,IF(CECCZ="CZ12",'Outside Temp'!B9844, IF(CECCZ="CZ13",'Outside Temp'!B9845))))</f>
        <v>71.86666667</v>
      </c>
      <c r="G9842" s="12">
        <f t="shared" si="3"/>
        <v>3</v>
      </c>
    </row>
    <row r="9843" ht="15.75" customHeight="1">
      <c r="A9843" s="13">
        <v>42227.552083333336</v>
      </c>
      <c r="B9843" s="73">
        <f t="shared" si="1"/>
        <v>42227</v>
      </c>
      <c r="C9843" s="74">
        <f>IF(NewCustomer="Yes", IF(COUNTIF($I$2:$I$11,B9843)&gt;0,0,WEEKDAY(B9843,2)),IF(COUNTIF($I$2:$I$21,B9843)&gt;0,0,WEEKDAY(B9843,2)))</f>
        <v>2</v>
      </c>
      <c r="D9843" s="74">
        <f t="shared" si="2"/>
        <v>13</v>
      </c>
      <c r="E9843" s="12">
        <f>IFERROR(VLOOKUP(A9843,'IDAR Meter Data'!$A:$B,2,1),"")</f>
        <v>210</v>
      </c>
      <c r="F9843" s="75">
        <f>IF(CECCZ="CZ03",'Outside Temp'!B9843,IF(CECCZ="CZ04",'Outside Temp'!B9844,IF(CECCZ="CZ12",'Outside Temp'!B9845, IF(CECCZ="CZ13",'Outside Temp'!B9846))))</f>
        <v>71.36666667</v>
      </c>
      <c r="G9843" s="12">
        <f t="shared" si="3"/>
        <v>3</v>
      </c>
    </row>
    <row r="9844" ht="15.75" customHeight="1">
      <c r="A9844" s="13">
        <v>42227.5625</v>
      </c>
      <c r="B9844" s="73">
        <f t="shared" si="1"/>
        <v>42227</v>
      </c>
      <c r="C9844" s="74">
        <f>IF(NewCustomer="Yes", IF(COUNTIF($I$2:$I$11,B9844)&gt;0,0,WEEKDAY(B9844,2)),IF(COUNTIF($I$2:$I$21,B9844)&gt;0,0,WEEKDAY(B9844,2)))</f>
        <v>2</v>
      </c>
      <c r="D9844" s="74">
        <f t="shared" si="2"/>
        <v>13</v>
      </c>
      <c r="E9844" s="12">
        <f>IFERROR(VLOOKUP(A9844,'IDAR Meter Data'!$A:$B,2,1),"")</f>
        <v>214</v>
      </c>
      <c r="F9844" s="75">
        <f>IF(CECCZ="CZ03",'Outside Temp'!B9844,IF(CECCZ="CZ04",'Outside Temp'!B9845,IF(CECCZ="CZ12",'Outside Temp'!B9846, IF(CECCZ="CZ13",'Outside Temp'!B9847))))</f>
        <v>70.86666667</v>
      </c>
      <c r="G9844" s="12">
        <f t="shared" si="3"/>
        <v>3</v>
      </c>
    </row>
    <row r="9845" ht="15.75" customHeight="1">
      <c r="A9845" s="13">
        <v>42227.572916666664</v>
      </c>
      <c r="B9845" s="73">
        <f t="shared" si="1"/>
        <v>42227</v>
      </c>
      <c r="C9845" s="74">
        <f>IF(NewCustomer="Yes", IF(COUNTIF($I$2:$I$11,B9845)&gt;0,0,WEEKDAY(B9845,2)),IF(COUNTIF($I$2:$I$21,B9845)&gt;0,0,WEEKDAY(B9845,2)))</f>
        <v>2</v>
      </c>
      <c r="D9845" s="74">
        <f t="shared" si="2"/>
        <v>13</v>
      </c>
      <c r="E9845" s="12">
        <f>IFERROR(VLOOKUP(A9845,'IDAR Meter Data'!$A:$B,2,1),"")</f>
        <v>216</v>
      </c>
      <c r="F9845" s="75">
        <f>IF(CECCZ="CZ03",'Outside Temp'!B9845,IF(CECCZ="CZ04",'Outside Temp'!B9846,IF(CECCZ="CZ12",'Outside Temp'!B9847, IF(CECCZ="CZ13",'Outside Temp'!B9848))))</f>
        <v>70.36666667</v>
      </c>
      <c r="G9845" s="12">
        <f t="shared" si="3"/>
        <v>3</v>
      </c>
    </row>
    <row r="9846" ht="15.75" customHeight="1">
      <c r="A9846" s="13">
        <v>42227.583333333336</v>
      </c>
      <c r="B9846" s="73">
        <f t="shared" si="1"/>
        <v>42227</v>
      </c>
      <c r="C9846" s="74">
        <f>IF(NewCustomer="Yes", IF(COUNTIF($I$2:$I$11,B9846)&gt;0,0,WEEKDAY(B9846,2)),IF(COUNTIF($I$2:$I$21,B9846)&gt;0,0,WEEKDAY(B9846,2)))</f>
        <v>2</v>
      </c>
      <c r="D9846" s="74">
        <f t="shared" si="2"/>
        <v>14</v>
      </c>
      <c r="E9846" s="12">
        <f>IFERROR(VLOOKUP(A9846,'IDAR Meter Data'!$A:$B,2,1),"")</f>
        <v>229</v>
      </c>
      <c r="F9846" s="75">
        <f>IF(CECCZ="CZ03",'Outside Temp'!B9846,IF(CECCZ="CZ04",'Outside Temp'!B9847,IF(CECCZ="CZ12",'Outside Temp'!B9848, IF(CECCZ="CZ13",'Outside Temp'!B9849))))</f>
        <v>69.93333333</v>
      </c>
      <c r="G9846" s="12">
        <f t="shared" si="3"/>
        <v>2</v>
      </c>
    </row>
    <row r="9847" ht="15.75" customHeight="1">
      <c r="A9847" s="13">
        <v>42227.59375</v>
      </c>
      <c r="B9847" s="73">
        <f t="shared" si="1"/>
        <v>42227</v>
      </c>
      <c r="C9847" s="74">
        <f>IF(NewCustomer="Yes", IF(COUNTIF($I$2:$I$11,B9847)&gt;0,0,WEEKDAY(B9847,2)),IF(COUNTIF($I$2:$I$21,B9847)&gt;0,0,WEEKDAY(B9847,2)))</f>
        <v>2</v>
      </c>
      <c r="D9847" s="74">
        <f t="shared" si="2"/>
        <v>14</v>
      </c>
      <c r="E9847" s="12">
        <f>IFERROR(VLOOKUP(A9847,'IDAR Meter Data'!$A:$B,2,1),"")</f>
        <v>235</v>
      </c>
      <c r="F9847" s="75">
        <f>IF(CECCZ="CZ03",'Outside Temp'!B9847,IF(CECCZ="CZ04",'Outside Temp'!B9848,IF(CECCZ="CZ12",'Outside Temp'!B9849, IF(CECCZ="CZ13",'Outside Temp'!B9850))))</f>
        <v>69.68333333</v>
      </c>
      <c r="G9847" s="12">
        <f t="shared" si="3"/>
        <v>2</v>
      </c>
    </row>
    <row r="9848" ht="15.75" customHeight="1">
      <c r="A9848" s="13">
        <v>42227.604166666664</v>
      </c>
      <c r="B9848" s="73">
        <f t="shared" si="1"/>
        <v>42227</v>
      </c>
      <c r="C9848" s="74">
        <f>IF(NewCustomer="Yes", IF(COUNTIF($I$2:$I$11,B9848)&gt;0,0,WEEKDAY(B9848,2)),IF(COUNTIF($I$2:$I$21,B9848)&gt;0,0,WEEKDAY(B9848,2)))</f>
        <v>2</v>
      </c>
      <c r="D9848" s="74">
        <f t="shared" si="2"/>
        <v>14</v>
      </c>
      <c r="E9848" s="12">
        <f>IFERROR(VLOOKUP(A9848,'IDAR Meter Data'!$A:$B,2,1),"")</f>
        <v>226</v>
      </c>
      <c r="F9848" s="75">
        <f>IF(CECCZ="CZ03",'Outside Temp'!B9848,IF(CECCZ="CZ04",'Outside Temp'!B9849,IF(CECCZ="CZ12",'Outside Temp'!B9850, IF(CECCZ="CZ13",'Outside Temp'!B9851))))</f>
        <v>69.43333333</v>
      </c>
      <c r="G9848" s="12">
        <f t="shared" si="3"/>
        <v>2</v>
      </c>
    </row>
    <row r="9849" ht="15.75" customHeight="1">
      <c r="A9849" s="13">
        <v>42227.614583333336</v>
      </c>
      <c r="B9849" s="73">
        <f t="shared" si="1"/>
        <v>42227</v>
      </c>
      <c r="C9849" s="74">
        <f>IF(NewCustomer="Yes", IF(COUNTIF($I$2:$I$11,B9849)&gt;0,0,WEEKDAY(B9849,2)),IF(COUNTIF($I$2:$I$21,B9849)&gt;0,0,WEEKDAY(B9849,2)))</f>
        <v>2</v>
      </c>
      <c r="D9849" s="74">
        <f t="shared" si="2"/>
        <v>14</v>
      </c>
      <c r="E9849" s="12">
        <f>IFERROR(VLOOKUP(A9849,'IDAR Meter Data'!$A:$B,2,1),"")</f>
        <v>224</v>
      </c>
      <c r="F9849" s="75">
        <f>IF(CECCZ="CZ03",'Outside Temp'!B9849,IF(CECCZ="CZ04",'Outside Temp'!B9850,IF(CECCZ="CZ12",'Outside Temp'!B9851, IF(CECCZ="CZ13",'Outside Temp'!B9852))))</f>
        <v>69.18333333</v>
      </c>
      <c r="G9849" s="12">
        <f t="shared" si="3"/>
        <v>2</v>
      </c>
    </row>
    <row r="9850" ht="15.75" customHeight="1">
      <c r="A9850" s="13">
        <v>42227.625</v>
      </c>
      <c r="B9850" s="73">
        <f t="shared" si="1"/>
        <v>42227</v>
      </c>
      <c r="C9850" s="74">
        <f>IF(NewCustomer="Yes", IF(COUNTIF($I$2:$I$11,B9850)&gt;0,0,WEEKDAY(B9850,2)),IF(COUNTIF($I$2:$I$21,B9850)&gt;0,0,WEEKDAY(B9850,2)))</f>
        <v>2</v>
      </c>
      <c r="D9850" s="74">
        <f t="shared" si="2"/>
        <v>15</v>
      </c>
      <c r="E9850" s="12">
        <f>IFERROR(VLOOKUP(A9850,'IDAR Meter Data'!$A:$B,2,1),"")</f>
        <v>234</v>
      </c>
      <c r="F9850" s="75">
        <f>IF(CECCZ="CZ03",'Outside Temp'!B9850,IF(CECCZ="CZ04",'Outside Temp'!B9851,IF(CECCZ="CZ12",'Outside Temp'!B9852, IF(CECCZ="CZ13",'Outside Temp'!B9853))))</f>
        <v>69</v>
      </c>
      <c r="G9850" s="12">
        <f t="shared" si="3"/>
        <v>2</v>
      </c>
    </row>
    <row r="9851" ht="15.75" customHeight="1">
      <c r="A9851" s="13">
        <v>42227.635416666664</v>
      </c>
      <c r="B9851" s="73">
        <f t="shared" si="1"/>
        <v>42227</v>
      </c>
      <c r="C9851" s="74">
        <f>IF(NewCustomer="Yes", IF(COUNTIF($I$2:$I$11,B9851)&gt;0,0,WEEKDAY(B9851,2)),IF(COUNTIF($I$2:$I$21,B9851)&gt;0,0,WEEKDAY(B9851,2)))</f>
        <v>2</v>
      </c>
      <c r="D9851" s="74">
        <f t="shared" si="2"/>
        <v>15</v>
      </c>
      <c r="E9851" s="12">
        <f>IFERROR(VLOOKUP(A9851,'IDAR Meter Data'!$A:$B,2,1),"")</f>
        <v>228</v>
      </c>
      <c r="F9851" s="75">
        <f>IF(CECCZ="CZ03",'Outside Temp'!B9851,IF(CECCZ="CZ04",'Outside Temp'!B9852,IF(CECCZ="CZ12",'Outside Temp'!B9853, IF(CECCZ="CZ13",'Outside Temp'!B9854))))</f>
        <v>69</v>
      </c>
      <c r="G9851" s="12">
        <f t="shared" si="3"/>
        <v>2</v>
      </c>
    </row>
    <row r="9852" ht="15.75" customHeight="1">
      <c r="A9852" s="13">
        <v>42227.645833333336</v>
      </c>
      <c r="B9852" s="73">
        <f t="shared" si="1"/>
        <v>42227</v>
      </c>
      <c r="C9852" s="74">
        <f>IF(NewCustomer="Yes", IF(COUNTIF($I$2:$I$11,B9852)&gt;0,0,WEEKDAY(B9852,2)),IF(COUNTIF($I$2:$I$21,B9852)&gt;0,0,WEEKDAY(B9852,2)))</f>
        <v>2</v>
      </c>
      <c r="D9852" s="74">
        <f t="shared" si="2"/>
        <v>15</v>
      </c>
      <c r="E9852" s="12">
        <f>IFERROR(VLOOKUP(A9852,'IDAR Meter Data'!$A:$B,2,1),"")</f>
        <v>229</v>
      </c>
      <c r="F9852" s="75">
        <f>IF(CECCZ="CZ03",'Outside Temp'!B9852,IF(CECCZ="CZ04",'Outside Temp'!B9853,IF(CECCZ="CZ12",'Outside Temp'!B9854, IF(CECCZ="CZ13",'Outside Temp'!B9855))))</f>
        <v>69</v>
      </c>
      <c r="G9852" s="12">
        <f t="shared" si="3"/>
        <v>2</v>
      </c>
    </row>
    <row r="9853" ht="15.75" customHeight="1">
      <c r="A9853" s="13">
        <v>42227.65625</v>
      </c>
      <c r="B9853" s="73">
        <f t="shared" si="1"/>
        <v>42227</v>
      </c>
      <c r="C9853" s="74">
        <f>IF(NewCustomer="Yes", IF(COUNTIF($I$2:$I$11,B9853)&gt;0,0,WEEKDAY(B9853,2)),IF(COUNTIF($I$2:$I$21,B9853)&gt;0,0,WEEKDAY(B9853,2)))</f>
        <v>2</v>
      </c>
      <c r="D9853" s="74">
        <f t="shared" si="2"/>
        <v>15</v>
      </c>
      <c r="E9853" s="12">
        <f>IFERROR(VLOOKUP(A9853,'IDAR Meter Data'!$A:$B,2,1),"")</f>
        <v>221</v>
      </c>
      <c r="F9853" s="75">
        <f>IF(CECCZ="CZ03",'Outside Temp'!B9853,IF(CECCZ="CZ04",'Outside Temp'!B9854,IF(CECCZ="CZ12",'Outside Temp'!B9855, IF(CECCZ="CZ13",'Outside Temp'!B9856))))</f>
        <v>69</v>
      </c>
      <c r="G9853" s="12">
        <f t="shared" si="3"/>
        <v>2</v>
      </c>
    </row>
    <row r="9854" ht="15.75" customHeight="1">
      <c r="A9854" s="13">
        <v>42227.666666666664</v>
      </c>
      <c r="B9854" s="73">
        <f t="shared" si="1"/>
        <v>42227</v>
      </c>
      <c r="C9854" s="74">
        <f>IF(NewCustomer="Yes", IF(COUNTIF($I$2:$I$11,B9854)&gt;0,0,WEEKDAY(B9854,2)),IF(COUNTIF($I$2:$I$21,B9854)&gt;0,0,WEEKDAY(B9854,2)))</f>
        <v>2</v>
      </c>
      <c r="D9854" s="74">
        <f t="shared" si="2"/>
        <v>16</v>
      </c>
      <c r="E9854" s="12">
        <f>IFERROR(VLOOKUP(A9854,'IDAR Meter Data'!$A:$B,2,1),"")</f>
        <v>227</v>
      </c>
      <c r="F9854" s="75">
        <f>IF(CECCZ="CZ03",'Outside Temp'!B9854,IF(CECCZ="CZ04",'Outside Temp'!B9855,IF(CECCZ="CZ12",'Outside Temp'!B9856, IF(CECCZ="CZ13",'Outside Temp'!B9857))))</f>
        <v>68.93333333</v>
      </c>
      <c r="G9854" s="12">
        <f t="shared" si="3"/>
        <v>2</v>
      </c>
    </row>
    <row r="9855" ht="15.75" customHeight="1">
      <c r="A9855" s="13">
        <v>42227.677083333336</v>
      </c>
      <c r="B9855" s="73">
        <f t="shared" si="1"/>
        <v>42227</v>
      </c>
      <c r="C9855" s="74">
        <f>IF(NewCustomer="Yes", IF(COUNTIF($I$2:$I$11,B9855)&gt;0,0,WEEKDAY(B9855,2)),IF(COUNTIF($I$2:$I$21,B9855)&gt;0,0,WEEKDAY(B9855,2)))</f>
        <v>2</v>
      </c>
      <c r="D9855" s="74">
        <f t="shared" si="2"/>
        <v>16</v>
      </c>
      <c r="E9855" s="12">
        <f>IFERROR(VLOOKUP(A9855,'IDAR Meter Data'!$A:$B,2,1),"")</f>
        <v>230</v>
      </c>
      <c r="F9855" s="75">
        <f>IF(CECCZ="CZ03",'Outside Temp'!B9855,IF(CECCZ="CZ04",'Outside Temp'!B9856,IF(CECCZ="CZ12",'Outside Temp'!B9857, IF(CECCZ="CZ13",'Outside Temp'!B9858))))</f>
        <v>68.68333333</v>
      </c>
      <c r="G9855" s="12">
        <f t="shared" si="3"/>
        <v>2</v>
      </c>
    </row>
    <row r="9856" ht="15.75" customHeight="1">
      <c r="A9856" s="13">
        <v>42227.6875</v>
      </c>
      <c r="B9856" s="73">
        <f t="shared" si="1"/>
        <v>42227</v>
      </c>
      <c r="C9856" s="74">
        <f>IF(NewCustomer="Yes", IF(COUNTIF($I$2:$I$11,B9856)&gt;0,0,WEEKDAY(B9856,2)),IF(COUNTIF($I$2:$I$21,B9856)&gt;0,0,WEEKDAY(B9856,2)))</f>
        <v>2</v>
      </c>
      <c r="D9856" s="74">
        <f t="shared" si="2"/>
        <v>16</v>
      </c>
      <c r="E9856" s="12">
        <f>IFERROR(VLOOKUP(A9856,'IDAR Meter Data'!$A:$B,2,1),"")</f>
        <v>235</v>
      </c>
      <c r="F9856" s="75">
        <f>IF(CECCZ="CZ03",'Outside Temp'!B9856,IF(CECCZ="CZ04",'Outside Temp'!B9857,IF(CECCZ="CZ12",'Outside Temp'!B9858, IF(CECCZ="CZ13",'Outside Temp'!B9859))))</f>
        <v>68.43333333</v>
      </c>
      <c r="G9856" s="12">
        <f t="shared" si="3"/>
        <v>2</v>
      </c>
    </row>
    <row r="9857" ht="15.75" customHeight="1">
      <c r="A9857" s="13">
        <v>42227.697916666664</v>
      </c>
      <c r="B9857" s="73">
        <f t="shared" si="1"/>
        <v>42227</v>
      </c>
      <c r="C9857" s="74">
        <f>IF(NewCustomer="Yes", IF(COUNTIF($I$2:$I$11,B9857)&gt;0,0,WEEKDAY(B9857,2)),IF(COUNTIF($I$2:$I$21,B9857)&gt;0,0,WEEKDAY(B9857,2)))</f>
        <v>2</v>
      </c>
      <c r="D9857" s="74">
        <f t="shared" si="2"/>
        <v>16</v>
      </c>
      <c r="E9857" s="12">
        <f>IFERROR(VLOOKUP(A9857,'IDAR Meter Data'!$A:$B,2,1),"")</f>
        <v>225</v>
      </c>
      <c r="F9857" s="75">
        <f>IF(CECCZ="CZ03",'Outside Temp'!B9857,IF(CECCZ="CZ04",'Outside Temp'!B9858,IF(CECCZ="CZ12",'Outside Temp'!B9859, IF(CECCZ="CZ13",'Outside Temp'!B9860))))</f>
        <v>68.18333333</v>
      </c>
      <c r="G9857" s="12">
        <f t="shared" si="3"/>
        <v>2</v>
      </c>
    </row>
    <row r="9858" ht="15.75" customHeight="1">
      <c r="A9858" s="13">
        <v>42227.708333333336</v>
      </c>
      <c r="B9858" s="73">
        <f t="shared" si="1"/>
        <v>42227</v>
      </c>
      <c r="C9858" s="74">
        <f>IF(NewCustomer="Yes", IF(COUNTIF($I$2:$I$11,B9858)&gt;0,0,WEEKDAY(B9858,2)),IF(COUNTIF($I$2:$I$21,B9858)&gt;0,0,WEEKDAY(B9858,2)))</f>
        <v>2</v>
      </c>
      <c r="D9858" s="74">
        <f t="shared" si="2"/>
        <v>17</v>
      </c>
      <c r="E9858" s="12">
        <f>IFERROR(VLOOKUP(A9858,'IDAR Meter Data'!$A:$B,2,1),"")</f>
        <v>232</v>
      </c>
      <c r="F9858" s="75">
        <f>IF(CECCZ="CZ03",'Outside Temp'!B9858,IF(CECCZ="CZ04",'Outside Temp'!B9859,IF(CECCZ="CZ12",'Outside Temp'!B9860, IF(CECCZ="CZ13",'Outside Temp'!B9861))))</f>
        <v>67.86666667</v>
      </c>
      <c r="G9858" s="12">
        <f t="shared" si="3"/>
        <v>2</v>
      </c>
    </row>
    <row r="9859" ht="15.75" customHeight="1">
      <c r="A9859" s="13">
        <v>42227.71875</v>
      </c>
      <c r="B9859" s="73">
        <f t="shared" si="1"/>
        <v>42227</v>
      </c>
      <c r="C9859" s="74">
        <f>IF(NewCustomer="Yes", IF(COUNTIF($I$2:$I$11,B9859)&gt;0,0,WEEKDAY(B9859,2)),IF(COUNTIF($I$2:$I$21,B9859)&gt;0,0,WEEKDAY(B9859,2)))</f>
        <v>2</v>
      </c>
      <c r="D9859" s="74">
        <f t="shared" si="2"/>
        <v>17</v>
      </c>
      <c r="E9859" s="12">
        <f>IFERROR(VLOOKUP(A9859,'IDAR Meter Data'!$A:$B,2,1),"")</f>
        <v>236</v>
      </c>
      <c r="F9859" s="75">
        <f>IF(CECCZ="CZ03",'Outside Temp'!B9859,IF(CECCZ="CZ04",'Outside Temp'!B9860,IF(CECCZ="CZ12",'Outside Temp'!B9861, IF(CECCZ="CZ13",'Outside Temp'!B9862))))</f>
        <v>67.36666667</v>
      </c>
      <c r="G9859" s="12">
        <f t="shared" si="3"/>
        <v>2</v>
      </c>
    </row>
    <row r="9860" ht="15.75" customHeight="1">
      <c r="A9860" s="13">
        <v>42227.729166666664</v>
      </c>
      <c r="B9860" s="73">
        <f t="shared" si="1"/>
        <v>42227</v>
      </c>
      <c r="C9860" s="74">
        <f>IF(NewCustomer="Yes", IF(COUNTIF($I$2:$I$11,B9860)&gt;0,0,WEEKDAY(B9860,2)),IF(COUNTIF($I$2:$I$21,B9860)&gt;0,0,WEEKDAY(B9860,2)))</f>
        <v>2</v>
      </c>
      <c r="D9860" s="74">
        <f t="shared" si="2"/>
        <v>17</v>
      </c>
      <c r="E9860" s="12">
        <f>IFERROR(VLOOKUP(A9860,'IDAR Meter Data'!$A:$B,2,1),"")</f>
        <v>226</v>
      </c>
      <c r="F9860" s="75">
        <f>IF(CECCZ="CZ03",'Outside Temp'!B9860,IF(CECCZ="CZ04",'Outside Temp'!B9861,IF(CECCZ="CZ12",'Outside Temp'!B9862, IF(CECCZ="CZ13",'Outside Temp'!B9863))))</f>
        <v>66.86666667</v>
      </c>
      <c r="G9860" s="12">
        <f t="shared" si="3"/>
        <v>2</v>
      </c>
    </row>
    <row r="9861" ht="15.75" customHeight="1">
      <c r="A9861" s="13">
        <v>42227.739583333336</v>
      </c>
      <c r="B9861" s="73">
        <f t="shared" si="1"/>
        <v>42227</v>
      </c>
      <c r="C9861" s="74">
        <f>IF(NewCustomer="Yes", IF(COUNTIF($I$2:$I$11,B9861)&gt;0,0,WEEKDAY(B9861,2)),IF(COUNTIF($I$2:$I$21,B9861)&gt;0,0,WEEKDAY(B9861,2)))</f>
        <v>2</v>
      </c>
      <c r="D9861" s="74">
        <f t="shared" si="2"/>
        <v>17</v>
      </c>
      <c r="E9861" s="12">
        <f>IFERROR(VLOOKUP(A9861,'IDAR Meter Data'!$A:$B,2,1),"")</f>
        <v>240</v>
      </c>
      <c r="F9861" s="75">
        <f>IF(CECCZ="CZ03",'Outside Temp'!B9861,IF(CECCZ="CZ04",'Outside Temp'!B9862,IF(CECCZ="CZ12",'Outside Temp'!B9863, IF(CECCZ="CZ13",'Outside Temp'!B9864))))</f>
        <v>66.36666667</v>
      </c>
      <c r="G9861" s="12">
        <f t="shared" si="3"/>
        <v>2</v>
      </c>
    </row>
    <row r="9862" ht="15.75" customHeight="1">
      <c r="A9862" s="13">
        <v>42227.75</v>
      </c>
      <c r="B9862" s="73">
        <f t="shared" si="1"/>
        <v>42227</v>
      </c>
      <c r="C9862" s="74">
        <f>IF(NewCustomer="Yes", IF(COUNTIF($I$2:$I$11,B9862)&gt;0,0,WEEKDAY(B9862,2)),IF(COUNTIF($I$2:$I$21,B9862)&gt;0,0,WEEKDAY(B9862,2)))</f>
        <v>2</v>
      </c>
      <c r="D9862" s="74">
        <f t="shared" si="2"/>
        <v>18</v>
      </c>
      <c r="E9862" s="12">
        <f>IFERROR(VLOOKUP(A9862,'IDAR Meter Data'!$A:$B,2,1),"")</f>
        <v>230</v>
      </c>
      <c r="F9862" s="75">
        <f>IF(CECCZ="CZ03",'Outside Temp'!B9862,IF(CECCZ="CZ04",'Outside Temp'!B9863,IF(CECCZ="CZ12",'Outside Temp'!B9864, IF(CECCZ="CZ13",'Outside Temp'!B9865))))</f>
        <v>65.8</v>
      </c>
      <c r="G9862" s="12">
        <f t="shared" si="3"/>
        <v>2</v>
      </c>
    </row>
    <row r="9863" ht="15.75" customHeight="1">
      <c r="A9863" s="13">
        <v>42227.760416666664</v>
      </c>
      <c r="B9863" s="73">
        <f t="shared" si="1"/>
        <v>42227</v>
      </c>
      <c r="C9863" s="74">
        <f>IF(NewCustomer="Yes", IF(COUNTIF($I$2:$I$11,B9863)&gt;0,0,WEEKDAY(B9863,2)),IF(COUNTIF($I$2:$I$21,B9863)&gt;0,0,WEEKDAY(B9863,2)))</f>
        <v>2</v>
      </c>
      <c r="D9863" s="74">
        <f t="shared" si="2"/>
        <v>18</v>
      </c>
      <c r="E9863" s="12">
        <f>IFERROR(VLOOKUP(A9863,'IDAR Meter Data'!$A:$B,2,1),"")</f>
        <v>227</v>
      </c>
      <c r="F9863" s="75">
        <f>IF(CECCZ="CZ03",'Outside Temp'!B9863,IF(CECCZ="CZ04",'Outside Temp'!B9864,IF(CECCZ="CZ12",'Outside Temp'!B9865, IF(CECCZ="CZ13",'Outside Temp'!B9866))))</f>
        <v>65.05</v>
      </c>
      <c r="G9863" s="12">
        <f t="shared" si="3"/>
        <v>2</v>
      </c>
    </row>
    <row r="9864" ht="15.75" customHeight="1">
      <c r="A9864" s="13">
        <v>42227.770833333336</v>
      </c>
      <c r="B9864" s="73">
        <f t="shared" si="1"/>
        <v>42227</v>
      </c>
      <c r="C9864" s="74">
        <f>IF(NewCustomer="Yes", IF(COUNTIF($I$2:$I$11,B9864)&gt;0,0,WEEKDAY(B9864,2)),IF(COUNTIF($I$2:$I$21,B9864)&gt;0,0,WEEKDAY(B9864,2)))</f>
        <v>2</v>
      </c>
      <c r="D9864" s="74">
        <f t="shared" si="2"/>
        <v>18</v>
      </c>
      <c r="E9864" s="12">
        <f>IFERROR(VLOOKUP(A9864,'IDAR Meter Data'!$A:$B,2,1),"")</f>
        <v>214</v>
      </c>
      <c r="F9864" s="75">
        <f>IF(CECCZ="CZ03",'Outside Temp'!B9864,IF(CECCZ="CZ04",'Outside Temp'!B9865,IF(CECCZ="CZ12",'Outside Temp'!B9866, IF(CECCZ="CZ13",'Outside Temp'!B9867))))</f>
        <v>64.3</v>
      </c>
      <c r="G9864" s="12">
        <f t="shared" si="3"/>
        <v>1</v>
      </c>
    </row>
    <row r="9865" ht="15.75" customHeight="1">
      <c r="A9865" s="13">
        <v>42227.78125</v>
      </c>
      <c r="B9865" s="73">
        <f t="shared" si="1"/>
        <v>42227</v>
      </c>
      <c r="C9865" s="74">
        <f>IF(NewCustomer="Yes", IF(COUNTIF($I$2:$I$11,B9865)&gt;0,0,WEEKDAY(B9865,2)),IF(COUNTIF($I$2:$I$21,B9865)&gt;0,0,WEEKDAY(B9865,2)))</f>
        <v>2</v>
      </c>
      <c r="D9865" s="74">
        <f t="shared" si="2"/>
        <v>18</v>
      </c>
      <c r="E9865" s="12">
        <f>IFERROR(VLOOKUP(A9865,'IDAR Meter Data'!$A:$B,2,1),"")</f>
        <v>227</v>
      </c>
      <c r="F9865" s="75">
        <f>IF(CECCZ="CZ03",'Outside Temp'!B9865,IF(CECCZ="CZ04",'Outside Temp'!B9866,IF(CECCZ="CZ12",'Outside Temp'!B9867, IF(CECCZ="CZ13",'Outside Temp'!B9868))))</f>
        <v>63.55</v>
      </c>
      <c r="G9865" s="12">
        <f t="shared" si="3"/>
        <v>1</v>
      </c>
    </row>
    <row r="9866" ht="15.75" customHeight="1">
      <c r="A9866" s="13">
        <v>42227.791666666664</v>
      </c>
      <c r="B9866" s="73">
        <f t="shared" si="1"/>
        <v>42227</v>
      </c>
      <c r="C9866" s="74">
        <f>IF(NewCustomer="Yes", IF(COUNTIF($I$2:$I$11,B9866)&gt;0,0,WEEKDAY(B9866,2)),IF(COUNTIF($I$2:$I$21,B9866)&gt;0,0,WEEKDAY(B9866,2)))</f>
        <v>2</v>
      </c>
      <c r="D9866" s="74">
        <f t="shared" si="2"/>
        <v>19</v>
      </c>
      <c r="E9866" s="12">
        <f>IFERROR(VLOOKUP(A9866,'IDAR Meter Data'!$A:$B,2,1),"")</f>
        <v>233</v>
      </c>
      <c r="F9866" s="75">
        <f>IF(CECCZ="CZ03",'Outside Temp'!B9866,IF(CECCZ="CZ04",'Outside Temp'!B9867,IF(CECCZ="CZ12",'Outside Temp'!B9868, IF(CECCZ="CZ13",'Outside Temp'!B9869))))</f>
        <v>62.93333333</v>
      </c>
      <c r="G9866" s="12">
        <f t="shared" si="3"/>
        <v>1</v>
      </c>
    </row>
    <row r="9867" ht="15.75" customHeight="1">
      <c r="A9867" s="13">
        <v>42227.802083333336</v>
      </c>
      <c r="B9867" s="73">
        <f t="shared" si="1"/>
        <v>42227</v>
      </c>
      <c r="C9867" s="74">
        <f>IF(NewCustomer="Yes", IF(COUNTIF($I$2:$I$11,B9867)&gt;0,0,WEEKDAY(B9867,2)),IF(COUNTIF($I$2:$I$21,B9867)&gt;0,0,WEEKDAY(B9867,2)))</f>
        <v>2</v>
      </c>
      <c r="D9867" s="74">
        <f t="shared" si="2"/>
        <v>19</v>
      </c>
      <c r="E9867" s="12">
        <f>IFERROR(VLOOKUP(A9867,'IDAR Meter Data'!$A:$B,2,1),"")</f>
        <v>209</v>
      </c>
      <c r="F9867" s="75">
        <f>IF(CECCZ="CZ03",'Outside Temp'!B9867,IF(CECCZ="CZ04",'Outside Temp'!B9868,IF(CECCZ="CZ12",'Outside Temp'!B9869, IF(CECCZ="CZ13",'Outside Temp'!B9870))))</f>
        <v>62.68333333</v>
      </c>
      <c r="G9867" s="12">
        <f t="shared" si="3"/>
        <v>1</v>
      </c>
    </row>
    <row r="9868" ht="15.75" customHeight="1">
      <c r="A9868" s="13">
        <v>42227.8125</v>
      </c>
      <c r="B9868" s="73">
        <f t="shared" si="1"/>
        <v>42227</v>
      </c>
      <c r="C9868" s="74">
        <f>IF(NewCustomer="Yes", IF(COUNTIF($I$2:$I$11,B9868)&gt;0,0,WEEKDAY(B9868,2)),IF(COUNTIF($I$2:$I$21,B9868)&gt;0,0,WEEKDAY(B9868,2)))</f>
        <v>2</v>
      </c>
      <c r="D9868" s="74">
        <f t="shared" si="2"/>
        <v>19</v>
      </c>
      <c r="E9868" s="12">
        <f>IFERROR(VLOOKUP(A9868,'IDAR Meter Data'!$A:$B,2,1),"")</f>
        <v>215</v>
      </c>
      <c r="F9868" s="75">
        <f>IF(CECCZ="CZ03",'Outside Temp'!B9868,IF(CECCZ="CZ04",'Outside Temp'!B9869,IF(CECCZ="CZ12",'Outside Temp'!B9870, IF(CECCZ="CZ13",'Outside Temp'!B9871))))</f>
        <v>62.43333333</v>
      </c>
      <c r="G9868" s="12">
        <f t="shared" si="3"/>
        <v>1</v>
      </c>
    </row>
    <row r="9869" ht="15.75" customHeight="1">
      <c r="A9869" s="13">
        <v>42227.822916666664</v>
      </c>
      <c r="B9869" s="73">
        <f t="shared" si="1"/>
        <v>42227</v>
      </c>
      <c r="C9869" s="74">
        <f>IF(NewCustomer="Yes", IF(COUNTIF($I$2:$I$11,B9869)&gt;0,0,WEEKDAY(B9869,2)),IF(COUNTIF($I$2:$I$21,B9869)&gt;0,0,WEEKDAY(B9869,2)))</f>
        <v>2</v>
      </c>
      <c r="D9869" s="74">
        <f t="shared" si="2"/>
        <v>19</v>
      </c>
      <c r="E9869" s="12">
        <f>IFERROR(VLOOKUP(A9869,'IDAR Meter Data'!$A:$B,2,1),"")</f>
        <v>208</v>
      </c>
      <c r="F9869" s="75">
        <f>IF(CECCZ="CZ03",'Outside Temp'!B9869,IF(CECCZ="CZ04",'Outside Temp'!B9870,IF(CECCZ="CZ12",'Outside Temp'!B9871, IF(CECCZ="CZ13",'Outside Temp'!B9872))))</f>
        <v>62.18333333</v>
      </c>
      <c r="G9869" s="12">
        <f t="shared" si="3"/>
        <v>1</v>
      </c>
    </row>
    <row r="9870" ht="15.75" customHeight="1">
      <c r="A9870" s="13">
        <v>42227.833333333336</v>
      </c>
      <c r="B9870" s="73">
        <f t="shared" si="1"/>
        <v>42227</v>
      </c>
      <c r="C9870" s="74">
        <f>IF(NewCustomer="Yes", IF(COUNTIF($I$2:$I$11,B9870)&gt;0,0,WEEKDAY(B9870,2)),IF(COUNTIF($I$2:$I$21,B9870)&gt;0,0,WEEKDAY(B9870,2)))</f>
        <v>2</v>
      </c>
      <c r="D9870" s="74">
        <f t="shared" si="2"/>
        <v>20</v>
      </c>
      <c r="E9870" s="12">
        <f>IFERROR(VLOOKUP(A9870,'IDAR Meter Data'!$A:$B,2,1),"")</f>
        <v>210</v>
      </c>
      <c r="F9870" s="75">
        <f>IF(CECCZ="CZ03",'Outside Temp'!B9870,IF(CECCZ="CZ04",'Outside Temp'!B9871,IF(CECCZ="CZ12",'Outside Temp'!B9872, IF(CECCZ="CZ13",'Outside Temp'!B9873))))</f>
        <v>62</v>
      </c>
      <c r="G9870" s="12">
        <f t="shared" si="3"/>
        <v>1</v>
      </c>
    </row>
    <row r="9871" ht="15.75" customHeight="1">
      <c r="A9871" s="13">
        <v>42227.84375</v>
      </c>
      <c r="B9871" s="73">
        <f t="shared" si="1"/>
        <v>42227</v>
      </c>
      <c r="C9871" s="74">
        <f>IF(NewCustomer="Yes", IF(COUNTIF($I$2:$I$11,B9871)&gt;0,0,WEEKDAY(B9871,2)),IF(COUNTIF($I$2:$I$21,B9871)&gt;0,0,WEEKDAY(B9871,2)))</f>
        <v>2</v>
      </c>
      <c r="D9871" s="74">
        <f t="shared" si="2"/>
        <v>20</v>
      </c>
      <c r="E9871" s="12">
        <f>IFERROR(VLOOKUP(A9871,'IDAR Meter Data'!$A:$B,2,1),"")</f>
        <v>219</v>
      </c>
      <c r="F9871" s="75">
        <f>IF(CECCZ="CZ03",'Outside Temp'!B9871,IF(CECCZ="CZ04",'Outside Temp'!B9872,IF(CECCZ="CZ12",'Outside Temp'!B9873, IF(CECCZ="CZ13",'Outside Temp'!B9874))))</f>
        <v>62</v>
      </c>
      <c r="G9871" s="12">
        <f t="shared" si="3"/>
        <v>1</v>
      </c>
    </row>
    <row r="9872" ht="15.75" customHeight="1">
      <c r="A9872" s="13">
        <v>42227.854166666664</v>
      </c>
      <c r="B9872" s="73">
        <f t="shared" si="1"/>
        <v>42227</v>
      </c>
      <c r="C9872" s="74">
        <f>IF(NewCustomer="Yes", IF(COUNTIF($I$2:$I$11,B9872)&gt;0,0,WEEKDAY(B9872,2)),IF(COUNTIF($I$2:$I$21,B9872)&gt;0,0,WEEKDAY(B9872,2)))</f>
        <v>2</v>
      </c>
      <c r="D9872" s="74">
        <f t="shared" si="2"/>
        <v>20</v>
      </c>
      <c r="E9872" s="12">
        <f>IFERROR(VLOOKUP(A9872,'IDAR Meter Data'!$A:$B,2,1),"")</f>
        <v>206</v>
      </c>
      <c r="F9872" s="75">
        <f>IF(CECCZ="CZ03",'Outside Temp'!B9872,IF(CECCZ="CZ04",'Outside Temp'!B9873,IF(CECCZ="CZ12",'Outside Temp'!B9874, IF(CECCZ="CZ13",'Outside Temp'!B9875))))</f>
        <v>62</v>
      </c>
      <c r="G9872" s="12">
        <f t="shared" si="3"/>
        <v>1</v>
      </c>
    </row>
    <row r="9873" ht="15.75" customHeight="1">
      <c r="A9873" s="13">
        <v>42227.864583333336</v>
      </c>
      <c r="B9873" s="73">
        <f t="shared" si="1"/>
        <v>42227</v>
      </c>
      <c r="C9873" s="74">
        <f>IF(NewCustomer="Yes", IF(COUNTIF($I$2:$I$11,B9873)&gt;0,0,WEEKDAY(B9873,2)),IF(COUNTIF($I$2:$I$21,B9873)&gt;0,0,WEEKDAY(B9873,2)))</f>
        <v>2</v>
      </c>
      <c r="D9873" s="74">
        <f t="shared" si="2"/>
        <v>20</v>
      </c>
      <c r="E9873" s="12">
        <f>IFERROR(VLOOKUP(A9873,'IDAR Meter Data'!$A:$B,2,1),"")</f>
        <v>190</v>
      </c>
      <c r="F9873" s="75">
        <f>IF(CECCZ="CZ03",'Outside Temp'!B9873,IF(CECCZ="CZ04",'Outside Temp'!B9874,IF(CECCZ="CZ12",'Outside Temp'!B9875, IF(CECCZ="CZ13",'Outside Temp'!B9876))))</f>
        <v>62</v>
      </c>
      <c r="G9873" s="12">
        <f t="shared" si="3"/>
        <v>1</v>
      </c>
    </row>
    <row r="9874" ht="15.75" customHeight="1">
      <c r="A9874" s="13">
        <v>42227.875</v>
      </c>
      <c r="B9874" s="73">
        <f t="shared" si="1"/>
        <v>42227</v>
      </c>
      <c r="C9874" s="74">
        <f>IF(NewCustomer="Yes", IF(COUNTIF($I$2:$I$11,B9874)&gt;0,0,WEEKDAY(B9874,2)),IF(COUNTIF($I$2:$I$21,B9874)&gt;0,0,WEEKDAY(B9874,2)))</f>
        <v>2</v>
      </c>
      <c r="D9874" s="74">
        <f t="shared" si="2"/>
        <v>21</v>
      </c>
      <c r="E9874" s="12">
        <f>IFERROR(VLOOKUP(A9874,'IDAR Meter Data'!$A:$B,2,1),"")</f>
        <v>197</v>
      </c>
      <c r="F9874" s="75">
        <f>IF(CECCZ="CZ03",'Outside Temp'!B9874,IF(CECCZ="CZ04",'Outside Temp'!B9875,IF(CECCZ="CZ12",'Outside Temp'!B9876, IF(CECCZ="CZ13",'Outside Temp'!B9877))))</f>
        <v>62</v>
      </c>
      <c r="G9874" s="12">
        <f t="shared" si="3"/>
        <v>1</v>
      </c>
    </row>
    <row r="9875" ht="15.75" customHeight="1">
      <c r="A9875" s="13">
        <v>42227.885416666664</v>
      </c>
      <c r="B9875" s="73">
        <f t="shared" si="1"/>
        <v>42227</v>
      </c>
      <c r="C9875" s="74">
        <f>IF(NewCustomer="Yes", IF(COUNTIF($I$2:$I$11,B9875)&gt;0,0,WEEKDAY(B9875,2)),IF(COUNTIF($I$2:$I$21,B9875)&gt;0,0,WEEKDAY(B9875,2)))</f>
        <v>2</v>
      </c>
      <c r="D9875" s="74">
        <f t="shared" si="2"/>
        <v>21</v>
      </c>
      <c r="E9875" s="12">
        <f>IFERROR(VLOOKUP(A9875,'IDAR Meter Data'!$A:$B,2,1),"")</f>
        <v>199</v>
      </c>
      <c r="F9875" s="75">
        <f>IF(CECCZ="CZ03",'Outside Temp'!B9875,IF(CECCZ="CZ04",'Outside Temp'!B9876,IF(CECCZ="CZ12",'Outside Temp'!B9877, IF(CECCZ="CZ13",'Outside Temp'!B9878))))</f>
        <v>62</v>
      </c>
      <c r="G9875" s="12">
        <f t="shared" si="3"/>
        <v>1</v>
      </c>
    </row>
    <row r="9876" ht="15.75" customHeight="1">
      <c r="A9876" s="13">
        <v>42227.895833333336</v>
      </c>
      <c r="B9876" s="73">
        <f t="shared" si="1"/>
        <v>42227</v>
      </c>
      <c r="C9876" s="74">
        <f>IF(NewCustomer="Yes", IF(COUNTIF($I$2:$I$11,B9876)&gt;0,0,WEEKDAY(B9876,2)),IF(COUNTIF($I$2:$I$21,B9876)&gt;0,0,WEEKDAY(B9876,2)))</f>
        <v>2</v>
      </c>
      <c r="D9876" s="74">
        <f t="shared" si="2"/>
        <v>21</v>
      </c>
      <c r="E9876" s="12">
        <f>IFERROR(VLOOKUP(A9876,'IDAR Meter Data'!$A:$B,2,1),"")</f>
        <v>197</v>
      </c>
      <c r="F9876" s="75">
        <f>IF(CECCZ="CZ03",'Outside Temp'!B9876,IF(CECCZ="CZ04",'Outside Temp'!B9877,IF(CECCZ="CZ12",'Outside Temp'!B9878, IF(CECCZ="CZ13",'Outside Temp'!B9879))))</f>
        <v>62</v>
      </c>
      <c r="G9876" s="12">
        <f t="shared" si="3"/>
        <v>1</v>
      </c>
    </row>
    <row r="9877" ht="15.75" customHeight="1">
      <c r="A9877" s="13">
        <v>42227.90625</v>
      </c>
      <c r="B9877" s="73">
        <f t="shared" si="1"/>
        <v>42227</v>
      </c>
      <c r="C9877" s="74">
        <f>IF(NewCustomer="Yes", IF(COUNTIF($I$2:$I$11,B9877)&gt;0,0,WEEKDAY(B9877,2)),IF(COUNTIF($I$2:$I$21,B9877)&gt;0,0,WEEKDAY(B9877,2)))</f>
        <v>2</v>
      </c>
      <c r="D9877" s="74">
        <f t="shared" si="2"/>
        <v>21</v>
      </c>
      <c r="E9877" s="12">
        <f>IFERROR(VLOOKUP(A9877,'IDAR Meter Data'!$A:$B,2,1),"")</f>
        <v>183</v>
      </c>
      <c r="F9877" s="75">
        <f>IF(CECCZ="CZ03",'Outside Temp'!B9877,IF(CECCZ="CZ04",'Outside Temp'!B9878,IF(CECCZ="CZ12",'Outside Temp'!B9879, IF(CECCZ="CZ13",'Outside Temp'!B9880))))</f>
        <v>62</v>
      </c>
      <c r="G9877" s="12">
        <f t="shared" si="3"/>
        <v>1</v>
      </c>
    </row>
    <row r="9878" ht="15.75" customHeight="1">
      <c r="A9878" s="13">
        <v>42227.916666666664</v>
      </c>
      <c r="B9878" s="73">
        <f t="shared" si="1"/>
        <v>42227</v>
      </c>
      <c r="C9878" s="74">
        <f>IF(NewCustomer="Yes", IF(COUNTIF($I$2:$I$11,B9878)&gt;0,0,WEEKDAY(B9878,2)),IF(COUNTIF($I$2:$I$21,B9878)&gt;0,0,WEEKDAY(B9878,2)))</f>
        <v>2</v>
      </c>
      <c r="D9878" s="74">
        <f t="shared" si="2"/>
        <v>22</v>
      </c>
      <c r="E9878" s="12">
        <f>IFERROR(VLOOKUP(A9878,'IDAR Meter Data'!$A:$B,2,1),"")</f>
        <v>191</v>
      </c>
      <c r="F9878" s="75">
        <f>IF(CECCZ="CZ03",'Outside Temp'!B9878,IF(CECCZ="CZ04",'Outside Temp'!B9879,IF(CECCZ="CZ12",'Outside Temp'!B9880, IF(CECCZ="CZ13",'Outside Temp'!B9881))))</f>
        <v>62</v>
      </c>
      <c r="G9878" s="12">
        <f t="shared" si="3"/>
        <v>1</v>
      </c>
    </row>
    <row r="9879" ht="15.75" customHeight="1">
      <c r="A9879" s="13">
        <v>42227.927083333336</v>
      </c>
      <c r="B9879" s="73">
        <f t="shared" si="1"/>
        <v>42227</v>
      </c>
      <c r="C9879" s="74">
        <f>IF(NewCustomer="Yes", IF(COUNTIF($I$2:$I$11,B9879)&gt;0,0,WEEKDAY(B9879,2)),IF(COUNTIF($I$2:$I$21,B9879)&gt;0,0,WEEKDAY(B9879,2)))</f>
        <v>2</v>
      </c>
      <c r="D9879" s="74">
        <f t="shared" si="2"/>
        <v>22</v>
      </c>
      <c r="E9879" s="12">
        <f>IFERROR(VLOOKUP(A9879,'IDAR Meter Data'!$A:$B,2,1),"")</f>
        <v>185</v>
      </c>
      <c r="F9879" s="75">
        <f>IF(CECCZ="CZ03",'Outside Temp'!B9879,IF(CECCZ="CZ04",'Outside Temp'!B9880,IF(CECCZ="CZ12",'Outside Temp'!B9881, IF(CECCZ="CZ13",'Outside Temp'!B9882))))</f>
        <v>62</v>
      </c>
      <c r="G9879" s="12">
        <f t="shared" si="3"/>
        <v>1</v>
      </c>
    </row>
    <row r="9880" ht="15.75" customHeight="1">
      <c r="A9880" s="13">
        <v>42227.9375</v>
      </c>
      <c r="B9880" s="73">
        <f t="shared" si="1"/>
        <v>42227</v>
      </c>
      <c r="C9880" s="74">
        <f>IF(NewCustomer="Yes", IF(COUNTIF($I$2:$I$11,B9880)&gt;0,0,WEEKDAY(B9880,2)),IF(COUNTIF($I$2:$I$21,B9880)&gt;0,0,WEEKDAY(B9880,2)))</f>
        <v>2</v>
      </c>
      <c r="D9880" s="74">
        <f t="shared" si="2"/>
        <v>22</v>
      </c>
      <c r="E9880" s="12">
        <f>IFERROR(VLOOKUP(A9880,'IDAR Meter Data'!$A:$B,2,1),"")</f>
        <v>179</v>
      </c>
      <c r="F9880" s="75">
        <f>IF(CECCZ="CZ03",'Outside Temp'!B9880,IF(CECCZ="CZ04",'Outside Temp'!B9881,IF(CECCZ="CZ12",'Outside Temp'!B9882, IF(CECCZ="CZ13",'Outside Temp'!B9883))))</f>
        <v>62</v>
      </c>
      <c r="G9880" s="12">
        <f t="shared" si="3"/>
        <v>1</v>
      </c>
    </row>
    <row r="9881" ht="15.75" customHeight="1">
      <c r="A9881" s="13">
        <v>42227.947916666664</v>
      </c>
      <c r="B9881" s="73">
        <f t="shared" si="1"/>
        <v>42227</v>
      </c>
      <c r="C9881" s="74">
        <f>IF(NewCustomer="Yes", IF(COUNTIF($I$2:$I$11,B9881)&gt;0,0,WEEKDAY(B9881,2)),IF(COUNTIF($I$2:$I$21,B9881)&gt;0,0,WEEKDAY(B9881,2)))</f>
        <v>2</v>
      </c>
      <c r="D9881" s="74">
        <f t="shared" si="2"/>
        <v>22</v>
      </c>
      <c r="E9881" s="12">
        <f>IFERROR(VLOOKUP(A9881,'IDAR Meter Data'!$A:$B,2,1),"")</f>
        <v>179</v>
      </c>
      <c r="F9881" s="75">
        <f>IF(CECCZ="CZ03",'Outside Temp'!B9881,IF(CECCZ="CZ04",'Outside Temp'!B9882,IF(CECCZ="CZ12",'Outside Temp'!B9883, IF(CECCZ="CZ13",'Outside Temp'!B9884))))</f>
        <v>62</v>
      </c>
      <c r="G9881" s="12">
        <f t="shared" si="3"/>
        <v>1</v>
      </c>
    </row>
    <row r="9882" ht="15.75" customHeight="1">
      <c r="A9882" s="13">
        <v>42227.958333333336</v>
      </c>
      <c r="B9882" s="73">
        <f t="shared" si="1"/>
        <v>42227</v>
      </c>
      <c r="C9882" s="74">
        <f>IF(NewCustomer="Yes", IF(COUNTIF($I$2:$I$11,B9882)&gt;0,0,WEEKDAY(B9882,2)),IF(COUNTIF($I$2:$I$21,B9882)&gt;0,0,WEEKDAY(B9882,2)))</f>
        <v>2</v>
      </c>
      <c r="D9882" s="74">
        <f t="shared" si="2"/>
        <v>23</v>
      </c>
      <c r="E9882" s="12">
        <f>IFERROR(VLOOKUP(A9882,'IDAR Meter Data'!$A:$B,2,1),"")</f>
        <v>194</v>
      </c>
      <c r="F9882" s="75">
        <f>IF(CECCZ="CZ03",'Outside Temp'!B9882,IF(CECCZ="CZ04",'Outside Temp'!B9883,IF(CECCZ="CZ12",'Outside Temp'!B9884, IF(CECCZ="CZ13",'Outside Temp'!B9885))))</f>
        <v>61.93333333</v>
      </c>
      <c r="G9882" s="12">
        <f t="shared" si="3"/>
        <v>1</v>
      </c>
    </row>
    <row r="9883" ht="15.75" customHeight="1">
      <c r="A9883" s="13">
        <v>42227.96875</v>
      </c>
      <c r="B9883" s="73">
        <f t="shared" si="1"/>
        <v>42227</v>
      </c>
      <c r="C9883" s="74">
        <f>IF(NewCustomer="Yes", IF(COUNTIF($I$2:$I$11,B9883)&gt;0,0,WEEKDAY(B9883,2)),IF(COUNTIF($I$2:$I$21,B9883)&gt;0,0,WEEKDAY(B9883,2)))</f>
        <v>2</v>
      </c>
      <c r="D9883" s="74">
        <f t="shared" si="2"/>
        <v>23</v>
      </c>
      <c r="E9883" s="12">
        <f>IFERROR(VLOOKUP(A9883,'IDAR Meter Data'!$A:$B,2,1),"")</f>
        <v>167</v>
      </c>
      <c r="F9883" s="75">
        <f>IF(CECCZ="CZ03",'Outside Temp'!B9883,IF(CECCZ="CZ04",'Outside Temp'!B9884,IF(CECCZ="CZ12",'Outside Temp'!B9885, IF(CECCZ="CZ13",'Outside Temp'!B9886))))</f>
        <v>61.68333333</v>
      </c>
      <c r="G9883" s="12">
        <f t="shared" si="3"/>
        <v>1</v>
      </c>
    </row>
    <row r="9884" ht="15.75" customHeight="1">
      <c r="A9884" s="13">
        <v>42227.979166666664</v>
      </c>
      <c r="B9884" s="73">
        <f t="shared" si="1"/>
        <v>42227</v>
      </c>
      <c r="C9884" s="74">
        <f>IF(NewCustomer="Yes", IF(COUNTIF($I$2:$I$11,B9884)&gt;0,0,WEEKDAY(B9884,2)),IF(COUNTIF($I$2:$I$21,B9884)&gt;0,0,WEEKDAY(B9884,2)))</f>
        <v>2</v>
      </c>
      <c r="D9884" s="74">
        <f t="shared" si="2"/>
        <v>23</v>
      </c>
      <c r="E9884" s="12">
        <f>IFERROR(VLOOKUP(A9884,'IDAR Meter Data'!$A:$B,2,1),"")</f>
        <v>178</v>
      </c>
      <c r="F9884" s="75">
        <f>IF(CECCZ="CZ03",'Outside Temp'!B9884,IF(CECCZ="CZ04",'Outside Temp'!B9885,IF(CECCZ="CZ12",'Outside Temp'!B9886, IF(CECCZ="CZ13",'Outside Temp'!B9887))))</f>
        <v>61.43333333</v>
      </c>
      <c r="G9884" s="12">
        <f t="shared" si="3"/>
        <v>1</v>
      </c>
    </row>
    <row r="9885" ht="15.75" customHeight="1">
      <c r="A9885" s="13">
        <v>42227.989583333336</v>
      </c>
      <c r="B9885" s="73">
        <f t="shared" si="1"/>
        <v>42227</v>
      </c>
      <c r="C9885" s="74">
        <f>IF(NewCustomer="Yes", IF(COUNTIF($I$2:$I$11,B9885)&gt;0,0,WEEKDAY(B9885,2)),IF(COUNTIF($I$2:$I$21,B9885)&gt;0,0,WEEKDAY(B9885,2)))</f>
        <v>2</v>
      </c>
      <c r="D9885" s="74">
        <f t="shared" si="2"/>
        <v>23</v>
      </c>
      <c r="E9885" s="12">
        <f>IFERROR(VLOOKUP(A9885,'IDAR Meter Data'!$A:$B,2,1),"")</f>
        <v>168</v>
      </c>
      <c r="F9885" s="75">
        <f>IF(CECCZ="CZ03",'Outside Temp'!B9885,IF(CECCZ="CZ04",'Outside Temp'!B9886,IF(CECCZ="CZ12",'Outside Temp'!B9887, IF(CECCZ="CZ13",'Outside Temp'!B9888))))</f>
        <v>61.18333333</v>
      </c>
      <c r="G9885" s="12">
        <f t="shared" si="3"/>
        <v>1</v>
      </c>
    </row>
    <row r="9886" ht="15.75" customHeight="1">
      <c r="A9886" s="13">
        <v>42228.0</v>
      </c>
      <c r="B9886" s="73">
        <f t="shared" si="1"/>
        <v>42228</v>
      </c>
      <c r="C9886" s="74">
        <f>IF(NewCustomer="Yes", IF(COUNTIF($I$2:$I$11,B9886)&gt;0,0,WEEKDAY(B9886,2)),IF(COUNTIF($I$2:$I$21,B9886)&gt;0,0,WEEKDAY(B9886,2)))</f>
        <v>3</v>
      </c>
      <c r="D9886" s="74">
        <f t="shared" si="2"/>
        <v>0</v>
      </c>
      <c r="E9886" s="12">
        <f>IFERROR(VLOOKUP(A9886,'IDAR Meter Data'!$A:$B,2,1),"")</f>
        <v>170</v>
      </c>
      <c r="F9886" s="75">
        <f>IF(CECCZ="CZ03",'Outside Temp'!B9886,IF(CECCZ="CZ04",'Outside Temp'!B9887,IF(CECCZ="CZ12",'Outside Temp'!B9888, IF(CECCZ="CZ13",'Outside Temp'!B9889))))</f>
        <v>60.93333333</v>
      </c>
      <c r="G9886" s="12">
        <f t="shared" si="3"/>
        <v>1</v>
      </c>
    </row>
    <row r="9887" ht="15.75" customHeight="1">
      <c r="A9887" s="13">
        <v>42228.010416666664</v>
      </c>
      <c r="B9887" s="73">
        <f t="shared" si="1"/>
        <v>42228</v>
      </c>
      <c r="C9887" s="74">
        <f>IF(NewCustomer="Yes", IF(COUNTIF($I$2:$I$11,B9887)&gt;0,0,WEEKDAY(B9887,2)),IF(COUNTIF($I$2:$I$21,B9887)&gt;0,0,WEEKDAY(B9887,2)))</f>
        <v>3</v>
      </c>
      <c r="D9887" s="74">
        <f t="shared" si="2"/>
        <v>0</v>
      </c>
      <c r="E9887" s="12">
        <f>IFERROR(VLOOKUP(A9887,'IDAR Meter Data'!$A:$B,2,1),"")</f>
        <v>186</v>
      </c>
      <c r="F9887" s="75">
        <f>IF(CECCZ="CZ03",'Outside Temp'!B9887,IF(CECCZ="CZ04",'Outside Temp'!B9888,IF(CECCZ="CZ12",'Outside Temp'!B9889, IF(CECCZ="CZ13",'Outside Temp'!B9890))))</f>
        <v>60.68333333</v>
      </c>
      <c r="G9887" s="12">
        <f t="shared" si="3"/>
        <v>1</v>
      </c>
    </row>
    <row r="9888" ht="15.75" customHeight="1">
      <c r="A9888" s="13">
        <v>42228.020833333336</v>
      </c>
      <c r="B9888" s="73">
        <f t="shared" si="1"/>
        <v>42228</v>
      </c>
      <c r="C9888" s="74">
        <f>IF(NewCustomer="Yes", IF(COUNTIF($I$2:$I$11,B9888)&gt;0,0,WEEKDAY(B9888,2)),IF(COUNTIF($I$2:$I$21,B9888)&gt;0,0,WEEKDAY(B9888,2)))</f>
        <v>3</v>
      </c>
      <c r="D9888" s="74">
        <f t="shared" si="2"/>
        <v>0</v>
      </c>
      <c r="E9888" s="12">
        <f>IFERROR(VLOOKUP(A9888,'IDAR Meter Data'!$A:$B,2,1),"")</f>
        <v>163</v>
      </c>
      <c r="F9888" s="75">
        <f>IF(CECCZ="CZ03",'Outside Temp'!B9888,IF(CECCZ="CZ04",'Outside Temp'!B9889,IF(CECCZ="CZ12",'Outside Temp'!B9890, IF(CECCZ="CZ13",'Outside Temp'!B9891))))</f>
        <v>60.43333333</v>
      </c>
      <c r="G9888" s="12">
        <f t="shared" si="3"/>
        <v>1</v>
      </c>
    </row>
    <row r="9889" ht="15.75" customHeight="1">
      <c r="A9889" s="13">
        <v>42228.03125</v>
      </c>
      <c r="B9889" s="73">
        <f t="shared" si="1"/>
        <v>42228</v>
      </c>
      <c r="C9889" s="74">
        <f>IF(NewCustomer="Yes", IF(COUNTIF($I$2:$I$11,B9889)&gt;0,0,WEEKDAY(B9889,2)),IF(COUNTIF($I$2:$I$21,B9889)&gt;0,0,WEEKDAY(B9889,2)))</f>
        <v>3</v>
      </c>
      <c r="D9889" s="74">
        <f t="shared" si="2"/>
        <v>0</v>
      </c>
      <c r="E9889" s="12">
        <f>IFERROR(VLOOKUP(A9889,'IDAR Meter Data'!$A:$B,2,1),"")</f>
        <v>166</v>
      </c>
      <c r="F9889" s="75">
        <f>IF(CECCZ="CZ03",'Outside Temp'!B9889,IF(CECCZ="CZ04",'Outside Temp'!B9890,IF(CECCZ="CZ12",'Outside Temp'!B9891, IF(CECCZ="CZ13",'Outside Temp'!B9892))))</f>
        <v>60.18333333</v>
      </c>
      <c r="G9889" s="12">
        <f t="shared" si="3"/>
        <v>1</v>
      </c>
    </row>
    <row r="9890" ht="15.75" customHeight="1">
      <c r="A9890" s="13">
        <v>42228.041666666664</v>
      </c>
      <c r="B9890" s="73">
        <f t="shared" si="1"/>
        <v>42228</v>
      </c>
      <c r="C9890" s="74">
        <f>IF(NewCustomer="Yes", IF(COUNTIF($I$2:$I$11,B9890)&gt;0,0,WEEKDAY(B9890,2)),IF(COUNTIF($I$2:$I$21,B9890)&gt;0,0,WEEKDAY(B9890,2)))</f>
        <v>3</v>
      </c>
      <c r="D9890" s="74">
        <f t="shared" si="2"/>
        <v>1</v>
      </c>
      <c r="E9890" s="12">
        <f>IFERROR(VLOOKUP(A9890,'IDAR Meter Data'!$A:$B,2,1),"")</f>
        <v>164</v>
      </c>
      <c r="F9890" s="75">
        <f>IF(CECCZ="CZ03",'Outside Temp'!B9890,IF(CECCZ="CZ04",'Outside Temp'!B9891,IF(CECCZ="CZ12",'Outside Temp'!B9892, IF(CECCZ="CZ13",'Outside Temp'!B9893))))</f>
        <v>60</v>
      </c>
      <c r="G9890" s="12">
        <f t="shared" si="3"/>
        <v>1</v>
      </c>
    </row>
    <row r="9891" ht="15.75" customHeight="1">
      <c r="A9891" s="13">
        <v>42228.052083333336</v>
      </c>
      <c r="B9891" s="73">
        <f t="shared" si="1"/>
        <v>42228</v>
      </c>
      <c r="C9891" s="74">
        <f>IF(NewCustomer="Yes", IF(COUNTIF($I$2:$I$11,B9891)&gt;0,0,WEEKDAY(B9891,2)),IF(COUNTIF($I$2:$I$21,B9891)&gt;0,0,WEEKDAY(B9891,2)))</f>
        <v>3</v>
      </c>
      <c r="D9891" s="74">
        <f t="shared" si="2"/>
        <v>1</v>
      </c>
      <c r="E9891" s="12">
        <f>IFERROR(VLOOKUP(A9891,'IDAR Meter Data'!$A:$B,2,1),"")</f>
        <v>176</v>
      </c>
      <c r="F9891" s="75">
        <f>IF(CECCZ="CZ03",'Outside Temp'!B9891,IF(CECCZ="CZ04",'Outside Temp'!B9892,IF(CECCZ="CZ12",'Outside Temp'!B9893, IF(CECCZ="CZ13",'Outside Temp'!B9894))))</f>
        <v>60</v>
      </c>
      <c r="G9891" s="12">
        <f t="shared" si="3"/>
        <v>1</v>
      </c>
    </row>
    <row r="9892" ht="15.75" customHeight="1">
      <c r="A9892" s="13">
        <v>42228.0625</v>
      </c>
      <c r="B9892" s="73">
        <f t="shared" si="1"/>
        <v>42228</v>
      </c>
      <c r="C9892" s="74">
        <f>IF(NewCustomer="Yes", IF(COUNTIF($I$2:$I$11,B9892)&gt;0,0,WEEKDAY(B9892,2)),IF(COUNTIF($I$2:$I$21,B9892)&gt;0,0,WEEKDAY(B9892,2)))</f>
        <v>3</v>
      </c>
      <c r="D9892" s="74">
        <f t="shared" si="2"/>
        <v>1</v>
      </c>
      <c r="E9892" s="12">
        <f>IFERROR(VLOOKUP(A9892,'IDAR Meter Data'!$A:$B,2,1),"")</f>
        <v>168</v>
      </c>
      <c r="F9892" s="75">
        <f>IF(CECCZ="CZ03",'Outside Temp'!B9892,IF(CECCZ="CZ04",'Outside Temp'!B9893,IF(CECCZ="CZ12",'Outside Temp'!B9894, IF(CECCZ="CZ13",'Outside Temp'!B9895))))</f>
        <v>60</v>
      </c>
      <c r="G9892" s="12">
        <f t="shared" si="3"/>
        <v>1</v>
      </c>
    </row>
    <row r="9893" ht="15.75" customHeight="1">
      <c r="A9893" s="13">
        <v>42228.072916666664</v>
      </c>
      <c r="B9893" s="73">
        <f t="shared" si="1"/>
        <v>42228</v>
      </c>
      <c r="C9893" s="74">
        <f>IF(NewCustomer="Yes", IF(COUNTIF($I$2:$I$11,B9893)&gt;0,0,WEEKDAY(B9893,2)),IF(COUNTIF($I$2:$I$21,B9893)&gt;0,0,WEEKDAY(B9893,2)))</f>
        <v>3</v>
      </c>
      <c r="D9893" s="74">
        <f t="shared" si="2"/>
        <v>1</v>
      </c>
      <c r="E9893" s="12">
        <f>IFERROR(VLOOKUP(A9893,'IDAR Meter Data'!$A:$B,2,1),"")</f>
        <v>159</v>
      </c>
      <c r="F9893" s="75">
        <f>IF(CECCZ="CZ03",'Outside Temp'!B9893,IF(CECCZ="CZ04",'Outside Temp'!B9894,IF(CECCZ="CZ12",'Outside Temp'!B9895, IF(CECCZ="CZ13",'Outside Temp'!B9896))))</f>
        <v>60</v>
      </c>
      <c r="G9893" s="12">
        <f t="shared" si="3"/>
        <v>1</v>
      </c>
    </row>
    <row r="9894" ht="15.75" customHeight="1">
      <c r="A9894" s="13">
        <v>42228.083333333336</v>
      </c>
      <c r="B9894" s="73">
        <f t="shared" si="1"/>
        <v>42228</v>
      </c>
      <c r="C9894" s="74">
        <f>IF(NewCustomer="Yes", IF(COUNTIF($I$2:$I$11,B9894)&gt;0,0,WEEKDAY(B9894,2)),IF(COUNTIF($I$2:$I$21,B9894)&gt;0,0,WEEKDAY(B9894,2)))</f>
        <v>3</v>
      </c>
      <c r="D9894" s="74">
        <f t="shared" si="2"/>
        <v>2</v>
      </c>
      <c r="E9894" s="12">
        <f>IFERROR(VLOOKUP(A9894,'IDAR Meter Data'!$A:$B,2,1),"")</f>
        <v>160</v>
      </c>
      <c r="F9894" s="75">
        <f>IF(CECCZ="CZ03",'Outside Temp'!B9894,IF(CECCZ="CZ04",'Outside Temp'!B9895,IF(CECCZ="CZ12",'Outside Temp'!B9896, IF(CECCZ="CZ13",'Outside Temp'!B9897))))</f>
        <v>59.93333333</v>
      </c>
      <c r="G9894" s="12">
        <f t="shared" si="3"/>
        <v>1</v>
      </c>
    </row>
    <row r="9895" ht="15.75" customHeight="1">
      <c r="A9895" s="13">
        <v>42228.09375</v>
      </c>
      <c r="B9895" s="73">
        <f t="shared" si="1"/>
        <v>42228</v>
      </c>
      <c r="C9895" s="74">
        <f>IF(NewCustomer="Yes", IF(COUNTIF($I$2:$I$11,B9895)&gt;0,0,WEEKDAY(B9895,2)),IF(COUNTIF($I$2:$I$21,B9895)&gt;0,0,WEEKDAY(B9895,2)))</f>
        <v>3</v>
      </c>
      <c r="D9895" s="74">
        <f t="shared" si="2"/>
        <v>2</v>
      </c>
      <c r="E9895" s="12">
        <f>IFERROR(VLOOKUP(A9895,'IDAR Meter Data'!$A:$B,2,1),"")</f>
        <v>150</v>
      </c>
      <c r="F9895" s="75">
        <f>IF(CECCZ="CZ03",'Outside Temp'!B9895,IF(CECCZ="CZ04",'Outside Temp'!B9896,IF(CECCZ="CZ12",'Outside Temp'!B9897, IF(CECCZ="CZ13",'Outside Temp'!B9898))))</f>
        <v>59.68333333</v>
      </c>
      <c r="G9895" s="12">
        <f t="shared" si="3"/>
        <v>1</v>
      </c>
    </row>
    <row r="9896" ht="15.75" customHeight="1">
      <c r="A9896" s="13">
        <v>42228.104166666664</v>
      </c>
      <c r="B9896" s="73">
        <f t="shared" si="1"/>
        <v>42228</v>
      </c>
      <c r="C9896" s="74">
        <f>IF(NewCustomer="Yes", IF(COUNTIF($I$2:$I$11,B9896)&gt;0,0,WEEKDAY(B9896,2)),IF(COUNTIF($I$2:$I$21,B9896)&gt;0,0,WEEKDAY(B9896,2)))</f>
        <v>3</v>
      </c>
      <c r="D9896" s="74">
        <f t="shared" si="2"/>
        <v>2</v>
      </c>
      <c r="E9896" s="12">
        <f>IFERROR(VLOOKUP(A9896,'IDAR Meter Data'!$A:$B,2,1),"")</f>
        <v>171</v>
      </c>
      <c r="F9896" s="75">
        <f>IF(CECCZ="CZ03",'Outside Temp'!B9896,IF(CECCZ="CZ04",'Outside Temp'!B9897,IF(CECCZ="CZ12",'Outside Temp'!B9898, IF(CECCZ="CZ13",'Outside Temp'!B9899))))</f>
        <v>59.43333333</v>
      </c>
      <c r="G9896" s="12">
        <f t="shared" si="3"/>
        <v>1</v>
      </c>
    </row>
    <row r="9897" ht="15.75" customHeight="1">
      <c r="A9897" s="13">
        <v>42228.114583333336</v>
      </c>
      <c r="B9897" s="73">
        <f t="shared" si="1"/>
        <v>42228</v>
      </c>
      <c r="C9897" s="74">
        <f>IF(NewCustomer="Yes", IF(COUNTIF($I$2:$I$11,B9897)&gt;0,0,WEEKDAY(B9897,2)),IF(COUNTIF($I$2:$I$21,B9897)&gt;0,0,WEEKDAY(B9897,2)))</f>
        <v>3</v>
      </c>
      <c r="D9897" s="74">
        <f t="shared" si="2"/>
        <v>2</v>
      </c>
      <c r="E9897" s="12">
        <f>IFERROR(VLOOKUP(A9897,'IDAR Meter Data'!$A:$B,2,1),"")</f>
        <v>161</v>
      </c>
      <c r="F9897" s="75">
        <f>IF(CECCZ="CZ03",'Outside Temp'!B9897,IF(CECCZ="CZ04",'Outside Temp'!B9898,IF(CECCZ="CZ12",'Outside Temp'!B9899, IF(CECCZ="CZ13",'Outside Temp'!B9900))))</f>
        <v>59.18333333</v>
      </c>
      <c r="G9897" s="12">
        <f t="shared" si="3"/>
        <v>1</v>
      </c>
    </row>
    <row r="9898" ht="15.75" customHeight="1">
      <c r="A9898" s="13">
        <v>42228.125</v>
      </c>
      <c r="B9898" s="73">
        <f t="shared" si="1"/>
        <v>42228</v>
      </c>
      <c r="C9898" s="74">
        <f>IF(NewCustomer="Yes", IF(COUNTIF($I$2:$I$11,B9898)&gt;0,0,WEEKDAY(B9898,2)),IF(COUNTIF($I$2:$I$21,B9898)&gt;0,0,WEEKDAY(B9898,2)))</f>
        <v>3</v>
      </c>
      <c r="D9898" s="74">
        <f t="shared" si="2"/>
        <v>3</v>
      </c>
      <c r="E9898" s="12">
        <f>IFERROR(VLOOKUP(A9898,'IDAR Meter Data'!$A:$B,2,1),"")</f>
        <v>157</v>
      </c>
      <c r="F9898" s="75">
        <f>IF(CECCZ="CZ03",'Outside Temp'!B9898,IF(CECCZ="CZ04",'Outside Temp'!B9899,IF(CECCZ="CZ12",'Outside Temp'!B9900, IF(CECCZ="CZ13",'Outside Temp'!B9901))))</f>
        <v>59</v>
      </c>
      <c r="G9898" s="12">
        <f t="shared" si="3"/>
        <v>1</v>
      </c>
    </row>
    <row r="9899" ht="15.75" customHeight="1">
      <c r="A9899" s="13">
        <v>42228.135416666664</v>
      </c>
      <c r="B9899" s="73">
        <f t="shared" si="1"/>
        <v>42228</v>
      </c>
      <c r="C9899" s="74">
        <f>IF(NewCustomer="Yes", IF(COUNTIF($I$2:$I$11,B9899)&gt;0,0,WEEKDAY(B9899,2)),IF(COUNTIF($I$2:$I$21,B9899)&gt;0,0,WEEKDAY(B9899,2)))</f>
        <v>3</v>
      </c>
      <c r="D9899" s="74">
        <f t="shared" si="2"/>
        <v>3</v>
      </c>
      <c r="E9899" s="12">
        <f>IFERROR(VLOOKUP(A9899,'IDAR Meter Data'!$A:$B,2,1),"")</f>
        <v>160</v>
      </c>
      <c r="F9899" s="75">
        <f>IF(CECCZ="CZ03",'Outside Temp'!B9899,IF(CECCZ="CZ04",'Outside Temp'!B9900,IF(CECCZ="CZ12",'Outside Temp'!B9901, IF(CECCZ="CZ13",'Outside Temp'!B9902))))</f>
        <v>59</v>
      </c>
      <c r="G9899" s="12">
        <f t="shared" si="3"/>
        <v>1</v>
      </c>
    </row>
    <row r="9900" ht="15.75" customHeight="1">
      <c r="A9900" s="13">
        <v>42228.145833333336</v>
      </c>
      <c r="B9900" s="73">
        <f t="shared" si="1"/>
        <v>42228</v>
      </c>
      <c r="C9900" s="74">
        <f>IF(NewCustomer="Yes", IF(COUNTIF($I$2:$I$11,B9900)&gt;0,0,WEEKDAY(B9900,2)),IF(COUNTIF($I$2:$I$21,B9900)&gt;0,0,WEEKDAY(B9900,2)))</f>
        <v>3</v>
      </c>
      <c r="D9900" s="74">
        <f t="shared" si="2"/>
        <v>3</v>
      </c>
      <c r="E9900" s="12">
        <f>IFERROR(VLOOKUP(A9900,'IDAR Meter Data'!$A:$B,2,1),"")</f>
        <v>151</v>
      </c>
      <c r="F9900" s="75">
        <f>IF(CECCZ="CZ03",'Outside Temp'!B9900,IF(CECCZ="CZ04",'Outside Temp'!B9901,IF(CECCZ="CZ12",'Outside Temp'!B9902, IF(CECCZ="CZ13",'Outside Temp'!B9903))))</f>
        <v>59</v>
      </c>
      <c r="G9900" s="12">
        <f t="shared" si="3"/>
        <v>1</v>
      </c>
    </row>
    <row r="9901" ht="15.75" customHeight="1">
      <c r="A9901" s="13">
        <v>42228.15625</v>
      </c>
      <c r="B9901" s="73">
        <f t="shared" si="1"/>
        <v>42228</v>
      </c>
      <c r="C9901" s="74">
        <f>IF(NewCustomer="Yes", IF(COUNTIF($I$2:$I$11,B9901)&gt;0,0,WEEKDAY(B9901,2)),IF(COUNTIF($I$2:$I$21,B9901)&gt;0,0,WEEKDAY(B9901,2)))</f>
        <v>3</v>
      </c>
      <c r="D9901" s="74">
        <f t="shared" si="2"/>
        <v>3</v>
      </c>
      <c r="E9901" s="12">
        <f>IFERROR(VLOOKUP(A9901,'IDAR Meter Data'!$A:$B,2,1),"")</f>
        <v>177</v>
      </c>
      <c r="F9901" s="75">
        <f>IF(CECCZ="CZ03",'Outside Temp'!B9901,IF(CECCZ="CZ04",'Outside Temp'!B9902,IF(CECCZ="CZ12",'Outside Temp'!B9903, IF(CECCZ="CZ13",'Outside Temp'!B9904))))</f>
        <v>59</v>
      </c>
      <c r="G9901" s="12">
        <f t="shared" si="3"/>
        <v>1</v>
      </c>
    </row>
    <row r="9902" ht="15.75" customHeight="1">
      <c r="A9902" s="13">
        <v>42228.166666666664</v>
      </c>
      <c r="B9902" s="73">
        <f t="shared" si="1"/>
        <v>42228</v>
      </c>
      <c r="C9902" s="74">
        <f>IF(NewCustomer="Yes", IF(COUNTIF($I$2:$I$11,B9902)&gt;0,0,WEEKDAY(B9902,2)),IF(COUNTIF($I$2:$I$21,B9902)&gt;0,0,WEEKDAY(B9902,2)))</f>
        <v>3</v>
      </c>
      <c r="D9902" s="74">
        <f t="shared" si="2"/>
        <v>4</v>
      </c>
      <c r="E9902" s="12">
        <f>IFERROR(VLOOKUP(A9902,'IDAR Meter Data'!$A:$B,2,1),"")</f>
        <v>154</v>
      </c>
      <c r="F9902" s="75">
        <f>IF(CECCZ="CZ03",'Outside Temp'!B9902,IF(CECCZ="CZ04",'Outside Temp'!B9903,IF(CECCZ="CZ12",'Outside Temp'!B9904, IF(CECCZ="CZ13",'Outside Temp'!B9905))))</f>
        <v>59</v>
      </c>
      <c r="G9902" s="12">
        <f t="shared" si="3"/>
        <v>1</v>
      </c>
    </row>
    <row r="9903" ht="15.75" customHeight="1">
      <c r="A9903" s="13">
        <v>42228.177083333336</v>
      </c>
      <c r="B9903" s="73">
        <f t="shared" si="1"/>
        <v>42228</v>
      </c>
      <c r="C9903" s="74">
        <f>IF(NewCustomer="Yes", IF(COUNTIF($I$2:$I$11,B9903)&gt;0,0,WEEKDAY(B9903,2)),IF(COUNTIF($I$2:$I$21,B9903)&gt;0,0,WEEKDAY(B9903,2)))</f>
        <v>3</v>
      </c>
      <c r="D9903" s="74">
        <f t="shared" si="2"/>
        <v>4</v>
      </c>
      <c r="E9903" s="12">
        <f>IFERROR(VLOOKUP(A9903,'IDAR Meter Data'!$A:$B,2,1),"")</f>
        <v>156</v>
      </c>
      <c r="F9903" s="75">
        <f>IF(CECCZ="CZ03",'Outside Temp'!B9903,IF(CECCZ="CZ04",'Outside Temp'!B9904,IF(CECCZ="CZ12",'Outside Temp'!B9905, IF(CECCZ="CZ13",'Outside Temp'!B9906))))</f>
        <v>59</v>
      </c>
      <c r="G9903" s="12">
        <f t="shared" si="3"/>
        <v>1</v>
      </c>
    </row>
    <row r="9904" ht="15.75" customHeight="1">
      <c r="A9904" s="13">
        <v>42228.1875</v>
      </c>
      <c r="B9904" s="73">
        <f t="shared" si="1"/>
        <v>42228</v>
      </c>
      <c r="C9904" s="74">
        <f>IF(NewCustomer="Yes", IF(COUNTIF($I$2:$I$11,B9904)&gt;0,0,WEEKDAY(B9904,2)),IF(COUNTIF($I$2:$I$21,B9904)&gt;0,0,WEEKDAY(B9904,2)))</f>
        <v>3</v>
      </c>
      <c r="D9904" s="74">
        <f t="shared" si="2"/>
        <v>4</v>
      </c>
      <c r="E9904" s="12">
        <f>IFERROR(VLOOKUP(A9904,'IDAR Meter Data'!$A:$B,2,1),"")</f>
        <v>160</v>
      </c>
      <c r="F9904" s="75">
        <f>IF(CECCZ="CZ03",'Outside Temp'!B9904,IF(CECCZ="CZ04",'Outside Temp'!B9905,IF(CECCZ="CZ12",'Outside Temp'!B9906, IF(CECCZ="CZ13",'Outside Temp'!B9907))))</f>
        <v>59</v>
      </c>
      <c r="G9904" s="12">
        <f t="shared" si="3"/>
        <v>1</v>
      </c>
    </row>
    <row r="9905" ht="15.75" customHeight="1">
      <c r="A9905" s="13">
        <v>42228.197916666664</v>
      </c>
      <c r="B9905" s="73">
        <f t="shared" si="1"/>
        <v>42228</v>
      </c>
      <c r="C9905" s="74">
        <f>IF(NewCustomer="Yes", IF(COUNTIF($I$2:$I$11,B9905)&gt;0,0,WEEKDAY(B9905,2)),IF(COUNTIF($I$2:$I$21,B9905)&gt;0,0,WEEKDAY(B9905,2)))</f>
        <v>3</v>
      </c>
      <c r="D9905" s="74">
        <f t="shared" si="2"/>
        <v>4</v>
      </c>
      <c r="E9905" s="12">
        <f>IFERROR(VLOOKUP(A9905,'IDAR Meter Data'!$A:$B,2,1),"")</f>
        <v>155</v>
      </c>
      <c r="F9905" s="75">
        <f>IF(CECCZ="CZ03",'Outside Temp'!B9905,IF(CECCZ="CZ04",'Outside Temp'!B9906,IF(CECCZ="CZ12",'Outside Temp'!B9907, IF(CECCZ="CZ13",'Outside Temp'!B9908))))</f>
        <v>59</v>
      </c>
      <c r="G9905" s="12">
        <f t="shared" si="3"/>
        <v>1</v>
      </c>
    </row>
    <row r="9906" ht="15.75" customHeight="1">
      <c r="A9906" s="13">
        <v>42228.208333333336</v>
      </c>
      <c r="B9906" s="73">
        <f t="shared" si="1"/>
        <v>42228</v>
      </c>
      <c r="C9906" s="74">
        <f>IF(NewCustomer="Yes", IF(COUNTIF($I$2:$I$11,B9906)&gt;0,0,WEEKDAY(B9906,2)),IF(COUNTIF($I$2:$I$21,B9906)&gt;0,0,WEEKDAY(B9906,2)))</f>
        <v>3</v>
      </c>
      <c r="D9906" s="74">
        <f t="shared" si="2"/>
        <v>5</v>
      </c>
      <c r="E9906" s="12">
        <f>IFERROR(VLOOKUP(A9906,'IDAR Meter Data'!$A:$B,2,1),"")</f>
        <v>172</v>
      </c>
      <c r="F9906" s="75">
        <f>IF(CECCZ="CZ03",'Outside Temp'!B9906,IF(CECCZ="CZ04",'Outside Temp'!B9907,IF(CECCZ="CZ12",'Outside Temp'!B9908, IF(CECCZ="CZ13",'Outside Temp'!B9909))))</f>
        <v>59</v>
      </c>
      <c r="G9906" s="12">
        <f t="shared" si="3"/>
        <v>1</v>
      </c>
    </row>
    <row r="9907" ht="15.75" customHeight="1">
      <c r="A9907" s="13">
        <v>42228.21875</v>
      </c>
      <c r="B9907" s="73">
        <f t="shared" si="1"/>
        <v>42228</v>
      </c>
      <c r="C9907" s="74">
        <f>IF(NewCustomer="Yes", IF(COUNTIF($I$2:$I$11,B9907)&gt;0,0,WEEKDAY(B9907,2)),IF(COUNTIF($I$2:$I$21,B9907)&gt;0,0,WEEKDAY(B9907,2)))</f>
        <v>3</v>
      </c>
      <c r="D9907" s="74">
        <f t="shared" si="2"/>
        <v>5</v>
      </c>
      <c r="E9907" s="12">
        <f>IFERROR(VLOOKUP(A9907,'IDAR Meter Data'!$A:$B,2,1),"")</f>
        <v>148</v>
      </c>
      <c r="F9907" s="75">
        <f>IF(CECCZ="CZ03",'Outside Temp'!B9907,IF(CECCZ="CZ04",'Outside Temp'!B9908,IF(CECCZ="CZ12",'Outside Temp'!B9909, IF(CECCZ="CZ13",'Outside Temp'!B9910))))</f>
        <v>59</v>
      </c>
      <c r="G9907" s="12">
        <f t="shared" si="3"/>
        <v>1</v>
      </c>
    </row>
    <row r="9908" ht="15.75" customHeight="1">
      <c r="A9908" s="13">
        <v>42228.229166666664</v>
      </c>
      <c r="B9908" s="73">
        <f t="shared" si="1"/>
        <v>42228</v>
      </c>
      <c r="C9908" s="74">
        <f>IF(NewCustomer="Yes", IF(COUNTIF($I$2:$I$11,B9908)&gt;0,0,WEEKDAY(B9908,2)),IF(COUNTIF($I$2:$I$21,B9908)&gt;0,0,WEEKDAY(B9908,2)))</f>
        <v>3</v>
      </c>
      <c r="D9908" s="74">
        <f t="shared" si="2"/>
        <v>5</v>
      </c>
      <c r="E9908" s="12">
        <f>IFERROR(VLOOKUP(A9908,'IDAR Meter Data'!$A:$B,2,1),"")</f>
        <v>159</v>
      </c>
      <c r="F9908" s="75">
        <f>IF(CECCZ="CZ03",'Outside Temp'!B9908,IF(CECCZ="CZ04",'Outside Temp'!B9909,IF(CECCZ="CZ12",'Outside Temp'!B9910, IF(CECCZ="CZ13",'Outside Temp'!B9911))))</f>
        <v>59</v>
      </c>
      <c r="G9908" s="12">
        <f t="shared" si="3"/>
        <v>1</v>
      </c>
    </row>
    <row r="9909" ht="15.75" customHeight="1">
      <c r="A9909" s="13">
        <v>42228.239583333336</v>
      </c>
      <c r="B9909" s="73">
        <f t="shared" si="1"/>
        <v>42228</v>
      </c>
      <c r="C9909" s="74">
        <f>IF(NewCustomer="Yes", IF(COUNTIF($I$2:$I$11,B9909)&gt;0,0,WEEKDAY(B9909,2)),IF(COUNTIF($I$2:$I$21,B9909)&gt;0,0,WEEKDAY(B9909,2)))</f>
        <v>3</v>
      </c>
      <c r="D9909" s="74">
        <f t="shared" si="2"/>
        <v>5</v>
      </c>
      <c r="E9909" s="12">
        <f>IFERROR(VLOOKUP(A9909,'IDAR Meter Data'!$A:$B,2,1),"")</f>
        <v>145</v>
      </c>
      <c r="F9909" s="75">
        <f>IF(CECCZ="CZ03",'Outside Temp'!B9909,IF(CECCZ="CZ04",'Outside Temp'!B9910,IF(CECCZ="CZ12",'Outside Temp'!B9911, IF(CECCZ="CZ13",'Outside Temp'!B9912))))</f>
        <v>59</v>
      </c>
      <c r="G9909" s="12">
        <f t="shared" si="3"/>
        <v>1</v>
      </c>
    </row>
    <row r="9910" ht="15.75" customHeight="1">
      <c r="A9910" s="13">
        <v>42228.25</v>
      </c>
      <c r="B9910" s="73">
        <f t="shared" si="1"/>
        <v>42228</v>
      </c>
      <c r="C9910" s="74">
        <f>IF(NewCustomer="Yes", IF(COUNTIF($I$2:$I$11,B9910)&gt;0,0,WEEKDAY(B9910,2)),IF(COUNTIF($I$2:$I$21,B9910)&gt;0,0,WEEKDAY(B9910,2)))</f>
        <v>3</v>
      </c>
      <c r="D9910" s="74">
        <f t="shared" si="2"/>
        <v>6</v>
      </c>
      <c r="E9910" s="12">
        <f>IFERROR(VLOOKUP(A9910,'IDAR Meter Data'!$A:$B,2,1),"")</f>
        <v>155</v>
      </c>
      <c r="F9910" s="75">
        <f>IF(CECCZ="CZ03",'Outside Temp'!B9910,IF(CECCZ="CZ04",'Outside Temp'!B9911,IF(CECCZ="CZ12",'Outside Temp'!B9912, IF(CECCZ="CZ13",'Outside Temp'!B9913))))</f>
        <v>59.2</v>
      </c>
      <c r="G9910" s="12">
        <f t="shared" si="3"/>
        <v>1</v>
      </c>
    </row>
    <row r="9911" ht="15.75" customHeight="1">
      <c r="A9911" s="13">
        <v>42228.260416666664</v>
      </c>
      <c r="B9911" s="73">
        <f t="shared" si="1"/>
        <v>42228</v>
      </c>
      <c r="C9911" s="74">
        <f>IF(NewCustomer="Yes", IF(COUNTIF($I$2:$I$11,B9911)&gt;0,0,WEEKDAY(B9911,2)),IF(COUNTIF($I$2:$I$21,B9911)&gt;0,0,WEEKDAY(B9911,2)))</f>
        <v>3</v>
      </c>
      <c r="D9911" s="74">
        <f t="shared" si="2"/>
        <v>6</v>
      </c>
      <c r="E9911" s="12">
        <f>IFERROR(VLOOKUP(A9911,'IDAR Meter Data'!$A:$B,2,1),"")</f>
        <v>166</v>
      </c>
      <c r="F9911" s="75">
        <f>IF(CECCZ="CZ03",'Outside Temp'!B9911,IF(CECCZ="CZ04",'Outside Temp'!B9912,IF(CECCZ="CZ12",'Outside Temp'!B9913, IF(CECCZ="CZ13",'Outside Temp'!B9914))))</f>
        <v>59.95</v>
      </c>
      <c r="G9911" s="12">
        <f t="shared" si="3"/>
        <v>1</v>
      </c>
    </row>
    <row r="9912" ht="15.75" customHeight="1">
      <c r="A9912" s="13">
        <v>42228.270833333336</v>
      </c>
      <c r="B9912" s="73">
        <f t="shared" si="1"/>
        <v>42228</v>
      </c>
      <c r="C9912" s="74">
        <f>IF(NewCustomer="Yes", IF(COUNTIF($I$2:$I$11,B9912)&gt;0,0,WEEKDAY(B9912,2)),IF(COUNTIF($I$2:$I$21,B9912)&gt;0,0,WEEKDAY(B9912,2)))</f>
        <v>3</v>
      </c>
      <c r="D9912" s="74">
        <f t="shared" si="2"/>
        <v>6</v>
      </c>
      <c r="E9912" s="12">
        <f>IFERROR(VLOOKUP(A9912,'IDAR Meter Data'!$A:$B,2,1),"")</f>
        <v>158</v>
      </c>
      <c r="F9912" s="75">
        <f>IF(CECCZ="CZ03",'Outside Temp'!B9912,IF(CECCZ="CZ04",'Outside Temp'!B9913,IF(CECCZ="CZ12",'Outside Temp'!B9914, IF(CECCZ="CZ13",'Outside Temp'!B9915))))</f>
        <v>60.7</v>
      </c>
      <c r="G9912" s="12">
        <f t="shared" si="3"/>
        <v>1</v>
      </c>
    </row>
    <row r="9913" ht="15.75" customHeight="1">
      <c r="A9913" s="13">
        <v>42228.28125</v>
      </c>
      <c r="B9913" s="73">
        <f t="shared" si="1"/>
        <v>42228</v>
      </c>
      <c r="C9913" s="74">
        <f>IF(NewCustomer="Yes", IF(COUNTIF($I$2:$I$11,B9913)&gt;0,0,WEEKDAY(B9913,2)),IF(COUNTIF($I$2:$I$21,B9913)&gt;0,0,WEEKDAY(B9913,2)))</f>
        <v>3</v>
      </c>
      <c r="D9913" s="74">
        <f t="shared" si="2"/>
        <v>6</v>
      </c>
      <c r="E9913" s="12">
        <f>IFERROR(VLOOKUP(A9913,'IDAR Meter Data'!$A:$B,2,1),"")</f>
        <v>151</v>
      </c>
      <c r="F9913" s="75">
        <f>IF(CECCZ="CZ03",'Outside Temp'!B9913,IF(CECCZ="CZ04",'Outside Temp'!B9914,IF(CECCZ="CZ12",'Outside Temp'!B9915, IF(CECCZ="CZ13",'Outside Temp'!B9916))))</f>
        <v>61.45</v>
      </c>
      <c r="G9913" s="12">
        <f t="shared" si="3"/>
        <v>1</v>
      </c>
    </row>
    <row r="9914" ht="15.75" customHeight="1">
      <c r="A9914" s="13">
        <v>42228.291666666664</v>
      </c>
      <c r="B9914" s="73">
        <f t="shared" si="1"/>
        <v>42228</v>
      </c>
      <c r="C9914" s="74">
        <f>IF(NewCustomer="Yes", IF(COUNTIF($I$2:$I$11,B9914)&gt;0,0,WEEKDAY(B9914,2)),IF(COUNTIF($I$2:$I$21,B9914)&gt;0,0,WEEKDAY(B9914,2)))</f>
        <v>3</v>
      </c>
      <c r="D9914" s="74">
        <f t="shared" si="2"/>
        <v>7</v>
      </c>
      <c r="E9914" s="12">
        <f>IFERROR(VLOOKUP(A9914,'IDAR Meter Data'!$A:$B,2,1),"")</f>
        <v>158</v>
      </c>
      <c r="F9914" s="75">
        <f>IF(CECCZ="CZ03",'Outside Temp'!B9914,IF(CECCZ="CZ04",'Outside Temp'!B9915,IF(CECCZ="CZ12",'Outside Temp'!B9916, IF(CECCZ="CZ13",'Outside Temp'!B9917))))</f>
        <v>62.2</v>
      </c>
      <c r="G9914" s="12">
        <f t="shared" si="3"/>
        <v>1</v>
      </c>
    </row>
    <row r="9915" ht="15.75" customHeight="1">
      <c r="A9915" s="13">
        <v>42228.302083333336</v>
      </c>
      <c r="B9915" s="73">
        <f t="shared" si="1"/>
        <v>42228</v>
      </c>
      <c r="C9915" s="74">
        <f>IF(NewCustomer="Yes", IF(COUNTIF($I$2:$I$11,B9915)&gt;0,0,WEEKDAY(B9915,2)),IF(COUNTIF($I$2:$I$21,B9915)&gt;0,0,WEEKDAY(B9915,2)))</f>
        <v>3</v>
      </c>
      <c r="D9915" s="74">
        <f t="shared" si="2"/>
        <v>7</v>
      </c>
      <c r="E9915" s="12">
        <f>IFERROR(VLOOKUP(A9915,'IDAR Meter Data'!$A:$B,2,1),"")</f>
        <v>150</v>
      </c>
      <c r="F9915" s="75">
        <f>IF(CECCZ="CZ03",'Outside Temp'!B9915,IF(CECCZ="CZ04",'Outside Temp'!B9916,IF(CECCZ="CZ12",'Outside Temp'!B9917, IF(CECCZ="CZ13",'Outside Temp'!B9918))))</f>
        <v>62.95</v>
      </c>
      <c r="G9915" s="12">
        <f t="shared" si="3"/>
        <v>1</v>
      </c>
    </row>
    <row r="9916" ht="15.75" customHeight="1">
      <c r="A9916" s="13">
        <v>42228.3125</v>
      </c>
      <c r="B9916" s="73">
        <f t="shared" si="1"/>
        <v>42228</v>
      </c>
      <c r="C9916" s="74">
        <f>IF(NewCustomer="Yes", IF(COUNTIF($I$2:$I$11,B9916)&gt;0,0,WEEKDAY(B9916,2)),IF(COUNTIF($I$2:$I$21,B9916)&gt;0,0,WEEKDAY(B9916,2)))</f>
        <v>3</v>
      </c>
      <c r="D9916" s="74">
        <f t="shared" si="2"/>
        <v>7</v>
      </c>
      <c r="E9916" s="12">
        <f>IFERROR(VLOOKUP(A9916,'IDAR Meter Data'!$A:$B,2,1),"")</f>
        <v>163</v>
      </c>
      <c r="F9916" s="75">
        <f>IF(CECCZ="CZ03",'Outside Temp'!B9916,IF(CECCZ="CZ04",'Outside Temp'!B9917,IF(CECCZ="CZ12",'Outside Temp'!B9918, IF(CECCZ="CZ13",'Outside Temp'!B9919))))</f>
        <v>63.7</v>
      </c>
      <c r="G9916" s="12">
        <f t="shared" si="3"/>
        <v>1</v>
      </c>
    </row>
    <row r="9917" ht="15.75" customHeight="1">
      <c r="A9917" s="13">
        <v>42228.322916666664</v>
      </c>
      <c r="B9917" s="73">
        <f t="shared" si="1"/>
        <v>42228</v>
      </c>
      <c r="C9917" s="74">
        <f>IF(NewCustomer="Yes", IF(COUNTIF($I$2:$I$11,B9917)&gt;0,0,WEEKDAY(B9917,2)),IF(COUNTIF($I$2:$I$21,B9917)&gt;0,0,WEEKDAY(B9917,2)))</f>
        <v>3</v>
      </c>
      <c r="D9917" s="74">
        <f t="shared" si="2"/>
        <v>7</v>
      </c>
      <c r="E9917" s="12">
        <f>IFERROR(VLOOKUP(A9917,'IDAR Meter Data'!$A:$B,2,1),"")</f>
        <v>167</v>
      </c>
      <c r="F9917" s="75">
        <f>IF(CECCZ="CZ03",'Outside Temp'!B9917,IF(CECCZ="CZ04",'Outside Temp'!B9918,IF(CECCZ="CZ12",'Outside Temp'!B9919, IF(CECCZ="CZ13",'Outside Temp'!B9920))))</f>
        <v>64.45</v>
      </c>
      <c r="G9917" s="12">
        <f t="shared" si="3"/>
        <v>1</v>
      </c>
    </row>
    <row r="9918" ht="15.75" customHeight="1">
      <c r="A9918" s="13">
        <v>42228.333333333336</v>
      </c>
      <c r="B9918" s="73">
        <f t="shared" si="1"/>
        <v>42228</v>
      </c>
      <c r="C9918" s="74">
        <f>IF(NewCustomer="Yes", IF(COUNTIF($I$2:$I$11,B9918)&gt;0,0,WEEKDAY(B9918,2)),IF(COUNTIF($I$2:$I$21,B9918)&gt;0,0,WEEKDAY(B9918,2)))</f>
        <v>3</v>
      </c>
      <c r="D9918" s="74">
        <f t="shared" si="2"/>
        <v>8</v>
      </c>
      <c r="E9918" s="12">
        <f>IFERROR(VLOOKUP(A9918,'IDAR Meter Data'!$A:$B,2,1),"")</f>
        <v>162</v>
      </c>
      <c r="F9918" s="75">
        <f>IF(CECCZ="CZ03",'Outside Temp'!B9918,IF(CECCZ="CZ04",'Outside Temp'!B9919,IF(CECCZ="CZ12",'Outside Temp'!B9920, IF(CECCZ="CZ13",'Outside Temp'!B9921))))</f>
        <v>65.13333333</v>
      </c>
      <c r="G9918" s="12">
        <f t="shared" si="3"/>
        <v>2</v>
      </c>
    </row>
    <row r="9919" ht="15.75" customHeight="1">
      <c r="A9919" s="13">
        <v>42228.34375</v>
      </c>
      <c r="B9919" s="73">
        <f t="shared" si="1"/>
        <v>42228</v>
      </c>
      <c r="C9919" s="74">
        <f>IF(NewCustomer="Yes", IF(COUNTIF($I$2:$I$11,B9919)&gt;0,0,WEEKDAY(B9919,2)),IF(COUNTIF($I$2:$I$21,B9919)&gt;0,0,WEEKDAY(B9919,2)))</f>
        <v>3</v>
      </c>
      <c r="D9919" s="74">
        <f t="shared" si="2"/>
        <v>8</v>
      </c>
      <c r="E9919" s="12">
        <f>IFERROR(VLOOKUP(A9919,'IDAR Meter Data'!$A:$B,2,1),"")</f>
        <v>162</v>
      </c>
      <c r="F9919" s="75">
        <f>IF(CECCZ="CZ03",'Outside Temp'!B9919,IF(CECCZ="CZ04",'Outside Temp'!B9920,IF(CECCZ="CZ12",'Outside Temp'!B9921, IF(CECCZ="CZ13",'Outside Temp'!B9922))))</f>
        <v>65.63333333</v>
      </c>
      <c r="G9919" s="12">
        <f t="shared" si="3"/>
        <v>2</v>
      </c>
    </row>
    <row r="9920" ht="15.75" customHeight="1">
      <c r="A9920" s="13">
        <v>42228.354166666664</v>
      </c>
      <c r="B9920" s="73">
        <f t="shared" si="1"/>
        <v>42228</v>
      </c>
      <c r="C9920" s="74">
        <f>IF(NewCustomer="Yes", IF(COUNTIF($I$2:$I$11,B9920)&gt;0,0,WEEKDAY(B9920,2)),IF(COUNTIF($I$2:$I$21,B9920)&gt;0,0,WEEKDAY(B9920,2)))</f>
        <v>3</v>
      </c>
      <c r="D9920" s="74">
        <f t="shared" si="2"/>
        <v>8</v>
      </c>
      <c r="E9920" s="12">
        <f>IFERROR(VLOOKUP(A9920,'IDAR Meter Data'!$A:$B,2,1),"")</f>
        <v>165</v>
      </c>
      <c r="F9920" s="75">
        <f>IF(CECCZ="CZ03",'Outside Temp'!B9920,IF(CECCZ="CZ04",'Outside Temp'!B9921,IF(CECCZ="CZ12",'Outside Temp'!B9922, IF(CECCZ="CZ13",'Outside Temp'!B9923))))</f>
        <v>66.13333333</v>
      </c>
      <c r="G9920" s="12">
        <f t="shared" si="3"/>
        <v>2</v>
      </c>
    </row>
    <row r="9921" ht="15.75" customHeight="1">
      <c r="A9921" s="13">
        <v>42228.364583333336</v>
      </c>
      <c r="B9921" s="73">
        <f t="shared" si="1"/>
        <v>42228</v>
      </c>
      <c r="C9921" s="74">
        <f>IF(NewCustomer="Yes", IF(COUNTIF($I$2:$I$11,B9921)&gt;0,0,WEEKDAY(B9921,2)),IF(COUNTIF($I$2:$I$21,B9921)&gt;0,0,WEEKDAY(B9921,2)))</f>
        <v>3</v>
      </c>
      <c r="D9921" s="74">
        <f t="shared" si="2"/>
        <v>8</v>
      </c>
      <c r="E9921" s="12">
        <f>IFERROR(VLOOKUP(A9921,'IDAR Meter Data'!$A:$B,2,1),"")</f>
        <v>179</v>
      </c>
      <c r="F9921" s="75">
        <f>IF(CECCZ="CZ03",'Outside Temp'!B9921,IF(CECCZ="CZ04",'Outside Temp'!B9922,IF(CECCZ="CZ12",'Outside Temp'!B9923, IF(CECCZ="CZ13",'Outside Temp'!B9924))))</f>
        <v>66.63333333</v>
      </c>
      <c r="G9921" s="12">
        <f t="shared" si="3"/>
        <v>2</v>
      </c>
    </row>
    <row r="9922" ht="15.75" customHeight="1">
      <c r="A9922" s="13">
        <v>42228.375</v>
      </c>
      <c r="B9922" s="73">
        <f t="shared" si="1"/>
        <v>42228</v>
      </c>
      <c r="C9922" s="74">
        <f>IF(NewCustomer="Yes", IF(COUNTIF($I$2:$I$11,B9922)&gt;0,0,WEEKDAY(B9922,2)),IF(COUNTIF($I$2:$I$21,B9922)&gt;0,0,WEEKDAY(B9922,2)))</f>
        <v>3</v>
      </c>
      <c r="D9922" s="74">
        <f t="shared" si="2"/>
        <v>9</v>
      </c>
      <c r="E9922" s="12">
        <f>IFERROR(VLOOKUP(A9922,'IDAR Meter Data'!$A:$B,2,1),"")</f>
        <v>180</v>
      </c>
      <c r="F9922" s="75">
        <f>IF(CECCZ="CZ03",'Outside Temp'!B9922,IF(CECCZ="CZ04",'Outside Temp'!B9923,IF(CECCZ="CZ12",'Outside Temp'!B9924, IF(CECCZ="CZ13",'Outside Temp'!B9925))))</f>
        <v>67.13333333</v>
      </c>
      <c r="G9922" s="12">
        <f t="shared" si="3"/>
        <v>2</v>
      </c>
    </row>
    <row r="9923" ht="15.75" customHeight="1">
      <c r="A9923" s="13">
        <v>42228.385416666664</v>
      </c>
      <c r="B9923" s="73">
        <f t="shared" si="1"/>
        <v>42228</v>
      </c>
      <c r="C9923" s="74">
        <f>IF(NewCustomer="Yes", IF(COUNTIF($I$2:$I$11,B9923)&gt;0,0,WEEKDAY(B9923,2)),IF(COUNTIF($I$2:$I$21,B9923)&gt;0,0,WEEKDAY(B9923,2)))</f>
        <v>3</v>
      </c>
      <c r="D9923" s="74">
        <f t="shared" si="2"/>
        <v>9</v>
      </c>
      <c r="E9923" s="12">
        <f>IFERROR(VLOOKUP(A9923,'IDAR Meter Data'!$A:$B,2,1),"")</f>
        <v>175</v>
      </c>
      <c r="F9923" s="75">
        <f>IF(CECCZ="CZ03",'Outside Temp'!B9923,IF(CECCZ="CZ04",'Outside Temp'!B9924,IF(CECCZ="CZ12",'Outside Temp'!B9925, IF(CECCZ="CZ13",'Outside Temp'!B9926))))</f>
        <v>67.63333333</v>
      </c>
      <c r="G9923" s="12">
        <f t="shared" si="3"/>
        <v>2</v>
      </c>
    </row>
    <row r="9924" ht="15.75" customHeight="1">
      <c r="A9924" s="13">
        <v>42228.395833333336</v>
      </c>
      <c r="B9924" s="73">
        <f t="shared" si="1"/>
        <v>42228</v>
      </c>
      <c r="C9924" s="74">
        <f>IF(NewCustomer="Yes", IF(COUNTIF($I$2:$I$11,B9924)&gt;0,0,WEEKDAY(B9924,2)),IF(COUNTIF($I$2:$I$21,B9924)&gt;0,0,WEEKDAY(B9924,2)))</f>
        <v>3</v>
      </c>
      <c r="D9924" s="74">
        <f t="shared" si="2"/>
        <v>9</v>
      </c>
      <c r="E9924" s="12">
        <f>IFERROR(VLOOKUP(A9924,'IDAR Meter Data'!$A:$B,2,1),"")</f>
        <v>184</v>
      </c>
      <c r="F9924" s="75">
        <f>IF(CECCZ="CZ03",'Outside Temp'!B9924,IF(CECCZ="CZ04",'Outside Temp'!B9925,IF(CECCZ="CZ12",'Outside Temp'!B9926, IF(CECCZ="CZ13",'Outside Temp'!B9927))))</f>
        <v>68.13333333</v>
      </c>
      <c r="G9924" s="12">
        <f t="shared" si="3"/>
        <v>2</v>
      </c>
    </row>
    <row r="9925" ht="15.75" customHeight="1">
      <c r="A9925" s="13">
        <v>42228.40625</v>
      </c>
      <c r="B9925" s="73">
        <f t="shared" si="1"/>
        <v>42228</v>
      </c>
      <c r="C9925" s="74">
        <f>IF(NewCustomer="Yes", IF(COUNTIF($I$2:$I$11,B9925)&gt;0,0,WEEKDAY(B9925,2)),IF(COUNTIF($I$2:$I$21,B9925)&gt;0,0,WEEKDAY(B9925,2)))</f>
        <v>3</v>
      </c>
      <c r="D9925" s="74">
        <f t="shared" si="2"/>
        <v>9</v>
      </c>
      <c r="E9925" s="12">
        <f>IFERROR(VLOOKUP(A9925,'IDAR Meter Data'!$A:$B,2,1),"")</f>
        <v>182</v>
      </c>
      <c r="F9925" s="75">
        <f>IF(CECCZ="CZ03",'Outside Temp'!B9925,IF(CECCZ="CZ04",'Outside Temp'!B9926,IF(CECCZ="CZ12",'Outside Temp'!B9927, IF(CECCZ="CZ13",'Outside Temp'!B9928))))</f>
        <v>68.63333333</v>
      </c>
      <c r="G9925" s="12">
        <f t="shared" si="3"/>
        <v>2</v>
      </c>
    </row>
    <row r="9926" ht="15.75" customHeight="1">
      <c r="A9926" s="13">
        <v>42228.416666666664</v>
      </c>
      <c r="B9926" s="73">
        <f t="shared" si="1"/>
        <v>42228</v>
      </c>
      <c r="C9926" s="74">
        <f>IF(NewCustomer="Yes", IF(COUNTIF($I$2:$I$11,B9926)&gt;0,0,WEEKDAY(B9926,2)),IF(COUNTIF($I$2:$I$21,B9926)&gt;0,0,WEEKDAY(B9926,2)))</f>
        <v>3</v>
      </c>
      <c r="D9926" s="74">
        <f t="shared" si="2"/>
        <v>10</v>
      </c>
      <c r="E9926" s="12">
        <f>IFERROR(VLOOKUP(A9926,'IDAR Meter Data'!$A:$B,2,1),"")</f>
        <v>197</v>
      </c>
      <c r="F9926" s="75">
        <f>IF(CECCZ="CZ03",'Outside Temp'!B9926,IF(CECCZ="CZ04",'Outside Temp'!B9927,IF(CECCZ="CZ12",'Outside Temp'!B9928, IF(CECCZ="CZ13",'Outside Temp'!B9929))))</f>
        <v>69.13333333</v>
      </c>
      <c r="G9926" s="12">
        <f t="shared" si="3"/>
        <v>2</v>
      </c>
    </row>
    <row r="9927" ht="15.75" customHeight="1">
      <c r="A9927" s="13">
        <v>42228.427083333336</v>
      </c>
      <c r="B9927" s="73">
        <f t="shared" si="1"/>
        <v>42228</v>
      </c>
      <c r="C9927" s="74">
        <f>IF(NewCustomer="Yes", IF(COUNTIF($I$2:$I$11,B9927)&gt;0,0,WEEKDAY(B9927,2)),IF(COUNTIF($I$2:$I$21,B9927)&gt;0,0,WEEKDAY(B9927,2)))</f>
        <v>3</v>
      </c>
      <c r="D9927" s="74">
        <f t="shared" si="2"/>
        <v>10</v>
      </c>
      <c r="E9927" s="12">
        <f>IFERROR(VLOOKUP(A9927,'IDAR Meter Data'!$A:$B,2,1),"")</f>
        <v>206</v>
      </c>
      <c r="F9927" s="75">
        <f>IF(CECCZ="CZ03",'Outside Temp'!B9927,IF(CECCZ="CZ04",'Outside Temp'!B9928,IF(CECCZ="CZ12",'Outside Temp'!B9929, IF(CECCZ="CZ13",'Outside Temp'!B9930))))</f>
        <v>69.63333333</v>
      </c>
      <c r="G9927" s="12">
        <f t="shared" si="3"/>
        <v>2</v>
      </c>
    </row>
    <row r="9928" ht="15.75" customHeight="1">
      <c r="A9928" s="13">
        <v>42228.4375</v>
      </c>
      <c r="B9928" s="73">
        <f t="shared" si="1"/>
        <v>42228</v>
      </c>
      <c r="C9928" s="74">
        <f>IF(NewCustomer="Yes", IF(COUNTIF($I$2:$I$11,B9928)&gt;0,0,WEEKDAY(B9928,2)),IF(COUNTIF($I$2:$I$21,B9928)&gt;0,0,WEEKDAY(B9928,2)))</f>
        <v>3</v>
      </c>
      <c r="D9928" s="74">
        <f t="shared" si="2"/>
        <v>10</v>
      </c>
      <c r="E9928" s="12">
        <f>IFERROR(VLOOKUP(A9928,'IDAR Meter Data'!$A:$B,2,1),"")</f>
        <v>192</v>
      </c>
      <c r="F9928" s="75">
        <f>IF(CECCZ="CZ03",'Outside Temp'!B9928,IF(CECCZ="CZ04",'Outside Temp'!B9929,IF(CECCZ="CZ12",'Outside Temp'!B9930, IF(CECCZ="CZ13",'Outside Temp'!B9931))))</f>
        <v>70.13333333</v>
      </c>
      <c r="G9928" s="12">
        <f t="shared" si="3"/>
        <v>3</v>
      </c>
    </row>
    <row r="9929" ht="15.75" customHeight="1">
      <c r="A9929" s="13">
        <v>42228.447916666664</v>
      </c>
      <c r="B9929" s="73">
        <f t="shared" si="1"/>
        <v>42228</v>
      </c>
      <c r="C9929" s="74">
        <f>IF(NewCustomer="Yes", IF(COUNTIF($I$2:$I$11,B9929)&gt;0,0,WEEKDAY(B9929,2)),IF(COUNTIF($I$2:$I$21,B9929)&gt;0,0,WEEKDAY(B9929,2)))</f>
        <v>3</v>
      </c>
      <c r="D9929" s="74">
        <f t="shared" si="2"/>
        <v>10</v>
      </c>
      <c r="E9929" s="12">
        <f>IFERROR(VLOOKUP(A9929,'IDAR Meter Data'!$A:$B,2,1),"")</f>
        <v>186</v>
      </c>
      <c r="F9929" s="75">
        <f>IF(CECCZ="CZ03",'Outside Temp'!B9929,IF(CECCZ="CZ04",'Outside Temp'!B9930,IF(CECCZ="CZ12",'Outside Temp'!B9931, IF(CECCZ="CZ13",'Outside Temp'!B9932))))</f>
        <v>70.63333333</v>
      </c>
      <c r="G9929" s="12">
        <f t="shared" si="3"/>
        <v>3</v>
      </c>
    </row>
    <row r="9930" ht="15.75" customHeight="1">
      <c r="A9930" s="13">
        <v>42228.458333333336</v>
      </c>
      <c r="B9930" s="73">
        <f t="shared" si="1"/>
        <v>42228</v>
      </c>
      <c r="C9930" s="74">
        <f>IF(NewCustomer="Yes", IF(COUNTIF($I$2:$I$11,B9930)&gt;0,0,WEEKDAY(B9930,2)),IF(COUNTIF($I$2:$I$21,B9930)&gt;0,0,WEEKDAY(B9930,2)))</f>
        <v>3</v>
      </c>
      <c r="D9930" s="74">
        <f t="shared" si="2"/>
        <v>11</v>
      </c>
      <c r="E9930" s="12">
        <f>IFERROR(VLOOKUP(A9930,'IDAR Meter Data'!$A:$B,2,1),"")</f>
        <v>197</v>
      </c>
      <c r="F9930" s="75">
        <f>IF(CECCZ="CZ03",'Outside Temp'!B9930,IF(CECCZ="CZ04",'Outside Temp'!B9931,IF(CECCZ="CZ12",'Outside Temp'!B9932, IF(CECCZ="CZ13",'Outside Temp'!B9933))))</f>
        <v>71.4</v>
      </c>
      <c r="G9930" s="12">
        <f t="shared" si="3"/>
        <v>3</v>
      </c>
    </row>
    <row r="9931" ht="15.75" customHeight="1">
      <c r="A9931" s="13">
        <v>42228.46875</v>
      </c>
      <c r="B9931" s="73">
        <f t="shared" si="1"/>
        <v>42228</v>
      </c>
      <c r="C9931" s="74">
        <f>IF(NewCustomer="Yes", IF(COUNTIF($I$2:$I$11,B9931)&gt;0,0,WEEKDAY(B9931,2)),IF(COUNTIF($I$2:$I$21,B9931)&gt;0,0,WEEKDAY(B9931,2)))</f>
        <v>3</v>
      </c>
      <c r="D9931" s="74">
        <f t="shared" si="2"/>
        <v>11</v>
      </c>
      <c r="E9931" s="12">
        <f>IFERROR(VLOOKUP(A9931,'IDAR Meter Data'!$A:$B,2,1),"")</f>
        <v>204</v>
      </c>
      <c r="F9931" s="75">
        <f>IF(CECCZ="CZ03",'Outside Temp'!B9931,IF(CECCZ="CZ04",'Outside Temp'!B9932,IF(CECCZ="CZ12",'Outside Temp'!B9933, IF(CECCZ="CZ13",'Outside Temp'!B9934))))</f>
        <v>72.9</v>
      </c>
      <c r="G9931" s="12">
        <f t="shared" si="3"/>
        <v>3</v>
      </c>
    </row>
    <row r="9932" ht="15.75" customHeight="1">
      <c r="A9932" s="13">
        <v>42228.479166666664</v>
      </c>
      <c r="B9932" s="73">
        <f t="shared" si="1"/>
        <v>42228</v>
      </c>
      <c r="C9932" s="74">
        <f>IF(NewCustomer="Yes", IF(COUNTIF($I$2:$I$11,B9932)&gt;0,0,WEEKDAY(B9932,2)),IF(COUNTIF($I$2:$I$21,B9932)&gt;0,0,WEEKDAY(B9932,2)))</f>
        <v>3</v>
      </c>
      <c r="D9932" s="74">
        <f t="shared" si="2"/>
        <v>11</v>
      </c>
      <c r="E9932" s="12">
        <f>IFERROR(VLOOKUP(A9932,'IDAR Meter Data'!$A:$B,2,1),"")</f>
        <v>214</v>
      </c>
      <c r="F9932" s="75">
        <f>IF(CECCZ="CZ03",'Outside Temp'!B9932,IF(CECCZ="CZ04",'Outside Temp'!B9933,IF(CECCZ="CZ12",'Outside Temp'!B9934, IF(CECCZ="CZ13",'Outside Temp'!B9935))))</f>
        <v>74.4</v>
      </c>
      <c r="G9932" s="12">
        <f t="shared" si="3"/>
        <v>3</v>
      </c>
    </row>
    <row r="9933" ht="15.75" customHeight="1">
      <c r="A9933" s="13">
        <v>42228.489583333336</v>
      </c>
      <c r="B9933" s="73">
        <f t="shared" si="1"/>
        <v>42228</v>
      </c>
      <c r="C9933" s="74">
        <f>IF(NewCustomer="Yes", IF(COUNTIF($I$2:$I$11,B9933)&gt;0,0,WEEKDAY(B9933,2)),IF(COUNTIF($I$2:$I$21,B9933)&gt;0,0,WEEKDAY(B9933,2)))</f>
        <v>3</v>
      </c>
      <c r="D9933" s="74">
        <f t="shared" si="2"/>
        <v>11</v>
      </c>
      <c r="E9933" s="12">
        <f>IFERROR(VLOOKUP(A9933,'IDAR Meter Data'!$A:$B,2,1),"")</f>
        <v>203</v>
      </c>
      <c r="F9933" s="75">
        <f>IF(CECCZ="CZ03",'Outside Temp'!B9933,IF(CECCZ="CZ04",'Outside Temp'!B9934,IF(CECCZ="CZ12",'Outside Temp'!B9935, IF(CECCZ="CZ13",'Outside Temp'!B9936))))</f>
        <v>75.9</v>
      </c>
      <c r="G9933" s="12">
        <f t="shared" si="3"/>
        <v>4</v>
      </c>
    </row>
    <row r="9934" ht="15.75" customHeight="1">
      <c r="A9934" s="13">
        <v>42228.5</v>
      </c>
      <c r="B9934" s="73">
        <f t="shared" si="1"/>
        <v>42228</v>
      </c>
      <c r="C9934" s="74">
        <f>IF(NewCustomer="Yes", IF(COUNTIF($I$2:$I$11,B9934)&gt;0,0,WEEKDAY(B9934,2)),IF(COUNTIF($I$2:$I$21,B9934)&gt;0,0,WEEKDAY(B9934,2)))</f>
        <v>3</v>
      </c>
      <c r="D9934" s="74">
        <f t="shared" si="2"/>
        <v>12</v>
      </c>
      <c r="E9934" s="12">
        <f>IFERROR(VLOOKUP(A9934,'IDAR Meter Data'!$A:$B,2,1),"")</f>
        <v>201</v>
      </c>
      <c r="F9934" s="75">
        <f>IF(CECCZ="CZ03",'Outside Temp'!B9934,IF(CECCZ="CZ04",'Outside Temp'!B9935,IF(CECCZ="CZ12",'Outside Temp'!B9936, IF(CECCZ="CZ13",'Outside Temp'!B9937))))</f>
        <v>76.86666667</v>
      </c>
      <c r="G9934" s="12">
        <f t="shared" si="3"/>
        <v>4</v>
      </c>
    </row>
    <row r="9935" ht="15.75" customHeight="1">
      <c r="A9935" s="13">
        <v>42228.510416666664</v>
      </c>
      <c r="B9935" s="73">
        <f t="shared" si="1"/>
        <v>42228</v>
      </c>
      <c r="C9935" s="74">
        <f>IF(NewCustomer="Yes", IF(COUNTIF($I$2:$I$11,B9935)&gt;0,0,WEEKDAY(B9935,2)),IF(COUNTIF($I$2:$I$21,B9935)&gt;0,0,WEEKDAY(B9935,2)))</f>
        <v>3</v>
      </c>
      <c r="D9935" s="74">
        <f t="shared" si="2"/>
        <v>12</v>
      </c>
      <c r="E9935" s="12">
        <f>IFERROR(VLOOKUP(A9935,'IDAR Meter Data'!$A:$B,2,1),"")</f>
        <v>202</v>
      </c>
      <c r="F9935" s="75">
        <f>IF(CECCZ="CZ03",'Outside Temp'!B9935,IF(CECCZ="CZ04",'Outside Temp'!B9936,IF(CECCZ="CZ12",'Outside Temp'!B9937, IF(CECCZ="CZ13",'Outside Temp'!B9938))))</f>
        <v>76.36666667</v>
      </c>
      <c r="G9935" s="12">
        <f t="shared" si="3"/>
        <v>4</v>
      </c>
    </row>
    <row r="9936" ht="15.75" customHeight="1">
      <c r="A9936" s="13">
        <v>42228.520833333336</v>
      </c>
      <c r="B9936" s="73">
        <f t="shared" si="1"/>
        <v>42228</v>
      </c>
      <c r="C9936" s="74">
        <f>IF(NewCustomer="Yes", IF(COUNTIF($I$2:$I$11,B9936)&gt;0,0,WEEKDAY(B9936,2)),IF(COUNTIF($I$2:$I$21,B9936)&gt;0,0,WEEKDAY(B9936,2)))</f>
        <v>3</v>
      </c>
      <c r="D9936" s="74">
        <f t="shared" si="2"/>
        <v>12</v>
      </c>
      <c r="E9936" s="12">
        <f>IFERROR(VLOOKUP(A9936,'IDAR Meter Data'!$A:$B,2,1),"")</f>
        <v>216</v>
      </c>
      <c r="F9936" s="75">
        <f>IF(CECCZ="CZ03",'Outside Temp'!B9936,IF(CECCZ="CZ04",'Outside Temp'!B9937,IF(CECCZ="CZ12",'Outside Temp'!B9938, IF(CECCZ="CZ13",'Outside Temp'!B9939))))</f>
        <v>75.86666667</v>
      </c>
      <c r="G9936" s="12">
        <f t="shared" si="3"/>
        <v>4</v>
      </c>
    </row>
    <row r="9937" ht="15.75" customHeight="1">
      <c r="A9937" s="13">
        <v>42228.53125</v>
      </c>
      <c r="B9937" s="73">
        <f t="shared" si="1"/>
        <v>42228</v>
      </c>
      <c r="C9937" s="74">
        <f>IF(NewCustomer="Yes", IF(COUNTIF($I$2:$I$11,B9937)&gt;0,0,WEEKDAY(B9937,2)),IF(COUNTIF($I$2:$I$21,B9937)&gt;0,0,WEEKDAY(B9937,2)))</f>
        <v>3</v>
      </c>
      <c r="D9937" s="74">
        <f t="shared" si="2"/>
        <v>12</v>
      </c>
      <c r="E9937" s="12">
        <f>IFERROR(VLOOKUP(A9937,'IDAR Meter Data'!$A:$B,2,1),"")</f>
        <v>213</v>
      </c>
      <c r="F9937" s="75">
        <f>IF(CECCZ="CZ03",'Outside Temp'!B9937,IF(CECCZ="CZ04",'Outside Temp'!B9938,IF(CECCZ="CZ12",'Outside Temp'!B9939, IF(CECCZ="CZ13",'Outside Temp'!B9940))))</f>
        <v>75.36666667</v>
      </c>
      <c r="G9937" s="12">
        <f t="shared" si="3"/>
        <v>4</v>
      </c>
    </row>
    <row r="9938" ht="15.75" customHeight="1">
      <c r="A9938" s="13">
        <v>42228.541666666664</v>
      </c>
      <c r="B9938" s="73">
        <f t="shared" si="1"/>
        <v>42228</v>
      </c>
      <c r="C9938" s="74">
        <f>IF(NewCustomer="Yes", IF(COUNTIF($I$2:$I$11,B9938)&gt;0,0,WEEKDAY(B9938,2)),IF(COUNTIF($I$2:$I$21,B9938)&gt;0,0,WEEKDAY(B9938,2)))</f>
        <v>3</v>
      </c>
      <c r="D9938" s="74">
        <f t="shared" si="2"/>
        <v>13</v>
      </c>
      <c r="E9938" s="12">
        <f>IFERROR(VLOOKUP(A9938,'IDAR Meter Data'!$A:$B,2,1),"")</f>
        <v>211</v>
      </c>
      <c r="F9938" s="75">
        <f>IF(CECCZ="CZ03",'Outside Temp'!B9938,IF(CECCZ="CZ04",'Outside Temp'!B9939,IF(CECCZ="CZ12",'Outside Temp'!B9940, IF(CECCZ="CZ13",'Outside Temp'!B9941))))</f>
        <v>74.93333333</v>
      </c>
      <c r="G9938" s="12">
        <f t="shared" si="3"/>
        <v>3</v>
      </c>
    </row>
    <row r="9939" ht="15.75" customHeight="1">
      <c r="A9939" s="13">
        <v>42228.552083333336</v>
      </c>
      <c r="B9939" s="73">
        <f t="shared" si="1"/>
        <v>42228</v>
      </c>
      <c r="C9939" s="74">
        <f>IF(NewCustomer="Yes", IF(COUNTIF($I$2:$I$11,B9939)&gt;0,0,WEEKDAY(B9939,2)),IF(COUNTIF($I$2:$I$21,B9939)&gt;0,0,WEEKDAY(B9939,2)))</f>
        <v>3</v>
      </c>
      <c r="D9939" s="74">
        <f t="shared" si="2"/>
        <v>13</v>
      </c>
      <c r="E9939" s="12">
        <f>IFERROR(VLOOKUP(A9939,'IDAR Meter Data'!$A:$B,2,1),"")</f>
        <v>202</v>
      </c>
      <c r="F9939" s="75">
        <f>IF(CECCZ="CZ03",'Outside Temp'!B9939,IF(CECCZ="CZ04",'Outside Temp'!B9940,IF(CECCZ="CZ12",'Outside Temp'!B9941, IF(CECCZ="CZ13",'Outside Temp'!B9942))))</f>
        <v>74.68333333</v>
      </c>
      <c r="G9939" s="12">
        <f t="shared" si="3"/>
        <v>3</v>
      </c>
    </row>
    <row r="9940" ht="15.75" customHeight="1">
      <c r="A9940" s="13">
        <v>42228.5625</v>
      </c>
      <c r="B9940" s="73">
        <f t="shared" si="1"/>
        <v>42228</v>
      </c>
      <c r="C9940" s="74">
        <f>IF(NewCustomer="Yes", IF(COUNTIF($I$2:$I$11,B9940)&gt;0,0,WEEKDAY(B9940,2)),IF(COUNTIF($I$2:$I$21,B9940)&gt;0,0,WEEKDAY(B9940,2)))</f>
        <v>3</v>
      </c>
      <c r="D9940" s="74">
        <f t="shared" si="2"/>
        <v>13</v>
      </c>
      <c r="E9940" s="12">
        <f>IFERROR(VLOOKUP(A9940,'IDAR Meter Data'!$A:$B,2,1),"")</f>
        <v>210</v>
      </c>
      <c r="F9940" s="75">
        <f>IF(CECCZ="CZ03",'Outside Temp'!B9940,IF(CECCZ="CZ04",'Outside Temp'!B9941,IF(CECCZ="CZ12",'Outside Temp'!B9942, IF(CECCZ="CZ13",'Outside Temp'!B9943))))</f>
        <v>74.43333333</v>
      </c>
      <c r="G9940" s="12">
        <f t="shared" si="3"/>
        <v>3</v>
      </c>
    </row>
    <row r="9941" ht="15.75" customHeight="1">
      <c r="A9941" s="13">
        <v>42228.572916666664</v>
      </c>
      <c r="B9941" s="73">
        <f t="shared" si="1"/>
        <v>42228</v>
      </c>
      <c r="C9941" s="74">
        <f>IF(NewCustomer="Yes", IF(COUNTIF($I$2:$I$11,B9941)&gt;0,0,WEEKDAY(B9941,2)),IF(COUNTIF($I$2:$I$21,B9941)&gt;0,0,WEEKDAY(B9941,2)))</f>
        <v>3</v>
      </c>
      <c r="D9941" s="74">
        <f t="shared" si="2"/>
        <v>13</v>
      </c>
      <c r="E9941" s="12">
        <f>IFERROR(VLOOKUP(A9941,'IDAR Meter Data'!$A:$B,2,1),"")</f>
        <v>223</v>
      </c>
      <c r="F9941" s="75">
        <f>IF(CECCZ="CZ03",'Outside Temp'!B9941,IF(CECCZ="CZ04",'Outside Temp'!B9942,IF(CECCZ="CZ12",'Outside Temp'!B9943, IF(CECCZ="CZ13",'Outside Temp'!B9944))))</f>
        <v>74.18333333</v>
      </c>
      <c r="G9941" s="12">
        <f t="shared" si="3"/>
        <v>3</v>
      </c>
    </row>
    <row r="9942" ht="15.75" customHeight="1">
      <c r="A9942" s="13">
        <v>42228.583333333336</v>
      </c>
      <c r="B9942" s="73">
        <f t="shared" si="1"/>
        <v>42228</v>
      </c>
      <c r="C9942" s="74">
        <f>IF(NewCustomer="Yes", IF(COUNTIF($I$2:$I$11,B9942)&gt;0,0,WEEKDAY(B9942,2)),IF(COUNTIF($I$2:$I$21,B9942)&gt;0,0,WEEKDAY(B9942,2)))</f>
        <v>3</v>
      </c>
      <c r="D9942" s="74">
        <f t="shared" si="2"/>
        <v>14</v>
      </c>
      <c r="E9942" s="12">
        <f>IFERROR(VLOOKUP(A9942,'IDAR Meter Data'!$A:$B,2,1),"")</f>
        <v>205</v>
      </c>
      <c r="F9942" s="75">
        <f>IF(CECCZ="CZ03",'Outside Temp'!B9942,IF(CECCZ="CZ04",'Outside Temp'!B9943,IF(CECCZ="CZ12",'Outside Temp'!B9944, IF(CECCZ="CZ13",'Outside Temp'!B9945))))</f>
        <v>74.06666667</v>
      </c>
      <c r="G9942" s="12">
        <f t="shared" si="3"/>
        <v>3</v>
      </c>
    </row>
    <row r="9943" ht="15.75" customHeight="1">
      <c r="A9943" s="13">
        <v>42228.59375</v>
      </c>
      <c r="B9943" s="73">
        <f t="shared" si="1"/>
        <v>42228</v>
      </c>
      <c r="C9943" s="74">
        <f>IF(NewCustomer="Yes", IF(COUNTIF($I$2:$I$11,B9943)&gt;0,0,WEEKDAY(B9943,2)),IF(COUNTIF($I$2:$I$21,B9943)&gt;0,0,WEEKDAY(B9943,2)))</f>
        <v>3</v>
      </c>
      <c r="D9943" s="74">
        <f t="shared" si="2"/>
        <v>14</v>
      </c>
      <c r="E9943" s="12">
        <f>IFERROR(VLOOKUP(A9943,'IDAR Meter Data'!$A:$B,2,1),"")</f>
        <v>214</v>
      </c>
      <c r="F9943" s="75">
        <f>IF(CECCZ="CZ03",'Outside Temp'!B9943,IF(CECCZ="CZ04",'Outside Temp'!B9944,IF(CECCZ="CZ12",'Outside Temp'!B9945, IF(CECCZ="CZ13",'Outside Temp'!B9946))))</f>
        <v>74.31666667</v>
      </c>
      <c r="G9943" s="12">
        <f t="shared" si="3"/>
        <v>3</v>
      </c>
    </row>
    <row r="9944" ht="15.75" customHeight="1">
      <c r="A9944" s="13">
        <v>42228.604166666664</v>
      </c>
      <c r="B9944" s="73">
        <f t="shared" si="1"/>
        <v>42228</v>
      </c>
      <c r="C9944" s="74">
        <f>IF(NewCustomer="Yes", IF(COUNTIF($I$2:$I$11,B9944)&gt;0,0,WEEKDAY(B9944,2)),IF(COUNTIF($I$2:$I$21,B9944)&gt;0,0,WEEKDAY(B9944,2)))</f>
        <v>3</v>
      </c>
      <c r="D9944" s="74">
        <f t="shared" si="2"/>
        <v>14</v>
      </c>
      <c r="E9944" s="12">
        <f>IFERROR(VLOOKUP(A9944,'IDAR Meter Data'!$A:$B,2,1),"")</f>
        <v>225</v>
      </c>
      <c r="F9944" s="75">
        <f>IF(CECCZ="CZ03",'Outside Temp'!B9944,IF(CECCZ="CZ04",'Outside Temp'!B9945,IF(CECCZ="CZ12",'Outside Temp'!B9946, IF(CECCZ="CZ13",'Outside Temp'!B9947))))</f>
        <v>74.56666667</v>
      </c>
      <c r="G9944" s="12">
        <f t="shared" si="3"/>
        <v>3</v>
      </c>
    </row>
    <row r="9945" ht="15.75" customHeight="1">
      <c r="A9945" s="13">
        <v>42228.614583333336</v>
      </c>
      <c r="B9945" s="73">
        <f t="shared" si="1"/>
        <v>42228</v>
      </c>
      <c r="C9945" s="74">
        <f>IF(NewCustomer="Yes", IF(COUNTIF($I$2:$I$11,B9945)&gt;0,0,WEEKDAY(B9945,2)),IF(COUNTIF($I$2:$I$21,B9945)&gt;0,0,WEEKDAY(B9945,2)))</f>
        <v>3</v>
      </c>
      <c r="D9945" s="74">
        <f t="shared" si="2"/>
        <v>14</v>
      </c>
      <c r="E9945" s="12">
        <f>IFERROR(VLOOKUP(A9945,'IDAR Meter Data'!$A:$B,2,1),"")</f>
        <v>207</v>
      </c>
      <c r="F9945" s="75">
        <f>IF(CECCZ="CZ03",'Outside Temp'!B9945,IF(CECCZ="CZ04",'Outside Temp'!B9946,IF(CECCZ="CZ12",'Outside Temp'!B9947, IF(CECCZ="CZ13",'Outside Temp'!B9948))))</f>
        <v>74.81666667</v>
      </c>
      <c r="G9945" s="12">
        <f t="shared" si="3"/>
        <v>3</v>
      </c>
    </row>
    <row r="9946" ht="15.75" customHeight="1">
      <c r="A9946" s="13">
        <v>42228.625</v>
      </c>
      <c r="B9946" s="73">
        <f t="shared" si="1"/>
        <v>42228</v>
      </c>
      <c r="C9946" s="74">
        <f>IF(NewCustomer="Yes", IF(COUNTIF($I$2:$I$11,B9946)&gt;0,0,WEEKDAY(B9946,2)),IF(COUNTIF($I$2:$I$21,B9946)&gt;0,0,WEEKDAY(B9946,2)))</f>
        <v>3</v>
      </c>
      <c r="D9946" s="74">
        <f t="shared" si="2"/>
        <v>15</v>
      </c>
      <c r="E9946" s="12">
        <f>IFERROR(VLOOKUP(A9946,'IDAR Meter Data'!$A:$B,2,1),"")</f>
        <v>227</v>
      </c>
      <c r="F9946" s="75">
        <f>IF(CECCZ="CZ03",'Outside Temp'!B9946,IF(CECCZ="CZ04",'Outside Temp'!B9947,IF(CECCZ="CZ12",'Outside Temp'!B9948, IF(CECCZ="CZ13",'Outside Temp'!B9949))))</f>
        <v>75.06666667</v>
      </c>
      <c r="G9946" s="12">
        <f t="shared" si="3"/>
        <v>4</v>
      </c>
    </row>
    <row r="9947" ht="15.75" customHeight="1">
      <c r="A9947" s="13">
        <v>42228.635416666664</v>
      </c>
      <c r="B9947" s="73">
        <f t="shared" si="1"/>
        <v>42228</v>
      </c>
      <c r="C9947" s="74">
        <f>IF(NewCustomer="Yes", IF(COUNTIF($I$2:$I$11,B9947)&gt;0,0,WEEKDAY(B9947,2)),IF(COUNTIF($I$2:$I$21,B9947)&gt;0,0,WEEKDAY(B9947,2)))</f>
        <v>3</v>
      </c>
      <c r="D9947" s="74">
        <f t="shared" si="2"/>
        <v>15</v>
      </c>
      <c r="E9947" s="12">
        <f>IFERROR(VLOOKUP(A9947,'IDAR Meter Data'!$A:$B,2,1),"")</f>
        <v>230</v>
      </c>
      <c r="F9947" s="75">
        <f>IF(CECCZ="CZ03",'Outside Temp'!B9947,IF(CECCZ="CZ04",'Outside Temp'!B9948,IF(CECCZ="CZ12",'Outside Temp'!B9949, IF(CECCZ="CZ13",'Outside Temp'!B9950))))</f>
        <v>75.31666667</v>
      </c>
      <c r="G9947" s="12">
        <f t="shared" si="3"/>
        <v>4</v>
      </c>
    </row>
    <row r="9948" ht="15.75" customHeight="1">
      <c r="A9948" s="13">
        <v>42228.645833333336</v>
      </c>
      <c r="B9948" s="73">
        <f t="shared" si="1"/>
        <v>42228</v>
      </c>
      <c r="C9948" s="74">
        <f>IF(NewCustomer="Yes", IF(COUNTIF($I$2:$I$11,B9948)&gt;0,0,WEEKDAY(B9948,2)),IF(COUNTIF($I$2:$I$21,B9948)&gt;0,0,WEEKDAY(B9948,2)))</f>
        <v>3</v>
      </c>
      <c r="D9948" s="74">
        <f t="shared" si="2"/>
        <v>15</v>
      </c>
      <c r="E9948" s="12">
        <f>IFERROR(VLOOKUP(A9948,'IDAR Meter Data'!$A:$B,2,1),"")</f>
        <v>216</v>
      </c>
      <c r="F9948" s="75">
        <f>IF(CECCZ="CZ03",'Outside Temp'!B9948,IF(CECCZ="CZ04",'Outside Temp'!B9949,IF(CECCZ="CZ12",'Outside Temp'!B9950, IF(CECCZ="CZ13",'Outside Temp'!B9951))))</f>
        <v>75.56666667</v>
      </c>
      <c r="G9948" s="12">
        <f t="shared" si="3"/>
        <v>4</v>
      </c>
    </row>
    <row r="9949" ht="15.75" customHeight="1">
      <c r="A9949" s="13">
        <v>42228.65625</v>
      </c>
      <c r="B9949" s="73">
        <f t="shared" si="1"/>
        <v>42228</v>
      </c>
      <c r="C9949" s="74">
        <f>IF(NewCustomer="Yes", IF(COUNTIF($I$2:$I$11,B9949)&gt;0,0,WEEKDAY(B9949,2)),IF(COUNTIF($I$2:$I$21,B9949)&gt;0,0,WEEKDAY(B9949,2)))</f>
        <v>3</v>
      </c>
      <c r="D9949" s="74">
        <f t="shared" si="2"/>
        <v>15</v>
      </c>
      <c r="E9949" s="12">
        <f>IFERROR(VLOOKUP(A9949,'IDAR Meter Data'!$A:$B,2,1),"")</f>
        <v>225</v>
      </c>
      <c r="F9949" s="75">
        <f>IF(CECCZ="CZ03",'Outside Temp'!B9949,IF(CECCZ="CZ04",'Outside Temp'!B9950,IF(CECCZ="CZ12",'Outside Temp'!B9951, IF(CECCZ="CZ13",'Outside Temp'!B9952))))</f>
        <v>75.81666667</v>
      </c>
      <c r="G9949" s="12">
        <f t="shared" si="3"/>
        <v>4</v>
      </c>
    </row>
    <row r="9950" ht="15.75" customHeight="1">
      <c r="A9950" s="13">
        <v>42228.666666666664</v>
      </c>
      <c r="B9950" s="73">
        <f t="shared" si="1"/>
        <v>42228</v>
      </c>
      <c r="C9950" s="74">
        <f>IF(NewCustomer="Yes", IF(COUNTIF($I$2:$I$11,B9950)&gt;0,0,WEEKDAY(B9950,2)),IF(COUNTIF($I$2:$I$21,B9950)&gt;0,0,WEEKDAY(B9950,2)))</f>
        <v>3</v>
      </c>
      <c r="D9950" s="74">
        <f t="shared" si="2"/>
        <v>16</v>
      </c>
      <c r="E9950" s="12">
        <f>IFERROR(VLOOKUP(A9950,'IDAR Meter Data'!$A:$B,2,1),"")</f>
        <v>213</v>
      </c>
      <c r="F9950" s="75">
        <f>IF(CECCZ="CZ03",'Outside Temp'!B9950,IF(CECCZ="CZ04",'Outside Temp'!B9951,IF(CECCZ="CZ12",'Outside Temp'!B9952, IF(CECCZ="CZ13",'Outside Temp'!B9953))))</f>
        <v>75.93333333</v>
      </c>
      <c r="G9950" s="12">
        <f t="shared" si="3"/>
        <v>4</v>
      </c>
    </row>
    <row r="9951" ht="15.75" customHeight="1">
      <c r="A9951" s="13">
        <v>42228.677083333336</v>
      </c>
      <c r="B9951" s="73">
        <f t="shared" si="1"/>
        <v>42228</v>
      </c>
      <c r="C9951" s="74">
        <f>IF(NewCustomer="Yes", IF(COUNTIF($I$2:$I$11,B9951)&gt;0,0,WEEKDAY(B9951,2)),IF(COUNTIF($I$2:$I$21,B9951)&gt;0,0,WEEKDAY(B9951,2)))</f>
        <v>3</v>
      </c>
      <c r="D9951" s="74">
        <f t="shared" si="2"/>
        <v>16</v>
      </c>
      <c r="E9951" s="12">
        <f>IFERROR(VLOOKUP(A9951,'IDAR Meter Data'!$A:$B,2,1),"")</f>
        <v>249</v>
      </c>
      <c r="F9951" s="75">
        <f>IF(CECCZ="CZ03",'Outside Temp'!B9951,IF(CECCZ="CZ04",'Outside Temp'!B9952,IF(CECCZ="CZ12",'Outside Temp'!B9953, IF(CECCZ="CZ13",'Outside Temp'!B9954))))</f>
        <v>75.68333333</v>
      </c>
      <c r="G9951" s="12">
        <f t="shared" si="3"/>
        <v>4</v>
      </c>
    </row>
    <row r="9952" ht="15.75" customHeight="1">
      <c r="A9952" s="13">
        <v>42228.6875</v>
      </c>
      <c r="B9952" s="73">
        <f t="shared" si="1"/>
        <v>42228</v>
      </c>
      <c r="C9952" s="74">
        <f>IF(NewCustomer="Yes", IF(COUNTIF($I$2:$I$11,B9952)&gt;0,0,WEEKDAY(B9952,2)),IF(COUNTIF($I$2:$I$21,B9952)&gt;0,0,WEEKDAY(B9952,2)))</f>
        <v>3</v>
      </c>
      <c r="D9952" s="74">
        <f t="shared" si="2"/>
        <v>16</v>
      </c>
      <c r="E9952" s="12">
        <f>IFERROR(VLOOKUP(A9952,'IDAR Meter Data'!$A:$B,2,1),"")</f>
        <v>224</v>
      </c>
      <c r="F9952" s="75">
        <f>IF(CECCZ="CZ03",'Outside Temp'!B9952,IF(CECCZ="CZ04",'Outside Temp'!B9953,IF(CECCZ="CZ12",'Outside Temp'!B9954, IF(CECCZ="CZ13",'Outside Temp'!B9955))))</f>
        <v>75.43333333</v>
      </c>
      <c r="G9952" s="12">
        <f t="shared" si="3"/>
        <v>4</v>
      </c>
    </row>
    <row r="9953" ht="15.75" customHeight="1">
      <c r="A9953" s="13">
        <v>42228.697916666664</v>
      </c>
      <c r="B9953" s="73">
        <f t="shared" si="1"/>
        <v>42228</v>
      </c>
      <c r="C9953" s="74">
        <f>IF(NewCustomer="Yes", IF(COUNTIF($I$2:$I$11,B9953)&gt;0,0,WEEKDAY(B9953,2)),IF(COUNTIF($I$2:$I$21,B9953)&gt;0,0,WEEKDAY(B9953,2)))</f>
        <v>3</v>
      </c>
      <c r="D9953" s="74">
        <f t="shared" si="2"/>
        <v>16</v>
      </c>
      <c r="E9953" s="12">
        <f>IFERROR(VLOOKUP(A9953,'IDAR Meter Data'!$A:$B,2,1),"")</f>
        <v>236</v>
      </c>
      <c r="F9953" s="75">
        <f>IF(CECCZ="CZ03",'Outside Temp'!B9953,IF(CECCZ="CZ04",'Outside Temp'!B9954,IF(CECCZ="CZ12",'Outside Temp'!B9955, IF(CECCZ="CZ13",'Outside Temp'!B9956))))</f>
        <v>75.18333333</v>
      </c>
      <c r="G9953" s="12">
        <f t="shared" si="3"/>
        <v>4</v>
      </c>
    </row>
    <row r="9954" ht="15.75" customHeight="1">
      <c r="A9954" s="13">
        <v>42228.708333333336</v>
      </c>
      <c r="B9954" s="73">
        <f t="shared" si="1"/>
        <v>42228</v>
      </c>
      <c r="C9954" s="74">
        <f>IF(NewCustomer="Yes", IF(COUNTIF($I$2:$I$11,B9954)&gt;0,0,WEEKDAY(B9954,2)),IF(COUNTIF($I$2:$I$21,B9954)&gt;0,0,WEEKDAY(B9954,2)))</f>
        <v>3</v>
      </c>
      <c r="D9954" s="74">
        <f t="shared" si="2"/>
        <v>17</v>
      </c>
      <c r="E9954" s="12">
        <f>IFERROR(VLOOKUP(A9954,'IDAR Meter Data'!$A:$B,2,1),"")</f>
        <v>227</v>
      </c>
      <c r="F9954" s="75">
        <f>IF(CECCZ="CZ03",'Outside Temp'!B9954,IF(CECCZ="CZ04",'Outside Temp'!B9955,IF(CECCZ="CZ12",'Outside Temp'!B9956, IF(CECCZ="CZ13",'Outside Temp'!B9957))))</f>
        <v>74.8</v>
      </c>
      <c r="G9954" s="12">
        <f t="shared" si="3"/>
        <v>3</v>
      </c>
    </row>
    <row r="9955" ht="15.75" customHeight="1">
      <c r="A9955" s="13">
        <v>42228.71875</v>
      </c>
      <c r="B9955" s="73">
        <f t="shared" si="1"/>
        <v>42228</v>
      </c>
      <c r="C9955" s="74">
        <f>IF(NewCustomer="Yes", IF(COUNTIF($I$2:$I$11,B9955)&gt;0,0,WEEKDAY(B9955,2)),IF(COUNTIF($I$2:$I$21,B9955)&gt;0,0,WEEKDAY(B9955,2)))</f>
        <v>3</v>
      </c>
      <c r="D9955" s="74">
        <f t="shared" si="2"/>
        <v>17</v>
      </c>
      <c r="E9955" s="12">
        <f>IFERROR(VLOOKUP(A9955,'IDAR Meter Data'!$A:$B,2,1),"")</f>
        <v>239</v>
      </c>
      <c r="F9955" s="75">
        <f>IF(CECCZ="CZ03",'Outside Temp'!B9955,IF(CECCZ="CZ04",'Outside Temp'!B9956,IF(CECCZ="CZ12",'Outside Temp'!B9957, IF(CECCZ="CZ13",'Outside Temp'!B9958))))</f>
        <v>74.05</v>
      </c>
      <c r="G9955" s="12">
        <f t="shared" si="3"/>
        <v>3</v>
      </c>
    </row>
    <row r="9956" ht="15.75" customHeight="1">
      <c r="A9956" s="13">
        <v>42228.729166666664</v>
      </c>
      <c r="B9956" s="73">
        <f t="shared" si="1"/>
        <v>42228</v>
      </c>
      <c r="C9956" s="74">
        <f>IF(NewCustomer="Yes", IF(COUNTIF($I$2:$I$11,B9956)&gt;0,0,WEEKDAY(B9956,2)),IF(COUNTIF($I$2:$I$21,B9956)&gt;0,0,WEEKDAY(B9956,2)))</f>
        <v>3</v>
      </c>
      <c r="D9956" s="74">
        <f t="shared" si="2"/>
        <v>17</v>
      </c>
      <c r="E9956" s="12">
        <f>IFERROR(VLOOKUP(A9956,'IDAR Meter Data'!$A:$B,2,1),"")</f>
        <v>228</v>
      </c>
      <c r="F9956" s="75">
        <f>IF(CECCZ="CZ03",'Outside Temp'!B9956,IF(CECCZ="CZ04",'Outside Temp'!B9957,IF(CECCZ="CZ12",'Outside Temp'!B9958, IF(CECCZ="CZ13",'Outside Temp'!B9959))))</f>
        <v>73.3</v>
      </c>
      <c r="G9956" s="12">
        <f t="shared" si="3"/>
        <v>3</v>
      </c>
    </row>
    <row r="9957" ht="15.75" customHeight="1">
      <c r="A9957" s="13">
        <v>42228.739583333336</v>
      </c>
      <c r="B9957" s="73">
        <f t="shared" si="1"/>
        <v>42228</v>
      </c>
      <c r="C9957" s="74">
        <f>IF(NewCustomer="Yes", IF(COUNTIF($I$2:$I$11,B9957)&gt;0,0,WEEKDAY(B9957,2)),IF(COUNTIF($I$2:$I$21,B9957)&gt;0,0,WEEKDAY(B9957,2)))</f>
        <v>3</v>
      </c>
      <c r="D9957" s="74">
        <f t="shared" si="2"/>
        <v>17</v>
      </c>
      <c r="E9957" s="12">
        <f>IFERROR(VLOOKUP(A9957,'IDAR Meter Data'!$A:$B,2,1),"")</f>
        <v>252</v>
      </c>
      <c r="F9957" s="75">
        <f>IF(CECCZ="CZ03",'Outside Temp'!B9957,IF(CECCZ="CZ04",'Outside Temp'!B9958,IF(CECCZ="CZ12",'Outside Temp'!B9959, IF(CECCZ="CZ13",'Outside Temp'!B9960))))</f>
        <v>72.55</v>
      </c>
      <c r="G9957" s="12">
        <f t="shared" si="3"/>
        <v>3</v>
      </c>
    </row>
    <row r="9958" ht="15.75" customHeight="1">
      <c r="A9958" s="13">
        <v>42228.75</v>
      </c>
      <c r="B9958" s="73">
        <f t="shared" si="1"/>
        <v>42228</v>
      </c>
      <c r="C9958" s="74">
        <f>IF(NewCustomer="Yes", IF(COUNTIF($I$2:$I$11,B9958)&gt;0,0,WEEKDAY(B9958,2)),IF(COUNTIF($I$2:$I$21,B9958)&gt;0,0,WEEKDAY(B9958,2)))</f>
        <v>3</v>
      </c>
      <c r="D9958" s="74">
        <f t="shared" si="2"/>
        <v>18</v>
      </c>
      <c r="E9958" s="12">
        <f>IFERROR(VLOOKUP(A9958,'IDAR Meter Data'!$A:$B,2,1),"")</f>
        <v>222</v>
      </c>
      <c r="F9958" s="75">
        <f>IF(CECCZ="CZ03",'Outside Temp'!B9958,IF(CECCZ="CZ04",'Outside Temp'!B9959,IF(CECCZ="CZ12",'Outside Temp'!B9960, IF(CECCZ="CZ13",'Outside Temp'!B9961))))</f>
        <v>71.73333333</v>
      </c>
      <c r="G9958" s="12">
        <f t="shared" si="3"/>
        <v>3</v>
      </c>
    </row>
    <row r="9959" ht="15.75" customHeight="1">
      <c r="A9959" s="13">
        <v>42228.760416666664</v>
      </c>
      <c r="B9959" s="73">
        <f t="shared" si="1"/>
        <v>42228</v>
      </c>
      <c r="C9959" s="74">
        <f>IF(NewCustomer="Yes", IF(COUNTIF($I$2:$I$11,B9959)&gt;0,0,WEEKDAY(B9959,2)),IF(COUNTIF($I$2:$I$21,B9959)&gt;0,0,WEEKDAY(B9959,2)))</f>
        <v>3</v>
      </c>
      <c r="D9959" s="74">
        <f t="shared" si="2"/>
        <v>18</v>
      </c>
      <c r="E9959" s="12">
        <f>IFERROR(VLOOKUP(A9959,'IDAR Meter Data'!$A:$B,2,1),"")</f>
        <v>232</v>
      </c>
      <c r="F9959" s="75">
        <f>IF(CECCZ="CZ03",'Outside Temp'!B9959,IF(CECCZ="CZ04",'Outside Temp'!B9960,IF(CECCZ="CZ12",'Outside Temp'!B9961, IF(CECCZ="CZ13",'Outside Temp'!B9962))))</f>
        <v>70.73333333</v>
      </c>
      <c r="G9959" s="12">
        <f t="shared" si="3"/>
        <v>3</v>
      </c>
    </row>
    <row r="9960" ht="15.75" customHeight="1">
      <c r="A9960" s="13">
        <v>42228.770833333336</v>
      </c>
      <c r="B9960" s="73">
        <f t="shared" si="1"/>
        <v>42228</v>
      </c>
      <c r="C9960" s="74">
        <f>IF(NewCustomer="Yes", IF(COUNTIF($I$2:$I$11,B9960)&gt;0,0,WEEKDAY(B9960,2)),IF(COUNTIF($I$2:$I$21,B9960)&gt;0,0,WEEKDAY(B9960,2)))</f>
        <v>3</v>
      </c>
      <c r="D9960" s="74">
        <f t="shared" si="2"/>
        <v>18</v>
      </c>
      <c r="E9960" s="12">
        <f>IFERROR(VLOOKUP(A9960,'IDAR Meter Data'!$A:$B,2,1),"")</f>
        <v>220</v>
      </c>
      <c r="F9960" s="75">
        <f>IF(CECCZ="CZ03",'Outside Temp'!B9960,IF(CECCZ="CZ04",'Outside Temp'!B9961,IF(CECCZ="CZ12",'Outside Temp'!B9962, IF(CECCZ="CZ13",'Outside Temp'!B9963))))</f>
        <v>69.73333333</v>
      </c>
      <c r="G9960" s="12">
        <f t="shared" si="3"/>
        <v>2</v>
      </c>
    </row>
    <row r="9961" ht="15.75" customHeight="1">
      <c r="A9961" s="13">
        <v>42228.78125</v>
      </c>
      <c r="B9961" s="73">
        <f t="shared" si="1"/>
        <v>42228</v>
      </c>
      <c r="C9961" s="74">
        <f>IF(NewCustomer="Yes", IF(COUNTIF($I$2:$I$11,B9961)&gt;0,0,WEEKDAY(B9961,2)),IF(COUNTIF($I$2:$I$21,B9961)&gt;0,0,WEEKDAY(B9961,2)))</f>
        <v>3</v>
      </c>
      <c r="D9961" s="74">
        <f t="shared" si="2"/>
        <v>18</v>
      </c>
      <c r="E9961" s="12">
        <f>IFERROR(VLOOKUP(A9961,'IDAR Meter Data'!$A:$B,2,1),"")</f>
        <v>236</v>
      </c>
      <c r="F9961" s="75">
        <f>IF(CECCZ="CZ03",'Outside Temp'!B9961,IF(CECCZ="CZ04",'Outside Temp'!B9962,IF(CECCZ="CZ12",'Outside Temp'!B9963, IF(CECCZ="CZ13",'Outside Temp'!B9964))))</f>
        <v>68.73333333</v>
      </c>
      <c r="G9961" s="12">
        <f t="shared" si="3"/>
        <v>2</v>
      </c>
    </row>
    <row r="9962" ht="15.75" customHeight="1">
      <c r="A9962" s="13">
        <v>42228.791666666664</v>
      </c>
      <c r="B9962" s="73">
        <f t="shared" si="1"/>
        <v>42228</v>
      </c>
      <c r="C9962" s="74">
        <f>IF(NewCustomer="Yes", IF(COUNTIF($I$2:$I$11,B9962)&gt;0,0,WEEKDAY(B9962,2)),IF(COUNTIF($I$2:$I$21,B9962)&gt;0,0,WEEKDAY(B9962,2)))</f>
        <v>3</v>
      </c>
      <c r="D9962" s="74">
        <f t="shared" si="2"/>
        <v>19</v>
      </c>
      <c r="E9962" s="12">
        <f>IFERROR(VLOOKUP(A9962,'IDAR Meter Data'!$A:$B,2,1),"")</f>
        <v>228</v>
      </c>
      <c r="F9962" s="75">
        <f>IF(CECCZ="CZ03",'Outside Temp'!B9962,IF(CECCZ="CZ04",'Outside Temp'!B9963,IF(CECCZ="CZ12",'Outside Temp'!B9964, IF(CECCZ="CZ13",'Outside Temp'!B9965))))</f>
        <v>67.93333333</v>
      </c>
      <c r="G9962" s="12">
        <f t="shared" si="3"/>
        <v>2</v>
      </c>
    </row>
    <row r="9963" ht="15.75" customHeight="1">
      <c r="A9963" s="13">
        <v>42228.802083333336</v>
      </c>
      <c r="B9963" s="73">
        <f t="shared" si="1"/>
        <v>42228</v>
      </c>
      <c r="C9963" s="74">
        <f>IF(NewCustomer="Yes", IF(COUNTIF($I$2:$I$11,B9963)&gt;0,0,WEEKDAY(B9963,2)),IF(COUNTIF($I$2:$I$21,B9963)&gt;0,0,WEEKDAY(B9963,2)))</f>
        <v>3</v>
      </c>
      <c r="D9963" s="74">
        <f t="shared" si="2"/>
        <v>19</v>
      </c>
      <c r="E9963" s="12">
        <f>IFERROR(VLOOKUP(A9963,'IDAR Meter Data'!$A:$B,2,1),"")</f>
        <v>228</v>
      </c>
      <c r="F9963" s="75">
        <f>IF(CECCZ="CZ03",'Outside Temp'!B9963,IF(CECCZ="CZ04",'Outside Temp'!B9964,IF(CECCZ="CZ12",'Outside Temp'!B9965, IF(CECCZ="CZ13",'Outside Temp'!B9966))))</f>
        <v>67.68333333</v>
      </c>
      <c r="G9963" s="12">
        <f t="shared" si="3"/>
        <v>2</v>
      </c>
    </row>
    <row r="9964" ht="15.75" customHeight="1">
      <c r="A9964" s="13">
        <v>42228.8125</v>
      </c>
      <c r="B9964" s="73">
        <f t="shared" si="1"/>
        <v>42228</v>
      </c>
      <c r="C9964" s="74">
        <f>IF(NewCustomer="Yes", IF(COUNTIF($I$2:$I$11,B9964)&gt;0,0,WEEKDAY(B9964,2)),IF(COUNTIF($I$2:$I$21,B9964)&gt;0,0,WEEKDAY(B9964,2)))</f>
        <v>3</v>
      </c>
      <c r="D9964" s="74">
        <f t="shared" si="2"/>
        <v>19</v>
      </c>
      <c r="E9964" s="12">
        <f>IFERROR(VLOOKUP(A9964,'IDAR Meter Data'!$A:$B,2,1),"")</f>
        <v>215</v>
      </c>
      <c r="F9964" s="75">
        <f>IF(CECCZ="CZ03",'Outside Temp'!B9964,IF(CECCZ="CZ04",'Outside Temp'!B9965,IF(CECCZ="CZ12",'Outside Temp'!B9966, IF(CECCZ="CZ13",'Outside Temp'!B9967))))</f>
        <v>67.43333333</v>
      </c>
      <c r="G9964" s="12">
        <f t="shared" si="3"/>
        <v>2</v>
      </c>
    </row>
    <row r="9965" ht="15.75" customHeight="1">
      <c r="A9965" s="13">
        <v>42228.822916666664</v>
      </c>
      <c r="B9965" s="73">
        <f t="shared" si="1"/>
        <v>42228</v>
      </c>
      <c r="C9965" s="74">
        <f>IF(NewCustomer="Yes", IF(COUNTIF($I$2:$I$11,B9965)&gt;0,0,WEEKDAY(B9965,2)),IF(COUNTIF($I$2:$I$21,B9965)&gt;0,0,WEEKDAY(B9965,2)))</f>
        <v>3</v>
      </c>
      <c r="D9965" s="74">
        <f t="shared" si="2"/>
        <v>19</v>
      </c>
      <c r="E9965" s="12">
        <f>IFERROR(VLOOKUP(A9965,'IDAR Meter Data'!$A:$B,2,1),"")</f>
        <v>206</v>
      </c>
      <c r="F9965" s="75">
        <f>IF(CECCZ="CZ03",'Outside Temp'!B9965,IF(CECCZ="CZ04",'Outside Temp'!B9966,IF(CECCZ="CZ12",'Outside Temp'!B9967, IF(CECCZ="CZ13",'Outside Temp'!B9968))))</f>
        <v>67.18333333</v>
      </c>
      <c r="G9965" s="12">
        <f t="shared" si="3"/>
        <v>2</v>
      </c>
    </row>
    <row r="9966" ht="15.75" customHeight="1">
      <c r="A9966" s="13">
        <v>42228.833333333336</v>
      </c>
      <c r="B9966" s="73">
        <f t="shared" si="1"/>
        <v>42228</v>
      </c>
      <c r="C9966" s="74">
        <f>IF(NewCustomer="Yes", IF(COUNTIF($I$2:$I$11,B9966)&gt;0,0,WEEKDAY(B9966,2)),IF(COUNTIF($I$2:$I$21,B9966)&gt;0,0,WEEKDAY(B9966,2)))</f>
        <v>3</v>
      </c>
      <c r="D9966" s="74">
        <f t="shared" si="2"/>
        <v>20</v>
      </c>
      <c r="E9966" s="12">
        <f>IFERROR(VLOOKUP(A9966,'IDAR Meter Data'!$A:$B,2,1),"")</f>
        <v>207</v>
      </c>
      <c r="F9966" s="75">
        <f>IF(CECCZ="CZ03",'Outside Temp'!B9966,IF(CECCZ="CZ04",'Outside Temp'!B9967,IF(CECCZ="CZ12",'Outside Temp'!B9968, IF(CECCZ="CZ13",'Outside Temp'!B9969))))</f>
        <v>67</v>
      </c>
      <c r="G9966" s="12">
        <f t="shared" si="3"/>
        <v>2</v>
      </c>
    </row>
    <row r="9967" ht="15.75" customHeight="1">
      <c r="A9967" s="13">
        <v>42228.84375</v>
      </c>
      <c r="B9967" s="73">
        <f t="shared" si="1"/>
        <v>42228</v>
      </c>
      <c r="C9967" s="74">
        <f>IF(NewCustomer="Yes", IF(COUNTIF($I$2:$I$11,B9967)&gt;0,0,WEEKDAY(B9967,2)),IF(COUNTIF($I$2:$I$21,B9967)&gt;0,0,WEEKDAY(B9967,2)))</f>
        <v>3</v>
      </c>
      <c r="D9967" s="74">
        <f t="shared" si="2"/>
        <v>20</v>
      </c>
      <c r="E9967" s="12">
        <f>IFERROR(VLOOKUP(A9967,'IDAR Meter Data'!$A:$B,2,1),"")</f>
        <v>199</v>
      </c>
      <c r="F9967" s="75">
        <f>IF(CECCZ="CZ03",'Outside Temp'!B9967,IF(CECCZ="CZ04",'Outside Temp'!B9968,IF(CECCZ="CZ12",'Outside Temp'!B9969, IF(CECCZ="CZ13",'Outside Temp'!B9970))))</f>
        <v>67</v>
      </c>
      <c r="G9967" s="12">
        <f t="shared" si="3"/>
        <v>2</v>
      </c>
    </row>
    <row r="9968" ht="15.75" customHeight="1">
      <c r="A9968" s="13">
        <v>42228.854166666664</v>
      </c>
      <c r="B9968" s="73">
        <f t="shared" si="1"/>
        <v>42228</v>
      </c>
      <c r="C9968" s="74">
        <f>IF(NewCustomer="Yes", IF(COUNTIF($I$2:$I$11,B9968)&gt;0,0,WEEKDAY(B9968,2)),IF(COUNTIF($I$2:$I$21,B9968)&gt;0,0,WEEKDAY(B9968,2)))</f>
        <v>3</v>
      </c>
      <c r="D9968" s="74">
        <f t="shared" si="2"/>
        <v>20</v>
      </c>
      <c r="E9968" s="12">
        <f>IFERROR(VLOOKUP(A9968,'IDAR Meter Data'!$A:$B,2,1),"")</f>
        <v>210</v>
      </c>
      <c r="F9968" s="75">
        <f>IF(CECCZ="CZ03",'Outside Temp'!B9968,IF(CECCZ="CZ04",'Outside Temp'!B9969,IF(CECCZ="CZ12",'Outside Temp'!B9970, IF(CECCZ="CZ13",'Outside Temp'!B9971))))</f>
        <v>67</v>
      </c>
      <c r="G9968" s="12">
        <f t="shared" si="3"/>
        <v>2</v>
      </c>
    </row>
    <row r="9969" ht="15.75" customHeight="1">
      <c r="A9969" s="13">
        <v>42228.864583333336</v>
      </c>
      <c r="B9969" s="73">
        <f t="shared" si="1"/>
        <v>42228</v>
      </c>
      <c r="C9969" s="74">
        <f>IF(NewCustomer="Yes", IF(COUNTIF($I$2:$I$11,B9969)&gt;0,0,WEEKDAY(B9969,2)),IF(COUNTIF($I$2:$I$21,B9969)&gt;0,0,WEEKDAY(B9969,2)))</f>
        <v>3</v>
      </c>
      <c r="D9969" s="74">
        <f t="shared" si="2"/>
        <v>20</v>
      </c>
      <c r="E9969" s="12">
        <f>IFERROR(VLOOKUP(A9969,'IDAR Meter Data'!$A:$B,2,1),"")</f>
        <v>212</v>
      </c>
      <c r="F9969" s="75">
        <f>IF(CECCZ="CZ03",'Outside Temp'!B9969,IF(CECCZ="CZ04",'Outside Temp'!B9970,IF(CECCZ="CZ12",'Outside Temp'!B9971, IF(CECCZ="CZ13",'Outside Temp'!B9972))))</f>
        <v>67</v>
      </c>
      <c r="G9969" s="12">
        <f t="shared" si="3"/>
        <v>2</v>
      </c>
    </row>
    <row r="9970" ht="15.75" customHeight="1">
      <c r="A9970" s="13">
        <v>42228.875</v>
      </c>
      <c r="B9970" s="73">
        <f t="shared" si="1"/>
        <v>42228</v>
      </c>
      <c r="C9970" s="74">
        <f>IF(NewCustomer="Yes", IF(COUNTIF($I$2:$I$11,B9970)&gt;0,0,WEEKDAY(B9970,2)),IF(COUNTIF($I$2:$I$21,B9970)&gt;0,0,WEEKDAY(B9970,2)))</f>
        <v>3</v>
      </c>
      <c r="D9970" s="74">
        <f t="shared" si="2"/>
        <v>21</v>
      </c>
      <c r="E9970" s="12">
        <f>IFERROR(VLOOKUP(A9970,'IDAR Meter Data'!$A:$B,2,1),"")</f>
        <v>200</v>
      </c>
      <c r="F9970" s="75">
        <f>IF(CECCZ="CZ03",'Outside Temp'!B9970,IF(CECCZ="CZ04",'Outside Temp'!B9971,IF(CECCZ="CZ12",'Outside Temp'!B9972, IF(CECCZ="CZ13",'Outside Temp'!B9973))))</f>
        <v>66.93333333</v>
      </c>
      <c r="G9970" s="12">
        <f t="shared" si="3"/>
        <v>2</v>
      </c>
    </row>
    <row r="9971" ht="15.75" customHeight="1">
      <c r="A9971" s="13">
        <v>42228.885416666664</v>
      </c>
      <c r="B9971" s="73">
        <f t="shared" si="1"/>
        <v>42228</v>
      </c>
      <c r="C9971" s="74">
        <f>IF(NewCustomer="Yes", IF(COUNTIF($I$2:$I$11,B9971)&gt;0,0,WEEKDAY(B9971,2)),IF(COUNTIF($I$2:$I$21,B9971)&gt;0,0,WEEKDAY(B9971,2)))</f>
        <v>3</v>
      </c>
      <c r="D9971" s="74">
        <f t="shared" si="2"/>
        <v>21</v>
      </c>
      <c r="E9971" s="12">
        <f>IFERROR(VLOOKUP(A9971,'IDAR Meter Data'!$A:$B,2,1),"")</f>
        <v>193</v>
      </c>
      <c r="F9971" s="75">
        <f>IF(CECCZ="CZ03",'Outside Temp'!B9971,IF(CECCZ="CZ04",'Outside Temp'!B9972,IF(CECCZ="CZ12",'Outside Temp'!B9973, IF(CECCZ="CZ13",'Outside Temp'!B9974))))</f>
        <v>66.68333333</v>
      </c>
      <c r="G9971" s="12">
        <f t="shared" si="3"/>
        <v>2</v>
      </c>
    </row>
    <row r="9972" ht="15.75" customHeight="1">
      <c r="A9972" s="13">
        <v>42228.895833333336</v>
      </c>
      <c r="B9972" s="73">
        <f t="shared" si="1"/>
        <v>42228</v>
      </c>
      <c r="C9972" s="74">
        <f>IF(NewCustomer="Yes", IF(COUNTIF($I$2:$I$11,B9972)&gt;0,0,WEEKDAY(B9972,2)),IF(COUNTIF($I$2:$I$21,B9972)&gt;0,0,WEEKDAY(B9972,2)))</f>
        <v>3</v>
      </c>
      <c r="D9972" s="74">
        <f t="shared" si="2"/>
        <v>21</v>
      </c>
      <c r="E9972" s="12">
        <f>IFERROR(VLOOKUP(A9972,'IDAR Meter Data'!$A:$B,2,1),"")</f>
        <v>196</v>
      </c>
      <c r="F9972" s="75">
        <f>IF(CECCZ="CZ03",'Outside Temp'!B9972,IF(CECCZ="CZ04",'Outside Temp'!B9973,IF(CECCZ="CZ12",'Outside Temp'!B9974, IF(CECCZ="CZ13",'Outside Temp'!B9975))))</f>
        <v>66.43333333</v>
      </c>
      <c r="G9972" s="12">
        <f t="shared" si="3"/>
        <v>2</v>
      </c>
    </row>
    <row r="9973" ht="15.75" customHeight="1">
      <c r="A9973" s="13">
        <v>42228.90625</v>
      </c>
      <c r="B9973" s="73">
        <f t="shared" si="1"/>
        <v>42228</v>
      </c>
      <c r="C9973" s="74">
        <f>IF(NewCustomer="Yes", IF(COUNTIF($I$2:$I$11,B9973)&gt;0,0,WEEKDAY(B9973,2)),IF(COUNTIF($I$2:$I$21,B9973)&gt;0,0,WEEKDAY(B9973,2)))</f>
        <v>3</v>
      </c>
      <c r="D9973" s="74">
        <f t="shared" si="2"/>
        <v>21</v>
      </c>
      <c r="E9973" s="12">
        <f>IFERROR(VLOOKUP(A9973,'IDAR Meter Data'!$A:$B,2,1),"")</f>
        <v>197</v>
      </c>
      <c r="F9973" s="75">
        <f>IF(CECCZ="CZ03",'Outside Temp'!B9973,IF(CECCZ="CZ04",'Outside Temp'!B9974,IF(CECCZ="CZ12",'Outside Temp'!B9975, IF(CECCZ="CZ13",'Outside Temp'!B9976))))</f>
        <v>66.18333333</v>
      </c>
      <c r="G9973" s="12">
        <f t="shared" si="3"/>
        <v>2</v>
      </c>
    </row>
    <row r="9974" ht="15.75" customHeight="1">
      <c r="A9974" s="13">
        <v>42228.916666666664</v>
      </c>
      <c r="B9974" s="73">
        <f t="shared" si="1"/>
        <v>42228</v>
      </c>
      <c r="C9974" s="74">
        <f>IF(NewCustomer="Yes", IF(COUNTIF($I$2:$I$11,B9974)&gt;0,0,WEEKDAY(B9974,2)),IF(COUNTIF($I$2:$I$21,B9974)&gt;0,0,WEEKDAY(B9974,2)))</f>
        <v>3</v>
      </c>
      <c r="D9974" s="74">
        <f t="shared" si="2"/>
        <v>22</v>
      </c>
      <c r="E9974" s="12">
        <f>IFERROR(VLOOKUP(A9974,'IDAR Meter Data'!$A:$B,2,1),"")</f>
        <v>209</v>
      </c>
      <c r="F9974" s="75">
        <f>IF(CECCZ="CZ03",'Outside Temp'!B9974,IF(CECCZ="CZ04",'Outside Temp'!B9975,IF(CECCZ="CZ12",'Outside Temp'!B9976, IF(CECCZ="CZ13",'Outside Temp'!B9977))))</f>
        <v>66</v>
      </c>
      <c r="G9974" s="12">
        <f t="shared" si="3"/>
        <v>2</v>
      </c>
    </row>
    <row r="9975" ht="15.75" customHeight="1">
      <c r="A9975" s="13">
        <v>42228.927083333336</v>
      </c>
      <c r="B9975" s="73">
        <f t="shared" si="1"/>
        <v>42228</v>
      </c>
      <c r="C9975" s="74">
        <f>IF(NewCustomer="Yes", IF(COUNTIF($I$2:$I$11,B9975)&gt;0,0,WEEKDAY(B9975,2)),IF(COUNTIF($I$2:$I$21,B9975)&gt;0,0,WEEKDAY(B9975,2)))</f>
        <v>3</v>
      </c>
      <c r="D9975" s="74">
        <f t="shared" si="2"/>
        <v>22</v>
      </c>
      <c r="E9975" s="12">
        <f>IFERROR(VLOOKUP(A9975,'IDAR Meter Data'!$A:$B,2,1),"")</f>
        <v>184</v>
      </c>
      <c r="F9975" s="75">
        <f>IF(CECCZ="CZ03",'Outside Temp'!B9975,IF(CECCZ="CZ04",'Outside Temp'!B9976,IF(CECCZ="CZ12",'Outside Temp'!B9977, IF(CECCZ="CZ13",'Outside Temp'!B9978))))</f>
        <v>66</v>
      </c>
      <c r="G9975" s="12">
        <f t="shared" si="3"/>
        <v>2</v>
      </c>
    </row>
    <row r="9976" ht="15.75" customHeight="1">
      <c r="A9976" s="13">
        <v>42228.9375</v>
      </c>
      <c r="B9976" s="73">
        <f t="shared" si="1"/>
        <v>42228</v>
      </c>
      <c r="C9976" s="74">
        <f>IF(NewCustomer="Yes", IF(COUNTIF($I$2:$I$11,B9976)&gt;0,0,WEEKDAY(B9976,2)),IF(COUNTIF($I$2:$I$21,B9976)&gt;0,0,WEEKDAY(B9976,2)))</f>
        <v>3</v>
      </c>
      <c r="D9976" s="74">
        <f t="shared" si="2"/>
        <v>22</v>
      </c>
      <c r="E9976" s="12">
        <f>IFERROR(VLOOKUP(A9976,'IDAR Meter Data'!$A:$B,2,1),"")</f>
        <v>198</v>
      </c>
      <c r="F9976" s="75">
        <f>IF(CECCZ="CZ03",'Outside Temp'!B9976,IF(CECCZ="CZ04",'Outside Temp'!B9977,IF(CECCZ="CZ12",'Outside Temp'!B9978, IF(CECCZ="CZ13",'Outside Temp'!B9979))))</f>
        <v>66</v>
      </c>
      <c r="G9976" s="12">
        <f t="shared" si="3"/>
        <v>2</v>
      </c>
    </row>
    <row r="9977" ht="15.75" customHeight="1">
      <c r="A9977" s="13">
        <v>42228.947916666664</v>
      </c>
      <c r="B9977" s="73">
        <f t="shared" si="1"/>
        <v>42228</v>
      </c>
      <c r="C9977" s="74">
        <f>IF(NewCustomer="Yes", IF(COUNTIF($I$2:$I$11,B9977)&gt;0,0,WEEKDAY(B9977,2)),IF(COUNTIF($I$2:$I$21,B9977)&gt;0,0,WEEKDAY(B9977,2)))</f>
        <v>3</v>
      </c>
      <c r="D9977" s="74">
        <f t="shared" si="2"/>
        <v>22</v>
      </c>
      <c r="E9977" s="12">
        <f>IFERROR(VLOOKUP(A9977,'IDAR Meter Data'!$A:$B,2,1),"")</f>
        <v>208</v>
      </c>
      <c r="F9977" s="75">
        <f>IF(CECCZ="CZ03",'Outside Temp'!B9977,IF(CECCZ="CZ04",'Outside Temp'!B9978,IF(CECCZ="CZ12",'Outside Temp'!B9979, IF(CECCZ="CZ13",'Outside Temp'!B9980))))</f>
        <v>66</v>
      </c>
      <c r="G9977" s="12">
        <f t="shared" si="3"/>
        <v>2</v>
      </c>
    </row>
    <row r="9978" ht="15.75" customHeight="1">
      <c r="A9978" s="13">
        <v>42228.958333333336</v>
      </c>
      <c r="B9978" s="73">
        <f t="shared" si="1"/>
        <v>42228</v>
      </c>
      <c r="C9978" s="74">
        <f>IF(NewCustomer="Yes", IF(COUNTIF($I$2:$I$11,B9978)&gt;0,0,WEEKDAY(B9978,2)),IF(COUNTIF($I$2:$I$21,B9978)&gt;0,0,WEEKDAY(B9978,2)))</f>
        <v>3</v>
      </c>
      <c r="D9978" s="74">
        <f t="shared" si="2"/>
        <v>23</v>
      </c>
      <c r="E9978" s="12">
        <f>IFERROR(VLOOKUP(A9978,'IDAR Meter Data'!$A:$B,2,1),"")</f>
        <v>213</v>
      </c>
      <c r="F9978" s="75">
        <f>IF(CECCZ="CZ03",'Outside Temp'!B9978,IF(CECCZ="CZ04",'Outside Temp'!B9979,IF(CECCZ="CZ12",'Outside Temp'!B9980, IF(CECCZ="CZ13",'Outside Temp'!B9981))))</f>
        <v>66.92</v>
      </c>
      <c r="G9978" s="12">
        <f t="shared" si="3"/>
        <v>2</v>
      </c>
    </row>
    <row r="9979" ht="15.75" customHeight="1">
      <c r="A9979" s="13">
        <v>42228.96875</v>
      </c>
      <c r="B9979" s="73">
        <f t="shared" si="1"/>
        <v>42228</v>
      </c>
      <c r="C9979" s="74">
        <f>IF(NewCustomer="Yes", IF(COUNTIF($I$2:$I$11,B9979)&gt;0,0,WEEKDAY(B9979,2)),IF(COUNTIF($I$2:$I$21,B9979)&gt;0,0,WEEKDAY(B9979,2)))</f>
        <v>3</v>
      </c>
      <c r="D9979" s="74">
        <f t="shared" si="2"/>
        <v>23</v>
      </c>
      <c r="E9979" s="12">
        <f>IFERROR(VLOOKUP(A9979,'IDAR Meter Data'!$A:$B,2,1),"")</f>
        <v>194</v>
      </c>
      <c r="F9979" s="75">
        <f>IF(CECCZ="CZ03",'Outside Temp'!B9979,IF(CECCZ="CZ04",'Outside Temp'!B9980,IF(CECCZ="CZ12",'Outside Temp'!B9981, IF(CECCZ="CZ13",'Outside Temp'!B9982))))</f>
        <v>66.62</v>
      </c>
      <c r="G9979" s="12">
        <f t="shared" si="3"/>
        <v>2</v>
      </c>
    </row>
    <row r="9980" ht="15.75" customHeight="1">
      <c r="A9980" s="13">
        <v>42228.979166666664</v>
      </c>
      <c r="B9980" s="73">
        <f t="shared" si="1"/>
        <v>42228</v>
      </c>
      <c r="C9980" s="74">
        <f>IF(NewCustomer="Yes", IF(COUNTIF($I$2:$I$11,B9980)&gt;0,0,WEEKDAY(B9980,2)),IF(COUNTIF($I$2:$I$21,B9980)&gt;0,0,WEEKDAY(B9980,2)))</f>
        <v>3</v>
      </c>
      <c r="D9980" s="74">
        <f t="shared" si="2"/>
        <v>23</v>
      </c>
      <c r="E9980" s="12">
        <f>IFERROR(VLOOKUP(A9980,'IDAR Meter Data'!$A:$B,2,1),"")</f>
        <v>191</v>
      </c>
      <c r="F9980" s="75">
        <f>IF(CECCZ="CZ03",'Outside Temp'!B9980,IF(CECCZ="CZ04",'Outside Temp'!B9981,IF(CECCZ="CZ12",'Outside Temp'!B9982, IF(CECCZ="CZ13",'Outside Temp'!B9983))))</f>
        <v>66.32</v>
      </c>
      <c r="G9980" s="12">
        <f t="shared" si="3"/>
        <v>2</v>
      </c>
    </row>
    <row r="9981" ht="15.75" customHeight="1">
      <c r="A9981" s="13">
        <v>42228.989583333336</v>
      </c>
      <c r="B9981" s="73">
        <f t="shared" si="1"/>
        <v>42228</v>
      </c>
      <c r="C9981" s="74">
        <f>IF(NewCustomer="Yes", IF(COUNTIF($I$2:$I$11,B9981)&gt;0,0,WEEKDAY(B9981,2)),IF(COUNTIF($I$2:$I$21,B9981)&gt;0,0,WEEKDAY(B9981,2)))</f>
        <v>3</v>
      </c>
      <c r="D9981" s="74">
        <f t="shared" si="2"/>
        <v>23</v>
      </c>
      <c r="E9981" s="12">
        <f>IFERROR(VLOOKUP(A9981,'IDAR Meter Data'!$A:$B,2,1),"")</f>
        <v>184</v>
      </c>
      <c r="F9981" s="75">
        <f>IF(CECCZ="CZ03",'Outside Temp'!B9981,IF(CECCZ="CZ04",'Outside Temp'!B9982,IF(CECCZ="CZ12",'Outside Temp'!B9983, IF(CECCZ="CZ13",'Outside Temp'!B9984))))</f>
        <v>66.02</v>
      </c>
      <c r="G9981" s="12">
        <f t="shared" si="3"/>
        <v>2</v>
      </c>
    </row>
    <row r="9982" ht="15.75" customHeight="1">
      <c r="A9982" s="13">
        <v>42229.0</v>
      </c>
      <c r="B9982" s="73">
        <f t="shared" si="1"/>
        <v>42229</v>
      </c>
      <c r="C9982" s="74">
        <f>IF(NewCustomer="Yes", IF(COUNTIF($I$2:$I$11,B9982)&gt;0,0,WEEKDAY(B9982,2)),IF(COUNTIF($I$2:$I$21,B9982)&gt;0,0,WEEKDAY(B9982,2)))</f>
        <v>4</v>
      </c>
      <c r="D9982" s="74">
        <f t="shared" si="2"/>
        <v>0</v>
      </c>
      <c r="E9982" s="12">
        <f>IFERROR(VLOOKUP(A9982,'IDAR Meter Data'!$A:$B,2,1),"")</f>
        <v>199</v>
      </c>
      <c r="F9982" s="75">
        <f>IF(CECCZ="CZ03",'Outside Temp'!B9982,IF(CECCZ="CZ04",'Outside Temp'!B9983,IF(CECCZ="CZ12",'Outside Temp'!B9984, IF(CECCZ="CZ13",'Outside Temp'!B9985))))</f>
        <v>66</v>
      </c>
      <c r="G9982" s="12">
        <f t="shared" si="3"/>
        <v>2</v>
      </c>
    </row>
    <row r="9983" ht="15.75" customHeight="1">
      <c r="A9983" s="13">
        <v>42229.010416666664</v>
      </c>
      <c r="B9983" s="73">
        <f t="shared" si="1"/>
        <v>42229</v>
      </c>
      <c r="C9983" s="74">
        <f>IF(NewCustomer="Yes", IF(COUNTIF($I$2:$I$11,B9983)&gt;0,0,WEEKDAY(B9983,2)),IF(COUNTIF($I$2:$I$21,B9983)&gt;0,0,WEEKDAY(B9983,2)))</f>
        <v>4</v>
      </c>
      <c r="D9983" s="74">
        <f t="shared" si="2"/>
        <v>0</v>
      </c>
      <c r="E9983" s="12">
        <f>IFERROR(VLOOKUP(A9983,'IDAR Meter Data'!$A:$B,2,1),"")</f>
        <v>185</v>
      </c>
      <c r="F9983" s="75">
        <f>IF(CECCZ="CZ03",'Outside Temp'!B9983,IF(CECCZ="CZ04",'Outside Temp'!B9984,IF(CECCZ="CZ12",'Outside Temp'!B9985, IF(CECCZ="CZ13",'Outside Temp'!B9986))))</f>
        <v>66</v>
      </c>
      <c r="G9983" s="12">
        <f t="shared" si="3"/>
        <v>2</v>
      </c>
    </row>
    <row r="9984" ht="15.75" customHeight="1">
      <c r="A9984" s="13">
        <v>42229.020833333336</v>
      </c>
      <c r="B9984" s="73">
        <f t="shared" si="1"/>
        <v>42229</v>
      </c>
      <c r="C9984" s="74">
        <f>IF(NewCustomer="Yes", IF(COUNTIF($I$2:$I$11,B9984)&gt;0,0,WEEKDAY(B9984,2)),IF(COUNTIF($I$2:$I$21,B9984)&gt;0,0,WEEKDAY(B9984,2)))</f>
        <v>4</v>
      </c>
      <c r="D9984" s="74">
        <f t="shared" si="2"/>
        <v>0</v>
      </c>
      <c r="E9984" s="12">
        <f>IFERROR(VLOOKUP(A9984,'IDAR Meter Data'!$A:$B,2,1),"")</f>
        <v>172</v>
      </c>
      <c r="F9984" s="75">
        <f>IF(CECCZ="CZ03",'Outside Temp'!B9984,IF(CECCZ="CZ04",'Outside Temp'!B9985,IF(CECCZ="CZ12",'Outside Temp'!B9986, IF(CECCZ="CZ13",'Outside Temp'!B9987))))</f>
        <v>66</v>
      </c>
      <c r="G9984" s="12">
        <f t="shared" si="3"/>
        <v>2</v>
      </c>
    </row>
    <row r="9985" ht="15.75" customHeight="1">
      <c r="A9985" s="13">
        <v>42229.03125</v>
      </c>
      <c r="B9985" s="73">
        <f t="shared" si="1"/>
        <v>42229</v>
      </c>
      <c r="C9985" s="74">
        <f>IF(NewCustomer="Yes", IF(COUNTIF($I$2:$I$11,B9985)&gt;0,0,WEEKDAY(B9985,2)),IF(COUNTIF($I$2:$I$21,B9985)&gt;0,0,WEEKDAY(B9985,2)))</f>
        <v>4</v>
      </c>
      <c r="D9985" s="74">
        <f t="shared" si="2"/>
        <v>0</v>
      </c>
      <c r="E9985" s="12">
        <f>IFERROR(VLOOKUP(A9985,'IDAR Meter Data'!$A:$B,2,1),"")</f>
        <v>175</v>
      </c>
      <c r="F9985" s="75">
        <f>IF(CECCZ="CZ03",'Outside Temp'!B9985,IF(CECCZ="CZ04",'Outside Temp'!B9986,IF(CECCZ="CZ12",'Outside Temp'!B9987, IF(CECCZ="CZ13",'Outside Temp'!B9988))))</f>
        <v>66</v>
      </c>
      <c r="G9985" s="12">
        <f t="shared" si="3"/>
        <v>2</v>
      </c>
    </row>
    <row r="9986" ht="15.75" customHeight="1">
      <c r="A9986" s="13">
        <v>42229.041666666664</v>
      </c>
      <c r="B9986" s="73">
        <f t="shared" si="1"/>
        <v>42229</v>
      </c>
      <c r="C9986" s="74">
        <f>IF(NewCustomer="Yes", IF(COUNTIF($I$2:$I$11,B9986)&gt;0,0,WEEKDAY(B9986,2)),IF(COUNTIF($I$2:$I$21,B9986)&gt;0,0,WEEKDAY(B9986,2)))</f>
        <v>4</v>
      </c>
      <c r="D9986" s="74">
        <f t="shared" si="2"/>
        <v>1</v>
      </c>
      <c r="E9986" s="12">
        <f>IFERROR(VLOOKUP(A9986,'IDAR Meter Data'!$A:$B,2,1),"")</f>
        <v>191</v>
      </c>
      <c r="F9986" s="75">
        <f>IF(CECCZ="CZ03",'Outside Temp'!B9986,IF(CECCZ="CZ04",'Outside Temp'!B9987,IF(CECCZ="CZ12",'Outside Temp'!B9988, IF(CECCZ="CZ13",'Outside Temp'!B9989))))</f>
        <v>65.93333333</v>
      </c>
      <c r="G9986" s="12">
        <f t="shared" si="3"/>
        <v>2</v>
      </c>
    </row>
    <row r="9987" ht="15.75" customHeight="1">
      <c r="A9987" s="13">
        <v>42229.052083333336</v>
      </c>
      <c r="B9987" s="73">
        <f t="shared" si="1"/>
        <v>42229</v>
      </c>
      <c r="C9987" s="74">
        <f>IF(NewCustomer="Yes", IF(COUNTIF($I$2:$I$11,B9987)&gt;0,0,WEEKDAY(B9987,2)),IF(COUNTIF($I$2:$I$21,B9987)&gt;0,0,WEEKDAY(B9987,2)))</f>
        <v>4</v>
      </c>
      <c r="D9987" s="74">
        <f t="shared" si="2"/>
        <v>1</v>
      </c>
      <c r="E9987" s="12">
        <f>IFERROR(VLOOKUP(A9987,'IDAR Meter Data'!$A:$B,2,1),"")</f>
        <v>184</v>
      </c>
      <c r="F9987" s="75">
        <f>IF(CECCZ="CZ03",'Outside Temp'!B9987,IF(CECCZ="CZ04",'Outside Temp'!B9988,IF(CECCZ="CZ12",'Outside Temp'!B9989, IF(CECCZ="CZ13",'Outside Temp'!B9990))))</f>
        <v>65.68333333</v>
      </c>
      <c r="G9987" s="12">
        <f t="shared" si="3"/>
        <v>2</v>
      </c>
    </row>
    <row r="9988" ht="15.75" customHeight="1">
      <c r="A9988" s="13">
        <v>42229.0625</v>
      </c>
      <c r="B9988" s="73">
        <f t="shared" si="1"/>
        <v>42229</v>
      </c>
      <c r="C9988" s="74">
        <f>IF(NewCustomer="Yes", IF(COUNTIF($I$2:$I$11,B9988)&gt;0,0,WEEKDAY(B9988,2)),IF(COUNTIF($I$2:$I$21,B9988)&gt;0,0,WEEKDAY(B9988,2)))</f>
        <v>4</v>
      </c>
      <c r="D9988" s="74">
        <f t="shared" si="2"/>
        <v>1</v>
      </c>
      <c r="E9988" s="12">
        <f>IFERROR(VLOOKUP(A9988,'IDAR Meter Data'!$A:$B,2,1),"")</f>
        <v>179</v>
      </c>
      <c r="F9988" s="75">
        <f>IF(CECCZ="CZ03",'Outside Temp'!B9988,IF(CECCZ="CZ04",'Outside Temp'!B9989,IF(CECCZ="CZ12",'Outside Temp'!B9990, IF(CECCZ="CZ13",'Outside Temp'!B9991))))</f>
        <v>65.43333333</v>
      </c>
      <c r="G9988" s="12">
        <f t="shared" si="3"/>
        <v>2</v>
      </c>
    </row>
    <row r="9989" ht="15.75" customHeight="1">
      <c r="A9989" s="13">
        <v>42229.072916666664</v>
      </c>
      <c r="B9989" s="73">
        <f t="shared" si="1"/>
        <v>42229</v>
      </c>
      <c r="C9989" s="74">
        <f>IF(NewCustomer="Yes", IF(COUNTIF($I$2:$I$11,B9989)&gt;0,0,WEEKDAY(B9989,2)),IF(COUNTIF($I$2:$I$21,B9989)&gt;0,0,WEEKDAY(B9989,2)))</f>
        <v>4</v>
      </c>
      <c r="D9989" s="74">
        <f t="shared" si="2"/>
        <v>1</v>
      </c>
      <c r="E9989" s="12">
        <f>IFERROR(VLOOKUP(A9989,'IDAR Meter Data'!$A:$B,2,1),"")</f>
        <v>180</v>
      </c>
      <c r="F9989" s="75">
        <f>IF(CECCZ="CZ03",'Outside Temp'!B9989,IF(CECCZ="CZ04",'Outside Temp'!B9990,IF(CECCZ="CZ12",'Outside Temp'!B9991, IF(CECCZ="CZ13",'Outside Temp'!B9992))))</f>
        <v>65.18333333</v>
      </c>
      <c r="G9989" s="12">
        <f t="shared" si="3"/>
        <v>2</v>
      </c>
    </row>
    <row r="9990" ht="15.75" customHeight="1">
      <c r="A9990" s="13">
        <v>42229.083333333336</v>
      </c>
      <c r="B9990" s="73">
        <f t="shared" si="1"/>
        <v>42229</v>
      </c>
      <c r="C9990" s="74">
        <f>IF(NewCustomer="Yes", IF(COUNTIF($I$2:$I$11,B9990)&gt;0,0,WEEKDAY(B9990,2)),IF(COUNTIF($I$2:$I$21,B9990)&gt;0,0,WEEKDAY(B9990,2)))</f>
        <v>4</v>
      </c>
      <c r="D9990" s="74">
        <f t="shared" si="2"/>
        <v>2</v>
      </c>
      <c r="E9990" s="12">
        <f>IFERROR(VLOOKUP(A9990,'IDAR Meter Data'!$A:$B,2,1),"")</f>
        <v>177</v>
      </c>
      <c r="F9990" s="75">
        <f>IF(CECCZ="CZ03",'Outside Temp'!B9990,IF(CECCZ="CZ04",'Outside Temp'!B9991,IF(CECCZ="CZ12",'Outside Temp'!B9992, IF(CECCZ="CZ13",'Outside Temp'!B9993))))</f>
        <v>64.93103448</v>
      </c>
      <c r="G9990" s="12">
        <f t="shared" si="3"/>
        <v>1</v>
      </c>
    </row>
    <row r="9991" ht="15.75" customHeight="1">
      <c r="A9991" s="13">
        <v>42229.09375</v>
      </c>
      <c r="B9991" s="73">
        <f t="shared" si="1"/>
        <v>42229</v>
      </c>
      <c r="C9991" s="74">
        <f>IF(NewCustomer="Yes", IF(COUNTIF($I$2:$I$11,B9991)&gt;0,0,WEEKDAY(B9991,2)),IF(COUNTIF($I$2:$I$21,B9991)&gt;0,0,WEEKDAY(B9991,2)))</f>
        <v>4</v>
      </c>
      <c r="D9991" s="74">
        <f t="shared" si="2"/>
        <v>2</v>
      </c>
      <c r="E9991" s="12">
        <f>IFERROR(VLOOKUP(A9991,'IDAR Meter Data'!$A:$B,2,1),"")</f>
        <v>195</v>
      </c>
      <c r="F9991" s="75">
        <f>IF(CECCZ="CZ03",'Outside Temp'!B9991,IF(CECCZ="CZ04",'Outside Temp'!B9992,IF(CECCZ="CZ12",'Outside Temp'!B9993, IF(CECCZ="CZ13",'Outside Temp'!B9994))))</f>
        <v>64.67241379</v>
      </c>
      <c r="G9991" s="12">
        <f t="shared" si="3"/>
        <v>1</v>
      </c>
    </row>
    <row r="9992" ht="15.75" customHeight="1">
      <c r="A9992" s="13">
        <v>42229.104166666664</v>
      </c>
      <c r="B9992" s="73">
        <f t="shared" si="1"/>
        <v>42229</v>
      </c>
      <c r="C9992" s="74">
        <f>IF(NewCustomer="Yes", IF(COUNTIF($I$2:$I$11,B9992)&gt;0,0,WEEKDAY(B9992,2)),IF(COUNTIF($I$2:$I$21,B9992)&gt;0,0,WEEKDAY(B9992,2)))</f>
        <v>4</v>
      </c>
      <c r="D9992" s="74">
        <f t="shared" si="2"/>
        <v>2</v>
      </c>
      <c r="E9992" s="12">
        <f>IFERROR(VLOOKUP(A9992,'IDAR Meter Data'!$A:$B,2,1),"")</f>
        <v>188</v>
      </c>
      <c r="F9992" s="75">
        <f>IF(CECCZ="CZ03",'Outside Temp'!B9992,IF(CECCZ="CZ04",'Outside Temp'!B9993,IF(CECCZ="CZ12",'Outside Temp'!B9994, IF(CECCZ="CZ13",'Outside Temp'!B9995))))</f>
        <v>64.4137931</v>
      </c>
      <c r="G9992" s="12">
        <f t="shared" si="3"/>
        <v>1</v>
      </c>
    </row>
    <row r="9993" ht="15.75" customHeight="1">
      <c r="A9993" s="13">
        <v>42229.114583333336</v>
      </c>
      <c r="B9993" s="73">
        <f t="shared" si="1"/>
        <v>42229</v>
      </c>
      <c r="C9993" s="74">
        <f>IF(NewCustomer="Yes", IF(COUNTIF($I$2:$I$11,B9993)&gt;0,0,WEEKDAY(B9993,2)),IF(COUNTIF($I$2:$I$21,B9993)&gt;0,0,WEEKDAY(B9993,2)))</f>
        <v>4</v>
      </c>
      <c r="D9993" s="74">
        <f t="shared" si="2"/>
        <v>2</v>
      </c>
      <c r="E9993" s="12">
        <f>IFERROR(VLOOKUP(A9993,'IDAR Meter Data'!$A:$B,2,1),"")</f>
        <v>175</v>
      </c>
      <c r="F9993" s="75">
        <f>IF(CECCZ="CZ03",'Outside Temp'!B9993,IF(CECCZ="CZ04",'Outside Temp'!B9994,IF(CECCZ="CZ12",'Outside Temp'!B9995, IF(CECCZ="CZ13",'Outside Temp'!B9996))))</f>
        <v>64.15517241</v>
      </c>
      <c r="G9993" s="12">
        <f t="shared" si="3"/>
        <v>1</v>
      </c>
    </row>
    <row r="9994" ht="15.75" customHeight="1">
      <c r="A9994" s="13">
        <v>42229.125</v>
      </c>
      <c r="B9994" s="73">
        <f t="shared" si="1"/>
        <v>42229</v>
      </c>
      <c r="C9994" s="74">
        <f>IF(NewCustomer="Yes", IF(COUNTIF($I$2:$I$11,B9994)&gt;0,0,WEEKDAY(B9994,2)),IF(COUNTIF($I$2:$I$21,B9994)&gt;0,0,WEEKDAY(B9994,2)))</f>
        <v>4</v>
      </c>
      <c r="D9994" s="74">
        <f t="shared" si="2"/>
        <v>3</v>
      </c>
      <c r="E9994" s="12">
        <f>IFERROR(VLOOKUP(A9994,'IDAR Meter Data'!$A:$B,2,1),"")</f>
        <v>173</v>
      </c>
      <c r="F9994" s="75">
        <f>IF(CECCZ="CZ03",'Outside Temp'!B9994,IF(CECCZ="CZ04",'Outside Temp'!B9995,IF(CECCZ="CZ12",'Outside Temp'!B9996, IF(CECCZ="CZ13",'Outside Temp'!B9997))))</f>
        <v>64.93333333</v>
      </c>
      <c r="G9994" s="12">
        <f t="shared" si="3"/>
        <v>1</v>
      </c>
    </row>
    <row r="9995" ht="15.75" customHeight="1">
      <c r="A9995" s="13">
        <v>42229.135416666664</v>
      </c>
      <c r="B9995" s="73">
        <f t="shared" si="1"/>
        <v>42229</v>
      </c>
      <c r="C9995" s="74">
        <f>IF(NewCustomer="Yes", IF(COUNTIF($I$2:$I$11,B9995)&gt;0,0,WEEKDAY(B9995,2)),IF(COUNTIF($I$2:$I$21,B9995)&gt;0,0,WEEKDAY(B9995,2)))</f>
        <v>4</v>
      </c>
      <c r="D9995" s="74">
        <f t="shared" si="2"/>
        <v>3</v>
      </c>
      <c r="E9995" s="12">
        <f>IFERROR(VLOOKUP(A9995,'IDAR Meter Data'!$A:$B,2,1),"")</f>
        <v>168</v>
      </c>
      <c r="F9995" s="75">
        <f>IF(CECCZ="CZ03",'Outside Temp'!B9995,IF(CECCZ="CZ04",'Outside Temp'!B9996,IF(CECCZ="CZ12",'Outside Temp'!B9997, IF(CECCZ="CZ13",'Outside Temp'!B9998))))</f>
        <v>64.68333333</v>
      </c>
      <c r="G9995" s="12">
        <f t="shared" si="3"/>
        <v>1</v>
      </c>
    </row>
    <row r="9996" ht="15.75" customHeight="1">
      <c r="A9996" s="13">
        <v>42229.145833333336</v>
      </c>
      <c r="B9996" s="73">
        <f t="shared" si="1"/>
        <v>42229</v>
      </c>
      <c r="C9996" s="74">
        <f>IF(NewCustomer="Yes", IF(COUNTIF($I$2:$I$11,B9996)&gt;0,0,WEEKDAY(B9996,2)),IF(COUNTIF($I$2:$I$21,B9996)&gt;0,0,WEEKDAY(B9996,2)))</f>
        <v>4</v>
      </c>
      <c r="D9996" s="74">
        <f t="shared" si="2"/>
        <v>3</v>
      </c>
      <c r="E9996" s="12">
        <f>IFERROR(VLOOKUP(A9996,'IDAR Meter Data'!$A:$B,2,1),"")</f>
        <v>180</v>
      </c>
      <c r="F9996" s="75">
        <f>IF(CECCZ="CZ03",'Outside Temp'!B9996,IF(CECCZ="CZ04",'Outside Temp'!B9997,IF(CECCZ="CZ12",'Outside Temp'!B9998, IF(CECCZ="CZ13",'Outside Temp'!B9999))))</f>
        <v>64.43333333</v>
      </c>
      <c r="G9996" s="12">
        <f t="shared" si="3"/>
        <v>1</v>
      </c>
    </row>
    <row r="9997" ht="15.75" customHeight="1">
      <c r="A9997" s="13">
        <v>42229.15625</v>
      </c>
      <c r="B9997" s="73">
        <f t="shared" si="1"/>
        <v>42229</v>
      </c>
      <c r="C9997" s="74">
        <f>IF(NewCustomer="Yes", IF(COUNTIF($I$2:$I$11,B9997)&gt;0,0,WEEKDAY(B9997,2)),IF(COUNTIF($I$2:$I$21,B9997)&gt;0,0,WEEKDAY(B9997,2)))</f>
        <v>4</v>
      </c>
      <c r="D9997" s="74">
        <f t="shared" si="2"/>
        <v>3</v>
      </c>
      <c r="E9997" s="12">
        <f>IFERROR(VLOOKUP(A9997,'IDAR Meter Data'!$A:$B,2,1),"")</f>
        <v>174</v>
      </c>
      <c r="F9997" s="75">
        <f>IF(CECCZ="CZ03",'Outside Temp'!B9997,IF(CECCZ="CZ04",'Outside Temp'!B9998,IF(CECCZ="CZ12",'Outside Temp'!B9999, IF(CECCZ="CZ13",'Outside Temp'!B10000))))</f>
        <v>64.18333333</v>
      </c>
      <c r="G9997" s="12">
        <f t="shared" si="3"/>
        <v>1</v>
      </c>
    </row>
    <row r="9998" ht="15.75" customHeight="1">
      <c r="A9998" s="13">
        <v>42229.166666666664</v>
      </c>
      <c r="B9998" s="73">
        <f t="shared" si="1"/>
        <v>42229</v>
      </c>
      <c r="C9998" s="74">
        <f>IF(NewCustomer="Yes", IF(COUNTIF($I$2:$I$11,B9998)&gt;0,0,WEEKDAY(B9998,2)),IF(COUNTIF($I$2:$I$21,B9998)&gt;0,0,WEEKDAY(B9998,2)))</f>
        <v>4</v>
      </c>
      <c r="D9998" s="74">
        <f t="shared" si="2"/>
        <v>4</v>
      </c>
      <c r="E9998" s="12">
        <f>IFERROR(VLOOKUP(A9998,'IDAR Meter Data'!$A:$B,2,1),"")</f>
        <v>171</v>
      </c>
      <c r="F9998" s="75">
        <f>IF(CECCZ="CZ03",'Outside Temp'!B9998,IF(CECCZ="CZ04",'Outside Temp'!B9999,IF(CECCZ="CZ12",'Outside Temp'!B10000, IF(CECCZ="CZ13",'Outside Temp'!B10001))))</f>
        <v>63.9245283</v>
      </c>
      <c r="G9998" s="12">
        <f t="shared" si="3"/>
        <v>1</v>
      </c>
    </row>
    <row r="9999" ht="15.75" customHeight="1">
      <c r="A9999" s="13">
        <v>42229.177083333336</v>
      </c>
      <c r="B9999" s="73">
        <f t="shared" si="1"/>
        <v>42229</v>
      </c>
      <c r="C9999" s="74">
        <f>IF(NewCustomer="Yes", IF(COUNTIF($I$2:$I$11,B9999)&gt;0,0,WEEKDAY(B9999,2)),IF(COUNTIF($I$2:$I$21,B9999)&gt;0,0,WEEKDAY(B9999,2)))</f>
        <v>4</v>
      </c>
      <c r="D9999" s="74">
        <f t="shared" si="2"/>
        <v>4</v>
      </c>
      <c r="E9999" s="12">
        <f>IFERROR(VLOOKUP(A9999,'IDAR Meter Data'!$A:$B,2,1),"")</f>
        <v>164</v>
      </c>
      <c r="F9999" s="75">
        <f>IF(CECCZ="CZ03",'Outside Temp'!B9999,IF(CECCZ="CZ04",'Outside Temp'!B10000,IF(CECCZ="CZ12",'Outside Temp'!B10001, IF(CECCZ="CZ13",'Outside Temp'!B10002))))</f>
        <v>63.64150943</v>
      </c>
      <c r="G9999" s="12">
        <f t="shared" si="3"/>
        <v>1</v>
      </c>
    </row>
    <row r="10000" ht="15.75" customHeight="1">
      <c r="A10000" s="13">
        <v>42229.1875</v>
      </c>
      <c r="B10000" s="73">
        <f t="shared" si="1"/>
        <v>42229</v>
      </c>
      <c r="C10000" s="74">
        <f>IF(NewCustomer="Yes", IF(COUNTIF($I$2:$I$11,B10000)&gt;0,0,WEEKDAY(B10000,2)),IF(COUNTIF($I$2:$I$21,B10000)&gt;0,0,WEEKDAY(B10000,2)))</f>
        <v>4</v>
      </c>
      <c r="D10000" s="74">
        <f t="shared" si="2"/>
        <v>4</v>
      </c>
      <c r="E10000" s="12">
        <f>IFERROR(VLOOKUP(A10000,'IDAR Meter Data'!$A:$B,2,1),"")</f>
        <v>169</v>
      </c>
      <c r="F10000" s="75">
        <f>IF(CECCZ="CZ03",'Outside Temp'!B10000,IF(CECCZ="CZ04",'Outside Temp'!B10001,IF(CECCZ="CZ12",'Outside Temp'!B10002, IF(CECCZ="CZ13",'Outside Temp'!B10003))))</f>
        <v>63.35849057</v>
      </c>
      <c r="G10000" s="12">
        <f t="shared" si="3"/>
        <v>1</v>
      </c>
    </row>
    <row r="10001" ht="15.75" customHeight="1">
      <c r="A10001" s="13">
        <v>42229.197916666664</v>
      </c>
      <c r="B10001" s="73">
        <f t="shared" si="1"/>
        <v>42229</v>
      </c>
      <c r="C10001" s="74">
        <f>IF(NewCustomer="Yes", IF(COUNTIF($I$2:$I$11,B10001)&gt;0,0,WEEKDAY(B10001,2)),IF(COUNTIF($I$2:$I$21,B10001)&gt;0,0,WEEKDAY(B10001,2)))</f>
        <v>4</v>
      </c>
      <c r="D10001" s="74">
        <f t="shared" si="2"/>
        <v>4</v>
      </c>
      <c r="E10001" s="12">
        <f>IFERROR(VLOOKUP(A10001,'IDAR Meter Data'!$A:$B,2,1),"")</f>
        <v>180</v>
      </c>
      <c r="F10001" s="75">
        <f>IF(CECCZ="CZ03",'Outside Temp'!B10001,IF(CECCZ="CZ04",'Outside Temp'!B10002,IF(CECCZ="CZ12",'Outside Temp'!B10003, IF(CECCZ="CZ13",'Outside Temp'!B10004))))</f>
        <v>63.0754717</v>
      </c>
      <c r="G10001" s="12">
        <f t="shared" si="3"/>
        <v>1</v>
      </c>
    </row>
    <row r="10002" ht="15.75" customHeight="1">
      <c r="A10002" s="13">
        <v>42229.208333333336</v>
      </c>
      <c r="B10002" s="73">
        <f t="shared" si="1"/>
        <v>42229</v>
      </c>
      <c r="C10002" s="74">
        <f>IF(NewCustomer="Yes", IF(COUNTIF($I$2:$I$11,B10002)&gt;0,0,WEEKDAY(B10002,2)),IF(COUNTIF($I$2:$I$21,B10002)&gt;0,0,WEEKDAY(B10002,2)))</f>
        <v>4</v>
      </c>
      <c r="D10002" s="74">
        <f t="shared" si="2"/>
        <v>5</v>
      </c>
      <c r="E10002" s="12">
        <f>IFERROR(VLOOKUP(A10002,'IDAR Meter Data'!$A:$B,2,1),"")</f>
        <v>171</v>
      </c>
      <c r="F10002" s="75">
        <f>IF(CECCZ="CZ03",'Outside Temp'!B10002,IF(CECCZ="CZ04",'Outside Temp'!B10003,IF(CECCZ="CZ12",'Outside Temp'!B10004, IF(CECCZ="CZ13",'Outside Temp'!B10005))))</f>
        <v>63</v>
      </c>
      <c r="G10002" s="12">
        <f t="shared" si="3"/>
        <v>1</v>
      </c>
    </row>
    <row r="10003" ht="15.75" customHeight="1">
      <c r="A10003" s="13">
        <v>42229.21875</v>
      </c>
      <c r="B10003" s="73">
        <f t="shared" si="1"/>
        <v>42229</v>
      </c>
      <c r="C10003" s="74">
        <f>IF(NewCustomer="Yes", IF(COUNTIF($I$2:$I$11,B10003)&gt;0,0,WEEKDAY(B10003,2)),IF(COUNTIF($I$2:$I$21,B10003)&gt;0,0,WEEKDAY(B10003,2)))</f>
        <v>4</v>
      </c>
      <c r="D10003" s="74">
        <f t="shared" si="2"/>
        <v>5</v>
      </c>
      <c r="E10003" s="12">
        <f>IFERROR(VLOOKUP(A10003,'IDAR Meter Data'!$A:$B,2,1),"")</f>
        <v>160</v>
      </c>
      <c r="F10003" s="75">
        <f>IF(CECCZ="CZ03",'Outside Temp'!B10003,IF(CECCZ="CZ04",'Outside Temp'!B10004,IF(CECCZ="CZ12",'Outside Temp'!B10005, IF(CECCZ="CZ13",'Outside Temp'!B10006))))</f>
        <v>63</v>
      </c>
      <c r="G10003" s="12">
        <f t="shared" si="3"/>
        <v>1</v>
      </c>
    </row>
    <row r="10004" ht="15.75" customHeight="1">
      <c r="A10004" s="13">
        <v>42229.229166666664</v>
      </c>
      <c r="B10004" s="73">
        <f t="shared" si="1"/>
        <v>42229</v>
      </c>
      <c r="C10004" s="74">
        <f>IF(NewCustomer="Yes", IF(COUNTIF($I$2:$I$11,B10004)&gt;0,0,WEEKDAY(B10004,2)),IF(COUNTIF($I$2:$I$21,B10004)&gt;0,0,WEEKDAY(B10004,2)))</f>
        <v>4</v>
      </c>
      <c r="D10004" s="74">
        <f t="shared" si="2"/>
        <v>5</v>
      </c>
      <c r="E10004" s="12">
        <f>IFERROR(VLOOKUP(A10004,'IDAR Meter Data'!$A:$B,2,1),"")</f>
        <v>163</v>
      </c>
      <c r="F10004" s="75">
        <f>IF(CECCZ="CZ03",'Outside Temp'!B10004,IF(CECCZ="CZ04",'Outside Temp'!B10005,IF(CECCZ="CZ12",'Outside Temp'!B10006, IF(CECCZ="CZ13",'Outside Temp'!B10007))))</f>
        <v>63</v>
      </c>
      <c r="G10004" s="12">
        <f t="shared" si="3"/>
        <v>1</v>
      </c>
    </row>
    <row r="10005" ht="15.75" customHeight="1">
      <c r="A10005" s="13">
        <v>42229.239583333336</v>
      </c>
      <c r="B10005" s="73">
        <f t="shared" si="1"/>
        <v>42229</v>
      </c>
      <c r="C10005" s="74">
        <f>IF(NewCustomer="Yes", IF(COUNTIF($I$2:$I$11,B10005)&gt;0,0,WEEKDAY(B10005,2)),IF(COUNTIF($I$2:$I$21,B10005)&gt;0,0,WEEKDAY(B10005,2)))</f>
        <v>4</v>
      </c>
      <c r="D10005" s="74">
        <f t="shared" si="2"/>
        <v>5</v>
      </c>
      <c r="E10005" s="12">
        <f>IFERROR(VLOOKUP(A10005,'IDAR Meter Data'!$A:$B,2,1),"")</f>
        <v>177</v>
      </c>
      <c r="F10005" s="75">
        <f>IF(CECCZ="CZ03",'Outside Temp'!B10005,IF(CECCZ="CZ04",'Outside Temp'!B10006,IF(CECCZ="CZ12",'Outside Temp'!B10007, IF(CECCZ="CZ13",'Outside Temp'!B10008))))</f>
        <v>63</v>
      </c>
      <c r="G10005" s="12">
        <f t="shared" si="3"/>
        <v>1</v>
      </c>
    </row>
    <row r="10006" ht="15.75" customHeight="1">
      <c r="A10006" s="13">
        <v>42229.25</v>
      </c>
      <c r="B10006" s="73">
        <f t="shared" si="1"/>
        <v>42229</v>
      </c>
      <c r="C10006" s="74">
        <f>IF(NewCustomer="Yes", IF(COUNTIF($I$2:$I$11,B10006)&gt;0,0,WEEKDAY(B10006,2)),IF(COUNTIF($I$2:$I$21,B10006)&gt;0,0,WEEKDAY(B10006,2)))</f>
        <v>4</v>
      </c>
      <c r="D10006" s="74">
        <f t="shared" si="2"/>
        <v>6</v>
      </c>
      <c r="E10006" s="12">
        <f>IFERROR(VLOOKUP(A10006,'IDAR Meter Data'!$A:$B,2,1),"")</f>
        <v>168</v>
      </c>
      <c r="F10006" s="75">
        <f>IF(CECCZ="CZ03",'Outside Temp'!B10006,IF(CECCZ="CZ04",'Outside Temp'!B10007,IF(CECCZ="CZ12",'Outside Temp'!B10008, IF(CECCZ="CZ13",'Outside Temp'!B10009))))</f>
        <v>63</v>
      </c>
      <c r="G10006" s="12">
        <f t="shared" si="3"/>
        <v>1</v>
      </c>
    </row>
    <row r="10007" ht="15.75" customHeight="1">
      <c r="A10007" s="13">
        <v>42229.260416666664</v>
      </c>
      <c r="B10007" s="73">
        <f t="shared" si="1"/>
        <v>42229</v>
      </c>
      <c r="C10007" s="74">
        <f>IF(NewCustomer="Yes", IF(COUNTIF($I$2:$I$11,B10007)&gt;0,0,WEEKDAY(B10007,2)),IF(COUNTIF($I$2:$I$21,B10007)&gt;0,0,WEEKDAY(B10007,2)))</f>
        <v>4</v>
      </c>
      <c r="D10007" s="74">
        <f t="shared" si="2"/>
        <v>6</v>
      </c>
      <c r="E10007" s="12">
        <f>IFERROR(VLOOKUP(A10007,'IDAR Meter Data'!$A:$B,2,1),"")</f>
        <v>161</v>
      </c>
      <c r="F10007" s="75">
        <f>IF(CECCZ="CZ03",'Outside Temp'!B10007,IF(CECCZ="CZ04",'Outside Temp'!B10008,IF(CECCZ="CZ12",'Outside Temp'!B10009, IF(CECCZ="CZ13",'Outside Temp'!B10010))))</f>
        <v>63</v>
      </c>
      <c r="G10007" s="12">
        <f t="shared" si="3"/>
        <v>1</v>
      </c>
    </row>
    <row r="10008" ht="15.75" customHeight="1">
      <c r="A10008" s="13">
        <v>42229.270833333336</v>
      </c>
      <c r="B10008" s="73">
        <f t="shared" si="1"/>
        <v>42229</v>
      </c>
      <c r="C10008" s="74">
        <f>IF(NewCustomer="Yes", IF(COUNTIF($I$2:$I$11,B10008)&gt;0,0,WEEKDAY(B10008,2)),IF(COUNTIF($I$2:$I$21,B10008)&gt;0,0,WEEKDAY(B10008,2)))</f>
        <v>4</v>
      </c>
      <c r="D10008" s="74">
        <f t="shared" si="2"/>
        <v>6</v>
      </c>
      <c r="E10008" s="12">
        <f>IFERROR(VLOOKUP(A10008,'IDAR Meter Data'!$A:$B,2,1),"")</f>
        <v>167</v>
      </c>
      <c r="F10008" s="75">
        <f>IF(CECCZ="CZ03",'Outside Temp'!B10008,IF(CECCZ="CZ04",'Outside Temp'!B10009,IF(CECCZ="CZ12",'Outside Temp'!B10010, IF(CECCZ="CZ13",'Outside Temp'!B10011))))</f>
        <v>63</v>
      </c>
      <c r="G10008" s="12">
        <f t="shared" si="3"/>
        <v>1</v>
      </c>
    </row>
    <row r="10009" ht="15.75" customHeight="1">
      <c r="A10009" s="13">
        <v>42229.28125</v>
      </c>
      <c r="B10009" s="73">
        <f t="shared" si="1"/>
        <v>42229</v>
      </c>
      <c r="C10009" s="74">
        <f>IF(NewCustomer="Yes", IF(COUNTIF($I$2:$I$11,B10009)&gt;0,0,WEEKDAY(B10009,2)),IF(COUNTIF($I$2:$I$21,B10009)&gt;0,0,WEEKDAY(B10009,2)))</f>
        <v>4</v>
      </c>
      <c r="D10009" s="74">
        <f t="shared" si="2"/>
        <v>6</v>
      </c>
      <c r="E10009" s="12">
        <f>IFERROR(VLOOKUP(A10009,'IDAR Meter Data'!$A:$B,2,1),"")</f>
        <v>167</v>
      </c>
      <c r="F10009" s="75">
        <f>IF(CECCZ="CZ03",'Outside Temp'!B10009,IF(CECCZ="CZ04",'Outside Temp'!B10010,IF(CECCZ="CZ12",'Outside Temp'!B10011, IF(CECCZ="CZ13",'Outside Temp'!B10012))))</f>
        <v>63</v>
      </c>
      <c r="G10009" s="12">
        <f t="shared" si="3"/>
        <v>1</v>
      </c>
    </row>
    <row r="10010" ht="15.75" customHeight="1">
      <c r="A10010" s="13">
        <v>42229.291666666664</v>
      </c>
      <c r="B10010" s="73">
        <f t="shared" si="1"/>
        <v>42229</v>
      </c>
      <c r="C10010" s="74">
        <f>IF(NewCustomer="Yes", IF(COUNTIF($I$2:$I$11,B10010)&gt;0,0,WEEKDAY(B10010,2)),IF(COUNTIF($I$2:$I$21,B10010)&gt;0,0,WEEKDAY(B10010,2)))</f>
        <v>4</v>
      </c>
      <c r="D10010" s="74">
        <f t="shared" si="2"/>
        <v>7</v>
      </c>
      <c r="E10010" s="12">
        <f>IFERROR(VLOOKUP(A10010,'IDAR Meter Data'!$A:$B,2,1),"")</f>
        <v>183</v>
      </c>
      <c r="F10010" s="75">
        <f>IF(CECCZ="CZ03",'Outside Temp'!B10010,IF(CECCZ="CZ04",'Outside Temp'!B10011,IF(CECCZ="CZ12",'Outside Temp'!B10012, IF(CECCZ="CZ13",'Outside Temp'!B10013))))</f>
        <v>63.06666667</v>
      </c>
      <c r="G10010" s="12">
        <f t="shared" si="3"/>
        <v>1</v>
      </c>
    </row>
    <row r="10011" ht="15.75" customHeight="1">
      <c r="A10011" s="13">
        <v>42229.302083333336</v>
      </c>
      <c r="B10011" s="73">
        <f t="shared" si="1"/>
        <v>42229</v>
      </c>
      <c r="C10011" s="74">
        <f>IF(NewCustomer="Yes", IF(COUNTIF($I$2:$I$11,B10011)&gt;0,0,WEEKDAY(B10011,2)),IF(COUNTIF($I$2:$I$21,B10011)&gt;0,0,WEEKDAY(B10011,2)))</f>
        <v>4</v>
      </c>
      <c r="D10011" s="74">
        <f t="shared" si="2"/>
        <v>7</v>
      </c>
      <c r="E10011" s="12">
        <f>IFERROR(VLOOKUP(A10011,'IDAR Meter Data'!$A:$B,2,1),"")</f>
        <v>173</v>
      </c>
      <c r="F10011" s="75">
        <f>IF(CECCZ="CZ03",'Outside Temp'!B10011,IF(CECCZ="CZ04",'Outside Temp'!B10012,IF(CECCZ="CZ12",'Outside Temp'!B10013, IF(CECCZ="CZ13",'Outside Temp'!B10014))))</f>
        <v>63.31666667</v>
      </c>
      <c r="G10011" s="12">
        <f t="shared" si="3"/>
        <v>1</v>
      </c>
    </row>
    <row r="10012" ht="15.75" customHeight="1">
      <c r="A10012" s="13">
        <v>42229.3125</v>
      </c>
      <c r="B10012" s="73">
        <f t="shared" si="1"/>
        <v>42229</v>
      </c>
      <c r="C10012" s="74">
        <f>IF(NewCustomer="Yes", IF(COUNTIF($I$2:$I$11,B10012)&gt;0,0,WEEKDAY(B10012,2)),IF(COUNTIF($I$2:$I$21,B10012)&gt;0,0,WEEKDAY(B10012,2)))</f>
        <v>4</v>
      </c>
      <c r="D10012" s="74">
        <f t="shared" si="2"/>
        <v>7</v>
      </c>
      <c r="E10012" s="12">
        <f>IFERROR(VLOOKUP(A10012,'IDAR Meter Data'!$A:$B,2,1),"")</f>
        <v>162</v>
      </c>
      <c r="F10012" s="75">
        <f>IF(CECCZ="CZ03",'Outside Temp'!B10012,IF(CECCZ="CZ04",'Outside Temp'!B10013,IF(CECCZ="CZ12",'Outside Temp'!B10014, IF(CECCZ="CZ13",'Outside Temp'!B10015))))</f>
        <v>63.56666667</v>
      </c>
      <c r="G10012" s="12">
        <f t="shared" si="3"/>
        <v>1</v>
      </c>
    </row>
    <row r="10013" ht="15.75" customHeight="1">
      <c r="A10013" s="13">
        <v>42229.322916666664</v>
      </c>
      <c r="B10013" s="73">
        <f t="shared" si="1"/>
        <v>42229</v>
      </c>
      <c r="C10013" s="74">
        <f>IF(NewCustomer="Yes", IF(COUNTIF($I$2:$I$11,B10013)&gt;0,0,WEEKDAY(B10013,2)),IF(COUNTIF($I$2:$I$21,B10013)&gt;0,0,WEEKDAY(B10013,2)))</f>
        <v>4</v>
      </c>
      <c r="D10013" s="74">
        <f t="shared" si="2"/>
        <v>7</v>
      </c>
      <c r="E10013" s="12">
        <f>IFERROR(VLOOKUP(A10013,'IDAR Meter Data'!$A:$B,2,1),"")</f>
        <v>166</v>
      </c>
      <c r="F10013" s="75">
        <f>IF(CECCZ="CZ03",'Outside Temp'!B10013,IF(CECCZ="CZ04",'Outside Temp'!B10014,IF(CECCZ="CZ12",'Outside Temp'!B10015, IF(CECCZ="CZ13",'Outside Temp'!B10016))))</f>
        <v>63.81666667</v>
      </c>
      <c r="G10013" s="12">
        <f t="shared" si="3"/>
        <v>1</v>
      </c>
    </row>
    <row r="10014" ht="15.75" customHeight="1">
      <c r="A10014" s="13">
        <v>42229.333333333336</v>
      </c>
      <c r="B10014" s="73">
        <f t="shared" si="1"/>
        <v>42229</v>
      </c>
      <c r="C10014" s="74">
        <f>IF(NewCustomer="Yes", IF(COUNTIF($I$2:$I$11,B10014)&gt;0,0,WEEKDAY(B10014,2)),IF(COUNTIF($I$2:$I$21,B10014)&gt;0,0,WEEKDAY(B10014,2)))</f>
        <v>4</v>
      </c>
      <c r="D10014" s="74">
        <f t="shared" si="2"/>
        <v>8</v>
      </c>
      <c r="E10014" s="12">
        <f>IFERROR(VLOOKUP(A10014,'IDAR Meter Data'!$A:$B,2,1),"")</f>
        <v>181</v>
      </c>
      <c r="F10014" s="75">
        <f>IF(CECCZ="CZ03",'Outside Temp'!B10014,IF(CECCZ="CZ04",'Outside Temp'!B10015,IF(CECCZ="CZ12",'Outside Temp'!B10016, IF(CECCZ="CZ13",'Outside Temp'!B10017))))</f>
        <v>64.42105263</v>
      </c>
      <c r="G10014" s="12">
        <f t="shared" si="3"/>
        <v>1</v>
      </c>
    </row>
    <row r="10015" ht="15.75" customHeight="1">
      <c r="A10015" s="13">
        <v>42229.34375</v>
      </c>
      <c r="B10015" s="73">
        <f t="shared" si="1"/>
        <v>42229</v>
      </c>
      <c r="C10015" s="74">
        <f>IF(NewCustomer="Yes", IF(COUNTIF($I$2:$I$11,B10015)&gt;0,0,WEEKDAY(B10015,2)),IF(COUNTIF($I$2:$I$21,B10015)&gt;0,0,WEEKDAY(B10015,2)))</f>
        <v>4</v>
      </c>
      <c r="D10015" s="74">
        <f t="shared" si="2"/>
        <v>8</v>
      </c>
      <c r="E10015" s="12">
        <f>IFERROR(VLOOKUP(A10015,'IDAR Meter Data'!$A:$B,2,1),"")</f>
        <v>189</v>
      </c>
      <c r="F10015" s="75">
        <f>IF(CECCZ="CZ03",'Outside Temp'!B10015,IF(CECCZ="CZ04",'Outside Temp'!B10016,IF(CECCZ="CZ12",'Outside Temp'!B10017, IF(CECCZ="CZ13",'Outside Temp'!B10018))))</f>
        <v>66</v>
      </c>
      <c r="G10015" s="12">
        <f t="shared" si="3"/>
        <v>2</v>
      </c>
    </row>
    <row r="10016" ht="15.75" customHeight="1">
      <c r="A10016" s="13">
        <v>42229.354166666664</v>
      </c>
      <c r="B10016" s="73">
        <f t="shared" si="1"/>
        <v>42229</v>
      </c>
      <c r="C10016" s="74">
        <f>IF(NewCustomer="Yes", IF(COUNTIF($I$2:$I$11,B10016)&gt;0,0,WEEKDAY(B10016,2)),IF(COUNTIF($I$2:$I$21,B10016)&gt;0,0,WEEKDAY(B10016,2)))</f>
        <v>4</v>
      </c>
      <c r="D10016" s="74">
        <f t="shared" si="2"/>
        <v>8</v>
      </c>
      <c r="E10016" s="12">
        <f>IFERROR(VLOOKUP(A10016,'IDAR Meter Data'!$A:$B,2,1),"")</f>
        <v>177</v>
      </c>
      <c r="F10016" s="75">
        <f>IF(CECCZ="CZ03",'Outside Temp'!B10016,IF(CECCZ="CZ04",'Outside Temp'!B10017,IF(CECCZ="CZ12",'Outside Temp'!B10018, IF(CECCZ="CZ13",'Outside Temp'!B10019))))</f>
        <v>66.73170732</v>
      </c>
      <c r="G10016" s="12">
        <f t="shared" si="3"/>
        <v>2</v>
      </c>
    </row>
    <row r="10017" ht="15.75" customHeight="1">
      <c r="A10017" s="13">
        <v>42229.364583333336</v>
      </c>
      <c r="B10017" s="73">
        <f t="shared" si="1"/>
        <v>42229</v>
      </c>
      <c r="C10017" s="74">
        <f>IF(NewCustomer="Yes", IF(COUNTIF($I$2:$I$11,B10017)&gt;0,0,WEEKDAY(B10017,2)),IF(COUNTIF($I$2:$I$21,B10017)&gt;0,0,WEEKDAY(B10017,2)))</f>
        <v>4</v>
      </c>
      <c r="D10017" s="74">
        <f t="shared" si="2"/>
        <v>8</v>
      </c>
      <c r="E10017" s="12">
        <f>IFERROR(VLOOKUP(A10017,'IDAR Meter Data'!$A:$B,2,1),"")</f>
        <v>185</v>
      </c>
      <c r="F10017" s="75">
        <f>IF(CECCZ="CZ03",'Outside Temp'!B10017,IF(CECCZ="CZ04",'Outside Temp'!B10018,IF(CECCZ="CZ12",'Outside Temp'!B10019, IF(CECCZ="CZ13",'Outside Temp'!B10020))))</f>
        <v>67.46341463</v>
      </c>
      <c r="G10017" s="12">
        <f t="shared" si="3"/>
        <v>2</v>
      </c>
    </row>
    <row r="10018" ht="15.75" customHeight="1">
      <c r="A10018" s="13">
        <v>42229.375</v>
      </c>
      <c r="B10018" s="73">
        <f t="shared" si="1"/>
        <v>42229</v>
      </c>
      <c r="C10018" s="74">
        <f>IF(NewCustomer="Yes", IF(COUNTIF($I$2:$I$11,B10018)&gt;0,0,WEEKDAY(B10018,2)),IF(COUNTIF($I$2:$I$21,B10018)&gt;0,0,WEEKDAY(B10018,2)))</f>
        <v>4</v>
      </c>
      <c r="D10018" s="74">
        <f t="shared" si="2"/>
        <v>9</v>
      </c>
      <c r="E10018" s="12">
        <f>IFERROR(VLOOKUP(A10018,'IDAR Meter Data'!$A:$B,2,1),"")</f>
        <v>183</v>
      </c>
      <c r="F10018" s="75">
        <f>IF(CECCZ="CZ03",'Outside Temp'!B10018,IF(CECCZ="CZ04",'Outside Temp'!B10019,IF(CECCZ="CZ12",'Outside Temp'!B10020, IF(CECCZ="CZ13",'Outside Temp'!B10021))))</f>
        <v>68</v>
      </c>
      <c r="G10018" s="12">
        <f t="shared" si="3"/>
        <v>2</v>
      </c>
    </row>
    <row r="10019" ht="15.75" customHeight="1">
      <c r="A10019" s="13">
        <v>42229.385416666664</v>
      </c>
      <c r="B10019" s="73">
        <f t="shared" si="1"/>
        <v>42229</v>
      </c>
      <c r="C10019" s="74">
        <f>IF(NewCustomer="Yes", IF(COUNTIF($I$2:$I$11,B10019)&gt;0,0,WEEKDAY(B10019,2)),IF(COUNTIF($I$2:$I$21,B10019)&gt;0,0,WEEKDAY(B10019,2)))</f>
        <v>4</v>
      </c>
      <c r="D10019" s="74">
        <f t="shared" si="2"/>
        <v>9</v>
      </c>
      <c r="E10019" s="12">
        <f>IFERROR(VLOOKUP(A10019,'IDAR Meter Data'!$A:$B,2,1),"")</f>
        <v>198</v>
      </c>
      <c r="F10019" s="75">
        <f>IF(CECCZ="CZ03",'Outside Temp'!B10019,IF(CECCZ="CZ04",'Outside Temp'!B10020,IF(CECCZ="CZ12",'Outside Temp'!B10021, IF(CECCZ="CZ13",'Outside Temp'!B10022))))</f>
        <v>68</v>
      </c>
      <c r="G10019" s="12">
        <f t="shared" si="3"/>
        <v>2</v>
      </c>
    </row>
    <row r="10020" ht="15.75" customHeight="1">
      <c r="A10020" s="13">
        <v>42229.395833333336</v>
      </c>
      <c r="B10020" s="73">
        <f t="shared" si="1"/>
        <v>42229</v>
      </c>
      <c r="C10020" s="74">
        <f>IF(NewCustomer="Yes", IF(COUNTIF($I$2:$I$11,B10020)&gt;0,0,WEEKDAY(B10020,2)),IF(COUNTIF($I$2:$I$21,B10020)&gt;0,0,WEEKDAY(B10020,2)))</f>
        <v>4</v>
      </c>
      <c r="D10020" s="74">
        <f t="shared" si="2"/>
        <v>9</v>
      </c>
      <c r="E10020" s="12">
        <f>IFERROR(VLOOKUP(A10020,'IDAR Meter Data'!$A:$B,2,1),"")</f>
        <v>190</v>
      </c>
      <c r="F10020" s="75">
        <f>IF(CECCZ="CZ03",'Outside Temp'!B10020,IF(CECCZ="CZ04",'Outside Temp'!B10021,IF(CECCZ="CZ12",'Outside Temp'!B10022, IF(CECCZ="CZ13",'Outside Temp'!B10023))))</f>
        <v>68</v>
      </c>
      <c r="G10020" s="12">
        <f t="shared" si="3"/>
        <v>2</v>
      </c>
    </row>
    <row r="10021" ht="15.75" customHeight="1">
      <c r="A10021" s="13">
        <v>42229.40625</v>
      </c>
      <c r="B10021" s="73">
        <f t="shared" si="1"/>
        <v>42229</v>
      </c>
      <c r="C10021" s="74">
        <f>IF(NewCustomer="Yes", IF(COUNTIF($I$2:$I$11,B10021)&gt;0,0,WEEKDAY(B10021,2)),IF(COUNTIF($I$2:$I$21,B10021)&gt;0,0,WEEKDAY(B10021,2)))</f>
        <v>4</v>
      </c>
      <c r="D10021" s="74">
        <f t="shared" si="2"/>
        <v>9</v>
      </c>
      <c r="E10021" s="12">
        <f>IFERROR(VLOOKUP(A10021,'IDAR Meter Data'!$A:$B,2,1),"")</f>
        <v>186</v>
      </c>
      <c r="F10021" s="75">
        <f>IF(CECCZ="CZ03",'Outside Temp'!B10021,IF(CECCZ="CZ04",'Outside Temp'!B10022,IF(CECCZ="CZ12",'Outside Temp'!B10023, IF(CECCZ="CZ13",'Outside Temp'!B10024))))</f>
        <v>68</v>
      </c>
      <c r="G10021" s="12">
        <f t="shared" si="3"/>
        <v>2</v>
      </c>
    </row>
    <row r="10022" ht="15.75" customHeight="1">
      <c r="A10022" s="13">
        <v>42229.416666666664</v>
      </c>
      <c r="B10022" s="73">
        <f t="shared" si="1"/>
        <v>42229</v>
      </c>
      <c r="C10022" s="74">
        <f>IF(NewCustomer="Yes", IF(COUNTIF($I$2:$I$11,B10022)&gt;0,0,WEEKDAY(B10022,2)),IF(COUNTIF($I$2:$I$21,B10022)&gt;0,0,WEEKDAY(B10022,2)))</f>
        <v>4</v>
      </c>
      <c r="D10022" s="74">
        <f t="shared" si="2"/>
        <v>10</v>
      </c>
      <c r="E10022" s="12">
        <f>IFERROR(VLOOKUP(A10022,'IDAR Meter Data'!$A:$B,2,1),"")</f>
        <v>195</v>
      </c>
      <c r="F10022" s="75">
        <f>IF(CECCZ="CZ03",'Outside Temp'!B10022,IF(CECCZ="CZ04",'Outside Temp'!B10023,IF(CECCZ="CZ12",'Outside Temp'!B10024, IF(CECCZ="CZ13",'Outside Temp'!B10025))))</f>
        <v>68.26666667</v>
      </c>
      <c r="G10022" s="12">
        <f t="shared" si="3"/>
        <v>2</v>
      </c>
    </row>
    <row r="10023" ht="15.75" customHeight="1">
      <c r="A10023" s="13">
        <v>42229.427083333336</v>
      </c>
      <c r="B10023" s="73">
        <f t="shared" si="1"/>
        <v>42229</v>
      </c>
      <c r="C10023" s="74">
        <f>IF(NewCustomer="Yes", IF(COUNTIF($I$2:$I$11,B10023)&gt;0,0,WEEKDAY(B10023,2)),IF(COUNTIF($I$2:$I$21,B10023)&gt;0,0,WEEKDAY(B10023,2)))</f>
        <v>4</v>
      </c>
      <c r="D10023" s="74">
        <f t="shared" si="2"/>
        <v>10</v>
      </c>
      <c r="E10023" s="12">
        <f>IFERROR(VLOOKUP(A10023,'IDAR Meter Data'!$A:$B,2,1),"")</f>
        <v>189</v>
      </c>
      <c r="F10023" s="75">
        <f>IF(CECCZ="CZ03",'Outside Temp'!B10023,IF(CECCZ="CZ04",'Outside Temp'!B10024,IF(CECCZ="CZ12",'Outside Temp'!B10025, IF(CECCZ="CZ13",'Outside Temp'!B10026))))</f>
        <v>69.26666667</v>
      </c>
      <c r="G10023" s="12">
        <f t="shared" si="3"/>
        <v>2</v>
      </c>
    </row>
    <row r="10024" ht="15.75" customHeight="1">
      <c r="A10024" s="13">
        <v>42229.4375</v>
      </c>
      <c r="B10024" s="73">
        <f t="shared" si="1"/>
        <v>42229</v>
      </c>
      <c r="C10024" s="74">
        <f>IF(NewCustomer="Yes", IF(COUNTIF($I$2:$I$11,B10024)&gt;0,0,WEEKDAY(B10024,2)),IF(COUNTIF($I$2:$I$21,B10024)&gt;0,0,WEEKDAY(B10024,2)))</f>
        <v>4</v>
      </c>
      <c r="D10024" s="74">
        <f t="shared" si="2"/>
        <v>10</v>
      </c>
      <c r="E10024" s="12">
        <f>IFERROR(VLOOKUP(A10024,'IDAR Meter Data'!$A:$B,2,1),"")</f>
        <v>211</v>
      </c>
      <c r="F10024" s="75">
        <f>IF(CECCZ="CZ03",'Outside Temp'!B10024,IF(CECCZ="CZ04",'Outside Temp'!B10025,IF(CECCZ="CZ12",'Outside Temp'!B10026, IF(CECCZ="CZ13",'Outside Temp'!B10027))))</f>
        <v>70.26666667</v>
      </c>
      <c r="G10024" s="12">
        <f t="shared" si="3"/>
        <v>3</v>
      </c>
    </row>
    <row r="10025" ht="15.75" customHeight="1">
      <c r="A10025" s="13">
        <v>42229.447916666664</v>
      </c>
      <c r="B10025" s="73">
        <f t="shared" si="1"/>
        <v>42229</v>
      </c>
      <c r="C10025" s="74">
        <f>IF(NewCustomer="Yes", IF(COUNTIF($I$2:$I$11,B10025)&gt;0,0,WEEKDAY(B10025,2)),IF(COUNTIF($I$2:$I$21,B10025)&gt;0,0,WEEKDAY(B10025,2)))</f>
        <v>4</v>
      </c>
      <c r="D10025" s="74">
        <f t="shared" si="2"/>
        <v>10</v>
      </c>
      <c r="E10025" s="12">
        <f>IFERROR(VLOOKUP(A10025,'IDAR Meter Data'!$A:$B,2,1),"")</f>
        <v>198</v>
      </c>
      <c r="F10025" s="75">
        <f>IF(CECCZ="CZ03",'Outside Temp'!B10025,IF(CECCZ="CZ04",'Outside Temp'!B10026,IF(CECCZ="CZ12",'Outside Temp'!B10027, IF(CECCZ="CZ13",'Outside Temp'!B10028))))</f>
        <v>71.26666667</v>
      </c>
      <c r="G10025" s="12">
        <f t="shared" si="3"/>
        <v>3</v>
      </c>
    </row>
    <row r="10026" ht="15.75" customHeight="1">
      <c r="A10026" s="13">
        <v>42229.458333333336</v>
      </c>
      <c r="B10026" s="73">
        <f t="shared" si="1"/>
        <v>42229</v>
      </c>
      <c r="C10026" s="74">
        <f>IF(NewCustomer="Yes", IF(COUNTIF($I$2:$I$11,B10026)&gt;0,0,WEEKDAY(B10026,2)),IF(COUNTIF($I$2:$I$21,B10026)&gt;0,0,WEEKDAY(B10026,2)))</f>
        <v>4</v>
      </c>
      <c r="D10026" s="74">
        <f t="shared" si="2"/>
        <v>11</v>
      </c>
      <c r="E10026" s="12">
        <f>IFERROR(VLOOKUP(A10026,'IDAR Meter Data'!$A:$B,2,1),"")</f>
        <v>205</v>
      </c>
      <c r="F10026" s="75">
        <f>IF(CECCZ="CZ03",'Outside Temp'!B10026,IF(CECCZ="CZ04",'Outside Temp'!B10027,IF(CECCZ="CZ12",'Outside Temp'!B10028, IF(CECCZ="CZ13",'Outside Temp'!B10029))))</f>
        <v>72</v>
      </c>
      <c r="G10026" s="12">
        <f t="shared" si="3"/>
        <v>3</v>
      </c>
    </row>
    <row r="10027" ht="15.75" customHeight="1">
      <c r="A10027" s="13">
        <v>42229.46875</v>
      </c>
      <c r="B10027" s="73">
        <f t="shared" si="1"/>
        <v>42229</v>
      </c>
      <c r="C10027" s="74">
        <f>IF(NewCustomer="Yes", IF(COUNTIF($I$2:$I$11,B10027)&gt;0,0,WEEKDAY(B10027,2)),IF(COUNTIF($I$2:$I$21,B10027)&gt;0,0,WEEKDAY(B10027,2)))</f>
        <v>4</v>
      </c>
      <c r="D10027" s="74">
        <f t="shared" si="2"/>
        <v>11</v>
      </c>
      <c r="E10027" s="12">
        <f>IFERROR(VLOOKUP(A10027,'IDAR Meter Data'!$A:$B,2,1),"")</f>
        <v>200</v>
      </c>
      <c r="F10027" s="75">
        <f>IF(CECCZ="CZ03",'Outside Temp'!B10027,IF(CECCZ="CZ04",'Outside Temp'!B10028,IF(CECCZ="CZ12",'Outside Temp'!B10029, IF(CECCZ="CZ13",'Outside Temp'!B10030))))</f>
        <v>72</v>
      </c>
      <c r="G10027" s="12">
        <f t="shared" si="3"/>
        <v>3</v>
      </c>
    </row>
    <row r="10028" ht="15.75" customHeight="1">
      <c r="A10028" s="13">
        <v>42229.479166666664</v>
      </c>
      <c r="B10028" s="73">
        <f t="shared" si="1"/>
        <v>42229</v>
      </c>
      <c r="C10028" s="74">
        <f>IF(NewCustomer="Yes", IF(COUNTIF($I$2:$I$11,B10028)&gt;0,0,WEEKDAY(B10028,2)),IF(COUNTIF($I$2:$I$21,B10028)&gt;0,0,WEEKDAY(B10028,2)))</f>
        <v>4</v>
      </c>
      <c r="D10028" s="74">
        <f t="shared" si="2"/>
        <v>11</v>
      </c>
      <c r="E10028" s="12">
        <f>IFERROR(VLOOKUP(A10028,'IDAR Meter Data'!$A:$B,2,1),"")</f>
        <v>208</v>
      </c>
      <c r="F10028" s="75">
        <f>IF(CECCZ="CZ03",'Outside Temp'!B10028,IF(CECCZ="CZ04",'Outside Temp'!B10029,IF(CECCZ="CZ12",'Outside Temp'!B10030, IF(CECCZ="CZ13",'Outside Temp'!B10031))))</f>
        <v>72</v>
      </c>
      <c r="G10028" s="12">
        <f t="shared" si="3"/>
        <v>3</v>
      </c>
    </row>
    <row r="10029" ht="15.75" customHeight="1">
      <c r="A10029" s="13">
        <v>42229.489583333336</v>
      </c>
      <c r="B10029" s="73">
        <f t="shared" si="1"/>
        <v>42229</v>
      </c>
      <c r="C10029" s="74">
        <f>IF(NewCustomer="Yes", IF(COUNTIF($I$2:$I$11,B10029)&gt;0,0,WEEKDAY(B10029,2)),IF(COUNTIF($I$2:$I$21,B10029)&gt;0,0,WEEKDAY(B10029,2)))</f>
        <v>4</v>
      </c>
      <c r="D10029" s="74">
        <f t="shared" si="2"/>
        <v>11</v>
      </c>
      <c r="E10029" s="12">
        <f>IFERROR(VLOOKUP(A10029,'IDAR Meter Data'!$A:$B,2,1),"")</f>
        <v>225</v>
      </c>
      <c r="F10029" s="75">
        <f>IF(CECCZ="CZ03",'Outside Temp'!B10029,IF(CECCZ="CZ04",'Outside Temp'!B10030,IF(CECCZ="CZ12",'Outside Temp'!B10031, IF(CECCZ="CZ13",'Outside Temp'!B10032))))</f>
        <v>72</v>
      </c>
      <c r="G10029" s="12">
        <f t="shared" si="3"/>
        <v>3</v>
      </c>
    </row>
    <row r="10030" ht="15.75" customHeight="1">
      <c r="A10030" s="13">
        <v>42229.5</v>
      </c>
      <c r="B10030" s="73">
        <f t="shared" si="1"/>
        <v>42229</v>
      </c>
      <c r="C10030" s="74">
        <f>IF(NewCustomer="Yes", IF(COUNTIF($I$2:$I$11,B10030)&gt;0,0,WEEKDAY(B10030,2)),IF(COUNTIF($I$2:$I$21,B10030)&gt;0,0,WEEKDAY(B10030,2)))</f>
        <v>4</v>
      </c>
      <c r="D10030" s="74">
        <f t="shared" si="2"/>
        <v>12</v>
      </c>
      <c r="E10030" s="12">
        <f>IFERROR(VLOOKUP(A10030,'IDAR Meter Data'!$A:$B,2,1),"")</f>
        <v>221</v>
      </c>
      <c r="F10030" s="75">
        <f>IF(CECCZ="CZ03",'Outside Temp'!B10030,IF(CECCZ="CZ04",'Outside Temp'!B10031,IF(CECCZ="CZ12",'Outside Temp'!B10032, IF(CECCZ="CZ13",'Outside Temp'!B10033))))</f>
        <v>72</v>
      </c>
      <c r="G10030" s="12">
        <f t="shared" si="3"/>
        <v>3</v>
      </c>
    </row>
    <row r="10031" ht="15.75" customHeight="1">
      <c r="A10031" s="13">
        <v>42229.510416666664</v>
      </c>
      <c r="B10031" s="73">
        <f t="shared" si="1"/>
        <v>42229</v>
      </c>
      <c r="C10031" s="74">
        <f>IF(NewCustomer="Yes", IF(COUNTIF($I$2:$I$11,B10031)&gt;0,0,WEEKDAY(B10031,2)),IF(COUNTIF($I$2:$I$21,B10031)&gt;0,0,WEEKDAY(B10031,2)))</f>
        <v>4</v>
      </c>
      <c r="D10031" s="74">
        <f t="shared" si="2"/>
        <v>12</v>
      </c>
      <c r="E10031" s="12">
        <f>IFERROR(VLOOKUP(A10031,'IDAR Meter Data'!$A:$B,2,1),"")</f>
        <v>211</v>
      </c>
      <c r="F10031" s="75">
        <f>IF(CECCZ="CZ03",'Outside Temp'!B10031,IF(CECCZ="CZ04",'Outside Temp'!B10032,IF(CECCZ="CZ12",'Outside Temp'!B10033, IF(CECCZ="CZ13",'Outside Temp'!B10034))))</f>
        <v>72</v>
      </c>
      <c r="G10031" s="12">
        <f t="shared" si="3"/>
        <v>3</v>
      </c>
    </row>
    <row r="10032" ht="15.75" customHeight="1">
      <c r="A10032" s="13">
        <v>42229.520833333336</v>
      </c>
      <c r="B10032" s="73">
        <f t="shared" si="1"/>
        <v>42229</v>
      </c>
      <c r="C10032" s="74">
        <f>IF(NewCustomer="Yes", IF(COUNTIF($I$2:$I$11,B10032)&gt;0,0,WEEKDAY(B10032,2)),IF(COUNTIF($I$2:$I$21,B10032)&gt;0,0,WEEKDAY(B10032,2)))</f>
        <v>4</v>
      </c>
      <c r="D10032" s="74">
        <f t="shared" si="2"/>
        <v>12</v>
      </c>
      <c r="E10032" s="12">
        <f>IFERROR(VLOOKUP(A10032,'IDAR Meter Data'!$A:$B,2,1),"")</f>
        <v>217</v>
      </c>
      <c r="F10032" s="75">
        <f>IF(CECCZ="CZ03",'Outside Temp'!B10032,IF(CECCZ="CZ04",'Outside Temp'!B10033,IF(CECCZ="CZ12",'Outside Temp'!B10034, IF(CECCZ="CZ13",'Outside Temp'!B10035))))</f>
        <v>72</v>
      </c>
      <c r="G10032" s="12">
        <f t="shared" si="3"/>
        <v>3</v>
      </c>
    </row>
    <row r="10033" ht="15.75" customHeight="1">
      <c r="A10033" s="13">
        <v>42229.53125</v>
      </c>
      <c r="B10033" s="73">
        <f t="shared" si="1"/>
        <v>42229</v>
      </c>
      <c r="C10033" s="74">
        <f>IF(NewCustomer="Yes", IF(COUNTIF($I$2:$I$11,B10033)&gt;0,0,WEEKDAY(B10033,2)),IF(COUNTIF($I$2:$I$21,B10033)&gt;0,0,WEEKDAY(B10033,2)))</f>
        <v>4</v>
      </c>
      <c r="D10033" s="74">
        <f t="shared" si="2"/>
        <v>12</v>
      </c>
      <c r="E10033" s="12">
        <f>IFERROR(VLOOKUP(A10033,'IDAR Meter Data'!$A:$B,2,1),"")</f>
        <v>229</v>
      </c>
      <c r="F10033" s="75">
        <f>IF(CECCZ="CZ03",'Outside Temp'!B10033,IF(CECCZ="CZ04",'Outside Temp'!B10034,IF(CECCZ="CZ12",'Outside Temp'!B10035, IF(CECCZ="CZ13",'Outside Temp'!B10036))))</f>
        <v>72</v>
      </c>
      <c r="G10033" s="12">
        <f t="shared" si="3"/>
        <v>3</v>
      </c>
    </row>
    <row r="10034" ht="15.75" customHeight="1">
      <c r="A10034" s="13">
        <v>42229.541666666664</v>
      </c>
      <c r="B10034" s="73">
        <f t="shared" si="1"/>
        <v>42229</v>
      </c>
      <c r="C10034" s="74">
        <f>IF(NewCustomer="Yes", IF(COUNTIF($I$2:$I$11,B10034)&gt;0,0,WEEKDAY(B10034,2)),IF(COUNTIF($I$2:$I$21,B10034)&gt;0,0,WEEKDAY(B10034,2)))</f>
        <v>4</v>
      </c>
      <c r="D10034" s="74">
        <f t="shared" si="2"/>
        <v>13</v>
      </c>
      <c r="E10034" s="12">
        <f>IFERROR(VLOOKUP(A10034,'IDAR Meter Data'!$A:$B,2,1),"")</f>
        <v>221</v>
      </c>
      <c r="F10034" s="75">
        <f>IF(CECCZ="CZ03",'Outside Temp'!B10034,IF(CECCZ="CZ04",'Outside Temp'!B10035,IF(CECCZ="CZ12",'Outside Temp'!B10036, IF(CECCZ="CZ13",'Outside Temp'!B10037))))</f>
        <v>72.06666667</v>
      </c>
      <c r="G10034" s="12">
        <f t="shared" si="3"/>
        <v>3</v>
      </c>
    </row>
    <row r="10035" ht="15.75" customHeight="1">
      <c r="A10035" s="13">
        <v>42229.552083333336</v>
      </c>
      <c r="B10035" s="73">
        <f t="shared" si="1"/>
        <v>42229</v>
      </c>
      <c r="C10035" s="74">
        <f>IF(NewCustomer="Yes", IF(COUNTIF($I$2:$I$11,B10035)&gt;0,0,WEEKDAY(B10035,2)),IF(COUNTIF($I$2:$I$21,B10035)&gt;0,0,WEEKDAY(B10035,2)))</f>
        <v>4</v>
      </c>
      <c r="D10035" s="74">
        <f t="shared" si="2"/>
        <v>13</v>
      </c>
      <c r="E10035" s="12">
        <f>IFERROR(VLOOKUP(A10035,'IDAR Meter Data'!$A:$B,2,1),"")</f>
        <v>221</v>
      </c>
      <c r="F10035" s="75">
        <f>IF(CECCZ="CZ03",'Outside Temp'!B10035,IF(CECCZ="CZ04",'Outside Temp'!B10036,IF(CECCZ="CZ12",'Outside Temp'!B10037, IF(CECCZ="CZ13",'Outside Temp'!B10038))))</f>
        <v>72.31666667</v>
      </c>
      <c r="G10035" s="12">
        <f t="shared" si="3"/>
        <v>3</v>
      </c>
    </row>
    <row r="10036" ht="15.75" customHeight="1">
      <c r="A10036" s="13">
        <v>42229.5625</v>
      </c>
      <c r="B10036" s="73">
        <f t="shared" si="1"/>
        <v>42229</v>
      </c>
      <c r="C10036" s="74">
        <f>IF(NewCustomer="Yes", IF(COUNTIF($I$2:$I$11,B10036)&gt;0,0,WEEKDAY(B10036,2)),IF(COUNTIF($I$2:$I$21,B10036)&gt;0,0,WEEKDAY(B10036,2)))</f>
        <v>4</v>
      </c>
      <c r="D10036" s="74">
        <f t="shared" si="2"/>
        <v>13</v>
      </c>
      <c r="E10036" s="12">
        <f>IFERROR(VLOOKUP(A10036,'IDAR Meter Data'!$A:$B,2,1),"")</f>
        <v>218</v>
      </c>
      <c r="F10036" s="75">
        <f>IF(CECCZ="CZ03",'Outside Temp'!B10036,IF(CECCZ="CZ04",'Outside Temp'!B10037,IF(CECCZ="CZ12",'Outside Temp'!B10038, IF(CECCZ="CZ13",'Outside Temp'!B10039))))</f>
        <v>72.56666667</v>
      </c>
      <c r="G10036" s="12">
        <f t="shared" si="3"/>
        <v>3</v>
      </c>
    </row>
    <row r="10037" ht="15.75" customHeight="1">
      <c r="A10037" s="13">
        <v>42229.572916666664</v>
      </c>
      <c r="B10037" s="73">
        <f t="shared" si="1"/>
        <v>42229</v>
      </c>
      <c r="C10037" s="74">
        <f>IF(NewCustomer="Yes", IF(COUNTIF($I$2:$I$11,B10037)&gt;0,0,WEEKDAY(B10037,2)),IF(COUNTIF($I$2:$I$21,B10037)&gt;0,0,WEEKDAY(B10037,2)))</f>
        <v>4</v>
      </c>
      <c r="D10037" s="74">
        <f t="shared" si="2"/>
        <v>13</v>
      </c>
      <c r="E10037" s="12">
        <f>IFERROR(VLOOKUP(A10037,'IDAR Meter Data'!$A:$B,2,1),"")</f>
        <v>216</v>
      </c>
      <c r="F10037" s="75">
        <f>IF(CECCZ="CZ03",'Outside Temp'!B10037,IF(CECCZ="CZ04",'Outside Temp'!B10038,IF(CECCZ="CZ12",'Outside Temp'!B10039, IF(CECCZ="CZ13",'Outside Temp'!B10040))))</f>
        <v>72.81666667</v>
      </c>
      <c r="G10037" s="12">
        <f t="shared" si="3"/>
        <v>3</v>
      </c>
    </row>
    <row r="10038" ht="15.75" customHeight="1">
      <c r="A10038" s="13">
        <v>42229.583333333336</v>
      </c>
      <c r="B10038" s="73">
        <f t="shared" si="1"/>
        <v>42229</v>
      </c>
      <c r="C10038" s="74">
        <f>IF(NewCustomer="Yes", IF(COUNTIF($I$2:$I$11,B10038)&gt;0,0,WEEKDAY(B10038,2)),IF(COUNTIF($I$2:$I$21,B10038)&gt;0,0,WEEKDAY(B10038,2)))</f>
        <v>4</v>
      </c>
      <c r="D10038" s="74">
        <f t="shared" si="2"/>
        <v>14</v>
      </c>
      <c r="E10038" s="12">
        <f>IFERROR(VLOOKUP(A10038,'IDAR Meter Data'!$A:$B,2,1),"")</f>
        <v>234</v>
      </c>
      <c r="F10038" s="75">
        <f>IF(CECCZ="CZ03",'Outside Temp'!B10038,IF(CECCZ="CZ04",'Outside Temp'!B10039,IF(CECCZ="CZ12",'Outside Temp'!B10040, IF(CECCZ="CZ13",'Outside Temp'!B10041))))</f>
        <v>73.06666667</v>
      </c>
      <c r="G10038" s="12">
        <f t="shared" si="3"/>
        <v>3</v>
      </c>
    </row>
    <row r="10039" ht="15.75" customHeight="1">
      <c r="A10039" s="13">
        <v>42229.59375</v>
      </c>
      <c r="B10039" s="73">
        <f t="shared" si="1"/>
        <v>42229</v>
      </c>
      <c r="C10039" s="74">
        <f>IF(NewCustomer="Yes", IF(COUNTIF($I$2:$I$11,B10039)&gt;0,0,WEEKDAY(B10039,2)),IF(COUNTIF($I$2:$I$21,B10039)&gt;0,0,WEEKDAY(B10039,2)))</f>
        <v>4</v>
      </c>
      <c r="D10039" s="74">
        <f t="shared" si="2"/>
        <v>14</v>
      </c>
      <c r="E10039" s="12">
        <f>IFERROR(VLOOKUP(A10039,'IDAR Meter Data'!$A:$B,2,1),"")</f>
        <v>226</v>
      </c>
      <c r="F10039" s="75">
        <f>IF(CECCZ="CZ03",'Outside Temp'!B10039,IF(CECCZ="CZ04",'Outside Temp'!B10040,IF(CECCZ="CZ12",'Outside Temp'!B10041, IF(CECCZ="CZ13",'Outside Temp'!B10042))))</f>
        <v>73.31666667</v>
      </c>
      <c r="G10039" s="12">
        <f t="shared" si="3"/>
        <v>3</v>
      </c>
    </row>
    <row r="10040" ht="15.75" customHeight="1">
      <c r="A10040" s="13">
        <v>42229.604166666664</v>
      </c>
      <c r="B10040" s="73">
        <f t="shared" si="1"/>
        <v>42229</v>
      </c>
      <c r="C10040" s="74">
        <f>IF(NewCustomer="Yes", IF(COUNTIF($I$2:$I$11,B10040)&gt;0,0,WEEKDAY(B10040,2)),IF(COUNTIF($I$2:$I$21,B10040)&gt;0,0,WEEKDAY(B10040,2)))</f>
        <v>4</v>
      </c>
      <c r="D10040" s="74">
        <f t="shared" si="2"/>
        <v>14</v>
      </c>
      <c r="E10040" s="12">
        <f>IFERROR(VLOOKUP(A10040,'IDAR Meter Data'!$A:$B,2,1),"")</f>
        <v>216</v>
      </c>
      <c r="F10040" s="75">
        <f>IF(CECCZ="CZ03",'Outside Temp'!B10040,IF(CECCZ="CZ04",'Outside Temp'!B10041,IF(CECCZ="CZ12",'Outside Temp'!B10042, IF(CECCZ="CZ13",'Outside Temp'!B10043))))</f>
        <v>73.56666667</v>
      </c>
      <c r="G10040" s="12">
        <f t="shared" si="3"/>
        <v>3</v>
      </c>
    </row>
    <row r="10041" ht="15.75" customHeight="1">
      <c r="A10041" s="13">
        <v>42229.614583333336</v>
      </c>
      <c r="B10041" s="73">
        <f t="shared" si="1"/>
        <v>42229</v>
      </c>
      <c r="C10041" s="74">
        <f>IF(NewCustomer="Yes", IF(COUNTIF($I$2:$I$11,B10041)&gt;0,0,WEEKDAY(B10041,2)),IF(COUNTIF($I$2:$I$21,B10041)&gt;0,0,WEEKDAY(B10041,2)))</f>
        <v>4</v>
      </c>
      <c r="D10041" s="74">
        <f t="shared" si="2"/>
        <v>14</v>
      </c>
      <c r="E10041" s="12">
        <f>IFERROR(VLOOKUP(A10041,'IDAR Meter Data'!$A:$B,2,1),"")</f>
        <v>225</v>
      </c>
      <c r="F10041" s="75">
        <f>IF(CECCZ="CZ03",'Outside Temp'!B10041,IF(CECCZ="CZ04",'Outside Temp'!B10042,IF(CECCZ="CZ12",'Outside Temp'!B10043, IF(CECCZ="CZ13",'Outside Temp'!B10044))))</f>
        <v>73.81666667</v>
      </c>
      <c r="G10041" s="12">
        <f t="shared" si="3"/>
        <v>3</v>
      </c>
    </row>
    <row r="10042" ht="15.75" customHeight="1">
      <c r="A10042" s="13">
        <v>42229.625</v>
      </c>
      <c r="B10042" s="73">
        <f t="shared" si="1"/>
        <v>42229</v>
      </c>
      <c r="C10042" s="74">
        <f>IF(NewCustomer="Yes", IF(COUNTIF($I$2:$I$11,B10042)&gt;0,0,WEEKDAY(B10042,2)),IF(COUNTIF($I$2:$I$21,B10042)&gt;0,0,WEEKDAY(B10042,2)))</f>
        <v>4</v>
      </c>
      <c r="D10042" s="74">
        <f t="shared" si="2"/>
        <v>15</v>
      </c>
      <c r="E10042" s="12">
        <f>IFERROR(VLOOKUP(A10042,'IDAR Meter Data'!$A:$B,2,1),"")</f>
        <v>214</v>
      </c>
      <c r="F10042" s="75">
        <f>IF(CECCZ="CZ03",'Outside Temp'!B10042,IF(CECCZ="CZ04",'Outside Temp'!B10043,IF(CECCZ="CZ12",'Outside Temp'!B10044, IF(CECCZ="CZ13",'Outside Temp'!B10045))))</f>
        <v>73.93333333</v>
      </c>
      <c r="G10042" s="12">
        <f t="shared" si="3"/>
        <v>3</v>
      </c>
    </row>
    <row r="10043" ht="15.75" customHeight="1">
      <c r="A10043" s="13">
        <v>42229.635416666664</v>
      </c>
      <c r="B10043" s="73">
        <f t="shared" si="1"/>
        <v>42229</v>
      </c>
      <c r="C10043" s="74">
        <f>IF(NewCustomer="Yes", IF(COUNTIF($I$2:$I$11,B10043)&gt;0,0,WEEKDAY(B10043,2)),IF(COUNTIF($I$2:$I$21,B10043)&gt;0,0,WEEKDAY(B10043,2)))</f>
        <v>4</v>
      </c>
      <c r="D10043" s="74">
        <f t="shared" si="2"/>
        <v>15</v>
      </c>
      <c r="E10043" s="12">
        <f>IFERROR(VLOOKUP(A10043,'IDAR Meter Data'!$A:$B,2,1),"")</f>
        <v>226</v>
      </c>
      <c r="F10043" s="75">
        <f>IF(CECCZ="CZ03",'Outside Temp'!B10043,IF(CECCZ="CZ04",'Outside Temp'!B10044,IF(CECCZ="CZ12",'Outside Temp'!B10045, IF(CECCZ="CZ13",'Outside Temp'!B10046))))</f>
        <v>73.68333333</v>
      </c>
      <c r="G10043" s="12">
        <f t="shared" si="3"/>
        <v>3</v>
      </c>
    </row>
    <row r="10044" ht="15.75" customHeight="1">
      <c r="A10044" s="13">
        <v>42229.645833333336</v>
      </c>
      <c r="B10044" s="73">
        <f t="shared" si="1"/>
        <v>42229</v>
      </c>
      <c r="C10044" s="74">
        <f>IF(NewCustomer="Yes", IF(COUNTIF($I$2:$I$11,B10044)&gt;0,0,WEEKDAY(B10044,2)),IF(COUNTIF($I$2:$I$21,B10044)&gt;0,0,WEEKDAY(B10044,2)))</f>
        <v>4</v>
      </c>
      <c r="D10044" s="74">
        <f t="shared" si="2"/>
        <v>15</v>
      </c>
      <c r="E10044" s="12">
        <f>IFERROR(VLOOKUP(A10044,'IDAR Meter Data'!$A:$B,2,1),"")</f>
        <v>226</v>
      </c>
      <c r="F10044" s="75">
        <f>IF(CECCZ="CZ03",'Outside Temp'!B10044,IF(CECCZ="CZ04",'Outside Temp'!B10045,IF(CECCZ="CZ12",'Outside Temp'!B10046, IF(CECCZ="CZ13",'Outside Temp'!B10047))))</f>
        <v>73.43333333</v>
      </c>
      <c r="G10044" s="12">
        <f t="shared" si="3"/>
        <v>3</v>
      </c>
    </row>
    <row r="10045" ht="15.75" customHeight="1">
      <c r="A10045" s="13">
        <v>42229.65625</v>
      </c>
      <c r="B10045" s="73">
        <f t="shared" si="1"/>
        <v>42229</v>
      </c>
      <c r="C10045" s="74">
        <f>IF(NewCustomer="Yes", IF(COUNTIF($I$2:$I$11,B10045)&gt;0,0,WEEKDAY(B10045,2)),IF(COUNTIF($I$2:$I$21,B10045)&gt;0,0,WEEKDAY(B10045,2)))</f>
        <v>4</v>
      </c>
      <c r="D10045" s="74">
        <f t="shared" si="2"/>
        <v>15</v>
      </c>
      <c r="E10045" s="12">
        <f>IFERROR(VLOOKUP(A10045,'IDAR Meter Data'!$A:$B,2,1),"")</f>
        <v>243</v>
      </c>
      <c r="F10045" s="75">
        <f>IF(CECCZ="CZ03",'Outside Temp'!B10045,IF(CECCZ="CZ04",'Outside Temp'!B10046,IF(CECCZ="CZ12",'Outside Temp'!B10047, IF(CECCZ="CZ13",'Outside Temp'!B10048))))</f>
        <v>73.18333333</v>
      </c>
      <c r="G10045" s="12">
        <f t="shared" si="3"/>
        <v>3</v>
      </c>
    </row>
    <row r="10046" ht="15.75" customHeight="1">
      <c r="A10046" s="13">
        <v>42229.666666666664</v>
      </c>
      <c r="B10046" s="73">
        <f t="shared" si="1"/>
        <v>42229</v>
      </c>
      <c r="C10046" s="74">
        <f>IF(NewCustomer="Yes", IF(COUNTIF($I$2:$I$11,B10046)&gt;0,0,WEEKDAY(B10046,2)),IF(COUNTIF($I$2:$I$21,B10046)&gt;0,0,WEEKDAY(B10046,2)))</f>
        <v>4</v>
      </c>
      <c r="D10046" s="74">
        <f t="shared" si="2"/>
        <v>16</v>
      </c>
      <c r="E10046" s="12">
        <f>IFERROR(VLOOKUP(A10046,'IDAR Meter Data'!$A:$B,2,1),"")</f>
        <v>229</v>
      </c>
      <c r="F10046" s="75">
        <f>IF(CECCZ="CZ03",'Outside Temp'!B10046,IF(CECCZ="CZ04",'Outside Temp'!B10047,IF(CECCZ="CZ12",'Outside Temp'!B10048, IF(CECCZ="CZ13",'Outside Temp'!B10049))))</f>
        <v>72.86666667</v>
      </c>
      <c r="G10046" s="12">
        <f t="shared" si="3"/>
        <v>3</v>
      </c>
    </row>
    <row r="10047" ht="15.75" customHeight="1">
      <c r="A10047" s="13">
        <v>42229.677083333336</v>
      </c>
      <c r="B10047" s="73">
        <f t="shared" si="1"/>
        <v>42229</v>
      </c>
      <c r="C10047" s="74">
        <f>IF(NewCustomer="Yes", IF(COUNTIF($I$2:$I$11,B10047)&gt;0,0,WEEKDAY(B10047,2)),IF(COUNTIF($I$2:$I$21,B10047)&gt;0,0,WEEKDAY(B10047,2)))</f>
        <v>4</v>
      </c>
      <c r="D10047" s="74">
        <f t="shared" si="2"/>
        <v>16</v>
      </c>
      <c r="E10047" s="12">
        <f>IFERROR(VLOOKUP(A10047,'IDAR Meter Data'!$A:$B,2,1),"")</f>
        <v>225</v>
      </c>
      <c r="F10047" s="75">
        <f>IF(CECCZ="CZ03",'Outside Temp'!B10047,IF(CECCZ="CZ04",'Outside Temp'!B10048,IF(CECCZ="CZ12",'Outside Temp'!B10049, IF(CECCZ="CZ13",'Outside Temp'!B10050))))</f>
        <v>72.36666667</v>
      </c>
      <c r="G10047" s="12">
        <f t="shared" si="3"/>
        <v>3</v>
      </c>
    </row>
    <row r="10048" ht="15.75" customHeight="1">
      <c r="A10048" s="13">
        <v>42229.6875</v>
      </c>
      <c r="B10048" s="73">
        <f t="shared" si="1"/>
        <v>42229</v>
      </c>
      <c r="C10048" s="74">
        <f>IF(NewCustomer="Yes", IF(COUNTIF($I$2:$I$11,B10048)&gt;0,0,WEEKDAY(B10048,2)),IF(COUNTIF($I$2:$I$21,B10048)&gt;0,0,WEEKDAY(B10048,2)))</f>
        <v>4</v>
      </c>
      <c r="D10048" s="74">
        <f t="shared" si="2"/>
        <v>16</v>
      </c>
      <c r="E10048" s="12">
        <f>IFERROR(VLOOKUP(A10048,'IDAR Meter Data'!$A:$B,2,1),"")</f>
        <v>231</v>
      </c>
      <c r="F10048" s="75">
        <f>IF(CECCZ="CZ03",'Outside Temp'!B10048,IF(CECCZ="CZ04",'Outside Temp'!B10049,IF(CECCZ="CZ12",'Outside Temp'!B10050, IF(CECCZ="CZ13",'Outside Temp'!B10051))))</f>
        <v>71.86666667</v>
      </c>
      <c r="G10048" s="12">
        <f t="shared" si="3"/>
        <v>3</v>
      </c>
    </row>
    <row r="10049" ht="15.75" customHeight="1">
      <c r="A10049" s="13">
        <v>42229.697916666664</v>
      </c>
      <c r="B10049" s="73">
        <f t="shared" si="1"/>
        <v>42229</v>
      </c>
      <c r="C10049" s="74">
        <f>IF(NewCustomer="Yes", IF(COUNTIF($I$2:$I$11,B10049)&gt;0,0,WEEKDAY(B10049,2)),IF(COUNTIF($I$2:$I$21,B10049)&gt;0,0,WEEKDAY(B10049,2)))</f>
        <v>4</v>
      </c>
      <c r="D10049" s="74">
        <f t="shared" si="2"/>
        <v>16</v>
      </c>
      <c r="E10049" s="12">
        <f>IFERROR(VLOOKUP(A10049,'IDAR Meter Data'!$A:$B,2,1),"")</f>
        <v>231</v>
      </c>
      <c r="F10049" s="75">
        <f>IF(CECCZ="CZ03",'Outside Temp'!B10049,IF(CECCZ="CZ04",'Outside Temp'!B10050,IF(CECCZ="CZ12",'Outside Temp'!B10051, IF(CECCZ="CZ13",'Outside Temp'!B10052))))</f>
        <v>71.36666667</v>
      </c>
      <c r="G10049" s="12">
        <f t="shared" si="3"/>
        <v>3</v>
      </c>
    </row>
    <row r="10050" ht="15.75" customHeight="1">
      <c r="A10050" s="13">
        <v>42229.708333333336</v>
      </c>
      <c r="B10050" s="73">
        <f t="shared" si="1"/>
        <v>42229</v>
      </c>
      <c r="C10050" s="74">
        <f>IF(NewCustomer="Yes", IF(COUNTIF($I$2:$I$11,B10050)&gt;0,0,WEEKDAY(B10050,2)),IF(COUNTIF($I$2:$I$21,B10050)&gt;0,0,WEEKDAY(B10050,2)))</f>
        <v>4</v>
      </c>
      <c r="D10050" s="74">
        <f t="shared" si="2"/>
        <v>17</v>
      </c>
      <c r="E10050" s="12">
        <f>IFERROR(VLOOKUP(A10050,'IDAR Meter Data'!$A:$B,2,1),"")</f>
        <v>234</v>
      </c>
      <c r="F10050" s="75">
        <f>IF(CECCZ="CZ03",'Outside Temp'!B10050,IF(CECCZ="CZ04",'Outside Temp'!B10051,IF(CECCZ="CZ12",'Outside Temp'!B10052, IF(CECCZ="CZ13",'Outside Temp'!B10053))))</f>
        <v>70.86666667</v>
      </c>
      <c r="G10050" s="12">
        <f t="shared" si="3"/>
        <v>3</v>
      </c>
    </row>
    <row r="10051" ht="15.75" customHeight="1">
      <c r="A10051" s="13">
        <v>42229.71875</v>
      </c>
      <c r="B10051" s="73">
        <f t="shared" si="1"/>
        <v>42229</v>
      </c>
      <c r="C10051" s="74">
        <f>IF(NewCustomer="Yes", IF(COUNTIF($I$2:$I$11,B10051)&gt;0,0,WEEKDAY(B10051,2)),IF(COUNTIF($I$2:$I$21,B10051)&gt;0,0,WEEKDAY(B10051,2)))</f>
        <v>4</v>
      </c>
      <c r="D10051" s="74">
        <f t="shared" si="2"/>
        <v>17</v>
      </c>
      <c r="E10051" s="12">
        <f>IFERROR(VLOOKUP(A10051,'IDAR Meter Data'!$A:$B,2,1),"")</f>
        <v>250</v>
      </c>
      <c r="F10051" s="75">
        <f>IF(CECCZ="CZ03",'Outside Temp'!B10051,IF(CECCZ="CZ04",'Outside Temp'!B10052,IF(CECCZ="CZ12",'Outside Temp'!B10053, IF(CECCZ="CZ13",'Outside Temp'!B10054))))</f>
        <v>70.36666667</v>
      </c>
      <c r="G10051" s="12">
        <f t="shared" si="3"/>
        <v>3</v>
      </c>
    </row>
    <row r="10052" ht="15.75" customHeight="1">
      <c r="A10052" s="13">
        <v>42229.729166666664</v>
      </c>
      <c r="B10052" s="73">
        <f t="shared" si="1"/>
        <v>42229</v>
      </c>
      <c r="C10052" s="74">
        <f>IF(NewCustomer="Yes", IF(COUNTIF($I$2:$I$11,B10052)&gt;0,0,WEEKDAY(B10052,2)),IF(COUNTIF($I$2:$I$21,B10052)&gt;0,0,WEEKDAY(B10052,2)))</f>
        <v>4</v>
      </c>
      <c r="D10052" s="74">
        <f t="shared" si="2"/>
        <v>17</v>
      </c>
      <c r="E10052" s="12">
        <f>IFERROR(VLOOKUP(A10052,'IDAR Meter Data'!$A:$B,2,1),"")</f>
        <v>235</v>
      </c>
      <c r="F10052" s="75">
        <f>IF(CECCZ="CZ03",'Outside Temp'!B10052,IF(CECCZ="CZ04",'Outside Temp'!B10053,IF(CECCZ="CZ12",'Outside Temp'!B10054, IF(CECCZ="CZ13",'Outside Temp'!B10055))))</f>
        <v>69.86666667</v>
      </c>
      <c r="G10052" s="12">
        <f t="shared" si="3"/>
        <v>2</v>
      </c>
    </row>
    <row r="10053" ht="15.75" customHeight="1">
      <c r="A10053" s="13">
        <v>42229.739583333336</v>
      </c>
      <c r="B10053" s="73">
        <f t="shared" si="1"/>
        <v>42229</v>
      </c>
      <c r="C10053" s="74">
        <f>IF(NewCustomer="Yes", IF(COUNTIF($I$2:$I$11,B10053)&gt;0,0,WEEKDAY(B10053,2)),IF(COUNTIF($I$2:$I$21,B10053)&gt;0,0,WEEKDAY(B10053,2)))</f>
        <v>4</v>
      </c>
      <c r="D10053" s="74">
        <f t="shared" si="2"/>
        <v>17</v>
      </c>
      <c r="E10053" s="12">
        <f>IFERROR(VLOOKUP(A10053,'IDAR Meter Data'!$A:$B,2,1),"")</f>
        <v>225</v>
      </c>
      <c r="F10053" s="75">
        <f>IF(CECCZ="CZ03",'Outside Temp'!B10053,IF(CECCZ="CZ04",'Outside Temp'!B10054,IF(CECCZ="CZ12",'Outside Temp'!B10055, IF(CECCZ="CZ13",'Outside Temp'!B10056))))</f>
        <v>69.36666667</v>
      </c>
      <c r="G10053" s="12">
        <f t="shared" si="3"/>
        <v>2</v>
      </c>
    </row>
    <row r="10054" ht="15.75" customHeight="1">
      <c r="A10054" s="13">
        <v>42229.75</v>
      </c>
      <c r="B10054" s="73">
        <f t="shared" si="1"/>
        <v>42229</v>
      </c>
      <c r="C10054" s="74">
        <f>IF(NewCustomer="Yes", IF(COUNTIF($I$2:$I$11,B10054)&gt;0,0,WEEKDAY(B10054,2)),IF(COUNTIF($I$2:$I$21,B10054)&gt;0,0,WEEKDAY(B10054,2)))</f>
        <v>4</v>
      </c>
      <c r="D10054" s="74">
        <f t="shared" si="2"/>
        <v>18</v>
      </c>
      <c r="E10054" s="12">
        <f>IFERROR(VLOOKUP(A10054,'IDAR Meter Data'!$A:$B,2,1),"")</f>
        <v>229</v>
      </c>
      <c r="F10054" s="75">
        <f>IF(CECCZ="CZ03",'Outside Temp'!B10054,IF(CECCZ="CZ04",'Outside Temp'!B10055,IF(CECCZ="CZ12",'Outside Temp'!B10056, IF(CECCZ="CZ13",'Outside Temp'!B10057))))</f>
        <v>68.86666667</v>
      </c>
      <c r="G10054" s="12">
        <f t="shared" si="3"/>
        <v>2</v>
      </c>
    </row>
    <row r="10055" ht="15.75" customHeight="1">
      <c r="A10055" s="13">
        <v>42229.760416666664</v>
      </c>
      <c r="B10055" s="73">
        <f t="shared" si="1"/>
        <v>42229</v>
      </c>
      <c r="C10055" s="74">
        <f>IF(NewCustomer="Yes", IF(COUNTIF($I$2:$I$11,B10055)&gt;0,0,WEEKDAY(B10055,2)),IF(COUNTIF($I$2:$I$21,B10055)&gt;0,0,WEEKDAY(B10055,2)))</f>
        <v>4</v>
      </c>
      <c r="D10055" s="74">
        <f t="shared" si="2"/>
        <v>18</v>
      </c>
      <c r="E10055" s="12">
        <f>IFERROR(VLOOKUP(A10055,'IDAR Meter Data'!$A:$B,2,1),"")</f>
        <v>220</v>
      </c>
      <c r="F10055" s="75">
        <f>IF(CECCZ="CZ03",'Outside Temp'!B10055,IF(CECCZ="CZ04",'Outside Temp'!B10056,IF(CECCZ="CZ12",'Outside Temp'!B10057, IF(CECCZ="CZ13",'Outside Temp'!B10058))))</f>
        <v>68.36666667</v>
      </c>
      <c r="G10055" s="12">
        <f t="shared" si="3"/>
        <v>2</v>
      </c>
    </row>
    <row r="10056" ht="15.75" customHeight="1">
      <c r="A10056" s="13">
        <v>42229.770833333336</v>
      </c>
      <c r="B10056" s="73">
        <f t="shared" si="1"/>
        <v>42229</v>
      </c>
      <c r="C10056" s="74">
        <f>IF(NewCustomer="Yes", IF(COUNTIF($I$2:$I$11,B10056)&gt;0,0,WEEKDAY(B10056,2)),IF(COUNTIF($I$2:$I$21,B10056)&gt;0,0,WEEKDAY(B10056,2)))</f>
        <v>4</v>
      </c>
      <c r="D10056" s="74">
        <f t="shared" si="2"/>
        <v>18</v>
      </c>
      <c r="E10056" s="12">
        <f>IFERROR(VLOOKUP(A10056,'IDAR Meter Data'!$A:$B,2,1),"")</f>
        <v>243</v>
      </c>
      <c r="F10056" s="75">
        <f>IF(CECCZ="CZ03",'Outside Temp'!B10056,IF(CECCZ="CZ04",'Outside Temp'!B10057,IF(CECCZ="CZ12",'Outside Temp'!B10058, IF(CECCZ="CZ13",'Outside Temp'!B10059))))</f>
        <v>67.86666667</v>
      </c>
      <c r="G10056" s="12">
        <f t="shared" si="3"/>
        <v>2</v>
      </c>
    </row>
    <row r="10057" ht="15.75" customHeight="1">
      <c r="A10057" s="13">
        <v>42229.78125</v>
      </c>
      <c r="B10057" s="73">
        <f t="shared" si="1"/>
        <v>42229</v>
      </c>
      <c r="C10057" s="74">
        <f>IF(NewCustomer="Yes", IF(COUNTIF($I$2:$I$11,B10057)&gt;0,0,WEEKDAY(B10057,2)),IF(COUNTIF($I$2:$I$21,B10057)&gt;0,0,WEEKDAY(B10057,2)))</f>
        <v>4</v>
      </c>
      <c r="D10057" s="74">
        <f t="shared" si="2"/>
        <v>18</v>
      </c>
      <c r="E10057" s="12">
        <f>IFERROR(VLOOKUP(A10057,'IDAR Meter Data'!$A:$B,2,1),"")</f>
        <v>220</v>
      </c>
      <c r="F10057" s="75">
        <f>IF(CECCZ="CZ03",'Outside Temp'!B10057,IF(CECCZ="CZ04",'Outside Temp'!B10058,IF(CECCZ="CZ12",'Outside Temp'!B10059, IF(CECCZ="CZ13",'Outside Temp'!B10060))))</f>
        <v>67.36666667</v>
      </c>
      <c r="G10057" s="12">
        <f t="shared" si="3"/>
        <v>2</v>
      </c>
    </row>
    <row r="10058" ht="15.75" customHeight="1">
      <c r="A10058" s="13">
        <v>42229.791666666664</v>
      </c>
      <c r="B10058" s="73">
        <f t="shared" si="1"/>
        <v>42229</v>
      </c>
      <c r="C10058" s="74">
        <f>IF(NewCustomer="Yes", IF(COUNTIF($I$2:$I$11,B10058)&gt;0,0,WEEKDAY(B10058,2)),IF(COUNTIF($I$2:$I$21,B10058)&gt;0,0,WEEKDAY(B10058,2)))</f>
        <v>4</v>
      </c>
      <c r="D10058" s="74">
        <f t="shared" si="2"/>
        <v>19</v>
      </c>
      <c r="E10058" s="12">
        <f>IFERROR(VLOOKUP(A10058,'IDAR Meter Data'!$A:$B,2,1),"")</f>
        <v>236</v>
      </c>
      <c r="F10058" s="75">
        <f>IF(CECCZ="CZ03",'Outside Temp'!B10058,IF(CECCZ="CZ04",'Outside Temp'!B10059,IF(CECCZ="CZ12",'Outside Temp'!B10060, IF(CECCZ="CZ13",'Outside Temp'!B10061))))</f>
        <v>66.86666667</v>
      </c>
      <c r="G10058" s="12">
        <f t="shared" si="3"/>
        <v>2</v>
      </c>
    </row>
    <row r="10059" ht="15.75" customHeight="1">
      <c r="A10059" s="13">
        <v>42229.802083333336</v>
      </c>
      <c r="B10059" s="73">
        <f t="shared" si="1"/>
        <v>42229</v>
      </c>
      <c r="C10059" s="74">
        <f>IF(NewCustomer="Yes", IF(COUNTIF($I$2:$I$11,B10059)&gt;0,0,WEEKDAY(B10059,2)),IF(COUNTIF($I$2:$I$21,B10059)&gt;0,0,WEEKDAY(B10059,2)))</f>
        <v>4</v>
      </c>
      <c r="D10059" s="74">
        <f t="shared" si="2"/>
        <v>19</v>
      </c>
      <c r="E10059" s="12">
        <f>IFERROR(VLOOKUP(A10059,'IDAR Meter Data'!$A:$B,2,1),"")</f>
        <v>224</v>
      </c>
      <c r="F10059" s="75">
        <f>IF(CECCZ="CZ03",'Outside Temp'!B10059,IF(CECCZ="CZ04",'Outside Temp'!B10060,IF(CECCZ="CZ12",'Outside Temp'!B10061, IF(CECCZ="CZ13",'Outside Temp'!B10062))))</f>
        <v>66.36666667</v>
      </c>
      <c r="G10059" s="12">
        <f t="shared" si="3"/>
        <v>2</v>
      </c>
    </row>
    <row r="10060" ht="15.75" customHeight="1">
      <c r="A10060" s="13">
        <v>42229.8125</v>
      </c>
      <c r="B10060" s="73">
        <f t="shared" si="1"/>
        <v>42229</v>
      </c>
      <c r="C10060" s="74">
        <f>IF(NewCustomer="Yes", IF(COUNTIF($I$2:$I$11,B10060)&gt;0,0,WEEKDAY(B10060,2)),IF(COUNTIF($I$2:$I$21,B10060)&gt;0,0,WEEKDAY(B10060,2)))</f>
        <v>4</v>
      </c>
      <c r="D10060" s="74">
        <f t="shared" si="2"/>
        <v>19</v>
      </c>
      <c r="E10060" s="12">
        <f>IFERROR(VLOOKUP(A10060,'IDAR Meter Data'!$A:$B,2,1),"")</f>
        <v>208</v>
      </c>
      <c r="F10060" s="75">
        <f>IF(CECCZ="CZ03",'Outside Temp'!B10060,IF(CECCZ="CZ04",'Outside Temp'!B10061,IF(CECCZ="CZ12",'Outside Temp'!B10062, IF(CECCZ="CZ13",'Outside Temp'!B10063))))</f>
        <v>65.86666667</v>
      </c>
      <c r="G10060" s="12">
        <f t="shared" si="3"/>
        <v>2</v>
      </c>
    </row>
    <row r="10061" ht="15.75" customHeight="1">
      <c r="A10061" s="13">
        <v>42229.822916666664</v>
      </c>
      <c r="B10061" s="73">
        <f t="shared" si="1"/>
        <v>42229</v>
      </c>
      <c r="C10061" s="74">
        <f>IF(NewCustomer="Yes", IF(COUNTIF($I$2:$I$11,B10061)&gt;0,0,WEEKDAY(B10061,2)),IF(COUNTIF($I$2:$I$21,B10061)&gt;0,0,WEEKDAY(B10061,2)))</f>
        <v>4</v>
      </c>
      <c r="D10061" s="74">
        <f t="shared" si="2"/>
        <v>19</v>
      </c>
      <c r="E10061" s="12">
        <f>IFERROR(VLOOKUP(A10061,'IDAR Meter Data'!$A:$B,2,1),"")</f>
        <v>206</v>
      </c>
      <c r="F10061" s="75">
        <f>IF(CECCZ="CZ03",'Outside Temp'!B10061,IF(CECCZ="CZ04",'Outside Temp'!B10062,IF(CECCZ="CZ12",'Outside Temp'!B10063, IF(CECCZ="CZ13",'Outside Temp'!B10064))))</f>
        <v>65.36666667</v>
      </c>
      <c r="G10061" s="12">
        <f t="shared" si="3"/>
        <v>2</v>
      </c>
    </row>
    <row r="10062" ht="15.75" customHeight="1">
      <c r="A10062" s="13">
        <v>42229.833333333336</v>
      </c>
      <c r="B10062" s="73">
        <f t="shared" si="1"/>
        <v>42229</v>
      </c>
      <c r="C10062" s="74">
        <f>IF(NewCustomer="Yes", IF(COUNTIF($I$2:$I$11,B10062)&gt;0,0,WEEKDAY(B10062,2)),IF(COUNTIF($I$2:$I$21,B10062)&gt;0,0,WEEKDAY(B10062,2)))</f>
        <v>4</v>
      </c>
      <c r="D10062" s="74">
        <f t="shared" si="2"/>
        <v>20</v>
      </c>
      <c r="E10062" s="12">
        <f>IFERROR(VLOOKUP(A10062,'IDAR Meter Data'!$A:$B,2,1),"")</f>
        <v>218</v>
      </c>
      <c r="F10062" s="75">
        <f>IF(CECCZ="CZ03",'Outside Temp'!B10062,IF(CECCZ="CZ04",'Outside Temp'!B10063,IF(CECCZ="CZ12",'Outside Temp'!B10064, IF(CECCZ="CZ13",'Outside Temp'!B10065))))</f>
        <v>64.78378378</v>
      </c>
      <c r="G10062" s="12">
        <f t="shared" si="3"/>
        <v>1</v>
      </c>
    </row>
    <row r="10063" ht="15.75" customHeight="1">
      <c r="A10063" s="13">
        <v>42229.84375</v>
      </c>
      <c r="B10063" s="73">
        <f t="shared" si="1"/>
        <v>42229</v>
      </c>
      <c r="C10063" s="74">
        <f>IF(NewCustomer="Yes", IF(COUNTIF($I$2:$I$11,B10063)&gt;0,0,WEEKDAY(B10063,2)),IF(COUNTIF($I$2:$I$21,B10063)&gt;0,0,WEEKDAY(B10063,2)))</f>
        <v>4</v>
      </c>
      <c r="D10063" s="74">
        <f t="shared" si="2"/>
        <v>20</v>
      </c>
      <c r="E10063" s="12">
        <f>IFERROR(VLOOKUP(A10063,'IDAR Meter Data'!$A:$B,2,1),"")</f>
        <v>202</v>
      </c>
      <c r="F10063" s="75">
        <f>IF(CECCZ="CZ03",'Outside Temp'!B10063,IF(CECCZ="CZ04",'Outside Temp'!B10064,IF(CECCZ="CZ12",'Outside Temp'!B10065, IF(CECCZ="CZ13",'Outside Temp'!B10066))))</f>
        <v>63.97297297</v>
      </c>
      <c r="G10063" s="12">
        <f t="shared" si="3"/>
        <v>1</v>
      </c>
    </row>
    <row r="10064" ht="15.75" customHeight="1">
      <c r="A10064" s="13">
        <v>42229.854166666664</v>
      </c>
      <c r="B10064" s="73">
        <f t="shared" si="1"/>
        <v>42229</v>
      </c>
      <c r="C10064" s="74">
        <f>IF(NewCustomer="Yes", IF(COUNTIF($I$2:$I$11,B10064)&gt;0,0,WEEKDAY(B10064,2)),IF(COUNTIF($I$2:$I$21,B10064)&gt;0,0,WEEKDAY(B10064,2)))</f>
        <v>4</v>
      </c>
      <c r="D10064" s="74">
        <f t="shared" si="2"/>
        <v>20</v>
      </c>
      <c r="E10064" s="12">
        <f>IFERROR(VLOOKUP(A10064,'IDAR Meter Data'!$A:$B,2,1),"")</f>
        <v>197</v>
      </c>
      <c r="F10064" s="75">
        <f>IF(CECCZ="CZ03",'Outside Temp'!B10064,IF(CECCZ="CZ04",'Outside Temp'!B10065,IF(CECCZ="CZ12",'Outside Temp'!B10066, IF(CECCZ="CZ13",'Outside Temp'!B10067))))</f>
        <v>63.16216216</v>
      </c>
      <c r="G10064" s="12">
        <f t="shared" si="3"/>
        <v>1</v>
      </c>
    </row>
    <row r="10065" ht="15.75" customHeight="1">
      <c r="A10065" s="13">
        <v>42229.864583333336</v>
      </c>
      <c r="B10065" s="73">
        <f t="shared" si="1"/>
        <v>42229</v>
      </c>
      <c r="C10065" s="74">
        <f>IF(NewCustomer="Yes", IF(COUNTIF($I$2:$I$11,B10065)&gt;0,0,WEEKDAY(B10065,2)),IF(COUNTIF($I$2:$I$21,B10065)&gt;0,0,WEEKDAY(B10065,2)))</f>
        <v>4</v>
      </c>
      <c r="D10065" s="74">
        <f t="shared" si="2"/>
        <v>20</v>
      </c>
      <c r="E10065" s="12">
        <f>IFERROR(VLOOKUP(A10065,'IDAR Meter Data'!$A:$B,2,1),"")</f>
        <v>199</v>
      </c>
      <c r="F10065" s="75">
        <f>IF(CECCZ="CZ03",'Outside Temp'!B10065,IF(CECCZ="CZ04",'Outside Temp'!B10066,IF(CECCZ="CZ12",'Outside Temp'!B10067, IF(CECCZ="CZ13",'Outside Temp'!B10068))))</f>
        <v>63</v>
      </c>
      <c r="G10065" s="12">
        <f t="shared" si="3"/>
        <v>1</v>
      </c>
    </row>
    <row r="10066" ht="15.75" customHeight="1">
      <c r="A10066" s="13">
        <v>42229.875</v>
      </c>
      <c r="B10066" s="73">
        <f t="shared" si="1"/>
        <v>42229</v>
      </c>
      <c r="C10066" s="74">
        <f>IF(NewCustomer="Yes", IF(COUNTIF($I$2:$I$11,B10066)&gt;0,0,WEEKDAY(B10066,2)),IF(COUNTIF($I$2:$I$21,B10066)&gt;0,0,WEEKDAY(B10066,2)))</f>
        <v>4</v>
      </c>
      <c r="D10066" s="74">
        <f t="shared" si="2"/>
        <v>21</v>
      </c>
      <c r="E10066" s="12">
        <f>IFERROR(VLOOKUP(A10066,'IDAR Meter Data'!$A:$B,2,1),"")</f>
        <v>191</v>
      </c>
      <c r="F10066" s="75">
        <f>IF(CECCZ="CZ03",'Outside Temp'!B10066,IF(CECCZ="CZ04",'Outside Temp'!B10067,IF(CECCZ="CZ12",'Outside Temp'!B10068, IF(CECCZ="CZ13",'Outside Temp'!B10069))))</f>
        <v>63</v>
      </c>
      <c r="G10066" s="12">
        <f t="shared" si="3"/>
        <v>1</v>
      </c>
    </row>
    <row r="10067" ht="15.75" customHeight="1">
      <c r="A10067" s="13">
        <v>42229.885416666664</v>
      </c>
      <c r="B10067" s="73">
        <f t="shared" si="1"/>
        <v>42229</v>
      </c>
      <c r="C10067" s="74">
        <f>IF(NewCustomer="Yes", IF(COUNTIF($I$2:$I$11,B10067)&gt;0,0,WEEKDAY(B10067,2)),IF(COUNTIF($I$2:$I$21,B10067)&gt;0,0,WEEKDAY(B10067,2)))</f>
        <v>4</v>
      </c>
      <c r="D10067" s="74">
        <f t="shared" si="2"/>
        <v>21</v>
      </c>
      <c r="E10067" s="12">
        <f>IFERROR(VLOOKUP(A10067,'IDAR Meter Data'!$A:$B,2,1),"")</f>
        <v>204</v>
      </c>
      <c r="F10067" s="75">
        <f>IF(CECCZ="CZ03",'Outside Temp'!B10067,IF(CECCZ="CZ04",'Outside Temp'!B10068,IF(CECCZ="CZ12",'Outside Temp'!B10069, IF(CECCZ="CZ13",'Outside Temp'!B10070))))</f>
        <v>63</v>
      </c>
      <c r="G10067" s="12">
        <f t="shared" si="3"/>
        <v>1</v>
      </c>
    </row>
    <row r="10068" ht="15.75" customHeight="1">
      <c r="A10068" s="13">
        <v>42229.895833333336</v>
      </c>
      <c r="B10068" s="73">
        <f t="shared" si="1"/>
        <v>42229</v>
      </c>
      <c r="C10068" s="74">
        <f>IF(NewCustomer="Yes", IF(COUNTIF($I$2:$I$11,B10068)&gt;0,0,WEEKDAY(B10068,2)),IF(COUNTIF($I$2:$I$21,B10068)&gt;0,0,WEEKDAY(B10068,2)))</f>
        <v>4</v>
      </c>
      <c r="D10068" s="74">
        <f t="shared" si="2"/>
        <v>21</v>
      </c>
      <c r="E10068" s="12">
        <f>IFERROR(VLOOKUP(A10068,'IDAR Meter Data'!$A:$B,2,1),"")</f>
        <v>186</v>
      </c>
      <c r="F10068" s="75">
        <f>IF(CECCZ="CZ03",'Outside Temp'!B10068,IF(CECCZ="CZ04",'Outside Temp'!B10069,IF(CECCZ="CZ12",'Outside Temp'!B10070, IF(CECCZ="CZ13",'Outside Temp'!B10071))))</f>
        <v>63</v>
      </c>
      <c r="G10068" s="12">
        <f t="shared" si="3"/>
        <v>1</v>
      </c>
    </row>
    <row r="10069" ht="15.75" customHeight="1">
      <c r="A10069" s="13">
        <v>42229.90625</v>
      </c>
      <c r="B10069" s="73">
        <f t="shared" si="1"/>
        <v>42229</v>
      </c>
      <c r="C10069" s="74">
        <f>IF(NewCustomer="Yes", IF(COUNTIF($I$2:$I$11,B10069)&gt;0,0,WEEKDAY(B10069,2)),IF(COUNTIF($I$2:$I$21,B10069)&gt;0,0,WEEKDAY(B10069,2)))</f>
        <v>4</v>
      </c>
      <c r="D10069" s="74">
        <f t="shared" si="2"/>
        <v>21</v>
      </c>
      <c r="E10069" s="12">
        <f>IFERROR(VLOOKUP(A10069,'IDAR Meter Data'!$A:$B,2,1),"")</f>
        <v>192</v>
      </c>
      <c r="F10069" s="75">
        <f>IF(CECCZ="CZ03",'Outside Temp'!B10069,IF(CECCZ="CZ04",'Outside Temp'!B10070,IF(CECCZ="CZ12",'Outside Temp'!B10071, IF(CECCZ="CZ13",'Outside Temp'!B10072))))</f>
        <v>63</v>
      </c>
      <c r="G10069" s="12">
        <f t="shared" si="3"/>
        <v>1</v>
      </c>
    </row>
    <row r="10070" ht="15.75" customHeight="1">
      <c r="A10070" s="13">
        <v>42229.916666666664</v>
      </c>
      <c r="B10070" s="73">
        <f t="shared" si="1"/>
        <v>42229</v>
      </c>
      <c r="C10070" s="74">
        <f>IF(NewCustomer="Yes", IF(COUNTIF($I$2:$I$11,B10070)&gt;0,0,WEEKDAY(B10070,2)),IF(COUNTIF($I$2:$I$21,B10070)&gt;0,0,WEEKDAY(B10070,2)))</f>
        <v>4</v>
      </c>
      <c r="D10070" s="74">
        <f t="shared" si="2"/>
        <v>22</v>
      </c>
      <c r="E10070" s="12">
        <f>IFERROR(VLOOKUP(A10070,'IDAR Meter Data'!$A:$B,2,1),"")</f>
        <v>183</v>
      </c>
      <c r="F10070" s="75">
        <f>IF(CECCZ="CZ03",'Outside Temp'!B10070,IF(CECCZ="CZ04",'Outside Temp'!B10071,IF(CECCZ="CZ12",'Outside Temp'!B10072, IF(CECCZ="CZ13",'Outside Temp'!B10073))))</f>
        <v>63</v>
      </c>
      <c r="G10070" s="12">
        <f t="shared" si="3"/>
        <v>1</v>
      </c>
    </row>
    <row r="10071" ht="15.75" customHeight="1">
      <c r="A10071" s="13">
        <v>42229.927083333336</v>
      </c>
      <c r="B10071" s="73">
        <f t="shared" si="1"/>
        <v>42229</v>
      </c>
      <c r="C10071" s="74">
        <f>IF(NewCustomer="Yes", IF(COUNTIF($I$2:$I$11,B10071)&gt;0,0,WEEKDAY(B10071,2)),IF(COUNTIF($I$2:$I$21,B10071)&gt;0,0,WEEKDAY(B10071,2)))</f>
        <v>4</v>
      </c>
      <c r="D10071" s="74">
        <f t="shared" si="2"/>
        <v>22</v>
      </c>
      <c r="E10071" s="12">
        <f>IFERROR(VLOOKUP(A10071,'IDAR Meter Data'!$A:$B,2,1),"")</f>
        <v>200</v>
      </c>
      <c r="F10071" s="75">
        <f>IF(CECCZ="CZ03",'Outside Temp'!B10071,IF(CECCZ="CZ04",'Outside Temp'!B10072,IF(CECCZ="CZ12",'Outside Temp'!B10073, IF(CECCZ="CZ13",'Outside Temp'!B10074))))</f>
        <v>63</v>
      </c>
      <c r="G10071" s="12">
        <f t="shared" si="3"/>
        <v>1</v>
      </c>
    </row>
    <row r="10072" ht="15.75" customHeight="1">
      <c r="A10072" s="13">
        <v>42229.9375</v>
      </c>
      <c r="B10072" s="73">
        <f t="shared" si="1"/>
        <v>42229</v>
      </c>
      <c r="C10072" s="74">
        <f>IF(NewCustomer="Yes", IF(COUNTIF($I$2:$I$11,B10072)&gt;0,0,WEEKDAY(B10072,2)),IF(COUNTIF($I$2:$I$21,B10072)&gt;0,0,WEEKDAY(B10072,2)))</f>
        <v>4</v>
      </c>
      <c r="D10072" s="74">
        <f t="shared" si="2"/>
        <v>22</v>
      </c>
      <c r="E10072" s="12">
        <f>IFERROR(VLOOKUP(A10072,'IDAR Meter Data'!$A:$B,2,1),"")</f>
        <v>193</v>
      </c>
      <c r="F10072" s="75">
        <f>IF(CECCZ="CZ03",'Outside Temp'!B10072,IF(CECCZ="CZ04",'Outside Temp'!B10073,IF(CECCZ="CZ12",'Outside Temp'!B10074, IF(CECCZ="CZ13",'Outside Temp'!B10075))))</f>
        <v>63</v>
      </c>
      <c r="G10072" s="12">
        <f t="shared" si="3"/>
        <v>1</v>
      </c>
    </row>
    <row r="10073" ht="15.75" customHeight="1">
      <c r="A10073" s="13">
        <v>42229.947916666664</v>
      </c>
      <c r="B10073" s="73">
        <f t="shared" si="1"/>
        <v>42229</v>
      </c>
      <c r="C10073" s="74">
        <f>IF(NewCustomer="Yes", IF(COUNTIF($I$2:$I$11,B10073)&gt;0,0,WEEKDAY(B10073,2)),IF(COUNTIF($I$2:$I$21,B10073)&gt;0,0,WEEKDAY(B10073,2)))</f>
        <v>4</v>
      </c>
      <c r="D10073" s="74">
        <f t="shared" si="2"/>
        <v>22</v>
      </c>
      <c r="E10073" s="12">
        <f>IFERROR(VLOOKUP(A10073,'IDAR Meter Data'!$A:$B,2,1),"")</f>
        <v>186</v>
      </c>
      <c r="F10073" s="75">
        <f>IF(CECCZ="CZ03",'Outside Temp'!B10073,IF(CECCZ="CZ04",'Outside Temp'!B10074,IF(CECCZ="CZ12",'Outside Temp'!B10075, IF(CECCZ="CZ13",'Outside Temp'!B10076))))</f>
        <v>63</v>
      </c>
      <c r="G10073" s="12">
        <f t="shared" si="3"/>
        <v>1</v>
      </c>
    </row>
    <row r="10074" ht="15.75" customHeight="1">
      <c r="A10074" s="13">
        <v>42229.958333333336</v>
      </c>
      <c r="B10074" s="73">
        <f t="shared" si="1"/>
        <v>42229</v>
      </c>
      <c r="C10074" s="74">
        <f>IF(NewCustomer="Yes", IF(COUNTIF($I$2:$I$11,B10074)&gt;0,0,WEEKDAY(B10074,2)),IF(COUNTIF($I$2:$I$21,B10074)&gt;0,0,WEEKDAY(B10074,2)))</f>
        <v>4</v>
      </c>
      <c r="D10074" s="74">
        <f t="shared" si="2"/>
        <v>23</v>
      </c>
      <c r="E10074" s="12">
        <f>IFERROR(VLOOKUP(A10074,'IDAR Meter Data'!$A:$B,2,1),"")</f>
        <v>192</v>
      </c>
      <c r="F10074" s="75">
        <f>IF(CECCZ="CZ03",'Outside Temp'!B10074,IF(CECCZ="CZ04",'Outside Temp'!B10075,IF(CECCZ="CZ12",'Outside Temp'!B10076, IF(CECCZ="CZ13",'Outside Temp'!B10077))))</f>
        <v>62.93333333</v>
      </c>
      <c r="G10074" s="12">
        <f t="shared" si="3"/>
        <v>1</v>
      </c>
    </row>
    <row r="10075" ht="15.75" customHeight="1">
      <c r="A10075" s="13">
        <v>42229.96875</v>
      </c>
      <c r="B10075" s="73">
        <f t="shared" si="1"/>
        <v>42229</v>
      </c>
      <c r="C10075" s="74">
        <f>IF(NewCustomer="Yes", IF(COUNTIF($I$2:$I$11,B10075)&gt;0,0,WEEKDAY(B10075,2)),IF(COUNTIF($I$2:$I$21,B10075)&gt;0,0,WEEKDAY(B10075,2)))</f>
        <v>4</v>
      </c>
      <c r="D10075" s="74">
        <f t="shared" si="2"/>
        <v>23</v>
      </c>
      <c r="E10075" s="12">
        <f>IFERROR(VLOOKUP(A10075,'IDAR Meter Data'!$A:$B,2,1),"")</f>
        <v>187</v>
      </c>
      <c r="F10075" s="75">
        <f>IF(CECCZ="CZ03",'Outside Temp'!B10075,IF(CECCZ="CZ04",'Outside Temp'!B10076,IF(CECCZ="CZ12",'Outside Temp'!B10077, IF(CECCZ="CZ13",'Outside Temp'!B10078))))</f>
        <v>62.68333333</v>
      </c>
      <c r="G10075" s="12">
        <f t="shared" si="3"/>
        <v>1</v>
      </c>
    </row>
    <row r="10076" ht="15.75" customHeight="1">
      <c r="A10076" s="13">
        <v>42229.979166666664</v>
      </c>
      <c r="B10076" s="73">
        <f t="shared" si="1"/>
        <v>42229</v>
      </c>
      <c r="C10076" s="74">
        <f>IF(NewCustomer="Yes", IF(COUNTIF($I$2:$I$11,B10076)&gt;0,0,WEEKDAY(B10076,2)),IF(COUNTIF($I$2:$I$21,B10076)&gt;0,0,WEEKDAY(B10076,2)))</f>
        <v>4</v>
      </c>
      <c r="D10076" s="74">
        <f t="shared" si="2"/>
        <v>23</v>
      </c>
      <c r="E10076" s="12">
        <f>IFERROR(VLOOKUP(A10076,'IDAR Meter Data'!$A:$B,2,1),"")</f>
        <v>189</v>
      </c>
      <c r="F10076" s="75">
        <f>IF(CECCZ="CZ03",'Outside Temp'!B10076,IF(CECCZ="CZ04",'Outside Temp'!B10077,IF(CECCZ="CZ12",'Outside Temp'!B10078, IF(CECCZ="CZ13",'Outside Temp'!B10079))))</f>
        <v>62.43333333</v>
      </c>
      <c r="G10076" s="12">
        <f t="shared" si="3"/>
        <v>1</v>
      </c>
    </row>
    <row r="10077" ht="15.75" customHeight="1">
      <c r="A10077" s="13">
        <v>42229.989583333336</v>
      </c>
      <c r="B10077" s="73">
        <f t="shared" si="1"/>
        <v>42229</v>
      </c>
      <c r="C10077" s="74">
        <f>IF(NewCustomer="Yes", IF(COUNTIF($I$2:$I$11,B10077)&gt;0,0,WEEKDAY(B10077,2)),IF(COUNTIF($I$2:$I$21,B10077)&gt;0,0,WEEKDAY(B10077,2)))</f>
        <v>4</v>
      </c>
      <c r="D10077" s="74">
        <f t="shared" si="2"/>
        <v>23</v>
      </c>
      <c r="E10077" s="12">
        <f>IFERROR(VLOOKUP(A10077,'IDAR Meter Data'!$A:$B,2,1),"")</f>
        <v>179</v>
      </c>
      <c r="F10077" s="75">
        <f>IF(CECCZ="CZ03",'Outside Temp'!B10077,IF(CECCZ="CZ04",'Outside Temp'!B10078,IF(CECCZ="CZ12",'Outside Temp'!B10079, IF(CECCZ="CZ13",'Outside Temp'!B10080))))</f>
        <v>62.18333333</v>
      </c>
      <c r="G10077" s="12">
        <f t="shared" si="3"/>
        <v>1</v>
      </c>
    </row>
    <row r="10078" ht="15.75" customHeight="1">
      <c r="A10078" s="13">
        <v>42230.0</v>
      </c>
      <c r="B10078" s="73">
        <f t="shared" si="1"/>
        <v>42230</v>
      </c>
      <c r="C10078" s="74">
        <f>IF(NewCustomer="Yes", IF(COUNTIF($I$2:$I$11,B10078)&gt;0,0,WEEKDAY(B10078,2)),IF(COUNTIF($I$2:$I$21,B10078)&gt;0,0,WEEKDAY(B10078,2)))</f>
        <v>5</v>
      </c>
      <c r="D10078" s="74">
        <f t="shared" si="2"/>
        <v>0</v>
      </c>
      <c r="E10078" s="12">
        <f>IFERROR(VLOOKUP(A10078,'IDAR Meter Data'!$A:$B,2,1),"")</f>
        <v>173</v>
      </c>
      <c r="F10078" s="75">
        <f>IF(CECCZ="CZ03",'Outside Temp'!B10078,IF(CECCZ="CZ04",'Outside Temp'!B10079,IF(CECCZ="CZ12",'Outside Temp'!B10080, IF(CECCZ="CZ13",'Outside Temp'!B10081))))</f>
        <v>62</v>
      </c>
      <c r="G10078" s="12">
        <f t="shared" si="3"/>
        <v>1</v>
      </c>
    </row>
    <row r="10079" ht="15.75" customHeight="1">
      <c r="A10079" s="13">
        <v>42230.010416666664</v>
      </c>
      <c r="B10079" s="73">
        <f t="shared" si="1"/>
        <v>42230</v>
      </c>
      <c r="C10079" s="74">
        <f>IF(NewCustomer="Yes", IF(COUNTIF($I$2:$I$11,B10079)&gt;0,0,WEEKDAY(B10079,2)),IF(COUNTIF($I$2:$I$21,B10079)&gt;0,0,WEEKDAY(B10079,2)))</f>
        <v>5</v>
      </c>
      <c r="D10079" s="74">
        <f t="shared" si="2"/>
        <v>0</v>
      </c>
      <c r="E10079" s="12">
        <f>IFERROR(VLOOKUP(A10079,'IDAR Meter Data'!$A:$B,2,1),"")</f>
        <v>180</v>
      </c>
      <c r="F10079" s="75">
        <f>IF(CECCZ="CZ03",'Outside Temp'!B10079,IF(CECCZ="CZ04",'Outside Temp'!B10080,IF(CECCZ="CZ12",'Outside Temp'!B10081, IF(CECCZ="CZ13",'Outside Temp'!B10082))))</f>
        <v>62</v>
      </c>
      <c r="G10079" s="12">
        <f t="shared" si="3"/>
        <v>1</v>
      </c>
    </row>
    <row r="10080" ht="15.75" customHeight="1">
      <c r="A10080" s="13">
        <v>42230.020833333336</v>
      </c>
      <c r="B10080" s="73">
        <f t="shared" si="1"/>
        <v>42230</v>
      </c>
      <c r="C10080" s="74">
        <f>IF(NewCustomer="Yes", IF(COUNTIF($I$2:$I$11,B10080)&gt;0,0,WEEKDAY(B10080,2)),IF(COUNTIF($I$2:$I$21,B10080)&gt;0,0,WEEKDAY(B10080,2)))</f>
        <v>5</v>
      </c>
      <c r="D10080" s="74">
        <f t="shared" si="2"/>
        <v>0</v>
      </c>
      <c r="E10080" s="12">
        <f>IFERROR(VLOOKUP(A10080,'IDAR Meter Data'!$A:$B,2,1),"")</f>
        <v>186</v>
      </c>
      <c r="F10080" s="75">
        <f>IF(CECCZ="CZ03",'Outside Temp'!B10080,IF(CECCZ="CZ04",'Outside Temp'!B10081,IF(CECCZ="CZ12",'Outside Temp'!B10082, IF(CECCZ="CZ13",'Outside Temp'!B10083))))</f>
        <v>62</v>
      </c>
      <c r="G10080" s="12">
        <f t="shared" si="3"/>
        <v>1</v>
      </c>
    </row>
    <row r="10081" ht="15.75" customHeight="1">
      <c r="A10081" s="13">
        <v>42230.03125</v>
      </c>
      <c r="B10081" s="73">
        <f t="shared" si="1"/>
        <v>42230</v>
      </c>
      <c r="C10081" s="74">
        <f>IF(NewCustomer="Yes", IF(COUNTIF($I$2:$I$11,B10081)&gt;0,0,WEEKDAY(B10081,2)),IF(COUNTIF($I$2:$I$21,B10081)&gt;0,0,WEEKDAY(B10081,2)))</f>
        <v>5</v>
      </c>
      <c r="D10081" s="74">
        <f t="shared" si="2"/>
        <v>0</v>
      </c>
      <c r="E10081" s="12">
        <f>IFERROR(VLOOKUP(A10081,'IDAR Meter Data'!$A:$B,2,1),"")</f>
        <v>166</v>
      </c>
      <c r="F10081" s="75">
        <f>IF(CECCZ="CZ03",'Outside Temp'!B10081,IF(CECCZ="CZ04",'Outside Temp'!B10082,IF(CECCZ="CZ12",'Outside Temp'!B10083, IF(CECCZ="CZ13",'Outside Temp'!B10084))))</f>
        <v>62</v>
      </c>
      <c r="G10081" s="12">
        <f t="shared" si="3"/>
        <v>1</v>
      </c>
    </row>
    <row r="10082" ht="15.75" customHeight="1">
      <c r="A10082" s="13">
        <v>42230.041666666664</v>
      </c>
      <c r="B10082" s="73">
        <f t="shared" si="1"/>
        <v>42230</v>
      </c>
      <c r="C10082" s="74">
        <f>IF(NewCustomer="Yes", IF(COUNTIF($I$2:$I$11,B10082)&gt;0,0,WEEKDAY(B10082,2)),IF(COUNTIF($I$2:$I$21,B10082)&gt;0,0,WEEKDAY(B10082,2)))</f>
        <v>5</v>
      </c>
      <c r="D10082" s="74">
        <f t="shared" si="2"/>
        <v>1</v>
      </c>
      <c r="E10082" s="12">
        <f>IFERROR(VLOOKUP(A10082,'IDAR Meter Data'!$A:$B,2,1),"")</f>
        <v>172</v>
      </c>
      <c r="F10082" s="75">
        <f>IF(CECCZ="CZ03",'Outside Temp'!B10082,IF(CECCZ="CZ04",'Outside Temp'!B10083,IF(CECCZ="CZ12",'Outside Temp'!B10084, IF(CECCZ="CZ13",'Outside Temp'!B10085))))</f>
        <v>62</v>
      </c>
      <c r="G10082" s="12">
        <f t="shared" si="3"/>
        <v>1</v>
      </c>
    </row>
    <row r="10083" ht="15.75" customHeight="1">
      <c r="A10083" s="13">
        <v>42230.052083333336</v>
      </c>
      <c r="B10083" s="73">
        <f t="shared" si="1"/>
        <v>42230</v>
      </c>
      <c r="C10083" s="74">
        <f>IF(NewCustomer="Yes", IF(COUNTIF($I$2:$I$11,B10083)&gt;0,0,WEEKDAY(B10083,2)),IF(COUNTIF($I$2:$I$21,B10083)&gt;0,0,WEEKDAY(B10083,2)))</f>
        <v>5</v>
      </c>
      <c r="D10083" s="74">
        <f t="shared" si="2"/>
        <v>1</v>
      </c>
      <c r="E10083" s="12">
        <f>IFERROR(VLOOKUP(A10083,'IDAR Meter Data'!$A:$B,2,1),"")</f>
        <v>171</v>
      </c>
      <c r="F10083" s="75">
        <f>IF(CECCZ="CZ03",'Outside Temp'!B10083,IF(CECCZ="CZ04",'Outside Temp'!B10084,IF(CECCZ="CZ12",'Outside Temp'!B10085, IF(CECCZ="CZ13",'Outside Temp'!B10086))))</f>
        <v>62</v>
      </c>
      <c r="G10083" s="12">
        <f t="shared" si="3"/>
        <v>1</v>
      </c>
    </row>
    <row r="10084" ht="15.75" customHeight="1">
      <c r="A10084" s="13">
        <v>42230.0625</v>
      </c>
      <c r="B10084" s="73">
        <f t="shared" si="1"/>
        <v>42230</v>
      </c>
      <c r="C10084" s="74">
        <f>IF(NewCustomer="Yes", IF(COUNTIF($I$2:$I$11,B10084)&gt;0,0,WEEKDAY(B10084,2)),IF(COUNTIF($I$2:$I$21,B10084)&gt;0,0,WEEKDAY(B10084,2)))</f>
        <v>5</v>
      </c>
      <c r="D10084" s="74">
        <f t="shared" si="2"/>
        <v>1</v>
      </c>
      <c r="E10084" s="12">
        <f>IFERROR(VLOOKUP(A10084,'IDAR Meter Data'!$A:$B,2,1),"")</f>
        <v>174</v>
      </c>
      <c r="F10084" s="75">
        <f>IF(CECCZ="CZ03",'Outside Temp'!B10084,IF(CECCZ="CZ04",'Outside Temp'!B10085,IF(CECCZ="CZ12",'Outside Temp'!B10086, IF(CECCZ="CZ13",'Outside Temp'!B10087))))</f>
        <v>62</v>
      </c>
      <c r="G10084" s="12">
        <f t="shared" si="3"/>
        <v>1</v>
      </c>
    </row>
    <row r="10085" ht="15.75" customHeight="1">
      <c r="A10085" s="13">
        <v>42230.072916666664</v>
      </c>
      <c r="B10085" s="73">
        <f t="shared" si="1"/>
        <v>42230</v>
      </c>
      <c r="C10085" s="74">
        <f>IF(NewCustomer="Yes", IF(COUNTIF($I$2:$I$11,B10085)&gt;0,0,WEEKDAY(B10085,2)),IF(COUNTIF($I$2:$I$21,B10085)&gt;0,0,WEEKDAY(B10085,2)))</f>
        <v>5</v>
      </c>
      <c r="D10085" s="74">
        <f t="shared" si="2"/>
        <v>1</v>
      </c>
      <c r="E10085" s="12">
        <f>IFERROR(VLOOKUP(A10085,'IDAR Meter Data'!$A:$B,2,1),"")</f>
        <v>176</v>
      </c>
      <c r="F10085" s="75">
        <f>IF(CECCZ="CZ03",'Outside Temp'!B10085,IF(CECCZ="CZ04",'Outside Temp'!B10086,IF(CECCZ="CZ12",'Outside Temp'!B10087, IF(CECCZ="CZ13",'Outside Temp'!B10088))))</f>
        <v>62</v>
      </c>
      <c r="G10085" s="12">
        <f t="shared" si="3"/>
        <v>1</v>
      </c>
    </row>
    <row r="10086" ht="15.75" customHeight="1">
      <c r="A10086" s="13">
        <v>42230.083333333336</v>
      </c>
      <c r="B10086" s="73">
        <f t="shared" si="1"/>
        <v>42230</v>
      </c>
      <c r="C10086" s="74">
        <f>IF(NewCustomer="Yes", IF(COUNTIF($I$2:$I$11,B10086)&gt;0,0,WEEKDAY(B10086,2)),IF(COUNTIF($I$2:$I$21,B10086)&gt;0,0,WEEKDAY(B10086,2)))</f>
        <v>5</v>
      </c>
      <c r="D10086" s="74">
        <f t="shared" si="2"/>
        <v>2</v>
      </c>
      <c r="E10086" s="12">
        <f>IFERROR(VLOOKUP(A10086,'IDAR Meter Data'!$A:$B,2,1),"")</f>
        <v>163</v>
      </c>
      <c r="F10086" s="75">
        <f>IF(CECCZ="CZ03",'Outside Temp'!B10086,IF(CECCZ="CZ04",'Outside Temp'!B10087,IF(CECCZ="CZ12",'Outside Temp'!B10088, IF(CECCZ="CZ13",'Outside Temp'!B10089))))</f>
        <v>62</v>
      </c>
      <c r="G10086" s="12">
        <f t="shared" si="3"/>
        <v>1</v>
      </c>
    </row>
    <row r="10087" ht="15.75" customHeight="1">
      <c r="A10087" s="13">
        <v>42230.09375</v>
      </c>
      <c r="B10087" s="73">
        <f t="shared" si="1"/>
        <v>42230</v>
      </c>
      <c r="C10087" s="74">
        <f>IF(NewCustomer="Yes", IF(COUNTIF($I$2:$I$11,B10087)&gt;0,0,WEEKDAY(B10087,2)),IF(COUNTIF($I$2:$I$21,B10087)&gt;0,0,WEEKDAY(B10087,2)))</f>
        <v>5</v>
      </c>
      <c r="D10087" s="74">
        <f t="shared" si="2"/>
        <v>2</v>
      </c>
      <c r="E10087" s="12">
        <f>IFERROR(VLOOKUP(A10087,'IDAR Meter Data'!$A:$B,2,1),"")</f>
        <v>160</v>
      </c>
      <c r="F10087" s="75">
        <f>IF(CECCZ="CZ03",'Outside Temp'!B10087,IF(CECCZ="CZ04",'Outside Temp'!B10088,IF(CECCZ="CZ12",'Outside Temp'!B10089, IF(CECCZ="CZ13",'Outside Temp'!B10090))))</f>
        <v>62</v>
      </c>
      <c r="G10087" s="12">
        <f t="shared" si="3"/>
        <v>1</v>
      </c>
    </row>
    <row r="10088" ht="15.75" customHeight="1">
      <c r="A10088" s="13">
        <v>42230.104166666664</v>
      </c>
      <c r="B10088" s="73">
        <f t="shared" si="1"/>
        <v>42230</v>
      </c>
      <c r="C10088" s="74">
        <f>IF(NewCustomer="Yes", IF(COUNTIF($I$2:$I$11,B10088)&gt;0,0,WEEKDAY(B10088,2)),IF(COUNTIF($I$2:$I$21,B10088)&gt;0,0,WEEKDAY(B10088,2)))</f>
        <v>5</v>
      </c>
      <c r="D10088" s="74">
        <f t="shared" si="2"/>
        <v>2</v>
      </c>
      <c r="E10088" s="12">
        <f>IFERROR(VLOOKUP(A10088,'IDAR Meter Data'!$A:$B,2,1),"")</f>
        <v>169</v>
      </c>
      <c r="F10088" s="75">
        <f>IF(CECCZ="CZ03",'Outside Temp'!B10088,IF(CECCZ="CZ04",'Outside Temp'!B10089,IF(CECCZ="CZ12",'Outside Temp'!B10090, IF(CECCZ="CZ13",'Outside Temp'!B10091))))</f>
        <v>62</v>
      </c>
      <c r="G10088" s="12">
        <f t="shared" si="3"/>
        <v>1</v>
      </c>
    </row>
    <row r="10089" ht="15.75" customHeight="1">
      <c r="A10089" s="13">
        <v>42230.114583333336</v>
      </c>
      <c r="B10089" s="73">
        <f t="shared" si="1"/>
        <v>42230</v>
      </c>
      <c r="C10089" s="74">
        <f>IF(NewCustomer="Yes", IF(COUNTIF($I$2:$I$11,B10089)&gt;0,0,WEEKDAY(B10089,2)),IF(COUNTIF($I$2:$I$21,B10089)&gt;0,0,WEEKDAY(B10089,2)))</f>
        <v>5</v>
      </c>
      <c r="D10089" s="74">
        <f t="shared" si="2"/>
        <v>2</v>
      </c>
      <c r="E10089" s="12">
        <f>IFERROR(VLOOKUP(A10089,'IDAR Meter Data'!$A:$B,2,1),"")</f>
        <v>178</v>
      </c>
      <c r="F10089" s="75">
        <f>IF(CECCZ="CZ03",'Outside Temp'!B10089,IF(CECCZ="CZ04",'Outside Temp'!B10090,IF(CECCZ="CZ12",'Outside Temp'!B10091, IF(CECCZ="CZ13",'Outside Temp'!B10092))))</f>
        <v>62</v>
      </c>
      <c r="G10089" s="12">
        <f t="shared" si="3"/>
        <v>1</v>
      </c>
    </row>
    <row r="10090" ht="15.75" customHeight="1">
      <c r="A10090" s="13">
        <v>42230.125</v>
      </c>
      <c r="B10090" s="73">
        <f t="shared" si="1"/>
        <v>42230</v>
      </c>
      <c r="C10090" s="74">
        <f>IF(NewCustomer="Yes", IF(COUNTIF($I$2:$I$11,B10090)&gt;0,0,WEEKDAY(B10090,2)),IF(COUNTIF($I$2:$I$21,B10090)&gt;0,0,WEEKDAY(B10090,2)))</f>
        <v>5</v>
      </c>
      <c r="D10090" s="74">
        <f t="shared" si="2"/>
        <v>3</v>
      </c>
      <c r="E10090" s="12">
        <f>IFERROR(VLOOKUP(A10090,'IDAR Meter Data'!$A:$B,2,1),"")</f>
        <v>160</v>
      </c>
      <c r="F10090" s="75">
        <f>IF(CECCZ="CZ03",'Outside Temp'!B10090,IF(CECCZ="CZ04",'Outside Temp'!B10091,IF(CECCZ="CZ12",'Outside Temp'!B10092, IF(CECCZ="CZ13",'Outside Temp'!B10093))))</f>
        <v>62.1</v>
      </c>
      <c r="G10090" s="12">
        <f t="shared" si="3"/>
        <v>1</v>
      </c>
    </row>
    <row r="10091" ht="15.75" customHeight="1">
      <c r="A10091" s="13">
        <v>42230.135416666664</v>
      </c>
      <c r="B10091" s="73">
        <f t="shared" si="1"/>
        <v>42230</v>
      </c>
      <c r="C10091" s="74">
        <f>IF(NewCustomer="Yes", IF(COUNTIF($I$2:$I$11,B10091)&gt;0,0,WEEKDAY(B10091,2)),IF(COUNTIF($I$2:$I$21,B10091)&gt;0,0,WEEKDAY(B10091,2)))</f>
        <v>5</v>
      </c>
      <c r="D10091" s="74">
        <f t="shared" si="2"/>
        <v>3</v>
      </c>
      <c r="E10091" s="12">
        <f>IFERROR(VLOOKUP(A10091,'IDAR Meter Data'!$A:$B,2,1),"")</f>
        <v>173</v>
      </c>
      <c r="F10091" s="75">
        <f>IF(CECCZ="CZ03",'Outside Temp'!B10091,IF(CECCZ="CZ04",'Outside Temp'!B10092,IF(CECCZ="CZ12",'Outside Temp'!B10093, IF(CECCZ="CZ13",'Outside Temp'!B10094))))</f>
        <v>62.475</v>
      </c>
      <c r="G10091" s="12">
        <f t="shared" si="3"/>
        <v>1</v>
      </c>
    </row>
    <row r="10092" ht="15.75" customHeight="1">
      <c r="A10092" s="13">
        <v>42230.145833333336</v>
      </c>
      <c r="B10092" s="73">
        <f t="shared" si="1"/>
        <v>42230</v>
      </c>
      <c r="C10092" s="74">
        <f>IF(NewCustomer="Yes", IF(COUNTIF($I$2:$I$11,B10092)&gt;0,0,WEEKDAY(B10092,2)),IF(COUNTIF($I$2:$I$21,B10092)&gt;0,0,WEEKDAY(B10092,2)))</f>
        <v>5</v>
      </c>
      <c r="D10092" s="74">
        <f t="shared" si="2"/>
        <v>3</v>
      </c>
      <c r="E10092" s="12">
        <f>IFERROR(VLOOKUP(A10092,'IDAR Meter Data'!$A:$B,2,1),"")</f>
        <v>163</v>
      </c>
      <c r="F10092" s="75">
        <f>IF(CECCZ="CZ03",'Outside Temp'!B10092,IF(CECCZ="CZ04",'Outside Temp'!B10093,IF(CECCZ="CZ12",'Outside Temp'!B10094, IF(CECCZ="CZ13",'Outside Temp'!B10095))))</f>
        <v>62.85</v>
      </c>
      <c r="G10092" s="12">
        <f t="shared" si="3"/>
        <v>1</v>
      </c>
    </row>
    <row r="10093" ht="15.75" customHeight="1">
      <c r="A10093" s="13">
        <v>42230.15625</v>
      </c>
      <c r="B10093" s="73">
        <f t="shared" si="1"/>
        <v>42230</v>
      </c>
      <c r="C10093" s="74">
        <f>IF(NewCustomer="Yes", IF(COUNTIF($I$2:$I$11,B10093)&gt;0,0,WEEKDAY(B10093,2)),IF(COUNTIF($I$2:$I$21,B10093)&gt;0,0,WEEKDAY(B10093,2)))</f>
        <v>5</v>
      </c>
      <c r="D10093" s="74">
        <f t="shared" si="2"/>
        <v>3</v>
      </c>
      <c r="E10093" s="12">
        <f>IFERROR(VLOOKUP(A10093,'IDAR Meter Data'!$A:$B,2,1),"")</f>
        <v>171</v>
      </c>
      <c r="F10093" s="75">
        <f>IF(CECCZ="CZ03",'Outside Temp'!B10093,IF(CECCZ="CZ04",'Outside Temp'!B10094,IF(CECCZ="CZ12",'Outside Temp'!B10095, IF(CECCZ="CZ13",'Outside Temp'!B10096))))</f>
        <v>63</v>
      </c>
      <c r="G10093" s="12">
        <f t="shared" si="3"/>
        <v>1</v>
      </c>
    </row>
    <row r="10094" ht="15.75" customHeight="1">
      <c r="A10094" s="13">
        <v>42230.166666666664</v>
      </c>
      <c r="B10094" s="73">
        <f t="shared" si="1"/>
        <v>42230</v>
      </c>
      <c r="C10094" s="74">
        <f>IF(NewCustomer="Yes", IF(COUNTIF($I$2:$I$11,B10094)&gt;0,0,WEEKDAY(B10094,2)),IF(COUNTIF($I$2:$I$21,B10094)&gt;0,0,WEEKDAY(B10094,2)))</f>
        <v>5</v>
      </c>
      <c r="D10094" s="74">
        <f t="shared" si="2"/>
        <v>4</v>
      </c>
      <c r="E10094" s="12">
        <f>IFERROR(VLOOKUP(A10094,'IDAR Meter Data'!$A:$B,2,1),"")</f>
        <v>177</v>
      </c>
      <c r="F10094" s="75">
        <f>IF(CECCZ="CZ03",'Outside Temp'!B10094,IF(CECCZ="CZ04",'Outside Temp'!B10095,IF(CECCZ="CZ12",'Outside Temp'!B10096, IF(CECCZ="CZ13",'Outside Temp'!B10097))))</f>
        <v>62.93333333</v>
      </c>
      <c r="G10094" s="12">
        <f t="shared" si="3"/>
        <v>1</v>
      </c>
    </row>
    <row r="10095" ht="15.75" customHeight="1">
      <c r="A10095" s="13">
        <v>42230.177083333336</v>
      </c>
      <c r="B10095" s="73">
        <f t="shared" si="1"/>
        <v>42230</v>
      </c>
      <c r="C10095" s="74">
        <f>IF(NewCustomer="Yes", IF(COUNTIF($I$2:$I$11,B10095)&gt;0,0,WEEKDAY(B10095,2)),IF(COUNTIF($I$2:$I$21,B10095)&gt;0,0,WEEKDAY(B10095,2)))</f>
        <v>5</v>
      </c>
      <c r="D10095" s="74">
        <f t="shared" si="2"/>
        <v>4</v>
      </c>
      <c r="E10095" s="12">
        <f>IFERROR(VLOOKUP(A10095,'IDAR Meter Data'!$A:$B,2,1),"")</f>
        <v>162</v>
      </c>
      <c r="F10095" s="75">
        <f>IF(CECCZ="CZ03",'Outside Temp'!B10095,IF(CECCZ="CZ04",'Outside Temp'!B10096,IF(CECCZ="CZ12",'Outside Temp'!B10097, IF(CECCZ="CZ13",'Outside Temp'!B10098))))</f>
        <v>62.68333333</v>
      </c>
      <c r="G10095" s="12">
        <f t="shared" si="3"/>
        <v>1</v>
      </c>
    </row>
    <row r="10096" ht="15.75" customHeight="1">
      <c r="A10096" s="13">
        <v>42230.1875</v>
      </c>
      <c r="B10096" s="73">
        <f t="shared" si="1"/>
        <v>42230</v>
      </c>
      <c r="C10096" s="74">
        <f>IF(NewCustomer="Yes", IF(COUNTIF($I$2:$I$11,B10096)&gt;0,0,WEEKDAY(B10096,2)),IF(COUNTIF($I$2:$I$21,B10096)&gt;0,0,WEEKDAY(B10096,2)))</f>
        <v>5</v>
      </c>
      <c r="D10096" s="74">
        <f t="shared" si="2"/>
        <v>4</v>
      </c>
      <c r="E10096" s="12">
        <f>IFERROR(VLOOKUP(A10096,'IDAR Meter Data'!$A:$B,2,1),"")</f>
        <v>162</v>
      </c>
      <c r="F10096" s="75">
        <f>IF(CECCZ="CZ03",'Outside Temp'!B10096,IF(CECCZ="CZ04",'Outside Temp'!B10097,IF(CECCZ="CZ12",'Outside Temp'!B10098, IF(CECCZ="CZ13",'Outside Temp'!B10099))))</f>
        <v>62.43333333</v>
      </c>
      <c r="G10096" s="12">
        <f t="shared" si="3"/>
        <v>1</v>
      </c>
    </row>
    <row r="10097" ht="15.75" customHeight="1">
      <c r="A10097" s="13">
        <v>42230.197916666664</v>
      </c>
      <c r="B10097" s="73">
        <f t="shared" si="1"/>
        <v>42230</v>
      </c>
      <c r="C10097" s="74">
        <f>IF(NewCustomer="Yes", IF(COUNTIF($I$2:$I$11,B10097)&gt;0,0,WEEKDAY(B10097,2)),IF(COUNTIF($I$2:$I$21,B10097)&gt;0,0,WEEKDAY(B10097,2)))</f>
        <v>5</v>
      </c>
      <c r="D10097" s="74">
        <f t="shared" si="2"/>
        <v>4</v>
      </c>
      <c r="E10097" s="12">
        <f>IFERROR(VLOOKUP(A10097,'IDAR Meter Data'!$A:$B,2,1),"")</f>
        <v>168</v>
      </c>
      <c r="F10097" s="75">
        <f>IF(CECCZ="CZ03",'Outside Temp'!B10097,IF(CECCZ="CZ04",'Outside Temp'!B10098,IF(CECCZ="CZ12",'Outside Temp'!B10099, IF(CECCZ="CZ13",'Outside Temp'!B10100))))</f>
        <v>62.18333333</v>
      </c>
      <c r="G10097" s="12">
        <f t="shared" si="3"/>
        <v>1</v>
      </c>
    </row>
    <row r="10098" ht="15.75" customHeight="1">
      <c r="A10098" s="13">
        <v>42230.208333333336</v>
      </c>
      <c r="B10098" s="73">
        <f t="shared" si="1"/>
        <v>42230</v>
      </c>
      <c r="C10098" s="74">
        <f>IF(NewCustomer="Yes", IF(COUNTIF($I$2:$I$11,B10098)&gt;0,0,WEEKDAY(B10098,2)),IF(COUNTIF($I$2:$I$21,B10098)&gt;0,0,WEEKDAY(B10098,2)))</f>
        <v>5</v>
      </c>
      <c r="D10098" s="74">
        <f t="shared" si="2"/>
        <v>5</v>
      </c>
      <c r="E10098" s="12">
        <f>IFERROR(VLOOKUP(A10098,'IDAR Meter Data'!$A:$B,2,1),"")</f>
        <v>180</v>
      </c>
      <c r="F10098" s="75">
        <f>IF(CECCZ="CZ03",'Outside Temp'!B10098,IF(CECCZ="CZ04",'Outside Temp'!B10099,IF(CECCZ="CZ12",'Outside Temp'!B10100, IF(CECCZ="CZ13",'Outside Temp'!B10101))))</f>
        <v>62</v>
      </c>
      <c r="G10098" s="12">
        <f t="shared" si="3"/>
        <v>1</v>
      </c>
    </row>
    <row r="10099" ht="15.75" customHeight="1">
      <c r="A10099" s="13">
        <v>42230.21875</v>
      </c>
      <c r="B10099" s="73">
        <f t="shared" si="1"/>
        <v>42230</v>
      </c>
      <c r="C10099" s="74">
        <f>IF(NewCustomer="Yes", IF(COUNTIF($I$2:$I$11,B10099)&gt;0,0,WEEKDAY(B10099,2)),IF(COUNTIF($I$2:$I$21,B10099)&gt;0,0,WEEKDAY(B10099,2)))</f>
        <v>5</v>
      </c>
      <c r="D10099" s="74">
        <f t="shared" si="2"/>
        <v>5</v>
      </c>
      <c r="E10099" s="12">
        <f>IFERROR(VLOOKUP(A10099,'IDAR Meter Data'!$A:$B,2,1),"")</f>
        <v>156</v>
      </c>
      <c r="F10099" s="75">
        <f>IF(CECCZ="CZ03",'Outside Temp'!B10099,IF(CECCZ="CZ04",'Outside Temp'!B10100,IF(CECCZ="CZ12",'Outside Temp'!B10101, IF(CECCZ="CZ13",'Outside Temp'!B10102))))</f>
        <v>62</v>
      </c>
      <c r="G10099" s="12">
        <f t="shared" si="3"/>
        <v>1</v>
      </c>
    </row>
    <row r="10100" ht="15.75" customHeight="1">
      <c r="A10100" s="13">
        <v>42230.229166666664</v>
      </c>
      <c r="B10100" s="73">
        <f t="shared" si="1"/>
        <v>42230</v>
      </c>
      <c r="C10100" s="74">
        <f>IF(NewCustomer="Yes", IF(COUNTIF($I$2:$I$11,B10100)&gt;0,0,WEEKDAY(B10100,2)),IF(COUNTIF($I$2:$I$21,B10100)&gt;0,0,WEEKDAY(B10100,2)))</f>
        <v>5</v>
      </c>
      <c r="D10100" s="74">
        <f t="shared" si="2"/>
        <v>5</v>
      </c>
      <c r="E10100" s="12">
        <f>IFERROR(VLOOKUP(A10100,'IDAR Meter Data'!$A:$B,2,1),"")</f>
        <v>161</v>
      </c>
      <c r="F10100" s="75">
        <f>IF(CECCZ="CZ03",'Outside Temp'!B10100,IF(CECCZ="CZ04",'Outside Temp'!B10101,IF(CECCZ="CZ12",'Outside Temp'!B10102, IF(CECCZ="CZ13",'Outside Temp'!B10103))))</f>
        <v>62</v>
      </c>
      <c r="G10100" s="12">
        <f t="shared" si="3"/>
        <v>1</v>
      </c>
    </row>
    <row r="10101" ht="15.75" customHeight="1">
      <c r="A10101" s="13">
        <v>42230.239583333336</v>
      </c>
      <c r="B10101" s="73">
        <f t="shared" si="1"/>
        <v>42230</v>
      </c>
      <c r="C10101" s="74">
        <f>IF(NewCustomer="Yes", IF(COUNTIF($I$2:$I$11,B10101)&gt;0,0,WEEKDAY(B10101,2)),IF(COUNTIF($I$2:$I$21,B10101)&gt;0,0,WEEKDAY(B10101,2)))</f>
        <v>5</v>
      </c>
      <c r="D10101" s="74">
        <f t="shared" si="2"/>
        <v>5</v>
      </c>
      <c r="E10101" s="12">
        <f>IFERROR(VLOOKUP(A10101,'IDAR Meter Data'!$A:$B,2,1),"")</f>
        <v>163</v>
      </c>
      <c r="F10101" s="75">
        <f>IF(CECCZ="CZ03",'Outside Temp'!B10101,IF(CECCZ="CZ04",'Outside Temp'!B10102,IF(CECCZ="CZ12",'Outside Temp'!B10103, IF(CECCZ="CZ13",'Outside Temp'!B10104))))</f>
        <v>62</v>
      </c>
      <c r="G10101" s="12">
        <f t="shared" si="3"/>
        <v>1</v>
      </c>
    </row>
    <row r="10102" ht="15.75" customHeight="1">
      <c r="A10102" s="13">
        <v>42230.25</v>
      </c>
      <c r="B10102" s="73">
        <f t="shared" si="1"/>
        <v>42230</v>
      </c>
      <c r="C10102" s="74">
        <f>IF(NewCustomer="Yes", IF(COUNTIF($I$2:$I$11,B10102)&gt;0,0,WEEKDAY(B10102,2)),IF(COUNTIF($I$2:$I$21,B10102)&gt;0,0,WEEKDAY(B10102,2)))</f>
        <v>5</v>
      </c>
      <c r="D10102" s="74">
        <f t="shared" si="2"/>
        <v>6</v>
      </c>
      <c r="E10102" s="12">
        <f>IFERROR(VLOOKUP(A10102,'IDAR Meter Data'!$A:$B,2,1),"")</f>
        <v>173</v>
      </c>
      <c r="F10102" s="75">
        <f>IF(CECCZ="CZ03",'Outside Temp'!B10102,IF(CECCZ="CZ04",'Outside Temp'!B10103,IF(CECCZ="CZ12",'Outside Temp'!B10104, IF(CECCZ="CZ13",'Outside Temp'!B10105))))</f>
        <v>62.36363636</v>
      </c>
      <c r="G10102" s="12">
        <f t="shared" si="3"/>
        <v>1</v>
      </c>
    </row>
    <row r="10103" ht="15.75" customHeight="1">
      <c r="A10103" s="13">
        <v>42230.260416666664</v>
      </c>
      <c r="B10103" s="73">
        <f t="shared" si="1"/>
        <v>42230</v>
      </c>
      <c r="C10103" s="74">
        <f>IF(NewCustomer="Yes", IF(COUNTIF($I$2:$I$11,B10103)&gt;0,0,WEEKDAY(B10103,2)),IF(COUNTIF($I$2:$I$21,B10103)&gt;0,0,WEEKDAY(B10103,2)))</f>
        <v>5</v>
      </c>
      <c r="D10103" s="74">
        <f t="shared" si="2"/>
        <v>6</v>
      </c>
      <c r="E10103" s="12">
        <f>IFERROR(VLOOKUP(A10103,'IDAR Meter Data'!$A:$B,2,1),"")</f>
        <v>176</v>
      </c>
      <c r="F10103" s="75">
        <f>IF(CECCZ="CZ03",'Outside Temp'!B10103,IF(CECCZ="CZ04",'Outside Temp'!B10104,IF(CECCZ="CZ12",'Outside Temp'!B10105, IF(CECCZ="CZ13",'Outside Temp'!B10106))))</f>
        <v>63.16326531</v>
      </c>
      <c r="G10103" s="12">
        <f t="shared" si="3"/>
        <v>1</v>
      </c>
    </row>
    <row r="10104" ht="15.75" customHeight="1">
      <c r="A10104" s="13">
        <v>42230.270833333336</v>
      </c>
      <c r="B10104" s="73">
        <f t="shared" si="1"/>
        <v>42230</v>
      </c>
      <c r="C10104" s="74">
        <f>IF(NewCustomer="Yes", IF(COUNTIF($I$2:$I$11,B10104)&gt;0,0,WEEKDAY(B10104,2)),IF(COUNTIF($I$2:$I$21,B10104)&gt;0,0,WEEKDAY(B10104,2)))</f>
        <v>5</v>
      </c>
      <c r="D10104" s="74">
        <f t="shared" si="2"/>
        <v>6</v>
      </c>
      <c r="E10104" s="12">
        <f>IFERROR(VLOOKUP(A10104,'IDAR Meter Data'!$A:$B,2,1),"")</f>
        <v>165</v>
      </c>
      <c r="F10104" s="75">
        <f>IF(CECCZ="CZ03",'Outside Temp'!B10104,IF(CECCZ="CZ04",'Outside Temp'!B10105,IF(CECCZ="CZ12",'Outside Temp'!B10106, IF(CECCZ="CZ13",'Outside Temp'!B10107))))</f>
        <v>63.46938776</v>
      </c>
      <c r="G10104" s="12">
        <f t="shared" si="3"/>
        <v>1</v>
      </c>
    </row>
    <row r="10105" ht="15.75" customHeight="1">
      <c r="A10105" s="13">
        <v>42230.28125</v>
      </c>
      <c r="B10105" s="73">
        <f t="shared" si="1"/>
        <v>42230</v>
      </c>
      <c r="C10105" s="74">
        <f>IF(NewCustomer="Yes", IF(COUNTIF($I$2:$I$11,B10105)&gt;0,0,WEEKDAY(B10105,2)),IF(COUNTIF($I$2:$I$21,B10105)&gt;0,0,WEEKDAY(B10105,2)))</f>
        <v>5</v>
      </c>
      <c r="D10105" s="74">
        <f t="shared" si="2"/>
        <v>6</v>
      </c>
      <c r="E10105" s="12">
        <f>IFERROR(VLOOKUP(A10105,'IDAR Meter Data'!$A:$B,2,1),"")</f>
        <v>158</v>
      </c>
      <c r="F10105" s="75">
        <f>IF(CECCZ="CZ03",'Outside Temp'!B10105,IF(CECCZ="CZ04",'Outside Temp'!B10106,IF(CECCZ="CZ12",'Outside Temp'!B10107, IF(CECCZ="CZ13",'Outside Temp'!B10108))))</f>
        <v>63.7755102</v>
      </c>
      <c r="G10105" s="12">
        <f t="shared" si="3"/>
        <v>1</v>
      </c>
    </row>
    <row r="10106" ht="15.75" customHeight="1">
      <c r="A10106" s="13">
        <v>42230.291666666664</v>
      </c>
      <c r="B10106" s="73">
        <f t="shared" si="1"/>
        <v>42230</v>
      </c>
      <c r="C10106" s="74">
        <f>IF(NewCustomer="Yes", IF(COUNTIF($I$2:$I$11,B10106)&gt;0,0,WEEKDAY(B10106,2)),IF(COUNTIF($I$2:$I$21,B10106)&gt;0,0,WEEKDAY(B10106,2)))</f>
        <v>5</v>
      </c>
      <c r="D10106" s="74">
        <f t="shared" si="2"/>
        <v>7</v>
      </c>
      <c r="E10106" s="12">
        <f>IFERROR(VLOOKUP(A10106,'IDAR Meter Data'!$A:$B,2,1),"")</f>
        <v>164</v>
      </c>
      <c r="F10106" s="75">
        <f>IF(CECCZ="CZ03",'Outside Temp'!B10106,IF(CECCZ="CZ04",'Outside Temp'!B10107,IF(CECCZ="CZ12",'Outside Temp'!B10108, IF(CECCZ="CZ13",'Outside Temp'!B10109))))</f>
        <v>64</v>
      </c>
      <c r="G10106" s="12">
        <f t="shared" si="3"/>
        <v>1</v>
      </c>
    </row>
    <row r="10107" ht="15.75" customHeight="1">
      <c r="A10107" s="13">
        <v>42230.302083333336</v>
      </c>
      <c r="B10107" s="73">
        <f t="shared" si="1"/>
        <v>42230</v>
      </c>
      <c r="C10107" s="74">
        <f>IF(NewCustomer="Yes", IF(COUNTIF($I$2:$I$11,B10107)&gt;0,0,WEEKDAY(B10107,2)),IF(COUNTIF($I$2:$I$21,B10107)&gt;0,0,WEEKDAY(B10107,2)))</f>
        <v>5</v>
      </c>
      <c r="D10107" s="74">
        <f t="shared" si="2"/>
        <v>7</v>
      </c>
      <c r="E10107" s="12">
        <f>IFERROR(VLOOKUP(A10107,'IDAR Meter Data'!$A:$B,2,1),"")</f>
        <v>183</v>
      </c>
      <c r="F10107" s="75">
        <f>IF(CECCZ="CZ03",'Outside Temp'!B10107,IF(CECCZ="CZ04",'Outside Temp'!B10108,IF(CECCZ="CZ12",'Outside Temp'!B10109, IF(CECCZ="CZ13",'Outside Temp'!B10110))))</f>
        <v>64</v>
      </c>
      <c r="G10107" s="12">
        <f t="shared" si="3"/>
        <v>1</v>
      </c>
    </row>
    <row r="10108" ht="15.75" customHeight="1">
      <c r="A10108" s="13">
        <v>42230.3125</v>
      </c>
      <c r="B10108" s="73">
        <f t="shared" si="1"/>
        <v>42230</v>
      </c>
      <c r="C10108" s="74">
        <f>IF(NewCustomer="Yes", IF(COUNTIF($I$2:$I$11,B10108)&gt;0,0,WEEKDAY(B10108,2)),IF(COUNTIF($I$2:$I$21,B10108)&gt;0,0,WEEKDAY(B10108,2)))</f>
        <v>5</v>
      </c>
      <c r="D10108" s="74">
        <f t="shared" si="2"/>
        <v>7</v>
      </c>
      <c r="E10108" s="12">
        <f>IFERROR(VLOOKUP(A10108,'IDAR Meter Data'!$A:$B,2,1),"")</f>
        <v>163</v>
      </c>
      <c r="F10108" s="75">
        <f>IF(CECCZ="CZ03",'Outside Temp'!B10108,IF(CECCZ="CZ04",'Outside Temp'!B10109,IF(CECCZ="CZ12",'Outside Temp'!B10110, IF(CECCZ="CZ13",'Outside Temp'!B10111))))</f>
        <v>64</v>
      </c>
      <c r="G10108" s="12">
        <f t="shared" si="3"/>
        <v>1</v>
      </c>
    </row>
    <row r="10109" ht="15.75" customHeight="1">
      <c r="A10109" s="13">
        <v>42230.322916666664</v>
      </c>
      <c r="B10109" s="73">
        <f t="shared" si="1"/>
        <v>42230</v>
      </c>
      <c r="C10109" s="74">
        <f>IF(NewCustomer="Yes", IF(COUNTIF($I$2:$I$11,B10109)&gt;0,0,WEEKDAY(B10109,2)),IF(COUNTIF($I$2:$I$21,B10109)&gt;0,0,WEEKDAY(B10109,2)))</f>
        <v>5</v>
      </c>
      <c r="D10109" s="74">
        <f t="shared" si="2"/>
        <v>7</v>
      </c>
      <c r="E10109" s="12">
        <f>IFERROR(VLOOKUP(A10109,'IDAR Meter Data'!$A:$B,2,1),"")</f>
        <v>162</v>
      </c>
      <c r="F10109" s="75">
        <f>IF(CECCZ="CZ03",'Outside Temp'!B10109,IF(CECCZ="CZ04",'Outside Temp'!B10110,IF(CECCZ="CZ12",'Outside Temp'!B10111, IF(CECCZ="CZ13",'Outside Temp'!B10112))))</f>
        <v>64</v>
      </c>
      <c r="G10109" s="12">
        <f t="shared" si="3"/>
        <v>1</v>
      </c>
    </row>
    <row r="10110" ht="15.75" customHeight="1">
      <c r="A10110" s="13">
        <v>42230.333333333336</v>
      </c>
      <c r="B10110" s="73">
        <f t="shared" si="1"/>
        <v>42230</v>
      </c>
      <c r="C10110" s="74">
        <f>IF(NewCustomer="Yes", IF(COUNTIF($I$2:$I$11,B10110)&gt;0,0,WEEKDAY(B10110,2)),IF(COUNTIF($I$2:$I$21,B10110)&gt;0,0,WEEKDAY(B10110,2)))</f>
        <v>5</v>
      </c>
      <c r="D10110" s="74">
        <f t="shared" si="2"/>
        <v>8</v>
      </c>
      <c r="E10110" s="12">
        <f>IFERROR(VLOOKUP(A10110,'IDAR Meter Data'!$A:$B,2,1),"")</f>
        <v>173</v>
      </c>
      <c r="F10110" s="75">
        <f>IF(CECCZ="CZ03",'Outside Temp'!B10110,IF(CECCZ="CZ04",'Outside Temp'!B10111,IF(CECCZ="CZ12",'Outside Temp'!B10112, IF(CECCZ="CZ13",'Outside Temp'!B10113))))</f>
        <v>65.13333333</v>
      </c>
      <c r="G10110" s="12">
        <f t="shared" si="3"/>
        <v>2</v>
      </c>
    </row>
    <row r="10111" ht="15.75" customHeight="1">
      <c r="A10111" s="13">
        <v>42230.34375</v>
      </c>
      <c r="B10111" s="73">
        <f t="shared" si="1"/>
        <v>42230</v>
      </c>
      <c r="C10111" s="74">
        <f>IF(NewCustomer="Yes", IF(COUNTIF($I$2:$I$11,B10111)&gt;0,0,WEEKDAY(B10111,2)),IF(COUNTIF($I$2:$I$21,B10111)&gt;0,0,WEEKDAY(B10111,2)))</f>
        <v>5</v>
      </c>
      <c r="D10111" s="74">
        <f t="shared" si="2"/>
        <v>8</v>
      </c>
      <c r="E10111" s="12">
        <f>IFERROR(VLOOKUP(A10111,'IDAR Meter Data'!$A:$B,2,1),"")</f>
        <v>181</v>
      </c>
      <c r="F10111" s="75">
        <f>IF(CECCZ="CZ03",'Outside Temp'!B10111,IF(CECCZ="CZ04",'Outside Temp'!B10112,IF(CECCZ="CZ12",'Outside Temp'!B10113, IF(CECCZ="CZ13",'Outside Temp'!B10114))))</f>
        <v>65.63333333</v>
      </c>
      <c r="G10111" s="12">
        <f t="shared" si="3"/>
        <v>2</v>
      </c>
    </row>
    <row r="10112" ht="15.75" customHeight="1">
      <c r="A10112" s="13">
        <v>42230.354166666664</v>
      </c>
      <c r="B10112" s="73">
        <f t="shared" si="1"/>
        <v>42230</v>
      </c>
      <c r="C10112" s="74">
        <f>IF(NewCustomer="Yes", IF(COUNTIF($I$2:$I$11,B10112)&gt;0,0,WEEKDAY(B10112,2)),IF(COUNTIF($I$2:$I$21,B10112)&gt;0,0,WEEKDAY(B10112,2)))</f>
        <v>5</v>
      </c>
      <c r="D10112" s="74">
        <f t="shared" si="2"/>
        <v>8</v>
      </c>
      <c r="E10112" s="12">
        <f>IFERROR(VLOOKUP(A10112,'IDAR Meter Data'!$A:$B,2,1),"")</f>
        <v>185</v>
      </c>
      <c r="F10112" s="75">
        <f>IF(CECCZ="CZ03",'Outside Temp'!B10112,IF(CECCZ="CZ04",'Outside Temp'!B10113,IF(CECCZ="CZ12",'Outside Temp'!B10114, IF(CECCZ="CZ13",'Outside Temp'!B10115))))</f>
        <v>66.13333333</v>
      </c>
      <c r="G10112" s="12">
        <f t="shared" si="3"/>
        <v>2</v>
      </c>
    </row>
    <row r="10113" ht="15.75" customHeight="1">
      <c r="A10113" s="13">
        <v>42230.364583333336</v>
      </c>
      <c r="B10113" s="73">
        <f t="shared" si="1"/>
        <v>42230</v>
      </c>
      <c r="C10113" s="74">
        <f>IF(NewCustomer="Yes", IF(COUNTIF($I$2:$I$11,B10113)&gt;0,0,WEEKDAY(B10113,2)),IF(COUNTIF($I$2:$I$21,B10113)&gt;0,0,WEEKDAY(B10113,2)))</f>
        <v>5</v>
      </c>
      <c r="D10113" s="74">
        <f t="shared" si="2"/>
        <v>8</v>
      </c>
      <c r="E10113" s="12">
        <f>IFERROR(VLOOKUP(A10113,'IDAR Meter Data'!$A:$B,2,1),"")</f>
        <v>174</v>
      </c>
      <c r="F10113" s="75">
        <f>IF(CECCZ="CZ03",'Outside Temp'!B10113,IF(CECCZ="CZ04",'Outside Temp'!B10114,IF(CECCZ="CZ12",'Outside Temp'!B10115, IF(CECCZ="CZ13",'Outside Temp'!B10116))))</f>
        <v>66.63333333</v>
      </c>
      <c r="G10113" s="12">
        <f t="shared" si="3"/>
        <v>2</v>
      </c>
    </row>
    <row r="10114" ht="15.75" customHeight="1">
      <c r="A10114" s="13">
        <v>42230.375</v>
      </c>
      <c r="B10114" s="73">
        <f t="shared" si="1"/>
        <v>42230</v>
      </c>
      <c r="C10114" s="74">
        <f>IF(NewCustomer="Yes", IF(COUNTIF($I$2:$I$11,B10114)&gt;0,0,WEEKDAY(B10114,2)),IF(COUNTIF($I$2:$I$21,B10114)&gt;0,0,WEEKDAY(B10114,2)))</f>
        <v>5</v>
      </c>
      <c r="D10114" s="74">
        <f t="shared" si="2"/>
        <v>9</v>
      </c>
      <c r="E10114" s="12">
        <f>IFERROR(VLOOKUP(A10114,'IDAR Meter Data'!$A:$B,2,1),"")</f>
        <v>170</v>
      </c>
      <c r="F10114" s="75">
        <f>IF(CECCZ="CZ03",'Outside Temp'!B10114,IF(CECCZ="CZ04",'Outside Temp'!B10115,IF(CECCZ="CZ12",'Outside Temp'!B10116, IF(CECCZ="CZ13",'Outside Temp'!B10117))))</f>
        <v>67</v>
      </c>
      <c r="G10114" s="12">
        <f t="shared" si="3"/>
        <v>2</v>
      </c>
    </row>
    <row r="10115" ht="15.75" customHeight="1">
      <c r="A10115" s="13">
        <v>42230.385416666664</v>
      </c>
      <c r="B10115" s="73">
        <f t="shared" si="1"/>
        <v>42230</v>
      </c>
      <c r="C10115" s="74">
        <f>IF(NewCustomer="Yes", IF(COUNTIF($I$2:$I$11,B10115)&gt;0,0,WEEKDAY(B10115,2)),IF(COUNTIF($I$2:$I$21,B10115)&gt;0,0,WEEKDAY(B10115,2)))</f>
        <v>5</v>
      </c>
      <c r="D10115" s="74">
        <f t="shared" si="2"/>
        <v>9</v>
      </c>
      <c r="E10115" s="12">
        <f>IFERROR(VLOOKUP(A10115,'IDAR Meter Data'!$A:$B,2,1),"")</f>
        <v>184</v>
      </c>
      <c r="F10115" s="75">
        <f>IF(CECCZ="CZ03",'Outside Temp'!B10115,IF(CECCZ="CZ04",'Outside Temp'!B10116,IF(CECCZ="CZ12",'Outside Temp'!B10117, IF(CECCZ="CZ13",'Outside Temp'!B10118))))</f>
        <v>67</v>
      </c>
      <c r="G10115" s="12">
        <f t="shared" si="3"/>
        <v>2</v>
      </c>
    </row>
    <row r="10116" ht="15.75" customHeight="1">
      <c r="A10116" s="13">
        <v>42230.395833333336</v>
      </c>
      <c r="B10116" s="73">
        <f t="shared" si="1"/>
        <v>42230</v>
      </c>
      <c r="C10116" s="74">
        <f>IF(NewCustomer="Yes", IF(COUNTIF($I$2:$I$11,B10116)&gt;0,0,WEEKDAY(B10116,2)),IF(COUNTIF($I$2:$I$21,B10116)&gt;0,0,WEEKDAY(B10116,2)))</f>
        <v>5</v>
      </c>
      <c r="D10116" s="74">
        <f t="shared" si="2"/>
        <v>9</v>
      </c>
      <c r="E10116" s="12">
        <f>IFERROR(VLOOKUP(A10116,'IDAR Meter Data'!$A:$B,2,1),"")</f>
        <v>198</v>
      </c>
      <c r="F10116" s="75">
        <f>IF(CECCZ="CZ03",'Outside Temp'!B10116,IF(CECCZ="CZ04",'Outside Temp'!B10117,IF(CECCZ="CZ12",'Outside Temp'!B10118, IF(CECCZ="CZ13",'Outside Temp'!B10119))))</f>
        <v>67</v>
      </c>
      <c r="G10116" s="12">
        <f t="shared" si="3"/>
        <v>2</v>
      </c>
    </row>
    <row r="10117" ht="15.75" customHeight="1">
      <c r="A10117" s="13">
        <v>42230.40625</v>
      </c>
      <c r="B10117" s="73">
        <f t="shared" si="1"/>
        <v>42230</v>
      </c>
      <c r="C10117" s="74">
        <f>IF(NewCustomer="Yes", IF(COUNTIF($I$2:$I$11,B10117)&gt;0,0,WEEKDAY(B10117,2)),IF(COUNTIF($I$2:$I$21,B10117)&gt;0,0,WEEKDAY(B10117,2)))</f>
        <v>5</v>
      </c>
      <c r="D10117" s="74">
        <f t="shared" si="2"/>
        <v>9</v>
      </c>
      <c r="E10117" s="12">
        <f>IFERROR(VLOOKUP(A10117,'IDAR Meter Data'!$A:$B,2,1),"")</f>
        <v>194</v>
      </c>
      <c r="F10117" s="75">
        <f>IF(CECCZ="CZ03",'Outside Temp'!B10117,IF(CECCZ="CZ04",'Outside Temp'!B10118,IF(CECCZ="CZ12",'Outside Temp'!B10119, IF(CECCZ="CZ13",'Outside Temp'!B10120))))</f>
        <v>67</v>
      </c>
      <c r="G10117" s="12">
        <f t="shared" si="3"/>
        <v>2</v>
      </c>
    </row>
    <row r="10118" ht="15.75" customHeight="1">
      <c r="A10118" s="13">
        <v>42230.416666666664</v>
      </c>
      <c r="B10118" s="73">
        <f t="shared" si="1"/>
        <v>42230</v>
      </c>
      <c r="C10118" s="74">
        <f>IF(NewCustomer="Yes", IF(COUNTIF($I$2:$I$11,B10118)&gt;0,0,WEEKDAY(B10118,2)),IF(COUNTIF($I$2:$I$21,B10118)&gt;0,0,WEEKDAY(B10118,2)))</f>
        <v>5</v>
      </c>
      <c r="D10118" s="74">
        <f t="shared" si="2"/>
        <v>10</v>
      </c>
      <c r="E10118" s="12">
        <f>IFERROR(VLOOKUP(A10118,'IDAR Meter Data'!$A:$B,2,1),"")</f>
        <v>184</v>
      </c>
      <c r="F10118" s="75">
        <f>IF(CECCZ="CZ03",'Outside Temp'!B10118,IF(CECCZ="CZ04",'Outside Temp'!B10119,IF(CECCZ="CZ12",'Outside Temp'!B10120, IF(CECCZ="CZ13",'Outside Temp'!B10121))))</f>
        <v>67.13333333</v>
      </c>
      <c r="G10118" s="12">
        <f t="shared" si="3"/>
        <v>2</v>
      </c>
    </row>
    <row r="10119" ht="15.75" customHeight="1">
      <c r="A10119" s="13">
        <v>42230.427083333336</v>
      </c>
      <c r="B10119" s="73">
        <f t="shared" si="1"/>
        <v>42230</v>
      </c>
      <c r="C10119" s="74">
        <f>IF(NewCustomer="Yes", IF(COUNTIF($I$2:$I$11,B10119)&gt;0,0,WEEKDAY(B10119,2)),IF(COUNTIF($I$2:$I$21,B10119)&gt;0,0,WEEKDAY(B10119,2)))</f>
        <v>5</v>
      </c>
      <c r="D10119" s="74">
        <f t="shared" si="2"/>
        <v>10</v>
      </c>
      <c r="E10119" s="12">
        <f>IFERROR(VLOOKUP(A10119,'IDAR Meter Data'!$A:$B,2,1),"")</f>
        <v>189</v>
      </c>
      <c r="F10119" s="75">
        <f>IF(CECCZ="CZ03",'Outside Temp'!B10119,IF(CECCZ="CZ04",'Outside Temp'!B10120,IF(CECCZ="CZ12",'Outside Temp'!B10121, IF(CECCZ="CZ13",'Outside Temp'!B10122))))</f>
        <v>67.63333333</v>
      </c>
      <c r="G10119" s="12">
        <f t="shared" si="3"/>
        <v>2</v>
      </c>
    </row>
    <row r="10120" ht="15.75" customHeight="1">
      <c r="A10120" s="13">
        <v>42230.4375</v>
      </c>
      <c r="B10120" s="73">
        <f t="shared" si="1"/>
        <v>42230</v>
      </c>
      <c r="C10120" s="74">
        <f>IF(NewCustomer="Yes", IF(COUNTIF($I$2:$I$11,B10120)&gt;0,0,WEEKDAY(B10120,2)),IF(COUNTIF($I$2:$I$21,B10120)&gt;0,0,WEEKDAY(B10120,2)))</f>
        <v>5</v>
      </c>
      <c r="D10120" s="74">
        <f t="shared" si="2"/>
        <v>10</v>
      </c>
      <c r="E10120" s="12">
        <f>IFERROR(VLOOKUP(A10120,'IDAR Meter Data'!$A:$B,2,1),"")</f>
        <v>191</v>
      </c>
      <c r="F10120" s="75">
        <f>IF(CECCZ="CZ03",'Outside Temp'!B10120,IF(CECCZ="CZ04",'Outside Temp'!B10121,IF(CECCZ="CZ12",'Outside Temp'!B10122, IF(CECCZ="CZ13",'Outside Temp'!B10123))))</f>
        <v>68.13333333</v>
      </c>
      <c r="G10120" s="12">
        <f t="shared" si="3"/>
        <v>2</v>
      </c>
    </row>
    <row r="10121" ht="15.75" customHeight="1">
      <c r="A10121" s="13">
        <v>42230.447916666664</v>
      </c>
      <c r="B10121" s="73">
        <f t="shared" si="1"/>
        <v>42230</v>
      </c>
      <c r="C10121" s="74">
        <f>IF(NewCustomer="Yes", IF(COUNTIF($I$2:$I$11,B10121)&gt;0,0,WEEKDAY(B10121,2)),IF(COUNTIF($I$2:$I$21,B10121)&gt;0,0,WEEKDAY(B10121,2)))</f>
        <v>5</v>
      </c>
      <c r="D10121" s="74">
        <f t="shared" si="2"/>
        <v>10</v>
      </c>
      <c r="E10121" s="12">
        <f>IFERROR(VLOOKUP(A10121,'IDAR Meter Data'!$A:$B,2,1),"")</f>
        <v>203</v>
      </c>
      <c r="F10121" s="75">
        <f>IF(CECCZ="CZ03",'Outside Temp'!B10121,IF(CECCZ="CZ04",'Outside Temp'!B10122,IF(CECCZ="CZ12",'Outside Temp'!B10123, IF(CECCZ="CZ13",'Outside Temp'!B10124))))</f>
        <v>68.63333333</v>
      </c>
      <c r="G10121" s="12">
        <f t="shared" si="3"/>
        <v>2</v>
      </c>
    </row>
    <row r="10122" ht="15.75" customHeight="1">
      <c r="A10122" s="13">
        <v>42230.458333333336</v>
      </c>
      <c r="B10122" s="73">
        <f t="shared" si="1"/>
        <v>42230</v>
      </c>
      <c r="C10122" s="74">
        <f>IF(NewCustomer="Yes", IF(COUNTIF($I$2:$I$11,B10122)&gt;0,0,WEEKDAY(B10122,2)),IF(COUNTIF($I$2:$I$21,B10122)&gt;0,0,WEEKDAY(B10122,2)))</f>
        <v>5</v>
      </c>
      <c r="D10122" s="74">
        <f t="shared" si="2"/>
        <v>11</v>
      </c>
      <c r="E10122" s="12">
        <f>IFERROR(VLOOKUP(A10122,'IDAR Meter Data'!$A:$B,2,1),"")</f>
        <v>200</v>
      </c>
      <c r="F10122" s="75">
        <f>IF(CECCZ="CZ03",'Outside Temp'!B10122,IF(CECCZ="CZ04",'Outside Temp'!B10123,IF(CECCZ="CZ12",'Outside Temp'!B10124, IF(CECCZ="CZ13",'Outside Temp'!B10125))))</f>
        <v>69.2</v>
      </c>
      <c r="G10122" s="12">
        <f t="shared" si="3"/>
        <v>2</v>
      </c>
    </row>
    <row r="10123" ht="15.75" customHeight="1">
      <c r="A10123" s="13">
        <v>42230.46875</v>
      </c>
      <c r="B10123" s="73">
        <f t="shared" si="1"/>
        <v>42230</v>
      </c>
      <c r="C10123" s="74">
        <f>IF(NewCustomer="Yes", IF(COUNTIF($I$2:$I$11,B10123)&gt;0,0,WEEKDAY(B10123,2)),IF(COUNTIF($I$2:$I$21,B10123)&gt;0,0,WEEKDAY(B10123,2)))</f>
        <v>5</v>
      </c>
      <c r="D10123" s="74">
        <f t="shared" si="2"/>
        <v>11</v>
      </c>
      <c r="E10123" s="12">
        <f>IFERROR(VLOOKUP(A10123,'IDAR Meter Data'!$A:$B,2,1),"")</f>
        <v>196</v>
      </c>
      <c r="F10123" s="75">
        <f>IF(CECCZ="CZ03",'Outside Temp'!B10123,IF(CECCZ="CZ04",'Outside Temp'!B10124,IF(CECCZ="CZ12",'Outside Temp'!B10125, IF(CECCZ="CZ13",'Outside Temp'!B10126))))</f>
        <v>69.95</v>
      </c>
      <c r="G10123" s="12">
        <f t="shared" si="3"/>
        <v>2</v>
      </c>
    </row>
    <row r="10124" ht="15.75" customHeight="1">
      <c r="A10124" s="13">
        <v>42230.479166666664</v>
      </c>
      <c r="B10124" s="73">
        <f t="shared" si="1"/>
        <v>42230</v>
      </c>
      <c r="C10124" s="74">
        <f>IF(NewCustomer="Yes", IF(COUNTIF($I$2:$I$11,B10124)&gt;0,0,WEEKDAY(B10124,2)),IF(COUNTIF($I$2:$I$21,B10124)&gt;0,0,WEEKDAY(B10124,2)))</f>
        <v>5</v>
      </c>
      <c r="D10124" s="74">
        <f t="shared" si="2"/>
        <v>11</v>
      </c>
      <c r="E10124" s="12">
        <f>IFERROR(VLOOKUP(A10124,'IDAR Meter Data'!$A:$B,2,1),"")</f>
        <v>190</v>
      </c>
      <c r="F10124" s="75">
        <f>IF(CECCZ="CZ03",'Outside Temp'!B10124,IF(CECCZ="CZ04",'Outside Temp'!B10125,IF(CECCZ="CZ12",'Outside Temp'!B10126, IF(CECCZ="CZ13",'Outside Temp'!B10127))))</f>
        <v>70.7</v>
      </c>
      <c r="G10124" s="12">
        <f t="shared" si="3"/>
        <v>3</v>
      </c>
    </row>
    <row r="10125" ht="15.75" customHeight="1">
      <c r="A10125" s="13">
        <v>42230.489583333336</v>
      </c>
      <c r="B10125" s="73">
        <f t="shared" si="1"/>
        <v>42230</v>
      </c>
      <c r="C10125" s="74">
        <f>IF(NewCustomer="Yes", IF(COUNTIF($I$2:$I$11,B10125)&gt;0,0,WEEKDAY(B10125,2)),IF(COUNTIF($I$2:$I$21,B10125)&gt;0,0,WEEKDAY(B10125,2)))</f>
        <v>5</v>
      </c>
      <c r="D10125" s="74">
        <f t="shared" si="2"/>
        <v>11</v>
      </c>
      <c r="E10125" s="12">
        <f>IFERROR(VLOOKUP(A10125,'IDAR Meter Data'!$A:$B,2,1),"")</f>
        <v>200</v>
      </c>
      <c r="F10125" s="75">
        <f>IF(CECCZ="CZ03",'Outside Temp'!B10125,IF(CECCZ="CZ04",'Outside Temp'!B10126,IF(CECCZ="CZ12",'Outside Temp'!B10127, IF(CECCZ="CZ13",'Outside Temp'!B10128))))</f>
        <v>71.45</v>
      </c>
      <c r="G10125" s="12">
        <f t="shared" si="3"/>
        <v>3</v>
      </c>
    </row>
    <row r="10126" ht="15.75" customHeight="1">
      <c r="A10126" s="13">
        <v>42230.5</v>
      </c>
      <c r="B10126" s="73">
        <f t="shared" si="1"/>
        <v>42230</v>
      </c>
      <c r="C10126" s="74">
        <f>IF(NewCustomer="Yes", IF(COUNTIF($I$2:$I$11,B10126)&gt;0,0,WEEKDAY(B10126,2)),IF(COUNTIF($I$2:$I$21,B10126)&gt;0,0,WEEKDAY(B10126,2)))</f>
        <v>5</v>
      </c>
      <c r="D10126" s="74">
        <f t="shared" si="2"/>
        <v>12</v>
      </c>
      <c r="E10126" s="12">
        <f>IFERROR(VLOOKUP(A10126,'IDAR Meter Data'!$A:$B,2,1),"")</f>
        <v>208</v>
      </c>
      <c r="F10126" s="75">
        <f>IF(CECCZ="CZ03",'Outside Temp'!B10126,IF(CECCZ="CZ04",'Outside Temp'!B10127,IF(CECCZ="CZ12",'Outside Temp'!B10128, IF(CECCZ="CZ13",'Outside Temp'!B10129))))</f>
        <v>71.93333333</v>
      </c>
      <c r="G10126" s="12">
        <f t="shared" si="3"/>
        <v>3</v>
      </c>
    </row>
    <row r="10127" ht="15.75" customHeight="1">
      <c r="A10127" s="13">
        <v>42230.510416666664</v>
      </c>
      <c r="B10127" s="73">
        <f t="shared" si="1"/>
        <v>42230</v>
      </c>
      <c r="C10127" s="74">
        <f>IF(NewCustomer="Yes", IF(COUNTIF($I$2:$I$11,B10127)&gt;0,0,WEEKDAY(B10127,2)),IF(COUNTIF($I$2:$I$21,B10127)&gt;0,0,WEEKDAY(B10127,2)))</f>
        <v>5</v>
      </c>
      <c r="D10127" s="74">
        <f t="shared" si="2"/>
        <v>12</v>
      </c>
      <c r="E10127" s="12">
        <f>IFERROR(VLOOKUP(A10127,'IDAR Meter Data'!$A:$B,2,1),"")</f>
        <v>198</v>
      </c>
      <c r="F10127" s="75">
        <f>IF(CECCZ="CZ03",'Outside Temp'!B10127,IF(CECCZ="CZ04",'Outside Temp'!B10128,IF(CECCZ="CZ12",'Outside Temp'!B10129, IF(CECCZ="CZ13",'Outside Temp'!B10130))))</f>
        <v>71.68333333</v>
      </c>
      <c r="G10127" s="12">
        <f t="shared" si="3"/>
        <v>3</v>
      </c>
    </row>
    <row r="10128" ht="15.75" customHeight="1">
      <c r="A10128" s="13">
        <v>42230.520833333336</v>
      </c>
      <c r="B10128" s="73">
        <f t="shared" si="1"/>
        <v>42230</v>
      </c>
      <c r="C10128" s="74">
        <f>IF(NewCustomer="Yes", IF(COUNTIF($I$2:$I$11,B10128)&gt;0,0,WEEKDAY(B10128,2)),IF(COUNTIF($I$2:$I$21,B10128)&gt;0,0,WEEKDAY(B10128,2)))</f>
        <v>5</v>
      </c>
      <c r="D10128" s="74">
        <f t="shared" si="2"/>
        <v>12</v>
      </c>
      <c r="E10128" s="12">
        <f>IFERROR(VLOOKUP(A10128,'IDAR Meter Data'!$A:$B,2,1),"")</f>
        <v>201</v>
      </c>
      <c r="F10128" s="75">
        <f>IF(CECCZ="CZ03",'Outside Temp'!B10128,IF(CECCZ="CZ04",'Outside Temp'!B10129,IF(CECCZ="CZ12",'Outside Temp'!B10130, IF(CECCZ="CZ13",'Outside Temp'!B10131))))</f>
        <v>71.43333333</v>
      </c>
      <c r="G10128" s="12">
        <f t="shared" si="3"/>
        <v>3</v>
      </c>
    </row>
    <row r="10129" ht="15.75" customHeight="1">
      <c r="A10129" s="13">
        <v>42230.53125</v>
      </c>
      <c r="B10129" s="73">
        <f t="shared" si="1"/>
        <v>42230</v>
      </c>
      <c r="C10129" s="74">
        <f>IF(NewCustomer="Yes", IF(COUNTIF($I$2:$I$11,B10129)&gt;0,0,WEEKDAY(B10129,2)),IF(COUNTIF($I$2:$I$21,B10129)&gt;0,0,WEEKDAY(B10129,2)))</f>
        <v>5</v>
      </c>
      <c r="D10129" s="74">
        <f t="shared" si="2"/>
        <v>12</v>
      </c>
      <c r="E10129" s="12">
        <f>IFERROR(VLOOKUP(A10129,'IDAR Meter Data'!$A:$B,2,1),"")</f>
        <v>200</v>
      </c>
      <c r="F10129" s="75">
        <f>IF(CECCZ="CZ03",'Outside Temp'!B10129,IF(CECCZ="CZ04",'Outside Temp'!B10130,IF(CECCZ="CZ12",'Outside Temp'!B10131, IF(CECCZ="CZ13",'Outside Temp'!B10132))))</f>
        <v>71.18333333</v>
      </c>
      <c r="G10129" s="12">
        <f t="shared" si="3"/>
        <v>3</v>
      </c>
    </row>
    <row r="10130" ht="15.75" customHeight="1">
      <c r="A10130" s="13">
        <v>42230.541666666664</v>
      </c>
      <c r="B10130" s="73">
        <f t="shared" si="1"/>
        <v>42230</v>
      </c>
      <c r="C10130" s="74">
        <f>IF(NewCustomer="Yes", IF(COUNTIF($I$2:$I$11,B10130)&gt;0,0,WEEKDAY(B10130,2)),IF(COUNTIF($I$2:$I$21,B10130)&gt;0,0,WEEKDAY(B10130,2)))</f>
        <v>5</v>
      </c>
      <c r="D10130" s="74">
        <f t="shared" si="2"/>
        <v>13</v>
      </c>
      <c r="E10130" s="12">
        <f>IFERROR(VLOOKUP(A10130,'IDAR Meter Data'!$A:$B,2,1),"")</f>
        <v>219</v>
      </c>
      <c r="F10130" s="75">
        <f>IF(CECCZ="CZ03",'Outside Temp'!B10130,IF(CECCZ="CZ04",'Outside Temp'!B10131,IF(CECCZ="CZ12",'Outside Temp'!B10132, IF(CECCZ="CZ13",'Outside Temp'!B10133))))</f>
        <v>71.13333333</v>
      </c>
      <c r="G10130" s="12">
        <f t="shared" si="3"/>
        <v>3</v>
      </c>
    </row>
    <row r="10131" ht="15.75" customHeight="1">
      <c r="A10131" s="13">
        <v>42230.552083333336</v>
      </c>
      <c r="B10131" s="73">
        <f t="shared" si="1"/>
        <v>42230</v>
      </c>
      <c r="C10131" s="74">
        <f>IF(NewCustomer="Yes", IF(COUNTIF($I$2:$I$11,B10131)&gt;0,0,WEEKDAY(B10131,2)),IF(COUNTIF($I$2:$I$21,B10131)&gt;0,0,WEEKDAY(B10131,2)))</f>
        <v>5</v>
      </c>
      <c r="D10131" s="74">
        <f t="shared" si="2"/>
        <v>13</v>
      </c>
      <c r="E10131" s="12">
        <f>IFERROR(VLOOKUP(A10131,'IDAR Meter Data'!$A:$B,2,1),"")</f>
        <v>203</v>
      </c>
      <c r="F10131" s="75">
        <f>IF(CECCZ="CZ03",'Outside Temp'!B10131,IF(CECCZ="CZ04",'Outside Temp'!B10132,IF(CECCZ="CZ12",'Outside Temp'!B10133, IF(CECCZ="CZ13",'Outside Temp'!B10134))))</f>
        <v>71.63333333</v>
      </c>
      <c r="G10131" s="12">
        <f t="shared" si="3"/>
        <v>3</v>
      </c>
    </row>
    <row r="10132" ht="15.75" customHeight="1">
      <c r="A10132" s="13">
        <v>42230.5625</v>
      </c>
      <c r="B10132" s="73">
        <f t="shared" si="1"/>
        <v>42230</v>
      </c>
      <c r="C10132" s="74">
        <f>IF(NewCustomer="Yes", IF(COUNTIF($I$2:$I$11,B10132)&gt;0,0,WEEKDAY(B10132,2)),IF(COUNTIF($I$2:$I$21,B10132)&gt;0,0,WEEKDAY(B10132,2)))</f>
        <v>5</v>
      </c>
      <c r="D10132" s="74">
        <f t="shared" si="2"/>
        <v>13</v>
      </c>
      <c r="E10132" s="12">
        <f>IFERROR(VLOOKUP(A10132,'IDAR Meter Data'!$A:$B,2,1),"")</f>
        <v>211</v>
      </c>
      <c r="F10132" s="75">
        <f>IF(CECCZ="CZ03",'Outside Temp'!B10132,IF(CECCZ="CZ04",'Outside Temp'!B10133,IF(CECCZ="CZ12",'Outside Temp'!B10134, IF(CECCZ="CZ13",'Outside Temp'!B10135))))</f>
        <v>72.13333333</v>
      </c>
      <c r="G10132" s="12">
        <f t="shared" si="3"/>
        <v>3</v>
      </c>
    </row>
    <row r="10133" ht="15.75" customHeight="1">
      <c r="A10133" s="13">
        <v>42230.572916666664</v>
      </c>
      <c r="B10133" s="73">
        <f t="shared" si="1"/>
        <v>42230</v>
      </c>
      <c r="C10133" s="74">
        <f>IF(NewCustomer="Yes", IF(COUNTIF($I$2:$I$11,B10133)&gt;0,0,WEEKDAY(B10133,2)),IF(COUNTIF($I$2:$I$21,B10133)&gt;0,0,WEEKDAY(B10133,2)))</f>
        <v>5</v>
      </c>
      <c r="D10133" s="74">
        <f t="shared" si="2"/>
        <v>13</v>
      </c>
      <c r="E10133" s="12">
        <f>IFERROR(VLOOKUP(A10133,'IDAR Meter Data'!$A:$B,2,1),"")</f>
        <v>201</v>
      </c>
      <c r="F10133" s="75">
        <f>IF(CECCZ="CZ03",'Outside Temp'!B10133,IF(CECCZ="CZ04",'Outside Temp'!B10134,IF(CECCZ="CZ12",'Outside Temp'!B10135, IF(CECCZ="CZ13",'Outside Temp'!B10136))))</f>
        <v>72.63333333</v>
      </c>
      <c r="G10133" s="12">
        <f t="shared" si="3"/>
        <v>3</v>
      </c>
    </row>
    <row r="10134" ht="15.75" customHeight="1">
      <c r="A10134" s="13">
        <v>42230.583333333336</v>
      </c>
      <c r="B10134" s="73">
        <f t="shared" si="1"/>
        <v>42230</v>
      </c>
      <c r="C10134" s="74">
        <f>IF(NewCustomer="Yes", IF(COUNTIF($I$2:$I$11,B10134)&gt;0,0,WEEKDAY(B10134,2)),IF(COUNTIF($I$2:$I$21,B10134)&gt;0,0,WEEKDAY(B10134,2)))</f>
        <v>5</v>
      </c>
      <c r="D10134" s="74">
        <f t="shared" si="2"/>
        <v>14</v>
      </c>
      <c r="E10134" s="12">
        <f>IFERROR(VLOOKUP(A10134,'IDAR Meter Data'!$A:$B,2,1),"")</f>
        <v>210</v>
      </c>
      <c r="F10134" s="75">
        <f>IF(CECCZ="CZ03",'Outside Temp'!B10134,IF(CECCZ="CZ04",'Outside Temp'!B10135,IF(CECCZ="CZ12",'Outside Temp'!B10136, IF(CECCZ="CZ13",'Outside Temp'!B10137))))</f>
        <v>72.93333333</v>
      </c>
      <c r="G10134" s="12">
        <f t="shared" si="3"/>
        <v>3</v>
      </c>
    </row>
    <row r="10135" ht="15.75" customHeight="1">
      <c r="A10135" s="13">
        <v>42230.59375</v>
      </c>
      <c r="B10135" s="73">
        <f t="shared" si="1"/>
        <v>42230</v>
      </c>
      <c r="C10135" s="74">
        <f>IF(NewCustomer="Yes", IF(COUNTIF($I$2:$I$11,B10135)&gt;0,0,WEEKDAY(B10135,2)),IF(COUNTIF($I$2:$I$21,B10135)&gt;0,0,WEEKDAY(B10135,2)))</f>
        <v>5</v>
      </c>
      <c r="D10135" s="74">
        <f t="shared" si="2"/>
        <v>14</v>
      </c>
      <c r="E10135" s="12">
        <f>IFERROR(VLOOKUP(A10135,'IDAR Meter Data'!$A:$B,2,1),"")</f>
        <v>216</v>
      </c>
      <c r="F10135" s="75">
        <f>IF(CECCZ="CZ03",'Outside Temp'!B10135,IF(CECCZ="CZ04",'Outside Temp'!B10136,IF(CECCZ="CZ12",'Outside Temp'!B10137, IF(CECCZ="CZ13",'Outside Temp'!B10138))))</f>
        <v>72.68333333</v>
      </c>
      <c r="G10135" s="12">
        <f t="shared" si="3"/>
        <v>3</v>
      </c>
    </row>
    <row r="10136" ht="15.75" customHeight="1">
      <c r="A10136" s="13">
        <v>42230.604166666664</v>
      </c>
      <c r="B10136" s="73">
        <f t="shared" si="1"/>
        <v>42230</v>
      </c>
      <c r="C10136" s="74">
        <f>IF(NewCustomer="Yes", IF(COUNTIF($I$2:$I$11,B10136)&gt;0,0,WEEKDAY(B10136,2)),IF(COUNTIF($I$2:$I$21,B10136)&gt;0,0,WEEKDAY(B10136,2)))</f>
        <v>5</v>
      </c>
      <c r="D10136" s="74">
        <f t="shared" si="2"/>
        <v>14</v>
      </c>
      <c r="E10136" s="12">
        <f>IFERROR(VLOOKUP(A10136,'IDAR Meter Data'!$A:$B,2,1),"")</f>
        <v>231</v>
      </c>
      <c r="F10136" s="75">
        <f>IF(CECCZ="CZ03",'Outside Temp'!B10136,IF(CECCZ="CZ04",'Outside Temp'!B10137,IF(CECCZ="CZ12",'Outside Temp'!B10138, IF(CECCZ="CZ13",'Outside Temp'!B10139))))</f>
        <v>72.43333333</v>
      </c>
      <c r="G10136" s="12">
        <f t="shared" si="3"/>
        <v>3</v>
      </c>
    </row>
    <row r="10137" ht="15.75" customHeight="1">
      <c r="A10137" s="13">
        <v>42230.614583333336</v>
      </c>
      <c r="B10137" s="73">
        <f t="shared" si="1"/>
        <v>42230</v>
      </c>
      <c r="C10137" s="74">
        <f>IF(NewCustomer="Yes", IF(COUNTIF($I$2:$I$11,B10137)&gt;0,0,WEEKDAY(B10137,2)),IF(COUNTIF($I$2:$I$21,B10137)&gt;0,0,WEEKDAY(B10137,2)))</f>
        <v>5</v>
      </c>
      <c r="D10137" s="74">
        <f t="shared" si="2"/>
        <v>14</v>
      </c>
      <c r="E10137" s="12">
        <f>IFERROR(VLOOKUP(A10137,'IDAR Meter Data'!$A:$B,2,1),"")</f>
        <v>212</v>
      </c>
      <c r="F10137" s="75">
        <f>IF(CECCZ="CZ03",'Outside Temp'!B10137,IF(CECCZ="CZ04",'Outside Temp'!B10138,IF(CECCZ="CZ12",'Outside Temp'!B10139, IF(CECCZ="CZ13",'Outside Temp'!B10140))))</f>
        <v>72.18333333</v>
      </c>
      <c r="G10137" s="12">
        <f t="shared" si="3"/>
        <v>3</v>
      </c>
    </row>
    <row r="10138" ht="15.75" customHeight="1">
      <c r="A10138" s="13">
        <v>42230.625</v>
      </c>
      <c r="B10138" s="73">
        <f t="shared" si="1"/>
        <v>42230</v>
      </c>
      <c r="C10138" s="74">
        <f>IF(NewCustomer="Yes", IF(COUNTIF($I$2:$I$11,B10138)&gt;0,0,WEEKDAY(B10138,2)),IF(COUNTIF($I$2:$I$21,B10138)&gt;0,0,WEEKDAY(B10138,2)))</f>
        <v>5</v>
      </c>
      <c r="D10138" s="74">
        <f t="shared" si="2"/>
        <v>15</v>
      </c>
      <c r="E10138" s="12">
        <f>IFERROR(VLOOKUP(A10138,'IDAR Meter Data'!$A:$B,2,1),"")</f>
        <v>226</v>
      </c>
      <c r="F10138" s="75">
        <f>IF(CECCZ="CZ03",'Outside Temp'!B10138,IF(CECCZ="CZ04",'Outside Temp'!B10139,IF(CECCZ="CZ12",'Outside Temp'!B10140, IF(CECCZ="CZ13",'Outside Temp'!B10141))))</f>
        <v>71.93333333</v>
      </c>
      <c r="G10138" s="12">
        <f t="shared" si="3"/>
        <v>3</v>
      </c>
    </row>
    <row r="10139" ht="15.75" customHeight="1">
      <c r="A10139" s="13">
        <v>42230.635416666664</v>
      </c>
      <c r="B10139" s="73">
        <f t="shared" si="1"/>
        <v>42230</v>
      </c>
      <c r="C10139" s="74">
        <f>IF(NewCustomer="Yes", IF(COUNTIF($I$2:$I$11,B10139)&gt;0,0,WEEKDAY(B10139,2)),IF(COUNTIF($I$2:$I$21,B10139)&gt;0,0,WEEKDAY(B10139,2)))</f>
        <v>5</v>
      </c>
      <c r="D10139" s="74">
        <f t="shared" si="2"/>
        <v>15</v>
      </c>
      <c r="E10139" s="12">
        <f>IFERROR(VLOOKUP(A10139,'IDAR Meter Data'!$A:$B,2,1),"")</f>
        <v>216</v>
      </c>
      <c r="F10139" s="75">
        <f>IF(CECCZ="CZ03",'Outside Temp'!B10139,IF(CECCZ="CZ04",'Outside Temp'!B10140,IF(CECCZ="CZ12",'Outside Temp'!B10141, IF(CECCZ="CZ13",'Outside Temp'!B10142))))</f>
        <v>71.68333333</v>
      </c>
      <c r="G10139" s="12">
        <f t="shared" si="3"/>
        <v>3</v>
      </c>
    </row>
    <row r="10140" ht="15.75" customHeight="1">
      <c r="A10140" s="13">
        <v>42230.645833333336</v>
      </c>
      <c r="B10140" s="73">
        <f t="shared" si="1"/>
        <v>42230</v>
      </c>
      <c r="C10140" s="74">
        <f>IF(NewCustomer="Yes", IF(COUNTIF($I$2:$I$11,B10140)&gt;0,0,WEEKDAY(B10140,2)),IF(COUNTIF($I$2:$I$21,B10140)&gt;0,0,WEEKDAY(B10140,2)))</f>
        <v>5</v>
      </c>
      <c r="D10140" s="74">
        <f t="shared" si="2"/>
        <v>15</v>
      </c>
      <c r="E10140" s="12">
        <f>IFERROR(VLOOKUP(A10140,'IDAR Meter Data'!$A:$B,2,1),"")</f>
        <v>236</v>
      </c>
      <c r="F10140" s="75">
        <f>IF(CECCZ="CZ03",'Outside Temp'!B10140,IF(CECCZ="CZ04",'Outside Temp'!B10141,IF(CECCZ="CZ12",'Outside Temp'!B10142, IF(CECCZ="CZ13",'Outside Temp'!B10143))))</f>
        <v>71.43333333</v>
      </c>
      <c r="G10140" s="12">
        <f t="shared" si="3"/>
        <v>3</v>
      </c>
    </row>
    <row r="10141" ht="15.75" customHeight="1">
      <c r="A10141" s="13">
        <v>42230.65625</v>
      </c>
      <c r="B10141" s="73">
        <f t="shared" si="1"/>
        <v>42230</v>
      </c>
      <c r="C10141" s="74">
        <f>IF(NewCustomer="Yes", IF(COUNTIF($I$2:$I$11,B10141)&gt;0,0,WEEKDAY(B10141,2)),IF(COUNTIF($I$2:$I$21,B10141)&gt;0,0,WEEKDAY(B10141,2)))</f>
        <v>5</v>
      </c>
      <c r="D10141" s="74">
        <f t="shared" si="2"/>
        <v>15</v>
      </c>
      <c r="E10141" s="12">
        <f>IFERROR(VLOOKUP(A10141,'IDAR Meter Data'!$A:$B,2,1),"")</f>
        <v>236</v>
      </c>
      <c r="F10141" s="75">
        <f>IF(CECCZ="CZ03",'Outside Temp'!B10141,IF(CECCZ="CZ04",'Outside Temp'!B10142,IF(CECCZ="CZ12",'Outside Temp'!B10143, IF(CECCZ="CZ13",'Outside Temp'!B10144))))</f>
        <v>71.18333333</v>
      </c>
      <c r="G10141" s="12">
        <f t="shared" si="3"/>
        <v>3</v>
      </c>
    </row>
    <row r="10142" ht="15.75" customHeight="1">
      <c r="A10142" s="13">
        <v>42230.666666666664</v>
      </c>
      <c r="B10142" s="73">
        <f t="shared" si="1"/>
        <v>42230</v>
      </c>
      <c r="C10142" s="74">
        <f>IF(NewCustomer="Yes", IF(COUNTIF($I$2:$I$11,B10142)&gt;0,0,WEEKDAY(B10142,2)),IF(COUNTIF($I$2:$I$21,B10142)&gt;0,0,WEEKDAY(B10142,2)))</f>
        <v>5</v>
      </c>
      <c r="D10142" s="74">
        <f t="shared" si="2"/>
        <v>16</v>
      </c>
      <c r="E10142" s="12">
        <f>IFERROR(VLOOKUP(A10142,'IDAR Meter Data'!$A:$B,2,1),"")</f>
        <v>240</v>
      </c>
      <c r="F10142" s="75">
        <f>IF(CECCZ="CZ03",'Outside Temp'!B10142,IF(CECCZ="CZ04",'Outside Temp'!B10143,IF(CECCZ="CZ12",'Outside Temp'!B10144, IF(CECCZ="CZ13",'Outside Temp'!B10145))))</f>
        <v>71</v>
      </c>
      <c r="G10142" s="12">
        <f t="shared" si="3"/>
        <v>3</v>
      </c>
    </row>
    <row r="10143" ht="15.75" customHeight="1">
      <c r="A10143" s="13">
        <v>42230.677083333336</v>
      </c>
      <c r="B10143" s="73">
        <f t="shared" si="1"/>
        <v>42230</v>
      </c>
      <c r="C10143" s="74">
        <f>IF(NewCustomer="Yes", IF(COUNTIF($I$2:$I$11,B10143)&gt;0,0,WEEKDAY(B10143,2)),IF(COUNTIF($I$2:$I$21,B10143)&gt;0,0,WEEKDAY(B10143,2)))</f>
        <v>5</v>
      </c>
      <c r="D10143" s="74">
        <f t="shared" si="2"/>
        <v>16</v>
      </c>
      <c r="E10143" s="12">
        <f>IFERROR(VLOOKUP(A10143,'IDAR Meter Data'!$A:$B,2,1),"")</f>
        <v>225</v>
      </c>
      <c r="F10143" s="75">
        <f>IF(CECCZ="CZ03",'Outside Temp'!B10143,IF(CECCZ="CZ04",'Outside Temp'!B10144,IF(CECCZ="CZ12",'Outside Temp'!B10145, IF(CECCZ="CZ13",'Outside Temp'!B10146))))</f>
        <v>71</v>
      </c>
      <c r="G10143" s="12">
        <f t="shared" si="3"/>
        <v>3</v>
      </c>
    </row>
    <row r="10144" ht="15.75" customHeight="1">
      <c r="A10144" s="13">
        <v>42230.6875</v>
      </c>
      <c r="B10144" s="73">
        <f t="shared" si="1"/>
        <v>42230</v>
      </c>
      <c r="C10144" s="74">
        <f>IF(NewCustomer="Yes", IF(COUNTIF($I$2:$I$11,B10144)&gt;0,0,WEEKDAY(B10144,2)),IF(COUNTIF($I$2:$I$21,B10144)&gt;0,0,WEEKDAY(B10144,2)))</f>
        <v>5</v>
      </c>
      <c r="D10144" s="74">
        <f t="shared" si="2"/>
        <v>16</v>
      </c>
      <c r="E10144" s="12">
        <f>IFERROR(VLOOKUP(A10144,'IDAR Meter Data'!$A:$B,2,1),"")</f>
        <v>241</v>
      </c>
      <c r="F10144" s="75">
        <f>IF(CECCZ="CZ03",'Outside Temp'!B10144,IF(CECCZ="CZ04",'Outside Temp'!B10145,IF(CECCZ="CZ12",'Outside Temp'!B10146, IF(CECCZ="CZ13",'Outside Temp'!B10147))))</f>
        <v>71</v>
      </c>
      <c r="G10144" s="12">
        <f t="shared" si="3"/>
        <v>3</v>
      </c>
    </row>
    <row r="10145" ht="15.75" customHeight="1">
      <c r="A10145" s="13">
        <v>42230.697916666664</v>
      </c>
      <c r="B10145" s="73">
        <f t="shared" si="1"/>
        <v>42230</v>
      </c>
      <c r="C10145" s="74">
        <f>IF(NewCustomer="Yes", IF(COUNTIF($I$2:$I$11,B10145)&gt;0,0,WEEKDAY(B10145,2)),IF(COUNTIF($I$2:$I$21,B10145)&gt;0,0,WEEKDAY(B10145,2)))</f>
        <v>5</v>
      </c>
      <c r="D10145" s="74">
        <f t="shared" si="2"/>
        <v>16</v>
      </c>
      <c r="E10145" s="12">
        <f>IFERROR(VLOOKUP(A10145,'IDAR Meter Data'!$A:$B,2,1),"")</f>
        <v>237</v>
      </c>
      <c r="F10145" s="75">
        <f>IF(CECCZ="CZ03",'Outside Temp'!B10145,IF(CECCZ="CZ04",'Outside Temp'!B10146,IF(CECCZ="CZ12",'Outside Temp'!B10147, IF(CECCZ="CZ13",'Outside Temp'!B10148))))</f>
        <v>71</v>
      </c>
      <c r="G10145" s="12">
        <f t="shared" si="3"/>
        <v>3</v>
      </c>
    </row>
    <row r="10146" ht="15.75" customHeight="1">
      <c r="A10146" s="13">
        <v>42230.708333333336</v>
      </c>
      <c r="B10146" s="73">
        <f t="shared" si="1"/>
        <v>42230</v>
      </c>
      <c r="C10146" s="74">
        <f>IF(NewCustomer="Yes", IF(COUNTIF($I$2:$I$11,B10146)&gt;0,0,WEEKDAY(B10146,2)),IF(COUNTIF($I$2:$I$21,B10146)&gt;0,0,WEEKDAY(B10146,2)))</f>
        <v>5</v>
      </c>
      <c r="D10146" s="74">
        <f t="shared" si="2"/>
        <v>17</v>
      </c>
      <c r="E10146" s="12">
        <f>IFERROR(VLOOKUP(A10146,'IDAR Meter Data'!$A:$B,2,1),"")</f>
        <v>238</v>
      </c>
      <c r="F10146" s="75">
        <f>IF(CECCZ="CZ03",'Outside Temp'!B10146,IF(CECCZ="CZ04",'Outside Temp'!B10147,IF(CECCZ="CZ12",'Outside Temp'!B10148, IF(CECCZ="CZ13",'Outside Temp'!B10149))))</f>
        <v>70.8</v>
      </c>
      <c r="G10146" s="12">
        <f t="shared" si="3"/>
        <v>3</v>
      </c>
    </row>
    <row r="10147" ht="15.75" customHeight="1">
      <c r="A10147" s="13">
        <v>42230.71875</v>
      </c>
      <c r="B10147" s="73">
        <f t="shared" si="1"/>
        <v>42230</v>
      </c>
      <c r="C10147" s="74">
        <f>IF(NewCustomer="Yes", IF(COUNTIF($I$2:$I$11,B10147)&gt;0,0,WEEKDAY(B10147,2)),IF(COUNTIF($I$2:$I$21,B10147)&gt;0,0,WEEKDAY(B10147,2)))</f>
        <v>5</v>
      </c>
      <c r="D10147" s="74">
        <f t="shared" si="2"/>
        <v>17</v>
      </c>
      <c r="E10147" s="12">
        <f>IFERROR(VLOOKUP(A10147,'IDAR Meter Data'!$A:$B,2,1),"")</f>
        <v>228</v>
      </c>
      <c r="F10147" s="75">
        <f>IF(CECCZ="CZ03",'Outside Temp'!B10147,IF(CECCZ="CZ04",'Outside Temp'!B10148,IF(CECCZ="CZ12",'Outside Temp'!B10149, IF(CECCZ="CZ13",'Outside Temp'!B10150))))</f>
        <v>70.05</v>
      </c>
      <c r="G10147" s="12">
        <f t="shared" si="3"/>
        <v>3</v>
      </c>
    </row>
    <row r="10148" ht="15.75" customHeight="1">
      <c r="A10148" s="13">
        <v>42230.729166666664</v>
      </c>
      <c r="B10148" s="73">
        <f t="shared" si="1"/>
        <v>42230</v>
      </c>
      <c r="C10148" s="74">
        <f>IF(NewCustomer="Yes", IF(COUNTIF($I$2:$I$11,B10148)&gt;0,0,WEEKDAY(B10148,2)),IF(COUNTIF($I$2:$I$21,B10148)&gt;0,0,WEEKDAY(B10148,2)))</f>
        <v>5</v>
      </c>
      <c r="D10148" s="74">
        <f t="shared" si="2"/>
        <v>17</v>
      </c>
      <c r="E10148" s="12">
        <f>IFERROR(VLOOKUP(A10148,'IDAR Meter Data'!$A:$B,2,1),"")</f>
        <v>228</v>
      </c>
      <c r="F10148" s="75">
        <f>IF(CECCZ="CZ03",'Outside Temp'!B10148,IF(CECCZ="CZ04",'Outside Temp'!B10149,IF(CECCZ="CZ12",'Outside Temp'!B10150, IF(CECCZ="CZ13",'Outside Temp'!B10151))))</f>
        <v>69.3</v>
      </c>
      <c r="G10148" s="12">
        <f t="shared" si="3"/>
        <v>2</v>
      </c>
    </row>
    <row r="10149" ht="15.75" customHeight="1">
      <c r="A10149" s="13">
        <v>42230.739583333336</v>
      </c>
      <c r="B10149" s="73">
        <f t="shared" si="1"/>
        <v>42230</v>
      </c>
      <c r="C10149" s="74">
        <f>IF(NewCustomer="Yes", IF(COUNTIF($I$2:$I$11,B10149)&gt;0,0,WEEKDAY(B10149,2)),IF(COUNTIF($I$2:$I$21,B10149)&gt;0,0,WEEKDAY(B10149,2)))</f>
        <v>5</v>
      </c>
      <c r="D10149" s="74">
        <f t="shared" si="2"/>
        <v>17</v>
      </c>
      <c r="E10149" s="12">
        <f>IFERROR(VLOOKUP(A10149,'IDAR Meter Data'!$A:$B,2,1),"")</f>
        <v>232</v>
      </c>
      <c r="F10149" s="75">
        <f>IF(CECCZ="CZ03",'Outside Temp'!B10149,IF(CECCZ="CZ04",'Outside Temp'!B10150,IF(CECCZ="CZ12",'Outside Temp'!B10151, IF(CECCZ="CZ13",'Outside Temp'!B10152))))</f>
        <v>68.55</v>
      </c>
      <c r="G10149" s="12">
        <f t="shared" si="3"/>
        <v>2</v>
      </c>
    </row>
    <row r="10150" ht="15.75" customHeight="1">
      <c r="A10150" s="13">
        <v>42230.75</v>
      </c>
      <c r="B10150" s="73">
        <f t="shared" si="1"/>
        <v>42230</v>
      </c>
      <c r="C10150" s="74">
        <f>IF(NewCustomer="Yes", IF(COUNTIF($I$2:$I$11,B10150)&gt;0,0,WEEKDAY(B10150,2)),IF(COUNTIF($I$2:$I$21,B10150)&gt;0,0,WEEKDAY(B10150,2)))</f>
        <v>5</v>
      </c>
      <c r="D10150" s="74">
        <f t="shared" si="2"/>
        <v>18</v>
      </c>
      <c r="E10150" s="12">
        <f>IFERROR(VLOOKUP(A10150,'IDAR Meter Data'!$A:$B,2,1),"")</f>
        <v>226</v>
      </c>
      <c r="F10150" s="75">
        <f>IF(CECCZ="CZ03",'Outside Temp'!B10150,IF(CECCZ="CZ04",'Outside Temp'!B10151,IF(CECCZ="CZ12",'Outside Temp'!B10152, IF(CECCZ="CZ13",'Outside Temp'!B10153))))</f>
        <v>67.8</v>
      </c>
      <c r="G10150" s="12">
        <f t="shared" si="3"/>
        <v>2</v>
      </c>
    </row>
    <row r="10151" ht="15.75" customHeight="1">
      <c r="A10151" s="13">
        <v>42230.760416666664</v>
      </c>
      <c r="B10151" s="73">
        <f t="shared" si="1"/>
        <v>42230</v>
      </c>
      <c r="C10151" s="74">
        <f>IF(NewCustomer="Yes", IF(COUNTIF($I$2:$I$11,B10151)&gt;0,0,WEEKDAY(B10151,2)),IF(COUNTIF($I$2:$I$21,B10151)&gt;0,0,WEEKDAY(B10151,2)))</f>
        <v>5</v>
      </c>
      <c r="D10151" s="74">
        <f t="shared" si="2"/>
        <v>18</v>
      </c>
      <c r="E10151" s="12">
        <f>IFERROR(VLOOKUP(A10151,'IDAR Meter Data'!$A:$B,2,1),"")</f>
        <v>216</v>
      </c>
      <c r="F10151" s="75">
        <f>IF(CECCZ="CZ03",'Outside Temp'!B10151,IF(CECCZ="CZ04",'Outside Temp'!B10152,IF(CECCZ="CZ12",'Outside Temp'!B10153, IF(CECCZ="CZ13",'Outside Temp'!B10154))))</f>
        <v>67.05</v>
      </c>
      <c r="G10151" s="12">
        <f t="shared" si="3"/>
        <v>2</v>
      </c>
    </row>
    <row r="10152" ht="15.75" customHeight="1">
      <c r="A10152" s="13">
        <v>42230.770833333336</v>
      </c>
      <c r="B10152" s="73">
        <f t="shared" si="1"/>
        <v>42230</v>
      </c>
      <c r="C10152" s="74">
        <f>IF(NewCustomer="Yes", IF(COUNTIF($I$2:$I$11,B10152)&gt;0,0,WEEKDAY(B10152,2)),IF(COUNTIF($I$2:$I$21,B10152)&gt;0,0,WEEKDAY(B10152,2)))</f>
        <v>5</v>
      </c>
      <c r="D10152" s="74">
        <f t="shared" si="2"/>
        <v>18</v>
      </c>
      <c r="E10152" s="12">
        <f>IFERROR(VLOOKUP(A10152,'IDAR Meter Data'!$A:$B,2,1),"")</f>
        <v>220</v>
      </c>
      <c r="F10152" s="75">
        <f>IF(CECCZ="CZ03",'Outside Temp'!B10152,IF(CECCZ="CZ04",'Outside Temp'!B10153,IF(CECCZ="CZ12",'Outside Temp'!B10154, IF(CECCZ="CZ13",'Outside Temp'!B10155))))</f>
        <v>66.3</v>
      </c>
      <c r="G10152" s="12">
        <f t="shared" si="3"/>
        <v>2</v>
      </c>
    </row>
    <row r="10153" ht="15.75" customHeight="1">
      <c r="A10153" s="13">
        <v>42230.78125</v>
      </c>
      <c r="B10153" s="73">
        <f t="shared" si="1"/>
        <v>42230</v>
      </c>
      <c r="C10153" s="74">
        <f>IF(NewCustomer="Yes", IF(COUNTIF($I$2:$I$11,B10153)&gt;0,0,WEEKDAY(B10153,2)),IF(COUNTIF($I$2:$I$21,B10153)&gt;0,0,WEEKDAY(B10153,2)))</f>
        <v>5</v>
      </c>
      <c r="D10153" s="74">
        <f t="shared" si="2"/>
        <v>18</v>
      </c>
      <c r="E10153" s="12">
        <f>IFERROR(VLOOKUP(A10153,'IDAR Meter Data'!$A:$B,2,1),"")</f>
        <v>219</v>
      </c>
      <c r="F10153" s="75">
        <f>IF(CECCZ="CZ03",'Outside Temp'!B10153,IF(CECCZ="CZ04",'Outside Temp'!B10154,IF(CECCZ="CZ12",'Outside Temp'!B10155, IF(CECCZ="CZ13",'Outside Temp'!B10156))))</f>
        <v>65.55</v>
      </c>
      <c r="G10153" s="12">
        <f t="shared" si="3"/>
        <v>2</v>
      </c>
    </row>
    <row r="10154" ht="15.75" customHeight="1">
      <c r="A10154" s="13">
        <v>42230.791666666664</v>
      </c>
      <c r="B10154" s="73">
        <f t="shared" si="1"/>
        <v>42230</v>
      </c>
      <c r="C10154" s="74">
        <f>IF(NewCustomer="Yes", IF(COUNTIF($I$2:$I$11,B10154)&gt;0,0,WEEKDAY(B10154,2)),IF(COUNTIF($I$2:$I$21,B10154)&gt;0,0,WEEKDAY(B10154,2)))</f>
        <v>5</v>
      </c>
      <c r="D10154" s="74">
        <f t="shared" si="2"/>
        <v>19</v>
      </c>
      <c r="E10154" s="12">
        <f>IFERROR(VLOOKUP(A10154,'IDAR Meter Data'!$A:$B,2,1),"")</f>
        <v>231</v>
      </c>
      <c r="F10154" s="75">
        <f>IF(CECCZ="CZ03",'Outside Temp'!B10154,IF(CECCZ="CZ04",'Outside Temp'!B10155,IF(CECCZ="CZ12",'Outside Temp'!B10156, IF(CECCZ="CZ13",'Outside Temp'!B10157))))</f>
        <v>64.93333333</v>
      </c>
      <c r="G10154" s="12">
        <f t="shared" si="3"/>
        <v>1</v>
      </c>
    </row>
    <row r="10155" ht="15.75" customHeight="1">
      <c r="A10155" s="13">
        <v>42230.802083333336</v>
      </c>
      <c r="B10155" s="73">
        <f t="shared" si="1"/>
        <v>42230</v>
      </c>
      <c r="C10155" s="74">
        <f>IF(NewCustomer="Yes", IF(COUNTIF($I$2:$I$11,B10155)&gt;0,0,WEEKDAY(B10155,2)),IF(COUNTIF($I$2:$I$21,B10155)&gt;0,0,WEEKDAY(B10155,2)))</f>
        <v>5</v>
      </c>
      <c r="D10155" s="74">
        <f t="shared" si="2"/>
        <v>19</v>
      </c>
      <c r="E10155" s="12">
        <f>IFERROR(VLOOKUP(A10155,'IDAR Meter Data'!$A:$B,2,1),"")</f>
        <v>225</v>
      </c>
      <c r="F10155" s="75">
        <f>IF(CECCZ="CZ03",'Outside Temp'!B10155,IF(CECCZ="CZ04",'Outside Temp'!B10156,IF(CECCZ="CZ12",'Outside Temp'!B10157, IF(CECCZ="CZ13",'Outside Temp'!B10158))))</f>
        <v>64.68333333</v>
      </c>
      <c r="G10155" s="12">
        <f t="shared" si="3"/>
        <v>1</v>
      </c>
    </row>
    <row r="10156" ht="15.75" customHeight="1">
      <c r="A10156" s="13">
        <v>42230.8125</v>
      </c>
      <c r="B10156" s="73">
        <f t="shared" si="1"/>
        <v>42230</v>
      </c>
      <c r="C10156" s="74">
        <f>IF(NewCustomer="Yes", IF(COUNTIF($I$2:$I$11,B10156)&gt;0,0,WEEKDAY(B10156,2)),IF(COUNTIF($I$2:$I$21,B10156)&gt;0,0,WEEKDAY(B10156,2)))</f>
        <v>5</v>
      </c>
      <c r="D10156" s="74">
        <f t="shared" si="2"/>
        <v>19</v>
      </c>
      <c r="E10156" s="12">
        <f>IFERROR(VLOOKUP(A10156,'IDAR Meter Data'!$A:$B,2,1),"")</f>
        <v>205</v>
      </c>
      <c r="F10156" s="75">
        <f>IF(CECCZ="CZ03",'Outside Temp'!B10156,IF(CECCZ="CZ04",'Outside Temp'!B10157,IF(CECCZ="CZ12",'Outside Temp'!B10158, IF(CECCZ="CZ13",'Outside Temp'!B10159))))</f>
        <v>64.43333333</v>
      </c>
      <c r="G10156" s="12">
        <f t="shared" si="3"/>
        <v>1</v>
      </c>
    </row>
    <row r="10157" ht="15.75" customHeight="1">
      <c r="A10157" s="13">
        <v>42230.822916666664</v>
      </c>
      <c r="B10157" s="73">
        <f t="shared" si="1"/>
        <v>42230</v>
      </c>
      <c r="C10157" s="74">
        <f>IF(NewCustomer="Yes", IF(COUNTIF($I$2:$I$11,B10157)&gt;0,0,WEEKDAY(B10157,2)),IF(COUNTIF($I$2:$I$21,B10157)&gt;0,0,WEEKDAY(B10157,2)))</f>
        <v>5</v>
      </c>
      <c r="D10157" s="74">
        <f t="shared" si="2"/>
        <v>19</v>
      </c>
      <c r="E10157" s="12">
        <f>IFERROR(VLOOKUP(A10157,'IDAR Meter Data'!$A:$B,2,1),"")</f>
        <v>201</v>
      </c>
      <c r="F10157" s="75">
        <f>IF(CECCZ="CZ03",'Outside Temp'!B10157,IF(CECCZ="CZ04",'Outside Temp'!B10158,IF(CECCZ="CZ12",'Outside Temp'!B10159, IF(CECCZ="CZ13",'Outside Temp'!B10160))))</f>
        <v>64.18333333</v>
      </c>
      <c r="G10157" s="12">
        <f t="shared" si="3"/>
        <v>1</v>
      </c>
    </row>
    <row r="10158" ht="15.75" customHeight="1">
      <c r="A10158" s="13">
        <v>42230.833333333336</v>
      </c>
      <c r="B10158" s="73">
        <f t="shared" si="1"/>
        <v>42230</v>
      </c>
      <c r="C10158" s="74">
        <f>IF(NewCustomer="Yes", IF(COUNTIF($I$2:$I$11,B10158)&gt;0,0,WEEKDAY(B10158,2)),IF(COUNTIF($I$2:$I$21,B10158)&gt;0,0,WEEKDAY(B10158,2)))</f>
        <v>5</v>
      </c>
      <c r="D10158" s="74">
        <f t="shared" si="2"/>
        <v>20</v>
      </c>
      <c r="E10158" s="12">
        <f>IFERROR(VLOOKUP(A10158,'IDAR Meter Data'!$A:$B,2,1),"")</f>
        <v>202</v>
      </c>
      <c r="F10158" s="75">
        <f>IF(CECCZ="CZ03",'Outside Temp'!B10158,IF(CECCZ="CZ04",'Outside Temp'!B10159,IF(CECCZ="CZ12",'Outside Temp'!B10160, IF(CECCZ="CZ13",'Outside Temp'!B10161))))</f>
        <v>63.93333333</v>
      </c>
      <c r="G10158" s="12">
        <f t="shared" si="3"/>
        <v>1</v>
      </c>
    </row>
    <row r="10159" ht="15.75" customHeight="1">
      <c r="A10159" s="13">
        <v>42230.84375</v>
      </c>
      <c r="B10159" s="73">
        <f t="shared" si="1"/>
        <v>42230</v>
      </c>
      <c r="C10159" s="74">
        <f>IF(NewCustomer="Yes", IF(COUNTIF($I$2:$I$11,B10159)&gt;0,0,WEEKDAY(B10159,2)),IF(COUNTIF($I$2:$I$21,B10159)&gt;0,0,WEEKDAY(B10159,2)))</f>
        <v>5</v>
      </c>
      <c r="D10159" s="74">
        <f t="shared" si="2"/>
        <v>20</v>
      </c>
      <c r="E10159" s="12">
        <f>IFERROR(VLOOKUP(A10159,'IDAR Meter Data'!$A:$B,2,1),"")</f>
        <v>208</v>
      </c>
      <c r="F10159" s="75">
        <f>IF(CECCZ="CZ03",'Outside Temp'!B10159,IF(CECCZ="CZ04",'Outside Temp'!B10160,IF(CECCZ="CZ12",'Outside Temp'!B10161, IF(CECCZ="CZ13",'Outside Temp'!B10162))))</f>
        <v>63.68333333</v>
      </c>
      <c r="G10159" s="12">
        <f t="shared" si="3"/>
        <v>1</v>
      </c>
    </row>
    <row r="10160" ht="15.75" customHeight="1">
      <c r="A10160" s="13">
        <v>42230.854166666664</v>
      </c>
      <c r="B10160" s="73">
        <f t="shared" si="1"/>
        <v>42230</v>
      </c>
      <c r="C10160" s="74">
        <f>IF(NewCustomer="Yes", IF(COUNTIF($I$2:$I$11,B10160)&gt;0,0,WEEKDAY(B10160,2)),IF(COUNTIF($I$2:$I$21,B10160)&gt;0,0,WEEKDAY(B10160,2)))</f>
        <v>5</v>
      </c>
      <c r="D10160" s="74">
        <f t="shared" si="2"/>
        <v>20</v>
      </c>
      <c r="E10160" s="12">
        <f>IFERROR(VLOOKUP(A10160,'IDAR Meter Data'!$A:$B,2,1),"")</f>
        <v>206</v>
      </c>
      <c r="F10160" s="75">
        <f>IF(CECCZ="CZ03",'Outside Temp'!B10160,IF(CECCZ="CZ04",'Outside Temp'!B10161,IF(CECCZ="CZ12",'Outside Temp'!B10162, IF(CECCZ="CZ13",'Outside Temp'!B10163))))</f>
        <v>63.43333333</v>
      </c>
      <c r="G10160" s="12">
        <f t="shared" si="3"/>
        <v>1</v>
      </c>
    </row>
    <row r="10161" ht="15.75" customHeight="1">
      <c r="A10161" s="13">
        <v>42230.864583333336</v>
      </c>
      <c r="B10161" s="73">
        <f t="shared" si="1"/>
        <v>42230</v>
      </c>
      <c r="C10161" s="74">
        <f>IF(NewCustomer="Yes", IF(COUNTIF($I$2:$I$11,B10161)&gt;0,0,WEEKDAY(B10161,2)),IF(COUNTIF($I$2:$I$21,B10161)&gt;0,0,WEEKDAY(B10161,2)))</f>
        <v>5</v>
      </c>
      <c r="D10161" s="74">
        <f t="shared" si="2"/>
        <v>20</v>
      </c>
      <c r="E10161" s="12">
        <f>IFERROR(VLOOKUP(A10161,'IDAR Meter Data'!$A:$B,2,1),"")</f>
        <v>196</v>
      </c>
      <c r="F10161" s="75">
        <f>IF(CECCZ="CZ03",'Outside Temp'!B10161,IF(CECCZ="CZ04",'Outside Temp'!B10162,IF(CECCZ="CZ12",'Outside Temp'!B10163, IF(CECCZ="CZ13",'Outside Temp'!B10164))))</f>
        <v>63.18333333</v>
      </c>
      <c r="G10161" s="12">
        <f t="shared" si="3"/>
        <v>1</v>
      </c>
    </row>
    <row r="10162" ht="15.75" customHeight="1">
      <c r="A10162" s="13">
        <v>42230.875</v>
      </c>
      <c r="B10162" s="73">
        <f t="shared" si="1"/>
        <v>42230</v>
      </c>
      <c r="C10162" s="74">
        <f>IF(NewCustomer="Yes", IF(COUNTIF($I$2:$I$11,B10162)&gt;0,0,WEEKDAY(B10162,2)),IF(COUNTIF($I$2:$I$21,B10162)&gt;0,0,WEEKDAY(B10162,2)))</f>
        <v>5</v>
      </c>
      <c r="D10162" s="74">
        <f t="shared" si="2"/>
        <v>21</v>
      </c>
      <c r="E10162" s="12">
        <f>IFERROR(VLOOKUP(A10162,'IDAR Meter Data'!$A:$B,2,1),"")</f>
        <v>194</v>
      </c>
      <c r="F10162" s="75">
        <f>IF(CECCZ="CZ03",'Outside Temp'!B10162,IF(CECCZ="CZ04",'Outside Temp'!B10163,IF(CECCZ="CZ12",'Outside Temp'!B10164, IF(CECCZ="CZ13",'Outside Temp'!B10165))))</f>
        <v>63</v>
      </c>
      <c r="G10162" s="12">
        <f t="shared" si="3"/>
        <v>1</v>
      </c>
    </row>
    <row r="10163" ht="15.75" customHeight="1">
      <c r="A10163" s="13">
        <v>42230.885416666664</v>
      </c>
      <c r="B10163" s="73">
        <f t="shared" si="1"/>
        <v>42230</v>
      </c>
      <c r="C10163" s="74">
        <f>IF(NewCustomer="Yes", IF(COUNTIF($I$2:$I$11,B10163)&gt;0,0,WEEKDAY(B10163,2)),IF(COUNTIF($I$2:$I$21,B10163)&gt;0,0,WEEKDAY(B10163,2)))</f>
        <v>5</v>
      </c>
      <c r="D10163" s="74">
        <f t="shared" si="2"/>
        <v>21</v>
      </c>
      <c r="E10163" s="12">
        <f>IFERROR(VLOOKUP(A10163,'IDAR Meter Data'!$A:$B,2,1),"")</f>
        <v>180</v>
      </c>
      <c r="F10163" s="75">
        <f>IF(CECCZ="CZ03",'Outside Temp'!B10163,IF(CECCZ="CZ04",'Outside Temp'!B10164,IF(CECCZ="CZ12",'Outside Temp'!B10165, IF(CECCZ="CZ13",'Outside Temp'!B10166))))</f>
        <v>63</v>
      </c>
      <c r="G10163" s="12">
        <f t="shared" si="3"/>
        <v>1</v>
      </c>
    </row>
    <row r="10164" ht="15.75" customHeight="1">
      <c r="A10164" s="13">
        <v>42230.895833333336</v>
      </c>
      <c r="B10164" s="73">
        <f t="shared" si="1"/>
        <v>42230</v>
      </c>
      <c r="C10164" s="74">
        <f>IF(NewCustomer="Yes", IF(COUNTIF($I$2:$I$11,B10164)&gt;0,0,WEEKDAY(B10164,2)),IF(COUNTIF($I$2:$I$21,B10164)&gt;0,0,WEEKDAY(B10164,2)))</f>
        <v>5</v>
      </c>
      <c r="D10164" s="74">
        <f t="shared" si="2"/>
        <v>21</v>
      </c>
      <c r="E10164" s="12">
        <f>IFERROR(VLOOKUP(A10164,'IDAR Meter Data'!$A:$B,2,1),"")</f>
        <v>192</v>
      </c>
      <c r="F10164" s="75">
        <f>IF(CECCZ="CZ03",'Outside Temp'!B10164,IF(CECCZ="CZ04",'Outside Temp'!B10165,IF(CECCZ="CZ12",'Outside Temp'!B10166, IF(CECCZ="CZ13",'Outside Temp'!B10167))))</f>
        <v>63</v>
      </c>
      <c r="G10164" s="12">
        <f t="shared" si="3"/>
        <v>1</v>
      </c>
    </row>
    <row r="10165" ht="15.75" customHeight="1">
      <c r="A10165" s="13">
        <v>42230.90625</v>
      </c>
      <c r="B10165" s="73">
        <f t="shared" si="1"/>
        <v>42230</v>
      </c>
      <c r="C10165" s="74">
        <f>IF(NewCustomer="Yes", IF(COUNTIF($I$2:$I$11,B10165)&gt;0,0,WEEKDAY(B10165,2)),IF(COUNTIF($I$2:$I$21,B10165)&gt;0,0,WEEKDAY(B10165,2)))</f>
        <v>5</v>
      </c>
      <c r="D10165" s="74">
        <f t="shared" si="2"/>
        <v>21</v>
      </c>
      <c r="E10165" s="12">
        <f>IFERROR(VLOOKUP(A10165,'IDAR Meter Data'!$A:$B,2,1),"")</f>
        <v>181</v>
      </c>
      <c r="F10165" s="75">
        <f>IF(CECCZ="CZ03",'Outside Temp'!B10165,IF(CECCZ="CZ04",'Outside Temp'!B10166,IF(CECCZ="CZ12",'Outside Temp'!B10167, IF(CECCZ="CZ13",'Outside Temp'!B10168))))</f>
        <v>63</v>
      </c>
      <c r="G10165" s="12">
        <f t="shared" si="3"/>
        <v>1</v>
      </c>
    </row>
    <row r="10166" ht="15.75" customHeight="1">
      <c r="A10166" s="13">
        <v>42230.916666666664</v>
      </c>
      <c r="B10166" s="73">
        <f t="shared" si="1"/>
        <v>42230</v>
      </c>
      <c r="C10166" s="74">
        <f>IF(NewCustomer="Yes", IF(COUNTIF($I$2:$I$11,B10166)&gt;0,0,WEEKDAY(B10166,2)),IF(COUNTIF($I$2:$I$21,B10166)&gt;0,0,WEEKDAY(B10166,2)))</f>
        <v>5</v>
      </c>
      <c r="D10166" s="74">
        <f t="shared" si="2"/>
        <v>22</v>
      </c>
      <c r="E10166" s="12">
        <f>IFERROR(VLOOKUP(A10166,'IDAR Meter Data'!$A:$B,2,1),"")</f>
        <v>181</v>
      </c>
      <c r="F10166" s="75">
        <f>IF(CECCZ="CZ03",'Outside Temp'!B10166,IF(CECCZ="CZ04",'Outside Temp'!B10167,IF(CECCZ="CZ12",'Outside Temp'!B10168, IF(CECCZ="CZ13",'Outside Temp'!B10169))))</f>
        <v>63.06666667</v>
      </c>
      <c r="G10166" s="12">
        <f t="shared" si="3"/>
        <v>1</v>
      </c>
    </row>
    <row r="10167" ht="15.75" customHeight="1">
      <c r="A10167" s="13">
        <v>42230.927083333336</v>
      </c>
      <c r="B10167" s="73">
        <f t="shared" si="1"/>
        <v>42230</v>
      </c>
      <c r="C10167" s="74">
        <f>IF(NewCustomer="Yes", IF(COUNTIF($I$2:$I$11,B10167)&gt;0,0,WEEKDAY(B10167,2)),IF(COUNTIF($I$2:$I$21,B10167)&gt;0,0,WEEKDAY(B10167,2)))</f>
        <v>5</v>
      </c>
      <c r="D10167" s="74">
        <f t="shared" si="2"/>
        <v>22</v>
      </c>
      <c r="E10167" s="12">
        <f>IFERROR(VLOOKUP(A10167,'IDAR Meter Data'!$A:$B,2,1),"")</f>
        <v>178</v>
      </c>
      <c r="F10167" s="75">
        <f>IF(CECCZ="CZ03",'Outside Temp'!B10167,IF(CECCZ="CZ04",'Outside Temp'!B10168,IF(CECCZ="CZ12",'Outside Temp'!B10169, IF(CECCZ="CZ13",'Outside Temp'!B10170))))</f>
        <v>63.31666667</v>
      </c>
      <c r="G10167" s="12">
        <f t="shared" si="3"/>
        <v>1</v>
      </c>
    </row>
    <row r="10168" ht="15.75" customHeight="1">
      <c r="A10168" s="13">
        <v>42230.9375</v>
      </c>
      <c r="B10168" s="73">
        <f t="shared" si="1"/>
        <v>42230</v>
      </c>
      <c r="C10168" s="74">
        <f>IF(NewCustomer="Yes", IF(COUNTIF($I$2:$I$11,B10168)&gt;0,0,WEEKDAY(B10168,2)),IF(COUNTIF($I$2:$I$21,B10168)&gt;0,0,WEEKDAY(B10168,2)))</f>
        <v>5</v>
      </c>
      <c r="D10168" s="74">
        <f t="shared" si="2"/>
        <v>22</v>
      </c>
      <c r="E10168" s="12">
        <f>IFERROR(VLOOKUP(A10168,'IDAR Meter Data'!$A:$B,2,1),"")</f>
        <v>184</v>
      </c>
      <c r="F10168" s="75">
        <f>IF(CECCZ="CZ03",'Outside Temp'!B10168,IF(CECCZ="CZ04",'Outside Temp'!B10169,IF(CECCZ="CZ12",'Outside Temp'!B10170, IF(CECCZ="CZ13",'Outside Temp'!B10171))))</f>
        <v>63.56666667</v>
      </c>
      <c r="G10168" s="12">
        <f t="shared" si="3"/>
        <v>1</v>
      </c>
    </row>
    <row r="10169" ht="15.75" customHeight="1">
      <c r="A10169" s="13">
        <v>42230.947916666664</v>
      </c>
      <c r="B10169" s="73">
        <f t="shared" si="1"/>
        <v>42230</v>
      </c>
      <c r="C10169" s="74">
        <f>IF(NewCustomer="Yes", IF(COUNTIF($I$2:$I$11,B10169)&gt;0,0,WEEKDAY(B10169,2)),IF(COUNTIF($I$2:$I$21,B10169)&gt;0,0,WEEKDAY(B10169,2)))</f>
        <v>5</v>
      </c>
      <c r="D10169" s="74">
        <f t="shared" si="2"/>
        <v>22</v>
      </c>
      <c r="E10169" s="12">
        <f>IFERROR(VLOOKUP(A10169,'IDAR Meter Data'!$A:$B,2,1),"")</f>
        <v>191</v>
      </c>
      <c r="F10169" s="75">
        <f>IF(CECCZ="CZ03",'Outside Temp'!B10169,IF(CECCZ="CZ04",'Outside Temp'!B10170,IF(CECCZ="CZ12",'Outside Temp'!B10171, IF(CECCZ="CZ13",'Outside Temp'!B10172))))</f>
        <v>63.81666667</v>
      </c>
      <c r="G10169" s="12">
        <f t="shared" si="3"/>
        <v>1</v>
      </c>
    </row>
    <row r="10170" ht="15.75" customHeight="1">
      <c r="A10170" s="13">
        <v>42230.958333333336</v>
      </c>
      <c r="B10170" s="73">
        <f t="shared" si="1"/>
        <v>42230</v>
      </c>
      <c r="C10170" s="74">
        <f>IF(NewCustomer="Yes", IF(COUNTIF($I$2:$I$11,B10170)&gt;0,0,WEEKDAY(B10170,2)),IF(COUNTIF($I$2:$I$21,B10170)&gt;0,0,WEEKDAY(B10170,2)))</f>
        <v>5</v>
      </c>
      <c r="D10170" s="74">
        <f t="shared" si="2"/>
        <v>23</v>
      </c>
      <c r="E10170" s="12">
        <f>IFERROR(VLOOKUP(A10170,'IDAR Meter Data'!$A:$B,2,1),"")</f>
        <v>179</v>
      </c>
      <c r="F10170" s="75">
        <f>IF(CECCZ="CZ03",'Outside Temp'!B10170,IF(CECCZ="CZ04",'Outside Temp'!B10171,IF(CECCZ="CZ12",'Outside Temp'!B10172, IF(CECCZ="CZ13",'Outside Temp'!B10173))))</f>
        <v>63.93333333</v>
      </c>
      <c r="G10170" s="12">
        <f t="shared" si="3"/>
        <v>1</v>
      </c>
    </row>
    <row r="10171" ht="15.75" customHeight="1">
      <c r="A10171" s="13">
        <v>42230.96875</v>
      </c>
      <c r="B10171" s="73">
        <f t="shared" si="1"/>
        <v>42230</v>
      </c>
      <c r="C10171" s="74">
        <f>IF(NewCustomer="Yes", IF(COUNTIF($I$2:$I$11,B10171)&gt;0,0,WEEKDAY(B10171,2)),IF(COUNTIF($I$2:$I$21,B10171)&gt;0,0,WEEKDAY(B10171,2)))</f>
        <v>5</v>
      </c>
      <c r="D10171" s="74">
        <f t="shared" si="2"/>
        <v>23</v>
      </c>
      <c r="E10171" s="12">
        <f>IFERROR(VLOOKUP(A10171,'IDAR Meter Data'!$A:$B,2,1),"")</f>
        <v>174</v>
      </c>
      <c r="F10171" s="75">
        <f>IF(CECCZ="CZ03",'Outside Temp'!B10171,IF(CECCZ="CZ04",'Outside Temp'!B10172,IF(CECCZ="CZ12",'Outside Temp'!B10173, IF(CECCZ="CZ13",'Outside Temp'!B10174))))</f>
        <v>63.68333333</v>
      </c>
      <c r="G10171" s="12">
        <f t="shared" si="3"/>
        <v>1</v>
      </c>
    </row>
    <row r="10172" ht="15.75" customHeight="1">
      <c r="A10172" s="13">
        <v>42230.979166666664</v>
      </c>
      <c r="B10172" s="73">
        <f t="shared" si="1"/>
        <v>42230</v>
      </c>
      <c r="C10172" s="74">
        <f>IF(NewCustomer="Yes", IF(COUNTIF($I$2:$I$11,B10172)&gt;0,0,WEEKDAY(B10172,2)),IF(COUNTIF($I$2:$I$21,B10172)&gt;0,0,WEEKDAY(B10172,2)))</f>
        <v>5</v>
      </c>
      <c r="D10172" s="74">
        <f t="shared" si="2"/>
        <v>23</v>
      </c>
      <c r="E10172" s="12">
        <f>IFERROR(VLOOKUP(A10172,'IDAR Meter Data'!$A:$B,2,1),"")</f>
        <v>174</v>
      </c>
      <c r="F10172" s="75">
        <f>IF(CECCZ="CZ03",'Outside Temp'!B10172,IF(CECCZ="CZ04",'Outside Temp'!B10173,IF(CECCZ="CZ12",'Outside Temp'!B10174, IF(CECCZ="CZ13",'Outside Temp'!B10175))))</f>
        <v>63.43333333</v>
      </c>
      <c r="G10172" s="12">
        <f t="shared" si="3"/>
        <v>1</v>
      </c>
    </row>
    <row r="10173" ht="15.75" customHeight="1">
      <c r="A10173" s="13">
        <v>42230.989583333336</v>
      </c>
      <c r="B10173" s="73">
        <f t="shared" si="1"/>
        <v>42230</v>
      </c>
      <c r="C10173" s="74">
        <f>IF(NewCustomer="Yes", IF(COUNTIF($I$2:$I$11,B10173)&gt;0,0,WEEKDAY(B10173,2)),IF(COUNTIF($I$2:$I$21,B10173)&gt;0,0,WEEKDAY(B10173,2)))</f>
        <v>5</v>
      </c>
      <c r="D10173" s="74">
        <f t="shared" si="2"/>
        <v>23</v>
      </c>
      <c r="E10173" s="12">
        <f>IFERROR(VLOOKUP(A10173,'IDAR Meter Data'!$A:$B,2,1),"")</f>
        <v>190</v>
      </c>
      <c r="F10173" s="75">
        <f>IF(CECCZ="CZ03",'Outside Temp'!B10173,IF(CECCZ="CZ04",'Outside Temp'!B10174,IF(CECCZ="CZ12",'Outside Temp'!B10175, IF(CECCZ="CZ13",'Outside Temp'!B10176))))</f>
        <v>63.18333333</v>
      </c>
      <c r="G10173" s="12">
        <f t="shared" si="3"/>
        <v>1</v>
      </c>
    </row>
    <row r="10174" ht="15.75" customHeight="1">
      <c r="A10174" s="13">
        <v>42231.0</v>
      </c>
      <c r="B10174" s="73">
        <f t="shared" si="1"/>
        <v>42231</v>
      </c>
      <c r="C10174" s="74">
        <f>IF(NewCustomer="Yes", IF(COUNTIF($I$2:$I$11,B10174)&gt;0,0,WEEKDAY(B10174,2)),IF(COUNTIF($I$2:$I$21,B10174)&gt;0,0,WEEKDAY(B10174,2)))</f>
        <v>6</v>
      </c>
      <c r="D10174" s="74">
        <f t="shared" si="2"/>
        <v>0</v>
      </c>
      <c r="E10174" s="12">
        <f>IFERROR(VLOOKUP(A10174,'IDAR Meter Data'!$A:$B,2,1),"")</f>
        <v>168</v>
      </c>
      <c r="F10174" s="75">
        <f>IF(CECCZ="CZ03",'Outside Temp'!B10174,IF(CECCZ="CZ04",'Outside Temp'!B10175,IF(CECCZ="CZ12",'Outside Temp'!B10176, IF(CECCZ="CZ13",'Outside Temp'!B10177))))</f>
        <v>62.86666667</v>
      </c>
      <c r="G10174" s="12">
        <f t="shared" si="3"/>
        <v>1</v>
      </c>
    </row>
    <row r="10175" ht="15.75" customHeight="1">
      <c r="A10175" s="13">
        <v>42231.010416666664</v>
      </c>
      <c r="B10175" s="73">
        <f t="shared" si="1"/>
        <v>42231</v>
      </c>
      <c r="C10175" s="74">
        <f>IF(NewCustomer="Yes", IF(COUNTIF($I$2:$I$11,B10175)&gt;0,0,WEEKDAY(B10175,2)),IF(COUNTIF($I$2:$I$21,B10175)&gt;0,0,WEEKDAY(B10175,2)))</f>
        <v>6</v>
      </c>
      <c r="D10175" s="74">
        <f t="shared" si="2"/>
        <v>0</v>
      </c>
      <c r="E10175" s="12">
        <f>IFERROR(VLOOKUP(A10175,'IDAR Meter Data'!$A:$B,2,1),"")</f>
        <v>161</v>
      </c>
      <c r="F10175" s="75">
        <f>IF(CECCZ="CZ03",'Outside Temp'!B10175,IF(CECCZ="CZ04",'Outside Temp'!B10176,IF(CECCZ="CZ12",'Outside Temp'!B10177, IF(CECCZ="CZ13",'Outside Temp'!B10178))))</f>
        <v>62.36666667</v>
      </c>
      <c r="G10175" s="12">
        <f t="shared" si="3"/>
        <v>1</v>
      </c>
    </row>
    <row r="10176" ht="15.75" customHeight="1">
      <c r="A10176" s="13">
        <v>42231.020833333336</v>
      </c>
      <c r="B10176" s="73">
        <f t="shared" si="1"/>
        <v>42231</v>
      </c>
      <c r="C10176" s="74">
        <f>IF(NewCustomer="Yes", IF(COUNTIF($I$2:$I$11,B10176)&gt;0,0,WEEKDAY(B10176,2)),IF(COUNTIF($I$2:$I$21,B10176)&gt;0,0,WEEKDAY(B10176,2)))</f>
        <v>6</v>
      </c>
      <c r="D10176" s="74">
        <f t="shared" si="2"/>
        <v>0</v>
      </c>
      <c r="E10176" s="12">
        <f>IFERROR(VLOOKUP(A10176,'IDAR Meter Data'!$A:$B,2,1),"")</f>
        <v>168</v>
      </c>
      <c r="F10176" s="75">
        <f>IF(CECCZ="CZ03",'Outside Temp'!B10176,IF(CECCZ="CZ04",'Outside Temp'!B10177,IF(CECCZ="CZ12",'Outside Temp'!B10178, IF(CECCZ="CZ13",'Outside Temp'!B10179))))</f>
        <v>61.86666667</v>
      </c>
      <c r="G10176" s="12">
        <f t="shared" si="3"/>
        <v>1</v>
      </c>
    </row>
    <row r="10177" ht="15.75" customHeight="1">
      <c r="A10177" s="13">
        <v>42231.03125</v>
      </c>
      <c r="B10177" s="73">
        <f t="shared" si="1"/>
        <v>42231</v>
      </c>
      <c r="C10177" s="74">
        <f>IF(NewCustomer="Yes", IF(COUNTIF($I$2:$I$11,B10177)&gt;0,0,WEEKDAY(B10177,2)),IF(COUNTIF($I$2:$I$21,B10177)&gt;0,0,WEEKDAY(B10177,2)))</f>
        <v>6</v>
      </c>
      <c r="D10177" s="74">
        <f t="shared" si="2"/>
        <v>0</v>
      </c>
      <c r="E10177" s="12">
        <f>IFERROR(VLOOKUP(A10177,'IDAR Meter Data'!$A:$B,2,1),"")</f>
        <v>179</v>
      </c>
      <c r="F10177" s="75">
        <f>IF(CECCZ="CZ03",'Outside Temp'!B10177,IF(CECCZ="CZ04",'Outside Temp'!B10178,IF(CECCZ="CZ12",'Outside Temp'!B10179, IF(CECCZ="CZ13",'Outside Temp'!B10180))))</f>
        <v>61.36666667</v>
      </c>
      <c r="G10177" s="12">
        <f t="shared" si="3"/>
        <v>1</v>
      </c>
    </row>
    <row r="10178" ht="15.75" customHeight="1">
      <c r="A10178" s="13">
        <v>42231.041666666664</v>
      </c>
      <c r="B10178" s="73">
        <f t="shared" si="1"/>
        <v>42231</v>
      </c>
      <c r="C10178" s="74">
        <f>IF(NewCustomer="Yes", IF(COUNTIF($I$2:$I$11,B10178)&gt;0,0,WEEKDAY(B10178,2)),IF(COUNTIF($I$2:$I$21,B10178)&gt;0,0,WEEKDAY(B10178,2)))</f>
        <v>6</v>
      </c>
      <c r="D10178" s="74">
        <f t="shared" si="2"/>
        <v>1</v>
      </c>
      <c r="E10178" s="12">
        <f>IFERROR(VLOOKUP(A10178,'IDAR Meter Data'!$A:$B,2,1),"")</f>
        <v>160</v>
      </c>
      <c r="F10178" s="75">
        <f>IF(CECCZ="CZ03",'Outside Temp'!B10178,IF(CECCZ="CZ04",'Outside Temp'!B10179,IF(CECCZ="CZ12",'Outside Temp'!B10180, IF(CECCZ="CZ13",'Outside Temp'!B10181))))</f>
        <v>61</v>
      </c>
      <c r="G10178" s="12">
        <f t="shared" si="3"/>
        <v>1</v>
      </c>
    </row>
    <row r="10179" ht="15.75" customHeight="1">
      <c r="A10179" s="13">
        <v>42231.052083333336</v>
      </c>
      <c r="B10179" s="73">
        <f t="shared" si="1"/>
        <v>42231</v>
      </c>
      <c r="C10179" s="74">
        <f>IF(NewCustomer="Yes", IF(COUNTIF($I$2:$I$11,B10179)&gt;0,0,WEEKDAY(B10179,2)),IF(COUNTIF($I$2:$I$21,B10179)&gt;0,0,WEEKDAY(B10179,2)))</f>
        <v>6</v>
      </c>
      <c r="D10179" s="74">
        <f t="shared" si="2"/>
        <v>1</v>
      </c>
      <c r="E10179" s="12">
        <f>IFERROR(VLOOKUP(A10179,'IDAR Meter Data'!$A:$B,2,1),"")</f>
        <v>159</v>
      </c>
      <c r="F10179" s="75">
        <f>IF(CECCZ="CZ03",'Outside Temp'!B10179,IF(CECCZ="CZ04",'Outside Temp'!B10180,IF(CECCZ="CZ12",'Outside Temp'!B10181, IF(CECCZ="CZ13",'Outside Temp'!B10182))))</f>
        <v>61</v>
      </c>
      <c r="G10179" s="12">
        <f t="shared" si="3"/>
        <v>1</v>
      </c>
    </row>
    <row r="10180" ht="15.75" customHeight="1">
      <c r="A10180" s="13">
        <v>42231.0625</v>
      </c>
      <c r="B10180" s="73">
        <f t="shared" si="1"/>
        <v>42231</v>
      </c>
      <c r="C10180" s="74">
        <f>IF(NewCustomer="Yes", IF(COUNTIF($I$2:$I$11,B10180)&gt;0,0,WEEKDAY(B10180,2)),IF(COUNTIF($I$2:$I$21,B10180)&gt;0,0,WEEKDAY(B10180,2)))</f>
        <v>6</v>
      </c>
      <c r="D10180" s="74">
        <f t="shared" si="2"/>
        <v>1</v>
      </c>
      <c r="E10180" s="12">
        <f>IFERROR(VLOOKUP(A10180,'IDAR Meter Data'!$A:$B,2,1),"")</f>
        <v>156</v>
      </c>
      <c r="F10180" s="75">
        <f>IF(CECCZ="CZ03",'Outside Temp'!B10180,IF(CECCZ="CZ04",'Outside Temp'!B10181,IF(CECCZ="CZ12",'Outside Temp'!B10182, IF(CECCZ="CZ13",'Outside Temp'!B10183))))</f>
        <v>61</v>
      </c>
      <c r="G10180" s="12">
        <f t="shared" si="3"/>
        <v>1</v>
      </c>
    </row>
    <row r="10181" ht="15.75" customHeight="1">
      <c r="A10181" s="13">
        <v>42231.072916666664</v>
      </c>
      <c r="B10181" s="73">
        <f t="shared" si="1"/>
        <v>42231</v>
      </c>
      <c r="C10181" s="74">
        <f>IF(NewCustomer="Yes", IF(COUNTIF($I$2:$I$11,B10181)&gt;0,0,WEEKDAY(B10181,2)),IF(COUNTIF($I$2:$I$21,B10181)&gt;0,0,WEEKDAY(B10181,2)))</f>
        <v>6</v>
      </c>
      <c r="D10181" s="74">
        <f t="shared" si="2"/>
        <v>1</v>
      </c>
      <c r="E10181" s="12">
        <f>IFERROR(VLOOKUP(A10181,'IDAR Meter Data'!$A:$B,2,1),"")</f>
        <v>171</v>
      </c>
      <c r="F10181" s="75">
        <f>IF(CECCZ="CZ03",'Outside Temp'!B10181,IF(CECCZ="CZ04",'Outside Temp'!B10182,IF(CECCZ="CZ12",'Outside Temp'!B10183, IF(CECCZ="CZ13",'Outside Temp'!B10184))))</f>
        <v>61</v>
      </c>
      <c r="G10181" s="12">
        <f t="shared" si="3"/>
        <v>1</v>
      </c>
    </row>
    <row r="10182" ht="15.75" customHeight="1">
      <c r="A10182" s="13">
        <v>42231.083333333336</v>
      </c>
      <c r="B10182" s="73">
        <f t="shared" si="1"/>
        <v>42231</v>
      </c>
      <c r="C10182" s="74">
        <f>IF(NewCustomer="Yes", IF(COUNTIF($I$2:$I$11,B10182)&gt;0,0,WEEKDAY(B10182,2)),IF(COUNTIF($I$2:$I$21,B10182)&gt;0,0,WEEKDAY(B10182,2)))</f>
        <v>6</v>
      </c>
      <c r="D10182" s="74">
        <f t="shared" si="2"/>
        <v>2</v>
      </c>
      <c r="E10182" s="12">
        <f>IFERROR(VLOOKUP(A10182,'IDAR Meter Data'!$A:$B,2,1),"")</f>
        <v>162</v>
      </c>
      <c r="F10182" s="75">
        <f>IF(CECCZ="CZ03",'Outside Temp'!B10182,IF(CECCZ="CZ04",'Outside Temp'!B10183,IF(CECCZ="CZ12",'Outside Temp'!B10184, IF(CECCZ="CZ13",'Outside Temp'!B10185))))</f>
        <v>61.06666667</v>
      </c>
      <c r="G10182" s="12">
        <f t="shared" si="3"/>
        <v>1</v>
      </c>
    </row>
    <row r="10183" ht="15.75" customHeight="1">
      <c r="A10183" s="13">
        <v>42231.09375</v>
      </c>
      <c r="B10183" s="73">
        <f t="shared" si="1"/>
        <v>42231</v>
      </c>
      <c r="C10183" s="74">
        <f>IF(NewCustomer="Yes", IF(COUNTIF($I$2:$I$11,B10183)&gt;0,0,WEEKDAY(B10183,2)),IF(COUNTIF($I$2:$I$21,B10183)&gt;0,0,WEEKDAY(B10183,2)))</f>
        <v>6</v>
      </c>
      <c r="D10183" s="74">
        <f t="shared" si="2"/>
        <v>2</v>
      </c>
      <c r="E10183" s="12">
        <f>IFERROR(VLOOKUP(A10183,'IDAR Meter Data'!$A:$B,2,1),"")</f>
        <v>157</v>
      </c>
      <c r="F10183" s="75">
        <f>IF(CECCZ="CZ03",'Outside Temp'!B10183,IF(CECCZ="CZ04",'Outside Temp'!B10184,IF(CECCZ="CZ12",'Outside Temp'!B10185, IF(CECCZ="CZ13",'Outside Temp'!B10186))))</f>
        <v>61.31666667</v>
      </c>
      <c r="G10183" s="12">
        <f t="shared" si="3"/>
        <v>1</v>
      </c>
    </row>
    <row r="10184" ht="15.75" customHeight="1">
      <c r="A10184" s="13">
        <v>42231.104166666664</v>
      </c>
      <c r="B10184" s="73">
        <f t="shared" si="1"/>
        <v>42231</v>
      </c>
      <c r="C10184" s="74">
        <f>IF(NewCustomer="Yes", IF(COUNTIF($I$2:$I$11,B10184)&gt;0,0,WEEKDAY(B10184,2)),IF(COUNTIF($I$2:$I$21,B10184)&gt;0,0,WEEKDAY(B10184,2)))</f>
        <v>6</v>
      </c>
      <c r="D10184" s="74">
        <f t="shared" si="2"/>
        <v>2</v>
      </c>
      <c r="E10184" s="12">
        <f>IFERROR(VLOOKUP(A10184,'IDAR Meter Data'!$A:$B,2,1),"")</f>
        <v>151</v>
      </c>
      <c r="F10184" s="75">
        <f>IF(CECCZ="CZ03",'Outside Temp'!B10184,IF(CECCZ="CZ04",'Outside Temp'!B10185,IF(CECCZ="CZ12",'Outside Temp'!B10186, IF(CECCZ="CZ13",'Outside Temp'!B10187))))</f>
        <v>61.56666667</v>
      </c>
      <c r="G10184" s="12">
        <f t="shared" si="3"/>
        <v>1</v>
      </c>
    </row>
    <row r="10185" ht="15.75" customHeight="1">
      <c r="A10185" s="13">
        <v>42231.114583333336</v>
      </c>
      <c r="B10185" s="73">
        <f t="shared" si="1"/>
        <v>42231</v>
      </c>
      <c r="C10185" s="74">
        <f>IF(NewCustomer="Yes", IF(COUNTIF($I$2:$I$11,B10185)&gt;0,0,WEEKDAY(B10185,2)),IF(COUNTIF($I$2:$I$21,B10185)&gt;0,0,WEEKDAY(B10185,2)))</f>
        <v>6</v>
      </c>
      <c r="D10185" s="74">
        <f t="shared" si="2"/>
        <v>2</v>
      </c>
      <c r="E10185" s="12">
        <f>IFERROR(VLOOKUP(A10185,'IDAR Meter Data'!$A:$B,2,1),"")</f>
        <v>165</v>
      </c>
      <c r="F10185" s="75">
        <f>IF(CECCZ="CZ03",'Outside Temp'!B10185,IF(CECCZ="CZ04",'Outside Temp'!B10186,IF(CECCZ="CZ12",'Outside Temp'!B10187, IF(CECCZ="CZ13",'Outside Temp'!B10188))))</f>
        <v>61.81666667</v>
      </c>
      <c r="G10185" s="12">
        <f t="shared" si="3"/>
        <v>1</v>
      </c>
    </row>
    <row r="10186" ht="15.75" customHeight="1">
      <c r="A10186" s="13">
        <v>42231.125</v>
      </c>
      <c r="B10186" s="73">
        <f t="shared" si="1"/>
        <v>42231</v>
      </c>
      <c r="C10186" s="74">
        <f>IF(NewCustomer="Yes", IF(COUNTIF($I$2:$I$11,B10186)&gt;0,0,WEEKDAY(B10186,2)),IF(COUNTIF($I$2:$I$21,B10186)&gt;0,0,WEEKDAY(B10186,2)))</f>
        <v>6</v>
      </c>
      <c r="D10186" s="74">
        <f t="shared" si="2"/>
        <v>3</v>
      </c>
      <c r="E10186" s="12">
        <f>IFERROR(VLOOKUP(A10186,'IDAR Meter Data'!$A:$B,2,1),"")</f>
        <v>173</v>
      </c>
      <c r="F10186" s="75">
        <f>IF(CECCZ="CZ03",'Outside Temp'!B10186,IF(CECCZ="CZ04",'Outside Temp'!B10187,IF(CECCZ="CZ12",'Outside Temp'!B10188, IF(CECCZ="CZ13",'Outside Temp'!B10189))))</f>
        <v>62</v>
      </c>
      <c r="G10186" s="12">
        <f t="shared" si="3"/>
        <v>1</v>
      </c>
    </row>
    <row r="10187" ht="15.75" customHeight="1">
      <c r="A10187" s="13">
        <v>42231.135416666664</v>
      </c>
      <c r="B10187" s="73">
        <f t="shared" si="1"/>
        <v>42231</v>
      </c>
      <c r="C10187" s="74">
        <f>IF(NewCustomer="Yes", IF(COUNTIF($I$2:$I$11,B10187)&gt;0,0,WEEKDAY(B10187,2)),IF(COUNTIF($I$2:$I$21,B10187)&gt;0,0,WEEKDAY(B10187,2)))</f>
        <v>6</v>
      </c>
      <c r="D10187" s="74">
        <f t="shared" si="2"/>
        <v>3</v>
      </c>
      <c r="E10187" s="12">
        <f>IFERROR(VLOOKUP(A10187,'IDAR Meter Data'!$A:$B,2,1),"")</f>
        <v>149</v>
      </c>
      <c r="F10187" s="75">
        <f>IF(CECCZ="CZ03",'Outside Temp'!B10187,IF(CECCZ="CZ04",'Outside Temp'!B10188,IF(CECCZ="CZ12",'Outside Temp'!B10189, IF(CECCZ="CZ13",'Outside Temp'!B10190))))</f>
        <v>62</v>
      </c>
      <c r="G10187" s="12">
        <f t="shared" si="3"/>
        <v>1</v>
      </c>
    </row>
    <row r="10188" ht="15.75" customHeight="1">
      <c r="A10188" s="13">
        <v>42231.145833333336</v>
      </c>
      <c r="B10188" s="73">
        <f t="shared" si="1"/>
        <v>42231</v>
      </c>
      <c r="C10188" s="74">
        <f>IF(NewCustomer="Yes", IF(COUNTIF($I$2:$I$11,B10188)&gt;0,0,WEEKDAY(B10188,2)),IF(COUNTIF($I$2:$I$21,B10188)&gt;0,0,WEEKDAY(B10188,2)))</f>
        <v>6</v>
      </c>
      <c r="D10188" s="74">
        <f t="shared" si="2"/>
        <v>3</v>
      </c>
      <c r="E10188" s="12">
        <f>IFERROR(VLOOKUP(A10188,'IDAR Meter Data'!$A:$B,2,1),"")</f>
        <v>153</v>
      </c>
      <c r="F10188" s="75">
        <f>IF(CECCZ="CZ03",'Outside Temp'!B10188,IF(CECCZ="CZ04",'Outside Temp'!B10189,IF(CECCZ="CZ12",'Outside Temp'!B10190, IF(CECCZ="CZ13",'Outside Temp'!B10191))))</f>
        <v>62</v>
      </c>
      <c r="G10188" s="12">
        <f t="shared" si="3"/>
        <v>1</v>
      </c>
    </row>
    <row r="10189" ht="15.75" customHeight="1">
      <c r="A10189" s="13">
        <v>42231.15625</v>
      </c>
      <c r="B10189" s="73">
        <f t="shared" si="1"/>
        <v>42231</v>
      </c>
      <c r="C10189" s="74">
        <f>IF(NewCustomer="Yes", IF(COUNTIF($I$2:$I$11,B10189)&gt;0,0,WEEKDAY(B10189,2)),IF(COUNTIF($I$2:$I$21,B10189)&gt;0,0,WEEKDAY(B10189,2)))</f>
        <v>6</v>
      </c>
      <c r="D10189" s="74">
        <f t="shared" si="2"/>
        <v>3</v>
      </c>
      <c r="E10189" s="12">
        <f>IFERROR(VLOOKUP(A10189,'IDAR Meter Data'!$A:$B,2,1),"")</f>
        <v>157</v>
      </c>
      <c r="F10189" s="75">
        <f>IF(CECCZ="CZ03",'Outside Temp'!B10189,IF(CECCZ="CZ04",'Outside Temp'!B10190,IF(CECCZ="CZ12",'Outside Temp'!B10191, IF(CECCZ="CZ13",'Outside Temp'!B10192))))</f>
        <v>62</v>
      </c>
      <c r="G10189" s="12">
        <f t="shared" si="3"/>
        <v>1</v>
      </c>
    </row>
    <row r="10190" ht="15.75" customHeight="1">
      <c r="A10190" s="13">
        <v>42231.166666666664</v>
      </c>
      <c r="B10190" s="73">
        <f t="shared" si="1"/>
        <v>42231</v>
      </c>
      <c r="C10190" s="74">
        <f>IF(NewCustomer="Yes", IF(COUNTIF($I$2:$I$11,B10190)&gt;0,0,WEEKDAY(B10190,2)),IF(COUNTIF($I$2:$I$21,B10190)&gt;0,0,WEEKDAY(B10190,2)))</f>
        <v>6</v>
      </c>
      <c r="D10190" s="74">
        <f t="shared" si="2"/>
        <v>4</v>
      </c>
      <c r="E10190" s="12">
        <f>IFERROR(VLOOKUP(A10190,'IDAR Meter Data'!$A:$B,2,1),"")</f>
        <v>161</v>
      </c>
      <c r="F10190" s="75">
        <f>IF(CECCZ="CZ03",'Outside Temp'!B10190,IF(CECCZ="CZ04",'Outside Temp'!B10191,IF(CECCZ="CZ12",'Outside Temp'!B10192, IF(CECCZ="CZ13",'Outside Temp'!B10193))))</f>
        <v>61.93333333</v>
      </c>
      <c r="G10190" s="12">
        <f t="shared" si="3"/>
        <v>1</v>
      </c>
    </row>
    <row r="10191" ht="15.75" customHeight="1">
      <c r="A10191" s="13">
        <v>42231.177083333336</v>
      </c>
      <c r="B10191" s="73">
        <f t="shared" si="1"/>
        <v>42231</v>
      </c>
      <c r="C10191" s="74">
        <f>IF(NewCustomer="Yes", IF(COUNTIF($I$2:$I$11,B10191)&gt;0,0,WEEKDAY(B10191,2)),IF(COUNTIF($I$2:$I$21,B10191)&gt;0,0,WEEKDAY(B10191,2)))</f>
        <v>6</v>
      </c>
      <c r="D10191" s="74">
        <f t="shared" si="2"/>
        <v>4</v>
      </c>
      <c r="E10191" s="12">
        <f>IFERROR(VLOOKUP(A10191,'IDAR Meter Data'!$A:$B,2,1),"")</f>
        <v>153</v>
      </c>
      <c r="F10191" s="75">
        <f>IF(CECCZ="CZ03",'Outside Temp'!B10191,IF(CECCZ="CZ04",'Outside Temp'!B10192,IF(CECCZ="CZ12",'Outside Temp'!B10193, IF(CECCZ="CZ13",'Outside Temp'!B10194))))</f>
        <v>61.68333333</v>
      </c>
      <c r="G10191" s="12">
        <f t="shared" si="3"/>
        <v>1</v>
      </c>
    </row>
    <row r="10192" ht="15.75" customHeight="1">
      <c r="A10192" s="13">
        <v>42231.1875</v>
      </c>
      <c r="B10192" s="73">
        <f t="shared" si="1"/>
        <v>42231</v>
      </c>
      <c r="C10192" s="74">
        <f>IF(NewCustomer="Yes", IF(COUNTIF($I$2:$I$11,B10192)&gt;0,0,WEEKDAY(B10192,2)),IF(COUNTIF($I$2:$I$21,B10192)&gt;0,0,WEEKDAY(B10192,2)))</f>
        <v>6</v>
      </c>
      <c r="D10192" s="74">
        <f t="shared" si="2"/>
        <v>4</v>
      </c>
      <c r="E10192" s="12">
        <f>IFERROR(VLOOKUP(A10192,'IDAR Meter Data'!$A:$B,2,1),"")</f>
        <v>153</v>
      </c>
      <c r="F10192" s="75">
        <f>IF(CECCZ="CZ03",'Outside Temp'!B10192,IF(CECCZ="CZ04",'Outside Temp'!B10193,IF(CECCZ="CZ12",'Outside Temp'!B10194, IF(CECCZ="CZ13",'Outside Temp'!B10195))))</f>
        <v>61.43333333</v>
      </c>
      <c r="G10192" s="12">
        <f t="shared" si="3"/>
        <v>1</v>
      </c>
    </row>
    <row r="10193" ht="15.75" customHeight="1">
      <c r="A10193" s="13">
        <v>42231.197916666664</v>
      </c>
      <c r="B10193" s="73">
        <f t="shared" si="1"/>
        <v>42231</v>
      </c>
      <c r="C10193" s="74">
        <f>IF(NewCustomer="Yes", IF(COUNTIF($I$2:$I$11,B10193)&gt;0,0,WEEKDAY(B10193,2)),IF(COUNTIF($I$2:$I$21,B10193)&gt;0,0,WEEKDAY(B10193,2)))</f>
        <v>6</v>
      </c>
      <c r="D10193" s="74">
        <f t="shared" si="2"/>
        <v>4</v>
      </c>
      <c r="E10193" s="12">
        <f>IFERROR(VLOOKUP(A10193,'IDAR Meter Data'!$A:$B,2,1),"")</f>
        <v>148</v>
      </c>
      <c r="F10193" s="75">
        <f>IF(CECCZ="CZ03",'Outside Temp'!B10193,IF(CECCZ="CZ04",'Outside Temp'!B10194,IF(CECCZ="CZ12",'Outside Temp'!B10195, IF(CECCZ="CZ13",'Outside Temp'!B10196))))</f>
        <v>61.18333333</v>
      </c>
      <c r="G10193" s="12">
        <f t="shared" si="3"/>
        <v>1</v>
      </c>
    </row>
    <row r="10194" ht="15.75" customHeight="1">
      <c r="A10194" s="13">
        <v>42231.208333333336</v>
      </c>
      <c r="B10194" s="73">
        <f t="shared" si="1"/>
        <v>42231</v>
      </c>
      <c r="C10194" s="74">
        <f>IF(NewCustomer="Yes", IF(COUNTIF($I$2:$I$11,B10194)&gt;0,0,WEEKDAY(B10194,2)),IF(COUNTIF($I$2:$I$21,B10194)&gt;0,0,WEEKDAY(B10194,2)))</f>
        <v>6</v>
      </c>
      <c r="D10194" s="74">
        <f t="shared" si="2"/>
        <v>5</v>
      </c>
      <c r="E10194" s="12">
        <f>IFERROR(VLOOKUP(A10194,'IDAR Meter Data'!$A:$B,2,1),"")</f>
        <v>167</v>
      </c>
      <c r="F10194" s="75">
        <f>IF(CECCZ="CZ03",'Outside Temp'!B10194,IF(CECCZ="CZ04",'Outside Temp'!B10195,IF(CECCZ="CZ12",'Outside Temp'!B10196, IF(CECCZ="CZ13",'Outside Temp'!B10197))))</f>
        <v>61</v>
      </c>
      <c r="G10194" s="12">
        <f t="shared" si="3"/>
        <v>1</v>
      </c>
    </row>
    <row r="10195" ht="15.75" customHeight="1">
      <c r="A10195" s="13">
        <v>42231.21875</v>
      </c>
      <c r="B10195" s="73">
        <f t="shared" si="1"/>
        <v>42231</v>
      </c>
      <c r="C10195" s="74">
        <f>IF(NewCustomer="Yes", IF(COUNTIF($I$2:$I$11,B10195)&gt;0,0,WEEKDAY(B10195,2)),IF(COUNTIF($I$2:$I$21,B10195)&gt;0,0,WEEKDAY(B10195,2)))</f>
        <v>6</v>
      </c>
      <c r="D10195" s="74">
        <f t="shared" si="2"/>
        <v>5</v>
      </c>
      <c r="E10195" s="12">
        <f>IFERROR(VLOOKUP(A10195,'IDAR Meter Data'!$A:$B,2,1),"")</f>
        <v>143</v>
      </c>
      <c r="F10195" s="75">
        <f>IF(CECCZ="CZ03",'Outside Temp'!B10195,IF(CECCZ="CZ04",'Outside Temp'!B10196,IF(CECCZ="CZ12",'Outside Temp'!B10197, IF(CECCZ="CZ13",'Outside Temp'!B10198))))</f>
        <v>61</v>
      </c>
      <c r="G10195" s="12">
        <f t="shared" si="3"/>
        <v>1</v>
      </c>
    </row>
    <row r="10196" ht="15.75" customHeight="1">
      <c r="A10196" s="13">
        <v>42231.229166666664</v>
      </c>
      <c r="B10196" s="73">
        <f t="shared" si="1"/>
        <v>42231</v>
      </c>
      <c r="C10196" s="74">
        <f>IF(NewCustomer="Yes", IF(COUNTIF($I$2:$I$11,B10196)&gt;0,0,WEEKDAY(B10196,2)),IF(COUNTIF($I$2:$I$21,B10196)&gt;0,0,WEEKDAY(B10196,2)))</f>
        <v>6</v>
      </c>
      <c r="D10196" s="74">
        <f t="shared" si="2"/>
        <v>5</v>
      </c>
      <c r="E10196" s="12">
        <f>IFERROR(VLOOKUP(A10196,'IDAR Meter Data'!$A:$B,2,1),"")</f>
        <v>154</v>
      </c>
      <c r="F10196" s="75">
        <f>IF(CECCZ="CZ03",'Outside Temp'!B10196,IF(CECCZ="CZ04",'Outside Temp'!B10197,IF(CECCZ="CZ12",'Outside Temp'!B10198, IF(CECCZ="CZ13",'Outside Temp'!B10199))))</f>
        <v>61</v>
      </c>
      <c r="G10196" s="12">
        <f t="shared" si="3"/>
        <v>1</v>
      </c>
    </row>
    <row r="10197" ht="15.75" customHeight="1">
      <c r="A10197" s="13">
        <v>42231.239583333336</v>
      </c>
      <c r="B10197" s="73">
        <f t="shared" si="1"/>
        <v>42231</v>
      </c>
      <c r="C10197" s="74">
        <f>IF(NewCustomer="Yes", IF(COUNTIF($I$2:$I$11,B10197)&gt;0,0,WEEKDAY(B10197,2)),IF(COUNTIF($I$2:$I$21,B10197)&gt;0,0,WEEKDAY(B10197,2)))</f>
        <v>6</v>
      </c>
      <c r="D10197" s="74">
        <f t="shared" si="2"/>
        <v>5</v>
      </c>
      <c r="E10197" s="12">
        <f>IFERROR(VLOOKUP(A10197,'IDAR Meter Data'!$A:$B,2,1),"")</f>
        <v>143</v>
      </c>
      <c r="F10197" s="75">
        <f>IF(CECCZ="CZ03",'Outside Temp'!B10197,IF(CECCZ="CZ04",'Outside Temp'!B10198,IF(CECCZ="CZ12",'Outside Temp'!B10199, IF(CECCZ="CZ13",'Outside Temp'!B10200))))</f>
        <v>61</v>
      </c>
      <c r="G10197" s="12">
        <f t="shared" si="3"/>
        <v>1</v>
      </c>
    </row>
    <row r="10198" ht="15.75" customHeight="1">
      <c r="A10198" s="13">
        <v>42231.25</v>
      </c>
      <c r="B10198" s="73">
        <f t="shared" si="1"/>
        <v>42231</v>
      </c>
      <c r="C10198" s="74">
        <f>IF(NewCustomer="Yes", IF(COUNTIF($I$2:$I$11,B10198)&gt;0,0,WEEKDAY(B10198,2)),IF(COUNTIF($I$2:$I$21,B10198)&gt;0,0,WEEKDAY(B10198,2)))</f>
        <v>6</v>
      </c>
      <c r="D10198" s="74">
        <f t="shared" si="2"/>
        <v>6</v>
      </c>
      <c r="E10198" s="12">
        <f>IFERROR(VLOOKUP(A10198,'IDAR Meter Data'!$A:$B,2,1),"")</f>
        <v>146</v>
      </c>
      <c r="F10198" s="75">
        <f>IF(CECCZ="CZ03",'Outside Temp'!B10198,IF(CECCZ="CZ04",'Outside Temp'!B10199,IF(CECCZ="CZ12",'Outside Temp'!B10200, IF(CECCZ="CZ13",'Outside Temp'!B10201))))</f>
        <v>61.33333333</v>
      </c>
      <c r="G10198" s="12">
        <f t="shared" si="3"/>
        <v>1</v>
      </c>
    </row>
    <row r="10199" ht="15.75" customHeight="1">
      <c r="A10199" s="13">
        <v>42231.260416666664</v>
      </c>
      <c r="B10199" s="73">
        <f t="shared" si="1"/>
        <v>42231</v>
      </c>
      <c r="C10199" s="74">
        <f>IF(NewCustomer="Yes", IF(COUNTIF($I$2:$I$11,B10199)&gt;0,0,WEEKDAY(B10199,2)),IF(COUNTIF($I$2:$I$21,B10199)&gt;0,0,WEEKDAY(B10199,2)))</f>
        <v>6</v>
      </c>
      <c r="D10199" s="74">
        <f t="shared" si="2"/>
        <v>6</v>
      </c>
      <c r="E10199" s="12">
        <f>IFERROR(VLOOKUP(A10199,'IDAR Meter Data'!$A:$B,2,1),"")</f>
        <v>161</v>
      </c>
      <c r="F10199" s="75">
        <f>IF(CECCZ="CZ03",'Outside Temp'!B10199,IF(CECCZ="CZ04",'Outside Temp'!B10200,IF(CECCZ="CZ12",'Outside Temp'!B10201, IF(CECCZ="CZ13",'Outside Temp'!B10202))))</f>
        <v>62.58333333</v>
      </c>
      <c r="G10199" s="12">
        <f t="shared" si="3"/>
        <v>1</v>
      </c>
    </row>
    <row r="10200" ht="15.75" customHeight="1">
      <c r="A10200" s="13">
        <v>42231.270833333336</v>
      </c>
      <c r="B10200" s="73">
        <f t="shared" si="1"/>
        <v>42231</v>
      </c>
      <c r="C10200" s="74">
        <f>IF(NewCustomer="Yes", IF(COUNTIF($I$2:$I$11,B10200)&gt;0,0,WEEKDAY(B10200,2)),IF(COUNTIF($I$2:$I$21,B10200)&gt;0,0,WEEKDAY(B10200,2)))</f>
        <v>6</v>
      </c>
      <c r="D10200" s="74">
        <f t="shared" si="2"/>
        <v>6</v>
      </c>
      <c r="E10200" s="12">
        <f>IFERROR(VLOOKUP(A10200,'IDAR Meter Data'!$A:$B,2,1),"")</f>
        <v>149</v>
      </c>
      <c r="F10200" s="75">
        <f>IF(CECCZ="CZ03",'Outside Temp'!B10200,IF(CECCZ="CZ04",'Outside Temp'!B10201,IF(CECCZ="CZ12",'Outside Temp'!B10202, IF(CECCZ="CZ13",'Outside Temp'!B10203))))</f>
        <v>63.83333333</v>
      </c>
      <c r="G10200" s="12">
        <f t="shared" si="3"/>
        <v>1</v>
      </c>
    </row>
    <row r="10201" ht="15.75" customHeight="1">
      <c r="A10201" s="13">
        <v>42231.28125</v>
      </c>
      <c r="B10201" s="73">
        <f t="shared" si="1"/>
        <v>42231</v>
      </c>
      <c r="C10201" s="74">
        <f>IF(NewCustomer="Yes", IF(COUNTIF($I$2:$I$11,B10201)&gt;0,0,WEEKDAY(B10201,2)),IF(COUNTIF($I$2:$I$21,B10201)&gt;0,0,WEEKDAY(B10201,2)))</f>
        <v>6</v>
      </c>
      <c r="D10201" s="74">
        <f t="shared" si="2"/>
        <v>6</v>
      </c>
      <c r="E10201" s="12">
        <f>IFERROR(VLOOKUP(A10201,'IDAR Meter Data'!$A:$B,2,1),"")</f>
        <v>146</v>
      </c>
      <c r="F10201" s="75">
        <f>IF(CECCZ="CZ03",'Outside Temp'!B10201,IF(CECCZ="CZ04",'Outside Temp'!B10202,IF(CECCZ="CZ12",'Outside Temp'!B10203, IF(CECCZ="CZ13",'Outside Temp'!B10204))))</f>
        <v>65.08333333</v>
      </c>
      <c r="G10201" s="12">
        <f t="shared" si="3"/>
        <v>2</v>
      </c>
    </row>
    <row r="10202" ht="15.75" customHeight="1">
      <c r="A10202" s="13">
        <v>42231.291666666664</v>
      </c>
      <c r="B10202" s="73">
        <f t="shared" si="1"/>
        <v>42231</v>
      </c>
      <c r="C10202" s="74">
        <f>IF(NewCustomer="Yes", IF(COUNTIF($I$2:$I$11,B10202)&gt;0,0,WEEKDAY(B10202,2)),IF(COUNTIF($I$2:$I$21,B10202)&gt;0,0,WEEKDAY(B10202,2)))</f>
        <v>6</v>
      </c>
      <c r="D10202" s="74">
        <f t="shared" si="2"/>
        <v>7</v>
      </c>
      <c r="E10202" s="12">
        <f>IFERROR(VLOOKUP(A10202,'IDAR Meter Data'!$A:$B,2,1),"")</f>
        <v>144</v>
      </c>
      <c r="F10202" s="75">
        <f>IF(CECCZ="CZ03",'Outside Temp'!B10202,IF(CECCZ="CZ04",'Outside Temp'!B10203,IF(CECCZ="CZ12",'Outside Temp'!B10204, IF(CECCZ="CZ13",'Outside Temp'!B10205))))</f>
        <v>66.2</v>
      </c>
      <c r="G10202" s="12">
        <f t="shared" si="3"/>
        <v>2</v>
      </c>
    </row>
    <row r="10203" ht="15.75" customHeight="1">
      <c r="A10203" s="13">
        <v>42231.302083333336</v>
      </c>
      <c r="B10203" s="73">
        <f t="shared" si="1"/>
        <v>42231</v>
      </c>
      <c r="C10203" s="74">
        <f>IF(NewCustomer="Yes", IF(COUNTIF($I$2:$I$11,B10203)&gt;0,0,WEEKDAY(B10203,2)),IF(COUNTIF($I$2:$I$21,B10203)&gt;0,0,WEEKDAY(B10203,2)))</f>
        <v>6</v>
      </c>
      <c r="D10203" s="74">
        <f t="shared" si="2"/>
        <v>7</v>
      </c>
      <c r="E10203" s="12">
        <f>IFERROR(VLOOKUP(A10203,'IDAR Meter Data'!$A:$B,2,1),"")</f>
        <v>156</v>
      </c>
      <c r="F10203" s="75">
        <f>IF(CECCZ="CZ03",'Outside Temp'!B10203,IF(CECCZ="CZ04",'Outside Temp'!B10204,IF(CECCZ="CZ12",'Outside Temp'!B10205, IF(CECCZ="CZ13",'Outside Temp'!B10206))))</f>
        <v>66.95</v>
      </c>
      <c r="G10203" s="12">
        <f t="shared" si="3"/>
        <v>2</v>
      </c>
    </row>
    <row r="10204" ht="15.75" customHeight="1">
      <c r="A10204" s="13">
        <v>42231.3125</v>
      </c>
      <c r="B10204" s="73">
        <f t="shared" si="1"/>
        <v>42231</v>
      </c>
      <c r="C10204" s="74">
        <f>IF(NewCustomer="Yes", IF(COUNTIF($I$2:$I$11,B10204)&gt;0,0,WEEKDAY(B10204,2)),IF(COUNTIF($I$2:$I$21,B10204)&gt;0,0,WEEKDAY(B10204,2)))</f>
        <v>6</v>
      </c>
      <c r="D10204" s="74">
        <f t="shared" si="2"/>
        <v>7</v>
      </c>
      <c r="E10204" s="12">
        <f>IFERROR(VLOOKUP(A10204,'IDAR Meter Data'!$A:$B,2,1),"")</f>
        <v>142</v>
      </c>
      <c r="F10204" s="75">
        <f>IF(CECCZ="CZ03",'Outside Temp'!B10204,IF(CECCZ="CZ04",'Outside Temp'!B10205,IF(CECCZ="CZ12",'Outside Temp'!B10206, IF(CECCZ="CZ13",'Outside Temp'!B10207))))</f>
        <v>67.7</v>
      </c>
      <c r="G10204" s="12">
        <f t="shared" si="3"/>
        <v>2</v>
      </c>
    </row>
    <row r="10205" ht="15.75" customHeight="1">
      <c r="A10205" s="13">
        <v>42231.322916666664</v>
      </c>
      <c r="B10205" s="73">
        <f t="shared" si="1"/>
        <v>42231</v>
      </c>
      <c r="C10205" s="74">
        <f>IF(NewCustomer="Yes", IF(COUNTIF($I$2:$I$11,B10205)&gt;0,0,WEEKDAY(B10205,2)),IF(COUNTIF($I$2:$I$21,B10205)&gt;0,0,WEEKDAY(B10205,2)))</f>
        <v>6</v>
      </c>
      <c r="D10205" s="74">
        <f t="shared" si="2"/>
        <v>7</v>
      </c>
      <c r="E10205" s="12">
        <f>IFERROR(VLOOKUP(A10205,'IDAR Meter Data'!$A:$B,2,1),"")</f>
        <v>170</v>
      </c>
      <c r="F10205" s="75">
        <f>IF(CECCZ="CZ03",'Outside Temp'!B10205,IF(CECCZ="CZ04",'Outside Temp'!B10206,IF(CECCZ="CZ12",'Outside Temp'!B10207, IF(CECCZ="CZ13",'Outside Temp'!B10208))))</f>
        <v>68.45</v>
      </c>
      <c r="G10205" s="12">
        <f t="shared" si="3"/>
        <v>2</v>
      </c>
    </row>
    <row r="10206" ht="15.75" customHeight="1">
      <c r="A10206" s="13">
        <v>42231.333333333336</v>
      </c>
      <c r="B10206" s="73">
        <f t="shared" si="1"/>
        <v>42231</v>
      </c>
      <c r="C10206" s="74">
        <f>IF(NewCustomer="Yes", IF(COUNTIF($I$2:$I$11,B10206)&gt;0,0,WEEKDAY(B10206,2)),IF(COUNTIF($I$2:$I$21,B10206)&gt;0,0,WEEKDAY(B10206,2)))</f>
        <v>6</v>
      </c>
      <c r="D10206" s="74">
        <f t="shared" si="2"/>
        <v>8</v>
      </c>
      <c r="E10206" s="12">
        <f>IFERROR(VLOOKUP(A10206,'IDAR Meter Data'!$A:$B,2,1),"")</f>
        <v>156</v>
      </c>
      <c r="F10206" s="75">
        <f>IF(CECCZ="CZ03",'Outside Temp'!B10206,IF(CECCZ="CZ04",'Outside Temp'!B10207,IF(CECCZ="CZ12",'Outside Temp'!B10208, IF(CECCZ="CZ13",'Outside Temp'!B10209))))</f>
        <v>69.06666667</v>
      </c>
      <c r="G10206" s="12">
        <f t="shared" si="3"/>
        <v>2</v>
      </c>
    </row>
    <row r="10207" ht="15.75" customHeight="1">
      <c r="A10207" s="13">
        <v>42231.34375</v>
      </c>
      <c r="B10207" s="73">
        <f t="shared" si="1"/>
        <v>42231</v>
      </c>
      <c r="C10207" s="74">
        <f>IF(NewCustomer="Yes", IF(COUNTIF($I$2:$I$11,B10207)&gt;0,0,WEEKDAY(B10207,2)),IF(COUNTIF($I$2:$I$21,B10207)&gt;0,0,WEEKDAY(B10207,2)))</f>
        <v>6</v>
      </c>
      <c r="D10207" s="74">
        <f t="shared" si="2"/>
        <v>8</v>
      </c>
      <c r="E10207" s="12">
        <f>IFERROR(VLOOKUP(A10207,'IDAR Meter Data'!$A:$B,2,1),"")</f>
        <v>163</v>
      </c>
      <c r="F10207" s="75">
        <f>IF(CECCZ="CZ03",'Outside Temp'!B10207,IF(CECCZ="CZ04",'Outside Temp'!B10208,IF(CECCZ="CZ12",'Outside Temp'!B10209, IF(CECCZ="CZ13",'Outside Temp'!B10210))))</f>
        <v>69.31666667</v>
      </c>
      <c r="G10207" s="12">
        <f t="shared" si="3"/>
        <v>2</v>
      </c>
    </row>
    <row r="10208" ht="15.75" customHeight="1">
      <c r="A10208" s="13">
        <v>42231.354166666664</v>
      </c>
      <c r="B10208" s="73">
        <f t="shared" si="1"/>
        <v>42231</v>
      </c>
      <c r="C10208" s="74">
        <f>IF(NewCustomer="Yes", IF(COUNTIF($I$2:$I$11,B10208)&gt;0,0,WEEKDAY(B10208,2)),IF(COUNTIF($I$2:$I$21,B10208)&gt;0,0,WEEKDAY(B10208,2)))</f>
        <v>6</v>
      </c>
      <c r="D10208" s="74">
        <f t="shared" si="2"/>
        <v>8</v>
      </c>
      <c r="E10208" s="12">
        <f>IFERROR(VLOOKUP(A10208,'IDAR Meter Data'!$A:$B,2,1),"")</f>
        <v>153</v>
      </c>
      <c r="F10208" s="75">
        <f>IF(CECCZ="CZ03",'Outside Temp'!B10208,IF(CECCZ="CZ04",'Outside Temp'!B10209,IF(CECCZ="CZ12",'Outside Temp'!B10210, IF(CECCZ="CZ13",'Outside Temp'!B10211))))</f>
        <v>69.56666667</v>
      </c>
      <c r="G10208" s="12">
        <f t="shared" si="3"/>
        <v>2</v>
      </c>
    </row>
    <row r="10209" ht="15.75" customHeight="1">
      <c r="A10209" s="13">
        <v>42231.364583333336</v>
      </c>
      <c r="B10209" s="73">
        <f t="shared" si="1"/>
        <v>42231</v>
      </c>
      <c r="C10209" s="74">
        <f>IF(NewCustomer="Yes", IF(COUNTIF($I$2:$I$11,B10209)&gt;0,0,WEEKDAY(B10209,2)),IF(COUNTIF($I$2:$I$21,B10209)&gt;0,0,WEEKDAY(B10209,2)))</f>
        <v>6</v>
      </c>
      <c r="D10209" s="74">
        <f t="shared" si="2"/>
        <v>8</v>
      </c>
      <c r="E10209" s="12">
        <f>IFERROR(VLOOKUP(A10209,'IDAR Meter Data'!$A:$B,2,1),"")</f>
        <v>151</v>
      </c>
      <c r="F10209" s="75">
        <f>IF(CECCZ="CZ03",'Outside Temp'!B10209,IF(CECCZ="CZ04",'Outside Temp'!B10210,IF(CECCZ="CZ12",'Outside Temp'!B10211, IF(CECCZ="CZ13",'Outside Temp'!B10212))))</f>
        <v>69.81666667</v>
      </c>
      <c r="G10209" s="12">
        <f t="shared" si="3"/>
        <v>2</v>
      </c>
    </row>
    <row r="10210" ht="15.75" customHeight="1">
      <c r="A10210" s="13">
        <v>42231.375</v>
      </c>
      <c r="B10210" s="73">
        <f t="shared" si="1"/>
        <v>42231</v>
      </c>
      <c r="C10210" s="74">
        <f>IF(NewCustomer="Yes", IF(COUNTIF($I$2:$I$11,B10210)&gt;0,0,WEEKDAY(B10210,2)),IF(COUNTIF($I$2:$I$21,B10210)&gt;0,0,WEEKDAY(B10210,2)))</f>
        <v>6</v>
      </c>
      <c r="D10210" s="74">
        <f t="shared" si="2"/>
        <v>9</v>
      </c>
      <c r="E10210" s="12">
        <f>IFERROR(VLOOKUP(A10210,'IDAR Meter Data'!$A:$B,2,1),"")</f>
        <v>155</v>
      </c>
      <c r="F10210" s="75">
        <f>IF(CECCZ="CZ03",'Outside Temp'!B10210,IF(CECCZ="CZ04",'Outside Temp'!B10211,IF(CECCZ="CZ12",'Outside Temp'!B10212, IF(CECCZ="CZ13",'Outside Temp'!B10213))))</f>
        <v>70.13333333</v>
      </c>
      <c r="G10210" s="12">
        <f t="shared" si="3"/>
        <v>3</v>
      </c>
    </row>
    <row r="10211" ht="15.75" customHeight="1">
      <c r="A10211" s="13">
        <v>42231.385416666664</v>
      </c>
      <c r="B10211" s="73">
        <f t="shared" si="1"/>
        <v>42231</v>
      </c>
      <c r="C10211" s="74">
        <f>IF(NewCustomer="Yes", IF(COUNTIF($I$2:$I$11,B10211)&gt;0,0,WEEKDAY(B10211,2)),IF(COUNTIF($I$2:$I$21,B10211)&gt;0,0,WEEKDAY(B10211,2)))</f>
        <v>6</v>
      </c>
      <c r="D10211" s="74">
        <f t="shared" si="2"/>
        <v>9</v>
      </c>
      <c r="E10211" s="12">
        <f>IFERROR(VLOOKUP(A10211,'IDAR Meter Data'!$A:$B,2,1),"")</f>
        <v>180</v>
      </c>
      <c r="F10211" s="75">
        <f>IF(CECCZ="CZ03",'Outside Temp'!B10211,IF(CECCZ="CZ04",'Outside Temp'!B10212,IF(CECCZ="CZ12",'Outside Temp'!B10213, IF(CECCZ="CZ13",'Outside Temp'!B10214))))</f>
        <v>70.63333333</v>
      </c>
      <c r="G10211" s="12">
        <f t="shared" si="3"/>
        <v>3</v>
      </c>
    </row>
    <row r="10212" ht="15.75" customHeight="1">
      <c r="A10212" s="13">
        <v>42231.395833333336</v>
      </c>
      <c r="B10212" s="73">
        <f t="shared" si="1"/>
        <v>42231</v>
      </c>
      <c r="C10212" s="74">
        <f>IF(NewCustomer="Yes", IF(COUNTIF($I$2:$I$11,B10212)&gt;0,0,WEEKDAY(B10212,2)),IF(COUNTIF($I$2:$I$21,B10212)&gt;0,0,WEEKDAY(B10212,2)))</f>
        <v>6</v>
      </c>
      <c r="D10212" s="74">
        <f t="shared" si="2"/>
        <v>9</v>
      </c>
      <c r="E10212" s="12">
        <f>IFERROR(VLOOKUP(A10212,'IDAR Meter Data'!$A:$B,2,1),"")</f>
        <v>164</v>
      </c>
      <c r="F10212" s="75">
        <f>IF(CECCZ="CZ03",'Outside Temp'!B10212,IF(CECCZ="CZ04",'Outside Temp'!B10213,IF(CECCZ="CZ12",'Outside Temp'!B10214, IF(CECCZ="CZ13",'Outside Temp'!B10215))))</f>
        <v>71.13333333</v>
      </c>
      <c r="G10212" s="12">
        <f t="shared" si="3"/>
        <v>3</v>
      </c>
    </row>
    <row r="10213" ht="15.75" customHeight="1">
      <c r="A10213" s="13">
        <v>42231.40625</v>
      </c>
      <c r="B10213" s="73">
        <f t="shared" si="1"/>
        <v>42231</v>
      </c>
      <c r="C10213" s="74">
        <f>IF(NewCustomer="Yes", IF(COUNTIF($I$2:$I$11,B10213)&gt;0,0,WEEKDAY(B10213,2)),IF(COUNTIF($I$2:$I$21,B10213)&gt;0,0,WEEKDAY(B10213,2)))</f>
        <v>6</v>
      </c>
      <c r="D10213" s="74">
        <f t="shared" si="2"/>
        <v>9</v>
      </c>
      <c r="E10213" s="12">
        <f>IFERROR(VLOOKUP(A10213,'IDAR Meter Data'!$A:$B,2,1),"")</f>
        <v>158</v>
      </c>
      <c r="F10213" s="75">
        <f>IF(CECCZ="CZ03",'Outside Temp'!B10213,IF(CECCZ="CZ04",'Outside Temp'!B10214,IF(CECCZ="CZ12",'Outside Temp'!B10215, IF(CECCZ="CZ13",'Outside Temp'!B10216))))</f>
        <v>71.63333333</v>
      </c>
      <c r="G10213" s="12">
        <f t="shared" si="3"/>
        <v>3</v>
      </c>
    </row>
    <row r="10214" ht="15.75" customHeight="1">
      <c r="A10214" s="13">
        <v>42231.416666666664</v>
      </c>
      <c r="B10214" s="73">
        <f t="shared" si="1"/>
        <v>42231</v>
      </c>
      <c r="C10214" s="74">
        <f>IF(NewCustomer="Yes", IF(COUNTIF($I$2:$I$11,B10214)&gt;0,0,WEEKDAY(B10214,2)),IF(COUNTIF($I$2:$I$21,B10214)&gt;0,0,WEEKDAY(B10214,2)))</f>
        <v>6</v>
      </c>
      <c r="D10214" s="74">
        <f t="shared" si="2"/>
        <v>10</v>
      </c>
      <c r="E10214" s="12">
        <f>IFERROR(VLOOKUP(A10214,'IDAR Meter Data'!$A:$B,2,1),"")</f>
        <v>181</v>
      </c>
      <c r="F10214" s="75">
        <f>IF(CECCZ="CZ03",'Outside Temp'!B10214,IF(CECCZ="CZ04",'Outside Temp'!B10215,IF(CECCZ="CZ12",'Outside Temp'!B10216, IF(CECCZ="CZ13",'Outside Temp'!B10217))))</f>
        <v>72.2</v>
      </c>
      <c r="G10214" s="12">
        <f t="shared" si="3"/>
        <v>3</v>
      </c>
    </row>
    <row r="10215" ht="15.75" customHeight="1">
      <c r="A10215" s="13">
        <v>42231.427083333336</v>
      </c>
      <c r="B10215" s="73">
        <f t="shared" si="1"/>
        <v>42231</v>
      </c>
      <c r="C10215" s="74">
        <f>IF(NewCustomer="Yes", IF(COUNTIF($I$2:$I$11,B10215)&gt;0,0,WEEKDAY(B10215,2)),IF(COUNTIF($I$2:$I$21,B10215)&gt;0,0,WEEKDAY(B10215,2)))</f>
        <v>6</v>
      </c>
      <c r="D10215" s="74">
        <f t="shared" si="2"/>
        <v>10</v>
      </c>
      <c r="E10215" s="12">
        <f>IFERROR(VLOOKUP(A10215,'IDAR Meter Data'!$A:$B,2,1),"")</f>
        <v>170</v>
      </c>
      <c r="F10215" s="75">
        <f>IF(CECCZ="CZ03",'Outside Temp'!B10215,IF(CECCZ="CZ04",'Outside Temp'!B10216,IF(CECCZ="CZ12",'Outside Temp'!B10217, IF(CECCZ="CZ13",'Outside Temp'!B10218))))</f>
        <v>72.95</v>
      </c>
      <c r="G10215" s="12">
        <f t="shared" si="3"/>
        <v>3</v>
      </c>
    </row>
    <row r="10216" ht="15.75" customHeight="1">
      <c r="A10216" s="13">
        <v>42231.4375</v>
      </c>
      <c r="B10216" s="73">
        <f t="shared" si="1"/>
        <v>42231</v>
      </c>
      <c r="C10216" s="74">
        <f>IF(NewCustomer="Yes", IF(COUNTIF($I$2:$I$11,B10216)&gt;0,0,WEEKDAY(B10216,2)),IF(COUNTIF($I$2:$I$21,B10216)&gt;0,0,WEEKDAY(B10216,2)))</f>
        <v>6</v>
      </c>
      <c r="D10216" s="74">
        <f t="shared" si="2"/>
        <v>10</v>
      </c>
      <c r="E10216" s="12">
        <f>IFERROR(VLOOKUP(A10216,'IDAR Meter Data'!$A:$B,2,1),"")</f>
        <v>169</v>
      </c>
      <c r="F10216" s="75">
        <f>IF(CECCZ="CZ03",'Outside Temp'!B10216,IF(CECCZ="CZ04",'Outside Temp'!B10217,IF(CECCZ="CZ12",'Outside Temp'!B10218, IF(CECCZ="CZ13",'Outside Temp'!B10219))))</f>
        <v>73.7</v>
      </c>
      <c r="G10216" s="12">
        <f t="shared" si="3"/>
        <v>3</v>
      </c>
    </row>
    <row r="10217" ht="15.75" customHeight="1">
      <c r="A10217" s="13">
        <v>42231.447916666664</v>
      </c>
      <c r="B10217" s="73">
        <f t="shared" si="1"/>
        <v>42231</v>
      </c>
      <c r="C10217" s="74">
        <f>IF(NewCustomer="Yes", IF(COUNTIF($I$2:$I$11,B10217)&gt;0,0,WEEKDAY(B10217,2)),IF(COUNTIF($I$2:$I$21,B10217)&gt;0,0,WEEKDAY(B10217,2)))</f>
        <v>6</v>
      </c>
      <c r="D10217" s="74">
        <f t="shared" si="2"/>
        <v>10</v>
      </c>
      <c r="E10217" s="12">
        <f>IFERROR(VLOOKUP(A10217,'IDAR Meter Data'!$A:$B,2,1),"")</f>
        <v>175</v>
      </c>
      <c r="F10217" s="75">
        <f>IF(CECCZ="CZ03",'Outside Temp'!B10217,IF(CECCZ="CZ04",'Outside Temp'!B10218,IF(CECCZ="CZ12",'Outside Temp'!B10219, IF(CECCZ="CZ13",'Outside Temp'!B10220))))</f>
        <v>74.45</v>
      </c>
      <c r="G10217" s="12">
        <f t="shared" si="3"/>
        <v>3</v>
      </c>
    </row>
    <row r="10218" ht="15.75" customHeight="1">
      <c r="A10218" s="13">
        <v>42231.458333333336</v>
      </c>
      <c r="B10218" s="73">
        <f t="shared" si="1"/>
        <v>42231</v>
      </c>
      <c r="C10218" s="74">
        <f>IF(NewCustomer="Yes", IF(COUNTIF($I$2:$I$11,B10218)&gt;0,0,WEEKDAY(B10218,2)),IF(COUNTIF($I$2:$I$21,B10218)&gt;0,0,WEEKDAY(B10218,2)))</f>
        <v>6</v>
      </c>
      <c r="D10218" s="74">
        <f t="shared" si="2"/>
        <v>11</v>
      </c>
      <c r="E10218" s="12">
        <f>IFERROR(VLOOKUP(A10218,'IDAR Meter Data'!$A:$B,2,1),"")</f>
        <v>173</v>
      </c>
      <c r="F10218" s="75">
        <f>IF(CECCZ="CZ03",'Outside Temp'!B10218,IF(CECCZ="CZ04",'Outside Temp'!B10219,IF(CECCZ="CZ12",'Outside Temp'!B10220, IF(CECCZ="CZ13",'Outside Temp'!B10221))))</f>
        <v>75.2</v>
      </c>
      <c r="G10218" s="12">
        <f t="shared" si="3"/>
        <v>4</v>
      </c>
    </row>
    <row r="10219" ht="15.75" customHeight="1">
      <c r="A10219" s="13">
        <v>42231.46875</v>
      </c>
      <c r="B10219" s="73">
        <f t="shared" si="1"/>
        <v>42231</v>
      </c>
      <c r="C10219" s="74">
        <f>IF(NewCustomer="Yes", IF(COUNTIF($I$2:$I$11,B10219)&gt;0,0,WEEKDAY(B10219,2)),IF(COUNTIF($I$2:$I$21,B10219)&gt;0,0,WEEKDAY(B10219,2)))</f>
        <v>6</v>
      </c>
      <c r="D10219" s="74">
        <f t="shared" si="2"/>
        <v>11</v>
      </c>
      <c r="E10219" s="12">
        <f>IFERROR(VLOOKUP(A10219,'IDAR Meter Data'!$A:$B,2,1),"")</f>
        <v>181</v>
      </c>
      <c r="F10219" s="75">
        <f>IF(CECCZ="CZ03",'Outside Temp'!B10219,IF(CECCZ="CZ04",'Outside Temp'!B10220,IF(CECCZ="CZ12",'Outside Temp'!B10221, IF(CECCZ="CZ13",'Outside Temp'!B10222))))</f>
        <v>75.95</v>
      </c>
      <c r="G10219" s="12">
        <f t="shared" si="3"/>
        <v>4</v>
      </c>
    </row>
    <row r="10220" ht="15.75" customHeight="1">
      <c r="A10220" s="13">
        <v>42231.479166666664</v>
      </c>
      <c r="B10220" s="73">
        <f t="shared" si="1"/>
        <v>42231</v>
      </c>
      <c r="C10220" s="74">
        <f>IF(NewCustomer="Yes", IF(COUNTIF($I$2:$I$11,B10220)&gt;0,0,WEEKDAY(B10220,2)),IF(COUNTIF($I$2:$I$21,B10220)&gt;0,0,WEEKDAY(B10220,2)))</f>
        <v>6</v>
      </c>
      <c r="D10220" s="74">
        <f t="shared" si="2"/>
        <v>11</v>
      </c>
      <c r="E10220" s="12">
        <f>IFERROR(VLOOKUP(A10220,'IDAR Meter Data'!$A:$B,2,1),"")</f>
        <v>194</v>
      </c>
      <c r="F10220" s="75">
        <f>IF(CECCZ="CZ03",'Outside Temp'!B10220,IF(CECCZ="CZ04",'Outside Temp'!B10221,IF(CECCZ="CZ12",'Outside Temp'!B10222, IF(CECCZ="CZ13",'Outside Temp'!B10223))))</f>
        <v>76.7</v>
      </c>
      <c r="G10220" s="12">
        <f t="shared" si="3"/>
        <v>4</v>
      </c>
    </row>
    <row r="10221" ht="15.75" customHeight="1">
      <c r="A10221" s="13">
        <v>42231.489583333336</v>
      </c>
      <c r="B10221" s="73">
        <f t="shared" si="1"/>
        <v>42231</v>
      </c>
      <c r="C10221" s="74">
        <f>IF(NewCustomer="Yes", IF(COUNTIF($I$2:$I$11,B10221)&gt;0,0,WEEKDAY(B10221,2)),IF(COUNTIF($I$2:$I$21,B10221)&gt;0,0,WEEKDAY(B10221,2)))</f>
        <v>6</v>
      </c>
      <c r="D10221" s="74">
        <f t="shared" si="2"/>
        <v>11</v>
      </c>
      <c r="E10221" s="12">
        <f>IFERROR(VLOOKUP(A10221,'IDAR Meter Data'!$A:$B,2,1),"")</f>
        <v>180</v>
      </c>
      <c r="F10221" s="75">
        <f>IF(CECCZ="CZ03",'Outside Temp'!B10221,IF(CECCZ="CZ04",'Outside Temp'!B10222,IF(CECCZ="CZ12",'Outside Temp'!B10223, IF(CECCZ="CZ13",'Outside Temp'!B10224))))</f>
        <v>77.45</v>
      </c>
      <c r="G10221" s="12">
        <f t="shared" si="3"/>
        <v>4</v>
      </c>
    </row>
    <row r="10222" ht="15.75" customHeight="1">
      <c r="A10222" s="13">
        <v>42231.5</v>
      </c>
      <c r="B10222" s="73">
        <f t="shared" si="1"/>
        <v>42231</v>
      </c>
      <c r="C10222" s="74">
        <f>IF(NewCustomer="Yes", IF(COUNTIF($I$2:$I$11,B10222)&gt;0,0,WEEKDAY(B10222,2)),IF(COUNTIF($I$2:$I$21,B10222)&gt;0,0,WEEKDAY(B10222,2)))</f>
        <v>6</v>
      </c>
      <c r="D10222" s="74">
        <f t="shared" si="2"/>
        <v>12</v>
      </c>
      <c r="E10222" s="12">
        <f>IFERROR(VLOOKUP(A10222,'IDAR Meter Data'!$A:$B,2,1),"")</f>
        <v>182</v>
      </c>
      <c r="F10222" s="75">
        <f>IF(CECCZ="CZ03",'Outside Temp'!B10222,IF(CECCZ="CZ04",'Outside Temp'!B10223,IF(CECCZ="CZ12",'Outside Temp'!B10224, IF(CECCZ="CZ13",'Outside Temp'!B10225))))</f>
        <v>78.33333333</v>
      </c>
      <c r="G10222" s="12">
        <f t="shared" si="3"/>
        <v>4</v>
      </c>
    </row>
    <row r="10223" ht="15.75" customHeight="1">
      <c r="A10223" s="13">
        <v>42231.510416666664</v>
      </c>
      <c r="B10223" s="73">
        <f t="shared" si="1"/>
        <v>42231</v>
      </c>
      <c r="C10223" s="74">
        <f>IF(NewCustomer="Yes", IF(COUNTIF($I$2:$I$11,B10223)&gt;0,0,WEEKDAY(B10223,2)),IF(COUNTIF($I$2:$I$21,B10223)&gt;0,0,WEEKDAY(B10223,2)))</f>
        <v>6</v>
      </c>
      <c r="D10223" s="74">
        <f t="shared" si="2"/>
        <v>12</v>
      </c>
      <c r="E10223" s="12">
        <f>IFERROR(VLOOKUP(A10223,'IDAR Meter Data'!$A:$B,2,1),"")</f>
        <v>193</v>
      </c>
      <c r="F10223" s="75">
        <f>IF(CECCZ="CZ03",'Outside Temp'!B10223,IF(CECCZ="CZ04",'Outside Temp'!B10224,IF(CECCZ="CZ12",'Outside Temp'!B10225, IF(CECCZ="CZ13",'Outside Temp'!B10226))))</f>
        <v>79.58333333</v>
      </c>
      <c r="G10223" s="12">
        <f t="shared" si="3"/>
        <v>4</v>
      </c>
    </row>
    <row r="10224" ht="15.75" customHeight="1">
      <c r="A10224" s="13">
        <v>42231.520833333336</v>
      </c>
      <c r="B10224" s="73">
        <f t="shared" si="1"/>
        <v>42231</v>
      </c>
      <c r="C10224" s="74">
        <f>IF(NewCustomer="Yes", IF(COUNTIF($I$2:$I$11,B10224)&gt;0,0,WEEKDAY(B10224,2)),IF(COUNTIF($I$2:$I$21,B10224)&gt;0,0,WEEKDAY(B10224,2)))</f>
        <v>6</v>
      </c>
      <c r="D10224" s="74">
        <f t="shared" si="2"/>
        <v>12</v>
      </c>
      <c r="E10224" s="12">
        <f>IFERROR(VLOOKUP(A10224,'IDAR Meter Data'!$A:$B,2,1),"")</f>
        <v>187</v>
      </c>
      <c r="F10224" s="75">
        <f>IF(CECCZ="CZ03",'Outside Temp'!B10224,IF(CECCZ="CZ04",'Outside Temp'!B10225,IF(CECCZ="CZ12",'Outside Temp'!B10226, IF(CECCZ="CZ13",'Outside Temp'!B10227))))</f>
        <v>80.83333333</v>
      </c>
      <c r="G10224" s="12">
        <f t="shared" si="3"/>
        <v>5</v>
      </c>
    </row>
    <row r="10225" ht="15.75" customHeight="1">
      <c r="A10225" s="13">
        <v>42231.53125</v>
      </c>
      <c r="B10225" s="73">
        <f t="shared" si="1"/>
        <v>42231</v>
      </c>
      <c r="C10225" s="74">
        <f>IF(NewCustomer="Yes", IF(COUNTIF($I$2:$I$11,B10225)&gt;0,0,WEEKDAY(B10225,2)),IF(COUNTIF($I$2:$I$21,B10225)&gt;0,0,WEEKDAY(B10225,2)))</f>
        <v>6</v>
      </c>
      <c r="D10225" s="74">
        <f t="shared" si="2"/>
        <v>12</v>
      </c>
      <c r="E10225" s="12">
        <f>IFERROR(VLOOKUP(A10225,'IDAR Meter Data'!$A:$B,2,1),"")</f>
        <v>215</v>
      </c>
      <c r="F10225" s="75">
        <f>IF(CECCZ="CZ03",'Outside Temp'!B10225,IF(CECCZ="CZ04",'Outside Temp'!B10226,IF(CECCZ="CZ12",'Outside Temp'!B10227, IF(CECCZ="CZ13",'Outside Temp'!B10228))))</f>
        <v>82.08333333</v>
      </c>
      <c r="G10225" s="12">
        <f t="shared" si="3"/>
        <v>5</v>
      </c>
    </row>
    <row r="10226" ht="15.75" customHeight="1">
      <c r="A10226" s="13">
        <v>42231.541666666664</v>
      </c>
      <c r="B10226" s="73">
        <f t="shared" si="1"/>
        <v>42231</v>
      </c>
      <c r="C10226" s="74">
        <f>IF(NewCustomer="Yes", IF(COUNTIF($I$2:$I$11,B10226)&gt;0,0,WEEKDAY(B10226,2)),IF(COUNTIF($I$2:$I$21,B10226)&gt;0,0,WEEKDAY(B10226,2)))</f>
        <v>6</v>
      </c>
      <c r="D10226" s="74">
        <f t="shared" si="2"/>
        <v>13</v>
      </c>
      <c r="E10226" s="12">
        <f>IFERROR(VLOOKUP(A10226,'IDAR Meter Data'!$A:$B,2,1),"")</f>
        <v>192</v>
      </c>
      <c r="F10226" s="75">
        <f>IF(CECCZ="CZ03",'Outside Temp'!B10226,IF(CECCZ="CZ04",'Outside Temp'!B10227,IF(CECCZ="CZ12",'Outside Temp'!B10228, IF(CECCZ="CZ13",'Outside Temp'!B10229))))</f>
        <v>83.6</v>
      </c>
      <c r="G10226" s="12">
        <f t="shared" si="3"/>
        <v>5</v>
      </c>
    </row>
    <row r="10227" ht="15.75" customHeight="1">
      <c r="A10227" s="13">
        <v>42231.552083333336</v>
      </c>
      <c r="B10227" s="73">
        <f t="shared" si="1"/>
        <v>42231</v>
      </c>
      <c r="C10227" s="74">
        <f>IF(NewCustomer="Yes", IF(COUNTIF($I$2:$I$11,B10227)&gt;0,0,WEEKDAY(B10227,2)),IF(COUNTIF($I$2:$I$21,B10227)&gt;0,0,WEEKDAY(B10227,2)))</f>
        <v>6</v>
      </c>
      <c r="D10227" s="74">
        <f t="shared" si="2"/>
        <v>13</v>
      </c>
      <c r="E10227" s="12">
        <f>IFERROR(VLOOKUP(A10227,'IDAR Meter Data'!$A:$B,2,1),"")</f>
        <v>203</v>
      </c>
      <c r="F10227" s="75">
        <f>IF(CECCZ="CZ03",'Outside Temp'!B10227,IF(CECCZ="CZ04",'Outside Temp'!B10228,IF(CECCZ="CZ12",'Outside Temp'!B10229, IF(CECCZ="CZ13",'Outside Temp'!B10230))))</f>
        <v>85.85</v>
      </c>
      <c r="G10227" s="12">
        <f t="shared" si="3"/>
        <v>6</v>
      </c>
    </row>
    <row r="10228" ht="15.75" customHeight="1">
      <c r="A10228" s="13">
        <v>42231.5625</v>
      </c>
      <c r="B10228" s="73">
        <f t="shared" si="1"/>
        <v>42231</v>
      </c>
      <c r="C10228" s="74">
        <f>IF(NewCustomer="Yes", IF(COUNTIF($I$2:$I$11,B10228)&gt;0,0,WEEKDAY(B10228,2)),IF(COUNTIF($I$2:$I$21,B10228)&gt;0,0,WEEKDAY(B10228,2)))</f>
        <v>6</v>
      </c>
      <c r="D10228" s="74">
        <f t="shared" si="2"/>
        <v>13</v>
      </c>
      <c r="E10228" s="12">
        <f>IFERROR(VLOOKUP(A10228,'IDAR Meter Data'!$A:$B,2,1),"")</f>
        <v>208</v>
      </c>
      <c r="F10228" s="75">
        <f>IF(CECCZ="CZ03",'Outside Temp'!B10228,IF(CECCZ="CZ04",'Outside Temp'!B10229,IF(CECCZ="CZ12",'Outside Temp'!B10230, IF(CECCZ="CZ13",'Outside Temp'!B10231))))</f>
        <v>88.1</v>
      </c>
      <c r="G10228" s="12">
        <f t="shared" si="3"/>
        <v>6</v>
      </c>
    </row>
    <row r="10229" ht="15.75" customHeight="1">
      <c r="A10229" s="13">
        <v>42231.572916666664</v>
      </c>
      <c r="B10229" s="73">
        <f t="shared" si="1"/>
        <v>42231</v>
      </c>
      <c r="C10229" s="74">
        <f>IF(NewCustomer="Yes", IF(COUNTIF($I$2:$I$11,B10229)&gt;0,0,WEEKDAY(B10229,2)),IF(COUNTIF($I$2:$I$21,B10229)&gt;0,0,WEEKDAY(B10229,2)))</f>
        <v>6</v>
      </c>
      <c r="D10229" s="74">
        <f t="shared" si="2"/>
        <v>13</v>
      </c>
      <c r="E10229" s="12">
        <f>IFERROR(VLOOKUP(A10229,'IDAR Meter Data'!$A:$B,2,1),"")</f>
        <v>217</v>
      </c>
      <c r="F10229" s="75">
        <f>IF(CECCZ="CZ03",'Outside Temp'!B10229,IF(CECCZ="CZ04",'Outside Temp'!B10230,IF(CECCZ="CZ12",'Outside Temp'!B10231, IF(CECCZ="CZ13",'Outside Temp'!B10232))))</f>
        <v>90.35</v>
      </c>
      <c r="G10229" s="12">
        <f t="shared" si="3"/>
        <v>7</v>
      </c>
    </row>
    <row r="10230" ht="15.75" customHeight="1">
      <c r="A10230" s="13">
        <v>42231.583333333336</v>
      </c>
      <c r="B10230" s="73">
        <f t="shared" si="1"/>
        <v>42231</v>
      </c>
      <c r="C10230" s="74">
        <f>IF(NewCustomer="Yes", IF(COUNTIF($I$2:$I$11,B10230)&gt;0,0,WEEKDAY(B10230,2)),IF(COUNTIF($I$2:$I$21,B10230)&gt;0,0,WEEKDAY(B10230,2)))</f>
        <v>6</v>
      </c>
      <c r="D10230" s="74">
        <f t="shared" si="2"/>
        <v>14</v>
      </c>
      <c r="E10230" s="12">
        <f>IFERROR(VLOOKUP(A10230,'IDAR Meter Data'!$A:$B,2,1),"")</f>
        <v>207</v>
      </c>
      <c r="F10230" s="75">
        <f>IF(CECCZ="CZ03",'Outside Temp'!B10230,IF(CECCZ="CZ04",'Outside Temp'!B10231,IF(CECCZ="CZ12",'Outside Temp'!B10232, IF(CECCZ="CZ13",'Outside Temp'!B10233))))</f>
        <v>91.8</v>
      </c>
      <c r="G10230" s="12">
        <f t="shared" si="3"/>
        <v>7</v>
      </c>
    </row>
    <row r="10231" ht="15.75" customHeight="1">
      <c r="A10231" s="13">
        <v>42231.59375</v>
      </c>
      <c r="B10231" s="73">
        <f t="shared" si="1"/>
        <v>42231</v>
      </c>
      <c r="C10231" s="74">
        <f>IF(NewCustomer="Yes", IF(COUNTIF($I$2:$I$11,B10231)&gt;0,0,WEEKDAY(B10231,2)),IF(COUNTIF($I$2:$I$21,B10231)&gt;0,0,WEEKDAY(B10231,2)))</f>
        <v>6</v>
      </c>
      <c r="D10231" s="74">
        <f t="shared" si="2"/>
        <v>14</v>
      </c>
      <c r="E10231" s="12">
        <f>IFERROR(VLOOKUP(A10231,'IDAR Meter Data'!$A:$B,2,1),"")</f>
        <v>211</v>
      </c>
      <c r="F10231" s="75">
        <f>IF(CECCZ="CZ03",'Outside Temp'!B10231,IF(CECCZ="CZ04",'Outside Temp'!B10232,IF(CECCZ="CZ12",'Outside Temp'!B10233, IF(CECCZ="CZ13",'Outside Temp'!B10234))))</f>
        <v>91.05</v>
      </c>
      <c r="G10231" s="12">
        <f t="shared" si="3"/>
        <v>7</v>
      </c>
    </row>
    <row r="10232" ht="15.75" customHeight="1">
      <c r="A10232" s="13">
        <v>42231.604166666664</v>
      </c>
      <c r="B10232" s="73">
        <f t="shared" si="1"/>
        <v>42231</v>
      </c>
      <c r="C10232" s="74">
        <f>IF(NewCustomer="Yes", IF(COUNTIF($I$2:$I$11,B10232)&gt;0,0,WEEKDAY(B10232,2)),IF(COUNTIF($I$2:$I$21,B10232)&gt;0,0,WEEKDAY(B10232,2)))</f>
        <v>6</v>
      </c>
      <c r="D10232" s="74">
        <f t="shared" si="2"/>
        <v>14</v>
      </c>
      <c r="E10232" s="12">
        <f>IFERROR(VLOOKUP(A10232,'IDAR Meter Data'!$A:$B,2,1),"")</f>
        <v>213</v>
      </c>
      <c r="F10232" s="75">
        <f>IF(CECCZ="CZ03",'Outside Temp'!B10232,IF(CECCZ="CZ04",'Outside Temp'!B10233,IF(CECCZ="CZ12",'Outside Temp'!B10234, IF(CECCZ="CZ13",'Outside Temp'!B10235))))</f>
        <v>90.3</v>
      </c>
      <c r="G10232" s="12">
        <f t="shared" si="3"/>
        <v>7</v>
      </c>
    </row>
    <row r="10233" ht="15.75" customHeight="1">
      <c r="A10233" s="13">
        <v>42231.614583333336</v>
      </c>
      <c r="B10233" s="73">
        <f t="shared" si="1"/>
        <v>42231</v>
      </c>
      <c r="C10233" s="74">
        <f>IF(NewCustomer="Yes", IF(COUNTIF($I$2:$I$11,B10233)&gt;0,0,WEEKDAY(B10233,2)),IF(COUNTIF($I$2:$I$21,B10233)&gt;0,0,WEEKDAY(B10233,2)))</f>
        <v>6</v>
      </c>
      <c r="D10233" s="74">
        <f t="shared" si="2"/>
        <v>14</v>
      </c>
      <c r="E10233" s="12">
        <f>IFERROR(VLOOKUP(A10233,'IDAR Meter Data'!$A:$B,2,1),"")</f>
        <v>216</v>
      </c>
      <c r="F10233" s="75">
        <f>IF(CECCZ="CZ03",'Outside Temp'!B10233,IF(CECCZ="CZ04",'Outside Temp'!B10234,IF(CECCZ="CZ12",'Outside Temp'!B10235, IF(CECCZ="CZ13",'Outside Temp'!B10236))))</f>
        <v>89.55</v>
      </c>
      <c r="G10233" s="12">
        <f t="shared" si="3"/>
        <v>6</v>
      </c>
    </row>
    <row r="10234" ht="15.75" customHeight="1">
      <c r="A10234" s="13">
        <v>42231.625</v>
      </c>
      <c r="B10234" s="73">
        <f t="shared" si="1"/>
        <v>42231</v>
      </c>
      <c r="C10234" s="74">
        <f>IF(NewCustomer="Yes", IF(COUNTIF($I$2:$I$11,B10234)&gt;0,0,WEEKDAY(B10234,2)),IF(COUNTIF($I$2:$I$21,B10234)&gt;0,0,WEEKDAY(B10234,2)))</f>
        <v>6</v>
      </c>
      <c r="D10234" s="74">
        <f t="shared" si="2"/>
        <v>15</v>
      </c>
      <c r="E10234" s="12">
        <f>IFERROR(VLOOKUP(A10234,'IDAR Meter Data'!$A:$B,2,1),"")</f>
        <v>232</v>
      </c>
      <c r="F10234" s="75">
        <f>IF(CECCZ="CZ03",'Outside Temp'!B10234,IF(CECCZ="CZ04",'Outside Temp'!B10235,IF(CECCZ="CZ12",'Outside Temp'!B10236, IF(CECCZ="CZ13",'Outside Temp'!B10237))))</f>
        <v>88.53333333</v>
      </c>
      <c r="G10234" s="12">
        <f t="shared" si="3"/>
        <v>6</v>
      </c>
    </row>
    <row r="10235" ht="15.75" customHeight="1">
      <c r="A10235" s="13">
        <v>42231.635416666664</v>
      </c>
      <c r="B10235" s="73">
        <f t="shared" si="1"/>
        <v>42231</v>
      </c>
      <c r="C10235" s="74">
        <f>IF(NewCustomer="Yes", IF(COUNTIF($I$2:$I$11,B10235)&gt;0,0,WEEKDAY(B10235,2)),IF(COUNTIF($I$2:$I$21,B10235)&gt;0,0,WEEKDAY(B10235,2)))</f>
        <v>6</v>
      </c>
      <c r="D10235" s="74">
        <f t="shared" si="2"/>
        <v>15</v>
      </c>
      <c r="E10235" s="12">
        <f>IFERROR(VLOOKUP(A10235,'IDAR Meter Data'!$A:$B,2,1),"")</f>
        <v>217</v>
      </c>
      <c r="F10235" s="75">
        <f>IF(CECCZ="CZ03",'Outside Temp'!B10235,IF(CECCZ="CZ04",'Outside Temp'!B10236,IF(CECCZ="CZ12",'Outside Temp'!B10237, IF(CECCZ="CZ13",'Outside Temp'!B10238))))</f>
        <v>86.78333333</v>
      </c>
      <c r="G10235" s="12">
        <f t="shared" si="3"/>
        <v>6</v>
      </c>
    </row>
    <row r="10236" ht="15.75" customHeight="1">
      <c r="A10236" s="13">
        <v>42231.645833333336</v>
      </c>
      <c r="B10236" s="73">
        <f t="shared" si="1"/>
        <v>42231</v>
      </c>
      <c r="C10236" s="74">
        <f>IF(NewCustomer="Yes", IF(COUNTIF($I$2:$I$11,B10236)&gt;0,0,WEEKDAY(B10236,2)),IF(COUNTIF($I$2:$I$21,B10236)&gt;0,0,WEEKDAY(B10236,2)))</f>
        <v>6</v>
      </c>
      <c r="D10236" s="74">
        <f t="shared" si="2"/>
        <v>15</v>
      </c>
      <c r="E10236" s="12">
        <f>IFERROR(VLOOKUP(A10236,'IDAR Meter Data'!$A:$B,2,1),"")</f>
        <v>228</v>
      </c>
      <c r="F10236" s="75">
        <f>IF(CECCZ="CZ03",'Outside Temp'!B10236,IF(CECCZ="CZ04",'Outside Temp'!B10237,IF(CECCZ="CZ12",'Outside Temp'!B10238, IF(CECCZ="CZ13",'Outside Temp'!B10239))))</f>
        <v>85.03333333</v>
      </c>
      <c r="G10236" s="12">
        <f t="shared" si="3"/>
        <v>6</v>
      </c>
    </row>
    <row r="10237" ht="15.75" customHeight="1">
      <c r="A10237" s="13">
        <v>42231.65625</v>
      </c>
      <c r="B10237" s="73">
        <f t="shared" si="1"/>
        <v>42231</v>
      </c>
      <c r="C10237" s="74">
        <f>IF(NewCustomer="Yes", IF(COUNTIF($I$2:$I$11,B10237)&gt;0,0,WEEKDAY(B10237,2)),IF(COUNTIF($I$2:$I$21,B10237)&gt;0,0,WEEKDAY(B10237,2)))</f>
        <v>6</v>
      </c>
      <c r="D10237" s="74">
        <f t="shared" si="2"/>
        <v>15</v>
      </c>
      <c r="E10237" s="12">
        <f>IFERROR(VLOOKUP(A10237,'IDAR Meter Data'!$A:$B,2,1),"")</f>
        <v>209</v>
      </c>
      <c r="F10237" s="75">
        <f>IF(CECCZ="CZ03",'Outside Temp'!B10237,IF(CECCZ="CZ04",'Outside Temp'!B10238,IF(CECCZ="CZ12",'Outside Temp'!B10239, IF(CECCZ="CZ13",'Outside Temp'!B10240))))</f>
        <v>83.28333333</v>
      </c>
      <c r="G10237" s="12">
        <f t="shared" si="3"/>
        <v>5</v>
      </c>
    </row>
    <row r="10238" ht="15.75" customHeight="1">
      <c r="A10238" s="13">
        <v>42231.666666666664</v>
      </c>
      <c r="B10238" s="73">
        <f t="shared" si="1"/>
        <v>42231</v>
      </c>
      <c r="C10238" s="74">
        <f>IF(NewCustomer="Yes", IF(COUNTIF($I$2:$I$11,B10238)&gt;0,0,WEEKDAY(B10238,2)),IF(COUNTIF($I$2:$I$21,B10238)&gt;0,0,WEEKDAY(B10238,2)))</f>
        <v>6</v>
      </c>
      <c r="D10238" s="74">
        <f t="shared" si="2"/>
        <v>16</v>
      </c>
      <c r="E10238" s="12">
        <f>IFERROR(VLOOKUP(A10238,'IDAR Meter Data'!$A:$B,2,1),"")</f>
        <v>227</v>
      </c>
      <c r="F10238" s="75">
        <f>IF(CECCZ="CZ03",'Outside Temp'!B10238,IF(CECCZ="CZ04",'Outside Temp'!B10239,IF(CECCZ="CZ12",'Outside Temp'!B10240, IF(CECCZ="CZ13",'Outside Temp'!B10241))))</f>
        <v>81.8</v>
      </c>
      <c r="G10238" s="12">
        <f t="shared" si="3"/>
        <v>5</v>
      </c>
    </row>
    <row r="10239" ht="15.75" customHeight="1">
      <c r="A10239" s="13">
        <v>42231.677083333336</v>
      </c>
      <c r="B10239" s="73">
        <f t="shared" si="1"/>
        <v>42231</v>
      </c>
      <c r="C10239" s="74">
        <f>IF(NewCustomer="Yes", IF(COUNTIF($I$2:$I$11,B10239)&gt;0,0,WEEKDAY(B10239,2)),IF(COUNTIF($I$2:$I$21,B10239)&gt;0,0,WEEKDAY(B10239,2)))</f>
        <v>6</v>
      </c>
      <c r="D10239" s="74">
        <f t="shared" si="2"/>
        <v>16</v>
      </c>
      <c r="E10239" s="12">
        <f>IFERROR(VLOOKUP(A10239,'IDAR Meter Data'!$A:$B,2,1),"")</f>
        <v>239</v>
      </c>
      <c r="F10239" s="75">
        <f>IF(CECCZ="CZ03",'Outside Temp'!B10239,IF(CECCZ="CZ04",'Outside Temp'!B10240,IF(CECCZ="CZ12",'Outside Temp'!B10241, IF(CECCZ="CZ13",'Outside Temp'!B10242))))</f>
        <v>81.05</v>
      </c>
      <c r="G10239" s="12">
        <f t="shared" si="3"/>
        <v>5</v>
      </c>
    </row>
    <row r="10240" ht="15.75" customHeight="1">
      <c r="A10240" s="13">
        <v>42231.6875</v>
      </c>
      <c r="B10240" s="73">
        <f t="shared" si="1"/>
        <v>42231</v>
      </c>
      <c r="C10240" s="74">
        <f>IF(NewCustomer="Yes", IF(COUNTIF($I$2:$I$11,B10240)&gt;0,0,WEEKDAY(B10240,2)),IF(COUNTIF($I$2:$I$21,B10240)&gt;0,0,WEEKDAY(B10240,2)))</f>
        <v>6</v>
      </c>
      <c r="D10240" s="74">
        <f t="shared" si="2"/>
        <v>16</v>
      </c>
      <c r="E10240" s="12">
        <f>IFERROR(VLOOKUP(A10240,'IDAR Meter Data'!$A:$B,2,1),"")</f>
        <v>221</v>
      </c>
      <c r="F10240" s="75">
        <f>IF(CECCZ="CZ03",'Outside Temp'!B10240,IF(CECCZ="CZ04",'Outside Temp'!B10241,IF(CECCZ="CZ12",'Outside Temp'!B10242, IF(CECCZ="CZ13",'Outside Temp'!B10243))))</f>
        <v>80.3</v>
      </c>
      <c r="G10240" s="12">
        <f t="shared" si="3"/>
        <v>5</v>
      </c>
    </row>
    <row r="10241" ht="15.75" customHeight="1">
      <c r="A10241" s="13">
        <v>42231.697916666664</v>
      </c>
      <c r="B10241" s="73">
        <f t="shared" si="1"/>
        <v>42231</v>
      </c>
      <c r="C10241" s="74">
        <f>IF(NewCustomer="Yes", IF(COUNTIF($I$2:$I$11,B10241)&gt;0,0,WEEKDAY(B10241,2)),IF(COUNTIF($I$2:$I$21,B10241)&gt;0,0,WEEKDAY(B10241,2)))</f>
        <v>6</v>
      </c>
      <c r="D10241" s="74">
        <f t="shared" si="2"/>
        <v>16</v>
      </c>
      <c r="E10241" s="12">
        <f>IFERROR(VLOOKUP(A10241,'IDAR Meter Data'!$A:$B,2,1),"")</f>
        <v>228</v>
      </c>
      <c r="F10241" s="75">
        <f>IF(CECCZ="CZ03",'Outside Temp'!B10241,IF(CECCZ="CZ04",'Outside Temp'!B10242,IF(CECCZ="CZ12",'Outside Temp'!B10243, IF(CECCZ="CZ13",'Outside Temp'!B10244))))</f>
        <v>79.55</v>
      </c>
      <c r="G10241" s="12">
        <f t="shared" si="3"/>
        <v>4</v>
      </c>
    </row>
    <row r="10242" ht="15.75" customHeight="1">
      <c r="A10242" s="13">
        <v>42231.708333333336</v>
      </c>
      <c r="B10242" s="73">
        <f t="shared" si="1"/>
        <v>42231</v>
      </c>
      <c r="C10242" s="74">
        <f>IF(NewCustomer="Yes", IF(COUNTIF($I$2:$I$11,B10242)&gt;0,0,WEEKDAY(B10242,2)),IF(COUNTIF($I$2:$I$21,B10242)&gt;0,0,WEEKDAY(B10242,2)))</f>
        <v>6</v>
      </c>
      <c r="D10242" s="74">
        <f t="shared" si="2"/>
        <v>17</v>
      </c>
      <c r="E10242" s="12">
        <f>IFERROR(VLOOKUP(A10242,'IDAR Meter Data'!$A:$B,2,1),"")</f>
        <v>226</v>
      </c>
      <c r="F10242" s="75">
        <f>IF(CECCZ="CZ03",'Outside Temp'!B10242,IF(CECCZ="CZ04",'Outside Temp'!B10243,IF(CECCZ="CZ12",'Outside Temp'!B10244, IF(CECCZ="CZ13",'Outside Temp'!B10245))))</f>
        <v>78.66666667</v>
      </c>
      <c r="G10242" s="12">
        <f t="shared" si="3"/>
        <v>4</v>
      </c>
    </row>
    <row r="10243" ht="15.75" customHeight="1">
      <c r="A10243" s="13">
        <v>42231.71875</v>
      </c>
      <c r="B10243" s="73">
        <f t="shared" si="1"/>
        <v>42231</v>
      </c>
      <c r="C10243" s="74">
        <f>IF(NewCustomer="Yes", IF(COUNTIF($I$2:$I$11,B10243)&gt;0,0,WEEKDAY(B10243,2)),IF(COUNTIF($I$2:$I$21,B10243)&gt;0,0,WEEKDAY(B10243,2)))</f>
        <v>6</v>
      </c>
      <c r="D10243" s="74">
        <f t="shared" si="2"/>
        <v>17</v>
      </c>
      <c r="E10243" s="12">
        <f>IFERROR(VLOOKUP(A10243,'IDAR Meter Data'!$A:$B,2,1),"")</f>
        <v>235</v>
      </c>
      <c r="F10243" s="75">
        <f>IF(CECCZ="CZ03",'Outside Temp'!B10243,IF(CECCZ="CZ04",'Outside Temp'!B10244,IF(CECCZ="CZ12",'Outside Temp'!B10245, IF(CECCZ="CZ13",'Outside Temp'!B10246))))</f>
        <v>77.41666667</v>
      </c>
      <c r="G10243" s="12">
        <f t="shared" si="3"/>
        <v>4</v>
      </c>
    </row>
    <row r="10244" ht="15.75" customHeight="1">
      <c r="A10244" s="13">
        <v>42231.729166666664</v>
      </c>
      <c r="B10244" s="73">
        <f t="shared" si="1"/>
        <v>42231</v>
      </c>
      <c r="C10244" s="74">
        <f>IF(NewCustomer="Yes", IF(COUNTIF($I$2:$I$11,B10244)&gt;0,0,WEEKDAY(B10244,2)),IF(COUNTIF($I$2:$I$21,B10244)&gt;0,0,WEEKDAY(B10244,2)))</f>
        <v>6</v>
      </c>
      <c r="D10244" s="74">
        <f t="shared" si="2"/>
        <v>17</v>
      </c>
      <c r="E10244" s="12">
        <f>IFERROR(VLOOKUP(A10244,'IDAR Meter Data'!$A:$B,2,1),"")</f>
        <v>247</v>
      </c>
      <c r="F10244" s="75">
        <f>IF(CECCZ="CZ03",'Outside Temp'!B10244,IF(CECCZ="CZ04",'Outside Temp'!B10245,IF(CECCZ="CZ12",'Outside Temp'!B10246, IF(CECCZ="CZ13",'Outside Temp'!B10247))))</f>
        <v>76.16666667</v>
      </c>
      <c r="G10244" s="12">
        <f t="shared" si="3"/>
        <v>4</v>
      </c>
    </row>
    <row r="10245" ht="15.75" customHeight="1">
      <c r="A10245" s="13">
        <v>42231.739583333336</v>
      </c>
      <c r="B10245" s="73">
        <f t="shared" si="1"/>
        <v>42231</v>
      </c>
      <c r="C10245" s="74">
        <f>IF(NewCustomer="Yes", IF(COUNTIF($I$2:$I$11,B10245)&gt;0,0,WEEKDAY(B10245,2)),IF(COUNTIF($I$2:$I$21,B10245)&gt;0,0,WEEKDAY(B10245,2)))</f>
        <v>6</v>
      </c>
      <c r="D10245" s="74">
        <f t="shared" si="2"/>
        <v>17</v>
      </c>
      <c r="E10245" s="12">
        <f>IFERROR(VLOOKUP(A10245,'IDAR Meter Data'!$A:$B,2,1),"")</f>
        <v>224</v>
      </c>
      <c r="F10245" s="75">
        <f>IF(CECCZ="CZ03",'Outside Temp'!B10245,IF(CECCZ="CZ04",'Outside Temp'!B10246,IF(CECCZ="CZ12",'Outside Temp'!B10247, IF(CECCZ="CZ13",'Outside Temp'!B10248))))</f>
        <v>74.91666667</v>
      </c>
      <c r="G10245" s="12">
        <f t="shared" si="3"/>
        <v>3</v>
      </c>
    </row>
    <row r="10246" ht="15.75" customHeight="1">
      <c r="A10246" s="13">
        <v>42231.75</v>
      </c>
      <c r="B10246" s="73">
        <f t="shared" si="1"/>
        <v>42231</v>
      </c>
      <c r="C10246" s="74">
        <f>IF(NewCustomer="Yes", IF(COUNTIF($I$2:$I$11,B10246)&gt;0,0,WEEKDAY(B10246,2)),IF(COUNTIF($I$2:$I$21,B10246)&gt;0,0,WEEKDAY(B10246,2)))</f>
        <v>6</v>
      </c>
      <c r="D10246" s="74">
        <f t="shared" si="2"/>
        <v>18</v>
      </c>
      <c r="E10246" s="12">
        <f>IFERROR(VLOOKUP(A10246,'IDAR Meter Data'!$A:$B,2,1),"")</f>
        <v>228</v>
      </c>
      <c r="F10246" s="75">
        <f>IF(CECCZ="CZ03",'Outside Temp'!B10246,IF(CECCZ="CZ04",'Outside Temp'!B10247,IF(CECCZ="CZ12",'Outside Temp'!B10248, IF(CECCZ="CZ13",'Outside Temp'!B10249))))</f>
        <v>73.8</v>
      </c>
      <c r="G10246" s="12">
        <f t="shared" si="3"/>
        <v>3</v>
      </c>
    </row>
    <row r="10247" ht="15.75" customHeight="1">
      <c r="A10247" s="13">
        <v>42231.760416666664</v>
      </c>
      <c r="B10247" s="73">
        <f t="shared" si="1"/>
        <v>42231</v>
      </c>
      <c r="C10247" s="74">
        <f>IF(NewCustomer="Yes", IF(COUNTIF($I$2:$I$11,B10247)&gt;0,0,WEEKDAY(B10247,2)),IF(COUNTIF($I$2:$I$21,B10247)&gt;0,0,WEEKDAY(B10247,2)))</f>
        <v>6</v>
      </c>
      <c r="D10247" s="74">
        <f t="shared" si="2"/>
        <v>18</v>
      </c>
      <c r="E10247" s="12">
        <f>IFERROR(VLOOKUP(A10247,'IDAR Meter Data'!$A:$B,2,1),"")</f>
        <v>216</v>
      </c>
      <c r="F10247" s="75">
        <f>IF(CECCZ="CZ03",'Outside Temp'!B10247,IF(CECCZ="CZ04",'Outside Temp'!B10248,IF(CECCZ="CZ12",'Outside Temp'!B10249, IF(CECCZ="CZ13",'Outside Temp'!B10250))))</f>
        <v>73.05</v>
      </c>
      <c r="G10247" s="12">
        <f t="shared" si="3"/>
        <v>3</v>
      </c>
    </row>
    <row r="10248" ht="15.75" customHeight="1">
      <c r="A10248" s="13">
        <v>42231.770833333336</v>
      </c>
      <c r="B10248" s="73">
        <f t="shared" si="1"/>
        <v>42231</v>
      </c>
      <c r="C10248" s="74">
        <f>IF(NewCustomer="Yes", IF(COUNTIF($I$2:$I$11,B10248)&gt;0,0,WEEKDAY(B10248,2)),IF(COUNTIF($I$2:$I$21,B10248)&gt;0,0,WEEKDAY(B10248,2)))</f>
        <v>6</v>
      </c>
      <c r="D10248" s="74">
        <f t="shared" si="2"/>
        <v>18</v>
      </c>
      <c r="E10248" s="12">
        <f>IFERROR(VLOOKUP(A10248,'IDAR Meter Data'!$A:$B,2,1),"")</f>
        <v>226</v>
      </c>
      <c r="F10248" s="75">
        <f>IF(CECCZ="CZ03",'Outside Temp'!B10248,IF(CECCZ="CZ04",'Outside Temp'!B10249,IF(CECCZ="CZ12",'Outside Temp'!B10250, IF(CECCZ="CZ13",'Outside Temp'!B10251))))</f>
        <v>72.3</v>
      </c>
      <c r="G10248" s="12">
        <f t="shared" si="3"/>
        <v>3</v>
      </c>
    </row>
    <row r="10249" ht="15.75" customHeight="1">
      <c r="A10249" s="13">
        <v>42231.78125</v>
      </c>
      <c r="B10249" s="73">
        <f t="shared" si="1"/>
        <v>42231</v>
      </c>
      <c r="C10249" s="74">
        <f>IF(NewCustomer="Yes", IF(COUNTIF($I$2:$I$11,B10249)&gt;0,0,WEEKDAY(B10249,2)),IF(COUNTIF($I$2:$I$21,B10249)&gt;0,0,WEEKDAY(B10249,2)))</f>
        <v>6</v>
      </c>
      <c r="D10249" s="74">
        <f t="shared" si="2"/>
        <v>18</v>
      </c>
      <c r="E10249" s="12">
        <f>IFERROR(VLOOKUP(A10249,'IDAR Meter Data'!$A:$B,2,1),"")</f>
        <v>234</v>
      </c>
      <c r="F10249" s="75">
        <f>IF(CECCZ="CZ03",'Outside Temp'!B10249,IF(CECCZ="CZ04",'Outside Temp'!B10250,IF(CECCZ="CZ12",'Outside Temp'!B10251, IF(CECCZ="CZ13",'Outside Temp'!B10252))))</f>
        <v>71.55</v>
      </c>
      <c r="G10249" s="12">
        <f t="shared" si="3"/>
        <v>3</v>
      </c>
    </row>
    <row r="10250" ht="15.75" customHeight="1">
      <c r="A10250" s="13">
        <v>42231.791666666664</v>
      </c>
      <c r="B10250" s="73">
        <f t="shared" si="1"/>
        <v>42231</v>
      </c>
      <c r="C10250" s="74">
        <f>IF(NewCustomer="Yes", IF(COUNTIF($I$2:$I$11,B10250)&gt;0,0,WEEKDAY(B10250,2)),IF(COUNTIF($I$2:$I$21,B10250)&gt;0,0,WEEKDAY(B10250,2)))</f>
        <v>6</v>
      </c>
      <c r="D10250" s="74">
        <f t="shared" si="2"/>
        <v>19</v>
      </c>
      <c r="E10250" s="12">
        <f>IFERROR(VLOOKUP(A10250,'IDAR Meter Data'!$A:$B,2,1),"")</f>
        <v>223</v>
      </c>
      <c r="F10250" s="75">
        <f>IF(CECCZ="CZ03",'Outside Temp'!B10250,IF(CECCZ="CZ04",'Outside Temp'!B10251,IF(CECCZ="CZ12",'Outside Temp'!B10252, IF(CECCZ="CZ13",'Outside Temp'!B10253))))</f>
        <v>70.66666667</v>
      </c>
      <c r="G10250" s="12">
        <f t="shared" si="3"/>
        <v>3</v>
      </c>
    </row>
    <row r="10251" ht="15.75" customHeight="1">
      <c r="A10251" s="13">
        <v>42231.802083333336</v>
      </c>
      <c r="B10251" s="73">
        <f t="shared" si="1"/>
        <v>42231</v>
      </c>
      <c r="C10251" s="74">
        <f>IF(NewCustomer="Yes", IF(COUNTIF($I$2:$I$11,B10251)&gt;0,0,WEEKDAY(B10251,2)),IF(COUNTIF($I$2:$I$21,B10251)&gt;0,0,WEEKDAY(B10251,2)))</f>
        <v>6</v>
      </c>
      <c r="D10251" s="74">
        <f t="shared" si="2"/>
        <v>19</v>
      </c>
      <c r="E10251" s="12">
        <f>IFERROR(VLOOKUP(A10251,'IDAR Meter Data'!$A:$B,2,1),"")</f>
        <v>218</v>
      </c>
      <c r="F10251" s="75">
        <f>IF(CECCZ="CZ03",'Outside Temp'!B10251,IF(CECCZ="CZ04",'Outside Temp'!B10252,IF(CECCZ="CZ12",'Outside Temp'!B10253, IF(CECCZ="CZ13",'Outside Temp'!B10254))))</f>
        <v>69.41666667</v>
      </c>
      <c r="G10251" s="12">
        <f t="shared" si="3"/>
        <v>2</v>
      </c>
    </row>
    <row r="10252" ht="15.75" customHeight="1">
      <c r="A10252" s="13">
        <v>42231.8125</v>
      </c>
      <c r="B10252" s="73">
        <f t="shared" si="1"/>
        <v>42231</v>
      </c>
      <c r="C10252" s="74">
        <f>IF(NewCustomer="Yes", IF(COUNTIF($I$2:$I$11,B10252)&gt;0,0,WEEKDAY(B10252,2)),IF(COUNTIF($I$2:$I$21,B10252)&gt;0,0,WEEKDAY(B10252,2)))</f>
        <v>6</v>
      </c>
      <c r="D10252" s="74">
        <f t="shared" si="2"/>
        <v>19</v>
      </c>
      <c r="E10252" s="12">
        <f>IFERROR(VLOOKUP(A10252,'IDAR Meter Data'!$A:$B,2,1),"")</f>
        <v>207</v>
      </c>
      <c r="F10252" s="75">
        <f>IF(CECCZ="CZ03",'Outside Temp'!B10252,IF(CECCZ="CZ04",'Outside Temp'!B10253,IF(CECCZ="CZ12",'Outside Temp'!B10254, IF(CECCZ="CZ13",'Outside Temp'!B10255))))</f>
        <v>68.16666667</v>
      </c>
      <c r="G10252" s="12">
        <f t="shared" si="3"/>
        <v>2</v>
      </c>
    </row>
    <row r="10253" ht="15.75" customHeight="1">
      <c r="A10253" s="13">
        <v>42231.822916666664</v>
      </c>
      <c r="B10253" s="73">
        <f t="shared" si="1"/>
        <v>42231</v>
      </c>
      <c r="C10253" s="74">
        <f>IF(NewCustomer="Yes", IF(COUNTIF($I$2:$I$11,B10253)&gt;0,0,WEEKDAY(B10253,2)),IF(COUNTIF($I$2:$I$21,B10253)&gt;0,0,WEEKDAY(B10253,2)))</f>
        <v>6</v>
      </c>
      <c r="D10253" s="74">
        <f t="shared" si="2"/>
        <v>19</v>
      </c>
      <c r="E10253" s="12">
        <f>IFERROR(VLOOKUP(A10253,'IDAR Meter Data'!$A:$B,2,1),"")</f>
        <v>220</v>
      </c>
      <c r="F10253" s="75">
        <f>IF(CECCZ="CZ03",'Outside Temp'!B10253,IF(CECCZ="CZ04",'Outside Temp'!B10254,IF(CECCZ="CZ12",'Outside Temp'!B10255, IF(CECCZ="CZ13",'Outside Temp'!B10256))))</f>
        <v>66.91666667</v>
      </c>
      <c r="G10253" s="12">
        <f t="shared" si="3"/>
        <v>2</v>
      </c>
    </row>
    <row r="10254" ht="15.75" customHeight="1">
      <c r="A10254" s="13">
        <v>42231.833333333336</v>
      </c>
      <c r="B10254" s="73">
        <f t="shared" si="1"/>
        <v>42231</v>
      </c>
      <c r="C10254" s="74">
        <f>IF(NewCustomer="Yes", IF(COUNTIF($I$2:$I$11,B10254)&gt;0,0,WEEKDAY(B10254,2)),IF(COUNTIF($I$2:$I$21,B10254)&gt;0,0,WEEKDAY(B10254,2)))</f>
        <v>6</v>
      </c>
      <c r="D10254" s="74">
        <f t="shared" si="2"/>
        <v>20</v>
      </c>
      <c r="E10254" s="12">
        <f>IFERROR(VLOOKUP(A10254,'IDAR Meter Data'!$A:$B,2,1),"")</f>
        <v>196</v>
      </c>
      <c r="F10254" s="75">
        <f>IF(CECCZ="CZ03",'Outside Temp'!B10254,IF(CECCZ="CZ04",'Outside Temp'!B10255,IF(CECCZ="CZ12",'Outside Temp'!B10256, IF(CECCZ="CZ13",'Outside Temp'!B10257))))</f>
        <v>65.86666667</v>
      </c>
      <c r="G10254" s="12">
        <f t="shared" si="3"/>
        <v>2</v>
      </c>
    </row>
    <row r="10255" ht="15.75" customHeight="1">
      <c r="A10255" s="13">
        <v>42231.84375</v>
      </c>
      <c r="B10255" s="73">
        <f t="shared" si="1"/>
        <v>42231</v>
      </c>
      <c r="C10255" s="74">
        <f>IF(NewCustomer="Yes", IF(COUNTIF($I$2:$I$11,B10255)&gt;0,0,WEEKDAY(B10255,2)),IF(COUNTIF($I$2:$I$21,B10255)&gt;0,0,WEEKDAY(B10255,2)))</f>
        <v>6</v>
      </c>
      <c r="D10255" s="74">
        <f t="shared" si="2"/>
        <v>20</v>
      </c>
      <c r="E10255" s="12">
        <f>IFERROR(VLOOKUP(A10255,'IDAR Meter Data'!$A:$B,2,1),"")</f>
        <v>208</v>
      </c>
      <c r="F10255" s="75">
        <f>IF(CECCZ="CZ03",'Outside Temp'!B10255,IF(CECCZ="CZ04",'Outside Temp'!B10256,IF(CECCZ="CZ12",'Outside Temp'!B10257, IF(CECCZ="CZ13",'Outside Temp'!B10258))))</f>
        <v>65.36666667</v>
      </c>
      <c r="G10255" s="12">
        <f t="shared" si="3"/>
        <v>2</v>
      </c>
    </row>
    <row r="10256" ht="15.75" customHeight="1">
      <c r="A10256" s="13">
        <v>42231.854166666664</v>
      </c>
      <c r="B10256" s="73">
        <f t="shared" si="1"/>
        <v>42231</v>
      </c>
      <c r="C10256" s="74">
        <f>IF(NewCustomer="Yes", IF(COUNTIF($I$2:$I$11,B10256)&gt;0,0,WEEKDAY(B10256,2)),IF(COUNTIF($I$2:$I$21,B10256)&gt;0,0,WEEKDAY(B10256,2)))</f>
        <v>6</v>
      </c>
      <c r="D10256" s="74">
        <f t="shared" si="2"/>
        <v>20</v>
      </c>
      <c r="E10256" s="12">
        <f>IFERROR(VLOOKUP(A10256,'IDAR Meter Data'!$A:$B,2,1),"")</f>
        <v>192</v>
      </c>
      <c r="F10256" s="75">
        <f>IF(CECCZ="CZ03",'Outside Temp'!B10256,IF(CECCZ="CZ04",'Outside Temp'!B10257,IF(CECCZ="CZ12",'Outside Temp'!B10258, IF(CECCZ="CZ13",'Outside Temp'!B10259))))</f>
        <v>64.86666667</v>
      </c>
      <c r="G10256" s="12">
        <f t="shared" si="3"/>
        <v>1</v>
      </c>
    </row>
    <row r="10257" ht="15.75" customHeight="1">
      <c r="A10257" s="13">
        <v>42231.864583333336</v>
      </c>
      <c r="B10257" s="73">
        <f t="shared" si="1"/>
        <v>42231</v>
      </c>
      <c r="C10257" s="74">
        <f>IF(NewCustomer="Yes", IF(COUNTIF($I$2:$I$11,B10257)&gt;0,0,WEEKDAY(B10257,2)),IF(COUNTIF($I$2:$I$21,B10257)&gt;0,0,WEEKDAY(B10257,2)))</f>
        <v>6</v>
      </c>
      <c r="D10257" s="74">
        <f t="shared" si="2"/>
        <v>20</v>
      </c>
      <c r="E10257" s="12">
        <f>IFERROR(VLOOKUP(A10257,'IDAR Meter Data'!$A:$B,2,1),"")</f>
        <v>188</v>
      </c>
      <c r="F10257" s="75">
        <f>IF(CECCZ="CZ03",'Outside Temp'!B10257,IF(CECCZ="CZ04",'Outside Temp'!B10258,IF(CECCZ="CZ12",'Outside Temp'!B10259, IF(CECCZ="CZ13",'Outside Temp'!B10260))))</f>
        <v>64.36666667</v>
      </c>
      <c r="G10257" s="12">
        <f t="shared" si="3"/>
        <v>1</v>
      </c>
    </row>
    <row r="10258" ht="15.75" customHeight="1">
      <c r="A10258" s="13">
        <v>42231.875</v>
      </c>
      <c r="B10258" s="73">
        <f t="shared" si="1"/>
        <v>42231</v>
      </c>
      <c r="C10258" s="74">
        <f>IF(NewCustomer="Yes", IF(COUNTIF($I$2:$I$11,B10258)&gt;0,0,WEEKDAY(B10258,2)),IF(COUNTIF($I$2:$I$21,B10258)&gt;0,0,WEEKDAY(B10258,2)))</f>
        <v>6</v>
      </c>
      <c r="D10258" s="74">
        <f t="shared" si="2"/>
        <v>21</v>
      </c>
      <c r="E10258" s="12">
        <f>IFERROR(VLOOKUP(A10258,'IDAR Meter Data'!$A:$B,2,1),"")</f>
        <v>201</v>
      </c>
      <c r="F10258" s="75">
        <f>IF(CECCZ="CZ03",'Outside Temp'!B10258,IF(CECCZ="CZ04",'Outside Temp'!B10259,IF(CECCZ="CZ12",'Outside Temp'!B10260, IF(CECCZ="CZ13",'Outside Temp'!B10261))))</f>
        <v>64</v>
      </c>
      <c r="G10258" s="12">
        <f t="shared" si="3"/>
        <v>1</v>
      </c>
    </row>
    <row r="10259" ht="15.75" customHeight="1">
      <c r="A10259" s="13">
        <v>42231.885416666664</v>
      </c>
      <c r="B10259" s="73">
        <f t="shared" si="1"/>
        <v>42231</v>
      </c>
      <c r="C10259" s="74">
        <f>IF(NewCustomer="Yes", IF(COUNTIF($I$2:$I$11,B10259)&gt;0,0,WEEKDAY(B10259,2)),IF(COUNTIF($I$2:$I$21,B10259)&gt;0,0,WEEKDAY(B10259,2)))</f>
        <v>6</v>
      </c>
      <c r="D10259" s="74">
        <f t="shared" si="2"/>
        <v>21</v>
      </c>
      <c r="E10259" s="12">
        <f>IFERROR(VLOOKUP(A10259,'IDAR Meter Data'!$A:$B,2,1),"")</f>
        <v>192</v>
      </c>
      <c r="F10259" s="75">
        <f>IF(CECCZ="CZ03",'Outside Temp'!B10259,IF(CECCZ="CZ04",'Outside Temp'!B10260,IF(CECCZ="CZ12",'Outside Temp'!B10261, IF(CECCZ="CZ13",'Outside Temp'!B10262))))</f>
        <v>64</v>
      </c>
      <c r="G10259" s="12">
        <f t="shared" si="3"/>
        <v>1</v>
      </c>
    </row>
    <row r="10260" ht="15.75" customHeight="1">
      <c r="A10260" s="13">
        <v>42231.895833333336</v>
      </c>
      <c r="B10260" s="73">
        <f t="shared" si="1"/>
        <v>42231</v>
      </c>
      <c r="C10260" s="74">
        <f>IF(NewCustomer="Yes", IF(COUNTIF($I$2:$I$11,B10260)&gt;0,0,WEEKDAY(B10260,2)),IF(COUNTIF($I$2:$I$21,B10260)&gt;0,0,WEEKDAY(B10260,2)))</f>
        <v>6</v>
      </c>
      <c r="D10260" s="74">
        <f t="shared" si="2"/>
        <v>21</v>
      </c>
      <c r="E10260" s="12">
        <f>IFERROR(VLOOKUP(A10260,'IDAR Meter Data'!$A:$B,2,1),"")</f>
        <v>187</v>
      </c>
      <c r="F10260" s="75">
        <f>IF(CECCZ="CZ03",'Outside Temp'!B10260,IF(CECCZ="CZ04",'Outside Temp'!B10261,IF(CECCZ="CZ12",'Outside Temp'!B10262, IF(CECCZ="CZ13",'Outside Temp'!B10263))))</f>
        <v>64</v>
      </c>
      <c r="G10260" s="12">
        <f t="shared" si="3"/>
        <v>1</v>
      </c>
    </row>
    <row r="10261" ht="15.75" customHeight="1">
      <c r="A10261" s="13">
        <v>42231.90625</v>
      </c>
      <c r="B10261" s="73">
        <f t="shared" si="1"/>
        <v>42231</v>
      </c>
      <c r="C10261" s="74">
        <f>IF(NewCustomer="Yes", IF(COUNTIF($I$2:$I$11,B10261)&gt;0,0,WEEKDAY(B10261,2)),IF(COUNTIF($I$2:$I$21,B10261)&gt;0,0,WEEKDAY(B10261,2)))</f>
        <v>6</v>
      </c>
      <c r="D10261" s="74">
        <f t="shared" si="2"/>
        <v>21</v>
      </c>
      <c r="E10261" s="12">
        <f>IFERROR(VLOOKUP(A10261,'IDAR Meter Data'!$A:$B,2,1),"")</f>
        <v>180</v>
      </c>
      <c r="F10261" s="75">
        <f>IF(CECCZ="CZ03",'Outside Temp'!B10261,IF(CECCZ="CZ04",'Outside Temp'!B10262,IF(CECCZ="CZ12",'Outside Temp'!B10263, IF(CECCZ="CZ13",'Outside Temp'!B10264))))</f>
        <v>64</v>
      </c>
      <c r="G10261" s="12">
        <f t="shared" si="3"/>
        <v>1</v>
      </c>
    </row>
    <row r="10262" ht="15.75" customHeight="1">
      <c r="A10262" s="13">
        <v>42231.916666666664</v>
      </c>
      <c r="B10262" s="73">
        <f t="shared" si="1"/>
        <v>42231</v>
      </c>
      <c r="C10262" s="74">
        <f>IF(NewCustomer="Yes", IF(COUNTIF($I$2:$I$11,B10262)&gt;0,0,WEEKDAY(B10262,2)),IF(COUNTIF($I$2:$I$21,B10262)&gt;0,0,WEEKDAY(B10262,2)))</f>
        <v>6</v>
      </c>
      <c r="D10262" s="74">
        <f t="shared" si="2"/>
        <v>22</v>
      </c>
      <c r="E10262" s="12">
        <f>IFERROR(VLOOKUP(A10262,'IDAR Meter Data'!$A:$B,2,1),"")</f>
        <v>194</v>
      </c>
      <c r="F10262" s="75">
        <f>IF(CECCZ="CZ03",'Outside Temp'!B10262,IF(CECCZ="CZ04",'Outside Temp'!B10263,IF(CECCZ="CZ12",'Outside Temp'!B10264, IF(CECCZ="CZ13",'Outside Temp'!B10265))))</f>
        <v>63.93333333</v>
      </c>
      <c r="G10262" s="12">
        <f t="shared" si="3"/>
        <v>1</v>
      </c>
    </row>
    <row r="10263" ht="15.75" customHeight="1">
      <c r="A10263" s="13">
        <v>42231.927083333336</v>
      </c>
      <c r="B10263" s="73">
        <f t="shared" si="1"/>
        <v>42231</v>
      </c>
      <c r="C10263" s="74">
        <f>IF(NewCustomer="Yes", IF(COUNTIF($I$2:$I$11,B10263)&gt;0,0,WEEKDAY(B10263,2)),IF(COUNTIF($I$2:$I$21,B10263)&gt;0,0,WEEKDAY(B10263,2)))</f>
        <v>6</v>
      </c>
      <c r="D10263" s="74">
        <f t="shared" si="2"/>
        <v>22</v>
      </c>
      <c r="E10263" s="12">
        <f>IFERROR(VLOOKUP(A10263,'IDAR Meter Data'!$A:$B,2,1),"")</f>
        <v>192</v>
      </c>
      <c r="F10263" s="75">
        <f>IF(CECCZ="CZ03",'Outside Temp'!B10263,IF(CECCZ="CZ04",'Outside Temp'!B10264,IF(CECCZ="CZ12",'Outside Temp'!B10265, IF(CECCZ="CZ13",'Outside Temp'!B10266))))</f>
        <v>63.68333333</v>
      </c>
      <c r="G10263" s="12">
        <f t="shared" si="3"/>
        <v>1</v>
      </c>
    </row>
    <row r="10264" ht="15.75" customHeight="1">
      <c r="A10264" s="13">
        <v>42231.9375</v>
      </c>
      <c r="B10264" s="73">
        <f t="shared" si="1"/>
        <v>42231</v>
      </c>
      <c r="C10264" s="74">
        <f>IF(NewCustomer="Yes", IF(COUNTIF($I$2:$I$11,B10264)&gt;0,0,WEEKDAY(B10264,2)),IF(COUNTIF($I$2:$I$21,B10264)&gt;0,0,WEEKDAY(B10264,2)))</f>
        <v>6</v>
      </c>
      <c r="D10264" s="74">
        <f t="shared" si="2"/>
        <v>22</v>
      </c>
      <c r="E10264" s="12">
        <f>IFERROR(VLOOKUP(A10264,'IDAR Meter Data'!$A:$B,2,1),"")</f>
        <v>180</v>
      </c>
      <c r="F10264" s="75">
        <f>IF(CECCZ="CZ03",'Outside Temp'!B10264,IF(CECCZ="CZ04",'Outside Temp'!B10265,IF(CECCZ="CZ12",'Outside Temp'!B10266, IF(CECCZ="CZ13",'Outside Temp'!B10267))))</f>
        <v>63.43333333</v>
      </c>
      <c r="G10264" s="12">
        <f t="shared" si="3"/>
        <v>1</v>
      </c>
    </row>
    <row r="10265" ht="15.75" customHeight="1">
      <c r="A10265" s="13">
        <v>42231.947916666664</v>
      </c>
      <c r="B10265" s="73">
        <f t="shared" si="1"/>
        <v>42231</v>
      </c>
      <c r="C10265" s="74">
        <f>IF(NewCustomer="Yes", IF(COUNTIF($I$2:$I$11,B10265)&gt;0,0,WEEKDAY(B10265,2)),IF(COUNTIF($I$2:$I$21,B10265)&gt;0,0,WEEKDAY(B10265,2)))</f>
        <v>6</v>
      </c>
      <c r="D10265" s="74">
        <f t="shared" si="2"/>
        <v>22</v>
      </c>
      <c r="E10265" s="12">
        <f>IFERROR(VLOOKUP(A10265,'IDAR Meter Data'!$A:$B,2,1),"")</f>
        <v>180</v>
      </c>
      <c r="F10265" s="75">
        <f>IF(CECCZ="CZ03",'Outside Temp'!B10265,IF(CECCZ="CZ04",'Outside Temp'!B10266,IF(CECCZ="CZ12",'Outside Temp'!B10267, IF(CECCZ="CZ13",'Outside Temp'!B10268))))</f>
        <v>63.18333333</v>
      </c>
      <c r="G10265" s="12">
        <f t="shared" si="3"/>
        <v>1</v>
      </c>
    </row>
    <row r="10266" ht="15.75" customHeight="1">
      <c r="A10266" s="13">
        <v>42231.958333333336</v>
      </c>
      <c r="B10266" s="73">
        <f t="shared" si="1"/>
        <v>42231</v>
      </c>
      <c r="C10266" s="74">
        <f>IF(NewCustomer="Yes", IF(COUNTIF($I$2:$I$11,B10266)&gt;0,0,WEEKDAY(B10266,2)),IF(COUNTIF($I$2:$I$21,B10266)&gt;0,0,WEEKDAY(B10266,2)))</f>
        <v>6</v>
      </c>
      <c r="D10266" s="74">
        <f t="shared" si="2"/>
        <v>23</v>
      </c>
      <c r="E10266" s="12">
        <f>IFERROR(VLOOKUP(A10266,'IDAR Meter Data'!$A:$B,2,1),"")</f>
        <v>177</v>
      </c>
      <c r="F10266" s="75">
        <f>IF(CECCZ="CZ03",'Outside Temp'!B10266,IF(CECCZ="CZ04",'Outside Temp'!B10267,IF(CECCZ="CZ12",'Outside Temp'!B10268, IF(CECCZ="CZ13",'Outside Temp'!B10269))))</f>
        <v>62.93333333</v>
      </c>
      <c r="G10266" s="12">
        <f t="shared" si="3"/>
        <v>1</v>
      </c>
    </row>
    <row r="10267" ht="15.75" customHeight="1">
      <c r="A10267" s="13">
        <v>42231.96875</v>
      </c>
      <c r="B10267" s="73">
        <f t="shared" si="1"/>
        <v>42231</v>
      </c>
      <c r="C10267" s="74">
        <f>IF(NewCustomer="Yes", IF(COUNTIF($I$2:$I$11,B10267)&gt;0,0,WEEKDAY(B10267,2)),IF(COUNTIF($I$2:$I$21,B10267)&gt;0,0,WEEKDAY(B10267,2)))</f>
        <v>6</v>
      </c>
      <c r="D10267" s="74">
        <f t="shared" si="2"/>
        <v>23</v>
      </c>
      <c r="E10267" s="12">
        <f>IFERROR(VLOOKUP(A10267,'IDAR Meter Data'!$A:$B,2,1),"")</f>
        <v>187</v>
      </c>
      <c r="F10267" s="75">
        <f>IF(CECCZ="CZ03",'Outside Temp'!B10267,IF(CECCZ="CZ04",'Outside Temp'!B10268,IF(CECCZ="CZ12",'Outside Temp'!B10269, IF(CECCZ="CZ13",'Outside Temp'!B10270))))</f>
        <v>62.68333333</v>
      </c>
      <c r="G10267" s="12">
        <f t="shared" si="3"/>
        <v>1</v>
      </c>
    </row>
    <row r="10268" ht="15.75" customHeight="1">
      <c r="A10268" s="13">
        <v>42231.979166666664</v>
      </c>
      <c r="B10268" s="73">
        <f t="shared" si="1"/>
        <v>42231</v>
      </c>
      <c r="C10268" s="74">
        <f>IF(NewCustomer="Yes", IF(COUNTIF($I$2:$I$11,B10268)&gt;0,0,WEEKDAY(B10268,2)),IF(COUNTIF($I$2:$I$21,B10268)&gt;0,0,WEEKDAY(B10268,2)))</f>
        <v>6</v>
      </c>
      <c r="D10268" s="74">
        <f t="shared" si="2"/>
        <v>23</v>
      </c>
      <c r="E10268" s="12">
        <f>IFERROR(VLOOKUP(A10268,'IDAR Meter Data'!$A:$B,2,1),"")</f>
        <v>176</v>
      </c>
      <c r="F10268" s="75">
        <f>IF(CECCZ="CZ03",'Outside Temp'!B10268,IF(CECCZ="CZ04",'Outside Temp'!B10269,IF(CECCZ="CZ12",'Outside Temp'!B10270, IF(CECCZ="CZ13",'Outside Temp'!B10271))))</f>
        <v>62.43333333</v>
      </c>
      <c r="G10268" s="12">
        <f t="shared" si="3"/>
        <v>1</v>
      </c>
    </row>
    <row r="10269" ht="15.75" customHeight="1">
      <c r="A10269" s="13">
        <v>42231.989583333336</v>
      </c>
      <c r="B10269" s="73">
        <f t="shared" si="1"/>
        <v>42231</v>
      </c>
      <c r="C10269" s="74">
        <f>IF(NewCustomer="Yes", IF(COUNTIF($I$2:$I$11,B10269)&gt;0,0,WEEKDAY(B10269,2)),IF(COUNTIF($I$2:$I$21,B10269)&gt;0,0,WEEKDAY(B10269,2)))</f>
        <v>6</v>
      </c>
      <c r="D10269" s="74">
        <f t="shared" si="2"/>
        <v>23</v>
      </c>
      <c r="E10269" s="12">
        <f>IFERROR(VLOOKUP(A10269,'IDAR Meter Data'!$A:$B,2,1),"")</f>
        <v>172</v>
      </c>
      <c r="F10269" s="75">
        <f>IF(CECCZ="CZ03",'Outside Temp'!B10269,IF(CECCZ="CZ04",'Outside Temp'!B10270,IF(CECCZ="CZ12",'Outside Temp'!B10271, IF(CECCZ="CZ13",'Outside Temp'!B10272))))</f>
        <v>62.18333333</v>
      </c>
      <c r="G10269" s="12">
        <f t="shared" si="3"/>
        <v>1</v>
      </c>
    </row>
    <row r="10270" ht="15.75" customHeight="1">
      <c r="A10270" s="13">
        <v>42232.0</v>
      </c>
      <c r="B10270" s="73">
        <f t="shared" si="1"/>
        <v>42232</v>
      </c>
      <c r="C10270" s="74">
        <f>IF(NewCustomer="Yes", IF(COUNTIF($I$2:$I$11,B10270)&gt;0,0,WEEKDAY(B10270,2)),IF(COUNTIF($I$2:$I$21,B10270)&gt;0,0,WEEKDAY(B10270,2)))</f>
        <v>7</v>
      </c>
      <c r="D10270" s="74">
        <f t="shared" si="2"/>
        <v>0</v>
      </c>
      <c r="E10270" s="12">
        <f>IFERROR(VLOOKUP(A10270,'IDAR Meter Data'!$A:$B,2,1),"")</f>
        <v>174</v>
      </c>
      <c r="F10270" s="75">
        <f>IF(CECCZ="CZ03",'Outside Temp'!B10270,IF(CECCZ="CZ04",'Outside Temp'!B10271,IF(CECCZ="CZ12",'Outside Temp'!B10272, IF(CECCZ="CZ13",'Outside Temp'!B10273))))</f>
        <v>62</v>
      </c>
      <c r="G10270" s="12">
        <f t="shared" si="3"/>
        <v>1</v>
      </c>
    </row>
    <row r="10271" ht="15.75" customHeight="1">
      <c r="A10271" s="13">
        <v>42232.010416666664</v>
      </c>
      <c r="B10271" s="73">
        <f t="shared" si="1"/>
        <v>42232</v>
      </c>
      <c r="C10271" s="74">
        <f>IF(NewCustomer="Yes", IF(COUNTIF($I$2:$I$11,B10271)&gt;0,0,WEEKDAY(B10271,2)),IF(COUNTIF($I$2:$I$21,B10271)&gt;0,0,WEEKDAY(B10271,2)))</f>
        <v>7</v>
      </c>
      <c r="D10271" s="74">
        <f t="shared" si="2"/>
        <v>0</v>
      </c>
      <c r="E10271" s="12">
        <f>IFERROR(VLOOKUP(A10271,'IDAR Meter Data'!$A:$B,2,1),"")</f>
        <v>167</v>
      </c>
      <c r="F10271" s="75">
        <f>IF(CECCZ="CZ03",'Outside Temp'!B10271,IF(CECCZ="CZ04",'Outside Temp'!B10272,IF(CECCZ="CZ12",'Outside Temp'!B10273, IF(CECCZ="CZ13",'Outside Temp'!B10274))))</f>
        <v>62</v>
      </c>
      <c r="G10271" s="12">
        <f t="shared" si="3"/>
        <v>1</v>
      </c>
    </row>
    <row r="10272" ht="15.75" customHeight="1">
      <c r="A10272" s="13">
        <v>42232.020833333336</v>
      </c>
      <c r="B10272" s="73">
        <f t="shared" si="1"/>
        <v>42232</v>
      </c>
      <c r="C10272" s="74">
        <f>IF(NewCustomer="Yes", IF(COUNTIF($I$2:$I$11,B10272)&gt;0,0,WEEKDAY(B10272,2)),IF(COUNTIF($I$2:$I$21,B10272)&gt;0,0,WEEKDAY(B10272,2)))</f>
        <v>7</v>
      </c>
      <c r="D10272" s="74">
        <f t="shared" si="2"/>
        <v>0</v>
      </c>
      <c r="E10272" s="12">
        <f>IFERROR(VLOOKUP(A10272,'IDAR Meter Data'!$A:$B,2,1),"")</f>
        <v>196</v>
      </c>
      <c r="F10272" s="75">
        <f>IF(CECCZ="CZ03",'Outside Temp'!B10272,IF(CECCZ="CZ04",'Outside Temp'!B10273,IF(CECCZ="CZ12",'Outside Temp'!B10274, IF(CECCZ="CZ13",'Outside Temp'!B10275))))</f>
        <v>62</v>
      </c>
      <c r="G10272" s="12">
        <f t="shared" si="3"/>
        <v>1</v>
      </c>
    </row>
    <row r="10273" ht="15.75" customHeight="1">
      <c r="A10273" s="13">
        <v>42232.03125</v>
      </c>
      <c r="B10273" s="73">
        <f t="shared" si="1"/>
        <v>42232</v>
      </c>
      <c r="C10273" s="74">
        <f>IF(NewCustomer="Yes", IF(COUNTIF($I$2:$I$11,B10273)&gt;0,0,WEEKDAY(B10273,2)),IF(COUNTIF($I$2:$I$21,B10273)&gt;0,0,WEEKDAY(B10273,2)))</f>
        <v>7</v>
      </c>
      <c r="D10273" s="74">
        <f t="shared" si="2"/>
        <v>0</v>
      </c>
      <c r="E10273" s="12">
        <f>IFERROR(VLOOKUP(A10273,'IDAR Meter Data'!$A:$B,2,1),"")</f>
        <v>166</v>
      </c>
      <c r="F10273" s="75">
        <f>IF(CECCZ="CZ03",'Outside Temp'!B10273,IF(CECCZ="CZ04",'Outside Temp'!B10274,IF(CECCZ="CZ12",'Outside Temp'!B10275, IF(CECCZ="CZ13",'Outside Temp'!B10276))))</f>
        <v>62</v>
      </c>
      <c r="G10273" s="12">
        <f t="shared" si="3"/>
        <v>1</v>
      </c>
    </row>
    <row r="10274" ht="15.75" customHeight="1">
      <c r="A10274" s="13">
        <v>42232.041666666664</v>
      </c>
      <c r="B10274" s="73">
        <f t="shared" si="1"/>
        <v>42232</v>
      </c>
      <c r="C10274" s="74">
        <f>IF(NewCustomer="Yes", IF(COUNTIF($I$2:$I$11,B10274)&gt;0,0,WEEKDAY(B10274,2)),IF(COUNTIF($I$2:$I$21,B10274)&gt;0,0,WEEKDAY(B10274,2)))</f>
        <v>7</v>
      </c>
      <c r="D10274" s="74">
        <f t="shared" si="2"/>
        <v>1</v>
      </c>
      <c r="E10274" s="12">
        <f>IFERROR(VLOOKUP(A10274,'IDAR Meter Data'!$A:$B,2,1),"")</f>
        <v>173</v>
      </c>
      <c r="F10274" s="75">
        <f>IF(CECCZ="CZ03",'Outside Temp'!B10274,IF(CECCZ="CZ04",'Outside Temp'!B10275,IF(CECCZ="CZ12",'Outside Temp'!B10276, IF(CECCZ="CZ13",'Outside Temp'!B10277))))</f>
        <v>62</v>
      </c>
      <c r="G10274" s="12">
        <f t="shared" si="3"/>
        <v>1</v>
      </c>
    </row>
    <row r="10275" ht="15.75" customHeight="1">
      <c r="A10275" s="13">
        <v>42232.052083333336</v>
      </c>
      <c r="B10275" s="73">
        <f t="shared" si="1"/>
        <v>42232</v>
      </c>
      <c r="C10275" s="74">
        <f>IF(NewCustomer="Yes", IF(COUNTIF($I$2:$I$11,B10275)&gt;0,0,WEEKDAY(B10275,2)),IF(COUNTIF($I$2:$I$21,B10275)&gt;0,0,WEEKDAY(B10275,2)))</f>
        <v>7</v>
      </c>
      <c r="D10275" s="74">
        <f t="shared" si="2"/>
        <v>1</v>
      </c>
      <c r="E10275" s="12">
        <f>IFERROR(VLOOKUP(A10275,'IDAR Meter Data'!$A:$B,2,1),"")</f>
        <v>161</v>
      </c>
      <c r="F10275" s="75">
        <f>IF(CECCZ="CZ03",'Outside Temp'!B10275,IF(CECCZ="CZ04",'Outside Temp'!B10276,IF(CECCZ="CZ12",'Outside Temp'!B10277, IF(CECCZ="CZ13",'Outside Temp'!B10278))))</f>
        <v>62</v>
      </c>
      <c r="G10275" s="12">
        <f t="shared" si="3"/>
        <v>1</v>
      </c>
    </row>
    <row r="10276" ht="15.75" customHeight="1">
      <c r="A10276" s="13">
        <v>42232.0625</v>
      </c>
      <c r="B10276" s="73">
        <f t="shared" si="1"/>
        <v>42232</v>
      </c>
      <c r="C10276" s="74">
        <f>IF(NewCustomer="Yes", IF(COUNTIF($I$2:$I$11,B10276)&gt;0,0,WEEKDAY(B10276,2)),IF(COUNTIF($I$2:$I$21,B10276)&gt;0,0,WEEKDAY(B10276,2)))</f>
        <v>7</v>
      </c>
      <c r="D10276" s="74">
        <f t="shared" si="2"/>
        <v>1</v>
      </c>
      <c r="E10276" s="12">
        <f>IFERROR(VLOOKUP(A10276,'IDAR Meter Data'!$A:$B,2,1),"")</f>
        <v>165</v>
      </c>
      <c r="F10276" s="75">
        <f>IF(CECCZ="CZ03",'Outside Temp'!B10276,IF(CECCZ="CZ04",'Outside Temp'!B10277,IF(CECCZ="CZ12",'Outside Temp'!B10278, IF(CECCZ="CZ13",'Outside Temp'!B10279))))</f>
        <v>62</v>
      </c>
      <c r="G10276" s="12">
        <f t="shared" si="3"/>
        <v>1</v>
      </c>
    </row>
    <row r="10277" ht="15.75" customHeight="1">
      <c r="A10277" s="13">
        <v>42232.072916666664</v>
      </c>
      <c r="B10277" s="73">
        <f t="shared" si="1"/>
        <v>42232</v>
      </c>
      <c r="C10277" s="74">
        <f>IF(NewCustomer="Yes", IF(COUNTIF($I$2:$I$11,B10277)&gt;0,0,WEEKDAY(B10277,2)),IF(COUNTIF($I$2:$I$21,B10277)&gt;0,0,WEEKDAY(B10277,2)))</f>
        <v>7</v>
      </c>
      <c r="D10277" s="74">
        <f t="shared" si="2"/>
        <v>1</v>
      </c>
      <c r="E10277" s="12">
        <f>IFERROR(VLOOKUP(A10277,'IDAR Meter Data'!$A:$B,2,1),"")</f>
        <v>178</v>
      </c>
      <c r="F10277" s="75">
        <f>IF(CECCZ="CZ03",'Outside Temp'!B10277,IF(CECCZ="CZ04",'Outside Temp'!B10278,IF(CECCZ="CZ12",'Outside Temp'!B10279, IF(CECCZ="CZ13",'Outside Temp'!B10280))))</f>
        <v>62</v>
      </c>
      <c r="G10277" s="12">
        <f t="shared" si="3"/>
        <v>1</v>
      </c>
    </row>
    <row r="10278" ht="15.75" customHeight="1">
      <c r="A10278" s="13">
        <v>42232.083333333336</v>
      </c>
      <c r="B10278" s="73">
        <f t="shared" si="1"/>
        <v>42232</v>
      </c>
      <c r="C10278" s="74">
        <f>IF(NewCustomer="Yes", IF(COUNTIF($I$2:$I$11,B10278)&gt;0,0,WEEKDAY(B10278,2)),IF(COUNTIF($I$2:$I$21,B10278)&gt;0,0,WEEKDAY(B10278,2)))</f>
        <v>7</v>
      </c>
      <c r="D10278" s="74">
        <f t="shared" si="2"/>
        <v>2</v>
      </c>
      <c r="E10278" s="12">
        <f>IFERROR(VLOOKUP(A10278,'IDAR Meter Data'!$A:$B,2,1),"")</f>
        <v>167</v>
      </c>
      <c r="F10278" s="75">
        <f>IF(CECCZ="CZ03",'Outside Temp'!B10278,IF(CECCZ="CZ04",'Outside Temp'!B10279,IF(CECCZ="CZ12",'Outside Temp'!B10280, IF(CECCZ="CZ13",'Outside Temp'!B10281))))</f>
        <v>62</v>
      </c>
      <c r="G10278" s="12">
        <f t="shared" si="3"/>
        <v>1</v>
      </c>
    </row>
    <row r="10279" ht="15.75" customHeight="1">
      <c r="A10279" s="13">
        <v>42232.09375</v>
      </c>
      <c r="B10279" s="73">
        <f t="shared" si="1"/>
        <v>42232</v>
      </c>
      <c r="C10279" s="74">
        <f>IF(NewCustomer="Yes", IF(COUNTIF($I$2:$I$11,B10279)&gt;0,0,WEEKDAY(B10279,2)),IF(COUNTIF($I$2:$I$21,B10279)&gt;0,0,WEEKDAY(B10279,2)))</f>
        <v>7</v>
      </c>
      <c r="D10279" s="74">
        <f t="shared" si="2"/>
        <v>2</v>
      </c>
      <c r="E10279" s="12">
        <f>IFERROR(VLOOKUP(A10279,'IDAR Meter Data'!$A:$B,2,1),"")</f>
        <v>174</v>
      </c>
      <c r="F10279" s="75">
        <f>IF(CECCZ="CZ03",'Outside Temp'!B10279,IF(CECCZ="CZ04",'Outside Temp'!B10280,IF(CECCZ="CZ12",'Outside Temp'!B10281, IF(CECCZ="CZ13",'Outside Temp'!B10282))))</f>
        <v>62</v>
      </c>
      <c r="G10279" s="12">
        <f t="shared" si="3"/>
        <v>1</v>
      </c>
    </row>
    <row r="10280" ht="15.75" customHeight="1">
      <c r="A10280" s="13">
        <v>42232.104166666664</v>
      </c>
      <c r="B10280" s="73">
        <f t="shared" si="1"/>
        <v>42232</v>
      </c>
      <c r="C10280" s="74">
        <f>IF(NewCustomer="Yes", IF(COUNTIF($I$2:$I$11,B10280)&gt;0,0,WEEKDAY(B10280,2)),IF(COUNTIF($I$2:$I$21,B10280)&gt;0,0,WEEKDAY(B10280,2)))</f>
        <v>7</v>
      </c>
      <c r="D10280" s="74">
        <f t="shared" si="2"/>
        <v>2</v>
      </c>
      <c r="E10280" s="12">
        <f>IFERROR(VLOOKUP(A10280,'IDAR Meter Data'!$A:$B,2,1),"")</f>
        <v>160</v>
      </c>
      <c r="F10280" s="75">
        <f>IF(CECCZ="CZ03",'Outside Temp'!B10280,IF(CECCZ="CZ04",'Outside Temp'!B10281,IF(CECCZ="CZ12",'Outside Temp'!B10282, IF(CECCZ="CZ13",'Outside Temp'!B10283))))</f>
        <v>62</v>
      </c>
      <c r="G10280" s="12">
        <f t="shared" si="3"/>
        <v>1</v>
      </c>
    </row>
    <row r="10281" ht="15.75" customHeight="1">
      <c r="A10281" s="13">
        <v>42232.114583333336</v>
      </c>
      <c r="B10281" s="73">
        <f t="shared" si="1"/>
        <v>42232</v>
      </c>
      <c r="C10281" s="74">
        <f>IF(NewCustomer="Yes", IF(COUNTIF($I$2:$I$11,B10281)&gt;0,0,WEEKDAY(B10281,2)),IF(COUNTIF($I$2:$I$21,B10281)&gt;0,0,WEEKDAY(B10281,2)))</f>
        <v>7</v>
      </c>
      <c r="D10281" s="74">
        <f t="shared" si="2"/>
        <v>2</v>
      </c>
      <c r="E10281" s="12">
        <f>IFERROR(VLOOKUP(A10281,'IDAR Meter Data'!$A:$B,2,1),"")</f>
        <v>158</v>
      </c>
      <c r="F10281" s="75">
        <f>IF(CECCZ="CZ03",'Outside Temp'!B10281,IF(CECCZ="CZ04",'Outside Temp'!B10282,IF(CECCZ="CZ12",'Outside Temp'!B10283, IF(CECCZ="CZ13",'Outside Temp'!B10284))))</f>
        <v>62</v>
      </c>
      <c r="G10281" s="12">
        <f t="shared" si="3"/>
        <v>1</v>
      </c>
    </row>
    <row r="10282" ht="15.75" customHeight="1">
      <c r="A10282" s="13">
        <v>42232.125</v>
      </c>
      <c r="B10282" s="73">
        <f t="shared" si="1"/>
        <v>42232</v>
      </c>
      <c r="C10282" s="74">
        <f>IF(NewCustomer="Yes", IF(COUNTIF($I$2:$I$11,B10282)&gt;0,0,WEEKDAY(B10282,2)),IF(COUNTIF($I$2:$I$21,B10282)&gt;0,0,WEEKDAY(B10282,2)))</f>
        <v>7</v>
      </c>
      <c r="D10282" s="74">
        <f t="shared" si="2"/>
        <v>3</v>
      </c>
      <c r="E10282" s="12">
        <f>IFERROR(VLOOKUP(A10282,'IDAR Meter Data'!$A:$B,2,1),"")</f>
        <v>167</v>
      </c>
      <c r="F10282" s="75">
        <f>IF(CECCZ="CZ03",'Outside Temp'!B10282,IF(CECCZ="CZ04",'Outside Temp'!B10283,IF(CECCZ="CZ12",'Outside Temp'!B10284, IF(CECCZ="CZ13",'Outside Temp'!B10285))))</f>
        <v>62</v>
      </c>
      <c r="G10282" s="12">
        <f t="shared" si="3"/>
        <v>1</v>
      </c>
    </row>
    <row r="10283" ht="15.75" customHeight="1">
      <c r="A10283" s="13">
        <v>42232.135416666664</v>
      </c>
      <c r="B10283" s="73">
        <f t="shared" si="1"/>
        <v>42232</v>
      </c>
      <c r="C10283" s="74">
        <f>IF(NewCustomer="Yes", IF(COUNTIF($I$2:$I$11,B10283)&gt;0,0,WEEKDAY(B10283,2)),IF(COUNTIF($I$2:$I$21,B10283)&gt;0,0,WEEKDAY(B10283,2)))</f>
        <v>7</v>
      </c>
      <c r="D10283" s="74">
        <f t="shared" si="2"/>
        <v>3</v>
      </c>
      <c r="E10283" s="12">
        <f>IFERROR(VLOOKUP(A10283,'IDAR Meter Data'!$A:$B,2,1),"")</f>
        <v>170</v>
      </c>
      <c r="F10283" s="75">
        <f>IF(CECCZ="CZ03",'Outside Temp'!B10283,IF(CECCZ="CZ04",'Outside Temp'!B10284,IF(CECCZ="CZ12",'Outside Temp'!B10285, IF(CECCZ="CZ13",'Outside Temp'!B10286))))</f>
        <v>62</v>
      </c>
      <c r="G10283" s="12">
        <f t="shared" si="3"/>
        <v>1</v>
      </c>
    </row>
    <row r="10284" ht="15.75" customHeight="1">
      <c r="A10284" s="13">
        <v>42232.145833333336</v>
      </c>
      <c r="B10284" s="73">
        <f t="shared" si="1"/>
        <v>42232</v>
      </c>
      <c r="C10284" s="74">
        <f>IF(NewCustomer="Yes", IF(COUNTIF($I$2:$I$11,B10284)&gt;0,0,WEEKDAY(B10284,2)),IF(COUNTIF($I$2:$I$21,B10284)&gt;0,0,WEEKDAY(B10284,2)))</f>
        <v>7</v>
      </c>
      <c r="D10284" s="74">
        <f t="shared" si="2"/>
        <v>3</v>
      </c>
      <c r="E10284" s="12">
        <f>IFERROR(VLOOKUP(A10284,'IDAR Meter Data'!$A:$B,2,1),"")</f>
        <v>158</v>
      </c>
      <c r="F10284" s="75">
        <f>IF(CECCZ="CZ03",'Outside Temp'!B10284,IF(CECCZ="CZ04",'Outside Temp'!B10285,IF(CECCZ="CZ12",'Outside Temp'!B10286, IF(CECCZ="CZ13",'Outside Temp'!B10287))))</f>
        <v>62</v>
      </c>
      <c r="G10284" s="12">
        <f t="shared" si="3"/>
        <v>1</v>
      </c>
    </row>
    <row r="10285" ht="15.75" customHeight="1">
      <c r="A10285" s="13">
        <v>42232.15625</v>
      </c>
      <c r="B10285" s="73">
        <f t="shared" si="1"/>
        <v>42232</v>
      </c>
      <c r="C10285" s="74">
        <f>IF(NewCustomer="Yes", IF(COUNTIF($I$2:$I$11,B10285)&gt;0,0,WEEKDAY(B10285,2)),IF(COUNTIF($I$2:$I$21,B10285)&gt;0,0,WEEKDAY(B10285,2)))</f>
        <v>7</v>
      </c>
      <c r="D10285" s="74">
        <f t="shared" si="2"/>
        <v>3</v>
      </c>
      <c r="E10285" s="12">
        <f>IFERROR(VLOOKUP(A10285,'IDAR Meter Data'!$A:$B,2,1),"")</f>
        <v>161</v>
      </c>
      <c r="F10285" s="75">
        <f>IF(CECCZ="CZ03",'Outside Temp'!B10285,IF(CECCZ="CZ04",'Outside Temp'!B10286,IF(CECCZ="CZ12",'Outside Temp'!B10287, IF(CECCZ="CZ13",'Outside Temp'!B10288))))</f>
        <v>62</v>
      </c>
      <c r="G10285" s="12">
        <f t="shared" si="3"/>
        <v>1</v>
      </c>
    </row>
    <row r="10286" ht="15.75" customHeight="1">
      <c r="A10286" s="13">
        <v>42232.166666666664</v>
      </c>
      <c r="B10286" s="73">
        <f t="shared" si="1"/>
        <v>42232</v>
      </c>
      <c r="C10286" s="74">
        <f>IF(NewCustomer="Yes", IF(COUNTIF($I$2:$I$11,B10286)&gt;0,0,WEEKDAY(B10286,2)),IF(COUNTIF($I$2:$I$21,B10286)&gt;0,0,WEEKDAY(B10286,2)))</f>
        <v>7</v>
      </c>
      <c r="D10286" s="74">
        <f t="shared" si="2"/>
        <v>4</v>
      </c>
      <c r="E10286" s="12">
        <f>IFERROR(VLOOKUP(A10286,'IDAR Meter Data'!$A:$B,2,1),"")</f>
        <v>159</v>
      </c>
      <c r="F10286" s="75">
        <f>IF(CECCZ="CZ03",'Outside Temp'!B10286,IF(CECCZ="CZ04",'Outside Temp'!B10287,IF(CECCZ="CZ12",'Outside Temp'!B10288, IF(CECCZ="CZ13",'Outside Temp'!B10289))))</f>
        <v>62</v>
      </c>
      <c r="G10286" s="12">
        <f t="shared" si="3"/>
        <v>1</v>
      </c>
    </row>
    <row r="10287" ht="15.75" customHeight="1">
      <c r="A10287" s="13">
        <v>42232.177083333336</v>
      </c>
      <c r="B10287" s="73">
        <f t="shared" si="1"/>
        <v>42232</v>
      </c>
      <c r="C10287" s="74">
        <f>IF(NewCustomer="Yes", IF(COUNTIF($I$2:$I$11,B10287)&gt;0,0,WEEKDAY(B10287,2)),IF(COUNTIF($I$2:$I$21,B10287)&gt;0,0,WEEKDAY(B10287,2)))</f>
        <v>7</v>
      </c>
      <c r="D10287" s="74">
        <f t="shared" si="2"/>
        <v>4</v>
      </c>
      <c r="E10287" s="12">
        <f>IFERROR(VLOOKUP(A10287,'IDAR Meter Data'!$A:$B,2,1),"")</f>
        <v>163</v>
      </c>
      <c r="F10287" s="75">
        <f>IF(CECCZ="CZ03",'Outside Temp'!B10287,IF(CECCZ="CZ04",'Outside Temp'!B10288,IF(CECCZ="CZ12",'Outside Temp'!B10289, IF(CECCZ="CZ13",'Outside Temp'!B10290))))</f>
        <v>62</v>
      </c>
      <c r="G10287" s="12">
        <f t="shared" si="3"/>
        <v>1</v>
      </c>
    </row>
    <row r="10288" ht="15.75" customHeight="1">
      <c r="A10288" s="13">
        <v>42232.1875</v>
      </c>
      <c r="B10288" s="73">
        <f t="shared" si="1"/>
        <v>42232</v>
      </c>
      <c r="C10288" s="74">
        <f>IF(NewCustomer="Yes", IF(COUNTIF($I$2:$I$11,B10288)&gt;0,0,WEEKDAY(B10288,2)),IF(COUNTIF($I$2:$I$21,B10288)&gt;0,0,WEEKDAY(B10288,2)))</f>
        <v>7</v>
      </c>
      <c r="D10288" s="74">
        <f t="shared" si="2"/>
        <v>4</v>
      </c>
      <c r="E10288" s="12">
        <f>IFERROR(VLOOKUP(A10288,'IDAR Meter Data'!$A:$B,2,1),"")</f>
        <v>170</v>
      </c>
      <c r="F10288" s="75">
        <f>IF(CECCZ="CZ03",'Outside Temp'!B10288,IF(CECCZ="CZ04",'Outside Temp'!B10289,IF(CECCZ="CZ12",'Outside Temp'!B10290, IF(CECCZ="CZ13",'Outside Temp'!B10291))))</f>
        <v>62</v>
      </c>
      <c r="G10288" s="12">
        <f t="shared" si="3"/>
        <v>1</v>
      </c>
    </row>
    <row r="10289" ht="15.75" customHeight="1">
      <c r="A10289" s="13">
        <v>42232.197916666664</v>
      </c>
      <c r="B10289" s="73">
        <f t="shared" si="1"/>
        <v>42232</v>
      </c>
      <c r="C10289" s="74">
        <f>IF(NewCustomer="Yes", IF(COUNTIF($I$2:$I$11,B10289)&gt;0,0,WEEKDAY(B10289,2)),IF(COUNTIF($I$2:$I$21,B10289)&gt;0,0,WEEKDAY(B10289,2)))</f>
        <v>7</v>
      </c>
      <c r="D10289" s="74">
        <f t="shared" si="2"/>
        <v>4</v>
      </c>
      <c r="E10289" s="12">
        <f>IFERROR(VLOOKUP(A10289,'IDAR Meter Data'!$A:$B,2,1),"")</f>
        <v>157</v>
      </c>
      <c r="F10289" s="75">
        <f>IF(CECCZ="CZ03",'Outside Temp'!B10289,IF(CECCZ="CZ04",'Outside Temp'!B10290,IF(CECCZ="CZ12",'Outside Temp'!B10291, IF(CECCZ="CZ13",'Outside Temp'!B10292))))</f>
        <v>62</v>
      </c>
      <c r="G10289" s="12">
        <f t="shared" si="3"/>
        <v>1</v>
      </c>
    </row>
    <row r="10290" ht="15.75" customHeight="1">
      <c r="A10290" s="13">
        <v>42232.208333333336</v>
      </c>
      <c r="B10290" s="73">
        <f t="shared" si="1"/>
        <v>42232</v>
      </c>
      <c r="C10290" s="74">
        <f>IF(NewCustomer="Yes", IF(COUNTIF($I$2:$I$11,B10290)&gt;0,0,WEEKDAY(B10290,2)),IF(COUNTIF($I$2:$I$21,B10290)&gt;0,0,WEEKDAY(B10290,2)))</f>
        <v>7</v>
      </c>
      <c r="D10290" s="74">
        <f t="shared" si="2"/>
        <v>5</v>
      </c>
      <c r="E10290" s="12">
        <f>IFERROR(VLOOKUP(A10290,'IDAR Meter Data'!$A:$B,2,1),"")</f>
        <v>155</v>
      </c>
      <c r="F10290" s="75">
        <f>IF(CECCZ="CZ03",'Outside Temp'!B10290,IF(CECCZ="CZ04",'Outside Temp'!B10291,IF(CECCZ="CZ12",'Outside Temp'!B10292, IF(CECCZ="CZ13",'Outside Temp'!B10293))))</f>
        <v>62</v>
      </c>
      <c r="G10290" s="12">
        <f t="shared" si="3"/>
        <v>1</v>
      </c>
    </row>
    <row r="10291" ht="15.75" customHeight="1">
      <c r="A10291" s="13">
        <v>42232.21875</v>
      </c>
      <c r="B10291" s="73">
        <f t="shared" si="1"/>
        <v>42232</v>
      </c>
      <c r="C10291" s="74">
        <f>IF(NewCustomer="Yes", IF(COUNTIF($I$2:$I$11,B10291)&gt;0,0,WEEKDAY(B10291,2)),IF(COUNTIF($I$2:$I$21,B10291)&gt;0,0,WEEKDAY(B10291,2)))</f>
        <v>7</v>
      </c>
      <c r="D10291" s="74">
        <f t="shared" si="2"/>
        <v>5</v>
      </c>
      <c r="E10291" s="12">
        <f>IFERROR(VLOOKUP(A10291,'IDAR Meter Data'!$A:$B,2,1),"")</f>
        <v>156</v>
      </c>
      <c r="F10291" s="75">
        <f>IF(CECCZ="CZ03",'Outside Temp'!B10291,IF(CECCZ="CZ04",'Outside Temp'!B10292,IF(CECCZ="CZ12",'Outside Temp'!B10293, IF(CECCZ="CZ13",'Outside Temp'!B10294))))</f>
        <v>62</v>
      </c>
      <c r="G10291" s="12">
        <f t="shared" si="3"/>
        <v>1</v>
      </c>
    </row>
    <row r="10292" ht="15.75" customHeight="1">
      <c r="A10292" s="13">
        <v>42232.229166666664</v>
      </c>
      <c r="B10292" s="73">
        <f t="shared" si="1"/>
        <v>42232</v>
      </c>
      <c r="C10292" s="74">
        <f>IF(NewCustomer="Yes", IF(COUNTIF($I$2:$I$11,B10292)&gt;0,0,WEEKDAY(B10292,2)),IF(COUNTIF($I$2:$I$21,B10292)&gt;0,0,WEEKDAY(B10292,2)))</f>
        <v>7</v>
      </c>
      <c r="D10292" s="74">
        <f t="shared" si="2"/>
        <v>5</v>
      </c>
      <c r="E10292" s="12">
        <f>IFERROR(VLOOKUP(A10292,'IDAR Meter Data'!$A:$B,2,1),"")</f>
        <v>150</v>
      </c>
      <c r="F10292" s="75">
        <f>IF(CECCZ="CZ03",'Outside Temp'!B10292,IF(CECCZ="CZ04",'Outside Temp'!B10293,IF(CECCZ="CZ12",'Outside Temp'!B10294, IF(CECCZ="CZ13",'Outside Temp'!B10295))))</f>
        <v>62</v>
      </c>
      <c r="G10292" s="12">
        <f t="shared" si="3"/>
        <v>1</v>
      </c>
    </row>
    <row r="10293" ht="15.75" customHeight="1">
      <c r="A10293" s="13">
        <v>42232.239583333336</v>
      </c>
      <c r="B10293" s="73">
        <f t="shared" si="1"/>
        <v>42232</v>
      </c>
      <c r="C10293" s="74">
        <f>IF(NewCustomer="Yes", IF(COUNTIF($I$2:$I$11,B10293)&gt;0,0,WEEKDAY(B10293,2)),IF(COUNTIF($I$2:$I$21,B10293)&gt;0,0,WEEKDAY(B10293,2)))</f>
        <v>7</v>
      </c>
      <c r="D10293" s="74">
        <f t="shared" si="2"/>
        <v>5</v>
      </c>
      <c r="E10293" s="12">
        <f>IFERROR(VLOOKUP(A10293,'IDAR Meter Data'!$A:$B,2,1),"")</f>
        <v>177</v>
      </c>
      <c r="F10293" s="75">
        <f>IF(CECCZ="CZ03",'Outside Temp'!B10293,IF(CECCZ="CZ04",'Outside Temp'!B10294,IF(CECCZ="CZ12",'Outside Temp'!B10295, IF(CECCZ="CZ13",'Outside Temp'!B10296))))</f>
        <v>62</v>
      </c>
      <c r="G10293" s="12">
        <f t="shared" si="3"/>
        <v>1</v>
      </c>
    </row>
    <row r="10294" ht="15.75" customHeight="1">
      <c r="A10294" s="13">
        <v>42232.25</v>
      </c>
      <c r="B10294" s="73">
        <f t="shared" si="1"/>
        <v>42232</v>
      </c>
      <c r="C10294" s="74">
        <f>IF(NewCustomer="Yes", IF(COUNTIF($I$2:$I$11,B10294)&gt;0,0,WEEKDAY(B10294,2)),IF(COUNTIF($I$2:$I$21,B10294)&gt;0,0,WEEKDAY(B10294,2)))</f>
        <v>7</v>
      </c>
      <c r="D10294" s="74">
        <f t="shared" si="2"/>
        <v>6</v>
      </c>
      <c r="E10294" s="12">
        <f>IFERROR(VLOOKUP(A10294,'IDAR Meter Data'!$A:$B,2,1),"")</f>
        <v>158</v>
      </c>
      <c r="F10294" s="75">
        <f>IF(CECCZ="CZ03",'Outside Temp'!B10294,IF(CECCZ="CZ04",'Outside Temp'!B10295,IF(CECCZ="CZ12",'Outside Temp'!B10296, IF(CECCZ="CZ13",'Outside Temp'!B10297))))</f>
        <v>62.33333333</v>
      </c>
      <c r="G10294" s="12">
        <f t="shared" si="3"/>
        <v>1</v>
      </c>
    </row>
    <row r="10295" ht="15.75" customHeight="1">
      <c r="A10295" s="13">
        <v>42232.260416666664</v>
      </c>
      <c r="B10295" s="73">
        <f t="shared" si="1"/>
        <v>42232</v>
      </c>
      <c r="C10295" s="74">
        <f>IF(NewCustomer="Yes", IF(COUNTIF($I$2:$I$11,B10295)&gt;0,0,WEEKDAY(B10295,2)),IF(COUNTIF($I$2:$I$21,B10295)&gt;0,0,WEEKDAY(B10295,2)))</f>
        <v>7</v>
      </c>
      <c r="D10295" s="74">
        <f t="shared" si="2"/>
        <v>6</v>
      </c>
      <c r="E10295" s="12">
        <f>IFERROR(VLOOKUP(A10295,'IDAR Meter Data'!$A:$B,2,1),"")</f>
        <v>158</v>
      </c>
      <c r="F10295" s="75">
        <f>IF(CECCZ="CZ03",'Outside Temp'!B10295,IF(CECCZ="CZ04",'Outside Temp'!B10296,IF(CECCZ="CZ12",'Outside Temp'!B10297, IF(CECCZ="CZ13",'Outside Temp'!B10298))))</f>
        <v>63.58333333</v>
      </c>
      <c r="G10295" s="12">
        <f t="shared" si="3"/>
        <v>1</v>
      </c>
    </row>
    <row r="10296" ht="15.75" customHeight="1">
      <c r="A10296" s="13">
        <v>42232.270833333336</v>
      </c>
      <c r="B10296" s="73">
        <f t="shared" si="1"/>
        <v>42232</v>
      </c>
      <c r="C10296" s="74">
        <f>IF(NewCustomer="Yes", IF(COUNTIF($I$2:$I$11,B10296)&gt;0,0,WEEKDAY(B10296,2)),IF(COUNTIF($I$2:$I$21,B10296)&gt;0,0,WEEKDAY(B10296,2)))</f>
        <v>7</v>
      </c>
      <c r="D10296" s="74">
        <f t="shared" si="2"/>
        <v>6</v>
      </c>
      <c r="E10296" s="12">
        <f>IFERROR(VLOOKUP(A10296,'IDAR Meter Data'!$A:$B,2,1),"")</f>
        <v>171</v>
      </c>
      <c r="F10296" s="75">
        <f>IF(CECCZ="CZ03",'Outside Temp'!B10296,IF(CECCZ="CZ04",'Outside Temp'!B10297,IF(CECCZ="CZ12",'Outside Temp'!B10298, IF(CECCZ="CZ13",'Outside Temp'!B10299))))</f>
        <v>64.83333333</v>
      </c>
      <c r="G10296" s="12">
        <f t="shared" si="3"/>
        <v>1</v>
      </c>
    </row>
    <row r="10297" ht="15.75" customHeight="1">
      <c r="A10297" s="13">
        <v>42232.28125</v>
      </c>
      <c r="B10297" s="73">
        <f t="shared" si="1"/>
        <v>42232</v>
      </c>
      <c r="C10297" s="74">
        <f>IF(NewCustomer="Yes", IF(COUNTIF($I$2:$I$11,B10297)&gt;0,0,WEEKDAY(B10297,2)),IF(COUNTIF($I$2:$I$21,B10297)&gt;0,0,WEEKDAY(B10297,2)))</f>
        <v>7</v>
      </c>
      <c r="D10297" s="74">
        <f t="shared" si="2"/>
        <v>6</v>
      </c>
      <c r="E10297" s="12">
        <f>IFERROR(VLOOKUP(A10297,'IDAR Meter Data'!$A:$B,2,1),"")</f>
        <v>172</v>
      </c>
      <c r="F10297" s="75">
        <f>IF(CECCZ="CZ03",'Outside Temp'!B10297,IF(CECCZ="CZ04",'Outside Temp'!B10298,IF(CECCZ="CZ12",'Outside Temp'!B10299, IF(CECCZ="CZ13",'Outside Temp'!B10300))))</f>
        <v>66.08333333</v>
      </c>
      <c r="G10297" s="12">
        <f t="shared" si="3"/>
        <v>2</v>
      </c>
    </row>
    <row r="10298" ht="15.75" customHeight="1">
      <c r="A10298" s="13">
        <v>42232.291666666664</v>
      </c>
      <c r="B10298" s="73">
        <f t="shared" si="1"/>
        <v>42232</v>
      </c>
      <c r="C10298" s="74">
        <f>IF(NewCustomer="Yes", IF(COUNTIF($I$2:$I$11,B10298)&gt;0,0,WEEKDAY(B10298,2)),IF(COUNTIF($I$2:$I$21,B10298)&gt;0,0,WEEKDAY(B10298,2)))</f>
        <v>7</v>
      </c>
      <c r="D10298" s="74">
        <f t="shared" si="2"/>
        <v>7</v>
      </c>
      <c r="E10298" s="12">
        <f>IFERROR(VLOOKUP(A10298,'IDAR Meter Data'!$A:$B,2,1),"")</f>
        <v>178</v>
      </c>
      <c r="F10298" s="75">
        <f>IF(CECCZ="CZ03",'Outside Temp'!B10298,IF(CECCZ="CZ04",'Outside Temp'!B10299,IF(CECCZ="CZ12",'Outside Temp'!B10300, IF(CECCZ="CZ13",'Outside Temp'!B10301))))</f>
        <v>67.13333333</v>
      </c>
      <c r="G10298" s="12">
        <f t="shared" si="3"/>
        <v>2</v>
      </c>
    </row>
    <row r="10299" ht="15.75" customHeight="1">
      <c r="A10299" s="13">
        <v>42232.302083333336</v>
      </c>
      <c r="B10299" s="73">
        <f t="shared" si="1"/>
        <v>42232</v>
      </c>
      <c r="C10299" s="74">
        <f>IF(NewCustomer="Yes", IF(COUNTIF($I$2:$I$11,B10299)&gt;0,0,WEEKDAY(B10299,2)),IF(COUNTIF($I$2:$I$21,B10299)&gt;0,0,WEEKDAY(B10299,2)))</f>
        <v>7</v>
      </c>
      <c r="D10299" s="74">
        <f t="shared" si="2"/>
        <v>7</v>
      </c>
      <c r="E10299" s="12">
        <f>IFERROR(VLOOKUP(A10299,'IDAR Meter Data'!$A:$B,2,1),"")</f>
        <v>195</v>
      </c>
      <c r="F10299" s="75">
        <f>IF(CECCZ="CZ03",'Outside Temp'!B10299,IF(CECCZ="CZ04",'Outside Temp'!B10300,IF(CECCZ="CZ12",'Outside Temp'!B10301, IF(CECCZ="CZ13",'Outside Temp'!B10302))))</f>
        <v>67.63333333</v>
      </c>
      <c r="G10299" s="12">
        <f t="shared" si="3"/>
        <v>2</v>
      </c>
    </row>
    <row r="10300" ht="15.75" customHeight="1">
      <c r="A10300" s="13">
        <v>42232.3125</v>
      </c>
      <c r="B10300" s="73">
        <f t="shared" si="1"/>
        <v>42232</v>
      </c>
      <c r="C10300" s="74">
        <f>IF(NewCustomer="Yes", IF(COUNTIF($I$2:$I$11,B10300)&gt;0,0,WEEKDAY(B10300,2)),IF(COUNTIF($I$2:$I$21,B10300)&gt;0,0,WEEKDAY(B10300,2)))</f>
        <v>7</v>
      </c>
      <c r="D10300" s="74">
        <f t="shared" si="2"/>
        <v>7</v>
      </c>
      <c r="E10300" s="12">
        <f>IFERROR(VLOOKUP(A10300,'IDAR Meter Data'!$A:$B,2,1),"")</f>
        <v>169</v>
      </c>
      <c r="F10300" s="75">
        <f>IF(CECCZ="CZ03",'Outside Temp'!B10300,IF(CECCZ="CZ04",'Outside Temp'!B10301,IF(CECCZ="CZ12",'Outside Temp'!B10302, IF(CECCZ="CZ13",'Outside Temp'!B10303))))</f>
        <v>68.13333333</v>
      </c>
      <c r="G10300" s="12">
        <f t="shared" si="3"/>
        <v>2</v>
      </c>
    </row>
    <row r="10301" ht="15.75" customHeight="1">
      <c r="A10301" s="13">
        <v>42232.322916666664</v>
      </c>
      <c r="B10301" s="73">
        <f t="shared" si="1"/>
        <v>42232</v>
      </c>
      <c r="C10301" s="74">
        <f>IF(NewCustomer="Yes", IF(COUNTIF($I$2:$I$11,B10301)&gt;0,0,WEEKDAY(B10301,2)),IF(COUNTIF($I$2:$I$21,B10301)&gt;0,0,WEEKDAY(B10301,2)))</f>
        <v>7</v>
      </c>
      <c r="D10301" s="74">
        <f t="shared" si="2"/>
        <v>7</v>
      </c>
      <c r="E10301" s="12">
        <f>IFERROR(VLOOKUP(A10301,'IDAR Meter Data'!$A:$B,2,1),"")</f>
        <v>170</v>
      </c>
      <c r="F10301" s="75">
        <f>IF(CECCZ="CZ03",'Outside Temp'!B10301,IF(CECCZ="CZ04",'Outside Temp'!B10302,IF(CECCZ="CZ12",'Outside Temp'!B10303, IF(CECCZ="CZ13",'Outside Temp'!B10304))))</f>
        <v>68.63333333</v>
      </c>
      <c r="G10301" s="12">
        <f t="shared" si="3"/>
        <v>2</v>
      </c>
    </row>
    <row r="10302" ht="15.75" customHeight="1">
      <c r="A10302" s="13">
        <v>42232.333333333336</v>
      </c>
      <c r="B10302" s="73">
        <f t="shared" si="1"/>
        <v>42232</v>
      </c>
      <c r="C10302" s="74">
        <f>IF(NewCustomer="Yes", IF(COUNTIF($I$2:$I$11,B10302)&gt;0,0,WEEKDAY(B10302,2)),IF(COUNTIF($I$2:$I$21,B10302)&gt;0,0,WEEKDAY(B10302,2)))</f>
        <v>7</v>
      </c>
      <c r="D10302" s="74">
        <f t="shared" si="2"/>
        <v>8</v>
      </c>
      <c r="E10302" s="12">
        <f>IFERROR(VLOOKUP(A10302,'IDAR Meter Data'!$A:$B,2,1),"")</f>
        <v>168</v>
      </c>
      <c r="F10302" s="75">
        <f>IF(CECCZ="CZ03",'Outside Temp'!B10302,IF(CECCZ="CZ04",'Outside Temp'!B10303,IF(CECCZ="CZ12",'Outside Temp'!B10304, IF(CECCZ="CZ13",'Outside Temp'!B10305))))</f>
        <v>69.13333333</v>
      </c>
      <c r="G10302" s="12">
        <f t="shared" si="3"/>
        <v>2</v>
      </c>
    </row>
    <row r="10303" ht="15.75" customHeight="1">
      <c r="A10303" s="13">
        <v>42232.34375</v>
      </c>
      <c r="B10303" s="73">
        <f t="shared" si="1"/>
        <v>42232</v>
      </c>
      <c r="C10303" s="74">
        <f>IF(NewCustomer="Yes", IF(COUNTIF($I$2:$I$11,B10303)&gt;0,0,WEEKDAY(B10303,2)),IF(COUNTIF($I$2:$I$21,B10303)&gt;0,0,WEEKDAY(B10303,2)))</f>
        <v>7</v>
      </c>
      <c r="D10303" s="74">
        <f t="shared" si="2"/>
        <v>8</v>
      </c>
      <c r="E10303" s="12">
        <f>IFERROR(VLOOKUP(A10303,'IDAR Meter Data'!$A:$B,2,1),"")</f>
        <v>172</v>
      </c>
      <c r="F10303" s="75">
        <f>IF(CECCZ="CZ03",'Outside Temp'!B10303,IF(CECCZ="CZ04",'Outside Temp'!B10304,IF(CECCZ="CZ12",'Outside Temp'!B10305, IF(CECCZ="CZ13",'Outside Temp'!B10306))))</f>
        <v>69.63333333</v>
      </c>
      <c r="G10303" s="12">
        <f t="shared" si="3"/>
        <v>2</v>
      </c>
    </row>
    <row r="10304" ht="15.75" customHeight="1">
      <c r="A10304" s="13">
        <v>42232.354166666664</v>
      </c>
      <c r="B10304" s="73">
        <f t="shared" si="1"/>
        <v>42232</v>
      </c>
      <c r="C10304" s="74">
        <f>IF(NewCustomer="Yes", IF(COUNTIF($I$2:$I$11,B10304)&gt;0,0,WEEKDAY(B10304,2)),IF(COUNTIF($I$2:$I$21,B10304)&gt;0,0,WEEKDAY(B10304,2)))</f>
        <v>7</v>
      </c>
      <c r="D10304" s="74">
        <f t="shared" si="2"/>
        <v>8</v>
      </c>
      <c r="E10304" s="12">
        <f>IFERROR(VLOOKUP(A10304,'IDAR Meter Data'!$A:$B,2,1),"")</f>
        <v>176</v>
      </c>
      <c r="F10304" s="75">
        <f>IF(CECCZ="CZ03",'Outside Temp'!B10304,IF(CECCZ="CZ04",'Outside Temp'!B10305,IF(CECCZ="CZ12",'Outside Temp'!B10306, IF(CECCZ="CZ13",'Outside Temp'!B10307))))</f>
        <v>70.13333333</v>
      </c>
      <c r="G10304" s="12">
        <f t="shared" si="3"/>
        <v>3</v>
      </c>
    </row>
    <row r="10305" ht="15.75" customHeight="1">
      <c r="A10305" s="13">
        <v>42232.364583333336</v>
      </c>
      <c r="B10305" s="73">
        <f t="shared" si="1"/>
        <v>42232</v>
      </c>
      <c r="C10305" s="74">
        <f>IF(NewCustomer="Yes", IF(COUNTIF($I$2:$I$11,B10305)&gt;0,0,WEEKDAY(B10305,2)),IF(COUNTIF($I$2:$I$21,B10305)&gt;0,0,WEEKDAY(B10305,2)))</f>
        <v>7</v>
      </c>
      <c r="D10305" s="74">
        <f t="shared" si="2"/>
        <v>8</v>
      </c>
      <c r="E10305" s="12">
        <f>IFERROR(VLOOKUP(A10305,'IDAR Meter Data'!$A:$B,2,1),"")</f>
        <v>170</v>
      </c>
      <c r="F10305" s="75">
        <f>IF(CECCZ="CZ03",'Outside Temp'!B10305,IF(CECCZ="CZ04",'Outside Temp'!B10306,IF(CECCZ="CZ12",'Outside Temp'!B10307, IF(CECCZ="CZ13",'Outside Temp'!B10308))))</f>
        <v>70.63333333</v>
      </c>
      <c r="G10305" s="12">
        <f t="shared" si="3"/>
        <v>3</v>
      </c>
    </row>
    <row r="10306" ht="15.75" customHeight="1">
      <c r="A10306" s="13">
        <v>42232.375</v>
      </c>
      <c r="B10306" s="73">
        <f t="shared" si="1"/>
        <v>42232</v>
      </c>
      <c r="C10306" s="74">
        <f>IF(NewCustomer="Yes", IF(COUNTIF($I$2:$I$11,B10306)&gt;0,0,WEEKDAY(B10306,2)),IF(COUNTIF($I$2:$I$21,B10306)&gt;0,0,WEEKDAY(B10306,2)))</f>
        <v>7</v>
      </c>
      <c r="D10306" s="74">
        <f t="shared" si="2"/>
        <v>9</v>
      </c>
      <c r="E10306" s="12">
        <f>IFERROR(VLOOKUP(A10306,'IDAR Meter Data'!$A:$B,2,1),"")</f>
        <v>174</v>
      </c>
      <c r="F10306" s="75">
        <f>IF(CECCZ="CZ03",'Outside Temp'!B10306,IF(CECCZ="CZ04",'Outside Temp'!B10307,IF(CECCZ="CZ12",'Outside Temp'!B10308, IF(CECCZ="CZ13",'Outside Temp'!B10309))))</f>
        <v>71.26666667</v>
      </c>
      <c r="G10306" s="12">
        <f t="shared" si="3"/>
        <v>3</v>
      </c>
    </row>
    <row r="10307" ht="15.75" customHeight="1">
      <c r="A10307" s="13">
        <v>42232.385416666664</v>
      </c>
      <c r="B10307" s="73">
        <f t="shared" si="1"/>
        <v>42232</v>
      </c>
      <c r="C10307" s="74">
        <f>IF(NewCustomer="Yes", IF(COUNTIF($I$2:$I$11,B10307)&gt;0,0,WEEKDAY(B10307,2)),IF(COUNTIF($I$2:$I$21,B10307)&gt;0,0,WEEKDAY(B10307,2)))</f>
        <v>7</v>
      </c>
      <c r="D10307" s="74">
        <f t="shared" si="2"/>
        <v>9</v>
      </c>
      <c r="E10307" s="12">
        <f>IFERROR(VLOOKUP(A10307,'IDAR Meter Data'!$A:$B,2,1),"")</f>
        <v>184</v>
      </c>
      <c r="F10307" s="75">
        <f>IF(CECCZ="CZ03",'Outside Temp'!B10307,IF(CECCZ="CZ04",'Outside Temp'!B10308,IF(CECCZ="CZ12",'Outside Temp'!B10309, IF(CECCZ="CZ13",'Outside Temp'!B10310))))</f>
        <v>72.26666667</v>
      </c>
      <c r="G10307" s="12">
        <f t="shared" si="3"/>
        <v>3</v>
      </c>
    </row>
    <row r="10308" ht="15.75" customHeight="1">
      <c r="A10308" s="13">
        <v>42232.395833333336</v>
      </c>
      <c r="B10308" s="73">
        <f t="shared" si="1"/>
        <v>42232</v>
      </c>
      <c r="C10308" s="74">
        <f>IF(NewCustomer="Yes", IF(COUNTIF($I$2:$I$11,B10308)&gt;0,0,WEEKDAY(B10308,2)),IF(COUNTIF($I$2:$I$21,B10308)&gt;0,0,WEEKDAY(B10308,2)))</f>
        <v>7</v>
      </c>
      <c r="D10308" s="74">
        <f t="shared" si="2"/>
        <v>9</v>
      </c>
      <c r="E10308" s="12">
        <f>IFERROR(VLOOKUP(A10308,'IDAR Meter Data'!$A:$B,2,1),"")</f>
        <v>191</v>
      </c>
      <c r="F10308" s="75">
        <f>IF(CECCZ="CZ03",'Outside Temp'!B10308,IF(CECCZ="CZ04",'Outside Temp'!B10309,IF(CECCZ="CZ12",'Outside Temp'!B10310, IF(CECCZ="CZ13",'Outside Temp'!B10311))))</f>
        <v>73.26666667</v>
      </c>
      <c r="G10308" s="12">
        <f t="shared" si="3"/>
        <v>3</v>
      </c>
    </row>
    <row r="10309" ht="15.75" customHeight="1">
      <c r="A10309" s="13">
        <v>42232.40625</v>
      </c>
      <c r="B10309" s="73">
        <f t="shared" si="1"/>
        <v>42232</v>
      </c>
      <c r="C10309" s="74">
        <f>IF(NewCustomer="Yes", IF(COUNTIF($I$2:$I$11,B10309)&gt;0,0,WEEKDAY(B10309,2)),IF(COUNTIF($I$2:$I$21,B10309)&gt;0,0,WEEKDAY(B10309,2)))</f>
        <v>7</v>
      </c>
      <c r="D10309" s="74">
        <f t="shared" si="2"/>
        <v>9</v>
      </c>
      <c r="E10309" s="12">
        <f>IFERROR(VLOOKUP(A10309,'IDAR Meter Data'!$A:$B,2,1),"")</f>
        <v>176</v>
      </c>
      <c r="F10309" s="75">
        <f>IF(CECCZ="CZ03",'Outside Temp'!B10309,IF(CECCZ="CZ04",'Outside Temp'!B10310,IF(CECCZ="CZ12",'Outside Temp'!B10311, IF(CECCZ="CZ13",'Outside Temp'!B10312))))</f>
        <v>74.26666667</v>
      </c>
      <c r="G10309" s="12">
        <f t="shared" si="3"/>
        <v>3</v>
      </c>
    </row>
    <row r="10310" ht="15.75" customHeight="1">
      <c r="A10310" s="13">
        <v>42232.416666666664</v>
      </c>
      <c r="B10310" s="73">
        <f t="shared" si="1"/>
        <v>42232</v>
      </c>
      <c r="C10310" s="74">
        <f>IF(NewCustomer="Yes", IF(COUNTIF($I$2:$I$11,B10310)&gt;0,0,WEEKDAY(B10310,2)),IF(COUNTIF($I$2:$I$21,B10310)&gt;0,0,WEEKDAY(B10310,2)))</f>
        <v>7</v>
      </c>
      <c r="D10310" s="74">
        <f t="shared" si="2"/>
        <v>10</v>
      </c>
      <c r="E10310" s="12">
        <f>IFERROR(VLOOKUP(A10310,'IDAR Meter Data'!$A:$B,2,1),"")</f>
        <v>184</v>
      </c>
      <c r="F10310" s="75">
        <f>IF(CECCZ="CZ03",'Outside Temp'!B10310,IF(CECCZ="CZ04",'Outside Temp'!B10311,IF(CECCZ="CZ12",'Outside Temp'!B10312, IF(CECCZ="CZ13",'Outside Temp'!B10313))))</f>
        <v>75.13333333</v>
      </c>
      <c r="G10310" s="12">
        <f t="shared" si="3"/>
        <v>4</v>
      </c>
    </row>
    <row r="10311" ht="15.75" customHeight="1">
      <c r="A10311" s="13">
        <v>42232.427083333336</v>
      </c>
      <c r="B10311" s="73">
        <f t="shared" si="1"/>
        <v>42232</v>
      </c>
      <c r="C10311" s="74">
        <f>IF(NewCustomer="Yes", IF(COUNTIF($I$2:$I$11,B10311)&gt;0,0,WEEKDAY(B10311,2)),IF(COUNTIF($I$2:$I$21,B10311)&gt;0,0,WEEKDAY(B10311,2)))</f>
        <v>7</v>
      </c>
      <c r="D10311" s="74">
        <f t="shared" si="2"/>
        <v>10</v>
      </c>
      <c r="E10311" s="12">
        <f>IFERROR(VLOOKUP(A10311,'IDAR Meter Data'!$A:$B,2,1),"")</f>
        <v>186</v>
      </c>
      <c r="F10311" s="75">
        <f>IF(CECCZ="CZ03",'Outside Temp'!B10311,IF(CECCZ="CZ04",'Outside Temp'!B10312,IF(CECCZ="CZ12",'Outside Temp'!B10313, IF(CECCZ="CZ13",'Outside Temp'!B10314))))</f>
        <v>75.63333333</v>
      </c>
      <c r="G10311" s="12">
        <f t="shared" si="3"/>
        <v>4</v>
      </c>
    </row>
    <row r="10312" ht="15.75" customHeight="1">
      <c r="A10312" s="13">
        <v>42232.4375</v>
      </c>
      <c r="B10312" s="73">
        <f t="shared" si="1"/>
        <v>42232</v>
      </c>
      <c r="C10312" s="74">
        <f>IF(NewCustomer="Yes", IF(COUNTIF($I$2:$I$11,B10312)&gt;0,0,WEEKDAY(B10312,2)),IF(COUNTIF($I$2:$I$21,B10312)&gt;0,0,WEEKDAY(B10312,2)))</f>
        <v>7</v>
      </c>
      <c r="D10312" s="74">
        <f t="shared" si="2"/>
        <v>10</v>
      </c>
      <c r="E10312" s="12">
        <f>IFERROR(VLOOKUP(A10312,'IDAR Meter Data'!$A:$B,2,1),"")</f>
        <v>207</v>
      </c>
      <c r="F10312" s="75">
        <f>IF(CECCZ="CZ03",'Outside Temp'!B10312,IF(CECCZ="CZ04",'Outside Temp'!B10313,IF(CECCZ="CZ12",'Outside Temp'!B10314, IF(CECCZ="CZ13",'Outside Temp'!B10315))))</f>
        <v>76.13333333</v>
      </c>
      <c r="G10312" s="12">
        <f t="shared" si="3"/>
        <v>4</v>
      </c>
    </row>
    <row r="10313" ht="15.75" customHeight="1">
      <c r="A10313" s="13">
        <v>42232.447916666664</v>
      </c>
      <c r="B10313" s="73">
        <f t="shared" si="1"/>
        <v>42232</v>
      </c>
      <c r="C10313" s="74">
        <f>IF(NewCustomer="Yes", IF(COUNTIF($I$2:$I$11,B10313)&gt;0,0,WEEKDAY(B10313,2)),IF(COUNTIF($I$2:$I$21,B10313)&gt;0,0,WEEKDAY(B10313,2)))</f>
        <v>7</v>
      </c>
      <c r="D10313" s="74">
        <f t="shared" si="2"/>
        <v>10</v>
      </c>
      <c r="E10313" s="12">
        <f>IFERROR(VLOOKUP(A10313,'IDAR Meter Data'!$A:$B,2,1),"")</f>
        <v>204</v>
      </c>
      <c r="F10313" s="75">
        <f>IF(CECCZ="CZ03",'Outside Temp'!B10313,IF(CECCZ="CZ04",'Outside Temp'!B10314,IF(CECCZ="CZ12",'Outside Temp'!B10315, IF(CECCZ="CZ13",'Outside Temp'!B10316))))</f>
        <v>76.63333333</v>
      </c>
      <c r="G10313" s="12">
        <f t="shared" si="3"/>
        <v>4</v>
      </c>
    </row>
    <row r="10314" ht="15.75" customHeight="1">
      <c r="A10314" s="13">
        <v>42232.458333333336</v>
      </c>
      <c r="B10314" s="73">
        <f t="shared" si="1"/>
        <v>42232</v>
      </c>
      <c r="C10314" s="74">
        <f>IF(NewCustomer="Yes", IF(COUNTIF($I$2:$I$11,B10314)&gt;0,0,WEEKDAY(B10314,2)),IF(COUNTIF($I$2:$I$21,B10314)&gt;0,0,WEEKDAY(B10314,2)))</f>
        <v>7</v>
      </c>
      <c r="D10314" s="74">
        <f t="shared" si="2"/>
        <v>11</v>
      </c>
      <c r="E10314" s="12">
        <f>IFERROR(VLOOKUP(A10314,'IDAR Meter Data'!$A:$B,2,1),"")</f>
        <v>199</v>
      </c>
      <c r="F10314" s="75">
        <f>IF(CECCZ="CZ03",'Outside Temp'!B10314,IF(CECCZ="CZ04",'Outside Temp'!B10315,IF(CECCZ="CZ12",'Outside Temp'!B10316, IF(CECCZ="CZ13",'Outside Temp'!B10317))))</f>
        <v>77.06666667</v>
      </c>
      <c r="G10314" s="12">
        <f t="shared" si="3"/>
        <v>4</v>
      </c>
    </row>
    <row r="10315" ht="15.75" customHeight="1">
      <c r="A10315" s="13">
        <v>42232.46875</v>
      </c>
      <c r="B10315" s="73">
        <f t="shared" si="1"/>
        <v>42232</v>
      </c>
      <c r="C10315" s="74">
        <f>IF(NewCustomer="Yes", IF(COUNTIF($I$2:$I$11,B10315)&gt;0,0,WEEKDAY(B10315,2)),IF(COUNTIF($I$2:$I$21,B10315)&gt;0,0,WEEKDAY(B10315,2)))</f>
        <v>7</v>
      </c>
      <c r="D10315" s="74">
        <f t="shared" si="2"/>
        <v>11</v>
      </c>
      <c r="E10315" s="12">
        <f>IFERROR(VLOOKUP(A10315,'IDAR Meter Data'!$A:$B,2,1),"")</f>
        <v>198</v>
      </c>
      <c r="F10315" s="75">
        <f>IF(CECCZ="CZ03",'Outside Temp'!B10315,IF(CECCZ="CZ04",'Outside Temp'!B10316,IF(CECCZ="CZ12",'Outside Temp'!B10317, IF(CECCZ="CZ13",'Outside Temp'!B10318))))</f>
        <v>77.31666667</v>
      </c>
      <c r="G10315" s="12">
        <f t="shared" si="3"/>
        <v>4</v>
      </c>
    </row>
    <row r="10316" ht="15.75" customHeight="1">
      <c r="A10316" s="13">
        <v>42232.479166666664</v>
      </c>
      <c r="B10316" s="73">
        <f t="shared" si="1"/>
        <v>42232</v>
      </c>
      <c r="C10316" s="74">
        <f>IF(NewCustomer="Yes", IF(COUNTIF($I$2:$I$11,B10316)&gt;0,0,WEEKDAY(B10316,2)),IF(COUNTIF($I$2:$I$21,B10316)&gt;0,0,WEEKDAY(B10316,2)))</f>
        <v>7</v>
      </c>
      <c r="D10316" s="74">
        <f t="shared" si="2"/>
        <v>11</v>
      </c>
      <c r="E10316" s="12">
        <f>IFERROR(VLOOKUP(A10316,'IDAR Meter Data'!$A:$B,2,1),"")</f>
        <v>200</v>
      </c>
      <c r="F10316" s="75">
        <f>IF(CECCZ="CZ03",'Outside Temp'!B10316,IF(CECCZ="CZ04",'Outside Temp'!B10317,IF(CECCZ="CZ12",'Outside Temp'!B10318, IF(CECCZ="CZ13",'Outside Temp'!B10319))))</f>
        <v>77.56666667</v>
      </c>
      <c r="G10316" s="12">
        <f t="shared" si="3"/>
        <v>4</v>
      </c>
    </row>
    <row r="10317" ht="15.75" customHeight="1">
      <c r="A10317" s="13">
        <v>42232.489583333336</v>
      </c>
      <c r="B10317" s="73">
        <f t="shared" si="1"/>
        <v>42232</v>
      </c>
      <c r="C10317" s="74">
        <f>IF(NewCustomer="Yes", IF(COUNTIF($I$2:$I$11,B10317)&gt;0,0,WEEKDAY(B10317,2)),IF(COUNTIF($I$2:$I$21,B10317)&gt;0,0,WEEKDAY(B10317,2)))</f>
        <v>7</v>
      </c>
      <c r="D10317" s="74">
        <f t="shared" si="2"/>
        <v>11</v>
      </c>
      <c r="E10317" s="12">
        <f>IFERROR(VLOOKUP(A10317,'IDAR Meter Data'!$A:$B,2,1),"")</f>
        <v>225</v>
      </c>
      <c r="F10317" s="75">
        <f>IF(CECCZ="CZ03",'Outside Temp'!B10317,IF(CECCZ="CZ04",'Outside Temp'!B10318,IF(CECCZ="CZ12",'Outside Temp'!B10319, IF(CECCZ="CZ13",'Outside Temp'!B10320))))</f>
        <v>77.81666667</v>
      </c>
      <c r="G10317" s="12">
        <f t="shared" si="3"/>
        <v>4</v>
      </c>
    </row>
    <row r="10318" ht="15.75" customHeight="1">
      <c r="A10318" s="13">
        <v>42232.5</v>
      </c>
      <c r="B10318" s="73">
        <f t="shared" si="1"/>
        <v>42232</v>
      </c>
      <c r="C10318" s="74">
        <f>IF(NewCustomer="Yes", IF(COUNTIF($I$2:$I$11,B10318)&gt;0,0,WEEKDAY(B10318,2)),IF(COUNTIF($I$2:$I$21,B10318)&gt;0,0,WEEKDAY(B10318,2)))</f>
        <v>7</v>
      </c>
      <c r="D10318" s="74">
        <f t="shared" si="2"/>
        <v>12</v>
      </c>
      <c r="E10318" s="12">
        <f>IFERROR(VLOOKUP(A10318,'IDAR Meter Data'!$A:$B,2,1),"")</f>
        <v>212</v>
      </c>
      <c r="F10318" s="75">
        <f>IF(CECCZ="CZ03",'Outside Temp'!B10318,IF(CECCZ="CZ04",'Outside Temp'!B10319,IF(CECCZ="CZ12",'Outside Temp'!B10320, IF(CECCZ="CZ13",'Outside Temp'!B10321))))</f>
        <v>78.13333333</v>
      </c>
      <c r="G10318" s="12">
        <f t="shared" si="3"/>
        <v>4</v>
      </c>
    </row>
    <row r="10319" ht="15.75" customHeight="1">
      <c r="A10319" s="13">
        <v>42232.510416666664</v>
      </c>
      <c r="B10319" s="73">
        <f t="shared" si="1"/>
        <v>42232</v>
      </c>
      <c r="C10319" s="74">
        <f>IF(NewCustomer="Yes", IF(COUNTIF($I$2:$I$11,B10319)&gt;0,0,WEEKDAY(B10319,2)),IF(COUNTIF($I$2:$I$21,B10319)&gt;0,0,WEEKDAY(B10319,2)))</f>
        <v>7</v>
      </c>
      <c r="D10319" s="74">
        <f t="shared" si="2"/>
        <v>12</v>
      </c>
      <c r="E10319" s="12">
        <f>IFERROR(VLOOKUP(A10319,'IDAR Meter Data'!$A:$B,2,1),"")</f>
        <v>219</v>
      </c>
      <c r="F10319" s="75">
        <f>IF(CECCZ="CZ03",'Outside Temp'!B10319,IF(CECCZ="CZ04",'Outside Temp'!B10320,IF(CECCZ="CZ12",'Outside Temp'!B10321, IF(CECCZ="CZ13",'Outside Temp'!B10322))))</f>
        <v>78.63333333</v>
      </c>
      <c r="G10319" s="12">
        <f t="shared" si="3"/>
        <v>4</v>
      </c>
    </row>
    <row r="10320" ht="15.75" customHeight="1">
      <c r="A10320" s="13">
        <v>42232.520833333336</v>
      </c>
      <c r="B10320" s="73">
        <f t="shared" si="1"/>
        <v>42232</v>
      </c>
      <c r="C10320" s="74">
        <f>IF(NewCustomer="Yes", IF(COUNTIF($I$2:$I$11,B10320)&gt;0,0,WEEKDAY(B10320,2)),IF(COUNTIF($I$2:$I$21,B10320)&gt;0,0,WEEKDAY(B10320,2)))</f>
        <v>7</v>
      </c>
      <c r="D10320" s="74">
        <f t="shared" si="2"/>
        <v>12</v>
      </c>
      <c r="E10320" s="12">
        <f>IFERROR(VLOOKUP(A10320,'IDAR Meter Data'!$A:$B,2,1),"")</f>
        <v>216</v>
      </c>
      <c r="F10320" s="75">
        <f>IF(CECCZ="CZ03",'Outside Temp'!B10320,IF(CECCZ="CZ04",'Outside Temp'!B10321,IF(CECCZ="CZ12",'Outside Temp'!B10322, IF(CECCZ="CZ13",'Outside Temp'!B10323))))</f>
        <v>79.13333333</v>
      </c>
      <c r="G10320" s="12">
        <f t="shared" si="3"/>
        <v>4</v>
      </c>
    </row>
    <row r="10321" ht="15.75" customHeight="1">
      <c r="A10321" s="13">
        <v>42232.53125</v>
      </c>
      <c r="B10321" s="73">
        <f t="shared" si="1"/>
        <v>42232</v>
      </c>
      <c r="C10321" s="74">
        <f>IF(NewCustomer="Yes", IF(COUNTIF($I$2:$I$11,B10321)&gt;0,0,WEEKDAY(B10321,2)),IF(COUNTIF($I$2:$I$21,B10321)&gt;0,0,WEEKDAY(B10321,2)))</f>
        <v>7</v>
      </c>
      <c r="D10321" s="74">
        <f t="shared" si="2"/>
        <v>12</v>
      </c>
      <c r="E10321" s="12">
        <f>IFERROR(VLOOKUP(A10321,'IDAR Meter Data'!$A:$B,2,1),"")</f>
        <v>229</v>
      </c>
      <c r="F10321" s="75">
        <f>IF(CECCZ="CZ03",'Outside Temp'!B10321,IF(CECCZ="CZ04",'Outside Temp'!B10322,IF(CECCZ="CZ12",'Outside Temp'!B10323, IF(CECCZ="CZ13",'Outside Temp'!B10324))))</f>
        <v>79.63333333</v>
      </c>
      <c r="G10321" s="12">
        <f t="shared" si="3"/>
        <v>4</v>
      </c>
    </row>
    <row r="10322" ht="15.75" customHeight="1">
      <c r="A10322" s="13">
        <v>42232.541666666664</v>
      </c>
      <c r="B10322" s="73">
        <f t="shared" si="1"/>
        <v>42232</v>
      </c>
      <c r="C10322" s="74">
        <f>IF(NewCustomer="Yes", IF(COUNTIF($I$2:$I$11,B10322)&gt;0,0,WEEKDAY(B10322,2)),IF(COUNTIF($I$2:$I$21,B10322)&gt;0,0,WEEKDAY(B10322,2)))</f>
        <v>7</v>
      </c>
      <c r="D10322" s="74">
        <f t="shared" si="2"/>
        <v>13</v>
      </c>
      <c r="E10322" s="12">
        <f>IFERROR(VLOOKUP(A10322,'IDAR Meter Data'!$A:$B,2,1),"")</f>
        <v>236</v>
      </c>
      <c r="F10322" s="75">
        <f>IF(CECCZ="CZ03",'Outside Temp'!B10322,IF(CECCZ="CZ04",'Outside Temp'!B10323,IF(CECCZ="CZ12",'Outside Temp'!B10324, IF(CECCZ="CZ13",'Outside Temp'!B10325))))</f>
        <v>80.66666667</v>
      </c>
      <c r="G10322" s="12">
        <f t="shared" si="3"/>
        <v>5</v>
      </c>
    </row>
    <row r="10323" ht="15.75" customHeight="1">
      <c r="A10323" s="13">
        <v>42232.552083333336</v>
      </c>
      <c r="B10323" s="73">
        <f t="shared" si="1"/>
        <v>42232</v>
      </c>
      <c r="C10323" s="74">
        <f>IF(NewCustomer="Yes", IF(COUNTIF($I$2:$I$11,B10323)&gt;0,0,WEEKDAY(B10323,2)),IF(COUNTIF($I$2:$I$21,B10323)&gt;0,0,WEEKDAY(B10323,2)))</f>
        <v>7</v>
      </c>
      <c r="D10323" s="74">
        <f t="shared" si="2"/>
        <v>13</v>
      </c>
      <c r="E10323" s="12">
        <f>IFERROR(VLOOKUP(A10323,'IDAR Meter Data'!$A:$B,2,1),"")</f>
        <v>241</v>
      </c>
      <c r="F10323" s="75">
        <f>IF(CECCZ="CZ03",'Outside Temp'!B10323,IF(CECCZ="CZ04",'Outside Temp'!B10324,IF(CECCZ="CZ12",'Outside Temp'!B10325, IF(CECCZ="CZ13",'Outside Temp'!B10326))))</f>
        <v>83.16666667</v>
      </c>
      <c r="G10323" s="12">
        <f t="shared" si="3"/>
        <v>5</v>
      </c>
    </row>
    <row r="10324" ht="15.75" customHeight="1">
      <c r="A10324" s="13">
        <v>42232.5625</v>
      </c>
      <c r="B10324" s="73">
        <f t="shared" si="1"/>
        <v>42232</v>
      </c>
      <c r="C10324" s="74">
        <f>IF(NewCustomer="Yes", IF(COUNTIF($I$2:$I$11,B10324)&gt;0,0,WEEKDAY(B10324,2)),IF(COUNTIF($I$2:$I$21,B10324)&gt;0,0,WEEKDAY(B10324,2)))</f>
        <v>7</v>
      </c>
      <c r="D10324" s="74">
        <f t="shared" si="2"/>
        <v>13</v>
      </c>
      <c r="E10324" s="12">
        <f>IFERROR(VLOOKUP(A10324,'IDAR Meter Data'!$A:$B,2,1),"")</f>
        <v>230</v>
      </c>
      <c r="F10324" s="75">
        <f>IF(CECCZ="CZ03",'Outside Temp'!B10324,IF(CECCZ="CZ04",'Outside Temp'!B10325,IF(CECCZ="CZ12",'Outside Temp'!B10326, IF(CECCZ="CZ13",'Outside Temp'!B10327))))</f>
        <v>85.66666667</v>
      </c>
      <c r="G10324" s="12">
        <f t="shared" si="3"/>
        <v>6</v>
      </c>
    </row>
    <row r="10325" ht="15.75" customHeight="1">
      <c r="A10325" s="13">
        <v>42232.572916666664</v>
      </c>
      <c r="B10325" s="73">
        <f t="shared" si="1"/>
        <v>42232</v>
      </c>
      <c r="C10325" s="74">
        <f>IF(NewCustomer="Yes", IF(COUNTIF($I$2:$I$11,B10325)&gt;0,0,WEEKDAY(B10325,2)),IF(COUNTIF($I$2:$I$21,B10325)&gt;0,0,WEEKDAY(B10325,2)))</f>
        <v>7</v>
      </c>
      <c r="D10325" s="74">
        <f t="shared" si="2"/>
        <v>13</v>
      </c>
      <c r="E10325" s="12">
        <f>IFERROR(VLOOKUP(A10325,'IDAR Meter Data'!$A:$B,2,1),"")</f>
        <v>233</v>
      </c>
      <c r="F10325" s="75">
        <f>IF(CECCZ="CZ03",'Outside Temp'!B10325,IF(CECCZ="CZ04",'Outside Temp'!B10326,IF(CECCZ="CZ12",'Outside Temp'!B10327, IF(CECCZ="CZ13",'Outside Temp'!B10328))))</f>
        <v>88.16666667</v>
      </c>
      <c r="G10325" s="12">
        <f t="shared" si="3"/>
        <v>6</v>
      </c>
    </row>
    <row r="10326" ht="15.75" customHeight="1">
      <c r="A10326" s="13">
        <v>42232.583333333336</v>
      </c>
      <c r="B10326" s="73">
        <f t="shared" si="1"/>
        <v>42232</v>
      </c>
      <c r="C10326" s="74">
        <f>IF(NewCustomer="Yes", IF(COUNTIF($I$2:$I$11,B10326)&gt;0,0,WEEKDAY(B10326,2)),IF(COUNTIF($I$2:$I$21,B10326)&gt;0,0,WEEKDAY(B10326,2)))</f>
        <v>7</v>
      </c>
      <c r="D10326" s="74">
        <f t="shared" si="2"/>
        <v>14</v>
      </c>
      <c r="E10326" s="12">
        <f>IFERROR(VLOOKUP(A10326,'IDAR Meter Data'!$A:$B,2,1),"")</f>
        <v>247</v>
      </c>
      <c r="F10326" s="75">
        <f>IF(CECCZ="CZ03",'Outside Temp'!B10326,IF(CECCZ="CZ04",'Outside Temp'!B10327,IF(CECCZ="CZ12",'Outside Temp'!B10328, IF(CECCZ="CZ13",'Outside Temp'!B10329))))</f>
        <v>89.73333333</v>
      </c>
      <c r="G10326" s="12">
        <f t="shared" si="3"/>
        <v>6</v>
      </c>
    </row>
    <row r="10327" ht="15.75" customHeight="1">
      <c r="A10327" s="13">
        <v>42232.59375</v>
      </c>
      <c r="B10327" s="73">
        <f t="shared" si="1"/>
        <v>42232</v>
      </c>
      <c r="C10327" s="74">
        <f>IF(NewCustomer="Yes", IF(COUNTIF($I$2:$I$11,B10327)&gt;0,0,WEEKDAY(B10327,2)),IF(COUNTIF($I$2:$I$21,B10327)&gt;0,0,WEEKDAY(B10327,2)))</f>
        <v>7</v>
      </c>
      <c r="D10327" s="74">
        <f t="shared" si="2"/>
        <v>14</v>
      </c>
      <c r="E10327" s="12">
        <f>IFERROR(VLOOKUP(A10327,'IDAR Meter Data'!$A:$B,2,1),"")</f>
        <v>261</v>
      </c>
      <c r="F10327" s="75">
        <f>IF(CECCZ="CZ03",'Outside Temp'!B10327,IF(CECCZ="CZ04",'Outside Temp'!B10328,IF(CECCZ="CZ12",'Outside Temp'!B10329, IF(CECCZ="CZ13",'Outside Temp'!B10330))))</f>
        <v>88.73333333</v>
      </c>
      <c r="G10327" s="12">
        <f t="shared" si="3"/>
        <v>6</v>
      </c>
    </row>
    <row r="10328" ht="15.75" customHeight="1">
      <c r="A10328" s="13">
        <v>42232.604166666664</v>
      </c>
      <c r="B10328" s="73">
        <f t="shared" si="1"/>
        <v>42232</v>
      </c>
      <c r="C10328" s="74">
        <f>IF(NewCustomer="Yes", IF(COUNTIF($I$2:$I$11,B10328)&gt;0,0,WEEKDAY(B10328,2)),IF(COUNTIF($I$2:$I$21,B10328)&gt;0,0,WEEKDAY(B10328,2)))</f>
        <v>7</v>
      </c>
      <c r="D10328" s="74">
        <f t="shared" si="2"/>
        <v>14</v>
      </c>
      <c r="E10328" s="12">
        <f>IFERROR(VLOOKUP(A10328,'IDAR Meter Data'!$A:$B,2,1),"")</f>
        <v>244</v>
      </c>
      <c r="F10328" s="75">
        <f>IF(CECCZ="CZ03",'Outside Temp'!B10328,IF(CECCZ="CZ04",'Outside Temp'!B10329,IF(CECCZ="CZ12",'Outside Temp'!B10330, IF(CECCZ="CZ13",'Outside Temp'!B10331))))</f>
        <v>87.73333333</v>
      </c>
      <c r="G10328" s="12">
        <f t="shared" si="3"/>
        <v>6</v>
      </c>
    </row>
    <row r="10329" ht="15.75" customHeight="1">
      <c r="A10329" s="13">
        <v>42232.614583333336</v>
      </c>
      <c r="B10329" s="73">
        <f t="shared" si="1"/>
        <v>42232</v>
      </c>
      <c r="C10329" s="74">
        <f>IF(NewCustomer="Yes", IF(COUNTIF($I$2:$I$11,B10329)&gt;0,0,WEEKDAY(B10329,2)),IF(COUNTIF($I$2:$I$21,B10329)&gt;0,0,WEEKDAY(B10329,2)))</f>
        <v>7</v>
      </c>
      <c r="D10329" s="74">
        <f t="shared" si="2"/>
        <v>14</v>
      </c>
      <c r="E10329" s="12">
        <f>IFERROR(VLOOKUP(A10329,'IDAR Meter Data'!$A:$B,2,1),"")</f>
        <v>244</v>
      </c>
      <c r="F10329" s="75">
        <f>IF(CECCZ="CZ03",'Outside Temp'!B10329,IF(CECCZ="CZ04",'Outside Temp'!B10330,IF(CECCZ="CZ12",'Outside Temp'!B10331, IF(CECCZ="CZ13",'Outside Temp'!B10332))))</f>
        <v>86.73333333</v>
      </c>
      <c r="G10329" s="12">
        <f t="shared" si="3"/>
        <v>6</v>
      </c>
    </row>
    <row r="10330" ht="15.75" customHeight="1">
      <c r="A10330" s="13">
        <v>42232.625</v>
      </c>
      <c r="B10330" s="73">
        <f t="shared" si="1"/>
        <v>42232</v>
      </c>
      <c r="C10330" s="74">
        <f>IF(NewCustomer="Yes", IF(COUNTIF($I$2:$I$11,B10330)&gt;0,0,WEEKDAY(B10330,2)),IF(COUNTIF($I$2:$I$21,B10330)&gt;0,0,WEEKDAY(B10330,2)))</f>
        <v>7</v>
      </c>
      <c r="D10330" s="74">
        <f t="shared" si="2"/>
        <v>15</v>
      </c>
      <c r="E10330" s="12">
        <f>IFERROR(VLOOKUP(A10330,'IDAR Meter Data'!$A:$B,2,1),"")</f>
        <v>252</v>
      </c>
      <c r="F10330" s="75">
        <f>IF(CECCZ="CZ03",'Outside Temp'!B10330,IF(CECCZ="CZ04",'Outside Temp'!B10331,IF(CECCZ="CZ12",'Outside Temp'!B10332, IF(CECCZ="CZ13",'Outside Temp'!B10333))))</f>
        <v>85.93333333</v>
      </c>
      <c r="G10330" s="12">
        <f t="shared" si="3"/>
        <v>6</v>
      </c>
    </row>
    <row r="10331" ht="15.75" customHeight="1">
      <c r="A10331" s="13">
        <v>42232.635416666664</v>
      </c>
      <c r="B10331" s="73">
        <f t="shared" si="1"/>
        <v>42232</v>
      </c>
      <c r="C10331" s="74">
        <f>IF(NewCustomer="Yes", IF(COUNTIF($I$2:$I$11,B10331)&gt;0,0,WEEKDAY(B10331,2)),IF(COUNTIF($I$2:$I$21,B10331)&gt;0,0,WEEKDAY(B10331,2)))</f>
        <v>7</v>
      </c>
      <c r="D10331" s="74">
        <f t="shared" si="2"/>
        <v>15</v>
      </c>
      <c r="E10331" s="12">
        <f>IFERROR(VLOOKUP(A10331,'IDAR Meter Data'!$A:$B,2,1),"")</f>
        <v>249</v>
      </c>
      <c r="F10331" s="75">
        <f>IF(CECCZ="CZ03",'Outside Temp'!B10331,IF(CECCZ="CZ04",'Outside Temp'!B10332,IF(CECCZ="CZ12",'Outside Temp'!B10333, IF(CECCZ="CZ13",'Outside Temp'!B10334))))</f>
        <v>85.68333333</v>
      </c>
      <c r="G10331" s="12">
        <f t="shared" si="3"/>
        <v>6</v>
      </c>
    </row>
    <row r="10332" ht="15.75" customHeight="1">
      <c r="A10332" s="13">
        <v>42232.645833333336</v>
      </c>
      <c r="B10332" s="73">
        <f t="shared" si="1"/>
        <v>42232</v>
      </c>
      <c r="C10332" s="74">
        <f>IF(NewCustomer="Yes", IF(COUNTIF($I$2:$I$11,B10332)&gt;0,0,WEEKDAY(B10332,2)),IF(COUNTIF($I$2:$I$21,B10332)&gt;0,0,WEEKDAY(B10332,2)))</f>
        <v>7</v>
      </c>
      <c r="D10332" s="74">
        <f t="shared" si="2"/>
        <v>15</v>
      </c>
      <c r="E10332" s="12">
        <f>IFERROR(VLOOKUP(A10332,'IDAR Meter Data'!$A:$B,2,1),"")</f>
        <v>267</v>
      </c>
      <c r="F10332" s="75">
        <f>IF(CECCZ="CZ03",'Outside Temp'!B10332,IF(CECCZ="CZ04",'Outside Temp'!B10333,IF(CECCZ="CZ12",'Outside Temp'!B10334, IF(CECCZ="CZ13",'Outside Temp'!B10335))))</f>
        <v>85.43333333</v>
      </c>
      <c r="G10332" s="12">
        <f t="shared" si="3"/>
        <v>6</v>
      </c>
    </row>
    <row r="10333" ht="15.75" customHeight="1">
      <c r="A10333" s="13">
        <v>42232.65625</v>
      </c>
      <c r="B10333" s="73">
        <f t="shared" si="1"/>
        <v>42232</v>
      </c>
      <c r="C10333" s="74">
        <f>IF(NewCustomer="Yes", IF(COUNTIF($I$2:$I$11,B10333)&gt;0,0,WEEKDAY(B10333,2)),IF(COUNTIF($I$2:$I$21,B10333)&gt;0,0,WEEKDAY(B10333,2)))</f>
        <v>7</v>
      </c>
      <c r="D10333" s="74">
        <f t="shared" si="2"/>
        <v>15</v>
      </c>
      <c r="E10333" s="12">
        <f>IFERROR(VLOOKUP(A10333,'IDAR Meter Data'!$A:$B,2,1),"")</f>
        <v>261</v>
      </c>
      <c r="F10333" s="75">
        <f>IF(CECCZ="CZ03",'Outside Temp'!B10333,IF(CECCZ="CZ04",'Outside Temp'!B10334,IF(CECCZ="CZ12",'Outside Temp'!B10335, IF(CECCZ="CZ13",'Outside Temp'!B10336))))</f>
        <v>85.18333333</v>
      </c>
      <c r="G10333" s="12">
        <f t="shared" si="3"/>
        <v>6</v>
      </c>
    </row>
    <row r="10334" ht="15.75" customHeight="1">
      <c r="A10334" s="13">
        <v>42232.666666666664</v>
      </c>
      <c r="B10334" s="73">
        <f t="shared" si="1"/>
        <v>42232</v>
      </c>
      <c r="C10334" s="74">
        <f>IF(NewCustomer="Yes", IF(COUNTIF($I$2:$I$11,B10334)&gt;0,0,WEEKDAY(B10334,2)),IF(COUNTIF($I$2:$I$21,B10334)&gt;0,0,WEEKDAY(B10334,2)))</f>
        <v>7</v>
      </c>
      <c r="D10334" s="74">
        <f t="shared" si="2"/>
        <v>16</v>
      </c>
      <c r="E10334" s="12">
        <f>IFERROR(VLOOKUP(A10334,'IDAR Meter Data'!$A:$B,2,1),"")</f>
        <v>253</v>
      </c>
      <c r="F10334" s="75">
        <f>IF(CECCZ="CZ03",'Outside Temp'!B10334,IF(CECCZ="CZ04",'Outside Temp'!B10335,IF(CECCZ="CZ12",'Outside Temp'!B10336, IF(CECCZ="CZ13",'Outside Temp'!B10337))))</f>
        <v>84.86666667</v>
      </c>
      <c r="G10334" s="12">
        <f t="shared" si="3"/>
        <v>5</v>
      </c>
    </row>
    <row r="10335" ht="15.75" customHeight="1">
      <c r="A10335" s="13">
        <v>42232.677083333336</v>
      </c>
      <c r="B10335" s="73">
        <f t="shared" si="1"/>
        <v>42232</v>
      </c>
      <c r="C10335" s="74">
        <f>IF(NewCustomer="Yes", IF(COUNTIF($I$2:$I$11,B10335)&gt;0,0,WEEKDAY(B10335,2)),IF(COUNTIF($I$2:$I$21,B10335)&gt;0,0,WEEKDAY(B10335,2)))</f>
        <v>7</v>
      </c>
      <c r="D10335" s="74">
        <f t="shared" si="2"/>
        <v>16</v>
      </c>
      <c r="E10335" s="12">
        <f>IFERROR(VLOOKUP(A10335,'IDAR Meter Data'!$A:$B,2,1),"")</f>
        <v>251</v>
      </c>
      <c r="F10335" s="75">
        <f>IF(CECCZ="CZ03",'Outside Temp'!B10335,IF(CECCZ="CZ04",'Outside Temp'!B10336,IF(CECCZ="CZ12",'Outside Temp'!B10337, IF(CECCZ="CZ13",'Outside Temp'!B10338))))</f>
        <v>84.36666667</v>
      </c>
      <c r="G10335" s="12">
        <f t="shared" si="3"/>
        <v>5</v>
      </c>
    </row>
    <row r="10336" ht="15.75" customHeight="1">
      <c r="A10336" s="13">
        <v>42232.6875</v>
      </c>
      <c r="B10336" s="73">
        <f t="shared" si="1"/>
        <v>42232</v>
      </c>
      <c r="C10336" s="74">
        <f>IF(NewCustomer="Yes", IF(COUNTIF($I$2:$I$11,B10336)&gt;0,0,WEEKDAY(B10336,2)),IF(COUNTIF($I$2:$I$21,B10336)&gt;0,0,WEEKDAY(B10336,2)))</f>
        <v>7</v>
      </c>
      <c r="D10336" s="74">
        <f t="shared" si="2"/>
        <v>16</v>
      </c>
      <c r="E10336" s="12">
        <f>IFERROR(VLOOKUP(A10336,'IDAR Meter Data'!$A:$B,2,1),"")</f>
        <v>265</v>
      </c>
      <c r="F10336" s="75">
        <f>IF(CECCZ="CZ03",'Outside Temp'!B10336,IF(CECCZ="CZ04",'Outside Temp'!B10337,IF(CECCZ="CZ12",'Outside Temp'!B10338, IF(CECCZ="CZ13",'Outside Temp'!B10339))))</f>
        <v>83.86666667</v>
      </c>
      <c r="G10336" s="12">
        <f t="shared" si="3"/>
        <v>5</v>
      </c>
    </row>
    <row r="10337" ht="15.75" customHeight="1">
      <c r="A10337" s="13">
        <v>42232.697916666664</v>
      </c>
      <c r="B10337" s="73">
        <f t="shared" si="1"/>
        <v>42232</v>
      </c>
      <c r="C10337" s="74">
        <f>IF(NewCustomer="Yes", IF(COUNTIF($I$2:$I$11,B10337)&gt;0,0,WEEKDAY(B10337,2)),IF(COUNTIF($I$2:$I$21,B10337)&gt;0,0,WEEKDAY(B10337,2)))</f>
        <v>7</v>
      </c>
      <c r="D10337" s="74">
        <f t="shared" si="2"/>
        <v>16</v>
      </c>
      <c r="E10337" s="12">
        <f>IFERROR(VLOOKUP(A10337,'IDAR Meter Data'!$A:$B,2,1),"")</f>
        <v>259</v>
      </c>
      <c r="F10337" s="75">
        <f>IF(CECCZ="CZ03",'Outside Temp'!B10337,IF(CECCZ="CZ04",'Outside Temp'!B10338,IF(CECCZ="CZ12",'Outside Temp'!B10339, IF(CECCZ="CZ13",'Outside Temp'!B10340))))</f>
        <v>83.36666667</v>
      </c>
      <c r="G10337" s="12">
        <f t="shared" si="3"/>
        <v>5</v>
      </c>
    </row>
    <row r="10338" ht="15.75" customHeight="1">
      <c r="A10338" s="13">
        <v>42232.708333333336</v>
      </c>
      <c r="B10338" s="73">
        <f t="shared" si="1"/>
        <v>42232</v>
      </c>
      <c r="C10338" s="74">
        <f>IF(NewCustomer="Yes", IF(COUNTIF($I$2:$I$11,B10338)&gt;0,0,WEEKDAY(B10338,2)),IF(COUNTIF($I$2:$I$21,B10338)&gt;0,0,WEEKDAY(B10338,2)))</f>
        <v>7</v>
      </c>
      <c r="D10338" s="74">
        <f t="shared" si="2"/>
        <v>17</v>
      </c>
      <c r="E10338" s="12">
        <f>IFERROR(VLOOKUP(A10338,'IDAR Meter Data'!$A:$B,2,1),"")</f>
        <v>259</v>
      </c>
      <c r="F10338" s="75">
        <f>IF(CECCZ="CZ03",'Outside Temp'!B10338,IF(CECCZ="CZ04",'Outside Temp'!B10339,IF(CECCZ="CZ12",'Outside Temp'!B10340, IF(CECCZ="CZ13",'Outside Temp'!B10341))))</f>
        <v>82.93333333</v>
      </c>
      <c r="G10338" s="12">
        <f t="shared" si="3"/>
        <v>5</v>
      </c>
    </row>
    <row r="10339" ht="15.75" customHeight="1">
      <c r="A10339" s="13">
        <v>42232.71875</v>
      </c>
      <c r="B10339" s="73">
        <f t="shared" si="1"/>
        <v>42232</v>
      </c>
      <c r="C10339" s="74">
        <f>IF(NewCustomer="Yes", IF(COUNTIF($I$2:$I$11,B10339)&gt;0,0,WEEKDAY(B10339,2)),IF(COUNTIF($I$2:$I$21,B10339)&gt;0,0,WEEKDAY(B10339,2)))</f>
        <v>7</v>
      </c>
      <c r="D10339" s="74">
        <f t="shared" si="2"/>
        <v>17</v>
      </c>
      <c r="E10339" s="12">
        <f>IFERROR(VLOOKUP(A10339,'IDAR Meter Data'!$A:$B,2,1),"")</f>
        <v>256</v>
      </c>
      <c r="F10339" s="75">
        <f>IF(CECCZ="CZ03",'Outside Temp'!B10339,IF(CECCZ="CZ04",'Outside Temp'!B10340,IF(CECCZ="CZ12",'Outside Temp'!B10341, IF(CECCZ="CZ13",'Outside Temp'!B10342))))</f>
        <v>82.68333333</v>
      </c>
      <c r="G10339" s="12">
        <f t="shared" si="3"/>
        <v>5</v>
      </c>
    </row>
    <row r="10340" ht="15.75" customHeight="1">
      <c r="A10340" s="13">
        <v>42232.729166666664</v>
      </c>
      <c r="B10340" s="73">
        <f t="shared" si="1"/>
        <v>42232</v>
      </c>
      <c r="C10340" s="74">
        <f>IF(NewCustomer="Yes", IF(COUNTIF($I$2:$I$11,B10340)&gt;0,0,WEEKDAY(B10340,2)),IF(COUNTIF($I$2:$I$21,B10340)&gt;0,0,WEEKDAY(B10340,2)))</f>
        <v>7</v>
      </c>
      <c r="D10340" s="74">
        <f t="shared" si="2"/>
        <v>17</v>
      </c>
      <c r="E10340" s="12">
        <f>IFERROR(VLOOKUP(A10340,'IDAR Meter Data'!$A:$B,2,1),"")</f>
        <v>250</v>
      </c>
      <c r="F10340" s="75">
        <f>IF(CECCZ="CZ03",'Outside Temp'!B10340,IF(CECCZ="CZ04",'Outside Temp'!B10341,IF(CECCZ="CZ12",'Outside Temp'!B10342, IF(CECCZ="CZ13",'Outside Temp'!B10343))))</f>
        <v>82.43333333</v>
      </c>
      <c r="G10340" s="12">
        <f t="shared" si="3"/>
        <v>5</v>
      </c>
    </row>
    <row r="10341" ht="15.75" customHeight="1">
      <c r="A10341" s="13">
        <v>42232.739583333336</v>
      </c>
      <c r="B10341" s="73">
        <f t="shared" si="1"/>
        <v>42232</v>
      </c>
      <c r="C10341" s="74">
        <f>IF(NewCustomer="Yes", IF(COUNTIF($I$2:$I$11,B10341)&gt;0,0,WEEKDAY(B10341,2)),IF(COUNTIF($I$2:$I$21,B10341)&gt;0,0,WEEKDAY(B10341,2)))</f>
        <v>7</v>
      </c>
      <c r="D10341" s="74">
        <f t="shared" si="2"/>
        <v>17</v>
      </c>
      <c r="E10341" s="12">
        <f>IFERROR(VLOOKUP(A10341,'IDAR Meter Data'!$A:$B,2,1),"")</f>
        <v>269</v>
      </c>
      <c r="F10341" s="75">
        <f>IF(CECCZ="CZ03",'Outside Temp'!B10341,IF(CECCZ="CZ04",'Outside Temp'!B10342,IF(CECCZ="CZ12",'Outside Temp'!B10343, IF(CECCZ="CZ13",'Outside Temp'!B10344))))</f>
        <v>82.18333333</v>
      </c>
      <c r="G10341" s="12">
        <f t="shared" si="3"/>
        <v>5</v>
      </c>
    </row>
    <row r="10342" ht="15.75" customHeight="1">
      <c r="A10342" s="13">
        <v>42232.75</v>
      </c>
      <c r="B10342" s="73">
        <f t="shared" si="1"/>
        <v>42232</v>
      </c>
      <c r="C10342" s="74">
        <f>IF(NewCustomer="Yes", IF(COUNTIF($I$2:$I$11,B10342)&gt;0,0,WEEKDAY(B10342,2)),IF(COUNTIF($I$2:$I$21,B10342)&gt;0,0,WEEKDAY(B10342,2)))</f>
        <v>7</v>
      </c>
      <c r="D10342" s="74">
        <f t="shared" si="2"/>
        <v>18</v>
      </c>
      <c r="E10342" s="12">
        <f>IFERROR(VLOOKUP(A10342,'IDAR Meter Data'!$A:$B,2,1),"")</f>
        <v>245</v>
      </c>
      <c r="F10342" s="75">
        <f>IF(CECCZ="CZ03",'Outside Temp'!B10342,IF(CECCZ="CZ04",'Outside Temp'!B10343,IF(CECCZ="CZ12",'Outside Temp'!B10344, IF(CECCZ="CZ13",'Outside Temp'!B10345))))</f>
        <v>81.73333333</v>
      </c>
      <c r="G10342" s="12">
        <f t="shared" si="3"/>
        <v>5</v>
      </c>
    </row>
    <row r="10343" ht="15.75" customHeight="1">
      <c r="A10343" s="13">
        <v>42232.760416666664</v>
      </c>
      <c r="B10343" s="73">
        <f t="shared" si="1"/>
        <v>42232</v>
      </c>
      <c r="C10343" s="74">
        <f>IF(NewCustomer="Yes", IF(COUNTIF($I$2:$I$11,B10343)&gt;0,0,WEEKDAY(B10343,2)),IF(COUNTIF($I$2:$I$21,B10343)&gt;0,0,WEEKDAY(B10343,2)))</f>
        <v>7</v>
      </c>
      <c r="D10343" s="74">
        <f t="shared" si="2"/>
        <v>18</v>
      </c>
      <c r="E10343" s="12">
        <f>IFERROR(VLOOKUP(A10343,'IDAR Meter Data'!$A:$B,2,1),"")</f>
        <v>248</v>
      </c>
      <c r="F10343" s="75">
        <f>IF(CECCZ="CZ03",'Outside Temp'!B10343,IF(CECCZ="CZ04",'Outside Temp'!B10344,IF(CECCZ="CZ12",'Outside Temp'!B10345, IF(CECCZ="CZ13",'Outside Temp'!B10346))))</f>
        <v>80.73333333</v>
      </c>
      <c r="G10343" s="12">
        <f t="shared" si="3"/>
        <v>5</v>
      </c>
    </row>
    <row r="10344" ht="15.75" customHeight="1">
      <c r="A10344" s="13">
        <v>42232.770833333336</v>
      </c>
      <c r="B10344" s="73">
        <f t="shared" si="1"/>
        <v>42232</v>
      </c>
      <c r="C10344" s="74">
        <f>IF(NewCustomer="Yes", IF(COUNTIF($I$2:$I$11,B10344)&gt;0,0,WEEKDAY(B10344,2)),IF(COUNTIF($I$2:$I$21,B10344)&gt;0,0,WEEKDAY(B10344,2)))</f>
        <v>7</v>
      </c>
      <c r="D10344" s="74">
        <f t="shared" si="2"/>
        <v>18</v>
      </c>
      <c r="E10344" s="12">
        <f>IFERROR(VLOOKUP(A10344,'IDAR Meter Data'!$A:$B,2,1),"")</f>
        <v>252</v>
      </c>
      <c r="F10344" s="75">
        <f>IF(CECCZ="CZ03",'Outside Temp'!B10344,IF(CECCZ="CZ04",'Outside Temp'!B10345,IF(CECCZ="CZ12",'Outside Temp'!B10346, IF(CECCZ="CZ13",'Outside Temp'!B10347))))</f>
        <v>79.73333333</v>
      </c>
      <c r="G10344" s="12">
        <f t="shared" si="3"/>
        <v>4</v>
      </c>
    </row>
    <row r="10345" ht="15.75" customHeight="1">
      <c r="A10345" s="13">
        <v>42232.78125</v>
      </c>
      <c r="B10345" s="73">
        <f t="shared" si="1"/>
        <v>42232</v>
      </c>
      <c r="C10345" s="74">
        <f>IF(NewCustomer="Yes", IF(COUNTIF($I$2:$I$11,B10345)&gt;0,0,WEEKDAY(B10345,2)),IF(COUNTIF($I$2:$I$21,B10345)&gt;0,0,WEEKDAY(B10345,2)))</f>
        <v>7</v>
      </c>
      <c r="D10345" s="74">
        <f t="shared" si="2"/>
        <v>18</v>
      </c>
      <c r="E10345" s="12">
        <f>IFERROR(VLOOKUP(A10345,'IDAR Meter Data'!$A:$B,2,1),"")</f>
        <v>255</v>
      </c>
      <c r="F10345" s="75">
        <f>IF(CECCZ="CZ03",'Outside Temp'!B10345,IF(CECCZ="CZ04",'Outside Temp'!B10346,IF(CECCZ="CZ12",'Outside Temp'!B10347, IF(CECCZ="CZ13",'Outside Temp'!B10348))))</f>
        <v>78.73333333</v>
      </c>
      <c r="G10345" s="12">
        <f t="shared" si="3"/>
        <v>4</v>
      </c>
    </row>
    <row r="10346" ht="15.75" customHeight="1">
      <c r="A10346" s="13">
        <v>42232.791666666664</v>
      </c>
      <c r="B10346" s="73">
        <f t="shared" si="1"/>
        <v>42232</v>
      </c>
      <c r="C10346" s="74">
        <f>IF(NewCustomer="Yes", IF(COUNTIF($I$2:$I$11,B10346)&gt;0,0,WEEKDAY(B10346,2)),IF(COUNTIF($I$2:$I$21,B10346)&gt;0,0,WEEKDAY(B10346,2)))</f>
        <v>7</v>
      </c>
      <c r="D10346" s="74">
        <f t="shared" si="2"/>
        <v>19</v>
      </c>
      <c r="E10346" s="12">
        <f>IFERROR(VLOOKUP(A10346,'IDAR Meter Data'!$A:$B,2,1),"")</f>
        <v>258</v>
      </c>
      <c r="F10346" s="75">
        <f>IF(CECCZ="CZ03",'Outside Temp'!B10346,IF(CECCZ="CZ04",'Outside Temp'!B10347,IF(CECCZ="CZ12",'Outside Temp'!B10348, IF(CECCZ="CZ13",'Outside Temp'!B10349))))</f>
        <v>77.66666667</v>
      </c>
      <c r="G10346" s="12">
        <f t="shared" si="3"/>
        <v>4</v>
      </c>
    </row>
    <row r="10347" ht="15.75" customHeight="1">
      <c r="A10347" s="13">
        <v>42232.802083333336</v>
      </c>
      <c r="B10347" s="73">
        <f t="shared" si="1"/>
        <v>42232</v>
      </c>
      <c r="C10347" s="74">
        <f>IF(NewCustomer="Yes", IF(COUNTIF($I$2:$I$11,B10347)&gt;0,0,WEEKDAY(B10347,2)),IF(COUNTIF($I$2:$I$21,B10347)&gt;0,0,WEEKDAY(B10347,2)))</f>
        <v>7</v>
      </c>
      <c r="D10347" s="74">
        <f t="shared" si="2"/>
        <v>19</v>
      </c>
      <c r="E10347" s="12">
        <f>IFERROR(VLOOKUP(A10347,'IDAR Meter Data'!$A:$B,2,1),"")</f>
        <v>240</v>
      </c>
      <c r="F10347" s="75">
        <f>IF(CECCZ="CZ03",'Outside Temp'!B10347,IF(CECCZ="CZ04",'Outside Temp'!B10348,IF(CECCZ="CZ12",'Outside Temp'!B10349, IF(CECCZ="CZ13",'Outside Temp'!B10350))))</f>
        <v>76.41666667</v>
      </c>
      <c r="G10347" s="12">
        <f t="shared" si="3"/>
        <v>4</v>
      </c>
    </row>
    <row r="10348" ht="15.75" customHeight="1">
      <c r="A10348" s="13">
        <v>42232.8125</v>
      </c>
      <c r="B10348" s="73">
        <f t="shared" si="1"/>
        <v>42232</v>
      </c>
      <c r="C10348" s="74">
        <f>IF(NewCustomer="Yes", IF(COUNTIF($I$2:$I$11,B10348)&gt;0,0,WEEKDAY(B10348,2)),IF(COUNTIF($I$2:$I$21,B10348)&gt;0,0,WEEKDAY(B10348,2)))</f>
        <v>7</v>
      </c>
      <c r="D10348" s="74">
        <f t="shared" si="2"/>
        <v>19</v>
      </c>
      <c r="E10348" s="12">
        <f>IFERROR(VLOOKUP(A10348,'IDAR Meter Data'!$A:$B,2,1),"")</f>
        <v>236</v>
      </c>
      <c r="F10348" s="75">
        <f>IF(CECCZ="CZ03",'Outside Temp'!B10348,IF(CECCZ="CZ04",'Outside Temp'!B10349,IF(CECCZ="CZ12",'Outside Temp'!B10350, IF(CECCZ="CZ13",'Outside Temp'!B10351))))</f>
        <v>75.16666667</v>
      </c>
      <c r="G10348" s="12">
        <f t="shared" si="3"/>
        <v>4</v>
      </c>
    </row>
    <row r="10349" ht="15.75" customHeight="1">
      <c r="A10349" s="13">
        <v>42232.822916666664</v>
      </c>
      <c r="B10349" s="73">
        <f t="shared" si="1"/>
        <v>42232</v>
      </c>
      <c r="C10349" s="74">
        <f>IF(NewCustomer="Yes", IF(COUNTIF($I$2:$I$11,B10349)&gt;0,0,WEEKDAY(B10349,2)),IF(COUNTIF($I$2:$I$21,B10349)&gt;0,0,WEEKDAY(B10349,2)))</f>
        <v>7</v>
      </c>
      <c r="D10349" s="74">
        <f t="shared" si="2"/>
        <v>19</v>
      </c>
      <c r="E10349" s="12">
        <f>IFERROR(VLOOKUP(A10349,'IDAR Meter Data'!$A:$B,2,1),"")</f>
        <v>225</v>
      </c>
      <c r="F10349" s="75">
        <f>IF(CECCZ="CZ03",'Outside Temp'!B10349,IF(CECCZ="CZ04",'Outside Temp'!B10350,IF(CECCZ="CZ12",'Outside Temp'!B10351, IF(CECCZ="CZ13",'Outside Temp'!B10352))))</f>
        <v>73.91666667</v>
      </c>
      <c r="G10349" s="12">
        <f t="shared" si="3"/>
        <v>3</v>
      </c>
    </row>
    <row r="10350" ht="15.75" customHeight="1">
      <c r="A10350" s="13">
        <v>42232.833333333336</v>
      </c>
      <c r="B10350" s="73">
        <f t="shared" si="1"/>
        <v>42232</v>
      </c>
      <c r="C10350" s="74">
        <f>IF(NewCustomer="Yes", IF(COUNTIF($I$2:$I$11,B10350)&gt;0,0,WEEKDAY(B10350,2)),IF(COUNTIF($I$2:$I$21,B10350)&gt;0,0,WEEKDAY(B10350,2)))</f>
        <v>7</v>
      </c>
      <c r="D10350" s="74">
        <f t="shared" si="2"/>
        <v>20</v>
      </c>
      <c r="E10350" s="12">
        <f>IFERROR(VLOOKUP(A10350,'IDAR Meter Data'!$A:$B,2,1),"")</f>
        <v>223</v>
      </c>
      <c r="F10350" s="75">
        <f>IF(CECCZ="CZ03",'Outside Temp'!B10350,IF(CECCZ="CZ04",'Outside Temp'!B10351,IF(CECCZ="CZ12",'Outside Temp'!B10352, IF(CECCZ="CZ13",'Outside Temp'!B10353))))</f>
        <v>73</v>
      </c>
      <c r="G10350" s="12">
        <f t="shared" si="3"/>
        <v>3</v>
      </c>
    </row>
    <row r="10351" ht="15.75" customHeight="1">
      <c r="A10351" s="13">
        <v>42232.84375</v>
      </c>
      <c r="B10351" s="73">
        <f t="shared" si="1"/>
        <v>42232</v>
      </c>
      <c r="C10351" s="74">
        <f>IF(NewCustomer="Yes", IF(COUNTIF($I$2:$I$11,B10351)&gt;0,0,WEEKDAY(B10351,2)),IF(COUNTIF($I$2:$I$21,B10351)&gt;0,0,WEEKDAY(B10351,2)))</f>
        <v>7</v>
      </c>
      <c r="D10351" s="74">
        <f t="shared" si="2"/>
        <v>20</v>
      </c>
      <c r="E10351" s="12">
        <f>IFERROR(VLOOKUP(A10351,'IDAR Meter Data'!$A:$B,2,1),"")</f>
        <v>231</v>
      </c>
      <c r="F10351" s="75">
        <f>IF(CECCZ="CZ03",'Outside Temp'!B10351,IF(CECCZ="CZ04",'Outside Temp'!B10352,IF(CECCZ="CZ12",'Outside Temp'!B10353, IF(CECCZ="CZ13",'Outside Temp'!B10354))))</f>
        <v>73</v>
      </c>
      <c r="G10351" s="12">
        <f t="shared" si="3"/>
        <v>3</v>
      </c>
    </row>
    <row r="10352" ht="15.75" customHeight="1">
      <c r="A10352" s="13">
        <v>42232.854166666664</v>
      </c>
      <c r="B10352" s="73">
        <f t="shared" si="1"/>
        <v>42232</v>
      </c>
      <c r="C10352" s="74">
        <f>IF(NewCustomer="Yes", IF(COUNTIF($I$2:$I$11,B10352)&gt;0,0,WEEKDAY(B10352,2)),IF(COUNTIF($I$2:$I$21,B10352)&gt;0,0,WEEKDAY(B10352,2)))</f>
        <v>7</v>
      </c>
      <c r="D10352" s="74">
        <f t="shared" si="2"/>
        <v>20</v>
      </c>
      <c r="E10352" s="12">
        <f>IFERROR(VLOOKUP(A10352,'IDAR Meter Data'!$A:$B,2,1),"")</f>
        <v>216</v>
      </c>
      <c r="F10352" s="75">
        <f>IF(CECCZ="CZ03",'Outside Temp'!B10352,IF(CECCZ="CZ04",'Outside Temp'!B10353,IF(CECCZ="CZ12",'Outside Temp'!B10354, IF(CECCZ="CZ13",'Outside Temp'!B10355))))</f>
        <v>73</v>
      </c>
      <c r="G10352" s="12">
        <f t="shared" si="3"/>
        <v>3</v>
      </c>
    </row>
    <row r="10353" ht="15.75" customHeight="1">
      <c r="A10353" s="13">
        <v>42232.864583333336</v>
      </c>
      <c r="B10353" s="73">
        <f t="shared" si="1"/>
        <v>42232</v>
      </c>
      <c r="C10353" s="74">
        <f>IF(NewCustomer="Yes", IF(COUNTIF($I$2:$I$11,B10353)&gt;0,0,WEEKDAY(B10353,2)),IF(COUNTIF($I$2:$I$21,B10353)&gt;0,0,WEEKDAY(B10353,2)))</f>
        <v>7</v>
      </c>
      <c r="D10353" s="74">
        <f t="shared" si="2"/>
        <v>20</v>
      </c>
      <c r="E10353" s="12">
        <f>IFERROR(VLOOKUP(A10353,'IDAR Meter Data'!$A:$B,2,1),"")</f>
        <v>211</v>
      </c>
      <c r="F10353" s="75">
        <f>IF(CECCZ="CZ03",'Outside Temp'!B10353,IF(CECCZ="CZ04",'Outside Temp'!B10354,IF(CECCZ="CZ12",'Outside Temp'!B10355, IF(CECCZ="CZ13",'Outside Temp'!B10356))))</f>
        <v>73</v>
      </c>
      <c r="G10353" s="12">
        <f t="shared" si="3"/>
        <v>3</v>
      </c>
    </row>
    <row r="10354" ht="15.75" customHeight="1">
      <c r="A10354" s="13">
        <v>42232.875</v>
      </c>
      <c r="B10354" s="73">
        <f t="shared" si="1"/>
        <v>42232</v>
      </c>
      <c r="C10354" s="74">
        <f>IF(NewCustomer="Yes", IF(COUNTIF($I$2:$I$11,B10354)&gt;0,0,WEEKDAY(B10354,2)),IF(COUNTIF($I$2:$I$21,B10354)&gt;0,0,WEEKDAY(B10354,2)))</f>
        <v>7</v>
      </c>
      <c r="D10354" s="74">
        <f t="shared" si="2"/>
        <v>21</v>
      </c>
      <c r="E10354" s="12">
        <f>IFERROR(VLOOKUP(A10354,'IDAR Meter Data'!$A:$B,2,1),"")</f>
        <v>206</v>
      </c>
      <c r="F10354" s="75">
        <f>IF(CECCZ="CZ03",'Outside Temp'!B10354,IF(CECCZ="CZ04",'Outside Temp'!B10355,IF(CECCZ="CZ12",'Outside Temp'!B10356, IF(CECCZ="CZ13",'Outside Temp'!B10357))))</f>
        <v>72.66666667</v>
      </c>
      <c r="G10354" s="12">
        <f t="shared" si="3"/>
        <v>3</v>
      </c>
    </row>
    <row r="10355" ht="15.75" customHeight="1">
      <c r="A10355" s="13">
        <v>42232.885416666664</v>
      </c>
      <c r="B10355" s="73">
        <f t="shared" si="1"/>
        <v>42232</v>
      </c>
      <c r="C10355" s="74">
        <f>IF(NewCustomer="Yes", IF(COUNTIF($I$2:$I$11,B10355)&gt;0,0,WEEKDAY(B10355,2)),IF(COUNTIF($I$2:$I$21,B10355)&gt;0,0,WEEKDAY(B10355,2)))</f>
        <v>7</v>
      </c>
      <c r="D10355" s="74">
        <f t="shared" si="2"/>
        <v>21</v>
      </c>
      <c r="E10355" s="12">
        <f>IFERROR(VLOOKUP(A10355,'IDAR Meter Data'!$A:$B,2,1),"")</f>
        <v>210</v>
      </c>
      <c r="F10355" s="75">
        <f>IF(CECCZ="CZ03",'Outside Temp'!B10355,IF(CECCZ="CZ04",'Outside Temp'!B10356,IF(CECCZ="CZ12",'Outside Temp'!B10357, IF(CECCZ="CZ13",'Outside Temp'!B10358))))</f>
        <v>71.41666667</v>
      </c>
      <c r="G10355" s="12">
        <f t="shared" si="3"/>
        <v>3</v>
      </c>
    </row>
    <row r="10356" ht="15.75" customHeight="1">
      <c r="A10356" s="13">
        <v>42232.895833333336</v>
      </c>
      <c r="B10356" s="73">
        <f t="shared" si="1"/>
        <v>42232</v>
      </c>
      <c r="C10356" s="74">
        <f>IF(NewCustomer="Yes", IF(COUNTIF($I$2:$I$11,B10356)&gt;0,0,WEEKDAY(B10356,2)),IF(COUNTIF($I$2:$I$21,B10356)&gt;0,0,WEEKDAY(B10356,2)))</f>
        <v>7</v>
      </c>
      <c r="D10356" s="74">
        <f t="shared" si="2"/>
        <v>21</v>
      </c>
      <c r="E10356" s="12">
        <f>IFERROR(VLOOKUP(A10356,'IDAR Meter Data'!$A:$B,2,1),"")</f>
        <v>207</v>
      </c>
      <c r="F10356" s="75">
        <f>IF(CECCZ="CZ03",'Outside Temp'!B10356,IF(CECCZ="CZ04",'Outside Temp'!B10357,IF(CECCZ="CZ12",'Outside Temp'!B10358, IF(CECCZ="CZ13",'Outside Temp'!B10359))))</f>
        <v>70.16666667</v>
      </c>
      <c r="G10356" s="12">
        <f t="shared" si="3"/>
        <v>3</v>
      </c>
    </row>
    <row r="10357" ht="15.75" customHeight="1">
      <c r="A10357" s="13">
        <v>42232.90625</v>
      </c>
      <c r="B10357" s="73">
        <f t="shared" si="1"/>
        <v>42232</v>
      </c>
      <c r="C10357" s="74">
        <f>IF(NewCustomer="Yes", IF(COUNTIF($I$2:$I$11,B10357)&gt;0,0,WEEKDAY(B10357,2)),IF(COUNTIF($I$2:$I$21,B10357)&gt;0,0,WEEKDAY(B10357,2)))</f>
        <v>7</v>
      </c>
      <c r="D10357" s="74">
        <f t="shared" si="2"/>
        <v>21</v>
      </c>
      <c r="E10357" s="12">
        <f>IFERROR(VLOOKUP(A10357,'IDAR Meter Data'!$A:$B,2,1),"")</f>
        <v>192</v>
      </c>
      <c r="F10357" s="75">
        <f>IF(CECCZ="CZ03",'Outside Temp'!B10357,IF(CECCZ="CZ04",'Outside Temp'!B10358,IF(CECCZ="CZ12",'Outside Temp'!B10359, IF(CECCZ="CZ13",'Outside Temp'!B10360))))</f>
        <v>68.91666667</v>
      </c>
      <c r="G10357" s="12">
        <f t="shared" si="3"/>
        <v>2</v>
      </c>
    </row>
    <row r="10358" ht="15.75" customHeight="1">
      <c r="A10358" s="13">
        <v>42232.916666666664</v>
      </c>
      <c r="B10358" s="73">
        <f t="shared" si="1"/>
        <v>42232</v>
      </c>
      <c r="C10358" s="74">
        <f>IF(NewCustomer="Yes", IF(COUNTIF($I$2:$I$11,B10358)&gt;0,0,WEEKDAY(B10358,2)),IF(COUNTIF($I$2:$I$21,B10358)&gt;0,0,WEEKDAY(B10358,2)))</f>
        <v>7</v>
      </c>
      <c r="D10358" s="74">
        <f t="shared" si="2"/>
        <v>22</v>
      </c>
      <c r="E10358" s="12">
        <f>IFERROR(VLOOKUP(A10358,'IDAR Meter Data'!$A:$B,2,1),"")</f>
        <v>191</v>
      </c>
      <c r="F10358" s="75">
        <f>IF(CECCZ="CZ03",'Outside Temp'!B10358,IF(CECCZ="CZ04",'Outside Temp'!B10359,IF(CECCZ="CZ12",'Outside Temp'!B10360, IF(CECCZ="CZ13",'Outside Temp'!B10361))))</f>
        <v>67.86666667</v>
      </c>
      <c r="G10358" s="12">
        <f t="shared" si="3"/>
        <v>2</v>
      </c>
    </row>
    <row r="10359" ht="15.75" customHeight="1">
      <c r="A10359" s="13">
        <v>42232.927083333336</v>
      </c>
      <c r="B10359" s="73">
        <f t="shared" si="1"/>
        <v>42232</v>
      </c>
      <c r="C10359" s="74">
        <f>IF(NewCustomer="Yes", IF(COUNTIF($I$2:$I$11,B10359)&gt;0,0,WEEKDAY(B10359,2)),IF(COUNTIF($I$2:$I$21,B10359)&gt;0,0,WEEKDAY(B10359,2)))</f>
        <v>7</v>
      </c>
      <c r="D10359" s="74">
        <f t="shared" si="2"/>
        <v>22</v>
      </c>
      <c r="E10359" s="12">
        <f>IFERROR(VLOOKUP(A10359,'IDAR Meter Data'!$A:$B,2,1),"")</f>
        <v>185</v>
      </c>
      <c r="F10359" s="75">
        <f>IF(CECCZ="CZ03",'Outside Temp'!B10359,IF(CECCZ="CZ04",'Outside Temp'!B10360,IF(CECCZ="CZ12",'Outside Temp'!B10361, IF(CECCZ="CZ13",'Outside Temp'!B10362))))</f>
        <v>67.36666667</v>
      </c>
      <c r="G10359" s="12">
        <f t="shared" si="3"/>
        <v>2</v>
      </c>
    </row>
    <row r="10360" ht="15.75" customHeight="1">
      <c r="A10360" s="13">
        <v>42232.9375</v>
      </c>
      <c r="B10360" s="73">
        <f t="shared" si="1"/>
        <v>42232</v>
      </c>
      <c r="C10360" s="74">
        <f>IF(NewCustomer="Yes", IF(COUNTIF($I$2:$I$11,B10360)&gt;0,0,WEEKDAY(B10360,2)),IF(COUNTIF($I$2:$I$21,B10360)&gt;0,0,WEEKDAY(B10360,2)))</f>
        <v>7</v>
      </c>
      <c r="D10360" s="74">
        <f t="shared" si="2"/>
        <v>22</v>
      </c>
      <c r="E10360" s="12">
        <f>IFERROR(VLOOKUP(A10360,'IDAR Meter Data'!$A:$B,2,1),"")</f>
        <v>211</v>
      </c>
      <c r="F10360" s="75">
        <f>IF(CECCZ="CZ03",'Outside Temp'!B10360,IF(CECCZ="CZ04",'Outside Temp'!B10361,IF(CECCZ="CZ12",'Outside Temp'!B10362, IF(CECCZ="CZ13",'Outside Temp'!B10363))))</f>
        <v>66.86666667</v>
      </c>
      <c r="G10360" s="12">
        <f t="shared" si="3"/>
        <v>2</v>
      </c>
    </row>
    <row r="10361" ht="15.75" customHeight="1">
      <c r="A10361" s="13">
        <v>42232.947916666664</v>
      </c>
      <c r="B10361" s="73">
        <f t="shared" si="1"/>
        <v>42232</v>
      </c>
      <c r="C10361" s="74">
        <f>IF(NewCustomer="Yes", IF(COUNTIF($I$2:$I$11,B10361)&gt;0,0,WEEKDAY(B10361,2)),IF(COUNTIF($I$2:$I$21,B10361)&gt;0,0,WEEKDAY(B10361,2)))</f>
        <v>7</v>
      </c>
      <c r="D10361" s="74">
        <f t="shared" si="2"/>
        <v>22</v>
      </c>
      <c r="E10361" s="12">
        <f>IFERROR(VLOOKUP(A10361,'IDAR Meter Data'!$A:$B,2,1),"")</f>
        <v>188</v>
      </c>
      <c r="F10361" s="75">
        <f>IF(CECCZ="CZ03",'Outside Temp'!B10361,IF(CECCZ="CZ04",'Outside Temp'!B10362,IF(CECCZ="CZ12",'Outside Temp'!B10363, IF(CECCZ="CZ13",'Outside Temp'!B10364))))</f>
        <v>66.36666667</v>
      </c>
      <c r="G10361" s="12">
        <f t="shared" si="3"/>
        <v>2</v>
      </c>
    </row>
    <row r="10362" ht="15.75" customHeight="1">
      <c r="A10362" s="13">
        <v>42232.958333333336</v>
      </c>
      <c r="B10362" s="73">
        <f t="shared" si="1"/>
        <v>42232</v>
      </c>
      <c r="C10362" s="74">
        <f>IF(NewCustomer="Yes", IF(COUNTIF($I$2:$I$11,B10362)&gt;0,0,WEEKDAY(B10362,2)),IF(COUNTIF($I$2:$I$21,B10362)&gt;0,0,WEEKDAY(B10362,2)))</f>
        <v>7</v>
      </c>
      <c r="D10362" s="74">
        <f t="shared" si="2"/>
        <v>23</v>
      </c>
      <c r="E10362" s="12">
        <f>IFERROR(VLOOKUP(A10362,'IDAR Meter Data'!$A:$B,2,1),"")</f>
        <v>199</v>
      </c>
      <c r="F10362" s="75">
        <f>IF(CECCZ="CZ03",'Outside Temp'!B10362,IF(CECCZ="CZ04",'Outside Temp'!B10363,IF(CECCZ="CZ12",'Outside Temp'!B10364, IF(CECCZ="CZ13",'Outside Temp'!B10365))))</f>
        <v>65.86666667</v>
      </c>
      <c r="G10362" s="12">
        <f t="shared" si="3"/>
        <v>2</v>
      </c>
    </row>
    <row r="10363" ht="15.75" customHeight="1">
      <c r="A10363" s="13">
        <v>42232.96875</v>
      </c>
      <c r="B10363" s="73">
        <f t="shared" si="1"/>
        <v>42232</v>
      </c>
      <c r="C10363" s="74">
        <f>IF(NewCustomer="Yes", IF(COUNTIF($I$2:$I$11,B10363)&gt;0,0,WEEKDAY(B10363,2)),IF(COUNTIF($I$2:$I$21,B10363)&gt;0,0,WEEKDAY(B10363,2)))</f>
        <v>7</v>
      </c>
      <c r="D10363" s="74">
        <f t="shared" si="2"/>
        <v>23</v>
      </c>
      <c r="E10363" s="12">
        <f>IFERROR(VLOOKUP(A10363,'IDAR Meter Data'!$A:$B,2,1),"")</f>
        <v>181</v>
      </c>
      <c r="F10363" s="75">
        <f>IF(CECCZ="CZ03",'Outside Temp'!B10363,IF(CECCZ="CZ04",'Outside Temp'!B10364,IF(CECCZ="CZ12",'Outside Temp'!B10365, IF(CECCZ="CZ13",'Outside Temp'!B10366))))</f>
        <v>65.36666667</v>
      </c>
      <c r="G10363" s="12">
        <f t="shared" si="3"/>
        <v>2</v>
      </c>
    </row>
    <row r="10364" ht="15.75" customHeight="1">
      <c r="A10364" s="13">
        <v>42232.979166666664</v>
      </c>
      <c r="B10364" s="73">
        <f t="shared" si="1"/>
        <v>42232</v>
      </c>
      <c r="C10364" s="74">
        <f>IF(NewCustomer="Yes", IF(COUNTIF($I$2:$I$11,B10364)&gt;0,0,WEEKDAY(B10364,2)),IF(COUNTIF($I$2:$I$21,B10364)&gt;0,0,WEEKDAY(B10364,2)))</f>
        <v>7</v>
      </c>
      <c r="D10364" s="74">
        <f t="shared" si="2"/>
        <v>23</v>
      </c>
      <c r="E10364" s="12">
        <f>IFERROR(VLOOKUP(A10364,'IDAR Meter Data'!$A:$B,2,1),"")</f>
        <v>197</v>
      </c>
      <c r="F10364" s="75">
        <f>IF(CECCZ="CZ03",'Outside Temp'!B10364,IF(CECCZ="CZ04",'Outside Temp'!B10365,IF(CECCZ="CZ12",'Outside Temp'!B10366, IF(CECCZ="CZ13",'Outside Temp'!B10367))))</f>
        <v>64.86666667</v>
      </c>
      <c r="G10364" s="12">
        <f t="shared" si="3"/>
        <v>1</v>
      </c>
    </row>
    <row r="10365" ht="15.75" customHeight="1">
      <c r="A10365" s="13">
        <v>42232.989583333336</v>
      </c>
      <c r="B10365" s="73">
        <f t="shared" si="1"/>
        <v>42232</v>
      </c>
      <c r="C10365" s="74">
        <f>IF(NewCustomer="Yes", IF(COUNTIF($I$2:$I$11,B10365)&gt;0,0,WEEKDAY(B10365,2)),IF(COUNTIF($I$2:$I$21,B10365)&gt;0,0,WEEKDAY(B10365,2)))</f>
        <v>7</v>
      </c>
      <c r="D10365" s="74">
        <f t="shared" si="2"/>
        <v>23</v>
      </c>
      <c r="E10365" s="12">
        <f>IFERROR(VLOOKUP(A10365,'IDAR Meter Data'!$A:$B,2,1),"")</f>
        <v>191</v>
      </c>
      <c r="F10365" s="75">
        <f>IF(CECCZ="CZ03",'Outside Temp'!B10365,IF(CECCZ="CZ04",'Outside Temp'!B10366,IF(CECCZ="CZ12",'Outside Temp'!B10367, IF(CECCZ="CZ13",'Outside Temp'!B10368))))</f>
        <v>64.36666667</v>
      </c>
      <c r="G10365" s="12">
        <f t="shared" si="3"/>
        <v>1</v>
      </c>
    </row>
    <row r="10366" ht="15.75" customHeight="1">
      <c r="A10366" s="13">
        <v>42233.0</v>
      </c>
      <c r="B10366" s="73">
        <f t="shared" si="1"/>
        <v>42233</v>
      </c>
      <c r="C10366" s="74">
        <f>IF(NewCustomer="Yes", IF(COUNTIF($I$2:$I$11,B10366)&gt;0,0,WEEKDAY(B10366,2)),IF(COUNTIF($I$2:$I$21,B10366)&gt;0,0,WEEKDAY(B10366,2)))</f>
        <v>1</v>
      </c>
      <c r="D10366" s="74">
        <f t="shared" si="2"/>
        <v>0</v>
      </c>
      <c r="E10366" s="12">
        <f>IFERROR(VLOOKUP(A10366,'IDAR Meter Data'!$A:$B,2,1),"")</f>
        <v>183</v>
      </c>
      <c r="F10366" s="75">
        <f>IF(CECCZ="CZ03",'Outside Temp'!B10366,IF(CECCZ="CZ04",'Outside Temp'!B10367,IF(CECCZ="CZ12",'Outside Temp'!B10368, IF(CECCZ="CZ13",'Outside Temp'!B10369))))</f>
        <v>63.86666667</v>
      </c>
      <c r="G10366" s="12">
        <f t="shared" si="3"/>
        <v>1</v>
      </c>
    </row>
    <row r="10367" ht="15.75" customHeight="1">
      <c r="A10367" s="13">
        <v>42233.010416666664</v>
      </c>
      <c r="B10367" s="73">
        <f t="shared" si="1"/>
        <v>42233</v>
      </c>
      <c r="C10367" s="74">
        <f>IF(NewCustomer="Yes", IF(COUNTIF($I$2:$I$11,B10367)&gt;0,0,WEEKDAY(B10367,2)),IF(COUNTIF($I$2:$I$21,B10367)&gt;0,0,WEEKDAY(B10367,2)))</f>
        <v>1</v>
      </c>
      <c r="D10367" s="74">
        <f t="shared" si="2"/>
        <v>0</v>
      </c>
      <c r="E10367" s="12">
        <f>IFERROR(VLOOKUP(A10367,'IDAR Meter Data'!$A:$B,2,1),"")</f>
        <v>187</v>
      </c>
      <c r="F10367" s="75">
        <f>IF(CECCZ="CZ03",'Outside Temp'!B10367,IF(CECCZ="CZ04",'Outside Temp'!B10368,IF(CECCZ="CZ12",'Outside Temp'!B10369, IF(CECCZ="CZ13",'Outside Temp'!B10370))))</f>
        <v>63.36666667</v>
      </c>
      <c r="G10367" s="12">
        <f t="shared" si="3"/>
        <v>1</v>
      </c>
    </row>
    <row r="10368" ht="15.75" customHeight="1">
      <c r="A10368" s="13">
        <v>42233.020833333336</v>
      </c>
      <c r="B10368" s="73">
        <f t="shared" si="1"/>
        <v>42233</v>
      </c>
      <c r="C10368" s="74">
        <f>IF(NewCustomer="Yes", IF(COUNTIF($I$2:$I$11,B10368)&gt;0,0,WEEKDAY(B10368,2)),IF(COUNTIF($I$2:$I$21,B10368)&gt;0,0,WEEKDAY(B10368,2)))</f>
        <v>1</v>
      </c>
      <c r="D10368" s="74">
        <f t="shared" si="2"/>
        <v>0</v>
      </c>
      <c r="E10368" s="12">
        <f>IFERROR(VLOOKUP(A10368,'IDAR Meter Data'!$A:$B,2,1),"")</f>
        <v>183</v>
      </c>
      <c r="F10368" s="75">
        <f>IF(CECCZ="CZ03",'Outside Temp'!B10368,IF(CECCZ="CZ04",'Outside Temp'!B10369,IF(CECCZ="CZ12",'Outside Temp'!B10370, IF(CECCZ="CZ13",'Outside Temp'!B10371))))</f>
        <v>62.86666667</v>
      </c>
      <c r="G10368" s="12">
        <f t="shared" si="3"/>
        <v>1</v>
      </c>
    </row>
    <row r="10369" ht="15.75" customHeight="1">
      <c r="A10369" s="13">
        <v>42233.03125</v>
      </c>
      <c r="B10369" s="73">
        <f t="shared" si="1"/>
        <v>42233</v>
      </c>
      <c r="C10369" s="74">
        <f>IF(NewCustomer="Yes", IF(COUNTIF($I$2:$I$11,B10369)&gt;0,0,WEEKDAY(B10369,2)),IF(COUNTIF($I$2:$I$21,B10369)&gt;0,0,WEEKDAY(B10369,2)))</f>
        <v>1</v>
      </c>
      <c r="D10369" s="74">
        <f t="shared" si="2"/>
        <v>0</v>
      </c>
      <c r="E10369" s="12">
        <f>IFERROR(VLOOKUP(A10369,'IDAR Meter Data'!$A:$B,2,1),"")</f>
        <v>196</v>
      </c>
      <c r="F10369" s="75">
        <f>IF(CECCZ="CZ03",'Outside Temp'!B10369,IF(CECCZ="CZ04",'Outside Temp'!B10370,IF(CECCZ="CZ12",'Outside Temp'!B10371, IF(CECCZ="CZ13",'Outside Temp'!B10372))))</f>
        <v>62.36666667</v>
      </c>
      <c r="G10369" s="12">
        <f t="shared" si="3"/>
        <v>1</v>
      </c>
    </row>
    <row r="10370" ht="15.75" customHeight="1">
      <c r="A10370" s="13">
        <v>42233.041666666664</v>
      </c>
      <c r="B10370" s="73">
        <f t="shared" si="1"/>
        <v>42233</v>
      </c>
      <c r="C10370" s="74">
        <f>IF(NewCustomer="Yes", IF(COUNTIF($I$2:$I$11,B10370)&gt;0,0,WEEKDAY(B10370,2)),IF(COUNTIF($I$2:$I$21,B10370)&gt;0,0,WEEKDAY(B10370,2)))</f>
        <v>1</v>
      </c>
      <c r="D10370" s="74">
        <f t="shared" si="2"/>
        <v>1</v>
      </c>
      <c r="E10370" s="12">
        <f>IFERROR(VLOOKUP(A10370,'IDAR Meter Data'!$A:$B,2,1),"")</f>
        <v>174</v>
      </c>
      <c r="F10370" s="75">
        <f>IF(CECCZ="CZ03",'Outside Temp'!B10370,IF(CECCZ="CZ04",'Outside Temp'!B10371,IF(CECCZ="CZ12",'Outside Temp'!B10372, IF(CECCZ="CZ13",'Outside Temp'!B10373))))</f>
        <v>62</v>
      </c>
      <c r="G10370" s="12">
        <f t="shared" si="3"/>
        <v>1</v>
      </c>
    </row>
    <row r="10371" ht="15.75" customHeight="1">
      <c r="A10371" s="13">
        <v>42233.052083333336</v>
      </c>
      <c r="B10371" s="73">
        <f t="shared" si="1"/>
        <v>42233</v>
      </c>
      <c r="C10371" s="74">
        <f>IF(NewCustomer="Yes", IF(COUNTIF($I$2:$I$11,B10371)&gt;0,0,WEEKDAY(B10371,2)),IF(COUNTIF($I$2:$I$21,B10371)&gt;0,0,WEEKDAY(B10371,2)))</f>
        <v>1</v>
      </c>
      <c r="D10371" s="74">
        <f t="shared" si="2"/>
        <v>1</v>
      </c>
      <c r="E10371" s="12">
        <f>IFERROR(VLOOKUP(A10371,'IDAR Meter Data'!$A:$B,2,1),"")</f>
        <v>178</v>
      </c>
      <c r="F10371" s="75">
        <f>IF(CECCZ="CZ03",'Outside Temp'!B10371,IF(CECCZ="CZ04",'Outside Temp'!B10372,IF(CECCZ="CZ12",'Outside Temp'!B10373, IF(CECCZ="CZ13",'Outside Temp'!B10374))))</f>
        <v>62</v>
      </c>
      <c r="G10371" s="12">
        <f t="shared" si="3"/>
        <v>1</v>
      </c>
    </row>
    <row r="10372" ht="15.75" customHeight="1">
      <c r="A10372" s="13">
        <v>42233.0625</v>
      </c>
      <c r="B10372" s="73">
        <f t="shared" si="1"/>
        <v>42233</v>
      </c>
      <c r="C10372" s="74">
        <f>IF(NewCustomer="Yes", IF(COUNTIF($I$2:$I$11,B10372)&gt;0,0,WEEKDAY(B10372,2)),IF(COUNTIF($I$2:$I$21,B10372)&gt;0,0,WEEKDAY(B10372,2)))</f>
        <v>1</v>
      </c>
      <c r="D10372" s="74">
        <f t="shared" si="2"/>
        <v>1</v>
      </c>
      <c r="E10372" s="12">
        <f>IFERROR(VLOOKUP(A10372,'IDAR Meter Data'!$A:$B,2,1),"")</f>
        <v>166</v>
      </c>
      <c r="F10372" s="75">
        <f>IF(CECCZ="CZ03",'Outside Temp'!B10372,IF(CECCZ="CZ04",'Outside Temp'!B10373,IF(CECCZ="CZ12",'Outside Temp'!B10374, IF(CECCZ="CZ13",'Outside Temp'!B10375))))</f>
        <v>62</v>
      </c>
      <c r="G10372" s="12">
        <f t="shared" si="3"/>
        <v>1</v>
      </c>
    </row>
    <row r="10373" ht="15.75" customHeight="1">
      <c r="A10373" s="13">
        <v>42233.072916666664</v>
      </c>
      <c r="B10373" s="73">
        <f t="shared" si="1"/>
        <v>42233</v>
      </c>
      <c r="C10373" s="74">
        <f>IF(NewCustomer="Yes", IF(COUNTIF($I$2:$I$11,B10373)&gt;0,0,WEEKDAY(B10373,2)),IF(COUNTIF($I$2:$I$21,B10373)&gt;0,0,WEEKDAY(B10373,2)))</f>
        <v>1</v>
      </c>
      <c r="D10373" s="74">
        <f t="shared" si="2"/>
        <v>1</v>
      </c>
      <c r="E10373" s="12">
        <f>IFERROR(VLOOKUP(A10373,'IDAR Meter Data'!$A:$B,2,1),"")</f>
        <v>180</v>
      </c>
      <c r="F10373" s="75">
        <f>IF(CECCZ="CZ03",'Outside Temp'!B10373,IF(CECCZ="CZ04",'Outside Temp'!B10374,IF(CECCZ="CZ12",'Outside Temp'!B10375, IF(CECCZ="CZ13",'Outside Temp'!B10376))))</f>
        <v>62</v>
      </c>
      <c r="G10373" s="12">
        <f t="shared" si="3"/>
        <v>1</v>
      </c>
    </row>
    <row r="10374" ht="15.75" customHeight="1">
      <c r="A10374" s="13">
        <v>42233.083333333336</v>
      </c>
      <c r="B10374" s="73">
        <f t="shared" si="1"/>
        <v>42233</v>
      </c>
      <c r="C10374" s="74">
        <f>IF(NewCustomer="Yes", IF(COUNTIF($I$2:$I$11,B10374)&gt;0,0,WEEKDAY(B10374,2)),IF(COUNTIF($I$2:$I$21,B10374)&gt;0,0,WEEKDAY(B10374,2)))</f>
        <v>1</v>
      </c>
      <c r="D10374" s="74">
        <f t="shared" si="2"/>
        <v>2</v>
      </c>
      <c r="E10374" s="12">
        <f>IFERROR(VLOOKUP(A10374,'IDAR Meter Data'!$A:$B,2,1),"")</f>
        <v>186</v>
      </c>
      <c r="F10374" s="75">
        <f>IF(CECCZ="CZ03",'Outside Temp'!B10374,IF(CECCZ="CZ04",'Outside Temp'!B10375,IF(CECCZ="CZ12",'Outside Temp'!B10376, IF(CECCZ="CZ13",'Outside Temp'!B10377))))</f>
        <v>61.93333333</v>
      </c>
      <c r="G10374" s="12">
        <f t="shared" si="3"/>
        <v>1</v>
      </c>
    </row>
    <row r="10375" ht="15.75" customHeight="1">
      <c r="A10375" s="13">
        <v>42233.09375</v>
      </c>
      <c r="B10375" s="73">
        <f t="shared" si="1"/>
        <v>42233</v>
      </c>
      <c r="C10375" s="74">
        <f>IF(NewCustomer="Yes", IF(COUNTIF($I$2:$I$11,B10375)&gt;0,0,WEEKDAY(B10375,2)),IF(COUNTIF($I$2:$I$21,B10375)&gt;0,0,WEEKDAY(B10375,2)))</f>
        <v>1</v>
      </c>
      <c r="D10375" s="74">
        <f t="shared" si="2"/>
        <v>2</v>
      </c>
      <c r="E10375" s="12">
        <f>IFERROR(VLOOKUP(A10375,'IDAR Meter Data'!$A:$B,2,1),"")</f>
        <v>174</v>
      </c>
      <c r="F10375" s="75">
        <f>IF(CECCZ="CZ03",'Outside Temp'!B10375,IF(CECCZ="CZ04",'Outside Temp'!B10376,IF(CECCZ="CZ12",'Outside Temp'!B10377, IF(CECCZ="CZ13",'Outside Temp'!B10378))))</f>
        <v>61.68333333</v>
      </c>
      <c r="G10375" s="12">
        <f t="shared" si="3"/>
        <v>1</v>
      </c>
    </row>
    <row r="10376" ht="15.75" customHeight="1">
      <c r="A10376" s="13">
        <v>42233.104166666664</v>
      </c>
      <c r="B10376" s="73">
        <f t="shared" si="1"/>
        <v>42233</v>
      </c>
      <c r="C10376" s="74">
        <f>IF(NewCustomer="Yes", IF(COUNTIF($I$2:$I$11,B10376)&gt;0,0,WEEKDAY(B10376,2)),IF(COUNTIF($I$2:$I$21,B10376)&gt;0,0,WEEKDAY(B10376,2)))</f>
        <v>1</v>
      </c>
      <c r="D10376" s="74">
        <f t="shared" si="2"/>
        <v>2</v>
      </c>
      <c r="E10376" s="12">
        <f>IFERROR(VLOOKUP(A10376,'IDAR Meter Data'!$A:$B,2,1),"")</f>
        <v>180</v>
      </c>
      <c r="F10376" s="75">
        <f>IF(CECCZ="CZ03",'Outside Temp'!B10376,IF(CECCZ="CZ04",'Outside Temp'!B10377,IF(CECCZ="CZ12",'Outside Temp'!B10378, IF(CECCZ="CZ13",'Outside Temp'!B10379))))</f>
        <v>61.43333333</v>
      </c>
      <c r="G10376" s="12">
        <f t="shared" si="3"/>
        <v>1</v>
      </c>
    </row>
    <row r="10377" ht="15.75" customHeight="1">
      <c r="A10377" s="13">
        <v>42233.114583333336</v>
      </c>
      <c r="B10377" s="73">
        <f t="shared" si="1"/>
        <v>42233</v>
      </c>
      <c r="C10377" s="74">
        <f>IF(NewCustomer="Yes", IF(COUNTIF($I$2:$I$11,B10377)&gt;0,0,WEEKDAY(B10377,2)),IF(COUNTIF($I$2:$I$21,B10377)&gt;0,0,WEEKDAY(B10377,2)))</f>
        <v>1</v>
      </c>
      <c r="D10377" s="74">
        <f t="shared" si="2"/>
        <v>2</v>
      </c>
      <c r="E10377" s="12">
        <f>IFERROR(VLOOKUP(A10377,'IDAR Meter Data'!$A:$B,2,1),"")</f>
        <v>170</v>
      </c>
      <c r="F10377" s="75">
        <f>IF(CECCZ="CZ03",'Outside Temp'!B10377,IF(CECCZ="CZ04",'Outside Temp'!B10378,IF(CECCZ="CZ12",'Outside Temp'!B10379, IF(CECCZ="CZ13",'Outside Temp'!B10380))))</f>
        <v>61.18333333</v>
      </c>
      <c r="G10377" s="12">
        <f t="shared" si="3"/>
        <v>1</v>
      </c>
    </row>
    <row r="10378" ht="15.75" customHeight="1">
      <c r="A10378" s="13">
        <v>42233.125</v>
      </c>
      <c r="B10378" s="73">
        <f t="shared" si="1"/>
        <v>42233</v>
      </c>
      <c r="C10378" s="74">
        <f>IF(NewCustomer="Yes", IF(COUNTIF($I$2:$I$11,B10378)&gt;0,0,WEEKDAY(B10378,2)),IF(COUNTIF($I$2:$I$21,B10378)&gt;0,0,WEEKDAY(B10378,2)))</f>
        <v>1</v>
      </c>
      <c r="D10378" s="74">
        <f t="shared" si="2"/>
        <v>3</v>
      </c>
      <c r="E10378" s="12">
        <f>IFERROR(VLOOKUP(A10378,'IDAR Meter Data'!$A:$B,2,1),"")</f>
        <v>192</v>
      </c>
      <c r="F10378" s="75">
        <f>IF(CECCZ="CZ03",'Outside Temp'!B10378,IF(CECCZ="CZ04",'Outside Temp'!B10379,IF(CECCZ="CZ12",'Outside Temp'!B10380, IF(CECCZ="CZ13",'Outside Temp'!B10381))))</f>
        <v>61</v>
      </c>
      <c r="G10378" s="12">
        <f t="shared" si="3"/>
        <v>1</v>
      </c>
    </row>
    <row r="10379" ht="15.75" customHeight="1">
      <c r="A10379" s="13">
        <v>42233.135416666664</v>
      </c>
      <c r="B10379" s="73">
        <f t="shared" si="1"/>
        <v>42233</v>
      </c>
      <c r="C10379" s="74">
        <f>IF(NewCustomer="Yes", IF(COUNTIF($I$2:$I$11,B10379)&gt;0,0,WEEKDAY(B10379,2)),IF(COUNTIF($I$2:$I$21,B10379)&gt;0,0,WEEKDAY(B10379,2)))</f>
        <v>1</v>
      </c>
      <c r="D10379" s="74">
        <f t="shared" si="2"/>
        <v>3</v>
      </c>
      <c r="E10379" s="12">
        <f>IFERROR(VLOOKUP(A10379,'IDAR Meter Data'!$A:$B,2,1),"")</f>
        <v>188</v>
      </c>
      <c r="F10379" s="75">
        <f>IF(CECCZ="CZ03",'Outside Temp'!B10379,IF(CECCZ="CZ04",'Outside Temp'!B10380,IF(CECCZ="CZ12",'Outside Temp'!B10381, IF(CECCZ="CZ13",'Outside Temp'!B10382))))</f>
        <v>61</v>
      </c>
      <c r="G10379" s="12">
        <f t="shared" si="3"/>
        <v>1</v>
      </c>
    </row>
    <row r="10380" ht="15.75" customHeight="1">
      <c r="A10380" s="13">
        <v>42233.145833333336</v>
      </c>
      <c r="B10380" s="73">
        <f t="shared" si="1"/>
        <v>42233</v>
      </c>
      <c r="C10380" s="74">
        <f>IF(NewCustomer="Yes", IF(COUNTIF($I$2:$I$11,B10380)&gt;0,0,WEEKDAY(B10380,2)),IF(COUNTIF($I$2:$I$21,B10380)&gt;0,0,WEEKDAY(B10380,2)))</f>
        <v>1</v>
      </c>
      <c r="D10380" s="74">
        <f t="shared" si="2"/>
        <v>3</v>
      </c>
      <c r="E10380" s="12">
        <f>IFERROR(VLOOKUP(A10380,'IDAR Meter Data'!$A:$B,2,1),"")</f>
        <v>173</v>
      </c>
      <c r="F10380" s="75">
        <f>IF(CECCZ="CZ03",'Outside Temp'!B10380,IF(CECCZ="CZ04",'Outside Temp'!B10381,IF(CECCZ="CZ12",'Outside Temp'!B10382, IF(CECCZ="CZ13",'Outside Temp'!B10383))))</f>
        <v>61</v>
      </c>
      <c r="G10380" s="12">
        <f t="shared" si="3"/>
        <v>1</v>
      </c>
    </row>
    <row r="10381" ht="15.75" customHeight="1">
      <c r="A10381" s="13">
        <v>42233.15625</v>
      </c>
      <c r="B10381" s="73">
        <f t="shared" si="1"/>
        <v>42233</v>
      </c>
      <c r="C10381" s="74">
        <f>IF(NewCustomer="Yes", IF(COUNTIF($I$2:$I$11,B10381)&gt;0,0,WEEKDAY(B10381,2)),IF(COUNTIF($I$2:$I$21,B10381)&gt;0,0,WEEKDAY(B10381,2)))</f>
        <v>1</v>
      </c>
      <c r="D10381" s="74">
        <f t="shared" si="2"/>
        <v>3</v>
      </c>
      <c r="E10381" s="12">
        <f>IFERROR(VLOOKUP(A10381,'IDAR Meter Data'!$A:$B,2,1),"")</f>
        <v>182</v>
      </c>
      <c r="F10381" s="75">
        <f>IF(CECCZ="CZ03",'Outside Temp'!B10381,IF(CECCZ="CZ04",'Outside Temp'!B10382,IF(CECCZ="CZ12",'Outside Temp'!B10383, IF(CECCZ="CZ13",'Outside Temp'!B10384))))</f>
        <v>61</v>
      </c>
      <c r="G10381" s="12">
        <f t="shared" si="3"/>
        <v>1</v>
      </c>
    </row>
    <row r="10382" ht="15.75" customHeight="1">
      <c r="A10382" s="13">
        <v>42233.166666666664</v>
      </c>
      <c r="B10382" s="73">
        <f t="shared" si="1"/>
        <v>42233</v>
      </c>
      <c r="C10382" s="74">
        <f>IF(NewCustomer="Yes", IF(COUNTIF($I$2:$I$11,B10382)&gt;0,0,WEEKDAY(B10382,2)),IF(COUNTIF($I$2:$I$21,B10382)&gt;0,0,WEEKDAY(B10382,2)))</f>
        <v>1</v>
      </c>
      <c r="D10382" s="74">
        <f t="shared" si="2"/>
        <v>4</v>
      </c>
      <c r="E10382" s="12">
        <f>IFERROR(VLOOKUP(A10382,'IDAR Meter Data'!$A:$B,2,1),"")</f>
        <v>173</v>
      </c>
      <c r="F10382" s="75">
        <f>IF(CECCZ="CZ03",'Outside Temp'!B10382,IF(CECCZ="CZ04",'Outside Temp'!B10383,IF(CECCZ="CZ12",'Outside Temp'!B10384, IF(CECCZ="CZ13",'Outside Temp'!B10385))))</f>
        <v>60.93333333</v>
      </c>
      <c r="G10382" s="12">
        <f t="shared" si="3"/>
        <v>1</v>
      </c>
    </row>
    <row r="10383" ht="15.75" customHeight="1">
      <c r="A10383" s="13">
        <v>42233.177083333336</v>
      </c>
      <c r="B10383" s="73">
        <f t="shared" si="1"/>
        <v>42233</v>
      </c>
      <c r="C10383" s="74">
        <f>IF(NewCustomer="Yes", IF(COUNTIF($I$2:$I$11,B10383)&gt;0,0,WEEKDAY(B10383,2)),IF(COUNTIF($I$2:$I$21,B10383)&gt;0,0,WEEKDAY(B10383,2)))</f>
        <v>1</v>
      </c>
      <c r="D10383" s="74">
        <f t="shared" si="2"/>
        <v>4</v>
      </c>
      <c r="E10383" s="12">
        <f>IFERROR(VLOOKUP(A10383,'IDAR Meter Data'!$A:$B,2,1),"")</f>
        <v>184</v>
      </c>
      <c r="F10383" s="75">
        <f>IF(CECCZ="CZ03",'Outside Temp'!B10383,IF(CECCZ="CZ04",'Outside Temp'!B10384,IF(CECCZ="CZ12",'Outside Temp'!B10385, IF(CECCZ="CZ13",'Outside Temp'!B10386))))</f>
        <v>60.68333333</v>
      </c>
      <c r="G10383" s="12">
        <f t="shared" si="3"/>
        <v>1</v>
      </c>
    </row>
    <row r="10384" ht="15.75" customHeight="1">
      <c r="A10384" s="13">
        <v>42233.1875</v>
      </c>
      <c r="B10384" s="73">
        <f t="shared" si="1"/>
        <v>42233</v>
      </c>
      <c r="C10384" s="74">
        <f>IF(NewCustomer="Yes", IF(COUNTIF($I$2:$I$11,B10384)&gt;0,0,WEEKDAY(B10384,2)),IF(COUNTIF($I$2:$I$21,B10384)&gt;0,0,WEEKDAY(B10384,2)))</f>
        <v>1</v>
      </c>
      <c r="D10384" s="74">
        <f t="shared" si="2"/>
        <v>4</v>
      </c>
      <c r="E10384" s="12">
        <f>IFERROR(VLOOKUP(A10384,'IDAR Meter Data'!$A:$B,2,1),"")</f>
        <v>188</v>
      </c>
      <c r="F10384" s="75">
        <f>IF(CECCZ="CZ03",'Outside Temp'!B10384,IF(CECCZ="CZ04",'Outside Temp'!B10385,IF(CECCZ="CZ12",'Outside Temp'!B10386, IF(CECCZ="CZ13",'Outside Temp'!B10387))))</f>
        <v>60.43333333</v>
      </c>
      <c r="G10384" s="12">
        <f t="shared" si="3"/>
        <v>1</v>
      </c>
    </row>
    <row r="10385" ht="15.75" customHeight="1">
      <c r="A10385" s="13">
        <v>42233.197916666664</v>
      </c>
      <c r="B10385" s="73">
        <f t="shared" si="1"/>
        <v>42233</v>
      </c>
      <c r="C10385" s="74">
        <f>IF(NewCustomer="Yes", IF(COUNTIF($I$2:$I$11,B10385)&gt;0,0,WEEKDAY(B10385,2)),IF(COUNTIF($I$2:$I$21,B10385)&gt;0,0,WEEKDAY(B10385,2)))</f>
        <v>1</v>
      </c>
      <c r="D10385" s="74">
        <f t="shared" si="2"/>
        <v>4</v>
      </c>
      <c r="E10385" s="12">
        <f>IFERROR(VLOOKUP(A10385,'IDAR Meter Data'!$A:$B,2,1),"")</f>
        <v>175</v>
      </c>
      <c r="F10385" s="75">
        <f>IF(CECCZ="CZ03",'Outside Temp'!B10385,IF(CECCZ="CZ04",'Outside Temp'!B10386,IF(CECCZ="CZ12",'Outside Temp'!B10387, IF(CECCZ="CZ13",'Outside Temp'!B10388))))</f>
        <v>60.18333333</v>
      </c>
      <c r="G10385" s="12">
        <f t="shared" si="3"/>
        <v>1</v>
      </c>
    </row>
    <row r="10386" ht="15.75" customHeight="1">
      <c r="A10386" s="13">
        <v>42233.208333333336</v>
      </c>
      <c r="B10386" s="73">
        <f t="shared" si="1"/>
        <v>42233</v>
      </c>
      <c r="C10386" s="74">
        <f>IF(NewCustomer="Yes", IF(COUNTIF($I$2:$I$11,B10386)&gt;0,0,WEEKDAY(B10386,2)),IF(COUNTIF($I$2:$I$21,B10386)&gt;0,0,WEEKDAY(B10386,2)))</f>
        <v>1</v>
      </c>
      <c r="D10386" s="74">
        <f t="shared" si="2"/>
        <v>5</v>
      </c>
      <c r="E10386" s="12">
        <f>IFERROR(VLOOKUP(A10386,'IDAR Meter Data'!$A:$B,2,1),"")</f>
        <v>178</v>
      </c>
      <c r="F10386" s="75">
        <f>IF(CECCZ="CZ03",'Outside Temp'!B10386,IF(CECCZ="CZ04",'Outside Temp'!B10387,IF(CECCZ="CZ12",'Outside Temp'!B10388, IF(CECCZ="CZ13",'Outside Temp'!B10389))))</f>
        <v>60.21052632</v>
      </c>
      <c r="G10386" s="12">
        <f t="shared" si="3"/>
        <v>1</v>
      </c>
    </row>
    <row r="10387" ht="15.75" customHeight="1">
      <c r="A10387" s="13">
        <v>42233.21875</v>
      </c>
      <c r="B10387" s="73">
        <f t="shared" si="1"/>
        <v>42233</v>
      </c>
      <c r="C10387" s="74">
        <f>IF(NewCustomer="Yes", IF(COUNTIF($I$2:$I$11,B10387)&gt;0,0,WEEKDAY(B10387,2)),IF(COUNTIF($I$2:$I$21,B10387)&gt;0,0,WEEKDAY(B10387,2)))</f>
        <v>1</v>
      </c>
      <c r="D10387" s="74">
        <f t="shared" si="2"/>
        <v>5</v>
      </c>
      <c r="E10387" s="12">
        <f>IFERROR(VLOOKUP(A10387,'IDAR Meter Data'!$A:$B,2,1),"")</f>
        <v>164</v>
      </c>
      <c r="F10387" s="75">
        <f>IF(CECCZ="CZ03",'Outside Temp'!B10387,IF(CECCZ="CZ04",'Outside Temp'!B10388,IF(CECCZ="CZ12",'Outside Temp'!B10389, IF(CECCZ="CZ13",'Outside Temp'!B10390))))</f>
        <v>61</v>
      </c>
      <c r="G10387" s="12">
        <f t="shared" si="3"/>
        <v>1</v>
      </c>
    </row>
    <row r="10388" ht="15.75" customHeight="1">
      <c r="A10388" s="13">
        <v>42233.229166666664</v>
      </c>
      <c r="B10388" s="73">
        <f t="shared" si="1"/>
        <v>42233</v>
      </c>
      <c r="C10388" s="74">
        <f>IF(NewCustomer="Yes", IF(COUNTIF($I$2:$I$11,B10388)&gt;0,0,WEEKDAY(B10388,2)),IF(COUNTIF($I$2:$I$21,B10388)&gt;0,0,WEEKDAY(B10388,2)))</f>
        <v>1</v>
      </c>
      <c r="D10388" s="74">
        <f t="shared" si="2"/>
        <v>5</v>
      </c>
      <c r="E10388" s="12">
        <f>IFERROR(VLOOKUP(A10388,'IDAR Meter Data'!$A:$B,2,1),"")</f>
        <v>176</v>
      </c>
      <c r="F10388" s="75">
        <f>IF(CECCZ="CZ03",'Outside Temp'!B10388,IF(CECCZ="CZ04",'Outside Temp'!B10389,IF(CECCZ="CZ12",'Outside Temp'!B10390, IF(CECCZ="CZ13",'Outside Temp'!B10391))))</f>
        <v>61</v>
      </c>
      <c r="G10388" s="12">
        <f t="shared" si="3"/>
        <v>1</v>
      </c>
    </row>
    <row r="10389" ht="15.75" customHeight="1">
      <c r="A10389" s="13">
        <v>42233.239583333336</v>
      </c>
      <c r="B10389" s="73">
        <f t="shared" si="1"/>
        <v>42233</v>
      </c>
      <c r="C10389" s="74">
        <f>IF(NewCustomer="Yes", IF(COUNTIF($I$2:$I$11,B10389)&gt;0,0,WEEKDAY(B10389,2)),IF(COUNTIF($I$2:$I$21,B10389)&gt;0,0,WEEKDAY(B10389,2)))</f>
        <v>1</v>
      </c>
      <c r="D10389" s="74">
        <f t="shared" si="2"/>
        <v>5</v>
      </c>
      <c r="E10389" s="12">
        <f>IFERROR(VLOOKUP(A10389,'IDAR Meter Data'!$A:$B,2,1),"")</f>
        <v>168</v>
      </c>
      <c r="F10389" s="75">
        <f>IF(CECCZ="CZ03",'Outside Temp'!B10389,IF(CECCZ="CZ04",'Outside Temp'!B10390,IF(CECCZ="CZ12",'Outside Temp'!B10391, IF(CECCZ="CZ13",'Outside Temp'!B10392))))</f>
        <v>61</v>
      </c>
      <c r="G10389" s="12">
        <f t="shared" si="3"/>
        <v>1</v>
      </c>
    </row>
    <row r="10390" ht="15.75" customHeight="1">
      <c r="A10390" s="13">
        <v>42233.25</v>
      </c>
      <c r="B10390" s="73">
        <f t="shared" si="1"/>
        <v>42233</v>
      </c>
      <c r="C10390" s="74">
        <f>IF(NewCustomer="Yes", IF(COUNTIF($I$2:$I$11,B10390)&gt;0,0,WEEKDAY(B10390,2)),IF(COUNTIF($I$2:$I$21,B10390)&gt;0,0,WEEKDAY(B10390,2)))</f>
        <v>1</v>
      </c>
      <c r="D10390" s="74">
        <f t="shared" si="2"/>
        <v>6</v>
      </c>
      <c r="E10390" s="12">
        <f>IFERROR(VLOOKUP(A10390,'IDAR Meter Data'!$A:$B,2,1),"")</f>
        <v>159</v>
      </c>
      <c r="F10390" s="75">
        <f>IF(CECCZ="CZ03",'Outside Temp'!B10390,IF(CECCZ="CZ04",'Outside Temp'!B10391,IF(CECCZ="CZ12",'Outside Temp'!B10392, IF(CECCZ="CZ13",'Outside Temp'!B10393))))</f>
        <v>61.13333333</v>
      </c>
      <c r="G10390" s="12">
        <f t="shared" si="3"/>
        <v>1</v>
      </c>
    </row>
    <row r="10391" ht="15.75" customHeight="1">
      <c r="A10391" s="13">
        <v>42233.260416666664</v>
      </c>
      <c r="B10391" s="73">
        <f t="shared" si="1"/>
        <v>42233</v>
      </c>
      <c r="C10391" s="74">
        <f>IF(NewCustomer="Yes", IF(COUNTIF($I$2:$I$11,B10391)&gt;0,0,WEEKDAY(B10391,2)),IF(COUNTIF($I$2:$I$21,B10391)&gt;0,0,WEEKDAY(B10391,2)))</f>
        <v>1</v>
      </c>
      <c r="D10391" s="74">
        <f t="shared" si="2"/>
        <v>6</v>
      </c>
      <c r="E10391" s="12">
        <f>IFERROR(VLOOKUP(A10391,'IDAR Meter Data'!$A:$B,2,1),"")</f>
        <v>160</v>
      </c>
      <c r="F10391" s="75">
        <f>IF(CECCZ="CZ03",'Outside Temp'!B10391,IF(CECCZ="CZ04",'Outside Temp'!B10392,IF(CECCZ="CZ12",'Outside Temp'!B10393, IF(CECCZ="CZ13",'Outside Temp'!B10394))))</f>
        <v>61.63333333</v>
      </c>
      <c r="G10391" s="12">
        <f t="shared" si="3"/>
        <v>1</v>
      </c>
    </row>
    <row r="10392" ht="15.75" customHeight="1">
      <c r="A10392" s="13">
        <v>42233.270833333336</v>
      </c>
      <c r="B10392" s="73">
        <f t="shared" si="1"/>
        <v>42233</v>
      </c>
      <c r="C10392" s="74">
        <f>IF(NewCustomer="Yes", IF(COUNTIF($I$2:$I$11,B10392)&gt;0,0,WEEKDAY(B10392,2)),IF(COUNTIF($I$2:$I$21,B10392)&gt;0,0,WEEKDAY(B10392,2)))</f>
        <v>1</v>
      </c>
      <c r="D10392" s="74">
        <f t="shared" si="2"/>
        <v>6</v>
      </c>
      <c r="E10392" s="12">
        <f>IFERROR(VLOOKUP(A10392,'IDAR Meter Data'!$A:$B,2,1),"")</f>
        <v>160</v>
      </c>
      <c r="F10392" s="75">
        <f>IF(CECCZ="CZ03",'Outside Temp'!B10392,IF(CECCZ="CZ04",'Outside Temp'!B10393,IF(CECCZ="CZ12",'Outside Temp'!B10394, IF(CECCZ="CZ13",'Outside Temp'!B10395))))</f>
        <v>62.13333333</v>
      </c>
      <c r="G10392" s="12">
        <f t="shared" si="3"/>
        <v>1</v>
      </c>
    </row>
    <row r="10393" ht="15.75" customHeight="1">
      <c r="A10393" s="13">
        <v>42233.28125</v>
      </c>
      <c r="B10393" s="73">
        <f t="shared" si="1"/>
        <v>42233</v>
      </c>
      <c r="C10393" s="74">
        <f>IF(NewCustomer="Yes", IF(COUNTIF($I$2:$I$11,B10393)&gt;0,0,WEEKDAY(B10393,2)),IF(COUNTIF($I$2:$I$21,B10393)&gt;0,0,WEEKDAY(B10393,2)))</f>
        <v>1</v>
      </c>
      <c r="D10393" s="74">
        <f t="shared" si="2"/>
        <v>6</v>
      </c>
      <c r="E10393" s="12">
        <f>IFERROR(VLOOKUP(A10393,'IDAR Meter Data'!$A:$B,2,1),"")</f>
        <v>185</v>
      </c>
      <c r="F10393" s="75">
        <f>IF(CECCZ="CZ03",'Outside Temp'!B10393,IF(CECCZ="CZ04",'Outside Temp'!B10394,IF(CECCZ="CZ12",'Outside Temp'!B10395, IF(CECCZ="CZ13",'Outside Temp'!B10396))))</f>
        <v>62.63333333</v>
      </c>
      <c r="G10393" s="12">
        <f t="shared" si="3"/>
        <v>1</v>
      </c>
    </row>
    <row r="10394" ht="15.75" customHeight="1">
      <c r="A10394" s="13">
        <v>42233.291666666664</v>
      </c>
      <c r="B10394" s="73">
        <f t="shared" si="1"/>
        <v>42233</v>
      </c>
      <c r="C10394" s="74">
        <f>IF(NewCustomer="Yes", IF(COUNTIF($I$2:$I$11,B10394)&gt;0,0,WEEKDAY(B10394,2)),IF(COUNTIF($I$2:$I$21,B10394)&gt;0,0,WEEKDAY(B10394,2)))</f>
        <v>1</v>
      </c>
      <c r="D10394" s="74">
        <f t="shared" si="2"/>
        <v>7</v>
      </c>
      <c r="E10394" s="12">
        <f>IFERROR(VLOOKUP(A10394,'IDAR Meter Data'!$A:$B,2,1),"")</f>
        <v>160</v>
      </c>
      <c r="F10394" s="75">
        <f>IF(CECCZ="CZ03",'Outside Temp'!B10394,IF(CECCZ="CZ04",'Outside Temp'!B10395,IF(CECCZ="CZ12",'Outside Temp'!B10396, IF(CECCZ="CZ13",'Outside Temp'!B10397))))</f>
        <v>63.26666667</v>
      </c>
      <c r="G10394" s="12">
        <f t="shared" si="3"/>
        <v>1</v>
      </c>
    </row>
    <row r="10395" ht="15.75" customHeight="1">
      <c r="A10395" s="13">
        <v>42233.302083333336</v>
      </c>
      <c r="B10395" s="73">
        <f t="shared" si="1"/>
        <v>42233</v>
      </c>
      <c r="C10395" s="74">
        <f>IF(NewCustomer="Yes", IF(COUNTIF($I$2:$I$11,B10395)&gt;0,0,WEEKDAY(B10395,2)),IF(COUNTIF($I$2:$I$21,B10395)&gt;0,0,WEEKDAY(B10395,2)))</f>
        <v>1</v>
      </c>
      <c r="D10395" s="74">
        <f t="shared" si="2"/>
        <v>7</v>
      </c>
      <c r="E10395" s="12">
        <f>IFERROR(VLOOKUP(A10395,'IDAR Meter Data'!$A:$B,2,1),"")</f>
        <v>167</v>
      </c>
      <c r="F10395" s="75">
        <f>IF(CECCZ="CZ03",'Outside Temp'!B10395,IF(CECCZ="CZ04",'Outside Temp'!B10396,IF(CECCZ="CZ12",'Outside Temp'!B10397, IF(CECCZ="CZ13",'Outside Temp'!B10398))))</f>
        <v>64.26666667</v>
      </c>
      <c r="G10395" s="12">
        <f t="shared" si="3"/>
        <v>1</v>
      </c>
    </row>
    <row r="10396" ht="15.75" customHeight="1">
      <c r="A10396" s="13">
        <v>42233.3125</v>
      </c>
      <c r="B10396" s="73">
        <f t="shared" si="1"/>
        <v>42233</v>
      </c>
      <c r="C10396" s="74">
        <f>IF(NewCustomer="Yes", IF(COUNTIF($I$2:$I$11,B10396)&gt;0,0,WEEKDAY(B10396,2)),IF(COUNTIF($I$2:$I$21,B10396)&gt;0,0,WEEKDAY(B10396,2)))</f>
        <v>1</v>
      </c>
      <c r="D10396" s="74">
        <f t="shared" si="2"/>
        <v>7</v>
      </c>
      <c r="E10396" s="12">
        <f>IFERROR(VLOOKUP(A10396,'IDAR Meter Data'!$A:$B,2,1),"")</f>
        <v>169</v>
      </c>
      <c r="F10396" s="75">
        <f>IF(CECCZ="CZ03",'Outside Temp'!B10396,IF(CECCZ="CZ04",'Outside Temp'!B10397,IF(CECCZ="CZ12",'Outside Temp'!B10398, IF(CECCZ="CZ13",'Outside Temp'!B10399))))</f>
        <v>65.26666667</v>
      </c>
      <c r="G10396" s="12">
        <f t="shared" si="3"/>
        <v>2</v>
      </c>
    </row>
    <row r="10397" ht="15.75" customHeight="1">
      <c r="A10397" s="13">
        <v>42233.322916666664</v>
      </c>
      <c r="B10397" s="73">
        <f t="shared" si="1"/>
        <v>42233</v>
      </c>
      <c r="C10397" s="74">
        <f>IF(NewCustomer="Yes", IF(COUNTIF($I$2:$I$11,B10397)&gt;0,0,WEEKDAY(B10397,2)),IF(COUNTIF($I$2:$I$21,B10397)&gt;0,0,WEEKDAY(B10397,2)))</f>
        <v>1</v>
      </c>
      <c r="D10397" s="74">
        <f t="shared" si="2"/>
        <v>7</v>
      </c>
      <c r="E10397" s="12">
        <f>IFERROR(VLOOKUP(A10397,'IDAR Meter Data'!$A:$B,2,1),"")</f>
        <v>174</v>
      </c>
      <c r="F10397" s="75">
        <f>IF(CECCZ="CZ03",'Outside Temp'!B10397,IF(CECCZ="CZ04",'Outside Temp'!B10398,IF(CECCZ="CZ12",'Outside Temp'!B10399, IF(CECCZ="CZ13",'Outside Temp'!B10400))))</f>
        <v>66.26666667</v>
      </c>
      <c r="G10397" s="12">
        <f t="shared" si="3"/>
        <v>2</v>
      </c>
    </row>
    <row r="10398" ht="15.75" customHeight="1">
      <c r="A10398" s="13">
        <v>42233.333333333336</v>
      </c>
      <c r="B10398" s="73">
        <f t="shared" si="1"/>
        <v>42233</v>
      </c>
      <c r="C10398" s="74">
        <f>IF(NewCustomer="Yes", IF(COUNTIF($I$2:$I$11,B10398)&gt;0,0,WEEKDAY(B10398,2)),IF(COUNTIF($I$2:$I$21,B10398)&gt;0,0,WEEKDAY(B10398,2)))</f>
        <v>1</v>
      </c>
      <c r="D10398" s="74">
        <f t="shared" si="2"/>
        <v>8</v>
      </c>
      <c r="E10398" s="12">
        <f>IFERROR(VLOOKUP(A10398,'IDAR Meter Data'!$A:$B,2,1),"")</f>
        <v>183</v>
      </c>
      <c r="F10398" s="75">
        <f>IF(CECCZ="CZ03",'Outside Temp'!B10398,IF(CECCZ="CZ04",'Outside Temp'!B10399,IF(CECCZ="CZ12",'Outside Temp'!B10400, IF(CECCZ="CZ13",'Outside Temp'!B10401))))</f>
        <v>67.13333333</v>
      </c>
      <c r="G10398" s="12">
        <f t="shared" si="3"/>
        <v>2</v>
      </c>
    </row>
    <row r="10399" ht="15.75" customHeight="1">
      <c r="A10399" s="13">
        <v>42233.34375</v>
      </c>
      <c r="B10399" s="73">
        <f t="shared" si="1"/>
        <v>42233</v>
      </c>
      <c r="C10399" s="74">
        <f>IF(NewCustomer="Yes", IF(COUNTIF($I$2:$I$11,B10399)&gt;0,0,WEEKDAY(B10399,2)),IF(COUNTIF($I$2:$I$21,B10399)&gt;0,0,WEEKDAY(B10399,2)))</f>
        <v>1</v>
      </c>
      <c r="D10399" s="74">
        <f t="shared" si="2"/>
        <v>8</v>
      </c>
      <c r="E10399" s="12">
        <f>IFERROR(VLOOKUP(A10399,'IDAR Meter Data'!$A:$B,2,1),"")</f>
        <v>186</v>
      </c>
      <c r="F10399" s="75">
        <f>IF(CECCZ="CZ03",'Outside Temp'!B10399,IF(CECCZ="CZ04",'Outside Temp'!B10400,IF(CECCZ="CZ12",'Outside Temp'!B10401, IF(CECCZ="CZ13",'Outside Temp'!B10402))))</f>
        <v>67.63333333</v>
      </c>
      <c r="G10399" s="12">
        <f t="shared" si="3"/>
        <v>2</v>
      </c>
    </row>
    <row r="10400" ht="15.75" customHeight="1">
      <c r="A10400" s="13">
        <v>42233.354166666664</v>
      </c>
      <c r="B10400" s="73">
        <f t="shared" si="1"/>
        <v>42233</v>
      </c>
      <c r="C10400" s="74">
        <f>IF(NewCustomer="Yes", IF(COUNTIF($I$2:$I$11,B10400)&gt;0,0,WEEKDAY(B10400,2)),IF(COUNTIF($I$2:$I$21,B10400)&gt;0,0,WEEKDAY(B10400,2)))</f>
        <v>1</v>
      </c>
      <c r="D10400" s="74">
        <f t="shared" si="2"/>
        <v>8</v>
      </c>
      <c r="E10400" s="12">
        <f>IFERROR(VLOOKUP(A10400,'IDAR Meter Data'!$A:$B,2,1),"")</f>
        <v>180</v>
      </c>
      <c r="F10400" s="75">
        <f>IF(CECCZ="CZ03",'Outside Temp'!B10400,IF(CECCZ="CZ04",'Outside Temp'!B10401,IF(CECCZ="CZ12",'Outside Temp'!B10402, IF(CECCZ="CZ13",'Outside Temp'!B10403))))</f>
        <v>68.13333333</v>
      </c>
      <c r="G10400" s="12">
        <f t="shared" si="3"/>
        <v>2</v>
      </c>
    </row>
    <row r="10401" ht="15.75" customHeight="1">
      <c r="A10401" s="13">
        <v>42233.364583333336</v>
      </c>
      <c r="B10401" s="73">
        <f t="shared" si="1"/>
        <v>42233</v>
      </c>
      <c r="C10401" s="74">
        <f>IF(NewCustomer="Yes", IF(COUNTIF($I$2:$I$11,B10401)&gt;0,0,WEEKDAY(B10401,2)),IF(COUNTIF($I$2:$I$21,B10401)&gt;0,0,WEEKDAY(B10401,2)))</f>
        <v>1</v>
      </c>
      <c r="D10401" s="74">
        <f t="shared" si="2"/>
        <v>8</v>
      </c>
      <c r="E10401" s="12">
        <f>IFERROR(VLOOKUP(A10401,'IDAR Meter Data'!$A:$B,2,1),"")</f>
        <v>185</v>
      </c>
      <c r="F10401" s="75">
        <f>IF(CECCZ="CZ03",'Outside Temp'!B10401,IF(CECCZ="CZ04",'Outside Temp'!B10402,IF(CECCZ="CZ12",'Outside Temp'!B10403, IF(CECCZ="CZ13",'Outside Temp'!B10404))))</f>
        <v>68.63333333</v>
      </c>
      <c r="G10401" s="12">
        <f t="shared" si="3"/>
        <v>2</v>
      </c>
    </row>
    <row r="10402" ht="15.75" customHeight="1">
      <c r="A10402" s="13">
        <v>42233.375</v>
      </c>
      <c r="B10402" s="73">
        <f t="shared" si="1"/>
        <v>42233</v>
      </c>
      <c r="C10402" s="74">
        <f>IF(NewCustomer="Yes", IF(COUNTIF($I$2:$I$11,B10402)&gt;0,0,WEEKDAY(B10402,2)),IF(COUNTIF($I$2:$I$21,B10402)&gt;0,0,WEEKDAY(B10402,2)))</f>
        <v>1</v>
      </c>
      <c r="D10402" s="74">
        <f t="shared" si="2"/>
        <v>9</v>
      </c>
      <c r="E10402" s="12">
        <f>IFERROR(VLOOKUP(A10402,'IDAR Meter Data'!$A:$B,2,1),"")</f>
        <v>208</v>
      </c>
      <c r="F10402" s="75">
        <f>IF(CECCZ="CZ03",'Outside Temp'!B10402,IF(CECCZ="CZ04",'Outside Temp'!B10403,IF(CECCZ="CZ12",'Outside Temp'!B10404, IF(CECCZ="CZ13",'Outside Temp'!B10405))))</f>
        <v>69</v>
      </c>
      <c r="G10402" s="12">
        <f t="shared" si="3"/>
        <v>2</v>
      </c>
    </row>
    <row r="10403" ht="15.75" customHeight="1">
      <c r="A10403" s="13">
        <v>42233.385416666664</v>
      </c>
      <c r="B10403" s="73">
        <f t="shared" si="1"/>
        <v>42233</v>
      </c>
      <c r="C10403" s="74">
        <f>IF(NewCustomer="Yes", IF(COUNTIF($I$2:$I$11,B10403)&gt;0,0,WEEKDAY(B10403,2)),IF(COUNTIF($I$2:$I$21,B10403)&gt;0,0,WEEKDAY(B10403,2)))</f>
        <v>1</v>
      </c>
      <c r="D10403" s="74">
        <f t="shared" si="2"/>
        <v>9</v>
      </c>
      <c r="E10403" s="12">
        <f>IFERROR(VLOOKUP(A10403,'IDAR Meter Data'!$A:$B,2,1),"")</f>
        <v>200</v>
      </c>
      <c r="F10403" s="75">
        <f>IF(CECCZ="CZ03",'Outside Temp'!B10403,IF(CECCZ="CZ04",'Outside Temp'!B10404,IF(CECCZ="CZ12",'Outside Temp'!B10405, IF(CECCZ="CZ13",'Outside Temp'!B10406))))</f>
        <v>69</v>
      </c>
      <c r="G10403" s="12">
        <f t="shared" si="3"/>
        <v>2</v>
      </c>
    </row>
    <row r="10404" ht="15.75" customHeight="1">
      <c r="A10404" s="13">
        <v>42233.395833333336</v>
      </c>
      <c r="B10404" s="73">
        <f t="shared" si="1"/>
        <v>42233</v>
      </c>
      <c r="C10404" s="74">
        <f>IF(NewCustomer="Yes", IF(COUNTIF($I$2:$I$11,B10404)&gt;0,0,WEEKDAY(B10404,2)),IF(COUNTIF($I$2:$I$21,B10404)&gt;0,0,WEEKDAY(B10404,2)))</f>
        <v>1</v>
      </c>
      <c r="D10404" s="74">
        <f t="shared" si="2"/>
        <v>9</v>
      </c>
      <c r="E10404" s="12">
        <f>IFERROR(VLOOKUP(A10404,'IDAR Meter Data'!$A:$B,2,1),"")</f>
        <v>198</v>
      </c>
      <c r="F10404" s="75">
        <f>IF(CECCZ="CZ03",'Outside Temp'!B10404,IF(CECCZ="CZ04",'Outside Temp'!B10405,IF(CECCZ="CZ12",'Outside Temp'!B10406, IF(CECCZ="CZ13",'Outside Temp'!B10407))))</f>
        <v>69</v>
      </c>
      <c r="G10404" s="12">
        <f t="shared" si="3"/>
        <v>2</v>
      </c>
    </row>
    <row r="10405" ht="15.75" customHeight="1">
      <c r="A10405" s="13">
        <v>42233.40625</v>
      </c>
      <c r="B10405" s="73">
        <f t="shared" si="1"/>
        <v>42233</v>
      </c>
      <c r="C10405" s="74">
        <f>IF(NewCustomer="Yes", IF(COUNTIF($I$2:$I$11,B10405)&gt;0,0,WEEKDAY(B10405,2)),IF(COUNTIF($I$2:$I$21,B10405)&gt;0,0,WEEKDAY(B10405,2)))</f>
        <v>1</v>
      </c>
      <c r="D10405" s="74">
        <f t="shared" si="2"/>
        <v>9</v>
      </c>
      <c r="E10405" s="12">
        <f>IFERROR(VLOOKUP(A10405,'IDAR Meter Data'!$A:$B,2,1),"")</f>
        <v>201</v>
      </c>
      <c r="F10405" s="75">
        <f>IF(CECCZ="CZ03",'Outside Temp'!B10405,IF(CECCZ="CZ04",'Outside Temp'!B10406,IF(CECCZ="CZ12",'Outside Temp'!B10407, IF(CECCZ="CZ13",'Outside Temp'!B10408))))</f>
        <v>69</v>
      </c>
      <c r="G10405" s="12">
        <f t="shared" si="3"/>
        <v>2</v>
      </c>
    </row>
    <row r="10406" ht="15.75" customHeight="1">
      <c r="A10406" s="13">
        <v>42233.416666666664</v>
      </c>
      <c r="B10406" s="73">
        <f t="shared" si="1"/>
        <v>42233</v>
      </c>
      <c r="C10406" s="74">
        <f>IF(NewCustomer="Yes", IF(COUNTIF($I$2:$I$11,B10406)&gt;0,0,WEEKDAY(B10406,2)),IF(COUNTIF($I$2:$I$21,B10406)&gt;0,0,WEEKDAY(B10406,2)))</f>
        <v>1</v>
      </c>
      <c r="D10406" s="74">
        <f t="shared" si="2"/>
        <v>10</v>
      </c>
      <c r="E10406" s="12">
        <f>IFERROR(VLOOKUP(A10406,'IDAR Meter Data'!$A:$B,2,1),"")</f>
        <v>207</v>
      </c>
      <c r="F10406" s="75">
        <f>IF(CECCZ="CZ03",'Outside Temp'!B10406,IF(CECCZ="CZ04",'Outside Temp'!B10407,IF(CECCZ="CZ12",'Outside Temp'!B10408, IF(CECCZ="CZ13",'Outside Temp'!B10409))))</f>
        <v>69.13333333</v>
      </c>
      <c r="G10406" s="12">
        <f t="shared" si="3"/>
        <v>2</v>
      </c>
    </row>
    <row r="10407" ht="15.75" customHeight="1">
      <c r="A10407" s="13">
        <v>42233.427083333336</v>
      </c>
      <c r="B10407" s="73">
        <f t="shared" si="1"/>
        <v>42233</v>
      </c>
      <c r="C10407" s="74">
        <f>IF(NewCustomer="Yes", IF(COUNTIF($I$2:$I$11,B10407)&gt;0,0,WEEKDAY(B10407,2)),IF(COUNTIF($I$2:$I$21,B10407)&gt;0,0,WEEKDAY(B10407,2)))</f>
        <v>1</v>
      </c>
      <c r="D10407" s="74">
        <f t="shared" si="2"/>
        <v>10</v>
      </c>
      <c r="E10407" s="12">
        <f>IFERROR(VLOOKUP(A10407,'IDAR Meter Data'!$A:$B,2,1),"")</f>
        <v>216</v>
      </c>
      <c r="F10407" s="75">
        <f>IF(CECCZ="CZ03",'Outside Temp'!B10407,IF(CECCZ="CZ04",'Outside Temp'!B10408,IF(CECCZ="CZ12",'Outside Temp'!B10409, IF(CECCZ="CZ13",'Outside Temp'!B10410))))</f>
        <v>69.63333333</v>
      </c>
      <c r="G10407" s="12">
        <f t="shared" si="3"/>
        <v>2</v>
      </c>
    </row>
    <row r="10408" ht="15.75" customHeight="1">
      <c r="A10408" s="13">
        <v>42233.4375</v>
      </c>
      <c r="B10408" s="73">
        <f t="shared" si="1"/>
        <v>42233</v>
      </c>
      <c r="C10408" s="74">
        <f>IF(NewCustomer="Yes", IF(COUNTIF($I$2:$I$11,B10408)&gt;0,0,WEEKDAY(B10408,2)),IF(COUNTIF($I$2:$I$21,B10408)&gt;0,0,WEEKDAY(B10408,2)))</f>
        <v>1</v>
      </c>
      <c r="D10408" s="74">
        <f t="shared" si="2"/>
        <v>10</v>
      </c>
      <c r="E10408" s="12">
        <f>IFERROR(VLOOKUP(A10408,'IDAR Meter Data'!$A:$B,2,1),"")</f>
        <v>226</v>
      </c>
      <c r="F10408" s="75">
        <f>IF(CECCZ="CZ03",'Outside Temp'!B10408,IF(CECCZ="CZ04",'Outside Temp'!B10409,IF(CECCZ="CZ12",'Outside Temp'!B10410, IF(CECCZ="CZ13",'Outside Temp'!B10411))))</f>
        <v>70.13333333</v>
      </c>
      <c r="G10408" s="12">
        <f t="shared" si="3"/>
        <v>3</v>
      </c>
    </row>
    <row r="10409" ht="15.75" customHeight="1">
      <c r="A10409" s="13">
        <v>42233.447916666664</v>
      </c>
      <c r="B10409" s="73">
        <f t="shared" si="1"/>
        <v>42233</v>
      </c>
      <c r="C10409" s="74">
        <f>IF(NewCustomer="Yes", IF(COUNTIF($I$2:$I$11,B10409)&gt;0,0,WEEKDAY(B10409,2)),IF(COUNTIF($I$2:$I$21,B10409)&gt;0,0,WEEKDAY(B10409,2)))</f>
        <v>1</v>
      </c>
      <c r="D10409" s="74">
        <f t="shared" si="2"/>
        <v>10</v>
      </c>
      <c r="E10409" s="12">
        <f>IFERROR(VLOOKUP(A10409,'IDAR Meter Data'!$A:$B,2,1),"")</f>
        <v>219</v>
      </c>
      <c r="F10409" s="75">
        <f>IF(CECCZ="CZ03",'Outside Temp'!B10409,IF(CECCZ="CZ04",'Outside Temp'!B10410,IF(CECCZ="CZ12",'Outside Temp'!B10411, IF(CECCZ="CZ13",'Outside Temp'!B10412))))</f>
        <v>70.63333333</v>
      </c>
      <c r="G10409" s="12">
        <f t="shared" si="3"/>
        <v>3</v>
      </c>
    </row>
    <row r="10410" ht="15.75" customHeight="1">
      <c r="A10410" s="13">
        <v>42233.458333333336</v>
      </c>
      <c r="B10410" s="73">
        <f t="shared" si="1"/>
        <v>42233</v>
      </c>
      <c r="C10410" s="74">
        <f>IF(NewCustomer="Yes", IF(COUNTIF($I$2:$I$11,B10410)&gt;0,0,WEEKDAY(B10410,2)),IF(COUNTIF($I$2:$I$21,B10410)&gt;0,0,WEEKDAY(B10410,2)))</f>
        <v>1</v>
      </c>
      <c r="D10410" s="74">
        <f t="shared" si="2"/>
        <v>11</v>
      </c>
      <c r="E10410" s="12">
        <f>IFERROR(VLOOKUP(A10410,'IDAR Meter Data'!$A:$B,2,1),"")</f>
        <v>231</v>
      </c>
      <c r="F10410" s="75">
        <f>IF(CECCZ="CZ03",'Outside Temp'!B10410,IF(CECCZ="CZ04",'Outside Temp'!B10411,IF(CECCZ="CZ12",'Outside Temp'!B10412, IF(CECCZ="CZ13",'Outside Temp'!B10413))))</f>
        <v>71.33333333</v>
      </c>
      <c r="G10410" s="12">
        <f t="shared" si="3"/>
        <v>3</v>
      </c>
    </row>
    <row r="10411" ht="15.75" customHeight="1">
      <c r="A10411" s="13">
        <v>42233.46875</v>
      </c>
      <c r="B10411" s="73">
        <f t="shared" si="1"/>
        <v>42233</v>
      </c>
      <c r="C10411" s="74">
        <f>IF(NewCustomer="Yes", IF(COUNTIF($I$2:$I$11,B10411)&gt;0,0,WEEKDAY(B10411,2)),IF(COUNTIF($I$2:$I$21,B10411)&gt;0,0,WEEKDAY(B10411,2)))</f>
        <v>1</v>
      </c>
      <c r="D10411" s="74">
        <f t="shared" si="2"/>
        <v>11</v>
      </c>
      <c r="E10411" s="12">
        <f>IFERROR(VLOOKUP(A10411,'IDAR Meter Data'!$A:$B,2,1),"")</f>
        <v>231</v>
      </c>
      <c r="F10411" s="75">
        <f>IF(CECCZ="CZ03",'Outside Temp'!B10411,IF(CECCZ="CZ04",'Outside Temp'!B10412,IF(CECCZ="CZ12",'Outside Temp'!B10413, IF(CECCZ="CZ13",'Outside Temp'!B10414))))</f>
        <v>72.58333333</v>
      </c>
      <c r="G10411" s="12">
        <f t="shared" si="3"/>
        <v>3</v>
      </c>
    </row>
    <row r="10412" ht="15.75" customHeight="1">
      <c r="A10412" s="13">
        <v>42233.479166666664</v>
      </c>
      <c r="B10412" s="73">
        <f t="shared" si="1"/>
        <v>42233</v>
      </c>
      <c r="C10412" s="74">
        <f>IF(NewCustomer="Yes", IF(COUNTIF($I$2:$I$11,B10412)&gt;0,0,WEEKDAY(B10412,2)),IF(COUNTIF($I$2:$I$21,B10412)&gt;0,0,WEEKDAY(B10412,2)))</f>
        <v>1</v>
      </c>
      <c r="D10412" s="74">
        <f t="shared" si="2"/>
        <v>11</v>
      </c>
      <c r="E10412" s="12">
        <f>IFERROR(VLOOKUP(A10412,'IDAR Meter Data'!$A:$B,2,1),"")</f>
        <v>253</v>
      </c>
      <c r="F10412" s="75">
        <f>IF(CECCZ="CZ03",'Outside Temp'!B10412,IF(CECCZ="CZ04",'Outside Temp'!B10413,IF(CECCZ="CZ12",'Outside Temp'!B10414, IF(CECCZ="CZ13",'Outside Temp'!B10415))))</f>
        <v>73.83333333</v>
      </c>
      <c r="G10412" s="12">
        <f t="shared" si="3"/>
        <v>3</v>
      </c>
    </row>
    <row r="10413" ht="15.75" customHeight="1">
      <c r="A10413" s="13">
        <v>42233.489583333336</v>
      </c>
      <c r="B10413" s="73">
        <f t="shared" si="1"/>
        <v>42233</v>
      </c>
      <c r="C10413" s="74">
        <f>IF(NewCustomer="Yes", IF(COUNTIF($I$2:$I$11,B10413)&gt;0,0,WEEKDAY(B10413,2)),IF(COUNTIF($I$2:$I$21,B10413)&gt;0,0,WEEKDAY(B10413,2)))</f>
        <v>1</v>
      </c>
      <c r="D10413" s="74">
        <f t="shared" si="2"/>
        <v>11</v>
      </c>
      <c r="E10413" s="12">
        <f>IFERROR(VLOOKUP(A10413,'IDAR Meter Data'!$A:$B,2,1),"")</f>
        <v>233</v>
      </c>
      <c r="F10413" s="75">
        <f>IF(CECCZ="CZ03",'Outside Temp'!B10413,IF(CECCZ="CZ04",'Outside Temp'!B10414,IF(CECCZ="CZ12",'Outside Temp'!B10415, IF(CECCZ="CZ13",'Outside Temp'!B10416))))</f>
        <v>75.08333333</v>
      </c>
      <c r="G10413" s="12">
        <f t="shared" si="3"/>
        <v>4</v>
      </c>
    </row>
    <row r="10414" ht="15.75" customHeight="1">
      <c r="A10414" s="13">
        <v>42233.5</v>
      </c>
      <c r="B10414" s="73">
        <f t="shared" si="1"/>
        <v>42233</v>
      </c>
      <c r="C10414" s="74">
        <f>IF(NewCustomer="Yes", IF(COUNTIF($I$2:$I$11,B10414)&gt;0,0,WEEKDAY(B10414,2)),IF(COUNTIF($I$2:$I$21,B10414)&gt;0,0,WEEKDAY(B10414,2)))</f>
        <v>1</v>
      </c>
      <c r="D10414" s="74">
        <f t="shared" si="2"/>
        <v>12</v>
      </c>
      <c r="E10414" s="12">
        <f>IFERROR(VLOOKUP(A10414,'IDAR Meter Data'!$A:$B,2,1),"")</f>
        <v>258</v>
      </c>
      <c r="F10414" s="75">
        <f>IF(CECCZ="CZ03",'Outside Temp'!B10414,IF(CECCZ="CZ04",'Outside Temp'!B10415,IF(CECCZ="CZ12",'Outside Temp'!B10416, IF(CECCZ="CZ13",'Outside Temp'!B10417))))</f>
        <v>76</v>
      </c>
      <c r="G10414" s="12">
        <f t="shared" si="3"/>
        <v>4</v>
      </c>
    </row>
    <row r="10415" ht="15.75" customHeight="1">
      <c r="A10415" s="13">
        <v>42233.510416666664</v>
      </c>
      <c r="B10415" s="73">
        <f t="shared" si="1"/>
        <v>42233</v>
      </c>
      <c r="C10415" s="74">
        <f>IF(NewCustomer="Yes", IF(COUNTIF($I$2:$I$11,B10415)&gt;0,0,WEEKDAY(B10415,2)),IF(COUNTIF($I$2:$I$21,B10415)&gt;0,0,WEEKDAY(B10415,2)))</f>
        <v>1</v>
      </c>
      <c r="D10415" s="74">
        <f t="shared" si="2"/>
        <v>12</v>
      </c>
      <c r="E10415" s="12">
        <f>IFERROR(VLOOKUP(A10415,'IDAR Meter Data'!$A:$B,2,1),"")</f>
        <v>246</v>
      </c>
      <c r="F10415" s="75">
        <f>IF(CECCZ="CZ03",'Outside Temp'!B10415,IF(CECCZ="CZ04",'Outside Temp'!B10416,IF(CECCZ="CZ12",'Outside Temp'!B10417, IF(CECCZ="CZ13",'Outside Temp'!B10418))))</f>
        <v>76</v>
      </c>
      <c r="G10415" s="12">
        <f t="shared" si="3"/>
        <v>4</v>
      </c>
    </row>
    <row r="10416" ht="15.75" customHeight="1">
      <c r="A10416" s="13">
        <v>42233.520833333336</v>
      </c>
      <c r="B10416" s="73">
        <f t="shared" si="1"/>
        <v>42233</v>
      </c>
      <c r="C10416" s="74">
        <f>IF(NewCustomer="Yes", IF(COUNTIF($I$2:$I$11,B10416)&gt;0,0,WEEKDAY(B10416,2)),IF(COUNTIF($I$2:$I$21,B10416)&gt;0,0,WEEKDAY(B10416,2)))</f>
        <v>1</v>
      </c>
      <c r="D10416" s="74">
        <f t="shared" si="2"/>
        <v>12</v>
      </c>
      <c r="E10416" s="12">
        <f>IFERROR(VLOOKUP(A10416,'IDAR Meter Data'!$A:$B,2,1),"")</f>
        <v>251</v>
      </c>
      <c r="F10416" s="75">
        <f>IF(CECCZ="CZ03",'Outside Temp'!B10416,IF(CECCZ="CZ04",'Outside Temp'!B10417,IF(CECCZ="CZ12",'Outside Temp'!B10418, IF(CECCZ="CZ13",'Outside Temp'!B10419))))</f>
        <v>76</v>
      </c>
      <c r="G10416" s="12">
        <f t="shared" si="3"/>
        <v>4</v>
      </c>
    </row>
    <row r="10417" ht="15.75" customHeight="1">
      <c r="A10417" s="13">
        <v>42233.53125</v>
      </c>
      <c r="B10417" s="73">
        <f t="shared" si="1"/>
        <v>42233</v>
      </c>
      <c r="C10417" s="74">
        <f>IF(NewCustomer="Yes", IF(COUNTIF($I$2:$I$11,B10417)&gt;0,0,WEEKDAY(B10417,2)),IF(COUNTIF($I$2:$I$21,B10417)&gt;0,0,WEEKDAY(B10417,2)))</f>
        <v>1</v>
      </c>
      <c r="D10417" s="74">
        <f t="shared" si="2"/>
        <v>12</v>
      </c>
      <c r="E10417" s="12">
        <f>IFERROR(VLOOKUP(A10417,'IDAR Meter Data'!$A:$B,2,1),"")</f>
        <v>239</v>
      </c>
      <c r="F10417" s="75">
        <f>IF(CECCZ="CZ03",'Outside Temp'!B10417,IF(CECCZ="CZ04",'Outside Temp'!B10418,IF(CECCZ="CZ12",'Outside Temp'!B10419, IF(CECCZ="CZ13",'Outside Temp'!B10420))))</f>
        <v>76</v>
      </c>
      <c r="G10417" s="12">
        <f t="shared" si="3"/>
        <v>4</v>
      </c>
    </row>
    <row r="10418" ht="15.75" customHeight="1">
      <c r="A10418" s="13">
        <v>42233.541666666664</v>
      </c>
      <c r="B10418" s="73">
        <f t="shared" si="1"/>
        <v>42233</v>
      </c>
      <c r="C10418" s="74">
        <f>IF(NewCustomer="Yes", IF(COUNTIF($I$2:$I$11,B10418)&gt;0,0,WEEKDAY(B10418,2)),IF(COUNTIF($I$2:$I$21,B10418)&gt;0,0,WEEKDAY(B10418,2)))</f>
        <v>1</v>
      </c>
      <c r="D10418" s="74">
        <f t="shared" si="2"/>
        <v>13</v>
      </c>
      <c r="E10418" s="12">
        <f>IFERROR(VLOOKUP(A10418,'IDAR Meter Data'!$A:$B,2,1),"")</f>
        <v>261</v>
      </c>
      <c r="F10418" s="75">
        <f>IF(CECCZ="CZ03",'Outside Temp'!B10418,IF(CECCZ="CZ04",'Outside Temp'!B10419,IF(CECCZ="CZ12",'Outside Temp'!B10420, IF(CECCZ="CZ13",'Outside Temp'!B10421))))</f>
        <v>75.86666667</v>
      </c>
      <c r="G10418" s="12">
        <f t="shared" si="3"/>
        <v>4</v>
      </c>
    </row>
    <row r="10419" ht="15.75" customHeight="1">
      <c r="A10419" s="13">
        <v>42233.552083333336</v>
      </c>
      <c r="B10419" s="73">
        <f t="shared" si="1"/>
        <v>42233</v>
      </c>
      <c r="C10419" s="74">
        <f>IF(NewCustomer="Yes", IF(COUNTIF($I$2:$I$11,B10419)&gt;0,0,WEEKDAY(B10419,2)),IF(COUNTIF($I$2:$I$21,B10419)&gt;0,0,WEEKDAY(B10419,2)))</f>
        <v>1</v>
      </c>
      <c r="D10419" s="74">
        <f t="shared" si="2"/>
        <v>13</v>
      </c>
      <c r="E10419" s="12">
        <f>IFERROR(VLOOKUP(A10419,'IDAR Meter Data'!$A:$B,2,1),"")</f>
        <v>259</v>
      </c>
      <c r="F10419" s="75">
        <f>IF(CECCZ="CZ03",'Outside Temp'!B10419,IF(CECCZ="CZ04",'Outside Temp'!B10420,IF(CECCZ="CZ12",'Outside Temp'!B10421, IF(CECCZ="CZ13",'Outside Temp'!B10422))))</f>
        <v>75.36666667</v>
      </c>
      <c r="G10419" s="12">
        <f t="shared" si="3"/>
        <v>4</v>
      </c>
    </row>
    <row r="10420" ht="15.75" customHeight="1">
      <c r="A10420" s="13">
        <v>42233.5625</v>
      </c>
      <c r="B10420" s="73">
        <f t="shared" si="1"/>
        <v>42233</v>
      </c>
      <c r="C10420" s="74">
        <f>IF(NewCustomer="Yes", IF(COUNTIF($I$2:$I$11,B10420)&gt;0,0,WEEKDAY(B10420,2)),IF(COUNTIF($I$2:$I$21,B10420)&gt;0,0,WEEKDAY(B10420,2)))</f>
        <v>1</v>
      </c>
      <c r="D10420" s="74">
        <f t="shared" si="2"/>
        <v>13</v>
      </c>
      <c r="E10420" s="12">
        <f>IFERROR(VLOOKUP(A10420,'IDAR Meter Data'!$A:$B,2,1),"")</f>
        <v>254</v>
      </c>
      <c r="F10420" s="75">
        <f>IF(CECCZ="CZ03",'Outside Temp'!B10420,IF(CECCZ="CZ04",'Outside Temp'!B10421,IF(CECCZ="CZ12",'Outside Temp'!B10422, IF(CECCZ="CZ13",'Outside Temp'!B10423))))</f>
        <v>74.86666667</v>
      </c>
      <c r="G10420" s="12">
        <f t="shared" si="3"/>
        <v>3</v>
      </c>
    </row>
    <row r="10421" ht="15.75" customHeight="1">
      <c r="A10421" s="13">
        <v>42233.572916666664</v>
      </c>
      <c r="B10421" s="73">
        <f t="shared" si="1"/>
        <v>42233</v>
      </c>
      <c r="C10421" s="74">
        <f>IF(NewCustomer="Yes", IF(COUNTIF($I$2:$I$11,B10421)&gt;0,0,WEEKDAY(B10421,2)),IF(COUNTIF($I$2:$I$21,B10421)&gt;0,0,WEEKDAY(B10421,2)))</f>
        <v>1</v>
      </c>
      <c r="D10421" s="74">
        <f t="shared" si="2"/>
        <v>13</v>
      </c>
      <c r="E10421" s="12">
        <f>IFERROR(VLOOKUP(A10421,'IDAR Meter Data'!$A:$B,2,1),"")</f>
        <v>248</v>
      </c>
      <c r="F10421" s="75">
        <f>IF(CECCZ="CZ03",'Outside Temp'!B10421,IF(CECCZ="CZ04",'Outside Temp'!B10422,IF(CECCZ="CZ12",'Outside Temp'!B10423, IF(CECCZ="CZ13",'Outside Temp'!B10424))))</f>
        <v>74.36666667</v>
      </c>
      <c r="G10421" s="12">
        <f t="shared" si="3"/>
        <v>3</v>
      </c>
    </row>
    <row r="10422" ht="15.75" customHeight="1">
      <c r="A10422" s="13">
        <v>42233.583333333336</v>
      </c>
      <c r="B10422" s="73">
        <f t="shared" si="1"/>
        <v>42233</v>
      </c>
      <c r="C10422" s="74">
        <f>IF(NewCustomer="Yes", IF(COUNTIF($I$2:$I$11,B10422)&gt;0,0,WEEKDAY(B10422,2)),IF(COUNTIF($I$2:$I$21,B10422)&gt;0,0,WEEKDAY(B10422,2)))</f>
        <v>1</v>
      </c>
      <c r="D10422" s="74">
        <f t="shared" si="2"/>
        <v>14</v>
      </c>
      <c r="E10422" s="12">
        <f>IFERROR(VLOOKUP(A10422,'IDAR Meter Data'!$A:$B,2,1),"")</f>
        <v>257</v>
      </c>
      <c r="F10422" s="75">
        <f>IF(CECCZ="CZ03",'Outside Temp'!B10422,IF(CECCZ="CZ04",'Outside Temp'!B10423,IF(CECCZ="CZ12",'Outside Temp'!B10424, IF(CECCZ="CZ13",'Outside Temp'!B10425))))</f>
        <v>73.86666667</v>
      </c>
      <c r="G10422" s="12">
        <f t="shared" si="3"/>
        <v>3</v>
      </c>
    </row>
    <row r="10423" ht="15.75" customHeight="1">
      <c r="A10423" s="13">
        <v>42233.59375</v>
      </c>
      <c r="B10423" s="73">
        <f t="shared" si="1"/>
        <v>42233</v>
      </c>
      <c r="C10423" s="74">
        <f>IF(NewCustomer="Yes", IF(COUNTIF($I$2:$I$11,B10423)&gt;0,0,WEEKDAY(B10423,2)),IF(COUNTIF($I$2:$I$21,B10423)&gt;0,0,WEEKDAY(B10423,2)))</f>
        <v>1</v>
      </c>
      <c r="D10423" s="74">
        <f t="shared" si="2"/>
        <v>14</v>
      </c>
      <c r="E10423" s="12">
        <f>IFERROR(VLOOKUP(A10423,'IDAR Meter Data'!$A:$B,2,1),"")</f>
        <v>261</v>
      </c>
      <c r="F10423" s="75">
        <f>IF(CECCZ="CZ03",'Outside Temp'!B10423,IF(CECCZ="CZ04",'Outside Temp'!B10424,IF(CECCZ="CZ12",'Outside Temp'!B10425, IF(CECCZ="CZ13",'Outside Temp'!B10426))))</f>
        <v>73.36666667</v>
      </c>
      <c r="G10423" s="12">
        <f t="shared" si="3"/>
        <v>3</v>
      </c>
    </row>
    <row r="10424" ht="15.75" customHeight="1">
      <c r="A10424" s="13">
        <v>42233.604166666664</v>
      </c>
      <c r="B10424" s="73">
        <f t="shared" si="1"/>
        <v>42233</v>
      </c>
      <c r="C10424" s="74">
        <f>IF(NewCustomer="Yes", IF(COUNTIF($I$2:$I$11,B10424)&gt;0,0,WEEKDAY(B10424,2)),IF(COUNTIF($I$2:$I$21,B10424)&gt;0,0,WEEKDAY(B10424,2)))</f>
        <v>1</v>
      </c>
      <c r="D10424" s="74">
        <f t="shared" si="2"/>
        <v>14</v>
      </c>
      <c r="E10424" s="12">
        <f>IFERROR(VLOOKUP(A10424,'IDAR Meter Data'!$A:$B,2,1),"")</f>
        <v>280</v>
      </c>
      <c r="F10424" s="75">
        <f>IF(CECCZ="CZ03",'Outside Temp'!B10424,IF(CECCZ="CZ04",'Outside Temp'!B10425,IF(CECCZ="CZ12",'Outside Temp'!B10426, IF(CECCZ="CZ13",'Outside Temp'!B10427))))</f>
        <v>72.86666667</v>
      </c>
      <c r="G10424" s="12">
        <f t="shared" si="3"/>
        <v>3</v>
      </c>
    </row>
    <row r="10425" ht="15.75" customHeight="1">
      <c r="A10425" s="13">
        <v>42233.614583333336</v>
      </c>
      <c r="B10425" s="73">
        <f t="shared" si="1"/>
        <v>42233</v>
      </c>
      <c r="C10425" s="74">
        <f>IF(NewCustomer="Yes", IF(COUNTIF($I$2:$I$11,B10425)&gt;0,0,WEEKDAY(B10425,2)),IF(COUNTIF($I$2:$I$21,B10425)&gt;0,0,WEEKDAY(B10425,2)))</f>
        <v>1</v>
      </c>
      <c r="D10425" s="74">
        <f t="shared" si="2"/>
        <v>14</v>
      </c>
      <c r="E10425" s="12">
        <f>IFERROR(VLOOKUP(A10425,'IDAR Meter Data'!$A:$B,2,1),"")</f>
        <v>266</v>
      </c>
      <c r="F10425" s="75">
        <f>IF(CECCZ="CZ03",'Outside Temp'!B10425,IF(CECCZ="CZ04",'Outside Temp'!B10426,IF(CECCZ="CZ12",'Outside Temp'!B10427, IF(CECCZ="CZ13",'Outside Temp'!B10428))))</f>
        <v>72.36666667</v>
      </c>
      <c r="G10425" s="12">
        <f t="shared" si="3"/>
        <v>3</v>
      </c>
    </row>
    <row r="10426" ht="15.75" customHeight="1">
      <c r="A10426" s="13">
        <v>42233.625</v>
      </c>
      <c r="B10426" s="73">
        <f t="shared" si="1"/>
        <v>42233</v>
      </c>
      <c r="C10426" s="74">
        <f>IF(NewCustomer="Yes", IF(COUNTIF($I$2:$I$11,B10426)&gt;0,0,WEEKDAY(B10426,2)),IF(COUNTIF($I$2:$I$21,B10426)&gt;0,0,WEEKDAY(B10426,2)))</f>
        <v>1</v>
      </c>
      <c r="D10426" s="74">
        <f t="shared" si="2"/>
        <v>15</v>
      </c>
      <c r="E10426" s="12">
        <f>IFERROR(VLOOKUP(A10426,'IDAR Meter Data'!$A:$B,2,1),"")</f>
        <v>263</v>
      </c>
      <c r="F10426" s="75">
        <f>IF(CECCZ="CZ03",'Outside Temp'!B10426,IF(CECCZ="CZ04",'Outside Temp'!B10427,IF(CECCZ="CZ12",'Outside Temp'!B10428, IF(CECCZ="CZ13",'Outside Temp'!B10429))))</f>
        <v>71.93333333</v>
      </c>
      <c r="G10426" s="12">
        <f t="shared" si="3"/>
        <v>3</v>
      </c>
    </row>
    <row r="10427" ht="15.75" customHeight="1">
      <c r="A10427" s="13">
        <v>42233.635416666664</v>
      </c>
      <c r="B10427" s="73">
        <f t="shared" si="1"/>
        <v>42233</v>
      </c>
      <c r="C10427" s="74">
        <f>IF(NewCustomer="Yes", IF(COUNTIF($I$2:$I$11,B10427)&gt;0,0,WEEKDAY(B10427,2)),IF(COUNTIF($I$2:$I$21,B10427)&gt;0,0,WEEKDAY(B10427,2)))</f>
        <v>1</v>
      </c>
      <c r="D10427" s="74">
        <f t="shared" si="2"/>
        <v>15</v>
      </c>
      <c r="E10427" s="12">
        <f>IFERROR(VLOOKUP(A10427,'IDAR Meter Data'!$A:$B,2,1),"")</f>
        <v>257</v>
      </c>
      <c r="F10427" s="75">
        <f>IF(CECCZ="CZ03",'Outside Temp'!B10427,IF(CECCZ="CZ04",'Outside Temp'!B10428,IF(CECCZ="CZ12",'Outside Temp'!B10429, IF(CECCZ="CZ13",'Outside Temp'!B10430))))</f>
        <v>71.68333333</v>
      </c>
      <c r="G10427" s="12">
        <f t="shared" si="3"/>
        <v>3</v>
      </c>
    </row>
    <row r="10428" ht="15.75" customHeight="1">
      <c r="A10428" s="13">
        <v>42233.645833333336</v>
      </c>
      <c r="B10428" s="73">
        <f t="shared" si="1"/>
        <v>42233</v>
      </c>
      <c r="C10428" s="74">
        <f>IF(NewCustomer="Yes", IF(COUNTIF($I$2:$I$11,B10428)&gt;0,0,WEEKDAY(B10428,2)),IF(COUNTIF($I$2:$I$21,B10428)&gt;0,0,WEEKDAY(B10428,2)))</f>
        <v>1</v>
      </c>
      <c r="D10428" s="74">
        <f t="shared" si="2"/>
        <v>15</v>
      </c>
      <c r="E10428" s="12">
        <f>IFERROR(VLOOKUP(A10428,'IDAR Meter Data'!$A:$B,2,1),"")</f>
        <v>262</v>
      </c>
      <c r="F10428" s="75">
        <f>IF(CECCZ="CZ03",'Outside Temp'!B10428,IF(CECCZ="CZ04",'Outside Temp'!B10429,IF(CECCZ="CZ12",'Outside Temp'!B10430, IF(CECCZ="CZ13",'Outside Temp'!B10431))))</f>
        <v>71.43333333</v>
      </c>
      <c r="G10428" s="12">
        <f t="shared" si="3"/>
        <v>3</v>
      </c>
    </row>
    <row r="10429" ht="15.75" customHeight="1">
      <c r="A10429" s="13">
        <v>42233.65625</v>
      </c>
      <c r="B10429" s="73">
        <f t="shared" si="1"/>
        <v>42233</v>
      </c>
      <c r="C10429" s="74">
        <f>IF(NewCustomer="Yes", IF(COUNTIF($I$2:$I$11,B10429)&gt;0,0,WEEKDAY(B10429,2)),IF(COUNTIF($I$2:$I$21,B10429)&gt;0,0,WEEKDAY(B10429,2)))</f>
        <v>1</v>
      </c>
      <c r="D10429" s="74">
        <f t="shared" si="2"/>
        <v>15</v>
      </c>
      <c r="E10429" s="12">
        <f>IFERROR(VLOOKUP(A10429,'IDAR Meter Data'!$A:$B,2,1),"")</f>
        <v>275</v>
      </c>
      <c r="F10429" s="75">
        <f>IF(CECCZ="CZ03",'Outside Temp'!B10429,IF(CECCZ="CZ04",'Outside Temp'!B10430,IF(CECCZ="CZ12",'Outside Temp'!B10431, IF(CECCZ="CZ13",'Outside Temp'!B10432))))</f>
        <v>71.18333333</v>
      </c>
      <c r="G10429" s="12">
        <f t="shared" si="3"/>
        <v>3</v>
      </c>
    </row>
    <row r="10430" ht="15.75" customHeight="1">
      <c r="A10430" s="13">
        <v>42233.666666666664</v>
      </c>
      <c r="B10430" s="73">
        <f t="shared" si="1"/>
        <v>42233</v>
      </c>
      <c r="C10430" s="74">
        <f>IF(NewCustomer="Yes", IF(COUNTIF($I$2:$I$11,B10430)&gt;0,0,WEEKDAY(B10430,2)),IF(COUNTIF($I$2:$I$21,B10430)&gt;0,0,WEEKDAY(B10430,2)))</f>
        <v>1</v>
      </c>
      <c r="D10430" s="74">
        <f t="shared" si="2"/>
        <v>16</v>
      </c>
      <c r="E10430" s="12">
        <f>IFERROR(VLOOKUP(A10430,'IDAR Meter Data'!$A:$B,2,1),"")</f>
        <v>267</v>
      </c>
      <c r="F10430" s="75">
        <f>IF(CECCZ="CZ03",'Outside Temp'!B10430,IF(CECCZ="CZ04",'Outside Temp'!B10431,IF(CECCZ="CZ12",'Outside Temp'!B10432, IF(CECCZ="CZ13",'Outside Temp'!B10433))))</f>
        <v>70.8</v>
      </c>
      <c r="G10430" s="12">
        <f t="shared" si="3"/>
        <v>3</v>
      </c>
    </row>
    <row r="10431" ht="15.75" customHeight="1">
      <c r="A10431" s="13">
        <v>42233.677083333336</v>
      </c>
      <c r="B10431" s="73">
        <f t="shared" si="1"/>
        <v>42233</v>
      </c>
      <c r="C10431" s="74">
        <f>IF(NewCustomer="Yes", IF(COUNTIF($I$2:$I$11,B10431)&gt;0,0,WEEKDAY(B10431,2)),IF(COUNTIF($I$2:$I$21,B10431)&gt;0,0,WEEKDAY(B10431,2)))</f>
        <v>1</v>
      </c>
      <c r="D10431" s="74">
        <f t="shared" si="2"/>
        <v>16</v>
      </c>
      <c r="E10431" s="12">
        <f>IFERROR(VLOOKUP(A10431,'IDAR Meter Data'!$A:$B,2,1),"")</f>
        <v>263</v>
      </c>
      <c r="F10431" s="75">
        <f>IF(CECCZ="CZ03",'Outside Temp'!B10431,IF(CECCZ="CZ04",'Outside Temp'!B10432,IF(CECCZ="CZ12",'Outside Temp'!B10433, IF(CECCZ="CZ13",'Outside Temp'!B10434))))</f>
        <v>70.05</v>
      </c>
      <c r="G10431" s="12">
        <f t="shared" si="3"/>
        <v>3</v>
      </c>
    </row>
    <row r="10432" ht="15.75" customHeight="1">
      <c r="A10432" s="13">
        <v>42233.6875</v>
      </c>
      <c r="B10432" s="73">
        <f t="shared" si="1"/>
        <v>42233</v>
      </c>
      <c r="C10432" s="74">
        <f>IF(NewCustomer="Yes", IF(COUNTIF($I$2:$I$11,B10432)&gt;0,0,WEEKDAY(B10432,2)),IF(COUNTIF($I$2:$I$21,B10432)&gt;0,0,WEEKDAY(B10432,2)))</f>
        <v>1</v>
      </c>
      <c r="D10432" s="74">
        <f t="shared" si="2"/>
        <v>16</v>
      </c>
      <c r="E10432" s="12">
        <f>IFERROR(VLOOKUP(A10432,'IDAR Meter Data'!$A:$B,2,1),"")</f>
        <v>264</v>
      </c>
      <c r="F10432" s="75">
        <f>IF(CECCZ="CZ03",'Outside Temp'!B10432,IF(CECCZ="CZ04",'Outside Temp'!B10433,IF(CECCZ="CZ12",'Outside Temp'!B10434, IF(CECCZ="CZ13",'Outside Temp'!B10435))))</f>
        <v>69.3</v>
      </c>
      <c r="G10432" s="12">
        <f t="shared" si="3"/>
        <v>2</v>
      </c>
    </row>
    <row r="10433" ht="15.75" customHeight="1">
      <c r="A10433" s="13">
        <v>42233.697916666664</v>
      </c>
      <c r="B10433" s="73">
        <f t="shared" si="1"/>
        <v>42233</v>
      </c>
      <c r="C10433" s="74">
        <f>IF(NewCustomer="Yes", IF(COUNTIF($I$2:$I$11,B10433)&gt;0,0,WEEKDAY(B10433,2)),IF(COUNTIF($I$2:$I$21,B10433)&gt;0,0,WEEKDAY(B10433,2)))</f>
        <v>1</v>
      </c>
      <c r="D10433" s="74">
        <f t="shared" si="2"/>
        <v>16</v>
      </c>
      <c r="E10433" s="12">
        <f>IFERROR(VLOOKUP(A10433,'IDAR Meter Data'!$A:$B,2,1),"")</f>
        <v>262</v>
      </c>
      <c r="F10433" s="75">
        <f>IF(CECCZ="CZ03",'Outside Temp'!B10433,IF(CECCZ="CZ04",'Outside Temp'!B10434,IF(CECCZ="CZ12",'Outside Temp'!B10435, IF(CECCZ="CZ13",'Outside Temp'!B10436))))</f>
        <v>68.55</v>
      </c>
      <c r="G10433" s="12">
        <f t="shared" si="3"/>
        <v>2</v>
      </c>
    </row>
    <row r="10434" ht="15.75" customHeight="1">
      <c r="A10434" s="13">
        <v>42233.708333333336</v>
      </c>
      <c r="B10434" s="73">
        <f t="shared" si="1"/>
        <v>42233</v>
      </c>
      <c r="C10434" s="74">
        <f>IF(NewCustomer="Yes", IF(COUNTIF($I$2:$I$11,B10434)&gt;0,0,WEEKDAY(B10434,2)),IF(COUNTIF($I$2:$I$21,B10434)&gt;0,0,WEEKDAY(B10434,2)))</f>
        <v>1</v>
      </c>
      <c r="D10434" s="74">
        <f t="shared" si="2"/>
        <v>17</v>
      </c>
      <c r="E10434" s="12">
        <f>IFERROR(VLOOKUP(A10434,'IDAR Meter Data'!$A:$B,2,1),"")</f>
        <v>254</v>
      </c>
      <c r="F10434" s="75">
        <f>IF(CECCZ="CZ03",'Outside Temp'!B10434,IF(CECCZ="CZ04",'Outside Temp'!B10435,IF(CECCZ="CZ12",'Outside Temp'!B10436, IF(CECCZ="CZ13",'Outside Temp'!B10437))))</f>
        <v>67.8</v>
      </c>
      <c r="G10434" s="12">
        <f t="shared" si="3"/>
        <v>2</v>
      </c>
    </row>
    <row r="10435" ht="15.75" customHeight="1">
      <c r="A10435" s="13">
        <v>42233.71875</v>
      </c>
      <c r="B10435" s="73">
        <f t="shared" si="1"/>
        <v>42233</v>
      </c>
      <c r="C10435" s="74">
        <f>IF(NewCustomer="Yes", IF(COUNTIF($I$2:$I$11,B10435)&gt;0,0,WEEKDAY(B10435,2)),IF(COUNTIF($I$2:$I$21,B10435)&gt;0,0,WEEKDAY(B10435,2)))</f>
        <v>1</v>
      </c>
      <c r="D10435" s="74">
        <f t="shared" si="2"/>
        <v>17</v>
      </c>
      <c r="E10435" s="12">
        <f>IFERROR(VLOOKUP(A10435,'IDAR Meter Data'!$A:$B,2,1),"")</f>
        <v>269</v>
      </c>
      <c r="F10435" s="75">
        <f>IF(CECCZ="CZ03",'Outside Temp'!B10435,IF(CECCZ="CZ04",'Outside Temp'!B10436,IF(CECCZ="CZ12",'Outside Temp'!B10437, IF(CECCZ="CZ13",'Outside Temp'!B10438))))</f>
        <v>67.05</v>
      </c>
      <c r="G10435" s="12">
        <f t="shared" si="3"/>
        <v>2</v>
      </c>
    </row>
    <row r="10436" ht="15.75" customHeight="1">
      <c r="A10436" s="13">
        <v>42233.729166666664</v>
      </c>
      <c r="B10436" s="73">
        <f t="shared" si="1"/>
        <v>42233</v>
      </c>
      <c r="C10436" s="74">
        <f>IF(NewCustomer="Yes", IF(COUNTIF($I$2:$I$11,B10436)&gt;0,0,WEEKDAY(B10436,2)),IF(COUNTIF($I$2:$I$21,B10436)&gt;0,0,WEEKDAY(B10436,2)))</f>
        <v>1</v>
      </c>
      <c r="D10436" s="74">
        <f t="shared" si="2"/>
        <v>17</v>
      </c>
      <c r="E10436" s="12">
        <f>IFERROR(VLOOKUP(A10436,'IDAR Meter Data'!$A:$B,2,1),"")</f>
        <v>281</v>
      </c>
      <c r="F10436" s="75">
        <f>IF(CECCZ="CZ03",'Outside Temp'!B10436,IF(CECCZ="CZ04",'Outside Temp'!B10437,IF(CECCZ="CZ12",'Outside Temp'!B10438, IF(CECCZ="CZ13",'Outside Temp'!B10439))))</f>
        <v>66.3</v>
      </c>
      <c r="G10436" s="12">
        <f t="shared" si="3"/>
        <v>2</v>
      </c>
    </row>
    <row r="10437" ht="15.75" customHeight="1">
      <c r="A10437" s="13">
        <v>42233.739583333336</v>
      </c>
      <c r="B10437" s="73">
        <f t="shared" si="1"/>
        <v>42233</v>
      </c>
      <c r="C10437" s="74">
        <f>IF(NewCustomer="Yes", IF(COUNTIF($I$2:$I$11,B10437)&gt;0,0,WEEKDAY(B10437,2)),IF(COUNTIF($I$2:$I$21,B10437)&gt;0,0,WEEKDAY(B10437,2)))</f>
        <v>1</v>
      </c>
      <c r="D10437" s="74">
        <f t="shared" si="2"/>
        <v>17</v>
      </c>
      <c r="E10437" s="12">
        <f>IFERROR(VLOOKUP(A10437,'IDAR Meter Data'!$A:$B,2,1),"")</f>
        <v>263</v>
      </c>
      <c r="F10437" s="75">
        <f>IF(CECCZ="CZ03",'Outside Temp'!B10437,IF(CECCZ="CZ04",'Outside Temp'!B10438,IF(CECCZ="CZ12",'Outside Temp'!B10439, IF(CECCZ="CZ13",'Outside Temp'!B10440))))</f>
        <v>65.55</v>
      </c>
      <c r="G10437" s="12">
        <f t="shared" si="3"/>
        <v>2</v>
      </c>
    </row>
    <row r="10438" ht="15.75" customHeight="1">
      <c r="A10438" s="13">
        <v>42233.75</v>
      </c>
      <c r="B10438" s="73">
        <f t="shared" si="1"/>
        <v>42233</v>
      </c>
      <c r="C10438" s="74">
        <f>IF(NewCustomer="Yes", IF(COUNTIF($I$2:$I$11,B10438)&gt;0,0,WEEKDAY(B10438,2)),IF(COUNTIF($I$2:$I$21,B10438)&gt;0,0,WEEKDAY(B10438,2)))</f>
        <v>1</v>
      </c>
      <c r="D10438" s="74">
        <f t="shared" si="2"/>
        <v>18</v>
      </c>
      <c r="E10438" s="12">
        <f>IFERROR(VLOOKUP(A10438,'IDAR Meter Data'!$A:$B,2,1),"")</f>
        <v>248</v>
      </c>
      <c r="F10438" s="75">
        <f>IF(CECCZ="CZ03",'Outside Temp'!B10438,IF(CECCZ="CZ04",'Outside Temp'!B10439,IF(CECCZ="CZ12",'Outside Temp'!B10440, IF(CECCZ="CZ13",'Outside Temp'!B10441))))</f>
        <v>64.8</v>
      </c>
      <c r="G10438" s="12">
        <f t="shared" si="3"/>
        <v>1</v>
      </c>
    </row>
    <row r="10439" ht="15.75" customHeight="1">
      <c r="A10439" s="13">
        <v>42233.760416666664</v>
      </c>
      <c r="B10439" s="73">
        <f t="shared" si="1"/>
        <v>42233</v>
      </c>
      <c r="C10439" s="74">
        <f>IF(NewCustomer="Yes", IF(COUNTIF($I$2:$I$11,B10439)&gt;0,0,WEEKDAY(B10439,2)),IF(COUNTIF($I$2:$I$21,B10439)&gt;0,0,WEEKDAY(B10439,2)))</f>
        <v>1</v>
      </c>
      <c r="D10439" s="74">
        <f t="shared" si="2"/>
        <v>18</v>
      </c>
      <c r="E10439" s="12">
        <f>IFERROR(VLOOKUP(A10439,'IDAR Meter Data'!$A:$B,2,1),"")</f>
        <v>259</v>
      </c>
      <c r="F10439" s="75">
        <f>IF(CECCZ="CZ03",'Outside Temp'!B10439,IF(CECCZ="CZ04",'Outside Temp'!B10440,IF(CECCZ="CZ12",'Outside Temp'!B10441, IF(CECCZ="CZ13",'Outside Temp'!B10442))))</f>
        <v>64.05</v>
      </c>
      <c r="G10439" s="12">
        <f t="shared" si="3"/>
        <v>1</v>
      </c>
    </row>
    <row r="10440" ht="15.75" customHeight="1">
      <c r="A10440" s="13">
        <v>42233.770833333336</v>
      </c>
      <c r="B10440" s="73">
        <f t="shared" si="1"/>
        <v>42233</v>
      </c>
      <c r="C10440" s="74">
        <f>IF(NewCustomer="Yes", IF(COUNTIF($I$2:$I$11,B10440)&gt;0,0,WEEKDAY(B10440,2)),IF(COUNTIF($I$2:$I$21,B10440)&gt;0,0,WEEKDAY(B10440,2)))</f>
        <v>1</v>
      </c>
      <c r="D10440" s="74">
        <f t="shared" si="2"/>
        <v>18</v>
      </c>
      <c r="E10440" s="12">
        <f>IFERROR(VLOOKUP(A10440,'IDAR Meter Data'!$A:$B,2,1),"")</f>
        <v>250</v>
      </c>
      <c r="F10440" s="75">
        <f>IF(CECCZ="CZ03",'Outside Temp'!B10440,IF(CECCZ="CZ04",'Outside Temp'!B10441,IF(CECCZ="CZ12",'Outside Temp'!B10442, IF(CECCZ="CZ13",'Outside Temp'!B10443))))</f>
        <v>63.3</v>
      </c>
      <c r="G10440" s="12">
        <f t="shared" si="3"/>
        <v>1</v>
      </c>
    </row>
    <row r="10441" ht="15.75" customHeight="1">
      <c r="A10441" s="13">
        <v>42233.78125</v>
      </c>
      <c r="B10441" s="73">
        <f t="shared" si="1"/>
        <v>42233</v>
      </c>
      <c r="C10441" s="74">
        <f>IF(NewCustomer="Yes", IF(COUNTIF($I$2:$I$11,B10441)&gt;0,0,WEEKDAY(B10441,2)),IF(COUNTIF($I$2:$I$21,B10441)&gt;0,0,WEEKDAY(B10441,2)))</f>
        <v>1</v>
      </c>
      <c r="D10441" s="74">
        <f t="shared" si="2"/>
        <v>18</v>
      </c>
      <c r="E10441" s="12">
        <f>IFERROR(VLOOKUP(A10441,'IDAR Meter Data'!$A:$B,2,1),"")</f>
        <v>252</v>
      </c>
      <c r="F10441" s="75">
        <f>IF(CECCZ="CZ03",'Outside Temp'!B10441,IF(CECCZ="CZ04",'Outside Temp'!B10442,IF(CECCZ="CZ12",'Outside Temp'!B10443, IF(CECCZ="CZ13",'Outside Temp'!B10444))))</f>
        <v>62.55</v>
      </c>
      <c r="G10441" s="12">
        <f t="shared" si="3"/>
        <v>1</v>
      </c>
    </row>
    <row r="10442" ht="15.75" customHeight="1">
      <c r="A10442" s="13">
        <v>42233.791666666664</v>
      </c>
      <c r="B10442" s="73">
        <f t="shared" si="1"/>
        <v>42233</v>
      </c>
      <c r="C10442" s="74">
        <f>IF(NewCustomer="Yes", IF(COUNTIF($I$2:$I$11,B10442)&gt;0,0,WEEKDAY(B10442,2)),IF(COUNTIF($I$2:$I$21,B10442)&gt;0,0,WEEKDAY(B10442,2)))</f>
        <v>1</v>
      </c>
      <c r="D10442" s="74">
        <f t="shared" si="2"/>
        <v>19</v>
      </c>
      <c r="E10442" s="12">
        <f>IFERROR(VLOOKUP(A10442,'IDAR Meter Data'!$A:$B,2,1),"")</f>
        <v>255</v>
      </c>
      <c r="F10442" s="75">
        <f>IF(CECCZ="CZ03",'Outside Temp'!B10442,IF(CECCZ="CZ04",'Outside Temp'!B10443,IF(CECCZ="CZ12",'Outside Temp'!B10444, IF(CECCZ="CZ13",'Outside Temp'!B10445))))</f>
        <v>61.93333333</v>
      </c>
      <c r="G10442" s="12">
        <f t="shared" si="3"/>
        <v>1</v>
      </c>
    </row>
    <row r="10443" ht="15.75" customHeight="1">
      <c r="A10443" s="13">
        <v>42233.802083333336</v>
      </c>
      <c r="B10443" s="73">
        <f t="shared" si="1"/>
        <v>42233</v>
      </c>
      <c r="C10443" s="74">
        <f>IF(NewCustomer="Yes", IF(COUNTIF($I$2:$I$11,B10443)&gt;0,0,WEEKDAY(B10443,2)),IF(COUNTIF($I$2:$I$21,B10443)&gt;0,0,WEEKDAY(B10443,2)))</f>
        <v>1</v>
      </c>
      <c r="D10443" s="74">
        <f t="shared" si="2"/>
        <v>19</v>
      </c>
      <c r="E10443" s="12">
        <f>IFERROR(VLOOKUP(A10443,'IDAR Meter Data'!$A:$B,2,1),"")</f>
        <v>239</v>
      </c>
      <c r="F10443" s="75">
        <f>IF(CECCZ="CZ03",'Outside Temp'!B10443,IF(CECCZ="CZ04",'Outside Temp'!B10444,IF(CECCZ="CZ12",'Outside Temp'!B10445, IF(CECCZ="CZ13",'Outside Temp'!B10446))))</f>
        <v>61.68333333</v>
      </c>
      <c r="G10443" s="12">
        <f t="shared" si="3"/>
        <v>1</v>
      </c>
    </row>
    <row r="10444" ht="15.75" customHeight="1">
      <c r="A10444" s="13">
        <v>42233.8125</v>
      </c>
      <c r="B10444" s="73">
        <f t="shared" si="1"/>
        <v>42233</v>
      </c>
      <c r="C10444" s="74">
        <f>IF(NewCustomer="Yes", IF(COUNTIF($I$2:$I$11,B10444)&gt;0,0,WEEKDAY(B10444,2)),IF(COUNTIF($I$2:$I$21,B10444)&gt;0,0,WEEKDAY(B10444,2)))</f>
        <v>1</v>
      </c>
      <c r="D10444" s="74">
        <f t="shared" si="2"/>
        <v>19</v>
      </c>
      <c r="E10444" s="12">
        <f>IFERROR(VLOOKUP(A10444,'IDAR Meter Data'!$A:$B,2,1),"")</f>
        <v>249</v>
      </c>
      <c r="F10444" s="75">
        <f>IF(CECCZ="CZ03",'Outside Temp'!B10444,IF(CECCZ="CZ04",'Outside Temp'!B10445,IF(CECCZ="CZ12",'Outside Temp'!B10446, IF(CECCZ="CZ13",'Outside Temp'!B10447))))</f>
        <v>61.43333333</v>
      </c>
      <c r="G10444" s="12">
        <f t="shared" si="3"/>
        <v>1</v>
      </c>
    </row>
    <row r="10445" ht="15.75" customHeight="1">
      <c r="A10445" s="13">
        <v>42233.822916666664</v>
      </c>
      <c r="B10445" s="73">
        <f t="shared" si="1"/>
        <v>42233</v>
      </c>
      <c r="C10445" s="74">
        <f>IF(NewCustomer="Yes", IF(COUNTIF($I$2:$I$11,B10445)&gt;0,0,WEEKDAY(B10445,2)),IF(COUNTIF($I$2:$I$21,B10445)&gt;0,0,WEEKDAY(B10445,2)))</f>
        <v>1</v>
      </c>
      <c r="D10445" s="74">
        <f t="shared" si="2"/>
        <v>19</v>
      </c>
      <c r="E10445" s="12">
        <f>IFERROR(VLOOKUP(A10445,'IDAR Meter Data'!$A:$B,2,1),"")</f>
        <v>231</v>
      </c>
      <c r="F10445" s="75">
        <f>IF(CECCZ="CZ03",'Outside Temp'!B10445,IF(CECCZ="CZ04",'Outside Temp'!B10446,IF(CECCZ="CZ12",'Outside Temp'!B10447, IF(CECCZ="CZ13",'Outside Temp'!B10448))))</f>
        <v>61.18333333</v>
      </c>
      <c r="G10445" s="12">
        <f t="shared" si="3"/>
        <v>1</v>
      </c>
    </row>
    <row r="10446" ht="15.75" customHeight="1">
      <c r="A10446" s="13">
        <v>42233.833333333336</v>
      </c>
      <c r="B10446" s="73">
        <f t="shared" si="1"/>
        <v>42233</v>
      </c>
      <c r="C10446" s="74">
        <f>IF(NewCustomer="Yes", IF(COUNTIF($I$2:$I$11,B10446)&gt;0,0,WEEKDAY(B10446,2)),IF(COUNTIF($I$2:$I$21,B10446)&gt;0,0,WEEKDAY(B10446,2)))</f>
        <v>1</v>
      </c>
      <c r="D10446" s="74">
        <f t="shared" si="2"/>
        <v>20</v>
      </c>
      <c r="E10446" s="12">
        <f>IFERROR(VLOOKUP(A10446,'IDAR Meter Data'!$A:$B,2,1),"")</f>
        <v>235</v>
      </c>
      <c r="F10446" s="75">
        <f>IF(CECCZ="CZ03",'Outside Temp'!B10446,IF(CECCZ="CZ04",'Outside Temp'!B10447,IF(CECCZ="CZ12",'Outside Temp'!B10448, IF(CECCZ="CZ13",'Outside Temp'!B10449))))</f>
        <v>61</v>
      </c>
      <c r="G10446" s="12">
        <f t="shared" si="3"/>
        <v>1</v>
      </c>
    </row>
    <row r="10447" ht="15.75" customHeight="1">
      <c r="A10447" s="13">
        <v>42233.84375</v>
      </c>
      <c r="B10447" s="73">
        <f t="shared" si="1"/>
        <v>42233</v>
      </c>
      <c r="C10447" s="74">
        <f>IF(NewCustomer="Yes", IF(COUNTIF($I$2:$I$11,B10447)&gt;0,0,WEEKDAY(B10447,2)),IF(COUNTIF($I$2:$I$21,B10447)&gt;0,0,WEEKDAY(B10447,2)))</f>
        <v>1</v>
      </c>
      <c r="D10447" s="74">
        <f t="shared" si="2"/>
        <v>20</v>
      </c>
      <c r="E10447" s="12">
        <f>IFERROR(VLOOKUP(A10447,'IDAR Meter Data'!$A:$B,2,1),"")</f>
        <v>219</v>
      </c>
      <c r="F10447" s="75">
        <f>IF(CECCZ="CZ03",'Outside Temp'!B10447,IF(CECCZ="CZ04",'Outside Temp'!B10448,IF(CECCZ="CZ12",'Outside Temp'!B10449, IF(CECCZ="CZ13",'Outside Temp'!B10450))))</f>
        <v>61</v>
      </c>
      <c r="G10447" s="12">
        <f t="shared" si="3"/>
        <v>1</v>
      </c>
    </row>
    <row r="10448" ht="15.75" customHeight="1">
      <c r="A10448" s="13">
        <v>42233.854166666664</v>
      </c>
      <c r="B10448" s="73">
        <f t="shared" si="1"/>
        <v>42233</v>
      </c>
      <c r="C10448" s="74">
        <f>IF(NewCustomer="Yes", IF(COUNTIF($I$2:$I$11,B10448)&gt;0,0,WEEKDAY(B10448,2)),IF(COUNTIF($I$2:$I$21,B10448)&gt;0,0,WEEKDAY(B10448,2)))</f>
        <v>1</v>
      </c>
      <c r="D10448" s="74">
        <f t="shared" si="2"/>
        <v>20</v>
      </c>
      <c r="E10448" s="12">
        <f>IFERROR(VLOOKUP(A10448,'IDAR Meter Data'!$A:$B,2,1),"")</f>
        <v>228</v>
      </c>
      <c r="F10448" s="75">
        <f>IF(CECCZ="CZ03",'Outside Temp'!B10448,IF(CECCZ="CZ04",'Outside Temp'!B10449,IF(CECCZ="CZ12",'Outside Temp'!B10450, IF(CECCZ="CZ13",'Outside Temp'!B10451))))</f>
        <v>61</v>
      </c>
      <c r="G10448" s="12">
        <f t="shared" si="3"/>
        <v>1</v>
      </c>
    </row>
    <row r="10449" ht="15.75" customHeight="1">
      <c r="A10449" s="13">
        <v>42233.864583333336</v>
      </c>
      <c r="B10449" s="73">
        <f t="shared" si="1"/>
        <v>42233</v>
      </c>
      <c r="C10449" s="74">
        <f>IF(NewCustomer="Yes", IF(COUNTIF($I$2:$I$11,B10449)&gt;0,0,WEEKDAY(B10449,2)),IF(COUNTIF($I$2:$I$21,B10449)&gt;0,0,WEEKDAY(B10449,2)))</f>
        <v>1</v>
      </c>
      <c r="D10449" s="74">
        <f t="shared" si="2"/>
        <v>20</v>
      </c>
      <c r="E10449" s="12">
        <f>IFERROR(VLOOKUP(A10449,'IDAR Meter Data'!$A:$B,2,1),"")</f>
        <v>207</v>
      </c>
      <c r="F10449" s="75">
        <f>IF(CECCZ="CZ03",'Outside Temp'!B10449,IF(CECCZ="CZ04",'Outside Temp'!B10450,IF(CECCZ="CZ12",'Outside Temp'!B10451, IF(CECCZ="CZ13",'Outside Temp'!B10452))))</f>
        <v>61</v>
      </c>
      <c r="G10449" s="12">
        <f t="shared" si="3"/>
        <v>1</v>
      </c>
    </row>
    <row r="10450" ht="15.75" customHeight="1">
      <c r="A10450" s="13">
        <v>42233.875</v>
      </c>
      <c r="B10450" s="73">
        <f t="shared" si="1"/>
        <v>42233</v>
      </c>
      <c r="C10450" s="74">
        <f>IF(NewCustomer="Yes", IF(COUNTIF($I$2:$I$11,B10450)&gt;0,0,WEEKDAY(B10450,2)),IF(COUNTIF($I$2:$I$21,B10450)&gt;0,0,WEEKDAY(B10450,2)))</f>
        <v>1</v>
      </c>
      <c r="D10450" s="74">
        <f t="shared" si="2"/>
        <v>21</v>
      </c>
      <c r="E10450" s="12">
        <f>IFERROR(VLOOKUP(A10450,'IDAR Meter Data'!$A:$B,2,1),"")</f>
        <v>235</v>
      </c>
      <c r="F10450" s="75">
        <f>IF(CECCZ="CZ03",'Outside Temp'!B10450,IF(CECCZ="CZ04",'Outside Temp'!B10451,IF(CECCZ="CZ12",'Outside Temp'!B10452, IF(CECCZ="CZ13",'Outside Temp'!B10453))))</f>
        <v>61</v>
      </c>
      <c r="G10450" s="12">
        <f t="shared" si="3"/>
        <v>1</v>
      </c>
    </row>
    <row r="10451" ht="15.75" customHeight="1">
      <c r="A10451" s="13">
        <v>42233.885416666664</v>
      </c>
      <c r="B10451" s="73">
        <f t="shared" si="1"/>
        <v>42233</v>
      </c>
      <c r="C10451" s="74">
        <f>IF(NewCustomer="Yes", IF(COUNTIF($I$2:$I$11,B10451)&gt;0,0,WEEKDAY(B10451,2)),IF(COUNTIF($I$2:$I$21,B10451)&gt;0,0,WEEKDAY(B10451,2)))</f>
        <v>1</v>
      </c>
      <c r="D10451" s="74">
        <f t="shared" si="2"/>
        <v>21</v>
      </c>
      <c r="E10451" s="12">
        <f>IFERROR(VLOOKUP(A10451,'IDAR Meter Data'!$A:$B,2,1),"")</f>
        <v>222</v>
      </c>
      <c r="F10451" s="75">
        <f>IF(CECCZ="CZ03",'Outside Temp'!B10451,IF(CECCZ="CZ04",'Outside Temp'!B10452,IF(CECCZ="CZ12",'Outside Temp'!B10453, IF(CECCZ="CZ13",'Outside Temp'!B10454))))</f>
        <v>61</v>
      </c>
      <c r="G10451" s="12">
        <f t="shared" si="3"/>
        <v>1</v>
      </c>
    </row>
    <row r="10452" ht="15.75" customHeight="1">
      <c r="A10452" s="13">
        <v>42233.895833333336</v>
      </c>
      <c r="B10452" s="73">
        <f t="shared" si="1"/>
        <v>42233</v>
      </c>
      <c r="C10452" s="74">
        <f>IF(NewCustomer="Yes", IF(COUNTIF($I$2:$I$11,B10452)&gt;0,0,WEEKDAY(B10452,2)),IF(COUNTIF($I$2:$I$21,B10452)&gt;0,0,WEEKDAY(B10452,2)))</f>
        <v>1</v>
      </c>
      <c r="D10452" s="74">
        <f t="shared" si="2"/>
        <v>21</v>
      </c>
      <c r="E10452" s="12">
        <f>IFERROR(VLOOKUP(A10452,'IDAR Meter Data'!$A:$B,2,1),"")</f>
        <v>200</v>
      </c>
      <c r="F10452" s="75">
        <f>IF(CECCZ="CZ03",'Outside Temp'!B10452,IF(CECCZ="CZ04",'Outside Temp'!B10453,IF(CECCZ="CZ12",'Outside Temp'!B10454, IF(CECCZ="CZ13",'Outside Temp'!B10455))))</f>
        <v>61</v>
      </c>
      <c r="G10452" s="12">
        <f t="shared" si="3"/>
        <v>1</v>
      </c>
    </row>
    <row r="10453" ht="15.75" customHeight="1">
      <c r="A10453" s="13">
        <v>42233.90625</v>
      </c>
      <c r="B10453" s="73">
        <f t="shared" si="1"/>
        <v>42233</v>
      </c>
      <c r="C10453" s="74">
        <f>IF(NewCustomer="Yes", IF(COUNTIF($I$2:$I$11,B10453)&gt;0,0,WEEKDAY(B10453,2)),IF(COUNTIF($I$2:$I$21,B10453)&gt;0,0,WEEKDAY(B10453,2)))</f>
        <v>1</v>
      </c>
      <c r="D10453" s="74">
        <f t="shared" si="2"/>
        <v>21</v>
      </c>
      <c r="E10453" s="12">
        <f>IFERROR(VLOOKUP(A10453,'IDAR Meter Data'!$A:$B,2,1),"")</f>
        <v>199</v>
      </c>
      <c r="F10453" s="75">
        <f>IF(CECCZ="CZ03",'Outside Temp'!B10453,IF(CECCZ="CZ04",'Outside Temp'!B10454,IF(CECCZ="CZ12",'Outside Temp'!B10455, IF(CECCZ="CZ13",'Outside Temp'!B10456))))</f>
        <v>61</v>
      </c>
      <c r="G10453" s="12">
        <f t="shared" si="3"/>
        <v>1</v>
      </c>
    </row>
    <row r="10454" ht="15.75" customHeight="1">
      <c r="A10454" s="13">
        <v>42233.916666666664</v>
      </c>
      <c r="B10454" s="73">
        <f t="shared" si="1"/>
        <v>42233</v>
      </c>
      <c r="C10454" s="74">
        <f>IF(NewCustomer="Yes", IF(COUNTIF($I$2:$I$11,B10454)&gt;0,0,WEEKDAY(B10454,2)),IF(COUNTIF($I$2:$I$21,B10454)&gt;0,0,WEEKDAY(B10454,2)))</f>
        <v>1</v>
      </c>
      <c r="D10454" s="74">
        <f t="shared" si="2"/>
        <v>22</v>
      </c>
      <c r="E10454" s="12">
        <f>IFERROR(VLOOKUP(A10454,'IDAR Meter Data'!$A:$B,2,1),"")</f>
        <v>210</v>
      </c>
      <c r="F10454" s="75">
        <f>IF(CECCZ="CZ03",'Outside Temp'!B10454,IF(CECCZ="CZ04",'Outside Temp'!B10455,IF(CECCZ="CZ12",'Outside Temp'!B10456, IF(CECCZ="CZ13",'Outside Temp'!B10457))))</f>
        <v>60.93333333</v>
      </c>
      <c r="G10454" s="12">
        <f t="shared" si="3"/>
        <v>1</v>
      </c>
    </row>
    <row r="10455" ht="15.75" customHeight="1">
      <c r="A10455" s="13">
        <v>42233.927083333336</v>
      </c>
      <c r="B10455" s="73">
        <f t="shared" si="1"/>
        <v>42233</v>
      </c>
      <c r="C10455" s="74">
        <f>IF(NewCustomer="Yes", IF(COUNTIF($I$2:$I$11,B10455)&gt;0,0,WEEKDAY(B10455,2)),IF(COUNTIF($I$2:$I$21,B10455)&gt;0,0,WEEKDAY(B10455,2)))</f>
        <v>1</v>
      </c>
      <c r="D10455" s="74">
        <f t="shared" si="2"/>
        <v>22</v>
      </c>
      <c r="E10455" s="12">
        <f>IFERROR(VLOOKUP(A10455,'IDAR Meter Data'!$A:$B,2,1),"")</f>
        <v>209</v>
      </c>
      <c r="F10455" s="75">
        <f>IF(CECCZ="CZ03",'Outside Temp'!B10455,IF(CECCZ="CZ04",'Outside Temp'!B10456,IF(CECCZ="CZ12",'Outside Temp'!B10457, IF(CECCZ="CZ13",'Outside Temp'!B10458))))</f>
        <v>60.68333333</v>
      </c>
      <c r="G10455" s="12">
        <f t="shared" si="3"/>
        <v>1</v>
      </c>
    </row>
    <row r="10456" ht="15.75" customHeight="1">
      <c r="A10456" s="13">
        <v>42233.9375</v>
      </c>
      <c r="B10456" s="73">
        <f t="shared" si="1"/>
        <v>42233</v>
      </c>
      <c r="C10456" s="74">
        <f>IF(NewCustomer="Yes", IF(COUNTIF($I$2:$I$11,B10456)&gt;0,0,WEEKDAY(B10456,2)),IF(COUNTIF($I$2:$I$21,B10456)&gt;0,0,WEEKDAY(B10456,2)))</f>
        <v>1</v>
      </c>
      <c r="D10456" s="74">
        <f t="shared" si="2"/>
        <v>22</v>
      </c>
      <c r="E10456" s="12">
        <f>IFERROR(VLOOKUP(A10456,'IDAR Meter Data'!$A:$B,2,1),"")</f>
        <v>207</v>
      </c>
      <c r="F10456" s="75">
        <f>IF(CECCZ="CZ03",'Outside Temp'!B10456,IF(CECCZ="CZ04",'Outside Temp'!B10457,IF(CECCZ="CZ12",'Outside Temp'!B10458, IF(CECCZ="CZ13",'Outside Temp'!B10459))))</f>
        <v>60.43333333</v>
      </c>
      <c r="G10456" s="12">
        <f t="shared" si="3"/>
        <v>1</v>
      </c>
    </row>
    <row r="10457" ht="15.75" customHeight="1">
      <c r="A10457" s="13">
        <v>42233.947916666664</v>
      </c>
      <c r="B10457" s="73">
        <f t="shared" si="1"/>
        <v>42233</v>
      </c>
      <c r="C10457" s="74">
        <f>IF(NewCustomer="Yes", IF(COUNTIF($I$2:$I$11,B10457)&gt;0,0,WEEKDAY(B10457,2)),IF(COUNTIF($I$2:$I$21,B10457)&gt;0,0,WEEKDAY(B10457,2)))</f>
        <v>1</v>
      </c>
      <c r="D10457" s="74">
        <f t="shared" si="2"/>
        <v>22</v>
      </c>
      <c r="E10457" s="12">
        <f>IFERROR(VLOOKUP(A10457,'IDAR Meter Data'!$A:$B,2,1),"")</f>
        <v>202</v>
      </c>
      <c r="F10457" s="75">
        <f>IF(CECCZ="CZ03",'Outside Temp'!B10457,IF(CECCZ="CZ04",'Outside Temp'!B10458,IF(CECCZ="CZ12",'Outside Temp'!B10459, IF(CECCZ="CZ13",'Outside Temp'!B10460))))</f>
        <v>60.18333333</v>
      </c>
      <c r="G10457" s="12">
        <f t="shared" si="3"/>
        <v>1</v>
      </c>
    </row>
    <row r="10458" ht="15.75" customHeight="1">
      <c r="A10458" s="13">
        <v>42233.958333333336</v>
      </c>
      <c r="B10458" s="73">
        <f t="shared" si="1"/>
        <v>42233</v>
      </c>
      <c r="C10458" s="74">
        <f>IF(NewCustomer="Yes", IF(COUNTIF($I$2:$I$11,B10458)&gt;0,0,WEEKDAY(B10458,2)),IF(COUNTIF($I$2:$I$21,B10458)&gt;0,0,WEEKDAY(B10458,2)))</f>
        <v>1</v>
      </c>
      <c r="D10458" s="74">
        <f t="shared" si="2"/>
        <v>23</v>
      </c>
      <c r="E10458" s="12">
        <f>IFERROR(VLOOKUP(A10458,'IDAR Meter Data'!$A:$B,2,1),"")</f>
        <v>201</v>
      </c>
      <c r="F10458" s="75">
        <f>IF(CECCZ="CZ03",'Outside Temp'!B10458,IF(CECCZ="CZ04",'Outside Temp'!B10459,IF(CECCZ="CZ12",'Outside Temp'!B10460, IF(CECCZ="CZ13",'Outside Temp'!B10461))))</f>
        <v>60</v>
      </c>
      <c r="G10458" s="12">
        <f t="shared" si="3"/>
        <v>1</v>
      </c>
    </row>
    <row r="10459" ht="15.75" customHeight="1">
      <c r="A10459" s="13">
        <v>42233.96875</v>
      </c>
      <c r="B10459" s="73">
        <f t="shared" si="1"/>
        <v>42233</v>
      </c>
      <c r="C10459" s="74">
        <f>IF(NewCustomer="Yes", IF(COUNTIF($I$2:$I$11,B10459)&gt;0,0,WEEKDAY(B10459,2)),IF(COUNTIF($I$2:$I$21,B10459)&gt;0,0,WEEKDAY(B10459,2)))</f>
        <v>1</v>
      </c>
      <c r="D10459" s="74">
        <f t="shared" si="2"/>
        <v>23</v>
      </c>
      <c r="E10459" s="12">
        <f>IFERROR(VLOOKUP(A10459,'IDAR Meter Data'!$A:$B,2,1),"")</f>
        <v>198</v>
      </c>
      <c r="F10459" s="75">
        <f>IF(CECCZ="CZ03",'Outside Temp'!B10459,IF(CECCZ="CZ04",'Outside Temp'!B10460,IF(CECCZ="CZ12",'Outside Temp'!B10461, IF(CECCZ="CZ13",'Outside Temp'!B10462))))</f>
        <v>60</v>
      </c>
      <c r="G10459" s="12">
        <f t="shared" si="3"/>
        <v>1</v>
      </c>
    </row>
    <row r="10460" ht="15.75" customHeight="1">
      <c r="A10460" s="13">
        <v>42233.979166666664</v>
      </c>
      <c r="B10460" s="73">
        <f t="shared" si="1"/>
        <v>42233</v>
      </c>
      <c r="C10460" s="74">
        <f>IF(NewCustomer="Yes", IF(COUNTIF($I$2:$I$11,B10460)&gt;0,0,WEEKDAY(B10460,2)),IF(COUNTIF($I$2:$I$21,B10460)&gt;0,0,WEEKDAY(B10460,2)))</f>
        <v>1</v>
      </c>
      <c r="D10460" s="74">
        <f t="shared" si="2"/>
        <v>23</v>
      </c>
      <c r="E10460" s="12">
        <f>IFERROR(VLOOKUP(A10460,'IDAR Meter Data'!$A:$B,2,1),"")</f>
        <v>197</v>
      </c>
      <c r="F10460" s="75">
        <f>IF(CECCZ="CZ03",'Outside Temp'!B10460,IF(CECCZ="CZ04",'Outside Temp'!B10461,IF(CECCZ="CZ12",'Outside Temp'!B10462, IF(CECCZ="CZ13",'Outside Temp'!B10463))))</f>
        <v>60</v>
      </c>
      <c r="G10460" s="12">
        <f t="shared" si="3"/>
        <v>1</v>
      </c>
    </row>
    <row r="10461" ht="15.75" customHeight="1">
      <c r="A10461" s="13">
        <v>42233.989583333336</v>
      </c>
      <c r="B10461" s="73">
        <f t="shared" si="1"/>
        <v>42233</v>
      </c>
      <c r="C10461" s="74">
        <f>IF(NewCustomer="Yes", IF(COUNTIF($I$2:$I$11,B10461)&gt;0,0,WEEKDAY(B10461,2)),IF(COUNTIF($I$2:$I$21,B10461)&gt;0,0,WEEKDAY(B10461,2)))</f>
        <v>1</v>
      </c>
      <c r="D10461" s="74">
        <f t="shared" si="2"/>
        <v>23</v>
      </c>
      <c r="E10461" s="12">
        <f>IFERROR(VLOOKUP(A10461,'IDAR Meter Data'!$A:$B,2,1),"")</f>
        <v>184</v>
      </c>
      <c r="F10461" s="75">
        <f>IF(CECCZ="CZ03",'Outside Temp'!B10461,IF(CECCZ="CZ04",'Outside Temp'!B10462,IF(CECCZ="CZ12",'Outside Temp'!B10463, IF(CECCZ="CZ13",'Outside Temp'!B10464))))</f>
        <v>60</v>
      </c>
      <c r="G10461" s="12">
        <f t="shared" si="3"/>
        <v>1</v>
      </c>
    </row>
    <row r="10462" ht="15.75" customHeight="1">
      <c r="A10462" s="13">
        <v>42234.0</v>
      </c>
      <c r="B10462" s="73">
        <f t="shared" si="1"/>
        <v>42234</v>
      </c>
      <c r="C10462" s="74">
        <f>IF(NewCustomer="Yes", IF(COUNTIF($I$2:$I$11,B10462)&gt;0,0,WEEKDAY(B10462,2)),IF(COUNTIF($I$2:$I$21,B10462)&gt;0,0,WEEKDAY(B10462,2)))</f>
        <v>2</v>
      </c>
      <c r="D10462" s="74">
        <f t="shared" si="2"/>
        <v>0</v>
      </c>
      <c r="E10462" s="12">
        <f>IFERROR(VLOOKUP(A10462,'IDAR Meter Data'!$A:$B,2,1),"")</f>
        <v>184</v>
      </c>
      <c r="F10462" s="75">
        <f>IF(CECCZ="CZ03",'Outside Temp'!B10462,IF(CECCZ="CZ04",'Outside Temp'!B10463,IF(CECCZ="CZ12",'Outside Temp'!B10464, IF(CECCZ="CZ13",'Outside Temp'!B10465))))</f>
        <v>59.93333333</v>
      </c>
      <c r="G10462" s="12">
        <f t="shared" si="3"/>
        <v>1</v>
      </c>
    </row>
    <row r="10463" ht="15.75" customHeight="1">
      <c r="A10463" s="13">
        <v>42234.010416666664</v>
      </c>
      <c r="B10463" s="73">
        <f t="shared" si="1"/>
        <v>42234</v>
      </c>
      <c r="C10463" s="74">
        <f>IF(NewCustomer="Yes", IF(COUNTIF($I$2:$I$11,B10463)&gt;0,0,WEEKDAY(B10463,2)),IF(COUNTIF($I$2:$I$21,B10463)&gt;0,0,WEEKDAY(B10463,2)))</f>
        <v>2</v>
      </c>
      <c r="D10463" s="74">
        <f t="shared" si="2"/>
        <v>0</v>
      </c>
      <c r="E10463" s="12">
        <f>IFERROR(VLOOKUP(A10463,'IDAR Meter Data'!$A:$B,2,1),"")</f>
        <v>177</v>
      </c>
      <c r="F10463" s="75">
        <f>IF(CECCZ="CZ03",'Outside Temp'!B10463,IF(CECCZ="CZ04",'Outside Temp'!B10464,IF(CECCZ="CZ12",'Outside Temp'!B10465, IF(CECCZ="CZ13",'Outside Temp'!B10466))))</f>
        <v>59.68333333</v>
      </c>
      <c r="G10463" s="12">
        <f t="shared" si="3"/>
        <v>1</v>
      </c>
    </row>
    <row r="10464" ht="15.75" customHeight="1">
      <c r="A10464" s="13">
        <v>42234.020833333336</v>
      </c>
      <c r="B10464" s="73">
        <f t="shared" si="1"/>
        <v>42234</v>
      </c>
      <c r="C10464" s="74">
        <f>IF(NewCustomer="Yes", IF(COUNTIF($I$2:$I$11,B10464)&gt;0,0,WEEKDAY(B10464,2)),IF(COUNTIF($I$2:$I$21,B10464)&gt;0,0,WEEKDAY(B10464,2)))</f>
        <v>2</v>
      </c>
      <c r="D10464" s="74">
        <f t="shared" si="2"/>
        <v>0</v>
      </c>
      <c r="E10464" s="12">
        <f>IFERROR(VLOOKUP(A10464,'IDAR Meter Data'!$A:$B,2,1),"")</f>
        <v>191</v>
      </c>
      <c r="F10464" s="75">
        <f>IF(CECCZ="CZ03",'Outside Temp'!B10464,IF(CECCZ="CZ04",'Outside Temp'!B10465,IF(CECCZ="CZ12",'Outside Temp'!B10466, IF(CECCZ="CZ13",'Outside Temp'!B10467))))</f>
        <v>59.43333333</v>
      </c>
      <c r="G10464" s="12">
        <f t="shared" si="3"/>
        <v>1</v>
      </c>
    </row>
    <row r="10465" ht="15.75" customHeight="1">
      <c r="A10465" s="13">
        <v>42234.03125</v>
      </c>
      <c r="B10465" s="73">
        <f t="shared" si="1"/>
        <v>42234</v>
      </c>
      <c r="C10465" s="74">
        <f>IF(NewCustomer="Yes", IF(COUNTIF($I$2:$I$11,B10465)&gt;0,0,WEEKDAY(B10465,2)),IF(COUNTIF($I$2:$I$21,B10465)&gt;0,0,WEEKDAY(B10465,2)))</f>
        <v>2</v>
      </c>
      <c r="D10465" s="74">
        <f t="shared" si="2"/>
        <v>0</v>
      </c>
      <c r="E10465" s="12">
        <f>IFERROR(VLOOKUP(A10465,'IDAR Meter Data'!$A:$B,2,1),"")</f>
        <v>183</v>
      </c>
      <c r="F10465" s="75">
        <f>IF(CECCZ="CZ03",'Outside Temp'!B10465,IF(CECCZ="CZ04",'Outside Temp'!B10466,IF(CECCZ="CZ12",'Outside Temp'!B10467, IF(CECCZ="CZ13",'Outside Temp'!B10468))))</f>
        <v>59.18333333</v>
      </c>
      <c r="G10465" s="12">
        <f t="shared" si="3"/>
        <v>1</v>
      </c>
    </row>
    <row r="10466" ht="15.75" customHeight="1">
      <c r="A10466" s="13">
        <v>42234.041666666664</v>
      </c>
      <c r="B10466" s="73">
        <f t="shared" si="1"/>
        <v>42234</v>
      </c>
      <c r="C10466" s="74">
        <f>IF(NewCustomer="Yes", IF(COUNTIF($I$2:$I$11,B10466)&gt;0,0,WEEKDAY(B10466,2)),IF(COUNTIF($I$2:$I$21,B10466)&gt;0,0,WEEKDAY(B10466,2)))</f>
        <v>2</v>
      </c>
      <c r="D10466" s="74">
        <f t="shared" si="2"/>
        <v>1</v>
      </c>
      <c r="E10466" s="12">
        <f>IFERROR(VLOOKUP(A10466,'IDAR Meter Data'!$A:$B,2,1),"")</f>
        <v>176</v>
      </c>
      <c r="F10466" s="75">
        <f>IF(CECCZ="CZ03",'Outside Temp'!B10466,IF(CECCZ="CZ04",'Outside Temp'!B10467,IF(CECCZ="CZ12",'Outside Temp'!B10468, IF(CECCZ="CZ13",'Outside Temp'!B10469))))</f>
        <v>59</v>
      </c>
      <c r="G10466" s="12">
        <f t="shared" si="3"/>
        <v>1</v>
      </c>
    </row>
    <row r="10467" ht="15.75" customHeight="1">
      <c r="A10467" s="13">
        <v>42234.052083333336</v>
      </c>
      <c r="B10467" s="73">
        <f t="shared" si="1"/>
        <v>42234</v>
      </c>
      <c r="C10467" s="74">
        <f>IF(NewCustomer="Yes", IF(COUNTIF($I$2:$I$11,B10467)&gt;0,0,WEEKDAY(B10467,2)),IF(COUNTIF($I$2:$I$21,B10467)&gt;0,0,WEEKDAY(B10467,2)))</f>
        <v>2</v>
      </c>
      <c r="D10467" s="74">
        <f t="shared" si="2"/>
        <v>1</v>
      </c>
      <c r="E10467" s="12">
        <f>IFERROR(VLOOKUP(A10467,'IDAR Meter Data'!$A:$B,2,1),"")</f>
        <v>181</v>
      </c>
      <c r="F10467" s="75">
        <f>IF(CECCZ="CZ03",'Outside Temp'!B10467,IF(CECCZ="CZ04",'Outside Temp'!B10468,IF(CECCZ="CZ12",'Outside Temp'!B10469, IF(CECCZ="CZ13",'Outside Temp'!B10470))))</f>
        <v>59</v>
      </c>
      <c r="G10467" s="12">
        <f t="shared" si="3"/>
        <v>1</v>
      </c>
    </row>
    <row r="10468" ht="15.75" customHeight="1">
      <c r="A10468" s="13">
        <v>42234.0625</v>
      </c>
      <c r="B10468" s="73">
        <f t="shared" si="1"/>
        <v>42234</v>
      </c>
      <c r="C10468" s="74">
        <f>IF(NewCustomer="Yes", IF(COUNTIF($I$2:$I$11,B10468)&gt;0,0,WEEKDAY(B10468,2)),IF(COUNTIF($I$2:$I$21,B10468)&gt;0,0,WEEKDAY(B10468,2)))</f>
        <v>2</v>
      </c>
      <c r="D10468" s="74">
        <f t="shared" si="2"/>
        <v>1</v>
      </c>
      <c r="E10468" s="12">
        <f>IFERROR(VLOOKUP(A10468,'IDAR Meter Data'!$A:$B,2,1),"")</f>
        <v>181</v>
      </c>
      <c r="F10468" s="75">
        <f>IF(CECCZ="CZ03",'Outside Temp'!B10468,IF(CECCZ="CZ04",'Outside Temp'!B10469,IF(CECCZ="CZ12",'Outside Temp'!B10470, IF(CECCZ="CZ13",'Outside Temp'!B10471))))</f>
        <v>59</v>
      </c>
      <c r="G10468" s="12">
        <f t="shared" si="3"/>
        <v>1</v>
      </c>
    </row>
    <row r="10469" ht="15.75" customHeight="1">
      <c r="A10469" s="13">
        <v>42234.072916666664</v>
      </c>
      <c r="B10469" s="73">
        <f t="shared" si="1"/>
        <v>42234</v>
      </c>
      <c r="C10469" s="74">
        <f>IF(NewCustomer="Yes", IF(COUNTIF($I$2:$I$11,B10469)&gt;0,0,WEEKDAY(B10469,2)),IF(COUNTIF($I$2:$I$21,B10469)&gt;0,0,WEEKDAY(B10469,2)))</f>
        <v>2</v>
      </c>
      <c r="D10469" s="74">
        <f t="shared" si="2"/>
        <v>1</v>
      </c>
      <c r="E10469" s="12">
        <f>IFERROR(VLOOKUP(A10469,'IDAR Meter Data'!$A:$B,2,1),"")</f>
        <v>190</v>
      </c>
      <c r="F10469" s="75">
        <f>IF(CECCZ="CZ03",'Outside Temp'!B10469,IF(CECCZ="CZ04",'Outside Temp'!B10470,IF(CECCZ="CZ12",'Outside Temp'!B10471, IF(CECCZ="CZ13",'Outside Temp'!B10472))))</f>
        <v>59</v>
      </c>
      <c r="G10469" s="12">
        <f t="shared" si="3"/>
        <v>1</v>
      </c>
    </row>
    <row r="10470" ht="15.75" customHeight="1">
      <c r="A10470" s="13">
        <v>42234.083333333336</v>
      </c>
      <c r="B10470" s="73">
        <f t="shared" si="1"/>
        <v>42234</v>
      </c>
      <c r="C10470" s="74">
        <f>IF(NewCustomer="Yes", IF(COUNTIF($I$2:$I$11,B10470)&gt;0,0,WEEKDAY(B10470,2)),IF(COUNTIF($I$2:$I$21,B10470)&gt;0,0,WEEKDAY(B10470,2)))</f>
        <v>2</v>
      </c>
      <c r="D10470" s="74">
        <f t="shared" si="2"/>
        <v>2</v>
      </c>
      <c r="E10470" s="12">
        <f>IFERROR(VLOOKUP(A10470,'IDAR Meter Data'!$A:$B,2,1),"")</f>
        <v>183</v>
      </c>
      <c r="F10470" s="75">
        <f>IF(CECCZ="CZ03",'Outside Temp'!B10470,IF(CECCZ="CZ04",'Outside Temp'!B10471,IF(CECCZ="CZ12",'Outside Temp'!B10472, IF(CECCZ="CZ13",'Outside Temp'!B10473))))</f>
        <v>59</v>
      </c>
      <c r="G10470" s="12">
        <f t="shared" si="3"/>
        <v>1</v>
      </c>
    </row>
    <row r="10471" ht="15.75" customHeight="1">
      <c r="A10471" s="13">
        <v>42234.09375</v>
      </c>
      <c r="B10471" s="73">
        <f t="shared" si="1"/>
        <v>42234</v>
      </c>
      <c r="C10471" s="74">
        <f>IF(NewCustomer="Yes", IF(COUNTIF($I$2:$I$11,B10471)&gt;0,0,WEEKDAY(B10471,2)),IF(COUNTIF($I$2:$I$21,B10471)&gt;0,0,WEEKDAY(B10471,2)))</f>
        <v>2</v>
      </c>
      <c r="D10471" s="74">
        <f t="shared" si="2"/>
        <v>2</v>
      </c>
      <c r="E10471" s="12">
        <f>IFERROR(VLOOKUP(A10471,'IDAR Meter Data'!$A:$B,2,1),"")</f>
        <v>175</v>
      </c>
      <c r="F10471" s="75">
        <f>IF(CECCZ="CZ03",'Outside Temp'!B10471,IF(CECCZ="CZ04",'Outside Temp'!B10472,IF(CECCZ="CZ12",'Outside Temp'!B10473, IF(CECCZ="CZ13",'Outside Temp'!B10474))))</f>
        <v>59</v>
      </c>
      <c r="G10471" s="12">
        <f t="shared" si="3"/>
        <v>1</v>
      </c>
    </row>
    <row r="10472" ht="15.75" customHeight="1">
      <c r="A10472" s="13">
        <v>42234.104166666664</v>
      </c>
      <c r="B10472" s="73">
        <f t="shared" si="1"/>
        <v>42234</v>
      </c>
      <c r="C10472" s="74">
        <f>IF(NewCustomer="Yes", IF(COUNTIF($I$2:$I$11,B10472)&gt;0,0,WEEKDAY(B10472,2)),IF(COUNTIF($I$2:$I$21,B10472)&gt;0,0,WEEKDAY(B10472,2)))</f>
        <v>2</v>
      </c>
      <c r="D10472" s="74">
        <f t="shared" si="2"/>
        <v>2</v>
      </c>
      <c r="E10472" s="12">
        <f>IFERROR(VLOOKUP(A10472,'IDAR Meter Data'!$A:$B,2,1),"")</f>
        <v>174</v>
      </c>
      <c r="F10472" s="75">
        <f>IF(CECCZ="CZ03",'Outside Temp'!B10472,IF(CECCZ="CZ04",'Outside Temp'!B10473,IF(CECCZ="CZ12",'Outside Temp'!B10474, IF(CECCZ="CZ13",'Outside Temp'!B10475))))</f>
        <v>59</v>
      </c>
      <c r="G10472" s="12">
        <f t="shared" si="3"/>
        <v>1</v>
      </c>
    </row>
    <row r="10473" ht="15.75" customHeight="1">
      <c r="A10473" s="13">
        <v>42234.114583333336</v>
      </c>
      <c r="B10473" s="73">
        <f t="shared" si="1"/>
        <v>42234</v>
      </c>
      <c r="C10473" s="74">
        <f>IF(NewCustomer="Yes", IF(COUNTIF($I$2:$I$11,B10473)&gt;0,0,WEEKDAY(B10473,2)),IF(COUNTIF($I$2:$I$21,B10473)&gt;0,0,WEEKDAY(B10473,2)))</f>
        <v>2</v>
      </c>
      <c r="D10473" s="74">
        <f t="shared" si="2"/>
        <v>2</v>
      </c>
      <c r="E10473" s="12">
        <f>IFERROR(VLOOKUP(A10473,'IDAR Meter Data'!$A:$B,2,1),"")</f>
        <v>170</v>
      </c>
      <c r="F10473" s="75">
        <f>IF(CECCZ="CZ03",'Outside Temp'!B10473,IF(CECCZ="CZ04",'Outside Temp'!B10474,IF(CECCZ="CZ12",'Outside Temp'!B10475, IF(CECCZ="CZ13",'Outside Temp'!B10476))))</f>
        <v>59</v>
      </c>
      <c r="G10473" s="12">
        <f t="shared" si="3"/>
        <v>1</v>
      </c>
    </row>
    <row r="10474" ht="15.75" customHeight="1">
      <c r="A10474" s="13">
        <v>42234.125</v>
      </c>
      <c r="B10474" s="73">
        <f t="shared" si="1"/>
        <v>42234</v>
      </c>
      <c r="C10474" s="74">
        <f>IF(NewCustomer="Yes", IF(COUNTIF($I$2:$I$11,B10474)&gt;0,0,WEEKDAY(B10474,2)),IF(COUNTIF($I$2:$I$21,B10474)&gt;0,0,WEEKDAY(B10474,2)))</f>
        <v>2</v>
      </c>
      <c r="D10474" s="74">
        <f t="shared" si="2"/>
        <v>3</v>
      </c>
      <c r="E10474" s="12">
        <f>IFERROR(VLOOKUP(A10474,'IDAR Meter Data'!$A:$B,2,1),"")</f>
        <v>178</v>
      </c>
      <c r="F10474" s="75">
        <f>IF(CECCZ="CZ03",'Outside Temp'!B10474,IF(CECCZ="CZ04",'Outside Temp'!B10475,IF(CECCZ="CZ12",'Outside Temp'!B10476, IF(CECCZ="CZ13",'Outside Temp'!B10477))))</f>
        <v>59.06666667</v>
      </c>
      <c r="G10474" s="12">
        <f t="shared" si="3"/>
        <v>1</v>
      </c>
    </row>
    <row r="10475" ht="15.75" customHeight="1">
      <c r="A10475" s="13">
        <v>42234.135416666664</v>
      </c>
      <c r="B10475" s="73">
        <f t="shared" si="1"/>
        <v>42234</v>
      </c>
      <c r="C10475" s="74">
        <f>IF(NewCustomer="Yes", IF(COUNTIF($I$2:$I$11,B10475)&gt;0,0,WEEKDAY(B10475,2)),IF(COUNTIF($I$2:$I$21,B10475)&gt;0,0,WEEKDAY(B10475,2)))</f>
        <v>2</v>
      </c>
      <c r="D10475" s="74">
        <f t="shared" si="2"/>
        <v>3</v>
      </c>
      <c r="E10475" s="12">
        <f>IFERROR(VLOOKUP(A10475,'IDAR Meter Data'!$A:$B,2,1),"")</f>
        <v>185</v>
      </c>
      <c r="F10475" s="75">
        <f>IF(CECCZ="CZ03",'Outside Temp'!B10475,IF(CECCZ="CZ04",'Outside Temp'!B10476,IF(CECCZ="CZ12",'Outside Temp'!B10477, IF(CECCZ="CZ13",'Outside Temp'!B10478))))</f>
        <v>59.31666667</v>
      </c>
      <c r="G10475" s="12">
        <f t="shared" si="3"/>
        <v>1</v>
      </c>
    </row>
    <row r="10476" ht="15.75" customHeight="1">
      <c r="A10476" s="13">
        <v>42234.145833333336</v>
      </c>
      <c r="B10476" s="73">
        <f t="shared" si="1"/>
        <v>42234</v>
      </c>
      <c r="C10476" s="74">
        <f>IF(NewCustomer="Yes", IF(COUNTIF($I$2:$I$11,B10476)&gt;0,0,WEEKDAY(B10476,2)),IF(COUNTIF($I$2:$I$21,B10476)&gt;0,0,WEEKDAY(B10476,2)))</f>
        <v>2</v>
      </c>
      <c r="D10476" s="74">
        <f t="shared" si="2"/>
        <v>3</v>
      </c>
      <c r="E10476" s="12">
        <f>IFERROR(VLOOKUP(A10476,'IDAR Meter Data'!$A:$B,2,1),"")</f>
        <v>161</v>
      </c>
      <c r="F10476" s="75">
        <f>IF(CECCZ="CZ03",'Outside Temp'!B10476,IF(CECCZ="CZ04",'Outside Temp'!B10477,IF(CECCZ="CZ12",'Outside Temp'!B10478, IF(CECCZ="CZ13",'Outside Temp'!B10479))))</f>
        <v>59.56666667</v>
      </c>
      <c r="G10476" s="12">
        <f t="shared" si="3"/>
        <v>1</v>
      </c>
    </row>
    <row r="10477" ht="15.75" customHeight="1">
      <c r="A10477" s="13">
        <v>42234.15625</v>
      </c>
      <c r="B10477" s="73">
        <f t="shared" si="1"/>
        <v>42234</v>
      </c>
      <c r="C10477" s="74">
        <f>IF(NewCustomer="Yes", IF(COUNTIF($I$2:$I$11,B10477)&gt;0,0,WEEKDAY(B10477,2)),IF(COUNTIF($I$2:$I$21,B10477)&gt;0,0,WEEKDAY(B10477,2)))</f>
        <v>2</v>
      </c>
      <c r="D10477" s="74">
        <f t="shared" si="2"/>
        <v>3</v>
      </c>
      <c r="E10477" s="12">
        <f>IFERROR(VLOOKUP(A10477,'IDAR Meter Data'!$A:$B,2,1),"")</f>
        <v>166</v>
      </c>
      <c r="F10477" s="75">
        <f>IF(CECCZ="CZ03",'Outside Temp'!B10477,IF(CECCZ="CZ04",'Outside Temp'!B10478,IF(CECCZ="CZ12",'Outside Temp'!B10479, IF(CECCZ="CZ13",'Outside Temp'!B10480))))</f>
        <v>59.81666667</v>
      </c>
      <c r="G10477" s="12">
        <f t="shared" si="3"/>
        <v>1</v>
      </c>
    </row>
    <row r="10478" ht="15.75" customHeight="1">
      <c r="A10478" s="13">
        <v>42234.166666666664</v>
      </c>
      <c r="B10478" s="73">
        <f t="shared" si="1"/>
        <v>42234</v>
      </c>
      <c r="C10478" s="74">
        <f>IF(NewCustomer="Yes", IF(COUNTIF($I$2:$I$11,B10478)&gt;0,0,WEEKDAY(B10478,2)),IF(COUNTIF($I$2:$I$21,B10478)&gt;0,0,WEEKDAY(B10478,2)))</f>
        <v>2</v>
      </c>
      <c r="D10478" s="74">
        <f t="shared" si="2"/>
        <v>4</v>
      </c>
      <c r="E10478" s="12">
        <f>IFERROR(VLOOKUP(A10478,'IDAR Meter Data'!$A:$B,2,1),"")</f>
        <v>160</v>
      </c>
      <c r="F10478" s="75">
        <f>IF(CECCZ="CZ03",'Outside Temp'!B10478,IF(CECCZ="CZ04",'Outside Temp'!B10479,IF(CECCZ="CZ12",'Outside Temp'!B10480, IF(CECCZ="CZ13",'Outside Temp'!B10481))))</f>
        <v>59.93333333</v>
      </c>
      <c r="G10478" s="12">
        <f t="shared" si="3"/>
        <v>1</v>
      </c>
    </row>
    <row r="10479" ht="15.75" customHeight="1">
      <c r="A10479" s="13">
        <v>42234.177083333336</v>
      </c>
      <c r="B10479" s="73">
        <f t="shared" si="1"/>
        <v>42234</v>
      </c>
      <c r="C10479" s="74">
        <f>IF(NewCustomer="Yes", IF(COUNTIF($I$2:$I$11,B10479)&gt;0,0,WEEKDAY(B10479,2)),IF(COUNTIF($I$2:$I$21,B10479)&gt;0,0,WEEKDAY(B10479,2)))</f>
        <v>2</v>
      </c>
      <c r="D10479" s="74">
        <f t="shared" si="2"/>
        <v>4</v>
      </c>
      <c r="E10479" s="12">
        <f>IFERROR(VLOOKUP(A10479,'IDAR Meter Data'!$A:$B,2,1),"")</f>
        <v>172</v>
      </c>
      <c r="F10479" s="75">
        <f>IF(CECCZ="CZ03",'Outside Temp'!B10479,IF(CECCZ="CZ04",'Outside Temp'!B10480,IF(CECCZ="CZ12",'Outside Temp'!B10481, IF(CECCZ="CZ13",'Outside Temp'!B10482))))</f>
        <v>59.68333333</v>
      </c>
      <c r="G10479" s="12">
        <f t="shared" si="3"/>
        <v>1</v>
      </c>
    </row>
    <row r="10480" ht="15.75" customHeight="1">
      <c r="A10480" s="13">
        <v>42234.1875</v>
      </c>
      <c r="B10480" s="73">
        <f t="shared" si="1"/>
        <v>42234</v>
      </c>
      <c r="C10480" s="74">
        <f>IF(NewCustomer="Yes", IF(COUNTIF($I$2:$I$11,B10480)&gt;0,0,WEEKDAY(B10480,2)),IF(COUNTIF($I$2:$I$21,B10480)&gt;0,0,WEEKDAY(B10480,2)))</f>
        <v>2</v>
      </c>
      <c r="D10480" s="74">
        <f t="shared" si="2"/>
        <v>4</v>
      </c>
      <c r="E10480" s="12">
        <f>IFERROR(VLOOKUP(A10480,'IDAR Meter Data'!$A:$B,2,1),"")</f>
        <v>173</v>
      </c>
      <c r="F10480" s="75">
        <f>IF(CECCZ="CZ03",'Outside Temp'!B10480,IF(CECCZ="CZ04",'Outside Temp'!B10481,IF(CECCZ="CZ12",'Outside Temp'!B10482, IF(CECCZ="CZ13",'Outside Temp'!B10483))))</f>
        <v>59.43333333</v>
      </c>
      <c r="G10480" s="12">
        <f t="shared" si="3"/>
        <v>1</v>
      </c>
    </row>
    <row r="10481" ht="15.75" customHeight="1">
      <c r="A10481" s="13">
        <v>42234.197916666664</v>
      </c>
      <c r="B10481" s="73">
        <f t="shared" si="1"/>
        <v>42234</v>
      </c>
      <c r="C10481" s="74">
        <f>IF(NewCustomer="Yes", IF(COUNTIF($I$2:$I$11,B10481)&gt;0,0,WEEKDAY(B10481,2)),IF(COUNTIF($I$2:$I$21,B10481)&gt;0,0,WEEKDAY(B10481,2)))</f>
        <v>2</v>
      </c>
      <c r="D10481" s="74">
        <f t="shared" si="2"/>
        <v>4</v>
      </c>
      <c r="E10481" s="12">
        <f>IFERROR(VLOOKUP(A10481,'IDAR Meter Data'!$A:$B,2,1),"")</f>
        <v>151</v>
      </c>
      <c r="F10481" s="75">
        <f>IF(CECCZ="CZ03",'Outside Temp'!B10481,IF(CECCZ="CZ04",'Outside Temp'!B10482,IF(CECCZ="CZ12",'Outside Temp'!B10483, IF(CECCZ="CZ13",'Outside Temp'!B10484))))</f>
        <v>59.18333333</v>
      </c>
      <c r="G10481" s="12">
        <f t="shared" si="3"/>
        <v>1</v>
      </c>
    </row>
    <row r="10482" ht="15.75" customHeight="1">
      <c r="A10482" s="13">
        <v>42234.208333333336</v>
      </c>
      <c r="B10482" s="73">
        <f t="shared" si="1"/>
        <v>42234</v>
      </c>
      <c r="C10482" s="74">
        <f>IF(NewCustomer="Yes", IF(COUNTIF($I$2:$I$11,B10482)&gt;0,0,WEEKDAY(B10482,2)),IF(COUNTIF($I$2:$I$21,B10482)&gt;0,0,WEEKDAY(B10482,2)))</f>
        <v>2</v>
      </c>
      <c r="D10482" s="74">
        <f t="shared" si="2"/>
        <v>5</v>
      </c>
      <c r="E10482" s="12">
        <f>IFERROR(VLOOKUP(A10482,'IDAR Meter Data'!$A:$B,2,1),"")</f>
        <v>166</v>
      </c>
      <c r="F10482" s="75">
        <f>IF(CECCZ="CZ03",'Outside Temp'!B10482,IF(CECCZ="CZ04",'Outside Temp'!B10483,IF(CECCZ="CZ12",'Outside Temp'!B10484, IF(CECCZ="CZ13",'Outside Temp'!B10485))))</f>
        <v>59.06666667</v>
      </c>
      <c r="G10482" s="12">
        <f t="shared" si="3"/>
        <v>1</v>
      </c>
    </row>
    <row r="10483" ht="15.75" customHeight="1">
      <c r="A10483" s="13">
        <v>42234.21875</v>
      </c>
      <c r="B10483" s="73">
        <f t="shared" si="1"/>
        <v>42234</v>
      </c>
      <c r="C10483" s="74">
        <f>IF(NewCustomer="Yes", IF(COUNTIF($I$2:$I$11,B10483)&gt;0,0,WEEKDAY(B10483,2)),IF(COUNTIF($I$2:$I$21,B10483)&gt;0,0,WEEKDAY(B10483,2)))</f>
        <v>2</v>
      </c>
      <c r="D10483" s="74">
        <f t="shared" si="2"/>
        <v>5</v>
      </c>
      <c r="E10483" s="12">
        <f>IFERROR(VLOOKUP(A10483,'IDAR Meter Data'!$A:$B,2,1),"")</f>
        <v>166</v>
      </c>
      <c r="F10483" s="75">
        <f>IF(CECCZ="CZ03",'Outside Temp'!B10483,IF(CECCZ="CZ04",'Outside Temp'!B10484,IF(CECCZ="CZ12",'Outside Temp'!B10485, IF(CECCZ="CZ13",'Outside Temp'!B10486))))</f>
        <v>59.31666667</v>
      </c>
      <c r="G10483" s="12">
        <f t="shared" si="3"/>
        <v>1</v>
      </c>
    </row>
    <row r="10484" ht="15.75" customHeight="1">
      <c r="A10484" s="13">
        <v>42234.229166666664</v>
      </c>
      <c r="B10484" s="73">
        <f t="shared" si="1"/>
        <v>42234</v>
      </c>
      <c r="C10484" s="74">
        <f>IF(NewCustomer="Yes", IF(COUNTIF($I$2:$I$11,B10484)&gt;0,0,WEEKDAY(B10484,2)),IF(COUNTIF($I$2:$I$21,B10484)&gt;0,0,WEEKDAY(B10484,2)))</f>
        <v>2</v>
      </c>
      <c r="D10484" s="74">
        <f t="shared" si="2"/>
        <v>5</v>
      </c>
      <c r="E10484" s="12">
        <f>IFERROR(VLOOKUP(A10484,'IDAR Meter Data'!$A:$B,2,1),"")</f>
        <v>170</v>
      </c>
      <c r="F10484" s="75">
        <f>IF(CECCZ="CZ03",'Outside Temp'!B10484,IF(CECCZ="CZ04",'Outside Temp'!B10485,IF(CECCZ="CZ12",'Outside Temp'!B10486, IF(CECCZ="CZ13",'Outside Temp'!B10487))))</f>
        <v>59.56666667</v>
      </c>
      <c r="G10484" s="12">
        <f t="shared" si="3"/>
        <v>1</v>
      </c>
    </row>
    <row r="10485" ht="15.75" customHeight="1">
      <c r="A10485" s="13">
        <v>42234.239583333336</v>
      </c>
      <c r="B10485" s="73">
        <f t="shared" si="1"/>
        <v>42234</v>
      </c>
      <c r="C10485" s="74">
        <f>IF(NewCustomer="Yes", IF(COUNTIF($I$2:$I$11,B10485)&gt;0,0,WEEKDAY(B10485,2)),IF(COUNTIF($I$2:$I$21,B10485)&gt;0,0,WEEKDAY(B10485,2)))</f>
        <v>2</v>
      </c>
      <c r="D10485" s="74">
        <f t="shared" si="2"/>
        <v>5</v>
      </c>
      <c r="E10485" s="12">
        <f>IFERROR(VLOOKUP(A10485,'IDAR Meter Data'!$A:$B,2,1),"")</f>
        <v>157</v>
      </c>
      <c r="F10485" s="75">
        <f>IF(CECCZ="CZ03",'Outside Temp'!B10485,IF(CECCZ="CZ04",'Outside Temp'!B10486,IF(CECCZ="CZ12",'Outside Temp'!B10487, IF(CECCZ="CZ13",'Outside Temp'!B10488))))</f>
        <v>59.81666667</v>
      </c>
      <c r="G10485" s="12">
        <f t="shared" si="3"/>
        <v>1</v>
      </c>
    </row>
    <row r="10486" ht="15.75" customHeight="1">
      <c r="A10486" s="13">
        <v>42234.25</v>
      </c>
      <c r="B10486" s="73">
        <f t="shared" si="1"/>
        <v>42234</v>
      </c>
      <c r="C10486" s="74">
        <f>IF(NewCustomer="Yes", IF(COUNTIF($I$2:$I$11,B10486)&gt;0,0,WEEKDAY(B10486,2)),IF(COUNTIF($I$2:$I$21,B10486)&gt;0,0,WEEKDAY(B10486,2)))</f>
        <v>2</v>
      </c>
      <c r="D10486" s="74">
        <f t="shared" si="2"/>
        <v>6</v>
      </c>
      <c r="E10486" s="12">
        <f>IFERROR(VLOOKUP(A10486,'IDAR Meter Data'!$A:$B,2,1),"")</f>
        <v>161</v>
      </c>
      <c r="F10486" s="75">
        <f>IF(CECCZ="CZ03",'Outside Temp'!B10486,IF(CECCZ="CZ04",'Outside Temp'!B10487,IF(CECCZ="CZ12",'Outside Temp'!B10488, IF(CECCZ="CZ13",'Outside Temp'!B10489))))</f>
        <v>60.06666667</v>
      </c>
      <c r="G10486" s="12">
        <f t="shared" si="3"/>
        <v>1</v>
      </c>
    </row>
    <row r="10487" ht="15.75" customHeight="1">
      <c r="A10487" s="13">
        <v>42234.260416666664</v>
      </c>
      <c r="B10487" s="73">
        <f t="shared" si="1"/>
        <v>42234</v>
      </c>
      <c r="C10487" s="74">
        <f>IF(NewCustomer="Yes", IF(COUNTIF($I$2:$I$11,B10487)&gt;0,0,WEEKDAY(B10487,2)),IF(COUNTIF($I$2:$I$21,B10487)&gt;0,0,WEEKDAY(B10487,2)))</f>
        <v>2</v>
      </c>
      <c r="D10487" s="74">
        <f t="shared" si="2"/>
        <v>6</v>
      </c>
      <c r="E10487" s="12">
        <f>IFERROR(VLOOKUP(A10487,'IDAR Meter Data'!$A:$B,2,1),"")</f>
        <v>158</v>
      </c>
      <c r="F10487" s="75">
        <f>IF(CECCZ="CZ03",'Outside Temp'!B10487,IF(CECCZ="CZ04",'Outside Temp'!B10488,IF(CECCZ="CZ12",'Outside Temp'!B10489, IF(CECCZ="CZ13",'Outside Temp'!B10490))))</f>
        <v>60.31666667</v>
      </c>
      <c r="G10487" s="12">
        <f t="shared" si="3"/>
        <v>1</v>
      </c>
    </row>
    <row r="10488" ht="15.75" customHeight="1">
      <c r="A10488" s="13">
        <v>42234.270833333336</v>
      </c>
      <c r="B10488" s="73">
        <f t="shared" si="1"/>
        <v>42234</v>
      </c>
      <c r="C10488" s="74">
        <f>IF(NewCustomer="Yes", IF(COUNTIF($I$2:$I$11,B10488)&gt;0,0,WEEKDAY(B10488,2)),IF(COUNTIF($I$2:$I$21,B10488)&gt;0,0,WEEKDAY(B10488,2)))</f>
        <v>2</v>
      </c>
      <c r="D10488" s="74">
        <f t="shared" si="2"/>
        <v>6</v>
      </c>
      <c r="E10488" s="12">
        <f>IFERROR(VLOOKUP(A10488,'IDAR Meter Data'!$A:$B,2,1),"")</f>
        <v>171</v>
      </c>
      <c r="F10488" s="75">
        <f>IF(CECCZ="CZ03",'Outside Temp'!B10488,IF(CECCZ="CZ04",'Outside Temp'!B10489,IF(CECCZ="CZ12",'Outside Temp'!B10490, IF(CECCZ="CZ13",'Outside Temp'!B10491))))</f>
        <v>60.56666667</v>
      </c>
      <c r="G10488" s="12">
        <f t="shared" si="3"/>
        <v>1</v>
      </c>
    </row>
    <row r="10489" ht="15.75" customHeight="1">
      <c r="A10489" s="13">
        <v>42234.28125</v>
      </c>
      <c r="B10489" s="73">
        <f t="shared" si="1"/>
        <v>42234</v>
      </c>
      <c r="C10489" s="74">
        <f>IF(NewCustomer="Yes", IF(COUNTIF($I$2:$I$11,B10489)&gt;0,0,WEEKDAY(B10489,2)),IF(COUNTIF($I$2:$I$21,B10489)&gt;0,0,WEEKDAY(B10489,2)))</f>
        <v>2</v>
      </c>
      <c r="D10489" s="74">
        <f t="shared" si="2"/>
        <v>6</v>
      </c>
      <c r="E10489" s="12">
        <f>IFERROR(VLOOKUP(A10489,'IDAR Meter Data'!$A:$B,2,1),"")</f>
        <v>161</v>
      </c>
      <c r="F10489" s="75">
        <f>IF(CECCZ="CZ03",'Outside Temp'!B10489,IF(CECCZ="CZ04",'Outside Temp'!B10490,IF(CECCZ="CZ12",'Outside Temp'!B10491, IF(CECCZ="CZ13",'Outside Temp'!B10492))))</f>
        <v>60.81666667</v>
      </c>
      <c r="G10489" s="12">
        <f t="shared" si="3"/>
        <v>1</v>
      </c>
    </row>
    <row r="10490" ht="15.75" customHeight="1">
      <c r="A10490" s="13">
        <v>42234.291666666664</v>
      </c>
      <c r="B10490" s="73">
        <f t="shared" si="1"/>
        <v>42234</v>
      </c>
      <c r="C10490" s="74">
        <f>IF(NewCustomer="Yes", IF(COUNTIF($I$2:$I$11,B10490)&gt;0,0,WEEKDAY(B10490,2)),IF(COUNTIF($I$2:$I$21,B10490)&gt;0,0,WEEKDAY(B10490,2)))</f>
        <v>2</v>
      </c>
      <c r="D10490" s="74">
        <f t="shared" si="2"/>
        <v>7</v>
      </c>
      <c r="E10490" s="12">
        <f>IFERROR(VLOOKUP(A10490,'IDAR Meter Data'!$A:$B,2,1),"")</f>
        <v>157</v>
      </c>
      <c r="F10490" s="75">
        <f>IF(CECCZ="CZ03",'Outside Temp'!B10490,IF(CECCZ="CZ04",'Outside Temp'!B10491,IF(CECCZ="CZ12",'Outside Temp'!B10492, IF(CECCZ="CZ13",'Outside Temp'!B10493))))</f>
        <v>61.13333333</v>
      </c>
      <c r="G10490" s="12">
        <f t="shared" si="3"/>
        <v>1</v>
      </c>
    </row>
    <row r="10491" ht="15.75" customHeight="1">
      <c r="A10491" s="13">
        <v>42234.302083333336</v>
      </c>
      <c r="B10491" s="73">
        <f t="shared" si="1"/>
        <v>42234</v>
      </c>
      <c r="C10491" s="74">
        <f>IF(NewCustomer="Yes", IF(COUNTIF($I$2:$I$11,B10491)&gt;0,0,WEEKDAY(B10491,2)),IF(COUNTIF($I$2:$I$21,B10491)&gt;0,0,WEEKDAY(B10491,2)))</f>
        <v>2</v>
      </c>
      <c r="D10491" s="74">
        <f t="shared" si="2"/>
        <v>7</v>
      </c>
      <c r="E10491" s="12">
        <f>IFERROR(VLOOKUP(A10491,'IDAR Meter Data'!$A:$B,2,1),"")</f>
        <v>160</v>
      </c>
      <c r="F10491" s="75">
        <f>IF(CECCZ="CZ03",'Outside Temp'!B10491,IF(CECCZ="CZ04",'Outside Temp'!B10492,IF(CECCZ="CZ12",'Outside Temp'!B10493, IF(CECCZ="CZ13",'Outside Temp'!B10494))))</f>
        <v>61.63333333</v>
      </c>
      <c r="G10491" s="12">
        <f t="shared" si="3"/>
        <v>1</v>
      </c>
    </row>
    <row r="10492" ht="15.75" customHeight="1">
      <c r="A10492" s="13">
        <v>42234.3125</v>
      </c>
      <c r="B10492" s="73">
        <f t="shared" si="1"/>
        <v>42234</v>
      </c>
      <c r="C10492" s="74">
        <f>IF(NewCustomer="Yes", IF(COUNTIF($I$2:$I$11,B10492)&gt;0,0,WEEKDAY(B10492,2)),IF(COUNTIF($I$2:$I$21,B10492)&gt;0,0,WEEKDAY(B10492,2)))</f>
        <v>2</v>
      </c>
      <c r="D10492" s="74">
        <f t="shared" si="2"/>
        <v>7</v>
      </c>
      <c r="E10492" s="12">
        <f>IFERROR(VLOOKUP(A10492,'IDAR Meter Data'!$A:$B,2,1),"")</f>
        <v>160</v>
      </c>
      <c r="F10492" s="75">
        <f>IF(CECCZ="CZ03",'Outside Temp'!B10492,IF(CECCZ="CZ04",'Outside Temp'!B10493,IF(CECCZ="CZ12",'Outside Temp'!B10494, IF(CECCZ="CZ13",'Outside Temp'!B10495))))</f>
        <v>62.13333333</v>
      </c>
      <c r="G10492" s="12">
        <f t="shared" si="3"/>
        <v>1</v>
      </c>
    </row>
    <row r="10493" ht="15.75" customHeight="1">
      <c r="A10493" s="13">
        <v>42234.322916666664</v>
      </c>
      <c r="B10493" s="73">
        <f t="shared" si="1"/>
        <v>42234</v>
      </c>
      <c r="C10493" s="74">
        <f>IF(NewCustomer="Yes", IF(COUNTIF($I$2:$I$11,B10493)&gt;0,0,WEEKDAY(B10493,2)),IF(COUNTIF($I$2:$I$21,B10493)&gt;0,0,WEEKDAY(B10493,2)))</f>
        <v>2</v>
      </c>
      <c r="D10493" s="74">
        <f t="shared" si="2"/>
        <v>7</v>
      </c>
      <c r="E10493" s="12">
        <f>IFERROR(VLOOKUP(A10493,'IDAR Meter Data'!$A:$B,2,1),"")</f>
        <v>176</v>
      </c>
      <c r="F10493" s="75">
        <f>IF(CECCZ="CZ03",'Outside Temp'!B10493,IF(CECCZ="CZ04",'Outside Temp'!B10494,IF(CECCZ="CZ12",'Outside Temp'!B10495, IF(CECCZ="CZ13",'Outside Temp'!B10496))))</f>
        <v>62.63333333</v>
      </c>
      <c r="G10493" s="12">
        <f t="shared" si="3"/>
        <v>1</v>
      </c>
    </row>
    <row r="10494" ht="15.75" customHeight="1">
      <c r="A10494" s="13">
        <v>42234.333333333336</v>
      </c>
      <c r="B10494" s="73">
        <f t="shared" si="1"/>
        <v>42234</v>
      </c>
      <c r="C10494" s="74">
        <f>IF(NewCustomer="Yes", IF(COUNTIF($I$2:$I$11,B10494)&gt;0,0,WEEKDAY(B10494,2)),IF(COUNTIF($I$2:$I$21,B10494)&gt;0,0,WEEKDAY(B10494,2)))</f>
        <v>2</v>
      </c>
      <c r="D10494" s="74">
        <f t="shared" si="2"/>
        <v>8</v>
      </c>
      <c r="E10494" s="12">
        <f>IFERROR(VLOOKUP(A10494,'IDAR Meter Data'!$A:$B,2,1),"")</f>
        <v>168</v>
      </c>
      <c r="F10494" s="75">
        <f>IF(CECCZ="CZ03",'Outside Temp'!B10494,IF(CECCZ="CZ04",'Outside Temp'!B10495,IF(CECCZ="CZ12",'Outside Temp'!B10496, IF(CECCZ="CZ13",'Outside Temp'!B10497))))</f>
        <v>63.19047619</v>
      </c>
      <c r="G10494" s="12">
        <f t="shared" si="3"/>
        <v>1</v>
      </c>
    </row>
    <row r="10495" ht="15.75" customHeight="1">
      <c r="A10495" s="13">
        <v>42234.34375</v>
      </c>
      <c r="B10495" s="73">
        <f t="shared" si="1"/>
        <v>42234</v>
      </c>
      <c r="C10495" s="74">
        <f>IF(NewCustomer="Yes", IF(COUNTIF($I$2:$I$11,B10495)&gt;0,0,WEEKDAY(B10495,2)),IF(COUNTIF($I$2:$I$21,B10495)&gt;0,0,WEEKDAY(B10495,2)))</f>
        <v>2</v>
      </c>
      <c r="D10495" s="74">
        <f t="shared" si="2"/>
        <v>8</v>
      </c>
      <c r="E10495" s="12">
        <f>IFERROR(VLOOKUP(A10495,'IDAR Meter Data'!$A:$B,2,1),"")</f>
        <v>168</v>
      </c>
      <c r="F10495" s="75">
        <f>IF(CECCZ="CZ03",'Outside Temp'!B10495,IF(CECCZ="CZ04",'Outside Temp'!B10496,IF(CECCZ="CZ12",'Outside Temp'!B10497, IF(CECCZ="CZ13",'Outside Temp'!B10498))))</f>
        <v>63.9047619</v>
      </c>
      <c r="G10495" s="12">
        <f t="shared" si="3"/>
        <v>1</v>
      </c>
    </row>
    <row r="10496" ht="15.75" customHeight="1">
      <c r="A10496" s="13">
        <v>42234.354166666664</v>
      </c>
      <c r="B10496" s="73">
        <f t="shared" si="1"/>
        <v>42234</v>
      </c>
      <c r="C10496" s="74">
        <f>IF(NewCustomer="Yes", IF(COUNTIF($I$2:$I$11,B10496)&gt;0,0,WEEKDAY(B10496,2)),IF(COUNTIF($I$2:$I$21,B10496)&gt;0,0,WEEKDAY(B10496,2)))</f>
        <v>2</v>
      </c>
      <c r="D10496" s="74">
        <f t="shared" si="2"/>
        <v>8</v>
      </c>
      <c r="E10496" s="12">
        <f>IFERROR(VLOOKUP(A10496,'IDAR Meter Data'!$A:$B,2,1),"")</f>
        <v>171</v>
      </c>
      <c r="F10496" s="75">
        <f>IF(CECCZ="CZ03",'Outside Temp'!B10496,IF(CECCZ="CZ04",'Outside Temp'!B10497,IF(CECCZ="CZ12",'Outside Temp'!B10498, IF(CECCZ="CZ13",'Outside Temp'!B10499))))</f>
        <v>64.66666667</v>
      </c>
      <c r="G10496" s="12">
        <f t="shared" si="3"/>
        <v>1</v>
      </c>
    </row>
    <row r="10497" ht="15.75" customHeight="1">
      <c r="A10497" s="13">
        <v>42234.364583333336</v>
      </c>
      <c r="B10497" s="73">
        <f t="shared" si="1"/>
        <v>42234</v>
      </c>
      <c r="C10497" s="74">
        <f>IF(NewCustomer="Yes", IF(COUNTIF($I$2:$I$11,B10497)&gt;0,0,WEEKDAY(B10497,2)),IF(COUNTIF($I$2:$I$21,B10497)&gt;0,0,WEEKDAY(B10497,2)))</f>
        <v>2</v>
      </c>
      <c r="D10497" s="74">
        <f t="shared" si="2"/>
        <v>8</v>
      </c>
      <c r="E10497" s="12">
        <f>IFERROR(VLOOKUP(A10497,'IDAR Meter Data'!$A:$B,2,1),"")</f>
        <v>188</v>
      </c>
      <c r="F10497" s="75">
        <f>IF(CECCZ="CZ03",'Outside Temp'!B10497,IF(CECCZ="CZ04",'Outside Temp'!B10498,IF(CECCZ="CZ12",'Outside Temp'!B10499, IF(CECCZ="CZ13",'Outside Temp'!B10500))))</f>
        <v>65.43589744</v>
      </c>
      <c r="G10497" s="12">
        <f t="shared" si="3"/>
        <v>2</v>
      </c>
    </row>
    <row r="10498" ht="15.75" customHeight="1">
      <c r="A10498" s="13">
        <v>42234.375</v>
      </c>
      <c r="B10498" s="73">
        <f t="shared" si="1"/>
        <v>42234</v>
      </c>
      <c r="C10498" s="74">
        <f>IF(NewCustomer="Yes", IF(COUNTIF($I$2:$I$11,B10498)&gt;0,0,WEEKDAY(B10498,2)),IF(COUNTIF($I$2:$I$21,B10498)&gt;0,0,WEEKDAY(B10498,2)))</f>
        <v>2</v>
      </c>
      <c r="D10498" s="74">
        <f t="shared" si="2"/>
        <v>9</v>
      </c>
      <c r="E10498" s="12">
        <f>IFERROR(VLOOKUP(A10498,'IDAR Meter Data'!$A:$B,2,1),"")</f>
        <v>190</v>
      </c>
      <c r="F10498" s="75">
        <f>IF(CECCZ="CZ03",'Outside Temp'!B10498,IF(CECCZ="CZ04",'Outside Temp'!B10499,IF(CECCZ="CZ12",'Outside Temp'!B10500, IF(CECCZ="CZ13",'Outside Temp'!B10501))))</f>
        <v>66.13333333</v>
      </c>
      <c r="G10498" s="12">
        <f t="shared" si="3"/>
        <v>2</v>
      </c>
    </row>
    <row r="10499" ht="15.75" customHeight="1">
      <c r="A10499" s="13">
        <v>42234.385416666664</v>
      </c>
      <c r="B10499" s="73">
        <f t="shared" si="1"/>
        <v>42234</v>
      </c>
      <c r="C10499" s="74">
        <f>IF(NewCustomer="Yes", IF(COUNTIF($I$2:$I$11,B10499)&gt;0,0,WEEKDAY(B10499,2)),IF(COUNTIF($I$2:$I$21,B10499)&gt;0,0,WEEKDAY(B10499,2)))</f>
        <v>2</v>
      </c>
      <c r="D10499" s="74">
        <f t="shared" si="2"/>
        <v>9</v>
      </c>
      <c r="E10499" s="12">
        <f>IFERROR(VLOOKUP(A10499,'IDAR Meter Data'!$A:$B,2,1),"")</f>
        <v>177</v>
      </c>
      <c r="F10499" s="75">
        <f>IF(CECCZ="CZ03",'Outside Temp'!B10499,IF(CECCZ="CZ04",'Outside Temp'!B10500,IF(CECCZ="CZ12",'Outside Temp'!B10501, IF(CECCZ="CZ13",'Outside Temp'!B10502))))</f>
        <v>66.63333333</v>
      </c>
      <c r="G10499" s="12">
        <f t="shared" si="3"/>
        <v>2</v>
      </c>
    </row>
    <row r="10500" ht="15.75" customHeight="1">
      <c r="A10500" s="13">
        <v>42234.395833333336</v>
      </c>
      <c r="B10500" s="73">
        <f t="shared" si="1"/>
        <v>42234</v>
      </c>
      <c r="C10500" s="74">
        <f>IF(NewCustomer="Yes", IF(COUNTIF($I$2:$I$11,B10500)&gt;0,0,WEEKDAY(B10500,2)),IF(COUNTIF($I$2:$I$21,B10500)&gt;0,0,WEEKDAY(B10500,2)))</f>
        <v>2</v>
      </c>
      <c r="D10500" s="74">
        <f t="shared" si="2"/>
        <v>9</v>
      </c>
      <c r="E10500" s="12">
        <f>IFERROR(VLOOKUP(A10500,'IDAR Meter Data'!$A:$B,2,1),"")</f>
        <v>177</v>
      </c>
      <c r="F10500" s="75">
        <f>IF(CECCZ="CZ03",'Outside Temp'!B10500,IF(CECCZ="CZ04",'Outside Temp'!B10501,IF(CECCZ="CZ12",'Outside Temp'!B10502, IF(CECCZ="CZ13",'Outside Temp'!B10503))))</f>
        <v>67.13333333</v>
      </c>
      <c r="G10500" s="12">
        <f t="shared" si="3"/>
        <v>2</v>
      </c>
    </row>
    <row r="10501" ht="15.75" customHeight="1">
      <c r="A10501" s="13">
        <v>42234.40625</v>
      </c>
      <c r="B10501" s="73">
        <f t="shared" si="1"/>
        <v>42234</v>
      </c>
      <c r="C10501" s="74">
        <f>IF(NewCustomer="Yes", IF(COUNTIF($I$2:$I$11,B10501)&gt;0,0,WEEKDAY(B10501,2)),IF(COUNTIF($I$2:$I$21,B10501)&gt;0,0,WEEKDAY(B10501,2)))</f>
        <v>2</v>
      </c>
      <c r="D10501" s="74">
        <f t="shared" si="2"/>
        <v>9</v>
      </c>
      <c r="E10501" s="12">
        <f>IFERROR(VLOOKUP(A10501,'IDAR Meter Data'!$A:$B,2,1),"")</f>
        <v>180</v>
      </c>
      <c r="F10501" s="75">
        <f>IF(CECCZ="CZ03",'Outside Temp'!B10501,IF(CECCZ="CZ04",'Outside Temp'!B10502,IF(CECCZ="CZ12",'Outside Temp'!B10503, IF(CECCZ="CZ13",'Outside Temp'!B10504))))</f>
        <v>67.63333333</v>
      </c>
      <c r="G10501" s="12">
        <f t="shared" si="3"/>
        <v>2</v>
      </c>
    </row>
    <row r="10502" ht="15.75" customHeight="1">
      <c r="A10502" s="13">
        <v>42234.416666666664</v>
      </c>
      <c r="B10502" s="73">
        <f t="shared" si="1"/>
        <v>42234</v>
      </c>
      <c r="C10502" s="74">
        <f>IF(NewCustomer="Yes", IF(COUNTIF($I$2:$I$11,B10502)&gt;0,0,WEEKDAY(B10502,2)),IF(COUNTIF($I$2:$I$21,B10502)&gt;0,0,WEEKDAY(B10502,2)))</f>
        <v>2</v>
      </c>
      <c r="D10502" s="74">
        <f t="shared" si="2"/>
        <v>10</v>
      </c>
      <c r="E10502" s="12">
        <f>IFERROR(VLOOKUP(A10502,'IDAR Meter Data'!$A:$B,2,1),"")</f>
        <v>203</v>
      </c>
      <c r="F10502" s="75">
        <f>IF(CECCZ="CZ03",'Outside Temp'!B10502,IF(CECCZ="CZ04",'Outside Temp'!B10503,IF(CECCZ="CZ12",'Outside Temp'!B10504, IF(CECCZ="CZ13",'Outside Temp'!B10505))))</f>
        <v>68.06666667</v>
      </c>
      <c r="G10502" s="12">
        <f t="shared" si="3"/>
        <v>2</v>
      </c>
    </row>
    <row r="10503" ht="15.75" customHeight="1">
      <c r="A10503" s="13">
        <v>42234.427083333336</v>
      </c>
      <c r="B10503" s="73">
        <f t="shared" si="1"/>
        <v>42234</v>
      </c>
      <c r="C10503" s="74">
        <f>IF(NewCustomer="Yes", IF(COUNTIF($I$2:$I$11,B10503)&gt;0,0,WEEKDAY(B10503,2)),IF(COUNTIF($I$2:$I$21,B10503)&gt;0,0,WEEKDAY(B10503,2)))</f>
        <v>2</v>
      </c>
      <c r="D10503" s="74">
        <f t="shared" si="2"/>
        <v>10</v>
      </c>
      <c r="E10503" s="12">
        <f>IFERROR(VLOOKUP(A10503,'IDAR Meter Data'!$A:$B,2,1),"")</f>
        <v>191</v>
      </c>
      <c r="F10503" s="75">
        <f>IF(CECCZ="CZ03",'Outside Temp'!B10503,IF(CECCZ="CZ04",'Outside Temp'!B10504,IF(CECCZ="CZ12",'Outside Temp'!B10505, IF(CECCZ="CZ13",'Outside Temp'!B10506))))</f>
        <v>68.31666667</v>
      </c>
      <c r="G10503" s="12">
        <f t="shared" si="3"/>
        <v>2</v>
      </c>
    </row>
    <row r="10504" ht="15.75" customHeight="1">
      <c r="A10504" s="13">
        <v>42234.4375</v>
      </c>
      <c r="B10504" s="73">
        <f t="shared" si="1"/>
        <v>42234</v>
      </c>
      <c r="C10504" s="74">
        <f>IF(NewCustomer="Yes", IF(COUNTIF($I$2:$I$11,B10504)&gt;0,0,WEEKDAY(B10504,2)),IF(COUNTIF($I$2:$I$21,B10504)&gt;0,0,WEEKDAY(B10504,2)))</f>
        <v>2</v>
      </c>
      <c r="D10504" s="74">
        <f t="shared" si="2"/>
        <v>10</v>
      </c>
      <c r="E10504" s="12">
        <f>IFERROR(VLOOKUP(A10504,'IDAR Meter Data'!$A:$B,2,1),"")</f>
        <v>203</v>
      </c>
      <c r="F10504" s="75">
        <f>IF(CECCZ="CZ03",'Outside Temp'!B10504,IF(CECCZ="CZ04",'Outside Temp'!B10505,IF(CECCZ="CZ12",'Outside Temp'!B10506, IF(CECCZ="CZ13",'Outside Temp'!B10507))))</f>
        <v>68.56666667</v>
      </c>
      <c r="G10504" s="12">
        <f t="shared" si="3"/>
        <v>2</v>
      </c>
    </row>
    <row r="10505" ht="15.75" customHeight="1">
      <c r="A10505" s="13">
        <v>42234.447916666664</v>
      </c>
      <c r="B10505" s="73">
        <f t="shared" si="1"/>
        <v>42234</v>
      </c>
      <c r="C10505" s="74">
        <f>IF(NewCustomer="Yes", IF(COUNTIF($I$2:$I$11,B10505)&gt;0,0,WEEKDAY(B10505,2)),IF(COUNTIF($I$2:$I$21,B10505)&gt;0,0,WEEKDAY(B10505,2)))</f>
        <v>2</v>
      </c>
      <c r="D10505" s="74">
        <f t="shared" si="2"/>
        <v>10</v>
      </c>
      <c r="E10505" s="12">
        <f>IFERROR(VLOOKUP(A10505,'IDAR Meter Data'!$A:$B,2,1),"")</f>
        <v>199</v>
      </c>
      <c r="F10505" s="75">
        <f>IF(CECCZ="CZ03",'Outside Temp'!B10505,IF(CECCZ="CZ04",'Outside Temp'!B10506,IF(CECCZ="CZ12",'Outside Temp'!B10507, IF(CECCZ="CZ13",'Outside Temp'!B10508))))</f>
        <v>68.81666667</v>
      </c>
      <c r="G10505" s="12">
        <f t="shared" si="3"/>
        <v>2</v>
      </c>
    </row>
    <row r="10506" ht="15.75" customHeight="1">
      <c r="A10506" s="13">
        <v>42234.458333333336</v>
      </c>
      <c r="B10506" s="73">
        <f t="shared" si="1"/>
        <v>42234</v>
      </c>
      <c r="C10506" s="74">
        <f>IF(NewCustomer="Yes", IF(COUNTIF($I$2:$I$11,B10506)&gt;0,0,WEEKDAY(B10506,2)),IF(COUNTIF($I$2:$I$21,B10506)&gt;0,0,WEEKDAY(B10506,2)))</f>
        <v>2</v>
      </c>
      <c r="D10506" s="74">
        <f t="shared" si="2"/>
        <v>11</v>
      </c>
      <c r="E10506" s="12">
        <f>IFERROR(VLOOKUP(A10506,'IDAR Meter Data'!$A:$B,2,1),"")</f>
        <v>208</v>
      </c>
      <c r="F10506" s="75">
        <f>IF(CECCZ="CZ03",'Outside Temp'!B10506,IF(CECCZ="CZ04",'Outside Temp'!B10507,IF(CECCZ="CZ12",'Outside Temp'!B10508, IF(CECCZ="CZ13",'Outside Temp'!B10509))))</f>
        <v>69.2</v>
      </c>
      <c r="G10506" s="12">
        <f t="shared" si="3"/>
        <v>2</v>
      </c>
    </row>
    <row r="10507" ht="15.75" customHeight="1">
      <c r="A10507" s="13">
        <v>42234.46875</v>
      </c>
      <c r="B10507" s="73">
        <f t="shared" si="1"/>
        <v>42234</v>
      </c>
      <c r="C10507" s="74">
        <f>IF(NewCustomer="Yes", IF(COUNTIF($I$2:$I$11,B10507)&gt;0,0,WEEKDAY(B10507,2)),IF(COUNTIF($I$2:$I$21,B10507)&gt;0,0,WEEKDAY(B10507,2)))</f>
        <v>2</v>
      </c>
      <c r="D10507" s="74">
        <f t="shared" si="2"/>
        <v>11</v>
      </c>
      <c r="E10507" s="12">
        <f>IFERROR(VLOOKUP(A10507,'IDAR Meter Data'!$A:$B,2,1),"")</f>
        <v>223</v>
      </c>
      <c r="F10507" s="75">
        <f>IF(CECCZ="CZ03",'Outside Temp'!B10507,IF(CECCZ="CZ04",'Outside Temp'!B10508,IF(CECCZ="CZ12",'Outside Temp'!B10509, IF(CECCZ="CZ13",'Outside Temp'!B10510))))</f>
        <v>69.95</v>
      </c>
      <c r="G10507" s="12">
        <f t="shared" si="3"/>
        <v>2</v>
      </c>
    </row>
    <row r="10508" ht="15.75" customHeight="1">
      <c r="A10508" s="13">
        <v>42234.479166666664</v>
      </c>
      <c r="B10508" s="73">
        <f t="shared" si="1"/>
        <v>42234</v>
      </c>
      <c r="C10508" s="74">
        <f>IF(NewCustomer="Yes", IF(COUNTIF($I$2:$I$11,B10508)&gt;0,0,WEEKDAY(B10508,2)),IF(COUNTIF($I$2:$I$21,B10508)&gt;0,0,WEEKDAY(B10508,2)))</f>
        <v>2</v>
      </c>
      <c r="D10508" s="74">
        <f t="shared" si="2"/>
        <v>11</v>
      </c>
      <c r="E10508" s="12">
        <f>IFERROR(VLOOKUP(A10508,'IDAR Meter Data'!$A:$B,2,1),"")</f>
        <v>212</v>
      </c>
      <c r="F10508" s="75">
        <f>IF(CECCZ="CZ03",'Outside Temp'!B10508,IF(CECCZ="CZ04",'Outside Temp'!B10509,IF(CECCZ="CZ12",'Outside Temp'!B10510, IF(CECCZ="CZ13",'Outside Temp'!B10511))))</f>
        <v>70.7</v>
      </c>
      <c r="G10508" s="12">
        <f t="shared" si="3"/>
        <v>3</v>
      </c>
    </row>
    <row r="10509" ht="15.75" customHeight="1">
      <c r="A10509" s="13">
        <v>42234.489583333336</v>
      </c>
      <c r="B10509" s="73">
        <f t="shared" si="1"/>
        <v>42234</v>
      </c>
      <c r="C10509" s="74">
        <f>IF(NewCustomer="Yes", IF(COUNTIF($I$2:$I$11,B10509)&gt;0,0,WEEKDAY(B10509,2)),IF(COUNTIF($I$2:$I$21,B10509)&gt;0,0,WEEKDAY(B10509,2)))</f>
        <v>2</v>
      </c>
      <c r="D10509" s="74">
        <f t="shared" si="2"/>
        <v>11</v>
      </c>
      <c r="E10509" s="12">
        <f>IFERROR(VLOOKUP(A10509,'IDAR Meter Data'!$A:$B,2,1),"")</f>
        <v>205</v>
      </c>
      <c r="F10509" s="75">
        <f>IF(CECCZ="CZ03",'Outside Temp'!B10509,IF(CECCZ="CZ04",'Outside Temp'!B10510,IF(CECCZ="CZ12",'Outside Temp'!B10511, IF(CECCZ="CZ13",'Outside Temp'!B10512))))</f>
        <v>71.45</v>
      </c>
      <c r="G10509" s="12">
        <f t="shared" si="3"/>
        <v>3</v>
      </c>
    </row>
    <row r="10510" ht="15.75" customHeight="1">
      <c r="A10510" s="13">
        <v>42234.5</v>
      </c>
      <c r="B10510" s="73">
        <f t="shared" si="1"/>
        <v>42234</v>
      </c>
      <c r="C10510" s="74">
        <f>IF(NewCustomer="Yes", IF(COUNTIF($I$2:$I$11,B10510)&gt;0,0,WEEKDAY(B10510,2)),IF(COUNTIF($I$2:$I$21,B10510)&gt;0,0,WEEKDAY(B10510,2)))</f>
        <v>2</v>
      </c>
      <c r="D10510" s="74">
        <f t="shared" si="2"/>
        <v>12</v>
      </c>
      <c r="E10510" s="12">
        <f>IFERROR(VLOOKUP(A10510,'IDAR Meter Data'!$A:$B,2,1),"")</f>
        <v>212</v>
      </c>
      <c r="F10510" s="75">
        <f>IF(CECCZ="CZ03",'Outside Temp'!B10510,IF(CECCZ="CZ04",'Outside Temp'!B10511,IF(CECCZ="CZ12",'Outside Temp'!B10512, IF(CECCZ="CZ13",'Outside Temp'!B10513))))</f>
        <v>72.13333333</v>
      </c>
      <c r="G10510" s="12">
        <f t="shared" si="3"/>
        <v>3</v>
      </c>
    </row>
    <row r="10511" ht="15.75" customHeight="1">
      <c r="A10511" s="13">
        <v>42234.510416666664</v>
      </c>
      <c r="B10511" s="73">
        <f t="shared" si="1"/>
        <v>42234</v>
      </c>
      <c r="C10511" s="74">
        <f>IF(NewCustomer="Yes", IF(COUNTIF($I$2:$I$11,B10511)&gt;0,0,WEEKDAY(B10511,2)),IF(COUNTIF($I$2:$I$21,B10511)&gt;0,0,WEEKDAY(B10511,2)))</f>
        <v>2</v>
      </c>
      <c r="D10511" s="74">
        <f t="shared" si="2"/>
        <v>12</v>
      </c>
      <c r="E10511" s="12">
        <f>IFERROR(VLOOKUP(A10511,'IDAR Meter Data'!$A:$B,2,1),"")</f>
        <v>223</v>
      </c>
      <c r="F10511" s="75">
        <f>IF(CECCZ="CZ03",'Outside Temp'!B10511,IF(CECCZ="CZ04",'Outside Temp'!B10512,IF(CECCZ="CZ12",'Outside Temp'!B10513, IF(CECCZ="CZ13",'Outside Temp'!B10514))))</f>
        <v>72.63333333</v>
      </c>
      <c r="G10511" s="12">
        <f t="shared" si="3"/>
        <v>3</v>
      </c>
    </row>
    <row r="10512" ht="15.75" customHeight="1">
      <c r="A10512" s="13">
        <v>42234.520833333336</v>
      </c>
      <c r="B10512" s="73">
        <f t="shared" si="1"/>
        <v>42234</v>
      </c>
      <c r="C10512" s="74">
        <f>IF(NewCustomer="Yes", IF(COUNTIF($I$2:$I$11,B10512)&gt;0,0,WEEKDAY(B10512,2)),IF(COUNTIF($I$2:$I$21,B10512)&gt;0,0,WEEKDAY(B10512,2)))</f>
        <v>2</v>
      </c>
      <c r="D10512" s="74">
        <f t="shared" si="2"/>
        <v>12</v>
      </c>
      <c r="E10512" s="12">
        <f>IFERROR(VLOOKUP(A10512,'IDAR Meter Data'!$A:$B,2,1),"")</f>
        <v>220</v>
      </c>
      <c r="F10512" s="75">
        <f>IF(CECCZ="CZ03",'Outside Temp'!B10512,IF(CECCZ="CZ04",'Outside Temp'!B10513,IF(CECCZ="CZ12",'Outside Temp'!B10514, IF(CECCZ="CZ13",'Outside Temp'!B10515))))</f>
        <v>73.13333333</v>
      </c>
      <c r="G10512" s="12">
        <f t="shared" si="3"/>
        <v>3</v>
      </c>
    </row>
    <row r="10513" ht="15.75" customHeight="1">
      <c r="A10513" s="13">
        <v>42234.53125</v>
      </c>
      <c r="B10513" s="73">
        <f t="shared" si="1"/>
        <v>42234</v>
      </c>
      <c r="C10513" s="74">
        <f>IF(NewCustomer="Yes", IF(COUNTIF($I$2:$I$11,B10513)&gt;0,0,WEEKDAY(B10513,2)),IF(COUNTIF($I$2:$I$21,B10513)&gt;0,0,WEEKDAY(B10513,2)))</f>
        <v>2</v>
      </c>
      <c r="D10513" s="74">
        <f t="shared" si="2"/>
        <v>12</v>
      </c>
      <c r="E10513" s="12">
        <f>IFERROR(VLOOKUP(A10513,'IDAR Meter Data'!$A:$B,2,1),"")</f>
        <v>212</v>
      </c>
      <c r="F10513" s="75">
        <f>IF(CECCZ="CZ03",'Outside Temp'!B10513,IF(CECCZ="CZ04",'Outside Temp'!B10514,IF(CECCZ="CZ12",'Outside Temp'!B10515, IF(CECCZ="CZ13",'Outside Temp'!B10516))))</f>
        <v>73.63333333</v>
      </c>
      <c r="G10513" s="12">
        <f t="shared" si="3"/>
        <v>3</v>
      </c>
    </row>
    <row r="10514" ht="15.75" customHeight="1">
      <c r="A10514" s="13">
        <v>42234.541666666664</v>
      </c>
      <c r="B10514" s="73">
        <f t="shared" si="1"/>
        <v>42234</v>
      </c>
      <c r="C10514" s="74">
        <f>IF(NewCustomer="Yes", IF(COUNTIF($I$2:$I$11,B10514)&gt;0,0,WEEKDAY(B10514,2)),IF(COUNTIF($I$2:$I$21,B10514)&gt;0,0,WEEKDAY(B10514,2)))</f>
        <v>2</v>
      </c>
      <c r="D10514" s="74">
        <f t="shared" si="2"/>
        <v>13</v>
      </c>
      <c r="E10514" s="12">
        <f>IFERROR(VLOOKUP(A10514,'IDAR Meter Data'!$A:$B,2,1),"")</f>
        <v>225</v>
      </c>
      <c r="F10514" s="75">
        <f>IF(CECCZ="CZ03",'Outside Temp'!B10514,IF(CECCZ="CZ04",'Outside Temp'!B10515,IF(CECCZ="CZ12",'Outside Temp'!B10516, IF(CECCZ="CZ13",'Outside Temp'!B10517))))</f>
        <v>74.06666667</v>
      </c>
      <c r="G10514" s="12">
        <f t="shared" si="3"/>
        <v>3</v>
      </c>
    </row>
    <row r="10515" ht="15.75" customHeight="1">
      <c r="A10515" s="13">
        <v>42234.552083333336</v>
      </c>
      <c r="B10515" s="73">
        <f t="shared" si="1"/>
        <v>42234</v>
      </c>
      <c r="C10515" s="74">
        <f>IF(NewCustomer="Yes", IF(COUNTIF($I$2:$I$11,B10515)&gt;0,0,WEEKDAY(B10515,2)),IF(COUNTIF($I$2:$I$21,B10515)&gt;0,0,WEEKDAY(B10515,2)))</f>
        <v>2</v>
      </c>
      <c r="D10515" s="74">
        <f t="shared" si="2"/>
        <v>13</v>
      </c>
      <c r="E10515" s="12">
        <f>IFERROR(VLOOKUP(A10515,'IDAR Meter Data'!$A:$B,2,1),"")</f>
        <v>219</v>
      </c>
      <c r="F10515" s="75">
        <f>IF(CECCZ="CZ03",'Outside Temp'!B10515,IF(CECCZ="CZ04",'Outside Temp'!B10516,IF(CECCZ="CZ12",'Outside Temp'!B10517, IF(CECCZ="CZ13",'Outside Temp'!B10518))))</f>
        <v>74.31666667</v>
      </c>
      <c r="G10515" s="12">
        <f t="shared" si="3"/>
        <v>3</v>
      </c>
    </row>
    <row r="10516" ht="15.75" customHeight="1">
      <c r="A10516" s="13">
        <v>42234.5625</v>
      </c>
      <c r="B10516" s="73">
        <f t="shared" si="1"/>
        <v>42234</v>
      </c>
      <c r="C10516" s="74">
        <f>IF(NewCustomer="Yes", IF(COUNTIF($I$2:$I$11,B10516)&gt;0,0,WEEKDAY(B10516,2)),IF(COUNTIF($I$2:$I$21,B10516)&gt;0,0,WEEKDAY(B10516,2)))</f>
        <v>2</v>
      </c>
      <c r="D10516" s="74">
        <f t="shared" si="2"/>
        <v>13</v>
      </c>
      <c r="E10516" s="12">
        <f>IFERROR(VLOOKUP(A10516,'IDAR Meter Data'!$A:$B,2,1),"")</f>
        <v>237</v>
      </c>
      <c r="F10516" s="75">
        <f>IF(CECCZ="CZ03",'Outside Temp'!B10516,IF(CECCZ="CZ04",'Outside Temp'!B10517,IF(CECCZ="CZ12",'Outside Temp'!B10518, IF(CECCZ="CZ13",'Outside Temp'!B10519))))</f>
        <v>74.56666667</v>
      </c>
      <c r="G10516" s="12">
        <f t="shared" si="3"/>
        <v>3</v>
      </c>
    </row>
    <row r="10517" ht="15.75" customHeight="1">
      <c r="A10517" s="13">
        <v>42234.572916666664</v>
      </c>
      <c r="B10517" s="73">
        <f t="shared" si="1"/>
        <v>42234</v>
      </c>
      <c r="C10517" s="74">
        <f>IF(NewCustomer="Yes", IF(COUNTIF($I$2:$I$11,B10517)&gt;0,0,WEEKDAY(B10517,2)),IF(COUNTIF($I$2:$I$21,B10517)&gt;0,0,WEEKDAY(B10517,2)))</f>
        <v>2</v>
      </c>
      <c r="D10517" s="74">
        <f t="shared" si="2"/>
        <v>13</v>
      </c>
      <c r="E10517" s="12">
        <f>IFERROR(VLOOKUP(A10517,'IDAR Meter Data'!$A:$B,2,1),"")</f>
        <v>234</v>
      </c>
      <c r="F10517" s="75">
        <f>IF(CECCZ="CZ03",'Outside Temp'!B10517,IF(CECCZ="CZ04",'Outside Temp'!B10518,IF(CECCZ="CZ12",'Outside Temp'!B10519, IF(CECCZ="CZ13",'Outside Temp'!B10520))))</f>
        <v>74.81666667</v>
      </c>
      <c r="G10517" s="12">
        <f t="shared" si="3"/>
        <v>3</v>
      </c>
    </row>
    <row r="10518" ht="15.75" customHeight="1">
      <c r="A10518" s="13">
        <v>42234.583333333336</v>
      </c>
      <c r="B10518" s="73">
        <f t="shared" si="1"/>
        <v>42234</v>
      </c>
      <c r="C10518" s="74">
        <f>IF(NewCustomer="Yes", IF(COUNTIF($I$2:$I$11,B10518)&gt;0,0,WEEKDAY(B10518,2)),IF(COUNTIF($I$2:$I$21,B10518)&gt;0,0,WEEKDAY(B10518,2)))</f>
        <v>2</v>
      </c>
      <c r="D10518" s="74">
        <f t="shared" si="2"/>
        <v>14</v>
      </c>
      <c r="E10518" s="12">
        <f>IFERROR(VLOOKUP(A10518,'IDAR Meter Data'!$A:$B,2,1),"")</f>
        <v>235</v>
      </c>
      <c r="F10518" s="75">
        <f>IF(CECCZ="CZ03",'Outside Temp'!B10518,IF(CECCZ="CZ04",'Outside Temp'!B10519,IF(CECCZ="CZ12",'Outside Temp'!B10520, IF(CECCZ="CZ13",'Outside Temp'!B10521))))</f>
        <v>75</v>
      </c>
      <c r="G10518" s="12">
        <f t="shared" si="3"/>
        <v>3</v>
      </c>
    </row>
    <row r="10519" ht="15.75" customHeight="1">
      <c r="A10519" s="13">
        <v>42234.59375</v>
      </c>
      <c r="B10519" s="73">
        <f t="shared" si="1"/>
        <v>42234</v>
      </c>
      <c r="C10519" s="74">
        <f>IF(NewCustomer="Yes", IF(COUNTIF($I$2:$I$11,B10519)&gt;0,0,WEEKDAY(B10519,2)),IF(COUNTIF($I$2:$I$21,B10519)&gt;0,0,WEEKDAY(B10519,2)))</f>
        <v>2</v>
      </c>
      <c r="D10519" s="74">
        <f t="shared" si="2"/>
        <v>14</v>
      </c>
      <c r="E10519" s="12">
        <f>IFERROR(VLOOKUP(A10519,'IDAR Meter Data'!$A:$B,2,1),"")</f>
        <v>227</v>
      </c>
      <c r="F10519" s="75">
        <f>IF(CECCZ="CZ03",'Outside Temp'!B10519,IF(CECCZ="CZ04",'Outside Temp'!B10520,IF(CECCZ="CZ12",'Outside Temp'!B10521, IF(CECCZ="CZ13",'Outside Temp'!B10522))))</f>
        <v>75</v>
      </c>
      <c r="G10519" s="12">
        <f t="shared" si="3"/>
        <v>3</v>
      </c>
    </row>
    <row r="10520" ht="15.75" customHeight="1">
      <c r="A10520" s="13">
        <v>42234.604166666664</v>
      </c>
      <c r="B10520" s="73">
        <f t="shared" si="1"/>
        <v>42234</v>
      </c>
      <c r="C10520" s="74">
        <f>IF(NewCustomer="Yes", IF(COUNTIF($I$2:$I$11,B10520)&gt;0,0,WEEKDAY(B10520,2)),IF(COUNTIF($I$2:$I$21,B10520)&gt;0,0,WEEKDAY(B10520,2)))</f>
        <v>2</v>
      </c>
      <c r="D10520" s="74">
        <f t="shared" si="2"/>
        <v>14</v>
      </c>
      <c r="E10520" s="12">
        <f>IFERROR(VLOOKUP(A10520,'IDAR Meter Data'!$A:$B,2,1),"")</f>
        <v>248</v>
      </c>
      <c r="F10520" s="75">
        <f>IF(CECCZ="CZ03",'Outside Temp'!B10520,IF(CECCZ="CZ04",'Outside Temp'!B10521,IF(CECCZ="CZ12",'Outside Temp'!B10522, IF(CECCZ="CZ13",'Outside Temp'!B10523))))</f>
        <v>75</v>
      </c>
      <c r="G10520" s="12">
        <f t="shared" si="3"/>
        <v>3</v>
      </c>
    </row>
    <row r="10521" ht="15.75" customHeight="1">
      <c r="A10521" s="13">
        <v>42234.614583333336</v>
      </c>
      <c r="B10521" s="73">
        <f t="shared" si="1"/>
        <v>42234</v>
      </c>
      <c r="C10521" s="74">
        <f>IF(NewCustomer="Yes", IF(COUNTIF($I$2:$I$11,B10521)&gt;0,0,WEEKDAY(B10521,2)),IF(COUNTIF($I$2:$I$21,B10521)&gt;0,0,WEEKDAY(B10521,2)))</f>
        <v>2</v>
      </c>
      <c r="D10521" s="74">
        <f t="shared" si="2"/>
        <v>14</v>
      </c>
      <c r="E10521" s="12">
        <f>IFERROR(VLOOKUP(A10521,'IDAR Meter Data'!$A:$B,2,1),"")</f>
        <v>243</v>
      </c>
      <c r="F10521" s="75">
        <f>IF(CECCZ="CZ03",'Outside Temp'!B10521,IF(CECCZ="CZ04",'Outside Temp'!B10522,IF(CECCZ="CZ12",'Outside Temp'!B10523, IF(CECCZ="CZ13",'Outside Temp'!B10524))))</f>
        <v>75</v>
      </c>
      <c r="G10521" s="12">
        <f t="shared" si="3"/>
        <v>3</v>
      </c>
    </row>
    <row r="10522" ht="15.75" customHeight="1">
      <c r="A10522" s="13">
        <v>42234.625</v>
      </c>
      <c r="B10522" s="73">
        <f t="shared" si="1"/>
        <v>42234</v>
      </c>
      <c r="C10522" s="74">
        <f>IF(NewCustomer="Yes", IF(COUNTIF($I$2:$I$11,B10522)&gt;0,0,WEEKDAY(B10522,2)),IF(COUNTIF($I$2:$I$21,B10522)&gt;0,0,WEEKDAY(B10522,2)))</f>
        <v>2</v>
      </c>
      <c r="D10522" s="74">
        <f t="shared" si="2"/>
        <v>15</v>
      </c>
      <c r="E10522" s="12">
        <f>IFERROR(VLOOKUP(A10522,'IDAR Meter Data'!$A:$B,2,1),"")</f>
        <v>263</v>
      </c>
      <c r="F10522" s="75">
        <f>IF(CECCZ="CZ03",'Outside Temp'!B10522,IF(CECCZ="CZ04",'Outside Temp'!B10523,IF(CECCZ="CZ12",'Outside Temp'!B10524, IF(CECCZ="CZ13",'Outside Temp'!B10525))))</f>
        <v>74.86666667</v>
      </c>
      <c r="G10522" s="12">
        <f t="shared" si="3"/>
        <v>3</v>
      </c>
    </row>
    <row r="10523" ht="15.75" customHeight="1">
      <c r="A10523" s="13">
        <v>42234.635416666664</v>
      </c>
      <c r="B10523" s="73">
        <f t="shared" si="1"/>
        <v>42234</v>
      </c>
      <c r="C10523" s="74">
        <f>IF(NewCustomer="Yes", IF(COUNTIF($I$2:$I$11,B10523)&gt;0,0,WEEKDAY(B10523,2)),IF(COUNTIF($I$2:$I$21,B10523)&gt;0,0,WEEKDAY(B10523,2)))</f>
        <v>2</v>
      </c>
      <c r="D10523" s="74">
        <f t="shared" si="2"/>
        <v>15</v>
      </c>
      <c r="E10523" s="12">
        <f>IFERROR(VLOOKUP(A10523,'IDAR Meter Data'!$A:$B,2,1),"")</f>
        <v>248</v>
      </c>
      <c r="F10523" s="75">
        <f>IF(CECCZ="CZ03",'Outside Temp'!B10523,IF(CECCZ="CZ04",'Outside Temp'!B10524,IF(CECCZ="CZ12",'Outside Temp'!B10525, IF(CECCZ="CZ13",'Outside Temp'!B10526))))</f>
        <v>74.36666667</v>
      </c>
      <c r="G10523" s="12">
        <f t="shared" si="3"/>
        <v>3</v>
      </c>
    </row>
    <row r="10524" ht="15.75" customHeight="1">
      <c r="A10524" s="13">
        <v>42234.645833333336</v>
      </c>
      <c r="B10524" s="73">
        <f t="shared" si="1"/>
        <v>42234</v>
      </c>
      <c r="C10524" s="74">
        <f>IF(NewCustomer="Yes", IF(COUNTIF($I$2:$I$11,B10524)&gt;0,0,WEEKDAY(B10524,2)),IF(COUNTIF($I$2:$I$21,B10524)&gt;0,0,WEEKDAY(B10524,2)))</f>
        <v>2</v>
      </c>
      <c r="D10524" s="74">
        <f t="shared" si="2"/>
        <v>15</v>
      </c>
      <c r="E10524" s="12">
        <f>IFERROR(VLOOKUP(A10524,'IDAR Meter Data'!$A:$B,2,1),"")</f>
        <v>261</v>
      </c>
      <c r="F10524" s="75">
        <f>IF(CECCZ="CZ03",'Outside Temp'!B10524,IF(CECCZ="CZ04",'Outside Temp'!B10525,IF(CECCZ="CZ12",'Outside Temp'!B10526, IF(CECCZ="CZ13",'Outside Temp'!B10527))))</f>
        <v>73.86666667</v>
      </c>
      <c r="G10524" s="12">
        <f t="shared" si="3"/>
        <v>3</v>
      </c>
    </row>
    <row r="10525" ht="15.75" customHeight="1">
      <c r="A10525" s="13">
        <v>42234.65625</v>
      </c>
      <c r="B10525" s="73">
        <f t="shared" si="1"/>
        <v>42234</v>
      </c>
      <c r="C10525" s="74">
        <f>IF(NewCustomer="Yes", IF(COUNTIF($I$2:$I$11,B10525)&gt;0,0,WEEKDAY(B10525,2)),IF(COUNTIF($I$2:$I$21,B10525)&gt;0,0,WEEKDAY(B10525,2)))</f>
        <v>2</v>
      </c>
      <c r="D10525" s="74">
        <f t="shared" si="2"/>
        <v>15</v>
      </c>
      <c r="E10525" s="12">
        <f>IFERROR(VLOOKUP(A10525,'IDAR Meter Data'!$A:$B,2,1),"")</f>
        <v>258</v>
      </c>
      <c r="F10525" s="75">
        <f>IF(CECCZ="CZ03",'Outside Temp'!B10525,IF(CECCZ="CZ04",'Outside Temp'!B10526,IF(CECCZ="CZ12",'Outside Temp'!B10527, IF(CECCZ="CZ13",'Outside Temp'!B10528))))</f>
        <v>73.36666667</v>
      </c>
      <c r="G10525" s="12">
        <f t="shared" si="3"/>
        <v>3</v>
      </c>
    </row>
    <row r="10526" ht="15.75" customHeight="1">
      <c r="A10526" s="13">
        <v>42234.666666666664</v>
      </c>
      <c r="B10526" s="73">
        <f t="shared" si="1"/>
        <v>42234</v>
      </c>
      <c r="C10526" s="74">
        <f>IF(NewCustomer="Yes", IF(COUNTIF($I$2:$I$11,B10526)&gt;0,0,WEEKDAY(B10526,2)),IF(COUNTIF($I$2:$I$21,B10526)&gt;0,0,WEEKDAY(B10526,2)))</f>
        <v>2</v>
      </c>
      <c r="D10526" s="74">
        <f t="shared" si="2"/>
        <v>16</v>
      </c>
      <c r="E10526" s="12">
        <f>IFERROR(VLOOKUP(A10526,'IDAR Meter Data'!$A:$B,2,1),"")</f>
        <v>263</v>
      </c>
      <c r="F10526" s="75">
        <f>IF(CECCZ="CZ03",'Outside Temp'!B10526,IF(CECCZ="CZ04",'Outside Temp'!B10527,IF(CECCZ="CZ12",'Outside Temp'!B10528, IF(CECCZ="CZ13",'Outside Temp'!B10529))))</f>
        <v>72.8</v>
      </c>
      <c r="G10526" s="12">
        <f t="shared" si="3"/>
        <v>3</v>
      </c>
    </row>
    <row r="10527" ht="15.75" customHeight="1">
      <c r="A10527" s="13">
        <v>42234.677083333336</v>
      </c>
      <c r="B10527" s="73">
        <f t="shared" si="1"/>
        <v>42234</v>
      </c>
      <c r="C10527" s="74">
        <f>IF(NewCustomer="Yes", IF(COUNTIF($I$2:$I$11,B10527)&gt;0,0,WEEKDAY(B10527,2)),IF(COUNTIF($I$2:$I$21,B10527)&gt;0,0,WEEKDAY(B10527,2)))</f>
        <v>2</v>
      </c>
      <c r="D10527" s="74">
        <f t="shared" si="2"/>
        <v>16</v>
      </c>
      <c r="E10527" s="12">
        <f>IFERROR(VLOOKUP(A10527,'IDAR Meter Data'!$A:$B,2,1),"")</f>
        <v>250</v>
      </c>
      <c r="F10527" s="75">
        <f>IF(CECCZ="CZ03",'Outside Temp'!B10527,IF(CECCZ="CZ04",'Outside Temp'!B10528,IF(CECCZ="CZ12",'Outside Temp'!B10529, IF(CECCZ="CZ13",'Outside Temp'!B10530))))</f>
        <v>72.05</v>
      </c>
      <c r="G10527" s="12">
        <f t="shared" si="3"/>
        <v>3</v>
      </c>
    </row>
    <row r="10528" ht="15.75" customHeight="1">
      <c r="A10528" s="13">
        <v>42234.6875</v>
      </c>
      <c r="B10528" s="73">
        <f t="shared" si="1"/>
        <v>42234</v>
      </c>
      <c r="C10528" s="74">
        <f>IF(NewCustomer="Yes", IF(COUNTIF($I$2:$I$11,B10528)&gt;0,0,WEEKDAY(B10528,2)),IF(COUNTIF($I$2:$I$21,B10528)&gt;0,0,WEEKDAY(B10528,2)))</f>
        <v>2</v>
      </c>
      <c r="D10528" s="74">
        <f t="shared" si="2"/>
        <v>16</v>
      </c>
      <c r="E10528" s="12">
        <f>IFERROR(VLOOKUP(A10528,'IDAR Meter Data'!$A:$B,2,1),"")</f>
        <v>255</v>
      </c>
      <c r="F10528" s="75">
        <f>IF(CECCZ="CZ03",'Outside Temp'!B10528,IF(CECCZ="CZ04",'Outside Temp'!B10529,IF(CECCZ="CZ12",'Outside Temp'!B10530, IF(CECCZ="CZ13",'Outside Temp'!B10531))))</f>
        <v>71.3</v>
      </c>
      <c r="G10528" s="12">
        <f t="shared" si="3"/>
        <v>3</v>
      </c>
    </row>
    <row r="10529" ht="15.75" customHeight="1">
      <c r="A10529" s="13">
        <v>42234.697916666664</v>
      </c>
      <c r="B10529" s="73">
        <f t="shared" si="1"/>
        <v>42234</v>
      </c>
      <c r="C10529" s="74">
        <f>IF(NewCustomer="Yes", IF(COUNTIF($I$2:$I$11,B10529)&gt;0,0,WEEKDAY(B10529,2)),IF(COUNTIF($I$2:$I$21,B10529)&gt;0,0,WEEKDAY(B10529,2)))</f>
        <v>2</v>
      </c>
      <c r="D10529" s="74">
        <f t="shared" si="2"/>
        <v>16</v>
      </c>
      <c r="E10529" s="12">
        <f>IFERROR(VLOOKUP(A10529,'IDAR Meter Data'!$A:$B,2,1),"")</f>
        <v>254</v>
      </c>
      <c r="F10529" s="75">
        <f>IF(CECCZ="CZ03",'Outside Temp'!B10529,IF(CECCZ="CZ04",'Outside Temp'!B10530,IF(CECCZ="CZ12",'Outside Temp'!B10531, IF(CECCZ="CZ13",'Outside Temp'!B10532))))</f>
        <v>70.55</v>
      </c>
      <c r="G10529" s="12">
        <f t="shared" si="3"/>
        <v>3</v>
      </c>
    </row>
    <row r="10530" ht="15.75" customHeight="1">
      <c r="A10530" s="13">
        <v>42234.708333333336</v>
      </c>
      <c r="B10530" s="73">
        <f t="shared" si="1"/>
        <v>42234</v>
      </c>
      <c r="C10530" s="74">
        <f>IF(NewCustomer="Yes", IF(COUNTIF($I$2:$I$11,B10530)&gt;0,0,WEEKDAY(B10530,2)),IF(COUNTIF($I$2:$I$21,B10530)&gt;0,0,WEEKDAY(B10530,2)))</f>
        <v>2</v>
      </c>
      <c r="D10530" s="74">
        <f t="shared" si="2"/>
        <v>17</v>
      </c>
      <c r="E10530" s="12">
        <f>IFERROR(VLOOKUP(A10530,'IDAR Meter Data'!$A:$B,2,1),"")</f>
        <v>257</v>
      </c>
      <c r="F10530" s="75">
        <f>IF(CECCZ="CZ03",'Outside Temp'!B10530,IF(CECCZ="CZ04",'Outside Temp'!B10531,IF(CECCZ="CZ12",'Outside Temp'!B10532, IF(CECCZ="CZ13",'Outside Temp'!B10533))))</f>
        <v>69.86666667</v>
      </c>
      <c r="G10530" s="12">
        <f t="shared" si="3"/>
        <v>2</v>
      </c>
    </row>
    <row r="10531" ht="15.75" customHeight="1">
      <c r="A10531" s="13">
        <v>42234.71875</v>
      </c>
      <c r="B10531" s="73">
        <f t="shared" si="1"/>
        <v>42234</v>
      </c>
      <c r="C10531" s="74">
        <f>IF(NewCustomer="Yes", IF(COUNTIF($I$2:$I$11,B10531)&gt;0,0,WEEKDAY(B10531,2)),IF(COUNTIF($I$2:$I$21,B10531)&gt;0,0,WEEKDAY(B10531,2)))</f>
        <v>2</v>
      </c>
      <c r="D10531" s="74">
        <f t="shared" si="2"/>
        <v>17</v>
      </c>
      <c r="E10531" s="12">
        <f>IFERROR(VLOOKUP(A10531,'IDAR Meter Data'!$A:$B,2,1),"")</f>
        <v>264</v>
      </c>
      <c r="F10531" s="75">
        <f>IF(CECCZ="CZ03",'Outside Temp'!B10531,IF(CECCZ="CZ04",'Outside Temp'!B10532,IF(CECCZ="CZ12",'Outside Temp'!B10533, IF(CECCZ="CZ13",'Outside Temp'!B10534))))</f>
        <v>69.36666667</v>
      </c>
      <c r="G10531" s="12">
        <f t="shared" si="3"/>
        <v>2</v>
      </c>
    </row>
    <row r="10532" ht="15.75" customHeight="1">
      <c r="A10532" s="13">
        <v>42234.729166666664</v>
      </c>
      <c r="B10532" s="73">
        <f t="shared" si="1"/>
        <v>42234</v>
      </c>
      <c r="C10532" s="74">
        <f>IF(NewCustomer="Yes", IF(COUNTIF($I$2:$I$11,B10532)&gt;0,0,WEEKDAY(B10532,2)),IF(COUNTIF($I$2:$I$21,B10532)&gt;0,0,WEEKDAY(B10532,2)))</f>
        <v>2</v>
      </c>
      <c r="D10532" s="74">
        <f t="shared" si="2"/>
        <v>17</v>
      </c>
      <c r="E10532" s="12">
        <f>IFERROR(VLOOKUP(A10532,'IDAR Meter Data'!$A:$B,2,1),"")</f>
        <v>248</v>
      </c>
      <c r="F10532" s="75">
        <f>IF(CECCZ="CZ03",'Outside Temp'!B10532,IF(CECCZ="CZ04",'Outside Temp'!B10533,IF(CECCZ="CZ12",'Outside Temp'!B10534, IF(CECCZ="CZ13",'Outside Temp'!B10535))))</f>
        <v>68.86666667</v>
      </c>
      <c r="G10532" s="12">
        <f t="shared" si="3"/>
        <v>2</v>
      </c>
    </row>
    <row r="10533" ht="15.75" customHeight="1">
      <c r="A10533" s="13">
        <v>42234.739583333336</v>
      </c>
      <c r="B10533" s="73">
        <f t="shared" si="1"/>
        <v>42234</v>
      </c>
      <c r="C10533" s="74">
        <f>IF(NewCustomer="Yes", IF(COUNTIF($I$2:$I$11,B10533)&gt;0,0,WEEKDAY(B10533,2)),IF(COUNTIF($I$2:$I$21,B10533)&gt;0,0,WEEKDAY(B10533,2)))</f>
        <v>2</v>
      </c>
      <c r="D10533" s="74">
        <f t="shared" si="2"/>
        <v>17</v>
      </c>
      <c r="E10533" s="12">
        <f>IFERROR(VLOOKUP(A10533,'IDAR Meter Data'!$A:$B,2,1),"")</f>
        <v>253</v>
      </c>
      <c r="F10533" s="75">
        <f>IF(CECCZ="CZ03",'Outside Temp'!B10533,IF(CECCZ="CZ04",'Outside Temp'!B10534,IF(CECCZ="CZ12",'Outside Temp'!B10535, IF(CECCZ="CZ13",'Outside Temp'!B10536))))</f>
        <v>68.36666667</v>
      </c>
      <c r="G10533" s="12">
        <f t="shared" si="3"/>
        <v>2</v>
      </c>
    </row>
    <row r="10534" ht="15.75" customHeight="1">
      <c r="A10534" s="13">
        <v>42234.75</v>
      </c>
      <c r="B10534" s="73">
        <f t="shared" si="1"/>
        <v>42234</v>
      </c>
      <c r="C10534" s="74">
        <f>IF(NewCustomer="Yes", IF(COUNTIF($I$2:$I$11,B10534)&gt;0,0,WEEKDAY(B10534,2)),IF(COUNTIF($I$2:$I$21,B10534)&gt;0,0,WEEKDAY(B10534,2)))</f>
        <v>2</v>
      </c>
      <c r="D10534" s="74">
        <f t="shared" si="2"/>
        <v>18</v>
      </c>
      <c r="E10534" s="12">
        <f>IFERROR(VLOOKUP(A10534,'IDAR Meter Data'!$A:$B,2,1),"")</f>
        <v>240</v>
      </c>
      <c r="F10534" s="75">
        <f>IF(CECCZ="CZ03",'Outside Temp'!B10534,IF(CECCZ="CZ04",'Outside Temp'!B10535,IF(CECCZ="CZ12",'Outside Temp'!B10536, IF(CECCZ="CZ13",'Outside Temp'!B10537))))</f>
        <v>67.8</v>
      </c>
      <c r="G10534" s="12">
        <f t="shared" si="3"/>
        <v>2</v>
      </c>
    </row>
    <row r="10535" ht="15.75" customHeight="1">
      <c r="A10535" s="13">
        <v>42234.760416666664</v>
      </c>
      <c r="B10535" s="73">
        <f t="shared" si="1"/>
        <v>42234</v>
      </c>
      <c r="C10535" s="74">
        <f>IF(NewCustomer="Yes", IF(COUNTIF($I$2:$I$11,B10535)&gt;0,0,WEEKDAY(B10535,2)),IF(COUNTIF($I$2:$I$21,B10535)&gt;0,0,WEEKDAY(B10535,2)))</f>
        <v>2</v>
      </c>
      <c r="D10535" s="74">
        <f t="shared" si="2"/>
        <v>18</v>
      </c>
      <c r="E10535" s="12">
        <f>IFERROR(VLOOKUP(A10535,'IDAR Meter Data'!$A:$B,2,1),"")</f>
        <v>243</v>
      </c>
      <c r="F10535" s="75">
        <f>IF(CECCZ="CZ03",'Outside Temp'!B10535,IF(CECCZ="CZ04",'Outside Temp'!B10536,IF(CECCZ="CZ12",'Outside Temp'!B10537, IF(CECCZ="CZ13",'Outside Temp'!B10538))))</f>
        <v>67.05</v>
      </c>
      <c r="G10535" s="12">
        <f t="shared" si="3"/>
        <v>2</v>
      </c>
    </row>
    <row r="10536" ht="15.75" customHeight="1">
      <c r="A10536" s="13">
        <v>42234.770833333336</v>
      </c>
      <c r="B10536" s="73">
        <f t="shared" si="1"/>
        <v>42234</v>
      </c>
      <c r="C10536" s="74">
        <f>IF(NewCustomer="Yes", IF(COUNTIF($I$2:$I$11,B10536)&gt;0,0,WEEKDAY(B10536,2)),IF(COUNTIF($I$2:$I$21,B10536)&gt;0,0,WEEKDAY(B10536,2)))</f>
        <v>2</v>
      </c>
      <c r="D10536" s="74">
        <f t="shared" si="2"/>
        <v>18</v>
      </c>
      <c r="E10536" s="12">
        <f>IFERROR(VLOOKUP(A10536,'IDAR Meter Data'!$A:$B,2,1),"")</f>
        <v>254</v>
      </c>
      <c r="F10536" s="75">
        <f>IF(CECCZ="CZ03",'Outside Temp'!B10536,IF(CECCZ="CZ04",'Outside Temp'!B10537,IF(CECCZ="CZ12",'Outside Temp'!B10538, IF(CECCZ="CZ13",'Outside Temp'!B10539))))</f>
        <v>66.3</v>
      </c>
      <c r="G10536" s="12">
        <f t="shared" si="3"/>
        <v>2</v>
      </c>
    </row>
    <row r="10537" ht="15.75" customHeight="1">
      <c r="A10537" s="13">
        <v>42234.78125</v>
      </c>
      <c r="B10537" s="73">
        <f t="shared" si="1"/>
        <v>42234</v>
      </c>
      <c r="C10537" s="74">
        <f>IF(NewCustomer="Yes", IF(COUNTIF($I$2:$I$11,B10537)&gt;0,0,WEEKDAY(B10537,2)),IF(COUNTIF($I$2:$I$21,B10537)&gt;0,0,WEEKDAY(B10537,2)))</f>
        <v>2</v>
      </c>
      <c r="D10537" s="74">
        <f t="shared" si="2"/>
        <v>18</v>
      </c>
      <c r="E10537" s="12">
        <f>IFERROR(VLOOKUP(A10537,'IDAR Meter Data'!$A:$B,2,1),"")</f>
        <v>251</v>
      </c>
      <c r="F10537" s="75">
        <f>IF(CECCZ="CZ03",'Outside Temp'!B10537,IF(CECCZ="CZ04",'Outside Temp'!B10538,IF(CECCZ="CZ12",'Outside Temp'!B10539, IF(CECCZ="CZ13",'Outside Temp'!B10540))))</f>
        <v>65.55</v>
      </c>
      <c r="G10537" s="12">
        <f t="shared" si="3"/>
        <v>2</v>
      </c>
    </row>
    <row r="10538" ht="15.75" customHeight="1">
      <c r="A10538" s="13">
        <v>42234.791666666664</v>
      </c>
      <c r="B10538" s="73">
        <f t="shared" si="1"/>
        <v>42234</v>
      </c>
      <c r="C10538" s="74">
        <f>IF(NewCustomer="Yes", IF(COUNTIF($I$2:$I$11,B10538)&gt;0,0,WEEKDAY(B10538,2)),IF(COUNTIF($I$2:$I$21,B10538)&gt;0,0,WEEKDAY(B10538,2)))</f>
        <v>2</v>
      </c>
      <c r="D10538" s="74">
        <f t="shared" si="2"/>
        <v>19</v>
      </c>
      <c r="E10538" s="12">
        <f>IFERROR(VLOOKUP(A10538,'IDAR Meter Data'!$A:$B,2,1),"")</f>
        <v>232</v>
      </c>
      <c r="F10538" s="75">
        <f>IF(CECCZ="CZ03",'Outside Temp'!B10538,IF(CECCZ="CZ04",'Outside Temp'!B10539,IF(CECCZ="CZ12",'Outside Temp'!B10540, IF(CECCZ="CZ13",'Outside Temp'!B10541))))</f>
        <v>64.93333333</v>
      </c>
      <c r="G10538" s="12">
        <f t="shared" si="3"/>
        <v>1</v>
      </c>
    </row>
    <row r="10539" ht="15.75" customHeight="1">
      <c r="A10539" s="13">
        <v>42234.802083333336</v>
      </c>
      <c r="B10539" s="73">
        <f t="shared" si="1"/>
        <v>42234</v>
      </c>
      <c r="C10539" s="74">
        <f>IF(NewCustomer="Yes", IF(COUNTIF($I$2:$I$11,B10539)&gt;0,0,WEEKDAY(B10539,2)),IF(COUNTIF($I$2:$I$21,B10539)&gt;0,0,WEEKDAY(B10539,2)))</f>
        <v>2</v>
      </c>
      <c r="D10539" s="74">
        <f t="shared" si="2"/>
        <v>19</v>
      </c>
      <c r="E10539" s="12">
        <f>IFERROR(VLOOKUP(A10539,'IDAR Meter Data'!$A:$B,2,1),"")</f>
        <v>228</v>
      </c>
      <c r="F10539" s="75">
        <f>IF(CECCZ="CZ03",'Outside Temp'!B10539,IF(CECCZ="CZ04",'Outside Temp'!B10540,IF(CECCZ="CZ12",'Outside Temp'!B10541, IF(CECCZ="CZ13",'Outside Temp'!B10542))))</f>
        <v>64.68333333</v>
      </c>
      <c r="G10539" s="12">
        <f t="shared" si="3"/>
        <v>1</v>
      </c>
    </row>
    <row r="10540" ht="15.75" customHeight="1">
      <c r="A10540" s="13">
        <v>42234.8125</v>
      </c>
      <c r="B10540" s="73">
        <f t="shared" si="1"/>
        <v>42234</v>
      </c>
      <c r="C10540" s="74">
        <f>IF(NewCustomer="Yes", IF(COUNTIF($I$2:$I$11,B10540)&gt;0,0,WEEKDAY(B10540,2)),IF(COUNTIF($I$2:$I$21,B10540)&gt;0,0,WEEKDAY(B10540,2)))</f>
        <v>2</v>
      </c>
      <c r="D10540" s="74">
        <f t="shared" si="2"/>
        <v>19</v>
      </c>
      <c r="E10540" s="12">
        <f>IFERROR(VLOOKUP(A10540,'IDAR Meter Data'!$A:$B,2,1),"")</f>
        <v>230</v>
      </c>
      <c r="F10540" s="75">
        <f>IF(CECCZ="CZ03",'Outside Temp'!B10540,IF(CECCZ="CZ04",'Outside Temp'!B10541,IF(CECCZ="CZ12",'Outside Temp'!B10542, IF(CECCZ="CZ13",'Outside Temp'!B10543))))</f>
        <v>64.43333333</v>
      </c>
      <c r="G10540" s="12">
        <f t="shared" si="3"/>
        <v>1</v>
      </c>
    </row>
    <row r="10541" ht="15.75" customHeight="1">
      <c r="A10541" s="13">
        <v>42234.822916666664</v>
      </c>
      <c r="B10541" s="73">
        <f t="shared" si="1"/>
        <v>42234</v>
      </c>
      <c r="C10541" s="74">
        <f>IF(NewCustomer="Yes", IF(COUNTIF($I$2:$I$11,B10541)&gt;0,0,WEEKDAY(B10541,2)),IF(COUNTIF($I$2:$I$21,B10541)&gt;0,0,WEEKDAY(B10541,2)))</f>
        <v>2</v>
      </c>
      <c r="D10541" s="74">
        <f t="shared" si="2"/>
        <v>19</v>
      </c>
      <c r="E10541" s="12">
        <f>IFERROR(VLOOKUP(A10541,'IDAR Meter Data'!$A:$B,2,1),"")</f>
        <v>241</v>
      </c>
      <c r="F10541" s="75">
        <f>IF(CECCZ="CZ03",'Outside Temp'!B10541,IF(CECCZ="CZ04",'Outside Temp'!B10542,IF(CECCZ="CZ12",'Outside Temp'!B10543, IF(CECCZ="CZ13",'Outside Temp'!B10544))))</f>
        <v>64.18333333</v>
      </c>
      <c r="G10541" s="12">
        <f t="shared" si="3"/>
        <v>1</v>
      </c>
    </row>
    <row r="10542" ht="15.75" customHeight="1">
      <c r="A10542" s="13">
        <v>42234.833333333336</v>
      </c>
      <c r="B10542" s="73">
        <f t="shared" si="1"/>
        <v>42234</v>
      </c>
      <c r="C10542" s="74">
        <f>IF(NewCustomer="Yes", IF(COUNTIF($I$2:$I$11,B10542)&gt;0,0,WEEKDAY(B10542,2)),IF(COUNTIF($I$2:$I$21,B10542)&gt;0,0,WEEKDAY(B10542,2)))</f>
        <v>2</v>
      </c>
      <c r="D10542" s="74">
        <f t="shared" si="2"/>
        <v>20</v>
      </c>
      <c r="E10542" s="12">
        <f>IFERROR(VLOOKUP(A10542,'IDAR Meter Data'!$A:$B,2,1),"")</f>
        <v>214</v>
      </c>
      <c r="F10542" s="75">
        <f>IF(CECCZ="CZ03",'Outside Temp'!B10542,IF(CECCZ="CZ04",'Outside Temp'!B10543,IF(CECCZ="CZ12",'Outside Temp'!B10544, IF(CECCZ="CZ13",'Outside Temp'!B10545))))</f>
        <v>63.93333333</v>
      </c>
      <c r="G10542" s="12">
        <f t="shared" si="3"/>
        <v>1</v>
      </c>
    </row>
    <row r="10543" ht="15.75" customHeight="1">
      <c r="A10543" s="13">
        <v>42234.84375</v>
      </c>
      <c r="B10543" s="73">
        <f t="shared" si="1"/>
        <v>42234</v>
      </c>
      <c r="C10543" s="74">
        <f>IF(NewCustomer="Yes", IF(COUNTIF($I$2:$I$11,B10543)&gt;0,0,WEEKDAY(B10543,2)),IF(COUNTIF($I$2:$I$21,B10543)&gt;0,0,WEEKDAY(B10543,2)))</f>
        <v>2</v>
      </c>
      <c r="D10543" s="74">
        <f t="shared" si="2"/>
        <v>20</v>
      </c>
      <c r="E10543" s="12">
        <f>IFERROR(VLOOKUP(A10543,'IDAR Meter Data'!$A:$B,2,1),"")</f>
        <v>222</v>
      </c>
      <c r="F10543" s="75">
        <f>IF(CECCZ="CZ03",'Outside Temp'!B10543,IF(CECCZ="CZ04",'Outside Temp'!B10544,IF(CECCZ="CZ12",'Outside Temp'!B10545, IF(CECCZ="CZ13",'Outside Temp'!B10546))))</f>
        <v>63.68333333</v>
      </c>
      <c r="G10543" s="12">
        <f t="shared" si="3"/>
        <v>1</v>
      </c>
    </row>
    <row r="10544" ht="15.75" customHeight="1">
      <c r="A10544" s="13">
        <v>42234.854166666664</v>
      </c>
      <c r="B10544" s="73">
        <f t="shared" si="1"/>
        <v>42234</v>
      </c>
      <c r="C10544" s="74">
        <f>IF(NewCustomer="Yes", IF(COUNTIF($I$2:$I$11,B10544)&gt;0,0,WEEKDAY(B10544,2)),IF(COUNTIF($I$2:$I$21,B10544)&gt;0,0,WEEKDAY(B10544,2)))</f>
        <v>2</v>
      </c>
      <c r="D10544" s="74">
        <f t="shared" si="2"/>
        <v>20</v>
      </c>
      <c r="E10544" s="12">
        <f>IFERROR(VLOOKUP(A10544,'IDAR Meter Data'!$A:$B,2,1),"")</f>
        <v>219</v>
      </c>
      <c r="F10544" s="75">
        <f>IF(CECCZ="CZ03",'Outside Temp'!B10544,IF(CECCZ="CZ04",'Outside Temp'!B10545,IF(CECCZ="CZ12",'Outside Temp'!B10546, IF(CECCZ="CZ13",'Outside Temp'!B10547))))</f>
        <v>63.43333333</v>
      </c>
      <c r="G10544" s="12">
        <f t="shared" si="3"/>
        <v>1</v>
      </c>
    </row>
    <row r="10545" ht="15.75" customHeight="1">
      <c r="A10545" s="13">
        <v>42234.864583333336</v>
      </c>
      <c r="B10545" s="73">
        <f t="shared" si="1"/>
        <v>42234</v>
      </c>
      <c r="C10545" s="74">
        <f>IF(NewCustomer="Yes", IF(COUNTIF($I$2:$I$11,B10545)&gt;0,0,WEEKDAY(B10545,2)),IF(COUNTIF($I$2:$I$21,B10545)&gt;0,0,WEEKDAY(B10545,2)))</f>
        <v>2</v>
      </c>
      <c r="D10545" s="74">
        <f t="shared" si="2"/>
        <v>20</v>
      </c>
      <c r="E10545" s="12">
        <f>IFERROR(VLOOKUP(A10545,'IDAR Meter Data'!$A:$B,2,1),"")</f>
        <v>210</v>
      </c>
      <c r="F10545" s="75">
        <f>IF(CECCZ="CZ03",'Outside Temp'!B10545,IF(CECCZ="CZ04",'Outside Temp'!B10546,IF(CECCZ="CZ12",'Outside Temp'!B10547, IF(CECCZ="CZ13",'Outside Temp'!B10548))))</f>
        <v>63.18333333</v>
      </c>
      <c r="G10545" s="12">
        <f t="shared" si="3"/>
        <v>1</v>
      </c>
    </row>
    <row r="10546" ht="15.75" customHeight="1">
      <c r="A10546" s="13">
        <v>42234.875</v>
      </c>
      <c r="B10546" s="73">
        <f t="shared" si="1"/>
        <v>42234</v>
      </c>
      <c r="C10546" s="74">
        <f>IF(NewCustomer="Yes", IF(COUNTIF($I$2:$I$11,B10546)&gt;0,0,WEEKDAY(B10546,2)),IF(COUNTIF($I$2:$I$21,B10546)&gt;0,0,WEEKDAY(B10546,2)))</f>
        <v>2</v>
      </c>
      <c r="D10546" s="74">
        <f t="shared" si="2"/>
        <v>21</v>
      </c>
      <c r="E10546" s="12">
        <f>IFERROR(VLOOKUP(A10546,'IDAR Meter Data'!$A:$B,2,1),"")</f>
        <v>220</v>
      </c>
      <c r="F10546" s="75">
        <f>IF(CECCZ="CZ03",'Outside Temp'!B10546,IF(CECCZ="CZ04",'Outside Temp'!B10547,IF(CECCZ="CZ12",'Outside Temp'!B10548, IF(CECCZ="CZ13",'Outside Temp'!B10549))))</f>
        <v>63</v>
      </c>
      <c r="G10546" s="12">
        <f t="shared" si="3"/>
        <v>1</v>
      </c>
    </row>
    <row r="10547" ht="15.75" customHeight="1">
      <c r="A10547" s="13">
        <v>42234.885416666664</v>
      </c>
      <c r="B10547" s="73">
        <f t="shared" si="1"/>
        <v>42234</v>
      </c>
      <c r="C10547" s="74">
        <f>IF(NewCustomer="Yes", IF(COUNTIF($I$2:$I$11,B10547)&gt;0,0,WEEKDAY(B10547,2)),IF(COUNTIF($I$2:$I$21,B10547)&gt;0,0,WEEKDAY(B10547,2)))</f>
        <v>2</v>
      </c>
      <c r="D10547" s="74">
        <f t="shared" si="2"/>
        <v>21</v>
      </c>
      <c r="E10547" s="12">
        <f>IFERROR(VLOOKUP(A10547,'IDAR Meter Data'!$A:$B,2,1),"")</f>
        <v>214</v>
      </c>
      <c r="F10547" s="75">
        <f>IF(CECCZ="CZ03",'Outside Temp'!B10547,IF(CECCZ="CZ04",'Outside Temp'!B10548,IF(CECCZ="CZ12",'Outside Temp'!B10549, IF(CECCZ="CZ13",'Outside Temp'!B10550))))</f>
        <v>63</v>
      </c>
      <c r="G10547" s="12">
        <f t="shared" si="3"/>
        <v>1</v>
      </c>
    </row>
    <row r="10548" ht="15.75" customHeight="1">
      <c r="A10548" s="13">
        <v>42234.895833333336</v>
      </c>
      <c r="B10548" s="73">
        <f t="shared" si="1"/>
        <v>42234</v>
      </c>
      <c r="C10548" s="74">
        <f>IF(NewCustomer="Yes", IF(COUNTIF($I$2:$I$11,B10548)&gt;0,0,WEEKDAY(B10548,2)),IF(COUNTIF($I$2:$I$21,B10548)&gt;0,0,WEEKDAY(B10548,2)))</f>
        <v>2</v>
      </c>
      <c r="D10548" s="74">
        <f t="shared" si="2"/>
        <v>21</v>
      </c>
      <c r="E10548" s="12">
        <f>IFERROR(VLOOKUP(A10548,'IDAR Meter Data'!$A:$B,2,1),"")</f>
        <v>220</v>
      </c>
      <c r="F10548" s="75">
        <f>IF(CECCZ="CZ03",'Outside Temp'!B10548,IF(CECCZ="CZ04",'Outside Temp'!B10549,IF(CECCZ="CZ12",'Outside Temp'!B10550, IF(CECCZ="CZ13",'Outside Temp'!B10551))))</f>
        <v>63</v>
      </c>
      <c r="G10548" s="12">
        <f t="shared" si="3"/>
        <v>1</v>
      </c>
    </row>
    <row r="10549" ht="15.75" customHeight="1">
      <c r="A10549" s="13">
        <v>42234.90625</v>
      </c>
      <c r="B10549" s="73">
        <f t="shared" si="1"/>
        <v>42234</v>
      </c>
      <c r="C10549" s="74">
        <f>IF(NewCustomer="Yes", IF(COUNTIF($I$2:$I$11,B10549)&gt;0,0,WEEKDAY(B10549,2)),IF(COUNTIF($I$2:$I$21,B10549)&gt;0,0,WEEKDAY(B10549,2)))</f>
        <v>2</v>
      </c>
      <c r="D10549" s="74">
        <f t="shared" si="2"/>
        <v>21</v>
      </c>
      <c r="E10549" s="12">
        <f>IFERROR(VLOOKUP(A10549,'IDAR Meter Data'!$A:$B,2,1),"")</f>
        <v>206</v>
      </c>
      <c r="F10549" s="75">
        <f>IF(CECCZ="CZ03",'Outside Temp'!B10549,IF(CECCZ="CZ04",'Outside Temp'!B10550,IF(CECCZ="CZ12",'Outside Temp'!B10551, IF(CECCZ="CZ13",'Outside Temp'!B10552))))</f>
        <v>63</v>
      </c>
      <c r="G10549" s="12">
        <f t="shared" si="3"/>
        <v>1</v>
      </c>
    </row>
    <row r="10550" ht="15.75" customHeight="1">
      <c r="A10550" s="13">
        <v>42234.916666666664</v>
      </c>
      <c r="B10550" s="73">
        <f t="shared" si="1"/>
        <v>42234</v>
      </c>
      <c r="C10550" s="74">
        <f>IF(NewCustomer="Yes", IF(COUNTIF($I$2:$I$11,B10550)&gt;0,0,WEEKDAY(B10550,2)),IF(COUNTIF($I$2:$I$21,B10550)&gt;0,0,WEEKDAY(B10550,2)))</f>
        <v>2</v>
      </c>
      <c r="D10550" s="74">
        <f t="shared" si="2"/>
        <v>22</v>
      </c>
      <c r="E10550" s="12">
        <f>IFERROR(VLOOKUP(A10550,'IDAR Meter Data'!$A:$B,2,1),"")</f>
        <v>200</v>
      </c>
      <c r="F10550" s="75">
        <f>IF(CECCZ="CZ03",'Outside Temp'!B10550,IF(CECCZ="CZ04",'Outside Temp'!B10551,IF(CECCZ="CZ12",'Outside Temp'!B10552, IF(CECCZ="CZ13",'Outside Temp'!B10553))))</f>
        <v>62.93333333</v>
      </c>
      <c r="G10550" s="12">
        <f t="shared" si="3"/>
        <v>1</v>
      </c>
    </row>
    <row r="10551" ht="15.75" customHeight="1">
      <c r="A10551" s="13">
        <v>42234.927083333336</v>
      </c>
      <c r="B10551" s="73">
        <f t="shared" si="1"/>
        <v>42234</v>
      </c>
      <c r="C10551" s="74">
        <f>IF(NewCustomer="Yes", IF(COUNTIF($I$2:$I$11,B10551)&gt;0,0,WEEKDAY(B10551,2)),IF(COUNTIF($I$2:$I$21,B10551)&gt;0,0,WEEKDAY(B10551,2)))</f>
        <v>2</v>
      </c>
      <c r="D10551" s="74">
        <f t="shared" si="2"/>
        <v>22</v>
      </c>
      <c r="E10551" s="12">
        <f>IFERROR(VLOOKUP(A10551,'IDAR Meter Data'!$A:$B,2,1),"")</f>
        <v>192</v>
      </c>
      <c r="F10551" s="75">
        <f>IF(CECCZ="CZ03",'Outside Temp'!B10551,IF(CECCZ="CZ04",'Outside Temp'!B10552,IF(CECCZ="CZ12",'Outside Temp'!B10553, IF(CECCZ="CZ13",'Outside Temp'!B10554))))</f>
        <v>62.68333333</v>
      </c>
      <c r="G10551" s="12">
        <f t="shared" si="3"/>
        <v>1</v>
      </c>
    </row>
    <row r="10552" ht="15.75" customHeight="1">
      <c r="A10552" s="13">
        <v>42234.9375</v>
      </c>
      <c r="B10552" s="73">
        <f t="shared" si="1"/>
        <v>42234</v>
      </c>
      <c r="C10552" s="74">
        <f>IF(NewCustomer="Yes", IF(COUNTIF($I$2:$I$11,B10552)&gt;0,0,WEEKDAY(B10552,2)),IF(COUNTIF($I$2:$I$21,B10552)&gt;0,0,WEEKDAY(B10552,2)))</f>
        <v>2</v>
      </c>
      <c r="D10552" s="74">
        <f t="shared" si="2"/>
        <v>22</v>
      </c>
      <c r="E10552" s="12">
        <f>IFERROR(VLOOKUP(A10552,'IDAR Meter Data'!$A:$B,2,1),"")</f>
        <v>207</v>
      </c>
      <c r="F10552" s="75">
        <f>IF(CECCZ="CZ03",'Outside Temp'!B10552,IF(CECCZ="CZ04",'Outside Temp'!B10553,IF(CECCZ="CZ12",'Outside Temp'!B10554, IF(CECCZ="CZ13",'Outside Temp'!B10555))))</f>
        <v>62.43333333</v>
      </c>
      <c r="G10552" s="12">
        <f t="shared" si="3"/>
        <v>1</v>
      </c>
    </row>
    <row r="10553" ht="15.75" customHeight="1">
      <c r="A10553" s="13">
        <v>42234.947916666664</v>
      </c>
      <c r="B10553" s="73">
        <f t="shared" si="1"/>
        <v>42234</v>
      </c>
      <c r="C10553" s="74">
        <f>IF(NewCustomer="Yes", IF(COUNTIF($I$2:$I$11,B10553)&gt;0,0,WEEKDAY(B10553,2)),IF(COUNTIF($I$2:$I$21,B10553)&gt;0,0,WEEKDAY(B10553,2)))</f>
        <v>2</v>
      </c>
      <c r="D10553" s="74">
        <f t="shared" si="2"/>
        <v>22</v>
      </c>
      <c r="E10553" s="12">
        <f>IFERROR(VLOOKUP(A10553,'IDAR Meter Data'!$A:$B,2,1),"")</f>
        <v>204</v>
      </c>
      <c r="F10553" s="75">
        <f>IF(CECCZ="CZ03",'Outside Temp'!B10553,IF(CECCZ="CZ04",'Outside Temp'!B10554,IF(CECCZ="CZ12",'Outside Temp'!B10555, IF(CECCZ="CZ13",'Outside Temp'!B10556))))</f>
        <v>62.18333333</v>
      </c>
      <c r="G10553" s="12">
        <f t="shared" si="3"/>
        <v>1</v>
      </c>
    </row>
    <row r="10554" ht="15.75" customHeight="1">
      <c r="A10554" s="13">
        <v>42234.958333333336</v>
      </c>
      <c r="B10554" s="73">
        <f t="shared" si="1"/>
        <v>42234</v>
      </c>
      <c r="C10554" s="74">
        <f>IF(NewCustomer="Yes", IF(COUNTIF($I$2:$I$11,B10554)&gt;0,0,WEEKDAY(B10554,2)),IF(COUNTIF($I$2:$I$21,B10554)&gt;0,0,WEEKDAY(B10554,2)))</f>
        <v>2</v>
      </c>
      <c r="D10554" s="74">
        <f t="shared" si="2"/>
        <v>23</v>
      </c>
      <c r="E10554" s="12">
        <f>IFERROR(VLOOKUP(A10554,'IDAR Meter Data'!$A:$B,2,1),"")</f>
        <v>199</v>
      </c>
      <c r="F10554" s="75">
        <f>IF(CECCZ="CZ03",'Outside Temp'!B10554,IF(CECCZ="CZ04",'Outside Temp'!B10555,IF(CECCZ="CZ12",'Outside Temp'!B10556, IF(CECCZ="CZ13",'Outside Temp'!B10557))))</f>
        <v>62</v>
      </c>
      <c r="G10554" s="12">
        <f t="shared" si="3"/>
        <v>1</v>
      </c>
    </row>
    <row r="10555" ht="15.75" customHeight="1">
      <c r="A10555" s="13">
        <v>42234.96875</v>
      </c>
      <c r="B10555" s="73">
        <f t="shared" si="1"/>
        <v>42234</v>
      </c>
      <c r="C10555" s="74">
        <f>IF(NewCustomer="Yes", IF(COUNTIF($I$2:$I$11,B10555)&gt;0,0,WEEKDAY(B10555,2)),IF(COUNTIF($I$2:$I$21,B10555)&gt;0,0,WEEKDAY(B10555,2)))</f>
        <v>2</v>
      </c>
      <c r="D10555" s="74">
        <f t="shared" si="2"/>
        <v>23</v>
      </c>
      <c r="E10555" s="12">
        <f>IFERROR(VLOOKUP(A10555,'IDAR Meter Data'!$A:$B,2,1),"")</f>
        <v>195</v>
      </c>
      <c r="F10555" s="75">
        <f>IF(CECCZ="CZ03",'Outside Temp'!B10555,IF(CECCZ="CZ04",'Outside Temp'!B10556,IF(CECCZ="CZ12",'Outside Temp'!B10557, IF(CECCZ="CZ13",'Outside Temp'!B10558))))</f>
        <v>62</v>
      </c>
      <c r="G10555" s="12">
        <f t="shared" si="3"/>
        <v>1</v>
      </c>
    </row>
    <row r="10556" ht="15.75" customHeight="1">
      <c r="A10556" s="13">
        <v>42234.979166666664</v>
      </c>
      <c r="B10556" s="73">
        <f t="shared" si="1"/>
        <v>42234</v>
      </c>
      <c r="C10556" s="74">
        <f>IF(NewCustomer="Yes", IF(COUNTIF($I$2:$I$11,B10556)&gt;0,0,WEEKDAY(B10556,2)),IF(COUNTIF($I$2:$I$21,B10556)&gt;0,0,WEEKDAY(B10556,2)))</f>
        <v>2</v>
      </c>
      <c r="D10556" s="74">
        <f t="shared" si="2"/>
        <v>23</v>
      </c>
      <c r="E10556" s="12">
        <f>IFERROR(VLOOKUP(A10556,'IDAR Meter Data'!$A:$B,2,1),"")</f>
        <v>200</v>
      </c>
      <c r="F10556" s="75">
        <f>IF(CECCZ="CZ03",'Outside Temp'!B10556,IF(CECCZ="CZ04",'Outside Temp'!B10557,IF(CECCZ="CZ12",'Outside Temp'!B10558, IF(CECCZ="CZ13",'Outside Temp'!B10559))))</f>
        <v>62</v>
      </c>
      <c r="G10556" s="12">
        <f t="shared" si="3"/>
        <v>1</v>
      </c>
    </row>
    <row r="10557" ht="15.75" customHeight="1">
      <c r="A10557" s="13">
        <v>42234.989583333336</v>
      </c>
      <c r="B10557" s="73">
        <f t="shared" si="1"/>
        <v>42234</v>
      </c>
      <c r="C10557" s="74">
        <f>IF(NewCustomer="Yes", IF(COUNTIF($I$2:$I$11,B10557)&gt;0,0,WEEKDAY(B10557,2)),IF(COUNTIF($I$2:$I$21,B10557)&gt;0,0,WEEKDAY(B10557,2)))</f>
        <v>2</v>
      </c>
      <c r="D10557" s="74">
        <f t="shared" si="2"/>
        <v>23</v>
      </c>
      <c r="E10557" s="12">
        <f>IFERROR(VLOOKUP(A10557,'IDAR Meter Data'!$A:$B,2,1),"")</f>
        <v>205</v>
      </c>
      <c r="F10557" s="75">
        <f>IF(CECCZ="CZ03",'Outside Temp'!B10557,IF(CECCZ="CZ04",'Outside Temp'!B10558,IF(CECCZ="CZ12",'Outside Temp'!B10559, IF(CECCZ="CZ13",'Outside Temp'!B10560))))</f>
        <v>62</v>
      </c>
      <c r="G10557" s="12">
        <f t="shared" si="3"/>
        <v>1</v>
      </c>
    </row>
    <row r="10558" ht="15.75" customHeight="1">
      <c r="A10558" s="13">
        <v>42235.0</v>
      </c>
      <c r="B10558" s="73">
        <f t="shared" si="1"/>
        <v>42235</v>
      </c>
      <c r="C10558" s="74">
        <f>IF(NewCustomer="Yes", IF(COUNTIF($I$2:$I$11,B10558)&gt;0,0,WEEKDAY(B10558,2)),IF(COUNTIF($I$2:$I$21,B10558)&gt;0,0,WEEKDAY(B10558,2)))</f>
        <v>3</v>
      </c>
      <c r="D10558" s="74">
        <f t="shared" si="2"/>
        <v>0</v>
      </c>
      <c r="E10558" s="12">
        <f>IFERROR(VLOOKUP(A10558,'IDAR Meter Data'!$A:$B,2,1),"")</f>
        <v>193</v>
      </c>
      <c r="F10558" s="75">
        <f>IF(CECCZ="CZ03",'Outside Temp'!B10558,IF(CECCZ="CZ04",'Outside Temp'!B10559,IF(CECCZ="CZ12",'Outside Temp'!B10560, IF(CECCZ="CZ13",'Outside Temp'!B10561))))</f>
        <v>62.11111111</v>
      </c>
      <c r="G10558" s="12">
        <f t="shared" si="3"/>
        <v>1</v>
      </c>
    </row>
    <row r="10559" ht="15.75" customHeight="1">
      <c r="A10559" s="13">
        <v>42235.010416666664</v>
      </c>
      <c r="B10559" s="73">
        <f t="shared" si="1"/>
        <v>42235</v>
      </c>
      <c r="C10559" s="74">
        <f>IF(NewCustomer="Yes", IF(COUNTIF($I$2:$I$11,B10559)&gt;0,0,WEEKDAY(B10559,2)),IF(COUNTIF($I$2:$I$21,B10559)&gt;0,0,WEEKDAY(B10559,2)))</f>
        <v>3</v>
      </c>
      <c r="D10559" s="74">
        <f t="shared" si="2"/>
        <v>0</v>
      </c>
      <c r="E10559" s="12">
        <f>IFERROR(VLOOKUP(A10559,'IDAR Meter Data'!$A:$B,2,1),"")</f>
        <v>191</v>
      </c>
      <c r="F10559" s="75">
        <f>IF(CECCZ="CZ03",'Outside Temp'!B10559,IF(CECCZ="CZ04",'Outside Temp'!B10560,IF(CECCZ="CZ12",'Outside Temp'!B10561, IF(CECCZ="CZ13",'Outside Temp'!B10562))))</f>
        <v>62.52777778</v>
      </c>
      <c r="G10559" s="12">
        <f t="shared" si="3"/>
        <v>1</v>
      </c>
    </row>
    <row r="10560" ht="15.75" customHeight="1">
      <c r="A10560" s="13">
        <v>42235.020833333336</v>
      </c>
      <c r="B10560" s="73">
        <f t="shared" si="1"/>
        <v>42235</v>
      </c>
      <c r="C10560" s="74">
        <f>IF(NewCustomer="Yes", IF(COUNTIF($I$2:$I$11,B10560)&gt;0,0,WEEKDAY(B10560,2)),IF(COUNTIF($I$2:$I$21,B10560)&gt;0,0,WEEKDAY(B10560,2)))</f>
        <v>3</v>
      </c>
      <c r="D10560" s="74">
        <f t="shared" si="2"/>
        <v>0</v>
      </c>
      <c r="E10560" s="12">
        <f>IFERROR(VLOOKUP(A10560,'IDAR Meter Data'!$A:$B,2,1),"")</f>
        <v>192</v>
      </c>
      <c r="F10560" s="75">
        <f>IF(CECCZ="CZ03",'Outside Temp'!B10560,IF(CECCZ="CZ04",'Outside Temp'!B10561,IF(CECCZ="CZ12",'Outside Temp'!B10562, IF(CECCZ="CZ13",'Outside Temp'!B10563))))</f>
        <v>62.94444444</v>
      </c>
      <c r="G10560" s="12">
        <f t="shared" si="3"/>
        <v>1</v>
      </c>
    </row>
    <row r="10561" ht="15.75" customHeight="1">
      <c r="A10561" s="13">
        <v>42235.03125</v>
      </c>
      <c r="B10561" s="73">
        <f t="shared" si="1"/>
        <v>42235</v>
      </c>
      <c r="C10561" s="74">
        <f>IF(NewCustomer="Yes", IF(COUNTIF($I$2:$I$11,B10561)&gt;0,0,WEEKDAY(B10561,2)),IF(COUNTIF($I$2:$I$21,B10561)&gt;0,0,WEEKDAY(B10561,2)))</f>
        <v>3</v>
      </c>
      <c r="D10561" s="74">
        <f t="shared" si="2"/>
        <v>0</v>
      </c>
      <c r="E10561" s="12">
        <f>IFERROR(VLOOKUP(A10561,'IDAR Meter Data'!$A:$B,2,1),"")</f>
        <v>196</v>
      </c>
      <c r="F10561" s="75">
        <f>IF(CECCZ="CZ03",'Outside Temp'!B10561,IF(CECCZ="CZ04",'Outside Temp'!B10562,IF(CECCZ="CZ12",'Outside Temp'!B10563, IF(CECCZ="CZ13",'Outside Temp'!B10564))))</f>
        <v>62.45833333</v>
      </c>
      <c r="G10561" s="12">
        <f t="shared" si="3"/>
        <v>1</v>
      </c>
    </row>
    <row r="10562" ht="15.75" customHeight="1">
      <c r="A10562" s="13">
        <v>42235.041666666664</v>
      </c>
      <c r="B10562" s="73">
        <f t="shared" si="1"/>
        <v>42235</v>
      </c>
      <c r="C10562" s="74">
        <f>IF(NewCustomer="Yes", IF(COUNTIF($I$2:$I$11,B10562)&gt;0,0,WEEKDAY(B10562,2)),IF(COUNTIF($I$2:$I$21,B10562)&gt;0,0,WEEKDAY(B10562,2)))</f>
        <v>3</v>
      </c>
      <c r="D10562" s="74">
        <f t="shared" si="2"/>
        <v>1</v>
      </c>
      <c r="E10562" s="12">
        <f>IFERROR(VLOOKUP(A10562,'IDAR Meter Data'!$A:$B,2,1),"")</f>
        <v>198</v>
      </c>
      <c r="F10562" s="75">
        <f>IF(CECCZ="CZ03",'Outside Temp'!B10562,IF(CECCZ="CZ04",'Outside Temp'!B10563,IF(CECCZ="CZ12",'Outside Temp'!B10564, IF(CECCZ="CZ13",'Outside Temp'!B10565))))</f>
        <v>62.25</v>
      </c>
      <c r="G10562" s="12">
        <f t="shared" si="3"/>
        <v>1</v>
      </c>
    </row>
    <row r="10563" ht="15.75" customHeight="1">
      <c r="A10563" s="13">
        <v>42235.052083333336</v>
      </c>
      <c r="B10563" s="73">
        <f t="shared" si="1"/>
        <v>42235</v>
      </c>
      <c r="C10563" s="74">
        <f>IF(NewCustomer="Yes", IF(COUNTIF($I$2:$I$11,B10563)&gt;0,0,WEEKDAY(B10563,2)),IF(COUNTIF($I$2:$I$21,B10563)&gt;0,0,WEEKDAY(B10563,2)))</f>
        <v>3</v>
      </c>
      <c r="D10563" s="74">
        <f t="shared" si="2"/>
        <v>1</v>
      </c>
      <c r="E10563" s="12">
        <f>IFERROR(VLOOKUP(A10563,'IDAR Meter Data'!$A:$B,2,1),"")</f>
        <v>188</v>
      </c>
      <c r="F10563" s="75">
        <f>IF(CECCZ="CZ03",'Outside Temp'!B10563,IF(CECCZ="CZ04",'Outside Temp'!B10564,IF(CECCZ="CZ12",'Outside Temp'!B10565, IF(CECCZ="CZ13",'Outside Temp'!B10566))))</f>
        <v>62.86363636</v>
      </c>
      <c r="G10563" s="12">
        <f t="shared" si="3"/>
        <v>1</v>
      </c>
    </row>
    <row r="10564" ht="15.75" customHeight="1">
      <c r="A10564" s="13">
        <v>42235.0625</v>
      </c>
      <c r="B10564" s="73">
        <f t="shared" si="1"/>
        <v>42235</v>
      </c>
      <c r="C10564" s="74">
        <f>IF(NewCustomer="Yes", IF(COUNTIF($I$2:$I$11,B10564)&gt;0,0,WEEKDAY(B10564,2)),IF(COUNTIF($I$2:$I$21,B10564)&gt;0,0,WEEKDAY(B10564,2)))</f>
        <v>3</v>
      </c>
      <c r="D10564" s="74">
        <f t="shared" si="2"/>
        <v>1</v>
      </c>
      <c r="E10564" s="12">
        <f>IFERROR(VLOOKUP(A10564,'IDAR Meter Data'!$A:$B,2,1),"")</f>
        <v>183</v>
      </c>
      <c r="F10564" s="75">
        <f>IF(CECCZ="CZ03",'Outside Temp'!B10564,IF(CECCZ="CZ04",'Outside Temp'!B10565,IF(CECCZ="CZ12",'Outside Temp'!B10566, IF(CECCZ="CZ13",'Outside Temp'!B10567))))</f>
        <v>62.18181818</v>
      </c>
      <c r="G10564" s="12">
        <f t="shared" si="3"/>
        <v>1</v>
      </c>
    </row>
    <row r="10565" ht="15.75" customHeight="1">
      <c r="A10565" s="13">
        <v>42235.072916666664</v>
      </c>
      <c r="B10565" s="73">
        <f t="shared" si="1"/>
        <v>42235</v>
      </c>
      <c r="C10565" s="74">
        <f>IF(NewCustomer="Yes", IF(COUNTIF($I$2:$I$11,B10565)&gt;0,0,WEEKDAY(B10565,2)),IF(COUNTIF($I$2:$I$21,B10565)&gt;0,0,WEEKDAY(B10565,2)))</f>
        <v>3</v>
      </c>
      <c r="D10565" s="74">
        <f t="shared" si="2"/>
        <v>1</v>
      </c>
      <c r="E10565" s="12">
        <f>IFERROR(VLOOKUP(A10565,'IDAR Meter Data'!$A:$B,2,1),"")</f>
        <v>190</v>
      </c>
      <c r="F10565" s="75">
        <f>IF(CECCZ="CZ03",'Outside Temp'!B10565,IF(CECCZ="CZ04",'Outside Temp'!B10566,IF(CECCZ="CZ12",'Outside Temp'!B10567, IF(CECCZ="CZ13",'Outside Temp'!B10568))))</f>
        <v>61.5</v>
      </c>
      <c r="G10565" s="12">
        <f t="shared" si="3"/>
        <v>1</v>
      </c>
    </row>
    <row r="10566" ht="15.75" customHeight="1">
      <c r="A10566" s="13">
        <v>42235.083333333336</v>
      </c>
      <c r="B10566" s="73">
        <f t="shared" si="1"/>
        <v>42235</v>
      </c>
      <c r="C10566" s="74">
        <f>IF(NewCustomer="Yes", IF(COUNTIF($I$2:$I$11,B10566)&gt;0,0,WEEKDAY(B10566,2)),IF(COUNTIF($I$2:$I$21,B10566)&gt;0,0,WEEKDAY(B10566,2)))</f>
        <v>3</v>
      </c>
      <c r="D10566" s="74">
        <f t="shared" si="2"/>
        <v>2</v>
      </c>
      <c r="E10566" s="12">
        <f>IFERROR(VLOOKUP(A10566,'IDAR Meter Data'!$A:$B,2,1),"")</f>
        <v>182</v>
      </c>
      <c r="F10566" s="75">
        <f>IF(CECCZ="CZ03",'Outside Temp'!B10566,IF(CECCZ="CZ04",'Outside Temp'!B10567,IF(CECCZ="CZ12",'Outside Temp'!B10568, IF(CECCZ="CZ13",'Outside Temp'!B10569))))</f>
        <v>61</v>
      </c>
      <c r="G10566" s="12">
        <f t="shared" si="3"/>
        <v>1</v>
      </c>
    </row>
    <row r="10567" ht="15.75" customHeight="1">
      <c r="A10567" s="13">
        <v>42235.09375</v>
      </c>
      <c r="B10567" s="73">
        <f t="shared" si="1"/>
        <v>42235</v>
      </c>
      <c r="C10567" s="74">
        <f>IF(NewCustomer="Yes", IF(COUNTIF($I$2:$I$11,B10567)&gt;0,0,WEEKDAY(B10567,2)),IF(COUNTIF($I$2:$I$21,B10567)&gt;0,0,WEEKDAY(B10567,2)))</f>
        <v>3</v>
      </c>
      <c r="D10567" s="74">
        <f t="shared" si="2"/>
        <v>2</v>
      </c>
      <c r="E10567" s="12">
        <f>IFERROR(VLOOKUP(A10567,'IDAR Meter Data'!$A:$B,2,1),"")</f>
        <v>174</v>
      </c>
      <c r="F10567" s="75">
        <f>IF(CECCZ="CZ03",'Outside Temp'!B10567,IF(CECCZ="CZ04",'Outside Temp'!B10568,IF(CECCZ="CZ12",'Outside Temp'!B10569, IF(CECCZ="CZ13",'Outside Temp'!B10570))))</f>
        <v>61</v>
      </c>
      <c r="G10567" s="12">
        <f t="shared" si="3"/>
        <v>1</v>
      </c>
    </row>
    <row r="10568" ht="15.75" customHeight="1">
      <c r="A10568" s="13">
        <v>42235.104166666664</v>
      </c>
      <c r="B10568" s="73">
        <f t="shared" si="1"/>
        <v>42235</v>
      </c>
      <c r="C10568" s="74">
        <f>IF(NewCustomer="Yes", IF(COUNTIF($I$2:$I$11,B10568)&gt;0,0,WEEKDAY(B10568,2)),IF(COUNTIF($I$2:$I$21,B10568)&gt;0,0,WEEKDAY(B10568,2)))</f>
        <v>3</v>
      </c>
      <c r="D10568" s="74">
        <f t="shared" si="2"/>
        <v>2</v>
      </c>
      <c r="E10568" s="12">
        <f>IFERROR(VLOOKUP(A10568,'IDAR Meter Data'!$A:$B,2,1),"")</f>
        <v>173</v>
      </c>
      <c r="F10568" s="75">
        <f>IF(CECCZ="CZ03",'Outside Temp'!B10568,IF(CECCZ="CZ04",'Outside Temp'!B10569,IF(CECCZ="CZ12",'Outside Temp'!B10570, IF(CECCZ="CZ13",'Outside Temp'!B10571))))</f>
        <v>61</v>
      </c>
      <c r="G10568" s="12">
        <f t="shared" si="3"/>
        <v>1</v>
      </c>
    </row>
    <row r="10569" ht="15.75" customHeight="1">
      <c r="A10569" s="13">
        <v>42235.114583333336</v>
      </c>
      <c r="B10569" s="73">
        <f t="shared" si="1"/>
        <v>42235</v>
      </c>
      <c r="C10569" s="74">
        <f>IF(NewCustomer="Yes", IF(COUNTIF($I$2:$I$11,B10569)&gt;0,0,WEEKDAY(B10569,2)),IF(COUNTIF($I$2:$I$21,B10569)&gt;0,0,WEEKDAY(B10569,2)))</f>
        <v>3</v>
      </c>
      <c r="D10569" s="74">
        <f t="shared" si="2"/>
        <v>2</v>
      </c>
      <c r="E10569" s="12">
        <f>IFERROR(VLOOKUP(A10569,'IDAR Meter Data'!$A:$B,2,1),"")</f>
        <v>179</v>
      </c>
      <c r="F10569" s="75">
        <f>IF(CECCZ="CZ03",'Outside Temp'!B10569,IF(CECCZ="CZ04",'Outside Temp'!B10570,IF(CECCZ="CZ12",'Outside Temp'!B10571, IF(CECCZ="CZ13",'Outside Temp'!B10572))))</f>
        <v>61</v>
      </c>
      <c r="G10569" s="12">
        <f t="shared" si="3"/>
        <v>1</v>
      </c>
    </row>
    <row r="10570" ht="15.75" customHeight="1">
      <c r="A10570" s="13">
        <v>42235.125</v>
      </c>
      <c r="B10570" s="73">
        <f t="shared" si="1"/>
        <v>42235</v>
      </c>
      <c r="C10570" s="74">
        <f>IF(NewCustomer="Yes", IF(COUNTIF($I$2:$I$11,B10570)&gt;0,0,WEEKDAY(B10570,2)),IF(COUNTIF($I$2:$I$21,B10570)&gt;0,0,WEEKDAY(B10570,2)))</f>
        <v>3</v>
      </c>
      <c r="D10570" s="74">
        <f t="shared" si="2"/>
        <v>3</v>
      </c>
      <c r="E10570" s="12">
        <f>IFERROR(VLOOKUP(A10570,'IDAR Meter Data'!$A:$B,2,1),"")</f>
        <v>190</v>
      </c>
      <c r="F10570" s="75">
        <f>IF(CECCZ="CZ03",'Outside Temp'!B10570,IF(CECCZ="CZ04",'Outside Temp'!B10571,IF(CECCZ="CZ12",'Outside Temp'!B10572, IF(CECCZ="CZ13",'Outside Temp'!B10573))))</f>
        <v>60.93333333</v>
      </c>
      <c r="G10570" s="12">
        <f t="shared" si="3"/>
        <v>1</v>
      </c>
    </row>
    <row r="10571" ht="15.75" customHeight="1">
      <c r="A10571" s="13">
        <v>42235.135416666664</v>
      </c>
      <c r="B10571" s="73">
        <f t="shared" si="1"/>
        <v>42235</v>
      </c>
      <c r="C10571" s="74">
        <f>IF(NewCustomer="Yes", IF(COUNTIF($I$2:$I$11,B10571)&gt;0,0,WEEKDAY(B10571,2)),IF(COUNTIF($I$2:$I$21,B10571)&gt;0,0,WEEKDAY(B10571,2)))</f>
        <v>3</v>
      </c>
      <c r="D10571" s="74">
        <f t="shared" si="2"/>
        <v>3</v>
      </c>
      <c r="E10571" s="12">
        <f>IFERROR(VLOOKUP(A10571,'IDAR Meter Data'!$A:$B,2,1),"")</f>
        <v>170</v>
      </c>
      <c r="F10571" s="75">
        <f>IF(CECCZ="CZ03",'Outside Temp'!B10571,IF(CECCZ="CZ04",'Outside Temp'!B10572,IF(CECCZ="CZ12",'Outside Temp'!B10573, IF(CECCZ="CZ13",'Outside Temp'!B10574))))</f>
        <v>60.68333333</v>
      </c>
      <c r="G10571" s="12">
        <f t="shared" si="3"/>
        <v>1</v>
      </c>
    </row>
    <row r="10572" ht="15.75" customHeight="1">
      <c r="A10572" s="13">
        <v>42235.145833333336</v>
      </c>
      <c r="B10572" s="73">
        <f t="shared" si="1"/>
        <v>42235</v>
      </c>
      <c r="C10572" s="74">
        <f>IF(NewCustomer="Yes", IF(COUNTIF($I$2:$I$11,B10572)&gt;0,0,WEEKDAY(B10572,2)),IF(COUNTIF($I$2:$I$21,B10572)&gt;0,0,WEEKDAY(B10572,2)))</f>
        <v>3</v>
      </c>
      <c r="D10572" s="74">
        <f t="shared" si="2"/>
        <v>3</v>
      </c>
      <c r="E10572" s="12">
        <f>IFERROR(VLOOKUP(A10572,'IDAR Meter Data'!$A:$B,2,1),"")</f>
        <v>169</v>
      </c>
      <c r="F10572" s="75">
        <f>IF(CECCZ="CZ03",'Outside Temp'!B10572,IF(CECCZ="CZ04",'Outside Temp'!B10573,IF(CECCZ="CZ12",'Outside Temp'!B10574, IF(CECCZ="CZ13",'Outside Temp'!B10575))))</f>
        <v>60.43333333</v>
      </c>
      <c r="G10572" s="12">
        <f t="shared" si="3"/>
        <v>1</v>
      </c>
    </row>
    <row r="10573" ht="15.75" customHeight="1">
      <c r="A10573" s="13">
        <v>42235.15625</v>
      </c>
      <c r="B10573" s="73">
        <f t="shared" si="1"/>
        <v>42235</v>
      </c>
      <c r="C10573" s="74">
        <f>IF(NewCustomer="Yes", IF(COUNTIF($I$2:$I$11,B10573)&gt;0,0,WEEKDAY(B10573,2)),IF(COUNTIF($I$2:$I$21,B10573)&gt;0,0,WEEKDAY(B10573,2)))</f>
        <v>3</v>
      </c>
      <c r="D10573" s="74">
        <f t="shared" si="2"/>
        <v>3</v>
      </c>
      <c r="E10573" s="12">
        <f>IFERROR(VLOOKUP(A10573,'IDAR Meter Data'!$A:$B,2,1),"")</f>
        <v>178</v>
      </c>
      <c r="F10573" s="75">
        <f>IF(CECCZ="CZ03",'Outside Temp'!B10573,IF(CECCZ="CZ04",'Outside Temp'!B10574,IF(CECCZ="CZ12",'Outside Temp'!B10575, IF(CECCZ="CZ13",'Outside Temp'!B10576))))</f>
        <v>60.18333333</v>
      </c>
      <c r="G10573" s="12">
        <f t="shared" si="3"/>
        <v>1</v>
      </c>
    </row>
    <row r="10574" ht="15.75" customHeight="1">
      <c r="A10574" s="13">
        <v>42235.166666666664</v>
      </c>
      <c r="B10574" s="73">
        <f t="shared" si="1"/>
        <v>42235</v>
      </c>
      <c r="C10574" s="74">
        <f>IF(NewCustomer="Yes", IF(COUNTIF($I$2:$I$11,B10574)&gt;0,0,WEEKDAY(B10574,2)),IF(COUNTIF($I$2:$I$21,B10574)&gt;0,0,WEEKDAY(B10574,2)))</f>
        <v>3</v>
      </c>
      <c r="D10574" s="74">
        <f t="shared" si="2"/>
        <v>4</v>
      </c>
      <c r="E10574" s="12">
        <f>IFERROR(VLOOKUP(A10574,'IDAR Meter Data'!$A:$B,2,1),"")</f>
        <v>178</v>
      </c>
      <c r="F10574" s="75">
        <f>IF(CECCZ="CZ03",'Outside Temp'!B10574,IF(CECCZ="CZ04",'Outside Temp'!B10575,IF(CECCZ="CZ12",'Outside Temp'!B10576, IF(CECCZ="CZ13",'Outside Temp'!B10577))))</f>
        <v>60</v>
      </c>
      <c r="G10574" s="12">
        <f t="shared" si="3"/>
        <v>1</v>
      </c>
    </row>
    <row r="10575" ht="15.75" customHeight="1">
      <c r="A10575" s="13">
        <v>42235.177083333336</v>
      </c>
      <c r="B10575" s="73">
        <f t="shared" si="1"/>
        <v>42235</v>
      </c>
      <c r="C10575" s="74">
        <f>IF(NewCustomer="Yes", IF(COUNTIF($I$2:$I$11,B10575)&gt;0,0,WEEKDAY(B10575,2)),IF(COUNTIF($I$2:$I$21,B10575)&gt;0,0,WEEKDAY(B10575,2)))</f>
        <v>3</v>
      </c>
      <c r="D10575" s="74">
        <f t="shared" si="2"/>
        <v>4</v>
      </c>
      <c r="E10575" s="12">
        <f>IFERROR(VLOOKUP(A10575,'IDAR Meter Data'!$A:$B,2,1),"")</f>
        <v>185</v>
      </c>
      <c r="F10575" s="75">
        <f>IF(CECCZ="CZ03",'Outside Temp'!B10575,IF(CECCZ="CZ04",'Outside Temp'!B10576,IF(CECCZ="CZ12",'Outside Temp'!B10577, IF(CECCZ="CZ13",'Outside Temp'!B10578))))</f>
        <v>60</v>
      </c>
      <c r="G10575" s="12">
        <f t="shared" si="3"/>
        <v>1</v>
      </c>
    </row>
    <row r="10576" ht="15.75" customHeight="1">
      <c r="A10576" s="13">
        <v>42235.1875</v>
      </c>
      <c r="B10576" s="73">
        <f t="shared" si="1"/>
        <v>42235</v>
      </c>
      <c r="C10576" s="74">
        <f>IF(NewCustomer="Yes", IF(COUNTIF($I$2:$I$11,B10576)&gt;0,0,WEEKDAY(B10576,2)),IF(COUNTIF($I$2:$I$21,B10576)&gt;0,0,WEEKDAY(B10576,2)))</f>
        <v>3</v>
      </c>
      <c r="D10576" s="74">
        <f t="shared" si="2"/>
        <v>4</v>
      </c>
      <c r="E10576" s="12">
        <f>IFERROR(VLOOKUP(A10576,'IDAR Meter Data'!$A:$B,2,1),"")</f>
        <v>163</v>
      </c>
      <c r="F10576" s="75">
        <f>IF(CECCZ="CZ03",'Outside Temp'!B10576,IF(CECCZ="CZ04",'Outside Temp'!B10577,IF(CECCZ="CZ12",'Outside Temp'!B10578, IF(CECCZ="CZ13",'Outside Temp'!B10579))))</f>
        <v>60</v>
      </c>
      <c r="G10576" s="12">
        <f t="shared" si="3"/>
        <v>1</v>
      </c>
    </row>
    <row r="10577" ht="15.75" customHeight="1">
      <c r="A10577" s="13">
        <v>42235.197916666664</v>
      </c>
      <c r="B10577" s="73">
        <f t="shared" si="1"/>
        <v>42235</v>
      </c>
      <c r="C10577" s="74">
        <f>IF(NewCustomer="Yes", IF(COUNTIF($I$2:$I$11,B10577)&gt;0,0,WEEKDAY(B10577,2)),IF(COUNTIF($I$2:$I$21,B10577)&gt;0,0,WEEKDAY(B10577,2)))</f>
        <v>3</v>
      </c>
      <c r="D10577" s="74">
        <f t="shared" si="2"/>
        <v>4</v>
      </c>
      <c r="E10577" s="12">
        <f>IFERROR(VLOOKUP(A10577,'IDAR Meter Data'!$A:$B,2,1),"")</f>
        <v>171</v>
      </c>
      <c r="F10577" s="75">
        <f>IF(CECCZ="CZ03",'Outside Temp'!B10577,IF(CECCZ="CZ04",'Outside Temp'!B10578,IF(CECCZ="CZ12",'Outside Temp'!B10579, IF(CECCZ="CZ13",'Outside Temp'!B10580))))</f>
        <v>60</v>
      </c>
      <c r="G10577" s="12">
        <f t="shared" si="3"/>
        <v>1</v>
      </c>
    </row>
    <row r="10578" ht="15.75" customHeight="1">
      <c r="A10578" s="13">
        <v>42235.208333333336</v>
      </c>
      <c r="B10578" s="73">
        <f t="shared" si="1"/>
        <v>42235</v>
      </c>
      <c r="C10578" s="74">
        <f>IF(NewCustomer="Yes", IF(COUNTIF($I$2:$I$11,B10578)&gt;0,0,WEEKDAY(B10578,2)),IF(COUNTIF($I$2:$I$21,B10578)&gt;0,0,WEEKDAY(B10578,2)))</f>
        <v>3</v>
      </c>
      <c r="D10578" s="74">
        <f t="shared" si="2"/>
        <v>5</v>
      </c>
      <c r="E10578" s="12">
        <f>IFERROR(VLOOKUP(A10578,'IDAR Meter Data'!$A:$B,2,1),"")</f>
        <v>171</v>
      </c>
      <c r="F10578" s="75">
        <f>IF(CECCZ="CZ03",'Outside Temp'!B10578,IF(CECCZ="CZ04",'Outside Temp'!B10579,IF(CECCZ="CZ12",'Outside Temp'!B10580, IF(CECCZ="CZ13",'Outside Temp'!B10581))))</f>
        <v>60.06666667</v>
      </c>
      <c r="G10578" s="12">
        <f t="shared" si="3"/>
        <v>1</v>
      </c>
    </row>
    <row r="10579" ht="15.75" customHeight="1">
      <c r="A10579" s="13">
        <v>42235.21875</v>
      </c>
      <c r="B10579" s="73">
        <f t="shared" si="1"/>
        <v>42235</v>
      </c>
      <c r="C10579" s="74">
        <f>IF(NewCustomer="Yes", IF(COUNTIF($I$2:$I$11,B10579)&gt;0,0,WEEKDAY(B10579,2)),IF(COUNTIF($I$2:$I$21,B10579)&gt;0,0,WEEKDAY(B10579,2)))</f>
        <v>3</v>
      </c>
      <c r="D10579" s="74">
        <f t="shared" si="2"/>
        <v>5</v>
      </c>
      <c r="E10579" s="12">
        <f>IFERROR(VLOOKUP(A10579,'IDAR Meter Data'!$A:$B,2,1),"")</f>
        <v>174</v>
      </c>
      <c r="F10579" s="75">
        <f>IF(CECCZ="CZ03",'Outside Temp'!B10579,IF(CECCZ="CZ04",'Outside Temp'!B10580,IF(CECCZ="CZ12",'Outside Temp'!B10581, IF(CECCZ="CZ13",'Outside Temp'!B10582))))</f>
        <v>60.31666667</v>
      </c>
      <c r="G10579" s="12">
        <f t="shared" si="3"/>
        <v>1</v>
      </c>
    </row>
    <row r="10580" ht="15.75" customHeight="1">
      <c r="A10580" s="13">
        <v>42235.229166666664</v>
      </c>
      <c r="B10580" s="73">
        <f t="shared" si="1"/>
        <v>42235</v>
      </c>
      <c r="C10580" s="74">
        <f>IF(NewCustomer="Yes", IF(COUNTIF($I$2:$I$11,B10580)&gt;0,0,WEEKDAY(B10580,2)),IF(COUNTIF($I$2:$I$21,B10580)&gt;0,0,WEEKDAY(B10580,2)))</f>
        <v>3</v>
      </c>
      <c r="D10580" s="74">
        <f t="shared" si="2"/>
        <v>5</v>
      </c>
      <c r="E10580" s="12">
        <f>IFERROR(VLOOKUP(A10580,'IDAR Meter Data'!$A:$B,2,1),"")</f>
        <v>173</v>
      </c>
      <c r="F10580" s="75">
        <f>IF(CECCZ="CZ03",'Outside Temp'!B10580,IF(CECCZ="CZ04",'Outside Temp'!B10581,IF(CECCZ="CZ12",'Outside Temp'!B10582, IF(CECCZ="CZ13",'Outside Temp'!B10583))))</f>
        <v>60.56666667</v>
      </c>
      <c r="G10580" s="12">
        <f t="shared" si="3"/>
        <v>1</v>
      </c>
    </row>
    <row r="10581" ht="15.75" customHeight="1">
      <c r="A10581" s="13">
        <v>42235.239583333336</v>
      </c>
      <c r="B10581" s="73">
        <f t="shared" si="1"/>
        <v>42235</v>
      </c>
      <c r="C10581" s="74">
        <f>IF(NewCustomer="Yes", IF(COUNTIF($I$2:$I$11,B10581)&gt;0,0,WEEKDAY(B10581,2)),IF(COUNTIF($I$2:$I$21,B10581)&gt;0,0,WEEKDAY(B10581,2)))</f>
        <v>3</v>
      </c>
      <c r="D10581" s="74">
        <f t="shared" si="2"/>
        <v>5</v>
      </c>
      <c r="E10581" s="12">
        <f>IFERROR(VLOOKUP(A10581,'IDAR Meter Data'!$A:$B,2,1),"")</f>
        <v>162</v>
      </c>
      <c r="F10581" s="75">
        <f>IF(CECCZ="CZ03",'Outside Temp'!B10581,IF(CECCZ="CZ04",'Outside Temp'!B10582,IF(CECCZ="CZ12",'Outside Temp'!B10583, IF(CECCZ="CZ13",'Outside Temp'!B10584))))</f>
        <v>60.81666667</v>
      </c>
      <c r="G10581" s="12">
        <f t="shared" si="3"/>
        <v>1</v>
      </c>
    </row>
    <row r="10582" ht="15.75" customHeight="1">
      <c r="A10582" s="13">
        <v>42235.25</v>
      </c>
      <c r="B10582" s="73">
        <f t="shared" si="1"/>
        <v>42235</v>
      </c>
      <c r="C10582" s="74">
        <f>IF(NewCustomer="Yes", IF(COUNTIF($I$2:$I$11,B10582)&gt;0,0,WEEKDAY(B10582,2)),IF(COUNTIF($I$2:$I$21,B10582)&gt;0,0,WEEKDAY(B10582,2)))</f>
        <v>3</v>
      </c>
      <c r="D10582" s="74">
        <f t="shared" si="2"/>
        <v>6</v>
      </c>
      <c r="E10582" s="12">
        <f>IFERROR(VLOOKUP(A10582,'IDAR Meter Data'!$A:$B,2,1),"")</f>
        <v>163</v>
      </c>
      <c r="F10582" s="75">
        <f>IF(CECCZ="CZ03",'Outside Temp'!B10582,IF(CECCZ="CZ04",'Outside Temp'!B10583,IF(CECCZ="CZ12",'Outside Temp'!B10584, IF(CECCZ="CZ13",'Outside Temp'!B10585))))</f>
        <v>61.06666667</v>
      </c>
      <c r="G10582" s="12">
        <f t="shared" si="3"/>
        <v>1</v>
      </c>
    </row>
    <row r="10583" ht="15.75" customHeight="1">
      <c r="A10583" s="13">
        <v>42235.260416666664</v>
      </c>
      <c r="B10583" s="73">
        <f t="shared" si="1"/>
        <v>42235</v>
      </c>
      <c r="C10583" s="74">
        <f>IF(NewCustomer="Yes", IF(COUNTIF($I$2:$I$11,B10583)&gt;0,0,WEEKDAY(B10583,2)),IF(COUNTIF($I$2:$I$21,B10583)&gt;0,0,WEEKDAY(B10583,2)))</f>
        <v>3</v>
      </c>
      <c r="D10583" s="74">
        <f t="shared" si="2"/>
        <v>6</v>
      </c>
      <c r="E10583" s="12">
        <f>IFERROR(VLOOKUP(A10583,'IDAR Meter Data'!$A:$B,2,1),"")</f>
        <v>158</v>
      </c>
      <c r="F10583" s="75">
        <f>IF(CECCZ="CZ03",'Outside Temp'!B10583,IF(CECCZ="CZ04",'Outside Temp'!B10584,IF(CECCZ="CZ12",'Outside Temp'!B10585, IF(CECCZ="CZ13",'Outside Temp'!B10586))))</f>
        <v>61.31666667</v>
      </c>
      <c r="G10583" s="12">
        <f t="shared" si="3"/>
        <v>1</v>
      </c>
    </row>
    <row r="10584" ht="15.75" customHeight="1">
      <c r="A10584" s="13">
        <v>42235.270833333336</v>
      </c>
      <c r="B10584" s="73">
        <f t="shared" si="1"/>
        <v>42235</v>
      </c>
      <c r="C10584" s="74">
        <f>IF(NewCustomer="Yes", IF(COUNTIF($I$2:$I$11,B10584)&gt;0,0,WEEKDAY(B10584,2)),IF(COUNTIF($I$2:$I$21,B10584)&gt;0,0,WEEKDAY(B10584,2)))</f>
        <v>3</v>
      </c>
      <c r="D10584" s="74">
        <f t="shared" si="2"/>
        <v>6</v>
      </c>
      <c r="E10584" s="12">
        <f>IFERROR(VLOOKUP(A10584,'IDAR Meter Data'!$A:$B,2,1),"")</f>
        <v>178</v>
      </c>
      <c r="F10584" s="75">
        <f>IF(CECCZ="CZ03",'Outside Temp'!B10584,IF(CECCZ="CZ04",'Outside Temp'!B10585,IF(CECCZ="CZ12",'Outside Temp'!B10586, IF(CECCZ="CZ13",'Outside Temp'!B10587))))</f>
        <v>61.56666667</v>
      </c>
      <c r="G10584" s="12">
        <f t="shared" si="3"/>
        <v>1</v>
      </c>
    </row>
    <row r="10585" ht="15.75" customHeight="1">
      <c r="A10585" s="13">
        <v>42235.28125</v>
      </c>
      <c r="B10585" s="73">
        <f t="shared" si="1"/>
        <v>42235</v>
      </c>
      <c r="C10585" s="74">
        <f>IF(NewCustomer="Yes", IF(COUNTIF($I$2:$I$11,B10585)&gt;0,0,WEEKDAY(B10585,2)),IF(COUNTIF($I$2:$I$21,B10585)&gt;0,0,WEEKDAY(B10585,2)))</f>
        <v>3</v>
      </c>
      <c r="D10585" s="74">
        <f t="shared" si="2"/>
        <v>6</v>
      </c>
      <c r="E10585" s="12">
        <f>IFERROR(VLOOKUP(A10585,'IDAR Meter Data'!$A:$B,2,1),"")</f>
        <v>174</v>
      </c>
      <c r="F10585" s="75">
        <f>IF(CECCZ="CZ03",'Outside Temp'!B10585,IF(CECCZ="CZ04",'Outside Temp'!B10586,IF(CECCZ="CZ12",'Outside Temp'!B10587, IF(CECCZ="CZ13",'Outside Temp'!B10588))))</f>
        <v>61.81666667</v>
      </c>
      <c r="G10585" s="12">
        <f t="shared" si="3"/>
        <v>1</v>
      </c>
    </row>
    <row r="10586" ht="15.75" customHeight="1">
      <c r="A10586" s="13">
        <v>42235.291666666664</v>
      </c>
      <c r="B10586" s="73">
        <f t="shared" si="1"/>
        <v>42235</v>
      </c>
      <c r="C10586" s="74">
        <f>IF(NewCustomer="Yes", IF(COUNTIF($I$2:$I$11,B10586)&gt;0,0,WEEKDAY(B10586,2)),IF(COUNTIF($I$2:$I$21,B10586)&gt;0,0,WEEKDAY(B10586,2)))</f>
        <v>3</v>
      </c>
      <c r="D10586" s="74">
        <f t="shared" si="2"/>
        <v>7</v>
      </c>
      <c r="E10586" s="12">
        <f>IFERROR(VLOOKUP(A10586,'IDAR Meter Data'!$A:$B,2,1),"")</f>
        <v>164</v>
      </c>
      <c r="F10586" s="75">
        <f>IF(CECCZ="CZ03",'Outside Temp'!B10586,IF(CECCZ="CZ04",'Outside Temp'!B10587,IF(CECCZ="CZ12",'Outside Temp'!B10588, IF(CECCZ="CZ13",'Outside Temp'!B10589))))</f>
        <v>62.1025641</v>
      </c>
      <c r="G10586" s="12">
        <f t="shared" si="3"/>
        <v>1</v>
      </c>
    </row>
    <row r="10587" ht="15.75" customHeight="1">
      <c r="A10587" s="13">
        <v>42235.302083333336</v>
      </c>
      <c r="B10587" s="73">
        <f t="shared" si="1"/>
        <v>42235</v>
      </c>
      <c r="C10587" s="74">
        <f>IF(NewCustomer="Yes", IF(COUNTIF($I$2:$I$11,B10587)&gt;0,0,WEEKDAY(B10587,2)),IF(COUNTIF($I$2:$I$21,B10587)&gt;0,0,WEEKDAY(B10587,2)))</f>
        <v>3</v>
      </c>
      <c r="D10587" s="74">
        <f t="shared" si="2"/>
        <v>7</v>
      </c>
      <c r="E10587" s="12">
        <f>IFERROR(VLOOKUP(A10587,'IDAR Meter Data'!$A:$B,2,1),"")</f>
        <v>163</v>
      </c>
      <c r="F10587" s="75">
        <f>IF(CECCZ="CZ03",'Outside Temp'!B10587,IF(CECCZ="CZ04",'Outside Temp'!B10588,IF(CECCZ="CZ12",'Outside Temp'!B10589, IF(CECCZ="CZ13",'Outside Temp'!B10590))))</f>
        <v>62.48717949</v>
      </c>
      <c r="G10587" s="12">
        <f t="shared" si="3"/>
        <v>1</v>
      </c>
    </row>
    <row r="10588" ht="15.75" customHeight="1">
      <c r="A10588" s="13">
        <v>42235.3125</v>
      </c>
      <c r="B10588" s="73">
        <f t="shared" si="1"/>
        <v>42235</v>
      </c>
      <c r="C10588" s="74">
        <f>IF(NewCustomer="Yes", IF(COUNTIF($I$2:$I$11,B10588)&gt;0,0,WEEKDAY(B10588,2)),IF(COUNTIF($I$2:$I$21,B10588)&gt;0,0,WEEKDAY(B10588,2)))</f>
        <v>3</v>
      </c>
      <c r="D10588" s="74">
        <f t="shared" si="2"/>
        <v>7</v>
      </c>
      <c r="E10588" s="12">
        <f>IFERROR(VLOOKUP(A10588,'IDAR Meter Data'!$A:$B,2,1),"")</f>
        <v>164</v>
      </c>
      <c r="F10588" s="75">
        <f>IF(CECCZ="CZ03",'Outside Temp'!B10588,IF(CECCZ="CZ04",'Outside Temp'!B10589,IF(CECCZ="CZ12",'Outside Temp'!B10590, IF(CECCZ="CZ13",'Outside Temp'!B10591))))</f>
        <v>62.87179487</v>
      </c>
      <c r="G10588" s="12">
        <f t="shared" si="3"/>
        <v>1</v>
      </c>
    </row>
    <row r="10589" ht="15.75" customHeight="1">
      <c r="A10589" s="13">
        <v>42235.322916666664</v>
      </c>
      <c r="B10589" s="73">
        <f t="shared" si="1"/>
        <v>42235</v>
      </c>
      <c r="C10589" s="74">
        <f>IF(NewCustomer="Yes", IF(COUNTIF($I$2:$I$11,B10589)&gt;0,0,WEEKDAY(B10589,2)),IF(COUNTIF($I$2:$I$21,B10589)&gt;0,0,WEEKDAY(B10589,2)))</f>
        <v>3</v>
      </c>
      <c r="D10589" s="74">
        <f t="shared" si="2"/>
        <v>7</v>
      </c>
      <c r="E10589" s="12">
        <f>IFERROR(VLOOKUP(A10589,'IDAR Meter Data'!$A:$B,2,1),"")</f>
        <v>183</v>
      </c>
      <c r="F10589" s="75">
        <f>IF(CECCZ="CZ03",'Outside Temp'!B10589,IF(CECCZ="CZ04",'Outside Temp'!B10590,IF(CECCZ="CZ12",'Outside Temp'!B10591, IF(CECCZ="CZ13",'Outside Temp'!B10592))))</f>
        <v>63.47619048</v>
      </c>
      <c r="G10589" s="12">
        <f t="shared" si="3"/>
        <v>1</v>
      </c>
    </row>
    <row r="10590" ht="15.75" customHeight="1">
      <c r="A10590" s="13">
        <v>42235.333333333336</v>
      </c>
      <c r="B10590" s="73">
        <f t="shared" si="1"/>
        <v>42235</v>
      </c>
      <c r="C10590" s="74">
        <f>IF(NewCustomer="Yes", IF(COUNTIF($I$2:$I$11,B10590)&gt;0,0,WEEKDAY(B10590,2)),IF(COUNTIF($I$2:$I$21,B10590)&gt;0,0,WEEKDAY(B10590,2)))</f>
        <v>3</v>
      </c>
      <c r="D10590" s="74">
        <f t="shared" si="2"/>
        <v>8</v>
      </c>
      <c r="E10590" s="12">
        <f>IFERROR(VLOOKUP(A10590,'IDAR Meter Data'!$A:$B,2,1),"")</f>
        <v>170</v>
      </c>
      <c r="F10590" s="75">
        <f>IF(CECCZ="CZ03",'Outside Temp'!B10590,IF(CECCZ="CZ04",'Outside Temp'!B10591,IF(CECCZ="CZ12",'Outside Temp'!B10592, IF(CECCZ="CZ13",'Outside Temp'!B10593))))</f>
        <v>64</v>
      </c>
      <c r="G10590" s="12">
        <f t="shared" si="3"/>
        <v>1</v>
      </c>
    </row>
    <row r="10591" ht="15.75" customHeight="1">
      <c r="A10591" s="13">
        <v>42235.34375</v>
      </c>
      <c r="B10591" s="73">
        <f t="shared" si="1"/>
        <v>42235</v>
      </c>
      <c r="C10591" s="74">
        <f>IF(NewCustomer="Yes", IF(COUNTIF($I$2:$I$11,B10591)&gt;0,0,WEEKDAY(B10591,2)),IF(COUNTIF($I$2:$I$21,B10591)&gt;0,0,WEEKDAY(B10591,2)))</f>
        <v>3</v>
      </c>
      <c r="D10591" s="74">
        <f t="shared" si="2"/>
        <v>8</v>
      </c>
      <c r="E10591" s="12">
        <f>IFERROR(VLOOKUP(A10591,'IDAR Meter Data'!$A:$B,2,1),"")</f>
        <v>168</v>
      </c>
      <c r="F10591" s="75">
        <f>IF(CECCZ="CZ03",'Outside Temp'!B10591,IF(CECCZ="CZ04",'Outside Temp'!B10592,IF(CECCZ="CZ12",'Outside Temp'!B10593, IF(CECCZ="CZ13",'Outside Temp'!B10594))))</f>
        <v>64</v>
      </c>
      <c r="G10591" s="12">
        <f t="shared" si="3"/>
        <v>1</v>
      </c>
    </row>
    <row r="10592" ht="15.75" customHeight="1">
      <c r="A10592" s="13">
        <v>42235.354166666664</v>
      </c>
      <c r="B10592" s="73">
        <f t="shared" si="1"/>
        <v>42235</v>
      </c>
      <c r="C10592" s="74">
        <f>IF(NewCustomer="Yes", IF(COUNTIF($I$2:$I$11,B10592)&gt;0,0,WEEKDAY(B10592,2)),IF(COUNTIF($I$2:$I$21,B10592)&gt;0,0,WEEKDAY(B10592,2)))</f>
        <v>3</v>
      </c>
      <c r="D10592" s="74">
        <f t="shared" si="2"/>
        <v>8</v>
      </c>
      <c r="E10592" s="12">
        <f>IFERROR(VLOOKUP(A10592,'IDAR Meter Data'!$A:$B,2,1),"")</f>
        <v>175</v>
      </c>
      <c r="F10592" s="75">
        <f>IF(CECCZ="CZ03",'Outside Temp'!B10592,IF(CECCZ="CZ04",'Outside Temp'!B10593,IF(CECCZ="CZ12",'Outside Temp'!B10594, IF(CECCZ="CZ13",'Outside Temp'!B10595))))</f>
        <v>64</v>
      </c>
      <c r="G10592" s="12">
        <f t="shared" si="3"/>
        <v>1</v>
      </c>
    </row>
    <row r="10593" ht="15.75" customHeight="1">
      <c r="A10593" s="13">
        <v>42235.364583333336</v>
      </c>
      <c r="B10593" s="73">
        <f t="shared" si="1"/>
        <v>42235</v>
      </c>
      <c r="C10593" s="74">
        <f>IF(NewCustomer="Yes", IF(COUNTIF($I$2:$I$11,B10593)&gt;0,0,WEEKDAY(B10593,2)),IF(COUNTIF($I$2:$I$21,B10593)&gt;0,0,WEEKDAY(B10593,2)))</f>
        <v>3</v>
      </c>
      <c r="D10593" s="74">
        <f t="shared" si="2"/>
        <v>8</v>
      </c>
      <c r="E10593" s="12">
        <f>IFERROR(VLOOKUP(A10593,'IDAR Meter Data'!$A:$B,2,1),"")</f>
        <v>184</v>
      </c>
      <c r="F10593" s="75">
        <f>IF(CECCZ="CZ03",'Outside Temp'!B10593,IF(CECCZ="CZ04",'Outside Temp'!B10594,IF(CECCZ="CZ12",'Outside Temp'!B10595, IF(CECCZ="CZ13",'Outside Temp'!B10596))))</f>
        <v>64</v>
      </c>
      <c r="G10593" s="12">
        <f t="shared" si="3"/>
        <v>1</v>
      </c>
    </row>
    <row r="10594" ht="15.75" customHeight="1">
      <c r="A10594" s="13">
        <v>42235.375</v>
      </c>
      <c r="B10594" s="73">
        <f t="shared" si="1"/>
        <v>42235</v>
      </c>
      <c r="C10594" s="74">
        <f>IF(NewCustomer="Yes", IF(COUNTIF($I$2:$I$11,B10594)&gt;0,0,WEEKDAY(B10594,2)),IF(COUNTIF($I$2:$I$21,B10594)&gt;0,0,WEEKDAY(B10594,2)))</f>
        <v>3</v>
      </c>
      <c r="D10594" s="74">
        <f t="shared" si="2"/>
        <v>9</v>
      </c>
      <c r="E10594" s="12">
        <f>IFERROR(VLOOKUP(A10594,'IDAR Meter Data'!$A:$B,2,1),"")</f>
        <v>196</v>
      </c>
      <c r="F10594" s="75">
        <f>IF(CECCZ="CZ03",'Outside Temp'!B10594,IF(CECCZ="CZ04",'Outside Temp'!B10595,IF(CECCZ="CZ12",'Outside Temp'!B10596, IF(CECCZ="CZ13",'Outside Temp'!B10597))))</f>
        <v>64.27586207</v>
      </c>
      <c r="G10594" s="12">
        <f t="shared" si="3"/>
        <v>1</v>
      </c>
    </row>
    <row r="10595" ht="15.75" customHeight="1">
      <c r="A10595" s="13">
        <v>42235.385416666664</v>
      </c>
      <c r="B10595" s="73">
        <f t="shared" si="1"/>
        <v>42235</v>
      </c>
      <c r="C10595" s="74">
        <f>IF(NewCustomer="Yes", IF(COUNTIF($I$2:$I$11,B10595)&gt;0,0,WEEKDAY(B10595,2)),IF(COUNTIF($I$2:$I$21,B10595)&gt;0,0,WEEKDAY(B10595,2)))</f>
        <v>3</v>
      </c>
      <c r="D10595" s="74">
        <f t="shared" si="2"/>
        <v>9</v>
      </c>
      <c r="E10595" s="12">
        <f>IFERROR(VLOOKUP(A10595,'IDAR Meter Data'!$A:$B,2,1),"")</f>
        <v>186</v>
      </c>
      <c r="F10595" s="75">
        <f>IF(CECCZ="CZ03",'Outside Temp'!B10595,IF(CECCZ="CZ04",'Outside Temp'!B10596,IF(CECCZ="CZ12",'Outside Temp'!B10597, IF(CECCZ="CZ13",'Outside Temp'!B10598))))</f>
        <v>65.31034483</v>
      </c>
      <c r="G10595" s="12">
        <f t="shared" si="3"/>
        <v>2</v>
      </c>
    </row>
    <row r="10596" ht="15.75" customHeight="1">
      <c r="A10596" s="13">
        <v>42235.395833333336</v>
      </c>
      <c r="B10596" s="73">
        <f t="shared" si="1"/>
        <v>42235</v>
      </c>
      <c r="C10596" s="74">
        <f>IF(NewCustomer="Yes", IF(COUNTIF($I$2:$I$11,B10596)&gt;0,0,WEEKDAY(B10596,2)),IF(COUNTIF($I$2:$I$21,B10596)&gt;0,0,WEEKDAY(B10596,2)))</f>
        <v>3</v>
      </c>
      <c r="D10596" s="74">
        <f t="shared" si="2"/>
        <v>9</v>
      </c>
      <c r="E10596" s="12">
        <f>IFERROR(VLOOKUP(A10596,'IDAR Meter Data'!$A:$B,2,1),"")</f>
        <v>195</v>
      </c>
      <c r="F10596" s="75">
        <f>IF(CECCZ="CZ03",'Outside Temp'!B10596,IF(CECCZ="CZ04",'Outside Temp'!B10597,IF(CECCZ="CZ12",'Outside Temp'!B10598, IF(CECCZ="CZ13",'Outside Temp'!B10599))))</f>
        <v>66.34482759</v>
      </c>
      <c r="G10596" s="12">
        <f t="shared" si="3"/>
        <v>2</v>
      </c>
    </row>
    <row r="10597" ht="15.75" customHeight="1">
      <c r="A10597" s="13">
        <v>42235.40625</v>
      </c>
      <c r="B10597" s="73">
        <f t="shared" si="1"/>
        <v>42235</v>
      </c>
      <c r="C10597" s="74">
        <f>IF(NewCustomer="Yes", IF(COUNTIF($I$2:$I$11,B10597)&gt;0,0,WEEKDAY(B10597,2)),IF(COUNTIF($I$2:$I$21,B10597)&gt;0,0,WEEKDAY(B10597,2)))</f>
        <v>3</v>
      </c>
      <c r="D10597" s="74">
        <f t="shared" si="2"/>
        <v>9</v>
      </c>
      <c r="E10597" s="12">
        <f>IFERROR(VLOOKUP(A10597,'IDAR Meter Data'!$A:$B,2,1),"")</f>
        <v>192</v>
      </c>
      <c r="F10597" s="75">
        <f>IF(CECCZ="CZ03",'Outside Temp'!B10597,IF(CECCZ="CZ04",'Outside Temp'!B10598,IF(CECCZ="CZ12",'Outside Temp'!B10599, IF(CECCZ="CZ13",'Outside Temp'!B10600))))</f>
        <v>67.37931034</v>
      </c>
      <c r="G10597" s="12">
        <f t="shared" si="3"/>
        <v>2</v>
      </c>
    </row>
    <row r="10598" ht="15.75" customHeight="1">
      <c r="A10598" s="13">
        <v>42235.416666666664</v>
      </c>
      <c r="B10598" s="73">
        <f t="shared" si="1"/>
        <v>42235</v>
      </c>
      <c r="C10598" s="74">
        <f>IF(NewCustomer="Yes", IF(COUNTIF($I$2:$I$11,B10598)&gt;0,0,WEEKDAY(B10598,2)),IF(COUNTIF($I$2:$I$21,B10598)&gt;0,0,WEEKDAY(B10598,2)))</f>
        <v>3</v>
      </c>
      <c r="D10598" s="74">
        <f t="shared" si="2"/>
        <v>10</v>
      </c>
      <c r="E10598" s="12">
        <f>IFERROR(VLOOKUP(A10598,'IDAR Meter Data'!$A:$B,2,1),"")</f>
        <v>208</v>
      </c>
      <c r="F10598" s="75">
        <f>IF(CECCZ="CZ03",'Outside Temp'!B10598,IF(CECCZ="CZ04",'Outside Temp'!B10599,IF(CECCZ="CZ12",'Outside Temp'!B10600, IF(CECCZ="CZ13",'Outside Temp'!B10601))))</f>
        <v>68.2</v>
      </c>
      <c r="G10598" s="12">
        <f t="shared" si="3"/>
        <v>2</v>
      </c>
    </row>
    <row r="10599" ht="15.75" customHeight="1">
      <c r="A10599" s="13">
        <v>42235.427083333336</v>
      </c>
      <c r="B10599" s="73">
        <f t="shared" si="1"/>
        <v>42235</v>
      </c>
      <c r="C10599" s="74">
        <f>IF(NewCustomer="Yes", IF(COUNTIF($I$2:$I$11,B10599)&gt;0,0,WEEKDAY(B10599,2)),IF(COUNTIF($I$2:$I$21,B10599)&gt;0,0,WEEKDAY(B10599,2)))</f>
        <v>3</v>
      </c>
      <c r="D10599" s="74">
        <f t="shared" si="2"/>
        <v>10</v>
      </c>
      <c r="E10599" s="12">
        <f>IFERROR(VLOOKUP(A10599,'IDAR Meter Data'!$A:$B,2,1),"")</f>
        <v>219</v>
      </c>
      <c r="F10599" s="75">
        <f>IF(CECCZ="CZ03",'Outside Temp'!B10599,IF(CECCZ="CZ04",'Outside Temp'!B10600,IF(CECCZ="CZ12",'Outside Temp'!B10601, IF(CECCZ="CZ13",'Outside Temp'!B10602))))</f>
        <v>68.95</v>
      </c>
      <c r="G10599" s="12">
        <f t="shared" si="3"/>
        <v>2</v>
      </c>
    </row>
    <row r="10600" ht="15.75" customHeight="1">
      <c r="A10600" s="13">
        <v>42235.4375</v>
      </c>
      <c r="B10600" s="73">
        <f t="shared" si="1"/>
        <v>42235</v>
      </c>
      <c r="C10600" s="74">
        <f>IF(NewCustomer="Yes", IF(COUNTIF($I$2:$I$11,B10600)&gt;0,0,WEEKDAY(B10600,2)),IF(COUNTIF($I$2:$I$21,B10600)&gt;0,0,WEEKDAY(B10600,2)))</f>
        <v>3</v>
      </c>
      <c r="D10600" s="74">
        <f t="shared" si="2"/>
        <v>10</v>
      </c>
      <c r="E10600" s="12">
        <f>IFERROR(VLOOKUP(A10600,'IDAR Meter Data'!$A:$B,2,1),"")</f>
        <v>200</v>
      </c>
      <c r="F10600" s="75">
        <f>IF(CECCZ="CZ03",'Outside Temp'!B10600,IF(CECCZ="CZ04",'Outside Temp'!B10601,IF(CECCZ="CZ12",'Outside Temp'!B10602, IF(CECCZ="CZ13",'Outside Temp'!B10603))))</f>
        <v>69.7</v>
      </c>
      <c r="G10600" s="12">
        <f t="shared" si="3"/>
        <v>2</v>
      </c>
    </row>
    <row r="10601" ht="15.75" customHeight="1">
      <c r="A10601" s="13">
        <v>42235.447916666664</v>
      </c>
      <c r="B10601" s="73">
        <f t="shared" si="1"/>
        <v>42235</v>
      </c>
      <c r="C10601" s="74">
        <f>IF(NewCustomer="Yes", IF(COUNTIF($I$2:$I$11,B10601)&gt;0,0,WEEKDAY(B10601,2)),IF(COUNTIF($I$2:$I$21,B10601)&gt;0,0,WEEKDAY(B10601,2)))</f>
        <v>3</v>
      </c>
      <c r="D10601" s="74">
        <f t="shared" si="2"/>
        <v>10</v>
      </c>
      <c r="E10601" s="12">
        <f>IFERROR(VLOOKUP(A10601,'IDAR Meter Data'!$A:$B,2,1),"")</f>
        <v>207</v>
      </c>
      <c r="F10601" s="75">
        <f>IF(CECCZ="CZ03",'Outside Temp'!B10601,IF(CECCZ="CZ04",'Outside Temp'!B10602,IF(CECCZ="CZ12",'Outside Temp'!B10603, IF(CECCZ="CZ13",'Outside Temp'!B10604))))</f>
        <v>70.45</v>
      </c>
      <c r="G10601" s="12">
        <f t="shared" si="3"/>
        <v>3</v>
      </c>
    </row>
    <row r="10602" ht="15.75" customHeight="1">
      <c r="A10602" s="13">
        <v>42235.458333333336</v>
      </c>
      <c r="B10602" s="73">
        <f t="shared" si="1"/>
        <v>42235</v>
      </c>
      <c r="C10602" s="74">
        <f>IF(NewCustomer="Yes", IF(COUNTIF($I$2:$I$11,B10602)&gt;0,0,WEEKDAY(B10602,2)),IF(COUNTIF($I$2:$I$21,B10602)&gt;0,0,WEEKDAY(B10602,2)))</f>
        <v>3</v>
      </c>
      <c r="D10602" s="74">
        <f t="shared" si="2"/>
        <v>11</v>
      </c>
      <c r="E10602" s="12">
        <f>IFERROR(VLOOKUP(A10602,'IDAR Meter Data'!$A:$B,2,1),"")</f>
        <v>210</v>
      </c>
      <c r="F10602" s="75">
        <f>IF(CECCZ="CZ03",'Outside Temp'!B10602,IF(CECCZ="CZ04",'Outside Temp'!B10603,IF(CECCZ="CZ12",'Outside Temp'!B10604, IF(CECCZ="CZ13",'Outside Temp'!B10605))))</f>
        <v>71.13333333</v>
      </c>
      <c r="G10602" s="12">
        <f t="shared" si="3"/>
        <v>3</v>
      </c>
    </row>
    <row r="10603" ht="15.75" customHeight="1">
      <c r="A10603" s="13">
        <v>42235.46875</v>
      </c>
      <c r="B10603" s="73">
        <f t="shared" si="1"/>
        <v>42235</v>
      </c>
      <c r="C10603" s="74">
        <f>IF(NewCustomer="Yes", IF(COUNTIF($I$2:$I$11,B10603)&gt;0,0,WEEKDAY(B10603,2)),IF(COUNTIF($I$2:$I$21,B10603)&gt;0,0,WEEKDAY(B10603,2)))</f>
        <v>3</v>
      </c>
      <c r="D10603" s="74">
        <f t="shared" si="2"/>
        <v>11</v>
      </c>
      <c r="E10603" s="12">
        <f>IFERROR(VLOOKUP(A10603,'IDAR Meter Data'!$A:$B,2,1),"")</f>
        <v>230</v>
      </c>
      <c r="F10603" s="75">
        <f>IF(CECCZ="CZ03",'Outside Temp'!B10603,IF(CECCZ="CZ04",'Outside Temp'!B10604,IF(CECCZ="CZ12",'Outside Temp'!B10605, IF(CECCZ="CZ13",'Outside Temp'!B10606))))</f>
        <v>71.63333333</v>
      </c>
      <c r="G10603" s="12">
        <f t="shared" si="3"/>
        <v>3</v>
      </c>
    </row>
    <row r="10604" ht="15.75" customHeight="1">
      <c r="A10604" s="13">
        <v>42235.479166666664</v>
      </c>
      <c r="B10604" s="73">
        <f t="shared" si="1"/>
        <v>42235</v>
      </c>
      <c r="C10604" s="74">
        <f>IF(NewCustomer="Yes", IF(COUNTIF($I$2:$I$11,B10604)&gt;0,0,WEEKDAY(B10604,2)),IF(COUNTIF($I$2:$I$21,B10604)&gt;0,0,WEEKDAY(B10604,2)))</f>
        <v>3</v>
      </c>
      <c r="D10604" s="74">
        <f t="shared" si="2"/>
        <v>11</v>
      </c>
      <c r="E10604" s="12">
        <f>IFERROR(VLOOKUP(A10604,'IDAR Meter Data'!$A:$B,2,1),"")</f>
        <v>202</v>
      </c>
      <c r="F10604" s="75">
        <f>IF(CECCZ="CZ03",'Outside Temp'!B10604,IF(CECCZ="CZ04",'Outside Temp'!B10605,IF(CECCZ="CZ12",'Outside Temp'!B10606, IF(CECCZ="CZ13",'Outside Temp'!B10607))))</f>
        <v>72.13333333</v>
      </c>
      <c r="G10604" s="12">
        <f t="shared" si="3"/>
        <v>3</v>
      </c>
    </row>
    <row r="10605" ht="15.75" customHeight="1">
      <c r="A10605" s="13">
        <v>42235.489583333336</v>
      </c>
      <c r="B10605" s="73">
        <f t="shared" si="1"/>
        <v>42235</v>
      </c>
      <c r="C10605" s="74">
        <f>IF(NewCustomer="Yes", IF(COUNTIF($I$2:$I$11,B10605)&gt;0,0,WEEKDAY(B10605,2)),IF(COUNTIF($I$2:$I$21,B10605)&gt;0,0,WEEKDAY(B10605,2)))</f>
        <v>3</v>
      </c>
      <c r="D10605" s="74">
        <f t="shared" si="2"/>
        <v>11</v>
      </c>
      <c r="E10605" s="12">
        <f>IFERROR(VLOOKUP(A10605,'IDAR Meter Data'!$A:$B,2,1),"")</f>
        <v>212</v>
      </c>
      <c r="F10605" s="75">
        <f>IF(CECCZ="CZ03",'Outside Temp'!B10605,IF(CECCZ="CZ04",'Outside Temp'!B10606,IF(CECCZ="CZ12",'Outside Temp'!B10607, IF(CECCZ="CZ13",'Outside Temp'!B10608))))</f>
        <v>72.63333333</v>
      </c>
      <c r="G10605" s="12">
        <f t="shared" si="3"/>
        <v>3</v>
      </c>
    </row>
    <row r="10606" ht="15.75" customHeight="1">
      <c r="A10606" s="13">
        <v>42235.5</v>
      </c>
      <c r="B10606" s="73">
        <f t="shared" si="1"/>
        <v>42235</v>
      </c>
      <c r="C10606" s="74">
        <f>IF(NewCustomer="Yes", IF(COUNTIF($I$2:$I$11,B10606)&gt;0,0,WEEKDAY(B10606,2)),IF(COUNTIF($I$2:$I$21,B10606)&gt;0,0,WEEKDAY(B10606,2)))</f>
        <v>3</v>
      </c>
      <c r="D10606" s="74">
        <f t="shared" si="2"/>
        <v>12</v>
      </c>
      <c r="E10606" s="12">
        <f>IFERROR(VLOOKUP(A10606,'IDAR Meter Data'!$A:$B,2,1),"")</f>
        <v>217</v>
      </c>
      <c r="F10606" s="75">
        <f>IF(CECCZ="CZ03",'Outside Temp'!B10606,IF(CECCZ="CZ04",'Outside Temp'!B10607,IF(CECCZ="CZ12",'Outside Temp'!B10608, IF(CECCZ="CZ13",'Outside Temp'!B10609))))</f>
        <v>73</v>
      </c>
      <c r="G10606" s="12">
        <f t="shared" si="3"/>
        <v>3</v>
      </c>
    </row>
    <row r="10607" ht="15.75" customHeight="1">
      <c r="A10607" s="13">
        <v>42235.510416666664</v>
      </c>
      <c r="B10607" s="73">
        <f t="shared" si="1"/>
        <v>42235</v>
      </c>
      <c r="C10607" s="74">
        <f>IF(NewCustomer="Yes", IF(COUNTIF($I$2:$I$11,B10607)&gt;0,0,WEEKDAY(B10607,2)),IF(COUNTIF($I$2:$I$21,B10607)&gt;0,0,WEEKDAY(B10607,2)))</f>
        <v>3</v>
      </c>
      <c r="D10607" s="74">
        <f t="shared" si="2"/>
        <v>12</v>
      </c>
      <c r="E10607" s="12">
        <f>IFERROR(VLOOKUP(A10607,'IDAR Meter Data'!$A:$B,2,1),"")</f>
        <v>216</v>
      </c>
      <c r="F10607" s="75">
        <f>IF(CECCZ="CZ03",'Outside Temp'!B10607,IF(CECCZ="CZ04",'Outside Temp'!B10608,IF(CECCZ="CZ12",'Outside Temp'!B10609, IF(CECCZ="CZ13",'Outside Temp'!B10610))))</f>
        <v>73</v>
      </c>
      <c r="G10607" s="12">
        <f t="shared" si="3"/>
        <v>3</v>
      </c>
    </row>
    <row r="10608" ht="15.75" customHeight="1">
      <c r="A10608" s="13">
        <v>42235.520833333336</v>
      </c>
      <c r="B10608" s="73">
        <f t="shared" si="1"/>
        <v>42235</v>
      </c>
      <c r="C10608" s="74">
        <f>IF(NewCustomer="Yes", IF(COUNTIF($I$2:$I$11,B10608)&gt;0,0,WEEKDAY(B10608,2)),IF(COUNTIF($I$2:$I$21,B10608)&gt;0,0,WEEKDAY(B10608,2)))</f>
        <v>3</v>
      </c>
      <c r="D10608" s="74">
        <f t="shared" si="2"/>
        <v>12</v>
      </c>
      <c r="E10608" s="12">
        <f>IFERROR(VLOOKUP(A10608,'IDAR Meter Data'!$A:$B,2,1),"")</f>
        <v>234</v>
      </c>
      <c r="F10608" s="75">
        <f>IF(CECCZ="CZ03",'Outside Temp'!B10608,IF(CECCZ="CZ04",'Outside Temp'!B10609,IF(CECCZ="CZ12",'Outside Temp'!B10610, IF(CECCZ="CZ13",'Outside Temp'!B10611))))</f>
        <v>73</v>
      </c>
      <c r="G10608" s="12">
        <f t="shared" si="3"/>
        <v>3</v>
      </c>
    </row>
    <row r="10609" ht="15.75" customHeight="1">
      <c r="A10609" s="13">
        <v>42235.53125</v>
      </c>
      <c r="B10609" s="73">
        <f t="shared" si="1"/>
        <v>42235</v>
      </c>
      <c r="C10609" s="74">
        <f>IF(NewCustomer="Yes", IF(COUNTIF($I$2:$I$11,B10609)&gt;0,0,WEEKDAY(B10609,2)),IF(COUNTIF($I$2:$I$21,B10609)&gt;0,0,WEEKDAY(B10609,2)))</f>
        <v>3</v>
      </c>
      <c r="D10609" s="74">
        <f t="shared" si="2"/>
        <v>12</v>
      </c>
      <c r="E10609" s="12">
        <f>IFERROR(VLOOKUP(A10609,'IDAR Meter Data'!$A:$B,2,1),"")</f>
        <v>225</v>
      </c>
      <c r="F10609" s="75">
        <f>IF(CECCZ="CZ03",'Outside Temp'!B10609,IF(CECCZ="CZ04",'Outside Temp'!B10610,IF(CECCZ="CZ12",'Outside Temp'!B10611, IF(CECCZ="CZ13",'Outside Temp'!B10612))))</f>
        <v>73</v>
      </c>
      <c r="G10609" s="12">
        <f t="shared" si="3"/>
        <v>3</v>
      </c>
    </row>
    <row r="10610" ht="15.75" customHeight="1">
      <c r="A10610" s="13">
        <v>42235.541666666664</v>
      </c>
      <c r="B10610" s="73">
        <f t="shared" si="1"/>
        <v>42235</v>
      </c>
      <c r="C10610" s="74">
        <f>IF(NewCustomer="Yes", IF(COUNTIF($I$2:$I$11,B10610)&gt;0,0,WEEKDAY(B10610,2)),IF(COUNTIF($I$2:$I$21,B10610)&gt;0,0,WEEKDAY(B10610,2)))</f>
        <v>3</v>
      </c>
      <c r="D10610" s="74">
        <f t="shared" si="2"/>
        <v>13</v>
      </c>
      <c r="E10610" s="12">
        <f>IFERROR(VLOOKUP(A10610,'IDAR Meter Data'!$A:$B,2,1),"")</f>
        <v>214</v>
      </c>
      <c r="F10610" s="75">
        <f>IF(CECCZ="CZ03",'Outside Temp'!B10610,IF(CECCZ="CZ04",'Outside Temp'!B10611,IF(CECCZ="CZ12",'Outside Temp'!B10612, IF(CECCZ="CZ13",'Outside Temp'!B10613))))</f>
        <v>73</v>
      </c>
      <c r="G10610" s="12">
        <f t="shared" si="3"/>
        <v>3</v>
      </c>
    </row>
    <row r="10611" ht="15.75" customHeight="1">
      <c r="A10611" s="13">
        <v>42235.552083333336</v>
      </c>
      <c r="B10611" s="73">
        <f t="shared" si="1"/>
        <v>42235</v>
      </c>
      <c r="C10611" s="74">
        <f>IF(NewCustomer="Yes", IF(COUNTIF($I$2:$I$11,B10611)&gt;0,0,WEEKDAY(B10611,2)),IF(COUNTIF($I$2:$I$21,B10611)&gt;0,0,WEEKDAY(B10611,2)))</f>
        <v>3</v>
      </c>
      <c r="D10611" s="74">
        <f t="shared" si="2"/>
        <v>13</v>
      </c>
      <c r="E10611" s="12">
        <f>IFERROR(VLOOKUP(A10611,'IDAR Meter Data'!$A:$B,2,1),"")</f>
        <v>226</v>
      </c>
      <c r="F10611" s="75">
        <f>IF(CECCZ="CZ03",'Outside Temp'!B10611,IF(CECCZ="CZ04",'Outside Temp'!B10612,IF(CECCZ="CZ12",'Outside Temp'!B10613, IF(CECCZ="CZ13",'Outside Temp'!B10614))))</f>
        <v>73</v>
      </c>
      <c r="G10611" s="12">
        <f t="shared" si="3"/>
        <v>3</v>
      </c>
    </row>
    <row r="10612" ht="15.75" customHeight="1">
      <c r="A10612" s="13">
        <v>42235.5625</v>
      </c>
      <c r="B10612" s="73">
        <f t="shared" si="1"/>
        <v>42235</v>
      </c>
      <c r="C10612" s="74">
        <f>IF(NewCustomer="Yes", IF(COUNTIF($I$2:$I$11,B10612)&gt;0,0,WEEKDAY(B10612,2)),IF(COUNTIF($I$2:$I$21,B10612)&gt;0,0,WEEKDAY(B10612,2)))</f>
        <v>3</v>
      </c>
      <c r="D10612" s="74">
        <f t="shared" si="2"/>
        <v>13</v>
      </c>
      <c r="E10612" s="12">
        <f>IFERROR(VLOOKUP(A10612,'IDAR Meter Data'!$A:$B,2,1),"")</f>
        <v>242</v>
      </c>
      <c r="F10612" s="75">
        <f>IF(CECCZ="CZ03",'Outside Temp'!B10612,IF(CECCZ="CZ04",'Outside Temp'!B10613,IF(CECCZ="CZ12",'Outside Temp'!B10614, IF(CECCZ="CZ13",'Outside Temp'!B10615))))</f>
        <v>73</v>
      </c>
      <c r="G10612" s="12">
        <f t="shared" si="3"/>
        <v>3</v>
      </c>
    </row>
    <row r="10613" ht="15.75" customHeight="1">
      <c r="A10613" s="13">
        <v>42235.572916666664</v>
      </c>
      <c r="B10613" s="73">
        <f t="shared" si="1"/>
        <v>42235</v>
      </c>
      <c r="C10613" s="74">
        <f>IF(NewCustomer="Yes", IF(COUNTIF($I$2:$I$11,B10613)&gt;0,0,WEEKDAY(B10613,2)),IF(COUNTIF($I$2:$I$21,B10613)&gt;0,0,WEEKDAY(B10613,2)))</f>
        <v>3</v>
      </c>
      <c r="D10613" s="74">
        <f t="shared" si="2"/>
        <v>13</v>
      </c>
      <c r="E10613" s="12">
        <f>IFERROR(VLOOKUP(A10613,'IDAR Meter Data'!$A:$B,2,1),"")</f>
        <v>231</v>
      </c>
      <c r="F10613" s="75">
        <f>IF(CECCZ="CZ03",'Outside Temp'!B10613,IF(CECCZ="CZ04",'Outside Temp'!B10614,IF(CECCZ="CZ12",'Outside Temp'!B10615, IF(CECCZ="CZ13",'Outside Temp'!B10616))))</f>
        <v>73</v>
      </c>
      <c r="G10613" s="12">
        <f t="shared" si="3"/>
        <v>3</v>
      </c>
    </row>
    <row r="10614" ht="15.75" customHeight="1">
      <c r="A10614" s="13">
        <v>42235.583333333336</v>
      </c>
      <c r="B10614" s="73">
        <f t="shared" si="1"/>
        <v>42235</v>
      </c>
      <c r="C10614" s="74">
        <f>IF(NewCustomer="Yes", IF(COUNTIF($I$2:$I$11,B10614)&gt;0,0,WEEKDAY(B10614,2)),IF(COUNTIF($I$2:$I$21,B10614)&gt;0,0,WEEKDAY(B10614,2)))</f>
        <v>3</v>
      </c>
      <c r="D10614" s="74">
        <f t="shared" si="2"/>
        <v>14</v>
      </c>
      <c r="E10614" s="12">
        <f>IFERROR(VLOOKUP(A10614,'IDAR Meter Data'!$A:$B,2,1),"")</f>
        <v>234</v>
      </c>
      <c r="F10614" s="75">
        <f>IF(CECCZ="CZ03",'Outside Temp'!B10614,IF(CECCZ="CZ04",'Outside Temp'!B10615,IF(CECCZ="CZ12",'Outside Temp'!B10616, IF(CECCZ="CZ13",'Outside Temp'!B10617))))</f>
        <v>73</v>
      </c>
      <c r="G10614" s="12">
        <f t="shared" si="3"/>
        <v>3</v>
      </c>
    </row>
    <row r="10615" ht="15.75" customHeight="1">
      <c r="A10615" s="13">
        <v>42235.59375</v>
      </c>
      <c r="B10615" s="73">
        <f t="shared" si="1"/>
        <v>42235</v>
      </c>
      <c r="C10615" s="74">
        <f>IF(NewCustomer="Yes", IF(COUNTIF($I$2:$I$11,B10615)&gt;0,0,WEEKDAY(B10615,2)),IF(COUNTIF($I$2:$I$21,B10615)&gt;0,0,WEEKDAY(B10615,2)))</f>
        <v>3</v>
      </c>
      <c r="D10615" s="74">
        <f t="shared" si="2"/>
        <v>14</v>
      </c>
      <c r="E10615" s="12">
        <f>IFERROR(VLOOKUP(A10615,'IDAR Meter Data'!$A:$B,2,1),"")</f>
        <v>232</v>
      </c>
      <c r="F10615" s="75">
        <f>IF(CECCZ="CZ03",'Outside Temp'!B10615,IF(CECCZ="CZ04",'Outside Temp'!B10616,IF(CECCZ="CZ12",'Outside Temp'!B10617, IF(CECCZ="CZ13",'Outside Temp'!B10618))))</f>
        <v>73</v>
      </c>
      <c r="G10615" s="12">
        <f t="shared" si="3"/>
        <v>3</v>
      </c>
    </row>
    <row r="10616" ht="15.75" customHeight="1">
      <c r="A10616" s="13">
        <v>42235.604166666664</v>
      </c>
      <c r="B10616" s="73">
        <f t="shared" si="1"/>
        <v>42235</v>
      </c>
      <c r="C10616" s="74">
        <f>IF(NewCustomer="Yes", IF(COUNTIF($I$2:$I$11,B10616)&gt;0,0,WEEKDAY(B10616,2)),IF(COUNTIF($I$2:$I$21,B10616)&gt;0,0,WEEKDAY(B10616,2)))</f>
        <v>3</v>
      </c>
      <c r="D10616" s="74">
        <f t="shared" si="2"/>
        <v>14</v>
      </c>
      <c r="E10616" s="12">
        <f>IFERROR(VLOOKUP(A10616,'IDAR Meter Data'!$A:$B,2,1),"")</f>
        <v>244</v>
      </c>
      <c r="F10616" s="75">
        <f>IF(CECCZ="CZ03",'Outside Temp'!B10616,IF(CECCZ="CZ04",'Outside Temp'!B10617,IF(CECCZ="CZ12",'Outside Temp'!B10618, IF(CECCZ="CZ13",'Outside Temp'!B10619))))</f>
        <v>73</v>
      </c>
      <c r="G10616" s="12">
        <f t="shared" si="3"/>
        <v>3</v>
      </c>
    </row>
    <row r="10617" ht="15.75" customHeight="1">
      <c r="A10617" s="13">
        <v>42235.614583333336</v>
      </c>
      <c r="B10617" s="73">
        <f t="shared" si="1"/>
        <v>42235</v>
      </c>
      <c r="C10617" s="74">
        <f>IF(NewCustomer="Yes", IF(COUNTIF($I$2:$I$11,B10617)&gt;0,0,WEEKDAY(B10617,2)),IF(COUNTIF($I$2:$I$21,B10617)&gt;0,0,WEEKDAY(B10617,2)))</f>
        <v>3</v>
      </c>
      <c r="D10617" s="74">
        <f t="shared" si="2"/>
        <v>14</v>
      </c>
      <c r="E10617" s="12">
        <f>IFERROR(VLOOKUP(A10617,'IDAR Meter Data'!$A:$B,2,1),"")</f>
        <v>245</v>
      </c>
      <c r="F10617" s="75">
        <f>IF(CECCZ="CZ03",'Outside Temp'!B10617,IF(CECCZ="CZ04",'Outside Temp'!B10618,IF(CECCZ="CZ12",'Outside Temp'!B10619, IF(CECCZ="CZ13",'Outside Temp'!B10620))))</f>
        <v>73</v>
      </c>
      <c r="G10617" s="12">
        <f t="shared" si="3"/>
        <v>3</v>
      </c>
    </row>
    <row r="10618" ht="15.75" customHeight="1">
      <c r="A10618" s="13">
        <v>42235.625</v>
      </c>
      <c r="B10618" s="73">
        <f t="shared" si="1"/>
        <v>42235</v>
      </c>
      <c r="C10618" s="74">
        <f>IF(NewCustomer="Yes", IF(COUNTIF($I$2:$I$11,B10618)&gt;0,0,WEEKDAY(B10618,2)),IF(COUNTIF($I$2:$I$21,B10618)&gt;0,0,WEEKDAY(B10618,2)))</f>
        <v>3</v>
      </c>
      <c r="D10618" s="74">
        <f t="shared" si="2"/>
        <v>15</v>
      </c>
      <c r="E10618" s="12">
        <f>IFERROR(VLOOKUP(A10618,'IDAR Meter Data'!$A:$B,2,1),"")</f>
        <v>239</v>
      </c>
      <c r="F10618" s="75">
        <f>IF(CECCZ="CZ03",'Outside Temp'!B10618,IF(CECCZ="CZ04",'Outside Temp'!B10619,IF(CECCZ="CZ12",'Outside Temp'!B10620, IF(CECCZ="CZ13",'Outside Temp'!B10621))))</f>
        <v>72.93333333</v>
      </c>
      <c r="G10618" s="12">
        <f t="shared" si="3"/>
        <v>3</v>
      </c>
    </row>
    <row r="10619" ht="15.75" customHeight="1">
      <c r="A10619" s="13">
        <v>42235.635416666664</v>
      </c>
      <c r="B10619" s="73">
        <f t="shared" si="1"/>
        <v>42235</v>
      </c>
      <c r="C10619" s="74">
        <f>IF(NewCustomer="Yes", IF(COUNTIF($I$2:$I$11,B10619)&gt;0,0,WEEKDAY(B10619,2)),IF(COUNTIF($I$2:$I$21,B10619)&gt;0,0,WEEKDAY(B10619,2)))</f>
        <v>3</v>
      </c>
      <c r="D10619" s="74">
        <f t="shared" si="2"/>
        <v>15</v>
      </c>
      <c r="E10619" s="12">
        <f>IFERROR(VLOOKUP(A10619,'IDAR Meter Data'!$A:$B,2,1),"")</f>
        <v>227</v>
      </c>
      <c r="F10619" s="75">
        <f>IF(CECCZ="CZ03",'Outside Temp'!B10619,IF(CECCZ="CZ04",'Outside Temp'!B10620,IF(CECCZ="CZ12",'Outside Temp'!B10621, IF(CECCZ="CZ13",'Outside Temp'!B10622))))</f>
        <v>72.68333333</v>
      </c>
      <c r="G10619" s="12">
        <f t="shared" si="3"/>
        <v>3</v>
      </c>
    </row>
    <row r="10620" ht="15.75" customHeight="1">
      <c r="A10620" s="13">
        <v>42235.645833333336</v>
      </c>
      <c r="B10620" s="73">
        <f t="shared" si="1"/>
        <v>42235</v>
      </c>
      <c r="C10620" s="74">
        <f>IF(NewCustomer="Yes", IF(COUNTIF($I$2:$I$11,B10620)&gt;0,0,WEEKDAY(B10620,2)),IF(COUNTIF($I$2:$I$21,B10620)&gt;0,0,WEEKDAY(B10620,2)))</f>
        <v>3</v>
      </c>
      <c r="D10620" s="74">
        <f t="shared" si="2"/>
        <v>15</v>
      </c>
      <c r="E10620" s="12">
        <f>IFERROR(VLOOKUP(A10620,'IDAR Meter Data'!$A:$B,2,1),"")</f>
        <v>243</v>
      </c>
      <c r="F10620" s="75">
        <f>IF(CECCZ="CZ03",'Outside Temp'!B10620,IF(CECCZ="CZ04",'Outside Temp'!B10621,IF(CECCZ="CZ12",'Outside Temp'!B10622, IF(CECCZ="CZ13",'Outside Temp'!B10623))))</f>
        <v>72.43333333</v>
      </c>
      <c r="G10620" s="12">
        <f t="shared" si="3"/>
        <v>3</v>
      </c>
    </row>
    <row r="10621" ht="15.75" customHeight="1">
      <c r="A10621" s="13">
        <v>42235.65625</v>
      </c>
      <c r="B10621" s="73">
        <f t="shared" si="1"/>
        <v>42235</v>
      </c>
      <c r="C10621" s="74">
        <f>IF(NewCustomer="Yes", IF(COUNTIF($I$2:$I$11,B10621)&gt;0,0,WEEKDAY(B10621,2)),IF(COUNTIF($I$2:$I$21,B10621)&gt;0,0,WEEKDAY(B10621,2)))</f>
        <v>3</v>
      </c>
      <c r="D10621" s="74">
        <f t="shared" si="2"/>
        <v>15</v>
      </c>
      <c r="E10621" s="12">
        <f>IFERROR(VLOOKUP(A10621,'IDAR Meter Data'!$A:$B,2,1),"")</f>
        <v>230</v>
      </c>
      <c r="F10621" s="75">
        <f>IF(CECCZ="CZ03",'Outside Temp'!B10621,IF(CECCZ="CZ04",'Outside Temp'!B10622,IF(CECCZ="CZ12",'Outside Temp'!B10623, IF(CECCZ="CZ13",'Outside Temp'!B10624))))</f>
        <v>72.18333333</v>
      </c>
      <c r="G10621" s="12">
        <f t="shared" si="3"/>
        <v>3</v>
      </c>
    </row>
    <row r="10622" ht="15.75" customHeight="1">
      <c r="A10622" s="13">
        <v>42235.666666666664</v>
      </c>
      <c r="B10622" s="73">
        <f t="shared" si="1"/>
        <v>42235</v>
      </c>
      <c r="C10622" s="74">
        <f>IF(NewCustomer="Yes", IF(COUNTIF($I$2:$I$11,B10622)&gt;0,0,WEEKDAY(B10622,2)),IF(COUNTIF($I$2:$I$21,B10622)&gt;0,0,WEEKDAY(B10622,2)))</f>
        <v>3</v>
      </c>
      <c r="D10622" s="74">
        <f t="shared" si="2"/>
        <v>16</v>
      </c>
      <c r="E10622" s="12">
        <f>IFERROR(VLOOKUP(A10622,'IDAR Meter Data'!$A:$B,2,1),"")</f>
        <v>263</v>
      </c>
      <c r="F10622" s="75">
        <f>IF(CECCZ="CZ03",'Outside Temp'!B10622,IF(CECCZ="CZ04",'Outside Temp'!B10623,IF(CECCZ="CZ12",'Outside Temp'!B10624, IF(CECCZ="CZ13",'Outside Temp'!B10625))))</f>
        <v>71.8</v>
      </c>
      <c r="G10622" s="12">
        <f t="shared" si="3"/>
        <v>3</v>
      </c>
    </row>
    <row r="10623" ht="15.75" customHeight="1">
      <c r="A10623" s="13">
        <v>42235.677083333336</v>
      </c>
      <c r="B10623" s="73">
        <f t="shared" si="1"/>
        <v>42235</v>
      </c>
      <c r="C10623" s="74">
        <f>IF(NewCustomer="Yes", IF(COUNTIF($I$2:$I$11,B10623)&gt;0,0,WEEKDAY(B10623,2)),IF(COUNTIF($I$2:$I$21,B10623)&gt;0,0,WEEKDAY(B10623,2)))</f>
        <v>3</v>
      </c>
      <c r="D10623" s="74">
        <f t="shared" si="2"/>
        <v>16</v>
      </c>
      <c r="E10623" s="12">
        <f>IFERROR(VLOOKUP(A10623,'IDAR Meter Data'!$A:$B,2,1),"")</f>
        <v>234</v>
      </c>
      <c r="F10623" s="75">
        <f>IF(CECCZ="CZ03",'Outside Temp'!B10623,IF(CECCZ="CZ04",'Outside Temp'!B10624,IF(CECCZ="CZ12",'Outside Temp'!B10625, IF(CECCZ="CZ13",'Outside Temp'!B10626))))</f>
        <v>71.05</v>
      </c>
      <c r="G10623" s="12">
        <f t="shared" si="3"/>
        <v>3</v>
      </c>
    </row>
    <row r="10624" ht="15.75" customHeight="1">
      <c r="A10624" s="13">
        <v>42235.6875</v>
      </c>
      <c r="B10624" s="73">
        <f t="shared" si="1"/>
        <v>42235</v>
      </c>
      <c r="C10624" s="74">
        <f>IF(NewCustomer="Yes", IF(COUNTIF($I$2:$I$11,B10624)&gt;0,0,WEEKDAY(B10624,2)),IF(COUNTIF($I$2:$I$21,B10624)&gt;0,0,WEEKDAY(B10624,2)))</f>
        <v>3</v>
      </c>
      <c r="D10624" s="74">
        <f t="shared" si="2"/>
        <v>16</v>
      </c>
      <c r="E10624" s="12">
        <f>IFERROR(VLOOKUP(A10624,'IDAR Meter Data'!$A:$B,2,1),"")</f>
        <v>245</v>
      </c>
      <c r="F10624" s="75">
        <f>IF(CECCZ="CZ03",'Outside Temp'!B10624,IF(CECCZ="CZ04",'Outside Temp'!B10625,IF(CECCZ="CZ12",'Outside Temp'!B10626, IF(CECCZ="CZ13",'Outside Temp'!B10627))))</f>
        <v>70.3</v>
      </c>
      <c r="G10624" s="12">
        <f t="shared" si="3"/>
        <v>3</v>
      </c>
    </row>
    <row r="10625" ht="15.75" customHeight="1">
      <c r="A10625" s="13">
        <v>42235.697916666664</v>
      </c>
      <c r="B10625" s="73">
        <f t="shared" si="1"/>
        <v>42235</v>
      </c>
      <c r="C10625" s="74">
        <f>IF(NewCustomer="Yes", IF(COUNTIF($I$2:$I$11,B10625)&gt;0,0,WEEKDAY(B10625,2)),IF(COUNTIF($I$2:$I$21,B10625)&gt;0,0,WEEKDAY(B10625,2)))</f>
        <v>3</v>
      </c>
      <c r="D10625" s="74">
        <f t="shared" si="2"/>
        <v>16</v>
      </c>
      <c r="E10625" s="12">
        <f>IFERROR(VLOOKUP(A10625,'IDAR Meter Data'!$A:$B,2,1),"")</f>
        <v>238</v>
      </c>
      <c r="F10625" s="75">
        <f>IF(CECCZ="CZ03",'Outside Temp'!B10625,IF(CECCZ="CZ04",'Outside Temp'!B10626,IF(CECCZ="CZ12",'Outside Temp'!B10627, IF(CECCZ="CZ13",'Outside Temp'!B10628))))</f>
        <v>69.55</v>
      </c>
      <c r="G10625" s="12">
        <f t="shared" si="3"/>
        <v>2</v>
      </c>
    </row>
    <row r="10626" ht="15.75" customHeight="1">
      <c r="A10626" s="13">
        <v>42235.708333333336</v>
      </c>
      <c r="B10626" s="73">
        <f t="shared" si="1"/>
        <v>42235</v>
      </c>
      <c r="C10626" s="74">
        <f>IF(NewCustomer="Yes", IF(COUNTIF($I$2:$I$11,B10626)&gt;0,0,WEEKDAY(B10626,2)),IF(COUNTIF($I$2:$I$21,B10626)&gt;0,0,WEEKDAY(B10626,2)))</f>
        <v>3</v>
      </c>
      <c r="D10626" s="74">
        <f t="shared" si="2"/>
        <v>17</v>
      </c>
      <c r="E10626" s="12">
        <f>IFERROR(VLOOKUP(A10626,'IDAR Meter Data'!$A:$B,2,1),"")</f>
        <v>243</v>
      </c>
      <c r="F10626" s="75">
        <f>IF(CECCZ="CZ03",'Outside Temp'!B10626,IF(CECCZ="CZ04",'Outside Temp'!B10627,IF(CECCZ="CZ12",'Outside Temp'!B10628, IF(CECCZ="CZ13",'Outside Temp'!B10629))))</f>
        <v>68.86666667</v>
      </c>
      <c r="G10626" s="12">
        <f t="shared" si="3"/>
        <v>2</v>
      </c>
    </row>
    <row r="10627" ht="15.75" customHeight="1">
      <c r="A10627" s="13">
        <v>42235.71875</v>
      </c>
      <c r="B10627" s="73">
        <f t="shared" si="1"/>
        <v>42235</v>
      </c>
      <c r="C10627" s="74">
        <f>IF(NewCustomer="Yes", IF(COUNTIF($I$2:$I$11,B10627)&gt;0,0,WEEKDAY(B10627,2)),IF(COUNTIF($I$2:$I$21,B10627)&gt;0,0,WEEKDAY(B10627,2)))</f>
        <v>3</v>
      </c>
      <c r="D10627" s="74">
        <f t="shared" si="2"/>
        <v>17</v>
      </c>
      <c r="E10627" s="12">
        <f>IFERROR(VLOOKUP(A10627,'IDAR Meter Data'!$A:$B,2,1),"")</f>
        <v>252</v>
      </c>
      <c r="F10627" s="75">
        <f>IF(CECCZ="CZ03",'Outside Temp'!B10627,IF(CECCZ="CZ04",'Outside Temp'!B10628,IF(CECCZ="CZ12",'Outside Temp'!B10629, IF(CECCZ="CZ13",'Outside Temp'!B10630))))</f>
        <v>68.36666667</v>
      </c>
      <c r="G10627" s="12">
        <f t="shared" si="3"/>
        <v>2</v>
      </c>
    </row>
    <row r="10628" ht="15.75" customHeight="1">
      <c r="A10628" s="13">
        <v>42235.729166666664</v>
      </c>
      <c r="B10628" s="73">
        <f t="shared" si="1"/>
        <v>42235</v>
      </c>
      <c r="C10628" s="74">
        <f>IF(NewCustomer="Yes", IF(COUNTIF($I$2:$I$11,B10628)&gt;0,0,WEEKDAY(B10628,2)),IF(COUNTIF($I$2:$I$21,B10628)&gt;0,0,WEEKDAY(B10628,2)))</f>
        <v>3</v>
      </c>
      <c r="D10628" s="74">
        <f t="shared" si="2"/>
        <v>17</v>
      </c>
      <c r="E10628" s="12">
        <f>IFERROR(VLOOKUP(A10628,'IDAR Meter Data'!$A:$B,2,1),"")</f>
        <v>253</v>
      </c>
      <c r="F10628" s="75">
        <f>IF(CECCZ="CZ03",'Outside Temp'!B10628,IF(CECCZ="CZ04",'Outside Temp'!B10629,IF(CECCZ="CZ12",'Outside Temp'!B10630, IF(CECCZ="CZ13",'Outside Temp'!B10631))))</f>
        <v>67.86666667</v>
      </c>
      <c r="G10628" s="12">
        <f t="shared" si="3"/>
        <v>2</v>
      </c>
    </row>
    <row r="10629" ht="15.75" customHeight="1">
      <c r="A10629" s="13">
        <v>42235.739583333336</v>
      </c>
      <c r="B10629" s="73">
        <f t="shared" si="1"/>
        <v>42235</v>
      </c>
      <c r="C10629" s="74">
        <f>IF(NewCustomer="Yes", IF(COUNTIF($I$2:$I$11,B10629)&gt;0,0,WEEKDAY(B10629,2)),IF(COUNTIF($I$2:$I$21,B10629)&gt;0,0,WEEKDAY(B10629,2)))</f>
        <v>3</v>
      </c>
      <c r="D10629" s="74">
        <f t="shared" si="2"/>
        <v>17</v>
      </c>
      <c r="E10629" s="12">
        <f>IFERROR(VLOOKUP(A10629,'IDAR Meter Data'!$A:$B,2,1),"")</f>
        <v>236</v>
      </c>
      <c r="F10629" s="75">
        <f>IF(CECCZ="CZ03",'Outside Temp'!B10629,IF(CECCZ="CZ04",'Outside Temp'!B10630,IF(CECCZ="CZ12",'Outside Temp'!B10631, IF(CECCZ="CZ13",'Outside Temp'!B10632))))</f>
        <v>67.36666667</v>
      </c>
      <c r="G10629" s="12">
        <f t="shared" si="3"/>
        <v>2</v>
      </c>
    </row>
    <row r="10630" ht="15.75" customHeight="1">
      <c r="A10630" s="13">
        <v>42235.75</v>
      </c>
      <c r="B10630" s="73">
        <f t="shared" si="1"/>
        <v>42235</v>
      </c>
      <c r="C10630" s="74">
        <f>IF(NewCustomer="Yes", IF(COUNTIF($I$2:$I$11,B10630)&gt;0,0,WEEKDAY(B10630,2)),IF(COUNTIF($I$2:$I$21,B10630)&gt;0,0,WEEKDAY(B10630,2)))</f>
        <v>3</v>
      </c>
      <c r="D10630" s="74">
        <f t="shared" si="2"/>
        <v>18</v>
      </c>
      <c r="E10630" s="12">
        <f>IFERROR(VLOOKUP(A10630,'IDAR Meter Data'!$A:$B,2,1),"")</f>
        <v>239</v>
      </c>
      <c r="F10630" s="75">
        <f>IF(CECCZ="CZ03",'Outside Temp'!B10630,IF(CECCZ="CZ04",'Outside Temp'!B10631,IF(CECCZ="CZ12",'Outside Temp'!B10632, IF(CECCZ="CZ13",'Outside Temp'!B10633))))</f>
        <v>66.86666667</v>
      </c>
      <c r="G10630" s="12">
        <f t="shared" si="3"/>
        <v>2</v>
      </c>
    </row>
    <row r="10631" ht="15.75" customHeight="1">
      <c r="A10631" s="13">
        <v>42235.760416666664</v>
      </c>
      <c r="B10631" s="73">
        <f t="shared" si="1"/>
        <v>42235</v>
      </c>
      <c r="C10631" s="74">
        <f>IF(NewCustomer="Yes", IF(COUNTIF($I$2:$I$11,B10631)&gt;0,0,WEEKDAY(B10631,2)),IF(COUNTIF($I$2:$I$21,B10631)&gt;0,0,WEEKDAY(B10631,2)))</f>
        <v>3</v>
      </c>
      <c r="D10631" s="74">
        <f t="shared" si="2"/>
        <v>18</v>
      </c>
      <c r="E10631" s="12">
        <f>IFERROR(VLOOKUP(A10631,'IDAR Meter Data'!$A:$B,2,1),"")</f>
        <v>235</v>
      </c>
      <c r="F10631" s="75">
        <f>IF(CECCZ="CZ03",'Outside Temp'!B10631,IF(CECCZ="CZ04",'Outside Temp'!B10632,IF(CECCZ="CZ12",'Outside Temp'!B10633, IF(CECCZ="CZ13",'Outside Temp'!B10634))))</f>
        <v>66.36666667</v>
      </c>
      <c r="G10631" s="12">
        <f t="shared" si="3"/>
        <v>2</v>
      </c>
    </row>
    <row r="10632" ht="15.75" customHeight="1">
      <c r="A10632" s="13">
        <v>42235.770833333336</v>
      </c>
      <c r="B10632" s="73">
        <f t="shared" si="1"/>
        <v>42235</v>
      </c>
      <c r="C10632" s="74">
        <f>IF(NewCustomer="Yes", IF(COUNTIF($I$2:$I$11,B10632)&gt;0,0,WEEKDAY(B10632,2)),IF(COUNTIF($I$2:$I$21,B10632)&gt;0,0,WEEKDAY(B10632,2)))</f>
        <v>3</v>
      </c>
      <c r="D10632" s="74">
        <f t="shared" si="2"/>
        <v>18</v>
      </c>
      <c r="E10632" s="12">
        <f>IFERROR(VLOOKUP(A10632,'IDAR Meter Data'!$A:$B,2,1),"")</f>
        <v>245</v>
      </c>
      <c r="F10632" s="75">
        <f>IF(CECCZ="CZ03",'Outside Temp'!B10632,IF(CECCZ="CZ04",'Outside Temp'!B10633,IF(CECCZ="CZ12",'Outside Temp'!B10634, IF(CECCZ="CZ13",'Outside Temp'!B10635))))</f>
        <v>65.86666667</v>
      </c>
      <c r="G10632" s="12">
        <f t="shared" si="3"/>
        <v>2</v>
      </c>
    </row>
    <row r="10633" ht="15.75" customHeight="1">
      <c r="A10633" s="13">
        <v>42235.78125</v>
      </c>
      <c r="B10633" s="73">
        <f t="shared" si="1"/>
        <v>42235</v>
      </c>
      <c r="C10633" s="74">
        <f>IF(NewCustomer="Yes", IF(COUNTIF($I$2:$I$11,B10633)&gt;0,0,WEEKDAY(B10633,2)),IF(COUNTIF($I$2:$I$21,B10633)&gt;0,0,WEEKDAY(B10633,2)))</f>
        <v>3</v>
      </c>
      <c r="D10633" s="74">
        <f t="shared" si="2"/>
        <v>18</v>
      </c>
      <c r="E10633" s="12">
        <f>IFERROR(VLOOKUP(A10633,'IDAR Meter Data'!$A:$B,2,1),"")</f>
        <v>239</v>
      </c>
      <c r="F10633" s="75">
        <f>IF(CECCZ="CZ03",'Outside Temp'!B10633,IF(CECCZ="CZ04",'Outside Temp'!B10634,IF(CECCZ="CZ12",'Outside Temp'!B10635, IF(CECCZ="CZ13",'Outside Temp'!B10636))))</f>
        <v>65.36666667</v>
      </c>
      <c r="G10633" s="12">
        <f t="shared" si="3"/>
        <v>2</v>
      </c>
    </row>
    <row r="10634" ht="15.75" customHeight="1">
      <c r="A10634" s="13">
        <v>42235.791666666664</v>
      </c>
      <c r="B10634" s="73">
        <f t="shared" si="1"/>
        <v>42235</v>
      </c>
      <c r="C10634" s="74">
        <f>IF(NewCustomer="Yes", IF(COUNTIF($I$2:$I$11,B10634)&gt;0,0,WEEKDAY(B10634,2)),IF(COUNTIF($I$2:$I$21,B10634)&gt;0,0,WEEKDAY(B10634,2)))</f>
        <v>3</v>
      </c>
      <c r="D10634" s="74">
        <f t="shared" si="2"/>
        <v>19</v>
      </c>
      <c r="E10634" s="12">
        <f>IFERROR(VLOOKUP(A10634,'IDAR Meter Data'!$A:$B,2,1),"")</f>
        <v>231</v>
      </c>
      <c r="F10634" s="75">
        <f>IF(CECCZ="CZ03",'Outside Temp'!B10634,IF(CECCZ="CZ04",'Outside Temp'!B10635,IF(CECCZ="CZ12",'Outside Temp'!B10636, IF(CECCZ="CZ13",'Outside Temp'!B10637))))</f>
        <v>65</v>
      </c>
      <c r="G10634" s="12">
        <f t="shared" si="3"/>
        <v>1</v>
      </c>
    </row>
    <row r="10635" ht="15.75" customHeight="1">
      <c r="A10635" s="13">
        <v>42235.802083333336</v>
      </c>
      <c r="B10635" s="73">
        <f t="shared" si="1"/>
        <v>42235</v>
      </c>
      <c r="C10635" s="74">
        <f>IF(NewCustomer="Yes", IF(COUNTIF($I$2:$I$11,B10635)&gt;0,0,WEEKDAY(B10635,2)),IF(COUNTIF($I$2:$I$21,B10635)&gt;0,0,WEEKDAY(B10635,2)))</f>
        <v>3</v>
      </c>
      <c r="D10635" s="74">
        <f t="shared" si="2"/>
        <v>19</v>
      </c>
      <c r="E10635" s="12">
        <f>IFERROR(VLOOKUP(A10635,'IDAR Meter Data'!$A:$B,2,1),"")</f>
        <v>239</v>
      </c>
      <c r="F10635" s="75">
        <f>IF(CECCZ="CZ03",'Outside Temp'!B10635,IF(CECCZ="CZ04",'Outside Temp'!B10636,IF(CECCZ="CZ12",'Outside Temp'!B10637, IF(CECCZ="CZ13",'Outside Temp'!B10638))))</f>
        <v>65</v>
      </c>
      <c r="G10635" s="12">
        <f t="shared" si="3"/>
        <v>1</v>
      </c>
    </row>
    <row r="10636" ht="15.75" customHeight="1">
      <c r="A10636" s="13">
        <v>42235.8125</v>
      </c>
      <c r="B10636" s="73">
        <f t="shared" si="1"/>
        <v>42235</v>
      </c>
      <c r="C10636" s="74">
        <f>IF(NewCustomer="Yes", IF(COUNTIF($I$2:$I$11,B10636)&gt;0,0,WEEKDAY(B10636,2)),IF(COUNTIF($I$2:$I$21,B10636)&gt;0,0,WEEKDAY(B10636,2)))</f>
        <v>3</v>
      </c>
      <c r="D10636" s="74">
        <f t="shared" si="2"/>
        <v>19</v>
      </c>
      <c r="E10636" s="12">
        <f>IFERROR(VLOOKUP(A10636,'IDAR Meter Data'!$A:$B,2,1),"")</f>
        <v>235</v>
      </c>
      <c r="F10636" s="75">
        <f>IF(CECCZ="CZ03",'Outside Temp'!B10636,IF(CECCZ="CZ04",'Outside Temp'!B10637,IF(CECCZ="CZ12",'Outside Temp'!B10638, IF(CECCZ="CZ13",'Outside Temp'!B10639))))</f>
        <v>65</v>
      </c>
      <c r="G10636" s="12">
        <f t="shared" si="3"/>
        <v>1</v>
      </c>
    </row>
    <row r="10637" ht="15.75" customHeight="1">
      <c r="A10637" s="13">
        <v>42235.822916666664</v>
      </c>
      <c r="B10637" s="73">
        <f t="shared" si="1"/>
        <v>42235</v>
      </c>
      <c r="C10637" s="74">
        <f>IF(NewCustomer="Yes", IF(COUNTIF($I$2:$I$11,B10637)&gt;0,0,WEEKDAY(B10637,2)),IF(COUNTIF($I$2:$I$21,B10637)&gt;0,0,WEEKDAY(B10637,2)))</f>
        <v>3</v>
      </c>
      <c r="D10637" s="74">
        <f t="shared" si="2"/>
        <v>19</v>
      </c>
      <c r="E10637" s="12">
        <f>IFERROR(VLOOKUP(A10637,'IDAR Meter Data'!$A:$B,2,1),"")</f>
        <v>221</v>
      </c>
      <c r="F10637" s="75">
        <f>IF(CECCZ="CZ03",'Outside Temp'!B10637,IF(CECCZ="CZ04",'Outside Temp'!B10638,IF(CECCZ="CZ12",'Outside Temp'!B10639, IF(CECCZ="CZ13",'Outside Temp'!B10640))))</f>
        <v>65</v>
      </c>
      <c r="G10637" s="12">
        <f t="shared" si="3"/>
        <v>1</v>
      </c>
    </row>
    <row r="10638" ht="15.75" customHeight="1">
      <c r="A10638" s="13">
        <v>42235.833333333336</v>
      </c>
      <c r="B10638" s="73">
        <f t="shared" si="1"/>
        <v>42235</v>
      </c>
      <c r="C10638" s="74">
        <f>IF(NewCustomer="Yes", IF(COUNTIF($I$2:$I$11,B10638)&gt;0,0,WEEKDAY(B10638,2)),IF(COUNTIF($I$2:$I$21,B10638)&gt;0,0,WEEKDAY(B10638,2)))</f>
        <v>3</v>
      </c>
      <c r="D10638" s="74">
        <f t="shared" si="2"/>
        <v>20</v>
      </c>
      <c r="E10638" s="12">
        <f>IFERROR(VLOOKUP(A10638,'IDAR Meter Data'!$A:$B,2,1),"")</f>
        <v>226</v>
      </c>
      <c r="F10638" s="75">
        <f>IF(CECCZ="CZ03",'Outside Temp'!B10638,IF(CECCZ="CZ04",'Outside Temp'!B10639,IF(CECCZ="CZ12",'Outside Temp'!B10640, IF(CECCZ="CZ13",'Outside Temp'!B10641))))</f>
        <v>65</v>
      </c>
      <c r="G10638" s="12">
        <f t="shared" si="3"/>
        <v>1</v>
      </c>
    </row>
    <row r="10639" ht="15.75" customHeight="1">
      <c r="A10639" s="13">
        <v>42235.84375</v>
      </c>
      <c r="B10639" s="73">
        <f t="shared" si="1"/>
        <v>42235</v>
      </c>
      <c r="C10639" s="74">
        <f>IF(NewCustomer="Yes", IF(COUNTIF($I$2:$I$11,B10639)&gt;0,0,WEEKDAY(B10639,2)),IF(COUNTIF($I$2:$I$21,B10639)&gt;0,0,WEEKDAY(B10639,2)))</f>
        <v>3</v>
      </c>
      <c r="D10639" s="74">
        <f t="shared" si="2"/>
        <v>20</v>
      </c>
      <c r="E10639" s="12">
        <f>IFERROR(VLOOKUP(A10639,'IDAR Meter Data'!$A:$B,2,1),"")</f>
        <v>206</v>
      </c>
      <c r="F10639" s="75">
        <f>IF(CECCZ="CZ03",'Outside Temp'!B10639,IF(CECCZ="CZ04",'Outside Temp'!B10640,IF(CECCZ="CZ12",'Outside Temp'!B10641, IF(CECCZ="CZ13",'Outside Temp'!B10642))))</f>
        <v>65</v>
      </c>
      <c r="G10639" s="12">
        <f t="shared" si="3"/>
        <v>1</v>
      </c>
    </row>
    <row r="10640" ht="15.75" customHeight="1">
      <c r="A10640" s="13">
        <v>42235.854166666664</v>
      </c>
      <c r="B10640" s="73">
        <f t="shared" si="1"/>
        <v>42235</v>
      </c>
      <c r="C10640" s="74">
        <f>IF(NewCustomer="Yes", IF(COUNTIF($I$2:$I$11,B10640)&gt;0,0,WEEKDAY(B10640,2)),IF(COUNTIF($I$2:$I$21,B10640)&gt;0,0,WEEKDAY(B10640,2)))</f>
        <v>3</v>
      </c>
      <c r="D10640" s="74">
        <f t="shared" si="2"/>
        <v>20</v>
      </c>
      <c r="E10640" s="12">
        <f>IFERROR(VLOOKUP(A10640,'IDAR Meter Data'!$A:$B,2,1),"")</f>
        <v>213</v>
      </c>
      <c r="F10640" s="75">
        <f>IF(CECCZ="CZ03",'Outside Temp'!B10640,IF(CECCZ="CZ04",'Outside Temp'!B10641,IF(CECCZ="CZ12",'Outside Temp'!B10642, IF(CECCZ="CZ13",'Outside Temp'!B10643))))</f>
        <v>65</v>
      </c>
      <c r="G10640" s="12">
        <f t="shared" si="3"/>
        <v>1</v>
      </c>
    </row>
    <row r="10641" ht="15.75" customHeight="1">
      <c r="A10641" s="13">
        <v>42235.864583333336</v>
      </c>
      <c r="B10641" s="73">
        <f t="shared" si="1"/>
        <v>42235</v>
      </c>
      <c r="C10641" s="74">
        <f>IF(NewCustomer="Yes", IF(COUNTIF($I$2:$I$11,B10641)&gt;0,0,WEEKDAY(B10641,2)),IF(COUNTIF($I$2:$I$21,B10641)&gt;0,0,WEEKDAY(B10641,2)))</f>
        <v>3</v>
      </c>
      <c r="D10641" s="74">
        <f t="shared" si="2"/>
        <v>20</v>
      </c>
      <c r="E10641" s="12">
        <f>IFERROR(VLOOKUP(A10641,'IDAR Meter Data'!$A:$B,2,1),"")</f>
        <v>221</v>
      </c>
      <c r="F10641" s="75">
        <f>IF(CECCZ="CZ03",'Outside Temp'!B10641,IF(CECCZ="CZ04",'Outside Temp'!B10642,IF(CECCZ="CZ12",'Outside Temp'!B10643, IF(CECCZ="CZ13",'Outside Temp'!B10644))))</f>
        <v>65</v>
      </c>
      <c r="G10641" s="12">
        <f t="shared" si="3"/>
        <v>1</v>
      </c>
    </row>
    <row r="10642" ht="15.75" customHeight="1">
      <c r="A10642" s="13">
        <v>42235.875</v>
      </c>
      <c r="B10642" s="73">
        <f t="shared" si="1"/>
        <v>42235</v>
      </c>
      <c r="C10642" s="74">
        <f>IF(NewCustomer="Yes", IF(COUNTIF($I$2:$I$11,B10642)&gt;0,0,WEEKDAY(B10642,2)),IF(COUNTIF($I$2:$I$21,B10642)&gt;0,0,WEEKDAY(B10642,2)))</f>
        <v>3</v>
      </c>
      <c r="D10642" s="74">
        <f t="shared" si="2"/>
        <v>21</v>
      </c>
      <c r="E10642" s="12">
        <f>IFERROR(VLOOKUP(A10642,'IDAR Meter Data'!$A:$B,2,1),"")</f>
        <v>227</v>
      </c>
      <c r="F10642" s="75">
        <f>IF(CECCZ="CZ03",'Outside Temp'!B10642,IF(CECCZ="CZ04",'Outside Temp'!B10643,IF(CECCZ="CZ12",'Outside Temp'!B10644, IF(CECCZ="CZ13",'Outside Temp'!B10645))))</f>
        <v>64.93103448</v>
      </c>
      <c r="G10642" s="12">
        <f t="shared" si="3"/>
        <v>1</v>
      </c>
    </row>
    <row r="10643" ht="15.75" customHeight="1">
      <c r="A10643" s="13">
        <v>42235.885416666664</v>
      </c>
      <c r="B10643" s="73">
        <f t="shared" si="1"/>
        <v>42235</v>
      </c>
      <c r="C10643" s="74">
        <f>IF(NewCustomer="Yes", IF(COUNTIF($I$2:$I$11,B10643)&gt;0,0,WEEKDAY(B10643,2)),IF(COUNTIF($I$2:$I$21,B10643)&gt;0,0,WEEKDAY(B10643,2)))</f>
        <v>3</v>
      </c>
      <c r="D10643" s="74">
        <f t="shared" si="2"/>
        <v>21</v>
      </c>
      <c r="E10643" s="12">
        <f>IFERROR(VLOOKUP(A10643,'IDAR Meter Data'!$A:$B,2,1),"")</f>
        <v>207</v>
      </c>
      <c r="F10643" s="75">
        <f>IF(CECCZ="CZ03",'Outside Temp'!B10643,IF(CECCZ="CZ04",'Outside Temp'!B10644,IF(CECCZ="CZ12",'Outside Temp'!B10645, IF(CECCZ="CZ13",'Outside Temp'!B10646))))</f>
        <v>64.67241379</v>
      </c>
      <c r="G10643" s="12">
        <f t="shared" si="3"/>
        <v>1</v>
      </c>
    </row>
    <row r="10644" ht="15.75" customHeight="1">
      <c r="A10644" s="13">
        <v>42235.895833333336</v>
      </c>
      <c r="B10644" s="73">
        <f t="shared" si="1"/>
        <v>42235</v>
      </c>
      <c r="C10644" s="74">
        <f>IF(NewCustomer="Yes", IF(COUNTIF($I$2:$I$11,B10644)&gt;0,0,WEEKDAY(B10644,2)),IF(COUNTIF($I$2:$I$21,B10644)&gt;0,0,WEEKDAY(B10644,2)))</f>
        <v>3</v>
      </c>
      <c r="D10644" s="74">
        <f t="shared" si="2"/>
        <v>21</v>
      </c>
      <c r="E10644" s="12">
        <f>IFERROR(VLOOKUP(A10644,'IDAR Meter Data'!$A:$B,2,1),"")</f>
        <v>198</v>
      </c>
      <c r="F10644" s="75">
        <f>IF(CECCZ="CZ03",'Outside Temp'!B10644,IF(CECCZ="CZ04",'Outside Temp'!B10645,IF(CECCZ="CZ12",'Outside Temp'!B10646, IF(CECCZ="CZ13",'Outside Temp'!B10647))))</f>
        <v>64.4137931</v>
      </c>
      <c r="G10644" s="12">
        <f t="shared" si="3"/>
        <v>1</v>
      </c>
    </row>
    <row r="10645" ht="15.75" customHeight="1">
      <c r="A10645" s="13">
        <v>42235.90625</v>
      </c>
      <c r="B10645" s="73">
        <f t="shared" si="1"/>
        <v>42235</v>
      </c>
      <c r="C10645" s="74">
        <f>IF(NewCustomer="Yes", IF(COUNTIF($I$2:$I$11,B10645)&gt;0,0,WEEKDAY(B10645,2)),IF(COUNTIF($I$2:$I$21,B10645)&gt;0,0,WEEKDAY(B10645,2)))</f>
        <v>3</v>
      </c>
      <c r="D10645" s="74">
        <f t="shared" si="2"/>
        <v>21</v>
      </c>
      <c r="E10645" s="12">
        <f>IFERROR(VLOOKUP(A10645,'IDAR Meter Data'!$A:$B,2,1),"")</f>
        <v>196</v>
      </c>
      <c r="F10645" s="75">
        <f>IF(CECCZ="CZ03",'Outside Temp'!B10645,IF(CECCZ="CZ04",'Outside Temp'!B10646,IF(CECCZ="CZ12",'Outside Temp'!B10647, IF(CECCZ="CZ13",'Outside Temp'!B10648))))</f>
        <v>64.15517241</v>
      </c>
      <c r="G10645" s="12">
        <f t="shared" si="3"/>
        <v>1</v>
      </c>
    </row>
    <row r="10646" ht="15.75" customHeight="1">
      <c r="A10646" s="13">
        <v>42235.916666666664</v>
      </c>
      <c r="B10646" s="73">
        <f t="shared" si="1"/>
        <v>42235</v>
      </c>
      <c r="C10646" s="74">
        <f>IF(NewCustomer="Yes", IF(COUNTIF($I$2:$I$11,B10646)&gt;0,0,WEEKDAY(B10646,2)),IF(COUNTIF($I$2:$I$21,B10646)&gt;0,0,WEEKDAY(B10646,2)))</f>
        <v>3</v>
      </c>
      <c r="D10646" s="74">
        <f t="shared" si="2"/>
        <v>22</v>
      </c>
      <c r="E10646" s="12">
        <f>IFERROR(VLOOKUP(A10646,'IDAR Meter Data'!$A:$B,2,1),"")</f>
        <v>190</v>
      </c>
      <c r="F10646" s="75">
        <f>IF(CECCZ="CZ03",'Outside Temp'!B10646,IF(CECCZ="CZ04",'Outside Temp'!B10647,IF(CECCZ="CZ12",'Outside Temp'!B10648, IF(CECCZ="CZ13",'Outside Temp'!B10649))))</f>
        <v>65</v>
      </c>
      <c r="G10646" s="12">
        <f t="shared" si="3"/>
        <v>1</v>
      </c>
    </row>
    <row r="10647" ht="15.75" customHeight="1">
      <c r="A10647" s="13">
        <v>42235.927083333336</v>
      </c>
      <c r="B10647" s="73">
        <f t="shared" si="1"/>
        <v>42235</v>
      </c>
      <c r="C10647" s="74">
        <f>IF(NewCustomer="Yes", IF(COUNTIF($I$2:$I$11,B10647)&gt;0,0,WEEKDAY(B10647,2)),IF(COUNTIF($I$2:$I$21,B10647)&gt;0,0,WEEKDAY(B10647,2)))</f>
        <v>3</v>
      </c>
      <c r="D10647" s="74">
        <f t="shared" si="2"/>
        <v>22</v>
      </c>
      <c r="E10647" s="12">
        <f>IFERROR(VLOOKUP(A10647,'IDAR Meter Data'!$A:$B,2,1),"")</f>
        <v>208</v>
      </c>
      <c r="F10647" s="75">
        <f>IF(CECCZ="CZ03",'Outside Temp'!B10647,IF(CECCZ="CZ04",'Outside Temp'!B10648,IF(CECCZ="CZ12",'Outside Temp'!B10649, IF(CECCZ="CZ13",'Outside Temp'!B10650))))</f>
        <v>65</v>
      </c>
      <c r="G10647" s="12">
        <f t="shared" si="3"/>
        <v>1</v>
      </c>
    </row>
    <row r="10648" ht="15.75" customHeight="1">
      <c r="A10648" s="13">
        <v>42235.9375</v>
      </c>
      <c r="B10648" s="73">
        <f t="shared" si="1"/>
        <v>42235</v>
      </c>
      <c r="C10648" s="74">
        <f>IF(NewCustomer="Yes", IF(COUNTIF($I$2:$I$11,B10648)&gt;0,0,WEEKDAY(B10648,2)),IF(COUNTIF($I$2:$I$21,B10648)&gt;0,0,WEEKDAY(B10648,2)))</f>
        <v>3</v>
      </c>
      <c r="D10648" s="74">
        <f t="shared" si="2"/>
        <v>22</v>
      </c>
      <c r="E10648" s="12">
        <f>IFERROR(VLOOKUP(A10648,'IDAR Meter Data'!$A:$B,2,1),"")</f>
        <v>188</v>
      </c>
      <c r="F10648" s="75">
        <f>IF(CECCZ="CZ03",'Outside Temp'!B10648,IF(CECCZ="CZ04",'Outside Temp'!B10649,IF(CECCZ="CZ12",'Outside Temp'!B10650, IF(CECCZ="CZ13",'Outside Temp'!B10651))))</f>
        <v>65</v>
      </c>
      <c r="G10648" s="12">
        <f t="shared" si="3"/>
        <v>1</v>
      </c>
    </row>
    <row r="10649" ht="15.75" customHeight="1">
      <c r="A10649" s="13">
        <v>42235.947916666664</v>
      </c>
      <c r="B10649" s="73">
        <f t="shared" si="1"/>
        <v>42235</v>
      </c>
      <c r="C10649" s="74">
        <f>IF(NewCustomer="Yes", IF(COUNTIF($I$2:$I$11,B10649)&gt;0,0,WEEKDAY(B10649,2)),IF(COUNTIF($I$2:$I$21,B10649)&gt;0,0,WEEKDAY(B10649,2)))</f>
        <v>3</v>
      </c>
      <c r="D10649" s="74">
        <f t="shared" si="2"/>
        <v>22</v>
      </c>
      <c r="E10649" s="12">
        <f>IFERROR(VLOOKUP(A10649,'IDAR Meter Data'!$A:$B,2,1),"")</f>
        <v>194</v>
      </c>
      <c r="F10649" s="75">
        <f>IF(CECCZ="CZ03",'Outside Temp'!B10649,IF(CECCZ="CZ04",'Outside Temp'!B10650,IF(CECCZ="CZ12",'Outside Temp'!B10651, IF(CECCZ="CZ13",'Outside Temp'!B10652))))</f>
        <v>65</v>
      </c>
      <c r="G10649" s="12">
        <f t="shared" si="3"/>
        <v>1</v>
      </c>
    </row>
    <row r="10650" ht="15.75" customHeight="1">
      <c r="A10650" s="13">
        <v>42235.958333333336</v>
      </c>
      <c r="B10650" s="73">
        <f t="shared" si="1"/>
        <v>42235</v>
      </c>
      <c r="C10650" s="74">
        <f>IF(NewCustomer="Yes", IF(COUNTIF($I$2:$I$11,B10650)&gt;0,0,WEEKDAY(B10650,2)),IF(COUNTIF($I$2:$I$21,B10650)&gt;0,0,WEEKDAY(B10650,2)))</f>
        <v>3</v>
      </c>
      <c r="D10650" s="74">
        <f t="shared" si="2"/>
        <v>23</v>
      </c>
      <c r="E10650" s="12">
        <f>IFERROR(VLOOKUP(A10650,'IDAR Meter Data'!$A:$B,2,1),"")</f>
        <v>186</v>
      </c>
      <c r="F10650" s="75">
        <f>IF(CECCZ="CZ03",'Outside Temp'!B10650,IF(CECCZ="CZ04",'Outside Temp'!B10651,IF(CECCZ="CZ12",'Outside Temp'!B10652, IF(CECCZ="CZ13",'Outside Temp'!B10653))))</f>
        <v>64.93333333</v>
      </c>
      <c r="G10650" s="12">
        <f t="shared" si="3"/>
        <v>1</v>
      </c>
    </row>
    <row r="10651" ht="15.75" customHeight="1">
      <c r="A10651" s="13">
        <v>42235.96875</v>
      </c>
      <c r="B10651" s="73">
        <f t="shared" si="1"/>
        <v>42235</v>
      </c>
      <c r="C10651" s="74">
        <f>IF(NewCustomer="Yes", IF(COUNTIF($I$2:$I$11,B10651)&gt;0,0,WEEKDAY(B10651,2)),IF(COUNTIF($I$2:$I$21,B10651)&gt;0,0,WEEKDAY(B10651,2)))</f>
        <v>3</v>
      </c>
      <c r="D10651" s="74">
        <f t="shared" si="2"/>
        <v>23</v>
      </c>
      <c r="E10651" s="12">
        <f>IFERROR(VLOOKUP(A10651,'IDAR Meter Data'!$A:$B,2,1),"")</f>
        <v>188</v>
      </c>
      <c r="F10651" s="75">
        <f>IF(CECCZ="CZ03",'Outside Temp'!B10651,IF(CECCZ="CZ04",'Outside Temp'!B10652,IF(CECCZ="CZ12",'Outside Temp'!B10653, IF(CECCZ="CZ13",'Outside Temp'!B10654))))</f>
        <v>64.68333333</v>
      </c>
      <c r="G10651" s="12">
        <f t="shared" si="3"/>
        <v>1</v>
      </c>
    </row>
    <row r="10652" ht="15.75" customHeight="1">
      <c r="A10652" s="13">
        <v>42235.979166666664</v>
      </c>
      <c r="B10652" s="73">
        <f t="shared" si="1"/>
        <v>42235</v>
      </c>
      <c r="C10652" s="74">
        <f>IF(NewCustomer="Yes", IF(COUNTIF($I$2:$I$11,B10652)&gt;0,0,WEEKDAY(B10652,2)),IF(COUNTIF($I$2:$I$21,B10652)&gt;0,0,WEEKDAY(B10652,2)))</f>
        <v>3</v>
      </c>
      <c r="D10652" s="74">
        <f t="shared" si="2"/>
        <v>23</v>
      </c>
      <c r="E10652" s="12">
        <f>IFERROR(VLOOKUP(A10652,'IDAR Meter Data'!$A:$B,2,1),"")</f>
        <v>196</v>
      </c>
      <c r="F10652" s="75">
        <f>IF(CECCZ="CZ03",'Outside Temp'!B10652,IF(CECCZ="CZ04",'Outside Temp'!B10653,IF(CECCZ="CZ12",'Outside Temp'!B10654, IF(CECCZ="CZ13",'Outside Temp'!B10655))))</f>
        <v>64.43333333</v>
      </c>
      <c r="G10652" s="12">
        <f t="shared" si="3"/>
        <v>1</v>
      </c>
    </row>
    <row r="10653" ht="15.75" customHeight="1">
      <c r="A10653" s="13">
        <v>42235.989583333336</v>
      </c>
      <c r="B10653" s="73">
        <f t="shared" si="1"/>
        <v>42235</v>
      </c>
      <c r="C10653" s="74">
        <f>IF(NewCustomer="Yes", IF(COUNTIF($I$2:$I$11,B10653)&gt;0,0,WEEKDAY(B10653,2)),IF(COUNTIF($I$2:$I$21,B10653)&gt;0,0,WEEKDAY(B10653,2)))</f>
        <v>3</v>
      </c>
      <c r="D10653" s="74">
        <f t="shared" si="2"/>
        <v>23</v>
      </c>
      <c r="E10653" s="12">
        <f>IFERROR(VLOOKUP(A10653,'IDAR Meter Data'!$A:$B,2,1),"")</f>
        <v>174</v>
      </c>
      <c r="F10653" s="75">
        <f>IF(CECCZ="CZ03",'Outside Temp'!B10653,IF(CECCZ="CZ04",'Outside Temp'!B10654,IF(CECCZ="CZ12",'Outside Temp'!B10655, IF(CECCZ="CZ13",'Outside Temp'!B10656))))</f>
        <v>64.18333333</v>
      </c>
      <c r="G10653" s="12">
        <f t="shared" si="3"/>
        <v>1</v>
      </c>
    </row>
    <row r="10654" ht="15.75" customHeight="1">
      <c r="A10654" s="13">
        <v>42236.0</v>
      </c>
      <c r="B10654" s="73">
        <f t="shared" si="1"/>
        <v>42236</v>
      </c>
      <c r="C10654" s="74">
        <f>IF(NewCustomer="Yes", IF(COUNTIF($I$2:$I$11,B10654)&gt;0,0,WEEKDAY(B10654,2)),IF(COUNTIF($I$2:$I$21,B10654)&gt;0,0,WEEKDAY(B10654,2)))</f>
        <v>4</v>
      </c>
      <c r="D10654" s="74">
        <f t="shared" si="2"/>
        <v>0</v>
      </c>
      <c r="E10654" s="12">
        <f>IFERROR(VLOOKUP(A10654,'IDAR Meter Data'!$A:$B,2,1),"")</f>
        <v>176</v>
      </c>
      <c r="F10654" s="75">
        <f>IF(CECCZ="CZ03",'Outside Temp'!B10654,IF(CECCZ="CZ04",'Outside Temp'!B10655,IF(CECCZ="CZ12",'Outside Temp'!B10656, IF(CECCZ="CZ13",'Outside Temp'!B10657))))</f>
        <v>64</v>
      </c>
      <c r="G10654" s="12">
        <f t="shared" si="3"/>
        <v>1</v>
      </c>
    </row>
    <row r="10655" ht="15.75" customHeight="1">
      <c r="A10655" s="13">
        <v>42236.010416666664</v>
      </c>
      <c r="B10655" s="73">
        <f t="shared" si="1"/>
        <v>42236</v>
      </c>
      <c r="C10655" s="74">
        <f>IF(NewCustomer="Yes", IF(COUNTIF($I$2:$I$11,B10655)&gt;0,0,WEEKDAY(B10655,2)),IF(COUNTIF($I$2:$I$21,B10655)&gt;0,0,WEEKDAY(B10655,2)))</f>
        <v>4</v>
      </c>
      <c r="D10655" s="74">
        <f t="shared" si="2"/>
        <v>0</v>
      </c>
      <c r="E10655" s="12">
        <f>IFERROR(VLOOKUP(A10655,'IDAR Meter Data'!$A:$B,2,1),"")</f>
        <v>184</v>
      </c>
      <c r="F10655" s="75">
        <f>IF(CECCZ="CZ03",'Outside Temp'!B10655,IF(CECCZ="CZ04",'Outside Temp'!B10656,IF(CECCZ="CZ12",'Outside Temp'!B10657, IF(CECCZ="CZ13",'Outside Temp'!B10658))))</f>
        <v>64</v>
      </c>
      <c r="G10655" s="12">
        <f t="shared" si="3"/>
        <v>1</v>
      </c>
    </row>
    <row r="10656" ht="15.75" customHeight="1">
      <c r="A10656" s="13">
        <v>42236.020833333336</v>
      </c>
      <c r="B10656" s="73">
        <f t="shared" si="1"/>
        <v>42236</v>
      </c>
      <c r="C10656" s="74">
        <f>IF(NewCustomer="Yes", IF(COUNTIF($I$2:$I$11,B10656)&gt;0,0,WEEKDAY(B10656,2)),IF(COUNTIF($I$2:$I$21,B10656)&gt;0,0,WEEKDAY(B10656,2)))</f>
        <v>4</v>
      </c>
      <c r="D10656" s="74">
        <f t="shared" si="2"/>
        <v>0</v>
      </c>
      <c r="E10656" s="12">
        <f>IFERROR(VLOOKUP(A10656,'IDAR Meter Data'!$A:$B,2,1),"")</f>
        <v>185</v>
      </c>
      <c r="F10656" s="75">
        <f>IF(CECCZ="CZ03",'Outside Temp'!B10656,IF(CECCZ="CZ04",'Outside Temp'!B10657,IF(CECCZ="CZ12",'Outside Temp'!B10658, IF(CECCZ="CZ13",'Outside Temp'!B10659))))</f>
        <v>64</v>
      </c>
      <c r="G10656" s="12">
        <f t="shared" si="3"/>
        <v>1</v>
      </c>
    </row>
    <row r="10657" ht="15.75" customHeight="1">
      <c r="A10657" s="13">
        <v>42236.03125</v>
      </c>
      <c r="B10657" s="73">
        <f t="shared" si="1"/>
        <v>42236</v>
      </c>
      <c r="C10657" s="74">
        <f>IF(NewCustomer="Yes", IF(COUNTIF($I$2:$I$11,B10657)&gt;0,0,WEEKDAY(B10657,2)),IF(COUNTIF($I$2:$I$21,B10657)&gt;0,0,WEEKDAY(B10657,2)))</f>
        <v>4</v>
      </c>
      <c r="D10657" s="74">
        <f t="shared" si="2"/>
        <v>0</v>
      </c>
      <c r="E10657" s="12">
        <f>IFERROR(VLOOKUP(A10657,'IDAR Meter Data'!$A:$B,2,1),"")</f>
        <v>201</v>
      </c>
      <c r="F10657" s="75">
        <f>IF(CECCZ="CZ03",'Outside Temp'!B10657,IF(CECCZ="CZ04",'Outside Temp'!B10658,IF(CECCZ="CZ12",'Outside Temp'!B10659, IF(CECCZ="CZ13",'Outside Temp'!B10660))))</f>
        <v>64</v>
      </c>
      <c r="G10657" s="12">
        <f t="shared" si="3"/>
        <v>1</v>
      </c>
    </row>
    <row r="10658" ht="15.75" customHeight="1">
      <c r="A10658" s="13">
        <v>42236.041666666664</v>
      </c>
      <c r="B10658" s="73">
        <f t="shared" si="1"/>
        <v>42236</v>
      </c>
      <c r="C10658" s="74">
        <f>IF(NewCustomer="Yes", IF(COUNTIF($I$2:$I$11,B10658)&gt;0,0,WEEKDAY(B10658,2)),IF(COUNTIF($I$2:$I$21,B10658)&gt;0,0,WEEKDAY(B10658,2)))</f>
        <v>4</v>
      </c>
      <c r="D10658" s="74">
        <f t="shared" si="2"/>
        <v>1</v>
      </c>
      <c r="E10658" s="12">
        <f>IFERROR(VLOOKUP(A10658,'IDAR Meter Data'!$A:$B,2,1),"")</f>
        <v>182</v>
      </c>
      <c r="F10658" s="75">
        <f>IF(CECCZ="CZ03",'Outside Temp'!B10658,IF(CECCZ="CZ04",'Outside Temp'!B10659,IF(CECCZ="CZ12",'Outside Temp'!B10660, IF(CECCZ="CZ13",'Outside Temp'!B10661))))</f>
        <v>64</v>
      </c>
      <c r="G10658" s="12">
        <f t="shared" si="3"/>
        <v>1</v>
      </c>
    </row>
    <row r="10659" ht="15.75" customHeight="1">
      <c r="A10659" s="13">
        <v>42236.052083333336</v>
      </c>
      <c r="B10659" s="73">
        <f t="shared" si="1"/>
        <v>42236</v>
      </c>
      <c r="C10659" s="74">
        <f>IF(NewCustomer="Yes", IF(COUNTIF($I$2:$I$11,B10659)&gt;0,0,WEEKDAY(B10659,2)),IF(COUNTIF($I$2:$I$21,B10659)&gt;0,0,WEEKDAY(B10659,2)))</f>
        <v>4</v>
      </c>
      <c r="D10659" s="74">
        <f t="shared" si="2"/>
        <v>1</v>
      </c>
      <c r="E10659" s="12">
        <f>IFERROR(VLOOKUP(A10659,'IDAR Meter Data'!$A:$B,2,1),"")</f>
        <v>185</v>
      </c>
      <c r="F10659" s="75">
        <f>IF(CECCZ="CZ03",'Outside Temp'!B10659,IF(CECCZ="CZ04",'Outside Temp'!B10660,IF(CECCZ="CZ12",'Outside Temp'!B10661, IF(CECCZ="CZ13",'Outside Temp'!B10662))))</f>
        <v>64</v>
      </c>
      <c r="G10659" s="12">
        <f t="shared" si="3"/>
        <v>1</v>
      </c>
    </row>
    <row r="10660" ht="15.75" customHeight="1">
      <c r="A10660" s="13">
        <v>42236.0625</v>
      </c>
      <c r="B10660" s="73">
        <f t="shared" si="1"/>
        <v>42236</v>
      </c>
      <c r="C10660" s="74">
        <f>IF(NewCustomer="Yes", IF(COUNTIF($I$2:$I$11,B10660)&gt;0,0,WEEKDAY(B10660,2)),IF(COUNTIF($I$2:$I$21,B10660)&gt;0,0,WEEKDAY(B10660,2)))</f>
        <v>4</v>
      </c>
      <c r="D10660" s="74">
        <f t="shared" si="2"/>
        <v>1</v>
      </c>
      <c r="E10660" s="12">
        <f>IFERROR(VLOOKUP(A10660,'IDAR Meter Data'!$A:$B,2,1),"")</f>
        <v>187</v>
      </c>
      <c r="F10660" s="75">
        <f>IF(CECCZ="CZ03",'Outside Temp'!B10660,IF(CECCZ="CZ04",'Outside Temp'!B10661,IF(CECCZ="CZ12",'Outside Temp'!B10662, IF(CECCZ="CZ13",'Outside Temp'!B10663))))</f>
        <v>64</v>
      </c>
      <c r="G10660" s="12">
        <f t="shared" si="3"/>
        <v>1</v>
      </c>
    </row>
    <row r="10661" ht="15.75" customHeight="1">
      <c r="A10661" s="13">
        <v>42236.072916666664</v>
      </c>
      <c r="B10661" s="73">
        <f t="shared" si="1"/>
        <v>42236</v>
      </c>
      <c r="C10661" s="74">
        <f>IF(NewCustomer="Yes", IF(COUNTIF($I$2:$I$11,B10661)&gt;0,0,WEEKDAY(B10661,2)),IF(COUNTIF($I$2:$I$21,B10661)&gt;0,0,WEEKDAY(B10661,2)))</f>
        <v>4</v>
      </c>
      <c r="D10661" s="74">
        <f t="shared" si="2"/>
        <v>1</v>
      </c>
      <c r="E10661" s="12">
        <f>IFERROR(VLOOKUP(A10661,'IDAR Meter Data'!$A:$B,2,1),"")</f>
        <v>198</v>
      </c>
      <c r="F10661" s="75">
        <f>IF(CECCZ="CZ03",'Outside Temp'!B10661,IF(CECCZ="CZ04",'Outside Temp'!B10662,IF(CECCZ="CZ12",'Outside Temp'!B10663, IF(CECCZ="CZ13",'Outside Temp'!B10664))))</f>
        <v>64</v>
      </c>
      <c r="G10661" s="12">
        <f t="shared" si="3"/>
        <v>1</v>
      </c>
    </row>
    <row r="10662" ht="15.75" customHeight="1">
      <c r="A10662" s="13">
        <v>42236.083333333336</v>
      </c>
      <c r="B10662" s="73">
        <f t="shared" si="1"/>
        <v>42236</v>
      </c>
      <c r="C10662" s="74">
        <f>IF(NewCustomer="Yes", IF(COUNTIF($I$2:$I$11,B10662)&gt;0,0,WEEKDAY(B10662,2)),IF(COUNTIF($I$2:$I$21,B10662)&gt;0,0,WEEKDAY(B10662,2)))</f>
        <v>4</v>
      </c>
      <c r="D10662" s="74">
        <f t="shared" si="2"/>
        <v>2</v>
      </c>
      <c r="E10662" s="12">
        <f>IFERROR(VLOOKUP(A10662,'IDAR Meter Data'!$A:$B,2,1),"")</f>
        <v>200</v>
      </c>
      <c r="F10662" s="75">
        <f>IF(CECCZ="CZ03",'Outside Temp'!B10662,IF(CECCZ="CZ04",'Outside Temp'!B10663,IF(CECCZ="CZ12",'Outside Temp'!B10664, IF(CECCZ="CZ13",'Outside Temp'!B10665))))</f>
        <v>63.93333333</v>
      </c>
      <c r="G10662" s="12">
        <f t="shared" si="3"/>
        <v>1</v>
      </c>
    </row>
    <row r="10663" ht="15.75" customHeight="1">
      <c r="A10663" s="13">
        <v>42236.09375</v>
      </c>
      <c r="B10663" s="73">
        <f t="shared" si="1"/>
        <v>42236</v>
      </c>
      <c r="C10663" s="74">
        <f>IF(NewCustomer="Yes", IF(COUNTIF($I$2:$I$11,B10663)&gt;0,0,WEEKDAY(B10663,2)),IF(COUNTIF($I$2:$I$21,B10663)&gt;0,0,WEEKDAY(B10663,2)))</f>
        <v>4</v>
      </c>
      <c r="D10663" s="74">
        <f t="shared" si="2"/>
        <v>2</v>
      </c>
      <c r="E10663" s="12">
        <f>IFERROR(VLOOKUP(A10663,'IDAR Meter Data'!$A:$B,2,1),"")</f>
        <v>175</v>
      </c>
      <c r="F10663" s="75">
        <f>IF(CECCZ="CZ03",'Outside Temp'!B10663,IF(CECCZ="CZ04",'Outside Temp'!B10664,IF(CECCZ="CZ12",'Outside Temp'!B10665, IF(CECCZ="CZ13",'Outside Temp'!B10666))))</f>
        <v>63.68333333</v>
      </c>
      <c r="G10663" s="12">
        <f t="shared" si="3"/>
        <v>1</v>
      </c>
    </row>
    <row r="10664" ht="15.75" customHeight="1">
      <c r="A10664" s="13">
        <v>42236.104166666664</v>
      </c>
      <c r="B10664" s="73">
        <f t="shared" si="1"/>
        <v>42236</v>
      </c>
      <c r="C10664" s="74">
        <f>IF(NewCustomer="Yes", IF(COUNTIF($I$2:$I$11,B10664)&gt;0,0,WEEKDAY(B10664,2)),IF(COUNTIF($I$2:$I$21,B10664)&gt;0,0,WEEKDAY(B10664,2)))</f>
        <v>4</v>
      </c>
      <c r="D10664" s="74">
        <f t="shared" si="2"/>
        <v>2</v>
      </c>
      <c r="E10664" s="12">
        <f>IFERROR(VLOOKUP(A10664,'IDAR Meter Data'!$A:$B,2,1),"")</f>
        <v>184</v>
      </c>
      <c r="F10664" s="75">
        <f>IF(CECCZ="CZ03",'Outside Temp'!B10664,IF(CECCZ="CZ04",'Outside Temp'!B10665,IF(CECCZ="CZ12",'Outside Temp'!B10666, IF(CECCZ="CZ13",'Outside Temp'!B10667))))</f>
        <v>63.43333333</v>
      </c>
      <c r="G10664" s="12">
        <f t="shared" si="3"/>
        <v>1</v>
      </c>
    </row>
    <row r="10665" ht="15.75" customHeight="1">
      <c r="A10665" s="13">
        <v>42236.114583333336</v>
      </c>
      <c r="B10665" s="73">
        <f t="shared" si="1"/>
        <v>42236</v>
      </c>
      <c r="C10665" s="74">
        <f>IF(NewCustomer="Yes", IF(COUNTIF($I$2:$I$11,B10665)&gt;0,0,WEEKDAY(B10665,2)),IF(COUNTIF($I$2:$I$21,B10665)&gt;0,0,WEEKDAY(B10665,2)))</f>
        <v>4</v>
      </c>
      <c r="D10665" s="74">
        <f t="shared" si="2"/>
        <v>2</v>
      </c>
      <c r="E10665" s="12">
        <f>IFERROR(VLOOKUP(A10665,'IDAR Meter Data'!$A:$B,2,1),"")</f>
        <v>181</v>
      </c>
      <c r="F10665" s="75">
        <f>IF(CECCZ="CZ03",'Outside Temp'!B10665,IF(CECCZ="CZ04",'Outside Temp'!B10666,IF(CECCZ="CZ12",'Outside Temp'!B10667, IF(CECCZ="CZ13",'Outside Temp'!B10668))))</f>
        <v>63.18333333</v>
      </c>
      <c r="G10665" s="12">
        <f t="shared" si="3"/>
        <v>1</v>
      </c>
    </row>
    <row r="10666" ht="15.75" customHeight="1">
      <c r="A10666" s="13">
        <v>42236.125</v>
      </c>
      <c r="B10666" s="73">
        <f t="shared" si="1"/>
        <v>42236</v>
      </c>
      <c r="C10666" s="74">
        <f>IF(NewCustomer="Yes", IF(COUNTIF($I$2:$I$11,B10666)&gt;0,0,WEEKDAY(B10666,2)),IF(COUNTIF($I$2:$I$21,B10666)&gt;0,0,WEEKDAY(B10666,2)))</f>
        <v>4</v>
      </c>
      <c r="D10666" s="74">
        <f t="shared" si="2"/>
        <v>3</v>
      </c>
      <c r="E10666" s="12">
        <f>IFERROR(VLOOKUP(A10666,'IDAR Meter Data'!$A:$B,2,1),"")</f>
        <v>183</v>
      </c>
      <c r="F10666" s="75">
        <f>IF(CECCZ="CZ03",'Outside Temp'!B10666,IF(CECCZ="CZ04",'Outside Temp'!B10667,IF(CECCZ="CZ12",'Outside Temp'!B10668, IF(CECCZ="CZ13",'Outside Temp'!B10669))))</f>
        <v>63</v>
      </c>
      <c r="G10666" s="12">
        <f t="shared" si="3"/>
        <v>1</v>
      </c>
    </row>
    <row r="10667" ht="15.75" customHeight="1">
      <c r="A10667" s="13">
        <v>42236.135416666664</v>
      </c>
      <c r="B10667" s="73">
        <f t="shared" si="1"/>
        <v>42236</v>
      </c>
      <c r="C10667" s="74">
        <f>IF(NewCustomer="Yes", IF(COUNTIF($I$2:$I$11,B10667)&gt;0,0,WEEKDAY(B10667,2)),IF(COUNTIF($I$2:$I$21,B10667)&gt;0,0,WEEKDAY(B10667,2)))</f>
        <v>4</v>
      </c>
      <c r="D10667" s="74">
        <f t="shared" si="2"/>
        <v>3</v>
      </c>
      <c r="E10667" s="12">
        <f>IFERROR(VLOOKUP(A10667,'IDAR Meter Data'!$A:$B,2,1),"")</f>
        <v>176</v>
      </c>
      <c r="F10667" s="75">
        <f>IF(CECCZ="CZ03",'Outside Temp'!B10667,IF(CECCZ="CZ04",'Outside Temp'!B10668,IF(CECCZ="CZ12",'Outside Temp'!B10669, IF(CECCZ="CZ13",'Outside Temp'!B10670))))</f>
        <v>63</v>
      </c>
      <c r="G10667" s="12">
        <f t="shared" si="3"/>
        <v>1</v>
      </c>
    </row>
    <row r="10668" ht="15.75" customHeight="1">
      <c r="A10668" s="13">
        <v>42236.145833333336</v>
      </c>
      <c r="B10668" s="73">
        <f t="shared" si="1"/>
        <v>42236</v>
      </c>
      <c r="C10668" s="74">
        <f>IF(NewCustomer="Yes", IF(COUNTIF($I$2:$I$11,B10668)&gt;0,0,WEEKDAY(B10668,2)),IF(COUNTIF($I$2:$I$21,B10668)&gt;0,0,WEEKDAY(B10668,2)))</f>
        <v>4</v>
      </c>
      <c r="D10668" s="74">
        <f t="shared" si="2"/>
        <v>3</v>
      </c>
      <c r="E10668" s="12">
        <f>IFERROR(VLOOKUP(A10668,'IDAR Meter Data'!$A:$B,2,1),"")</f>
        <v>172</v>
      </c>
      <c r="F10668" s="75">
        <f>IF(CECCZ="CZ03",'Outside Temp'!B10668,IF(CECCZ="CZ04",'Outside Temp'!B10669,IF(CECCZ="CZ12",'Outside Temp'!B10670, IF(CECCZ="CZ13",'Outside Temp'!B10671))))</f>
        <v>63</v>
      </c>
      <c r="G10668" s="12">
        <f t="shared" si="3"/>
        <v>1</v>
      </c>
    </row>
    <row r="10669" ht="15.75" customHeight="1">
      <c r="A10669" s="13">
        <v>42236.15625</v>
      </c>
      <c r="B10669" s="73">
        <f t="shared" si="1"/>
        <v>42236</v>
      </c>
      <c r="C10669" s="74">
        <f>IF(NewCustomer="Yes", IF(COUNTIF($I$2:$I$11,B10669)&gt;0,0,WEEKDAY(B10669,2)),IF(COUNTIF($I$2:$I$21,B10669)&gt;0,0,WEEKDAY(B10669,2)))</f>
        <v>4</v>
      </c>
      <c r="D10669" s="74">
        <f t="shared" si="2"/>
        <v>3</v>
      </c>
      <c r="E10669" s="12">
        <f>IFERROR(VLOOKUP(A10669,'IDAR Meter Data'!$A:$B,2,1),"")</f>
        <v>168</v>
      </c>
      <c r="F10669" s="75">
        <f>IF(CECCZ="CZ03",'Outside Temp'!B10669,IF(CECCZ="CZ04",'Outside Temp'!B10670,IF(CECCZ="CZ12",'Outside Temp'!B10671, IF(CECCZ="CZ13",'Outside Temp'!B10672))))</f>
        <v>63</v>
      </c>
      <c r="G10669" s="12">
        <f t="shared" si="3"/>
        <v>1</v>
      </c>
    </row>
    <row r="10670" ht="15.75" customHeight="1">
      <c r="A10670" s="13">
        <v>42236.166666666664</v>
      </c>
      <c r="B10670" s="73">
        <f t="shared" si="1"/>
        <v>42236</v>
      </c>
      <c r="C10670" s="74">
        <f>IF(NewCustomer="Yes", IF(COUNTIF($I$2:$I$11,B10670)&gt;0,0,WEEKDAY(B10670,2)),IF(COUNTIF($I$2:$I$21,B10670)&gt;0,0,WEEKDAY(B10670,2)))</f>
        <v>4</v>
      </c>
      <c r="D10670" s="74">
        <f t="shared" si="2"/>
        <v>4</v>
      </c>
      <c r="E10670" s="12">
        <f>IFERROR(VLOOKUP(A10670,'IDAR Meter Data'!$A:$B,2,1),"")</f>
        <v>185</v>
      </c>
      <c r="F10670" s="75">
        <f>IF(CECCZ="CZ03",'Outside Temp'!B10670,IF(CECCZ="CZ04",'Outside Temp'!B10671,IF(CECCZ="CZ12",'Outside Temp'!B10672, IF(CECCZ="CZ13",'Outside Temp'!B10673))))</f>
        <v>62.93333333</v>
      </c>
      <c r="G10670" s="12">
        <f t="shared" si="3"/>
        <v>1</v>
      </c>
    </row>
    <row r="10671" ht="15.75" customHeight="1">
      <c r="A10671" s="13">
        <v>42236.177083333336</v>
      </c>
      <c r="B10671" s="73">
        <f t="shared" si="1"/>
        <v>42236</v>
      </c>
      <c r="C10671" s="74">
        <f>IF(NewCustomer="Yes", IF(COUNTIF($I$2:$I$11,B10671)&gt;0,0,WEEKDAY(B10671,2)),IF(COUNTIF($I$2:$I$21,B10671)&gt;0,0,WEEKDAY(B10671,2)))</f>
        <v>4</v>
      </c>
      <c r="D10671" s="74">
        <f t="shared" si="2"/>
        <v>4</v>
      </c>
      <c r="E10671" s="12">
        <f>IFERROR(VLOOKUP(A10671,'IDAR Meter Data'!$A:$B,2,1),"")</f>
        <v>175</v>
      </c>
      <c r="F10671" s="75">
        <f>IF(CECCZ="CZ03",'Outside Temp'!B10671,IF(CECCZ="CZ04",'Outside Temp'!B10672,IF(CECCZ="CZ12",'Outside Temp'!B10673, IF(CECCZ="CZ13",'Outside Temp'!B10674))))</f>
        <v>62.68333333</v>
      </c>
      <c r="G10671" s="12">
        <f t="shared" si="3"/>
        <v>1</v>
      </c>
    </row>
    <row r="10672" ht="15.75" customHeight="1">
      <c r="A10672" s="13">
        <v>42236.1875</v>
      </c>
      <c r="B10672" s="73">
        <f t="shared" si="1"/>
        <v>42236</v>
      </c>
      <c r="C10672" s="74">
        <f>IF(NewCustomer="Yes", IF(COUNTIF($I$2:$I$11,B10672)&gt;0,0,WEEKDAY(B10672,2)),IF(COUNTIF($I$2:$I$21,B10672)&gt;0,0,WEEKDAY(B10672,2)))</f>
        <v>4</v>
      </c>
      <c r="D10672" s="74">
        <f t="shared" si="2"/>
        <v>4</v>
      </c>
      <c r="E10672" s="12">
        <f>IFERROR(VLOOKUP(A10672,'IDAR Meter Data'!$A:$B,2,1),"")</f>
        <v>173</v>
      </c>
      <c r="F10672" s="75">
        <f>IF(CECCZ="CZ03",'Outside Temp'!B10672,IF(CECCZ="CZ04",'Outside Temp'!B10673,IF(CECCZ="CZ12",'Outside Temp'!B10674, IF(CECCZ="CZ13",'Outside Temp'!B10675))))</f>
        <v>62.43333333</v>
      </c>
      <c r="G10672" s="12">
        <f t="shared" si="3"/>
        <v>1</v>
      </c>
    </row>
    <row r="10673" ht="15.75" customHeight="1">
      <c r="A10673" s="13">
        <v>42236.197916666664</v>
      </c>
      <c r="B10673" s="73">
        <f t="shared" si="1"/>
        <v>42236</v>
      </c>
      <c r="C10673" s="74">
        <f>IF(NewCustomer="Yes", IF(COUNTIF($I$2:$I$11,B10673)&gt;0,0,WEEKDAY(B10673,2)),IF(COUNTIF($I$2:$I$21,B10673)&gt;0,0,WEEKDAY(B10673,2)))</f>
        <v>4</v>
      </c>
      <c r="D10673" s="74">
        <f t="shared" si="2"/>
        <v>4</v>
      </c>
      <c r="E10673" s="12">
        <f>IFERROR(VLOOKUP(A10673,'IDAR Meter Data'!$A:$B,2,1),"")</f>
        <v>174</v>
      </c>
      <c r="F10673" s="75">
        <f>IF(CECCZ="CZ03",'Outside Temp'!B10673,IF(CECCZ="CZ04",'Outside Temp'!B10674,IF(CECCZ="CZ12",'Outside Temp'!B10675, IF(CECCZ="CZ13",'Outside Temp'!B10676))))</f>
        <v>62.18333333</v>
      </c>
      <c r="G10673" s="12">
        <f t="shared" si="3"/>
        <v>1</v>
      </c>
    </row>
    <row r="10674" ht="15.75" customHeight="1">
      <c r="A10674" s="13">
        <v>42236.208333333336</v>
      </c>
      <c r="B10674" s="73">
        <f t="shared" si="1"/>
        <v>42236</v>
      </c>
      <c r="C10674" s="74">
        <f>IF(NewCustomer="Yes", IF(COUNTIF($I$2:$I$11,B10674)&gt;0,0,WEEKDAY(B10674,2)),IF(COUNTIF($I$2:$I$21,B10674)&gt;0,0,WEEKDAY(B10674,2)))</f>
        <v>4</v>
      </c>
      <c r="D10674" s="74">
        <f t="shared" si="2"/>
        <v>5</v>
      </c>
      <c r="E10674" s="12">
        <f>IFERROR(VLOOKUP(A10674,'IDAR Meter Data'!$A:$B,2,1),"")</f>
        <v>175</v>
      </c>
      <c r="F10674" s="75">
        <f>IF(CECCZ="CZ03",'Outside Temp'!B10674,IF(CECCZ="CZ04",'Outside Temp'!B10675,IF(CECCZ="CZ12",'Outside Temp'!B10676, IF(CECCZ="CZ13",'Outside Temp'!B10677))))</f>
        <v>62</v>
      </c>
      <c r="G10674" s="12">
        <f t="shared" si="3"/>
        <v>1</v>
      </c>
    </row>
    <row r="10675" ht="15.75" customHeight="1">
      <c r="A10675" s="13">
        <v>42236.21875</v>
      </c>
      <c r="B10675" s="73">
        <f t="shared" si="1"/>
        <v>42236</v>
      </c>
      <c r="C10675" s="74">
        <f>IF(NewCustomer="Yes", IF(COUNTIF($I$2:$I$11,B10675)&gt;0,0,WEEKDAY(B10675,2)),IF(COUNTIF($I$2:$I$21,B10675)&gt;0,0,WEEKDAY(B10675,2)))</f>
        <v>4</v>
      </c>
      <c r="D10675" s="74">
        <f t="shared" si="2"/>
        <v>5</v>
      </c>
      <c r="E10675" s="12">
        <f>IFERROR(VLOOKUP(A10675,'IDAR Meter Data'!$A:$B,2,1),"")</f>
        <v>195</v>
      </c>
      <c r="F10675" s="75">
        <f>IF(CECCZ="CZ03",'Outside Temp'!B10675,IF(CECCZ="CZ04",'Outside Temp'!B10676,IF(CECCZ="CZ12",'Outside Temp'!B10677, IF(CECCZ="CZ13",'Outside Temp'!B10678))))</f>
        <v>62</v>
      </c>
      <c r="G10675" s="12">
        <f t="shared" si="3"/>
        <v>1</v>
      </c>
    </row>
    <row r="10676" ht="15.75" customHeight="1">
      <c r="A10676" s="13">
        <v>42236.229166666664</v>
      </c>
      <c r="B10676" s="73">
        <f t="shared" si="1"/>
        <v>42236</v>
      </c>
      <c r="C10676" s="74">
        <f>IF(NewCustomer="Yes", IF(COUNTIF($I$2:$I$11,B10676)&gt;0,0,WEEKDAY(B10676,2)),IF(COUNTIF($I$2:$I$21,B10676)&gt;0,0,WEEKDAY(B10676,2)))</f>
        <v>4</v>
      </c>
      <c r="D10676" s="74">
        <f t="shared" si="2"/>
        <v>5</v>
      </c>
      <c r="E10676" s="12">
        <f>IFERROR(VLOOKUP(A10676,'IDAR Meter Data'!$A:$B,2,1),"")</f>
        <v>175</v>
      </c>
      <c r="F10676" s="75">
        <f>IF(CECCZ="CZ03",'Outside Temp'!B10676,IF(CECCZ="CZ04",'Outside Temp'!B10677,IF(CECCZ="CZ12",'Outside Temp'!B10678, IF(CECCZ="CZ13",'Outside Temp'!B10679))))</f>
        <v>62</v>
      </c>
      <c r="G10676" s="12">
        <f t="shared" si="3"/>
        <v>1</v>
      </c>
    </row>
    <row r="10677" ht="15.75" customHeight="1">
      <c r="A10677" s="13">
        <v>42236.239583333336</v>
      </c>
      <c r="B10677" s="73">
        <f t="shared" si="1"/>
        <v>42236</v>
      </c>
      <c r="C10677" s="74">
        <f>IF(NewCustomer="Yes", IF(COUNTIF($I$2:$I$11,B10677)&gt;0,0,WEEKDAY(B10677,2)),IF(COUNTIF($I$2:$I$21,B10677)&gt;0,0,WEEKDAY(B10677,2)))</f>
        <v>4</v>
      </c>
      <c r="D10677" s="74">
        <f t="shared" si="2"/>
        <v>5</v>
      </c>
      <c r="E10677" s="12">
        <f>IFERROR(VLOOKUP(A10677,'IDAR Meter Data'!$A:$B,2,1),"")</f>
        <v>175</v>
      </c>
      <c r="F10677" s="75">
        <f>IF(CECCZ="CZ03",'Outside Temp'!B10677,IF(CECCZ="CZ04",'Outside Temp'!B10678,IF(CECCZ="CZ12",'Outside Temp'!B10679, IF(CECCZ="CZ13",'Outside Temp'!B10680))))</f>
        <v>62</v>
      </c>
      <c r="G10677" s="12">
        <f t="shared" si="3"/>
        <v>1</v>
      </c>
    </row>
    <row r="10678" ht="15.75" customHeight="1">
      <c r="A10678" s="13">
        <v>42236.25</v>
      </c>
      <c r="B10678" s="73">
        <f t="shared" si="1"/>
        <v>42236</v>
      </c>
      <c r="C10678" s="74">
        <f>IF(NewCustomer="Yes", IF(COUNTIF($I$2:$I$11,B10678)&gt;0,0,WEEKDAY(B10678,2)),IF(COUNTIF($I$2:$I$21,B10678)&gt;0,0,WEEKDAY(B10678,2)))</f>
        <v>4</v>
      </c>
      <c r="D10678" s="74">
        <f t="shared" si="2"/>
        <v>6</v>
      </c>
      <c r="E10678" s="12">
        <f>IFERROR(VLOOKUP(A10678,'IDAR Meter Data'!$A:$B,2,1),"")</f>
        <v>168</v>
      </c>
      <c r="F10678" s="75">
        <f>IF(CECCZ="CZ03",'Outside Temp'!B10678,IF(CECCZ="CZ04",'Outside Temp'!B10679,IF(CECCZ="CZ12",'Outside Temp'!B10680, IF(CECCZ="CZ13",'Outside Temp'!B10681))))</f>
        <v>62</v>
      </c>
      <c r="G10678" s="12">
        <f t="shared" si="3"/>
        <v>1</v>
      </c>
    </row>
    <row r="10679" ht="15.75" customHeight="1">
      <c r="A10679" s="13">
        <v>42236.260416666664</v>
      </c>
      <c r="B10679" s="73">
        <f t="shared" si="1"/>
        <v>42236</v>
      </c>
      <c r="C10679" s="74">
        <f>IF(NewCustomer="Yes", IF(COUNTIF($I$2:$I$11,B10679)&gt;0,0,WEEKDAY(B10679,2)),IF(COUNTIF($I$2:$I$21,B10679)&gt;0,0,WEEKDAY(B10679,2)))</f>
        <v>4</v>
      </c>
      <c r="D10679" s="74">
        <f t="shared" si="2"/>
        <v>6</v>
      </c>
      <c r="E10679" s="12">
        <f>IFERROR(VLOOKUP(A10679,'IDAR Meter Data'!$A:$B,2,1),"")</f>
        <v>183</v>
      </c>
      <c r="F10679" s="75">
        <f>IF(CECCZ="CZ03",'Outside Temp'!B10679,IF(CECCZ="CZ04",'Outside Temp'!B10680,IF(CECCZ="CZ12",'Outside Temp'!B10681, IF(CECCZ="CZ13",'Outside Temp'!B10682))))</f>
        <v>62</v>
      </c>
      <c r="G10679" s="12">
        <f t="shared" si="3"/>
        <v>1</v>
      </c>
    </row>
    <row r="10680" ht="15.75" customHeight="1">
      <c r="A10680" s="13">
        <v>42236.270833333336</v>
      </c>
      <c r="B10680" s="73">
        <f t="shared" si="1"/>
        <v>42236</v>
      </c>
      <c r="C10680" s="74">
        <f>IF(NewCustomer="Yes", IF(COUNTIF($I$2:$I$11,B10680)&gt;0,0,WEEKDAY(B10680,2)),IF(COUNTIF($I$2:$I$21,B10680)&gt;0,0,WEEKDAY(B10680,2)))</f>
        <v>4</v>
      </c>
      <c r="D10680" s="74">
        <f t="shared" si="2"/>
        <v>6</v>
      </c>
      <c r="E10680" s="12">
        <f>IFERROR(VLOOKUP(A10680,'IDAR Meter Data'!$A:$B,2,1),"")</f>
        <v>189</v>
      </c>
      <c r="F10680" s="75">
        <f>IF(CECCZ="CZ03",'Outside Temp'!B10680,IF(CECCZ="CZ04",'Outside Temp'!B10681,IF(CECCZ="CZ12",'Outside Temp'!B10682, IF(CECCZ="CZ13",'Outside Temp'!B10683))))</f>
        <v>62</v>
      </c>
      <c r="G10680" s="12">
        <f t="shared" si="3"/>
        <v>1</v>
      </c>
    </row>
    <row r="10681" ht="15.75" customHeight="1">
      <c r="A10681" s="13">
        <v>42236.28125</v>
      </c>
      <c r="B10681" s="73">
        <f t="shared" si="1"/>
        <v>42236</v>
      </c>
      <c r="C10681" s="74">
        <f>IF(NewCustomer="Yes", IF(COUNTIF($I$2:$I$11,B10681)&gt;0,0,WEEKDAY(B10681,2)),IF(COUNTIF($I$2:$I$21,B10681)&gt;0,0,WEEKDAY(B10681,2)))</f>
        <v>4</v>
      </c>
      <c r="D10681" s="74">
        <f t="shared" si="2"/>
        <v>6</v>
      </c>
      <c r="E10681" s="12">
        <f>IFERROR(VLOOKUP(A10681,'IDAR Meter Data'!$A:$B,2,1),"")</f>
        <v>169</v>
      </c>
      <c r="F10681" s="75">
        <f>IF(CECCZ="CZ03",'Outside Temp'!B10681,IF(CECCZ="CZ04",'Outside Temp'!B10682,IF(CECCZ="CZ12",'Outside Temp'!B10683, IF(CECCZ="CZ13",'Outside Temp'!B10684))))</f>
        <v>62</v>
      </c>
      <c r="G10681" s="12">
        <f t="shared" si="3"/>
        <v>1</v>
      </c>
    </row>
    <row r="10682" ht="15.75" customHeight="1">
      <c r="A10682" s="13">
        <v>42236.291666666664</v>
      </c>
      <c r="B10682" s="73">
        <f t="shared" si="1"/>
        <v>42236</v>
      </c>
      <c r="C10682" s="74">
        <f>IF(NewCustomer="Yes", IF(COUNTIF($I$2:$I$11,B10682)&gt;0,0,WEEKDAY(B10682,2)),IF(COUNTIF($I$2:$I$21,B10682)&gt;0,0,WEEKDAY(B10682,2)))</f>
        <v>4</v>
      </c>
      <c r="D10682" s="74">
        <f t="shared" si="2"/>
        <v>7</v>
      </c>
      <c r="E10682" s="12">
        <f>IFERROR(VLOOKUP(A10682,'IDAR Meter Data'!$A:$B,2,1),"")</f>
        <v>172</v>
      </c>
      <c r="F10682" s="75">
        <f>IF(CECCZ="CZ03",'Outside Temp'!B10682,IF(CECCZ="CZ04",'Outside Temp'!B10683,IF(CECCZ="CZ12",'Outside Temp'!B10684, IF(CECCZ="CZ13",'Outside Temp'!B10685))))</f>
        <v>62.06666667</v>
      </c>
      <c r="G10682" s="12">
        <f t="shared" si="3"/>
        <v>1</v>
      </c>
    </row>
    <row r="10683" ht="15.75" customHeight="1">
      <c r="A10683" s="13">
        <v>42236.302083333336</v>
      </c>
      <c r="B10683" s="73">
        <f t="shared" si="1"/>
        <v>42236</v>
      </c>
      <c r="C10683" s="74">
        <f>IF(NewCustomer="Yes", IF(COUNTIF($I$2:$I$11,B10683)&gt;0,0,WEEKDAY(B10683,2)),IF(COUNTIF($I$2:$I$21,B10683)&gt;0,0,WEEKDAY(B10683,2)))</f>
        <v>4</v>
      </c>
      <c r="D10683" s="74">
        <f t="shared" si="2"/>
        <v>7</v>
      </c>
      <c r="E10683" s="12">
        <f>IFERROR(VLOOKUP(A10683,'IDAR Meter Data'!$A:$B,2,1),"")</f>
        <v>177</v>
      </c>
      <c r="F10683" s="75">
        <f>IF(CECCZ="CZ03",'Outside Temp'!B10683,IF(CECCZ="CZ04",'Outside Temp'!B10684,IF(CECCZ="CZ12",'Outside Temp'!B10685, IF(CECCZ="CZ13",'Outside Temp'!B10686))))</f>
        <v>62.31666667</v>
      </c>
      <c r="G10683" s="12">
        <f t="shared" si="3"/>
        <v>1</v>
      </c>
    </row>
    <row r="10684" ht="15.75" customHeight="1">
      <c r="A10684" s="13">
        <v>42236.3125</v>
      </c>
      <c r="B10684" s="73">
        <f t="shared" si="1"/>
        <v>42236</v>
      </c>
      <c r="C10684" s="74">
        <f>IF(NewCustomer="Yes", IF(COUNTIF($I$2:$I$11,B10684)&gt;0,0,WEEKDAY(B10684,2)),IF(COUNTIF($I$2:$I$21,B10684)&gt;0,0,WEEKDAY(B10684,2)))</f>
        <v>4</v>
      </c>
      <c r="D10684" s="74">
        <f t="shared" si="2"/>
        <v>7</v>
      </c>
      <c r="E10684" s="12">
        <f>IFERROR(VLOOKUP(A10684,'IDAR Meter Data'!$A:$B,2,1),"")</f>
        <v>191</v>
      </c>
      <c r="F10684" s="75">
        <f>IF(CECCZ="CZ03",'Outside Temp'!B10684,IF(CECCZ="CZ04",'Outside Temp'!B10685,IF(CECCZ="CZ12",'Outside Temp'!B10686, IF(CECCZ="CZ13",'Outside Temp'!B10687))))</f>
        <v>62.56666667</v>
      </c>
      <c r="G10684" s="12">
        <f t="shared" si="3"/>
        <v>1</v>
      </c>
    </row>
    <row r="10685" ht="15.75" customHeight="1">
      <c r="A10685" s="13">
        <v>42236.322916666664</v>
      </c>
      <c r="B10685" s="73">
        <f t="shared" si="1"/>
        <v>42236</v>
      </c>
      <c r="C10685" s="74">
        <f>IF(NewCustomer="Yes", IF(COUNTIF($I$2:$I$11,B10685)&gt;0,0,WEEKDAY(B10685,2)),IF(COUNTIF($I$2:$I$21,B10685)&gt;0,0,WEEKDAY(B10685,2)))</f>
        <v>4</v>
      </c>
      <c r="D10685" s="74">
        <f t="shared" si="2"/>
        <v>7</v>
      </c>
      <c r="E10685" s="12">
        <f>IFERROR(VLOOKUP(A10685,'IDAR Meter Data'!$A:$B,2,1),"")</f>
        <v>179</v>
      </c>
      <c r="F10685" s="75">
        <f>IF(CECCZ="CZ03",'Outside Temp'!B10685,IF(CECCZ="CZ04",'Outside Temp'!B10686,IF(CECCZ="CZ12",'Outside Temp'!B10687, IF(CECCZ="CZ13",'Outside Temp'!B10688))))</f>
        <v>62.81666667</v>
      </c>
      <c r="G10685" s="12">
        <f t="shared" si="3"/>
        <v>1</v>
      </c>
    </row>
    <row r="10686" ht="15.75" customHeight="1">
      <c r="A10686" s="13">
        <v>42236.333333333336</v>
      </c>
      <c r="B10686" s="73">
        <f t="shared" si="1"/>
        <v>42236</v>
      </c>
      <c r="C10686" s="74">
        <f>IF(NewCustomer="Yes", IF(COUNTIF($I$2:$I$11,B10686)&gt;0,0,WEEKDAY(B10686,2)),IF(COUNTIF($I$2:$I$21,B10686)&gt;0,0,WEEKDAY(B10686,2)))</f>
        <v>4</v>
      </c>
      <c r="D10686" s="74">
        <f t="shared" si="2"/>
        <v>8</v>
      </c>
      <c r="E10686" s="12">
        <f>IFERROR(VLOOKUP(A10686,'IDAR Meter Data'!$A:$B,2,1),"")</f>
        <v>176</v>
      </c>
      <c r="F10686" s="75">
        <f>IF(CECCZ="CZ03",'Outside Temp'!B10686,IF(CECCZ="CZ04",'Outside Temp'!B10687,IF(CECCZ="CZ12",'Outside Temp'!B10688, IF(CECCZ="CZ13",'Outside Temp'!B10689))))</f>
        <v>63</v>
      </c>
      <c r="G10686" s="12">
        <f t="shared" si="3"/>
        <v>1</v>
      </c>
    </row>
    <row r="10687" ht="15.75" customHeight="1">
      <c r="A10687" s="13">
        <v>42236.34375</v>
      </c>
      <c r="B10687" s="73">
        <f t="shared" si="1"/>
        <v>42236</v>
      </c>
      <c r="C10687" s="74">
        <f>IF(NewCustomer="Yes", IF(COUNTIF($I$2:$I$11,B10687)&gt;0,0,WEEKDAY(B10687,2)),IF(COUNTIF($I$2:$I$21,B10687)&gt;0,0,WEEKDAY(B10687,2)))</f>
        <v>4</v>
      </c>
      <c r="D10687" s="74">
        <f t="shared" si="2"/>
        <v>8</v>
      </c>
      <c r="E10687" s="12">
        <f>IFERROR(VLOOKUP(A10687,'IDAR Meter Data'!$A:$B,2,1),"")</f>
        <v>184</v>
      </c>
      <c r="F10687" s="75">
        <f>IF(CECCZ="CZ03",'Outside Temp'!B10687,IF(CECCZ="CZ04",'Outside Temp'!B10688,IF(CECCZ="CZ12",'Outside Temp'!B10689, IF(CECCZ="CZ13",'Outside Temp'!B10690))))</f>
        <v>63</v>
      </c>
      <c r="G10687" s="12">
        <f t="shared" si="3"/>
        <v>1</v>
      </c>
    </row>
    <row r="10688" ht="15.75" customHeight="1">
      <c r="A10688" s="13">
        <v>42236.354166666664</v>
      </c>
      <c r="B10688" s="73">
        <f t="shared" si="1"/>
        <v>42236</v>
      </c>
      <c r="C10688" s="74">
        <f>IF(NewCustomer="Yes", IF(COUNTIF($I$2:$I$11,B10688)&gt;0,0,WEEKDAY(B10688,2)),IF(COUNTIF($I$2:$I$21,B10688)&gt;0,0,WEEKDAY(B10688,2)))</f>
        <v>4</v>
      </c>
      <c r="D10688" s="74">
        <f t="shared" si="2"/>
        <v>8</v>
      </c>
      <c r="E10688" s="12">
        <f>IFERROR(VLOOKUP(A10688,'IDAR Meter Data'!$A:$B,2,1),"")</f>
        <v>187</v>
      </c>
      <c r="F10688" s="75">
        <f>IF(CECCZ="CZ03",'Outside Temp'!B10688,IF(CECCZ="CZ04",'Outside Temp'!B10689,IF(CECCZ="CZ12",'Outside Temp'!B10690, IF(CECCZ="CZ13",'Outside Temp'!B10691))))</f>
        <v>63</v>
      </c>
      <c r="G10688" s="12">
        <f t="shared" si="3"/>
        <v>1</v>
      </c>
    </row>
    <row r="10689" ht="15.75" customHeight="1">
      <c r="A10689" s="13">
        <v>42236.364583333336</v>
      </c>
      <c r="B10689" s="73">
        <f t="shared" si="1"/>
        <v>42236</v>
      </c>
      <c r="C10689" s="74">
        <f>IF(NewCustomer="Yes", IF(COUNTIF($I$2:$I$11,B10689)&gt;0,0,WEEKDAY(B10689,2)),IF(COUNTIF($I$2:$I$21,B10689)&gt;0,0,WEEKDAY(B10689,2)))</f>
        <v>4</v>
      </c>
      <c r="D10689" s="74">
        <f t="shared" si="2"/>
        <v>8</v>
      </c>
      <c r="E10689" s="12">
        <f>IFERROR(VLOOKUP(A10689,'IDAR Meter Data'!$A:$B,2,1),"")</f>
        <v>204</v>
      </c>
      <c r="F10689" s="75">
        <f>IF(CECCZ="CZ03",'Outside Temp'!B10689,IF(CECCZ="CZ04",'Outside Temp'!B10690,IF(CECCZ="CZ12",'Outside Temp'!B10691, IF(CECCZ="CZ13",'Outside Temp'!B10692))))</f>
        <v>63</v>
      </c>
      <c r="G10689" s="12">
        <f t="shared" si="3"/>
        <v>1</v>
      </c>
    </row>
    <row r="10690" ht="15.75" customHeight="1">
      <c r="A10690" s="13">
        <v>42236.375</v>
      </c>
      <c r="B10690" s="73">
        <f t="shared" si="1"/>
        <v>42236</v>
      </c>
      <c r="C10690" s="74">
        <f>IF(NewCustomer="Yes", IF(COUNTIF($I$2:$I$11,B10690)&gt;0,0,WEEKDAY(B10690,2)),IF(COUNTIF($I$2:$I$21,B10690)&gt;0,0,WEEKDAY(B10690,2)))</f>
        <v>4</v>
      </c>
      <c r="D10690" s="74">
        <f t="shared" si="2"/>
        <v>9</v>
      </c>
      <c r="E10690" s="12">
        <f>IFERROR(VLOOKUP(A10690,'IDAR Meter Data'!$A:$B,2,1),"")</f>
        <v>185</v>
      </c>
      <c r="F10690" s="75">
        <f>IF(CECCZ="CZ03",'Outside Temp'!B10690,IF(CECCZ="CZ04",'Outside Temp'!B10691,IF(CECCZ="CZ12",'Outside Temp'!B10692, IF(CECCZ="CZ13",'Outside Temp'!B10693))))</f>
        <v>63</v>
      </c>
      <c r="G10690" s="12">
        <f t="shared" si="3"/>
        <v>1</v>
      </c>
    </row>
    <row r="10691" ht="15.75" customHeight="1">
      <c r="A10691" s="13">
        <v>42236.385416666664</v>
      </c>
      <c r="B10691" s="73">
        <f t="shared" si="1"/>
        <v>42236</v>
      </c>
      <c r="C10691" s="74">
        <f>IF(NewCustomer="Yes", IF(COUNTIF($I$2:$I$11,B10691)&gt;0,0,WEEKDAY(B10691,2)),IF(COUNTIF($I$2:$I$21,B10691)&gt;0,0,WEEKDAY(B10691,2)))</f>
        <v>4</v>
      </c>
      <c r="D10691" s="74">
        <f t="shared" si="2"/>
        <v>9</v>
      </c>
      <c r="E10691" s="12">
        <f>IFERROR(VLOOKUP(A10691,'IDAR Meter Data'!$A:$B,2,1),"")</f>
        <v>192</v>
      </c>
      <c r="F10691" s="75">
        <f>IF(CECCZ="CZ03",'Outside Temp'!B10691,IF(CECCZ="CZ04",'Outside Temp'!B10692,IF(CECCZ="CZ12",'Outside Temp'!B10693, IF(CECCZ="CZ13",'Outside Temp'!B10694))))</f>
        <v>63</v>
      </c>
      <c r="G10691" s="12">
        <f t="shared" si="3"/>
        <v>1</v>
      </c>
    </row>
    <row r="10692" ht="15.75" customHeight="1">
      <c r="A10692" s="13">
        <v>42236.395833333336</v>
      </c>
      <c r="B10692" s="73">
        <f t="shared" si="1"/>
        <v>42236</v>
      </c>
      <c r="C10692" s="74">
        <f>IF(NewCustomer="Yes", IF(COUNTIF($I$2:$I$11,B10692)&gt;0,0,WEEKDAY(B10692,2)),IF(COUNTIF($I$2:$I$21,B10692)&gt;0,0,WEEKDAY(B10692,2)))</f>
        <v>4</v>
      </c>
      <c r="D10692" s="74">
        <f t="shared" si="2"/>
        <v>9</v>
      </c>
      <c r="E10692" s="12">
        <f>IFERROR(VLOOKUP(A10692,'IDAR Meter Data'!$A:$B,2,1),"")</f>
        <v>197</v>
      </c>
      <c r="F10692" s="75">
        <f>IF(CECCZ="CZ03",'Outside Temp'!B10692,IF(CECCZ="CZ04",'Outside Temp'!B10693,IF(CECCZ="CZ12",'Outside Temp'!B10694, IF(CECCZ="CZ13",'Outside Temp'!B10695))))</f>
        <v>63</v>
      </c>
      <c r="G10692" s="12">
        <f t="shared" si="3"/>
        <v>1</v>
      </c>
    </row>
    <row r="10693" ht="15.75" customHeight="1">
      <c r="A10693" s="13">
        <v>42236.40625</v>
      </c>
      <c r="B10693" s="73">
        <f t="shared" si="1"/>
        <v>42236</v>
      </c>
      <c r="C10693" s="74">
        <f>IF(NewCustomer="Yes", IF(COUNTIF($I$2:$I$11,B10693)&gt;0,0,WEEKDAY(B10693,2)),IF(COUNTIF($I$2:$I$21,B10693)&gt;0,0,WEEKDAY(B10693,2)))</f>
        <v>4</v>
      </c>
      <c r="D10693" s="74">
        <f t="shared" si="2"/>
        <v>9</v>
      </c>
      <c r="E10693" s="12">
        <f>IFERROR(VLOOKUP(A10693,'IDAR Meter Data'!$A:$B,2,1),"")</f>
        <v>192</v>
      </c>
      <c r="F10693" s="75">
        <f>IF(CECCZ="CZ03",'Outside Temp'!B10693,IF(CECCZ="CZ04",'Outside Temp'!B10694,IF(CECCZ="CZ12",'Outside Temp'!B10695, IF(CECCZ="CZ13",'Outside Temp'!B10696))))</f>
        <v>63</v>
      </c>
      <c r="G10693" s="12">
        <f t="shared" si="3"/>
        <v>1</v>
      </c>
    </row>
    <row r="10694" ht="15.75" customHeight="1">
      <c r="A10694" s="13">
        <v>42236.416666666664</v>
      </c>
      <c r="B10694" s="73">
        <f t="shared" si="1"/>
        <v>42236</v>
      </c>
      <c r="C10694" s="74">
        <f>IF(NewCustomer="Yes", IF(COUNTIF($I$2:$I$11,B10694)&gt;0,0,WEEKDAY(B10694,2)),IF(COUNTIF($I$2:$I$21,B10694)&gt;0,0,WEEKDAY(B10694,2)))</f>
        <v>4</v>
      </c>
      <c r="D10694" s="74">
        <f t="shared" si="2"/>
        <v>10</v>
      </c>
      <c r="E10694" s="12">
        <f>IFERROR(VLOOKUP(A10694,'IDAR Meter Data'!$A:$B,2,1),"")</f>
        <v>208</v>
      </c>
      <c r="F10694" s="75">
        <f>IF(CECCZ="CZ03",'Outside Temp'!B10694,IF(CECCZ="CZ04",'Outside Temp'!B10695,IF(CECCZ="CZ12",'Outside Temp'!B10696, IF(CECCZ="CZ13",'Outside Temp'!B10697))))</f>
        <v>63.26666667</v>
      </c>
      <c r="G10694" s="12">
        <f t="shared" si="3"/>
        <v>1</v>
      </c>
    </row>
    <row r="10695" ht="15.75" customHeight="1">
      <c r="A10695" s="13">
        <v>42236.427083333336</v>
      </c>
      <c r="B10695" s="73">
        <f t="shared" si="1"/>
        <v>42236</v>
      </c>
      <c r="C10695" s="74">
        <f>IF(NewCustomer="Yes", IF(COUNTIF($I$2:$I$11,B10695)&gt;0,0,WEEKDAY(B10695,2)),IF(COUNTIF($I$2:$I$21,B10695)&gt;0,0,WEEKDAY(B10695,2)))</f>
        <v>4</v>
      </c>
      <c r="D10695" s="74">
        <f t="shared" si="2"/>
        <v>10</v>
      </c>
      <c r="E10695" s="12">
        <f>IFERROR(VLOOKUP(A10695,'IDAR Meter Data'!$A:$B,2,1),"")</f>
        <v>211</v>
      </c>
      <c r="F10695" s="75">
        <f>IF(CECCZ="CZ03",'Outside Temp'!B10695,IF(CECCZ="CZ04",'Outside Temp'!B10696,IF(CECCZ="CZ12",'Outside Temp'!B10697, IF(CECCZ="CZ13",'Outside Temp'!B10698))))</f>
        <v>64.26666667</v>
      </c>
      <c r="G10695" s="12">
        <f t="shared" si="3"/>
        <v>1</v>
      </c>
    </row>
    <row r="10696" ht="15.75" customHeight="1">
      <c r="A10696" s="13">
        <v>42236.4375</v>
      </c>
      <c r="B10696" s="73">
        <f t="shared" si="1"/>
        <v>42236</v>
      </c>
      <c r="C10696" s="74">
        <f>IF(NewCustomer="Yes", IF(COUNTIF($I$2:$I$11,B10696)&gt;0,0,WEEKDAY(B10696,2)),IF(COUNTIF($I$2:$I$21,B10696)&gt;0,0,WEEKDAY(B10696,2)))</f>
        <v>4</v>
      </c>
      <c r="D10696" s="74">
        <f t="shared" si="2"/>
        <v>10</v>
      </c>
      <c r="E10696" s="12">
        <f>IFERROR(VLOOKUP(A10696,'IDAR Meter Data'!$A:$B,2,1),"")</f>
        <v>208</v>
      </c>
      <c r="F10696" s="75">
        <f>IF(CECCZ="CZ03",'Outside Temp'!B10696,IF(CECCZ="CZ04",'Outside Temp'!B10697,IF(CECCZ="CZ12",'Outside Temp'!B10698, IF(CECCZ="CZ13",'Outside Temp'!B10699))))</f>
        <v>65.26666667</v>
      </c>
      <c r="G10696" s="12">
        <f t="shared" si="3"/>
        <v>2</v>
      </c>
    </row>
    <row r="10697" ht="15.75" customHeight="1">
      <c r="A10697" s="13">
        <v>42236.447916666664</v>
      </c>
      <c r="B10697" s="73">
        <f t="shared" si="1"/>
        <v>42236</v>
      </c>
      <c r="C10697" s="74">
        <f>IF(NewCustomer="Yes", IF(COUNTIF($I$2:$I$11,B10697)&gt;0,0,WEEKDAY(B10697,2)),IF(COUNTIF($I$2:$I$21,B10697)&gt;0,0,WEEKDAY(B10697,2)))</f>
        <v>4</v>
      </c>
      <c r="D10697" s="74">
        <f t="shared" si="2"/>
        <v>10</v>
      </c>
      <c r="E10697" s="12">
        <f>IFERROR(VLOOKUP(A10697,'IDAR Meter Data'!$A:$B,2,1),"")</f>
        <v>217</v>
      </c>
      <c r="F10697" s="75">
        <f>IF(CECCZ="CZ03",'Outside Temp'!B10697,IF(CECCZ="CZ04",'Outside Temp'!B10698,IF(CECCZ="CZ12",'Outside Temp'!B10699, IF(CECCZ="CZ13",'Outside Temp'!B10700))))</f>
        <v>66.26666667</v>
      </c>
      <c r="G10697" s="12">
        <f t="shared" si="3"/>
        <v>2</v>
      </c>
    </row>
    <row r="10698" ht="15.75" customHeight="1">
      <c r="A10698" s="13">
        <v>42236.458333333336</v>
      </c>
      <c r="B10698" s="73">
        <f t="shared" si="1"/>
        <v>42236</v>
      </c>
      <c r="C10698" s="74">
        <f>IF(NewCustomer="Yes", IF(COUNTIF($I$2:$I$11,B10698)&gt;0,0,WEEKDAY(B10698,2)),IF(COUNTIF($I$2:$I$21,B10698)&gt;0,0,WEEKDAY(B10698,2)))</f>
        <v>4</v>
      </c>
      <c r="D10698" s="74">
        <f t="shared" si="2"/>
        <v>11</v>
      </c>
      <c r="E10698" s="12">
        <f>IFERROR(VLOOKUP(A10698,'IDAR Meter Data'!$A:$B,2,1),"")</f>
        <v>212</v>
      </c>
      <c r="F10698" s="75">
        <f>IF(CECCZ="CZ03",'Outside Temp'!B10698,IF(CECCZ="CZ04",'Outside Temp'!B10699,IF(CECCZ="CZ12",'Outside Temp'!B10700, IF(CECCZ="CZ13",'Outside Temp'!B10701))))</f>
        <v>67.06666667</v>
      </c>
      <c r="G10698" s="12">
        <f t="shared" si="3"/>
        <v>2</v>
      </c>
    </row>
    <row r="10699" ht="15.75" customHeight="1">
      <c r="A10699" s="13">
        <v>42236.46875</v>
      </c>
      <c r="B10699" s="73">
        <f t="shared" si="1"/>
        <v>42236</v>
      </c>
      <c r="C10699" s="74">
        <f>IF(NewCustomer="Yes", IF(COUNTIF($I$2:$I$11,B10699)&gt;0,0,WEEKDAY(B10699,2)),IF(COUNTIF($I$2:$I$21,B10699)&gt;0,0,WEEKDAY(B10699,2)))</f>
        <v>4</v>
      </c>
      <c r="D10699" s="74">
        <f t="shared" si="2"/>
        <v>11</v>
      </c>
      <c r="E10699" s="12">
        <f>IFERROR(VLOOKUP(A10699,'IDAR Meter Data'!$A:$B,2,1),"")</f>
        <v>230</v>
      </c>
      <c r="F10699" s="75">
        <f>IF(CECCZ="CZ03",'Outside Temp'!B10699,IF(CECCZ="CZ04",'Outside Temp'!B10700,IF(CECCZ="CZ12",'Outside Temp'!B10701, IF(CECCZ="CZ13",'Outside Temp'!B10702))))</f>
        <v>67.31666667</v>
      </c>
      <c r="G10699" s="12">
        <f t="shared" si="3"/>
        <v>2</v>
      </c>
    </row>
    <row r="10700" ht="15.75" customHeight="1">
      <c r="A10700" s="13">
        <v>42236.479166666664</v>
      </c>
      <c r="B10700" s="73">
        <f t="shared" si="1"/>
        <v>42236</v>
      </c>
      <c r="C10700" s="74">
        <f>IF(NewCustomer="Yes", IF(COUNTIF($I$2:$I$11,B10700)&gt;0,0,WEEKDAY(B10700,2)),IF(COUNTIF($I$2:$I$21,B10700)&gt;0,0,WEEKDAY(B10700,2)))</f>
        <v>4</v>
      </c>
      <c r="D10700" s="74">
        <f t="shared" si="2"/>
        <v>11</v>
      </c>
      <c r="E10700" s="12">
        <f>IFERROR(VLOOKUP(A10700,'IDAR Meter Data'!$A:$B,2,1),"")</f>
        <v>223</v>
      </c>
      <c r="F10700" s="75">
        <f>IF(CECCZ="CZ03",'Outside Temp'!B10700,IF(CECCZ="CZ04",'Outside Temp'!B10701,IF(CECCZ="CZ12",'Outside Temp'!B10702, IF(CECCZ="CZ13",'Outside Temp'!B10703))))</f>
        <v>67.56666667</v>
      </c>
      <c r="G10700" s="12">
        <f t="shared" si="3"/>
        <v>2</v>
      </c>
    </row>
    <row r="10701" ht="15.75" customHeight="1">
      <c r="A10701" s="13">
        <v>42236.489583333336</v>
      </c>
      <c r="B10701" s="73">
        <f t="shared" si="1"/>
        <v>42236</v>
      </c>
      <c r="C10701" s="74">
        <f>IF(NewCustomer="Yes", IF(COUNTIF($I$2:$I$11,B10701)&gt;0,0,WEEKDAY(B10701,2)),IF(COUNTIF($I$2:$I$21,B10701)&gt;0,0,WEEKDAY(B10701,2)))</f>
        <v>4</v>
      </c>
      <c r="D10701" s="74">
        <f t="shared" si="2"/>
        <v>11</v>
      </c>
      <c r="E10701" s="12">
        <f>IFERROR(VLOOKUP(A10701,'IDAR Meter Data'!$A:$B,2,1),"")</f>
        <v>223</v>
      </c>
      <c r="F10701" s="75">
        <f>IF(CECCZ="CZ03",'Outside Temp'!B10701,IF(CECCZ="CZ04",'Outside Temp'!B10702,IF(CECCZ="CZ12",'Outside Temp'!B10703, IF(CECCZ="CZ13",'Outside Temp'!B10704))))</f>
        <v>67.81666667</v>
      </c>
      <c r="G10701" s="12">
        <f t="shared" si="3"/>
        <v>2</v>
      </c>
    </row>
    <row r="10702" ht="15.75" customHeight="1">
      <c r="A10702" s="13">
        <v>42236.5</v>
      </c>
      <c r="B10702" s="73">
        <f t="shared" si="1"/>
        <v>42236</v>
      </c>
      <c r="C10702" s="74">
        <f>IF(NewCustomer="Yes", IF(COUNTIF($I$2:$I$11,B10702)&gt;0,0,WEEKDAY(B10702,2)),IF(COUNTIF($I$2:$I$21,B10702)&gt;0,0,WEEKDAY(B10702,2)))</f>
        <v>4</v>
      </c>
      <c r="D10702" s="74">
        <f t="shared" si="2"/>
        <v>12</v>
      </c>
      <c r="E10702" s="12">
        <f>IFERROR(VLOOKUP(A10702,'IDAR Meter Data'!$A:$B,2,1),"")</f>
        <v>226</v>
      </c>
      <c r="F10702" s="75">
        <f>IF(CECCZ="CZ03",'Outside Temp'!B10702,IF(CECCZ="CZ04",'Outside Temp'!B10703,IF(CECCZ="CZ12",'Outside Temp'!B10704, IF(CECCZ="CZ13",'Outside Temp'!B10705))))</f>
        <v>68</v>
      </c>
      <c r="G10702" s="12">
        <f t="shared" si="3"/>
        <v>2</v>
      </c>
    </row>
    <row r="10703" ht="15.75" customHeight="1">
      <c r="A10703" s="13">
        <v>42236.510416666664</v>
      </c>
      <c r="B10703" s="73">
        <f t="shared" si="1"/>
        <v>42236</v>
      </c>
      <c r="C10703" s="74">
        <f>IF(NewCustomer="Yes", IF(COUNTIF($I$2:$I$11,B10703)&gt;0,0,WEEKDAY(B10703,2)),IF(COUNTIF($I$2:$I$21,B10703)&gt;0,0,WEEKDAY(B10703,2)))</f>
        <v>4</v>
      </c>
      <c r="D10703" s="74">
        <f t="shared" si="2"/>
        <v>12</v>
      </c>
      <c r="E10703" s="12">
        <f>IFERROR(VLOOKUP(A10703,'IDAR Meter Data'!$A:$B,2,1),"")</f>
        <v>220</v>
      </c>
      <c r="F10703" s="75">
        <f>IF(CECCZ="CZ03",'Outside Temp'!B10703,IF(CECCZ="CZ04",'Outside Temp'!B10704,IF(CECCZ="CZ12",'Outside Temp'!B10705, IF(CECCZ="CZ13",'Outside Temp'!B10706))))</f>
        <v>68</v>
      </c>
      <c r="G10703" s="12">
        <f t="shared" si="3"/>
        <v>2</v>
      </c>
    </row>
    <row r="10704" ht="15.75" customHeight="1">
      <c r="A10704" s="13">
        <v>42236.520833333336</v>
      </c>
      <c r="B10704" s="73">
        <f t="shared" si="1"/>
        <v>42236</v>
      </c>
      <c r="C10704" s="74">
        <f>IF(NewCustomer="Yes", IF(COUNTIF($I$2:$I$11,B10704)&gt;0,0,WEEKDAY(B10704,2)),IF(COUNTIF($I$2:$I$21,B10704)&gt;0,0,WEEKDAY(B10704,2)))</f>
        <v>4</v>
      </c>
      <c r="D10704" s="74">
        <f t="shared" si="2"/>
        <v>12</v>
      </c>
      <c r="E10704" s="12">
        <f>IFERROR(VLOOKUP(A10704,'IDAR Meter Data'!$A:$B,2,1),"")</f>
        <v>213</v>
      </c>
      <c r="F10704" s="75">
        <f>IF(CECCZ="CZ03",'Outside Temp'!B10704,IF(CECCZ="CZ04",'Outside Temp'!B10705,IF(CECCZ="CZ12",'Outside Temp'!B10706, IF(CECCZ="CZ13",'Outside Temp'!B10707))))</f>
        <v>68</v>
      </c>
      <c r="G10704" s="12">
        <f t="shared" si="3"/>
        <v>2</v>
      </c>
    </row>
    <row r="10705" ht="15.75" customHeight="1">
      <c r="A10705" s="13">
        <v>42236.53125</v>
      </c>
      <c r="B10705" s="73">
        <f t="shared" si="1"/>
        <v>42236</v>
      </c>
      <c r="C10705" s="74">
        <f>IF(NewCustomer="Yes", IF(COUNTIF($I$2:$I$11,B10705)&gt;0,0,WEEKDAY(B10705,2)),IF(COUNTIF($I$2:$I$21,B10705)&gt;0,0,WEEKDAY(B10705,2)))</f>
        <v>4</v>
      </c>
      <c r="D10705" s="74">
        <f t="shared" si="2"/>
        <v>12</v>
      </c>
      <c r="E10705" s="12">
        <f>IFERROR(VLOOKUP(A10705,'IDAR Meter Data'!$A:$B,2,1),"")</f>
        <v>219</v>
      </c>
      <c r="F10705" s="75">
        <f>IF(CECCZ="CZ03",'Outside Temp'!B10705,IF(CECCZ="CZ04",'Outside Temp'!B10706,IF(CECCZ="CZ12",'Outside Temp'!B10707, IF(CECCZ="CZ13",'Outside Temp'!B10708))))</f>
        <v>68</v>
      </c>
      <c r="G10705" s="12">
        <f t="shared" si="3"/>
        <v>2</v>
      </c>
    </row>
    <row r="10706" ht="15.75" customHeight="1">
      <c r="A10706" s="13">
        <v>42236.541666666664</v>
      </c>
      <c r="B10706" s="73">
        <f t="shared" si="1"/>
        <v>42236</v>
      </c>
      <c r="C10706" s="74">
        <f>IF(NewCustomer="Yes", IF(COUNTIF($I$2:$I$11,B10706)&gt;0,0,WEEKDAY(B10706,2)),IF(COUNTIF($I$2:$I$21,B10706)&gt;0,0,WEEKDAY(B10706,2)))</f>
        <v>4</v>
      </c>
      <c r="D10706" s="74">
        <f t="shared" si="2"/>
        <v>13</v>
      </c>
      <c r="E10706" s="12">
        <f>IFERROR(VLOOKUP(A10706,'IDAR Meter Data'!$A:$B,2,1),"")</f>
        <v>222</v>
      </c>
      <c r="F10706" s="75">
        <f>IF(CECCZ="CZ03",'Outside Temp'!B10706,IF(CECCZ="CZ04",'Outside Temp'!B10707,IF(CECCZ="CZ12",'Outside Temp'!B10708, IF(CECCZ="CZ13",'Outside Temp'!B10709))))</f>
        <v>68.06666667</v>
      </c>
      <c r="G10706" s="12">
        <f t="shared" si="3"/>
        <v>2</v>
      </c>
    </row>
    <row r="10707" ht="15.75" customHeight="1">
      <c r="A10707" s="13">
        <v>42236.552083333336</v>
      </c>
      <c r="B10707" s="73">
        <f t="shared" si="1"/>
        <v>42236</v>
      </c>
      <c r="C10707" s="74">
        <f>IF(NewCustomer="Yes", IF(COUNTIF($I$2:$I$11,B10707)&gt;0,0,WEEKDAY(B10707,2)),IF(COUNTIF($I$2:$I$21,B10707)&gt;0,0,WEEKDAY(B10707,2)))</f>
        <v>4</v>
      </c>
      <c r="D10707" s="74">
        <f t="shared" si="2"/>
        <v>13</v>
      </c>
      <c r="E10707" s="12">
        <f>IFERROR(VLOOKUP(A10707,'IDAR Meter Data'!$A:$B,2,1),"")</f>
        <v>221</v>
      </c>
      <c r="F10707" s="75">
        <f>IF(CECCZ="CZ03",'Outside Temp'!B10707,IF(CECCZ="CZ04",'Outside Temp'!B10708,IF(CECCZ="CZ12",'Outside Temp'!B10709, IF(CECCZ="CZ13",'Outside Temp'!B10710))))</f>
        <v>68.31666667</v>
      </c>
      <c r="G10707" s="12">
        <f t="shared" si="3"/>
        <v>2</v>
      </c>
    </row>
    <row r="10708" ht="15.75" customHeight="1">
      <c r="A10708" s="13">
        <v>42236.5625</v>
      </c>
      <c r="B10708" s="73">
        <f t="shared" si="1"/>
        <v>42236</v>
      </c>
      <c r="C10708" s="74">
        <f>IF(NewCustomer="Yes", IF(COUNTIF($I$2:$I$11,B10708)&gt;0,0,WEEKDAY(B10708,2)),IF(COUNTIF($I$2:$I$21,B10708)&gt;0,0,WEEKDAY(B10708,2)))</f>
        <v>4</v>
      </c>
      <c r="D10708" s="74">
        <f t="shared" si="2"/>
        <v>13</v>
      </c>
      <c r="E10708" s="12">
        <f>IFERROR(VLOOKUP(A10708,'IDAR Meter Data'!$A:$B,2,1),"")</f>
        <v>222</v>
      </c>
      <c r="F10708" s="75">
        <f>IF(CECCZ="CZ03",'Outside Temp'!B10708,IF(CECCZ="CZ04",'Outside Temp'!B10709,IF(CECCZ="CZ12",'Outside Temp'!B10710, IF(CECCZ="CZ13",'Outside Temp'!B10711))))</f>
        <v>68.56666667</v>
      </c>
      <c r="G10708" s="12">
        <f t="shared" si="3"/>
        <v>2</v>
      </c>
    </row>
    <row r="10709" ht="15.75" customHeight="1">
      <c r="A10709" s="13">
        <v>42236.572916666664</v>
      </c>
      <c r="B10709" s="73">
        <f t="shared" si="1"/>
        <v>42236</v>
      </c>
      <c r="C10709" s="74">
        <f>IF(NewCustomer="Yes", IF(COUNTIF($I$2:$I$11,B10709)&gt;0,0,WEEKDAY(B10709,2)),IF(COUNTIF($I$2:$I$21,B10709)&gt;0,0,WEEKDAY(B10709,2)))</f>
        <v>4</v>
      </c>
      <c r="D10709" s="74">
        <f t="shared" si="2"/>
        <v>13</v>
      </c>
      <c r="E10709" s="12">
        <f>IFERROR(VLOOKUP(A10709,'IDAR Meter Data'!$A:$B,2,1),"")</f>
        <v>229</v>
      </c>
      <c r="F10709" s="75">
        <f>IF(CECCZ="CZ03",'Outside Temp'!B10709,IF(CECCZ="CZ04",'Outside Temp'!B10710,IF(CECCZ="CZ12",'Outside Temp'!B10711, IF(CECCZ="CZ13",'Outside Temp'!B10712))))</f>
        <v>68.81666667</v>
      </c>
      <c r="G10709" s="12">
        <f t="shared" si="3"/>
        <v>2</v>
      </c>
    </row>
    <row r="10710" ht="15.75" customHeight="1">
      <c r="A10710" s="13">
        <v>42236.583333333336</v>
      </c>
      <c r="B10710" s="73">
        <f t="shared" si="1"/>
        <v>42236</v>
      </c>
      <c r="C10710" s="74">
        <f>IF(NewCustomer="Yes", IF(COUNTIF($I$2:$I$11,B10710)&gt;0,0,WEEKDAY(B10710,2)),IF(COUNTIF($I$2:$I$21,B10710)&gt;0,0,WEEKDAY(B10710,2)))</f>
        <v>4</v>
      </c>
      <c r="D10710" s="74">
        <f t="shared" si="2"/>
        <v>14</v>
      </c>
      <c r="E10710" s="12">
        <f>IFERROR(VLOOKUP(A10710,'IDAR Meter Data'!$A:$B,2,1),"")</f>
        <v>219</v>
      </c>
      <c r="F10710" s="75">
        <f>IF(CECCZ="CZ03",'Outside Temp'!B10710,IF(CECCZ="CZ04",'Outside Temp'!B10711,IF(CECCZ="CZ12",'Outside Temp'!B10712, IF(CECCZ="CZ13",'Outside Temp'!B10713))))</f>
        <v>68.93333333</v>
      </c>
      <c r="G10710" s="12">
        <f t="shared" si="3"/>
        <v>2</v>
      </c>
    </row>
    <row r="10711" ht="15.75" customHeight="1">
      <c r="A10711" s="13">
        <v>42236.59375</v>
      </c>
      <c r="B10711" s="73">
        <f t="shared" si="1"/>
        <v>42236</v>
      </c>
      <c r="C10711" s="74">
        <f>IF(NewCustomer="Yes", IF(COUNTIF($I$2:$I$11,B10711)&gt;0,0,WEEKDAY(B10711,2)),IF(COUNTIF($I$2:$I$21,B10711)&gt;0,0,WEEKDAY(B10711,2)))</f>
        <v>4</v>
      </c>
      <c r="D10711" s="74">
        <f t="shared" si="2"/>
        <v>14</v>
      </c>
      <c r="E10711" s="12">
        <f>IFERROR(VLOOKUP(A10711,'IDAR Meter Data'!$A:$B,2,1),"")</f>
        <v>225</v>
      </c>
      <c r="F10711" s="75">
        <f>IF(CECCZ="CZ03",'Outside Temp'!B10711,IF(CECCZ="CZ04",'Outside Temp'!B10712,IF(CECCZ="CZ12",'Outside Temp'!B10713, IF(CECCZ="CZ13",'Outside Temp'!B10714))))</f>
        <v>68.68333333</v>
      </c>
      <c r="G10711" s="12">
        <f t="shared" si="3"/>
        <v>2</v>
      </c>
    </row>
    <row r="10712" ht="15.75" customHeight="1">
      <c r="A10712" s="13">
        <v>42236.604166666664</v>
      </c>
      <c r="B10712" s="73">
        <f t="shared" si="1"/>
        <v>42236</v>
      </c>
      <c r="C10712" s="74">
        <f>IF(NewCustomer="Yes", IF(COUNTIF($I$2:$I$11,B10712)&gt;0,0,WEEKDAY(B10712,2)),IF(COUNTIF($I$2:$I$21,B10712)&gt;0,0,WEEKDAY(B10712,2)))</f>
        <v>4</v>
      </c>
      <c r="D10712" s="74">
        <f t="shared" si="2"/>
        <v>14</v>
      </c>
      <c r="E10712" s="12">
        <f>IFERROR(VLOOKUP(A10712,'IDAR Meter Data'!$A:$B,2,1),"")</f>
        <v>218</v>
      </c>
      <c r="F10712" s="75">
        <f>IF(CECCZ="CZ03",'Outside Temp'!B10712,IF(CECCZ="CZ04",'Outside Temp'!B10713,IF(CECCZ="CZ12",'Outside Temp'!B10714, IF(CECCZ="CZ13",'Outside Temp'!B10715))))</f>
        <v>68.43333333</v>
      </c>
      <c r="G10712" s="12">
        <f t="shared" si="3"/>
        <v>2</v>
      </c>
    </row>
    <row r="10713" ht="15.75" customHeight="1">
      <c r="A10713" s="13">
        <v>42236.614583333336</v>
      </c>
      <c r="B10713" s="73">
        <f t="shared" si="1"/>
        <v>42236</v>
      </c>
      <c r="C10713" s="74">
        <f>IF(NewCustomer="Yes", IF(COUNTIF($I$2:$I$11,B10713)&gt;0,0,WEEKDAY(B10713,2)),IF(COUNTIF($I$2:$I$21,B10713)&gt;0,0,WEEKDAY(B10713,2)))</f>
        <v>4</v>
      </c>
      <c r="D10713" s="74">
        <f t="shared" si="2"/>
        <v>14</v>
      </c>
      <c r="E10713" s="12">
        <f>IFERROR(VLOOKUP(A10713,'IDAR Meter Data'!$A:$B,2,1),"")</f>
        <v>212</v>
      </c>
      <c r="F10713" s="75">
        <f>IF(CECCZ="CZ03",'Outside Temp'!B10713,IF(CECCZ="CZ04",'Outside Temp'!B10714,IF(CECCZ="CZ12",'Outside Temp'!B10715, IF(CECCZ="CZ13",'Outside Temp'!B10716))))</f>
        <v>68.18333333</v>
      </c>
      <c r="G10713" s="12">
        <f t="shared" si="3"/>
        <v>2</v>
      </c>
    </row>
    <row r="10714" ht="15.75" customHeight="1">
      <c r="A10714" s="13">
        <v>42236.625</v>
      </c>
      <c r="B10714" s="73">
        <f t="shared" si="1"/>
        <v>42236</v>
      </c>
      <c r="C10714" s="74">
        <f>IF(NewCustomer="Yes", IF(COUNTIF($I$2:$I$11,B10714)&gt;0,0,WEEKDAY(B10714,2)),IF(COUNTIF($I$2:$I$21,B10714)&gt;0,0,WEEKDAY(B10714,2)))</f>
        <v>4</v>
      </c>
      <c r="D10714" s="74">
        <f t="shared" si="2"/>
        <v>15</v>
      </c>
      <c r="E10714" s="12">
        <f>IFERROR(VLOOKUP(A10714,'IDAR Meter Data'!$A:$B,2,1),"")</f>
        <v>242</v>
      </c>
      <c r="F10714" s="75">
        <f>IF(CECCZ="CZ03",'Outside Temp'!B10714,IF(CECCZ="CZ04",'Outside Temp'!B10715,IF(CECCZ="CZ12",'Outside Temp'!B10716, IF(CECCZ="CZ13",'Outside Temp'!B10717))))</f>
        <v>68</v>
      </c>
      <c r="G10714" s="12">
        <f t="shared" si="3"/>
        <v>2</v>
      </c>
    </row>
    <row r="10715" ht="15.75" customHeight="1">
      <c r="A10715" s="13">
        <v>42236.635416666664</v>
      </c>
      <c r="B10715" s="73">
        <f t="shared" si="1"/>
        <v>42236</v>
      </c>
      <c r="C10715" s="74">
        <f>IF(NewCustomer="Yes", IF(COUNTIF($I$2:$I$11,B10715)&gt;0,0,WEEKDAY(B10715,2)),IF(COUNTIF($I$2:$I$21,B10715)&gt;0,0,WEEKDAY(B10715,2)))</f>
        <v>4</v>
      </c>
      <c r="D10715" s="74">
        <f t="shared" si="2"/>
        <v>15</v>
      </c>
      <c r="E10715" s="12">
        <f>IFERROR(VLOOKUP(A10715,'IDAR Meter Data'!$A:$B,2,1),"")</f>
        <v>227</v>
      </c>
      <c r="F10715" s="75">
        <f>IF(CECCZ="CZ03",'Outside Temp'!B10715,IF(CECCZ="CZ04",'Outside Temp'!B10716,IF(CECCZ="CZ12",'Outside Temp'!B10717, IF(CECCZ="CZ13",'Outside Temp'!B10718))))</f>
        <v>68</v>
      </c>
      <c r="G10715" s="12">
        <f t="shared" si="3"/>
        <v>2</v>
      </c>
    </row>
    <row r="10716" ht="15.75" customHeight="1">
      <c r="A10716" s="13">
        <v>42236.645833333336</v>
      </c>
      <c r="B10716" s="73">
        <f t="shared" si="1"/>
        <v>42236</v>
      </c>
      <c r="C10716" s="74">
        <f>IF(NewCustomer="Yes", IF(COUNTIF($I$2:$I$11,B10716)&gt;0,0,WEEKDAY(B10716,2)),IF(COUNTIF($I$2:$I$21,B10716)&gt;0,0,WEEKDAY(B10716,2)))</f>
        <v>4</v>
      </c>
      <c r="D10716" s="74">
        <f t="shared" si="2"/>
        <v>15</v>
      </c>
      <c r="E10716" s="12">
        <f>IFERROR(VLOOKUP(A10716,'IDAR Meter Data'!$A:$B,2,1),"")</f>
        <v>222</v>
      </c>
      <c r="F10716" s="75">
        <f>IF(CECCZ="CZ03",'Outside Temp'!B10716,IF(CECCZ="CZ04",'Outside Temp'!B10717,IF(CECCZ="CZ12",'Outside Temp'!B10718, IF(CECCZ="CZ13",'Outside Temp'!B10719))))</f>
        <v>68</v>
      </c>
      <c r="G10716" s="12">
        <f t="shared" si="3"/>
        <v>2</v>
      </c>
    </row>
    <row r="10717" ht="15.75" customHeight="1">
      <c r="A10717" s="13">
        <v>42236.65625</v>
      </c>
      <c r="B10717" s="73">
        <f t="shared" si="1"/>
        <v>42236</v>
      </c>
      <c r="C10717" s="74">
        <f>IF(NewCustomer="Yes", IF(COUNTIF($I$2:$I$11,B10717)&gt;0,0,WEEKDAY(B10717,2)),IF(COUNTIF($I$2:$I$21,B10717)&gt;0,0,WEEKDAY(B10717,2)))</f>
        <v>4</v>
      </c>
      <c r="D10717" s="74">
        <f t="shared" si="2"/>
        <v>15</v>
      </c>
      <c r="E10717" s="12">
        <f>IFERROR(VLOOKUP(A10717,'IDAR Meter Data'!$A:$B,2,1),"")</f>
        <v>239</v>
      </c>
      <c r="F10717" s="75">
        <f>IF(CECCZ="CZ03",'Outside Temp'!B10717,IF(CECCZ="CZ04",'Outside Temp'!B10718,IF(CECCZ="CZ12",'Outside Temp'!B10719, IF(CECCZ="CZ13",'Outside Temp'!B10720))))</f>
        <v>68</v>
      </c>
      <c r="G10717" s="12">
        <f t="shared" si="3"/>
        <v>2</v>
      </c>
    </row>
    <row r="10718" ht="15.75" customHeight="1">
      <c r="A10718" s="13">
        <v>42236.666666666664</v>
      </c>
      <c r="B10718" s="73">
        <f t="shared" si="1"/>
        <v>42236</v>
      </c>
      <c r="C10718" s="74">
        <f>IF(NewCustomer="Yes", IF(COUNTIF($I$2:$I$11,B10718)&gt;0,0,WEEKDAY(B10718,2)),IF(COUNTIF($I$2:$I$21,B10718)&gt;0,0,WEEKDAY(B10718,2)))</f>
        <v>4</v>
      </c>
      <c r="D10718" s="74">
        <f t="shared" si="2"/>
        <v>16</v>
      </c>
      <c r="E10718" s="12">
        <f>IFERROR(VLOOKUP(A10718,'IDAR Meter Data'!$A:$B,2,1),"")</f>
        <v>228</v>
      </c>
      <c r="F10718" s="75">
        <f>IF(CECCZ="CZ03",'Outside Temp'!B10718,IF(CECCZ="CZ04",'Outside Temp'!B10719,IF(CECCZ="CZ12",'Outside Temp'!B10720, IF(CECCZ="CZ13",'Outside Temp'!B10721))))</f>
        <v>67.93333333</v>
      </c>
      <c r="G10718" s="12">
        <f t="shared" si="3"/>
        <v>2</v>
      </c>
    </row>
    <row r="10719" ht="15.75" customHeight="1">
      <c r="A10719" s="13">
        <v>42236.677083333336</v>
      </c>
      <c r="B10719" s="73">
        <f t="shared" si="1"/>
        <v>42236</v>
      </c>
      <c r="C10719" s="74">
        <f>IF(NewCustomer="Yes", IF(COUNTIF($I$2:$I$11,B10719)&gt;0,0,WEEKDAY(B10719,2)),IF(COUNTIF($I$2:$I$21,B10719)&gt;0,0,WEEKDAY(B10719,2)))</f>
        <v>4</v>
      </c>
      <c r="D10719" s="74">
        <f t="shared" si="2"/>
        <v>16</v>
      </c>
      <c r="E10719" s="12">
        <f>IFERROR(VLOOKUP(A10719,'IDAR Meter Data'!$A:$B,2,1),"")</f>
        <v>224</v>
      </c>
      <c r="F10719" s="75">
        <f>IF(CECCZ="CZ03",'Outside Temp'!B10719,IF(CECCZ="CZ04",'Outside Temp'!B10720,IF(CECCZ="CZ12",'Outside Temp'!B10721, IF(CECCZ="CZ13",'Outside Temp'!B10722))))</f>
        <v>67.68333333</v>
      </c>
      <c r="G10719" s="12">
        <f t="shared" si="3"/>
        <v>2</v>
      </c>
    </row>
    <row r="10720" ht="15.75" customHeight="1">
      <c r="A10720" s="13">
        <v>42236.6875</v>
      </c>
      <c r="B10720" s="73">
        <f t="shared" si="1"/>
        <v>42236</v>
      </c>
      <c r="C10720" s="74">
        <f>IF(NewCustomer="Yes", IF(COUNTIF($I$2:$I$11,B10720)&gt;0,0,WEEKDAY(B10720,2)),IF(COUNTIF($I$2:$I$21,B10720)&gt;0,0,WEEKDAY(B10720,2)))</f>
        <v>4</v>
      </c>
      <c r="D10720" s="74">
        <f t="shared" si="2"/>
        <v>16</v>
      </c>
      <c r="E10720" s="12">
        <f>IFERROR(VLOOKUP(A10720,'IDAR Meter Data'!$A:$B,2,1),"")</f>
        <v>217</v>
      </c>
      <c r="F10720" s="75">
        <f>IF(CECCZ="CZ03",'Outside Temp'!B10720,IF(CECCZ="CZ04",'Outside Temp'!B10721,IF(CECCZ="CZ12",'Outside Temp'!B10722, IF(CECCZ="CZ13",'Outside Temp'!B10723))))</f>
        <v>67.43333333</v>
      </c>
      <c r="G10720" s="12">
        <f t="shared" si="3"/>
        <v>2</v>
      </c>
    </row>
    <row r="10721" ht="15.75" customHeight="1">
      <c r="A10721" s="13">
        <v>42236.697916666664</v>
      </c>
      <c r="B10721" s="73">
        <f t="shared" si="1"/>
        <v>42236</v>
      </c>
      <c r="C10721" s="74">
        <f>IF(NewCustomer="Yes", IF(COUNTIF($I$2:$I$11,B10721)&gt;0,0,WEEKDAY(B10721,2)),IF(COUNTIF($I$2:$I$21,B10721)&gt;0,0,WEEKDAY(B10721,2)))</f>
        <v>4</v>
      </c>
      <c r="D10721" s="74">
        <f t="shared" si="2"/>
        <v>16</v>
      </c>
      <c r="E10721" s="12">
        <f>IFERROR(VLOOKUP(A10721,'IDAR Meter Data'!$A:$B,2,1),"")</f>
        <v>231</v>
      </c>
      <c r="F10721" s="75">
        <f>IF(CECCZ="CZ03",'Outside Temp'!B10721,IF(CECCZ="CZ04",'Outside Temp'!B10722,IF(CECCZ="CZ12",'Outside Temp'!B10723, IF(CECCZ="CZ13",'Outside Temp'!B10724))))</f>
        <v>67.18333333</v>
      </c>
      <c r="G10721" s="12">
        <f t="shared" si="3"/>
        <v>2</v>
      </c>
    </row>
    <row r="10722" ht="15.75" customHeight="1">
      <c r="A10722" s="13">
        <v>42236.708333333336</v>
      </c>
      <c r="B10722" s="73">
        <f t="shared" si="1"/>
        <v>42236</v>
      </c>
      <c r="C10722" s="74">
        <f>IF(NewCustomer="Yes", IF(COUNTIF($I$2:$I$11,B10722)&gt;0,0,WEEKDAY(B10722,2)),IF(COUNTIF($I$2:$I$21,B10722)&gt;0,0,WEEKDAY(B10722,2)))</f>
        <v>4</v>
      </c>
      <c r="D10722" s="74">
        <f t="shared" si="2"/>
        <v>17</v>
      </c>
      <c r="E10722" s="12">
        <f>IFERROR(VLOOKUP(A10722,'IDAR Meter Data'!$A:$B,2,1),"")</f>
        <v>232</v>
      </c>
      <c r="F10722" s="75">
        <f>IF(CECCZ="CZ03",'Outside Temp'!B10722,IF(CECCZ="CZ04",'Outside Temp'!B10723,IF(CECCZ="CZ12",'Outside Temp'!B10724, IF(CECCZ="CZ13",'Outside Temp'!B10725))))</f>
        <v>66.86666667</v>
      </c>
      <c r="G10722" s="12">
        <f t="shared" si="3"/>
        <v>2</v>
      </c>
    </row>
    <row r="10723" ht="15.75" customHeight="1">
      <c r="A10723" s="13">
        <v>42236.71875</v>
      </c>
      <c r="B10723" s="73">
        <f t="shared" si="1"/>
        <v>42236</v>
      </c>
      <c r="C10723" s="74">
        <f>IF(NewCustomer="Yes", IF(COUNTIF($I$2:$I$11,B10723)&gt;0,0,WEEKDAY(B10723,2)),IF(COUNTIF($I$2:$I$21,B10723)&gt;0,0,WEEKDAY(B10723,2)))</f>
        <v>4</v>
      </c>
      <c r="D10723" s="74">
        <f t="shared" si="2"/>
        <v>17</v>
      </c>
      <c r="E10723" s="12">
        <f>IFERROR(VLOOKUP(A10723,'IDAR Meter Data'!$A:$B,2,1),"")</f>
        <v>239</v>
      </c>
      <c r="F10723" s="75">
        <f>IF(CECCZ="CZ03",'Outside Temp'!B10723,IF(CECCZ="CZ04",'Outside Temp'!B10724,IF(CECCZ="CZ12",'Outside Temp'!B10725, IF(CECCZ="CZ13",'Outside Temp'!B10726))))</f>
        <v>66.36666667</v>
      </c>
      <c r="G10723" s="12">
        <f t="shared" si="3"/>
        <v>2</v>
      </c>
    </row>
    <row r="10724" ht="15.75" customHeight="1">
      <c r="A10724" s="13">
        <v>42236.729166666664</v>
      </c>
      <c r="B10724" s="73">
        <f t="shared" si="1"/>
        <v>42236</v>
      </c>
      <c r="C10724" s="74">
        <f>IF(NewCustomer="Yes", IF(COUNTIF($I$2:$I$11,B10724)&gt;0,0,WEEKDAY(B10724,2)),IF(COUNTIF($I$2:$I$21,B10724)&gt;0,0,WEEKDAY(B10724,2)))</f>
        <v>4</v>
      </c>
      <c r="D10724" s="74">
        <f t="shared" si="2"/>
        <v>17</v>
      </c>
      <c r="E10724" s="12">
        <f>IFERROR(VLOOKUP(A10724,'IDAR Meter Data'!$A:$B,2,1),"")</f>
        <v>226</v>
      </c>
      <c r="F10724" s="75">
        <f>IF(CECCZ="CZ03",'Outside Temp'!B10724,IF(CECCZ="CZ04",'Outside Temp'!B10725,IF(CECCZ="CZ12",'Outside Temp'!B10726, IF(CECCZ="CZ13",'Outside Temp'!B10727))))</f>
        <v>65.86666667</v>
      </c>
      <c r="G10724" s="12">
        <f t="shared" si="3"/>
        <v>2</v>
      </c>
    </row>
    <row r="10725" ht="15.75" customHeight="1">
      <c r="A10725" s="13">
        <v>42236.739583333336</v>
      </c>
      <c r="B10725" s="73">
        <f t="shared" si="1"/>
        <v>42236</v>
      </c>
      <c r="C10725" s="74">
        <f>IF(NewCustomer="Yes", IF(COUNTIF($I$2:$I$11,B10725)&gt;0,0,WEEKDAY(B10725,2)),IF(COUNTIF($I$2:$I$21,B10725)&gt;0,0,WEEKDAY(B10725,2)))</f>
        <v>4</v>
      </c>
      <c r="D10725" s="74">
        <f t="shared" si="2"/>
        <v>17</v>
      </c>
      <c r="E10725" s="12">
        <f>IFERROR(VLOOKUP(A10725,'IDAR Meter Data'!$A:$B,2,1),"")</f>
        <v>222</v>
      </c>
      <c r="F10725" s="75">
        <f>IF(CECCZ="CZ03",'Outside Temp'!B10725,IF(CECCZ="CZ04",'Outside Temp'!B10726,IF(CECCZ="CZ12",'Outside Temp'!B10727, IF(CECCZ="CZ13",'Outside Temp'!B10728))))</f>
        <v>65.36666667</v>
      </c>
      <c r="G10725" s="12">
        <f t="shared" si="3"/>
        <v>2</v>
      </c>
    </row>
    <row r="10726" ht="15.75" customHeight="1">
      <c r="A10726" s="13">
        <v>42236.75</v>
      </c>
      <c r="B10726" s="73">
        <f t="shared" si="1"/>
        <v>42236</v>
      </c>
      <c r="C10726" s="74">
        <f>IF(NewCustomer="Yes", IF(COUNTIF($I$2:$I$11,B10726)&gt;0,0,WEEKDAY(B10726,2)),IF(COUNTIF($I$2:$I$21,B10726)&gt;0,0,WEEKDAY(B10726,2)))</f>
        <v>4</v>
      </c>
      <c r="D10726" s="74">
        <f t="shared" si="2"/>
        <v>18</v>
      </c>
      <c r="E10726" s="12">
        <f>IFERROR(VLOOKUP(A10726,'IDAR Meter Data'!$A:$B,2,1),"")</f>
        <v>228</v>
      </c>
      <c r="F10726" s="75">
        <f>IF(CECCZ="CZ03",'Outside Temp'!B10726,IF(CECCZ="CZ04",'Outside Temp'!B10727,IF(CECCZ="CZ12",'Outside Temp'!B10728, IF(CECCZ="CZ13",'Outside Temp'!B10729))))</f>
        <v>64.86666667</v>
      </c>
      <c r="G10726" s="12">
        <f t="shared" si="3"/>
        <v>1</v>
      </c>
    </row>
    <row r="10727" ht="15.75" customHeight="1">
      <c r="A10727" s="13">
        <v>42236.760416666664</v>
      </c>
      <c r="B10727" s="73">
        <f t="shared" si="1"/>
        <v>42236</v>
      </c>
      <c r="C10727" s="74">
        <f>IF(NewCustomer="Yes", IF(COUNTIF($I$2:$I$11,B10727)&gt;0,0,WEEKDAY(B10727,2)),IF(COUNTIF($I$2:$I$21,B10727)&gt;0,0,WEEKDAY(B10727,2)))</f>
        <v>4</v>
      </c>
      <c r="D10727" s="74">
        <f t="shared" si="2"/>
        <v>18</v>
      </c>
      <c r="E10727" s="12">
        <f>IFERROR(VLOOKUP(A10727,'IDAR Meter Data'!$A:$B,2,1),"")</f>
        <v>225</v>
      </c>
      <c r="F10727" s="75">
        <f>IF(CECCZ="CZ03",'Outside Temp'!B10727,IF(CECCZ="CZ04",'Outside Temp'!B10728,IF(CECCZ="CZ12",'Outside Temp'!B10729, IF(CECCZ="CZ13",'Outside Temp'!B10730))))</f>
        <v>64.36666667</v>
      </c>
      <c r="G10727" s="12">
        <f t="shared" si="3"/>
        <v>1</v>
      </c>
    </row>
    <row r="10728" ht="15.75" customHeight="1">
      <c r="A10728" s="13">
        <v>42236.770833333336</v>
      </c>
      <c r="B10728" s="73">
        <f t="shared" si="1"/>
        <v>42236</v>
      </c>
      <c r="C10728" s="74">
        <f>IF(NewCustomer="Yes", IF(COUNTIF($I$2:$I$11,B10728)&gt;0,0,WEEKDAY(B10728,2)),IF(COUNTIF($I$2:$I$21,B10728)&gt;0,0,WEEKDAY(B10728,2)))</f>
        <v>4</v>
      </c>
      <c r="D10728" s="74">
        <f t="shared" si="2"/>
        <v>18</v>
      </c>
      <c r="E10728" s="12">
        <f>IFERROR(VLOOKUP(A10728,'IDAR Meter Data'!$A:$B,2,1),"")</f>
        <v>221</v>
      </c>
      <c r="F10728" s="75">
        <f>IF(CECCZ="CZ03",'Outside Temp'!B10728,IF(CECCZ="CZ04",'Outside Temp'!B10729,IF(CECCZ="CZ12",'Outside Temp'!B10730, IF(CECCZ="CZ13",'Outside Temp'!B10731))))</f>
        <v>63.86666667</v>
      </c>
      <c r="G10728" s="12">
        <f t="shared" si="3"/>
        <v>1</v>
      </c>
    </row>
    <row r="10729" ht="15.75" customHeight="1">
      <c r="A10729" s="13">
        <v>42236.78125</v>
      </c>
      <c r="B10729" s="73">
        <f t="shared" si="1"/>
        <v>42236</v>
      </c>
      <c r="C10729" s="74">
        <f>IF(NewCustomer="Yes", IF(COUNTIF($I$2:$I$11,B10729)&gt;0,0,WEEKDAY(B10729,2)),IF(COUNTIF($I$2:$I$21,B10729)&gt;0,0,WEEKDAY(B10729,2)))</f>
        <v>4</v>
      </c>
      <c r="D10729" s="74">
        <f t="shared" si="2"/>
        <v>18</v>
      </c>
      <c r="E10729" s="12">
        <f>IFERROR(VLOOKUP(A10729,'IDAR Meter Data'!$A:$B,2,1),"")</f>
        <v>226</v>
      </c>
      <c r="F10729" s="75">
        <f>IF(CECCZ="CZ03",'Outside Temp'!B10729,IF(CECCZ="CZ04",'Outside Temp'!B10730,IF(CECCZ="CZ12",'Outside Temp'!B10731, IF(CECCZ="CZ13",'Outside Temp'!B10732))))</f>
        <v>63.36666667</v>
      </c>
      <c r="G10729" s="12">
        <f t="shared" si="3"/>
        <v>1</v>
      </c>
    </row>
    <row r="10730" ht="15.75" customHeight="1">
      <c r="A10730" s="13">
        <v>42236.791666666664</v>
      </c>
      <c r="B10730" s="73">
        <f t="shared" si="1"/>
        <v>42236</v>
      </c>
      <c r="C10730" s="74">
        <f>IF(NewCustomer="Yes", IF(COUNTIF($I$2:$I$11,B10730)&gt;0,0,WEEKDAY(B10730,2)),IF(COUNTIF($I$2:$I$21,B10730)&gt;0,0,WEEKDAY(B10730,2)))</f>
        <v>4</v>
      </c>
      <c r="D10730" s="74">
        <f t="shared" si="2"/>
        <v>19</v>
      </c>
      <c r="E10730" s="12">
        <f>IFERROR(VLOOKUP(A10730,'IDAR Meter Data'!$A:$B,2,1),"")</f>
        <v>215</v>
      </c>
      <c r="F10730" s="75">
        <f>IF(CECCZ="CZ03",'Outside Temp'!B10730,IF(CECCZ="CZ04",'Outside Temp'!B10731,IF(CECCZ="CZ12",'Outside Temp'!B10732, IF(CECCZ="CZ13",'Outside Temp'!B10733))))</f>
        <v>63</v>
      </c>
      <c r="G10730" s="12">
        <f t="shared" si="3"/>
        <v>1</v>
      </c>
    </row>
    <row r="10731" ht="15.75" customHeight="1">
      <c r="A10731" s="13">
        <v>42236.802083333336</v>
      </c>
      <c r="B10731" s="73">
        <f t="shared" si="1"/>
        <v>42236</v>
      </c>
      <c r="C10731" s="74">
        <f>IF(NewCustomer="Yes", IF(COUNTIF($I$2:$I$11,B10731)&gt;0,0,WEEKDAY(B10731,2)),IF(COUNTIF($I$2:$I$21,B10731)&gt;0,0,WEEKDAY(B10731,2)))</f>
        <v>4</v>
      </c>
      <c r="D10731" s="74">
        <f t="shared" si="2"/>
        <v>19</v>
      </c>
      <c r="E10731" s="12">
        <f>IFERROR(VLOOKUP(A10731,'IDAR Meter Data'!$A:$B,2,1),"")</f>
        <v>220</v>
      </c>
      <c r="F10731" s="75">
        <f>IF(CECCZ="CZ03",'Outside Temp'!B10731,IF(CECCZ="CZ04",'Outside Temp'!B10732,IF(CECCZ="CZ12",'Outside Temp'!B10733, IF(CECCZ="CZ13",'Outside Temp'!B10734))))</f>
        <v>63</v>
      </c>
      <c r="G10731" s="12">
        <f t="shared" si="3"/>
        <v>1</v>
      </c>
    </row>
    <row r="10732" ht="15.75" customHeight="1">
      <c r="A10732" s="13">
        <v>42236.8125</v>
      </c>
      <c r="B10732" s="73">
        <f t="shared" si="1"/>
        <v>42236</v>
      </c>
      <c r="C10732" s="74">
        <f>IF(NewCustomer="Yes", IF(COUNTIF($I$2:$I$11,B10732)&gt;0,0,WEEKDAY(B10732,2)),IF(COUNTIF($I$2:$I$21,B10732)&gt;0,0,WEEKDAY(B10732,2)))</f>
        <v>4</v>
      </c>
      <c r="D10732" s="74">
        <f t="shared" si="2"/>
        <v>19</v>
      </c>
      <c r="E10732" s="12">
        <f>IFERROR(VLOOKUP(A10732,'IDAR Meter Data'!$A:$B,2,1),"")</f>
        <v>228</v>
      </c>
      <c r="F10732" s="75">
        <f>IF(CECCZ="CZ03",'Outside Temp'!B10732,IF(CECCZ="CZ04",'Outside Temp'!B10733,IF(CECCZ="CZ12",'Outside Temp'!B10734, IF(CECCZ="CZ13",'Outside Temp'!B10735))))</f>
        <v>63</v>
      </c>
      <c r="G10732" s="12">
        <f t="shared" si="3"/>
        <v>1</v>
      </c>
    </row>
    <row r="10733" ht="15.75" customHeight="1">
      <c r="A10733" s="13">
        <v>42236.822916666664</v>
      </c>
      <c r="B10733" s="73">
        <f t="shared" si="1"/>
        <v>42236</v>
      </c>
      <c r="C10733" s="74">
        <f>IF(NewCustomer="Yes", IF(COUNTIF($I$2:$I$11,B10733)&gt;0,0,WEEKDAY(B10733,2)),IF(COUNTIF($I$2:$I$21,B10733)&gt;0,0,WEEKDAY(B10733,2)))</f>
        <v>4</v>
      </c>
      <c r="D10733" s="74">
        <f t="shared" si="2"/>
        <v>19</v>
      </c>
      <c r="E10733" s="12">
        <f>IFERROR(VLOOKUP(A10733,'IDAR Meter Data'!$A:$B,2,1),"")</f>
        <v>214</v>
      </c>
      <c r="F10733" s="75">
        <f>IF(CECCZ="CZ03",'Outside Temp'!B10733,IF(CECCZ="CZ04",'Outside Temp'!B10734,IF(CECCZ="CZ12",'Outside Temp'!B10735, IF(CECCZ="CZ13",'Outside Temp'!B10736))))</f>
        <v>63</v>
      </c>
      <c r="G10733" s="12">
        <f t="shared" si="3"/>
        <v>1</v>
      </c>
    </row>
    <row r="10734" ht="15.75" customHeight="1">
      <c r="A10734" s="13">
        <v>42236.833333333336</v>
      </c>
      <c r="B10734" s="73">
        <f t="shared" si="1"/>
        <v>42236</v>
      </c>
      <c r="C10734" s="74">
        <f>IF(NewCustomer="Yes", IF(COUNTIF($I$2:$I$11,B10734)&gt;0,0,WEEKDAY(B10734,2)),IF(COUNTIF($I$2:$I$21,B10734)&gt;0,0,WEEKDAY(B10734,2)))</f>
        <v>4</v>
      </c>
      <c r="D10734" s="74">
        <f t="shared" si="2"/>
        <v>20</v>
      </c>
      <c r="E10734" s="12">
        <f>IFERROR(VLOOKUP(A10734,'IDAR Meter Data'!$A:$B,2,1),"")</f>
        <v>206</v>
      </c>
      <c r="F10734" s="75">
        <f>IF(CECCZ="CZ03",'Outside Temp'!B10734,IF(CECCZ="CZ04",'Outside Temp'!B10735,IF(CECCZ="CZ12",'Outside Temp'!B10736, IF(CECCZ="CZ13",'Outside Temp'!B10737))))</f>
        <v>63</v>
      </c>
      <c r="G10734" s="12">
        <f t="shared" si="3"/>
        <v>1</v>
      </c>
    </row>
    <row r="10735" ht="15.75" customHeight="1">
      <c r="A10735" s="13">
        <v>42236.84375</v>
      </c>
      <c r="B10735" s="73">
        <f t="shared" si="1"/>
        <v>42236</v>
      </c>
      <c r="C10735" s="74">
        <f>IF(NewCustomer="Yes", IF(COUNTIF($I$2:$I$11,B10735)&gt;0,0,WEEKDAY(B10735,2)),IF(COUNTIF($I$2:$I$21,B10735)&gt;0,0,WEEKDAY(B10735,2)))</f>
        <v>4</v>
      </c>
      <c r="D10735" s="74">
        <f t="shared" si="2"/>
        <v>20</v>
      </c>
      <c r="E10735" s="12">
        <f>IFERROR(VLOOKUP(A10735,'IDAR Meter Data'!$A:$B,2,1),"")</f>
        <v>208</v>
      </c>
      <c r="F10735" s="75">
        <f>IF(CECCZ="CZ03",'Outside Temp'!B10735,IF(CECCZ="CZ04",'Outside Temp'!B10736,IF(CECCZ="CZ12",'Outside Temp'!B10737, IF(CECCZ="CZ13",'Outside Temp'!B10738))))</f>
        <v>63</v>
      </c>
      <c r="G10735" s="12">
        <f t="shared" si="3"/>
        <v>1</v>
      </c>
    </row>
    <row r="10736" ht="15.75" customHeight="1">
      <c r="A10736" s="13">
        <v>42236.854166666664</v>
      </c>
      <c r="B10736" s="73">
        <f t="shared" si="1"/>
        <v>42236</v>
      </c>
      <c r="C10736" s="74">
        <f>IF(NewCustomer="Yes", IF(COUNTIF($I$2:$I$11,B10736)&gt;0,0,WEEKDAY(B10736,2)),IF(COUNTIF($I$2:$I$21,B10736)&gt;0,0,WEEKDAY(B10736,2)))</f>
        <v>4</v>
      </c>
      <c r="D10736" s="74">
        <f t="shared" si="2"/>
        <v>20</v>
      </c>
      <c r="E10736" s="12">
        <f>IFERROR(VLOOKUP(A10736,'IDAR Meter Data'!$A:$B,2,1),"")</f>
        <v>212</v>
      </c>
      <c r="F10736" s="75">
        <f>IF(CECCZ="CZ03",'Outside Temp'!B10736,IF(CECCZ="CZ04",'Outside Temp'!B10737,IF(CECCZ="CZ12",'Outside Temp'!B10738, IF(CECCZ="CZ13",'Outside Temp'!B10739))))</f>
        <v>63</v>
      </c>
      <c r="G10736" s="12">
        <f t="shared" si="3"/>
        <v>1</v>
      </c>
    </row>
    <row r="10737" ht="15.75" customHeight="1">
      <c r="A10737" s="13">
        <v>42236.864583333336</v>
      </c>
      <c r="B10737" s="73">
        <f t="shared" si="1"/>
        <v>42236</v>
      </c>
      <c r="C10737" s="74">
        <f>IF(NewCustomer="Yes", IF(COUNTIF($I$2:$I$11,B10737)&gt;0,0,WEEKDAY(B10737,2)),IF(COUNTIF($I$2:$I$21,B10737)&gt;0,0,WEEKDAY(B10737,2)))</f>
        <v>4</v>
      </c>
      <c r="D10737" s="74">
        <f t="shared" si="2"/>
        <v>20</v>
      </c>
      <c r="E10737" s="12">
        <f>IFERROR(VLOOKUP(A10737,'IDAR Meter Data'!$A:$B,2,1),"")</f>
        <v>190</v>
      </c>
      <c r="F10737" s="75">
        <f>IF(CECCZ="CZ03",'Outside Temp'!B10737,IF(CECCZ="CZ04",'Outside Temp'!B10738,IF(CECCZ="CZ12",'Outside Temp'!B10739, IF(CECCZ="CZ13",'Outside Temp'!B10740))))</f>
        <v>63</v>
      </c>
      <c r="G10737" s="12">
        <f t="shared" si="3"/>
        <v>1</v>
      </c>
    </row>
    <row r="10738" ht="15.75" customHeight="1">
      <c r="A10738" s="13">
        <v>42236.875</v>
      </c>
      <c r="B10738" s="73">
        <f t="shared" si="1"/>
        <v>42236</v>
      </c>
      <c r="C10738" s="74">
        <f>IF(NewCustomer="Yes", IF(COUNTIF($I$2:$I$11,B10738)&gt;0,0,WEEKDAY(B10738,2)),IF(COUNTIF($I$2:$I$21,B10738)&gt;0,0,WEEKDAY(B10738,2)))</f>
        <v>4</v>
      </c>
      <c r="D10738" s="74">
        <f t="shared" si="2"/>
        <v>21</v>
      </c>
      <c r="E10738" s="12">
        <f>IFERROR(VLOOKUP(A10738,'IDAR Meter Data'!$A:$B,2,1),"")</f>
        <v>197</v>
      </c>
      <c r="F10738" s="75">
        <f>IF(CECCZ="CZ03",'Outside Temp'!B10738,IF(CECCZ="CZ04",'Outside Temp'!B10739,IF(CECCZ="CZ12",'Outside Temp'!B10740, IF(CECCZ="CZ13",'Outside Temp'!B10741))))</f>
        <v>63</v>
      </c>
      <c r="G10738" s="12">
        <f t="shared" si="3"/>
        <v>1</v>
      </c>
    </row>
    <row r="10739" ht="15.75" customHeight="1">
      <c r="A10739" s="13">
        <v>42236.885416666664</v>
      </c>
      <c r="B10739" s="73">
        <f t="shared" si="1"/>
        <v>42236</v>
      </c>
      <c r="C10739" s="74">
        <f>IF(NewCustomer="Yes", IF(COUNTIF($I$2:$I$11,B10739)&gt;0,0,WEEKDAY(B10739,2)),IF(COUNTIF($I$2:$I$21,B10739)&gt;0,0,WEEKDAY(B10739,2)))</f>
        <v>4</v>
      </c>
      <c r="D10739" s="74">
        <f t="shared" si="2"/>
        <v>21</v>
      </c>
      <c r="E10739" s="12">
        <f>IFERROR(VLOOKUP(A10739,'IDAR Meter Data'!$A:$B,2,1),"")</f>
        <v>190</v>
      </c>
      <c r="F10739" s="75">
        <f>IF(CECCZ="CZ03",'Outside Temp'!B10739,IF(CECCZ="CZ04",'Outside Temp'!B10740,IF(CECCZ="CZ12",'Outside Temp'!B10741, IF(CECCZ="CZ13",'Outside Temp'!B10742))))</f>
        <v>63</v>
      </c>
      <c r="G10739" s="12">
        <f t="shared" si="3"/>
        <v>1</v>
      </c>
    </row>
    <row r="10740" ht="15.75" customHeight="1">
      <c r="A10740" s="13">
        <v>42236.895833333336</v>
      </c>
      <c r="B10740" s="73">
        <f t="shared" si="1"/>
        <v>42236</v>
      </c>
      <c r="C10740" s="74">
        <f>IF(NewCustomer="Yes", IF(COUNTIF($I$2:$I$11,B10740)&gt;0,0,WEEKDAY(B10740,2)),IF(COUNTIF($I$2:$I$21,B10740)&gt;0,0,WEEKDAY(B10740,2)))</f>
        <v>4</v>
      </c>
      <c r="D10740" s="74">
        <f t="shared" si="2"/>
        <v>21</v>
      </c>
      <c r="E10740" s="12">
        <f>IFERROR(VLOOKUP(A10740,'IDAR Meter Data'!$A:$B,2,1),"")</f>
        <v>207</v>
      </c>
      <c r="F10740" s="75">
        <f>IF(CECCZ="CZ03",'Outside Temp'!B10740,IF(CECCZ="CZ04",'Outside Temp'!B10741,IF(CECCZ="CZ12",'Outside Temp'!B10742, IF(CECCZ="CZ13",'Outside Temp'!B10743))))</f>
        <v>63</v>
      </c>
      <c r="G10740" s="12">
        <f t="shared" si="3"/>
        <v>1</v>
      </c>
    </row>
    <row r="10741" ht="15.75" customHeight="1">
      <c r="A10741" s="13">
        <v>42236.90625</v>
      </c>
      <c r="B10741" s="73">
        <f t="shared" si="1"/>
        <v>42236</v>
      </c>
      <c r="C10741" s="74">
        <f>IF(NewCustomer="Yes", IF(COUNTIF($I$2:$I$11,B10741)&gt;0,0,WEEKDAY(B10741,2)),IF(COUNTIF($I$2:$I$21,B10741)&gt;0,0,WEEKDAY(B10741,2)))</f>
        <v>4</v>
      </c>
      <c r="D10741" s="74">
        <f t="shared" si="2"/>
        <v>21</v>
      </c>
      <c r="E10741" s="12">
        <f>IFERROR(VLOOKUP(A10741,'IDAR Meter Data'!$A:$B,2,1),"")</f>
        <v>184</v>
      </c>
      <c r="F10741" s="75">
        <f>IF(CECCZ="CZ03",'Outside Temp'!B10741,IF(CECCZ="CZ04",'Outside Temp'!B10742,IF(CECCZ="CZ12",'Outside Temp'!B10743, IF(CECCZ="CZ13",'Outside Temp'!B10744))))</f>
        <v>62.44</v>
      </c>
      <c r="G10741" s="12">
        <f t="shared" si="3"/>
        <v>1</v>
      </c>
    </row>
    <row r="10742" ht="15.75" customHeight="1">
      <c r="A10742" s="13">
        <v>42236.916666666664</v>
      </c>
      <c r="B10742" s="73">
        <f t="shared" si="1"/>
        <v>42236</v>
      </c>
      <c r="C10742" s="74">
        <f>IF(NewCustomer="Yes", IF(COUNTIF($I$2:$I$11,B10742)&gt;0,0,WEEKDAY(B10742,2)),IF(COUNTIF($I$2:$I$21,B10742)&gt;0,0,WEEKDAY(B10742,2)))</f>
        <v>4</v>
      </c>
      <c r="D10742" s="74">
        <f t="shared" si="2"/>
        <v>22</v>
      </c>
      <c r="E10742" s="12">
        <f>IFERROR(VLOOKUP(A10742,'IDAR Meter Data'!$A:$B,2,1),"")</f>
        <v>185</v>
      </c>
      <c r="F10742" s="75">
        <f>IF(CECCZ="CZ03",'Outside Temp'!B10742,IF(CECCZ="CZ04",'Outside Temp'!B10743,IF(CECCZ="CZ12",'Outside Temp'!B10744, IF(CECCZ="CZ13",'Outside Temp'!B10745))))</f>
        <v>61.93333333</v>
      </c>
      <c r="G10742" s="12">
        <f t="shared" si="3"/>
        <v>1</v>
      </c>
    </row>
    <row r="10743" ht="15.75" customHeight="1">
      <c r="A10743" s="13">
        <v>42236.927083333336</v>
      </c>
      <c r="B10743" s="73">
        <f t="shared" si="1"/>
        <v>42236</v>
      </c>
      <c r="C10743" s="74">
        <f>IF(NewCustomer="Yes", IF(COUNTIF($I$2:$I$11,B10743)&gt;0,0,WEEKDAY(B10743,2)),IF(COUNTIF($I$2:$I$21,B10743)&gt;0,0,WEEKDAY(B10743,2)))</f>
        <v>4</v>
      </c>
      <c r="D10743" s="74">
        <f t="shared" si="2"/>
        <v>22</v>
      </c>
      <c r="E10743" s="12">
        <f>IFERROR(VLOOKUP(A10743,'IDAR Meter Data'!$A:$B,2,1),"")</f>
        <v>198</v>
      </c>
      <c r="F10743" s="75">
        <f>IF(CECCZ="CZ03",'Outside Temp'!B10743,IF(CECCZ="CZ04",'Outside Temp'!B10744,IF(CECCZ="CZ12",'Outside Temp'!B10745, IF(CECCZ="CZ13",'Outside Temp'!B10746))))</f>
        <v>61.68333333</v>
      </c>
      <c r="G10743" s="12">
        <f t="shared" si="3"/>
        <v>1</v>
      </c>
    </row>
    <row r="10744" ht="15.75" customHeight="1">
      <c r="A10744" s="13">
        <v>42236.9375</v>
      </c>
      <c r="B10744" s="73">
        <f t="shared" si="1"/>
        <v>42236</v>
      </c>
      <c r="C10744" s="74">
        <f>IF(NewCustomer="Yes", IF(COUNTIF($I$2:$I$11,B10744)&gt;0,0,WEEKDAY(B10744,2)),IF(COUNTIF($I$2:$I$21,B10744)&gt;0,0,WEEKDAY(B10744,2)))</f>
        <v>4</v>
      </c>
      <c r="D10744" s="74">
        <f t="shared" si="2"/>
        <v>22</v>
      </c>
      <c r="E10744" s="12">
        <f>IFERROR(VLOOKUP(A10744,'IDAR Meter Data'!$A:$B,2,1),"")</f>
        <v>185</v>
      </c>
      <c r="F10744" s="75">
        <f>IF(CECCZ="CZ03",'Outside Temp'!B10744,IF(CECCZ="CZ04",'Outside Temp'!B10745,IF(CECCZ="CZ12",'Outside Temp'!B10746, IF(CECCZ="CZ13",'Outside Temp'!B10747))))</f>
        <v>61.43333333</v>
      </c>
      <c r="G10744" s="12">
        <f t="shared" si="3"/>
        <v>1</v>
      </c>
    </row>
    <row r="10745" ht="15.75" customHeight="1">
      <c r="A10745" s="13">
        <v>42236.947916666664</v>
      </c>
      <c r="B10745" s="73">
        <f t="shared" si="1"/>
        <v>42236</v>
      </c>
      <c r="C10745" s="74">
        <f>IF(NewCustomer="Yes", IF(COUNTIF($I$2:$I$11,B10745)&gt;0,0,WEEKDAY(B10745,2)),IF(COUNTIF($I$2:$I$21,B10745)&gt;0,0,WEEKDAY(B10745,2)))</f>
        <v>4</v>
      </c>
      <c r="D10745" s="74">
        <f t="shared" si="2"/>
        <v>22</v>
      </c>
      <c r="E10745" s="12">
        <f>IFERROR(VLOOKUP(A10745,'IDAR Meter Data'!$A:$B,2,1),"")</f>
        <v>186</v>
      </c>
      <c r="F10745" s="75">
        <f>IF(CECCZ="CZ03",'Outside Temp'!B10745,IF(CECCZ="CZ04",'Outside Temp'!B10746,IF(CECCZ="CZ12",'Outside Temp'!B10747, IF(CECCZ="CZ13",'Outside Temp'!B10748))))</f>
        <v>61.18333333</v>
      </c>
      <c r="G10745" s="12">
        <f t="shared" si="3"/>
        <v>1</v>
      </c>
    </row>
    <row r="10746" ht="15.75" customHeight="1">
      <c r="A10746" s="13">
        <v>42236.958333333336</v>
      </c>
      <c r="B10746" s="73">
        <f t="shared" si="1"/>
        <v>42236</v>
      </c>
      <c r="C10746" s="74">
        <f>IF(NewCustomer="Yes", IF(COUNTIF($I$2:$I$11,B10746)&gt;0,0,WEEKDAY(B10746,2)),IF(COUNTIF($I$2:$I$21,B10746)&gt;0,0,WEEKDAY(B10746,2)))</f>
        <v>4</v>
      </c>
      <c r="D10746" s="74">
        <f t="shared" si="2"/>
        <v>23</v>
      </c>
      <c r="E10746" s="12">
        <f>IFERROR(VLOOKUP(A10746,'IDAR Meter Data'!$A:$B,2,1),"")</f>
        <v>184</v>
      </c>
      <c r="F10746" s="75">
        <f>IF(CECCZ="CZ03",'Outside Temp'!B10746,IF(CECCZ="CZ04",'Outside Temp'!B10747,IF(CECCZ="CZ12",'Outside Temp'!B10748, IF(CECCZ="CZ13",'Outside Temp'!B10749))))</f>
        <v>61.19047619</v>
      </c>
      <c r="G10746" s="12">
        <f t="shared" si="3"/>
        <v>1</v>
      </c>
    </row>
    <row r="10747" ht="15.75" customHeight="1">
      <c r="A10747" s="13">
        <v>42236.96875</v>
      </c>
      <c r="B10747" s="73">
        <f t="shared" si="1"/>
        <v>42236</v>
      </c>
      <c r="C10747" s="74">
        <f>IF(NewCustomer="Yes", IF(COUNTIF($I$2:$I$11,B10747)&gt;0,0,WEEKDAY(B10747,2)),IF(COUNTIF($I$2:$I$21,B10747)&gt;0,0,WEEKDAY(B10747,2)))</f>
        <v>4</v>
      </c>
      <c r="D10747" s="74">
        <f t="shared" si="2"/>
        <v>23</v>
      </c>
      <c r="E10747" s="12">
        <f>IFERROR(VLOOKUP(A10747,'IDAR Meter Data'!$A:$B,2,1),"")</f>
        <v>185</v>
      </c>
      <c r="F10747" s="75">
        <f>IF(CECCZ="CZ03",'Outside Temp'!B10747,IF(CECCZ="CZ04",'Outside Temp'!B10748,IF(CECCZ="CZ12",'Outside Temp'!B10749, IF(CECCZ="CZ13",'Outside Temp'!B10750))))</f>
        <v>61.9047619</v>
      </c>
      <c r="G10747" s="12">
        <f t="shared" si="3"/>
        <v>1</v>
      </c>
    </row>
    <row r="10748" ht="15.75" customHeight="1">
      <c r="A10748" s="13">
        <v>42236.979166666664</v>
      </c>
      <c r="B10748" s="73">
        <f t="shared" si="1"/>
        <v>42236</v>
      </c>
      <c r="C10748" s="74">
        <f>IF(NewCustomer="Yes", IF(COUNTIF($I$2:$I$11,B10748)&gt;0,0,WEEKDAY(B10748,2)),IF(COUNTIF($I$2:$I$21,B10748)&gt;0,0,WEEKDAY(B10748,2)))</f>
        <v>4</v>
      </c>
      <c r="D10748" s="74">
        <f t="shared" si="2"/>
        <v>23</v>
      </c>
      <c r="E10748" s="12">
        <f>IFERROR(VLOOKUP(A10748,'IDAR Meter Data'!$A:$B,2,1),"")</f>
        <v>181</v>
      </c>
      <c r="F10748" s="75">
        <f>IF(CECCZ="CZ03",'Outside Temp'!B10748,IF(CECCZ="CZ04",'Outside Temp'!B10749,IF(CECCZ="CZ12",'Outside Temp'!B10750, IF(CECCZ="CZ13",'Outside Temp'!B10751))))</f>
        <v>62.61904762</v>
      </c>
      <c r="G10748" s="12">
        <f t="shared" si="3"/>
        <v>1</v>
      </c>
    </row>
    <row r="10749" ht="15.75" customHeight="1">
      <c r="A10749" s="13">
        <v>42236.989583333336</v>
      </c>
      <c r="B10749" s="73">
        <f t="shared" si="1"/>
        <v>42236</v>
      </c>
      <c r="C10749" s="74">
        <f>IF(NewCustomer="Yes", IF(COUNTIF($I$2:$I$11,B10749)&gt;0,0,WEEKDAY(B10749,2)),IF(COUNTIF($I$2:$I$21,B10749)&gt;0,0,WEEKDAY(B10749,2)))</f>
        <v>4</v>
      </c>
      <c r="D10749" s="74">
        <f t="shared" si="2"/>
        <v>23</v>
      </c>
      <c r="E10749" s="12">
        <f>IFERROR(VLOOKUP(A10749,'IDAR Meter Data'!$A:$B,2,1),"")</f>
        <v>176</v>
      </c>
      <c r="F10749" s="75">
        <f>IF(CECCZ="CZ03",'Outside Temp'!B10749,IF(CECCZ="CZ04",'Outside Temp'!B10750,IF(CECCZ="CZ12",'Outside Temp'!B10751, IF(CECCZ="CZ13",'Outside Temp'!B10752))))</f>
        <v>62.22222222</v>
      </c>
      <c r="G10749" s="12">
        <f t="shared" si="3"/>
        <v>1</v>
      </c>
    </row>
    <row r="10750" ht="15.75" customHeight="1">
      <c r="A10750" s="13">
        <v>42237.0</v>
      </c>
      <c r="B10750" s="73">
        <f t="shared" si="1"/>
        <v>42237</v>
      </c>
      <c r="C10750" s="74">
        <f>IF(NewCustomer="Yes", IF(COUNTIF($I$2:$I$11,B10750)&gt;0,0,WEEKDAY(B10750,2)),IF(COUNTIF($I$2:$I$21,B10750)&gt;0,0,WEEKDAY(B10750,2)))</f>
        <v>5</v>
      </c>
      <c r="D10750" s="74">
        <f t="shared" si="2"/>
        <v>0</v>
      </c>
      <c r="E10750" s="12">
        <f>IFERROR(VLOOKUP(A10750,'IDAR Meter Data'!$A:$B,2,1),"")</f>
        <v>171</v>
      </c>
      <c r="F10750" s="75">
        <f>IF(CECCZ="CZ03",'Outside Temp'!B10750,IF(CECCZ="CZ04",'Outside Temp'!B10751,IF(CECCZ="CZ12",'Outside Temp'!B10752, IF(CECCZ="CZ13",'Outside Temp'!B10753))))</f>
        <v>61</v>
      </c>
      <c r="G10750" s="12">
        <f t="shared" si="3"/>
        <v>1</v>
      </c>
    </row>
    <row r="10751" ht="15.75" customHeight="1">
      <c r="A10751" s="13">
        <v>42237.010416666664</v>
      </c>
      <c r="B10751" s="73">
        <f t="shared" si="1"/>
        <v>42237</v>
      </c>
      <c r="C10751" s="74">
        <f>IF(NewCustomer="Yes", IF(COUNTIF($I$2:$I$11,B10751)&gt;0,0,WEEKDAY(B10751,2)),IF(COUNTIF($I$2:$I$21,B10751)&gt;0,0,WEEKDAY(B10751,2)))</f>
        <v>5</v>
      </c>
      <c r="D10751" s="74">
        <f t="shared" si="2"/>
        <v>0</v>
      </c>
      <c r="E10751" s="12">
        <f>IFERROR(VLOOKUP(A10751,'IDAR Meter Data'!$A:$B,2,1),"")</f>
        <v>171</v>
      </c>
      <c r="F10751" s="75">
        <f>IF(CECCZ="CZ03",'Outside Temp'!B10751,IF(CECCZ="CZ04",'Outside Temp'!B10752,IF(CECCZ="CZ12",'Outside Temp'!B10753, IF(CECCZ="CZ13",'Outside Temp'!B10754))))</f>
        <v>61</v>
      </c>
      <c r="G10751" s="12">
        <f t="shared" si="3"/>
        <v>1</v>
      </c>
    </row>
    <row r="10752" ht="15.75" customHeight="1">
      <c r="A10752" s="13">
        <v>42237.020833333336</v>
      </c>
      <c r="B10752" s="73">
        <f t="shared" si="1"/>
        <v>42237</v>
      </c>
      <c r="C10752" s="74">
        <f>IF(NewCustomer="Yes", IF(COUNTIF($I$2:$I$11,B10752)&gt;0,0,WEEKDAY(B10752,2)),IF(COUNTIF($I$2:$I$21,B10752)&gt;0,0,WEEKDAY(B10752,2)))</f>
        <v>5</v>
      </c>
      <c r="D10752" s="74">
        <f t="shared" si="2"/>
        <v>0</v>
      </c>
      <c r="E10752" s="12">
        <f>IFERROR(VLOOKUP(A10752,'IDAR Meter Data'!$A:$B,2,1),"")</f>
        <v>188</v>
      </c>
      <c r="F10752" s="75">
        <f>IF(CECCZ="CZ03",'Outside Temp'!B10752,IF(CECCZ="CZ04",'Outside Temp'!B10753,IF(CECCZ="CZ12",'Outside Temp'!B10754, IF(CECCZ="CZ13",'Outside Temp'!B10755))))</f>
        <v>61</v>
      </c>
      <c r="G10752" s="12">
        <f t="shared" si="3"/>
        <v>1</v>
      </c>
    </row>
    <row r="10753" ht="15.75" customHeight="1">
      <c r="A10753" s="13">
        <v>42237.03125</v>
      </c>
      <c r="B10753" s="73">
        <f t="shared" si="1"/>
        <v>42237</v>
      </c>
      <c r="C10753" s="74">
        <f>IF(NewCustomer="Yes", IF(COUNTIF($I$2:$I$11,B10753)&gt;0,0,WEEKDAY(B10753,2)),IF(COUNTIF($I$2:$I$21,B10753)&gt;0,0,WEEKDAY(B10753,2)))</f>
        <v>5</v>
      </c>
      <c r="D10753" s="74">
        <f t="shared" si="2"/>
        <v>0</v>
      </c>
      <c r="E10753" s="12">
        <f>IFERROR(VLOOKUP(A10753,'IDAR Meter Data'!$A:$B,2,1),"")</f>
        <v>175</v>
      </c>
      <c r="F10753" s="75">
        <f>IF(CECCZ="CZ03",'Outside Temp'!B10753,IF(CECCZ="CZ04",'Outside Temp'!B10754,IF(CECCZ="CZ12",'Outside Temp'!B10755, IF(CECCZ="CZ13",'Outside Temp'!B10756))))</f>
        <v>61</v>
      </c>
      <c r="G10753" s="12">
        <f t="shared" si="3"/>
        <v>1</v>
      </c>
    </row>
    <row r="10754" ht="15.75" customHeight="1">
      <c r="A10754" s="13">
        <v>42237.041666666664</v>
      </c>
      <c r="B10754" s="73">
        <f t="shared" si="1"/>
        <v>42237</v>
      </c>
      <c r="C10754" s="74">
        <f>IF(NewCustomer="Yes", IF(COUNTIF($I$2:$I$11,B10754)&gt;0,0,WEEKDAY(B10754,2)),IF(COUNTIF($I$2:$I$21,B10754)&gt;0,0,WEEKDAY(B10754,2)))</f>
        <v>5</v>
      </c>
      <c r="D10754" s="74">
        <f t="shared" si="2"/>
        <v>1</v>
      </c>
      <c r="E10754" s="12">
        <f>IFERROR(VLOOKUP(A10754,'IDAR Meter Data'!$A:$B,2,1),"")</f>
        <v>166</v>
      </c>
      <c r="F10754" s="75">
        <f>IF(CECCZ="CZ03",'Outside Temp'!B10754,IF(CECCZ="CZ04",'Outside Temp'!B10755,IF(CECCZ="CZ12",'Outside Temp'!B10756, IF(CECCZ="CZ13",'Outside Temp'!B10757))))</f>
        <v>60.86666667</v>
      </c>
      <c r="G10754" s="12">
        <f t="shared" si="3"/>
        <v>1</v>
      </c>
    </row>
    <row r="10755" ht="15.75" customHeight="1">
      <c r="A10755" s="13">
        <v>42237.052083333336</v>
      </c>
      <c r="B10755" s="73">
        <f t="shared" si="1"/>
        <v>42237</v>
      </c>
      <c r="C10755" s="74">
        <f>IF(NewCustomer="Yes", IF(COUNTIF($I$2:$I$11,B10755)&gt;0,0,WEEKDAY(B10755,2)),IF(COUNTIF($I$2:$I$21,B10755)&gt;0,0,WEEKDAY(B10755,2)))</f>
        <v>5</v>
      </c>
      <c r="D10755" s="74">
        <f t="shared" si="2"/>
        <v>1</v>
      </c>
      <c r="E10755" s="12">
        <f>IFERROR(VLOOKUP(A10755,'IDAR Meter Data'!$A:$B,2,1),"")</f>
        <v>172</v>
      </c>
      <c r="F10755" s="75">
        <f>IF(CECCZ="CZ03",'Outside Temp'!B10755,IF(CECCZ="CZ04",'Outside Temp'!B10756,IF(CECCZ="CZ12",'Outside Temp'!B10757, IF(CECCZ="CZ13",'Outside Temp'!B10758))))</f>
        <v>60.36666667</v>
      </c>
      <c r="G10755" s="12">
        <f t="shared" si="3"/>
        <v>1</v>
      </c>
    </row>
    <row r="10756" ht="15.75" customHeight="1">
      <c r="A10756" s="13">
        <v>42237.0625</v>
      </c>
      <c r="B10756" s="73">
        <f t="shared" si="1"/>
        <v>42237</v>
      </c>
      <c r="C10756" s="74">
        <f>IF(NewCustomer="Yes", IF(COUNTIF($I$2:$I$11,B10756)&gt;0,0,WEEKDAY(B10756,2)),IF(COUNTIF($I$2:$I$21,B10756)&gt;0,0,WEEKDAY(B10756,2)))</f>
        <v>5</v>
      </c>
      <c r="D10756" s="74">
        <f t="shared" si="2"/>
        <v>1</v>
      </c>
      <c r="E10756" s="12">
        <f>IFERROR(VLOOKUP(A10756,'IDAR Meter Data'!$A:$B,2,1),"")</f>
        <v>167</v>
      </c>
      <c r="F10756" s="75">
        <f>IF(CECCZ="CZ03",'Outside Temp'!B10756,IF(CECCZ="CZ04",'Outside Temp'!B10757,IF(CECCZ="CZ12",'Outside Temp'!B10758, IF(CECCZ="CZ13",'Outside Temp'!B10759))))</f>
        <v>59.86666667</v>
      </c>
      <c r="G10756" s="12">
        <f t="shared" si="3"/>
        <v>1</v>
      </c>
    </row>
    <row r="10757" ht="15.75" customHeight="1">
      <c r="A10757" s="13">
        <v>42237.072916666664</v>
      </c>
      <c r="B10757" s="73">
        <f t="shared" si="1"/>
        <v>42237</v>
      </c>
      <c r="C10757" s="74">
        <f>IF(NewCustomer="Yes", IF(COUNTIF($I$2:$I$11,B10757)&gt;0,0,WEEKDAY(B10757,2)),IF(COUNTIF($I$2:$I$21,B10757)&gt;0,0,WEEKDAY(B10757,2)))</f>
        <v>5</v>
      </c>
      <c r="D10757" s="74">
        <f t="shared" si="2"/>
        <v>1</v>
      </c>
      <c r="E10757" s="12">
        <f>IFERROR(VLOOKUP(A10757,'IDAR Meter Data'!$A:$B,2,1),"")</f>
        <v>183</v>
      </c>
      <c r="F10757" s="75">
        <f>IF(CECCZ="CZ03",'Outside Temp'!B10757,IF(CECCZ="CZ04",'Outside Temp'!B10758,IF(CECCZ="CZ12",'Outside Temp'!B10759, IF(CECCZ="CZ13",'Outside Temp'!B10760))))</f>
        <v>59.36666667</v>
      </c>
      <c r="G10757" s="12">
        <f t="shared" si="3"/>
        <v>1</v>
      </c>
    </row>
    <row r="10758" ht="15.75" customHeight="1">
      <c r="A10758" s="13">
        <v>42237.083333333336</v>
      </c>
      <c r="B10758" s="73">
        <f t="shared" si="1"/>
        <v>42237</v>
      </c>
      <c r="C10758" s="74">
        <f>IF(NewCustomer="Yes", IF(COUNTIF($I$2:$I$11,B10758)&gt;0,0,WEEKDAY(B10758,2)),IF(COUNTIF($I$2:$I$21,B10758)&gt;0,0,WEEKDAY(B10758,2)))</f>
        <v>5</v>
      </c>
      <c r="D10758" s="74">
        <f t="shared" si="2"/>
        <v>2</v>
      </c>
      <c r="E10758" s="12">
        <f>IFERROR(VLOOKUP(A10758,'IDAR Meter Data'!$A:$B,2,1),"")</f>
        <v>177</v>
      </c>
      <c r="F10758" s="75">
        <f>IF(CECCZ="CZ03",'Outside Temp'!B10758,IF(CECCZ="CZ04",'Outside Temp'!B10759,IF(CECCZ="CZ12",'Outside Temp'!B10760, IF(CECCZ="CZ13",'Outside Temp'!B10761))))</f>
        <v>59</v>
      </c>
      <c r="G10758" s="12">
        <f t="shared" si="3"/>
        <v>1</v>
      </c>
    </row>
    <row r="10759" ht="15.75" customHeight="1">
      <c r="A10759" s="13">
        <v>42237.09375</v>
      </c>
      <c r="B10759" s="73">
        <f t="shared" si="1"/>
        <v>42237</v>
      </c>
      <c r="C10759" s="74">
        <f>IF(NewCustomer="Yes", IF(COUNTIF($I$2:$I$11,B10759)&gt;0,0,WEEKDAY(B10759,2)),IF(COUNTIF($I$2:$I$21,B10759)&gt;0,0,WEEKDAY(B10759,2)))</f>
        <v>5</v>
      </c>
      <c r="D10759" s="74">
        <f t="shared" si="2"/>
        <v>2</v>
      </c>
      <c r="E10759" s="12">
        <f>IFERROR(VLOOKUP(A10759,'IDAR Meter Data'!$A:$B,2,1),"")</f>
        <v>166</v>
      </c>
      <c r="F10759" s="75">
        <f>IF(CECCZ="CZ03",'Outside Temp'!B10759,IF(CECCZ="CZ04",'Outside Temp'!B10760,IF(CECCZ="CZ12",'Outside Temp'!B10761, IF(CECCZ="CZ13",'Outside Temp'!B10762))))</f>
        <v>59</v>
      </c>
      <c r="G10759" s="12">
        <f t="shared" si="3"/>
        <v>1</v>
      </c>
    </row>
    <row r="10760" ht="15.75" customHeight="1">
      <c r="A10760" s="13">
        <v>42237.104166666664</v>
      </c>
      <c r="B10760" s="73">
        <f t="shared" si="1"/>
        <v>42237</v>
      </c>
      <c r="C10760" s="74">
        <f>IF(NewCustomer="Yes", IF(COUNTIF($I$2:$I$11,B10760)&gt;0,0,WEEKDAY(B10760,2)),IF(COUNTIF($I$2:$I$21,B10760)&gt;0,0,WEEKDAY(B10760,2)))</f>
        <v>5</v>
      </c>
      <c r="D10760" s="74">
        <f t="shared" si="2"/>
        <v>2</v>
      </c>
      <c r="E10760" s="12">
        <f>IFERROR(VLOOKUP(A10760,'IDAR Meter Data'!$A:$B,2,1),"")</f>
        <v>168</v>
      </c>
      <c r="F10760" s="75">
        <f>IF(CECCZ="CZ03",'Outside Temp'!B10760,IF(CECCZ="CZ04",'Outside Temp'!B10761,IF(CECCZ="CZ12",'Outside Temp'!B10762, IF(CECCZ="CZ13",'Outside Temp'!B10763))))</f>
        <v>59</v>
      </c>
      <c r="G10760" s="12">
        <f t="shared" si="3"/>
        <v>1</v>
      </c>
    </row>
    <row r="10761" ht="15.75" customHeight="1">
      <c r="A10761" s="13">
        <v>42237.114583333336</v>
      </c>
      <c r="B10761" s="73">
        <f t="shared" si="1"/>
        <v>42237</v>
      </c>
      <c r="C10761" s="74">
        <f>IF(NewCustomer="Yes", IF(COUNTIF($I$2:$I$11,B10761)&gt;0,0,WEEKDAY(B10761,2)),IF(COUNTIF($I$2:$I$21,B10761)&gt;0,0,WEEKDAY(B10761,2)))</f>
        <v>5</v>
      </c>
      <c r="D10761" s="74">
        <f t="shared" si="2"/>
        <v>2</v>
      </c>
      <c r="E10761" s="12">
        <f>IFERROR(VLOOKUP(A10761,'IDAR Meter Data'!$A:$B,2,1),"")</f>
        <v>165</v>
      </c>
      <c r="F10761" s="75">
        <f>IF(CECCZ="CZ03",'Outside Temp'!B10761,IF(CECCZ="CZ04",'Outside Temp'!B10762,IF(CECCZ="CZ12",'Outside Temp'!B10763, IF(CECCZ="CZ13",'Outside Temp'!B10764))))</f>
        <v>59</v>
      </c>
      <c r="G10761" s="12">
        <f t="shared" si="3"/>
        <v>1</v>
      </c>
    </row>
    <row r="10762" ht="15.75" customHeight="1">
      <c r="A10762" s="13">
        <v>42237.125</v>
      </c>
      <c r="B10762" s="73">
        <f t="shared" si="1"/>
        <v>42237</v>
      </c>
      <c r="C10762" s="74">
        <f>IF(NewCustomer="Yes", IF(COUNTIF($I$2:$I$11,B10762)&gt;0,0,WEEKDAY(B10762,2)),IF(COUNTIF($I$2:$I$21,B10762)&gt;0,0,WEEKDAY(B10762,2)))</f>
        <v>5</v>
      </c>
      <c r="D10762" s="74">
        <f t="shared" si="2"/>
        <v>3</v>
      </c>
      <c r="E10762" s="12">
        <f>IFERROR(VLOOKUP(A10762,'IDAR Meter Data'!$A:$B,2,1),"")</f>
        <v>182</v>
      </c>
      <c r="F10762" s="75">
        <f>IF(CECCZ="CZ03",'Outside Temp'!B10762,IF(CECCZ="CZ04",'Outside Temp'!B10763,IF(CECCZ="CZ12",'Outside Temp'!B10764, IF(CECCZ="CZ13",'Outside Temp'!B10765))))</f>
        <v>59</v>
      </c>
      <c r="G10762" s="12">
        <f t="shared" si="3"/>
        <v>1</v>
      </c>
    </row>
    <row r="10763" ht="15.75" customHeight="1">
      <c r="A10763" s="13">
        <v>42237.135416666664</v>
      </c>
      <c r="B10763" s="73">
        <f t="shared" si="1"/>
        <v>42237</v>
      </c>
      <c r="C10763" s="74">
        <f>IF(NewCustomer="Yes", IF(COUNTIF($I$2:$I$11,B10763)&gt;0,0,WEEKDAY(B10763,2)),IF(COUNTIF($I$2:$I$21,B10763)&gt;0,0,WEEKDAY(B10763,2)))</f>
        <v>5</v>
      </c>
      <c r="D10763" s="74">
        <f t="shared" si="2"/>
        <v>3</v>
      </c>
      <c r="E10763" s="12">
        <f>IFERROR(VLOOKUP(A10763,'IDAR Meter Data'!$A:$B,2,1),"")</f>
        <v>166</v>
      </c>
      <c r="F10763" s="75">
        <f>IF(CECCZ="CZ03",'Outside Temp'!B10763,IF(CECCZ="CZ04",'Outside Temp'!B10764,IF(CECCZ="CZ12",'Outside Temp'!B10765, IF(CECCZ="CZ13",'Outside Temp'!B10766))))</f>
        <v>59</v>
      </c>
      <c r="G10763" s="12">
        <f t="shared" si="3"/>
        <v>1</v>
      </c>
    </row>
    <row r="10764" ht="15.75" customHeight="1">
      <c r="A10764" s="13">
        <v>42237.145833333336</v>
      </c>
      <c r="B10764" s="73">
        <f t="shared" si="1"/>
        <v>42237</v>
      </c>
      <c r="C10764" s="74">
        <f>IF(NewCustomer="Yes", IF(COUNTIF($I$2:$I$11,B10764)&gt;0,0,WEEKDAY(B10764,2)),IF(COUNTIF($I$2:$I$21,B10764)&gt;0,0,WEEKDAY(B10764,2)))</f>
        <v>5</v>
      </c>
      <c r="D10764" s="74">
        <f t="shared" si="2"/>
        <v>3</v>
      </c>
      <c r="E10764" s="12">
        <f>IFERROR(VLOOKUP(A10764,'IDAR Meter Data'!$A:$B,2,1),"")</f>
        <v>161</v>
      </c>
      <c r="F10764" s="75">
        <f>IF(CECCZ="CZ03",'Outside Temp'!B10764,IF(CECCZ="CZ04",'Outside Temp'!B10765,IF(CECCZ="CZ12",'Outside Temp'!B10766, IF(CECCZ="CZ13",'Outside Temp'!B10767))))</f>
        <v>59</v>
      </c>
      <c r="G10764" s="12">
        <f t="shared" si="3"/>
        <v>1</v>
      </c>
    </row>
    <row r="10765" ht="15.75" customHeight="1">
      <c r="A10765" s="13">
        <v>42237.15625</v>
      </c>
      <c r="B10765" s="73">
        <f t="shared" si="1"/>
        <v>42237</v>
      </c>
      <c r="C10765" s="74">
        <f>IF(NewCustomer="Yes", IF(COUNTIF($I$2:$I$11,B10765)&gt;0,0,WEEKDAY(B10765,2)),IF(COUNTIF($I$2:$I$21,B10765)&gt;0,0,WEEKDAY(B10765,2)))</f>
        <v>5</v>
      </c>
      <c r="D10765" s="74">
        <f t="shared" si="2"/>
        <v>3</v>
      </c>
      <c r="E10765" s="12">
        <f>IFERROR(VLOOKUP(A10765,'IDAR Meter Data'!$A:$B,2,1),"")</f>
        <v>165</v>
      </c>
      <c r="F10765" s="75">
        <f>IF(CECCZ="CZ03",'Outside Temp'!B10765,IF(CECCZ="CZ04",'Outside Temp'!B10766,IF(CECCZ="CZ12",'Outside Temp'!B10767, IF(CECCZ="CZ13",'Outside Temp'!B10768))))</f>
        <v>59</v>
      </c>
      <c r="G10765" s="12">
        <f t="shared" si="3"/>
        <v>1</v>
      </c>
    </row>
    <row r="10766" ht="15.75" customHeight="1">
      <c r="A10766" s="13">
        <v>42237.166666666664</v>
      </c>
      <c r="B10766" s="73">
        <f t="shared" si="1"/>
        <v>42237</v>
      </c>
      <c r="C10766" s="74">
        <f>IF(NewCustomer="Yes", IF(COUNTIF($I$2:$I$11,B10766)&gt;0,0,WEEKDAY(B10766,2)),IF(COUNTIF($I$2:$I$21,B10766)&gt;0,0,WEEKDAY(B10766,2)))</f>
        <v>5</v>
      </c>
      <c r="D10766" s="74">
        <f t="shared" si="2"/>
        <v>4</v>
      </c>
      <c r="E10766" s="12">
        <f>IFERROR(VLOOKUP(A10766,'IDAR Meter Data'!$A:$B,2,1),"")</f>
        <v>160</v>
      </c>
      <c r="F10766" s="75">
        <f>IF(CECCZ="CZ03",'Outside Temp'!B10766,IF(CECCZ="CZ04",'Outside Temp'!B10767,IF(CECCZ="CZ12",'Outside Temp'!B10768, IF(CECCZ="CZ13",'Outside Temp'!B10769))))</f>
        <v>59</v>
      </c>
      <c r="G10766" s="12">
        <f t="shared" si="3"/>
        <v>1</v>
      </c>
    </row>
    <row r="10767" ht="15.75" customHeight="1">
      <c r="A10767" s="13">
        <v>42237.177083333336</v>
      </c>
      <c r="B10767" s="73">
        <f t="shared" si="1"/>
        <v>42237</v>
      </c>
      <c r="C10767" s="74">
        <f>IF(NewCustomer="Yes", IF(COUNTIF($I$2:$I$11,B10767)&gt;0,0,WEEKDAY(B10767,2)),IF(COUNTIF($I$2:$I$21,B10767)&gt;0,0,WEEKDAY(B10767,2)))</f>
        <v>5</v>
      </c>
      <c r="D10767" s="74">
        <f t="shared" si="2"/>
        <v>4</v>
      </c>
      <c r="E10767" s="12">
        <f>IFERROR(VLOOKUP(A10767,'IDAR Meter Data'!$A:$B,2,1),"")</f>
        <v>169</v>
      </c>
      <c r="F10767" s="75">
        <f>IF(CECCZ="CZ03",'Outside Temp'!B10767,IF(CECCZ="CZ04",'Outside Temp'!B10768,IF(CECCZ="CZ12",'Outside Temp'!B10769, IF(CECCZ="CZ13",'Outside Temp'!B10770))))</f>
        <v>59</v>
      </c>
      <c r="G10767" s="12">
        <f t="shared" si="3"/>
        <v>1</v>
      </c>
    </row>
    <row r="10768" ht="15.75" customHeight="1">
      <c r="A10768" s="13">
        <v>42237.1875</v>
      </c>
      <c r="B10768" s="73">
        <f t="shared" si="1"/>
        <v>42237</v>
      </c>
      <c r="C10768" s="74">
        <f>IF(NewCustomer="Yes", IF(COUNTIF($I$2:$I$11,B10768)&gt;0,0,WEEKDAY(B10768,2)),IF(COUNTIF($I$2:$I$21,B10768)&gt;0,0,WEEKDAY(B10768,2)))</f>
        <v>5</v>
      </c>
      <c r="D10768" s="74">
        <f t="shared" si="2"/>
        <v>4</v>
      </c>
      <c r="E10768" s="12">
        <f>IFERROR(VLOOKUP(A10768,'IDAR Meter Data'!$A:$B,2,1),"")</f>
        <v>156</v>
      </c>
      <c r="F10768" s="75">
        <f>IF(CECCZ="CZ03",'Outside Temp'!B10768,IF(CECCZ="CZ04",'Outside Temp'!B10769,IF(CECCZ="CZ12",'Outside Temp'!B10770, IF(CECCZ="CZ13",'Outside Temp'!B10771))))</f>
        <v>59</v>
      </c>
      <c r="G10768" s="12">
        <f t="shared" si="3"/>
        <v>1</v>
      </c>
    </row>
    <row r="10769" ht="15.75" customHeight="1">
      <c r="A10769" s="13">
        <v>42237.197916666664</v>
      </c>
      <c r="B10769" s="73">
        <f t="shared" si="1"/>
        <v>42237</v>
      </c>
      <c r="C10769" s="74">
        <f>IF(NewCustomer="Yes", IF(COUNTIF($I$2:$I$11,B10769)&gt;0,0,WEEKDAY(B10769,2)),IF(COUNTIF($I$2:$I$21,B10769)&gt;0,0,WEEKDAY(B10769,2)))</f>
        <v>5</v>
      </c>
      <c r="D10769" s="74">
        <f t="shared" si="2"/>
        <v>4</v>
      </c>
      <c r="E10769" s="12">
        <f>IFERROR(VLOOKUP(A10769,'IDAR Meter Data'!$A:$B,2,1),"")</f>
        <v>157</v>
      </c>
      <c r="F10769" s="75">
        <f>IF(CECCZ="CZ03",'Outside Temp'!B10769,IF(CECCZ="CZ04",'Outside Temp'!B10770,IF(CECCZ="CZ12",'Outside Temp'!B10771, IF(CECCZ="CZ13",'Outside Temp'!B10772))))</f>
        <v>59</v>
      </c>
      <c r="G10769" s="12">
        <f t="shared" si="3"/>
        <v>1</v>
      </c>
    </row>
    <row r="10770" ht="15.75" customHeight="1">
      <c r="A10770" s="13">
        <v>42237.208333333336</v>
      </c>
      <c r="B10770" s="73">
        <f t="shared" si="1"/>
        <v>42237</v>
      </c>
      <c r="C10770" s="74">
        <f>IF(NewCustomer="Yes", IF(COUNTIF($I$2:$I$11,B10770)&gt;0,0,WEEKDAY(B10770,2)),IF(COUNTIF($I$2:$I$21,B10770)&gt;0,0,WEEKDAY(B10770,2)))</f>
        <v>5</v>
      </c>
      <c r="D10770" s="74">
        <f t="shared" si="2"/>
        <v>5</v>
      </c>
      <c r="E10770" s="12">
        <f>IFERROR(VLOOKUP(A10770,'IDAR Meter Data'!$A:$B,2,1),"")</f>
        <v>152</v>
      </c>
      <c r="F10770" s="75">
        <f>IF(CECCZ="CZ03",'Outside Temp'!B10770,IF(CECCZ="CZ04",'Outside Temp'!B10771,IF(CECCZ="CZ12",'Outside Temp'!B10772, IF(CECCZ="CZ13",'Outside Temp'!B10773))))</f>
        <v>59.06666667</v>
      </c>
      <c r="G10770" s="12">
        <f t="shared" si="3"/>
        <v>1</v>
      </c>
    </row>
    <row r="10771" ht="15.75" customHeight="1">
      <c r="A10771" s="13">
        <v>42237.21875</v>
      </c>
      <c r="B10771" s="73">
        <f t="shared" si="1"/>
        <v>42237</v>
      </c>
      <c r="C10771" s="74">
        <f>IF(NewCustomer="Yes", IF(COUNTIF($I$2:$I$11,B10771)&gt;0,0,WEEKDAY(B10771,2)),IF(COUNTIF($I$2:$I$21,B10771)&gt;0,0,WEEKDAY(B10771,2)))</f>
        <v>5</v>
      </c>
      <c r="D10771" s="74">
        <f t="shared" si="2"/>
        <v>5</v>
      </c>
      <c r="E10771" s="12">
        <f>IFERROR(VLOOKUP(A10771,'IDAR Meter Data'!$A:$B,2,1),"")</f>
        <v>174</v>
      </c>
      <c r="F10771" s="75">
        <f>IF(CECCZ="CZ03",'Outside Temp'!B10771,IF(CECCZ="CZ04",'Outside Temp'!B10772,IF(CECCZ="CZ12",'Outside Temp'!B10773, IF(CECCZ="CZ13",'Outside Temp'!B10774))))</f>
        <v>59.31666667</v>
      </c>
      <c r="G10771" s="12">
        <f t="shared" si="3"/>
        <v>1</v>
      </c>
    </row>
    <row r="10772" ht="15.75" customHeight="1">
      <c r="A10772" s="13">
        <v>42237.229166666664</v>
      </c>
      <c r="B10772" s="73">
        <f t="shared" si="1"/>
        <v>42237</v>
      </c>
      <c r="C10772" s="74">
        <f>IF(NewCustomer="Yes", IF(COUNTIF($I$2:$I$11,B10772)&gt;0,0,WEEKDAY(B10772,2)),IF(COUNTIF($I$2:$I$21,B10772)&gt;0,0,WEEKDAY(B10772,2)))</f>
        <v>5</v>
      </c>
      <c r="D10772" s="74">
        <f t="shared" si="2"/>
        <v>5</v>
      </c>
      <c r="E10772" s="12">
        <f>IFERROR(VLOOKUP(A10772,'IDAR Meter Data'!$A:$B,2,1),"")</f>
        <v>160</v>
      </c>
      <c r="F10772" s="75">
        <f>IF(CECCZ="CZ03",'Outside Temp'!B10772,IF(CECCZ="CZ04",'Outside Temp'!B10773,IF(CECCZ="CZ12",'Outside Temp'!B10774, IF(CECCZ="CZ13",'Outside Temp'!B10775))))</f>
        <v>59.56666667</v>
      </c>
      <c r="G10772" s="12">
        <f t="shared" si="3"/>
        <v>1</v>
      </c>
    </row>
    <row r="10773" ht="15.75" customHeight="1">
      <c r="A10773" s="13">
        <v>42237.239583333336</v>
      </c>
      <c r="B10773" s="73">
        <f t="shared" si="1"/>
        <v>42237</v>
      </c>
      <c r="C10773" s="74">
        <f>IF(NewCustomer="Yes", IF(COUNTIF($I$2:$I$11,B10773)&gt;0,0,WEEKDAY(B10773,2)),IF(COUNTIF($I$2:$I$21,B10773)&gt;0,0,WEEKDAY(B10773,2)))</f>
        <v>5</v>
      </c>
      <c r="D10773" s="74">
        <f t="shared" si="2"/>
        <v>5</v>
      </c>
      <c r="E10773" s="12">
        <f>IFERROR(VLOOKUP(A10773,'IDAR Meter Data'!$A:$B,2,1),"")</f>
        <v>155</v>
      </c>
      <c r="F10773" s="75">
        <f>IF(CECCZ="CZ03",'Outside Temp'!B10773,IF(CECCZ="CZ04",'Outside Temp'!B10774,IF(CECCZ="CZ12",'Outside Temp'!B10775, IF(CECCZ="CZ13",'Outside Temp'!B10776))))</f>
        <v>59.81666667</v>
      </c>
      <c r="G10773" s="12">
        <f t="shared" si="3"/>
        <v>1</v>
      </c>
    </row>
    <row r="10774" ht="15.75" customHeight="1">
      <c r="A10774" s="13">
        <v>42237.25</v>
      </c>
      <c r="B10774" s="73">
        <f t="shared" si="1"/>
        <v>42237</v>
      </c>
      <c r="C10774" s="74">
        <f>IF(NewCustomer="Yes", IF(COUNTIF($I$2:$I$11,B10774)&gt;0,0,WEEKDAY(B10774,2)),IF(COUNTIF($I$2:$I$21,B10774)&gt;0,0,WEEKDAY(B10774,2)))</f>
        <v>5</v>
      </c>
      <c r="D10774" s="74">
        <f t="shared" si="2"/>
        <v>6</v>
      </c>
      <c r="E10774" s="12">
        <f>IFERROR(VLOOKUP(A10774,'IDAR Meter Data'!$A:$B,2,1),"")</f>
        <v>154</v>
      </c>
      <c r="F10774" s="75">
        <f>IF(CECCZ="CZ03",'Outside Temp'!B10774,IF(CECCZ="CZ04",'Outside Temp'!B10775,IF(CECCZ="CZ12",'Outside Temp'!B10776, IF(CECCZ="CZ13",'Outside Temp'!B10777))))</f>
        <v>60.06666667</v>
      </c>
      <c r="G10774" s="12">
        <f t="shared" si="3"/>
        <v>1</v>
      </c>
    </row>
    <row r="10775" ht="15.75" customHeight="1">
      <c r="A10775" s="13">
        <v>42237.260416666664</v>
      </c>
      <c r="B10775" s="73">
        <f t="shared" si="1"/>
        <v>42237</v>
      </c>
      <c r="C10775" s="74">
        <f>IF(NewCustomer="Yes", IF(COUNTIF($I$2:$I$11,B10775)&gt;0,0,WEEKDAY(B10775,2)),IF(COUNTIF($I$2:$I$21,B10775)&gt;0,0,WEEKDAY(B10775,2)))</f>
        <v>5</v>
      </c>
      <c r="D10775" s="74">
        <f t="shared" si="2"/>
        <v>6</v>
      </c>
      <c r="E10775" s="12">
        <f>IFERROR(VLOOKUP(A10775,'IDAR Meter Data'!$A:$B,2,1),"")</f>
        <v>153</v>
      </c>
      <c r="F10775" s="75">
        <f>IF(CECCZ="CZ03",'Outside Temp'!B10775,IF(CECCZ="CZ04",'Outside Temp'!B10776,IF(CECCZ="CZ12",'Outside Temp'!B10777, IF(CECCZ="CZ13",'Outside Temp'!B10778))))</f>
        <v>60.31666667</v>
      </c>
      <c r="G10775" s="12">
        <f t="shared" si="3"/>
        <v>1</v>
      </c>
    </row>
    <row r="10776" ht="15.75" customHeight="1">
      <c r="A10776" s="13">
        <v>42237.270833333336</v>
      </c>
      <c r="B10776" s="73">
        <f t="shared" si="1"/>
        <v>42237</v>
      </c>
      <c r="C10776" s="74">
        <f>IF(NewCustomer="Yes", IF(COUNTIF($I$2:$I$11,B10776)&gt;0,0,WEEKDAY(B10776,2)),IF(COUNTIF($I$2:$I$21,B10776)&gt;0,0,WEEKDAY(B10776,2)))</f>
        <v>5</v>
      </c>
      <c r="D10776" s="74">
        <f t="shared" si="2"/>
        <v>6</v>
      </c>
      <c r="E10776" s="12">
        <f>IFERROR(VLOOKUP(A10776,'IDAR Meter Data'!$A:$B,2,1),"")</f>
        <v>165</v>
      </c>
      <c r="F10776" s="75">
        <f>IF(CECCZ="CZ03",'Outside Temp'!B10776,IF(CECCZ="CZ04",'Outside Temp'!B10777,IF(CECCZ="CZ12",'Outside Temp'!B10778, IF(CECCZ="CZ13",'Outside Temp'!B10779))))</f>
        <v>60.56666667</v>
      </c>
      <c r="G10776" s="12">
        <f t="shared" si="3"/>
        <v>1</v>
      </c>
    </row>
    <row r="10777" ht="15.75" customHeight="1">
      <c r="A10777" s="13">
        <v>42237.28125</v>
      </c>
      <c r="B10777" s="73">
        <f t="shared" si="1"/>
        <v>42237</v>
      </c>
      <c r="C10777" s="74">
        <f>IF(NewCustomer="Yes", IF(COUNTIF($I$2:$I$11,B10777)&gt;0,0,WEEKDAY(B10777,2)),IF(COUNTIF($I$2:$I$21,B10777)&gt;0,0,WEEKDAY(B10777,2)))</f>
        <v>5</v>
      </c>
      <c r="D10777" s="74">
        <f t="shared" si="2"/>
        <v>6</v>
      </c>
      <c r="E10777" s="12">
        <f>IFERROR(VLOOKUP(A10777,'IDAR Meter Data'!$A:$B,2,1),"")</f>
        <v>176</v>
      </c>
      <c r="F10777" s="75">
        <f>IF(CECCZ="CZ03",'Outside Temp'!B10777,IF(CECCZ="CZ04",'Outside Temp'!B10778,IF(CECCZ="CZ12",'Outside Temp'!B10779, IF(CECCZ="CZ13",'Outside Temp'!B10780))))</f>
        <v>60.81666667</v>
      </c>
      <c r="G10777" s="12">
        <f t="shared" si="3"/>
        <v>1</v>
      </c>
    </row>
    <row r="10778" ht="15.75" customHeight="1">
      <c r="A10778" s="13">
        <v>42237.291666666664</v>
      </c>
      <c r="B10778" s="73">
        <f t="shared" si="1"/>
        <v>42237</v>
      </c>
      <c r="C10778" s="74">
        <f>IF(NewCustomer="Yes", IF(COUNTIF($I$2:$I$11,B10778)&gt;0,0,WEEKDAY(B10778,2)),IF(COUNTIF($I$2:$I$21,B10778)&gt;0,0,WEEKDAY(B10778,2)))</f>
        <v>5</v>
      </c>
      <c r="D10778" s="74">
        <f t="shared" si="2"/>
        <v>7</v>
      </c>
      <c r="E10778" s="12">
        <f>IFERROR(VLOOKUP(A10778,'IDAR Meter Data'!$A:$B,2,1),"")</f>
        <v>158</v>
      </c>
      <c r="F10778" s="75">
        <f>IF(CECCZ="CZ03",'Outside Temp'!B10778,IF(CECCZ="CZ04",'Outside Temp'!B10779,IF(CECCZ="CZ12",'Outside Temp'!B10780, IF(CECCZ="CZ13",'Outside Temp'!B10781))))</f>
        <v>61.25806452</v>
      </c>
      <c r="G10778" s="12">
        <f t="shared" si="3"/>
        <v>1</v>
      </c>
    </row>
    <row r="10779" ht="15.75" customHeight="1">
      <c r="A10779" s="13">
        <v>42237.302083333336</v>
      </c>
      <c r="B10779" s="73">
        <f t="shared" si="1"/>
        <v>42237</v>
      </c>
      <c r="C10779" s="74">
        <f>IF(NewCustomer="Yes", IF(COUNTIF($I$2:$I$11,B10779)&gt;0,0,WEEKDAY(B10779,2)),IF(COUNTIF($I$2:$I$21,B10779)&gt;0,0,WEEKDAY(B10779,2)))</f>
        <v>5</v>
      </c>
      <c r="D10779" s="74">
        <f t="shared" si="2"/>
        <v>7</v>
      </c>
      <c r="E10779" s="12">
        <f>IFERROR(VLOOKUP(A10779,'IDAR Meter Data'!$A:$B,2,1),"")</f>
        <v>166</v>
      </c>
      <c r="F10779" s="75">
        <f>IF(CECCZ="CZ03",'Outside Temp'!B10779,IF(CECCZ="CZ04",'Outside Temp'!B10780,IF(CECCZ="CZ12",'Outside Temp'!B10781, IF(CECCZ="CZ13",'Outside Temp'!B10782))))</f>
        <v>62.22580645</v>
      </c>
      <c r="G10779" s="12">
        <f t="shared" si="3"/>
        <v>1</v>
      </c>
    </row>
    <row r="10780" ht="15.75" customHeight="1">
      <c r="A10780" s="13">
        <v>42237.3125</v>
      </c>
      <c r="B10780" s="73">
        <f t="shared" si="1"/>
        <v>42237</v>
      </c>
      <c r="C10780" s="74">
        <f>IF(NewCustomer="Yes", IF(COUNTIF($I$2:$I$11,B10780)&gt;0,0,WEEKDAY(B10780,2)),IF(COUNTIF($I$2:$I$21,B10780)&gt;0,0,WEEKDAY(B10780,2)))</f>
        <v>5</v>
      </c>
      <c r="D10780" s="74">
        <f t="shared" si="2"/>
        <v>7</v>
      </c>
      <c r="E10780" s="12">
        <f>IFERROR(VLOOKUP(A10780,'IDAR Meter Data'!$A:$B,2,1),"")</f>
        <v>166</v>
      </c>
      <c r="F10780" s="75">
        <f>IF(CECCZ="CZ03",'Outside Temp'!B10780,IF(CECCZ="CZ04",'Outside Temp'!B10781,IF(CECCZ="CZ12",'Outside Temp'!B10782, IF(CECCZ="CZ13",'Outside Temp'!B10783))))</f>
        <v>63.10344828</v>
      </c>
      <c r="G10780" s="12">
        <f t="shared" si="3"/>
        <v>1</v>
      </c>
    </row>
    <row r="10781" ht="15.75" customHeight="1">
      <c r="A10781" s="13">
        <v>42237.322916666664</v>
      </c>
      <c r="B10781" s="73">
        <f t="shared" si="1"/>
        <v>42237</v>
      </c>
      <c r="C10781" s="74">
        <f>IF(NewCustomer="Yes", IF(COUNTIF($I$2:$I$11,B10781)&gt;0,0,WEEKDAY(B10781,2)),IF(COUNTIF($I$2:$I$21,B10781)&gt;0,0,WEEKDAY(B10781,2)))</f>
        <v>5</v>
      </c>
      <c r="D10781" s="74">
        <f t="shared" si="2"/>
        <v>7</v>
      </c>
      <c r="E10781" s="12">
        <f>IFERROR(VLOOKUP(A10781,'IDAR Meter Data'!$A:$B,2,1),"")</f>
        <v>172</v>
      </c>
      <c r="F10781" s="75">
        <f>IF(CECCZ="CZ03",'Outside Temp'!B10781,IF(CECCZ="CZ04",'Outside Temp'!B10782,IF(CECCZ="CZ12",'Outside Temp'!B10783, IF(CECCZ="CZ13",'Outside Temp'!B10784))))</f>
        <v>63.62068966</v>
      </c>
      <c r="G10781" s="12">
        <f t="shared" si="3"/>
        <v>1</v>
      </c>
    </row>
    <row r="10782" ht="15.75" customHeight="1">
      <c r="A10782" s="13">
        <v>42237.333333333336</v>
      </c>
      <c r="B10782" s="73">
        <f t="shared" si="1"/>
        <v>42237</v>
      </c>
      <c r="C10782" s="74">
        <f>IF(NewCustomer="Yes", IF(COUNTIF($I$2:$I$11,B10782)&gt;0,0,WEEKDAY(B10782,2)),IF(COUNTIF($I$2:$I$21,B10782)&gt;0,0,WEEKDAY(B10782,2)))</f>
        <v>5</v>
      </c>
      <c r="D10782" s="74">
        <f t="shared" si="2"/>
        <v>8</v>
      </c>
      <c r="E10782" s="12">
        <f>IFERROR(VLOOKUP(A10782,'IDAR Meter Data'!$A:$B,2,1),"")</f>
        <v>183</v>
      </c>
      <c r="F10782" s="75">
        <f>IF(CECCZ="CZ03",'Outside Temp'!B10782,IF(CECCZ="CZ04",'Outside Temp'!B10783,IF(CECCZ="CZ12",'Outside Temp'!B10784, IF(CECCZ="CZ13",'Outside Temp'!B10785))))</f>
        <v>64</v>
      </c>
      <c r="G10782" s="12">
        <f t="shared" si="3"/>
        <v>1</v>
      </c>
    </row>
    <row r="10783" ht="15.75" customHeight="1">
      <c r="A10783" s="13">
        <v>42237.34375</v>
      </c>
      <c r="B10783" s="73">
        <f t="shared" si="1"/>
        <v>42237</v>
      </c>
      <c r="C10783" s="74">
        <f>IF(NewCustomer="Yes", IF(COUNTIF($I$2:$I$11,B10783)&gt;0,0,WEEKDAY(B10783,2)),IF(COUNTIF($I$2:$I$21,B10783)&gt;0,0,WEEKDAY(B10783,2)))</f>
        <v>5</v>
      </c>
      <c r="D10783" s="74">
        <f t="shared" si="2"/>
        <v>8</v>
      </c>
      <c r="E10783" s="12">
        <f>IFERROR(VLOOKUP(A10783,'IDAR Meter Data'!$A:$B,2,1),"")</f>
        <v>166</v>
      </c>
      <c r="F10783" s="75">
        <f>IF(CECCZ="CZ03",'Outside Temp'!B10783,IF(CECCZ="CZ04",'Outside Temp'!B10784,IF(CECCZ="CZ12",'Outside Temp'!B10785, IF(CECCZ="CZ13",'Outside Temp'!B10786))))</f>
        <v>64</v>
      </c>
      <c r="G10783" s="12">
        <f t="shared" si="3"/>
        <v>1</v>
      </c>
    </row>
    <row r="10784" ht="15.75" customHeight="1">
      <c r="A10784" s="13">
        <v>42237.354166666664</v>
      </c>
      <c r="B10784" s="73">
        <f t="shared" si="1"/>
        <v>42237</v>
      </c>
      <c r="C10784" s="74">
        <f>IF(NewCustomer="Yes", IF(COUNTIF($I$2:$I$11,B10784)&gt;0,0,WEEKDAY(B10784,2)),IF(COUNTIF($I$2:$I$21,B10784)&gt;0,0,WEEKDAY(B10784,2)))</f>
        <v>5</v>
      </c>
      <c r="D10784" s="74">
        <f t="shared" si="2"/>
        <v>8</v>
      </c>
      <c r="E10784" s="12">
        <f>IFERROR(VLOOKUP(A10784,'IDAR Meter Data'!$A:$B,2,1),"")</f>
        <v>170</v>
      </c>
      <c r="F10784" s="75">
        <f>IF(CECCZ="CZ03",'Outside Temp'!B10784,IF(CECCZ="CZ04",'Outside Temp'!B10785,IF(CECCZ="CZ12",'Outside Temp'!B10786, IF(CECCZ="CZ13",'Outside Temp'!B10787))))</f>
        <v>64</v>
      </c>
      <c r="G10784" s="12">
        <f t="shared" si="3"/>
        <v>1</v>
      </c>
    </row>
    <row r="10785" ht="15.75" customHeight="1">
      <c r="A10785" s="13">
        <v>42237.364583333336</v>
      </c>
      <c r="B10785" s="73">
        <f t="shared" si="1"/>
        <v>42237</v>
      </c>
      <c r="C10785" s="74">
        <f>IF(NewCustomer="Yes", IF(COUNTIF($I$2:$I$11,B10785)&gt;0,0,WEEKDAY(B10785,2)),IF(COUNTIF($I$2:$I$21,B10785)&gt;0,0,WEEKDAY(B10785,2)))</f>
        <v>5</v>
      </c>
      <c r="D10785" s="74">
        <f t="shared" si="2"/>
        <v>8</v>
      </c>
      <c r="E10785" s="12">
        <f>IFERROR(VLOOKUP(A10785,'IDAR Meter Data'!$A:$B,2,1),"")</f>
        <v>186</v>
      </c>
      <c r="F10785" s="75">
        <f>IF(CECCZ="CZ03",'Outside Temp'!B10785,IF(CECCZ="CZ04",'Outside Temp'!B10786,IF(CECCZ="CZ12",'Outside Temp'!B10787, IF(CECCZ="CZ13",'Outside Temp'!B10788))))</f>
        <v>64</v>
      </c>
      <c r="G10785" s="12">
        <f t="shared" si="3"/>
        <v>1</v>
      </c>
    </row>
    <row r="10786" ht="15.75" customHeight="1">
      <c r="A10786" s="13">
        <v>42237.375</v>
      </c>
      <c r="B10786" s="73">
        <f t="shared" si="1"/>
        <v>42237</v>
      </c>
      <c r="C10786" s="74">
        <f>IF(NewCustomer="Yes", IF(COUNTIF($I$2:$I$11,B10786)&gt;0,0,WEEKDAY(B10786,2)),IF(COUNTIF($I$2:$I$21,B10786)&gt;0,0,WEEKDAY(B10786,2)))</f>
        <v>5</v>
      </c>
      <c r="D10786" s="74">
        <f t="shared" si="2"/>
        <v>9</v>
      </c>
      <c r="E10786" s="12">
        <f>IFERROR(VLOOKUP(A10786,'IDAR Meter Data'!$A:$B,2,1),"")</f>
        <v>186</v>
      </c>
      <c r="F10786" s="75">
        <f>IF(CECCZ="CZ03",'Outside Temp'!B10786,IF(CECCZ="CZ04",'Outside Temp'!B10787,IF(CECCZ="CZ12",'Outside Temp'!B10788, IF(CECCZ="CZ13",'Outside Temp'!B10789))))</f>
        <v>64.26666667</v>
      </c>
      <c r="G10786" s="12">
        <f t="shared" si="3"/>
        <v>1</v>
      </c>
    </row>
    <row r="10787" ht="15.75" customHeight="1">
      <c r="A10787" s="13">
        <v>42237.385416666664</v>
      </c>
      <c r="B10787" s="73">
        <f t="shared" si="1"/>
        <v>42237</v>
      </c>
      <c r="C10787" s="74">
        <f>IF(NewCustomer="Yes", IF(COUNTIF($I$2:$I$11,B10787)&gt;0,0,WEEKDAY(B10787,2)),IF(COUNTIF($I$2:$I$21,B10787)&gt;0,0,WEEKDAY(B10787,2)))</f>
        <v>5</v>
      </c>
      <c r="D10787" s="74">
        <f t="shared" si="2"/>
        <v>9</v>
      </c>
      <c r="E10787" s="12">
        <f>IFERROR(VLOOKUP(A10787,'IDAR Meter Data'!$A:$B,2,1),"")</f>
        <v>181</v>
      </c>
      <c r="F10787" s="75">
        <f>IF(CECCZ="CZ03",'Outside Temp'!B10787,IF(CECCZ="CZ04",'Outside Temp'!B10788,IF(CECCZ="CZ12",'Outside Temp'!B10789, IF(CECCZ="CZ13",'Outside Temp'!B10790))))</f>
        <v>65.26666667</v>
      </c>
      <c r="G10787" s="12">
        <f t="shared" si="3"/>
        <v>2</v>
      </c>
    </row>
    <row r="10788" ht="15.75" customHeight="1">
      <c r="A10788" s="13">
        <v>42237.395833333336</v>
      </c>
      <c r="B10788" s="73">
        <f t="shared" si="1"/>
        <v>42237</v>
      </c>
      <c r="C10788" s="74">
        <f>IF(NewCustomer="Yes", IF(COUNTIF($I$2:$I$11,B10788)&gt;0,0,WEEKDAY(B10788,2)),IF(COUNTIF($I$2:$I$21,B10788)&gt;0,0,WEEKDAY(B10788,2)))</f>
        <v>5</v>
      </c>
      <c r="D10788" s="74">
        <f t="shared" si="2"/>
        <v>9</v>
      </c>
      <c r="E10788" s="12">
        <f>IFERROR(VLOOKUP(A10788,'IDAR Meter Data'!$A:$B,2,1),"")</f>
        <v>186</v>
      </c>
      <c r="F10788" s="75">
        <f>IF(CECCZ="CZ03",'Outside Temp'!B10788,IF(CECCZ="CZ04",'Outside Temp'!B10789,IF(CECCZ="CZ12",'Outside Temp'!B10790, IF(CECCZ="CZ13",'Outside Temp'!B10791))))</f>
        <v>66.26666667</v>
      </c>
      <c r="G10788" s="12">
        <f t="shared" si="3"/>
        <v>2</v>
      </c>
    </row>
    <row r="10789" ht="15.75" customHeight="1">
      <c r="A10789" s="13">
        <v>42237.40625</v>
      </c>
      <c r="B10789" s="73">
        <f t="shared" si="1"/>
        <v>42237</v>
      </c>
      <c r="C10789" s="74">
        <f>IF(NewCustomer="Yes", IF(COUNTIF($I$2:$I$11,B10789)&gt;0,0,WEEKDAY(B10789,2)),IF(COUNTIF($I$2:$I$21,B10789)&gt;0,0,WEEKDAY(B10789,2)))</f>
        <v>5</v>
      </c>
      <c r="D10789" s="74">
        <f t="shared" si="2"/>
        <v>9</v>
      </c>
      <c r="E10789" s="12">
        <f>IFERROR(VLOOKUP(A10789,'IDAR Meter Data'!$A:$B,2,1),"")</f>
        <v>191</v>
      </c>
      <c r="F10789" s="75">
        <f>IF(CECCZ="CZ03",'Outside Temp'!B10789,IF(CECCZ="CZ04",'Outside Temp'!B10790,IF(CECCZ="CZ12",'Outside Temp'!B10791, IF(CECCZ="CZ13",'Outside Temp'!B10792))))</f>
        <v>67.26666667</v>
      </c>
      <c r="G10789" s="12">
        <f t="shared" si="3"/>
        <v>2</v>
      </c>
    </row>
    <row r="10790" ht="15.75" customHeight="1">
      <c r="A10790" s="13">
        <v>42237.416666666664</v>
      </c>
      <c r="B10790" s="73">
        <f t="shared" si="1"/>
        <v>42237</v>
      </c>
      <c r="C10790" s="74">
        <f>IF(NewCustomer="Yes", IF(COUNTIF($I$2:$I$11,B10790)&gt;0,0,WEEKDAY(B10790,2)),IF(COUNTIF($I$2:$I$21,B10790)&gt;0,0,WEEKDAY(B10790,2)))</f>
        <v>5</v>
      </c>
      <c r="D10790" s="74">
        <f t="shared" si="2"/>
        <v>10</v>
      </c>
      <c r="E10790" s="12">
        <f>IFERROR(VLOOKUP(A10790,'IDAR Meter Data'!$A:$B,2,1),"")</f>
        <v>202</v>
      </c>
      <c r="F10790" s="75">
        <f>IF(CECCZ="CZ03",'Outside Temp'!B10790,IF(CECCZ="CZ04",'Outside Temp'!B10791,IF(CECCZ="CZ12",'Outside Temp'!B10792, IF(CECCZ="CZ13",'Outside Temp'!B10793))))</f>
        <v>68.2</v>
      </c>
      <c r="G10790" s="12">
        <f t="shared" si="3"/>
        <v>2</v>
      </c>
    </row>
    <row r="10791" ht="15.75" customHeight="1">
      <c r="A10791" s="13">
        <v>42237.427083333336</v>
      </c>
      <c r="B10791" s="73">
        <f t="shared" si="1"/>
        <v>42237</v>
      </c>
      <c r="C10791" s="74">
        <f>IF(NewCustomer="Yes", IF(COUNTIF($I$2:$I$11,B10791)&gt;0,0,WEEKDAY(B10791,2)),IF(COUNTIF($I$2:$I$21,B10791)&gt;0,0,WEEKDAY(B10791,2)))</f>
        <v>5</v>
      </c>
      <c r="D10791" s="74">
        <f t="shared" si="2"/>
        <v>10</v>
      </c>
      <c r="E10791" s="12">
        <f>IFERROR(VLOOKUP(A10791,'IDAR Meter Data'!$A:$B,2,1),"")</f>
        <v>198</v>
      </c>
      <c r="F10791" s="75">
        <f>IF(CECCZ="CZ03",'Outside Temp'!B10791,IF(CECCZ="CZ04",'Outside Temp'!B10792,IF(CECCZ="CZ12",'Outside Temp'!B10793, IF(CECCZ="CZ13",'Outside Temp'!B10794))))</f>
        <v>68.95</v>
      </c>
      <c r="G10791" s="12">
        <f t="shared" si="3"/>
        <v>2</v>
      </c>
    </row>
    <row r="10792" ht="15.75" customHeight="1">
      <c r="A10792" s="13">
        <v>42237.4375</v>
      </c>
      <c r="B10792" s="73">
        <f t="shared" si="1"/>
        <v>42237</v>
      </c>
      <c r="C10792" s="74">
        <f>IF(NewCustomer="Yes", IF(COUNTIF($I$2:$I$11,B10792)&gt;0,0,WEEKDAY(B10792,2)),IF(COUNTIF($I$2:$I$21,B10792)&gt;0,0,WEEKDAY(B10792,2)))</f>
        <v>5</v>
      </c>
      <c r="D10792" s="74">
        <f t="shared" si="2"/>
        <v>10</v>
      </c>
      <c r="E10792" s="12">
        <f>IFERROR(VLOOKUP(A10792,'IDAR Meter Data'!$A:$B,2,1),"")</f>
        <v>199</v>
      </c>
      <c r="F10792" s="75">
        <f>IF(CECCZ="CZ03",'Outside Temp'!B10792,IF(CECCZ="CZ04",'Outside Temp'!B10793,IF(CECCZ="CZ12",'Outside Temp'!B10794, IF(CECCZ="CZ13",'Outside Temp'!B10795))))</f>
        <v>69.7</v>
      </c>
      <c r="G10792" s="12">
        <f t="shared" si="3"/>
        <v>2</v>
      </c>
    </row>
    <row r="10793" ht="15.75" customHeight="1">
      <c r="A10793" s="13">
        <v>42237.447916666664</v>
      </c>
      <c r="B10793" s="73">
        <f t="shared" si="1"/>
        <v>42237</v>
      </c>
      <c r="C10793" s="74">
        <f>IF(NewCustomer="Yes", IF(COUNTIF($I$2:$I$11,B10793)&gt;0,0,WEEKDAY(B10793,2)),IF(COUNTIF($I$2:$I$21,B10793)&gt;0,0,WEEKDAY(B10793,2)))</f>
        <v>5</v>
      </c>
      <c r="D10793" s="74">
        <f t="shared" si="2"/>
        <v>10</v>
      </c>
      <c r="E10793" s="12">
        <f>IFERROR(VLOOKUP(A10793,'IDAR Meter Data'!$A:$B,2,1),"")</f>
        <v>198</v>
      </c>
      <c r="F10793" s="75">
        <f>IF(CECCZ="CZ03",'Outside Temp'!B10793,IF(CECCZ="CZ04",'Outside Temp'!B10794,IF(CECCZ="CZ12",'Outside Temp'!B10795, IF(CECCZ="CZ13",'Outside Temp'!B10796))))</f>
        <v>70.45</v>
      </c>
      <c r="G10793" s="12">
        <f t="shared" si="3"/>
        <v>3</v>
      </c>
    </row>
    <row r="10794" ht="15.75" customHeight="1">
      <c r="A10794" s="13">
        <v>42237.458333333336</v>
      </c>
      <c r="B10794" s="73">
        <f t="shared" si="1"/>
        <v>42237</v>
      </c>
      <c r="C10794" s="74">
        <f>IF(NewCustomer="Yes", IF(COUNTIF($I$2:$I$11,B10794)&gt;0,0,WEEKDAY(B10794,2)),IF(COUNTIF($I$2:$I$21,B10794)&gt;0,0,WEEKDAY(B10794,2)))</f>
        <v>5</v>
      </c>
      <c r="D10794" s="74">
        <f t="shared" si="2"/>
        <v>11</v>
      </c>
      <c r="E10794" s="12">
        <f>IFERROR(VLOOKUP(A10794,'IDAR Meter Data'!$A:$B,2,1),"")</f>
        <v>204</v>
      </c>
      <c r="F10794" s="75">
        <f>IF(CECCZ="CZ03",'Outside Temp'!B10794,IF(CECCZ="CZ04",'Outside Temp'!B10795,IF(CECCZ="CZ12",'Outside Temp'!B10796, IF(CECCZ="CZ13",'Outside Temp'!B10797))))</f>
        <v>70.86666667</v>
      </c>
      <c r="G10794" s="12">
        <f t="shared" si="3"/>
        <v>3</v>
      </c>
    </row>
    <row r="10795" ht="15.75" customHeight="1">
      <c r="A10795" s="13">
        <v>42237.46875</v>
      </c>
      <c r="B10795" s="73">
        <f t="shared" si="1"/>
        <v>42237</v>
      </c>
      <c r="C10795" s="74">
        <f>IF(NewCustomer="Yes", IF(COUNTIF($I$2:$I$11,B10795)&gt;0,0,WEEKDAY(B10795,2)),IF(COUNTIF($I$2:$I$21,B10795)&gt;0,0,WEEKDAY(B10795,2)))</f>
        <v>5</v>
      </c>
      <c r="D10795" s="74">
        <f t="shared" si="2"/>
        <v>11</v>
      </c>
      <c r="E10795" s="12">
        <f>IFERROR(VLOOKUP(A10795,'IDAR Meter Data'!$A:$B,2,1),"")</f>
        <v>209</v>
      </c>
      <c r="F10795" s="75">
        <f>IF(CECCZ="CZ03",'Outside Temp'!B10795,IF(CECCZ="CZ04",'Outside Temp'!B10796,IF(CECCZ="CZ12",'Outside Temp'!B10797, IF(CECCZ="CZ13",'Outside Temp'!B10798))))</f>
        <v>70.36666667</v>
      </c>
      <c r="G10795" s="12">
        <f t="shared" si="3"/>
        <v>3</v>
      </c>
    </row>
    <row r="10796" ht="15.75" customHeight="1">
      <c r="A10796" s="13">
        <v>42237.479166666664</v>
      </c>
      <c r="B10796" s="73">
        <f t="shared" si="1"/>
        <v>42237</v>
      </c>
      <c r="C10796" s="74">
        <f>IF(NewCustomer="Yes", IF(COUNTIF($I$2:$I$11,B10796)&gt;0,0,WEEKDAY(B10796,2)),IF(COUNTIF($I$2:$I$21,B10796)&gt;0,0,WEEKDAY(B10796,2)))</f>
        <v>5</v>
      </c>
      <c r="D10796" s="74">
        <f t="shared" si="2"/>
        <v>11</v>
      </c>
      <c r="E10796" s="12">
        <f>IFERROR(VLOOKUP(A10796,'IDAR Meter Data'!$A:$B,2,1),"")</f>
        <v>224</v>
      </c>
      <c r="F10796" s="75">
        <f>IF(CECCZ="CZ03",'Outside Temp'!B10796,IF(CECCZ="CZ04",'Outside Temp'!B10797,IF(CECCZ="CZ12",'Outside Temp'!B10798, IF(CECCZ="CZ13",'Outside Temp'!B10799))))</f>
        <v>69.86666667</v>
      </c>
      <c r="G10796" s="12">
        <f t="shared" si="3"/>
        <v>2</v>
      </c>
    </row>
    <row r="10797" ht="15.75" customHeight="1">
      <c r="A10797" s="13">
        <v>42237.489583333336</v>
      </c>
      <c r="B10797" s="73">
        <f t="shared" si="1"/>
        <v>42237</v>
      </c>
      <c r="C10797" s="74">
        <f>IF(NewCustomer="Yes", IF(COUNTIF($I$2:$I$11,B10797)&gt;0,0,WEEKDAY(B10797,2)),IF(COUNTIF($I$2:$I$21,B10797)&gt;0,0,WEEKDAY(B10797,2)))</f>
        <v>5</v>
      </c>
      <c r="D10797" s="74">
        <f t="shared" si="2"/>
        <v>11</v>
      </c>
      <c r="E10797" s="12">
        <f>IFERROR(VLOOKUP(A10797,'IDAR Meter Data'!$A:$B,2,1),"")</f>
        <v>210</v>
      </c>
      <c r="F10797" s="75">
        <f>IF(CECCZ="CZ03",'Outside Temp'!B10797,IF(CECCZ="CZ04",'Outside Temp'!B10798,IF(CECCZ="CZ12",'Outside Temp'!B10799, IF(CECCZ="CZ13",'Outside Temp'!B10800))))</f>
        <v>69.36666667</v>
      </c>
      <c r="G10797" s="12">
        <f t="shared" si="3"/>
        <v>2</v>
      </c>
    </row>
    <row r="10798" ht="15.75" customHeight="1">
      <c r="A10798" s="13">
        <v>42237.5</v>
      </c>
      <c r="B10798" s="73">
        <f t="shared" si="1"/>
        <v>42237</v>
      </c>
      <c r="C10798" s="74">
        <f>IF(NewCustomer="Yes", IF(COUNTIF($I$2:$I$11,B10798)&gt;0,0,WEEKDAY(B10798,2)),IF(COUNTIF($I$2:$I$21,B10798)&gt;0,0,WEEKDAY(B10798,2)))</f>
        <v>5</v>
      </c>
      <c r="D10798" s="74">
        <f t="shared" si="2"/>
        <v>12</v>
      </c>
      <c r="E10798" s="12">
        <f>IFERROR(VLOOKUP(A10798,'IDAR Meter Data'!$A:$B,2,1),"")</f>
        <v>208</v>
      </c>
      <c r="F10798" s="75">
        <f>IF(CECCZ="CZ03",'Outside Temp'!B10798,IF(CECCZ="CZ04",'Outside Temp'!B10799,IF(CECCZ="CZ12",'Outside Temp'!B10800, IF(CECCZ="CZ13",'Outside Temp'!B10801))))</f>
        <v>69</v>
      </c>
      <c r="G10798" s="12">
        <f t="shared" si="3"/>
        <v>2</v>
      </c>
    </row>
    <row r="10799" ht="15.75" customHeight="1">
      <c r="A10799" s="13">
        <v>42237.510416666664</v>
      </c>
      <c r="B10799" s="73">
        <f t="shared" si="1"/>
        <v>42237</v>
      </c>
      <c r="C10799" s="74">
        <f>IF(NewCustomer="Yes", IF(COUNTIF($I$2:$I$11,B10799)&gt;0,0,WEEKDAY(B10799,2)),IF(COUNTIF($I$2:$I$21,B10799)&gt;0,0,WEEKDAY(B10799,2)))</f>
        <v>5</v>
      </c>
      <c r="D10799" s="74">
        <f t="shared" si="2"/>
        <v>12</v>
      </c>
      <c r="E10799" s="12">
        <f>IFERROR(VLOOKUP(A10799,'IDAR Meter Data'!$A:$B,2,1),"")</f>
        <v>216</v>
      </c>
      <c r="F10799" s="75">
        <f>IF(CECCZ="CZ03",'Outside Temp'!B10799,IF(CECCZ="CZ04",'Outside Temp'!B10800,IF(CECCZ="CZ12",'Outside Temp'!B10801, IF(CECCZ="CZ13",'Outside Temp'!B10802))))</f>
        <v>69</v>
      </c>
      <c r="G10799" s="12">
        <f t="shared" si="3"/>
        <v>2</v>
      </c>
    </row>
    <row r="10800" ht="15.75" customHeight="1">
      <c r="A10800" s="13">
        <v>42237.520833333336</v>
      </c>
      <c r="B10800" s="73">
        <f t="shared" si="1"/>
        <v>42237</v>
      </c>
      <c r="C10800" s="74">
        <f>IF(NewCustomer="Yes", IF(COUNTIF($I$2:$I$11,B10800)&gt;0,0,WEEKDAY(B10800,2)),IF(COUNTIF($I$2:$I$21,B10800)&gt;0,0,WEEKDAY(B10800,2)))</f>
        <v>5</v>
      </c>
      <c r="D10800" s="74">
        <f t="shared" si="2"/>
        <v>12</v>
      </c>
      <c r="E10800" s="12">
        <f>IFERROR(VLOOKUP(A10800,'IDAR Meter Data'!$A:$B,2,1),"")</f>
        <v>215</v>
      </c>
      <c r="F10800" s="75">
        <f>IF(CECCZ="CZ03",'Outside Temp'!B10800,IF(CECCZ="CZ04",'Outside Temp'!B10801,IF(CECCZ="CZ12",'Outside Temp'!B10802, IF(CECCZ="CZ13",'Outside Temp'!B10803))))</f>
        <v>69</v>
      </c>
      <c r="G10800" s="12">
        <f t="shared" si="3"/>
        <v>2</v>
      </c>
    </row>
    <row r="10801" ht="15.75" customHeight="1">
      <c r="A10801" s="13">
        <v>42237.53125</v>
      </c>
      <c r="B10801" s="73">
        <f t="shared" si="1"/>
        <v>42237</v>
      </c>
      <c r="C10801" s="74">
        <f>IF(NewCustomer="Yes", IF(COUNTIF($I$2:$I$11,B10801)&gt;0,0,WEEKDAY(B10801,2)),IF(COUNTIF($I$2:$I$21,B10801)&gt;0,0,WEEKDAY(B10801,2)))</f>
        <v>5</v>
      </c>
      <c r="D10801" s="74">
        <f t="shared" si="2"/>
        <v>12</v>
      </c>
      <c r="E10801" s="12">
        <f>IFERROR(VLOOKUP(A10801,'IDAR Meter Data'!$A:$B,2,1),"")</f>
        <v>210</v>
      </c>
      <c r="F10801" s="75">
        <f>IF(CECCZ="CZ03",'Outside Temp'!B10801,IF(CECCZ="CZ04",'Outside Temp'!B10802,IF(CECCZ="CZ12",'Outside Temp'!B10803, IF(CECCZ="CZ13",'Outside Temp'!B10804))))</f>
        <v>69</v>
      </c>
      <c r="G10801" s="12">
        <f t="shared" si="3"/>
        <v>2</v>
      </c>
    </row>
    <row r="10802" ht="15.75" customHeight="1">
      <c r="A10802" s="13">
        <v>42237.541666666664</v>
      </c>
      <c r="B10802" s="73">
        <f t="shared" si="1"/>
        <v>42237</v>
      </c>
      <c r="C10802" s="74">
        <f>IF(NewCustomer="Yes", IF(COUNTIF($I$2:$I$11,B10802)&gt;0,0,WEEKDAY(B10802,2)),IF(COUNTIF($I$2:$I$21,B10802)&gt;0,0,WEEKDAY(B10802,2)))</f>
        <v>5</v>
      </c>
      <c r="D10802" s="74">
        <f t="shared" si="2"/>
        <v>13</v>
      </c>
      <c r="E10802" s="12">
        <f>IFERROR(VLOOKUP(A10802,'IDAR Meter Data'!$A:$B,2,1),"")</f>
        <v>209</v>
      </c>
      <c r="F10802" s="75">
        <f>IF(CECCZ="CZ03",'Outside Temp'!B10802,IF(CECCZ="CZ04",'Outside Temp'!B10803,IF(CECCZ="CZ12",'Outside Temp'!B10804, IF(CECCZ="CZ13",'Outside Temp'!B10805))))</f>
        <v>69</v>
      </c>
      <c r="G10802" s="12">
        <f t="shared" si="3"/>
        <v>2</v>
      </c>
    </row>
    <row r="10803" ht="15.75" customHeight="1">
      <c r="A10803" s="13">
        <v>42237.552083333336</v>
      </c>
      <c r="B10803" s="73">
        <f t="shared" si="1"/>
        <v>42237</v>
      </c>
      <c r="C10803" s="74">
        <f>IF(NewCustomer="Yes", IF(COUNTIF($I$2:$I$11,B10803)&gt;0,0,WEEKDAY(B10803,2)),IF(COUNTIF($I$2:$I$21,B10803)&gt;0,0,WEEKDAY(B10803,2)))</f>
        <v>5</v>
      </c>
      <c r="D10803" s="74">
        <f t="shared" si="2"/>
        <v>13</v>
      </c>
      <c r="E10803" s="12">
        <f>IFERROR(VLOOKUP(A10803,'IDAR Meter Data'!$A:$B,2,1),"")</f>
        <v>236</v>
      </c>
      <c r="F10803" s="75">
        <f>IF(CECCZ="CZ03",'Outside Temp'!B10803,IF(CECCZ="CZ04",'Outside Temp'!B10804,IF(CECCZ="CZ12",'Outside Temp'!B10805, IF(CECCZ="CZ13",'Outside Temp'!B10806))))</f>
        <v>69</v>
      </c>
      <c r="G10803" s="12">
        <f t="shared" si="3"/>
        <v>2</v>
      </c>
    </row>
    <row r="10804" ht="15.75" customHeight="1">
      <c r="A10804" s="13">
        <v>42237.5625</v>
      </c>
      <c r="B10804" s="73">
        <f t="shared" si="1"/>
        <v>42237</v>
      </c>
      <c r="C10804" s="74">
        <f>IF(NewCustomer="Yes", IF(COUNTIF($I$2:$I$11,B10804)&gt;0,0,WEEKDAY(B10804,2)),IF(COUNTIF($I$2:$I$21,B10804)&gt;0,0,WEEKDAY(B10804,2)))</f>
        <v>5</v>
      </c>
      <c r="D10804" s="74">
        <f t="shared" si="2"/>
        <v>13</v>
      </c>
      <c r="E10804" s="12">
        <f>IFERROR(VLOOKUP(A10804,'IDAR Meter Data'!$A:$B,2,1),"")</f>
        <v>221</v>
      </c>
      <c r="F10804" s="75">
        <f>IF(CECCZ="CZ03",'Outside Temp'!B10804,IF(CECCZ="CZ04",'Outside Temp'!B10805,IF(CECCZ="CZ12",'Outside Temp'!B10806, IF(CECCZ="CZ13",'Outside Temp'!B10807))))</f>
        <v>69</v>
      </c>
      <c r="G10804" s="12">
        <f t="shared" si="3"/>
        <v>2</v>
      </c>
    </row>
    <row r="10805" ht="15.75" customHeight="1">
      <c r="A10805" s="13">
        <v>42237.572916666664</v>
      </c>
      <c r="B10805" s="73">
        <f t="shared" si="1"/>
        <v>42237</v>
      </c>
      <c r="C10805" s="74">
        <f>IF(NewCustomer="Yes", IF(COUNTIF($I$2:$I$11,B10805)&gt;0,0,WEEKDAY(B10805,2)),IF(COUNTIF($I$2:$I$21,B10805)&gt;0,0,WEEKDAY(B10805,2)))</f>
        <v>5</v>
      </c>
      <c r="D10805" s="74">
        <f t="shared" si="2"/>
        <v>13</v>
      </c>
      <c r="E10805" s="12">
        <f>IFERROR(VLOOKUP(A10805,'IDAR Meter Data'!$A:$B,2,1),"")</f>
        <v>211</v>
      </c>
      <c r="F10805" s="75">
        <f>IF(CECCZ="CZ03",'Outside Temp'!B10805,IF(CECCZ="CZ04",'Outside Temp'!B10806,IF(CECCZ="CZ12",'Outside Temp'!B10807, IF(CECCZ="CZ13",'Outside Temp'!B10808))))</f>
        <v>69</v>
      </c>
      <c r="G10805" s="12">
        <f t="shared" si="3"/>
        <v>2</v>
      </c>
    </row>
    <row r="10806" ht="15.75" customHeight="1">
      <c r="A10806" s="13">
        <v>42237.583333333336</v>
      </c>
      <c r="B10806" s="73">
        <f t="shared" si="1"/>
        <v>42237</v>
      </c>
      <c r="C10806" s="74">
        <f>IF(NewCustomer="Yes", IF(COUNTIF($I$2:$I$11,B10806)&gt;0,0,WEEKDAY(B10806,2)),IF(COUNTIF($I$2:$I$21,B10806)&gt;0,0,WEEKDAY(B10806,2)))</f>
        <v>5</v>
      </c>
      <c r="D10806" s="74">
        <f t="shared" si="2"/>
        <v>14</v>
      </c>
      <c r="E10806" s="12">
        <f>IFERROR(VLOOKUP(A10806,'IDAR Meter Data'!$A:$B,2,1),"")</f>
        <v>220</v>
      </c>
      <c r="F10806" s="75">
        <f>IF(CECCZ="CZ03",'Outside Temp'!B10806,IF(CECCZ="CZ04",'Outside Temp'!B10807,IF(CECCZ="CZ12",'Outside Temp'!B10808, IF(CECCZ="CZ13",'Outside Temp'!B10809))))</f>
        <v>68.93333333</v>
      </c>
      <c r="G10806" s="12">
        <f t="shared" si="3"/>
        <v>2</v>
      </c>
    </row>
    <row r="10807" ht="15.75" customHeight="1">
      <c r="A10807" s="13">
        <v>42237.59375</v>
      </c>
      <c r="B10807" s="73">
        <f t="shared" si="1"/>
        <v>42237</v>
      </c>
      <c r="C10807" s="74">
        <f>IF(NewCustomer="Yes", IF(COUNTIF($I$2:$I$11,B10807)&gt;0,0,WEEKDAY(B10807,2)),IF(COUNTIF($I$2:$I$21,B10807)&gt;0,0,WEEKDAY(B10807,2)))</f>
        <v>5</v>
      </c>
      <c r="D10807" s="74">
        <f t="shared" si="2"/>
        <v>14</v>
      </c>
      <c r="E10807" s="12">
        <f>IFERROR(VLOOKUP(A10807,'IDAR Meter Data'!$A:$B,2,1),"")</f>
        <v>227</v>
      </c>
      <c r="F10807" s="75">
        <f>IF(CECCZ="CZ03",'Outside Temp'!B10807,IF(CECCZ="CZ04",'Outside Temp'!B10808,IF(CECCZ="CZ12",'Outside Temp'!B10809, IF(CECCZ="CZ13",'Outside Temp'!B10810))))</f>
        <v>68.68333333</v>
      </c>
      <c r="G10807" s="12">
        <f t="shared" si="3"/>
        <v>2</v>
      </c>
    </row>
    <row r="10808" ht="15.75" customHeight="1">
      <c r="A10808" s="13">
        <v>42237.604166666664</v>
      </c>
      <c r="B10808" s="73">
        <f t="shared" si="1"/>
        <v>42237</v>
      </c>
      <c r="C10808" s="74">
        <f>IF(NewCustomer="Yes", IF(COUNTIF($I$2:$I$11,B10808)&gt;0,0,WEEKDAY(B10808,2)),IF(COUNTIF($I$2:$I$21,B10808)&gt;0,0,WEEKDAY(B10808,2)))</f>
        <v>5</v>
      </c>
      <c r="D10808" s="74">
        <f t="shared" si="2"/>
        <v>14</v>
      </c>
      <c r="E10808" s="12">
        <f>IFERROR(VLOOKUP(A10808,'IDAR Meter Data'!$A:$B,2,1),"")</f>
        <v>217</v>
      </c>
      <c r="F10808" s="75">
        <f>IF(CECCZ="CZ03",'Outside Temp'!B10808,IF(CECCZ="CZ04",'Outside Temp'!B10809,IF(CECCZ="CZ12",'Outside Temp'!B10810, IF(CECCZ="CZ13",'Outside Temp'!B10811))))</f>
        <v>68.43333333</v>
      </c>
      <c r="G10808" s="12">
        <f t="shared" si="3"/>
        <v>2</v>
      </c>
    </row>
    <row r="10809" ht="15.75" customHeight="1">
      <c r="A10809" s="13">
        <v>42237.614583333336</v>
      </c>
      <c r="B10809" s="73">
        <f t="shared" si="1"/>
        <v>42237</v>
      </c>
      <c r="C10809" s="74">
        <f>IF(NewCustomer="Yes", IF(COUNTIF($I$2:$I$11,B10809)&gt;0,0,WEEKDAY(B10809,2)),IF(COUNTIF($I$2:$I$21,B10809)&gt;0,0,WEEKDAY(B10809,2)))</f>
        <v>5</v>
      </c>
      <c r="D10809" s="74">
        <f t="shared" si="2"/>
        <v>14</v>
      </c>
      <c r="E10809" s="12">
        <f>IFERROR(VLOOKUP(A10809,'IDAR Meter Data'!$A:$B,2,1),"")</f>
        <v>234</v>
      </c>
      <c r="F10809" s="75">
        <f>IF(CECCZ="CZ03",'Outside Temp'!B10809,IF(CECCZ="CZ04",'Outside Temp'!B10810,IF(CECCZ="CZ12",'Outside Temp'!B10811, IF(CECCZ="CZ13",'Outside Temp'!B10812))))</f>
        <v>68.18333333</v>
      </c>
      <c r="G10809" s="12">
        <f t="shared" si="3"/>
        <v>2</v>
      </c>
    </row>
    <row r="10810" ht="15.75" customHeight="1">
      <c r="A10810" s="13">
        <v>42237.625</v>
      </c>
      <c r="B10810" s="73">
        <f t="shared" si="1"/>
        <v>42237</v>
      </c>
      <c r="C10810" s="74">
        <f>IF(NewCustomer="Yes", IF(COUNTIF($I$2:$I$11,B10810)&gt;0,0,WEEKDAY(B10810,2)),IF(COUNTIF($I$2:$I$21,B10810)&gt;0,0,WEEKDAY(B10810,2)))</f>
        <v>5</v>
      </c>
      <c r="D10810" s="74">
        <f t="shared" si="2"/>
        <v>15</v>
      </c>
      <c r="E10810" s="12">
        <f>IFERROR(VLOOKUP(A10810,'IDAR Meter Data'!$A:$B,2,1),"")</f>
        <v>230</v>
      </c>
      <c r="F10810" s="75">
        <f>IF(CECCZ="CZ03",'Outside Temp'!B10810,IF(CECCZ="CZ04",'Outside Temp'!B10811,IF(CECCZ="CZ12",'Outside Temp'!B10812, IF(CECCZ="CZ13",'Outside Temp'!B10813))))</f>
        <v>68</v>
      </c>
      <c r="G10810" s="12">
        <f t="shared" si="3"/>
        <v>2</v>
      </c>
    </row>
    <row r="10811" ht="15.75" customHeight="1">
      <c r="A10811" s="13">
        <v>42237.635416666664</v>
      </c>
      <c r="B10811" s="73">
        <f t="shared" si="1"/>
        <v>42237</v>
      </c>
      <c r="C10811" s="74">
        <f>IF(NewCustomer="Yes", IF(COUNTIF($I$2:$I$11,B10811)&gt;0,0,WEEKDAY(B10811,2)),IF(COUNTIF($I$2:$I$21,B10811)&gt;0,0,WEEKDAY(B10811,2)))</f>
        <v>5</v>
      </c>
      <c r="D10811" s="74">
        <f t="shared" si="2"/>
        <v>15</v>
      </c>
      <c r="E10811" s="12">
        <f>IFERROR(VLOOKUP(A10811,'IDAR Meter Data'!$A:$B,2,1),"")</f>
        <v>222</v>
      </c>
      <c r="F10811" s="75">
        <f>IF(CECCZ="CZ03",'Outside Temp'!B10811,IF(CECCZ="CZ04",'Outside Temp'!B10812,IF(CECCZ="CZ12",'Outside Temp'!B10813, IF(CECCZ="CZ13",'Outside Temp'!B10814))))</f>
        <v>68</v>
      </c>
      <c r="G10811" s="12">
        <f t="shared" si="3"/>
        <v>2</v>
      </c>
    </row>
    <row r="10812" ht="15.75" customHeight="1">
      <c r="A10812" s="13">
        <v>42237.645833333336</v>
      </c>
      <c r="B10812" s="73">
        <f t="shared" si="1"/>
        <v>42237</v>
      </c>
      <c r="C10812" s="74">
        <f>IF(NewCustomer="Yes", IF(COUNTIF($I$2:$I$11,B10812)&gt;0,0,WEEKDAY(B10812,2)),IF(COUNTIF($I$2:$I$21,B10812)&gt;0,0,WEEKDAY(B10812,2)))</f>
        <v>5</v>
      </c>
      <c r="D10812" s="74">
        <f t="shared" si="2"/>
        <v>15</v>
      </c>
      <c r="E10812" s="12">
        <f>IFERROR(VLOOKUP(A10812,'IDAR Meter Data'!$A:$B,2,1),"")</f>
        <v>243</v>
      </c>
      <c r="F10812" s="75">
        <f>IF(CECCZ="CZ03",'Outside Temp'!B10812,IF(CECCZ="CZ04",'Outside Temp'!B10813,IF(CECCZ="CZ12",'Outside Temp'!B10814, IF(CECCZ="CZ13",'Outside Temp'!B10815))))</f>
        <v>68</v>
      </c>
      <c r="G10812" s="12">
        <f t="shared" si="3"/>
        <v>2</v>
      </c>
    </row>
    <row r="10813" ht="15.75" customHeight="1">
      <c r="A10813" s="13">
        <v>42237.65625</v>
      </c>
      <c r="B10813" s="73">
        <f t="shared" si="1"/>
        <v>42237</v>
      </c>
      <c r="C10813" s="74">
        <f>IF(NewCustomer="Yes", IF(COUNTIF($I$2:$I$11,B10813)&gt;0,0,WEEKDAY(B10813,2)),IF(COUNTIF($I$2:$I$21,B10813)&gt;0,0,WEEKDAY(B10813,2)))</f>
        <v>5</v>
      </c>
      <c r="D10813" s="74">
        <f t="shared" si="2"/>
        <v>15</v>
      </c>
      <c r="E10813" s="12">
        <f>IFERROR(VLOOKUP(A10813,'IDAR Meter Data'!$A:$B,2,1),"")</f>
        <v>232</v>
      </c>
      <c r="F10813" s="75">
        <f>IF(CECCZ="CZ03",'Outside Temp'!B10813,IF(CECCZ="CZ04",'Outside Temp'!B10814,IF(CECCZ="CZ12",'Outside Temp'!B10815, IF(CECCZ="CZ13",'Outside Temp'!B10816))))</f>
        <v>68</v>
      </c>
      <c r="G10813" s="12">
        <f t="shared" si="3"/>
        <v>2</v>
      </c>
    </row>
    <row r="10814" ht="15.75" customHeight="1">
      <c r="A10814" s="13">
        <v>42237.666666666664</v>
      </c>
      <c r="B10814" s="73">
        <f t="shared" si="1"/>
        <v>42237</v>
      </c>
      <c r="C10814" s="74">
        <f>IF(NewCustomer="Yes", IF(COUNTIF($I$2:$I$11,B10814)&gt;0,0,WEEKDAY(B10814,2)),IF(COUNTIF($I$2:$I$21,B10814)&gt;0,0,WEEKDAY(B10814,2)))</f>
        <v>5</v>
      </c>
      <c r="D10814" s="74">
        <f t="shared" si="2"/>
        <v>16</v>
      </c>
      <c r="E10814" s="12">
        <f>IFERROR(VLOOKUP(A10814,'IDAR Meter Data'!$A:$B,2,1),"")</f>
        <v>227</v>
      </c>
      <c r="F10814" s="75">
        <f>IF(CECCZ="CZ03",'Outside Temp'!B10814,IF(CECCZ="CZ04",'Outside Temp'!B10815,IF(CECCZ="CZ12",'Outside Temp'!B10816, IF(CECCZ="CZ13",'Outside Temp'!B10817))))</f>
        <v>67.86666667</v>
      </c>
      <c r="G10814" s="12">
        <f t="shared" si="3"/>
        <v>2</v>
      </c>
    </row>
    <row r="10815" ht="15.75" customHeight="1">
      <c r="A10815" s="13">
        <v>42237.677083333336</v>
      </c>
      <c r="B10815" s="73">
        <f t="shared" si="1"/>
        <v>42237</v>
      </c>
      <c r="C10815" s="74">
        <f>IF(NewCustomer="Yes", IF(COUNTIF($I$2:$I$11,B10815)&gt;0,0,WEEKDAY(B10815,2)),IF(COUNTIF($I$2:$I$21,B10815)&gt;0,0,WEEKDAY(B10815,2)))</f>
        <v>5</v>
      </c>
      <c r="D10815" s="74">
        <f t="shared" si="2"/>
        <v>16</v>
      </c>
      <c r="E10815" s="12">
        <f>IFERROR(VLOOKUP(A10815,'IDAR Meter Data'!$A:$B,2,1),"")</f>
        <v>231</v>
      </c>
      <c r="F10815" s="75">
        <f>IF(CECCZ="CZ03",'Outside Temp'!B10815,IF(CECCZ="CZ04",'Outside Temp'!B10816,IF(CECCZ="CZ12",'Outside Temp'!B10817, IF(CECCZ="CZ13",'Outside Temp'!B10818))))</f>
        <v>67.36666667</v>
      </c>
      <c r="G10815" s="12">
        <f t="shared" si="3"/>
        <v>2</v>
      </c>
    </row>
    <row r="10816" ht="15.75" customHeight="1">
      <c r="A10816" s="13">
        <v>42237.6875</v>
      </c>
      <c r="B10816" s="73">
        <f t="shared" si="1"/>
        <v>42237</v>
      </c>
      <c r="C10816" s="74">
        <f>IF(NewCustomer="Yes", IF(COUNTIF($I$2:$I$11,B10816)&gt;0,0,WEEKDAY(B10816,2)),IF(COUNTIF($I$2:$I$21,B10816)&gt;0,0,WEEKDAY(B10816,2)))</f>
        <v>5</v>
      </c>
      <c r="D10816" s="74">
        <f t="shared" si="2"/>
        <v>16</v>
      </c>
      <c r="E10816" s="12">
        <f>IFERROR(VLOOKUP(A10816,'IDAR Meter Data'!$A:$B,2,1),"")</f>
        <v>223</v>
      </c>
      <c r="F10816" s="75">
        <f>IF(CECCZ="CZ03",'Outside Temp'!B10816,IF(CECCZ="CZ04",'Outside Temp'!B10817,IF(CECCZ="CZ12",'Outside Temp'!B10818, IF(CECCZ="CZ13",'Outside Temp'!B10819))))</f>
        <v>66.86666667</v>
      </c>
      <c r="G10816" s="12">
        <f t="shared" si="3"/>
        <v>2</v>
      </c>
    </row>
    <row r="10817" ht="15.75" customHeight="1">
      <c r="A10817" s="13">
        <v>42237.697916666664</v>
      </c>
      <c r="B10817" s="73">
        <f t="shared" si="1"/>
        <v>42237</v>
      </c>
      <c r="C10817" s="74">
        <f>IF(NewCustomer="Yes", IF(COUNTIF($I$2:$I$11,B10817)&gt;0,0,WEEKDAY(B10817,2)),IF(COUNTIF($I$2:$I$21,B10817)&gt;0,0,WEEKDAY(B10817,2)))</f>
        <v>5</v>
      </c>
      <c r="D10817" s="74">
        <f t="shared" si="2"/>
        <v>16</v>
      </c>
      <c r="E10817" s="12">
        <f>IFERROR(VLOOKUP(A10817,'IDAR Meter Data'!$A:$B,2,1),"")</f>
        <v>232</v>
      </c>
      <c r="F10817" s="75">
        <f>IF(CECCZ="CZ03",'Outside Temp'!B10817,IF(CECCZ="CZ04",'Outside Temp'!B10818,IF(CECCZ="CZ12",'Outside Temp'!B10819, IF(CECCZ="CZ13",'Outside Temp'!B10820))))</f>
        <v>66.36666667</v>
      </c>
      <c r="G10817" s="12">
        <f t="shared" si="3"/>
        <v>2</v>
      </c>
    </row>
    <row r="10818" ht="15.75" customHeight="1">
      <c r="A10818" s="13">
        <v>42237.708333333336</v>
      </c>
      <c r="B10818" s="73">
        <f t="shared" si="1"/>
        <v>42237</v>
      </c>
      <c r="C10818" s="74">
        <f>IF(NewCustomer="Yes", IF(COUNTIF($I$2:$I$11,B10818)&gt;0,0,WEEKDAY(B10818,2)),IF(COUNTIF($I$2:$I$21,B10818)&gt;0,0,WEEKDAY(B10818,2)))</f>
        <v>5</v>
      </c>
      <c r="D10818" s="74">
        <f t="shared" si="2"/>
        <v>17</v>
      </c>
      <c r="E10818" s="12">
        <f>IFERROR(VLOOKUP(A10818,'IDAR Meter Data'!$A:$B,2,1),"")</f>
        <v>235</v>
      </c>
      <c r="F10818" s="75">
        <f>IF(CECCZ="CZ03",'Outside Temp'!B10818,IF(CECCZ="CZ04",'Outside Temp'!B10819,IF(CECCZ="CZ12",'Outside Temp'!B10820, IF(CECCZ="CZ13",'Outside Temp'!B10821))))</f>
        <v>65.93333333</v>
      </c>
      <c r="G10818" s="12">
        <f t="shared" si="3"/>
        <v>2</v>
      </c>
    </row>
    <row r="10819" ht="15.75" customHeight="1">
      <c r="A10819" s="13">
        <v>42237.71875</v>
      </c>
      <c r="B10819" s="73">
        <f t="shared" si="1"/>
        <v>42237</v>
      </c>
      <c r="C10819" s="74">
        <f>IF(NewCustomer="Yes", IF(COUNTIF($I$2:$I$11,B10819)&gt;0,0,WEEKDAY(B10819,2)),IF(COUNTIF($I$2:$I$21,B10819)&gt;0,0,WEEKDAY(B10819,2)))</f>
        <v>5</v>
      </c>
      <c r="D10819" s="74">
        <f t="shared" si="2"/>
        <v>17</v>
      </c>
      <c r="E10819" s="12">
        <f>IFERROR(VLOOKUP(A10819,'IDAR Meter Data'!$A:$B,2,1),"")</f>
        <v>229</v>
      </c>
      <c r="F10819" s="75">
        <f>IF(CECCZ="CZ03",'Outside Temp'!B10819,IF(CECCZ="CZ04",'Outside Temp'!B10820,IF(CECCZ="CZ12",'Outside Temp'!B10821, IF(CECCZ="CZ13",'Outside Temp'!B10822))))</f>
        <v>65.68333333</v>
      </c>
      <c r="G10819" s="12">
        <f t="shared" si="3"/>
        <v>2</v>
      </c>
    </row>
    <row r="10820" ht="15.75" customHeight="1">
      <c r="A10820" s="13">
        <v>42237.729166666664</v>
      </c>
      <c r="B10820" s="73">
        <f t="shared" si="1"/>
        <v>42237</v>
      </c>
      <c r="C10820" s="74">
        <f>IF(NewCustomer="Yes", IF(COUNTIF($I$2:$I$11,B10820)&gt;0,0,WEEKDAY(B10820,2)),IF(COUNTIF($I$2:$I$21,B10820)&gt;0,0,WEEKDAY(B10820,2)))</f>
        <v>5</v>
      </c>
      <c r="D10820" s="74">
        <f t="shared" si="2"/>
        <v>17</v>
      </c>
      <c r="E10820" s="12">
        <f>IFERROR(VLOOKUP(A10820,'IDAR Meter Data'!$A:$B,2,1),"")</f>
        <v>213</v>
      </c>
      <c r="F10820" s="75">
        <f>IF(CECCZ="CZ03",'Outside Temp'!B10820,IF(CECCZ="CZ04",'Outside Temp'!B10821,IF(CECCZ="CZ12",'Outside Temp'!B10822, IF(CECCZ="CZ13",'Outside Temp'!B10823))))</f>
        <v>65.43333333</v>
      </c>
      <c r="G10820" s="12">
        <f t="shared" si="3"/>
        <v>2</v>
      </c>
    </row>
    <row r="10821" ht="15.75" customHeight="1">
      <c r="A10821" s="13">
        <v>42237.739583333336</v>
      </c>
      <c r="B10821" s="73">
        <f t="shared" si="1"/>
        <v>42237</v>
      </c>
      <c r="C10821" s="74">
        <f>IF(NewCustomer="Yes", IF(COUNTIF($I$2:$I$11,B10821)&gt;0,0,WEEKDAY(B10821,2)),IF(COUNTIF($I$2:$I$21,B10821)&gt;0,0,WEEKDAY(B10821,2)))</f>
        <v>5</v>
      </c>
      <c r="D10821" s="74">
        <f t="shared" si="2"/>
        <v>17</v>
      </c>
      <c r="E10821" s="12">
        <f>IFERROR(VLOOKUP(A10821,'IDAR Meter Data'!$A:$B,2,1),"")</f>
        <v>222</v>
      </c>
      <c r="F10821" s="75">
        <f>IF(CECCZ="CZ03",'Outside Temp'!B10821,IF(CECCZ="CZ04",'Outside Temp'!B10822,IF(CECCZ="CZ12",'Outside Temp'!B10823, IF(CECCZ="CZ13",'Outside Temp'!B10824))))</f>
        <v>65.18333333</v>
      </c>
      <c r="G10821" s="12">
        <f t="shared" si="3"/>
        <v>2</v>
      </c>
    </row>
    <row r="10822" ht="15.75" customHeight="1">
      <c r="A10822" s="13">
        <v>42237.75</v>
      </c>
      <c r="B10822" s="73">
        <f t="shared" si="1"/>
        <v>42237</v>
      </c>
      <c r="C10822" s="74">
        <f>IF(NewCustomer="Yes", IF(COUNTIF($I$2:$I$11,B10822)&gt;0,0,WEEKDAY(B10822,2)),IF(COUNTIF($I$2:$I$21,B10822)&gt;0,0,WEEKDAY(B10822,2)))</f>
        <v>5</v>
      </c>
      <c r="D10822" s="74">
        <f t="shared" si="2"/>
        <v>18</v>
      </c>
      <c r="E10822" s="12">
        <f>IFERROR(VLOOKUP(A10822,'IDAR Meter Data'!$A:$B,2,1),"")</f>
        <v>227</v>
      </c>
      <c r="F10822" s="75">
        <f>IF(CECCZ="CZ03",'Outside Temp'!B10822,IF(CECCZ="CZ04",'Outside Temp'!B10823,IF(CECCZ="CZ12",'Outside Temp'!B10824, IF(CECCZ="CZ13",'Outside Temp'!B10825))))</f>
        <v>64.8</v>
      </c>
      <c r="G10822" s="12">
        <f t="shared" si="3"/>
        <v>1</v>
      </c>
    </row>
    <row r="10823" ht="15.75" customHeight="1">
      <c r="A10823" s="13">
        <v>42237.760416666664</v>
      </c>
      <c r="B10823" s="73">
        <f t="shared" si="1"/>
        <v>42237</v>
      </c>
      <c r="C10823" s="74">
        <f>IF(NewCustomer="Yes", IF(COUNTIF($I$2:$I$11,B10823)&gt;0,0,WEEKDAY(B10823,2)),IF(COUNTIF($I$2:$I$21,B10823)&gt;0,0,WEEKDAY(B10823,2)))</f>
        <v>5</v>
      </c>
      <c r="D10823" s="74">
        <f t="shared" si="2"/>
        <v>18</v>
      </c>
      <c r="E10823" s="12">
        <f>IFERROR(VLOOKUP(A10823,'IDAR Meter Data'!$A:$B,2,1),"")</f>
        <v>222</v>
      </c>
      <c r="F10823" s="75">
        <f>IF(CECCZ="CZ03",'Outside Temp'!B10823,IF(CECCZ="CZ04",'Outside Temp'!B10824,IF(CECCZ="CZ12",'Outside Temp'!B10825, IF(CECCZ="CZ13",'Outside Temp'!B10826))))</f>
        <v>64.05</v>
      </c>
      <c r="G10823" s="12">
        <f t="shared" si="3"/>
        <v>1</v>
      </c>
    </row>
    <row r="10824" ht="15.75" customHeight="1">
      <c r="A10824" s="13">
        <v>42237.770833333336</v>
      </c>
      <c r="B10824" s="73">
        <f t="shared" si="1"/>
        <v>42237</v>
      </c>
      <c r="C10824" s="74">
        <f>IF(NewCustomer="Yes", IF(COUNTIF($I$2:$I$11,B10824)&gt;0,0,WEEKDAY(B10824,2)),IF(COUNTIF($I$2:$I$21,B10824)&gt;0,0,WEEKDAY(B10824,2)))</f>
        <v>5</v>
      </c>
      <c r="D10824" s="74">
        <f t="shared" si="2"/>
        <v>18</v>
      </c>
      <c r="E10824" s="12">
        <f>IFERROR(VLOOKUP(A10824,'IDAR Meter Data'!$A:$B,2,1),"")</f>
        <v>232</v>
      </c>
      <c r="F10824" s="75">
        <f>IF(CECCZ="CZ03",'Outside Temp'!B10824,IF(CECCZ="CZ04",'Outside Temp'!B10825,IF(CECCZ="CZ12",'Outside Temp'!B10826, IF(CECCZ="CZ13",'Outside Temp'!B10827))))</f>
        <v>63.3</v>
      </c>
      <c r="G10824" s="12">
        <f t="shared" si="3"/>
        <v>1</v>
      </c>
    </row>
    <row r="10825" ht="15.75" customHeight="1">
      <c r="A10825" s="13">
        <v>42237.78125</v>
      </c>
      <c r="B10825" s="73">
        <f t="shared" si="1"/>
        <v>42237</v>
      </c>
      <c r="C10825" s="74">
        <f>IF(NewCustomer="Yes", IF(COUNTIF($I$2:$I$11,B10825)&gt;0,0,WEEKDAY(B10825,2)),IF(COUNTIF($I$2:$I$21,B10825)&gt;0,0,WEEKDAY(B10825,2)))</f>
        <v>5</v>
      </c>
      <c r="D10825" s="74">
        <f t="shared" si="2"/>
        <v>18</v>
      </c>
      <c r="E10825" s="12">
        <f>IFERROR(VLOOKUP(A10825,'IDAR Meter Data'!$A:$B,2,1),"")</f>
        <v>211</v>
      </c>
      <c r="F10825" s="75">
        <f>IF(CECCZ="CZ03",'Outside Temp'!B10825,IF(CECCZ="CZ04",'Outside Temp'!B10826,IF(CECCZ="CZ12",'Outside Temp'!B10827, IF(CECCZ="CZ13",'Outside Temp'!B10828))))</f>
        <v>62.55</v>
      </c>
      <c r="G10825" s="12">
        <f t="shared" si="3"/>
        <v>1</v>
      </c>
    </row>
    <row r="10826" ht="15.75" customHeight="1">
      <c r="A10826" s="13">
        <v>42237.791666666664</v>
      </c>
      <c r="B10826" s="73">
        <f t="shared" si="1"/>
        <v>42237</v>
      </c>
      <c r="C10826" s="74">
        <f>IF(NewCustomer="Yes", IF(COUNTIF($I$2:$I$11,B10826)&gt;0,0,WEEKDAY(B10826,2)),IF(COUNTIF($I$2:$I$21,B10826)&gt;0,0,WEEKDAY(B10826,2)))</f>
        <v>5</v>
      </c>
      <c r="D10826" s="74">
        <f t="shared" si="2"/>
        <v>19</v>
      </c>
      <c r="E10826" s="12">
        <f>IFERROR(VLOOKUP(A10826,'IDAR Meter Data'!$A:$B,2,1),"")</f>
        <v>225</v>
      </c>
      <c r="F10826" s="75">
        <f>IF(CECCZ="CZ03",'Outside Temp'!B10826,IF(CECCZ="CZ04",'Outside Temp'!B10827,IF(CECCZ="CZ12",'Outside Temp'!B10828, IF(CECCZ="CZ13",'Outside Temp'!B10829))))</f>
        <v>62</v>
      </c>
      <c r="G10826" s="12">
        <f t="shared" si="3"/>
        <v>1</v>
      </c>
    </row>
    <row r="10827" ht="15.75" customHeight="1">
      <c r="A10827" s="13">
        <v>42237.802083333336</v>
      </c>
      <c r="B10827" s="73">
        <f t="shared" si="1"/>
        <v>42237</v>
      </c>
      <c r="C10827" s="74">
        <f>IF(NewCustomer="Yes", IF(COUNTIF($I$2:$I$11,B10827)&gt;0,0,WEEKDAY(B10827,2)),IF(COUNTIF($I$2:$I$21,B10827)&gt;0,0,WEEKDAY(B10827,2)))</f>
        <v>5</v>
      </c>
      <c r="D10827" s="74">
        <f t="shared" si="2"/>
        <v>19</v>
      </c>
      <c r="E10827" s="12">
        <f>IFERROR(VLOOKUP(A10827,'IDAR Meter Data'!$A:$B,2,1),"")</f>
        <v>215</v>
      </c>
      <c r="F10827" s="75">
        <f>IF(CECCZ="CZ03",'Outside Temp'!B10827,IF(CECCZ="CZ04",'Outside Temp'!B10828,IF(CECCZ="CZ12",'Outside Temp'!B10829, IF(CECCZ="CZ13",'Outside Temp'!B10830))))</f>
        <v>62</v>
      </c>
      <c r="G10827" s="12">
        <f t="shared" si="3"/>
        <v>1</v>
      </c>
    </row>
    <row r="10828" ht="15.75" customHeight="1">
      <c r="A10828" s="13">
        <v>42237.8125</v>
      </c>
      <c r="B10828" s="73">
        <f t="shared" si="1"/>
        <v>42237</v>
      </c>
      <c r="C10828" s="74">
        <f>IF(NewCustomer="Yes", IF(COUNTIF($I$2:$I$11,B10828)&gt;0,0,WEEKDAY(B10828,2)),IF(COUNTIF($I$2:$I$21,B10828)&gt;0,0,WEEKDAY(B10828,2)))</f>
        <v>5</v>
      </c>
      <c r="D10828" s="74">
        <f t="shared" si="2"/>
        <v>19</v>
      </c>
      <c r="E10828" s="12">
        <f>IFERROR(VLOOKUP(A10828,'IDAR Meter Data'!$A:$B,2,1),"")</f>
        <v>217</v>
      </c>
      <c r="F10828" s="75">
        <f>IF(CECCZ="CZ03",'Outside Temp'!B10828,IF(CECCZ="CZ04",'Outside Temp'!B10829,IF(CECCZ="CZ12",'Outside Temp'!B10830, IF(CECCZ="CZ13",'Outside Temp'!B10831))))</f>
        <v>62</v>
      </c>
      <c r="G10828" s="12">
        <f t="shared" si="3"/>
        <v>1</v>
      </c>
    </row>
    <row r="10829" ht="15.75" customHeight="1">
      <c r="A10829" s="13">
        <v>42237.822916666664</v>
      </c>
      <c r="B10829" s="73">
        <f t="shared" si="1"/>
        <v>42237</v>
      </c>
      <c r="C10829" s="74">
        <f>IF(NewCustomer="Yes", IF(COUNTIF($I$2:$I$11,B10829)&gt;0,0,WEEKDAY(B10829,2)),IF(COUNTIF($I$2:$I$21,B10829)&gt;0,0,WEEKDAY(B10829,2)))</f>
        <v>5</v>
      </c>
      <c r="D10829" s="74">
        <f t="shared" si="2"/>
        <v>19</v>
      </c>
      <c r="E10829" s="12">
        <f>IFERROR(VLOOKUP(A10829,'IDAR Meter Data'!$A:$B,2,1),"")</f>
        <v>210</v>
      </c>
      <c r="F10829" s="75">
        <f>IF(CECCZ="CZ03",'Outside Temp'!B10829,IF(CECCZ="CZ04",'Outside Temp'!B10830,IF(CECCZ="CZ12",'Outside Temp'!B10831, IF(CECCZ="CZ13",'Outside Temp'!B10832))))</f>
        <v>62</v>
      </c>
      <c r="G10829" s="12">
        <f t="shared" si="3"/>
        <v>1</v>
      </c>
    </row>
    <row r="10830" ht="15.75" customHeight="1">
      <c r="A10830" s="13">
        <v>42237.833333333336</v>
      </c>
      <c r="B10830" s="73">
        <f t="shared" si="1"/>
        <v>42237</v>
      </c>
      <c r="C10830" s="74">
        <f>IF(NewCustomer="Yes", IF(COUNTIF($I$2:$I$11,B10830)&gt;0,0,WEEKDAY(B10830,2)),IF(COUNTIF($I$2:$I$21,B10830)&gt;0,0,WEEKDAY(B10830,2)))</f>
        <v>5</v>
      </c>
      <c r="D10830" s="74">
        <f t="shared" si="2"/>
        <v>20</v>
      </c>
      <c r="E10830" s="12">
        <f>IFERROR(VLOOKUP(A10830,'IDAR Meter Data'!$A:$B,2,1),"")</f>
        <v>221</v>
      </c>
      <c r="F10830" s="75">
        <f>IF(CECCZ="CZ03",'Outside Temp'!B10830,IF(CECCZ="CZ04",'Outside Temp'!B10831,IF(CECCZ="CZ12",'Outside Temp'!B10832, IF(CECCZ="CZ13",'Outside Temp'!B10833))))</f>
        <v>62</v>
      </c>
      <c r="G10830" s="12">
        <f t="shared" si="3"/>
        <v>1</v>
      </c>
    </row>
    <row r="10831" ht="15.75" customHeight="1">
      <c r="A10831" s="13">
        <v>42237.84375</v>
      </c>
      <c r="B10831" s="73">
        <f t="shared" si="1"/>
        <v>42237</v>
      </c>
      <c r="C10831" s="74">
        <f>IF(NewCustomer="Yes", IF(COUNTIF($I$2:$I$11,B10831)&gt;0,0,WEEKDAY(B10831,2)),IF(COUNTIF($I$2:$I$21,B10831)&gt;0,0,WEEKDAY(B10831,2)))</f>
        <v>5</v>
      </c>
      <c r="D10831" s="74">
        <f t="shared" si="2"/>
        <v>20</v>
      </c>
      <c r="E10831" s="12">
        <f>IFERROR(VLOOKUP(A10831,'IDAR Meter Data'!$A:$B,2,1),"")</f>
        <v>203</v>
      </c>
      <c r="F10831" s="75">
        <f>IF(CECCZ="CZ03",'Outside Temp'!B10831,IF(CECCZ="CZ04",'Outside Temp'!B10832,IF(CECCZ="CZ12",'Outside Temp'!B10833, IF(CECCZ="CZ13",'Outside Temp'!B10834))))</f>
        <v>62</v>
      </c>
      <c r="G10831" s="12">
        <f t="shared" si="3"/>
        <v>1</v>
      </c>
    </row>
    <row r="10832" ht="15.75" customHeight="1">
      <c r="A10832" s="13">
        <v>42237.854166666664</v>
      </c>
      <c r="B10832" s="73">
        <f t="shared" si="1"/>
        <v>42237</v>
      </c>
      <c r="C10832" s="74">
        <f>IF(NewCustomer="Yes", IF(COUNTIF($I$2:$I$11,B10832)&gt;0,0,WEEKDAY(B10832,2)),IF(COUNTIF($I$2:$I$21,B10832)&gt;0,0,WEEKDAY(B10832,2)))</f>
        <v>5</v>
      </c>
      <c r="D10832" s="74">
        <f t="shared" si="2"/>
        <v>20</v>
      </c>
      <c r="E10832" s="12">
        <f>IFERROR(VLOOKUP(A10832,'IDAR Meter Data'!$A:$B,2,1),"")</f>
        <v>202</v>
      </c>
      <c r="F10832" s="75">
        <f>IF(CECCZ="CZ03",'Outside Temp'!B10832,IF(CECCZ="CZ04",'Outside Temp'!B10833,IF(CECCZ="CZ12",'Outside Temp'!B10834, IF(CECCZ="CZ13",'Outside Temp'!B10835))))</f>
        <v>62</v>
      </c>
      <c r="G10832" s="12">
        <f t="shared" si="3"/>
        <v>1</v>
      </c>
    </row>
    <row r="10833" ht="15.75" customHeight="1">
      <c r="A10833" s="13">
        <v>42237.864583333336</v>
      </c>
      <c r="B10833" s="73">
        <f t="shared" si="1"/>
        <v>42237</v>
      </c>
      <c r="C10833" s="74">
        <f>IF(NewCustomer="Yes", IF(COUNTIF($I$2:$I$11,B10833)&gt;0,0,WEEKDAY(B10833,2)),IF(COUNTIF($I$2:$I$21,B10833)&gt;0,0,WEEKDAY(B10833,2)))</f>
        <v>5</v>
      </c>
      <c r="D10833" s="74">
        <f t="shared" si="2"/>
        <v>20</v>
      </c>
      <c r="E10833" s="12">
        <f>IFERROR(VLOOKUP(A10833,'IDAR Meter Data'!$A:$B,2,1),"")</f>
        <v>193</v>
      </c>
      <c r="F10833" s="75">
        <f>IF(CECCZ="CZ03",'Outside Temp'!B10833,IF(CECCZ="CZ04",'Outside Temp'!B10834,IF(CECCZ="CZ12",'Outside Temp'!B10835, IF(CECCZ="CZ13",'Outside Temp'!B10836))))</f>
        <v>62</v>
      </c>
      <c r="G10833" s="12">
        <f t="shared" si="3"/>
        <v>1</v>
      </c>
    </row>
    <row r="10834" ht="15.75" customHeight="1">
      <c r="A10834" s="13">
        <v>42237.875</v>
      </c>
      <c r="B10834" s="73">
        <f t="shared" si="1"/>
        <v>42237</v>
      </c>
      <c r="C10834" s="74">
        <f>IF(NewCustomer="Yes", IF(COUNTIF($I$2:$I$11,B10834)&gt;0,0,WEEKDAY(B10834,2)),IF(COUNTIF($I$2:$I$21,B10834)&gt;0,0,WEEKDAY(B10834,2)))</f>
        <v>5</v>
      </c>
      <c r="D10834" s="74">
        <f t="shared" si="2"/>
        <v>21</v>
      </c>
      <c r="E10834" s="12">
        <f>IFERROR(VLOOKUP(A10834,'IDAR Meter Data'!$A:$B,2,1),"")</f>
        <v>200</v>
      </c>
      <c r="F10834" s="75">
        <f>IF(CECCZ="CZ03",'Outside Temp'!B10834,IF(CECCZ="CZ04",'Outside Temp'!B10835,IF(CECCZ="CZ12",'Outside Temp'!B10836, IF(CECCZ="CZ13",'Outside Temp'!B10837))))</f>
        <v>62</v>
      </c>
      <c r="G10834" s="12">
        <f t="shared" si="3"/>
        <v>1</v>
      </c>
    </row>
    <row r="10835" ht="15.75" customHeight="1">
      <c r="A10835" s="13">
        <v>42237.885416666664</v>
      </c>
      <c r="B10835" s="73">
        <f t="shared" si="1"/>
        <v>42237</v>
      </c>
      <c r="C10835" s="74">
        <f>IF(NewCustomer="Yes", IF(COUNTIF($I$2:$I$11,B10835)&gt;0,0,WEEKDAY(B10835,2)),IF(COUNTIF($I$2:$I$21,B10835)&gt;0,0,WEEKDAY(B10835,2)))</f>
        <v>5</v>
      </c>
      <c r="D10835" s="74">
        <f t="shared" si="2"/>
        <v>21</v>
      </c>
      <c r="E10835" s="12">
        <f>IFERROR(VLOOKUP(A10835,'IDAR Meter Data'!$A:$B,2,1),"")</f>
        <v>197</v>
      </c>
      <c r="F10835" s="75">
        <f>IF(CECCZ="CZ03",'Outside Temp'!B10835,IF(CECCZ="CZ04",'Outside Temp'!B10836,IF(CECCZ="CZ12",'Outside Temp'!B10837, IF(CECCZ="CZ13",'Outside Temp'!B10838))))</f>
        <v>62</v>
      </c>
      <c r="G10835" s="12">
        <f t="shared" si="3"/>
        <v>1</v>
      </c>
    </row>
    <row r="10836" ht="15.75" customHeight="1">
      <c r="A10836" s="13">
        <v>42237.895833333336</v>
      </c>
      <c r="B10836" s="73">
        <f t="shared" si="1"/>
        <v>42237</v>
      </c>
      <c r="C10836" s="74">
        <f>IF(NewCustomer="Yes", IF(COUNTIF($I$2:$I$11,B10836)&gt;0,0,WEEKDAY(B10836,2)),IF(COUNTIF($I$2:$I$21,B10836)&gt;0,0,WEEKDAY(B10836,2)))</f>
        <v>5</v>
      </c>
      <c r="D10836" s="74">
        <f t="shared" si="2"/>
        <v>21</v>
      </c>
      <c r="E10836" s="12">
        <f>IFERROR(VLOOKUP(A10836,'IDAR Meter Data'!$A:$B,2,1),"")</f>
        <v>175</v>
      </c>
      <c r="F10836" s="75">
        <f>IF(CECCZ="CZ03",'Outside Temp'!B10836,IF(CECCZ="CZ04",'Outside Temp'!B10837,IF(CECCZ="CZ12",'Outside Temp'!B10838, IF(CECCZ="CZ13",'Outside Temp'!B10839))))</f>
        <v>62</v>
      </c>
      <c r="G10836" s="12">
        <f t="shared" si="3"/>
        <v>1</v>
      </c>
    </row>
    <row r="10837" ht="15.75" customHeight="1">
      <c r="A10837" s="13">
        <v>42237.90625</v>
      </c>
      <c r="B10837" s="73">
        <f t="shared" si="1"/>
        <v>42237</v>
      </c>
      <c r="C10837" s="74">
        <f>IF(NewCustomer="Yes", IF(COUNTIF($I$2:$I$11,B10837)&gt;0,0,WEEKDAY(B10837,2)),IF(COUNTIF($I$2:$I$21,B10837)&gt;0,0,WEEKDAY(B10837,2)))</f>
        <v>5</v>
      </c>
      <c r="D10837" s="74">
        <f t="shared" si="2"/>
        <v>21</v>
      </c>
      <c r="E10837" s="12">
        <f>IFERROR(VLOOKUP(A10837,'IDAR Meter Data'!$A:$B,2,1),"")</f>
        <v>174</v>
      </c>
      <c r="F10837" s="75">
        <f>IF(CECCZ="CZ03",'Outside Temp'!B10837,IF(CECCZ="CZ04",'Outside Temp'!B10838,IF(CECCZ="CZ12",'Outside Temp'!B10839, IF(CECCZ="CZ13",'Outside Temp'!B10840))))</f>
        <v>62</v>
      </c>
      <c r="G10837" s="12">
        <f t="shared" si="3"/>
        <v>1</v>
      </c>
    </row>
    <row r="10838" ht="15.75" customHeight="1">
      <c r="A10838" s="13">
        <v>42237.916666666664</v>
      </c>
      <c r="B10838" s="73">
        <f t="shared" si="1"/>
        <v>42237</v>
      </c>
      <c r="C10838" s="74">
        <f>IF(NewCustomer="Yes", IF(COUNTIF($I$2:$I$11,B10838)&gt;0,0,WEEKDAY(B10838,2)),IF(COUNTIF($I$2:$I$21,B10838)&gt;0,0,WEEKDAY(B10838,2)))</f>
        <v>5</v>
      </c>
      <c r="D10838" s="74">
        <f t="shared" si="2"/>
        <v>22</v>
      </c>
      <c r="E10838" s="12">
        <f>IFERROR(VLOOKUP(A10838,'IDAR Meter Data'!$A:$B,2,1),"")</f>
        <v>188</v>
      </c>
      <c r="F10838" s="75">
        <f>IF(CECCZ="CZ03",'Outside Temp'!B10838,IF(CECCZ="CZ04",'Outside Temp'!B10839,IF(CECCZ="CZ12",'Outside Temp'!B10840, IF(CECCZ="CZ13",'Outside Temp'!B10841))))</f>
        <v>61.93333333</v>
      </c>
      <c r="G10838" s="12">
        <f t="shared" si="3"/>
        <v>1</v>
      </c>
    </row>
    <row r="10839" ht="15.75" customHeight="1">
      <c r="A10839" s="13">
        <v>42237.927083333336</v>
      </c>
      <c r="B10839" s="73">
        <f t="shared" si="1"/>
        <v>42237</v>
      </c>
      <c r="C10839" s="74">
        <f>IF(NewCustomer="Yes", IF(COUNTIF($I$2:$I$11,B10839)&gt;0,0,WEEKDAY(B10839,2)),IF(COUNTIF($I$2:$I$21,B10839)&gt;0,0,WEEKDAY(B10839,2)))</f>
        <v>5</v>
      </c>
      <c r="D10839" s="74">
        <f t="shared" si="2"/>
        <v>22</v>
      </c>
      <c r="E10839" s="12">
        <f>IFERROR(VLOOKUP(A10839,'IDAR Meter Data'!$A:$B,2,1),"")</f>
        <v>182</v>
      </c>
      <c r="F10839" s="75">
        <f>IF(CECCZ="CZ03",'Outside Temp'!B10839,IF(CECCZ="CZ04",'Outside Temp'!B10840,IF(CECCZ="CZ12",'Outside Temp'!B10841, IF(CECCZ="CZ13",'Outside Temp'!B10842))))</f>
        <v>61.68333333</v>
      </c>
      <c r="G10839" s="12">
        <f t="shared" si="3"/>
        <v>1</v>
      </c>
    </row>
    <row r="10840" ht="15.75" customHeight="1">
      <c r="A10840" s="13">
        <v>42237.9375</v>
      </c>
      <c r="B10840" s="73">
        <f t="shared" si="1"/>
        <v>42237</v>
      </c>
      <c r="C10840" s="74">
        <f>IF(NewCustomer="Yes", IF(COUNTIF($I$2:$I$11,B10840)&gt;0,0,WEEKDAY(B10840,2)),IF(COUNTIF($I$2:$I$21,B10840)&gt;0,0,WEEKDAY(B10840,2)))</f>
        <v>5</v>
      </c>
      <c r="D10840" s="74">
        <f t="shared" si="2"/>
        <v>22</v>
      </c>
      <c r="E10840" s="12">
        <f>IFERROR(VLOOKUP(A10840,'IDAR Meter Data'!$A:$B,2,1),"")</f>
        <v>171</v>
      </c>
      <c r="F10840" s="75">
        <f>IF(CECCZ="CZ03",'Outside Temp'!B10840,IF(CECCZ="CZ04",'Outside Temp'!B10841,IF(CECCZ="CZ12",'Outside Temp'!B10842, IF(CECCZ="CZ13",'Outside Temp'!B10843))))</f>
        <v>61.43333333</v>
      </c>
      <c r="G10840" s="12">
        <f t="shared" si="3"/>
        <v>1</v>
      </c>
    </row>
    <row r="10841" ht="15.75" customHeight="1">
      <c r="A10841" s="13">
        <v>42237.947916666664</v>
      </c>
      <c r="B10841" s="73">
        <f t="shared" si="1"/>
        <v>42237</v>
      </c>
      <c r="C10841" s="74">
        <f>IF(NewCustomer="Yes", IF(COUNTIF($I$2:$I$11,B10841)&gt;0,0,WEEKDAY(B10841,2)),IF(COUNTIF($I$2:$I$21,B10841)&gt;0,0,WEEKDAY(B10841,2)))</f>
        <v>5</v>
      </c>
      <c r="D10841" s="74">
        <f t="shared" si="2"/>
        <v>22</v>
      </c>
      <c r="E10841" s="12">
        <f>IFERROR(VLOOKUP(A10841,'IDAR Meter Data'!$A:$B,2,1),"")</f>
        <v>172</v>
      </c>
      <c r="F10841" s="75">
        <f>IF(CECCZ="CZ03",'Outside Temp'!B10841,IF(CECCZ="CZ04",'Outside Temp'!B10842,IF(CECCZ="CZ12",'Outside Temp'!B10843, IF(CECCZ="CZ13",'Outside Temp'!B10844))))</f>
        <v>61.18333333</v>
      </c>
      <c r="G10841" s="12">
        <f t="shared" si="3"/>
        <v>1</v>
      </c>
    </row>
    <row r="10842" ht="15.75" customHeight="1">
      <c r="A10842" s="13">
        <v>42237.958333333336</v>
      </c>
      <c r="B10842" s="73">
        <f t="shared" si="1"/>
        <v>42237</v>
      </c>
      <c r="C10842" s="74">
        <f>IF(NewCustomer="Yes", IF(COUNTIF($I$2:$I$11,B10842)&gt;0,0,WEEKDAY(B10842,2)),IF(COUNTIF($I$2:$I$21,B10842)&gt;0,0,WEEKDAY(B10842,2)))</f>
        <v>5</v>
      </c>
      <c r="D10842" s="74">
        <f t="shared" si="2"/>
        <v>23</v>
      </c>
      <c r="E10842" s="12">
        <f>IFERROR(VLOOKUP(A10842,'IDAR Meter Data'!$A:$B,2,1),"")</f>
        <v>188</v>
      </c>
      <c r="F10842" s="75">
        <f>IF(CECCZ="CZ03",'Outside Temp'!B10842,IF(CECCZ="CZ04",'Outside Temp'!B10843,IF(CECCZ="CZ12",'Outside Temp'!B10844, IF(CECCZ="CZ13",'Outside Temp'!B10845))))</f>
        <v>61</v>
      </c>
      <c r="G10842" s="12">
        <f t="shared" si="3"/>
        <v>1</v>
      </c>
    </row>
    <row r="10843" ht="15.75" customHeight="1">
      <c r="A10843" s="13">
        <v>42237.96875</v>
      </c>
      <c r="B10843" s="73">
        <f t="shared" si="1"/>
        <v>42237</v>
      </c>
      <c r="C10843" s="74">
        <f>IF(NewCustomer="Yes", IF(COUNTIF($I$2:$I$11,B10843)&gt;0,0,WEEKDAY(B10843,2)),IF(COUNTIF($I$2:$I$21,B10843)&gt;0,0,WEEKDAY(B10843,2)))</f>
        <v>5</v>
      </c>
      <c r="D10843" s="74">
        <f t="shared" si="2"/>
        <v>23</v>
      </c>
      <c r="E10843" s="12">
        <f>IFERROR(VLOOKUP(A10843,'IDAR Meter Data'!$A:$B,2,1),"")</f>
        <v>176</v>
      </c>
      <c r="F10843" s="75">
        <f>IF(CECCZ="CZ03",'Outside Temp'!B10843,IF(CECCZ="CZ04",'Outside Temp'!B10844,IF(CECCZ="CZ12",'Outside Temp'!B10845, IF(CECCZ="CZ13",'Outside Temp'!B10846))))</f>
        <v>61</v>
      </c>
      <c r="G10843" s="12">
        <f t="shared" si="3"/>
        <v>1</v>
      </c>
    </row>
    <row r="10844" ht="15.75" customHeight="1">
      <c r="A10844" s="13">
        <v>42237.979166666664</v>
      </c>
      <c r="B10844" s="73">
        <f t="shared" si="1"/>
        <v>42237</v>
      </c>
      <c r="C10844" s="74">
        <f>IF(NewCustomer="Yes", IF(COUNTIF($I$2:$I$11,B10844)&gt;0,0,WEEKDAY(B10844,2)),IF(COUNTIF($I$2:$I$21,B10844)&gt;0,0,WEEKDAY(B10844,2)))</f>
        <v>5</v>
      </c>
      <c r="D10844" s="74">
        <f t="shared" si="2"/>
        <v>23</v>
      </c>
      <c r="E10844" s="12">
        <f>IFERROR(VLOOKUP(A10844,'IDAR Meter Data'!$A:$B,2,1),"")</f>
        <v>163</v>
      </c>
      <c r="F10844" s="75">
        <f>IF(CECCZ="CZ03",'Outside Temp'!B10844,IF(CECCZ="CZ04",'Outside Temp'!B10845,IF(CECCZ="CZ12",'Outside Temp'!B10846, IF(CECCZ="CZ13",'Outside Temp'!B10847))))</f>
        <v>61</v>
      </c>
      <c r="G10844" s="12">
        <f t="shared" si="3"/>
        <v>1</v>
      </c>
    </row>
    <row r="10845" ht="15.75" customHeight="1">
      <c r="A10845" s="13">
        <v>42237.989583333336</v>
      </c>
      <c r="B10845" s="73">
        <f t="shared" si="1"/>
        <v>42237</v>
      </c>
      <c r="C10845" s="74">
        <f>IF(NewCustomer="Yes", IF(COUNTIF($I$2:$I$11,B10845)&gt;0,0,WEEKDAY(B10845,2)),IF(COUNTIF($I$2:$I$21,B10845)&gt;0,0,WEEKDAY(B10845,2)))</f>
        <v>5</v>
      </c>
      <c r="D10845" s="74">
        <f t="shared" si="2"/>
        <v>23</v>
      </c>
      <c r="E10845" s="12">
        <f>IFERROR(VLOOKUP(A10845,'IDAR Meter Data'!$A:$B,2,1),"")</f>
        <v>168</v>
      </c>
      <c r="F10845" s="75">
        <f>IF(CECCZ="CZ03",'Outside Temp'!B10845,IF(CECCZ="CZ04",'Outside Temp'!B10846,IF(CECCZ="CZ12",'Outside Temp'!B10847, IF(CECCZ="CZ13",'Outside Temp'!B10848))))</f>
        <v>61</v>
      </c>
      <c r="G10845" s="12">
        <f t="shared" si="3"/>
        <v>1</v>
      </c>
    </row>
    <row r="10846" ht="15.75" customHeight="1">
      <c r="A10846" s="13">
        <v>42238.0</v>
      </c>
      <c r="B10846" s="73">
        <f t="shared" si="1"/>
        <v>42238</v>
      </c>
      <c r="C10846" s="74">
        <f>IF(NewCustomer="Yes", IF(COUNTIF($I$2:$I$11,B10846)&gt;0,0,WEEKDAY(B10846,2)),IF(COUNTIF($I$2:$I$21,B10846)&gt;0,0,WEEKDAY(B10846,2)))</f>
        <v>6</v>
      </c>
      <c r="D10846" s="74">
        <f t="shared" si="2"/>
        <v>0</v>
      </c>
      <c r="E10846" s="12">
        <f>IFERROR(VLOOKUP(A10846,'IDAR Meter Data'!$A:$B,2,1),"")</f>
        <v>164</v>
      </c>
      <c r="F10846" s="75">
        <f>IF(CECCZ="CZ03",'Outside Temp'!B10846,IF(CECCZ="CZ04",'Outside Temp'!B10847,IF(CECCZ="CZ12",'Outside Temp'!B10848, IF(CECCZ="CZ13",'Outside Temp'!B10849))))</f>
        <v>60.93333333</v>
      </c>
      <c r="G10846" s="12">
        <f t="shared" si="3"/>
        <v>1</v>
      </c>
    </row>
    <row r="10847" ht="15.75" customHeight="1">
      <c r="A10847" s="13">
        <v>42238.010416666664</v>
      </c>
      <c r="B10847" s="73">
        <f t="shared" si="1"/>
        <v>42238</v>
      </c>
      <c r="C10847" s="74">
        <f>IF(NewCustomer="Yes", IF(COUNTIF($I$2:$I$11,B10847)&gt;0,0,WEEKDAY(B10847,2)),IF(COUNTIF($I$2:$I$21,B10847)&gt;0,0,WEEKDAY(B10847,2)))</f>
        <v>6</v>
      </c>
      <c r="D10847" s="74">
        <f t="shared" si="2"/>
        <v>0</v>
      </c>
      <c r="E10847" s="12">
        <f>IFERROR(VLOOKUP(A10847,'IDAR Meter Data'!$A:$B,2,1),"")</f>
        <v>182</v>
      </c>
      <c r="F10847" s="75">
        <f>IF(CECCZ="CZ03",'Outside Temp'!B10847,IF(CECCZ="CZ04",'Outside Temp'!B10848,IF(CECCZ="CZ12",'Outside Temp'!B10849, IF(CECCZ="CZ13",'Outside Temp'!B10850))))</f>
        <v>60.68333333</v>
      </c>
      <c r="G10847" s="12">
        <f t="shared" si="3"/>
        <v>1</v>
      </c>
    </row>
    <row r="10848" ht="15.75" customHeight="1">
      <c r="A10848" s="13">
        <v>42238.020833333336</v>
      </c>
      <c r="B10848" s="73">
        <f t="shared" si="1"/>
        <v>42238</v>
      </c>
      <c r="C10848" s="74">
        <f>IF(NewCustomer="Yes", IF(COUNTIF($I$2:$I$11,B10848)&gt;0,0,WEEKDAY(B10848,2)),IF(COUNTIF($I$2:$I$21,B10848)&gt;0,0,WEEKDAY(B10848,2)))</f>
        <v>6</v>
      </c>
      <c r="D10848" s="74">
        <f t="shared" si="2"/>
        <v>0</v>
      </c>
      <c r="E10848" s="12">
        <f>IFERROR(VLOOKUP(A10848,'IDAR Meter Data'!$A:$B,2,1),"")</f>
        <v>173</v>
      </c>
      <c r="F10848" s="75">
        <f>IF(CECCZ="CZ03",'Outside Temp'!B10848,IF(CECCZ="CZ04",'Outside Temp'!B10849,IF(CECCZ="CZ12",'Outside Temp'!B10850, IF(CECCZ="CZ13",'Outside Temp'!B10851))))</f>
        <v>60.43333333</v>
      </c>
      <c r="G10848" s="12">
        <f t="shared" si="3"/>
        <v>1</v>
      </c>
    </row>
    <row r="10849" ht="15.75" customHeight="1">
      <c r="A10849" s="13">
        <v>42238.03125</v>
      </c>
      <c r="B10849" s="73">
        <f t="shared" si="1"/>
        <v>42238</v>
      </c>
      <c r="C10849" s="74">
        <f>IF(NewCustomer="Yes", IF(COUNTIF($I$2:$I$11,B10849)&gt;0,0,WEEKDAY(B10849,2)),IF(COUNTIF($I$2:$I$21,B10849)&gt;0,0,WEEKDAY(B10849,2)))</f>
        <v>6</v>
      </c>
      <c r="D10849" s="74">
        <f t="shared" si="2"/>
        <v>0</v>
      </c>
      <c r="E10849" s="12">
        <f>IFERROR(VLOOKUP(A10849,'IDAR Meter Data'!$A:$B,2,1),"")</f>
        <v>164</v>
      </c>
      <c r="F10849" s="75">
        <f>IF(CECCZ="CZ03",'Outside Temp'!B10849,IF(CECCZ="CZ04",'Outside Temp'!B10850,IF(CECCZ="CZ12",'Outside Temp'!B10851, IF(CECCZ="CZ13",'Outside Temp'!B10852))))</f>
        <v>60.18333333</v>
      </c>
      <c r="G10849" s="12">
        <f t="shared" si="3"/>
        <v>1</v>
      </c>
    </row>
    <row r="10850" ht="15.75" customHeight="1">
      <c r="A10850" s="13">
        <v>42238.041666666664</v>
      </c>
      <c r="B10850" s="73">
        <f t="shared" si="1"/>
        <v>42238</v>
      </c>
      <c r="C10850" s="74">
        <f>IF(NewCustomer="Yes", IF(COUNTIF($I$2:$I$11,B10850)&gt;0,0,WEEKDAY(B10850,2)),IF(COUNTIF($I$2:$I$21,B10850)&gt;0,0,WEEKDAY(B10850,2)))</f>
        <v>6</v>
      </c>
      <c r="D10850" s="74">
        <f t="shared" si="2"/>
        <v>1</v>
      </c>
      <c r="E10850" s="12">
        <f>IFERROR(VLOOKUP(A10850,'IDAR Meter Data'!$A:$B,2,1),"")</f>
        <v>161</v>
      </c>
      <c r="F10850" s="75">
        <f>IF(CECCZ="CZ03",'Outside Temp'!B10850,IF(CECCZ="CZ04",'Outside Temp'!B10851,IF(CECCZ="CZ12",'Outside Temp'!B10852, IF(CECCZ="CZ13",'Outside Temp'!B10853))))</f>
        <v>60.07142857</v>
      </c>
      <c r="G10850" s="12">
        <f t="shared" si="3"/>
        <v>1</v>
      </c>
    </row>
    <row r="10851" ht="15.75" customHeight="1">
      <c r="A10851" s="13">
        <v>42238.052083333336</v>
      </c>
      <c r="B10851" s="73">
        <f t="shared" si="1"/>
        <v>42238</v>
      </c>
      <c r="C10851" s="74">
        <f>IF(NewCustomer="Yes", IF(COUNTIF($I$2:$I$11,B10851)&gt;0,0,WEEKDAY(B10851,2)),IF(COUNTIF($I$2:$I$21,B10851)&gt;0,0,WEEKDAY(B10851,2)))</f>
        <v>6</v>
      </c>
      <c r="D10851" s="74">
        <f t="shared" si="2"/>
        <v>1</v>
      </c>
      <c r="E10851" s="12">
        <f>IFERROR(VLOOKUP(A10851,'IDAR Meter Data'!$A:$B,2,1),"")</f>
        <v>161</v>
      </c>
      <c r="F10851" s="75">
        <f>IF(CECCZ="CZ03",'Outside Temp'!B10851,IF(CECCZ="CZ04",'Outside Temp'!B10852,IF(CECCZ="CZ12",'Outside Temp'!B10853, IF(CECCZ="CZ13",'Outside Temp'!B10854))))</f>
        <v>60.33928571</v>
      </c>
      <c r="G10851" s="12">
        <f t="shared" si="3"/>
        <v>1</v>
      </c>
    </row>
    <row r="10852" ht="15.75" customHeight="1">
      <c r="A10852" s="13">
        <v>42238.0625</v>
      </c>
      <c r="B10852" s="73">
        <f t="shared" si="1"/>
        <v>42238</v>
      </c>
      <c r="C10852" s="74">
        <f>IF(NewCustomer="Yes", IF(COUNTIF($I$2:$I$11,B10852)&gt;0,0,WEEKDAY(B10852,2)),IF(COUNTIF($I$2:$I$21,B10852)&gt;0,0,WEEKDAY(B10852,2)))</f>
        <v>6</v>
      </c>
      <c r="D10852" s="74">
        <f t="shared" si="2"/>
        <v>1</v>
      </c>
      <c r="E10852" s="12">
        <f>IFERROR(VLOOKUP(A10852,'IDAR Meter Data'!$A:$B,2,1),"")</f>
        <v>181</v>
      </c>
      <c r="F10852" s="75">
        <f>IF(CECCZ="CZ03",'Outside Temp'!B10852,IF(CECCZ="CZ04",'Outside Temp'!B10853,IF(CECCZ="CZ12",'Outside Temp'!B10854, IF(CECCZ="CZ13",'Outside Temp'!B10855))))</f>
        <v>60.60714286</v>
      </c>
      <c r="G10852" s="12">
        <f t="shared" si="3"/>
        <v>1</v>
      </c>
    </row>
    <row r="10853" ht="15.75" customHeight="1">
      <c r="A10853" s="13">
        <v>42238.072916666664</v>
      </c>
      <c r="B10853" s="73">
        <f t="shared" si="1"/>
        <v>42238</v>
      </c>
      <c r="C10853" s="74">
        <f>IF(NewCustomer="Yes", IF(COUNTIF($I$2:$I$11,B10853)&gt;0,0,WEEKDAY(B10853,2)),IF(COUNTIF($I$2:$I$21,B10853)&gt;0,0,WEEKDAY(B10853,2)))</f>
        <v>6</v>
      </c>
      <c r="D10853" s="74">
        <f t="shared" si="2"/>
        <v>1</v>
      </c>
      <c r="E10853" s="12">
        <f>IFERROR(VLOOKUP(A10853,'IDAR Meter Data'!$A:$B,2,1),"")</f>
        <v>165</v>
      </c>
      <c r="F10853" s="75">
        <f>IF(CECCZ="CZ03",'Outside Temp'!B10853,IF(CECCZ="CZ04",'Outside Temp'!B10854,IF(CECCZ="CZ12",'Outside Temp'!B10855, IF(CECCZ="CZ13",'Outside Temp'!B10856))))</f>
        <v>60.875</v>
      </c>
      <c r="G10853" s="12">
        <f t="shared" si="3"/>
        <v>1</v>
      </c>
    </row>
    <row r="10854" ht="15.75" customHeight="1">
      <c r="A10854" s="13">
        <v>42238.083333333336</v>
      </c>
      <c r="B10854" s="73">
        <f t="shared" si="1"/>
        <v>42238</v>
      </c>
      <c r="C10854" s="74">
        <f>IF(NewCustomer="Yes", IF(COUNTIF($I$2:$I$11,B10854)&gt;0,0,WEEKDAY(B10854,2)),IF(COUNTIF($I$2:$I$21,B10854)&gt;0,0,WEEKDAY(B10854,2)))</f>
        <v>6</v>
      </c>
      <c r="D10854" s="74">
        <f t="shared" si="2"/>
        <v>2</v>
      </c>
      <c r="E10854" s="12">
        <f>IFERROR(VLOOKUP(A10854,'IDAR Meter Data'!$A:$B,2,1),"")</f>
        <v>156</v>
      </c>
      <c r="F10854" s="75">
        <f>IF(CECCZ="CZ03",'Outside Temp'!B10854,IF(CECCZ="CZ04",'Outside Temp'!B10855,IF(CECCZ="CZ12",'Outside Temp'!B10856, IF(CECCZ="CZ13",'Outside Temp'!B10857))))</f>
        <v>60.0952381</v>
      </c>
      <c r="G10854" s="12">
        <f t="shared" si="3"/>
        <v>1</v>
      </c>
    </row>
    <row r="10855" ht="15.75" customHeight="1">
      <c r="A10855" s="13">
        <v>42238.09375</v>
      </c>
      <c r="B10855" s="73">
        <f t="shared" si="1"/>
        <v>42238</v>
      </c>
      <c r="C10855" s="74">
        <f>IF(NewCustomer="Yes", IF(COUNTIF($I$2:$I$11,B10855)&gt;0,0,WEEKDAY(B10855,2)),IF(COUNTIF($I$2:$I$21,B10855)&gt;0,0,WEEKDAY(B10855,2)))</f>
        <v>6</v>
      </c>
      <c r="D10855" s="74">
        <f t="shared" si="2"/>
        <v>2</v>
      </c>
      <c r="E10855" s="12">
        <f>IFERROR(VLOOKUP(A10855,'IDAR Meter Data'!$A:$B,2,1),"")</f>
        <v>163</v>
      </c>
      <c r="F10855" s="75">
        <f>IF(CECCZ="CZ03",'Outside Temp'!B10855,IF(CECCZ="CZ04",'Outside Temp'!B10856,IF(CECCZ="CZ12",'Outside Temp'!B10857, IF(CECCZ="CZ13",'Outside Temp'!B10858))))</f>
        <v>60.45238095</v>
      </c>
      <c r="G10855" s="12">
        <f t="shared" si="3"/>
        <v>1</v>
      </c>
    </row>
    <row r="10856" ht="15.75" customHeight="1">
      <c r="A10856" s="13">
        <v>42238.104166666664</v>
      </c>
      <c r="B10856" s="73">
        <f t="shared" si="1"/>
        <v>42238</v>
      </c>
      <c r="C10856" s="74">
        <f>IF(NewCustomer="Yes", IF(COUNTIF($I$2:$I$11,B10856)&gt;0,0,WEEKDAY(B10856,2)),IF(COUNTIF($I$2:$I$21,B10856)&gt;0,0,WEEKDAY(B10856,2)))</f>
        <v>6</v>
      </c>
      <c r="D10856" s="74">
        <f t="shared" si="2"/>
        <v>2</v>
      </c>
      <c r="E10856" s="12">
        <f>IFERROR(VLOOKUP(A10856,'IDAR Meter Data'!$A:$B,2,1),"")</f>
        <v>171</v>
      </c>
      <c r="F10856" s="75">
        <f>IF(CECCZ="CZ03",'Outside Temp'!B10856,IF(CECCZ="CZ04",'Outside Temp'!B10857,IF(CECCZ="CZ12",'Outside Temp'!B10858, IF(CECCZ="CZ13",'Outside Temp'!B10859))))</f>
        <v>60.80952381</v>
      </c>
      <c r="G10856" s="12">
        <f t="shared" si="3"/>
        <v>1</v>
      </c>
    </row>
    <row r="10857" ht="15.75" customHeight="1">
      <c r="A10857" s="13">
        <v>42238.114583333336</v>
      </c>
      <c r="B10857" s="73">
        <f t="shared" si="1"/>
        <v>42238</v>
      </c>
      <c r="C10857" s="74">
        <f>IF(NewCustomer="Yes", IF(COUNTIF($I$2:$I$11,B10857)&gt;0,0,WEEKDAY(B10857,2)),IF(COUNTIF($I$2:$I$21,B10857)&gt;0,0,WEEKDAY(B10857,2)))</f>
        <v>6</v>
      </c>
      <c r="D10857" s="74">
        <f t="shared" si="2"/>
        <v>2</v>
      </c>
      <c r="E10857" s="12">
        <f>IFERROR(VLOOKUP(A10857,'IDAR Meter Data'!$A:$B,2,1),"")</f>
        <v>167</v>
      </c>
      <c r="F10857" s="75">
        <f>IF(CECCZ="CZ03",'Outside Temp'!B10857,IF(CECCZ="CZ04",'Outside Temp'!B10858,IF(CECCZ="CZ12",'Outside Temp'!B10859, IF(CECCZ="CZ13",'Outside Temp'!B10860))))</f>
        <v>60.61111111</v>
      </c>
      <c r="G10857" s="12">
        <f t="shared" si="3"/>
        <v>1</v>
      </c>
    </row>
    <row r="10858" ht="15.75" customHeight="1">
      <c r="A10858" s="13">
        <v>42238.125</v>
      </c>
      <c r="B10858" s="73">
        <f t="shared" si="1"/>
        <v>42238</v>
      </c>
      <c r="C10858" s="74">
        <f>IF(NewCustomer="Yes", IF(COUNTIF($I$2:$I$11,B10858)&gt;0,0,WEEKDAY(B10858,2)),IF(COUNTIF($I$2:$I$21,B10858)&gt;0,0,WEEKDAY(B10858,2)))</f>
        <v>6</v>
      </c>
      <c r="D10858" s="74">
        <f t="shared" si="2"/>
        <v>3</v>
      </c>
      <c r="E10858" s="12">
        <f>IFERROR(VLOOKUP(A10858,'IDAR Meter Data'!$A:$B,2,1),"")</f>
        <v>153</v>
      </c>
      <c r="F10858" s="75">
        <f>IF(CECCZ="CZ03",'Outside Temp'!B10858,IF(CECCZ="CZ04",'Outside Temp'!B10859,IF(CECCZ="CZ12",'Outside Temp'!B10860, IF(CECCZ="CZ13",'Outside Temp'!B10861))))</f>
        <v>59.93333333</v>
      </c>
      <c r="G10858" s="12">
        <f t="shared" si="3"/>
        <v>1</v>
      </c>
    </row>
    <row r="10859" ht="15.75" customHeight="1">
      <c r="A10859" s="13">
        <v>42238.135416666664</v>
      </c>
      <c r="B10859" s="73">
        <f t="shared" si="1"/>
        <v>42238</v>
      </c>
      <c r="C10859" s="74">
        <f>IF(NewCustomer="Yes", IF(COUNTIF($I$2:$I$11,B10859)&gt;0,0,WEEKDAY(B10859,2)),IF(COUNTIF($I$2:$I$21,B10859)&gt;0,0,WEEKDAY(B10859,2)))</f>
        <v>6</v>
      </c>
      <c r="D10859" s="74">
        <f t="shared" si="2"/>
        <v>3</v>
      </c>
      <c r="E10859" s="12">
        <f>IFERROR(VLOOKUP(A10859,'IDAR Meter Data'!$A:$B,2,1),"")</f>
        <v>159</v>
      </c>
      <c r="F10859" s="75">
        <f>IF(CECCZ="CZ03",'Outside Temp'!B10859,IF(CECCZ="CZ04",'Outside Temp'!B10860,IF(CECCZ="CZ12",'Outside Temp'!B10861, IF(CECCZ="CZ13",'Outside Temp'!B10862))))</f>
        <v>59.68333333</v>
      </c>
      <c r="G10859" s="12">
        <f t="shared" si="3"/>
        <v>1</v>
      </c>
    </row>
    <row r="10860" ht="15.75" customHeight="1">
      <c r="A10860" s="13">
        <v>42238.145833333336</v>
      </c>
      <c r="B10860" s="73">
        <f t="shared" si="1"/>
        <v>42238</v>
      </c>
      <c r="C10860" s="74">
        <f>IF(NewCustomer="Yes", IF(COUNTIF($I$2:$I$11,B10860)&gt;0,0,WEEKDAY(B10860,2)),IF(COUNTIF($I$2:$I$21,B10860)&gt;0,0,WEEKDAY(B10860,2)))</f>
        <v>6</v>
      </c>
      <c r="D10860" s="74">
        <f t="shared" si="2"/>
        <v>3</v>
      </c>
      <c r="E10860" s="12">
        <f>IFERROR(VLOOKUP(A10860,'IDAR Meter Data'!$A:$B,2,1),"")</f>
        <v>154</v>
      </c>
      <c r="F10860" s="75">
        <f>IF(CECCZ="CZ03",'Outside Temp'!B10860,IF(CECCZ="CZ04",'Outside Temp'!B10861,IF(CECCZ="CZ12",'Outside Temp'!B10862, IF(CECCZ="CZ13",'Outside Temp'!B10863))))</f>
        <v>59.43333333</v>
      </c>
      <c r="G10860" s="12">
        <f t="shared" si="3"/>
        <v>1</v>
      </c>
    </row>
    <row r="10861" ht="15.75" customHeight="1">
      <c r="A10861" s="13">
        <v>42238.15625</v>
      </c>
      <c r="B10861" s="73">
        <f t="shared" si="1"/>
        <v>42238</v>
      </c>
      <c r="C10861" s="74">
        <f>IF(NewCustomer="Yes", IF(COUNTIF($I$2:$I$11,B10861)&gt;0,0,WEEKDAY(B10861,2)),IF(COUNTIF($I$2:$I$21,B10861)&gt;0,0,WEEKDAY(B10861,2)))</f>
        <v>6</v>
      </c>
      <c r="D10861" s="74">
        <f t="shared" si="2"/>
        <v>3</v>
      </c>
      <c r="E10861" s="12">
        <f>IFERROR(VLOOKUP(A10861,'IDAR Meter Data'!$A:$B,2,1),"")</f>
        <v>169</v>
      </c>
      <c r="F10861" s="75">
        <f>IF(CECCZ="CZ03",'Outside Temp'!B10861,IF(CECCZ="CZ04",'Outside Temp'!B10862,IF(CECCZ="CZ12",'Outside Temp'!B10863, IF(CECCZ="CZ13",'Outside Temp'!B10864))))</f>
        <v>59.18333333</v>
      </c>
      <c r="G10861" s="12">
        <f t="shared" si="3"/>
        <v>1</v>
      </c>
    </row>
    <row r="10862" ht="15.75" customHeight="1">
      <c r="A10862" s="13">
        <v>42238.166666666664</v>
      </c>
      <c r="B10862" s="73">
        <f t="shared" si="1"/>
        <v>42238</v>
      </c>
      <c r="C10862" s="74">
        <f>IF(NewCustomer="Yes", IF(COUNTIF($I$2:$I$11,B10862)&gt;0,0,WEEKDAY(B10862,2)),IF(COUNTIF($I$2:$I$21,B10862)&gt;0,0,WEEKDAY(B10862,2)))</f>
        <v>6</v>
      </c>
      <c r="D10862" s="74">
        <f t="shared" si="2"/>
        <v>4</v>
      </c>
      <c r="E10862" s="12">
        <f>IFERROR(VLOOKUP(A10862,'IDAR Meter Data'!$A:$B,2,1),"")</f>
        <v>162</v>
      </c>
      <c r="F10862" s="75">
        <f>IF(CECCZ="CZ03",'Outside Temp'!B10862,IF(CECCZ="CZ04",'Outside Temp'!B10863,IF(CECCZ="CZ12",'Outside Temp'!B10864, IF(CECCZ="CZ13",'Outside Temp'!B10865))))</f>
        <v>59.30769231</v>
      </c>
      <c r="G10862" s="12">
        <f t="shared" si="3"/>
        <v>1</v>
      </c>
    </row>
    <row r="10863" ht="15.75" customHeight="1">
      <c r="A10863" s="13">
        <v>42238.177083333336</v>
      </c>
      <c r="B10863" s="73">
        <f t="shared" si="1"/>
        <v>42238</v>
      </c>
      <c r="C10863" s="74">
        <f>IF(NewCustomer="Yes", IF(COUNTIF($I$2:$I$11,B10863)&gt;0,0,WEEKDAY(B10863,2)),IF(COUNTIF($I$2:$I$21,B10863)&gt;0,0,WEEKDAY(B10863,2)))</f>
        <v>6</v>
      </c>
      <c r="D10863" s="74">
        <f t="shared" si="2"/>
        <v>4</v>
      </c>
      <c r="E10863" s="12">
        <f>IFERROR(VLOOKUP(A10863,'IDAR Meter Data'!$A:$B,2,1),"")</f>
        <v>159</v>
      </c>
      <c r="F10863" s="75">
        <f>IF(CECCZ="CZ03",'Outside Temp'!B10863,IF(CECCZ="CZ04",'Outside Temp'!B10864,IF(CECCZ="CZ12",'Outside Temp'!B10865, IF(CECCZ="CZ13",'Outside Temp'!B10866))))</f>
        <v>60.46153846</v>
      </c>
      <c r="G10863" s="12">
        <f t="shared" si="3"/>
        <v>1</v>
      </c>
    </row>
    <row r="10864" ht="15.75" customHeight="1">
      <c r="A10864" s="13">
        <v>42238.1875</v>
      </c>
      <c r="B10864" s="73">
        <f t="shared" si="1"/>
        <v>42238</v>
      </c>
      <c r="C10864" s="74">
        <f>IF(NewCustomer="Yes", IF(COUNTIF($I$2:$I$11,B10864)&gt;0,0,WEEKDAY(B10864,2)),IF(COUNTIF($I$2:$I$21,B10864)&gt;0,0,WEEKDAY(B10864,2)))</f>
        <v>6</v>
      </c>
      <c r="D10864" s="74">
        <f t="shared" si="2"/>
        <v>4</v>
      </c>
      <c r="E10864" s="12">
        <f>IFERROR(VLOOKUP(A10864,'IDAR Meter Data'!$A:$B,2,1),"")</f>
        <v>155</v>
      </c>
      <c r="F10864" s="75">
        <f>IF(CECCZ="CZ03",'Outside Temp'!B10864,IF(CECCZ="CZ04",'Outside Temp'!B10865,IF(CECCZ="CZ12",'Outside Temp'!B10866, IF(CECCZ="CZ13",'Outside Temp'!B10867))))</f>
        <v>61</v>
      </c>
      <c r="G10864" s="12">
        <f t="shared" si="3"/>
        <v>1</v>
      </c>
    </row>
    <row r="10865" ht="15.75" customHeight="1">
      <c r="A10865" s="13">
        <v>42238.197916666664</v>
      </c>
      <c r="B10865" s="73">
        <f t="shared" si="1"/>
        <v>42238</v>
      </c>
      <c r="C10865" s="74">
        <f>IF(NewCustomer="Yes", IF(COUNTIF($I$2:$I$11,B10865)&gt;0,0,WEEKDAY(B10865,2)),IF(COUNTIF($I$2:$I$21,B10865)&gt;0,0,WEEKDAY(B10865,2)))</f>
        <v>6</v>
      </c>
      <c r="D10865" s="74">
        <f t="shared" si="2"/>
        <v>4</v>
      </c>
      <c r="E10865" s="12">
        <f>IFERROR(VLOOKUP(A10865,'IDAR Meter Data'!$A:$B,2,1),"")</f>
        <v>157</v>
      </c>
      <c r="F10865" s="75">
        <f>IF(CECCZ="CZ03",'Outside Temp'!B10865,IF(CECCZ="CZ04",'Outside Temp'!B10866,IF(CECCZ="CZ12",'Outside Temp'!B10867, IF(CECCZ="CZ13",'Outside Temp'!B10868))))</f>
        <v>61</v>
      </c>
      <c r="G10865" s="12">
        <f t="shared" si="3"/>
        <v>1</v>
      </c>
    </row>
    <row r="10866" ht="15.75" customHeight="1">
      <c r="A10866" s="13">
        <v>42238.208333333336</v>
      </c>
      <c r="B10866" s="73">
        <f t="shared" si="1"/>
        <v>42238</v>
      </c>
      <c r="C10866" s="74">
        <f>IF(NewCustomer="Yes", IF(COUNTIF($I$2:$I$11,B10866)&gt;0,0,WEEKDAY(B10866,2)),IF(COUNTIF($I$2:$I$21,B10866)&gt;0,0,WEEKDAY(B10866,2)))</f>
        <v>6</v>
      </c>
      <c r="D10866" s="74">
        <f t="shared" si="2"/>
        <v>5</v>
      </c>
      <c r="E10866" s="12">
        <f>IFERROR(VLOOKUP(A10866,'IDAR Meter Data'!$A:$B,2,1),"")</f>
        <v>173</v>
      </c>
      <c r="F10866" s="75">
        <f>IF(CECCZ="CZ03",'Outside Temp'!B10866,IF(CECCZ="CZ04",'Outside Temp'!B10867,IF(CECCZ="CZ12",'Outside Temp'!B10868, IF(CECCZ="CZ13",'Outside Temp'!B10869))))</f>
        <v>61</v>
      </c>
      <c r="G10866" s="12">
        <f t="shared" si="3"/>
        <v>1</v>
      </c>
    </row>
    <row r="10867" ht="15.75" customHeight="1">
      <c r="A10867" s="13">
        <v>42238.21875</v>
      </c>
      <c r="B10867" s="73">
        <f t="shared" si="1"/>
        <v>42238</v>
      </c>
      <c r="C10867" s="74">
        <f>IF(NewCustomer="Yes", IF(COUNTIF($I$2:$I$11,B10867)&gt;0,0,WEEKDAY(B10867,2)),IF(COUNTIF($I$2:$I$21,B10867)&gt;0,0,WEEKDAY(B10867,2)))</f>
        <v>6</v>
      </c>
      <c r="D10867" s="74">
        <f t="shared" si="2"/>
        <v>5</v>
      </c>
      <c r="E10867" s="12">
        <f>IFERROR(VLOOKUP(A10867,'IDAR Meter Data'!$A:$B,2,1),"")</f>
        <v>153</v>
      </c>
      <c r="F10867" s="75">
        <f>IF(CECCZ="CZ03",'Outside Temp'!B10867,IF(CECCZ="CZ04",'Outside Temp'!B10868,IF(CECCZ="CZ12",'Outside Temp'!B10869, IF(CECCZ="CZ13",'Outside Temp'!B10870))))</f>
        <v>61</v>
      </c>
      <c r="G10867" s="12">
        <f t="shared" si="3"/>
        <v>1</v>
      </c>
    </row>
    <row r="10868" ht="15.75" customHeight="1">
      <c r="A10868" s="13">
        <v>42238.229166666664</v>
      </c>
      <c r="B10868" s="73">
        <f t="shared" si="1"/>
        <v>42238</v>
      </c>
      <c r="C10868" s="74">
        <f>IF(NewCustomer="Yes", IF(COUNTIF($I$2:$I$11,B10868)&gt;0,0,WEEKDAY(B10868,2)),IF(COUNTIF($I$2:$I$21,B10868)&gt;0,0,WEEKDAY(B10868,2)))</f>
        <v>6</v>
      </c>
      <c r="D10868" s="74">
        <f t="shared" si="2"/>
        <v>5</v>
      </c>
      <c r="E10868" s="12">
        <f>IFERROR(VLOOKUP(A10868,'IDAR Meter Data'!$A:$B,2,1),"")</f>
        <v>157</v>
      </c>
      <c r="F10868" s="75">
        <f>IF(CECCZ="CZ03",'Outside Temp'!B10868,IF(CECCZ="CZ04",'Outside Temp'!B10869,IF(CECCZ="CZ12",'Outside Temp'!B10870, IF(CECCZ="CZ13",'Outside Temp'!B10871))))</f>
        <v>61</v>
      </c>
      <c r="G10868" s="12">
        <f t="shared" si="3"/>
        <v>1</v>
      </c>
    </row>
    <row r="10869" ht="15.75" customHeight="1">
      <c r="A10869" s="13">
        <v>42238.239583333336</v>
      </c>
      <c r="B10869" s="73">
        <f t="shared" si="1"/>
        <v>42238</v>
      </c>
      <c r="C10869" s="74">
        <f>IF(NewCustomer="Yes", IF(COUNTIF($I$2:$I$11,B10869)&gt;0,0,WEEKDAY(B10869,2)),IF(COUNTIF($I$2:$I$21,B10869)&gt;0,0,WEEKDAY(B10869,2)))</f>
        <v>6</v>
      </c>
      <c r="D10869" s="74">
        <f t="shared" si="2"/>
        <v>5</v>
      </c>
      <c r="E10869" s="12">
        <f>IFERROR(VLOOKUP(A10869,'IDAR Meter Data'!$A:$B,2,1),"")</f>
        <v>155</v>
      </c>
      <c r="F10869" s="75">
        <f>IF(CECCZ="CZ03",'Outside Temp'!B10869,IF(CECCZ="CZ04",'Outside Temp'!B10870,IF(CECCZ="CZ12",'Outside Temp'!B10871, IF(CECCZ="CZ13",'Outside Temp'!B10872))))</f>
        <v>61</v>
      </c>
      <c r="G10869" s="12">
        <f t="shared" si="3"/>
        <v>1</v>
      </c>
    </row>
    <row r="10870" ht="15.75" customHeight="1">
      <c r="A10870" s="13">
        <v>42238.25</v>
      </c>
      <c r="B10870" s="73">
        <f t="shared" si="1"/>
        <v>42238</v>
      </c>
      <c r="C10870" s="74">
        <f>IF(NewCustomer="Yes", IF(COUNTIF($I$2:$I$11,B10870)&gt;0,0,WEEKDAY(B10870,2)),IF(COUNTIF($I$2:$I$21,B10870)&gt;0,0,WEEKDAY(B10870,2)))</f>
        <v>6</v>
      </c>
      <c r="D10870" s="74">
        <f t="shared" si="2"/>
        <v>6</v>
      </c>
      <c r="E10870" s="12">
        <f>IFERROR(VLOOKUP(A10870,'IDAR Meter Data'!$A:$B,2,1),"")</f>
        <v>157</v>
      </c>
      <c r="F10870" s="75">
        <f>IF(CECCZ="CZ03",'Outside Temp'!B10870,IF(CECCZ="CZ04",'Outside Temp'!B10871,IF(CECCZ="CZ12",'Outside Temp'!B10872, IF(CECCZ="CZ13",'Outside Temp'!B10873))))</f>
        <v>61.06666667</v>
      </c>
      <c r="G10870" s="12">
        <f t="shared" si="3"/>
        <v>1</v>
      </c>
    </row>
    <row r="10871" ht="15.75" customHeight="1">
      <c r="A10871" s="13">
        <v>42238.260416666664</v>
      </c>
      <c r="B10871" s="73">
        <f t="shared" si="1"/>
        <v>42238</v>
      </c>
      <c r="C10871" s="74">
        <f>IF(NewCustomer="Yes", IF(COUNTIF($I$2:$I$11,B10871)&gt;0,0,WEEKDAY(B10871,2)),IF(COUNTIF($I$2:$I$21,B10871)&gt;0,0,WEEKDAY(B10871,2)))</f>
        <v>6</v>
      </c>
      <c r="D10871" s="74">
        <f t="shared" si="2"/>
        <v>6</v>
      </c>
      <c r="E10871" s="12">
        <f>IFERROR(VLOOKUP(A10871,'IDAR Meter Data'!$A:$B,2,1),"")</f>
        <v>170</v>
      </c>
      <c r="F10871" s="75">
        <f>IF(CECCZ="CZ03",'Outside Temp'!B10871,IF(CECCZ="CZ04",'Outside Temp'!B10872,IF(CECCZ="CZ12",'Outside Temp'!B10873, IF(CECCZ="CZ13",'Outside Temp'!B10874))))</f>
        <v>61.31666667</v>
      </c>
      <c r="G10871" s="12">
        <f t="shared" si="3"/>
        <v>1</v>
      </c>
    </row>
    <row r="10872" ht="15.75" customHeight="1">
      <c r="A10872" s="13">
        <v>42238.270833333336</v>
      </c>
      <c r="B10872" s="73">
        <f t="shared" si="1"/>
        <v>42238</v>
      </c>
      <c r="C10872" s="74">
        <f>IF(NewCustomer="Yes", IF(COUNTIF($I$2:$I$11,B10872)&gt;0,0,WEEKDAY(B10872,2)),IF(COUNTIF($I$2:$I$21,B10872)&gt;0,0,WEEKDAY(B10872,2)))</f>
        <v>6</v>
      </c>
      <c r="D10872" s="74">
        <f t="shared" si="2"/>
        <v>6</v>
      </c>
      <c r="E10872" s="12">
        <f>IFERROR(VLOOKUP(A10872,'IDAR Meter Data'!$A:$B,2,1),"")</f>
        <v>151</v>
      </c>
      <c r="F10872" s="75">
        <f>IF(CECCZ="CZ03",'Outside Temp'!B10872,IF(CECCZ="CZ04",'Outside Temp'!B10873,IF(CECCZ="CZ12",'Outside Temp'!B10874, IF(CECCZ="CZ13",'Outside Temp'!B10875))))</f>
        <v>61.56666667</v>
      </c>
      <c r="G10872" s="12">
        <f t="shared" si="3"/>
        <v>1</v>
      </c>
    </row>
    <row r="10873" ht="15.75" customHeight="1">
      <c r="A10873" s="13">
        <v>42238.28125</v>
      </c>
      <c r="B10873" s="73">
        <f t="shared" si="1"/>
        <v>42238</v>
      </c>
      <c r="C10873" s="74">
        <f>IF(NewCustomer="Yes", IF(COUNTIF($I$2:$I$11,B10873)&gt;0,0,WEEKDAY(B10873,2)),IF(COUNTIF($I$2:$I$21,B10873)&gt;0,0,WEEKDAY(B10873,2)))</f>
        <v>6</v>
      </c>
      <c r="D10873" s="74">
        <f t="shared" si="2"/>
        <v>6</v>
      </c>
      <c r="E10873" s="12">
        <f>IFERROR(VLOOKUP(A10873,'IDAR Meter Data'!$A:$B,2,1),"")</f>
        <v>155</v>
      </c>
      <c r="F10873" s="75">
        <f>IF(CECCZ="CZ03",'Outside Temp'!B10873,IF(CECCZ="CZ04",'Outside Temp'!B10874,IF(CECCZ="CZ12",'Outside Temp'!B10875, IF(CECCZ="CZ13",'Outside Temp'!B10876))))</f>
        <v>61.81666667</v>
      </c>
      <c r="G10873" s="12">
        <f t="shared" si="3"/>
        <v>1</v>
      </c>
    </row>
    <row r="10874" ht="15.75" customHeight="1">
      <c r="A10874" s="13">
        <v>42238.291666666664</v>
      </c>
      <c r="B10874" s="73">
        <f t="shared" si="1"/>
        <v>42238</v>
      </c>
      <c r="C10874" s="74">
        <f>IF(NewCustomer="Yes", IF(COUNTIF($I$2:$I$11,B10874)&gt;0,0,WEEKDAY(B10874,2)),IF(COUNTIF($I$2:$I$21,B10874)&gt;0,0,WEEKDAY(B10874,2)))</f>
        <v>6</v>
      </c>
      <c r="D10874" s="74">
        <f t="shared" si="2"/>
        <v>7</v>
      </c>
      <c r="E10874" s="12">
        <f>IFERROR(VLOOKUP(A10874,'IDAR Meter Data'!$A:$B,2,1),"")</f>
        <v>153</v>
      </c>
      <c r="F10874" s="75">
        <f>IF(CECCZ="CZ03",'Outside Temp'!B10874,IF(CECCZ="CZ04",'Outside Temp'!B10875,IF(CECCZ="CZ12",'Outside Temp'!B10876, IF(CECCZ="CZ13",'Outside Temp'!B10877))))</f>
        <v>62.06666667</v>
      </c>
      <c r="G10874" s="12">
        <f t="shared" si="3"/>
        <v>1</v>
      </c>
    </row>
    <row r="10875" ht="15.75" customHeight="1">
      <c r="A10875" s="13">
        <v>42238.302083333336</v>
      </c>
      <c r="B10875" s="73">
        <f t="shared" si="1"/>
        <v>42238</v>
      </c>
      <c r="C10875" s="74">
        <f>IF(NewCustomer="Yes", IF(COUNTIF($I$2:$I$11,B10875)&gt;0,0,WEEKDAY(B10875,2)),IF(COUNTIF($I$2:$I$21,B10875)&gt;0,0,WEEKDAY(B10875,2)))</f>
        <v>6</v>
      </c>
      <c r="D10875" s="74">
        <f t="shared" si="2"/>
        <v>7</v>
      </c>
      <c r="E10875" s="12">
        <f>IFERROR(VLOOKUP(A10875,'IDAR Meter Data'!$A:$B,2,1),"")</f>
        <v>170</v>
      </c>
      <c r="F10875" s="75">
        <f>IF(CECCZ="CZ03",'Outside Temp'!B10875,IF(CECCZ="CZ04",'Outside Temp'!B10876,IF(CECCZ="CZ12",'Outside Temp'!B10877, IF(CECCZ="CZ13",'Outside Temp'!B10878))))</f>
        <v>62.31666667</v>
      </c>
      <c r="G10875" s="12">
        <f t="shared" si="3"/>
        <v>1</v>
      </c>
    </row>
    <row r="10876" ht="15.75" customHeight="1">
      <c r="A10876" s="13">
        <v>42238.3125</v>
      </c>
      <c r="B10876" s="73">
        <f t="shared" si="1"/>
        <v>42238</v>
      </c>
      <c r="C10876" s="74">
        <f>IF(NewCustomer="Yes", IF(COUNTIF($I$2:$I$11,B10876)&gt;0,0,WEEKDAY(B10876,2)),IF(COUNTIF($I$2:$I$21,B10876)&gt;0,0,WEEKDAY(B10876,2)))</f>
        <v>6</v>
      </c>
      <c r="D10876" s="74">
        <f t="shared" si="2"/>
        <v>7</v>
      </c>
      <c r="E10876" s="12">
        <f>IFERROR(VLOOKUP(A10876,'IDAR Meter Data'!$A:$B,2,1),"")</f>
        <v>159</v>
      </c>
      <c r="F10876" s="75">
        <f>IF(CECCZ="CZ03",'Outside Temp'!B10876,IF(CECCZ="CZ04",'Outside Temp'!B10877,IF(CECCZ="CZ12",'Outside Temp'!B10878, IF(CECCZ="CZ13",'Outside Temp'!B10879))))</f>
        <v>62.56666667</v>
      </c>
      <c r="G10876" s="12">
        <f t="shared" si="3"/>
        <v>1</v>
      </c>
    </row>
    <row r="10877" ht="15.75" customHeight="1">
      <c r="A10877" s="13">
        <v>42238.322916666664</v>
      </c>
      <c r="B10877" s="73">
        <f t="shared" si="1"/>
        <v>42238</v>
      </c>
      <c r="C10877" s="74">
        <f>IF(NewCustomer="Yes", IF(COUNTIF($I$2:$I$11,B10877)&gt;0,0,WEEKDAY(B10877,2)),IF(COUNTIF($I$2:$I$21,B10877)&gt;0,0,WEEKDAY(B10877,2)))</f>
        <v>6</v>
      </c>
      <c r="D10877" s="74">
        <f t="shared" si="2"/>
        <v>7</v>
      </c>
      <c r="E10877" s="12">
        <f>IFERROR(VLOOKUP(A10877,'IDAR Meter Data'!$A:$B,2,1),"")</f>
        <v>150</v>
      </c>
      <c r="F10877" s="75">
        <f>IF(CECCZ="CZ03",'Outside Temp'!B10877,IF(CECCZ="CZ04",'Outside Temp'!B10878,IF(CECCZ="CZ12",'Outside Temp'!B10879, IF(CECCZ="CZ13",'Outside Temp'!B10880))))</f>
        <v>62.81666667</v>
      </c>
      <c r="G10877" s="12">
        <f t="shared" si="3"/>
        <v>1</v>
      </c>
    </row>
    <row r="10878" ht="15.75" customHeight="1">
      <c r="A10878" s="13">
        <v>42238.333333333336</v>
      </c>
      <c r="B10878" s="73">
        <f t="shared" si="1"/>
        <v>42238</v>
      </c>
      <c r="C10878" s="74">
        <f>IF(NewCustomer="Yes", IF(COUNTIF($I$2:$I$11,B10878)&gt;0,0,WEEKDAY(B10878,2)),IF(COUNTIF($I$2:$I$21,B10878)&gt;0,0,WEEKDAY(B10878,2)))</f>
        <v>6</v>
      </c>
      <c r="D10878" s="74">
        <f t="shared" si="2"/>
        <v>8</v>
      </c>
      <c r="E10878" s="12">
        <f>IFERROR(VLOOKUP(A10878,'IDAR Meter Data'!$A:$B,2,1),"")</f>
        <v>153</v>
      </c>
      <c r="F10878" s="75">
        <f>IF(CECCZ="CZ03",'Outside Temp'!B10878,IF(CECCZ="CZ04",'Outside Temp'!B10879,IF(CECCZ="CZ12",'Outside Temp'!B10880, IF(CECCZ="CZ13",'Outside Temp'!B10881))))</f>
        <v>63.13333333</v>
      </c>
      <c r="G10878" s="12">
        <f t="shared" si="3"/>
        <v>1</v>
      </c>
    </row>
    <row r="10879" ht="15.75" customHeight="1">
      <c r="A10879" s="13">
        <v>42238.34375</v>
      </c>
      <c r="B10879" s="73">
        <f t="shared" si="1"/>
        <v>42238</v>
      </c>
      <c r="C10879" s="74">
        <f>IF(NewCustomer="Yes", IF(COUNTIF($I$2:$I$11,B10879)&gt;0,0,WEEKDAY(B10879,2)),IF(COUNTIF($I$2:$I$21,B10879)&gt;0,0,WEEKDAY(B10879,2)))</f>
        <v>6</v>
      </c>
      <c r="D10879" s="74">
        <f t="shared" si="2"/>
        <v>8</v>
      </c>
      <c r="E10879" s="12">
        <f>IFERROR(VLOOKUP(A10879,'IDAR Meter Data'!$A:$B,2,1),"")</f>
        <v>154</v>
      </c>
      <c r="F10879" s="75">
        <f>IF(CECCZ="CZ03",'Outside Temp'!B10879,IF(CECCZ="CZ04",'Outside Temp'!B10880,IF(CECCZ="CZ12",'Outside Temp'!B10881, IF(CECCZ="CZ13",'Outside Temp'!B10882))))</f>
        <v>63.63333333</v>
      </c>
      <c r="G10879" s="12">
        <f t="shared" si="3"/>
        <v>1</v>
      </c>
    </row>
    <row r="10880" ht="15.75" customHeight="1">
      <c r="A10880" s="13">
        <v>42238.354166666664</v>
      </c>
      <c r="B10880" s="73">
        <f t="shared" si="1"/>
        <v>42238</v>
      </c>
      <c r="C10880" s="74">
        <f>IF(NewCustomer="Yes", IF(COUNTIF($I$2:$I$11,B10880)&gt;0,0,WEEKDAY(B10880,2)),IF(COUNTIF($I$2:$I$21,B10880)&gt;0,0,WEEKDAY(B10880,2)))</f>
        <v>6</v>
      </c>
      <c r="D10880" s="74">
        <f t="shared" si="2"/>
        <v>8</v>
      </c>
      <c r="E10880" s="12">
        <f>IFERROR(VLOOKUP(A10880,'IDAR Meter Data'!$A:$B,2,1),"")</f>
        <v>154</v>
      </c>
      <c r="F10880" s="75">
        <f>IF(CECCZ="CZ03",'Outside Temp'!B10880,IF(CECCZ="CZ04",'Outside Temp'!B10881,IF(CECCZ="CZ12",'Outside Temp'!B10882, IF(CECCZ="CZ13",'Outside Temp'!B10883))))</f>
        <v>64.13333333</v>
      </c>
      <c r="G10880" s="12">
        <f t="shared" si="3"/>
        <v>1</v>
      </c>
    </row>
    <row r="10881" ht="15.75" customHeight="1">
      <c r="A10881" s="13">
        <v>42238.364583333336</v>
      </c>
      <c r="B10881" s="73">
        <f t="shared" si="1"/>
        <v>42238</v>
      </c>
      <c r="C10881" s="74">
        <f>IF(NewCustomer="Yes", IF(COUNTIF($I$2:$I$11,B10881)&gt;0,0,WEEKDAY(B10881,2)),IF(COUNTIF($I$2:$I$21,B10881)&gt;0,0,WEEKDAY(B10881,2)))</f>
        <v>6</v>
      </c>
      <c r="D10881" s="74">
        <f t="shared" si="2"/>
        <v>8</v>
      </c>
      <c r="E10881" s="12">
        <f>IFERROR(VLOOKUP(A10881,'IDAR Meter Data'!$A:$B,2,1),"")</f>
        <v>167</v>
      </c>
      <c r="F10881" s="75">
        <f>IF(CECCZ="CZ03",'Outside Temp'!B10881,IF(CECCZ="CZ04",'Outside Temp'!B10882,IF(CECCZ="CZ12",'Outside Temp'!B10883, IF(CECCZ="CZ13",'Outside Temp'!B10884))))</f>
        <v>64.63333333</v>
      </c>
      <c r="G10881" s="12">
        <f t="shared" si="3"/>
        <v>1</v>
      </c>
    </row>
    <row r="10882" ht="15.75" customHeight="1">
      <c r="A10882" s="13">
        <v>42238.375</v>
      </c>
      <c r="B10882" s="73">
        <f t="shared" si="1"/>
        <v>42238</v>
      </c>
      <c r="C10882" s="74">
        <f>IF(NewCustomer="Yes", IF(COUNTIF($I$2:$I$11,B10882)&gt;0,0,WEEKDAY(B10882,2)),IF(COUNTIF($I$2:$I$21,B10882)&gt;0,0,WEEKDAY(B10882,2)))</f>
        <v>6</v>
      </c>
      <c r="D10882" s="74">
        <f t="shared" si="2"/>
        <v>9</v>
      </c>
      <c r="E10882" s="12">
        <f>IFERROR(VLOOKUP(A10882,'IDAR Meter Data'!$A:$B,2,1),"")</f>
        <v>148</v>
      </c>
      <c r="F10882" s="75">
        <f>IF(CECCZ="CZ03",'Outside Temp'!B10882,IF(CECCZ="CZ04",'Outside Temp'!B10883,IF(CECCZ="CZ12",'Outside Temp'!B10884, IF(CECCZ="CZ13",'Outside Temp'!B10885))))</f>
        <v>65.2</v>
      </c>
      <c r="G10882" s="12">
        <f t="shared" si="3"/>
        <v>2</v>
      </c>
    </row>
    <row r="10883" ht="15.75" customHeight="1">
      <c r="A10883" s="13">
        <v>42238.385416666664</v>
      </c>
      <c r="B10883" s="73">
        <f t="shared" si="1"/>
        <v>42238</v>
      </c>
      <c r="C10883" s="74">
        <f>IF(NewCustomer="Yes", IF(COUNTIF($I$2:$I$11,B10883)&gt;0,0,WEEKDAY(B10883,2)),IF(COUNTIF($I$2:$I$21,B10883)&gt;0,0,WEEKDAY(B10883,2)))</f>
        <v>6</v>
      </c>
      <c r="D10883" s="74">
        <f t="shared" si="2"/>
        <v>9</v>
      </c>
      <c r="E10883" s="12">
        <f>IFERROR(VLOOKUP(A10883,'IDAR Meter Data'!$A:$B,2,1),"")</f>
        <v>151</v>
      </c>
      <c r="F10883" s="75">
        <f>IF(CECCZ="CZ03",'Outside Temp'!B10883,IF(CECCZ="CZ04",'Outside Temp'!B10884,IF(CECCZ="CZ12",'Outside Temp'!B10885, IF(CECCZ="CZ13",'Outside Temp'!B10886))))</f>
        <v>65.95</v>
      </c>
      <c r="G10883" s="12">
        <f t="shared" si="3"/>
        <v>2</v>
      </c>
    </row>
    <row r="10884" ht="15.75" customHeight="1">
      <c r="A10884" s="13">
        <v>42238.395833333336</v>
      </c>
      <c r="B10884" s="73">
        <f t="shared" si="1"/>
        <v>42238</v>
      </c>
      <c r="C10884" s="74">
        <f>IF(NewCustomer="Yes", IF(COUNTIF($I$2:$I$11,B10884)&gt;0,0,WEEKDAY(B10884,2)),IF(COUNTIF($I$2:$I$21,B10884)&gt;0,0,WEEKDAY(B10884,2)))</f>
        <v>6</v>
      </c>
      <c r="D10884" s="74">
        <f t="shared" si="2"/>
        <v>9</v>
      </c>
      <c r="E10884" s="12">
        <f>IFERROR(VLOOKUP(A10884,'IDAR Meter Data'!$A:$B,2,1),"")</f>
        <v>154</v>
      </c>
      <c r="F10884" s="75">
        <f>IF(CECCZ="CZ03",'Outside Temp'!B10884,IF(CECCZ="CZ04",'Outside Temp'!B10885,IF(CECCZ="CZ12",'Outside Temp'!B10886, IF(CECCZ="CZ13",'Outside Temp'!B10887))))</f>
        <v>66.7</v>
      </c>
      <c r="G10884" s="12">
        <f t="shared" si="3"/>
        <v>2</v>
      </c>
    </row>
    <row r="10885" ht="15.75" customHeight="1">
      <c r="A10885" s="13">
        <v>42238.40625</v>
      </c>
      <c r="B10885" s="73">
        <f t="shared" si="1"/>
        <v>42238</v>
      </c>
      <c r="C10885" s="74">
        <f>IF(NewCustomer="Yes", IF(COUNTIF($I$2:$I$11,B10885)&gt;0,0,WEEKDAY(B10885,2)),IF(COUNTIF($I$2:$I$21,B10885)&gt;0,0,WEEKDAY(B10885,2)))</f>
        <v>6</v>
      </c>
      <c r="D10885" s="74">
        <f t="shared" si="2"/>
        <v>9</v>
      </c>
      <c r="E10885" s="12">
        <f>IFERROR(VLOOKUP(A10885,'IDAR Meter Data'!$A:$B,2,1),"")</f>
        <v>174</v>
      </c>
      <c r="F10885" s="75">
        <f>IF(CECCZ="CZ03",'Outside Temp'!B10885,IF(CECCZ="CZ04",'Outside Temp'!B10886,IF(CECCZ="CZ12",'Outside Temp'!B10887, IF(CECCZ="CZ13",'Outside Temp'!B10888))))</f>
        <v>67.45</v>
      </c>
      <c r="G10885" s="12">
        <f t="shared" si="3"/>
        <v>2</v>
      </c>
    </row>
    <row r="10886" ht="15.75" customHeight="1">
      <c r="A10886" s="13">
        <v>42238.416666666664</v>
      </c>
      <c r="B10886" s="73">
        <f t="shared" si="1"/>
        <v>42238</v>
      </c>
      <c r="C10886" s="74">
        <f>IF(NewCustomer="Yes", IF(COUNTIF($I$2:$I$11,B10886)&gt;0,0,WEEKDAY(B10886,2)),IF(COUNTIF($I$2:$I$21,B10886)&gt;0,0,WEEKDAY(B10886,2)))</f>
        <v>6</v>
      </c>
      <c r="D10886" s="74">
        <f t="shared" si="2"/>
        <v>10</v>
      </c>
      <c r="E10886" s="12">
        <f>IFERROR(VLOOKUP(A10886,'IDAR Meter Data'!$A:$B,2,1),"")</f>
        <v>165</v>
      </c>
      <c r="F10886" s="75">
        <f>IF(CECCZ="CZ03",'Outside Temp'!B10886,IF(CECCZ="CZ04",'Outside Temp'!B10887,IF(CECCZ="CZ12",'Outside Temp'!B10888, IF(CECCZ="CZ13",'Outside Temp'!B10889))))</f>
        <v>68.06666667</v>
      </c>
      <c r="G10886" s="12">
        <f t="shared" si="3"/>
        <v>2</v>
      </c>
    </row>
    <row r="10887" ht="15.75" customHeight="1">
      <c r="A10887" s="13">
        <v>42238.427083333336</v>
      </c>
      <c r="B10887" s="73">
        <f t="shared" si="1"/>
        <v>42238</v>
      </c>
      <c r="C10887" s="74">
        <f>IF(NewCustomer="Yes", IF(COUNTIF($I$2:$I$11,B10887)&gt;0,0,WEEKDAY(B10887,2)),IF(COUNTIF($I$2:$I$21,B10887)&gt;0,0,WEEKDAY(B10887,2)))</f>
        <v>6</v>
      </c>
      <c r="D10887" s="74">
        <f t="shared" si="2"/>
        <v>10</v>
      </c>
      <c r="E10887" s="12">
        <f>IFERROR(VLOOKUP(A10887,'IDAR Meter Data'!$A:$B,2,1),"")</f>
        <v>159</v>
      </c>
      <c r="F10887" s="75">
        <f>IF(CECCZ="CZ03",'Outside Temp'!B10887,IF(CECCZ="CZ04",'Outside Temp'!B10888,IF(CECCZ="CZ12",'Outside Temp'!B10889, IF(CECCZ="CZ13",'Outside Temp'!B10890))))</f>
        <v>68.31666667</v>
      </c>
      <c r="G10887" s="12">
        <f t="shared" si="3"/>
        <v>2</v>
      </c>
    </row>
    <row r="10888" ht="15.75" customHeight="1">
      <c r="A10888" s="13">
        <v>42238.4375</v>
      </c>
      <c r="B10888" s="73">
        <f t="shared" si="1"/>
        <v>42238</v>
      </c>
      <c r="C10888" s="74">
        <f>IF(NewCustomer="Yes", IF(COUNTIF($I$2:$I$11,B10888)&gt;0,0,WEEKDAY(B10888,2)),IF(COUNTIF($I$2:$I$21,B10888)&gt;0,0,WEEKDAY(B10888,2)))</f>
        <v>6</v>
      </c>
      <c r="D10888" s="74">
        <f t="shared" si="2"/>
        <v>10</v>
      </c>
      <c r="E10888" s="12">
        <f>IFERROR(VLOOKUP(A10888,'IDAR Meter Data'!$A:$B,2,1),"")</f>
        <v>167</v>
      </c>
      <c r="F10888" s="75">
        <f>IF(CECCZ="CZ03",'Outside Temp'!B10888,IF(CECCZ="CZ04",'Outside Temp'!B10889,IF(CECCZ="CZ12",'Outside Temp'!B10890, IF(CECCZ="CZ13",'Outside Temp'!B10891))))</f>
        <v>68.56666667</v>
      </c>
      <c r="G10888" s="12">
        <f t="shared" si="3"/>
        <v>2</v>
      </c>
    </row>
    <row r="10889" ht="15.75" customHeight="1">
      <c r="A10889" s="13">
        <v>42238.447916666664</v>
      </c>
      <c r="B10889" s="73">
        <f t="shared" si="1"/>
        <v>42238</v>
      </c>
      <c r="C10889" s="74">
        <f>IF(NewCustomer="Yes", IF(COUNTIF($I$2:$I$11,B10889)&gt;0,0,WEEKDAY(B10889,2)),IF(COUNTIF($I$2:$I$21,B10889)&gt;0,0,WEEKDAY(B10889,2)))</f>
        <v>6</v>
      </c>
      <c r="D10889" s="74">
        <f t="shared" si="2"/>
        <v>10</v>
      </c>
      <c r="E10889" s="12">
        <f>IFERROR(VLOOKUP(A10889,'IDAR Meter Data'!$A:$B,2,1),"")</f>
        <v>171</v>
      </c>
      <c r="F10889" s="75">
        <f>IF(CECCZ="CZ03",'Outside Temp'!B10889,IF(CECCZ="CZ04",'Outside Temp'!B10890,IF(CECCZ="CZ12",'Outside Temp'!B10891, IF(CECCZ="CZ13",'Outside Temp'!B10892))))</f>
        <v>68.81666667</v>
      </c>
      <c r="G10889" s="12">
        <f t="shared" si="3"/>
        <v>2</v>
      </c>
    </row>
    <row r="10890" ht="15.75" customHeight="1">
      <c r="A10890" s="13">
        <v>42238.458333333336</v>
      </c>
      <c r="B10890" s="73">
        <f t="shared" si="1"/>
        <v>42238</v>
      </c>
      <c r="C10890" s="74">
        <f>IF(NewCustomer="Yes", IF(COUNTIF($I$2:$I$11,B10890)&gt;0,0,WEEKDAY(B10890,2)),IF(COUNTIF($I$2:$I$21,B10890)&gt;0,0,WEEKDAY(B10890,2)))</f>
        <v>6</v>
      </c>
      <c r="D10890" s="74">
        <f t="shared" si="2"/>
        <v>11</v>
      </c>
      <c r="E10890" s="12">
        <f>IFERROR(VLOOKUP(A10890,'IDAR Meter Data'!$A:$B,2,1),"")</f>
        <v>175</v>
      </c>
      <c r="F10890" s="75">
        <f>IF(CECCZ="CZ03",'Outside Temp'!B10890,IF(CECCZ="CZ04",'Outside Temp'!B10891,IF(CECCZ="CZ12",'Outside Temp'!B10892, IF(CECCZ="CZ13",'Outside Temp'!B10893))))</f>
        <v>69.06666667</v>
      </c>
      <c r="G10890" s="12">
        <f t="shared" si="3"/>
        <v>2</v>
      </c>
    </row>
    <row r="10891" ht="15.75" customHeight="1">
      <c r="A10891" s="13">
        <v>42238.46875</v>
      </c>
      <c r="B10891" s="73">
        <f t="shared" si="1"/>
        <v>42238</v>
      </c>
      <c r="C10891" s="74">
        <f>IF(NewCustomer="Yes", IF(COUNTIF($I$2:$I$11,B10891)&gt;0,0,WEEKDAY(B10891,2)),IF(COUNTIF($I$2:$I$21,B10891)&gt;0,0,WEEKDAY(B10891,2)))</f>
        <v>6</v>
      </c>
      <c r="D10891" s="74">
        <f t="shared" si="2"/>
        <v>11</v>
      </c>
      <c r="E10891" s="12">
        <f>IFERROR(VLOOKUP(A10891,'IDAR Meter Data'!$A:$B,2,1),"")</f>
        <v>165</v>
      </c>
      <c r="F10891" s="75">
        <f>IF(CECCZ="CZ03",'Outside Temp'!B10891,IF(CECCZ="CZ04",'Outside Temp'!B10892,IF(CECCZ="CZ12",'Outside Temp'!B10893, IF(CECCZ="CZ13",'Outside Temp'!B10894))))</f>
        <v>69.31666667</v>
      </c>
      <c r="G10891" s="12">
        <f t="shared" si="3"/>
        <v>2</v>
      </c>
    </row>
    <row r="10892" ht="15.75" customHeight="1">
      <c r="A10892" s="13">
        <v>42238.479166666664</v>
      </c>
      <c r="B10892" s="73">
        <f t="shared" si="1"/>
        <v>42238</v>
      </c>
      <c r="C10892" s="74">
        <f>IF(NewCustomer="Yes", IF(COUNTIF($I$2:$I$11,B10892)&gt;0,0,WEEKDAY(B10892,2)),IF(COUNTIF($I$2:$I$21,B10892)&gt;0,0,WEEKDAY(B10892,2)))</f>
        <v>6</v>
      </c>
      <c r="D10892" s="74">
        <f t="shared" si="2"/>
        <v>11</v>
      </c>
      <c r="E10892" s="12">
        <f>IFERROR(VLOOKUP(A10892,'IDAR Meter Data'!$A:$B,2,1),"")</f>
        <v>168</v>
      </c>
      <c r="F10892" s="75">
        <f>IF(CECCZ="CZ03",'Outside Temp'!B10892,IF(CECCZ="CZ04",'Outside Temp'!B10893,IF(CECCZ="CZ12",'Outside Temp'!B10894, IF(CECCZ="CZ13",'Outside Temp'!B10895))))</f>
        <v>69.56666667</v>
      </c>
      <c r="G10892" s="12">
        <f t="shared" si="3"/>
        <v>2</v>
      </c>
    </row>
    <row r="10893" ht="15.75" customHeight="1">
      <c r="A10893" s="13">
        <v>42238.489583333336</v>
      </c>
      <c r="B10893" s="73">
        <f t="shared" si="1"/>
        <v>42238</v>
      </c>
      <c r="C10893" s="74">
        <f>IF(NewCustomer="Yes", IF(COUNTIF($I$2:$I$11,B10893)&gt;0,0,WEEKDAY(B10893,2)),IF(COUNTIF($I$2:$I$21,B10893)&gt;0,0,WEEKDAY(B10893,2)))</f>
        <v>6</v>
      </c>
      <c r="D10893" s="74">
        <f t="shared" si="2"/>
        <v>11</v>
      </c>
      <c r="E10893" s="12">
        <f>IFERROR(VLOOKUP(A10893,'IDAR Meter Data'!$A:$B,2,1),"")</f>
        <v>167</v>
      </c>
      <c r="F10893" s="75">
        <f>IF(CECCZ="CZ03",'Outside Temp'!B10893,IF(CECCZ="CZ04",'Outside Temp'!B10894,IF(CECCZ="CZ12",'Outside Temp'!B10895, IF(CECCZ="CZ13",'Outside Temp'!B10896))))</f>
        <v>69.81666667</v>
      </c>
      <c r="G10893" s="12">
        <f t="shared" si="3"/>
        <v>2</v>
      </c>
    </row>
    <row r="10894" ht="15.75" customHeight="1">
      <c r="A10894" s="13">
        <v>42238.5</v>
      </c>
      <c r="B10894" s="73">
        <f t="shared" si="1"/>
        <v>42238</v>
      </c>
      <c r="C10894" s="74">
        <f>IF(NewCustomer="Yes", IF(COUNTIF($I$2:$I$11,B10894)&gt;0,0,WEEKDAY(B10894,2)),IF(COUNTIF($I$2:$I$21,B10894)&gt;0,0,WEEKDAY(B10894,2)))</f>
        <v>6</v>
      </c>
      <c r="D10894" s="74">
        <f t="shared" si="2"/>
        <v>12</v>
      </c>
      <c r="E10894" s="12">
        <f>IFERROR(VLOOKUP(A10894,'IDAR Meter Data'!$A:$B,2,1),"")</f>
        <v>183</v>
      </c>
      <c r="F10894" s="75">
        <f>IF(CECCZ="CZ03",'Outside Temp'!B10894,IF(CECCZ="CZ04",'Outside Temp'!B10895,IF(CECCZ="CZ12",'Outside Temp'!B10896, IF(CECCZ="CZ13",'Outside Temp'!B10897))))</f>
        <v>70.13333333</v>
      </c>
      <c r="G10894" s="12">
        <f t="shared" si="3"/>
        <v>3</v>
      </c>
    </row>
    <row r="10895" ht="15.75" customHeight="1">
      <c r="A10895" s="13">
        <v>42238.510416666664</v>
      </c>
      <c r="B10895" s="73">
        <f t="shared" si="1"/>
        <v>42238</v>
      </c>
      <c r="C10895" s="74">
        <f>IF(NewCustomer="Yes", IF(COUNTIF($I$2:$I$11,B10895)&gt;0,0,WEEKDAY(B10895,2)),IF(COUNTIF($I$2:$I$21,B10895)&gt;0,0,WEEKDAY(B10895,2)))</f>
        <v>6</v>
      </c>
      <c r="D10895" s="74">
        <f t="shared" si="2"/>
        <v>12</v>
      </c>
      <c r="E10895" s="12">
        <f>IFERROR(VLOOKUP(A10895,'IDAR Meter Data'!$A:$B,2,1),"")</f>
        <v>182</v>
      </c>
      <c r="F10895" s="75">
        <f>IF(CECCZ="CZ03",'Outside Temp'!B10895,IF(CECCZ="CZ04",'Outside Temp'!B10896,IF(CECCZ="CZ12",'Outside Temp'!B10897, IF(CECCZ="CZ13",'Outside Temp'!B10898))))</f>
        <v>70.63333333</v>
      </c>
      <c r="G10895" s="12">
        <f t="shared" si="3"/>
        <v>3</v>
      </c>
    </row>
    <row r="10896" ht="15.75" customHeight="1">
      <c r="A10896" s="13">
        <v>42238.520833333336</v>
      </c>
      <c r="B10896" s="73">
        <f t="shared" si="1"/>
        <v>42238</v>
      </c>
      <c r="C10896" s="74">
        <f>IF(NewCustomer="Yes", IF(COUNTIF($I$2:$I$11,B10896)&gt;0,0,WEEKDAY(B10896,2)),IF(COUNTIF($I$2:$I$21,B10896)&gt;0,0,WEEKDAY(B10896,2)))</f>
        <v>6</v>
      </c>
      <c r="D10896" s="74">
        <f t="shared" si="2"/>
        <v>12</v>
      </c>
      <c r="E10896" s="12">
        <f>IFERROR(VLOOKUP(A10896,'IDAR Meter Data'!$A:$B,2,1),"")</f>
        <v>175</v>
      </c>
      <c r="F10896" s="75">
        <f>IF(CECCZ="CZ03",'Outside Temp'!B10896,IF(CECCZ="CZ04",'Outside Temp'!B10897,IF(CECCZ="CZ12",'Outside Temp'!B10898, IF(CECCZ="CZ13",'Outside Temp'!B10899))))</f>
        <v>71.13333333</v>
      </c>
      <c r="G10896" s="12">
        <f t="shared" si="3"/>
        <v>3</v>
      </c>
    </row>
    <row r="10897" ht="15.75" customHeight="1">
      <c r="A10897" s="13">
        <v>42238.53125</v>
      </c>
      <c r="B10897" s="73">
        <f t="shared" si="1"/>
        <v>42238</v>
      </c>
      <c r="C10897" s="74">
        <f>IF(NewCustomer="Yes", IF(COUNTIF($I$2:$I$11,B10897)&gt;0,0,WEEKDAY(B10897,2)),IF(COUNTIF($I$2:$I$21,B10897)&gt;0,0,WEEKDAY(B10897,2)))</f>
        <v>6</v>
      </c>
      <c r="D10897" s="74">
        <f t="shared" si="2"/>
        <v>12</v>
      </c>
      <c r="E10897" s="12">
        <f>IFERROR(VLOOKUP(A10897,'IDAR Meter Data'!$A:$B,2,1),"")</f>
        <v>180</v>
      </c>
      <c r="F10897" s="75">
        <f>IF(CECCZ="CZ03",'Outside Temp'!B10897,IF(CECCZ="CZ04",'Outside Temp'!B10898,IF(CECCZ="CZ12",'Outside Temp'!B10899, IF(CECCZ="CZ13",'Outside Temp'!B10900))))</f>
        <v>71.63333333</v>
      </c>
      <c r="G10897" s="12">
        <f t="shared" si="3"/>
        <v>3</v>
      </c>
    </row>
    <row r="10898" ht="15.75" customHeight="1">
      <c r="A10898" s="13">
        <v>42238.541666666664</v>
      </c>
      <c r="B10898" s="73">
        <f t="shared" si="1"/>
        <v>42238</v>
      </c>
      <c r="C10898" s="74">
        <f>IF(NewCustomer="Yes", IF(COUNTIF($I$2:$I$11,B10898)&gt;0,0,WEEKDAY(B10898,2)),IF(COUNTIF($I$2:$I$21,B10898)&gt;0,0,WEEKDAY(B10898,2)))</f>
        <v>6</v>
      </c>
      <c r="D10898" s="74">
        <f t="shared" si="2"/>
        <v>13</v>
      </c>
      <c r="E10898" s="12">
        <f>IFERROR(VLOOKUP(A10898,'IDAR Meter Data'!$A:$B,2,1),"")</f>
        <v>181</v>
      </c>
      <c r="F10898" s="75">
        <f>IF(CECCZ="CZ03",'Outside Temp'!B10898,IF(CECCZ="CZ04",'Outside Temp'!B10899,IF(CECCZ="CZ12",'Outside Temp'!B10900, IF(CECCZ="CZ13",'Outside Temp'!B10901))))</f>
        <v>72</v>
      </c>
      <c r="G10898" s="12">
        <f t="shared" si="3"/>
        <v>3</v>
      </c>
    </row>
    <row r="10899" ht="15.75" customHeight="1">
      <c r="A10899" s="13">
        <v>42238.552083333336</v>
      </c>
      <c r="B10899" s="73">
        <f t="shared" si="1"/>
        <v>42238</v>
      </c>
      <c r="C10899" s="74">
        <f>IF(NewCustomer="Yes", IF(COUNTIF($I$2:$I$11,B10899)&gt;0,0,WEEKDAY(B10899,2)),IF(COUNTIF($I$2:$I$21,B10899)&gt;0,0,WEEKDAY(B10899,2)))</f>
        <v>6</v>
      </c>
      <c r="D10899" s="74">
        <f t="shared" si="2"/>
        <v>13</v>
      </c>
      <c r="E10899" s="12">
        <f>IFERROR(VLOOKUP(A10899,'IDAR Meter Data'!$A:$B,2,1),"")</f>
        <v>191</v>
      </c>
      <c r="F10899" s="75">
        <f>IF(CECCZ="CZ03",'Outside Temp'!B10899,IF(CECCZ="CZ04",'Outside Temp'!B10900,IF(CECCZ="CZ12",'Outside Temp'!B10901, IF(CECCZ="CZ13",'Outside Temp'!B10902))))</f>
        <v>72</v>
      </c>
      <c r="G10899" s="12">
        <f t="shared" si="3"/>
        <v>3</v>
      </c>
    </row>
    <row r="10900" ht="15.75" customHeight="1">
      <c r="A10900" s="13">
        <v>42238.5625</v>
      </c>
      <c r="B10900" s="73">
        <f t="shared" si="1"/>
        <v>42238</v>
      </c>
      <c r="C10900" s="74">
        <f>IF(NewCustomer="Yes", IF(COUNTIF($I$2:$I$11,B10900)&gt;0,0,WEEKDAY(B10900,2)),IF(COUNTIF($I$2:$I$21,B10900)&gt;0,0,WEEKDAY(B10900,2)))</f>
        <v>6</v>
      </c>
      <c r="D10900" s="74">
        <f t="shared" si="2"/>
        <v>13</v>
      </c>
      <c r="E10900" s="12">
        <f>IFERROR(VLOOKUP(A10900,'IDAR Meter Data'!$A:$B,2,1),"")</f>
        <v>190</v>
      </c>
      <c r="F10900" s="75">
        <f>IF(CECCZ="CZ03",'Outside Temp'!B10900,IF(CECCZ="CZ04",'Outside Temp'!B10901,IF(CECCZ="CZ12",'Outside Temp'!B10902, IF(CECCZ="CZ13",'Outside Temp'!B10903))))</f>
        <v>72</v>
      </c>
      <c r="G10900" s="12">
        <f t="shared" si="3"/>
        <v>3</v>
      </c>
    </row>
    <row r="10901" ht="15.75" customHeight="1">
      <c r="A10901" s="13">
        <v>42238.572916666664</v>
      </c>
      <c r="B10901" s="73">
        <f t="shared" si="1"/>
        <v>42238</v>
      </c>
      <c r="C10901" s="74">
        <f>IF(NewCustomer="Yes", IF(COUNTIF($I$2:$I$11,B10901)&gt;0,0,WEEKDAY(B10901,2)),IF(COUNTIF($I$2:$I$21,B10901)&gt;0,0,WEEKDAY(B10901,2)))</f>
        <v>6</v>
      </c>
      <c r="D10901" s="74">
        <f t="shared" si="2"/>
        <v>13</v>
      </c>
      <c r="E10901" s="12">
        <f>IFERROR(VLOOKUP(A10901,'IDAR Meter Data'!$A:$B,2,1),"")</f>
        <v>179</v>
      </c>
      <c r="F10901" s="75">
        <f>IF(CECCZ="CZ03",'Outside Temp'!B10901,IF(CECCZ="CZ04",'Outside Temp'!B10902,IF(CECCZ="CZ12",'Outside Temp'!B10903, IF(CECCZ="CZ13",'Outside Temp'!B10904))))</f>
        <v>72</v>
      </c>
      <c r="G10901" s="12">
        <f t="shared" si="3"/>
        <v>3</v>
      </c>
    </row>
    <row r="10902" ht="15.75" customHeight="1">
      <c r="A10902" s="13">
        <v>42238.583333333336</v>
      </c>
      <c r="B10902" s="73">
        <f t="shared" si="1"/>
        <v>42238</v>
      </c>
      <c r="C10902" s="74">
        <f>IF(NewCustomer="Yes", IF(COUNTIF($I$2:$I$11,B10902)&gt;0,0,WEEKDAY(B10902,2)),IF(COUNTIF($I$2:$I$21,B10902)&gt;0,0,WEEKDAY(B10902,2)))</f>
        <v>6</v>
      </c>
      <c r="D10902" s="74">
        <f t="shared" si="2"/>
        <v>14</v>
      </c>
      <c r="E10902" s="12">
        <f>IFERROR(VLOOKUP(A10902,'IDAR Meter Data'!$A:$B,2,1),"")</f>
        <v>180</v>
      </c>
      <c r="F10902" s="75">
        <f>IF(CECCZ="CZ03",'Outside Temp'!B10902,IF(CECCZ="CZ04",'Outside Temp'!B10903,IF(CECCZ="CZ12",'Outside Temp'!B10904, IF(CECCZ="CZ13",'Outside Temp'!B10905))))</f>
        <v>72</v>
      </c>
      <c r="G10902" s="12">
        <f t="shared" si="3"/>
        <v>3</v>
      </c>
    </row>
    <row r="10903" ht="15.75" customHeight="1">
      <c r="A10903" s="13">
        <v>42238.59375</v>
      </c>
      <c r="B10903" s="73">
        <f t="shared" si="1"/>
        <v>42238</v>
      </c>
      <c r="C10903" s="74">
        <f>IF(NewCustomer="Yes", IF(COUNTIF($I$2:$I$11,B10903)&gt;0,0,WEEKDAY(B10903,2)),IF(COUNTIF($I$2:$I$21,B10903)&gt;0,0,WEEKDAY(B10903,2)))</f>
        <v>6</v>
      </c>
      <c r="D10903" s="74">
        <f t="shared" si="2"/>
        <v>14</v>
      </c>
      <c r="E10903" s="12">
        <f>IFERROR(VLOOKUP(A10903,'IDAR Meter Data'!$A:$B,2,1),"")</f>
        <v>183</v>
      </c>
      <c r="F10903" s="75">
        <f>IF(CECCZ="CZ03",'Outside Temp'!B10903,IF(CECCZ="CZ04",'Outside Temp'!B10904,IF(CECCZ="CZ12",'Outside Temp'!B10905, IF(CECCZ="CZ13",'Outside Temp'!B10906))))</f>
        <v>72</v>
      </c>
      <c r="G10903" s="12">
        <f t="shared" si="3"/>
        <v>3</v>
      </c>
    </row>
    <row r="10904" ht="15.75" customHeight="1">
      <c r="A10904" s="13">
        <v>42238.604166666664</v>
      </c>
      <c r="B10904" s="73">
        <f t="shared" si="1"/>
        <v>42238</v>
      </c>
      <c r="C10904" s="74">
        <f>IF(NewCustomer="Yes", IF(COUNTIF($I$2:$I$11,B10904)&gt;0,0,WEEKDAY(B10904,2)),IF(COUNTIF($I$2:$I$21,B10904)&gt;0,0,WEEKDAY(B10904,2)))</f>
        <v>6</v>
      </c>
      <c r="D10904" s="74">
        <f t="shared" si="2"/>
        <v>14</v>
      </c>
      <c r="E10904" s="12">
        <f>IFERROR(VLOOKUP(A10904,'IDAR Meter Data'!$A:$B,2,1),"")</f>
        <v>198</v>
      </c>
      <c r="F10904" s="75">
        <f>IF(CECCZ="CZ03",'Outside Temp'!B10904,IF(CECCZ="CZ04",'Outside Temp'!B10905,IF(CECCZ="CZ12",'Outside Temp'!B10906, IF(CECCZ="CZ13",'Outside Temp'!B10907))))</f>
        <v>72</v>
      </c>
      <c r="G10904" s="12">
        <f t="shared" si="3"/>
        <v>3</v>
      </c>
    </row>
    <row r="10905" ht="15.75" customHeight="1">
      <c r="A10905" s="13">
        <v>42238.614583333336</v>
      </c>
      <c r="B10905" s="73">
        <f t="shared" si="1"/>
        <v>42238</v>
      </c>
      <c r="C10905" s="74">
        <f>IF(NewCustomer="Yes", IF(COUNTIF($I$2:$I$11,B10905)&gt;0,0,WEEKDAY(B10905,2)),IF(COUNTIF($I$2:$I$21,B10905)&gt;0,0,WEEKDAY(B10905,2)))</f>
        <v>6</v>
      </c>
      <c r="D10905" s="74">
        <f t="shared" si="2"/>
        <v>14</v>
      </c>
      <c r="E10905" s="12">
        <f>IFERROR(VLOOKUP(A10905,'IDAR Meter Data'!$A:$B,2,1),"")</f>
        <v>206</v>
      </c>
      <c r="F10905" s="75">
        <f>IF(CECCZ="CZ03",'Outside Temp'!B10905,IF(CECCZ="CZ04",'Outside Temp'!B10906,IF(CECCZ="CZ12",'Outside Temp'!B10907, IF(CECCZ="CZ13",'Outside Temp'!B10908))))</f>
        <v>72</v>
      </c>
      <c r="G10905" s="12">
        <f t="shared" si="3"/>
        <v>3</v>
      </c>
    </row>
    <row r="10906" ht="15.75" customHeight="1">
      <c r="A10906" s="13">
        <v>42238.625</v>
      </c>
      <c r="B10906" s="73">
        <f t="shared" si="1"/>
        <v>42238</v>
      </c>
      <c r="C10906" s="74">
        <f>IF(NewCustomer="Yes", IF(COUNTIF($I$2:$I$11,B10906)&gt;0,0,WEEKDAY(B10906,2)),IF(COUNTIF($I$2:$I$21,B10906)&gt;0,0,WEEKDAY(B10906,2)))</f>
        <v>6</v>
      </c>
      <c r="D10906" s="74">
        <f t="shared" si="2"/>
        <v>15</v>
      </c>
      <c r="E10906" s="12">
        <f>IFERROR(VLOOKUP(A10906,'IDAR Meter Data'!$A:$B,2,1),"")</f>
        <v>194</v>
      </c>
      <c r="F10906" s="75">
        <f>IF(CECCZ="CZ03",'Outside Temp'!B10906,IF(CECCZ="CZ04",'Outside Temp'!B10907,IF(CECCZ="CZ12",'Outside Temp'!B10908, IF(CECCZ="CZ13",'Outside Temp'!B10909))))</f>
        <v>71.93333333</v>
      </c>
      <c r="G10906" s="12">
        <f t="shared" si="3"/>
        <v>3</v>
      </c>
    </row>
    <row r="10907" ht="15.75" customHeight="1">
      <c r="A10907" s="13">
        <v>42238.635416666664</v>
      </c>
      <c r="B10907" s="73">
        <f t="shared" si="1"/>
        <v>42238</v>
      </c>
      <c r="C10907" s="74">
        <f>IF(NewCustomer="Yes", IF(COUNTIF($I$2:$I$11,B10907)&gt;0,0,WEEKDAY(B10907,2)),IF(COUNTIF($I$2:$I$21,B10907)&gt;0,0,WEEKDAY(B10907,2)))</f>
        <v>6</v>
      </c>
      <c r="D10907" s="74">
        <f t="shared" si="2"/>
        <v>15</v>
      </c>
      <c r="E10907" s="12">
        <f>IFERROR(VLOOKUP(A10907,'IDAR Meter Data'!$A:$B,2,1),"")</f>
        <v>192</v>
      </c>
      <c r="F10907" s="75">
        <f>IF(CECCZ="CZ03",'Outside Temp'!B10907,IF(CECCZ="CZ04",'Outside Temp'!B10908,IF(CECCZ="CZ12",'Outside Temp'!B10909, IF(CECCZ="CZ13",'Outside Temp'!B10910))))</f>
        <v>71.68333333</v>
      </c>
      <c r="G10907" s="12">
        <f t="shared" si="3"/>
        <v>3</v>
      </c>
    </row>
    <row r="10908" ht="15.75" customHeight="1">
      <c r="A10908" s="13">
        <v>42238.645833333336</v>
      </c>
      <c r="B10908" s="73">
        <f t="shared" si="1"/>
        <v>42238</v>
      </c>
      <c r="C10908" s="74">
        <f>IF(NewCustomer="Yes", IF(COUNTIF($I$2:$I$11,B10908)&gt;0,0,WEEKDAY(B10908,2)),IF(COUNTIF($I$2:$I$21,B10908)&gt;0,0,WEEKDAY(B10908,2)))</f>
        <v>6</v>
      </c>
      <c r="D10908" s="74">
        <f t="shared" si="2"/>
        <v>15</v>
      </c>
      <c r="E10908" s="12">
        <f>IFERROR(VLOOKUP(A10908,'IDAR Meter Data'!$A:$B,2,1),"")</f>
        <v>205</v>
      </c>
      <c r="F10908" s="75">
        <f>IF(CECCZ="CZ03",'Outside Temp'!B10908,IF(CECCZ="CZ04",'Outside Temp'!B10909,IF(CECCZ="CZ12",'Outside Temp'!B10910, IF(CECCZ="CZ13",'Outside Temp'!B10911))))</f>
        <v>71.43333333</v>
      </c>
      <c r="G10908" s="12">
        <f t="shared" si="3"/>
        <v>3</v>
      </c>
    </row>
    <row r="10909" ht="15.75" customHeight="1">
      <c r="A10909" s="13">
        <v>42238.65625</v>
      </c>
      <c r="B10909" s="73">
        <f t="shared" si="1"/>
        <v>42238</v>
      </c>
      <c r="C10909" s="74">
        <f>IF(NewCustomer="Yes", IF(COUNTIF($I$2:$I$11,B10909)&gt;0,0,WEEKDAY(B10909,2)),IF(COUNTIF($I$2:$I$21,B10909)&gt;0,0,WEEKDAY(B10909,2)))</f>
        <v>6</v>
      </c>
      <c r="D10909" s="74">
        <f t="shared" si="2"/>
        <v>15</v>
      </c>
      <c r="E10909" s="12">
        <f>IFERROR(VLOOKUP(A10909,'IDAR Meter Data'!$A:$B,2,1),"")</f>
        <v>200</v>
      </c>
      <c r="F10909" s="75">
        <f>IF(CECCZ="CZ03",'Outside Temp'!B10909,IF(CECCZ="CZ04",'Outside Temp'!B10910,IF(CECCZ="CZ12",'Outside Temp'!B10911, IF(CECCZ="CZ13",'Outside Temp'!B10912))))</f>
        <v>71.18333333</v>
      </c>
      <c r="G10909" s="12">
        <f t="shared" si="3"/>
        <v>3</v>
      </c>
    </row>
    <row r="10910" ht="15.75" customHeight="1">
      <c r="A10910" s="13">
        <v>42238.666666666664</v>
      </c>
      <c r="B10910" s="73">
        <f t="shared" si="1"/>
        <v>42238</v>
      </c>
      <c r="C10910" s="74">
        <f>IF(NewCustomer="Yes", IF(COUNTIF($I$2:$I$11,B10910)&gt;0,0,WEEKDAY(B10910,2)),IF(COUNTIF($I$2:$I$21,B10910)&gt;0,0,WEEKDAY(B10910,2)))</f>
        <v>6</v>
      </c>
      <c r="D10910" s="74">
        <f t="shared" si="2"/>
        <v>16</v>
      </c>
      <c r="E10910" s="12">
        <f>IFERROR(VLOOKUP(A10910,'IDAR Meter Data'!$A:$B,2,1),"")</f>
        <v>221</v>
      </c>
      <c r="F10910" s="75">
        <f>IF(CECCZ="CZ03",'Outside Temp'!B10910,IF(CECCZ="CZ04",'Outside Temp'!B10911,IF(CECCZ="CZ12",'Outside Temp'!B10912, IF(CECCZ="CZ13",'Outside Temp'!B10913))))</f>
        <v>70.86666667</v>
      </c>
      <c r="G10910" s="12">
        <f t="shared" si="3"/>
        <v>3</v>
      </c>
    </row>
    <row r="10911" ht="15.75" customHeight="1">
      <c r="A10911" s="13">
        <v>42238.677083333336</v>
      </c>
      <c r="B10911" s="73">
        <f t="shared" si="1"/>
        <v>42238</v>
      </c>
      <c r="C10911" s="74">
        <f>IF(NewCustomer="Yes", IF(COUNTIF($I$2:$I$11,B10911)&gt;0,0,WEEKDAY(B10911,2)),IF(COUNTIF($I$2:$I$21,B10911)&gt;0,0,WEEKDAY(B10911,2)))</f>
        <v>6</v>
      </c>
      <c r="D10911" s="74">
        <f t="shared" si="2"/>
        <v>16</v>
      </c>
      <c r="E10911" s="12">
        <f>IFERROR(VLOOKUP(A10911,'IDAR Meter Data'!$A:$B,2,1),"")</f>
        <v>204</v>
      </c>
      <c r="F10911" s="75">
        <f>IF(CECCZ="CZ03",'Outside Temp'!B10911,IF(CECCZ="CZ04",'Outside Temp'!B10912,IF(CECCZ="CZ12",'Outside Temp'!B10913, IF(CECCZ="CZ13",'Outside Temp'!B10914))))</f>
        <v>70.36666667</v>
      </c>
      <c r="G10911" s="12">
        <f t="shared" si="3"/>
        <v>3</v>
      </c>
    </row>
    <row r="10912" ht="15.75" customHeight="1">
      <c r="A10912" s="13">
        <v>42238.6875</v>
      </c>
      <c r="B10912" s="73">
        <f t="shared" si="1"/>
        <v>42238</v>
      </c>
      <c r="C10912" s="74">
        <f>IF(NewCustomer="Yes", IF(COUNTIF($I$2:$I$11,B10912)&gt;0,0,WEEKDAY(B10912,2)),IF(COUNTIF($I$2:$I$21,B10912)&gt;0,0,WEEKDAY(B10912,2)))</f>
        <v>6</v>
      </c>
      <c r="D10912" s="74">
        <f t="shared" si="2"/>
        <v>16</v>
      </c>
      <c r="E10912" s="12">
        <f>IFERROR(VLOOKUP(A10912,'IDAR Meter Data'!$A:$B,2,1),"")</f>
        <v>203</v>
      </c>
      <c r="F10912" s="75">
        <f>IF(CECCZ="CZ03",'Outside Temp'!B10912,IF(CECCZ="CZ04",'Outside Temp'!B10913,IF(CECCZ="CZ12",'Outside Temp'!B10914, IF(CECCZ="CZ13",'Outside Temp'!B10915))))</f>
        <v>69.86666667</v>
      </c>
      <c r="G10912" s="12">
        <f t="shared" si="3"/>
        <v>2</v>
      </c>
    </row>
    <row r="10913" ht="15.75" customHeight="1">
      <c r="A10913" s="13">
        <v>42238.697916666664</v>
      </c>
      <c r="B10913" s="73">
        <f t="shared" si="1"/>
        <v>42238</v>
      </c>
      <c r="C10913" s="74">
        <f>IF(NewCustomer="Yes", IF(COUNTIF($I$2:$I$11,B10913)&gt;0,0,WEEKDAY(B10913,2)),IF(COUNTIF($I$2:$I$21,B10913)&gt;0,0,WEEKDAY(B10913,2)))</f>
        <v>6</v>
      </c>
      <c r="D10913" s="74">
        <f t="shared" si="2"/>
        <v>16</v>
      </c>
      <c r="E10913" s="12">
        <f>IFERROR(VLOOKUP(A10913,'IDAR Meter Data'!$A:$B,2,1),"")</f>
        <v>201</v>
      </c>
      <c r="F10913" s="75">
        <f>IF(CECCZ="CZ03",'Outside Temp'!B10913,IF(CECCZ="CZ04",'Outside Temp'!B10914,IF(CECCZ="CZ12",'Outside Temp'!B10915, IF(CECCZ="CZ13",'Outside Temp'!B10916))))</f>
        <v>69.36666667</v>
      </c>
      <c r="G10913" s="12">
        <f t="shared" si="3"/>
        <v>2</v>
      </c>
    </row>
    <row r="10914" ht="15.75" customHeight="1">
      <c r="A10914" s="13">
        <v>42238.708333333336</v>
      </c>
      <c r="B10914" s="73">
        <f t="shared" si="1"/>
        <v>42238</v>
      </c>
      <c r="C10914" s="74">
        <f>IF(NewCustomer="Yes", IF(COUNTIF($I$2:$I$11,B10914)&gt;0,0,WEEKDAY(B10914,2)),IF(COUNTIF($I$2:$I$21,B10914)&gt;0,0,WEEKDAY(B10914,2)))</f>
        <v>6</v>
      </c>
      <c r="D10914" s="74">
        <f t="shared" si="2"/>
        <v>17</v>
      </c>
      <c r="E10914" s="12">
        <f>IFERROR(VLOOKUP(A10914,'IDAR Meter Data'!$A:$B,2,1),"")</f>
        <v>205</v>
      </c>
      <c r="F10914" s="75">
        <f>IF(CECCZ="CZ03",'Outside Temp'!B10914,IF(CECCZ="CZ04",'Outside Temp'!B10915,IF(CECCZ="CZ12",'Outside Temp'!B10916, IF(CECCZ="CZ13",'Outside Temp'!B10917))))</f>
        <v>68.8</v>
      </c>
      <c r="G10914" s="12">
        <f t="shared" si="3"/>
        <v>2</v>
      </c>
    </row>
    <row r="10915" ht="15.75" customHeight="1">
      <c r="A10915" s="13">
        <v>42238.71875</v>
      </c>
      <c r="B10915" s="73">
        <f t="shared" si="1"/>
        <v>42238</v>
      </c>
      <c r="C10915" s="74">
        <f>IF(NewCustomer="Yes", IF(COUNTIF($I$2:$I$11,B10915)&gt;0,0,WEEKDAY(B10915,2)),IF(COUNTIF($I$2:$I$21,B10915)&gt;0,0,WEEKDAY(B10915,2)))</f>
        <v>6</v>
      </c>
      <c r="D10915" s="74">
        <f t="shared" si="2"/>
        <v>17</v>
      </c>
      <c r="E10915" s="12">
        <f>IFERROR(VLOOKUP(A10915,'IDAR Meter Data'!$A:$B,2,1),"")</f>
        <v>224</v>
      </c>
      <c r="F10915" s="75">
        <f>IF(CECCZ="CZ03",'Outside Temp'!B10915,IF(CECCZ="CZ04",'Outside Temp'!B10916,IF(CECCZ="CZ12",'Outside Temp'!B10917, IF(CECCZ="CZ13",'Outside Temp'!B10918))))</f>
        <v>68.05</v>
      </c>
      <c r="G10915" s="12">
        <f t="shared" si="3"/>
        <v>2</v>
      </c>
    </row>
    <row r="10916" ht="15.75" customHeight="1">
      <c r="A10916" s="13">
        <v>42238.729166666664</v>
      </c>
      <c r="B10916" s="73">
        <f t="shared" si="1"/>
        <v>42238</v>
      </c>
      <c r="C10916" s="74">
        <f>IF(NewCustomer="Yes", IF(COUNTIF($I$2:$I$11,B10916)&gt;0,0,WEEKDAY(B10916,2)),IF(COUNTIF($I$2:$I$21,B10916)&gt;0,0,WEEKDAY(B10916,2)))</f>
        <v>6</v>
      </c>
      <c r="D10916" s="74">
        <f t="shared" si="2"/>
        <v>17</v>
      </c>
      <c r="E10916" s="12">
        <f>IFERROR(VLOOKUP(A10916,'IDAR Meter Data'!$A:$B,2,1),"")</f>
        <v>198</v>
      </c>
      <c r="F10916" s="75">
        <f>IF(CECCZ="CZ03",'Outside Temp'!B10916,IF(CECCZ="CZ04",'Outside Temp'!B10917,IF(CECCZ="CZ12",'Outside Temp'!B10918, IF(CECCZ="CZ13",'Outside Temp'!B10919))))</f>
        <v>67.3</v>
      </c>
      <c r="G10916" s="12">
        <f t="shared" si="3"/>
        <v>2</v>
      </c>
    </row>
    <row r="10917" ht="15.75" customHeight="1">
      <c r="A10917" s="13">
        <v>42238.739583333336</v>
      </c>
      <c r="B10917" s="73">
        <f t="shared" si="1"/>
        <v>42238</v>
      </c>
      <c r="C10917" s="74">
        <f>IF(NewCustomer="Yes", IF(COUNTIF($I$2:$I$11,B10917)&gt;0,0,WEEKDAY(B10917,2)),IF(COUNTIF($I$2:$I$21,B10917)&gt;0,0,WEEKDAY(B10917,2)))</f>
        <v>6</v>
      </c>
      <c r="D10917" s="74">
        <f t="shared" si="2"/>
        <v>17</v>
      </c>
      <c r="E10917" s="12">
        <f>IFERROR(VLOOKUP(A10917,'IDAR Meter Data'!$A:$B,2,1),"")</f>
        <v>214</v>
      </c>
      <c r="F10917" s="75">
        <f>IF(CECCZ="CZ03",'Outside Temp'!B10917,IF(CECCZ="CZ04",'Outside Temp'!B10918,IF(CECCZ="CZ12",'Outside Temp'!B10919, IF(CECCZ="CZ13",'Outside Temp'!B10920))))</f>
        <v>66.55</v>
      </c>
      <c r="G10917" s="12">
        <f t="shared" si="3"/>
        <v>2</v>
      </c>
    </row>
    <row r="10918" ht="15.75" customHeight="1">
      <c r="A10918" s="13">
        <v>42238.75</v>
      </c>
      <c r="B10918" s="73">
        <f t="shared" si="1"/>
        <v>42238</v>
      </c>
      <c r="C10918" s="74">
        <f>IF(NewCustomer="Yes", IF(COUNTIF($I$2:$I$11,B10918)&gt;0,0,WEEKDAY(B10918,2)),IF(COUNTIF($I$2:$I$21,B10918)&gt;0,0,WEEKDAY(B10918,2)))</f>
        <v>6</v>
      </c>
      <c r="D10918" s="74">
        <f t="shared" si="2"/>
        <v>18</v>
      </c>
      <c r="E10918" s="12">
        <f>IFERROR(VLOOKUP(A10918,'IDAR Meter Data'!$A:$B,2,1),"")</f>
        <v>205</v>
      </c>
      <c r="F10918" s="75">
        <f>IF(CECCZ="CZ03",'Outside Temp'!B10918,IF(CECCZ="CZ04",'Outside Temp'!B10919,IF(CECCZ="CZ12",'Outside Temp'!B10920, IF(CECCZ="CZ13",'Outside Temp'!B10921))))</f>
        <v>65.73333333</v>
      </c>
      <c r="G10918" s="12">
        <f t="shared" si="3"/>
        <v>2</v>
      </c>
    </row>
    <row r="10919" ht="15.75" customHeight="1">
      <c r="A10919" s="13">
        <v>42238.760416666664</v>
      </c>
      <c r="B10919" s="73">
        <f t="shared" si="1"/>
        <v>42238</v>
      </c>
      <c r="C10919" s="74">
        <f>IF(NewCustomer="Yes", IF(COUNTIF($I$2:$I$11,B10919)&gt;0,0,WEEKDAY(B10919,2)),IF(COUNTIF($I$2:$I$21,B10919)&gt;0,0,WEEKDAY(B10919,2)))</f>
        <v>6</v>
      </c>
      <c r="D10919" s="74">
        <f t="shared" si="2"/>
        <v>18</v>
      </c>
      <c r="E10919" s="12">
        <f>IFERROR(VLOOKUP(A10919,'IDAR Meter Data'!$A:$B,2,1),"")</f>
        <v>189</v>
      </c>
      <c r="F10919" s="75">
        <f>IF(CECCZ="CZ03",'Outside Temp'!B10919,IF(CECCZ="CZ04",'Outside Temp'!B10920,IF(CECCZ="CZ12",'Outside Temp'!B10921, IF(CECCZ="CZ13",'Outside Temp'!B10922))))</f>
        <v>64.73333333</v>
      </c>
      <c r="G10919" s="12">
        <f t="shared" si="3"/>
        <v>1</v>
      </c>
    </row>
    <row r="10920" ht="15.75" customHeight="1">
      <c r="A10920" s="13">
        <v>42238.770833333336</v>
      </c>
      <c r="B10920" s="73">
        <f t="shared" si="1"/>
        <v>42238</v>
      </c>
      <c r="C10920" s="74">
        <f>IF(NewCustomer="Yes", IF(COUNTIF($I$2:$I$11,B10920)&gt;0,0,WEEKDAY(B10920,2)),IF(COUNTIF($I$2:$I$21,B10920)&gt;0,0,WEEKDAY(B10920,2)))</f>
        <v>6</v>
      </c>
      <c r="D10920" s="74">
        <f t="shared" si="2"/>
        <v>18</v>
      </c>
      <c r="E10920" s="12">
        <f>IFERROR(VLOOKUP(A10920,'IDAR Meter Data'!$A:$B,2,1),"")</f>
        <v>199</v>
      </c>
      <c r="F10920" s="75">
        <f>IF(CECCZ="CZ03",'Outside Temp'!B10920,IF(CECCZ="CZ04",'Outside Temp'!B10921,IF(CECCZ="CZ12",'Outside Temp'!B10922, IF(CECCZ="CZ13",'Outside Temp'!B10923))))</f>
        <v>63.73333333</v>
      </c>
      <c r="G10920" s="12">
        <f t="shared" si="3"/>
        <v>1</v>
      </c>
    </row>
    <row r="10921" ht="15.75" customHeight="1">
      <c r="A10921" s="13">
        <v>42238.78125</v>
      </c>
      <c r="B10921" s="73">
        <f t="shared" si="1"/>
        <v>42238</v>
      </c>
      <c r="C10921" s="74">
        <f>IF(NewCustomer="Yes", IF(COUNTIF($I$2:$I$11,B10921)&gt;0,0,WEEKDAY(B10921,2)),IF(COUNTIF($I$2:$I$21,B10921)&gt;0,0,WEEKDAY(B10921,2)))</f>
        <v>6</v>
      </c>
      <c r="D10921" s="74">
        <f t="shared" si="2"/>
        <v>18</v>
      </c>
      <c r="E10921" s="12">
        <f>IFERROR(VLOOKUP(A10921,'IDAR Meter Data'!$A:$B,2,1),"")</f>
        <v>195</v>
      </c>
      <c r="F10921" s="75">
        <f>IF(CECCZ="CZ03",'Outside Temp'!B10921,IF(CECCZ="CZ04",'Outside Temp'!B10922,IF(CECCZ="CZ12",'Outside Temp'!B10923, IF(CECCZ="CZ13",'Outside Temp'!B10924))))</f>
        <v>62.73333333</v>
      </c>
      <c r="G10921" s="12">
        <f t="shared" si="3"/>
        <v>1</v>
      </c>
    </row>
    <row r="10922" ht="15.75" customHeight="1">
      <c r="A10922" s="13">
        <v>42238.791666666664</v>
      </c>
      <c r="B10922" s="73">
        <f t="shared" si="1"/>
        <v>42238</v>
      </c>
      <c r="C10922" s="74">
        <f>IF(NewCustomer="Yes", IF(COUNTIF($I$2:$I$11,B10922)&gt;0,0,WEEKDAY(B10922,2)),IF(COUNTIF($I$2:$I$21,B10922)&gt;0,0,WEEKDAY(B10922,2)))</f>
        <v>6</v>
      </c>
      <c r="D10922" s="74">
        <f t="shared" si="2"/>
        <v>19</v>
      </c>
      <c r="E10922" s="12">
        <f>IFERROR(VLOOKUP(A10922,'IDAR Meter Data'!$A:$B,2,1),"")</f>
        <v>205</v>
      </c>
      <c r="F10922" s="75">
        <f>IF(CECCZ="CZ03",'Outside Temp'!B10922,IF(CECCZ="CZ04",'Outside Temp'!B10923,IF(CECCZ="CZ12",'Outside Temp'!B10924, IF(CECCZ="CZ13",'Outside Temp'!B10925))))</f>
        <v>62</v>
      </c>
      <c r="G10922" s="12">
        <f t="shared" si="3"/>
        <v>1</v>
      </c>
    </row>
    <row r="10923" ht="15.75" customHeight="1">
      <c r="A10923" s="13">
        <v>42238.802083333336</v>
      </c>
      <c r="B10923" s="73">
        <f t="shared" si="1"/>
        <v>42238</v>
      </c>
      <c r="C10923" s="74">
        <f>IF(NewCustomer="Yes", IF(COUNTIF($I$2:$I$11,B10923)&gt;0,0,WEEKDAY(B10923,2)),IF(COUNTIF($I$2:$I$21,B10923)&gt;0,0,WEEKDAY(B10923,2)))</f>
        <v>6</v>
      </c>
      <c r="D10923" s="74">
        <f t="shared" si="2"/>
        <v>19</v>
      </c>
      <c r="E10923" s="12">
        <f>IFERROR(VLOOKUP(A10923,'IDAR Meter Data'!$A:$B,2,1),"")</f>
        <v>189</v>
      </c>
      <c r="F10923" s="75">
        <f>IF(CECCZ="CZ03",'Outside Temp'!B10923,IF(CECCZ="CZ04",'Outside Temp'!B10924,IF(CECCZ="CZ12",'Outside Temp'!B10925, IF(CECCZ="CZ13",'Outside Temp'!B10926))))</f>
        <v>62</v>
      </c>
      <c r="G10923" s="12">
        <f t="shared" si="3"/>
        <v>1</v>
      </c>
    </row>
    <row r="10924" ht="15.75" customHeight="1">
      <c r="A10924" s="13">
        <v>42238.8125</v>
      </c>
      <c r="B10924" s="73">
        <f t="shared" si="1"/>
        <v>42238</v>
      </c>
      <c r="C10924" s="74">
        <f>IF(NewCustomer="Yes", IF(COUNTIF($I$2:$I$11,B10924)&gt;0,0,WEEKDAY(B10924,2)),IF(COUNTIF($I$2:$I$21,B10924)&gt;0,0,WEEKDAY(B10924,2)))</f>
        <v>6</v>
      </c>
      <c r="D10924" s="74">
        <f t="shared" si="2"/>
        <v>19</v>
      </c>
      <c r="E10924" s="12">
        <f>IFERROR(VLOOKUP(A10924,'IDAR Meter Data'!$A:$B,2,1),"")</f>
        <v>192</v>
      </c>
      <c r="F10924" s="75">
        <f>IF(CECCZ="CZ03",'Outside Temp'!B10924,IF(CECCZ="CZ04",'Outside Temp'!B10925,IF(CECCZ="CZ12",'Outside Temp'!B10926, IF(CECCZ="CZ13",'Outside Temp'!B10927))))</f>
        <v>62</v>
      </c>
      <c r="G10924" s="12">
        <f t="shared" si="3"/>
        <v>1</v>
      </c>
    </row>
    <row r="10925" ht="15.75" customHeight="1">
      <c r="A10925" s="13">
        <v>42238.822916666664</v>
      </c>
      <c r="B10925" s="73">
        <f t="shared" si="1"/>
        <v>42238</v>
      </c>
      <c r="C10925" s="74">
        <f>IF(NewCustomer="Yes", IF(COUNTIF($I$2:$I$11,B10925)&gt;0,0,WEEKDAY(B10925,2)),IF(COUNTIF($I$2:$I$21,B10925)&gt;0,0,WEEKDAY(B10925,2)))</f>
        <v>6</v>
      </c>
      <c r="D10925" s="74">
        <f t="shared" si="2"/>
        <v>19</v>
      </c>
      <c r="E10925" s="12">
        <f>IFERROR(VLOOKUP(A10925,'IDAR Meter Data'!$A:$B,2,1),"")</f>
        <v>186</v>
      </c>
      <c r="F10925" s="75">
        <f>IF(CECCZ="CZ03",'Outside Temp'!B10925,IF(CECCZ="CZ04",'Outside Temp'!B10926,IF(CECCZ="CZ12",'Outside Temp'!B10927, IF(CECCZ="CZ13",'Outside Temp'!B10928))))</f>
        <v>62</v>
      </c>
      <c r="G10925" s="12">
        <f t="shared" si="3"/>
        <v>1</v>
      </c>
    </row>
    <row r="10926" ht="15.75" customHeight="1">
      <c r="A10926" s="13">
        <v>42238.833333333336</v>
      </c>
      <c r="B10926" s="73">
        <f t="shared" si="1"/>
        <v>42238</v>
      </c>
      <c r="C10926" s="74">
        <f>IF(NewCustomer="Yes", IF(COUNTIF($I$2:$I$11,B10926)&gt;0,0,WEEKDAY(B10926,2)),IF(COUNTIF($I$2:$I$21,B10926)&gt;0,0,WEEKDAY(B10926,2)))</f>
        <v>6</v>
      </c>
      <c r="D10926" s="74">
        <f t="shared" si="2"/>
        <v>20</v>
      </c>
      <c r="E10926" s="12">
        <f>IFERROR(VLOOKUP(A10926,'IDAR Meter Data'!$A:$B,2,1),"")</f>
        <v>185</v>
      </c>
      <c r="F10926" s="75">
        <f>IF(CECCZ="CZ03",'Outside Temp'!B10926,IF(CECCZ="CZ04",'Outside Temp'!B10927,IF(CECCZ="CZ12",'Outside Temp'!B10928, IF(CECCZ="CZ13",'Outside Temp'!B10929))))</f>
        <v>62</v>
      </c>
      <c r="G10926" s="12">
        <f t="shared" si="3"/>
        <v>1</v>
      </c>
    </row>
    <row r="10927" ht="15.75" customHeight="1">
      <c r="A10927" s="13">
        <v>42238.84375</v>
      </c>
      <c r="B10927" s="73">
        <f t="shared" si="1"/>
        <v>42238</v>
      </c>
      <c r="C10927" s="74">
        <f>IF(NewCustomer="Yes", IF(COUNTIF($I$2:$I$11,B10927)&gt;0,0,WEEKDAY(B10927,2)),IF(COUNTIF($I$2:$I$21,B10927)&gt;0,0,WEEKDAY(B10927,2)))</f>
        <v>6</v>
      </c>
      <c r="D10927" s="74">
        <f t="shared" si="2"/>
        <v>20</v>
      </c>
      <c r="E10927" s="12">
        <f>IFERROR(VLOOKUP(A10927,'IDAR Meter Data'!$A:$B,2,1),"")</f>
        <v>195</v>
      </c>
      <c r="F10927" s="75">
        <f>IF(CECCZ="CZ03",'Outside Temp'!B10927,IF(CECCZ="CZ04",'Outside Temp'!B10928,IF(CECCZ="CZ12",'Outside Temp'!B10929, IF(CECCZ="CZ13",'Outside Temp'!B10930))))</f>
        <v>62</v>
      </c>
      <c r="G10927" s="12">
        <f t="shared" si="3"/>
        <v>1</v>
      </c>
    </row>
    <row r="10928" ht="15.75" customHeight="1">
      <c r="A10928" s="13">
        <v>42238.854166666664</v>
      </c>
      <c r="B10928" s="73">
        <f t="shared" si="1"/>
        <v>42238</v>
      </c>
      <c r="C10928" s="74">
        <f>IF(NewCustomer="Yes", IF(COUNTIF($I$2:$I$11,B10928)&gt;0,0,WEEKDAY(B10928,2)),IF(COUNTIF($I$2:$I$21,B10928)&gt;0,0,WEEKDAY(B10928,2)))</f>
        <v>6</v>
      </c>
      <c r="D10928" s="74">
        <f t="shared" si="2"/>
        <v>20</v>
      </c>
      <c r="E10928" s="12">
        <f>IFERROR(VLOOKUP(A10928,'IDAR Meter Data'!$A:$B,2,1),"")</f>
        <v>191</v>
      </c>
      <c r="F10928" s="75">
        <f>IF(CECCZ="CZ03",'Outside Temp'!B10928,IF(CECCZ="CZ04",'Outside Temp'!B10929,IF(CECCZ="CZ12",'Outside Temp'!B10930, IF(CECCZ="CZ13",'Outside Temp'!B10931))))</f>
        <v>62</v>
      </c>
      <c r="G10928" s="12">
        <f t="shared" si="3"/>
        <v>1</v>
      </c>
    </row>
    <row r="10929" ht="15.75" customHeight="1">
      <c r="A10929" s="13">
        <v>42238.864583333336</v>
      </c>
      <c r="B10929" s="73">
        <f t="shared" si="1"/>
        <v>42238</v>
      </c>
      <c r="C10929" s="74">
        <f>IF(NewCustomer="Yes", IF(COUNTIF($I$2:$I$11,B10929)&gt;0,0,WEEKDAY(B10929,2)),IF(COUNTIF($I$2:$I$21,B10929)&gt;0,0,WEEKDAY(B10929,2)))</f>
        <v>6</v>
      </c>
      <c r="D10929" s="74">
        <f t="shared" si="2"/>
        <v>20</v>
      </c>
      <c r="E10929" s="12">
        <f>IFERROR(VLOOKUP(A10929,'IDAR Meter Data'!$A:$B,2,1),"")</f>
        <v>176</v>
      </c>
      <c r="F10929" s="75">
        <f>IF(CECCZ="CZ03",'Outside Temp'!B10929,IF(CECCZ="CZ04",'Outside Temp'!B10930,IF(CECCZ="CZ12",'Outside Temp'!B10931, IF(CECCZ="CZ13",'Outside Temp'!B10932))))</f>
        <v>62</v>
      </c>
      <c r="G10929" s="12">
        <f t="shared" si="3"/>
        <v>1</v>
      </c>
    </row>
    <row r="10930" ht="15.75" customHeight="1">
      <c r="A10930" s="13">
        <v>42238.875</v>
      </c>
      <c r="B10930" s="73">
        <f t="shared" si="1"/>
        <v>42238</v>
      </c>
      <c r="C10930" s="74">
        <f>IF(NewCustomer="Yes", IF(COUNTIF($I$2:$I$11,B10930)&gt;0,0,WEEKDAY(B10930,2)),IF(COUNTIF($I$2:$I$21,B10930)&gt;0,0,WEEKDAY(B10930,2)))</f>
        <v>6</v>
      </c>
      <c r="D10930" s="74">
        <f t="shared" si="2"/>
        <v>21</v>
      </c>
      <c r="E10930" s="12">
        <f>IFERROR(VLOOKUP(A10930,'IDAR Meter Data'!$A:$B,2,1),"")</f>
        <v>179</v>
      </c>
      <c r="F10930" s="75">
        <f>IF(CECCZ="CZ03",'Outside Temp'!B10930,IF(CECCZ="CZ04",'Outside Temp'!B10931,IF(CECCZ="CZ12",'Outside Temp'!B10932, IF(CECCZ="CZ13",'Outside Temp'!B10933))))</f>
        <v>61.93333333</v>
      </c>
      <c r="G10930" s="12">
        <f t="shared" si="3"/>
        <v>1</v>
      </c>
    </row>
    <row r="10931" ht="15.75" customHeight="1">
      <c r="A10931" s="13">
        <v>42238.885416666664</v>
      </c>
      <c r="B10931" s="73">
        <f t="shared" si="1"/>
        <v>42238</v>
      </c>
      <c r="C10931" s="74">
        <f>IF(NewCustomer="Yes", IF(COUNTIF($I$2:$I$11,B10931)&gt;0,0,WEEKDAY(B10931,2)),IF(COUNTIF($I$2:$I$21,B10931)&gt;0,0,WEEKDAY(B10931,2)))</f>
        <v>6</v>
      </c>
      <c r="D10931" s="74">
        <f t="shared" si="2"/>
        <v>21</v>
      </c>
      <c r="E10931" s="12">
        <f>IFERROR(VLOOKUP(A10931,'IDAR Meter Data'!$A:$B,2,1),"")</f>
        <v>187</v>
      </c>
      <c r="F10931" s="75">
        <f>IF(CECCZ="CZ03",'Outside Temp'!B10931,IF(CECCZ="CZ04",'Outside Temp'!B10932,IF(CECCZ="CZ12",'Outside Temp'!B10933, IF(CECCZ="CZ13",'Outside Temp'!B10934))))</f>
        <v>61.68333333</v>
      </c>
      <c r="G10931" s="12">
        <f t="shared" si="3"/>
        <v>1</v>
      </c>
    </row>
    <row r="10932" ht="15.75" customHeight="1">
      <c r="A10932" s="13">
        <v>42238.895833333336</v>
      </c>
      <c r="B10932" s="73">
        <f t="shared" si="1"/>
        <v>42238</v>
      </c>
      <c r="C10932" s="74">
        <f>IF(NewCustomer="Yes", IF(COUNTIF($I$2:$I$11,B10932)&gt;0,0,WEEKDAY(B10932,2)),IF(COUNTIF($I$2:$I$21,B10932)&gt;0,0,WEEKDAY(B10932,2)))</f>
        <v>6</v>
      </c>
      <c r="D10932" s="74">
        <f t="shared" si="2"/>
        <v>21</v>
      </c>
      <c r="E10932" s="12">
        <f>IFERROR(VLOOKUP(A10932,'IDAR Meter Data'!$A:$B,2,1),"")</f>
        <v>185</v>
      </c>
      <c r="F10932" s="75">
        <f>IF(CECCZ="CZ03",'Outside Temp'!B10932,IF(CECCZ="CZ04",'Outside Temp'!B10933,IF(CECCZ="CZ12",'Outside Temp'!B10934, IF(CECCZ="CZ13",'Outside Temp'!B10935))))</f>
        <v>61.43333333</v>
      </c>
      <c r="G10932" s="12">
        <f t="shared" si="3"/>
        <v>1</v>
      </c>
    </row>
    <row r="10933" ht="15.75" customHeight="1">
      <c r="A10933" s="13">
        <v>42238.90625</v>
      </c>
      <c r="B10933" s="73">
        <f t="shared" si="1"/>
        <v>42238</v>
      </c>
      <c r="C10933" s="74">
        <f>IF(NewCustomer="Yes", IF(COUNTIF($I$2:$I$11,B10933)&gt;0,0,WEEKDAY(B10933,2)),IF(COUNTIF($I$2:$I$21,B10933)&gt;0,0,WEEKDAY(B10933,2)))</f>
        <v>6</v>
      </c>
      <c r="D10933" s="74">
        <f t="shared" si="2"/>
        <v>21</v>
      </c>
      <c r="E10933" s="12">
        <f>IFERROR(VLOOKUP(A10933,'IDAR Meter Data'!$A:$B,2,1),"")</f>
        <v>177</v>
      </c>
      <c r="F10933" s="75">
        <f>IF(CECCZ="CZ03",'Outside Temp'!B10933,IF(CECCZ="CZ04",'Outside Temp'!B10934,IF(CECCZ="CZ12",'Outside Temp'!B10935, IF(CECCZ="CZ13",'Outside Temp'!B10936))))</f>
        <v>61.18333333</v>
      </c>
      <c r="G10933" s="12">
        <f t="shared" si="3"/>
        <v>1</v>
      </c>
    </row>
    <row r="10934" ht="15.75" customHeight="1">
      <c r="A10934" s="13">
        <v>42238.916666666664</v>
      </c>
      <c r="B10934" s="73">
        <f t="shared" si="1"/>
        <v>42238</v>
      </c>
      <c r="C10934" s="74">
        <f>IF(NewCustomer="Yes", IF(COUNTIF($I$2:$I$11,B10934)&gt;0,0,WEEKDAY(B10934,2)),IF(COUNTIF($I$2:$I$21,B10934)&gt;0,0,WEEKDAY(B10934,2)))</f>
        <v>6</v>
      </c>
      <c r="D10934" s="74">
        <f t="shared" si="2"/>
        <v>22</v>
      </c>
      <c r="E10934" s="12">
        <f>IFERROR(VLOOKUP(A10934,'IDAR Meter Data'!$A:$B,2,1),"")</f>
        <v>178</v>
      </c>
      <c r="F10934" s="75">
        <f>IF(CECCZ="CZ03",'Outside Temp'!B10934,IF(CECCZ="CZ04",'Outside Temp'!B10935,IF(CECCZ="CZ12",'Outside Temp'!B10936, IF(CECCZ="CZ13",'Outside Temp'!B10937))))</f>
        <v>61</v>
      </c>
      <c r="G10934" s="12">
        <f t="shared" si="3"/>
        <v>1</v>
      </c>
    </row>
    <row r="10935" ht="15.75" customHeight="1">
      <c r="A10935" s="13">
        <v>42238.927083333336</v>
      </c>
      <c r="B10935" s="73">
        <f t="shared" si="1"/>
        <v>42238</v>
      </c>
      <c r="C10935" s="74">
        <f>IF(NewCustomer="Yes", IF(COUNTIF($I$2:$I$11,B10935)&gt;0,0,WEEKDAY(B10935,2)),IF(COUNTIF($I$2:$I$21,B10935)&gt;0,0,WEEKDAY(B10935,2)))</f>
        <v>6</v>
      </c>
      <c r="D10935" s="74">
        <f t="shared" si="2"/>
        <v>22</v>
      </c>
      <c r="E10935" s="12">
        <f>IFERROR(VLOOKUP(A10935,'IDAR Meter Data'!$A:$B,2,1),"")</f>
        <v>166</v>
      </c>
      <c r="F10935" s="75">
        <f>IF(CECCZ="CZ03",'Outside Temp'!B10935,IF(CECCZ="CZ04",'Outside Temp'!B10936,IF(CECCZ="CZ12",'Outside Temp'!B10937, IF(CECCZ="CZ13",'Outside Temp'!B10938))))</f>
        <v>61</v>
      </c>
      <c r="G10935" s="12">
        <f t="shared" si="3"/>
        <v>1</v>
      </c>
    </row>
    <row r="10936" ht="15.75" customHeight="1">
      <c r="A10936" s="13">
        <v>42238.9375</v>
      </c>
      <c r="B10936" s="73">
        <f t="shared" si="1"/>
        <v>42238</v>
      </c>
      <c r="C10936" s="74">
        <f>IF(NewCustomer="Yes", IF(COUNTIF($I$2:$I$11,B10936)&gt;0,0,WEEKDAY(B10936,2)),IF(COUNTIF($I$2:$I$21,B10936)&gt;0,0,WEEKDAY(B10936,2)))</f>
        <v>6</v>
      </c>
      <c r="D10936" s="74">
        <f t="shared" si="2"/>
        <v>22</v>
      </c>
      <c r="E10936" s="12">
        <f>IFERROR(VLOOKUP(A10936,'IDAR Meter Data'!$A:$B,2,1),"")</f>
        <v>184</v>
      </c>
      <c r="F10936" s="75">
        <f>IF(CECCZ="CZ03",'Outside Temp'!B10936,IF(CECCZ="CZ04",'Outside Temp'!B10937,IF(CECCZ="CZ12",'Outside Temp'!B10938, IF(CECCZ="CZ13",'Outside Temp'!B10939))))</f>
        <v>61</v>
      </c>
      <c r="G10936" s="12">
        <f t="shared" si="3"/>
        <v>1</v>
      </c>
    </row>
    <row r="10937" ht="15.75" customHeight="1">
      <c r="A10937" s="13">
        <v>42238.947916666664</v>
      </c>
      <c r="B10937" s="73">
        <f t="shared" si="1"/>
        <v>42238</v>
      </c>
      <c r="C10937" s="74">
        <f>IF(NewCustomer="Yes", IF(COUNTIF($I$2:$I$11,B10937)&gt;0,0,WEEKDAY(B10937,2)),IF(COUNTIF($I$2:$I$21,B10937)&gt;0,0,WEEKDAY(B10937,2)))</f>
        <v>6</v>
      </c>
      <c r="D10937" s="74">
        <f t="shared" si="2"/>
        <v>22</v>
      </c>
      <c r="E10937" s="12">
        <f>IFERROR(VLOOKUP(A10937,'IDAR Meter Data'!$A:$B,2,1),"")</f>
        <v>175</v>
      </c>
      <c r="F10937" s="75">
        <f>IF(CECCZ="CZ03",'Outside Temp'!B10937,IF(CECCZ="CZ04",'Outside Temp'!B10938,IF(CECCZ="CZ12",'Outside Temp'!B10939, IF(CECCZ="CZ13",'Outside Temp'!B10940))))</f>
        <v>61</v>
      </c>
      <c r="G10937" s="12">
        <f t="shared" si="3"/>
        <v>1</v>
      </c>
    </row>
    <row r="10938" ht="15.75" customHeight="1">
      <c r="A10938" s="13">
        <v>42238.958333333336</v>
      </c>
      <c r="B10938" s="73">
        <f t="shared" si="1"/>
        <v>42238</v>
      </c>
      <c r="C10938" s="74">
        <f>IF(NewCustomer="Yes", IF(COUNTIF($I$2:$I$11,B10938)&gt;0,0,WEEKDAY(B10938,2)),IF(COUNTIF($I$2:$I$21,B10938)&gt;0,0,WEEKDAY(B10938,2)))</f>
        <v>6</v>
      </c>
      <c r="D10938" s="74">
        <f t="shared" si="2"/>
        <v>23</v>
      </c>
      <c r="E10938" s="12">
        <f>IFERROR(VLOOKUP(A10938,'IDAR Meter Data'!$A:$B,2,1),"")</f>
        <v>163</v>
      </c>
      <c r="F10938" s="75">
        <f>IF(CECCZ="CZ03",'Outside Temp'!B10938,IF(CECCZ="CZ04",'Outside Temp'!B10939,IF(CECCZ="CZ12",'Outside Temp'!B10940, IF(CECCZ="CZ13",'Outside Temp'!B10941))))</f>
        <v>61</v>
      </c>
      <c r="G10938" s="12">
        <f t="shared" si="3"/>
        <v>1</v>
      </c>
    </row>
    <row r="10939" ht="15.75" customHeight="1">
      <c r="A10939" s="13">
        <v>42238.96875</v>
      </c>
      <c r="B10939" s="73">
        <f t="shared" si="1"/>
        <v>42238</v>
      </c>
      <c r="C10939" s="74">
        <f>IF(NewCustomer="Yes", IF(COUNTIF($I$2:$I$11,B10939)&gt;0,0,WEEKDAY(B10939,2)),IF(COUNTIF($I$2:$I$21,B10939)&gt;0,0,WEEKDAY(B10939,2)))</f>
        <v>6</v>
      </c>
      <c r="D10939" s="74">
        <f t="shared" si="2"/>
        <v>23</v>
      </c>
      <c r="E10939" s="12">
        <f>IFERROR(VLOOKUP(A10939,'IDAR Meter Data'!$A:$B,2,1),"")</f>
        <v>162</v>
      </c>
      <c r="F10939" s="75">
        <f>IF(CECCZ="CZ03",'Outside Temp'!B10939,IF(CECCZ="CZ04",'Outside Temp'!B10940,IF(CECCZ="CZ12",'Outside Temp'!B10941, IF(CECCZ="CZ13",'Outside Temp'!B10942))))</f>
        <v>61</v>
      </c>
      <c r="G10939" s="12">
        <f t="shared" si="3"/>
        <v>1</v>
      </c>
    </row>
    <row r="10940" ht="15.75" customHeight="1">
      <c r="A10940" s="13">
        <v>42238.979166666664</v>
      </c>
      <c r="B10940" s="73">
        <f t="shared" si="1"/>
        <v>42238</v>
      </c>
      <c r="C10940" s="74">
        <f>IF(NewCustomer="Yes", IF(COUNTIF($I$2:$I$11,B10940)&gt;0,0,WEEKDAY(B10940,2)),IF(COUNTIF($I$2:$I$21,B10940)&gt;0,0,WEEKDAY(B10940,2)))</f>
        <v>6</v>
      </c>
      <c r="D10940" s="74">
        <f t="shared" si="2"/>
        <v>23</v>
      </c>
      <c r="E10940" s="12">
        <f>IFERROR(VLOOKUP(A10940,'IDAR Meter Data'!$A:$B,2,1),"")</f>
        <v>174</v>
      </c>
      <c r="F10940" s="75">
        <f>IF(CECCZ="CZ03",'Outside Temp'!B10940,IF(CECCZ="CZ04",'Outside Temp'!B10941,IF(CECCZ="CZ12",'Outside Temp'!B10942, IF(CECCZ="CZ13",'Outside Temp'!B10943))))</f>
        <v>61</v>
      </c>
      <c r="G10940" s="12">
        <f t="shared" si="3"/>
        <v>1</v>
      </c>
    </row>
    <row r="10941" ht="15.75" customHeight="1">
      <c r="A10941" s="13">
        <v>42238.989583333336</v>
      </c>
      <c r="B10941" s="73">
        <f t="shared" si="1"/>
        <v>42238</v>
      </c>
      <c r="C10941" s="74">
        <f>IF(NewCustomer="Yes", IF(COUNTIF($I$2:$I$11,B10941)&gt;0,0,WEEKDAY(B10941,2)),IF(COUNTIF($I$2:$I$21,B10941)&gt;0,0,WEEKDAY(B10941,2)))</f>
        <v>6</v>
      </c>
      <c r="D10941" s="74">
        <f t="shared" si="2"/>
        <v>23</v>
      </c>
      <c r="E10941" s="12">
        <f>IFERROR(VLOOKUP(A10941,'IDAR Meter Data'!$A:$B,2,1),"")</f>
        <v>177</v>
      </c>
      <c r="F10941" s="75">
        <f>IF(CECCZ="CZ03",'Outside Temp'!B10941,IF(CECCZ="CZ04",'Outside Temp'!B10942,IF(CECCZ="CZ12",'Outside Temp'!B10943, IF(CECCZ="CZ13",'Outside Temp'!B10944))))</f>
        <v>61</v>
      </c>
      <c r="G10941" s="12">
        <f t="shared" si="3"/>
        <v>1</v>
      </c>
    </row>
    <row r="10942" ht="15.75" customHeight="1">
      <c r="A10942" s="13">
        <v>42239.0</v>
      </c>
      <c r="B10942" s="73">
        <f t="shared" si="1"/>
        <v>42239</v>
      </c>
      <c r="C10942" s="74">
        <f>IF(NewCustomer="Yes", IF(COUNTIF($I$2:$I$11,B10942)&gt;0,0,WEEKDAY(B10942,2)),IF(COUNTIF($I$2:$I$21,B10942)&gt;0,0,WEEKDAY(B10942,2)))</f>
        <v>7</v>
      </c>
      <c r="D10942" s="74">
        <f t="shared" si="2"/>
        <v>0</v>
      </c>
      <c r="E10942" s="12">
        <f>IFERROR(VLOOKUP(A10942,'IDAR Meter Data'!$A:$B,2,1),"")</f>
        <v>158</v>
      </c>
      <c r="F10942" s="75">
        <f>IF(CECCZ="CZ03",'Outside Temp'!B10942,IF(CECCZ="CZ04",'Outside Temp'!B10943,IF(CECCZ="CZ12",'Outside Temp'!B10944, IF(CECCZ="CZ13",'Outside Temp'!B10945))))</f>
        <v>61</v>
      </c>
      <c r="G10942" s="12">
        <f t="shared" si="3"/>
        <v>1</v>
      </c>
    </row>
    <row r="10943" ht="15.75" customHeight="1">
      <c r="A10943" s="13">
        <v>42239.010416666664</v>
      </c>
      <c r="B10943" s="73">
        <f t="shared" si="1"/>
        <v>42239</v>
      </c>
      <c r="C10943" s="74">
        <f>IF(NewCustomer="Yes", IF(COUNTIF($I$2:$I$11,B10943)&gt;0,0,WEEKDAY(B10943,2)),IF(COUNTIF($I$2:$I$21,B10943)&gt;0,0,WEEKDAY(B10943,2)))</f>
        <v>7</v>
      </c>
      <c r="D10943" s="74">
        <f t="shared" si="2"/>
        <v>0</v>
      </c>
      <c r="E10943" s="12">
        <f>IFERROR(VLOOKUP(A10943,'IDAR Meter Data'!$A:$B,2,1),"")</f>
        <v>160</v>
      </c>
      <c r="F10943" s="75">
        <f>IF(CECCZ="CZ03",'Outside Temp'!B10943,IF(CECCZ="CZ04",'Outside Temp'!B10944,IF(CECCZ="CZ12",'Outside Temp'!B10945, IF(CECCZ="CZ13",'Outside Temp'!B10946))))</f>
        <v>61</v>
      </c>
      <c r="G10943" s="12">
        <f t="shared" si="3"/>
        <v>1</v>
      </c>
    </row>
    <row r="10944" ht="15.75" customHeight="1">
      <c r="A10944" s="13">
        <v>42239.020833333336</v>
      </c>
      <c r="B10944" s="73">
        <f t="shared" si="1"/>
        <v>42239</v>
      </c>
      <c r="C10944" s="74">
        <f>IF(NewCustomer="Yes", IF(COUNTIF($I$2:$I$11,B10944)&gt;0,0,WEEKDAY(B10944,2)),IF(COUNTIF($I$2:$I$21,B10944)&gt;0,0,WEEKDAY(B10944,2)))</f>
        <v>7</v>
      </c>
      <c r="D10944" s="74">
        <f t="shared" si="2"/>
        <v>0</v>
      </c>
      <c r="E10944" s="12">
        <f>IFERROR(VLOOKUP(A10944,'IDAR Meter Data'!$A:$B,2,1),"")</f>
        <v>158</v>
      </c>
      <c r="F10944" s="75">
        <f>IF(CECCZ="CZ03",'Outside Temp'!B10944,IF(CECCZ="CZ04",'Outside Temp'!B10945,IF(CECCZ="CZ12",'Outside Temp'!B10946, IF(CECCZ="CZ13",'Outside Temp'!B10947))))</f>
        <v>61</v>
      </c>
      <c r="G10944" s="12">
        <f t="shared" si="3"/>
        <v>1</v>
      </c>
    </row>
    <row r="10945" ht="15.75" customHeight="1">
      <c r="A10945" s="13">
        <v>42239.03125</v>
      </c>
      <c r="B10945" s="73">
        <f t="shared" si="1"/>
        <v>42239</v>
      </c>
      <c r="C10945" s="74">
        <f>IF(NewCustomer="Yes", IF(COUNTIF($I$2:$I$11,B10945)&gt;0,0,WEEKDAY(B10945,2)),IF(COUNTIF($I$2:$I$21,B10945)&gt;0,0,WEEKDAY(B10945,2)))</f>
        <v>7</v>
      </c>
      <c r="D10945" s="74">
        <f t="shared" si="2"/>
        <v>0</v>
      </c>
      <c r="E10945" s="12">
        <f>IFERROR(VLOOKUP(A10945,'IDAR Meter Data'!$A:$B,2,1),"")</f>
        <v>166</v>
      </c>
      <c r="F10945" s="75">
        <f>IF(CECCZ="CZ03",'Outside Temp'!B10945,IF(CECCZ="CZ04",'Outside Temp'!B10946,IF(CECCZ="CZ12",'Outside Temp'!B10947, IF(CECCZ="CZ13",'Outside Temp'!B10948))))</f>
        <v>61</v>
      </c>
      <c r="G10945" s="12">
        <f t="shared" si="3"/>
        <v>1</v>
      </c>
    </row>
    <row r="10946" ht="15.75" customHeight="1">
      <c r="A10946" s="13">
        <v>42239.041666666664</v>
      </c>
      <c r="B10946" s="73">
        <f t="shared" si="1"/>
        <v>42239</v>
      </c>
      <c r="C10946" s="74">
        <f>IF(NewCustomer="Yes", IF(COUNTIF($I$2:$I$11,B10946)&gt;0,0,WEEKDAY(B10946,2)),IF(COUNTIF($I$2:$I$21,B10946)&gt;0,0,WEEKDAY(B10946,2)))</f>
        <v>7</v>
      </c>
      <c r="D10946" s="74">
        <f t="shared" si="2"/>
        <v>1</v>
      </c>
      <c r="E10946" s="12">
        <f>IFERROR(VLOOKUP(A10946,'IDAR Meter Data'!$A:$B,2,1),"")</f>
        <v>161</v>
      </c>
      <c r="F10946" s="75">
        <f>IF(CECCZ="CZ03",'Outside Temp'!B10946,IF(CECCZ="CZ04",'Outside Temp'!B10947,IF(CECCZ="CZ12",'Outside Temp'!B10948, IF(CECCZ="CZ13",'Outside Temp'!B10949))))</f>
        <v>61</v>
      </c>
      <c r="G10946" s="12">
        <f t="shared" si="3"/>
        <v>1</v>
      </c>
    </row>
    <row r="10947" ht="15.75" customHeight="1">
      <c r="A10947" s="13">
        <v>42239.052083333336</v>
      </c>
      <c r="B10947" s="73">
        <f t="shared" si="1"/>
        <v>42239</v>
      </c>
      <c r="C10947" s="74">
        <f>IF(NewCustomer="Yes", IF(COUNTIF($I$2:$I$11,B10947)&gt;0,0,WEEKDAY(B10947,2)),IF(COUNTIF($I$2:$I$21,B10947)&gt;0,0,WEEKDAY(B10947,2)))</f>
        <v>7</v>
      </c>
      <c r="D10947" s="74">
        <f t="shared" si="2"/>
        <v>1</v>
      </c>
      <c r="E10947" s="12">
        <f>IFERROR(VLOOKUP(A10947,'IDAR Meter Data'!$A:$B,2,1),"")</f>
        <v>157</v>
      </c>
      <c r="F10947" s="75">
        <f>IF(CECCZ="CZ03",'Outside Temp'!B10947,IF(CECCZ="CZ04",'Outside Temp'!B10948,IF(CECCZ="CZ12",'Outside Temp'!B10949, IF(CECCZ="CZ13",'Outside Temp'!B10950))))</f>
        <v>60.97619048</v>
      </c>
      <c r="G10947" s="12">
        <f t="shared" si="3"/>
        <v>1</v>
      </c>
    </row>
    <row r="10948" ht="15.75" customHeight="1">
      <c r="A10948" s="13">
        <v>42239.0625</v>
      </c>
      <c r="B10948" s="73">
        <f t="shared" si="1"/>
        <v>42239</v>
      </c>
      <c r="C10948" s="74">
        <f>IF(NewCustomer="Yes", IF(COUNTIF($I$2:$I$11,B10948)&gt;0,0,WEEKDAY(B10948,2)),IF(COUNTIF($I$2:$I$21,B10948)&gt;0,0,WEEKDAY(B10948,2)))</f>
        <v>7</v>
      </c>
      <c r="D10948" s="74">
        <f t="shared" si="2"/>
        <v>1</v>
      </c>
      <c r="E10948" s="12">
        <f>IFERROR(VLOOKUP(A10948,'IDAR Meter Data'!$A:$B,2,1),"")</f>
        <v>157</v>
      </c>
      <c r="F10948" s="75">
        <f>IF(CECCZ="CZ03",'Outside Temp'!B10948,IF(CECCZ="CZ04",'Outside Temp'!B10949,IF(CECCZ="CZ12",'Outside Temp'!B10950, IF(CECCZ="CZ13",'Outside Temp'!B10951))))</f>
        <v>60.61904762</v>
      </c>
      <c r="G10948" s="12">
        <f t="shared" si="3"/>
        <v>1</v>
      </c>
    </row>
    <row r="10949" ht="15.75" customHeight="1">
      <c r="A10949" s="13">
        <v>42239.072916666664</v>
      </c>
      <c r="B10949" s="73">
        <f t="shared" si="1"/>
        <v>42239</v>
      </c>
      <c r="C10949" s="74">
        <f>IF(NewCustomer="Yes", IF(COUNTIF($I$2:$I$11,B10949)&gt;0,0,WEEKDAY(B10949,2)),IF(COUNTIF($I$2:$I$21,B10949)&gt;0,0,WEEKDAY(B10949,2)))</f>
        <v>7</v>
      </c>
      <c r="D10949" s="74">
        <f t="shared" si="2"/>
        <v>1</v>
      </c>
      <c r="E10949" s="12">
        <f>IFERROR(VLOOKUP(A10949,'IDAR Meter Data'!$A:$B,2,1),"")</f>
        <v>162</v>
      </c>
      <c r="F10949" s="75">
        <f>IF(CECCZ="CZ03",'Outside Temp'!B10949,IF(CECCZ="CZ04",'Outside Temp'!B10950,IF(CECCZ="CZ12",'Outside Temp'!B10951, IF(CECCZ="CZ13",'Outside Temp'!B10952))))</f>
        <v>60.26190476</v>
      </c>
      <c r="G10949" s="12">
        <f t="shared" si="3"/>
        <v>1</v>
      </c>
    </row>
    <row r="10950" ht="15.75" customHeight="1">
      <c r="A10950" s="13">
        <v>42239.083333333336</v>
      </c>
      <c r="B10950" s="73">
        <f t="shared" si="1"/>
        <v>42239</v>
      </c>
      <c r="C10950" s="74">
        <f>IF(NewCustomer="Yes", IF(COUNTIF($I$2:$I$11,B10950)&gt;0,0,WEEKDAY(B10950,2)),IF(COUNTIF($I$2:$I$21,B10950)&gt;0,0,WEEKDAY(B10950,2)))</f>
        <v>7</v>
      </c>
      <c r="D10950" s="74">
        <f t="shared" si="2"/>
        <v>2</v>
      </c>
      <c r="E10950" s="12">
        <f>IFERROR(VLOOKUP(A10950,'IDAR Meter Data'!$A:$B,2,1),"")</f>
        <v>164</v>
      </c>
      <c r="F10950" s="75">
        <f>IF(CECCZ="CZ03",'Outside Temp'!B10950,IF(CECCZ="CZ04",'Outside Temp'!B10951,IF(CECCZ="CZ12",'Outside Temp'!B10952, IF(CECCZ="CZ13",'Outside Temp'!B10953))))</f>
        <v>60</v>
      </c>
      <c r="G10950" s="12">
        <f t="shared" si="3"/>
        <v>1</v>
      </c>
    </row>
    <row r="10951" ht="15.75" customHeight="1">
      <c r="A10951" s="13">
        <v>42239.09375</v>
      </c>
      <c r="B10951" s="73">
        <f t="shared" si="1"/>
        <v>42239</v>
      </c>
      <c r="C10951" s="74">
        <f>IF(NewCustomer="Yes", IF(COUNTIF($I$2:$I$11,B10951)&gt;0,0,WEEKDAY(B10951,2)),IF(COUNTIF($I$2:$I$21,B10951)&gt;0,0,WEEKDAY(B10951,2)))</f>
        <v>7</v>
      </c>
      <c r="D10951" s="74">
        <f t="shared" si="2"/>
        <v>2</v>
      </c>
      <c r="E10951" s="12">
        <f>IFERROR(VLOOKUP(A10951,'IDAR Meter Data'!$A:$B,2,1),"")</f>
        <v>154</v>
      </c>
      <c r="F10951" s="75">
        <f>IF(CECCZ="CZ03",'Outside Temp'!B10951,IF(CECCZ="CZ04",'Outside Temp'!B10952,IF(CECCZ="CZ12",'Outside Temp'!B10953, IF(CECCZ="CZ13",'Outside Temp'!B10954))))</f>
        <v>60</v>
      </c>
      <c r="G10951" s="12">
        <f t="shared" si="3"/>
        <v>1</v>
      </c>
    </row>
    <row r="10952" ht="15.75" customHeight="1">
      <c r="A10952" s="13">
        <v>42239.104166666664</v>
      </c>
      <c r="B10952" s="73">
        <f t="shared" si="1"/>
        <v>42239</v>
      </c>
      <c r="C10952" s="74">
        <f>IF(NewCustomer="Yes", IF(COUNTIF($I$2:$I$11,B10952)&gt;0,0,WEEKDAY(B10952,2)),IF(COUNTIF($I$2:$I$21,B10952)&gt;0,0,WEEKDAY(B10952,2)))</f>
        <v>7</v>
      </c>
      <c r="D10952" s="74">
        <f t="shared" si="2"/>
        <v>2</v>
      </c>
      <c r="E10952" s="12">
        <f>IFERROR(VLOOKUP(A10952,'IDAR Meter Data'!$A:$B,2,1),"")</f>
        <v>148</v>
      </c>
      <c r="F10952" s="75">
        <f>IF(CECCZ="CZ03",'Outside Temp'!B10952,IF(CECCZ="CZ04",'Outside Temp'!B10953,IF(CECCZ="CZ12",'Outside Temp'!B10954, IF(CECCZ="CZ13",'Outside Temp'!B10955))))</f>
        <v>60</v>
      </c>
      <c r="G10952" s="12">
        <f t="shared" si="3"/>
        <v>1</v>
      </c>
    </row>
    <row r="10953" ht="15.75" customHeight="1">
      <c r="A10953" s="13">
        <v>42239.114583333336</v>
      </c>
      <c r="B10953" s="73">
        <f t="shared" si="1"/>
        <v>42239</v>
      </c>
      <c r="C10953" s="74">
        <f>IF(NewCustomer="Yes", IF(COUNTIF($I$2:$I$11,B10953)&gt;0,0,WEEKDAY(B10953,2)),IF(COUNTIF($I$2:$I$21,B10953)&gt;0,0,WEEKDAY(B10953,2)))</f>
        <v>7</v>
      </c>
      <c r="D10953" s="74">
        <f t="shared" si="2"/>
        <v>2</v>
      </c>
      <c r="E10953" s="12">
        <f>IFERROR(VLOOKUP(A10953,'IDAR Meter Data'!$A:$B,2,1),"")</f>
        <v>147</v>
      </c>
      <c r="F10953" s="75">
        <f>IF(CECCZ="CZ03",'Outside Temp'!B10953,IF(CECCZ="CZ04",'Outside Temp'!B10954,IF(CECCZ="CZ12",'Outside Temp'!B10955, IF(CECCZ="CZ13",'Outside Temp'!B10956))))</f>
        <v>60</v>
      </c>
      <c r="G10953" s="12">
        <f t="shared" si="3"/>
        <v>1</v>
      </c>
    </row>
    <row r="10954" ht="15.75" customHeight="1">
      <c r="A10954" s="13">
        <v>42239.125</v>
      </c>
      <c r="B10954" s="73">
        <f t="shared" si="1"/>
        <v>42239</v>
      </c>
      <c r="C10954" s="74">
        <f>IF(NewCustomer="Yes", IF(COUNTIF($I$2:$I$11,B10954)&gt;0,0,WEEKDAY(B10954,2)),IF(COUNTIF($I$2:$I$21,B10954)&gt;0,0,WEEKDAY(B10954,2)))</f>
        <v>7</v>
      </c>
      <c r="D10954" s="74">
        <f t="shared" si="2"/>
        <v>3</v>
      </c>
      <c r="E10954" s="12">
        <f>IFERROR(VLOOKUP(A10954,'IDAR Meter Data'!$A:$B,2,1),"")</f>
        <v>164</v>
      </c>
      <c r="F10954" s="75">
        <f>IF(CECCZ="CZ03",'Outside Temp'!B10954,IF(CECCZ="CZ04",'Outside Temp'!B10955,IF(CECCZ="CZ12",'Outside Temp'!B10956, IF(CECCZ="CZ13",'Outside Temp'!B10957))))</f>
        <v>60.11764706</v>
      </c>
      <c r="G10954" s="12">
        <f t="shared" si="3"/>
        <v>1</v>
      </c>
    </row>
    <row r="10955" ht="15.75" customHeight="1">
      <c r="A10955" s="13">
        <v>42239.135416666664</v>
      </c>
      <c r="B10955" s="73">
        <f t="shared" si="1"/>
        <v>42239</v>
      </c>
      <c r="C10955" s="74">
        <f>IF(NewCustomer="Yes", IF(COUNTIF($I$2:$I$11,B10955)&gt;0,0,WEEKDAY(B10955,2)),IF(COUNTIF($I$2:$I$21,B10955)&gt;0,0,WEEKDAY(B10955,2)))</f>
        <v>7</v>
      </c>
      <c r="D10955" s="74">
        <f t="shared" si="2"/>
        <v>3</v>
      </c>
      <c r="E10955" s="12">
        <f>IFERROR(VLOOKUP(A10955,'IDAR Meter Data'!$A:$B,2,1),"")</f>
        <v>166</v>
      </c>
      <c r="F10955" s="75">
        <f>IF(CECCZ="CZ03",'Outside Temp'!B10955,IF(CECCZ="CZ04",'Outside Temp'!B10956,IF(CECCZ="CZ12",'Outside Temp'!B10957, IF(CECCZ="CZ13",'Outside Temp'!B10958))))</f>
        <v>60.55882353</v>
      </c>
      <c r="G10955" s="12">
        <f t="shared" si="3"/>
        <v>1</v>
      </c>
    </row>
    <row r="10956" ht="15.75" customHeight="1">
      <c r="A10956" s="13">
        <v>42239.145833333336</v>
      </c>
      <c r="B10956" s="73">
        <f t="shared" si="1"/>
        <v>42239</v>
      </c>
      <c r="C10956" s="74">
        <f>IF(NewCustomer="Yes", IF(COUNTIF($I$2:$I$11,B10956)&gt;0,0,WEEKDAY(B10956,2)),IF(COUNTIF($I$2:$I$21,B10956)&gt;0,0,WEEKDAY(B10956,2)))</f>
        <v>7</v>
      </c>
      <c r="D10956" s="74">
        <f t="shared" si="2"/>
        <v>3</v>
      </c>
      <c r="E10956" s="12">
        <f>IFERROR(VLOOKUP(A10956,'IDAR Meter Data'!$A:$B,2,1),"")</f>
        <v>146</v>
      </c>
      <c r="F10956" s="75">
        <f>IF(CECCZ="CZ03",'Outside Temp'!B10956,IF(CECCZ="CZ04",'Outside Temp'!B10957,IF(CECCZ="CZ12",'Outside Temp'!B10958, IF(CECCZ="CZ13",'Outside Temp'!B10959))))</f>
        <v>61</v>
      </c>
      <c r="G10956" s="12">
        <f t="shared" si="3"/>
        <v>1</v>
      </c>
    </row>
    <row r="10957" ht="15.75" customHeight="1">
      <c r="A10957" s="13">
        <v>42239.15625</v>
      </c>
      <c r="B10957" s="73">
        <f t="shared" si="1"/>
        <v>42239</v>
      </c>
      <c r="C10957" s="74">
        <f>IF(NewCustomer="Yes", IF(COUNTIF($I$2:$I$11,B10957)&gt;0,0,WEEKDAY(B10957,2)),IF(COUNTIF($I$2:$I$21,B10957)&gt;0,0,WEEKDAY(B10957,2)))</f>
        <v>7</v>
      </c>
      <c r="D10957" s="74">
        <f t="shared" si="2"/>
        <v>3</v>
      </c>
      <c r="E10957" s="12">
        <f>IFERROR(VLOOKUP(A10957,'IDAR Meter Data'!$A:$B,2,1),"")</f>
        <v>150</v>
      </c>
      <c r="F10957" s="75">
        <f>IF(CECCZ="CZ03",'Outside Temp'!B10957,IF(CECCZ="CZ04",'Outside Temp'!B10958,IF(CECCZ="CZ12",'Outside Temp'!B10959, IF(CECCZ="CZ13",'Outside Temp'!B10960))))</f>
        <v>60.42307692</v>
      </c>
      <c r="G10957" s="12">
        <f t="shared" si="3"/>
        <v>1</v>
      </c>
    </row>
    <row r="10958" ht="15.75" customHeight="1">
      <c r="A10958" s="13">
        <v>42239.166666666664</v>
      </c>
      <c r="B10958" s="73">
        <f t="shared" si="1"/>
        <v>42239</v>
      </c>
      <c r="C10958" s="74">
        <f>IF(NewCustomer="Yes", IF(COUNTIF($I$2:$I$11,B10958)&gt;0,0,WEEKDAY(B10958,2)),IF(COUNTIF($I$2:$I$21,B10958)&gt;0,0,WEEKDAY(B10958,2)))</f>
        <v>7</v>
      </c>
      <c r="D10958" s="74">
        <f t="shared" si="2"/>
        <v>4</v>
      </c>
      <c r="E10958" s="12">
        <f>IFERROR(VLOOKUP(A10958,'IDAR Meter Data'!$A:$B,2,1),"")</f>
        <v>163</v>
      </c>
      <c r="F10958" s="75">
        <f>IF(CECCZ="CZ03",'Outside Temp'!B10958,IF(CECCZ="CZ04",'Outside Temp'!B10959,IF(CECCZ="CZ12",'Outside Temp'!B10960, IF(CECCZ="CZ13",'Outside Temp'!B10961))))</f>
        <v>60.06666667</v>
      </c>
      <c r="G10958" s="12">
        <f t="shared" si="3"/>
        <v>1</v>
      </c>
    </row>
    <row r="10959" ht="15.75" customHeight="1">
      <c r="A10959" s="13">
        <v>42239.177083333336</v>
      </c>
      <c r="B10959" s="73">
        <f t="shared" si="1"/>
        <v>42239</v>
      </c>
      <c r="C10959" s="74">
        <f>IF(NewCustomer="Yes", IF(COUNTIF($I$2:$I$11,B10959)&gt;0,0,WEEKDAY(B10959,2)),IF(COUNTIF($I$2:$I$21,B10959)&gt;0,0,WEEKDAY(B10959,2)))</f>
        <v>7</v>
      </c>
      <c r="D10959" s="74">
        <f t="shared" si="2"/>
        <v>4</v>
      </c>
      <c r="E10959" s="12">
        <f>IFERROR(VLOOKUP(A10959,'IDAR Meter Data'!$A:$B,2,1),"")</f>
        <v>162</v>
      </c>
      <c r="F10959" s="75">
        <f>IF(CECCZ="CZ03",'Outside Temp'!B10959,IF(CECCZ="CZ04",'Outside Temp'!B10960,IF(CECCZ="CZ12",'Outside Temp'!B10961, IF(CECCZ="CZ13",'Outside Temp'!B10962))))</f>
        <v>60.31666667</v>
      </c>
      <c r="G10959" s="12">
        <f t="shared" si="3"/>
        <v>1</v>
      </c>
    </row>
    <row r="10960" ht="15.75" customHeight="1">
      <c r="A10960" s="13">
        <v>42239.1875</v>
      </c>
      <c r="B10960" s="73">
        <f t="shared" si="1"/>
        <v>42239</v>
      </c>
      <c r="C10960" s="74">
        <f>IF(NewCustomer="Yes", IF(COUNTIF($I$2:$I$11,B10960)&gt;0,0,WEEKDAY(B10960,2)),IF(COUNTIF($I$2:$I$21,B10960)&gt;0,0,WEEKDAY(B10960,2)))</f>
        <v>7</v>
      </c>
      <c r="D10960" s="74">
        <f t="shared" si="2"/>
        <v>4</v>
      </c>
      <c r="E10960" s="12">
        <f>IFERROR(VLOOKUP(A10960,'IDAR Meter Data'!$A:$B,2,1),"")</f>
        <v>149</v>
      </c>
      <c r="F10960" s="75">
        <f>IF(CECCZ="CZ03",'Outside Temp'!B10960,IF(CECCZ="CZ04",'Outside Temp'!B10961,IF(CECCZ="CZ12",'Outside Temp'!B10962, IF(CECCZ="CZ13",'Outside Temp'!B10963))))</f>
        <v>60.56666667</v>
      </c>
      <c r="G10960" s="12">
        <f t="shared" si="3"/>
        <v>1</v>
      </c>
    </row>
    <row r="10961" ht="15.75" customHeight="1">
      <c r="A10961" s="13">
        <v>42239.197916666664</v>
      </c>
      <c r="B10961" s="73">
        <f t="shared" si="1"/>
        <v>42239</v>
      </c>
      <c r="C10961" s="74">
        <f>IF(NewCustomer="Yes", IF(COUNTIF($I$2:$I$11,B10961)&gt;0,0,WEEKDAY(B10961,2)),IF(COUNTIF($I$2:$I$21,B10961)&gt;0,0,WEEKDAY(B10961,2)))</f>
        <v>7</v>
      </c>
      <c r="D10961" s="74">
        <f t="shared" si="2"/>
        <v>4</v>
      </c>
      <c r="E10961" s="12">
        <f>IFERROR(VLOOKUP(A10961,'IDAR Meter Data'!$A:$B,2,1),"")</f>
        <v>151</v>
      </c>
      <c r="F10961" s="75">
        <f>IF(CECCZ="CZ03",'Outside Temp'!B10961,IF(CECCZ="CZ04",'Outside Temp'!B10962,IF(CECCZ="CZ12",'Outside Temp'!B10963, IF(CECCZ="CZ13",'Outside Temp'!B10964))))</f>
        <v>60.81666667</v>
      </c>
      <c r="G10961" s="12">
        <f t="shared" si="3"/>
        <v>1</v>
      </c>
    </row>
    <row r="10962" ht="15.75" customHeight="1">
      <c r="A10962" s="13">
        <v>42239.208333333336</v>
      </c>
      <c r="B10962" s="73">
        <f t="shared" si="1"/>
        <v>42239</v>
      </c>
      <c r="C10962" s="74">
        <f>IF(NewCustomer="Yes", IF(COUNTIF($I$2:$I$11,B10962)&gt;0,0,WEEKDAY(B10962,2)),IF(COUNTIF($I$2:$I$21,B10962)&gt;0,0,WEEKDAY(B10962,2)))</f>
        <v>7</v>
      </c>
      <c r="D10962" s="74">
        <f t="shared" si="2"/>
        <v>5</v>
      </c>
      <c r="E10962" s="12">
        <f>IFERROR(VLOOKUP(A10962,'IDAR Meter Data'!$A:$B,2,1),"")</f>
        <v>151</v>
      </c>
      <c r="F10962" s="75">
        <f>IF(CECCZ="CZ03",'Outside Temp'!B10962,IF(CECCZ="CZ04",'Outside Temp'!B10963,IF(CECCZ="CZ12",'Outside Temp'!B10964, IF(CECCZ="CZ13",'Outside Temp'!B10965))))</f>
        <v>61</v>
      </c>
      <c r="G10962" s="12">
        <f t="shared" si="3"/>
        <v>1</v>
      </c>
    </row>
    <row r="10963" ht="15.75" customHeight="1">
      <c r="A10963" s="13">
        <v>42239.21875</v>
      </c>
      <c r="B10963" s="73">
        <f t="shared" si="1"/>
        <v>42239</v>
      </c>
      <c r="C10963" s="74">
        <f>IF(NewCustomer="Yes", IF(COUNTIF($I$2:$I$11,B10963)&gt;0,0,WEEKDAY(B10963,2)),IF(COUNTIF($I$2:$I$21,B10963)&gt;0,0,WEEKDAY(B10963,2)))</f>
        <v>7</v>
      </c>
      <c r="D10963" s="74">
        <f t="shared" si="2"/>
        <v>5</v>
      </c>
      <c r="E10963" s="12">
        <f>IFERROR(VLOOKUP(A10963,'IDAR Meter Data'!$A:$B,2,1),"")</f>
        <v>161</v>
      </c>
      <c r="F10963" s="75">
        <f>IF(CECCZ="CZ03",'Outside Temp'!B10963,IF(CECCZ="CZ04",'Outside Temp'!B10964,IF(CECCZ="CZ12",'Outside Temp'!B10965, IF(CECCZ="CZ13",'Outside Temp'!B10966))))</f>
        <v>61</v>
      </c>
      <c r="G10963" s="12">
        <f t="shared" si="3"/>
        <v>1</v>
      </c>
    </row>
    <row r="10964" ht="15.75" customHeight="1">
      <c r="A10964" s="13">
        <v>42239.229166666664</v>
      </c>
      <c r="B10964" s="73">
        <f t="shared" si="1"/>
        <v>42239</v>
      </c>
      <c r="C10964" s="74">
        <f>IF(NewCustomer="Yes", IF(COUNTIF($I$2:$I$11,B10964)&gt;0,0,WEEKDAY(B10964,2)),IF(COUNTIF($I$2:$I$21,B10964)&gt;0,0,WEEKDAY(B10964,2)))</f>
        <v>7</v>
      </c>
      <c r="D10964" s="74">
        <f t="shared" si="2"/>
        <v>5</v>
      </c>
      <c r="E10964" s="12">
        <f>IFERROR(VLOOKUP(A10964,'IDAR Meter Data'!$A:$B,2,1),"")</f>
        <v>165</v>
      </c>
      <c r="F10964" s="75">
        <f>IF(CECCZ="CZ03",'Outside Temp'!B10964,IF(CECCZ="CZ04",'Outside Temp'!B10965,IF(CECCZ="CZ12",'Outside Temp'!B10966, IF(CECCZ="CZ13",'Outside Temp'!B10967))))</f>
        <v>61</v>
      </c>
      <c r="G10964" s="12">
        <f t="shared" si="3"/>
        <v>1</v>
      </c>
    </row>
    <row r="10965" ht="15.75" customHeight="1">
      <c r="A10965" s="13">
        <v>42239.239583333336</v>
      </c>
      <c r="B10965" s="73">
        <f t="shared" si="1"/>
        <v>42239</v>
      </c>
      <c r="C10965" s="74">
        <f>IF(NewCustomer="Yes", IF(COUNTIF($I$2:$I$11,B10965)&gt;0,0,WEEKDAY(B10965,2)),IF(COUNTIF($I$2:$I$21,B10965)&gt;0,0,WEEKDAY(B10965,2)))</f>
        <v>7</v>
      </c>
      <c r="D10965" s="74">
        <f t="shared" si="2"/>
        <v>5</v>
      </c>
      <c r="E10965" s="12">
        <f>IFERROR(VLOOKUP(A10965,'IDAR Meter Data'!$A:$B,2,1),"")</f>
        <v>150</v>
      </c>
      <c r="F10965" s="75">
        <f>IF(CECCZ="CZ03",'Outside Temp'!B10965,IF(CECCZ="CZ04",'Outside Temp'!B10966,IF(CECCZ="CZ12",'Outside Temp'!B10967, IF(CECCZ="CZ13",'Outside Temp'!B10968))))</f>
        <v>61</v>
      </c>
      <c r="G10965" s="12">
        <f t="shared" si="3"/>
        <v>1</v>
      </c>
    </row>
    <row r="10966" ht="15.75" customHeight="1">
      <c r="A10966" s="13">
        <v>42239.25</v>
      </c>
      <c r="B10966" s="73">
        <f t="shared" si="1"/>
        <v>42239</v>
      </c>
      <c r="C10966" s="74">
        <f>IF(NewCustomer="Yes", IF(COUNTIF($I$2:$I$11,B10966)&gt;0,0,WEEKDAY(B10966,2)),IF(COUNTIF($I$2:$I$21,B10966)&gt;0,0,WEEKDAY(B10966,2)))</f>
        <v>7</v>
      </c>
      <c r="D10966" s="74">
        <f t="shared" si="2"/>
        <v>6</v>
      </c>
      <c r="E10966" s="12">
        <f>IFERROR(VLOOKUP(A10966,'IDAR Meter Data'!$A:$B,2,1),"")</f>
        <v>145</v>
      </c>
      <c r="F10966" s="75">
        <f>IF(CECCZ="CZ03",'Outside Temp'!B10966,IF(CECCZ="CZ04",'Outside Temp'!B10967,IF(CECCZ="CZ12",'Outside Temp'!B10968, IF(CECCZ="CZ13",'Outside Temp'!B10969))))</f>
        <v>61.06666667</v>
      </c>
      <c r="G10966" s="12">
        <f t="shared" si="3"/>
        <v>1</v>
      </c>
    </row>
    <row r="10967" ht="15.75" customHeight="1">
      <c r="A10967" s="13">
        <v>42239.260416666664</v>
      </c>
      <c r="B10967" s="73">
        <f t="shared" si="1"/>
        <v>42239</v>
      </c>
      <c r="C10967" s="74">
        <f>IF(NewCustomer="Yes", IF(COUNTIF($I$2:$I$11,B10967)&gt;0,0,WEEKDAY(B10967,2)),IF(COUNTIF($I$2:$I$21,B10967)&gt;0,0,WEEKDAY(B10967,2)))</f>
        <v>7</v>
      </c>
      <c r="D10967" s="74">
        <f t="shared" si="2"/>
        <v>6</v>
      </c>
      <c r="E10967" s="12">
        <f>IFERROR(VLOOKUP(A10967,'IDAR Meter Data'!$A:$B,2,1),"")</f>
        <v>151</v>
      </c>
      <c r="F10967" s="75">
        <f>IF(CECCZ="CZ03",'Outside Temp'!B10967,IF(CECCZ="CZ04",'Outside Temp'!B10968,IF(CECCZ="CZ12",'Outside Temp'!B10969, IF(CECCZ="CZ13",'Outside Temp'!B10970))))</f>
        <v>61.31666667</v>
      </c>
      <c r="G10967" s="12">
        <f t="shared" si="3"/>
        <v>1</v>
      </c>
    </row>
    <row r="10968" ht="15.75" customHeight="1">
      <c r="A10968" s="13">
        <v>42239.270833333336</v>
      </c>
      <c r="B10968" s="73">
        <f t="shared" si="1"/>
        <v>42239</v>
      </c>
      <c r="C10968" s="74">
        <f>IF(NewCustomer="Yes", IF(COUNTIF($I$2:$I$11,B10968)&gt;0,0,WEEKDAY(B10968,2)),IF(COUNTIF($I$2:$I$21,B10968)&gt;0,0,WEEKDAY(B10968,2)))</f>
        <v>7</v>
      </c>
      <c r="D10968" s="74">
        <f t="shared" si="2"/>
        <v>6</v>
      </c>
      <c r="E10968" s="12">
        <f>IFERROR(VLOOKUP(A10968,'IDAR Meter Data'!$A:$B,2,1),"")</f>
        <v>170</v>
      </c>
      <c r="F10968" s="75">
        <f>IF(CECCZ="CZ03",'Outside Temp'!B10968,IF(CECCZ="CZ04",'Outside Temp'!B10969,IF(CECCZ="CZ12",'Outside Temp'!B10970, IF(CECCZ="CZ13",'Outside Temp'!B10971))))</f>
        <v>61.56666667</v>
      </c>
      <c r="G10968" s="12">
        <f t="shared" si="3"/>
        <v>1</v>
      </c>
    </row>
    <row r="10969" ht="15.75" customHeight="1">
      <c r="A10969" s="13">
        <v>42239.28125</v>
      </c>
      <c r="B10969" s="73">
        <f t="shared" si="1"/>
        <v>42239</v>
      </c>
      <c r="C10969" s="74">
        <f>IF(NewCustomer="Yes", IF(COUNTIF($I$2:$I$11,B10969)&gt;0,0,WEEKDAY(B10969,2)),IF(COUNTIF($I$2:$I$21,B10969)&gt;0,0,WEEKDAY(B10969,2)))</f>
        <v>7</v>
      </c>
      <c r="D10969" s="74">
        <f t="shared" si="2"/>
        <v>6</v>
      </c>
      <c r="E10969" s="12">
        <f>IFERROR(VLOOKUP(A10969,'IDAR Meter Data'!$A:$B,2,1),"")</f>
        <v>148</v>
      </c>
      <c r="F10969" s="75">
        <f>IF(CECCZ="CZ03",'Outside Temp'!B10969,IF(CECCZ="CZ04",'Outside Temp'!B10970,IF(CECCZ="CZ12",'Outside Temp'!B10971, IF(CECCZ="CZ13",'Outside Temp'!B10972))))</f>
        <v>61.81666667</v>
      </c>
      <c r="G10969" s="12">
        <f t="shared" si="3"/>
        <v>1</v>
      </c>
    </row>
    <row r="10970" ht="15.75" customHeight="1">
      <c r="A10970" s="13">
        <v>42239.291666666664</v>
      </c>
      <c r="B10970" s="73">
        <f t="shared" si="1"/>
        <v>42239</v>
      </c>
      <c r="C10970" s="74">
        <f>IF(NewCustomer="Yes", IF(COUNTIF($I$2:$I$11,B10970)&gt;0,0,WEEKDAY(B10970,2)),IF(COUNTIF($I$2:$I$21,B10970)&gt;0,0,WEEKDAY(B10970,2)))</f>
        <v>7</v>
      </c>
      <c r="D10970" s="74">
        <f t="shared" si="2"/>
        <v>7</v>
      </c>
      <c r="E10970" s="12">
        <f>IFERROR(VLOOKUP(A10970,'IDAR Meter Data'!$A:$B,2,1),"")</f>
        <v>153</v>
      </c>
      <c r="F10970" s="75">
        <f>IF(CECCZ="CZ03",'Outside Temp'!B10970,IF(CECCZ="CZ04",'Outside Temp'!B10971,IF(CECCZ="CZ12",'Outside Temp'!B10972, IF(CECCZ="CZ13",'Outside Temp'!B10973))))</f>
        <v>62.06666667</v>
      </c>
      <c r="G10970" s="12">
        <f t="shared" si="3"/>
        <v>1</v>
      </c>
    </row>
    <row r="10971" ht="15.75" customHeight="1">
      <c r="A10971" s="13">
        <v>42239.302083333336</v>
      </c>
      <c r="B10971" s="73">
        <f t="shared" si="1"/>
        <v>42239</v>
      </c>
      <c r="C10971" s="74">
        <f>IF(NewCustomer="Yes", IF(COUNTIF($I$2:$I$11,B10971)&gt;0,0,WEEKDAY(B10971,2)),IF(COUNTIF($I$2:$I$21,B10971)&gt;0,0,WEEKDAY(B10971,2)))</f>
        <v>7</v>
      </c>
      <c r="D10971" s="74">
        <f t="shared" si="2"/>
        <v>7</v>
      </c>
      <c r="E10971" s="12">
        <f>IFERROR(VLOOKUP(A10971,'IDAR Meter Data'!$A:$B,2,1),"")</f>
        <v>155</v>
      </c>
      <c r="F10971" s="75">
        <f>IF(CECCZ="CZ03",'Outside Temp'!B10971,IF(CECCZ="CZ04",'Outside Temp'!B10972,IF(CECCZ="CZ12",'Outside Temp'!B10973, IF(CECCZ="CZ13",'Outside Temp'!B10974))))</f>
        <v>62.31666667</v>
      </c>
      <c r="G10971" s="12">
        <f t="shared" si="3"/>
        <v>1</v>
      </c>
    </row>
    <row r="10972" ht="15.75" customHeight="1">
      <c r="A10972" s="13">
        <v>42239.3125</v>
      </c>
      <c r="B10972" s="73">
        <f t="shared" si="1"/>
        <v>42239</v>
      </c>
      <c r="C10972" s="74">
        <f>IF(NewCustomer="Yes", IF(COUNTIF($I$2:$I$11,B10972)&gt;0,0,WEEKDAY(B10972,2)),IF(COUNTIF($I$2:$I$21,B10972)&gt;0,0,WEEKDAY(B10972,2)))</f>
        <v>7</v>
      </c>
      <c r="D10972" s="74">
        <f t="shared" si="2"/>
        <v>7</v>
      </c>
      <c r="E10972" s="12">
        <f>IFERROR(VLOOKUP(A10972,'IDAR Meter Data'!$A:$B,2,1),"")</f>
        <v>161</v>
      </c>
      <c r="F10972" s="75">
        <f>IF(CECCZ="CZ03",'Outside Temp'!B10972,IF(CECCZ="CZ04",'Outside Temp'!B10973,IF(CECCZ="CZ12",'Outside Temp'!B10974, IF(CECCZ="CZ13",'Outside Temp'!B10975))))</f>
        <v>62.56666667</v>
      </c>
      <c r="G10972" s="12">
        <f t="shared" si="3"/>
        <v>1</v>
      </c>
    </row>
    <row r="10973" ht="15.75" customHeight="1">
      <c r="A10973" s="13">
        <v>42239.322916666664</v>
      </c>
      <c r="B10973" s="73">
        <f t="shared" si="1"/>
        <v>42239</v>
      </c>
      <c r="C10973" s="74">
        <f>IF(NewCustomer="Yes", IF(COUNTIF($I$2:$I$11,B10973)&gt;0,0,WEEKDAY(B10973,2)),IF(COUNTIF($I$2:$I$21,B10973)&gt;0,0,WEEKDAY(B10973,2)))</f>
        <v>7</v>
      </c>
      <c r="D10973" s="74">
        <f t="shared" si="2"/>
        <v>7</v>
      </c>
      <c r="E10973" s="12">
        <f>IFERROR(VLOOKUP(A10973,'IDAR Meter Data'!$A:$B,2,1),"")</f>
        <v>171</v>
      </c>
      <c r="F10973" s="75">
        <f>IF(CECCZ="CZ03",'Outside Temp'!B10973,IF(CECCZ="CZ04",'Outside Temp'!B10974,IF(CECCZ="CZ12",'Outside Temp'!B10975, IF(CECCZ="CZ13",'Outside Temp'!B10976))))</f>
        <v>62.81666667</v>
      </c>
      <c r="G10973" s="12">
        <f t="shared" si="3"/>
        <v>1</v>
      </c>
    </row>
    <row r="10974" ht="15.75" customHeight="1">
      <c r="A10974" s="13">
        <v>42239.333333333336</v>
      </c>
      <c r="B10974" s="73">
        <f t="shared" si="1"/>
        <v>42239</v>
      </c>
      <c r="C10974" s="74">
        <f>IF(NewCustomer="Yes", IF(COUNTIF($I$2:$I$11,B10974)&gt;0,0,WEEKDAY(B10974,2)),IF(COUNTIF($I$2:$I$21,B10974)&gt;0,0,WEEKDAY(B10974,2)))</f>
        <v>7</v>
      </c>
      <c r="D10974" s="74">
        <f t="shared" si="2"/>
        <v>8</v>
      </c>
      <c r="E10974" s="12">
        <f>IFERROR(VLOOKUP(A10974,'IDAR Meter Data'!$A:$B,2,1),"")</f>
        <v>156</v>
      </c>
      <c r="F10974" s="75">
        <f>IF(CECCZ="CZ03",'Outside Temp'!B10974,IF(CECCZ="CZ04",'Outside Temp'!B10975,IF(CECCZ="CZ12",'Outside Temp'!B10976, IF(CECCZ="CZ13",'Outside Temp'!B10977))))</f>
        <v>63.08888889</v>
      </c>
      <c r="G10974" s="12">
        <f t="shared" si="3"/>
        <v>1</v>
      </c>
    </row>
    <row r="10975" ht="15.75" customHeight="1">
      <c r="A10975" s="13">
        <v>42239.34375</v>
      </c>
      <c r="B10975" s="73">
        <f t="shared" si="1"/>
        <v>42239</v>
      </c>
      <c r="C10975" s="74">
        <f>IF(NewCustomer="Yes", IF(COUNTIF($I$2:$I$11,B10975)&gt;0,0,WEEKDAY(B10975,2)),IF(COUNTIF($I$2:$I$21,B10975)&gt;0,0,WEEKDAY(B10975,2)))</f>
        <v>7</v>
      </c>
      <c r="D10975" s="74">
        <f t="shared" si="2"/>
        <v>8</v>
      </c>
      <c r="E10975" s="12">
        <f>IFERROR(VLOOKUP(A10975,'IDAR Meter Data'!$A:$B,2,1),"")</f>
        <v>159</v>
      </c>
      <c r="F10975" s="75">
        <f>IF(CECCZ="CZ03",'Outside Temp'!B10975,IF(CECCZ="CZ04",'Outside Temp'!B10976,IF(CECCZ="CZ12",'Outside Temp'!B10977, IF(CECCZ="CZ13",'Outside Temp'!B10978))))</f>
        <v>63.42222222</v>
      </c>
      <c r="G10975" s="12">
        <f t="shared" si="3"/>
        <v>1</v>
      </c>
    </row>
    <row r="10976" ht="15.75" customHeight="1">
      <c r="A10976" s="13">
        <v>42239.354166666664</v>
      </c>
      <c r="B10976" s="73">
        <f t="shared" si="1"/>
        <v>42239</v>
      </c>
      <c r="C10976" s="74">
        <f>IF(NewCustomer="Yes", IF(COUNTIF($I$2:$I$11,B10976)&gt;0,0,WEEKDAY(B10976,2)),IF(COUNTIF($I$2:$I$21,B10976)&gt;0,0,WEEKDAY(B10976,2)))</f>
        <v>7</v>
      </c>
      <c r="D10976" s="74">
        <f t="shared" si="2"/>
        <v>8</v>
      </c>
      <c r="E10976" s="12">
        <f>IFERROR(VLOOKUP(A10976,'IDAR Meter Data'!$A:$B,2,1),"")</f>
        <v>158</v>
      </c>
      <c r="F10976" s="75">
        <f>IF(CECCZ="CZ03",'Outside Temp'!B10976,IF(CECCZ="CZ04",'Outside Temp'!B10977,IF(CECCZ="CZ12",'Outside Temp'!B10978, IF(CECCZ="CZ13",'Outside Temp'!B10979))))</f>
        <v>63.75555556</v>
      </c>
      <c r="G10976" s="12">
        <f t="shared" si="3"/>
        <v>1</v>
      </c>
    </row>
    <row r="10977" ht="15.75" customHeight="1">
      <c r="A10977" s="13">
        <v>42239.364583333336</v>
      </c>
      <c r="B10977" s="73">
        <f t="shared" si="1"/>
        <v>42239</v>
      </c>
      <c r="C10977" s="74">
        <f>IF(NewCustomer="Yes", IF(COUNTIF($I$2:$I$11,B10977)&gt;0,0,WEEKDAY(B10977,2)),IF(COUNTIF($I$2:$I$21,B10977)&gt;0,0,WEEKDAY(B10977,2)))</f>
        <v>7</v>
      </c>
      <c r="D10977" s="74">
        <f t="shared" si="2"/>
        <v>8</v>
      </c>
      <c r="E10977" s="12">
        <f>IFERROR(VLOOKUP(A10977,'IDAR Meter Data'!$A:$B,2,1),"")</f>
        <v>178</v>
      </c>
      <c r="F10977" s="75">
        <f>IF(CECCZ="CZ03",'Outside Temp'!B10977,IF(CECCZ="CZ04",'Outside Temp'!B10978,IF(CECCZ="CZ12",'Outside Temp'!B10979, IF(CECCZ="CZ13",'Outside Temp'!B10980))))</f>
        <v>64.26666667</v>
      </c>
      <c r="G10977" s="12">
        <f t="shared" si="3"/>
        <v>1</v>
      </c>
    </row>
    <row r="10978" ht="15.75" customHeight="1">
      <c r="A10978" s="13">
        <v>42239.375</v>
      </c>
      <c r="B10978" s="73">
        <f t="shared" si="1"/>
        <v>42239</v>
      </c>
      <c r="C10978" s="74">
        <f>IF(NewCustomer="Yes", IF(COUNTIF($I$2:$I$11,B10978)&gt;0,0,WEEKDAY(B10978,2)),IF(COUNTIF($I$2:$I$21,B10978)&gt;0,0,WEEKDAY(B10978,2)))</f>
        <v>7</v>
      </c>
      <c r="D10978" s="74">
        <f t="shared" si="2"/>
        <v>9</v>
      </c>
      <c r="E10978" s="12">
        <f>IFERROR(VLOOKUP(A10978,'IDAR Meter Data'!$A:$B,2,1),"")</f>
        <v>171</v>
      </c>
      <c r="F10978" s="75">
        <f>IF(CECCZ="CZ03",'Outside Temp'!B10978,IF(CECCZ="CZ04",'Outside Temp'!B10979,IF(CECCZ="CZ12",'Outside Temp'!B10980, IF(CECCZ="CZ13",'Outside Temp'!B10981))))</f>
        <v>65.2</v>
      </c>
      <c r="G10978" s="12">
        <f t="shared" si="3"/>
        <v>2</v>
      </c>
    </row>
    <row r="10979" ht="15.75" customHeight="1">
      <c r="A10979" s="13">
        <v>42239.385416666664</v>
      </c>
      <c r="B10979" s="73">
        <f t="shared" si="1"/>
        <v>42239</v>
      </c>
      <c r="C10979" s="74">
        <f>IF(NewCustomer="Yes", IF(COUNTIF($I$2:$I$11,B10979)&gt;0,0,WEEKDAY(B10979,2)),IF(COUNTIF($I$2:$I$21,B10979)&gt;0,0,WEEKDAY(B10979,2)))</f>
        <v>7</v>
      </c>
      <c r="D10979" s="74">
        <f t="shared" si="2"/>
        <v>9</v>
      </c>
      <c r="E10979" s="12">
        <f>IFERROR(VLOOKUP(A10979,'IDAR Meter Data'!$A:$B,2,1),"")</f>
        <v>163</v>
      </c>
      <c r="F10979" s="75">
        <f>IF(CECCZ="CZ03",'Outside Temp'!B10979,IF(CECCZ="CZ04",'Outside Temp'!B10980,IF(CECCZ="CZ12",'Outside Temp'!B10981, IF(CECCZ="CZ13",'Outside Temp'!B10982))))</f>
        <v>65.95</v>
      </c>
      <c r="G10979" s="12">
        <f t="shared" si="3"/>
        <v>2</v>
      </c>
    </row>
    <row r="10980" ht="15.75" customHeight="1">
      <c r="A10980" s="13">
        <v>42239.395833333336</v>
      </c>
      <c r="B10980" s="73">
        <f t="shared" si="1"/>
        <v>42239</v>
      </c>
      <c r="C10980" s="74">
        <f>IF(NewCustomer="Yes", IF(COUNTIF($I$2:$I$11,B10980)&gt;0,0,WEEKDAY(B10980,2)),IF(COUNTIF($I$2:$I$21,B10980)&gt;0,0,WEEKDAY(B10980,2)))</f>
        <v>7</v>
      </c>
      <c r="D10980" s="74">
        <f t="shared" si="2"/>
        <v>9</v>
      </c>
      <c r="E10980" s="12">
        <f>IFERROR(VLOOKUP(A10980,'IDAR Meter Data'!$A:$B,2,1),"")</f>
        <v>166</v>
      </c>
      <c r="F10980" s="75">
        <f>IF(CECCZ="CZ03",'Outside Temp'!B10980,IF(CECCZ="CZ04",'Outside Temp'!B10981,IF(CECCZ="CZ12",'Outside Temp'!B10982, IF(CECCZ="CZ13",'Outside Temp'!B10983))))</f>
        <v>66.7</v>
      </c>
      <c r="G10980" s="12">
        <f t="shared" si="3"/>
        <v>2</v>
      </c>
    </row>
    <row r="10981" ht="15.75" customHeight="1">
      <c r="A10981" s="13">
        <v>42239.40625</v>
      </c>
      <c r="B10981" s="73">
        <f t="shared" si="1"/>
        <v>42239</v>
      </c>
      <c r="C10981" s="74">
        <f>IF(NewCustomer="Yes", IF(COUNTIF($I$2:$I$11,B10981)&gt;0,0,WEEKDAY(B10981,2)),IF(COUNTIF($I$2:$I$21,B10981)&gt;0,0,WEEKDAY(B10981,2)))</f>
        <v>7</v>
      </c>
      <c r="D10981" s="74">
        <f t="shared" si="2"/>
        <v>9</v>
      </c>
      <c r="E10981" s="12">
        <f>IFERROR(VLOOKUP(A10981,'IDAR Meter Data'!$A:$B,2,1),"")</f>
        <v>172</v>
      </c>
      <c r="F10981" s="75">
        <f>IF(CECCZ="CZ03",'Outside Temp'!B10981,IF(CECCZ="CZ04",'Outside Temp'!B10982,IF(CECCZ="CZ12",'Outside Temp'!B10983, IF(CECCZ="CZ13",'Outside Temp'!B10984))))</f>
        <v>67.45</v>
      </c>
      <c r="G10981" s="12">
        <f t="shared" si="3"/>
        <v>2</v>
      </c>
    </row>
    <row r="10982" ht="15.75" customHeight="1">
      <c r="A10982" s="13">
        <v>42239.416666666664</v>
      </c>
      <c r="B10982" s="73">
        <f t="shared" si="1"/>
        <v>42239</v>
      </c>
      <c r="C10982" s="74">
        <f>IF(NewCustomer="Yes", IF(COUNTIF($I$2:$I$11,B10982)&gt;0,0,WEEKDAY(B10982,2)),IF(COUNTIF($I$2:$I$21,B10982)&gt;0,0,WEEKDAY(B10982,2)))</f>
        <v>7</v>
      </c>
      <c r="D10982" s="74">
        <f t="shared" si="2"/>
        <v>10</v>
      </c>
      <c r="E10982" s="12">
        <f>IFERROR(VLOOKUP(A10982,'IDAR Meter Data'!$A:$B,2,1),"")</f>
        <v>182</v>
      </c>
      <c r="F10982" s="75">
        <f>IF(CECCZ="CZ03",'Outside Temp'!B10982,IF(CECCZ="CZ04",'Outside Temp'!B10983,IF(CECCZ="CZ12",'Outside Temp'!B10984, IF(CECCZ="CZ13",'Outside Temp'!B10985))))</f>
        <v>68.2</v>
      </c>
      <c r="G10982" s="12">
        <f t="shared" si="3"/>
        <v>2</v>
      </c>
    </row>
    <row r="10983" ht="15.75" customHeight="1">
      <c r="A10983" s="13">
        <v>42239.427083333336</v>
      </c>
      <c r="B10983" s="73">
        <f t="shared" si="1"/>
        <v>42239</v>
      </c>
      <c r="C10983" s="74">
        <f>IF(NewCustomer="Yes", IF(COUNTIF($I$2:$I$11,B10983)&gt;0,0,WEEKDAY(B10983,2)),IF(COUNTIF($I$2:$I$21,B10983)&gt;0,0,WEEKDAY(B10983,2)))</f>
        <v>7</v>
      </c>
      <c r="D10983" s="74">
        <f t="shared" si="2"/>
        <v>10</v>
      </c>
      <c r="E10983" s="12">
        <f>IFERROR(VLOOKUP(A10983,'IDAR Meter Data'!$A:$B,2,1),"")</f>
        <v>167</v>
      </c>
      <c r="F10983" s="75">
        <f>IF(CECCZ="CZ03",'Outside Temp'!B10983,IF(CECCZ="CZ04",'Outside Temp'!B10984,IF(CECCZ="CZ12",'Outside Temp'!B10985, IF(CECCZ="CZ13",'Outside Temp'!B10986))))</f>
        <v>68.95</v>
      </c>
      <c r="G10983" s="12">
        <f t="shared" si="3"/>
        <v>2</v>
      </c>
    </row>
    <row r="10984" ht="15.75" customHeight="1">
      <c r="A10984" s="13">
        <v>42239.4375</v>
      </c>
      <c r="B10984" s="73">
        <f t="shared" si="1"/>
        <v>42239</v>
      </c>
      <c r="C10984" s="74">
        <f>IF(NewCustomer="Yes", IF(COUNTIF($I$2:$I$11,B10984)&gt;0,0,WEEKDAY(B10984,2)),IF(COUNTIF($I$2:$I$21,B10984)&gt;0,0,WEEKDAY(B10984,2)))</f>
        <v>7</v>
      </c>
      <c r="D10984" s="74">
        <f t="shared" si="2"/>
        <v>10</v>
      </c>
      <c r="E10984" s="12">
        <f>IFERROR(VLOOKUP(A10984,'IDAR Meter Data'!$A:$B,2,1),"")</f>
        <v>170</v>
      </c>
      <c r="F10984" s="75">
        <f>IF(CECCZ="CZ03",'Outside Temp'!B10984,IF(CECCZ="CZ04",'Outside Temp'!B10985,IF(CECCZ="CZ12",'Outside Temp'!B10986, IF(CECCZ="CZ13",'Outside Temp'!B10987))))</f>
        <v>69.7</v>
      </c>
      <c r="G10984" s="12">
        <f t="shared" si="3"/>
        <v>2</v>
      </c>
    </row>
    <row r="10985" ht="15.75" customHeight="1">
      <c r="A10985" s="13">
        <v>42239.447916666664</v>
      </c>
      <c r="B10985" s="73">
        <f t="shared" si="1"/>
        <v>42239</v>
      </c>
      <c r="C10985" s="74">
        <f>IF(NewCustomer="Yes", IF(COUNTIF($I$2:$I$11,B10985)&gt;0,0,WEEKDAY(B10985,2)),IF(COUNTIF($I$2:$I$21,B10985)&gt;0,0,WEEKDAY(B10985,2)))</f>
        <v>7</v>
      </c>
      <c r="D10985" s="74">
        <f t="shared" si="2"/>
        <v>10</v>
      </c>
      <c r="E10985" s="12">
        <f>IFERROR(VLOOKUP(A10985,'IDAR Meter Data'!$A:$B,2,1),"")</f>
        <v>169</v>
      </c>
      <c r="F10985" s="75">
        <f>IF(CECCZ="CZ03",'Outside Temp'!B10985,IF(CECCZ="CZ04",'Outside Temp'!B10986,IF(CECCZ="CZ12",'Outside Temp'!B10987, IF(CECCZ="CZ13",'Outside Temp'!B10988))))</f>
        <v>70.45</v>
      </c>
      <c r="G10985" s="12">
        <f t="shared" si="3"/>
        <v>3</v>
      </c>
    </row>
    <row r="10986" ht="15.75" customHeight="1">
      <c r="A10986" s="13">
        <v>42239.458333333336</v>
      </c>
      <c r="B10986" s="73">
        <f t="shared" si="1"/>
        <v>42239</v>
      </c>
      <c r="C10986" s="74">
        <f>IF(NewCustomer="Yes", IF(COUNTIF($I$2:$I$11,B10986)&gt;0,0,WEEKDAY(B10986,2)),IF(COUNTIF($I$2:$I$21,B10986)&gt;0,0,WEEKDAY(B10986,2)))</f>
        <v>7</v>
      </c>
      <c r="D10986" s="74">
        <f t="shared" si="2"/>
        <v>11</v>
      </c>
      <c r="E10986" s="12">
        <f>IFERROR(VLOOKUP(A10986,'IDAR Meter Data'!$A:$B,2,1),"")</f>
        <v>171</v>
      </c>
      <c r="F10986" s="75">
        <f>IF(CECCZ="CZ03",'Outside Temp'!B10986,IF(CECCZ="CZ04",'Outside Temp'!B10987,IF(CECCZ="CZ12",'Outside Temp'!B10988, IF(CECCZ="CZ13",'Outside Temp'!B10989))))</f>
        <v>71.2</v>
      </c>
      <c r="G10986" s="12">
        <f t="shared" si="3"/>
        <v>3</v>
      </c>
    </row>
    <row r="10987" ht="15.75" customHeight="1">
      <c r="A10987" s="13">
        <v>42239.46875</v>
      </c>
      <c r="B10987" s="73">
        <f t="shared" si="1"/>
        <v>42239</v>
      </c>
      <c r="C10987" s="74">
        <f>IF(NewCustomer="Yes", IF(COUNTIF($I$2:$I$11,B10987)&gt;0,0,WEEKDAY(B10987,2)),IF(COUNTIF($I$2:$I$21,B10987)&gt;0,0,WEEKDAY(B10987,2)))</f>
        <v>7</v>
      </c>
      <c r="D10987" s="74">
        <f t="shared" si="2"/>
        <v>11</v>
      </c>
      <c r="E10987" s="12">
        <f>IFERROR(VLOOKUP(A10987,'IDAR Meter Data'!$A:$B,2,1),"")</f>
        <v>189</v>
      </c>
      <c r="F10987" s="75">
        <f>IF(CECCZ="CZ03",'Outside Temp'!B10987,IF(CECCZ="CZ04",'Outside Temp'!B10988,IF(CECCZ="CZ12",'Outside Temp'!B10989, IF(CECCZ="CZ13",'Outside Temp'!B10990))))</f>
        <v>71.95</v>
      </c>
      <c r="G10987" s="12">
        <f t="shared" si="3"/>
        <v>3</v>
      </c>
    </row>
    <row r="10988" ht="15.75" customHeight="1">
      <c r="A10988" s="13">
        <v>42239.479166666664</v>
      </c>
      <c r="B10988" s="73">
        <f t="shared" si="1"/>
        <v>42239</v>
      </c>
      <c r="C10988" s="74">
        <f>IF(NewCustomer="Yes", IF(COUNTIF($I$2:$I$11,B10988)&gt;0,0,WEEKDAY(B10988,2)),IF(COUNTIF($I$2:$I$21,B10988)&gt;0,0,WEEKDAY(B10988,2)))</f>
        <v>7</v>
      </c>
      <c r="D10988" s="74">
        <f t="shared" si="2"/>
        <v>11</v>
      </c>
      <c r="E10988" s="12">
        <f>IFERROR(VLOOKUP(A10988,'IDAR Meter Data'!$A:$B,2,1),"")</f>
        <v>178</v>
      </c>
      <c r="F10988" s="75">
        <f>IF(CECCZ="CZ03",'Outside Temp'!B10988,IF(CECCZ="CZ04",'Outside Temp'!B10989,IF(CECCZ="CZ12",'Outside Temp'!B10990, IF(CECCZ="CZ13",'Outside Temp'!B10991))))</f>
        <v>72.7</v>
      </c>
      <c r="G10988" s="12">
        <f t="shared" si="3"/>
        <v>3</v>
      </c>
    </row>
    <row r="10989" ht="15.75" customHeight="1">
      <c r="A10989" s="13">
        <v>42239.489583333336</v>
      </c>
      <c r="B10989" s="73">
        <f t="shared" si="1"/>
        <v>42239</v>
      </c>
      <c r="C10989" s="74">
        <f>IF(NewCustomer="Yes", IF(COUNTIF($I$2:$I$11,B10989)&gt;0,0,WEEKDAY(B10989,2)),IF(COUNTIF($I$2:$I$21,B10989)&gt;0,0,WEEKDAY(B10989,2)))</f>
        <v>7</v>
      </c>
      <c r="D10989" s="74">
        <f t="shared" si="2"/>
        <v>11</v>
      </c>
      <c r="E10989" s="12">
        <f>IFERROR(VLOOKUP(A10989,'IDAR Meter Data'!$A:$B,2,1),"")</f>
        <v>179</v>
      </c>
      <c r="F10989" s="75">
        <f>IF(CECCZ="CZ03",'Outside Temp'!B10989,IF(CECCZ="CZ04",'Outside Temp'!B10990,IF(CECCZ="CZ12",'Outside Temp'!B10991, IF(CECCZ="CZ13",'Outside Temp'!B10992))))</f>
        <v>73.45</v>
      </c>
      <c r="G10989" s="12">
        <f t="shared" si="3"/>
        <v>3</v>
      </c>
    </row>
    <row r="10990" ht="15.75" customHeight="1">
      <c r="A10990" s="13">
        <v>42239.5</v>
      </c>
      <c r="B10990" s="73">
        <f t="shared" si="1"/>
        <v>42239</v>
      </c>
      <c r="C10990" s="74">
        <f>IF(NewCustomer="Yes", IF(COUNTIF($I$2:$I$11,B10990)&gt;0,0,WEEKDAY(B10990,2)),IF(COUNTIF($I$2:$I$21,B10990)&gt;0,0,WEEKDAY(B10990,2)))</f>
        <v>7</v>
      </c>
      <c r="D10990" s="74">
        <f t="shared" si="2"/>
        <v>12</v>
      </c>
      <c r="E10990" s="12">
        <f>IFERROR(VLOOKUP(A10990,'IDAR Meter Data'!$A:$B,2,1),"")</f>
        <v>183</v>
      </c>
      <c r="F10990" s="75">
        <f>IF(CECCZ="CZ03",'Outside Temp'!B10990,IF(CECCZ="CZ04",'Outside Temp'!B10991,IF(CECCZ="CZ12",'Outside Temp'!B10992, IF(CECCZ="CZ13",'Outside Temp'!B10993))))</f>
        <v>73.93333333</v>
      </c>
      <c r="G10990" s="12">
        <f t="shared" si="3"/>
        <v>3</v>
      </c>
    </row>
    <row r="10991" ht="15.75" customHeight="1">
      <c r="A10991" s="13">
        <v>42239.510416666664</v>
      </c>
      <c r="B10991" s="73">
        <f t="shared" si="1"/>
        <v>42239</v>
      </c>
      <c r="C10991" s="74">
        <f>IF(NewCustomer="Yes", IF(COUNTIF($I$2:$I$11,B10991)&gt;0,0,WEEKDAY(B10991,2)),IF(COUNTIF($I$2:$I$21,B10991)&gt;0,0,WEEKDAY(B10991,2)))</f>
        <v>7</v>
      </c>
      <c r="D10991" s="74">
        <f t="shared" si="2"/>
        <v>12</v>
      </c>
      <c r="E10991" s="12">
        <f>IFERROR(VLOOKUP(A10991,'IDAR Meter Data'!$A:$B,2,1),"")</f>
        <v>187</v>
      </c>
      <c r="F10991" s="75">
        <f>IF(CECCZ="CZ03",'Outside Temp'!B10991,IF(CECCZ="CZ04",'Outside Temp'!B10992,IF(CECCZ="CZ12",'Outside Temp'!B10993, IF(CECCZ="CZ13",'Outside Temp'!B10994))))</f>
        <v>73.68333333</v>
      </c>
      <c r="G10991" s="12">
        <f t="shared" si="3"/>
        <v>3</v>
      </c>
    </row>
    <row r="10992" ht="15.75" customHeight="1">
      <c r="A10992" s="13">
        <v>42239.520833333336</v>
      </c>
      <c r="B10992" s="73">
        <f t="shared" si="1"/>
        <v>42239</v>
      </c>
      <c r="C10992" s="74">
        <f>IF(NewCustomer="Yes", IF(COUNTIF($I$2:$I$11,B10992)&gt;0,0,WEEKDAY(B10992,2)),IF(COUNTIF($I$2:$I$21,B10992)&gt;0,0,WEEKDAY(B10992,2)))</f>
        <v>7</v>
      </c>
      <c r="D10992" s="74">
        <f t="shared" si="2"/>
        <v>12</v>
      </c>
      <c r="E10992" s="12">
        <f>IFERROR(VLOOKUP(A10992,'IDAR Meter Data'!$A:$B,2,1),"")</f>
        <v>199</v>
      </c>
      <c r="F10992" s="75">
        <f>IF(CECCZ="CZ03",'Outside Temp'!B10992,IF(CECCZ="CZ04",'Outside Temp'!B10993,IF(CECCZ="CZ12",'Outside Temp'!B10994, IF(CECCZ="CZ13",'Outside Temp'!B10995))))</f>
        <v>73.43333333</v>
      </c>
      <c r="G10992" s="12">
        <f t="shared" si="3"/>
        <v>3</v>
      </c>
    </row>
    <row r="10993" ht="15.75" customHeight="1">
      <c r="A10993" s="13">
        <v>42239.53125</v>
      </c>
      <c r="B10993" s="73">
        <f t="shared" si="1"/>
        <v>42239</v>
      </c>
      <c r="C10993" s="74">
        <f>IF(NewCustomer="Yes", IF(COUNTIF($I$2:$I$11,B10993)&gt;0,0,WEEKDAY(B10993,2)),IF(COUNTIF($I$2:$I$21,B10993)&gt;0,0,WEEKDAY(B10993,2)))</f>
        <v>7</v>
      </c>
      <c r="D10993" s="74">
        <f t="shared" si="2"/>
        <v>12</v>
      </c>
      <c r="E10993" s="12">
        <f>IFERROR(VLOOKUP(A10993,'IDAR Meter Data'!$A:$B,2,1),"")</f>
        <v>186</v>
      </c>
      <c r="F10993" s="75">
        <f>IF(CECCZ="CZ03",'Outside Temp'!B10993,IF(CECCZ="CZ04",'Outside Temp'!B10994,IF(CECCZ="CZ12",'Outside Temp'!B10995, IF(CECCZ="CZ13",'Outside Temp'!B10996))))</f>
        <v>73.18333333</v>
      </c>
      <c r="G10993" s="12">
        <f t="shared" si="3"/>
        <v>3</v>
      </c>
    </row>
    <row r="10994" ht="15.75" customHeight="1">
      <c r="A10994" s="13">
        <v>42239.541666666664</v>
      </c>
      <c r="B10994" s="73">
        <f t="shared" si="1"/>
        <v>42239</v>
      </c>
      <c r="C10994" s="74">
        <f>IF(NewCustomer="Yes", IF(COUNTIF($I$2:$I$11,B10994)&gt;0,0,WEEKDAY(B10994,2)),IF(COUNTIF($I$2:$I$21,B10994)&gt;0,0,WEEKDAY(B10994,2)))</f>
        <v>7</v>
      </c>
      <c r="D10994" s="74">
        <f t="shared" si="2"/>
        <v>13</v>
      </c>
      <c r="E10994" s="12">
        <f>IFERROR(VLOOKUP(A10994,'IDAR Meter Data'!$A:$B,2,1),"")</f>
        <v>182</v>
      </c>
      <c r="F10994" s="75">
        <f>IF(CECCZ="CZ03",'Outside Temp'!B10994,IF(CECCZ="CZ04",'Outside Temp'!B10995,IF(CECCZ="CZ12",'Outside Temp'!B10996, IF(CECCZ="CZ13",'Outside Temp'!B10997))))</f>
        <v>72.73333333</v>
      </c>
      <c r="G10994" s="12">
        <f t="shared" si="3"/>
        <v>3</v>
      </c>
    </row>
    <row r="10995" ht="15.75" customHeight="1">
      <c r="A10995" s="13">
        <v>42239.552083333336</v>
      </c>
      <c r="B10995" s="73">
        <f t="shared" si="1"/>
        <v>42239</v>
      </c>
      <c r="C10995" s="74">
        <f>IF(NewCustomer="Yes", IF(COUNTIF($I$2:$I$11,B10995)&gt;0,0,WEEKDAY(B10995,2)),IF(COUNTIF($I$2:$I$21,B10995)&gt;0,0,WEEKDAY(B10995,2)))</f>
        <v>7</v>
      </c>
      <c r="D10995" s="74">
        <f t="shared" si="2"/>
        <v>13</v>
      </c>
      <c r="E10995" s="12">
        <f>IFERROR(VLOOKUP(A10995,'IDAR Meter Data'!$A:$B,2,1),"")</f>
        <v>184</v>
      </c>
      <c r="F10995" s="75">
        <f>IF(CECCZ="CZ03",'Outside Temp'!B10995,IF(CECCZ="CZ04",'Outside Temp'!B10996,IF(CECCZ="CZ12",'Outside Temp'!B10997, IF(CECCZ="CZ13",'Outside Temp'!B10998))))</f>
        <v>71.73333333</v>
      </c>
      <c r="G10995" s="12">
        <f t="shared" si="3"/>
        <v>3</v>
      </c>
    </row>
    <row r="10996" ht="15.75" customHeight="1">
      <c r="A10996" s="13">
        <v>42239.5625</v>
      </c>
      <c r="B10996" s="73">
        <f t="shared" si="1"/>
        <v>42239</v>
      </c>
      <c r="C10996" s="74">
        <f>IF(NewCustomer="Yes", IF(COUNTIF($I$2:$I$11,B10996)&gt;0,0,WEEKDAY(B10996,2)),IF(COUNTIF($I$2:$I$21,B10996)&gt;0,0,WEEKDAY(B10996,2)))</f>
        <v>7</v>
      </c>
      <c r="D10996" s="74">
        <f t="shared" si="2"/>
        <v>13</v>
      </c>
      <c r="E10996" s="12">
        <f>IFERROR(VLOOKUP(A10996,'IDAR Meter Data'!$A:$B,2,1),"")</f>
        <v>189</v>
      </c>
      <c r="F10996" s="75">
        <f>IF(CECCZ="CZ03",'Outside Temp'!B10996,IF(CECCZ="CZ04",'Outside Temp'!B10997,IF(CECCZ="CZ12",'Outside Temp'!B10998, IF(CECCZ="CZ13",'Outside Temp'!B10999))))</f>
        <v>70.73333333</v>
      </c>
      <c r="G10996" s="12">
        <f t="shared" si="3"/>
        <v>3</v>
      </c>
    </row>
    <row r="10997" ht="15.75" customHeight="1">
      <c r="A10997" s="13">
        <v>42239.572916666664</v>
      </c>
      <c r="B10997" s="73">
        <f t="shared" si="1"/>
        <v>42239</v>
      </c>
      <c r="C10997" s="74">
        <f>IF(NewCustomer="Yes", IF(COUNTIF($I$2:$I$11,B10997)&gt;0,0,WEEKDAY(B10997,2)),IF(COUNTIF($I$2:$I$21,B10997)&gt;0,0,WEEKDAY(B10997,2)))</f>
        <v>7</v>
      </c>
      <c r="D10997" s="74">
        <f t="shared" si="2"/>
        <v>13</v>
      </c>
      <c r="E10997" s="12">
        <f>IFERROR(VLOOKUP(A10997,'IDAR Meter Data'!$A:$B,2,1),"")</f>
        <v>203</v>
      </c>
      <c r="F10997" s="75">
        <f>IF(CECCZ="CZ03",'Outside Temp'!B10997,IF(CECCZ="CZ04",'Outside Temp'!B10998,IF(CECCZ="CZ12",'Outside Temp'!B10999, IF(CECCZ="CZ13",'Outside Temp'!B11000))))</f>
        <v>69.73333333</v>
      </c>
      <c r="G10997" s="12">
        <f t="shared" si="3"/>
        <v>2</v>
      </c>
    </row>
    <row r="10998" ht="15.75" customHeight="1">
      <c r="A10998" s="13">
        <v>42239.583333333336</v>
      </c>
      <c r="B10998" s="73">
        <f t="shared" si="1"/>
        <v>42239</v>
      </c>
      <c r="C10998" s="74">
        <f>IF(NewCustomer="Yes", IF(COUNTIF($I$2:$I$11,B10998)&gt;0,0,WEEKDAY(B10998,2)),IF(COUNTIF($I$2:$I$21,B10998)&gt;0,0,WEEKDAY(B10998,2)))</f>
        <v>7</v>
      </c>
      <c r="D10998" s="74">
        <f t="shared" si="2"/>
        <v>14</v>
      </c>
      <c r="E10998" s="12">
        <f>IFERROR(VLOOKUP(A10998,'IDAR Meter Data'!$A:$B,2,1),"")</f>
        <v>186</v>
      </c>
      <c r="F10998" s="75">
        <f>IF(CECCZ="CZ03",'Outside Temp'!B10998,IF(CECCZ="CZ04",'Outside Temp'!B10999,IF(CECCZ="CZ12",'Outside Temp'!B11000, IF(CECCZ="CZ13",'Outside Temp'!B11001))))</f>
        <v>69.06666667</v>
      </c>
      <c r="G10998" s="12">
        <f t="shared" si="3"/>
        <v>2</v>
      </c>
    </row>
    <row r="10999" ht="15.75" customHeight="1">
      <c r="A10999" s="13">
        <v>42239.59375</v>
      </c>
      <c r="B10999" s="73">
        <f t="shared" si="1"/>
        <v>42239</v>
      </c>
      <c r="C10999" s="74">
        <f>IF(NewCustomer="Yes", IF(COUNTIF($I$2:$I$11,B10999)&gt;0,0,WEEKDAY(B10999,2)),IF(COUNTIF($I$2:$I$21,B10999)&gt;0,0,WEEKDAY(B10999,2)))</f>
        <v>7</v>
      </c>
      <c r="D10999" s="74">
        <f t="shared" si="2"/>
        <v>14</v>
      </c>
      <c r="E10999" s="12">
        <f>IFERROR(VLOOKUP(A10999,'IDAR Meter Data'!$A:$B,2,1),"")</f>
        <v>188</v>
      </c>
      <c r="F10999" s="75">
        <f>IF(CECCZ="CZ03",'Outside Temp'!B10999,IF(CECCZ="CZ04",'Outside Temp'!B11000,IF(CECCZ="CZ12",'Outside Temp'!B11001, IF(CECCZ="CZ13",'Outside Temp'!B11002))))</f>
        <v>69.31666667</v>
      </c>
      <c r="G10999" s="12">
        <f t="shared" si="3"/>
        <v>2</v>
      </c>
    </row>
    <row r="11000" ht="15.75" customHeight="1">
      <c r="A11000" s="13">
        <v>42239.604166666664</v>
      </c>
      <c r="B11000" s="73">
        <f t="shared" si="1"/>
        <v>42239</v>
      </c>
      <c r="C11000" s="74">
        <f>IF(NewCustomer="Yes", IF(COUNTIF($I$2:$I$11,B11000)&gt;0,0,WEEKDAY(B11000,2)),IF(COUNTIF($I$2:$I$21,B11000)&gt;0,0,WEEKDAY(B11000,2)))</f>
        <v>7</v>
      </c>
      <c r="D11000" s="74">
        <f t="shared" si="2"/>
        <v>14</v>
      </c>
      <c r="E11000" s="12">
        <f>IFERROR(VLOOKUP(A11000,'IDAR Meter Data'!$A:$B,2,1),"")</f>
        <v>204</v>
      </c>
      <c r="F11000" s="75">
        <f>IF(CECCZ="CZ03",'Outside Temp'!B11000,IF(CECCZ="CZ04",'Outside Temp'!B11001,IF(CECCZ="CZ12",'Outside Temp'!B11002, IF(CECCZ="CZ13",'Outside Temp'!B11003))))</f>
        <v>69.56666667</v>
      </c>
      <c r="G11000" s="12">
        <f t="shared" si="3"/>
        <v>2</v>
      </c>
    </row>
    <row r="11001" ht="15.75" customHeight="1">
      <c r="A11001" s="13">
        <v>42239.614583333336</v>
      </c>
      <c r="B11001" s="73">
        <f t="shared" si="1"/>
        <v>42239</v>
      </c>
      <c r="C11001" s="74">
        <f>IF(NewCustomer="Yes", IF(COUNTIF($I$2:$I$11,B11001)&gt;0,0,WEEKDAY(B11001,2)),IF(COUNTIF($I$2:$I$21,B11001)&gt;0,0,WEEKDAY(B11001,2)))</f>
        <v>7</v>
      </c>
      <c r="D11001" s="74">
        <f t="shared" si="2"/>
        <v>14</v>
      </c>
      <c r="E11001" s="12">
        <f>IFERROR(VLOOKUP(A11001,'IDAR Meter Data'!$A:$B,2,1),"")</f>
        <v>186</v>
      </c>
      <c r="F11001" s="75">
        <f>IF(CECCZ="CZ03",'Outside Temp'!B11001,IF(CECCZ="CZ04",'Outside Temp'!B11002,IF(CECCZ="CZ12",'Outside Temp'!B11003, IF(CECCZ="CZ13",'Outside Temp'!B11004))))</f>
        <v>69.81666667</v>
      </c>
      <c r="G11001" s="12">
        <f t="shared" si="3"/>
        <v>2</v>
      </c>
    </row>
    <row r="11002" ht="15.75" customHeight="1">
      <c r="A11002" s="13">
        <v>42239.625</v>
      </c>
      <c r="B11002" s="73">
        <f t="shared" si="1"/>
        <v>42239</v>
      </c>
      <c r="C11002" s="74">
        <f>IF(NewCustomer="Yes", IF(COUNTIF($I$2:$I$11,B11002)&gt;0,0,WEEKDAY(B11002,2)),IF(COUNTIF($I$2:$I$21,B11002)&gt;0,0,WEEKDAY(B11002,2)))</f>
        <v>7</v>
      </c>
      <c r="D11002" s="74">
        <f t="shared" si="2"/>
        <v>15</v>
      </c>
      <c r="E11002" s="12">
        <f>IFERROR(VLOOKUP(A11002,'IDAR Meter Data'!$A:$B,2,1),"")</f>
        <v>184</v>
      </c>
      <c r="F11002" s="75">
        <f>IF(CECCZ="CZ03",'Outside Temp'!B11002,IF(CECCZ="CZ04",'Outside Temp'!B11003,IF(CECCZ="CZ12",'Outside Temp'!B11004, IF(CECCZ="CZ13",'Outside Temp'!B11005))))</f>
        <v>69.93333333</v>
      </c>
      <c r="G11002" s="12">
        <f t="shared" si="3"/>
        <v>2</v>
      </c>
    </row>
    <row r="11003" ht="15.75" customHeight="1">
      <c r="A11003" s="13">
        <v>42239.635416666664</v>
      </c>
      <c r="B11003" s="73">
        <f t="shared" si="1"/>
        <v>42239</v>
      </c>
      <c r="C11003" s="74">
        <f>IF(NewCustomer="Yes", IF(COUNTIF($I$2:$I$11,B11003)&gt;0,0,WEEKDAY(B11003,2)),IF(COUNTIF($I$2:$I$21,B11003)&gt;0,0,WEEKDAY(B11003,2)))</f>
        <v>7</v>
      </c>
      <c r="D11003" s="74">
        <f t="shared" si="2"/>
        <v>15</v>
      </c>
      <c r="E11003" s="12">
        <f>IFERROR(VLOOKUP(A11003,'IDAR Meter Data'!$A:$B,2,1),"")</f>
        <v>199</v>
      </c>
      <c r="F11003" s="75">
        <f>IF(CECCZ="CZ03",'Outside Temp'!B11003,IF(CECCZ="CZ04",'Outside Temp'!B11004,IF(CECCZ="CZ12",'Outside Temp'!B11005, IF(CECCZ="CZ13",'Outside Temp'!B11006))))</f>
        <v>69.68333333</v>
      </c>
      <c r="G11003" s="12">
        <f t="shared" si="3"/>
        <v>2</v>
      </c>
    </row>
    <row r="11004" ht="15.75" customHeight="1">
      <c r="A11004" s="13">
        <v>42239.645833333336</v>
      </c>
      <c r="B11004" s="73">
        <f t="shared" si="1"/>
        <v>42239</v>
      </c>
      <c r="C11004" s="74">
        <f>IF(NewCustomer="Yes", IF(COUNTIF($I$2:$I$11,B11004)&gt;0,0,WEEKDAY(B11004,2)),IF(COUNTIF($I$2:$I$21,B11004)&gt;0,0,WEEKDAY(B11004,2)))</f>
        <v>7</v>
      </c>
      <c r="D11004" s="74">
        <f t="shared" si="2"/>
        <v>15</v>
      </c>
      <c r="E11004" s="12">
        <f>IFERROR(VLOOKUP(A11004,'IDAR Meter Data'!$A:$B,2,1),"")</f>
        <v>207</v>
      </c>
      <c r="F11004" s="75">
        <f>IF(CECCZ="CZ03",'Outside Temp'!B11004,IF(CECCZ="CZ04",'Outside Temp'!B11005,IF(CECCZ="CZ12",'Outside Temp'!B11006, IF(CECCZ="CZ13",'Outside Temp'!B11007))))</f>
        <v>69.43333333</v>
      </c>
      <c r="G11004" s="12">
        <f t="shared" si="3"/>
        <v>2</v>
      </c>
    </row>
    <row r="11005" ht="15.75" customHeight="1">
      <c r="A11005" s="13">
        <v>42239.65625</v>
      </c>
      <c r="B11005" s="73">
        <f t="shared" si="1"/>
        <v>42239</v>
      </c>
      <c r="C11005" s="74">
        <f>IF(NewCustomer="Yes", IF(COUNTIF($I$2:$I$11,B11005)&gt;0,0,WEEKDAY(B11005,2)),IF(COUNTIF($I$2:$I$21,B11005)&gt;0,0,WEEKDAY(B11005,2)))</f>
        <v>7</v>
      </c>
      <c r="D11005" s="74">
        <f t="shared" si="2"/>
        <v>15</v>
      </c>
      <c r="E11005" s="12">
        <f>IFERROR(VLOOKUP(A11005,'IDAR Meter Data'!$A:$B,2,1),"")</f>
        <v>196</v>
      </c>
      <c r="F11005" s="75">
        <f>IF(CECCZ="CZ03",'Outside Temp'!B11005,IF(CECCZ="CZ04",'Outside Temp'!B11006,IF(CECCZ="CZ12",'Outside Temp'!B11007, IF(CECCZ="CZ13",'Outside Temp'!B11008))))</f>
        <v>69.18333333</v>
      </c>
      <c r="G11005" s="12">
        <f t="shared" si="3"/>
        <v>2</v>
      </c>
    </row>
    <row r="11006" ht="15.75" customHeight="1">
      <c r="A11006" s="13">
        <v>42239.666666666664</v>
      </c>
      <c r="B11006" s="73">
        <f t="shared" si="1"/>
        <v>42239</v>
      </c>
      <c r="C11006" s="74">
        <f>IF(NewCustomer="Yes", IF(COUNTIF($I$2:$I$11,B11006)&gt;0,0,WEEKDAY(B11006,2)),IF(COUNTIF($I$2:$I$21,B11006)&gt;0,0,WEEKDAY(B11006,2)))</f>
        <v>7</v>
      </c>
      <c r="D11006" s="74">
        <f t="shared" si="2"/>
        <v>16</v>
      </c>
      <c r="E11006" s="12">
        <f>IFERROR(VLOOKUP(A11006,'IDAR Meter Data'!$A:$B,2,1),"")</f>
        <v>185</v>
      </c>
      <c r="F11006" s="75">
        <f>IF(CECCZ="CZ03",'Outside Temp'!B11006,IF(CECCZ="CZ04",'Outside Temp'!B11007,IF(CECCZ="CZ12",'Outside Temp'!B11008, IF(CECCZ="CZ13",'Outside Temp'!B11009))))</f>
        <v>68.86666667</v>
      </c>
      <c r="G11006" s="12">
        <f t="shared" si="3"/>
        <v>2</v>
      </c>
    </row>
    <row r="11007" ht="15.75" customHeight="1">
      <c r="A11007" s="13">
        <v>42239.677083333336</v>
      </c>
      <c r="B11007" s="73">
        <f t="shared" si="1"/>
        <v>42239</v>
      </c>
      <c r="C11007" s="74">
        <f>IF(NewCustomer="Yes", IF(COUNTIF($I$2:$I$11,B11007)&gt;0,0,WEEKDAY(B11007,2)),IF(COUNTIF($I$2:$I$21,B11007)&gt;0,0,WEEKDAY(B11007,2)))</f>
        <v>7</v>
      </c>
      <c r="D11007" s="74">
        <f t="shared" si="2"/>
        <v>16</v>
      </c>
      <c r="E11007" s="12">
        <f>IFERROR(VLOOKUP(A11007,'IDAR Meter Data'!$A:$B,2,1),"")</f>
        <v>194</v>
      </c>
      <c r="F11007" s="75">
        <f>IF(CECCZ="CZ03",'Outside Temp'!B11007,IF(CECCZ="CZ04",'Outside Temp'!B11008,IF(CECCZ="CZ12",'Outside Temp'!B11009, IF(CECCZ="CZ13",'Outside Temp'!B11010))))</f>
        <v>68.36666667</v>
      </c>
      <c r="G11007" s="12">
        <f t="shared" si="3"/>
        <v>2</v>
      </c>
    </row>
    <row r="11008" ht="15.75" customHeight="1">
      <c r="A11008" s="13">
        <v>42239.6875</v>
      </c>
      <c r="B11008" s="73">
        <f t="shared" si="1"/>
        <v>42239</v>
      </c>
      <c r="C11008" s="74">
        <f>IF(NewCustomer="Yes", IF(COUNTIF($I$2:$I$11,B11008)&gt;0,0,WEEKDAY(B11008,2)),IF(COUNTIF($I$2:$I$21,B11008)&gt;0,0,WEEKDAY(B11008,2)))</f>
        <v>7</v>
      </c>
      <c r="D11008" s="74">
        <f t="shared" si="2"/>
        <v>16</v>
      </c>
      <c r="E11008" s="12">
        <f>IFERROR(VLOOKUP(A11008,'IDAR Meter Data'!$A:$B,2,1),"")</f>
        <v>193</v>
      </c>
      <c r="F11008" s="75">
        <f>IF(CECCZ="CZ03",'Outside Temp'!B11008,IF(CECCZ="CZ04",'Outside Temp'!B11009,IF(CECCZ="CZ12",'Outside Temp'!B11010, IF(CECCZ="CZ13",'Outside Temp'!B11011))))</f>
        <v>67.86666667</v>
      </c>
      <c r="G11008" s="12">
        <f t="shared" si="3"/>
        <v>2</v>
      </c>
    </row>
    <row r="11009" ht="15.75" customHeight="1">
      <c r="A11009" s="13">
        <v>42239.697916666664</v>
      </c>
      <c r="B11009" s="73">
        <f t="shared" si="1"/>
        <v>42239</v>
      </c>
      <c r="C11009" s="74">
        <f>IF(NewCustomer="Yes", IF(COUNTIF($I$2:$I$11,B11009)&gt;0,0,WEEKDAY(B11009,2)),IF(COUNTIF($I$2:$I$21,B11009)&gt;0,0,WEEKDAY(B11009,2)))</f>
        <v>7</v>
      </c>
      <c r="D11009" s="74">
        <f t="shared" si="2"/>
        <v>16</v>
      </c>
      <c r="E11009" s="12">
        <f>IFERROR(VLOOKUP(A11009,'IDAR Meter Data'!$A:$B,2,1),"")</f>
        <v>204</v>
      </c>
      <c r="F11009" s="75">
        <f>IF(CECCZ="CZ03",'Outside Temp'!B11009,IF(CECCZ="CZ04",'Outside Temp'!B11010,IF(CECCZ="CZ12",'Outside Temp'!B11011, IF(CECCZ="CZ13",'Outside Temp'!B11012))))</f>
        <v>67.36666667</v>
      </c>
      <c r="G11009" s="12">
        <f t="shared" si="3"/>
        <v>2</v>
      </c>
    </row>
    <row r="11010" ht="15.75" customHeight="1">
      <c r="A11010" s="13">
        <v>42239.708333333336</v>
      </c>
      <c r="B11010" s="73">
        <f t="shared" si="1"/>
        <v>42239</v>
      </c>
      <c r="C11010" s="74">
        <f>IF(NewCustomer="Yes", IF(COUNTIF($I$2:$I$11,B11010)&gt;0,0,WEEKDAY(B11010,2)),IF(COUNTIF($I$2:$I$21,B11010)&gt;0,0,WEEKDAY(B11010,2)))</f>
        <v>7</v>
      </c>
      <c r="D11010" s="74">
        <f t="shared" si="2"/>
        <v>17</v>
      </c>
      <c r="E11010" s="12">
        <f>IFERROR(VLOOKUP(A11010,'IDAR Meter Data'!$A:$B,2,1),"")</f>
        <v>198</v>
      </c>
      <c r="F11010" s="75">
        <f>IF(CECCZ="CZ03",'Outside Temp'!B11010,IF(CECCZ="CZ04",'Outside Temp'!B11011,IF(CECCZ="CZ12",'Outside Temp'!B11012, IF(CECCZ="CZ13",'Outside Temp'!B11013))))</f>
        <v>66.93333333</v>
      </c>
      <c r="G11010" s="12">
        <f t="shared" si="3"/>
        <v>2</v>
      </c>
    </row>
    <row r="11011" ht="15.75" customHeight="1">
      <c r="A11011" s="13">
        <v>42239.71875</v>
      </c>
      <c r="B11011" s="73">
        <f t="shared" si="1"/>
        <v>42239</v>
      </c>
      <c r="C11011" s="74">
        <f>IF(NewCustomer="Yes", IF(COUNTIF($I$2:$I$11,B11011)&gt;0,0,WEEKDAY(B11011,2)),IF(COUNTIF($I$2:$I$21,B11011)&gt;0,0,WEEKDAY(B11011,2)))</f>
        <v>7</v>
      </c>
      <c r="D11011" s="74">
        <f t="shared" si="2"/>
        <v>17</v>
      </c>
      <c r="E11011" s="12">
        <f>IFERROR(VLOOKUP(A11011,'IDAR Meter Data'!$A:$B,2,1),"")</f>
        <v>191</v>
      </c>
      <c r="F11011" s="75">
        <f>IF(CECCZ="CZ03",'Outside Temp'!B11011,IF(CECCZ="CZ04",'Outside Temp'!B11012,IF(CECCZ="CZ12",'Outside Temp'!B11013, IF(CECCZ="CZ13",'Outside Temp'!B11014))))</f>
        <v>66.68333333</v>
      </c>
      <c r="G11011" s="12">
        <f t="shared" si="3"/>
        <v>2</v>
      </c>
    </row>
    <row r="11012" ht="15.75" customHeight="1">
      <c r="A11012" s="13">
        <v>42239.729166666664</v>
      </c>
      <c r="B11012" s="73">
        <f t="shared" si="1"/>
        <v>42239</v>
      </c>
      <c r="C11012" s="74">
        <f>IF(NewCustomer="Yes", IF(COUNTIF($I$2:$I$11,B11012)&gt;0,0,WEEKDAY(B11012,2)),IF(COUNTIF($I$2:$I$21,B11012)&gt;0,0,WEEKDAY(B11012,2)))</f>
        <v>7</v>
      </c>
      <c r="D11012" s="74">
        <f t="shared" si="2"/>
        <v>17</v>
      </c>
      <c r="E11012" s="12">
        <f>IFERROR(VLOOKUP(A11012,'IDAR Meter Data'!$A:$B,2,1),"")</f>
        <v>193</v>
      </c>
      <c r="F11012" s="75">
        <f>IF(CECCZ="CZ03",'Outside Temp'!B11012,IF(CECCZ="CZ04",'Outside Temp'!B11013,IF(CECCZ="CZ12",'Outside Temp'!B11014, IF(CECCZ="CZ13",'Outside Temp'!B11015))))</f>
        <v>66.43333333</v>
      </c>
      <c r="G11012" s="12">
        <f t="shared" si="3"/>
        <v>2</v>
      </c>
    </row>
    <row r="11013" ht="15.75" customHeight="1">
      <c r="A11013" s="13">
        <v>42239.739583333336</v>
      </c>
      <c r="B11013" s="73">
        <f t="shared" si="1"/>
        <v>42239</v>
      </c>
      <c r="C11013" s="74">
        <f>IF(NewCustomer="Yes", IF(COUNTIF($I$2:$I$11,B11013)&gt;0,0,WEEKDAY(B11013,2)),IF(COUNTIF($I$2:$I$21,B11013)&gt;0,0,WEEKDAY(B11013,2)))</f>
        <v>7</v>
      </c>
      <c r="D11013" s="74">
        <f t="shared" si="2"/>
        <v>17</v>
      </c>
      <c r="E11013" s="12">
        <f>IFERROR(VLOOKUP(A11013,'IDAR Meter Data'!$A:$B,2,1),"")</f>
        <v>199</v>
      </c>
      <c r="F11013" s="75">
        <f>IF(CECCZ="CZ03",'Outside Temp'!B11013,IF(CECCZ="CZ04",'Outside Temp'!B11014,IF(CECCZ="CZ12",'Outside Temp'!B11015, IF(CECCZ="CZ13",'Outside Temp'!B11016))))</f>
        <v>66.18333333</v>
      </c>
      <c r="G11013" s="12">
        <f t="shared" si="3"/>
        <v>2</v>
      </c>
    </row>
    <row r="11014" ht="15.75" customHeight="1">
      <c r="A11014" s="13">
        <v>42239.75</v>
      </c>
      <c r="B11014" s="73">
        <f t="shared" si="1"/>
        <v>42239</v>
      </c>
      <c r="C11014" s="74">
        <f>IF(NewCustomer="Yes", IF(COUNTIF($I$2:$I$11,B11014)&gt;0,0,WEEKDAY(B11014,2)),IF(COUNTIF($I$2:$I$21,B11014)&gt;0,0,WEEKDAY(B11014,2)))</f>
        <v>7</v>
      </c>
      <c r="D11014" s="74">
        <f t="shared" si="2"/>
        <v>18</v>
      </c>
      <c r="E11014" s="12">
        <f>IFERROR(VLOOKUP(A11014,'IDAR Meter Data'!$A:$B,2,1),"")</f>
        <v>200</v>
      </c>
      <c r="F11014" s="75">
        <f>IF(CECCZ="CZ03",'Outside Temp'!B11014,IF(CECCZ="CZ04",'Outside Temp'!B11015,IF(CECCZ="CZ12",'Outside Temp'!B11016, IF(CECCZ="CZ13",'Outside Temp'!B11017))))</f>
        <v>65.8</v>
      </c>
      <c r="G11014" s="12">
        <f t="shared" si="3"/>
        <v>2</v>
      </c>
    </row>
    <row r="11015" ht="15.75" customHeight="1">
      <c r="A11015" s="13">
        <v>42239.760416666664</v>
      </c>
      <c r="B11015" s="73">
        <f t="shared" si="1"/>
        <v>42239</v>
      </c>
      <c r="C11015" s="74">
        <f>IF(NewCustomer="Yes", IF(COUNTIF($I$2:$I$11,B11015)&gt;0,0,WEEKDAY(B11015,2)),IF(COUNTIF($I$2:$I$21,B11015)&gt;0,0,WEEKDAY(B11015,2)))</f>
        <v>7</v>
      </c>
      <c r="D11015" s="74">
        <f t="shared" si="2"/>
        <v>18</v>
      </c>
      <c r="E11015" s="12">
        <f>IFERROR(VLOOKUP(A11015,'IDAR Meter Data'!$A:$B,2,1),"")</f>
        <v>195</v>
      </c>
      <c r="F11015" s="75">
        <f>IF(CECCZ="CZ03",'Outside Temp'!B11015,IF(CECCZ="CZ04",'Outside Temp'!B11016,IF(CECCZ="CZ12",'Outside Temp'!B11017, IF(CECCZ="CZ13",'Outside Temp'!B11018))))</f>
        <v>65.05</v>
      </c>
      <c r="G11015" s="12">
        <f t="shared" si="3"/>
        <v>2</v>
      </c>
    </row>
    <row r="11016" ht="15.75" customHeight="1">
      <c r="A11016" s="13">
        <v>42239.770833333336</v>
      </c>
      <c r="B11016" s="73">
        <f t="shared" si="1"/>
        <v>42239</v>
      </c>
      <c r="C11016" s="74">
        <f>IF(NewCustomer="Yes", IF(COUNTIF($I$2:$I$11,B11016)&gt;0,0,WEEKDAY(B11016,2)),IF(COUNTIF($I$2:$I$21,B11016)&gt;0,0,WEEKDAY(B11016,2)))</f>
        <v>7</v>
      </c>
      <c r="D11016" s="74">
        <f t="shared" si="2"/>
        <v>18</v>
      </c>
      <c r="E11016" s="12">
        <f>IFERROR(VLOOKUP(A11016,'IDAR Meter Data'!$A:$B,2,1),"")</f>
        <v>188</v>
      </c>
      <c r="F11016" s="75">
        <f>IF(CECCZ="CZ03",'Outside Temp'!B11016,IF(CECCZ="CZ04",'Outside Temp'!B11017,IF(CECCZ="CZ12",'Outside Temp'!B11018, IF(CECCZ="CZ13",'Outside Temp'!B11019))))</f>
        <v>64.3</v>
      </c>
      <c r="G11016" s="12">
        <f t="shared" si="3"/>
        <v>1</v>
      </c>
    </row>
    <row r="11017" ht="15.75" customHeight="1">
      <c r="A11017" s="13">
        <v>42239.78125</v>
      </c>
      <c r="B11017" s="73">
        <f t="shared" si="1"/>
        <v>42239</v>
      </c>
      <c r="C11017" s="74">
        <f>IF(NewCustomer="Yes", IF(COUNTIF($I$2:$I$11,B11017)&gt;0,0,WEEKDAY(B11017,2)),IF(COUNTIF($I$2:$I$21,B11017)&gt;0,0,WEEKDAY(B11017,2)))</f>
        <v>7</v>
      </c>
      <c r="D11017" s="74">
        <f t="shared" si="2"/>
        <v>18</v>
      </c>
      <c r="E11017" s="12">
        <f>IFERROR(VLOOKUP(A11017,'IDAR Meter Data'!$A:$B,2,1),"")</f>
        <v>193</v>
      </c>
      <c r="F11017" s="75">
        <f>IF(CECCZ="CZ03",'Outside Temp'!B11017,IF(CECCZ="CZ04",'Outside Temp'!B11018,IF(CECCZ="CZ12",'Outside Temp'!B11019, IF(CECCZ="CZ13",'Outside Temp'!B11020))))</f>
        <v>63.55</v>
      </c>
      <c r="G11017" s="12">
        <f t="shared" si="3"/>
        <v>1</v>
      </c>
    </row>
    <row r="11018" ht="15.75" customHeight="1">
      <c r="A11018" s="13">
        <v>42239.791666666664</v>
      </c>
      <c r="B11018" s="73">
        <f t="shared" si="1"/>
        <v>42239</v>
      </c>
      <c r="C11018" s="74">
        <f>IF(NewCustomer="Yes", IF(COUNTIF($I$2:$I$11,B11018)&gt;0,0,WEEKDAY(B11018,2)),IF(COUNTIF($I$2:$I$21,B11018)&gt;0,0,WEEKDAY(B11018,2)))</f>
        <v>7</v>
      </c>
      <c r="D11018" s="74">
        <f t="shared" si="2"/>
        <v>19</v>
      </c>
      <c r="E11018" s="12">
        <f>IFERROR(VLOOKUP(A11018,'IDAR Meter Data'!$A:$B,2,1),"")</f>
        <v>193</v>
      </c>
      <c r="F11018" s="75">
        <f>IF(CECCZ="CZ03",'Outside Temp'!B11018,IF(CECCZ="CZ04",'Outside Temp'!B11019,IF(CECCZ="CZ12",'Outside Temp'!B11020, IF(CECCZ="CZ13",'Outside Temp'!B11021))))</f>
        <v>63</v>
      </c>
      <c r="G11018" s="12">
        <f t="shared" si="3"/>
        <v>1</v>
      </c>
    </row>
    <row r="11019" ht="15.75" customHeight="1">
      <c r="A11019" s="13">
        <v>42239.802083333336</v>
      </c>
      <c r="B11019" s="73">
        <f t="shared" si="1"/>
        <v>42239</v>
      </c>
      <c r="C11019" s="74">
        <f>IF(NewCustomer="Yes", IF(COUNTIF($I$2:$I$11,B11019)&gt;0,0,WEEKDAY(B11019,2)),IF(COUNTIF($I$2:$I$21,B11019)&gt;0,0,WEEKDAY(B11019,2)))</f>
        <v>7</v>
      </c>
      <c r="D11019" s="74">
        <f t="shared" si="2"/>
        <v>19</v>
      </c>
      <c r="E11019" s="12">
        <f>IFERROR(VLOOKUP(A11019,'IDAR Meter Data'!$A:$B,2,1),"")</f>
        <v>189</v>
      </c>
      <c r="F11019" s="75">
        <f>IF(CECCZ="CZ03",'Outside Temp'!B11019,IF(CECCZ="CZ04",'Outside Temp'!B11020,IF(CECCZ="CZ12",'Outside Temp'!B11021, IF(CECCZ="CZ13",'Outside Temp'!B11022))))</f>
        <v>63</v>
      </c>
      <c r="G11019" s="12">
        <f t="shared" si="3"/>
        <v>1</v>
      </c>
    </row>
    <row r="11020" ht="15.75" customHeight="1">
      <c r="A11020" s="13">
        <v>42239.8125</v>
      </c>
      <c r="B11020" s="73">
        <f t="shared" si="1"/>
        <v>42239</v>
      </c>
      <c r="C11020" s="74">
        <f>IF(NewCustomer="Yes", IF(COUNTIF($I$2:$I$11,B11020)&gt;0,0,WEEKDAY(B11020,2)),IF(COUNTIF($I$2:$I$21,B11020)&gt;0,0,WEEKDAY(B11020,2)))</f>
        <v>7</v>
      </c>
      <c r="D11020" s="74">
        <f t="shared" si="2"/>
        <v>19</v>
      </c>
      <c r="E11020" s="12">
        <f>IFERROR(VLOOKUP(A11020,'IDAR Meter Data'!$A:$B,2,1),"")</f>
        <v>199</v>
      </c>
      <c r="F11020" s="75">
        <f>IF(CECCZ="CZ03",'Outside Temp'!B11020,IF(CECCZ="CZ04",'Outside Temp'!B11021,IF(CECCZ="CZ12",'Outside Temp'!B11022, IF(CECCZ="CZ13",'Outside Temp'!B11023))))</f>
        <v>63</v>
      </c>
      <c r="G11020" s="12">
        <f t="shared" si="3"/>
        <v>1</v>
      </c>
    </row>
    <row r="11021" ht="15.75" customHeight="1">
      <c r="A11021" s="13">
        <v>42239.822916666664</v>
      </c>
      <c r="B11021" s="73">
        <f t="shared" si="1"/>
        <v>42239</v>
      </c>
      <c r="C11021" s="74">
        <f>IF(NewCustomer="Yes", IF(COUNTIF($I$2:$I$11,B11021)&gt;0,0,WEEKDAY(B11021,2)),IF(COUNTIF($I$2:$I$21,B11021)&gt;0,0,WEEKDAY(B11021,2)))</f>
        <v>7</v>
      </c>
      <c r="D11021" s="74">
        <f t="shared" si="2"/>
        <v>19</v>
      </c>
      <c r="E11021" s="12">
        <f>IFERROR(VLOOKUP(A11021,'IDAR Meter Data'!$A:$B,2,1),"")</f>
        <v>185</v>
      </c>
      <c r="F11021" s="75">
        <f>IF(CECCZ="CZ03",'Outside Temp'!B11021,IF(CECCZ="CZ04",'Outside Temp'!B11022,IF(CECCZ="CZ12",'Outside Temp'!B11023, IF(CECCZ="CZ13",'Outside Temp'!B11024))))</f>
        <v>63</v>
      </c>
      <c r="G11021" s="12">
        <f t="shared" si="3"/>
        <v>1</v>
      </c>
    </row>
    <row r="11022" ht="15.75" customHeight="1">
      <c r="A11022" s="13">
        <v>42239.833333333336</v>
      </c>
      <c r="B11022" s="73">
        <f t="shared" si="1"/>
        <v>42239</v>
      </c>
      <c r="C11022" s="74">
        <f>IF(NewCustomer="Yes", IF(COUNTIF($I$2:$I$11,B11022)&gt;0,0,WEEKDAY(B11022,2)),IF(COUNTIF($I$2:$I$21,B11022)&gt;0,0,WEEKDAY(B11022,2)))</f>
        <v>7</v>
      </c>
      <c r="D11022" s="74">
        <f t="shared" si="2"/>
        <v>20</v>
      </c>
      <c r="E11022" s="12">
        <f>IFERROR(VLOOKUP(A11022,'IDAR Meter Data'!$A:$B,2,1),"")</f>
        <v>187</v>
      </c>
      <c r="F11022" s="75">
        <f>IF(CECCZ="CZ03",'Outside Temp'!B11022,IF(CECCZ="CZ04",'Outside Temp'!B11023,IF(CECCZ="CZ12",'Outside Temp'!B11024, IF(CECCZ="CZ13",'Outside Temp'!B11025))))</f>
        <v>63</v>
      </c>
      <c r="G11022" s="12">
        <f t="shared" si="3"/>
        <v>1</v>
      </c>
    </row>
    <row r="11023" ht="15.75" customHeight="1">
      <c r="A11023" s="13">
        <v>42239.84375</v>
      </c>
      <c r="B11023" s="73">
        <f t="shared" si="1"/>
        <v>42239</v>
      </c>
      <c r="C11023" s="74">
        <f>IF(NewCustomer="Yes", IF(COUNTIF($I$2:$I$11,B11023)&gt;0,0,WEEKDAY(B11023,2)),IF(COUNTIF($I$2:$I$21,B11023)&gt;0,0,WEEKDAY(B11023,2)))</f>
        <v>7</v>
      </c>
      <c r="D11023" s="74">
        <f t="shared" si="2"/>
        <v>20</v>
      </c>
      <c r="E11023" s="12">
        <f>IFERROR(VLOOKUP(A11023,'IDAR Meter Data'!$A:$B,2,1),"")</f>
        <v>178</v>
      </c>
      <c r="F11023" s="75">
        <f>IF(CECCZ="CZ03",'Outside Temp'!B11023,IF(CECCZ="CZ04",'Outside Temp'!B11024,IF(CECCZ="CZ12",'Outside Temp'!B11025, IF(CECCZ="CZ13",'Outside Temp'!B11026))))</f>
        <v>63</v>
      </c>
      <c r="G11023" s="12">
        <f t="shared" si="3"/>
        <v>1</v>
      </c>
    </row>
    <row r="11024" ht="15.75" customHeight="1">
      <c r="A11024" s="13">
        <v>42239.854166666664</v>
      </c>
      <c r="B11024" s="73">
        <f t="shared" si="1"/>
        <v>42239</v>
      </c>
      <c r="C11024" s="74">
        <f>IF(NewCustomer="Yes", IF(COUNTIF($I$2:$I$11,B11024)&gt;0,0,WEEKDAY(B11024,2)),IF(COUNTIF($I$2:$I$21,B11024)&gt;0,0,WEEKDAY(B11024,2)))</f>
        <v>7</v>
      </c>
      <c r="D11024" s="74">
        <f t="shared" si="2"/>
        <v>20</v>
      </c>
      <c r="E11024" s="12">
        <f>IFERROR(VLOOKUP(A11024,'IDAR Meter Data'!$A:$B,2,1),"")</f>
        <v>180</v>
      </c>
      <c r="F11024" s="75">
        <f>IF(CECCZ="CZ03",'Outside Temp'!B11024,IF(CECCZ="CZ04",'Outside Temp'!B11025,IF(CECCZ="CZ12",'Outside Temp'!B11026, IF(CECCZ="CZ13",'Outside Temp'!B11027))))</f>
        <v>63</v>
      </c>
      <c r="G11024" s="12">
        <f t="shared" si="3"/>
        <v>1</v>
      </c>
    </row>
    <row r="11025" ht="15.75" customHeight="1">
      <c r="A11025" s="13">
        <v>42239.864583333336</v>
      </c>
      <c r="B11025" s="73">
        <f t="shared" si="1"/>
        <v>42239</v>
      </c>
      <c r="C11025" s="74">
        <f>IF(NewCustomer="Yes", IF(COUNTIF($I$2:$I$11,B11025)&gt;0,0,WEEKDAY(B11025,2)),IF(COUNTIF($I$2:$I$21,B11025)&gt;0,0,WEEKDAY(B11025,2)))</f>
        <v>7</v>
      </c>
      <c r="D11025" s="74">
        <f t="shared" si="2"/>
        <v>20</v>
      </c>
      <c r="E11025" s="12">
        <f>IFERROR(VLOOKUP(A11025,'IDAR Meter Data'!$A:$B,2,1),"")</f>
        <v>196</v>
      </c>
      <c r="F11025" s="75">
        <f>IF(CECCZ="CZ03",'Outside Temp'!B11025,IF(CECCZ="CZ04",'Outside Temp'!B11026,IF(CECCZ="CZ12",'Outside Temp'!B11027, IF(CECCZ="CZ13",'Outside Temp'!B11028))))</f>
        <v>63</v>
      </c>
      <c r="G11025" s="12">
        <f t="shared" si="3"/>
        <v>1</v>
      </c>
    </row>
    <row r="11026" ht="15.75" customHeight="1">
      <c r="A11026" s="13">
        <v>42239.875</v>
      </c>
      <c r="B11026" s="73">
        <f t="shared" si="1"/>
        <v>42239</v>
      </c>
      <c r="C11026" s="74">
        <f>IF(NewCustomer="Yes", IF(COUNTIF($I$2:$I$11,B11026)&gt;0,0,WEEKDAY(B11026,2)),IF(COUNTIF($I$2:$I$21,B11026)&gt;0,0,WEEKDAY(B11026,2)))</f>
        <v>7</v>
      </c>
      <c r="D11026" s="74">
        <f t="shared" si="2"/>
        <v>21</v>
      </c>
      <c r="E11026" s="12">
        <f>IFERROR(VLOOKUP(A11026,'IDAR Meter Data'!$A:$B,2,1),"")</f>
        <v>177</v>
      </c>
      <c r="F11026" s="75">
        <f>IF(CECCZ="CZ03",'Outside Temp'!B11026,IF(CECCZ="CZ04",'Outside Temp'!B11027,IF(CECCZ="CZ12",'Outside Temp'!B11028, IF(CECCZ="CZ13",'Outside Temp'!B11029))))</f>
        <v>63</v>
      </c>
      <c r="G11026" s="12">
        <f t="shared" si="3"/>
        <v>1</v>
      </c>
    </row>
    <row r="11027" ht="15.75" customHeight="1">
      <c r="A11027" s="13">
        <v>42239.885416666664</v>
      </c>
      <c r="B11027" s="73">
        <f t="shared" si="1"/>
        <v>42239</v>
      </c>
      <c r="C11027" s="74">
        <f>IF(NewCustomer="Yes", IF(COUNTIF($I$2:$I$11,B11027)&gt;0,0,WEEKDAY(B11027,2)),IF(COUNTIF($I$2:$I$21,B11027)&gt;0,0,WEEKDAY(B11027,2)))</f>
        <v>7</v>
      </c>
      <c r="D11027" s="74">
        <f t="shared" si="2"/>
        <v>21</v>
      </c>
      <c r="E11027" s="12">
        <f>IFERROR(VLOOKUP(A11027,'IDAR Meter Data'!$A:$B,2,1),"")</f>
        <v>174</v>
      </c>
      <c r="F11027" s="75">
        <f>IF(CECCZ="CZ03",'Outside Temp'!B11027,IF(CECCZ="CZ04",'Outside Temp'!B11028,IF(CECCZ="CZ12",'Outside Temp'!B11029, IF(CECCZ="CZ13",'Outside Temp'!B11030))))</f>
        <v>63</v>
      </c>
      <c r="G11027" s="12">
        <f t="shared" si="3"/>
        <v>1</v>
      </c>
    </row>
    <row r="11028" ht="15.75" customHeight="1">
      <c r="A11028" s="13">
        <v>42239.895833333336</v>
      </c>
      <c r="B11028" s="73">
        <f t="shared" si="1"/>
        <v>42239</v>
      </c>
      <c r="C11028" s="74">
        <f>IF(NewCustomer="Yes", IF(COUNTIF($I$2:$I$11,B11028)&gt;0,0,WEEKDAY(B11028,2)),IF(COUNTIF($I$2:$I$21,B11028)&gt;0,0,WEEKDAY(B11028,2)))</f>
        <v>7</v>
      </c>
      <c r="D11028" s="74">
        <f t="shared" si="2"/>
        <v>21</v>
      </c>
      <c r="E11028" s="12">
        <f>IFERROR(VLOOKUP(A11028,'IDAR Meter Data'!$A:$B,2,1),"")</f>
        <v>171</v>
      </c>
      <c r="F11028" s="75">
        <f>IF(CECCZ="CZ03",'Outside Temp'!B11028,IF(CECCZ="CZ04",'Outside Temp'!B11029,IF(CECCZ="CZ12",'Outside Temp'!B11030, IF(CECCZ="CZ13",'Outside Temp'!B11031))))</f>
        <v>63</v>
      </c>
      <c r="G11028" s="12">
        <f t="shared" si="3"/>
        <v>1</v>
      </c>
    </row>
    <row r="11029" ht="15.75" customHeight="1">
      <c r="A11029" s="13">
        <v>42239.90625</v>
      </c>
      <c r="B11029" s="73">
        <f t="shared" si="1"/>
        <v>42239</v>
      </c>
      <c r="C11029" s="74">
        <f>IF(NewCustomer="Yes", IF(COUNTIF($I$2:$I$11,B11029)&gt;0,0,WEEKDAY(B11029,2)),IF(COUNTIF($I$2:$I$21,B11029)&gt;0,0,WEEKDAY(B11029,2)))</f>
        <v>7</v>
      </c>
      <c r="D11029" s="74">
        <f t="shared" si="2"/>
        <v>21</v>
      </c>
      <c r="E11029" s="12">
        <f>IFERROR(VLOOKUP(A11029,'IDAR Meter Data'!$A:$B,2,1),"")</f>
        <v>163</v>
      </c>
      <c r="F11029" s="75">
        <f>IF(CECCZ="CZ03",'Outside Temp'!B11029,IF(CECCZ="CZ04",'Outside Temp'!B11030,IF(CECCZ="CZ12",'Outside Temp'!B11031, IF(CECCZ="CZ13",'Outside Temp'!B11032))))</f>
        <v>63</v>
      </c>
      <c r="G11029" s="12">
        <f t="shared" si="3"/>
        <v>1</v>
      </c>
    </row>
    <row r="11030" ht="15.75" customHeight="1">
      <c r="A11030" s="13">
        <v>42239.916666666664</v>
      </c>
      <c r="B11030" s="73">
        <f t="shared" si="1"/>
        <v>42239</v>
      </c>
      <c r="C11030" s="74">
        <f>IF(NewCustomer="Yes", IF(COUNTIF($I$2:$I$11,B11030)&gt;0,0,WEEKDAY(B11030,2)),IF(COUNTIF($I$2:$I$21,B11030)&gt;0,0,WEEKDAY(B11030,2)))</f>
        <v>7</v>
      </c>
      <c r="D11030" s="74">
        <f t="shared" si="2"/>
        <v>22</v>
      </c>
      <c r="E11030" s="12">
        <f>IFERROR(VLOOKUP(A11030,'IDAR Meter Data'!$A:$B,2,1),"")</f>
        <v>159</v>
      </c>
      <c r="F11030" s="75">
        <f>IF(CECCZ="CZ03",'Outside Temp'!B11030,IF(CECCZ="CZ04",'Outside Temp'!B11031,IF(CECCZ="CZ12",'Outside Temp'!B11032, IF(CECCZ="CZ13",'Outside Temp'!B11033))))</f>
        <v>62.93333333</v>
      </c>
      <c r="G11030" s="12">
        <f t="shared" si="3"/>
        <v>1</v>
      </c>
    </row>
    <row r="11031" ht="15.75" customHeight="1">
      <c r="A11031" s="13">
        <v>42239.927083333336</v>
      </c>
      <c r="B11031" s="73">
        <f t="shared" si="1"/>
        <v>42239</v>
      </c>
      <c r="C11031" s="74">
        <f>IF(NewCustomer="Yes", IF(COUNTIF($I$2:$I$11,B11031)&gt;0,0,WEEKDAY(B11031,2)),IF(COUNTIF($I$2:$I$21,B11031)&gt;0,0,WEEKDAY(B11031,2)))</f>
        <v>7</v>
      </c>
      <c r="D11031" s="74">
        <f t="shared" si="2"/>
        <v>22</v>
      </c>
      <c r="E11031" s="12">
        <f>IFERROR(VLOOKUP(A11031,'IDAR Meter Data'!$A:$B,2,1),"")</f>
        <v>167</v>
      </c>
      <c r="F11031" s="75">
        <f>IF(CECCZ="CZ03",'Outside Temp'!B11031,IF(CECCZ="CZ04",'Outside Temp'!B11032,IF(CECCZ="CZ12",'Outside Temp'!B11033, IF(CECCZ="CZ13",'Outside Temp'!B11034))))</f>
        <v>62.68333333</v>
      </c>
      <c r="G11031" s="12">
        <f t="shared" si="3"/>
        <v>1</v>
      </c>
    </row>
    <row r="11032" ht="15.75" customHeight="1">
      <c r="A11032" s="13">
        <v>42239.9375</v>
      </c>
      <c r="B11032" s="73">
        <f t="shared" si="1"/>
        <v>42239</v>
      </c>
      <c r="C11032" s="74">
        <f>IF(NewCustomer="Yes", IF(COUNTIF($I$2:$I$11,B11032)&gt;0,0,WEEKDAY(B11032,2)),IF(COUNTIF($I$2:$I$21,B11032)&gt;0,0,WEEKDAY(B11032,2)))</f>
        <v>7</v>
      </c>
      <c r="D11032" s="74">
        <f t="shared" si="2"/>
        <v>22</v>
      </c>
      <c r="E11032" s="12">
        <f>IFERROR(VLOOKUP(A11032,'IDAR Meter Data'!$A:$B,2,1),"")</f>
        <v>176</v>
      </c>
      <c r="F11032" s="75">
        <f>IF(CECCZ="CZ03",'Outside Temp'!B11032,IF(CECCZ="CZ04",'Outside Temp'!B11033,IF(CECCZ="CZ12",'Outside Temp'!B11034, IF(CECCZ="CZ13",'Outside Temp'!B11035))))</f>
        <v>62.43333333</v>
      </c>
      <c r="G11032" s="12">
        <f t="shared" si="3"/>
        <v>1</v>
      </c>
    </row>
    <row r="11033" ht="15.75" customHeight="1">
      <c r="A11033" s="13">
        <v>42239.947916666664</v>
      </c>
      <c r="B11033" s="73">
        <f t="shared" si="1"/>
        <v>42239</v>
      </c>
      <c r="C11033" s="74">
        <f>IF(NewCustomer="Yes", IF(COUNTIF($I$2:$I$11,B11033)&gt;0,0,WEEKDAY(B11033,2)),IF(COUNTIF($I$2:$I$21,B11033)&gt;0,0,WEEKDAY(B11033,2)))</f>
        <v>7</v>
      </c>
      <c r="D11033" s="74">
        <f t="shared" si="2"/>
        <v>22</v>
      </c>
      <c r="E11033" s="12">
        <f>IFERROR(VLOOKUP(A11033,'IDAR Meter Data'!$A:$B,2,1),"")</f>
        <v>158</v>
      </c>
      <c r="F11033" s="75">
        <f>IF(CECCZ="CZ03",'Outside Temp'!B11033,IF(CECCZ="CZ04",'Outside Temp'!B11034,IF(CECCZ="CZ12",'Outside Temp'!B11035, IF(CECCZ="CZ13",'Outside Temp'!B11036))))</f>
        <v>62.18333333</v>
      </c>
      <c r="G11033" s="12">
        <f t="shared" si="3"/>
        <v>1</v>
      </c>
    </row>
    <row r="11034" ht="15.75" customHeight="1">
      <c r="A11034" s="13">
        <v>42239.958333333336</v>
      </c>
      <c r="B11034" s="73">
        <f t="shared" si="1"/>
        <v>42239</v>
      </c>
      <c r="C11034" s="74">
        <f>IF(NewCustomer="Yes", IF(COUNTIF($I$2:$I$11,B11034)&gt;0,0,WEEKDAY(B11034,2)),IF(COUNTIF($I$2:$I$21,B11034)&gt;0,0,WEEKDAY(B11034,2)))</f>
        <v>7</v>
      </c>
      <c r="D11034" s="74">
        <f t="shared" si="2"/>
        <v>23</v>
      </c>
      <c r="E11034" s="12">
        <f>IFERROR(VLOOKUP(A11034,'IDAR Meter Data'!$A:$B,2,1),"")</f>
        <v>162</v>
      </c>
      <c r="F11034" s="75">
        <f>IF(CECCZ="CZ03",'Outside Temp'!B11034,IF(CECCZ="CZ04",'Outside Temp'!B11035,IF(CECCZ="CZ12",'Outside Temp'!B11036, IF(CECCZ="CZ13",'Outside Temp'!B11037))))</f>
        <v>62.0754717</v>
      </c>
      <c r="G11034" s="12">
        <f t="shared" si="3"/>
        <v>1</v>
      </c>
    </row>
    <row r="11035" ht="15.75" customHeight="1">
      <c r="A11035" s="13">
        <v>42239.96875</v>
      </c>
      <c r="B11035" s="73">
        <f t="shared" si="1"/>
        <v>42239</v>
      </c>
      <c r="C11035" s="74">
        <f>IF(NewCustomer="Yes", IF(COUNTIF($I$2:$I$11,B11035)&gt;0,0,WEEKDAY(B11035,2)),IF(COUNTIF($I$2:$I$21,B11035)&gt;0,0,WEEKDAY(B11035,2)))</f>
        <v>7</v>
      </c>
      <c r="D11035" s="74">
        <f t="shared" si="2"/>
        <v>23</v>
      </c>
      <c r="E11035" s="12">
        <f>IFERROR(VLOOKUP(A11035,'IDAR Meter Data'!$A:$B,2,1),"")</f>
        <v>159</v>
      </c>
      <c r="F11035" s="75">
        <f>IF(CECCZ="CZ03",'Outside Temp'!B11035,IF(CECCZ="CZ04",'Outside Temp'!B11036,IF(CECCZ="CZ12",'Outside Temp'!B11037, IF(CECCZ="CZ13",'Outside Temp'!B11038))))</f>
        <v>62.35849057</v>
      </c>
      <c r="G11035" s="12">
        <f t="shared" si="3"/>
        <v>1</v>
      </c>
    </row>
    <row r="11036" ht="15.75" customHeight="1">
      <c r="A11036" s="13">
        <v>42239.979166666664</v>
      </c>
      <c r="B11036" s="73">
        <f t="shared" si="1"/>
        <v>42239</v>
      </c>
      <c r="C11036" s="74">
        <f>IF(NewCustomer="Yes", IF(COUNTIF($I$2:$I$11,B11036)&gt;0,0,WEEKDAY(B11036,2)),IF(COUNTIF($I$2:$I$21,B11036)&gt;0,0,WEEKDAY(B11036,2)))</f>
        <v>7</v>
      </c>
      <c r="D11036" s="74">
        <f t="shared" si="2"/>
        <v>23</v>
      </c>
      <c r="E11036" s="12">
        <f>IFERROR(VLOOKUP(A11036,'IDAR Meter Data'!$A:$B,2,1),"")</f>
        <v>172</v>
      </c>
      <c r="F11036" s="75">
        <f>IF(CECCZ="CZ03",'Outside Temp'!B11036,IF(CECCZ="CZ04",'Outside Temp'!B11037,IF(CECCZ="CZ12",'Outside Temp'!B11038, IF(CECCZ="CZ13",'Outside Temp'!B11039))))</f>
        <v>62.64150943</v>
      </c>
      <c r="G11036" s="12">
        <f t="shared" si="3"/>
        <v>1</v>
      </c>
    </row>
    <row r="11037" ht="15.75" customHeight="1">
      <c r="A11037" s="13">
        <v>42239.989583333336</v>
      </c>
      <c r="B11037" s="73">
        <f t="shared" si="1"/>
        <v>42239</v>
      </c>
      <c r="C11037" s="74">
        <f>IF(NewCustomer="Yes", IF(COUNTIF($I$2:$I$11,B11037)&gt;0,0,WEEKDAY(B11037,2)),IF(COUNTIF($I$2:$I$21,B11037)&gt;0,0,WEEKDAY(B11037,2)))</f>
        <v>7</v>
      </c>
      <c r="D11037" s="74">
        <f t="shared" si="2"/>
        <v>23</v>
      </c>
      <c r="E11037" s="12">
        <f>IFERROR(VLOOKUP(A11037,'IDAR Meter Data'!$A:$B,2,1),"")</f>
        <v>163</v>
      </c>
      <c r="F11037" s="75">
        <f>IF(CECCZ="CZ03",'Outside Temp'!B11037,IF(CECCZ="CZ04",'Outside Temp'!B11038,IF(CECCZ="CZ12",'Outside Temp'!B11039, IF(CECCZ="CZ13",'Outside Temp'!B11040))))</f>
        <v>62.9245283</v>
      </c>
      <c r="G11037" s="12">
        <f t="shared" si="3"/>
        <v>1</v>
      </c>
    </row>
    <row r="11038" ht="15.75" customHeight="1">
      <c r="A11038" s="13">
        <v>42240.0</v>
      </c>
      <c r="B11038" s="73">
        <f t="shared" si="1"/>
        <v>42240</v>
      </c>
      <c r="C11038" s="74">
        <f>IF(NewCustomer="Yes", IF(COUNTIF($I$2:$I$11,B11038)&gt;0,0,WEEKDAY(B11038,2)),IF(COUNTIF($I$2:$I$21,B11038)&gt;0,0,WEEKDAY(B11038,2)))</f>
        <v>1</v>
      </c>
      <c r="D11038" s="74">
        <f t="shared" si="2"/>
        <v>0</v>
      </c>
      <c r="E11038" s="12">
        <f>IFERROR(VLOOKUP(A11038,'IDAR Meter Data'!$A:$B,2,1),"")</f>
        <v>159</v>
      </c>
      <c r="F11038" s="75">
        <f>IF(CECCZ="CZ03",'Outside Temp'!B11038,IF(CECCZ="CZ04",'Outside Temp'!B11039,IF(CECCZ="CZ12",'Outside Temp'!B11040, IF(CECCZ="CZ13",'Outside Temp'!B11041))))</f>
        <v>62</v>
      </c>
      <c r="G11038" s="12">
        <f t="shared" si="3"/>
        <v>1</v>
      </c>
    </row>
    <row r="11039" ht="15.75" customHeight="1">
      <c r="A11039" s="13">
        <v>42240.010416666664</v>
      </c>
      <c r="B11039" s="73">
        <f t="shared" si="1"/>
        <v>42240</v>
      </c>
      <c r="C11039" s="74">
        <f>IF(NewCustomer="Yes", IF(COUNTIF($I$2:$I$11,B11039)&gt;0,0,WEEKDAY(B11039,2)),IF(COUNTIF($I$2:$I$21,B11039)&gt;0,0,WEEKDAY(B11039,2)))</f>
        <v>1</v>
      </c>
      <c r="D11039" s="74">
        <f t="shared" si="2"/>
        <v>0</v>
      </c>
      <c r="E11039" s="12">
        <f>IFERROR(VLOOKUP(A11039,'IDAR Meter Data'!$A:$B,2,1),"")</f>
        <v>157</v>
      </c>
      <c r="F11039" s="75">
        <f>IF(CECCZ="CZ03",'Outside Temp'!B11039,IF(CECCZ="CZ04",'Outside Temp'!B11040,IF(CECCZ="CZ12",'Outside Temp'!B11041, IF(CECCZ="CZ13",'Outside Temp'!B11042))))</f>
        <v>62</v>
      </c>
      <c r="G11039" s="12">
        <f t="shared" si="3"/>
        <v>1</v>
      </c>
    </row>
    <row r="11040" ht="15.75" customHeight="1">
      <c r="A11040" s="13">
        <v>42240.020833333336</v>
      </c>
      <c r="B11040" s="73">
        <f t="shared" si="1"/>
        <v>42240</v>
      </c>
      <c r="C11040" s="74">
        <f>IF(NewCustomer="Yes", IF(COUNTIF($I$2:$I$11,B11040)&gt;0,0,WEEKDAY(B11040,2)),IF(COUNTIF($I$2:$I$21,B11040)&gt;0,0,WEEKDAY(B11040,2)))</f>
        <v>1</v>
      </c>
      <c r="D11040" s="74">
        <f t="shared" si="2"/>
        <v>0</v>
      </c>
      <c r="E11040" s="12">
        <f>IFERROR(VLOOKUP(A11040,'IDAR Meter Data'!$A:$B,2,1),"")</f>
        <v>167</v>
      </c>
      <c r="F11040" s="75">
        <f>IF(CECCZ="CZ03",'Outside Temp'!B11040,IF(CECCZ="CZ04",'Outside Temp'!B11041,IF(CECCZ="CZ12",'Outside Temp'!B11042, IF(CECCZ="CZ13",'Outside Temp'!B11043))))</f>
        <v>62</v>
      </c>
      <c r="G11040" s="12">
        <f t="shared" si="3"/>
        <v>1</v>
      </c>
    </row>
    <row r="11041" ht="15.75" customHeight="1">
      <c r="A11041" s="13">
        <v>42240.03125</v>
      </c>
      <c r="B11041" s="73">
        <f t="shared" si="1"/>
        <v>42240</v>
      </c>
      <c r="C11041" s="74">
        <f>IF(NewCustomer="Yes", IF(COUNTIF($I$2:$I$11,B11041)&gt;0,0,WEEKDAY(B11041,2)),IF(COUNTIF($I$2:$I$21,B11041)&gt;0,0,WEEKDAY(B11041,2)))</f>
        <v>1</v>
      </c>
      <c r="D11041" s="74">
        <f t="shared" si="2"/>
        <v>0</v>
      </c>
      <c r="E11041" s="12">
        <f>IFERROR(VLOOKUP(A11041,'IDAR Meter Data'!$A:$B,2,1),"")</f>
        <v>165</v>
      </c>
      <c r="F11041" s="75">
        <f>IF(CECCZ="CZ03",'Outside Temp'!B11041,IF(CECCZ="CZ04",'Outside Temp'!B11042,IF(CECCZ="CZ12",'Outside Temp'!B11043, IF(CECCZ="CZ13",'Outside Temp'!B11044))))</f>
        <v>62</v>
      </c>
      <c r="G11041" s="12">
        <f t="shared" si="3"/>
        <v>1</v>
      </c>
    </row>
    <row r="11042" ht="15.75" customHeight="1">
      <c r="A11042" s="13">
        <v>42240.041666666664</v>
      </c>
      <c r="B11042" s="73">
        <f t="shared" si="1"/>
        <v>42240</v>
      </c>
      <c r="C11042" s="74">
        <f>IF(NewCustomer="Yes", IF(COUNTIF($I$2:$I$11,B11042)&gt;0,0,WEEKDAY(B11042,2)),IF(COUNTIF($I$2:$I$21,B11042)&gt;0,0,WEEKDAY(B11042,2)))</f>
        <v>1</v>
      </c>
      <c r="D11042" s="74">
        <f t="shared" si="2"/>
        <v>1</v>
      </c>
      <c r="E11042" s="12">
        <f>IFERROR(VLOOKUP(A11042,'IDAR Meter Data'!$A:$B,2,1),"")</f>
        <v>157</v>
      </c>
      <c r="F11042" s="75">
        <f>IF(CECCZ="CZ03",'Outside Temp'!B11042,IF(CECCZ="CZ04",'Outside Temp'!B11043,IF(CECCZ="CZ12",'Outside Temp'!B11044, IF(CECCZ="CZ13",'Outside Temp'!B11045))))</f>
        <v>62</v>
      </c>
      <c r="G11042" s="12">
        <f t="shared" si="3"/>
        <v>1</v>
      </c>
    </row>
    <row r="11043" ht="15.75" customHeight="1">
      <c r="A11043" s="13">
        <v>42240.052083333336</v>
      </c>
      <c r="B11043" s="73">
        <f t="shared" si="1"/>
        <v>42240</v>
      </c>
      <c r="C11043" s="74">
        <f>IF(NewCustomer="Yes", IF(COUNTIF($I$2:$I$11,B11043)&gt;0,0,WEEKDAY(B11043,2)),IF(COUNTIF($I$2:$I$21,B11043)&gt;0,0,WEEKDAY(B11043,2)))</f>
        <v>1</v>
      </c>
      <c r="D11043" s="74">
        <f t="shared" si="2"/>
        <v>1</v>
      </c>
      <c r="E11043" s="12">
        <f>IFERROR(VLOOKUP(A11043,'IDAR Meter Data'!$A:$B,2,1),"")</f>
        <v>154</v>
      </c>
      <c r="F11043" s="75">
        <f>IF(CECCZ="CZ03",'Outside Temp'!B11043,IF(CECCZ="CZ04",'Outside Temp'!B11044,IF(CECCZ="CZ12",'Outside Temp'!B11045, IF(CECCZ="CZ13",'Outside Temp'!B11046))))</f>
        <v>62</v>
      </c>
      <c r="G11043" s="12">
        <f t="shared" si="3"/>
        <v>1</v>
      </c>
    </row>
    <row r="11044" ht="15.75" customHeight="1">
      <c r="A11044" s="13">
        <v>42240.0625</v>
      </c>
      <c r="B11044" s="73">
        <f t="shared" si="1"/>
        <v>42240</v>
      </c>
      <c r="C11044" s="74">
        <f>IF(NewCustomer="Yes", IF(COUNTIF($I$2:$I$11,B11044)&gt;0,0,WEEKDAY(B11044,2)),IF(COUNTIF($I$2:$I$21,B11044)&gt;0,0,WEEKDAY(B11044,2)))</f>
        <v>1</v>
      </c>
      <c r="D11044" s="74">
        <f t="shared" si="2"/>
        <v>1</v>
      </c>
      <c r="E11044" s="12">
        <f>IFERROR(VLOOKUP(A11044,'IDAR Meter Data'!$A:$B,2,1),"")</f>
        <v>156</v>
      </c>
      <c r="F11044" s="75">
        <f>IF(CECCZ="CZ03",'Outside Temp'!B11044,IF(CECCZ="CZ04",'Outside Temp'!B11045,IF(CECCZ="CZ12",'Outside Temp'!B11046, IF(CECCZ="CZ13",'Outside Temp'!B11047))))</f>
        <v>62</v>
      </c>
      <c r="G11044" s="12">
        <f t="shared" si="3"/>
        <v>1</v>
      </c>
    </row>
    <row r="11045" ht="15.75" customHeight="1">
      <c r="A11045" s="13">
        <v>42240.072916666664</v>
      </c>
      <c r="B11045" s="73">
        <f t="shared" si="1"/>
        <v>42240</v>
      </c>
      <c r="C11045" s="74">
        <f>IF(NewCustomer="Yes", IF(COUNTIF($I$2:$I$11,B11045)&gt;0,0,WEEKDAY(B11045,2)),IF(COUNTIF($I$2:$I$21,B11045)&gt;0,0,WEEKDAY(B11045,2)))</f>
        <v>1</v>
      </c>
      <c r="D11045" s="74">
        <f t="shared" si="2"/>
        <v>1</v>
      </c>
      <c r="E11045" s="12">
        <f>IFERROR(VLOOKUP(A11045,'IDAR Meter Data'!$A:$B,2,1),"")</f>
        <v>175</v>
      </c>
      <c r="F11045" s="75">
        <f>IF(CECCZ="CZ03",'Outside Temp'!B11045,IF(CECCZ="CZ04",'Outside Temp'!B11046,IF(CECCZ="CZ12",'Outside Temp'!B11047, IF(CECCZ="CZ13",'Outside Temp'!B11048))))</f>
        <v>62</v>
      </c>
      <c r="G11045" s="12">
        <f t="shared" si="3"/>
        <v>1</v>
      </c>
    </row>
    <row r="11046" ht="15.75" customHeight="1">
      <c r="A11046" s="13">
        <v>42240.083333333336</v>
      </c>
      <c r="B11046" s="73">
        <f t="shared" si="1"/>
        <v>42240</v>
      </c>
      <c r="C11046" s="74">
        <f>IF(NewCustomer="Yes", IF(COUNTIF($I$2:$I$11,B11046)&gt;0,0,WEEKDAY(B11046,2)),IF(COUNTIF($I$2:$I$21,B11046)&gt;0,0,WEEKDAY(B11046,2)))</f>
        <v>1</v>
      </c>
      <c r="D11046" s="74">
        <f t="shared" si="2"/>
        <v>2</v>
      </c>
      <c r="E11046" s="12">
        <f>IFERROR(VLOOKUP(A11046,'IDAR Meter Data'!$A:$B,2,1),"")</f>
        <v>161</v>
      </c>
      <c r="F11046" s="75">
        <f>IF(CECCZ="CZ03",'Outside Temp'!B11046,IF(CECCZ="CZ04",'Outside Temp'!B11047,IF(CECCZ="CZ12",'Outside Temp'!B11048, IF(CECCZ="CZ13",'Outside Temp'!B11049))))</f>
        <v>62</v>
      </c>
      <c r="G11046" s="12">
        <f t="shared" si="3"/>
        <v>1</v>
      </c>
    </row>
    <row r="11047" ht="15.75" customHeight="1">
      <c r="A11047" s="13">
        <v>42240.09375</v>
      </c>
      <c r="B11047" s="73">
        <f t="shared" si="1"/>
        <v>42240</v>
      </c>
      <c r="C11047" s="74">
        <f>IF(NewCustomer="Yes", IF(COUNTIF($I$2:$I$11,B11047)&gt;0,0,WEEKDAY(B11047,2)),IF(COUNTIF($I$2:$I$21,B11047)&gt;0,0,WEEKDAY(B11047,2)))</f>
        <v>1</v>
      </c>
      <c r="D11047" s="74">
        <f t="shared" si="2"/>
        <v>2</v>
      </c>
      <c r="E11047" s="12">
        <f>IFERROR(VLOOKUP(A11047,'IDAR Meter Data'!$A:$B,2,1),"")</f>
        <v>152</v>
      </c>
      <c r="F11047" s="75">
        <f>IF(CECCZ="CZ03",'Outside Temp'!B11047,IF(CECCZ="CZ04",'Outside Temp'!B11048,IF(CECCZ="CZ12",'Outside Temp'!B11049, IF(CECCZ="CZ13",'Outside Temp'!B11050))))</f>
        <v>62</v>
      </c>
      <c r="G11047" s="12">
        <f t="shared" si="3"/>
        <v>1</v>
      </c>
    </row>
    <row r="11048" ht="15.75" customHeight="1">
      <c r="A11048" s="13">
        <v>42240.104166666664</v>
      </c>
      <c r="B11048" s="73">
        <f t="shared" si="1"/>
        <v>42240</v>
      </c>
      <c r="C11048" s="74">
        <f>IF(NewCustomer="Yes", IF(COUNTIF($I$2:$I$11,B11048)&gt;0,0,WEEKDAY(B11048,2)),IF(COUNTIF($I$2:$I$21,B11048)&gt;0,0,WEEKDAY(B11048,2)))</f>
        <v>1</v>
      </c>
      <c r="D11048" s="74">
        <f t="shared" si="2"/>
        <v>2</v>
      </c>
      <c r="E11048" s="12">
        <f>IFERROR(VLOOKUP(A11048,'IDAR Meter Data'!$A:$B,2,1),"")</f>
        <v>153</v>
      </c>
      <c r="F11048" s="75">
        <f>IF(CECCZ="CZ03",'Outside Temp'!B11048,IF(CECCZ="CZ04",'Outside Temp'!B11049,IF(CECCZ="CZ12",'Outside Temp'!B11050, IF(CECCZ="CZ13",'Outside Temp'!B11051))))</f>
        <v>62</v>
      </c>
      <c r="G11048" s="12">
        <f t="shared" si="3"/>
        <v>1</v>
      </c>
    </row>
    <row r="11049" ht="15.75" customHeight="1">
      <c r="A11049" s="13">
        <v>42240.114583333336</v>
      </c>
      <c r="B11049" s="73">
        <f t="shared" si="1"/>
        <v>42240</v>
      </c>
      <c r="C11049" s="74">
        <f>IF(NewCustomer="Yes", IF(COUNTIF($I$2:$I$11,B11049)&gt;0,0,WEEKDAY(B11049,2)),IF(COUNTIF($I$2:$I$21,B11049)&gt;0,0,WEEKDAY(B11049,2)))</f>
        <v>1</v>
      </c>
      <c r="D11049" s="74">
        <f t="shared" si="2"/>
        <v>2</v>
      </c>
      <c r="E11049" s="12">
        <f>IFERROR(VLOOKUP(A11049,'IDAR Meter Data'!$A:$B,2,1),"")</f>
        <v>169</v>
      </c>
      <c r="F11049" s="75">
        <f>IF(CECCZ="CZ03",'Outside Temp'!B11049,IF(CECCZ="CZ04",'Outside Temp'!B11050,IF(CECCZ="CZ12",'Outside Temp'!B11051, IF(CECCZ="CZ13",'Outside Temp'!B11052))))</f>
        <v>62</v>
      </c>
      <c r="G11049" s="12">
        <f t="shared" si="3"/>
        <v>1</v>
      </c>
    </row>
    <row r="11050" ht="15.75" customHeight="1">
      <c r="A11050" s="13">
        <v>42240.125</v>
      </c>
      <c r="B11050" s="73">
        <f t="shared" si="1"/>
        <v>42240</v>
      </c>
      <c r="C11050" s="74">
        <f>IF(NewCustomer="Yes", IF(COUNTIF($I$2:$I$11,B11050)&gt;0,0,WEEKDAY(B11050,2)),IF(COUNTIF($I$2:$I$21,B11050)&gt;0,0,WEEKDAY(B11050,2)))</f>
        <v>1</v>
      </c>
      <c r="D11050" s="74">
        <f t="shared" si="2"/>
        <v>3</v>
      </c>
      <c r="E11050" s="12">
        <f>IFERROR(VLOOKUP(A11050,'IDAR Meter Data'!$A:$B,2,1),"")</f>
        <v>158</v>
      </c>
      <c r="F11050" s="75">
        <f>IF(CECCZ="CZ03",'Outside Temp'!B11050,IF(CECCZ="CZ04",'Outside Temp'!B11051,IF(CECCZ="CZ12",'Outside Temp'!B11052, IF(CECCZ="CZ13",'Outside Temp'!B11053))))</f>
        <v>61.93333333</v>
      </c>
      <c r="G11050" s="12">
        <f t="shared" si="3"/>
        <v>1</v>
      </c>
    </row>
    <row r="11051" ht="15.75" customHeight="1">
      <c r="A11051" s="13">
        <v>42240.135416666664</v>
      </c>
      <c r="B11051" s="73">
        <f t="shared" si="1"/>
        <v>42240</v>
      </c>
      <c r="C11051" s="74">
        <f>IF(NewCustomer="Yes", IF(COUNTIF($I$2:$I$11,B11051)&gt;0,0,WEEKDAY(B11051,2)),IF(COUNTIF($I$2:$I$21,B11051)&gt;0,0,WEEKDAY(B11051,2)))</f>
        <v>1</v>
      </c>
      <c r="D11051" s="74">
        <f t="shared" si="2"/>
        <v>3</v>
      </c>
      <c r="E11051" s="12">
        <f>IFERROR(VLOOKUP(A11051,'IDAR Meter Data'!$A:$B,2,1),"")</f>
        <v>152</v>
      </c>
      <c r="F11051" s="75">
        <f>IF(CECCZ="CZ03",'Outside Temp'!B11051,IF(CECCZ="CZ04",'Outside Temp'!B11052,IF(CECCZ="CZ12",'Outside Temp'!B11053, IF(CECCZ="CZ13",'Outside Temp'!B11054))))</f>
        <v>61.68333333</v>
      </c>
      <c r="G11051" s="12">
        <f t="shared" si="3"/>
        <v>1</v>
      </c>
    </row>
    <row r="11052" ht="15.75" customHeight="1">
      <c r="A11052" s="13">
        <v>42240.145833333336</v>
      </c>
      <c r="B11052" s="73">
        <f t="shared" si="1"/>
        <v>42240</v>
      </c>
      <c r="C11052" s="74">
        <f>IF(NewCustomer="Yes", IF(COUNTIF($I$2:$I$11,B11052)&gt;0,0,WEEKDAY(B11052,2)),IF(COUNTIF($I$2:$I$21,B11052)&gt;0,0,WEEKDAY(B11052,2)))</f>
        <v>1</v>
      </c>
      <c r="D11052" s="74">
        <f t="shared" si="2"/>
        <v>3</v>
      </c>
      <c r="E11052" s="12">
        <f>IFERROR(VLOOKUP(A11052,'IDAR Meter Data'!$A:$B,2,1),"")</f>
        <v>157</v>
      </c>
      <c r="F11052" s="75">
        <f>IF(CECCZ="CZ03",'Outside Temp'!B11052,IF(CECCZ="CZ04",'Outside Temp'!B11053,IF(CECCZ="CZ12",'Outside Temp'!B11054, IF(CECCZ="CZ13",'Outside Temp'!B11055))))</f>
        <v>61.43333333</v>
      </c>
      <c r="G11052" s="12">
        <f t="shared" si="3"/>
        <v>1</v>
      </c>
    </row>
    <row r="11053" ht="15.75" customHeight="1">
      <c r="A11053" s="13">
        <v>42240.15625</v>
      </c>
      <c r="B11053" s="73">
        <f t="shared" si="1"/>
        <v>42240</v>
      </c>
      <c r="C11053" s="74">
        <f>IF(NewCustomer="Yes", IF(COUNTIF($I$2:$I$11,B11053)&gt;0,0,WEEKDAY(B11053,2)),IF(COUNTIF($I$2:$I$21,B11053)&gt;0,0,WEEKDAY(B11053,2)))</f>
        <v>1</v>
      </c>
      <c r="D11053" s="74">
        <f t="shared" si="2"/>
        <v>3</v>
      </c>
      <c r="E11053" s="12">
        <f>IFERROR(VLOOKUP(A11053,'IDAR Meter Data'!$A:$B,2,1),"")</f>
        <v>157</v>
      </c>
      <c r="F11053" s="75">
        <f>IF(CECCZ="CZ03",'Outside Temp'!B11053,IF(CECCZ="CZ04",'Outside Temp'!B11054,IF(CECCZ="CZ12",'Outside Temp'!B11055, IF(CECCZ="CZ13",'Outside Temp'!B11056))))</f>
        <v>61.18333333</v>
      </c>
      <c r="G11053" s="12">
        <f t="shared" si="3"/>
        <v>1</v>
      </c>
    </row>
    <row r="11054" ht="15.75" customHeight="1">
      <c r="A11054" s="13">
        <v>42240.166666666664</v>
      </c>
      <c r="B11054" s="73">
        <f t="shared" si="1"/>
        <v>42240</v>
      </c>
      <c r="C11054" s="74">
        <f>IF(NewCustomer="Yes", IF(COUNTIF($I$2:$I$11,B11054)&gt;0,0,WEEKDAY(B11054,2)),IF(COUNTIF($I$2:$I$21,B11054)&gt;0,0,WEEKDAY(B11054,2)))</f>
        <v>1</v>
      </c>
      <c r="D11054" s="74">
        <f t="shared" si="2"/>
        <v>4</v>
      </c>
      <c r="E11054" s="12">
        <f>IFERROR(VLOOKUP(A11054,'IDAR Meter Data'!$A:$B,2,1),"")</f>
        <v>167</v>
      </c>
      <c r="F11054" s="75">
        <f>IF(CECCZ="CZ03",'Outside Temp'!B11054,IF(CECCZ="CZ04",'Outside Temp'!B11055,IF(CECCZ="CZ12",'Outside Temp'!B11056, IF(CECCZ="CZ13",'Outside Temp'!B11057))))</f>
        <v>61</v>
      </c>
      <c r="G11054" s="12">
        <f t="shared" si="3"/>
        <v>1</v>
      </c>
    </row>
    <row r="11055" ht="15.75" customHeight="1">
      <c r="A11055" s="13">
        <v>42240.177083333336</v>
      </c>
      <c r="B11055" s="73">
        <f t="shared" si="1"/>
        <v>42240</v>
      </c>
      <c r="C11055" s="74">
        <f>IF(NewCustomer="Yes", IF(COUNTIF($I$2:$I$11,B11055)&gt;0,0,WEEKDAY(B11055,2)),IF(COUNTIF($I$2:$I$21,B11055)&gt;0,0,WEEKDAY(B11055,2)))</f>
        <v>1</v>
      </c>
      <c r="D11055" s="74">
        <f t="shared" si="2"/>
        <v>4</v>
      </c>
      <c r="E11055" s="12">
        <f>IFERROR(VLOOKUP(A11055,'IDAR Meter Data'!$A:$B,2,1),"")</f>
        <v>158</v>
      </c>
      <c r="F11055" s="75">
        <f>IF(CECCZ="CZ03",'Outside Temp'!B11055,IF(CECCZ="CZ04",'Outside Temp'!B11056,IF(CECCZ="CZ12",'Outside Temp'!B11057, IF(CECCZ="CZ13",'Outside Temp'!B11058))))</f>
        <v>61</v>
      </c>
      <c r="G11055" s="12">
        <f t="shared" si="3"/>
        <v>1</v>
      </c>
    </row>
    <row r="11056" ht="15.75" customHeight="1">
      <c r="A11056" s="13">
        <v>42240.1875</v>
      </c>
      <c r="B11056" s="73">
        <f t="shared" si="1"/>
        <v>42240</v>
      </c>
      <c r="C11056" s="74">
        <f>IF(NewCustomer="Yes", IF(COUNTIF($I$2:$I$11,B11056)&gt;0,0,WEEKDAY(B11056,2)),IF(COUNTIF($I$2:$I$21,B11056)&gt;0,0,WEEKDAY(B11056,2)))</f>
        <v>1</v>
      </c>
      <c r="D11056" s="74">
        <f t="shared" si="2"/>
        <v>4</v>
      </c>
      <c r="E11056" s="12">
        <f>IFERROR(VLOOKUP(A11056,'IDAR Meter Data'!$A:$B,2,1),"")</f>
        <v>156</v>
      </c>
      <c r="F11056" s="75">
        <f>IF(CECCZ="CZ03",'Outside Temp'!B11056,IF(CECCZ="CZ04",'Outside Temp'!B11057,IF(CECCZ="CZ12",'Outside Temp'!B11058, IF(CECCZ="CZ13",'Outside Temp'!B11059))))</f>
        <v>61</v>
      </c>
      <c r="G11056" s="12">
        <f t="shared" si="3"/>
        <v>1</v>
      </c>
    </row>
    <row r="11057" ht="15.75" customHeight="1">
      <c r="A11057" s="13">
        <v>42240.197916666664</v>
      </c>
      <c r="B11057" s="73">
        <f t="shared" si="1"/>
        <v>42240</v>
      </c>
      <c r="C11057" s="74">
        <f>IF(NewCustomer="Yes", IF(COUNTIF($I$2:$I$11,B11057)&gt;0,0,WEEKDAY(B11057,2)),IF(COUNTIF($I$2:$I$21,B11057)&gt;0,0,WEEKDAY(B11057,2)))</f>
        <v>1</v>
      </c>
      <c r="D11057" s="74">
        <f t="shared" si="2"/>
        <v>4</v>
      </c>
      <c r="E11057" s="12">
        <f>IFERROR(VLOOKUP(A11057,'IDAR Meter Data'!$A:$B,2,1),"")</f>
        <v>149</v>
      </c>
      <c r="F11057" s="75">
        <f>IF(CECCZ="CZ03",'Outside Temp'!B11057,IF(CECCZ="CZ04",'Outside Temp'!B11058,IF(CECCZ="CZ12",'Outside Temp'!B11059, IF(CECCZ="CZ13",'Outside Temp'!B11060))))</f>
        <v>61</v>
      </c>
      <c r="G11057" s="12">
        <f t="shared" si="3"/>
        <v>1</v>
      </c>
    </row>
    <row r="11058" ht="15.75" customHeight="1">
      <c r="A11058" s="13">
        <v>42240.208333333336</v>
      </c>
      <c r="B11058" s="73">
        <f t="shared" si="1"/>
        <v>42240</v>
      </c>
      <c r="C11058" s="74">
        <f>IF(NewCustomer="Yes", IF(COUNTIF($I$2:$I$11,B11058)&gt;0,0,WEEKDAY(B11058,2)),IF(COUNTIF($I$2:$I$21,B11058)&gt;0,0,WEEKDAY(B11058,2)))</f>
        <v>1</v>
      </c>
      <c r="D11058" s="74">
        <f t="shared" si="2"/>
        <v>5</v>
      </c>
      <c r="E11058" s="12">
        <f>IFERROR(VLOOKUP(A11058,'IDAR Meter Data'!$A:$B,2,1),"")</f>
        <v>158</v>
      </c>
      <c r="F11058" s="75">
        <f>IF(CECCZ="CZ03",'Outside Temp'!B11058,IF(CECCZ="CZ04",'Outside Temp'!B11059,IF(CECCZ="CZ12",'Outside Temp'!B11060, IF(CECCZ="CZ13",'Outside Temp'!B11061))))</f>
        <v>61</v>
      </c>
      <c r="G11058" s="12">
        <f t="shared" si="3"/>
        <v>1</v>
      </c>
    </row>
    <row r="11059" ht="15.75" customHeight="1">
      <c r="A11059" s="13">
        <v>42240.21875</v>
      </c>
      <c r="B11059" s="73">
        <f t="shared" si="1"/>
        <v>42240</v>
      </c>
      <c r="C11059" s="74">
        <f>IF(NewCustomer="Yes", IF(COUNTIF($I$2:$I$11,B11059)&gt;0,0,WEEKDAY(B11059,2)),IF(COUNTIF($I$2:$I$21,B11059)&gt;0,0,WEEKDAY(B11059,2)))</f>
        <v>1</v>
      </c>
      <c r="D11059" s="74">
        <f t="shared" si="2"/>
        <v>5</v>
      </c>
      <c r="E11059" s="12">
        <f>IFERROR(VLOOKUP(A11059,'IDAR Meter Data'!$A:$B,2,1),"")</f>
        <v>169</v>
      </c>
      <c r="F11059" s="75">
        <f>IF(CECCZ="CZ03",'Outside Temp'!B11059,IF(CECCZ="CZ04",'Outside Temp'!B11060,IF(CECCZ="CZ12",'Outside Temp'!B11061, IF(CECCZ="CZ13",'Outside Temp'!B11062))))</f>
        <v>61</v>
      </c>
      <c r="G11059" s="12">
        <f t="shared" si="3"/>
        <v>1</v>
      </c>
    </row>
    <row r="11060" ht="15.75" customHeight="1">
      <c r="A11060" s="13">
        <v>42240.229166666664</v>
      </c>
      <c r="B11060" s="73">
        <f t="shared" si="1"/>
        <v>42240</v>
      </c>
      <c r="C11060" s="74">
        <f>IF(NewCustomer="Yes", IF(COUNTIF($I$2:$I$11,B11060)&gt;0,0,WEEKDAY(B11060,2)),IF(COUNTIF($I$2:$I$21,B11060)&gt;0,0,WEEKDAY(B11060,2)))</f>
        <v>1</v>
      </c>
      <c r="D11060" s="74">
        <f t="shared" si="2"/>
        <v>5</v>
      </c>
      <c r="E11060" s="12">
        <f>IFERROR(VLOOKUP(A11060,'IDAR Meter Data'!$A:$B,2,1),"")</f>
        <v>149</v>
      </c>
      <c r="F11060" s="75">
        <f>IF(CECCZ="CZ03",'Outside Temp'!B11060,IF(CECCZ="CZ04",'Outside Temp'!B11061,IF(CECCZ="CZ12",'Outside Temp'!B11062, IF(CECCZ="CZ13",'Outside Temp'!B11063))))</f>
        <v>61</v>
      </c>
      <c r="G11060" s="12">
        <f t="shared" si="3"/>
        <v>1</v>
      </c>
    </row>
    <row r="11061" ht="15.75" customHeight="1">
      <c r="A11061" s="13">
        <v>42240.239583333336</v>
      </c>
      <c r="B11061" s="73">
        <f t="shared" si="1"/>
        <v>42240</v>
      </c>
      <c r="C11061" s="74">
        <f>IF(NewCustomer="Yes", IF(COUNTIF($I$2:$I$11,B11061)&gt;0,0,WEEKDAY(B11061,2)),IF(COUNTIF($I$2:$I$21,B11061)&gt;0,0,WEEKDAY(B11061,2)))</f>
        <v>1</v>
      </c>
      <c r="D11061" s="74">
        <f t="shared" si="2"/>
        <v>5</v>
      </c>
      <c r="E11061" s="12">
        <f>IFERROR(VLOOKUP(A11061,'IDAR Meter Data'!$A:$B,2,1),"")</f>
        <v>150</v>
      </c>
      <c r="F11061" s="75">
        <f>IF(CECCZ="CZ03",'Outside Temp'!B11061,IF(CECCZ="CZ04",'Outside Temp'!B11062,IF(CECCZ="CZ12",'Outside Temp'!B11063, IF(CECCZ="CZ13",'Outside Temp'!B11064))))</f>
        <v>61</v>
      </c>
      <c r="G11061" s="12">
        <f t="shared" si="3"/>
        <v>1</v>
      </c>
    </row>
    <row r="11062" ht="15.75" customHeight="1">
      <c r="A11062" s="13">
        <v>42240.25</v>
      </c>
      <c r="B11062" s="73">
        <f t="shared" si="1"/>
        <v>42240</v>
      </c>
      <c r="C11062" s="74">
        <f>IF(NewCustomer="Yes", IF(COUNTIF($I$2:$I$11,B11062)&gt;0,0,WEEKDAY(B11062,2)),IF(COUNTIF($I$2:$I$21,B11062)&gt;0,0,WEEKDAY(B11062,2)))</f>
        <v>1</v>
      </c>
      <c r="D11062" s="74">
        <f t="shared" si="2"/>
        <v>6</v>
      </c>
      <c r="E11062" s="12">
        <f>IFERROR(VLOOKUP(A11062,'IDAR Meter Data'!$A:$B,2,1),"")</f>
        <v>150</v>
      </c>
      <c r="F11062" s="75">
        <f>IF(CECCZ="CZ03",'Outside Temp'!B11062,IF(CECCZ="CZ04",'Outside Temp'!B11063,IF(CECCZ="CZ12",'Outside Temp'!B11064, IF(CECCZ="CZ13",'Outside Temp'!B11065))))</f>
        <v>61.06666667</v>
      </c>
      <c r="G11062" s="12">
        <f t="shared" si="3"/>
        <v>1</v>
      </c>
    </row>
    <row r="11063" ht="15.75" customHeight="1">
      <c r="A11063" s="13">
        <v>42240.260416666664</v>
      </c>
      <c r="B11063" s="73">
        <f t="shared" si="1"/>
        <v>42240</v>
      </c>
      <c r="C11063" s="74">
        <f>IF(NewCustomer="Yes", IF(COUNTIF($I$2:$I$11,B11063)&gt;0,0,WEEKDAY(B11063,2)),IF(COUNTIF($I$2:$I$21,B11063)&gt;0,0,WEEKDAY(B11063,2)))</f>
        <v>1</v>
      </c>
      <c r="D11063" s="74">
        <f t="shared" si="2"/>
        <v>6</v>
      </c>
      <c r="E11063" s="12">
        <f>IFERROR(VLOOKUP(A11063,'IDAR Meter Data'!$A:$B,2,1),"")</f>
        <v>152</v>
      </c>
      <c r="F11063" s="75">
        <f>IF(CECCZ="CZ03",'Outside Temp'!B11063,IF(CECCZ="CZ04",'Outside Temp'!B11064,IF(CECCZ="CZ12",'Outside Temp'!B11065, IF(CECCZ="CZ13",'Outside Temp'!B11066))))</f>
        <v>61.31666667</v>
      </c>
      <c r="G11063" s="12">
        <f t="shared" si="3"/>
        <v>1</v>
      </c>
    </row>
    <row r="11064" ht="15.75" customHeight="1">
      <c r="A11064" s="13">
        <v>42240.270833333336</v>
      </c>
      <c r="B11064" s="73">
        <f t="shared" si="1"/>
        <v>42240</v>
      </c>
      <c r="C11064" s="74">
        <f>IF(NewCustomer="Yes", IF(COUNTIF($I$2:$I$11,B11064)&gt;0,0,WEEKDAY(B11064,2)),IF(COUNTIF($I$2:$I$21,B11064)&gt;0,0,WEEKDAY(B11064,2)))</f>
        <v>1</v>
      </c>
      <c r="D11064" s="74">
        <f t="shared" si="2"/>
        <v>6</v>
      </c>
      <c r="E11064" s="12">
        <f>IFERROR(VLOOKUP(A11064,'IDAR Meter Data'!$A:$B,2,1),"")</f>
        <v>164</v>
      </c>
      <c r="F11064" s="75">
        <f>IF(CECCZ="CZ03",'Outside Temp'!B11064,IF(CECCZ="CZ04",'Outside Temp'!B11065,IF(CECCZ="CZ12",'Outside Temp'!B11066, IF(CECCZ="CZ13",'Outside Temp'!B11067))))</f>
        <v>61.56666667</v>
      </c>
      <c r="G11064" s="12">
        <f t="shared" si="3"/>
        <v>1</v>
      </c>
    </row>
    <row r="11065" ht="15.75" customHeight="1">
      <c r="A11065" s="13">
        <v>42240.28125</v>
      </c>
      <c r="B11065" s="73">
        <f t="shared" si="1"/>
        <v>42240</v>
      </c>
      <c r="C11065" s="74">
        <f>IF(NewCustomer="Yes", IF(COUNTIF($I$2:$I$11,B11065)&gt;0,0,WEEKDAY(B11065,2)),IF(COUNTIF($I$2:$I$21,B11065)&gt;0,0,WEEKDAY(B11065,2)))</f>
        <v>1</v>
      </c>
      <c r="D11065" s="74">
        <f t="shared" si="2"/>
        <v>6</v>
      </c>
      <c r="E11065" s="12">
        <f>IFERROR(VLOOKUP(A11065,'IDAR Meter Data'!$A:$B,2,1),"")</f>
        <v>155</v>
      </c>
      <c r="F11065" s="75">
        <f>IF(CECCZ="CZ03",'Outside Temp'!B11065,IF(CECCZ="CZ04",'Outside Temp'!B11066,IF(CECCZ="CZ12",'Outside Temp'!B11067, IF(CECCZ="CZ13",'Outside Temp'!B11068))))</f>
        <v>61.81666667</v>
      </c>
      <c r="G11065" s="12">
        <f t="shared" si="3"/>
        <v>1</v>
      </c>
    </row>
    <row r="11066" ht="15.75" customHeight="1">
      <c r="A11066" s="13">
        <v>42240.291666666664</v>
      </c>
      <c r="B11066" s="73">
        <f t="shared" si="1"/>
        <v>42240</v>
      </c>
      <c r="C11066" s="74">
        <f>IF(NewCustomer="Yes", IF(COUNTIF($I$2:$I$11,B11066)&gt;0,0,WEEKDAY(B11066,2)),IF(COUNTIF($I$2:$I$21,B11066)&gt;0,0,WEEKDAY(B11066,2)))</f>
        <v>1</v>
      </c>
      <c r="D11066" s="74">
        <f t="shared" si="2"/>
        <v>7</v>
      </c>
      <c r="E11066" s="12">
        <f>IFERROR(VLOOKUP(A11066,'IDAR Meter Data'!$A:$B,2,1),"")</f>
        <v>156</v>
      </c>
      <c r="F11066" s="75">
        <f>IF(CECCZ="CZ03",'Outside Temp'!B11066,IF(CECCZ="CZ04",'Outside Temp'!B11067,IF(CECCZ="CZ12",'Outside Temp'!B11068, IF(CECCZ="CZ13",'Outside Temp'!B11069))))</f>
        <v>62.06666667</v>
      </c>
      <c r="G11066" s="12">
        <f t="shared" si="3"/>
        <v>1</v>
      </c>
    </row>
    <row r="11067" ht="15.75" customHeight="1">
      <c r="A11067" s="13">
        <v>42240.302083333336</v>
      </c>
      <c r="B11067" s="73">
        <f t="shared" si="1"/>
        <v>42240</v>
      </c>
      <c r="C11067" s="74">
        <f>IF(NewCustomer="Yes", IF(COUNTIF($I$2:$I$11,B11067)&gt;0,0,WEEKDAY(B11067,2)),IF(COUNTIF($I$2:$I$21,B11067)&gt;0,0,WEEKDAY(B11067,2)))</f>
        <v>1</v>
      </c>
      <c r="D11067" s="74">
        <f t="shared" si="2"/>
        <v>7</v>
      </c>
      <c r="E11067" s="12">
        <f>IFERROR(VLOOKUP(A11067,'IDAR Meter Data'!$A:$B,2,1),"")</f>
        <v>151</v>
      </c>
      <c r="F11067" s="75">
        <f>IF(CECCZ="CZ03",'Outside Temp'!B11067,IF(CECCZ="CZ04",'Outside Temp'!B11068,IF(CECCZ="CZ12",'Outside Temp'!B11069, IF(CECCZ="CZ13",'Outside Temp'!B11070))))</f>
        <v>62.31666667</v>
      </c>
      <c r="G11067" s="12">
        <f t="shared" si="3"/>
        <v>1</v>
      </c>
    </row>
    <row r="11068" ht="15.75" customHeight="1">
      <c r="A11068" s="13">
        <v>42240.3125</v>
      </c>
      <c r="B11068" s="73">
        <f t="shared" si="1"/>
        <v>42240</v>
      </c>
      <c r="C11068" s="74">
        <f>IF(NewCustomer="Yes", IF(COUNTIF($I$2:$I$11,B11068)&gt;0,0,WEEKDAY(B11068,2)),IF(COUNTIF($I$2:$I$21,B11068)&gt;0,0,WEEKDAY(B11068,2)))</f>
        <v>1</v>
      </c>
      <c r="D11068" s="74">
        <f t="shared" si="2"/>
        <v>7</v>
      </c>
      <c r="E11068" s="12">
        <f>IFERROR(VLOOKUP(A11068,'IDAR Meter Data'!$A:$B,2,1),"")</f>
        <v>170</v>
      </c>
      <c r="F11068" s="75">
        <f>IF(CECCZ="CZ03",'Outside Temp'!B11068,IF(CECCZ="CZ04",'Outside Temp'!B11069,IF(CECCZ="CZ12",'Outside Temp'!B11070, IF(CECCZ="CZ13",'Outside Temp'!B11071))))</f>
        <v>62.56666667</v>
      </c>
      <c r="G11068" s="12">
        <f t="shared" si="3"/>
        <v>1</v>
      </c>
    </row>
    <row r="11069" ht="15.75" customHeight="1">
      <c r="A11069" s="13">
        <v>42240.322916666664</v>
      </c>
      <c r="B11069" s="73">
        <f t="shared" si="1"/>
        <v>42240</v>
      </c>
      <c r="C11069" s="74">
        <f>IF(NewCustomer="Yes", IF(COUNTIF($I$2:$I$11,B11069)&gt;0,0,WEEKDAY(B11069,2)),IF(COUNTIF($I$2:$I$21,B11069)&gt;0,0,WEEKDAY(B11069,2)))</f>
        <v>1</v>
      </c>
      <c r="D11069" s="74">
        <f t="shared" si="2"/>
        <v>7</v>
      </c>
      <c r="E11069" s="12">
        <f>IFERROR(VLOOKUP(A11069,'IDAR Meter Data'!$A:$B,2,1),"")</f>
        <v>164</v>
      </c>
      <c r="F11069" s="75">
        <f>IF(CECCZ="CZ03",'Outside Temp'!B11069,IF(CECCZ="CZ04",'Outside Temp'!B11070,IF(CECCZ="CZ12",'Outside Temp'!B11071, IF(CECCZ="CZ13",'Outside Temp'!B11072))))</f>
        <v>62.81666667</v>
      </c>
      <c r="G11069" s="12">
        <f t="shared" si="3"/>
        <v>1</v>
      </c>
    </row>
    <row r="11070" ht="15.75" customHeight="1">
      <c r="A11070" s="13">
        <v>42240.333333333336</v>
      </c>
      <c r="B11070" s="73">
        <f t="shared" si="1"/>
        <v>42240</v>
      </c>
      <c r="C11070" s="74">
        <f>IF(NewCustomer="Yes", IF(COUNTIF($I$2:$I$11,B11070)&gt;0,0,WEEKDAY(B11070,2)),IF(COUNTIF($I$2:$I$21,B11070)&gt;0,0,WEEKDAY(B11070,2)))</f>
        <v>1</v>
      </c>
      <c r="D11070" s="74">
        <f t="shared" si="2"/>
        <v>8</v>
      </c>
      <c r="E11070" s="12">
        <f>IFERROR(VLOOKUP(A11070,'IDAR Meter Data'!$A:$B,2,1),"")</f>
        <v>155</v>
      </c>
      <c r="F11070" s="75">
        <f>IF(CECCZ="CZ03",'Outside Temp'!B11070,IF(CECCZ="CZ04",'Outside Temp'!B11071,IF(CECCZ="CZ12",'Outside Temp'!B11072, IF(CECCZ="CZ13",'Outside Temp'!B11073))))</f>
        <v>63.13333333</v>
      </c>
      <c r="G11070" s="12">
        <f t="shared" si="3"/>
        <v>1</v>
      </c>
    </row>
    <row r="11071" ht="15.75" customHeight="1">
      <c r="A11071" s="13">
        <v>42240.34375</v>
      </c>
      <c r="B11071" s="73">
        <f t="shared" si="1"/>
        <v>42240</v>
      </c>
      <c r="C11071" s="74">
        <f>IF(NewCustomer="Yes", IF(COUNTIF($I$2:$I$11,B11071)&gt;0,0,WEEKDAY(B11071,2)),IF(COUNTIF($I$2:$I$21,B11071)&gt;0,0,WEEKDAY(B11071,2)))</f>
        <v>1</v>
      </c>
      <c r="D11071" s="74">
        <f t="shared" si="2"/>
        <v>8</v>
      </c>
      <c r="E11071" s="12">
        <f>IFERROR(VLOOKUP(A11071,'IDAR Meter Data'!$A:$B,2,1),"")</f>
        <v>162</v>
      </c>
      <c r="F11071" s="75">
        <f>IF(CECCZ="CZ03",'Outside Temp'!B11071,IF(CECCZ="CZ04",'Outside Temp'!B11072,IF(CECCZ="CZ12",'Outside Temp'!B11073, IF(CECCZ="CZ13",'Outside Temp'!B11074))))</f>
        <v>63.63333333</v>
      </c>
      <c r="G11071" s="12">
        <f t="shared" si="3"/>
        <v>1</v>
      </c>
    </row>
    <row r="11072" ht="15.75" customHeight="1">
      <c r="A11072" s="13">
        <v>42240.354166666664</v>
      </c>
      <c r="B11072" s="73">
        <f t="shared" si="1"/>
        <v>42240</v>
      </c>
      <c r="C11072" s="74">
        <f>IF(NewCustomer="Yes", IF(COUNTIF($I$2:$I$11,B11072)&gt;0,0,WEEKDAY(B11072,2)),IF(COUNTIF($I$2:$I$21,B11072)&gt;0,0,WEEKDAY(B11072,2)))</f>
        <v>1</v>
      </c>
      <c r="D11072" s="74">
        <f t="shared" si="2"/>
        <v>8</v>
      </c>
      <c r="E11072" s="12">
        <f>IFERROR(VLOOKUP(A11072,'IDAR Meter Data'!$A:$B,2,1),"")</f>
        <v>165</v>
      </c>
      <c r="F11072" s="75">
        <f>IF(CECCZ="CZ03",'Outside Temp'!B11072,IF(CECCZ="CZ04",'Outside Temp'!B11073,IF(CECCZ="CZ12",'Outside Temp'!B11074, IF(CECCZ="CZ13",'Outside Temp'!B11075))))</f>
        <v>64.13333333</v>
      </c>
      <c r="G11072" s="12">
        <f t="shared" si="3"/>
        <v>1</v>
      </c>
    </row>
    <row r="11073" ht="15.75" customHeight="1">
      <c r="A11073" s="13">
        <v>42240.364583333336</v>
      </c>
      <c r="B11073" s="73">
        <f t="shared" si="1"/>
        <v>42240</v>
      </c>
      <c r="C11073" s="74">
        <f>IF(NewCustomer="Yes", IF(COUNTIF($I$2:$I$11,B11073)&gt;0,0,WEEKDAY(B11073,2)),IF(COUNTIF($I$2:$I$21,B11073)&gt;0,0,WEEKDAY(B11073,2)))</f>
        <v>1</v>
      </c>
      <c r="D11073" s="74">
        <f t="shared" si="2"/>
        <v>8</v>
      </c>
      <c r="E11073" s="12">
        <f>IFERROR(VLOOKUP(A11073,'IDAR Meter Data'!$A:$B,2,1),"")</f>
        <v>169</v>
      </c>
      <c r="F11073" s="75">
        <f>IF(CECCZ="CZ03",'Outside Temp'!B11073,IF(CECCZ="CZ04",'Outside Temp'!B11074,IF(CECCZ="CZ12",'Outside Temp'!B11075, IF(CECCZ="CZ13",'Outside Temp'!B11076))))</f>
        <v>64.63333333</v>
      </c>
      <c r="G11073" s="12">
        <f t="shared" si="3"/>
        <v>1</v>
      </c>
    </row>
    <row r="11074" ht="15.75" customHeight="1">
      <c r="A11074" s="13">
        <v>42240.375</v>
      </c>
      <c r="B11074" s="73">
        <f t="shared" si="1"/>
        <v>42240</v>
      </c>
      <c r="C11074" s="74">
        <f>IF(NewCustomer="Yes", IF(COUNTIF($I$2:$I$11,B11074)&gt;0,0,WEEKDAY(B11074,2)),IF(COUNTIF($I$2:$I$21,B11074)&gt;0,0,WEEKDAY(B11074,2)))</f>
        <v>1</v>
      </c>
      <c r="D11074" s="74">
        <f t="shared" si="2"/>
        <v>9</v>
      </c>
      <c r="E11074" s="12">
        <f>IFERROR(VLOOKUP(A11074,'IDAR Meter Data'!$A:$B,2,1),"")</f>
        <v>177</v>
      </c>
      <c r="F11074" s="75">
        <f>IF(CECCZ="CZ03",'Outside Temp'!B11074,IF(CECCZ="CZ04",'Outside Temp'!B11075,IF(CECCZ="CZ12",'Outside Temp'!B11076, IF(CECCZ="CZ13",'Outside Temp'!B11077))))</f>
        <v>65.06896552</v>
      </c>
      <c r="G11074" s="12">
        <f t="shared" si="3"/>
        <v>2</v>
      </c>
    </row>
    <row r="11075" ht="15.75" customHeight="1">
      <c r="A11075" s="13">
        <v>42240.385416666664</v>
      </c>
      <c r="B11075" s="73">
        <f t="shared" si="1"/>
        <v>42240</v>
      </c>
      <c r="C11075" s="74">
        <f>IF(NewCustomer="Yes", IF(COUNTIF($I$2:$I$11,B11075)&gt;0,0,WEEKDAY(B11075,2)),IF(COUNTIF($I$2:$I$21,B11075)&gt;0,0,WEEKDAY(B11075,2)))</f>
        <v>1</v>
      </c>
      <c r="D11075" s="74">
        <f t="shared" si="2"/>
        <v>9</v>
      </c>
      <c r="E11075" s="12">
        <f>IFERROR(VLOOKUP(A11075,'IDAR Meter Data'!$A:$B,2,1),"")</f>
        <v>174</v>
      </c>
      <c r="F11075" s="75">
        <f>IF(CECCZ="CZ03",'Outside Temp'!B11075,IF(CECCZ="CZ04",'Outside Temp'!B11076,IF(CECCZ="CZ12",'Outside Temp'!B11077, IF(CECCZ="CZ13",'Outside Temp'!B11078))))</f>
        <v>65.32758621</v>
      </c>
      <c r="G11075" s="12">
        <f t="shared" si="3"/>
        <v>2</v>
      </c>
    </row>
    <row r="11076" ht="15.75" customHeight="1">
      <c r="A11076" s="13">
        <v>42240.395833333336</v>
      </c>
      <c r="B11076" s="73">
        <f t="shared" si="1"/>
        <v>42240</v>
      </c>
      <c r="C11076" s="74">
        <f>IF(NewCustomer="Yes", IF(COUNTIF($I$2:$I$11,B11076)&gt;0,0,WEEKDAY(B11076,2)),IF(COUNTIF($I$2:$I$21,B11076)&gt;0,0,WEEKDAY(B11076,2)))</f>
        <v>1</v>
      </c>
      <c r="D11076" s="74">
        <f t="shared" si="2"/>
        <v>9</v>
      </c>
      <c r="E11076" s="12">
        <f>IFERROR(VLOOKUP(A11076,'IDAR Meter Data'!$A:$B,2,1),"")</f>
        <v>177</v>
      </c>
      <c r="F11076" s="75">
        <f>IF(CECCZ="CZ03",'Outside Temp'!B11076,IF(CECCZ="CZ04",'Outside Temp'!B11077,IF(CECCZ="CZ12",'Outside Temp'!B11078, IF(CECCZ="CZ13",'Outside Temp'!B11079))))</f>
        <v>65.5862069</v>
      </c>
      <c r="G11076" s="12">
        <f t="shared" si="3"/>
        <v>2</v>
      </c>
    </row>
    <row r="11077" ht="15.75" customHeight="1">
      <c r="A11077" s="13">
        <v>42240.40625</v>
      </c>
      <c r="B11077" s="73">
        <f t="shared" si="1"/>
        <v>42240</v>
      </c>
      <c r="C11077" s="74">
        <f>IF(NewCustomer="Yes", IF(COUNTIF($I$2:$I$11,B11077)&gt;0,0,WEEKDAY(B11077,2)),IF(COUNTIF($I$2:$I$21,B11077)&gt;0,0,WEEKDAY(B11077,2)))</f>
        <v>1</v>
      </c>
      <c r="D11077" s="74">
        <f t="shared" si="2"/>
        <v>9</v>
      </c>
      <c r="E11077" s="12">
        <f>IFERROR(VLOOKUP(A11077,'IDAR Meter Data'!$A:$B,2,1),"")</f>
        <v>178</v>
      </c>
      <c r="F11077" s="75">
        <f>IF(CECCZ="CZ03",'Outside Temp'!B11077,IF(CECCZ="CZ04",'Outside Temp'!B11078,IF(CECCZ="CZ12",'Outside Temp'!B11079, IF(CECCZ="CZ13",'Outside Temp'!B11080))))</f>
        <v>65.84482759</v>
      </c>
      <c r="G11077" s="12">
        <f t="shared" si="3"/>
        <v>2</v>
      </c>
    </row>
    <row r="11078" ht="15.75" customHeight="1">
      <c r="A11078" s="13">
        <v>42240.416666666664</v>
      </c>
      <c r="B11078" s="73">
        <f t="shared" si="1"/>
        <v>42240</v>
      </c>
      <c r="C11078" s="74">
        <f>IF(NewCustomer="Yes", IF(COUNTIF($I$2:$I$11,B11078)&gt;0,0,WEEKDAY(B11078,2)),IF(COUNTIF($I$2:$I$21,B11078)&gt;0,0,WEEKDAY(B11078,2)))</f>
        <v>1</v>
      </c>
      <c r="D11078" s="74">
        <f t="shared" si="2"/>
        <v>10</v>
      </c>
      <c r="E11078" s="12">
        <f>IFERROR(VLOOKUP(A11078,'IDAR Meter Data'!$A:$B,2,1),"")</f>
        <v>195</v>
      </c>
      <c r="F11078" s="75">
        <f>IF(CECCZ="CZ03",'Outside Temp'!B11078,IF(CECCZ="CZ04",'Outside Temp'!B11079,IF(CECCZ="CZ12",'Outside Temp'!B11080, IF(CECCZ="CZ13",'Outside Temp'!B11081))))</f>
        <v>67.06666667</v>
      </c>
      <c r="G11078" s="12">
        <f t="shared" si="3"/>
        <v>2</v>
      </c>
    </row>
    <row r="11079" ht="15.75" customHeight="1">
      <c r="A11079" s="13">
        <v>42240.427083333336</v>
      </c>
      <c r="B11079" s="73">
        <f t="shared" si="1"/>
        <v>42240</v>
      </c>
      <c r="C11079" s="74">
        <f>IF(NewCustomer="Yes", IF(COUNTIF($I$2:$I$11,B11079)&gt;0,0,WEEKDAY(B11079,2)),IF(COUNTIF($I$2:$I$21,B11079)&gt;0,0,WEEKDAY(B11079,2)))</f>
        <v>1</v>
      </c>
      <c r="D11079" s="74">
        <f t="shared" si="2"/>
        <v>10</v>
      </c>
      <c r="E11079" s="12">
        <f>IFERROR(VLOOKUP(A11079,'IDAR Meter Data'!$A:$B,2,1),"")</f>
        <v>193</v>
      </c>
      <c r="F11079" s="75">
        <f>IF(CECCZ="CZ03",'Outside Temp'!B11079,IF(CECCZ="CZ04",'Outside Temp'!B11080,IF(CECCZ="CZ12",'Outside Temp'!B11081, IF(CECCZ="CZ13",'Outside Temp'!B11082))))</f>
        <v>67.31666667</v>
      </c>
      <c r="G11079" s="12">
        <f t="shared" si="3"/>
        <v>2</v>
      </c>
    </row>
    <row r="11080" ht="15.75" customHeight="1">
      <c r="A11080" s="13">
        <v>42240.4375</v>
      </c>
      <c r="B11080" s="73">
        <f t="shared" si="1"/>
        <v>42240</v>
      </c>
      <c r="C11080" s="74">
        <f>IF(NewCustomer="Yes", IF(COUNTIF($I$2:$I$11,B11080)&gt;0,0,WEEKDAY(B11080,2)),IF(COUNTIF($I$2:$I$21,B11080)&gt;0,0,WEEKDAY(B11080,2)))</f>
        <v>1</v>
      </c>
      <c r="D11080" s="74">
        <f t="shared" si="2"/>
        <v>10</v>
      </c>
      <c r="E11080" s="12">
        <f>IFERROR(VLOOKUP(A11080,'IDAR Meter Data'!$A:$B,2,1),"")</f>
        <v>189</v>
      </c>
      <c r="F11080" s="75">
        <f>IF(CECCZ="CZ03",'Outside Temp'!B11080,IF(CECCZ="CZ04",'Outside Temp'!B11081,IF(CECCZ="CZ12",'Outside Temp'!B11082, IF(CECCZ="CZ13",'Outside Temp'!B11083))))</f>
        <v>67.56666667</v>
      </c>
      <c r="G11080" s="12">
        <f t="shared" si="3"/>
        <v>2</v>
      </c>
    </row>
    <row r="11081" ht="15.75" customHeight="1">
      <c r="A11081" s="13">
        <v>42240.447916666664</v>
      </c>
      <c r="B11081" s="73">
        <f t="shared" si="1"/>
        <v>42240</v>
      </c>
      <c r="C11081" s="74">
        <f>IF(NewCustomer="Yes", IF(COUNTIF($I$2:$I$11,B11081)&gt;0,0,WEEKDAY(B11081,2)),IF(COUNTIF($I$2:$I$21,B11081)&gt;0,0,WEEKDAY(B11081,2)))</f>
        <v>1</v>
      </c>
      <c r="D11081" s="74">
        <f t="shared" si="2"/>
        <v>10</v>
      </c>
      <c r="E11081" s="12">
        <f>IFERROR(VLOOKUP(A11081,'IDAR Meter Data'!$A:$B,2,1),"")</f>
        <v>190</v>
      </c>
      <c r="F11081" s="75">
        <f>IF(CECCZ="CZ03",'Outside Temp'!B11081,IF(CECCZ="CZ04",'Outside Temp'!B11082,IF(CECCZ="CZ12",'Outside Temp'!B11083, IF(CECCZ="CZ13",'Outside Temp'!B11084))))</f>
        <v>67.81666667</v>
      </c>
      <c r="G11081" s="12">
        <f t="shared" si="3"/>
        <v>2</v>
      </c>
    </row>
    <row r="11082" ht="15.75" customHeight="1">
      <c r="A11082" s="13">
        <v>42240.458333333336</v>
      </c>
      <c r="B11082" s="73">
        <f t="shared" si="1"/>
        <v>42240</v>
      </c>
      <c r="C11082" s="74">
        <f>IF(NewCustomer="Yes", IF(COUNTIF($I$2:$I$11,B11082)&gt;0,0,WEEKDAY(B11082,2)),IF(COUNTIF($I$2:$I$21,B11082)&gt;0,0,WEEKDAY(B11082,2)))</f>
        <v>1</v>
      </c>
      <c r="D11082" s="74">
        <f t="shared" si="2"/>
        <v>11</v>
      </c>
      <c r="E11082" s="12">
        <f>IFERROR(VLOOKUP(A11082,'IDAR Meter Data'!$A:$B,2,1),"")</f>
        <v>208</v>
      </c>
      <c r="F11082" s="75">
        <f>IF(CECCZ="CZ03",'Outside Temp'!B11082,IF(CECCZ="CZ04",'Outside Temp'!B11083,IF(CECCZ="CZ12",'Outside Temp'!B11084, IF(CECCZ="CZ13",'Outside Temp'!B11085))))</f>
        <v>68.06666667</v>
      </c>
      <c r="G11082" s="12">
        <f t="shared" si="3"/>
        <v>2</v>
      </c>
    </row>
    <row r="11083" ht="15.75" customHeight="1">
      <c r="A11083" s="13">
        <v>42240.46875</v>
      </c>
      <c r="B11083" s="73">
        <f t="shared" si="1"/>
        <v>42240</v>
      </c>
      <c r="C11083" s="74">
        <f>IF(NewCustomer="Yes", IF(COUNTIF($I$2:$I$11,B11083)&gt;0,0,WEEKDAY(B11083,2)),IF(COUNTIF($I$2:$I$21,B11083)&gt;0,0,WEEKDAY(B11083,2)))</f>
        <v>1</v>
      </c>
      <c r="D11083" s="74">
        <f t="shared" si="2"/>
        <v>11</v>
      </c>
      <c r="E11083" s="12">
        <f>IFERROR(VLOOKUP(A11083,'IDAR Meter Data'!$A:$B,2,1),"")</f>
        <v>213</v>
      </c>
      <c r="F11083" s="75">
        <f>IF(CECCZ="CZ03",'Outside Temp'!B11083,IF(CECCZ="CZ04",'Outside Temp'!B11084,IF(CECCZ="CZ12",'Outside Temp'!B11085, IF(CECCZ="CZ13",'Outside Temp'!B11086))))</f>
        <v>68.31666667</v>
      </c>
      <c r="G11083" s="12">
        <f t="shared" si="3"/>
        <v>2</v>
      </c>
    </row>
    <row r="11084" ht="15.75" customHeight="1">
      <c r="A11084" s="13">
        <v>42240.479166666664</v>
      </c>
      <c r="B11084" s="73">
        <f t="shared" si="1"/>
        <v>42240</v>
      </c>
      <c r="C11084" s="74">
        <f>IF(NewCustomer="Yes", IF(COUNTIF($I$2:$I$11,B11084)&gt;0,0,WEEKDAY(B11084,2)),IF(COUNTIF($I$2:$I$21,B11084)&gt;0,0,WEEKDAY(B11084,2)))</f>
        <v>1</v>
      </c>
      <c r="D11084" s="74">
        <f t="shared" si="2"/>
        <v>11</v>
      </c>
      <c r="E11084" s="12">
        <f>IFERROR(VLOOKUP(A11084,'IDAR Meter Data'!$A:$B,2,1),"")</f>
        <v>203</v>
      </c>
      <c r="F11084" s="75">
        <f>IF(CECCZ="CZ03",'Outside Temp'!B11084,IF(CECCZ="CZ04",'Outside Temp'!B11085,IF(CECCZ="CZ12",'Outside Temp'!B11086, IF(CECCZ="CZ13",'Outside Temp'!B11087))))</f>
        <v>68.56666667</v>
      </c>
      <c r="G11084" s="12">
        <f t="shared" si="3"/>
        <v>2</v>
      </c>
    </row>
    <row r="11085" ht="15.75" customHeight="1">
      <c r="A11085" s="13">
        <v>42240.489583333336</v>
      </c>
      <c r="B11085" s="73">
        <f t="shared" si="1"/>
        <v>42240</v>
      </c>
      <c r="C11085" s="74">
        <f>IF(NewCustomer="Yes", IF(COUNTIF($I$2:$I$11,B11085)&gt;0,0,WEEKDAY(B11085,2)),IF(COUNTIF($I$2:$I$21,B11085)&gt;0,0,WEEKDAY(B11085,2)))</f>
        <v>1</v>
      </c>
      <c r="D11085" s="74">
        <f t="shared" si="2"/>
        <v>11</v>
      </c>
      <c r="E11085" s="12">
        <f>IFERROR(VLOOKUP(A11085,'IDAR Meter Data'!$A:$B,2,1),"")</f>
        <v>195</v>
      </c>
      <c r="F11085" s="75">
        <f>IF(CECCZ="CZ03",'Outside Temp'!B11085,IF(CECCZ="CZ04",'Outside Temp'!B11086,IF(CECCZ="CZ12",'Outside Temp'!B11087, IF(CECCZ="CZ13",'Outside Temp'!B11088))))</f>
        <v>68.81666667</v>
      </c>
      <c r="G11085" s="12">
        <f t="shared" si="3"/>
        <v>2</v>
      </c>
    </row>
    <row r="11086" ht="15.75" customHeight="1">
      <c r="A11086" s="13">
        <v>42240.5</v>
      </c>
      <c r="B11086" s="73">
        <f t="shared" si="1"/>
        <v>42240</v>
      </c>
      <c r="C11086" s="74">
        <f>IF(NewCustomer="Yes", IF(COUNTIF($I$2:$I$11,B11086)&gt;0,0,WEEKDAY(B11086,2)),IF(COUNTIF($I$2:$I$21,B11086)&gt;0,0,WEEKDAY(B11086,2)))</f>
        <v>1</v>
      </c>
      <c r="D11086" s="74">
        <f t="shared" si="2"/>
        <v>12</v>
      </c>
      <c r="E11086" s="12">
        <f>IFERROR(VLOOKUP(A11086,'IDAR Meter Data'!$A:$B,2,1),"")</f>
        <v>203</v>
      </c>
      <c r="F11086" s="75">
        <f>IF(CECCZ="CZ03",'Outside Temp'!B11086,IF(CECCZ="CZ04",'Outside Temp'!B11087,IF(CECCZ="CZ12",'Outside Temp'!B11088, IF(CECCZ="CZ13",'Outside Temp'!B11089))))</f>
        <v>69.13333333</v>
      </c>
      <c r="G11086" s="12">
        <f t="shared" si="3"/>
        <v>2</v>
      </c>
    </row>
    <row r="11087" ht="15.75" customHeight="1">
      <c r="A11087" s="13">
        <v>42240.510416666664</v>
      </c>
      <c r="B11087" s="73">
        <f t="shared" si="1"/>
        <v>42240</v>
      </c>
      <c r="C11087" s="74">
        <f>IF(NewCustomer="Yes", IF(COUNTIF($I$2:$I$11,B11087)&gt;0,0,WEEKDAY(B11087,2)),IF(COUNTIF($I$2:$I$21,B11087)&gt;0,0,WEEKDAY(B11087,2)))</f>
        <v>1</v>
      </c>
      <c r="D11087" s="74">
        <f t="shared" si="2"/>
        <v>12</v>
      </c>
      <c r="E11087" s="12">
        <f>IFERROR(VLOOKUP(A11087,'IDAR Meter Data'!$A:$B,2,1),"")</f>
        <v>204</v>
      </c>
      <c r="F11087" s="75">
        <f>IF(CECCZ="CZ03",'Outside Temp'!B11087,IF(CECCZ="CZ04",'Outside Temp'!B11088,IF(CECCZ="CZ12",'Outside Temp'!B11089, IF(CECCZ="CZ13",'Outside Temp'!B11090))))</f>
        <v>69.63333333</v>
      </c>
      <c r="G11087" s="12">
        <f t="shared" si="3"/>
        <v>2</v>
      </c>
    </row>
    <row r="11088" ht="15.75" customHeight="1">
      <c r="A11088" s="13">
        <v>42240.520833333336</v>
      </c>
      <c r="B11088" s="73">
        <f t="shared" si="1"/>
        <v>42240</v>
      </c>
      <c r="C11088" s="74">
        <f>IF(NewCustomer="Yes", IF(COUNTIF($I$2:$I$11,B11088)&gt;0,0,WEEKDAY(B11088,2)),IF(COUNTIF($I$2:$I$21,B11088)&gt;0,0,WEEKDAY(B11088,2)))</f>
        <v>1</v>
      </c>
      <c r="D11088" s="74">
        <f t="shared" si="2"/>
        <v>12</v>
      </c>
      <c r="E11088" s="12">
        <f>IFERROR(VLOOKUP(A11088,'IDAR Meter Data'!$A:$B,2,1),"")</f>
        <v>215</v>
      </c>
      <c r="F11088" s="75">
        <f>IF(CECCZ="CZ03",'Outside Temp'!B11088,IF(CECCZ="CZ04",'Outside Temp'!B11089,IF(CECCZ="CZ12",'Outside Temp'!B11090, IF(CECCZ="CZ13",'Outside Temp'!B11091))))</f>
        <v>70.13333333</v>
      </c>
      <c r="G11088" s="12">
        <f t="shared" si="3"/>
        <v>3</v>
      </c>
    </row>
    <row r="11089" ht="15.75" customHeight="1">
      <c r="A11089" s="13">
        <v>42240.53125</v>
      </c>
      <c r="B11089" s="73">
        <f t="shared" si="1"/>
        <v>42240</v>
      </c>
      <c r="C11089" s="74">
        <f>IF(NewCustomer="Yes", IF(COUNTIF($I$2:$I$11,B11089)&gt;0,0,WEEKDAY(B11089,2)),IF(COUNTIF($I$2:$I$21,B11089)&gt;0,0,WEEKDAY(B11089,2)))</f>
        <v>1</v>
      </c>
      <c r="D11089" s="74">
        <f t="shared" si="2"/>
        <v>12</v>
      </c>
      <c r="E11089" s="12">
        <f>IFERROR(VLOOKUP(A11089,'IDAR Meter Data'!$A:$B,2,1),"")</f>
        <v>203</v>
      </c>
      <c r="F11089" s="75">
        <f>IF(CECCZ="CZ03",'Outside Temp'!B11089,IF(CECCZ="CZ04",'Outside Temp'!B11090,IF(CECCZ="CZ12",'Outside Temp'!B11091, IF(CECCZ="CZ13",'Outside Temp'!B11092))))</f>
        <v>70.63333333</v>
      </c>
      <c r="G11089" s="12">
        <f t="shared" si="3"/>
        <v>3</v>
      </c>
    </row>
    <row r="11090" ht="15.75" customHeight="1">
      <c r="A11090" s="13">
        <v>42240.541666666664</v>
      </c>
      <c r="B11090" s="73">
        <f t="shared" si="1"/>
        <v>42240</v>
      </c>
      <c r="C11090" s="74">
        <f>IF(NewCustomer="Yes", IF(COUNTIF($I$2:$I$11,B11090)&gt;0,0,WEEKDAY(B11090,2)),IF(COUNTIF($I$2:$I$21,B11090)&gt;0,0,WEEKDAY(B11090,2)))</f>
        <v>1</v>
      </c>
      <c r="D11090" s="74">
        <f t="shared" si="2"/>
        <v>13</v>
      </c>
      <c r="E11090" s="12">
        <f>IFERROR(VLOOKUP(A11090,'IDAR Meter Data'!$A:$B,2,1),"")</f>
        <v>202</v>
      </c>
      <c r="F11090" s="75">
        <f>IF(CECCZ="CZ03",'Outside Temp'!B11090,IF(CECCZ="CZ04",'Outside Temp'!B11091,IF(CECCZ="CZ12",'Outside Temp'!B11092, IF(CECCZ="CZ13",'Outside Temp'!B11093))))</f>
        <v>71</v>
      </c>
      <c r="G11090" s="12">
        <f t="shared" si="3"/>
        <v>3</v>
      </c>
    </row>
    <row r="11091" ht="15.75" customHeight="1">
      <c r="A11091" s="13">
        <v>42240.552083333336</v>
      </c>
      <c r="B11091" s="73">
        <f t="shared" si="1"/>
        <v>42240</v>
      </c>
      <c r="C11091" s="74">
        <f>IF(NewCustomer="Yes", IF(COUNTIF($I$2:$I$11,B11091)&gt;0,0,WEEKDAY(B11091,2)),IF(COUNTIF($I$2:$I$21,B11091)&gt;0,0,WEEKDAY(B11091,2)))</f>
        <v>1</v>
      </c>
      <c r="D11091" s="74">
        <f t="shared" si="2"/>
        <v>13</v>
      </c>
      <c r="E11091" s="12">
        <f>IFERROR(VLOOKUP(A11091,'IDAR Meter Data'!$A:$B,2,1),"")</f>
        <v>209</v>
      </c>
      <c r="F11091" s="75">
        <f>IF(CECCZ="CZ03",'Outside Temp'!B11091,IF(CECCZ="CZ04",'Outside Temp'!B11092,IF(CECCZ="CZ12",'Outside Temp'!B11093, IF(CECCZ="CZ13",'Outside Temp'!B11094))))</f>
        <v>71</v>
      </c>
      <c r="G11091" s="12">
        <f t="shared" si="3"/>
        <v>3</v>
      </c>
    </row>
    <row r="11092" ht="15.75" customHeight="1">
      <c r="A11092" s="13">
        <v>42240.5625</v>
      </c>
      <c r="B11092" s="73">
        <f t="shared" si="1"/>
        <v>42240</v>
      </c>
      <c r="C11092" s="74">
        <f>IF(NewCustomer="Yes", IF(COUNTIF($I$2:$I$11,B11092)&gt;0,0,WEEKDAY(B11092,2)),IF(COUNTIF($I$2:$I$21,B11092)&gt;0,0,WEEKDAY(B11092,2)))</f>
        <v>1</v>
      </c>
      <c r="D11092" s="74">
        <f t="shared" si="2"/>
        <v>13</v>
      </c>
      <c r="E11092" s="12">
        <f>IFERROR(VLOOKUP(A11092,'IDAR Meter Data'!$A:$B,2,1),"")</f>
        <v>223</v>
      </c>
      <c r="F11092" s="75">
        <f>IF(CECCZ="CZ03",'Outside Temp'!B11092,IF(CECCZ="CZ04",'Outside Temp'!B11093,IF(CECCZ="CZ12",'Outside Temp'!B11094, IF(CECCZ="CZ13",'Outside Temp'!B11095))))</f>
        <v>71</v>
      </c>
      <c r="G11092" s="12">
        <f t="shared" si="3"/>
        <v>3</v>
      </c>
    </row>
    <row r="11093" ht="15.75" customHeight="1">
      <c r="A11093" s="13">
        <v>42240.572916666664</v>
      </c>
      <c r="B11093" s="73">
        <f t="shared" si="1"/>
        <v>42240</v>
      </c>
      <c r="C11093" s="74">
        <f>IF(NewCustomer="Yes", IF(COUNTIF($I$2:$I$11,B11093)&gt;0,0,WEEKDAY(B11093,2)),IF(COUNTIF($I$2:$I$21,B11093)&gt;0,0,WEEKDAY(B11093,2)))</f>
        <v>1</v>
      </c>
      <c r="D11093" s="74">
        <f t="shared" si="2"/>
        <v>13</v>
      </c>
      <c r="E11093" s="12">
        <f>IFERROR(VLOOKUP(A11093,'IDAR Meter Data'!$A:$B,2,1),"")</f>
        <v>203</v>
      </c>
      <c r="F11093" s="75">
        <f>IF(CECCZ="CZ03",'Outside Temp'!B11093,IF(CECCZ="CZ04",'Outside Temp'!B11094,IF(CECCZ="CZ12",'Outside Temp'!B11095, IF(CECCZ="CZ13",'Outside Temp'!B11096))))</f>
        <v>71</v>
      </c>
      <c r="G11093" s="12">
        <f t="shared" si="3"/>
        <v>3</v>
      </c>
    </row>
    <row r="11094" ht="15.75" customHeight="1">
      <c r="A11094" s="13">
        <v>42240.583333333336</v>
      </c>
      <c r="B11094" s="73">
        <f t="shared" si="1"/>
        <v>42240</v>
      </c>
      <c r="C11094" s="74">
        <f>IF(NewCustomer="Yes", IF(COUNTIF($I$2:$I$11,B11094)&gt;0,0,WEEKDAY(B11094,2)),IF(COUNTIF($I$2:$I$21,B11094)&gt;0,0,WEEKDAY(B11094,2)))</f>
        <v>1</v>
      </c>
      <c r="D11094" s="74">
        <f t="shared" si="2"/>
        <v>14</v>
      </c>
      <c r="E11094" s="12">
        <f>IFERROR(VLOOKUP(A11094,'IDAR Meter Data'!$A:$B,2,1),"")</f>
        <v>208</v>
      </c>
      <c r="F11094" s="75">
        <f>IF(CECCZ="CZ03",'Outside Temp'!B11094,IF(CECCZ="CZ04",'Outside Temp'!B11095,IF(CECCZ="CZ12",'Outside Temp'!B11096, IF(CECCZ="CZ13",'Outside Temp'!B11097))))</f>
        <v>71</v>
      </c>
      <c r="G11094" s="12">
        <f t="shared" si="3"/>
        <v>3</v>
      </c>
    </row>
    <row r="11095" ht="15.75" customHeight="1">
      <c r="A11095" s="13">
        <v>42240.59375</v>
      </c>
      <c r="B11095" s="73">
        <f t="shared" si="1"/>
        <v>42240</v>
      </c>
      <c r="C11095" s="74">
        <f>IF(NewCustomer="Yes", IF(COUNTIF($I$2:$I$11,B11095)&gt;0,0,WEEKDAY(B11095,2)),IF(COUNTIF($I$2:$I$21,B11095)&gt;0,0,WEEKDAY(B11095,2)))</f>
        <v>1</v>
      </c>
      <c r="D11095" s="74">
        <f t="shared" si="2"/>
        <v>14</v>
      </c>
      <c r="E11095" s="12">
        <f>IFERROR(VLOOKUP(A11095,'IDAR Meter Data'!$A:$B,2,1),"")</f>
        <v>209</v>
      </c>
      <c r="F11095" s="75">
        <f>IF(CECCZ="CZ03",'Outside Temp'!B11095,IF(CECCZ="CZ04",'Outside Temp'!B11096,IF(CECCZ="CZ12",'Outside Temp'!B11097, IF(CECCZ="CZ13",'Outside Temp'!B11098))))</f>
        <v>71</v>
      </c>
      <c r="G11095" s="12">
        <f t="shared" si="3"/>
        <v>3</v>
      </c>
    </row>
    <row r="11096" ht="15.75" customHeight="1">
      <c r="A11096" s="13">
        <v>42240.604166666664</v>
      </c>
      <c r="B11096" s="73">
        <f t="shared" si="1"/>
        <v>42240</v>
      </c>
      <c r="C11096" s="74">
        <f>IF(NewCustomer="Yes", IF(COUNTIF($I$2:$I$11,B11096)&gt;0,0,WEEKDAY(B11096,2)),IF(COUNTIF($I$2:$I$21,B11096)&gt;0,0,WEEKDAY(B11096,2)))</f>
        <v>1</v>
      </c>
      <c r="D11096" s="74">
        <f t="shared" si="2"/>
        <v>14</v>
      </c>
      <c r="E11096" s="12">
        <f>IFERROR(VLOOKUP(A11096,'IDAR Meter Data'!$A:$B,2,1),"")</f>
        <v>221</v>
      </c>
      <c r="F11096" s="75">
        <f>IF(CECCZ="CZ03",'Outside Temp'!B11096,IF(CECCZ="CZ04",'Outside Temp'!B11097,IF(CECCZ="CZ12",'Outside Temp'!B11098, IF(CECCZ="CZ13",'Outside Temp'!B11099))))</f>
        <v>71</v>
      </c>
      <c r="G11096" s="12">
        <f t="shared" si="3"/>
        <v>3</v>
      </c>
    </row>
    <row r="11097" ht="15.75" customHeight="1">
      <c r="A11097" s="13">
        <v>42240.614583333336</v>
      </c>
      <c r="B11097" s="73">
        <f t="shared" si="1"/>
        <v>42240</v>
      </c>
      <c r="C11097" s="74">
        <f>IF(NewCustomer="Yes", IF(COUNTIF($I$2:$I$11,B11097)&gt;0,0,WEEKDAY(B11097,2)),IF(COUNTIF($I$2:$I$21,B11097)&gt;0,0,WEEKDAY(B11097,2)))</f>
        <v>1</v>
      </c>
      <c r="D11097" s="74">
        <f t="shared" si="2"/>
        <v>14</v>
      </c>
      <c r="E11097" s="12">
        <f>IFERROR(VLOOKUP(A11097,'IDAR Meter Data'!$A:$B,2,1),"")</f>
        <v>235</v>
      </c>
      <c r="F11097" s="75">
        <f>IF(CECCZ="CZ03",'Outside Temp'!B11097,IF(CECCZ="CZ04",'Outside Temp'!B11098,IF(CECCZ="CZ12",'Outside Temp'!B11099, IF(CECCZ="CZ13",'Outside Temp'!B11100))))</f>
        <v>71</v>
      </c>
      <c r="G11097" s="12">
        <f t="shared" si="3"/>
        <v>3</v>
      </c>
    </row>
    <row r="11098" ht="15.75" customHeight="1">
      <c r="A11098" s="13">
        <v>42240.625</v>
      </c>
      <c r="B11098" s="73">
        <f t="shared" si="1"/>
        <v>42240</v>
      </c>
      <c r="C11098" s="74">
        <f>IF(NewCustomer="Yes", IF(COUNTIF($I$2:$I$11,B11098)&gt;0,0,WEEKDAY(B11098,2)),IF(COUNTIF($I$2:$I$21,B11098)&gt;0,0,WEEKDAY(B11098,2)))</f>
        <v>1</v>
      </c>
      <c r="D11098" s="74">
        <f t="shared" si="2"/>
        <v>15</v>
      </c>
      <c r="E11098" s="12">
        <f>IFERROR(VLOOKUP(A11098,'IDAR Meter Data'!$A:$B,2,1),"")</f>
        <v>218</v>
      </c>
      <c r="F11098" s="75">
        <f>IF(CECCZ="CZ03",'Outside Temp'!B11098,IF(CECCZ="CZ04",'Outside Temp'!B11099,IF(CECCZ="CZ12",'Outside Temp'!B11100, IF(CECCZ="CZ13",'Outside Temp'!B11101))))</f>
        <v>70.93333333</v>
      </c>
      <c r="G11098" s="12">
        <f t="shared" si="3"/>
        <v>3</v>
      </c>
    </row>
    <row r="11099" ht="15.75" customHeight="1">
      <c r="A11099" s="13">
        <v>42240.635416666664</v>
      </c>
      <c r="B11099" s="73">
        <f t="shared" si="1"/>
        <v>42240</v>
      </c>
      <c r="C11099" s="74">
        <f>IF(NewCustomer="Yes", IF(COUNTIF($I$2:$I$11,B11099)&gt;0,0,WEEKDAY(B11099,2)),IF(COUNTIF($I$2:$I$21,B11099)&gt;0,0,WEEKDAY(B11099,2)))</f>
        <v>1</v>
      </c>
      <c r="D11099" s="74">
        <f t="shared" si="2"/>
        <v>15</v>
      </c>
      <c r="E11099" s="12">
        <f>IFERROR(VLOOKUP(A11099,'IDAR Meter Data'!$A:$B,2,1),"")</f>
        <v>218</v>
      </c>
      <c r="F11099" s="75">
        <f>IF(CECCZ="CZ03",'Outside Temp'!B11099,IF(CECCZ="CZ04",'Outside Temp'!B11100,IF(CECCZ="CZ12",'Outside Temp'!B11101, IF(CECCZ="CZ13",'Outside Temp'!B11102))))</f>
        <v>70.68333333</v>
      </c>
      <c r="G11099" s="12">
        <f t="shared" si="3"/>
        <v>3</v>
      </c>
    </row>
    <row r="11100" ht="15.75" customHeight="1">
      <c r="A11100" s="13">
        <v>42240.645833333336</v>
      </c>
      <c r="B11100" s="73">
        <f t="shared" si="1"/>
        <v>42240</v>
      </c>
      <c r="C11100" s="74">
        <f>IF(NewCustomer="Yes", IF(COUNTIF($I$2:$I$11,B11100)&gt;0,0,WEEKDAY(B11100,2)),IF(COUNTIF($I$2:$I$21,B11100)&gt;0,0,WEEKDAY(B11100,2)))</f>
        <v>1</v>
      </c>
      <c r="D11100" s="74">
        <f t="shared" si="2"/>
        <v>15</v>
      </c>
      <c r="E11100" s="12">
        <f>IFERROR(VLOOKUP(A11100,'IDAR Meter Data'!$A:$B,2,1),"")</f>
        <v>221</v>
      </c>
      <c r="F11100" s="75">
        <f>IF(CECCZ="CZ03",'Outside Temp'!B11100,IF(CECCZ="CZ04",'Outside Temp'!B11101,IF(CECCZ="CZ12",'Outside Temp'!B11102, IF(CECCZ="CZ13",'Outside Temp'!B11103))))</f>
        <v>70.43333333</v>
      </c>
      <c r="G11100" s="12">
        <f t="shared" si="3"/>
        <v>3</v>
      </c>
    </row>
    <row r="11101" ht="15.75" customHeight="1">
      <c r="A11101" s="13">
        <v>42240.65625</v>
      </c>
      <c r="B11101" s="73">
        <f t="shared" si="1"/>
        <v>42240</v>
      </c>
      <c r="C11101" s="74">
        <f>IF(NewCustomer="Yes", IF(COUNTIF($I$2:$I$11,B11101)&gt;0,0,WEEKDAY(B11101,2)),IF(COUNTIF($I$2:$I$21,B11101)&gt;0,0,WEEKDAY(B11101,2)))</f>
        <v>1</v>
      </c>
      <c r="D11101" s="74">
        <f t="shared" si="2"/>
        <v>15</v>
      </c>
      <c r="E11101" s="12">
        <f>IFERROR(VLOOKUP(A11101,'IDAR Meter Data'!$A:$B,2,1),"")</f>
        <v>224</v>
      </c>
      <c r="F11101" s="75">
        <f>IF(CECCZ="CZ03",'Outside Temp'!B11101,IF(CECCZ="CZ04",'Outside Temp'!B11102,IF(CECCZ="CZ12",'Outside Temp'!B11103, IF(CECCZ="CZ13",'Outside Temp'!B11104))))</f>
        <v>70.18333333</v>
      </c>
      <c r="G11101" s="12">
        <f t="shared" si="3"/>
        <v>3</v>
      </c>
    </row>
    <row r="11102" ht="15.75" customHeight="1">
      <c r="A11102" s="13">
        <v>42240.666666666664</v>
      </c>
      <c r="B11102" s="73">
        <f t="shared" si="1"/>
        <v>42240</v>
      </c>
      <c r="C11102" s="74">
        <f>IF(NewCustomer="Yes", IF(COUNTIF($I$2:$I$11,B11102)&gt;0,0,WEEKDAY(B11102,2)),IF(COUNTIF($I$2:$I$21,B11102)&gt;0,0,WEEKDAY(B11102,2)))</f>
        <v>1</v>
      </c>
      <c r="D11102" s="74">
        <f t="shared" si="2"/>
        <v>16</v>
      </c>
      <c r="E11102" s="12">
        <f>IFERROR(VLOOKUP(A11102,'IDAR Meter Data'!$A:$B,2,1),"")</f>
        <v>247</v>
      </c>
      <c r="F11102" s="75">
        <f>IF(CECCZ="CZ03",'Outside Temp'!B11102,IF(CECCZ="CZ04",'Outside Temp'!B11103,IF(CECCZ="CZ12",'Outside Temp'!B11104, IF(CECCZ="CZ13",'Outside Temp'!B11105))))</f>
        <v>69.86666667</v>
      </c>
      <c r="G11102" s="12">
        <f t="shared" si="3"/>
        <v>2</v>
      </c>
    </row>
    <row r="11103" ht="15.75" customHeight="1">
      <c r="A11103" s="13">
        <v>42240.677083333336</v>
      </c>
      <c r="B11103" s="73">
        <f t="shared" si="1"/>
        <v>42240</v>
      </c>
      <c r="C11103" s="74">
        <f>IF(NewCustomer="Yes", IF(COUNTIF($I$2:$I$11,B11103)&gt;0,0,WEEKDAY(B11103,2)),IF(COUNTIF($I$2:$I$21,B11103)&gt;0,0,WEEKDAY(B11103,2)))</f>
        <v>1</v>
      </c>
      <c r="D11103" s="74">
        <f t="shared" si="2"/>
        <v>16</v>
      </c>
      <c r="E11103" s="12">
        <f>IFERROR(VLOOKUP(A11103,'IDAR Meter Data'!$A:$B,2,1),"")</f>
        <v>221</v>
      </c>
      <c r="F11103" s="75">
        <f>IF(CECCZ="CZ03",'Outside Temp'!B11103,IF(CECCZ="CZ04",'Outside Temp'!B11104,IF(CECCZ="CZ12",'Outside Temp'!B11105, IF(CECCZ="CZ13",'Outside Temp'!B11106))))</f>
        <v>69.36666667</v>
      </c>
      <c r="G11103" s="12">
        <f t="shared" si="3"/>
        <v>2</v>
      </c>
    </row>
    <row r="11104" ht="15.75" customHeight="1">
      <c r="A11104" s="13">
        <v>42240.6875</v>
      </c>
      <c r="B11104" s="73">
        <f t="shared" si="1"/>
        <v>42240</v>
      </c>
      <c r="C11104" s="74">
        <f>IF(NewCustomer="Yes", IF(COUNTIF($I$2:$I$11,B11104)&gt;0,0,WEEKDAY(B11104,2)),IF(COUNTIF($I$2:$I$21,B11104)&gt;0,0,WEEKDAY(B11104,2)))</f>
        <v>1</v>
      </c>
      <c r="D11104" s="74">
        <f t="shared" si="2"/>
        <v>16</v>
      </c>
      <c r="E11104" s="12">
        <f>IFERROR(VLOOKUP(A11104,'IDAR Meter Data'!$A:$B,2,1),"")</f>
        <v>220</v>
      </c>
      <c r="F11104" s="75">
        <f>IF(CECCZ="CZ03",'Outside Temp'!B11104,IF(CECCZ="CZ04",'Outside Temp'!B11105,IF(CECCZ="CZ12",'Outside Temp'!B11106, IF(CECCZ="CZ13",'Outside Temp'!B11107))))</f>
        <v>68.86666667</v>
      </c>
      <c r="G11104" s="12">
        <f t="shared" si="3"/>
        <v>2</v>
      </c>
    </row>
    <row r="11105" ht="15.75" customHeight="1">
      <c r="A11105" s="13">
        <v>42240.697916666664</v>
      </c>
      <c r="B11105" s="73">
        <f t="shared" si="1"/>
        <v>42240</v>
      </c>
      <c r="C11105" s="74">
        <f>IF(NewCustomer="Yes", IF(COUNTIF($I$2:$I$11,B11105)&gt;0,0,WEEKDAY(B11105,2)),IF(COUNTIF($I$2:$I$21,B11105)&gt;0,0,WEEKDAY(B11105,2)))</f>
        <v>1</v>
      </c>
      <c r="D11105" s="74">
        <f t="shared" si="2"/>
        <v>16</v>
      </c>
      <c r="E11105" s="12">
        <f>IFERROR(VLOOKUP(A11105,'IDAR Meter Data'!$A:$B,2,1),"")</f>
        <v>219</v>
      </c>
      <c r="F11105" s="75">
        <f>IF(CECCZ="CZ03",'Outside Temp'!B11105,IF(CECCZ="CZ04",'Outside Temp'!B11106,IF(CECCZ="CZ12",'Outside Temp'!B11107, IF(CECCZ="CZ13",'Outside Temp'!B11108))))</f>
        <v>68.36666667</v>
      </c>
      <c r="G11105" s="12">
        <f t="shared" si="3"/>
        <v>2</v>
      </c>
    </row>
    <row r="11106" ht="15.75" customHeight="1">
      <c r="A11106" s="13">
        <v>42240.708333333336</v>
      </c>
      <c r="B11106" s="73">
        <f t="shared" si="1"/>
        <v>42240</v>
      </c>
      <c r="C11106" s="74">
        <f>IF(NewCustomer="Yes", IF(COUNTIF($I$2:$I$11,B11106)&gt;0,0,WEEKDAY(B11106,2)),IF(COUNTIF($I$2:$I$21,B11106)&gt;0,0,WEEKDAY(B11106,2)))</f>
        <v>1</v>
      </c>
      <c r="D11106" s="74">
        <f t="shared" si="2"/>
        <v>17</v>
      </c>
      <c r="E11106" s="12">
        <f>IFERROR(VLOOKUP(A11106,'IDAR Meter Data'!$A:$B,2,1),"")</f>
        <v>233</v>
      </c>
      <c r="F11106" s="75">
        <f>IF(CECCZ="CZ03",'Outside Temp'!B11106,IF(CECCZ="CZ04",'Outside Temp'!B11107,IF(CECCZ="CZ12",'Outside Temp'!B11108, IF(CECCZ="CZ13",'Outside Temp'!B11109))))</f>
        <v>67.86666667</v>
      </c>
      <c r="G11106" s="12">
        <f t="shared" si="3"/>
        <v>2</v>
      </c>
    </row>
    <row r="11107" ht="15.75" customHeight="1">
      <c r="A11107" s="13">
        <v>42240.71875</v>
      </c>
      <c r="B11107" s="73">
        <f t="shared" si="1"/>
        <v>42240</v>
      </c>
      <c r="C11107" s="74">
        <f>IF(NewCustomer="Yes", IF(COUNTIF($I$2:$I$11,B11107)&gt;0,0,WEEKDAY(B11107,2)),IF(COUNTIF($I$2:$I$21,B11107)&gt;0,0,WEEKDAY(B11107,2)))</f>
        <v>1</v>
      </c>
      <c r="D11107" s="74">
        <f t="shared" si="2"/>
        <v>17</v>
      </c>
      <c r="E11107" s="12">
        <f>IFERROR(VLOOKUP(A11107,'IDAR Meter Data'!$A:$B,2,1),"")</f>
        <v>226</v>
      </c>
      <c r="F11107" s="75">
        <f>IF(CECCZ="CZ03",'Outside Temp'!B11107,IF(CECCZ="CZ04",'Outside Temp'!B11108,IF(CECCZ="CZ12",'Outside Temp'!B11109, IF(CECCZ="CZ13",'Outside Temp'!B11110))))</f>
        <v>67.36666667</v>
      </c>
      <c r="G11107" s="12">
        <f t="shared" si="3"/>
        <v>2</v>
      </c>
    </row>
    <row r="11108" ht="15.75" customHeight="1">
      <c r="A11108" s="13">
        <v>42240.729166666664</v>
      </c>
      <c r="B11108" s="73">
        <f t="shared" si="1"/>
        <v>42240</v>
      </c>
      <c r="C11108" s="74">
        <f>IF(NewCustomer="Yes", IF(COUNTIF($I$2:$I$11,B11108)&gt;0,0,WEEKDAY(B11108,2)),IF(COUNTIF($I$2:$I$21,B11108)&gt;0,0,WEEKDAY(B11108,2)))</f>
        <v>1</v>
      </c>
      <c r="D11108" s="74">
        <f t="shared" si="2"/>
        <v>17</v>
      </c>
      <c r="E11108" s="12">
        <f>IFERROR(VLOOKUP(A11108,'IDAR Meter Data'!$A:$B,2,1),"")</f>
        <v>215</v>
      </c>
      <c r="F11108" s="75">
        <f>IF(CECCZ="CZ03",'Outside Temp'!B11108,IF(CECCZ="CZ04",'Outside Temp'!B11109,IF(CECCZ="CZ12",'Outside Temp'!B11110, IF(CECCZ="CZ13",'Outside Temp'!B11111))))</f>
        <v>66.86666667</v>
      </c>
      <c r="G11108" s="12">
        <f t="shared" si="3"/>
        <v>2</v>
      </c>
    </row>
    <row r="11109" ht="15.75" customHeight="1">
      <c r="A11109" s="13">
        <v>42240.739583333336</v>
      </c>
      <c r="B11109" s="73">
        <f t="shared" si="1"/>
        <v>42240</v>
      </c>
      <c r="C11109" s="74">
        <f>IF(NewCustomer="Yes", IF(COUNTIF($I$2:$I$11,B11109)&gt;0,0,WEEKDAY(B11109,2)),IF(COUNTIF($I$2:$I$21,B11109)&gt;0,0,WEEKDAY(B11109,2)))</f>
        <v>1</v>
      </c>
      <c r="D11109" s="74">
        <f t="shared" si="2"/>
        <v>17</v>
      </c>
      <c r="E11109" s="12">
        <f>IFERROR(VLOOKUP(A11109,'IDAR Meter Data'!$A:$B,2,1),"")</f>
        <v>227</v>
      </c>
      <c r="F11109" s="75">
        <f>IF(CECCZ="CZ03",'Outside Temp'!B11109,IF(CECCZ="CZ04",'Outside Temp'!B11110,IF(CECCZ="CZ12",'Outside Temp'!B11111, IF(CECCZ="CZ13",'Outside Temp'!B11112))))</f>
        <v>66.36666667</v>
      </c>
      <c r="G11109" s="12">
        <f t="shared" si="3"/>
        <v>2</v>
      </c>
    </row>
    <row r="11110" ht="15.75" customHeight="1">
      <c r="A11110" s="13">
        <v>42240.75</v>
      </c>
      <c r="B11110" s="73">
        <f t="shared" si="1"/>
        <v>42240</v>
      </c>
      <c r="C11110" s="74">
        <f>IF(NewCustomer="Yes", IF(COUNTIF($I$2:$I$11,B11110)&gt;0,0,WEEKDAY(B11110,2)),IF(COUNTIF($I$2:$I$21,B11110)&gt;0,0,WEEKDAY(B11110,2)))</f>
        <v>1</v>
      </c>
      <c r="D11110" s="74">
        <f t="shared" si="2"/>
        <v>18</v>
      </c>
      <c r="E11110" s="12">
        <f>IFERROR(VLOOKUP(A11110,'IDAR Meter Data'!$A:$B,2,1),"")</f>
        <v>210</v>
      </c>
      <c r="F11110" s="75">
        <f>IF(CECCZ="CZ03",'Outside Temp'!B11110,IF(CECCZ="CZ04",'Outside Temp'!B11111,IF(CECCZ="CZ12",'Outside Temp'!B11112, IF(CECCZ="CZ13",'Outside Temp'!B11113))))</f>
        <v>65.86666667</v>
      </c>
      <c r="G11110" s="12">
        <f t="shared" si="3"/>
        <v>2</v>
      </c>
    </row>
    <row r="11111" ht="15.75" customHeight="1">
      <c r="A11111" s="13">
        <v>42240.760416666664</v>
      </c>
      <c r="B11111" s="73">
        <f t="shared" si="1"/>
        <v>42240</v>
      </c>
      <c r="C11111" s="74">
        <f>IF(NewCustomer="Yes", IF(COUNTIF($I$2:$I$11,B11111)&gt;0,0,WEEKDAY(B11111,2)),IF(COUNTIF($I$2:$I$21,B11111)&gt;0,0,WEEKDAY(B11111,2)))</f>
        <v>1</v>
      </c>
      <c r="D11111" s="74">
        <f t="shared" si="2"/>
        <v>18</v>
      </c>
      <c r="E11111" s="12">
        <f>IFERROR(VLOOKUP(A11111,'IDAR Meter Data'!$A:$B,2,1),"")</f>
        <v>209</v>
      </c>
      <c r="F11111" s="75">
        <f>IF(CECCZ="CZ03",'Outside Temp'!B11111,IF(CECCZ="CZ04",'Outside Temp'!B11112,IF(CECCZ="CZ12",'Outside Temp'!B11113, IF(CECCZ="CZ13",'Outside Temp'!B11114))))</f>
        <v>65.36666667</v>
      </c>
      <c r="G11111" s="12">
        <f t="shared" si="3"/>
        <v>2</v>
      </c>
    </row>
    <row r="11112" ht="15.75" customHeight="1">
      <c r="A11112" s="13">
        <v>42240.770833333336</v>
      </c>
      <c r="B11112" s="73">
        <f t="shared" si="1"/>
        <v>42240</v>
      </c>
      <c r="C11112" s="74">
        <f>IF(NewCustomer="Yes", IF(COUNTIF($I$2:$I$11,B11112)&gt;0,0,WEEKDAY(B11112,2)),IF(COUNTIF($I$2:$I$21,B11112)&gt;0,0,WEEKDAY(B11112,2)))</f>
        <v>1</v>
      </c>
      <c r="D11112" s="74">
        <f t="shared" si="2"/>
        <v>18</v>
      </c>
      <c r="E11112" s="12">
        <f>IFERROR(VLOOKUP(A11112,'IDAR Meter Data'!$A:$B,2,1),"")</f>
        <v>225</v>
      </c>
      <c r="F11112" s="75">
        <f>IF(CECCZ="CZ03",'Outside Temp'!B11112,IF(CECCZ="CZ04",'Outside Temp'!B11113,IF(CECCZ="CZ12",'Outside Temp'!B11114, IF(CECCZ="CZ13",'Outside Temp'!B11115))))</f>
        <v>64.86666667</v>
      </c>
      <c r="G11112" s="12">
        <f t="shared" si="3"/>
        <v>1</v>
      </c>
    </row>
    <row r="11113" ht="15.75" customHeight="1">
      <c r="A11113" s="13">
        <v>42240.78125</v>
      </c>
      <c r="B11113" s="73">
        <f t="shared" si="1"/>
        <v>42240</v>
      </c>
      <c r="C11113" s="74">
        <f>IF(NewCustomer="Yes", IF(COUNTIF($I$2:$I$11,B11113)&gt;0,0,WEEKDAY(B11113,2)),IF(COUNTIF($I$2:$I$21,B11113)&gt;0,0,WEEKDAY(B11113,2)))</f>
        <v>1</v>
      </c>
      <c r="D11113" s="74">
        <f t="shared" si="2"/>
        <v>18</v>
      </c>
      <c r="E11113" s="12">
        <f>IFERROR(VLOOKUP(A11113,'IDAR Meter Data'!$A:$B,2,1),"")</f>
        <v>219</v>
      </c>
      <c r="F11113" s="75">
        <f>IF(CECCZ="CZ03",'Outside Temp'!B11113,IF(CECCZ="CZ04",'Outside Temp'!B11114,IF(CECCZ="CZ12",'Outside Temp'!B11115, IF(CECCZ="CZ13",'Outside Temp'!B11116))))</f>
        <v>64.36666667</v>
      </c>
      <c r="G11113" s="12">
        <f t="shared" si="3"/>
        <v>1</v>
      </c>
    </row>
    <row r="11114" ht="15.75" customHeight="1">
      <c r="A11114" s="13">
        <v>42240.791666666664</v>
      </c>
      <c r="B11114" s="73">
        <f t="shared" si="1"/>
        <v>42240</v>
      </c>
      <c r="C11114" s="74">
        <f>IF(NewCustomer="Yes", IF(COUNTIF($I$2:$I$11,B11114)&gt;0,0,WEEKDAY(B11114,2)),IF(COUNTIF($I$2:$I$21,B11114)&gt;0,0,WEEKDAY(B11114,2)))</f>
        <v>1</v>
      </c>
      <c r="D11114" s="74">
        <f t="shared" si="2"/>
        <v>19</v>
      </c>
      <c r="E11114" s="12">
        <f>IFERROR(VLOOKUP(A11114,'IDAR Meter Data'!$A:$B,2,1),"")</f>
        <v>200</v>
      </c>
      <c r="F11114" s="75">
        <f>IF(CECCZ="CZ03",'Outside Temp'!B11114,IF(CECCZ="CZ04",'Outside Temp'!B11115,IF(CECCZ="CZ12",'Outside Temp'!B11116, IF(CECCZ="CZ13",'Outside Temp'!B11117))))</f>
        <v>63.93333333</v>
      </c>
      <c r="G11114" s="12">
        <f t="shared" si="3"/>
        <v>1</v>
      </c>
    </row>
    <row r="11115" ht="15.75" customHeight="1">
      <c r="A11115" s="13">
        <v>42240.802083333336</v>
      </c>
      <c r="B11115" s="73">
        <f t="shared" si="1"/>
        <v>42240</v>
      </c>
      <c r="C11115" s="74">
        <f>IF(NewCustomer="Yes", IF(COUNTIF($I$2:$I$11,B11115)&gt;0,0,WEEKDAY(B11115,2)),IF(COUNTIF($I$2:$I$21,B11115)&gt;0,0,WEEKDAY(B11115,2)))</f>
        <v>1</v>
      </c>
      <c r="D11115" s="74">
        <f t="shared" si="2"/>
        <v>19</v>
      </c>
      <c r="E11115" s="12">
        <f>IFERROR(VLOOKUP(A11115,'IDAR Meter Data'!$A:$B,2,1),"")</f>
        <v>208</v>
      </c>
      <c r="F11115" s="75">
        <f>IF(CECCZ="CZ03",'Outside Temp'!B11115,IF(CECCZ="CZ04",'Outside Temp'!B11116,IF(CECCZ="CZ12",'Outside Temp'!B11117, IF(CECCZ="CZ13",'Outside Temp'!B11118))))</f>
        <v>63.68333333</v>
      </c>
      <c r="G11115" s="12">
        <f t="shared" si="3"/>
        <v>1</v>
      </c>
    </row>
    <row r="11116" ht="15.75" customHeight="1">
      <c r="A11116" s="13">
        <v>42240.8125</v>
      </c>
      <c r="B11116" s="73">
        <f t="shared" si="1"/>
        <v>42240</v>
      </c>
      <c r="C11116" s="74">
        <f>IF(NewCustomer="Yes", IF(COUNTIF($I$2:$I$11,B11116)&gt;0,0,WEEKDAY(B11116,2)),IF(COUNTIF($I$2:$I$21,B11116)&gt;0,0,WEEKDAY(B11116,2)))</f>
        <v>1</v>
      </c>
      <c r="D11116" s="74">
        <f t="shared" si="2"/>
        <v>19</v>
      </c>
      <c r="E11116" s="12">
        <f>IFERROR(VLOOKUP(A11116,'IDAR Meter Data'!$A:$B,2,1),"")</f>
        <v>203</v>
      </c>
      <c r="F11116" s="75">
        <f>IF(CECCZ="CZ03",'Outside Temp'!B11116,IF(CECCZ="CZ04",'Outside Temp'!B11117,IF(CECCZ="CZ12",'Outside Temp'!B11118, IF(CECCZ="CZ13",'Outside Temp'!B11119))))</f>
        <v>63.43333333</v>
      </c>
      <c r="G11116" s="12">
        <f t="shared" si="3"/>
        <v>1</v>
      </c>
    </row>
    <row r="11117" ht="15.75" customHeight="1">
      <c r="A11117" s="13">
        <v>42240.822916666664</v>
      </c>
      <c r="B11117" s="73">
        <f t="shared" si="1"/>
        <v>42240</v>
      </c>
      <c r="C11117" s="74">
        <f>IF(NewCustomer="Yes", IF(COUNTIF($I$2:$I$11,B11117)&gt;0,0,WEEKDAY(B11117,2)),IF(COUNTIF($I$2:$I$21,B11117)&gt;0,0,WEEKDAY(B11117,2)))</f>
        <v>1</v>
      </c>
      <c r="D11117" s="74">
        <f t="shared" si="2"/>
        <v>19</v>
      </c>
      <c r="E11117" s="12">
        <f>IFERROR(VLOOKUP(A11117,'IDAR Meter Data'!$A:$B,2,1),"")</f>
        <v>216</v>
      </c>
      <c r="F11117" s="75">
        <f>IF(CECCZ="CZ03",'Outside Temp'!B11117,IF(CECCZ="CZ04",'Outside Temp'!B11118,IF(CECCZ="CZ12",'Outside Temp'!B11119, IF(CECCZ="CZ13",'Outside Temp'!B11120))))</f>
        <v>63.18333333</v>
      </c>
      <c r="G11117" s="12">
        <f t="shared" si="3"/>
        <v>1</v>
      </c>
    </row>
    <row r="11118" ht="15.75" customHeight="1">
      <c r="A11118" s="13">
        <v>42240.833333333336</v>
      </c>
      <c r="B11118" s="73">
        <f t="shared" si="1"/>
        <v>42240</v>
      </c>
      <c r="C11118" s="74">
        <f>IF(NewCustomer="Yes", IF(COUNTIF($I$2:$I$11,B11118)&gt;0,0,WEEKDAY(B11118,2)),IF(COUNTIF($I$2:$I$21,B11118)&gt;0,0,WEEKDAY(B11118,2)))</f>
        <v>1</v>
      </c>
      <c r="D11118" s="74">
        <f t="shared" si="2"/>
        <v>20</v>
      </c>
      <c r="E11118" s="12">
        <f>IFERROR(VLOOKUP(A11118,'IDAR Meter Data'!$A:$B,2,1),"")</f>
        <v>200</v>
      </c>
      <c r="F11118" s="75">
        <f>IF(CECCZ="CZ03",'Outside Temp'!B11118,IF(CECCZ="CZ04",'Outside Temp'!B11119,IF(CECCZ="CZ12",'Outside Temp'!B11120, IF(CECCZ="CZ13",'Outside Temp'!B11121))))</f>
        <v>62.93333333</v>
      </c>
      <c r="G11118" s="12">
        <f t="shared" si="3"/>
        <v>1</v>
      </c>
    </row>
    <row r="11119" ht="15.75" customHeight="1">
      <c r="A11119" s="13">
        <v>42240.84375</v>
      </c>
      <c r="B11119" s="73">
        <f t="shared" si="1"/>
        <v>42240</v>
      </c>
      <c r="C11119" s="74">
        <f>IF(NewCustomer="Yes", IF(COUNTIF($I$2:$I$11,B11119)&gt;0,0,WEEKDAY(B11119,2)),IF(COUNTIF($I$2:$I$21,B11119)&gt;0,0,WEEKDAY(B11119,2)))</f>
        <v>1</v>
      </c>
      <c r="D11119" s="74">
        <f t="shared" si="2"/>
        <v>20</v>
      </c>
      <c r="E11119" s="12">
        <f>IFERROR(VLOOKUP(A11119,'IDAR Meter Data'!$A:$B,2,1),"")</f>
        <v>208</v>
      </c>
      <c r="F11119" s="75">
        <f>IF(CECCZ="CZ03",'Outside Temp'!B11119,IF(CECCZ="CZ04",'Outside Temp'!B11120,IF(CECCZ="CZ12",'Outside Temp'!B11121, IF(CECCZ="CZ13",'Outside Temp'!B11122))))</f>
        <v>62.68333333</v>
      </c>
      <c r="G11119" s="12">
        <f t="shared" si="3"/>
        <v>1</v>
      </c>
    </row>
    <row r="11120" ht="15.75" customHeight="1">
      <c r="A11120" s="13">
        <v>42240.854166666664</v>
      </c>
      <c r="B11120" s="73">
        <f t="shared" si="1"/>
        <v>42240</v>
      </c>
      <c r="C11120" s="74">
        <f>IF(NewCustomer="Yes", IF(COUNTIF($I$2:$I$11,B11120)&gt;0,0,WEEKDAY(B11120,2)),IF(COUNTIF($I$2:$I$21,B11120)&gt;0,0,WEEKDAY(B11120,2)))</f>
        <v>1</v>
      </c>
      <c r="D11120" s="74">
        <f t="shared" si="2"/>
        <v>20</v>
      </c>
      <c r="E11120" s="12">
        <f>IFERROR(VLOOKUP(A11120,'IDAR Meter Data'!$A:$B,2,1),"")</f>
        <v>202</v>
      </c>
      <c r="F11120" s="75">
        <f>IF(CECCZ="CZ03",'Outside Temp'!B11120,IF(CECCZ="CZ04",'Outside Temp'!B11121,IF(CECCZ="CZ12",'Outside Temp'!B11122, IF(CECCZ="CZ13",'Outside Temp'!B11123))))</f>
        <v>62.43333333</v>
      </c>
      <c r="G11120" s="12">
        <f t="shared" si="3"/>
        <v>1</v>
      </c>
    </row>
    <row r="11121" ht="15.75" customHeight="1">
      <c r="A11121" s="13">
        <v>42240.864583333336</v>
      </c>
      <c r="B11121" s="73">
        <f t="shared" si="1"/>
        <v>42240</v>
      </c>
      <c r="C11121" s="74">
        <f>IF(NewCustomer="Yes", IF(COUNTIF($I$2:$I$11,B11121)&gt;0,0,WEEKDAY(B11121,2)),IF(COUNTIF($I$2:$I$21,B11121)&gt;0,0,WEEKDAY(B11121,2)))</f>
        <v>1</v>
      </c>
      <c r="D11121" s="74">
        <f t="shared" si="2"/>
        <v>20</v>
      </c>
      <c r="E11121" s="12">
        <f>IFERROR(VLOOKUP(A11121,'IDAR Meter Data'!$A:$B,2,1),"")</f>
        <v>208</v>
      </c>
      <c r="F11121" s="75">
        <f>IF(CECCZ="CZ03",'Outside Temp'!B11121,IF(CECCZ="CZ04",'Outside Temp'!B11122,IF(CECCZ="CZ12",'Outside Temp'!B11123, IF(CECCZ="CZ13",'Outside Temp'!B11124))))</f>
        <v>62.18333333</v>
      </c>
      <c r="G11121" s="12">
        <f t="shared" si="3"/>
        <v>1</v>
      </c>
    </row>
    <row r="11122" ht="15.75" customHeight="1">
      <c r="A11122" s="13">
        <v>42240.875</v>
      </c>
      <c r="B11122" s="73">
        <f t="shared" si="1"/>
        <v>42240</v>
      </c>
      <c r="C11122" s="74">
        <f>IF(NewCustomer="Yes", IF(COUNTIF($I$2:$I$11,B11122)&gt;0,0,WEEKDAY(B11122,2)),IF(COUNTIF($I$2:$I$21,B11122)&gt;0,0,WEEKDAY(B11122,2)))</f>
        <v>1</v>
      </c>
      <c r="D11122" s="74">
        <f t="shared" si="2"/>
        <v>21</v>
      </c>
      <c r="E11122" s="12">
        <f>IFERROR(VLOOKUP(A11122,'IDAR Meter Data'!$A:$B,2,1),"")</f>
        <v>195</v>
      </c>
      <c r="F11122" s="75">
        <f>IF(CECCZ="CZ03",'Outside Temp'!B11122,IF(CECCZ="CZ04",'Outside Temp'!B11123,IF(CECCZ="CZ12",'Outside Temp'!B11124, IF(CECCZ="CZ13",'Outside Temp'!B11125))))</f>
        <v>62</v>
      </c>
      <c r="G11122" s="12">
        <f t="shared" si="3"/>
        <v>1</v>
      </c>
    </row>
    <row r="11123" ht="15.75" customHeight="1">
      <c r="A11123" s="13">
        <v>42240.885416666664</v>
      </c>
      <c r="B11123" s="73">
        <f t="shared" si="1"/>
        <v>42240</v>
      </c>
      <c r="C11123" s="74">
        <f>IF(NewCustomer="Yes", IF(COUNTIF($I$2:$I$11,B11123)&gt;0,0,WEEKDAY(B11123,2)),IF(COUNTIF($I$2:$I$21,B11123)&gt;0,0,WEEKDAY(B11123,2)))</f>
        <v>1</v>
      </c>
      <c r="D11123" s="74">
        <f t="shared" si="2"/>
        <v>21</v>
      </c>
      <c r="E11123" s="12">
        <f>IFERROR(VLOOKUP(A11123,'IDAR Meter Data'!$A:$B,2,1),"")</f>
        <v>206</v>
      </c>
      <c r="F11123" s="75">
        <f>IF(CECCZ="CZ03",'Outside Temp'!B11123,IF(CECCZ="CZ04",'Outside Temp'!B11124,IF(CECCZ="CZ12",'Outside Temp'!B11125, IF(CECCZ="CZ13",'Outside Temp'!B11126))))</f>
        <v>62</v>
      </c>
      <c r="G11123" s="12">
        <f t="shared" si="3"/>
        <v>1</v>
      </c>
    </row>
    <row r="11124" ht="15.75" customHeight="1">
      <c r="A11124" s="13">
        <v>42240.895833333336</v>
      </c>
      <c r="B11124" s="73">
        <f t="shared" si="1"/>
        <v>42240</v>
      </c>
      <c r="C11124" s="74">
        <f>IF(NewCustomer="Yes", IF(COUNTIF($I$2:$I$11,B11124)&gt;0,0,WEEKDAY(B11124,2)),IF(COUNTIF($I$2:$I$21,B11124)&gt;0,0,WEEKDAY(B11124,2)))</f>
        <v>1</v>
      </c>
      <c r="D11124" s="74">
        <f t="shared" si="2"/>
        <v>21</v>
      </c>
      <c r="E11124" s="12">
        <f>IFERROR(VLOOKUP(A11124,'IDAR Meter Data'!$A:$B,2,1),"")</f>
        <v>205</v>
      </c>
      <c r="F11124" s="75">
        <f>IF(CECCZ="CZ03",'Outside Temp'!B11124,IF(CECCZ="CZ04",'Outside Temp'!B11125,IF(CECCZ="CZ12",'Outside Temp'!B11126, IF(CECCZ="CZ13",'Outside Temp'!B11127))))</f>
        <v>62</v>
      </c>
      <c r="G11124" s="12">
        <f t="shared" si="3"/>
        <v>1</v>
      </c>
    </row>
    <row r="11125" ht="15.75" customHeight="1">
      <c r="A11125" s="13">
        <v>42240.90625</v>
      </c>
      <c r="B11125" s="73">
        <f t="shared" si="1"/>
        <v>42240</v>
      </c>
      <c r="C11125" s="74">
        <f>IF(NewCustomer="Yes", IF(COUNTIF($I$2:$I$11,B11125)&gt;0,0,WEEKDAY(B11125,2)),IF(COUNTIF($I$2:$I$21,B11125)&gt;0,0,WEEKDAY(B11125,2)))</f>
        <v>1</v>
      </c>
      <c r="D11125" s="74">
        <f t="shared" si="2"/>
        <v>21</v>
      </c>
      <c r="E11125" s="12">
        <f>IFERROR(VLOOKUP(A11125,'IDAR Meter Data'!$A:$B,2,1),"")</f>
        <v>187</v>
      </c>
      <c r="F11125" s="75">
        <f>IF(CECCZ="CZ03",'Outside Temp'!B11125,IF(CECCZ="CZ04",'Outside Temp'!B11126,IF(CECCZ="CZ12",'Outside Temp'!B11127, IF(CECCZ="CZ13",'Outside Temp'!B11128))))</f>
        <v>62</v>
      </c>
      <c r="G11125" s="12">
        <f t="shared" si="3"/>
        <v>1</v>
      </c>
    </row>
    <row r="11126" ht="15.75" customHeight="1">
      <c r="A11126" s="13">
        <v>42240.916666666664</v>
      </c>
      <c r="B11126" s="73">
        <f t="shared" si="1"/>
        <v>42240</v>
      </c>
      <c r="C11126" s="74">
        <f>IF(NewCustomer="Yes", IF(COUNTIF($I$2:$I$11,B11126)&gt;0,0,WEEKDAY(B11126,2)),IF(COUNTIF($I$2:$I$21,B11126)&gt;0,0,WEEKDAY(B11126,2)))</f>
        <v>1</v>
      </c>
      <c r="D11126" s="74">
        <f t="shared" si="2"/>
        <v>22</v>
      </c>
      <c r="E11126" s="12">
        <f>IFERROR(VLOOKUP(A11126,'IDAR Meter Data'!$A:$B,2,1),"")</f>
        <v>194</v>
      </c>
      <c r="F11126" s="75">
        <f>IF(CECCZ="CZ03",'Outside Temp'!B11126,IF(CECCZ="CZ04",'Outside Temp'!B11127,IF(CECCZ="CZ12",'Outside Temp'!B11128, IF(CECCZ="CZ13",'Outside Temp'!B11129))))</f>
        <v>61.93333333</v>
      </c>
      <c r="G11126" s="12">
        <f t="shared" si="3"/>
        <v>1</v>
      </c>
    </row>
    <row r="11127" ht="15.75" customHeight="1">
      <c r="A11127" s="13">
        <v>42240.927083333336</v>
      </c>
      <c r="B11127" s="73">
        <f t="shared" si="1"/>
        <v>42240</v>
      </c>
      <c r="C11127" s="74">
        <f>IF(NewCustomer="Yes", IF(COUNTIF($I$2:$I$11,B11127)&gt;0,0,WEEKDAY(B11127,2)),IF(COUNTIF($I$2:$I$21,B11127)&gt;0,0,WEEKDAY(B11127,2)))</f>
        <v>1</v>
      </c>
      <c r="D11127" s="74">
        <f t="shared" si="2"/>
        <v>22</v>
      </c>
      <c r="E11127" s="12">
        <f>IFERROR(VLOOKUP(A11127,'IDAR Meter Data'!$A:$B,2,1),"")</f>
        <v>186</v>
      </c>
      <c r="F11127" s="75">
        <f>IF(CECCZ="CZ03",'Outside Temp'!B11127,IF(CECCZ="CZ04",'Outside Temp'!B11128,IF(CECCZ="CZ12",'Outside Temp'!B11129, IF(CECCZ="CZ13",'Outside Temp'!B11130))))</f>
        <v>61.68333333</v>
      </c>
      <c r="G11127" s="12">
        <f t="shared" si="3"/>
        <v>1</v>
      </c>
    </row>
    <row r="11128" ht="15.75" customHeight="1">
      <c r="A11128" s="13">
        <v>42240.9375</v>
      </c>
      <c r="B11128" s="73">
        <f t="shared" si="1"/>
        <v>42240</v>
      </c>
      <c r="C11128" s="74">
        <f>IF(NewCustomer="Yes", IF(COUNTIF($I$2:$I$11,B11128)&gt;0,0,WEEKDAY(B11128,2)),IF(COUNTIF($I$2:$I$21,B11128)&gt;0,0,WEEKDAY(B11128,2)))</f>
        <v>1</v>
      </c>
      <c r="D11128" s="74">
        <f t="shared" si="2"/>
        <v>22</v>
      </c>
      <c r="E11128" s="12">
        <f>IFERROR(VLOOKUP(A11128,'IDAR Meter Data'!$A:$B,2,1),"")</f>
        <v>198</v>
      </c>
      <c r="F11128" s="75">
        <f>IF(CECCZ="CZ03",'Outside Temp'!B11128,IF(CECCZ="CZ04",'Outside Temp'!B11129,IF(CECCZ="CZ12",'Outside Temp'!B11130, IF(CECCZ="CZ13",'Outside Temp'!B11131))))</f>
        <v>61.43333333</v>
      </c>
      <c r="G11128" s="12">
        <f t="shared" si="3"/>
        <v>1</v>
      </c>
    </row>
    <row r="11129" ht="15.75" customHeight="1">
      <c r="A11129" s="13">
        <v>42240.947916666664</v>
      </c>
      <c r="B11129" s="73">
        <f t="shared" si="1"/>
        <v>42240</v>
      </c>
      <c r="C11129" s="74">
        <f>IF(NewCustomer="Yes", IF(COUNTIF($I$2:$I$11,B11129)&gt;0,0,WEEKDAY(B11129,2)),IF(COUNTIF($I$2:$I$21,B11129)&gt;0,0,WEEKDAY(B11129,2)))</f>
        <v>1</v>
      </c>
      <c r="D11129" s="74">
        <f t="shared" si="2"/>
        <v>22</v>
      </c>
      <c r="E11129" s="12">
        <f>IFERROR(VLOOKUP(A11129,'IDAR Meter Data'!$A:$B,2,1),"")</f>
        <v>199</v>
      </c>
      <c r="F11129" s="75">
        <f>IF(CECCZ="CZ03",'Outside Temp'!B11129,IF(CECCZ="CZ04",'Outside Temp'!B11130,IF(CECCZ="CZ12",'Outside Temp'!B11131, IF(CECCZ="CZ13",'Outside Temp'!B11132))))</f>
        <v>61.18333333</v>
      </c>
      <c r="G11129" s="12">
        <f t="shared" si="3"/>
        <v>1</v>
      </c>
    </row>
    <row r="11130" ht="15.75" customHeight="1">
      <c r="A11130" s="13">
        <v>42240.958333333336</v>
      </c>
      <c r="B11130" s="73">
        <f t="shared" si="1"/>
        <v>42240</v>
      </c>
      <c r="C11130" s="74">
        <f>IF(NewCustomer="Yes", IF(COUNTIF($I$2:$I$11,B11130)&gt;0,0,WEEKDAY(B11130,2)),IF(COUNTIF($I$2:$I$21,B11130)&gt;0,0,WEEKDAY(B11130,2)))</f>
        <v>1</v>
      </c>
      <c r="D11130" s="74">
        <f t="shared" si="2"/>
        <v>23</v>
      </c>
      <c r="E11130" s="12">
        <f>IFERROR(VLOOKUP(A11130,'IDAR Meter Data'!$A:$B,2,1),"")</f>
        <v>178</v>
      </c>
      <c r="F11130" s="75">
        <f>IF(CECCZ="CZ03",'Outside Temp'!B11130,IF(CECCZ="CZ04",'Outside Temp'!B11131,IF(CECCZ="CZ12",'Outside Temp'!B11132, IF(CECCZ="CZ13",'Outside Temp'!B11133))))</f>
        <v>60.93333333</v>
      </c>
      <c r="G11130" s="12">
        <f t="shared" si="3"/>
        <v>1</v>
      </c>
    </row>
    <row r="11131" ht="15.75" customHeight="1">
      <c r="A11131" s="13">
        <v>42240.96875</v>
      </c>
      <c r="B11131" s="73">
        <f t="shared" si="1"/>
        <v>42240</v>
      </c>
      <c r="C11131" s="74">
        <f>IF(NewCustomer="Yes", IF(COUNTIF($I$2:$I$11,B11131)&gt;0,0,WEEKDAY(B11131,2)),IF(COUNTIF($I$2:$I$21,B11131)&gt;0,0,WEEKDAY(B11131,2)))</f>
        <v>1</v>
      </c>
      <c r="D11131" s="74">
        <f t="shared" si="2"/>
        <v>23</v>
      </c>
      <c r="E11131" s="12">
        <f>IFERROR(VLOOKUP(A11131,'IDAR Meter Data'!$A:$B,2,1),"")</f>
        <v>180</v>
      </c>
      <c r="F11131" s="75">
        <f>IF(CECCZ="CZ03",'Outside Temp'!B11131,IF(CECCZ="CZ04",'Outside Temp'!B11132,IF(CECCZ="CZ12",'Outside Temp'!B11133, IF(CECCZ="CZ13",'Outside Temp'!B11134))))</f>
        <v>60.68333333</v>
      </c>
      <c r="G11131" s="12">
        <f t="shared" si="3"/>
        <v>1</v>
      </c>
    </row>
    <row r="11132" ht="15.75" customHeight="1">
      <c r="A11132" s="13">
        <v>42240.979166666664</v>
      </c>
      <c r="B11132" s="73">
        <f t="shared" si="1"/>
        <v>42240</v>
      </c>
      <c r="C11132" s="74">
        <f>IF(NewCustomer="Yes", IF(COUNTIF($I$2:$I$11,B11132)&gt;0,0,WEEKDAY(B11132,2)),IF(COUNTIF($I$2:$I$21,B11132)&gt;0,0,WEEKDAY(B11132,2)))</f>
        <v>1</v>
      </c>
      <c r="D11132" s="74">
        <f t="shared" si="2"/>
        <v>23</v>
      </c>
      <c r="E11132" s="12">
        <f>IFERROR(VLOOKUP(A11132,'IDAR Meter Data'!$A:$B,2,1),"")</f>
        <v>184</v>
      </c>
      <c r="F11132" s="75">
        <f>IF(CECCZ="CZ03",'Outside Temp'!B11132,IF(CECCZ="CZ04",'Outside Temp'!B11133,IF(CECCZ="CZ12",'Outside Temp'!B11134, IF(CECCZ="CZ13",'Outside Temp'!B11135))))</f>
        <v>60.43333333</v>
      </c>
      <c r="G11132" s="12">
        <f t="shared" si="3"/>
        <v>1</v>
      </c>
    </row>
    <row r="11133" ht="15.75" customHeight="1">
      <c r="A11133" s="13">
        <v>42240.989583333336</v>
      </c>
      <c r="B11133" s="73">
        <f t="shared" si="1"/>
        <v>42240</v>
      </c>
      <c r="C11133" s="74">
        <f>IF(NewCustomer="Yes", IF(COUNTIF($I$2:$I$11,B11133)&gt;0,0,WEEKDAY(B11133,2)),IF(COUNTIF($I$2:$I$21,B11133)&gt;0,0,WEEKDAY(B11133,2)))</f>
        <v>1</v>
      </c>
      <c r="D11133" s="74">
        <f t="shared" si="2"/>
        <v>23</v>
      </c>
      <c r="E11133" s="12">
        <f>IFERROR(VLOOKUP(A11133,'IDAR Meter Data'!$A:$B,2,1),"")</f>
        <v>188</v>
      </c>
      <c r="F11133" s="75">
        <f>IF(CECCZ="CZ03",'Outside Temp'!B11133,IF(CECCZ="CZ04",'Outside Temp'!B11134,IF(CECCZ="CZ12",'Outside Temp'!B11135, IF(CECCZ="CZ13",'Outside Temp'!B11136))))</f>
        <v>60.18333333</v>
      </c>
      <c r="G11133" s="12">
        <f t="shared" si="3"/>
        <v>1</v>
      </c>
    </row>
    <row r="11134" ht="15.75" customHeight="1">
      <c r="A11134" s="13">
        <v>42241.0</v>
      </c>
      <c r="B11134" s="73">
        <f t="shared" si="1"/>
        <v>42241</v>
      </c>
      <c r="C11134" s="74">
        <f>IF(NewCustomer="Yes", IF(COUNTIF($I$2:$I$11,B11134)&gt;0,0,WEEKDAY(B11134,2)),IF(COUNTIF($I$2:$I$21,B11134)&gt;0,0,WEEKDAY(B11134,2)))</f>
        <v>2</v>
      </c>
      <c r="D11134" s="74">
        <f t="shared" si="2"/>
        <v>0</v>
      </c>
      <c r="E11134" s="12">
        <f>IFERROR(VLOOKUP(A11134,'IDAR Meter Data'!$A:$B,2,1),"")</f>
        <v>191</v>
      </c>
      <c r="F11134" s="75">
        <f>IF(CECCZ="CZ03",'Outside Temp'!B11134,IF(CECCZ="CZ04",'Outside Temp'!B11135,IF(CECCZ="CZ12",'Outside Temp'!B11136, IF(CECCZ="CZ13",'Outside Temp'!B11137))))</f>
        <v>60</v>
      </c>
      <c r="G11134" s="12">
        <f t="shared" si="3"/>
        <v>1</v>
      </c>
    </row>
    <row r="11135" ht="15.75" customHeight="1">
      <c r="A11135" s="13">
        <v>42241.010416666664</v>
      </c>
      <c r="B11135" s="73">
        <f t="shared" si="1"/>
        <v>42241</v>
      </c>
      <c r="C11135" s="74">
        <f>IF(NewCustomer="Yes", IF(COUNTIF($I$2:$I$11,B11135)&gt;0,0,WEEKDAY(B11135,2)),IF(COUNTIF($I$2:$I$21,B11135)&gt;0,0,WEEKDAY(B11135,2)))</f>
        <v>2</v>
      </c>
      <c r="D11135" s="74">
        <f t="shared" si="2"/>
        <v>0</v>
      </c>
      <c r="E11135" s="12">
        <f>IFERROR(VLOOKUP(A11135,'IDAR Meter Data'!$A:$B,2,1),"")</f>
        <v>183</v>
      </c>
      <c r="F11135" s="75">
        <f>IF(CECCZ="CZ03",'Outside Temp'!B11135,IF(CECCZ="CZ04",'Outside Temp'!B11136,IF(CECCZ="CZ12",'Outside Temp'!B11137, IF(CECCZ="CZ13",'Outside Temp'!B11138))))</f>
        <v>60</v>
      </c>
      <c r="G11135" s="12">
        <f t="shared" si="3"/>
        <v>1</v>
      </c>
    </row>
    <row r="11136" ht="15.75" customHeight="1">
      <c r="A11136" s="13">
        <v>42241.020833333336</v>
      </c>
      <c r="B11136" s="73">
        <f t="shared" si="1"/>
        <v>42241</v>
      </c>
      <c r="C11136" s="74">
        <f>IF(NewCustomer="Yes", IF(COUNTIF($I$2:$I$11,B11136)&gt;0,0,WEEKDAY(B11136,2)),IF(COUNTIF($I$2:$I$21,B11136)&gt;0,0,WEEKDAY(B11136,2)))</f>
        <v>2</v>
      </c>
      <c r="D11136" s="74">
        <f t="shared" si="2"/>
        <v>0</v>
      </c>
      <c r="E11136" s="12">
        <f>IFERROR(VLOOKUP(A11136,'IDAR Meter Data'!$A:$B,2,1),"")</f>
        <v>176</v>
      </c>
      <c r="F11136" s="75">
        <f>IF(CECCZ="CZ03",'Outside Temp'!B11136,IF(CECCZ="CZ04",'Outside Temp'!B11137,IF(CECCZ="CZ12",'Outside Temp'!B11138, IF(CECCZ="CZ13",'Outside Temp'!B11139))))</f>
        <v>60</v>
      </c>
      <c r="G11136" s="12">
        <f t="shared" si="3"/>
        <v>1</v>
      </c>
    </row>
    <row r="11137" ht="15.75" customHeight="1">
      <c r="A11137" s="13">
        <v>42241.03125</v>
      </c>
      <c r="B11137" s="73">
        <f t="shared" si="1"/>
        <v>42241</v>
      </c>
      <c r="C11137" s="74">
        <f>IF(NewCustomer="Yes", IF(COUNTIF($I$2:$I$11,B11137)&gt;0,0,WEEKDAY(B11137,2)),IF(COUNTIF($I$2:$I$21,B11137)&gt;0,0,WEEKDAY(B11137,2)))</f>
        <v>2</v>
      </c>
      <c r="D11137" s="74">
        <f t="shared" si="2"/>
        <v>0</v>
      </c>
      <c r="E11137" s="12">
        <f>IFERROR(VLOOKUP(A11137,'IDAR Meter Data'!$A:$B,2,1),"")</f>
        <v>172</v>
      </c>
      <c r="F11137" s="75">
        <f>IF(CECCZ="CZ03",'Outside Temp'!B11137,IF(CECCZ="CZ04",'Outside Temp'!B11138,IF(CECCZ="CZ12",'Outside Temp'!B11139, IF(CECCZ="CZ13",'Outside Temp'!B11140))))</f>
        <v>60</v>
      </c>
      <c r="G11137" s="12">
        <f t="shared" si="3"/>
        <v>1</v>
      </c>
    </row>
    <row r="11138" ht="15.75" customHeight="1">
      <c r="A11138" s="13">
        <v>42241.041666666664</v>
      </c>
      <c r="B11138" s="73">
        <f t="shared" si="1"/>
        <v>42241</v>
      </c>
      <c r="C11138" s="74">
        <f>IF(NewCustomer="Yes", IF(COUNTIF($I$2:$I$11,B11138)&gt;0,0,WEEKDAY(B11138,2)),IF(COUNTIF($I$2:$I$21,B11138)&gt;0,0,WEEKDAY(B11138,2)))</f>
        <v>2</v>
      </c>
      <c r="D11138" s="74">
        <f t="shared" si="2"/>
        <v>1</v>
      </c>
      <c r="E11138" s="12">
        <f>IFERROR(VLOOKUP(A11138,'IDAR Meter Data'!$A:$B,2,1),"")</f>
        <v>182</v>
      </c>
      <c r="F11138" s="75">
        <f>IF(CECCZ="CZ03",'Outside Temp'!B11138,IF(CECCZ="CZ04",'Outside Temp'!B11139,IF(CECCZ="CZ12",'Outside Temp'!B11140, IF(CECCZ="CZ13",'Outside Temp'!B11141))))</f>
        <v>59.93333333</v>
      </c>
      <c r="G11138" s="12">
        <f t="shared" si="3"/>
        <v>1</v>
      </c>
    </row>
    <row r="11139" ht="15.75" customHeight="1">
      <c r="A11139" s="13">
        <v>42241.052083333336</v>
      </c>
      <c r="B11139" s="73">
        <f t="shared" si="1"/>
        <v>42241</v>
      </c>
      <c r="C11139" s="74">
        <f>IF(NewCustomer="Yes", IF(COUNTIF($I$2:$I$11,B11139)&gt;0,0,WEEKDAY(B11139,2)),IF(COUNTIF($I$2:$I$21,B11139)&gt;0,0,WEEKDAY(B11139,2)))</f>
        <v>2</v>
      </c>
      <c r="D11139" s="74">
        <f t="shared" si="2"/>
        <v>1</v>
      </c>
      <c r="E11139" s="12">
        <f>IFERROR(VLOOKUP(A11139,'IDAR Meter Data'!$A:$B,2,1),"")</f>
        <v>185</v>
      </c>
      <c r="F11139" s="75">
        <f>IF(CECCZ="CZ03",'Outside Temp'!B11139,IF(CECCZ="CZ04",'Outside Temp'!B11140,IF(CECCZ="CZ12",'Outside Temp'!B11141, IF(CECCZ="CZ13",'Outside Temp'!B11142))))</f>
        <v>59.68333333</v>
      </c>
      <c r="G11139" s="12">
        <f t="shared" si="3"/>
        <v>1</v>
      </c>
    </row>
    <row r="11140" ht="15.75" customHeight="1">
      <c r="A11140" s="13">
        <v>42241.0625</v>
      </c>
      <c r="B11140" s="73">
        <f t="shared" si="1"/>
        <v>42241</v>
      </c>
      <c r="C11140" s="74">
        <f>IF(NewCustomer="Yes", IF(COUNTIF($I$2:$I$11,B11140)&gt;0,0,WEEKDAY(B11140,2)),IF(COUNTIF($I$2:$I$21,B11140)&gt;0,0,WEEKDAY(B11140,2)))</f>
        <v>2</v>
      </c>
      <c r="D11140" s="74">
        <f t="shared" si="2"/>
        <v>1</v>
      </c>
      <c r="E11140" s="12">
        <f>IFERROR(VLOOKUP(A11140,'IDAR Meter Data'!$A:$B,2,1),"")</f>
        <v>159</v>
      </c>
      <c r="F11140" s="75">
        <f>IF(CECCZ="CZ03",'Outside Temp'!B11140,IF(CECCZ="CZ04",'Outside Temp'!B11141,IF(CECCZ="CZ12",'Outside Temp'!B11142, IF(CECCZ="CZ13",'Outside Temp'!B11143))))</f>
        <v>59.43333333</v>
      </c>
      <c r="G11140" s="12">
        <f t="shared" si="3"/>
        <v>1</v>
      </c>
    </row>
    <row r="11141" ht="15.75" customHeight="1">
      <c r="A11141" s="13">
        <v>42241.072916666664</v>
      </c>
      <c r="B11141" s="73">
        <f t="shared" si="1"/>
        <v>42241</v>
      </c>
      <c r="C11141" s="74">
        <f>IF(NewCustomer="Yes", IF(COUNTIF($I$2:$I$11,B11141)&gt;0,0,WEEKDAY(B11141,2)),IF(COUNTIF($I$2:$I$21,B11141)&gt;0,0,WEEKDAY(B11141,2)))</f>
        <v>2</v>
      </c>
      <c r="D11141" s="74">
        <f t="shared" si="2"/>
        <v>1</v>
      </c>
      <c r="E11141" s="12">
        <f>IFERROR(VLOOKUP(A11141,'IDAR Meter Data'!$A:$B,2,1),"")</f>
        <v>163</v>
      </c>
      <c r="F11141" s="75">
        <f>IF(CECCZ="CZ03",'Outside Temp'!B11141,IF(CECCZ="CZ04",'Outside Temp'!B11142,IF(CECCZ="CZ12",'Outside Temp'!B11143, IF(CECCZ="CZ13",'Outside Temp'!B11144))))</f>
        <v>59.18333333</v>
      </c>
      <c r="G11141" s="12">
        <f t="shared" si="3"/>
        <v>1</v>
      </c>
    </row>
    <row r="11142" ht="15.75" customHeight="1">
      <c r="A11142" s="13">
        <v>42241.083333333336</v>
      </c>
      <c r="B11142" s="73">
        <f t="shared" si="1"/>
        <v>42241</v>
      </c>
      <c r="C11142" s="74">
        <f>IF(NewCustomer="Yes", IF(COUNTIF($I$2:$I$11,B11142)&gt;0,0,WEEKDAY(B11142,2)),IF(COUNTIF($I$2:$I$21,B11142)&gt;0,0,WEEKDAY(B11142,2)))</f>
        <v>2</v>
      </c>
      <c r="D11142" s="74">
        <f t="shared" si="2"/>
        <v>2</v>
      </c>
      <c r="E11142" s="12">
        <f>IFERROR(VLOOKUP(A11142,'IDAR Meter Data'!$A:$B,2,1),"")</f>
        <v>162</v>
      </c>
      <c r="F11142" s="75">
        <f>IF(CECCZ="CZ03",'Outside Temp'!B11142,IF(CECCZ="CZ04",'Outside Temp'!B11143,IF(CECCZ="CZ12",'Outside Temp'!B11144, IF(CECCZ="CZ13",'Outside Temp'!B11145))))</f>
        <v>59</v>
      </c>
      <c r="G11142" s="12">
        <f t="shared" si="3"/>
        <v>1</v>
      </c>
    </row>
    <row r="11143" ht="15.75" customHeight="1">
      <c r="A11143" s="13">
        <v>42241.09375</v>
      </c>
      <c r="B11143" s="73">
        <f t="shared" si="1"/>
        <v>42241</v>
      </c>
      <c r="C11143" s="74">
        <f>IF(NewCustomer="Yes", IF(COUNTIF($I$2:$I$11,B11143)&gt;0,0,WEEKDAY(B11143,2)),IF(COUNTIF($I$2:$I$21,B11143)&gt;0,0,WEEKDAY(B11143,2)))</f>
        <v>2</v>
      </c>
      <c r="D11143" s="74">
        <f t="shared" si="2"/>
        <v>2</v>
      </c>
      <c r="E11143" s="12">
        <f>IFERROR(VLOOKUP(A11143,'IDAR Meter Data'!$A:$B,2,1),"")</f>
        <v>174</v>
      </c>
      <c r="F11143" s="75">
        <f>IF(CECCZ="CZ03",'Outside Temp'!B11143,IF(CECCZ="CZ04",'Outside Temp'!B11144,IF(CECCZ="CZ12",'Outside Temp'!B11145, IF(CECCZ="CZ13",'Outside Temp'!B11146))))</f>
        <v>59</v>
      </c>
      <c r="G11143" s="12">
        <f t="shared" si="3"/>
        <v>1</v>
      </c>
    </row>
    <row r="11144" ht="15.75" customHeight="1">
      <c r="A11144" s="13">
        <v>42241.104166666664</v>
      </c>
      <c r="B11144" s="73">
        <f t="shared" si="1"/>
        <v>42241</v>
      </c>
      <c r="C11144" s="74">
        <f>IF(NewCustomer="Yes", IF(COUNTIF($I$2:$I$11,B11144)&gt;0,0,WEEKDAY(B11144,2)),IF(COUNTIF($I$2:$I$21,B11144)&gt;0,0,WEEKDAY(B11144,2)))</f>
        <v>2</v>
      </c>
      <c r="D11144" s="74">
        <f t="shared" si="2"/>
        <v>2</v>
      </c>
      <c r="E11144" s="12">
        <f>IFERROR(VLOOKUP(A11144,'IDAR Meter Data'!$A:$B,2,1),"")</f>
        <v>160</v>
      </c>
      <c r="F11144" s="75">
        <f>IF(CECCZ="CZ03",'Outside Temp'!B11144,IF(CECCZ="CZ04",'Outside Temp'!B11145,IF(CECCZ="CZ12",'Outside Temp'!B11146, IF(CECCZ="CZ13",'Outside Temp'!B11147))))</f>
        <v>59</v>
      </c>
      <c r="G11144" s="12">
        <f t="shared" si="3"/>
        <v>1</v>
      </c>
    </row>
    <row r="11145" ht="15.75" customHeight="1">
      <c r="A11145" s="13">
        <v>42241.114583333336</v>
      </c>
      <c r="B11145" s="73">
        <f t="shared" si="1"/>
        <v>42241</v>
      </c>
      <c r="C11145" s="74">
        <f>IF(NewCustomer="Yes", IF(COUNTIF($I$2:$I$11,B11145)&gt;0,0,WEEKDAY(B11145,2)),IF(COUNTIF($I$2:$I$21,B11145)&gt;0,0,WEEKDAY(B11145,2)))</f>
        <v>2</v>
      </c>
      <c r="D11145" s="74">
        <f t="shared" si="2"/>
        <v>2</v>
      </c>
      <c r="E11145" s="12">
        <f>IFERROR(VLOOKUP(A11145,'IDAR Meter Data'!$A:$B,2,1),"")</f>
        <v>158</v>
      </c>
      <c r="F11145" s="75">
        <f>IF(CECCZ="CZ03",'Outside Temp'!B11145,IF(CECCZ="CZ04",'Outside Temp'!B11146,IF(CECCZ="CZ12",'Outside Temp'!B11147, IF(CECCZ="CZ13",'Outside Temp'!B11148))))</f>
        <v>59</v>
      </c>
      <c r="G11145" s="12">
        <f t="shared" si="3"/>
        <v>1</v>
      </c>
    </row>
    <row r="11146" ht="15.75" customHeight="1">
      <c r="A11146" s="13">
        <v>42241.125</v>
      </c>
      <c r="B11146" s="73">
        <f t="shared" si="1"/>
        <v>42241</v>
      </c>
      <c r="C11146" s="74">
        <f>IF(NewCustomer="Yes", IF(COUNTIF($I$2:$I$11,B11146)&gt;0,0,WEEKDAY(B11146,2)),IF(COUNTIF($I$2:$I$21,B11146)&gt;0,0,WEEKDAY(B11146,2)))</f>
        <v>2</v>
      </c>
      <c r="D11146" s="74">
        <f t="shared" si="2"/>
        <v>3</v>
      </c>
      <c r="E11146" s="12">
        <f>IFERROR(VLOOKUP(A11146,'IDAR Meter Data'!$A:$B,2,1),"")</f>
        <v>165</v>
      </c>
      <c r="F11146" s="75">
        <f>IF(CECCZ="CZ03",'Outside Temp'!B11146,IF(CECCZ="CZ04",'Outside Temp'!B11147,IF(CECCZ="CZ12",'Outside Temp'!B11148, IF(CECCZ="CZ13",'Outside Temp'!B11149))))</f>
        <v>59</v>
      </c>
      <c r="G11146" s="12">
        <f t="shared" si="3"/>
        <v>1</v>
      </c>
    </row>
    <row r="11147" ht="15.75" customHeight="1">
      <c r="A11147" s="13">
        <v>42241.135416666664</v>
      </c>
      <c r="B11147" s="73">
        <f t="shared" si="1"/>
        <v>42241</v>
      </c>
      <c r="C11147" s="74">
        <f>IF(NewCustomer="Yes", IF(COUNTIF($I$2:$I$11,B11147)&gt;0,0,WEEKDAY(B11147,2)),IF(COUNTIF($I$2:$I$21,B11147)&gt;0,0,WEEKDAY(B11147,2)))</f>
        <v>2</v>
      </c>
      <c r="D11147" s="74">
        <f t="shared" si="2"/>
        <v>3</v>
      </c>
      <c r="E11147" s="12">
        <f>IFERROR(VLOOKUP(A11147,'IDAR Meter Data'!$A:$B,2,1),"")</f>
        <v>170</v>
      </c>
      <c r="F11147" s="75">
        <f>IF(CECCZ="CZ03",'Outside Temp'!B11147,IF(CECCZ="CZ04",'Outside Temp'!B11148,IF(CECCZ="CZ12",'Outside Temp'!B11149, IF(CECCZ="CZ13",'Outside Temp'!B11150))))</f>
        <v>59</v>
      </c>
      <c r="G11147" s="12">
        <f t="shared" si="3"/>
        <v>1</v>
      </c>
    </row>
    <row r="11148" ht="15.75" customHeight="1">
      <c r="A11148" s="13">
        <v>42241.145833333336</v>
      </c>
      <c r="B11148" s="73">
        <f t="shared" si="1"/>
        <v>42241</v>
      </c>
      <c r="C11148" s="74">
        <f>IF(NewCustomer="Yes", IF(COUNTIF($I$2:$I$11,B11148)&gt;0,0,WEEKDAY(B11148,2)),IF(COUNTIF($I$2:$I$21,B11148)&gt;0,0,WEEKDAY(B11148,2)))</f>
        <v>2</v>
      </c>
      <c r="D11148" s="74">
        <f t="shared" si="2"/>
        <v>3</v>
      </c>
      <c r="E11148" s="12">
        <f>IFERROR(VLOOKUP(A11148,'IDAR Meter Data'!$A:$B,2,1),"")</f>
        <v>162</v>
      </c>
      <c r="F11148" s="75">
        <f>IF(CECCZ="CZ03",'Outside Temp'!B11148,IF(CECCZ="CZ04",'Outside Temp'!B11149,IF(CECCZ="CZ12",'Outside Temp'!B11150, IF(CECCZ="CZ13",'Outside Temp'!B11151))))</f>
        <v>59</v>
      </c>
      <c r="G11148" s="12">
        <f t="shared" si="3"/>
        <v>1</v>
      </c>
    </row>
    <row r="11149" ht="15.75" customHeight="1">
      <c r="A11149" s="13">
        <v>42241.15625</v>
      </c>
      <c r="B11149" s="73">
        <f t="shared" si="1"/>
        <v>42241</v>
      </c>
      <c r="C11149" s="74">
        <f>IF(NewCustomer="Yes", IF(COUNTIF($I$2:$I$11,B11149)&gt;0,0,WEEKDAY(B11149,2)),IF(COUNTIF($I$2:$I$21,B11149)&gt;0,0,WEEKDAY(B11149,2)))</f>
        <v>2</v>
      </c>
      <c r="D11149" s="74">
        <f t="shared" si="2"/>
        <v>3</v>
      </c>
      <c r="E11149" s="12">
        <f>IFERROR(VLOOKUP(A11149,'IDAR Meter Data'!$A:$B,2,1),"")</f>
        <v>159</v>
      </c>
      <c r="F11149" s="75">
        <f>IF(CECCZ="CZ03",'Outside Temp'!B11149,IF(CECCZ="CZ04",'Outside Temp'!B11150,IF(CECCZ="CZ12",'Outside Temp'!B11151, IF(CECCZ="CZ13",'Outside Temp'!B11152))))</f>
        <v>59</v>
      </c>
      <c r="G11149" s="12">
        <f t="shared" si="3"/>
        <v>1</v>
      </c>
    </row>
    <row r="11150" ht="15.75" customHeight="1">
      <c r="A11150" s="13">
        <v>42241.166666666664</v>
      </c>
      <c r="B11150" s="73">
        <f t="shared" si="1"/>
        <v>42241</v>
      </c>
      <c r="C11150" s="74">
        <f>IF(NewCustomer="Yes", IF(COUNTIF($I$2:$I$11,B11150)&gt;0,0,WEEKDAY(B11150,2)),IF(COUNTIF($I$2:$I$21,B11150)&gt;0,0,WEEKDAY(B11150,2)))</f>
        <v>2</v>
      </c>
      <c r="D11150" s="74">
        <f t="shared" si="2"/>
        <v>4</v>
      </c>
      <c r="E11150" s="12">
        <f>IFERROR(VLOOKUP(A11150,'IDAR Meter Data'!$A:$B,2,1),"")</f>
        <v>156</v>
      </c>
      <c r="F11150" s="75">
        <f>IF(CECCZ="CZ03",'Outside Temp'!B11150,IF(CECCZ="CZ04",'Outside Temp'!B11151,IF(CECCZ="CZ12",'Outside Temp'!B11152, IF(CECCZ="CZ13",'Outside Temp'!B11153))))</f>
        <v>58.93333333</v>
      </c>
      <c r="G11150" s="12">
        <f t="shared" si="3"/>
        <v>1</v>
      </c>
    </row>
    <row r="11151" ht="15.75" customHeight="1">
      <c r="A11151" s="13">
        <v>42241.177083333336</v>
      </c>
      <c r="B11151" s="73">
        <f t="shared" si="1"/>
        <v>42241</v>
      </c>
      <c r="C11151" s="74">
        <f>IF(NewCustomer="Yes", IF(COUNTIF($I$2:$I$11,B11151)&gt;0,0,WEEKDAY(B11151,2)),IF(COUNTIF($I$2:$I$21,B11151)&gt;0,0,WEEKDAY(B11151,2)))</f>
        <v>2</v>
      </c>
      <c r="D11151" s="74">
        <f t="shared" si="2"/>
        <v>4</v>
      </c>
      <c r="E11151" s="12">
        <f>IFERROR(VLOOKUP(A11151,'IDAR Meter Data'!$A:$B,2,1),"")</f>
        <v>167</v>
      </c>
      <c r="F11151" s="75">
        <f>IF(CECCZ="CZ03",'Outside Temp'!B11151,IF(CECCZ="CZ04",'Outside Temp'!B11152,IF(CECCZ="CZ12",'Outside Temp'!B11153, IF(CECCZ="CZ13",'Outside Temp'!B11154))))</f>
        <v>58.68333333</v>
      </c>
      <c r="G11151" s="12">
        <f t="shared" si="3"/>
        <v>1</v>
      </c>
    </row>
    <row r="11152" ht="15.75" customHeight="1">
      <c r="A11152" s="13">
        <v>42241.1875</v>
      </c>
      <c r="B11152" s="73">
        <f t="shared" si="1"/>
        <v>42241</v>
      </c>
      <c r="C11152" s="74">
        <f>IF(NewCustomer="Yes", IF(COUNTIF($I$2:$I$11,B11152)&gt;0,0,WEEKDAY(B11152,2)),IF(COUNTIF($I$2:$I$21,B11152)&gt;0,0,WEEKDAY(B11152,2)))</f>
        <v>2</v>
      </c>
      <c r="D11152" s="74">
        <f t="shared" si="2"/>
        <v>4</v>
      </c>
      <c r="E11152" s="12">
        <f>IFERROR(VLOOKUP(A11152,'IDAR Meter Data'!$A:$B,2,1),"")</f>
        <v>177</v>
      </c>
      <c r="F11152" s="75">
        <f>IF(CECCZ="CZ03",'Outside Temp'!B11152,IF(CECCZ="CZ04",'Outside Temp'!B11153,IF(CECCZ="CZ12",'Outside Temp'!B11154, IF(CECCZ="CZ13",'Outside Temp'!B11155))))</f>
        <v>58.43333333</v>
      </c>
      <c r="G11152" s="12">
        <f t="shared" si="3"/>
        <v>1</v>
      </c>
    </row>
    <row r="11153" ht="15.75" customHeight="1">
      <c r="A11153" s="13">
        <v>42241.197916666664</v>
      </c>
      <c r="B11153" s="73">
        <f t="shared" si="1"/>
        <v>42241</v>
      </c>
      <c r="C11153" s="74">
        <f>IF(NewCustomer="Yes", IF(COUNTIF($I$2:$I$11,B11153)&gt;0,0,WEEKDAY(B11153,2)),IF(COUNTIF($I$2:$I$21,B11153)&gt;0,0,WEEKDAY(B11153,2)))</f>
        <v>2</v>
      </c>
      <c r="D11153" s="74">
        <f t="shared" si="2"/>
        <v>4</v>
      </c>
      <c r="E11153" s="12">
        <f>IFERROR(VLOOKUP(A11153,'IDAR Meter Data'!$A:$B,2,1),"")</f>
        <v>160</v>
      </c>
      <c r="F11153" s="75">
        <f>IF(CECCZ="CZ03",'Outside Temp'!B11153,IF(CECCZ="CZ04",'Outside Temp'!B11154,IF(CECCZ="CZ12",'Outside Temp'!B11155, IF(CECCZ="CZ13",'Outside Temp'!B11156))))</f>
        <v>58.18333333</v>
      </c>
      <c r="G11153" s="12">
        <f t="shared" si="3"/>
        <v>1</v>
      </c>
    </row>
    <row r="11154" ht="15.75" customHeight="1">
      <c r="A11154" s="13">
        <v>42241.208333333336</v>
      </c>
      <c r="B11154" s="73">
        <f t="shared" si="1"/>
        <v>42241</v>
      </c>
      <c r="C11154" s="74">
        <f>IF(NewCustomer="Yes", IF(COUNTIF($I$2:$I$11,B11154)&gt;0,0,WEEKDAY(B11154,2)),IF(COUNTIF($I$2:$I$21,B11154)&gt;0,0,WEEKDAY(B11154,2)))</f>
        <v>2</v>
      </c>
      <c r="D11154" s="74">
        <f t="shared" si="2"/>
        <v>5</v>
      </c>
      <c r="E11154" s="12">
        <f>IFERROR(VLOOKUP(A11154,'IDAR Meter Data'!$A:$B,2,1),"")</f>
        <v>160</v>
      </c>
      <c r="F11154" s="75">
        <f>IF(CECCZ="CZ03",'Outside Temp'!B11154,IF(CECCZ="CZ04",'Outside Temp'!B11155,IF(CECCZ="CZ12",'Outside Temp'!B11156, IF(CECCZ="CZ13",'Outside Temp'!B11157))))</f>
        <v>58.06666667</v>
      </c>
      <c r="G11154" s="12">
        <f t="shared" si="3"/>
        <v>1</v>
      </c>
    </row>
    <row r="11155" ht="15.75" customHeight="1">
      <c r="A11155" s="13">
        <v>42241.21875</v>
      </c>
      <c r="B11155" s="73">
        <f t="shared" si="1"/>
        <v>42241</v>
      </c>
      <c r="C11155" s="74">
        <f>IF(NewCustomer="Yes", IF(COUNTIF($I$2:$I$11,B11155)&gt;0,0,WEEKDAY(B11155,2)),IF(COUNTIF($I$2:$I$21,B11155)&gt;0,0,WEEKDAY(B11155,2)))</f>
        <v>2</v>
      </c>
      <c r="D11155" s="74">
        <f t="shared" si="2"/>
        <v>5</v>
      </c>
      <c r="E11155" s="12">
        <f>IFERROR(VLOOKUP(A11155,'IDAR Meter Data'!$A:$B,2,1),"")</f>
        <v>160</v>
      </c>
      <c r="F11155" s="75">
        <f>IF(CECCZ="CZ03",'Outside Temp'!B11155,IF(CECCZ="CZ04",'Outside Temp'!B11156,IF(CECCZ="CZ12",'Outside Temp'!B11157, IF(CECCZ="CZ13",'Outside Temp'!B11158))))</f>
        <v>58.31666667</v>
      </c>
      <c r="G11155" s="12">
        <f t="shared" si="3"/>
        <v>1</v>
      </c>
    </row>
    <row r="11156" ht="15.75" customHeight="1">
      <c r="A11156" s="13">
        <v>42241.229166666664</v>
      </c>
      <c r="B11156" s="73">
        <f t="shared" si="1"/>
        <v>42241</v>
      </c>
      <c r="C11156" s="74">
        <f>IF(NewCustomer="Yes", IF(COUNTIF($I$2:$I$11,B11156)&gt;0,0,WEEKDAY(B11156,2)),IF(COUNTIF($I$2:$I$21,B11156)&gt;0,0,WEEKDAY(B11156,2)))</f>
        <v>2</v>
      </c>
      <c r="D11156" s="74">
        <f t="shared" si="2"/>
        <v>5</v>
      </c>
      <c r="E11156" s="12">
        <f>IFERROR(VLOOKUP(A11156,'IDAR Meter Data'!$A:$B,2,1),"")</f>
        <v>170</v>
      </c>
      <c r="F11156" s="75">
        <f>IF(CECCZ="CZ03",'Outside Temp'!B11156,IF(CECCZ="CZ04",'Outside Temp'!B11157,IF(CECCZ="CZ12",'Outside Temp'!B11158, IF(CECCZ="CZ13",'Outside Temp'!B11159))))</f>
        <v>58.56666667</v>
      </c>
      <c r="G11156" s="12">
        <f t="shared" si="3"/>
        <v>1</v>
      </c>
    </row>
    <row r="11157" ht="15.75" customHeight="1">
      <c r="A11157" s="13">
        <v>42241.239583333336</v>
      </c>
      <c r="B11157" s="73">
        <f t="shared" si="1"/>
        <v>42241</v>
      </c>
      <c r="C11157" s="74">
        <f>IF(NewCustomer="Yes", IF(COUNTIF($I$2:$I$11,B11157)&gt;0,0,WEEKDAY(B11157,2)),IF(COUNTIF($I$2:$I$21,B11157)&gt;0,0,WEEKDAY(B11157,2)))</f>
        <v>2</v>
      </c>
      <c r="D11157" s="74">
        <f t="shared" si="2"/>
        <v>5</v>
      </c>
      <c r="E11157" s="12">
        <f>IFERROR(VLOOKUP(A11157,'IDAR Meter Data'!$A:$B,2,1),"")</f>
        <v>172</v>
      </c>
      <c r="F11157" s="75">
        <f>IF(CECCZ="CZ03",'Outside Temp'!B11157,IF(CECCZ="CZ04",'Outside Temp'!B11158,IF(CECCZ="CZ12",'Outside Temp'!B11159, IF(CECCZ="CZ13",'Outside Temp'!B11160))))</f>
        <v>58.81666667</v>
      </c>
      <c r="G11157" s="12">
        <f t="shared" si="3"/>
        <v>1</v>
      </c>
    </row>
    <row r="11158" ht="15.75" customHeight="1">
      <c r="A11158" s="13">
        <v>42241.25</v>
      </c>
      <c r="B11158" s="73">
        <f t="shared" si="1"/>
        <v>42241</v>
      </c>
      <c r="C11158" s="74">
        <f>IF(NewCustomer="Yes", IF(COUNTIF($I$2:$I$11,B11158)&gt;0,0,WEEKDAY(B11158,2)),IF(COUNTIF($I$2:$I$21,B11158)&gt;0,0,WEEKDAY(B11158,2)))</f>
        <v>2</v>
      </c>
      <c r="D11158" s="74">
        <f t="shared" si="2"/>
        <v>6</v>
      </c>
      <c r="E11158" s="12">
        <f>IFERROR(VLOOKUP(A11158,'IDAR Meter Data'!$A:$B,2,1),"")</f>
        <v>156</v>
      </c>
      <c r="F11158" s="75">
        <f>IF(CECCZ="CZ03",'Outside Temp'!B11158,IF(CECCZ="CZ04",'Outside Temp'!B11159,IF(CECCZ="CZ12",'Outside Temp'!B11160, IF(CECCZ="CZ13",'Outside Temp'!B11161))))</f>
        <v>59.06666667</v>
      </c>
      <c r="G11158" s="12">
        <f t="shared" si="3"/>
        <v>1</v>
      </c>
    </row>
    <row r="11159" ht="15.75" customHeight="1">
      <c r="A11159" s="13">
        <v>42241.260416666664</v>
      </c>
      <c r="B11159" s="73">
        <f t="shared" si="1"/>
        <v>42241</v>
      </c>
      <c r="C11159" s="74">
        <f>IF(NewCustomer="Yes", IF(COUNTIF($I$2:$I$11,B11159)&gt;0,0,WEEKDAY(B11159,2)),IF(COUNTIF($I$2:$I$21,B11159)&gt;0,0,WEEKDAY(B11159,2)))</f>
        <v>2</v>
      </c>
      <c r="D11159" s="74">
        <f t="shared" si="2"/>
        <v>6</v>
      </c>
      <c r="E11159" s="12">
        <f>IFERROR(VLOOKUP(A11159,'IDAR Meter Data'!$A:$B,2,1),"")</f>
        <v>160</v>
      </c>
      <c r="F11159" s="75">
        <f>IF(CECCZ="CZ03",'Outside Temp'!B11159,IF(CECCZ="CZ04",'Outside Temp'!B11160,IF(CECCZ="CZ12",'Outside Temp'!B11161, IF(CECCZ="CZ13",'Outside Temp'!B11162))))</f>
        <v>59.31666667</v>
      </c>
      <c r="G11159" s="12">
        <f t="shared" si="3"/>
        <v>1</v>
      </c>
    </row>
    <row r="11160" ht="15.75" customHeight="1">
      <c r="A11160" s="13">
        <v>42241.270833333336</v>
      </c>
      <c r="B11160" s="73">
        <f t="shared" si="1"/>
        <v>42241</v>
      </c>
      <c r="C11160" s="74">
        <f>IF(NewCustomer="Yes", IF(COUNTIF($I$2:$I$11,B11160)&gt;0,0,WEEKDAY(B11160,2)),IF(COUNTIF($I$2:$I$21,B11160)&gt;0,0,WEEKDAY(B11160,2)))</f>
        <v>2</v>
      </c>
      <c r="D11160" s="74">
        <f t="shared" si="2"/>
        <v>6</v>
      </c>
      <c r="E11160" s="12">
        <f>IFERROR(VLOOKUP(A11160,'IDAR Meter Data'!$A:$B,2,1),"")</f>
        <v>158</v>
      </c>
      <c r="F11160" s="75">
        <f>IF(CECCZ="CZ03",'Outside Temp'!B11160,IF(CECCZ="CZ04",'Outside Temp'!B11161,IF(CECCZ="CZ12",'Outside Temp'!B11162, IF(CECCZ="CZ13",'Outside Temp'!B11163))))</f>
        <v>59.56666667</v>
      </c>
      <c r="G11160" s="12">
        <f t="shared" si="3"/>
        <v>1</v>
      </c>
    </row>
    <row r="11161" ht="15.75" customHeight="1">
      <c r="A11161" s="13">
        <v>42241.28125</v>
      </c>
      <c r="B11161" s="73">
        <f t="shared" si="1"/>
        <v>42241</v>
      </c>
      <c r="C11161" s="74">
        <f>IF(NewCustomer="Yes", IF(COUNTIF($I$2:$I$11,B11161)&gt;0,0,WEEKDAY(B11161,2)),IF(COUNTIF($I$2:$I$21,B11161)&gt;0,0,WEEKDAY(B11161,2)))</f>
        <v>2</v>
      </c>
      <c r="D11161" s="74">
        <f t="shared" si="2"/>
        <v>6</v>
      </c>
      <c r="E11161" s="12">
        <f>IFERROR(VLOOKUP(A11161,'IDAR Meter Data'!$A:$B,2,1),"")</f>
        <v>173</v>
      </c>
      <c r="F11161" s="75">
        <f>IF(CECCZ="CZ03",'Outside Temp'!B11161,IF(CECCZ="CZ04",'Outside Temp'!B11162,IF(CECCZ="CZ12",'Outside Temp'!B11163, IF(CECCZ="CZ13",'Outside Temp'!B11164))))</f>
        <v>59.81666667</v>
      </c>
      <c r="G11161" s="12">
        <f t="shared" si="3"/>
        <v>1</v>
      </c>
    </row>
    <row r="11162" ht="15.75" customHeight="1">
      <c r="A11162" s="13">
        <v>42241.291666666664</v>
      </c>
      <c r="B11162" s="73">
        <f t="shared" si="1"/>
        <v>42241</v>
      </c>
      <c r="C11162" s="74">
        <f>IF(NewCustomer="Yes", IF(COUNTIF($I$2:$I$11,B11162)&gt;0,0,WEEKDAY(B11162,2)),IF(COUNTIF($I$2:$I$21,B11162)&gt;0,0,WEEKDAY(B11162,2)))</f>
        <v>2</v>
      </c>
      <c r="D11162" s="74">
        <f t="shared" si="2"/>
        <v>7</v>
      </c>
      <c r="E11162" s="12">
        <f>IFERROR(VLOOKUP(A11162,'IDAR Meter Data'!$A:$B,2,1),"")</f>
        <v>162</v>
      </c>
      <c r="F11162" s="75">
        <f>IF(CECCZ="CZ03",'Outside Temp'!B11162,IF(CECCZ="CZ04",'Outside Temp'!B11163,IF(CECCZ="CZ12",'Outside Temp'!B11164, IF(CECCZ="CZ13",'Outside Temp'!B11165))))</f>
        <v>60.13333333</v>
      </c>
      <c r="G11162" s="12">
        <f t="shared" si="3"/>
        <v>1</v>
      </c>
    </row>
    <row r="11163" ht="15.75" customHeight="1">
      <c r="A11163" s="13">
        <v>42241.302083333336</v>
      </c>
      <c r="B11163" s="73">
        <f t="shared" si="1"/>
        <v>42241</v>
      </c>
      <c r="C11163" s="74">
        <f>IF(NewCustomer="Yes", IF(COUNTIF($I$2:$I$11,B11163)&gt;0,0,WEEKDAY(B11163,2)),IF(COUNTIF($I$2:$I$21,B11163)&gt;0,0,WEEKDAY(B11163,2)))</f>
        <v>2</v>
      </c>
      <c r="D11163" s="74">
        <f t="shared" si="2"/>
        <v>7</v>
      </c>
      <c r="E11163" s="12">
        <f>IFERROR(VLOOKUP(A11163,'IDAR Meter Data'!$A:$B,2,1),"")</f>
        <v>160</v>
      </c>
      <c r="F11163" s="75">
        <f>IF(CECCZ="CZ03",'Outside Temp'!B11163,IF(CECCZ="CZ04",'Outside Temp'!B11164,IF(CECCZ="CZ12",'Outside Temp'!B11165, IF(CECCZ="CZ13",'Outside Temp'!B11166))))</f>
        <v>60.63333333</v>
      </c>
      <c r="G11163" s="12">
        <f t="shared" si="3"/>
        <v>1</v>
      </c>
    </row>
    <row r="11164" ht="15.75" customHeight="1">
      <c r="A11164" s="13">
        <v>42241.3125</v>
      </c>
      <c r="B11164" s="73">
        <f t="shared" si="1"/>
        <v>42241</v>
      </c>
      <c r="C11164" s="74">
        <f>IF(NewCustomer="Yes", IF(COUNTIF($I$2:$I$11,B11164)&gt;0,0,WEEKDAY(B11164,2)),IF(COUNTIF($I$2:$I$21,B11164)&gt;0,0,WEEKDAY(B11164,2)))</f>
        <v>2</v>
      </c>
      <c r="D11164" s="74">
        <f t="shared" si="2"/>
        <v>7</v>
      </c>
      <c r="E11164" s="12">
        <f>IFERROR(VLOOKUP(A11164,'IDAR Meter Data'!$A:$B,2,1),"")</f>
        <v>162</v>
      </c>
      <c r="F11164" s="75">
        <f>IF(CECCZ="CZ03",'Outside Temp'!B11164,IF(CECCZ="CZ04",'Outside Temp'!B11165,IF(CECCZ="CZ12",'Outside Temp'!B11166, IF(CECCZ="CZ13",'Outside Temp'!B11167))))</f>
        <v>61.13333333</v>
      </c>
      <c r="G11164" s="12">
        <f t="shared" si="3"/>
        <v>1</v>
      </c>
    </row>
    <row r="11165" ht="15.75" customHeight="1">
      <c r="A11165" s="13">
        <v>42241.322916666664</v>
      </c>
      <c r="B11165" s="73">
        <f t="shared" si="1"/>
        <v>42241</v>
      </c>
      <c r="C11165" s="74">
        <f>IF(NewCustomer="Yes", IF(COUNTIF($I$2:$I$11,B11165)&gt;0,0,WEEKDAY(B11165,2)),IF(COUNTIF($I$2:$I$21,B11165)&gt;0,0,WEEKDAY(B11165,2)))</f>
        <v>2</v>
      </c>
      <c r="D11165" s="74">
        <f t="shared" si="2"/>
        <v>7</v>
      </c>
      <c r="E11165" s="12">
        <f>IFERROR(VLOOKUP(A11165,'IDAR Meter Data'!$A:$B,2,1),"")</f>
        <v>163</v>
      </c>
      <c r="F11165" s="75">
        <f>IF(CECCZ="CZ03",'Outside Temp'!B11165,IF(CECCZ="CZ04",'Outside Temp'!B11166,IF(CECCZ="CZ12",'Outside Temp'!B11167, IF(CECCZ="CZ13",'Outside Temp'!B11168))))</f>
        <v>61.63333333</v>
      </c>
      <c r="G11165" s="12">
        <f t="shared" si="3"/>
        <v>1</v>
      </c>
    </row>
    <row r="11166" ht="15.75" customHeight="1">
      <c r="A11166" s="13">
        <v>42241.333333333336</v>
      </c>
      <c r="B11166" s="73">
        <f t="shared" si="1"/>
        <v>42241</v>
      </c>
      <c r="C11166" s="74">
        <f>IF(NewCustomer="Yes", IF(COUNTIF($I$2:$I$11,B11166)&gt;0,0,WEEKDAY(B11166,2)),IF(COUNTIF($I$2:$I$21,B11166)&gt;0,0,WEEKDAY(B11166,2)))</f>
        <v>2</v>
      </c>
      <c r="D11166" s="74">
        <f t="shared" si="2"/>
        <v>8</v>
      </c>
      <c r="E11166" s="12">
        <f>IFERROR(VLOOKUP(A11166,'IDAR Meter Data'!$A:$B,2,1),"")</f>
        <v>188</v>
      </c>
      <c r="F11166" s="75">
        <f>IF(CECCZ="CZ03",'Outside Temp'!B11166,IF(CECCZ="CZ04",'Outside Temp'!B11167,IF(CECCZ="CZ12",'Outside Temp'!B11168, IF(CECCZ="CZ13",'Outside Temp'!B11169))))</f>
        <v>62.125</v>
      </c>
      <c r="G11166" s="12">
        <f t="shared" si="3"/>
        <v>1</v>
      </c>
    </row>
    <row r="11167" ht="15.75" customHeight="1">
      <c r="A11167" s="13">
        <v>42241.34375</v>
      </c>
      <c r="B11167" s="73">
        <f t="shared" si="1"/>
        <v>42241</v>
      </c>
      <c r="C11167" s="74">
        <f>IF(NewCustomer="Yes", IF(COUNTIF($I$2:$I$11,B11167)&gt;0,0,WEEKDAY(B11167,2)),IF(COUNTIF($I$2:$I$21,B11167)&gt;0,0,WEEKDAY(B11167,2)))</f>
        <v>2</v>
      </c>
      <c r="D11167" s="74">
        <f t="shared" si="2"/>
        <v>8</v>
      </c>
      <c r="E11167" s="12">
        <f>IFERROR(VLOOKUP(A11167,'IDAR Meter Data'!$A:$B,2,1),"")</f>
        <v>177</v>
      </c>
      <c r="F11167" s="75">
        <f>IF(CECCZ="CZ03",'Outside Temp'!B11167,IF(CECCZ="CZ04",'Outside Temp'!B11168,IF(CECCZ="CZ12",'Outside Temp'!B11169, IF(CECCZ="CZ13",'Outside Temp'!B11170))))</f>
        <v>62.59375</v>
      </c>
      <c r="G11167" s="12">
        <f t="shared" si="3"/>
        <v>1</v>
      </c>
    </row>
    <row r="11168" ht="15.75" customHeight="1">
      <c r="A11168" s="13">
        <v>42241.354166666664</v>
      </c>
      <c r="B11168" s="73">
        <f t="shared" si="1"/>
        <v>42241</v>
      </c>
      <c r="C11168" s="74">
        <f>IF(NewCustomer="Yes", IF(COUNTIF($I$2:$I$11,B11168)&gt;0,0,WEEKDAY(B11168,2)),IF(COUNTIF($I$2:$I$21,B11168)&gt;0,0,WEEKDAY(B11168,2)))</f>
        <v>2</v>
      </c>
      <c r="D11168" s="74">
        <f t="shared" si="2"/>
        <v>8</v>
      </c>
      <c r="E11168" s="12">
        <f>IFERROR(VLOOKUP(A11168,'IDAR Meter Data'!$A:$B,2,1),"")</f>
        <v>185</v>
      </c>
      <c r="F11168" s="75">
        <f>IF(CECCZ="CZ03",'Outside Temp'!B11168,IF(CECCZ="CZ04",'Outside Temp'!B11169,IF(CECCZ="CZ12",'Outside Temp'!B11170, IF(CECCZ="CZ13",'Outside Temp'!B11171))))</f>
        <v>63.07142857</v>
      </c>
      <c r="G11168" s="12">
        <f t="shared" si="3"/>
        <v>1</v>
      </c>
    </row>
    <row r="11169" ht="15.75" customHeight="1">
      <c r="A11169" s="13">
        <v>42241.364583333336</v>
      </c>
      <c r="B11169" s="73">
        <f t="shared" si="1"/>
        <v>42241</v>
      </c>
      <c r="C11169" s="74">
        <f>IF(NewCustomer="Yes", IF(COUNTIF($I$2:$I$11,B11169)&gt;0,0,WEEKDAY(B11169,2)),IF(COUNTIF($I$2:$I$21,B11169)&gt;0,0,WEEKDAY(B11169,2)))</f>
        <v>2</v>
      </c>
      <c r="D11169" s="74">
        <f t="shared" si="2"/>
        <v>8</v>
      </c>
      <c r="E11169" s="12">
        <f>IFERROR(VLOOKUP(A11169,'IDAR Meter Data'!$A:$B,2,1),"")</f>
        <v>181</v>
      </c>
      <c r="F11169" s="75">
        <f>IF(CECCZ="CZ03",'Outside Temp'!B11169,IF(CECCZ="CZ04",'Outside Temp'!B11170,IF(CECCZ="CZ12",'Outside Temp'!B11171, IF(CECCZ="CZ13",'Outside Temp'!B11172))))</f>
        <v>63.60714286</v>
      </c>
      <c r="G11169" s="12">
        <f t="shared" si="3"/>
        <v>1</v>
      </c>
    </row>
    <row r="11170" ht="15.75" customHeight="1">
      <c r="A11170" s="13">
        <v>42241.375</v>
      </c>
      <c r="B11170" s="73">
        <f t="shared" si="1"/>
        <v>42241</v>
      </c>
      <c r="C11170" s="74">
        <f>IF(NewCustomer="Yes", IF(COUNTIF($I$2:$I$11,B11170)&gt;0,0,WEEKDAY(B11170,2)),IF(COUNTIF($I$2:$I$21,B11170)&gt;0,0,WEEKDAY(B11170,2)))</f>
        <v>2</v>
      </c>
      <c r="D11170" s="74">
        <f t="shared" si="2"/>
        <v>9</v>
      </c>
      <c r="E11170" s="12">
        <f>IFERROR(VLOOKUP(A11170,'IDAR Meter Data'!$A:$B,2,1),"")</f>
        <v>186</v>
      </c>
      <c r="F11170" s="75">
        <f>IF(CECCZ="CZ03",'Outside Temp'!B11170,IF(CECCZ="CZ04",'Outside Temp'!B11171,IF(CECCZ="CZ12",'Outside Temp'!B11172, IF(CECCZ="CZ13",'Outside Temp'!B11173))))</f>
        <v>64.06666667</v>
      </c>
      <c r="G11170" s="12">
        <f t="shared" si="3"/>
        <v>1</v>
      </c>
    </row>
    <row r="11171" ht="15.75" customHeight="1">
      <c r="A11171" s="13">
        <v>42241.385416666664</v>
      </c>
      <c r="B11171" s="73">
        <f t="shared" si="1"/>
        <v>42241</v>
      </c>
      <c r="C11171" s="74">
        <f>IF(NewCustomer="Yes", IF(COUNTIF($I$2:$I$11,B11171)&gt;0,0,WEEKDAY(B11171,2)),IF(COUNTIF($I$2:$I$21,B11171)&gt;0,0,WEEKDAY(B11171,2)))</f>
        <v>2</v>
      </c>
      <c r="D11171" s="74">
        <f t="shared" si="2"/>
        <v>9</v>
      </c>
      <c r="E11171" s="12">
        <f>IFERROR(VLOOKUP(A11171,'IDAR Meter Data'!$A:$B,2,1),"")</f>
        <v>204</v>
      </c>
      <c r="F11171" s="75">
        <f>IF(CECCZ="CZ03",'Outside Temp'!B11171,IF(CECCZ="CZ04",'Outside Temp'!B11172,IF(CECCZ="CZ12",'Outside Temp'!B11173, IF(CECCZ="CZ13",'Outside Temp'!B11174))))</f>
        <v>64.31666667</v>
      </c>
      <c r="G11171" s="12">
        <f t="shared" si="3"/>
        <v>1</v>
      </c>
    </row>
    <row r="11172" ht="15.75" customHeight="1">
      <c r="A11172" s="13">
        <v>42241.395833333336</v>
      </c>
      <c r="B11172" s="73">
        <f t="shared" si="1"/>
        <v>42241</v>
      </c>
      <c r="C11172" s="74">
        <f>IF(NewCustomer="Yes", IF(COUNTIF($I$2:$I$11,B11172)&gt;0,0,WEEKDAY(B11172,2)),IF(COUNTIF($I$2:$I$21,B11172)&gt;0,0,WEEKDAY(B11172,2)))</f>
        <v>2</v>
      </c>
      <c r="D11172" s="74">
        <f t="shared" si="2"/>
        <v>9</v>
      </c>
      <c r="E11172" s="12">
        <f>IFERROR(VLOOKUP(A11172,'IDAR Meter Data'!$A:$B,2,1),"")</f>
        <v>192</v>
      </c>
      <c r="F11172" s="75">
        <f>IF(CECCZ="CZ03",'Outside Temp'!B11172,IF(CECCZ="CZ04",'Outside Temp'!B11173,IF(CECCZ="CZ12",'Outside Temp'!B11174, IF(CECCZ="CZ13",'Outside Temp'!B11175))))</f>
        <v>64.56666667</v>
      </c>
      <c r="G11172" s="12">
        <f t="shared" si="3"/>
        <v>1</v>
      </c>
    </row>
    <row r="11173" ht="15.75" customHeight="1">
      <c r="A11173" s="13">
        <v>42241.40625</v>
      </c>
      <c r="B11173" s="73">
        <f t="shared" si="1"/>
        <v>42241</v>
      </c>
      <c r="C11173" s="74">
        <f>IF(NewCustomer="Yes", IF(COUNTIF($I$2:$I$11,B11173)&gt;0,0,WEEKDAY(B11173,2)),IF(COUNTIF($I$2:$I$21,B11173)&gt;0,0,WEEKDAY(B11173,2)))</f>
        <v>2</v>
      </c>
      <c r="D11173" s="74">
        <f t="shared" si="2"/>
        <v>9</v>
      </c>
      <c r="E11173" s="12">
        <f>IFERROR(VLOOKUP(A11173,'IDAR Meter Data'!$A:$B,2,1),"")</f>
        <v>193</v>
      </c>
      <c r="F11173" s="75">
        <f>IF(CECCZ="CZ03",'Outside Temp'!B11173,IF(CECCZ="CZ04",'Outside Temp'!B11174,IF(CECCZ="CZ12",'Outside Temp'!B11175, IF(CECCZ="CZ13",'Outside Temp'!B11176))))</f>
        <v>64.81666667</v>
      </c>
      <c r="G11173" s="12">
        <f t="shared" si="3"/>
        <v>1</v>
      </c>
    </row>
    <row r="11174" ht="15.75" customHeight="1">
      <c r="A11174" s="13">
        <v>42241.416666666664</v>
      </c>
      <c r="B11174" s="73">
        <f t="shared" si="1"/>
        <v>42241</v>
      </c>
      <c r="C11174" s="74">
        <f>IF(NewCustomer="Yes", IF(COUNTIF($I$2:$I$11,B11174)&gt;0,0,WEEKDAY(B11174,2)),IF(COUNTIF($I$2:$I$21,B11174)&gt;0,0,WEEKDAY(B11174,2)))</f>
        <v>2</v>
      </c>
      <c r="D11174" s="74">
        <f t="shared" si="2"/>
        <v>10</v>
      </c>
      <c r="E11174" s="12">
        <f>IFERROR(VLOOKUP(A11174,'IDAR Meter Data'!$A:$B,2,1),"")</f>
        <v>205</v>
      </c>
      <c r="F11174" s="75">
        <f>IF(CECCZ="CZ03",'Outside Temp'!B11174,IF(CECCZ="CZ04",'Outside Temp'!B11175,IF(CECCZ="CZ12",'Outside Temp'!B11176, IF(CECCZ="CZ13",'Outside Temp'!B11177))))</f>
        <v>65.13333333</v>
      </c>
      <c r="G11174" s="12">
        <f t="shared" si="3"/>
        <v>2</v>
      </c>
    </row>
    <row r="11175" ht="15.75" customHeight="1">
      <c r="A11175" s="13">
        <v>42241.427083333336</v>
      </c>
      <c r="B11175" s="73">
        <f t="shared" si="1"/>
        <v>42241</v>
      </c>
      <c r="C11175" s="74">
        <f>IF(NewCustomer="Yes", IF(COUNTIF($I$2:$I$11,B11175)&gt;0,0,WEEKDAY(B11175,2)),IF(COUNTIF($I$2:$I$21,B11175)&gt;0,0,WEEKDAY(B11175,2)))</f>
        <v>2</v>
      </c>
      <c r="D11175" s="74">
        <f t="shared" si="2"/>
        <v>10</v>
      </c>
      <c r="E11175" s="12">
        <f>IFERROR(VLOOKUP(A11175,'IDAR Meter Data'!$A:$B,2,1),"")</f>
        <v>195</v>
      </c>
      <c r="F11175" s="75">
        <f>IF(CECCZ="CZ03",'Outside Temp'!B11175,IF(CECCZ="CZ04",'Outside Temp'!B11176,IF(CECCZ="CZ12",'Outside Temp'!B11177, IF(CECCZ="CZ13",'Outside Temp'!B11178))))</f>
        <v>65.63333333</v>
      </c>
      <c r="G11175" s="12">
        <f t="shared" si="3"/>
        <v>2</v>
      </c>
    </row>
    <row r="11176" ht="15.75" customHeight="1">
      <c r="A11176" s="13">
        <v>42241.4375</v>
      </c>
      <c r="B11176" s="73">
        <f t="shared" si="1"/>
        <v>42241</v>
      </c>
      <c r="C11176" s="74">
        <f>IF(NewCustomer="Yes", IF(COUNTIF($I$2:$I$11,B11176)&gt;0,0,WEEKDAY(B11176,2)),IF(COUNTIF($I$2:$I$21,B11176)&gt;0,0,WEEKDAY(B11176,2)))</f>
        <v>2</v>
      </c>
      <c r="D11176" s="74">
        <f t="shared" si="2"/>
        <v>10</v>
      </c>
      <c r="E11176" s="12">
        <f>IFERROR(VLOOKUP(A11176,'IDAR Meter Data'!$A:$B,2,1),"")</f>
        <v>197</v>
      </c>
      <c r="F11176" s="75">
        <f>IF(CECCZ="CZ03",'Outside Temp'!B11176,IF(CECCZ="CZ04",'Outside Temp'!B11177,IF(CECCZ="CZ12",'Outside Temp'!B11178, IF(CECCZ="CZ13",'Outside Temp'!B11179))))</f>
        <v>66.13333333</v>
      </c>
      <c r="G11176" s="12">
        <f t="shared" si="3"/>
        <v>2</v>
      </c>
    </row>
    <row r="11177" ht="15.75" customHeight="1">
      <c r="A11177" s="13">
        <v>42241.447916666664</v>
      </c>
      <c r="B11177" s="73">
        <f t="shared" si="1"/>
        <v>42241</v>
      </c>
      <c r="C11177" s="74">
        <f>IF(NewCustomer="Yes", IF(COUNTIF($I$2:$I$11,B11177)&gt;0,0,WEEKDAY(B11177,2)),IF(COUNTIF($I$2:$I$21,B11177)&gt;0,0,WEEKDAY(B11177,2)))</f>
        <v>2</v>
      </c>
      <c r="D11177" s="74">
        <f t="shared" si="2"/>
        <v>10</v>
      </c>
      <c r="E11177" s="12">
        <f>IFERROR(VLOOKUP(A11177,'IDAR Meter Data'!$A:$B,2,1),"")</f>
        <v>196</v>
      </c>
      <c r="F11177" s="75">
        <f>IF(CECCZ="CZ03",'Outside Temp'!B11177,IF(CECCZ="CZ04",'Outside Temp'!B11178,IF(CECCZ="CZ12",'Outside Temp'!B11179, IF(CECCZ="CZ13",'Outside Temp'!B11180))))</f>
        <v>66.63333333</v>
      </c>
      <c r="G11177" s="12">
        <f t="shared" si="3"/>
        <v>2</v>
      </c>
    </row>
    <row r="11178" ht="15.75" customHeight="1">
      <c r="A11178" s="13">
        <v>42241.458333333336</v>
      </c>
      <c r="B11178" s="73">
        <f t="shared" si="1"/>
        <v>42241</v>
      </c>
      <c r="C11178" s="74">
        <f>IF(NewCustomer="Yes", IF(COUNTIF($I$2:$I$11,B11178)&gt;0,0,WEEKDAY(B11178,2)),IF(COUNTIF($I$2:$I$21,B11178)&gt;0,0,WEEKDAY(B11178,2)))</f>
        <v>2</v>
      </c>
      <c r="D11178" s="74">
        <f t="shared" si="2"/>
        <v>11</v>
      </c>
      <c r="E11178" s="12">
        <f>IFERROR(VLOOKUP(A11178,'IDAR Meter Data'!$A:$B,2,1),"")</f>
        <v>217</v>
      </c>
      <c r="F11178" s="75">
        <f>IF(CECCZ="CZ03",'Outside Temp'!B11178,IF(CECCZ="CZ04",'Outside Temp'!B11179,IF(CECCZ="CZ12",'Outside Temp'!B11180, IF(CECCZ="CZ13",'Outside Temp'!B11181))))</f>
        <v>67.2</v>
      </c>
      <c r="G11178" s="12">
        <f t="shared" si="3"/>
        <v>2</v>
      </c>
    </row>
    <row r="11179" ht="15.75" customHeight="1">
      <c r="A11179" s="13">
        <v>42241.46875</v>
      </c>
      <c r="B11179" s="73">
        <f t="shared" si="1"/>
        <v>42241</v>
      </c>
      <c r="C11179" s="74">
        <f>IF(NewCustomer="Yes", IF(COUNTIF($I$2:$I$11,B11179)&gt;0,0,WEEKDAY(B11179,2)),IF(COUNTIF($I$2:$I$21,B11179)&gt;0,0,WEEKDAY(B11179,2)))</f>
        <v>2</v>
      </c>
      <c r="D11179" s="74">
        <f t="shared" si="2"/>
        <v>11</v>
      </c>
      <c r="E11179" s="12">
        <f>IFERROR(VLOOKUP(A11179,'IDAR Meter Data'!$A:$B,2,1),"")</f>
        <v>214</v>
      </c>
      <c r="F11179" s="75">
        <f>IF(CECCZ="CZ03",'Outside Temp'!B11179,IF(CECCZ="CZ04",'Outside Temp'!B11180,IF(CECCZ="CZ12",'Outside Temp'!B11181, IF(CECCZ="CZ13",'Outside Temp'!B11182))))</f>
        <v>67.95</v>
      </c>
      <c r="G11179" s="12">
        <f t="shared" si="3"/>
        <v>2</v>
      </c>
    </row>
    <row r="11180" ht="15.75" customHeight="1">
      <c r="A11180" s="13">
        <v>42241.479166666664</v>
      </c>
      <c r="B11180" s="73">
        <f t="shared" si="1"/>
        <v>42241</v>
      </c>
      <c r="C11180" s="74">
        <f>IF(NewCustomer="Yes", IF(COUNTIF($I$2:$I$11,B11180)&gt;0,0,WEEKDAY(B11180,2)),IF(COUNTIF($I$2:$I$21,B11180)&gt;0,0,WEEKDAY(B11180,2)))</f>
        <v>2</v>
      </c>
      <c r="D11180" s="74">
        <f t="shared" si="2"/>
        <v>11</v>
      </c>
      <c r="E11180" s="12">
        <f>IFERROR(VLOOKUP(A11180,'IDAR Meter Data'!$A:$B,2,1),"")</f>
        <v>199</v>
      </c>
      <c r="F11180" s="75">
        <f>IF(CECCZ="CZ03",'Outside Temp'!B11180,IF(CECCZ="CZ04",'Outside Temp'!B11181,IF(CECCZ="CZ12",'Outside Temp'!B11182, IF(CECCZ="CZ13",'Outside Temp'!B11183))))</f>
        <v>68.7</v>
      </c>
      <c r="G11180" s="12">
        <f t="shared" si="3"/>
        <v>2</v>
      </c>
    </row>
    <row r="11181" ht="15.75" customHeight="1">
      <c r="A11181" s="13">
        <v>42241.489583333336</v>
      </c>
      <c r="B11181" s="73">
        <f t="shared" si="1"/>
        <v>42241</v>
      </c>
      <c r="C11181" s="74">
        <f>IF(NewCustomer="Yes", IF(COUNTIF($I$2:$I$11,B11181)&gt;0,0,WEEKDAY(B11181,2)),IF(COUNTIF($I$2:$I$21,B11181)&gt;0,0,WEEKDAY(B11181,2)))</f>
        <v>2</v>
      </c>
      <c r="D11181" s="74">
        <f t="shared" si="2"/>
        <v>11</v>
      </c>
      <c r="E11181" s="12">
        <f>IFERROR(VLOOKUP(A11181,'IDAR Meter Data'!$A:$B,2,1),"")</f>
        <v>209</v>
      </c>
      <c r="F11181" s="75">
        <f>IF(CECCZ="CZ03",'Outside Temp'!B11181,IF(CECCZ="CZ04",'Outside Temp'!B11182,IF(CECCZ="CZ12",'Outside Temp'!B11183, IF(CECCZ="CZ13",'Outside Temp'!B11184))))</f>
        <v>69.45</v>
      </c>
      <c r="G11181" s="12">
        <f t="shared" si="3"/>
        <v>2</v>
      </c>
    </row>
    <row r="11182" ht="15.75" customHeight="1">
      <c r="A11182" s="13">
        <v>42241.5</v>
      </c>
      <c r="B11182" s="73">
        <f t="shared" si="1"/>
        <v>42241</v>
      </c>
      <c r="C11182" s="74">
        <f>IF(NewCustomer="Yes", IF(COUNTIF($I$2:$I$11,B11182)&gt;0,0,WEEKDAY(B11182,2)),IF(COUNTIF($I$2:$I$21,B11182)&gt;0,0,WEEKDAY(B11182,2)))</f>
        <v>2</v>
      </c>
      <c r="D11182" s="74">
        <f t="shared" si="2"/>
        <v>12</v>
      </c>
      <c r="E11182" s="12">
        <f>IFERROR(VLOOKUP(A11182,'IDAR Meter Data'!$A:$B,2,1),"")</f>
        <v>201</v>
      </c>
      <c r="F11182" s="75">
        <f>IF(CECCZ="CZ03",'Outside Temp'!B11182,IF(CECCZ="CZ04",'Outside Temp'!B11183,IF(CECCZ="CZ12",'Outside Temp'!B11184, IF(CECCZ="CZ13",'Outside Temp'!B11185))))</f>
        <v>69.93333333</v>
      </c>
      <c r="G11182" s="12">
        <f t="shared" si="3"/>
        <v>2</v>
      </c>
    </row>
    <row r="11183" ht="15.75" customHeight="1">
      <c r="A11183" s="13">
        <v>42241.510416666664</v>
      </c>
      <c r="B11183" s="73">
        <f t="shared" si="1"/>
        <v>42241</v>
      </c>
      <c r="C11183" s="74">
        <f>IF(NewCustomer="Yes", IF(COUNTIF($I$2:$I$11,B11183)&gt;0,0,WEEKDAY(B11183,2)),IF(COUNTIF($I$2:$I$21,B11183)&gt;0,0,WEEKDAY(B11183,2)))</f>
        <v>2</v>
      </c>
      <c r="D11183" s="74">
        <f t="shared" si="2"/>
        <v>12</v>
      </c>
      <c r="E11183" s="12">
        <f>IFERROR(VLOOKUP(A11183,'IDAR Meter Data'!$A:$B,2,1),"")</f>
        <v>223</v>
      </c>
      <c r="F11183" s="75">
        <f>IF(CECCZ="CZ03",'Outside Temp'!B11183,IF(CECCZ="CZ04",'Outside Temp'!B11184,IF(CECCZ="CZ12",'Outside Temp'!B11185, IF(CECCZ="CZ13",'Outside Temp'!B11186))))</f>
        <v>69.68333333</v>
      </c>
      <c r="G11183" s="12">
        <f t="shared" si="3"/>
        <v>2</v>
      </c>
    </row>
    <row r="11184" ht="15.75" customHeight="1">
      <c r="A11184" s="13">
        <v>42241.520833333336</v>
      </c>
      <c r="B11184" s="73">
        <f t="shared" si="1"/>
        <v>42241</v>
      </c>
      <c r="C11184" s="74">
        <f>IF(NewCustomer="Yes", IF(COUNTIF($I$2:$I$11,B11184)&gt;0,0,WEEKDAY(B11184,2)),IF(COUNTIF($I$2:$I$21,B11184)&gt;0,0,WEEKDAY(B11184,2)))</f>
        <v>2</v>
      </c>
      <c r="D11184" s="74">
        <f t="shared" si="2"/>
        <v>12</v>
      </c>
      <c r="E11184" s="12">
        <f>IFERROR(VLOOKUP(A11184,'IDAR Meter Data'!$A:$B,2,1),"")</f>
        <v>211</v>
      </c>
      <c r="F11184" s="75">
        <f>IF(CECCZ="CZ03",'Outside Temp'!B11184,IF(CECCZ="CZ04",'Outside Temp'!B11185,IF(CECCZ="CZ12",'Outside Temp'!B11186, IF(CECCZ="CZ13",'Outside Temp'!B11187))))</f>
        <v>69.43333333</v>
      </c>
      <c r="G11184" s="12">
        <f t="shared" si="3"/>
        <v>2</v>
      </c>
    </row>
    <row r="11185" ht="15.75" customHeight="1">
      <c r="A11185" s="13">
        <v>42241.53125</v>
      </c>
      <c r="B11185" s="73">
        <f t="shared" si="1"/>
        <v>42241</v>
      </c>
      <c r="C11185" s="74">
        <f>IF(NewCustomer="Yes", IF(COUNTIF($I$2:$I$11,B11185)&gt;0,0,WEEKDAY(B11185,2)),IF(COUNTIF($I$2:$I$21,B11185)&gt;0,0,WEEKDAY(B11185,2)))</f>
        <v>2</v>
      </c>
      <c r="D11185" s="74">
        <f t="shared" si="2"/>
        <v>12</v>
      </c>
      <c r="E11185" s="12">
        <f>IFERROR(VLOOKUP(A11185,'IDAR Meter Data'!$A:$B,2,1),"")</f>
        <v>207</v>
      </c>
      <c r="F11185" s="75">
        <f>IF(CECCZ="CZ03",'Outside Temp'!B11185,IF(CECCZ="CZ04",'Outside Temp'!B11186,IF(CECCZ="CZ12",'Outside Temp'!B11187, IF(CECCZ="CZ13",'Outside Temp'!B11188))))</f>
        <v>69.18333333</v>
      </c>
      <c r="G11185" s="12">
        <f t="shared" si="3"/>
        <v>2</v>
      </c>
    </row>
    <row r="11186" ht="15.75" customHeight="1">
      <c r="A11186" s="13">
        <v>42241.541666666664</v>
      </c>
      <c r="B11186" s="73">
        <f t="shared" si="1"/>
        <v>42241</v>
      </c>
      <c r="C11186" s="74">
        <f>IF(NewCustomer="Yes", IF(COUNTIF($I$2:$I$11,B11186)&gt;0,0,WEEKDAY(B11186,2)),IF(COUNTIF($I$2:$I$21,B11186)&gt;0,0,WEEKDAY(B11186,2)))</f>
        <v>2</v>
      </c>
      <c r="D11186" s="74">
        <f t="shared" si="2"/>
        <v>13</v>
      </c>
      <c r="E11186" s="12">
        <f>IFERROR(VLOOKUP(A11186,'IDAR Meter Data'!$A:$B,2,1),"")</f>
        <v>210</v>
      </c>
      <c r="F11186" s="75">
        <f>IF(CECCZ="CZ03",'Outside Temp'!B11186,IF(CECCZ="CZ04",'Outside Temp'!B11187,IF(CECCZ="CZ12",'Outside Temp'!B11188, IF(CECCZ="CZ13",'Outside Temp'!B11189))))</f>
        <v>69</v>
      </c>
      <c r="G11186" s="12">
        <f t="shared" si="3"/>
        <v>2</v>
      </c>
    </row>
    <row r="11187" ht="15.75" customHeight="1">
      <c r="A11187" s="13">
        <v>42241.552083333336</v>
      </c>
      <c r="B11187" s="73">
        <f t="shared" si="1"/>
        <v>42241</v>
      </c>
      <c r="C11187" s="74">
        <f>IF(NewCustomer="Yes", IF(COUNTIF($I$2:$I$11,B11187)&gt;0,0,WEEKDAY(B11187,2)),IF(COUNTIF($I$2:$I$21,B11187)&gt;0,0,WEEKDAY(B11187,2)))</f>
        <v>2</v>
      </c>
      <c r="D11187" s="74">
        <f t="shared" si="2"/>
        <v>13</v>
      </c>
      <c r="E11187" s="12">
        <f>IFERROR(VLOOKUP(A11187,'IDAR Meter Data'!$A:$B,2,1),"")</f>
        <v>211</v>
      </c>
      <c r="F11187" s="75">
        <f>IF(CECCZ="CZ03",'Outside Temp'!B11187,IF(CECCZ="CZ04",'Outside Temp'!B11188,IF(CECCZ="CZ12",'Outside Temp'!B11189, IF(CECCZ="CZ13",'Outside Temp'!B11190))))</f>
        <v>69</v>
      </c>
      <c r="G11187" s="12">
        <f t="shared" si="3"/>
        <v>2</v>
      </c>
    </row>
    <row r="11188" ht="15.75" customHeight="1">
      <c r="A11188" s="13">
        <v>42241.5625</v>
      </c>
      <c r="B11188" s="73">
        <f t="shared" si="1"/>
        <v>42241</v>
      </c>
      <c r="C11188" s="74">
        <f>IF(NewCustomer="Yes", IF(COUNTIF($I$2:$I$11,B11188)&gt;0,0,WEEKDAY(B11188,2)),IF(COUNTIF($I$2:$I$21,B11188)&gt;0,0,WEEKDAY(B11188,2)))</f>
        <v>2</v>
      </c>
      <c r="D11188" s="74">
        <f t="shared" si="2"/>
        <v>13</v>
      </c>
      <c r="E11188" s="12">
        <f>IFERROR(VLOOKUP(A11188,'IDAR Meter Data'!$A:$B,2,1),"")</f>
        <v>223</v>
      </c>
      <c r="F11188" s="75">
        <f>IF(CECCZ="CZ03",'Outside Temp'!B11188,IF(CECCZ="CZ04",'Outside Temp'!B11189,IF(CECCZ="CZ12",'Outside Temp'!B11190, IF(CECCZ="CZ13",'Outside Temp'!B11191))))</f>
        <v>69</v>
      </c>
      <c r="G11188" s="12">
        <f t="shared" si="3"/>
        <v>2</v>
      </c>
    </row>
    <row r="11189" ht="15.75" customHeight="1">
      <c r="A11189" s="13">
        <v>42241.572916666664</v>
      </c>
      <c r="B11189" s="73">
        <f t="shared" si="1"/>
        <v>42241</v>
      </c>
      <c r="C11189" s="74">
        <f>IF(NewCustomer="Yes", IF(COUNTIF($I$2:$I$11,B11189)&gt;0,0,WEEKDAY(B11189,2)),IF(COUNTIF($I$2:$I$21,B11189)&gt;0,0,WEEKDAY(B11189,2)))</f>
        <v>2</v>
      </c>
      <c r="D11189" s="74">
        <f t="shared" si="2"/>
        <v>13</v>
      </c>
      <c r="E11189" s="12">
        <f>IFERROR(VLOOKUP(A11189,'IDAR Meter Data'!$A:$B,2,1),"")</f>
        <v>224</v>
      </c>
      <c r="F11189" s="75">
        <f>IF(CECCZ="CZ03",'Outside Temp'!B11189,IF(CECCZ="CZ04",'Outside Temp'!B11190,IF(CECCZ="CZ12",'Outside Temp'!B11191, IF(CECCZ="CZ13",'Outside Temp'!B11192))))</f>
        <v>69</v>
      </c>
      <c r="G11189" s="12">
        <f t="shared" si="3"/>
        <v>2</v>
      </c>
    </row>
    <row r="11190" ht="15.75" customHeight="1">
      <c r="A11190" s="13">
        <v>42241.583333333336</v>
      </c>
      <c r="B11190" s="73">
        <f t="shared" si="1"/>
        <v>42241</v>
      </c>
      <c r="C11190" s="74">
        <f>IF(NewCustomer="Yes", IF(COUNTIF($I$2:$I$11,B11190)&gt;0,0,WEEKDAY(B11190,2)),IF(COUNTIF($I$2:$I$21,B11190)&gt;0,0,WEEKDAY(B11190,2)))</f>
        <v>2</v>
      </c>
      <c r="D11190" s="74">
        <f t="shared" si="2"/>
        <v>14</v>
      </c>
      <c r="E11190" s="12">
        <f>IFERROR(VLOOKUP(A11190,'IDAR Meter Data'!$A:$B,2,1),"")</f>
        <v>224</v>
      </c>
      <c r="F11190" s="75">
        <f>IF(CECCZ="CZ03",'Outside Temp'!B11190,IF(CECCZ="CZ04",'Outside Temp'!B11191,IF(CECCZ="CZ12",'Outside Temp'!B11192, IF(CECCZ="CZ13",'Outside Temp'!B11193))))</f>
        <v>69</v>
      </c>
      <c r="G11190" s="12">
        <f t="shared" si="3"/>
        <v>2</v>
      </c>
    </row>
    <row r="11191" ht="15.75" customHeight="1">
      <c r="A11191" s="13">
        <v>42241.59375</v>
      </c>
      <c r="B11191" s="73">
        <f t="shared" si="1"/>
        <v>42241</v>
      </c>
      <c r="C11191" s="74">
        <f>IF(NewCustomer="Yes", IF(COUNTIF($I$2:$I$11,B11191)&gt;0,0,WEEKDAY(B11191,2)),IF(COUNTIF($I$2:$I$21,B11191)&gt;0,0,WEEKDAY(B11191,2)))</f>
        <v>2</v>
      </c>
      <c r="D11191" s="74">
        <f t="shared" si="2"/>
        <v>14</v>
      </c>
      <c r="E11191" s="12">
        <f>IFERROR(VLOOKUP(A11191,'IDAR Meter Data'!$A:$B,2,1),"")</f>
        <v>222</v>
      </c>
      <c r="F11191" s="75">
        <f>IF(CECCZ="CZ03",'Outside Temp'!B11191,IF(CECCZ="CZ04",'Outside Temp'!B11192,IF(CECCZ="CZ12",'Outside Temp'!B11193, IF(CECCZ="CZ13",'Outside Temp'!B11194))))</f>
        <v>69</v>
      </c>
      <c r="G11191" s="12">
        <f t="shared" si="3"/>
        <v>2</v>
      </c>
    </row>
    <row r="11192" ht="15.75" customHeight="1">
      <c r="A11192" s="13">
        <v>42241.604166666664</v>
      </c>
      <c r="B11192" s="73">
        <f t="shared" si="1"/>
        <v>42241</v>
      </c>
      <c r="C11192" s="74">
        <f>IF(NewCustomer="Yes", IF(COUNTIF($I$2:$I$11,B11192)&gt;0,0,WEEKDAY(B11192,2)),IF(COUNTIF($I$2:$I$21,B11192)&gt;0,0,WEEKDAY(B11192,2)))</f>
        <v>2</v>
      </c>
      <c r="D11192" s="74">
        <f t="shared" si="2"/>
        <v>14</v>
      </c>
      <c r="E11192" s="12">
        <f>IFERROR(VLOOKUP(A11192,'IDAR Meter Data'!$A:$B,2,1),"")</f>
        <v>224</v>
      </c>
      <c r="F11192" s="75">
        <f>IF(CECCZ="CZ03",'Outside Temp'!B11192,IF(CECCZ="CZ04",'Outside Temp'!B11193,IF(CECCZ="CZ12",'Outside Temp'!B11194, IF(CECCZ="CZ13",'Outside Temp'!B11195))))</f>
        <v>69</v>
      </c>
      <c r="G11192" s="12">
        <f t="shared" si="3"/>
        <v>2</v>
      </c>
    </row>
    <row r="11193" ht="15.75" customHeight="1">
      <c r="A11193" s="13">
        <v>42241.614583333336</v>
      </c>
      <c r="B11193" s="73">
        <f t="shared" si="1"/>
        <v>42241</v>
      </c>
      <c r="C11193" s="74">
        <f>IF(NewCustomer="Yes", IF(COUNTIF($I$2:$I$11,B11193)&gt;0,0,WEEKDAY(B11193,2)),IF(COUNTIF($I$2:$I$21,B11193)&gt;0,0,WEEKDAY(B11193,2)))</f>
        <v>2</v>
      </c>
      <c r="D11193" s="74">
        <f t="shared" si="2"/>
        <v>14</v>
      </c>
      <c r="E11193" s="12">
        <f>IFERROR(VLOOKUP(A11193,'IDAR Meter Data'!$A:$B,2,1),"")</f>
        <v>239</v>
      </c>
      <c r="F11193" s="75">
        <f>IF(CECCZ="CZ03",'Outside Temp'!B11193,IF(CECCZ="CZ04",'Outside Temp'!B11194,IF(CECCZ="CZ12",'Outside Temp'!B11195, IF(CECCZ="CZ13",'Outside Temp'!B11196))))</f>
        <v>69</v>
      </c>
      <c r="G11193" s="12">
        <f t="shared" si="3"/>
        <v>2</v>
      </c>
    </row>
    <row r="11194" ht="15.75" customHeight="1">
      <c r="A11194" s="13">
        <v>42241.625</v>
      </c>
      <c r="B11194" s="73">
        <f t="shared" si="1"/>
        <v>42241</v>
      </c>
      <c r="C11194" s="74">
        <f>IF(NewCustomer="Yes", IF(COUNTIF($I$2:$I$11,B11194)&gt;0,0,WEEKDAY(B11194,2)),IF(COUNTIF($I$2:$I$21,B11194)&gt;0,0,WEEKDAY(B11194,2)))</f>
        <v>2</v>
      </c>
      <c r="D11194" s="74">
        <f t="shared" si="2"/>
        <v>15</v>
      </c>
      <c r="E11194" s="12">
        <f>IFERROR(VLOOKUP(A11194,'IDAR Meter Data'!$A:$B,2,1),"")</f>
        <v>239</v>
      </c>
      <c r="F11194" s="75">
        <f>IF(CECCZ="CZ03",'Outside Temp'!B11194,IF(CECCZ="CZ04",'Outside Temp'!B11195,IF(CECCZ="CZ12",'Outside Temp'!B11196, IF(CECCZ="CZ13",'Outside Temp'!B11197))))</f>
        <v>68.86666667</v>
      </c>
      <c r="G11194" s="12">
        <f t="shared" si="3"/>
        <v>2</v>
      </c>
    </row>
    <row r="11195" ht="15.75" customHeight="1">
      <c r="A11195" s="13">
        <v>42241.635416666664</v>
      </c>
      <c r="B11195" s="73">
        <f t="shared" si="1"/>
        <v>42241</v>
      </c>
      <c r="C11195" s="74">
        <f>IF(NewCustomer="Yes", IF(COUNTIF($I$2:$I$11,B11195)&gt;0,0,WEEKDAY(B11195,2)),IF(COUNTIF($I$2:$I$21,B11195)&gt;0,0,WEEKDAY(B11195,2)))</f>
        <v>2</v>
      </c>
      <c r="D11195" s="74">
        <f t="shared" si="2"/>
        <v>15</v>
      </c>
      <c r="E11195" s="12">
        <f>IFERROR(VLOOKUP(A11195,'IDAR Meter Data'!$A:$B,2,1),"")</f>
        <v>238</v>
      </c>
      <c r="F11195" s="75">
        <f>IF(CECCZ="CZ03",'Outside Temp'!B11195,IF(CECCZ="CZ04",'Outside Temp'!B11196,IF(CECCZ="CZ12",'Outside Temp'!B11197, IF(CECCZ="CZ13",'Outside Temp'!B11198))))</f>
        <v>68.36666667</v>
      </c>
      <c r="G11195" s="12">
        <f t="shared" si="3"/>
        <v>2</v>
      </c>
    </row>
    <row r="11196" ht="15.75" customHeight="1">
      <c r="A11196" s="13">
        <v>42241.645833333336</v>
      </c>
      <c r="B11196" s="73">
        <f t="shared" si="1"/>
        <v>42241</v>
      </c>
      <c r="C11196" s="74">
        <f>IF(NewCustomer="Yes", IF(COUNTIF($I$2:$I$11,B11196)&gt;0,0,WEEKDAY(B11196,2)),IF(COUNTIF($I$2:$I$21,B11196)&gt;0,0,WEEKDAY(B11196,2)))</f>
        <v>2</v>
      </c>
      <c r="D11196" s="74">
        <f t="shared" si="2"/>
        <v>15</v>
      </c>
      <c r="E11196" s="12">
        <f>IFERROR(VLOOKUP(A11196,'IDAR Meter Data'!$A:$B,2,1),"")</f>
        <v>233</v>
      </c>
      <c r="F11196" s="75">
        <f>IF(CECCZ="CZ03",'Outside Temp'!B11196,IF(CECCZ="CZ04",'Outside Temp'!B11197,IF(CECCZ="CZ12",'Outside Temp'!B11198, IF(CECCZ="CZ13",'Outside Temp'!B11199))))</f>
        <v>67.86666667</v>
      </c>
      <c r="G11196" s="12">
        <f t="shared" si="3"/>
        <v>2</v>
      </c>
    </row>
    <row r="11197" ht="15.75" customHeight="1">
      <c r="A11197" s="13">
        <v>42241.65625</v>
      </c>
      <c r="B11197" s="73">
        <f t="shared" si="1"/>
        <v>42241</v>
      </c>
      <c r="C11197" s="74">
        <f>IF(NewCustomer="Yes", IF(COUNTIF($I$2:$I$11,B11197)&gt;0,0,WEEKDAY(B11197,2)),IF(COUNTIF($I$2:$I$21,B11197)&gt;0,0,WEEKDAY(B11197,2)))</f>
        <v>2</v>
      </c>
      <c r="D11197" s="74">
        <f t="shared" si="2"/>
        <v>15</v>
      </c>
      <c r="E11197" s="12">
        <f>IFERROR(VLOOKUP(A11197,'IDAR Meter Data'!$A:$B,2,1),"")</f>
        <v>240</v>
      </c>
      <c r="F11197" s="75">
        <f>IF(CECCZ="CZ03",'Outside Temp'!B11197,IF(CECCZ="CZ04",'Outside Temp'!B11198,IF(CECCZ="CZ12",'Outside Temp'!B11199, IF(CECCZ="CZ13",'Outside Temp'!B11200))))</f>
        <v>67.36666667</v>
      </c>
      <c r="G11197" s="12">
        <f t="shared" si="3"/>
        <v>2</v>
      </c>
    </row>
    <row r="11198" ht="15.75" customHeight="1">
      <c r="A11198" s="13">
        <v>42241.666666666664</v>
      </c>
      <c r="B11198" s="73">
        <f t="shared" si="1"/>
        <v>42241</v>
      </c>
      <c r="C11198" s="74">
        <f>IF(NewCustomer="Yes", IF(COUNTIF($I$2:$I$11,B11198)&gt;0,0,WEEKDAY(B11198,2)),IF(COUNTIF($I$2:$I$21,B11198)&gt;0,0,WEEKDAY(B11198,2)))</f>
        <v>2</v>
      </c>
      <c r="D11198" s="74">
        <f t="shared" si="2"/>
        <v>16</v>
      </c>
      <c r="E11198" s="12">
        <f>IFERROR(VLOOKUP(A11198,'IDAR Meter Data'!$A:$B,2,1),"")</f>
        <v>242</v>
      </c>
      <c r="F11198" s="75">
        <f>IF(CECCZ="CZ03",'Outside Temp'!B11198,IF(CECCZ="CZ04",'Outside Temp'!B11199,IF(CECCZ="CZ12",'Outside Temp'!B11200, IF(CECCZ="CZ13",'Outside Temp'!B11201))))</f>
        <v>66.93333333</v>
      </c>
      <c r="G11198" s="12">
        <f t="shared" si="3"/>
        <v>2</v>
      </c>
    </row>
    <row r="11199" ht="15.75" customHeight="1">
      <c r="A11199" s="13">
        <v>42241.677083333336</v>
      </c>
      <c r="B11199" s="73">
        <f t="shared" si="1"/>
        <v>42241</v>
      </c>
      <c r="C11199" s="74">
        <f>IF(NewCustomer="Yes", IF(COUNTIF($I$2:$I$11,B11199)&gt;0,0,WEEKDAY(B11199,2)),IF(COUNTIF($I$2:$I$21,B11199)&gt;0,0,WEEKDAY(B11199,2)))</f>
        <v>2</v>
      </c>
      <c r="D11199" s="74">
        <f t="shared" si="2"/>
        <v>16</v>
      </c>
      <c r="E11199" s="12">
        <f>IFERROR(VLOOKUP(A11199,'IDAR Meter Data'!$A:$B,2,1),"")</f>
        <v>244</v>
      </c>
      <c r="F11199" s="75">
        <f>IF(CECCZ="CZ03",'Outside Temp'!B11199,IF(CECCZ="CZ04",'Outside Temp'!B11200,IF(CECCZ="CZ12",'Outside Temp'!B11201, IF(CECCZ="CZ13",'Outside Temp'!B11202))))</f>
        <v>66.68333333</v>
      </c>
      <c r="G11199" s="12">
        <f t="shared" si="3"/>
        <v>2</v>
      </c>
    </row>
    <row r="11200" ht="15.75" customHeight="1">
      <c r="A11200" s="13">
        <v>42241.6875</v>
      </c>
      <c r="B11200" s="73">
        <f t="shared" si="1"/>
        <v>42241</v>
      </c>
      <c r="C11200" s="74">
        <f>IF(NewCustomer="Yes", IF(COUNTIF($I$2:$I$11,B11200)&gt;0,0,WEEKDAY(B11200,2)),IF(COUNTIF($I$2:$I$21,B11200)&gt;0,0,WEEKDAY(B11200,2)))</f>
        <v>2</v>
      </c>
      <c r="D11200" s="74">
        <f t="shared" si="2"/>
        <v>16</v>
      </c>
      <c r="E11200" s="12">
        <f>IFERROR(VLOOKUP(A11200,'IDAR Meter Data'!$A:$B,2,1),"")</f>
        <v>239</v>
      </c>
      <c r="F11200" s="75">
        <f>IF(CECCZ="CZ03",'Outside Temp'!B11200,IF(CECCZ="CZ04",'Outside Temp'!B11201,IF(CECCZ="CZ12",'Outside Temp'!B11202, IF(CECCZ="CZ13",'Outside Temp'!B11203))))</f>
        <v>66.43333333</v>
      </c>
      <c r="G11200" s="12">
        <f t="shared" si="3"/>
        <v>2</v>
      </c>
    </row>
    <row r="11201" ht="15.75" customHeight="1">
      <c r="A11201" s="13">
        <v>42241.697916666664</v>
      </c>
      <c r="B11201" s="73">
        <f t="shared" si="1"/>
        <v>42241</v>
      </c>
      <c r="C11201" s="74">
        <f>IF(NewCustomer="Yes", IF(COUNTIF($I$2:$I$11,B11201)&gt;0,0,WEEKDAY(B11201,2)),IF(COUNTIF($I$2:$I$21,B11201)&gt;0,0,WEEKDAY(B11201,2)))</f>
        <v>2</v>
      </c>
      <c r="D11201" s="74">
        <f t="shared" si="2"/>
        <v>16</v>
      </c>
      <c r="E11201" s="12">
        <f>IFERROR(VLOOKUP(A11201,'IDAR Meter Data'!$A:$B,2,1),"")</f>
        <v>241</v>
      </c>
      <c r="F11201" s="75">
        <f>IF(CECCZ="CZ03",'Outside Temp'!B11201,IF(CECCZ="CZ04",'Outside Temp'!B11202,IF(CECCZ="CZ12",'Outside Temp'!B11203, IF(CECCZ="CZ13",'Outside Temp'!B11204))))</f>
        <v>66.18333333</v>
      </c>
      <c r="G11201" s="12">
        <f t="shared" si="3"/>
        <v>2</v>
      </c>
    </row>
    <row r="11202" ht="15.75" customHeight="1">
      <c r="A11202" s="13">
        <v>42241.708333333336</v>
      </c>
      <c r="B11202" s="73">
        <f t="shared" si="1"/>
        <v>42241</v>
      </c>
      <c r="C11202" s="74">
        <f>IF(NewCustomer="Yes", IF(COUNTIF($I$2:$I$11,B11202)&gt;0,0,WEEKDAY(B11202,2)),IF(COUNTIF($I$2:$I$21,B11202)&gt;0,0,WEEKDAY(B11202,2)))</f>
        <v>2</v>
      </c>
      <c r="D11202" s="74">
        <f t="shared" si="2"/>
        <v>17</v>
      </c>
      <c r="E11202" s="12">
        <f>IFERROR(VLOOKUP(A11202,'IDAR Meter Data'!$A:$B,2,1),"")</f>
        <v>232</v>
      </c>
      <c r="F11202" s="75">
        <f>IF(CECCZ="CZ03",'Outside Temp'!B11202,IF(CECCZ="CZ04",'Outside Temp'!B11203,IF(CECCZ="CZ12",'Outside Temp'!B11204, IF(CECCZ="CZ13",'Outside Temp'!B11205))))</f>
        <v>65.73333333</v>
      </c>
      <c r="G11202" s="12">
        <f t="shared" si="3"/>
        <v>2</v>
      </c>
    </row>
    <row r="11203" ht="15.75" customHeight="1">
      <c r="A11203" s="13">
        <v>42241.71875</v>
      </c>
      <c r="B11203" s="73">
        <f t="shared" si="1"/>
        <v>42241</v>
      </c>
      <c r="C11203" s="74">
        <f>IF(NewCustomer="Yes", IF(COUNTIF($I$2:$I$11,B11203)&gt;0,0,WEEKDAY(B11203,2)),IF(COUNTIF($I$2:$I$21,B11203)&gt;0,0,WEEKDAY(B11203,2)))</f>
        <v>2</v>
      </c>
      <c r="D11203" s="74">
        <f t="shared" si="2"/>
        <v>17</v>
      </c>
      <c r="E11203" s="12">
        <f>IFERROR(VLOOKUP(A11203,'IDAR Meter Data'!$A:$B,2,1),"")</f>
        <v>241</v>
      </c>
      <c r="F11203" s="75">
        <f>IF(CECCZ="CZ03",'Outside Temp'!B11203,IF(CECCZ="CZ04",'Outside Temp'!B11204,IF(CECCZ="CZ12",'Outside Temp'!B11205, IF(CECCZ="CZ13",'Outside Temp'!B11206))))</f>
        <v>64.73333333</v>
      </c>
      <c r="G11203" s="12">
        <f t="shared" si="3"/>
        <v>1</v>
      </c>
    </row>
    <row r="11204" ht="15.75" customHeight="1">
      <c r="A11204" s="13">
        <v>42241.729166666664</v>
      </c>
      <c r="B11204" s="73">
        <f t="shared" si="1"/>
        <v>42241</v>
      </c>
      <c r="C11204" s="74">
        <f>IF(NewCustomer="Yes", IF(COUNTIF($I$2:$I$11,B11204)&gt;0,0,WEEKDAY(B11204,2)),IF(COUNTIF($I$2:$I$21,B11204)&gt;0,0,WEEKDAY(B11204,2)))</f>
        <v>2</v>
      </c>
      <c r="D11204" s="74">
        <f t="shared" si="2"/>
        <v>17</v>
      </c>
      <c r="E11204" s="12">
        <f>IFERROR(VLOOKUP(A11204,'IDAR Meter Data'!$A:$B,2,1),"")</f>
        <v>253</v>
      </c>
      <c r="F11204" s="75">
        <f>IF(CECCZ="CZ03",'Outside Temp'!B11204,IF(CECCZ="CZ04",'Outside Temp'!B11205,IF(CECCZ="CZ12",'Outside Temp'!B11206, IF(CECCZ="CZ13",'Outside Temp'!B11207))))</f>
        <v>63.73333333</v>
      </c>
      <c r="G11204" s="12">
        <f t="shared" si="3"/>
        <v>1</v>
      </c>
    </row>
    <row r="11205" ht="15.75" customHeight="1">
      <c r="A11205" s="13">
        <v>42241.739583333336</v>
      </c>
      <c r="B11205" s="73">
        <f t="shared" si="1"/>
        <v>42241</v>
      </c>
      <c r="C11205" s="74">
        <f>IF(NewCustomer="Yes", IF(COUNTIF($I$2:$I$11,B11205)&gt;0,0,WEEKDAY(B11205,2)),IF(COUNTIF($I$2:$I$21,B11205)&gt;0,0,WEEKDAY(B11205,2)))</f>
        <v>2</v>
      </c>
      <c r="D11205" s="74">
        <f t="shared" si="2"/>
        <v>17</v>
      </c>
      <c r="E11205" s="12">
        <f>IFERROR(VLOOKUP(A11205,'IDAR Meter Data'!$A:$B,2,1),"")</f>
        <v>227</v>
      </c>
      <c r="F11205" s="75">
        <f>IF(CECCZ="CZ03",'Outside Temp'!B11205,IF(CECCZ="CZ04",'Outside Temp'!B11206,IF(CECCZ="CZ12",'Outside Temp'!B11207, IF(CECCZ="CZ13",'Outside Temp'!B11208))))</f>
        <v>62.73333333</v>
      </c>
      <c r="G11205" s="12">
        <f t="shared" si="3"/>
        <v>1</v>
      </c>
    </row>
    <row r="11206" ht="15.75" customHeight="1">
      <c r="A11206" s="13">
        <v>42241.75</v>
      </c>
      <c r="B11206" s="73">
        <f t="shared" si="1"/>
        <v>42241</v>
      </c>
      <c r="C11206" s="74">
        <f>IF(NewCustomer="Yes", IF(COUNTIF($I$2:$I$11,B11206)&gt;0,0,WEEKDAY(B11206,2)),IF(COUNTIF($I$2:$I$21,B11206)&gt;0,0,WEEKDAY(B11206,2)))</f>
        <v>2</v>
      </c>
      <c r="D11206" s="74">
        <f t="shared" si="2"/>
        <v>18</v>
      </c>
      <c r="E11206" s="12">
        <f>IFERROR(VLOOKUP(A11206,'IDAR Meter Data'!$A:$B,2,1),"")</f>
        <v>229</v>
      </c>
      <c r="F11206" s="75">
        <f>IF(CECCZ="CZ03",'Outside Temp'!B11206,IF(CECCZ="CZ04",'Outside Temp'!B11207,IF(CECCZ="CZ12",'Outside Temp'!B11208, IF(CECCZ="CZ13",'Outside Temp'!B11209))))</f>
        <v>61.86666667</v>
      </c>
      <c r="G11206" s="12">
        <f t="shared" si="3"/>
        <v>1</v>
      </c>
    </row>
    <row r="11207" ht="15.75" customHeight="1">
      <c r="A11207" s="13">
        <v>42241.760416666664</v>
      </c>
      <c r="B11207" s="73">
        <f t="shared" si="1"/>
        <v>42241</v>
      </c>
      <c r="C11207" s="74">
        <f>IF(NewCustomer="Yes", IF(COUNTIF($I$2:$I$11,B11207)&gt;0,0,WEEKDAY(B11207,2)),IF(COUNTIF($I$2:$I$21,B11207)&gt;0,0,WEEKDAY(B11207,2)))</f>
        <v>2</v>
      </c>
      <c r="D11207" s="74">
        <f t="shared" si="2"/>
        <v>18</v>
      </c>
      <c r="E11207" s="12">
        <f>IFERROR(VLOOKUP(A11207,'IDAR Meter Data'!$A:$B,2,1),"")</f>
        <v>216</v>
      </c>
      <c r="F11207" s="75">
        <f>IF(CECCZ="CZ03",'Outside Temp'!B11207,IF(CECCZ="CZ04",'Outside Temp'!B11208,IF(CECCZ="CZ12",'Outside Temp'!B11209, IF(CECCZ="CZ13",'Outside Temp'!B11210))))</f>
        <v>61.36666667</v>
      </c>
      <c r="G11207" s="12">
        <f t="shared" si="3"/>
        <v>1</v>
      </c>
    </row>
    <row r="11208" ht="15.75" customHeight="1">
      <c r="A11208" s="13">
        <v>42241.770833333336</v>
      </c>
      <c r="B11208" s="73">
        <f t="shared" si="1"/>
        <v>42241</v>
      </c>
      <c r="C11208" s="74">
        <f>IF(NewCustomer="Yes", IF(COUNTIF($I$2:$I$11,B11208)&gt;0,0,WEEKDAY(B11208,2)),IF(COUNTIF($I$2:$I$21,B11208)&gt;0,0,WEEKDAY(B11208,2)))</f>
        <v>2</v>
      </c>
      <c r="D11208" s="74">
        <f t="shared" si="2"/>
        <v>18</v>
      </c>
      <c r="E11208" s="12">
        <f>IFERROR(VLOOKUP(A11208,'IDAR Meter Data'!$A:$B,2,1),"")</f>
        <v>217</v>
      </c>
      <c r="F11208" s="75">
        <f>IF(CECCZ="CZ03",'Outside Temp'!B11208,IF(CECCZ="CZ04",'Outside Temp'!B11209,IF(CECCZ="CZ12",'Outside Temp'!B11210, IF(CECCZ="CZ13",'Outside Temp'!B11211))))</f>
        <v>60.86666667</v>
      </c>
      <c r="G11208" s="12">
        <f t="shared" si="3"/>
        <v>1</v>
      </c>
    </row>
    <row r="11209" ht="15.75" customHeight="1">
      <c r="A11209" s="13">
        <v>42241.78125</v>
      </c>
      <c r="B11209" s="73">
        <f t="shared" si="1"/>
        <v>42241</v>
      </c>
      <c r="C11209" s="74">
        <f>IF(NewCustomer="Yes", IF(COUNTIF($I$2:$I$11,B11209)&gt;0,0,WEEKDAY(B11209,2)),IF(COUNTIF($I$2:$I$21,B11209)&gt;0,0,WEEKDAY(B11209,2)))</f>
        <v>2</v>
      </c>
      <c r="D11209" s="74">
        <f t="shared" si="2"/>
        <v>18</v>
      </c>
      <c r="E11209" s="12">
        <f>IFERROR(VLOOKUP(A11209,'IDAR Meter Data'!$A:$B,2,1),"")</f>
        <v>233</v>
      </c>
      <c r="F11209" s="75">
        <f>IF(CECCZ="CZ03",'Outside Temp'!B11209,IF(CECCZ="CZ04",'Outside Temp'!B11210,IF(CECCZ="CZ12",'Outside Temp'!B11211, IF(CECCZ="CZ13",'Outside Temp'!B11212))))</f>
        <v>60.36666667</v>
      </c>
      <c r="G11209" s="12">
        <f t="shared" si="3"/>
        <v>1</v>
      </c>
    </row>
    <row r="11210" ht="15.75" customHeight="1">
      <c r="A11210" s="13">
        <v>42241.791666666664</v>
      </c>
      <c r="B11210" s="73">
        <f t="shared" si="1"/>
        <v>42241</v>
      </c>
      <c r="C11210" s="74">
        <f>IF(NewCustomer="Yes", IF(COUNTIF($I$2:$I$11,B11210)&gt;0,0,WEEKDAY(B11210,2)),IF(COUNTIF($I$2:$I$21,B11210)&gt;0,0,WEEKDAY(B11210,2)))</f>
        <v>2</v>
      </c>
      <c r="D11210" s="74">
        <f t="shared" si="2"/>
        <v>19</v>
      </c>
      <c r="E11210" s="12">
        <f>IFERROR(VLOOKUP(A11210,'IDAR Meter Data'!$A:$B,2,1),"")</f>
        <v>210</v>
      </c>
      <c r="F11210" s="75">
        <f>IF(CECCZ="CZ03",'Outside Temp'!B11210,IF(CECCZ="CZ04",'Outside Temp'!B11211,IF(CECCZ="CZ12",'Outside Temp'!B11212, IF(CECCZ="CZ13",'Outside Temp'!B11213))))</f>
        <v>59.93333333</v>
      </c>
      <c r="G11210" s="12">
        <f t="shared" si="3"/>
        <v>1</v>
      </c>
    </row>
    <row r="11211" ht="15.75" customHeight="1">
      <c r="A11211" s="13">
        <v>42241.802083333336</v>
      </c>
      <c r="B11211" s="73">
        <f t="shared" si="1"/>
        <v>42241</v>
      </c>
      <c r="C11211" s="74">
        <f>IF(NewCustomer="Yes", IF(COUNTIF($I$2:$I$11,B11211)&gt;0,0,WEEKDAY(B11211,2)),IF(COUNTIF($I$2:$I$21,B11211)&gt;0,0,WEEKDAY(B11211,2)))</f>
        <v>2</v>
      </c>
      <c r="D11211" s="74">
        <f t="shared" si="2"/>
        <v>19</v>
      </c>
      <c r="E11211" s="12">
        <f>IFERROR(VLOOKUP(A11211,'IDAR Meter Data'!$A:$B,2,1),"")</f>
        <v>218</v>
      </c>
      <c r="F11211" s="75">
        <f>IF(CECCZ="CZ03",'Outside Temp'!B11211,IF(CECCZ="CZ04",'Outside Temp'!B11212,IF(CECCZ="CZ12",'Outside Temp'!B11213, IF(CECCZ="CZ13",'Outside Temp'!B11214))))</f>
        <v>59.68333333</v>
      </c>
      <c r="G11211" s="12">
        <f t="shared" si="3"/>
        <v>1</v>
      </c>
    </row>
    <row r="11212" ht="15.75" customHeight="1">
      <c r="A11212" s="13">
        <v>42241.8125</v>
      </c>
      <c r="B11212" s="73">
        <f t="shared" si="1"/>
        <v>42241</v>
      </c>
      <c r="C11212" s="74">
        <f>IF(NewCustomer="Yes", IF(COUNTIF($I$2:$I$11,B11212)&gt;0,0,WEEKDAY(B11212,2)),IF(COUNTIF($I$2:$I$21,B11212)&gt;0,0,WEEKDAY(B11212,2)))</f>
        <v>2</v>
      </c>
      <c r="D11212" s="74">
        <f t="shared" si="2"/>
        <v>19</v>
      </c>
      <c r="E11212" s="12">
        <f>IFERROR(VLOOKUP(A11212,'IDAR Meter Data'!$A:$B,2,1),"")</f>
        <v>213</v>
      </c>
      <c r="F11212" s="75">
        <f>IF(CECCZ="CZ03",'Outside Temp'!B11212,IF(CECCZ="CZ04",'Outside Temp'!B11213,IF(CECCZ="CZ12",'Outside Temp'!B11214, IF(CECCZ="CZ13",'Outside Temp'!B11215))))</f>
        <v>59.43333333</v>
      </c>
      <c r="G11212" s="12">
        <f t="shared" si="3"/>
        <v>1</v>
      </c>
    </row>
    <row r="11213" ht="15.75" customHeight="1">
      <c r="A11213" s="13">
        <v>42241.822916666664</v>
      </c>
      <c r="B11213" s="73">
        <f t="shared" si="1"/>
        <v>42241</v>
      </c>
      <c r="C11213" s="74">
        <f>IF(NewCustomer="Yes", IF(COUNTIF($I$2:$I$11,B11213)&gt;0,0,WEEKDAY(B11213,2)),IF(COUNTIF($I$2:$I$21,B11213)&gt;0,0,WEEKDAY(B11213,2)))</f>
        <v>2</v>
      </c>
      <c r="D11213" s="74">
        <f t="shared" si="2"/>
        <v>19</v>
      </c>
      <c r="E11213" s="12">
        <f>IFERROR(VLOOKUP(A11213,'IDAR Meter Data'!$A:$B,2,1),"")</f>
        <v>210</v>
      </c>
      <c r="F11213" s="75">
        <f>IF(CECCZ="CZ03",'Outside Temp'!B11213,IF(CECCZ="CZ04",'Outside Temp'!B11214,IF(CECCZ="CZ12",'Outside Temp'!B11215, IF(CECCZ="CZ13",'Outside Temp'!B11216))))</f>
        <v>59.18333333</v>
      </c>
      <c r="G11213" s="12">
        <f t="shared" si="3"/>
        <v>1</v>
      </c>
    </row>
    <row r="11214" ht="15.75" customHeight="1">
      <c r="A11214" s="13">
        <v>42241.833333333336</v>
      </c>
      <c r="B11214" s="73">
        <f t="shared" si="1"/>
        <v>42241</v>
      </c>
      <c r="C11214" s="74">
        <f>IF(NewCustomer="Yes", IF(COUNTIF($I$2:$I$11,B11214)&gt;0,0,WEEKDAY(B11214,2)),IF(COUNTIF($I$2:$I$21,B11214)&gt;0,0,WEEKDAY(B11214,2)))</f>
        <v>2</v>
      </c>
      <c r="D11214" s="74">
        <f t="shared" si="2"/>
        <v>20</v>
      </c>
      <c r="E11214" s="12">
        <f>IFERROR(VLOOKUP(A11214,'IDAR Meter Data'!$A:$B,2,1),"")</f>
        <v>205</v>
      </c>
      <c r="F11214" s="75">
        <f>IF(CECCZ="CZ03",'Outside Temp'!B11214,IF(CECCZ="CZ04",'Outside Temp'!B11215,IF(CECCZ="CZ12",'Outside Temp'!B11216, IF(CECCZ="CZ13",'Outside Temp'!B11217))))</f>
        <v>59</v>
      </c>
      <c r="G11214" s="12">
        <f t="shared" si="3"/>
        <v>1</v>
      </c>
    </row>
    <row r="11215" ht="15.75" customHeight="1">
      <c r="A11215" s="13">
        <v>42241.84375</v>
      </c>
      <c r="B11215" s="73">
        <f t="shared" si="1"/>
        <v>42241</v>
      </c>
      <c r="C11215" s="74">
        <f>IF(NewCustomer="Yes", IF(COUNTIF($I$2:$I$11,B11215)&gt;0,0,WEEKDAY(B11215,2)),IF(COUNTIF($I$2:$I$21,B11215)&gt;0,0,WEEKDAY(B11215,2)))</f>
        <v>2</v>
      </c>
      <c r="D11215" s="74">
        <f t="shared" si="2"/>
        <v>20</v>
      </c>
      <c r="E11215" s="12">
        <f>IFERROR(VLOOKUP(A11215,'IDAR Meter Data'!$A:$B,2,1),"")</f>
        <v>221</v>
      </c>
      <c r="F11215" s="75">
        <f>IF(CECCZ="CZ03",'Outside Temp'!B11215,IF(CECCZ="CZ04",'Outside Temp'!B11216,IF(CECCZ="CZ12",'Outside Temp'!B11217, IF(CECCZ="CZ13",'Outside Temp'!B11218))))</f>
        <v>59</v>
      </c>
      <c r="G11215" s="12">
        <f t="shared" si="3"/>
        <v>1</v>
      </c>
    </row>
    <row r="11216" ht="15.75" customHeight="1">
      <c r="A11216" s="13">
        <v>42241.854166666664</v>
      </c>
      <c r="B11216" s="73">
        <f t="shared" si="1"/>
        <v>42241</v>
      </c>
      <c r="C11216" s="74">
        <f>IF(NewCustomer="Yes", IF(COUNTIF($I$2:$I$11,B11216)&gt;0,0,WEEKDAY(B11216,2)),IF(COUNTIF($I$2:$I$21,B11216)&gt;0,0,WEEKDAY(B11216,2)))</f>
        <v>2</v>
      </c>
      <c r="D11216" s="74">
        <f t="shared" si="2"/>
        <v>20</v>
      </c>
      <c r="E11216" s="12">
        <f>IFERROR(VLOOKUP(A11216,'IDAR Meter Data'!$A:$B,2,1),"")</f>
        <v>206</v>
      </c>
      <c r="F11216" s="75">
        <f>IF(CECCZ="CZ03",'Outside Temp'!B11216,IF(CECCZ="CZ04",'Outside Temp'!B11217,IF(CECCZ="CZ12",'Outside Temp'!B11218, IF(CECCZ="CZ13",'Outside Temp'!B11219))))</f>
        <v>59</v>
      </c>
      <c r="G11216" s="12">
        <f t="shared" si="3"/>
        <v>1</v>
      </c>
    </row>
    <row r="11217" ht="15.75" customHeight="1">
      <c r="A11217" s="13">
        <v>42241.864583333336</v>
      </c>
      <c r="B11217" s="73">
        <f t="shared" si="1"/>
        <v>42241</v>
      </c>
      <c r="C11217" s="74">
        <f>IF(NewCustomer="Yes", IF(COUNTIF($I$2:$I$11,B11217)&gt;0,0,WEEKDAY(B11217,2)),IF(COUNTIF($I$2:$I$21,B11217)&gt;0,0,WEEKDAY(B11217,2)))</f>
        <v>2</v>
      </c>
      <c r="D11217" s="74">
        <f t="shared" si="2"/>
        <v>20</v>
      </c>
      <c r="E11217" s="12">
        <f>IFERROR(VLOOKUP(A11217,'IDAR Meter Data'!$A:$B,2,1),"")</f>
        <v>201</v>
      </c>
      <c r="F11217" s="75">
        <f>IF(CECCZ="CZ03",'Outside Temp'!B11217,IF(CECCZ="CZ04",'Outside Temp'!B11218,IF(CECCZ="CZ12",'Outside Temp'!B11219, IF(CECCZ="CZ13",'Outside Temp'!B11220))))</f>
        <v>59</v>
      </c>
      <c r="G11217" s="12">
        <f t="shared" si="3"/>
        <v>1</v>
      </c>
    </row>
    <row r="11218" ht="15.75" customHeight="1">
      <c r="A11218" s="13">
        <v>42241.875</v>
      </c>
      <c r="B11218" s="73">
        <f t="shared" si="1"/>
        <v>42241</v>
      </c>
      <c r="C11218" s="74">
        <f>IF(NewCustomer="Yes", IF(COUNTIF($I$2:$I$11,B11218)&gt;0,0,WEEKDAY(B11218,2)),IF(COUNTIF($I$2:$I$21,B11218)&gt;0,0,WEEKDAY(B11218,2)))</f>
        <v>2</v>
      </c>
      <c r="D11218" s="74">
        <f t="shared" si="2"/>
        <v>21</v>
      </c>
      <c r="E11218" s="12">
        <f>IFERROR(VLOOKUP(A11218,'IDAR Meter Data'!$A:$B,2,1),"")</f>
        <v>205</v>
      </c>
      <c r="F11218" s="75">
        <f>IF(CECCZ="CZ03",'Outside Temp'!B11218,IF(CECCZ="CZ04",'Outside Temp'!B11219,IF(CECCZ="CZ12",'Outside Temp'!B11220, IF(CECCZ="CZ13",'Outside Temp'!B11221))))</f>
        <v>59</v>
      </c>
      <c r="G11218" s="12">
        <f t="shared" si="3"/>
        <v>1</v>
      </c>
    </row>
    <row r="11219" ht="15.75" customHeight="1">
      <c r="A11219" s="13">
        <v>42241.885416666664</v>
      </c>
      <c r="B11219" s="73">
        <f t="shared" si="1"/>
        <v>42241</v>
      </c>
      <c r="C11219" s="74">
        <f>IF(NewCustomer="Yes", IF(COUNTIF($I$2:$I$11,B11219)&gt;0,0,WEEKDAY(B11219,2)),IF(COUNTIF($I$2:$I$21,B11219)&gt;0,0,WEEKDAY(B11219,2)))</f>
        <v>2</v>
      </c>
      <c r="D11219" s="74">
        <f t="shared" si="2"/>
        <v>21</v>
      </c>
      <c r="E11219" s="12">
        <f>IFERROR(VLOOKUP(A11219,'IDAR Meter Data'!$A:$B,2,1),"")</f>
        <v>190</v>
      </c>
      <c r="F11219" s="75">
        <f>IF(CECCZ="CZ03",'Outside Temp'!B11219,IF(CECCZ="CZ04",'Outside Temp'!B11220,IF(CECCZ="CZ12",'Outside Temp'!B11221, IF(CECCZ="CZ13",'Outside Temp'!B11222))))</f>
        <v>59</v>
      </c>
      <c r="G11219" s="12">
        <f t="shared" si="3"/>
        <v>1</v>
      </c>
    </row>
    <row r="11220" ht="15.75" customHeight="1">
      <c r="A11220" s="13">
        <v>42241.895833333336</v>
      </c>
      <c r="B11220" s="73">
        <f t="shared" si="1"/>
        <v>42241</v>
      </c>
      <c r="C11220" s="74">
        <f>IF(NewCustomer="Yes", IF(COUNTIF($I$2:$I$11,B11220)&gt;0,0,WEEKDAY(B11220,2)),IF(COUNTIF($I$2:$I$21,B11220)&gt;0,0,WEEKDAY(B11220,2)))</f>
        <v>2</v>
      </c>
      <c r="D11220" s="74">
        <f t="shared" si="2"/>
        <v>21</v>
      </c>
      <c r="E11220" s="12">
        <f>IFERROR(VLOOKUP(A11220,'IDAR Meter Data'!$A:$B,2,1),"")</f>
        <v>208</v>
      </c>
      <c r="F11220" s="75">
        <f>IF(CECCZ="CZ03",'Outside Temp'!B11220,IF(CECCZ="CZ04",'Outside Temp'!B11221,IF(CECCZ="CZ12",'Outside Temp'!B11222, IF(CECCZ="CZ13",'Outside Temp'!B11223))))</f>
        <v>59</v>
      </c>
      <c r="G11220" s="12">
        <f t="shared" si="3"/>
        <v>1</v>
      </c>
    </row>
    <row r="11221" ht="15.75" customHeight="1">
      <c r="A11221" s="13">
        <v>42241.90625</v>
      </c>
      <c r="B11221" s="73">
        <f t="shared" si="1"/>
        <v>42241</v>
      </c>
      <c r="C11221" s="74">
        <f>IF(NewCustomer="Yes", IF(COUNTIF($I$2:$I$11,B11221)&gt;0,0,WEEKDAY(B11221,2)),IF(COUNTIF($I$2:$I$21,B11221)&gt;0,0,WEEKDAY(B11221,2)))</f>
        <v>2</v>
      </c>
      <c r="D11221" s="74">
        <f t="shared" si="2"/>
        <v>21</v>
      </c>
      <c r="E11221" s="12">
        <f>IFERROR(VLOOKUP(A11221,'IDAR Meter Data'!$A:$B,2,1),"")</f>
        <v>195</v>
      </c>
      <c r="F11221" s="75">
        <f>IF(CECCZ="CZ03",'Outside Temp'!B11221,IF(CECCZ="CZ04",'Outside Temp'!B11222,IF(CECCZ="CZ12",'Outside Temp'!B11223, IF(CECCZ="CZ13",'Outside Temp'!B11224))))</f>
        <v>59</v>
      </c>
      <c r="G11221" s="12">
        <f t="shared" si="3"/>
        <v>1</v>
      </c>
    </row>
    <row r="11222" ht="15.75" customHeight="1">
      <c r="A11222" s="13">
        <v>42241.916666666664</v>
      </c>
      <c r="B11222" s="73">
        <f t="shared" si="1"/>
        <v>42241</v>
      </c>
      <c r="C11222" s="74">
        <f>IF(NewCustomer="Yes", IF(COUNTIF($I$2:$I$11,B11222)&gt;0,0,WEEKDAY(B11222,2)),IF(COUNTIF($I$2:$I$21,B11222)&gt;0,0,WEEKDAY(B11222,2)))</f>
        <v>2</v>
      </c>
      <c r="D11222" s="74">
        <f t="shared" si="2"/>
        <v>22</v>
      </c>
      <c r="E11222" s="12">
        <f>IFERROR(VLOOKUP(A11222,'IDAR Meter Data'!$A:$B,2,1),"")</f>
        <v>186</v>
      </c>
      <c r="F11222" s="75">
        <f>IF(CECCZ="CZ03",'Outside Temp'!B11222,IF(CECCZ="CZ04",'Outside Temp'!B11223,IF(CECCZ="CZ12",'Outside Temp'!B11224, IF(CECCZ="CZ13",'Outside Temp'!B11225))))</f>
        <v>59</v>
      </c>
      <c r="G11222" s="12">
        <f t="shared" si="3"/>
        <v>1</v>
      </c>
    </row>
    <row r="11223" ht="15.75" customHeight="1">
      <c r="A11223" s="13">
        <v>42241.927083333336</v>
      </c>
      <c r="B11223" s="73">
        <f t="shared" si="1"/>
        <v>42241</v>
      </c>
      <c r="C11223" s="74">
        <f>IF(NewCustomer="Yes", IF(COUNTIF($I$2:$I$11,B11223)&gt;0,0,WEEKDAY(B11223,2)),IF(COUNTIF($I$2:$I$21,B11223)&gt;0,0,WEEKDAY(B11223,2)))</f>
        <v>2</v>
      </c>
      <c r="D11223" s="74">
        <f t="shared" si="2"/>
        <v>22</v>
      </c>
      <c r="E11223" s="12">
        <f>IFERROR(VLOOKUP(A11223,'IDAR Meter Data'!$A:$B,2,1),"")</f>
        <v>189</v>
      </c>
      <c r="F11223" s="75">
        <f>IF(CECCZ="CZ03",'Outside Temp'!B11223,IF(CECCZ="CZ04",'Outside Temp'!B11224,IF(CECCZ="CZ12",'Outside Temp'!B11225, IF(CECCZ="CZ13",'Outside Temp'!B11226))))</f>
        <v>59</v>
      </c>
      <c r="G11223" s="12">
        <f t="shared" si="3"/>
        <v>1</v>
      </c>
    </row>
    <row r="11224" ht="15.75" customHeight="1">
      <c r="A11224" s="13">
        <v>42241.9375</v>
      </c>
      <c r="B11224" s="73">
        <f t="shared" si="1"/>
        <v>42241</v>
      </c>
      <c r="C11224" s="74">
        <f>IF(NewCustomer="Yes", IF(COUNTIF($I$2:$I$11,B11224)&gt;0,0,WEEKDAY(B11224,2)),IF(COUNTIF($I$2:$I$21,B11224)&gt;0,0,WEEKDAY(B11224,2)))</f>
        <v>2</v>
      </c>
      <c r="D11224" s="74">
        <f t="shared" si="2"/>
        <v>22</v>
      </c>
      <c r="E11224" s="12">
        <f>IFERROR(VLOOKUP(A11224,'IDAR Meter Data'!$A:$B,2,1),"")</f>
        <v>189</v>
      </c>
      <c r="F11224" s="75">
        <f>IF(CECCZ="CZ03",'Outside Temp'!B11224,IF(CECCZ="CZ04",'Outside Temp'!B11225,IF(CECCZ="CZ12",'Outside Temp'!B11226, IF(CECCZ="CZ13",'Outside Temp'!B11227))))</f>
        <v>59</v>
      </c>
      <c r="G11224" s="12">
        <f t="shared" si="3"/>
        <v>1</v>
      </c>
    </row>
    <row r="11225" ht="15.75" customHeight="1">
      <c r="A11225" s="13">
        <v>42241.947916666664</v>
      </c>
      <c r="B11225" s="73">
        <f t="shared" si="1"/>
        <v>42241</v>
      </c>
      <c r="C11225" s="74">
        <f>IF(NewCustomer="Yes", IF(COUNTIF($I$2:$I$11,B11225)&gt;0,0,WEEKDAY(B11225,2)),IF(COUNTIF($I$2:$I$21,B11225)&gt;0,0,WEEKDAY(B11225,2)))</f>
        <v>2</v>
      </c>
      <c r="D11225" s="74">
        <f t="shared" si="2"/>
        <v>22</v>
      </c>
      <c r="E11225" s="12">
        <f>IFERROR(VLOOKUP(A11225,'IDAR Meter Data'!$A:$B,2,1),"")</f>
        <v>197</v>
      </c>
      <c r="F11225" s="75">
        <f>IF(CECCZ="CZ03",'Outside Temp'!B11225,IF(CECCZ="CZ04",'Outside Temp'!B11226,IF(CECCZ="CZ12",'Outside Temp'!B11227, IF(CECCZ="CZ13",'Outside Temp'!B11228))))</f>
        <v>59</v>
      </c>
      <c r="G11225" s="12">
        <f t="shared" si="3"/>
        <v>1</v>
      </c>
    </row>
    <row r="11226" ht="15.75" customHeight="1">
      <c r="A11226" s="13">
        <v>42241.958333333336</v>
      </c>
      <c r="B11226" s="73">
        <f t="shared" si="1"/>
        <v>42241</v>
      </c>
      <c r="C11226" s="74">
        <f>IF(NewCustomer="Yes", IF(COUNTIF($I$2:$I$11,B11226)&gt;0,0,WEEKDAY(B11226,2)),IF(COUNTIF($I$2:$I$21,B11226)&gt;0,0,WEEKDAY(B11226,2)))</f>
        <v>2</v>
      </c>
      <c r="D11226" s="74">
        <f t="shared" si="2"/>
        <v>23</v>
      </c>
      <c r="E11226" s="12">
        <f>IFERROR(VLOOKUP(A11226,'IDAR Meter Data'!$A:$B,2,1),"")</f>
        <v>185</v>
      </c>
      <c r="F11226" s="75">
        <f>IF(CECCZ="CZ03",'Outside Temp'!B11226,IF(CECCZ="CZ04",'Outside Temp'!B11227,IF(CECCZ="CZ12",'Outside Temp'!B11228, IF(CECCZ="CZ13",'Outside Temp'!B11229))))</f>
        <v>59</v>
      </c>
      <c r="G11226" s="12">
        <f t="shared" si="3"/>
        <v>1</v>
      </c>
    </row>
    <row r="11227" ht="15.75" customHeight="1">
      <c r="A11227" s="13">
        <v>42241.96875</v>
      </c>
      <c r="B11227" s="73">
        <f t="shared" si="1"/>
        <v>42241</v>
      </c>
      <c r="C11227" s="74">
        <f>IF(NewCustomer="Yes", IF(COUNTIF($I$2:$I$11,B11227)&gt;0,0,WEEKDAY(B11227,2)),IF(COUNTIF($I$2:$I$21,B11227)&gt;0,0,WEEKDAY(B11227,2)))</f>
        <v>2</v>
      </c>
      <c r="D11227" s="74">
        <f t="shared" si="2"/>
        <v>23</v>
      </c>
      <c r="E11227" s="12">
        <f>IFERROR(VLOOKUP(A11227,'IDAR Meter Data'!$A:$B,2,1),"")</f>
        <v>181</v>
      </c>
      <c r="F11227" s="75">
        <f>IF(CECCZ="CZ03",'Outside Temp'!B11227,IF(CECCZ="CZ04",'Outside Temp'!B11228,IF(CECCZ="CZ12",'Outside Temp'!B11229, IF(CECCZ="CZ13",'Outside Temp'!B11230))))</f>
        <v>59</v>
      </c>
      <c r="G11227" s="12">
        <f t="shared" si="3"/>
        <v>1</v>
      </c>
    </row>
    <row r="11228" ht="15.75" customHeight="1">
      <c r="A11228" s="13">
        <v>42241.979166666664</v>
      </c>
      <c r="B11228" s="73">
        <f t="shared" si="1"/>
        <v>42241</v>
      </c>
      <c r="C11228" s="74">
        <f>IF(NewCustomer="Yes", IF(COUNTIF($I$2:$I$11,B11228)&gt;0,0,WEEKDAY(B11228,2)),IF(COUNTIF($I$2:$I$21,B11228)&gt;0,0,WEEKDAY(B11228,2)))</f>
        <v>2</v>
      </c>
      <c r="D11228" s="74">
        <f t="shared" si="2"/>
        <v>23</v>
      </c>
      <c r="E11228" s="12">
        <f>IFERROR(VLOOKUP(A11228,'IDAR Meter Data'!$A:$B,2,1),"")</f>
        <v>169</v>
      </c>
      <c r="F11228" s="75">
        <f>IF(CECCZ="CZ03",'Outside Temp'!B11228,IF(CECCZ="CZ04",'Outside Temp'!B11229,IF(CECCZ="CZ12",'Outside Temp'!B11230, IF(CECCZ="CZ13",'Outside Temp'!B11231))))</f>
        <v>59</v>
      </c>
      <c r="G11228" s="12">
        <f t="shared" si="3"/>
        <v>1</v>
      </c>
    </row>
    <row r="11229" ht="15.75" customHeight="1">
      <c r="A11229" s="13">
        <v>42241.989583333336</v>
      </c>
      <c r="B11229" s="73">
        <f t="shared" si="1"/>
        <v>42241</v>
      </c>
      <c r="C11229" s="74">
        <f>IF(NewCustomer="Yes", IF(COUNTIF($I$2:$I$11,B11229)&gt;0,0,WEEKDAY(B11229,2)),IF(COUNTIF($I$2:$I$21,B11229)&gt;0,0,WEEKDAY(B11229,2)))</f>
        <v>2</v>
      </c>
      <c r="D11229" s="74">
        <f t="shared" si="2"/>
        <v>23</v>
      </c>
      <c r="E11229" s="12">
        <f>IFERROR(VLOOKUP(A11229,'IDAR Meter Data'!$A:$B,2,1),"")</f>
        <v>172</v>
      </c>
      <c r="F11229" s="75">
        <f>IF(CECCZ="CZ03",'Outside Temp'!B11229,IF(CECCZ="CZ04",'Outside Temp'!B11230,IF(CECCZ="CZ12",'Outside Temp'!B11231, IF(CECCZ="CZ13",'Outside Temp'!B11232))))</f>
        <v>59</v>
      </c>
      <c r="G11229" s="12">
        <f t="shared" si="3"/>
        <v>1</v>
      </c>
    </row>
    <row r="11230" ht="15.75" customHeight="1">
      <c r="A11230" s="13">
        <v>42242.0</v>
      </c>
      <c r="B11230" s="73">
        <f t="shared" si="1"/>
        <v>42242</v>
      </c>
      <c r="C11230" s="74">
        <f>IF(NewCustomer="Yes", IF(COUNTIF($I$2:$I$11,B11230)&gt;0,0,WEEKDAY(B11230,2)),IF(COUNTIF($I$2:$I$21,B11230)&gt;0,0,WEEKDAY(B11230,2)))</f>
        <v>3</v>
      </c>
      <c r="D11230" s="74">
        <f t="shared" si="2"/>
        <v>0</v>
      </c>
      <c r="E11230" s="12">
        <f>IFERROR(VLOOKUP(A11230,'IDAR Meter Data'!$A:$B,2,1),"")</f>
        <v>186</v>
      </c>
      <c r="F11230" s="75">
        <f>IF(CECCZ="CZ03",'Outside Temp'!B11230,IF(CECCZ="CZ04",'Outside Temp'!B11231,IF(CECCZ="CZ12",'Outside Temp'!B11232, IF(CECCZ="CZ13",'Outside Temp'!B11233))))</f>
        <v>59</v>
      </c>
      <c r="G11230" s="12">
        <f t="shared" si="3"/>
        <v>1</v>
      </c>
    </row>
    <row r="11231" ht="15.75" customHeight="1">
      <c r="A11231" s="13">
        <v>42242.010416666664</v>
      </c>
      <c r="B11231" s="73">
        <f t="shared" si="1"/>
        <v>42242</v>
      </c>
      <c r="C11231" s="74">
        <f>IF(NewCustomer="Yes", IF(COUNTIF($I$2:$I$11,B11231)&gt;0,0,WEEKDAY(B11231,2)),IF(COUNTIF($I$2:$I$21,B11231)&gt;0,0,WEEKDAY(B11231,2)))</f>
        <v>3</v>
      </c>
      <c r="D11231" s="74">
        <f t="shared" si="2"/>
        <v>0</v>
      </c>
      <c r="E11231" s="12">
        <f>IFERROR(VLOOKUP(A11231,'IDAR Meter Data'!$A:$B,2,1),"")</f>
        <v>171</v>
      </c>
      <c r="F11231" s="75">
        <f>IF(CECCZ="CZ03",'Outside Temp'!B11231,IF(CECCZ="CZ04",'Outside Temp'!B11232,IF(CECCZ="CZ12",'Outside Temp'!B11233, IF(CECCZ="CZ13",'Outside Temp'!B11234))))</f>
        <v>59</v>
      </c>
      <c r="G11231" s="12">
        <f t="shared" si="3"/>
        <v>1</v>
      </c>
    </row>
    <row r="11232" ht="15.75" customHeight="1">
      <c r="A11232" s="13">
        <v>42242.020833333336</v>
      </c>
      <c r="B11232" s="73">
        <f t="shared" si="1"/>
        <v>42242</v>
      </c>
      <c r="C11232" s="74">
        <f>IF(NewCustomer="Yes", IF(COUNTIF($I$2:$I$11,B11232)&gt;0,0,WEEKDAY(B11232,2)),IF(COUNTIF($I$2:$I$21,B11232)&gt;0,0,WEEKDAY(B11232,2)))</f>
        <v>3</v>
      </c>
      <c r="D11232" s="74">
        <f t="shared" si="2"/>
        <v>0</v>
      </c>
      <c r="E11232" s="12">
        <f>IFERROR(VLOOKUP(A11232,'IDAR Meter Data'!$A:$B,2,1),"")</f>
        <v>167</v>
      </c>
      <c r="F11232" s="75">
        <f>IF(CECCZ="CZ03",'Outside Temp'!B11232,IF(CECCZ="CZ04",'Outside Temp'!B11233,IF(CECCZ="CZ12",'Outside Temp'!B11234, IF(CECCZ="CZ13",'Outside Temp'!B11235))))</f>
        <v>59</v>
      </c>
      <c r="G11232" s="12">
        <f t="shared" si="3"/>
        <v>1</v>
      </c>
    </row>
    <row r="11233" ht="15.75" customHeight="1">
      <c r="A11233" s="13">
        <v>42242.03125</v>
      </c>
      <c r="B11233" s="73">
        <f t="shared" si="1"/>
        <v>42242</v>
      </c>
      <c r="C11233" s="74">
        <f>IF(NewCustomer="Yes", IF(COUNTIF($I$2:$I$11,B11233)&gt;0,0,WEEKDAY(B11233,2)),IF(COUNTIF($I$2:$I$21,B11233)&gt;0,0,WEEKDAY(B11233,2)))</f>
        <v>3</v>
      </c>
      <c r="D11233" s="74">
        <f t="shared" si="2"/>
        <v>0</v>
      </c>
      <c r="E11233" s="12">
        <f>IFERROR(VLOOKUP(A11233,'IDAR Meter Data'!$A:$B,2,1),"")</f>
        <v>167</v>
      </c>
      <c r="F11233" s="75">
        <f>IF(CECCZ="CZ03",'Outside Temp'!B11233,IF(CECCZ="CZ04",'Outside Temp'!B11234,IF(CECCZ="CZ12",'Outside Temp'!B11235, IF(CECCZ="CZ13",'Outside Temp'!B11236))))</f>
        <v>59</v>
      </c>
      <c r="G11233" s="12">
        <f t="shared" si="3"/>
        <v>1</v>
      </c>
    </row>
    <row r="11234" ht="15.75" customHeight="1">
      <c r="A11234" s="13">
        <v>42242.041666666664</v>
      </c>
      <c r="B11234" s="73">
        <f t="shared" si="1"/>
        <v>42242</v>
      </c>
      <c r="C11234" s="74">
        <f>IF(NewCustomer="Yes", IF(COUNTIF($I$2:$I$11,B11234)&gt;0,0,WEEKDAY(B11234,2)),IF(COUNTIF($I$2:$I$21,B11234)&gt;0,0,WEEKDAY(B11234,2)))</f>
        <v>3</v>
      </c>
      <c r="D11234" s="74">
        <f t="shared" si="2"/>
        <v>1</v>
      </c>
      <c r="E11234" s="12">
        <f>IFERROR(VLOOKUP(A11234,'IDAR Meter Data'!$A:$B,2,1),"")</f>
        <v>185</v>
      </c>
      <c r="F11234" s="75">
        <f>IF(CECCZ="CZ03",'Outside Temp'!B11234,IF(CECCZ="CZ04",'Outside Temp'!B11235,IF(CECCZ="CZ12",'Outside Temp'!B11236, IF(CECCZ="CZ13",'Outside Temp'!B11237))))</f>
        <v>58.93333333</v>
      </c>
      <c r="G11234" s="12">
        <f t="shared" si="3"/>
        <v>1</v>
      </c>
    </row>
    <row r="11235" ht="15.75" customHeight="1">
      <c r="A11235" s="13">
        <v>42242.052083333336</v>
      </c>
      <c r="B11235" s="73">
        <f t="shared" si="1"/>
        <v>42242</v>
      </c>
      <c r="C11235" s="74">
        <f>IF(NewCustomer="Yes", IF(COUNTIF($I$2:$I$11,B11235)&gt;0,0,WEEKDAY(B11235,2)),IF(COUNTIF($I$2:$I$21,B11235)&gt;0,0,WEEKDAY(B11235,2)))</f>
        <v>3</v>
      </c>
      <c r="D11235" s="74">
        <f t="shared" si="2"/>
        <v>1</v>
      </c>
      <c r="E11235" s="12">
        <f>IFERROR(VLOOKUP(A11235,'IDAR Meter Data'!$A:$B,2,1),"")</f>
        <v>169</v>
      </c>
      <c r="F11235" s="75">
        <f>IF(CECCZ="CZ03",'Outside Temp'!B11235,IF(CECCZ="CZ04",'Outside Temp'!B11236,IF(CECCZ="CZ12",'Outside Temp'!B11237, IF(CECCZ="CZ13",'Outside Temp'!B11238))))</f>
        <v>58.68333333</v>
      </c>
      <c r="G11235" s="12">
        <f t="shared" si="3"/>
        <v>1</v>
      </c>
    </row>
    <row r="11236" ht="15.75" customHeight="1">
      <c r="A11236" s="13">
        <v>42242.0625</v>
      </c>
      <c r="B11236" s="73">
        <f t="shared" si="1"/>
        <v>42242</v>
      </c>
      <c r="C11236" s="74">
        <f>IF(NewCustomer="Yes", IF(COUNTIF($I$2:$I$11,B11236)&gt;0,0,WEEKDAY(B11236,2)),IF(COUNTIF($I$2:$I$21,B11236)&gt;0,0,WEEKDAY(B11236,2)))</f>
        <v>3</v>
      </c>
      <c r="D11236" s="74">
        <f t="shared" si="2"/>
        <v>1</v>
      </c>
      <c r="E11236" s="12">
        <f>IFERROR(VLOOKUP(A11236,'IDAR Meter Data'!$A:$B,2,1),"")</f>
        <v>164</v>
      </c>
      <c r="F11236" s="75">
        <f>IF(CECCZ="CZ03",'Outside Temp'!B11236,IF(CECCZ="CZ04",'Outside Temp'!B11237,IF(CECCZ="CZ12",'Outside Temp'!B11238, IF(CECCZ="CZ13",'Outside Temp'!B11239))))</f>
        <v>58.43333333</v>
      </c>
      <c r="G11236" s="12">
        <f t="shared" si="3"/>
        <v>1</v>
      </c>
    </row>
    <row r="11237" ht="15.75" customHeight="1">
      <c r="A11237" s="13">
        <v>42242.072916666664</v>
      </c>
      <c r="B11237" s="73">
        <f t="shared" si="1"/>
        <v>42242</v>
      </c>
      <c r="C11237" s="74">
        <f>IF(NewCustomer="Yes", IF(COUNTIF($I$2:$I$11,B11237)&gt;0,0,WEEKDAY(B11237,2)),IF(COUNTIF($I$2:$I$21,B11237)&gt;0,0,WEEKDAY(B11237,2)))</f>
        <v>3</v>
      </c>
      <c r="D11237" s="74">
        <f t="shared" si="2"/>
        <v>1</v>
      </c>
      <c r="E11237" s="12">
        <f>IFERROR(VLOOKUP(A11237,'IDAR Meter Data'!$A:$B,2,1),"")</f>
        <v>170</v>
      </c>
      <c r="F11237" s="75">
        <f>IF(CECCZ="CZ03",'Outside Temp'!B11237,IF(CECCZ="CZ04",'Outside Temp'!B11238,IF(CECCZ="CZ12",'Outside Temp'!B11239, IF(CECCZ="CZ13",'Outside Temp'!B11240))))</f>
        <v>58.18333333</v>
      </c>
      <c r="G11237" s="12">
        <f t="shared" si="3"/>
        <v>1</v>
      </c>
    </row>
    <row r="11238" ht="15.75" customHeight="1">
      <c r="A11238" s="13">
        <v>42242.083333333336</v>
      </c>
      <c r="B11238" s="73">
        <f t="shared" si="1"/>
        <v>42242</v>
      </c>
      <c r="C11238" s="74">
        <f>IF(NewCustomer="Yes", IF(COUNTIF($I$2:$I$11,B11238)&gt;0,0,WEEKDAY(B11238,2)),IF(COUNTIF($I$2:$I$21,B11238)&gt;0,0,WEEKDAY(B11238,2)))</f>
        <v>3</v>
      </c>
      <c r="D11238" s="74">
        <f t="shared" si="2"/>
        <v>2</v>
      </c>
      <c r="E11238" s="12">
        <f>IFERROR(VLOOKUP(A11238,'IDAR Meter Data'!$A:$B,2,1),"")</f>
        <v>162</v>
      </c>
      <c r="F11238" s="75">
        <f>IF(CECCZ="CZ03",'Outside Temp'!B11238,IF(CECCZ="CZ04",'Outside Temp'!B11239,IF(CECCZ="CZ12",'Outside Temp'!B11240, IF(CECCZ="CZ13",'Outside Temp'!B11241))))</f>
        <v>58</v>
      </c>
      <c r="G11238" s="12">
        <f t="shared" si="3"/>
        <v>1</v>
      </c>
    </row>
    <row r="11239" ht="15.75" customHeight="1">
      <c r="A11239" s="13">
        <v>42242.09375</v>
      </c>
      <c r="B11239" s="73">
        <f t="shared" si="1"/>
        <v>42242</v>
      </c>
      <c r="C11239" s="74">
        <f>IF(NewCustomer="Yes", IF(COUNTIF($I$2:$I$11,B11239)&gt;0,0,WEEKDAY(B11239,2)),IF(COUNTIF($I$2:$I$21,B11239)&gt;0,0,WEEKDAY(B11239,2)))</f>
        <v>3</v>
      </c>
      <c r="D11239" s="74">
        <f t="shared" si="2"/>
        <v>2</v>
      </c>
      <c r="E11239" s="12">
        <f>IFERROR(VLOOKUP(A11239,'IDAR Meter Data'!$A:$B,2,1),"")</f>
        <v>154</v>
      </c>
      <c r="F11239" s="75">
        <f>IF(CECCZ="CZ03",'Outside Temp'!B11239,IF(CECCZ="CZ04",'Outside Temp'!B11240,IF(CECCZ="CZ12",'Outside Temp'!B11241, IF(CECCZ="CZ13",'Outside Temp'!B11242))))</f>
        <v>58</v>
      </c>
      <c r="G11239" s="12">
        <f t="shared" si="3"/>
        <v>1</v>
      </c>
    </row>
    <row r="11240" ht="15.75" customHeight="1">
      <c r="A11240" s="13">
        <v>42242.104166666664</v>
      </c>
      <c r="B11240" s="73">
        <f t="shared" si="1"/>
        <v>42242</v>
      </c>
      <c r="C11240" s="74">
        <f>IF(NewCustomer="Yes", IF(COUNTIF($I$2:$I$11,B11240)&gt;0,0,WEEKDAY(B11240,2)),IF(COUNTIF($I$2:$I$21,B11240)&gt;0,0,WEEKDAY(B11240,2)))</f>
        <v>3</v>
      </c>
      <c r="D11240" s="74">
        <f t="shared" si="2"/>
        <v>2</v>
      </c>
      <c r="E11240" s="12">
        <f>IFERROR(VLOOKUP(A11240,'IDAR Meter Data'!$A:$B,2,1),"")</f>
        <v>158</v>
      </c>
      <c r="F11240" s="75">
        <f>IF(CECCZ="CZ03",'Outside Temp'!B11240,IF(CECCZ="CZ04",'Outside Temp'!B11241,IF(CECCZ="CZ12",'Outside Temp'!B11242, IF(CECCZ="CZ13",'Outside Temp'!B11243))))</f>
        <v>58</v>
      </c>
      <c r="G11240" s="12">
        <f t="shared" si="3"/>
        <v>1</v>
      </c>
    </row>
    <row r="11241" ht="15.75" customHeight="1">
      <c r="A11241" s="13">
        <v>42242.114583333336</v>
      </c>
      <c r="B11241" s="73">
        <f t="shared" si="1"/>
        <v>42242</v>
      </c>
      <c r="C11241" s="74">
        <f>IF(NewCustomer="Yes", IF(COUNTIF($I$2:$I$11,B11241)&gt;0,0,WEEKDAY(B11241,2)),IF(COUNTIF($I$2:$I$21,B11241)&gt;0,0,WEEKDAY(B11241,2)))</f>
        <v>3</v>
      </c>
      <c r="D11241" s="74">
        <f t="shared" si="2"/>
        <v>2</v>
      </c>
      <c r="E11241" s="12">
        <f>IFERROR(VLOOKUP(A11241,'IDAR Meter Data'!$A:$B,2,1),"")</f>
        <v>162</v>
      </c>
      <c r="F11241" s="75">
        <f>IF(CECCZ="CZ03",'Outside Temp'!B11241,IF(CECCZ="CZ04",'Outside Temp'!B11242,IF(CECCZ="CZ12",'Outside Temp'!B11243, IF(CECCZ="CZ13",'Outside Temp'!B11244))))</f>
        <v>58</v>
      </c>
      <c r="G11241" s="12">
        <f t="shared" si="3"/>
        <v>1</v>
      </c>
    </row>
    <row r="11242" ht="15.75" customHeight="1">
      <c r="A11242" s="13">
        <v>42242.125</v>
      </c>
      <c r="B11242" s="73">
        <f t="shared" si="1"/>
        <v>42242</v>
      </c>
      <c r="C11242" s="74">
        <f>IF(NewCustomer="Yes", IF(COUNTIF($I$2:$I$11,B11242)&gt;0,0,WEEKDAY(B11242,2)),IF(COUNTIF($I$2:$I$21,B11242)&gt;0,0,WEEKDAY(B11242,2)))</f>
        <v>3</v>
      </c>
      <c r="D11242" s="74">
        <f t="shared" si="2"/>
        <v>3</v>
      </c>
      <c r="E11242" s="12">
        <f>IFERROR(VLOOKUP(A11242,'IDAR Meter Data'!$A:$B,2,1),"")</f>
        <v>171</v>
      </c>
      <c r="F11242" s="75">
        <f>IF(CECCZ="CZ03",'Outside Temp'!B11242,IF(CECCZ="CZ04",'Outside Temp'!B11243,IF(CECCZ="CZ12",'Outside Temp'!B11244, IF(CECCZ="CZ13",'Outside Temp'!B11245))))</f>
        <v>58</v>
      </c>
      <c r="G11242" s="12">
        <f t="shared" si="3"/>
        <v>1</v>
      </c>
    </row>
    <row r="11243" ht="15.75" customHeight="1">
      <c r="A11243" s="13">
        <v>42242.135416666664</v>
      </c>
      <c r="B11243" s="73">
        <f t="shared" si="1"/>
        <v>42242</v>
      </c>
      <c r="C11243" s="74">
        <f>IF(NewCustomer="Yes", IF(COUNTIF($I$2:$I$11,B11243)&gt;0,0,WEEKDAY(B11243,2)),IF(COUNTIF($I$2:$I$21,B11243)&gt;0,0,WEEKDAY(B11243,2)))</f>
        <v>3</v>
      </c>
      <c r="D11243" s="74">
        <f t="shared" si="2"/>
        <v>3</v>
      </c>
      <c r="E11243" s="12">
        <f>IFERROR(VLOOKUP(A11243,'IDAR Meter Data'!$A:$B,2,1),"")</f>
        <v>163</v>
      </c>
      <c r="F11243" s="75">
        <f>IF(CECCZ="CZ03",'Outside Temp'!B11243,IF(CECCZ="CZ04",'Outside Temp'!B11244,IF(CECCZ="CZ12",'Outside Temp'!B11245, IF(CECCZ="CZ13",'Outside Temp'!B11246))))</f>
        <v>58</v>
      </c>
      <c r="G11243" s="12">
        <f t="shared" si="3"/>
        <v>1</v>
      </c>
    </row>
    <row r="11244" ht="15.75" customHeight="1">
      <c r="A11244" s="13">
        <v>42242.145833333336</v>
      </c>
      <c r="B11244" s="73">
        <f t="shared" si="1"/>
        <v>42242</v>
      </c>
      <c r="C11244" s="74">
        <f>IF(NewCustomer="Yes", IF(COUNTIF($I$2:$I$11,B11244)&gt;0,0,WEEKDAY(B11244,2)),IF(COUNTIF($I$2:$I$21,B11244)&gt;0,0,WEEKDAY(B11244,2)))</f>
        <v>3</v>
      </c>
      <c r="D11244" s="74">
        <f t="shared" si="2"/>
        <v>3</v>
      </c>
      <c r="E11244" s="12">
        <f>IFERROR(VLOOKUP(A11244,'IDAR Meter Data'!$A:$B,2,1),"")</f>
        <v>158</v>
      </c>
      <c r="F11244" s="75">
        <f>IF(CECCZ="CZ03",'Outside Temp'!B11244,IF(CECCZ="CZ04",'Outside Temp'!B11245,IF(CECCZ="CZ12",'Outside Temp'!B11246, IF(CECCZ="CZ13",'Outside Temp'!B11247))))</f>
        <v>58</v>
      </c>
      <c r="G11244" s="12">
        <f t="shared" si="3"/>
        <v>1</v>
      </c>
    </row>
    <row r="11245" ht="15.75" customHeight="1">
      <c r="A11245" s="13">
        <v>42242.15625</v>
      </c>
      <c r="B11245" s="73">
        <f t="shared" si="1"/>
        <v>42242</v>
      </c>
      <c r="C11245" s="74">
        <f>IF(NewCustomer="Yes", IF(COUNTIF($I$2:$I$11,B11245)&gt;0,0,WEEKDAY(B11245,2)),IF(COUNTIF($I$2:$I$21,B11245)&gt;0,0,WEEKDAY(B11245,2)))</f>
        <v>3</v>
      </c>
      <c r="D11245" s="74">
        <f t="shared" si="2"/>
        <v>3</v>
      </c>
      <c r="E11245" s="12">
        <f>IFERROR(VLOOKUP(A11245,'IDAR Meter Data'!$A:$B,2,1),"")</f>
        <v>157</v>
      </c>
      <c r="F11245" s="75">
        <f>IF(CECCZ="CZ03",'Outside Temp'!B11245,IF(CECCZ="CZ04",'Outside Temp'!B11246,IF(CECCZ="CZ12",'Outside Temp'!B11247, IF(CECCZ="CZ13",'Outside Temp'!B11248))))</f>
        <v>58</v>
      </c>
      <c r="G11245" s="12">
        <f t="shared" si="3"/>
        <v>1</v>
      </c>
    </row>
    <row r="11246" ht="15.75" customHeight="1">
      <c r="A11246" s="13">
        <v>42242.166666666664</v>
      </c>
      <c r="B11246" s="73">
        <f t="shared" si="1"/>
        <v>42242</v>
      </c>
      <c r="C11246" s="74">
        <f>IF(NewCustomer="Yes", IF(COUNTIF($I$2:$I$11,B11246)&gt;0,0,WEEKDAY(B11246,2)),IF(COUNTIF($I$2:$I$21,B11246)&gt;0,0,WEEKDAY(B11246,2)))</f>
        <v>3</v>
      </c>
      <c r="D11246" s="74">
        <f t="shared" si="2"/>
        <v>4</v>
      </c>
      <c r="E11246" s="12">
        <f>IFERROR(VLOOKUP(A11246,'IDAR Meter Data'!$A:$B,2,1),"")</f>
        <v>169</v>
      </c>
      <c r="F11246" s="75">
        <f>IF(CECCZ="CZ03",'Outside Temp'!B11246,IF(CECCZ="CZ04",'Outside Temp'!B11247,IF(CECCZ="CZ12",'Outside Temp'!B11248, IF(CECCZ="CZ13",'Outside Temp'!B11249))))</f>
        <v>58</v>
      </c>
      <c r="G11246" s="12">
        <f t="shared" si="3"/>
        <v>1</v>
      </c>
    </row>
    <row r="11247" ht="15.75" customHeight="1">
      <c r="A11247" s="13">
        <v>42242.177083333336</v>
      </c>
      <c r="B11247" s="73">
        <f t="shared" si="1"/>
        <v>42242</v>
      </c>
      <c r="C11247" s="74">
        <f>IF(NewCustomer="Yes", IF(COUNTIF($I$2:$I$11,B11247)&gt;0,0,WEEKDAY(B11247,2)),IF(COUNTIF($I$2:$I$21,B11247)&gt;0,0,WEEKDAY(B11247,2)))</f>
        <v>3</v>
      </c>
      <c r="D11247" s="74">
        <f t="shared" si="2"/>
        <v>4</v>
      </c>
      <c r="E11247" s="12">
        <f>IFERROR(VLOOKUP(A11247,'IDAR Meter Data'!$A:$B,2,1),"")</f>
        <v>169</v>
      </c>
      <c r="F11247" s="75">
        <f>IF(CECCZ="CZ03",'Outside Temp'!B11247,IF(CECCZ="CZ04",'Outside Temp'!B11248,IF(CECCZ="CZ12",'Outside Temp'!B11249, IF(CECCZ="CZ13",'Outside Temp'!B11250))))</f>
        <v>58</v>
      </c>
      <c r="G11247" s="12">
        <f t="shared" si="3"/>
        <v>1</v>
      </c>
    </row>
    <row r="11248" ht="15.75" customHeight="1">
      <c r="A11248" s="13">
        <v>42242.1875</v>
      </c>
      <c r="B11248" s="73">
        <f t="shared" si="1"/>
        <v>42242</v>
      </c>
      <c r="C11248" s="74">
        <f>IF(NewCustomer="Yes", IF(COUNTIF($I$2:$I$11,B11248)&gt;0,0,WEEKDAY(B11248,2)),IF(COUNTIF($I$2:$I$21,B11248)&gt;0,0,WEEKDAY(B11248,2)))</f>
        <v>3</v>
      </c>
      <c r="D11248" s="74">
        <f t="shared" si="2"/>
        <v>4</v>
      </c>
      <c r="E11248" s="12">
        <f>IFERROR(VLOOKUP(A11248,'IDAR Meter Data'!$A:$B,2,1),"")</f>
        <v>153</v>
      </c>
      <c r="F11248" s="75">
        <f>IF(CECCZ="CZ03",'Outside Temp'!B11248,IF(CECCZ="CZ04",'Outside Temp'!B11249,IF(CECCZ="CZ12",'Outside Temp'!B11250, IF(CECCZ="CZ13",'Outside Temp'!B11251))))</f>
        <v>58</v>
      </c>
      <c r="G11248" s="12">
        <f t="shared" si="3"/>
        <v>1</v>
      </c>
    </row>
    <row r="11249" ht="15.75" customHeight="1">
      <c r="A11249" s="13">
        <v>42242.197916666664</v>
      </c>
      <c r="B11249" s="73">
        <f t="shared" si="1"/>
        <v>42242</v>
      </c>
      <c r="C11249" s="74">
        <f>IF(NewCustomer="Yes", IF(COUNTIF($I$2:$I$11,B11249)&gt;0,0,WEEKDAY(B11249,2)),IF(COUNTIF($I$2:$I$21,B11249)&gt;0,0,WEEKDAY(B11249,2)))</f>
        <v>3</v>
      </c>
      <c r="D11249" s="74">
        <f t="shared" si="2"/>
        <v>4</v>
      </c>
      <c r="E11249" s="12">
        <f>IFERROR(VLOOKUP(A11249,'IDAR Meter Data'!$A:$B,2,1),"")</f>
        <v>155</v>
      </c>
      <c r="F11249" s="75">
        <f>IF(CECCZ="CZ03",'Outside Temp'!B11249,IF(CECCZ="CZ04",'Outside Temp'!B11250,IF(CECCZ="CZ12",'Outside Temp'!B11251, IF(CECCZ="CZ13",'Outside Temp'!B11252))))</f>
        <v>58</v>
      </c>
      <c r="G11249" s="12">
        <f t="shared" si="3"/>
        <v>1</v>
      </c>
    </row>
    <row r="11250" ht="15.75" customHeight="1">
      <c r="A11250" s="13">
        <v>42242.208333333336</v>
      </c>
      <c r="B11250" s="73">
        <f t="shared" si="1"/>
        <v>42242</v>
      </c>
      <c r="C11250" s="74">
        <f>IF(NewCustomer="Yes", IF(COUNTIF($I$2:$I$11,B11250)&gt;0,0,WEEKDAY(B11250,2)),IF(COUNTIF($I$2:$I$21,B11250)&gt;0,0,WEEKDAY(B11250,2)))</f>
        <v>3</v>
      </c>
      <c r="D11250" s="74">
        <f t="shared" si="2"/>
        <v>5</v>
      </c>
      <c r="E11250" s="12">
        <f>IFERROR(VLOOKUP(A11250,'IDAR Meter Data'!$A:$B,2,1),"")</f>
        <v>165</v>
      </c>
      <c r="F11250" s="75">
        <f>IF(CECCZ="CZ03",'Outside Temp'!B11250,IF(CECCZ="CZ04",'Outside Temp'!B11251,IF(CECCZ="CZ12",'Outside Temp'!B11252, IF(CECCZ="CZ13",'Outside Temp'!B11253))))</f>
        <v>58.06666667</v>
      </c>
      <c r="G11250" s="12">
        <f t="shared" si="3"/>
        <v>1</v>
      </c>
    </row>
    <row r="11251" ht="15.75" customHeight="1">
      <c r="A11251" s="13">
        <v>42242.21875</v>
      </c>
      <c r="B11251" s="73">
        <f t="shared" si="1"/>
        <v>42242</v>
      </c>
      <c r="C11251" s="74">
        <f>IF(NewCustomer="Yes", IF(COUNTIF($I$2:$I$11,B11251)&gt;0,0,WEEKDAY(B11251,2)),IF(COUNTIF($I$2:$I$21,B11251)&gt;0,0,WEEKDAY(B11251,2)))</f>
        <v>3</v>
      </c>
      <c r="D11251" s="74">
        <f t="shared" si="2"/>
        <v>5</v>
      </c>
      <c r="E11251" s="12">
        <f>IFERROR(VLOOKUP(A11251,'IDAR Meter Data'!$A:$B,2,1),"")</f>
        <v>163</v>
      </c>
      <c r="F11251" s="75">
        <f>IF(CECCZ="CZ03",'Outside Temp'!B11251,IF(CECCZ="CZ04",'Outside Temp'!B11252,IF(CECCZ="CZ12",'Outside Temp'!B11253, IF(CECCZ="CZ13",'Outside Temp'!B11254))))</f>
        <v>58.31666667</v>
      </c>
      <c r="G11251" s="12">
        <f t="shared" si="3"/>
        <v>1</v>
      </c>
    </row>
    <row r="11252" ht="15.75" customHeight="1">
      <c r="A11252" s="13">
        <v>42242.229166666664</v>
      </c>
      <c r="B11252" s="73">
        <f t="shared" si="1"/>
        <v>42242</v>
      </c>
      <c r="C11252" s="74">
        <f>IF(NewCustomer="Yes", IF(COUNTIF($I$2:$I$11,B11252)&gt;0,0,WEEKDAY(B11252,2)),IF(COUNTIF($I$2:$I$21,B11252)&gt;0,0,WEEKDAY(B11252,2)))</f>
        <v>3</v>
      </c>
      <c r="D11252" s="74">
        <f t="shared" si="2"/>
        <v>5</v>
      </c>
      <c r="E11252" s="12">
        <f>IFERROR(VLOOKUP(A11252,'IDAR Meter Data'!$A:$B,2,1),"")</f>
        <v>158</v>
      </c>
      <c r="F11252" s="75">
        <f>IF(CECCZ="CZ03",'Outside Temp'!B11252,IF(CECCZ="CZ04",'Outside Temp'!B11253,IF(CECCZ="CZ12",'Outside Temp'!B11254, IF(CECCZ="CZ13",'Outside Temp'!B11255))))</f>
        <v>58.56666667</v>
      </c>
      <c r="G11252" s="12">
        <f t="shared" si="3"/>
        <v>1</v>
      </c>
    </row>
    <row r="11253" ht="15.75" customHeight="1">
      <c r="A11253" s="13">
        <v>42242.239583333336</v>
      </c>
      <c r="B11253" s="73">
        <f t="shared" si="1"/>
        <v>42242</v>
      </c>
      <c r="C11253" s="74">
        <f>IF(NewCustomer="Yes", IF(COUNTIF($I$2:$I$11,B11253)&gt;0,0,WEEKDAY(B11253,2)),IF(COUNTIF($I$2:$I$21,B11253)&gt;0,0,WEEKDAY(B11253,2)))</f>
        <v>3</v>
      </c>
      <c r="D11253" s="74">
        <f t="shared" si="2"/>
        <v>5</v>
      </c>
      <c r="E11253" s="12">
        <f>IFERROR(VLOOKUP(A11253,'IDAR Meter Data'!$A:$B,2,1),"")</f>
        <v>155</v>
      </c>
      <c r="F11253" s="75">
        <f>IF(CECCZ="CZ03",'Outside Temp'!B11253,IF(CECCZ="CZ04",'Outside Temp'!B11254,IF(CECCZ="CZ12",'Outside Temp'!B11255, IF(CECCZ="CZ13",'Outside Temp'!B11256))))</f>
        <v>58.81666667</v>
      </c>
      <c r="G11253" s="12">
        <f t="shared" si="3"/>
        <v>1</v>
      </c>
    </row>
    <row r="11254" ht="15.75" customHeight="1">
      <c r="A11254" s="13">
        <v>42242.25</v>
      </c>
      <c r="B11254" s="73">
        <f t="shared" si="1"/>
        <v>42242</v>
      </c>
      <c r="C11254" s="74">
        <f>IF(NewCustomer="Yes", IF(COUNTIF($I$2:$I$11,B11254)&gt;0,0,WEEKDAY(B11254,2)),IF(COUNTIF($I$2:$I$21,B11254)&gt;0,0,WEEKDAY(B11254,2)))</f>
        <v>3</v>
      </c>
      <c r="D11254" s="74">
        <f t="shared" si="2"/>
        <v>6</v>
      </c>
      <c r="E11254" s="12">
        <f>IFERROR(VLOOKUP(A11254,'IDAR Meter Data'!$A:$B,2,1),"")</f>
        <v>167</v>
      </c>
      <c r="F11254" s="75">
        <f>IF(CECCZ="CZ03",'Outside Temp'!B11254,IF(CECCZ="CZ04",'Outside Temp'!B11255,IF(CECCZ="CZ12",'Outside Temp'!B11256, IF(CECCZ="CZ13",'Outside Temp'!B11257))))</f>
        <v>59</v>
      </c>
      <c r="G11254" s="12">
        <f t="shared" si="3"/>
        <v>1</v>
      </c>
    </row>
    <row r="11255" ht="15.75" customHeight="1">
      <c r="A11255" s="13">
        <v>42242.260416666664</v>
      </c>
      <c r="B11255" s="73">
        <f t="shared" si="1"/>
        <v>42242</v>
      </c>
      <c r="C11255" s="74">
        <f>IF(NewCustomer="Yes", IF(COUNTIF($I$2:$I$11,B11255)&gt;0,0,WEEKDAY(B11255,2)),IF(COUNTIF($I$2:$I$21,B11255)&gt;0,0,WEEKDAY(B11255,2)))</f>
        <v>3</v>
      </c>
      <c r="D11255" s="74">
        <f t="shared" si="2"/>
        <v>6</v>
      </c>
      <c r="E11255" s="12">
        <f>IFERROR(VLOOKUP(A11255,'IDAR Meter Data'!$A:$B,2,1),"")</f>
        <v>174</v>
      </c>
      <c r="F11255" s="75">
        <f>IF(CECCZ="CZ03",'Outside Temp'!B11255,IF(CECCZ="CZ04",'Outside Temp'!B11256,IF(CECCZ="CZ12",'Outside Temp'!B11257, IF(CECCZ="CZ13",'Outside Temp'!B11258))))</f>
        <v>59</v>
      </c>
      <c r="G11255" s="12">
        <f t="shared" si="3"/>
        <v>1</v>
      </c>
    </row>
    <row r="11256" ht="15.75" customHeight="1">
      <c r="A11256" s="13">
        <v>42242.270833333336</v>
      </c>
      <c r="B11256" s="73">
        <f t="shared" si="1"/>
        <v>42242</v>
      </c>
      <c r="C11256" s="74">
        <f>IF(NewCustomer="Yes", IF(COUNTIF($I$2:$I$11,B11256)&gt;0,0,WEEKDAY(B11256,2)),IF(COUNTIF($I$2:$I$21,B11256)&gt;0,0,WEEKDAY(B11256,2)))</f>
        <v>3</v>
      </c>
      <c r="D11256" s="74">
        <f t="shared" si="2"/>
        <v>6</v>
      </c>
      <c r="E11256" s="12">
        <f>IFERROR(VLOOKUP(A11256,'IDAR Meter Data'!$A:$B,2,1),"")</f>
        <v>176</v>
      </c>
      <c r="F11256" s="75">
        <f>IF(CECCZ="CZ03",'Outside Temp'!B11256,IF(CECCZ="CZ04",'Outside Temp'!B11257,IF(CECCZ="CZ12",'Outside Temp'!B11258, IF(CECCZ="CZ13",'Outside Temp'!B11259))))</f>
        <v>59</v>
      </c>
      <c r="G11256" s="12">
        <f t="shared" si="3"/>
        <v>1</v>
      </c>
    </row>
    <row r="11257" ht="15.75" customHeight="1">
      <c r="A11257" s="13">
        <v>42242.28125</v>
      </c>
      <c r="B11257" s="73">
        <f t="shared" si="1"/>
        <v>42242</v>
      </c>
      <c r="C11257" s="74">
        <f>IF(NewCustomer="Yes", IF(COUNTIF($I$2:$I$11,B11257)&gt;0,0,WEEKDAY(B11257,2)),IF(COUNTIF($I$2:$I$21,B11257)&gt;0,0,WEEKDAY(B11257,2)))</f>
        <v>3</v>
      </c>
      <c r="D11257" s="74">
        <f t="shared" si="2"/>
        <v>6</v>
      </c>
      <c r="E11257" s="12">
        <f>IFERROR(VLOOKUP(A11257,'IDAR Meter Data'!$A:$B,2,1),"")</f>
        <v>161</v>
      </c>
      <c r="F11257" s="75">
        <f>IF(CECCZ="CZ03",'Outside Temp'!B11257,IF(CECCZ="CZ04",'Outside Temp'!B11258,IF(CECCZ="CZ12",'Outside Temp'!B11259, IF(CECCZ="CZ13",'Outside Temp'!B11260))))</f>
        <v>59</v>
      </c>
      <c r="G11257" s="12">
        <f t="shared" si="3"/>
        <v>1</v>
      </c>
    </row>
    <row r="11258" ht="15.75" customHeight="1">
      <c r="A11258" s="13">
        <v>42242.291666666664</v>
      </c>
      <c r="B11258" s="73">
        <f t="shared" si="1"/>
        <v>42242</v>
      </c>
      <c r="C11258" s="74">
        <f>IF(NewCustomer="Yes", IF(COUNTIF($I$2:$I$11,B11258)&gt;0,0,WEEKDAY(B11258,2)),IF(COUNTIF($I$2:$I$21,B11258)&gt;0,0,WEEKDAY(B11258,2)))</f>
        <v>3</v>
      </c>
      <c r="D11258" s="74">
        <f t="shared" si="2"/>
        <v>7</v>
      </c>
      <c r="E11258" s="12">
        <f>IFERROR(VLOOKUP(A11258,'IDAR Meter Data'!$A:$B,2,1),"")</f>
        <v>167</v>
      </c>
      <c r="F11258" s="75">
        <f>IF(CECCZ="CZ03",'Outside Temp'!B11258,IF(CECCZ="CZ04",'Outside Temp'!B11259,IF(CECCZ="CZ12",'Outside Temp'!B11260, IF(CECCZ="CZ13",'Outside Temp'!B11261))))</f>
        <v>59.26666667</v>
      </c>
      <c r="G11258" s="12">
        <f t="shared" si="3"/>
        <v>1</v>
      </c>
    </row>
    <row r="11259" ht="15.75" customHeight="1">
      <c r="A11259" s="13">
        <v>42242.302083333336</v>
      </c>
      <c r="B11259" s="73">
        <f t="shared" si="1"/>
        <v>42242</v>
      </c>
      <c r="C11259" s="74">
        <f>IF(NewCustomer="Yes", IF(COUNTIF($I$2:$I$11,B11259)&gt;0,0,WEEKDAY(B11259,2)),IF(COUNTIF($I$2:$I$21,B11259)&gt;0,0,WEEKDAY(B11259,2)))</f>
        <v>3</v>
      </c>
      <c r="D11259" s="74">
        <f t="shared" si="2"/>
        <v>7</v>
      </c>
      <c r="E11259" s="12">
        <f>IFERROR(VLOOKUP(A11259,'IDAR Meter Data'!$A:$B,2,1),"")</f>
        <v>160</v>
      </c>
      <c r="F11259" s="75">
        <f>IF(CECCZ="CZ03",'Outside Temp'!B11259,IF(CECCZ="CZ04",'Outside Temp'!B11260,IF(CECCZ="CZ12",'Outside Temp'!B11261, IF(CECCZ="CZ13",'Outside Temp'!B11262))))</f>
        <v>60.26666667</v>
      </c>
      <c r="G11259" s="12">
        <f t="shared" si="3"/>
        <v>1</v>
      </c>
    </row>
    <row r="11260" ht="15.75" customHeight="1">
      <c r="A11260" s="13">
        <v>42242.3125</v>
      </c>
      <c r="B11260" s="73">
        <f t="shared" si="1"/>
        <v>42242</v>
      </c>
      <c r="C11260" s="74">
        <f>IF(NewCustomer="Yes", IF(COUNTIF($I$2:$I$11,B11260)&gt;0,0,WEEKDAY(B11260,2)),IF(COUNTIF($I$2:$I$21,B11260)&gt;0,0,WEEKDAY(B11260,2)))</f>
        <v>3</v>
      </c>
      <c r="D11260" s="74">
        <f t="shared" si="2"/>
        <v>7</v>
      </c>
      <c r="E11260" s="12">
        <f>IFERROR(VLOOKUP(A11260,'IDAR Meter Data'!$A:$B,2,1),"")</f>
        <v>175</v>
      </c>
      <c r="F11260" s="75">
        <f>IF(CECCZ="CZ03",'Outside Temp'!B11260,IF(CECCZ="CZ04",'Outside Temp'!B11261,IF(CECCZ="CZ12",'Outside Temp'!B11262, IF(CECCZ="CZ13",'Outside Temp'!B11263))))</f>
        <v>61.26666667</v>
      </c>
      <c r="G11260" s="12">
        <f t="shared" si="3"/>
        <v>1</v>
      </c>
    </row>
    <row r="11261" ht="15.75" customHeight="1">
      <c r="A11261" s="13">
        <v>42242.322916666664</v>
      </c>
      <c r="B11261" s="73">
        <f t="shared" si="1"/>
        <v>42242</v>
      </c>
      <c r="C11261" s="74">
        <f>IF(NewCustomer="Yes", IF(COUNTIF($I$2:$I$11,B11261)&gt;0,0,WEEKDAY(B11261,2)),IF(COUNTIF($I$2:$I$21,B11261)&gt;0,0,WEEKDAY(B11261,2)))</f>
        <v>3</v>
      </c>
      <c r="D11261" s="74">
        <f t="shared" si="2"/>
        <v>7</v>
      </c>
      <c r="E11261" s="12">
        <f>IFERROR(VLOOKUP(A11261,'IDAR Meter Data'!$A:$B,2,1),"")</f>
        <v>168</v>
      </c>
      <c r="F11261" s="75">
        <f>IF(CECCZ="CZ03",'Outside Temp'!B11261,IF(CECCZ="CZ04",'Outside Temp'!B11262,IF(CECCZ="CZ12",'Outside Temp'!B11263, IF(CECCZ="CZ13",'Outside Temp'!B11264))))</f>
        <v>62.26666667</v>
      </c>
      <c r="G11261" s="12">
        <f t="shared" si="3"/>
        <v>1</v>
      </c>
    </row>
    <row r="11262" ht="15.75" customHeight="1">
      <c r="A11262" s="13">
        <v>42242.333333333336</v>
      </c>
      <c r="B11262" s="73">
        <f t="shared" si="1"/>
        <v>42242</v>
      </c>
      <c r="C11262" s="74">
        <f>IF(NewCustomer="Yes", IF(COUNTIF($I$2:$I$11,B11262)&gt;0,0,WEEKDAY(B11262,2)),IF(COUNTIF($I$2:$I$21,B11262)&gt;0,0,WEEKDAY(B11262,2)))</f>
        <v>3</v>
      </c>
      <c r="D11262" s="74">
        <f t="shared" si="2"/>
        <v>8</v>
      </c>
      <c r="E11262" s="12">
        <f>IFERROR(VLOOKUP(A11262,'IDAR Meter Data'!$A:$B,2,1),"")</f>
        <v>169</v>
      </c>
      <c r="F11262" s="75">
        <f>IF(CECCZ="CZ03",'Outside Temp'!B11262,IF(CECCZ="CZ04",'Outside Temp'!B11263,IF(CECCZ="CZ12",'Outside Temp'!B11264, IF(CECCZ="CZ13",'Outside Temp'!B11265))))</f>
        <v>63.2</v>
      </c>
      <c r="G11262" s="12">
        <f t="shared" si="3"/>
        <v>1</v>
      </c>
    </row>
    <row r="11263" ht="15.75" customHeight="1">
      <c r="A11263" s="13">
        <v>42242.34375</v>
      </c>
      <c r="B11263" s="73">
        <f t="shared" si="1"/>
        <v>42242</v>
      </c>
      <c r="C11263" s="74">
        <f>IF(NewCustomer="Yes", IF(COUNTIF($I$2:$I$11,B11263)&gt;0,0,WEEKDAY(B11263,2)),IF(COUNTIF($I$2:$I$21,B11263)&gt;0,0,WEEKDAY(B11263,2)))</f>
        <v>3</v>
      </c>
      <c r="D11263" s="74">
        <f t="shared" si="2"/>
        <v>8</v>
      </c>
      <c r="E11263" s="12">
        <f>IFERROR(VLOOKUP(A11263,'IDAR Meter Data'!$A:$B,2,1),"")</f>
        <v>179</v>
      </c>
      <c r="F11263" s="75">
        <f>IF(CECCZ="CZ03",'Outside Temp'!B11263,IF(CECCZ="CZ04",'Outside Temp'!B11264,IF(CECCZ="CZ12",'Outside Temp'!B11265, IF(CECCZ="CZ13",'Outside Temp'!B11266))))</f>
        <v>63.95</v>
      </c>
      <c r="G11263" s="12">
        <f t="shared" si="3"/>
        <v>1</v>
      </c>
    </row>
    <row r="11264" ht="15.75" customHeight="1">
      <c r="A11264" s="13">
        <v>42242.354166666664</v>
      </c>
      <c r="B11264" s="73">
        <f t="shared" si="1"/>
        <v>42242</v>
      </c>
      <c r="C11264" s="74">
        <f>IF(NewCustomer="Yes", IF(COUNTIF($I$2:$I$11,B11264)&gt;0,0,WEEKDAY(B11264,2)),IF(COUNTIF($I$2:$I$21,B11264)&gt;0,0,WEEKDAY(B11264,2)))</f>
        <v>3</v>
      </c>
      <c r="D11264" s="74">
        <f t="shared" si="2"/>
        <v>8</v>
      </c>
      <c r="E11264" s="12">
        <f>IFERROR(VLOOKUP(A11264,'IDAR Meter Data'!$A:$B,2,1),"")</f>
        <v>184</v>
      </c>
      <c r="F11264" s="75">
        <f>IF(CECCZ="CZ03",'Outside Temp'!B11264,IF(CECCZ="CZ04",'Outside Temp'!B11265,IF(CECCZ="CZ12",'Outside Temp'!B11266, IF(CECCZ="CZ13",'Outside Temp'!B11267))))</f>
        <v>64.7</v>
      </c>
      <c r="G11264" s="12">
        <f t="shared" si="3"/>
        <v>1</v>
      </c>
    </row>
    <row r="11265" ht="15.75" customHeight="1">
      <c r="A11265" s="13">
        <v>42242.364583333336</v>
      </c>
      <c r="B11265" s="73">
        <f t="shared" si="1"/>
        <v>42242</v>
      </c>
      <c r="C11265" s="74">
        <f>IF(NewCustomer="Yes", IF(COUNTIF($I$2:$I$11,B11265)&gt;0,0,WEEKDAY(B11265,2)),IF(COUNTIF($I$2:$I$21,B11265)&gt;0,0,WEEKDAY(B11265,2)))</f>
        <v>3</v>
      </c>
      <c r="D11265" s="74">
        <f t="shared" si="2"/>
        <v>8</v>
      </c>
      <c r="E11265" s="12">
        <f>IFERROR(VLOOKUP(A11265,'IDAR Meter Data'!$A:$B,2,1),"")</f>
        <v>194</v>
      </c>
      <c r="F11265" s="75">
        <f>IF(CECCZ="CZ03",'Outside Temp'!B11265,IF(CECCZ="CZ04",'Outside Temp'!B11266,IF(CECCZ="CZ12",'Outside Temp'!B11267, IF(CECCZ="CZ13",'Outside Temp'!B11268))))</f>
        <v>65.45</v>
      </c>
      <c r="G11265" s="12">
        <f t="shared" si="3"/>
        <v>2</v>
      </c>
    </row>
    <row r="11266" ht="15.75" customHeight="1">
      <c r="A11266" s="13">
        <v>42242.375</v>
      </c>
      <c r="B11266" s="73">
        <f t="shared" si="1"/>
        <v>42242</v>
      </c>
      <c r="C11266" s="74">
        <f>IF(NewCustomer="Yes", IF(COUNTIF($I$2:$I$11,B11266)&gt;0,0,WEEKDAY(B11266,2)),IF(COUNTIF($I$2:$I$21,B11266)&gt;0,0,WEEKDAY(B11266,2)))</f>
        <v>3</v>
      </c>
      <c r="D11266" s="74">
        <f t="shared" si="2"/>
        <v>9</v>
      </c>
      <c r="E11266" s="12">
        <f>IFERROR(VLOOKUP(A11266,'IDAR Meter Data'!$A:$B,2,1),"")</f>
        <v>182</v>
      </c>
      <c r="F11266" s="75">
        <f>IF(CECCZ="CZ03",'Outside Temp'!B11266,IF(CECCZ="CZ04",'Outside Temp'!B11267,IF(CECCZ="CZ12",'Outside Temp'!B11268, IF(CECCZ="CZ13",'Outside Temp'!B11269))))</f>
        <v>66.13333333</v>
      </c>
      <c r="G11266" s="12">
        <f t="shared" si="3"/>
        <v>2</v>
      </c>
    </row>
    <row r="11267" ht="15.75" customHeight="1">
      <c r="A11267" s="13">
        <v>42242.385416666664</v>
      </c>
      <c r="B11267" s="73">
        <f t="shared" si="1"/>
        <v>42242</v>
      </c>
      <c r="C11267" s="74">
        <f>IF(NewCustomer="Yes", IF(COUNTIF($I$2:$I$11,B11267)&gt;0,0,WEEKDAY(B11267,2)),IF(COUNTIF($I$2:$I$21,B11267)&gt;0,0,WEEKDAY(B11267,2)))</f>
        <v>3</v>
      </c>
      <c r="D11267" s="74">
        <f t="shared" si="2"/>
        <v>9</v>
      </c>
      <c r="E11267" s="12">
        <f>IFERROR(VLOOKUP(A11267,'IDAR Meter Data'!$A:$B,2,1),"")</f>
        <v>189</v>
      </c>
      <c r="F11267" s="75">
        <f>IF(CECCZ="CZ03",'Outside Temp'!B11267,IF(CECCZ="CZ04",'Outside Temp'!B11268,IF(CECCZ="CZ12",'Outside Temp'!B11269, IF(CECCZ="CZ13",'Outside Temp'!B11270))))</f>
        <v>66.63333333</v>
      </c>
      <c r="G11267" s="12">
        <f t="shared" si="3"/>
        <v>2</v>
      </c>
    </row>
    <row r="11268" ht="15.75" customHeight="1">
      <c r="A11268" s="13">
        <v>42242.395833333336</v>
      </c>
      <c r="B11268" s="73">
        <f t="shared" si="1"/>
        <v>42242</v>
      </c>
      <c r="C11268" s="74">
        <f>IF(NewCustomer="Yes", IF(COUNTIF($I$2:$I$11,B11268)&gt;0,0,WEEKDAY(B11268,2)),IF(COUNTIF($I$2:$I$21,B11268)&gt;0,0,WEEKDAY(B11268,2)))</f>
        <v>3</v>
      </c>
      <c r="D11268" s="74">
        <f t="shared" si="2"/>
        <v>9</v>
      </c>
      <c r="E11268" s="12">
        <f>IFERROR(VLOOKUP(A11268,'IDAR Meter Data'!$A:$B,2,1),"")</f>
        <v>193</v>
      </c>
      <c r="F11268" s="75">
        <f>IF(CECCZ="CZ03",'Outside Temp'!B11268,IF(CECCZ="CZ04",'Outside Temp'!B11269,IF(CECCZ="CZ12",'Outside Temp'!B11270, IF(CECCZ="CZ13",'Outside Temp'!B11271))))</f>
        <v>67.13333333</v>
      </c>
      <c r="G11268" s="12">
        <f t="shared" si="3"/>
        <v>2</v>
      </c>
    </row>
    <row r="11269" ht="15.75" customHeight="1">
      <c r="A11269" s="13">
        <v>42242.40625</v>
      </c>
      <c r="B11269" s="73">
        <f t="shared" si="1"/>
        <v>42242</v>
      </c>
      <c r="C11269" s="74">
        <f>IF(NewCustomer="Yes", IF(COUNTIF($I$2:$I$11,B11269)&gt;0,0,WEEKDAY(B11269,2)),IF(COUNTIF($I$2:$I$21,B11269)&gt;0,0,WEEKDAY(B11269,2)))</f>
        <v>3</v>
      </c>
      <c r="D11269" s="74">
        <f t="shared" si="2"/>
        <v>9</v>
      </c>
      <c r="E11269" s="12">
        <f>IFERROR(VLOOKUP(A11269,'IDAR Meter Data'!$A:$B,2,1),"")</f>
        <v>195</v>
      </c>
      <c r="F11269" s="75">
        <f>IF(CECCZ="CZ03",'Outside Temp'!B11269,IF(CECCZ="CZ04",'Outside Temp'!B11270,IF(CECCZ="CZ12",'Outside Temp'!B11271, IF(CECCZ="CZ13",'Outside Temp'!B11272))))</f>
        <v>67.63333333</v>
      </c>
      <c r="G11269" s="12">
        <f t="shared" si="3"/>
        <v>2</v>
      </c>
    </row>
    <row r="11270" ht="15.75" customHeight="1">
      <c r="A11270" s="13">
        <v>42242.416666666664</v>
      </c>
      <c r="B11270" s="73">
        <f t="shared" si="1"/>
        <v>42242</v>
      </c>
      <c r="C11270" s="74">
        <f>IF(NewCustomer="Yes", IF(COUNTIF($I$2:$I$11,B11270)&gt;0,0,WEEKDAY(B11270,2)),IF(COUNTIF($I$2:$I$21,B11270)&gt;0,0,WEEKDAY(B11270,2)))</f>
        <v>3</v>
      </c>
      <c r="D11270" s="74">
        <f t="shared" si="2"/>
        <v>10</v>
      </c>
      <c r="E11270" s="12">
        <f>IFERROR(VLOOKUP(A11270,'IDAR Meter Data'!$A:$B,2,1),"")</f>
        <v>200</v>
      </c>
      <c r="F11270" s="75">
        <f>IF(CECCZ="CZ03",'Outside Temp'!B11270,IF(CECCZ="CZ04",'Outside Temp'!B11271,IF(CECCZ="CZ12",'Outside Temp'!B11272, IF(CECCZ="CZ13",'Outside Temp'!B11273))))</f>
        <v>68.26666667</v>
      </c>
      <c r="G11270" s="12">
        <f t="shared" si="3"/>
        <v>2</v>
      </c>
    </row>
    <row r="11271" ht="15.75" customHeight="1">
      <c r="A11271" s="13">
        <v>42242.427083333336</v>
      </c>
      <c r="B11271" s="73">
        <f t="shared" si="1"/>
        <v>42242</v>
      </c>
      <c r="C11271" s="74">
        <f>IF(NewCustomer="Yes", IF(COUNTIF($I$2:$I$11,B11271)&gt;0,0,WEEKDAY(B11271,2)),IF(COUNTIF($I$2:$I$21,B11271)&gt;0,0,WEEKDAY(B11271,2)))</f>
        <v>3</v>
      </c>
      <c r="D11271" s="74">
        <f t="shared" si="2"/>
        <v>10</v>
      </c>
      <c r="E11271" s="12">
        <f>IFERROR(VLOOKUP(A11271,'IDAR Meter Data'!$A:$B,2,1),"")</f>
        <v>198</v>
      </c>
      <c r="F11271" s="75">
        <f>IF(CECCZ="CZ03",'Outside Temp'!B11271,IF(CECCZ="CZ04",'Outside Temp'!B11272,IF(CECCZ="CZ12",'Outside Temp'!B11273, IF(CECCZ="CZ13",'Outside Temp'!B11274))))</f>
        <v>69.26666667</v>
      </c>
      <c r="G11271" s="12">
        <f t="shared" si="3"/>
        <v>2</v>
      </c>
    </row>
    <row r="11272" ht="15.75" customHeight="1">
      <c r="A11272" s="13">
        <v>42242.4375</v>
      </c>
      <c r="B11272" s="73">
        <f t="shared" si="1"/>
        <v>42242</v>
      </c>
      <c r="C11272" s="74">
        <f>IF(NewCustomer="Yes", IF(COUNTIF($I$2:$I$11,B11272)&gt;0,0,WEEKDAY(B11272,2)),IF(COUNTIF($I$2:$I$21,B11272)&gt;0,0,WEEKDAY(B11272,2)))</f>
        <v>3</v>
      </c>
      <c r="D11272" s="74">
        <f t="shared" si="2"/>
        <v>10</v>
      </c>
      <c r="E11272" s="12">
        <f>IFERROR(VLOOKUP(A11272,'IDAR Meter Data'!$A:$B,2,1),"")</f>
        <v>203</v>
      </c>
      <c r="F11272" s="75">
        <f>IF(CECCZ="CZ03",'Outside Temp'!B11272,IF(CECCZ="CZ04",'Outside Temp'!B11273,IF(CECCZ="CZ12",'Outside Temp'!B11274, IF(CECCZ="CZ13",'Outside Temp'!B11275))))</f>
        <v>70.26666667</v>
      </c>
      <c r="G11272" s="12">
        <f t="shared" si="3"/>
        <v>3</v>
      </c>
    </row>
    <row r="11273" ht="15.75" customHeight="1">
      <c r="A11273" s="13">
        <v>42242.447916666664</v>
      </c>
      <c r="B11273" s="73">
        <f t="shared" si="1"/>
        <v>42242</v>
      </c>
      <c r="C11273" s="74">
        <f>IF(NewCustomer="Yes", IF(COUNTIF($I$2:$I$11,B11273)&gt;0,0,WEEKDAY(B11273,2)),IF(COUNTIF($I$2:$I$21,B11273)&gt;0,0,WEEKDAY(B11273,2)))</f>
        <v>3</v>
      </c>
      <c r="D11273" s="74">
        <f t="shared" si="2"/>
        <v>10</v>
      </c>
      <c r="E11273" s="12">
        <f>IFERROR(VLOOKUP(A11273,'IDAR Meter Data'!$A:$B,2,1),"")</f>
        <v>206</v>
      </c>
      <c r="F11273" s="75">
        <f>IF(CECCZ="CZ03",'Outside Temp'!B11273,IF(CECCZ="CZ04",'Outside Temp'!B11274,IF(CECCZ="CZ12",'Outside Temp'!B11275, IF(CECCZ="CZ13",'Outside Temp'!B11276))))</f>
        <v>71.26666667</v>
      </c>
      <c r="G11273" s="12">
        <f t="shared" si="3"/>
        <v>3</v>
      </c>
    </row>
    <row r="11274" ht="15.75" customHeight="1">
      <c r="A11274" s="13">
        <v>42242.458333333336</v>
      </c>
      <c r="B11274" s="73">
        <f t="shared" si="1"/>
        <v>42242</v>
      </c>
      <c r="C11274" s="74">
        <f>IF(NewCustomer="Yes", IF(COUNTIF($I$2:$I$11,B11274)&gt;0,0,WEEKDAY(B11274,2)),IF(COUNTIF($I$2:$I$21,B11274)&gt;0,0,WEEKDAY(B11274,2)))</f>
        <v>3</v>
      </c>
      <c r="D11274" s="74">
        <f t="shared" si="2"/>
        <v>11</v>
      </c>
      <c r="E11274" s="12">
        <f>IFERROR(VLOOKUP(A11274,'IDAR Meter Data'!$A:$B,2,1),"")</f>
        <v>210</v>
      </c>
      <c r="F11274" s="75">
        <f>IF(CECCZ="CZ03",'Outside Temp'!B11274,IF(CECCZ="CZ04",'Outside Temp'!B11275,IF(CECCZ="CZ12",'Outside Temp'!B11276, IF(CECCZ="CZ13",'Outside Temp'!B11277))))</f>
        <v>72.13333333</v>
      </c>
      <c r="G11274" s="12">
        <f t="shared" si="3"/>
        <v>3</v>
      </c>
    </row>
    <row r="11275" ht="15.75" customHeight="1">
      <c r="A11275" s="13">
        <v>42242.46875</v>
      </c>
      <c r="B11275" s="73">
        <f t="shared" si="1"/>
        <v>42242</v>
      </c>
      <c r="C11275" s="74">
        <f>IF(NewCustomer="Yes", IF(COUNTIF($I$2:$I$11,B11275)&gt;0,0,WEEKDAY(B11275,2)),IF(COUNTIF($I$2:$I$21,B11275)&gt;0,0,WEEKDAY(B11275,2)))</f>
        <v>3</v>
      </c>
      <c r="D11275" s="74">
        <f t="shared" si="2"/>
        <v>11</v>
      </c>
      <c r="E11275" s="12">
        <f>IFERROR(VLOOKUP(A11275,'IDAR Meter Data'!$A:$B,2,1),"")</f>
        <v>217</v>
      </c>
      <c r="F11275" s="75">
        <f>IF(CECCZ="CZ03",'Outside Temp'!B11275,IF(CECCZ="CZ04",'Outside Temp'!B11276,IF(CECCZ="CZ12",'Outside Temp'!B11277, IF(CECCZ="CZ13",'Outside Temp'!B11278))))</f>
        <v>72.63333333</v>
      </c>
      <c r="G11275" s="12">
        <f t="shared" si="3"/>
        <v>3</v>
      </c>
    </row>
    <row r="11276" ht="15.75" customHeight="1">
      <c r="A11276" s="13">
        <v>42242.479166666664</v>
      </c>
      <c r="B11276" s="73">
        <f t="shared" si="1"/>
        <v>42242</v>
      </c>
      <c r="C11276" s="74">
        <f>IF(NewCustomer="Yes", IF(COUNTIF($I$2:$I$11,B11276)&gt;0,0,WEEKDAY(B11276,2)),IF(COUNTIF($I$2:$I$21,B11276)&gt;0,0,WEEKDAY(B11276,2)))</f>
        <v>3</v>
      </c>
      <c r="D11276" s="74">
        <f t="shared" si="2"/>
        <v>11</v>
      </c>
      <c r="E11276" s="12">
        <f>IFERROR(VLOOKUP(A11276,'IDAR Meter Data'!$A:$B,2,1),"")</f>
        <v>229</v>
      </c>
      <c r="F11276" s="75">
        <f>IF(CECCZ="CZ03",'Outside Temp'!B11276,IF(CECCZ="CZ04",'Outside Temp'!B11277,IF(CECCZ="CZ12",'Outside Temp'!B11278, IF(CECCZ="CZ13",'Outside Temp'!B11279))))</f>
        <v>73.13333333</v>
      </c>
      <c r="G11276" s="12">
        <f t="shared" si="3"/>
        <v>3</v>
      </c>
    </row>
    <row r="11277" ht="15.75" customHeight="1">
      <c r="A11277" s="13">
        <v>42242.489583333336</v>
      </c>
      <c r="B11277" s="73">
        <f t="shared" si="1"/>
        <v>42242</v>
      </c>
      <c r="C11277" s="74">
        <f>IF(NewCustomer="Yes", IF(COUNTIF($I$2:$I$11,B11277)&gt;0,0,WEEKDAY(B11277,2)),IF(COUNTIF($I$2:$I$21,B11277)&gt;0,0,WEEKDAY(B11277,2)))</f>
        <v>3</v>
      </c>
      <c r="D11277" s="74">
        <f t="shared" si="2"/>
        <v>11</v>
      </c>
      <c r="E11277" s="12">
        <f>IFERROR(VLOOKUP(A11277,'IDAR Meter Data'!$A:$B,2,1),"")</f>
        <v>222</v>
      </c>
      <c r="F11277" s="75">
        <f>IF(CECCZ="CZ03",'Outside Temp'!B11277,IF(CECCZ="CZ04",'Outside Temp'!B11278,IF(CECCZ="CZ12",'Outside Temp'!B11279, IF(CECCZ="CZ13",'Outside Temp'!B11280))))</f>
        <v>73.63333333</v>
      </c>
      <c r="G11277" s="12">
        <f t="shared" si="3"/>
        <v>3</v>
      </c>
    </row>
    <row r="11278" ht="15.75" customHeight="1">
      <c r="A11278" s="13">
        <v>42242.5</v>
      </c>
      <c r="B11278" s="73">
        <f t="shared" si="1"/>
        <v>42242</v>
      </c>
      <c r="C11278" s="74">
        <f>IF(NewCustomer="Yes", IF(COUNTIF($I$2:$I$11,B11278)&gt;0,0,WEEKDAY(B11278,2)),IF(COUNTIF($I$2:$I$21,B11278)&gt;0,0,WEEKDAY(B11278,2)))</f>
        <v>3</v>
      </c>
      <c r="D11278" s="74">
        <f t="shared" si="2"/>
        <v>12</v>
      </c>
      <c r="E11278" s="12">
        <f>IFERROR(VLOOKUP(A11278,'IDAR Meter Data'!$A:$B,2,1),"")</f>
        <v>219</v>
      </c>
      <c r="F11278" s="75">
        <f>IF(CECCZ="CZ03",'Outside Temp'!B11278,IF(CECCZ="CZ04",'Outside Temp'!B11279,IF(CECCZ="CZ12",'Outside Temp'!B11280, IF(CECCZ="CZ13",'Outside Temp'!B11281))))</f>
        <v>74.13333333</v>
      </c>
      <c r="G11278" s="12">
        <f t="shared" si="3"/>
        <v>3</v>
      </c>
    </row>
    <row r="11279" ht="15.75" customHeight="1">
      <c r="A11279" s="13">
        <v>42242.510416666664</v>
      </c>
      <c r="B11279" s="73">
        <f t="shared" si="1"/>
        <v>42242</v>
      </c>
      <c r="C11279" s="74">
        <f>IF(NewCustomer="Yes", IF(COUNTIF($I$2:$I$11,B11279)&gt;0,0,WEEKDAY(B11279,2)),IF(COUNTIF($I$2:$I$21,B11279)&gt;0,0,WEEKDAY(B11279,2)))</f>
        <v>3</v>
      </c>
      <c r="D11279" s="74">
        <f t="shared" si="2"/>
        <v>12</v>
      </c>
      <c r="E11279" s="12">
        <f>IFERROR(VLOOKUP(A11279,'IDAR Meter Data'!$A:$B,2,1),"")</f>
        <v>223</v>
      </c>
      <c r="F11279" s="75">
        <f>IF(CECCZ="CZ03",'Outside Temp'!B11279,IF(CECCZ="CZ04",'Outside Temp'!B11280,IF(CECCZ="CZ12",'Outside Temp'!B11281, IF(CECCZ="CZ13",'Outside Temp'!B11282))))</f>
        <v>74.63333333</v>
      </c>
      <c r="G11279" s="12">
        <f t="shared" si="3"/>
        <v>3</v>
      </c>
    </row>
    <row r="11280" ht="15.75" customHeight="1">
      <c r="A11280" s="13">
        <v>42242.520833333336</v>
      </c>
      <c r="B11280" s="73">
        <f t="shared" si="1"/>
        <v>42242</v>
      </c>
      <c r="C11280" s="74">
        <f>IF(NewCustomer="Yes", IF(COUNTIF($I$2:$I$11,B11280)&gt;0,0,WEEKDAY(B11280,2)),IF(COUNTIF($I$2:$I$21,B11280)&gt;0,0,WEEKDAY(B11280,2)))</f>
        <v>3</v>
      </c>
      <c r="D11280" s="74">
        <f t="shared" si="2"/>
        <v>12</v>
      </c>
      <c r="E11280" s="12">
        <f>IFERROR(VLOOKUP(A11280,'IDAR Meter Data'!$A:$B,2,1),"")</f>
        <v>229</v>
      </c>
      <c r="F11280" s="75">
        <f>IF(CECCZ="CZ03",'Outside Temp'!B11280,IF(CECCZ="CZ04",'Outside Temp'!B11281,IF(CECCZ="CZ12",'Outside Temp'!B11282, IF(CECCZ="CZ13",'Outside Temp'!B11283))))</f>
        <v>75.13333333</v>
      </c>
      <c r="G11280" s="12">
        <f t="shared" si="3"/>
        <v>4</v>
      </c>
    </row>
    <row r="11281" ht="15.75" customHeight="1">
      <c r="A11281" s="13">
        <v>42242.53125</v>
      </c>
      <c r="B11281" s="73">
        <f t="shared" si="1"/>
        <v>42242</v>
      </c>
      <c r="C11281" s="74">
        <f>IF(NewCustomer="Yes", IF(COUNTIF($I$2:$I$11,B11281)&gt;0,0,WEEKDAY(B11281,2)),IF(COUNTIF($I$2:$I$21,B11281)&gt;0,0,WEEKDAY(B11281,2)))</f>
        <v>3</v>
      </c>
      <c r="D11281" s="74">
        <f t="shared" si="2"/>
        <v>12</v>
      </c>
      <c r="E11281" s="12">
        <f>IFERROR(VLOOKUP(A11281,'IDAR Meter Data'!$A:$B,2,1),"")</f>
        <v>220</v>
      </c>
      <c r="F11281" s="75">
        <f>IF(CECCZ="CZ03",'Outside Temp'!B11281,IF(CECCZ="CZ04",'Outside Temp'!B11282,IF(CECCZ="CZ12",'Outside Temp'!B11283, IF(CECCZ="CZ13",'Outside Temp'!B11284))))</f>
        <v>75.63333333</v>
      </c>
      <c r="G11281" s="12">
        <f t="shared" si="3"/>
        <v>4</v>
      </c>
    </row>
    <row r="11282" ht="15.75" customHeight="1">
      <c r="A11282" s="13">
        <v>42242.541666666664</v>
      </c>
      <c r="B11282" s="73">
        <f t="shared" si="1"/>
        <v>42242</v>
      </c>
      <c r="C11282" s="74">
        <f>IF(NewCustomer="Yes", IF(COUNTIF($I$2:$I$11,B11282)&gt;0,0,WEEKDAY(B11282,2)),IF(COUNTIF($I$2:$I$21,B11282)&gt;0,0,WEEKDAY(B11282,2)))</f>
        <v>3</v>
      </c>
      <c r="D11282" s="74">
        <f t="shared" si="2"/>
        <v>13</v>
      </c>
      <c r="E11282" s="12">
        <f>IFERROR(VLOOKUP(A11282,'IDAR Meter Data'!$A:$B,2,1),"")</f>
        <v>222</v>
      </c>
      <c r="F11282" s="75">
        <f>IF(CECCZ="CZ03",'Outside Temp'!B11282,IF(CECCZ="CZ04",'Outside Temp'!B11283,IF(CECCZ="CZ12",'Outside Temp'!B11284, IF(CECCZ="CZ13",'Outside Temp'!B11285))))</f>
        <v>75.93333333</v>
      </c>
      <c r="G11282" s="12">
        <f t="shared" si="3"/>
        <v>4</v>
      </c>
    </row>
    <row r="11283" ht="15.75" customHeight="1">
      <c r="A11283" s="13">
        <v>42242.552083333336</v>
      </c>
      <c r="B11283" s="73">
        <f t="shared" si="1"/>
        <v>42242</v>
      </c>
      <c r="C11283" s="74">
        <f>IF(NewCustomer="Yes", IF(COUNTIF($I$2:$I$11,B11283)&gt;0,0,WEEKDAY(B11283,2)),IF(COUNTIF($I$2:$I$21,B11283)&gt;0,0,WEEKDAY(B11283,2)))</f>
        <v>3</v>
      </c>
      <c r="D11283" s="74">
        <f t="shared" si="2"/>
        <v>13</v>
      </c>
      <c r="E11283" s="12">
        <f>IFERROR(VLOOKUP(A11283,'IDAR Meter Data'!$A:$B,2,1),"")</f>
        <v>222</v>
      </c>
      <c r="F11283" s="75">
        <f>IF(CECCZ="CZ03",'Outside Temp'!B11283,IF(CECCZ="CZ04",'Outside Temp'!B11284,IF(CECCZ="CZ12",'Outside Temp'!B11285, IF(CECCZ="CZ13",'Outside Temp'!B11286))))</f>
        <v>75.68333333</v>
      </c>
      <c r="G11283" s="12">
        <f t="shared" si="3"/>
        <v>4</v>
      </c>
    </row>
    <row r="11284" ht="15.75" customHeight="1">
      <c r="A11284" s="13">
        <v>42242.5625</v>
      </c>
      <c r="B11284" s="73">
        <f t="shared" si="1"/>
        <v>42242</v>
      </c>
      <c r="C11284" s="74">
        <f>IF(NewCustomer="Yes", IF(COUNTIF($I$2:$I$11,B11284)&gt;0,0,WEEKDAY(B11284,2)),IF(COUNTIF($I$2:$I$21,B11284)&gt;0,0,WEEKDAY(B11284,2)))</f>
        <v>3</v>
      </c>
      <c r="D11284" s="74">
        <f t="shared" si="2"/>
        <v>13</v>
      </c>
      <c r="E11284" s="12">
        <f>IFERROR(VLOOKUP(A11284,'IDAR Meter Data'!$A:$B,2,1),"")</f>
        <v>211</v>
      </c>
      <c r="F11284" s="75">
        <f>IF(CECCZ="CZ03",'Outside Temp'!B11284,IF(CECCZ="CZ04",'Outside Temp'!B11285,IF(CECCZ="CZ12",'Outside Temp'!B11286, IF(CECCZ="CZ13",'Outside Temp'!B11287))))</f>
        <v>75.43333333</v>
      </c>
      <c r="G11284" s="12">
        <f t="shared" si="3"/>
        <v>4</v>
      </c>
    </row>
    <row r="11285" ht="15.75" customHeight="1">
      <c r="A11285" s="13">
        <v>42242.572916666664</v>
      </c>
      <c r="B11285" s="73">
        <f t="shared" si="1"/>
        <v>42242</v>
      </c>
      <c r="C11285" s="74">
        <f>IF(NewCustomer="Yes", IF(COUNTIF($I$2:$I$11,B11285)&gt;0,0,WEEKDAY(B11285,2)),IF(COUNTIF($I$2:$I$21,B11285)&gt;0,0,WEEKDAY(B11285,2)))</f>
        <v>3</v>
      </c>
      <c r="D11285" s="74">
        <f t="shared" si="2"/>
        <v>13</v>
      </c>
      <c r="E11285" s="12">
        <f>IFERROR(VLOOKUP(A11285,'IDAR Meter Data'!$A:$B,2,1),"")</f>
        <v>232</v>
      </c>
      <c r="F11285" s="75">
        <f>IF(CECCZ="CZ03",'Outside Temp'!B11285,IF(CECCZ="CZ04",'Outside Temp'!B11286,IF(CECCZ="CZ12",'Outside Temp'!B11287, IF(CECCZ="CZ13",'Outside Temp'!B11288))))</f>
        <v>75.18333333</v>
      </c>
      <c r="G11285" s="12">
        <f t="shared" si="3"/>
        <v>4</v>
      </c>
    </row>
    <row r="11286" ht="15.75" customHeight="1">
      <c r="A11286" s="13">
        <v>42242.583333333336</v>
      </c>
      <c r="B11286" s="73">
        <f t="shared" si="1"/>
        <v>42242</v>
      </c>
      <c r="C11286" s="74">
        <f>IF(NewCustomer="Yes", IF(COUNTIF($I$2:$I$11,B11286)&gt;0,0,WEEKDAY(B11286,2)),IF(COUNTIF($I$2:$I$21,B11286)&gt;0,0,WEEKDAY(B11286,2)))</f>
        <v>3</v>
      </c>
      <c r="D11286" s="74">
        <f t="shared" si="2"/>
        <v>14</v>
      </c>
      <c r="E11286" s="12">
        <f>IFERROR(VLOOKUP(A11286,'IDAR Meter Data'!$A:$B,2,1),"")</f>
        <v>212</v>
      </c>
      <c r="F11286" s="75">
        <f>IF(CECCZ="CZ03",'Outside Temp'!B11286,IF(CECCZ="CZ04",'Outside Temp'!B11287,IF(CECCZ="CZ12",'Outside Temp'!B11288, IF(CECCZ="CZ13",'Outside Temp'!B11289))))</f>
        <v>74.73333333</v>
      </c>
      <c r="G11286" s="12">
        <f t="shared" si="3"/>
        <v>3</v>
      </c>
    </row>
    <row r="11287" ht="15.75" customHeight="1">
      <c r="A11287" s="13">
        <v>42242.59375</v>
      </c>
      <c r="B11287" s="73">
        <f t="shared" si="1"/>
        <v>42242</v>
      </c>
      <c r="C11287" s="74">
        <f>IF(NewCustomer="Yes", IF(COUNTIF($I$2:$I$11,B11287)&gt;0,0,WEEKDAY(B11287,2)),IF(COUNTIF($I$2:$I$21,B11287)&gt;0,0,WEEKDAY(B11287,2)))</f>
        <v>3</v>
      </c>
      <c r="D11287" s="74">
        <f t="shared" si="2"/>
        <v>14</v>
      </c>
      <c r="E11287" s="12">
        <f>IFERROR(VLOOKUP(A11287,'IDAR Meter Data'!$A:$B,2,1),"")</f>
        <v>242</v>
      </c>
      <c r="F11287" s="75">
        <f>IF(CECCZ="CZ03",'Outside Temp'!B11287,IF(CECCZ="CZ04",'Outside Temp'!B11288,IF(CECCZ="CZ12",'Outside Temp'!B11289, IF(CECCZ="CZ13",'Outside Temp'!B11290))))</f>
        <v>73.73333333</v>
      </c>
      <c r="G11287" s="12">
        <f t="shared" si="3"/>
        <v>3</v>
      </c>
    </row>
    <row r="11288" ht="15.75" customHeight="1">
      <c r="A11288" s="13">
        <v>42242.604166666664</v>
      </c>
      <c r="B11288" s="73">
        <f t="shared" si="1"/>
        <v>42242</v>
      </c>
      <c r="C11288" s="74">
        <f>IF(NewCustomer="Yes", IF(COUNTIF($I$2:$I$11,B11288)&gt;0,0,WEEKDAY(B11288,2)),IF(COUNTIF($I$2:$I$21,B11288)&gt;0,0,WEEKDAY(B11288,2)))</f>
        <v>3</v>
      </c>
      <c r="D11288" s="74">
        <f t="shared" si="2"/>
        <v>14</v>
      </c>
      <c r="E11288" s="12">
        <f>IFERROR(VLOOKUP(A11288,'IDAR Meter Data'!$A:$B,2,1),"")</f>
        <v>229</v>
      </c>
      <c r="F11288" s="75">
        <f>IF(CECCZ="CZ03",'Outside Temp'!B11288,IF(CECCZ="CZ04",'Outside Temp'!B11289,IF(CECCZ="CZ12",'Outside Temp'!B11290, IF(CECCZ="CZ13",'Outside Temp'!B11291))))</f>
        <v>72.73333333</v>
      </c>
      <c r="G11288" s="12">
        <f t="shared" si="3"/>
        <v>3</v>
      </c>
    </row>
    <row r="11289" ht="15.75" customHeight="1">
      <c r="A11289" s="13">
        <v>42242.614583333336</v>
      </c>
      <c r="B11289" s="73">
        <f t="shared" si="1"/>
        <v>42242</v>
      </c>
      <c r="C11289" s="74">
        <f>IF(NewCustomer="Yes", IF(COUNTIF($I$2:$I$11,B11289)&gt;0,0,WEEKDAY(B11289,2)),IF(COUNTIF($I$2:$I$21,B11289)&gt;0,0,WEEKDAY(B11289,2)))</f>
        <v>3</v>
      </c>
      <c r="D11289" s="74">
        <f t="shared" si="2"/>
        <v>14</v>
      </c>
      <c r="E11289" s="12">
        <f>IFERROR(VLOOKUP(A11289,'IDAR Meter Data'!$A:$B,2,1),"")</f>
        <v>220</v>
      </c>
      <c r="F11289" s="75">
        <f>IF(CECCZ="CZ03",'Outside Temp'!B11289,IF(CECCZ="CZ04",'Outside Temp'!B11290,IF(CECCZ="CZ12",'Outside Temp'!B11291, IF(CECCZ="CZ13",'Outside Temp'!B11292))))</f>
        <v>71.73333333</v>
      </c>
      <c r="G11289" s="12">
        <f t="shared" si="3"/>
        <v>3</v>
      </c>
    </row>
    <row r="11290" ht="15.75" customHeight="1">
      <c r="A11290" s="13">
        <v>42242.625</v>
      </c>
      <c r="B11290" s="73">
        <f t="shared" si="1"/>
        <v>42242</v>
      </c>
      <c r="C11290" s="74">
        <f>IF(NewCustomer="Yes", IF(COUNTIF($I$2:$I$11,B11290)&gt;0,0,WEEKDAY(B11290,2)),IF(COUNTIF($I$2:$I$21,B11290)&gt;0,0,WEEKDAY(B11290,2)))</f>
        <v>3</v>
      </c>
      <c r="D11290" s="74">
        <f t="shared" si="2"/>
        <v>15</v>
      </c>
      <c r="E11290" s="12">
        <f>IFERROR(VLOOKUP(A11290,'IDAR Meter Data'!$A:$B,2,1),"")</f>
        <v>218</v>
      </c>
      <c r="F11290" s="75">
        <f>IF(CECCZ="CZ03",'Outside Temp'!B11290,IF(CECCZ="CZ04",'Outside Temp'!B11291,IF(CECCZ="CZ12",'Outside Temp'!B11292, IF(CECCZ="CZ13",'Outside Temp'!B11293))))</f>
        <v>71</v>
      </c>
      <c r="G11290" s="12">
        <f t="shared" si="3"/>
        <v>3</v>
      </c>
    </row>
    <row r="11291" ht="15.75" customHeight="1">
      <c r="A11291" s="13">
        <v>42242.635416666664</v>
      </c>
      <c r="B11291" s="73">
        <f t="shared" si="1"/>
        <v>42242</v>
      </c>
      <c r="C11291" s="74">
        <f>IF(NewCustomer="Yes", IF(COUNTIF($I$2:$I$11,B11291)&gt;0,0,WEEKDAY(B11291,2)),IF(COUNTIF($I$2:$I$21,B11291)&gt;0,0,WEEKDAY(B11291,2)))</f>
        <v>3</v>
      </c>
      <c r="D11291" s="74">
        <f t="shared" si="2"/>
        <v>15</v>
      </c>
      <c r="E11291" s="12">
        <f>IFERROR(VLOOKUP(A11291,'IDAR Meter Data'!$A:$B,2,1),"")</f>
        <v>236</v>
      </c>
      <c r="F11291" s="75">
        <f>IF(CECCZ="CZ03",'Outside Temp'!B11291,IF(CECCZ="CZ04",'Outside Temp'!B11292,IF(CECCZ="CZ12",'Outside Temp'!B11293, IF(CECCZ="CZ13",'Outside Temp'!B11294))))</f>
        <v>71</v>
      </c>
      <c r="G11291" s="12">
        <f t="shared" si="3"/>
        <v>3</v>
      </c>
    </row>
    <row r="11292" ht="15.75" customHeight="1">
      <c r="A11292" s="13">
        <v>42242.645833333336</v>
      </c>
      <c r="B11292" s="73">
        <f t="shared" si="1"/>
        <v>42242</v>
      </c>
      <c r="C11292" s="74">
        <f>IF(NewCustomer="Yes", IF(COUNTIF($I$2:$I$11,B11292)&gt;0,0,WEEKDAY(B11292,2)),IF(COUNTIF($I$2:$I$21,B11292)&gt;0,0,WEEKDAY(B11292,2)))</f>
        <v>3</v>
      </c>
      <c r="D11292" s="74">
        <f t="shared" si="2"/>
        <v>15</v>
      </c>
      <c r="E11292" s="12">
        <f>IFERROR(VLOOKUP(A11292,'IDAR Meter Data'!$A:$B,2,1),"")</f>
        <v>228</v>
      </c>
      <c r="F11292" s="75">
        <f>IF(CECCZ="CZ03",'Outside Temp'!B11292,IF(CECCZ="CZ04",'Outside Temp'!B11293,IF(CECCZ="CZ12",'Outside Temp'!B11294, IF(CECCZ="CZ13",'Outside Temp'!B11295))))</f>
        <v>71</v>
      </c>
      <c r="G11292" s="12">
        <f t="shared" si="3"/>
        <v>3</v>
      </c>
    </row>
    <row r="11293" ht="15.75" customHeight="1">
      <c r="A11293" s="13">
        <v>42242.65625</v>
      </c>
      <c r="B11293" s="73">
        <f t="shared" si="1"/>
        <v>42242</v>
      </c>
      <c r="C11293" s="74">
        <f>IF(NewCustomer="Yes", IF(COUNTIF($I$2:$I$11,B11293)&gt;0,0,WEEKDAY(B11293,2)),IF(COUNTIF($I$2:$I$21,B11293)&gt;0,0,WEEKDAY(B11293,2)))</f>
        <v>3</v>
      </c>
      <c r="D11293" s="74">
        <f t="shared" si="2"/>
        <v>15</v>
      </c>
      <c r="E11293" s="12">
        <f>IFERROR(VLOOKUP(A11293,'IDAR Meter Data'!$A:$B,2,1),"")</f>
        <v>242</v>
      </c>
      <c r="F11293" s="75">
        <f>IF(CECCZ="CZ03",'Outside Temp'!B11293,IF(CECCZ="CZ04",'Outside Temp'!B11294,IF(CECCZ="CZ12",'Outside Temp'!B11295, IF(CECCZ="CZ13",'Outside Temp'!B11296))))</f>
        <v>71</v>
      </c>
      <c r="G11293" s="12">
        <f t="shared" si="3"/>
        <v>3</v>
      </c>
    </row>
    <row r="11294" ht="15.75" customHeight="1">
      <c r="A11294" s="13">
        <v>42242.666666666664</v>
      </c>
      <c r="B11294" s="73">
        <f t="shared" si="1"/>
        <v>42242</v>
      </c>
      <c r="C11294" s="74">
        <f>IF(NewCustomer="Yes", IF(COUNTIF($I$2:$I$11,B11294)&gt;0,0,WEEKDAY(B11294,2)),IF(COUNTIF($I$2:$I$21,B11294)&gt;0,0,WEEKDAY(B11294,2)))</f>
        <v>3</v>
      </c>
      <c r="D11294" s="74">
        <f t="shared" si="2"/>
        <v>16</v>
      </c>
      <c r="E11294" s="12">
        <f>IFERROR(VLOOKUP(A11294,'IDAR Meter Data'!$A:$B,2,1),"")</f>
        <v>240</v>
      </c>
      <c r="F11294" s="75">
        <f>IF(CECCZ="CZ03",'Outside Temp'!B11294,IF(CECCZ="CZ04",'Outside Temp'!B11295,IF(CECCZ="CZ12",'Outside Temp'!B11296, IF(CECCZ="CZ13",'Outside Temp'!B11297))))</f>
        <v>71.13333333</v>
      </c>
      <c r="G11294" s="12">
        <f t="shared" si="3"/>
        <v>3</v>
      </c>
    </row>
    <row r="11295" ht="15.75" customHeight="1">
      <c r="A11295" s="13">
        <v>42242.677083333336</v>
      </c>
      <c r="B11295" s="73">
        <f t="shared" si="1"/>
        <v>42242</v>
      </c>
      <c r="C11295" s="74">
        <f>IF(NewCustomer="Yes", IF(COUNTIF($I$2:$I$11,B11295)&gt;0,0,WEEKDAY(B11295,2)),IF(COUNTIF($I$2:$I$21,B11295)&gt;0,0,WEEKDAY(B11295,2)))</f>
        <v>3</v>
      </c>
      <c r="D11295" s="74">
        <f t="shared" si="2"/>
        <v>16</v>
      </c>
      <c r="E11295" s="12">
        <f>IFERROR(VLOOKUP(A11295,'IDAR Meter Data'!$A:$B,2,1),"")</f>
        <v>234</v>
      </c>
      <c r="F11295" s="75">
        <f>IF(CECCZ="CZ03",'Outside Temp'!B11295,IF(CECCZ="CZ04",'Outside Temp'!B11296,IF(CECCZ="CZ12",'Outside Temp'!B11297, IF(CECCZ="CZ13",'Outside Temp'!B11298))))</f>
        <v>71.63333333</v>
      </c>
      <c r="G11295" s="12">
        <f t="shared" si="3"/>
        <v>3</v>
      </c>
    </row>
    <row r="11296" ht="15.75" customHeight="1">
      <c r="A11296" s="13">
        <v>42242.6875</v>
      </c>
      <c r="B11296" s="73">
        <f t="shared" si="1"/>
        <v>42242</v>
      </c>
      <c r="C11296" s="74">
        <f>IF(NewCustomer="Yes", IF(COUNTIF($I$2:$I$11,B11296)&gt;0,0,WEEKDAY(B11296,2)),IF(COUNTIF($I$2:$I$21,B11296)&gt;0,0,WEEKDAY(B11296,2)))</f>
        <v>3</v>
      </c>
      <c r="D11296" s="74">
        <f t="shared" si="2"/>
        <v>16</v>
      </c>
      <c r="E11296" s="12">
        <f>IFERROR(VLOOKUP(A11296,'IDAR Meter Data'!$A:$B,2,1),"")</f>
        <v>224</v>
      </c>
      <c r="F11296" s="75">
        <f>IF(CECCZ="CZ03",'Outside Temp'!B11296,IF(CECCZ="CZ04",'Outside Temp'!B11297,IF(CECCZ="CZ12",'Outside Temp'!B11298, IF(CECCZ="CZ13",'Outside Temp'!B11299))))</f>
        <v>72.13333333</v>
      </c>
      <c r="G11296" s="12">
        <f t="shared" si="3"/>
        <v>3</v>
      </c>
    </row>
    <row r="11297" ht="15.75" customHeight="1">
      <c r="A11297" s="13">
        <v>42242.697916666664</v>
      </c>
      <c r="B11297" s="73">
        <f t="shared" si="1"/>
        <v>42242</v>
      </c>
      <c r="C11297" s="74">
        <f>IF(NewCustomer="Yes", IF(COUNTIF($I$2:$I$11,B11297)&gt;0,0,WEEKDAY(B11297,2)),IF(COUNTIF($I$2:$I$21,B11297)&gt;0,0,WEEKDAY(B11297,2)))</f>
        <v>3</v>
      </c>
      <c r="D11297" s="74">
        <f t="shared" si="2"/>
        <v>16</v>
      </c>
      <c r="E11297" s="12">
        <f>IFERROR(VLOOKUP(A11297,'IDAR Meter Data'!$A:$B,2,1),"")</f>
        <v>230</v>
      </c>
      <c r="F11297" s="75">
        <f>IF(CECCZ="CZ03",'Outside Temp'!B11297,IF(CECCZ="CZ04",'Outside Temp'!B11298,IF(CECCZ="CZ12",'Outside Temp'!B11299, IF(CECCZ="CZ13",'Outside Temp'!B11300))))</f>
        <v>72.63333333</v>
      </c>
      <c r="G11297" s="12">
        <f t="shared" si="3"/>
        <v>3</v>
      </c>
    </row>
    <row r="11298" ht="15.75" customHeight="1">
      <c r="A11298" s="13">
        <v>42242.708333333336</v>
      </c>
      <c r="B11298" s="73">
        <f t="shared" si="1"/>
        <v>42242</v>
      </c>
      <c r="C11298" s="74">
        <f>IF(NewCustomer="Yes", IF(COUNTIF($I$2:$I$11,B11298)&gt;0,0,WEEKDAY(B11298,2)),IF(COUNTIF($I$2:$I$21,B11298)&gt;0,0,WEEKDAY(B11298,2)))</f>
        <v>3</v>
      </c>
      <c r="D11298" s="74">
        <f t="shared" si="2"/>
        <v>17</v>
      </c>
      <c r="E11298" s="12">
        <f>IFERROR(VLOOKUP(A11298,'IDAR Meter Data'!$A:$B,2,1),"")</f>
        <v>233</v>
      </c>
      <c r="F11298" s="75">
        <f>IF(CECCZ="CZ03",'Outside Temp'!B11298,IF(CECCZ="CZ04",'Outside Temp'!B11299,IF(CECCZ="CZ12",'Outside Temp'!B11300, IF(CECCZ="CZ13",'Outside Temp'!B11301))))</f>
        <v>72.73333333</v>
      </c>
      <c r="G11298" s="12">
        <f t="shared" si="3"/>
        <v>3</v>
      </c>
    </row>
    <row r="11299" ht="15.75" customHeight="1">
      <c r="A11299" s="13">
        <v>42242.71875</v>
      </c>
      <c r="B11299" s="73">
        <f t="shared" si="1"/>
        <v>42242</v>
      </c>
      <c r="C11299" s="74">
        <f>IF(NewCustomer="Yes", IF(COUNTIF($I$2:$I$11,B11299)&gt;0,0,WEEKDAY(B11299,2)),IF(COUNTIF($I$2:$I$21,B11299)&gt;0,0,WEEKDAY(B11299,2)))</f>
        <v>3</v>
      </c>
      <c r="D11299" s="74">
        <f t="shared" si="2"/>
        <v>17</v>
      </c>
      <c r="E11299" s="12">
        <f>IFERROR(VLOOKUP(A11299,'IDAR Meter Data'!$A:$B,2,1),"")</f>
        <v>241</v>
      </c>
      <c r="F11299" s="75">
        <f>IF(CECCZ="CZ03",'Outside Temp'!B11299,IF(CECCZ="CZ04",'Outside Temp'!B11300,IF(CECCZ="CZ12",'Outside Temp'!B11301, IF(CECCZ="CZ13",'Outside Temp'!B11302))))</f>
        <v>71.73333333</v>
      </c>
      <c r="G11299" s="12">
        <f t="shared" si="3"/>
        <v>3</v>
      </c>
    </row>
    <row r="11300" ht="15.75" customHeight="1">
      <c r="A11300" s="13">
        <v>42242.729166666664</v>
      </c>
      <c r="B11300" s="73">
        <f t="shared" si="1"/>
        <v>42242</v>
      </c>
      <c r="C11300" s="74">
        <f>IF(NewCustomer="Yes", IF(COUNTIF($I$2:$I$11,B11300)&gt;0,0,WEEKDAY(B11300,2)),IF(COUNTIF($I$2:$I$21,B11300)&gt;0,0,WEEKDAY(B11300,2)))</f>
        <v>3</v>
      </c>
      <c r="D11300" s="74">
        <f t="shared" si="2"/>
        <v>17</v>
      </c>
      <c r="E11300" s="12">
        <f>IFERROR(VLOOKUP(A11300,'IDAR Meter Data'!$A:$B,2,1),"")</f>
        <v>226</v>
      </c>
      <c r="F11300" s="75">
        <f>IF(CECCZ="CZ03",'Outside Temp'!B11300,IF(CECCZ="CZ04",'Outside Temp'!B11301,IF(CECCZ="CZ12",'Outside Temp'!B11302, IF(CECCZ="CZ13",'Outside Temp'!B11303))))</f>
        <v>70.73333333</v>
      </c>
      <c r="G11300" s="12">
        <f t="shared" si="3"/>
        <v>3</v>
      </c>
    </row>
    <row r="11301" ht="15.75" customHeight="1">
      <c r="A11301" s="13">
        <v>42242.739583333336</v>
      </c>
      <c r="B11301" s="73">
        <f t="shared" si="1"/>
        <v>42242</v>
      </c>
      <c r="C11301" s="74">
        <f>IF(NewCustomer="Yes", IF(COUNTIF($I$2:$I$11,B11301)&gt;0,0,WEEKDAY(B11301,2)),IF(COUNTIF($I$2:$I$21,B11301)&gt;0,0,WEEKDAY(B11301,2)))</f>
        <v>3</v>
      </c>
      <c r="D11301" s="74">
        <f t="shared" si="2"/>
        <v>17</v>
      </c>
      <c r="E11301" s="12">
        <f>IFERROR(VLOOKUP(A11301,'IDAR Meter Data'!$A:$B,2,1),"")</f>
        <v>215</v>
      </c>
      <c r="F11301" s="75">
        <f>IF(CECCZ="CZ03",'Outside Temp'!B11301,IF(CECCZ="CZ04",'Outside Temp'!B11302,IF(CECCZ="CZ12",'Outside Temp'!B11303, IF(CECCZ="CZ13",'Outside Temp'!B11304))))</f>
        <v>69.73333333</v>
      </c>
      <c r="G11301" s="12">
        <f t="shared" si="3"/>
        <v>2</v>
      </c>
    </row>
    <row r="11302" ht="15.75" customHeight="1">
      <c r="A11302" s="13">
        <v>42242.75</v>
      </c>
      <c r="B11302" s="73">
        <f t="shared" si="1"/>
        <v>42242</v>
      </c>
      <c r="C11302" s="74">
        <f>IF(NewCustomer="Yes", IF(COUNTIF($I$2:$I$11,B11302)&gt;0,0,WEEKDAY(B11302,2)),IF(COUNTIF($I$2:$I$21,B11302)&gt;0,0,WEEKDAY(B11302,2)))</f>
        <v>3</v>
      </c>
      <c r="D11302" s="74">
        <f t="shared" si="2"/>
        <v>18</v>
      </c>
      <c r="E11302" s="12">
        <f>IFERROR(VLOOKUP(A11302,'IDAR Meter Data'!$A:$B,2,1),"")</f>
        <v>222</v>
      </c>
      <c r="F11302" s="75">
        <f>IF(CECCZ="CZ03",'Outside Temp'!B11302,IF(CECCZ="CZ04",'Outside Temp'!B11303,IF(CECCZ="CZ12",'Outside Temp'!B11304, IF(CECCZ="CZ13",'Outside Temp'!B11305))))</f>
        <v>68.8</v>
      </c>
      <c r="G11302" s="12">
        <f t="shared" si="3"/>
        <v>2</v>
      </c>
    </row>
    <row r="11303" ht="15.75" customHeight="1">
      <c r="A11303" s="13">
        <v>42242.760416666664</v>
      </c>
      <c r="B11303" s="73">
        <f t="shared" si="1"/>
        <v>42242</v>
      </c>
      <c r="C11303" s="74">
        <f>IF(NewCustomer="Yes", IF(COUNTIF($I$2:$I$11,B11303)&gt;0,0,WEEKDAY(B11303,2)),IF(COUNTIF($I$2:$I$21,B11303)&gt;0,0,WEEKDAY(B11303,2)))</f>
        <v>3</v>
      </c>
      <c r="D11303" s="74">
        <f t="shared" si="2"/>
        <v>18</v>
      </c>
      <c r="E11303" s="12">
        <f>IFERROR(VLOOKUP(A11303,'IDAR Meter Data'!$A:$B,2,1),"")</f>
        <v>219</v>
      </c>
      <c r="F11303" s="75">
        <f>IF(CECCZ="CZ03",'Outside Temp'!B11303,IF(CECCZ="CZ04",'Outside Temp'!B11304,IF(CECCZ="CZ12",'Outside Temp'!B11305, IF(CECCZ="CZ13",'Outside Temp'!B11306))))</f>
        <v>68.05</v>
      </c>
      <c r="G11303" s="12">
        <f t="shared" si="3"/>
        <v>2</v>
      </c>
    </row>
    <row r="11304" ht="15.75" customHeight="1">
      <c r="A11304" s="13">
        <v>42242.770833333336</v>
      </c>
      <c r="B11304" s="73">
        <f t="shared" si="1"/>
        <v>42242</v>
      </c>
      <c r="C11304" s="74">
        <f>IF(NewCustomer="Yes", IF(COUNTIF($I$2:$I$11,B11304)&gt;0,0,WEEKDAY(B11304,2)),IF(COUNTIF($I$2:$I$21,B11304)&gt;0,0,WEEKDAY(B11304,2)))</f>
        <v>3</v>
      </c>
      <c r="D11304" s="74">
        <f t="shared" si="2"/>
        <v>18</v>
      </c>
      <c r="E11304" s="12">
        <f>IFERROR(VLOOKUP(A11304,'IDAR Meter Data'!$A:$B,2,1),"")</f>
        <v>222</v>
      </c>
      <c r="F11304" s="75">
        <f>IF(CECCZ="CZ03",'Outside Temp'!B11304,IF(CECCZ="CZ04",'Outside Temp'!B11305,IF(CECCZ="CZ12",'Outside Temp'!B11306, IF(CECCZ="CZ13",'Outside Temp'!B11307))))</f>
        <v>67.3</v>
      </c>
      <c r="G11304" s="12">
        <f t="shared" si="3"/>
        <v>2</v>
      </c>
    </row>
    <row r="11305" ht="15.75" customHeight="1">
      <c r="A11305" s="13">
        <v>42242.78125</v>
      </c>
      <c r="B11305" s="73">
        <f t="shared" si="1"/>
        <v>42242</v>
      </c>
      <c r="C11305" s="74">
        <f>IF(NewCustomer="Yes", IF(COUNTIF($I$2:$I$11,B11305)&gt;0,0,WEEKDAY(B11305,2)),IF(COUNTIF($I$2:$I$21,B11305)&gt;0,0,WEEKDAY(B11305,2)))</f>
        <v>3</v>
      </c>
      <c r="D11305" s="74">
        <f t="shared" si="2"/>
        <v>18</v>
      </c>
      <c r="E11305" s="12">
        <f>IFERROR(VLOOKUP(A11305,'IDAR Meter Data'!$A:$B,2,1),"")</f>
        <v>222</v>
      </c>
      <c r="F11305" s="75">
        <f>IF(CECCZ="CZ03",'Outside Temp'!B11305,IF(CECCZ="CZ04",'Outside Temp'!B11306,IF(CECCZ="CZ12",'Outside Temp'!B11307, IF(CECCZ="CZ13",'Outside Temp'!B11308))))</f>
        <v>66.55</v>
      </c>
      <c r="G11305" s="12">
        <f t="shared" si="3"/>
        <v>2</v>
      </c>
    </row>
    <row r="11306" ht="15.75" customHeight="1">
      <c r="A11306" s="13">
        <v>42242.791666666664</v>
      </c>
      <c r="B11306" s="73">
        <f t="shared" si="1"/>
        <v>42242</v>
      </c>
      <c r="C11306" s="74">
        <f>IF(NewCustomer="Yes", IF(COUNTIF($I$2:$I$11,B11306)&gt;0,0,WEEKDAY(B11306,2)),IF(COUNTIF($I$2:$I$21,B11306)&gt;0,0,WEEKDAY(B11306,2)))</f>
        <v>3</v>
      </c>
      <c r="D11306" s="74">
        <f t="shared" si="2"/>
        <v>19</v>
      </c>
      <c r="E11306" s="12">
        <f>IFERROR(VLOOKUP(A11306,'IDAR Meter Data'!$A:$B,2,1),"")</f>
        <v>226</v>
      </c>
      <c r="F11306" s="75">
        <f>IF(CECCZ="CZ03",'Outside Temp'!B11306,IF(CECCZ="CZ04",'Outside Temp'!B11307,IF(CECCZ="CZ12",'Outside Temp'!B11308, IF(CECCZ="CZ13",'Outside Temp'!B11309))))</f>
        <v>65.86666667</v>
      </c>
      <c r="G11306" s="12">
        <f t="shared" si="3"/>
        <v>2</v>
      </c>
    </row>
    <row r="11307" ht="15.75" customHeight="1">
      <c r="A11307" s="13">
        <v>42242.802083333336</v>
      </c>
      <c r="B11307" s="73">
        <f t="shared" si="1"/>
        <v>42242</v>
      </c>
      <c r="C11307" s="74">
        <f>IF(NewCustomer="Yes", IF(COUNTIF($I$2:$I$11,B11307)&gt;0,0,WEEKDAY(B11307,2)),IF(COUNTIF($I$2:$I$21,B11307)&gt;0,0,WEEKDAY(B11307,2)))</f>
        <v>3</v>
      </c>
      <c r="D11307" s="74">
        <f t="shared" si="2"/>
        <v>19</v>
      </c>
      <c r="E11307" s="12">
        <f>IFERROR(VLOOKUP(A11307,'IDAR Meter Data'!$A:$B,2,1),"")</f>
        <v>220</v>
      </c>
      <c r="F11307" s="75">
        <f>IF(CECCZ="CZ03",'Outside Temp'!B11307,IF(CECCZ="CZ04",'Outside Temp'!B11308,IF(CECCZ="CZ12",'Outside Temp'!B11309, IF(CECCZ="CZ13",'Outside Temp'!B11310))))</f>
        <v>65.36666667</v>
      </c>
      <c r="G11307" s="12">
        <f t="shared" si="3"/>
        <v>2</v>
      </c>
    </row>
    <row r="11308" ht="15.75" customHeight="1">
      <c r="A11308" s="13">
        <v>42242.8125</v>
      </c>
      <c r="B11308" s="73">
        <f t="shared" si="1"/>
        <v>42242</v>
      </c>
      <c r="C11308" s="74">
        <f>IF(NewCustomer="Yes", IF(COUNTIF($I$2:$I$11,B11308)&gt;0,0,WEEKDAY(B11308,2)),IF(COUNTIF($I$2:$I$21,B11308)&gt;0,0,WEEKDAY(B11308,2)))</f>
        <v>3</v>
      </c>
      <c r="D11308" s="74">
        <f t="shared" si="2"/>
        <v>19</v>
      </c>
      <c r="E11308" s="12">
        <f>IFERROR(VLOOKUP(A11308,'IDAR Meter Data'!$A:$B,2,1),"")</f>
        <v>214</v>
      </c>
      <c r="F11308" s="75">
        <f>IF(CECCZ="CZ03",'Outside Temp'!B11308,IF(CECCZ="CZ04",'Outside Temp'!B11309,IF(CECCZ="CZ12",'Outside Temp'!B11310, IF(CECCZ="CZ13",'Outside Temp'!B11311))))</f>
        <v>64.86666667</v>
      </c>
      <c r="G11308" s="12">
        <f t="shared" si="3"/>
        <v>1</v>
      </c>
    </row>
    <row r="11309" ht="15.75" customHeight="1">
      <c r="A11309" s="13">
        <v>42242.822916666664</v>
      </c>
      <c r="B11309" s="73">
        <f t="shared" si="1"/>
        <v>42242</v>
      </c>
      <c r="C11309" s="74">
        <f>IF(NewCustomer="Yes", IF(COUNTIF($I$2:$I$11,B11309)&gt;0,0,WEEKDAY(B11309,2)),IF(COUNTIF($I$2:$I$21,B11309)&gt;0,0,WEEKDAY(B11309,2)))</f>
        <v>3</v>
      </c>
      <c r="D11309" s="74">
        <f t="shared" si="2"/>
        <v>19</v>
      </c>
      <c r="E11309" s="12">
        <f>IFERROR(VLOOKUP(A11309,'IDAR Meter Data'!$A:$B,2,1),"")</f>
        <v>206</v>
      </c>
      <c r="F11309" s="75">
        <f>IF(CECCZ="CZ03",'Outside Temp'!B11309,IF(CECCZ="CZ04",'Outside Temp'!B11310,IF(CECCZ="CZ12",'Outside Temp'!B11311, IF(CECCZ="CZ13",'Outside Temp'!B11312))))</f>
        <v>64.36666667</v>
      </c>
      <c r="G11309" s="12">
        <f t="shared" si="3"/>
        <v>1</v>
      </c>
    </row>
    <row r="11310" ht="15.75" customHeight="1">
      <c r="A11310" s="13">
        <v>42242.833333333336</v>
      </c>
      <c r="B11310" s="73">
        <f t="shared" si="1"/>
        <v>42242</v>
      </c>
      <c r="C11310" s="74">
        <f>IF(NewCustomer="Yes", IF(COUNTIF($I$2:$I$11,B11310)&gt;0,0,WEEKDAY(B11310,2)),IF(COUNTIF($I$2:$I$21,B11310)&gt;0,0,WEEKDAY(B11310,2)))</f>
        <v>3</v>
      </c>
      <c r="D11310" s="74">
        <f t="shared" si="2"/>
        <v>20</v>
      </c>
      <c r="E11310" s="12">
        <f>IFERROR(VLOOKUP(A11310,'IDAR Meter Data'!$A:$B,2,1),"")</f>
        <v>214</v>
      </c>
      <c r="F11310" s="75">
        <f>IF(CECCZ="CZ03",'Outside Temp'!B11310,IF(CECCZ="CZ04",'Outside Temp'!B11311,IF(CECCZ="CZ12",'Outside Temp'!B11312, IF(CECCZ="CZ13",'Outside Temp'!B11313))))</f>
        <v>64</v>
      </c>
      <c r="G11310" s="12">
        <f t="shared" si="3"/>
        <v>1</v>
      </c>
    </row>
    <row r="11311" ht="15.75" customHeight="1">
      <c r="A11311" s="13">
        <v>42242.84375</v>
      </c>
      <c r="B11311" s="73">
        <f t="shared" si="1"/>
        <v>42242</v>
      </c>
      <c r="C11311" s="74">
        <f>IF(NewCustomer="Yes", IF(COUNTIF($I$2:$I$11,B11311)&gt;0,0,WEEKDAY(B11311,2)),IF(COUNTIF($I$2:$I$21,B11311)&gt;0,0,WEEKDAY(B11311,2)))</f>
        <v>3</v>
      </c>
      <c r="D11311" s="74">
        <f t="shared" si="2"/>
        <v>20</v>
      </c>
      <c r="E11311" s="12">
        <f>IFERROR(VLOOKUP(A11311,'IDAR Meter Data'!$A:$B,2,1),"")</f>
        <v>214</v>
      </c>
      <c r="F11311" s="75">
        <f>IF(CECCZ="CZ03",'Outside Temp'!B11311,IF(CECCZ="CZ04",'Outside Temp'!B11312,IF(CECCZ="CZ12",'Outside Temp'!B11313, IF(CECCZ="CZ13",'Outside Temp'!B11314))))</f>
        <v>64</v>
      </c>
      <c r="G11311" s="12">
        <f t="shared" si="3"/>
        <v>1</v>
      </c>
    </row>
    <row r="11312" ht="15.75" customHeight="1">
      <c r="A11312" s="13">
        <v>42242.854166666664</v>
      </c>
      <c r="B11312" s="73">
        <f t="shared" si="1"/>
        <v>42242</v>
      </c>
      <c r="C11312" s="74">
        <f>IF(NewCustomer="Yes", IF(COUNTIF($I$2:$I$11,B11312)&gt;0,0,WEEKDAY(B11312,2)),IF(COUNTIF($I$2:$I$21,B11312)&gt;0,0,WEEKDAY(B11312,2)))</f>
        <v>3</v>
      </c>
      <c r="D11312" s="74">
        <f t="shared" si="2"/>
        <v>20</v>
      </c>
      <c r="E11312" s="12">
        <f>IFERROR(VLOOKUP(A11312,'IDAR Meter Data'!$A:$B,2,1),"")</f>
        <v>200</v>
      </c>
      <c r="F11312" s="75">
        <f>IF(CECCZ="CZ03",'Outside Temp'!B11312,IF(CECCZ="CZ04",'Outside Temp'!B11313,IF(CECCZ="CZ12",'Outside Temp'!B11314, IF(CECCZ="CZ13",'Outside Temp'!B11315))))</f>
        <v>64</v>
      </c>
      <c r="G11312" s="12">
        <f t="shared" si="3"/>
        <v>1</v>
      </c>
    </row>
    <row r="11313" ht="15.75" customHeight="1">
      <c r="A11313" s="13">
        <v>42242.864583333336</v>
      </c>
      <c r="B11313" s="73">
        <f t="shared" si="1"/>
        <v>42242</v>
      </c>
      <c r="C11313" s="74">
        <f>IF(NewCustomer="Yes", IF(COUNTIF($I$2:$I$11,B11313)&gt;0,0,WEEKDAY(B11313,2)),IF(COUNTIF($I$2:$I$21,B11313)&gt;0,0,WEEKDAY(B11313,2)))</f>
        <v>3</v>
      </c>
      <c r="D11313" s="74">
        <f t="shared" si="2"/>
        <v>20</v>
      </c>
      <c r="E11313" s="12">
        <f>IFERROR(VLOOKUP(A11313,'IDAR Meter Data'!$A:$B,2,1),"")</f>
        <v>196</v>
      </c>
      <c r="F11313" s="75">
        <f>IF(CECCZ="CZ03",'Outside Temp'!B11313,IF(CECCZ="CZ04",'Outside Temp'!B11314,IF(CECCZ="CZ12",'Outside Temp'!B11315, IF(CECCZ="CZ13",'Outside Temp'!B11316))))</f>
        <v>64</v>
      </c>
      <c r="G11313" s="12">
        <f t="shared" si="3"/>
        <v>1</v>
      </c>
    </row>
    <row r="11314" ht="15.75" customHeight="1">
      <c r="A11314" s="13">
        <v>42242.875</v>
      </c>
      <c r="B11314" s="73">
        <f t="shared" si="1"/>
        <v>42242</v>
      </c>
      <c r="C11314" s="74">
        <f>IF(NewCustomer="Yes", IF(COUNTIF($I$2:$I$11,B11314)&gt;0,0,WEEKDAY(B11314,2)),IF(COUNTIF($I$2:$I$21,B11314)&gt;0,0,WEEKDAY(B11314,2)))</f>
        <v>3</v>
      </c>
      <c r="D11314" s="74">
        <f t="shared" si="2"/>
        <v>21</v>
      </c>
      <c r="E11314" s="12">
        <f>IFERROR(VLOOKUP(A11314,'IDAR Meter Data'!$A:$B,2,1),"")</f>
        <v>203</v>
      </c>
      <c r="F11314" s="75">
        <f>IF(CECCZ="CZ03",'Outside Temp'!B11314,IF(CECCZ="CZ04",'Outside Temp'!B11315,IF(CECCZ="CZ12",'Outside Temp'!B11316, IF(CECCZ="CZ13",'Outside Temp'!B11317))))</f>
        <v>64</v>
      </c>
      <c r="G11314" s="12">
        <f t="shared" si="3"/>
        <v>1</v>
      </c>
    </row>
    <row r="11315" ht="15.75" customHeight="1">
      <c r="A11315" s="13">
        <v>42242.885416666664</v>
      </c>
      <c r="B11315" s="73">
        <f t="shared" si="1"/>
        <v>42242</v>
      </c>
      <c r="C11315" s="74">
        <f>IF(NewCustomer="Yes", IF(COUNTIF($I$2:$I$11,B11315)&gt;0,0,WEEKDAY(B11315,2)),IF(COUNTIF($I$2:$I$21,B11315)&gt;0,0,WEEKDAY(B11315,2)))</f>
        <v>3</v>
      </c>
      <c r="D11315" s="74">
        <f t="shared" si="2"/>
        <v>21</v>
      </c>
      <c r="E11315" s="12">
        <f>IFERROR(VLOOKUP(A11315,'IDAR Meter Data'!$A:$B,2,1),"")</f>
        <v>201</v>
      </c>
      <c r="F11315" s="75">
        <f>IF(CECCZ="CZ03",'Outside Temp'!B11315,IF(CECCZ="CZ04",'Outside Temp'!B11316,IF(CECCZ="CZ12",'Outside Temp'!B11317, IF(CECCZ="CZ13",'Outside Temp'!B11318))))</f>
        <v>64</v>
      </c>
      <c r="G11315" s="12">
        <f t="shared" si="3"/>
        <v>1</v>
      </c>
    </row>
    <row r="11316" ht="15.75" customHeight="1">
      <c r="A11316" s="13">
        <v>42242.895833333336</v>
      </c>
      <c r="B11316" s="73">
        <f t="shared" si="1"/>
        <v>42242</v>
      </c>
      <c r="C11316" s="74">
        <f>IF(NewCustomer="Yes", IF(COUNTIF($I$2:$I$11,B11316)&gt;0,0,WEEKDAY(B11316,2)),IF(COUNTIF($I$2:$I$21,B11316)&gt;0,0,WEEKDAY(B11316,2)))</f>
        <v>3</v>
      </c>
      <c r="D11316" s="74">
        <f t="shared" si="2"/>
        <v>21</v>
      </c>
      <c r="E11316" s="12">
        <f>IFERROR(VLOOKUP(A11316,'IDAR Meter Data'!$A:$B,2,1),"")</f>
        <v>189</v>
      </c>
      <c r="F11316" s="75">
        <f>IF(CECCZ="CZ03",'Outside Temp'!B11316,IF(CECCZ="CZ04",'Outside Temp'!B11317,IF(CECCZ="CZ12",'Outside Temp'!B11318, IF(CECCZ="CZ13",'Outside Temp'!B11319))))</f>
        <v>64</v>
      </c>
      <c r="G11316" s="12">
        <f t="shared" si="3"/>
        <v>1</v>
      </c>
    </row>
    <row r="11317" ht="15.75" customHeight="1">
      <c r="A11317" s="13">
        <v>42242.90625</v>
      </c>
      <c r="B11317" s="73">
        <f t="shared" si="1"/>
        <v>42242</v>
      </c>
      <c r="C11317" s="74">
        <f>IF(NewCustomer="Yes", IF(COUNTIF($I$2:$I$11,B11317)&gt;0,0,WEEKDAY(B11317,2)),IF(COUNTIF($I$2:$I$21,B11317)&gt;0,0,WEEKDAY(B11317,2)))</f>
        <v>3</v>
      </c>
      <c r="D11317" s="74">
        <f t="shared" si="2"/>
        <v>21</v>
      </c>
      <c r="E11317" s="12">
        <f>IFERROR(VLOOKUP(A11317,'IDAR Meter Data'!$A:$B,2,1),"")</f>
        <v>181</v>
      </c>
      <c r="F11317" s="75">
        <f>IF(CECCZ="CZ03",'Outside Temp'!B11317,IF(CECCZ="CZ04",'Outside Temp'!B11318,IF(CECCZ="CZ12",'Outside Temp'!B11319, IF(CECCZ="CZ13",'Outside Temp'!B11320))))</f>
        <v>64</v>
      </c>
      <c r="G11317" s="12">
        <f t="shared" si="3"/>
        <v>1</v>
      </c>
    </row>
    <row r="11318" ht="15.75" customHeight="1">
      <c r="A11318" s="13">
        <v>42242.916666666664</v>
      </c>
      <c r="B11318" s="73">
        <f t="shared" si="1"/>
        <v>42242</v>
      </c>
      <c r="C11318" s="74">
        <f>IF(NewCustomer="Yes", IF(COUNTIF($I$2:$I$11,B11318)&gt;0,0,WEEKDAY(B11318,2)),IF(COUNTIF($I$2:$I$21,B11318)&gt;0,0,WEEKDAY(B11318,2)))</f>
        <v>3</v>
      </c>
      <c r="D11318" s="74">
        <f t="shared" si="2"/>
        <v>22</v>
      </c>
      <c r="E11318" s="12">
        <f>IFERROR(VLOOKUP(A11318,'IDAR Meter Data'!$A:$B,2,1),"")</f>
        <v>184</v>
      </c>
      <c r="F11318" s="75">
        <f>IF(CECCZ="CZ03",'Outside Temp'!B11318,IF(CECCZ="CZ04",'Outside Temp'!B11319,IF(CECCZ="CZ12",'Outside Temp'!B11320, IF(CECCZ="CZ13",'Outside Temp'!B11321))))</f>
        <v>64</v>
      </c>
      <c r="G11318" s="12">
        <f t="shared" si="3"/>
        <v>1</v>
      </c>
    </row>
    <row r="11319" ht="15.75" customHeight="1">
      <c r="A11319" s="13">
        <v>42242.927083333336</v>
      </c>
      <c r="B11319" s="73">
        <f t="shared" si="1"/>
        <v>42242</v>
      </c>
      <c r="C11319" s="74">
        <f>IF(NewCustomer="Yes", IF(COUNTIF($I$2:$I$11,B11319)&gt;0,0,WEEKDAY(B11319,2)),IF(COUNTIF($I$2:$I$21,B11319)&gt;0,0,WEEKDAY(B11319,2)))</f>
        <v>3</v>
      </c>
      <c r="D11319" s="74">
        <f t="shared" si="2"/>
        <v>22</v>
      </c>
      <c r="E11319" s="12">
        <f>IFERROR(VLOOKUP(A11319,'IDAR Meter Data'!$A:$B,2,1),"")</f>
        <v>186</v>
      </c>
      <c r="F11319" s="75">
        <f>IF(CECCZ="CZ03",'Outside Temp'!B11319,IF(CECCZ="CZ04",'Outside Temp'!B11320,IF(CECCZ="CZ12",'Outside Temp'!B11321, IF(CECCZ="CZ13",'Outside Temp'!B11322))))</f>
        <v>64</v>
      </c>
      <c r="G11319" s="12">
        <f t="shared" si="3"/>
        <v>1</v>
      </c>
    </row>
    <row r="11320" ht="15.75" customHeight="1">
      <c r="A11320" s="13">
        <v>42242.9375</v>
      </c>
      <c r="B11320" s="73">
        <f t="shared" si="1"/>
        <v>42242</v>
      </c>
      <c r="C11320" s="74">
        <f>IF(NewCustomer="Yes", IF(COUNTIF($I$2:$I$11,B11320)&gt;0,0,WEEKDAY(B11320,2)),IF(COUNTIF($I$2:$I$21,B11320)&gt;0,0,WEEKDAY(B11320,2)))</f>
        <v>3</v>
      </c>
      <c r="D11320" s="74">
        <f t="shared" si="2"/>
        <v>22</v>
      </c>
      <c r="E11320" s="12">
        <f>IFERROR(VLOOKUP(A11320,'IDAR Meter Data'!$A:$B,2,1),"")</f>
        <v>193</v>
      </c>
      <c r="F11320" s="75">
        <f>IF(CECCZ="CZ03",'Outside Temp'!B11320,IF(CECCZ="CZ04",'Outside Temp'!B11321,IF(CECCZ="CZ12",'Outside Temp'!B11322, IF(CECCZ="CZ13",'Outside Temp'!B11323))))</f>
        <v>64</v>
      </c>
      <c r="G11320" s="12">
        <f t="shared" si="3"/>
        <v>1</v>
      </c>
    </row>
    <row r="11321" ht="15.75" customHeight="1">
      <c r="A11321" s="13">
        <v>42242.947916666664</v>
      </c>
      <c r="B11321" s="73">
        <f t="shared" si="1"/>
        <v>42242</v>
      </c>
      <c r="C11321" s="74">
        <f>IF(NewCustomer="Yes", IF(COUNTIF($I$2:$I$11,B11321)&gt;0,0,WEEKDAY(B11321,2)),IF(COUNTIF($I$2:$I$21,B11321)&gt;0,0,WEEKDAY(B11321,2)))</f>
        <v>3</v>
      </c>
      <c r="D11321" s="74">
        <f t="shared" si="2"/>
        <v>22</v>
      </c>
      <c r="E11321" s="12">
        <f>IFERROR(VLOOKUP(A11321,'IDAR Meter Data'!$A:$B,2,1),"")</f>
        <v>186</v>
      </c>
      <c r="F11321" s="75">
        <f>IF(CECCZ="CZ03",'Outside Temp'!B11321,IF(CECCZ="CZ04",'Outside Temp'!B11322,IF(CECCZ="CZ12",'Outside Temp'!B11323, IF(CECCZ="CZ13",'Outside Temp'!B11324))))</f>
        <v>64</v>
      </c>
      <c r="G11321" s="12">
        <f t="shared" si="3"/>
        <v>1</v>
      </c>
    </row>
    <row r="11322" ht="15.75" customHeight="1">
      <c r="A11322" s="13">
        <v>42242.958333333336</v>
      </c>
      <c r="B11322" s="73">
        <f t="shared" si="1"/>
        <v>42242</v>
      </c>
      <c r="C11322" s="74">
        <f>IF(NewCustomer="Yes", IF(COUNTIF($I$2:$I$11,B11322)&gt;0,0,WEEKDAY(B11322,2)),IF(COUNTIF($I$2:$I$21,B11322)&gt;0,0,WEEKDAY(B11322,2)))</f>
        <v>3</v>
      </c>
      <c r="D11322" s="74">
        <f t="shared" si="2"/>
        <v>23</v>
      </c>
      <c r="E11322" s="12">
        <f>IFERROR(VLOOKUP(A11322,'IDAR Meter Data'!$A:$B,2,1),"")</f>
        <v>191</v>
      </c>
      <c r="F11322" s="75">
        <f>IF(CECCZ="CZ03",'Outside Temp'!B11322,IF(CECCZ="CZ04",'Outside Temp'!B11323,IF(CECCZ="CZ12",'Outside Temp'!B11324, IF(CECCZ="CZ13",'Outside Temp'!B11325))))</f>
        <v>63.93333333</v>
      </c>
      <c r="G11322" s="12">
        <f t="shared" si="3"/>
        <v>1</v>
      </c>
    </row>
    <row r="11323" ht="15.75" customHeight="1">
      <c r="A11323" s="13">
        <v>42242.96875</v>
      </c>
      <c r="B11323" s="73">
        <f t="shared" si="1"/>
        <v>42242</v>
      </c>
      <c r="C11323" s="74">
        <f>IF(NewCustomer="Yes", IF(COUNTIF($I$2:$I$11,B11323)&gt;0,0,WEEKDAY(B11323,2)),IF(COUNTIF($I$2:$I$21,B11323)&gt;0,0,WEEKDAY(B11323,2)))</f>
        <v>3</v>
      </c>
      <c r="D11323" s="74">
        <f t="shared" si="2"/>
        <v>23</v>
      </c>
      <c r="E11323" s="12">
        <f>IFERROR(VLOOKUP(A11323,'IDAR Meter Data'!$A:$B,2,1),"")</f>
        <v>185</v>
      </c>
      <c r="F11323" s="75">
        <f>IF(CECCZ="CZ03",'Outside Temp'!B11323,IF(CECCZ="CZ04",'Outside Temp'!B11324,IF(CECCZ="CZ12",'Outside Temp'!B11325, IF(CECCZ="CZ13",'Outside Temp'!B11326))))</f>
        <v>63.68333333</v>
      </c>
      <c r="G11323" s="12">
        <f t="shared" si="3"/>
        <v>1</v>
      </c>
    </row>
    <row r="11324" ht="15.75" customHeight="1">
      <c r="A11324" s="13">
        <v>42242.979166666664</v>
      </c>
      <c r="B11324" s="73">
        <f t="shared" si="1"/>
        <v>42242</v>
      </c>
      <c r="C11324" s="74">
        <f>IF(NewCustomer="Yes", IF(COUNTIF($I$2:$I$11,B11324)&gt;0,0,WEEKDAY(B11324,2)),IF(COUNTIF($I$2:$I$21,B11324)&gt;0,0,WEEKDAY(B11324,2)))</f>
        <v>3</v>
      </c>
      <c r="D11324" s="74">
        <f t="shared" si="2"/>
        <v>23</v>
      </c>
      <c r="E11324" s="12">
        <f>IFERROR(VLOOKUP(A11324,'IDAR Meter Data'!$A:$B,2,1),"")</f>
        <v>210</v>
      </c>
      <c r="F11324" s="75">
        <f>IF(CECCZ="CZ03",'Outside Temp'!B11324,IF(CECCZ="CZ04",'Outside Temp'!B11325,IF(CECCZ="CZ12",'Outside Temp'!B11326, IF(CECCZ="CZ13",'Outside Temp'!B11327))))</f>
        <v>63.43333333</v>
      </c>
      <c r="G11324" s="12">
        <f t="shared" si="3"/>
        <v>1</v>
      </c>
    </row>
    <row r="11325" ht="15.75" customHeight="1">
      <c r="A11325" s="13">
        <v>42242.989583333336</v>
      </c>
      <c r="B11325" s="73">
        <f t="shared" si="1"/>
        <v>42242</v>
      </c>
      <c r="C11325" s="74">
        <f>IF(NewCustomer="Yes", IF(COUNTIF($I$2:$I$11,B11325)&gt;0,0,WEEKDAY(B11325,2)),IF(COUNTIF($I$2:$I$21,B11325)&gt;0,0,WEEKDAY(B11325,2)))</f>
        <v>3</v>
      </c>
      <c r="D11325" s="74">
        <f t="shared" si="2"/>
        <v>23</v>
      </c>
      <c r="E11325" s="12">
        <f>IFERROR(VLOOKUP(A11325,'IDAR Meter Data'!$A:$B,2,1),"")</f>
        <v>201</v>
      </c>
      <c r="F11325" s="75">
        <f>IF(CECCZ="CZ03",'Outside Temp'!B11325,IF(CECCZ="CZ04",'Outside Temp'!B11326,IF(CECCZ="CZ12",'Outside Temp'!B11327, IF(CECCZ="CZ13",'Outside Temp'!B11328))))</f>
        <v>63.18333333</v>
      </c>
      <c r="G11325" s="12">
        <f t="shared" si="3"/>
        <v>1</v>
      </c>
    </row>
    <row r="11326" ht="15.75" customHeight="1">
      <c r="A11326" s="13">
        <v>42243.0</v>
      </c>
      <c r="B11326" s="73">
        <f t="shared" si="1"/>
        <v>42243</v>
      </c>
      <c r="C11326" s="74">
        <f>IF(NewCustomer="Yes", IF(COUNTIF($I$2:$I$11,B11326)&gt;0,0,WEEKDAY(B11326,2)),IF(COUNTIF($I$2:$I$21,B11326)&gt;0,0,WEEKDAY(B11326,2)))</f>
        <v>4</v>
      </c>
      <c r="D11326" s="74">
        <f t="shared" si="2"/>
        <v>0</v>
      </c>
      <c r="E11326" s="12">
        <f>IFERROR(VLOOKUP(A11326,'IDAR Meter Data'!$A:$B,2,1),"")</f>
        <v>192</v>
      </c>
      <c r="F11326" s="75">
        <f>IF(CECCZ="CZ03",'Outside Temp'!B11326,IF(CECCZ="CZ04",'Outside Temp'!B11327,IF(CECCZ="CZ12",'Outside Temp'!B11328, IF(CECCZ="CZ13",'Outside Temp'!B11329))))</f>
        <v>62.93333333</v>
      </c>
      <c r="G11326" s="12">
        <f t="shared" si="3"/>
        <v>1</v>
      </c>
    </row>
    <row r="11327" ht="15.75" customHeight="1">
      <c r="A11327" s="13">
        <v>42243.010416666664</v>
      </c>
      <c r="B11327" s="73">
        <f t="shared" si="1"/>
        <v>42243</v>
      </c>
      <c r="C11327" s="74">
        <f>IF(NewCustomer="Yes", IF(COUNTIF($I$2:$I$11,B11327)&gt;0,0,WEEKDAY(B11327,2)),IF(COUNTIF($I$2:$I$21,B11327)&gt;0,0,WEEKDAY(B11327,2)))</f>
        <v>4</v>
      </c>
      <c r="D11327" s="74">
        <f t="shared" si="2"/>
        <v>0</v>
      </c>
      <c r="E11327" s="12">
        <f>IFERROR(VLOOKUP(A11327,'IDAR Meter Data'!$A:$B,2,1),"")</f>
        <v>196</v>
      </c>
      <c r="F11327" s="75">
        <f>IF(CECCZ="CZ03",'Outside Temp'!B11327,IF(CECCZ="CZ04",'Outside Temp'!B11328,IF(CECCZ="CZ12",'Outside Temp'!B11329, IF(CECCZ="CZ13",'Outside Temp'!B11330))))</f>
        <v>62.68333333</v>
      </c>
      <c r="G11327" s="12">
        <f t="shared" si="3"/>
        <v>1</v>
      </c>
    </row>
    <row r="11328" ht="15.75" customHeight="1">
      <c r="A11328" s="13">
        <v>42243.020833333336</v>
      </c>
      <c r="B11328" s="73">
        <f t="shared" si="1"/>
        <v>42243</v>
      </c>
      <c r="C11328" s="74">
        <f>IF(NewCustomer="Yes", IF(COUNTIF($I$2:$I$11,B11328)&gt;0,0,WEEKDAY(B11328,2)),IF(COUNTIF($I$2:$I$21,B11328)&gt;0,0,WEEKDAY(B11328,2)))</f>
        <v>4</v>
      </c>
      <c r="D11328" s="74">
        <f t="shared" si="2"/>
        <v>0</v>
      </c>
      <c r="E11328" s="12">
        <f>IFERROR(VLOOKUP(A11328,'IDAR Meter Data'!$A:$B,2,1),"")</f>
        <v>189</v>
      </c>
      <c r="F11328" s="75">
        <f>IF(CECCZ="CZ03",'Outside Temp'!B11328,IF(CECCZ="CZ04",'Outside Temp'!B11329,IF(CECCZ="CZ12",'Outside Temp'!B11330, IF(CECCZ="CZ13",'Outside Temp'!B11331))))</f>
        <v>62.43333333</v>
      </c>
      <c r="G11328" s="12">
        <f t="shared" si="3"/>
        <v>1</v>
      </c>
    </row>
    <row r="11329" ht="15.75" customHeight="1">
      <c r="A11329" s="13">
        <v>42243.03125</v>
      </c>
      <c r="B11329" s="73">
        <f t="shared" si="1"/>
        <v>42243</v>
      </c>
      <c r="C11329" s="74">
        <f>IF(NewCustomer="Yes", IF(COUNTIF($I$2:$I$11,B11329)&gt;0,0,WEEKDAY(B11329,2)),IF(COUNTIF($I$2:$I$21,B11329)&gt;0,0,WEEKDAY(B11329,2)))</f>
        <v>4</v>
      </c>
      <c r="D11329" s="74">
        <f t="shared" si="2"/>
        <v>0</v>
      </c>
      <c r="E11329" s="12">
        <f>IFERROR(VLOOKUP(A11329,'IDAR Meter Data'!$A:$B,2,1),"")</f>
        <v>195</v>
      </c>
      <c r="F11329" s="75">
        <f>IF(CECCZ="CZ03",'Outside Temp'!B11329,IF(CECCZ="CZ04",'Outside Temp'!B11330,IF(CECCZ="CZ12",'Outside Temp'!B11331, IF(CECCZ="CZ13",'Outside Temp'!B11332))))</f>
        <v>62.18333333</v>
      </c>
      <c r="G11329" s="12">
        <f t="shared" si="3"/>
        <v>1</v>
      </c>
    </row>
    <row r="11330" ht="15.75" customHeight="1">
      <c r="A11330" s="13">
        <v>42243.041666666664</v>
      </c>
      <c r="B11330" s="73">
        <f t="shared" si="1"/>
        <v>42243</v>
      </c>
      <c r="C11330" s="74">
        <f>IF(NewCustomer="Yes", IF(COUNTIF($I$2:$I$11,B11330)&gt;0,0,WEEKDAY(B11330,2)),IF(COUNTIF($I$2:$I$21,B11330)&gt;0,0,WEEKDAY(B11330,2)))</f>
        <v>4</v>
      </c>
      <c r="D11330" s="74">
        <f t="shared" si="2"/>
        <v>1</v>
      </c>
      <c r="E11330" s="12">
        <f>IFERROR(VLOOKUP(A11330,'IDAR Meter Data'!$A:$B,2,1),"")</f>
        <v>188</v>
      </c>
      <c r="F11330" s="75">
        <f>IF(CECCZ="CZ03",'Outside Temp'!B11330,IF(CECCZ="CZ04",'Outside Temp'!B11331,IF(CECCZ="CZ12",'Outside Temp'!B11332, IF(CECCZ="CZ13",'Outside Temp'!B11333))))</f>
        <v>62</v>
      </c>
      <c r="G11330" s="12">
        <f t="shared" si="3"/>
        <v>1</v>
      </c>
    </row>
    <row r="11331" ht="15.75" customHeight="1">
      <c r="A11331" s="13">
        <v>42243.052083333336</v>
      </c>
      <c r="B11331" s="73">
        <f t="shared" si="1"/>
        <v>42243</v>
      </c>
      <c r="C11331" s="74">
        <f>IF(NewCustomer="Yes", IF(COUNTIF($I$2:$I$11,B11331)&gt;0,0,WEEKDAY(B11331,2)),IF(COUNTIF($I$2:$I$21,B11331)&gt;0,0,WEEKDAY(B11331,2)))</f>
        <v>4</v>
      </c>
      <c r="D11331" s="74">
        <f t="shared" si="2"/>
        <v>1</v>
      </c>
      <c r="E11331" s="12">
        <f>IFERROR(VLOOKUP(A11331,'IDAR Meter Data'!$A:$B,2,1),"")</f>
        <v>179</v>
      </c>
      <c r="F11331" s="75">
        <f>IF(CECCZ="CZ03",'Outside Temp'!B11331,IF(CECCZ="CZ04",'Outside Temp'!B11332,IF(CECCZ="CZ12",'Outside Temp'!B11333, IF(CECCZ="CZ13",'Outside Temp'!B11334))))</f>
        <v>62</v>
      </c>
      <c r="G11331" s="12">
        <f t="shared" si="3"/>
        <v>1</v>
      </c>
    </row>
    <row r="11332" ht="15.75" customHeight="1">
      <c r="A11332" s="13">
        <v>42243.0625</v>
      </c>
      <c r="B11332" s="73">
        <f t="shared" si="1"/>
        <v>42243</v>
      </c>
      <c r="C11332" s="74">
        <f>IF(NewCustomer="Yes", IF(COUNTIF($I$2:$I$11,B11332)&gt;0,0,WEEKDAY(B11332,2)),IF(COUNTIF($I$2:$I$21,B11332)&gt;0,0,WEEKDAY(B11332,2)))</f>
        <v>4</v>
      </c>
      <c r="D11332" s="74">
        <f t="shared" si="2"/>
        <v>1</v>
      </c>
      <c r="E11332" s="12">
        <f>IFERROR(VLOOKUP(A11332,'IDAR Meter Data'!$A:$B,2,1),"")</f>
        <v>177</v>
      </c>
      <c r="F11332" s="75">
        <f>IF(CECCZ="CZ03",'Outside Temp'!B11332,IF(CECCZ="CZ04",'Outside Temp'!B11333,IF(CECCZ="CZ12",'Outside Temp'!B11334, IF(CECCZ="CZ13",'Outside Temp'!B11335))))</f>
        <v>62</v>
      </c>
      <c r="G11332" s="12">
        <f t="shared" si="3"/>
        <v>1</v>
      </c>
    </row>
    <row r="11333" ht="15.75" customHeight="1">
      <c r="A11333" s="13">
        <v>42243.072916666664</v>
      </c>
      <c r="B11333" s="73">
        <f t="shared" si="1"/>
        <v>42243</v>
      </c>
      <c r="C11333" s="74">
        <f>IF(NewCustomer="Yes", IF(COUNTIF($I$2:$I$11,B11333)&gt;0,0,WEEKDAY(B11333,2)),IF(COUNTIF($I$2:$I$21,B11333)&gt;0,0,WEEKDAY(B11333,2)))</f>
        <v>4</v>
      </c>
      <c r="D11333" s="74">
        <f t="shared" si="2"/>
        <v>1</v>
      </c>
      <c r="E11333" s="12">
        <f>IFERROR(VLOOKUP(A11333,'IDAR Meter Data'!$A:$B,2,1),"")</f>
        <v>191</v>
      </c>
      <c r="F11333" s="75">
        <f>IF(CECCZ="CZ03",'Outside Temp'!B11333,IF(CECCZ="CZ04",'Outside Temp'!B11334,IF(CECCZ="CZ12",'Outside Temp'!B11335, IF(CECCZ="CZ13",'Outside Temp'!B11336))))</f>
        <v>62</v>
      </c>
      <c r="G11333" s="12">
        <f t="shared" si="3"/>
        <v>1</v>
      </c>
    </row>
    <row r="11334" ht="15.75" customHeight="1">
      <c r="A11334" s="13">
        <v>42243.083333333336</v>
      </c>
      <c r="B11334" s="73">
        <f t="shared" si="1"/>
        <v>42243</v>
      </c>
      <c r="C11334" s="74">
        <f>IF(NewCustomer="Yes", IF(COUNTIF($I$2:$I$11,B11334)&gt;0,0,WEEKDAY(B11334,2)),IF(COUNTIF($I$2:$I$21,B11334)&gt;0,0,WEEKDAY(B11334,2)))</f>
        <v>4</v>
      </c>
      <c r="D11334" s="74">
        <f t="shared" si="2"/>
        <v>2</v>
      </c>
      <c r="E11334" s="12">
        <f>IFERROR(VLOOKUP(A11334,'IDAR Meter Data'!$A:$B,2,1),"")</f>
        <v>179</v>
      </c>
      <c r="F11334" s="75">
        <f>IF(CECCZ="CZ03",'Outside Temp'!B11334,IF(CECCZ="CZ04",'Outside Temp'!B11335,IF(CECCZ="CZ12",'Outside Temp'!B11336, IF(CECCZ="CZ13",'Outside Temp'!B11337))))</f>
        <v>62</v>
      </c>
      <c r="G11334" s="12">
        <f t="shared" si="3"/>
        <v>1</v>
      </c>
    </row>
    <row r="11335" ht="15.75" customHeight="1">
      <c r="A11335" s="13">
        <v>42243.09375</v>
      </c>
      <c r="B11335" s="73">
        <f t="shared" si="1"/>
        <v>42243</v>
      </c>
      <c r="C11335" s="74">
        <f>IF(NewCustomer="Yes", IF(COUNTIF($I$2:$I$11,B11335)&gt;0,0,WEEKDAY(B11335,2)),IF(COUNTIF($I$2:$I$21,B11335)&gt;0,0,WEEKDAY(B11335,2)))</f>
        <v>4</v>
      </c>
      <c r="D11335" s="74">
        <f t="shared" si="2"/>
        <v>2</v>
      </c>
      <c r="E11335" s="12">
        <f>IFERROR(VLOOKUP(A11335,'IDAR Meter Data'!$A:$B,2,1),"")</f>
        <v>170</v>
      </c>
      <c r="F11335" s="75">
        <f>IF(CECCZ="CZ03",'Outside Temp'!B11335,IF(CECCZ="CZ04",'Outside Temp'!B11336,IF(CECCZ="CZ12",'Outside Temp'!B11337, IF(CECCZ="CZ13",'Outside Temp'!B11338))))</f>
        <v>62</v>
      </c>
      <c r="G11335" s="12">
        <f t="shared" si="3"/>
        <v>1</v>
      </c>
    </row>
    <row r="11336" ht="15.75" customHeight="1">
      <c r="A11336" s="13">
        <v>42243.104166666664</v>
      </c>
      <c r="B11336" s="73">
        <f t="shared" si="1"/>
        <v>42243</v>
      </c>
      <c r="C11336" s="74">
        <f>IF(NewCustomer="Yes", IF(COUNTIF($I$2:$I$11,B11336)&gt;0,0,WEEKDAY(B11336,2)),IF(COUNTIF($I$2:$I$21,B11336)&gt;0,0,WEEKDAY(B11336,2)))</f>
        <v>4</v>
      </c>
      <c r="D11336" s="74">
        <f t="shared" si="2"/>
        <v>2</v>
      </c>
      <c r="E11336" s="12">
        <f>IFERROR(VLOOKUP(A11336,'IDAR Meter Data'!$A:$B,2,1),"")</f>
        <v>172</v>
      </c>
      <c r="F11336" s="75">
        <f>IF(CECCZ="CZ03",'Outside Temp'!B11336,IF(CECCZ="CZ04",'Outside Temp'!B11337,IF(CECCZ="CZ12",'Outside Temp'!B11338, IF(CECCZ="CZ13",'Outside Temp'!B11339))))</f>
        <v>62</v>
      </c>
      <c r="G11336" s="12">
        <f t="shared" si="3"/>
        <v>1</v>
      </c>
    </row>
    <row r="11337" ht="15.75" customHeight="1">
      <c r="A11337" s="13">
        <v>42243.114583333336</v>
      </c>
      <c r="B11337" s="73">
        <f t="shared" si="1"/>
        <v>42243</v>
      </c>
      <c r="C11337" s="74">
        <f>IF(NewCustomer="Yes", IF(COUNTIF($I$2:$I$11,B11337)&gt;0,0,WEEKDAY(B11337,2)),IF(COUNTIF($I$2:$I$21,B11337)&gt;0,0,WEEKDAY(B11337,2)))</f>
        <v>4</v>
      </c>
      <c r="D11337" s="74">
        <f t="shared" si="2"/>
        <v>2</v>
      </c>
      <c r="E11337" s="12">
        <f>IFERROR(VLOOKUP(A11337,'IDAR Meter Data'!$A:$B,2,1),"")</f>
        <v>168</v>
      </c>
      <c r="F11337" s="75">
        <f>IF(CECCZ="CZ03",'Outside Temp'!B11337,IF(CECCZ="CZ04",'Outside Temp'!B11338,IF(CECCZ="CZ12",'Outside Temp'!B11339, IF(CECCZ="CZ13",'Outside Temp'!B11340))))</f>
        <v>62</v>
      </c>
      <c r="G11337" s="12">
        <f t="shared" si="3"/>
        <v>1</v>
      </c>
    </row>
    <row r="11338" ht="15.75" customHeight="1">
      <c r="A11338" s="13">
        <v>42243.125</v>
      </c>
      <c r="B11338" s="73">
        <f t="shared" si="1"/>
        <v>42243</v>
      </c>
      <c r="C11338" s="74">
        <f>IF(NewCustomer="Yes", IF(COUNTIF($I$2:$I$11,B11338)&gt;0,0,WEEKDAY(B11338,2)),IF(COUNTIF($I$2:$I$21,B11338)&gt;0,0,WEEKDAY(B11338,2)))</f>
        <v>4</v>
      </c>
      <c r="D11338" s="74">
        <f t="shared" si="2"/>
        <v>3</v>
      </c>
      <c r="E11338" s="12">
        <f>IFERROR(VLOOKUP(A11338,'IDAR Meter Data'!$A:$B,2,1),"")</f>
        <v>177</v>
      </c>
      <c r="F11338" s="75">
        <f>IF(CECCZ="CZ03",'Outside Temp'!B11338,IF(CECCZ="CZ04",'Outside Temp'!B11339,IF(CECCZ="CZ12",'Outside Temp'!B11340, IF(CECCZ="CZ13",'Outside Temp'!B11341))))</f>
        <v>61.93333333</v>
      </c>
      <c r="G11338" s="12">
        <f t="shared" si="3"/>
        <v>1</v>
      </c>
    </row>
    <row r="11339" ht="15.75" customHeight="1">
      <c r="A11339" s="13">
        <v>42243.135416666664</v>
      </c>
      <c r="B11339" s="73">
        <f t="shared" si="1"/>
        <v>42243</v>
      </c>
      <c r="C11339" s="74">
        <f>IF(NewCustomer="Yes", IF(COUNTIF($I$2:$I$11,B11339)&gt;0,0,WEEKDAY(B11339,2)),IF(COUNTIF($I$2:$I$21,B11339)&gt;0,0,WEEKDAY(B11339,2)))</f>
        <v>4</v>
      </c>
      <c r="D11339" s="74">
        <f t="shared" si="2"/>
        <v>3</v>
      </c>
      <c r="E11339" s="12">
        <f>IFERROR(VLOOKUP(A11339,'IDAR Meter Data'!$A:$B,2,1),"")</f>
        <v>180</v>
      </c>
      <c r="F11339" s="75">
        <f>IF(CECCZ="CZ03",'Outside Temp'!B11339,IF(CECCZ="CZ04",'Outside Temp'!B11340,IF(CECCZ="CZ12",'Outside Temp'!B11341, IF(CECCZ="CZ13",'Outside Temp'!B11342))))</f>
        <v>61.68333333</v>
      </c>
      <c r="G11339" s="12">
        <f t="shared" si="3"/>
        <v>1</v>
      </c>
    </row>
    <row r="11340" ht="15.75" customHeight="1">
      <c r="A11340" s="13">
        <v>42243.145833333336</v>
      </c>
      <c r="B11340" s="73">
        <f t="shared" si="1"/>
        <v>42243</v>
      </c>
      <c r="C11340" s="74">
        <f>IF(NewCustomer="Yes", IF(COUNTIF($I$2:$I$11,B11340)&gt;0,0,WEEKDAY(B11340,2)),IF(COUNTIF($I$2:$I$21,B11340)&gt;0,0,WEEKDAY(B11340,2)))</f>
        <v>4</v>
      </c>
      <c r="D11340" s="74">
        <f t="shared" si="2"/>
        <v>3</v>
      </c>
      <c r="E11340" s="12">
        <f>IFERROR(VLOOKUP(A11340,'IDAR Meter Data'!$A:$B,2,1),"")</f>
        <v>164</v>
      </c>
      <c r="F11340" s="75">
        <f>IF(CECCZ="CZ03",'Outside Temp'!B11340,IF(CECCZ="CZ04",'Outside Temp'!B11341,IF(CECCZ="CZ12",'Outside Temp'!B11342, IF(CECCZ="CZ13",'Outside Temp'!B11343))))</f>
        <v>61.43333333</v>
      </c>
      <c r="G11340" s="12">
        <f t="shared" si="3"/>
        <v>1</v>
      </c>
    </row>
    <row r="11341" ht="15.75" customHeight="1">
      <c r="A11341" s="13">
        <v>42243.15625</v>
      </c>
      <c r="B11341" s="73">
        <f t="shared" si="1"/>
        <v>42243</v>
      </c>
      <c r="C11341" s="74">
        <f>IF(NewCustomer="Yes", IF(COUNTIF($I$2:$I$11,B11341)&gt;0,0,WEEKDAY(B11341,2)),IF(COUNTIF($I$2:$I$21,B11341)&gt;0,0,WEEKDAY(B11341,2)))</f>
        <v>4</v>
      </c>
      <c r="D11341" s="74">
        <f t="shared" si="2"/>
        <v>3</v>
      </c>
      <c r="E11341" s="12">
        <f>IFERROR(VLOOKUP(A11341,'IDAR Meter Data'!$A:$B,2,1),"")</f>
        <v>166</v>
      </c>
      <c r="F11341" s="75">
        <f>IF(CECCZ="CZ03",'Outside Temp'!B11341,IF(CECCZ="CZ04",'Outside Temp'!B11342,IF(CECCZ="CZ12",'Outside Temp'!B11343, IF(CECCZ="CZ13",'Outside Temp'!B11344))))</f>
        <v>61.18333333</v>
      </c>
      <c r="G11341" s="12">
        <f t="shared" si="3"/>
        <v>1</v>
      </c>
    </row>
    <row r="11342" ht="15.75" customHeight="1">
      <c r="A11342" s="13">
        <v>42243.166666666664</v>
      </c>
      <c r="B11342" s="73">
        <f t="shared" si="1"/>
        <v>42243</v>
      </c>
      <c r="C11342" s="74">
        <f>IF(NewCustomer="Yes", IF(COUNTIF($I$2:$I$11,B11342)&gt;0,0,WEEKDAY(B11342,2)),IF(COUNTIF($I$2:$I$21,B11342)&gt;0,0,WEEKDAY(B11342,2)))</f>
        <v>4</v>
      </c>
      <c r="D11342" s="74">
        <f t="shared" si="2"/>
        <v>4</v>
      </c>
      <c r="E11342" s="12">
        <f>IFERROR(VLOOKUP(A11342,'IDAR Meter Data'!$A:$B,2,1),"")</f>
        <v>176</v>
      </c>
      <c r="F11342" s="75">
        <f>IF(CECCZ="CZ03",'Outside Temp'!B11342,IF(CECCZ="CZ04",'Outside Temp'!B11343,IF(CECCZ="CZ12",'Outside Temp'!B11344, IF(CECCZ="CZ13",'Outside Temp'!B11345))))</f>
        <v>61</v>
      </c>
      <c r="G11342" s="12">
        <f t="shared" si="3"/>
        <v>1</v>
      </c>
    </row>
    <row r="11343" ht="15.75" customHeight="1">
      <c r="A11343" s="13">
        <v>42243.177083333336</v>
      </c>
      <c r="B11343" s="73">
        <f t="shared" si="1"/>
        <v>42243</v>
      </c>
      <c r="C11343" s="74">
        <f>IF(NewCustomer="Yes", IF(COUNTIF($I$2:$I$11,B11343)&gt;0,0,WEEKDAY(B11343,2)),IF(COUNTIF($I$2:$I$21,B11343)&gt;0,0,WEEKDAY(B11343,2)))</f>
        <v>4</v>
      </c>
      <c r="D11343" s="74">
        <f t="shared" si="2"/>
        <v>4</v>
      </c>
      <c r="E11343" s="12">
        <f>IFERROR(VLOOKUP(A11343,'IDAR Meter Data'!$A:$B,2,1),"")</f>
        <v>179</v>
      </c>
      <c r="F11343" s="75">
        <f>IF(CECCZ="CZ03",'Outside Temp'!B11343,IF(CECCZ="CZ04",'Outside Temp'!B11344,IF(CECCZ="CZ12",'Outside Temp'!B11345, IF(CECCZ="CZ13",'Outside Temp'!B11346))))</f>
        <v>61</v>
      </c>
      <c r="G11343" s="12">
        <f t="shared" si="3"/>
        <v>1</v>
      </c>
    </row>
    <row r="11344" ht="15.75" customHeight="1">
      <c r="A11344" s="13">
        <v>42243.1875</v>
      </c>
      <c r="B11344" s="73">
        <f t="shared" si="1"/>
        <v>42243</v>
      </c>
      <c r="C11344" s="74">
        <f>IF(NewCustomer="Yes", IF(COUNTIF($I$2:$I$11,B11344)&gt;0,0,WEEKDAY(B11344,2)),IF(COUNTIF($I$2:$I$21,B11344)&gt;0,0,WEEKDAY(B11344,2)))</f>
        <v>4</v>
      </c>
      <c r="D11344" s="74">
        <f t="shared" si="2"/>
        <v>4</v>
      </c>
      <c r="E11344" s="12">
        <f>IFERROR(VLOOKUP(A11344,'IDAR Meter Data'!$A:$B,2,1),"")</f>
        <v>166</v>
      </c>
      <c r="F11344" s="75">
        <f>IF(CECCZ="CZ03",'Outside Temp'!B11344,IF(CECCZ="CZ04",'Outside Temp'!B11345,IF(CECCZ="CZ12",'Outside Temp'!B11346, IF(CECCZ="CZ13",'Outside Temp'!B11347))))</f>
        <v>61</v>
      </c>
      <c r="G11344" s="12">
        <f t="shared" si="3"/>
        <v>1</v>
      </c>
    </row>
    <row r="11345" ht="15.75" customHeight="1">
      <c r="A11345" s="13">
        <v>42243.197916666664</v>
      </c>
      <c r="B11345" s="73">
        <f t="shared" si="1"/>
        <v>42243</v>
      </c>
      <c r="C11345" s="74">
        <f>IF(NewCustomer="Yes", IF(COUNTIF($I$2:$I$11,B11345)&gt;0,0,WEEKDAY(B11345,2)),IF(COUNTIF($I$2:$I$21,B11345)&gt;0,0,WEEKDAY(B11345,2)))</f>
        <v>4</v>
      </c>
      <c r="D11345" s="74">
        <f t="shared" si="2"/>
        <v>4</v>
      </c>
      <c r="E11345" s="12">
        <f>IFERROR(VLOOKUP(A11345,'IDAR Meter Data'!$A:$B,2,1),"")</f>
        <v>170</v>
      </c>
      <c r="F11345" s="75">
        <f>IF(CECCZ="CZ03",'Outside Temp'!B11345,IF(CECCZ="CZ04",'Outside Temp'!B11346,IF(CECCZ="CZ12",'Outside Temp'!B11347, IF(CECCZ="CZ13",'Outside Temp'!B11348))))</f>
        <v>61</v>
      </c>
      <c r="G11345" s="12">
        <f t="shared" si="3"/>
        <v>1</v>
      </c>
    </row>
    <row r="11346" ht="15.75" customHeight="1">
      <c r="A11346" s="13">
        <v>42243.208333333336</v>
      </c>
      <c r="B11346" s="73">
        <f t="shared" si="1"/>
        <v>42243</v>
      </c>
      <c r="C11346" s="74">
        <f>IF(NewCustomer="Yes", IF(COUNTIF($I$2:$I$11,B11346)&gt;0,0,WEEKDAY(B11346,2)),IF(COUNTIF($I$2:$I$21,B11346)&gt;0,0,WEEKDAY(B11346,2)))</f>
        <v>4</v>
      </c>
      <c r="D11346" s="74">
        <f t="shared" si="2"/>
        <v>5</v>
      </c>
      <c r="E11346" s="12">
        <f>IFERROR(VLOOKUP(A11346,'IDAR Meter Data'!$A:$B,2,1),"")</f>
        <v>166</v>
      </c>
      <c r="F11346" s="75">
        <f>IF(CECCZ="CZ03",'Outside Temp'!B11346,IF(CECCZ="CZ04",'Outside Temp'!B11347,IF(CECCZ="CZ12",'Outside Temp'!B11348, IF(CECCZ="CZ13",'Outside Temp'!B11349))))</f>
        <v>61</v>
      </c>
      <c r="G11346" s="12">
        <f t="shared" si="3"/>
        <v>1</v>
      </c>
    </row>
    <row r="11347" ht="15.75" customHeight="1">
      <c r="A11347" s="13">
        <v>42243.21875</v>
      </c>
      <c r="B11347" s="73">
        <f t="shared" si="1"/>
        <v>42243</v>
      </c>
      <c r="C11347" s="74">
        <f>IF(NewCustomer="Yes", IF(COUNTIF($I$2:$I$11,B11347)&gt;0,0,WEEKDAY(B11347,2)),IF(COUNTIF($I$2:$I$21,B11347)&gt;0,0,WEEKDAY(B11347,2)))</f>
        <v>4</v>
      </c>
      <c r="D11347" s="74">
        <f t="shared" si="2"/>
        <v>5</v>
      </c>
      <c r="E11347" s="12">
        <f>IFERROR(VLOOKUP(A11347,'IDAR Meter Data'!$A:$B,2,1),"")</f>
        <v>177</v>
      </c>
      <c r="F11347" s="75">
        <f>IF(CECCZ="CZ03",'Outside Temp'!B11347,IF(CECCZ="CZ04",'Outside Temp'!B11348,IF(CECCZ="CZ12",'Outside Temp'!B11349, IF(CECCZ="CZ13",'Outside Temp'!B11350))))</f>
        <v>61</v>
      </c>
      <c r="G11347" s="12">
        <f t="shared" si="3"/>
        <v>1</v>
      </c>
    </row>
    <row r="11348" ht="15.75" customHeight="1">
      <c r="A11348" s="13">
        <v>42243.229166666664</v>
      </c>
      <c r="B11348" s="73">
        <f t="shared" si="1"/>
        <v>42243</v>
      </c>
      <c r="C11348" s="74">
        <f>IF(NewCustomer="Yes", IF(COUNTIF($I$2:$I$11,B11348)&gt;0,0,WEEKDAY(B11348,2)),IF(COUNTIF($I$2:$I$21,B11348)&gt;0,0,WEEKDAY(B11348,2)))</f>
        <v>4</v>
      </c>
      <c r="D11348" s="74">
        <f t="shared" si="2"/>
        <v>5</v>
      </c>
      <c r="E11348" s="12">
        <f>IFERROR(VLOOKUP(A11348,'IDAR Meter Data'!$A:$B,2,1),"")</f>
        <v>176</v>
      </c>
      <c r="F11348" s="75">
        <f>IF(CECCZ="CZ03",'Outside Temp'!B11348,IF(CECCZ="CZ04",'Outside Temp'!B11349,IF(CECCZ="CZ12",'Outside Temp'!B11350, IF(CECCZ="CZ13",'Outside Temp'!B11351))))</f>
        <v>61</v>
      </c>
      <c r="G11348" s="12">
        <f t="shared" si="3"/>
        <v>1</v>
      </c>
    </row>
    <row r="11349" ht="15.75" customHeight="1">
      <c r="A11349" s="13">
        <v>42243.239583333336</v>
      </c>
      <c r="B11349" s="73">
        <f t="shared" si="1"/>
        <v>42243</v>
      </c>
      <c r="C11349" s="74">
        <f>IF(NewCustomer="Yes", IF(COUNTIF($I$2:$I$11,B11349)&gt;0,0,WEEKDAY(B11349,2)),IF(COUNTIF($I$2:$I$21,B11349)&gt;0,0,WEEKDAY(B11349,2)))</f>
        <v>4</v>
      </c>
      <c r="D11349" s="74">
        <f t="shared" si="2"/>
        <v>5</v>
      </c>
      <c r="E11349" s="12">
        <f>IFERROR(VLOOKUP(A11349,'IDAR Meter Data'!$A:$B,2,1),"")</f>
        <v>163</v>
      </c>
      <c r="F11349" s="75">
        <f>IF(CECCZ="CZ03",'Outside Temp'!B11349,IF(CECCZ="CZ04",'Outside Temp'!B11350,IF(CECCZ="CZ12",'Outside Temp'!B11351, IF(CECCZ="CZ13",'Outside Temp'!B11352))))</f>
        <v>61</v>
      </c>
      <c r="G11349" s="12">
        <f t="shared" si="3"/>
        <v>1</v>
      </c>
    </row>
    <row r="11350" ht="15.75" customHeight="1">
      <c r="A11350" s="13">
        <v>42243.25</v>
      </c>
      <c r="B11350" s="73">
        <f t="shared" si="1"/>
        <v>42243</v>
      </c>
      <c r="C11350" s="74">
        <f>IF(NewCustomer="Yes", IF(COUNTIF($I$2:$I$11,B11350)&gt;0,0,WEEKDAY(B11350,2)),IF(COUNTIF($I$2:$I$21,B11350)&gt;0,0,WEEKDAY(B11350,2)))</f>
        <v>4</v>
      </c>
      <c r="D11350" s="74">
        <f t="shared" si="2"/>
        <v>6</v>
      </c>
      <c r="E11350" s="12">
        <f>IFERROR(VLOOKUP(A11350,'IDAR Meter Data'!$A:$B,2,1),"")</f>
        <v>164</v>
      </c>
      <c r="F11350" s="75">
        <f>IF(CECCZ="CZ03",'Outside Temp'!B11350,IF(CECCZ="CZ04",'Outside Temp'!B11351,IF(CECCZ="CZ12",'Outside Temp'!B11352, IF(CECCZ="CZ13",'Outside Temp'!B11353))))</f>
        <v>61.2</v>
      </c>
      <c r="G11350" s="12">
        <f t="shared" si="3"/>
        <v>1</v>
      </c>
    </row>
    <row r="11351" ht="15.75" customHeight="1">
      <c r="A11351" s="13">
        <v>42243.260416666664</v>
      </c>
      <c r="B11351" s="73">
        <f t="shared" si="1"/>
        <v>42243</v>
      </c>
      <c r="C11351" s="74">
        <f>IF(NewCustomer="Yes", IF(COUNTIF($I$2:$I$11,B11351)&gt;0,0,WEEKDAY(B11351,2)),IF(COUNTIF($I$2:$I$21,B11351)&gt;0,0,WEEKDAY(B11351,2)))</f>
        <v>4</v>
      </c>
      <c r="D11351" s="74">
        <f t="shared" si="2"/>
        <v>6</v>
      </c>
      <c r="E11351" s="12">
        <f>IFERROR(VLOOKUP(A11351,'IDAR Meter Data'!$A:$B,2,1),"")</f>
        <v>179</v>
      </c>
      <c r="F11351" s="75">
        <f>IF(CECCZ="CZ03",'Outside Temp'!B11351,IF(CECCZ="CZ04",'Outside Temp'!B11352,IF(CECCZ="CZ12",'Outside Temp'!B11353, IF(CECCZ="CZ13",'Outside Temp'!B11354))))</f>
        <v>61.95</v>
      </c>
      <c r="G11351" s="12">
        <f t="shared" si="3"/>
        <v>1</v>
      </c>
    </row>
    <row r="11352" ht="15.75" customHeight="1">
      <c r="A11352" s="13">
        <v>42243.270833333336</v>
      </c>
      <c r="B11352" s="73">
        <f t="shared" si="1"/>
        <v>42243</v>
      </c>
      <c r="C11352" s="74">
        <f>IF(NewCustomer="Yes", IF(COUNTIF($I$2:$I$11,B11352)&gt;0,0,WEEKDAY(B11352,2)),IF(COUNTIF($I$2:$I$21,B11352)&gt;0,0,WEEKDAY(B11352,2)))</f>
        <v>4</v>
      </c>
      <c r="D11352" s="74">
        <f t="shared" si="2"/>
        <v>6</v>
      </c>
      <c r="E11352" s="12">
        <f>IFERROR(VLOOKUP(A11352,'IDAR Meter Data'!$A:$B,2,1),"")</f>
        <v>184</v>
      </c>
      <c r="F11352" s="75">
        <f>IF(CECCZ="CZ03",'Outside Temp'!B11352,IF(CECCZ="CZ04",'Outside Temp'!B11353,IF(CECCZ="CZ12",'Outside Temp'!B11354, IF(CECCZ="CZ13",'Outside Temp'!B11355))))</f>
        <v>62.7</v>
      </c>
      <c r="G11352" s="12">
        <f t="shared" si="3"/>
        <v>1</v>
      </c>
    </row>
    <row r="11353" ht="15.75" customHeight="1">
      <c r="A11353" s="13">
        <v>42243.28125</v>
      </c>
      <c r="B11353" s="73">
        <f t="shared" si="1"/>
        <v>42243</v>
      </c>
      <c r="C11353" s="74">
        <f>IF(NewCustomer="Yes", IF(COUNTIF($I$2:$I$11,B11353)&gt;0,0,WEEKDAY(B11353,2)),IF(COUNTIF($I$2:$I$21,B11353)&gt;0,0,WEEKDAY(B11353,2)))</f>
        <v>4</v>
      </c>
      <c r="D11353" s="74">
        <f t="shared" si="2"/>
        <v>6</v>
      </c>
      <c r="E11353" s="12">
        <f>IFERROR(VLOOKUP(A11353,'IDAR Meter Data'!$A:$B,2,1),"")</f>
        <v>172</v>
      </c>
      <c r="F11353" s="75">
        <f>IF(CECCZ="CZ03",'Outside Temp'!B11353,IF(CECCZ="CZ04",'Outside Temp'!B11354,IF(CECCZ="CZ12",'Outside Temp'!B11355, IF(CECCZ="CZ13",'Outside Temp'!B11356))))</f>
        <v>63.45</v>
      </c>
      <c r="G11353" s="12">
        <f t="shared" si="3"/>
        <v>1</v>
      </c>
    </row>
    <row r="11354" ht="15.75" customHeight="1">
      <c r="A11354" s="13">
        <v>42243.291666666664</v>
      </c>
      <c r="B11354" s="73">
        <f t="shared" si="1"/>
        <v>42243</v>
      </c>
      <c r="C11354" s="74">
        <f>IF(NewCustomer="Yes", IF(COUNTIF($I$2:$I$11,B11354)&gt;0,0,WEEKDAY(B11354,2)),IF(COUNTIF($I$2:$I$21,B11354)&gt;0,0,WEEKDAY(B11354,2)))</f>
        <v>4</v>
      </c>
      <c r="D11354" s="74">
        <f t="shared" si="2"/>
        <v>7</v>
      </c>
      <c r="E11354" s="12">
        <f>IFERROR(VLOOKUP(A11354,'IDAR Meter Data'!$A:$B,2,1),"")</f>
        <v>173</v>
      </c>
      <c r="F11354" s="75">
        <f>IF(CECCZ="CZ03",'Outside Temp'!B11354,IF(CECCZ="CZ04",'Outside Temp'!B11355,IF(CECCZ="CZ12",'Outside Temp'!B11356, IF(CECCZ="CZ13",'Outside Temp'!B11357))))</f>
        <v>64.2</v>
      </c>
      <c r="G11354" s="12">
        <f t="shared" si="3"/>
        <v>1</v>
      </c>
    </row>
    <row r="11355" ht="15.75" customHeight="1">
      <c r="A11355" s="13">
        <v>42243.302083333336</v>
      </c>
      <c r="B11355" s="73">
        <f t="shared" si="1"/>
        <v>42243</v>
      </c>
      <c r="C11355" s="74">
        <f>IF(NewCustomer="Yes", IF(COUNTIF($I$2:$I$11,B11355)&gt;0,0,WEEKDAY(B11355,2)),IF(COUNTIF($I$2:$I$21,B11355)&gt;0,0,WEEKDAY(B11355,2)))</f>
        <v>4</v>
      </c>
      <c r="D11355" s="74">
        <f t="shared" si="2"/>
        <v>7</v>
      </c>
      <c r="E11355" s="12">
        <f>IFERROR(VLOOKUP(A11355,'IDAR Meter Data'!$A:$B,2,1),"")</f>
        <v>169</v>
      </c>
      <c r="F11355" s="75">
        <f>IF(CECCZ="CZ03",'Outside Temp'!B11355,IF(CECCZ="CZ04",'Outside Temp'!B11356,IF(CECCZ="CZ12",'Outside Temp'!B11357, IF(CECCZ="CZ13",'Outside Temp'!B11358))))</f>
        <v>64.95</v>
      </c>
      <c r="G11355" s="12">
        <f t="shared" si="3"/>
        <v>1</v>
      </c>
    </row>
    <row r="11356" ht="15.75" customHeight="1">
      <c r="A11356" s="13">
        <v>42243.3125</v>
      </c>
      <c r="B11356" s="73">
        <f t="shared" si="1"/>
        <v>42243</v>
      </c>
      <c r="C11356" s="74">
        <f>IF(NewCustomer="Yes", IF(COUNTIF($I$2:$I$11,B11356)&gt;0,0,WEEKDAY(B11356,2)),IF(COUNTIF($I$2:$I$21,B11356)&gt;0,0,WEEKDAY(B11356,2)))</f>
        <v>4</v>
      </c>
      <c r="D11356" s="74">
        <f t="shared" si="2"/>
        <v>7</v>
      </c>
      <c r="E11356" s="12">
        <f>IFERROR(VLOOKUP(A11356,'IDAR Meter Data'!$A:$B,2,1),"")</f>
        <v>185</v>
      </c>
      <c r="F11356" s="75">
        <f>IF(CECCZ="CZ03",'Outside Temp'!B11356,IF(CECCZ="CZ04",'Outside Temp'!B11357,IF(CECCZ="CZ12",'Outside Temp'!B11358, IF(CECCZ="CZ13",'Outside Temp'!B11359))))</f>
        <v>65.7</v>
      </c>
      <c r="G11356" s="12">
        <f t="shared" si="3"/>
        <v>2</v>
      </c>
    </row>
    <row r="11357" ht="15.75" customHeight="1">
      <c r="A11357" s="13">
        <v>42243.322916666664</v>
      </c>
      <c r="B11357" s="73">
        <f t="shared" si="1"/>
        <v>42243</v>
      </c>
      <c r="C11357" s="74">
        <f>IF(NewCustomer="Yes", IF(COUNTIF($I$2:$I$11,B11357)&gt;0,0,WEEKDAY(B11357,2)),IF(COUNTIF($I$2:$I$21,B11357)&gt;0,0,WEEKDAY(B11357,2)))</f>
        <v>4</v>
      </c>
      <c r="D11357" s="74">
        <f t="shared" si="2"/>
        <v>7</v>
      </c>
      <c r="E11357" s="12">
        <f>IFERROR(VLOOKUP(A11357,'IDAR Meter Data'!$A:$B,2,1),"")</f>
        <v>181</v>
      </c>
      <c r="F11357" s="75">
        <f>IF(CECCZ="CZ03",'Outside Temp'!B11357,IF(CECCZ="CZ04",'Outside Temp'!B11358,IF(CECCZ="CZ12",'Outside Temp'!B11359, IF(CECCZ="CZ13",'Outside Temp'!B11360))))</f>
        <v>66.45</v>
      </c>
      <c r="G11357" s="12">
        <f t="shared" si="3"/>
        <v>2</v>
      </c>
    </row>
    <row r="11358" ht="15.75" customHeight="1">
      <c r="A11358" s="13">
        <v>42243.333333333336</v>
      </c>
      <c r="B11358" s="73">
        <f t="shared" si="1"/>
        <v>42243</v>
      </c>
      <c r="C11358" s="74">
        <f>IF(NewCustomer="Yes", IF(COUNTIF($I$2:$I$11,B11358)&gt;0,0,WEEKDAY(B11358,2)),IF(COUNTIF($I$2:$I$21,B11358)&gt;0,0,WEEKDAY(B11358,2)))</f>
        <v>4</v>
      </c>
      <c r="D11358" s="74">
        <f t="shared" si="2"/>
        <v>8</v>
      </c>
      <c r="E11358" s="12">
        <f>IFERROR(VLOOKUP(A11358,'IDAR Meter Data'!$A:$B,2,1),"")</f>
        <v>173</v>
      </c>
      <c r="F11358" s="75">
        <f>IF(CECCZ="CZ03",'Outside Temp'!B11358,IF(CECCZ="CZ04",'Outside Temp'!B11359,IF(CECCZ="CZ12",'Outside Temp'!B11360, IF(CECCZ="CZ13",'Outside Temp'!B11361))))</f>
        <v>67.2</v>
      </c>
      <c r="G11358" s="12">
        <f t="shared" si="3"/>
        <v>2</v>
      </c>
    </row>
    <row r="11359" ht="15.75" customHeight="1">
      <c r="A11359" s="13">
        <v>42243.34375</v>
      </c>
      <c r="B11359" s="73">
        <f t="shared" si="1"/>
        <v>42243</v>
      </c>
      <c r="C11359" s="74">
        <f>IF(NewCustomer="Yes", IF(COUNTIF($I$2:$I$11,B11359)&gt;0,0,WEEKDAY(B11359,2)),IF(COUNTIF($I$2:$I$21,B11359)&gt;0,0,WEEKDAY(B11359,2)))</f>
        <v>4</v>
      </c>
      <c r="D11359" s="74">
        <f t="shared" si="2"/>
        <v>8</v>
      </c>
      <c r="E11359" s="12">
        <f>IFERROR(VLOOKUP(A11359,'IDAR Meter Data'!$A:$B,2,1),"")</f>
        <v>181</v>
      </c>
      <c r="F11359" s="75">
        <f>IF(CECCZ="CZ03",'Outside Temp'!B11359,IF(CECCZ="CZ04",'Outside Temp'!B11360,IF(CECCZ="CZ12",'Outside Temp'!B11361, IF(CECCZ="CZ13",'Outside Temp'!B11362))))</f>
        <v>67.95</v>
      </c>
      <c r="G11359" s="12">
        <f t="shared" si="3"/>
        <v>2</v>
      </c>
    </row>
    <row r="11360" ht="15.75" customHeight="1">
      <c r="A11360" s="13">
        <v>42243.354166666664</v>
      </c>
      <c r="B11360" s="73">
        <f t="shared" si="1"/>
        <v>42243</v>
      </c>
      <c r="C11360" s="74">
        <f>IF(NewCustomer="Yes", IF(COUNTIF($I$2:$I$11,B11360)&gt;0,0,WEEKDAY(B11360,2)),IF(COUNTIF($I$2:$I$21,B11360)&gt;0,0,WEEKDAY(B11360,2)))</f>
        <v>4</v>
      </c>
      <c r="D11360" s="74">
        <f t="shared" si="2"/>
        <v>8</v>
      </c>
      <c r="E11360" s="12">
        <f>IFERROR(VLOOKUP(A11360,'IDAR Meter Data'!$A:$B,2,1),"")</f>
        <v>177</v>
      </c>
      <c r="F11360" s="75">
        <f>IF(CECCZ="CZ03",'Outside Temp'!B11360,IF(CECCZ="CZ04",'Outside Temp'!B11361,IF(CECCZ="CZ12",'Outside Temp'!B11362, IF(CECCZ="CZ13",'Outside Temp'!B11363))))</f>
        <v>68.7</v>
      </c>
      <c r="G11360" s="12">
        <f t="shared" si="3"/>
        <v>2</v>
      </c>
    </row>
    <row r="11361" ht="15.75" customHeight="1">
      <c r="A11361" s="13">
        <v>42243.364583333336</v>
      </c>
      <c r="B11361" s="73">
        <f t="shared" si="1"/>
        <v>42243</v>
      </c>
      <c r="C11361" s="74">
        <f>IF(NewCustomer="Yes", IF(COUNTIF($I$2:$I$11,B11361)&gt;0,0,WEEKDAY(B11361,2)),IF(COUNTIF($I$2:$I$21,B11361)&gt;0,0,WEEKDAY(B11361,2)))</f>
        <v>4</v>
      </c>
      <c r="D11361" s="74">
        <f t="shared" si="2"/>
        <v>8</v>
      </c>
      <c r="E11361" s="12">
        <f>IFERROR(VLOOKUP(A11361,'IDAR Meter Data'!$A:$B,2,1),"")</f>
        <v>197</v>
      </c>
      <c r="F11361" s="75">
        <f>IF(CECCZ="CZ03",'Outside Temp'!B11361,IF(CECCZ="CZ04",'Outside Temp'!B11362,IF(CECCZ="CZ12",'Outside Temp'!B11363, IF(CECCZ="CZ13",'Outside Temp'!B11364))))</f>
        <v>69.45</v>
      </c>
      <c r="G11361" s="12">
        <f t="shared" si="3"/>
        <v>2</v>
      </c>
    </row>
    <row r="11362" ht="15.75" customHeight="1">
      <c r="A11362" s="13">
        <v>42243.375</v>
      </c>
      <c r="B11362" s="73">
        <f t="shared" si="1"/>
        <v>42243</v>
      </c>
      <c r="C11362" s="74">
        <f>IF(NewCustomer="Yes", IF(COUNTIF($I$2:$I$11,B11362)&gt;0,0,WEEKDAY(B11362,2)),IF(COUNTIF($I$2:$I$21,B11362)&gt;0,0,WEEKDAY(B11362,2)))</f>
        <v>4</v>
      </c>
      <c r="D11362" s="74">
        <f t="shared" si="2"/>
        <v>9</v>
      </c>
      <c r="E11362" s="12">
        <f>IFERROR(VLOOKUP(A11362,'IDAR Meter Data'!$A:$B,2,1),"")</f>
        <v>190</v>
      </c>
      <c r="F11362" s="75">
        <f>IF(CECCZ="CZ03",'Outside Temp'!B11362,IF(CECCZ="CZ04",'Outside Temp'!B11363,IF(CECCZ="CZ12",'Outside Temp'!B11364, IF(CECCZ="CZ13",'Outside Temp'!B11365))))</f>
        <v>70.13333333</v>
      </c>
      <c r="G11362" s="12">
        <f t="shared" si="3"/>
        <v>3</v>
      </c>
    </row>
    <row r="11363" ht="15.75" customHeight="1">
      <c r="A11363" s="13">
        <v>42243.385416666664</v>
      </c>
      <c r="B11363" s="73">
        <f t="shared" si="1"/>
        <v>42243</v>
      </c>
      <c r="C11363" s="74">
        <f>IF(NewCustomer="Yes", IF(COUNTIF($I$2:$I$11,B11363)&gt;0,0,WEEKDAY(B11363,2)),IF(COUNTIF($I$2:$I$21,B11363)&gt;0,0,WEEKDAY(B11363,2)))</f>
        <v>4</v>
      </c>
      <c r="D11363" s="74">
        <f t="shared" si="2"/>
        <v>9</v>
      </c>
      <c r="E11363" s="12">
        <f>IFERROR(VLOOKUP(A11363,'IDAR Meter Data'!$A:$B,2,1),"")</f>
        <v>188</v>
      </c>
      <c r="F11363" s="75">
        <f>IF(CECCZ="CZ03",'Outside Temp'!B11363,IF(CECCZ="CZ04",'Outside Temp'!B11364,IF(CECCZ="CZ12",'Outside Temp'!B11365, IF(CECCZ="CZ13",'Outside Temp'!B11366))))</f>
        <v>70.63333333</v>
      </c>
      <c r="G11363" s="12">
        <f t="shared" si="3"/>
        <v>3</v>
      </c>
    </row>
    <row r="11364" ht="15.75" customHeight="1">
      <c r="A11364" s="13">
        <v>42243.395833333336</v>
      </c>
      <c r="B11364" s="73">
        <f t="shared" si="1"/>
        <v>42243</v>
      </c>
      <c r="C11364" s="74">
        <f>IF(NewCustomer="Yes", IF(COUNTIF($I$2:$I$11,B11364)&gt;0,0,WEEKDAY(B11364,2)),IF(COUNTIF($I$2:$I$21,B11364)&gt;0,0,WEEKDAY(B11364,2)))</f>
        <v>4</v>
      </c>
      <c r="D11364" s="74">
        <f t="shared" si="2"/>
        <v>9</v>
      </c>
      <c r="E11364" s="12">
        <f>IFERROR(VLOOKUP(A11364,'IDAR Meter Data'!$A:$B,2,1),"")</f>
        <v>192</v>
      </c>
      <c r="F11364" s="75">
        <f>IF(CECCZ="CZ03",'Outside Temp'!B11364,IF(CECCZ="CZ04",'Outside Temp'!B11365,IF(CECCZ="CZ12",'Outside Temp'!B11366, IF(CECCZ="CZ13",'Outside Temp'!B11367))))</f>
        <v>71.13333333</v>
      </c>
      <c r="G11364" s="12">
        <f t="shared" si="3"/>
        <v>3</v>
      </c>
    </row>
    <row r="11365" ht="15.75" customHeight="1">
      <c r="A11365" s="13">
        <v>42243.40625</v>
      </c>
      <c r="B11365" s="73">
        <f t="shared" si="1"/>
        <v>42243</v>
      </c>
      <c r="C11365" s="74">
        <f>IF(NewCustomer="Yes", IF(COUNTIF($I$2:$I$11,B11365)&gt;0,0,WEEKDAY(B11365,2)),IF(COUNTIF($I$2:$I$21,B11365)&gt;0,0,WEEKDAY(B11365,2)))</f>
        <v>4</v>
      </c>
      <c r="D11365" s="74">
        <f t="shared" si="2"/>
        <v>9</v>
      </c>
      <c r="E11365" s="12">
        <f>IFERROR(VLOOKUP(A11365,'IDAR Meter Data'!$A:$B,2,1),"")</f>
        <v>201</v>
      </c>
      <c r="F11365" s="75">
        <f>IF(CECCZ="CZ03",'Outside Temp'!B11365,IF(CECCZ="CZ04",'Outside Temp'!B11366,IF(CECCZ="CZ12",'Outside Temp'!B11367, IF(CECCZ="CZ13",'Outside Temp'!B11368))))</f>
        <v>71.63333333</v>
      </c>
      <c r="G11365" s="12">
        <f t="shared" si="3"/>
        <v>3</v>
      </c>
    </row>
    <row r="11366" ht="15.75" customHeight="1">
      <c r="A11366" s="13">
        <v>42243.416666666664</v>
      </c>
      <c r="B11366" s="73">
        <f t="shared" si="1"/>
        <v>42243</v>
      </c>
      <c r="C11366" s="74">
        <f>IF(NewCustomer="Yes", IF(COUNTIF($I$2:$I$11,B11366)&gt;0,0,WEEKDAY(B11366,2)),IF(COUNTIF($I$2:$I$21,B11366)&gt;0,0,WEEKDAY(B11366,2)))</f>
        <v>4</v>
      </c>
      <c r="D11366" s="74">
        <f t="shared" si="2"/>
        <v>10</v>
      </c>
      <c r="E11366" s="12">
        <f>IFERROR(VLOOKUP(A11366,'IDAR Meter Data'!$A:$B,2,1),"")</f>
        <v>214</v>
      </c>
      <c r="F11366" s="75">
        <f>IF(CECCZ="CZ03",'Outside Temp'!B11366,IF(CECCZ="CZ04",'Outside Temp'!B11367,IF(CECCZ="CZ12",'Outside Temp'!B11368, IF(CECCZ="CZ13",'Outside Temp'!B11369))))</f>
        <v>72.13333333</v>
      </c>
      <c r="G11366" s="12">
        <f t="shared" si="3"/>
        <v>3</v>
      </c>
    </row>
    <row r="11367" ht="15.75" customHeight="1">
      <c r="A11367" s="13">
        <v>42243.427083333336</v>
      </c>
      <c r="B11367" s="73">
        <f t="shared" si="1"/>
        <v>42243</v>
      </c>
      <c r="C11367" s="74">
        <f>IF(NewCustomer="Yes", IF(COUNTIF($I$2:$I$11,B11367)&gt;0,0,WEEKDAY(B11367,2)),IF(COUNTIF($I$2:$I$21,B11367)&gt;0,0,WEEKDAY(B11367,2)))</f>
        <v>4</v>
      </c>
      <c r="D11367" s="74">
        <f t="shared" si="2"/>
        <v>10</v>
      </c>
      <c r="E11367" s="12">
        <f>IFERROR(VLOOKUP(A11367,'IDAR Meter Data'!$A:$B,2,1),"")</f>
        <v>201</v>
      </c>
      <c r="F11367" s="75">
        <f>IF(CECCZ="CZ03",'Outside Temp'!B11367,IF(CECCZ="CZ04",'Outside Temp'!B11368,IF(CECCZ="CZ12",'Outside Temp'!B11369, IF(CECCZ="CZ13",'Outside Temp'!B11370))))</f>
        <v>72.63333333</v>
      </c>
      <c r="G11367" s="12">
        <f t="shared" si="3"/>
        <v>3</v>
      </c>
    </row>
    <row r="11368" ht="15.75" customHeight="1">
      <c r="A11368" s="13">
        <v>42243.4375</v>
      </c>
      <c r="B11368" s="73">
        <f t="shared" si="1"/>
        <v>42243</v>
      </c>
      <c r="C11368" s="74">
        <f>IF(NewCustomer="Yes", IF(COUNTIF($I$2:$I$11,B11368)&gt;0,0,WEEKDAY(B11368,2)),IF(COUNTIF($I$2:$I$21,B11368)&gt;0,0,WEEKDAY(B11368,2)))</f>
        <v>4</v>
      </c>
      <c r="D11368" s="74">
        <f t="shared" si="2"/>
        <v>10</v>
      </c>
      <c r="E11368" s="12">
        <f>IFERROR(VLOOKUP(A11368,'IDAR Meter Data'!$A:$B,2,1),"")</f>
        <v>211</v>
      </c>
      <c r="F11368" s="75">
        <f>IF(CECCZ="CZ03",'Outside Temp'!B11368,IF(CECCZ="CZ04",'Outside Temp'!B11369,IF(CECCZ="CZ12",'Outside Temp'!B11370, IF(CECCZ="CZ13",'Outside Temp'!B11371))))</f>
        <v>73.13333333</v>
      </c>
      <c r="G11368" s="12">
        <f t="shared" si="3"/>
        <v>3</v>
      </c>
    </row>
    <row r="11369" ht="15.75" customHeight="1">
      <c r="A11369" s="13">
        <v>42243.447916666664</v>
      </c>
      <c r="B11369" s="73">
        <f t="shared" si="1"/>
        <v>42243</v>
      </c>
      <c r="C11369" s="74">
        <f>IF(NewCustomer="Yes", IF(COUNTIF($I$2:$I$11,B11369)&gt;0,0,WEEKDAY(B11369,2)),IF(COUNTIF($I$2:$I$21,B11369)&gt;0,0,WEEKDAY(B11369,2)))</f>
        <v>4</v>
      </c>
      <c r="D11369" s="74">
        <f t="shared" si="2"/>
        <v>10</v>
      </c>
      <c r="E11369" s="12">
        <f>IFERROR(VLOOKUP(A11369,'IDAR Meter Data'!$A:$B,2,1),"")</f>
        <v>204</v>
      </c>
      <c r="F11369" s="75">
        <f>IF(CECCZ="CZ03",'Outside Temp'!B11369,IF(CECCZ="CZ04",'Outside Temp'!B11370,IF(CECCZ="CZ12",'Outside Temp'!B11371, IF(CECCZ="CZ13",'Outside Temp'!B11372))))</f>
        <v>73.63333333</v>
      </c>
      <c r="G11369" s="12">
        <f t="shared" si="3"/>
        <v>3</v>
      </c>
    </row>
    <row r="11370" ht="15.75" customHeight="1">
      <c r="A11370" s="13">
        <v>42243.458333333336</v>
      </c>
      <c r="B11370" s="73">
        <f t="shared" si="1"/>
        <v>42243</v>
      </c>
      <c r="C11370" s="74">
        <f>IF(NewCustomer="Yes", IF(COUNTIF($I$2:$I$11,B11370)&gt;0,0,WEEKDAY(B11370,2)),IF(COUNTIF($I$2:$I$21,B11370)&gt;0,0,WEEKDAY(B11370,2)))</f>
        <v>4</v>
      </c>
      <c r="D11370" s="74">
        <f t="shared" si="2"/>
        <v>11</v>
      </c>
      <c r="E11370" s="12">
        <f>IFERROR(VLOOKUP(A11370,'IDAR Meter Data'!$A:$B,2,1),"")</f>
        <v>218</v>
      </c>
      <c r="F11370" s="75">
        <f>IF(CECCZ="CZ03",'Outside Temp'!B11370,IF(CECCZ="CZ04",'Outside Temp'!B11371,IF(CECCZ="CZ12",'Outside Temp'!B11372, IF(CECCZ="CZ13",'Outside Temp'!B11373))))</f>
        <v>74.73333333</v>
      </c>
      <c r="G11370" s="12">
        <f t="shared" si="3"/>
        <v>3</v>
      </c>
    </row>
    <row r="11371" ht="15.75" customHeight="1">
      <c r="A11371" s="13">
        <v>42243.46875</v>
      </c>
      <c r="B11371" s="73">
        <f t="shared" si="1"/>
        <v>42243</v>
      </c>
      <c r="C11371" s="74">
        <f>IF(NewCustomer="Yes", IF(COUNTIF($I$2:$I$11,B11371)&gt;0,0,WEEKDAY(B11371,2)),IF(COUNTIF($I$2:$I$21,B11371)&gt;0,0,WEEKDAY(B11371,2)))</f>
        <v>4</v>
      </c>
      <c r="D11371" s="74">
        <f t="shared" si="2"/>
        <v>11</v>
      </c>
      <c r="E11371" s="12">
        <f>IFERROR(VLOOKUP(A11371,'IDAR Meter Data'!$A:$B,2,1),"")</f>
        <v>228</v>
      </c>
      <c r="F11371" s="75">
        <f>IF(CECCZ="CZ03",'Outside Temp'!B11371,IF(CECCZ="CZ04",'Outside Temp'!B11372,IF(CECCZ="CZ12",'Outside Temp'!B11373, IF(CECCZ="CZ13",'Outside Temp'!B11374))))</f>
        <v>77.48333333</v>
      </c>
      <c r="G11371" s="12">
        <f t="shared" si="3"/>
        <v>4</v>
      </c>
    </row>
    <row r="11372" ht="15.75" customHeight="1">
      <c r="A11372" s="13">
        <v>42243.479166666664</v>
      </c>
      <c r="B11372" s="73">
        <f t="shared" si="1"/>
        <v>42243</v>
      </c>
      <c r="C11372" s="74">
        <f>IF(NewCustomer="Yes", IF(COUNTIF($I$2:$I$11,B11372)&gt;0,0,WEEKDAY(B11372,2)),IF(COUNTIF($I$2:$I$21,B11372)&gt;0,0,WEEKDAY(B11372,2)))</f>
        <v>4</v>
      </c>
      <c r="D11372" s="74">
        <f t="shared" si="2"/>
        <v>11</v>
      </c>
      <c r="E11372" s="12">
        <f>IFERROR(VLOOKUP(A11372,'IDAR Meter Data'!$A:$B,2,1),"")</f>
        <v>218</v>
      </c>
      <c r="F11372" s="75">
        <f>IF(CECCZ="CZ03",'Outside Temp'!B11372,IF(CECCZ="CZ04",'Outside Temp'!B11373,IF(CECCZ="CZ12",'Outside Temp'!B11374, IF(CECCZ="CZ13",'Outside Temp'!B11375))))</f>
        <v>80.23333333</v>
      </c>
      <c r="G11372" s="12">
        <f t="shared" si="3"/>
        <v>5</v>
      </c>
    </row>
    <row r="11373" ht="15.75" customHeight="1">
      <c r="A11373" s="13">
        <v>42243.489583333336</v>
      </c>
      <c r="B11373" s="73">
        <f t="shared" si="1"/>
        <v>42243</v>
      </c>
      <c r="C11373" s="74">
        <f>IF(NewCustomer="Yes", IF(COUNTIF($I$2:$I$11,B11373)&gt;0,0,WEEKDAY(B11373,2)),IF(COUNTIF($I$2:$I$21,B11373)&gt;0,0,WEEKDAY(B11373,2)))</f>
        <v>4</v>
      </c>
      <c r="D11373" s="74">
        <f t="shared" si="2"/>
        <v>11</v>
      </c>
      <c r="E11373" s="12">
        <f>IFERROR(VLOOKUP(A11373,'IDAR Meter Data'!$A:$B,2,1),"")</f>
        <v>220</v>
      </c>
      <c r="F11373" s="75">
        <f>IF(CECCZ="CZ03",'Outside Temp'!B11373,IF(CECCZ="CZ04",'Outside Temp'!B11374,IF(CECCZ="CZ12",'Outside Temp'!B11375, IF(CECCZ="CZ13",'Outside Temp'!B11376))))</f>
        <v>82.98333333</v>
      </c>
      <c r="G11373" s="12">
        <f t="shared" si="3"/>
        <v>5</v>
      </c>
    </row>
    <row r="11374" ht="15.75" customHeight="1">
      <c r="A11374" s="13">
        <v>42243.5</v>
      </c>
      <c r="B11374" s="73">
        <f t="shared" si="1"/>
        <v>42243</v>
      </c>
      <c r="C11374" s="74">
        <f>IF(NewCustomer="Yes", IF(COUNTIF($I$2:$I$11,B11374)&gt;0,0,WEEKDAY(B11374,2)),IF(COUNTIF($I$2:$I$21,B11374)&gt;0,0,WEEKDAY(B11374,2)))</f>
        <v>4</v>
      </c>
      <c r="D11374" s="74">
        <f t="shared" si="2"/>
        <v>12</v>
      </c>
      <c r="E11374" s="12">
        <f>IFERROR(VLOOKUP(A11374,'IDAR Meter Data'!$A:$B,2,1),"")</f>
        <v>217</v>
      </c>
      <c r="F11374" s="75">
        <f>IF(CECCZ="CZ03",'Outside Temp'!B11374,IF(CECCZ="CZ04",'Outside Temp'!B11375,IF(CECCZ="CZ12",'Outside Temp'!B11376, IF(CECCZ="CZ13",'Outside Temp'!B11377))))</f>
        <v>84.93333333</v>
      </c>
      <c r="G11374" s="12">
        <f t="shared" si="3"/>
        <v>5</v>
      </c>
    </row>
    <row r="11375" ht="15.75" customHeight="1">
      <c r="A11375" s="13">
        <v>42243.510416666664</v>
      </c>
      <c r="B11375" s="73">
        <f t="shared" si="1"/>
        <v>42243</v>
      </c>
      <c r="C11375" s="74">
        <f>IF(NewCustomer="Yes", IF(COUNTIF($I$2:$I$11,B11375)&gt;0,0,WEEKDAY(B11375,2)),IF(COUNTIF($I$2:$I$21,B11375)&gt;0,0,WEEKDAY(B11375,2)))</f>
        <v>4</v>
      </c>
      <c r="D11375" s="74">
        <f t="shared" si="2"/>
        <v>12</v>
      </c>
      <c r="E11375" s="12">
        <f>IFERROR(VLOOKUP(A11375,'IDAR Meter Data'!$A:$B,2,1),"")</f>
        <v>249</v>
      </c>
      <c r="F11375" s="75">
        <f>IF(CECCZ="CZ03",'Outside Temp'!B11375,IF(CECCZ="CZ04",'Outside Temp'!B11376,IF(CECCZ="CZ12",'Outside Temp'!B11377, IF(CECCZ="CZ13",'Outside Temp'!B11378))))</f>
        <v>84.68333333</v>
      </c>
      <c r="G11375" s="12">
        <f t="shared" si="3"/>
        <v>5</v>
      </c>
    </row>
    <row r="11376" ht="15.75" customHeight="1">
      <c r="A11376" s="13">
        <v>42243.520833333336</v>
      </c>
      <c r="B11376" s="73">
        <f t="shared" si="1"/>
        <v>42243</v>
      </c>
      <c r="C11376" s="74">
        <f>IF(NewCustomer="Yes", IF(COUNTIF($I$2:$I$11,B11376)&gt;0,0,WEEKDAY(B11376,2)),IF(COUNTIF($I$2:$I$21,B11376)&gt;0,0,WEEKDAY(B11376,2)))</f>
        <v>4</v>
      </c>
      <c r="D11376" s="74">
        <f t="shared" si="2"/>
        <v>12</v>
      </c>
      <c r="E11376" s="12">
        <f>IFERROR(VLOOKUP(A11376,'IDAR Meter Data'!$A:$B,2,1),"")</f>
        <v>226</v>
      </c>
      <c r="F11376" s="75">
        <f>IF(CECCZ="CZ03",'Outside Temp'!B11376,IF(CECCZ="CZ04",'Outside Temp'!B11377,IF(CECCZ="CZ12",'Outside Temp'!B11378, IF(CECCZ="CZ13",'Outside Temp'!B11379))))</f>
        <v>84.43333333</v>
      </c>
      <c r="G11376" s="12">
        <f t="shared" si="3"/>
        <v>5</v>
      </c>
    </row>
    <row r="11377" ht="15.75" customHeight="1">
      <c r="A11377" s="13">
        <v>42243.53125</v>
      </c>
      <c r="B11377" s="73">
        <f t="shared" si="1"/>
        <v>42243</v>
      </c>
      <c r="C11377" s="74">
        <f>IF(NewCustomer="Yes", IF(COUNTIF($I$2:$I$11,B11377)&gt;0,0,WEEKDAY(B11377,2)),IF(COUNTIF($I$2:$I$21,B11377)&gt;0,0,WEEKDAY(B11377,2)))</f>
        <v>4</v>
      </c>
      <c r="D11377" s="74">
        <f t="shared" si="2"/>
        <v>12</v>
      </c>
      <c r="E11377" s="12">
        <f>IFERROR(VLOOKUP(A11377,'IDAR Meter Data'!$A:$B,2,1),"")</f>
        <v>220</v>
      </c>
      <c r="F11377" s="75">
        <f>IF(CECCZ="CZ03",'Outside Temp'!B11377,IF(CECCZ="CZ04",'Outside Temp'!B11378,IF(CECCZ="CZ12",'Outside Temp'!B11379, IF(CECCZ="CZ13",'Outside Temp'!B11380))))</f>
        <v>84.18333333</v>
      </c>
      <c r="G11377" s="12">
        <f t="shared" si="3"/>
        <v>5</v>
      </c>
    </row>
    <row r="11378" ht="15.75" customHeight="1">
      <c r="A11378" s="13">
        <v>42243.541666666664</v>
      </c>
      <c r="B11378" s="73">
        <f t="shared" si="1"/>
        <v>42243</v>
      </c>
      <c r="C11378" s="74">
        <f>IF(NewCustomer="Yes", IF(COUNTIF($I$2:$I$11,B11378)&gt;0,0,WEEKDAY(B11378,2)),IF(COUNTIF($I$2:$I$21,B11378)&gt;0,0,WEEKDAY(B11378,2)))</f>
        <v>4</v>
      </c>
      <c r="D11378" s="74">
        <f t="shared" si="2"/>
        <v>13</v>
      </c>
      <c r="E11378" s="12">
        <f>IFERROR(VLOOKUP(A11378,'IDAR Meter Data'!$A:$B,2,1),"")</f>
        <v>235</v>
      </c>
      <c r="F11378" s="75">
        <f>IF(CECCZ="CZ03",'Outside Temp'!B11378,IF(CECCZ="CZ04",'Outside Temp'!B11379,IF(CECCZ="CZ12",'Outside Temp'!B11380, IF(CECCZ="CZ13",'Outside Temp'!B11381))))</f>
        <v>83.73333333</v>
      </c>
      <c r="G11378" s="12">
        <f t="shared" si="3"/>
        <v>5</v>
      </c>
    </row>
    <row r="11379" ht="15.75" customHeight="1">
      <c r="A11379" s="13">
        <v>42243.552083333336</v>
      </c>
      <c r="B11379" s="73">
        <f t="shared" si="1"/>
        <v>42243</v>
      </c>
      <c r="C11379" s="74">
        <f>IF(NewCustomer="Yes", IF(COUNTIF($I$2:$I$11,B11379)&gt;0,0,WEEKDAY(B11379,2)),IF(COUNTIF($I$2:$I$21,B11379)&gt;0,0,WEEKDAY(B11379,2)))</f>
        <v>4</v>
      </c>
      <c r="D11379" s="74">
        <f t="shared" si="2"/>
        <v>13</v>
      </c>
      <c r="E11379" s="12">
        <f>IFERROR(VLOOKUP(A11379,'IDAR Meter Data'!$A:$B,2,1),"")</f>
        <v>235</v>
      </c>
      <c r="F11379" s="75">
        <f>IF(CECCZ="CZ03",'Outside Temp'!B11379,IF(CECCZ="CZ04",'Outside Temp'!B11380,IF(CECCZ="CZ12",'Outside Temp'!B11381, IF(CECCZ="CZ13",'Outside Temp'!B11382))))</f>
        <v>82.73333333</v>
      </c>
      <c r="G11379" s="12">
        <f t="shared" si="3"/>
        <v>5</v>
      </c>
    </row>
    <row r="11380" ht="15.75" customHeight="1">
      <c r="A11380" s="13">
        <v>42243.5625</v>
      </c>
      <c r="B11380" s="73">
        <f t="shared" si="1"/>
        <v>42243</v>
      </c>
      <c r="C11380" s="74">
        <f>IF(NewCustomer="Yes", IF(COUNTIF($I$2:$I$11,B11380)&gt;0,0,WEEKDAY(B11380,2)),IF(COUNTIF($I$2:$I$21,B11380)&gt;0,0,WEEKDAY(B11380,2)))</f>
        <v>4</v>
      </c>
      <c r="D11380" s="74">
        <f t="shared" si="2"/>
        <v>13</v>
      </c>
      <c r="E11380" s="12">
        <f>IFERROR(VLOOKUP(A11380,'IDAR Meter Data'!$A:$B,2,1),"")</f>
        <v>257</v>
      </c>
      <c r="F11380" s="75">
        <f>IF(CECCZ="CZ03",'Outside Temp'!B11380,IF(CECCZ="CZ04",'Outside Temp'!B11381,IF(CECCZ="CZ12",'Outside Temp'!B11382, IF(CECCZ="CZ13",'Outside Temp'!B11383))))</f>
        <v>81.73333333</v>
      </c>
      <c r="G11380" s="12">
        <f t="shared" si="3"/>
        <v>5</v>
      </c>
    </row>
    <row r="11381" ht="15.75" customHeight="1">
      <c r="A11381" s="13">
        <v>42243.572916666664</v>
      </c>
      <c r="B11381" s="73">
        <f t="shared" si="1"/>
        <v>42243</v>
      </c>
      <c r="C11381" s="74">
        <f>IF(NewCustomer="Yes", IF(COUNTIF($I$2:$I$11,B11381)&gt;0,0,WEEKDAY(B11381,2)),IF(COUNTIF($I$2:$I$21,B11381)&gt;0,0,WEEKDAY(B11381,2)))</f>
        <v>4</v>
      </c>
      <c r="D11381" s="74">
        <f t="shared" si="2"/>
        <v>13</v>
      </c>
      <c r="E11381" s="12">
        <f>IFERROR(VLOOKUP(A11381,'IDAR Meter Data'!$A:$B,2,1),"")</f>
        <v>242</v>
      </c>
      <c r="F11381" s="75">
        <f>IF(CECCZ="CZ03",'Outside Temp'!B11381,IF(CECCZ="CZ04",'Outside Temp'!B11382,IF(CECCZ="CZ12",'Outside Temp'!B11383, IF(CECCZ="CZ13",'Outside Temp'!B11384))))</f>
        <v>80.73333333</v>
      </c>
      <c r="G11381" s="12">
        <f t="shared" si="3"/>
        <v>5</v>
      </c>
    </row>
    <row r="11382" ht="15.75" customHeight="1">
      <c r="A11382" s="13">
        <v>42243.583333333336</v>
      </c>
      <c r="B11382" s="73">
        <f t="shared" si="1"/>
        <v>42243</v>
      </c>
      <c r="C11382" s="74">
        <f>IF(NewCustomer="Yes", IF(COUNTIF($I$2:$I$11,B11382)&gt;0,0,WEEKDAY(B11382,2)),IF(COUNTIF($I$2:$I$21,B11382)&gt;0,0,WEEKDAY(B11382,2)))</f>
        <v>4</v>
      </c>
      <c r="D11382" s="74">
        <f t="shared" si="2"/>
        <v>14</v>
      </c>
      <c r="E11382" s="12">
        <f>IFERROR(VLOOKUP(A11382,'IDAR Meter Data'!$A:$B,2,1),"")</f>
        <v>247</v>
      </c>
      <c r="F11382" s="75">
        <f>IF(CECCZ="CZ03",'Outside Temp'!B11382,IF(CECCZ="CZ04",'Outside Temp'!B11383,IF(CECCZ="CZ12",'Outside Temp'!B11384, IF(CECCZ="CZ13",'Outside Temp'!B11385))))</f>
        <v>79.93333333</v>
      </c>
      <c r="G11382" s="12">
        <f t="shared" si="3"/>
        <v>4</v>
      </c>
    </row>
    <row r="11383" ht="15.75" customHeight="1">
      <c r="A11383" s="13">
        <v>42243.59375</v>
      </c>
      <c r="B11383" s="73">
        <f t="shared" si="1"/>
        <v>42243</v>
      </c>
      <c r="C11383" s="74">
        <f>IF(NewCustomer="Yes", IF(COUNTIF($I$2:$I$11,B11383)&gt;0,0,WEEKDAY(B11383,2)),IF(COUNTIF($I$2:$I$21,B11383)&gt;0,0,WEEKDAY(B11383,2)))</f>
        <v>4</v>
      </c>
      <c r="D11383" s="74">
        <f t="shared" si="2"/>
        <v>14</v>
      </c>
      <c r="E11383" s="12">
        <f>IFERROR(VLOOKUP(A11383,'IDAR Meter Data'!$A:$B,2,1),"")</f>
        <v>247</v>
      </c>
      <c r="F11383" s="75">
        <f>IF(CECCZ="CZ03",'Outside Temp'!B11383,IF(CECCZ="CZ04",'Outside Temp'!B11384,IF(CECCZ="CZ12",'Outside Temp'!B11385, IF(CECCZ="CZ13",'Outside Temp'!B11386))))</f>
        <v>79.68333333</v>
      </c>
      <c r="G11383" s="12">
        <f t="shared" si="3"/>
        <v>4</v>
      </c>
    </row>
    <row r="11384" ht="15.75" customHeight="1">
      <c r="A11384" s="13">
        <v>42243.604166666664</v>
      </c>
      <c r="B11384" s="73">
        <f t="shared" si="1"/>
        <v>42243</v>
      </c>
      <c r="C11384" s="74">
        <f>IF(NewCustomer="Yes", IF(COUNTIF($I$2:$I$11,B11384)&gt;0,0,WEEKDAY(B11384,2)),IF(COUNTIF($I$2:$I$21,B11384)&gt;0,0,WEEKDAY(B11384,2)))</f>
        <v>4</v>
      </c>
      <c r="D11384" s="74">
        <f t="shared" si="2"/>
        <v>14</v>
      </c>
      <c r="E11384" s="12">
        <f>IFERROR(VLOOKUP(A11384,'IDAR Meter Data'!$A:$B,2,1),"")</f>
        <v>255</v>
      </c>
      <c r="F11384" s="75">
        <f>IF(CECCZ="CZ03",'Outside Temp'!B11384,IF(CECCZ="CZ04",'Outside Temp'!B11385,IF(CECCZ="CZ12",'Outside Temp'!B11386, IF(CECCZ="CZ13",'Outside Temp'!B11387))))</f>
        <v>79.43333333</v>
      </c>
      <c r="G11384" s="12">
        <f t="shared" si="3"/>
        <v>4</v>
      </c>
    </row>
    <row r="11385" ht="15.75" customHeight="1">
      <c r="A11385" s="13">
        <v>42243.614583333336</v>
      </c>
      <c r="B11385" s="73">
        <f t="shared" si="1"/>
        <v>42243</v>
      </c>
      <c r="C11385" s="74">
        <f>IF(NewCustomer="Yes", IF(COUNTIF($I$2:$I$11,B11385)&gt;0,0,WEEKDAY(B11385,2)),IF(COUNTIF($I$2:$I$21,B11385)&gt;0,0,WEEKDAY(B11385,2)))</f>
        <v>4</v>
      </c>
      <c r="D11385" s="74">
        <f t="shared" si="2"/>
        <v>14</v>
      </c>
      <c r="E11385" s="12">
        <f>IFERROR(VLOOKUP(A11385,'IDAR Meter Data'!$A:$B,2,1),"")</f>
        <v>260</v>
      </c>
      <c r="F11385" s="75">
        <f>IF(CECCZ="CZ03",'Outside Temp'!B11385,IF(CECCZ="CZ04",'Outside Temp'!B11386,IF(CECCZ="CZ12",'Outside Temp'!B11387, IF(CECCZ="CZ13",'Outside Temp'!B11388))))</f>
        <v>79.18333333</v>
      </c>
      <c r="G11385" s="12">
        <f t="shared" si="3"/>
        <v>4</v>
      </c>
    </row>
    <row r="11386" ht="15.75" customHeight="1">
      <c r="A11386" s="13">
        <v>42243.625</v>
      </c>
      <c r="B11386" s="73">
        <f t="shared" si="1"/>
        <v>42243</v>
      </c>
      <c r="C11386" s="74">
        <f>IF(NewCustomer="Yes", IF(COUNTIF($I$2:$I$11,B11386)&gt;0,0,WEEKDAY(B11386,2)),IF(COUNTIF($I$2:$I$21,B11386)&gt;0,0,WEEKDAY(B11386,2)))</f>
        <v>4</v>
      </c>
      <c r="D11386" s="74">
        <f t="shared" si="2"/>
        <v>15</v>
      </c>
      <c r="E11386" s="12">
        <f>IFERROR(VLOOKUP(A11386,'IDAR Meter Data'!$A:$B,2,1),"")</f>
        <v>254</v>
      </c>
      <c r="F11386" s="75">
        <f>IF(CECCZ="CZ03",'Outside Temp'!B11386,IF(CECCZ="CZ04",'Outside Temp'!B11387,IF(CECCZ="CZ12",'Outside Temp'!B11388, IF(CECCZ="CZ13",'Outside Temp'!B11389))))</f>
        <v>78.86666667</v>
      </c>
      <c r="G11386" s="12">
        <f t="shared" si="3"/>
        <v>4</v>
      </c>
    </row>
    <row r="11387" ht="15.75" customHeight="1">
      <c r="A11387" s="13">
        <v>42243.635416666664</v>
      </c>
      <c r="B11387" s="73">
        <f t="shared" si="1"/>
        <v>42243</v>
      </c>
      <c r="C11387" s="74">
        <f>IF(NewCustomer="Yes", IF(COUNTIF($I$2:$I$11,B11387)&gt;0,0,WEEKDAY(B11387,2)),IF(COUNTIF($I$2:$I$21,B11387)&gt;0,0,WEEKDAY(B11387,2)))</f>
        <v>4</v>
      </c>
      <c r="D11387" s="74">
        <f t="shared" si="2"/>
        <v>15</v>
      </c>
      <c r="E11387" s="12">
        <f>IFERROR(VLOOKUP(A11387,'IDAR Meter Data'!$A:$B,2,1),"")</f>
        <v>257</v>
      </c>
      <c r="F11387" s="75">
        <f>IF(CECCZ="CZ03",'Outside Temp'!B11387,IF(CECCZ="CZ04",'Outside Temp'!B11388,IF(CECCZ="CZ12",'Outside Temp'!B11389, IF(CECCZ="CZ13",'Outside Temp'!B11390))))</f>
        <v>78.36666667</v>
      </c>
      <c r="G11387" s="12">
        <f t="shared" si="3"/>
        <v>4</v>
      </c>
    </row>
    <row r="11388" ht="15.75" customHeight="1">
      <c r="A11388" s="13">
        <v>42243.645833333336</v>
      </c>
      <c r="B11388" s="73">
        <f t="shared" si="1"/>
        <v>42243</v>
      </c>
      <c r="C11388" s="74">
        <f>IF(NewCustomer="Yes", IF(COUNTIF($I$2:$I$11,B11388)&gt;0,0,WEEKDAY(B11388,2)),IF(COUNTIF($I$2:$I$21,B11388)&gt;0,0,WEEKDAY(B11388,2)))</f>
        <v>4</v>
      </c>
      <c r="D11388" s="74">
        <f t="shared" si="2"/>
        <v>15</v>
      </c>
      <c r="E11388" s="12">
        <f>IFERROR(VLOOKUP(A11388,'IDAR Meter Data'!$A:$B,2,1),"")</f>
        <v>254</v>
      </c>
      <c r="F11388" s="75">
        <f>IF(CECCZ="CZ03",'Outside Temp'!B11388,IF(CECCZ="CZ04",'Outside Temp'!B11389,IF(CECCZ="CZ12",'Outside Temp'!B11390, IF(CECCZ="CZ13",'Outside Temp'!B11391))))</f>
        <v>77.86666667</v>
      </c>
      <c r="G11388" s="12">
        <f t="shared" si="3"/>
        <v>4</v>
      </c>
    </row>
    <row r="11389" ht="15.75" customHeight="1">
      <c r="A11389" s="13">
        <v>42243.65625</v>
      </c>
      <c r="B11389" s="73">
        <f t="shared" si="1"/>
        <v>42243</v>
      </c>
      <c r="C11389" s="74">
        <f>IF(NewCustomer="Yes", IF(COUNTIF($I$2:$I$11,B11389)&gt;0,0,WEEKDAY(B11389,2)),IF(COUNTIF($I$2:$I$21,B11389)&gt;0,0,WEEKDAY(B11389,2)))</f>
        <v>4</v>
      </c>
      <c r="D11389" s="74">
        <f t="shared" si="2"/>
        <v>15</v>
      </c>
      <c r="E11389" s="12">
        <f>IFERROR(VLOOKUP(A11389,'IDAR Meter Data'!$A:$B,2,1),"")</f>
        <v>261</v>
      </c>
      <c r="F11389" s="75">
        <f>IF(CECCZ="CZ03",'Outside Temp'!B11389,IF(CECCZ="CZ04",'Outside Temp'!B11390,IF(CECCZ="CZ12",'Outside Temp'!B11391, IF(CECCZ="CZ13",'Outside Temp'!B11392))))</f>
        <v>77.36666667</v>
      </c>
      <c r="G11389" s="12">
        <f t="shared" si="3"/>
        <v>4</v>
      </c>
    </row>
    <row r="11390" ht="15.75" customHeight="1">
      <c r="A11390" s="13">
        <v>42243.666666666664</v>
      </c>
      <c r="B11390" s="73">
        <f t="shared" si="1"/>
        <v>42243</v>
      </c>
      <c r="C11390" s="74">
        <f>IF(NewCustomer="Yes", IF(COUNTIF($I$2:$I$11,B11390)&gt;0,0,WEEKDAY(B11390,2)),IF(COUNTIF($I$2:$I$21,B11390)&gt;0,0,WEEKDAY(B11390,2)))</f>
        <v>4</v>
      </c>
      <c r="D11390" s="74">
        <f t="shared" si="2"/>
        <v>16</v>
      </c>
      <c r="E11390" s="12">
        <f>IFERROR(VLOOKUP(A11390,'IDAR Meter Data'!$A:$B,2,1),"")</f>
        <v>263</v>
      </c>
      <c r="F11390" s="75">
        <f>IF(CECCZ="CZ03",'Outside Temp'!B11390,IF(CECCZ="CZ04",'Outside Temp'!B11391,IF(CECCZ="CZ12",'Outside Temp'!B11392, IF(CECCZ="CZ13",'Outside Temp'!B11393))))</f>
        <v>77</v>
      </c>
      <c r="G11390" s="12">
        <f t="shared" si="3"/>
        <v>4</v>
      </c>
    </row>
    <row r="11391" ht="15.75" customHeight="1">
      <c r="A11391" s="13">
        <v>42243.677083333336</v>
      </c>
      <c r="B11391" s="73">
        <f t="shared" si="1"/>
        <v>42243</v>
      </c>
      <c r="C11391" s="74">
        <f>IF(NewCustomer="Yes", IF(COUNTIF($I$2:$I$11,B11391)&gt;0,0,WEEKDAY(B11391,2)),IF(COUNTIF($I$2:$I$21,B11391)&gt;0,0,WEEKDAY(B11391,2)))</f>
        <v>4</v>
      </c>
      <c r="D11391" s="74">
        <f t="shared" si="2"/>
        <v>16</v>
      </c>
      <c r="E11391" s="12">
        <f>IFERROR(VLOOKUP(A11391,'IDAR Meter Data'!$A:$B,2,1),"")</f>
        <v>253</v>
      </c>
      <c r="F11391" s="75">
        <f>IF(CECCZ="CZ03",'Outside Temp'!B11391,IF(CECCZ="CZ04",'Outside Temp'!B11392,IF(CECCZ="CZ12",'Outside Temp'!B11393, IF(CECCZ="CZ13",'Outside Temp'!B11394))))</f>
        <v>77</v>
      </c>
      <c r="G11391" s="12">
        <f t="shared" si="3"/>
        <v>4</v>
      </c>
    </row>
    <row r="11392" ht="15.75" customHeight="1">
      <c r="A11392" s="13">
        <v>42243.6875</v>
      </c>
      <c r="B11392" s="73">
        <f t="shared" si="1"/>
        <v>42243</v>
      </c>
      <c r="C11392" s="74">
        <f>IF(NewCustomer="Yes", IF(COUNTIF($I$2:$I$11,B11392)&gt;0,0,WEEKDAY(B11392,2)),IF(COUNTIF($I$2:$I$21,B11392)&gt;0,0,WEEKDAY(B11392,2)))</f>
        <v>4</v>
      </c>
      <c r="D11392" s="74">
        <f t="shared" si="2"/>
        <v>16</v>
      </c>
      <c r="E11392" s="12">
        <f>IFERROR(VLOOKUP(A11392,'IDAR Meter Data'!$A:$B,2,1),"")</f>
        <v>258</v>
      </c>
      <c r="F11392" s="75">
        <f>IF(CECCZ="CZ03",'Outside Temp'!B11392,IF(CECCZ="CZ04",'Outside Temp'!B11393,IF(CECCZ="CZ12",'Outside Temp'!B11394, IF(CECCZ="CZ13",'Outside Temp'!B11395))))</f>
        <v>77</v>
      </c>
      <c r="G11392" s="12">
        <f t="shared" si="3"/>
        <v>4</v>
      </c>
    </row>
    <row r="11393" ht="15.75" customHeight="1">
      <c r="A11393" s="13">
        <v>42243.697916666664</v>
      </c>
      <c r="B11393" s="73">
        <f t="shared" si="1"/>
        <v>42243</v>
      </c>
      <c r="C11393" s="74">
        <f>IF(NewCustomer="Yes", IF(COUNTIF($I$2:$I$11,B11393)&gt;0,0,WEEKDAY(B11393,2)),IF(COUNTIF($I$2:$I$21,B11393)&gt;0,0,WEEKDAY(B11393,2)))</f>
        <v>4</v>
      </c>
      <c r="D11393" s="74">
        <f t="shared" si="2"/>
        <v>16</v>
      </c>
      <c r="E11393" s="12">
        <f>IFERROR(VLOOKUP(A11393,'IDAR Meter Data'!$A:$B,2,1),"")</f>
        <v>256</v>
      </c>
      <c r="F11393" s="75">
        <f>IF(CECCZ="CZ03",'Outside Temp'!B11393,IF(CECCZ="CZ04",'Outside Temp'!B11394,IF(CECCZ="CZ12",'Outside Temp'!B11395, IF(CECCZ="CZ13",'Outside Temp'!B11396))))</f>
        <v>77</v>
      </c>
      <c r="G11393" s="12">
        <f t="shared" si="3"/>
        <v>4</v>
      </c>
    </row>
    <row r="11394" ht="15.75" customHeight="1">
      <c r="A11394" s="13">
        <v>42243.708333333336</v>
      </c>
      <c r="B11394" s="73">
        <f t="shared" si="1"/>
        <v>42243</v>
      </c>
      <c r="C11394" s="74">
        <f>IF(NewCustomer="Yes", IF(COUNTIF($I$2:$I$11,B11394)&gt;0,0,WEEKDAY(B11394,2)),IF(COUNTIF($I$2:$I$21,B11394)&gt;0,0,WEEKDAY(B11394,2)))</f>
        <v>4</v>
      </c>
      <c r="D11394" s="74">
        <f t="shared" si="2"/>
        <v>17</v>
      </c>
      <c r="E11394" s="12">
        <f>IFERROR(VLOOKUP(A11394,'IDAR Meter Data'!$A:$B,2,1),"")</f>
        <v>254</v>
      </c>
      <c r="F11394" s="75">
        <f>IF(CECCZ="CZ03",'Outside Temp'!B11394,IF(CECCZ="CZ04",'Outside Temp'!B11395,IF(CECCZ="CZ12",'Outside Temp'!B11396, IF(CECCZ="CZ13",'Outside Temp'!B11397))))</f>
        <v>76.73333333</v>
      </c>
      <c r="G11394" s="12">
        <f t="shared" si="3"/>
        <v>4</v>
      </c>
    </row>
    <row r="11395" ht="15.75" customHeight="1">
      <c r="A11395" s="13">
        <v>42243.71875</v>
      </c>
      <c r="B11395" s="73">
        <f t="shared" si="1"/>
        <v>42243</v>
      </c>
      <c r="C11395" s="74">
        <f>IF(NewCustomer="Yes", IF(COUNTIF($I$2:$I$11,B11395)&gt;0,0,WEEKDAY(B11395,2)),IF(COUNTIF($I$2:$I$21,B11395)&gt;0,0,WEEKDAY(B11395,2)))</f>
        <v>4</v>
      </c>
      <c r="D11395" s="74">
        <f t="shared" si="2"/>
        <v>17</v>
      </c>
      <c r="E11395" s="12">
        <f>IFERROR(VLOOKUP(A11395,'IDAR Meter Data'!$A:$B,2,1),"")</f>
        <v>261</v>
      </c>
      <c r="F11395" s="75">
        <f>IF(CECCZ="CZ03",'Outside Temp'!B11395,IF(CECCZ="CZ04",'Outside Temp'!B11396,IF(CECCZ="CZ12",'Outside Temp'!B11397, IF(CECCZ="CZ13",'Outside Temp'!B11398))))</f>
        <v>75.73333333</v>
      </c>
      <c r="G11395" s="12">
        <f t="shared" si="3"/>
        <v>4</v>
      </c>
    </row>
    <row r="11396" ht="15.75" customHeight="1">
      <c r="A11396" s="13">
        <v>42243.729166666664</v>
      </c>
      <c r="B11396" s="73">
        <f t="shared" si="1"/>
        <v>42243</v>
      </c>
      <c r="C11396" s="74">
        <f>IF(NewCustomer="Yes", IF(COUNTIF($I$2:$I$11,B11396)&gt;0,0,WEEKDAY(B11396,2)),IF(COUNTIF($I$2:$I$21,B11396)&gt;0,0,WEEKDAY(B11396,2)))</f>
        <v>4</v>
      </c>
      <c r="D11396" s="74">
        <f t="shared" si="2"/>
        <v>17</v>
      </c>
      <c r="E11396" s="12">
        <f>IFERROR(VLOOKUP(A11396,'IDAR Meter Data'!$A:$B,2,1),"")</f>
        <v>251</v>
      </c>
      <c r="F11396" s="75">
        <f>IF(CECCZ="CZ03",'Outside Temp'!B11396,IF(CECCZ="CZ04",'Outside Temp'!B11397,IF(CECCZ="CZ12",'Outside Temp'!B11398, IF(CECCZ="CZ13",'Outside Temp'!B11399))))</f>
        <v>74.73333333</v>
      </c>
      <c r="G11396" s="12">
        <f t="shared" si="3"/>
        <v>3</v>
      </c>
    </row>
    <row r="11397" ht="15.75" customHeight="1">
      <c r="A11397" s="13">
        <v>42243.739583333336</v>
      </c>
      <c r="B11397" s="73">
        <f t="shared" si="1"/>
        <v>42243</v>
      </c>
      <c r="C11397" s="74">
        <f>IF(NewCustomer="Yes", IF(COUNTIF($I$2:$I$11,B11397)&gt;0,0,WEEKDAY(B11397,2)),IF(COUNTIF($I$2:$I$21,B11397)&gt;0,0,WEEKDAY(B11397,2)))</f>
        <v>4</v>
      </c>
      <c r="D11397" s="74">
        <f t="shared" si="2"/>
        <v>17</v>
      </c>
      <c r="E11397" s="12">
        <f>IFERROR(VLOOKUP(A11397,'IDAR Meter Data'!$A:$B,2,1),"")</f>
        <v>242</v>
      </c>
      <c r="F11397" s="75">
        <f>IF(CECCZ="CZ03",'Outside Temp'!B11397,IF(CECCZ="CZ04",'Outside Temp'!B11398,IF(CECCZ="CZ12",'Outside Temp'!B11399, IF(CECCZ="CZ13",'Outside Temp'!B11400))))</f>
        <v>73.73333333</v>
      </c>
      <c r="G11397" s="12">
        <f t="shared" si="3"/>
        <v>3</v>
      </c>
    </row>
    <row r="11398" ht="15.75" customHeight="1">
      <c r="A11398" s="13">
        <v>42243.75</v>
      </c>
      <c r="B11398" s="73">
        <f t="shared" si="1"/>
        <v>42243</v>
      </c>
      <c r="C11398" s="74">
        <f>IF(NewCustomer="Yes", IF(COUNTIF($I$2:$I$11,B11398)&gt;0,0,WEEKDAY(B11398,2)),IF(COUNTIF($I$2:$I$21,B11398)&gt;0,0,WEEKDAY(B11398,2)))</f>
        <v>4</v>
      </c>
      <c r="D11398" s="74">
        <f t="shared" si="2"/>
        <v>18</v>
      </c>
      <c r="E11398" s="12">
        <f>IFERROR(VLOOKUP(A11398,'IDAR Meter Data'!$A:$B,2,1),"")</f>
        <v>248</v>
      </c>
      <c r="F11398" s="75">
        <f>IF(CECCZ="CZ03",'Outside Temp'!B11398,IF(CECCZ="CZ04",'Outside Temp'!B11399,IF(CECCZ="CZ12",'Outside Temp'!B11400, IF(CECCZ="CZ13",'Outside Temp'!B11401))))</f>
        <v>72.86666667</v>
      </c>
      <c r="G11398" s="12">
        <f t="shared" si="3"/>
        <v>3</v>
      </c>
    </row>
    <row r="11399" ht="15.75" customHeight="1">
      <c r="A11399" s="13">
        <v>42243.760416666664</v>
      </c>
      <c r="B11399" s="73">
        <f t="shared" si="1"/>
        <v>42243</v>
      </c>
      <c r="C11399" s="74">
        <f>IF(NewCustomer="Yes", IF(COUNTIF($I$2:$I$11,B11399)&gt;0,0,WEEKDAY(B11399,2)),IF(COUNTIF($I$2:$I$21,B11399)&gt;0,0,WEEKDAY(B11399,2)))</f>
        <v>4</v>
      </c>
      <c r="D11399" s="74">
        <f t="shared" si="2"/>
        <v>18</v>
      </c>
      <c r="E11399" s="12">
        <f>IFERROR(VLOOKUP(A11399,'IDAR Meter Data'!$A:$B,2,1),"")</f>
        <v>234</v>
      </c>
      <c r="F11399" s="75">
        <f>IF(CECCZ="CZ03",'Outside Temp'!B11399,IF(CECCZ="CZ04",'Outside Temp'!B11400,IF(CECCZ="CZ12",'Outside Temp'!B11401, IF(CECCZ="CZ13",'Outside Temp'!B11402))))</f>
        <v>72.36666667</v>
      </c>
      <c r="G11399" s="12">
        <f t="shared" si="3"/>
        <v>3</v>
      </c>
    </row>
    <row r="11400" ht="15.75" customHeight="1">
      <c r="A11400" s="13">
        <v>42243.770833333336</v>
      </c>
      <c r="B11400" s="73">
        <f t="shared" si="1"/>
        <v>42243</v>
      </c>
      <c r="C11400" s="74">
        <f>IF(NewCustomer="Yes", IF(COUNTIF($I$2:$I$11,B11400)&gt;0,0,WEEKDAY(B11400,2)),IF(COUNTIF($I$2:$I$21,B11400)&gt;0,0,WEEKDAY(B11400,2)))</f>
        <v>4</v>
      </c>
      <c r="D11400" s="74">
        <f t="shared" si="2"/>
        <v>18</v>
      </c>
      <c r="E11400" s="12">
        <f>IFERROR(VLOOKUP(A11400,'IDAR Meter Data'!$A:$B,2,1),"")</f>
        <v>257</v>
      </c>
      <c r="F11400" s="75">
        <f>IF(CECCZ="CZ03",'Outside Temp'!B11400,IF(CECCZ="CZ04",'Outside Temp'!B11401,IF(CECCZ="CZ12",'Outside Temp'!B11402, IF(CECCZ="CZ13",'Outside Temp'!B11403))))</f>
        <v>71.86666667</v>
      </c>
      <c r="G11400" s="12">
        <f t="shared" si="3"/>
        <v>3</v>
      </c>
    </row>
    <row r="11401" ht="15.75" customHeight="1">
      <c r="A11401" s="13">
        <v>42243.78125</v>
      </c>
      <c r="B11401" s="73">
        <f t="shared" si="1"/>
        <v>42243</v>
      </c>
      <c r="C11401" s="74">
        <f>IF(NewCustomer="Yes", IF(COUNTIF($I$2:$I$11,B11401)&gt;0,0,WEEKDAY(B11401,2)),IF(COUNTIF($I$2:$I$21,B11401)&gt;0,0,WEEKDAY(B11401,2)))</f>
        <v>4</v>
      </c>
      <c r="D11401" s="74">
        <f t="shared" si="2"/>
        <v>18</v>
      </c>
      <c r="E11401" s="12">
        <f>IFERROR(VLOOKUP(A11401,'IDAR Meter Data'!$A:$B,2,1),"")</f>
        <v>235</v>
      </c>
      <c r="F11401" s="75">
        <f>IF(CECCZ="CZ03",'Outside Temp'!B11401,IF(CECCZ="CZ04",'Outside Temp'!B11402,IF(CECCZ="CZ12",'Outside Temp'!B11403, IF(CECCZ="CZ13",'Outside Temp'!B11404))))</f>
        <v>71.36666667</v>
      </c>
      <c r="G11401" s="12">
        <f t="shared" si="3"/>
        <v>3</v>
      </c>
    </row>
    <row r="11402" ht="15.75" customHeight="1">
      <c r="A11402" s="13">
        <v>42243.791666666664</v>
      </c>
      <c r="B11402" s="73">
        <f t="shared" si="1"/>
        <v>42243</v>
      </c>
      <c r="C11402" s="74">
        <f>IF(NewCustomer="Yes", IF(COUNTIF($I$2:$I$11,B11402)&gt;0,0,WEEKDAY(B11402,2)),IF(COUNTIF($I$2:$I$21,B11402)&gt;0,0,WEEKDAY(B11402,2)))</f>
        <v>4</v>
      </c>
      <c r="D11402" s="74">
        <f t="shared" si="2"/>
        <v>19</v>
      </c>
      <c r="E11402" s="12">
        <f>IFERROR(VLOOKUP(A11402,'IDAR Meter Data'!$A:$B,2,1),"")</f>
        <v>243</v>
      </c>
      <c r="F11402" s="75">
        <f>IF(CECCZ="CZ03",'Outside Temp'!B11402,IF(CECCZ="CZ04",'Outside Temp'!B11403,IF(CECCZ="CZ12",'Outside Temp'!B11404, IF(CECCZ="CZ13",'Outside Temp'!B11405))))</f>
        <v>70.86666667</v>
      </c>
      <c r="G11402" s="12">
        <f t="shared" si="3"/>
        <v>3</v>
      </c>
    </row>
    <row r="11403" ht="15.75" customHeight="1">
      <c r="A11403" s="13">
        <v>42243.802083333336</v>
      </c>
      <c r="B11403" s="73">
        <f t="shared" si="1"/>
        <v>42243</v>
      </c>
      <c r="C11403" s="74">
        <f>IF(NewCustomer="Yes", IF(COUNTIF($I$2:$I$11,B11403)&gt;0,0,WEEKDAY(B11403,2)),IF(COUNTIF($I$2:$I$21,B11403)&gt;0,0,WEEKDAY(B11403,2)))</f>
        <v>4</v>
      </c>
      <c r="D11403" s="74">
        <f t="shared" si="2"/>
        <v>19</v>
      </c>
      <c r="E11403" s="12">
        <f>IFERROR(VLOOKUP(A11403,'IDAR Meter Data'!$A:$B,2,1),"")</f>
        <v>227</v>
      </c>
      <c r="F11403" s="75">
        <f>IF(CECCZ="CZ03",'Outside Temp'!B11403,IF(CECCZ="CZ04",'Outside Temp'!B11404,IF(CECCZ="CZ12",'Outside Temp'!B11405, IF(CECCZ="CZ13",'Outside Temp'!B11406))))</f>
        <v>70.36666667</v>
      </c>
      <c r="G11403" s="12">
        <f t="shared" si="3"/>
        <v>3</v>
      </c>
    </row>
    <row r="11404" ht="15.75" customHeight="1">
      <c r="A11404" s="13">
        <v>42243.8125</v>
      </c>
      <c r="B11404" s="73">
        <f t="shared" si="1"/>
        <v>42243</v>
      </c>
      <c r="C11404" s="74">
        <f>IF(NewCustomer="Yes", IF(COUNTIF($I$2:$I$11,B11404)&gt;0,0,WEEKDAY(B11404,2)),IF(COUNTIF($I$2:$I$21,B11404)&gt;0,0,WEEKDAY(B11404,2)))</f>
        <v>4</v>
      </c>
      <c r="D11404" s="74">
        <f t="shared" si="2"/>
        <v>19</v>
      </c>
      <c r="E11404" s="12">
        <f>IFERROR(VLOOKUP(A11404,'IDAR Meter Data'!$A:$B,2,1),"")</f>
        <v>224</v>
      </c>
      <c r="F11404" s="75">
        <f>IF(CECCZ="CZ03",'Outside Temp'!B11404,IF(CECCZ="CZ04",'Outside Temp'!B11405,IF(CECCZ="CZ12",'Outside Temp'!B11406, IF(CECCZ="CZ13",'Outside Temp'!B11407))))</f>
        <v>69.86666667</v>
      </c>
      <c r="G11404" s="12">
        <f t="shared" si="3"/>
        <v>2</v>
      </c>
    </row>
    <row r="11405" ht="15.75" customHeight="1">
      <c r="A11405" s="13">
        <v>42243.822916666664</v>
      </c>
      <c r="B11405" s="73">
        <f t="shared" si="1"/>
        <v>42243</v>
      </c>
      <c r="C11405" s="74">
        <f>IF(NewCustomer="Yes", IF(COUNTIF($I$2:$I$11,B11405)&gt;0,0,WEEKDAY(B11405,2)),IF(COUNTIF($I$2:$I$21,B11405)&gt;0,0,WEEKDAY(B11405,2)))</f>
        <v>4</v>
      </c>
      <c r="D11405" s="74">
        <f t="shared" si="2"/>
        <v>19</v>
      </c>
      <c r="E11405" s="12">
        <f>IFERROR(VLOOKUP(A11405,'IDAR Meter Data'!$A:$B,2,1),"")</f>
        <v>223</v>
      </c>
      <c r="F11405" s="75">
        <f>IF(CECCZ="CZ03",'Outside Temp'!B11405,IF(CECCZ="CZ04",'Outside Temp'!B11406,IF(CECCZ="CZ12",'Outside Temp'!B11407, IF(CECCZ="CZ13",'Outside Temp'!B11408))))</f>
        <v>69.36666667</v>
      </c>
      <c r="G11405" s="12">
        <f t="shared" si="3"/>
        <v>2</v>
      </c>
    </row>
    <row r="11406" ht="15.75" customHeight="1">
      <c r="A11406" s="13">
        <v>42243.833333333336</v>
      </c>
      <c r="B11406" s="73">
        <f t="shared" si="1"/>
        <v>42243</v>
      </c>
      <c r="C11406" s="74">
        <f>IF(NewCustomer="Yes", IF(COUNTIF($I$2:$I$11,B11406)&gt;0,0,WEEKDAY(B11406,2)),IF(COUNTIF($I$2:$I$21,B11406)&gt;0,0,WEEKDAY(B11406,2)))</f>
        <v>4</v>
      </c>
      <c r="D11406" s="74">
        <f t="shared" si="2"/>
        <v>20</v>
      </c>
      <c r="E11406" s="12">
        <f>IFERROR(VLOOKUP(A11406,'IDAR Meter Data'!$A:$B,2,1),"")</f>
        <v>234</v>
      </c>
      <c r="F11406" s="75">
        <f>IF(CECCZ="CZ03",'Outside Temp'!B11406,IF(CECCZ="CZ04",'Outside Temp'!B11407,IF(CECCZ="CZ12",'Outside Temp'!B11408, IF(CECCZ="CZ13",'Outside Temp'!B11409))))</f>
        <v>69.06666667</v>
      </c>
      <c r="G11406" s="12">
        <f t="shared" si="3"/>
        <v>2</v>
      </c>
    </row>
    <row r="11407" ht="15.75" customHeight="1">
      <c r="A11407" s="13">
        <v>42243.84375</v>
      </c>
      <c r="B11407" s="73">
        <f t="shared" si="1"/>
        <v>42243</v>
      </c>
      <c r="C11407" s="74">
        <f>IF(NewCustomer="Yes", IF(COUNTIF($I$2:$I$11,B11407)&gt;0,0,WEEKDAY(B11407,2)),IF(COUNTIF($I$2:$I$21,B11407)&gt;0,0,WEEKDAY(B11407,2)))</f>
        <v>4</v>
      </c>
      <c r="D11407" s="74">
        <f t="shared" si="2"/>
        <v>20</v>
      </c>
      <c r="E11407" s="12">
        <f>IFERROR(VLOOKUP(A11407,'IDAR Meter Data'!$A:$B,2,1),"")</f>
        <v>207</v>
      </c>
      <c r="F11407" s="75">
        <f>IF(CECCZ="CZ03",'Outside Temp'!B11407,IF(CECCZ="CZ04",'Outside Temp'!B11408,IF(CECCZ="CZ12",'Outside Temp'!B11409, IF(CECCZ="CZ13",'Outside Temp'!B11410))))</f>
        <v>69.31666667</v>
      </c>
      <c r="G11407" s="12">
        <f t="shared" si="3"/>
        <v>2</v>
      </c>
    </row>
    <row r="11408" ht="15.75" customHeight="1">
      <c r="A11408" s="13">
        <v>42243.854166666664</v>
      </c>
      <c r="B11408" s="73">
        <f t="shared" si="1"/>
        <v>42243</v>
      </c>
      <c r="C11408" s="74">
        <f>IF(NewCustomer="Yes", IF(COUNTIF($I$2:$I$11,B11408)&gt;0,0,WEEKDAY(B11408,2)),IF(COUNTIF($I$2:$I$21,B11408)&gt;0,0,WEEKDAY(B11408,2)))</f>
        <v>4</v>
      </c>
      <c r="D11408" s="74">
        <f t="shared" si="2"/>
        <v>20</v>
      </c>
      <c r="E11408" s="12">
        <f>IFERROR(VLOOKUP(A11408,'IDAR Meter Data'!$A:$B,2,1),"")</f>
        <v>228</v>
      </c>
      <c r="F11408" s="75">
        <f>IF(CECCZ="CZ03",'Outside Temp'!B11408,IF(CECCZ="CZ04",'Outside Temp'!B11409,IF(CECCZ="CZ12",'Outside Temp'!B11410, IF(CECCZ="CZ13",'Outside Temp'!B11411))))</f>
        <v>69.56666667</v>
      </c>
      <c r="G11408" s="12">
        <f t="shared" si="3"/>
        <v>2</v>
      </c>
    </row>
    <row r="11409" ht="15.75" customHeight="1">
      <c r="A11409" s="13">
        <v>42243.864583333336</v>
      </c>
      <c r="B11409" s="73">
        <f t="shared" si="1"/>
        <v>42243</v>
      </c>
      <c r="C11409" s="74">
        <f>IF(NewCustomer="Yes", IF(COUNTIF($I$2:$I$11,B11409)&gt;0,0,WEEKDAY(B11409,2)),IF(COUNTIF($I$2:$I$21,B11409)&gt;0,0,WEEKDAY(B11409,2)))</f>
        <v>4</v>
      </c>
      <c r="D11409" s="74">
        <f t="shared" si="2"/>
        <v>20</v>
      </c>
      <c r="E11409" s="12">
        <f>IFERROR(VLOOKUP(A11409,'IDAR Meter Data'!$A:$B,2,1),"")</f>
        <v>203</v>
      </c>
      <c r="F11409" s="75">
        <f>IF(CECCZ="CZ03",'Outside Temp'!B11409,IF(CECCZ="CZ04",'Outside Temp'!B11410,IF(CECCZ="CZ12",'Outside Temp'!B11411, IF(CECCZ="CZ13",'Outside Temp'!B11412))))</f>
        <v>69.81666667</v>
      </c>
      <c r="G11409" s="12">
        <f t="shared" si="3"/>
        <v>2</v>
      </c>
    </row>
    <row r="11410" ht="15.75" customHeight="1">
      <c r="A11410" s="13">
        <v>42243.875</v>
      </c>
      <c r="B11410" s="73">
        <f t="shared" si="1"/>
        <v>42243</v>
      </c>
      <c r="C11410" s="74">
        <f>IF(NewCustomer="Yes", IF(COUNTIF($I$2:$I$11,B11410)&gt;0,0,WEEKDAY(B11410,2)),IF(COUNTIF($I$2:$I$21,B11410)&gt;0,0,WEEKDAY(B11410,2)))</f>
        <v>4</v>
      </c>
      <c r="D11410" s="74">
        <f t="shared" si="2"/>
        <v>21</v>
      </c>
      <c r="E11410" s="12">
        <f>IFERROR(VLOOKUP(A11410,'IDAR Meter Data'!$A:$B,2,1),"")</f>
        <v>224</v>
      </c>
      <c r="F11410" s="75">
        <f>IF(CECCZ="CZ03",'Outside Temp'!B11410,IF(CECCZ="CZ04",'Outside Temp'!B11411,IF(CECCZ="CZ12",'Outside Temp'!B11412, IF(CECCZ="CZ13",'Outside Temp'!B11413))))</f>
        <v>69.86666667</v>
      </c>
      <c r="G11410" s="12">
        <f t="shared" si="3"/>
        <v>2</v>
      </c>
    </row>
    <row r="11411" ht="15.75" customHeight="1">
      <c r="A11411" s="13">
        <v>42243.885416666664</v>
      </c>
      <c r="B11411" s="73">
        <f t="shared" si="1"/>
        <v>42243</v>
      </c>
      <c r="C11411" s="74">
        <f>IF(NewCustomer="Yes", IF(COUNTIF($I$2:$I$11,B11411)&gt;0,0,WEEKDAY(B11411,2)),IF(COUNTIF($I$2:$I$21,B11411)&gt;0,0,WEEKDAY(B11411,2)))</f>
        <v>4</v>
      </c>
      <c r="D11411" s="74">
        <f t="shared" si="2"/>
        <v>21</v>
      </c>
      <c r="E11411" s="12">
        <f>IFERROR(VLOOKUP(A11411,'IDAR Meter Data'!$A:$B,2,1),"")</f>
        <v>209</v>
      </c>
      <c r="F11411" s="75">
        <f>IF(CECCZ="CZ03",'Outside Temp'!B11411,IF(CECCZ="CZ04",'Outside Temp'!B11412,IF(CECCZ="CZ12",'Outside Temp'!B11413, IF(CECCZ="CZ13",'Outside Temp'!B11414))))</f>
        <v>69.36666667</v>
      </c>
      <c r="G11411" s="12">
        <f t="shared" si="3"/>
        <v>2</v>
      </c>
    </row>
    <row r="11412" ht="15.75" customHeight="1">
      <c r="A11412" s="13">
        <v>42243.895833333336</v>
      </c>
      <c r="B11412" s="73">
        <f t="shared" si="1"/>
        <v>42243</v>
      </c>
      <c r="C11412" s="74">
        <f>IF(NewCustomer="Yes", IF(COUNTIF($I$2:$I$11,B11412)&gt;0,0,WEEKDAY(B11412,2)),IF(COUNTIF($I$2:$I$21,B11412)&gt;0,0,WEEKDAY(B11412,2)))</f>
        <v>4</v>
      </c>
      <c r="D11412" s="74">
        <f t="shared" si="2"/>
        <v>21</v>
      </c>
      <c r="E11412" s="12">
        <f>IFERROR(VLOOKUP(A11412,'IDAR Meter Data'!$A:$B,2,1),"")</f>
        <v>185</v>
      </c>
      <c r="F11412" s="75">
        <f>IF(CECCZ="CZ03",'Outside Temp'!B11412,IF(CECCZ="CZ04",'Outside Temp'!B11413,IF(CECCZ="CZ12",'Outside Temp'!B11414, IF(CECCZ="CZ13",'Outside Temp'!B11415))))</f>
        <v>68.86666667</v>
      </c>
      <c r="G11412" s="12">
        <f t="shared" si="3"/>
        <v>2</v>
      </c>
    </row>
    <row r="11413" ht="15.75" customHeight="1">
      <c r="A11413" s="13">
        <v>42243.90625</v>
      </c>
      <c r="B11413" s="73">
        <f t="shared" si="1"/>
        <v>42243</v>
      </c>
      <c r="C11413" s="74">
        <f>IF(NewCustomer="Yes", IF(COUNTIF($I$2:$I$11,B11413)&gt;0,0,WEEKDAY(B11413,2)),IF(COUNTIF($I$2:$I$21,B11413)&gt;0,0,WEEKDAY(B11413,2)))</f>
        <v>4</v>
      </c>
      <c r="D11413" s="74">
        <f t="shared" si="2"/>
        <v>21</v>
      </c>
      <c r="E11413" s="12">
        <f>IFERROR(VLOOKUP(A11413,'IDAR Meter Data'!$A:$B,2,1),"")</f>
        <v>191</v>
      </c>
      <c r="F11413" s="75">
        <f>IF(CECCZ="CZ03",'Outside Temp'!B11413,IF(CECCZ="CZ04",'Outside Temp'!B11414,IF(CECCZ="CZ12",'Outside Temp'!B11415, IF(CECCZ="CZ13",'Outside Temp'!B11416))))</f>
        <v>68.36666667</v>
      </c>
      <c r="G11413" s="12">
        <f t="shared" si="3"/>
        <v>2</v>
      </c>
    </row>
    <row r="11414" ht="15.75" customHeight="1">
      <c r="A11414" s="13">
        <v>42243.916666666664</v>
      </c>
      <c r="B11414" s="73">
        <f t="shared" si="1"/>
        <v>42243</v>
      </c>
      <c r="C11414" s="74">
        <f>IF(NewCustomer="Yes", IF(COUNTIF($I$2:$I$11,B11414)&gt;0,0,WEEKDAY(B11414,2)),IF(COUNTIF($I$2:$I$21,B11414)&gt;0,0,WEEKDAY(B11414,2)))</f>
        <v>4</v>
      </c>
      <c r="D11414" s="74">
        <f t="shared" si="2"/>
        <v>22</v>
      </c>
      <c r="E11414" s="12">
        <f>IFERROR(VLOOKUP(A11414,'IDAR Meter Data'!$A:$B,2,1),"")</f>
        <v>193</v>
      </c>
      <c r="F11414" s="75">
        <f>IF(CECCZ="CZ03",'Outside Temp'!B11414,IF(CECCZ="CZ04",'Outside Temp'!B11415,IF(CECCZ="CZ12",'Outside Temp'!B11416, IF(CECCZ="CZ13",'Outside Temp'!B11417))))</f>
        <v>67.93333333</v>
      </c>
      <c r="G11414" s="12">
        <f t="shared" si="3"/>
        <v>2</v>
      </c>
    </row>
    <row r="11415" ht="15.75" customHeight="1">
      <c r="A11415" s="13">
        <v>42243.927083333336</v>
      </c>
      <c r="B11415" s="73">
        <f t="shared" si="1"/>
        <v>42243</v>
      </c>
      <c r="C11415" s="74">
        <f>IF(NewCustomer="Yes", IF(COUNTIF($I$2:$I$11,B11415)&gt;0,0,WEEKDAY(B11415,2)),IF(COUNTIF($I$2:$I$21,B11415)&gt;0,0,WEEKDAY(B11415,2)))</f>
        <v>4</v>
      </c>
      <c r="D11415" s="74">
        <f t="shared" si="2"/>
        <v>22</v>
      </c>
      <c r="E11415" s="12">
        <f>IFERROR(VLOOKUP(A11415,'IDAR Meter Data'!$A:$B,2,1),"")</f>
        <v>195</v>
      </c>
      <c r="F11415" s="75">
        <f>IF(CECCZ="CZ03",'Outside Temp'!B11415,IF(CECCZ="CZ04",'Outside Temp'!B11416,IF(CECCZ="CZ12",'Outside Temp'!B11417, IF(CECCZ="CZ13",'Outside Temp'!B11418))))</f>
        <v>67.68333333</v>
      </c>
      <c r="G11415" s="12">
        <f t="shared" si="3"/>
        <v>2</v>
      </c>
    </row>
    <row r="11416" ht="15.75" customHeight="1">
      <c r="A11416" s="13">
        <v>42243.9375</v>
      </c>
      <c r="B11416" s="73">
        <f t="shared" si="1"/>
        <v>42243</v>
      </c>
      <c r="C11416" s="74">
        <f>IF(NewCustomer="Yes", IF(COUNTIF($I$2:$I$11,B11416)&gt;0,0,WEEKDAY(B11416,2)),IF(COUNTIF($I$2:$I$21,B11416)&gt;0,0,WEEKDAY(B11416,2)))</f>
        <v>4</v>
      </c>
      <c r="D11416" s="74">
        <f t="shared" si="2"/>
        <v>22</v>
      </c>
      <c r="E11416" s="12">
        <f>IFERROR(VLOOKUP(A11416,'IDAR Meter Data'!$A:$B,2,1),"")</f>
        <v>190</v>
      </c>
      <c r="F11416" s="75">
        <f>IF(CECCZ="CZ03",'Outside Temp'!B11416,IF(CECCZ="CZ04",'Outside Temp'!B11417,IF(CECCZ="CZ12",'Outside Temp'!B11418, IF(CECCZ="CZ13",'Outside Temp'!B11419))))</f>
        <v>67.43333333</v>
      </c>
      <c r="G11416" s="12">
        <f t="shared" si="3"/>
        <v>2</v>
      </c>
    </row>
    <row r="11417" ht="15.75" customHeight="1">
      <c r="A11417" s="13">
        <v>42243.947916666664</v>
      </c>
      <c r="B11417" s="73">
        <f t="shared" si="1"/>
        <v>42243</v>
      </c>
      <c r="C11417" s="74">
        <f>IF(NewCustomer="Yes", IF(COUNTIF($I$2:$I$11,B11417)&gt;0,0,WEEKDAY(B11417,2)),IF(COUNTIF($I$2:$I$21,B11417)&gt;0,0,WEEKDAY(B11417,2)))</f>
        <v>4</v>
      </c>
      <c r="D11417" s="74">
        <f t="shared" si="2"/>
        <v>22</v>
      </c>
      <c r="E11417" s="12">
        <f>IFERROR(VLOOKUP(A11417,'IDAR Meter Data'!$A:$B,2,1),"")</f>
        <v>182</v>
      </c>
      <c r="F11417" s="75">
        <f>IF(CECCZ="CZ03",'Outside Temp'!B11417,IF(CECCZ="CZ04",'Outside Temp'!B11418,IF(CECCZ="CZ12",'Outside Temp'!B11419, IF(CECCZ="CZ13",'Outside Temp'!B11420))))</f>
        <v>67.18333333</v>
      </c>
      <c r="G11417" s="12">
        <f t="shared" si="3"/>
        <v>2</v>
      </c>
    </row>
    <row r="11418" ht="15.75" customHeight="1">
      <c r="A11418" s="13">
        <v>42243.958333333336</v>
      </c>
      <c r="B11418" s="73">
        <f t="shared" si="1"/>
        <v>42243</v>
      </c>
      <c r="C11418" s="74">
        <f>IF(NewCustomer="Yes", IF(COUNTIF($I$2:$I$11,B11418)&gt;0,0,WEEKDAY(B11418,2)),IF(COUNTIF($I$2:$I$21,B11418)&gt;0,0,WEEKDAY(B11418,2)))</f>
        <v>4</v>
      </c>
      <c r="D11418" s="74">
        <f t="shared" si="2"/>
        <v>23</v>
      </c>
      <c r="E11418" s="12">
        <f>IFERROR(VLOOKUP(A11418,'IDAR Meter Data'!$A:$B,2,1),"")</f>
        <v>177</v>
      </c>
      <c r="F11418" s="75">
        <f>IF(CECCZ="CZ03",'Outside Temp'!B11418,IF(CECCZ="CZ04",'Outside Temp'!B11419,IF(CECCZ="CZ12",'Outside Temp'!B11420, IF(CECCZ="CZ13",'Outside Temp'!B11421))))</f>
        <v>67</v>
      </c>
      <c r="G11418" s="12">
        <f t="shared" si="3"/>
        <v>2</v>
      </c>
    </row>
    <row r="11419" ht="15.75" customHeight="1">
      <c r="A11419" s="13">
        <v>42243.96875</v>
      </c>
      <c r="B11419" s="73">
        <f t="shared" si="1"/>
        <v>42243</v>
      </c>
      <c r="C11419" s="74">
        <f>IF(NewCustomer="Yes", IF(COUNTIF($I$2:$I$11,B11419)&gt;0,0,WEEKDAY(B11419,2)),IF(COUNTIF($I$2:$I$21,B11419)&gt;0,0,WEEKDAY(B11419,2)))</f>
        <v>4</v>
      </c>
      <c r="D11419" s="74">
        <f t="shared" si="2"/>
        <v>23</v>
      </c>
      <c r="E11419" s="12">
        <f>IFERROR(VLOOKUP(A11419,'IDAR Meter Data'!$A:$B,2,1),"")</f>
        <v>193</v>
      </c>
      <c r="F11419" s="75">
        <f>IF(CECCZ="CZ03",'Outside Temp'!B11419,IF(CECCZ="CZ04",'Outside Temp'!B11420,IF(CECCZ="CZ12",'Outside Temp'!B11421, IF(CECCZ="CZ13",'Outside Temp'!B11422))))</f>
        <v>67</v>
      </c>
      <c r="G11419" s="12">
        <f t="shared" si="3"/>
        <v>2</v>
      </c>
    </row>
    <row r="11420" ht="15.75" customHeight="1">
      <c r="A11420" s="13">
        <v>42243.979166666664</v>
      </c>
      <c r="B11420" s="73">
        <f t="shared" si="1"/>
        <v>42243</v>
      </c>
      <c r="C11420" s="74">
        <f>IF(NewCustomer="Yes", IF(COUNTIF($I$2:$I$11,B11420)&gt;0,0,WEEKDAY(B11420,2)),IF(COUNTIF($I$2:$I$21,B11420)&gt;0,0,WEEKDAY(B11420,2)))</f>
        <v>4</v>
      </c>
      <c r="D11420" s="74">
        <f t="shared" si="2"/>
        <v>23</v>
      </c>
      <c r="E11420" s="12">
        <f>IFERROR(VLOOKUP(A11420,'IDAR Meter Data'!$A:$B,2,1),"")</f>
        <v>181</v>
      </c>
      <c r="F11420" s="75">
        <f>IF(CECCZ="CZ03",'Outside Temp'!B11420,IF(CECCZ="CZ04",'Outside Temp'!B11421,IF(CECCZ="CZ12",'Outside Temp'!B11422, IF(CECCZ="CZ13",'Outside Temp'!B11423))))</f>
        <v>67</v>
      </c>
      <c r="G11420" s="12">
        <f t="shared" si="3"/>
        <v>2</v>
      </c>
    </row>
    <row r="11421" ht="15.75" customHeight="1">
      <c r="A11421" s="13">
        <v>42243.989583333336</v>
      </c>
      <c r="B11421" s="73">
        <f t="shared" si="1"/>
        <v>42243</v>
      </c>
      <c r="C11421" s="74">
        <f>IF(NewCustomer="Yes", IF(COUNTIF($I$2:$I$11,B11421)&gt;0,0,WEEKDAY(B11421,2)),IF(COUNTIF($I$2:$I$21,B11421)&gt;0,0,WEEKDAY(B11421,2)))</f>
        <v>4</v>
      </c>
      <c r="D11421" s="74">
        <f t="shared" si="2"/>
        <v>23</v>
      </c>
      <c r="E11421" s="12">
        <f>IFERROR(VLOOKUP(A11421,'IDAR Meter Data'!$A:$B,2,1),"")</f>
        <v>183</v>
      </c>
      <c r="F11421" s="75">
        <f>IF(CECCZ="CZ03",'Outside Temp'!B11421,IF(CECCZ="CZ04",'Outside Temp'!B11422,IF(CECCZ="CZ12",'Outside Temp'!B11423, IF(CECCZ="CZ13",'Outside Temp'!B11424))))</f>
        <v>67</v>
      </c>
      <c r="G11421" s="12">
        <f t="shared" si="3"/>
        <v>2</v>
      </c>
    </row>
    <row r="11422" ht="15.75" customHeight="1">
      <c r="A11422" s="13">
        <v>42244.0</v>
      </c>
      <c r="B11422" s="73">
        <f t="shared" si="1"/>
        <v>42244</v>
      </c>
      <c r="C11422" s="74">
        <f>IF(NewCustomer="Yes", IF(COUNTIF($I$2:$I$11,B11422)&gt;0,0,WEEKDAY(B11422,2)),IF(COUNTIF($I$2:$I$21,B11422)&gt;0,0,WEEKDAY(B11422,2)))</f>
        <v>5</v>
      </c>
      <c r="D11422" s="74">
        <f t="shared" si="2"/>
        <v>0</v>
      </c>
      <c r="E11422" s="12">
        <f>IFERROR(VLOOKUP(A11422,'IDAR Meter Data'!$A:$B,2,1),"")</f>
        <v>176</v>
      </c>
      <c r="F11422" s="75">
        <f>IF(CECCZ="CZ03",'Outside Temp'!B11422,IF(CECCZ="CZ04",'Outside Temp'!B11423,IF(CECCZ="CZ12",'Outside Temp'!B11424, IF(CECCZ="CZ13",'Outside Temp'!B11425))))</f>
        <v>67</v>
      </c>
      <c r="G11422" s="12">
        <f t="shared" si="3"/>
        <v>2</v>
      </c>
    </row>
    <row r="11423" ht="15.75" customHeight="1">
      <c r="A11423" s="13">
        <v>42244.010416666664</v>
      </c>
      <c r="B11423" s="73">
        <f t="shared" si="1"/>
        <v>42244</v>
      </c>
      <c r="C11423" s="74">
        <f>IF(NewCustomer="Yes", IF(COUNTIF($I$2:$I$11,B11423)&gt;0,0,WEEKDAY(B11423,2)),IF(COUNTIF($I$2:$I$21,B11423)&gt;0,0,WEEKDAY(B11423,2)))</f>
        <v>5</v>
      </c>
      <c r="D11423" s="74">
        <f t="shared" si="2"/>
        <v>0</v>
      </c>
      <c r="E11423" s="12">
        <f>IFERROR(VLOOKUP(A11423,'IDAR Meter Data'!$A:$B,2,1),"")</f>
        <v>176</v>
      </c>
      <c r="F11423" s="75">
        <f>IF(CECCZ="CZ03",'Outside Temp'!B11423,IF(CECCZ="CZ04",'Outside Temp'!B11424,IF(CECCZ="CZ12",'Outside Temp'!B11425, IF(CECCZ="CZ13",'Outside Temp'!B11426))))</f>
        <v>67</v>
      </c>
      <c r="G11423" s="12">
        <f t="shared" si="3"/>
        <v>2</v>
      </c>
    </row>
    <row r="11424" ht="15.75" customHeight="1">
      <c r="A11424" s="13">
        <v>42244.020833333336</v>
      </c>
      <c r="B11424" s="73">
        <f t="shared" si="1"/>
        <v>42244</v>
      </c>
      <c r="C11424" s="74">
        <f>IF(NewCustomer="Yes", IF(COUNTIF($I$2:$I$11,B11424)&gt;0,0,WEEKDAY(B11424,2)),IF(COUNTIF($I$2:$I$21,B11424)&gt;0,0,WEEKDAY(B11424,2)))</f>
        <v>5</v>
      </c>
      <c r="D11424" s="74">
        <f t="shared" si="2"/>
        <v>0</v>
      </c>
      <c r="E11424" s="12">
        <f>IFERROR(VLOOKUP(A11424,'IDAR Meter Data'!$A:$B,2,1),"")</f>
        <v>194</v>
      </c>
      <c r="F11424" s="75">
        <f>IF(CECCZ="CZ03",'Outside Temp'!B11424,IF(CECCZ="CZ04",'Outside Temp'!B11425,IF(CECCZ="CZ12",'Outside Temp'!B11426, IF(CECCZ="CZ13",'Outside Temp'!B11427))))</f>
        <v>67</v>
      </c>
      <c r="G11424" s="12">
        <f t="shared" si="3"/>
        <v>2</v>
      </c>
    </row>
    <row r="11425" ht="15.75" customHeight="1">
      <c r="A11425" s="13">
        <v>42244.03125</v>
      </c>
      <c r="B11425" s="73">
        <f t="shared" si="1"/>
        <v>42244</v>
      </c>
      <c r="C11425" s="74">
        <f>IF(NewCustomer="Yes", IF(COUNTIF($I$2:$I$11,B11425)&gt;0,0,WEEKDAY(B11425,2)),IF(COUNTIF($I$2:$I$21,B11425)&gt;0,0,WEEKDAY(B11425,2)))</f>
        <v>5</v>
      </c>
      <c r="D11425" s="74">
        <f t="shared" si="2"/>
        <v>0</v>
      </c>
      <c r="E11425" s="12">
        <f>IFERROR(VLOOKUP(A11425,'IDAR Meter Data'!$A:$B,2,1),"")</f>
        <v>172</v>
      </c>
      <c r="F11425" s="75">
        <f>IF(CECCZ="CZ03",'Outside Temp'!B11425,IF(CECCZ="CZ04",'Outside Temp'!B11426,IF(CECCZ="CZ12",'Outside Temp'!B11427, IF(CECCZ="CZ13",'Outside Temp'!B11428))))</f>
        <v>67</v>
      </c>
      <c r="G11425" s="12">
        <f t="shared" si="3"/>
        <v>2</v>
      </c>
    </row>
    <row r="11426" ht="15.75" customHeight="1">
      <c r="A11426" s="13">
        <v>42244.041666666664</v>
      </c>
      <c r="B11426" s="73">
        <f t="shared" si="1"/>
        <v>42244</v>
      </c>
      <c r="C11426" s="74">
        <f>IF(NewCustomer="Yes", IF(COUNTIF($I$2:$I$11,B11426)&gt;0,0,WEEKDAY(B11426,2)),IF(COUNTIF($I$2:$I$21,B11426)&gt;0,0,WEEKDAY(B11426,2)))</f>
        <v>5</v>
      </c>
      <c r="D11426" s="74">
        <f t="shared" si="2"/>
        <v>1</v>
      </c>
      <c r="E11426" s="12">
        <f>IFERROR(VLOOKUP(A11426,'IDAR Meter Data'!$A:$B,2,1),"")</f>
        <v>180</v>
      </c>
      <c r="F11426" s="75">
        <f>IF(CECCZ="CZ03",'Outside Temp'!B11426,IF(CECCZ="CZ04",'Outside Temp'!B11427,IF(CECCZ="CZ12",'Outside Temp'!B11428, IF(CECCZ="CZ13",'Outside Temp'!B11429))))</f>
        <v>66.93333333</v>
      </c>
      <c r="G11426" s="12">
        <f t="shared" si="3"/>
        <v>2</v>
      </c>
    </row>
    <row r="11427" ht="15.75" customHeight="1">
      <c r="A11427" s="13">
        <v>42244.052083333336</v>
      </c>
      <c r="B11427" s="73">
        <f t="shared" si="1"/>
        <v>42244</v>
      </c>
      <c r="C11427" s="74">
        <f>IF(NewCustomer="Yes", IF(COUNTIF($I$2:$I$11,B11427)&gt;0,0,WEEKDAY(B11427,2)),IF(COUNTIF($I$2:$I$21,B11427)&gt;0,0,WEEKDAY(B11427,2)))</f>
        <v>5</v>
      </c>
      <c r="D11427" s="74">
        <f t="shared" si="2"/>
        <v>1</v>
      </c>
      <c r="E11427" s="12">
        <f>IFERROR(VLOOKUP(A11427,'IDAR Meter Data'!$A:$B,2,1),"")</f>
        <v>176</v>
      </c>
      <c r="F11427" s="75">
        <f>IF(CECCZ="CZ03",'Outside Temp'!B11427,IF(CECCZ="CZ04",'Outside Temp'!B11428,IF(CECCZ="CZ12",'Outside Temp'!B11429, IF(CECCZ="CZ13",'Outside Temp'!B11430))))</f>
        <v>66.68333333</v>
      </c>
      <c r="G11427" s="12">
        <f t="shared" si="3"/>
        <v>2</v>
      </c>
    </row>
    <row r="11428" ht="15.75" customHeight="1">
      <c r="A11428" s="13">
        <v>42244.0625</v>
      </c>
      <c r="B11428" s="73">
        <f t="shared" si="1"/>
        <v>42244</v>
      </c>
      <c r="C11428" s="74">
        <f>IF(NewCustomer="Yes", IF(COUNTIF($I$2:$I$11,B11428)&gt;0,0,WEEKDAY(B11428,2)),IF(COUNTIF($I$2:$I$21,B11428)&gt;0,0,WEEKDAY(B11428,2)))</f>
        <v>5</v>
      </c>
      <c r="D11428" s="74">
        <f t="shared" si="2"/>
        <v>1</v>
      </c>
      <c r="E11428" s="12">
        <f>IFERROR(VLOOKUP(A11428,'IDAR Meter Data'!$A:$B,2,1),"")</f>
        <v>169</v>
      </c>
      <c r="F11428" s="75">
        <f>IF(CECCZ="CZ03",'Outside Temp'!B11428,IF(CECCZ="CZ04",'Outside Temp'!B11429,IF(CECCZ="CZ12",'Outside Temp'!B11430, IF(CECCZ="CZ13",'Outside Temp'!B11431))))</f>
        <v>66.43333333</v>
      </c>
      <c r="G11428" s="12">
        <f t="shared" si="3"/>
        <v>2</v>
      </c>
    </row>
    <row r="11429" ht="15.75" customHeight="1">
      <c r="A11429" s="13">
        <v>42244.072916666664</v>
      </c>
      <c r="B11429" s="73">
        <f t="shared" si="1"/>
        <v>42244</v>
      </c>
      <c r="C11429" s="74">
        <f>IF(NewCustomer="Yes", IF(COUNTIF($I$2:$I$11,B11429)&gt;0,0,WEEKDAY(B11429,2)),IF(COUNTIF($I$2:$I$21,B11429)&gt;0,0,WEEKDAY(B11429,2)))</f>
        <v>5</v>
      </c>
      <c r="D11429" s="74">
        <f t="shared" si="2"/>
        <v>1</v>
      </c>
      <c r="E11429" s="12">
        <f>IFERROR(VLOOKUP(A11429,'IDAR Meter Data'!$A:$B,2,1),"")</f>
        <v>187</v>
      </c>
      <c r="F11429" s="75">
        <f>IF(CECCZ="CZ03",'Outside Temp'!B11429,IF(CECCZ="CZ04",'Outside Temp'!B11430,IF(CECCZ="CZ12",'Outside Temp'!B11431, IF(CECCZ="CZ13",'Outside Temp'!B11432))))</f>
        <v>66.18333333</v>
      </c>
      <c r="G11429" s="12">
        <f t="shared" si="3"/>
        <v>2</v>
      </c>
    </row>
    <row r="11430" ht="15.75" customHeight="1">
      <c r="A11430" s="13">
        <v>42244.083333333336</v>
      </c>
      <c r="B11430" s="73">
        <f t="shared" si="1"/>
        <v>42244</v>
      </c>
      <c r="C11430" s="74">
        <f>IF(NewCustomer="Yes", IF(COUNTIF($I$2:$I$11,B11430)&gt;0,0,WEEKDAY(B11430,2)),IF(COUNTIF($I$2:$I$21,B11430)&gt;0,0,WEEKDAY(B11430,2)))</f>
        <v>5</v>
      </c>
      <c r="D11430" s="74">
        <f t="shared" si="2"/>
        <v>2</v>
      </c>
      <c r="E11430" s="12">
        <f>IFERROR(VLOOKUP(A11430,'IDAR Meter Data'!$A:$B,2,1),"")</f>
        <v>180</v>
      </c>
      <c r="F11430" s="75">
        <f>IF(CECCZ="CZ03",'Outside Temp'!B11430,IF(CECCZ="CZ04",'Outside Temp'!B11431,IF(CECCZ="CZ12",'Outside Temp'!B11432, IF(CECCZ="CZ13",'Outside Temp'!B11433))))</f>
        <v>65.93333333</v>
      </c>
      <c r="G11430" s="12">
        <f t="shared" si="3"/>
        <v>2</v>
      </c>
    </row>
    <row r="11431" ht="15.75" customHeight="1">
      <c r="A11431" s="13">
        <v>42244.09375</v>
      </c>
      <c r="B11431" s="73">
        <f t="shared" si="1"/>
        <v>42244</v>
      </c>
      <c r="C11431" s="74">
        <f>IF(NewCustomer="Yes", IF(COUNTIF($I$2:$I$11,B11431)&gt;0,0,WEEKDAY(B11431,2)),IF(COUNTIF($I$2:$I$21,B11431)&gt;0,0,WEEKDAY(B11431,2)))</f>
        <v>5</v>
      </c>
      <c r="D11431" s="74">
        <f t="shared" si="2"/>
        <v>2</v>
      </c>
      <c r="E11431" s="12">
        <f>IFERROR(VLOOKUP(A11431,'IDAR Meter Data'!$A:$B,2,1),"")</f>
        <v>175</v>
      </c>
      <c r="F11431" s="75">
        <f>IF(CECCZ="CZ03",'Outside Temp'!B11431,IF(CECCZ="CZ04",'Outside Temp'!B11432,IF(CECCZ="CZ12",'Outside Temp'!B11433, IF(CECCZ="CZ13",'Outside Temp'!B11434))))</f>
        <v>65.68333333</v>
      </c>
      <c r="G11431" s="12">
        <f t="shared" si="3"/>
        <v>2</v>
      </c>
    </row>
    <row r="11432" ht="15.75" customHeight="1">
      <c r="A11432" s="13">
        <v>42244.104166666664</v>
      </c>
      <c r="B11432" s="73">
        <f t="shared" si="1"/>
        <v>42244</v>
      </c>
      <c r="C11432" s="74">
        <f>IF(NewCustomer="Yes", IF(COUNTIF($I$2:$I$11,B11432)&gt;0,0,WEEKDAY(B11432,2)),IF(COUNTIF($I$2:$I$21,B11432)&gt;0,0,WEEKDAY(B11432,2)))</f>
        <v>5</v>
      </c>
      <c r="D11432" s="74">
        <f t="shared" si="2"/>
        <v>2</v>
      </c>
      <c r="E11432" s="12">
        <f>IFERROR(VLOOKUP(A11432,'IDAR Meter Data'!$A:$B,2,1),"")</f>
        <v>172</v>
      </c>
      <c r="F11432" s="75">
        <f>IF(CECCZ="CZ03",'Outside Temp'!B11432,IF(CECCZ="CZ04",'Outside Temp'!B11433,IF(CECCZ="CZ12",'Outside Temp'!B11434, IF(CECCZ="CZ13",'Outside Temp'!B11435))))</f>
        <v>65.43333333</v>
      </c>
      <c r="G11432" s="12">
        <f t="shared" si="3"/>
        <v>2</v>
      </c>
    </row>
    <row r="11433" ht="15.75" customHeight="1">
      <c r="A11433" s="13">
        <v>42244.114583333336</v>
      </c>
      <c r="B11433" s="73">
        <f t="shared" si="1"/>
        <v>42244</v>
      </c>
      <c r="C11433" s="74">
        <f>IF(NewCustomer="Yes", IF(COUNTIF($I$2:$I$11,B11433)&gt;0,0,WEEKDAY(B11433,2)),IF(COUNTIF($I$2:$I$21,B11433)&gt;0,0,WEEKDAY(B11433,2)))</f>
        <v>5</v>
      </c>
      <c r="D11433" s="74">
        <f t="shared" si="2"/>
        <v>2</v>
      </c>
      <c r="E11433" s="12">
        <f>IFERROR(VLOOKUP(A11433,'IDAR Meter Data'!$A:$B,2,1),"")</f>
        <v>163</v>
      </c>
      <c r="F11433" s="75">
        <f>IF(CECCZ="CZ03",'Outside Temp'!B11433,IF(CECCZ="CZ04",'Outside Temp'!B11434,IF(CECCZ="CZ12",'Outside Temp'!B11435, IF(CECCZ="CZ13",'Outside Temp'!B11436))))</f>
        <v>65.18333333</v>
      </c>
      <c r="G11433" s="12">
        <f t="shared" si="3"/>
        <v>2</v>
      </c>
    </row>
    <row r="11434" ht="15.75" customHeight="1">
      <c r="A11434" s="13">
        <v>42244.125</v>
      </c>
      <c r="B11434" s="73">
        <f t="shared" si="1"/>
        <v>42244</v>
      </c>
      <c r="C11434" s="74">
        <f>IF(NewCustomer="Yes", IF(COUNTIF($I$2:$I$11,B11434)&gt;0,0,WEEKDAY(B11434,2)),IF(COUNTIF($I$2:$I$21,B11434)&gt;0,0,WEEKDAY(B11434,2)))</f>
        <v>5</v>
      </c>
      <c r="D11434" s="74">
        <f t="shared" si="2"/>
        <v>3</v>
      </c>
      <c r="E11434" s="12">
        <f>IFERROR(VLOOKUP(A11434,'IDAR Meter Data'!$A:$B,2,1),"")</f>
        <v>183</v>
      </c>
      <c r="F11434" s="75">
        <f>IF(CECCZ="CZ03",'Outside Temp'!B11434,IF(CECCZ="CZ04",'Outside Temp'!B11435,IF(CECCZ="CZ12",'Outside Temp'!B11436, IF(CECCZ="CZ13",'Outside Temp'!B11437))))</f>
        <v>65</v>
      </c>
      <c r="G11434" s="12">
        <f t="shared" si="3"/>
        <v>1</v>
      </c>
    </row>
    <row r="11435" ht="15.75" customHeight="1">
      <c r="A11435" s="13">
        <v>42244.135416666664</v>
      </c>
      <c r="B11435" s="73">
        <f t="shared" si="1"/>
        <v>42244</v>
      </c>
      <c r="C11435" s="74">
        <f>IF(NewCustomer="Yes", IF(COUNTIF($I$2:$I$11,B11435)&gt;0,0,WEEKDAY(B11435,2)),IF(COUNTIF($I$2:$I$21,B11435)&gt;0,0,WEEKDAY(B11435,2)))</f>
        <v>5</v>
      </c>
      <c r="D11435" s="74">
        <f t="shared" si="2"/>
        <v>3</v>
      </c>
      <c r="E11435" s="12">
        <f>IFERROR(VLOOKUP(A11435,'IDAR Meter Data'!$A:$B,2,1),"")</f>
        <v>173</v>
      </c>
      <c r="F11435" s="75">
        <f>IF(CECCZ="CZ03",'Outside Temp'!B11435,IF(CECCZ="CZ04",'Outside Temp'!B11436,IF(CECCZ="CZ12",'Outside Temp'!B11437, IF(CECCZ="CZ13",'Outside Temp'!B11438))))</f>
        <v>65</v>
      </c>
      <c r="G11435" s="12">
        <f t="shared" si="3"/>
        <v>1</v>
      </c>
    </row>
    <row r="11436" ht="15.75" customHeight="1">
      <c r="A11436" s="13">
        <v>42244.145833333336</v>
      </c>
      <c r="B11436" s="73">
        <f t="shared" si="1"/>
        <v>42244</v>
      </c>
      <c r="C11436" s="74">
        <f>IF(NewCustomer="Yes", IF(COUNTIF($I$2:$I$11,B11436)&gt;0,0,WEEKDAY(B11436,2)),IF(COUNTIF($I$2:$I$21,B11436)&gt;0,0,WEEKDAY(B11436,2)))</f>
        <v>5</v>
      </c>
      <c r="D11436" s="74">
        <f t="shared" si="2"/>
        <v>3</v>
      </c>
      <c r="E11436" s="12">
        <f>IFERROR(VLOOKUP(A11436,'IDAR Meter Data'!$A:$B,2,1),"")</f>
        <v>172</v>
      </c>
      <c r="F11436" s="75">
        <f>IF(CECCZ="CZ03",'Outside Temp'!B11436,IF(CECCZ="CZ04",'Outside Temp'!B11437,IF(CECCZ="CZ12",'Outside Temp'!B11438, IF(CECCZ="CZ13",'Outside Temp'!B11439))))</f>
        <v>65</v>
      </c>
      <c r="G11436" s="12">
        <f t="shared" si="3"/>
        <v>1</v>
      </c>
    </row>
    <row r="11437" ht="15.75" customHeight="1">
      <c r="A11437" s="13">
        <v>42244.15625</v>
      </c>
      <c r="B11437" s="73">
        <f t="shared" si="1"/>
        <v>42244</v>
      </c>
      <c r="C11437" s="74">
        <f>IF(NewCustomer="Yes", IF(COUNTIF($I$2:$I$11,B11437)&gt;0,0,WEEKDAY(B11437,2)),IF(COUNTIF($I$2:$I$21,B11437)&gt;0,0,WEEKDAY(B11437,2)))</f>
        <v>5</v>
      </c>
      <c r="D11437" s="74">
        <f t="shared" si="2"/>
        <v>3</v>
      </c>
      <c r="E11437" s="12">
        <f>IFERROR(VLOOKUP(A11437,'IDAR Meter Data'!$A:$B,2,1),"")</f>
        <v>167</v>
      </c>
      <c r="F11437" s="75">
        <f>IF(CECCZ="CZ03",'Outside Temp'!B11437,IF(CECCZ="CZ04",'Outside Temp'!B11438,IF(CECCZ="CZ12",'Outside Temp'!B11439, IF(CECCZ="CZ13",'Outside Temp'!B11440))))</f>
        <v>65</v>
      </c>
      <c r="G11437" s="12">
        <f t="shared" si="3"/>
        <v>1</v>
      </c>
    </row>
    <row r="11438" ht="15.75" customHeight="1">
      <c r="A11438" s="13">
        <v>42244.166666666664</v>
      </c>
      <c r="B11438" s="73">
        <f t="shared" si="1"/>
        <v>42244</v>
      </c>
      <c r="C11438" s="74">
        <f>IF(NewCustomer="Yes", IF(COUNTIF($I$2:$I$11,B11438)&gt;0,0,WEEKDAY(B11438,2)),IF(COUNTIF($I$2:$I$21,B11438)&gt;0,0,WEEKDAY(B11438,2)))</f>
        <v>5</v>
      </c>
      <c r="D11438" s="74">
        <f t="shared" si="2"/>
        <v>4</v>
      </c>
      <c r="E11438" s="12">
        <f>IFERROR(VLOOKUP(A11438,'IDAR Meter Data'!$A:$B,2,1),"")</f>
        <v>168</v>
      </c>
      <c r="F11438" s="75">
        <f>IF(CECCZ="CZ03",'Outside Temp'!B11438,IF(CECCZ="CZ04",'Outside Temp'!B11439,IF(CECCZ="CZ12",'Outside Temp'!B11440, IF(CECCZ="CZ13",'Outside Temp'!B11441))))</f>
        <v>65</v>
      </c>
      <c r="G11438" s="12">
        <f t="shared" si="3"/>
        <v>1</v>
      </c>
    </row>
    <row r="11439" ht="15.75" customHeight="1">
      <c r="A11439" s="13">
        <v>42244.177083333336</v>
      </c>
      <c r="B11439" s="73">
        <f t="shared" si="1"/>
        <v>42244</v>
      </c>
      <c r="C11439" s="74">
        <f>IF(NewCustomer="Yes", IF(COUNTIF($I$2:$I$11,B11439)&gt;0,0,WEEKDAY(B11439,2)),IF(COUNTIF($I$2:$I$21,B11439)&gt;0,0,WEEKDAY(B11439,2)))</f>
        <v>5</v>
      </c>
      <c r="D11439" s="74">
        <f t="shared" si="2"/>
        <v>4</v>
      </c>
      <c r="E11439" s="12">
        <f>IFERROR(VLOOKUP(A11439,'IDAR Meter Data'!$A:$B,2,1),"")</f>
        <v>179</v>
      </c>
      <c r="F11439" s="75">
        <f>IF(CECCZ="CZ03",'Outside Temp'!B11439,IF(CECCZ="CZ04",'Outside Temp'!B11440,IF(CECCZ="CZ12",'Outside Temp'!B11441, IF(CECCZ="CZ13",'Outside Temp'!B11442))))</f>
        <v>65</v>
      </c>
      <c r="G11439" s="12">
        <f t="shared" si="3"/>
        <v>1</v>
      </c>
    </row>
    <row r="11440" ht="15.75" customHeight="1">
      <c r="A11440" s="13">
        <v>42244.1875</v>
      </c>
      <c r="B11440" s="73">
        <f t="shared" si="1"/>
        <v>42244</v>
      </c>
      <c r="C11440" s="74">
        <f>IF(NewCustomer="Yes", IF(COUNTIF($I$2:$I$11,B11440)&gt;0,0,WEEKDAY(B11440,2)),IF(COUNTIF($I$2:$I$21,B11440)&gt;0,0,WEEKDAY(B11440,2)))</f>
        <v>5</v>
      </c>
      <c r="D11440" s="74">
        <f t="shared" si="2"/>
        <v>4</v>
      </c>
      <c r="E11440" s="12">
        <f>IFERROR(VLOOKUP(A11440,'IDAR Meter Data'!$A:$B,2,1),"")</f>
        <v>168</v>
      </c>
      <c r="F11440" s="75">
        <f>IF(CECCZ="CZ03",'Outside Temp'!B11440,IF(CECCZ="CZ04",'Outside Temp'!B11441,IF(CECCZ="CZ12",'Outside Temp'!B11442, IF(CECCZ="CZ13",'Outside Temp'!B11443))))</f>
        <v>65</v>
      </c>
      <c r="G11440" s="12">
        <f t="shared" si="3"/>
        <v>1</v>
      </c>
    </row>
    <row r="11441" ht="15.75" customHeight="1">
      <c r="A11441" s="13">
        <v>42244.197916666664</v>
      </c>
      <c r="B11441" s="73">
        <f t="shared" si="1"/>
        <v>42244</v>
      </c>
      <c r="C11441" s="74">
        <f>IF(NewCustomer="Yes", IF(COUNTIF($I$2:$I$11,B11441)&gt;0,0,WEEKDAY(B11441,2)),IF(COUNTIF($I$2:$I$21,B11441)&gt;0,0,WEEKDAY(B11441,2)))</f>
        <v>5</v>
      </c>
      <c r="D11441" s="74">
        <f t="shared" si="2"/>
        <v>4</v>
      </c>
      <c r="E11441" s="12">
        <f>IFERROR(VLOOKUP(A11441,'IDAR Meter Data'!$A:$B,2,1),"")</f>
        <v>168</v>
      </c>
      <c r="F11441" s="75">
        <f>IF(CECCZ="CZ03",'Outside Temp'!B11441,IF(CECCZ="CZ04",'Outside Temp'!B11442,IF(CECCZ="CZ12",'Outside Temp'!B11443, IF(CECCZ="CZ13",'Outside Temp'!B11444))))</f>
        <v>65</v>
      </c>
      <c r="G11441" s="12">
        <f t="shared" si="3"/>
        <v>1</v>
      </c>
    </row>
    <row r="11442" ht="15.75" customHeight="1">
      <c r="A11442" s="13">
        <v>42244.208333333336</v>
      </c>
      <c r="B11442" s="73">
        <f t="shared" si="1"/>
        <v>42244</v>
      </c>
      <c r="C11442" s="74">
        <f>IF(NewCustomer="Yes", IF(COUNTIF($I$2:$I$11,B11442)&gt;0,0,WEEKDAY(B11442,2)),IF(COUNTIF($I$2:$I$21,B11442)&gt;0,0,WEEKDAY(B11442,2)))</f>
        <v>5</v>
      </c>
      <c r="D11442" s="74">
        <f t="shared" si="2"/>
        <v>5</v>
      </c>
      <c r="E11442" s="12">
        <f>IFERROR(VLOOKUP(A11442,'IDAR Meter Data'!$A:$B,2,1),"")</f>
        <v>157</v>
      </c>
      <c r="F11442" s="75">
        <f>IF(CECCZ="CZ03",'Outside Temp'!B11442,IF(CECCZ="CZ04",'Outside Temp'!B11443,IF(CECCZ="CZ12",'Outside Temp'!B11444, IF(CECCZ="CZ13",'Outside Temp'!B11445))))</f>
        <v>65.06666667</v>
      </c>
      <c r="G11442" s="12">
        <f t="shared" si="3"/>
        <v>2</v>
      </c>
    </row>
    <row r="11443" ht="15.75" customHeight="1">
      <c r="A11443" s="13">
        <v>42244.21875</v>
      </c>
      <c r="B11443" s="73">
        <f t="shared" si="1"/>
        <v>42244</v>
      </c>
      <c r="C11443" s="74">
        <f>IF(NewCustomer="Yes", IF(COUNTIF($I$2:$I$11,B11443)&gt;0,0,WEEKDAY(B11443,2)),IF(COUNTIF($I$2:$I$21,B11443)&gt;0,0,WEEKDAY(B11443,2)))</f>
        <v>5</v>
      </c>
      <c r="D11443" s="74">
        <f t="shared" si="2"/>
        <v>5</v>
      </c>
      <c r="E11443" s="12">
        <f>IFERROR(VLOOKUP(A11443,'IDAR Meter Data'!$A:$B,2,1),"")</f>
        <v>171</v>
      </c>
      <c r="F11443" s="75">
        <f>IF(CECCZ="CZ03",'Outside Temp'!B11443,IF(CECCZ="CZ04",'Outside Temp'!B11444,IF(CECCZ="CZ12",'Outside Temp'!B11445, IF(CECCZ="CZ13",'Outside Temp'!B11446))))</f>
        <v>65.31666667</v>
      </c>
      <c r="G11443" s="12">
        <f t="shared" si="3"/>
        <v>2</v>
      </c>
    </row>
    <row r="11444" ht="15.75" customHeight="1">
      <c r="A11444" s="13">
        <v>42244.229166666664</v>
      </c>
      <c r="B11444" s="73">
        <f t="shared" si="1"/>
        <v>42244</v>
      </c>
      <c r="C11444" s="74">
        <f>IF(NewCustomer="Yes", IF(COUNTIF($I$2:$I$11,B11444)&gt;0,0,WEEKDAY(B11444,2)),IF(COUNTIF($I$2:$I$21,B11444)&gt;0,0,WEEKDAY(B11444,2)))</f>
        <v>5</v>
      </c>
      <c r="D11444" s="74">
        <f t="shared" si="2"/>
        <v>5</v>
      </c>
      <c r="E11444" s="12">
        <f>IFERROR(VLOOKUP(A11444,'IDAR Meter Data'!$A:$B,2,1),"")</f>
        <v>178</v>
      </c>
      <c r="F11444" s="75">
        <f>IF(CECCZ="CZ03",'Outside Temp'!B11444,IF(CECCZ="CZ04",'Outside Temp'!B11445,IF(CECCZ="CZ12",'Outside Temp'!B11446, IF(CECCZ="CZ13",'Outside Temp'!B11447))))</f>
        <v>65.56666667</v>
      </c>
      <c r="G11444" s="12">
        <f t="shared" si="3"/>
        <v>2</v>
      </c>
    </row>
    <row r="11445" ht="15.75" customHeight="1">
      <c r="A11445" s="13">
        <v>42244.239583333336</v>
      </c>
      <c r="B11445" s="73">
        <f t="shared" si="1"/>
        <v>42244</v>
      </c>
      <c r="C11445" s="74">
        <f>IF(NewCustomer="Yes", IF(COUNTIF($I$2:$I$11,B11445)&gt;0,0,WEEKDAY(B11445,2)),IF(COUNTIF($I$2:$I$21,B11445)&gt;0,0,WEEKDAY(B11445,2)))</f>
        <v>5</v>
      </c>
      <c r="D11445" s="74">
        <f t="shared" si="2"/>
        <v>5</v>
      </c>
      <c r="E11445" s="12">
        <f>IFERROR(VLOOKUP(A11445,'IDAR Meter Data'!$A:$B,2,1),"")</f>
        <v>164</v>
      </c>
      <c r="F11445" s="75">
        <f>IF(CECCZ="CZ03",'Outside Temp'!B11445,IF(CECCZ="CZ04",'Outside Temp'!B11446,IF(CECCZ="CZ12",'Outside Temp'!B11447, IF(CECCZ="CZ13",'Outside Temp'!B11448))))</f>
        <v>65.81666667</v>
      </c>
      <c r="G11445" s="12">
        <f t="shared" si="3"/>
        <v>2</v>
      </c>
    </row>
    <row r="11446" ht="15.75" customHeight="1">
      <c r="A11446" s="13">
        <v>42244.25</v>
      </c>
      <c r="B11446" s="73">
        <f t="shared" si="1"/>
        <v>42244</v>
      </c>
      <c r="C11446" s="74">
        <f>IF(NewCustomer="Yes", IF(COUNTIF($I$2:$I$11,B11446)&gt;0,0,WEEKDAY(B11446,2)),IF(COUNTIF($I$2:$I$21,B11446)&gt;0,0,WEEKDAY(B11446,2)))</f>
        <v>5</v>
      </c>
      <c r="D11446" s="74">
        <f t="shared" si="2"/>
        <v>6</v>
      </c>
      <c r="E11446" s="12">
        <f>IFERROR(VLOOKUP(A11446,'IDAR Meter Data'!$A:$B,2,1),"")</f>
        <v>170</v>
      </c>
      <c r="F11446" s="75">
        <f>IF(CECCZ="CZ03",'Outside Temp'!B11446,IF(CECCZ="CZ04",'Outside Temp'!B11447,IF(CECCZ="CZ12",'Outside Temp'!B11448, IF(CECCZ="CZ13",'Outside Temp'!B11449))))</f>
        <v>66.13333333</v>
      </c>
      <c r="G11446" s="12">
        <f t="shared" si="3"/>
        <v>2</v>
      </c>
    </row>
    <row r="11447" ht="15.75" customHeight="1">
      <c r="A11447" s="13">
        <v>42244.260416666664</v>
      </c>
      <c r="B11447" s="73">
        <f t="shared" si="1"/>
        <v>42244</v>
      </c>
      <c r="C11447" s="74">
        <f>IF(NewCustomer="Yes", IF(COUNTIF($I$2:$I$11,B11447)&gt;0,0,WEEKDAY(B11447,2)),IF(COUNTIF($I$2:$I$21,B11447)&gt;0,0,WEEKDAY(B11447,2)))</f>
        <v>5</v>
      </c>
      <c r="D11447" s="74">
        <f t="shared" si="2"/>
        <v>6</v>
      </c>
      <c r="E11447" s="12">
        <f>IFERROR(VLOOKUP(A11447,'IDAR Meter Data'!$A:$B,2,1),"")</f>
        <v>166</v>
      </c>
      <c r="F11447" s="75">
        <f>IF(CECCZ="CZ03",'Outside Temp'!B11447,IF(CECCZ="CZ04",'Outside Temp'!B11448,IF(CECCZ="CZ12",'Outside Temp'!B11449, IF(CECCZ="CZ13",'Outside Temp'!B11450))))</f>
        <v>66.63333333</v>
      </c>
      <c r="G11447" s="12">
        <f t="shared" si="3"/>
        <v>2</v>
      </c>
    </row>
    <row r="11448" ht="15.75" customHeight="1">
      <c r="A11448" s="13">
        <v>42244.270833333336</v>
      </c>
      <c r="B11448" s="73">
        <f t="shared" si="1"/>
        <v>42244</v>
      </c>
      <c r="C11448" s="74">
        <f>IF(NewCustomer="Yes", IF(COUNTIF($I$2:$I$11,B11448)&gt;0,0,WEEKDAY(B11448,2)),IF(COUNTIF($I$2:$I$21,B11448)&gt;0,0,WEEKDAY(B11448,2)))</f>
        <v>5</v>
      </c>
      <c r="D11448" s="74">
        <f t="shared" si="2"/>
        <v>6</v>
      </c>
      <c r="E11448" s="12">
        <f>IFERROR(VLOOKUP(A11448,'IDAR Meter Data'!$A:$B,2,1),"")</f>
        <v>178</v>
      </c>
      <c r="F11448" s="75">
        <f>IF(CECCZ="CZ03",'Outside Temp'!B11448,IF(CECCZ="CZ04",'Outside Temp'!B11449,IF(CECCZ="CZ12",'Outside Temp'!B11450, IF(CECCZ="CZ13",'Outside Temp'!B11451))))</f>
        <v>67.13333333</v>
      </c>
      <c r="G11448" s="12">
        <f t="shared" si="3"/>
        <v>2</v>
      </c>
    </row>
    <row r="11449" ht="15.75" customHeight="1">
      <c r="A11449" s="13">
        <v>42244.28125</v>
      </c>
      <c r="B11449" s="73">
        <f t="shared" si="1"/>
        <v>42244</v>
      </c>
      <c r="C11449" s="74">
        <f>IF(NewCustomer="Yes", IF(COUNTIF($I$2:$I$11,B11449)&gt;0,0,WEEKDAY(B11449,2)),IF(COUNTIF($I$2:$I$21,B11449)&gt;0,0,WEEKDAY(B11449,2)))</f>
        <v>5</v>
      </c>
      <c r="D11449" s="74">
        <f t="shared" si="2"/>
        <v>6</v>
      </c>
      <c r="E11449" s="12">
        <f>IFERROR(VLOOKUP(A11449,'IDAR Meter Data'!$A:$B,2,1),"")</f>
        <v>182</v>
      </c>
      <c r="F11449" s="75">
        <f>IF(CECCZ="CZ03",'Outside Temp'!B11449,IF(CECCZ="CZ04",'Outside Temp'!B11450,IF(CECCZ="CZ12",'Outside Temp'!B11451, IF(CECCZ="CZ13",'Outside Temp'!B11452))))</f>
        <v>67.63333333</v>
      </c>
      <c r="G11449" s="12">
        <f t="shared" si="3"/>
        <v>2</v>
      </c>
    </row>
    <row r="11450" ht="15.75" customHeight="1">
      <c r="A11450" s="13">
        <v>42244.291666666664</v>
      </c>
      <c r="B11450" s="73">
        <f t="shared" si="1"/>
        <v>42244</v>
      </c>
      <c r="C11450" s="74">
        <f>IF(NewCustomer="Yes", IF(COUNTIF($I$2:$I$11,B11450)&gt;0,0,WEEKDAY(B11450,2)),IF(COUNTIF($I$2:$I$21,B11450)&gt;0,0,WEEKDAY(B11450,2)))</f>
        <v>5</v>
      </c>
      <c r="D11450" s="74">
        <f t="shared" si="2"/>
        <v>7</v>
      </c>
      <c r="E11450" s="12">
        <f>IFERROR(VLOOKUP(A11450,'IDAR Meter Data'!$A:$B,2,1),"")</f>
        <v>169</v>
      </c>
      <c r="F11450" s="75">
        <f>IF(CECCZ="CZ03",'Outside Temp'!B11450,IF(CECCZ="CZ04",'Outside Temp'!B11451,IF(CECCZ="CZ12",'Outside Temp'!B11452, IF(CECCZ="CZ13",'Outside Temp'!B11453))))</f>
        <v>68.13333333</v>
      </c>
      <c r="G11450" s="12">
        <f t="shared" si="3"/>
        <v>2</v>
      </c>
    </row>
    <row r="11451" ht="15.75" customHeight="1">
      <c r="A11451" s="13">
        <v>42244.302083333336</v>
      </c>
      <c r="B11451" s="73">
        <f t="shared" si="1"/>
        <v>42244</v>
      </c>
      <c r="C11451" s="74">
        <f>IF(NewCustomer="Yes", IF(COUNTIF($I$2:$I$11,B11451)&gt;0,0,WEEKDAY(B11451,2)),IF(COUNTIF($I$2:$I$21,B11451)&gt;0,0,WEEKDAY(B11451,2)))</f>
        <v>5</v>
      </c>
      <c r="D11451" s="74">
        <f t="shared" si="2"/>
        <v>7</v>
      </c>
      <c r="E11451" s="12">
        <f>IFERROR(VLOOKUP(A11451,'IDAR Meter Data'!$A:$B,2,1),"")</f>
        <v>178</v>
      </c>
      <c r="F11451" s="75">
        <f>IF(CECCZ="CZ03",'Outside Temp'!B11451,IF(CECCZ="CZ04",'Outside Temp'!B11452,IF(CECCZ="CZ12",'Outside Temp'!B11453, IF(CECCZ="CZ13",'Outside Temp'!B11454))))</f>
        <v>68.63333333</v>
      </c>
      <c r="G11451" s="12">
        <f t="shared" si="3"/>
        <v>2</v>
      </c>
    </row>
    <row r="11452" ht="15.75" customHeight="1">
      <c r="A11452" s="13">
        <v>42244.3125</v>
      </c>
      <c r="B11452" s="73">
        <f t="shared" si="1"/>
        <v>42244</v>
      </c>
      <c r="C11452" s="74">
        <f>IF(NewCustomer="Yes", IF(COUNTIF($I$2:$I$11,B11452)&gt;0,0,WEEKDAY(B11452,2)),IF(COUNTIF($I$2:$I$21,B11452)&gt;0,0,WEEKDAY(B11452,2)))</f>
        <v>5</v>
      </c>
      <c r="D11452" s="74">
        <f t="shared" si="2"/>
        <v>7</v>
      </c>
      <c r="E11452" s="12">
        <f>IFERROR(VLOOKUP(A11452,'IDAR Meter Data'!$A:$B,2,1),"")</f>
        <v>171</v>
      </c>
      <c r="F11452" s="75">
        <f>IF(CECCZ="CZ03",'Outside Temp'!B11452,IF(CECCZ="CZ04",'Outside Temp'!B11453,IF(CECCZ="CZ12",'Outside Temp'!B11454, IF(CECCZ="CZ13",'Outside Temp'!B11455))))</f>
        <v>69.13333333</v>
      </c>
      <c r="G11452" s="12">
        <f t="shared" si="3"/>
        <v>2</v>
      </c>
    </row>
    <row r="11453" ht="15.75" customHeight="1">
      <c r="A11453" s="13">
        <v>42244.322916666664</v>
      </c>
      <c r="B11453" s="73">
        <f t="shared" si="1"/>
        <v>42244</v>
      </c>
      <c r="C11453" s="74">
        <f>IF(NewCustomer="Yes", IF(COUNTIF($I$2:$I$11,B11453)&gt;0,0,WEEKDAY(B11453,2)),IF(COUNTIF($I$2:$I$21,B11453)&gt;0,0,WEEKDAY(B11453,2)))</f>
        <v>5</v>
      </c>
      <c r="D11453" s="74">
        <f t="shared" si="2"/>
        <v>7</v>
      </c>
      <c r="E11453" s="12">
        <f>IFERROR(VLOOKUP(A11453,'IDAR Meter Data'!$A:$B,2,1),"")</f>
        <v>183</v>
      </c>
      <c r="F11453" s="75">
        <f>IF(CECCZ="CZ03",'Outside Temp'!B11453,IF(CECCZ="CZ04",'Outside Temp'!B11454,IF(CECCZ="CZ12",'Outside Temp'!B11455, IF(CECCZ="CZ13",'Outside Temp'!B11456))))</f>
        <v>69.63333333</v>
      </c>
      <c r="G11453" s="12">
        <f t="shared" si="3"/>
        <v>2</v>
      </c>
    </row>
    <row r="11454" ht="15.75" customHeight="1">
      <c r="A11454" s="13">
        <v>42244.333333333336</v>
      </c>
      <c r="B11454" s="73">
        <f t="shared" si="1"/>
        <v>42244</v>
      </c>
      <c r="C11454" s="74">
        <f>IF(NewCustomer="Yes", IF(COUNTIF($I$2:$I$11,B11454)&gt;0,0,WEEKDAY(B11454,2)),IF(COUNTIF($I$2:$I$21,B11454)&gt;0,0,WEEKDAY(B11454,2)))</f>
        <v>5</v>
      </c>
      <c r="D11454" s="74">
        <f t="shared" si="2"/>
        <v>8</v>
      </c>
      <c r="E11454" s="12">
        <f>IFERROR(VLOOKUP(A11454,'IDAR Meter Data'!$A:$B,2,1),"")</f>
        <v>183</v>
      </c>
      <c r="F11454" s="75">
        <f>IF(CECCZ="CZ03",'Outside Temp'!B11454,IF(CECCZ="CZ04",'Outside Temp'!B11455,IF(CECCZ="CZ12",'Outside Temp'!B11456, IF(CECCZ="CZ13",'Outside Temp'!B11457))))</f>
        <v>70.33333333</v>
      </c>
      <c r="G11454" s="12">
        <f t="shared" si="3"/>
        <v>3</v>
      </c>
    </row>
    <row r="11455" ht="15.75" customHeight="1">
      <c r="A11455" s="13">
        <v>42244.34375</v>
      </c>
      <c r="B11455" s="73">
        <f t="shared" si="1"/>
        <v>42244</v>
      </c>
      <c r="C11455" s="74">
        <f>IF(NewCustomer="Yes", IF(COUNTIF($I$2:$I$11,B11455)&gt;0,0,WEEKDAY(B11455,2)),IF(COUNTIF($I$2:$I$21,B11455)&gt;0,0,WEEKDAY(B11455,2)))</f>
        <v>5</v>
      </c>
      <c r="D11455" s="74">
        <f t="shared" si="2"/>
        <v>8</v>
      </c>
      <c r="E11455" s="12">
        <f>IFERROR(VLOOKUP(A11455,'IDAR Meter Data'!$A:$B,2,1),"")</f>
        <v>180</v>
      </c>
      <c r="F11455" s="75">
        <f>IF(CECCZ="CZ03",'Outside Temp'!B11455,IF(CECCZ="CZ04",'Outside Temp'!B11456,IF(CECCZ="CZ12",'Outside Temp'!B11457, IF(CECCZ="CZ13",'Outside Temp'!B11458))))</f>
        <v>71.58333333</v>
      </c>
      <c r="G11455" s="12">
        <f t="shared" si="3"/>
        <v>3</v>
      </c>
    </row>
    <row r="11456" ht="15.75" customHeight="1">
      <c r="A11456" s="13">
        <v>42244.354166666664</v>
      </c>
      <c r="B11456" s="73">
        <f t="shared" si="1"/>
        <v>42244</v>
      </c>
      <c r="C11456" s="74">
        <f>IF(NewCustomer="Yes", IF(COUNTIF($I$2:$I$11,B11456)&gt;0,0,WEEKDAY(B11456,2)),IF(COUNTIF($I$2:$I$21,B11456)&gt;0,0,WEEKDAY(B11456,2)))</f>
        <v>5</v>
      </c>
      <c r="D11456" s="74">
        <f t="shared" si="2"/>
        <v>8</v>
      </c>
      <c r="E11456" s="12">
        <f>IFERROR(VLOOKUP(A11456,'IDAR Meter Data'!$A:$B,2,1),"")</f>
        <v>184</v>
      </c>
      <c r="F11456" s="75">
        <f>IF(CECCZ="CZ03",'Outside Temp'!B11456,IF(CECCZ="CZ04",'Outside Temp'!B11457,IF(CECCZ="CZ12",'Outside Temp'!B11458, IF(CECCZ="CZ13",'Outside Temp'!B11459))))</f>
        <v>72.83333333</v>
      </c>
      <c r="G11456" s="12">
        <f t="shared" si="3"/>
        <v>3</v>
      </c>
    </row>
    <row r="11457" ht="15.75" customHeight="1">
      <c r="A11457" s="13">
        <v>42244.364583333336</v>
      </c>
      <c r="B11457" s="73">
        <f t="shared" si="1"/>
        <v>42244</v>
      </c>
      <c r="C11457" s="74">
        <f>IF(NewCustomer="Yes", IF(COUNTIF($I$2:$I$11,B11457)&gt;0,0,WEEKDAY(B11457,2)),IF(COUNTIF($I$2:$I$21,B11457)&gt;0,0,WEEKDAY(B11457,2)))</f>
        <v>5</v>
      </c>
      <c r="D11457" s="74">
        <f t="shared" si="2"/>
        <v>8</v>
      </c>
      <c r="E11457" s="12">
        <f>IFERROR(VLOOKUP(A11457,'IDAR Meter Data'!$A:$B,2,1),"")</f>
        <v>192</v>
      </c>
      <c r="F11457" s="75">
        <f>IF(CECCZ="CZ03",'Outside Temp'!B11457,IF(CECCZ="CZ04",'Outside Temp'!B11458,IF(CECCZ="CZ12",'Outside Temp'!B11459, IF(CECCZ="CZ13",'Outside Temp'!B11460))))</f>
        <v>74.08333333</v>
      </c>
      <c r="G11457" s="12">
        <f t="shared" si="3"/>
        <v>3</v>
      </c>
    </row>
    <row r="11458" ht="15.75" customHeight="1">
      <c r="A11458" s="13">
        <v>42244.375</v>
      </c>
      <c r="B11458" s="73">
        <f t="shared" si="1"/>
        <v>42244</v>
      </c>
      <c r="C11458" s="74">
        <f>IF(NewCustomer="Yes", IF(COUNTIF($I$2:$I$11,B11458)&gt;0,0,WEEKDAY(B11458,2)),IF(COUNTIF($I$2:$I$21,B11458)&gt;0,0,WEEKDAY(B11458,2)))</f>
        <v>5</v>
      </c>
      <c r="D11458" s="74">
        <f t="shared" si="2"/>
        <v>9</v>
      </c>
      <c r="E11458" s="12">
        <f>IFERROR(VLOOKUP(A11458,'IDAR Meter Data'!$A:$B,2,1),"")</f>
        <v>205</v>
      </c>
      <c r="F11458" s="75">
        <f>IF(CECCZ="CZ03",'Outside Temp'!B11458,IF(CECCZ="CZ04",'Outside Temp'!B11459,IF(CECCZ="CZ12",'Outside Temp'!B11460, IF(CECCZ="CZ13",'Outside Temp'!B11461))))</f>
        <v>74.93333333</v>
      </c>
      <c r="G11458" s="12">
        <f t="shared" si="3"/>
        <v>3</v>
      </c>
    </row>
    <row r="11459" ht="15.75" customHeight="1">
      <c r="A11459" s="13">
        <v>42244.385416666664</v>
      </c>
      <c r="B11459" s="73">
        <f t="shared" si="1"/>
        <v>42244</v>
      </c>
      <c r="C11459" s="74">
        <f>IF(NewCustomer="Yes", IF(COUNTIF($I$2:$I$11,B11459)&gt;0,0,WEEKDAY(B11459,2)),IF(COUNTIF($I$2:$I$21,B11459)&gt;0,0,WEEKDAY(B11459,2)))</f>
        <v>5</v>
      </c>
      <c r="D11459" s="74">
        <f t="shared" si="2"/>
        <v>9</v>
      </c>
      <c r="E11459" s="12">
        <f>IFERROR(VLOOKUP(A11459,'IDAR Meter Data'!$A:$B,2,1),"")</f>
        <v>201</v>
      </c>
      <c r="F11459" s="75">
        <f>IF(CECCZ="CZ03",'Outside Temp'!B11459,IF(CECCZ="CZ04",'Outside Temp'!B11460,IF(CECCZ="CZ12",'Outside Temp'!B11461, IF(CECCZ="CZ13",'Outside Temp'!B11462))))</f>
        <v>74.68333333</v>
      </c>
      <c r="G11459" s="12">
        <f t="shared" si="3"/>
        <v>3</v>
      </c>
    </row>
    <row r="11460" ht="15.75" customHeight="1">
      <c r="A11460" s="13">
        <v>42244.395833333336</v>
      </c>
      <c r="B11460" s="73">
        <f t="shared" si="1"/>
        <v>42244</v>
      </c>
      <c r="C11460" s="74">
        <f>IF(NewCustomer="Yes", IF(COUNTIF($I$2:$I$11,B11460)&gt;0,0,WEEKDAY(B11460,2)),IF(COUNTIF($I$2:$I$21,B11460)&gt;0,0,WEEKDAY(B11460,2)))</f>
        <v>5</v>
      </c>
      <c r="D11460" s="74">
        <f t="shared" si="2"/>
        <v>9</v>
      </c>
      <c r="E11460" s="12">
        <f>IFERROR(VLOOKUP(A11460,'IDAR Meter Data'!$A:$B,2,1),"")</f>
        <v>209</v>
      </c>
      <c r="F11460" s="75">
        <f>IF(CECCZ="CZ03",'Outside Temp'!B11460,IF(CECCZ="CZ04",'Outside Temp'!B11461,IF(CECCZ="CZ12",'Outside Temp'!B11462, IF(CECCZ="CZ13",'Outside Temp'!B11463))))</f>
        <v>74.43333333</v>
      </c>
      <c r="G11460" s="12">
        <f t="shared" si="3"/>
        <v>3</v>
      </c>
    </row>
    <row r="11461" ht="15.75" customHeight="1">
      <c r="A11461" s="13">
        <v>42244.40625</v>
      </c>
      <c r="B11461" s="73">
        <f t="shared" si="1"/>
        <v>42244</v>
      </c>
      <c r="C11461" s="74">
        <f>IF(NewCustomer="Yes", IF(COUNTIF($I$2:$I$11,B11461)&gt;0,0,WEEKDAY(B11461,2)),IF(COUNTIF($I$2:$I$21,B11461)&gt;0,0,WEEKDAY(B11461,2)))</f>
        <v>5</v>
      </c>
      <c r="D11461" s="74">
        <f t="shared" si="2"/>
        <v>9</v>
      </c>
      <c r="E11461" s="12">
        <f>IFERROR(VLOOKUP(A11461,'IDAR Meter Data'!$A:$B,2,1),"")</f>
        <v>198</v>
      </c>
      <c r="F11461" s="75">
        <f>IF(CECCZ="CZ03",'Outside Temp'!B11461,IF(CECCZ="CZ04",'Outside Temp'!B11462,IF(CECCZ="CZ12",'Outside Temp'!B11463, IF(CECCZ="CZ13",'Outside Temp'!B11464))))</f>
        <v>74.18333333</v>
      </c>
      <c r="G11461" s="12">
        <f t="shared" si="3"/>
        <v>3</v>
      </c>
    </row>
    <row r="11462" ht="15.75" customHeight="1">
      <c r="A11462" s="13">
        <v>42244.416666666664</v>
      </c>
      <c r="B11462" s="73">
        <f t="shared" si="1"/>
        <v>42244</v>
      </c>
      <c r="C11462" s="74">
        <f>IF(NewCustomer="Yes", IF(COUNTIF($I$2:$I$11,B11462)&gt;0,0,WEEKDAY(B11462,2)),IF(COUNTIF($I$2:$I$21,B11462)&gt;0,0,WEEKDAY(B11462,2)))</f>
        <v>5</v>
      </c>
      <c r="D11462" s="74">
        <f t="shared" si="2"/>
        <v>10</v>
      </c>
      <c r="E11462" s="12">
        <f>IFERROR(VLOOKUP(A11462,'IDAR Meter Data'!$A:$B,2,1),"")</f>
        <v>218</v>
      </c>
      <c r="F11462" s="75">
        <f>IF(CECCZ="CZ03",'Outside Temp'!B11462,IF(CECCZ="CZ04",'Outside Temp'!B11463,IF(CECCZ="CZ12",'Outside Temp'!B11464, IF(CECCZ="CZ13",'Outside Temp'!B11465))))</f>
        <v>74.2</v>
      </c>
      <c r="G11462" s="12">
        <f t="shared" si="3"/>
        <v>3</v>
      </c>
    </row>
    <row r="11463" ht="15.75" customHeight="1">
      <c r="A11463" s="13">
        <v>42244.427083333336</v>
      </c>
      <c r="B11463" s="73">
        <f t="shared" si="1"/>
        <v>42244</v>
      </c>
      <c r="C11463" s="74">
        <f>IF(NewCustomer="Yes", IF(COUNTIF($I$2:$I$11,B11463)&gt;0,0,WEEKDAY(B11463,2)),IF(COUNTIF($I$2:$I$21,B11463)&gt;0,0,WEEKDAY(B11463,2)))</f>
        <v>5</v>
      </c>
      <c r="D11463" s="74">
        <f t="shared" si="2"/>
        <v>10</v>
      </c>
      <c r="E11463" s="12">
        <f>IFERROR(VLOOKUP(A11463,'IDAR Meter Data'!$A:$B,2,1),"")</f>
        <v>226</v>
      </c>
      <c r="F11463" s="75">
        <f>IF(CECCZ="CZ03",'Outside Temp'!B11463,IF(CECCZ="CZ04",'Outside Temp'!B11464,IF(CECCZ="CZ12",'Outside Temp'!B11465, IF(CECCZ="CZ13",'Outside Temp'!B11466))))</f>
        <v>74.95</v>
      </c>
      <c r="G11463" s="12">
        <f t="shared" si="3"/>
        <v>3</v>
      </c>
    </row>
    <row r="11464" ht="15.75" customHeight="1">
      <c r="A11464" s="13">
        <v>42244.4375</v>
      </c>
      <c r="B11464" s="73">
        <f t="shared" si="1"/>
        <v>42244</v>
      </c>
      <c r="C11464" s="74">
        <f>IF(NewCustomer="Yes", IF(COUNTIF($I$2:$I$11,B11464)&gt;0,0,WEEKDAY(B11464,2)),IF(COUNTIF($I$2:$I$21,B11464)&gt;0,0,WEEKDAY(B11464,2)))</f>
        <v>5</v>
      </c>
      <c r="D11464" s="74">
        <f t="shared" si="2"/>
        <v>10</v>
      </c>
      <c r="E11464" s="12">
        <f>IFERROR(VLOOKUP(A11464,'IDAR Meter Data'!$A:$B,2,1),"")</f>
        <v>221</v>
      </c>
      <c r="F11464" s="75">
        <f>IF(CECCZ="CZ03",'Outside Temp'!B11464,IF(CECCZ="CZ04",'Outside Temp'!B11465,IF(CECCZ="CZ12",'Outside Temp'!B11466, IF(CECCZ="CZ13",'Outside Temp'!B11467))))</f>
        <v>75.7</v>
      </c>
      <c r="G11464" s="12">
        <f t="shared" si="3"/>
        <v>4</v>
      </c>
    </row>
    <row r="11465" ht="15.75" customHeight="1">
      <c r="A11465" s="13">
        <v>42244.447916666664</v>
      </c>
      <c r="B11465" s="73">
        <f t="shared" si="1"/>
        <v>42244</v>
      </c>
      <c r="C11465" s="74">
        <f>IF(NewCustomer="Yes", IF(COUNTIF($I$2:$I$11,B11465)&gt;0,0,WEEKDAY(B11465,2)),IF(COUNTIF($I$2:$I$21,B11465)&gt;0,0,WEEKDAY(B11465,2)))</f>
        <v>5</v>
      </c>
      <c r="D11465" s="74">
        <f t="shared" si="2"/>
        <v>10</v>
      </c>
      <c r="E11465" s="12">
        <f>IFERROR(VLOOKUP(A11465,'IDAR Meter Data'!$A:$B,2,1),"")</f>
        <v>222</v>
      </c>
      <c r="F11465" s="75">
        <f>IF(CECCZ="CZ03",'Outside Temp'!B11465,IF(CECCZ="CZ04",'Outside Temp'!B11466,IF(CECCZ="CZ12",'Outside Temp'!B11467, IF(CECCZ="CZ13",'Outside Temp'!B11468))))</f>
        <v>76.45</v>
      </c>
      <c r="G11465" s="12">
        <f t="shared" si="3"/>
        <v>4</v>
      </c>
    </row>
    <row r="11466" ht="15.75" customHeight="1">
      <c r="A11466" s="13">
        <v>42244.458333333336</v>
      </c>
      <c r="B11466" s="73">
        <f t="shared" si="1"/>
        <v>42244</v>
      </c>
      <c r="C11466" s="74">
        <f>IF(NewCustomer="Yes", IF(COUNTIF($I$2:$I$11,B11466)&gt;0,0,WEEKDAY(B11466,2)),IF(COUNTIF($I$2:$I$21,B11466)&gt;0,0,WEEKDAY(B11466,2)))</f>
        <v>5</v>
      </c>
      <c r="D11466" s="74">
        <f t="shared" si="2"/>
        <v>11</v>
      </c>
      <c r="E11466" s="12">
        <f>IFERROR(VLOOKUP(A11466,'IDAR Meter Data'!$A:$B,2,1),"")</f>
        <v>233</v>
      </c>
      <c r="F11466" s="75">
        <f>IF(CECCZ="CZ03",'Outside Temp'!B11466,IF(CECCZ="CZ04",'Outside Temp'!B11467,IF(CECCZ="CZ12",'Outside Temp'!B11468, IF(CECCZ="CZ13",'Outside Temp'!B11469))))</f>
        <v>77.2</v>
      </c>
      <c r="G11466" s="12">
        <f t="shared" si="3"/>
        <v>4</v>
      </c>
    </row>
    <row r="11467" ht="15.75" customHeight="1">
      <c r="A11467" s="13">
        <v>42244.46875</v>
      </c>
      <c r="B11467" s="73">
        <f t="shared" si="1"/>
        <v>42244</v>
      </c>
      <c r="C11467" s="74">
        <f>IF(NewCustomer="Yes", IF(COUNTIF($I$2:$I$11,B11467)&gt;0,0,WEEKDAY(B11467,2)),IF(COUNTIF($I$2:$I$21,B11467)&gt;0,0,WEEKDAY(B11467,2)))</f>
        <v>5</v>
      </c>
      <c r="D11467" s="74">
        <f t="shared" si="2"/>
        <v>11</v>
      </c>
      <c r="E11467" s="12">
        <f>IFERROR(VLOOKUP(A11467,'IDAR Meter Data'!$A:$B,2,1),"")</f>
        <v>240</v>
      </c>
      <c r="F11467" s="75">
        <f>IF(CECCZ="CZ03",'Outside Temp'!B11467,IF(CECCZ="CZ04",'Outside Temp'!B11468,IF(CECCZ="CZ12",'Outside Temp'!B11469, IF(CECCZ="CZ13",'Outside Temp'!B11470))))</f>
        <v>77.95</v>
      </c>
      <c r="G11467" s="12">
        <f t="shared" si="3"/>
        <v>4</v>
      </c>
    </row>
    <row r="11468" ht="15.75" customHeight="1">
      <c r="A11468" s="13">
        <v>42244.479166666664</v>
      </c>
      <c r="B11468" s="73">
        <f t="shared" si="1"/>
        <v>42244</v>
      </c>
      <c r="C11468" s="74">
        <f>IF(NewCustomer="Yes", IF(COUNTIF($I$2:$I$11,B11468)&gt;0,0,WEEKDAY(B11468,2)),IF(COUNTIF($I$2:$I$21,B11468)&gt;0,0,WEEKDAY(B11468,2)))</f>
        <v>5</v>
      </c>
      <c r="D11468" s="74">
        <f t="shared" si="2"/>
        <v>11</v>
      </c>
      <c r="E11468" s="12">
        <f>IFERROR(VLOOKUP(A11468,'IDAR Meter Data'!$A:$B,2,1),"")</f>
        <v>250</v>
      </c>
      <c r="F11468" s="75">
        <f>IF(CECCZ="CZ03",'Outside Temp'!B11468,IF(CECCZ="CZ04",'Outside Temp'!B11469,IF(CECCZ="CZ12",'Outside Temp'!B11470, IF(CECCZ="CZ13",'Outside Temp'!B11471))))</f>
        <v>78.7</v>
      </c>
      <c r="G11468" s="12">
        <f t="shared" si="3"/>
        <v>4</v>
      </c>
    </row>
    <row r="11469" ht="15.75" customHeight="1">
      <c r="A11469" s="13">
        <v>42244.489583333336</v>
      </c>
      <c r="B11469" s="73">
        <f t="shared" si="1"/>
        <v>42244</v>
      </c>
      <c r="C11469" s="74">
        <f>IF(NewCustomer="Yes", IF(COUNTIF($I$2:$I$11,B11469)&gt;0,0,WEEKDAY(B11469,2)),IF(COUNTIF($I$2:$I$21,B11469)&gt;0,0,WEEKDAY(B11469,2)))</f>
        <v>5</v>
      </c>
      <c r="D11469" s="74">
        <f t="shared" si="2"/>
        <v>11</v>
      </c>
      <c r="E11469" s="12">
        <f>IFERROR(VLOOKUP(A11469,'IDAR Meter Data'!$A:$B,2,1),"")</f>
        <v>243</v>
      </c>
      <c r="F11469" s="75">
        <f>IF(CECCZ="CZ03",'Outside Temp'!B11469,IF(CECCZ="CZ04",'Outside Temp'!B11470,IF(CECCZ="CZ12",'Outside Temp'!B11471, IF(CECCZ="CZ13",'Outside Temp'!B11472))))</f>
        <v>79.45</v>
      </c>
      <c r="G11469" s="12">
        <f t="shared" si="3"/>
        <v>4</v>
      </c>
    </row>
    <row r="11470" ht="15.75" customHeight="1">
      <c r="A11470" s="13">
        <v>42244.5</v>
      </c>
      <c r="B11470" s="73">
        <f t="shared" si="1"/>
        <v>42244</v>
      </c>
      <c r="C11470" s="74">
        <f>IF(NewCustomer="Yes", IF(COUNTIF($I$2:$I$11,B11470)&gt;0,0,WEEKDAY(B11470,2)),IF(COUNTIF($I$2:$I$21,B11470)&gt;0,0,WEEKDAY(B11470,2)))</f>
        <v>5</v>
      </c>
      <c r="D11470" s="74">
        <f t="shared" si="2"/>
        <v>12</v>
      </c>
      <c r="E11470" s="12">
        <f>IFERROR(VLOOKUP(A11470,'IDAR Meter Data'!$A:$B,2,1),"")</f>
        <v>246</v>
      </c>
      <c r="F11470" s="75">
        <f>IF(CECCZ="CZ03",'Outside Temp'!B11470,IF(CECCZ="CZ04",'Outside Temp'!B11471,IF(CECCZ="CZ12",'Outside Temp'!B11472, IF(CECCZ="CZ13",'Outside Temp'!B11473))))</f>
        <v>80.57142857</v>
      </c>
      <c r="G11470" s="12">
        <f t="shared" si="3"/>
        <v>5</v>
      </c>
    </row>
    <row r="11471" ht="15.75" customHeight="1">
      <c r="A11471" s="13">
        <v>42244.510416666664</v>
      </c>
      <c r="B11471" s="73">
        <f t="shared" si="1"/>
        <v>42244</v>
      </c>
      <c r="C11471" s="74">
        <f>IF(NewCustomer="Yes", IF(COUNTIF($I$2:$I$11,B11471)&gt;0,0,WEEKDAY(B11471,2)),IF(COUNTIF($I$2:$I$21,B11471)&gt;0,0,WEEKDAY(B11471,2)))</f>
        <v>5</v>
      </c>
      <c r="D11471" s="74">
        <f t="shared" si="2"/>
        <v>12</v>
      </c>
      <c r="E11471" s="12">
        <f>IFERROR(VLOOKUP(A11471,'IDAR Meter Data'!$A:$B,2,1),"")</f>
        <v>239</v>
      </c>
      <c r="F11471" s="75">
        <f>IF(CECCZ="CZ03",'Outside Temp'!B11471,IF(CECCZ="CZ04",'Outside Temp'!B11472,IF(CECCZ="CZ12",'Outside Temp'!B11473, IF(CECCZ="CZ13",'Outside Temp'!B11474))))</f>
        <v>82.71428571</v>
      </c>
      <c r="G11471" s="12">
        <f t="shared" si="3"/>
        <v>5</v>
      </c>
    </row>
    <row r="11472" ht="15.75" customHeight="1">
      <c r="A11472" s="13">
        <v>42244.520833333336</v>
      </c>
      <c r="B11472" s="73">
        <f t="shared" si="1"/>
        <v>42244</v>
      </c>
      <c r="C11472" s="74">
        <f>IF(NewCustomer="Yes", IF(COUNTIF($I$2:$I$11,B11472)&gt;0,0,WEEKDAY(B11472,2)),IF(COUNTIF($I$2:$I$21,B11472)&gt;0,0,WEEKDAY(B11472,2)))</f>
        <v>5</v>
      </c>
      <c r="D11472" s="74">
        <f t="shared" si="2"/>
        <v>12</v>
      </c>
      <c r="E11472" s="12">
        <f>IFERROR(VLOOKUP(A11472,'IDAR Meter Data'!$A:$B,2,1),"")</f>
        <v>247</v>
      </c>
      <c r="F11472" s="75">
        <f>IF(CECCZ="CZ03",'Outside Temp'!B11472,IF(CECCZ="CZ04",'Outside Temp'!B11473,IF(CECCZ="CZ12",'Outside Temp'!B11474, IF(CECCZ="CZ13",'Outside Temp'!B11475))))</f>
        <v>85.5</v>
      </c>
      <c r="G11472" s="12">
        <f t="shared" si="3"/>
        <v>6</v>
      </c>
    </row>
    <row r="11473" ht="15.75" customHeight="1">
      <c r="A11473" s="13">
        <v>42244.53125</v>
      </c>
      <c r="B11473" s="73">
        <f t="shared" si="1"/>
        <v>42244</v>
      </c>
      <c r="C11473" s="74">
        <f>IF(NewCustomer="Yes", IF(COUNTIF($I$2:$I$11,B11473)&gt;0,0,WEEKDAY(B11473,2)),IF(COUNTIF($I$2:$I$21,B11473)&gt;0,0,WEEKDAY(B11473,2)))</f>
        <v>5</v>
      </c>
      <c r="D11473" s="74">
        <f t="shared" si="2"/>
        <v>12</v>
      </c>
      <c r="E11473" s="12">
        <f>IFERROR(VLOOKUP(A11473,'IDAR Meter Data'!$A:$B,2,1),"")</f>
        <v>264</v>
      </c>
      <c r="F11473" s="75">
        <f>IF(CECCZ="CZ03",'Outside Temp'!B11473,IF(CECCZ="CZ04",'Outside Temp'!B11474,IF(CECCZ="CZ12",'Outside Temp'!B11475, IF(CECCZ="CZ13",'Outside Temp'!B11476))))</f>
        <v>89.25</v>
      </c>
      <c r="G11473" s="12">
        <f t="shared" si="3"/>
        <v>6</v>
      </c>
    </row>
    <row r="11474" ht="15.75" customHeight="1">
      <c r="A11474" s="13">
        <v>42244.541666666664</v>
      </c>
      <c r="B11474" s="73">
        <f t="shared" si="1"/>
        <v>42244</v>
      </c>
      <c r="C11474" s="74">
        <f>IF(NewCustomer="Yes", IF(COUNTIF($I$2:$I$11,B11474)&gt;0,0,WEEKDAY(B11474,2)),IF(COUNTIF($I$2:$I$21,B11474)&gt;0,0,WEEKDAY(B11474,2)))</f>
        <v>5</v>
      </c>
      <c r="D11474" s="74">
        <f t="shared" si="2"/>
        <v>13</v>
      </c>
      <c r="E11474" s="12">
        <f>IFERROR(VLOOKUP(A11474,'IDAR Meter Data'!$A:$B,2,1),"")</f>
        <v>246</v>
      </c>
      <c r="F11474" s="75">
        <f>IF(CECCZ="CZ03",'Outside Temp'!B11474,IF(CECCZ="CZ04",'Outside Temp'!B11475,IF(CECCZ="CZ12",'Outside Temp'!B11476, IF(CECCZ="CZ13",'Outside Temp'!B11477))))</f>
        <v>91.53333333</v>
      </c>
      <c r="G11474" s="12">
        <f t="shared" si="3"/>
        <v>7</v>
      </c>
    </row>
    <row r="11475" ht="15.75" customHeight="1">
      <c r="A11475" s="13">
        <v>42244.552083333336</v>
      </c>
      <c r="B11475" s="73">
        <f t="shared" si="1"/>
        <v>42244</v>
      </c>
      <c r="C11475" s="74">
        <f>IF(NewCustomer="Yes", IF(COUNTIF($I$2:$I$11,B11475)&gt;0,0,WEEKDAY(B11475,2)),IF(COUNTIF($I$2:$I$21,B11475)&gt;0,0,WEEKDAY(B11475,2)))</f>
        <v>5</v>
      </c>
      <c r="D11475" s="74">
        <f t="shared" si="2"/>
        <v>13</v>
      </c>
      <c r="E11475" s="12">
        <f>IFERROR(VLOOKUP(A11475,'IDAR Meter Data'!$A:$B,2,1),"")</f>
        <v>252</v>
      </c>
      <c r="F11475" s="75">
        <f>IF(CECCZ="CZ03",'Outside Temp'!B11475,IF(CECCZ="CZ04",'Outside Temp'!B11476,IF(CECCZ="CZ12",'Outside Temp'!B11477, IF(CECCZ="CZ13",'Outside Temp'!B11478))))</f>
        <v>89.78333333</v>
      </c>
      <c r="G11475" s="12">
        <f t="shared" si="3"/>
        <v>6</v>
      </c>
    </row>
    <row r="11476" ht="15.75" customHeight="1">
      <c r="A11476" s="13">
        <v>42244.5625</v>
      </c>
      <c r="B11476" s="73">
        <f t="shared" si="1"/>
        <v>42244</v>
      </c>
      <c r="C11476" s="74">
        <f>IF(NewCustomer="Yes", IF(COUNTIF($I$2:$I$11,B11476)&gt;0,0,WEEKDAY(B11476,2)),IF(COUNTIF($I$2:$I$21,B11476)&gt;0,0,WEEKDAY(B11476,2)))</f>
        <v>5</v>
      </c>
      <c r="D11476" s="74">
        <f t="shared" si="2"/>
        <v>13</v>
      </c>
      <c r="E11476" s="12">
        <f>IFERROR(VLOOKUP(A11476,'IDAR Meter Data'!$A:$B,2,1),"")</f>
        <v>258</v>
      </c>
      <c r="F11476" s="75">
        <f>IF(CECCZ="CZ03",'Outside Temp'!B11476,IF(CECCZ="CZ04",'Outside Temp'!B11477,IF(CECCZ="CZ12",'Outside Temp'!B11478, IF(CECCZ="CZ13",'Outside Temp'!B11479))))</f>
        <v>88.03333333</v>
      </c>
      <c r="G11476" s="12">
        <f t="shared" si="3"/>
        <v>6</v>
      </c>
    </row>
    <row r="11477" ht="15.75" customHeight="1">
      <c r="A11477" s="13">
        <v>42244.572916666664</v>
      </c>
      <c r="B11477" s="73">
        <f t="shared" si="1"/>
        <v>42244</v>
      </c>
      <c r="C11477" s="74">
        <f>IF(NewCustomer="Yes", IF(COUNTIF($I$2:$I$11,B11477)&gt;0,0,WEEKDAY(B11477,2)),IF(COUNTIF($I$2:$I$21,B11477)&gt;0,0,WEEKDAY(B11477,2)))</f>
        <v>5</v>
      </c>
      <c r="D11477" s="74">
        <f t="shared" si="2"/>
        <v>13</v>
      </c>
      <c r="E11477" s="12">
        <f>IFERROR(VLOOKUP(A11477,'IDAR Meter Data'!$A:$B,2,1),"")</f>
        <v>274</v>
      </c>
      <c r="F11477" s="75">
        <f>IF(CECCZ="CZ03",'Outside Temp'!B11477,IF(CECCZ="CZ04",'Outside Temp'!B11478,IF(CECCZ="CZ12",'Outside Temp'!B11479, IF(CECCZ="CZ13",'Outside Temp'!B11480))))</f>
        <v>86.28333333</v>
      </c>
      <c r="G11477" s="12">
        <f t="shared" si="3"/>
        <v>6</v>
      </c>
    </row>
    <row r="11478" ht="15.75" customHeight="1">
      <c r="A11478" s="13">
        <v>42244.583333333336</v>
      </c>
      <c r="B11478" s="73">
        <f t="shared" si="1"/>
        <v>42244</v>
      </c>
      <c r="C11478" s="74">
        <f>IF(NewCustomer="Yes", IF(COUNTIF($I$2:$I$11,B11478)&gt;0,0,WEEKDAY(B11478,2)),IF(COUNTIF($I$2:$I$21,B11478)&gt;0,0,WEEKDAY(B11478,2)))</f>
        <v>5</v>
      </c>
      <c r="D11478" s="74">
        <f t="shared" si="2"/>
        <v>14</v>
      </c>
      <c r="E11478" s="12">
        <f>IFERROR(VLOOKUP(A11478,'IDAR Meter Data'!$A:$B,2,1),"")</f>
        <v>269</v>
      </c>
      <c r="F11478" s="75">
        <f>IF(CECCZ="CZ03",'Outside Temp'!B11478,IF(CECCZ="CZ04",'Outside Temp'!B11479,IF(CECCZ="CZ12",'Outside Temp'!B11480, IF(CECCZ="CZ13",'Outside Temp'!B11481))))</f>
        <v>84.73333333</v>
      </c>
      <c r="G11478" s="12">
        <f t="shared" si="3"/>
        <v>5</v>
      </c>
    </row>
    <row r="11479" ht="15.75" customHeight="1">
      <c r="A11479" s="13">
        <v>42244.59375</v>
      </c>
      <c r="B11479" s="73">
        <f t="shared" si="1"/>
        <v>42244</v>
      </c>
      <c r="C11479" s="74">
        <f>IF(NewCustomer="Yes", IF(COUNTIF($I$2:$I$11,B11479)&gt;0,0,WEEKDAY(B11479,2)),IF(COUNTIF($I$2:$I$21,B11479)&gt;0,0,WEEKDAY(B11479,2)))</f>
        <v>5</v>
      </c>
      <c r="D11479" s="74">
        <f t="shared" si="2"/>
        <v>14</v>
      </c>
      <c r="E11479" s="12">
        <f>IFERROR(VLOOKUP(A11479,'IDAR Meter Data'!$A:$B,2,1),"")</f>
        <v>267</v>
      </c>
      <c r="F11479" s="75">
        <f>IF(CECCZ="CZ03",'Outside Temp'!B11479,IF(CECCZ="CZ04",'Outside Temp'!B11480,IF(CECCZ="CZ12",'Outside Temp'!B11481, IF(CECCZ="CZ13",'Outside Temp'!B11482))))</f>
        <v>83.73333333</v>
      </c>
      <c r="G11479" s="12">
        <f t="shared" si="3"/>
        <v>5</v>
      </c>
    </row>
    <row r="11480" ht="15.75" customHeight="1">
      <c r="A11480" s="13">
        <v>42244.604166666664</v>
      </c>
      <c r="B11480" s="73">
        <f t="shared" si="1"/>
        <v>42244</v>
      </c>
      <c r="C11480" s="74">
        <f>IF(NewCustomer="Yes", IF(COUNTIF($I$2:$I$11,B11480)&gt;0,0,WEEKDAY(B11480,2)),IF(COUNTIF($I$2:$I$21,B11480)&gt;0,0,WEEKDAY(B11480,2)))</f>
        <v>5</v>
      </c>
      <c r="D11480" s="74">
        <f t="shared" si="2"/>
        <v>14</v>
      </c>
      <c r="E11480" s="12">
        <f>IFERROR(VLOOKUP(A11480,'IDAR Meter Data'!$A:$B,2,1),"")</f>
        <v>266</v>
      </c>
      <c r="F11480" s="75">
        <f>IF(CECCZ="CZ03",'Outside Temp'!B11480,IF(CECCZ="CZ04",'Outside Temp'!B11481,IF(CECCZ="CZ12",'Outside Temp'!B11482, IF(CECCZ="CZ13",'Outside Temp'!B11483))))</f>
        <v>82.73333333</v>
      </c>
      <c r="G11480" s="12">
        <f t="shared" si="3"/>
        <v>5</v>
      </c>
    </row>
    <row r="11481" ht="15.75" customHeight="1">
      <c r="A11481" s="13">
        <v>42244.614583333336</v>
      </c>
      <c r="B11481" s="73">
        <f t="shared" si="1"/>
        <v>42244</v>
      </c>
      <c r="C11481" s="74">
        <f>IF(NewCustomer="Yes", IF(COUNTIF($I$2:$I$11,B11481)&gt;0,0,WEEKDAY(B11481,2)),IF(COUNTIF($I$2:$I$21,B11481)&gt;0,0,WEEKDAY(B11481,2)))</f>
        <v>5</v>
      </c>
      <c r="D11481" s="74">
        <f t="shared" si="2"/>
        <v>14</v>
      </c>
      <c r="E11481" s="12">
        <f>IFERROR(VLOOKUP(A11481,'IDAR Meter Data'!$A:$B,2,1),"")</f>
        <v>266</v>
      </c>
      <c r="F11481" s="75">
        <f>IF(CECCZ="CZ03",'Outside Temp'!B11481,IF(CECCZ="CZ04",'Outside Temp'!B11482,IF(CECCZ="CZ12",'Outside Temp'!B11483, IF(CECCZ="CZ13",'Outside Temp'!B11484))))</f>
        <v>81.73333333</v>
      </c>
      <c r="G11481" s="12">
        <f t="shared" si="3"/>
        <v>5</v>
      </c>
    </row>
    <row r="11482" ht="15.75" customHeight="1">
      <c r="A11482" s="13">
        <v>42244.625</v>
      </c>
      <c r="B11482" s="73">
        <f t="shared" si="1"/>
        <v>42244</v>
      </c>
      <c r="C11482" s="74">
        <f>IF(NewCustomer="Yes", IF(COUNTIF($I$2:$I$11,B11482)&gt;0,0,WEEKDAY(B11482,2)),IF(COUNTIF($I$2:$I$21,B11482)&gt;0,0,WEEKDAY(B11482,2)))</f>
        <v>5</v>
      </c>
      <c r="D11482" s="74">
        <f t="shared" si="2"/>
        <v>15</v>
      </c>
      <c r="E11482" s="12">
        <f>IFERROR(VLOOKUP(A11482,'IDAR Meter Data'!$A:$B,2,1),"")</f>
        <v>290</v>
      </c>
      <c r="F11482" s="75">
        <f>IF(CECCZ="CZ03",'Outside Temp'!B11482,IF(CECCZ="CZ04",'Outside Temp'!B11483,IF(CECCZ="CZ12",'Outside Temp'!B11484, IF(CECCZ="CZ13",'Outside Temp'!B11485))))</f>
        <v>80.46666667</v>
      </c>
      <c r="G11482" s="12">
        <f t="shared" si="3"/>
        <v>5</v>
      </c>
    </row>
    <row r="11483" ht="15.75" customHeight="1">
      <c r="A11483" s="13">
        <v>42244.635416666664</v>
      </c>
      <c r="B11483" s="73">
        <f t="shared" si="1"/>
        <v>42244</v>
      </c>
      <c r="C11483" s="74">
        <f>IF(NewCustomer="Yes", IF(COUNTIF($I$2:$I$11,B11483)&gt;0,0,WEEKDAY(B11483,2)),IF(COUNTIF($I$2:$I$21,B11483)&gt;0,0,WEEKDAY(B11483,2)))</f>
        <v>5</v>
      </c>
      <c r="D11483" s="74">
        <f t="shared" si="2"/>
        <v>15</v>
      </c>
      <c r="E11483" s="12">
        <f>IFERROR(VLOOKUP(A11483,'IDAR Meter Data'!$A:$B,2,1),"")</f>
        <v>272</v>
      </c>
      <c r="F11483" s="75">
        <f>IF(CECCZ="CZ03",'Outside Temp'!B11483,IF(CECCZ="CZ04",'Outside Temp'!B11484,IF(CECCZ="CZ12",'Outside Temp'!B11485, IF(CECCZ="CZ13",'Outside Temp'!B11486))))</f>
        <v>78.46666667</v>
      </c>
      <c r="G11483" s="12">
        <f t="shared" si="3"/>
        <v>4</v>
      </c>
    </row>
    <row r="11484" ht="15.75" customHeight="1">
      <c r="A11484" s="13">
        <v>42244.645833333336</v>
      </c>
      <c r="B11484" s="73">
        <f t="shared" si="1"/>
        <v>42244</v>
      </c>
      <c r="C11484" s="74">
        <f>IF(NewCustomer="Yes", IF(COUNTIF($I$2:$I$11,B11484)&gt;0,0,WEEKDAY(B11484,2)),IF(COUNTIF($I$2:$I$21,B11484)&gt;0,0,WEEKDAY(B11484,2)))</f>
        <v>5</v>
      </c>
      <c r="D11484" s="74">
        <f t="shared" si="2"/>
        <v>15</v>
      </c>
      <c r="E11484" s="12">
        <f>IFERROR(VLOOKUP(A11484,'IDAR Meter Data'!$A:$B,2,1),"")</f>
        <v>268</v>
      </c>
      <c r="F11484" s="75">
        <f>IF(CECCZ="CZ03",'Outside Temp'!B11484,IF(CECCZ="CZ04",'Outside Temp'!B11485,IF(CECCZ="CZ12",'Outside Temp'!B11486, IF(CECCZ="CZ13",'Outside Temp'!B11487))))</f>
        <v>76.46666667</v>
      </c>
      <c r="G11484" s="12">
        <f t="shared" si="3"/>
        <v>4</v>
      </c>
    </row>
    <row r="11485" ht="15.75" customHeight="1">
      <c r="A11485" s="13">
        <v>42244.65625</v>
      </c>
      <c r="B11485" s="73">
        <f t="shared" si="1"/>
        <v>42244</v>
      </c>
      <c r="C11485" s="74">
        <f>IF(NewCustomer="Yes", IF(COUNTIF($I$2:$I$11,B11485)&gt;0,0,WEEKDAY(B11485,2)),IF(COUNTIF($I$2:$I$21,B11485)&gt;0,0,WEEKDAY(B11485,2)))</f>
        <v>5</v>
      </c>
      <c r="D11485" s="74">
        <f t="shared" si="2"/>
        <v>15</v>
      </c>
      <c r="E11485" s="12">
        <f>IFERROR(VLOOKUP(A11485,'IDAR Meter Data'!$A:$B,2,1),"")</f>
        <v>276</v>
      </c>
      <c r="F11485" s="75">
        <f>IF(CECCZ="CZ03",'Outside Temp'!B11485,IF(CECCZ="CZ04",'Outside Temp'!B11486,IF(CECCZ="CZ12",'Outside Temp'!B11487, IF(CECCZ="CZ13",'Outside Temp'!B11488))))</f>
        <v>74.46666667</v>
      </c>
      <c r="G11485" s="12">
        <f t="shared" si="3"/>
        <v>3</v>
      </c>
    </row>
    <row r="11486" ht="15.75" customHeight="1">
      <c r="A11486" s="13">
        <v>42244.666666666664</v>
      </c>
      <c r="B11486" s="73">
        <f t="shared" si="1"/>
        <v>42244</v>
      </c>
      <c r="C11486" s="74">
        <f>IF(NewCustomer="Yes", IF(COUNTIF($I$2:$I$11,B11486)&gt;0,0,WEEKDAY(B11486,2)),IF(COUNTIF($I$2:$I$21,B11486)&gt;0,0,WEEKDAY(B11486,2)))</f>
        <v>5</v>
      </c>
      <c r="D11486" s="74">
        <f t="shared" si="2"/>
        <v>16</v>
      </c>
      <c r="E11486" s="12">
        <f>IFERROR(VLOOKUP(A11486,'IDAR Meter Data'!$A:$B,2,1),"")</f>
        <v>272</v>
      </c>
      <c r="F11486" s="75">
        <f>IF(CECCZ="CZ03",'Outside Temp'!B11486,IF(CECCZ="CZ04",'Outside Temp'!B11487,IF(CECCZ="CZ12",'Outside Temp'!B11488, IF(CECCZ="CZ13",'Outside Temp'!B11489))))</f>
        <v>72.66666667</v>
      </c>
      <c r="G11486" s="12">
        <f t="shared" si="3"/>
        <v>3</v>
      </c>
    </row>
    <row r="11487" ht="15.75" customHeight="1">
      <c r="A11487" s="13">
        <v>42244.677083333336</v>
      </c>
      <c r="B11487" s="73">
        <f t="shared" si="1"/>
        <v>42244</v>
      </c>
      <c r="C11487" s="74">
        <f>IF(NewCustomer="Yes", IF(COUNTIF($I$2:$I$11,B11487)&gt;0,0,WEEKDAY(B11487,2)),IF(COUNTIF($I$2:$I$21,B11487)&gt;0,0,WEEKDAY(B11487,2)))</f>
        <v>5</v>
      </c>
      <c r="D11487" s="74">
        <f t="shared" si="2"/>
        <v>16</v>
      </c>
      <c r="E11487" s="12">
        <f>IFERROR(VLOOKUP(A11487,'IDAR Meter Data'!$A:$B,2,1),"")</f>
        <v>243</v>
      </c>
      <c r="F11487" s="75">
        <f>IF(CECCZ="CZ03",'Outside Temp'!B11487,IF(CECCZ="CZ04",'Outside Temp'!B11488,IF(CECCZ="CZ12",'Outside Temp'!B11489, IF(CECCZ="CZ13",'Outside Temp'!B11490))))</f>
        <v>71.41666667</v>
      </c>
      <c r="G11487" s="12">
        <f t="shared" si="3"/>
        <v>3</v>
      </c>
    </row>
    <row r="11488" ht="15.75" customHeight="1">
      <c r="A11488" s="13">
        <v>42244.6875</v>
      </c>
      <c r="B11488" s="73">
        <f t="shared" si="1"/>
        <v>42244</v>
      </c>
      <c r="C11488" s="74">
        <f>IF(NewCustomer="Yes", IF(COUNTIF($I$2:$I$11,B11488)&gt;0,0,WEEKDAY(B11488,2)),IF(COUNTIF($I$2:$I$21,B11488)&gt;0,0,WEEKDAY(B11488,2)))</f>
        <v>5</v>
      </c>
      <c r="D11488" s="74">
        <f t="shared" si="2"/>
        <v>16</v>
      </c>
      <c r="E11488" s="12">
        <f>IFERROR(VLOOKUP(A11488,'IDAR Meter Data'!$A:$B,2,1),"")</f>
        <v>250</v>
      </c>
      <c r="F11488" s="75">
        <f>IF(CECCZ="CZ03",'Outside Temp'!B11488,IF(CECCZ="CZ04",'Outside Temp'!B11489,IF(CECCZ="CZ12",'Outside Temp'!B11490, IF(CECCZ="CZ13",'Outside Temp'!B11491))))</f>
        <v>70.16666667</v>
      </c>
      <c r="G11488" s="12">
        <f t="shared" si="3"/>
        <v>3</v>
      </c>
    </row>
    <row r="11489" ht="15.75" customHeight="1">
      <c r="A11489" s="13">
        <v>42244.697916666664</v>
      </c>
      <c r="B11489" s="73">
        <f t="shared" si="1"/>
        <v>42244</v>
      </c>
      <c r="C11489" s="74">
        <f>IF(NewCustomer="Yes", IF(COUNTIF($I$2:$I$11,B11489)&gt;0,0,WEEKDAY(B11489,2)),IF(COUNTIF($I$2:$I$21,B11489)&gt;0,0,WEEKDAY(B11489,2)))</f>
        <v>5</v>
      </c>
      <c r="D11489" s="74">
        <f t="shared" si="2"/>
        <v>16</v>
      </c>
      <c r="E11489" s="12">
        <f>IFERROR(VLOOKUP(A11489,'IDAR Meter Data'!$A:$B,2,1),"")</f>
        <v>255</v>
      </c>
      <c r="F11489" s="75">
        <f>IF(CECCZ="CZ03",'Outside Temp'!B11489,IF(CECCZ="CZ04",'Outside Temp'!B11490,IF(CECCZ="CZ12",'Outside Temp'!B11491, IF(CECCZ="CZ13",'Outside Temp'!B11492))))</f>
        <v>68.91666667</v>
      </c>
      <c r="G11489" s="12">
        <f t="shared" si="3"/>
        <v>2</v>
      </c>
    </row>
    <row r="11490" ht="15.75" customHeight="1">
      <c r="A11490" s="13">
        <v>42244.708333333336</v>
      </c>
      <c r="B11490" s="73">
        <f t="shared" si="1"/>
        <v>42244</v>
      </c>
      <c r="C11490" s="74">
        <f>IF(NewCustomer="Yes", IF(COUNTIF($I$2:$I$11,B11490)&gt;0,0,WEEKDAY(B11490,2)),IF(COUNTIF($I$2:$I$21,B11490)&gt;0,0,WEEKDAY(B11490,2)))</f>
        <v>5</v>
      </c>
      <c r="D11490" s="74">
        <f t="shared" si="2"/>
        <v>17</v>
      </c>
      <c r="E11490" s="12">
        <f>IFERROR(VLOOKUP(A11490,'IDAR Meter Data'!$A:$B,2,1),"")</f>
        <v>257</v>
      </c>
      <c r="F11490" s="75">
        <f>IF(CECCZ="CZ03",'Outside Temp'!B11490,IF(CECCZ="CZ04",'Outside Temp'!B11491,IF(CECCZ="CZ12",'Outside Temp'!B11492, IF(CECCZ="CZ13",'Outside Temp'!B11493))))</f>
        <v>67.93333333</v>
      </c>
      <c r="G11490" s="12">
        <f t="shared" si="3"/>
        <v>2</v>
      </c>
    </row>
    <row r="11491" ht="15.75" customHeight="1">
      <c r="A11491" s="13">
        <v>42244.71875</v>
      </c>
      <c r="B11491" s="73">
        <f t="shared" si="1"/>
        <v>42244</v>
      </c>
      <c r="C11491" s="74">
        <f>IF(NewCustomer="Yes", IF(COUNTIF($I$2:$I$11,B11491)&gt;0,0,WEEKDAY(B11491,2)),IF(COUNTIF($I$2:$I$21,B11491)&gt;0,0,WEEKDAY(B11491,2)))</f>
        <v>5</v>
      </c>
      <c r="D11491" s="74">
        <f t="shared" si="2"/>
        <v>17</v>
      </c>
      <c r="E11491" s="12">
        <f>IFERROR(VLOOKUP(A11491,'IDAR Meter Data'!$A:$B,2,1),"")</f>
        <v>247</v>
      </c>
      <c r="F11491" s="75">
        <f>IF(CECCZ="CZ03",'Outside Temp'!B11491,IF(CECCZ="CZ04",'Outside Temp'!B11492,IF(CECCZ="CZ12",'Outside Temp'!B11493, IF(CECCZ="CZ13",'Outside Temp'!B11494))))</f>
        <v>67.68333333</v>
      </c>
      <c r="G11491" s="12">
        <f t="shared" si="3"/>
        <v>2</v>
      </c>
    </row>
    <row r="11492" ht="15.75" customHeight="1">
      <c r="A11492" s="13">
        <v>42244.729166666664</v>
      </c>
      <c r="B11492" s="73">
        <f t="shared" si="1"/>
        <v>42244</v>
      </c>
      <c r="C11492" s="74">
        <f>IF(NewCustomer="Yes", IF(COUNTIF($I$2:$I$11,B11492)&gt;0,0,WEEKDAY(B11492,2)),IF(COUNTIF($I$2:$I$21,B11492)&gt;0,0,WEEKDAY(B11492,2)))</f>
        <v>5</v>
      </c>
      <c r="D11492" s="74">
        <f t="shared" si="2"/>
        <v>17</v>
      </c>
      <c r="E11492" s="12">
        <f>IFERROR(VLOOKUP(A11492,'IDAR Meter Data'!$A:$B,2,1),"")</f>
        <v>256</v>
      </c>
      <c r="F11492" s="75">
        <f>IF(CECCZ="CZ03",'Outside Temp'!B11492,IF(CECCZ="CZ04",'Outside Temp'!B11493,IF(CECCZ="CZ12",'Outside Temp'!B11494, IF(CECCZ="CZ13",'Outside Temp'!B11495))))</f>
        <v>67.43333333</v>
      </c>
      <c r="G11492" s="12">
        <f t="shared" si="3"/>
        <v>2</v>
      </c>
    </row>
    <row r="11493" ht="15.75" customHeight="1">
      <c r="A11493" s="13">
        <v>42244.739583333336</v>
      </c>
      <c r="B11493" s="73">
        <f t="shared" si="1"/>
        <v>42244</v>
      </c>
      <c r="C11493" s="74">
        <f>IF(NewCustomer="Yes", IF(COUNTIF($I$2:$I$11,B11493)&gt;0,0,WEEKDAY(B11493,2)),IF(COUNTIF($I$2:$I$21,B11493)&gt;0,0,WEEKDAY(B11493,2)))</f>
        <v>5</v>
      </c>
      <c r="D11493" s="74">
        <f t="shared" si="2"/>
        <v>17</v>
      </c>
      <c r="E11493" s="12">
        <f>IFERROR(VLOOKUP(A11493,'IDAR Meter Data'!$A:$B,2,1),"")</f>
        <v>243</v>
      </c>
      <c r="F11493" s="75">
        <f>IF(CECCZ="CZ03",'Outside Temp'!B11493,IF(CECCZ="CZ04",'Outside Temp'!B11494,IF(CECCZ="CZ12",'Outside Temp'!B11495, IF(CECCZ="CZ13",'Outside Temp'!B11496))))</f>
        <v>67.18333333</v>
      </c>
      <c r="G11493" s="12">
        <f t="shared" si="3"/>
        <v>2</v>
      </c>
    </row>
    <row r="11494" ht="15.75" customHeight="1">
      <c r="A11494" s="13">
        <v>42244.75</v>
      </c>
      <c r="B11494" s="73">
        <f t="shared" si="1"/>
        <v>42244</v>
      </c>
      <c r="C11494" s="74">
        <f>IF(NewCustomer="Yes", IF(COUNTIF($I$2:$I$11,B11494)&gt;0,0,WEEKDAY(B11494,2)),IF(COUNTIF($I$2:$I$21,B11494)&gt;0,0,WEEKDAY(B11494,2)))</f>
        <v>5</v>
      </c>
      <c r="D11494" s="74">
        <f t="shared" si="2"/>
        <v>18</v>
      </c>
      <c r="E11494" s="12">
        <f>IFERROR(VLOOKUP(A11494,'IDAR Meter Data'!$A:$B,2,1),"")</f>
        <v>242</v>
      </c>
      <c r="F11494" s="75">
        <f>IF(CECCZ="CZ03",'Outside Temp'!B11494,IF(CECCZ="CZ04",'Outside Temp'!B11495,IF(CECCZ="CZ12",'Outside Temp'!B11496, IF(CECCZ="CZ13",'Outside Temp'!B11497))))</f>
        <v>66.93333333</v>
      </c>
      <c r="G11494" s="12">
        <f t="shared" si="3"/>
        <v>2</v>
      </c>
    </row>
    <row r="11495" ht="15.75" customHeight="1">
      <c r="A11495" s="13">
        <v>42244.760416666664</v>
      </c>
      <c r="B11495" s="73">
        <f t="shared" si="1"/>
        <v>42244</v>
      </c>
      <c r="C11495" s="74">
        <f>IF(NewCustomer="Yes", IF(COUNTIF($I$2:$I$11,B11495)&gt;0,0,WEEKDAY(B11495,2)),IF(COUNTIF($I$2:$I$21,B11495)&gt;0,0,WEEKDAY(B11495,2)))</f>
        <v>5</v>
      </c>
      <c r="D11495" s="74">
        <f t="shared" si="2"/>
        <v>18</v>
      </c>
      <c r="E11495" s="12">
        <f>IFERROR(VLOOKUP(A11495,'IDAR Meter Data'!$A:$B,2,1),"")</f>
        <v>245</v>
      </c>
      <c r="F11495" s="75">
        <f>IF(CECCZ="CZ03",'Outside Temp'!B11495,IF(CECCZ="CZ04",'Outside Temp'!B11496,IF(CECCZ="CZ12",'Outside Temp'!B11497, IF(CECCZ="CZ13",'Outside Temp'!B11498))))</f>
        <v>66.68333333</v>
      </c>
      <c r="G11495" s="12">
        <f t="shared" si="3"/>
        <v>2</v>
      </c>
    </row>
    <row r="11496" ht="15.75" customHeight="1">
      <c r="A11496" s="13">
        <v>42244.770833333336</v>
      </c>
      <c r="B11496" s="73">
        <f t="shared" si="1"/>
        <v>42244</v>
      </c>
      <c r="C11496" s="74">
        <f>IF(NewCustomer="Yes", IF(COUNTIF($I$2:$I$11,B11496)&gt;0,0,WEEKDAY(B11496,2)),IF(COUNTIF($I$2:$I$21,B11496)&gt;0,0,WEEKDAY(B11496,2)))</f>
        <v>5</v>
      </c>
      <c r="D11496" s="74">
        <f t="shared" si="2"/>
        <v>18</v>
      </c>
      <c r="E11496" s="12">
        <f>IFERROR(VLOOKUP(A11496,'IDAR Meter Data'!$A:$B,2,1),"")</f>
        <v>246</v>
      </c>
      <c r="F11496" s="75">
        <f>IF(CECCZ="CZ03",'Outside Temp'!B11496,IF(CECCZ="CZ04",'Outside Temp'!B11497,IF(CECCZ="CZ12",'Outside Temp'!B11498, IF(CECCZ="CZ13",'Outside Temp'!B11499))))</f>
        <v>66.43333333</v>
      </c>
      <c r="G11496" s="12">
        <f t="shared" si="3"/>
        <v>2</v>
      </c>
    </row>
    <row r="11497" ht="15.75" customHeight="1">
      <c r="A11497" s="13">
        <v>42244.78125</v>
      </c>
      <c r="B11497" s="73">
        <f t="shared" si="1"/>
        <v>42244</v>
      </c>
      <c r="C11497" s="74">
        <f>IF(NewCustomer="Yes", IF(COUNTIF($I$2:$I$11,B11497)&gt;0,0,WEEKDAY(B11497,2)),IF(COUNTIF($I$2:$I$21,B11497)&gt;0,0,WEEKDAY(B11497,2)))</f>
        <v>5</v>
      </c>
      <c r="D11497" s="74">
        <f t="shared" si="2"/>
        <v>18</v>
      </c>
      <c r="E11497" s="12">
        <f>IFERROR(VLOOKUP(A11497,'IDAR Meter Data'!$A:$B,2,1),"")</f>
        <v>245</v>
      </c>
      <c r="F11497" s="75">
        <f>IF(CECCZ="CZ03",'Outside Temp'!B11497,IF(CECCZ="CZ04",'Outside Temp'!B11498,IF(CECCZ="CZ12",'Outside Temp'!B11499, IF(CECCZ="CZ13",'Outside Temp'!B11500))))</f>
        <v>66.18333333</v>
      </c>
      <c r="G11497" s="12">
        <f t="shared" si="3"/>
        <v>2</v>
      </c>
    </row>
    <row r="11498" ht="15.75" customHeight="1">
      <c r="A11498" s="13">
        <v>42244.791666666664</v>
      </c>
      <c r="B11498" s="73">
        <f t="shared" si="1"/>
        <v>42244</v>
      </c>
      <c r="C11498" s="74">
        <f>IF(NewCustomer="Yes", IF(COUNTIF($I$2:$I$11,B11498)&gt;0,0,WEEKDAY(B11498,2)),IF(COUNTIF($I$2:$I$21,B11498)&gt;0,0,WEEKDAY(B11498,2)))</f>
        <v>5</v>
      </c>
      <c r="D11498" s="74">
        <f t="shared" si="2"/>
        <v>19</v>
      </c>
      <c r="E11498" s="12">
        <f>IFERROR(VLOOKUP(A11498,'IDAR Meter Data'!$A:$B,2,1),"")</f>
        <v>233</v>
      </c>
      <c r="F11498" s="75">
        <f>IF(CECCZ="CZ03",'Outside Temp'!B11498,IF(CECCZ="CZ04",'Outside Temp'!B11499,IF(CECCZ="CZ12",'Outside Temp'!B11500, IF(CECCZ="CZ13",'Outside Temp'!B11501))))</f>
        <v>65.93333333</v>
      </c>
      <c r="G11498" s="12">
        <f t="shared" si="3"/>
        <v>2</v>
      </c>
    </row>
    <row r="11499" ht="15.75" customHeight="1">
      <c r="A11499" s="13">
        <v>42244.802083333336</v>
      </c>
      <c r="B11499" s="73">
        <f t="shared" si="1"/>
        <v>42244</v>
      </c>
      <c r="C11499" s="74">
        <f>IF(NewCustomer="Yes", IF(COUNTIF($I$2:$I$11,B11499)&gt;0,0,WEEKDAY(B11499,2)),IF(COUNTIF($I$2:$I$21,B11499)&gt;0,0,WEEKDAY(B11499,2)))</f>
        <v>5</v>
      </c>
      <c r="D11499" s="74">
        <f t="shared" si="2"/>
        <v>19</v>
      </c>
      <c r="E11499" s="12">
        <f>IFERROR(VLOOKUP(A11499,'IDAR Meter Data'!$A:$B,2,1),"")</f>
        <v>240</v>
      </c>
      <c r="F11499" s="75">
        <f>IF(CECCZ="CZ03",'Outside Temp'!B11499,IF(CECCZ="CZ04",'Outside Temp'!B11500,IF(CECCZ="CZ12",'Outside Temp'!B11501, IF(CECCZ="CZ13",'Outside Temp'!B11502))))</f>
        <v>65.68333333</v>
      </c>
      <c r="G11499" s="12">
        <f t="shared" si="3"/>
        <v>2</v>
      </c>
    </row>
    <row r="11500" ht="15.75" customHeight="1">
      <c r="A11500" s="13">
        <v>42244.8125</v>
      </c>
      <c r="B11500" s="73">
        <f t="shared" si="1"/>
        <v>42244</v>
      </c>
      <c r="C11500" s="74">
        <f>IF(NewCustomer="Yes", IF(COUNTIF($I$2:$I$11,B11500)&gt;0,0,WEEKDAY(B11500,2)),IF(COUNTIF($I$2:$I$21,B11500)&gt;0,0,WEEKDAY(B11500,2)))</f>
        <v>5</v>
      </c>
      <c r="D11500" s="74">
        <f t="shared" si="2"/>
        <v>19</v>
      </c>
      <c r="E11500" s="12">
        <f>IFERROR(VLOOKUP(A11500,'IDAR Meter Data'!$A:$B,2,1),"")</f>
        <v>224</v>
      </c>
      <c r="F11500" s="75">
        <f>IF(CECCZ="CZ03",'Outside Temp'!B11500,IF(CECCZ="CZ04",'Outside Temp'!B11501,IF(CECCZ="CZ12",'Outside Temp'!B11502, IF(CECCZ="CZ13",'Outside Temp'!B11503))))</f>
        <v>65.43333333</v>
      </c>
      <c r="G11500" s="12">
        <f t="shared" si="3"/>
        <v>2</v>
      </c>
    </row>
    <row r="11501" ht="15.75" customHeight="1">
      <c r="A11501" s="13">
        <v>42244.822916666664</v>
      </c>
      <c r="B11501" s="73">
        <f t="shared" si="1"/>
        <v>42244</v>
      </c>
      <c r="C11501" s="74">
        <f>IF(NewCustomer="Yes", IF(COUNTIF($I$2:$I$11,B11501)&gt;0,0,WEEKDAY(B11501,2)),IF(COUNTIF($I$2:$I$21,B11501)&gt;0,0,WEEKDAY(B11501,2)))</f>
        <v>5</v>
      </c>
      <c r="D11501" s="74">
        <f t="shared" si="2"/>
        <v>19</v>
      </c>
      <c r="E11501" s="12">
        <f>IFERROR(VLOOKUP(A11501,'IDAR Meter Data'!$A:$B,2,1),"")</f>
        <v>238</v>
      </c>
      <c r="F11501" s="75">
        <f>IF(CECCZ="CZ03",'Outside Temp'!B11501,IF(CECCZ="CZ04",'Outside Temp'!B11502,IF(CECCZ="CZ12",'Outside Temp'!B11503, IF(CECCZ="CZ13",'Outside Temp'!B11504))))</f>
        <v>65.18333333</v>
      </c>
      <c r="G11501" s="12">
        <f t="shared" si="3"/>
        <v>2</v>
      </c>
    </row>
    <row r="11502" ht="15.75" customHeight="1">
      <c r="A11502" s="13">
        <v>42244.833333333336</v>
      </c>
      <c r="B11502" s="73">
        <f t="shared" si="1"/>
        <v>42244</v>
      </c>
      <c r="C11502" s="74">
        <f>IF(NewCustomer="Yes", IF(COUNTIF($I$2:$I$11,B11502)&gt;0,0,WEEKDAY(B11502,2)),IF(COUNTIF($I$2:$I$21,B11502)&gt;0,0,WEEKDAY(B11502,2)))</f>
        <v>5</v>
      </c>
      <c r="D11502" s="74">
        <f t="shared" si="2"/>
        <v>20</v>
      </c>
      <c r="E11502" s="12">
        <f>IFERROR(VLOOKUP(A11502,'IDAR Meter Data'!$A:$B,2,1),"")</f>
        <v>220</v>
      </c>
      <c r="F11502" s="75">
        <f>IF(CECCZ="CZ03",'Outside Temp'!B11502,IF(CECCZ="CZ04",'Outside Temp'!B11503,IF(CECCZ="CZ12",'Outside Temp'!B11504, IF(CECCZ="CZ13",'Outside Temp'!B11505))))</f>
        <v>65.11111111</v>
      </c>
      <c r="G11502" s="12">
        <f t="shared" si="3"/>
        <v>2</v>
      </c>
    </row>
    <row r="11503" ht="15.75" customHeight="1">
      <c r="A11503" s="13">
        <v>42244.84375</v>
      </c>
      <c r="B11503" s="73">
        <f t="shared" si="1"/>
        <v>42244</v>
      </c>
      <c r="C11503" s="74">
        <f>IF(NewCustomer="Yes", IF(COUNTIF($I$2:$I$11,B11503)&gt;0,0,WEEKDAY(B11503,2)),IF(COUNTIF($I$2:$I$21,B11503)&gt;0,0,WEEKDAY(B11503,2)))</f>
        <v>5</v>
      </c>
      <c r="D11503" s="74">
        <f t="shared" si="2"/>
        <v>20</v>
      </c>
      <c r="E11503" s="12">
        <f>IFERROR(VLOOKUP(A11503,'IDAR Meter Data'!$A:$B,2,1),"")</f>
        <v>213</v>
      </c>
      <c r="F11503" s="75">
        <f>IF(CECCZ="CZ03",'Outside Temp'!B11503,IF(CECCZ="CZ04",'Outside Temp'!B11504,IF(CECCZ="CZ12",'Outside Temp'!B11505, IF(CECCZ="CZ13",'Outside Temp'!B11506))))</f>
        <v>65.52777778</v>
      </c>
      <c r="G11503" s="12">
        <f t="shared" si="3"/>
        <v>2</v>
      </c>
    </row>
    <row r="11504" ht="15.75" customHeight="1">
      <c r="A11504" s="13">
        <v>42244.854166666664</v>
      </c>
      <c r="B11504" s="73">
        <f t="shared" si="1"/>
        <v>42244</v>
      </c>
      <c r="C11504" s="74">
        <f>IF(NewCustomer="Yes", IF(COUNTIF($I$2:$I$11,B11504)&gt;0,0,WEEKDAY(B11504,2)),IF(COUNTIF($I$2:$I$21,B11504)&gt;0,0,WEEKDAY(B11504,2)))</f>
        <v>5</v>
      </c>
      <c r="D11504" s="74">
        <f t="shared" si="2"/>
        <v>20</v>
      </c>
      <c r="E11504" s="12">
        <f>IFERROR(VLOOKUP(A11504,'IDAR Meter Data'!$A:$B,2,1),"")</f>
        <v>215</v>
      </c>
      <c r="F11504" s="75">
        <f>IF(CECCZ="CZ03",'Outside Temp'!B11504,IF(CECCZ="CZ04",'Outside Temp'!B11505,IF(CECCZ="CZ12",'Outside Temp'!B11506, IF(CECCZ="CZ13",'Outside Temp'!B11507))))</f>
        <v>65.94444444</v>
      </c>
      <c r="G11504" s="12">
        <f t="shared" si="3"/>
        <v>2</v>
      </c>
    </row>
    <row r="11505" ht="15.75" customHeight="1">
      <c r="A11505" s="13">
        <v>42244.864583333336</v>
      </c>
      <c r="B11505" s="73">
        <f t="shared" si="1"/>
        <v>42244</v>
      </c>
      <c r="C11505" s="74">
        <f>IF(NewCustomer="Yes", IF(COUNTIF($I$2:$I$11,B11505)&gt;0,0,WEEKDAY(B11505,2)),IF(COUNTIF($I$2:$I$21,B11505)&gt;0,0,WEEKDAY(B11505,2)))</f>
        <v>5</v>
      </c>
      <c r="D11505" s="74">
        <f t="shared" si="2"/>
        <v>20</v>
      </c>
      <c r="E11505" s="12">
        <f>IFERROR(VLOOKUP(A11505,'IDAR Meter Data'!$A:$B,2,1),"")</f>
        <v>215</v>
      </c>
      <c r="F11505" s="75">
        <f>IF(CECCZ="CZ03",'Outside Temp'!B11505,IF(CECCZ="CZ04",'Outside Temp'!B11506,IF(CECCZ="CZ12",'Outside Temp'!B11507, IF(CECCZ="CZ13",'Outside Temp'!B11508))))</f>
        <v>66</v>
      </c>
      <c r="G11505" s="12">
        <f t="shared" si="3"/>
        <v>2</v>
      </c>
    </row>
    <row r="11506" ht="15.75" customHeight="1">
      <c r="A11506" s="13">
        <v>42244.875</v>
      </c>
      <c r="B11506" s="73">
        <f t="shared" si="1"/>
        <v>42244</v>
      </c>
      <c r="C11506" s="74">
        <f>IF(NewCustomer="Yes", IF(COUNTIF($I$2:$I$11,B11506)&gt;0,0,WEEKDAY(B11506,2)),IF(COUNTIF($I$2:$I$21,B11506)&gt;0,0,WEEKDAY(B11506,2)))</f>
        <v>5</v>
      </c>
      <c r="D11506" s="74">
        <f t="shared" si="2"/>
        <v>21</v>
      </c>
      <c r="E11506" s="12">
        <f>IFERROR(VLOOKUP(A11506,'IDAR Meter Data'!$A:$B,2,1),"")</f>
        <v>220</v>
      </c>
      <c r="F11506" s="75">
        <f>IF(CECCZ="CZ03",'Outside Temp'!B11506,IF(CECCZ="CZ04",'Outside Temp'!B11507,IF(CECCZ="CZ12",'Outside Temp'!B11508, IF(CECCZ="CZ13",'Outside Temp'!B11509))))</f>
        <v>66</v>
      </c>
      <c r="G11506" s="12">
        <f t="shared" si="3"/>
        <v>2</v>
      </c>
    </row>
    <row r="11507" ht="15.75" customHeight="1">
      <c r="A11507" s="13">
        <v>42244.885416666664</v>
      </c>
      <c r="B11507" s="73">
        <f t="shared" si="1"/>
        <v>42244</v>
      </c>
      <c r="C11507" s="74">
        <f>IF(NewCustomer="Yes", IF(COUNTIF($I$2:$I$11,B11507)&gt;0,0,WEEKDAY(B11507,2)),IF(COUNTIF($I$2:$I$21,B11507)&gt;0,0,WEEKDAY(B11507,2)))</f>
        <v>5</v>
      </c>
      <c r="D11507" s="74">
        <f t="shared" si="2"/>
        <v>21</v>
      </c>
      <c r="E11507" s="12">
        <f>IFERROR(VLOOKUP(A11507,'IDAR Meter Data'!$A:$B,2,1),"")</f>
        <v>207</v>
      </c>
      <c r="F11507" s="75">
        <f>IF(CECCZ="CZ03",'Outside Temp'!B11507,IF(CECCZ="CZ04",'Outside Temp'!B11508,IF(CECCZ="CZ12",'Outside Temp'!B11509, IF(CECCZ="CZ13",'Outside Temp'!B11510))))</f>
        <v>66</v>
      </c>
      <c r="G11507" s="12">
        <f t="shared" si="3"/>
        <v>2</v>
      </c>
    </row>
    <row r="11508" ht="15.75" customHeight="1">
      <c r="A11508" s="13">
        <v>42244.895833333336</v>
      </c>
      <c r="B11508" s="73">
        <f t="shared" si="1"/>
        <v>42244</v>
      </c>
      <c r="C11508" s="74">
        <f>IF(NewCustomer="Yes", IF(COUNTIF($I$2:$I$11,B11508)&gt;0,0,WEEKDAY(B11508,2)),IF(COUNTIF($I$2:$I$21,B11508)&gt;0,0,WEEKDAY(B11508,2)))</f>
        <v>5</v>
      </c>
      <c r="D11508" s="74">
        <f t="shared" si="2"/>
        <v>21</v>
      </c>
      <c r="E11508" s="12">
        <f>IFERROR(VLOOKUP(A11508,'IDAR Meter Data'!$A:$B,2,1),"")</f>
        <v>209</v>
      </c>
      <c r="F11508" s="75">
        <f>IF(CECCZ="CZ03",'Outside Temp'!B11508,IF(CECCZ="CZ04",'Outside Temp'!B11509,IF(CECCZ="CZ12",'Outside Temp'!B11510, IF(CECCZ="CZ13",'Outside Temp'!B11511))))</f>
        <v>66</v>
      </c>
      <c r="G11508" s="12">
        <f t="shared" si="3"/>
        <v>2</v>
      </c>
    </row>
    <row r="11509" ht="15.75" customHeight="1">
      <c r="A11509" s="13">
        <v>42244.90625</v>
      </c>
      <c r="B11509" s="73">
        <f t="shared" si="1"/>
        <v>42244</v>
      </c>
      <c r="C11509" s="74">
        <f>IF(NewCustomer="Yes", IF(COUNTIF($I$2:$I$11,B11509)&gt;0,0,WEEKDAY(B11509,2)),IF(COUNTIF($I$2:$I$21,B11509)&gt;0,0,WEEKDAY(B11509,2)))</f>
        <v>5</v>
      </c>
      <c r="D11509" s="74">
        <f t="shared" si="2"/>
        <v>21</v>
      </c>
      <c r="E11509" s="12">
        <f>IFERROR(VLOOKUP(A11509,'IDAR Meter Data'!$A:$B,2,1),"")</f>
        <v>211</v>
      </c>
      <c r="F11509" s="75">
        <f>IF(CECCZ="CZ03",'Outside Temp'!B11509,IF(CECCZ="CZ04",'Outside Temp'!B11510,IF(CECCZ="CZ12",'Outside Temp'!B11511, IF(CECCZ="CZ13",'Outside Temp'!B11512))))</f>
        <v>66</v>
      </c>
      <c r="G11509" s="12">
        <f t="shared" si="3"/>
        <v>2</v>
      </c>
    </row>
    <row r="11510" ht="15.75" customHeight="1">
      <c r="A11510" s="13">
        <v>42244.916666666664</v>
      </c>
      <c r="B11510" s="73">
        <f t="shared" si="1"/>
        <v>42244</v>
      </c>
      <c r="C11510" s="74">
        <f>IF(NewCustomer="Yes", IF(COUNTIF($I$2:$I$11,B11510)&gt;0,0,WEEKDAY(B11510,2)),IF(COUNTIF($I$2:$I$21,B11510)&gt;0,0,WEEKDAY(B11510,2)))</f>
        <v>5</v>
      </c>
      <c r="D11510" s="74">
        <f t="shared" si="2"/>
        <v>22</v>
      </c>
      <c r="E11510" s="12">
        <f>IFERROR(VLOOKUP(A11510,'IDAR Meter Data'!$A:$B,2,1),"")</f>
        <v>196</v>
      </c>
      <c r="F11510" s="75">
        <f>IF(CECCZ="CZ03",'Outside Temp'!B11510,IF(CECCZ="CZ04",'Outside Temp'!B11511,IF(CECCZ="CZ12",'Outside Temp'!B11512, IF(CECCZ="CZ13",'Outside Temp'!B11513))))</f>
        <v>65.75</v>
      </c>
      <c r="G11510" s="12">
        <f t="shared" si="3"/>
        <v>2</v>
      </c>
    </row>
    <row r="11511" ht="15.75" customHeight="1">
      <c r="A11511" s="13">
        <v>42244.927083333336</v>
      </c>
      <c r="B11511" s="73">
        <f t="shared" si="1"/>
        <v>42244</v>
      </c>
      <c r="C11511" s="74">
        <f>IF(NewCustomer="Yes", IF(COUNTIF($I$2:$I$11,B11511)&gt;0,0,WEEKDAY(B11511,2)),IF(COUNTIF($I$2:$I$21,B11511)&gt;0,0,WEEKDAY(B11511,2)))</f>
        <v>5</v>
      </c>
      <c r="D11511" s="74">
        <f t="shared" si="2"/>
        <v>22</v>
      </c>
      <c r="E11511" s="12">
        <f>IFERROR(VLOOKUP(A11511,'IDAR Meter Data'!$A:$B,2,1),"")</f>
        <v>203</v>
      </c>
      <c r="F11511" s="75">
        <f>IF(CECCZ="CZ03",'Outside Temp'!B11511,IF(CECCZ="CZ04",'Outside Temp'!B11512,IF(CECCZ="CZ12",'Outside Temp'!B11513, IF(CECCZ="CZ13",'Outside Temp'!B11514))))</f>
        <v>64.8125</v>
      </c>
      <c r="G11511" s="12">
        <f t="shared" si="3"/>
        <v>1</v>
      </c>
    </row>
    <row r="11512" ht="15.75" customHeight="1">
      <c r="A11512" s="13">
        <v>42244.9375</v>
      </c>
      <c r="B11512" s="73">
        <f t="shared" si="1"/>
        <v>42244</v>
      </c>
      <c r="C11512" s="74">
        <f>IF(NewCustomer="Yes", IF(COUNTIF($I$2:$I$11,B11512)&gt;0,0,WEEKDAY(B11512,2)),IF(COUNTIF($I$2:$I$21,B11512)&gt;0,0,WEEKDAY(B11512,2)))</f>
        <v>5</v>
      </c>
      <c r="D11512" s="74">
        <f t="shared" si="2"/>
        <v>22</v>
      </c>
      <c r="E11512" s="12">
        <f>IFERROR(VLOOKUP(A11512,'IDAR Meter Data'!$A:$B,2,1),"")</f>
        <v>200</v>
      </c>
      <c r="F11512" s="75">
        <f>IF(CECCZ="CZ03",'Outside Temp'!B11512,IF(CECCZ="CZ04",'Outside Temp'!B11513,IF(CECCZ="CZ12",'Outside Temp'!B11514, IF(CECCZ="CZ13",'Outside Temp'!B11515))))</f>
        <v>64.07142857</v>
      </c>
      <c r="G11512" s="12">
        <f t="shared" si="3"/>
        <v>1</v>
      </c>
    </row>
    <row r="11513" ht="15.75" customHeight="1">
      <c r="A11513" s="13">
        <v>42244.947916666664</v>
      </c>
      <c r="B11513" s="73">
        <f t="shared" si="1"/>
        <v>42244</v>
      </c>
      <c r="C11513" s="74">
        <f>IF(NewCustomer="Yes", IF(COUNTIF($I$2:$I$11,B11513)&gt;0,0,WEEKDAY(B11513,2)),IF(COUNTIF($I$2:$I$21,B11513)&gt;0,0,WEEKDAY(B11513,2)))</f>
        <v>5</v>
      </c>
      <c r="D11513" s="74">
        <f t="shared" si="2"/>
        <v>22</v>
      </c>
      <c r="E11513" s="12">
        <f>IFERROR(VLOOKUP(A11513,'IDAR Meter Data'!$A:$B,2,1),"")</f>
        <v>185</v>
      </c>
      <c r="F11513" s="75">
        <f>IF(CECCZ="CZ03",'Outside Temp'!B11513,IF(CECCZ="CZ04",'Outside Temp'!B11514,IF(CECCZ="CZ12",'Outside Temp'!B11515, IF(CECCZ="CZ13",'Outside Temp'!B11516))))</f>
        <v>64.60714286</v>
      </c>
      <c r="G11513" s="12">
        <f t="shared" si="3"/>
        <v>1</v>
      </c>
    </row>
    <row r="11514" ht="15.75" customHeight="1">
      <c r="A11514" s="13">
        <v>42244.958333333336</v>
      </c>
      <c r="B11514" s="73">
        <f t="shared" si="1"/>
        <v>42244</v>
      </c>
      <c r="C11514" s="74">
        <f>IF(NewCustomer="Yes", IF(COUNTIF($I$2:$I$11,B11514)&gt;0,0,WEEKDAY(B11514,2)),IF(COUNTIF($I$2:$I$21,B11514)&gt;0,0,WEEKDAY(B11514,2)))</f>
        <v>5</v>
      </c>
      <c r="D11514" s="74">
        <f t="shared" si="2"/>
        <v>23</v>
      </c>
      <c r="E11514" s="12">
        <f>IFERROR(VLOOKUP(A11514,'IDAR Meter Data'!$A:$B,2,1),"")</f>
        <v>192</v>
      </c>
      <c r="F11514" s="75">
        <f>IF(CECCZ="CZ03",'Outside Temp'!B11514,IF(CECCZ="CZ04",'Outside Temp'!B11515,IF(CECCZ="CZ12",'Outside Temp'!B11516, IF(CECCZ="CZ13",'Outside Temp'!B11517))))</f>
        <v>65</v>
      </c>
      <c r="G11514" s="12">
        <f t="shared" si="3"/>
        <v>1</v>
      </c>
    </row>
    <row r="11515" ht="15.75" customHeight="1">
      <c r="A11515" s="13">
        <v>42244.96875</v>
      </c>
      <c r="B11515" s="73">
        <f t="shared" si="1"/>
        <v>42244</v>
      </c>
      <c r="C11515" s="74">
        <f>IF(NewCustomer="Yes", IF(COUNTIF($I$2:$I$11,B11515)&gt;0,0,WEEKDAY(B11515,2)),IF(COUNTIF($I$2:$I$21,B11515)&gt;0,0,WEEKDAY(B11515,2)))</f>
        <v>5</v>
      </c>
      <c r="D11515" s="74">
        <f t="shared" si="2"/>
        <v>23</v>
      </c>
      <c r="E11515" s="12">
        <f>IFERROR(VLOOKUP(A11515,'IDAR Meter Data'!$A:$B,2,1),"")</f>
        <v>204</v>
      </c>
      <c r="F11515" s="75">
        <f>IF(CECCZ="CZ03",'Outside Temp'!B11515,IF(CECCZ="CZ04",'Outside Temp'!B11516,IF(CECCZ="CZ12",'Outside Temp'!B11517, IF(CECCZ="CZ13",'Outside Temp'!B11518))))</f>
        <v>65</v>
      </c>
      <c r="G11515" s="12">
        <f t="shared" si="3"/>
        <v>1</v>
      </c>
    </row>
    <row r="11516" ht="15.75" customHeight="1">
      <c r="A11516" s="13">
        <v>42244.979166666664</v>
      </c>
      <c r="B11516" s="73">
        <f t="shared" si="1"/>
        <v>42244</v>
      </c>
      <c r="C11516" s="74">
        <f>IF(NewCustomer="Yes", IF(COUNTIF($I$2:$I$11,B11516)&gt;0,0,WEEKDAY(B11516,2)),IF(COUNTIF($I$2:$I$21,B11516)&gt;0,0,WEEKDAY(B11516,2)))</f>
        <v>5</v>
      </c>
      <c r="D11516" s="74">
        <f t="shared" si="2"/>
        <v>23</v>
      </c>
      <c r="E11516" s="12">
        <f>IFERROR(VLOOKUP(A11516,'IDAR Meter Data'!$A:$B,2,1),"")</f>
        <v>221</v>
      </c>
      <c r="F11516" s="75">
        <f>IF(CECCZ="CZ03",'Outside Temp'!B11516,IF(CECCZ="CZ04",'Outside Temp'!B11517,IF(CECCZ="CZ12",'Outside Temp'!B11518, IF(CECCZ="CZ13",'Outside Temp'!B11519))))</f>
        <v>65</v>
      </c>
      <c r="G11516" s="12">
        <f t="shared" si="3"/>
        <v>1</v>
      </c>
    </row>
    <row r="11517" ht="15.75" customHeight="1">
      <c r="A11517" s="13">
        <v>42244.989583333336</v>
      </c>
      <c r="B11517" s="73">
        <f t="shared" si="1"/>
        <v>42244</v>
      </c>
      <c r="C11517" s="74">
        <f>IF(NewCustomer="Yes", IF(COUNTIF($I$2:$I$11,B11517)&gt;0,0,WEEKDAY(B11517,2)),IF(COUNTIF($I$2:$I$21,B11517)&gt;0,0,WEEKDAY(B11517,2)))</f>
        <v>5</v>
      </c>
      <c r="D11517" s="74">
        <f t="shared" si="2"/>
        <v>23</v>
      </c>
      <c r="E11517" s="12">
        <f>IFERROR(VLOOKUP(A11517,'IDAR Meter Data'!$A:$B,2,1),"")</f>
        <v>204</v>
      </c>
      <c r="F11517" s="75">
        <f>IF(CECCZ="CZ03",'Outside Temp'!B11517,IF(CECCZ="CZ04",'Outside Temp'!B11518,IF(CECCZ="CZ12",'Outside Temp'!B11519, IF(CECCZ="CZ13",'Outside Temp'!B11520))))</f>
        <v>65</v>
      </c>
      <c r="G11517" s="12">
        <f t="shared" si="3"/>
        <v>1</v>
      </c>
    </row>
    <row r="11518" ht="15.75" customHeight="1">
      <c r="A11518" s="13">
        <v>42245.0</v>
      </c>
      <c r="B11518" s="73">
        <f t="shared" si="1"/>
        <v>42245</v>
      </c>
      <c r="C11518" s="74">
        <f>IF(NewCustomer="Yes", IF(COUNTIF($I$2:$I$11,B11518)&gt;0,0,WEEKDAY(B11518,2)),IF(COUNTIF($I$2:$I$21,B11518)&gt;0,0,WEEKDAY(B11518,2)))</f>
        <v>6</v>
      </c>
      <c r="D11518" s="74">
        <f t="shared" si="2"/>
        <v>0</v>
      </c>
      <c r="E11518" s="12">
        <f>IFERROR(VLOOKUP(A11518,'IDAR Meter Data'!$A:$B,2,1),"")</f>
        <v>200</v>
      </c>
      <c r="F11518" s="75">
        <f>IF(CECCZ="CZ03",'Outside Temp'!B11518,IF(CECCZ="CZ04",'Outside Temp'!B11519,IF(CECCZ="CZ12",'Outside Temp'!B11520, IF(CECCZ="CZ13",'Outside Temp'!B11521))))</f>
        <v>65.06666667</v>
      </c>
      <c r="G11518" s="12">
        <f t="shared" si="3"/>
        <v>2</v>
      </c>
    </row>
    <row r="11519" ht="15.75" customHeight="1">
      <c r="A11519" s="13">
        <v>42245.010416666664</v>
      </c>
      <c r="B11519" s="73">
        <f t="shared" si="1"/>
        <v>42245</v>
      </c>
      <c r="C11519" s="74">
        <f>IF(NewCustomer="Yes", IF(COUNTIF($I$2:$I$11,B11519)&gt;0,0,WEEKDAY(B11519,2)),IF(COUNTIF($I$2:$I$21,B11519)&gt;0,0,WEEKDAY(B11519,2)))</f>
        <v>6</v>
      </c>
      <c r="D11519" s="74">
        <f t="shared" si="2"/>
        <v>0</v>
      </c>
      <c r="E11519" s="12">
        <f>IFERROR(VLOOKUP(A11519,'IDAR Meter Data'!$A:$B,2,1),"")</f>
        <v>195</v>
      </c>
      <c r="F11519" s="75">
        <f>IF(CECCZ="CZ03",'Outside Temp'!B11519,IF(CECCZ="CZ04",'Outside Temp'!B11520,IF(CECCZ="CZ12",'Outside Temp'!B11521, IF(CECCZ="CZ13",'Outside Temp'!B11522))))</f>
        <v>65.31666667</v>
      </c>
      <c r="G11519" s="12">
        <f t="shared" si="3"/>
        <v>2</v>
      </c>
    </row>
    <row r="11520" ht="15.75" customHeight="1">
      <c r="A11520" s="13">
        <v>42245.020833333336</v>
      </c>
      <c r="B11520" s="73">
        <f t="shared" si="1"/>
        <v>42245</v>
      </c>
      <c r="C11520" s="74">
        <f>IF(NewCustomer="Yes", IF(COUNTIF($I$2:$I$11,B11520)&gt;0,0,WEEKDAY(B11520,2)),IF(COUNTIF($I$2:$I$21,B11520)&gt;0,0,WEEKDAY(B11520,2)))</f>
        <v>6</v>
      </c>
      <c r="D11520" s="74">
        <f t="shared" si="2"/>
        <v>0</v>
      </c>
      <c r="E11520" s="12">
        <f>IFERROR(VLOOKUP(A11520,'IDAR Meter Data'!$A:$B,2,1),"")</f>
        <v>180</v>
      </c>
      <c r="F11520" s="75">
        <f>IF(CECCZ="CZ03",'Outside Temp'!B11520,IF(CECCZ="CZ04",'Outside Temp'!B11521,IF(CECCZ="CZ12",'Outside Temp'!B11522, IF(CECCZ="CZ13",'Outside Temp'!B11523))))</f>
        <v>65.56666667</v>
      </c>
      <c r="G11520" s="12">
        <f t="shared" si="3"/>
        <v>2</v>
      </c>
    </row>
    <row r="11521" ht="15.75" customHeight="1">
      <c r="A11521" s="13">
        <v>42245.03125</v>
      </c>
      <c r="B11521" s="73">
        <f t="shared" si="1"/>
        <v>42245</v>
      </c>
      <c r="C11521" s="74">
        <f>IF(NewCustomer="Yes", IF(COUNTIF($I$2:$I$11,B11521)&gt;0,0,WEEKDAY(B11521,2)),IF(COUNTIF($I$2:$I$21,B11521)&gt;0,0,WEEKDAY(B11521,2)))</f>
        <v>6</v>
      </c>
      <c r="D11521" s="74">
        <f t="shared" si="2"/>
        <v>0</v>
      </c>
      <c r="E11521" s="12">
        <f>IFERROR(VLOOKUP(A11521,'IDAR Meter Data'!$A:$B,2,1),"")</f>
        <v>191</v>
      </c>
      <c r="F11521" s="75">
        <f>IF(CECCZ="CZ03",'Outside Temp'!B11521,IF(CECCZ="CZ04",'Outside Temp'!B11522,IF(CECCZ="CZ12",'Outside Temp'!B11523, IF(CECCZ="CZ13",'Outside Temp'!B11524))))</f>
        <v>65.81666667</v>
      </c>
      <c r="G11521" s="12">
        <f t="shared" si="3"/>
        <v>2</v>
      </c>
    </row>
    <row r="11522" ht="15.75" customHeight="1">
      <c r="A11522" s="13">
        <v>42245.041666666664</v>
      </c>
      <c r="B11522" s="73">
        <f t="shared" si="1"/>
        <v>42245</v>
      </c>
      <c r="C11522" s="74">
        <f>IF(NewCustomer="Yes", IF(COUNTIF($I$2:$I$11,B11522)&gt;0,0,WEEKDAY(B11522,2)),IF(COUNTIF($I$2:$I$21,B11522)&gt;0,0,WEEKDAY(B11522,2)))</f>
        <v>6</v>
      </c>
      <c r="D11522" s="74">
        <f t="shared" si="2"/>
        <v>1</v>
      </c>
      <c r="E11522" s="12">
        <f>IFERROR(VLOOKUP(A11522,'IDAR Meter Data'!$A:$B,2,1),"")</f>
        <v>190</v>
      </c>
      <c r="F11522" s="75">
        <f>IF(CECCZ="CZ03",'Outside Temp'!B11522,IF(CECCZ="CZ04",'Outside Temp'!B11523,IF(CECCZ="CZ12",'Outside Temp'!B11524, IF(CECCZ="CZ13",'Outside Temp'!B11525))))</f>
        <v>66.06666667</v>
      </c>
      <c r="G11522" s="12">
        <f t="shared" si="3"/>
        <v>2</v>
      </c>
    </row>
    <row r="11523" ht="15.75" customHeight="1">
      <c r="A11523" s="13">
        <v>42245.052083333336</v>
      </c>
      <c r="B11523" s="73">
        <f t="shared" si="1"/>
        <v>42245</v>
      </c>
      <c r="C11523" s="74">
        <f>IF(NewCustomer="Yes", IF(COUNTIF($I$2:$I$11,B11523)&gt;0,0,WEEKDAY(B11523,2)),IF(COUNTIF($I$2:$I$21,B11523)&gt;0,0,WEEKDAY(B11523,2)))</f>
        <v>6</v>
      </c>
      <c r="D11523" s="74">
        <f t="shared" si="2"/>
        <v>1</v>
      </c>
      <c r="E11523" s="12">
        <f>IFERROR(VLOOKUP(A11523,'IDAR Meter Data'!$A:$B,2,1),"")</f>
        <v>183</v>
      </c>
      <c r="F11523" s="75">
        <f>IF(CECCZ="CZ03",'Outside Temp'!B11523,IF(CECCZ="CZ04",'Outside Temp'!B11524,IF(CECCZ="CZ12",'Outside Temp'!B11525, IF(CECCZ="CZ13",'Outside Temp'!B11526))))</f>
        <v>66.31666667</v>
      </c>
      <c r="G11523" s="12">
        <f t="shared" si="3"/>
        <v>2</v>
      </c>
    </row>
    <row r="11524" ht="15.75" customHeight="1">
      <c r="A11524" s="13">
        <v>42245.0625</v>
      </c>
      <c r="B11524" s="73">
        <f t="shared" si="1"/>
        <v>42245</v>
      </c>
      <c r="C11524" s="74">
        <f>IF(NewCustomer="Yes", IF(COUNTIF($I$2:$I$11,B11524)&gt;0,0,WEEKDAY(B11524,2)),IF(COUNTIF($I$2:$I$21,B11524)&gt;0,0,WEEKDAY(B11524,2)))</f>
        <v>6</v>
      </c>
      <c r="D11524" s="74">
        <f t="shared" si="2"/>
        <v>1</v>
      </c>
      <c r="E11524" s="12">
        <f>IFERROR(VLOOKUP(A11524,'IDAR Meter Data'!$A:$B,2,1),"")</f>
        <v>177</v>
      </c>
      <c r="F11524" s="75">
        <f>IF(CECCZ="CZ03",'Outside Temp'!B11524,IF(CECCZ="CZ04",'Outside Temp'!B11525,IF(CECCZ="CZ12",'Outside Temp'!B11526, IF(CECCZ="CZ13",'Outside Temp'!B11527))))</f>
        <v>66.56666667</v>
      </c>
      <c r="G11524" s="12">
        <f t="shared" si="3"/>
        <v>2</v>
      </c>
    </row>
    <row r="11525" ht="15.75" customHeight="1">
      <c r="A11525" s="13">
        <v>42245.072916666664</v>
      </c>
      <c r="B11525" s="73">
        <f t="shared" si="1"/>
        <v>42245</v>
      </c>
      <c r="C11525" s="74">
        <f>IF(NewCustomer="Yes", IF(COUNTIF($I$2:$I$11,B11525)&gt;0,0,WEEKDAY(B11525,2)),IF(COUNTIF($I$2:$I$21,B11525)&gt;0,0,WEEKDAY(B11525,2)))</f>
        <v>6</v>
      </c>
      <c r="D11525" s="74">
        <f t="shared" si="2"/>
        <v>1</v>
      </c>
      <c r="E11525" s="12">
        <f>IFERROR(VLOOKUP(A11525,'IDAR Meter Data'!$A:$B,2,1),"")</f>
        <v>188</v>
      </c>
      <c r="F11525" s="75">
        <f>IF(CECCZ="CZ03",'Outside Temp'!B11525,IF(CECCZ="CZ04",'Outside Temp'!B11526,IF(CECCZ="CZ12",'Outside Temp'!B11527, IF(CECCZ="CZ13",'Outside Temp'!B11528))))</f>
        <v>66.81666667</v>
      </c>
      <c r="G11525" s="12">
        <f t="shared" si="3"/>
        <v>2</v>
      </c>
    </row>
    <row r="11526" ht="15.75" customHeight="1">
      <c r="A11526" s="13">
        <v>42245.083333333336</v>
      </c>
      <c r="B11526" s="73">
        <f t="shared" si="1"/>
        <v>42245</v>
      </c>
      <c r="C11526" s="74">
        <f>IF(NewCustomer="Yes", IF(COUNTIF($I$2:$I$11,B11526)&gt;0,0,WEEKDAY(B11526,2)),IF(COUNTIF($I$2:$I$21,B11526)&gt;0,0,WEEKDAY(B11526,2)))</f>
        <v>6</v>
      </c>
      <c r="D11526" s="74">
        <f t="shared" si="2"/>
        <v>2</v>
      </c>
      <c r="E11526" s="12">
        <f>IFERROR(VLOOKUP(A11526,'IDAR Meter Data'!$A:$B,2,1),"")</f>
        <v>187</v>
      </c>
      <c r="F11526" s="75">
        <f>IF(CECCZ="CZ03",'Outside Temp'!B11526,IF(CECCZ="CZ04",'Outside Temp'!B11527,IF(CECCZ="CZ12",'Outside Temp'!B11528, IF(CECCZ="CZ13",'Outside Temp'!B11529))))</f>
        <v>67</v>
      </c>
      <c r="G11526" s="12">
        <f t="shared" si="3"/>
        <v>2</v>
      </c>
    </row>
    <row r="11527" ht="15.75" customHeight="1">
      <c r="A11527" s="13">
        <v>42245.09375</v>
      </c>
      <c r="B11527" s="73">
        <f t="shared" si="1"/>
        <v>42245</v>
      </c>
      <c r="C11527" s="74">
        <f>IF(NewCustomer="Yes", IF(COUNTIF($I$2:$I$11,B11527)&gt;0,0,WEEKDAY(B11527,2)),IF(COUNTIF($I$2:$I$21,B11527)&gt;0,0,WEEKDAY(B11527,2)))</f>
        <v>6</v>
      </c>
      <c r="D11527" s="74">
        <f t="shared" si="2"/>
        <v>2</v>
      </c>
      <c r="E11527" s="12">
        <f>IFERROR(VLOOKUP(A11527,'IDAR Meter Data'!$A:$B,2,1),"")</f>
        <v>171</v>
      </c>
      <c r="F11527" s="75">
        <f>IF(CECCZ="CZ03",'Outside Temp'!B11527,IF(CECCZ="CZ04",'Outside Temp'!B11528,IF(CECCZ="CZ12",'Outside Temp'!B11529, IF(CECCZ="CZ13",'Outside Temp'!B11530))))</f>
        <v>67</v>
      </c>
      <c r="G11527" s="12">
        <f t="shared" si="3"/>
        <v>2</v>
      </c>
    </row>
    <row r="11528" ht="15.75" customHeight="1">
      <c r="A11528" s="13">
        <v>42245.104166666664</v>
      </c>
      <c r="B11528" s="73">
        <f t="shared" si="1"/>
        <v>42245</v>
      </c>
      <c r="C11528" s="74">
        <f>IF(NewCustomer="Yes", IF(COUNTIF($I$2:$I$11,B11528)&gt;0,0,WEEKDAY(B11528,2)),IF(COUNTIF($I$2:$I$21,B11528)&gt;0,0,WEEKDAY(B11528,2)))</f>
        <v>6</v>
      </c>
      <c r="D11528" s="74">
        <f t="shared" si="2"/>
        <v>2</v>
      </c>
      <c r="E11528" s="12">
        <f>IFERROR(VLOOKUP(A11528,'IDAR Meter Data'!$A:$B,2,1),"")</f>
        <v>182</v>
      </c>
      <c r="F11528" s="75">
        <f>IF(CECCZ="CZ03",'Outside Temp'!B11528,IF(CECCZ="CZ04",'Outside Temp'!B11529,IF(CECCZ="CZ12",'Outside Temp'!B11530, IF(CECCZ="CZ13",'Outside Temp'!B11531))))</f>
        <v>67</v>
      </c>
      <c r="G11528" s="12">
        <f t="shared" si="3"/>
        <v>2</v>
      </c>
    </row>
    <row r="11529" ht="15.75" customHeight="1">
      <c r="A11529" s="13">
        <v>42245.114583333336</v>
      </c>
      <c r="B11529" s="73">
        <f t="shared" si="1"/>
        <v>42245</v>
      </c>
      <c r="C11529" s="74">
        <f>IF(NewCustomer="Yes", IF(COUNTIF($I$2:$I$11,B11529)&gt;0,0,WEEKDAY(B11529,2)),IF(COUNTIF($I$2:$I$21,B11529)&gt;0,0,WEEKDAY(B11529,2)))</f>
        <v>6</v>
      </c>
      <c r="D11529" s="74">
        <f t="shared" si="2"/>
        <v>2</v>
      </c>
      <c r="E11529" s="12">
        <f>IFERROR(VLOOKUP(A11529,'IDAR Meter Data'!$A:$B,2,1),"")</f>
        <v>175</v>
      </c>
      <c r="F11529" s="75">
        <f>IF(CECCZ="CZ03",'Outside Temp'!B11529,IF(CECCZ="CZ04",'Outside Temp'!B11530,IF(CECCZ="CZ12",'Outside Temp'!B11531, IF(CECCZ="CZ13",'Outside Temp'!B11532))))</f>
        <v>67</v>
      </c>
      <c r="G11529" s="12">
        <f t="shared" si="3"/>
        <v>2</v>
      </c>
    </row>
    <row r="11530" ht="15.75" customHeight="1">
      <c r="A11530" s="13">
        <v>42245.125</v>
      </c>
      <c r="B11530" s="73">
        <f t="shared" si="1"/>
        <v>42245</v>
      </c>
      <c r="C11530" s="74">
        <f>IF(NewCustomer="Yes", IF(COUNTIF($I$2:$I$11,B11530)&gt;0,0,WEEKDAY(B11530,2)),IF(COUNTIF($I$2:$I$21,B11530)&gt;0,0,WEEKDAY(B11530,2)))</f>
        <v>6</v>
      </c>
      <c r="D11530" s="74">
        <f t="shared" si="2"/>
        <v>3</v>
      </c>
      <c r="E11530" s="12">
        <f>IFERROR(VLOOKUP(A11530,'IDAR Meter Data'!$A:$B,2,1),"")</f>
        <v>184</v>
      </c>
      <c r="F11530" s="75">
        <f>IF(CECCZ="CZ03",'Outside Temp'!B11530,IF(CECCZ="CZ04",'Outside Temp'!B11531,IF(CECCZ="CZ12",'Outside Temp'!B11532, IF(CECCZ="CZ13",'Outside Temp'!B11533))))</f>
        <v>67</v>
      </c>
      <c r="G11530" s="12">
        <f t="shared" si="3"/>
        <v>2</v>
      </c>
    </row>
    <row r="11531" ht="15.75" customHeight="1">
      <c r="A11531" s="13">
        <v>42245.135416666664</v>
      </c>
      <c r="B11531" s="73">
        <f t="shared" si="1"/>
        <v>42245</v>
      </c>
      <c r="C11531" s="74">
        <f>IF(NewCustomer="Yes", IF(COUNTIF($I$2:$I$11,B11531)&gt;0,0,WEEKDAY(B11531,2)),IF(COUNTIF($I$2:$I$21,B11531)&gt;0,0,WEEKDAY(B11531,2)))</f>
        <v>6</v>
      </c>
      <c r="D11531" s="74">
        <f t="shared" si="2"/>
        <v>3</v>
      </c>
      <c r="E11531" s="12">
        <f>IFERROR(VLOOKUP(A11531,'IDAR Meter Data'!$A:$B,2,1),"")</f>
        <v>183</v>
      </c>
      <c r="F11531" s="75">
        <f>IF(CECCZ="CZ03",'Outside Temp'!B11531,IF(CECCZ="CZ04",'Outside Temp'!B11532,IF(CECCZ="CZ12",'Outside Temp'!B11533, IF(CECCZ="CZ13",'Outside Temp'!B11534))))</f>
        <v>67</v>
      </c>
      <c r="G11531" s="12">
        <f t="shared" si="3"/>
        <v>2</v>
      </c>
    </row>
    <row r="11532" ht="15.75" customHeight="1">
      <c r="A11532" s="13">
        <v>42245.145833333336</v>
      </c>
      <c r="B11532" s="73">
        <f t="shared" si="1"/>
        <v>42245</v>
      </c>
      <c r="C11532" s="74">
        <f>IF(NewCustomer="Yes", IF(COUNTIF($I$2:$I$11,B11532)&gt;0,0,WEEKDAY(B11532,2)),IF(COUNTIF($I$2:$I$21,B11532)&gt;0,0,WEEKDAY(B11532,2)))</f>
        <v>6</v>
      </c>
      <c r="D11532" s="74">
        <f t="shared" si="2"/>
        <v>3</v>
      </c>
      <c r="E11532" s="12">
        <f>IFERROR(VLOOKUP(A11532,'IDAR Meter Data'!$A:$B,2,1),"")</f>
        <v>177</v>
      </c>
      <c r="F11532" s="75">
        <f>IF(CECCZ="CZ03",'Outside Temp'!B11532,IF(CECCZ="CZ04",'Outside Temp'!B11533,IF(CECCZ="CZ12",'Outside Temp'!B11534, IF(CECCZ="CZ13",'Outside Temp'!B11535))))</f>
        <v>67</v>
      </c>
      <c r="G11532" s="12">
        <f t="shared" si="3"/>
        <v>2</v>
      </c>
    </row>
    <row r="11533" ht="15.75" customHeight="1">
      <c r="A11533" s="13">
        <v>42245.15625</v>
      </c>
      <c r="B11533" s="73">
        <f t="shared" si="1"/>
        <v>42245</v>
      </c>
      <c r="C11533" s="74">
        <f>IF(NewCustomer="Yes", IF(COUNTIF($I$2:$I$11,B11533)&gt;0,0,WEEKDAY(B11533,2)),IF(COUNTIF($I$2:$I$21,B11533)&gt;0,0,WEEKDAY(B11533,2)))</f>
        <v>6</v>
      </c>
      <c r="D11533" s="74">
        <f t="shared" si="2"/>
        <v>3</v>
      </c>
      <c r="E11533" s="12">
        <f>IFERROR(VLOOKUP(A11533,'IDAR Meter Data'!$A:$B,2,1),"")</f>
        <v>174</v>
      </c>
      <c r="F11533" s="75">
        <f>IF(CECCZ="CZ03",'Outside Temp'!B11533,IF(CECCZ="CZ04",'Outside Temp'!B11534,IF(CECCZ="CZ12",'Outside Temp'!B11535, IF(CECCZ="CZ13",'Outside Temp'!B11536))))</f>
        <v>67</v>
      </c>
      <c r="G11533" s="12">
        <f t="shared" si="3"/>
        <v>2</v>
      </c>
    </row>
    <row r="11534" ht="15.75" customHeight="1">
      <c r="A11534" s="13">
        <v>42245.166666666664</v>
      </c>
      <c r="B11534" s="73">
        <f t="shared" si="1"/>
        <v>42245</v>
      </c>
      <c r="C11534" s="74">
        <f>IF(NewCustomer="Yes", IF(COUNTIF($I$2:$I$11,B11534)&gt;0,0,WEEKDAY(B11534,2)),IF(COUNTIF($I$2:$I$21,B11534)&gt;0,0,WEEKDAY(B11534,2)))</f>
        <v>6</v>
      </c>
      <c r="D11534" s="74">
        <f t="shared" si="2"/>
        <v>4</v>
      </c>
      <c r="E11534" s="12">
        <f>IFERROR(VLOOKUP(A11534,'IDAR Meter Data'!$A:$B,2,1),"")</f>
        <v>171</v>
      </c>
      <c r="F11534" s="75">
        <f>IF(CECCZ="CZ03",'Outside Temp'!B11534,IF(CECCZ="CZ04",'Outside Temp'!B11535,IF(CECCZ="CZ12",'Outside Temp'!B11536, IF(CECCZ="CZ13",'Outside Temp'!B11537))))</f>
        <v>66.85185185</v>
      </c>
      <c r="G11534" s="12">
        <f t="shared" si="3"/>
        <v>2</v>
      </c>
    </row>
    <row r="11535" ht="15.75" customHeight="1">
      <c r="A11535" s="13">
        <v>42245.177083333336</v>
      </c>
      <c r="B11535" s="73">
        <f t="shared" si="1"/>
        <v>42245</v>
      </c>
      <c r="C11535" s="74">
        <f>IF(NewCustomer="Yes", IF(COUNTIF($I$2:$I$11,B11535)&gt;0,0,WEEKDAY(B11535,2)),IF(COUNTIF($I$2:$I$21,B11535)&gt;0,0,WEEKDAY(B11535,2)))</f>
        <v>6</v>
      </c>
      <c r="D11535" s="74">
        <f t="shared" si="2"/>
        <v>4</v>
      </c>
      <c r="E11535" s="12">
        <f>IFERROR(VLOOKUP(A11535,'IDAR Meter Data'!$A:$B,2,1),"")</f>
        <v>195</v>
      </c>
      <c r="F11535" s="75">
        <f>IF(CECCZ="CZ03",'Outside Temp'!B11535,IF(CECCZ="CZ04",'Outside Temp'!B11536,IF(CECCZ="CZ12",'Outside Temp'!B11537, IF(CECCZ="CZ13",'Outside Temp'!B11538))))</f>
        <v>66.2962963</v>
      </c>
      <c r="G11535" s="12">
        <f t="shared" si="3"/>
        <v>2</v>
      </c>
    </row>
    <row r="11536" ht="15.75" customHeight="1">
      <c r="A11536" s="13">
        <v>42245.1875</v>
      </c>
      <c r="B11536" s="73">
        <f t="shared" si="1"/>
        <v>42245</v>
      </c>
      <c r="C11536" s="74">
        <f>IF(NewCustomer="Yes", IF(COUNTIF($I$2:$I$11,B11536)&gt;0,0,WEEKDAY(B11536,2)),IF(COUNTIF($I$2:$I$21,B11536)&gt;0,0,WEEKDAY(B11536,2)))</f>
        <v>6</v>
      </c>
      <c r="D11536" s="74">
        <f t="shared" si="2"/>
        <v>4</v>
      </c>
      <c r="E11536" s="12">
        <f>IFERROR(VLOOKUP(A11536,'IDAR Meter Data'!$A:$B,2,1),"")</f>
        <v>174</v>
      </c>
      <c r="F11536" s="75">
        <f>IF(CECCZ="CZ03",'Outside Temp'!B11536,IF(CECCZ="CZ04",'Outside Temp'!B11537,IF(CECCZ="CZ12",'Outside Temp'!B11538, IF(CECCZ="CZ13",'Outside Temp'!B11539))))</f>
        <v>66.21212121</v>
      </c>
      <c r="G11536" s="12">
        <f t="shared" si="3"/>
        <v>2</v>
      </c>
    </row>
    <row r="11537" ht="15.75" customHeight="1">
      <c r="A11537" s="13">
        <v>42245.197916666664</v>
      </c>
      <c r="B11537" s="73">
        <f t="shared" si="1"/>
        <v>42245</v>
      </c>
      <c r="C11537" s="74">
        <f>IF(NewCustomer="Yes", IF(COUNTIF($I$2:$I$11,B11537)&gt;0,0,WEEKDAY(B11537,2)),IF(COUNTIF($I$2:$I$21,B11537)&gt;0,0,WEEKDAY(B11537,2)))</f>
        <v>6</v>
      </c>
      <c r="D11537" s="74">
        <f t="shared" si="2"/>
        <v>4</v>
      </c>
      <c r="E11537" s="12">
        <f>IFERROR(VLOOKUP(A11537,'IDAR Meter Data'!$A:$B,2,1),"")</f>
        <v>169</v>
      </c>
      <c r="F11537" s="75">
        <f>IF(CECCZ="CZ03",'Outside Temp'!B11537,IF(CECCZ="CZ04",'Outside Temp'!B11538,IF(CECCZ="CZ12",'Outside Temp'!B11539, IF(CECCZ="CZ13",'Outside Temp'!B11540))))</f>
        <v>66.66666667</v>
      </c>
      <c r="G11537" s="12">
        <f t="shared" si="3"/>
        <v>2</v>
      </c>
    </row>
    <row r="11538" ht="15.75" customHeight="1">
      <c r="A11538" s="13">
        <v>42245.208333333336</v>
      </c>
      <c r="B11538" s="73">
        <f t="shared" si="1"/>
        <v>42245</v>
      </c>
      <c r="C11538" s="74">
        <f>IF(NewCustomer="Yes", IF(COUNTIF($I$2:$I$11,B11538)&gt;0,0,WEEKDAY(B11538,2)),IF(COUNTIF($I$2:$I$21,B11538)&gt;0,0,WEEKDAY(B11538,2)))</f>
        <v>6</v>
      </c>
      <c r="D11538" s="74">
        <f t="shared" si="2"/>
        <v>5</v>
      </c>
      <c r="E11538" s="12">
        <f>IFERROR(VLOOKUP(A11538,'IDAR Meter Data'!$A:$B,2,1),"")</f>
        <v>176</v>
      </c>
      <c r="F11538" s="75">
        <f>IF(CECCZ="CZ03",'Outside Temp'!B11538,IF(CECCZ="CZ04",'Outside Temp'!B11539,IF(CECCZ="CZ12",'Outside Temp'!B11540, IF(CECCZ="CZ13",'Outside Temp'!B11541))))</f>
        <v>66.91304348</v>
      </c>
      <c r="G11538" s="12">
        <f t="shared" si="3"/>
        <v>2</v>
      </c>
    </row>
    <row r="11539" ht="15.75" customHeight="1">
      <c r="A11539" s="13">
        <v>42245.21875</v>
      </c>
      <c r="B11539" s="73">
        <f t="shared" si="1"/>
        <v>42245</v>
      </c>
      <c r="C11539" s="74">
        <f>IF(NewCustomer="Yes", IF(COUNTIF($I$2:$I$11,B11539)&gt;0,0,WEEKDAY(B11539,2)),IF(COUNTIF($I$2:$I$21,B11539)&gt;0,0,WEEKDAY(B11539,2)))</f>
        <v>6</v>
      </c>
      <c r="D11539" s="74">
        <f t="shared" si="2"/>
        <v>5</v>
      </c>
      <c r="E11539" s="12">
        <f>IFERROR(VLOOKUP(A11539,'IDAR Meter Data'!$A:$B,2,1),"")</f>
        <v>186</v>
      </c>
      <c r="F11539" s="75">
        <f>IF(CECCZ="CZ03",'Outside Temp'!B11539,IF(CECCZ="CZ04",'Outside Temp'!B11540,IF(CECCZ="CZ12",'Outside Temp'!B11541, IF(CECCZ="CZ13",'Outside Temp'!B11542))))</f>
        <v>66.58695652</v>
      </c>
      <c r="G11539" s="12">
        <f t="shared" si="3"/>
        <v>2</v>
      </c>
    </row>
    <row r="11540" ht="15.75" customHeight="1">
      <c r="A11540" s="13">
        <v>42245.229166666664</v>
      </c>
      <c r="B11540" s="73">
        <f t="shared" si="1"/>
        <v>42245</v>
      </c>
      <c r="C11540" s="74">
        <f>IF(NewCustomer="Yes", IF(COUNTIF($I$2:$I$11,B11540)&gt;0,0,WEEKDAY(B11540,2)),IF(COUNTIF($I$2:$I$21,B11540)&gt;0,0,WEEKDAY(B11540,2)))</f>
        <v>6</v>
      </c>
      <c r="D11540" s="74">
        <f t="shared" si="2"/>
        <v>5</v>
      </c>
      <c r="E11540" s="12">
        <f>IFERROR(VLOOKUP(A11540,'IDAR Meter Data'!$A:$B,2,1),"")</f>
        <v>188</v>
      </c>
      <c r="F11540" s="75">
        <f>IF(CECCZ="CZ03",'Outside Temp'!B11540,IF(CECCZ="CZ04",'Outside Temp'!B11541,IF(CECCZ="CZ12",'Outside Temp'!B11542, IF(CECCZ="CZ13",'Outside Temp'!B11543))))</f>
        <v>66.26086957</v>
      </c>
      <c r="G11540" s="12">
        <f t="shared" si="3"/>
        <v>2</v>
      </c>
    </row>
    <row r="11541" ht="15.75" customHeight="1">
      <c r="A11541" s="13">
        <v>42245.239583333336</v>
      </c>
      <c r="B11541" s="73">
        <f t="shared" si="1"/>
        <v>42245</v>
      </c>
      <c r="C11541" s="74">
        <f>IF(NewCustomer="Yes", IF(COUNTIF($I$2:$I$11,B11541)&gt;0,0,WEEKDAY(B11541,2)),IF(COUNTIF($I$2:$I$21,B11541)&gt;0,0,WEEKDAY(B11541,2)))</f>
        <v>6</v>
      </c>
      <c r="D11541" s="74">
        <f t="shared" si="2"/>
        <v>5</v>
      </c>
      <c r="E11541" s="12">
        <f>IFERROR(VLOOKUP(A11541,'IDAR Meter Data'!$A:$B,2,1),"")</f>
        <v>169</v>
      </c>
      <c r="F11541" s="75">
        <f>IF(CECCZ="CZ03",'Outside Temp'!B11541,IF(CECCZ="CZ04",'Outside Temp'!B11542,IF(CECCZ="CZ12",'Outside Temp'!B11543, IF(CECCZ="CZ13",'Outside Temp'!B11544))))</f>
        <v>66</v>
      </c>
      <c r="G11541" s="12">
        <f t="shared" si="3"/>
        <v>2</v>
      </c>
    </row>
    <row r="11542" ht="15.75" customHeight="1">
      <c r="A11542" s="13">
        <v>42245.25</v>
      </c>
      <c r="B11542" s="73">
        <f t="shared" si="1"/>
        <v>42245</v>
      </c>
      <c r="C11542" s="74">
        <f>IF(NewCustomer="Yes", IF(COUNTIF($I$2:$I$11,B11542)&gt;0,0,WEEKDAY(B11542,2)),IF(COUNTIF($I$2:$I$21,B11542)&gt;0,0,WEEKDAY(B11542,2)))</f>
        <v>6</v>
      </c>
      <c r="D11542" s="74">
        <f t="shared" si="2"/>
        <v>6</v>
      </c>
      <c r="E11542" s="12">
        <f>IFERROR(VLOOKUP(A11542,'IDAR Meter Data'!$A:$B,2,1),"")</f>
        <v>171</v>
      </c>
      <c r="F11542" s="75">
        <f>IF(CECCZ="CZ03",'Outside Temp'!B11542,IF(CECCZ="CZ04",'Outside Temp'!B11543,IF(CECCZ="CZ12",'Outside Temp'!B11544, IF(CECCZ="CZ13",'Outside Temp'!B11545))))</f>
        <v>66.06666667</v>
      </c>
      <c r="G11542" s="12">
        <f t="shared" si="3"/>
        <v>2</v>
      </c>
    </row>
    <row r="11543" ht="15.75" customHeight="1">
      <c r="A11543" s="13">
        <v>42245.260416666664</v>
      </c>
      <c r="B11543" s="73">
        <f t="shared" si="1"/>
        <v>42245</v>
      </c>
      <c r="C11543" s="74">
        <f>IF(NewCustomer="Yes", IF(COUNTIF($I$2:$I$11,B11543)&gt;0,0,WEEKDAY(B11543,2)),IF(COUNTIF($I$2:$I$21,B11543)&gt;0,0,WEEKDAY(B11543,2)))</f>
        <v>6</v>
      </c>
      <c r="D11543" s="74">
        <f t="shared" si="2"/>
        <v>6</v>
      </c>
      <c r="E11543" s="12">
        <f>IFERROR(VLOOKUP(A11543,'IDAR Meter Data'!$A:$B,2,1),"")</f>
        <v>177</v>
      </c>
      <c r="F11543" s="75">
        <f>IF(CECCZ="CZ03",'Outside Temp'!B11543,IF(CECCZ="CZ04",'Outside Temp'!B11544,IF(CECCZ="CZ12",'Outside Temp'!B11545, IF(CECCZ="CZ13",'Outside Temp'!B11546))))</f>
        <v>66.31666667</v>
      </c>
      <c r="G11543" s="12">
        <f t="shared" si="3"/>
        <v>2</v>
      </c>
    </row>
    <row r="11544" ht="15.75" customHeight="1">
      <c r="A11544" s="13">
        <v>42245.270833333336</v>
      </c>
      <c r="B11544" s="73">
        <f t="shared" si="1"/>
        <v>42245</v>
      </c>
      <c r="C11544" s="74">
        <f>IF(NewCustomer="Yes", IF(COUNTIF($I$2:$I$11,B11544)&gt;0,0,WEEKDAY(B11544,2)),IF(COUNTIF($I$2:$I$21,B11544)&gt;0,0,WEEKDAY(B11544,2)))</f>
        <v>6</v>
      </c>
      <c r="D11544" s="74">
        <f t="shared" si="2"/>
        <v>6</v>
      </c>
      <c r="E11544" s="12">
        <f>IFERROR(VLOOKUP(A11544,'IDAR Meter Data'!$A:$B,2,1),"")</f>
        <v>194</v>
      </c>
      <c r="F11544" s="75">
        <f>IF(CECCZ="CZ03",'Outside Temp'!B11544,IF(CECCZ="CZ04",'Outside Temp'!B11545,IF(CECCZ="CZ12",'Outside Temp'!B11546, IF(CECCZ="CZ13",'Outside Temp'!B11547))))</f>
        <v>66.56666667</v>
      </c>
      <c r="G11544" s="12">
        <f t="shared" si="3"/>
        <v>2</v>
      </c>
    </row>
    <row r="11545" ht="15.75" customHeight="1">
      <c r="A11545" s="13">
        <v>42245.28125</v>
      </c>
      <c r="B11545" s="73">
        <f t="shared" si="1"/>
        <v>42245</v>
      </c>
      <c r="C11545" s="74">
        <f>IF(NewCustomer="Yes", IF(COUNTIF($I$2:$I$11,B11545)&gt;0,0,WEEKDAY(B11545,2)),IF(COUNTIF($I$2:$I$21,B11545)&gt;0,0,WEEKDAY(B11545,2)))</f>
        <v>6</v>
      </c>
      <c r="D11545" s="74">
        <f t="shared" si="2"/>
        <v>6</v>
      </c>
      <c r="E11545" s="12">
        <f>IFERROR(VLOOKUP(A11545,'IDAR Meter Data'!$A:$B,2,1),"")</f>
        <v>179</v>
      </c>
      <c r="F11545" s="75">
        <f>IF(CECCZ="CZ03",'Outside Temp'!B11545,IF(CECCZ="CZ04",'Outside Temp'!B11546,IF(CECCZ="CZ12",'Outside Temp'!B11547, IF(CECCZ="CZ13",'Outside Temp'!B11548))))</f>
        <v>66.81666667</v>
      </c>
      <c r="G11545" s="12">
        <f t="shared" si="3"/>
        <v>2</v>
      </c>
    </row>
    <row r="11546" ht="15.75" customHeight="1">
      <c r="A11546" s="13">
        <v>42245.291666666664</v>
      </c>
      <c r="B11546" s="73">
        <f t="shared" si="1"/>
        <v>42245</v>
      </c>
      <c r="C11546" s="74">
        <f>IF(NewCustomer="Yes", IF(COUNTIF($I$2:$I$11,B11546)&gt;0,0,WEEKDAY(B11546,2)),IF(COUNTIF($I$2:$I$21,B11546)&gt;0,0,WEEKDAY(B11546,2)))</f>
        <v>6</v>
      </c>
      <c r="D11546" s="74">
        <f t="shared" si="2"/>
        <v>7</v>
      </c>
      <c r="E11546" s="12">
        <f>IFERROR(VLOOKUP(A11546,'IDAR Meter Data'!$A:$B,2,1),"")</f>
        <v>173</v>
      </c>
      <c r="F11546" s="75">
        <f>IF(CECCZ="CZ03",'Outside Temp'!B11546,IF(CECCZ="CZ04",'Outside Temp'!B11547,IF(CECCZ="CZ12",'Outside Temp'!B11548, IF(CECCZ="CZ13",'Outside Temp'!B11549))))</f>
        <v>67.13333333</v>
      </c>
      <c r="G11546" s="12">
        <f t="shared" si="3"/>
        <v>2</v>
      </c>
    </row>
    <row r="11547" ht="15.75" customHeight="1">
      <c r="A11547" s="13">
        <v>42245.302083333336</v>
      </c>
      <c r="B11547" s="73">
        <f t="shared" si="1"/>
        <v>42245</v>
      </c>
      <c r="C11547" s="74">
        <f>IF(NewCustomer="Yes", IF(COUNTIF($I$2:$I$11,B11547)&gt;0,0,WEEKDAY(B11547,2)),IF(COUNTIF($I$2:$I$21,B11547)&gt;0,0,WEEKDAY(B11547,2)))</f>
        <v>6</v>
      </c>
      <c r="D11547" s="74">
        <f t="shared" si="2"/>
        <v>7</v>
      </c>
      <c r="E11547" s="12">
        <f>IFERROR(VLOOKUP(A11547,'IDAR Meter Data'!$A:$B,2,1),"")</f>
        <v>168</v>
      </c>
      <c r="F11547" s="75">
        <f>IF(CECCZ="CZ03",'Outside Temp'!B11547,IF(CECCZ="CZ04",'Outside Temp'!B11548,IF(CECCZ="CZ12",'Outside Temp'!B11549, IF(CECCZ="CZ13",'Outside Temp'!B11550))))</f>
        <v>67.63333333</v>
      </c>
      <c r="G11547" s="12">
        <f t="shared" si="3"/>
        <v>2</v>
      </c>
    </row>
    <row r="11548" ht="15.75" customHeight="1">
      <c r="A11548" s="13">
        <v>42245.3125</v>
      </c>
      <c r="B11548" s="73">
        <f t="shared" si="1"/>
        <v>42245</v>
      </c>
      <c r="C11548" s="74">
        <f>IF(NewCustomer="Yes", IF(COUNTIF($I$2:$I$11,B11548)&gt;0,0,WEEKDAY(B11548,2)),IF(COUNTIF($I$2:$I$21,B11548)&gt;0,0,WEEKDAY(B11548,2)))</f>
        <v>6</v>
      </c>
      <c r="D11548" s="74">
        <f t="shared" si="2"/>
        <v>7</v>
      </c>
      <c r="E11548" s="12">
        <f>IFERROR(VLOOKUP(A11548,'IDAR Meter Data'!$A:$B,2,1),"")</f>
        <v>179</v>
      </c>
      <c r="F11548" s="75">
        <f>IF(CECCZ="CZ03",'Outside Temp'!B11548,IF(CECCZ="CZ04",'Outside Temp'!B11549,IF(CECCZ="CZ12",'Outside Temp'!B11550, IF(CECCZ="CZ13",'Outside Temp'!B11551))))</f>
        <v>68.13333333</v>
      </c>
      <c r="G11548" s="12">
        <f t="shared" si="3"/>
        <v>2</v>
      </c>
    </row>
    <row r="11549" ht="15.75" customHeight="1">
      <c r="A11549" s="13">
        <v>42245.322916666664</v>
      </c>
      <c r="B11549" s="73">
        <f t="shared" si="1"/>
        <v>42245</v>
      </c>
      <c r="C11549" s="74">
        <f>IF(NewCustomer="Yes", IF(COUNTIF($I$2:$I$11,B11549)&gt;0,0,WEEKDAY(B11549,2)),IF(COUNTIF($I$2:$I$21,B11549)&gt;0,0,WEEKDAY(B11549,2)))</f>
        <v>6</v>
      </c>
      <c r="D11549" s="74">
        <f t="shared" si="2"/>
        <v>7</v>
      </c>
      <c r="E11549" s="12">
        <f>IFERROR(VLOOKUP(A11549,'IDAR Meter Data'!$A:$B,2,1),"")</f>
        <v>161</v>
      </c>
      <c r="F11549" s="75">
        <f>IF(CECCZ="CZ03",'Outside Temp'!B11549,IF(CECCZ="CZ04",'Outside Temp'!B11550,IF(CECCZ="CZ12",'Outside Temp'!B11551, IF(CECCZ="CZ13",'Outside Temp'!B11552))))</f>
        <v>68.63333333</v>
      </c>
      <c r="G11549" s="12">
        <f t="shared" si="3"/>
        <v>2</v>
      </c>
    </row>
    <row r="11550" ht="15.75" customHeight="1">
      <c r="A11550" s="13">
        <v>42245.333333333336</v>
      </c>
      <c r="B11550" s="73">
        <f t="shared" si="1"/>
        <v>42245</v>
      </c>
      <c r="C11550" s="74">
        <f>IF(NewCustomer="Yes", IF(COUNTIF($I$2:$I$11,B11550)&gt;0,0,WEEKDAY(B11550,2)),IF(COUNTIF($I$2:$I$21,B11550)&gt;0,0,WEEKDAY(B11550,2)))</f>
        <v>6</v>
      </c>
      <c r="D11550" s="74">
        <f t="shared" si="2"/>
        <v>8</v>
      </c>
      <c r="E11550" s="12">
        <f>IFERROR(VLOOKUP(A11550,'IDAR Meter Data'!$A:$B,2,1),"")</f>
        <v>169</v>
      </c>
      <c r="F11550" s="75">
        <f>IF(CECCZ="CZ03",'Outside Temp'!B11550,IF(CECCZ="CZ04",'Outside Temp'!B11551,IF(CECCZ="CZ12",'Outside Temp'!B11552, IF(CECCZ="CZ13",'Outside Temp'!B11553))))</f>
        <v>69</v>
      </c>
      <c r="G11550" s="12">
        <f t="shared" si="3"/>
        <v>2</v>
      </c>
    </row>
    <row r="11551" ht="15.75" customHeight="1">
      <c r="A11551" s="13">
        <v>42245.34375</v>
      </c>
      <c r="B11551" s="73">
        <f t="shared" si="1"/>
        <v>42245</v>
      </c>
      <c r="C11551" s="74">
        <f>IF(NewCustomer="Yes", IF(COUNTIF($I$2:$I$11,B11551)&gt;0,0,WEEKDAY(B11551,2)),IF(COUNTIF($I$2:$I$21,B11551)&gt;0,0,WEEKDAY(B11551,2)))</f>
        <v>6</v>
      </c>
      <c r="D11551" s="74">
        <f t="shared" si="2"/>
        <v>8</v>
      </c>
      <c r="E11551" s="12">
        <f>IFERROR(VLOOKUP(A11551,'IDAR Meter Data'!$A:$B,2,1),"")</f>
        <v>154</v>
      </c>
      <c r="F11551" s="75">
        <f>IF(CECCZ="CZ03",'Outside Temp'!B11551,IF(CECCZ="CZ04",'Outside Temp'!B11552,IF(CECCZ="CZ12",'Outside Temp'!B11553, IF(CECCZ="CZ13",'Outside Temp'!B11554))))</f>
        <v>69</v>
      </c>
      <c r="G11551" s="12">
        <f t="shared" si="3"/>
        <v>2</v>
      </c>
    </row>
    <row r="11552" ht="15.75" customHeight="1">
      <c r="A11552" s="13">
        <v>42245.354166666664</v>
      </c>
      <c r="B11552" s="73">
        <f t="shared" si="1"/>
        <v>42245</v>
      </c>
      <c r="C11552" s="74">
        <f>IF(NewCustomer="Yes", IF(COUNTIF($I$2:$I$11,B11552)&gt;0,0,WEEKDAY(B11552,2)),IF(COUNTIF($I$2:$I$21,B11552)&gt;0,0,WEEKDAY(B11552,2)))</f>
        <v>6</v>
      </c>
      <c r="D11552" s="74">
        <f t="shared" si="2"/>
        <v>8</v>
      </c>
      <c r="E11552" s="12">
        <f>IFERROR(VLOOKUP(A11552,'IDAR Meter Data'!$A:$B,2,1),"")</f>
        <v>152</v>
      </c>
      <c r="F11552" s="75">
        <f>IF(CECCZ="CZ03",'Outside Temp'!B11552,IF(CECCZ="CZ04",'Outside Temp'!B11553,IF(CECCZ="CZ12",'Outside Temp'!B11554, IF(CECCZ="CZ13",'Outside Temp'!B11555))))</f>
        <v>69</v>
      </c>
      <c r="G11552" s="12">
        <f t="shared" si="3"/>
        <v>2</v>
      </c>
    </row>
    <row r="11553" ht="15.75" customHeight="1">
      <c r="A11553" s="13">
        <v>42245.364583333336</v>
      </c>
      <c r="B11553" s="73">
        <f t="shared" si="1"/>
        <v>42245</v>
      </c>
      <c r="C11553" s="74">
        <f>IF(NewCustomer="Yes", IF(COUNTIF($I$2:$I$11,B11553)&gt;0,0,WEEKDAY(B11553,2)),IF(COUNTIF($I$2:$I$21,B11553)&gt;0,0,WEEKDAY(B11553,2)))</f>
        <v>6</v>
      </c>
      <c r="D11553" s="74">
        <f t="shared" si="2"/>
        <v>8</v>
      </c>
      <c r="E11553" s="12">
        <f>IFERROR(VLOOKUP(A11553,'IDAR Meter Data'!$A:$B,2,1),"")</f>
        <v>161</v>
      </c>
      <c r="F11553" s="75">
        <f>IF(CECCZ="CZ03",'Outside Temp'!B11553,IF(CECCZ="CZ04",'Outside Temp'!B11554,IF(CECCZ="CZ12",'Outside Temp'!B11555, IF(CECCZ="CZ13",'Outside Temp'!B11556))))</f>
        <v>69</v>
      </c>
      <c r="G11553" s="12">
        <f t="shared" si="3"/>
        <v>2</v>
      </c>
    </row>
    <row r="11554" ht="15.75" customHeight="1">
      <c r="A11554" s="13">
        <v>42245.375</v>
      </c>
      <c r="B11554" s="73">
        <f t="shared" si="1"/>
        <v>42245</v>
      </c>
      <c r="C11554" s="74">
        <f>IF(NewCustomer="Yes", IF(COUNTIF($I$2:$I$11,B11554)&gt;0,0,WEEKDAY(B11554,2)),IF(COUNTIF($I$2:$I$21,B11554)&gt;0,0,WEEKDAY(B11554,2)))</f>
        <v>6</v>
      </c>
      <c r="D11554" s="74">
        <f t="shared" si="2"/>
        <v>9</v>
      </c>
      <c r="E11554" s="12">
        <f>IFERROR(VLOOKUP(A11554,'IDAR Meter Data'!$A:$B,2,1),"")</f>
        <v>169</v>
      </c>
      <c r="F11554" s="75">
        <f>IF(CECCZ="CZ03",'Outside Temp'!B11554,IF(CECCZ="CZ04",'Outside Temp'!B11555,IF(CECCZ="CZ12",'Outside Temp'!B11556, IF(CECCZ="CZ13",'Outside Temp'!B11557))))</f>
        <v>69.25</v>
      </c>
      <c r="G11554" s="12">
        <f t="shared" si="3"/>
        <v>2</v>
      </c>
    </row>
    <row r="11555" ht="15.75" customHeight="1">
      <c r="A11555" s="13">
        <v>42245.385416666664</v>
      </c>
      <c r="B11555" s="73">
        <f t="shared" si="1"/>
        <v>42245</v>
      </c>
      <c r="C11555" s="74">
        <f>IF(NewCustomer="Yes", IF(COUNTIF($I$2:$I$11,B11555)&gt;0,0,WEEKDAY(B11555,2)),IF(COUNTIF($I$2:$I$21,B11555)&gt;0,0,WEEKDAY(B11555,2)))</f>
        <v>6</v>
      </c>
      <c r="D11555" s="74">
        <f t="shared" si="2"/>
        <v>9</v>
      </c>
      <c r="E11555" s="12">
        <f>IFERROR(VLOOKUP(A11555,'IDAR Meter Data'!$A:$B,2,1),"")</f>
        <v>158</v>
      </c>
      <c r="F11555" s="75">
        <f>IF(CECCZ="CZ03",'Outside Temp'!B11555,IF(CECCZ="CZ04",'Outside Temp'!B11556,IF(CECCZ="CZ12",'Outside Temp'!B11557, IF(CECCZ="CZ13",'Outside Temp'!B11558))))</f>
        <v>70</v>
      </c>
      <c r="G11555" s="12">
        <f t="shared" si="3"/>
        <v>2</v>
      </c>
    </row>
    <row r="11556" ht="15.75" customHeight="1">
      <c r="A11556" s="13">
        <v>42245.395833333336</v>
      </c>
      <c r="B11556" s="73">
        <f t="shared" si="1"/>
        <v>42245</v>
      </c>
      <c r="C11556" s="74">
        <f>IF(NewCustomer="Yes", IF(COUNTIF($I$2:$I$11,B11556)&gt;0,0,WEEKDAY(B11556,2)),IF(COUNTIF($I$2:$I$21,B11556)&gt;0,0,WEEKDAY(B11556,2)))</f>
        <v>6</v>
      </c>
      <c r="D11556" s="74">
        <f t="shared" si="2"/>
        <v>9</v>
      </c>
      <c r="E11556" s="12">
        <f>IFERROR(VLOOKUP(A11556,'IDAR Meter Data'!$A:$B,2,1),"")</f>
        <v>162</v>
      </c>
      <c r="F11556" s="75">
        <f>IF(CECCZ="CZ03",'Outside Temp'!B11556,IF(CECCZ="CZ04",'Outside Temp'!B11557,IF(CECCZ="CZ12",'Outside Temp'!B11558, IF(CECCZ="CZ13",'Outside Temp'!B11559))))</f>
        <v>70.03703704</v>
      </c>
      <c r="G11556" s="12">
        <f t="shared" si="3"/>
        <v>3</v>
      </c>
    </row>
    <row r="11557" ht="15.75" customHeight="1">
      <c r="A11557" s="13">
        <v>42245.40625</v>
      </c>
      <c r="B11557" s="73">
        <f t="shared" si="1"/>
        <v>42245</v>
      </c>
      <c r="C11557" s="74">
        <f>IF(NewCustomer="Yes", IF(COUNTIF($I$2:$I$11,B11557)&gt;0,0,WEEKDAY(B11557,2)),IF(COUNTIF($I$2:$I$21,B11557)&gt;0,0,WEEKDAY(B11557,2)))</f>
        <v>6</v>
      </c>
      <c r="D11557" s="74">
        <f t="shared" si="2"/>
        <v>9</v>
      </c>
      <c r="E11557" s="12">
        <f>IFERROR(VLOOKUP(A11557,'IDAR Meter Data'!$A:$B,2,1),"")</f>
        <v>178</v>
      </c>
      <c r="F11557" s="75">
        <f>IF(CECCZ="CZ03",'Outside Temp'!B11557,IF(CECCZ="CZ04",'Outside Temp'!B11558,IF(CECCZ="CZ12",'Outside Temp'!B11559, IF(CECCZ="CZ13",'Outside Temp'!B11560))))</f>
        <v>70.59259259</v>
      </c>
      <c r="G11557" s="12">
        <f t="shared" si="3"/>
        <v>3</v>
      </c>
    </row>
    <row r="11558" ht="15.75" customHeight="1">
      <c r="A11558" s="13">
        <v>42245.416666666664</v>
      </c>
      <c r="B11558" s="73">
        <f t="shared" si="1"/>
        <v>42245</v>
      </c>
      <c r="C11558" s="74">
        <f>IF(NewCustomer="Yes", IF(COUNTIF($I$2:$I$11,B11558)&gt;0,0,WEEKDAY(B11558,2)),IF(COUNTIF($I$2:$I$21,B11558)&gt;0,0,WEEKDAY(B11558,2)))</f>
        <v>6</v>
      </c>
      <c r="D11558" s="74">
        <f t="shared" si="2"/>
        <v>10</v>
      </c>
      <c r="E11558" s="12">
        <f>IFERROR(VLOOKUP(A11558,'IDAR Meter Data'!$A:$B,2,1),"")</f>
        <v>170</v>
      </c>
      <c r="F11558" s="75">
        <f>IF(CECCZ="CZ03",'Outside Temp'!B11558,IF(CECCZ="CZ04",'Outside Temp'!B11559,IF(CECCZ="CZ12",'Outside Temp'!B11560, IF(CECCZ="CZ13",'Outside Temp'!B11561))))</f>
        <v>70.86666667</v>
      </c>
      <c r="G11558" s="12">
        <f t="shared" si="3"/>
        <v>3</v>
      </c>
    </row>
    <row r="11559" ht="15.75" customHeight="1">
      <c r="A11559" s="13">
        <v>42245.427083333336</v>
      </c>
      <c r="B11559" s="73">
        <f t="shared" si="1"/>
        <v>42245</v>
      </c>
      <c r="C11559" s="74">
        <f>IF(NewCustomer="Yes", IF(COUNTIF($I$2:$I$11,B11559)&gt;0,0,WEEKDAY(B11559,2)),IF(COUNTIF($I$2:$I$21,B11559)&gt;0,0,WEEKDAY(B11559,2)))</f>
        <v>6</v>
      </c>
      <c r="D11559" s="74">
        <f t="shared" si="2"/>
        <v>10</v>
      </c>
      <c r="E11559" s="12">
        <f>IFERROR(VLOOKUP(A11559,'IDAR Meter Data'!$A:$B,2,1),"")</f>
        <v>166</v>
      </c>
      <c r="F11559" s="75">
        <f>IF(CECCZ="CZ03",'Outside Temp'!B11559,IF(CECCZ="CZ04",'Outside Temp'!B11560,IF(CECCZ="CZ12",'Outside Temp'!B11561, IF(CECCZ="CZ13",'Outside Temp'!B11562))))</f>
        <v>70.36666667</v>
      </c>
      <c r="G11559" s="12">
        <f t="shared" si="3"/>
        <v>3</v>
      </c>
    </row>
    <row r="11560" ht="15.75" customHeight="1">
      <c r="A11560" s="13">
        <v>42245.4375</v>
      </c>
      <c r="B11560" s="73">
        <f t="shared" si="1"/>
        <v>42245</v>
      </c>
      <c r="C11560" s="74">
        <f>IF(NewCustomer="Yes", IF(COUNTIF($I$2:$I$11,B11560)&gt;0,0,WEEKDAY(B11560,2)),IF(COUNTIF($I$2:$I$21,B11560)&gt;0,0,WEEKDAY(B11560,2)))</f>
        <v>6</v>
      </c>
      <c r="D11560" s="74">
        <f t="shared" si="2"/>
        <v>10</v>
      </c>
      <c r="E11560" s="12">
        <f>IFERROR(VLOOKUP(A11560,'IDAR Meter Data'!$A:$B,2,1),"")</f>
        <v>169</v>
      </c>
      <c r="F11560" s="75">
        <f>IF(CECCZ="CZ03",'Outside Temp'!B11560,IF(CECCZ="CZ04",'Outside Temp'!B11561,IF(CECCZ="CZ12",'Outside Temp'!B11562, IF(CECCZ="CZ13",'Outside Temp'!B11563))))</f>
        <v>69.86666667</v>
      </c>
      <c r="G11560" s="12">
        <f t="shared" si="3"/>
        <v>2</v>
      </c>
    </row>
    <row r="11561" ht="15.75" customHeight="1">
      <c r="A11561" s="13">
        <v>42245.447916666664</v>
      </c>
      <c r="B11561" s="73">
        <f t="shared" si="1"/>
        <v>42245</v>
      </c>
      <c r="C11561" s="74">
        <f>IF(NewCustomer="Yes", IF(COUNTIF($I$2:$I$11,B11561)&gt;0,0,WEEKDAY(B11561,2)),IF(COUNTIF($I$2:$I$21,B11561)&gt;0,0,WEEKDAY(B11561,2)))</f>
        <v>6</v>
      </c>
      <c r="D11561" s="74">
        <f t="shared" si="2"/>
        <v>10</v>
      </c>
      <c r="E11561" s="12">
        <f>IFERROR(VLOOKUP(A11561,'IDAR Meter Data'!$A:$B,2,1),"")</f>
        <v>178</v>
      </c>
      <c r="F11561" s="75">
        <f>IF(CECCZ="CZ03",'Outside Temp'!B11561,IF(CECCZ="CZ04",'Outside Temp'!B11562,IF(CECCZ="CZ12",'Outside Temp'!B11563, IF(CECCZ="CZ13",'Outside Temp'!B11564))))</f>
        <v>69.36666667</v>
      </c>
      <c r="G11561" s="12">
        <f t="shared" si="3"/>
        <v>2</v>
      </c>
    </row>
    <row r="11562" ht="15.75" customHeight="1">
      <c r="A11562" s="13">
        <v>42245.458333333336</v>
      </c>
      <c r="B11562" s="73">
        <f t="shared" si="1"/>
        <v>42245</v>
      </c>
      <c r="C11562" s="74">
        <f>IF(NewCustomer="Yes", IF(COUNTIF($I$2:$I$11,B11562)&gt;0,0,WEEKDAY(B11562,2)),IF(COUNTIF($I$2:$I$21,B11562)&gt;0,0,WEEKDAY(B11562,2)))</f>
        <v>6</v>
      </c>
      <c r="D11562" s="74">
        <f t="shared" si="2"/>
        <v>11</v>
      </c>
      <c r="E11562" s="12">
        <f>IFERROR(VLOOKUP(A11562,'IDAR Meter Data'!$A:$B,2,1),"")</f>
        <v>168</v>
      </c>
      <c r="F11562" s="75">
        <f>IF(CECCZ="CZ03",'Outside Temp'!B11562,IF(CECCZ="CZ04",'Outside Temp'!B11563,IF(CECCZ="CZ12",'Outside Temp'!B11564, IF(CECCZ="CZ13",'Outside Temp'!B11565))))</f>
        <v>69.57142857</v>
      </c>
      <c r="G11562" s="12">
        <f t="shared" si="3"/>
        <v>2</v>
      </c>
    </row>
    <row r="11563" ht="15.75" customHeight="1">
      <c r="A11563" s="13">
        <v>42245.46875</v>
      </c>
      <c r="B11563" s="73">
        <f t="shared" si="1"/>
        <v>42245</v>
      </c>
      <c r="C11563" s="74">
        <f>IF(NewCustomer="Yes", IF(COUNTIF($I$2:$I$11,B11563)&gt;0,0,WEEKDAY(B11563,2)),IF(COUNTIF($I$2:$I$21,B11563)&gt;0,0,WEEKDAY(B11563,2)))</f>
        <v>6</v>
      </c>
      <c r="D11563" s="74">
        <f t="shared" si="2"/>
        <v>11</v>
      </c>
      <c r="E11563" s="12">
        <f>IFERROR(VLOOKUP(A11563,'IDAR Meter Data'!$A:$B,2,1),"")</f>
        <v>164</v>
      </c>
      <c r="F11563" s="75">
        <f>IF(CECCZ="CZ03",'Outside Temp'!B11563,IF(CECCZ="CZ04",'Outside Temp'!B11564,IF(CECCZ="CZ12",'Outside Temp'!B11565, IF(CECCZ="CZ13",'Outside Temp'!B11566))))</f>
        <v>71.71428571</v>
      </c>
      <c r="G11563" s="12">
        <f t="shared" si="3"/>
        <v>3</v>
      </c>
    </row>
    <row r="11564" ht="15.75" customHeight="1">
      <c r="A11564" s="13">
        <v>42245.479166666664</v>
      </c>
      <c r="B11564" s="73">
        <f t="shared" si="1"/>
        <v>42245</v>
      </c>
      <c r="C11564" s="74">
        <f>IF(NewCustomer="Yes", IF(COUNTIF($I$2:$I$11,B11564)&gt;0,0,WEEKDAY(B11564,2)),IF(COUNTIF($I$2:$I$21,B11564)&gt;0,0,WEEKDAY(B11564,2)))</f>
        <v>6</v>
      </c>
      <c r="D11564" s="74">
        <f t="shared" si="2"/>
        <v>11</v>
      </c>
      <c r="E11564" s="12">
        <f>IFERROR(VLOOKUP(A11564,'IDAR Meter Data'!$A:$B,2,1),"")</f>
        <v>167</v>
      </c>
      <c r="F11564" s="75">
        <f>IF(CECCZ="CZ03",'Outside Temp'!B11564,IF(CECCZ="CZ04",'Outside Temp'!B11565,IF(CECCZ="CZ12",'Outside Temp'!B11566, IF(CECCZ="CZ13",'Outside Temp'!B11567))))</f>
        <v>72.33333333</v>
      </c>
      <c r="G11564" s="12">
        <f t="shared" si="3"/>
        <v>3</v>
      </c>
    </row>
    <row r="11565" ht="15.75" customHeight="1">
      <c r="A11565" s="13">
        <v>42245.489583333336</v>
      </c>
      <c r="B11565" s="73">
        <f t="shared" si="1"/>
        <v>42245</v>
      </c>
      <c r="C11565" s="74">
        <f>IF(NewCustomer="Yes", IF(COUNTIF($I$2:$I$11,B11565)&gt;0,0,WEEKDAY(B11565,2)),IF(COUNTIF($I$2:$I$21,B11565)&gt;0,0,WEEKDAY(B11565,2)))</f>
        <v>6</v>
      </c>
      <c r="D11565" s="74">
        <f t="shared" si="2"/>
        <v>11</v>
      </c>
      <c r="E11565" s="12">
        <f>IFERROR(VLOOKUP(A11565,'IDAR Meter Data'!$A:$B,2,1),"")</f>
        <v>168</v>
      </c>
      <c r="F11565" s="75">
        <f>IF(CECCZ="CZ03",'Outside Temp'!B11565,IF(CECCZ="CZ04",'Outside Temp'!B11566,IF(CECCZ="CZ12",'Outside Temp'!B11567, IF(CECCZ="CZ13",'Outside Temp'!B11568))))</f>
        <v>72.71794872</v>
      </c>
      <c r="G11565" s="12">
        <f t="shared" si="3"/>
        <v>3</v>
      </c>
    </row>
    <row r="11566" ht="15.75" customHeight="1">
      <c r="A11566" s="13">
        <v>42245.5</v>
      </c>
      <c r="B11566" s="73">
        <f t="shared" si="1"/>
        <v>42245</v>
      </c>
      <c r="C11566" s="74">
        <f>IF(NewCustomer="Yes", IF(COUNTIF($I$2:$I$11,B11566)&gt;0,0,WEEKDAY(B11566,2)),IF(COUNTIF($I$2:$I$21,B11566)&gt;0,0,WEEKDAY(B11566,2)))</f>
        <v>6</v>
      </c>
      <c r="D11566" s="74">
        <f t="shared" si="2"/>
        <v>12</v>
      </c>
      <c r="E11566" s="12">
        <f>IFERROR(VLOOKUP(A11566,'IDAR Meter Data'!$A:$B,2,1),"")</f>
        <v>187</v>
      </c>
      <c r="F11566" s="75">
        <f>IF(CECCZ="CZ03",'Outside Temp'!B11566,IF(CECCZ="CZ04",'Outside Temp'!B11567,IF(CECCZ="CZ12",'Outside Temp'!B11568, IF(CECCZ="CZ13",'Outside Temp'!B11569))))</f>
        <v>73.06666667</v>
      </c>
      <c r="G11566" s="12">
        <f t="shared" si="3"/>
        <v>3</v>
      </c>
    </row>
    <row r="11567" ht="15.75" customHeight="1">
      <c r="A11567" s="13">
        <v>42245.510416666664</v>
      </c>
      <c r="B11567" s="73">
        <f t="shared" si="1"/>
        <v>42245</v>
      </c>
      <c r="C11567" s="74">
        <f>IF(NewCustomer="Yes", IF(COUNTIF($I$2:$I$11,B11567)&gt;0,0,WEEKDAY(B11567,2)),IF(COUNTIF($I$2:$I$21,B11567)&gt;0,0,WEEKDAY(B11567,2)))</f>
        <v>6</v>
      </c>
      <c r="D11567" s="74">
        <f t="shared" si="2"/>
        <v>12</v>
      </c>
      <c r="E11567" s="12">
        <f>IFERROR(VLOOKUP(A11567,'IDAR Meter Data'!$A:$B,2,1),"")</f>
        <v>176</v>
      </c>
      <c r="F11567" s="75">
        <f>IF(CECCZ="CZ03",'Outside Temp'!B11567,IF(CECCZ="CZ04",'Outside Temp'!B11568,IF(CECCZ="CZ12",'Outside Temp'!B11569, IF(CECCZ="CZ13",'Outside Temp'!B11570))))</f>
        <v>73.31666667</v>
      </c>
      <c r="G11567" s="12">
        <f t="shared" si="3"/>
        <v>3</v>
      </c>
    </row>
    <row r="11568" ht="15.75" customHeight="1">
      <c r="A11568" s="13">
        <v>42245.520833333336</v>
      </c>
      <c r="B11568" s="73">
        <f t="shared" si="1"/>
        <v>42245</v>
      </c>
      <c r="C11568" s="74">
        <f>IF(NewCustomer="Yes", IF(COUNTIF($I$2:$I$11,B11568)&gt;0,0,WEEKDAY(B11568,2)),IF(COUNTIF($I$2:$I$21,B11568)&gt;0,0,WEEKDAY(B11568,2)))</f>
        <v>6</v>
      </c>
      <c r="D11568" s="74">
        <f t="shared" si="2"/>
        <v>12</v>
      </c>
      <c r="E11568" s="12">
        <f>IFERROR(VLOOKUP(A11568,'IDAR Meter Data'!$A:$B,2,1),"")</f>
        <v>179</v>
      </c>
      <c r="F11568" s="75">
        <f>IF(CECCZ="CZ03",'Outside Temp'!B11568,IF(CECCZ="CZ04",'Outside Temp'!B11569,IF(CECCZ="CZ12",'Outside Temp'!B11570, IF(CECCZ="CZ13",'Outside Temp'!B11571))))</f>
        <v>73.56666667</v>
      </c>
      <c r="G11568" s="12">
        <f t="shared" si="3"/>
        <v>3</v>
      </c>
    </row>
    <row r="11569" ht="15.75" customHeight="1">
      <c r="A11569" s="13">
        <v>42245.53125</v>
      </c>
      <c r="B11569" s="73">
        <f t="shared" si="1"/>
        <v>42245</v>
      </c>
      <c r="C11569" s="74">
        <f>IF(NewCustomer="Yes", IF(COUNTIF($I$2:$I$11,B11569)&gt;0,0,WEEKDAY(B11569,2)),IF(COUNTIF($I$2:$I$21,B11569)&gt;0,0,WEEKDAY(B11569,2)))</f>
        <v>6</v>
      </c>
      <c r="D11569" s="74">
        <f t="shared" si="2"/>
        <v>12</v>
      </c>
      <c r="E11569" s="12">
        <f>IFERROR(VLOOKUP(A11569,'IDAR Meter Data'!$A:$B,2,1),"")</f>
        <v>176</v>
      </c>
      <c r="F11569" s="75">
        <f>IF(CECCZ="CZ03",'Outside Temp'!B11569,IF(CECCZ="CZ04",'Outside Temp'!B11570,IF(CECCZ="CZ12",'Outside Temp'!B11571, IF(CECCZ="CZ13",'Outside Temp'!B11572))))</f>
        <v>73.81666667</v>
      </c>
      <c r="G11569" s="12">
        <f t="shared" si="3"/>
        <v>3</v>
      </c>
    </row>
    <row r="11570" ht="15.75" customHeight="1">
      <c r="A11570" s="13">
        <v>42245.541666666664</v>
      </c>
      <c r="B11570" s="73">
        <f t="shared" si="1"/>
        <v>42245</v>
      </c>
      <c r="C11570" s="74">
        <f>IF(NewCustomer="Yes", IF(COUNTIF($I$2:$I$11,B11570)&gt;0,0,WEEKDAY(B11570,2)),IF(COUNTIF($I$2:$I$21,B11570)&gt;0,0,WEEKDAY(B11570,2)))</f>
        <v>6</v>
      </c>
      <c r="D11570" s="74">
        <f t="shared" si="2"/>
        <v>13</v>
      </c>
      <c r="E11570" s="12">
        <f>IFERROR(VLOOKUP(A11570,'IDAR Meter Data'!$A:$B,2,1),"")</f>
        <v>184</v>
      </c>
      <c r="F11570" s="75">
        <f>IF(CECCZ="CZ03",'Outside Temp'!B11570,IF(CECCZ="CZ04",'Outside Temp'!B11571,IF(CECCZ="CZ12",'Outside Temp'!B11572, IF(CECCZ="CZ13",'Outside Temp'!B11573))))</f>
        <v>73.93333333</v>
      </c>
      <c r="G11570" s="12">
        <f t="shared" si="3"/>
        <v>3</v>
      </c>
    </row>
    <row r="11571" ht="15.75" customHeight="1">
      <c r="A11571" s="13">
        <v>42245.552083333336</v>
      </c>
      <c r="B11571" s="73">
        <f t="shared" si="1"/>
        <v>42245</v>
      </c>
      <c r="C11571" s="74">
        <f>IF(NewCustomer="Yes", IF(COUNTIF($I$2:$I$11,B11571)&gt;0,0,WEEKDAY(B11571,2)),IF(COUNTIF($I$2:$I$21,B11571)&gt;0,0,WEEKDAY(B11571,2)))</f>
        <v>6</v>
      </c>
      <c r="D11571" s="74">
        <f t="shared" si="2"/>
        <v>13</v>
      </c>
      <c r="E11571" s="12">
        <f>IFERROR(VLOOKUP(A11571,'IDAR Meter Data'!$A:$B,2,1),"")</f>
        <v>188</v>
      </c>
      <c r="F11571" s="75">
        <f>IF(CECCZ="CZ03",'Outside Temp'!B11571,IF(CECCZ="CZ04",'Outside Temp'!B11572,IF(CECCZ="CZ12",'Outside Temp'!B11573, IF(CECCZ="CZ13",'Outside Temp'!B11574))))</f>
        <v>73.68333333</v>
      </c>
      <c r="G11571" s="12">
        <f t="shared" si="3"/>
        <v>3</v>
      </c>
    </row>
    <row r="11572" ht="15.75" customHeight="1">
      <c r="A11572" s="13">
        <v>42245.5625</v>
      </c>
      <c r="B11572" s="73">
        <f t="shared" si="1"/>
        <v>42245</v>
      </c>
      <c r="C11572" s="74">
        <f>IF(NewCustomer="Yes", IF(COUNTIF($I$2:$I$11,B11572)&gt;0,0,WEEKDAY(B11572,2)),IF(COUNTIF($I$2:$I$21,B11572)&gt;0,0,WEEKDAY(B11572,2)))</f>
        <v>6</v>
      </c>
      <c r="D11572" s="74">
        <f t="shared" si="2"/>
        <v>13</v>
      </c>
      <c r="E11572" s="12">
        <f>IFERROR(VLOOKUP(A11572,'IDAR Meter Data'!$A:$B,2,1),"")</f>
        <v>179</v>
      </c>
      <c r="F11572" s="75">
        <f>IF(CECCZ="CZ03",'Outside Temp'!B11572,IF(CECCZ="CZ04",'Outside Temp'!B11573,IF(CECCZ="CZ12",'Outside Temp'!B11574, IF(CECCZ="CZ13",'Outside Temp'!B11575))))</f>
        <v>73.43333333</v>
      </c>
      <c r="G11572" s="12">
        <f t="shared" si="3"/>
        <v>3</v>
      </c>
    </row>
    <row r="11573" ht="15.75" customHeight="1">
      <c r="A11573" s="13">
        <v>42245.572916666664</v>
      </c>
      <c r="B11573" s="73">
        <f t="shared" si="1"/>
        <v>42245</v>
      </c>
      <c r="C11573" s="74">
        <f>IF(NewCustomer="Yes", IF(COUNTIF($I$2:$I$11,B11573)&gt;0,0,WEEKDAY(B11573,2)),IF(COUNTIF($I$2:$I$21,B11573)&gt;0,0,WEEKDAY(B11573,2)))</f>
        <v>6</v>
      </c>
      <c r="D11573" s="74">
        <f t="shared" si="2"/>
        <v>13</v>
      </c>
      <c r="E11573" s="12">
        <f>IFERROR(VLOOKUP(A11573,'IDAR Meter Data'!$A:$B,2,1),"")</f>
        <v>176</v>
      </c>
      <c r="F11573" s="75">
        <f>IF(CECCZ="CZ03",'Outside Temp'!B11573,IF(CECCZ="CZ04",'Outside Temp'!B11574,IF(CECCZ="CZ12",'Outside Temp'!B11575, IF(CECCZ="CZ13",'Outside Temp'!B11576))))</f>
        <v>73.18333333</v>
      </c>
      <c r="G11573" s="12">
        <f t="shared" si="3"/>
        <v>3</v>
      </c>
    </row>
    <row r="11574" ht="15.75" customHeight="1">
      <c r="A11574" s="13">
        <v>42245.583333333336</v>
      </c>
      <c r="B11574" s="73">
        <f t="shared" si="1"/>
        <v>42245</v>
      </c>
      <c r="C11574" s="74">
        <f>IF(NewCustomer="Yes", IF(COUNTIF($I$2:$I$11,B11574)&gt;0,0,WEEKDAY(B11574,2)),IF(COUNTIF($I$2:$I$21,B11574)&gt;0,0,WEEKDAY(B11574,2)))</f>
        <v>6</v>
      </c>
      <c r="D11574" s="74">
        <f t="shared" si="2"/>
        <v>14</v>
      </c>
      <c r="E11574" s="12">
        <f>IFERROR(VLOOKUP(A11574,'IDAR Meter Data'!$A:$B,2,1),"")</f>
        <v>175</v>
      </c>
      <c r="F11574" s="75">
        <f>IF(CECCZ="CZ03",'Outside Temp'!B11574,IF(CECCZ="CZ04",'Outside Temp'!B11575,IF(CECCZ="CZ12",'Outside Temp'!B11576, IF(CECCZ="CZ13",'Outside Temp'!B11577))))</f>
        <v>73.06666667</v>
      </c>
      <c r="G11574" s="12">
        <f t="shared" si="3"/>
        <v>3</v>
      </c>
    </row>
    <row r="11575" ht="15.75" customHeight="1">
      <c r="A11575" s="13">
        <v>42245.59375</v>
      </c>
      <c r="B11575" s="73">
        <f t="shared" si="1"/>
        <v>42245</v>
      </c>
      <c r="C11575" s="74">
        <f>IF(NewCustomer="Yes", IF(COUNTIF($I$2:$I$11,B11575)&gt;0,0,WEEKDAY(B11575,2)),IF(COUNTIF($I$2:$I$21,B11575)&gt;0,0,WEEKDAY(B11575,2)))</f>
        <v>6</v>
      </c>
      <c r="D11575" s="74">
        <f t="shared" si="2"/>
        <v>14</v>
      </c>
      <c r="E11575" s="12">
        <f>IFERROR(VLOOKUP(A11575,'IDAR Meter Data'!$A:$B,2,1),"")</f>
        <v>200</v>
      </c>
      <c r="F11575" s="75">
        <f>IF(CECCZ="CZ03",'Outside Temp'!B11575,IF(CECCZ="CZ04",'Outside Temp'!B11576,IF(CECCZ="CZ12",'Outside Temp'!B11577, IF(CECCZ="CZ13",'Outside Temp'!B11578))))</f>
        <v>73.31666667</v>
      </c>
      <c r="G11575" s="12">
        <f t="shared" si="3"/>
        <v>3</v>
      </c>
    </row>
    <row r="11576" ht="15.75" customHeight="1">
      <c r="A11576" s="13">
        <v>42245.604166666664</v>
      </c>
      <c r="B11576" s="73">
        <f t="shared" si="1"/>
        <v>42245</v>
      </c>
      <c r="C11576" s="74">
        <f>IF(NewCustomer="Yes", IF(COUNTIF($I$2:$I$11,B11576)&gt;0,0,WEEKDAY(B11576,2)),IF(COUNTIF($I$2:$I$21,B11576)&gt;0,0,WEEKDAY(B11576,2)))</f>
        <v>6</v>
      </c>
      <c r="D11576" s="74">
        <f t="shared" si="2"/>
        <v>14</v>
      </c>
      <c r="E11576" s="12">
        <f>IFERROR(VLOOKUP(A11576,'IDAR Meter Data'!$A:$B,2,1),"")</f>
        <v>194</v>
      </c>
      <c r="F11576" s="75">
        <f>IF(CECCZ="CZ03",'Outside Temp'!B11576,IF(CECCZ="CZ04",'Outside Temp'!B11577,IF(CECCZ="CZ12",'Outside Temp'!B11578, IF(CECCZ="CZ13",'Outside Temp'!B11579))))</f>
        <v>73.56666667</v>
      </c>
      <c r="G11576" s="12">
        <f t="shared" si="3"/>
        <v>3</v>
      </c>
    </row>
    <row r="11577" ht="15.75" customHeight="1">
      <c r="A11577" s="13">
        <v>42245.614583333336</v>
      </c>
      <c r="B11577" s="73">
        <f t="shared" si="1"/>
        <v>42245</v>
      </c>
      <c r="C11577" s="74">
        <f>IF(NewCustomer="Yes", IF(COUNTIF($I$2:$I$11,B11577)&gt;0,0,WEEKDAY(B11577,2)),IF(COUNTIF($I$2:$I$21,B11577)&gt;0,0,WEEKDAY(B11577,2)))</f>
        <v>6</v>
      </c>
      <c r="D11577" s="74">
        <f t="shared" si="2"/>
        <v>14</v>
      </c>
      <c r="E11577" s="12">
        <f>IFERROR(VLOOKUP(A11577,'IDAR Meter Data'!$A:$B,2,1),"")</f>
        <v>189</v>
      </c>
      <c r="F11577" s="75">
        <f>IF(CECCZ="CZ03",'Outside Temp'!B11577,IF(CECCZ="CZ04",'Outside Temp'!B11578,IF(CECCZ="CZ12",'Outside Temp'!B11579, IF(CECCZ="CZ13",'Outside Temp'!B11580))))</f>
        <v>73.81666667</v>
      </c>
      <c r="G11577" s="12">
        <f t="shared" si="3"/>
        <v>3</v>
      </c>
    </row>
    <row r="11578" ht="15.75" customHeight="1">
      <c r="A11578" s="13">
        <v>42245.625</v>
      </c>
      <c r="B11578" s="73">
        <f t="shared" si="1"/>
        <v>42245</v>
      </c>
      <c r="C11578" s="74">
        <f>IF(NewCustomer="Yes", IF(COUNTIF($I$2:$I$11,B11578)&gt;0,0,WEEKDAY(B11578,2)),IF(COUNTIF($I$2:$I$21,B11578)&gt;0,0,WEEKDAY(B11578,2)))</f>
        <v>6</v>
      </c>
      <c r="D11578" s="74">
        <f t="shared" si="2"/>
        <v>15</v>
      </c>
      <c r="E11578" s="12">
        <f>IFERROR(VLOOKUP(A11578,'IDAR Meter Data'!$A:$B,2,1),"")</f>
        <v>190</v>
      </c>
      <c r="F11578" s="75">
        <f>IF(CECCZ="CZ03",'Outside Temp'!B11578,IF(CECCZ="CZ04",'Outside Temp'!B11579,IF(CECCZ="CZ12",'Outside Temp'!B11580, IF(CECCZ="CZ13",'Outside Temp'!B11581))))</f>
        <v>73.86666667</v>
      </c>
      <c r="G11578" s="12">
        <f t="shared" si="3"/>
        <v>3</v>
      </c>
    </row>
    <row r="11579" ht="15.75" customHeight="1">
      <c r="A11579" s="13">
        <v>42245.635416666664</v>
      </c>
      <c r="B11579" s="73">
        <f t="shared" si="1"/>
        <v>42245</v>
      </c>
      <c r="C11579" s="74">
        <f>IF(NewCustomer="Yes", IF(COUNTIF($I$2:$I$11,B11579)&gt;0,0,WEEKDAY(B11579,2)),IF(COUNTIF($I$2:$I$21,B11579)&gt;0,0,WEEKDAY(B11579,2)))</f>
        <v>6</v>
      </c>
      <c r="D11579" s="74">
        <f t="shared" si="2"/>
        <v>15</v>
      </c>
      <c r="E11579" s="12">
        <f>IFERROR(VLOOKUP(A11579,'IDAR Meter Data'!$A:$B,2,1),"")</f>
        <v>195</v>
      </c>
      <c r="F11579" s="75">
        <f>IF(CECCZ="CZ03",'Outside Temp'!B11579,IF(CECCZ="CZ04",'Outside Temp'!B11580,IF(CECCZ="CZ12",'Outside Temp'!B11581, IF(CECCZ="CZ13",'Outside Temp'!B11582))))</f>
        <v>73.36666667</v>
      </c>
      <c r="G11579" s="12">
        <f t="shared" si="3"/>
        <v>3</v>
      </c>
    </row>
    <row r="11580" ht="15.75" customHeight="1">
      <c r="A11580" s="13">
        <v>42245.645833333336</v>
      </c>
      <c r="B11580" s="73">
        <f t="shared" si="1"/>
        <v>42245</v>
      </c>
      <c r="C11580" s="74">
        <f>IF(NewCustomer="Yes", IF(COUNTIF($I$2:$I$11,B11580)&gt;0,0,WEEKDAY(B11580,2)),IF(COUNTIF($I$2:$I$21,B11580)&gt;0,0,WEEKDAY(B11580,2)))</f>
        <v>6</v>
      </c>
      <c r="D11580" s="74">
        <f t="shared" si="2"/>
        <v>15</v>
      </c>
      <c r="E11580" s="12">
        <f>IFERROR(VLOOKUP(A11580,'IDAR Meter Data'!$A:$B,2,1),"")</f>
        <v>202</v>
      </c>
      <c r="F11580" s="75">
        <f>IF(CECCZ="CZ03",'Outside Temp'!B11580,IF(CECCZ="CZ04",'Outside Temp'!B11581,IF(CECCZ="CZ12",'Outside Temp'!B11582, IF(CECCZ="CZ13",'Outside Temp'!B11583))))</f>
        <v>72.86666667</v>
      </c>
      <c r="G11580" s="12">
        <f t="shared" si="3"/>
        <v>3</v>
      </c>
    </row>
    <row r="11581" ht="15.75" customHeight="1">
      <c r="A11581" s="13">
        <v>42245.65625</v>
      </c>
      <c r="B11581" s="73">
        <f t="shared" si="1"/>
        <v>42245</v>
      </c>
      <c r="C11581" s="74">
        <f>IF(NewCustomer="Yes", IF(COUNTIF($I$2:$I$11,B11581)&gt;0,0,WEEKDAY(B11581,2)),IF(COUNTIF($I$2:$I$21,B11581)&gt;0,0,WEEKDAY(B11581,2)))</f>
        <v>6</v>
      </c>
      <c r="D11581" s="74">
        <f t="shared" si="2"/>
        <v>15</v>
      </c>
      <c r="E11581" s="12">
        <f>IFERROR(VLOOKUP(A11581,'IDAR Meter Data'!$A:$B,2,1),"")</f>
        <v>184</v>
      </c>
      <c r="F11581" s="75">
        <f>IF(CECCZ="CZ03",'Outside Temp'!B11581,IF(CECCZ="CZ04",'Outside Temp'!B11582,IF(CECCZ="CZ12",'Outside Temp'!B11583, IF(CECCZ="CZ13",'Outside Temp'!B11584))))</f>
        <v>72.36666667</v>
      </c>
      <c r="G11581" s="12">
        <f t="shared" si="3"/>
        <v>3</v>
      </c>
    </row>
    <row r="11582" ht="15.75" customHeight="1">
      <c r="A11582" s="13">
        <v>42245.666666666664</v>
      </c>
      <c r="B11582" s="73">
        <f t="shared" si="1"/>
        <v>42245</v>
      </c>
      <c r="C11582" s="74">
        <f>IF(NewCustomer="Yes", IF(COUNTIF($I$2:$I$11,B11582)&gt;0,0,WEEKDAY(B11582,2)),IF(COUNTIF($I$2:$I$21,B11582)&gt;0,0,WEEKDAY(B11582,2)))</f>
        <v>6</v>
      </c>
      <c r="D11582" s="74">
        <f t="shared" si="2"/>
        <v>16</v>
      </c>
      <c r="E11582" s="12">
        <f>IFERROR(VLOOKUP(A11582,'IDAR Meter Data'!$A:$B,2,1),"")</f>
        <v>198</v>
      </c>
      <c r="F11582" s="75">
        <f>IF(CECCZ="CZ03",'Outside Temp'!B11582,IF(CECCZ="CZ04",'Outside Temp'!B11583,IF(CECCZ="CZ12",'Outside Temp'!B11584, IF(CECCZ="CZ13",'Outside Temp'!B11585))))</f>
        <v>71.86666667</v>
      </c>
      <c r="G11582" s="12">
        <f t="shared" si="3"/>
        <v>3</v>
      </c>
    </row>
    <row r="11583" ht="15.75" customHeight="1">
      <c r="A11583" s="13">
        <v>42245.677083333336</v>
      </c>
      <c r="B11583" s="73">
        <f t="shared" si="1"/>
        <v>42245</v>
      </c>
      <c r="C11583" s="74">
        <f>IF(NewCustomer="Yes", IF(COUNTIF($I$2:$I$11,B11583)&gt;0,0,WEEKDAY(B11583,2)),IF(COUNTIF($I$2:$I$21,B11583)&gt;0,0,WEEKDAY(B11583,2)))</f>
        <v>6</v>
      </c>
      <c r="D11583" s="74">
        <f t="shared" si="2"/>
        <v>16</v>
      </c>
      <c r="E11583" s="12">
        <f>IFERROR(VLOOKUP(A11583,'IDAR Meter Data'!$A:$B,2,1),"")</f>
        <v>188</v>
      </c>
      <c r="F11583" s="75">
        <f>IF(CECCZ="CZ03",'Outside Temp'!B11583,IF(CECCZ="CZ04",'Outside Temp'!B11584,IF(CECCZ="CZ12",'Outside Temp'!B11585, IF(CECCZ="CZ13",'Outside Temp'!B11586))))</f>
        <v>71.36666667</v>
      </c>
      <c r="G11583" s="12">
        <f t="shared" si="3"/>
        <v>3</v>
      </c>
    </row>
    <row r="11584" ht="15.75" customHeight="1">
      <c r="A11584" s="13">
        <v>42245.6875</v>
      </c>
      <c r="B11584" s="73">
        <f t="shared" si="1"/>
        <v>42245</v>
      </c>
      <c r="C11584" s="74">
        <f>IF(NewCustomer="Yes", IF(COUNTIF($I$2:$I$11,B11584)&gt;0,0,WEEKDAY(B11584,2)),IF(COUNTIF($I$2:$I$21,B11584)&gt;0,0,WEEKDAY(B11584,2)))</f>
        <v>6</v>
      </c>
      <c r="D11584" s="74">
        <f t="shared" si="2"/>
        <v>16</v>
      </c>
      <c r="E11584" s="12">
        <f>IFERROR(VLOOKUP(A11584,'IDAR Meter Data'!$A:$B,2,1),"")</f>
        <v>181</v>
      </c>
      <c r="F11584" s="75">
        <f>IF(CECCZ="CZ03",'Outside Temp'!B11584,IF(CECCZ="CZ04",'Outside Temp'!B11585,IF(CECCZ="CZ12",'Outside Temp'!B11586, IF(CECCZ="CZ13",'Outside Temp'!B11587))))</f>
        <v>70.86666667</v>
      </c>
      <c r="G11584" s="12">
        <f t="shared" si="3"/>
        <v>3</v>
      </c>
    </row>
    <row r="11585" ht="15.75" customHeight="1">
      <c r="A11585" s="13">
        <v>42245.697916666664</v>
      </c>
      <c r="B11585" s="73">
        <f t="shared" si="1"/>
        <v>42245</v>
      </c>
      <c r="C11585" s="74">
        <f>IF(NewCustomer="Yes", IF(COUNTIF($I$2:$I$11,B11585)&gt;0,0,WEEKDAY(B11585,2)),IF(COUNTIF($I$2:$I$21,B11585)&gt;0,0,WEEKDAY(B11585,2)))</f>
        <v>6</v>
      </c>
      <c r="D11585" s="74">
        <f t="shared" si="2"/>
        <v>16</v>
      </c>
      <c r="E11585" s="12">
        <f>IFERROR(VLOOKUP(A11585,'IDAR Meter Data'!$A:$B,2,1),"")</f>
        <v>193</v>
      </c>
      <c r="F11585" s="75">
        <f>IF(CECCZ="CZ03",'Outside Temp'!B11585,IF(CECCZ="CZ04",'Outside Temp'!B11586,IF(CECCZ="CZ12",'Outside Temp'!B11587, IF(CECCZ="CZ13",'Outside Temp'!B11588))))</f>
        <v>70.36666667</v>
      </c>
      <c r="G11585" s="12">
        <f t="shared" si="3"/>
        <v>3</v>
      </c>
    </row>
    <row r="11586" ht="15.75" customHeight="1">
      <c r="A11586" s="13">
        <v>42245.708333333336</v>
      </c>
      <c r="B11586" s="73">
        <f t="shared" si="1"/>
        <v>42245</v>
      </c>
      <c r="C11586" s="74">
        <f>IF(NewCustomer="Yes", IF(COUNTIF($I$2:$I$11,B11586)&gt;0,0,WEEKDAY(B11586,2)),IF(COUNTIF($I$2:$I$21,B11586)&gt;0,0,WEEKDAY(B11586,2)))</f>
        <v>6</v>
      </c>
      <c r="D11586" s="74">
        <f t="shared" si="2"/>
        <v>17</v>
      </c>
      <c r="E11586" s="12">
        <f>IFERROR(VLOOKUP(A11586,'IDAR Meter Data'!$A:$B,2,1),"")</f>
        <v>202</v>
      </c>
      <c r="F11586" s="75">
        <f>IF(CECCZ="CZ03",'Outside Temp'!B11586,IF(CECCZ="CZ04",'Outside Temp'!B11587,IF(CECCZ="CZ12",'Outside Temp'!B11588, IF(CECCZ="CZ13",'Outside Temp'!B11589))))</f>
        <v>69.93333333</v>
      </c>
      <c r="G11586" s="12">
        <f t="shared" si="3"/>
        <v>2</v>
      </c>
    </row>
    <row r="11587" ht="15.75" customHeight="1">
      <c r="A11587" s="13">
        <v>42245.71875</v>
      </c>
      <c r="B11587" s="73">
        <f t="shared" si="1"/>
        <v>42245</v>
      </c>
      <c r="C11587" s="74">
        <f>IF(NewCustomer="Yes", IF(COUNTIF($I$2:$I$11,B11587)&gt;0,0,WEEKDAY(B11587,2)),IF(COUNTIF($I$2:$I$21,B11587)&gt;0,0,WEEKDAY(B11587,2)))</f>
        <v>6</v>
      </c>
      <c r="D11587" s="74">
        <f t="shared" si="2"/>
        <v>17</v>
      </c>
      <c r="E11587" s="12">
        <f>IFERROR(VLOOKUP(A11587,'IDAR Meter Data'!$A:$B,2,1),"")</f>
        <v>191</v>
      </c>
      <c r="F11587" s="75">
        <f>IF(CECCZ="CZ03",'Outside Temp'!B11587,IF(CECCZ="CZ04",'Outside Temp'!B11588,IF(CECCZ="CZ12",'Outside Temp'!B11589, IF(CECCZ="CZ13",'Outside Temp'!B11590))))</f>
        <v>69.68333333</v>
      </c>
      <c r="G11587" s="12">
        <f t="shared" si="3"/>
        <v>2</v>
      </c>
    </row>
    <row r="11588" ht="15.75" customHeight="1">
      <c r="A11588" s="13">
        <v>42245.729166666664</v>
      </c>
      <c r="B11588" s="73">
        <f t="shared" si="1"/>
        <v>42245</v>
      </c>
      <c r="C11588" s="74">
        <f>IF(NewCustomer="Yes", IF(COUNTIF($I$2:$I$11,B11588)&gt;0,0,WEEKDAY(B11588,2)),IF(COUNTIF($I$2:$I$21,B11588)&gt;0,0,WEEKDAY(B11588,2)))</f>
        <v>6</v>
      </c>
      <c r="D11588" s="74">
        <f t="shared" si="2"/>
        <v>17</v>
      </c>
      <c r="E11588" s="12">
        <f>IFERROR(VLOOKUP(A11588,'IDAR Meter Data'!$A:$B,2,1),"")</f>
        <v>188</v>
      </c>
      <c r="F11588" s="75">
        <f>IF(CECCZ="CZ03",'Outside Temp'!B11588,IF(CECCZ="CZ04",'Outside Temp'!B11589,IF(CECCZ="CZ12",'Outside Temp'!B11590, IF(CECCZ="CZ13",'Outside Temp'!B11591))))</f>
        <v>69.43333333</v>
      </c>
      <c r="G11588" s="12">
        <f t="shared" si="3"/>
        <v>2</v>
      </c>
    </row>
    <row r="11589" ht="15.75" customHeight="1">
      <c r="A11589" s="13">
        <v>42245.739583333336</v>
      </c>
      <c r="B11589" s="73">
        <f t="shared" si="1"/>
        <v>42245</v>
      </c>
      <c r="C11589" s="74">
        <f>IF(NewCustomer="Yes", IF(COUNTIF($I$2:$I$11,B11589)&gt;0,0,WEEKDAY(B11589,2)),IF(COUNTIF($I$2:$I$21,B11589)&gt;0,0,WEEKDAY(B11589,2)))</f>
        <v>6</v>
      </c>
      <c r="D11589" s="74">
        <f t="shared" si="2"/>
        <v>17</v>
      </c>
      <c r="E11589" s="12">
        <f>IFERROR(VLOOKUP(A11589,'IDAR Meter Data'!$A:$B,2,1),"")</f>
        <v>186</v>
      </c>
      <c r="F11589" s="75">
        <f>IF(CECCZ="CZ03",'Outside Temp'!B11589,IF(CECCZ="CZ04",'Outside Temp'!B11590,IF(CECCZ="CZ12",'Outside Temp'!B11591, IF(CECCZ="CZ13",'Outside Temp'!B11592))))</f>
        <v>69.18333333</v>
      </c>
      <c r="G11589" s="12">
        <f t="shared" si="3"/>
        <v>2</v>
      </c>
    </row>
    <row r="11590" ht="15.75" customHeight="1">
      <c r="A11590" s="13">
        <v>42245.75</v>
      </c>
      <c r="B11590" s="73">
        <f t="shared" si="1"/>
        <v>42245</v>
      </c>
      <c r="C11590" s="74">
        <f>IF(NewCustomer="Yes", IF(COUNTIF($I$2:$I$11,B11590)&gt;0,0,WEEKDAY(B11590,2)),IF(COUNTIF($I$2:$I$21,B11590)&gt;0,0,WEEKDAY(B11590,2)))</f>
        <v>6</v>
      </c>
      <c r="D11590" s="74">
        <f t="shared" si="2"/>
        <v>18</v>
      </c>
      <c r="E11590" s="12">
        <f>IFERROR(VLOOKUP(A11590,'IDAR Meter Data'!$A:$B,2,1),"")</f>
        <v>182</v>
      </c>
      <c r="F11590" s="75">
        <f>IF(CECCZ="CZ03",'Outside Temp'!B11590,IF(CECCZ="CZ04",'Outside Temp'!B11591,IF(CECCZ="CZ12",'Outside Temp'!B11592, IF(CECCZ="CZ13",'Outside Temp'!B11593))))</f>
        <v>68.8</v>
      </c>
      <c r="G11590" s="12">
        <f t="shared" si="3"/>
        <v>2</v>
      </c>
    </row>
    <row r="11591" ht="15.75" customHeight="1">
      <c r="A11591" s="13">
        <v>42245.760416666664</v>
      </c>
      <c r="B11591" s="73">
        <f t="shared" si="1"/>
        <v>42245</v>
      </c>
      <c r="C11591" s="74">
        <f>IF(NewCustomer="Yes", IF(COUNTIF($I$2:$I$11,B11591)&gt;0,0,WEEKDAY(B11591,2)),IF(COUNTIF($I$2:$I$21,B11591)&gt;0,0,WEEKDAY(B11591,2)))</f>
        <v>6</v>
      </c>
      <c r="D11591" s="74">
        <f t="shared" si="2"/>
        <v>18</v>
      </c>
      <c r="E11591" s="12">
        <f>IFERROR(VLOOKUP(A11591,'IDAR Meter Data'!$A:$B,2,1),"")</f>
        <v>183</v>
      </c>
      <c r="F11591" s="75">
        <f>IF(CECCZ="CZ03",'Outside Temp'!B11591,IF(CECCZ="CZ04",'Outside Temp'!B11592,IF(CECCZ="CZ12",'Outside Temp'!B11593, IF(CECCZ="CZ13",'Outside Temp'!B11594))))</f>
        <v>68.05</v>
      </c>
      <c r="G11591" s="12">
        <f t="shared" si="3"/>
        <v>2</v>
      </c>
    </row>
    <row r="11592" ht="15.75" customHeight="1">
      <c r="A11592" s="13">
        <v>42245.770833333336</v>
      </c>
      <c r="B11592" s="73">
        <f t="shared" si="1"/>
        <v>42245</v>
      </c>
      <c r="C11592" s="74">
        <f>IF(NewCustomer="Yes", IF(COUNTIF($I$2:$I$11,B11592)&gt;0,0,WEEKDAY(B11592,2)),IF(COUNTIF($I$2:$I$21,B11592)&gt;0,0,WEEKDAY(B11592,2)))</f>
        <v>6</v>
      </c>
      <c r="D11592" s="74">
        <f t="shared" si="2"/>
        <v>18</v>
      </c>
      <c r="E11592" s="12">
        <f>IFERROR(VLOOKUP(A11592,'IDAR Meter Data'!$A:$B,2,1),"")</f>
        <v>198</v>
      </c>
      <c r="F11592" s="75">
        <f>IF(CECCZ="CZ03",'Outside Temp'!B11592,IF(CECCZ="CZ04",'Outside Temp'!B11593,IF(CECCZ="CZ12",'Outside Temp'!B11594, IF(CECCZ="CZ13",'Outside Temp'!B11595))))</f>
        <v>67.3</v>
      </c>
      <c r="G11592" s="12">
        <f t="shared" si="3"/>
        <v>2</v>
      </c>
    </row>
    <row r="11593" ht="15.75" customHeight="1">
      <c r="A11593" s="13">
        <v>42245.78125</v>
      </c>
      <c r="B11593" s="73">
        <f t="shared" si="1"/>
        <v>42245</v>
      </c>
      <c r="C11593" s="74">
        <f>IF(NewCustomer="Yes", IF(COUNTIF($I$2:$I$11,B11593)&gt;0,0,WEEKDAY(B11593,2)),IF(COUNTIF($I$2:$I$21,B11593)&gt;0,0,WEEKDAY(B11593,2)))</f>
        <v>6</v>
      </c>
      <c r="D11593" s="74">
        <f t="shared" si="2"/>
        <v>18</v>
      </c>
      <c r="E11593" s="12">
        <f>IFERROR(VLOOKUP(A11593,'IDAR Meter Data'!$A:$B,2,1),"")</f>
        <v>181</v>
      </c>
      <c r="F11593" s="75">
        <f>IF(CECCZ="CZ03",'Outside Temp'!B11593,IF(CECCZ="CZ04",'Outside Temp'!B11594,IF(CECCZ="CZ12",'Outside Temp'!B11595, IF(CECCZ="CZ13",'Outside Temp'!B11596))))</f>
        <v>66.55</v>
      </c>
      <c r="G11593" s="12">
        <f t="shared" si="3"/>
        <v>2</v>
      </c>
    </row>
    <row r="11594" ht="15.75" customHeight="1">
      <c r="A11594" s="13">
        <v>42245.791666666664</v>
      </c>
      <c r="B11594" s="73">
        <f t="shared" si="1"/>
        <v>42245</v>
      </c>
      <c r="C11594" s="74">
        <f>IF(NewCustomer="Yes", IF(COUNTIF($I$2:$I$11,B11594)&gt;0,0,WEEKDAY(B11594,2)),IF(COUNTIF($I$2:$I$21,B11594)&gt;0,0,WEEKDAY(B11594,2)))</f>
        <v>6</v>
      </c>
      <c r="D11594" s="74">
        <f t="shared" si="2"/>
        <v>19</v>
      </c>
      <c r="E11594" s="12">
        <f>IFERROR(VLOOKUP(A11594,'IDAR Meter Data'!$A:$B,2,1),"")</f>
        <v>186</v>
      </c>
      <c r="F11594" s="75">
        <f>IF(CECCZ="CZ03",'Outside Temp'!B11594,IF(CECCZ="CZ04",'Outside Temp'!B11595,IF(CECCZ="CZ12",'Outside Temp'!B11596, IF(CECCZ="CZ13",'Outside Temp'!B11597))))</f>
        <v>65.93333333</v>
      </c>
      <c r="G11594" s="12">
        <f t="shared" si="3"/>
        <v>2</v>
      </c>
    </row>
    <row r="11595" ht="15.75" customHeight="1">
      <c r="A11595" s="13">
        <v>42245.802083333336</v>
      </c>
      <c r="B11595" s="73">
        <f t="shared" si="1"/>
        <v>42245</v>
      </c>
      <c r="C11595" s="74">
        <f>IF(NewCustomer="Yes", IF(COUNTIF($I$2:$I$11,B11595)&gt;0,0,WEEKDAY(B11595,2)),IF(COUNTIF($I$2:$I$21,B11595)&gt;0,0,WEEKDAY(B11595,2)))</f>
        <v>6</v>
      </c>
      <c r="D11595" s="74">
        <f t="shared" si="2"/>
        <v>19</v>
      </c>
      <c r="E11595" s="12">
        <f>IFERROR(VLOOKUP(A11595,'IDAR Meter Data'!$A:$B,2,1),"")</f>
        <v>177</v>
      </c>
      <c r="F11595" s="75">
        <f>IF(CECCZ="CZ03",'Outside Temp'!B11595,IF(CECCZ="CZ04",'Outside Temp'!B11596,IF(CECCZ="CZ12",'Outside Temp'!B11597, IF(CECCZ="CZ13",'Outside Temp'!B11598))))</f>
        <v>65.68333333</v>
      </c>
      <c r="G11595" s="12">
        <f t="shared" si="3"/>
        <v>2</v>
      </c>
    </row>
    <row r="11596" ht="15.75" customHeight="1">
      <c r="A11596" s="13">
        <v>42245.8125</v>
      </c>
      <c r="B11596" s="73">
        <f t="shared" si="1"/>
        <v>42245</v>
      </c>
      <c r="C11596" s="74">
        <f>IF(NewCustomer="Yes", IF(COUNTIF($I$2:$I$11,B11596)&gt;0,0,WEEKDAY(B11596,2)),IF(COUNTIF($I$2:$I$21,B11596)&gt;0,0,WEEKDAY(B11596,2)))</f>
        <v>6</v>
      </c>
      <c r="D11596" s="74">
        <f t="shared" si="2"/>
        <v>19</v>
      </c>
      <c r="E11596" s="12">
        <f>IFERROR(VLOOKUP(A11596,'IDAR Meter Data'!$A:$B,2,1),"")</f>
        <v>174</v>
      </c>
      <c r="F11596" s="75">
        <f>IF(CECCZ="CZ03",'Outside Temp'!B11596,IF(CECCZ="CZ04",'Outside Temp'!B11597,IF(CECCZ="CZ12",'Outside Temp'!B11598, IF(CECCZ="CZ13",'Outside Temp'!B11599))))</f>
        <v>65.43333333</v>
      </c>
      <c r="G11596" s="12">
        <f t="shared" si="3"/>
        <v>2</v>
      </c>
    </row>
    <row r="11597" ht="15.75" customHeight="1">
      <c r="A11597" s="13">
        <v>42245.822916666664</v>
      </c>
      <c r="B11597" s="73">
        <f t="shared" si="1"/>
        <v>42245</v>
      </c>
      <c r="C11597" s="74">
        <f>IF(NewCustomer="Yes", IF(COUNTIF($I$2:$I$11,B11597)&gt;0,0,WEEKDAY(B11597,2)),IF(COUNTIF($I$2:$I$21,B11597)&gt;0,0,WEEKDAY(B11597,2)))</f>
        <v>6</v>
      </c>
      <c r="D11597" s="74">
        <f t="shared" si="2"/>
        <v>19</v>
      </c>
      <c r="E11597" s="12">
        <f>IFERROR(VLOOKUP(A11597,'IDAR Meter Data'!$A:$B,2,1),"")</f>
        <v>169</v>
      </c>
      <c r="F11597" s="75">
        <f>IF(CECCZ="CZ03",'Outside Temp'!B11597,IF(CECCZ="CZ04",'Outside Temp'!B11598,IF(CECCZ="CZ12",'Outside Temp'!B11599, IF(CECCZ="CZ13",'Outside Temp'!B11600))))</f>
        <v>65.18333333</v>
      </c>
      <c r="G11597" s="12">
        <f t="shared" si="3"/>
        <v>2</v>
      </c>
    </row>
    <row r="11598" ht="15.75" customHeight="1">
      <c r="A11598" s="13">
        <v>42245.833333333336</v>
      </c>
      <c r="B11598" s="73">
        <f t="shared" si="1"/>
        <v>42245</v>
      </c>
      <c r="C11598" s="74">
        <f>IF(NewCustomer="Yes", IF(COUNTIF($I$2:$I$11,B11598)&gt;0,0,WEEKDAY(B11598,2)),IF(COUNTIF($I$2:$I$21,B11598)&gt;0,0,WEEKDAY(B11598,2)))</f>
        <v>6</v>
      </c>
      <c r="D11598" s="74">
        <f t="shared" si="2"/>
        <v>20</v>
      </c>
      <c r="E11598" s="12">
        <f>IFERROR(VLOOKUP(A11598,'IDAR Meter Data'!$A:$B,2,1),"")</f>
        <v>171</v>
      </c>
      <c r="F11598" s="75">
        <f>IF(CECCZ="CZ03",'Outside Temp'!B11598,IF(CECCZ="CZ04",'Outside Temp'!B11599,IF(CECCZ="CZ12",'Outside Temp'!B11600, IF(CECCZ="CZ13",'Outside Temp'!B11601))))</f>
        <v>65</v>
      </c>
      <c r="G11598" s="12">
        <f t="shared" si="3"/>
        <v>1</v>
      </c>
    </row>
    <row r="11599" ht="15.75" customHeight="1">
      <c r="A11599" s="13">
        <v>42245.84375</v>
      </c>
      <c r="B11599" s="73">
        <f t="shared" si="1"/>
        <v>42245</v>
      </c>
      <c r="C11599" s="74">
        <f>IF(NewCustomer="Yes", IF(COUNTIF($I$2:$I$11,B11599)&gt;0,0,WEEKDAY(B11599,2)),IF(COUNTIF($I$2:$I$21,B11599)&gt;0,0,WEEKDAY(B11599,2)))</f>
        <v>6</v>
      </c>
      <c r="D11599" s="74">
        <f t="shared" si="2"/>
        <v>20</v>
      </c>
      <c r="E11599" s="12">
        <f>IFERROR(VLOOKUP(A11599,'IDAR Meter Data'!$A:$B,2,1),"")</f>
        <v>184</v>
      </c>
      <c r="F11599" s="75">
        <f>IF(CECCZ="CZ03",'Outside Temp'!B11599,IF(CECCZ="CZ04",'Outside Temp'!B11600,IF(CECCZ="CZ12",'Outside Temp'!B11601, IF(CECCZ="CZ13",'Outside Temp'!B11602))))</f>
        <v>65</v>
      </c>
      <c r="G11599" s="12">
        <f t="shared" si="3"/>
        <v>1</v>
      </c>
    </row>
    <row r="11600" ht="15.75" customHeight="1">
      <c r="A11600" s="13">
        <v>42245.854166666664</v>
      </c>
      <c r="B11600" s="73">
        <f t="shared" si="1"/>
        <v>42245</v>
      </c>
      <c r="C11600" s="74">
        <f>IF(NewCustomer="Yes", IF(COUNTIF($I$2:$I$11,B11600)&gt;0,0,WEEKDAY(B11600,2)),IF(COUNTIF($I$2:$I$21,B11600)&gt;0,0,WEEKDAY(B11600,2)))</f>
        <v>6</v>
      </c>
      <c r="D11600" s="74">
        <f t="shared" si="2"/>
        <v>20</v>
      </c>
      <c r="E11600" s="12">
        <f>IFERROR(VLOOKUP(A11600,'IDAR Meter Data'!$A:$B,2,1),"")</f>
        <v>161</v>
      </c>
      <c r="F11600" s="75">
        <f>IF(CECCZ="CZ03",'Outside Temp'!B11600,IF(CECCZ="CZ04",'Outside Temp'!B11601,IF(CECCZ="CZ12",'Outside Temp'!B11602, IF(CECCZ="CZ13",'Outside Temp'!B11603))))</f>
        <v>65</v>
      </c>
      <c r="G11600" s="12">
        <f t="shared" si="3"/>
        <v>1</v>
      </c>
    </row>
    <row r="11601" ht="15.75" customHeight="1">
      <c r="A11601" s="13">
        <v>42245.864583333336</v>
      </c>
      <c r="B11601" s="73">
        <f t="shared" si="1"/>
        <v>42245</v>
      </c>
      <c r="C11601" s="74">
        <f>IF(NewCustomer="Yes", IF(COUNTIF($I$2:$I$11,B11601)&gt;0,0,WEEKDAY(B11601,2)),IF(COUNTIF($I$2:$I$21,B11601)&gt;0,0,WEEKDAY(B11601,2)))</f>
        <v>6</v>
      </c>
      <c r="D11601" s="74">
        <f t="shared" si="2"/>
        <v>20</v>
      </c>
      <c r="E11601" s="12">
        <f>IFERROR(VLOOKUP(A11601,'IDAR Meter Data'!$A:$B,2,1),"")</f>
        <v>165</v>
      </c>
      <c r="F11601" s="75">
        <f>IF(CECCZ="CZ03",'Outside Temp'!B11601,IF(CECCZ="CZ04",'Outside Temp'!B11602,IF(CECCZ="CZ12",'Outside Temp'!B11603, IF(CECCZ="CZ13",'Outside Temp'!B11604))))</f>
        <v>65</v>
      </c>
      <c r="G11601" s="12">
        <f t="shared" si="3"/>
        <v>1</v>
      </c>
    </row>
    <row r="11602" ht="15.75" customHeight="1">
      <c r="A11602" s="13">
        <v>42245.875</v>
      </c>
      <c r="B11602" s="73">
        <f t="shared" si="1"/>
        <v>42245</v>
      </c>
      <c r="C11602" s="74">
        <f>IF(NewCustomer="Yes", IF(COUNTIF($I$2:$I$11,B11602)&gt;0,0,WEEKDAY(B11602,2)),IF(COUNTIF($I$2:$I$21,B11602)&gt;0,0,WEEKDAY(B11602,2)))</f>
        <v>6</v>
      </c>
      <c r="D11602" s="74">
        <f t="shared" si="2"/>
        <v>21</v>
      </c>
      <c r="E11602" s="12">
        <f>IFERROR(VLOOKUP(A11602,'IDAR Meter Data'!$A:$B,2,1),"")</f>
        <v>164</v>
      </c>
      <c r="F11602" s="75">
        <f>IF(CECCZ="CZ03",'Outside Temp'!B11602,IF(CECCZ="CZ04",'Outside Temp'!B11603,IF(CECCZ="CZ12",'Outside Temp'!B11604, IF(CECCZ="CZ13",'Outside Temp'!B11605))))</f>
        <v>64.85714286</v>
      </c>
      <c r="G11602" s="12">
        <f t="shared" si="3"/>
        <v>1</v>
      </c>
    </row>
    <row r="11603" ht="15.75" customHeight="1">
      <c r="A11603" s="13">
        <v>42245.885416666664</v>
      </c>
      <c r="B11603" s="73">
        <f t="shared" si="1"/>
        <v>42245</v>
      </c>
      <c r="C11603" s="74">
        <f>IF(NewCustomer="Yes", IF(COUNTIF($I$2:$I$11,B11603)&gt;0,0,WEEKDAY(B11603,2)),IF(COUNTIF($I$2:$I$21,B11603)&gt;0,0,WEEKDAY(B11603,2)))</f>
        <v>6</v>
      </c>
      <c r="D11603" s="74">
        <f t="shared" si="2"/>
        <v>21</v>
      </c>
      <c r="E11603" s="12">
        <f>IFERROR(VLOOKUP(A11603,'IDAR Meter Data'!$A:$B,2,1),"")</f>
        <v>164</v>
      </c>
      <c r="F11603" s="75">
        <f>IF(CECCZ="CZ03",'Outside Temp'!B11603,IF(CECCZ="CZ04",'Outside Temp'!B11604,IF(CECCZ="CZ12",'Outside Temp'!B11605, IF(CECCZ="CZ13",'Outside Temp'!B11606))))</f>
        <v>64.32142857</v>
      </c>
      <c r="G11603" s="12">
        <f t="shared" si="3"/>
        <v>1</v>
      </c>
    </row>
    <row r="11604" ht="15.75" customHeight="1">
      <c r="A11604" s="13">
        <v>42245.895833333336</v>
      </c>
      <c r="B11604" s="73">
        <f t="shared" si="1"/>
        <v>42245</v>
      </c>
      <c r="C11604" s="74">
        <f>IF(NewCustomer="Yes", IF(COUNTIF($I$2:$I$11,B11604)&gt;0,0,WEEKDAY(B11604,2)),IF(COUNTIF($I$2:$I$21,B11604)&gt;0,0,WEEKDAY(B11604,2)))</f>
        <v>6</v>
      </c>
      <c r="D11604" s="74">
        <f t="shared" si="2"/>
        <v>21</v>
      </c>
      <c r="E11604" s="12">
        <f>IFERROR(VLOOKUP(A11604,'IDAR Meter Data'!$A:$B,2,1),"")</f>
        <v>176</v>
      </c>
      <c r="F11604" s="75">
        <f>IF(CECCZ="CZ03",'Outside Temp'!B11604,IF(CECCZ="CZ04",'Outside Temp'!B11605,IF(CECCZ="CZ12",'Outside Temp'!B11606, IF(CECCZ="CZ13",'Outside Temp'!B11607))))</f>
        <v>64.1875</v>
      </c>
      <c r="G11604" s="12">
        <f t="shared" si="3"/>
        <v>1</v>
      </c>
    </row>
    <row r="11605" ht="15.75" customHeight="1">
      <c r="A11605" s="13">
        <v>42245.90625</v>
      </c>
      <c r="B11605" s="73">
        <f t="shared" si="1"/>
        <v>42245</v>
      </c>
      <c r="C11605" s="74">
        <f>IF(NewCustomer="Yes", IF(COUNTIF($I$2:$I$11,B11605)&gt;0,0,WEEKDAY(B11605,2)),IF(COUNTIF($I$2:$I$21,B11605)&gt;0,0,WEEKDAY(B11605,2)))</f>
        <v>6</v>
      </c>
      <c r="D11605" s="74">
        <f t="shared" si="2"/>
        <v>21</v>
      </c>
      <c r="E11605" s="12">
        <f>IFERROR(VLOOKUP(A11605,'IDAR Meter Data'!$A:$B,2,1),"")</f>
        <v>165</v>
      </c>
      <c r="F11605" s="75">
        <f>IF(CECCZ="CZ03",'Outside Temp'!B11605,IF(CECCZ="CZ04",'Outside Temp'!B11606,IF(CECCZ="CZ12",'Outside Temp'!B11607, IF(CECCZ="CZ13",'Outside Temp'!B11608))))</f>
        <v>64.65625</v>
      </c>
      <c r="G11605" s="12">
        <f t="shared" si="3"/>
        <v>1</v>
      </c>
    </row>
    <row r="11606" ht="15.75" customHeight="1">
      <c r="A11606" s="13">
        <v>42245.916666666664</v>
      </c>
      <c r="B11606" s="73">
        <f t="shared" si="1"/>
        <v>42245</v>
      </c>
      <c r="C11606" s="74">
        <f>IF(NewCustomer="Yes", IF(COUNTIF($I$2:$I$11,B11606)&gt;0,0,WEEKDAY(B11606,2)),IF(COUNTIF($I$2:$I$21,B11606)&gt;0,0,WEEKDAY(B11606,2)))</f>
        <v>6</v>
      </c>
      <c r="D11606" s="74">
        <f t="shared" si="2"/>
        <v>22</v>
      </c>
      <c r="E11606" s="12">
        <f>IFERROR(VLOOKUP(A11606,'IDAR Meter Data'!$A:$B,2,1),"")</f>
        <v>156</v>
      </c>
      <c r="F11606" s="75">
        <f>IF(CECCZ="CZ03",'Outside Temp'!B11606,IF(CECCZ="CZ04",'Outside Temp'!B11607,IF(CECCZ="CZ12",'Outside Temp'!B11608, IF(CECCZ="CZ13",'Outside Temp'!B11609))))</f>
        <v>65.06896552</v>
      </c>
      <c r="G11606" s="12">
        <f t="shared" si="3"/>
        <v>2</v>
      </c>
    </row>
    <row r="11607" ht="15.75" customHeight="1">
      <c r="A11607" s="13">
        <v>42245.927083333336</v>
      </c>
      <c r="B11607" s="73">
        <f t="shared" si="1"/>
        <v>42245</v>
      </c>
      <c r="C11607" s="74">
        <f>IF(NewCustomer="Yes", IF(COUNTIF($I$2:$I$11,B11607)&gt;0,0,WEEKDAY(B11607,2)),IF(COUNTIF($I$2:$I$21,B11607)&gt;0,0,WEEKDAY(B11607,2)))</f>
        <v>6</v>
      </c>
      <c r="D11607" s="74">
        <f t="shared" si="2"/>
        <v>22</v>
      </c>
      <c r="E11607" s="12">
        <f>IFERROR(VLOOKUP(A11607,'IDAR Meter Data'!$A:$B,2,1),"")</f>
        <v>161</v>
      </c>
      <c r="F11607" s="75">
        <f>IF(CECCZ="CZ03",'Outside Temp'!B11607,IF(CECCZ="CZ04",'Outside Temp'!B11608,IF(CECCZ="CZ12",'Outside Temp'!B11609, IF(CECCZ="CZ13",'Outside Temp'!B11610))))</f>
        <v>65.32758621</v>
      </c>
      <c r="G11607" s="12">
        <f t="shared" si="3"/>
        <v>2</v>
      </c>
    </row>
    <row r="11608" ht="15.75" customHeight="1">
      <c r="A11608" s="13">
        <v>42245.9375</v>
      </c>
      <c r="B11608" s="73">
        <f t="shared" si="1"/>
        <v>42245</v>
      </c>
      <c r="C11608" s="74">
        <f>IF(NewCustomer="Yes", IF(COUNTIF($I$2:$I$11,B11608)&gt;0,0,WEEKDAY(B11608,2)),IF(COUNTIF($I$2:$I$21,B11608)&gt;0,0,WEEKDAY(B11608,2)))</f>
        <v>6</v>
      </c>
      <c r="D11608" s="74">
        <f t="shared" si="2"/>
        <v>22</v>
      </c>
      <c r="E11608" s="12">
        <f>IFERROR(VLOOKUP(A11608,'IDAR Meter Data'!$A:$B,2,1),"")</f>
        <v>179</v>
      </c>
      <c r="F11608" s="75">
        <f>IF(CECCZ="CZ03",'Outside Temp'!B11608,IF(CECCZ="CZ04",'Outside Temp'!B11609,IF(CECCZ="CZ12",'Outside Temp'!B11610, IF(CECCZ="CZ13",'Outside Temp'!B11611))))</f>
        <v>65.5862069</v>
      </c>
      <c r="G11608" s="12">
        <f t="shared" si="3"/>
        <v>2</v>
      </c>
    </row>
    <row r="11609" ht="15.75" customHeight="1">
      <c r="A11609" s="13">
        <v>42245.947916666664</v>
      </c>
      <c r="B11609" s="73">
        <f t="shared" si="1"/>
        <v>42245</v>
      </c>
      <c r="C11609" s="74">
        <f>IF(NewCustomer="Yes", IF(COUNTIF($I$2:$I$11,B11609)&gt;0,0,WEEKDAY(B11609,2)),IF(COUNTIF($I$2:$I$21,B11609)&gt;0,0,WEEKDAY(B11609,2)))</f>
        <v>6</v>
      </c>
      <c r="D11609" s="74">
        <f t="shared" si="2"/>
        <v>22</v>
      </c>
      <c r="E11609" s="12">
        <f>IFERROR(VLOOKUP(A11609,'IDAR Meter Data'!$A:$B,2,1),"")</f>
        <v>147</v>
      </c>
      <c r="F11609" s="75">
        <f>IF(CECCZ="CZ03",'Outside Temp'!B11609,IF(CECCZ="CZ04",'Outside Temp'!B11610,IF(CECCZ="CZ12",'Outside Temp'!B11611, IF(CECCZ="CZ13",'Outside Temp'!B11612))))</f>
        <v>65.84482759</v>
      </c>
      <c r="G11609" s="12">
        <f t="shared" si="3"/>
        <v>2</v>
      </c>
    </row>
    <row r="11610" ht="15.75" customHeight="1">
      <c r="A11610" s="13">
        <v>42245.958333333336</v>
      </c>
      <c r="B11610" s="73">
        <f t="shared" si="1"/>
        <v>42245</v>
      </c>
      <c r="C11610" s="74">
        <f>IF(NewCustomer="Yes", IF(COUNTIF($I$2:$I$11,B11610)&gt;0,0,WEEKDAY(B11610,2)),IF(COUNTIF($I$2:$I$21,B11610)&gt;0,0,WEEKDAY(B11610,2)))</f>
        <v>6</v>
      </c>
      <c r="D11610" s="74">
        <f t="shared" si="2"/>
        <v>23</v>
      </c>
      <c r="E11610" s="12">
        <f>IFERROR(VLOOKUP(A11610,'IDAR Meter Data'!$A:$B,2,1),"")</f>
        <v>157</v>
      </c>
      <c r="F11610" s="75">
        <f>IF(CECCZ="CZ03",'Outside Temp'!B11610,IF(CECCZ="CZ04",'Outside Temp'!B11611,IF(CECCZ="CZ12",'Outside Temp'!B11612, IF(CECCZ="CZ13",'Outside Temp'!B11613))))</f>
        <v>65.93333333</v>
      </c>
      <c r="G11610" s="12">
        <f t="shared" si="3"/>
        <v>2</v>
      </c>
    </row>
    <row r="11611" ht="15.75" customHeight="1">
      <c r="A11611" s="13">
        <v>42245.96875</v>
      </c>
      <c r="B11611" s="73">
        <f t="shared" si="1"/>
        <v>42245</v>
      </c>
      <c r="C11611" s="74">
        <f>IF(NewCustomer="Yes", IF(COUNTIF($I$2:$I$11,B11611)&gt;0,0,WEEKDAY(B11611,2)),IF(COUNTIF($I$2:$I$21,B11611)&gt;0,0,WEEKDAY(B11611,2)))</f>
        <v>6</v>
      </c>
      <c r="D11611" s="74">
        <f t="shared" si="2"/>
        <v>23</v>
      </c>
      <c r="E11611" s="12">
        <f>IFERROR(VLOOKUP(A11611,'IDAR Meter Data'!$A:$B,2,1),"")</f>
        <v>151</v>
      </c>
      <c r="F11611" s="75">
        <f>IF(CECCZ="CZ03",'Outside Temp'!B11611,IF(CECCZ="CZ04",'Outside Temp'!B11612,IF(CECCZ="CZ12",'Outside Temp'!B11613, IF(CECCZ="CZ13",'Outside Temp'!B11614))))</f>
        <v>65.68333333</v>
      </c>
      <c r="G11611" s="12">
        <f t="shared" si="3"/>
        <v>2</v>
      </c>
    </row>
    <row r="11612" ht="15.75" customHeight="1">
      <c r="A11612" s="13">
        <v>42245.979166666664</v>
      </c>
      <c r="B11612" s="73">
        <f t="shared" si="1"/>
        <v>42245</v>
      </c>
      <c r="C11612" s="74">
        <f>IF(NewCustomer="Yes", IF(COUNTIF($I$2:$I$11,B11612)&gt;0,0,WEEKDAY(B11612,2)),IF(COUNTIF($I$2:$I$21,B11612)&gt;0,0,WEEKDAY(B11612,2)))</f>
        <v>6</v>
      </c>
      <c r="D11612" s="74">
        <f t="shared" si="2"/>
        <v>23</v>
      </c>
      <c r="E11612" s="12">
        <f>IFERROR(VLOOKUP(A11612,'IDAR Meter Data'!$A:$B,2,1),"")</f>
        <v>159</v>
      </c>
      <c r="F11612" s="75">
        <f>IF(CECCZ="CZ03",'Outside Temp'!B11612,IF(CECCZ="CZ04",'Outside Temp'!B11613,IF(CECCZ="CZ12",'Outside Temp'!B11614, IF(CECCZ="CZ13",'Outside Temp'!B11615))))</f>
        <v>65.43333333</v>
      </c>
      <c r="G11612" s="12">
        <f t="shared" si="3"/>
        <v>2</v>
      </c>
    </row>
    <row r="11613" ht="15.75" customHeight="1">
      <c r="A11613" s="13">
        <v>42245.989583333336</v>
      </c>
      <c r="B11613" s="73">
        <f t="shared" si="1"/>
        <v>42245</v>
      </c>
      <c r="C11613" s="74">
        <f>IF(NewCustomer="Yes", IF(COUNTIF($I$2:$I$11,B11613)&gt;0,0,WEEKDAY(B11613,2)),IF(COUNTIF($I$2:$I$21,B11613)&gt;0,0,WEEKDAY(B11613,2)))</f>
        <v>6</v>
      </c>
      <c r="D11613" s="74">
        <f t="shared" si="2"/>
        <v>23</v>
      </c>
      <c r="E11613" s="12">
        <f>IFERROR(VLOOKUP(A11613,'IDAR Meter Data'!$A:$B,2,1),"")</f>
        <v>161</v>
      </c>
      <c r="F11613" s="75">
        <f>IF(CECCZ="CZ03",'Outside Temp'!B11613,IF(CECCZ="CZ04",'Outside Temp'!B11614,IF(CECCZ="CZ12",'Outside Temp'!B11615, IF(CECCZ="CZ13",'Outside Temp'!B11616))))</f>
        <v>65.18333333</v>
      </c>
      <c r="G11613" s="12">
        <f t="shared" si="3"/>
        <v>2</v>
      </c>
    </row>
    <row r="11614" ht="15.75" customHeight="1">
      <c r="A11614" s="13">
        <v>42246.0</v>
      </c>
      <c r="B11614" s="73">
        <f t="shared" si="1"/>
        <v>42246</v>
      </c>
      <c r="C11614" s="74">
        <f>IF(NewCustomer="Yes", IF(COUNTIF($I$2:$I$11,B11614)&gt;0,0,WEEKDAY(B11614,2)),IF(COUNTIF($I$2:$I$21,B11614)&gt;0,0,WEEKDAY(B11614,2)))</f>
        <v>7</v>
      </c>
      <c r="D11614" s="74">
        <f t="shared" si="2"/>
        <v>0</v>
      </c>
      <c r="E11614" s="12">
        <f>IFERROR(VLOOKUP(A11614,'IDAR Meter Data'!$A:$B,2,1),"")</f>
        <v>144</v>
      </c>
      <c r="F11614" s="75">
        <f>IF(CECCZ="CZ03",'Outside Temp'!B11614,IF(CECCZ="CZ04",'Outside Temp'!B11615,IF(CECCZ="CZ12",'Outside Temp'!B11616, IF(CECCZ="CZ13",'Outside Temp'!B11617))))</f>
        <v>65</v>
      </c>
      <c r="G11614" s="12">
        <f t="shared" si="3"/>
        <v>1</v>
      </c>
    </row>
    <row r="11615" ht="15.75" customHeight="1">
      <c r="A11615" s="13">
        <v>42246.010416666664</v>
      </c>
      <c r="B11615" s="73">
        <f t="shared" si="1"/>
        <v>42246</v>
      </c>
      <c r="C11615" s="74">
        <f>IF(NewCustomer="Yes", IF(COUNTIF($I$2:$I$11,B11615)&gt;0,0,WEEKDAY(B11615,2)),IF(COUNTIF($I$2:$I$21,B11615)&gt;0,0,WEEKDAY(B11615,2)))</f>
        <v>7</v>
      </c>
      <c r="D11615" s="74">
        <f t="shared" si="2"/>
        <v>0</v>
      </c>
      <c r="E11615" s="12">
        <f>IFERROR(VLOOKUP(A11615,'IDAR Meter Data'!$A:$B,2,1),"")</f>
        <v>145</v>
      </c>
      <c r="F11615" s="75">
        <f>IF(CECCZ="CZ03",'Outside Temp'!B11615,IF(CECCZ="CZ04",'Outside Temp'!B11616,IF(CECCZ="CZ12",'Outside Temp'!B11617, IF(CECCZ="CZ13",'Outside Temp'!B11618))))</f>
        <v>65</v>
      </c>
      <c r="G11615" s="12">
        <f t="shared" si="3"/>
        <v>1</v>
      </c>
    </row>
    <row r="11616" ht="15.75" customHeight="1">
      <c r="A11616" s="13">
        <v>42246.020833333336</v>
      </c>
      <c r="B11616" s="73">
        <f t="shared" si="1"/>
        <v>42246</v>
      </c>
      <c r="C11616" s="74">
        <f>IF(NewCustomer="Yes", IF(COUNTIF($I$2:$I$11,B11616)&gt;0,0,WEEKDAY(B11616,2)),IF(COUNTIF($I$2:$I$21,B11616)&gt;0,0,WEEKDAY(B11616,2)))</f>
        <v>7</v>
      </c>
      <c r="D11616" s="74">
        <f t="shared" si="2"/>
        <v>0</v>
      </c>
      <c r="E11616" s="12">
        <f>IFERROR(VLOOKUP(A11616,'IDAR Meter Data'!$A:$B,2,1),"")</f>
        <v>159</v>
      </c>
      <c r="F11616" s="75">
        <f>IF(CECCZ="CZ03",'Outside Temp'!B11616,IF(CECCZ="CZ04",'Outside Temp'!B11617,IF(CECCZ="CZ12",'Outside Temp'!B11618, IF(CECCZ="CZ13",'Outside Temp'!B11619))))</f>
        <v>65</v>
      </c>
      <c r="G11616" s="12">
        <f t="shared" si="3"/>
        <v>1</v>
      </c>
    </row>
    <row r="11617" ht="15.75" customHeight="1">
      <c r="A11617" s="13">
        <v>42246.03125</v>
      </c>
      <c r="B11617" s="73">
        <f t="shared" si="1"/>
        <v>42246</v>
      </c>
      <c r="C11617" s="74">
        <f>IF(NewCustomer="Yes", IF(COUNTIF($I$2:$I$11,B11617)&gt;0,0,WEEKDAY(B11617,2)),IF(COUNTIF($I$2:$I$21,B11617)&gt;0,0,WEEKDAY(B11617,2)))</f>
        <v>7</v>
      </c>
      <c r="D11617" s="74">
        <f t="shared" si="2"/>
        <v>0</v>
      </c>
      <c r="E11617" s="12">
        <f>IFERROR(VLOOKUP(A11617,'IDAR Meter Data'!$A:$B,2,1),"")</f>
        <v>153</v>
      </c>
      <c r="F11617" s="75">
        <f>IF(CECCZ="CZ03",'Outside Temp'!B11617,IF(CECCZ="CZ04",'Outside Temp'!B11618,IF(CECCZ="CZ12",'Outside Temp'!B11619, IF(CECCZ="CZ13",'Outside Temp'!B11620))))</f>
        <v>65</v>
      </c>
      <c r="G11617" s="12">
        <f t="shared" si="3"/>
        <v>1</v>
      </c>
    </row>
    <row r="11618" ht="15.75" customHeight="1">
      <c r="A11618" s="13">
        <v>42246.041666666664</v>
      </c>
      <c r="B11618" s="73">
        <f t="shared" si="1"/>
        <v>42246</v>
      </c>
      <c r="C11618" s="74">
        <f>IF(NewCustomer="Yes", IF(COUNTIF($I$2:$I$11,B11618)&gt;0,0,WEEKDAY(B11618,2)),IF(COUNTIF($I$2:$I$21,B11618)&gt;0,0,WEEKDAY(B11618,2)))</f>
        <v>7</v>
      </c>
      <c r="D11618" s="74">
        <f t="shared" si="2"/>
        <v>1</v>
      </c>
      <c r="E11618" s="12">
        <f>IFERROR(VLOOKUP(A11618,'IDAR Meter Data'!$A:$B,2,1),"")</f>
        <v>140</v>
      </c>
      <c r="F11618" s="75">
        <f>IF(CECCZ="CZ03",'Outside Temp'!B11618,IF(CECCZ="CZ04",'Outside Temp'!B11619,IF(CECCZ="CZ12",'Outside Temp'!B11620, IF(CECCZ="CZ13",'Outside Temp'!B11621))))</f>
        <v>64.86206897</v>
      </c>
      <c r="G11618" s="12">
        <f t="shared" si="3"/>
        <v>1</v>
      </c>
    </row>
    <row r="11619" ht="15.75" customHeight="1">
      <c r="A11619" s="13">
        <v>42246.052083333336</v>
      </c>
      <c r="B11619" s="73">
        <f t="shared" si="1"/>
        <v>42246</v>
      </c>
      <c r="C11619" s="74">
        <f>IF(NewCustomer="Yes", IF(COUNTIF($I$2:$I$11,B11619)&gt;0,0,WEEKDAY(B11619,2)),IF(COUNTIF($I$2:$I$21,B11619)&gt;0,0,WEEKDAY(B11619,2)))</f>
        <v>7</v>
      </c>
      <c r="D11619" s="74">
        <f t="shared" si="2"/>
        <v>1</v>
      </c>
      <c r="E11619" s="12">
        <f>IFERROR(VLOOKUP(A11619,'IDAR Meter Data'!$A:$B,2,1),"")</f>
        <v>146</v>
      </c>
      <c r="F11619" s="75">
        <f>IF(CECCZ="CZ03",'Outside Temp'!B11619,IF(CECCZ="CZ04",'Outside Temp'!B11620,IF(CECCZ="CZ12",'Outside Temp'!B11621, IF(CECCZ="CZ13",'Outside Temp'!B11622))))</f>
        <v>64.34482759</v>
      </c>
      <c r="G11619" s="12">
        <f t="shared" si="3"/>
        <v>1</v>
      </c>
    </row>
    <row r="11620" ht="15.75" customHeight="1">
      <c r="A11620" s="13">
        <v>42246.0625</v>
      </c>
      <c r="B11620" s="73">
        <f t="shared" si="1"/>
        <v>42246</v>
      </c>
      <c r="C11620" s="74">
        <f>IF(NewCustomer="Yes", IF(COUNTIF($I$2:$I$11,B11620)&gt;0,0,WEEKDAY(B11620,2)),IF(COUNTIF($I$2:$I$21,B11620)&gt;0,0,WEEKDAY(B11620,2)))</f>
        <v>7</v>
      </c>
      <c r="D11620" s="74">
        <f t="shared" si="2"/>
        <v>1</v>
      </c>
      <c r="E11620" s="12">
        <f>IFERROR(VLOOKUP(A11620,'IDAR Meter Data'!$A:$B,2,1),"")</f>
        <v>144</v>
      </c>
      <c r="F11620" s="75">
        <f>IF(CECCZ="CZ03",'Outside Temp'!B11620,IF(CECCZ="CZ04",'Outside Temp'!B11621,IF(CECCZ="CZ12",'Outside Temp'!B11622, IF(CECCZ="CZ13",'Outside Temp'!B11623))))</f>
        <v>63.82758621</v>
      </c>
      <c r="G11620" s="12">
        <f t="shared" si="3"/>
        <v>1</v>
      </c>
    </row>
    <row r="11621" ht="15.75" customHeight="1">
      <c r="A11621" s="13">
        <v>42246.072916666664</v>
      </c>
      <c r="B11621" s="73">
        <f t="shared" si="1"/>
        <v>42246</v>
      </c>
      <c r="C11621" s="74">
        <f>IF(NewCustomer="Yes", IF(COUNTIF($I$2:$I$11,B11621)&gt;0,0,WEEKDAY(B11621,2)),IF(COUNTIF($I$2:$I$21,B11621)&gt;0,0,WEEKDAY(B11621,2)))</f>
        <v>7</v>
      </c>
      <c r="D11621" s="74">
        <f t="shared" si="2"/>
        <v>1</v>
      </c>
      <c r="E11621" s="12">
        <f>IFERROR(VLOOKUP(A11621,'IDAR Meter Data'!$A:$B,2,1),"")</f>
        <v>160</v>
      </c>
      <c r="F11621" s="75">
        <f>IF(CECCZ="CZ03",'Outside Temp'!B11621,IF(CECCZ="CZ04",'Outside Temp'!B11622,IF(CECCZ="CZ12",'Outside Temp'!B11623, IF(CECCZ="CZ13",'Outside Temp'!B11624))))</f>
        <v>63.31034483</v>
      </c>
      <c r="G11621" s="12">
        <f t="shared" si="3"/>
        <v>1</v>
      </c>
    </row>
    <row r="11622" ht="15.75" customHeight="1">
      <c r="A11622" s="13">
        <v>42246.083333333336</v>
      </c>
      <c r="B11622" s="73">
        <f t="shared" si="1"/>
        <v>42246</v>
      </c>
      <c r="C11622" s="74">
        <f>IF(NewCustomer="Yes", IF(COUNTIF($I$2:$I$11,B11622)&gt;0,0,WEEKDAY(B11622,2)),IF(COUNTIF($I$2:$I$21,B11622)&gt;0,0,WEEKDAY(B11622,2)))</f>
        <v>7</v>
      </c>
      <c r="D11622" s="74">
        <f t="shared" si="2"/>
        <v>2</v>
      </c>
      <c r="E11622" s="12">
        <f>IFERROR(VLOOKUP(A11622,'IDAR Meter Data'!$A:$B,2,1),"")</f>
        <v>137</v>
      </c>
      <c r="F11622" s="75">
        <f>IF(CECCZ="CZ03",'Outside Temp'!B11622,IF(CECCZ="CZ04",'Outside Temp'!B11623,IF(CECCZ="CZ12",'Outside Temp'!B11624, IF(CECCZ="CZ13",'Outside Temp'!B11625))))</f>
        <v>63.19047619</v>
      </c>
      <c r="G11622" s="12">
        <f t="shared" si="3"/>
        <v>1</v>
      </c>
    </row>
    <row r="11623" ht="15.75" customHeight="1">
      <c r="A11623" s="13">
        <v>42246.09375</v>
      </c>
      <c r="B11623" s="73">
        <f t="shared" si="1"/>
        <v>42246</v>
      </c>
      <c r="C11623" s="74">
        <f>IF(NewCustomer="Yes", IF(COUNTIF($I$2:$I$11,B11623)&gt;0,0,WEEKDAY(B11623,2)),IF(COUNTIF($I$2:$I$21,B11623)&gt;0,0,WEEKDAY(B11623,2)))</f>
        <v>7</v>
      </c>
      <c r="D11623" s="74">
        <f t="shared" si="2"/>
        <v>2</v>
      </c>
      <c r="E11623" s="12">
        <f>IFERROR(VLOOKUP(A11623,'IDAR Meter Data'!$A:$B,2,1),"")</f>
        <v>147</v>
      </c>
      <c r="F11623" s="75">
        <f>IF(CECCZ="CZ03",'Outside Temp'!B11623,IF(CECCZ="CZ04",'Outside Temp'!B11624,IF(CECCZ="CZ12",'Outside Temp'!B11625, IF(CECCZ="CZ13",'Outside Temp'!B11626))))</f>
        <v>63.9047619</v>
      </c>
      <c r="G11623" s="12">
        <f t="shared" si="3"/>
        <v>1</v>
      </c>
    </row>
    <row r="11624" ht="15.75" customHeight="1">
      <c r="A11624" s="13">
        <v>42246.104166666664</v>
      </c>
      <c r="B11624" s="73">
        <f t="shared" si="1"/>
        <v>42246</v>
      </c>
      <c r="C11624" s="74">
        <f>IF(NewCustomer="Yes", IF(COUNTIF($I$2:$I$11,B11624)&gt;0,0,WEEKDAY(B11624,2)),IF(COUNTIF($I$2:$I$21,B11624)&gt;0,0,WEEKDAY(B11624,2)))</f>
        <v>7</v>
      </c>
      <c r="D11624" s="74">
        <f t="shared" si="2"/>
        <v>2</v>
      </c>
      <c r="E11624" s="12">
        <f>IFERROR(VLOOKUP(A11624,'IDAR Meter Data'!$A:$B,2,1),"")</f>
        <v>135</v>
      </c>
      <c r="F11624" s="75">
        <f>IF(CECCZ="CZ03",'Outside Temp'!B11624,IF(CECCZ="CZ04",'Outside Temp'!B11625,IF(CECCZ="CZ12",'Outside Temp'!B11626, IF(CECCZ="CZ13",'Outside Temp'!B11627))))</f>
        <v>63.64864865</v>
      </c>
      <c r="G11624" s="12">
        <f t="shared" si="3"/>
        <v>1</v>
      </c>
    </row>
    <row r="11625" ht="15.75" customHeight="1">
      <c r="A11625" s="13">
        <v>42246.114583333336</v>
      </c>
      <c r="B11625" s="73">
        <f t="shared" si="1"/>
        <v>42246</v>
      </c>
      <c r="C11625" s="74">
        <f>IF(NewCustomer="Yes", IF(COUNTIF($I$2:$I$11,B11625)&gt;0,0,WEEKDAY(B11625,2)),IF(COUNTIF($I$2:$I$21,B11625)&gt;0,0,WEEKDAY(B11625,2)))</f>
        <v>7</v>
      </c>
      <c r="D11625" s="74">
        <f t="shared" si="2"/>
        <v>2</v>
      </c>
      <c r="E11625" s="12">
        <f>IFERROR(VLOOKUP(A11625,'IDAR Meter Data'!$A:$B,2,1),"")</f>
        <v>157</v>
      </c>
      <c r="F11625" s="75">
        <f>IF(CECCZ="CZ03",'Outside Temp'!B11625,IF(CECCZ="CZ04",'Outside Temp'!B11626,IF(CECCZ="CZ12",'Outside Temp'!B11627, IF(CECCZ="CZ13",'Outside Temp'!B11628))))</f>
        <v>63.24324324</v>
      </c>
      <c r="G11625" s="12">
        <f t="shared" si="3"/>
        <v>1</v>
      </c>
    </row>
    <row r="11626" ht="15.75" customHeight="1">
      <c r="A11626" s="13">
        <v>42246.125</v>
      </c>
      <c r="B11626" s="73">
        <f t="shared" si="1"/>
        <v>42246</v>
      </c>
      <c r="C11626" s="74">
        <f>IF(NewCustomer="Yes", IF(COUNTIF($I$2:$I$11,B11626)&gt;0,0,WEEKDAY(B11626,2)),IF(COUNTIF($I$2:$I$21,B11626)&gt;0,0,WEEKDAY(B11626,2)))</f>
        <v>7</v>
      </c>
      <c r="D11626" s="74">
        <f t="shared" si="2"/>
        <v>3</v>
      </c>
      <c r="E11626" s="12">
        <f>IFERROR(VLOOKUP(A11626,'IDAR Meter Data'!$A:$B,2,1),"")</f>
        <v>146</v>
      </c>
      <c r="F11626" s="75">
        <f>IF(CECCZ="CZ03",'Outside Temp'!B11626,IF(CECCZ="CZ04",'Outside Temp'!B11627,IF(CECCZ="CZ12",'Outside Temp'!B11628, IF(CECCZ="CZ13",'Outside Temp'!B11629))))</f>
        <v>63</v>
      </c>
      <c r="G11626" s="12">
        <f t="shared" si="3"/>
        <v>1</v>
      </c>
    </row>
    <row r="11627" ht="15.75" customHeight="1">
      <c r="A11627" s="13">
        <v>42246.135416666664</v>
      </c>
      <c r="B11627" s="73">
        <f t="shared" si="1"/>
        <v>42246</v>
      </c>
      <c r="C11627" s="74">
        <f>IF(NewCustomer="Yes", IF(COUNTIF($I$2:$I$11,B11627)&gt;0,0,WEEKDAY(B11627,2)),IF(COUNTIF($I$2:$I$21,B11627)&gt;0,0,WEEKDAY(B11627,2)))</f>
        <v>7</v>
      </c>
      <c r="D11627" s="74">
        <f t="shared" si="2"/>
        <v>3</v>
      </c>
      <c r="E11627" s="12">
        <f>IFERROR(VLOOKUP(A11627,'IDAR Meter Data'!$A:$B,2,1),"")</f>
        <v>146</v>
      </c>
      <c r="F11627" s="75">
        <f>IF(CECCZ="CZ03",'Outside Temp'!B11627,IF(CECCZ="CZ04",'Outside Temp'!B11628,IF(CECCZ="CZ12",'Outside Temp'!B11629, IF(CECCZ="CZ13",'Outside Temp'!B11630))))</f>
        <v>63</v>
      </c>
      <c r="G11627" s="12">
        <f t="shared" si="3"/>
        <v>1</v>
      </c>
    </row>
    <row r="11628" ht="15.75" customHeight="1">
      <c r="A11628" s="13">
        <v>42246.145833333336</v>
      </c>
      <c r="B11628" s="73">
        <f t="shared" si="1"/>
        <v>42246</v>
      </c>
      <c r="C11628" s="74">
        <f>IF(NewCustomer="Yes", IF(COUNTIF($I$2:$I$11,B11628)&gt;0,0,WEEKDAY(B11628,2)),IF(COUNTIF($I$2:$I$21,B11628)&gt;0,0,WEEKDAY(B11628,2)))</f>
        <v>7</v>
      </c>
      <c r="D11628" s="74">
        <f t="shared" si="2"/>
        <v>3</v>
      </c>
      <c r="E11628" s="12">
        <f>IFERROR(VLOOKUP(A11628,'IDAR Meter Data'!$A:$B,2,1),"")</f>
        <v>136</v>
      </c>
      <c r="F11628" s="75">
        <f>IF(CECCZ="CZ03",'Outside Temp'!B11628,IF(CECCZ="CZ04",'Outside Temp'!B11629,IF(CECCZ="CZ12",'Outside Temp'!B11630, IF(CECCZ="CZ13",'Outside Temp'!B11631))))</f>
        <v>63</v>
      </c>
      <c r="G11628" s="12">
        <f t="shared" si="3"/>
        <v>1</v>
      </c>
    </row>
    <row r="11629" ht="15.75" customHeight="1">
      <c r="A11629" s="13">
        <v>42246.15625</v>
      </c>
      <c r="B11629" s="73">
        <f t="shared" si="1"/>
        <v>42246</v>
      </c>
      <c r="C11629" s="74">
        <f>IF(NewCustomer="Yes", IF(COUNTIF($I$2:$I$11,B11629)&gt;0,0,WEEKDAY(B11629,2)),IF(COUNTIF($I$2:$I$21,B11629)&gt;0,0,WEEKDAY(B11629,2)))</f>
        <v>7</v>
      </c>
      <c r="D11629" s="74">
        <f t="shared" si="2"/>
        <v>3</v>
      </c>
      <c r="E11629" s="12">
        <f>IFERROR(VLOOKUP(A11629,'IDAR Meter Data'!$A:$B,2,1),"")</f>
        <v>158</v>
      </c>
      <c r="F11629" s="75">
        <f>IF(CECCZ="CZ03",'Outside Temp'!B11629,IF(CECCZ="CZ04",'Outside Temp'!B11630,IF(CECCZ="CZ12",'Outside Temp'!B11631, IF(CECCZ="CZ13",'Outside Temp'!B11632))))</f>
        <v>63</v>
      </c>
      <c r="G11629" s="12">
        <f t="shared" si="3"/>
        <v>1</v>
      </c>
    </row>
    <row r="11630" ht="15.75" customHeight="1">
      <c r="A11630" s="13">
        <v>42246.166666666664</v>
      </c>
      <c r="B11630" s="73">
        <f t="shared" si="1"/>
        <v>42246</v>
      </c>
      <c r="C11630" s="74">
        <f>IF(NewCustomer="Yes", IF(COUNTIF($I$2:$I$11,B11630)&gt;0,0,WEEKDAY(B11630,2)),IF(COUNTIF($I$2:$I$21,B11630)&gt;0,0,WEEKDAY(B11630,2)))</f>
        <v>7</v>
      </c>
      <c r="D11630" s="74">
        <f t="shared" si="2"/>
        <v>4</v>
      </c>
      <c r="E11630" s="12">
        <f>IFERROR(VLOOKUP(A11630,'IDAR Meter Data'!$A:$B,2,1),"")</f>
        <v>147</v>
      </c>
      <c r="F11630" s="75">
        <f>IF(CECCZ="CZ03",'Outside Temp'!B11630,IF(CECCZ="CZ04",'Outside Temp'!B11631,IF(CECCZ="CZ12",'Outside Temp'!B11632, IF(CECCZ="CZ13",'Outside Temp'!B11633))))</f>
        <v>63.06666667</v>
      </c>
      <c r="G11630" s="12">
        <f t="shared" si="3"/>
        <v>1</v>
      </c>
    </row>
    <row r="11631" ht="15.75" customHeight="1">
      <c r="A11631" s="13">
        <v>42246.177083333336</v>
      </c>
      <c r="B11631" s="73">
        <f t="shared" si="1"/>
        <v>42246</v>
      </c>
      <c r="C11631" s="74">
        <f>IF(NewCustomer="Yes", IF(COUNTIF($I$2:$I$11,B11631)&gt;0,0,WEEKDAY(B11631,2)),IF(COUNTIF($I$2:$I$21,B11631)&gt;0,0,WEEKDAY(B11631,2)))</f>
        <v>7</v>
      </c>
      <c r="D11631" s="74">
        <f t="shared" si="2"/>
        <v>4</v>
      </c>
      <c r="E11631" s="12">
        <f>IFERROR(VLOOKUP(A11631,'IDAR Meter Data'!$A:$B,2,1),"")</f>
        <v>145</v>
      </c>
      <c r="F11631" s="75">
        <f>IF(CECCZ="CZ03",'Outside Temp'!B11631,IF(CECCZ="CZ04",'Outside Temp'!B11632,IF(CECCZ="CZ12",'Outside Temp'!B11633, IF(CECCZ="CZ13",'Outside Temp'!B11634))))</f>
        <v>63.31666667</v>
      </c>
      <c r="G11631" s="12">
        <f t="shared" si="3"/>
        <v>1</v>
      </c>
    </row>
    <row r="11632" ht="15.75" customHeight="1">
      <c r="A11632" s="13">
        <v>42246.1875</v>
      </c>
      <c r="B11632" s="73">
        <f t="shared" si="1"/>
        <v>42246</v>
      </c>
      <c r="C11632" s="74">
        <f>IF(NewCustomer="Yes", IF(COUNTIF($I$2:$I$11,B11632)&gt;0,0,WEEKDAY(B11632,2)),IF(COUNTIF($I$2:$I$21,B11632)&gt;0,0,WEEKDAY(B11632,2)))</f>
        <v>7</v>
      </c>
      <c r="D11632" s="74">
        <f t="shared" si="2"/>
        <v>4</v>
      </c>
      <c r="E11632" s="12">
        <f>IFERROR(VLOOKUP(A11632,'IDAR Meter Data'!$A:$B,2,1),"")</f>
        <v>138</v>
      </c>
      <c r="F11632" s="75">
        <f>IF(CECCZ="CZ03",'Outside Temp'!B11632,IF(CECCZ="CZ04",'Outside Temp'!B11633,IF(CECCZ="CZ12",'Outside Temp'!B11634, IF(CECCZ="CZ13",'Outside Temp'!B11635))))</f>
        <v>63.56666667</v>
      </c>
      <c r="G11632" s="12">
        <f t="shared" si="3"/>
        <v>1</v>
      </c>
    </row>
    <row r="11633" ht="15.75" customHeight="1">
      <c r="A11633" s="13">
        <v>42246.197916666664</v>
      </c>
      <c r="B11633" s="73">
        <f t="shared" si="1"/>
        <v>42246</v>
      </c>
      <c r="C11633" s="74">
        <f>IF(NewCustomer="Yes", IF(COUNTIF($I$2:$I$11,B11633)&gt;0,0,WEEKDAY(B11633,2)),IF(COUNTIF($I$2:$I$21,B11633)&gt;0,0,WEEKDAY(B11633,2)))</f>
        <v>7</v>
      </c>
      <c r="D11633" s="74">
        <f t="shared" si="2"/>
        <v>4</v>
      </c>
      <c r="E11633" s="12">
        <f>IFERROR(VLOOKUP(A11633,'IDAR Meter Data'!$A:$B,2,1),"")</f>
        <v>145</v>
      </c>
      <c r="F11633" s="75">
        <f>IF(CECCZ="CZ03",'Outside Temp'!B11633,IF(CECCZ="CZ04",'Outside Temp'!B11634,IF(CECCZ="CZ12",'Outside Temp'!B11635, IF(CECCZ="CZ13",'Outside Temp'!B11636))))</f>
        <v>63.81666667</v>
      </c>
      <c r="G11633" s="12">
        <f t="shared" si="3"/>
        <v>1</v>
      </c>
    </row>
    <row r="11634" ht="15.75" customHeight="1">
      <c r="A11634" s="13">
        <v>42246.208333333336</v>
      </c>
      <c r="B11634" s="73">
        <f t="shared" si="1"/>
        <v>42246</v>
      </c>
      <c r="C11634" s="74">
        <f>IF(NewCustomer="Yes", IF(COUNTIF($I$2:$I$11,B11634)&gt;0,0,WEEKDAY(B11634,2)),IF(COUNTIF($I$2:$I$21,B11634)&gt;0,0,WEEKDAY(B11634,2)))</f>
        <v>7</v>
      </c>
      <c r="D11634" s="74">
        <f t="shared" si="2"/>
        <v>5</v>
      </c>
      <c r="E11634" s="12">
        <f>IFERROR(VLOOKUP(A11634,'IDAR Meter Data'!$A:$B,2,1),"")</f>
        <v>152</v>
      </c>
      <c r="F11634" s="75">
        <f>IF(CECCZ="CZ03",'Outside Temp'!B11634,IF(CECCZ="CZ04",'Outside Temp'!B11635,IF(CECCZ="CZ12",'Outside Temp'!B11636, IF(CECCZ="CZ13",'Outside Temp'!B11637))))</f>
        <v>63.90243902</v>
      </c>
      <c r="G11634" s="12">
        <f t="shared" si="3"/>
        <v>1</v>
      </c>
    </row>
    <row r="11635" ht="15.75" customHeight="1">
      <c r="A11635" s="13">
        <v>42246.21875</v>
      </c>
      <c r="B11635" s="73">
        <f t="shared" si="1"/>
        <v>42246</v>
      </c>
      <c r="C11635" s="74">
        <f>IF(NewCustomer="Yes", IF(COUNTIF($I$2:$I$11,B11635)&gt;0,0,WEEKDAY(B11635,2)),IF(COUNTIF($I$2:$I$21,B11635)&gt;0,0,WEEKDAY(B11635,2)))</f>
        <v>7</v>
      </c>
      <c r="D11635" s="74">
        <f t="shared" si="2"/>
        <v>5</v>
      </c>
      <c r="E11635" s="12">
        <f>IFERROR(VLOOKUP(A11635,'IDAR Meter Data'!$A:$B,2,1),"")</f>
        <v>146</v>
      </c>
      <c r="F11635" s="75">
        <f>IF(CECCZ="CZ03",'Outside Temp'!B11635,IF(CECCZ="CZ04",'Outside Temp'!B11636,IF(CECCZ="CZ12",'Outside Temp'!B11637, IF(CECCZ="CZ13",'Outside Temp'!B11638))))</f>
        <v>63.53658537</v>
      </c>
      <c r="G11635" s="12">
        <f t="shared" si="3"/>
        <v>1</v>
      </c>
    </row>
    <row r="11636" ht="15.75" customHeight="1">
      <c r="A11636" s="13">
        <v>42246.229166666664</v>
      </c>
      <c r="B11636" s="73">
        <f t="shared" si="1"/>
        <v>42246</v>
      </c>
      <c r="C11636" s="74">
        <f>IF(NewCustomer="Yes", IF(COUNTIF($I$2:$I$11,B11636)&gt;0,0,WEEKDAY(B11636,2)),IF(COUNTIF($I$2:$I$21,B11636)&gt;0,0,WEEKDAY(B11636,2)))</f>
        <v>7</v>
      </c>
      <c r="D11636" s="74">
        <f t="shared" si="2"/>
        <v>5</v>
      </c>
      <c r="E11636" s="12">
        <f>IFERROR(VLOOKUP(A11636,'IDAR Meter Data'!$A:$B,2,1),"")</f>
        <v>142</v>
      </c>
      <c r="F11636" s="75">
        <f>IF(CECCZ="CZ03",'Outside Temp'!B11636,IF(CECCZ="CZ04",'Outside Temp'!B11637,IF(CECCZ="CZ12",'Outside Temp'!B11638, IF(CECCZ="CZ13",'Outside Temp'!B11639))))</f>
        <v>63.17073171</v>
      </c>
      <c r="G11636" s="12">
        <f t="shared" si="3"/>
        <v>1</v>
      </c>
    </row>
    <row r="11637" ht="15.75" customHeight="1">
      <c r="A11637" s="13">
        <v>42246.239583333336</v>
      </c>
      <c r="B11637" s="73">
        <f t="shared" si="1"/>
        <v>42246</v>
      </c>
      <c r="C11637" s="74">
        <f>IF(NewCustomer="Yes", IF(COUNTIF($I$2:$I$11,B11637)&gt;0,0,WEEKDAY(B11637,2)),IF(COUNTIF($I$2:$I$21,B11637)&gt;0,0,WEEKDAY(B11637,2)))</f>
        <v>7</v>
      </c>
      <c r="D11637" s="74">
        <f t="shared" si="2"/>
        <v>5</v>
      </c>
      <c r="E11637" s="12">
        <f>IFERROR(VLOOKUP(A11637,'IDAR Meter Data'!$A:$B,2,1),"")</f>
        <v>144</v>
      </c>
      <c r="F11637" s="75">
        <f>IF(CECCZ="CZ03",'Outside Temp'!B11637,IF(CECCZ="CZ04",'Outside Temp'!B11638,IF(CECCZ="CZ12",'Outside Temp'!B11639, IF(CECCZ="CZ13",'Outside Temp'!B11640))))</f>
        <v>63</v>
      </c>
      <c r="G11637" s="12">
        <f t="shared" si="3"/>
        <v>1</v>
      </c>
    </row>
    <row r="11638" ht="15.75" customHeight="1">
      <c r="A11638" s="13">
        <v>42246.25</v>
      </c>
      <c r="B11638" s="73">
        <f t="shared" si="1"/>
        <v>42246</v>
      </c>
      <c r="C11638" s="74">
        <f>IF(NewCustomer="Yes", IF(COUNTIF($I$2:$I$11,B11638)&gt;0,0,WEEKDAY(B11638,2)),IF(COUNTIF($I$2:$I$21,B11638)&gt;0,0,WEEKDAY(B11638,2)))</f>
        <v>7</v>
      </c>
      <c r="D11638" s="74">
        <f t="shared" si="2"/>
        <v>6</v>
      </c>
      <c r="E11638" s="12">
        <f>IFERROR(VLOOKUP(A11638,'IDAR Meter Data'!$A:$B,2,1),"")</f>
        <v>149</v>
      </c>
      <c r="F11638" s="75">
        <f>IF(CECCZ="CZ03",'Outside Temp'!B11638,IF(CECCZ="CZ04",'Outside Temp'!B11639,IF(CECCZ="CZ12",'Outside Temp'!B11640, IF(CECCZ="CZ13",'Outside Temp'!B11641))))</f>
        <v>63</v>
      </c>
      <c r="G11638" s="12">
        <f t="shared" si="3"/>
        <v>1</v>
      </c>
    </row>
    <row r="11639" ht="15.75" customHeight="1">
      <c r="A11639" s="13">
        <v>42246.260416666664</v>
      </c>
      <c r="B11639" s="73">
        <f t="shared" si="1"/>
        <v>42246</v>
      </c>
      <c r="C11639" s="74">
        <f>IF(NewCustomer="Yes", IF(COUNTIF($I$2:$I$11,B11639)&gt;0,0,WEEKDAY(B11639,2)),IF(COUNTIF($I$2:$I$21,B11639)&gt;0,0,WEEKDAY(B11639,2)))</f>
        <v>7</v>
      </c>
      <c r="D11639" s="74">
        <f t="shared" si="2"/>
        <v>6</v>
      </c>
      <c r="E11639" s="12">
        <f>IFERROR(VLOOKUP(A11639,'IDAR Meter Data'!$A:$B,2,1),"")</f>
        <v>160</v>
      </c>
      <c r="F11639" s="75">
        <f>IF(CECCZ="CZ03",'Outside Temp'!B11639,IF(CECCZ="CZ04",'Outside Temp'!B11640,IF(CECCZ="CZ12",'Outside Temp'!B11641, IF(CECCZ="CZ13",'Outside Temp'!B11642))))</f>
        <v>63.06818182</v>
      </c>
      <c r="G11639" s="12">
        <f t="shared" si="3"/>
        <v>1</v>
      </c>
    </row>
    <row r="11640" ht="15.75" customHeight="1">
      <c r="A11640" s="13">
        <v>42246.270833333336</v>
      </c>
      <c r="B11640" s="73">
        <f t="shared" si="1"/>
        <v>42246</v>
      </c>
      <c r="C11640" s="74">
        <f>IF(NewCustomer="Yes", IF(COUNTIF($I$2:$I$11,B11640)&gt;0,0,WEEKDAY(B11640,2)),IF(COUNTIF($I$2:$I$21,B11640)&gt;0,0,WEEKDAY(B11640,2)))</f>
        <v>7</v>
      </c>
      <c r="D11640" s="74">
        <f t="shared" si="2"/>
        <v>6</v>
      </c>
      <c r="E11640" s="12">
        <f>IFERROR(VLOOKUP(A11640,'IDAR Meter Data'!$A:$B,2,1),"")</f>
        <v>138</v>
      </c>
      <c r="F11640" s="75">
        <f>IF(CECCZ="CZ03",'Outside Temp'!B11640,IF(CECCZ="CZ04",'Outside Temp'!B11641,IF(CECCZ="CZ12",'Outside Temp'!B11642, IF(CECCZ="CZ13",'Outside Temp'!B11643))))</f>
        <v>63.40909091</v>
      </c>
      <c r="G11640" s="12">
        <f t="shared" si="3"/>
        <v>1</v>
      </c>
    </row>
    <row r="11641" ht="15.75" customHeight="1">
      <c r="A11641" s="13">
        <v>42246.28125</v>
      </c>
      <c r="B11641" s="73">
        <f t="shared" si="1"/>
        <v>42246</v>
      </c>
      <c r="C11641" s="74">
        <f>IF(NewCustomer="Yes", IF(COUNTIF($I$2:$I$11,B11641)&gt;0,0,WEEKDAY(B11641,2)),IF(COUNTIF($I$2:$I$21,B11641)&gt;0,0,WEEKDAY(B11641,2)))</f>
        <v>7</v>
      </c>
      <c r="D11641" s="74">
        <f t="shared" si="2"/>
        <v>6</v>
      </c>
      <c r="E11641" s="12">
        <f>IFERROR(VLOOKUP(A11641,'IDAR Meter Data'!$A:$B,2,1),"")</f>
        <v>147</v>
      </c>
      <c r="F11641" s="75">
        <f>IF(CECCZ="CZ03",'Outside Temp'!B11641,IF(CECCZ="CZ04",'Outside Temp'!B11642,IF(CECCZ="CZ12",'Outside Temp'!B11643, IF(CECCZ="CZ13",'Outside Temp'!B11644))))</f>
        <v>63.75</v>
      </c>
      <c r="G11641" s="12">
        <f t="shared" si="3"/>
        <v>1</v>
      </c>
    </row>
    <row r="11642" ht="15.75" customHeight="1">
      <c r="A11642" s="13">
        <v>42246.291666666664</v>
      </c>
      <c r="B11642" s="73">
        <f t="shared" si="1"/>
        <v>42246</v>
      </c>
      <c r="C11642" s="74">
        <f>IF(NewCustomer="Yes", IF(COUNTIF($I$2:$I$11,B11642)&gt;0,0,WEEKDAY(B11642,2)),IF(COUNTIF($I$2:$I$21,B11642)&gt;0,0,WEEKDAY(B11642,2)))</f>
        <v>7</v>
      </c>
      <c r="D11642" s="74">
        <f t="shared" si="2"/>
        <v>7</v>
      </c>
      <c r="E11642" s="12">
        <f>IFERROR(VLOOKUP(A11642,'IDAR Meter Data'!$A:$B,2,1),"")</f>
        <v>150</v>
      </c>
      <c r="F11642" s="75">
        <f>IF(CECCZ="CZ03",'Outside Temp'!B11642,IF(CECCZ="CZ04",'Outside Temp'!B11643,IF(CECCZ="CZ12",'Outside Temp'!B11644, IF(CECCZ="CZ13",'Outside Temp'!B11645))))</f>
        <v>64</v>
      </c>
      <c r="G11642" s="12">
        <f t="shared" si="3"/>
        <v>1</v>
      </c>
    </row>
    <row r="11643" ht="15.75" customHeight="1">
      <c r="A11643" s="13">
        <v>42246.302083333336</v>
      </c>
      <c r="B11643" s="73">
        <f t="shared" si="1"/>
        <v>42246</v>
      </c>
      <c r="C11643" s="74">
        <f>IF(NewCustomer="Yes", IF(COUNTIF($I$2:$I$11,B11643)&gt;0,0,WEEKDAY(B11643,2)),IF(COUNTIF($I$2:$I$21,B11643)&gt;0,0,WEEKDAY(B11643,2)))</f>
        <v>7</v>
      </c>
      <c r="D11643" s="74">
        <f t="shared" si="2"/>
        <v>7</v>
      </c>
      <c r="E11643" s="12">
        <f>IFERROR(VLOOKUP(A11643,'IDAR Meter Data'!$A:$B,2,1),"")</f>
        <v>162</v>
      </c>
      <c r="F11643" s="75">
        <f>IF(CECCZ="CZ03",'Outside Temp'!B11643,IF(CECCZ="CZ04",'Outside Temp'!B11644,IF(CECCZ="CZ12",'Outside Temp'!B11645, IF(CECCZ="CZ13",'Outside Temp'!B11646))))</f>
        <v>64</v>
      </c>
      <c r="G11643" s="12">
        <f t="shared" si="3"/>
        <v>1</v>
      </c>
    </row>
    <row r="11644" ht="15.75" customHeight="1">
      <c r="A11644" s="13">
        <v>42246.3125</v>
      </c>
      <c r="B11644" s="73">
        <f t="shared" si="1"/>
        <v>42246</v>
      </c>
      <c r="C11644" s="74">
        <f>IF(NewCustomer="Yes", IF(COUNTIF($I$2:$I$11,B11644)&gt;0,0,WEEKDAY(B11644,2)),IF(COUNTIF($I$2:$I$21,B11644)&gt;0,0,WEEKDAY(B11644,2)))</f>
        <v>7</v>
      </c>
      <c r="D11644" s="74">
        <f t="shared" si="2"/>
        <v>7</v>
      </c>
      <c r="E11644" s="12">
        <f>IFERROR(VLOOKUP(A11644,'IDAR Meter Data'!$A:$B,2,1),"")</f>
        <v>162</v>
      </c>
      <c r="F11644" s="75">
        <f>IF(CECCZ="CZ03",'Outside Temp'!B11644,IF(CECCZ="CZ04",'Outside Temp'!B11645,IF(CECCZ="CZ12",'Outside Temp'!B11646, IF(CECCZ="CZ13",'Outside Temp'!B11647))))</f>
        <v>64</v>
      </c>
      <c r="G11644" s="12">
        <f t="shared" si="3"/>
        <v>1</v>
      </c>
    </row>
    <row r="11645" ht="15.75" customHeight="1">
      <c r="A11645" s="13">
        <v>42246.322916666664</v>
      </c>
      <c r="B11645" s="73">
        <f t="shared" si="1"/>
        <v>42246</v>
      </c>
      <c r="C11645" s="74">
        <f>IF(NewCustomer="Yes", IF(COUNTIF($I$2:$I$11,B11645)&gt;0,0,WEEKDAY(B11645,2)),IF(COUNTIF($I$2:$I$21,B11645)&gt;0,0,WEEKDAY(B11645,2)))</f>
        <v>7</v>
      </c>
      <c r="D11645" s="74">
        <f t="shared" si="2"/>
        <v>7</v>
      </c>
      <c r="E11645" s="12">
        <f>IFERROR(VLOOKUP(A11645,'IDAR Meter Data'!$A:$B,2,1),"")</f>
        <v>155</v>
      </c>
      <c r="F11645" s="75">
        <f>IF(CECCZ="CZ03",'Outside Temp'!B11645,IF(CECCZ="CZ04",'Outside Temp'!B11646,IF(CECCZ="CZ12",'Outside Temp'!B11647, IF(CECCZ="CZ13",'Outside Temp'!B11648))))</f>
        <v>64</v>
      </c>
      <c r="G11645" s="12">
        <f t="shared" si="3"/>
        <v>1</v>
      </c>
    </row>
    <row r="11646" ht="15.75" customHeight="1">
      <c r="A11646" s="13">
        <v>42246.333333333336</v>
      </c>
      <c r="B11646" s="73">
        <f t="shared" si="1"/>
        <v>42246</v>
      </c>
      <c r="C11646" s="74">
        <f>IF(NewCustomer="Yes", IF(COUNTIF($I$2:$I$11,B11646)&gt;0,0,WEEKDAY(B11646,2)),IF(COUNTIF($I$2:$I$21,B11646)&gt;0,0,WEEKDAY(B11646,2)))</f>
        <v>7</v>
      </c>
      <c r="D11646" s="74">
        <f t="shared" si="2"/>
        <v>8</v>
      </c>
      <c r="E11646" s="12">
        <f>IFERROR(VLOOKUP(A11646,'IDAR Meter Data'!$A:$B,2,1),"")</f>
        <v>157</v>
      </c>
      <c r="F11646" s="75">
        <f>IF(CECCZ="CZ03",'Outside Temp'!B11646,IF(CECCZ="CZ04",'Outside Temp'!B11647,IF(CECCZ="CZ12",'Outside Temp'!B11648, IF(CECCZ="CZ13",'Outside Temp'!B11649))))</f>
        <v>64.26666667</v>
      </c>
      <c r="G11646" s="12">
        <f t="shared" si="3"/>
        <v>1</v>
      </c>
    </row>
    <row r="11647" ht="15.75" customHeight="1">
      <c r="A11647" s="13">
        <v>42246.34375</v>
      </c>
      <c r="B11647" s="73">
        <f t="shared" si="1"/>
        <v>42246</v>
      </c>
      <c r="C11647" s="74">
        <f>IF(NewCustomer="Yes", IF(COUNTIF($I$2:$I$11,B11647)&gt;0,0,WEEKDAY(B11647,2)),IF(COUNTIF($I$2:$I$21,B11647)&gt;0,0,WEEKDAY(B11647,2)))</f>
        <v>7</v>
      </c>
      <c r="D11647" s="74">
        <f t="shared" si="2"/>
        <v>8</v>
      </c>
      <c r="E11647" s="12">
        <f>IFERROR(VLOOKUP(A11647,'IDAR Meter Data'!$A:$B,2,1),"")</f>
        <v>150</v>
      </c>
      <c r="F11647" s="75">
        <f>IF(CECCZ="CZ03",'Outside Temp'!B11647,IF(CECCZ="CZ04",'Outside Temp'!B11648,IF(CECCZ="CZ12",'Outside Temp'!B11649, IF(CECCZ="CZ13",'Outside Temp'!B11650))))</f>
        <v>65.26666667</v>
      </c>
      <c r="G11647" s="12">
        <f t="shared" si="3"/>
        <v>2</v>
      </c>
    </row>
    <row r="11648" ht="15.75" customHeight="1">
      <c r="A11648" s="13">
        <v>42246.354166666664</v>
      </c>
      <c r="B11648" s="73">
        <f t="shared" si="1"/>
        <v>42246</v>
      </c>
      <c r="C11648" s="74">
        <f>IF(NewCustomer="Yes", IF(COUNTIF($I$2:$I$11,B11648)&gt;0,0,WEEKDAY(B11648,2)),IF(COUNTIF($I$2:$I$21,B11648)&gt;0,0,WEEKDAY(B11648,2)))</f>
        <v>7</v>
      </c>
      <c r="D11648" s="74">
        <f t="shared" si="2"/>
        <v>8</v>
      </c>
      <c r="E11648" s="12">
        <f>IFERROR(VLOOKUP(A11648,'IDAR Meter Data'!$A:$B,2,1),"")</f>
        <v>163</v>
      </c>
      <c r="F11648" s="75">
        <f>IF(CECCZ="CZ03",'Outside Temp'!B11648,IF(CECCZ="CZ04",'Outside Temp'!B11649,IF(CECCZ="CZ12",'Outside Temp'!B11650, IF(CECCZ="CZ13",'Outside Temp'!B11651))))</f>
        <v>66.26666667</v>
      </c>
      <c r="G11648" s="12">
        <f t="shared" si="3"/>
        <v>2</v>
      </c>
    </row>
    <row r="11649" ht="15.75" customHeight="1">
      <c r="A11649" s="13">
        <v>42246.364583333336</v>
      </c>
      <c r="B11649" s="73">
        <f t="shared" si="1"/>
        <v>42246</v>
      </c>
      <c r="C11649" s="74">
        <f>IF(NewCustomer="Yes", IF(COUNTIF($I$2:$I$11,B11649)&gt;0,0,WEEKDAY(B11649,2)),IF(COUNTIF($I$2:$I$21,B11649)&gt;0,0,WEEKDAY(B11649,2)))</f>
        <v>7</v>
      </c>
      <c r="D11649" s="74">
        <f t="shared" si="2"/>
        <v>8</v>
      </c>
      <c r="E11649" s="12">
        <f>IFERROR(VLOOKUP(A11649,'IDAR Meter Data'!$A:$B,2,1),"")</f>
        <v>165</v>
      </c>
      <c r="F11649" s="75">
        <f>IF(CECCZ="CZ03",'Outside Temp'!B11649,IF(CECCZ="CZ04",'Outside Temp'!B11650,IF(CECCZ="CZ12",'Outside Temp'!B11651, IF(CECCZ="CZ13",'Outside Temp'!B11652))))</f>
        <v>67.26666667</v>
      </c>
      <c r="G11649" s="12">
        <f t="shared" si="3"/>
        <v>2</v>
      </c>
    </row>
    <row r="11650" ht="15.75" customHeight="1">
      <c r="A11650" s="13">
        <v>42246.375</v>
      </c>
      <c r="B11650" s="73">
        <f t="shared" si="1"/>
        <v>42246</v>
      </c>
      <c r="C11650" s="74">
        <f>IF(NewCustomer="Yes", IF(COUNTIF($I$2:$I$11,B11650)&gt;0,0,WEEKDAY(B11650,2)),IF(COUNTIF($I$2:$I$21,B11650)&gt;0,0,WEEKDAY(B11650,2)))</f>
        <v>7</v>
      </c>
      <c r="D11650" s="74">
        <f t="shared" si="2"/>
        <v>9</v>
      </c>
      <c r="E11650" s="12">
        <f>IFERROR(VLOOKUP(A11650,'IDAR Meter Data'!$A:$B,2,1),"")</f>
        <v>171</v>
      </c>
      <c r="F11650" s="75">
        <f>IF(CECCZ="CZ03",'Outside Temp'!B11650,IF(CECCZ="CZ04",'Outside Temp'!B11651,IF(CECCZ="CZ12",'Outside Temp'!B11652, IF(CECCZ="CZ13",'Outside Temp'!B11653))))</f>
        <v>68.13333333</v>
      </c>
      <c r="G11650" s="12">
        <f t="shared" si="3"/>
        <v>2</v>
      </c>
    </row>
    <row r="11651" ht="15.75" customHeight="1">
      <c r="A11651" s="13">
        <v>42246.385416666664</v>
      </c>
      <c r="B11651" s="73">
        <f t="shared" si="1"/>
        <v>42246</v>
      </c>
      <c r="C11651" s="74">
        <f>IF(NewCustomer="Yes", IF(COUNTIF($I$2:$I$11,B11651)&gt;0,0,WEEKDAY(B11651,2)),IF(COUNTIF($I$2:$I$21,B11651)&gt;0,0,WEEKDAY(B11651,2)))</f>
        <v>7</v>
      </c>
      <c r="D11651" s="74">
        <f t="shared" si="2"/>
        <v>9</v>
      </c>
      <c r="E11651" s="12">
        <f>IFERROR(VLOOKUP(A11651,'IDAR Meter Data'!$A:$B,2,1),"")</f>
        <v>158</v>
      </c>
      <c r="F11651" s="75">
        <f>IF(CECCZ="CZ03",'Outside Temp'!B11651,IF(CECCZ="CZ04",'Outside Temp'!B11652,IF(CECCZ="CZ12",'Outside Temp'!B11653, IF(CECCZ="CZ13",'Outside Temp'!B11654))))</f>
        <v>68.63333333</v>
      </c>
      <c r="G11651" s="12">
        <f t="shared" si="3"/>
        <v>2</v>
      </c>
    </row>
    <row r="11652" ht="15.75" customHeight="1">
      <c r="A11652" s="13">
        <v>42246.395833333336</v>
      </c>
      <c r="B11652" s="73">
        <f t="shared" si="1"/>
        <v>42246</v>
      </c>
      <c r="C11652" s="74">
        <f>IF(NewCustomer="Yes", IF(COUNTIF($I$2:$I$11,B11652)&gt;0,0,WEEKDAY(B11652,2)),IF(COUNTIF($I$2:$I$21,B11652)&gt;0,0,WEEKDAY(B11652,2)))</f>
        <v>7</v>
      </c>
      <c r="D11652" s="74">
        <f t="shared" si="2"/>
        <v>9</v>
      </c>
      <c r="E11652" s="12">
        <f>IFERROR(VLOOKUP(A11652,'IDAR Meter Data'!$A:$B,2,1),"")</f>
        <v>158</v>
      </c>
      <c r="F11652" s="75">
        <f>IF(CECCZ="CZ03",'Outside Temp'!B11652,IF(CECCZ="CZ04",'Outside Temp'!B11653,IF(CECCZ="CZ12",'Outside Temp'!B11654, IF(CECCZ="CZ13",'Outside Temp'!B11655))))</f>
        <v>69.13333333</v>
      </c>
      <c r="G11652" s="12">
        <f t="shared" si="3"/>
        <v>2</v>
      </c>
    </row>
    <row r="11653" ht="15.75" customHeight="1">
      <c r="A11653" s="13">
        <v>42246.40625</v>
      </c>
      <c r="B11653" s="73">
        <f t="shared" si="1"/>
        <v>42246</v>
      </c>
      <c r="C11653" s="74">
        <f>IF(NewCustomer="Yes", IF(COUNTIF($I$2:$I$11,B11653)&gt;0,0,WEEKDAY(B11653,2)),IF(COUNTIF($I$2:$I$21,B11653)&gt;0,0,WEEKDAY(B11653,2)))</f>
        <v>7</v>
      </c>
      <c r="D11653" s="74">
        <f t="shared" si="2"/>
        <v>9</v>
      </c>
      <c r="E11653" s="12">
        <f>IFERROR(VLOOKUP(A11653,'IDAR Meter Data'!$A:$B,2,1),"")</f>
        <v>162</v>
      </c>
      <c r="F11653" s="75">
        <f>IF(CECCZ="CZ03",'Outside Temp'!B11653,IF(CECCZ="CZ04",'Outside Temp'!B11654,IF(CECCZ="CZ12",'Outside Temp'!B11655, IF(CECCZ="CZ13",'Outside Temp'!B11656))))</f>
        <v>69.63333333</v>
      </c>
      <c r="G11653" s="12">
        <f t="shared" si="3"/>
        <v>2</v>
      </c>
    </row>
    <row r="11654" ht="15.75" customHeight="1">
      <c r="A11654" s="13">
        <v>42246.416666666664</v>
      </c>
      <c r="B11654" s="73">
        <f t="shared" si="1"/>
        <v>42246</v>
      </c>
      <c r="C11654" s="74">
        <f>IF(NewCustomer="Yes", IF(COUNTIF($I$2:$I$11,B11654)&gt;0,0,WEEKDAY(B11654,2)),IF(COUNTIF($I$2:$I$21,B11654)&gt;0,0,WEEKDAY(B11654,2)))</f>
        <v>7</v>
      </c>
      <c r="D11654" s="74">
        <f t="shared" si="2"/>
        <v>10</v>
      </c>
      <c r="E11654" s="12">
        <f>IFERROR(VLOOKUP(A11654,'IDAR Meter Data'!$A:$B,2,1),"")</f>
        <v>162</v>
      </c>
      <c r="F11654" s="75">
        <f>IF(CECCZ="CZ03",'Outside Temp'!B11654,IF(CECCZ="CZ04",'Outside Temp'!B11655,IF(CECCZ="CZ12",'Outside Temp'!B11656, IF(CECCZ="CZ13",'Outside Temp'!B11657))))</f>
        <v>70.06666667</v>
      </c>
      <c r="G11654" s="12">
        <f t="shared" si="3"/>
        <v>3</v>
      </c>
    </row>
    <row r="11655" ht="15.75" customHeight="1">
      <c r="A11655" s="13">
        <v>42246.427083333336</v>
      </c>
      <c r="B11655" s="73">
        <f t="shared" si="1"/>
        <v>42246</v>
      </c>
      <c r="C11655" s="74">
        <f>IF(NewCustomer="Yes", IF(COUNTIF($I$2:$I$11,B11655)&gt;0,0,WEEKDAY(B11655,2)),IF(COUNTIF($I$2:$I$21,B11655)&gt;0,0,WEEKDAY(B11655,2)))</f>
        <v>7</v>
      </c>
      <c r="D11655" s="74">
        <f t="shared" si="2"/>
        <v>10</v>
      </c>
      <c r="E11655" s="12">
        <f>IFERROR(VLOOKUP(A11655,'IDAR Meter Data'!$A:$B,2,1),"")</f>
        <v>173</v>
      </c>
      <c r="F11655" s="75">
        <f>IF(CECCZ="CZ03",'Outside Temp'!B11655,IF(CECCZ="CZ04",'Outside Temp'!B11656,IF(CECCZ="CZ12",'Outside Temp'!B11657, IF(CECCZ="CZ13",'Outside Temp'!B11658))))</f>
        <v>70.31666667</v>
      </c>
      <c r="G11655" s="12">
        <f t="shared" si="3"/>
        <v>3</v>
      </c>
    </row>
    <row r="11656" ht="15.75" customHeight="1">
      <c r="A11656" s="13">
        <v>42246.4375</v>
      </c>
      <c r="B11656" s="73">
        <f t="shared" si="1"/>
        <v>42246</v>
      </c>
      <c r="C11656" s="74">
        <f>IF(NewCustomer="Yes", IF(COUNTIF($I$2:$I$11,B11656)&gt;0,0,WEEKDAY(B11656,2)),IF(COUNTIF($I$2:$I$21,B11656)&gt;0,0,WEEKDAY(B11656,2)))</f>
        <v>7</v>
      </c>
      <c r="D11656" s="74">
        <f t="shared" si="2"/>
        <v>10</v>
      </c>
      <c r="E11656" s="12">
        <f>IFERROR(VLOOKUP(A11656,'IDAR Meter Data'!$A:$B,2,1),"")</f>
        <v>168</v>
      </c>
      <c r="F11656" s="75">
        <f>IF(CECCZ="CZ03",'Outside Temp'!B11656,IF(CECCZ="CZ04",'Outside Temp'!B11657,IF(CECCZ="CZ12",'Outside Temp'!B11658, IF(CECCZ="CZ13",'Outside Temp'!B11659))))</f>
        <v>70.56666667</v>
      </c>
      <c r="G11656" s="12">
        <f t="shared" si="3"/>
        <v>3</v>
      </c>
    </row>
    <row r="11657" ht="15.75" customHeight="1">
      <c r="A11657" s="13">
        <v>42246.447916666664</v>
      </c>
      <c r="B11657" s="73">
        <f t="shared" si="1"/>
        <v>42246</v>
      </c>
      <c r="C11657" s="74">
        <f>IF(NewCustomer="Yes", IF(COUNTIF($I$2:$I$11,B11657)&gt;0,0,WEEKDAY(B11657,2)),IF(COUNTIF($I$2:$I$21,B11657)&gt;0,0,WEEKDAY(B11657,2)))</f>
        <v>7</v>
      </c>
      <c r="D11657" s="74">
        <f t="shared" si="2"/>
        <v>10</v>
      </c>
      <c r="E11657" s="12">
        <f>IFERROR(VLOOKUP(A11657,'IDAR Meter Data'!$A:$B,2,1),"")</f>
        <v>162</v>
      </c>
      <c r="F11657" s="75">
        <f>IF(CECCZ="CZ03",'Outside Temp'!B11657,IF(CECCZ="CZ04",'Outside Temp'!B11658,IF(CECCZ="CZ12",'Outside Temp'!B11659, IF(CECCZ="CZ13",'Outside Temp'!B11660))))</f>
        <v>70.81666667</v>
      </c>
      <c r="G11657" s="12">
        <f t="shared" si="3"/>
        <v>3</v>
      </c>
    </row>
    <row r="11658" ht="15.75" customHeight="1">
      <c r="A11658" s="13">
        <v>42246.458333333336</v>
      </c>
      <c r="B11658" s="73">
        <f t="shared" si="1"/>
        <v>42246</v>
      </c>
      <c r="C11658" s="74">
        <f>IF(NewCustomer="Yes", IF(COUNTIF($I$2:$I$11,B11658)&gt;0,0,WEEKDAY(B11658,2)),IF(COUNTIF($I$2:$I$21,B11658)&gt;0,0,WEEKDAY(B11658,2)))</f>
        <v>7</v>
      </c>
      <c r="D11658" s="74">
        <f t="shared" si="2"/>
        <v>11</v>
      </c>
      <c r="E11658" s="12">
        <f>IFERROR(VLOOKUP(A11658,'IDAR Meter Data'!$A:$B,2,1),"")</f>
        <v>163</v>
      </c>
      <c r="F11658" s="75">
        <f>IF(CECCZ="CZ03",'Outside Temp'!B11658,IF(CECCZ="CZ04",'Outside Temp'!B11659,IF(CECCZ="CZ12",'Outside Temp'!B11660, IF(CECCZ="CZ13",'Outside Temp'!B11661))))</f>
        <v>71.13333333</v>
      </c>
      <c r="G11658" s="12">
        <f t="shared" si="3"/>
        <v>3</v>
      </c>
    </row>
    <row r="11659" ht="15.75" customHeight="1">
      <c r="A11659" s="13">
        <v>42246.46875</v>
      </c>
      <c r="B11659" s="73">
        <f t="shared" si="1"/>
        <v>42246</v>
      </c>
      <c r="C11659" s="74">
        <f>IF(NewCustomer="Yes", IF(COUNTIF($I$2:$I$11,B11659)&gt;0,0,WEEKDAY(B11659,2)),IF(COUNTIF($I$2:$I$21,B11659)&gt;0,0,WEEKDAY(B11659,2)))</f>
        <v>7</v>
      </c>
      <c r="D11659" s="74">
        <f t="shared" si="2"/>
        <v>11</v>
      </c>
      <c r="E11659" s="12">
        <f>IFERROR(VLOOKUP(A11659,'IDAR Meter Data'!$A:$B,2,1),"")</f>
        <v>185</v>
      </c>
      <c r="F11659" s="75">
        <f>IF(CECCZ="CZ03",'Outside Temp'!B11659,IF(CECCZ="CZ04",'Outside Temp'!B11660,IF(CECCZ="CZ12",'Outside Temp'!B11661, IF(CECCZ="CZ13",'Outside Temp'!B11662))))</f>
        <v>71.63333333</v>
      </c>
      <c r="G11659" s="12">
        <f t="shared" si="3"/>
        <v>3</v>
      </c>
    </row>
    <row r="11660" ht="15.75" customHeight="1">
      <c r="A11660" s="13">
        <v>42246.479166666664</v>
      </c>
      <c r="B11660" s="73">
        <f t="shared" si="1"/>
        <v>42246</v>
      </c>
      <c r="C11660" s="74">
        <f>IF(NewCustomer="Yes", IF(COUNTIF($I$2:$I$11,B11660)&gt;0,0,WEEKDAY(B11660,2)),IF(COUNTIF($I$2:$I$21,B11660)&gt;0,0,WEEKDAY(B11660,2)))</f>
        <v>7</v>
      </c>
      <c r="D11660" s="74">
        <f t="shared" si="2"/>
        <v>11</v>
      </c>
      <c r="E11660" s="12">
        <f>IFERROR(VLOOKUP(A11660,'IDAR Meter Data'!$A:$B,2,1),"")</f>
        <v>183</v>
      </c>
      <c r="F11660" s="75">
        <f>IF(CECCZ="CZ03",'Outside Temp'!B11660,IF(CECCZ="CZ04",'Outside Temp'!B11661,IF(CECCZ="CZ12",'Outside Temp'!B11662, IF(CECCZ="CZ13",'Outside Temp'!B11663))))</f>
        <v>72.13333333</v>
      </c>
      <c r="G11660" s="12">
        <f t="shared" si="3"/>
        <v>3</v>
      </c>
    </row>
    <row r="11661" ht="15.75" customHeight="1">
      <c r="A11661" s="13">
        <v>42246.489583333336</v>
      </c>
      <c r="B11661" s="73">
        <f t="shared" si="1"/>
        <v>42246</v>
      </c>
      <c r="C11661" s="74">
        <f>IF(NewCustomer="Yes", IF(COUNTIF($I$2:$I$11,B11661)&gt;0,0,WEEKDAY(B11661,2)),IF(COUNTIF($I$2:$I$21,B11661)&gt;0,0,WEEKDAY(B11661,2)))</f>
        <v>7</v>
      </c>
      <c r="D11661" s="74">
        <f t="shared" si="2"/>
        <v>11</v>
      </c>
      <c r="E11661" s="12">
        <f>IFERROR(VLOOKUP(A11661,'IDAR Meter Data'!$A:$B,2,1),"")</f>
        <v>177</v>
      </c>
      <c r="F11661" s="75">
        <f>IF(CECCZ="CZ03",'Outside Temp'!B11661,IF(CECCZ="CZ04",'Outside Temp'!B11662,IF(CECCZ="CZ12",'Outside Temp'!B11663, IF(CECCZ="CZ13",'Outside Temp'!B11664))))</f>
        <v>72.63333333</v>
      </c>
      <c r="G11661" s="12">
        <f t="shared" si="3"/>
        <v>3</v>
      </c>
    </row>
    <row r="11662" ht="15.75" customHeight="1">
      <c r="A11662" s="13">
        <v>42246.5</v>
      </c>
      <c r="B11662" s="73">
        <f t="shared" si="1"/>
        <v>42246</v>
      </c>
      <c r="C11662" s="74">
        <f>IF(NewCustomer="Yes", IF(COUNTIF($I$2:$I$11,B11662)&gt;0,0,WEEKDAY(B11662,2)),IF(COUNTIF($I$2:$I$21,B11662)&gt;0,0,WEEKDAY(B11662,2)))</f>
        <v>7</v>
      </c>
      <c r="D11662" s="74">
        <f t="shared" si="2"/>
        <v>12</v>
      </c>
      <c r="E11662" s="12">
        <f>IFERROR(VLOOKUP(A11662,'IDAR Meter Data'!$A:$B,2,1),"")</f>
        <v>174</v>
      </c>
      <c r="F11662" s="75">
        <f>IF(CECCZ="CZ03",'Outside Temp'!B11662,IF(CECCZ="CZ04",'Outside Temp'!B11663,IF(CECCZ="CZ12",'Outside Temp'!B11664, IF(CECCZ="CZ13",'Outside Temp'!B11665))))</f>
        <v>73.06666667</v>
      </c>
      <c r="G11662" s="12">
        <f t="shared" si="3"/>
        <v>3</v>
      </c>
    </row>
    <row r="11663" ht="15.75" customHeight="1">
      <c r="A11663" s="13">
        <v>42246.510416666664</v>
      </c>
      <c r="B11663" s="73">
        <f t="shared" si="1"/>
        <v>42246</v>
      </c>
      <c r="C11663" s="74">
        <f>IF(NewCustomer="Yes", IF(COUNTIF($I$2:$I$11,B11663)&gt;0,0,WEEKDAY(B11663,2)),IF(COUNTIF($I$2:$I$21,B11663)&gt;0,0,WEEKDAY(B11663,2)))</f>
        <v>7</v>
      </c>
      <c r="D11663" s="74">
        <f t="shared" si="2"/>
        <v>12</v>
      </c>
      <c r="E11663" s="12">
        <f>IFERROR(VLOOKUP(A11663,'IDAR Meter Data'!$A:$B,2,1),"")</f>
        <v>173</v>
      </c>
      <c r="F11663" s="75">
        <f>IF(CECCZ="CZ03",'Outside Temp'!B11663,IF(CECCZ="CZ04",'Outside Temp'!B11664,IF(CECCZ="CZ12",'Outside Temp'!B11665, IF(CECCZ="CZ13",'Outside Temp'!B11666))))</f>
        <v>73.31666667</v>
      </c>
      <c r="G11663" s="12">
        <f t="shared" si="3"/>
        <v>3</v>
      </c>
    </row>
    <row r="11664" ht="15.75" customHeight="1">
      <c r="A11664" s="13">
        <v>42246.520833333336</v>
      </c>
      <c r="B11664" s="73">
        <f t="shared" si="1"/>
        <v>42246</v>
      </c>
      <c r="C11664" s="74">
        <f>IF(NewCustomer="Yes", IF(COUNTIF($I$2:$I$11,B11664)&gt;0,0,WEEKDAY(B11664,2)),IF(COUNTIF($I$2:$I$21,B11664)&gt;0,0,WEEKDAY(B11664,2)))</f>
        <v>7</v>
      </c>
      <c r="D11664" s="74">
        <f t="shared" si="2"/>
        <v>12</v>
      </c>
      <c r="E11664" s="12">
        <f>IFERROR(VLOOKUP(A11664,'IDAR Meter Data'!$A:$B,2,1),"")</f>
        <v>189</v>
      </c>
      <c r="F11664" s="75">
        <f>IF(CECCZ="CZ03",'Outside Temp'!B11664,IF(CECCZ="CZ04",'Outside Temp'!B11665,IF(CECCZ="CZ12",'Outside Temp'!B11666, IF(CECCZ="CZ13",'Outside Temp'!B11667))))</f>
        <v>73.56666667</v>
      </c>
      <c r="G11664" s="12">
        <f t="shared" si="3"/>
        <v>3</v>
      </c>
    </row>
    <row r="11665" ht="15.75" customHeight="1">
      <c r="A11665" s="13">
        <v>42246.53125</v>
      </c>
      <c r="B11665" s="73">
        <f t="shared" si="1"/>
        <v>42246</v>
      </c>
      <c r="C11665" s="74">
        <f>IF(NewCustomer="Yes", IF(COUNTIF($I$2:$I$11,B11665)&gt;0,0,WEEKDAY(B11665,2)),IF(COUNTIF($I$2:$I$21,B11665)&gt;0,0,WEEKDAY(B11665,2)))</f>
        <v>7</v>
      </c>
      <c r="D11665" s="74">
        <f t="shared" si="2"/>
        <v>12</v>
      </c>
      <c r="E11665" s="12">
        <f>IFERROR(VLOOKUP(A11665,'IDAR Meter Data'!$A:$B,2,1),"")</f>
        <v>183</v>
      </c>
      <c r="F11665" s="75">
        <f>IF(CECCZ="CZ03",'Outside Temp'!B11665,IF(CECCZ="CZ04",'Outside Temp'!B11666,IF(CECCZ="CZ12",'Outside Temp'!B11667, IF(CECCZ="CZ13",'Outside Temp'!B11668))))</f>
        <v>73.81666667</v>
      </c>
      <c r="G11665" s="12">
        <f t="shared" si="3"/>
        <v>3</v>
      </c>
    </row>
    <row r="11666" ht="15.75" customHeight="1">
      <c r="A11666" s="13">
        <v>42246.541666666664</v>
      </c>
      <c r="B11666" s="73">
        <f t="shared" si="1"/>
        <v>42246</v>
      </c>
      <c r="C11666" s="74">
        <f>IF(NewCustomer="Yes", IF(COUNTIF($I$2:$I$11,B11666)&gt;0,0,WEEKDAY(B11666,2)),IF(COUNTIF($I$2:$I$21,B11666)&gt;0,0,WEEKDAY(B11666,2)))</f>
        <v>7</v>
      </c>
      <c r="D11666" s="74">
        <f t="shared" si="2"/>
        <v>13</v>
      </c>
      <c r="E11666" s="12">
        <f>IFERROR(VLOOKUP(A11666,'IDAR Meter Data'!$A:$B,2,1),"")</f>
        <v>174</v>
      </c>
      <c r="F11666" s="75">
        <f>IF(CECCZ="CZ03",'Outside Temp'!B11666,IF(CECCZ="CZ04",'Outside Temp'!B11667,IF(CECCZ="CZ12",'Outside Temp'!B11668, IF(CECCZ="CZ13",'Outside Temp'!B11669))))</f>
        <v>73.93333333</v>
      </c>
      <c r="G11666" s="12">
        <f t="shared" si="3"/>
        <v>3</v>
      </c>
    </row>
    <row r="11667" ht="15.75" customHeight="1">
      <c r="A11667" s="13">
        <v>42246.552083333336</v>
      </c>
      <c r="B11667" s="73">
        <f t="shared" si="1"/>
        <v>42246</v>
      </c>
      <c r="C11667" s="74">
        <f>IF(NewCustomer="Yes", IF(COUNTIF($I$2:$I$11,B11667)&gt;0,0,WEEKDAY(B11667,2)),IF(COUNTIF($I$2:$I$21,B11667)&gt;0,0,WEEKDAY(B11667,2)))</f>
        <v>7</v>
      </c>
      <c r="D11667" s="74">
        <f t="shared" si="2"/>
        <v>13</v>
      </c>
      <c r="E11667" s="12">
        <f>IFERROR(VLOOKUP(A11667,'IDAR Meter Data'!$A:$B,2,1),"")</f>
        <v>178</v>
      </c>
      <c r="F11667" s="75">
        <f>IF(CECCZ="CZ03",'Outside Temp'!B11667,IF(CECCZ="CZ04",'Outside Temp'!B11668,IF(CECCZ="CZ12",'Outside Temp'!B11669, IF(CECCZ="CZ13",'Outside Temp'!B11670))))</f>
        <v>73.68333333</v>
      </c>
      <c r="G11667" s="12">
        <f t="shared" si="3"/>
        <v>3</v>
      </c>
    </row>
    <row r="11668" ht="15.75" customHeight="1">
      <c r="A11668" s="13">
        <v>42246.5625</v>
      </c>
      <c r="B11668" s="73">
        <f t="shared" si="1"/>
        <v>42246</v>
      </c>
      <c r="C11668" s="74">
        <f>IF(NewCustomer="Yes", IF(COUNTIF($I$2:$I$11,B11668)&gt;0,0,WEEKDAY(B11668,2)),IF(COUNTIF($I$2:$I$21,B11668)&gt;0,0,WEEKDAY(B11668,2)))</f>
        <v>7</v>
      </c>
      <c r="D11668" s="74">
        <f t="shared" si="2"/>
        <v>13</v>
      </c>
      <c r="E11668" s="12">
        <f>IFERROR(VLOOKUP(A11668,'IDAR Meter Data'!$A:$B,2,1),"")</f>
        <v>175</v>
      </c>
      <c r="F11668" s="75">
        <f>IF(CECCZ="CZ03",'Outside Temp'!B11668,IF(CECCZ="CZ04",'Outside Temp'!B11669,IF(CECCZ="CZ12",'Outside Temp'!B11670, IF(CECCZ="CZ13",'Outside Temp'!B11671))))</f>
        <v>73.43333333</v>
      </c>
      <c r="G11668" s="12">
        <f t="shared" si="3"/>
        <v>3</v>
      </c>
    </row>
    <row r="11669" ht="15.75" customHeight="1">
      <c r="A11669" s="13">
        <v>42246.572916666664</v>
      </c>
      <c r="B11669" s="73">
        <f t="shared" si="1"/>
        <v>42246</v>
      </c>
      <c r="C11669" s="74">
        <f>IF(NewCustomer="Yes", IF(COUNTIF($I$2:$I$11,B11669)&gt;0,0,WEEKDAY(B11669,2)),IF(COUNTIF($I$2:$I$21,B11669)&gt;0,0,WEEKDAY(B11669,2)))</f>
        <v>7</v>
      </c>
      <c r="D11669" s="74">
        <f t="shared" si="2"/>
        <v>13</v>
      </c>
      <c r="E11669" s="12">
        <f>IFERROR(VLOOKUP(A11669,'IDAR Meter Data'!$A:$B,2,1),"")</f>
        <v>188</v>
      </c>
      <c r="F11669" s="75">
        <f>IF(CECCZ="CZ03",'Outside Temp'!B11669,IF(CECCZ="CZ04",'Outside Temp'!B11670,IF(CECCZ="CZ12",'Outside Temp'!B11671, IF(CECCZ="CZ13",'Outside Temp'!B11672))))</f>
        <v>73.18333333</v>
      </c>
      <c r="G11669" s="12">
        <f t="shared" si="3"/>
        <v>3</v>
      </c>
    </row>
    <row r="11670" ht="15.75" customHeight="1">
      <c r="A11670" s="13">
        <v>42246.583333333336</v>
      </c>
      <c r="B11670" s="73">
        <f t="shared" si="1"/>
        <v>42246</v>
      </c>
      <c r="C11670" s="74">
        <f>IF(NewCustomer="Yes", IF(COUNTIF($I$2:$I$11,B11670)&gt;0,0,WEEKDAY(B11670,2)),IF(COUNTIF($I$2:$I$21,B11670)&gt;0,0,WEEKDAY(B11670,2)))</f>
        <v>7</v>
      </c>
      <c r="D11670" s="74">
        <f t="shared" si="2"/>
        <v>14</v>
      </c>
      <c r="E11670" s="12">
        <f>IFERROR(VLOOKUP(A11670,'IDAR Meter Data'!$A:$B,2,1),"")</f>
        <v>194</v>
      </c>
      <c r="F11670" s="75">
        <f>IF(CECCZ="CZ03",'Outside Temp'!B11670,IF(CECCZ="CZ04",'Outside Temp'!B11671,IF(CECCZ="CZ12",'Outside Temp'!B11672, IF(CECCZ="CZ13",'Outside Temp'!B11673))))</f>
        <v>72.93333333</v>
      </c>
      <c r="G11670" s="12">
        <f t="shared" si="3"/>
        <v>3</v>
      </c>
    </row>
    <row r="11671" ht="15.75" customHeight="1">
      <c r="A11671" s="13">
        <v>42246.59375</v>
      </c>
      <c r="B11671" s="73">
        <f t="shared" si="1"/>
        <v>42246</v>
      </c>
      <c r="C11671" s="74">
        <f>IF(NewCustomer="Yes", IF(COUNTIF($I$2:$I$11,B11671)&gt;0,0,WEEKDAY(B11671,2)),IF(COUNTIF($I$2:$I$21,B11671)&gt;0,0,WEEKDAY(B11671,2)))</f>
        <v>7</v>
      </c>
      <c r="D11671" s="74">
        <f t="shared" si="2"/>
        <v>14</v>
      </c>
      <c r="E11671" s="12">
        <f>IFERROR(VLOOKUP(A11671,'IDAR Meter Data'!$A:$B,2,1),"")</f>
        <v>176</v>
      </c>
      <c r="F11671" s="75">
        <f>IF(CECCZ="CZ03",'Outside Temp'!B11671,IF(CECCZ="CZ04",'Outside Temp'!B11672,IF(CECCZ="CZ12",'Outside Temp'!B11673, IF(CECCZ="CZ13",'Outside Temp'!B11674))))</f>
        <v>72.68333333</v>
      </c>
      <c r="G11671" s="12">
        <f t="shared" si="3"/>
        <v>3</v>
      </c>
    </row>
    <row r="11672" ht="15.75" customHeight="1">
      <c r="A11672" s="13">
        <v>42246.604166666664</v>
      </c>
      <c r="B11672" s="73">
        <f t="shared" si="1"/>
        <v>42246</v>
      </c>
      <c r="C11672" s="74">
        <f>IF(NewCustomer="Yes", IF(COUNTIF($I$2:$I$11,B11672)&gt;0,0,WEEKDAY(B11672,2)),IF(COUNTIF($I$2:$I$21,B11672)&gt;0,0,WEEKDAY(B11672,2)))</f>
        <v>7</v>
      </c>
      <c r="D11672" s="74">
        <f t="shared" si="2"/>
        <v>14</v>
      </c>
      <c r="E11672" s="12">
        <f>IFERROR(VLOOKUP(A11672,'IDAR Meter Data'!$A:$B,2,1),"")</f>
        <v>179</v>
      </c>
      <c r="F11672" s="75">
        <f>IF(CECCZ="CZ03",'Outside Temp'!B11672,IF(CECCZ="CZ04",'Outside Temp'!B11673,IF(CECCZ="CZ12",'Outside Temp'!B11674, IF(CECCZ="CZ13",'Outside Temp'!B11675))))</f>
        <v>72.43333333</v>
      </c>
      <c r="G11672" s="12">
        <f t="shared" si="3"/>
        <v>3</v>
      </c>
    </row>
    <row r="11673" ht="15.75" customHeight="1">
      <c r="A11673" s="13">
        <v>42246.614583333336</v>
      </c>
      <c r="B11673" s="73">
        <f t="shared" si="1"/>
        <v>42246</v>
      </c>
      <c r="C11673" s="74">
        <f>IF(NewCustomer="Yes", IF(COUNTIF($I$2:$I$11,B11673)&gt;0,0,WEEKDAY(B11673,2)),IF(COUNTIF($I$2:$I$21,B11673)&gt;0,0,WEEKDAY(B11673,2)))</f>
        <v>7</v>
      </c>
      <c r="D11673" s="74">
        <f t="shared" si="2"/>
        <v>14</v>
      </c>
      <c r="E11673" s="12">
        <f>IFERROR(VLOOKUP(A11673,'IDAR Meter Data'!$A:$B,2,1),"")</f>
        <v>188</v>
      </c>
      <c r="F11673" s="75">
        <f>IF(CECCZ="CZ03",'Outside Temp'!B11673,IF(CECCZ="CZ04",'Outside Temp'!B11674,IF(CECCZ="CZ12",'Outside Temp'!B11675, IF(CECCZ="CZ13",'Outside Temp'!B11676))))</f>
        <v>72.18333333</v>
      </c>
      <c r="G11673" s="12">
        <f t="shared" si="3"/>
        <v>3</v>
      </c>
    </row>
    <row r="11674" ht="15.75" customHeight="1">
      <c r="A11674" s="13">
        <v>42246.625</v>
      </c>
      <c r="B11674" s="73">
        <f t="shared" si="1"/>
        <v>42246</v>
      </c>
      <c r="C11674" s="74">
        <f>IF(NewCustomer="Yes", IF(COUNTIF($I$2:$I$11,B11674)&gt;0,0,WEEKDAY(B11674,2)),IF(COUNTIF($I$2:$I$21,B11674)&gt;0,0,WEEKDAY(B11674,2)))</f>
        <v>7</v>
      </c>
      <c r="D11674" s="74">
        <f t="shared" si="2"/>
        <v>15</v>
      </c>
      <c r="E11674" s="12">
        <f>IFERROR(VLOOKUP(A11674,'IDAR Meter Data'!$A:$B,2,1),"")</f>
        <v>201</v>
      </c>
      <c r="F11674" s="75">
        <f>IF(CECCZ="CZ03",'Outside Temp'!B11674,IF(CECCZ="CZ04",'Outside Temp'!B11675,IF(CECCZ="CZ12",'Outside Temp'!B11676, IF(CECCZ="CZ13",'Outside Temp'!B11677))))</f>
        <v>72</v>
      </c>
      <c r="G11674" s="12">
        <f t="shared" si="3"/>
        <v>3</v>
      </c>
    </row>
    <row r="11675" ht="15.75" customHeight="1">
      <c r="A11675" s="13">
        <v>42246.635416666664</v>
      </c>
      <c r="B11675" s="73">
        <f t="shared" si="1"/>
        <v>42246</v>
      </c>
      <c r="C11675" s="74">
        <f>IF(NewCustomer="Yes", IF(COUNTIF($I$2:$I$11,B11675)&gt;0,0,WEEKDAY(B11675,2)),IF(COUNTIF($I$2:$I$21,B11675)&gt;0,0,WEEKDAY(B11675,2)))</f>
        <v>7</v>
      </c>
      <c r="D11675" s="74">
        <f t="shared" si="2"/>
        <v>15</v>
      </c>
      <c r="E11675" s="12">
        <f>IFERROR(VLOOKUP(A11675,'IDAR Meter Data'!$A:$B,2,1),"")</f>
        <v>191</v>
      </c>
      <c r="F11675" s="75">
        <f>IF(CECCZ="CZ03",'Outside Temp'!B11675,IF(CECCZ="CZ04",'Outside Temp'!B11676,IF(CECCZ="CZ12",'Outside Temp'!B11677, IF(CECCZ="CZ13",'Outside Temp'!B11678))))</f>
        <v>72</v>
      </c>
      <c r="G11675" s="12">
        <f t="shared" si="3"/>
        <v>3</v>
      </c>
    </row>
    <row r="11676" ht="15.75" customHeight="1">
      <c r="A11676" s="13">
        <v>42246.645833333336</v>
      </c>
      <c r="B11676" s="73">
        <f t="shared" si="1"/>
        <v>42246</v>
      </c>
      <c r="C11676" s="74">
        <f>IF(NewCustomer="Yes", IF(COUNTIF($I$2:$I$11,B11676)&gt;0,0,WEEKDAY(B11676,2)),IF(COUNTIF($I$2:$I$21,B11676)&gt;0,0,WEEKDAY(B11676,2)))</f>
        <v>7</v>
      </c>
      <c r="D11676" s="74">
        <f t="shared" si="2"/>
        <v>15</v>
      </c>
      <c r="E11676" s="12">
        <f>IFERROR(VLOOKUP(A11676,'IDAR Meter Data'!$A:$B,2,1),"")</f>
        <v>190</v>
      </c>
      <c r="F11676" s="75">
        <f>IF(CECCZ="CZ03",'Outside Temp'!B11676,IF(CECCZ="CZ04",'Outside Temp'!B11677,IF(CECCZ="CZ12",'Outside Temp'!B11678, IF(CECCZ="CZ13",'Outside Temp'!B11679))))</f>
        <v>72</v>
      </c>
      <c r="G11676" s="12">
        <f t="shared" si="3"/>
        <v>3</v>
      </c>
    </row>
    <row r="11677" ht="15.75" customHeight="1">
      <c r="A11677" s="13">
        <v>42246.65625</v>
      </c>
      <c r="B11677" s="73">
        <f t="shared" si="1"/>
        <v>42246</v>
      </c>
      <c r="C11677" s="74">
        <f>IF(NewCustomer="Yes", IF(COUNTIF($I$2:$I$11,B11677)&gt;0,0,WEEKDAY(B11677,2)),IF(COUNTIF($I$2:$I$21,B11677)&gt;0,0,WEEKDAY(B11677,2)))</f>
        <v>7</v>
      </c>
      <c r="D11677" s="74">
        <f t="shared" si="2"/>
        <v>15</v>
      </c>
      <c r="E11677" s="12">
        <f>IFERROR(VLOOKUP(A11677,'IDAR Meter Data'!$A:$B,2,1),"")</f>
        <v>200</v>
      </c>
      <c r="F11677" s="75">
        <f>IF(CECCZ="CZ03",'Outside Temp'!B11677,IF(CECCZ="CZ04",'Outside Temp'!B11678,IF(CECCZ="CZ12",'Outside Temp'!B11679, IF(CECCZ="CZ13",'Outside Temp'!B11680))))</f>
        <v>72</v>
      </c>
      <c r="G11677" s="12">
        <f t="shared" si="3"/>
        <v>3</v>
      </c>
    </row>
    <row r="11678" ht="15.75" customHeight="1">
      <c r="A11678" s="13">
        <v>42246.666666666664</v>
      </c>
      <c r="B11678" s="73">
        <f t="shared" si="1"/>
        <v>42246</v>
      </c>
      <c r="C11678" s="74">
        <f>IF(NewCustomer="Yes", IF(COUNTIF($I$2:$I$11,B11678)&gt;0,0,WEEKDAY(B11678,2)),IF(COUNTIF($I$2:$I$21,B11678)&gt;0,0,WEEKDAY(B11678,2)))</f>
        <v>7</v>
      </c>
      <c r="D11678" s="74">
        <f t="shared" si="2"/>
        <v>16</v>
      </c>
      <c r="E11678" s="12">
        <f>IFERROR(VLOOKUP(A11678,'IDAR Meter Data'!$A:$B,2,1),"")</f>
        <v>202</v>
      </c>
      <c r="F11678" s="75">
        <f>IF(CECCZ="CZ03",'Outside Temp'!B11678,IF(CECCZ="CZ04",'Outside Temp'!B11679,IF(CECCZ="CZ12",'Outside Temp'!B11680, IF(CECCZ="CZ13",'Outside Temp'!B11681))))</f>
        <v>71.93333333</v>
      </c>
      <c r="G11678" s="12">
        <f t="shared" si="3"/>
        <v>3</v>
      </c>
    </row>
    <row r="11679" ht="15.75" customHeight="1">
      <c r="A11679" s="13">
        <v>42246.677083333336</v>
      </c>
      <c r="B11679" s="73">
        <f t="shared" si="1"/>
        <v>42246</v>
      </c>
      <c r="C11679" s="74">
        <f>IF(NewCustomer="Yes", IF(COUNTIF($I$2:$I$11,B11679)&gt;0,0,WEEKDAY(B11679,2)),IF(COUNTIF($I$2:$I$21,B11679)&gt;0,0,WEEKDAY(B11679,2)))</f>
        <v>7</v>
      </c>
      <c r="D11679" s="74">
        <f t="shared" si="2"/>
        <v>16</v>
      </c>
      <c r="E11679" s="12">
        <f>IFERROR(VLOOKUP(A11679,'IDAR Meter Data'!$A:$B,2,1),"")</f>
        <v>204</v>
      </c>
      <c r="F11679" s="75">
        <f>IF(CECCZ="CZ03",'Outside Temp'!B11679,IF(CECCZ="CZ04",'Outside Temp'!B11680,IF(CECCZ="CZ12",'Outside Temp'!B11681, IF(CECCZ="CZ13",'Outside Temp'!B11682))))</f>
        <v>71.68333333</v>
      </c>
      <c r="G11679" s="12">
        <f t="shared" si="3"/>
        <v>3</v>
      </c>
    </row>
    <row r="11680" ht="15.75" customHeight="1">
      <c r="A11680" s="13">
        <v>42246.6875</v>
      </c>
      <c r="B11680" s="73">
        <f t="shared" si="1"/>
        <v>42246</v>
      </c>
      <c r="C11680" s="74">
        <f>IF(NewCustomer="Yes", IF(COUNTIF($I$2:$I$11,B11680)&gt;0,0,WEEKDAY(B11680,2)),IF(COUNTIF($I$2:$I$21,B11680)&gt;0,0,WEEKDAY(B11680,2)))</f>
        <v>7</v>
      </c>
      <c r="D11680" s="74">
        <f t="shared" si="2"/>
        <v>16</v>
      </c>
      <c r="E11680" s="12">
        <f>IFERROR(VLOOKUP(A11680,'IDAR Meter Data'!$A:$B,2,1),"")</f>
        <v>204</v>
      </c>
      <c r="F11680" s="75">
        <f>IF(CECCZ="CZ03",'Outside Temp'!B11680,IF(CECCZ="CZ04",'Outside Temp'!B11681,IF(CECCZ="CZ12",'Outside Temp'!B11682, IF(CECCZ="CZ13",'Outside Temp'!B11683))))</f>
        <v>71.43333333</v>
      </c>
      <c r="G11680" s="12">
        <f t="shared" si="3"/>
        <v>3</v>
      </c>
    </row>
    <row r="11681" ht="15.75" customHeight="1">
      <c r="A11681" s="13">
        <v>42246.697916666664</v>
      </c>
      <c r="B11681" s="73">
        <f t="shared" si="1"/>
        <v>42246</v>
      </c>
      <c r="C11681" s="74">
        <f>IF(NewCustomer="Yes", IF(COUNTIF($I$2:$I$11,B11681)&gt;0,0,WEEKDAY(B11681,2)),IF(COUNTIF($I$2:$I$21,B11681)&gt;0,0,WEEKDAY(B11681,2)))</f>
        <v>7</v>
      </c>
      <c r="D11681" s="74">
        <f t="shared" si="2"/>
        <v>16</v>
      </c>
      <c r="E11681" s="12">
        <f>IFERROR(VLOOKUP(A11681,'IDAR Meter Data'!$A:$B,2,1),"")</f>
        <v>190</v>
      </c>
      <c r="F11681" s="75">
        <f>IF(CECCZ="CZ03",'Outside Temp'!B11681,IF(CECCZ="CZ04",'Outside Temp'!B11682,IF(CECCZ="CZ12",'Outside Temp'!B11683, IF(CECCZ="CZ13",'Outside Temp'!B11684))))</f>
        <v>71.18333333</v>
      </c>
      <c r="G11681" s="12">
        <f t="shared" si="3"/>
        <v>3</v>
      </c>
    </row>
    <row r="11682" ht="15.75" customHeight="1">
      <c r="A11682" s="13">
        <v>42246.708333333336</v>
      </c>
      <c r="B11682" s="73">
        <f t="shared" si="1"/>
        <v>42246</v>
      </c>
      <c r="C11682" s="74">
        <f>IF(NewCustomer="Yes", IF(COUNTIF($I$2:$I$11,B11682)&gt;0,0,WEEKDAY(B11682,2)),IF(COUNTIF($I$2:$I$21,B11682)&gt;0,0,WEEKDAY(B11682,2)))</f>
        <v>7</v>
      </c>
      <c r="D11682" s="74">
        <f t="shared" si="2"/>
        <v>17</v>
      </c>
      <c r="E11682" s="12">
        <f>IFERROR(VLOOKUP(A11682,'IDAR Meter Data'!$A:$B,2,1),"")</f>
        <v>198</v>
      </c>
      <c r="F11682" s="75">
        <f>IF(CECCZ="CZ03",'Outside Temp'!B11682,IF(CECCZ="CZ04",'Outside Temp'!B11683,IF(CECCZ="CZ12",'Outside Temp'!B11684, IF(CECCZ="CZ13",'Outside Temp'!B11685))))</f>
        <v>70.86666667</v>
      </c>
      <c r="G11682" s="12">
        <f t="shared" si="3"/>
        <v>3</v>
      </c>
    </row>
    <row r="11683" ht="15.75" customHeight="1">
      <c r="A11683" s="13">
        <v>42246.71875</v>
      </c>
      <c r="B11683" s="73">
        <f t="shared" si="1"/>
        <v>42246</v>
      </c>
      <c r="C11683" s="74">
        <f>IF(NewCustomer="Yes", IF(COUNTIF($I$2:$I$11,B11683)&gt;0,0,WEEKDAY(B11683,2)),IF(COUNTIF($I$2:$I$21,B11683)&gt;0,0,WEEKDAY(B11683,2)))</f>
        <v>7</v>
      </c>
      <c r="D11683" s="74">
        <f t="shared" si="2"/>
        <v>17</v>
      </c>
      <c r="E11683" s="12">
        <f>IFERROR(VLOOKUP(A11683,'IDAR Meter Data'!$A:$B,2,1),"")</f>
        <v>213</v>
      </c>
      <c r="F11683" s="75">
        <f>IF(CECCZ="CZ03",'Outside Temp'!B11683,IF(CECCZ="CZ04",'Outside Temp'!B11684,IF(CECCZ="CZ12",'Outside Temp'!B11685, IF(CECCZ="CZ13",'Outside Temp'!B11686))))</f>
        <v>70.36666667</v>
      </c>
      <c r="G11683" s="12">
        <f t="shared" si="3"/>
        <v>3</v>
      </c>
    </row>
    <row r="11684" ht="15.75" customHeight="1">
      <c r="A11684" s="13">
        <v>42246.729166666664</v>
      </c>
      <c r="B11684" s="73">
        <f t="shared" si="1"/>
        <v>42246</v>
      </c>
      <c r="C11684" s="74">
        <f>IF(NewCustomer="Yes", IF(COUNTIF($I$2:$I$11,B11684)&gt;0,0,WEEKDAY(B11684,2)),IF(COUNTIF($I$2:$I$21,B11684)&gt;0,0,WEEKDAY(B11684,2)))</f>
        <v>7</v>
      </c>
      <c r="D11684" s="74">
        <f t="shared" si="2"/>
        <v>17</v>
      </c>
      <c r="E11684" s="12">
        <f>IFERROR(VLOOKUP(A11684,'IDAR Meter Data'!$A:$B,2,1),"")</f>
        <v>205</v>
      </c>
      <c r="F11684" s="75">
        <f>IF(CECCZ="CZ03",'Outside Temp'!B11684,IF(CECCZ="CZ04",'Outside Temp'!B11685,IF(CECCZ="CZ12",'Outside Temp'!B11686, IF(CECCZ="CZ13",'Outside Temp'!B11687))))</f>
        <v>69.86666667</v>
      </c>
      <c r="G11684" s="12">
        <f t="shared" si="3"/>
        <v>2</v>
      </c>
    </row>
    <row r="11685" ht="15.75" customHeight="1">
      <c r="A11685" s="13">
        <v>42246.739583333336</v>
      </c>
      <c r="B11685" s="73">
        <f t="shared" si="1"/>
        <v>42246</v>
      </c>
      <c r="C11685" s="74">
        <f>IF(NewCustomer="Yes", IF(COUNTIF($I$2:$I$11,B11685)&gt;0,0,WEEKDAY(B11685,2)),IF(COUNTIF($I$2:$I$21,B11685)&gt;0,0,WEEKDAY(B11685,2)))</f>
        <v>7</v>
      </c>
      <c r="D11685" s="74">
        <f t="shared" si="2"/>
        <v>17</v>
      </c>
      <c r="E11685" s="12">
        <f>IFERROR(VLOOKUP(A11685,'IDAR Meter Data'!$A:$B,2,1),"")</f>
        <v>195</v>
      </c>
      <c r="F11685" s="75">
        <f>IF(CECCZ="CZ03",'Outside Temp'!B11685,IF(CECCZ="CZ04",'Outside Temp'!B11686,IF(CECCZ="CZ12",'Outside Temp'!B11687, IF(CECCZ="CZ13",'Outside Temp'!B11688))))</f>
        <v>69.36666667</v>
      </c>
      <c r="G11685" s="12">
        <f t="shared" si="3"/>
        <v>2</v>
      </c>
    </row>
    <row r="11686" ht="15.75" customHeight="1">
      <c r="A11686" s="13">
        <v>42246.75</v>
      </c>
      <c r="B11686" s="73">
        <f t="shared" si="1"/>
        <v>42246</v>
      </c>
      <c r="C11686" s="74">
        <f>IF(NewCustomer="Yes", IF(COUNTIF($I$2:$I$11,B11686)&gt;0,0,WEEKDAY(B11686,2)),IF(COUNTIF($I$2:$I$21,B11686)&gt;0,0,WEEKDAY(B11686,2)))</f>
        <v>7</v>
      </c>
      <c r="D11686" s="74">
        <f t="shared" si="2"/>
        <v>18</v>
      </c>
      <c r="E11686" s="12">
        <f>IFERROR(VLOOKUP(A11686,'IDAR Meter Data'!$A:$B,2,1),"")</f>
        <v>210</v>
      </c>
      <c r="F11686" s="75">
        <f>IF(CECCZ="CZ03",'Outside Temp'!B11686,IF(CECCZ="CZ04",'Outside Temp'!B11687,IF(CECCZ="CZ12",'Outside Temp'!B11688, IF(CECCZ="CZ13",'Outside Temp'!B11689))))</f>
        <v>68.86666667</v>
      </c>
      <c r="G11686" s="12">
        <f t="shared" si="3"/>
        <v>2</v>
      </c>
    </row>
    <row r="11687" ht="15.75" customHeight="1">
      <c r="A11687" s="13">
        <v>42246.760416666664</v>
      </c>
      <c r="B11687" s="73">
        <f t="shared" si="1"/>
        <v>42246</v>
      </c>
      <c r="C11687" s="74">
        <f>IF(NewCustomer="Yes", IF(COUNTIF($I$2:$I$11,B11687)&gt;0,0,WEEKDAY(B11687,2)),IF(COUNTIF($I$2:$I$21,B11687)&gt;0,0,WEEKDAY(B11687,2)))</f>
        <v>7</v>
      </c>
      <c r="D11687" s="74">
        <f t="shared" si="2"/>
        <v>18</v>
      </c>
      <c r="E11687" s="12">
        <f>IFERROR(VLOOKUP(A11687,'IDAR Meter Data'!$A:$B,2,1),"")</f>
        <v>189</v>
      </c>
      <c r="F11687" s="75">
        <f>IF(CECCZ="CZ03",'Outside Temp'!B11687,IF(CECCZ="CZ04",'Outside Temp'!B11688,IF(CECCZ="CZ12",'Outside Temp'!B11689, IF(CECCZ="CZ13",'Outside Temp'!B11690))))</f>
        <v>68.36666667</v>
      </c>
      <c r="G11687" s="12">
        <f t="shared" si="3"/>
        <v>2</v>
      </c>
    </row>
    <row r="11688" ht="15.75" customHeight="1">
      <c r="A11688" s="13">
        <v>42246.770833333336</v>
      </c>
      <c r="B11688" s="73">
        <f t="shared" si="1"/>
        <v>42246</v>
      </c>
      <c r="C11688" s="74">
        <f>IF(NewCustomer="Yes", IF(COUNTIF($I$2:$I$11,B11688)&gt;0,0,WEEKDAY(B11688,2)),IF(COUNTIF($I$2:$I$21,B11688)&gt;0,0,WEEKDAY(B11688,2)))</f>
        <v>7</v>
      </c>
      <c r="D11688" s="74">
        <f t="shared" si="2"/>
        <v>18</v>
      </c>
      <c r="E11688" s="12">
        <f>IFERROR(VLOOKUP(A11688,'IDAR Meter Data'!$A:$B,2,1),"")</f>
        <v>193</v>
      </c>
      <c r="F11688" s="75">
        <f>IF(CECCZ="CZ03",'Outside Temp'!B11688,IF(CECCZ="CZ04",'Outside Temp'!B11689,IF(CECCZ="CZ12",'Outside Temp'!B11690, IF(CECCZ="CZ13",'Outside Temp'!B11691))))</f>
        <v>67.86666667</v>
      </c>
      <c r="G11688" s="12">
        <f t="shared" si="3"/>
        <v>2</v>
      </c>
    </row>
    <row r="11689" ht="15.75" customHeight="1">
      <c r="A11689" s="13">
        <v>42246.78125</v>
      </c>
      <c r="B11689" s="73">
        <f t="shared" si="1"/>
        <v>42246</v>
      </c>
      <c r="C11689" s="74">
        <f>IF(NewCustomer="Yes", IF(COUNTIF($I$2:$I$11,B11689)&gt;0,0,WEEKDAY(B11689,2)),IF(COUNTIF($I$2:$I$21,B11689)&gt;0,0,WEEKDAY(B11689,2)))</f>
        <v>7</v>
      </c>
      <c r="D11689" s="74">
        <f t="shared" si="2"/>
        <v>18</v>
      </c>
      <c r="E11689" s="12">
        <f>IFERROR(VLOOKUP(A11689,'IDAR Meter Data'!$A:$B,2,1),"")</f>
        <v>183</v>
      </c>
      <c r="F11689" s="75">
        <f>IF(CECCZ="CZ03",'Outside Temp'!B11689,IF(CECCZ="CZ04",'Outside Temp'!B11690,IF(CECCZ="CZ12",'Outside Temp'!B11691, IF(CECCZ="CZ13",'Outside Temp'!B11692))))</f>
        <v>67.36666667</v>
      </c>
      <c r="G11689" s="12">
        <f t="shared" si="3"/>
        <v>2</v>
      </c>
    </row>
    <row r="11690" ht="15.75" customHeight="1">
      <c r="A11690" s="13">
        <v>42246.791666666664</v>
      </c>
      <c r="B11690" s="73">
        <f t="shared" si="1"/>
        <v>42246</v>
      </c>
      <c r="C11690" s="74">
        <f>IF(NewCustomer="Yes", IF(COUNTIF($I$2:$I$11,B11690)&gt;0,0,WEEKDAY(B11690,2)),IF(COUNTIF($I$2:$I$21,B11690)&gt;0,0,WEEKDAY(B11690,2)))</f>
        <v>7</v>
      </c>
      <c r="D11690" s="74">
        <f t="shared" si="2"/>
        <v>19</v>
      </c>
      <c r="E11690" s="12">
        <f>IFERROR(VLOOKUP(A11690,'IDAR Meter Data'!$A:$B,2,1),"")</f>
        <v>202</v>
      </c>
      <c r="F11690" s="75">
        <f>IF(CECCZ="CZ03",'Outside Temp'!B11690,IF(CECCZ="CZ04",'Outside Temp'!B11691,IF(CECCZ="CZ12",'Outside Temp'!B11692, IF(CECCZ="CZ13",'Outside Temp'!B11693))))</f>
        <v>66.86666667</v>
      </c>
      <c r="G11690" s="12">
        <f t="shared" si="3"/>
        <v>2</v>
      </c>
    </row>
    <row r="11691" ht="15.75" customHeight="1">
      <c r="A11691" s="13">
        <v>42246.802083333336</v>
      </c>
      <c r="B11691" s="73">
        <f t="shared" si="1"/>
        <v>42246</v>
      </c>
      <c r="C11691" s="74">
        <f>IF(NewCustomer="Yes", IF(COUNTIF($I$2:$I$11,B11691)&gt;0,0,WEEKDAY(B11691,2)),IF(COUNTIF($I$2:$I$21,B11691)&gt;0,0,WEEKDAY(B11691,2)))</f>
        <v>7</v>
      </c>
      <c r="D11691" s="74">
        <f t="shared" si="2"/>
        <v>19</v>
      </c>
      <c r="E11691" s="12">
        <f>IFERROR(VLOOKUP(A11691,'IDAR Meter Data'!$A:$B,2,1),"")</f>
        <v>193</v>
      </c>
      <c r="F11691" s="75">
        <f>IF(CECCZ="CZ03",'Outside Temp'!B11691,IF(CECCZ="CZ04",'Outside Temp'!B11692,IF(CECCZ="CZ12",'Outside Temp'!B11693, IF(CECCZ="CZ13",'Outside Temp'!B11694))))</f>
        <v>66.36666667</v>
      </c>
      <c r="G11691" s="12">
        <f t="shared" si="3"/>
        <v>2</v>
      </c>
    </row>
    <row r="11692" ht="15.75" customHeight="1">
      <c r="A11692" s="13">
        <v>42246.8125</v>
      </c>
      <c r="B11692" s="73">
        <f t="shared" si="1"/>
        <v>42246</v>
      </c>
      <c r="C11692" s="74">
        <f>IF(NewCustomer="Yes", IF(COUNTIF($I$2:$I$11,B11692)&gt;0,0,WEEKDAY(B11692,2)),IF(COUNTIF($I$2:$I$21,B11692)&gt;0,0,WEEKDAY(B11692,2)))</f>
        <v>7</v>
      </c>
      <c r="D11692" s="74">
        <f t="shared" si="2"/>
        <v>19</v>
      </c>
      <c r="E11692" s="12">
        <f>IFERROR(VLOOKUP(A11692,'IDAR Meter Data'!$A:$B,2,1),"")</f>
        <v>180</v>
      </c>
      <c r="F11692" s="75">
        <f>IF(CECCZ="CZ03",'Outside Temp'!B11692,IF(CECCZ="CZ04",'Outside Temp'!B11693,IF(CECCZ="CZ12",'Outside Temp'!B11694, IF(CECCZ="CZ13",'Outside Temp'!B11695))))</f>
        <v>65.86666667</v>
      </c>
      <c r="G11692" s="12">
        <f t="shared" si="3"/>
        <v>2</v>
      </c>
    </row>
    <row r="11693" ht="15.75" customHeight="1">
      <c r="A11693" s="13">
        <v>42246.822916666664</v>
      </c>
      <c r="B11693" s="73">
        <f t="shared" si="1"/>
        <v>42246</v>
      </c>
      <c r="C11693" s="74">
        <f>IF(NewCustomer="Yes", IF(COUNTIF($I$2:$I$11,B11693)&gt;0,0,WEEKDAY(B11693,2)),IF(COUNTIF($I$2:$I$21,B11693)&gt;0,0,WEEKDAY(B11693,2)))</f>
        <v>7</v>
      </c>
      <c r="D11693" s="74">
        <f t="shared" si="2"/>
        <v>19</v>
      </c>
      <c r="E11693" s="12">
        <f>IFERROR(VLOOKUP(A11693,'IDAR Meter Data'!$A:$B,2,1),"")</f>
        <v>173</v>
      </c>
      <c r="F11693" s="75">
        <f>IF(CECCZ="CZ03",'Outside Temp'!B11693,IF(CECCZ="CZ04",'Outside Temp'!B11694,IF(CECCZ="CZ12",'Outside Temp'!B11695, IF(CECCZ="CZ13",'Outside Temp'!B11696))))</f>
        <v>65.36666667</v>
      </c>
      <c r="G11693" s="12">
        <f t="shared" si="3"/>
        <v>2</v>
      </c>
    </row>
    <row r="11694" ht="15.75" customHeight="1">
      <c r="A11694" s="13">
        <v>42246.833333333336</v>
      </c>
      <c r="B11694" s="73">
        <f t="shared" si="1"/>
        <v>42246</v>
      </c>
      <c r="C11694" s="74">
        <f>IF(NewCustomer="Yes", IF(COUNTIF($I$2:$I$11,B11694)&gt;0,0,WEEKDAY(B11694,2)),IF(COUNTIF($I$2:$I$21,B11694)&gt;0,0,WEEKDAY(B11694,2)))</f>
        <v>7</v>
      </c>
      <c r="D11694" s="74">
        <f t="shared" si="2"/>
        <v>20</v>
      </c>
      <c r="E11694" s="12">
        <f>IFERROR(VLOOKUP(A11694,'IDAR Meter Data'!$A:$B,2,1),"")</f>
        <v>172</v>
      </c>
      <c r="F11694" s="75">
        <f>IF(CECCZ="CZ03",'Outside Temp'!B11694,IF(CECCZ="CZ04",'Outside Temp'!B11695,IF(CECCZ="CZ12",'Outside Temp'!B11696, IF(CECCZ="CZ13",'Outside Temp'!B11697))))</f>
        <v>64.93333333</v>
      </c>
      <c r="G11694" s="12">
        <f t="shared" si="3"/>
        <v>1</v>
      </c>
    </row>
    <row r="11695" ht="15.75" customHeight="1">
      <c r="A11695" s="13">
        <v>42246.84375</v>
      </c>
      <c r="B11695" s="73">
        <f t="shared" si="1"/>
        <v>42246</v>
      </c>
      <c r="C11695" s="74">
        <f>IF(NewCustomer="Yes", IF(COUNTIF($I$2:$I$11,B11695)&gt;0,0,WEEKDAY(B11695,2)),IF(COUNTIF($I$2:$I$21,B11695)&gt;0,0,WEEKDAY(B11695,2)))</f>
        <v>7</v>
      </c>
      <c r="D11695" s="74">
        <f t="shared" si="2"/>
        <v>20</v>
      </c>
      <c r="E11695" s="12">
        <f>IFERROR(VLOOKUP(A11695,'IDAR Meter Data'!$A:$B,2,1),"")</f>
        <v>186</v>
      </c>
      <c r="F11695" s="75">
        <f>IF(CECCZ="CZ03",'Outside Temp'!B11695,IF(CECCZ="CZ04",'Outside Temp'!B11696,IF(CECCZ="CZ12",'Outside Temp'!B11697, IF(CECCZ="CZ13",'Outside Temp'!B11698))))</f>
        <v>64.68333333</v>
      </c>
      <c r="G11695" s="12">
        <f t="shared" si="3"/>
        <v>1</v>
      </c>
    </row>
    <row r="11696" ht="15.75" customHeight="1">
      <c r="A11696" s="13">
        <v>42246.854166666664</v>
      </c>
      <c r="B11696" s="73">
        <f t="shared" si="1"/>
        <v>42246</v>
      </c>
      <c r="C11696" s="74">
        <f>IF(NewCustomer="Yes", IF(COUNTIF($I$2:$I$11,B11696)&gt;0,0,WEEKDAY(B11696,2)),IF(COUNTIF($I$2:$I$21,B11696)&gt;0,0,WEEKDAY(B11696,2)))</f>
        <v>7</v>
      </c>
      <c r="D11696" s="74">
        <f t="shared" si="2"/>
        <v>20</v>
      </c>
      <c r="E11696" s="12">
        <f>IFERROR(VLOOKUP(A11696,'IDAR Meter Data'!$A:$B,2,1),"")</f>
        <v>179</v>
      </c>
      <c r="F11696" s="75">
        <f>IF(CECCZ="CZ03",'Outside Temp'!B11696,IF(CECCZ="CZ04",'Outside Temp'!B11697,IF(CECCZ="CZ12",'Outside Temp'!B11698, IF(CECCZ="CZ13",'Outside Temp'!B11699))))</f>
        <v>64.43333333</v>
      </c>
      <c r="G11696" s="12">
        <f t="shared" si="3"/>
        <v>1</v>
      </c>
    </row>
    <row r="11697" ht="15.75" customHeight="1">
      <c r="A11697" s="13">
        <v>42246.864583333336</v>
      </c>
      <c r="B11697" s="73">
        <f t="shared" si="1"/>
        <v>42246</v>
      </c>
      <c r="C11697" s="74">
        <f>IF(NewCustomer="Yes", IF(COUNTIF($I$2:$I$11,B11697)&gt;0,0,WEEKDAY(B11697,2)),IF(COUNTIF($I$2:$I$21,B11697)&gt;0,0,WEEKDAY(B11697,2)))</f>
        <v>7</v>
      </c>
      <c r="D11697" s="74">
        <f t="shared" si="2"/>
        <v>20</v>
      </c>
      <c r="E11697" s="12">
        <f>IFERROR(VLOOKUP(A11697,'IDAR Meter Data'!$A:$B,2,1),"")</f>
        <v>167</v>
      </c>
      <c r="F11697" s="75">
        <f>IF(CECCZ="CZ03",'Outside Temp'!B11697,IF(CECCZ="CZ04",'Outside Temp'!B11698,IF(CECCZ="CZ12",'Outside Temp'!B11699, IF(CECCZ="CZ13",'Outside Temp'!B11700))))</f>
        <v>64.18333333</v>
      </c>
      <c r="G11697" s="12">
        <f t="shared" si="3"/>
        <v>1</v>
      </c>
    </row>
    <row r="11698" ht="15.75" customHeight="1">
      <c r="A11698" s="13">
        <v>42246.875</v>
      </c>
      <c r="B11698" s="73">
        <f t="shared" si="1"/>
        <v>42246</v>
      </c>
      <c r="C11698" s="74">
        <f>IF(NewCustomer="Yes", IF(COUNTIF($I$2:$I$11,B11698)&gt;0,0,WEEKDAY(B11698,2)),IF(COUNTIF($I$2:$I$21,B11698)&gt;0,0,WEEKDAY(B11698,2)))</f>
        <v>7</v>
      </c>
      <c r="D11698" s="74">
        <f t="shared" si="2"/>
        <v>21</v>
      </c>
      <c r="E11698" s="12">
        <f>IFERROR(VLOOKUP(A11698,'IDAR Meter Data'!$A:$B,2,1),"")</f>
        <v>174</v>
      </c>
      <c r="F11698" s="75">
        <f>IF(CECCZ="CZ03",'Outside Temp'!B11698,IF(CECCZ="CZ04",'Outside Temp'!B11699,IF(CECCZ="CZ12",'Outside Temp'!B11700, IF(CECCZ="CZ13",'Outside Temp'!B11701))))</f>
        <v>64.06666667</v>
      </c>
      <c r="G11698" s="12">
        <f t="shared" si="3"/>
        <v>1</v>
      </c>
    </row>
    <row r="11699" ht="15.75" customHeight="1">
      <c r="A11699" s="13">
        <v>42246.885416666664</v>
      </c>
      <c r="B11699" s="73">
        <f t="shared" si="1"/>
        <v>42246</v>
      </c>
      <c r="C11699" s="74">
        <f>IF(NewCustomer="Yes", IF(COUNTIF($I$2:$I$11,B11699)&gt;0,0,WEEKDAY(B11699,2)),IF(COUNTIF($I$2:$I$21,B11699)&gt;0,0,WEEKDAY(B11699,2)))</f>
        <v>7</v>
      </c>
      <c r="D11699" s="74">
        <f t="shared" si="2"/>
        <v>21</v>
      </c>
      <c r="E11699" s="12">
        <f>IFERROR(VLOOKUP(A11699,'IDAR Meter Data'!$A:$B,2,1),"")</f>
        <v>180</v>
      </c>
      <c r="F11699" s="75">
        <f>IF(CECCZ="CZ03",'Outside Temp'!B11699,IF(CECCZ="CZ04",'Outside Temp'!B11700,IF(CECCZ="CZ12",'Outside Temp'!B11701, IF(CECCZ="CZ13",'Outside Temp'!B11702))))</f>
        <v>64.31666667</v>
      </c>
      <c r="G11699" s="12">
        <f t="shared" si="3"/>
        <v>1</v>
      </c>
    </row>
    <row r="11700" ht="15.75" customHeight="1">
      <c r="A11700" s="13">
        <v>42246.895833333336</v>
      </c>
      <c r="B11700" s="73">
        <f t="shared" si="1"/>
        <v>42246</v>
      </c>
      <c r="C11700" s="74">
        <f>IF(NewCustomer="Yes", IF(COUNTIF($I$2:$I$11,B11700)&gt;0,0,WEEKDAY(B11700,2)),IF(COUNTIF($I$2:$I$21,B11700)&gt;0,0,WEEKDAY(B11700,2)))</f>
        <v>7</v>
      </c>
      <c r="D11700" s="74">
        <f t="shared" si="2"/>
        <v>21</v>
      </c>
      <c r="E11700" s="12">
        <f>IFERROR(VLOOKUP(A11700,'IDAR Meter Data'!$A:$B,2,1),"")</f>
        <v>169</v>
      </c>
      <c r="F11700" s="75">
        <f>IF(CECCZ="CZ03",'Outside Temp'!B11700,IF(CECCZ="CZ04",'Outside Temp'!B11701,IF(CECCZ="CZ12",'Outside Temp'!B11702, IF(CECCZ="CZ13",'Outside Temp'!B11703))))</f>
        <v>64.56666667</v>
      </c>
      <c r="G11700" s="12">
        <f t="shared" si="3"/>
        <v>1</v>
      </c>
    </row>
    <row r="11701" ht="15.75" customHeight="1">
      <c r="A11701" s="13">
        <v>42246.90625</v>
      </c>
      <c r="B11701" s="73">
        <f t="shared" si="1"/>
        <v>42246</v>
      </c>
      <c r="C11701" s="74">
        <f>IF(NewCustomer="Yes", IF(COUNTIF($I$2:$I$11,B11701)&gt;0,0,WEEKDAY(B11701,2)),IF(COUNTIF($I$2:$I$21,B11701)&gt;0,0,WEEKDAY(B11701,2)))</f>
        <v>7</v>
      </c>
      <c r="D11701" s="74">
        <f t="shared" si="2"/>
        <v>21</v>
      </c>
      <c r="E11701" s="12">
        <f>IFERROR(VLOOKUP(A11701,'IDAR Meter Data'!$A:$B,2,1),"")</f>
        <v>163</v>
      </c>
      <c r="F11701" s="75">
        <f>IF(CECCZ="CZ03",'Outside Temp'!B11701,IF(CECCZ="CZ04",'Outside Temp'!B11702,IF(CECCZ="CZ12",'Outside Temp'!B11703, IF(CECCZ="CZ13",'Outside Temp'!B11704))))</f>
        <v>64.81666667</v>
      </c>
      <c r="G11701" s="12">
        <f t="shared" si="3"/>
        <v>1</v>
      </c>
    </row>
    <row r="11702" ht="15.75" customHeight="1">
      <c r="A11702" s="13">
        <v>42246.916666666664</v>
      </c>
      <c r="B11702" s="73">
        <f t="shared" si="1"/>
        <v>42246</v>
      </c>
      <c r="C11702" s="74">
        <f>IF(NewCustomer="Yes", IF(COUNTIF($I$2:$I$11,B11702)&gt;0,0,WEEKDAY(B11702,2)),IF(COUNTIF($I$2:$I$21,B11702)&gt;0,0,WEEKDAY(B11702,2)))</f>
        <v>7</v>
      </c>
      <c r="D11702" s="74">
        <f t="shared" si="2"/>
        <v>22</v>
      </c>
      <c r="E11702" s="12">
        <f>IFERROR(VLOOKUP(A11702,'IDAR Meter Data'!$A:$B,2,1),"")</f>
        <v>167</v>
      </c>
      <c r="F11702" s="75">
        <f>IF(CECCZ="CZ03",'Outside Temp'!B11702,IF(CECCZ="CZ04",'Outside Temp'!B11703,IF(CECCZ="CZ12",'Outside Temp'!B11704, IF(CECCZ="CZ13",'Outside Temp'!B11705))))</f>
        <v>64.86666667</v>
      </c>
      <c r="G11702" s="12">
        <f t="shared" si="3"/>
        <v>1</v>
      </c>
    </row>
    <row r="11703" ht="15.75" customHeight="1">
      <c r="A11703" s="13">
        <v>42246.927083333336</v>
      </c>
      <c r="B11703" s="73">
        <f t="shared" si="1"/>
        <v>42246</v>
      </c>
      <c r="C11703" s="74">
        <f>IF(NewCustomer="Yes", IF(COUNTIF($I$2:$I$11,B11703)&gt;0,0,WEEKDAY(B11703,2)),IF(COUNTIF($I$2:$I$21,B11703)&gt;0,0,WEEKDAY(B11703,2)))</f>
        <v>7</v>
      </c>
      <c r="D11703" s="74">
        <f t="shared" si="2"/>
        <v>22</v>
      </c>
      <c r="E11703" s="12">
        <f>IFERROR(VLOOKUP(A11703,'IDAR Meter Data'!$A:$B,2,1),"")</f>
        <v>153</v>
      </c>
      <c r="F11703" s="75">
        <f>IF(CECCZ="CZ03",'Outside Temp'!B11703,IF(CECCZ="CZ04",'Outside Temp'!B11704,IF(CECCZ="CZ12",'Outside Temp'!B11705, IF(CECCZ="CZ13",'Outside Temp'!B11706))))</f>
        <v>64.36666667</v>
      </c>
      <c r="G11703" s="12">
        <f t="shared" si="3"/>
        <v>1</v>
      </c>
    </row>
    <row r="11704" ht="15.75" customHeight="1">
      <c r="A11704" s="13">
        <v>42246.9375</v>
      </c>
      <c r="B11704" s="73">
        <f t="shared" si="1"/>
        <v>42246</v>
      </c>
      <c r="C11704" s="74">
        <f>IF(NewCustomer="Yes", IF(COUNTIF($I$2:$I$11,B11704)&gt;0,0,WEEKDAY(B11704,2)),IF(COUNTIF($I$2:$I$21,B11704)&gt;0,0,WEEKDAY(B11704,2)))</f>
        <v>7</v>
      </c>
      <c r="D11704" s="74">
        <f t="shared" si="2"/>
        <v>22</v>
      </c>
      <c r="E11704" s="12">
        <f>IFERROR(VLOOKUP(A11704,'IDAR Meter Data'!$A:$B,2,1),"")</f>
        <v>166</v>
      </c>
      <c r="F11704" s="75">
        <f>IF(CECCZ="CZ03",'Outside Temp'!B11704,IF(CECCZ="CZ04",'Outside Temp'!B11705,IF(CECCZ="CZ12",'Outside Temp'!B11706, IF(CECCZ="CZ13",'Outside Temp'!B11707))))</f>
        <v>63.86666667</v>
      </c>
      <c r="G11704" s="12">
        <f t="shared" si="3"/>
        <v>1</v>
      </c>
    </row>
    <row r="11705" ht="15.75" customHeight="1">
      <c r="A11705" s="13">
        <v>42246.947916666664</v>
      </c>
      <c r="B11705" s="73">
        <f t="shared" si="1"/>
        <v>42246</v>
      </c>
      <c r="C11705" s="74">
        <f>IF(NewCustomer="Yes", IF(COUNTIF($I$2:$I$11,B11705)&gt;0,0,WEEKDAY(B11705,2)),IF(COUNTIF($I$2:$I$21,B11705)&gt;0,0,WEEKDAY(B11705,2)))</f>
        <v>7</v>
      </c>
      <c r="D11705" s="74">
        <f t="shared" si="2"/>
        <v>22</v>
      </c>
      <c r="E11705" s="12">
        <f>IFERROR(VLOOKUP(A11705,'IDAR Meter Data'!$A:$B,2,1),"")</f>
        <v>170</v>
      </c>
      <c r="F11705" s="75">
        <f>IF(CECCZ="CZ03",'Outside Temp'!B11705,IF(CECCZ="CZ04",'Outside Temp'!B11706,IF(CECCZ="CZ12",'Outside Temp'!B11707, IF(CECCZ="CZ13",'Outside Temp'!B11708))))</f>
        <v>63.36666667</v>
      </c>
      <c r="G11705" s="12">
        <f t="shared" si="3"/>
        <v>1</v>
      </c>
    </row>
    <row r="11706" ht="15.75" customHeight="1">
      <c r="A11706" s="13">
        <v>42246.958333333336</v>
      </c>
      <c r="B11706" s="73">
        <f t="shared" si="1"/>
        <v>42246</v>
      </c>
      <c r="C11706" s="74">
        <f>IF(NewCustomer="Yes", IF(COUNTIF($I$2:$I$11,B11706)&gt;0,0,WEEKDAY(B11706,2)),IF(COUNTIF($I$2:$I$21,B11706)&gt;0,0,WEEKDAY(B11706,2)))</f>
        <v>7</v>
      </c>
      <c r="D11706" s="74">
        <f t="shared" si="2"/>
        <v>23</v>
      </c>
      <c r="E11706" s="12">
        <f>IFERROR(VLOOKUP(A11706,'IDAR Meter Data'!$A:$B,2,1),"")</f>
        <v>151</v>
      </c>
      <c r="F11706" s="75">
        <f>IF(CECCZ="CZ03",'Outside Temp'!B11706,IF(CECCZ="CZ04",'Outside Temp'!B11707,IF(CECCZ="CZ12",'Outside Temp'!B11708, IF(CECCZ="CZ13",'Outside Temp'!B11709))))</f>
        <v>63</v>
      </c>
      <c r="G11706" s="12">
        <f t="shared" si="3"/>
        <v>1</v>
      </c>
    </row>
    <row r="11707" ht="15.75" customHeight="1">
      <c r="A11707" s="13">
        <v>42246.96875</v>
      </c>
      <c r="B11707" s="73">
        <f t="shared" si="1"/>
        <v>42246</v>
      </c>
      <c r="C11707" s="74">
        <f>IF(NewCustomer="Yes", IF(COUNTIF($I$2:$I$11,B11707)&gt;0,0,WEEKDAY(B11707,2)),IF(COUNTIF($I$2:$I$21,B11707)&gt;0,0,WEEKDAY(B11707,2)))</f>
        <v>7</v>
      </c>
      <c r="D11707" s="74">
        <f t="shared" si="2"/>
        <v>23</v>
      </c>
      <c r="E11707" s="12">
        <f>IFERROR(VLOOKUP(A11707,'IDAR Meter Data'!$A:$B,2,1),"")</f>
        <v>162</v>
      </c>
      <c r="F11707" s="75">
        <f>IF(CECCZ="CZ03",'Outside Temp'!B11707,IF(CECCZ="CZ04",'Outside Temp'!B11708,IF(CECCZ="CZ12",'Outside Temp'!B11709, IF(CECCZ="CZ13",'Outside Temp'!B11710))))</f>
        <v>63</v>
      </c>
      <c r="G11707" s="12">
        <f t="shared" si="3"/>
        <v>1</v>
      </c>
    </row>
    <row r="11708" ht="15.75" customHeight="1">
      <c r="A11708" s="13">
        <v>42246.979166666664</v>
      </c>
      <c r="B11708" s="73">
        <f t="shared" si="1"/>
        <v>42246</v>
      </c>
      <c r="C11708" s="74">
        <f>IF(NewCustomer="Yes", IF(COUNTIF($I$2:$I$11,B11708)&gt;0,0,WEEKDAY(B11708,2)),IF(COUNTIF($I$2:$I$21,B11708)&gt;0,0,WEEKDAY(B11708,2)))</f>
        <v>7</v>
      </c>
      <c r="D11708" s="74">
        <f t="shared" si="2"/>
        <v>23</v>
      </c>
      <c r="E11708" s="12">
        <f>IFERROR(VLOOKUP(A11708,'IDAR Meter Data'!$A:$B,2,1),"")</f>
        <v>172</v>
      </c>
      <c r="F11708" s="75">
        <f>IF(CECCZ="CZ03",'Outside Temp'!B11708,IF(CECCZ="CZ04",'Outside Temp'!B11709,IF(CECCZ="CZ12",'Outside Temp'!B11710, IF(CECCZ="CZ13",'Outside Temp'!B11711))))</f>
        <v>63</v>
      </c>
      <c r="G11708" s="12">
        <f t="shared" si="3"/>
        <v>1</v>
      </c>
    </row>
    <row r="11709" ht="15.75" customHeight="1">
      <c r="A11709" s="13">
        <v>42246.989583333336</v>
      </c>
      <c r="B11709" s="73">
        <f t="shared" si="1"/>
        <v>42246</v>
      </c>
      <c r="C11709" s="74">
        <f>IF(NewCustomer="Yes", IF(COUNTIF($I$2:$I$11,B11709)&gt;0,0,WEEKDAY(B11709,2)),IF(COUNTIF($I$2:$I$21,B11709)&gt;0,0,WEEKDAY(B11709,2)))</f>
        <v>7</v>
      </c>
      <c r="D11709" s="74">
        <f t="shared" si="2"/>
        <v>23</v>
      </c>
      <c r="E11709" s="12">
        <f>IFERROR(VLOOKUP(A11709,'IDAR Meter Data'!$A:$B,2,1),"")</f>
        <v>159</v>
      </c>
      <c r="F11709" s="75">
        <f>IF(CECCZ="CZ03",'Outside Temp'!B11709,IF(CECCZ="CZ04",'Outside Temp'!B11710,IF(CECCZ="CZ12",'Outside Temp'!B11711, IF(CECCZ="CZ13",'Outside Temp'!B11712))))</f>
        <v>63</v>
      </c>
      <c r="G11709" s="12">
        <f t="shared" si="3"/>
        <v>1</v>
      </c>
    </row>
    <row r="11710" ht="15.75" customHeight="1">
      <c r="A11710" s="13">
        <v>42247.0</v>
      </c>
      <c r="B11710" s="73">
        <f t="shared" si="1"/>
        <v>42247</v>
      </c>
      <c r="C11710" s="74">
        <f>IF(NewCustomer="Yes", IF(COUNTIF($I$2:$I$11,B11710)&gt;0,0,WEEKDAY(B11710,2)),IF(COUNTIF($I$2:$I$21,B11710)&gt;0,0,WEEKDAY(B11710,2)))</f>
        <v>1</v>
      </c>
      <c r="D11710" s="74">
        <f t="shared" si="2"/>
        <v>0</v>
      </c>
      <c r="E11710" s="12">
        <f>IFERROR(VLOOKUP(A11710,'IDAR Meter Data'!$A:$B,2,1),"")</f>
        <v>155</v>
      </c>
      <c r="F11710" s="75">
        <f>IF(CECCZ="CZ03",'Outside Temp'!B11710,IF(CECCZ="CZ04",'Outside Temp'!B11711,IF(CECCZ="CZ12",'Outside Temp'!B11712, IF(CECCZ="CZ13",'Outside Temp'!B11713))))</f>
        <v>62.93333333</v>
      </c>
      <c r="G11710" s="12">
        <f t="shared" si="3"/>
        <v>1</v>
      </c>
    </row>
    <row r="11711" ht="15.75" customHeight="1">
      <c r="A11711" s="13">
        <v>42247.010416666664</v>
      </c>
      <c r="B11711" s="73">
        <f t="shared" si="1"/>
        <v>42247</v>
      </c>
      <c r="C11711" s="74">
        <f>IF(NewCustomer="Yes", IF(COUNTIF($I$2:$I$11,B11711)&gt;0,0,WEEKDAY(B11711,2)),IF(COUNTIF($I$2:$I$21,B11711)&gt;0,0,WEEKDAY(B11711,2)))</f>
        <v>1</v>
      </c>
      <c r="D11711" s="74">
        <f t="shared" si="2"/>
        <v>0</v>
      </c>
      <c r="E11711" s="12">
        <f>IFERROR(VLOOKUP(A11711,'IDAR Meter Data'!$A:$B,2,1),"")</f>
        <v>158</v>
      </c>
      <c r="F11711" s="75">
        <f>IF(CECCZ="CZ03",'Outside Temp'!B11711,IF(CECCZ="CZ04",'Outside Temp'!B11712,IF(CECCZ="CZ12",'Outside Temp'!B11713, IF(CECCZ="CZ13",'Outside Temp'!B11714))))</f>
        <v>62.68333333</v>
      </c>
      <c r="G11711" s="12">
        <f t="shared" si="3"/>
        <v>1</v>
      </c>
    </row>
    <row r="11712" ht="15.75" customHeight="1">
      <c r="A11712" s="13">
        <v>42247.020833333336</v>
      </c>
      <c r="B11712" s="73">
        <f t="shared" si="1"/>
        <v>42247</v>
      </c>
      <c r="C11712" s="74">
        <f>IF(NewCustomer="Yes", IF(COUNTIF($I$2:$I$11,B11712)&gt;0,0,WEEKDAY(B11712,2)),IF(COUNTIF($I$2:$I$21,B11712)&gt;0,0,WEEKDAY(B11712,2)))</f>
        <v>1</v>
      </c>
      <c r="D11712" s="74">
        <f t="shared" si="2"/>
        <v>0</v>
      </c>
      <c r="E11712" s="12">
        <f>IFERROR(VLOOKUP(A11712,'IDAR Meter Data'!$A:$B,2,1),"")</f>
        <v>161</v>
      </c>
      <c r="F11712" s="75">
        <f>IF(CECCZ="CZ03",'Outside Temp'!B11712,IF(CECCZ="CZ04",'Outside Temp'!B11713,IF(CECCZ="CZ12",'Outside Temp'!B11714, IF(CECCZ="CZ13",'Outside Temp'!B11715))))</f>
        <v>62.43333333</v>
      </c>
      <c r="G11712" s="12">
        <f t="shared" si="3"/>
        <v>1</v>
      </c>
    </row>
    <row r="11713" ht="15.75" customHeight="1">
      <c r="A11713" s="13">
        <v>42247.03125</v>
      </c>
      <c r="B11713" s="73">
        <f t="shared" si="1"/>
        <v>42247</v>
      </c>
      <c r="C11713" s="74">
        <f>IF(NewCustomer="Yes", IF(COUNTIF($I$2:$I$11,B11713)&gt;0,0,WEEKDAY(B11713,2)),IF(COUNTIF($I$2:$I$21,B11713)&gt;0,0,WEEKDAY(B11713,2)))</f>
        <v>1</v>
      </c>
      <c r="D11713" s="74">
        <f t="shared" si="2"/>
        <v>0</v>
      </c>
      <c r="E11713" s="12">
        <f>IFERROR(VLOOKUP(A11713,'IDAR Meter Data'!$A:$B,2,1),"")</f>
        <v>164</v>
      </c>
      <c r="F11713" s="75">
        <f>IF(CECCZ="CZ03",'Outside Temp'!B11713,IF(CECCZ="CZ04",'Outside Temp'!B11714,IF(CECCZ="CZ12",'Outside Temp'!B11715, IF(CECCZ="CZ13",'Outside Temp'!B11716))))</f>
        <v>62.18333333</v>
      </c>
      <c r="G11713" s="12">
        <f t="shared" si="3"/>
        <v>1</v>
      </c>
    </row>
    <row r="11714" ht="15.75" customHeight="1">
      <c r="A11714" s="13">
        <v>42247.041666666664</v>
      </c>
      <c r="B11714" s="73">
        <f t="shared" si="1"/>
        <v>42247</v>
      </c>
      <c r="C11714" s="74">
        <f>IF(NewCustomer="Yes", IF(COUNTIF($I$2:$I$11,B11714)&gt;0,0,WEEKDAY(B11714,2)),IF(COUNTIF($I$2:$I$21,B11714)&gt;0,0,WEEKDAY(B11714,2)))</f>
        <v>1</v>
      </c>
      <c r="D11714" s="74">
        <f t="shared" si="2"/>
        <v>1</v>
      </c>
      <c r="E11714" s="12">
        <f>IFERROR(VLOOKUP(A11714,'IDAR Meter Data'!$A:$B,2,1),"")</f>
        <v>155</v>
      </c>
      <c r="F11714" s="75">
        <f>IF(CECCZ="CZ03",'Outside Temp'!B11714,IF(CECCZ="CZ04",'Outside Temp'!B11715,IF(CECCZ="CZ12",'Outside Temp'!B11716, IF(CECCZ="CZ13",'Outside Temp'!B11717))))</f>
        <v>61.93333333</v>
      </c>
      <c r="G11714" s="12">
        <f t="shared" si="3"/>
        <v>1</v>
      </c>
    </row>
    <row r="11715" ht="15.75" customHeight="1">
      <c r="A11715" s="13">
        <v>42247.052083333336</v>
      </c>
      <c r="B11715" s="73">
        <f t="shared" si="1"/>
        <v>42247</v>
      </c>
      <c r="C11715" s="74">
        <f>IF(NewCustomer="Yes", IF(COUNTIF($I$2:$I$11,B11715)&gt;0,0,WEEKDAY(B11715,2)),IF(COUNTIF($I$2:$I$21,B11715)&gt;0,0,WEEKDAY(B11715,2)))</f>
        <v>1</v>
      </c>
      <c r="D11715" s="74">
        <f t="shared" si="2"/>
        <v>1</v>
      </c>
      <c r="E11715" s="12">
        <f>IFERROR(VLOOKUP(A11715,'IDAR Meter Data'!$A:$B,2,1),"")</f>
        <v>153</v>
      </c>
      <c r="F11715" s="75">
        <f>IF(CECCZ="CZ03",'Outside Temp'!B11715,IF(CECCZ="CZ04",'Outside Temp'!B11716,IF(CECCZ="CZ12",'Outside Temp'!B11717, IF(CECCZ="CZ13",'Outside Temp'!B11718))))</f>
        <v>61.68333333</v>
      </c>
      <c r="G11715" s="12">
        <f t="shared" si="3"/>
        <v>1</v>
      </c>
    </row>
    <row r="11716" ht="15.75" customHeight="1">
      <c r="A11716" s="13">
        <v>42247.0625</v>
      </c>
      <c r="B11716" s="73">
        <f t="shared" si="1"/>
        <v>42247</v>
      </c>
      <c r="C11716" s="74">
        <f>IF(NewCustomer="Yes", IF(COUNTIF($I$2:$I$11,B11716)&gt;0,0,WEEKDAY(B11716,2)),IF(COUNTIF($I$2:$I$21,B11716)&gt;0,0,WEEKDAY(B11716,2)))</f>
        <v>1</v>
      </c>
      <c r="D11716" s="74">
        <f t="shared" si="2"/>
        <v>1</v>
      </c>
      <c r="E11716" s="12">
        <f>IFERROR(VLOOKUP(A11716,'IDAR Meter Data'!$A:$B,2,1),"")</f>
        <v>147</v>
      </c>
      <c r="F11716" s="75">
        <f>IF(CECCZ="CZ03",'Outside Temp'!B11716,IF(CECCZ="CZ04",'Outside Temp'!B11717,IF(CECCZ="CZ12",'Outside Temp'!B11718, IF(CECCZ="CZ13",'Outside Temp'!B11719))))</f>
        <v>61.43333333</v>
      </c>
      <c r="G11716" s="12">
        <f t="shared" si="3"/>
        <v>1</v>
      </c>
    </row>
    <row r="11717" ht="15.75" customHeight="1">
      <c r="A11717" s="13">
        <v>42247.072916666664</v>
      </c>
      <c r="B11717" s="73">
        <f t="shared" si="1"/>
        <v>42247</v>
      </c>
      <c r="C11717" s="74">
        <f>IF(NewCustomer="Yes", IF(COUNTIF($I$2:$I$11,B11717)&gt;0,0,WEEKDAY(B11717,2)),IF(COUNTIF($I$2:$I$21,B11717)&gt;0,0,WEEKDAY(B11717,2)))</f>
        <v>1</v>
      </c>
      <c r="D11717" s="74">
        <f t="shared" si="2"/>
        <v>1</v>
      </c>
      <c r="E11717" s="12">
        <f>IFERROR(VLOOKUP(A11717,'IDAR Meter Data'!$A:$B,2,1),"")</f>
        <v>161</v>
      </c>
      <c r="F11717" s="75">
        <f>IF(CECCZ="CZ03",'Outside Temp'!B11717,IF(CECCZ="CZ04",'Outside Temp'!B11718,IF(CECCZ="CZ12",'Outside Temp'!B11719, IF(CECCZ="CZ13",'Outside Temp'!B11720))))</f>
        <v>61.18333333</v>
      </c>
      <c r="G11717" s="12">
        <f t="shared" si="3"/>
        <v>1</v>
      </c>
    </row>
    <row r="11718" ht="15.75" customHeight="1">
      <c r="A11718" s="13">
        <v>42247.083333333336</v>
      </c>
      <c r="B11718" s="73">
        <f t="shared" si="1"/>
        <v>42247</v>
      </c>
      <c r="C11718" s="74">
        <f>IF(NewCustomer="Yes", IF(COUNTIF($I$2:$I$11,B11718)&gt;0,0,WEEKDAY(B11718,2)),IF(COUNTIF($I$2:$I$21,B11718)&gt;0,0,WEEKDAY(B11718,2)))</f>
        <v>1</v>
      </c>
      <c r="D11718" s="74">
        <f t="shared" si="2"/>
        <v>2</v>
      </c>
      <c r="E11718" s="12">
        <f>IFERROR(VLOOKUP(A11718,'IDAR Meter Data'!$A:$B,2,1),"")</f>
        <v>167</v>
      </c>
      <c r="F11718" s="75">
        <f>IF(CECCZ="CZ03",'Outside Temp'!B11718,IF(CECCZ="CZ04",'Outside Temp'!B11719,IF(CECCZ="CZ12",'Outside Temp'!B11720, IF(CECCZ="CZ13",'Outside Temp'!B11721))))</f>
        <v>60.93333333</v>
      </c>
      <c r="G11718" s="12">
        <f t="shared" si="3"/>
        <v>1</v>
      </c>
    </row>
    <row r="11719" ht="15.75" customHeight="1">
      <c r="A11719" s="13">
        <v>42247.09375</v>
      </c>
      <c r="B11719" s="73">
        <f t="shared" si="1"/>
        <v>42247</v>
      </c>
      <c r="C11719" s="74">
        <f>IF(NewCustomer="Yes", IF(COUNTIF($I$2:$I$11,B11719)&gt;0,0,WEEKDAY(B11719,2)),IF(COUNTIF($I$2:$I$21,B11719)&gt;0,0,WEEKDAY(B11719,2)))</f>
        <v>1</v>
      </c>
      <c r="D11719" s="74">
        <f t="shared" si="2"/>
        <v>2</v>
      </c>
      <c r="E11719" s="12">
        <f>IFERROR(VLOOKUP(A11719,'IDAR Meter Data'!$A:$B,2,1),"")</f>
        <v>146</v>
      </c>
      <c r="F11719" s="75">
        <f>IF(CECCZ="CZ03",'Outside Temp'!B11719,IF(CECCZ="CZ04",'Outside Temp'!B11720,IF(CECCZ="CZ12",'Outside Temp'!B11721, IF(CECCZ="CZ13",'Outside Temp'!B11722))))</f>
        <v>60.68333333</v>
      </c>
      <c r="G11719" s="12">
        <f t="shared" si="3"/>
        <v>1</v>
      </c>
    </row>
    <row r="11720" ht="15.75" customHeight="1">
      <c r="A11720" s="13">
        <v>42247.104166666664</v>
      </c>
      <c r="B11720" s="73">
        <f t="shared" si="1"/>
        <v>42247</v>
      </c>
      <c r="C11720" s="74">
        <f>IF(NewCustomer="Yes", IF(COUNTIF($I$2:$I$11,B11720)&gt;0,0,WEEKDAY(B11720,2)),IF(COUNTIF($I$2:$I$21,B11720)&gt;0,0,WEEKDAY(B11720,2)))</f>
        <v>1</v>
      </c>
      <c r="D11720" s="74">
        <f t="shared" si="2"/>
        <v>2</v>
      </c>
      <c r="E11720" s="12">
        <f>IFERROR(VLOOKUP(A11720,'IDAR Meter Data'!$A:$B,2,1),"")</f>
        <v>149</v>
      </c>
      <c r="F11720" s="75">
        <f>IF(CECCZ="CZ03",'Outside Temp'!B11720,IF(CECCZ="CZ04",'Outside Temp'!B11721,IF(CECCZ="CZ12",'Outside Temp'!B11722, IF(CECCZ="CZ13",'Outside Temp'!B11723))))</f>
        <v>60.43333333</v>
      </c>
      <c r="G11720" s="12">
        <f t="shared" si="3"/>
        <v>1</v>
      </c>
    </row>
    <row r="11721" ht="15.75" customHeight="1">
      <c r="A11721" s="13">
        <v>42247.114583333336</v>
      </c>
      <c r="B11721" s="73">
        <f t="shared" si="1"/>
        <v>42247</v>
      </c>
      <c r="C11721" s="74">
        <f>IF(NewCustomer="Yes", IF(COUNTIF($I$2:$I$11,B11721)&gt;0,0,WEEKDAY(B11721,2)),IF(COUNTIF($I$2:$I$21,B11721)&gt;0,0,WEEKDAY(B11721,2)))</f>
        <v>1</v>
      </c>
      <c r="D11721" s="74">
        <f t="shared" si="2"/>
        <v>2</v>
      </c>
      <c r="E11721" s="12">
        <f>IFERROR(VLOOKUP(A11721,'IDAR Meter Data'!$A:$B,2,1),"")</f>
        <v>151</v>
      </c>
      <c r="F11721" s="75">
        <f>IF(CECCZ="CZ03",'Outside Temp'!B11721,IF(CECCZ="CZ04",'Outside Temp'!B11722,IF(CECCZ="CZ12",'Outside Temp'!B11723, IF(CECCZ="CZ13",'Outside Temp'!B11724))))</f>
        <v>60.18333333</v>
      </c>
      <c r="G11721" s="12">
        <f t="shared" si="3"/>
        <v>1</v>
      </c>
    </row>
    <row r="11722" ht="15.75" customHeight="1">
      <c r="A11722" s="13">
        <v>42247.125</v>
      </c>
      <c r="B11722" s="73">
        <f t="shared" si="1"/>
        <v>42247</v>
      </c>
      <c r="C11722" s="74">
        <f>IF(NewCustomer="Yes", IF(COUNTIF($I$2:$I$11,B11722)&gt;0,0,WEEKDAY(B11722,2)),IF(COUNTIF($I$2:$I$21,B11722)&gt;0,0,WEEKDAY(B11722,2)))</f>
        <v>1</v>
      </c>
      <c r="D11722" s="74">
        <f t="shared" si="2"/>
        <v>3</v>
      </c>
      <c r="E11722" s="12">
        <f>IFERROR(VLOOKUP(A11722,'IDAR Meter Data'!$A:$B,2,1),"")</f>
        <v>150</v>
      </c>
      <c r="F11722" s="75">
        <f>IF(CECCZ="CZ03",'Outside Temp'!B11722,IF(CECCZ="CZ04",'Outside Temp'!B11723,IF(CECCZ="CZ12",'Outside Temp'!B11724, IF(CECCZ="CZ13",'Outside Temp'!B11725))))</f>
        <v>60</v>
      </c>
      <c r="G11722" s="12">
        <f t="shared" si="3"/>
        <v>1</v>
      </c>
    </row>
    <row r="11723" ht="15.75" customHeight="1">
      <c r="A11723" s="13">
        <v>42247.135416666664</v>
      </c>
      <c r="B11723" s="73">
        <f t="shared" si="1"/>
        <v>42247</v>
      </c>
      <c r="C11723" s="74">
        <f>IF(NewCustomer="Yes", IF(COUNTIF($I$2:$I$11,B11723)&gt;0,0,WEEKDAY(B11723,2)),IF(COUNTIF($I$2:$I$21,B11723)&gt;0,0,WEEKDAY(B11723,2)))</f>
        <v>1</v>
      </c>
      <c r="D11723" s="74">
        <f t="shared" si="2"/>
        <v>3</v>
      </c>
      <c r="E11723" s="12">
        <f>IFERROR(VLOOKUP(A11723,'IDAR Meter Data'!$A:$B,2,1),"")</f>
        <v>167</v>
      </c>
      <c r="F11723" s="75">
        <f>IF(CECCZ="CZ03",'Outside Temp'!B11723,IF(CECCZ="CZ04",'Outside Temp'!B11724,IF(CECCZ="CZ12",'Outside Temp'!B11725, IF(CECCZ="CZ13",'Outside Temp'!B11726))))</f>
        <v>60</v>
      </c>
      <c r="G11723" s="12">
        <f t="shared" si="3"/>
        <v>1</v>
      </c>
    </row>
    <row r="11724" ht="15.75" customHeight="1">
      <c r="A11724" s="13">
        <v>42247.145833333336</v>
      </c>
      <c r="B11724" s="73">
        <f t="shared" si="1"/>
        <v>42247</v>
      </c>
      <c r="C11724" s="74">
        <f>IF(NewCustomer="Yes", IF(COUNTIF($I$2:$I$11,B11724)&gt;0,0,WEEKDAY(B11724,2)),IF(COUNTIF($I$2:$I$21,B11724)&gt;0,0,WEEKDAY(B11724,2)))</f>
        <v>1</v>
      </c>
      <c r="D11724" s="74">
        <f t="shared" si="2"/>
        <v>3</v>
      </c>
      <c r="E11724" s="12">
        <f>IFERROR(VLOOKUP(A11724,'IDAR Meter Data'!$A:$B,2,1),"")</f>
        <v>143</v>
      </c>
      <c r="F11724" s="75">
        <f>IF(CECCZ="CZ03",'Outside Temp'!B11724,IF(CECCZ="CZ04",'Outside Temp'!B11725,IF(CECCZ="CZ12",'Outside Temp'!B11726, IF(CECCZ="CZ13",'Outside Temp'!B11727))))</f>
        <v>60</v>
      </c>
      <c r="G11724" s="12">
        <f t="shared" si="3"/>
        <v>1</v>
      </c>
    </row>
    <row r="11725" ht="15.75" customHeight="1">
      <c r="A11725" s="13">
        <v>42247.15625</v>
      </c>
      <c r="B11725" s="73">
        <f t="shared" si="1"/>
        <v>42247</v>
      </c>
      <c r="C11725" s="74">
        <f>IF(NewCustomer="Yes", IF(COUNTIF($I$2:$I$11,B11725)&gt;0,0,WEEKDAY(B11725,2)),IF(COUNTIF($I$2:$I$21,B11725)&gt;0,0,WEEKDAY(B11725,2)))</f>
        <v>1</v>
      </c>
      <c r="D11725" s="74">
        <f t="shared" si="2"/>
        <v>3</v>
      </c>
      <c r="E11725" s="12">
        <f>IFERROR(VLOOKUP(A11725,'IDAR Meter Data'!$A:$B,2,1),"")</f>
        <v>143</v>
      </c>
      <c r="F11725" s="75">
        <f>IF(CECCZ="CZ03",'Outside Temp'!B11725,IF(CECCZ="CZ04",'Outside Temp'!B11726,IF(CECCZ="CZ12",'Outside Temp'!B11727, IF(CECCZ="CZ13",'Outside Temp'!B11728))))</f>
        <v>60</v>
      </c>
      <c r="G11725" s="12">
        <f t="shared" si="3"/>
        <v>1</v>
      </c>
    </row>
    <row r="11726" ht="15.75" customHeight="1">
      <c r="A11726" s="13">
        <v>42247.166666666664</v>
      </c>
      <c r="B11726" s="73">
        <f t="shared" si="1"/>
        <v>42247</v>
      </c>
      <c r="C11726" s="74">
        <f>IF(NewCustomer="Yes", IF(COUNTIF($I$2:$I$11,B11726)&gt;0,0,WEEKDAY(B11726,2)),IF(COUNTIF($I$2:$I$21,B11726)&gt;0,0,WEEKDAY(B11726,2)))</f>
        <v>1</v>
      </c>
      <c r="D11726" s="74">
        <f t="shared" si="2"/>
        <v>4</v>
      </c>
      <c r="E11726" s="12">
        <f>IFERROR(VLOOKUP(A11726,'IDAR Meter Data'!$A:$B,2,1),"")</f>
        <v>147</v>
      </c>
      <c r="F11726" s="75">
        <f>IF(CECCZ="CZ03",'Outside Temp'!B11726,IF(CECCZ="CZ04",'Outside Temp'!B11727,IF(CECCZ="CZ12",'Outside Temp'!B11728, IF(CECCZ="CZ13",'Outside Temp'!B11729))))</f>
        <v>60</v>
      </c>
      <c r="G11726" s="12">
        <f t="shared" si="3"/>
        <v>1</v>
      </c>
    </row>
    <row r="11727" ht="15.75" customHeight="1">
      <c r="A11727" s="13">
        <v>42247.177083333336</v>
      </c>
      <c r="B11727" s="73">
        <f t="shared" si="1"/>
        <v>42247</v>
      </c>
      <c r="C11727" s="74">
        <f>IF(NewCustomer="Yes", IF(COUNTIF($I$2:$I$11,B11727)&gt;0,0,WEEKDAY(B11727,2)),IF(COUNTIF($I$2:$I$21,B11727)&gt;0,0,WEEKDAY(B11727,2)))</f>
        <v>1</v>
      </c>
      <c r="D11727" s="74">
        <f t="shared" si="2"/>
        <v>4</v>
      </c>
      <c r="E11727" s="12">
        <f>IFERROR(VLOOKUP(A11727,'IDAR Meter Data'!$A:$B,2,1),"")</f>
        <v>140</v>
      </c>
      <c r="F11727" s="75">
        <f>IF(CECCZ="CZ03",'Outside Temp'!B11727,IF(CECCZ="CZ04",'Outside Temp'!B11728,IF(CECCZ="CZ12",'Outside Temp'!B11729, IF(CECCZ="CZ13",'Outside Temp'!B11730))))</f>
        <v>60</v>
      </c>
      <c r="G11727" s="12">
        <f t="shared" si="3"/>
        <v>1</v>
      </c>
    </row>
    <row r="11728" ht="15.75" customHeight="1">
      <c r="A11728" s="13">
        <v>42247.1875</v>
      </c>
      <c r="B11728" s="73">
        <f t="shared" si="1"/>
        <v>42247</v>
      </c>
      <c r="C11728" s="74">
        <f>IF(NewCustomer="Yes", IF(COUNTIF($I$2:$I$11,B11728)&gt;0,0,WEEKDAY(B11728,2)),IF(COUNTIF($I$2:$I$21,B11728)&gt;0,0,WEEKDAY(B11728,2)))</f>
        <v>1</v>
      </c>
      <c r="D11728" s="74">
        <f t="shared" si="2"/>
        <v>4</v>
      </c>
      <c r="E11728" s="12">
        <f>IFERROR(VLOOKUP(A11728,'IDAR Meter Data'!$A:$B,2,1),"")</f>
        <v>166</v>
      </c>
      <c r="F11728" s="75">
        <f>IF(CECCZ="CZ03",'Outside Temp'!B11728,IF(CECCZ="CZ04",'Outside Temp'!B11729,IF(CECCZ="CZ12",'Outside Temp'!B11730, IF(CECCZ="CZ13",'Outside Temp'!B11731))))</f>
        <v>60</v>
      </c>
      <c r="G11728" s="12">
        <f t="shared" si="3"/>
        <v>1</v>
      </c>
    </row>
    <row r="11729" ht="15.75" customHeight="1">
      <c r="A11729" s="13">
        <v>42247.197916666664</v>
      </c>
      <c r="B11729" s="73">
        <f t="shared" si="1"/>
        <v>42247</v>
      </c>
      <c r="C11729" s="74">
        <f>IF(NewCustomer="Yes", IF(COUNTIF($I$2:$I$11,B11729)&gt;0,0,WEEKDAY(B11729,2)),IF(COUNTIF($I$2:$I$21,B11729)&gt;0,0,WEEKDAY(B11729,2)))</f>
        <v>1</v>
      </c>
      <c r="D11729" s="74">
        <f t="shared" si="2"/>
        <v>4</v>
      </c>
      <c r="E11729" s="12">
        <f>IFERROR(VLOOKUP(A11729,'IDAR Meter Data'!$A:$B,2,1),"")</f>
        <v>145</v>
      </c>
      <c r="F11729" s="75">
        <f>IF(CECCZ="CZ03",'Outside Temp'!B11729,IF(CECCZ="CZ04",'Outside Temp'!B11730,IF(CECCZ="CZ12",'Outside Temp'!B11731, IF(CECCZ="CZ13",'Outside Temp'!B11732))))</f>
        <v>60</v>
      </c>
      <c r="G11729" s="12">
        <f t="shared" si="3"/>
        <v>1</v>
      </c>
    </row>
    <row r="11730" ht="15.75" customHeight="1">
      <c r="A11730" s="13">
        <v>42247.208333333336</v>
      </c>
      <c r="B11730" s="73">
        <f t="shared" si="1"/>
        <v>42247</v>
      </c>
      <c r="C11730" s="74">
        <f>IF(NewCustomer="Yes", IF(COUNTIF($I$2:$I$11,B11730)&gt;0,0,WEEKDAY(B11730,2)),IF(COUNTIF($I$2:$I$21,B11730)&gt;0,0,WEEKDAY(B11730,2)))</f>
        <v>1</v>
      </c>
      <c r="D11730" s="74">
        <f t="shared" si="2"/>
        <v>5</v>
      </c>
      <c r="E11730" s="12">
        <f>IFERROR(VLOOKUP(A11730,'IDAR Meter Data'!$A:$B,2,1),"")</f>
        <v>147</v>
      </c>
      <c r="F11730" s="75">
        <f>IF(CECCZ="CZ03",'Outside Temp'!B11730,IF(CECCZ="CZ04",'Outside Temp'!B11731,IF(CECCZ="CZ12",'Outside Temp'!B11732, IF(CECCZ="CZ13",'Outside Temp'!B11733))))</f>
        <v>60.06896552</v>
      </c>
      <c r="G11730" s="12">
        <f t="shared" si="3"/>
        <v>1</v>
      </c>
    </row>
    <row r="11731" ht="15.75" customHeight="1">
      <c r="A11731" s="13">
        <v>42247.21875</v>
      </c>
      <c r="B11731" s="73">
        <f t="shared" si="1"/>
        <v>42247</v>
      </c>
      <c r="C11731" s="74">
        <f>IF(NewCustomer="Yes", IF(COUNTIF($I$2:$I$11,B11731)&gt;0,0,WEEKDAY(B11731,2)),IF(COUNTIF($I$2:$I$21,B11731)&gt;0,0,WEEKDAY(B11731,2)))</f>
        <v>1</v>
      </c>
      <c r="D11731" s="74">
        <f t="shared" si="2"/>
        <v>5</v>
      </c>
      <c r="E11731" s="12">
        <f>IFERROR(VLOOKUP(A11731,'IDAR Meter Data'!$A:$B,2,1),"")</f>
        <v>143</v>
      </c>
      <c r="F11731" s="75">
        <f>IF(CECCZ="CZ03",'Outside Temp'!B11731,IF(CECCZ="CZ04",'Outside Temp'!B11732,IF(CECCZ="CZ12",'Outside Temp'!B11733, IF(CECCZ="CZ13",'Outside Temp'!B11734))))</f>
        <v>60.32758621</v>
      </c>
      <c r="G11731" s="12">
        <f t="shared" si="3"/>
        <v>1</v>
      </c>
    </row>
    <row r="11732" ht="15.75" customHeight="1">
      <c r="A11732" s="13">
        <v>42247.229166666664</v>
      </c>
      <c r="B11732" s="73">
        <f t="shared" si="1"/>
        <v>42247</v>
      </c>
      <c r="C11732" s="74">
        <f>IF(NewCustomer="Yes", IF(COUNTIF($I$2:$I$11,B11732)&gt;0,0,WEEKDAY(B11732,2)),IF(COUNTIF($I$2:$I$21,B11732)&gt;0,0,WEEKDAY(B11732,2)))</f>
        <v>1</v>
      </c>
      <c r="D11732" s="74">
        <f t="shared" si="2"/>
        <v>5</v>
      </c>
      <c r="E11732" s="12">
        <f>IFERROR(VLOOKUP(A11732,'IDAR Meter Data'!$A:$B,2,1),"")</f>
        <v>144</v>
      </c>
      <c r="F11732" s="75">
        <f>IF(CECCZ="CZ03",'Outside Temp'!B11732,IF(CECCZ="CZ04",'Outside Temp'!B11733,IF(CECCZ="CZ12",'Outside Temp'!B11734, IF(CECCZ="CZ13",'Outside Temp'!B11735))))</f>
        <v>60.5862069</v>
      </c>
      <c r="G11732" s="12">
        <f t="shared" si="3"/>
        <v>1</v>
      </c>
    </row>
    <row r="11733" ht="15.75" customHeight="1">
      <c r="A11733" s="13">
        <v>42247.239583333336</v>
      </c>
      <c r="B11733" s="73">
        <f t="shared" si="1"/>
        <v>42247</v>
      </c>
      <c r="C11733" s="74">
        <f>IF(NewCustomer="Yes", IF(COUNTIF($I$2:$I$11,B11733)&gt;0,0,WEEKDAY(B11733,2)),IF(COUNTIF($I$2:$I$21,B11733)&gt;0,0,WEEKDAY(B11733,2)))</f>
        <v>1</v>
      </c>
      <c r="D11733" s="74">
        <f t="shared" si="2"/>
        <v>5</v>
      </c>
      <c r="E11733" s="12">
        <f>IFERROR(VLOOKUP(A11733,'IDAR Meter Data'!$A:$B,2,1),"")</f>
        <v>164</v>
      </c>
      <c r="F11733" s="75">
        <f>IF(CECCZ="CZ03",'Outside Temp'!B11733,IF(CECCZ="CZ04",'Outside Temp'!B11734,IF(CECCZ="CZ12",'Outside Temp'!B11735, IF(CECCZ="CZ13",'Outside Temp'!B11736))))</f>
        <v>60.84482759</v>
      </c>
      <c r="G11733" s="12">
        <f t="shared" si="3"/>
        <v>1</v>
      </c>
    </row>
    <row r="11734" ht="15.75" customHeight="1">
      <c r="A11734" s="13">
        <v>42247.25</v>
      </c>
      <c r="B11734" s="73">
        <f t="shared" si="1"/>
        <v>42247</v>
      </c>
      <c r="C11734" s="74">
        <f>IF(NewCustomer="Yes", IF(COUNTIF($I$2:$I$11,B11734)&gt;0,0,WEEKDAY(B11734,2)),IF(COUNTIF($I$2:$I$21,B11734)&gt;0,0,WEEKDAY(B11734,2)))</f>
        <v>1</v>
      </c>
      <c r="D11734" s="74">
        <f t="shared" si="2"/>
        <v>6</v>
      </c>
      <c r="E11734" s="12">
        <f>IFERROR(VLOOKUP(A11734,'IDAR Meter Data'!$A:$B,2,1),"")</f>
        <v>145</v>
      </c>
      <c r="F11734" s="75">
        <f>IF(CECCZ="CZ03",'Outside Temp'!B11734,IF(CECCZ="CZ04",'Outside Temp'!B11735,IF(CECCZ="CZ12",'Outside Temp'!B11736, IF(CECCZ="CZ13",'Outside Temp'!B11737))))</f>
        <v>60.2</v>
      </c>
      <c r="G11734" s="12">
        <f t="shared" si="3"/>
        <v>1</v>
      </c>
    </row>
    <row r="11735" ht="15.75" customHeight="1">
      <c r="A11735" s="13">
        <v>42247.260416666664</v>
      </c>
      <c r="B11735" s="73">
        <f t="shared" si="1"/>
        <v>42247</v>
      </c>
      <c r="C11735" s="74">
        <f>IF(NewCustomer="Yes", IF(COUNTIF($I$2:$I$11,B11735)&gt;0,0,WEEKDAY(B11735,2)),IF(COUNTIF($I$2:$I$21,B11735)&gt;0,0,WEEKDAY(B11735,2)))</f>
        <v>1</v>
      </c>
      <c r="D11735" s="74">
        <f t="shared" si="2"/>
        <v>6</v>
      </c>
      <c r="E11735" s="12">
        <f>IFERROR(VLOOKUP(A11735,'IDAR Meter Data'!$A:$B,2,1),"")</f>
        <v>144</v>
      </c>
      <c r="F11735" s="75">
        <f>IF(CECCZ="CZ03",'Outside Temp'!B11735,IF(CECCZ="CZ04",'Outside Temp'!B11736,IF(CECCZ="CZ12",'Outside Temp'!B11737, IF(CECCZ="CZ13",'Outside Temp'!B11738))))</f>
        <v>60.95</v>
      </c>
      <c r="G11735" s="12">
        <f t="shared" si="3"/>
        <v>1</v>
      </c>
    </row>
    <row r="11736" ht="15.75" customHeight="1">
      <c r="A11736" s="13">
        <v>42247.270833333336</v>
      </c>
      <c r="B11736" s="73">
        <f t="shared" si="1"/>
        <v>42247</v>
      </c>
      <c r="C11736" s="74">
        <f>IF(NewCustomer="Yes", IF(COUNTIF($I$2:$I$11,B11736)&gt;0,0,WEEKDAY(B11736,2)),IF(COUNTIF($I$2:$I$21,B11736)&gt;0,0,WEEKDAY(B11736,2)))</f>
        <v>1</v>
      </c>
      <c r="D11736" s="74">
        <f t="shared" si="2"/>
        <v>6</v>
      </c>
      <c r="E11736" s="12">
        <f>IFERROR(VLOOKUP(A11736,'IDAR Meter Data'!$A:$B,2,1),"")</f>
        <v>142</v>
      </c>
      <c r="F11736" s="75">
        <f>IF(CECCZ="CZ03",'Outside Temp'!B11736,IF(CECCZ="CZ04",'Outside Temp'!B11737,IF(CECCZ="CZ12",'Outside Temp'!B11738, IF(CECCZ="CZ13",'Outside Temp'!B11739))))</f>
        <v>61.7</v>
      </c>
      <c r="G11736" s="12">
        <f t="shared" si="3"/>
        <v>1</v>
      </c>
    </row>
    <row r="11737" ht="15.75" customHeight="1">
      <c r="A11737" s="13">
        <v>42247.28125</v>
      </c>
      <c r="B11737" s="73">
        <f t="shared" si="1"/>
        <v>42247</v>
      </c>
      <c r="C11737" s="74">
        <f>IF(NewCustomer="Yes", IF(COUNTIF($I$2:$I$11,B11737)&gt;0,0,WEEKDAY(B11737,2)),IF(COUNTIF($I$2:$I$21,B11737)&gt;0,0,WEEKDAY(B11737,2)))</f>
        <v>1</v>
      </c>
      <c r="D11737" s="74">
        <f t="shared" si="2"/>
        <v>6</v>
      </c>
      <c r="E11737" s="12">
        <f>IFERROR(VLOOKUP(A11737,'IDAR Meter Data'!$A:$B,2,1),"")</f>
        <v>141</v>
      </c>
      <c r="F11737" s="75">
        <f>IF(CECCZ="CZ03",'Outside Temp'!B11737,IF(CECCZ="CZ04",'Outside Temp'!B11738,IF(CECCZ="CZ12",'Outside Temp'!B11739, IF(CECCZ="CZ13",'Outside Temp'!B11740))))</f>
        <v>62.45</v>
      </c>
      <c r="G11737" s="12">
        <f t="shared" si="3"/>
        <v>1</v>
      </c>
    </row>
    <row r="11738" ht="15.75" customHeight="1">
      <c r="A11738" s="13">
        <v>42247.291666666664</v>
      </c>
      <c r="B11738" s="73">
        <f t="shared" si="1"/>
        <v>42247</v>
      </c>
      <c r="C11738" s="74">
        <f>IF(NewCustomer="Yes", IF(COUNTIF($I$2:$I$11,B11738)&gt;0,0,WEEKDAY(B11738,2)),IF(COUNTIF($I$2:$I$21,B11738)&gt;0,0,WEEKDAY(B11738,2)))</f>
        <v>1</v>
      </c>
      <c r="D11738" s="74">
        <f t="shared" si="2"/>
        <v>7</v>
      </c>
      <c r="E11738" s="12">
        <f>IFERROR(VLOOKUP(A11738,'IDAR Meter Data'!$A:$B,2,1),"")</f>
        <v>158</v>
      </c>
      <c r="F11738" s="75">
        <f>IF(CECCZ="CZ03",'Outside Temp'!B11738,IF(CECCZ="CZ04",'Outside Temp'!B11739,IF(CECCZ="CZ12",'Outside Temp'!B11740, IF(CECCZ="CZ13",'Outside Temp'!B11741))))</f>
        <v>63.2</v>
      </c>
      <c r="G11738" s="12">
        <f t="shared" si="3"/>
        <v>1</v>
      </c>
    </row>
    <row r="11739" ht="15.75" customHeight="1">
      <c r="A11739" s="13">
        <v>42247.302083333336</v>
      </c>
      <c r="B11739" s="73">
        <f t="shared" si="1"/>
        <v>42247</v>
      </c>
      <c r="C11739" s="74">
        <f>IF(NewCustomer="Yes", IF(COUNTIF($I$2:$I$11,B11739)&gt;0,0,WEEKDAY(B11739,2)),IF(COUNTIF($I$2:$I$21,B11739)&gt;0,0,WEEKDAY(B11739,2)))</f>
        <v>1</v>
      </c>
      <c r="D11739" s="74">
        <f t="shared" si="2"/>
        <v>7</v>
      </c>
      <c r="E11739" s="12">
        <f>IFERROR(VLOOKUP(A11739,'IDAR Meter Data'!$A:$B,2,1),"")</f>
        <v>146</v>
      </c>
      <c r="F11739" s="75">
        <f>IF(CECCZ="CZ03",'Outside Temp'!B11739,IF(CECCZ="CZ04",'Outside Temp'!B11740,IF(CECCZ="CZ12",'Outside Temp'!B11741, IF(CECCZ="CZ13",'Outside Temp'!B11742))))</f>
        <v>63.95</v>
      </c>
      <c r="G11739" s="12">
        <f t="shared" si="3"/>
        <v>1</v>
      </c>
    </row>
    <row r="11740" ht="15.75" customHeight="1">
      <c r="A11740" s="13">
        <v>42247.3125</v>
      </c>
      <c r="B11740" s="73">
        <f t="shared" si="1"/>
        <v>42247</v>
      </c>
      <c r="C11740" s="74">
        <f>IF(NewCustomer="Yes", IF(COUNTIF($I$2:$I$11,B11740)&gt;0,0,WEEKDAY(B11740,2)),IF(COUNTIF($I$2:$I$21,B11740)&gt;0,0,WEEKDAY(B11740,2)))</f>
        <v>1</v>
      </c>
      <c r="D11740" s="74">
        <f t="shared" si="2"/>
        <v>7</v>
      </c>
      <c r="E11740" s="12">
        <f>IFERROR(VLOOKUP(A11740,'IDAR Meter Data'!$A:$B,2,1),"")</f>
        <v>141</v>
      </c>
      <c r="F11740" s="75">
        <f>IF(CECCZ="CZ03",'Outside Temp'!B11740,IF(CECCZ="CZ04",'Outside Temp'!B11741,IF(CECCZ="CZ12",'Outside Temp'!B11742, IF(CECCZ="CZ13",'Outside Temp'!B11743))))</f>
        <v>64.7</v>
      </c>
      <c r="G11740" s="12">
        <f t="shared" si="3"/>
        <v>1</v>
      </c>
    </row>
    <row r="11741" ht="15.75" customHeight="1">
      <c r="A11741" s="13">
        <v>42247.322916666664</v>
      </c>
      <c r="B11741" s="73">
        <f t="shared" si="1"/>
        <v>42247</v>
      </c>
      <c r="C11741" s="74">
        <f>IF(NewCustomer="Yes", IF(COUNTIF($I$2:$I$11,B11741)&gt;0,0,WEEKDAY(B11741,2)),IF(COUNTIF($I$2:$I$21,B11741)&gt;0,0,WEEKDAY(B11741,2)))</f>
        <v>1</v>
      </c>
      <c r="D11741" s="74">
        <f t="shared" si="2"/>
        <v>7</v>
      </c>
      <c r="E11741" s="12">
        <f>IFERROR(VLOOKUP(A11741,'IDAR Meter Data'!$A:$B,2,1),"")</f>
        <v>144</v>
      </c>
      <c r="F11741" s="75">
        <f>IF(CECCZ="CZ03",'Outside Temp'!B11741,IF(CECCZ="CZ04",'Outside Temp'!B11742,IF(CECCZ="CZ12",'Outside Temp'!B11743, IF(CECCZ="CZ13",'Outside Temp'!B11744))))</f>
        <v>65.45</v>
      </c>
      <c r="G11741" s="12">
        <f t="shared" si="3"/>
        <v>2</v>
      </c>
    </row>
    <row r="11742" ht="15.75" customHeight="1">
      <c r="A11742" s="13">
        <v>42247.333333333336</v>
      </c>
      <c r="B11742" s="73">
        <f t="shared" si="1"/>
        <v>42247</v>
      </c>
      <c r="C11742" s="74">
        <f>IF(NewCustomer="Yes", IF(COUNTIF($I$2:$I$11,B11742)&gt;0,0,WEEKDAY(B11742,2)),IF(COUNTIF($I$2:$I$21,B11742)&gt;0,0,WEEKDAY(B11742,2)))</f>
        <v>1</v>
      </c>
      <c r="D11742" s="74">
        <f t="shared" si="2"/>
        <v>8</v>
      </c>
      <c r="E11742" s="12">
        <f>IFERROR(VLOOKUP(A11742,'IDAR Meter Data'!$A:$B,2,1),"")</f>
        <v>154</v>
      </c>
      <c r="F11742" s="75">
        <f>IF(CECCZ="CZ03",'Outside Temp'!B11742,IF(CECCZ="CZ04",'Outside Temp'!B11743,IF(CECCZ="CZ12",'Outside Temp'!B11744, IF(CECCZ="CZ13",'Outside Temp'!B11745))))</f>
        <v>66.06666667</v>
      </c>
      <c r="G11742" s="12">
        <f t="shared" si="3"/>
        <v>2</v>
      </c>
    </row>
    <row r="11743" ht="15.75" customHeight="1">
      <c r="A11743" s="13">
        <v>42247.34375</v>
      </c>
      <c r="B11743" s="73">
        <f t="shared" si="1"/>
        <v>42247</v>
      </c>
      <c r="C11743" s="74">
        <f>IF(NewCustomer="Yes", IF(COUNTIF($I$2:$I$11,B11743)&gt;0,0,WEEKDAY(B11743,2)),IF(COUNTIF($I$2:$I$21,B11743)&gt;0,0,WEEKDAY(B11743,2)))</f>
        <v>1</v>
      </c>
      <c r="D11743" s="74">
        <f t="shared" si="2"/>
        <v>8</v>
      </c>
      <c r="E11743" s="12">
        <f>IFERROR(VLOOKUP(A11743,'IDAR Meter Data'!$A:$B,2,1),"")</f>
        <v>159</v>
      </c>
      <c r="F11743" s="75">
        <f>IF(CECCZ="CZ03",'Outside Temp'!B11743,IF(CECCZ="CZ04",'Outside Temp'!B11744,IF(CECCZ="CZ12",'Outside Temp'!B11745, IF(CECCZ="CZ13",'Outside Temp'!B11746))))</f>
        <v>66.31666667</v>
      </c>
      <c r="G11743" s="12">
        <f t="shared" si="3"/>
        <v>2</v>
      </c>
    </row>
    <row r="11744" ht="15.75" customHeight="1">
      <c r="A11744" s="13">
        <v>42247.354166666664</v>
      </c>
      <c r="B11744" s="73">
        <f t="shared" si="1"/>
        <v>42247</v>
      </c>
      <c r="C11744" s="74">
        <f>IF(NewCustomer="Yes", IF(COUNTIF($I$2:$I$11,B11744)&gt;0,0,WEEKDAY(B11744,2)),IF(COUNTIF($I$2:$I$21,B11744)&gt;0,0,WEEKDAY(B11744,2)))</f>
        <v>1</v>
      </c>
      <c r="D11744" s="74">
        <f t="shared" si="2"/>
        <v>8</v>
      </c>
      <c r="E11744" s="12">
        <f>IFERROR(VLOOKUP(A11744,'IDAR Meter Data'!$A:$B,2,1),"")</f>
        <v>179</v>
      </c>
      <c r="F11744" s="75">
        <f>IF(CECCZ="CZ03",'Outside Temp'!B11744,IF(CECCZ="CZ04",'Outside Temp'!B11745,IF(CECCZ="CZ12",'Outside Temp'!B11746, IF(CECCZ="CZ13",'Outside Temp'!B11747))))</f>
        <v>66.56666667</v>
      </c>
      <c r="G11744" s="12">
        <f t="shared" si="3"/>
        <v>2</v>
      </c>
    </row>
    <row r="11745" ht="15.75" customHeight="1">
      <c r="A11745" s="13">
        <v>42247.364583333336</v>
      </c>
      <c r="B11745" s="73">
        <f t="shared" si="1"/>
        <v>42247</v>
      </c>
      <c r="C11745" s="74">
        <f>IF(NewCustomer="Yes", IF(COUNTIF($I$2:$I$11,B11745)&gt;0,0,WEEKDAY(B11745,2)),IF(COUNTIF($I$2:$I$21,B11745)&gt;0,0,WEEKDAY(B11745,2)))</f>
        <v>1</v>
      </c>
      <c r="D11745" s="74">
        <f t="shared" si="2"/>
        <v>8</v>
      </c>
      <c r="E11745" s="12">
        <f>IFERROR(VLOOKUP(A11745,'IDAR Meter Data'!$A:$B,2,1),"")</f>
        <v>164</v>
      </c>
      <c r="F11745" s="75">
        <f>IF(CECCZ="CZ03",'Outside Temp'!B11745,IF(CECCZ="CZ04",'Outside Temp'!B11746,IF(CECCZ="CZ12",'Outside Temp'!B11747, IF(CECCZ="CZ13",'Outside Temp'!B11748))))</f>
        <v>66.81666667</v>
      </c>
      <c r="G11745" s="12">
        <f t="shared" si="3"/>
        <v>2</v>
      </c>
    </row>
    <row r="11746" ht="15.75" customHeight="1">
      <c r="A11746" s="13">
        <v>42247.375</v>
      </c>
      <c r="B11746" s="73">
        <f t="shared" si="1"/>
        <v>42247</v>
      </c>
      <c r="C11746" s="74">
        <f>IF(NewCustomer="Yes", IF(COUNTIF($I$2:$I$11,B11746)&gt;0,0,WEEKDAY(B11746,2)),IF(COUNTIF($I$2:$I$21,B11746)&gt;0,0,WEEKDAY(B11746,2)))</f>
        <v>1</v>
      </c>
      <c r="D11746" s="74">
        <f t="shared" si="2"/>
        <v>9</v>
      </c>
      <c r="E11746" s="12">
        <f>IFERROR(VLOOKUP(A11746,'IDAR Meter Data'!$A:$B,2,1),"")</f>
        <v>171</v>
      </c>
      <c r="F11746" s="75">
        <f>IF(CECCZ="CZ03",'Outside Temp'!B11746,IF(CECCZ="CZ04",'Outside Temp'!B11747,IF(CECCZ="CZ12",'Outside Temp'!B11748, IF(CECCZ="CZ13",'Outside Temp'!B11749))))</f>
        <v>67.2</v>
      </c>
      <c r="G11746" s="12">
        <f t="shared" si="3"/>
        <v>2</v>
      </c>
    </row>
    <row r="11747" ht="15.75" customHeight="1">
      <c r="A11747" s="13">
        <v>42247.385416666664</v>
      </c>
      <c r="B11747" s="73">
        <f t="shared" si="1"/>
        <v>42247</v>
      </c>
      <c r="C11747" s="74">
        <f>IF(NewCustomer="Yes", IF(COUNTIF($I$2:$I$11,B11747)&gt;0,0,WEEKDAY(B11747,2)),IF(COUNTIF($I$2:$I$21,B11747)&gt;0,0,WEEKDAY(B11747,2)))</f>
        <v>1</v>
      </c>
      <c r="D11747" s="74">
        <f t="shared" si="2"/>
        <v>9</v>
      </c>
      <c r="E11747" s="12">
        <f>IFERROR(VLOOKUP(A11747,'IDAR Meter Data'!$A:$B,2,1),"")</f>
        <v>165</v>
      </c>
      <c r="F11747" s="75">
        <f>IF(CECCZ="CZ03",'Outside Temp'!B11747,IF(CECCZ="CZ04",'Outside Temp'!B11748,IF(CECCZ="CZ12",'Outside Temp'!B11749, IF(CECCZ="CZ13",'Outside Temp'!B11750))))</f>
        <v>67.95</v>
      </c>
      <c r="G11747" s="12">
        <f t="shared" si="3"/>
        <v>2</v>
      </c>
    </row>
    <row r="11748" ht="15.75" customHeight="1">
      <c r="A11748" s="13">
        <v>42247.395833333336</v>
      </c>
      <c r="B11748" s="73">
        <f t="shared" si="1"/>
        <v>42247</v>
      </c>
      <c r="C11748" s="74">
        <f>IF(NewCustomer="Yes", IF(COUNTIF($I$2:$I$11,B11748)&gt;0,0,WEEKDAY(B11748,2)),IF(COUNTIF($I$2:$I$21,B11748)&gt;0,0,WEEKDAY(B11748,2)))</f>
        <v>1</v>
      </c>
      <c r="D11748" s="74">
        <f t="shared" si="2"/>
        <v>9</v>
      </c>
      <c r="E11748" s="12">
        <f>IFERROR(VLOOKUP(A11748,'IDAR Meter Data'!$A:$B,2,1),"")</f>
        <v>178</v>
      </c>
      <c r="F11748" s="75">
        <f>IF(CECCZ="CZ03",'Outside Temp'!B11748,IF(CECCZ="CZ04",'Outside Temp'!B11749,IF(CECCZ="CZ12",'Outside Temp'!B11750, IF(CECCZ="CZ13",'Outside Temp'!B11751))))</f>
        <v>68.7</v>
      </c>
      <c r="G11748" s="12">
        <f t="shared" si="3"/>
        <v>2</v>
      </c>
    </row>
    <row r="11749" ht="15.75" customHeight="1">
      <c r="A11749" s="13">
        <v>42247.40625</v>
      </c>
      <c r="B11749" s="73">
        <f t="shared" si="1"/>
        <v>42247</v>
      </c>
      <c r="C11749" s="74">
        <f>IF(NewCustomer="Yes", IF(COUNTIF($I$2:$I$11,B11749)&gt;0,0,WEEKDAY(B11749,2)),IF(COUNTIF($I$2:$I$21,B11749)&gt;0,0,WEEKDAY(B11749,2)))</f>
        <v>1</v>
      </c>
      <c r="D11749" s="74">
        <f t="shared" si="2"/>
        <v>9</v>
      </c>
      <c r="E11749" s="12">
        <f>IFERROR(VLOOKUP(A11749,'IDAR Meter Data'!$A:$B,2,1),"")</f>
        <v>186</v>
      </c>
      <c r="F11749" s="75">
        <f>IF(CECCZ="CZ03",'Outside Temp'!B11749,IF(CECCZ="CZ04",'Outside Temp'!B11750,IF(CECCZ="CZ12",'Outside Temp'!B11751, IF(CECCZ="CZ13",'Outside Temp'!B11752))))</f>
        <v>69.45</v>
      </c>
      <c r="G11749" s="12">
        <f t="shared" si="3"/>
        <v>2</v>
      </c>
    </row>
    <row r="11750" ht="15.75" customHeight="1">
      <c r="A11750" s="13">
        <v>42247.416666666664</v>
      </c>
      <c r="B11750" s="73">
        <f t="shared" si="1"/>
        <v>42247</v>
      </c>
      <c r="C11750" s="74">
        <f>IF(NewCustomer="Yes", IF(COUNTIF($I$2:$I$11,B11750)&gt;0,0,WEEKDAY(B11750,2)),IF(COUNTIF($I$2:$I$21,B11750)&gt;0,0,WEEKDAY(B11750,2)))</f>
        <v>1</v>
      </c>
      <c r="D11750" s="74">
        <f t="shared" si="2"/>
        <v>10</v>
      </c>
      <c r="E11750" s="12">
        <f>IFERROR(VLOOKUP(A11750,'IDAR Meter Data'!$A:$B,2,1),"")</f>
        <v>191</v>
      </c>
      <c r="F11750" s="75">
        <f>IF(CECCZ="CZ03",'Outside Temp'!B11750,IF(CECCZ="CZ04",'Outside Temp'!B11751,IF(CECCZ="CZ12",'Outside Temp'!B11752, IF(CECCZ="CZ13",'Outside Temp'!B11753))))</f>
        <v>70.26666667</v>
      </c>
      <c r="G11750" s="12">
        <f t="shared" si="3"/>
        <v>3</v>
      </c>
    </row>
    <row r="11751" ht="15.75" customHeight="1">
      <c r="A11751" s="13">
        <v>42247.427083333336</v>
      </c>
      <c r="B11751" s="73">
        <f t="shared" si="1"/>
        <v>42247</v>
      </c>
      <c r="C11751" s="74">
        <f>IF(NewCustomer="Yes", IF(COUNTIF($I$2:$I$11,B11751)&gt;0,0,WEEKDAY(B11751,2)),IF(COUNTIF($I$2:$I$21,B11751)&gt;0,0,WEEKDAY(B11751,2)))</f>
        <v>1</v>
      </c>
      <c r="D11751" s="74">
        <f t="shared" si="2"/>
        <v>10</v>
      </c>
      <c r="E11751" s="12">
        <f>IFERROR(VLOOKUP(A11751,'IDAR Meter Data'!$A:$B,2,1),"")</f>
        <v>190</v>
      </c>
      <c r="F11751" s="75">
        <f>IF(CECCZ="CZ03",'Outside Temp'!B11751,IF(CECCZ="CZ04",'Outside Temp'!B11752,IF(CECCZ="CZ12",'Outside Temp'!B11753, IF(CECCZ="CZ13",'Outside Temp'!B11754))))</f>
        <v>71.26666667</v>
      </c>
      <c r="G11751" s="12">
        <f t="shared" si="3"/>
        <v>3</v>
      </c>
    </row>
    <row r="11752" ht="15.75" customHeight="1">
      <c r="A11752" s="13">
        <v>42247.4375</v>
      </c>
      <c r="B11752" s="73">
        <f t="shared" si="1"/>
        <v>42247</v>
      </c>
      <c r="C11752" s="74">
        <f>IF(NewCustomer="Yes", IF(COUNTIF($I$2:$I$11,B11752)&gt;0,0,WEEKDAY(B11752,2)),IF(COUNTIF($I$2:$I$21,B11752)&gt;0,0,WEEKDAY(B11752,2)))</f>
        <v>1</v>
      </c>
      <c r="D11752" s="74">
        <f t="shared" si="2"/>
        <v>10</v>
      </c>
      <c r="E11752" s="12">
        <f>IFERROR(VLOOKUP(A11752,'IDAR Meter Data'!$A:$B,2,1),"")</f>
        <v>197</v>
      </c>
      <c r="F11752" s="75">
        <f>IF(CECCZ="CZ03",'Outside Temp'!B11752,IF(CECCZ="CZ04",'Outside Temp'!B11753,IF(CECCZ="CZ12",'Outside Temp'!B11754, IF(CECCZ="CZ13",'Outside Temp'!B11755))))</f>
        <v>72.26666667</v>
      </c>
      <c r="G11752" s="12">
        <f t="shared" si="3"/>
        <v>3</v>
      </c>
    </row>
    <row r="11753" ht="15.75" customHeight="1">
      <c r="A11753" s="13">
        <v>42247.447916666664</v>
      </c>
      <c r="B11753" s="73">
        <f t="shared" si="1"/>
        <v>42247</v>
      </c>
      <c r="C11753" s="74">
        <f>IF(NewCustomer="Yes", IF(COUNTIF($I$2:$I$11,B11753)&gt;0,0,WEEKDAY(B11753,2)),IF(COUNTIF($I$2:$I$21,B11753)&gt;0,0,WEEKDAY(B11753,2)))</f>
        <v>1</v>
      </c>
      <c r="D11753" s="74">
        <f t="shared" si="2"/>
        <v>10</v>
      </c>
      <c r="E11753" s="12">
        <f>IFERROR(VLOOKUP(A11753,'IDAR Meter Data'!$A:$B,2,1),"")</f>
        <v>212</v>
      </c>
      <c r="F11753" s="75">
        <f>IF(CECCZ="CZ03",'Outside Temp'!B11753,IF(CECCZ="CZ04",'Outside Temp'!B11754,IF(CECCZ="CZ12",'Outside Temp'!B11755, IF(CECCZ="CZ13",'Outside Temp'!B11756))))</f>
        <v>73.26666667</v>
      </c>
      <c r="G11753" s="12">
        <f t="shared" si="3"/>
        <v>3</v>
      </c>
    </row>
    <row r="11754" ht="15.75" customHeight="1">
      <c r="A11754" s="13">
        <v>42247.458333333336</v>
      </c>
      <c r="B11754" s="73">
        <f t="shared" si="1"/>
        <v>42247</v>
      </c>
      <c r="C11754" s="74">
        <f>IF(NewCustomer="Yes", IF(COUNTIF($I$2:$I$11,B11754)&gt;0,0,WEEKDAY(B11754,2)),IF(COUNTIF($I$2:$I$21,B11754)&gt;0,0,WEEKDAY(B11754,2)))</f>
        <v>1</v>
      </c>
      <c r="D11754" s="74">
        <f t="shared" si="2"/>
        <v>11</v>
      </c>
      <c r="E11754" s="12">
        <f>IFERROR(VLOOKUP(A11754,'IDAR Meter Data'!$A:$B,2,1),"")</f>
        <v>199</v>
      </c>
      <c r="F11754" s="75">
        <f>IF(CECCZ="CZ03",'Outside Temp'!B11754,IF(CECCZ="CZ04",'Outside Temp'!B11755,IF(CECCZ="CZ12",'Outside Temp'!B11756, IF(CECCZ="CZ13",'Outside Temp'!B11757))))</f>
        <v>74</v>
      </c>
      <c r="G11754" s="12">
        <f t="shared" si="3"/>
        <v>3</v>
      </c>
    </row>
    <row r="11755" ht="15.75" customHeight="1">
      <c r="A11755" s="13">
        <v>42247.46875</v>
      </c>
      <c r="B11755" s="73">
        <f t="shared" si="1"/>
        <v>42247</v>
      </c>
      <c r="C11755" s="74">
        <f>IF(NewCustomer="Yes", IF(COUNTIF($I$2:$I$11,B11755)&gt;0,0,WEEKDAY(B11755,2)),IF(COUNTIF($I$2:$I$21,B11755)&gt;0,0,WEEKDAY(B11755,2)))</f>
        <v>1</v>
      </c>
      <c r="D11755" s="74">
        <f t="shared" si="2"/>
        <v>11</v>
      </c>
      <c r="E11755" s="12">
        <f>IFERROR(VLOOKUP(A11755,'IDAR Meter Data'!$A:$B,2,1),"")</f>
        <v>196</v>
      </c>
      <c r="F11755" s="75">
        <f>IF(CECCZ="CZ03",'Outside Temp'!B11755,IF(CECCZ="CZ04",'Outside Temp'!B11756,IF(CECCZ="CZ12",'Outside Temp'!B11757, IF(CECCZ="CZ13",'Outside Temp'!B11758))))</f>
        <v>74</v>
      </c>
      <c r="G11755" s="12">
        <f t="shared" si="3"/>
        <v>3</v>
      </c>
    </row>
    <row r="11756" ht="15.75" customHeight="1">
      <c r="A11756" s="13">
        <v>42247.479166666664</v>
      </c>
      <c r="B11756" s="73">
        <f t="shared" si="1"/>
        <v>42247</v>
      </c>
      <c r="C11756" s="74">
        <f>IF(NewCustomer="Yes", IF(COUNTIF($I$2:$I$11,B11756)&gt;0,0,WEEKDAY(B11756,2)),IF(COUNTIF($I$2:$I$21,B11756)&gt;0,0,WEEKDAY(B11756,2)))</f>
        <v>1</v>
      </c>
      <c r="D11756" s="74">
        <f t="shared" si="2"/>
        <v>11</v>
      </c>
      <c r="E11756" s="12">
        <f>IFERROR(VLOOKUP(A11756,'IDAR Meter Data'!$A:$B,2,1),"")</f>
        <v>198</v>
      </c>
      <c r="F11756" s="75">
        <f>IF(CECCZ="CZ03",'Outside Temp'!B11756,IF(CECCZ="CZ04",'Outside Temp'!B11757,IF(CECCZ="CZ12",'Outside Temp'!B11758, IF(CECCZ="CZ13",'Outside Temp'!B11759))))</f>
        <v>74</v>
      </c>
      <c r="G11756" s="12">
        <f t="shared" si="3"/>
        <v>3</v>
      </c>
    </row>
    <row r="11757" ht="15.75" customHeight="1">
      <c r="A11757" s="13">
        <v>42247.489583333336</v>
      </c>
      <c r="B11757" s="73">
        <f t="shared" si="1"/>
        <v>42247</v>
      </c>
      <c r="C11757" s="74">
        <f>IF(NewCustomer="Yes", IF(COUNTIF($I$2:$I$11,B11757)&gt;0,0,WEEKDAY(B11757,2)),IF(COUNTIF($I$2:$I$21,B11757)&gt;0,0,WEEKDAY(B11757,2)))</f>
        <v>1</v>
      </c>
      <c r="D11757" s="74">
        <f t="shared" si="2"/>
        <v>11</v>
      </c>
      <c r="E11757" s="12">
        <f>IFERROR(VLOOKUP(A11757,'IDAR Meter Data'!$A:$B,2,1),"")</f>
        <v>191</v>
      </c>
      <c r="F11757" s="75">
        <f>IF(CECCZ="CZ03",'Outside Temp'!B11757,IF(CECCZ="CZ04",'Outside Temp'!B11758,IF(CECCZ="CZ12",'Outside Temp'!B11759, IF(CECCZ="CZ13",'Outside Temp'!B11760))))</f>
        <v>74</v>
      </c>
      <c r="G11757" s="12">
        <f t="shared" si="3"/>
        <v>3</v>
      </c>
    </row>
    <row r="11758" ht="15.75" customHeight="1">
      <c r="A11758" s="13">
        <v>42247.5</v>
      </c>
      <c r="B11758" s="73">
        <f t="shared" si="1"/>
        <v>42247</v>
      </c>
      <c r="C11758" s="74">
        <f>IF(NewCustomer="Yes", IF(COUNTIF($I$2:$I$11,B11758)&gt;0,0,WEEKDAY(B11758,2)),IF(COUNTIF($I$2:$I$21,B11758)&gt;0,0,WEEKDAY(B11758,2)))</f>
        <v>1</v>
      </c>
      <c r="D11758" s="74">
        <f t="shared" si="2"/>
        <v>12</v>
      </c>
      <c r="E11758" s="12">
        <f>IFERROR(VLOOKUP(A11758,'IDAR Meter Data'!$A:$B,2,1),"")</f>
        <v>218</v>
      </c>
      <c r="F11758" s="75">
        <f>IF(CECCZ="CZ03",'Outside Temp'!B11758,IF(CECCZ="CZ04",'Outside Temp'!B11759,IF(CECCZ="CZ12",'Outside Temp'!B11760, IF(CECCZ="CZ13",'Outside Temp'!B11761))))</f>
        <v>74.06666667</v>
      </c>
      <c r="G11758" s="12">
        <f t="shared" si="3"/>
        <v>3</v>
      </c>
    </row>
    <row r="11759" ht="15.75" customHeight="1">
      <c r="A11759" s="13">
        <v>42247.510416666664</v>
      </c>
      <c r="B11759" s="73">
        <f t="shared" si="1"/>
        <v>42247</v>
      </c>
      <c r="C11759" s="74">
        <f>IF(NewCustomer="Yes", IF(COUNTIF($I$2:$I$11,B11759)&gt;0,0,WEEKDAY(B11759,2)),IF(COUNTIF($I$2:$I$21,B11759)&gt;0,0,WEEKDAY(B11759,2)))</f>
        <v>1</v>
      </c>
      <c r="D11759" s="74">
        <f t="shared" si="2"/>
        <v>12</v>
      </c>
      <c r="E11759" s="12">
        <f>IFERROR(VLOOKUP(A11759,'IDAR Meter Data'!$A:$B,2,1),"")</f>
        <v>205</v>
      </c>
      <c r="F11759" s="75">
        <f>IF(CECCZ="CZ03",'Outside Temp'!B11759,IF(CECCZ="CZ04",'Outside Temp'!B11760,IF(CECCZ="CZ12",'Outside Temp'!B11761, IF(CECCZ="CZ13",'Outside Temp'!B11762))))</f>
        <v>74.31666667</v>
      </c>
      <c r="G11759" s="12">
        <f t="shared" si="3"/>
        <v>3</v>
      </c>
    </row>
    <row r="11760" ht="15.75" customHeight="1">
      <c r="A11760" s="13">
        <v>42247.520833333336</v>
      </c>
      <c r="B11760" s="73">
        <f t="shared" si="1"/>
        <v>42247</v>
      </c>
      <c r="C11760" s="74">
        <f>IF(NewCustomer="Yes", IF(COUNTIF($I$2:$I$11,B11760)&gt;0,0,WEEKDAY(B11760,2)),IF(COUNTIF($I$2:$I$21,B11760)&gt;0,0,WEEKDAY(B11760,2)))</f>
        <v>1</v>
      </c>
      <c r="D11760" s="74">
        <f t="shared" si="2"/>
        <v>12</v>
      </c>
      <c r="E11760" s="12">
        <f>IFERROR(VLOOKUP(A11760,'IDAR Meter Data'!$A:$B,2,1),"")</f>
        <v>203</v>
      </c>
      <c r="F11760" s="75">
        <f>IF(CECCZ="CZ03",'Outside Temp'!B11760,IF(CECCZ="CZ04",'Outside Temp'!B11761,IF(CECCZ="CZ12",'Outside Temp'!B11762, IF(CECCZ="CZ13",'Outside Temp'!B11763))))</f>
        <v>74.56666667</v>
      </c>
      <c r="G11760" s="12">
        <f t="shared" si="3"/>
        <v>3</v>
      </c>
    </row>
    <row r="11761" ht="15.75" customHeight="1">
      <c r="A11761" s="13">
        <v>42247.53125</v>
      </c>
      <c r="B11761" s="73">
        <f t="shared" si="1"/>
        <v>42247</v>
      </c>
      <c r="C11761" s="74">
        <f>IF(NewCustomer="Yes", IF(COUNTIF($I$2:$I$11,B11761)&gt;0,0,WEEKDAY(B11761,2)),IF(COUNTIF($I$2:$I$21,B11761)&gt;0,0,WEEKDAY(B11761,2)))</f>
        <v>1</v>
      </c>
      <c r="D11761" s="74">
        <f t="shared" si="2"/>
        <v>12</v>
      </c>
      <c r="E11761" s="12">
        <f>IFERROR(VLOOKUP(A11761,'IDAR Meter Data'!$A:$B,2,1),"")</f>
        <v>202</v>
      </c>
      <c r="F11761" s="75">
        <f>IF(CECCZ="CZ03",'Outside Temp'!B11761,IF(CECCZ="CZ04",'Outside Temp'!B11762,IF(CECCZ="CZ12",'Outside Temp'!B11763, IF(CECCZ="CZ13",'Outside Temp'!B11764))))</f>
        <v>74.81666667</v>
      </c>
      <c r="G11761" s="12">
        <f t="shared" si="3"/>
        <v>3</v>
      </c>
    </row>
    <row r="11762" ht="15.75" customHeight="1">
      <c r="A11762" s="13">
        <v>42247.541666666664</v>
      </c>
      <c r="B11762" s="73">
        <f t="shared" si="1"/>
        <v>42247</v>
      </c>
      <c r="C11762" s="74">
        <f>IF(NewCustomer="Yes", IF(COUNTIF($I$2:$I$11,B11762)&gt;0,0,WEEKDAY(B11762,2)),IF(COUNTIF($I$2:$I$21,B11762)&gt;0,0,WEEKDAY(B11762,2)))</f>
        <v>1</v>
      </c>
      <c r="D11762" s="74">
        <f t="shared" si="2"/>
        <v>13</v>
      </c>
      <c r="E11762" s="12">
        <f>IFERROR(VLOOKUP(A11762,'IDAR Meter Data'!$A:$B,2,1),"")</f>
        <v>201</v>
      </c>
      <c r="F11762" s="75">
        <f>IF(CECCZ="CZ03",'Outside Temp'!B11762,IF(CECCZ="CZ04",'Outside Temp'!B11763,IF(CECCZ="CZ12",'Outside Temp'!B11764, IF(CECCZ="CZ13",'Outside Temp'!B11765))))</f>
        <v>75</v>
      </c>
      <c r="G11762" s="12">
        <f t="shared" si="3"/>
        <v>3</v>
      </c>
    </row>
    <row r="11763" ht="15.75" customHeight="1">
      <c r="A11763" s="13">
        <v>42247.552083333336</v>
      </c>
      <c r="B11763" s="73">
        <f t="shared" si="1"/>
        <v>42247</v>
      </c>
      <c r="C11763" s="74">
        <f>IF(NewCustomer="Yes", IF(COUNTIF($I$2:$I$11,B11763)&gt;0,0,WEEKDAY(B11763,2)),IF(COUNTIF($I$2:$I$21,B11763)&gt;0,0,WEEKDAY(B11763,2)))</f>
        <v>1</v>
      </c>
      <c r="D11763" s="74">
        <f t="shared" si="2"/>
        <v>13</v>
      </c>
      <c r="E11763" s="12">
        <f>IFERROR(VLOOKUP(A11763,'IDAR Meter Data'!$A:$B,2,1),"")</f>
        <v>222</v>
      </c>
      <c r="F11763" s="75">
        <f>IF(CECCZ="CZ03",'Outside Temp'!B11763,IF(CECCZ="CZ04",'Outside Temp'!B11764,IF(CECCZ="CZ12",'Outside Temp'!B11765, IF(CECCZ="CZ13",'Outside Temp'!B11766))))</f>
        <v>75</v>
      </c>
      <c r="G11763" s="12">
        <f t="shared" si="3"/>
        <v>3</v>
      </c>
    </row>
    <row r="11764" ht="15.75" customHeight="1">
      <c r="A11764" s="13">
        <v>42247.5625</v>
      </c>
      <c r="B11764" s="73">
        <f t="shared" si="1"/>
        <v>42247</v>
      </c>
      <c r="C11764" s="74">
        <f>IF(NewCustomer="Yes", IF(COUNTIF($I$2:$I$11,B11764)&gt;0,0,WEEKDAY(B11764,2)),IF(COUNTIF($I$2:$I$21,B11764)&gt;0,0,WEEKDAY(B11764,2)))</f>
        <v>1</v>
      </c>
      <c r="D11764" s="74">
        <f t="shared" si="2"/>
        <v>13</v>
      </c>
      <c r="E11764" s="12">
        <f>IFERROR(VLOOKUP(A11764,'IDAR Meter Data'!$A:$B,2,1),"")</f>
        <v>218</v>
      </c>
      <c r="F11764" s="75">
        <f>IF(CECCZ="CZ03",'Outside Temp'!B11764,IF(CECCZ="CZ04",'Outside Temp'!B11765,IF(CECCZ="CZ12",'Outside Temp'!B11766, IF(CECCZ="CZ13",'Outside Temp'!B11767))))</f>
        <v>75</v>
      </c>
      <c r="G11764" s="12">
        <f t="shared" si="3"/>
        <v>3</v>
      </c>
    </row>
    <row r="11765" ht="15.75" customHeight="1">
      <c r="A11765" s="13">
        <v>42247.572916666664</v>
      </c>
      <c r="B11765" s="73">
        <f t="shared" si="1"/>
        <v>42247</v>
      </c>
      <c r="C11765" s="74">
        <f>IF(NewCustomer="Yes", IF(COUNTIF($I$2:$I$11,B11765)&gt;0,0,WEEKDAY(B11765,2)),IF(COUNTIF($I$2:$I$21,B11765)&gt;0,0,WEEKDAY(B11765,2)))</f>
        <v>1</v>
      </c>
      <c r="D11765" s="74">
        <f t="shared" si="2"/>
        <v>13</v>
      </c>
      <c r="E11765" s="12">
        <f>IFERROR(VLOOKUP(A11765,'IDAR Meter Data'!$A:$B,2,1),"")</f>
        <v>226</v>
      </c>
      <c r="F11765" s="75">
        <f>IF(CECCZ="CZ03",'Outside Temp'!B11765,IF(CECCZ="CZ04",'Outside Temp'!B11766,IF(CECCZ="CZ12",'Outside Temp'!B11767, IF(CECCZ="CZ13",'Outside Temp'!B11768))))</f>
        <v>75</v>
      </c>
      <c r="G11765" s="12">
        <f t="shared" si="3"/>
        <v>3</v>
      </c>
    </row>
    <row r="11766" ht="15.75" customHeight="1">
      <c r="A11766" s="13">
        <v>42247.583333333336</v>
      </c>
      <c r="B11766" s="73">
        <f t="shared" si="1"/>
        <v>42247</v>
      </c>
      <c r="C11766" s="74">
        <f>IF(NewCustomer="Yes", IF(COUNTIF($I$2:$I$11,B11766)&gt;0,0,WEEKDAY(B11766,2)),IF(COUNTIF($I$2:$I$21,B11766)&gt;0,0,WEEKDAY(B11766,2)))</f>
        <v>1</v>
      </c>
      <c r="D11766" s="74">
        <f t="shared" si="2"/>
        <v>14</v>
      </c>
      <c r="E11766" s="12">
        <f>IFERROR(VLOOKUP(A11766,'IDAR Meter Data'!$A:$B,2,1),"")</f>
        <v>214</v>
      </c>
      <c r="F11766" s="75">
        <f>IF(CECCZ="CZ03",'Outside Temp'!B11766,IF(CECCZ="CZ04",'Outside Temp'!B11767,IF(CECCZ="CZ12",'Outside Temp'!B11768, IF(CECCZ="CZ13",'Outside Temp'!B11769))))</f>
        <v>74.8</v>
      </c>
      <c r="G11766" s="12">
        <f t="shared" si="3"/>
        <v>3</v>
      </c>
    </row>
    <row r="11767" ht="15.75" customHeight="1">
      <c r="A11767" s="13">
        <v>42247.59375</v>
      </c>
      <c r="B11767" s="73">
        <f t="shared" si="1"/>
        <v>42247</v>
      </c>
      <c r="C11767" s="74">
        <f>IF(NewCustomer="Yes", IF(COUNTIF($I$2:$I$11,B11767)&gt;0,0,WEEKDAY(B11767,2)),IF(COUNTIF($I$2:$I$21,B11767)&gt;0,0,WEEKDAY(B11767,2)))</f>
        <v>1</v>
      </c>
      <c r="D11767" s="74">
        <f t="shared" si="2"/>
        <v>14</v>
      </c>
      <c r="E11767" s="12">
        <f>IFERROR(VLOOKUP(A11767,'IDAR Meter Data'!$A:$B,2,1),"")</f>
        <v>233</v>
      </c>
      <c r="F11767" s="75">
        <f>IF(CECCZ="CZ03",'Outside Temp'!B11767,IF(CECCZ="CZ04",'Outside Temp'!B11768,IF(CECCZ="CZ12",'Outside Temp'!B11769, IF(CECCZ="CZ13",'Outside Temp'!B11770))))</f>
        <v>74.05</v>
      </c>
      <c r="G11767" s="12">
        <f t="shared" si="3"/>
        <v>3</v>
      </c>
    </row>
    <row r="11768" ht="15.75" customHeight="1">
      <c r="A11768" s="13">
        <v>42247.604166666664</v>
      </c>
      <c r="B11768" s="73">
        <f t="shared" si="1"/>
        <v>42247</v>
      </c>
      <c r="C11768" s="74">
        <f>IF(NewCustomer="Yes", IF(COUNTIF($I$2:$I$11,B11768)&gt;0,0,WEEKDAY(B11768,2)),IF(COUNTIF($I$2:$I$21,B11768)&gt;0,0,WEEKDAY(B11768,2)))</f>
        <v>1</v>
      </c>
      <c r="D11768" s="74">
        <f t="shared" si="2"/>
        <v>14</v>
      </c>
      <c r="E11768" s="12">
        <f>IFERROR(VLOOKUP(A11768,'IDAR Meter Data'!$A:$B,2,1),"")</f>
        <v>238</v>
      </c>
      <c r="F11768" s="75">
        <f>IF(CECCZ="CZ03",'Outside Temp'!B11768,IF(CECCZ="CZ04",'Outside Temp'!B11769,IF(CECCZ="CZ12",'Outside Temp'!B11770, IF(CECCZ="CZ13",'Outside Temp'!B11771))))</f>
        <v>73.3</v>
      </c>
      <c r="G11768" s="12">
        <f t="shared" si="3"/>
        <v>3</v>
      </c>
    </row>
    <row r="11769" ht="15.75" customHeight="1">
      <c r="A11769" s="13">
        <v>42247.614583333336</v>
      </c>
      <c r="B11769" s="73">
        <f t="shared" si="1"/>
        <v>42247</v>
      </c>
      <c r="C11769" s="74">
        <f>IF(NewCustomer="Yes", IF(COUNTIF($I$2:$I$11,B11769)&gt;0,0,WEEKDAY(B11769,2)),IF(COUNTIF($I$2:$I$21,B11769)&gt;0,0,WEEKDAY(B11769,2)))</f>
        <v>1</v>
      </c>
      <c r="D11769" s="74">
        <f t="shared" si="2"/>
        <v>14</v>
      </c>
      <c r="E11769" s="12">
        <f>IFERROR(VLOOKUP(A11769,'IDAR Meter Data'!$A:$B,2,1),"")</f>
        <v>228</v>
      </c>
      <c r="F11769" s="75">
        <f>IF(CECCZ="CZ03",'Outside Temp'!B11769,IF(CECCZ="CZ04",'Outside Temp'!B11770,IF(CECCZ="CZ12",'Outside Temp'!B11771, IF(CECCZ="CZ13",'Outside Temp'!B11772))))</f>
        <v>72.55</v>
      </c>
      <c r="G11769" s="12">
        <f t="shared" si="3"/>
        <v>3</v>
      </c>
    </row>
    <row r="11770" ht="15.75" customHeight="1">
      <c r="A11770" s="13">
        <v>42247.625</v>
      </c>
      <c r="B11770" s="73">
        <f t="shared" si="1"/>
        <v>42247</v>
      </c>
      <c r="C11770" s="74">
        <f>IF(NewCustomer="Yes", IF(COUNTIF($I$2:$I$11,B11770)&gt;0,0,WEEKDAY(B11770,2)),IF(COUNTIF($I$2:$I$21,B11770)&gt;0,0,WEEKDAY(B11770,2)))</f>
        <v>1</v>
      </c>
      <c r="D11770" s="74">
        <f t="shared" si="2"/>
        <v>15</v>
      </c>
      <c r="E11770" s="12">
        <f>IFERROR(VLOOKUP(A11770,'IDAR Meter Data'!$A:$B,2,1),"")</f>
        <v>226</v>
      </c>
      <c r="F11770" s="75">
        <f>IF(CECCZ="CZ03",'Outside Temp'!B11770,IF(CECCZ="CZ04",'Outside Temp'!B11771,IF(CECCZ="CZ12",'Outside Temp'!B11772, IF(CECCZ="CZ13",'Outside Temp'!B11773))))</f>
        <v>71.93333333</v>
      </c>
      <c r="G11770" s="12">
        <f t="shared" si="3"/>
        <v>3</v>
      </c>
    </row>
    <row r="11771" ht="15.75" customHeight="1">
      <c r="A11771" s="13">
        <v>42247.635416666664</v>
      </c>
      <c r="B11771" s="73">
        <f t="shared" si="1"/>
        <v>42247</v>
      </c>
      <c r="C11771" s="74">
        <f>IF(NewCustomer="Yes", IF(COUNTIF($I$2:$I$11,B11771)&gt;0,0,WEEKDAY(B11771,2)),IF(COUNTIF($I$2:$I$21,B11771)&gt;0,0,WEEKDAY(B11771,2)))</f>
        <v>1</v>
      </c>
      <c r="D11771" s="74">
        <f t="shared" si="2"/>
        <v>15</v>
      </c>
      <c r="E11771" s="12">
        <f>IFERROR(VLOOKUP(A11771,'IDAR Meter Data'!$A:$B,2,1),"")</f>
        <v>234</v>
      </c>
      <c r="F11771" s="75">
        <f>IF(CECCZ="CZ03",'Outside Temp'!B11771,IF(CECCZ="CZ04",'Outside Temp'!B11772,IF(CECCZ="CZ12",'Outside Temp'!B11773, IF(CECCZ="CZ13",'Outside Temp'!B11774))))</f>
        <v>71.68333333</v>
      </c>
      <c r="G11771" s="12">
        <f t="shared" si="3"/>
        <v>3</v>
      </c>
    </row>
    <row r="11772" ht="15.75" customHeight="1">
      <c r="A11772" s="13">
        <v>42247.645833333336</v>
      </c>
      <c r="B11772" s="73">
        <f t="shared" si="1"/>
        <v>42247</v>
      </c>
      <c r="C11772" s="74">
        <f>IF(NewCustomer="Yes", IF(COUNTIF($I$2:$I$11,B11772)&gt;0,0,WEEKDAY(B11772,2)),IF(COUNTIF($I$2:$I$21,B11772)&gt;0,0,WEEKDAY(B11772,2)))</f>
        <v>1</v>
      </c>
      <c r="D11772" s="74">
        <f t="shared" si="2"/>
        <v>15</v>
      </c>
      <c r="E11772" s="12">
        <f>IFERROR(VLOOKUP(A11772,'IDAR Meter Data'!$A:$B,2,1),"")</f>
        <v>238</v>
      </c>
      <c r="F11772" s="75">
        <f>IF(CECCZ="CZ03",'Outside Temp'!B11772,IF(CECCZ="CZ04",'Outside Temp'!B11773,IF(CECCZ="CZ12",'Outside Temp'!B11774, IF(CECCZ="CZ13",'Outside Temp'!B11775))))</f>
        <v>71.43333333</v>
      </c>
      <c r="G11772" s="12">
        <f t="shared" si="3"/>
        <v>3</v>
      </c>
    </row>
    <row r="11773" ht="15.75" customHeight="1">
      <c r="A11773" s="13">
        <v>42247.65625</v>
      </c>
      <c r="B11773" s="73">
        <f t="shared" si="1"/>
        <v>42247</v>
      </c>
      <c r="C11773" s="74">
        <f>IF(NewCustomer="Yes", IF(COUNTIF($I$2:$I$11,B11773)&gt;0,0,WEEKDAY(B11773,2)),IF(COUNTIF($I$2:$I$21,B11773)&gt;0,0,WEEKDAY(B11773,2)))</f>
        <v>1</v>
      </c>
      <c r="D11773" s="74">
        <f t="shared" si="2"/>
        <v>15</v>
      </c>
      <c r="E11773" s="12">
        <f>IFERROR(VLOOKUP(A11773,'IDAR Meter Data'!$A:$B,2,1),"")</f>
        <v>249</v>
      </c>
      <c r="F11773" s="75">
        <f>IF(CECCZ="CZ03",'Outside Temp'!B11773,IF(CECCZ="CZ04",'Outside Temp'!B11774,IF(CECCZ="CZ12",'Outside Temp'!B11775, IF(CECCZ="CZ13",'Outside Temp'!B11776))))</f>
        <v>71.18333333</v>
      </c>
      <c r="G11773" s="12">
        <f t="shared" si="3"/>
        <v>3</v>
      </c>
    </row>
    <row r="11774" ht="15.75" customHeight="1">
      <c r="A11774" s="13">
        <v>42247.666666666664</v>
      </c>
      <c r="B11774" s="73">
        <f t="shared" si="1"/>
        <v>42247</v>
      </c>
      <c r="C11774" s="74">
        <f>IF(NewCustomer="Yes", IF(COUNTIF($I$2:$I$11,B11774)&gt;0,0,WEEKDAY(B11774,2)),IF(COUNTIF($I$2:$I$21,B11774)&gt;0,0,WEEKDAY(B11774,2)))</f>
        <v>1</v>
      </c>
      <c r="D11774" s="74">
        <f t="shared" si="2"/>
        <v>16</v>
      </c>
      <c r="E11774" s="12">
        <f>IFERROR(VLOOKUP(A11774,'IDAR Meter Data'!$A:$B,2,1),"")</f>
        <v>231</v>
      </c>
      <c r="F11774" s="75">
        <f>IF(CECCZ="CZ03",'Outside Temp'!B11774,IF(CECCZ="CZ04",'Outside Temp'!B11775,IF(CECCZ="CZ12",'Outside Temp'!B11776, IF(CECCZ="CZ13",'Outside Temp'!B11777))))</f>
        <v>70.8</v>
      </c>
      <c r="G11774" s="12">
        <f t="shared" si="3"/>
        <v>3</v>
      </c>
    </row>
    <row r="11775" ht="15.75" customHeight="1">
      <c r="A11775" s="13">
        <v>42247.677083333336</v>
      </c>
      <c r="B11775" s="73">
        <f t="shared" si="1"/>
        <v>42247</v>
      </c>
      <c r="C11775" s="74">
        <f>IF(NewCustomer="Yes", IF(COUNTIF($I$2:$I$11,B11775)&gt;0,0,WEEKDAY(B11775,2)),IF(COUNTIF($I$2:$I$21,B11775)&gt;0,0,WEEKDAY(B11775,2)))</f>
        <v>1</v>
      </c>
      <c r="D11775" s="74">
        <f t="shared" si="2"/>
        <v>16</v>
      </c>
      <c r="E11775" s="12">
        <f>IFERROR(VLOOKUP(A11775,'IDAR Meter Data'!$A:$B,2,1),"")</f>
        <v>231</v>
      </c>
      <c r="F11775" s="75">
        <f>IF(CECCZ="CZ03",'Outside Temp'!B11775,IF(CECCZ="CZ04",'Outside Temp'!B11776,IF(CECCZ="CZ12",'Outside Temp'!B11777, IF(CECCZ="CZ13",'Outside Temp'!B11778))))</f>
        <v>70.05</v>
      </c>
      <c r="G11775" s="12">
        <f t="shared" si="3"/>
        <v>3</v>
      </c>
    </row>
    <row r="11776" ht="15.75" customHeight="1">
      <c r="A11776" s="13">
        <v>42247.6875</v>
      </c>
      <c r="B11776" s="73">
        <f t="shared" si="1"/>
        <v>42247</v>
      </c>
      <c r="C11776" s="74">
        <f>IF(NewCustomer="Yes", IF(COUNTIF($I$2:$I$11,B11776)&gt;0,0,WEEKDAY(B11776,2)),IF(COUNTIF($I$2:$I$21,B11776)&gt;0,0,WEEKDAY(B11776,2)))</f>
        <v>1</v>
      </c>
      <c r="D11776" s="74">
        <f t="shared" si="2"/>
        <v>16</v>
      </c>
      <c r="E11776" s="12">
        <f>IFERROR(VLOOKUP(A11776,'IDAR Meter Data'!$A:$B,2,1),"")</f>
        <v>240</v>
      </c>
      <c r="F11776" s="75">
        <f>IF(CECCZ="CZ03",'Outside Temp'!B11776,IF(CECCZ="CZ04",'Outside Temp'!B11777,IF(CECCZ="CZ12",'Outside Temp'!B11778, IF(CECCZ="CZ13",'Outside Temp'!B11779))))</f>
        <v>69.3</v>
      </c>
      <c r="G11776" s="12">
        <f t="shared" si="3"/>
        <v>2</v>
      </c>
    </row>
    <row r="11777" ht="15.75" customHeight="1">
      <c r="A11777" s="13">
        <v>42247.697916666664</v>
      </c>
      <c r="B11777" s="73">
        <f t="shared" si="1"/>
        <v>42247</v>
      </c>
      <c r="C11777" s="74">
        <f>IF(NewCustomer="Yes", IF(COUNTIF($I$2:$I$11,B11777)&gt;0,0,WEEKDAY(B11777,2)),IF(COUNTIF($I$2:$I$21,B11777)&gt;0,0,WEEKDAY(B11777,2)))</f>
        <v>1</v>
      </c>
      <c r="D11777" s="74">
        <f t="shared" si="2"/>
        <v>16</v>
      </c>
      <c r="E11777" s="12">
        <f>IFERROR(VLOOKUP(A11777,'IDAR Meter Data'!$A:$B,2,1),"")</f>
        <v>238</v>
      </c>
      <c r="F11777" s="75">
        <f>IF(CECCZ="CZ03",'Outside Temp'!B11777,IF(CECCZ="CZ04",'Outside Temp'!B11778,IF(CECCZ="CZ12",'Outside Temp'!B11779, IF(CECCZ="CZ13",'Outside Temp'!B11780))))</f>
        <v>68.55</v>
      </c>
      <c r="G11777" s="12">
        <f t="shared" si="3"/>
        <v>2</v>
      </c>
    </row>
    <row r="11778" ht="15.75" customHeight="1">
      <c r="A11778" s="13">
        <v>42247.708333333336</v>
      </c>
      <c r="B11778" s="73">
        <f t="shared" si="1"/>
        <v>42247</v>
      </c>
      <c r="C11778" s="74">
        <f>IF(NewCustomer="Yes", IF(COUNTIF($I$2:$I$11,B11778)&gt;0,0,WEEKDAY(B11778,2)),IF(COUNTIF($I$2:$I$21,B11778)&gt;0,0,WEEKDAY(B11778,2)))</f>
        <v>1</v>
      </c>
      <c r="D11778" s="74">
        <f t="shared" si="2"/>
        <v>17</v>
      </c>
      <c r="E11778" s="12">
        <f>IFERROR(VLOOKUP(A11778,'IDAR Meter Data'!$A:$B,2,1),"")</f>
        <v>262</v>
      </c>
      <c r="F11778" s="75">
        <f>IF(CECCZ="CZ03",'Outside Temp'!B11778,IF(CECCZ="CZ04",'Outside Temp'!B11779,IF(CECCZ="CZ12",'Outside Temp'!B11780, IF(CECCZ="CZ13",'Outside Temp'!B11781))))</f>
        <v>67.8</v>
      </c>
      <c r="G11778" s="12">
        <f t="shared" si="3"/>
        <v>2</v>
      </c>
    </row>
    <row r="11779" ht="15.75" customHeight="1">
      <c r="A11779" s="13">
        <v>42247.71875</v>
      </c>
      <c r="B11779" s="73">
        <f t="shared" si="1"/>
        <v>42247</v>
      </c>
      <c r="C11779" s="74">
        <f>IF(NewCustomer="Yes", IF(COUNTIF($I$2:$I$11,B11779)&gt;0,0,WEEKDAY(B11779,2)),IF(COUNTIF($I$2:$I$21,B11779)&gt;0,0,WEEKDAY(B11779,2)))</f>
        <v>1</v>
      </c>
      <c r="D11779" s="74">
        <f t="shared" si="2"/>
        <v>17</v>
      </c>
      <c r="E11779" s="12">
        <f>IFERROR(VLOOKUP(A11779,'IDAR Meter Data'!$A:$B,2,1),"")</f>
        <v>230</v>
      </c>
      <c r="F11779" s="75">
        <f>IF(CECCZ="CZ03",'Outside Temp'!B11779,IF(CECCZ="CZ04",'Outside Temp'!B11780,IF(CECCZ="CZ12",'Outside Temp'!B11781, IF(CECCZ="CZ13",'Outside Temp'!B11782))))</f>
        <v>67.05</v>
      </c>
      <c r="G11779" s="12">
        <f t="shared" si="3"/>
        <v>2</v>
      </c>
    </row>
    <row r="11780" ht="15.75" customHeight="1">
      <c r="A11780" s="13">
        <v>42247.729166666664</v>
      </c>
      <c r="B11780" s="73">
        <f t="shared" si="1"/>
        <v>42247</v>
      </c>
      <c r="C11780" s="74">
        <f>IF(NewCustomer="Yes", IF(COUNTIF($I$2:$I$11,B11780)&gt;0,0,WEEKDAY(B11780,2)),IF(COUNTIF($I$2:$I$21,B11780)&gt;0,0,WEEKDAY(B11780,2)))</f>
        <v>1</v>
      </c>
      <c r="D11780" s="74">
        <f t="shared" si="2"/>
        <v>17</v>
      </c>
      <c r="E11780" s="12">
        <f>IFERROR(VLOOKUP(A11780,'IDAR Meter Data'!$A:$B,2,1),"")</f>
        <v>234</v>
      </c>
      <c r="F11780" s="75">
        <f>IF(CECCZ="CZ03",'Outside Temp'!B11780,IF(CECCZ="CZ04",'Outside Temp'!B11781,IF(CECCZ="CZ12",'Outside Temp'!B11782, IF(CECCZ="CZ13",'Outside Temp'!B11783))))</f>
        <v>66.3</v>
      </c>
      <c r="G11780" s="12">
        <f t="shared" si="3"/>
        <v>2</v>
      </c>
    </row>
    <row r="11781" ht="15.75" customHeight="1">
      <c r="A11781" s="13">
        <v>42247.739583333336</v>
      </c>
      <c r="B11781" s="73">
        <f t="shared" si="1"/>
        <v>42247</v>
      </c>
      <c r="C11781" s="74">
        <f>IF(NewCustomer="Yes", IF(COUNTIF($I$2:$I$11,B11781)&gt;0,0,WEEKDAY(B11781,2)),IF(COUNTIF($I$2:$I$21,B11781)&gt;0,0,WEEKDAY(B11781,2)))</f>
        <v>1</v>
      </c>
      <c r="D11781" s="74">
        <f t="shared" si="2"/>
        <v>17</v>
      </c>
      <c r="E11781" s="12">
        <f>IFERROR(VLOOKUP(A11781,'IDAR Meter Data'!$A:$B,2,1),"")</f>
        <v>227</v>
      </c>
      <c r="F11781" s="75">
        <f>IF(CECCZ="CZ03",'Outside Temp'!B11781,IF(CECCZ="CZ04",'Outside Temp'!B11782,IF(CECCZ="CZ12",'Outside Temp'!B11783, IF(CECCZ="CZ13",'Outside Temp'!B11784))))</f>
        <v>65.55</v>
      </c>
      <c r="G11781" s="12">
        <f t="shared" si="3"/>
        <v>2</v>
      </c>
    </row>
    <row r="11782" ht="15.75" customHeight="1">
      <c r="A11782" s="13">
        <v>42247.75</v>
      </c>
      <c r="B11782" s="73">
        <f t="shared" si="1"/>
        <v>42247</v>
      </c>
      <c r="C11782" s="74">
        <f>IF(NewCustomer="Yes", IF(COUNTIF($I$2:$I$11,B11782)&gt;0,0,WEEKDAY(B11782,2)),IF(COUNTIF($I$2:$I$21,B11782)&gt;0,0,WEEKDAY(B11782,2)))</f>
        <v>1</v>
      </c>
      <c r="D11782" s="74">
        <f t="shared" si="2"/>
        <v>18</v>
      </c>
      <c r="E11782" s="12">
        <f>IFERROR(VLOOKUP(A11782,'IDAR Meter Data'!$A:$B,2,1),"")</f>
        <v>229</v>
      </c>
      <c r="F11782" s="75">
        <f>IF(CECCZ="CZ03",'Outside Temp'!B11782,IF(CECCZ="CZ04",'Outside Temp'!B11783,IF(CECCZ="CZ12",'Outside Temp'!B11784, IF(CECCZ="CZ13",'Outside Temp'!B11785))))</f>
        <v>64.93333333</v>
      </c>
      <c r="G11782" s="12">
        <f t="shared" si="3"/>
        <v>1</v>
      </c>
    </row>
    <row r="11783" ht="15.75" customHeight="1">
      <c r="A11783" s="13">
        <v>42247.760416666664</v>
      </c>
      <c r="B11783" s="73">
        <f t="shared" si="1"/>
        <v>42247</v>
      </c>
      <c r="C11783" s="74">
        <f>IF(NewCustomer="Yes", IF(COUNTIF($I$2:$I$11,B11783)&gt;0,0,WEEKDAY(B11783,2)),IF(COUNTIF($I$2:$I$21,B11783)&gt;0,0,WEEKDAY(B11783,2)))</f>
        <v>1</v>
      </c>
      <c r="D11783" s="74">
        <f t="shared" si="2"/>
        <v>18</v>
      </c>
      <c r="E11783" s="12">
        <f>IFERROR(VLOOKUP(A11783,'IDAR Meter Data'!$A:$B,2,1),"")</f>
        <v>227</v>
      </c>
      <c r="F11783" s="75">
        <f>IF(CECCZ="CZ03",'Outside Temp'!B11783,IF(CECCZ="CZ04",'Outside Temp'!B11784,IF(CECCZ="CZ12",'Outside Temp'!B11785, IF(CECCZ="CZ13",'Outside Temp'!B11786))))</f>
        <v>64.68333333</v>
      </c>
      <c r="G11783" s="12">
        <f t="shared" si="3"/>
        <v>1</v>
      </c>
    </row>
    <row r="11784" ht="15.75" customHeight="1">
      <c r="A11784" s="13">
        <v>42247.770833333336</v>
      </c>
      <c r="B11784" s="73">
        <f t="shared" si="1"/>
        <v>42247</v>
      </c>
      <c r="C11784" s="74">
        <f>IF(NewCustomer="Yes", IF(COUNTIF($I$2:$I$11,B11784)&gt;0,0,WEEKDAY(B11784,2)),IF(COUNTIF($I$2:$I$21,B11784)&gt;0,0,WEEKDAY(B11784,2)))</f>
        <v>1</v>
      </c>
      <c r="D11784" s="74">
        <f t="shared" si="2"/>
        <v>18</v>
      </c>
      <c r="E11784" s="12">
        <f>IFERROR(VLOOKUP(A11784,'IDAR Meter Data'!$A:$B,2,1),"")</f>
        <v>231</v>
      </c>
      <c r="F11784" s="75">
        <f>IF(CECCZ="CZ03",'Outside Temp'!B11784,IF(CECCZ="CZ04",'Outside Temp'!B11785,IF(CECCZ="CZ12",'Outside Temp'!B11786, IF(CECCZ="CZ13",'Outside Temp'!B11787))))</f>
        <v>64.43333333</v>
      </c>
      <c r="G11784" s="12">
        <f t="shared" si="3"/>
        <v>1</v>
      </c>
    </row>
    <row r="11785" ht="15.75" customHeight="1">
      <c r="A11785" s="13">
        <v>42247.78125</v>
      </c>
      <c r="B11785" s="73">
        <f t="shared" si="1"/>
        <v>42247</v>
      </c>
      <c r="C11785" s="74">
        <f>IF(NewCustomer="Yes", IF(COUNTIF($I$2:$I$11,B11785)&gt;0,0,WEEKDAY(B11785,2)),IF(COUNTIF($I$2:$I$21,B11785)&gt;0,0,WEEKDAY(B11785,2)))</f>
        <v>1</v>
      </c>
      <c r="D11785" s="74">
        <f t="shared" si="2"/>
        <v>18</v>
      </c>
      <c r="E11785" s="12">
        <f>IFERROR(VLOOKUP(A11785,'IDAR Meter Data'!$A:$B,2,1),"")</f>
        <v>224</v>
      </c>
      <c r="F11785" s="75">
        <f>IF(CECCZ="CZ03",'Outside Temp'!B11785,IF(CECCZ="CZ04",'Outside Temp'!B11786,IF(CECCZ="CZ12",'Outside Temp'!B11787, IF(CECCZ="CZ13",'Outside Temp'!B11788))))</f>
        <v>64.18333333</v>
      </c>
      <c r="G11785" s="12">
        <f t="shared" si="3"/>
        <v>1</v>
      </c>
    </row>
    <row r="11786" ht="15.75" customHeight="1">
      <c r="A11786" s="13">
        <v>42247.791666666664</v>
      </c>
      <c r="B11786" s="73">
        <f t="shared" si="1"/>
        <v>42247</v>
      </c>
      <c r="C11786" s="74">
        <f>IF(NewCustomer="Yes", IF(COUNTIF($I$2:$I$11,B11786)&gt;0,0,WEEKDAY(B11786,2)),IF(COUNTIF($I$2:$I$21,B11786)&gt;0,0,WEEKDAY(B11786,2)))</f>
        <v>1</v>
      </c>
      <c r="D11786" s="74">
        <f t="shared" si="2"/>
        <v>19</v>
      </c>
      <c r="E11786" s="12">
        <f>IFERROR(VLOOKUP(A11786,'IDAR Meter Data'!$A:$B,2,1),"")</f>
        <v>218</v>
      </c>
      <c r="F11786" s="75">
        <f>IF(CECCZ="CZ03",'Outside Temp'!B11786,IF(CECCZ="CZ04",'Outside Temp'!B11787,IF(CECCZ="CZ12",'Outside Temp'!B11788, IF(CECCZ="CZ13",'Outside Temp'!B11789))))</f>
        <v>63.93333333</v>
      </c>
      <c r="G11786" s="12">
        <f t="shared" si="3"/>
        <v>1</v>
      </c>
    </row>
    <row r="11787" ht="15.75" customHeight="1">
      <c r="A11787" s="13">
        <v>42247.802083333336</v>
      </c>
      <c r="B11787" s="73">
        <f t="shared" si="1"/>
        <v>42247</v>
      </c>
      <c r="C11787" s="74">
        <f>IF(NewCustomer="Yes", IF(COUNTIF($I$2:$I$11,B11787)&gt;0,0,WEEKDAY(B11787,2)),IF(COUNTIF($I$2:$I$21,B11787)&gt;0,0,WEEKDAY(B11787,2)))</f>
        <v>1</v>
      </c>
      <c r="D11787" s="74">
        <f t="shared" si="2"/>
        <v>19</v>
      </c>
      <c r="E11787" s="12">
        <f>IFERROR(VLOOKUP(A11787,'IDAR Meter Data'!$A:$B,2,1),"")</f>
        <v>208</v>
      </c>
      <c r="F11787" s="75">
        <f>IF(CECCZ="CZ03",'Outside Temp'!B11787,IF(CECCZ="CZ04",'Outside Temp'!B11788,IF(CECCZ="CZ12",'Outside Temp'!B11789, IF(CECCZ="CZ13",'Outside Temp'!B11790))))</f>
        <v>63.68333333</v>
      </c>
      <c r="G11787" s="12">
        <f t="shared" si="3"/>
        <v>1</v>
      </c>
    </row>
    <row r="11788" ht="15.75" customHeight="1">
      <c r="A11788" s="13">
        <v>42247.8125</v>
      </c>
      <c r="B11788" s="73">
        <f t="shared" si="1"/>
        <v>42247</v>
      </c>
      <c r="C11788" s="74">
        <f>IF(NewCustomer="Yes", IF(COUNTIF($I$2:$I$11,B11788)&gt;0,0,WEEKDAY(B11788,2)),IF(COUNTIF($I$2:$I$21,B11788)&gt;0,0,WEEKDAY(B11788,2)))</f>
        <v>1</v>
      </c>
      <c r="D11788" s="74">
        <f t="shared" si="2"/>
        <v>19</v>
      </c>
      <c r="E11788" s="12">
        <f>IFERROR(VLOOKUP(A11788,'IDAR Meter Data'!$A:$B,2,1),"")</f>
        <v>220</v>
      </c>
      <c r="F11788" s="75">
        <f>IF(CECCZ="CZ03",'Outside Temp'!B11788,IF(CECCZ="CZ04",'Outside Temp'!B11789,IF(CECCZ="CZ12",'Outside Temp'!B11790, IF(CECCZ="CZ13",'Outside Temp'!B11791))))</f>
        <v>63.43333333</v>
      </c>
      <c r="G11788" s="12">
        <f t="shared" si="3"/>
        <v>1</v>
      </c>
    </row>
    <row r="11789" ht="15.75" customHeight="1">
      <c r="A11789" s="13">
        <v>42247.822916666664</v>
      </c>
      <c r="B11789" s="73">
        <f t="shared" si="1"/>
        <v>42247</v>
      </c>
      <c r="C11789" s="74">
        <f>IF(NewCustomer="Yes", IF(COUNTIF($I$2:$I$11,B11789)&gt;0,0,WEEKDAY(B11789,2)),IF(COUNTIF($I$2:$I$21,B11789)&gt;0,0,WEEKDAY(B11789,2)))</f>
        <v>1</v>
      </c>
      <c r="D11789" s="74">
        <f t="shared" si="2"/>
        <v>19</v>
      </c>
      <c r="E11789" s="12">
        <f>IFERROR(VLOOKUP(A11789,'IDAR Meter Data'!$A:$B,2,1),"")</f>
        <v>204</v>
      </c>
      <c r="F11789" s="75">
        <f>IF(CECCZ="CZ03",'Outside Temp'!B11789,IF(CECCZ="CZ04",'Outside Temp'!B11790,IF(CECCZ="CZ12",'Outside Temp'!B11791, IF(CECCZ="CZ13",'Outside Temp'!B11792))))</f>
        <v>63.18333333</v>
      </c>
      <c r="G11789" s="12">
        <f t="shared" si="3"/>
        <v>1</v>
      </c>
    </row>
    <row r="11790" ht="15.75" customHeight="1">
      <c r="A11790" s="13">
        <v>42247.833333333336</v>
      </c>
      <c r="B11790" s="73">
        <f t="shared" si="1"/>
        <v>42247</v>
      </c>
      <c r="C11790" s="74">
        <f>IF(NewCustomer="Yes", IF(COUNTIF($I$2:$I$11,B11790)&gt;0,0,WEEKDAY(B11790,2)),IF(COUNTIF($I$2:$I$21,B11790)&gt;0,0,WEEKDAY(B11790,2)))</f>
        <v>1</v>
      </c>
      <c r="D11790" s="74">
        <f t="shared" si="2"/>
        <v>20</v>
      </c>
      <c r="E11790" s="12">
        <f>IFERROR(VLOOKUP(A11790,'IDAR Meter Data'!$A:$B,2,1),"")</f>
        <v>202</v>
      </c>
      <c r="F11790" s="75">
        <f>IF(CECCZ="CZ03",'Outside Temp'!B11790,IF(CECCZ="CZ04",'Outside Temp'!B11791,IF(CECCZ="CZ12",'Outside Temp'!B11792, IF(CECCZ="CZ13",'Outside Temp'!B11793))))</f>
        <v>63</v>
      </c>
      <c r="G11790" s="12">
        <f t="shared" si="3"/>
        <v>1</v>
      </c>
    </row>
    <row r="11791" ht="15.75" customHeight="1">
      <c r="A11791" s="13">
        <v>42247.84375</v>
      </c>
      <c r="B11791" s="73">
        <f t="shared" si="1"/>
        <v>42247</v>
      </c>
      <c r="C11791" s="74">
        <f>IF(NewCustomer="Yes", IF(COUNTIF($I$2:$I$11,B11791)&gt;0,0,WEEKDAY(B11791,2)),IF(COUNTIF($I$2:$I$21,B11791)&gt;0,0,WEEKDAY(B11791,2)))</f>
        <v>1</v>
      </c>
      <c r="D11791" s="74">
        <f t="shared" si="2"/>
        <v>20</v>
      </c>
      <c r="E11791" s="12">
        <f>IFERROR(VLOOKUP(A11791,'IDAR Meter Data'!$A:$B,2,1),"")</f>
        <v>196</v>
      </c>
      <c r="F11791" s="75">
        <f>IF(CECCZ="CZ03",'Outside Temp'!B11791,IF(CECCZ="CZ04",'Outside Temp'!B11792,IF(CECCZ="CZ12",'Outside Temp'!B11793, IF(CECCZ="CZ13",'Outside Temp'!B11794))))</f>
        <v>63</v>
      </c>
      <c r="G11791" s="12">
        <f t="shared" si="3"/>
        <v>1</v>
      </c>
    </row>
    <row r="11792" ht="15.75" customHeight="1">
      <c r="A11792" s="13">
        <v>42247.854166666664</v>
      </c>
      <c r="B11792" s="73">
        <f t="shared" si="1"/>
        <v>42247</v>
      </c>
      <c r="C11792" s="74">
        <f>IF(NewCustomer="Yes", IF(COUNTIF($I$2:$I$11,B11792)&gt;0,0,WEEKDAY(B11792,2)),IF(COUNTIF($I$2:$I$21,B11792)&gt;0,0,WEEKDAY(B11792,2)))</f>
        <v>1</v>
      </c>
      <c r="D11792" s="74">
        <f t="shared" si="2"/>
        <v>20</v>
      </c>
      <c r="E11792" s="12">
        <f>IFERROR(VLOOKUP(A11792,'IDAR Meter Data'!$A:$B,2,1),"")</f>
        <v>210</v>
      </c>
      <c r="F11792" s="75">
        <f>IF(CECCZ="CZ03",'Outside Temp'!B11792,IF(CECCZ="CZ04",'Outside Temp'!B11793,IF(CECCZ="CZ12",'Outside Temp'!B11794, IF(CECCZ="CZ13",'Outside Temp'!B11795))))</f>
        <v>63</v>
      </c>
      <c r="G11792" s="12">
        <f t="shared" si="3"/>
        <v>1</v>
      </c>
    </row>
    <row r="11793" ht="15.75" customHeight="1">
      <c r="A11793" s="13">
        <v>42247.864583333336</v>
      </c>
      <c r="B11793" s="73">
        <f t="shared" si="1"/>
        <v>42247</v>
      </c>
      <c r="C11793" s="74">
        <f>IF(NewCustomer="Yes", IF(COUNTIF($I$2:$I$11,B11793)&gt;0,0,WEEKDAY(B11793,2)),IF(COUNTIF($I$2:$I$21,B11793)&gt;0,0,WEEKDAY(B11793,2)))</f>
        <v>1</v>
      </c>
      <c r="D11793" s="74">
        <f t="shared" si="2"/>
        <v>20</v>
      </c>
      <c r="E11793" s="12">
        <f>IFERROR(VLOOKUP(A11793,'IDAR Meter Data'!$A:$B,2,1),"")</f>
        <v>198</v>
      </c>
      <c r="F11793" s="75">
        <f>IF(CECCZ="CZ03",'Outside Temp'!B11793,IF(CECCZ="CZ04",'Outside Temp'!B11794,IF(CECCZ="CZ12",'Outside Temp'!B11795, IF(CECCZ="CZ13",'Outside Temp'!B11796))))</f>
        <v>63</v>
      </c>
      <c r="G11793" s="12">
        <f t="shared" si="3"/>
        <v>1</v>
      </c>
    </row>
    <row r="11794" ht="15.75" customHeight="1">
      <c r="A11794" s="13">
        <v>42247.875</v>
      </c>
      <c r="B11794" s="73">
        <f t="shared" si="1"/>
        <v>42247</v>
      </c>
      <c r="C11794" s="74">
        <f>IF(NewCustomer="Yes", IF(COUNTIF($I$2:$I$11,B11794)&gt;0,0,WEEKDAY(B11794,2)),IF(COUNTIF($I$2:$I$21,B11794)&gt;0,0,WEEKDAY(B11794,2)))</f>
        <v>1</v>
      </c>
      <c r="D11794" s="74">
        <f t="shared" si="2"/>
        <v>21</v>
      </c>
      <c r="E11794" s="12">
        <f>IFERROR(VLOOKUP(A11794,'IDAR Meter Data'!$A:$B,2,1),"")</f>
        <v>195</v>
      </c>
      <c r="F11794" s="75">
        <f>IF(CECCZ="CZ03",'Outside Temp'!B11794,IF(CECCZ="CZ04",'Outside Temp'!B11795,IF(CECCZ="CZ12",'Outside Temp'!B11796, IF(CECCZ="CZ13",'Outside Temp'!B11797))))</f>
        <v>63</v>
      </c>
      <c r="G11794" s="12">
        <f t="shared" si="3"/>
        <v>1</v>
      </c>
    </row>
    <row r="11795" ht="15.75" customHeight="1">
      <c r="A11795" s="13">
        <v>42247.885416666664</v>
      </c>
      <c r="B11795" s="73">
        <f t="shared" si="1"/>
        <v>42247</v>
      </c>
      <c r="C11795" s="74">
        <f>IF(NewCustomer="Yes", IF(COUNTIF($I$2:$I$11,B11795)&gt;0,0,WEEKDAY(B11795,2)),IF(COUNTIF($I$2:$I$21,B11795)&gt;0,0,WEEKDAY(B11795,2)))</f>
        <v>1</v>
      </c>
      <c r="D11795" s="74">
        <f t="shared" si="2"/>
        <v>21</v>
      </c>
      <c r="E11795" s="12">
        <f>IFERROR(VLOOKUP(A11795,'IDAR Meter Data'!$A:$B,2,1),"")</f>
        <v>185</v>
      </c>
      <c r="F11795" s="75">
        <f>IF(CECCZ="CZ03",'Outside Temp'!B11795,IF(CECCZ="CZ04",'Outside Temp'!B11796,IF(CECCZ="CZ12",'Outside Temp'!B11797, IF(CECCZ="CZ13",'Outside Temp'!B11798))))</f>
        <v>63</v>
      </c>
      <c r="G11795" s="12">
        <f t="shared" si="3"/>
        <v>1</v>
      </c>
    </row>
    <row r="11796" ht="15.75" customHeight="1">
      <c r="A11796" s="13">
        <v>42247.895833333336</v>
      </c>
      <c r="B11796" s="73">
        <f t="shared" si="1"/>
        <v>42247</v>
      </c>
      <c r="C11796" s="74">
        <f>IF(NewCustomer="Yes", IF(COUNTIF($I$2:$I$11,B11796)&gt;0,0,WEEKDAY(B11796,2)),IF(COUNTIF($I$2:$I$21,B11796)&gt;0,0,WEEKDAY(B11796,2)))</f>
        <v>1</v>
      </c>
      <c r="D11796" s="74">
        <f t="shared" si="2"/>
        <v>21</v>
      </c>
      <c r="E11796" s="12">
        <f>IFERROR(VLOOKUP(A11796,'IDAR Meter Data'!$A:$B,2,1),"")</f>
        <v>204</v>
      </c>
      <c r="F11796" s="75">
        <f>IF(CECCZ="CZ03",'Outside Temp'!B11796,IF(CECCZ="CZ04",'Outside Temp'!B11797,IF(CECCZ="CZ12",'Outside Temp'!B11798, IF(CECCZ="CZ13",'Outside Temp'!B11799))))</f>
        <v>63</v>
      </c>
      <c r="G11796" s="12">
        <f t="shared" si="3"/>
        <v>1</v>
      </c>
    </row>
    <row r="11797" ht="15.75" customHeight="1">
      <c r="A11797" s="13">
        <v>42247.90625</v>
      </c>
      <c r="B11797" s="73">
        <f t="shared" si="1"/>
        <v>42247</v>
      </c>
      <c r="C11797" s="74">
        <f>IF(NewCustomer="Yes", IF(COUNTIF($I$2:$I$11,B11797)&gt;0,0,WEEKDAY(B11797,2)),IF(COUNTIF($I$2:$I$21,B11797)&gt;0,0,WEEKDAY(B11797,2)))</f>
        <v>1</v>
      </c>
      <c r="D11797" s="74">
        <f t="shared" si="2"/>
        <v>21</v>
      </c>
      <c r="E11797" s="12">
        <f>IFERROR(VLOOKUP(A11797,'IDAR Meter Data'!$A:$B,2,1),"")</f>
        <v>193</v>
      </c>
      <c r="F11797" s="75">
        <f>IF(CECCZ="CZ03",'Outside Temp'!B11797,IF(CECCZ="CZ04",'Outside Temp'!B11798,IF(CECCZ="CZ12",'Outside Temp'!B11799, IF(CECCZ="CZ13",'Outside Temp'!B11800))))</f>
        <v>63</v>
      </c>
      <c r="G11797" s="12">
        <f t="shared" si="3"/>
        <v>1</v>
      </c>
    </row>
    <row r="11798" ht="15.75" customHeight="1">
      <c r="A11798" s="13">
        <v>42247.916666666664</v>
      </c>
      <c r="B11798" s="73">
        <f t="shared" si="1"/>
        <v>42247</v>
      </c>
      <c r="C11798" s="74">
        <f>IF(NewCustomer="Yes", IF(COUNTIF($I$2:$I$11,B11798)&gt;0,0,WEEKDAY(B11798,2)),IF(COUNTIF($I$2:$I$21,B11798)&gt;0,0,WEEKDAY(B11798,2)))</f>
        <v>1</v>
      </c>
      <c r="D11798" s="74">
        <f t="shared" si="2"/>
        <v>22</v>
      </c>
      <c r="E11798" s="12">
        <f>IFERROR(VLOOKUP(A11798,'IDAR Meter Data'!$A:$B,2,1),"")</f>
        <v>196</v>
      </c>
      <c r="F11798" s="75">
        <f>IF(CECCZ="CZ03",'Outside Temp'!B11798,IF(CECCZ="CZ04",'Outside Temp'!B11799,IF(CECCZ="CZ12",'Outside Temp'!B11800, IF(CECCZ="CZ13",'Outside Temp'!B11801))))</f>
        <v>62.93333333</v>
      </c>
      <c r="G11798" s="12">
        <f t="shared" si="3"/>
        <v>1</v>
      </c>
    </row>
    <row r="11799" ht="15.75" customHeight="1">
      <c r="A11799" s="13">
        <v>42247.927083333336</v>
      </c>
      <c r="B11799" s="73">
        <f t="shared" si="1"/>
        <v>42247</v>
      </c>
      <c r="C11799" s="74">
        <f>IF(NewCustomer="Yes", IF(COUNTIF($I$2:$I$11,B11799)&gt;0,0,WEEKDAY(B11799,2)),IF(COUNTIF($I$2:$I$21,B11799)&gt;0,0,WEEKDAY(B11799,2)))</f>
        <v>1</v>
      </c>
      <c r="D11799" s="74">
        <f t="shared" si="2"/>
        <v>22</v>
      </c>
      <c r="E11799" s="12">
        <f>IFERROR(VLOOKUP(A11799,'IDAR Meter Data'!$A:$B,2,1),"")</f>
        <v>192</v>
      </c>
      <c r="F11799" s="75">
        <f>IF(CECCZ="CZ03",'Outside Temp'!B11799,IF(CECCZ="CZ04",'Outside Temp'!B11800,IF(CECCZ="CZ12",'Outside Temp'!B11801, IF(CECCZ="CZ13",'Outside Temp'!B11802))))</f>
        <v>62.68333333</v>
      </c>
      <c r="G11799" s="12">
        <f t="shared" si="3"/>
        <v>1</v>
      </c>
    </row>
    <row r="11800" ht="15.75" customHeight="1">
      <c r="A11800" s="13">
        <v>42247.9375</v>
      </c>
      <c r="B11800" s="73">
        <f t="shared" si="1"/>
        <v>42247</v>
      </c>
      <c r="C11800" s="74">
        <f>IF(NewCustomer="Yes", IF(COUNTIF($I$2:$I$11,B11800)&gt;0,0,WEEKDAY(B11800,2)),IF(COUNTIF($I$2:$I$21,B11800)&gt;0,0,WEEKDAY(B11800,2)))</f>
        <v>1</v>
      </c>
      <c r="D11800" s="74">
        <f t="shared" si="2"/>
        <v>22</v>
      </c>
      <c r="E11800" s="12">
        <f>IFERROR(VLOOKUP(A11800,'IDAR Meter Data'!$A:$B,2,1),"")</f>
        <v>185</v>
      </c>
      <c r="F11800" s="75">
        <f>IF(CECCZ="CZ03",'Outside Temp'!B11800,IF(CECCZ="CZ04",'Outside Temp'!B11801,IF(CECCZ="CZ12",'Outside Temp'!B11802, IF(CECCZ="CZ13",'Outside Temp'!B11803))))</f>
        <v>62.43333333</v>
      </c>
      <c r="G11800" s="12">
        <f t="shared" si="3"/>
        <v>1</v>
      </c>
    </row>
    <row r="11801" ht="15.75" customHeight="1">
      <c r="A11801" s="13">
        <v>42247.947916666664</v>
      </c>
      <c r="B11801" s="73">
        <f t="shared" si="1"/>
        <v>42247</v>
      </c>
      <c r="C11801" s="74">
        <f>IF(NewCustomer="Yes", IF(COUNTIF($I$2:$I$11,B11801)&gt;0,0,WEEKDAY(B11801,2)),IF(COUNTIF($I$2:$I$21,B11801)&gt;0,0,WEEKDAY(B11801,2)))</f>
        <v>1</v>
      </c>
      <c r="D11801" s="74">
        <f t="shared" si="2"/>
        <v>22</v>
      </c>
      <c r="E11801" s="12">
        <f>IFERROR(VLOOKUP(A11801,'IDAR Meter Data'!$A:$B,2,1),"")</f>
        <v>200</v>
      </c>
      <c r="F11801" s="75">
        <f>IF(CECCZ="CZ03",'Outside Temp'!B11801,IF(CECCZ="CZ04",'Outside Temp'!B11802,IF(CECCZ="CZ12",'Outside Temp'!B11803, IF(CECCZ="CZ13",'Outside Temp'!B11804))))</f>
        <v>62.18333333</v>
      </c>
      <c r="G11801" s="12">
        <f t="shared" si="3"/>
        <v>1</v>
      </c>
    </row>
    <row r="11802" ht="15.75" customHeight="1">
      <c r="A11802" s="13">
        <v>42247.958333333336</v>
      </c>
      <c r="B11802" s="73">
        <f t="shared" si="1"/>
        <v>42247</v>
      </c>
      <c r="C11802" s="74">
        <f>IF(NewCustomer="Yes", IF(COUNTIF($I$2:$I$11,B11802)&gt;0,0,WEEKDAY(B11802,2)),IF(COUNTIF($I$2:$I$21,B11802)&gt;0,0,WEEKDAY(B11802,2)))</f>
        <v>1</v>
      </c>
      <c r="D11802" s="74">
        <f t="shared" si="2"/>
        <v>23</v>
      </c>
      <c r="E11802" s="12">
        <f>IFERROR(VLOOKUP(A11802,'IDAR Meter Data'!$A:$B,2,1),"")</f>
        <v>195</v>
      </c>
      <c r="F11802" s="75">
        <f>IF(CECCZ="CZ03",'Outside Temp'!B11802,IF(CECCZ="CZ04",'Outside Temp'!B11803,IF(CECCZ="CZ12",'Outside Temp'!B11804, IF(CECCZ="CZ13",'Outside Temp'!B11805))))</f>
        <v>61.93333333</v>
      </c>
      <c r="G11802" s="12">
        <f t="shared" si="3"/>
        <v>1</v>
      </c>
    </row>
    <row r="11803" ht="15.75" customHeight="1">
      <c r="A11803" s="13">
        <v>42247.96875</v>
      </c>
      <c r="B11803" s="73">
        <f t="shared" si="1"/>
        <v>42247</v>
      </c>
      <c r="C11803" s="74">
        <f>IF(NewCustomer="Yes", IF(COUNTIF($I$2:$I$11,B11803)&gt;0,0,WEEKDAY(B11803,2)),IF(COUNTIF($I$2:$I$21,B11803)&gt;0,0,WEEKDAY(B11803,2)))</f>
        <v>1</v>
      </c>
      <c r="D11803" s="74">
        <f t="shared" si="2"/>
        <v>23</v>
      </c>
      <c r="E11803" s="12">
        <f>IFERROR(VLOOKUP(A11803,'IDAR Meter Data'!$A:$B,2,1),"")</f>
        <v>180</v>
      </c>
      <c r="F11803" s="75">
        <f>IF(CECCZ="CZ03",'Outside Temp'!B11803,IF(CECCZ="CZ04",'Outside Temp'!B11804,IF(CECCZ="CZ12",'Outside Temp'!B11805, IF(CECCZ="CZ13",'Outside Temp'!B11806))))</f>
        <v>61.68333333</v>
      </c>
      <c r="G11803" s="12">
        <f t="shared" si="3"/>
        <v>1</v>
      </c>
    </row>
    <row r="11804" ht="15.75" customHeight="1">
      <c r="A11804" s="13">
        <v>42247.979166666664</v>
      </c>
      <c r="B11804" s="73">
        <f t="shared" si="1"/>
        <v>42247</v>
      </c>
      <c r="C11804" s="74">
        <f>IF(NewCustomer="Yes", IF(COUNTIF($I$2:$I$11,B11804)&gt;0,0,WEEKDAY(B11804,2)),IF(COUNTIF($I$2:$I$21,B11804)&gt;0,0,WEEKDAY(B11804,2)))</f>
        <v>1</v>
      </c>
      <c r="D11804" s="74">
        <f t="shared" si="2"/>
        <v>23</v>
      </c>
      <c r="E11804" s="12">
        <f>IFERROR(VLOOKUP(A11804,'IDAR Meter Data'!$A:$B,2,1),"")</f>
        <v>178</v>
      </c>
      <c r="F11804" s="75">
        <f>IF(CECCZ="CZ03",'Outside Temp'!B11804,IF(CECCZ="CZ04",'Outside Temp'!B11805,IF(CECCZ="CZ12",'Outside Temp'!B11806, IF(CECCZ="CZ13",'Outside Temp'!B11807))))</f>
        <v>61.43333333</v>
      </c>
      <c r="G11804" s="12">
        <f t="shared" si="3"/>
        <v>1</v>
      </c>
    </row>
    <row r="11805" ht="15.75" customHeight="1">
      <c r="A11805" s="13">
        <v>42247.989583333336</v>
      </c>
      <c r="B11805" s="73">
        <f t="shared" si="1"/>
        <v>42247</v>
      </c>
      <c r="C11805" s="74">
        <f>IF(NewCustomer="Yes", IF(COUNTIF($I$2:$I$11,B11805)&gt;0,0,WEEKDAY(B11805,2)),IF(COUNTIF($I$2:$I$21,B11805)&gt;0,0,WEEKDAY(B11805,2)))</f>
        <v>1</v>
      </c>
      <c r="D11805" s="74">
        <f t="shared" si="2"/>
        <v>23</v>
      </c>
      <c r="E11805" s="12">
        <f>IFERROR(VLOOKUP(A11805,'IDAR Meter Data'!$A:$B,2,1),"")</f>
        <v>177</v>
      </c>
      <c r="F11805" s="75">
        <f>IF(CECCZ="CZ03",'Outside Temp'!B11805,IF(CECCZ="CZ04",'Outside Temp'!B11806,IF(CECCZ="CZ12",'Outside Temp'!B11807, IF(CECCZ="CZ13",'Outside Temp'!B11808))))</f>
        <v>61.18333333</v>
      </c>
      <c r="G11805" s="12">
        <f t="shared" si="3"/>
        <v>1</v>
      </c>
    </row>
    <row r="11806" ht="15.75" customHeight="1">
      <c r="A11806" s="13">
        <v>42248.0</v>
      </c>
      <c r="B11806" s="73">
        <f t="shared" si="1"/>
        <v>42248</v>
      </c>
      <c r="C11806" s="74">
        <f>IF(NewCustomer="Yes", IF(COUNTIF($I$2:$I$11,B11806)&gt;0,0,WEEKDAY(B11806,2)),IF(COUNTIF($I$2:$I$21,B11806)&gt;0,0,WEEKDAY(B11806,2)))</f>
        <v>2</v>
      </c>
      <c r="D11806" s="74">
        <f t="shared" si="2"/>
        <v>0</v>
      </c>
      <c r="E11806" s="12">
        <f>IFERROR(VLOOKUP(A11806,'IDAR Meter Data'!$A:$B,2,1),"")</f>
        <v>184</v>
      </c>
      <c r="F11806" s="75">
        <f>IF(CECCZ="CZ03",'Outside Temp'!B11806,IF(CECCZ="CZ04",'Outside Temp'!B11807,IF(CECCZ="CZ12",'Outside Temp'!B11808, IF(CECCZ="CZ13",'Outside Temp'!B11809))))</f>
        <v>61</v>
      </c>
      <c r="G11806" s="12">
        <f t="shared" si="3"/>
        <v>1</v>
      </c>
    </row>
    <row r="11807" ht="15.75" customHeight="1">
      <c r="A11807" s="13">
        <v>42248.010416666664</v>
      </c>
      <c r="B11807" s="73">
        <f t="shared" si="1"/>
        <v>42248</v>
      </c>
      <c r="C11807" s="74">
        <f>IF(NewCustomer="Yes", IF(COUNTIF($I$2:$I$11,B11807)&gt;0,0,WEEKDAY(B11807,2)),IF(COUNTIF($I$2:$I$21,B11807)&gt;0,0,WEEKDAY(B11807,2)))</f>
        <v>2</v>
      </c>
      <c r="D11807" s="74">
        <f t="shared" si="2"/>
        <v>0</v>
      </c>
      <c r="E11807" s="12">
        <f>IFERROR(VLOOKUP(A11807,'IDAR Meter Data'!$A:$B,2,1),"")</f>
        <v>176</v>
      </c>
      <c r="F11807" s="75">
        <f>IF(CECCZ="CZ03",'Outside Temp'!B11807,IF(CECCZ="CZ04",'Outside Temp'!B11808,IF(CECCZ="CZ12",'Outside Temp'!B11809, IF(CECCZ="CZ13",'Outside Temp'!B11810))))</f>
        <v>61</v>
      </c>
      <c r="G11807" s="12">
        <f t="shared" si="3"/>
        <v>1</v>
      </c>
    </row>
    <row r="11808" ht="15.75" customHeight="1">
      <c r="A11808" s="13">
        <v>42248.020833333336</v>
      </c>
      <c r="B11808" s="73">
        <f t="shared" si="1"/>
        <v>42248</v>
      </c>
      <c r="C11808" s="74">
        <f>IF(NewCustomer="Yes", IF(COUNTIF($I$2:$I$11,B11808)&gt;0,0,WEEKDAY(B11808,2)),IF(COUNTIF($I$2:$I$21,B11808)&gt;0,0,WEEKDAY(B11808,2)))</f>
        <v>2</v>
      </c>
      <c r="D11808" s="74">
        <f t="shared" si="2"/>
        <v>0</v>
      </c>
      <c r="E11808" s="12">
        <f>IFERROR(VLOOKUP(A11808,'IDAR Meter Data'!$A:$B,2,1),"")</f>
        <v>168</v>
      </c>
      <c r="F11808" s="75">
        <f>IF(CECCZ="CZ03",'Outside Temp'!B11808,IF(CECCZ="CZ04",'Outside Temp'!B11809,IF(CECCZ="CZ12",'Outside Temp'!B11810, IF(CECCZ="CZ13",'Outside Temp'!B11811))))</f>
        <v>61</v>
      </c>
      <c r="G11808" s="12">
        <f t="shared" si="3"/>
        <v>1</v>
      </c>
    </row>
    <row r="11809" ht="15.75" customHeight="1">
      <c r="A11809" s="13">
        <v>42248.03125</v>
      </c>
      <c r="B11809" s="73">
        <f t="shared" si="1"/>
        <v>42248</v>
      </c>
      <c r="C11809" s="74">
        <f>IF(NewCustomer="Yes", IF(COUNTIF($I$2:$I$11,B11809)&gt;0,0,WEEKDAY(B11809,2)),IF(COUNTIF($I$2:$I$21,B11809)&gt;0,0,WEEKDAY(B11809,2)))</f>
        <v>2</v>
      </c>
      <c r="D11809" s="74">
        <f t="shared" si="2"/>
        <v>0</v>
      </c>
      <c r="E11809" s="12">
        <f>IFERROR(VLOOKUP(A11809,'IDAR Meter Data'!$A:$B,2,1),"")</f>
        <v>171</v>
      </c>
      <c r="F11809" s="75">
        <f>IF(CECCZ="CZ03",'Outside Temp'!B11809,IF(CECCZ="CZ04",'Outside Temp'!B11810,IF(CECCZ="CZ12",'Outside Temp'!B11811, IF(CECCZ="CZ13",'Outside Temp'!B11812))))</f>
        <v>61</v>
      </c>
      <c r="G11809" s="12">
        <f t="shared" si="3"/>
        <v>1</v>
      </c>
    </row>
    <row r="11810" ht="15.75" customHeight="1">
      <c r="A11810" s="13">
        <v>42248.041666666664</v>
      </c>
      <c r="B11810" s="73">
        <f t="shared" si="1"/>
        <v>42248</v>
      </c>
      <c r="C11810" s="74">
        <f>IF(NewCustomer="Yes", IF(COUNTIF($I$2:$I$11,B11810)&gt;0,0,WEEKDAY(B11810,2)),IF(COUNTIF($I$2:$I$21,B11810)&gt;0,0,WEEKDAY(B11810,2)))</f>
        <v>2</v>
      </c>
      <c r="D11810" s="74">
        <f t="shared" si="2"/>
        <v>1</v>
      </c>
      <c r="E11810" s="12">
        <f>IFERROR(VLOOKUP(A11810,'IDAR Meter Data'!$A:$B,2,1),"")</f>
        <v>170</v>
      </c>
      <c r="F11810" s="75">
        <f>IF(CECCZ="CZ03",'Outside Temp'!B11810,IF(CECCZ="CZ04",'Outside Temp'!B11811,IF(CECCZ="CZ12",'Outside Temp'!B11812, IF(CECCZ="CZ13",'Outside Temp'!B11813))))</f>
        <v>61</v>
      </c>
      <c r="G11810" s="12">
        <f t="shared" si="3"/>
        <v>1</v>
      </c>
    </row>
    <row r="11811" ht="15.75" customHeight="1">
      <c r="A11811" s="13">
        <v>42248.052083333336</v>
      </c>
      <c r="B11811" s="73">
        <f t="shared" si="1"/>
        <v>42248</v>
      </c>
      <c r="C11811" s="74">
        <f>IF(NewCustomer="Yes", IF(COUNTIF($I$2:$I$11,B11811)&gt;0,0,WEEKDAY(B11811,2)),IF(COUNTIF($I$2:$I$21,B11811)&gt;0,0,WEEKDAY(B11811,2)))</f>
        <v>2</v>
      </c>
      <c r="D11811" s="74">
        <f t="shared" si="2"/>
        <v>1</v>
      </c>
      <c r="E11811" s="12">
        <f>IFERROR(VLOOKUP(A11811,'IDAR Meter Data'!$A:$B,2,1),"")</f>
        <v>168</v>
      </c>
      <c r="F11811" s="75">
        <f>IF(CECCZ="CZ03",'Outside Temp'!B11811,IF(CECCZ="CZ04",'Outside Temp'!B11812,IF(CECCZ="CZ12",'Outside Temp'!B11813, IF(CECCZ="CZ13",'Outside Temp'!B11814))))</f>
        <v>61</v>
      </c>
      <c r="G11811" s="12">
        <f t="shared" si="3"/>
        <v>1</v>
      </c>
    </row>
    <row r="11812" ht="15.75" customHeight="1">
      <c r="A11812" s="13">
        <v>42248.0625</v>
      </c>
      <c r="B11812" s="73">
        <f t="shared" si="1"/>
        <v>42248</v>
      </c>
      <c r="C11812" s="74">
        <f>IF(NewCustomer="Yes", IF(COUNTIF($I$2:$I$11,B11812)&gt;0,0,WEEKDAY(B11812,2)),IF(COUNTIF($I$2:$I$21,B11812)&gt;0,0,WEEKDAY(B11812,2)))</f>
        <v>2</v>
      </c>
      <c r="D11812" s="74">
        <f t="shared" si="2"/>
        <v>1</v>
      </c>
      <c r="E11812" s="12">
        <f>IFERROR(VLOOKUP(A11812,'IDAR Meter Data'!$A:$B,2,1),"")</f>
        <v>164</v>
      </c>
      <c r="F11812" s="75">
        <f>IF(CECCZ="CZ03",'Outside Temp'!B11812,IF(CECCZ="CZ04",'Outside Temp'!B11813,IF(CECCZ="CZ12",'Outside Temp'!B11814, IF(CECCZ="CZ13",'Outside Temp'!B11815))))</f>
        <v>61</v>
      </c>
      <c r="G11812" s="12">
        <f t="shared" si="3"/>
        <v>1</v>
      </c>
    </row>
    <row r="11813" ht="15.75" customHeight="1">
      <c r="A11813" s="13">
        <v>42248.072916666664</v>
      </c>
      <c r="B11813" s="73">
        <f t="shared" si="1"/>
        <v>42248</v>
      </c>
      <c r="C11813" s="74">
        <f>IF(NewCustomer="Yes", IF(COUNTIF($I$2:$I$11,B11813)&gt;0,0,WEEKDAY(B11813,2)),IF(COUNTIF($I$2:$I$21,B11813)&gt;0,0,WEEKDAY(B11813,2)))</f>
        <v>2</v>
      </c>
      <c r="D11813" s="74">
        <f t="shared" si="2"/>
        <v>1</v>
      </c>
      <c r="E11813" s="12">
        <f>IFERROR(VLOOKUP(A11813,'IDAR Meter Data'!$A:$B,2,1),"")</f>
        <v>179</v>
      </c>
      <c r="F11813" s="75">
        <f>IF(CECCZ="CZ03",'Outside Temp'!B11813,IF(CECCZ="CZ04",'Outside Temp'!B11814,IF(CECCZ="CZ12",'Outside Temp'!B11815, IF(CECCZ="CZ13",'Outside Temp'!B11816))))</f>
        <v>61</v>
      </c>
      <c r="G11813" s="12">
        <f t="shared" si="3"/>
        <v>1</v>
      </c>
    </row>
    <row r="11814" ht="15.75" customHeight="1">
      <c r="A11814" s="13">
        <v>42248.083333333336</v>
      </c>
      <c r="B11814" s="73">
        <f t="shared" si="1"/>
        <v>42248</v>
      </c>
      <c r="C11814" s="74">
        <f>IF(NewCustomer="Yes", IF(COUNTIF($I$2:$I$11,B11814)&gt;0,0,WEEKDAY(B11814,2)),IF(COUNTIF($I$2:$I$21,B11814)&gt;0,0,WEEKDAY(B11814,2)))</f>
        <v>2</v>
      </c>
      <c r="D11814" s="74">
        <f t="shared" si="2"/>
        <v>2</v>
      </c>
      <c r="E11814" s="12">
        <f>IFERROR(VLOOKUP(A11814,'IDAR Meter Data'!$A:$B,2,1),"")</f>
        <v>166</v>
      </c>
      <c r="F11814" s="75">
        <f>IF(CECCZ="CZ03",'Outside Temp'!B11814,IF(CECCZ="CZ04",'Outside Temp'!B11815,IF(CECCZ="CZ12",'Outside Temp'!B11816, IF(CECCZ="CZ13",'Outside Temp'!B11817))))</f>
        <v>60.93333333</v>
      </c>
      <c r="G11814" s="12">
        <f t="shared" si="3"/>
        <v>1</v>
      </c>
    </row>
    <row r="11815" ht="15.75" customHeight="1">
      <c r="A11815" s="13">
        <v>42248.09375</v>
      </c>
      <c r="B11815" s="73">
        <f t="shared" si="1"/>
        <v>42248</v>
      </c>
      <c r="C11815" s="74">
        <f>IF(NewCustomer="Yes", IF(COUNTIF($I$2:$I$11,B11815)&gt;0,0,WEEKDAY(B11815,2)),IF(COUNTIF($I$2:$I$21,B11815)&gt;0,0,WEEKDAY(B11815,2)))</f>
        <v>2</v>
      </c>
      <c r="D11815" s="74">
        <f t="shared" si="2"/>
        <v>2</v>
      </c>
      <c r="E11815" s="12">
        <f>IFERROR(VLOOKUP(A11815,'IDAR Meter Data'!$A:$B,2,1),"")</f>
        <v>159</v>
      </c>
      <c r="F11815" s="75">
        <f>IF(CECCZ="CZ03",'Outside Temp'!B11815,IF(CECCZ="CZ04",'Outside Temp'!B11816,IF(CECCZ="CZ12",'Outside Temp'!B11817, IF(CECCZ="CZ13",'Outside Temp'!B11818))))</f>
        <v>60.68333333</v>
      </c>
      <c r="G11815" s="12">
        <f t="shared" si="3"/>
        <v>1</v>
      </c>
    </row>
    <row r="11816" ht="15.75" customHeight="1">
      <c r="A11816" s="13">
        <v>42248.104166666664</v>
      </c>
      <c r="B11816" s="73">
        <f t="shared" si="1"/>
        <v>42248</v>
      </c>
      <c r="C11816" s="74">
        <f>IF(NewCustomer="Yes", IF(COUNTIF($I$2:$I$11,B11816)&gt;0,0,WEEKDAY(B11816,2)),IF(COUNTIF($I$2:$I$21,B11816)&gt;0,0,WEEKDAY(B11816,2)))</f>
        <v>2</v>
      </c>
      <c r="D11816" s="74">
        <f t="shared" si="2"/>
        <v>2</v>
      </c>
      <c r="E11816" s="12">
        <f>IFERROR(VLOOKUP(A11816,'IDAR Meter Data'!$A:$B,2,1),"")</f>
        <v>160</v>
      </c>
      <c r="F11816" s="75">
        <f>IF(CECCZ="CZ03",'Outside Temp'!B11816,IF(CECCZ="CZ04",'Outside Temp'!B11817,IF(CECCZ="CZ12",'Outside Temp'!B11818, IF(CECCZ="CZ13",'Outside Temp'!B11819))))</f>
        <v>60.43333333</v>
      </c>
      <c r="G11816" s="12">
        <f t="shared" si="3"/>
        <v>1</v>
      </c>
    </row>
    <row r="11817" ht="15.75" customHeight="1">
      <c r="A11817" s="13">
        <v>42248.114583333336</v>
      </c>
      <c r="B11817" s="73">
        <f t="shared" si="1"/>
        <v>42248</v>
      </c>
      <c r="C11817" s="74">
        <f>IF(NewCustomer="Yes", IF(COUNTIF($I$2:$I$11,B11817)&gt;0,0,WEEKDAY(B11817,2)),IF(COUNTIF($I$2:$I$21,B11817)&gt;0,0,WEEKDAY(B11817,2)))</f>
        <v>2</v>
      </c>
      <c r="D11817" s="74">
        <f t="shared" si="2"/>
        <v>2</v>
      </c>
      <c r="E11817" s="12">
        <f>IFERROR(VLOOKUP(A11817,'IDAR Meter Data'!$A:$B,2,1),"")</f>
        <v>163</v>
      </c>
      <c r="F11817" s="75">
        <f>IF(CECCZ="CZ03",'Outside Temp'!B11817,IF(CECCZ="CZ04",'Outside Temp'!B11818,IF(CECCZ="CZ12",'Outside Temp'!B11819, IF(CECCZ="CZ13",'Outside Temp'!B11820))))</f>
        <v>60.18333333</v>
      </c>
      <c r="G11817" s="12">
        <f t="shared" si="3"/>
        <v>1</v>
      </c>
    </row>
    <row r="11818" ht="15.75" customHeight="1">
      <c r="A11818" s="13">
        <v>42248.125</v>
      </c>
      <c r="B11818" s="73">
        <f t="shared" si="1"/>
        <v>42248</v>
      </c>
      <c r="C11818" s="74">
        <f>IF(NewCustomer="Yes", IF(COUNTIF($I$2:$I$11,B11818)&gt;0,0,WEEKDAY(B11818,2)),IF(COUNTIF($I$2:$I$21,B11818)&gt;0,0,WEEKDAY(B11818,2)))</f>
        <v>2</v>
      </c>
      <c r="D11818" s="74">
        <f t="shared" si="2"/>
        <v>3</v>
      </c>
      <c r="E11818" s="12">
        <f>IFERROR(VLOOKUP(A11818,'IDAR Meter Data'!$A:$B,2,1),"")</f>
        <v>173</v>
      </c>
      <c r="F11818" s="75">
        <f>IF(CECCZ="CZ03",'Outside Temp'!B11818,IF(CECCZ="CZ04",'Outside Temp'!B11819,IF(CECCZ="CZ12",'Outside Temp'!B11820, IF(CECCZ="CZ13",'Outside Temp'!B11821))))</f>
        <v>60</v>
      </c>
      <c r="G11818" s="12">
        <f t="shared" si="3"/>
        <v>1</v>
      </c>
    </row>
    <row r="11819" ht="15.75" customHeight="1">
      <c r="A11819" s="13">
        <v>42248.135416666664</v>
      </c>
      <c r="B11819" s="73">
        <f t="shared" si="1"/>
        <v>42248</v>
      </c>
      <c r="C11819" s="74">
        <f>IF(NewCustomer="Yes", IF(COUNTIF($I$2:$I$11,B11819)&gt;0,0,WEEKDAY(B11819,2)),IF(COUNTIF($I$2:$I$21,B11819)&gt;0,0,WEEKDAY(B11819,2)))</f>
        <v>2</v>
      </c>
      <c r="D11819" s="74">
        <f t="shared" si="2"/>
        <v>3</v>
      </c>
      <c r="E11819" s="12">
        <f>IFERROR(VLOOKUP(A11819,'IDAR Meter Data'!$A:$B,2,1),"")</f>
        <v>163</v>
      </c>
      <c r="F11819" s="75">
        <f>IF(CECCZ="CZ03",'Outside Temp'!B11819,IF(CECCZ="CZ04",'Outside Temp'!B11820,IF(CECCZ="CZ12",'Outside Temp'!B11821, IF(CECCZ="CZ13",'Outside Temp'!B11822))))</f>
        <v>60</v>
      </c>
      <c r="G11819" s="12">
        <f t="shared" si="3"/>
        <v>1</v>
      </c>
    </row>
    <row r="11820" ht="15.75" customHeight="1">
      <c r="A11820" s="13">
        <v>42248.145833333336</v>
      </c>
      <c r="B11820" s="73">
        <f t="shared" si="1"/>
        <v>42248</v>
      </c>
      <c r="C11820" s="74">
        <f>IF(NewCustomer="Yes", IF(COUNTIF($I$2:$I$11,B11820)&gt;0,0,WEEKDAY(B11820,2)),IF(COUNTIF($I$2:$I$21,B11820)&gt;0,0,WEEKDAY(B11820,2)))</f>
        <v>2</v>
      </c>
      <c r="D11820" s="74">
        <f t="shared" si="2"/>
        <v>3</v>
      </c>
      <c r="E11820" s="12">
        <f>IFERROR(VLOOKUP(A11820,'IDAR Meter Data'!$A:$B,2,1),"")</f>
        <v>161</v>
      </c>
      <c r="F11820" s="75">
        <f>IF(CECCZ="CZ03",'Outside Temp'!B11820,IF(CECCZ="CZ04",'Outside Temp'!B11821,IF(CECCZ="CZ12",'Outside Temp'!B11822, IF(CECCZ="CZ13",'Outside Temp'!B11823))))</f>
        <v>60</v>
      </c>
      <c r="G11820" s="12">
        <f t="shared" si="3"/>
        <v>1</v>
      </c>
    </row>
    <row r="11821" ht="15.75" customHeight="1">
      <c r="A11821" s="13">
        <v>42248.15625</v>
      </c>
      <c r="B11821" s="73">
        <f t="shared" si="1"/>
        <v>42248</v>
      </c>
      <c r="C11821" s="74">
        <f>IF(NewCustomer="Yes", IF(COUNTIF($I$2:$I$11,B11821)&gt;0,0,WEEKDAY(B11821,2)),IF(COUNTIF($I$2:$I$21,B11821)&gt;0,0,WEEKDAY(B11821,2)))</f>
        <v>2</v>
      </c>
      <c r="D11821" s="74">
        <f t="shared" si="2"/>
        <v>3</v>
      </c>
      <c r="E11821" s="12">
        <f>IFERROR(VLOOKUP(A11821,'IDAR Meter Data'!$A:$B,2,1),"")</f>
        <v>154</v>
      </c>
      <c r="F11821" s="75">
        <f>IF(CECCZ="CZ03",'Outside Temp'!B11821,IF(CECCZ="CZ04",'Outside Temp'!B11822,IF(CECCZ="CZ12",'Outside Temp'!B11823, IF(CECCZ="CZ13",'Outside Temp'!B11824))))</f>
        <v>60</v>
      </c>
      <c r="G11821" s="12">
        <f t="shared" si="3"/>
        <v>1</v>
      </c>
    </row>
    <row r="11822" ht="15.75" customHeight="1">
      <c r="A11822" s="13">
        <v>42248.166666666664</v>
      </c>
      <c r="B11822" s="73">
        <f t="shared" si="1"/>
        <v>42248</v>
      </c>
      <c r="C11822" s="74">
        <f>IF(NewCustomer="Yes", IF(COUNTIF($I$2:$I$11,B11822)&gt;0,0,WEEKDAY(B11822,2)),IF(COUNTIF($I$2:$I$21,B11822)&gt;0,0,WEEKDAY(B11822,2)))</f>
        <v>2</v>
      </c>
      <c r="D11822" s="74">
        <f t="shared" si="2"/>
        <v>4</v>
      </c>
      <c r="E11822" s="12">
        <f>IFERROR(VLOOKUP(A11822,'IDAR Meter Data'!$A:$B,2,1),"")</f>
        <v>173</v>
      </c>
      <c r="F11822" s="75">
        <f>IF(CECCZ="CZ03",'Outside Temp'!B11822,IF(CECCZ="CZ04",'Outside Temp'!B11823,IF(CECCZ="CZ12",'Outside Temp'!B11824, IF(CECCZ="CZ13",'Outside Temp'!B11825))))</f>
        <v>60</v>
      </c>
      <c r="G11822" s="12">
        <f t="shared" si="3"/>
        <v>1</v>
      </c>
    </row>
    <row r="11823" ht="15.75" customHeight="1">
      <c r="A11823" s="13">
        <v>42248.177083333336</v>
      </c>
      <c r="B11823" s="73">
        <f t="shared" si="1"/>
        <v>42248</v>
      </c>
      <c r="C11823" s="74">
        <f>IF(NewCustomer="Yes", IF(COUNTIF($I$2:$I$11,B11823)&gt;0,0,WEEKDAY(B11823,2)),IF(COUNTIF($I$2:$I$21,B11823)&gt;0,0,WEEKDAY(B11823,2)))</f>
        <v>2</v>
      </c>
      <c r="D11823" s="74">
        <f t="shared" si="2"/>
        <v>4</v>
      </c>
      <c r="E11823" s="12">
        <f>IFERROR(VLOOKUP(A11823,'IDAR Meter Data'!$A:$B,2,1),"")</f>
        <v>159</v>
      </c>
      <c r="F11823" s="75">
        <f>IF(CECCZ="CZ03",'Outside Temp'!B11823,IF(CECCZ="CZ04",'Outside Temp'!B11824,IF(CECCZ="CZ12",'Outside Temp'!B11825, IF(CECCZ="CZ13",'Outside Temp'!B11826))))</f>
        <v>60</v>
      </c>
      <c r="G11823" s="12">
        <f t="shared" si="3"/>
        <v>1</v>
      </c>
    </row>
    <row r="11824" ht="15.75" customHeight="1">
      <c r="A11824" s="13">
        <v>42248.1875</v>
      </c>
      <c r="B11824" s="73">
        <f t="shared" si="1"/>
        <v>42248</v>
      </c>
      <c r="C11824" s="74">
        <f>IF(NewCustomer="Yes", IF(COUNTIF($I$2:$I$11,B11824)&gt;0,0,WEEKDAY(B11824,2)),IF(COUNTIF($I$2:$I$21,B11824)&gt;0,0,WEEKDAY(B11824,2)))</f>
        <v>2</v>
      </c>
      <c r="D11824" s="74">
        <f t="shared" si="2"/>
        <v>4</v>
      </c>
      <c r="E11824" s="12">
        <f>IFERROR(VLOOKUP(A11824,'IDAR Meter Data'!$A:$B,2,1),"")</f>
        <v>154</v>
      </c>
      <c r="F11824" s="75">
        <f>IF(CECCZ="CZ03",'Outside Temp'!B11824,IF(CECCZ="CZ04",'Outside Temp'!B11825,IF(CECCZ="CZ12",'Outside Temp'!B11826, IF(CECCZ="CZ13",'Outside Temp'!B11827))))</f>
        <v>60</v>
      </c>
      <c r="G11824" s="12">
        <f t="shared" si="3"/>
        <v>1</v>
      </c>
    </row>
    <row r="11825" ht="15.75" customHeight="1">
      <c r="A11825" s="13">
        <v>42248.197916666664</v>
      </c>
      <c r="B11825" s="73">
        <f t="shared" si="1"/>
        <v>42248</v>
      </c>
      <c r="C11825" s="74">
        <f>IF(NewCustomer="Yes", IF(COUNTIF($I$2:$I$11,B11825)&gt;0,0,WEEKDAY(B11825,2)),IF(COUNTIF($I$2:$I$21,B11825)&gt;0,0,WEEKDAY(B11825,2)))</f>
        <v>2</v>
      </c>
      <c r="D11825" s="74">
        <f t="shared" si="2"/>
        <v>4</v>
      </c>
      <c r="E11825" s="12">
        <f>IFERROR(VLOOKUP(A11825,'IDAR Meter Data'!$A:$B,2,1),"")</f>
        <v>158</v>
      </c>
      <c r="F11825" s="75">
        <f>IF(CECCZ="CZ03",'Outside Temp'!B11825,IF(CECCZ="CZ04",'Outside Temp'!B11826,IF(CECCZ="CZ12",'Outside Temp'!B11827, IF(CECCZ="CZ13",'Outside Temp'!B11828))))</f>
        <v>60</v>
      </c>
      <c r="G11825" s="12">
        <f t="shared" si="3"/>
        <v>1</v>
      </c>
    </row>
    <row r="11826" ht="15.75" customHeight="1">
      <c r="A11826" s="13">
        <v>42248.208333333336</v>
      </c>
      <c r="B11826" s="73">
        <f t="shared" si="1"/>
        <v>42248</v>
      </c>
      <c r="C11826" s="74">
        <f>IF(NewCustomer="Yes", IF(COUNTIF($I$2:$I$11,B11826)&gt;0,0,WEEKDAY(B11826,2)),IF(COUNTIF($I$2:$I$21,B11826)&gt;0,0,WEEKDAY(B11826,2)))</f>
        <v>2</v>
      </c>
      <c r="D11826" s="74">
        <f t="shared" si="2"/>
        <v>5</v>
      </c>
      <c r="E11826" s="12">
        <f>IFERROR(VLOOKUP(A11826,'IDAR Meter Data'!$A:$B,2,1),"")</f>
        <v>157</v>
      </c>
      <c r="F11826" s="75">
        <f>IF(CECCZ="CZ03",'Outside Temp'!B11826,IF(CECCZ="CZ04",'Outside Temp'!B11827,IF(CECCZ="CZ12",'Outside Temp'!B11828, IF(CECCZ="CZ13",'Outside Temp'!B11829))))</f>
        <v>60</v>
      </c>
      <c r="G11826" s="12">
        <f t="shared" si="3"/>
        <v>1</v>
      </c>
    </row>
    <row r="11827" ht="15.75" customHeight="1">
      <c r="A11827" s="13">
        <v>42248.21875</v>
      </c>
      <c r="B11827" s="73">
        <f t="shared" si="1"/>
        <v>42248</v>
      </c>
      <c r="C11827" s="74">
        <f>IF(NewCustomer="Yes", IF(COUNTIF($I$2:$I$11,B11827)&gt;0,0,WEEKDAY(B11827,2)),IF(COUNTIF($I$2:$I$21,B11827)&gt;0,0,WEEKDAY(B11827,2)))</f>
        <v>2</v>
      </c>
      <c r="D11827" s="74">
        <f t="shared" si="2"/>
        <v>5</v>
      </c>
      <c r="E11827" s="12">
        <f>IFERROR(VLOOKUP(A11827,'IDAR Meter Data'!$A:$B,2,1),"")</f>
        <v>167</v>
      </c>
      <c r="F11827" s="75">
        <f>IF(CECCZ="CZ03",'Outside Temp'!B11827,IF(CECCZ="CZ04",'Outside Temp'!B11828,IF(CECCZ="CZ12",'Outside Temp'!B11829, IF(CECCZ="CZ13",'Outside Temp'!B11830))))</f>
        <v>60</v>
      </c>
      <c r="G11827" s="12">
        <f t="shared" si="3"/>
        <v>1</v>
      </c>
    </row>
    <row r="11828" ht="15.75" customHeight="1">
      <c r="A11828" s="13">
        <v>42248.229166666664</v>
      </c>
      <c r="B11828" s="73">
        <f t="shared" si="1"/>
        <v>42248</v>
      </c>
      <c r="C11828" s="74">
        <f>IF(NewCustomer="Yes", IF(COUNTIF($I$2:$I$11,B11828)&gt;0,0,WEEKDAY(B11828,2)),IF(COUNTIF($I$2:$I$21,B11828)&gt;0,0,WEEKDAY(B11828,2)))</f>
        <v>2</v>
      </c>
      <c r="D11828" s="74">
        <f t="shared" si="2"/>
        <v>5</v>
      </c>
      <c r="E11828" s="12">
        <f>IFERROR(VLOOKUP(A11828,'IDAR Meter Data'!$A:$B,2,1),"")</f>
        <v>151</v>
      </c>
      <c r="F11828" s="75">
        <f>IF(CECCZ="CZ03",'Outside Temp'!B11828,IF(CECCZ="CZ04",'Outside Temp'!B11829,IF(CECCZ="CZ12",'Outside Temp'!B11830, IF(CECCZ="CZ13",'Outside Temp'!B11831))))</f>
        <v>60</v>
      </c>
      <c r="G11828" s="12">
        <f t="shared" si="3"/>
        <v>1</v>
      </c>
    </row>
    <row r="11829" ht="15.75" customHeight="1">
      <c r="A11829" s="13">
        <v>42248.239583333336</v>
      </c>
      <c r="B11829" s="73">
        <f t="shared" si="1"/>
        <v>42248</v>
      </c>
      <c r="C11829" s="74">
        <f>IF(NewCustomer="Yes", IF(COUNTIF($I$2:$I$11,B11829)&gt;0,0,WEEKDAY(B11829,2)),IF(COUNTIF($I$2:$I$21,B11829)&gt;0,0,WEEKDAY(B11829,2)))</f>
        <v>2</v>
      </c>
      <c r="D11829" s="74">
        <f t="shared" si="2"/>
        <v>5</v>
      </c>
      <c r="E11829" s="12">
        <f>IFERROR(VLOOKUP(A11829,'IDAR Meter Data'!$A:$B,2,1),"")</f>
        <v>150</v>
      </c>
      <c r="F11829" s="75">
        <f>IF(CECCZ="CZ03",'Outside Temp'!B11829,IF(CECCZ="CZ04",'Outside Temp'!B11830,IF(CECCZ="CZ12",'Outside Temp'!B11831, IF(CECCZ="CZ13",'Outside Temp'!B11832))))</f>
        <v>60</v>
      </c>
      <c r="G11829" s="12">
        <f t="shared" si="3"/>
        <v>1</v>
      </c>
    </row>
    <row r="11830" ht="15.75" customHeight="1">
      <c r="A11830" s="13">
        <v>42248.25</v>
      </c>
      <c r="B11830" s="73">
        <f t="shared" si="1"/>
        <v>42248</v>
      </c>
      <c r="C11830" s="74">
        <f>IF(NewCustomer="Yes", IF(COUNTIF($I$2:$I$11,B11830)&gt;0,0,WEEKDAY(B11830,2)),IF(COUNTIF($I$2:$I$21,B11830)&gt;0,0,WEEKDAY(B11830,2)))</f>
        <v>2</v>
      </c>
      <c r="D11830" s="74">
        <f t="shared" si="2"/>
        <v>6</v>
      </c>
      <c r="E11830" s="12">
        <f>IFERROR(VLOOKUP(A11830,'IDAR Meter Data'!$A:$B,2,1),"")</f>
        <v>150</v>
      </c>
      <c r="F11830" s="75">
        <f>IF(CECCZ="CZ03",'Outside Temp'!B11830,IF(CECCZ="CZ04",'Outside Temp'!B11831,IF(CECCZ="CZ12",'Outside Temp'!B11832, IF(CECCZ="CZ13",'Outside Temp'!B11833))))</f>
        <v>60.13333333</v>
      </c>
      <c r="G11830" s="12">
        <f t="shared" si="3"/>
        <v>1</v>
      </c>
    </row>
    <row r="11831" ht="15.75" customHeight="1">
      <c r="A11831" s="13">
        <v>42248.260416666664</v>
      </c>
      <c r="B11831" s="73">
        <f t="shared" si="1"/>
        <v>42248</v>
      </c>
      <c r="C11831" s="74">
        <f>IF(NewCustomer="Yes", IF(COUNTIF($I$2:$I$11,B11831)&gt;0,0,WEEKDAY(B11831,2)),IF(COUNTIF($I$2:$I$21,B11831)&gt;0,0,WEEKDAY(B11831,2)))</f>
        <v>2</v>
      </c>
      <c r="D11831" s="74">
        <f t="shared" si="2"/>
        <v>6</v>
      </c>
      <c r="E11831" s="12">
        <f>IFERROR(VLOOKUP(A11831,'IDAR Meter Data'!$A:$B,2,1),"")</f>
        <v>152</v>
      </c>
      <c r="F11831" s="75">
        <f>IF(CECCZ="CZ03",'Outside Temp'!B11831,IF(CECCZ="CZ04",'Outside Temp'!B11832,IF(CECCZ="CZ12",'Outside Temp'!B11833, IF(CECCZ="CZ13",'Outside Temp'!B11834))))</f>
        <v>60.63333333</v>
      </c>
      <c r="G11831" s="12">
        <f t="shared" si="3"/>
        <v>1</v>
      </c>
    </row>
    <row r="11832" ht="15.75" customHeight="1">
      <c r="A11832" s="13">
        <v>42248.270833333336</v>
      </c>
      <c r="B11832" s="73">
        <f t="shared" si="1"/>
        <v>42248</v>
      </c>
      <c r="C11832" s="74">
        <f>IF(NewCustomer="Yes", IF(COUNTIF($I$2:$I$11,B11832)&gt;0,0,WEEKDAY(B11832,2)),IF(COUNTIF($I$2:$I$21,B11832)&gt;0,0,WEEKDAY(B11832,2)))</f>
        <v>2</v>
      </c>
      <c r="D11832" s="74">
        <f t="shared" si="2"/>
        <v>6</v>
      </c>
      <c r="E11832" s="12">
        <f>IFERROR(VLOOKUP(A11832,'IDAR Meter Data'!$A:$B,2,1),"")</f>
        <v>162</v>
      </c>
      <c r="F11832" s="75">
        <f>IF(CECCZ="CZ03",'Outside Temp'!B11832,IF(CECCZ="CZ04",'Outside Temp'!B11833,IF(CECCZ="CZ12",'Outside Temp'!B11834, IF(CECCZ="CZ13",'Outside Temp'!B11835))))</f>
        <v>61.13333333</v>
      </c>
      <c r="G11832" s="12">
        <f t="shared" si="3"/>
        <v>1</v>
      </c>
    </row>
    <row r="11833" ht="15.75" customHeight="1">
      <c r="A11833" s="13">
        <v>42248.28125</v>
      </c>
      <c r="B11833" s="73">
        <f t="shared" si="1"/>
        <v>42248</v>
      </c>
      <c r="C11833" s="74">
        <f>IF(NewCustomer="Yes", IF(COUNTIF($I$2:$I$11,B11833)&gt;0,0,WEEKDAY(B11833,2)),IF(COUNTIF($I$2:$I$21,B11833)&gt;0,0,WEEKDAY(B11833,2)))</f>
        <v>2</v>
      </c>
      <c r="D11833" s="74">
        <f t="shared" si="2"/>
        <v>6</v>
      </c>
      <c r="E11833" s="12">
        <f>IFERROR(VLOOKUP(A11833,'IDAR Meter Data'!$A:$B,2,1),"")</f>
        <v>155</v>
      </c>
      <c r="F11833" s="75">
        <f>IF(CECCZ="CZ03",'Outside Temp'!B11833,IF(CECCZ="CZ04",'Outside Temp'!B11834,IF(CECCZ="CZ12",'Outside Temp'!B11835, IF(CECCZ="CZ13",'Outside Temp'!B11836))))</f>
        <v>61.63333333</v>
      </c>
      <c r="G11833" s="12">
        <f t="shared" si="3"/>
        <v>1</v>
      </c>
    </row>
    <row r="11834" ht="15.75" customHeight="1">
      <c r="A11834" s="13">
        <v>42248.291666666664</v>
      </c>
      <c r="B11834" s="73">
        <f t="shared" si="1"/>
        <v>42248</v>
      </c>
      <c r="C11834" s="74">
        <f>IF(NewCustomer="Yes", IF(COUNTIF($I$2:$I$11,B11834)&gt;0,0,WEEKDAY(B11834,2)),IF(COUNTIF($I$2:$I$21,B11834)&gt;0,0,WEEKDAY(B11834,2)))</f>
        <v>2</v>
      </c>
      <c r="D11834" s="74">
        <f t="shared" si="2"/>
        <v>7</v>
      </c>
      <c r="E11834" s="12">
        <f>IFERROR(VLOOKUP(A11834,'IDAR Meter Data'!$A:$B,2,1),"")</f>
        <v>159</v>
      </c>
      <c r="F11834" s="75">
        <f>IF(CECCZ="CZ03",'Outside Temp'!B11834,IF(CECCZ="CZ04",'Outside Temp'!B11835,IF(CECCZ="CZ12",'Outside Temp'!B11836, IF(CECCZ="CZ13",'Outside Temp'!B11837))))</f>
        <v>62.26666667</v>
      </c>
      <c r="G11834" s="12">
        <f t="shared" si="3"/>
        <v>1</v>
      </c>
    </row>
    <row r="11835" ht="15.75" customHeight="1">
      <c r="A11835" s="13">
        <v>42248.302083333336</v>
      </c>
      <c r="B11835" s="73">
        <f t="shared" si="1"/>
        <v>42248</v>
      </c>
      <c r="C11835" s="74">
        <f>IF(NewCustomer="Yes", IF(COUNTIF($I$2:$I$11,B11835)&gt;0,0,WEEKDAY(B11835,2)),IF(COUNTIF($I$2:$I$21,B11835)&gt;0,0,WEEKDAY(B11835,2)))</f>
        <v>2</v>
      </c>
      <c r="D11835" s="74">
        <f t="shared" si="2"/>
        <v>7</v>
      </c>
      <c r="E11835" s="12">
        <f>IFERROR(VLOOKUP(A11835,'IDAR Meter Data'!$A:$B,2,1),"")</f>
        <v>150</v>
      </c>
      <c r="F11835" s="75">
        <f>IF(CECCZ="CZ03",'Outside Temp'!B11835,IF(CECCZ="CZ04",'Outside Temp'!B11836,IF(CECCZ="CZ12",'Outside Temp'!B11837, IF(CECCZ="CZ13",'Outside Temp'!B11838))))</f>
        <v>63.26666667</v>
      </c>
      <c r="G11835" s="12">
        <f t="shared" si="3"/>
        <v>1</v>
      </c>
    </row>
    <row r="11836" ht="15.75" customHeight="1">
      <c r="A11836" s="13">
        <v>42248.3125</v>
      </c>
      <c r="B11836" s="73">
        <f t="shared" si="1"/>
        <v>42248</v>
      </c>
      <c r="C11836" s="74">
        <f>IF(NewCustomer="Yes", IF(COUNTIF($I$2:$I$11,B11836)&gt;0,0,WEEKDAY(B11836,2)),IF(COUNTIF($I$2:$I$21,B11836)&gt;0,0,WEEKDAY(B11836,2)))</f>
        <v>2</v>
      </c>
      <c r="D11836" s="74">
        <f t="shared" si="2"/>
        <v>7</v>
      </c>
      <c r="E11836" s="12">
        <f>IFERROR(VLOOKUP(A11836,'IDAR Meter Data'!$A:$B,2,1),"")</f>
        <v>156</v>
      </c>
      <c r="F11836" s="75">
        <f>IF(CECCZ="CZ03",'Outside Temp'!B11836,IF(CECCZ="CZ04",'Outside Temp'!B11837,IF(CECCZ="CZ12",'Outside Temp'!B11838, IF(CECCZ="CZ13",'Outside Temp'!B11839))))</f>
        <v>64.26666667</v>
      </c>
      <c r="G11836" s="12">
        <f t="shared" si="3"/>
        <v>1</v>
      </c>
    </row>
    <row r="11837" ht="15.75" customHeight="1">
      <c r="A11837" s="13">
        <v>42248.322916666664</v>
      </c>
      <c r="B11837" s="73">
        <f t="shared" si="1"/>
        <v>42248</v>
      </c>
      <c r="C11837" s="74">
        <f>IF(NewCustomer="Yes", IF(COUNTIF($I$2:$I$11,B11837)&gt;0,0,WEEKDAY(B11837,2)),IF(COUNTIF($I$2:$I$21,B11837)&gt;0,0,WEEKDAY(B11837,2)))</f>
        <v>2</v>
      </c>
      <c r="D11837" s="74">
        <f t="shared" si="2"/>
        <v>7</v>
      </c>
      <c r="E11837" s="12">
        <f>IFERROR(VLOOKUP(A11837,'IDAR Meter Data'!$A:$B,2,1),"")</f>
        <v>167</v>
      </c>
      <c r="F11837" s="75">
        <f>IF(CECCZ="CZ03",'Outside Temp'!B11837,IF(CECCZ="CZ04",'Outside Temp'!B11838,IF(CECCZ="CZ12",'Outside Temp'!B11839, IF(CECCZ="CZ13",'Outside Temp'!B11840))))</f>
        <v>65.26666667</v>
      </c>
      <c r="G11837" s="12">
        <f t="shared" si="3"/>
        <v>2</v>
      </c>
    </row>
    <row r="11838" ht="15.75" customHeight="1">
      <c r="A11838" s="13">
        <v>42248.333333333336</v>
      </c>
      <c r="B11838" s="73">
        <f t="shared" si="1"/>
        <v>42248</v>
      </c>
      <c r="C11838" s="74">
        <f>IF(NewCustomer="Yes", IF(COUNTIF($I$2:$I$11,B11838)&gt;0,0,WEEKDAY(B11838,2)),IF(COUNTIF($I$2:$I$21,B11838)&gt;0,0,WEEKDAY(B11838,2)))</f>
        <v>2</v>
      </c>
      <c r="D11838" s="74">
        <f t="shared" si="2"/>
        <v>8</v>
      </c>
      <c r="E11838" s="12">
        <f>IFERROR(VLOOKUP(A11838,'IDAR Meter Data'!$A:$B,2,1),"")</f>
        <v>152</v>
      </c>
      <c r="F11838" s="75">
        <f>IF(CECCZ="CZ03",'Outside Temp'!B11838,IF(CECCZ="CZ04",'Outside Temp'!B11839,IF(CECCZ="CZ12",'Outside Temp'!B11840, IF(CECCZ="CZ13",'Outside Temp'!B11841))))</f>
        <v>66.13333333</v>
      </c>
      <c r="G11838" s="12">
        <f t="shared" si="3"/>
        <v>2</v>
      </c>
    </row>
    <row r="11839" ht="15.75" customHeight="1">
      <c r="A11839" s="13">
        <v>42248.34375</v>
      </c>
      <c r="B11839" s="73">
        <f t="shared" si="1"/>
        <v>42248</v>
      </c>
      <c r="C11839" s="74">
        <f>IF(NewCustomer="Yes", IF(COUNTIF($I$2:$I$11,B11839)&gt;0,0,WEEKDAY(B11839,2)),IF(COUNTIF($I$2:$I$21,B11839)&gt;0,0,WEEKDAY(B11839,2)))</f>
        <v>2</v>
      </c>
      <c r="D11839" s="74">
        <f t="shared" si="2"/>
        <v>8</v>
      </c>
      <c r="E11839" s="12">
        <f>IFERROR(VLOOKUP(A11839,'IDAR Meter Data'!$A:$B,2,1),"")</f>
        <v>162</v>
      </c>
      <c r="F11839" s="75">
        <f>IF(CECCZ="CZ03",'Outside Temp'!B11839,IF(CECCZ="CZ04",'Outside Temp'!B11840,IF(CECCZ="CZ12",'Outside Temp'!B11841, IF(CECCZ="CZ13",'Outside Temp'!B11842))))</f>
        <v>66.63333333</v>
      </c>
      <c r="G11839" s="12">
        <f t="shared" si="3"/>
        <v>2</v>
      </c>
    </row>
    <row r="11840" ht="15.75" customHeight="1">
      <c r="A11840" s="13">
        <v>42248.354166666664</v>
      </c>
      <c r="B11840" s="73">
        <f t="shared" si="1"/>
        <v>42248</v>
      </c>
      <c r="C11840" s="74">
        <f>IF(NewCustomer="Yes", IF(COUNTIF($I$2:$I$11,B11840)&gt;0,0,WEEKDAY(B11840,2)),IF(COUNTIF($I$2:$I$21,B11840)&gt;0,0,WEEKDAY(B11840,2)))</f>
        <v>2</v>
      </c>
      <c r="D11840" s="74">
        <f t="shared" si="2"/>
        <v>8</v>
      </c>
      <c r="E11840" s="12">
        <f>IFERROR(VLOOKUP(A11840,'IDAR Meter Data'!$A:$B,2,1),"")</f>
        <v>166</v>
      </c>
      <c r="F11840" s="75">
        <f>IF(CECCZ="CZ03",'Outside Temp'!B11840,IF(CECCZ="CZ04",'Outside Temp'!B11841,IF(CECCZ="CZ12",'Outside Temp'!B11842, IF(CECCZ="CZ13",'Outside Temp'!B11843))))</f>
        <v>67.13333333</v>
      </c>
      <c r="G11840" s="12">
        <f t="shared" si="3"/>
        <v>2</v>
      </c>
    </row>
    <row r="11841" ht="15.75" customHeight="1">
      <c r="A11841" s="13">
        <v>42248.364583333336</v>
      </c>
      <c r="B11841" s="73">
        <f t="shared" si="1"/>
        <v>42248</v>
      </c>
      <c r="C11841" s="74">
        <f>IF(NewCustomer="Yes", IF(COUNTIF($I$2:$I$11,B11841)&gt;0,0,WEEKDAY(B11841,2)),IF(COUNTIF($I$2:$I$21,B11841)&gt;0,0,WEEKDAY(B11841,2)))</f>
        <v>2</v>
      </c>
      <c r="D11841" s="74">
        <f t="shared" si="2"/>
        <v>8</v>
      </c>
      <c r="E11841" s="12">
        <f>IFERROR(VLOOKUP(A11841,'IDAR Meter Data'!$A:$B,2,1),"")</f>
        <v>181</v>
      </c>
      <c r="F11841" s="75">
        <f>IF(CECCZ="CZ03",'Outside Temp'!B11841,IF(CECCZ="CZ04",'Outside Temp'!B11842,IF(CECCZ="CZ12",'Outside Temp'!B11843, IF(CECCZ="CZ13",'Outside Temp'!B11844))))</f>
        <v>67.63333333</v>
      </c>
      <c r="G11841" s="12">
        <f t="shared" si="3"/>
        <v>2</v>
      </c>
    </row>
    <row r="11842" ht="15.75" customHeight="1">
      <c r="A11842" s="13">
        <v>42248.375</v>
      </c>
      <c r="B11842" s="73">
        <f t="shared" si="1"/>
        <v>42248</v>
      </c>
      <c r="C11842" s="74">
        <f>IF(NewCustomer="Yes", IF(COUNTIF($I$2:$I$11,B11842)&gt;0,0,WEEKDAY(B11842,2)),IF(COUNTIF($I$2:$I$21,B11842)&gt;0,0,WEEKDAY(B11842,2)))</f>
        <v>2</v>
      </c>
      <c r="D11842" s="74">
        <f t="shared" si="2"/>
        <v>9</v>
      </c>
      <c r="E11842" s="12">
        <f>IFERROR(VLOOKUP(A11842,'IDAR Meter Data'!$A:$B,2,1),"")</f>
        <v>187</v>
      </c>
      <c r="F11842" s="75">
        <f>IF(CECCZ="CZ03",'Outside Temp'!B11842,IF(CECCZ="CZ04",'Outside Temp'!B11843,IF(CECCZ="CZ12",'Outside Temp'!B11844, IF(CECCZ="CZ13",'Outside Temp'!B11845))))</f>
        <v>68.2</v>
      </c>
      <c r="G11842" s="12">
        <f t="shared" si="3"/>
        <v>2</v>
      </c>
    </row>
    <row r="11843" ht="15.75" customHeight="1">
      <c r="A11843" s="13">
        <v>42248.385416666664</v>
      </c>
      <c r="B11843" s="73">
        <f t="shared" si="1"/>
        <v>42248</v>
      </c>
      <c r="C11843" s="74">
        <f>IF(NewCustomer="Yes", IF(COUNTIF($I$2:$I$11,B11843)&gt;0,0,WEEKDAY(B11843,2)),IF(COUNTIF($I$2:$I$21,B11843)&gt;0,0,WEEKDAY(B11843,2)))</f>
        <v>2</v>
      </c>
      <c r="D11843" s="74">
        <f t="shared" si="2"/>
        <v>9</v>
      </c>
      <c r="E11843" s="12">
        <f>IFERROR(VLOOKUP(A11843,'IDAR Meter Data'!$A:$B,2,1),"")</f>
        <v>180</v>
      </c>
      <c r="F11843" s="75">
        <f>IF(CECCZ="CZ03",'Outside Temp'!B11843,IF(CECCZ="CZ04",'Outside Temp'!B11844,IF(CECCZ="CZ12",'Outside Temp'!B11845, IF(CECCZ="CZ13",'Outside Temp'!B11846))))</f>
        <v>68.95</v>
      </c>
      <c r="G11843" s="12">
        <f t="shared" si="3"/>
        <v>2</v>
      </c>
    </row>
    <row r="11844" ht="15.75" customHeight="1">
      <c r="A11844" s="13">
        <v>42248.395833333336</v>
      </c>
      <c r="B11844" s="73">
        <f t="shared" si="1"/>
        <v>42248</v>
      </c>
      <c r="C11844" s="74">
        <f>IF(NewCustomer="Yes", IF(COUNTIF($I$2:$I$11,B11844)&gt;0,0,WEEKDAY(B11844,2)),IF(COUNTIF($I$2:$I$21,B11844)&gt;0,0,WEEKDAY(B11844,2)))</f>
        <v>2</v>
      </c>
      <c r="D11844" s="74">
        <f t="shared" si="2"/>
        <v>9</v>
      </c>
      <c r="E11844" s="12">
        <f>IFERROR(VLOOKUP(A11844,'IDAR Meter Data'!$A:$B,2,1),"")</f>
        <v>188</v>
      </c>
      <c r="F11844" s="75">
        <f>IF(CECCZ="CZ03",'Outside Temp'!B11844,IF(CECCZ="CZ04",'Outside Temp'!B11845,IF(CECCZ="CZ12",'Outside Temp'!B11846, IF(CECCZ="CZ13",'Outside Temp'!B11847))))</f>
        <v>69.7</v>
      </c>
      <c r="G11844" s="12">
        <f t="shared" si="3"/>
        <v>2</v>
      </c>
    </row>
    <row r="11845" ht="15.75" customHeight="1">
      <c r="A11845" s="13">
        <v>42248.40625</v>
      </c>
      <c r="B11845" s="73">
        <f t="shared" si="1"/>
        <v>42248</v>
      </c>
      <c r="C11845" s="74">
        <f>IF(NewCustomer="Yes", IF(COUNTIF($I$2:$I$11,B11845)&gt;0,0,WEEKDAY(B11845,2)),IF(COUNTIF($I$2:$I$21,B11845)&gt;0,0,WEEKDAY(B11845,2)))</f>
        <v>2</v>
      </c>
      <c r="D11845" s="74">
        <f t="shared" si="2"/>
        <v>9</v>
      </c>
      <c r="E11845" s="12">
        <f>IFERROR(VLOOKUP(A11845,'IDAR Meter Data'!$A:$B,2,1),"")</f>
        <v>182</v>
      </c>
      <c r="F11845" s="75">
        <f>IF(CECCZ="CZ03",'Outside Temp'!B11845,IF(CECCZ="CZ04",'Outside Temp'!B11846,IF(CECCZ="CZ12",'Outside Temp'!B11847, IF(CECCZ="CZ13",'Outside Temp'!B11848))))</f>
        <v>70.45</v>
      </c>
      <c r="G11845" s="12">
        <f t="shared" si="3"/>
        <v>3</v>
      </c>
    </row>
    <row r="11846" ht="15.75" customHeight="1">
      <c r="A11846" s="13">
        <v>42248.416666666664</v>
      </c>
      <c r="B11846" s="73">
        <f t="shared" si="1"/>
        <v>42248</v>
      </c>
      <c r="C11846" s="74">
        <f>IF(NewCustomer="Yes", IF(COUNTIF($I$2:$I$11,B11846)&gt;0,0,WEEKDAY(B11846,2)),IF(COUNTIF($I$2:$I$21,B11846)&gt;0,0,WEEKDAY(B11846,2)))</f>
        <v>2</v>
      </c>
      <c r="D11846" s="74">
        <f t="shared" si="2"/>
        <v>10</v>
      </c>
      <c r="E11846" s="12">
        <f>IFERROR(VLOOKUP(A11846,'IDAR Meter Data'!$A:$B,2,1),"")</f>
        <v>198</v>
      </c>
      <c r="F11846" s="75">
        <f>IF(CECCZ="CZ03",'Outside Temp'!B11846,IF(CECCZ="CZ04",'Outside Temp'!B11847,IF(CECCZ="CZ12",'Outside Temp'!B11848, IF(CECCZ="CZ13",'Outside Temp'!B11849))))</f>
        <v>71.06666667</v>
      </c>
      <c r="G11846" s="12">
        <f t="shared" si="3"/>
        <v>3</v>
      </c>
    </row>
    <row r="11847" ht="15.75" customHeight="1">
      <c r="A11847" s="13">
        <v>42248.427083333336</v>
      </c>
      <c r="B11847" s="73">
        <f t="shared" si="1"/>
        <v>42248</v>
      </c>
      <c r="C11847" s="74">
        <f>IF(NewCustomer="Yes", IF(COUNTIF($I$2:$I$11,B11847)&gt;0,0,WEEKDAY(B11847,2)),IF(COUNTIF($I$2:$I$21,B11847)&gt;0,0,WEEKDAY(B11847,2)))</f>
        <v>2</v>
      </c>
      <c r="D11847" s="74">
        <f t="shared" si="2"/>
        <v>10</v>
      </c>
      <c r="E11847" s="12">
        <f>IFERROR(VLOOKUP(A11847,'IDAR Meter Data'!$A:$B,2,1),"")</f>
        <v>205</v>
      </c>
      <c r="F11847" s="75">
        <f>IF(CECCZ="CZ03",'Outside Temp'!B11847,IF(CECCZ="CZ04",'Outside Temp'!B11848,IF(CECCZ="CZ12",'Outside Temp'!B11849, IF(CECCZ="CZ13",'Outside Temp'!B11850))))</f>
        <v>71.31666667</v>
      </c>
      <c r="G11847" s="12">
        <f t="shared" si="3"/>
        <v>3</v>
      </c>
    </row>
    <row r="11848" ht="15.75" customHeight="1">
      <c r="A11848" s="13">
        <v>42248.4375</v>
      </c>
      <c r="B11848" s="73">
        <f t="shared" si="1"/>
        <v>42248</v>
      </c>
      <c r="C11848" s="74">
        <f>IF(NewCustomer="Yes", IF(COUNTIF($I$2:$I$11,B11848)&gt;0,0,WEEKDAY(B11848,2)),IF(COUNTIF($I$2:$I$21,B11848)&gt;0,0,WEEKDAY(B11848,2)))</f>
        <v>2</v>
      </c>
      <c r="D11848" s="74">
        <f t="shared" si="2"/>
        <v>10</v>
      </c>
      <c r="E11848" s="12">
        <f>IFERROR(VLOOKUP(A11848,'IDAR Meter Data'!$A:$B,2,1),"")</f>
        <v>185</v>
      </c>
      <c r="F11848" s="75">
        <f>IF(CECCZ="CZ03",'Outside Temp'!B11848,IF(CECCZ="CZ04",'Outside Temp'!B11849,IF(CECCZ="CZ12",'Outside Temp'!B11850, IF(CECCZ="CZ13",'Outside Temp'!B11851))))</f>
        <v>71.56666667</v>
      </c>
      <c r="G11848" s="12">
        <f t="shared" si="3"/>
        <v>3</v>
      </c>
    </row>
    <row r="11849" ht="15.75" customHeight="1">
      <c r="A11849" s="13">
        <v>42248.447916666664</v>
      </c>
      <c r="B11849" s="73">
        <f t="shared" si="1"/>
        <v>42248</v>
      </c>
      <c r="C11849" s="74">
        <f>IF(NewCustomer="Yes", IF(COUNTIF($I$2:$I$11,B11849)&gt;0,0,WEEKDAY(B11849,2)),IF(COUNTIF($I$2:$I$21,B11849)&gt;0,0,WEEKDAY(B11849,2)))</f>
        <v>2</v>
      </c>
      <c r="D11849" s="74">
        <f t="shared" si="2"/>
        <v>10</v>
      </c>
      <c r="E11849" s="12">
        <f>IFERROR(VLOOKUP(A11849,'IDAR Meter Data'!$A:$B,2,1),"")</f>
        <v>194</v>
      </c>
      <c r="F11849" s="75">
        <f>IF(CECCZ="CZ03",'Outside Temp'!B11849,IF(CECCZ="CZ04",'Outside Temp'!B11850,IF(CECCZ="CZ12",'Outside Temp'!B11851, IF(CECCZ="CZ13",'Outside Temp'!B11852))))</f>
        <v>71.81666667</v>
      </c>
      <c r="G11849" s="12">
        <f t="shared" si="3"/>
        <v>3</v>
      </c>
    </row>
    <row r="11850" ht="15.75" customHeight="1">
      <c r="A11850" s="13">
        <v>42248.458333333336</v>
      </c>
      <c r="B11850" s="73">
        <f t="shared" si="1"/>
        <v>42248</v>
      </c>
      <c r="C11850" s="74">
        <f>IF(NewCustomer="Yes", IF(COUNTIF($I$2:$I$11,B11850)&gt;0,0,WEEKDAY(B11850,2)),IF(COUNTIF($I$2:$I$21,B11850)&gt;0,0,WEEKDAY(B11850,2)))</f>
        <v>2</v>
      </c>
      <c r="D11850" s="74">
        <f t="shared" si="2"/>
        <v>11</v>
      </c>
      <c r="E11850" s="12">
        <f>IFERROR(VLOOKUP(A11850,'IDAR Meter Data'!$A:$B,2,1),"")</f>
        <v>194</v>
      </c>
      <c r="F11850" s="75">
        <f>IF(CECCZ="CZ03",'Outside Temp'!B11850,IF(CECCZ="CZ04",'Outside Temp'!B11851,IF(CECCZ="CZ12",'Outside Temp'!B11852, IF(CECCZ="CZ13",'Outside Temp'!B11853))))</f>
        <v>72.13333333</v>
      </c>
      <c r="G11850" s="12">
        <f t="shared" si="3"/>
        <v>3</v>
      </c>
    </row>
    <row r="11851" ht="15.75" customHeight="1">
      <c r="A11851" s="13">
        <v>42248.46875</v>
      </c>
      <c r="B11851" s="73">
        <f t="shared" si="1"/>
        <v>42248</v>
      </c>
      <c r="C11851" s="74">
        <f>IF(NewCustomer="Yes", IF(COUNTIF($I$2:$I$11,B11851)&gt;0,0,WEEKDAY(B11851,2)),IF(COUNTIF($I$2:$I$21,B11851)&gt;0,0,WEEKDAY(B11851,2)))</f>
        <v>2</v>
      </c>
      <c r="D11851" s="74">
        <f t="shared" si="2"/>
        <v>11</v>
      </c>
      <c r="E11851" s="12">
        <f>IFERROR(VLOOKUP(A11851,'IDAR Meter Data'!$A:$B,2,1),"")</f>
        <v>210</v>
      </c>
      <c r="F11851" s="75">
        <f>IF(CECCZ="CZ03",'Outside Temp'!B11851,IF(CECCZ="CZ04",'Outside Temp'!B11852,IF(CECCZ="CZ12",'Outside Temp'!B11853, IF(CECCZ="CZ13",'Outside Temp'!B11854))))</f>
        <v>72.63333333</v>
      </c>
      <c r="G11851" s="12">
        <f t="shared" si="3"/>
        <v>3</v>
      </c>
    </row>
    <row r="11852" ht="15.75" customHeight="1">
      <c r="A11852" s="13">
        <v>42248.479166666664</v>
      </c>
      <c r="B11852" s="73">
        <f t="shared" si="1"/>
        <v>42248</v>
      </c>
      <c r="C11852" s="74">
        <f>IF(NewCustomer="Yes", IF(COUNTIF($I$2:$I$11,B11852)&gt;0,0,WEEKDAY(B11852,2)),IF(COUNTIF($I$2:$I$21,B11852)&gt;0,0,WEEKDAY(B11852,2)))</f>
        <v>2</v>
      </c>
      <c r="D11852" s="74">
        <f t="shared" si="2"/>
        <v>11</v>
      </c>
      <c r="E11852" s="12">
        <f>IFERROR(VLOOKUP(A11852,'IDAR Meter Data'!$A:$B,2,1),"")</f>
        <v>205</v>
      </c>
      <c r="F11852" s="75">
        <f>IF(CECCZ="CZ03",'Outside Temp'!B11852,IF(CECCZ="CZ04",'Outside Temp'!B11853,IF(CECCZ="CZ12",'Outside Temp'!B11854, IF(CECCZ="CZ13",'Outside Temp'!B11855))))</f>
        <v>73.13333333</v>
      </c>
      <c r="G11852" s="12">
        <f t="shared" si="3"/>
        <v>3</v>
      </c>
    </row>
    <row r="11853" ht="15.75" customHeight="1">
      <c r="A11853" s="13">
        <v>42248.489583333336</v>
      </c>
      <c r="B11853" s="73">
        <f t="shared" si="1"/>
        <v>42248</v>
      </c>
      <c r="C11853" s="74">
        <f>IF(NewCustomer="Yes", IF(COUNTIF($I$2:$I$11,B11853)&gt;0,0,WEEKDAY(B11853,2)),IF(COUNTIF($I$2:$I$21,B11853)&gt;0,0,WEEKDAY(B11853,2)))</f>
        <v>2</v>
      </c>
      <c r="D11853" s="74">
        <f t="shared" si="2"/>
        <v>11</v>
      </c>
      <c r="E11853" s="12">
        <f>IFERROR(VLOOKUP(A11853,'IDAR Meter Data'!$A:$B,2,1),"")</f>
        <v>203</v>
      </c>
      <c r="F11853" s="75">
        <f>IF(CECCZ="CZ03",'Outside Temp'!B11853,IF(CECCZ="CZ04",'Outside Temp'!B11854,IF(CECCZ="CZ12",'Outside Temp'!B11855, IF(CECCZ="CZ13",'Outside Temp'!B11856))))</f>
        <v>73.63333333</v>
      </c>
      <c r="G11853" s="12">
        <f t="shared" si="3"/>
        <v>3</v>
      </c>
    </row>
    <row r="11854" ht="15.75" customHeight="1">
      <c r="A11854" s="13">
        <v>42248.5</v>
      </c>
      <c r="B11854" s="73">
        <f t="shared" si="1"/>
        <v>42248</v>
      </c>
      <c r="C11854" s="74">
        <f>IF(NewCustomer="Yes", IF(COUNTIF($I$2:$I$11,B11854)&gt;0,0,WEEKDAY(B11854,2)),IF(COUNTIF($I$2:$I$21,B11854)&gt;0,0,WEEKDAY(B11854,2)))</f>
        <v>2</v>
      </c>
      <c r="D11854" s="74">
        <f t="shared" si="2"/>
        <v>12</v>
      </c>
      <c r="E11854" s="12">
        <f>IFERROR(VLOOKUP(A11854,'IDAR Meter Data'!$A:$B,2,1),"")</f>
        <v>209</v>
      </c>
      <c r="F11854" s="75">
        <f>IF(CECCZ="CZ03",'Outside Temp'!B11854,IF(CECCZ="CZ04",'Outside Temp'!B11855,IF(CECCZ="CZ12",'Outside Temp'!B11856, IF(CECCZ="CZ13",'Outside Temp'!B11857))))</f>
        <v>74</v>
      </c>
      <c r="G11854" s="12">
        <f t="shared" si="3"/>
        <v>3</v>
      </c>
    </row>
    <row r="11855" ht="15.75" customHeight="1">
      <c r="A11855" s="13">
        <v>42248.510416666664</v>
      </c>
      <c r="B11855" s="73">
        <f t="shared" si="1"/>
        <v>42248</v>
      </c>
      <c r="C11855" s="74">
        <f>IF(NewCustomer="Yes", IF(COUNTIF($I$2:$I$11,B11855)&gt;0,0,WEEKDAY(B11855,2)),IF(COUNTIF($I$2:$I$21,B11855)&gt;0,0,WEEKDAY(B11855,2)))</f>
        <v>2</v>
      </c>
      <c r="D11855" s="74">
        <f t="shared" si="2"/>
        <v>12</v>
      </c>
      <c r="E11855" s="12">
        <f>IFERROR(VLOOKUP(A11855,'IDAR Meter Data'!$A:$B,2,1),"")</f>
        <v>203</v>
      </c>
      <c r="F11855" s="75">
        <f>IF(CECCZ="CZ03",'Outside Temp'!B11855,IF(CECCZ="CZ04",'Outside Temp'!B11856,IF(CECCZ="CZ12",'Outside Temp'!B11857, IF(CECCZ="CZ13",'Outside Temp'!B11858))))</f>
        <v>74</v>
      </c>
      <c r="G11855" s="12">
        <f t="shared" si="3"/>
        <v>3</v>
      </c>
    </row>
    <row r="11856" ht="15.75" customHeight="1">
      <c r="A11856" s="13">
        <v>42248.520833333336</v>
      </c>
      <c r="B11856" s="73">
        <f t="shared" si="1"/>
        <v>42248</v>
      </c>
      <c r="C11856" s="74">
        <f>IF(NewCustomer="Yes", IF(COUNTIF($I$2:$I$11,B11856)&gt;0,0,WEEKDAY(B11856,2)),IF(COUNTIF($I$2:$I$21,B11856)&gt;0,0,WEEKDAY(B11856,2)))</f>
        <v>2</v>
      </c>
      <c r="D11856" s="74">
        <f t="shared" si="2"/>
        <v>12</v>
      </c>
      <c r="E11856" s="12">
        <f>IFERROR(VLOOKUP(A11856,'IDAR Meter Data'!$A:$B,2,1),"")</f>
        <v>219</v>
      </c>
      <c r="F11856" s="75">
        <f>IF(CECCZ="CZ03",'Outside Temp'!B11856,IF(CECCZ="CZ04",'Outside Temp'!B11857,IF(CECCZ="CZ12",'Outside Temp'!B11858, IF(CECCZ="CZ13",'Outside Temp'!B11859))))</f>
        <v>74</v>
      </c>
      <c r="G11856" s="12">
        <f t="shared" si="3"/>
        <v>3</v>
      </c>
    </row>
    <row r="11857" ht="15.75" customHeight="1">
      <c r="A11857" s="13">
        <v>42248.53125</v>
      </c>
      <c r="B11857" s="73">
        <f t="shared" si="1"/>
        <v>42248</v>
      </c>
      <c r="C11857" s="74">
        <f>IF(NewCustomer="Yes", IF(COUNTIF($I$2:$I$11,B11857)&gt;0,0,WEEKDAY(B11857,2)),IF(COUNTIF($I$2:$I$21,B11857)&gt;0,0,WEEKDAY(B11857,2)))</f>
        <v>2</v>
      </c>
      <c r="D11857" s="74">
        <f t="shared" si="2"/>
        <v>12</v>
      </c>
      <c r="E11857" s="12">
        <f>IFERROR(VLOOKUP(A11857,'IDAR Meter Data'!$A:$B,2,1),"")</f>
        <v>211</v>
      </c>
      <c r="F11857" s="75">
        <f>IF(CECCZ="CZ03",'Outside Temp'!B11857,IF(CECCZ="CZ04",'Outside Temp'!B11858,IF(CECCZ="CZ12",'Outside Temp'!B11859, IF(CECCZ="CZ13",'Outside Temp'!B11860))))</f>
        <v>74</v>
      </c>
      <c r="G11857" s="12">
        <f t="shared" si="3"/>
        <v>3</v>
      </c>
    </row>
    <row r="11858" ht="15.75" customHeight="1">
      <c r="A11858" s="13">
        <v>42248.541666666664</v>
      </c>
      <c r="B11858" s="73">
        <f t="shared" si="1"/>
        <v>42248</v>
      </c>
      <c r="C11858" s="74">
        <f>IF(NewCustomer="Yes", IF(COUNTIF($I$2:$I$11,B11858)&gt;0,0,WEEKDAY(B11858,2)),IF(COUNTIF($I$2:$I$21,B11858)&gt;0,0,WEEKDAY(B11858,2)))</f>
        <v>2</v>
      </c>
      <c r="D11858" s="74">
        <f t="shared" si="2"/>
        <v>13</v>
      </c>
      <c r="E11858" s="12">
        <f>IFERROR(VLOOKUP(A11858,'IDAR Meter Data'!$A:$B,2,1),"")</f>
        <v>212</v>
      </c>
      <c r="F11858" s="75">
        <f>IF(CECCZ="CZ03",'Outside Temp'!B11858,IF(CECCZ="CZ04",'Outside Temp'!B11859,IF(CECCZ="CZ12",'Outside Temp'!B11860, IF(CECCZ="CZ13",'Outside Temp'!B11861))))</f>
        <v>74.13333333</v>
      </c>
      <c r="G11858" s="12">
        <f t="shared" si="3"/>
        <v>3</v>
      </c>
    </row>
    <row r="11859" ht="15.75" customHeight="1">
      <c r="A11859" s="13">
        <v>42248.552083333336</v>
      </c>
      <c r="B11859" s="73">
        <f t="shared" si="1"/>
        <v>42248</v>
      </c>
      <c r="C11859" s="74">
        <f>IF(NewCustomer="Yes", IF(COUNTIF($I$2:$I$11,B11859)&gt;0,0,WEEKDAY(B11859,2)),IF(COUNTIF($I$2:$I$21,B11859)&gt;0,0,WEEKDAY(B11859,2)))</f>
        <v>2</v>
      </c>
      <c r="D11859" s="74">
        <f t="shared" si="2"/>
        <v>13</v>
      </c>
      <c r="E11859" s="12">
        <f>IFERROR(VLOOKUP(A11859,'IDAR Meter Data'!$A:$B,2,1),"")</f>
        <v>210</v>
      </c>
      <c r="F11859" s="75">
        <f>IF(CECCZ="CZ03",'Outside Temp'!B11859,IF(CECCZ="CZ04",'Outside Temp'!B11860,IF(CECCZ="CZ12",'Outside Temp'!B11861, IF(CECCZ="CZ13",'Outside Temp'!B11862))))</f>
        <v>74.63333333</v>
      </c>
      <c r="G11859" s="12">
        <f t="shared" si="3"/>
        <v>3</v>
      </c>
    </row>
    <row r="11860" ht="15.75" customHeight="1">
      <c r="A11860" s="13">
        <v>42248.5625</v>
      </c>
      <c r="B11860" s="73">
        <f t="shared" si="1"/>
        <v>42248</v>
      </c>
      <c r="C11860" s="74">
        <f>IF(NewCustomer="Yes", IF(COUNTIF($I$2:$I$11,B11860)&gt;0,0,WEEKDAY(B11860,2)),IF(COUNTIF($I$2:$I$21,B11860)&gt;0,0,WEEKDAY(B11860,2)))</f>
        <v>2</v>
      </c>
      <c r="D11860" s="74">
        <f t="shared" si="2"/>
        <v>13</v>
      </c>
      <c r="E11860" s="12">
        <f>IFERROR(VLOOKUP(A11860,'IDAR Meter Data'!$A:$B,2,1),"")</f>
        <v>214</v>
      </c>
      <c r="F11860" s="75">
        <f>IF(CECCZ="CZ03",'Outside Temp'!B11860,IF(CECCZ="CZ04",'Outside Temp'!B11861,IF(CECCZ="CZ12",'Outside Temp'!B11862, IF(CECCZ="CZ13",'Outside Temp'!B11863))))</f>
        <v>75.13333333</v>
      </c>
      <c r="G11860" s="12">
        <f t="shared" si="3"/>
        <v>4</v>
      </c>
    </row>
    <row r="11861" ht="15.75" customHeight="1">
      <c r="A11861" s="13">
        <v>42248.572916666664</v>
      </c>
      <c r="B11861" s="73">
        <f t="shared" si="1"/>
        <v>42248</v>
      </c>
      <c r="C11861" s="74">
        <f>IF(NewCustomer="Yes", IF(COUNTIF($I$2:$I$11,B11861)&gt;0,0,WEEKDAY(B11861,2)),IF(COUNTIF($I$2:$I$21,B11861)&gt;0,0,WEEKDAY(B11861,2)))</f>
        <v>2</v>
      </c>
      <c r="D11861" s="74">
        <f t="shared" si="2"/>
        <v>13</v>
      </c>
      <c r="E11861" s="12">
        <f>IFERROR(VLOOKUP(A11861,'IDAR Meter Data'!$A:$B,2,1),"")</f>
        <v>234</v>
      </c>
      <c r="F11861" s="75">
        <f>IF(CECCZ="CZ03",'Outside Temp'!B11861,IF(CECCZ="CZ04",'Outside Temp'!B11862,IF(CECCZ="CZ12",'Outside Temp'!B11863, IF(CECCZ="CZ13",'Outside Temp'!B11864))))</f>
        <v>75.63333333</v>
      </c>
      <c r="G11861" s="12">
        <f t="shared" si="3"/>
        <v>4</v>
      </c>
    </row>
    <row r="11862" ht="15.75" customHeight="1">
      <c r="A11862" s="13">
        <v>42248.583333333336</v>
      </c>
      <c r="B11862" s="73">
        <f t="shared" si="1"/>
        <v>42248</v>
      </c>
      <c r="C11862" s="74">
        <f>IF(NewCustomer="Yes", IF(COUNTIF($I$2:$I$11,B11862)&gt;0,0,WEEKDAY(B11862,2)),IF(COUNTIF($I$2:$I$21,B11862)&gt;0,0,WEEKDAY(B11862,2)))</f>
        <v>2</v>
      </c>
      <c r="D11862" s="74">
        <f t="shared" si="2"/>
        <v>14</v>
      </c>
      <c r="E11862" s="12">
        <f>IFERROR(VLOOKUP(A11862,'IDAR Meter Data'!$A:$B,2,1),"")</f>
        <v>231</v>
      </c>
      <c r="F11862" s="75">
        <f>IF(CECCZ="CZ03",'Outside Temp'!B11862,IF(CECCZ="CZ04",'Outside Temp'!B11863,IF(CECCZ="CZ12",'Outside Temp'!B11864, IF(CECCZ="CZ13",'Outside Temp'!B11865))))</f>
        <v>75.93333333</v>
      </c>
      <c r="G11862" s="12">
        <f t="shared" si="3"/>
        <v>4</v>
      </c>
    </row>
    <row r="11863" ht="15.75" customHeight="1">
      <c r="A11863" s="13">
        <v>42248.59375</v>
      </c>
      <c r="B11863" s="73">
        <f t="shared" si="1"/>
        <v>42248</v>
      </c>
      <c r="C11863" s="74">
        <f>IF(NewCustomer="Yes", IF(COUNTIF($I$2:$I$11,B11863)&gt;0,0,WEEKDAY(B11863,2)),IF(COUNTIF($I$2:$I$21,B11863)&gt;0,0,WEEKDAY(B11863,2)))</f>
        <v>2</v>
      </c>
      <c r="D11863" s="74">
        <f t="shared" si="2"/>
        <v>14</v>
      </c>
      <c r="E11863" s="12">
        <f>IFERROR(VLOOKUP(A11863,'IDAR Meter Data'!$A:$B,2,1),"")</f>
        <v>218</v>
      </c>
      <c r="F11863" s="75">
        <f>IF(CECCZ="CZ03",'Outside Temp'!B11863,IF(CECCZ="CZ04",'Outside Temp'!B11864,IF(CECCZ="CZ12",'Outside Temp'!B11865, IF(CECCZ="CZ13",'Outside Temp'!B11866))))</f>
        <v>75.68333333</v>
      </c>
      <c r="G11863" s="12">
        <f t="shared" si="3"/>
        <v>4</v>
      </c>
    </row>
    <row r="11864" ht="15.75" customHeight="1">
      <c r="A11864" s="13">
        <v>42248.604166666664</v>
      </c>
      <c r="B11864" s="73">
        <f t="shared" si="1"/>
        <v>42248</v>
      </c>
      <c r="C11864" s="74">
        <f>IF(NewCustomer="Yes", IF(COUNTIF($I$2:$I$11,B11864)&gt;0,0,WEEKDAY(B11864,2)),IF(COUNTIF($I$2:$I$21,B11864)&gt;0,0,WEEKDAY(B11864,2)))</f>
        <v>2</v>
      </c>
      <c r="D11864" s="74">
        <f t="shared" si="2"/>
        <v>14</v>
      </c>
      <c r="E11864" s="12">
        <f>IFERROR(VLOOKUP(A11864,'IDAR Meter Data'!$A:$B,2,1),"")</f>
        <v>231</v>
      </c>
      <c r="F11864" s="75">
        <f>IF(CECCZ="CZ03",'Outside Temp'!B11864,IF(CECCZ="CZ04",'Outside Temp'!B11865,IF(CECCZ="CZ12",'Outside Temp'!B11866, IF(CECCZ="CZ13",'Outside Temp'!B11867))))</f>
        <v>75.43333333</v>
      </c>
      <c r="G11864" s="12">
        <f t="shared" si="3"/>
        <v>4</v>
      </c>
    </row>
    <row r="11865" ht="15.75" customHeight="1">
      <c r="A11865" s="13">
        <v>42248.614583333336</v>
      </c>
      <c r="B11865" s="73">
        <f t="shared" si="1"/>
        <v>42248</v>
      </c>
      <c r="C11865" s="74">
        <f>IF(NewCustomer="Yes", IF(COUNTIF($I$2:$I$11,B11865)&gt;0,0,WEEKDAY(B11865,2)),IF(COUNTIF($I$2:$I$21,B11865)&gt;0,0,WEEKDAY(B11865,2)))</f>
        <v>2</v>
      </c>
      <c r="D11865" s="74">
        <f t="shared" si="2"/>
        <v>14</v>
      </c>
      <c r="E11865" s="12">
        <f>IFERROR(VLOOKUP(A11865,'IDAR Meter Data'!$A:$B,2,1),"")</f>
        <v>226</v>
      </c>
      <c r="F11865" s="75">
        <f>IF(CECCZ="CZ03",'Outside Temp'!B11865,IF(CECCZ="CZ04",'Outside Temp'!B11866,IF(CECCZ="CZ12",'Outside Temp'!B11867, IF(CECCZ="CZ13",'Outside Temp'!B11868))))</f>
        <v>75.18333333</v>
      </c>
      <c r="G11865" s="12">
        <f t="shared" si="3"/>
        <v>4</v>
      </c>
    </row>
    <row r="11866" ht="15.75" customHeight="1">
      <c r="A11866" s="13">
        <v>42248.625</v>
      </c>
      <c r="B11866" s="73">
        <f t="shared" si="1"/>
        <v>42248</v>
      </c>
      <c r="C11866" s="74">
        <f>IF(NewCustomer="Yes", IF(COUNTIF($I$2:$I$11,B11866)&gt;0,0,WEEKDAY(B11866,2)),IF(COUNTIF($I$2:$I$21,B11866)&gt;0,0,WEEKDAY(B11866,2)))</f>
        <v>2</v>
      </c>
      <c r="D11866" s="74">
        <f t="shared" si="2"/>
        <v>15</v>
      </c>
      <c r="E11866" s="12">
        <f>IFERROR(VLOOKUP(A11866,'IDAR Meter Data'!$A:$B,2,1),"")</f>
        <v>242</v>
      </c>
      <c r="F11866" s="75">
        <f>IF(CECCZ="CZ03",'Outside Temp'!B11866,IF(CECCZ="CZ04",'Outside Temp'!B11867,IF(CECCZ="CZ12",'Outside Temp'!B11868, IF(CECCZ="CZ13",'Outside Temp'!B11869))))</f>
        <v>74.86666667</v>
      </c>
      <c r="G11866" s="12">
        <f t="shared" si="3"/>
        <v>3</v>
      </c>
    </row>
    <row r="11867" ht="15.75" customHeight="1">
      <c r="A11867" s="13">
        <v>42248.635416666664</v>
      </c>
      <c r="B11867" s="73">
        <f t="shared" si="1"/>
        <v>42248</v>
      </c>
      <c r="C11867" s="74">
        <f>IF(NewCustomer="Yes", IF(COUNTIF($I$2:$I$11,B11867)&gt;0,0,WEEKDAY(B11867,2)),IF(COUNTIF($I$2:$I$21,B11867)&gt;0,0,WEEKDAY(B11867,2)))</f>
        <v>2</v>
      </c>
      <c r="D11867" s="74">
        <f t="shared" si="2"/>
        <v>15</v>
      </c>
      <c r="E11867" s="12">
        <f>IFERROR(VLOOKUP(A11867,'IDAR Meter Data'!$A:$B,2,1),"")</f>
        <v>234</v>
      </c>
      <c r="F11867" s="75">
        <f>IF(CECCZ="CZ03",'Outside Temp'!B11867,IF(CECCZ="CZ04",'Outside Temp'!B11868,IF(CECCZ="CZ12",'Outside Temp'!B11869, IF(CECCZ="CZ13",'Outside Temp'!B11870))))</f>
        <v>74.36666667</v>
      </c>
      <c r="G11867" s="12">
        <f t="shared" si="3"/>
        <v>3</v>
      </c>
    </row>
    <row r="11868" ht="15.75" customHeight="1">
      <c r="A11868" s="13">
        <v>42248.645833333336</v>
      </c>
      <c r="B11868" s="73">
        <f t="shared" si="1"/>
        <v>42248</v>
      </c>
      <c r="C11868" s="74">
        <f>IF(NewCustomer="Yes", IF(COUNTIF($I$2:$I$11,B11868)&gt;0,0,WEEKDAY(B11868,2)),IF(COUNTIF($I$2:$I$21,B11868)&gt;0,0,WEEKDAY(B11868,2)))</f>
        <v>2</v>
      </c>
      <c r="D11868" s="74">
        <f t="shared" si="2"/>
        <v>15</v>
      </c>
      <c r="E11868" s="12">
        <f>IFERROR(VLOOKUP(A11868,'IDAR Meter Data'!$A:$B,2,1),"")</f>
        <v>240</v>
      </c>
      <c r="F11868" s="75">
        <f>IF(CECCZ="CZ03",'Outside Temp'!B11868,IF(CECCZ="CZ04",'Outside Temp'!B11869,IF(CECCZ="CZ12",'Outside Temp'!B11870, IF(CECCZ="CZ13",'Outside Temp'!B11871))))</f>
        <v>73.86666667</v>
      </c>
      <c r="G11868" s="12">
        <f t="shared" si="3"/>
        <v>3</v>
      </c>
    </row>
    <row r="11869" ht="15.75" customHeight="1">
      <c r="A11869" s="13">
        <v>42248.65625</v>
      </c>
      <c r="B11869" s="73">
        <f t="shared" si="1"/>
        <v>42248</v>
      </c>
      <c r="C11869" s="74">
        <f>IF(NewCustomer="Yes", IF(COUNTIF($I$2:$I$11,B11869)&gt;0,0,WEEKDAY(B11869,2)),IF(COUNTIF($I$2:$I$21,B11869)&gt;0,0,WEEKDAY(B11869,2)))</f>
        <v>2</v>
      </c>
      <c r="D11869" s="74">
        <f t="shared" si="2"/>
        <v>15</v>
      </c>
      <c r="E11869" s="12">
        <f>IFERROR(VLOOKUP(A11869,'IDAR Meter Data'!$A:$B,2,1),"")</f>
        <v>229</v>
      </c>
      <c r="F11869" s="75">
        <f>IF(CECCZ="CZ03",'Outside Temp'!B11869,IF(CECCZ="CZ04",'Outside Temp'!B11870,IF(CECCZ="CZ12",'Outside Temp'!B11871, IF(CECCZ="CZ13",'Outside Temp'!B11872))))</f>
        <v>73.36666667</v>
      </c>
      <c r="G11869" s="12">
        <f t="shared" si="3"/>
        <v>3</v>
      </c>
    </row>
    <row r="11870" ht="15.75" customHeight="1">
      <c r="A11870" s="13">
        <v>42248.666666666664</v>
      </c>
      <c r="B11870" s="73">
        <f t="shared" si="1"/>
        <v>42248</v>
      </c>
      <c r="C11870" s="74">
        <f>IF(NewCustomer="Yes", IF(COUNTIF($I$2:$I$11,B11870)&gt;0,0,WEEKDAY(B11870,2)),IF(COUNTIF($I$2:$I$21,B11870)&gt;0,0,WEEKDAY(B11870,2)))</f>
        <v>2</v>
      </c>
      <c r="D11870" s="74">
        <f t="shared" si="2"/>
        <v>16</v>
      </c>
      <c r="E11870" s="12">
        <f>IFERROR(VLOOKUP(A11870,'IDAR Meter Data'!$A:$B,2,1),"")</f>
        <v>235</v>
      </c>
      <c r="F11870" s="75">
        <f>IF(CECCZ="CZ03",'Outside Temp'!B11870,IF(CECCZ="CZ04",'Outside Temp'!B11871,IF(CECCZ="CZ12",'Outside Temp'!B11872, IF(CECCZ="CZ13",'Outside Temp'!B11873))))</f>
        <v>72.73333333</v>
      </c>
      <c r="G11870" s="12">
        <f t="shared" si="3"/>
        <v>3</v>
      </c>
    </row>
    <row r="11871" ht="15.75" customHeight="1">
      <c r="A11871" s="13">
        <v>42248.677083333336</v>
      </c>
      <c r="B11871" s="73">
        <f t="shared" si="1"/>
        <v>42248</v>
      </c>
      <c r="C11871" s="74">
        <f>IF(NewCustomer="Yes", IF(COUNTIF($I$2:$I$11,B11871)&gt;0,0,WEEKDAY(B11871,2)),IF(COUNTIF($I$2:$I$21,B11871)&gt;0,0,WEEKDAY(B11871,2)))</f>
        <v>2</v>
      </c>
      <c r="D11871" s="74">
        <f t="shared" si="2"/>
        <v>16</v>
      </c>
      <c r="E11871" s="12">
        <f>IFERROR(VLOOKUP(A11871,'IDAR Meter Data'!$A:$B,2,1),"")</f>
        <v>242</v>
      </c>
      <c r="F11871" s="75">
        <f>IF(CECCZ="CZ03",'Outside Temp'!B11871,IF(CECCZ="CZ04",'Outside Temp'!B11872,IF(CECCZ="CZ12",'Outside Temp'!B11873, IF(CECCZ="CZ13",'Outside Temp'!B11874))))</f>
        <v>71.73333333</v>
      </c>
      <c r="G11871" s="12">
        <f t="shared" si="3"/>
        <v>3</v>
      </c>
    </row>
    <row r="11872" ht="15.75" customHeight="1">
      <c r="A11872" s="13">
        <v>42248.6875</v>
      </c>
      <c r="B11872" s="73">
        <f t="shared" si="1"/>
        <v>42248</v>
      </c>
      <c r="C11872" s="74">
        <f>IF(NewCustomer="Yes", IF(COUNTIF($I$2:$I$11,B11872)&gt;0,0,WEEKDAY(B11872,2)),IF(COUNTIF($I$2:$I$21,B11872)&gt;0,0,WEEKDAY(B11872,2)))</f>
        <v>2</v>
      </c>
      <c r="D11872" s="74">
        <f t="shared" si="2"/>
        <v>16</v>
      </c>
      <c r="E11872" s="12">
        <f>IFERROR(VLOOKUP(A11872,'IDAR Meter Data'!$A:$B,2,1),"")</f>
        <v>250</v>
      </c>
      <c r="F11872" s="75">
        <f>IF(CECCZ="CZ03",'Outside Temp'!B11872,IF(CECCZ="CZ04",'Outside Temp'!B11873,IF(CECCZ="CZ12",'Outside Temp'!B11874, IF(CECCZ="CZ13",'Outside Temp'!B11875))))</f>
        <v>70.73333333</v>
      </c>
      <c r="G11872" s="12">
        <f t="shared" si="3"/>
        <v>3</v>
      </c>
    </row>
    <row r="11873" ht="15.75" customHeight="1">
      <c r="A11873" s="13">
        <v>42248.697916666664</v>
      </c>
      <c r="B11873" s="73">
        <f t="shared" si="1"/>
        <v>42248</v>
      </c>
      <c r="C11873" s="74">
        <f>IF(NewCustomer="Yes", IF(COUNTIF($I$2:$I$11,B11873)&gt;0,0,WEEKDAY(B11873,2)),IF(COUNTIF($I$2:$I$21,B11873)&gt;0,0,WEEKDAY(B11873,2)))</f>
        <v>2</v>
      </c>
      <c r="D11873" s="74">
        <f t="shared" si="2"/>
        <v>16</v>
      </c>
      <c r="E11873" s="12">
        <f>IFERROR(VLOOKUP(A11873,'IDAR Meter Data'!$A:$B,2,1),"")</f>
        <v>237</v>
      </c>
      <c r="F11873" s="75">
        <f>IF(CECCZ="CZ03",'Outside Temp'!B11873,IF(CECCZ="CZ04",'Outside Temp'!B11874,IF(CECCZ="CZ12",'Outside Temp'!B11875, IF(CECCZ="CZ13",'Outside Temp'!B11876))))</f>
        <v>69.73333333</v>
      </c>
      <c r="G11873" s="12">
        <f t="shared" si="3"/>
        <v>2</v>
      </c>
    </row>
    <row r="11874" ht="15.75" customHeight="1">
      <c r="A11874" s="13">
        <v>42248.708333333336</v>
      </c>
      <c r="B11874" s="73">
        <f t="shared" si="1"/>
        <v>42248</v>
      </c>
      <c r="C11874" s="74">
        <f>IF(NewCustomer="Yes", IF(COUNTIF($I$2:$I$11,B11874)&gt;0,0,WEEKDAY(B11874,2)),IF(COUNTIF($I$2:$I$21,B11874)&gt;0,0,WEEKDAY(B11874,2)))</f>
        <v>2</v>
      </c>
      <c r="D11874" s="74">
        <f t="shared" si="2"/>
        <v>17</v>
      </c>
      <c r="E11874" s="12">
        <f>IFERROR(VLOOKUP(A11874,'IDAR Meter Data'!$A:$B,2,1),"")</f>
        <v>250</v>
      </c>
      <c r="F11874" s="75">
        <f>IF(CECCZ="CZ03",'Outside Temp'!B11874,IF(CECCZ="CZ04",'Outside Temp'!B11875,IF(CECCZ="CZ12",'Outside Temp'!B11876, IF(CECCZ="CZ13",'Outside Temp'!B11877))))</f>
        <v>68.73333333</v>
      </c>
      <c r="G11874" s="12">
        <f t="shared" si="3"/>
        <v>2</v>
      </c>
    </row>
    <row r="11875" ht="15.75" customHeight="1">
      <c r="A11875" s="13">
        <v>42248.71875</v>
      </c>
      <c r="B11875" s="73">
        <f t="shared" si="1"/>
        <v>42248</v>
      </c>
      <c r="C11875" s="74">
        <f>IF(NewCustomer="Yes", IF(COUNTIF($I$2:$I$11,B11875)&gt;0,0,WEEKDAY(B11875,2)),IF(COUNTIF($I$2:$I$21,B11875)&gt;0,0,WEEKDAY(B11875,2)))</f>
        <v>2</v>
      </c>
      <c r="D11875" s="74">
        <f t="shared" si="2"/>
        <v>17</v>
      </c>
      <c r="E11875" s="12">
        <f>IFERROR(VLOOKUP(A11875,'IDAR Meter Data'!$A:$B,2,1),"")</f>
        <v>227</v>
      </c>
      <c r="F11875" s="75">
        <f>IF(CECCZ="CZ03",'Outside Temp'!B11875,IF(CECCZ="CZ04",'Outside Temp'!B11876,IF(CECCZ="CZ12",'Outside Temp'!B11877, IF(CECCZ="CZ13",'Outside Temp'!B11878))))</f>
        <v>67.73333333</v>
      </c>
      <c r="G11875" s="12">
        <f t="shared" si="3"/>
        <v>2</v>
      </c>
    </row>
    <row r="11876" ht="15.75" customHeight="1">
      <c r="A11876" s="13">
        <v>42248.729166666664</v>
      </c>
      <c r="B11876" s="73">
        <f t="shared" si="1"/>
        <v>42248</v>
      </c>
      <c r="C11876" s="74">
        <f>IF(NewCustomer="Yes", IF(COUNTIF($I$2:$I$11,B11876)&gt;0,0,WEEKDAY(B11876,2)),IF(COUNTIF($I$2:$I$21,B11876)&gt;0,0,WEEKDAY(B11876,2)))</f>
        <v>2</v>
      </c>
      <c r="D11876" s="74">
        <f t="shared" si="2"/>
        <v>17</v>
      </c>
      <c r="E11876" s="12">
        <f>IFERROR(VLOOKUP(A11876,'IDAR Meter Data'!$A:$B,2,1),"")</f>
        <v>248</v>
      </c>
      <c r="F11876" s="75">
        <f>IF(CECCZ="CZ03",'Outside Temp'!B11876,IF(CECCZ="CZ04",'Outside Temp'!B11877,IF(CECCZ="CZ12",'Outside Temp'!B11878, IF(CECCZ="CZ13",'Outside Temp'!B11879))))</f>
        <v>66.73333333</v>
      </c>
      <c r="G11876" s="12">
        <f t="shared" si="3"/>
        <v>2</v>
      </c>
    </row>
    <row r="11877" ht="15.75" customHeight="1">
      <c r="A11877" s="13">
        <v>42248.739583333336</v>
      </c>
      <c r="B11877" s="73">
        <f t="shared" si="1"/>
        <v>42248</v>
      </c>
      <c r="C11877" s="74">
        <f>IF(NewCustomer="Yes", IF(COUNTIF($I$2:$I$11,B11877)&gt;0,0,WEEKDAY(B11877,2)),IF(COUNTIF($I$2:$I$21,B11877)&gt;0,0,WEEKDAY(B11877,2)))</f>
        <v>2</v>
      </c>
      <c r="D11877" s="74">
        <f t="shared" si="2"/>
        <v>17</v>
      </c>
      <c r="E11877" s="12">
        <f>IFERROR(VLOOKUP(A11877,'IDAR Meter Data'!$A:$B,2,1),"")</f>
        <v>243</v>
      </c>
      <c r="F11877" s="75">
        <f>IF(CECCZ="CZ03",'Outside Temp'!B11877,IF(CECCZ="CZ04",'Outside Temp'!B11878,IF(CECCZ="CZ12",'Outside Temp'!B11879, IF(CECCZ="CZ13",'Outside Temp'!B11880))))</f>
        <v>65.73333333</v>
      </c>
      <c r="G11877" s="12">
        <f t="shared" si="3"/>
        <v>2</v>
      </c>
    </row>
    <row r="11878" ht="15.75" customHeight="1">
      <c r="A11878" s="13">
        <v>42248.75</v>
      </c>
      <c r="B11878" s="73">
        <f t="shared" si="1"/>
        <v>42248</v>
      </c>
      <c r="C11878" s="74">
        <f>IF(NewCustomer="Yes", IF(COUNTIF($I$2:$I$11,B11878)&gt;0,0,WEEKDAY(B11878,2)),IF(COUNTIF($I$2:$I$21,B11878)&gt;0,0,WEEKDAY(B11878,2)))</f>
        <v>2</v>
      </c>
      <c r="D11878" s="74">
        <f t="shared" si="2"/>
        <v>18</v>
      </c>
      <c r="E11878" s="12">
        <f>IFERROR(VLOOKUP(A11878,'IDAR Meter Data'!$A:$B,2,1),"")</f>
        <v>228</v>
      </c>
      <c r="F11878" s="75">
        <f>IF(CECCZ="CZ03",'Outside Temp'!B11878,IF(CECCZ="CZ04",'Outside Temp'!B11879,IF(CECCZ="CZ12",'Outside Temp'!B11880, IF(CECCZ="CZ13",'Outside Temp'!B11881))))</f>
        <v>64.93333333</v>
      </c>
      <c r="G11878" s="12">
        <f t="shared" si="3"/>
        <v>1</v>
      </c>
    </row>
    <row r="11879" ht="15.75" customHeight="1">
      <c r="A11879" s="13">
        <v>42248.760416666664</v>
      </c>
      <c r="B11879" s="73">
        <f t="shared" si="1"/>
        <v>42248</v>
      </c>
      <c r="C11879" s="74">
        <f>IF(NewCustomer="Yes", IF(COUNTIF($I$2:$I$11,B11879)&gt;0,0,WEEKDAY(B11879,2)),IF(COUNTIF($I$2:$I$21,B11879)&gt;0,0,WEEKDAY(B11879,2)))</f>
        <v>2</v>
      </c>
      <c r="D11879" s="74">
        <f t="shared" si="2"/>
        <v>18</v>
      </c>
      <c r="E11879" s="12">
        <f>IFERROR(VLOOKUP(A11879,'IDAR Meter Data'!$A:$B,2,1),"")</f>
        <v>231</v>
      </c>
      <c r="F11879" s="75">
        <f>IF(CECCZ="CZ03",'Outside Temp'!B11879,IF(CECCZ="CZ04",'Outside Temp'!B11880,IF(CECCZ="CZ12",'Outside Temp'!B11881, IF(CECCZ="CZ13",'Outside Temp'!B11882))))</f>
        <v>64.68333333</v>
      </c>
      <c r="G11879" s="12">
        <f t="shared" si="3"/>
        <v>1</v>
      </c>
    </row>
    <row r="11880" ht="15.75" customHeight="1">
      <c r="A11880" s="13">
        <v>42248.770833333336</v>
      </c>
      <c r="B11880" s="73">
        <f t="shared" si="1"/>
        <v>42248</v>
      </c>
      <c r="C11880" s="74">
        <f>IF(NewCustomer="Yes", IF(COUNTIF($I$2:$I$11,B11880)&gt;0,0,WEEKDAY(B11880,2)),IF(COUNTIF($I$2:$I$21,B11880)&gt;0,0,WEEKDAY(B11880,2)))</f>
        <v>2</v>
      </c>
      <c r="D11880" s="74">
        <f t="shared" si="2"/>
        <v>18</v>
      </c>
      <c r="E11880" s="12">
        <f>IFERROR(VLOOKUP(A11880,'IDAR Meter Data'!$A:$B,2,1),"")</f>
        <v>219</v>
      </c>
      <c r="F11880" s="75">
        <f>IF(CECCZ="CZ03",'Outside Temp'!B11880,IF(CECCZ="CZ04",'Outside Temp'!B11881,IF(CECCZ="CZ12",'Outside Temp'!B11882, IF(CECCZ="CZ13",'Outside Temp'!B11883))))</f>
        <v>64.43333333</v>
      </c>
      <c r="G11880" s="12">
        <f t="shared" si="3"/>
        <v>1</v>
      </c>
    </row>
    <row r="11881" ht="15.75" customHeight="1">
      <c r="A11881" s="13">
        <v>42248.78125</v>
      </c>
      <c r="B11881" s="73">
        <f t="shared" si="1"/>
        <v>42248</v>
      </c>
      <c r="C11881" s="74">
        <f>IF(NewCustomer="Yes", IF(COUNTIF($I$2:$I$11,B11881)&gt;0,0,WEEKDAY(B11881,2)),IF(COUNTIF($I$2:$I$21,B11881)&gt;0,0,WEEKDAY(B11881,2)))</f>
        <v>2</v>
      </c>
      <c r="D11881" s="74">
        <f t="shared" si="2"/>
        <v>18</v>
      </c>
      <c r="E11881" s="12">
        <f>IFERROR(VLOOKUP(A11881,'IDAR Meter Data'!$A:$B,2,1),"")</f>
        <v>227</v>
      </c>
      <c r="F11881" s="75">
        <f>IF(CECCZ="CZ03",'Outside Temp'!B11881,IF(CECCZ="CZ04",'Outside Temp'!B11882,IF(CECCZ="CZ12",'Outside Temp'!B11883, IF(CECCZ="CZ13",'Outside Temp'!B11884))))</f>
        <v>64.18333333</v>
      </c>
      <c r="G11881" s="12">
        <f t="shared" si="3"/>
        <v>1</v>
      </c>
    </row>
    <row r="11882" ht="15.75" customHeight="1">
      <c r="A11882" s="13">
        <v>42248.791666666664</v>
      </c>
      <c r="B11882" s="73">
        <f t="shared" si="1"/>
        <v>42248</v>
      </c>
      <c r="C11882" s="74">
        <f>IF(NewCustomer="Yes", IF(COUNTIF($I$2:$I$11,B11882)&gt;0,0,WEEKDAY(B11882,2)),IF(COUNTIF($I$2:$I$21,B11882)&gt;0,0,WEEKDAY(B11882,2)))</f>
        <v>2</v>
      </c>
      <c r="D11882" s="74">
        <f t="shared" si="2"/>
        <v>19</v>
      </c>
      <c r="E11882" s="12">
        <f>IFERROR(VLOOKUP(A11882,'IDAR Meter Data'!$A:$B,2,1),"")</f>
        <v>238</v>
      </c>
      <c r="F11882" s="75">
        <f>IF(CECCZ="CZ03",'Outside Temp'!B11882,IF(CECCZ="CZ04",'Outside Temp'!B11883,IF(CECCZ="CZ12",'Outside Temp'!B11884, IF(CECCZ="CZ13",'Outside Temp'!B11885))))</f>
        <v>63.93333333</v>
      </c>
      <c r="G11882" s="12">
        <f t="shared" si="3"/>
        <v>1</v>
      </c>
    </row>
    <row r="11883" ht="15.75" customHeight="1">
      <c r="A11883" s="13">
        <v>42248.802083333336</v>
      </c>
      <c r="B11883" s="73">
        <f t="shared" si="1"/>
        <v>42248</v>
      </c>
      <c r="C11883" s="74">
        <f>IF(NewCustomer="Yes", IF(COUNTIF($I$2:$I$11,B11883)&gt;0,0,WEEKDAY(B11883,2)),IF(COUNTIF($I$2:$I$21,B11883)&gt;0,0,WEEKDAY(B11883,2)))</f>
        <v>2</v>
      </c>
      <c r="D11883" s="74">
        <f t="shared" si="2"/>
        <v>19</v>
      </c>
      <c r="E11883" s="12">
        <f>IFERROR(VLOOKUP(A11883,'IDAR Meter Data'!$A:$B,2,1),"")</f>
        <v>211</v>
      </c>
      <c r="F11883" s="75">
        <f>IF(CECCZ="CZ03",'Outside Temp'!B11883,IF(CECCZ="CZ04",'Outside Temp'!B11884,IF(CECCZ="CZ12",'Outside Temp'!B11885, IF(CECCZ="CZ13",'Outside Temp'!B11886))))</f>
        <v>63.68333333</v>
      </c>
      <c r="G11883" s="12">
        <f t="shared" si="3"/>
        <v>1</v>
      </c>
    </row>
    <row r="11884" ht="15.75" customHeight="1">
      <c r="A11884" s="13">
        <v>42248.8125</v>
      </c>
      <c r="B11884" s="73">
        <f t="shared" si="1"/>
        <v>42248</v>
      </c>
      <c r="C11884" s="74">
        <f>IF(NewCustomer="Yes", IF(COUNTIF($I$2:$I$11,B11884)&gt;0,0,WEEKDAY(B11884,2)),IF(COUNTIF($I$2:$I$21,B11884)&gt;0,0,WEEKDAY(B11884,2)))</f>
        <v>2</v>
      </c>
      <c r="D11884" s="74">
        <f t="shared" si="2"/>
        <v>19</v>
      </c>
      <c r="E11884" s="12">
        <f>IFERROR(VLOOKUP(A11884,'IDAR Meter Data'!$A:$B,2,1),"")</f>
        <v>210</v>
      </c>
      <c r="F11884" s="75">
        <f>IF(CECCZ="CZ03",'Outside Temp'!B11884,IF(CECCZ="CZ04",'Outside Temp'!B11885,IF(CECCZ="CZ12",'Outside Temp'!B11886, IF(CECCZ="CZ13",'Outside Temp'!B11887))))</f>
        <v>63.43333333</v>
      </c>
      <c r="G11884" s="12">
        <f t="shared" si="3"/>
        <v>1</v>
      </c>
    </row>
    <row r="11885" ht="15.75" customHeight="1">
      <c r="A11885" s="13">
        <v>42248.822916666664</v>
      </c>
      <c r="B11885" s="73">
        <f t="shared" si="1"/>
        <v>42248</v>
      </c>
      <c r="C11885" s="74">
        <f>IF(NewCustomer="Yes", IF(COUNTIF($I$2:$I$11,B11885)&gt;0,0,WEEKDAY(B11885,2)),IF(COUNTIF($I$2:$I$21,B11885)&gt;0,0,WEEKDAY(B11885,2)))</f>
        <v>2</v>
      </c>
      <c r="D11885" s="74">
        <f t="shared" si="2"/>
        <v>19</v>
      </c>
      <c r="E11885" s="12">
        <f>IFERROR(VLOOKUP(A11885,'IDAR Meter Data'!$A:$B,2,1),"")</f>
        <v>202</v>
      </c>
      <c r="F11885" s="75">
        <f>IF(CECCZ="CZ03",'Outside Temp'!B11885,IF(CECCZ="CZ04",'Outside Temp'!B11886,IF(CECCZ="CZ12",'Outside Temp'!B11887, IF(CECCZ="CZ13",'Outside Temp'!B11888))))</f>
        <v>63.18333333</v>
      </c>
      <c r="G11885" s="12">
        <f t="shared" si="3"/>
        <v>1</v>
      </c>
    </row>
    <row r="11886" ht="15.75" customHeight="1">
      <c r="A11886" s="13">
        <v>42248.833333333336</v>
      </c>
      <c r="B11886" s="73">
        <f t="shared" si="1"/>
        <v>42248</v>
      </c>
      <c r="C11886" s="74">
        <f>IF(NewCustomer="Yes", IF(COUNTIF($I$2:$I$11,B11886)&gt;0,0,WEEKDAY(B11886,2)),IF(COUNTIF($I$2:$I$21,B11886)&gt;0,0,WEEKDAY(B11886,2)))</f>
        <v>2</v>
      </c>
      <c r="D11886" s="74">
        <f t="shared" si="2"/>
        <v>20</v>
      </c>
      <c r="E11886" s="12">
        <f>IFERROR(VLOOKUP(A11886,'IDAR Meter Data'!$A:$B,2,1),"")</f>
        <v>203</v>
      </c>
      <c r="F11886" s="75">
        <f>IF(CECCZ="CZ03",'Outside Temp'!B11886,IF(CECCZ="CZ04",'Outside Temp'!B11887,IF(CECCZ="CZ12",'Outside Temp'!B11888, IF(CECCZ="CZ13",'Outside Temp'!B11889))))</f>
        <v>63</v>
      </c>
      <c r="G11886" s="12">
        <f t="shared" si="3"/>
        <v>1</v>
      </c>
    </row>
    <row r="11887" ht="15.75" customHeight="1">
      <c r="A11887" s="13">
        <v>42248.84375</v>
      </c>
      <c r="B11887" s="73">
        <f t="shared" si="1"/>
        <v>42248</v>
      </c>
      <c r="C11887" s="74">
        <f>IF(NewCustomer="Yes", IF(COUNTIF($I$2:$I$11,B11887)&gt;0,0,WEEKDAY(B11887,2)),IF(COUNTIF($I$2:$I$21,B11887)&gt;0,0,WEEKDAY(B11887,2)))</f>
        <v>2</v>
      </c>
      <c r="D11887" s="74">
        <f t="shared" si="2"/>
        <v>20</v>
      </c>
      <c r="E11887" s="12">
        <f>IFERROR(VLOOKUP(A11887,'IDAR Meter Data'!$A:$B,2,1),"")</f>
        <v>209</v>
      </c>
      <c r="F11887" s="75">
        <f>IF(CECCZ="CZ03",'Outside Temp'!B11887,IF(CECCZ="CZ04",'Outside Temp'!B11888,IF(CECCZ="CZ12",'Outside Temp'!B11889, IF(CECCZ="CZ13",'Outside Temp'!B11890))))</f>
        <v>63</v>
      </c>
      <c r="G11887" s="12">
        <f t="shared" si="3"/>
        <v>1</v>
      </c>
    </row>
    <row r="11888" ht="15.75" customHeight="1">
      <c r="A11888" s="13">
        <v>42248.854166666664</v>
      </c>
      <c r="B11888" s="73">
        <f t="shared" si="1"/>
        <v>42248</v>
      </c>
      <c r="C11888" s="74">
        <f>IF(NewCustomer="Yes", IF(COUNTIF($I$2:$I$11,B11888)&gt;0,0,WEEKDAY(B11888,2)),IF(COUNTIF($I$2:$I$21,B11888)&gt;0,0,WEEKDAY(B11888,2)))</f>
        <v>2</v>
      </c>
      <c r="D11888" s="74">
        <f t="shared" si="2"/>
        <v>20</v>
      </c>
      <c r="E11888" s="12">
        <f>IFERROR(VLOOKUP(A11888,'IDAR Meter Data'!$A:$B,2,1),"")</f>
        <v>201</v>
      </c>
      <c r="F11888" s="75">
        <f>IF(CECCZ="CZ03",'Outside Temp'!B11888,IF(CECCZ="CZ04",'Outside Temp'!B11889,IF(CECCZ="CZ12",'Outside Temp'!B11890, IF(CECCZ="CZ13",'Outside Temp'!B11891))))</f>
        <v>63</v>
      </c>
      <c r="G11888" s="12">
        <f t="shared" si="3"/>
        <v>1</v>
      </c>
    </row>
    <row r="11889" ht="15.75" customHeight="1">
      <c r="A11889" s="13">
        <v>42248.864583333336</v>
      </c>
      <c r="B11889" s="73">
        <f t="shared" si="1"/>
        <v>42248</v>
      </c>
      <c r="C11889" s="74">
        <f>IF(NewCustomer="Yes", IF(COUNTIF($I$2:$I$11,B11889)&gt;0,0,WEEKDAY(B11889,2)),IF(COUNTIF($I$2:$I$21,B11889)&gt;0,0,WEEKDAY(B11889,2)))</f>
        <v>2</v>
      </c>
      <c r="D11889" s="74">
        <f t="shared" si="2"/>
        <v>20</v>
      </c>
      <c r="E11889" s="12">
        <f>IFERROR(VLOOKUP(A11889,'IDAR Meter Data'!$A:$B,2,1),"")</f>
        <v>209</v>
      </c>
      <c r="F11889" s="75">
        <f>IF(CECCZ="CZ03",'Outside Temp'!B11889,IF(CECCZ="CZ04",'Outside Temp'!B11890,IF(CECCZ="CZ12",'Outside Temp'!B11891, IF(CECCZ="CZ13",'Outside Temp'!B11892))))</f>
        <v>63</v>
      </c>
      <c r="G11889" s="12">
        <f t="shared" si="3"/>
        <v>1</v>
      </c>
    </row>
    <row r="11890" ht="15.75" customHeight="1">
      <c r="A11890" s="13">
        <v>42248.875</v>
      </c>
      <c r="B11890" s="73">
        <f t="shared" si="1"/>
        <v>42248</v>
      </c>
      <c r="C11890" s="74">
        <f>IF(NewCustomer="Yes", IF(COUNTIF($I$2:$I$11,B11890)&gt;0,0,WEEKDAY(B11890,2)),IF(COUNTIF($I$2:$I$21,B11890)&gt;0,0,WEEKDAY(B11890,2)))</f>
        <v>2</v>
      </c>
      <c r="D11890" s="74">
        <f t="shared" si="2"/>
        <v>21</v>
      </c>
      <c r="E11890" s="12">
        <f>IFERROR(VLOOKUP(A11890,'IDAR Meter Data'!$A:$B,2,1),"")</f>
        <v>207</v>
      </c>
      <c r="F11890" s="75">
        <f>IF(CECCZ="CZ03",'Outside Temp'!B11890,IF(CECCZ="CZ04",'Outside Temp'!B11891,IF(CECCZ="CZ12",'Outside Temp'!B11892, IF(CECCZ="CZ13",'Outside Temp'!B11893))))</f>
        <v>63</v>
      </c>
      <c r="G11890" s="12">
        <f t="shared" si="3"/>
        <v>1</v>
      </c>
    </row>
    <row r="11891" ht="15.75" customHeight="1">
      <c r="A11891" s="13">
        <v>42248.885416666664</v>
      </c>
      <c r="B11891" s="73">
        <f t="shared" si="1"/>
        <v>42248</v>
      </c>
      <c r="C11891" s="74">
        <f>IF(NewCustomer="Yes", IF(COUNTIF($I$2:$I$11,B11891)&gt;0,0,WEEKDAY(B11891,2)),IF(COUNTIF($I$2:$I$21,B11891)&gt;0,0,WEEKDAY(B11891,2)))</f>
        <v>2</v>
      </c>
      <c r="D11891" s="74">
        <f t="shared" si="2"/>
        <v>21</v>
      </c>
      <c r="E11891" s="12">
        <f>IFERROR(VLOOKUP(A11891,'IDAR Meter Data'!$A:$B,2,1),"")</f>
        <v>192</v>
      </c>
      <c r="F11891" s="75">
        <f>IF(CECCZ="CZ03",'Outside Temp'!B11891,IF(CECCZ="CZ04",'Outside Temp'!B11892,IF(CECCZ="CZ12",'Outside Temp'!B11893, IF(CECCZ="CZ13",'Outside Temp'!B11894))))</f>
        <v>63</v>
      </c>
      <c r="G11891" s="12">
        <f t="shared" si="3"/>
        <v>1</v>
      </c>
    </row>
    <row r="11892" ht="15.75" customHeight="1">
      <c r="A11892" s="13">
        <v>42248.895833333336</v>
      </c>
      <c r="B11892" s="73">
        <f t="shared" si="1"/>
        <v>42248</v>
      </c>
      <c r="C11892" s="74">
        <f>IF(NewCustomer="Yes", IF(COUNTIF($I$2:$I$11,B11892)&gt;0,0,WEEKDAY(B11892,2)),IF(COUNTIF($I$2:$I$21,B11892)&gt;0,0,WEEKDAY(B11892,2)))</f>
        <v>2</v>
      </c>
      <c r="D11892" s="74">
        <f t="shared" si="2"/>
        <v>21</v>
      </c>
      <c r="E11892" s="12">
        <f>IFERROR(VLOOKUP(A11892,'IDAR Meter Data'!$A:$B,2,1),"")</f>
        <v>198</v>
      </c>
      <c r="F11892" s="75">
        <f>IF(CECCZ="CZ03",'Outside Temp'!B11892,IF(CECCZ="CZ04",'Outside Temp'!B11893,IF(CECCZ="CZ12",'Outside Temp'!B11894, IF(CECCZ="CZ13",'Outside Temp'!B11895))))</f>
        <v>63</v>
      </c>
      <c r="G11892" s="12">
        <f t="shared" si="3"/>
        <v>1</v>
      </c>
    </row>
    <row r="11893" ht="15.75" customHeight="1">
      <c r="A11893" s="13">
        <v>42248.90625</v>
      </c>
      <c r="B11893" s="73">
        <f t="shared" si="1"/>
        <v>42248</v>
      </c>
      <c r="C11893" s="74">
        <f>IF(NewCustomer="Yes", IF(COUNTIF($I$2:$I$11,B11893)&gt;0,0,WEEKDAY(B11893,2)),IF(COUNTIF($I$2:$I$21,B11893)&gt;0,0,WEEKDAY(B11893,2)))</f>
        <v>2</v>
      </c>
      <c r="D11893" s="74">
        <f t="shared" si="2"/>
        <v>21</v>
      </c>
      <c r="E11893" s="12">
        <f>IFERROR(VLOOKUP(A11893,'IDAR Meter Data'!$A:$B,2,1),"")</f>
        <v>193</v>
      </c>
      <c r="F11893" s="75">
        <f>IF(CECCZ="CZ03",'Outside Temp'!B11893,IF(CECCZ="CZ04",'Outside Temp'!B11894,IF(CECCZ="CZ12",'Outside Temp'!B11895, IF(CECCZ="CZ13",'Outside Temp'!B11896))))</f>
        <v>63</v>
      </c>
      <c r="G11893" s="12">
        <f t="shared" si="3"/>
        <v>1</v>
      </c>
    </row>
    <row r="11894" ht="15.75" customHeight="1">
      <c r="A11894" s="13">
        <v>42248.916666666664</v>
      </c>
      <c r="B11894" s="73">
        <f t="shared" si="1"/>
        <v>42248</v>
      </c>
      <c r="C11894" s="74">
        <f>IF(NewCustomer="Yes", IF(COUNTIF($I$2:$I$11,B11894)&gt;0,0,WEEKDAY(B11894,2)),IF(COUNTIF($I$2:$I$21,B11894)&gt;0,0,WEEKDAY(B11894,2)))</f>
        <v>2</v>
      </c>
      <c r="D11894" s="74">
        <f t="shared" si="2"/>
        <v>22</v>
      </c>
      <c r="E11894" s="12">
        <f>IFERROR(VLOOKUP(A11894,'IDAR Meter Data'!$A:$B,2,1),"")</f>
        <v>192</v>
      </c>
      <c r="F11894" s="75">
        <f>IF(CECCZ="CZ03",'Outside Temp'!B11894,IF(CECCZ="CZ04",'Outside Temp'!B11895,IF(CECCZ="CZ12",'Outside Temp'!B11896, IF(CECCZ="CZ13",'Outside Temp'!B11897))))</f>
        <v>63</v>
      </c>
      <c r="G11894" s="12">
        <f t="shared" si="3"/>
        <v>1</v>
      </c>
    </row>
    <row r="11895" ht="15.75" customHeight="1">
      <c r="A11895" s="13">
        <v>42248.927083333336</v>
      </c>
      <c r="B11895" s="73">
        <f t="shared" si="1"/>
        <v>42248</v>
      </c>
      <c r="C11895" s="74">
        <f>IF(NewCustomer="Yes", IF(COUNTIF($I$2:$I$11,B11895)&gt;0,0,WEEKDAY(B11895,2)),IF(COUNTIF($I$2:$I$21,B11895)&gt;0,0,WEEKDAY(B11895,2)))</f>
        <v>2</v>
      </c>
      <c r="D11895" s="74">
        <f t="shared" si="2"/>
        <v>22</v>
      </c>
      <c r="E11895" s="12">
        <f>IFERROR(VLOOKUP(A11895,'IDAR Meter Data'!$A:$B,2,1),"")</f>
        <v>181</v>
      </c>
      <c r="F11895" s="75">
        <f>IF(CECCZ="CZ03",'Outside Temp'!B11895,IF(CECCZ="CZ04",'Outside Temp'!B11896,IF(CECCZ="CZ12",'Outside Temp'!B11897, IF(CECCZ="CZ13",'Outside Temp'!B11898))))</f>
        <v>63</v>
      </c>
      <c r="G11895" s="12">
        <f t="shared" si="3"/>
        <v>1</v>
      </c>
    </row>
    <row r="11896" ht="15.75" customHeight="1">
      <c r="A11896" s="13">
        <v>42248.9375</v>
      </c>
      <c r="B11896" s="73">
        <f t="shared" si="1"/>
        <v>42248</v>
      </c>
      <c r="C11896" s="74">
        <f>IF(NewCustomer="Yes", IF(COUNTIF($I$2:$I$11,B11896)&gt;0,0,WEEKDAY(B11896,2)),IF(COUNTIF($I$2:$I$21,B11896)&gt;0,0,WEEKDAY(B11896,2)))</f>
        <v>2</v>
      </c>
      <c r="D11896" s="74">
        <f t="shared" si="2"/>
        <v>22</v>
      </c>
      <c r="E11896" s="12">
        <f>IFERROR(VLOOKUP(A11896,'IDAR Meter Data'!$A:$B,2,1),"")</f>
        <v>192</v>
      </c>
      <c r="F11896" s="75">
        <f>IF(CECCZ="CZ03",'Outside Temp'!B11896,IF(CECCZ="CZ04",'Outside Temp'!B11897,IF(CECCZ="CZ12",'Outside Temp'!B11898, IF(CECCZ="CZ13",'Outside Temp'!B11899))))</f>
        <v>63</v>
      </c>
      <c r="G11896" s="12">
        <f t="shared" si="3"/>
        <v>1</v>
      </c>
    </row>
    <row r="11897" ht="15.75" customHeight="1">
      <c r="A11897" s="13">
        <v>42248.947916666664</v>
      </c>
      <c r="B11897" s="73">
        <f t="shared" si="1"/>
        <v>42248</v>
      </c>
      <c r="C11897" s="74">
        <f>IF(NewCustomer="Yes", IF(COUNTIF($I$2:$I$11,B11897)&gt;0,0,WEEKDAY(B11897,2)),IF(COUNTIF($I$2:$I$21,B11897)&gt;0,0,WEEKDAY(B11897,2)))</f>
        <v>2</v>
      </c>
      <c r="D11897" s="74">
        <f t="shared" si="2"/>
        <v>22</v>
      </c>
      <c r="E11897" s="12">
        <f>IFERROR(VLOOKUP(A11897,'IDAR Meter Data'!$A:$B,2,1),"")</f>
        <v>201</v>
      </c>
      <c r="F11897" s="75">
        <f>IF(CECCZ="CZ03",'Outside Temp'!B11897,IF(CECCZ="CZ04",'Outside Temp'!B11898,IF(CECCZ="CZ12",'Outside Temp'!B11899, IF(CECCZ="CZ13",'Outside Temp'!B11900))))</f>
        <v>63</v>
      </c>
      <c r="G11897" s="12">
        <f t="shared" si="3"/>
        <v>1</v>
      </c>
    </row>
    <row r="11898" ht="15.75" customHeight="1">
      <c r="A11898" s="13">
        <v>42248.958333333336</v>
      </c>
      <c r="B11898" s="73">
        <f t="shared" si="1"/>
        <v>42248</v>
      </c>
      <c r="C11898" s="74">
        <f>IF(NewCustomer="Yes", IF(COUNTIF($I$2:$I$11,B11898)&gt;0,0,WEEKDAY(B11898,2)),IF(COUNTIF($I$2:$I$21,B11898)&gt;0,0,WEEKDAY(B11898,2)))</f>
        <v>2</v>
      </c>
      <c r="D11898" s="74">
        <f t="shared" si="2"/>
        <v>23</v>
      </c>
      <c r="E11898" s="12">
        <f>IFERROR(VLOOKUP(A11898,'IDAR Meter Data'!$A:$B,2,1),"")</f>
        <v>181</v>
      </c>
      <c r="F11898" s="75">
        <f>IF(CECCZ="CZ03",'Outside Temp'!B11898,IF(CECCZ="CZ04",'Outside Temp'!B11899,IF(CECCZ="CZ12",'Outside Temp'!B11900, IF(CECCZ="CZ13",'Outside Temp'!B11901))))</f>
        <v>63</v>
      </c>
      <c r="G11898" s="12">
        <f t="shared" si="3"/>
        <v>1</v>
      </c>
    </row>
    <row r="11899" ht="15.75" customHeight="1">
      <c r="A11899" s="13">
        <v>42248.96875</v>
      </c>
      <c r="B11899" s="73">
        <f t="shared" si="1"/>
        <v>42248</v>
      </c>
      <c r="C11899" s="74">
        <f>IF(NewCustomer="Yes", IF(COUNTIF($I$2:$I$11,B11899)&gt;0,0,WEEKDAY(B11899,2)),IF(COUNTIF($I$2:$I$21,B11899)&gt;0,0,WEEKDAY(B11899,2)))</f>
        <v>2</v>
      </c>
      <c r="D11899" s="74">
        <f t="shared" si="2"/>
        <v>23</v>
      </c>
      <c r="E11899" s="12">
        <f>IFERROR(VLOOKUP(A11899,'IDAR Meter Data'!$A:$B,2,1),"")</f>
        <v>183</v>
      </c>
      <c r="F11899" s="75">
        <f>IF(CECCZ="CZ03",'Outside Temp'!B11899,IF(CECCZ="CZ04",'Outside Temp'!B11900,IF(CECCZ="CZ12",'Outside Temp'!B11901, IF(CECCZ="CZ13",'Outside Temp'!B11902))))</f>
        <v>63</v>
      </c>
      <c r="G11899" s="12">
        <f t="shared" si="3"/>
        <v>1</v>
      </c>
    </row>
    <row r="11900" ht="15.75" customHeight="1">
      <c r="A11900" s="13">
        <v>42248.979166666664</v>
      </c>
      <c r="B11900" s="73">
        <f t="shared" si="1"/>
        <v>42248</v>
      </c>
      <c r="C11900" s="74">
        <f>IF(NewCustomer="Yes", IF(COUNTIF($I$2:$I$11,B11900)&gt;0,0,WEEKDAY(B11900,2)),IF(COUNTIF($I$2:$I$21,B11900)&gt;0,0,WEEKDAY(B11900,2)))</f>
        <v>2</v>
      </c>
      <c r="D11900" s="74">
        <f t="shared" si="2"/>
        <v>23</v>
      </c>
      <c r="E11900" s="12">
        <f>IFERROR(VLOOKUP(A11900,'IDAR Meter Data'!$A:$B,2,1),"")</f>
        <v>177</v>
      </c>
      <c r="F11900" s="75">
        <f>IF(CECCZ="CZ03",'Outside Temp'!B11900,IF(CECCZ="CZ04",'Outside Temp'!B11901,IF(CECCZ="CZ12",'Outside Temp'!B11902, IF(CECCZ="CZ13",'Outside Temp'!B11903))))</f>
        <v>63</v>
      </c>
      <c r="G11900" s="12">
        <f t="shared" si="3"/>
        <v>1</v>
      </c>
    </row>
    <row r="11901" ht="15.75" customHeight="1">
      <c r="A11901" s="13">
        <v>42248.989583333336</v>
      </c>
      <c r="B11901" s="73">
        <f t="shared" si="1"/>
        <v>42248</v>
      </c>
      <c r="C11901" s="74">
        <f>IF(NewCustomer="Yes", IF(COUNTIF($I$2:$I$11,B11901)&gt;0,0,WEEKDAY(B11901,2)),IF(COUNTIF($I$2:$I$21,B11901)&gt;0,0,WEEKDAY(B11901,2)))</f>
        <v>2</v>
      </c>
      <c r="D11901" s="74">
        <f t="shared" si="2"/>
        <v>23</v>
      </c>
      <c r="E11901" s="12">
        <f>IFERROR(VLOOKUP(A11901,'IDAR Meter Data'!$A:$B,2,1),"")</f>
        <v>184</v>
      </c>
      <c r="F11901" s="75">
        <f>IF(CECCZ="CZ03",'Outside Temp'!B11901,IF(CECCZ="CZ04",'Outside Temp'!B11902,IF(CECCZ="CZ12",'Outside Temp'!B11903, IF(CECCZ="CZ13",'Outside Temp'!B11904))))</f>
        <v>63</v>
      </c>
      <c r="G11901" s="12">
        <f t="shared" si="3"/>
        <v>1</v>
      </c>
    </row>
    <row r="11902" ht="15.75" customHeight="1">
      <c r="A11902" s="13">
        <v>42249.0</v>
      </c>
      <c r="B11902" s="73">
        <f t="shared" si="1"/>
        <v>42249</v>
      </c>
      <c r="C11902" s="74">
        <f>IF(NewCustomer="Yes", IF(COUNTIF($I$2:$I$11,B11902)&gt;0,0,WEEKDAY(B11902,2)),IF(COUNTIF($I$2:$I$21,B11902)&gt;0,0,WEEKDAY(B11902,2)))</f>
        <v>3</v>
      </c>
      <c r="D11902" s="74">
        <f t="shared" si="2"/>
        <v>0</v>
      </c>
      <c r="E11902" s="12">
        <f>IFERROR(VLOOKUP(A11902,'IDAR Meter Data'!$A:$B,2,1),"")</f>
        <v>183</v>
      </c>
      <c r="F11902" s="75">
        <f>IF(CECCZ="CZ03",'Outside Temp'!B11902,IF(CECCZ="CZ04",'Outside Temp'!B11903,IF(CECCZ="CZ12",'Outside Temp'!B11904, IF(CECCZ="CZ13",'Outside Temp'!B11905))))</f>
        <v>63</v>
      </c>
      <c r="G11902" s="12">
        <f t="shared" si="3"/>
        <v>1</v>
      </c>
    </row>
    <row r="11903" ht="15.75" customHeight="1">
      <c r="A11903" s="13">
        <v>42249.010416666664</v>
      </c>
      <c r="B11903" s="73">
        <f t="shared" si="1"/>
        <v>42249</v>
      </c>
      <c r="C11903" s="74">
        <f>IF(NewCustomer="Yes", IF(COUNTIF($I$2:$I$11,B11903)&gt;0,0,WEEKDAY(B11903,2)),IF(COUNTIF($I$2:$I$21,B11903)&gt;0,0,WEEKDAY(B11903,2)))</f>
        <v>3</v>
      </c>
      <c r="D11903" s="74">
        <f t="shared" si="2"/>
        <v>0</v>
      </c>
      <c r="E11903" s="12">
        <f>IFERROR(VLOOKUP(A11903,'IDAR Meter Data'!$A:$B,2,1),"")</f>
        <v>173</v>
      </c>
      <c r="F11903" s="75">
        <f>IF(CECCZ="CZ03",'Outside Temp'!B11903,IF(CECCZ="CZ04",'Outside Temp'!B11904,IF(CECCZ="CZ12",'Outside Temp'!B11905, IF(CECCZ="CZ13",'Outside Temp'!B11906))))</f>
        <v>63</v>
      </c>
      <c r="G11903" s="12">
        <f t="shared" si="3"/>
        <v>1</v>
      </c>
    </row>
    <row r="11904" ht="15.75" customHeight="1">
      <c r="A11904" s="13">
        <v>42249.020833333336</v>
      </c>
      <c r="B11904" s="73">
        <f t="shared" si="1"/>
        <v>42249</v>
      </c>
      <c r="C11904" s="74">
        <f>IF(NewCustomer="Yes", IF(COUNTIF($I$2:$I$11,B11904)&gt;0,0,WEEKDAY(B11904,2)),IF(COUNTIF($I$2:$I$21,B11904)&gt;0,0,WEEKDAY(B11904,2)))</f>
        <v>3</v>
      </c>
      <c r="D11904" s="74">
        <f t="shared" si="2"/>
        <v>0</v>
      </c>
      <c r="E11904" s="12">
        <f>IFERROR(VLOOKUP(A11904,'IDAR Meter Data'!$A:$B,2,1),"")</f>
        <v>163</v>
      </c>
      <c r="F11904" s="75">
        <f>IF(CECCZ="CZ03",'Outside Temp'!B11904,IF(CECCZ="CZ04",'Outside Temp'!B11905,IF(CECCZ="CZ12",'Outside Temp'!B11906, IF(CECCZ="CZ13",'Outside Temp'!B11907))))</f>
        <v>63</v>
      </c>
      <c r="G11904" s="12">
        <f t="shared" si="3"/>
        <v>1</v>
      </c>
    </row>
    <row r="11905" ht="15.75" customHeight="1">
      <c r="A11905" s="13">
        <v>42249.03125</v>
      </c>
      <c r="B11905" s="73">
        <f t="shared" si="1"/>
        <v>42249</v>
      </c>
      <c r="C11905" s="74">
        <f>IF(NewCustomer="Yes", IF(COUNTIF($I$2:$I$11,B11905)&gt;0,0,WEEKDAY(B11905,2)),IF(COUNTIF($I$2:$I$21,B11905)&gt;0,0,WEEKDAY(B11905,2)))</f>
        <v>3</v>
      </c>
      <c r="D11905" s="74">
        <f t="shared" si="2"/>
        <v>0</v>
      </c>
      <c r="E11905" s="12">
        <f>IFERROR(VLOOKUP(A11905,'IDAR Meter Data'!$A:$B,2,1),"")</f>
        <v>169</v>
      </c>
      <c r="F11905" s="75">
        <f>IF(CECCZ="CZ03",'Outside Temp'!B11905,IF(CECCZ="CZ04",'Outside Temp'!B11906,IF(CECCZ="CZ12",'Outside Temp'!B11907, IF(CECCZ="CZ13",'Outside Temp'!B11908))))</f>
        <v>63</v>
      </c>
      <c r="G11905" s="12">
        <f t="shared" si="3"/>
        <v>1</v>
      </c>
    </row>
    <row r="11906" ht="15.75" customHeight="1">
      <c r="A11906" s="13">
        <v>42249.041666666664</v>
      </c>
      <c r="B11906" s="73">
        <f t="shared" si="1"/>
        <v>42249</v>
      </c>
      <c r="C11906" s="74">
        <f>IF(NewCustomer="Yes", IF(COUNTIF($I$2:$I$11,B11906)&gt;0,0,WEEKDAY(B11906,2)),IF(COUNTIF($I$2:$I$21,B11906)&gt;0,0,WEEKDAY(B11906,2)))</f>
        <v>3</v>
      </c>
      <c r="D11906" s="74">
        <f t="shared" si="2"/>
        <v>1</v>
      </c>
      <c r="E11906" s="12">
        <f>IFERROR(VLOOKUP(A11906,'IDAR Meter Data'!$A:$B,2,1),"")</f>
        <v>172</v>
      </c>
      <c r="F11906" s="75">
        <f>IF(CECCZ="CZ03",'Outside Temp'!B11906,IF(CECCZ="CZ04",'Outside Temp'!B11907,IF(CECCZ="CZ12",'Outside Temp'!B11908, IF(CECCZ="CZ13",'Outside Temp'!B11909))))</f>
        <v>62.93333333</v>
      </c>
      <c r="G11906" s="12">
        <f t="shared" si="3"/>
        <v>1</v>
      </c>
    </row>
    <row r="11907" ht="15.75" customHeight="1">
      <c r="A11907" s="13">
        <v>42249.052083333336</v>
      </c>
      <c r="B11907" s="73">
        <f t="shared" si="1"/>
        <v>42249</v>
      </c>
      <c r="C11907" s="74">
        <f>IF(NewCustomer="Yes", IF(COUNTIF($I$2:$I$11,B11907)&gt;0,0,WEEKDAY(B11907,2)),IF(COUNTIF($I$2:$I$21,B11907)&gt;0,0,WEEKDAY(B11907,2)))</f>
        <v>3</v>
      </c>
      <c r="D11907" s="74">
        <f t="shared" si="2"/>
        <v>1</v>
      </c>
      <c r="E11907" s="12">
        <f>IFERROR(VLOOKUP(A11907,'IDAR Meter Data'!$A:$B,2,1),"")</f>
        <v>184</v>
      </c>
      <c r="F11907" s="75">
        <f>IF(CECCZ="CZ03",'Outside Temp'!B11907,IF(CECCZ="CZ04",'Outside Temp'!B11908,IF(CECCZ="CZ12",'Outside Temp'!B11909, IF(CECCZ="CZ13",'Outside Temp'!B11910))))</f>
        <v>62.68333333</v>
      </c>
      <c r="G11907" s="12">
        <f t="shared" si="3"/>
        <v>1</v>
      </c>
    </row>
    <row r="11908" ht="15.75" customHeight="1">
      <c r="A11908" s="13">
        <v>42249.0625</v>
      </c>
      <c r="B11908" s="73">
        <f t="shared" si="1"/>
        <v>42249</v>
      </c>
      <c r="C11908" s="74">
        <f>IF(NewCustomer="Yes", IF(COUNTIF($I$2:$I$11,B11908)&gt;0,0,WEEKDAY(B11908,2)),IF(COUNTIF($I$2:$I$21,B11908)&gt;0,0,WEEKDAY(B11908,2)))</f>
        <v>3</v>
      </c>
      <c r="D11908" s="74">
        <f t="shared" si="2"/>
        <v>1</v>
      </c>
      <c r="E11908" s="12">
        <f>IFERROR(VLOOKUP(A11908,'IDAR Meter Data'!$A:$B,2,1),"")</f>
        <v>168</v>
      </c>
      <c r="F11908" s="75">
        <f>IF(CECCZ="CZ03",'Outside Temp'!B11908,IF(CECCZ="CZ04",'Outside Temp'!B11909,IF(CECCZ="CZ12",'Outside Temp'!B11910, IF(CECCZ="CZ13",'Outside Temp'!B11911))))</f>
        <v>62.43333333</v>
      </c>
      <c r="G11908" s="12">
        <f t="shared" si="3"/>
        <v>1</v>
      </c>
    </row>
    <row r="11909" ht="15.75" customHeight="1">
      <c r="A11909" s="13">
        <v>42249.072916666664</v>
      </c>
      <c r="B11909" s="73">
        <f t="shared" si="1"/>
        <v>42249</v>
      </c>
      <c r="C11909" s="74">
        <f>IF(NewCustomer="Yes", IF(COUNTIF($I$2:$I$11,B11909)&gt;0,0,WEEKDAY(B11909,2)),IF(COUNTIF($I$2:$I$21,B11909)&gt;0,0,WEEKDAY(B11909,2)))</f>
        <v>3</v>
      </c>
      <c r="D11909" s="74">
        <f t="shared" si="2"/>
        <v>1</v>
      </c>
      <c r="E11909" s="12">
        <f>IFERROR(VLOOKUP(A11909,'IDAR Meter Data'!$A:$B,2,1),"")</f>
        <v>171</v>
      </c>
      <c r="F11909" s="75">
        <f>IF(CECCZ="CZ03",'Outside Temp'!B11909,IF(CECCZ="CZ04",'Outside Temp'!B11910,IF(CECCZ="CZ12",'Outside Temp'!B11911, IF(CECCZ="CZ13",'Outside Temp'!B11912))))</f>
        <v>62.18333333</v>
      </c>
      <c r="G11909" s="12">
        <f t="shared" si="3"/>
        <v>1</v>
      </c>
    </row>
    <row r="11910" ht="15.75" customHeight="1">
      <c r="A11910" s="13">
        <v>42249.083333333336</v>
      </c>
      <c r="B11910" s="73">
        <f t="shared" si="1"/>
        <v>42249</v>
      </c>
      <c r="C11910" s="74">
        <f>IF(NewCustomer="Yes", IF(COUNTIF($I$2:$I$11,B11910)&gt;0,0,WEEKDAY(B11910,2)),IF(COUNTIF($I$2:$I$21,B11910)&gt;0,0,WEEKDAY(B11910,2)))</f>
        <v>3</v>
      </c>
      <c r="D11910" s="74">
        <f t="shared" si="2"/>
        <v>2</v>
      </c>
      <c r="E11910" s="12">
        <f>IFERROR(VLOOKUP(A11910,'IDAR Meter Data'!$A:$B,2,1),"")</f>
        <v>167</v>
      </c>
      <c r="F11910" s="75">
        <f>IF(CECCZ="CZ03",'Outside Temp'!B11910,IF(CECCZ="CZ04",'Outside Temp'!B11911,IF(CECCZ="CZ12",'Outside Temp'!B11912, IF(CECCZ="CZ13",'Outside Temp'!B11913))))</f>
        <v>62.06666667</v>
      </c>
      <c r="G11910" s="12">
        <f t="shared" si="3"/>
        <v>1</v>
      </c>
    </row>
    <row r="11911" ht="15.75" customHeight="1">
      <c r="A11911" s="13">
        <v>42249.09375</v>
      </c>
      <c r="B11911" s="73">
        <f t="shared" si="1"/>
        <v>42249</v>
      </c>
      <c r="C11911" s="74">
        <f>IF(NewCustomer="Yes", IF(COUNTIF($I$2:$I$11,B11911)&gt;0,0,WEEKDAY(B11911,2)),IF(COUNTIF($I$2:$I$21,B11911)&gt;0,0,WEEKDAY(B11911,2)))</f>
        <v>3</v>
      </c>
      <c r="D11911" s="74">
        <f t="shared" si="2"/>
        <v>2</v>
      </c>
      <c r="E11911" s="12">
        <f>IFERROR(VLOOKUP(A11911,'IDAR Meter Data'!$A:$B,2,1),"")</f>
        <v>163</v>
      </c>
      <c r="F11911" s="75">
        <f>IF(CECCZ="CZ03",'Outside Temp'!B11911,IF(CECCZ="CZ04",'Outside Temp'!B11912,IF(CECCZ="CZ12",'Outside Temp'!B11913, IF(CECCZ="CZ13",'Outside Temp'!B11914))))</f>
        <v>62.31666667</v>
      </c>
      <c r="G11911" s="12">
        <f t="shared" si="3"/>
        <v>1</v>
      </c>
    </row>
    <row r="11912" ht="15.75" customHeight="1">
      <c r="A11912" s="13">
        <v>42249.104166666664</v>
      </c>
      <c r="B11912" s="73">
        <f t="shared" si="1"/>
        <v>42249</v>
      </c>
      <c r="C11912" s="74">
        <f>IF(NewCustomer="Yes", IF(COUNTIF($I$2:$I$11,B11912)&gt;0,0,WEEKDAY(B11912,2)),IF(COUNTIF($I$2:$I$21,B11912)&gt;0,0,WEEKDAY(B11912,2)))</f>
        <v>3</v>
      </c>
      <c r="D11912" s="74">
        <f t="shared" si="2"/>
        <v>2</v>
      </c>
      <c r="E11912" s="12">
        <f>IFERROR(VLOOKUP(A11912,'IDAR Meter Data'!$A:$B,2,1),"")</f>
        <v>181</v>
      </c>
      <c r="F11912" s="75">
        <f>IF(CECCZ="CZ03",'Outside Temp'!B11912,IF(CECCZ="CZ04",'Outside Temp'!B11913,IF(CECCZ="CZ12",'Outside Temp'!B11914, IF(CECCZ="CZ13",'Outside Temp'!B11915))))</f>
        <v>62.56666667</v>
      </c>
      <c r="G11912" s="12">
        <f t="shared" si="3"/>
        <v>1</v>
      </c>
    </row>
    <row r="11913" ht="15.75" customHeight="1">
      <c r="A11913" s="13">
        <v>42249.114583333336</v>
      </c>
      <c r="B11913" s="73">
        <f t="shared" si="1"/>
        <v>42249</v>
      </c>
      <c r="C11913" s="74">
        <f>IF(NewCustomer="Yes", IF(COUNTIF($I$2:$I$11,B11913)&gt;0,0,WEEKDAY(B11913,2)),IF(COUNTIF($I$2:$I$21,B11913)&gt;0,0,WEEKDAY(B11913,2)))</f>
        <v>3</v>
      </c>
      <c r="D11913" s="74">
        <f t="shared" si="2"/>
        <v>2</v>
      </c>
      <c r="E11913" s="12">
        <f>IFERROR(VLOOKUP(A11913,'IDAR Meter Data'!$A:$B,2,1),"")</f>
        <v>162</v>
      </c>
      <c r="F11913" s="75">
        <f>IF(CECCZ="CZ03",'Outside Temp'!B11913,IF(CECCZ="CZ04",'Outside Temp'!B11914,IF(CECCZ="CZ12",'Outside Temp'!B11915, IF(CECCZ="CZ13",'Outside Temp'!B11916))))</f>
        <v>62.81666667</v>
      </c>
      <c r="G11913" s="12">
        <f t="shared" si="3"/>
        <v>1</v>
      </c>
    </row>
    <row r="11914" ht="15.75" customHeight="1">
      <c r="A11914" s="13">
        <v>42249.125</v>
      </c>
      <c r="B11914" s="73">
        <f t="shared" si="1"/>
        <v>42249</v>
      </c>
      <c r="C11914" s="74">
        <f>IF(NewCustomer="Yes", IF(COUNTIF($I$2:$I$11,B11914)&gt;0,0,WEEKDAY(B11914,2)),IF(COUNTIF($I$2:$I$21,B11914)&gt;0,0,WEEKDAY(B11914,2)))</f>
        <v>3</v>
      </c>
      <c r="D11914" s="74">
        <f t="shared" si="2"/>
        <v>3</v>
      </c>
      <c r="E11914" s="12">
        <f>IFERROR(VLOOKUP(A11914,'IDAR Meter Data'!$A:$B,2,1),"")</f>
        <v>155</v>
      </c>
      <c r="F11914" s="75">
        <f>IF(CECCZ="CZ03",'Outside Temp'!B11914,IF(CECCZ="CZ04",'Outside Temp'!B11915,IF(CECCZ="CZ12",'Outside Temp'!B11916, IF(CECCZ="CZ13",'Outside Temp'!B11917))))</f>
        <v>63</v>
      </c>
      <c r="G11914" s="12">
        <f t="shared" si="3"/>
        <v>1</v>
      </c>
    </row>
    <row r="11915" ht="15.75" customHeight="1">
      <c r="A11915" s="13">
        <v>42249.135416666664</v>
      </c>
      <c r="B11915" s="73">
        <f t="shared" si="1"/>
        <v>42249</v>
      </c>
      <c r="C11915" s="74">
        <f>IF(NewCustomer="Yes", IF(COUNTIF($I$2:$I$11,B11915)&gt;0,0,WEEKDAY(B11915,2)),IF(COUNTIF($I$2:$I$21,B11915)&gt;0,0,WEEKDAY(B11915,2)))</f>
        <v>3</v>
      </c>
      <c r="D11915" s="74">
        <f t="shared" si="2"/>
        <v>3</v>
      </c>
      <c r="E11915" s="12">
        <f>IFERROR(VLOOKUP(A11915,'IDAR Meter Data'!$A:$B,2,1),"")</f>
        <v>162</v>
      </c>
      <c r="F11915" s="75">
        <f>IF(CECCZ="CZ03",'Outside Temp'!B11915,IF(CECCZ="CZ04",'Outside Temp'!B11916,IF(CECCZ="CZ12",'Outside Temp'!B11917, IF(CECCZ="CZ13",'Outside Temp'!B11918))))</f>
        <v>63</v>
      </c>
      <c r="G11915" s="12">
        <f t="shared" si="3"/>
        <v>1</v>
      </c>
    </row>
    <row r="11916" ht="15.75" customHeight="1">
      <c r="A11916" s="13">
        <v>42249.145833333336</v>
      </c>
      <c r="B11916" s="73">
        <f t="shared" si="1"/>
        <v>42249</v>
      </c>
      <c r="C11916" s="74">
        <f>IF(NewCustomer="Yes", IF(COUNTIF($I$2:$I$11,B11916)&gt;0,0,WEEKDAY(B11916,2)),IF(COUNTIF($I$2:$I$21,B11916)&gt;0,0,WEEKDAY(B11916,2)))</f>
        <v>3</v>
      </c>
      <c r="D11916" s="74">
        <f t="shared" si="2"/>
        <v>3</v>
      </c>
      <c r="E11916" s="12">
        <f>IFERROR(VLOOKUP(A11916,'IDAR Meter Data'!$A:$B,2,1),"")</f>
        <v>170</v>
      </c>
      <c r="F11916" s="75">
        <f>IF(CECCZ="CZ03",'Outside Temp'!B11916,IF(CECCZ="CZ04",'Outside Temp'!B11917,IF(CECCZ="CZ12",'Outside Temp'!B11918, IF(CECCZ="CZ13",'Outside Temp'!B11919))))</f>
        <v>63</v>
      </c>
      <c r="G11916" s="12">
        <f t="shared" si="3"/>
        <v>1</v>
      </c>
    </row>
    <row r="11917" ht="15.75" customHeight="1">
      <c r="A11917" s="13">
        <v>42249.15625</v>
      </c>
      <c r="B11917" s="73">
        <f t="shared" si="1"/>
        <v>42249</v>
      </c>
      <c r="C11917" s="74">
        <f>IF(NewCustomer="Yes", IF(COUNTIF($I$2:$I$11,B11917)&gt;0,0,WEEKDAY(B11917,2)),IF(COUNTIF($I$2:$I$21,B11917)&gt;0,0,WEEKDAY(B11917,2)))</f>
        <v>3</v>
      </c>
      <c r="D11917" s="74">
        <f t="shared" si="2"/>
        <v>3</v>
      </c>
      <c r="E11917" s="12">
        <f>IFERROR(VLOOKUP(A11917,'IDAR Meter Data'!$A:$B,2,1),"")</f>
        <v>167</v>
      </c>
      <c r="F11917" s="75">
        <f>IF(CECCZ="CZ03",'Outside Temp'!B11917,IF(CECCZ="CZ04",'Outside Temp'!B11918,IF(CECCZ="CZ12",'Outside Temp'!B11919, IF(CECCZ="CZ13",'Outside Temp'!B11920))))</f>
        <v>63</v>
      </c>
      <c r="G11917" s="12">
        <f t="shared" si="3"/>
        <v>1</v>
      </c>
    </row>
    <row r="11918" ht="15.75" customHeight="1">
      <c r="A11918" s="13">
        <v>42249.166666666664</v>
      </c>
      <c r="B11918" s="73">
        <f t="shared" si="1"/>
        <v>42249</v>
      </c>
      <c r="C11918" s="74">
        <f>IF(NewCustomer="Yes", IF(COUNTIF($I$2:$I$11,B11918)&gt;0,0,WEEKDAY(B11918,2)),IF(COUNTIF($I$2:$I$21,B11918)&gt;0,0,WEEKDAY(B11918,2)))</f>
        <v>3</v>
      </c>
      <c r="D11918" s="74">
        <f t="shared" si="2"/>
        <v>4</v>
      </c>
      <c r="E11918" s="12">
        <f>IFERROR(VLOOKUP(A11918,'IDAR Meter Data'!$A:$B,2,1),"")</f>
        <v>158</v>
      </c>
      <c r="F11918" s="75">
        <f>IF(CECCZ="CZ03",'Outside Temp'!B11918,IF(CECCZ="CZ04",'Outside Temp'!B11919,IF(CECCZ="CZ12",'Outside Temp'!B11920, IF(CECCZ="CZ13",'Outside Temp'!B11921))))</f>
        <v>63</v>
      </c>
      <c r="G11918" s="12">
        <f t="shared" si="3"/>
        <v>1</v>
      </c>
    </row>
    <row r="11919" ht="15.75" customHeight="1">
      <c r="A11919" s="13">
        <v>42249.177083333336</v>
      </c>
      <c r="B11919" s="73">
        <f t="shared" si="1"/>
        <v>42249</v>
      </c>
      <c r="C11919" s="74">
        <f>IF(NewCustomer="Yes", IF(COUNTIF($I$2:$I$11,B11919)&gt;0,0,WEEKDAY(B11919,2)),IF(COUNTIF($I$2:$I$21,B11919)&gt;0,0,WEEKDAY(B11919,2)))</f>
        <v>3</v>
      </c>
      <c r="D11919" s="74">
        <f t="shared" si="2"/>
        <v>4</v>
      </c>
      <c r="E11919" s="12">
        <f>IFERROR(VLOOKUP(A11919,'IDAR Meter Data'!$A:$B,2,1),"")</f>
        <v>154</v>
      </c>
      <c r="F11919" s="75">
        <f>IF(CECCZ="CZ03",'Outside Temp'!B11919,IF(CECCZ="CZ04",'Outside Temp'!B11920,IF(CECCZ="CZ12",'Outside Temp'!B11921, IF(CECCZ="CZ13",'Outside Temp'!B11922))))</f>
        <v>63</v>
      </c>
      <c r="G11919" s="12">
        <f t="shared" si="3"/>
        <v>1</v>
      </c>
    </row>
    <row r="11920" ht="15.75" customHeight="1">
      <c r="A11920" s="13">
        <v>42249.1875</v>
      </c>
      <c r="B11920" s="73">
        <f t="shared" si="1"/>
        <v>42249</v>
      </c>
      <c r="C11920" s="74">
        <f>IF(NewCustomer="Yes", IF(COUNTIF($I$2:$I$11,B11920)&gt;0,0,WEEKDAY(B11920,2)),IF(COUNTIF($I$2:$I$21,B11920)&gt;0,0,WEEKDAY(B11920,2)))</f>
        <v>3</v>
      </c>
      <c r="D11920" s="74">
        <f t="shared" si="2"/>
        <v>4</v>
      </c>
      <c r="E11920" s="12">
        <f>IFERROR(VLOOKUP(A11920,'IDAR Meter Data'!$A:$B,2,1),"")</f>
        <v>164</v>
      </c>
      <c r="F11920" s="75">
        <f>IF(CECCZ="CZ03",'Outside Temp'!B11920,IF(CECCZ="CZ04",'Outside Temp'!B11921,IF(CECCZ="CZ12",'Outside Temp'!B11922, IF(CECCZ="CZ13",'Outside Temp'!B11923))))</f>
        <v>63</v>
      </c>
      <c r="G11920" s="12">
        <f t="shared" si="3"/>
        <v>1</v>
      </c>
    </row>
    <row r="11921" ht="15.75" customHeight="1">
      <c r="A11921" s="13">
        <v>42249.197916666664</v>
      </c>
      <c r="B11921" s="73">
        <f t="shared" si="1"/>
        <v>42249</v>
      </c>
      <c r="C11921" s="74">
        <f>IF(NewCustomer="Yes", IF(COUNTIF($I$2:$I$11,B11921)&gt;0,0,WEEKDAY(B11921,2)),IF(COUNTIF($I$2:$I$21,B11921)&gt;0,0,WEEKDAY(B11921,2)))</f>
        <v>3</v>
      </c>
      <c r="D11921" s="74">
        <f t="shared" si="2"/>
        <v>4</v>
      </c>
      <c r="E11921" s="12">
        <f>IFERROR(VLOOKUP(A11921,'IDAR Meter Data'!$A:$B,2,1),"")</f>
        <v>178</v>
      </c>
      <c r="F11921" s="75">
        <f>IF(CECCZ="CZ03",'Outside Temp'!B11921,IF(CECCZ="CZ04",'Outside Temp'!B11922,IF(CECCZ="CZ12",'Outside Temp'!B11923, IF(CECCZ="CZ13",'Outside Temp'!B11924))))</f>
        <v>63</v>
      </c>
      <c r="G11921" s="12">
        <f t="shared" si="3"/>
        <v>1</v>
      </c>
    </row>
    <row r="11922" ht="15.75" customHeight="1">
      <c r="A11922" s="13">
        <v>42249.208333333336</v>
      </c>
      <c r="B11922" s="73">
        <f t="shared" si="1"/>
        <v>42249</v>
      </c>
      <c r="C11922" s="74">
        <f>IF(NewCustomer="Yes", IF(COUNTIF($I$2:$I$11,B11922)&gt;0,0,WEEKDAY(B11922,2)),IF(COUNTIF($I$2:$I$21,B11922)&gt;0,0,WEEKDAY(B11922,2)))</f>
        <v>3</v>
      </c>
      <c r="D11922" s="74">
        <f t="shared" si="2"/>
        <v>5</v>
      </c>
      <c r="E11922" s="12">
        <f>IFERROR(VLOOKUP(A11922,'IDAR Meter Data'!$A:$B,2,1),"")</f>
        <v>163</v>
      </c>
      <c r="F11922" s="75">
        <f>IF(CECCZ="CZ03",'Outside Temp'!B11922,IF(CECCZ="CZ04",'Outside Temp'!B11923,IF(CECCZ="CZ12",'Outside Temp'!B11924, IF(CECCZ="CZ13",'Outside Temp'!B11925))))</f>
        <v>63</v>
      </c>
      <c r="G11922" s="12">
        <f t="shared" si="3"/>
        <v>1</v>
      </c>
    </row>
    <row r="11923" ht="15.75" customHeight="1">
      <c r="A11923" s="13">
        <v>42249.21875</v>
      </c>
      <c r="B11923" s="73">
        <f t="shared" si="1"/>
        <v>42249</v>
      </c>
      <c r="C11923" s="74">
        <f>IF(NewCustomer="Yes", IF(COUNTIF($I$2:$I$11,B11923)&gt;0,0,WEEKDAY(B11923,2)),IF(COUNTIF($I$2:$I$21,B11923)&gt;0,0,WEEKDAY(B11923,2)))</f>
        <v>3</v>
      </c>
      <c r="D11923" s="74">
        <f t="shared" si="2"/>
        <v>5</v>
      </c>
      <c r="E11923" s="12">
        <f>IFERROR(VLOOKUP(A11923,'IDAR Meter Data'!$A:$B,2,1),"")</f>
        <v>162</v>
      </c>
      <c r="F11923" s="75">
        <f>IF(CECCZ="CZ03",'Outside Temp'!B11923,IF(CECCZ="CZ04",'Outside Temp'!B11924,IF(CECCZ="CZ12",'Outside Temp'!B11925, IF(CECCZ="CZ13",'Outside Temp'!B11926))))</f>
        <v>63</v>
      </c>
      <c r="G11923" s="12">
        <f t="shared" si="3"/>
        <v>1</v>
      </c>
    </row>
    <row r="11924" ht="15.75" customHeight="1">
      <c r="A11924" s="13">
        <v>42249.229166666664</v>
      </c>
      <c r="B11924" s="73">
        <f t="shared" si="1"/>
        <v>42249</v>
      </c>
      <c r="C11924" s="74">
        <f>IF(NewCustomer="Yes", IF(COUNTIF($I$2:$I$11,B11924)&gt;0,0,WEEKDAY(B11924,2)),IF(COUNTIF($I$2:$I$21,B11924)&gt;0,0,WEEKDAY(B11924,2)))</f>
        <v>3</v>
      </c>
      <c r="D11924" s="74">
        <f t="shared" si="2"/>
        <v>5</v>
      </c>
      <c r="E11924" s="12">
        <f>IFERROR(VLOOKUP(A11924,'IDAR Meter Data'!$A:$B,2,1),"")</f>
        <v>153</v>
      </c>
      <c r="F11924" s="75">
        <f>IF(CECCZ="CZ03",'Outside Temp'!B11924,IF(CECCZ="CZ04",'Outside Temp'!B11925,IF(CECCZ="CZ12",'Outside Temp'!B11926, IF(CECCZ="CZ13",'Outside Temp'!B11927))))</f>
        <v>63</v>
      </c>
      <c r="G11924" s="12">
        <f t="shared" si="3"/>
        <v>1</v>
      </c>
    </row>
    <row r="11925" ht="15.75" customHeight="1">
      <c r="A11925" s="13">
        <v>42249.239583333336</v>
      </c>
      <c r="B11925" s="73">
        <f t="shared" si="1"/>
        <v>42249</v>
      </c>
      <c r="C11925" s="74">
        <f>IF(NewCustomer="Yes", IF(COUNTIF($I$2:$I$11,B11925)&gt;0,0,WEEKDAY(B11925,2)),IF(COUNTIF($I$2:$I$21,B11925)&gt;0,0,WEEKDAY(B11925,2)))</f>
        <v>3</v>
      </c>
      <c r="D11925" s="74">
        <f t="shared" si="2"/>
        <v>5</v>
      </c>
      <c r="E11925" s="12">
        <f>IFERROR(VLOOKUP(A11925,'IDAR Meter Data'!$A:$B,2,1),"")</f>
        <v>160</v>
      </c>
      <c r="F11925" s="75">
        <f>IF(CECCZ="CZ03",'Outside Temp'!B11925,IF(CECCZ="CZ04",'Outside Temp'!B11926,IF(CECCZ="CZ12",'Outside Temp'!B11927, IF(CECCZ="CZ13",'Outside Temp'!B11928))))</f>
        <v>63</v>
      </c>
      <c r="G11925" s="12">
        <f t="shared" si="3"/>
        <v>1</v>
      </c>
    </row>
    <row r="11926" ht="15.75" customHeight="1">
      <c r="A11926" s="13">
        <v>42249.25</v>
      </c>
      <c r="B11926" s="73">
        <f t="shared" si="1"/>
        <v>42249</v>
      </c>
      <c r="C11926" s="74">
        <f>IF(NewCustomer="Yes", IF(COUNTIF($I$2:$I$11,B11926)&gt;0,0,WEEKDAY(B11926,2)),IF(COUNTIF($I$2:$I$21,B11926)&gt;0,0,WEEKDAY(B11926,2)))</f>
        <v>3</v>
      </c>
      <c r="D11926" s="74">
        <f t="shared" si="2"/>
        <v>6</v>
      </c>
      <c r="E11926" s="12">
        <f>IFERROR(VLOOKUP(A11926,'IDAR Meter Data'!$A:$B,2,1),"")</f>
        <v>174</v>
      </c>
      <c r="F11926" s="75">
        <f>IF(CECCZ="CZ03",'Outside Temp'!B11926,IF(CECCZ="CZ04",'Outside Temp'!B11927,IF(CECCZ="CZ12",'Outside Temp'!B11928, IF(CECCZ="CZ13",'Outside Temp'!B11929))))</f>
        <v>63</v>
      </c>
      <c r="G11926" s="12">
        <f t="shared" si="3"/>
        <v>1</v>
      </c>
    </row>
    <row r="11927" ht="15.75" customHeight="1">
      <c r="A11927" s="13">
        <v>42249.260416666664</v>
      </c>
      <c r="B11927" s="73">
        <f t="shared" si="1"/>
        <v>42249</v>
      </c>
      <c r="C11927" s="74">
        <f>IF(NewCustomer="Yes", IF(COUNTIF($I$2:$I$11,B11927)&gt;0,0,WEEKDAY(B11927,2)),IF(COUNTIF($I$2:$I$21,B11927)&gt;0,0,WEEKDAY(B11927,2)))</f>
        <v>3</v>
      </c>
      <c r="D11927" s="74">
        <f t="shared" si="2"/>
        <v>6</v>
      </c>
      <c r="E11927" s="12">
        <f>IFERROR(VLOOKUP(A11927,'IDAR Meter Data'!$A:$B,2,1),"")</f>
        <v>157</v>
      </c>
      <c r="F11927" s="75">
        <f>IF(CECCZ="CZ03",'Outside Temp'!B11927,IF(CECCZ="CZ04",'Outside Temp'!B11928,IF(CECCZ="CZ12",'Outside Temp'!B11929, IF(CECCZ="CZ13",'Outside Temp'!B11930))))</f>
        <v>63</v>
      </c>
      <c r="G11927" s="12">
        <f t="shared" si="3"/>
        <v>1</v>
      </c>
    </row>
    <row r="11928" ht="15.75" customHeight="1">
      <c r="A11928" s="13">
        <v>42249.270833333336</v>
      </c>
      <c r="B11928" s="73">
        <f t="shared" si="1"/>
        <v>42249</v>
      </c>
      <c r="C11928" s="74">
        <f>IF(NewCustomer="Yes", IF(COUNTIF($I$2:$I$11,B11928)&gt;0,0,WEEKDAY(B11928,2)),IF(COUNTIF($I$2:$I$21,B11928)&gt;0,0,WEEKDAY(B11928,2)))</f>
        <v>3</v>
      </c>
      <c r="D11928" s="74">
        <f t="shared" si="2"/>
        <v>6</v>
      </c>
      <c r="E11928" s="12">
        <f>IFERROR(VLOOKUP(A11928,'IDAR Meter Data'!$A:$B,2,1),"")</f>
        <v>166</v>
      </c>
      <c r="F11928" s="75">
        <f>IF(CECCZ="CZ03",'Outside Temp'!B11928,IF(CECCZ="CZ04",'Outside Temp'!B11929,IF(CECCZ="CZ12",'Outside Temp'!B11930, IF(CECCZ="CZ13",'Outside Temp'!B11931))))</f>
        <v>63</v>
      </c>
      <c r="G11928" s="12">
        <f t="shared" si="3"/>
        <v>1</v>
      </c>
    </row>
    <row r="11929" ht="15.75" customHeight="1">
      <c r="A11929" s="13">
        <v>42249.28125</v>
      </c>
      <c r="B11929" s="73">
        <f t="shared" si="1"/>
        <v>42249</v>
      </c>
      <c r="C11929" s="74">
        <f>IF(NewCustomer="Yes", IF(COUNTIF($I$2:$I$11,B11929)&gt;0,0,WEEKDAY(B11929,2)),IF(COUNTIF($I$2:$I$21,B11929)&gt;0,0,WEEKDAY(B11929,2)))</f>
        <v>3</v>
      </c>
      <c r="D11929" s="74">
        <f t="shared" si="2"/>
        <v>6</v>
      </c>
      <c r="E11929" s="12">
        <f>IFERROR(VLOOKUP(A11929,'IDAR Meter Data'!$A:$B,2,1),"")</f>
        <v>157</v>
      </c>
      <c r="F11929" s="75">
        <f>IF(CECCZ="CZ03",'Outside Temp'!B11929,IF(CECCZ="CZ04",'Outside Temp'!B11930,IF(CECCZ="CZ12",'Outside Temp'!B11931, IF(CECCZ="CZ13",'Outside Temp'!B11932))))</f>
        <v>63</v>
      </c>
      <c r="G11929" s="12">
        <f t="shared" si="3"/>
        <v>1</v>
      </c>
    </row>
    <row r="11930" ht="15.75" customHeight="1">
      <c r="A11930" s="13">
        <v>42249.291666666664</v>
      </c>
      <c r="B11930" s="73">
        <f t="shared" si="1"/>
        <v>42249</v>
      </c>
      <c r="C11930" s="74">
        <f>IF(NewCustomer="Yes", IF(COUNTIF($I$2:$I$11,B11930)&gt;0,0,WEEKDAY(B11930,2)),IF(COUNTIF($I$2:$I$21,B11930)&gt;0,0,WEEKDAY(B11930,2)))</f>
        <v>3</v>
      </c>
      <c r="D11930" s="74">
        <f t="shared" si="2"/>
        <v>7</v>
      </c>
      <c r="E11930" s="12">
        <f>IFERROR(VLOOKUP(A11930,'IDAR Meter Data'!$A:$B,2,1),"")</f>
        <v>172</v>
      </c>
      <c r="F11930" s="75">
        <f>IF(CECCZ="CZ03",'Outside Temp'!B11930,IF(CECCZ="CZ04",'Outside Temp'!B11931,IF(CECCZ="CZ12",'Outside Temp'!B11932, IF(CECCZ="CZ13",'Outside Temp'!B11933))))</f>
        <v>63</v>
      </c>
      <c r="G11930" s="12">
        <f t="shared" si="3"/>
        <v>1</v>
      </c>
    </row>
    <row r="11931" ht="15.75" customHeight="1">
      <c r="A11931" s="13">
        <v>42249.302083333336</v>
      </c>
      <c r="B11931" s="73">
        <f t="shared" si="1"/>
        <v>42249</v>
      </c>
      <c r="C11931" s="74">
        <f>IF(NewCustomer="Yes", IF(COUNTIF($I$2:$I$11,B11931)&gt;0,0,WEEKDAY(B11931,2)),IF(COUNTIF($I$2:$I$21,B11931)&gt;0,0,WEEKDAY(B11931,2)))</f>
        <v>3</v>
      </c>
      <c r="D11931" s="74">
        <f t="shared" si="2"/>
        <v>7</v>
      </c>
      <c r="E11931" s="12">
        <f>IFERROR(VLOOKUP(A11931,'IDAR Meter Data'!$A:$B,2,1),"")</f>
        <v>175</v>
      </c>
      <c r="F11931" s="75">
        <f>IF(CECCZ="CZ03",'Outside Temp'!B11931,IF(CECCZ="CZ04",'Outside Temp'!B11932,IF(CECCZ="CZ12",'Outside Temp'!B11933, IF(CECCZ="CZ13",'Outside Temp'!B11934))))</f>
        <v>63</v>
      </c>
      <c r="G11931" s="12">
        <f t="shared" si="3"/>
        <v>1</v>
      </c>
    </row>
    <row r="11932" ht="15.75" customHeight="1">
      <c r="A11932" s="13">
        <v>42249.3125</v>
      </c>
      <c r="B11932" s="73">
        <f t="shared" si="1"/>
        <v>42249</v>
      </c>
      <c r="C11932" s="74">
        <f>IF(NewCustomer="Yes", IF(COUNTIF($I$2:$I$11,B11932)&gt;0,0,WEEKDAY(B11932,2)),IF(COUNTIF($I$2:$I$21,B11932)&gt;0,0,WEEKDAY(B11932,2)))</f>
        <v>3</v>
      </c>
      <c r="D11932" s="74">
        <f t="shared" si="2"/>
        <v>7</v>
      </c>
      <c r="E11932" s="12">
        <f>IFERROR(VLOOKUP(A11932,'IDAR Meter Data'!$A:$B,2,1),"")</f>
        <v>160</v>
      </c>
      <c r="F11932" s="75">
        <f>IF(CECCZ="CZ03",'Outside Temp'!B11932,IF(CECCZ="CZ04",'Outside Temp'!B11933,IF(CECCZ="CZ12",'Outside Temp'!B11934, IF(CECCZ="CZ13",'Outside Temp'!B11935))))</f>
        <v>63</v>
      </c>
      <c r="G11932" s="12">
        <f t="shared" si="3"/>
        <v>1</v>
      </c>
    </row>
    <row r="11933" ht="15.75" customHeight="1">
      <c r="A11933" s="13">
        <v>42249.322916666664</v>
      </c>
      <c r="B11933" s="73">
        <f t="shared" si="1"/>
        <v>42249</v>
      </c>
      <c r="C11933" s="74">
        <f>IF(NewCustomer="Yes", IF(COUNTIF($I$2:$I$11,B11933)&gt;0,0,WEEKDAY(B11933,2)),IF(COUNTIF($I$2:$I$21,B11933)&gt;0,0,WEEKDAY(B11933,2)))</f>
        <v>3</v>
      </c>
      <c r="D11933" s="74">
        <f t="shared" si="2"/>
        <v>7</v>
      </c>
      <c r="E11933" s="12">
        <f>IFERROR(VLOOKUP(A11933,'IDAR Meter Data'!$A:$B,2,1),"")</f>
        <v>160</v>
      </c>
      <c r="F11933" s="75">
        <f>IF(CECCZ="CZ03",'Outside Temp'!B11933,IF(CECCZ="CZ04",'Outside Temp'!B11934,IF(CECCZ="CZ12",'Outside Temp'!B11935, IF(CECCZ="CZ13",'Outside Temp'!B11936))))</f>
        <v>63</v>
      </c>
      <c r="G11933" s="12">
        <f t="shared" si="3"/>
        <v>1</v>
      </c>
    </row>
    <row r="11934" ht="15.75" customHeight="1">
      <c r="A11934" s="13">
        <v>42249.333333333336</v>
      </c>
      <c r="B11934" s="73">
        <f t="shared" si="1"/>
        <v>42249</v>
      </c>
      <c r="C11934" s="74">
        <f>IF(NewCustomer="Yes", IF(COUNTIF($I$2:$I$11,B11934)&gt;0,0,WEEKDAY(B11934,2)),IF(COUNTIF($I$2:$I$21,B11934)&gt;0,0,WEEKDAY(B11934,2)))</f>
        <v>3</v>
      </c>
      <c r="D11934" s="74">
        <f t="shared" si="2"/>
        <v>8</v>
      </c>
      <c r="E11934" s="12">
        <f>IFERROR(VLOOKUP(A11934,'IDAR Meter Data'!$A:$B,2,1),"")</f>
        <v>165</v>
      </c>
      <c r="F11934" s="75">
        <f>IF(CECCZ="CZ03",'Outside Temp'!B11934,IF(CECCZ="CZ04",'Outside Temp'!B11935,IF(CECCZ="CZ12",'Outside Temp'!B11936, IF(CECCZ="CZ13",'Outside Temp'!B11937))))</f>
        <v>63.13333333</v>
      </c>
      <c r="G11934" s="12">
        <f t="shared" si="3"/>
        <v>1</v>
      </c>
    </row>
    <row r="11935" ht="15.75" customHeight="1">
      <c r="A11935" s="13">
        <v>42249.34375</v>
      </c>
      <c r="B11935" s="73">
        <f t="shared" si="1"/>
        <v>42249</v>
      </c>
      <c r="C11935" s="74">
        <f>IF(NewCustomer="Yes", IF(COUNTIF($I$2:$I$11,B11935)&gt;0,0,WEEKDAY(B11935,2)),IF(COUNTIF($I$2:$I$21,B11935)&gt;0,0,WEEKDAY(B11935,2)))</f>
        <v>3</v>
      </c>
      <c r="D11935" s="74">
        <f t="shared" si="2"/>
        <v>8</v>
      </c>
      <c r="E11935" s="12">
        <f>IFERROR(VLOOKUP(A11935,'IDAR Meter Data'!$A:$B,2,1),"")</f>
        <v>179</v>
      </c>
      <c r="F11935" s="75">
        <f>IF(CECCZ="CZ03",'Outside Temp'!B11935,IF(CECCZ="CZ04",'Outside Temp'!B11936,IF(CECCZ="CZ12",'Outside Temp'!B11937, IF(CECCZ="CZ13",'Outside Temp'!B11938))))</f>
        <v>63.63333333</v>
      </c>
      <c r="G11935" s="12">
        <f t="shared" si="3"/>
        <v>1</v>
      </c>
    </row>
    <row r="11936" ht="15.75" customHeight="1">
      <c r="A11936" s="13">
        <v>42249.354166666664</v>
      </c>
      <c r="B11936" s="73">
        <f t="shared" si="1"/>
        <v>42249</v>
      </c>
      <c r="C11936" s="74">
        <f>IF(NewCustomer="Yes", IF(COUNTIF($I$2:$I$11,B11936)&gt;0,0,WEEKDAY(B11936,2)),IF(COUNTIF($I$2:$I$21,B11936)&gt;0,0,WEEKDAY(B11936,2)))</f>
        <v>3</v>
      </c>
      <c r="D11936" s="74">
        <f t="shared" si="2"/>
        <v>8</v>
      </c>
      <c r="E11936" s="12">
        <f>IFERROR(VLOOKUP(A11936,'IDAR Meter Data'!$A:$B,2,1),"")</f>
        <v>180</v>
      </c>
      <c r="F11936" s="75">
        <f>IF(CECCZ="CZ03",'Outside Temp'!B11936,IF(CECCZ="CZ04",'Outside Temp'!B11937,IF(CECCZ="CZ12",'Outside Temp'!B11938, IF(CECCZ="CZ13",'Outside Temp'!B11939))))</f>
        <v>64.13333333</v>
      </c>
      <c r="G11936" s="12">
        <f t="shared" si="3"/>
        <v>1</v>
      </c>
    </row>
    <row r="11937" ht="15.75" customHeight="1">
      <c r="A11937" s="13">
        <v>42249.364583333336</v>
      </c>
      <c r="B11937" s="73">
        <f t="shared" si="1"/>
        <v>42249</v>
      </c>
      <c r="C11937" s="74">
        <f>IF(NewCustomer="Yes", IF(COUNTIF($I$2:$I$11,B11937)&gt;0,0,WEEKDAY(B11937,2)),IF(COUNTIF($I$2:$I$21,B11937)&gt;0,0,WEEKDAY(B11937,2)))</f>
        <v>3</v>
      </c>
      <c r="D11937" s="74">
        <f t="shared" si="2"/>
        <v>8</v>
      </c>
      <c r="E11937" s="12">
        <f>IFERROR(VLOOKUP(A11937,'IDAR Meter Data'!$A:$B,2,1),"")</f>
        <v>182</v>
      </c>
      <c r="F11937" s="75">
        <f>IF(CECCZ="CZ03",'Outside Temp'!B11937,IF(CECCZ="CZ04",'Outside Temp'!B11938,IF(CECCZ="CZ12",'Outside Temp'!B11939, IF(CECCZ="CZ13",'Outside Temp'!B11940))))</f>
        <v>64.63333333</v>
      </c>
      <c r="G11937" s="12">
        <f t="shared" si="3"/>
        <v>1</v>
      </c>
    </row>
    <row r="11938" ht="15.75" customHeight="1">
      <c r="A11938" s="13">
        <v>42249.375</v>
      </c>
      <c r="B11938" s="73">
        <f t="shared" si="1"/>
        <v>42249</v>
      </c>
      <c r="C11938" s="74">
        <f>IF(NewCustomer="Yes", IF(COUNTIF($I$2:$I$11,B11938)&gt;0,0,WEEKDAY(B11938,2)),IF(COUNTIF($I$2:$I$21,B11938)&gt;0,0,WEEKDAY(B11938,2)))</f>
        <v>3</v>
      </c>
      <c r="D11938" s="74">
        <f t="shared" si="2"/>
        <v>9</v>
      </c>
      <c r="E11938" s="12">
        <f>IFERROR(VLOOKUP(A11938,'IDAR Meter Data'!$A:$B,2,1),"")</f>
        <v>173</v>
      </c>
      <c r="F11938" s="75">
        <f>IF(CECCZ="CZ03",'Outside Temp'!B11938,IF(CECCZ="CZ04",'Outside Temp'!B11939,IF(CECCZ="CZ12",'Outside Temp'!B11940, IF(CECCZ="CZ13",'Outside Temp'!B11941))))</f>
        <v>65.2</v>
      </c>
      <c r="G11938" s="12">
        <f t="shared" si="3"/>
        <v>2</v>
      </c>
    </row>
    <row r="11939" ht="15.75" customHeight="1">
      <c r="A11939" s="13">
        <v>42249.385416666664</v>
      </c>
      <c r="B11939" s="73">
        <f t="shared" si="1"/>
        <v>42249</v>
      </c>
      <c r="C11939" s="74">
        <f>IF(NewCustomer="Yes", IF(COUNTIF($I$2:$I$11,B11939)&gt;0,0,WEEKDAY(B11939,2)),IF(COUNTIF($I$2:$I$21,B11939)&gt;0,0,WEEKDAY(B11939,2)))</f>
        <v>3</v>
      </c>
      <c r="D11939" s="74">
        <f t="shared" si="2"/>
        <v>9</v>
      </c>
      <c r="E11939" s="12">
        <f>IFERROR(VLOOKUP(A11939,'IDAR Meter Data'!$A:$B,2,1),"")</f>
        <v>189</v>
      </c>
      <c r="F11939" s="75">
        <f>IF(CECCZ="CZ03",'Outside Temp'!B11939,IF(CECCZ="CZ04",'Outside Temp'!B11940,IF(CECCZ="CZ12",'Outside Temp'!B11941, IF(CECCZ="CZ13",'Outside Temp'!B11942))))</f>
        <v>65.95</v>
      </c>
      <c r="G11939" s="12">
        <f t="shared" si="3"/>
        <v>2</v>
      </c>
    </row>
    <row r="11940" ht="15.75" customHeight="1">
      <c r="A11940" s="13">
        <v>42249.395833333336</v>
      </c>
      <c r="B11940" s="73">
        <f t="shared" si="1"/>
        <v>42249</v>
      </c>
      <c r="C11940" s="74">
        <f>IF(NewCustomer="Yes", IF(COUNTIF($I$2:$I$11,B11940)&gt;0,0,WEEKDAY(B11940,2)),IF(COUNTIF($I$2:$I$21,B11940)&gt;0,0,WEEKDAY(B11940,2)))</f>
        <v>3</v>
      </c>
      <c r="D11940" s="74">
        <f t="shared" si="2"/>
        <v>9</v>
      </c>
      <c r="E11940" s="12">
        <f>IFERROR(VLOOKUP(A11940,'IDAR Meter Data'!$A:$B,2,1),"")</f>
        <v>198</v>
      </c>
      <c r="F11940" s="75">
        <f>IF(CECCZ="CZ03",'Outside Temp'!B11940,IF(CECCZ="CZ04",'Outside Temp'!B11941,IF(CECCZ="CZ12",'Outside Temp'!B11942, IF(CECCZ="CZ13",'Outside Temp'!B11943))))</f>
        <v>66.7</v>
      </c>
      <c r="G11940" s="12">
        <f t="shared" si="3"/>
        <v>2</v>
      </c>
    </row>
    <row r="11941" ht="15.75" customHeight="1">
      <c r="A11941" s="13">
        <v>42249.40625</v>
      </c>
      <c r="B11941" s="73">
        <f t="shared" si="1"/>
        <v>42249</v>
      </c>
      <c r="C11941" s="74">
        <f>IF(NewCustomer="Yes", IF(COUNTIF($I$2:$I$11,B11941)&gt;0,0,WEEKDAY(B11941,2)),IF(COUNTIF($I$2:$I$21,B11941)&gt;0,0,WEEKDAY(B11941,2)))</f>
        <v>3</v>
      </c>
      <c r="D11941" s="74">
        <f t="shared" si="2"/>
        <v>9</v>
      </c>
      <c r="E11941" s="12">
        <f>IFERROR(VLOOKUP(A11941,'IDAR Meter Data'!$A:$B,2,1),"")</f>
        <v>181</v>
      </c>
      <c r="F11941" s="75">
        <f>IF(CECCZ="CZ03",'Outside Temp'!B11941,IF(CECCZ="CZ04",'Outside Temp'!B11942,IF(CECCZ="CZ12",'Outside Temp'!B11943, IF(CECCZ="CZ13",'Outside Temp'!B11944))))</f>
        <v>67.45</v>
      </c>
      <c r="G11941" s="12">
        <f t="shared" si="3"/>
        <v>2</v>
      </c>
    </row>
    <row r="11942" ht="15.75" customHeight="1">
      <c r="A11942" s="13">
        <v>42249.416666666664</v>
      </c>
      <c r="B11942" s="73">
        <f t="shared" si="1"/>
        <v>42249</v>
      </c>
      <c r="C11942" s="74">
        <f>IF(NewCustomer="Yes", IF(COUNTIF($I$2:$I$11,B11942)&gt;0,0,WEEKDAY(B11942,2)),IF(COUNTIF($I$2:$I$21,B11942)&gt;0,0,WEEKDAY(B11942,2)))</f>
        <v>3</v>
      </c>
      <c r="D11942" s="74">
        <f t="shared" si="2"/>
        <v>10</v>
      </c>
      <c r="E11942" s="12">
        <f>IFERROR(VLOOKUP(A11942,'IDAR Meter Data'!$A:$B,2,1),"")</f>
        <v>185</v>
      </c>
      <c r="F11942" s="75">
        <f>IF(CECCZ="CZ03",'Outside Temp'!B11942,IF(CECCZ="CZ04",'Outside Temp'!B11943,IF(CECCZ="CZ12",'Outside Temp'!B11944, IF(CECCZ="CZ13",'Outside Temp'!B11945))))</f>
        <v>66.85714286</v>
      </c>
      <c r="G11942" s="12">
        <f t="shared" si="3"/>
        <v>2</v>
      </c>
    </row>
    <row r="11943" ht="15.75" customHeight="1">
      <c r="A11943" s="13">
        <v>42249.427083333336</v>
      </c>
      <c r="B11943" s="73">
        <f t="shared" si="1"/>
        <v>42249</v>
      </c>
      <c r="C11943" s="74">
        <f>IF(NewCustomer="Yes", IF(COUNTIF($I$2:$I$11,B11943)&gt;0,0,WEEKDAY(B11943,2)),IF(COUNTIF($I$2:$I$21,B11943)&gt;0,0,WEEKDAY(B11943,2)))</f>
        <v>3</v>
      </c>
      <c r="D11943" s="74">
        <f t="shared" si="2"/>
        <v>10</v>
      </c>
      <c r="E11943" s="12">
        <f>IFERROR(VLOOKUP(A11943,'IDAR Meter Data'!$A:$B,2,1),"")</f>
        <v>192</v>
      </c>
      <c r="F11943" s="75">
        <f>IF(CECCZ="CZ03",'Outside Temp'!B11943,IF(CECCZ="CZ04",'Outside Temp'!B11944,IF(CECCZ="CZ12",'Outside Temp'!B11945, IF(CECCZ="CZ13",'Outside Temp'!B11946))))</f>
        <v>66.90566038</v>
      </c>
      <c r="G11943" s="12">
        <f t="shared" si="3"/>
        <v>2</v>
      </c>
    </row>
    <row r="11944" ht="15.75" customHeight="1">
      <c r="A11944" s="13">
        <v>42249.4375</v>
      </c>
      <c r="B11944" s="73">
        <f t="shared" si="1"/>
        <v>42249</v>
      </c>
      <c r="C11944" s="74">
        <f>IF(NewCustomer="Yes", IF(COUNTIF($I$2:$I$11,B11944)&gt;0,0,WEEKDAY(B11944,2)),IF(COUNTIF($I$2:$I$21,B11944)&gt;0,0,WEEKDAY(B11944,2)))</f>
        <v>3</v>
      </c>
      <c r="D11944" s="74">
        <f t="shared" si="2"/>
        <v>10</v>
      </c>
      <c r="E11944" s="12">
        <f>IFERROR(VLOOKUP(A11944,'IDAR Meter Data'!$A:$B,2,1),"")</f>
        <v>211</v>
      </c>
      <c r="F11944" s="75">
        <f>IF(CECCZ="CZ03",'Outside Temp'!B11944,IF(CECCZ="CZ04",'Outside Temp'!B11945,IF(CECCZ="CZ12",'Outside Temp'!B11946, IF(CECCZ="CZ13",'Outside Temp'!B11947))))</f>
        <v>68.03773585</v>
      </c>
      <c r="G11944" s="12">
        <f t="shared" si="3"/>
        <v>2</v>
      </c>
    </row>
    <row r="11945" ht="15.75" customHeight="1">
      <c r="A11945" s="13">
        <v>42249.447916666664</v>
      </c>
      <c r="B11945" s="73">
        <f t="shared" si="1"/>
        <v>42249</v>
      </c>
      <c r="C11945" s="74">
        <f>IF(NewCustomer="Yes", IF(COUNTIF($I$2:$I$11,B11945)&gt;0,0,WEEKDAY(B11945,2)),IF(COUNTIF($I$2:$I$21,B11945)&gt;0,0,WEEKDAY(B11945,2)))</f>
        <v>3</v>
      </c>
      <c r="D11945" s="74">
        <f t="shared" si="2"/>
        <v>10</v>
      </c>
      <c r="E11945" s="12">
        <f>IFERROR(VLOOKUP(A11945,'IDAR Meter Data'!$A:$B,2,1),"")</f>
        <v>194</v>
      </c>
      <c r="F11945" s="75">
        <f>IF(CECCZ="CZ03",'Outside Temp'!B11945,IF(CECCZ="CZ04",'Outside Temp'!B11946,IF(CECCZ="CZ12",'Outside Temp'!B11947, IF(CECCZ="CZ13",'Outside Temp'!B11948))))</f>
        <v>69.16981132</v>
      </c>
      <c r="G11945" s="12">
        <f t="shared" si="3"/>
        <v>2</v>
      </c>
    </row>
    <row r="11946" ht="15.75" customHeight="1">
      <c r="A11946" s="13">
        <v>42249.458333333336</v>
      </c>
      <c r="B11946" s="73">
        <f t="shared" si="1"/>
        <v>42249</v>
      </c>
      <c r="C11946" s="74">
        <f>IF(NewCustomer="Yes", IF(COUNTIF($I$2:$I$11,B11946)&gt;0,0,WEEKDAY(B11946,2)),IF(COUNTIF($I$2:$I$21,B11946)&gt;0,0,WEEKDAY(B11946,2)))</f>
        <v>3</v>
      </c>
      <c r="D11946" s="74">
        <f t="shared" si="2"/>
        <v>11</v>
      </c>
      <c r="E11946" s="12">
        <f>IFERROR(VLOOKUP(A11946,'IDAR Meter Data'!$A:$B,2,1),"")</f>
        <v>201</v>
      </c>
      <c r="F11946" s="75">
        <f>IF(CECCZ="CZ03",'Outside Temp'!B11946,IF(CECCZ="CZ04",'Outside Temp'!B11947,IF(CECCZ="CZ12",'Outside Temp'!B11948, IF(CECCZ="CZ13",'Outside Temp'!B11949))))</f>
        <v>69.93333333</v>
      </c>
      <c r="G11946" s="12">
        <f t="shared" si="3"/>
        <v>2</v>
      </c>
    </row>
    <row r="11947" ht="15.75" customHeight="1">
      <c r="A11947" s="13">
        <v>42249.46875</v>
      </c>
      <c r="B11947" s="73">
        <f t="shared" si="1"/>
        <v>42249</v>
      </c>
      <c r="C11947" s="74">
        <f>IF(NewCustomer="Yes", IF(COUNTIF($I$2:$I$11,B11947)&gt;0,0,WEEKDAY(B11947,2)),IF(COUNTIF($I$2:$I$21,B11947)&gt;0,0,WEEKDAY(B11947,2)))</f>
        <v>3</v>
      </c>
      <c r="D11947" s="74">
        <f t="shared" si="2"/>
        <v>11</v>
      </c>
      <c r="E11947" s="12">
        <f>IFERROR(VLOOKUP(A11947,'IDAR Meter Data'!$A:$B,2,1),"")</f>
        <v>208</v>
      </c>
      <c r="F11947" s="75">
        <f>IF(CECCZ="CZ03",'Outside Temp'!B11947,IF(CECCZ="CZ04",'Outside Temp'!B11948,IF(CECCZ="CZ12",'Outside Temp'!B11949, IF(CECCZ="CZ13",'Outside Temp'!B11950))))</f>
        <v>69.68333333</v>
      </c>
      <c r="G11947" s="12">
        <f t="shared" si="3"/>
        <v>2</v>
      </c>
    </row>
    <row r="11948" ht="15.75" customHeight="1">
      <c r="A11948" s="13">
        <v>42249.479166666664</v>
      </c>
      <c r="B11948" s="73">
        <f t="shared" si="1"/>
        <v>42249</v>
      </c>
      <c r="C11948" s="74">
        <f>IF(NewCustomer="Yes", IF(COUNTIF($I$2:$I$11,B11948)&gt;0,0,WEEKDAY(B11948,2)),IF(COUNTIF($I$2:$I$21,B11948)&gt;0,0,WEEKDAY(B11948,2)))</f>
        <v>3</v>
      </c>
      <c r="D11948" s="74">
        <f t="shared" si="2"/>
        <v>11</v>
      </c>
      <c r="E11948" s="12">
        <f>IFERROR(VLOOKUP(A11948,'IDAR Meter Data'!$A:$B,2,1),"")</f>
        <v>205</v>
      </c>
      <c r="F11948" s="75">
        <f>IF(CECCZ="CZ03",'Outside Temp'!B11948,IF(CECCZ="CZ04",'Outside Temp'!B11949,IF(CECCZ="CZ12",'Outside Temp'!B11950, IF(CECCZ="CZ13",'Outside Temp'!B11951))))</f>
        <v>69.43333333</v>
      </c>
      <c r="G11948" s="12">
        <f t="shared" si="3"/>
        <v>2</v>
      </c>
    </row>
    <row r="11949" ht="15.75" customHeight="1">
      <c r="A11949" s="13">
        <v>42249.489583333336</v>
      </c>
      <c r="B11949" s="73">
        <f t="shared" si="1"/>
        <v>42249</v>
      </c>
      <c r="C11949" s="74">
        <f>IF(NewCustomer="Yes", IF(COUNTIF($I$2:$I$11,B11949)&gt;0,0,WEEKDAY(B11949,2)),IF(COUNTIF($I$2:$I$21,B11949)&gt;0,0,WEEKDAY(B11949,2)))</f>
        <v>3</v>
      </c>
      <c r="D11949" s="74">
        <f t="shared" si="2"/>
        <v>11</v>
      </c>
      <c r="E11949" s="12">
        <f>IFERROR(VLOOKUP(A11949,'IDAR Meter Data'!$A:$B,2,1),"")</f>
        <v>227</v>
      </c>
      <c r="F11949" s="75">
        <f>IF(CECCZ="CZ03",'Outside Temp'!B11949,IF(CECCZ="CZ04",'Outside Temp'!B11950,IF(CECCZ="CZ12",'Outside Temp'!B11951, IF(CECCZ="CZ13",'Outside Temp'!B11952))))</f>
        <v>69.18333333</v>
      </c>
      <c r="G11949" s="12">
        <f t="shared" si="3"/>
        <v>2</v>
      </c>
    </row>
    <row r="11950" ht="15.75" customHeight="1">
      <c r="A11950" s="13">
        <v>42249.5</v>
      </c>
      <c r="B11950" s="73">
        <f t="shared" si="1"/>
        <v>42249</v>
      </c>
      <c r="C11950" s="74">
        <f>IF(NewCustomer="Yes", IF(COUNTIF($I$2:$I$11,B11950)&gt;0,0,WEEKDAY(B11950,2)),IF(COUNTIF($I$2:$I$21,B11950)&gt;0,0,WEEKDAY(B11950,2)))</f>
        <v>3</v>
      </c>
      <c r="D11950" s="74">
        <f t="shared" si="2"/>
        <v>12</v>
      </c>
      <c r="E11950" s="12">
        <f>IFERROR(VLOOKUP(A11950,'IDAR Meter Data'!$A:$B,2,1),"")</f>
        <v>213</v>
      </c>
      <c r="F11950" s="75">
        <f>IF(CECCZ="CZ03",'Outside Temp'!B11950,IF(CECCZ="CZ04",'Outside Temp'!B11951,IF(CECCZ="CZ12",'Outside Temp'!B11952, IF(CECCZ="CZ13",'Outside Temp'!B11953))))</f>
        <v>69.2</v>
      </c>
      <c r="G11950" s="12">
        <f t="shared" si="3"/>
        <v>2</v>
      </c>
    </row>
    <row r="11951" ht="15.75" customHeight="1">
      <c r="A11951" s="13">
        <v>42249.510416666664</v>
      </c>
      <c r="B11951" s="73">
        <f t="shared" si="1"/>
        <v>42249</v>
      </c>
      <c r="C11951" s="74">
        <f>IF(NewCustomer="Yes", IF(COUNTIF($I$2:$I$11,B11951)&gt;0,0,WEEKDAY(B11951,2)),IF(COUNTIF($I$2:$I$21,B11951)&gt;0,0,WEEKDAY(B11951,2)))</f>
        <v>3</v>
      </c>
      <c r="D11951" s="74">
        <f t="shared" si="2"/>
        <v>12</v>
      </c>
      <c r="E11951" s="12">
        <f>IFERROR(VLOOKUP(A11951,'IDAR Meter Data'!$A:$B,2,1),"")</f>
        <v>212</v>
      </c>
      <c r="F11951" s="75">
        <f>IF(CECCZ="CZ03",'Outside Temp'!B11951,IF(CECCZ="CZ04",'Outside Temp'!B11952,IF(CECCZ="CZ12",'Outside Temp'!B11953, IF(CECCZ="CZ13",'Outside Temp'!B11954))))</f>
        <v>69.95</v>
      </c>
      <c r="G11951" s="12">
        <f t="shared" si="3"/>
        <v>2</v>
      </c>
    </row>
    <row r="11952" ht="15.75" customHeight="1">
      <c r="A11952" s="13">
        <v>42249.520833333336</v>
      </c>
      <c r="B11952" s="73">
        <f t="shared" si="1"/>
        <v>42249</v>
      </c>
      <c r="C11952" s="74">
        <f>IF(NewCustomer="Yes", IF(COUNTIF($I$2:$I$11,B11952)&gt;0,0,WEEKDAY(B11952,2)),IF(COUNTIF($I$2:$I$21,B11952)&gt;0,0,WEEKDAY(B11952,2)))</f>
        <v>3</v>
      </c>
      <c r="D11952" s="74">
        <f t="shared" si="2"/>
        <v>12</v>
      </c>
      <c r="E11952" s="12">
        <f>IFERROR(VLOOKUP(A11952,'IDAR Meter Data'!$A:$B,2,1),"")</f>
        <v>205</v>
      </c>
      <c r="F11952" s="75">
        <f>IF(CECCZ="CZ03",'Outside Temp'!B11952,IF(CECCZ="CZ04",'Outside Temp'!B11953,IF(CECCZ="CZ12",'Outside Temp'!B11954, IF(CECCZ="CZ13",'Outside Temp'!B11955))))</f>
        <v>70.7</v>
      </c>
      <c r="G11952" s="12">
        <f t="shared" si="3"/>
        <v>3</v>
      </c>
    </row>
    <row r="11953" ht="15.75" customHeight="1">
      <c r="A11953" s="13">
        <v>42249.53125</v>
      </c>
      <c r="B11953" s="73">
        <f t="shared" si="1"/>
        <v>42249</v>
      </c>
      <c r="C11953" s="74">
        <f>IF(NewCustomer="Yes", IF(COUNTIF($I$2:$I$11,B11953)&gt;0,0,WEEKDAY(B11953,2)),IF(COUNTIF($I$2:$I$21,B11953)&gt;0,0,WEEKDAY(B11953,2)))</f>
        <v>3</v>
      </c>
      <c r="D11953" s="74">
        <f t="shared" si="2"/>
        <v>12</v>
      </c>
      <c r="E11953" s="12">
        <f>IFERROR(VLOOKUP(A11953,'IDAR Meter Data'!$A:$B,2,1),"")</f>
        <v>211</v>
      </c>
      <c r="F11953" s="75">
        <f>IF(CECCZ="CZ03",'Outside Temp'!B11953,IF(CECCZ="CZ04",'Outside Temp'!B11954,IF(CECCZ="CZ12",'Outside Temp'!B11955, IF(CECCZ="CZ13",'Outside Temp'!B11956))))</f>
        <v>71.45</v>
      </c>
      <c r="G11953" s="12">
        <f t="shared" si="3"/>
        <v>3</v>
      </c>
    </row>
    <row r="11954" ht="15.75" customHeight="1">
      <c r="A11954" s="13">
        <v>42249.541666666664</v>
      </c>
      <c r="B11954" s="73">
        <f t="shared" si="1"/>
        <v>42249</v>
      </c>
      <c r="C11954" s="74">
        <f>IF(NewCustomer="Yes", IF(COUNTIF($I$2:$I$11,B11954)&gt;0,0,WEEKDAY(B11954,2)),IF(COUNTIF($I$2:$I$21,B11954)&gt;0,0,WEEKDAY(B11954,2)))</f>
        <v>3</v>
      </c>
      <c r="D11954" s="74">
        <f t="shared" si="2"/>
        <v>13</v>
      </c>
      <c r="E11954" s="12">
        <f>IFERROR(VLOOKUP(A11954,'IDAR Meter Data'!$A:$B,2,1),"")</f>
        <v>217</v>
      </c>
      <c r="F11954" s="75">
        <f>IF(CECCZ="CZ03",'Outside Temp'!B11954,IF(CECCZ="CZ04",'Outside Temp'!B11955,IF(CECCZ="CZ12",'Outside Temp'!B11956, IF(CECCZ="CZ13",'Outside Temp'!B11957))))</f>
        <v>71.86666667</v>
      </c>
      <c r="G11954" s="12">
        <f t="shared" si="3"/>
        <v>3</v>
      </c>
    </row>
    <row r="11955" ht="15.75" customHeight="1">
      <c r="A11955" s="13">
        <v>42249.552083333336</v>
      </c>
      <c r="B11955" s="73">
        <f t="shared" si="1"/>
        <v>42249</v>
      </c>
      <c r="C11955" s="74">
        <f>IF(NewCustomer="Yes", IF(COUNTIF($I$2:$I$11,B11955)&gt;0,0,WEEKDAY(B11955,2)),IF(COUNTIF($I$2:$I$21,B11955)&gt;0,0,WEEKDAY(B11955,2)))</f>
        <v>3</v>
      </c>
      <c r="D11955" s="74">
        <f t="shared" si="2"/>
        <v>13</v>
      </c>
      <c r="E11955" s="12">
        <f>IFERROR(VLOOKUP(A11955,'IDAR Meter Data'!$A:$B,2,1),"")</f>
        <v>233</v>
      </c>
      <c r="F11955" s="75">
        <f>IF(CECCZ="CZ03",'Outside Temp'!B11955,IF(CECCZ="CZ04",'Outside Temp'!B11956,IF(CECCZ="CZ12",'Outside Temp'!B11957, IF(CECCZ="CZ13",'Outside Temp'!B11958))))</f>
        <v>71.36666667</v>
      </c>
      <c r="G11955" s="12">
        <f t="shared" si="3"/>
        <v>3</v>
      </c>
    </row>
    <row r="11956" ht="15.75" customHeight="1">
      <c r="A11956" s="13">
        <v>42249.5625</v>
      </c>
      <c r="B11956" s="73">
        <f t="shared" si="1"/>
        <v>42249</v>
      </c>
      <c r="C11956" s="74">
        <f>IF(NewCustomer="Yes", IF(COUNTIF($I$2:$I$11,B11956)&gt;0,0,WEEKDAY(B11956,2)),IF(COUNTIF($I$2:$I$21,B11956)&gt;0,0,WEEKDAY(B11956,2)))</f>
        <v>3</v>
      </c>
      <c r="D11956" s="74">
        <f t="shared" si="2"/>
        <v>13</v>
      </c>
      <c r="E11956" s="12">
        <f>IFERROR(VLOOKUP(A11956,'IDAR Meter Data'!$A:$B,2,1),"")</f>
        <v>221</v>
      </c>
      <c r="F11956" s="75">
        <f>IF(CECCZ="CZ03",'Outside Temp'!B11956,IF(CECCZ="CZ04",'Outside Temp'!B11957,IF(CECCZ="CZ12",'Outside Temp'!B11958, IF(CECCZ="CZ13",'Outside Temp'!B11959))))</f>
        <v>70.86666667</v>
      </c>
      <c r="G11956" s="12">
        <f t="shared" si="3"/>
        <v>3</v>
      </c>
    </row>
    <row r="11957" ht="15.75" customHeight="1">
      <c r="A11957" s="13">
        <v>42249.572916666664</v>
      </c>
      <c r="B11957" s="73">
        <f t="shared" si="1"/>
        <v>42249</v>
      </c>
      <c r="C11957" s="74">
        <f>IF(NewCustomer="Yes", IF(COUNTIF($I$2:$I$11,B11957)&gt;0,0,WEEKDAY(B11957,2)),IF(COUNTIF($I$2:$I$21,B11957)&gt;0,0,WEEKDAY(B11957,2)))</f>
        <v>3</v>
      </c>
      <c r="D11957" s="74">
        <f t="shared" si="2"/>
        <v>13</v>
      </c>
      <c r="E11957" s="12">
        <f>IFERROR(VLOOKUP(A11957,'IDAR Meter Data'!$A:$B,2,1),"")</f>
        <v>224</v>
      </c>
      <c r="F11957" s="75">
        <f>IF(CECCZ="CZ03",'Outside Temp'!B11957,IF(CECCZ="CZ04",'Outside Temp'!B11958,IF(CECCZ="CZ12",'Outside Temp'!B11959, IF(CECCZ="CZ13",'Outside Temp'!B11960))))</f>
        <v>70.36666667</v>
      </c>
      <c r="G11957" s="12">
        <f t="shared" si="3"/>
        <v>3</v>
      </c>
    </row>
    <row r="11958" ht="15.75" customHeight="1">
      <c r="A11958" s="13">
        <v>42249.583333333336</v>
      </c>
      <c r="B11958" s="73">
        <f t="shared" si="1"/>
        <v>42249</v>
      </c>
      <c r="C11958" s="74">
        <f>IF(NewCustomer="Yes", IF(COUNTIF($I$2:$I$11,B11958)&gt;0,0,WEEKDAY(B11958,2)),IF(COUNTIF($I$2:$I$21,B11958)&gt;0,0,WEEKDAY(B11958,2)))</f>
        <v>3</v>
      </c>
      <c r="D11958" s="74">
        <f t="shared" si="2"/>
        <v>14</v>
      </c>
      <c r="E11958" s="12">
        <f>IFERROR(VLOOKUP(A11958,'IDAR Meter Data'!$A:$B,2,1),"")</f>
        <v>227</v>
      </c>
      <c r="F11958" s="75">
        <f>IF(CECCZ="CZ03",'Outside Temp'!B11958,IF(CECCZ="CZ04",'Outside Temp'!B11959,IF(CECCZ="CZ12",'Outside Temp'!B11960, IF(CECCZ="CZ13",'Outside Temp'!B11961))))</f>
        <v>70</v>
      </c>
      <c r="G11958" s="12">
        <f t="shared" si="3"/>
        <v>2</v>
      </c>
    </row>
    <row r="11959" ht="15.75" customHeight="1">
      <c r="A11959" s="13">
        <v>42249.59375</v>
      </c>
      <c r="B11959" s="73">
        <f t="shared" si="1"/>
        <v>42249</v>
      </c>
      <c r="C11959" s="74">
        <f>IF(NewCustomer="Yes", IF(COUNTIF($I$2:$I$11,B11959)&gt;0,0,WEEKDAY(B11959,2)),IF(COUNTIF($I$2:$I$21,B11959)&gt;0,0,WEEKDAY(B11959,2)))</f>
        <v>3</v>
      </c>
      <c r="D11959" s="74">
        <f t="shared" si="2"/>
        <v>14</v>
      </c>
      <c r="E11959" s="12">
        <f>IFERROR(VLOOKUP(A11959,'IDAR Meter Data'!$A:$B,2,1),"")</f>
        <v>232</v>
      </c>
      <c r="F11959" s="75">
        <f>IF(CECCZ="CZ03",'Outside Temp'!B11959,IF(CECCZ="CZ04",'Outside Temp'!B11960,IF(CECCZ="CZ12",'Outside Temp'!B11961, IF(CECCZ="CZ13",'Outside Temp'!B11962))))</f>
        <v>70</v>
      </c>
      <c r="G11959" s="12">
        <f t="shared" si="3"/>
        <v>2</v>
      </c>
    </row>
    <row r="11960" ht="15.75" customHeight="1">
      <c r="A11960" s="13">
        <v>42249.604166666664</v>
      </c>
      <c r="B11960" s="73">
        <f t="shared" si="1"/>
        <v>42249</v>
      </c>
      <c r="C11960" s="74">
        <f>IF(NewCustomer="Yes", IF(COUNTIF($I$2:$I$11,B11960)&gt;0,0,WEEKDAY(B11960,2)),IF(COUNTIF($I$2:$I$21,B11960)&gt;0,0,WEEKDAY(B11960,2)))</f>
        <v>3</v>
      </c>
      <c r="D11960" s="74">
        <f t="shared" si="2"/>
        <v>14</v>
      </c>
      <c r="E11960" s="12">
        <f>IFERROR(VLOOKUP(A11960,'IDAR Meter Data'!$A:$B,2,1),"")</f>
        <v>225</v>
      </c>
      <c r="F11960" s="75">
        <f>IF(CECCZ="CZ03",'Outside Temp'!B11960,IF(CECCZ="CZ04",'Outside Temp'!B11961,IF(CECCZ="CZ12",'Outside Temp'!B11962, IF(CECCZ="CZ13",'Outside Temp'!B11963))))</f>
        <v>70</v>
      </c>
      <c r="G11960" s="12">
        <f t="shared" si="3"/>
        <v>2</v>
      </c>
    </row>
    <row r="11961" ht="15.75" customHeight="1">
      <c r="A11961" s="13">
        <v>42249.614583333336</v>
      </c>
      <c r="B11961" s="73">
        <f t="shared" si="1"/>
        <v>42249</v>
      </c>
      <c r="C11961" s="74">
        <f>IF(NewCustomer="Yes", IF(COUNTIF($I$2:$I$11,B11961)&gt;0,0,WEEKDAY(B11961,2)),IF(COUNTIF($I$2:$I$21,B11961)&gt;0,0,WEEKDAY(B11961,2)))</f>
        <v>3</v>
      </c>
      <c r="D11961" s="74">
        <f t="shared" si="2"/>
        <v>14</v>
      </c>
      <c r="E11961" s="12">
        <f>IFERROR(VLOOKUP(A11961,'IDAR Meter Data'!$A:$B,2,1),"")</f>
        <v>251</v>
      </c>
      <c r="F11961" s="75">
        <f>IF(CECCZ="CZ03",'Outside Temp'!B11961,IF(CECCZ="CZ04",'Outside Temp'!B11962,IF(CECCZ="CZ12",'Outside Temp'!B11963, IF(CECCZ="CZ13",'Outside Temp'!B11964))))</f>
        <v>70</v>
      </c>
      <c r="G11961" s="12">
        <f t="shared" si="3"/>
        <v>2</v>
      </c>
    </row>
    <row r="11962" ht="15.75" customHeight="1">
      <c r="A11962" s="13">
        <v>42249.625</v>
      </c>
      <c r="B11962" s="73">
        <f t="shared" si="1"/>
        <v>42249</v>
      </c>
      <c r="C11962" s="74">
        <f>IF(NewCustomer="Yes", IF(COUNTIF($I$2:$I$11,B11962)&gt;0,0,WEEKDAY(B11962,2)),IF(COUNTIF($I$2:$I$21,B11962)&gt;0,0,WEEKDAY(B11962,2)))</f>
        <v>3</v>
      </c>
      <c r="D11962" s="74">
        <f t="shared" si="2"/>
        <v>15</v>
      </c>
      <c r="E11962" s="12">
        <f>IFERROR(VLOOKUP(A11962,'IDAR Meter Data'!$A:$B,2,1),"")</f>
        <v>221</v>
      </c>
      <c r="F11962" s="75">
        <f>IF(CECCZ="CZ03",'Outside Temp'!B11962,IF(CECCZ="CZ04",'Outside Temp'!B11963,IF(CECCZ="CZ12",'Outside Temp'!B11964, IF(CECCZ="CZ13",'Outside Temp'!B11965))))</f>
        <v>68.93333333</v>
      </c>
      <c r="G11962" s="12">
        <f t="shared" si="3"/>
        <v>2</v>
      </c>
    </row>
    <row r="11963" ht="15.75" customHeight="1">
      <c r="A11963" s="13">
        <v>42249.635416666664</v>
      </c>
      <c r="B11963" s="73">
        <f t="shared" si="1"/>
        <v>42249</v>
      </c>
      <c r="C11963" s="74">
        <f>IF(NewCustomer="Yes", IF(COUNTIF($I$2:$I$11,B11963)&gt;0,0,WEEKDAY(B11963,2)),IF(COUNTIF($I$2:$I$21,B11963)&gt;0,0,WEEKDAY(B11963,2)))</f>
        <v>3</v>
      </c>
      <c r="D11963" s="74">
        <f t="shared" si="2"/>
        <v>15</v>
      </c>
      <c r="E11963" s="12">
        <f>IFERROR(VLOOKUP(A11963,'IDAR Meter Data'!$A:$B,2,1),"")</f>
        <v>228</v>
      </c>
      <c r="F11963" s="75">
        <f>IF(CECCZ="CZ03",'Outside Temp'!B11963,IF(CECCZ="CZ04",'Outside Temp'!B11964,IF(CECCZ="CZ12",'Outside Temp'!B11965, IF(CECCZ="CZ13",'Outside Temp'!B11966))))</f>
        <v>68.68333333</v>
      </c>
      <c r="G11963" s="12">
        <f t="shared" si="3"/>
        <v>2</v>
      </c>
    </row>
    <row r="11964" ht="15.75" customHeight="1">
      <c r="A11964" s="13">
        <v>42249.645833333336</v>
      </c>
      <c r="B11964" s="73">
        <f t="shared" si="1"/>
        <v>42249</v>
      </c>
      <c r="C11964" s="74">
        <f>IF(NewCustomer="Yes", IF(COUNTIF($I$2:$I$11,B11964)&gt;0,0,WEEKDAY(B11964,2)),IF(COUNTIF($I$2:$I$21,B11964)&gt;0,0,WEEKDAY(B11964,2)))</f>
        <v>3</v>
      </c>
      <c r="D11964" s="74">
        <f t="shared" si="2"/>
        <v>15</v>
      </c>
      <c r="E11964" s="12">
        <f>IFERROR(VLOOKUP(A11964,'IDAR Meter Data'!$A:$B,2,1),"")</f>
        <v>229</v>
      </c>
      <c r="F11964" s="75">
        <f>IF(CECCZ="CZ03",'Outside Temp'!B11964,IF(CECCZ="CZ04",'Outside Temp'!B11965,IF(CECCZ="CZ12",'Outside Temp'!B11966, IF(CECCZ="CZ13",'Outside Temp'!B11967))))</f>
        <v>68.43333333</v>
      </c>
      <c r="G11964" s="12">
        <f t="shared" si="3"/>
        <v>2</v>
      </c>
    </row>
    <row r="11965" ht="15.75" customHeight="1">
      <c r="A11965" s="13">
        <v>42249.65625</v>
      </c>
      <c r="B11965" s="73">
        <f t="shared" si="1"/>
        <v>42249</v>
      </c>
      <c r="C11965" s="74">
        <f>IF(NewCustomer="Yes", IF(COUNTIF($I$2:$I$11,B11965)&gt;0,0,WEEKDAY(B11965,2)),IF(COUNTIF($I$2:$I$21,B11965)&gt;0,0,WEEKDAY(B11965,2)))</f>
        <v>3</v>
      </c>
      <c r="D11965" s="74">
        <f t="shared" si="2"/>
        <v>15</v>
      </c>
      <c r="E11965" s="12">
        <f>IFERROR(VLOOKUP(A11965,'IDAR Meter Data'!$A:$B,2,1),"")</f>
        <v>222</v>
      </c>
      <c r="F11965" s="75">
        <f>IF(CECCZ="CZ03",'Outside Temp'!B11965,IF(CECCZ="CZ04",'Outside Temp'!B11966,IF(CECCZ="CZ12",'Outside Temp'!B11967, IF(CECCZ="CZ13",'Outside Temp'!B11968))))</f>
        <v>68.18333333</v>
      </c>
      <c r="G11965" s="12">
        <f t="shared" si="3"/>
        <v>2</v>
      </c>
    </row>
    <row r="11966" ht="15.75" customHeight="1">
      <c r="A11966" s="13">
        <v>42249.666666666664</v>
      </c>
      <c r="B11966" s="73">
        <f t="shared" si="1"/>
        <v>42249</v>
      </c>
      <c r="C11966" s="74">
        <f>IF(NewCustomer="Yes", IF(COUNTIF($I$2:$I$11,B11966)&gt;0,0,WEEKDAY(B11966,2)),IF(COUNTIF($I$2:$I$21,B11966)&gt;0,0,WEEKDAY(B11966,2)))</f>
        <v>3</v>
      </c>
      <c r="D11966" s="74">
        <f t="shared" si="2"/>
        <v>16</v>
      </c>
      <c r="E11966" s="12">
        <f>IFERROR(VLOOKUP(A11966,'IDAR Meter Data'!$A:$B,2,1),"")</f>
        <v>235</v>
      </c>
      <c r="F11966" s="75">
        <f>IF(CECCZ="CZ03",'Outside Temp'!B11966,IF(CECCZ="CZ04",'Outside Temp'!B11967,IF(CECCZ="CZ12",'Outside Temp'!B11968, IF(CECCZ="CZ13",'Outside Temp'!B11969))))</f>
        <v>67.93333333</v>
      </c>
      <c r="G11966" s="12">
        <f t="shared" si="3"/>
        <v>2</v>
      </c>
    </row>
    <row r="11967" ht="15.75" customHeight="1">
      <c r="A11967" s="13">
        <v>42249.677083333336</v>
      </c>
      <c r="B11967" s="73">
        <f t="shared" si="1"/>
        <v>42249</v>
      </c>
      <c r="C11967" s="74">
        <f>IF(NewCustomer="Yes", IF(COUNTIF($I$2:$I$11,B11967)&gt;0,0,WEEKDAY(B11967,2)),IF(COUNTIF($I$2:$I$21,B11967)&gt;0,0,WEEKDAY(B11967,2)))</f>
        <v>3</v>
      </c>
      <c r="D11967" s="74">
        <f t="shared" si="2"/>
        <v>16</v>
      </c>
      <c r="E11967" s="12">
        <f>IFERROR(VLOOKUP(A11967,'IDAR Meter Data'!$A:$B,2,1),"")</f>
        <v>236</v>
      </c>
      <c r="F11967" s="75">
        <f>IF(CECCZ="CZ03",'Outside Temp'!B11967,IF(CECCZ="CZ04",'Outside Temp'!B11968,IF(CECCZ="CZ12",'Outside Temp'!B11969, IF(CECCZ="CZ13",'Outside Temp'!B11970))))</f>
        <v>67.68333333</v>
      </c>
      <c r="G11967" s="12">
        <f t="shared" si="3"/>
        <v>2</v>
      </c>
    </row>
    <row r="11968" ht="15.75" customHeight="1">
      <c r="A11968" s="13">
        <v>42249.6875</v>
      </c>
      <c r="B11968" s="73">
        <f t="shared" si="1"/>
        <v>42249</v>
      </c>
      <c r="C11968" s="74">
        <f>IF(NewCustomer="Yes", IF(COUNTIF($I$2:$I$11,B11968)&gt;0,0,WEEKDAY(B11968,2)),IF(COUNTIF($I$2:$I$21,B11968)&gt;0,0,WEEKDAY(B11968,2)))</f>
        <v>3</v>
      </c>
      <c r="D11968" s="74">
        <f t="shared" si="2"/>
        <v>16</v>
      </c>
      <c r="E11968" s="12">
        <f>IFERROR(VLOOKUP(A11968,'IDAR Meter Data'!$A:$B,2,1),"")</f>
        <v>223</v>
      </c>
      <c r="F11968" s="75">
        <f>IF(CECCZ="CZ03",'Outside Temp'!B11968,IF(CECCZ="CZ04",'Outside Temp'!B11969,IF(CECCZ="CZ12",'Outside Temp'!B11970, IF(CECCZ="CZ13",'Outside Temp'!B11971))))</f>
        <v>67.43333333</v>
      </c>
      <c r="G11968" s="12">
        <f t="shared" si="3"/>
        <v>2</v>
      </c>
    </row>
    <row r="11969" ht="15.75" customHeight="1">
      <c r="A11969" s="13">
        <v>42249.697916666664</v>
      </c>
      <c r="B11969" s="73">
        <f t="shared" si="1"/>
        <v>42249</v>
      </c>
      <c r="C11969" s="74">
        <f>IF(NewCustomer="Yes", IF(COUNTIF($I$2:$I$11,B11969)&gt;0,0,WEEKDAY(B11969,2)),IF(COUNTIF($I$2:$I$21,B11969)&gt;0,0,WEEKDAY(B11969,2)))</f>
        <v>3</v>
      </c>
      <c r="D11969" s="74">
        <f t="shared" si="2"/>
        <v>16</v>
      </c>
      <c r="E11969" s="12">
        <f>IFERROR(VLOOKUP(A11969,'IDAR Meter Data'!$A:$B,2,1),"")</f>
        <v>233</v>
      </c>
      <c r="F11969" s="75">
        <f>IF(CECCZ="CZ03",'Outside Temp'!B11969,IF(CECCZ="CZ04",'Outside Temp'!B11970,IF(CECCZ="CZ12",'Outside Temp'!B11971, IF(CECCZ="CZ13",'Outside Temp'!B11972))))</f>
        <v>67.18333333</v>
      </c>
      <c r="G11969" s="12">
        <f t="shared" si="3"/>
        <v>2</v>
      </c>
    </row>
    <row r="11970" ht="15.75" customHeight="1">
      <c r="A11970" s="13">
        <v>42249.708333333336</v>
      </c>
      <c r="B11970" s="73">
        <f t="shared" si="1"/>
        <v>42249</v>
      </c>
      <c r="C11970" s="74">
        <f>IF(NewCustomer="Yes", IF(COUNTIF($I$2:$I$11,B11970)&gt;0,0,WEEKDAY(B11970,2)),IF(COUNTIF($I$2:$I$21,B11970)&gt;0,0,WEEKDAY(B11970,2)))</f>
        <v>3</v>
      </c>
      <c r="D11970" s="74">
        <f t="shared" si="2"/>
        <v>17</v>
      </c>
      <c r="E11970" s="12">
        <f>IFERROR(VLOOKUP(A11970,'IDAR Meter Data'!$A:$B,2,1),"")</f>
        <v>229</v>
      </c>
      <c r="F11970" s="75">
        <f>IF(CECCZ="CZ03",'Outside Temp'!B11970,IF(CECCZ="CZ04",'Outside Temp'!B11971,IF(CECCZ="CZ12",'Outside Temp'!B11972, IF(CECCZ="CZ13",'Outside Temp'!B11973))))</f>
        <v>66.86666667</v>
      </c>
      <c r="G11970" s="12">
        <f t="shared" si="3"/>
        <v>2</v>
      </c>
    </row>
    <row r="11971" ht="15.75" customHeight="1">
      <c r="A11971" s="13">
        <v>42249.71875</v>
      </c>
      <c r="B11971" s="73">
        <f t="shared" si="1"/>
        <v>42249</v>
      </c>
      <c r="C11971" s="74">
        <f>IF(NewCustomer="Yes", IF(COUNTIF($I$2:$I$11,B11971)&gt;0,0,WEEKDAY(B11971,2)),IF(COUNTIF($I$2:$I$21,B11971)&gt;0,0,WEEKDAY(B11971,2)))</f>
        <v>3</v>
      </c>
      <c r="D11971" s="74">
        <f t="shared" si="2"/>
        <v>17</v>
      </c>
      <c r="E11971" s="12">
        <f>IFERROR(VLOOKUP(A11971,'IDAR Meter Data'!$A:$B,2,1),"")</f>
        <v>223</v>
      </c>
      <c r="F11971" s="75">
        <f>IF(CECCZ="CZ03",'Outside Temp'!B11971,IF(CECCZ="CZ04",'Outside Temp'!B11972,IF(CECCZ="CZ12",'Outside Temp'!B11973, IF(CECCZ="CZ13",'Outside Temp'!B11974))))</f>
        <v>66.36666667</v>
      </c>
      <c r="G11971" s="12">
        <f t="shared" si="3"/>
        <v>2</v>
      </c>
    </row>
    <row r="11972" ht="15.75" customHeight="1">
      <c r="A11972" s="13">
        <v>42249.729166666664</v>
      </c>
      <c r="B11972" s="73">
        <f t="shared" si="1"/>
        <v>42249</v>
      </c>
      <c r="C11972" s="74">
        <f>IF(NewCustomer="Yes", IF(COUNTIF($I$2:$I$11,B11972)&gt;0,0,WEEKDAY(B11972,2)),IF(COUNTIF($I$2:$I$21,B11972)&gt;0,0,WEEKDAY(B11972,2)))</f>
        <v>3</v>
      </c>
      <c r="D11972" s="74">
        <f t="shared" si="2"/>
        <v>17</v>
      </c>
      <c r="E11972" s="12">
        <f>IFERROR(VLOOKUP(A11972,'IDAR Meter Data'!$A:$B,2,1),"")</f>
        <v>225</v>
      </c>
      <c r="F11972" s="75">
        <f>IF(CECCZ="CZ03",'Outside Temp'!B11972,IF(CECCZ="CZ04",'Outside Temp'!B11973,IF(CECCZ="CZ12",'Outside Temp'!B11974, IF(CECCZ="CZ13",'Outside Temp'!B11975))))</f>
        <v>65.86666667</v>
      </c>
      <c r="G11972" s="12">
        <f t="shared" si="3"/>
        <v>2</v>
      </c>
    </row>
    <row r="11973" ht="15.75" customHeight="1">
      <c r="A11973" s="13">
        <v>42249.739583333336</v>
      </c>
      <c r="B11973" s="73">
        <f t="shared" si="1"/>
        <v>42249</v>
      </c>
      <c r="C11973" s="74">
        <f>IF(NewCustomer="Yes", IF(COUNTIF($I$2:$I$11,B11973)&gt;0,0,WEEKDAY(B11973,2)),IF(COUNTIF($I$2:$I$21,B11973)&gt;0,0,WEEKDAY(B11973,2)))</f>
        <v>3</v>
      </c>
      <c r="D11973" s="74">
        <f t="shared" si="2"/>
        <v>17</v>
      </c>
      <c r="E11973" s="12">
        <f>IFERROR(VLOOKUP(A11973,'IDAR Meter Data'!$A:$B,2,1),"")</f>
        <v>215</v>
      </c>
      <c r="F11973" s="75">
        <f>IF(CECCZ="CZ03",'Outside Temp'!B11973,IF(CECCZ="CZ04",'Outside Temp'!B11974,IF(CECCZ="CZ12",'Outside Temp'!B11975, IF(CECCZ="CZ13",'Outside Temp'!B11976))))</f>
        <v>65.36666667</v>
      </c>
      <c r="G11973" s="12">
        <f t="shared" si="3"/>
        <v>2</v>
      </c>
    </row>
    <row r="11974" ht="15.75" customHeight="1">
      <c r="A11974" s="13">
        <v>42249.75</v>
      </c>
      <c r="B11974" s="73">
        <f t="shared" si="1"/>
        <v>42249</v>
      </c>
      <c r="C11974" s="74">
        <f>IF(NewCustomer="Yes", IF(COUNTIF($I$2:$I$11,B11974)&gt;0,0,WEEKDAY(B11974,2)),IF(COUNTIF($I$2:$I$21,B11974)&gt;0,0,WEEKDAY(B11974,2)))</f>
        <v>3</v>
      </c>
      <c r="D11974" s="74">
        <f t="shared" si="2"/>
        <v>18</v>
      </c>
      <c r="E11974" s="12">
        <f>IFERROR(VLOOKUP(A11974,'IDAR Meter Data'!$A:$B,2,1),"")</f>
        <v>217</v>
      </c>
      <c r="F11974" s="75">
        <f>IF(CECCZ="CZ03",'Outside Temp'!B11974,IF(CECCZ="CZ04",'Outside Temp'!B11975,IF(CECCZ="CZ12",'Outside Temp'!B11976, IF(CECCZ="CZ13",'Outside Temp'!B11977))))</f>
        <v>64.93333333</v>
      </c>
      <c r="G11974" s="12">
        <f t="shared" si="3"/>
        <v>1</v>
      </c>
    </row>
    <row r="11975" ht="15.75" customHeight="1">
      <c r="A11975" s="13">
        <v>42249.760416666664</v>
      </c>
      <c r="B11975" s="73">
        <f t="shared" si="1"/>
        <v>42249</v>
      </c>
      <c r="C11975" s="74">
        <f>IF(NewCustomer="Yes", IF(COUNTIF($I$2:$I$11,B11975)&gt;0,0,WEEKDAY(B11975,2)),IF(COUNTIF($I$2:$I$21,B11975)&gt;0,0,WEEKDAY(B11975,2)))</f>
        <v>3</v>
      </c>
      <c r="D11975" s="74">
        <f t="shared" si="2"/>
        <v>18</v>
      </c>
      <c r="E11975" s="12">
        <f>IFERROR(VLOOKUP(A11975,'IDAR Meter Data'!$A:$B,2,1),"")</f>
        <v>215</v>
      </c>
      <c r="F11975" s="75">
        <f>IF(CECCZ="CZ03",'Outside Temp'!B11975,IF(CECCZ="CZ04",'Outside Temp'!B11976,IF(CECCZ="CZ12",'Outside Temp'!B11977, IF(CECCZ="CZ13",'Outside Temp'!B11978))))</f>
        <v>64.68333333</v>
      </c>
      <c r="G11975" s="12">
        <f t="shared" si="3"/>
        <v>1</v>
      </c>
    </row>
    <row r="11976" ht="15.75" customHeight="1">
      <c r="A11976" s="13">
        <v>42249.770833333336</v>
      </c>
      <c r="B11976" s="73">
        <f t="shared" si="1"/>
        <v>42249</v>
      </c>
      <c r="C11976" s="74">
        <f>IF(NewCustomer="Yes", IF(COUNTIF($I$2:$I$11,B11976)&gt;0,0,WEEKDAY(B11976,2)),IF(COUNTIF($I$2:$I$21,B11976)&gt;0,0,WEEKDAY(B11976,2)))</f>
        <v>3</v>
      </c>
      <c r="D11976" s="74">
        <f t="shared" si="2"/>
        <v>18</v>
      </c>
      <c r="E11976" s="12">
        <f>IFERROR(VLOOKUP(A11976,'IDAR Meter Data'!$A:$B,2,1),"")</f>
        <v>215</v>
      </c>
      <c r="F11976" s="75">
        <f>IF(CECCZ="CZ03",'Outside Temp'!B11976,IF(CECCZ="CZ04",'Outside Temp'!B11977,IF(CECCZ="CZ12",'Outside Temp'!B11978, IF(CECCZ="CZ13",'Outside Temp'!B11979))))</f>
        <v>64.43333333</v>
      </c>
      <c r="G11976" s="12">
        <f t="shared" si="3"/>
        <v>1</v>
      </c>
    </row>
    <row r="11977" ht="15.75" customHeight="1">
      <c r="A11977" s="13">
        <v>42249.78125</v>
      </c>
      <c r="B11977" s="73">
        <f t="shared" si="1"/>
        <v>42249</v>
      </c>
      <c r="C11977" s="74">
        <f>IF(NewCustomer="Yes", IF(COUNTIF($I$2:$I$11,B11977)&gt;0,0,WEEKDAY(B11977,2)),IF(COUNTIF($I$2:$I$21,B11977)&gt;0,0,WEEKDAY(B11977,2)))</f>
        <v>3</v>
      </c>
      <c r="D11977" s="74">
        <f t="shared" si="2"/>
        <v>18</v>
      </c>
      <c r="E11977" s="12">
        <f>IFERROR(VLOOKUP(A11977,'IDAR Meter Data'!$A:$B,2,1),"")</f>
        <v>228</v>
      </c>
      <c r="F11977" s="75">
        <f>IF(CECCZ="CZ03",'Outside Temp'!B11977,IF(CECCZ="CZ04",'Outside Temp'!B11978,IF(CECCZ="CZ12",'Outside Temp'!B11979, IF(CECCZ="CZ13",'Outside Temp'!B11980))))</f>
        <v>64.18333333</v>
      </c>
      <c r="G11977" s="12">
        <f t="shared" si="3"/>
        <v>1</v>
      </c>
    </row>
    <row r="11978" ht="15.75" customHeight="1">
      <c r="A11978" s="13">
        <v>42249.791666666664</v>
      </c>
      <c r="B11978" s="73">
        <f t="shared" si="1"/>
        <v>42249</v>
      </c>
      <c r="C11978" s="74">
        <f>IF(NewCustomer="Yes", IF(COUNTIF($I$2:$I$11,B11978)&gt;0,0,WEEKDAY(B11978,2)),IF(COUNTIF($I$2:$I$21,B11978)&gt;0,0,WEEKDAY(B11978,2)))</f>
        <v>3</v>
      </c>
      <c r="D11978" s="74">
        <f t="shared" si="2"/>
        <v>19</v>
      </c>
      <c r="E11978" s="12">
        <f>IFERROR(VLOOKUP(A11978,'IDAR Meter Data'!$A:$B,2,1),"")</f>
        <v>212</v>
      </c>
      <c r="F11978" s="75">
        <f>IF(CECCZ="CZ03",'Outside Temp'!B11978,IF(CECCZ="CZ04",'Outside Temp'!B11979,IF(CECCZ="CZ12",'Outside Temp'!B11980, IF(CECCZ="CZ13",'Outside Temp'!B11981))))</f>
        <v>63.93333333</v>
      </c>
      <c r="G11978" s="12">
        <f t="shared" si="3"/>
        <v>1</v>
      </c>
    </row>
    <row r="11979" ht="15.75" customHeight="1">
      <c r="A11979" s="13">
        <v>42249.802083333336</v>
      </c>
      <c r="B11979" s="73">
        <f t="shared" si="1"/>
        <v>42249</v>
      </c>
      <c r="C11979" s="74">
        <f>IF(NewCustomer="Yes", IF(COUNTIF($I$2:$I$11,B11979)&gt;0,0,WEEKDAY(B11979,2)),IF(COUNTIF($I$2:$I$21,B11979)&gt;0,0,WEEKDAY(B11979,2)))</f>
        <v>3</v>
      </c>
      <c r="D11979" s="74">
        <f t="shared" si="2"/>
        <v>19</v>
      </c>
      <c r="E11979" s="12">
        <f>IFERROR(VLOOKUP(A11979,'IDAR Meter Data'!$A:$B,2,1),"")</f>
        <v>204</v>
      </c>
      <c r="F11979" s="75">
        <f>IF(CECCZ="CZ03",'Outside Temp'!B11979,IF(CECCZ="CZ04",'Outside Temp'!B11980,IF(CECCZ="CZ12",'Outside Temp'!B11981, IF(CECCZ="CZ13",'Outside Temp'!B11982))))</f>
        <v>63.68333333</v>
      </c>
      <c r="G11979" s="12">
        <f t="shared" si="3"/>
        <v>1</v>
      </c>
    </row>
    <row r="11980" ht="15.75" customHeight="1">
      <c r="A11980" s="13">
        <v>42249.8125</v>
      </c>
      <c r="B11980" s="73">
        <f t="shared" si="1"/>
        <v>42249</v>
      </c>
      <c r="C11980" s="74">
        <f>IF(NewCustomer="Yes", IF(COUNTIF($I$2:$I$11,B11980)&gt;0,0,WEEKDAY(B11980,2)),IF(COUNTIF($I$2:$I$21,B11980)&gt;0,0,WEEKDAY(B11980,2)))</f>
        <v>3</v>
      </c>
      <c r="D11980" s="74">
        <f t="shared" si="2"/>
        <v>19</v>
      </c>
      <c r="E11980" s="12">
        <f>IFERROR(VLOOKUP(A11980,'IDAR Meter Data'!$A:$B,2,1),"")</f>
        <v>197</v>
      </c>
      <c r="F11980" s="75">
        <f>IF(CECCZ="CZ03",'Outside Temp'!B11980,IF(CECCZ="CZ04",'Outside Temp'!B11981,IF(CECCZ="CZ12",'Outside Temp'!B11982, IF(CECCZ="CZ13",'Outside Temp'!B11983))))</f>
        <v>63.43333333</v>
      </c>
      <c r="G11980" s="12">
        <f t="shared" si="3"/>
        <v>1</v>
      </c>
    </row>
    <row r="11981" ht="15.75" customHeight="1">
      <c r="A11981" s="13">
        <v>42249.822916666664</v>
      </c>
      <c r="B11981" s="73">
        <f t="shared" si="1"/>
        <v>42249</v>
      </c>
      <c r="C11981" s="74">
        <f>IF(NewCustomer="Yes", IF(COUNTIF($I$2:$I$11,B11981)&gt;0,0,WEEKDAY(B11981,2)),IF(COUNTIF($I$2:$I$21,B11981)&gt;0,0,WEEKDAY(B11981,2)))</f>
        <v>3</v>
      </c>
      <c r="D11981" s="74">
        <f t="shared" si="2"/>
        <v>19</v>
      </c>
      <c r="E11981" s="12">
        <f>IFERROR(VLOOKUP(A11981,'IDAR Meter Data'!$A:$B,2,1),"")</f>
        <v>214</v>
      </c>
      <c r="F11981" s="75">
        <f>IF(CECCZ="CZ03",'Outside Temp'!B11981,IF(CECCZ="CZ04",'Outside Temp'!B11982,IF(CECCZ="CZ12",'Outside Temp'!B11983, IF(CECCZ="CZ13",'Outside Temp'!B11984))))</f>
        <v>63.18333333</v>
      </c>
      <c r="G11981" s="12">
        <f t="shared" si="3"/>
        <v>1</v>
      </c>
    </row>
    <row r="11982" ht="15.75" customHeight="1">
      <c r="A11982" s="13">
        <v>42249.833333333336</v>
      </c>
      <c r="B11982" s="73">
        <f t="shared" si="1"/>
        <v>42249</v>
      </c>
      <c r="C11982" s="74">
        <f>IF(NewCustomer="Yes", IF(COUNTIF($I$2:$I$11,B11982)&gt;0,0,WEEKDAY(B11982,2)),IF(COUNTIF($I$2:$I$21,B11982)&gt;0,0,WEEKDAY(B11982,2)))</f>
        <v>3</v>
      </c>
      <c r="D11982" s="74">
        <f t="shared" si="2"/>
        <v>20</v>
      </c>
      <c r="E11982" s="12">
        <f>IFERROR(VLOOKUP(A11982,'IDAR Meter Data'!$A:$B,2,1),"")</f>
        <v>204</v>
      </c>
      <c r="F11982" s="75">
        <f>IF(CECCZ="CZ03",'Outside Temp'!B11982,IF(CECCZ="CZ04",'Outside Temp'!B11983,IF(CECCZ="CZ12",'Outside Temp'!B11984, IF(CECCZ="CZ13",'Outside Temp'!B11985))))</f>
        <v>63</v>
      </c>
      <c r="G11982" s="12">
        <f t="shared" si="3"/>
        <v>1</v>
      </c>
    </row>
    <row r="11983" ht="15.75" customHeight="1">
      <c r="A11983" s="13">
        <v>42249.84375</v>
      </c>
      <c r="B11983" s="73">
        <f t="shared" si="1"/>
        <v>42249</v>
      </c>
      <c r="C11983" s="74">
        <f>IF(NewCustomer="Yes", IF(COUNTIF($I$2:$I$11,B11983)&gt;0,0,WEEKDAY(B11983,2)),IF(COUNTIF($I$2:$I$21,B11983)&gt;0,0,WEEKDAY(B11983,2)))</f>
        <v>3</v>
      </c>
      <c r="D11983" s="74">
        <f t="shared" si="2"/>
        <v>20</v>
      </c>
      <c r="E11983" s="12">
        <f>IFERROR(VLOOKUP(A11983,'IDAR Meter Data'!$A:$B,2,1),"")</f>
        <v>206</v>
      </c>
      <c r="F11983" s="75">
        <f>IF(CECCZ="CZ03",'Outside Temp'!B11983,IF(CECCZ="CZ04",'Outside Temp'!B11984,IF(CECCZ="CZ12",'Outside Temp'!B11985, IF(CECCZ="CZ13",'Outside Temp'!B11986))))</f>
        <v>63</v>
      </c>
      <c r="G11983" s="12">
        <f t="shared" si="3"/>
        <v>1</v>
      </c>
    </row>
    <row r="11984" ht="15.75" customHeight="1">
      <c r="A11984" s="13">
        <v>42249.854166666664</v>
      </c>
      <c r="B11984" s="73">
        <f t="shared" si="1"/>
        <v>42249</v>
      </c>
      <c r="C11984" s="74">
        <f>IF(NewCustomer="Yes", IF(COUNTIF($I$2:$I$11,B11984)&gt;0,0,WEEKDAY(B11984,2)),IF(COUNTIF($I$2:$I$21,B11984)&gt;0,0,WEEKDAY(B11984,2)))</f>
        <v>3</v>
      </c>
      <c r="D11984" s="74">
        <f t="shared" si="2"/>
        <v>20</v>
      </c>
      <c r="E11984" s="12">
        <f>IFERROR(VLOOKUP(A11984,'IDAR Meter Data'!$A:$B,2,1),"")</f>
        <v>192</v>
      </c>
      <c r="F11984" s="75">
        <f>IF(CECCZ="CZ03",'Outside Temp'!B11984,IF(CECCZ="CZ04",'Outside Temp'!B11985,IF(CECCZ="CZ12",'Outside Temp'!B11986, IF(CECCZ="CZ13",'Outside Temp'!B11987))))</f>
        <v>63</v>
      </c>
      <c r="G11984" s="12">
        <f t="shared" si="3"/>
        <v>1</v>
      </c>
    </row>
    <row r="11985" ht="15.75" customHeight="1">
      <c r="A11985" s="13">
        <v>42249.864583333336</v>
      </c>
      <c r="B11985" s="73">
        <f t="shared" si="1"/>
        <v>42249</v>
      </c>
      <c r="C11985" s="74">
        <f>IF(NewCustomer="Yes", IF(COUNTIF($I$2:$I$11,B11985)&gt;0,0,WEEKDAY(B11985,2)),IF(COUNTIF($I$2:$I$21,B11985)&gt;0,0,WEEKDAY(B11985,2)))</f>
        <v>3</v>
      </c>
      <c r="D11985" s="74">
        <f t="shared" si="2"/>
        <v>20</v>
      </c>
      <c r="E11985" s="12">
        <f>IFERROR(VLOOKUP(A11985,'IDAR Meter Data'!$A:$B,2,1),"")</f>
        <v>192</v>
      </c>
      <c r="F11985" s="75">
        <f>IF(CECCZ="CZ03",'Outside Temp'!B11985,IF(CECCZ="CZ04",'Outside Temp'!B11986,IF(CECCZ="CZ12",'Outside Temp'!B11987, IF(CECCZ="CZ13",'Outside Temp'!B11988))))</f>
        <v>63</v>
      </c>
      <c r="G11985" s="12">
        <f t="shared" si="3"/>
        <v>1</v>
      </c>
    </row>
    <row r="11986" ht="15.75" customHeight="1">
      <c r="A11986" s="13">
        <v>42249.875</v>
      </c>
      <c r="B11986" s="73">
        <f t="shared" si="1"/>
        <v>42249</v>
      </c>
      <c r="C11986" s="74">
        <f>IF(NewCustomer="Yes", IF(COUNTIF($I$2:$I$11,B11986)&gt;0,0,WEEKDAY(B11986,2)),IF(COUNTIF($I$2:$I$21,B11986)&gt;0,0,WEEKDAY(B11986,2)))</f>
        <v>3</v>
      </c>
      <c r="D11986" s="74">
        <f t="shared" si="2"/>
        <v>21</v>
      </c>
      <c r="E11986" s="12">
        <f>IFERROR(VLOOKUP(A11986,'IDAR Meter Data'!$A:$B,2,1),"")</f>
        <v>205</v>
      </c>
      <c r="F11986" s="75">
        <f>IF(CECCZ="CZ03",'Outside Temp'!B11986,IF(CECCZ="CZ04",'Outside Temp'!B11987,IF(CECCZ="CZ12",'Outside Temp'!B11988, IF(CECCZ="CZ13",'Outside Temp'!B11989))))</f>
        <v>63</v>
      </c>
      <c r="G11986" s="12">
        <f t="shared" si="3"/>
        <v>1</v>
      </c>
    </row>
    <row r="11987" ht="15.75" customHeight="1">
      <c r="A11987" s="13">
        <v>42249.885416666664</v>
      </c>
      <c r="B11987" s="73">
        <f t="shared" si="1"/>
        <v>42249</v>
      </c>
      <c r="C11987" s="74">
        <f>IF(NewCustomer="Yes", IF(COUNTIF($I$2:$I$11,B11987)&gt;0,0,WEEKDAY(B11987,2)),IF(COUNTIF($I$2:$I$21,B11987)&gt;0,0,WEEKDAY(B11987,2)))</f>
        <v>3</v>
      </c>
      <c r="D11987" s="74">
        <f t="shared" si="2"/>
        <v>21</v>
      </c>
      <c r="E11987" s="12">
        <f>IFERROR(VLOOKUP(A11987,'IDAR Meter Data'!$A:$B,2,1),"")</f>
        <v>197</v>
      </c>
      <c r="F11987" s="75">
        <f>IF(CECCZ="CZ03",'Outside Temp'!B11987,IF(CECCZ="CZ04",'Outside Temp'!B11988,IF(CECCZ="CZ12",'Outside Temp'!B11989, IF(CECCZ="CZ13",'Outside Temp'!B11990))))</f>
        <v>63</v>
      </c>
      <c r="G11987" s="12">
        <f t="shared" si="3"/>
        <v>1</v>
      </c>
    </row>
    <row r="11988" ht="15.75" customHeight="1">
      <c r="A11988" s="13">
        <v>42249.895833333336</v>
      </c>
      <c r="B11988" s="73">
        <f t="shared" si="1"/>
        <v>42249</v>
      </c>
      <c r="C11988" s="74">
        <f>IF(NewCustomer="Yes", IF(COUNTIF($I$2:$I$11,B11988)&gt;0,0,WEEKDAY(B11988,2)),IF(COUNTIF($I$2:$I$21,B11988)&gt;0,0,WEEKDAY(B11988,2)))</f>
        <v>3</v>
      </c>
      <c r="D11988" s="74">
        <f t="shared" si="2"/>
        <v>21</v>
      </c>
      <c r="E11988" s="12">
        <f>IFERROR(VLOOKUP(A11988,'IDAR Meter Data'!$A:$B,2,1),"")</f>
        <v>185</v>
      </c>
      <c r="F11988" s="75">
        <f>IF(CECCZ="CZ03",'Outside Temp'!B11988,IF(CECCZ="CZ04",'Outside Temp'!B11989,IF(CECCZ="CZ12",'Outside Temp'!B11990, IF(CECCZ="CZ13",'Outside Temp'!B11991))))</f>
        <v>63</v>
      </c>
      <c r="G11988" s="12">
        <f t="shared" si="3"/>
        <v>1</v>
      </c>
    </row>
    <row r="11989" ht="15.75" customHeight="1">
      <c r="A11989" s="13">
        <v>42249.90625</v>
      </c>
      <c r="B11989" s="73">
        <f t="shared" si="1"/>
        <v>42249</v>
      </c>
      <c r="C11989" s="74">
        <f>IF(NewCustomer="Yes", IF(COUNTIF($I$2:$I$11,B11989)&gt;0,0,WEEKDAY(B11989,2)),IF(COUNTIF($I$2:$I$21,B11989)&gt;0,0,WEEKDAY(B11989,2)))</f>
        <v>3</v>
      </c>
      <c r="D11989" s="74">
        <f t="shared" si="2"/>
        <v>21</v>
      </c>
      <c r="E11989" s="12">
        <f>IFERROR(VLOOKUP(A11989,'IDAR Meter Data'!$A:$B,2,1),"")</f>
        <v>186</v>
      </c>
      <c r="F11989" s="75">
        <f>IF(CECCZ="CZ03",'Outside Temp'!B11989,IF(CECCZ="CZ04",'Outside Temp'!B11990,IF(CECCZ="CZ12",'Outside Temp'!B11991, IF(CECCZ="CZ13",'Outside Temp'!B11992))))</f>
        <v>63</v>
      </c>
      <c r="G11989" s="12">
        <f t="shared" si="3"/>
        <v>1</v>
      </c>
    </row>
    <row r="11990" ht="15.75" customHeight="1">
      <c r="A11990" s="13">
        <v>42249.916666666664</v>
      </c>
      <c r="B11990" s="73">
        <f t="shared" si="1"/>
        <v>42249</v>
      </c>
      <c r="C11990" s="74">
        <f>IF(NewCustomer="Yes", IF(COUNTIF($I$2:$I$11,B11990)&gt;0,0,WEEKDAY(B11990,2)),IF(COUNTIF($I$2:$I$21,B11990)&gt;0,0,WEEKDAY(B11990,2)))</f>
        <v>3</v>
      </c>
      <c r="D11990" s="74">
        <f t="shared" si="2"/>
        <v>22</v>
      </c>
      <c r="E11990" s="12">
        <f>IFERROR(VLOOKUP(A11990,'IDAR Meter Data'!$A:$B,2,1),"")</f>
        <v>186</v>
      </c>
      <c r="F11990" s="75">
        <f>IF(CECCZ="CZ03",'Outside Temp'!B11990,IF(CECCZ="CZ04",'Outside Temp'!B11991,IF(CECCZ="CZ12",'Outside Temp'!B11992, IF(CECCZ="CZ13",'Outside Temp'!B11993))))</f>
        <v>62.93333333</v>
      </c>
      <c r="G11990" s="12">
        <f t="shared" si="3"/>
        <v>1</v>
      </c>
    </row>
    <row r="11991" ht="15.75" customHeight="1">
      <c r="A11991" s="13">
        <v>42249.927083333336</v>
      </c>
      <c r="B11991" s="73">
        <f t="shared" si="1"/>
        <v>42249</v>
      </c>
      <c r="C11991" s="74">
        <f>IF(NewCustomer="Yes", IF(COUNTIF($I$2:$I$11,B11991)&gt;0,0,WEEKDAY(B11991,2)),IF(COUNTIF($I$2:$I$21,B11991)&gt;0,0,WEEKDAY(B11991,2)))</f>
        <v>3</v>
      </c>
      <c r="D11991" s="74">
        <f t="shared" si="2"/>
        <v>22</v>
      </c>
      <c r="E11991" s="12">
        <f>IFERROR(VLOOKUP(A11991,'IDAR Meter Data'!$A:$B,2,1),"")</f>
        <v>196</v>
      </c>
      <c r="F11991" s="75">
        <f>IF(CECCZ="CZ03",'Outside Temp'!B11991,IF(CECCZ="CZ04",'Outside Temp'!B11992,IF(CECCZ="CZ12",'Outside Temp'!B11993, IF(CECCZ="CZ13",'Outside Temp'!B11994))))</f>
        <v>62.68333333</v>
      </c>
      <c r="G11991" s="12">
        <f t="shared" si="3"/>
        <v>1</v>
      </c>
    </row>
    <row r="11992" ht="15.75" customHeight="1">
      <c r="A11992" s="13">
        <v>42249.9375</v>
      </c>
      <c r="B11992" s="73">
        <f t="shared" si="1"/>
        <v>42249</v>
      </c>
      <c r="C11992" s="74">
        <f>IF(NewCustomer="Yes", IF(COUNTIF($I$2:$I$11,B11992)&gt;0,0,WEEKDAY(B11992,2)),IF(COUNTIF($I$2:$I$21,B11992)&gt;0,0,WEEKDAY(B11992,2)))</f>
        <v>3</v>
      </c>
      <c r="D11992" s="74">
        <f t="shared" si="2"/>
        <v>22</v>
      </c>
      <c r="E11992" s="12">
        <f>IFERROR(VLOOKUP(A11992,'IDAR Meter Data'!$A:$B,2,1),"")</f>
        <v>182</v>
      </c>
      <c r="F11992" s="75">
        <f>IF(CECCZ="CZ03",'Outside Temp'!B11992,IF(CECCZ="CZ04",'Outside Temp'!B11993,IF(CECCZ="CZ12",'Outside Temp'!B11994, IF(CECCZ="CZ13",'Outside Temp'!B11995))))</f>
        <v>62.43333333</v>
      </c>
      <c r="G11992" s="12">
        <f t="shared" si="3"/>
        <v>1</v>
      </c>
    </row>
    <row r="11993" ht="15.75" customHeight="1">
      <c r="A11993" s="13">
        <v>42249.947916666664</v>
      </c>
      <c r="B11993" s="73">
        <f t="shared" si="1"/>
        <v>42249</v>
      </c>
      <c r="C11993" s="74">
        <f>IF(NewCustomer="Yes", IF(COUNTIF($I$2:$I$11,B11993)&gt;0,0,WEEKDAY(B11993,2)),IF(COUNTIF($I$2:$I$21,B11993)&gt;0,0,WEEKDAY(B11993,2)))</f>
        <v>3</v>
      </c>
      <c r="D11993" s="74">
        <f t="shared" si="2"/>
        <v>22</v>
      </c>
      <c r="E11993" s="12">
        <f>IFERROR(VLOOKUP(A11993,'IDAR Meter Data'!$A:$B,2,1),"")</f>
        <v>186</v>
      </c>
      <c r="F11993" s="75">
        <f>IF(CECCZ="CZ03",'Outside Temp'!B11993,IF(CECCZ="CZ04",'Outside Temp'!B11994,IF(CECCZ="CZ12",'Outside Temp'!B11995, IF(CECCZ="CZ13",'Outside Temp'!B11996))))</f>
        <v>62.18333333</v>
      </c>
      <c r="G11993" s="12">
        <f t="shared" si="3"/>
        <v>1</v>
      </c>
    </row>
    <row r="11994" ht="15.75" customHeight="1">
      <c r="A11994" s="13">
        <v>42249.958333333336</v>
      </c>
      <c r="B11994" s="73">
        <f t="shared" si="1"/>
        <v>42249</v>
      </c>
      <c r="C11994" s="74">
        <f>IF(NewCustomer="Yes", IF(COUNTIF($I$2:$I$11,B11994)&gt;0,0,WEEKDAY(B11994,2)),IF(COUNTIF($I$2:$I$21,B11994)&gt;0,0,WEEKDAY(B11994,2)))</f>
        <v>3</v>
      </c>
      <c r="D11994" s="74">
        <f t="shared" si="2"/>
        <v>23</v>
      </c>
      <c r="E11994" s="12">
        <f>IFERROR(VLOOKUP(A11994,'IDAR Meter Data'!$A:$B,2,1),"")</f>
        <v>184</v>
      </c>
      <c r="F11994" s="75">
        <f>IF(CECCZ="CZ03",'Outside Temp'!B11994,IF(CECCZ="CZ04",'Outside Temp'!B11995,IF(CECCZ="CZ12",'Outside Temp'!B11996, IF(CECCZ="CZ13",'Outside Temp'!B11997))))</f>
        <v>62</v>
      </c>
      <c r="G11994" s="12">
        <f t="shared" si="3"/>
        <v>1</v>
      </c>
    </row>
    <row r="11995" ht="15.75" customHeight="1">
      <c r="A11995" s="13">
        <v>42249.96875</v>
      </c>
      <c r="B11995" s="73">
        <f t="shared" si="1"/>
        <v>42249</v>
      </c>
      <c r="C11995" s="74">
        <f>IF(NewCustomer="Yes", IF(COUNTIF($I$2:$I$11,B11995)&gt;0,0,WEEKDAY(B11995,2)),IF(COUNTIF($I$2:$I$21,B11995)&gt;0,0,WEEKDAY(B11995,2)))</f>
        <v>3</v>
      </c>
      <c r="D11995" s="74">
        <f t="shared" si="2"/>
        <v>23</v>
      </c>
      <c r="E11995" s="12">
        <f>IFERROR(VLOOKUP(A11995,'IDAR Meter Data'!$A:$B,2,1),"")</f>
        <v>184</v>
      </c>
      <c r="F11995" s="75">
        <f>IF(CECCZ="CZ03",'Outside Temp'!B11995,IF(CECCZ="CZ04",'Outside Temp'!B11996,IF(CECCZ="CZ12",'Outside Temp'!B11997, IF(CECCZ="CZ13",'Outside Temp'!B11998))))</f>
        <v>62</v>
      </c>
      <c r="G11995" s="12">
        <f t="shared" si="3"/>
        <v>1</v>
      </c>
    </row>
    <row r="11996" ht="15.75" customHeight="1">
      <c r="A11996" s="13">
        <v>42249.979166666664</v>
      </c>
      <c r="B11996" s="73">
        <f t="shared" si="1"/>
        <v>42249</v>
      </c>
      <c r="C11996" s="74">
        <f>IF(NewCustomer="Yes", IF(COUNTIF($I$2:$I$11,B11996)&gt;0,0,WEEKDAY(B11996,2)),IF(COUNTIF($I$2:$I$21,B11996)&gt;0,0,WEEKDAY(B11996,2)))</f>
        <v>3</v>
      </c>
      <c r="D11996" s="74">
        <f t="shared" si="2"/>
        <v>23</v>
      </c>
      <c r="E11996" s="12">
        <f>IFERROR(VLOOKUP(A11996,'IDAR Meter Data'!$A:$B,2,1),"")</f>
        <v>188</v>
      </c>
      <c r="F11996" s="75">
        <f>IF(CECCZ="CZ03",'Outside Temp'!B11996,IF(CECCZ="CZ04",'Outside Temp'!B11997,IF(CECCZ="CZ12",'Outside Temp'!B11998, IF(CECCZ="CZ13",'Outside Temp'!B11999))))</f>
        <v>62</v>
      </c>
      <c r="G11996" s="12">
        <f t="shared" si="3"/>
        <v>1</v>
      </c>
    </row>
    <row r="11997" ht="15.75" customHeight="1">
      <c r="A11997" s="13">
        <v>42249.989583333336</v>
      </c>
      <c r="B11997" s="73">
        <f t="shared" si="1"/>
        <v>42249</v>
      </c>
      <c r="C11997" s="74">
        <f>IF(NewCustomer="Yes", IF(COUNTIF($I$2:$I$11,B11997)&gt;0,0,WEEKDAY(B11997,2)),IF(COUNTIF($I$2:$I$21,B11997)&gt;0,0,WEEKDAY(B11997,2)))</f>
        <v>3</v>
      </c>
      <c r="D11997" s="74">
        <f t="shared" si="2"/>
        <v>23</v>
      </c>
      <c r="E11997" s="12">
        <f>IFERROR(VLOOKUP(A11997,'IDAR Meter Data'!$A:$B,2,1),"")</f>
        <v>171</v>
      </c>
      <c r="F11997" s="75">
        <f>IF(CECCZ="CZ03",'Outside Temp'!B11997,IF(CECCZ="CZ04",'Outside Temp'!B11998,IF(CECCZ="CZ12",'Outside Temp'!B11999, IF(CECCZ="CZ13",'Outside Temp'!B12000))))</f>
        <v>62</v>
      </c>
      <c r="G11997" s="12">
        <f t="shared" si="3"/>
        <v>1</v>
      </c>
    </row>
    <row r="11998" ht="15.75" customHeight="1">
      <c r="A11998" s="13">
        <v>42250.0</v>
      </c>
      <c r="B11998" s="73">
        <f t="shared" si="1"/>
        <v>42250</v>
      </c>
      <c r="C11998" s="74">
        <f>IF(NewCustomer="Yes", IF(COUNTIF($I$2:$I$11,B11998)&gt;0,0,WEEKDAY(B11998,2)),IF(COUNTIF($I$2:$I$21,B11998)&gt;0,0,WEEKDAY(B11998,2)))</f>
        <v>4</v>
      </c>
      <c r="D11998" s="74">
        <f t="shared" si="2"/>
        <v>0</v>
      </c>
      <c r="E11998" s="12">
        <f>IFERROR(VLOOKUP(A11998,'IDAR Meter Data'!$A:$B,2,1),"")</f>
        <v>177</v>
      </c>
      <c r="F11998" s="75">
        <f>IF(CECCZ="CZ03",'Outside Temp'!B11998,IF(CECCZ="CZ04",'Outside Temp'!B11999,IF(CECCZ="CZ12",'Outside Temp'!B12000, IF(CECCZ="CZ13",'Outside Temp'!B12001))))</f>
        <v>61.93333333</v>
      </c>
      <c r="G11998" s="12">
        <f t="shared" si="3"/>
        <v>1</v>
      </c>
    </row>
    <row r="11999" ht="15.75" customHeight="1">
      <c r="A11999" s="13">
        <v>42250.010416666664</v>
      </c>
      <c r="B11999" s="73">
        <f t="shared" si="1"/>
        <v>42250</v>
      </c>
      <c r="C11999" s="74">
        <f>IF(NewCustomer="Yes", IF(COUNTIF($I$2:$I$11,B11999)&gt;0,0,WEEKDAY(B11999,2)),IF(COUNTIF($I$2:$I$21,B11999)&gt;0,0,WEEKDAY(B11999,2)))</f>
        <v>4</v>
      </c>
      <c r="D11999" s="74">
        <f t="shared" si="2"/>
        <v>0</v>
      </c>
      <c r="E11999" s="12">
        <f>IFERROR(VLOOKUP(A11999,'IDAR Meter Data'!$A:$B,2,1),"")</f>
        <v>165</v>
      </c>
      <c r="F11999" s="75">
        <f>IF(CECCZ="CZ03",'Outside Temp'!B11999,IF(CECCZ="CZ04",'Outside Temp'!B12000,IF(CECCZ="CZ12",'Outside Temp'!B12001, IF(CECCZ="CZ13",'Outside Temp'!B12002))))</f>
        <v>61.68333333</v>
      </c>
      <c r="G11999" s="12">
        <f t="shared" si="3"/>
        <v>1</v>
      </c>
    </row>
    <row r="12000" ht="15.75" customHeight="1">
      <c r="A12000" s="13">
        <v>42250.020833333336</v>
      </c>
      <c r="B12000" s="73">
        <f t="shared" si="1"/>
        <v>42250</v>
      </c>
      <c r="C12000" s="74">
        <f>IF(NewCustomer="Yes", IF(COUNTIF($I$2:$I$11,B12000)&gt;0,0,WEEKDAY(B12000,2)),IF(COUNTIF($I$2:$I$21,B12000)&gt;0,0,WEEKDAY(B12000,2)))</f>
        <v>4</v>
      </c>
      <c r="D12000" s="74">
        <f t="shared" si="2"/>
        <v>0</v>
      </c>
      <c r="E12000" s="12">
        <f>IFERROR(VLOOKUP(A12000,'IDAR Meter Data'!$A:$B,2,1),"")</f>
        <v>182</v>
      </c>
      <c r="F12000" s="75">
        <f>IF(CECCZ="CZ03",'Outside Temp'!B12000,IF(CECCZ="CZ04",'Outside Temp'!B12001,IF(CECCZ="CZ12",'Outside Temp'!B12002, IF(CECCZ="CZ13",'Outside Temp'!B12003))))</f>
        <v>61.43333333</v>
      </c>
      <c r="G12000" s="12">
        <f t="shared" si="3"/>
        <v>1</v>
      </c>
    </row>
    <row r="12001" ht="15.75" customHeight="1">
      <c r="A12001" s="13">
        <v>42250.03125</v>
      </c>
      <c r="B12001" s="73">
        <f t="shared" si="1"/>
        <v>42250</v>
      </c>
      <c r="C12001" s="74">
        <f>IF(NewCustomer="Yes", IF(COUNTIF($I$2:$I$11,B12001)&gt;0,0,WEEKDAY(B12001,2)),IF(COUNTIF($I$2:$I$21,B12001)&gt;0,0,WEEKDAY(B12001,2)))</f>
        <v>4</v>
      </c>
      <c r="D12001" s="74">
        <f t="shared" si="2"/>
        <v>0</v>
      </c>
      <c r="E12001" s="12">
        <f>IFERROR(VLOOKUP(A12001,'IDAR Meter Data'!$A:$B,2,1),"")</f>
        <v>165</v>
      </c>
      <c r="F12001" s="75">
        <f>IF(CECCZ="CZ03",'Outside Temp'!B12001,IF(CECCZ="CZ04",'Outside Temp'!B12002,IF(CECCZ="CZ12",'Outside Temp'!B12003, IF(CECCZ="CZ13",'Outside Temp'!B12004))))</f>
        <v>61.18333333</v>
      </c>
      <c r="G12001" s="12">
        <f t="shared" si="3"/>
        <v>1</v>
      </c>
    </row>
    <row r="12002" ht="15.75" customHeight="1">
      <c r="A12002" s="13">
        <v>42250.041666666664</v>
      </c>
      <c r="B12002" s="73">
        <f t="shared" si="1"/>
        <v>42250</v>
      </c>
      <c r="C12002" s="74">
        <f>IF(NewCustomer="Yes", IF(COUNTIF($I$2:$I$11,B12002)&gt;0,0,WEEKDAY(B12002,2)),IF(COUNTIF($I$2:$I$21,B12002)&gt;0,0,WEEKDAY(B12002,2)))</f>
        <v>4</v>
      </c>
      <c r="D12002" s="74">
        <f t="shared" si="2"/>
        <v>1</v>
      </c>
      <c r="E12002" s="12">
        <f>IFERROR(VLOOKUP(A12002,'IDAR Meter Data'!$A:$B,2,1),"")</f>
        <v>161</v>
      </c>
      <c r="F12002" s="75">
        <f>IF(CECCZ="CZ03",'Outside Temp'!B12002,IF(CECCZ="CZ04",'Outside Temp'!B12003,IF(CECCZ="CZ12",'Outside Temp'!B12004, IF(CECCZ="CZ13",'Outside Temp'!B12005))))</f>
        <v>61</v>
      </c>
      <c r="G12002" s="12">
        <f t="shared" si="3"/>
        <v>1</v>
      </c>
    </row>
    <row r="12003" ht="15.75" customHeight="1">
      <c r="A12003" s="13">
        <v>42250.052083333336</v>
      </c>
      <c r="B12003" s="73">
        <f t="shared" si="1"/>
        <v>42250</v>
      </c>
      <c r="C12003" s="74">
        <f>IF(NewCustomer="Yes", IF(COUNTIF($I$2:$I$11,B12003)&gt;0,0,WEEKDAY(B12003,2)),IF(COUNTIF($I$2:$I$21,B12003)&gt;0,0,WEEKDAY(B12003,2)))</f>
        <v>4</v>
      </c>
      <c r="D12003" s="74">
        <f t="shared" si="2"/>
        <v>1</v>
      </c>
      <c r="E12003" s="12">
        <f>IFERROR(VLOOKUP(A12003,'IDAR Meter Data'!$A:$B,2,1),"")</f>
        <v>178</v>
      </c>
      <c r="F12003" s="75">
        <f>IF(CECCZ="CZ03",'Outside Temp'!B12003,IF(CECCZ="CZ04",'Outside Temp'!B12004,IF(CECCZ="CZ12",'Outside Temp'!B12005, IF(CECCZ="CZ13",'Outside Temp'!B12006))))</f>
        <v>61</v>
      </c>
      <c r="G12003" s="12">
        <f t="shared" si="3"/>
        <v>1</v>
      </c>
    </row>
    <row r="12004" ht="15.75" customHeight="1">
      <c r="A12004" s="13">
        <v>42250.0625</v>
      </c>
      <c r="B12004" s="73">
        <f t="shared" si="1"/>
        <v>42250</v>
      </c>
      <c r="C12004" s="74">
        <f>IF(NewCustomer="Yes", IF(COUNTIF($I$2:$I$11,B12004)&gt;0,0,WEEKDAY(B12004,2)),IF(COUNTIF($I$2:$I$21,B12004)&gt;0,0,WEEKDAY(B12004,2)))</f>
        <v>4</v>
      </c>
      <c r="D12004" s="74">
        <f t="shared" si="2"/>
        <v>1</v>
      </c>
      <c r="E12004" s="12">
        <f>IFERROR(VLOOKUP(A12004,'IDAR Meter Data'!$A:$B,2,1),"")</f>
        <v>163</v>
      </c>
      <c r="F12004" s="75">
        <f>IF(CECCZ="CZ03",'Outside Temp'!B12004,IF(CECCZ="CZ04",'Outside Temp'!B12005,IF(CECCZ="CZ12",'Outside Temp'!B12006, IF(CECCZ="CZ13",'Outside Temp'!B12007))))</f>
        <v>61</v>
      </c>
      <c r="G12004" s="12">
        <f t="shared" si="3"/>
        <v>1</v>
      </c>
    </row>
    <row r="12005" ht="15.75" customHeight="1">
      <c r="A12005" s="13">
        <v>42250.072916666664</v>
      </c>
      <c r="B12005" s="73">
        <f t="shared" si="1"/>
        <v>42250</v>
      </c>
      <c r="C12005" s="74">
        <f>IF(NewCustomer="Yes", IF(COUNTIF($I$2:$I$11,B12005)&gt;0,0,WEEKDAY(B12005,2)),IF(COUNTIF($I$2:$I$21,B12005)&gt;0,0,WEEKDAY(B12005,2)))</f>
        <v>4</v>
      </c>
      <c r="D12005" s="74">
        <f t="shared" si="2"/>
        <v>1</v>
      </c>
      <c r="E12005" s="12">
        <f>IFERROR(VLOOKUP(A12005,'IDAR Meter Data'!$A:$B,2,1),"")</f>
        <v>158</v>
      </c>
      <c r="F12005" s="75">
        <f>IF(CECCZ="CZ03",'Outside Temp'!B12005,IF(CECCZ="CZ04",'Outside Temp'!B12006,IF(CECCZ="CZ12",'Outside Temp'!B12007, IF(CECCZ="CZ13",'Outside Temp'!B12008))))</f>
        <v>61</v>
      </c>
      <c r="G12005" s="12">
        <f t="shared" si="3"/>
        <v>1</v>
      </c>
    </row>
    <row r="12006" ht="15.75" customHeight="1">
      <c r="A12006" s="13">
        <v>42250.083333333336</v>
      </c>
      <c r="B12006" s="73">
        <f t="shared" si="1"/>
        <v>42250</v>
      </c>
      <c r="C12006" s="74">
        <f>IF(NewCustomer="Yes", IF(COUNTIF($I$2:$I$11,B12006)&gt;0,0,WEEKDAY(B12006,2)),IF(COUNTIF($I$2:$I$21,B12006)&gt;0,0,WEEKDAY(B12006,2)))</f>
        <v>4</v>
      </c>
      <c r="D12006" s="74">
        <f t="shared" si="2"/>
        <v>2</v>
      </c>
      <c r="E12006" s="12">
        <f>IFERROR(VLOOKUP(A12006,'IDAR Meter Data'!$A:$B,2,1),"")</f>
        <v>158</v>
      </c>
      <c r="F12006" s="75">
        <f>IF(CECCZ="CZ03",'Outside Temp'!B12006,IF(CECCZ="CZ04",'Outside Temp'!B12007,IF(CECCZ="CZ12",'Outside Temp'!B12008, IF(CECCZ="CZ13",'Outside Temp'!B12009))))</f>
        <v>61</v>
      </c>
      <c r="G12006" s="12">
        <f t="shared" si="3"/>
        <v>1</v>
      </c>
    </row>
    <row r="12007" ht="15.75" customHeight="1">
      <c r="A12007" s="13">
        <v>42250.09375</v>
      </c>
      <c r="B12007" s="73">
        <f t="shared" si="1"/>
        <v>42250</v>
      </c>
      <c r="C12007" s="74">
        <f>IF(NewCustomer="Yes", IF(COUNTIF($I$2:$I$11,B12007)&gt;0,0,WEEKDAY(B12007,2)),IF(COUNTIF($I$2:$I$21,B12007)&gt;0,0,WEEKDAY(B12007,2)))</f>
        <v>4</v>
      </c>
      <c r="D12007" s="74">
        <f t="shared" si="2"/>
        <v>2</v>
      </c>
      <c r="E12007" s="12">
        <f>IFERROR(VLOOKUP(A12007,'IDAR Meter Data'!$A:$B,2,1),"")</f>
        <v>173</v>
      </c>
      <c r="F12007" s="75">
        <f>IF(CECCZ="CZ03",'Outside Temp'!B12007,IF(CECCZ="CZ04",'Outside Temp'!B12008,IF(CECCZ="CZ12",'Outside Temp'!B12009, IF(CECCZ="CZ13",'Outside Temp'!B12010))))</f>
        <v>61</v>
      </c>
      <c r="G12007" s="12">
        <f t="shared" si="3"/>
        <v>1</v>
      </c>
    </row>
    <row r="12008" ht="15.75" customHeight="1">
      <c r="A12008" s="13">
        <v>42250.104166666664</v>
      </c>
      <c r="B12008" s="73">
        <f t="shared" si="1"/>
        <v>42250</v>
      </c>
      <c r="C12008" s="74">
        <f>IF(NewCustomer="Yes", IF(COUNTIF($I$2:$I$11,B12008)&gt;0,0,WEEKDAY(B12008,2)),IF(COUNTIF($I$2:$I$21,B12008)&gt;0,0,WEEKDAY(B12008,2)))</f>
        <v>4</v>
      </c>
      <c r="D12008" s="74">
        <f t="shared" si="2"/>
        <v>2</v>
      </c>
      <c r="E12008" s="12">
        <f>IFERROR(VLOOKUP(A12008,'IDAR Meter Data'!$A:$B,2,1),"")</f>
        <v>160</v>
      </c>
      <c r="F12008" s="75">
        <f>IF(CECCZ="CZ03",'Outside Temp'!B12008,IF(CECCZ="CZ04",'Outside Temp'!B12009,IF(CECCZ="CZ12",'Outside Temp'!B12010, IF(CECCZ="CZ13",'Outside Temp'!B12011))))</f>
        <v>61</v>
      </c>
      <c r="G12008" s="12">
        <f t="shared" si="3"/>
        <v>1</v>
      </c>
    </row>
    <row r="12009" ht="15.75" customHeight="1">
      <c r="A12009" s="13">
        <v>42250.114583333336</v>
      </c>
      <c r="B12009" s="73">
        <f t="shared" si="1"/>
        <v>42250</v>
      </c>
      <c r="C12009" s="74">
        <f>IF(NewCustomer="Yes", IF(COUNTIF($I$2:$I$11,B12009)&gt;0,0,WEEKDAY(B12009,2)),IF(COUNTIF($I$2:$I$21,B12009)&gt;0,0,WEEKDAY(B12009,2)))</f>
        <v>4</v>
      </c>
      <c r="D12009" s="74">
        <f t="shared" si="2"/>
        <v>2</v>
      </c>
      <c r="E12009" s="12">
        <f>IFERROR(VLOOKUP(A12009,'IDAR Meter Data'!$A:$B,2,1),"")</f>
        <v>164</v>
      </c>
      <c r="F12009" s="75">
        <f>IF(CECCZ="CZ03",'Outside Temp'!B12009,IF(CECCZ="CZ04",'Outside Temp'!B12010,IF(CECCZ="CZ12",'Outside Temp'!B12011, IF(CECCZ="CZ13",'Outside Temp'!B12012))))</f>
        <v>61</v>
      </c>
      <c r="G12009" s="12">
        <f t="shared" si="3"/>
        <v>1</v>
      </c>
    </row>
    <row r="12010" ht="15.75" customHeight="1">
      <c r="A12010" s="13">
        <v>42250.125</v>
      </c>
      <c r="B12010" s="73">
        <f t="shared" si="1"/>
        <v>42250</v>
      </c>
      <c r="C12010" s="74">
        <f>IF(NewCustomer="Yes", IF(COUNTIF($I$2:$I$11,B12010)&gt;0,0,WEEKDAY(B12010,2)),IF(COUNTIF($I$2:$I$21,B12010)&gt;0,0,WEEKDAY(B12010,2)))</f>
        <v>4</v>
      </c>
      <c r="D12010" s="74">
        <f t="shared" si="2"/>
        <v>3</v>
      </c>
      <c r="E12010" s="12">
        <f>IFERROR(VLOOKUP(A12010,'IDAR Meter Data'!$A:$B,2,1),"")</f>
        <v>156</v>
      </c>
      <c r="F12010" s="75">
        <f>IF(CECCZ="CZ03",'Outside Temp'!B12010,IF(CECCZ="CZ04",'Outside Temp'!B12011,IF(CECCZ="CZ12",'Outside Temp'!B12012, IF(CECCZ="CZ13",'Outside Temp'!B12013))))</f>
        <v>61</v>
      </c>
      <c r="G12010" s="12">
        <f t="shared" si="3"/>
        <v>1</v>
      </c>
    </row>
    <row r="12011" ht="15.75" customHeight="1">
      <c r="A12011" s="13">
        <v>42250.135416666664</v>
      </c>
      <c r="B12011" s="73">
        <f t="shared" si="1"/>
        <v>42250</v>
      </c>
      <c r="C12011" s="74">
        <f>IF(NewCustomer="Yes", IF(COUNTIF($I$2:$I$11,B12011)&gt;0,0,WEEKDAY(B12011,2)),IF(COUNTIF($I$2:$I$21,B12011)&gt;0,0,WEEKDAY(B12011,2)))</f>
        <v>4</v>
      </c>
      <c r="D12011" s="74">
        <f t="shared" si="2"/>
        <v>3</v>
      </c>
      <c r="E12011" s="12">
        <f>IFERROR(VLOOKUP(A12011,'IDAR Meter Data'!$A:$B,2,1),"")</f>
        <v>162</v>
      </c>
      <c r="F12011" s="75">
        <f>IF(CECCZ="CZ03",'Outside Temp'!B12011,IF(CECCZ="CZ04",'Outside Temp'!B12012,IF(CECCZ="CZ12",'Outside Temp'!B12013, IF(CECCZ="CZ13",'Outside Temp'!B12014))))</f>
        <v>61</v>
      </c>
      <c r="G12011" s="12">
        <f t="shared" si="3"/>
        <v>1</v>
      </c>
    </row>
    <row r="12012" ht="15.75" customHeight="1">
      <c r="A12012" s="13">
        <v>42250.145833333336</v>
      </c>
      <c r="B12012" s="73">
        <f t="shared" si="1"/>
        <v>42250</v>
      </c>
      <c r="C12012" s="74">
        <f>IF(NewCustomer="Yes", IF(COUNTIF($I$2:$I$11,B12012)&gt;0,0,WEEKDAY(B12012,2)),IF(COUNTIF($I$2:$I$21,B12012)&gt;0,0,WEEKDAY(B12012,2)))</f>
        <v>4</v>
      </c>
      <c r="D12012" s="74">
        <f t="shared" si="2"/>
        <v>3</v>
      </c>
      <c r="E12012" s="12">
        <f>IFERROR(VLOOKUP(A12012,'IDAR Meter Data'!$A:$B,2,1),"")</f>
        <v>177</v>
      </c>
      <c r="F12012" s="75">
        <f>IF(CECCZ="CZ03",'Outside Temp'!B12012,IF(CECCZ="CZ04",'Outside Temp'!B12013,IF(CECCZ="CZ12",'Outside Temp'!B12014, IF(CECCZ="CZ13",'Outside Temp'!B12015))))</f>
        <v>61</v>
      </c>
      <c r="G12012" s="12">
        <f t="shared" si="3"/>
        <v>1</v>
      </c>
    </row>
    <row r="12013" ht="15.75" customHeight="1">
      <c r="A12013" s="13">
        <v>42250.15625</v>
      </c>
      <c r="B12013" s="73">
        <f t="shared" si="1"/>
        <v>42250</v>
      </c>
      <c r="C12013" s="74">
        <f>IF(NewCustomer="Yes", IF(COUNTIF($I$2:$I$11,B12013)&gt;0,0,WEEKDAY(B12013,2)),IF(COUNTIF($I$2:$I$21,B12013)&gt;0,0,WEEKDAY(B12013,2)))</f>
        <v>4</v>
      </c>
      <c r="D12013" s="74">
        <f t="shared" si="2"/>
        <v>3</v>
      </c>
      <c r="E12013" s="12">
        <f>IFERROR(VLOOKUP(A12013,'IDAR Meter Data'!$A:$B,2,1),"")</f>
        <v>153</v>
      </c>
      <c r="F12013" s="75">
        <f>IF(CECCZ="CZ03",'Outside Temp'!B12013,IF(CECCZ="CZ04",'Outside Temp'!B12014,IF(CECCZ="CZ12",'Outside Temp'!B12015, IF(CECCZ="CZ13",'Outside Temp'!B12016))))</f>
        <v>61</v>
      </c>
      <c r="G12013" s="12">
        <f t="shared" si="3"/>
        <v>1</v>
      </c>
    </row>
    <row r="12014" ht="15.75" customHeight="1">
      <c r="A12014" s="13">
        <v>42250.166666666664</v>
      </c>
      <c r="B12014" s="73">
        <f t="shared" si="1"/>
        <v>42250</v>
      </c>
      <c r="C12014" s="74">
        <f>IF(NewCustomer="Yes", IF(COUNTIF($I$2:$I$11,B12014)&gt;0,0,WEEKDAY(B12014,2)),IF(COUNTIF($I$2:$I$21,B12014)&gt;0,0,WEEKDAY(B12014,2)))</f>
        <v>4</v>
      </c>
      <c r="D12014" s="74">
        <f t="shared" si="2"/>
        <v>4</v>
      </c>
      <c r="E12014" s="12">
        <f>IFERROR(VLOOKUP(A12014,'IDAR Meter Data'!$A:$B,2,1),"")</f>
        <v>162</v>
      </c>
      <c r="F12014" s="75">
        <f>IF(CECCZ="CZ03",'Outside Temp'!B12014,IF(CECCZ="CZ04",'Outside Temp'!B12015,IF(CECCZ="CZ12",'Outside Temp'!B12016, IF(CECCZ="CZ13",'Outside Temp'!B12017))))</f>
        <v>61</v>
      </c>
      <c r="G12014" s="12">
        <f t="shared" si="3"/>
        <v>1</v>
      </c>
    </row>
    <row r="12015" ht="15.75" customHeight="1">
      <c r="A12015" s="13">
        <v>42250.177083333336</v>
      </c>
      <c r="B12015" s="73">
        <f t="shared" si="1"/>
        <v>42250</v>
      </c>
      <c r="C12015" s="74">
        <f>IF(NewCustomer="Yes", IF(COUNTIF($I$2:$I$11,B12015)&gt;0,0,WEEKDAY(B12015,2)),IF(COUNTIF($I$2:$I$21,B12015)&gt;0,0,WEEKDAY(B12015,2)))</f>
        <v>4</v>
      </c>
      <c r="D12015" s="74">
        <f t="shared" si="2"/>
        <v>4</v>
      </c>
      <c r="E12015" s="12">
        <f>IFERROR(VLOOKUP(A12015,'IDAR Meter Data'!$A:$B,2,1),"")</f>
        <v>149</v>
      </c>
      <c r="F12015" s="75">
        <f>IF(CECCZ="CZ03",'Outside Temp'!B12015,IF(CECCZ="CZ04",'Outside Temp'!B12016,IF(CECCZ="CZ12",'Outside Temp'!B12017, IF(CECCZ="CZ13",'Outside Temp'!B12018))))</f>
        <v>61</v>
      </c>
      <c r="G12015" s="12">
        <f t="shared" si="3"/>
        <v>1</v>
      </c>
    </row>
    <row r="12016" ht="15.75" customHeight="1">
      <c r="A12016" s="13">
        <v>42250.1875</v>
      </c>
      <c r="B12016" s="73">
        <f t="shared" si="1"/>
        <v>42250</v>
      </c>
      <c r="C12016" s="74">
        <f>IF(NewCustomer="Yes", IF(COUNTIF($I$2:$I$11,B12016)&gt;0,0,WEEKDAY(B12016,2)),IF(COUNTIF($I$2:$I$21,B12016)&gt;0,0,WEEKDAY(B12016,2)))</f>
        <v>4</v>
      </c>
      <c r="D12016" s="74">
        <f t="shared" si="2"/>
        <v>4</v>
      </c>
      <c r="E12016" s="12">
        <f>IFERROR(VLOOKUP(A12016,'IDAR Meter Data'!$A:$B,2,1),"")</f>
        <v>166</v>
      </c>
      <c r="F12016" s="75">
        <f>IF(CECCZ="CZ03",'Outside Temp'!B12016,IF(CECCZ="CZ04",'Outside Temp'!B12017,IF(CECCZ="CZ12",'Outside Temp'!B12018, IF(CECCZ="CZ13",'Outside Temp'!B12019))))</f>
        <v>61</v>
      </c>
      <c r="G12016" s="12">
        <f t="shared" si="3"/>
        <v>1</v>
      </c>
    </row>
    <row r="12017" ht="15.75" customHeight="1">
      <c r="A12017" s="13">
        <v>42250.197916666664</v>
      </c>
      <c r="B12017" s="73">
        <f t="shared" si="1"/>
        <v>42250</v>
      </c>
      <c r="C12017" s="74">
        <f>IF(NewCustomer="Yes", IF(COUNTIF($I$2:$I$11,B12017)&gt;0,0,WEEKDAY(B12017,2)),IF(COUNTIF($I$2:$I$21,B12017)&gt;0,0,WEEKDAY(B12017,2)))</f>
        <v>4</v>
      </c>
      <c r="D12017" s="74">
        <f t="shared" si="2"/>
        <v>4</v>
      </c>
      <c r="E12017" s="12">
        <f>IFERROR(VLOOKUP(A12017,'IDAR Meter Data'!$A:$B,2,1),"")</f>
        <v>166</v>
      </c>
      <c r="F12017" s="75">
        <f>IF(CECCZ="CZ03",'Outside Temp'!B12017,IF(CECCZ="CZ04",'Outside Temp'!B12018,IF(CECCZ="CZ12",'Outside Temp'!B12019, IF(CECCZ="CZ13",'Outside Temp'!B12020))))</f>
        <v>61</v>
      </c>
      <c r="G12017" s="12">
        <f t="shared" si="3"/>
        <v>1</v>
      </c>
    </row>
    <row r="12018" ht="15.75" customHeight="1">
      <c r="A12018" s="13">
        <v>42250.208333333336</v>
      </c>
      <c r="B12018" s="73">
        <f t="shared" si="1"/>
        <v>42250</v>
      </c>
      <c r="C12018" s="74">
        <f>IF(NewCustomer="Yes", IF(COUNTIF($I$2:$I$11,B12018)&gt;0,0,WEEKDAY(B12018,2)),IF(COUNTIF($I$2:$I$21,B12018)&gt;0,0,WEEKDAY(B12018,2)))</f>
        <v>4</v>
      </c>
      <c r="D12018" s="74">
        <f t="shared" si="2"/>
        <v>5</v>
      </c>
      <c r="E12018" s="12">
        <f>IFERROR(VLOOKUP(A12018,'IDAR Meter Data'!$A:$B,2,1),"")</f>
        <v>154</v>
      </c>
      <c r="F12018" s="75">
        <f>IF(CECCZ="CZ03",'Outside Temp'!B12018,IF(CECCZ="CZ04",'Outside Temp'!B12019,IF(CECCZ="CZ12",'Outside Temp'!B12020, IF(CECCZ="CZ13",'Outside Temp'!B12021))))</f>
        <v>61</v>
      </c>
      <c r="G12018" s="12">
        <f t="shared" si="3"/>
        <v>1</v>
      </c>
    </row>
    <row r="12019" ht="15.75" customHeight="1">
      <c r="A12019" s="13">
        <v>42250.21875</v>
      </c>
      <c r="B12019" s="73">
        <f t="shared" si="1"/>
        <v>42250</v>
      </c>
      <c r="C12019" s="74">
        <f>IF(NewCustomer="Yes", IF(COUNTIF($I$2:$I$11,B12019)&gt;0,0,WEEKDAY(B12019,2)),IF(COUNTIF($I$2:$I$21,B12019)&gt;0,0,WEEKDAY(B12019,2)))</f>
        <v>4</v>
      </c>
      <c r="D12019" s="74">
        <f t="shared" si="2"/>
        <v>5</v>
      </c>
      <c r="E12019" s="12">
        <f>IFERROR(VLOOKUP(A12019,'IDAR Meter Data'!$A:$B,2,1),"")</f>
        <v>159</v>
      </c>
      <c r="F12019" s="75">
        <f>IF(CECCZ="CZ03",'Outside Temp'!B12019,IF(CECCZ="CZ04",'Outside Temp'!B12020,IF(CECCZ="CZ12",'Outside Temp'!B12021, IF(CECCZ="CZ13",'Outside Temp'!B12022))))</f>
        <v>61</v>
      </c>
      <c r="G12019" s="12">
        <f t="shared" si="3"/>
        <v>1</v>
      </c>
    </row>
    <row r="12020" ht="15.75" customHeight="1">
      <c r="A12020" s="13">
        <v>42250.229166666664</v>
      </c>
      <c r="B12020" s="73">
        <f t="shared" si="1"/>
        <v>42250</v>
      </c>
      <c r="C12020" s="74">
        <f>IF(NewCustomer="Yes", IF(COUNTIF($I$2:$I$11,B12020)&gt;0,0,WEEKDAY(B12020,2)),IF(COUNTIF($I$2:$I$21,B12020)&gt;0,0,WEEKDAY(B12020,2)))</f>
        <v>4</v>
      </c>
      <c r="D12020" s="74">
        <f t="shared" si="2"/>
        <v>5</v>
      </c>
      <c r="E12020" s="12">
        <f>IFERROR(VLOOKUP(A12020,'IDAR Meter Data'!$A:$B,2,1),"")</f>
        <v>152</v>
      </c>
      <c r="F12020" s="75">
        <f>IF(CECCZ="CZ03",'Outside Temp'!B12020,IF(CECCZ="CZ04",'Outside Temp'!B12021,IF(CECCZ="CZ12",'Outside Temp'!B12022, IF(CECCZ="CZ13",'Outside Temp'!B12023))))</f>
        <v>61</v>
      </c>
      <c r="G12020" s="12">
        <f t="shared" si="3"/>
        <v>1</v>
      </c>
    </row>
    <row r="12021" ht="15.75" customHeight="1">
      <c r="A12021" s="13">
        <v>42250.239583333336</v>
      </c>
      <c r="B12021" s="73">
        <f t="shared" si="1"/>
        <v>42250</v>
      </c>
      <c r="C12021" s="74">
        <f>IF(NewCustomer="Yes", IF(COUNTIF($I$2:$I$11,B12021)&gt;0,0,WEEKDAY(B12021,2)),IF(COUNTIF($I$2:$I$21,B12021)&gt;0,0,WEEKDAY(B12021,2)))</f>
        <v>4</v>
      </c>
      <c r="D12021" s="74">
        <f t="shared" si="2"/>
        <v>5</v>
      </c>
      <c r="E12021" s="12">
        <f>IFERROR(VLOOKUP(A12021,'IDAR Meter Data'!$A:$B,2,1),"")</f>
        <v>164</v>
      </c>
      <c r="F12021" s="75">
        <f>IF(CECCZ="CZ03",'Outside Temp'!B12021,IF(CECCZ="CZ04",'Outside Temp'!B12022,IF(CECCZ="CZ12",'Outside Temp'!B12023, IF(CECCZ="CZ13",'Outside Temp'!B12024))))</f>
        <v>61</v>
      </c>
      <c r="G12021" s="12">
        <f t="shared" si="3"/>
        <v>1</v>
      </c>
    </row>
    <row r="12022" ht="15.75" customHeight="1">
      <c r="A12022" s="13">
        <v>42250.25</v>
      </c>
      <c r="B12022" s="73">
        <f t="shared" si="1"/>
        <v>42250</v>
      </c>
      <c r="C12022" s="74">
        <f>IF(NewCustomer="Yes", IF(COUNTIF($I$2:$I$11,B12022)&gt;0,0,WEEKDAY(B12022,2)),IF(COUNTIF($I$2:$I$21,B12022)&gt;0,0,WEEKDAY(B12022,2)))</f>
        <v>4</v>
      </c>
      <c r="D12022" s="74">
        <f t="shared" si="2"/>
        <v>6</v>
      </c>
      <c r="E12022" s="12">
        <f>IFERROR(VLOOKUP(A12022,'IDAR Meter Data'!$A:$B,2,1),"")</f>
        <v>168</v>
      </c>
      <c r="F12022" s="75">
        <f>IF(CECCZ="CZ03",'Outside Temp'!B12022,IF(CECCZ="CZ04",'Outside Temp'!B12023,IF(CECCZ="CZ12",'Outside Temp'!B12024, IF(CECCZ="CZ13",'Outside Temp'!B12025))))</f>
        <v>61.06666667</v>
      </c>
      <c r="G12022" s="12">
        <f t="shared" si="3"/>
        <v>1</v>
      </c>
    </row>
    <row r="12023" ht="15.75" customHeight="1">
      <c r="A12023" s="13">
        <v>42250.260416666664</v>
      </c>
      <c r="B12023" s="73">
        <f t="shared" si="1"/>
        <v>42250</v>
      </c>
      <c r="C12023" s="74">
        <f>IF(NewCustomer="Yes", IF(COUNTIF($I$2:$I$11,B12023)&gt;0,0,WEEKDAY(B12023,2)),IF(COUNTIF($I$2:$I$21,B12023)&gt;0,0,WEEKDAY(B12023,2)))</f>
        <v>4</v>
      </c>
      <c r="D12023" s="74">
        <f t="shared" si="2"/>
        <v>6</v>
      </c>
      <c r="E12023" s="12">
        <f>IFERROR(VLOOKUP(A12023,'IDAR Meter Data'!$A:$B,2,1),"")</f>
        <v>161</v>
      </c>
      <c r="F12023" s="75">
        <f>IF(CECCZ="CZ03",'Outside Temp'!B12023,IF(CECCZ="CZ04",'Outside Temp'!B12024,IF(CECCZ="CZ12",'Outside Temp'!B12025, IF(CECCZ="CZ13",'Outside Temp'!B12026))))</f>
        <v>61.31666667</v>
      </c>
      <c r="G12023" s="12">
        <f t="shared" si="3"/>
        <v>1</v>
      </c>
    </row>
    <row r="12024" ht="15.75" customHeight="1">
      <c r="A12024" s="13">
        <v>42250.270833333336</v>
      </c>
      <c r="B12024" s="73">
        <f t="shared" si="1"/>
        <v>42250</v>
      </c>
      <c r="C12024" s="74">
        <f>IF(NewCustomer="Yes", IF(COUNTIF($I$2:$I$11,B12024)&gt;0,0,WEEKDAY(B12024,2)),IF(COUNTIF($I$2:$I$21,B12024)&gt;0,0,WEEKDAY(B12024,2)))</f>
        <v>4</v>
      </c>
      <c r="D12024" s="74">
        <f t="shared" si="2"/>
        <v>6</v>
      </c>
      <c r="E12024" s="12">
        <f>IFERROR(VLOOKUP(A12024,'IDAR Meter Data'!$A:$B,2,1),"")</f>
        <v>158</v>
      </c>
      <c r="F12024" s="75">
        <f>IF(CECCZ="CZ03",'Outside Temp'!B12024,IF(CECCZ="CZ04",'Outside Temp'!B12025,IF(CECCZ="CZ12",'Outside Temp'!B12026, IF(CECCZ="CZ13",'Outside Temp'!B12027))))</f>
        <v>61.56666667</v>
      </c>
      <c r="G12024" s="12">
        <f t="shared" si="3"/>
        <v>1</v>
      </c>
    </row>
    <row r="12025" ht="15.75" customHeight="1">
      <c r="A12025" s="13">
        <v>42250.28125</v>
      </c>
      <c r="B12025" s="73">
        <f t="shared" si="1"/>
        <v>42250</v>
      </c>
      <c r="C12025" s="74">
        <f>IF(NewCustomer="Yes", IF(COUNTIF($I$2:$I$11,B12025)&gt;0,0,WEEKDAY(B12025,2)),IF(COUNTIF($I$2:$I$21,B12025)&gt;0,0,WEEKDAY(B12025,2)))</f>
        <v>4</v>
      </c>
      <c r="D12025" s="74">
        <f t="shared" si="2"/>
        <v>6</v>
      </c>
      <c r="E12025" s="12">
        <f>IFERROR(VLOOKUP(A12025,'IDAR Meter Data'!$A:$B,2,1),"")</f>
        <v>157</v>
      </c>
      <c r="F12025" s="75">
        <f>IF(CECCZ="CZ03",'Outside Temp'!B12025,IF(CECCZ="CZ04",'Outside Temp'!B12026,IF(CECCZ="CZ12",'Outside Temp'!B12027, IF(CECCZ="CZ13",'Outside Temp'!B12028))))</f>
        <v>61.81666667</v>
      </c>
      <c r="G12025" s="12">
        <f t="shared" si="3"/>
        <v>1</v>
      </c>
    </row>
    <row r="12026" ht="15.75" customHeight="1">
      <c r="A12026" s="13">
        <v>42250.291666666664</v>
      </c>
      <c r="B12026" s="73">
        <f t="shared" si="1"/>
        <v>42250</v>
      </c>
      <c r="C12026" s="74">
        <f>IF(NewCustomer="Yes", IF(COUNTIF($I$2:$I$11,B12026)&gt;0,0,WEEKDAY(B12026,2)),IF(COUNTIF($I$2:$I$21,B12026)&gt;0,0,WEEKDAY(B12026,2)))</f>
        <v>4</v>
      </c>
      <c r="D12026" s="74">
        <f t="shared" si="2"/>
        <v>7</v>
      </c>
      <c r="E12026" s="12">
        <f>IFERROR(VLOOKUP(A12026,'IDAR Meter Data'!$A:$B,2,1),"")</f>
        <v>174</v>
      </c>
      <c r="F12026" s="75">
        <f>IF(CECCZ="CZ03",'Outside Temp'!B12026,IF(CECCZ="CZ04",'Outside Temp'!B12027,IF(CECCZ="CZ12",'Outside Temp'!B12028, IF(CECCZ="CZ13",'Outside Temp'!B12029))))</f>
        <v>62.06666667</v>
      </c>
      <c r="G12026" s="12">
        <f t="shared" si="3"/>
        <v>1</v>
      </c>
    </row>
    <row r="12027" ht="15.75" customHeight="1">
      <c r="A12027" s="13">
        <v>42250.302083333336</v>
      </c>
      <c r="B12027" s="73">
        <f t="shared" si="1"/>
        <v>42250</v>
      </c>
      <c r="C12027" s="74">
        <f>IF(NewCustomer="Yes", IF(COUNTIF($I$2:$I$11,B12027)&gt;0,0,WEEKDAY(B12027,2)),IF(COUNTIF($I$2:$I$21,B12027)&gt;0,0,WEEKDAY(B12027,2)))</f>
        <v>4</v>
      </c>
      <c r="D12027" s="74">
        <f t="shared" si="2"/>
        <v>7</v>
      </c>
      <c r="E12027" s="12">
        <f>IFERROR(VLOOKUP(A12027,'IDAR Meter Data'!$A:$B,2,1),"")</f>
        <v>156</v>
      </c>
      <c r="F12027" s="75">
        <f>IF(CECCZ="CZ03",'Outside Temp'!B12027,IF(CECCZ="CZ04",'Outside Temp'!B12028,IF(CECCZ="CZ12",'Outside Temp'!B12029, IF(CECCZ="CZ13",'Outside Temp'!B12030))))</f>
        <v>62.31666667</v>
      </c>
      <c r="G12027" s="12">
        <f t="shared" si="3"/>
        <v>1</v>
      </c>
    </row>
    <row r="12028" ht="15.75" customHeight="1">
      <c r="A12028" s="13">
        <v>42250.3125</v>
      </c>
      <c r="B12028" s="73">
        <f t="shared" si="1"/>
        <v>42250</v>
      </c>
      <c r="C12028" s="74">
        <f>IF(NewCustomer="Yes", IF(COUNTIF($I$2:$I$11,B12028)&gt;0,0,WEEKDAY(B12028,2)),IF(COUNTIF($I$2:$I$21,B12028)&gt;0,0,WEEKDAY(B12028,2)))</f>
        <v>4</v>
      </c>
      <c r="D12028" s="74">
        <f t="shared" si="2"/>
        <v>7</v>
      </c>
      <c r="E12028" s="12">
        <f>IFERROR(VLOOKUP(A12028,'IDAR Meter Data'!$A:$B,2,1),"")</f>
        <v>162</v>
      </c>
      <c r="F12028" s="75">
        <f>IF(CECCZ="CZ03",'Outside Temp'!B12028,IF(CECCZ="CZ04",'Outside Temp'!B12029,IF(CECCZ="CZ12",'Outside Temp'!B12030, IF(CECCZ="CZ13",'Outside Temp'!B12031))))</f>
        <v>62.56666667</v>
      </c>
      <c r="G12028" s="12">
        <f t="shared" si="3"/>
        <v>1</v>
      </c>
    </row>
    <row r="12029" ht="15.75" customHeight="1">
      <c r="A12029" s="13">
        <v>42250.322916666664</v>
      </c>
      <c r="B12029" s="73">
        <f t="shared" si="1"/>
        <v>42250</v>
      </c>
      <c r="C12029" s="74">
        <f>IF(NewCustomer="Yes", IF(COUNTIF($I$2:$I$11,B12029)&gt;0,0,WEEKDAY(B12029,2)),IF(COUNTIF($I$2:$I$21,B12029)&gt;0,0,WEEKDAY(B12029,2)))</f>
        <v>4</v>
      </c>
      <c r="D12029" s="74">
        <f t="shared" si="2"/>
        <v>7</v>
      </c>
      <c r="E12029" s="12">
        <f>IFERROR(VLOOKUP(A12029,'IDAR Meter Data'!$A:$B,2,1),"")</f>
        <v>154</v>
      </c>
      <c r="F12029" s="75">
        <f>IF(CECCZ="CZ03",'Outside Temp'!B12029,IF(CECCZ="CZ04",'Outside Temp'!B12030,IF(CECCZ="CZ12",'Outside Temp'!B12031, IF(CECCZ="CZ13",'Outside Temp'!B12032))))</f>
        <v>62.81666667</v>
      </c>
      <c r="G12029" s="12">
        <f t="shared" si="3"/>
        <v>1</v>
      </c>
    </row>
    <row r="12030" ht="15.75" customHeight="1">
      <c r="A12030" s="13">
        <v>42250.333333333336</v>
      </c>
      <c r="B12030" s="73">
        <f t="shared" si="1"/>
        <v>42250</v>
      </c>
      <c r="C12030" s="74">
        <f>IF(NewCustomer="Yes", IF(COUNTIF($I$2:$I$11,B12030)&gt;0,0,WEEKDAY(B12030,2)),IF(COUNTIF($I$2:$I$21,B12030)&gt;0,0,WEEKDAY(B12030,2)))</f>
        <v>4</v>
      </c>
      <c r="D12030" s="74">
        <f t="shared" si="2"/>
        <v>8</v>
      </c>
      <c r="E12030" s="12">
        <f>IFERROR(VLOOKUP(A12030,'IDAR Meter Data'!$A:$B,2,1),"")</f>
        <v>164</v>
      </c>
      <c r="F12030" s="75">
        <f>IF(CECCZ="CZ03",'Outside Temp'!B12030,IF(CECCZ="CZ04",'Outside Temp'!B12031,IF(CECCZ="CZ12",'Outside Temp'!B12032, IF(CECCZ="CZ13",'Outside Temp'!B12033))))</f>
        <v>63.13333333</v>
      </c>
      <c r="G12030" s="12">
        <f t="shared" si="3"/>
        <v>1</v>
      </c>
    </row>
    <row r="12031" ht="15.75" customHeight="1">
      <c r="A12031" s="13">
        <v>42250.34375</v>
      </c>
      <c r="B12031" s="73">
        <f t="shared" si="1"/>
        <v>42250</v>
      </c>
      <c r="C12031" s="74">
        <f>IF(NewCustomer="Yes", IF(COUNTIF($I$2:$I$11,B12031)&gt;0,0,WEEKDAY(B12031,2)),IF(COUNTIF($I$2:$I$21,B12031)&gt;0,0,WEEKDAY(B12031,2)))</f>
        <v>4</v>
      </c>
      <c r="D12031" s="74">
        <f t="shared" si="2"/>
        <v>8</v>
      </c>
      <c r="E12031" s="12">
        <f>IFERROR(VLOOKUP(A12031,'IDAR Meter Data'!$A:$B,2,1),"")</f>
        <v>179</v>
      </c>
      <c r="F12031" s="75">
        <f>IF(CECCZ="CZ03",'Outside Temp'!B12031,IF(CECCZ="CZ04",'Outside Temp'!B12032,IF(CECCZ="CZ12",'Outside Temp'!B12033, IF(CECCZ="CZ13",'Outside Temp'!B12034))))</f>
        <v>63.63333333</v>
      </c>
      <c r="G12031" s="12">
        <f t="shared" si="3"/>
        <v>1</v>
      </c>
    </row>
    <row r="12032" ht="15.75" customHeight="1">
      <c r="A12032" s="13">
        <v>42250.354166666664</v>
      </c>
      <c r="B12032" s="73">
        <f t="shared" si="1"/>
        <v>42250</v>
      </c>
      <c r="C12032" s="74">
        <f>IF(NewCustomer="Yes", IF(COUNTIF($I$2:$I$11,B12032)&gt;0,0,WEEKDAY(B12032,2)),IF(COUNTIF($I$2:$I$21,B12032)&gt;0,0,WEEKDAY(B12032,2)))</f>
        <v>4</v>
      </c>
      <c r="D12032" s="74">
        <f t="shared" si="2"/>
        <v>8</v>
      </c>
      <c r="E12032" s="12">
        <f>IFERROR(VLOOKUP(A12032,'IDAR Meter Data'!$A:$B,2,1),"")</f>
        <v>167</v>
      </c>
      <c r="F12032" s="75">
        <f>IF(CECCZ="CZ03",'Outside Temp'!B12032,IF(CECCZ="CZ04",'Outside Temp'!B12033,IF(CECCZ="CZ12",'Outside Temp'!B12034, IF(CECCZ="CZ13",'Outside Temp'!B12035))))</f>
        <v>64.13333333</v>
      </c>
      <c r="G12032" s="12">
        <f t="shared" si="3"/>
        <v>1</v>
      </c>
    </row>
    <row r="12033" ht="15.75" customHeight="1">
      <c r="A12033" s="13">
        <v>42250.364583333336</v>
      </c>
      <c r="B12033" s="73">
        <f t="shared" si="1"/>
        <v>42250</v>
      </c>
      <c r="C12033" s="74">
        <f>IF(NewCustomer="Yes", IF(COUNTIF($I$2:$I$11,B12033)&gt;0,0,WEEKDAY(B12033,2)),IF(COUNTIF($I$2:$I$21,B12033)&gt;0,0,WEEKDAY(B12033,2)))</f>
        <v>4</v>
      </c>
      <c r="D12033" s="74">
        <f t="shared" si="2"/>
        <v>8</v>
      </c>
      <c r="E12033" s="12">
        <f>IFERROR(VLOOKUP(A12033,'IDAR Meter Data'!$A:$B,2,1),"")</f>
        <v>167</v>
      </c>
      <c r="F12033" s="75">
        <f>IF(CECCZ="CZ03",'Outside Temp'!B12033,IF(CECCZ="CZ04",'Outside Temp'!B12034,IF(CECCZ="CZ12",'Outside Temp'!B12035, IF(CECCZ="CZ13",'Outside Temp'!B12036))))</f>
        <v>64.63333333</v>
      </c>
      <c r="G12033" s="12">
        <f t="shared" si="3"/>
        <v>1</v>
      </c>
    </row>
    <row r="12034" ht="15.75" customHeight="1">
      <c r="A12034" s="13">
        <v>42250.375</v>
      </c>
      <c r="B12034" s="73">
        <f t="shared" si="1"/>
        <v>42250</v>
      </c>
      <c r="C12034" s="74">
        <f>IF(NewCustomer="Yes", IF(COUNTIF($I$2:$I$11,B12034)&gt;0,0,WEEKDAY(B12034,2)),IF(COUNTIF($I$2:$I$21,B12034)&gt;0,0,WEEKDAY(B12034,2)))</f>
        <v>4</v>
      </c>
      <c r="D12034" s="74">
        <f t="shared" si="2"/>
        <v>9</v>
      </c>
      <c r="E12034" s="12">
        <f>IFERROR(VLOOKUP(A12034,'IDAR Meter Data'!$A:$B,2,1),"")</f>
        <v>167</v>
      </c>
      <c r="F12034" s="75">
        <f>IF(CECCZ="CZ03",'Outside Temp'!B12034,IF(CECCZ="CZ04",'Outside Temp'!B12035,IF(CECCZ="CZ12",'Outside Temp'!B12036, IF(CECCZ="CZ13",'Outside Temp'!B12037))))</f>
        <v>65.13333333</v>
      </c>
      <c r="G12034" s="12">
        <f t="shared" si="3"/>
        <v>2</v>
      </c>
    </row>
    <row r="12035" ht="15.75" customHeight="1">
      <c r="A12035" s="13">
        <v>42250.385416666664</v>
      </c>
      <c r="B12035" s="73">
        <f t="shared" si="1"/>
        <v>42250</v>
      </c>
      <c r="C12035" s="74">
        <f>IF(NewCustomer="Yes", IF(COUNTIF($I$2:$I$11,B12035)&gt;0,0,WEEKDAY(B12035,2)),IF(COUNTIF($I$2:$I$21,B12035)&gt;0,0,WEEKDAY(B12035,2)))</f>
        <v>4</v>
      </c>
      <c r="D12035" s="74">
        <f t="shared" si="2"/>
        <v>9</v>
      </c>
      <c r="E12035" s="12">
        <f>IFERROR(VLOOKUP(A12035,'IDAR Meter Data'!$A:$B,2,1),"")</f>
        <v>175</v>
      </c>
      <c r="F12035" s="75">
        <f>IF(CECCZ="CZ03",'Outside Temp'!B12035,IF(CECCZ="CZ04",'Outside Temp'!B12036,IF(CECCZ="CZ12",'Outside Temp'!B12037, IF(CECCZ="CZ13",'Outside Temp'!B12038))))</f>
        <v>65.63333333</v>
      </c>
      <c r="G12035" s="12">
        <f t="shared" si="3"/>
        <v>2</v>
      </c>
    </row>
    <row r="12036" ht="15.75" customHeight="1">
      <c r="A12036" s="13">
        <v>42250.395833333336</v>
      </c>
      <c r="B12036" s="73">
        <f t="shared" si="1"/>
        <v>42250</v>
      </c>
      <c r="C12036" s="74">
        <f>IF(NewCustomer="Yes", IF(COUNTIF($I$2:$I$11,B12036)&gt;0,0,WEEKDAY(B12036,2)),IF(COUNTIF($I$2:$I$21,B12036)&gt;0,0,WEEKDAY(B12036,2)))</f>
        <v>4</v>
      </c>
      <c r="D12036" s="74">
        <f t="shared" si="2"/>
        <v>9</v>
      </c>
      <c r="E12036" s="12">
        <f>IFERROR(VLOOKUP(A12036,'IDAR Meter Data'!$A:$B,2,1),"")</f>
        <v>189</v>
      </c>
      <c r="F12036" s="75">
        <f>IF(CECCZ="CZ03",'Outside Temp'!B12036,IF(CECCZ="CZ04",'Outside Temp'!B12037,IF(CECCZ="CZ12",'Outside Temp'!B12038, IF(CECCZ="CZ13",'Outside Temp'!B12039))))</f>
        <v>66.13333333</v>
      </c>
      <c r="G12036" s="12">
        <f t="shared" si="3"/>
        <v>2</v>
      </c>
    </row>
    <row r="12037" ht="15.75" customHeight="1">
      <c r="A12037" s="13">
        <v>42250.40625</v>
      </c>
      <c r="B12037" s="73">
        <f t="shared" si="1"/>
        <v>42250</v>
      </c>
      <c r="C12037" s="74">
        <f>IF(NewCustomer="Yes", IF(COUNTIF($I$2:$I$11,B12037)&gt;0,0,WEEKDAY(B12037,2)),IF(COUNTIF($I$2:$I$21,B12037)&gt;0,0,WEEKDAY(B12037,2)))</f>
        <v>4</v>
      </c>
      <c r="D12037" s="74">
        <f t="shared" si="2"/>
        <v>9</v>
      </c>
      <c r="E12037" s="12">
        <f>IFERROR(VLOOKUP(A12037,'IDAR Meter Data'!$A:$B,2,1),"")</f>
        <v>181</v>
      </c>
      <c r="F12037" s="75">
        <f>IF(CECCZ="CZ03",'Outside Temp'!B12037,IF(CECCZ="CZ04",'Outside Temp'!B12038,IF(CECCZ="CZ12",'Outside Temp'!B12039, IF(CECCZ="CZ13",'Outside Temp'!B12040))))</f>
        <v>66.63333333</v>
      </c>
      <c r="G12037" s="12">
        <f t="shared" si="3"/>
        <v>2</v>
      </c>
    </row>
    <row r="12038" ht="15.75" customHeight="1">
      <c r="A12038" s="13">
        <v>42250.416666666664</v>
      </c>
      <c r="B12038" s="73">
        <f t="shared" si="1"/>
        <v>42250</v>
      </c>
      <c r="C12038" s="74">
        <f>IF(NewCustomer="Yes", IF(COUNTIF($I$2:$I$11,B12038)&gt;0,0,WEEKDAY(B12038,2)),IF(COUNTIF($I$2:$I$21,B12038)&gt;0,0,WEEKDAY(B12038,2)))</f>
        <v>4</v>
      </c>
      <c r="D12038" s="74">
        <f t="shared" si="2"/>
        <v>10</v>
      </c>
      <c r="E12038" s="12">
        <f>IFERROR(VLOOKUP(A12038,'IDAR Meter Data'!$A:$B,2,1),"")</f>
        <v>188</v>
      </c>
      <c r="F12038" s="75">
        <f>IF(CECCZ="CZ03",'Outside Temp'!B12038,IF(CECCZ="CZ04",'Outside Temp'!B12039,IF(CECCZ="CZ12",'Outside Temp'!B12040, IF(CECCZ="CZ13",'Outside Temp'!B12041))))</f>
        <v>67</v>
      </c>
      <c r="G12038" s="12">
        <f t="shared" si="3"/>
        <v>2</v>
      </c>
    </row>
    <row r="12039" ht="15.75" customHeight="1">
      <c r="A12039" s="13">
        <v>42250.427083333336</v>
      </c>
      <c r="B12039" s="73">
        <f t="shared" si="1"/>
        <v>42250</v>
      </c>
      <c r="C12039" s="74">
        <f>IF(NewCustomer="Yes", IF(COUNTIF($I$2:$I$11,B12039)&gt;0,0,WEEKDAY(B12039,2)),IF(COUNTIF($I$2:$I$21,B12039)&gt;0,0,WEEKDAY(B12039,2)))</f>
        <v>4</v>
      </c>
      <c r="D12039" s="74">
        <f t="shared" si="2"/>
        <v>10</v>
      </c>
      <c r="E12039" s="12">
        <f>IFERROR(VLOOKUP(A12039,'IDAR Meter Data'!$A:$B,2,1),"")</f>
        <v>180</v>
      </c>
      <c r="F12039" s="75">
        <f>IF(CECCZ="CZ03",'Outside Temp'!B12039,IF(CECCZ="CZ04",'Outside Temp'!B12040,IF(CECCZ="CZ12",'Outside Temp'!B12041, IF(CECCZ="CZ13",'Outside Temp'!B12042))))</f>
        <v>67</v>
      </c>
      <c r="G12039" s="12">
        <f t="shared" si="3"/>
        <v>2</v>
      </c>
    </row>
    <row r="12040" ht="15.75" customHeight="1">
      <c r="A12040" s="13">
        <v>42250.4375</v>
      </c>
      <c r="B12040" s="73">
        <f t="shared" si="1"/>
        <v>42250</v>
      </c>
      <c r="C12040" s="74">
        <f>IF(NewCustomer="Yes", IF(COUNTIF($I$2:$I$11,B12040)&gt;0,0,WEEKDAY(B12040,2)),IF(COUNTIF($I$2:$I$21,B12040)&gt;0,0,WEEKDAY(B12040,2)))</f>
        <v>4</v>
      </c>
      <c r="D12040" s="74">
        <f t="shared" si="2"/>
        <v>10</v>
      </c>
      <c r="E12040" s="12">
        <f>IFERROR(VLOOKUP(A12040,'IDAR Meter Data'!$A:$B,2,1),"")</f>
        <v>186</v>
      </c>
      <c r="F12040" s="75">
        <f>IF(CECCZ="CZ03",'Outside Temp'!B12040,IF(CECCZ="CZ04",'Outside Temp'!B12041,IF(CECCZ="CZ12",'Outside Temp'!B12042, IF(CECCZ="CZ13",'Outside Temp'!B12043))))</f>
        <v>67</v>
      </c>
      <c r="G12040" s="12">
        <f t="shared" si="3"/>
        <v>2</v>
      </c>
    </row>
    <row r="12041" ht="15.75" customHeight="1">
      <c r="A12041" s="13">
        <v>42250.447916666664</v>
      </c>
      <c r="B12041" s="73">
        <f t="shared" si="1"/>
        <v>42250</v>
      </c>
      <c r="C12041" s="74">
        <f>IF(NewCustomer="Yes", IF(COUNTIF($I$2:$I$11,B12041)&gt;0,0,WEEKDAY(B12041,2)),IF(COUNTIF($I$2:$I$21,B12041)&gt;0,0,WEEKDAY(B12041,2)))</f>
        <v>4</v>
      </c>
      <c r="D12041" s="74">
        <f t="shared" si="2"/>
        <v>10</v>
      </c>
      <c r="E12041" s="12">
        <f>IFERROR(VLOOKUP(A12041,'IDAR Meter Data'!$A:$B,2,1),"")</f>
        <v>204</v>
      </c>
      <c r="F12041" s="75">
        <f>IF(CECCZ="CZ03",'Outside Temp'!B12041,IF(CECCZ="CZ04",'Outside Temp'!B12042,IF(CECCZ="CZ12",'Outside Temp'!B12043, IF(CECCZ="CZ13",'Outside Temp'!B12044))))</f>
        <v>67</v>
      </c>
      <c r="G12041" s="12">
        <f t="shared" si="3"/>
        <v>2</v>
      </c>
    </row>
    <row r="12042" ht="15.75" customHeight="1">
      <c r="A12042" s="13">
        <v>42250.458333333336</v>
      </c>
      <c r="B12042" s="73">
        <f t="shared" si="1"/>
        <v>42250</v>
      </c>
      <c r="C12042" s="74">
        <f>IF(NewCustomer="Yes", IF(COUNTIF($I$2:$I$11,B12042)&gt;0,0,WEEKDAY(B12042,2)),IF(COUNTIF($I$2:$I$21,B12042)&gt;0,0,WEEKDAY(B12042,2)))</f>
        <v>4</v>
      </c>
      <c r="D12042" s="74">
        <f t="shared" si="2"/>
        <v>11</v>
      </c>
      <c r="E12042" s="12">
        <f>IFERROR(VLOOKUP(A12042,'IDAR Meter Data'!$A:$B,2,1),"")</f>
        <v>192</v>
      </c>
      <c r="F12042" s="75">
        <f>IF(CECCZ="CZ03",'Outside Temp'!B12042,IF(CECCZ="CZ04",'Outside Temp'!B12043,IF(CECCZ="CZ12",'Outside Temp'!B12044, IF(CECCZ="CZ13",'Outside Temp'!B12045))))</f>
        <v>67</v>
      </c>
      <c r="G12042" s="12">
        <f t="shared" si="3"/>
        <v>2</v>
      </c>
    </row>
    <row r="12043" ht="15.75" customHeight="1">
      <c r="A12043" s="13">
        <v>42250.46875</v>
      </c>
      <c r="B12043" s="73">
        <f t="shared" si="1"/>
        <v>42250</v>
      </c>
      <c r="C12043" s="74">
        <f>IF(NewCustomer="Yes", IF(COUNTIF($I$2:$I$11,B12043)&gt;0,0,WEEKDAY(B12043,2)),IF(COUNTIF($I$2:$I$21,B12043)&gt;0,0,WEEKDAY(B12043,2)))</f>
        <v>4</v>
      </c>
      <c r="D12043" s="74">
        <f t="shared" si="2"/>
        <v>11</v>
      </c>
      <c r="E12043" s="12">
        <f>IFERROR(VLOOKUP(A12043,'IDAR Meter Data'!$A:$B,2,1),"")</f>
        <v>193</v>
      </c>
      <c r="F12043" s="75">
        <f>IF(CECCZ="CZ03",'Outside Temp'!B12043,IF(CECCZ="CZ04",'Outside Temp'!B12044,IF(CECCZ="CZ12",'Outside Temp'!B12045, IF(CECCZ="CZ13",'Outside Temp'!B12046))))</f>
        <v>67</v>
      </c>
      <c r="G12043" s="12">
        <f t="shared" si="3"/>
        <v>2</v>
      </c>
    </row>
    <row r="12044" ht="15.75" customHeight="1">
      <c r="A12044" s="13">
        <v>42250.479166666664</v>
      </c>
      <c r="B12044" s="73">
        <f t="shared" si="1"/>
        <v>42250</v>
      </c>
      <c r="C12044" s="74">
        <f>IF(NewCustomer="Yes", IF(COUNTIF($I$2:$I$11,B12044)&gt;0,0,WEEKDAY(B12044,2)),IF(COUNTIF($I$2:$I$21,B12044)&gt;0,0,WEEKDAY(B12044,2)))</f>
        <v>4</v>
      </c>
      <c r="D12044" s="74">
        <f t="shared" si="2"/>
        <v>11</v>
      </c>
      <c r="E12044" s="12">
        <f>IFERROR(VLOOKUP(A12044,'IDAR Meter Data'!$A:$B,2,1),"")</f>
        <v>195</v>
      </c>
      <c r="F12044" s="75">
        <f>IF(CECCZ="CZ03",'Outside Temp'!B12044,IF(CECCZ="CZ04",'Outside Temp'!B12045,IF(CECCZ="CZ12",'Outside Temp'!B12046, IF(CECCZ="CZ13",'Outside Temp'!B12047))))</f>
        <v>67</v>
      </c>
      <c r="G12044" s="12">
        <f t="shared" si="3"/>
        <v>2</v>
      </c>
    </row>
    <row r="12045" ht="15.75" customHeight="1">
      <c r="A12045" s="13">
        <v>42250.489583333336</v>
      </c>
      <c r="B12045" s="73">
        <f t="shared" si="1"/>
        <v>42250</v>
      </c>
      <c r="C12045" s="74">
        <f>IF(NewCustomer="Yes", IF(COUNTIF($I$2:$I$11,B12045)&gt;0,0,WEEKDAY(B12045,2)),IF(COUNTIF($I$2:$I$21,B12045)&gt;0,0,WEEKDAY(B12045,2)))</f>
        <v>4</v>
      </c>
      <c r="D12045" s="74">
        <f t="shared" si="2"/>
        <v>11</v>
      </c>
      <c r="E12045" s="12">
        <f>IFERROR(VLOOKUP(A12045,'IDAR Meter Data'!$A:$B,2,1),"")</f>
        <v>206</v>
      </c>
      <c r="F12045" s="75">
        <f>IF(CECCZ="CZ03",'Outside Temp'!B12045,IF(CECCZ="CZ04",'Outside Temp'!B12046,IF(CECCZ="CZ12",'Outside Temp'!B12047, IF(CECCZ="CZ13",'Outside Temp'!B12048))))</f>
        <v>67</v>
      </c>
      <c r="G12045" s="12">
        <f t="shared" si="3"/>
        <v>2</v>
      </c>
    </row>
    <row r="12046" ht="15.75" customHeight="1">
      <c r="A12046" s="13">
        <v>42250.5</v>
      </c>
      <c r="B12046" s="73">
        <f t="shared" si="1"/>
        <v>42250</v>
      </c>
      <c r="C12046" s="74">
        <f>IF(NewCustomer="Yes", IF(COUNTIF($I$2:$I$11,B12046)&gt;0,0,WEEKDAY(B12046,2)),IF(COUNTIF($I$2:$I$21,B12046)&gt;0,0,WEEKDAY(B12046,2)))</f>
        <v>4</v>
      </c>
      <c r="D12046" s="74">
        <f t="shared" si="2"/>
        <v>12</v>
      </c>
      <c r="E12046" s="12">
        <f>IFERROR(VLOOKUP(A12046,'IDAR Meter Data'!$A:$B,2,1),"")</f>
        <v>212</v>
      </c>
      <c r="F12046" s="75">
        <f>IF(CECCZ="CZ03",'Outside Temp'!B12046,IF(CECCZ="CZ04",'Outside Temp'!B12047,IF(CECCZ="CZ12",'Outside Temp'!B12048, IF(CECCZ="CZ13",'Outside Temp'!B12049))))</f>
        <v>67</v>
      </c>
      <c r="G12046" s="12">
        <f t="shared" si="3"/>
        <v>2</v>
      </c>
    </row>
    <row r="12047" ht="15.75" customHeight="1">
      <c r="A12047" s="13">
        <v>42250.510416666664</v>
      </c>
      <c r="B12047" s="73">
        <f t="shared" si="1"/>
        <v>42250</v>
      </c>
      <c r="C12047" s="74">
        <f>IF(NewCustomer="Yes", IF(COUNTIF($I$2:$I$11,B12047)&gt;0,0,WEEKDAY(B12047,2)),IF(COUNTIF($I$2:$I$21,B12047)&gt;0,0,WEEKDAY(B12047,2)))</f>
        <v>4</v>
      </c>
      <c r="D12047" s="74">
        <f t="shared" si="2"/>
        <v>12</v>
      </c>
      <c r="E12047" s="12">
        <f>IFERROR(VLOOKUP(A12047,'IDAR Meter Data'!$A:$B,2,1),"")</f>
        <v>202</v>
      </c>
      <c r="F12047" s="75">
        <f>IF(CECCZ="CZ03",'Outside Temp'!B12047,IF(CECCZ="CZ04",'Outside Temp'!B12048,IF(CECCZ="CZ12",'Outside Temp'!B12049, IF(CECCZ="CZ13",'Outside Temp'!B12050))))</f>
        <v>67</v>
      </c>
      <c r="G12047" s="12">
        <f t="shared" si="3"/>
        <v>2</v>
      </c>
    </row>
    <row r="12048" ht="15.75" customHeight="1">
      <c r="A12048" s="13">
        <v>42250.520833333336</v>
      </c>
      <c r="B12048" s="73">
        <f t="shared" si="1"/>
        <v>42250</v>
      </c>
      <c r="C12048" s="74">
        <f>IF(NewCustomer="Yes", IF(COUNTIF($I$2:$I$11,B12048)&gt;0,0,WEEKDAY(B12048,2)),IF(COUNTIF($I$2:$I$21,B12048)&gt;0,0,WEEKDAY(B12048,2)))</f>
        <v>4</v>
      </c>
      <c r="D12048" s="74">
        <f t="shared" si="2"/>
        <v>12</v>
      </c>
      <c r="E12048" s="12">
        <f>IFERROR(VLOOKUP(A12048,'IDAR Meter Data'!$A:$B,2,1),"")</f>
        <v>198</v>
      </c>
      <c r="F12048" s="75">
        <f>IF(CECCZ="CZ03",'Outside Temp'!B12048,IF(CECCZ="CZ04",'Outside Temp'!B12049,IF(CECCZ="CZ12",'Outside Temp'!B12050, IF(CECCZ="CZ13",'Outside Temp'!B12051))))</f>
        <v>67</v>
      </c>
      <c r="G12048" s="12">
        <f t="shared" si="3"/>
        <v>2</v>
      </c>
    </row>
    <row r="12049" ht="15.75" customHeight="1">
      <c r="A12049" s="13">
        <v>42250.53125</v>
      </c>
      <c r="B12049" s="73">
        <f t="shared" si="1"/>
        <v>42250</v>
      </c>
      <c r="C12049" s="74">
        <f>IF(NewCustomer="Yes", IF(COUNTIF($I$2:$I$11,B12049)&gt;0,0,WEEKDAY(B12049,2)),IF(COUNTIF($I$2:$I$21,B12049)&gt;0,0,WEEKDAY(B12049,2)))</f>
        <v>4</v>
      </c>
      <c r="D12049" s="74">
        <f t="shared" si="2"/>
        <v>12</v>
      </c>
      <c r="E12049" s="12">
        <f>IFERROR(VLOOKUP(A12049,'IDAR Meter Data'!$A:$B,2,1),"")</f>
        <v>209</v>
      </c>
      <c r="F12049" s="75">
        <f>IF(CECCZ="CZ03",'Outside Temp'!B12049,IF(CECCZ="CZ04",'Outside Temp'!B12050,IF(CECCZ="CZ12",'Outside Temp'!B12051, IF(CECCZ="CZ13",'Outside Temp'!B12052))))</f>
        <v>67</v>
      </c>
      <c r="G12049" s="12">
        <f t="shared" si="3"/>
        <v>2</v>
      </c>
    </row>
    <row r="12050" ht="15.75" customHeight="1">
      <c r="A12050" s="13">
        <v>42250.541666666664</v>
      </c>
      <c r="B12050" s="73">
        <f t="shared" si="1"/>
        <v>42250</v>
      </c>
      <c r="C12050" s="74">
        <f>IF(NewCustomer="Yes", IF(COUNTIF($I$2:$I$11,B12050)&gt;0,0,WEEKDAY(B12050,2)),IF(COUNTIF($I$2:$I$21,B12050)&gt;0,0,WEEKDAY(B12050,2)))</f>
        <v>4</v>
      </c>
      <c r="D12050" s="74">
        <f t="shared" si="2"/>
        <v>13</v>
      </c>
      <c r="E12050" s="12">
        <f>IFERROR(VLOOKUP(A12050,'IDAR Meter Data'!$A:$B,2,1),"")</f>
        <v>205</v>
      </c>
      <c r="F12050" s="75">
        <f>IF(CECCZ="CZ03",'Outside Temp'!B12050,IF(CECCZ="CZ04",'Outside Temp'!B12051,IF(CECCZ="CZ12",'Outside Temp'!B12052, IF(CECCZ="CZ13",'Outside Temp'!B12053))))</f>
        <v>67</v>
      </c>
      <c r="G12050" s="12">
        <f t="shared" si="3"/>
        <v>2</v>
      </c>
    </row>
    <row r="12051" ht="15.75" customHeight="1">
      <c r="A12051" s="13">
        <v>42250.552083333336</v>
      </c>
      <c r="B12051" s="73">
        <f t="shared" si="1"/>
        <v>42250</v>
      </c>
      <c r="C12051" s="74">
        <f>IF(NewCustomer="Yes", IF(COUNTIF($I$2:$I$11,B12051)&gt;0,0,WEEKDAY(B12051,2)),IF(COUNTIF($I$2:$I$21,B12051)&gt;0,0,WEEKDAY(B12051,2)))</f>
        <v>4</v>
      </c>
      <c r="D12051" s="74">
        <f t="shared" si="2"/>
        <v>13</v>
      </c>
      <c r="E12051" s="12">
        <f>IFERROR(VLOOKUP(A12051,'IDAR Meter Data'!$A:$B,2,1),"")</f>
        <v>214</v>
      </c>
      <c r="F12051" s="75">
        <f>IF(CECCZ="CZ03",'Outside Temp'!B12051,IF(CECCZ="CZ04",'Outside Temp'!B12052,IF(CECCZ="CZ12",'Outside Temp'!B12053, IF(CECCZ="CZ13",'Outside Temp'!B12054))))</f>
        <v>67</v>
      </c>
      <c r="G12051" s="12">
        <f t="shared" si="3"/>
        <v>2</v>
      </c>
    </row>
    <row r="12052" ht="15.75" customHeight="1">
      <c r="A12052" s="13">
        <v>42250.5625</v>
      </c>
      <c r="B12052" s="73">
        <f t="shared" si="1"/>
        <v>42250</v>
      </c>
      <c r="C12052" s="74">
        <f>IF(NewCustomer="Yes", IF(COUNTIF($I$2:$I$11,B12052)&gt;0,0,WEEKDAY(B12052,2)),IF(COUNTIF($I$2:$I$21,B12052)&gt;0,0,WEEKDAY(B12052,2)))</f>
        <v>4</v>
      </c>
      <c r="D12052" s="74">
        <f t="shared" si="2"/>
        <v>13</v>
      </c>
      <c r="E12052" s="12">
        <f>IFERROR(VLOOKUP(A12052,'IDAR Meter Data'!$A:$B,2,1),"")</f>
        <v>198</v>
      </c>
      <c r="F12052" s="75">
        <f>IF(CECCZ="CZ03",'Outside Temp'!B12052,IF(CECCZ="CZ04",'Outside Temp'!B12053,IF(CECCZ="CZ12",'Outside Temp'!B12054, IF(CECCZ="CZ13",'Outside Temp'!B12055))))</f>
        <v>67</v>
      </c>
      <c r="G12052" s="12">
        <f t="shared" si="3"/>
        <v>2</v>
      </c>
    </row>
    <row r="12053" ht="15.75" customHeight="1">
      <c r="A12053" s="13">
        <v>42250.572916666664</v>
      </c>
      <c r="B12053" s="73">
        <f t="shared" si="1"/>
        <v>42250</v>
      </c>
      <c r="C12053" s="74">
        <f>IF(NewCustomer="Yes", IF(COUNTIF($I$2:$I$11,B12053)&gt;0,0,WEEKDAY(B12053,2)),IF(COUNTIF($I$2:$I$21,B12053)&gt;0,0,WEEKDAY(B12053,2)))</f>
        <v>4</v>
      </c>
      <c r="D12053" s="74">
        <f t="shared" si="2"/>
        <v>13</v>
      </c>
      <c r="E12053" s="12">
        <f>IFERROR(VLOOKUP(A12053,'IDAR Meter Data'!$A:$B,2,1),"")</f>
        <v>207</v>
      </c>
      <c r="F12053" s="75">
        <f>IF(CECCZ="CZ03",'Outside Temp'!B12053,IF(CECCZ="CZ04",'Outside Temp'!B12054,IF(CECCZ="CZ12",'Outside Temp'!B12055, IF(CECCZ="CZ13",'Outside Temp'!B12056))))</f>
        <v>67</v>
      </c>
      <c r="G12053" s="12">
        <f t="shared" si="3"/>
        <v>2</v>
      </c>
    </row>
    <row r="12054" ht="15.75" customHeight="1">
      <c r="A12054" s="13">
        <v>42250.583333333336</v>
      </c>
      <c r="B12054" s="73">
        <f t="shared" si="1"/>
        <v>42250</v>
      </c>
      <c r="C12054" s="74">
        <f>IF(NewCustomer="Yes", IF(COUNTIF($I$2:$I$11,B12054)&gt;0,0,WEEKDAY(B12054,2)),IF(COUNTIF($I$2:$I$21,B12054)&gt;0,0,WEEKDAY(B12054,2)))</f>
        <v>4</v>
      </c>
      <c r="D12054" s="74">
        <f t="shared" si="2"/>
        <v>14</v>
      </c>
      <c r="E12054" s="12">
        <f>IFERROR(VLOOKUP(A12054,'IDAR Meter Data'!$A:$B,2,1),"")</f>
        <v>204</v>
      </c>
      <c r="F12054" s="75">
        <f>IF(CECCZ="CZ03",'Outside Temp'!B12054,IF(CECCZ="CZ04",'Outside Temp'!B12055,IF(CECCZ="CZ12",'Outside Temp'!B12056, IF(CECCZ="CZ13",'Outside Temp'!B12057))))</f>
        <v>66.93333333</v>
      </c>
      <c r="G12054" s="12">
        <f t="shared" si="3"/>
        <v>2</v>
      </c>
    </row>
    <row r="12055" ht="15.75" customHeight="1">
      <c r="A12055" s="13">
        <v>42250.59375</v>
      </c>
      <c r="B12055" s="73">
        <f t="shared" si="1"/>
        <v>42250</v>
      </c>
      <c r="C12055" s="74">
        <f>IF(NewCustomer="Yes", IF(COUNTIF($I$2:$I$11,B12055)&gt;0,0,WEEKDAY(B12055,2)),IF(COUNTIF($I$2:$I$21,B12055)&gt;0,0,WEEKDAY(B12055,2)))</f>
        <v>4</v>
      </c>
      <c r="D12055" s="74">
        <f t="shared" si="2"/>
        <v>14</v>
      </c>
      <c r="E12055" s="12">
        <f>IFERROR(VLOOKUP(A12055,'IDAR Meter Data'!$A:$B,2,1),"")</f>
        <v>210</v>
      </c>
      <c r="F12055" s="75">
        <f>IF(CECCZ="CZ03",'Outside Temp'!B12055,IF(CECCZ="CZ04",'Outside Temp'!B12056,IF(CECCZ="CZ12",'Outside Temp'!B12057, IF(CECCZ="CZ13",'Outside Temp'!B12058))))</f>
        <v>66.68333333</v>
      </c>
      <c r="G12055" s="12">
        <f t="shared" si="3"/>
        <v>2</v>
      </c>
    </row>
    <row r="12056" ht="15.75" customHeight="1">
      <c r="A12056" s="13">
        <v>42250.604166666664</v>
      </c>
      <c r="B12056" s="73">
        <f t="shared" si="1"/>
        <v>42250</v>
      </c>
      <c r="C12056" s="74">
        <f>IF(NewCustomer="Yes", IF(COUNTIF($I$2:$I$11,B12056)&gt;0,0,WEEKDAY(B12056,2)),IF(COUNTIF($I$2:$I$21,B12056)&gt;0,0,WEEKDAY(B12056,2)))</f>
        <v>4</v>
      </c>
      <c r="D12056" s="74">
        <f t="shared" si="2"/>
        <v>14</v>
      </c>
      <c r="E12056" s="12">
        <f>IFERROR(VLOOKUP(A12056,'IDAR Meter Data'!$A:$B,2,1),"")</f>
        <v>209</v>
      </c>
      <c r="F12056" s="75">
        <f>IF(CECCZ="CZ03",'Outside Temp'!B12056,IF(CECCZ="CZ04",'Outside Temp'!B12057,IF(CECCZ="CZ12",'Outside Temp'!B12058, IF(CECCZ="CZ13",'Outside Temp'!B12059))))</f>
        <v>66.43333333</v>
      </c>
      <c r="G12056" s="12">
        <f t="shared" si="3"/>
        <v>2</v>
      </c>
    </row>
    <row r="12057" ht="15.75" customHeight="1">
      <c r="A12057" s="13">
        <v>42250.614583333336</v>
      </c>
      <c r="B12057" s="73">
        <f t="shared" si="1"/>
        <v>42250</v>
      </c>
      <c r="C12057" s="74">
        <f>IF(NewCustomer="Yes", IF(COUNTIF($I$2:$I$11,B12057)&gt;0,0,WEEKDAY(B12057,2)),IF(COUNTIF($I$2:$I$21,B12057)&gt;0,0,WEEKDAY(B12057,2)))</f>
        <v>4</v>
      </c>
      <c r="D12057" s="74">
        <f t="shared" si="2"/>
        <v>14</v>
      </c>
      <c r="E12057" s="12">
        <f>IFERROR(VLOOKUP(A12057,'IDAR Meter Data'!$A:$B,2,1),"")</f>
        <v>207</v>
      </c>
      <c r="F12057" s="75">
        <f>IF(CECCZ="CZ03",'Outside Temp'!B12057,IF(CECCZ="CZ04",'Outside Temp'!B12058,IF(CECCZ="CZ12",'Outside Temp'!B12059, IF(CECCZ="CZ13",'Outside Temp'!B12060))))</f>
        <v>66.18333333</v>
      </c>
      <c r="G12057" s="12">
        <f t="shared" si="3"/>
        <v>2</v>
      </c>
    </row>
    <row r="12058" ht="15.75" customHeight="1">
      <c r="A12058" s="13">
        <v>42250.625</v>
      </c>
      <c r="B12058" s="73">
        <f t="shared" si="1"/>
        <v>42250</v>
      </c>
      <c r="C12058" s="74">
        <f>IF(NewCustomer="Yes", IF(COUNTIF($I$2:$I$11,B12058)&gt;0,0,WEEKDAY(B12058,2)),IF(COUNTIF($I$2:$I$21,B12058)&gt;0,0,WEEKDAY(B12058,2)))</f>
        <v>4</v>
      </c>
      <c r="D12058" s="74">
        <f t="shared" si="2"/>
        <v>15</v>
      </c>
      <c r="E12058" s="12">
        <f>IFERROR(VLOOKUP(A12058,'IDAR Meter Data'!$A:$B,2,1),"")</f>
        <v>212</v>
      </c>
      <c r="F12058" s="75">
        <f>IF(CECCZ="CZ03",'Outside Temp'!B12058,IF(CECCZ="CZ04",'Outside Temp'!B12059,IF(CECCZ="CZ12",'Outside Temp'!B12060, IF(CECCZ="CZ13",'Outside Temp'!B12061))))</f>
        <v>66</v>
      </c>
      <c r="G12058" s="12">
        <f t="shared" si="3"/>
        <v>2</v>
      </c>
    </row>
    <row r="12059" ht="15.75" customHeight="1">
      <c r="A12059" s="13">
        <v>42250.635416666664</v>
      </c>
      <c r="B12059" s="73">
        <f t="shared" si="1"/>
        <v>42250</v>
      </c>
      <c r="C12059" s="74">
        <f>IF(NewCustomer="Yes", IF(COUNTIF($I$2:$I$11,B12059)&gt;0,0,WEEKDAY(B12059,2)),IF(COUNTIF($I$2:$I$21,B12059)&gt;0,0,WEEKDAY(B12059,2)))</f>
        <v>4</v>
      </c>
      <c r="D12059" s="74">
        <f t="shared" si="2"/>
        <v>15</v>
      </c>
      <c r="E12059" s="12">
        <f>IFERROR(VLOOKUP(A12059,'IDAR Meter Data'!$A:$B,2,1),"")</f>
        <v>212</v>
      </c>
      <c r="F12059" s="75">
        <f>IF(CECCZ="CZ03",'Outside Temp'!B12059,IF(CECCZ="CZ04",'Outside Temp'!B12060,IF(CECCZ="CZ12",'Outside Temp'!B12061, IF(CECCZ="CZ13",'Outside Temp'!B12062))))</f>
        <v>66</v>
      </c>
      <c r="G12059" s="12">
        <f t="shared" si="3"/>
        <v>2</v>
      </c>
    </row>
    <row r="12060" ht="15.75" customHeight="1">
      <c r="A12060" s="13">
        <v>42250.645833333336</v>
      </c>
      <c r="B12060" s="73">
        <f t="shared" si="1"/>
        <v>42250</v>
      </c>
      <c r="C12060" s="74">
        <f>IF(NewCustomer="Yes", IF(COUNTIF($I$2:$I$11,B12060)&gt;0,0,WEEKDAY(B12060,2)),IF(COUNTIF($I$2:$I$21,B12060)&gt;0,0,WEEKDAY(B12060,2)))</f>
        <v>4</v>
      </c>
      <c r="D12060" s="74">
        <f t="shared" si="2"/>
        <v>15</v>
      </c>
      <c r="E12060" s="12">
        <f>IFERROR(VLOOKUP(A12060,'IDAR Meter Data'!$A:$B,2,1),"")</f>
        <v>207</v>
      </c>
      <c r="F12060" s="75">
        <f>IF(CECCZ="CZ03",'Outside Temp'!B12060,IF(CECCZ="CZ04",'Outside Temp'!B12061,IF(CECCZ="CZ12",'Outside Temp'!B12062, IF(CECCZ="CZ13",'Outside Temp'!B12063))))</f>
        <v>66</v>
      </c>
      <c r="G12060" s="12">
        <f t="shared" si="3"/>
        <v>2</v>
      </c>
    </row>
    <row r="12061" ht="15.75" customHeight="1">
      <c r="A12061" s="13">
        <v>42250.65625</v>
      </c>
      <c r="B12061" s="73">
        <f t="shared" si="1"/>
        <v>42250</v>
      </c>
      <c r="C12061" s="74">
        <f>IF(NewCustomer="Yes", IF(COUNTIF($I$2:$I$11,B12061)&gt;0,0,WEEKDAY(B12061,2)),IF(COUNTIF($I$2:$I$21,B12061)&gt;0,0,WEEKDAY(B12061,2)))</f>
        <v>4</v>
      </c>
      <c r="D12061" s="74">
        <f t="shared" si="2"/>
        <v>15</v>
      </c>
      <c r="E12061" s="12">
        <f>IFERROR(VLOOKUP(A12061,'IDAR Meter Data'!$A:$B,2,1),"")</f>
        <v>228</v>
      </c>
      <c r="F12061" s="75">
        <f>IF(CECCZ="CZ03",'Outside Temp'!B12061,IF(CECCZ="CZ04",'Outside Temp'!B12062,IF(CECCZ="CZ12",'Outside Temp'!B12063, IF(CECCZ="CZ13",'Outside Temp'!B12064))))</f>
        <v>66</v>
      </c>
      <c r="G12061" s="12">
        <f t="shared" si="3"/>
        <v>2</v>
      </c>
    </row>
    <row r="12062" ht="15.75" customHeight="1">
      <c r="A12062" s="13">
        <v>42250.666666666664</v>
      </c>
      <c r="B12062" s="73">
        <f t="shared" si="1"/>
        <v>42250</v>
      </c>
      <c r="C12062" s="74">
        <f>IF(NewCustomer="Yes", IF(COUNTIF($I$2:$I$11,B12062)&gt;0,0,WEEKDAY(B12062,2)),IF(COUNTIF($I$2:$I$21,B12062)&gt;0,0,WEEKDAY(B12062,2)))</f>
        <v>4</v>
      </c>
      <c r="D12062" s="74">
        <f t="shared" si="2"/>
        <v>16</v>
      </c>
      <c r="E12062" s="12">
        <f>IFERROR(VLOOKUP(A12062,'IDAR Meter Data'!$A:$B,2,1),"")</f>
        <v>224</v>
      </c>
      <c r="F12062" s="75">
        <f>IF(CECCZ="CZ03",'Outside Temp'!B12062,IF(CECCZ="CZ04",'Outside Temp'!B12063,IF(CECCZ="CZ12",'Outside Temp'!B12064, IF(CECCZ="CZ13",'Outside Temp'!B12065))))</f>
        <v>65.86666667</v>
      </c>
      <c r="G12062" s="12">
        <f t="shared" si="3"/>
        <v>2</v>
      </c>
    </row>
    <row r="12063" ht="15.75" customHeight="1">
      <c r="A12063" s="13">
        <v>42250.677083333336</v>
      </c>
      <c r="B12063" s="73">
        <f t="shared" si="1"/>
        <v>42250</v>
      </c>
      <c r="C12063" s="74">
        <f>IF(NewCustomer="Yes", IF(COUNTIF($I$2:$I$11,B12063)&gt;0,0,WEEKDAY(B12063,2)),IF(COUNTIF($I$2:$I$21,B12063)&gt;0,0,WEEKDAY(B12063,2)))</f>
        <v>4</v>
      </c>
      <c r="D12063" s="74">
        <f t="shared" si="2"/>
        <v>16</v>
      </c>
      <c r="E12063" s="12">
        <f>IFERROR(VLOOKUP(A12063,'IDAR Meter Data'!$A:$B,2,1),"")</f>
        <v>215</v>
      </c>
      <c r="F12063" s="75">
        <f>IF(CECCZ="CZ03",'Outside Temp'!B12063,IF(CECCZ="CZ04",'Outside Temp'!B12064,IF(CECCZ="CZ12",'Outside Temp'!B12065, IF(CECCZ="CZ13",'Outside Temp'!B12066))))</f>
        <v>65.36666667</v>
      </c>
      <c r="G12063" s="12">
        <f t="shared" si="3"/>
        <v>2</v>
      </c>
    </row>
    <row r="12064" ht="15.75" customHeight="1">
      <c r="A12064" s="13">
        <v>42250.6875</v>
      </c>
      <c r="B12064" s="73">
        <f t="shared" si="1"/>
        <v>42250</v>
      </c>
      <c r="C12064" s="74">
        <f>IF(NewCustomer="Yes", IF(COUNTIF($I$2:$I$11,B12064)&gt;0,0,WEEKDAY(B12064,2)),IF(COUNTIF($I$2:$I$21,B12064)&gt;0,0,WEEKDAY(B12064,2)))</f>
        <v>4</v>
      </c>
      <c r="D12064" s="74">
        <f t="shared" si="2"/>
        <v>16</v>
      </c>
      <c r="E12064" s="12">
        <f>IFERROR(VLOOKUP(A12064,'IDAR Meter Data'!$A:$B,2,1),"")</f>
        <v>203</v>
      </c>
      <c r="F12064" s="75">
        <f>IF(CECCZ="CZ03",'Outside Temp'!B12064,IF(CECCZ="CZ04",'Outside Temp'!B12065,IF(CECCZ="CZ12",'Outside Temp'!B12066, IF(CECCZ="CZ13",'Outside Temp'!B12067))))</f>
        <v>64.86666667</v>
      </c>
      <c r="G12064" s="12">
        <f t="shared" si="3"/>
        <v>1</v>
      </c>
    </row>
    <row r="12065" ht="15.75" customHeight="1">
      <c r="A12065" s="13">
        <v>42250.697916666664</v>
      </c>
      <c r="B12065" s="73">
        <f t="shared" si="1"/>
        <v>42250</v>
      </c>
      <c r="C12065" s="74">
        <f>IF(NewCustomer="Yes", IF(COUNTIF($I$2:$I$11,B12065)&gt;0,0,WEEKDAY(B12065,2)),IF(COUNTIF($I$2:$I$21,B12065)&gt;0,0,WEEKDAY(B12065,2)))</f>
        <v>4</v>
      </c>
      <c r="D12065" s="74">
        <f t="shared" si="2"/>
        <v>16</v>
      </c>
      <c r="E12065" s="12">
        <f>IFERROR(VLOOKUP(A12065,'IDAR Meter Data'!$A:$B,2,1),"")</f>
        <v>229</v>
      </c>
      <c r="F12065" s="75">
        <f>IF(CECCZ="CZ03",'Outside Temp'!B12065,IF(CECCZ="CZ04",'Outside Temp'!B12066,IF(CECCZ="CZ12",'Outside Temp'!B12067, IF(CECCZ="CZ13",'Outside Temp'!B12068))))</f>
        <v>64.36666667</v>
      </c>
      <c r="G12065" s="12">
        <f t="shared" si="3"/>
        <v>1</v>
      </c>
    </row>
    <row r="12066" ht="15.75" customHeight="1">
      <c r="A12066" s="13">
        <v>42250.708333333336</v>
      </c>
      <c r="B12066" s="73">
        <f t="shared" si="1"/>
        <v>42250</v>
      </c>
      <c r="C12066" s="74">
        <f>IF(NewCustomer="Yes", IF(COUNTIF($I$2:$I$11,B12066)&gt;0,0,WEEKDAY(B12066,2)),IF(COUNTIF($I$2:$I$21,B12066)&gt;0,0,WEEKDAY(B12066,2)))</f>
        <v>4</v>
      </c>
      <c r="D12066" s="74">
        <f t="shared" si="2"/>
        <v>17</v>
      </c>
      <c r="E12066" s="12">
        <f>IFERROR(VLOOKUP(A12066,'IDAR Meter Data'!$A:$B,2,1),"")</f>
        <v>216</v>
      </c>
      <c r="F12066" s="75">
        <f>IF(CECCZ="CZ03",'Outside Temp'!B12066,IF(CECCZ="CZ04",'Outside Temp'!B12067,IF(CECCZ="CZ12",'Outside Temp'!B12068, IF(CECCZ="CZ13",'Outside Temp'!B12069))))</f>
        <v>63.86666667</v>
      </c>
      <c r="G12066" s="12">
        <f t="shared" si="3"/>
        <v>1</v>
      </c>
    </row>
    <row r="12067" ht="15.75" customHeight="1">
      <c r="A12067" s="13">
        <v>42250.71875</v>
      </c>
      <c r="B12067" s="73">
        <f t="shared" si="1"/>
        <v>42250</v>
      </c>
      <c r="C12067" s="74">
        <f>IF(NewCustomer="Yes", IF(COUNTIF($I$2:$I$11,B12067)&gt;0,0,WEEKDAY(B12067,2)),IF(COUNTIF($I$2:$I$21,B12067)&gt;0,0,WEEKDAY(B12067,2)))</f>
        <v>4</v>
      </c>
      <c r="D12067" s="74">
        <f t="shared" si="2"/>
        <v>17</v>
      </c>
      <c r="E12067" s="12">
        <f>IFERROR(VLOOKUP(A12067,'IDAR Meter Data'!$A:$B,2,1),"")</f>
        <v>226</v>
      </c>
      <c r="F12067" s="75">
        <f>IF(CECCZ="CZ03",'Outside Temp'!B12067,IF(CECCZ="CZ04",'Outside Temp'!B12068,IF(CECCZ="CZ12",'Outside Temp'!B12069, IF(CECCZ="CZ13",'Outside Temp'!B12070))))</f>
        <v>63.36666667</v>
      </c>
      <c r="G12067" s="12">
        <f t="shared" si="3"/>
        <v>1</v>
      </c>
    </row>
    <row r="12068" ht="15.75" customHeight="1">
      <c r="A12068" s="13">
        <v>42250.729166666664</v>
      </c>
      <c r="B12068" s="73">
        <f t="shared" si="1"/>
        <v>42250</v>
      </c>
      <c r="C12068" s="74">
        <f>IF(NewCustomer="Yes", IF(COUNTIF($I$2:$I$11,B12068)&gt;0,0,WEEKDAY(B12068,2)),IF(COUNTIF($I$2:$I$21,B12068)&gt;0,0,WEEKDAY(B12068,2)))</f>
        <v>4</v>
      </c>
      <c r="D12068" s="74">
        <f t="shared" si="2"/>
        <v>17</v>
      </c>
      <c r="E12068" s="12">
        <f>IFERROR(VLOOKUP(A12068,'IDAR Meter Data'!$A:$B,2,1),"")</f>
        <v>215</v>
      </c>
      <c r="F12068" s="75">
        <f>IF(CECCZ="CZ03",'Outside Temp'!B12068,IF(CECCZ="CZ04",'Outside Temp'!B12069,IF(CECCZ="CZ12",'Outside Temp'!B12070, IF(CECCZ="CZ13",'Outside Temp'!B12071))))</f>
        <v>62.86666667</v>
      </c>
      <c r="G12068" s="12">
        <f t="shared" si="3"/>
        <v>1</v>
      </c>
    </row>
    <row r="12069" ht="15.75" customHeight="1">
      <c r="A12069" s="13">
        <v>42250.739583333336</v>
      </c>
      <c r="B12069" s="73">
        <f t="shared" si="1"/>
        <v>42250</v>
      </c>
      <c r="C12069" s="74">
        <f>IF(NewCustomer="Yes", IF(COUNTIF($I$2:$I$11,B12069)&gt;0,0,WEEKDAY(B12069,2)),IF(COUNTIF($I$2:$I$21,B12069)&gt;0,0,WEEKDAY(B12069,2)))</f>
        <v>4</v>
      </c>
      <c r="D12069" s="74">
        <f t="shared" si="2"/>
        <v>17</v>
      </c>
      <c r="E12069" s="12">
        <f>IFERROR(VLOOKUP(A12069,'IDAR Meter Data'!$A:$B,2,1),"")</f>
        <v>203</v>
      </c>
      <c r="F12069" s="75">
        <f>IF(CECCZ="CZ03",'Outside Temp'!B12069,IF(CECCZ="CZ04",'Outside Temp'!B12070,IF(CECCZ="CZ12",'Outside Temp'!B12071, IF(CECCZ="CZ13",'Outside Temp'!B12072))))</f>
        <v>62.36666667</v>
      </c>
      <c r="G12069" s="12">
        <f t="shared" si="3"/>
        <v>1</v>
      </c>
    </row>
    <row r="12070" ht="15.75" customHeight="1">
      <c r="A12070" s="13">
        <v>42250.75</v>
      </c>
      <c r="B12070" s="73">
        <f t="shared" si="1"/>
        <v>42250</v>
      </c>
      <c r="C12070" s="74">
        <f>IF(NewCustomer="Yes", IF(COUNTIF($I$2:$I$11,B12070)&gt;0,0,WEEKDAY(B12070,2)),IF(COUNTIF($I$2:$I$21,B12070)&gt;0,0,WEEKDAY(B12070,2)))</f>
        <v>4</v>
      </c>
      <c r="D12070" s="74">
        <f t="shared" si="2"/>
        <v>18</v>
      </c>
      <c r="E12070" s="12">
        <f>IFERROR(VLOOKUP(A12070,'IDAR Meter Data'!$A:$B,2,1),"")</f>
        <v>212</v>
      </c>
      <c r="F12070" s="75">
        <f>IF(CECCZ="CZ03",'Outside Temp'!B12070,IF(CECCZ="CZ04",'Outside Temp'!B12071,IF(CECCZ="CZ12",'Outside Temp'!B12072, IF(CECCZ="CZ13",'Outside Temp'!B12073))))</f>
        <v>61.93333333</v>
      </c>
      <c r="G12070" s="12">
        <f t="shared" si="3"/>
        <v>1</v>
      </c>
    </row>
    <row r="12071" ht="15.75" customHeight="1">
      <c r="A12071" s="13">
        <v>42250.760416666664</v>
      </c>
      <c r="B12071" s="73">
        <f t="shared" si="1"/>
        <v>42250</v>
      </c>
      <c r="C12071" s="74">
        <f>IF(NewCustomer="Yes", IF(COUNTIF($I$2:$I$11,B12071)&gt;0,0,WEEKDAY(B12071,2)),IF(COUNTIF($I$2:$I$21,B12071)&gt;0,0,WEEKDAY(B12071,2)))</f>
        <v>4</v>
      </c>
      <c r="D12071" s="74">
        <f t="shared" si="2"/>
        <v>18</v>
      </c>
      <c r="E12071" s="12">
        <f>IFERROR(VLOOKUP(A12071,'IDAR Meter Data'!$A:$B,2,1),"")</f>
        <v>212</v>
      </c>
      <c r="F12071" s="75">
        <f>IF(CECCZ="CZ03",'Outside Temp'!B12071,IF(CECCZ="CZ04",'Outside Temp'!B12072,IF(CECCZ="CZ12",'Outside Temp'!B12073, IF(CECCZ="CZ13",'Outside Temp'!B12074))))</f>
        <v>61.68333333</v>
      </c>
      <c r="G12071" s="12">
        <f t="shared" si="3"/>
        <v>1</v>
      </c>
    </row>
    <row r="12072" ht="15.75" customHeight="1">
      <c r="A12072" s="13">
        <v>42250.770833333336</v>
      </c>
      <c r="B12072" s="73">
        <f t="shared" si="1"/>
        <v>42250</v>
      </c>
      <c r="C12072" s="74">
        <f>IF(NewCustomer="Yes", IF(COUNTIF($I$2:$I$11,B12072)&gt;0,0,WEEKDAY(B12072,2)),IF(COUNTIF($I$2:$I$21,B12072)&gt;0,0,WEEKDAY(B12072,2)))</f>
        <v>4</v>
      </c>
      <c r="D12072" s="74">
        <f t="shared" si="2"/>
        <v>18</v>
      </c>
      <c r="E12072" s="12">
        <f>IFERROR(VLOOKUP(A12072,'IDAR Meter Data'!$A:$B,2,1),"")</f>
        <v>204</v>
      </c>
      <c r="F12072" s="75">
        <f>IF(CECCZ="CZ03",'Outside Temp'!B12072,IF(CECCZ="CZ04",'Outside Temp'!B12073,IF(CECCZ="CZ12",'Outside Temp'!B12074, IF(CECCZ="CZ13",'Outside Temp'!B12075))))</f>
        <v>61.43333333</v>
      </c>
      <c r="G12072" s="12">
        <f t="shared" si="3"/>
        <v>1</v>
      </c>
    </row>
    <row r="12073" ht="15.75" customHeight="1">
      <c r="A12073" s="13">
        <v>42250.78125</v>
      </c>
      <c r="B12073" s="73">
        <f t="shared" si="1"/>
        <v>42250</v>
      </c>
      <c r="C12073" s="74">
        <f>IF(NewCustomer="Yes", IF(COUNTIF($I$2:$I$11,B12073)&gt;0,0,WEEKDAY(B12073,2)),IF(COUNTIF($I$2:$I$21,B12073)&gt;0,0,WEEKDAY(B12073,2)))</f>
        <v>4</v>
      </c>
      <c r="D12073" s="74">
        <f t="shared" si="2"/>
        <v>18</v>
      </c>
      <c r="E12073" s="12">
        <f>IFERROR(VLOOKUP(A12073,'IDAR Meter Data'!$A:$B,2,1),"")</f>
        <v>214</v>
      </c>
      <c r="F12073" s="75">
        <f>IF(CECCZ="CZ03",'Outside Temp'!B12073,IF(CECCZ="CZ04",'Outside Temp'!B12074,IF(CECCZ="CZ12",'Outside Temp'!B12075, IF(CECCZ="CZ13",'Outside Temp'!B12076))))</f>
        <v>61.18333333</v>
      </c>
      <c r="G12073" s="12">
        <f t="shared" si="3"/>
        <v>1</v>
      </c>
    </row>
    <row r="12074" ht="15.75" customHeight="1">
      <c r="A12074" s="13">
        <v>42250.791666666664</v>
      </c>
      <c r="B12074" s="73">
        <f t="shared" si="1"/>
        <v>42250</v>
      </c>
      <c r="C12074" s="74">
        <f>IF(NewCustomer="Yes", IF(COUNTIF($I$2:$I$11,B12074)&gt;0,0,WEEKDAY(B12074,2)),IF(COUNTIF($I$2:$I$21,B12074)&gt;0,0,WEEKDAY(B12074,2)))</f>
        <v>4</v>
      </c>
      <c r="D12074" s="74">
        <f t="shared" si="2"/>
        <v>19</v>
      </c>
      <c r="E12074" s="12">
        <f>IFERROR(VLOOKUP(A12074,'IDAR Meter Data'!$A:$B,2,1),"")</f>
        <v>193</v>
      </c>
      <c r="F12074" s="75">
        <f>IF(CECCZ="CZ03",'Outside Temp'!B12074,IF(CECCZ="CZ04",'Outside Temp'!B12075,IF(CECCZ="CZ12",'Outside Temp'!B12076, IF(CECCZ="CZ13",'Outside Temp'!B12077))))</f>
        <v>61</v>
      </c>
      <c r="G12074" s="12">
        <f t="shared" si="3"/>
        <v>1</v>
      </c>
    </row>
    <row r="12075" ht="15.75" customHeight="1">
      <c r="A12075" s="13">
        <v>42250.802083333336</v>
      </c>
      <c r="B12075" s="73">
        <f t="shared" si="1"/>
        <v>42250</v>
      </c>
      <c r="C12075" s="74">
        <f>IF(NewCustomer="Yes", IF(COUNTIF($I$2:$I$11,B12075)&gt;0,0,WEEKDAY(B12075,2)),IF(COUNTIF($I$2:$I$21,B12075)&gt;0,0,WEEKDAY(B12075,2)))</f>
        <v>4</v>
      </c>
      <c r="D12075" s="74">
        <f t="shared" si="2"/>
        <v>19</v>
      </c>
      <c r="E12075" s="12">
        <f>IFERROR(VLOOKUP(A12075,'IDAR Meter Data'!$A:$B,2,1),"")</f>
        <v>208</v>
      </c>
      <c r="F12075" s="75">
        <f>IF(CECCZ="CZ03",'Outside Temp'!B12075,IF(CECCZ="CZ04",'Outside Temp'!B12076,IF(CECCZ="CZ12",'Outside Temp'!B12077, IF(CECCZ="CZ13",'Outside Temp'!B12078))))</f>
        <v>61</v>
      </c>
      <c r="G12075" s="12">
        <f t="shared" si="3"/>
        <v>1</v>
      </c>
    </row>
    <row r="12076" ht="15.75" customHeight="1">
      <c r="A12076" s="13">
        <v>42250.8125</v>
      </c>
      <c r="B12076" s="73">
        <f t="shared" si="1"/>
        <v>42250</v>
      </c>
      <c r="C12076" s="74">
        <f>IF(NewCustomer="Yes", IF(COUNTIF($I$2:$I$11,B12076)&gt;0,0,WEEKDAY(B12076,2)),IF(COUNTIF($I$2:$I$21,B12076)&gt;0,0,WEEKDAY(B12076,2)))</f>
        <v>4</v>
      </c>
      <c r="D12076" s="74">
        <f t="shared" si="2"/>
        <v>19</v>
      </c>
      <c r="E12076" s="12">
        <f>IFERROR(VLOOKUP(A12076,'IDAR Meter Data'!$A:$B,2,1),"")</f>
        <v>202</v>
      </c>
      <c r="F12076" s="75">
        <f>IF(CECCZ="CZ03",'Outside Temp'!B12076,IF(CECCZ="CZ04",'Outside Temp'!B12077,IF(CECCZ="CZ12",'Outside Temp'!B12078, IF(CECCZ="CZ13",'Outside Temp'!B12079))))</f>
        <v>61</v>
      </c>
      <c r="G12076" s="12">
        <f t="shared" si="3"/>
        <v>1</v>
      </c>
    </row>
    <row r="12077" ht="15.75" customHeight="1">
      <c r="A12077" s="13">
        <v>42250.822916666664</v>
      </c>
      <c r="B12077" s="73">
        <f t="shared" si="1"/>
        <v>42250</v>
      </c>
      <c r="C12077" s="74">
        <f>IF(NewCustomer="Yes", IF(COUNTIF($I$2:$I$11,B12077)&gt;0,0,WEEKDAY(B12077,2)),IF(COUNTIF($I$2:$I$21,B12077)&gt;0,0,WEEKDAY(B12077,2)))</f>
        <v>4</v>
      </c>
      <c r="D12077" s="74">
        <f t="shared" si="2"/>
        <v>19</v>
      </c>
      <c r="E12077" s="12">
        <f>IFERROR(VLOOKUP(A12077,'IDAR Meter Data'!$A:$B,2,1),"")</f>
        <v>195</v>
      </c>
      <c r="F12077" s="75">
        <f>IF(CECCZ="CZ03",'Outside Temp'!B12077,IF(CECCZ="CZ04",'Outside Temp'!B12078,IF(CECCZ="CZ12",'Outside Temp'!B12079, IF(CECCZ="CZ13",'Outside Temp'!B12080))))</f>
        <v>61</v>
      </c>
      <c r="G12077" s="12">
        <f t="shared" si="3"/>
        <v>1</v>
      </c>
    </row>
    <row r="12078" ht="15.75" customHeight="1">
      <c r="A12078" s="13">
        <v>42250.833333333336</v>
      </c>
      <c r="B12078" s="73">
        <f t="shared" si="1"/>
        <v>42250</v>
      </c>
      <c r="C12078" s="74">
        <f>IF(NewCustomer="Yes", IF(COUNTIF($I$2:$I$11,B12078)&gt;0,0,WEEKDAY(B12078,2)),IF(COUNTIF($I$2:$I$21,B12078)&gt;0,0,WEEKDAY(B12078,2)))</f>
        <v>4</v>
      </c>
      <c r="D12078" s="74">
        <f t="shared" si="2"/>
        <v>20</v>
      </c>
      <c r="E12078" s="12">
        <f>IFERROR(VLOOKUP(A12078,'IDAR Meter Data'!$A:$B,2,1),"")</f>
        <v>192</v>
      </c>
      <c r="F12078" s="75">
        <f>IF(CECCZ="CZ03",'Outside Temp'!B12078,IF(CECCZ="CZ04",'Outside Temp'!B12079,IF(CECCZ="CZ12",'Outside Temp'!B12080, IF(CECCZ="CZ13",'Outside Temp'!B12081))))</f>
        <v>60.93333333</v>
      </c>
      <c r="G12078" s="12">
        <f t="shared" si="3"/>
        <v>1</v>
      </c>
    </row>
    <row r="12079" ht="15.75" customHeight="1">
      <c r="A12079" s="13">
        <v>42250.84375</v>
      </c>
      <c r="B12079" s="73">
        <f t="shared" si="1"/>
        <v>42250</v>
      </c>
      <c r="C12079" s="74">
        <f>IF(NewCustomer="Yes", IF(COUNTIF($I$2:$I$11,B12079)&gt;0,0,WEEKDAY(B12079,2)),IF(COUNTIF($I$2:$I$21,B12079)&gt;0,0,WEEKDAY(B12079,2)))</f>
        <v>4</v>
      </c>
      <c r="D12079" s="74">
        <f t="shared" si="2"/>
        <v>20</v>
      </c>
      <c r="E12079" s="12">
        <f>IFERROR(VLOOKUP(A12079,'IDAR Meter Data'!$A:$B,2,1),"")</f>
        <v>183</v>
      </c>
      <c r="F12079" s="75">
        <f>IF(CECCZ="CZ03",'Outside Temp'!B12079,IF(CECCZ="CZ04",'Outside Temp'!B12080,IF(CECCZ="CZ12",'Outside Temp'!B12081, IF(CECCZ="CZ13",'Outside Temp'!B12082))))</f>
        <v>60.68333333</v>
      </c>
      <c r="G12079" s="12">
        <f t="shared" si="3"/>
        <v>1</v>
      </c>
    </row>
    <row r="12080" ht="15.75" customHeight="1">
      <c r="A12080" s="13">
        <v>42250.854166666664</v>
      </c>
      <c r="B12080" s="73">
        <f t="shared" si="1"/>
        <v>42250</v>
      </c>
      <c r="C12080" s="74">
        <f>IF(NewCustomer="Yes", IF(COUNTIF($I$2:$I$11,B12080)&gt;0,0,WEEKDAY(B12080,2)),IF(COUNTIF($I$2:$I$21,B12080)&gt;0,0,WEEKDAY(B12080,2)))</f>
        <v>4</v>
      </c>
      <c r="D12080" s="74">
        <f t="shared" si="2"/>
        <v>20</v>
      </c>
      <c r="E12080" s="12">
        <f>IFERROR(VLOOKUP(A12080,'IDAR Meter Data'!$A:$B,2,1),"")</f>
        <v>184</v>
      </c>
      <c r="F12080" s="75">
        <f>IF(CECCZ="CZ03",'Outside Temp'!B12080,IF(CECCZ="CZ04",'Outside Temp'!B12081,IF(CECCZ="CZ12",'Outside Temp'!B12082, IF(CECCZ="CZ13",'Outside Temp'!B12083))))</f>
        <v>60.43333333</v>
      </c>
      <c r="G12080" s="12">
        <f t="shared" si="3"/>
        <v>1</v>
      </c>
    </row>
    <row r="12081" ht="15.75" customHeight="1">
      <c r="A12081" s="13">
        <v>42250.864583333336</v>
      </c>
      <c r="B12081" s="73">
        <f t="shared" si="1"/>
        <v>42250</v>
      </c>
      <c r="C12081" s="74">
        <f>IF(NewCustomer="Yes", IF(COUNTIF($I$2:$I$11,B12081)&gt;0,0,WEEKDAY(B12081,2)),IF(COUNTIF($I$2:$I$21,B12081)&gt;0,0,WEEKDAY(B12081,2)))</f>
        <v>4</v>
      </c>
      <c r="D12081" s="74">
        <f t="shared" si="2"/>
        <v>20</v>
      </c>
      <c r="E12081" s="12">
        <f>IFERROR(VLOOKUP(A12081,'IDAR Meter Data'!$A:$B,2,1),"")</f>
        <v>182</v>
      </c>
      <c r="F12081" s="75">
        <f>IF(CECCZ="CZ03",'Outside Temp'!B12081,IF(CECCZ="CZ04",'Outside Temp'!B12082,IF(CECCZ="CZ12",'Outside Temp'!B12083, IF(CECCZ="CZ13",'Outside Temp'!B12084))))</f>
        <v>60.18333333</v>
      </c>
      <c r="G12081" s="12">
        <f t="shared" si="3"/>
        <v>1</v>
      </c>
    </row>
    <row r="12082" ht="15.75" customHeight="1">
      <c r="A12082" s="13">
        <v>42250.875</v>
      </c>
      <c r="B12082" s="73">
        <f t="shared" si="1"/>
        <v>42250</v>
      </c>
      <c r="C12082" s="74">
        <f>IF(NewCustomer="Yes", IF(COUNTIF($I$2:$I$11,B12082)&gt;0,0,WEEKDAY(B12082,2)),IF(COUNTIF($I$2:$I$21,B12082)&gt;0,0,WEEKDAY(B12082,2)))</f>
        <v>4</v>
      </c>
      <c r="D12082" s="74">
        <f t="shared" si="2"/>
        <v>21</v>
      </c>
      <c r="E12082" s="12">
        <f>IFERROR(VLOOKUP(A12082,'IDAR Meter Data'!$A:$B,2,1),"")</f>
        <v>183</v>
      </c>
      <c r="F12082" s="75">
        <f>IF(CECCZ="CZ03",'Outside Temp'!B12082,IF(CECCZ="CZ04",'Outside Temp'!B12083,IF(CECCZ="CZ12",'Outside Temp'!B12084, IF(CECCZ="CZ13",'Outside Temp'!B12085))))</f>
        <v>60</v>
      </c>
      <c r="G12082" s="12">
        <f t="shared" si="3"/>
        <v>1</v>
      </c>
    </row>
    <row r="12083" ht="15.75" customHeight="1">
      <c r="A12083" s="13">
        <v>42250.885416666664</v>
      </c>
      <c r="B12083" s="73">
        <f t="shared" si="1"/>
        <v>42250</v>
      </c>
      <c r="C12083" s="74">
        <f>IF(NewCustomer="Yes", IF(COUNTIF($I$2:$I$11,B12083)&gt;0,0,WEEKDAY(B12083,2)),IF(COUNTIF($I$2:$I$21,B12083)&gt;0,0,WEEKDAY(B12083,2)))</f>
        <v>4</v>
      </c>
      <c r="D12083" s="74">
        <f t="shared" si="2"/>
        <v>21</v>
      </c>
      <c r="E12083" s="12">
        <f>IFERROR(VLOOKUP(A12083,'IDAR Meter Data'!$A:$B,2,1),"")</f>
        <v>179</v>
      </c>
      <c r="F12083" s="75">
        <f>IF(CECCZ="CZ03",'Outside Temp'!B12083,IF(CECCZ="CZ04",'Outside Temp'!B12084,IF(CECCZ="CZ12",'Outside Temp'!B12085, IF(CECCZ="CZ13",'Outside Temp'!B12086))))</f>
        <v>60</v>
      </c>
      <c r="G12083" s="12">
        <f t="shared" si="3"/>
        <v>1</v>
      </c>
    </row>
    <row r="12084" ht="15.75" customHeight="1">
      <c r="A12084" s="13">
        <v>42250.895833333336</v>
      </c>
      <c r="B12084" s="73">
        <f t="shared" si="1"/>
        <v>42250</v>
      </c>
      <c r="C12084" s="74">
        <f>IF(NewCustomer="Yes", IF(COUNTIF($I$2:$I$11,B12084)&gt;0,0,WEEKDAY(B12084,2)),IF(COUNTIF($I$2:$I$21,B12084)&gt;0,0,WEEKDAY(B12084,2)))</f>
        <v>4</v>
      </c>
      <c r="D12084" s="74">
        <f t="shared" si="2"/>
        <v>21</v>
      </c>
      <c r="E12084" s="12">
        <f>IFERROR(VLOOKUP(A12084,'IDAR Meter Data'!$A:$B,2,1),"")</f>
        <v>165</v>
      </c>
      <c r="F12084" s="75">
        <f>IF(CECCZ="CZ03",'Outside Temp'!B12084,IF(CECCZ="CZ04",'Outside Temp'!B12085,IF(CECCZ="CZ12",'Outside Temp'!B12086, IF(CECCZ="CZ13",'Outside Temp'!B12087))))</f>
        <v>60</v>
      </c>
      <c r="G12084" s="12">
        <f t="shared" si="3"/>
        <v>1</v>
      </c>
    </row>
    <row r="12085" ht="15.75" customHeight="1">
      <c r="A12085" s="13">
        <v>42250.90625</v>
      </c>
      <c r="B12085" s="73">
        <f t="shared" si="1"/>
        <v>42250</v>
      </c>
      <c r="C12085" s="74">
        <f>IF(NewCustomer="Yes", IF(COUNTIF($I$2:$I$11,B12085)&gt;0,0,WEEKDAY(B12085,2)),IF(COUNTIF($I$2:$I$21,B12085)&gt;0,0,WEEKDAY(B12085,2)))</f>
        <v>4</v>
      </c>
      <c r="D12085" s="74">
        <f t="shared" si="2"/>
        <v>21</v>
      </c>
      <c r="E12085" s="12">
        <f>IFERROR(VLOOKUP(A12085,'IDAR Meter Data'!$A:$B,2,1),"")</f>
        <v>168</v>
      </c>
      <c r="F12085" s="75">
        <f>IF(CECCZ="CZ03",'Outside Temp'!B12085,IF(CECCZ="CZ04",'Outside Temp'!B12086,IF(CECCZ="CZ12",'Outside Temp'!B12087, IF(CECCZ="CZ13",'Outside Temp'!B12088))))</f>
        <v>60</v>
      </c>
      <c r="G12085" s="12">
        <f t="shared" si="3"/>
        <v>1</v>
      </c>
    </row>
    <row r="12086" ht="15.75" customHeight="1">
      <c r="A12086" s="13">
        <v>42250.916666666664</v>
      </c>
      <c r="B12086" s="73">
        <f t="shared" si="1"/>
        <v>42250</v>
      </c>
      <c r="C12086" s="74">
        <f>IF(NewCustomer="Yes", IF(COUNTIF($I$2:$I$11,B12086)&gt;0,0,WEEKDAY(B12086,2)),IF(COUNTIF($I$2:$I$21,B12086)&gt;0,0,WEEKDAY(B12086,2)))</f>
        <v>4</v>
      </c>
      <c r="D12086" s="74">
        <f t="shared" si="2"/>
        <v>22</v>
      </c>
      <c r="E12086" s="12">
        <f>IFERROR(VLOOKUP(A12086,'IDAR Meter Data'!$A:$B,2,1),"")</f>
        <v>162</v>
      </c>
      <c r="F12086" s="75">
        <f>IF(CECCZ="CZ03",'Outside Temp'!B12086,IF(CECCZ="CZ04",'Outside Temp'!B12087,IF(CECCZ="CZ12",'Outside Temp'!B12088, IF(CECCZ="CZ13",'Outside Temp'!B12089))))</f>
        <v>60</v>
      </c>
      <c r="G12086" s="12">
        <f t="shared" si="3"/>
        <v>1</v>
      </c>
    </row>
    <row r="12087" ht="15.75" customHeight="1">
      <c r="A12087" s="13">
        <v>42250.927083333336</v>
      </c>
      <c r="B12087" s="73">
        <f t="shared" si="1"/>
        <v>42250</v>
      </c>
      <c r="C12087" s="74">
        <f>IF(NewCustomer="Yes", IF(COUNTIF($I$2:$I$11,B12087)&gt;0,0,WEEKDAY(B12087,2)),IF(COUNTIF($I$2:$I$21,B12087)&gt;0,0,WEEKDAY(B12087,2)))</f>
        <v>4</v>
      </c>
      <c r="D12087" s="74">
        <f t="shared" si="2"/>
        <v>22</v>
      </c>
      <c r="E12087" s="12">
        <f>IFERROR(VLOOKUP(A12087,'IDAR Meter Data'!$A:$B,2,1),"")</f>
        <v>170</v>
      </c>
      <c r="F12087" s="75">
        <f>IF(CECCZ="CZ03",'Outside Temp'!B12087,IF(CECCZ="CZ04",'Outside Temp'!B12088,IF(CECCZ="CZ12",'Outside Temp'!B12089, IF(CECCZ="CZ13",'Outside Temp'!B12090))))</f>
        <v>60</v>
      </c>
      <c r="G12087" s="12">
        <f t="shared" si="3"/>
        <v>1</v>
      </c>
    </row>
    <row r="12088" ht="15.75" customHeight="1">
      <c r="A12088" s="13">
        <v>42250.9375</v>
      </c>
      <c r="B12088" s="73">
        <f t="shared" si="1"/>
        <v>42250</v>
      </c>
      <c r="C12088" s="74">
        <f>IF(NewCustomer="Yes", IF(COUNTIF($I$2:$I$11,B12088)&gt;0,0,WEEKDAY(B12088,2)),IF(COUNTIF($I$2:$I$21,B12088)&gt;0,0,WEEKDAY(B12088,2)))</f>
        <v>4</v>
      </c>
      <c r="D12088" s="74">
        <f t="shared" si="2"/>
        <v>22</v>
      </c>
      <c r="E12088" s="12">
        <f>IFERROR(VLOOKUP(A12088,'IDAR Meter Data'!$A:$B,2,1),"")</f>
        <v>165</v>
      </c>
      <c r="F12088" s="75">
        <f>IF(CECCZ="CZ03",'Outside Temp'!B12088,IF(CECCZ="CZ04",'Outside Temp'!B12089,IF(CECCZ="CZ12",'Outside Temp'!B12090, IF(CECCZ="CZ13",'Outside Temp'!B12091))))</f>
        <v>60</v>
      </c>
      <c r="G12088" s="12">
        <f t="shared" si="3"/>
        <v>1</v>
      </c>
    </row>
    <row r="12089" ht="15.75" customHeight="1">
      <c r="A12089" s="13">
        <v>42250.947916666664</v>
      </c>
      <c r="B12089" s="73">
        <f t="shared" si="1"/>
        <v>42250</v>
      </c>
      <c r="C12089" s="74">
        <f>IF(NewCustomer="Yes", IF(COUNTIF($I$2:$I$11,B12089)&gt;0,0,WEEKDAY(B12089,2)),IF(COUNTIF($I$2:$I$21,B12089)&gt;0,0,WEEKDAY(B12089,2)))</f>
        <v>4</v>
      </c>
      <c r="D12089" s="74">
        <f t="shared" si="2"/>
        <v>22</v>
      </c>
      <c r="E12089" s="12">
        <f>IFERROR(VLOOKUP(A12089,'IDAR Meter Data'!$A:$B,2,1),"")</f>
        <v>175</v>
      </c>
      <c r="F12089" s="75">
        <f>IF(CECCZ="CZ03",'Outside Temp'!B12089,IF(CECCZ="CZ04",'Outside Temp'!B12090,IF(CECCZ="CZ12",'Outside Temp'!B12091, IF(CECCZ="CZ13",'Outside Temp'!B12092))))</f>
        <v>60</v>
      </c>
      <c r="G12089" s="12">
        <f t="shared" si="3"/>
        <v>1</v>
      </c>
    </row>
    <row r="12090" ht="15.75" customHeight="1">
      <c r="A12090" s="13">
        <v>42250.958333333336</v>
      </c>
      <c r="B12090" s="73">
        <f t="shared" si="1"/>
        <v>42250</v>
      </c>
      <c r="C12090" s="74">
        <f>IF(NewCustomer="Yes", IF(COUNTIF($I$2:$I$11,B12090)&gt;0,0,WEEKDAY(B12090,2)),IF(COUNTIF($I$2:$I$21,B12090)&gt;0,0,WEEKDAY(B12090,2)))</f>
        <v>4</v>
      </c>
      <c r="D12090" s="74">
        <f t="shared" si="2"/>
        <v>23</v>
      </c>
      <c r="E12090" s="12">
        <f>IFERROR(VLOOKUP(A12090,'IDAR Meter Data'!$A:$B,2,1),"")</f>
        <v>164</v>
      </c>
      <c r="F12090" s="75">
        <f>IF(CECCZ="CZ03",'Outside Temp'!B12090,IF(CECCZ="CZ04",'Outside Temp'!B12091,IF(CECCZ="CZ12",'Outside Temp'!B12092, IF(CECCZ="CZ13",'Outside Temp'!B12093))))</f>
        <v>59.93333333</v>
      </c>
      <c r="G12090" s="12">
        <f t="shared" si="3"/>
        <v>1</v>
      </c>
    </row>
    <row r="12091" ht="15.75" customHeight="1">
      <c r="A12091" s="13">
        <v>42250.96875</v>
      </c>
      <c r="B12091" s="73">
        <f t="shared" si="1"/>
        <v>42250</v>
      </c>
      <c r="C12091" s="74">
        <f>IF(NewCustomer="Yes", IF(COUNTIF($I$2:$I$11,B12091)&gt;0,0,WEEKDAY(B12091,2)),IF(COUNTIF($I$2:$I$21,B12091)&gt;0,0,WEEKDAY(B12091,2)))</f>
        <v>4</v>
      </c>
      <c r="D12091" s="74">
        <f t="shared" si="2"/>
        <v>23</v>
      </c>
      <c r="E12091" s="12">
        <f>IFERROR(VLOOKUP(A12091,'IDAR Meter Data'!$A:$B,2,1),"")</f>
        <v>161</v>
      </c>
      <c r="F12091" s="75">
        <f>IF(CECCZ="CZ03",'Outside Temp'!B12091,IF(CECCZ="CZ04",'Outside Temp'!B12092,IF(CECCZ="CZ12",'Outside Temp'!B12093, IF(CECCZ="CZ13",'Outside Temp'!B12094))))</f>
        <v>59.68333333</v>
      </c>
      <c r="G12091" s="12">
        <f t="shared" si="3"/>
        <v>1</v>
      </c>
    </row>
    <row r="12092" ht="15.75" customHeight="1">
      <c r="A12092" s="13">
        <v>42250.979166666664</v>
      </c>
      <c r="B12092" s="73">
        <f t="shared" si="1"/>
        <v>42250</v>
      </c>
      <c r="C12092" s="74">
        <f>IF(NewCustomer="Yes", IF(COUNTIF($I$2:$I$11,B12092)&gt;0,0,WEEKDAY(B12092,2)),IF(COUNTIF($I$2:$I$21,B12092)&gt;0,0,WEEKDAY(B12092,2)))</f>
        <v>4</v>
      </c>
      <c r="D12092" s="74">
        <f t="shared" si="2"/>
        <v>23</v>
      </c>
      <c r="E12092" s="12">
        <f>IFERROR(VLOOKUP(A12092,'IDAR Meter Data'!$A:$B,2,1),"")</f>
        <v>161</v>
      </c>
      <c r="F12092" s="75">
        <f>IF(CECCZ="CZ03",'Outside Temp'!B12092,IF(CECCZ="CZ04",'Outside Temp'!B12093,IF(CECCZ="CZ12",'Outside Temp'!B12094, IF(CECCZ="CZ13",'Outside Temp'!B12095))))</f>
        <v>59.43333333</v>
      </c>
      <c r="G12092" s="12">
        <f t="shared" si="3"/>
        <v>1</v>
      </c>
    </row>
    <row r="12093" ht="15.75" customHeight="1">
      <c r="A12093" s="13">
        <v>42250.989583333336</v>
      </c>
      <c r="B12093" s="73">
        <f t="shared" si="1"/>
        <v>42250</v>
      </c>
      <c r="C12093" s="74">
        <f>IF(NewCustomer="Yes", IF(COUNTIF($I$2:$I$11,B12093)&gt;0,0,WEEKDAY(B12093,2)),IF(COUNTIF($I$2:$I$21,B12093)&gt;0,0,WEEKDAY(B12093,2)))</f>
        <v>4</v>
      </c>
      <c r="D12093" s="74">
        <f t="shared" si="2"/>
        <v>23</v>
      </c>
      <c r="E12093" s="12">
        <f>IFERROR(VLOOKUP(A12093,'IDAR Meter Data'!$A:$B,2,1),"")</f>
        <v>147</v>
      </c>
      <c r="F12093" s="75">
        <f>IF(CECCZ="CZ03",'Outside Temp'!B12093,IF(CECCZ="CZ04",'Outside Temp'!B12094,IF(CECCZ="CZ12",'Outside Temp'!B12095, IF(CECCZ="CZ13",'Outside Temp'!B12096))))</f>
        <v>59.18333333</v>
      </c>
      <c r="G12093" s="12">
        <f t="shared" si="3"/>
        <v>1</v>
      </c>
    </row>
    <row r="12094" ht="15.75" customHeight="1">
      <c r="A12094" s="13">
        <v>42251.0</v>
      </c>
      <c r="B12094" s="73">
        <f t="shared" si="1"/>
        <v>42251</v>
      </c>
      <c r="C12094" s="74">
        <f>IF(NewCustomer="Yes", IF(COUNTIF($I$2:$I$11,B12094)&gt;0,0,WEEKDAY(B12094,2)),IF(COUNTIF($I$2:$I$21,B12094)&gt;0,0,WEEKDAY(B12094,2)))</f>
        <v>5</v>
      </c>
      <c r="D12094" s="74">
        <f t="shared" si="2"/>
        <v>0</v>
      </c>
      <c r="E12094" s="12">
        <f>IFERROR(VLOOKUP(A12094,'IDAR Meter Data'!$A:$B,2,1),"")</f>
        <v>154</v>
      </c>
      <c r="F12094" s="75">
        <f>IF(CECCZ="CZ03",'Outside Temp'!B12094,IF(CECCZ="CZ04",'Outside Temp'!B12095,IF(CECCZ="CZ12",'Outside Temp'!B12096, IF(CECCZ="CZ13",'Outside Temp'!B12097))))</f>
        <v>59</v>
      </c>
      <c r="G12094" s="12">
        <f t="shared" si="3"/>
        <v>1</v>
      </c>
    </row>
    <row r="12095" ht="15.75" customHeight="1">
      <c r="A12095" s="13">
        <v>42251.010416666664</v>
      </c>
      <c r="B12095" s="73">
        <f t="shared" si="1"/>
        <v>42251</v>
      </c>
      <c r="C12095" s="74">
        <f>IF(NewCustomer="Yes", IF(COUNTIF($I$2:$I$11,B12095)&gt;0,0,WEEKDAY(B12095,2)),IF(COUNTIF($I$2:$I$21,B12095)&gt;0,0,WEEKDAY(B12095,2)))</f>
        <v>5</v>
      </c>
      <c r="D12095" s="74">
        <f t="shared" si="2"/>
        <v>0</v>
      </c>
      <c r="E12095" s="12">
        <f>IFERROR(VLOOKUP(A12095,'IDAR Meter Data'!$A:$B,2,1),"")</f>
        <v>147</v>
      </c>
      <c r="F12095" s="75">
        <f>IF(CECCZ="CZ03",'Outside Temp'!B12095,IF(CECCZ="CZ04",'Outside Temp'!B12096,IF(CECCZ="CZ12",'Outside Temp'!B12097, IF(CECCZ="CZ13",'Outside Temp'!B12098))))</f>
        <v>59</v>
      </c>
      <c r="G12095" s="12">
        <f t="shared" si="3"/>
        <v>1</v>
      </c>
    </row>
    <row r="12096" ht="15.75" customHeight="1">
      <c r="A12096" s="13">
        <v>42251.020833333336</v>
      </c>
      <c r="B12096" s="73">
        <f t="shared" si="1"/>
        <v>42251</v>
      </c>
      <c r="C12096" s="74">
        <f>IF(NewCustomer="Yes", IF(COUNTIF($I$2:$I$11,B12096)&gt;0,0,WEEKDAY(B12096,2)),IF(COUNTIF($I$2:$I$21,B12096)&gt;0,0,WEEKDAY(B12096,2)))</f>
        <v>5</v>
      </c>
      <c r="D12096" s="74">
        <f t="shared" si="2"/>
        <v>0</v>
      </c>
      <c r="E12096" s="12">
        <f>IFERROR(VLOOKUP(A12096,'IDAR Meter Data'!$A:$B,2,1),"")</f>
        <v>147</v>
      </c>
      <c r="F12096" s="75">
        <f>IF(CECCZ="CZ03",'Outside Temp'!B12096,IF(CECCZ="CZ04",'Outside Temp'!B12097,IF(CECCZ="CZ12",'Outside Temp'!B12098, IF(CECCZ="CZ13",'Outside Temp'!B12099))))</f>
        <v>59</v>
      </c>
      <c r="G12096" s="12">
        <f t="shared" si="3"/>
        <v>1</v>
      </c>
    </row>
    <row r="12097" ht="15.75" customHeight="1">
      <c r="A12097" s="13">
        <v>42251.03125</v>
      </c>
      <c r="B12097" s="73">
        <f t="shared" si="1"/>
        <v>42251</v>
      </c>
      <c r="C12097" s="74">
        <f>IF(NewCustomer="Yes", IF(COUNTIF($I$2:$I$11,B12097)&gt;0,0,WEEKDAY(B12097,2)),IF(COUNTIF($I$2:$I$21,B12097)&gt;0,0,WEEKDAY(B12097,2)))</f>
        <v>5</v>
      </c>
      <c r="D12097" s="74">
        <f t="shared" si="2"/>
        <v>0</v>
      </c>
      <c r="E12097" s="12">
        <f>IFERROR(VLOOKUP(A12097,'IDAR Meter Data'!$A:$B,2,1),"")</f>
        <v>140</v>
      </c>
      <c r="F12097" s="75">
        <f>IF(CECCZ="CZ03",'Outside Temp'!B12097,IF(CECCZ="CZ04",'Outside Temp'!B12098,IF(CECCZ="CZ12",'Outside Temp'!B12099, IF(CECCZ="CZ13",'Outside Temp'!B12100))))</f>
        <v>59</v>
      </c>
      <c r="G12097" s="12">
        <f t="shared" si="3"/>
        <v>1</v>
      </c>
    </row>
    <row r="12098" ht="15.75" customHeight="1">
      <c r="A12098" s="13">
        <v>42251.041666666664</v>
      </c>
      <c r="B12098" s="73">
        <f t="shared" si="1"/>
        <v>42251</v>
      </c>
      <c r="C12098" s="74">
        <f>IF(NewCustomer="Yes", IF(COUNTIF($I$2:$I$11,B12098)&gt;0,0,WEEKDAY(B12098,2)),IF(COUNTIF($I$2:$I$21,B12098)&gt;0,0,WEEKDAY(B12098,2)))</f>
        <v>5</v>
      </c>
      <c r="D12098" s="74">
        <f t="shared" si="2"/>
        <v>1</v>
      </c>
      <c r="E12098" s="12">
        <f>IFERROR(VLOOKUP(A12098,'IDAR Meter Data'!$A:$B,2,1),"")</f>
        <v>143</v>
      </c>
      <c r="F12098" s="75">
        <f>IF(CECCZ="CZ03",'Outside Temp'!B12098,IF(CECCZ="CZ04",'Outside Temp'!B12099,IF(CECCZ="CZ12",'Outside Temp'!B12100, IF(CECCZ="CZ13",'Outside Temp'!B12101))))</f>
        <v>58.93333333</v>
      </c>
      <c r="G12098" s="12">
        <f t="shared" si="3"/>
        <v>1</v>
      </c>
    </row>
    <row r="12099" ht="15.75" customHeight="1">
      <c r="A12099" s="13">
        <v>42251.052083333336</v>
      </c>
      <c r="B12099" s="73">
        <f t="shared" si="1"/>
        <v>42251</v>
      </c>
      <c r="C12099" s="74">
        <f>IF(NewCustomer="Yes", IF(COUNTIF($I$2:$I$11,B12099)&gt;0,0,WEEKDAY(B12099,2)),IF(COUNTIF($I$2:$I$21,B12099)&gt;0,0,WEEKDAY(B12099,2)))</f>
        <v>5</v>
      </c>
      <c r="D12099" s="74">
        <f t="shared" si="2"/>
        <v>1</v>
      </c>
      <c r="E12099" s="12">
        <f>IFERROR(VLOOKUP(A12099,'IDAR Meter Data'!$A:$B,2,1),"")</f>
        <v>142</v>
      </c>
      <c r="F12099" s="75">
        <f>IF(CECCZ="CZ03",'Outside Temp'!B12099,IF(CECCZ="CZ04",'Outside Temp'!B12100,IF(CECCZ="CZ12",'Outside Temp'!B12101, IF(CECCZ="CZ13",'Outside Temp'!B12102))))</f>
        <v>58.68333333</v>
      </c>
      <c r="G12099" s="12">
        <f t="shared" si="3"/>
        <v>1</v>
      </c>
    </row>
    <row r="12100" ht="15.75" customHeight="1">
      <c r="A12100" s="13">
        <v>42251.0625</v>
      </c>
      <c r="B12100" s="73">
        <f t="shared" si="1"/>
        <v>42251</v>
      </c>
      <c r="C12100" s="74">
        <f>IF(NewCustomer="Yes", IF(COUNTIF($I$2:$I$11,B12100)&gt;0,0,WEEKDAY(B12100,2)),IF(COUNTIF($I$2:$I$21,B12100)&gt;0,0,WEEKDAY(B12100,2)))</f>
        <v>5</v>
      </c>
      <c r="D12100" s="74">
        <f t="shared" si="2"/>
        <v>1</v>
      </c>
      <c r="E12100" s="12">
        <f>IFERROR(VLOOKUP(A12100,'IDAR Meter Data'!$A:$B,2,1),"")</f>
        <v>148</v>
      </c>
      <c r="F12100" s="75">
        <f>IF(CECCZ="CZ03",'Outside Temp'!B12100,IF(CECCZ="CZ04",'Outside Temp'!B12101,IF(CECCZ="CZ12",'Outside Temp'!B12102, IF(CECCZ="CZ13",'Outside Temp'!B12103))))</f>
        <v>58.43333333</v>
      </c>
      <c r="G12100" s="12">
        <f t="shared" si="3"/>
        <v>1</v>
      </c>
    </row>
    <row r="12101" ht="15.75" customHeight="1">
      <c r="A12101" s="13">
        <v>42251.072916666664</v>
      </c>
      <c r="B12101" s="73">
        <f t="shared" si="1"/>
        <v>42251</v>
      </c>
      <c r="C12101" s="74">
        <f>IF(NewCustomer="Yes", IF(COUNTIF($I$2:$I$11,B12101)&gt;0,0,WEEKDAY(B12101,2)),IF(COUNTIF($I$2:$I$21,B12101)&gt;0,0,WEEKDAY(B12101,2)))</f>
        <v>5</v>
      </c>
      <c r="D12101" s="74">
        <f t="shared" si="2"/>
        <v>1</v>
      </c>
      <c r="E12101" s="12">
        <f>IFERROR(VLOOKUP(A12101,'IDAR Meter Data'!$A:$B,2,1),"")</f>
        <v>140</v>
      </c>
      <c r="F12101" s="75">
        <f>IF(CECCZ="CZ03",'Outside Temp'!B12101,IF(CECCZ="CZ04",'Outside Temp'!B12102,IF(CECCZ="CZ12",'Outside Temp'!B12103, IF(CECCZ="CZ13",'Outside Temp'!B12104))))</f>
        <v>58.18333333</v>
      </c>
      <c r="G12101" s="12">
        <f t="shared" si="3"/>
        <v>1</v>
      </c>
    </row>
    <row r="12102" ht="15.75" customHeight="1">
      <c r="A12102" s="13">
        <v>42251.083333333336</v>
      </c>
      <c r="B12102" s="73">
        <f t="shared" si="1"/>
        <v>42251</v>
      </c>
      <c r="C12102" s="74">
        <f>IF(NewCustomer="Yes", IF(COUNTIF($I$2:$I$11,B12102)&gt;0,0,WEEKDAY(B12102,2)),IF(COUNTIF($I$2:$I$21,B12102)&gt;0,0,WEEKDAY(B12102,2)))</f>
        <v>5</v>
      </c>
      <c r="D12102" s="74">
        <f t="shared" si="2"/>
        <v>2</v>
      </c>
      <c r="E12102" s="12">
        <f>IFERROR(VLOOKUP(A12102,'IDAR Meter Data'!$A:$B,2,1),"")</f>
        <v>140</v>
      </c>
      <c r="F12102" s="75">
        <f>IF(CECCZ="CZ03",'Outside Temp'!B12102,IF(CECCZ="CZ04",'Outside Temp'!B12103,IF(CECCZ="CZ12",'Outside Temp'!B12104, IF(CECCZ="CZ13",'Outside Temp'!B12105))))</f>
        <v>57.93333333</v>
      </c>
      <c r="G12102" s="12">
        <f t="shared" si="3"/>
        <v>1</v>
      </c>
    </row>
    <row r="12103" ht="15.75" customHeight="1">
      <c r="A12103" s="13">
        <v>42251.09375</v>
      </c>
      <c r="B12103" s="73">
        <f t="shared" si="1"/>
        <v>42251</v>
      </c>
      <c r="C12103" s="74">
        <f>IF(NewCustomer="Yes", IF(COUNTIF($I$2:$I$11,B12103)&gt;0,0,WEEKDAY(B12103,2)),IF(COUNTIF($I$2:$I$21,B12103)&gt;0,0,WEEKDAY(B12103,2)))</f>
        <v>5</v>
      </c>
      <c r="D12103" s="74">
        <f t="shared" si="2"/>
        <v>2</v>
      </c>
      <c r="E12103" s="12">
        <f>IFERROR(VLOOKUP(A12103,'IDAR Meter Data'!$A:$B,2,1),"")</f>
        <v>140</v>
      </c>
      <c r="F12103" s="75">
        <f>IF(CECCZ="CZ03",'Outside Temp'!B12103,IF(CECCZ="CZ04",'Outside Temp'!B12104,IF(CECCZ="CZ12",'Outside Temp'!B12105, IF(CECCZ="CZ13",'Outside Temp'!B12106))))</f>
        <v>57.68333333</v>
      </c>
      <c r="G12103" s="12">
        <f t="shared" si="3"/>
        <v>1</v>
      </c>
    </row>
    <row r="12104" ht="15.75" customHeight="1">
      <c r="A12104" s="13">
        <v>42251.104166666664</v>
      </c>
      <c r="B12104" s="73">
        <f t="shared" si="1"/>
        <v>42251</v>
      </c>
      <c r="C12104" s="74">
        <f>IF(NewCustomer="Yes", IF(COUNTIF($I$2:$I$11,B12104)&gt;0,0,WEEKDAY(B12104,2)),IF(COUNTIF($I$2:$I$21,B12104)&gt;0,0,WEEKDAY(B12104,2)))</f>
        <v>5</v>
      </c>
      <c r="D12104" s="74">
        <f t="shared" si="2"/>
        <v>2</v>
      </c>
      <c r="E12104" s="12">
        <f>IFERROR(VLOOKUP(A12104,'IDAR Meter Data'!$A:$B,2,1),"")</f>
        <v>140</v>
      </c>
      <c r="F12104" s="75">
        <f>IF(CECCZ="CZ03",'Outside Temp'!B12104,IF(CECCZ="CZ04",'Outside Temp'!B12105,IF(CECCZ="CZ12",'Outside Temp'!B12106, IF(CECCZ="CZ13",'Outside Temp'!B12107))))</f>
        <v>57.43333333</v>
      </c>
      <c r="G12104" s="12">
        <f t="shared" si="3"/>
        <v>1</v>
      </c>
    </row>
    <row r="12105" ht="15.75" customHeight="1">
      <c r="A12105" s="13">
        <v>42251.114583333336</v>
      </c>
      <c r="B12105" s="73">
        <f t="shared" si="1"/>
        <v>42251</v>
      </c>
      <c r="C12105" s="74">
        <f>IF(NewCustomer="Yes", IF(COUNTIF($I$2:$I$11,B12105)&gt;0,0,WEEKDAY(B12105,2)),IF(COUNTIF($I$2:$I$21,B12105)&gt;0,0,WEEKDAY(B12105,2)))</f>
        <v>5</v>
      </c>
      <c r="D12105" s="74">
        <f t="shared" si="2"/>
        <v>2</v>
      </c>
      <c r="E12105" s="12">
        <f>IFERROR(VLOOKUP(A12105,'IDAR Meter Data'!$A:$B,2,1),"")</f>
        <v>140</v>
      </c>
      <c r="F12105" s="75">
        <f>IF(CECCZ="CZ03",'Outside Temp'!B12105,IF(CECCZ="CZ04",'Outside Temp'!B12106,IF(CECCZ="CZ12",'Outside Temp'!B12107, IF(CECCZ="CZ13",'Outside Temp'!B12108))))</f>
        <v>57.18333333</v>
      </c>
      <c r="G12105" s="12">
        <f t="shared" si="3"/>
        <v>1</v>
      </c>
    </row>
    <row r="12106" ht="15.75" customHeight="1">
      <c r="A12106" s="13">
        <v>42251.125</v>
      </c>
      <c r="B12106" s="73">
        <f t="shared" si="1"/>
        <v>42251</v>
      </c>
      <c r="C12106" s="74">
        <f>IF(NewCustomer="Yes", IF(COUNTIF($I$2:$I$11,B12106)&gt;0,0,WEEKDAY(B12106,2)),IF(COUNTIF($I$2:$I$21,B12106)&gt;0,0,WEEKDAY(B12106,2)))</f>
        <v>5</v>
      </c>
      <c r="D12106" s="74">
        <f t="shared" si="2"/>
        <v>3</v>
      </c>
      <c r="E12106" s="12">
        <f>IFERROR(VLOOKUP(A12106,'IDAR Meter Data'!$A:$B,2,1),"")</f>
        <v>141</v>
      </c>
      <c r="F12106" s="75">
        <f>IF(CECCZ="CZ03",'Outside Temp'!B12106,IF(CECCZ="CZ04",'Outside Temp'!B12107,IF(CECCZ="CZ12",'Outside Temp'!B12108, IF(CECCZ="CZ13",'Outside Temp'!B12109))))</f>
        <v>57</v>
      </c>
      <c r="G12106" s="12">
        <f t="shared" si="3"/>
        <v>1</v>
      </c>
    </row>
    <row r="12107" ht="15.75" customHeight="1">
      <c r="A12107" s="13">
        <v>42251.135416666664</v>
      </c>
      <c r="B12107" s="73">
        <f t="shared" si="1"/>
        <v>42251</v>
      </c>
      <c r="C12107" s="74">
        <f>IF(NewCustomer="Yes", IF(COUNTIF($I$2:$I$11,B12107)&gt;0,0,WEEKDAY(B12107,2)),IF(COUNTIF($I$2:$I$21,B12107)&gt;0,0,WEEKDAY(B12107,2)))</f>
        <v>5</v>
      </c>
      <c r="D12107" s="74">
        <f t="shared" si="2"/>
        <v>3</v>
      </c>
      <c r="E12107" s="12">
        <f>IFERROR(VLOOKUP(A12107,'IDAR Meter Data'!$A:$B,2,1),"")</f>
        <v>139</v>
      </c>
      <c r="F12107" s="75">
        <f>IF(CECCZ="CZ03",'Outside Temp'!B12107,IF(CECCZ="CZ04",'Outside Temp'!B12108,IF(CECCZ="CZ12",'Outside Temp'!B12109, IF(CECCZ="CZ13",'Outside Temp'!B12110))))</f>
        <v>57</v>
      </c>
      <c r="G12107" s="12">
        <f t="shared" si="3"/>
        <v>1</v>
      </c>
    </row>
    <row r="12108" ht="15.75" customHeight="1">
      <c r="A12108" s="13">
        <v>42251.145833333336</v>
      </c>
      <c r="B12108" s="73">
        <f t="shared" si="1"/>
        <v>42251</v>
      </c>
      <c r="C12108" s="74">
        <f>IF(NewCustomer="Yes", IF(COUNTIF($I$2:$I$11,B12108)&gt;0,0,WEEKDAY(B12108,2)),IF(COUNTIF($I$2:$I$21,B12108)&gt;0,0,WEEKDAY(B12108,2)))</f>
        <v>5</v>
      </c>
      <c r="D12108" s="74">
        <f t="shared" si="2"/>
        <v>3</v>
      </c>
      <c r="E12108" s="12">
        <f>IFERROR(VLOOKUP(A12108,'IDAR Meter Data'!$A:$B,2,1),"")</f>
        <v>140</v>
      </c>
      <c r="F12108" s="75">
        <f>IF(CECCZ="CZ03",'Outside Temp'!B12108,IF(CECCZ="CZ04",'Outside Temp'!B12109,IF(CECCZ="CZ12",'Outside Temp'!B12110, IF(CECCZ="CZ13",'Outside Temp'!B12111))))</f>
        <v>57</v>
      </c>
      <c r="G12108" s="12">
        <f t="shared" si="3"/>
        <v>1</v>
      </c>
    </row>
    <row r="12109" ht="15.75" customHeight="1">
      <c r="A12109" s="13">
        <v>42251.15625</v>
      </c>
      <c r="B12109" s="73">
        <f t="shared" si="1"/>
        <v>42251</v>
      </c>
      <c r="C12109" s="74">
        <f>IF(NewCustomer="Yes", IF(COUNTIF($I$2:$I$11,B12109)&gt;0,0,WEEKDAY(B12109,2)),IF(COUNTIF($I$2:$I$21,B12109)&gt;0,0,WEEKDAY(B12109,2)))</f>
        <v>5</v>
      </c>
      <c r="D12109" s="74">
        <f t="shared" si="2"/>
        <v>3</v>
      </c>
      <c r="E12109" s="12">
        <f>IFERROR(VLOOKUP(A12109,'IDAR Meter Data'!$A:$B,2,1),"")</f>
        <v>139</v>
      </c>
      <c r="F12109" s="75">
        <f>IF(CECCZ="CZ03",'Outside Temp'!B12109,IF(CECCZ="CZ04",'Outside Temp'!B12110,IF(CECCZ="CZ12",'Outside Temp'!B12111, IF(CECCZ="CZ13",'Outside Temp'!B12112))))</f>
        <v>57</v>
      </c>
      <c r="G12109" s="12">
        <f t="shared" si="3"/>
        <v>1</v>
      </c>
    </row>
    <row r="12110" ht="15.75" customHeight="1">
      <c r="A12110" s="13">
        <v>42251.166666666664</v>
      </c>
      <c r="B12110" s="73">
        <f t="shared" si="1"/>
        <v>42251</v>
      </c>
      <c r="C12110" s="74">
        <f>IF(NewCustomer="Yes", IF(COUNTIF($I$2:$I$11,B12110)&gt;0,0,WEEKDAY(B12110,2)),IF(COUNTIF($I$2:$I$21,B12110)&gt;0,0,WEEKDAY(B12110,2)))</f>
        <v>5</v>
      </c>
      <c r="D12110" s="74">
        <f t="shared" si="2"/>
        <v>4</v>
      </c>
      <c r="E12110" s="12">
        <f>IFERROR(VLOOKUP(A12110,'IDAR Meter Data'!$A:$B,2,1),"")</f>
        <v>133</v>
      </c>
      <c r="F12110" s="75">
        <f>IF(CECCZ="CZ03",'Outside Temp'!B12110,IF(CECCZ="CZ04",'Outside Temp'!B12111,IF(CECCZ="CZ12",'Outside Temp'!B12112, IF(CECCZ="CZ13",'Outside Temp'!B12113))))</f>
        <v>57</v>
      </c>
      <c r="G12110" s="12">
        <f t="shared" si="3"/>
        <v>1</v>
      </c>
    </row>
    <row r="12111" ht="15.75" customHeight="1">
      <c r="A12111" s="13">
        <v>42251.177083333336</v>
      </c>
      <c r="B12111" s="73">
        <f t="shared" si="1"/>
        <v>42251</v>
      </c>
      <c r="C12111" s="74">
        <f>IF(NewCustomer="Yes", IF(COUNTIF($I$2:$I$11,B12111)&gt;0,0,WEEKDAY(B12111,2)),IF(COUNTIF($I$2:$I$21,B12111)&gt;0,0,WEEKDAY(B12111,2)))</f>
        <v>5</v>
      </c>
      <c r="D12111" s="74">
        <f t="shared" si="2"/>
        <v>4</v>
      </c>
      <c r="E12111" s="12">
        <f>IFERROR(VLOOKUP(A12111,'IDAR Meter Data'!$A:$B,2,1),"")</f>
        <v>129</v>
      </c>
      <c r="F12111" s="75">
        <f>IF(CECCZ="CZ03",'Outside Temp'!B12111,IF(CECCZ="CZ04",'Outside Temp'!B12112,IF(CECCZ="CZ12",'Outside Temp'!B12113, IF(CECCZ="CZ13",'Outside Temp'!B12114))))</f>
        <v>57</v>
      </c>
      <c r="G12111" s="12">
        <f t="shared" si="3"/>
        <v>1</v>
      </c>
    </row>
    <row r="12112" ht="15.75" customHeight="1">
      <c r="A12112" s="13">
        <v>42251.1875</v>
      </c>
      <c r="B12112" s="73">
        <f t="shared" si="1"/>
        <v>42251</v>
      </c>
      <c r="C12112" s="74">
        <f>IF(NewCustomer="Yes", IF(COUNTIF($I$2:$I$11,B12112)&gt;0,0,WEEKDAY(B12112,2)),IF(COUNTIF($I$2:$I$21,B12112)&gt;0,0,WEEKDAY(B12112,2)))</f>
        <v>5</v>
      </c>
      <c r="D12112" s="74">
        <f t="shared" si="2"/>
        <v>4</v>
      </c>
      <c r="E12112" s="12">
        <f>IFERROR(VLOOKUP(A12112,'IDAR Meter Data'!$A:$B,2,1),"")</f>
        <v>125</v>
      </c>
      <c r="F12112" s="75">
        <f>IF(CECCZ="CZ03",'Outside Temp'!B12112,IF(CECCZ="CZ04",'Outside Temp'!B12113,IF(CECCZ="CZ12",'Outside Temp'!B12114, IF(CECCZ="CZ13",'Outside Temp'!B12115))))</f>
        <v>57</v>
      </c>
      <c r="G12112" s="12">
        <f t="shared" si="3"/>
        <v>1</v>
      </c>
    </row>
    <row r="12113" ht="15.75" customHeight="1">
      <c r="A12113" s="13">
        <v>42251.197916666664</v>
      </c>
      <c r="B12113" s="73">
        <f t="shared" si="1"/>
        <v>42251</v>
      </c>
      <c r="C12113" s="74">
        <f>IF(NewCustomer="Yes", IF(COUNTIF($I$2:$I$11,B12113)&gt;0,0,WEEKDAY(B12113,2)),IF(COUNTIF($I$2:$I$21,B12113)&gt;0,0,WEEKDAY(B12113,2)))</f>
        <v>5</v>
      </c>
      <c r="D12113" s="74">
        <f t="shared" si="2"/>
        <v>4</v>
      </c>
      <c r="E12113" s="12">
        <f>IFERROR(VLOOKUP(A12113,'IDAR Meter Data'!$A:$B,2,1),"")</f>
        <v>128</v>
      </c>
      <c r="F12113" s="75">
        <f>IF(CECCZ="CZ03",'Outside Temp'!B12113,IF(CECCZ="CZ04",'Outside Temp'!B12114,IF(CECCZ="CZ12",'Outside Temp'!B12115, IF(CECCZ="CZ13",'Outside Temp'!B12116))))</f>
        <v>57</v>
      </c>
      <c r="G12113" s="12">
        <f t="shared" si="3"/>
        <v>1</v>
      </c>
    </row>
    <row r="12114" ht="15.75" customHeight="1">
      <c r="A12114" s="13">
        <v>42251.208333333336</v>
      </c>
      <c r="B12114" s="73">
        <f t="shared" si="1"/>
        <v>42251</v>
      </c>
      <c r="C12114" s="74">
        <f>IF(NewCustomer="Yes", IF(COUNTIF($I$2:$I$11,B12114)&gt;0,0,WEEKDAY(B12114,2)),IF(COUNTIF($I$2:$I$21,B12114)&gt;0,0,WEEKDAY(B12114,2)))</f>
        <v>5</v>
      </c>
      <c r="D12114" s="74">
        <f t="shared" si="2"/>
        <v>5</v>
      </c>
      <c r="E12114" s="12">
        <f>IFERROR(VLOOKUP(A12114,'IDAR Meter Data'!$A:$B,2,1),"")</f>
        <v>125</v>
      </c>
      <c r="F12114" s="75">
        <f>IF(CECCZ="CZ03",'Outside Temp'!B12114,IF(CECCZ="CZ04",'Outside Temp'!B12115,IF(CECCZ="CZ12",'Outside Temp'!B12116, IF(CECCZ="CZ13",'Outside Temp'!B12117))))</f>
        <v>56.93333333</v>
      </c>
      <c r="G12114" s="12">
        <f t="shared" si="3"/>
        <v>1</v>
      </c>
    </row>
    <row r="12115" ht="15.75" customHeight="1">
      <c r="A12115" s="13">
        <v>42251.21875</v>
      </c>
      <c r="B12115" s="73">
        <f t="shared" si="1"/>
        <v>42251</v>
      </c>
      <c r="C12115" s="74">
        <f>IF(NewCustomer="Yes", IF(COUNTIF($I$2:$I$11,B12115)&gt;0,0,WEEKDAY(B12115,2)),IF(COUNTIF($I$2:$I$21,B12115)&gt;0,0,WEEKDAY(B12115,2)))</f>
        <v>5</v>
      </c>
      <c r="D12115" s="74">
        <f t="shared" si="2"/>
        <v>5</v>
      </c>
      <c r="E12115" s="12">
        <f>IFERROR(VLOOKUP(A12115,'IDAR Meter Data'!$A:$B,2,1),"")</f>
        <v>127</v>
      </c>
      <c r="F12115" s="75">
        <f>IF(CECCZ="CZ03",'Outside Temp'!B12115,IF(CECCZ="CZ04",'Outside Temp'!B12116,IF(CECCZ="CZ12",'Outside Temp'!B12117, IF(CECCZ="CZ13",'Outside Temp'!B12118))))</f>
        <v>56.68333333</v>
      </c>
      <c r="G12115" s="12">
        <f t="shared" si="3"/>
        <v>1</v>
      </c>
    </row>
    <row r="12116" ht="15.75" customHeight="1">
      <c r="A12116" s="13">
        <v>42251.229166666664</v>
      </c>
      <c r="B12116" s="73">
        <f t="shared" si="1"/>
        <v>42251</v>
      </c>
      <c r="C12116" s="74">
        <f>IF(NewCustomer="Yes", IF(COUNTIF($I$2:$I$11,B12116)&gt;0,0,WEEKDAY(B12116,2)),IF(COUNTIF($I$2:$I$21,B12116)&gt;0,0,WEEKDAY(B12116,2)))</f>
        <v>5</v>
      </c>
      <c r="D12116" s="74">
        <f t="shared" si="2"/>
        <v>5</v>
      </c>
      <c r="E12116" s="12">
        <f>IFERROR(VLOOKUP(A12116,'IDAR Meter Data'!$A:$B,2,1),"")</f>
        <v>126</v>
      </c>
      <c r="F12116" s="75">
        <f>IF(CECCZ="CZ03",'Outside Temp'!B12116,IF(CECCZ="CZ04",'Outside Temp'!B12117,IF(CECCZ="CZ12",'Outside Temp'!B12118, IF(CECCZ="CZ13",'Outside Temp'!B12119))))</f>
        <v>56.43333333</v>
      </c>
      <c r="G12116" s="12">
        <f t="shared" si="3"/>
        <v>1</v>
      </c>
    </row>
    <row r="12117" ht="15.75" customHeight="1">
      <c r="A12117" s="13">
        <v>42251.239583333336</v>
      </c>
      <c r="B12117" s="73">
        <f t="shared" si="1"/>
        <v>42251</v>
      </c>
      <c r="C12117" s="74">
        <f>IF(NewCustomer="Yes", IF(COUNTIF($I$2:$I$11,B12117)&gt;0,0,WEEKDAY(B12117,2)),IF(COUNTIF($I$2:$I$21,B12117)&gt;0,0,WEEKDAY(B12117,2)))</f>
        <v>5</v>
      </c>
      <c r="D12117" s="74">
        <f t="shared" si="2"/>
        <v>5</v>
      </c>
      <c r="E12117" s="12">
        <f>IFERROR(VLOOKUP(A12117,'IDAR Meter Data'!$A:$B,2,1),"")</f>
        <v>129</v>
      </c>
      <c r="F12117" s="75">
        <f>IF(CECCZ="CZ03",'Outside Temp'!B12117,IF(CECCZ="CZ04",'Outside Temp'!B12118,IF(CECCZ="CZ12",'Outside Temp'!B12119, IF(CECCZ="CZ13",'Outside Temp'!B12120))))</f>
        <v>56.18333333</v>
      </c>
      <c r="G12117" s="12">
        <f t="shared" si="3"/>
        <v>1</v>
      </c>
    </row>
    <row r="12118" ht="15.75" customHeight="1">
      <c r="A12118" s="13">
        <v>42251.25</v>
      </c>
      <c r="B12118" s="73">
        <f t="shared" si="1"/>
        <v>42251</v>
      </c>
      <c r="C12118" s="74">
        <f>IF(NewCustomer="Yes", IF(COUNTIF($I$2:$I$11,B12118)&gt;0,0,WEEKDAY(B12118,2)),IF(COUNTIF($I$2:$I$21,B12118)&gt;0,0,WEEKDAY(B12118,2)))</f>
        <v>5</v>
      </c>
      <c r="D12118" s="74">
        <f t="shared" si="2"/>
        <v>6</v>
      </c>
      <c r="E12118" s="12">
        <f>IFERROR(VLOOKUP(A12118,'IDAR Meter Data'!$A:$B,2,1),"")</f>
        <v>129</v>
      </c>
      <c r="F12118" s="75">
        <f>IF(CECCZ="CZ03",'Outside Temp'!B12118,IF(CECCZ="CZ04",'Outside Temp'!B12119,IF(CECCZ="CZ12",'Outside Temp'!B12120, IF(CECCZ="CZ13",'Outside Temp'!B12121))))</f>
        <v>56.13333333</v>
      </c>
      <c r="G12118" s="12">
        <f t="shared" si="3"/>
        <v>1</v>
      </c>
    </row>
    <row r="12119" ht="15.75" customHeight="1">
      <c r="A12119" s="13">
        <v>42251.260416666664</v>
      </c>
      <c r="B12119" s="73">
        <f t="shared" si="1"/>
        <v>42251</v>
      </c>
      <c r="C12119" s="74">
        <f>IF(NewCustomer="Yes", IF(COUNTIF($I$2:$I$11,B12119)&gt;0,0,WEEKDAY(B12119,2)),IF(COUNTIF($I$2:$I$21,B12119)&gt;0,0,WEEKDAY(B12119,2)))</f>
        <v>5</v>
      </c>
      <c r="D12119" s="74">
        <f t="shared" si="2"/>
        <v>6</v>
      </c>
      <c r="E12119" s="12">
        <f>IFERROR(VLOOKUP(A12119,'IDAR Meter Data'!$A:$B,2,1),"")</f>
        <v>128</v>
      </c>
      <c r="F12119" s="75">
        <f>IF(CECCZ="CZ03",'Outside Temp'!B12119,IF(CECCZ="CZ04",'Outside Temp'!B12120,IF(CECCZ="CZ12",'Outside Temp'!B12121, IF(CECCZ="CZ13",'Outside Temp'!B12122))))</f>
        <v>56.63333333</v>
      </c>
      <c r="G12119" s="12">
        <f t="shared" si="3"/>
        <v>1</v>
      </c>
    </row>
    <row r="12120" ht="15.75" customHeight="1">
      <c r="A12120" s="13">
        <v>42251.270833333336</v>
      </c>
      <c r="B12120" s="73">
        <f t="shared" si="1"/>
        <v>42251</v>
      </c>
      <c r="C12120" s="74">
        <f>IF(NewCustomer="Yes", IF(COUNTIF($I$2:$I$11,B12120)&gt;0,0,WEEKDAY(B12120,2)),IF(COUNTIF($I$2:$I$21,B12120)&gt;0,0,WEEKDAY(B12120,2)))</f>
        <v>5</v>
      </c>
      <c r="D12120" s="74">
        <f t="shared" si="2"/>
        <v>6</v>
      </c>
      <c r="E12120" s="12">
        <f>IFERROR(VLOOKUP(A12120,'IDAR Meter Data'!$A:$B,2,1),"")</f>
        <v>130</v>
      </c>
      <c r="F12120" s="75">
        <f>IF(CECCZ="CZ03",'Outside Temp'!B12120,IF(CECCZ="CZ04",'Outside Temp'!B12121,IF(CECCZ="CZ12",'Outside Temp'!B12122, IF(CECCZ="CZ13",'Outside Temp'!B12123))))</f>
        <v>57.13333333</v>
      </c>
      <c r="G12120" s="12">
        <f t="shared" si="3"/>
        <v>1</v>
      </c>
    </row>
    <row r="12121" ht="15.75" customHeight="1">
      <c r="A12121" s="13">
        <v>42251.28125</v>
      </c>
      <c r="B12121" s="73">
        <f t="shared" si="1"/>
        <v>42251</v>
      </c>
      <c r="C12121" s="74">
        <f>IF(NewCustomer="Yes", IF(COUNTIF($I$2:$I$11,B12121)&gt;0,0,WEEKDAY(B12121,2)),IF(COUNTIF($I$2:$I$21,B12121)&gt;0,0,WEEKDAY(B12121,2)))</f>
        <v>5</v>
      </c>
      <c r="D12121" s="74">
        <f t="shared" si="2"/>
        <v>6</v>
      </c>
      <c r="E12121" s="12">
        <f>IFERROR(VLOOKUP(A12121,'IDAR Meter Data'!$A:$B,2,1),"")</f>
        <v>126</v>
      </c>
      <c r="F12121" s="75">
        <f>IF(CECCZ="CZ03",'Outside Temp'!B12121,IF(CECCZ="CZ04",'Outside Temp'!B12122,IF(CECCZ="CZ12",'Outside Temp'!B12123, IF(CECCZ="CZ13",'Outside Temp'!B12124))))</f>
        <v>57.63333333</v>
      </c>
      <c r="G12121" s="12">
        <f t="shared" si="3"/>
        <v>1</v>
      </c>
    </row>
    <row r="12122" ht="15.75" customHeight="1">
      <c r="A12122" s="13">
        <v>42251.291666666664</v>
      </c>
      <c r="B12122" s="73">
        <f t="shared" si="1"/>
        <v>42251</v>
      </c>
      <c r="C12122" s="74">
        <f>IF(NewCustomer="Yes", IF(COUNTIF($I$2:$I$11,B12122)&gt;0,0,WEEKDAY(B12122,2)),IF(COUNTIF($I$2:$I$21,B12122)&gt;0,0,WEEKDAY(B12122,2)))</f>
        <v>5</v>
      </c>
      <c r="D12122" s="74">
        <f t="shared" si="2"/>
        <v>7</v>
      </c>
      <c r="E12122" s="12">
        <f>IFERROR(VLOOKUP(A12122,'IDAR Meter Data'!$A:$B,2,1),"")</f>
        <v>128</v>
      </c>
      <c r="F12122" s="75">
        <f>IF(CECCZ="CZ03",'Outside Temp'!B12122,IF(CECCZ="CZ04",'Outside Temp'!B12123,IF(CECCZ="CZ12",'Outside Temp'!B12124, IF(CECCZ="CZ13",'Outside Temp'!B12125))))</f>
        <v>58.13333333</v>
      </c>
      <c r="G12122" s="12">
        <f t="shared" si="3"/>
        <v>1</v>
      </c>
    </row>
    <row r="12123" ht="15.75" customHeight="1">
      <c r="A12123" s="13">
        <v>42251.302083333336</v>
      </c>
      <c r="B12123" s="73">
        <f t="shared" si="1"/>
        <v>42251</v>
      </c>
      <c r="C12123" s="74">
        <f>IF(NewCustomer="Yes", IF(COUNTIF($I$2:$I$11,B12123)&gt;0,0,WEEKDAY(B12123,2)),IF(COUNTIF($I$2:$I$21,B12123)&gt;0,0,WEEKDAY(B12123,2)))</f>
        <v>5</v>
      </c>
      <c r="D12123" s="74">
        <f t="shared" si="2"/>
        <v>7</v>
      </c>
      <c r="E12123" s="12">
        <f>IFERROR(VLOOKUP(A12123,'IDAR Meter Data'!$A:$B,2,1),"")</f>
        <v>132</v>
      </c>
      <c r="F12123" s="75">
        <f>IF(CECCZ="CZ03",'Outside Temp'!B12123,IF(CECCZ="CZ04",'Outside Temp'!B12124,IF(CECCZ="CZ12",'Outside Temp'!B12125, IF(CECCZ="CZ13",'Outside Temp'!B12126))))</f>
        <v>58.63333333</v>
      </c>
      <c r="G12123" s="12">
        <f t="shared" si="3"/>
        <v>1</v>
      </c>
    </row>
    <row r="12124" ht="15.75" customHeight="1">
      <c r="A12124" s="13">
        <v>42251.3125</v>
      </c>
      <c r="B12124" s="73">
        <f t="shared" si="1"/>
        <v>42251</v>
      </c>
      <c r="C12124" s="74">
        <f>IF(NewCustomer="Yes", IF(COUNTIF($I$2:$I$11,B12124)&gt;0,0,WEEKDAY(B12124,2)),IF(COUNTIF($I$2:$I$21,B12124)&gt;0,0,WEEKDAY(B12124,2)))</f>
        <v>5</v>
      </c>
      <c r="D12124" s="74">
        <f t="shared" si="2"/>
        <v>7</v>
      </c>
      <c r="E12124" s="12">
        <f>IFERROR(VLOOKUP(A12124,'IDAR Meter Data'!$A:$B,2,1),"")</f>
        <v>131</v>
      </c>
      <c r="F12124" s="75">
        <f>IF(CECCZ="CZ03",'Outside Temp'!B12124,IF(CECCZ="CZ04",'Outside Temp'!B12125,IF(CECCZ="CZ12",'Outside Temp'!B12126, IF(CECCZ="CZ13",'Outside Temp'!B12127))))</f>
        <v>59.13333333</v>
      </c>
      <c r="G12124" s="12">
        <f t="shared" si="3"/>
        <v>1</v>
      </c>
    </row>
    <row r="12125" ht="15.75" customHeight="1">
      <c r="A12125" s="13">
        <v>42251.322916666664</v>
      </c>
      <c r="B12125" s="73">
        <f t="shared" si="1"/>
        <v>42251</v>
      </c>
      <c r="C12125" s="74">
        <f>IF(NewCustomer="Yes", IF(COUNTIF($I$2:$I$11,B12125)&gt;0,0,WEEKDAY(B12125,2)),IF(COUNTIF($I$2:$I$21,B12125)&gt;0,0,WEEKDAY(B12125,2)))</f>
        <v>5</v>
      </c>
      <c r="D12125" s="74">
        <f t="shared" si="2"/>
        <v>7</v>
      </c>
      <c r="E12125" s="12">
        <f>IFERROR(VLOOKUP(A12125,'IDAR Meter Data'!$A:$B,2,1),"")</f>
        <v>144</v>
      </c>
      <c r="F12125" s="75">
        <f>IF(CECCZ="CZ03",'Outside Temp'!B12125,IF(CECCZ="CZ04",'Outside Temp'!B12126,IF(CECCZ="CZ12",'Outside Temp'!B12127, IF(CECCZ="CZ13",'Outside Temp'!B12128))))</f>
        <v>59.63333333</v>
      </c>
      <c r="G12125" s="12">
        <f t="shared" si="3"/>
        <v>1</v>
      </c>
    </row>
    <row r="12126" ht="15.75" customHeight="1">
      <c r="A12126" s="13">
        <v>42251.333333333336</v>
      </c>
      <c r="B12126" s="73">
        <f t="shared" si="1"/>
        <v>42251</v>
      </c>
      <c r="C12126" s="74">
        <f>IF(NewCustomer="Yes", IF(COUNTIF($I$2:$I$11,B12126)&gt;0,0,WEEKDAY(B12126,2)),IF(COUNTIF($I$2:$I$21,B12126)&gt;0,0,WEEKDAY(B12126,2)))</f>
        <v>5</v>
      </c>
      <c r="D12126" s="74">
        <f t="shared" si="2"/>
        <v>8</v>
      </c>
      <c r="E12126" s="12">
        <f>IFERROR(VLOOKUP(A12126,'IDAR Meter Data'!$A:$B,2,1),"")</f>
        <v>147</v>
      </c>
      <c r="F12126" s="75">
        <f>IF(CECCZ="CZ03",'Outside Temp'!B12126,IF(CECCZ="CZ04",'Outside Temp'!B12127,IF(CECCZ="CZ12",'Outside Temp'!B12128, IF(CECCZ="CZ13",'Outside Temp'!B12129))))</f>
        <v>60.2</v>
      </c>
      <c r="G12126" s="12">
        <f t="shared" si="3"/>
        <v>1</v>
      </c>
    </row>
    <row r="12127" ht="15.75" customHeight="1">
      <c r="A12127" s="13">
        <v>42251.34375</v>
      </c>
      <c r="B12127" s="73">
        <f t="shared" si="1"/>
        <v>42251</v>
      </c>
      <c r="C12127" s="74">
        <f>IF(NewCustomer="Yes", IF(COUNTIF($I$2:$I$11,B12127)&gt;0,0,WEEKDAY(B12127,2)),IF(COUNTIF($I$2:$I$21,B12127)&gt;0,0,WEEKDAY(B12127,2)))</f>
        <v>5</v>
      </c>
      <c r="D12127" s="74">
        <f t="shared" si="2"/>
        <v>8</v>
      </c>
      <c r="E12127" s="12">
        <f>IFERROR(VLOOKUP(A12127,'IDAR Meter Data'!$A:$B,2,1),"")</f>
        <v>157</v>
      </c>
      <c r="F12127" s="75">
        <f>IF(CECCZ="CZ03",'Outside Temp'!B12127,IF(CECCZ="CZ04",'Outside Temp'!B12128,IF(CECCZ="CZ12",'Outside Temp'!B12129, IF(CECCZ="CZ13",'Outside Temp'!B12130))))</f>
        <v>60.95</v>
      </c>
      <c r="G12127" s="12">
        <f t="shared" si="3"/>
        <v>1</v>
      </c>
    </row>
    <row r="12128" ht="15.75" customHeight="1">
      <c r="A12128" s="13">
        <v>42251.354166666664</v>
      </c>
      <c r="B12128" s="73">
        <f t="shared" si="1"/>
        <v>42251</v>
      </c>
      <c r="C12128" s="74">
        <f>IF(NewCustomer="Yes", IF(COUNTIF($I$2:$I$11,B12128)&gt;0,0,WEEKDAY(B12128,2)),IF(COUNTIF($I$2:$I$21,B12128)&gt;0,0,WEEKDAY(B12128,2)))</f>
        <v>5</v>
      </c>
      <c r="D12128" s="74">
        <f t="shared" si="2"/>
        <v>8</v>
      </c>
      <c r="E12128" s="12">
        <f>IFERROR(VLOOKUP(A12128,'IDAR Meter Data'!$A:$B,2,1),"")</f>
        <v>157</v>
      </c>
      <c r="F12128" s="75">
        <f>IF(CECCZ="CZ03",'Outside Temp'!B12128,IF(CECCZ="CZ04",'Outside Temp'!B12129,IF(CECCZ="CZ12",'Outside Temp'!B12130, IF(CECCZ="CZ13",'Outside Temp'!B12131))))</f>
        <v>61.7</v>
      </c>
      <c r="G12128" s="12">
        <f t="shared" si="3"/>
        <v>1</v>
      </c>
    </row>
    <row r="12129" ht="15.75" customHeight="1">
      <c r="A12129" s="13">
        <v>42251.364583333336</v>
      </c>
      <c r="B12129" s="73">
        <f t="shared" si="1"/>
        <v>42251</v>
      </c>
      <c r="C12129" s="74">
        <f>IF(NewCustomer="Yes", IF(COUNTIF($I$2:$I$11,B12129)&gt;0,0,WEEKDAY(B12129,2)),IF(COUNTIF($I$2:$I$21,B12129)&gt;0,0,WEEKDAY(B12129,2)))</f>
        <v>5</v>
      </c>
      <c r="D12129" s="74">
        <f t="shared" si="2"/>
        <v>8</v>
      </c>
      <c r="E12129" s="12">
        <f>IFERROR(VLOOKUP(A12129,'IDAR Meter Data'!$A:$B,2,1),"")</f>
        <v>158</v>
      </c>
      <c r="F12129" s="75">
        <f>IF(CECCZ="CZ03",'Outside Temp'!B12129,IF(CECCZ="CZ04",'Outside Temp'!B12130,IF(CECCZ="CZ12",'Outside Temp'!B12131, IF(CECCZ="CZ13",'Outside Temp'!B12132))))</f>
        <v>62.45</v>
      </c>
      <c r="G12129" s="12">
        <f t="shared" si="3"/>
        <v>1</v>
      </c>
    </row>
    <row r="12130" ht="15.75" customHeight="1">
      <c r="A12130" s="13">
        <v>42251.375</v>
      </c>
      <c r="B12130" s="73">
        <f t="shared" si="1"/>
        <v>42251</v>
      </c>
      <c r="C12130" s="74">
        <f>IF(NewCustomer="Yes", IF(COUNTIF($I$2:$I$11,B12130)&gt;0,0,WEEKDAY(B12130,2)),IF(COUNTIF($I$2:$I$21,B12130)&gt;0,0,WEEKDAY(B12130,2)))</f>
        <v>5</v>
      </c>
      <c r="D12130" s="74">
        <f t="shared" si="2"/>
        <v>9</v>
      </c>
      <c r="E12130" s="12">
        <f>IFERROR(VLOOKUP(A12130,'IDAR Meter Data'!$A:$B,2,1),"")</f>
        <v>157</v>
      </c>
      <c r="F12130" s="75">
        <f>IF(CECCZ="CZ03",'Outside Temp'!B12130,IF(CECCZ="CZ04",'Outside Temp'!B12131,IF(CECCZ="CZ12",'Outside Temp'!B12132, IF(CECCZ="CZ13",'Outside Temp'!B12133))))</f>
        <v>63.13333333</v>
      </c>
      <c r="G12130" s="12">
        <f t="shared" si="3"/>
        <v>1</v>
      </c>
    </row>
    <row r="12131" ht="15.75" customHeight="1">
      <c r="A12131" s="13">
        <v>42251.385416666664</v>
      </c>
      <c r="B12131" s="73">
        <f t="shared" si="1"/>
        <v>42251</v>
      </c>
      <c r="C12131" s="74">
        <f>IF(NewCustomer="Yes", IF(COUNTIF($I$2:$I$11,B12131)&gt;0,0,WEEKDAY(B12131,2)),IF(COUNTIF($I$2:$I$21,B12131)&gt;0,0,WEEKDAY(B12131,2)))</f>
        <v>5</v>
      </c>
      <c r="D12131" s="74">
        <f t="shared" si="2"/>
        <v>9</v>
      </c>
      <c r="E12131" s="12">
        <f>IFERROR(VLOOKUP(A12131,'IDAR Meter Data'!$A:$B,2,1),"")</f>
        <v>163</v>
      </c>
      <c r="F12131" s="75">
        <f>IF(CECCZ="CZ03",'Outside Temp'!B12131,IF(CECCZ="CZ04",'Outside Temp'!B12132,IF(CECCZ="CZ12",'Outside Temp'!B12133, IF(CECCZ="CZ13",'Outside Temp'!B12134))))</f>
        <v>63.63333333</v>
      </c>
      <c r="G12131" s="12">
        <f t="shared" si="3"/>
        <v>1</v>
      </c>
    </row>
    <row r="12132" ht="15.75" customHeight="1">
      <c r="A12132" s="13">
        <v>42251.395833333336</v>
      </c>
      <c r="B12132" s="73">
        <f t="shared" si="1"/>
        <v>42251</v>
      </c>
      <c r="C12132" s="74">
        <f>IF(NewCustomer="Yes", IF(COUNTIF($I$2:$I$11,B12132)&gt;0,0,WEEKDAY(B12132,2)),IF(COUNTIF($I$2:$I$21,B12132)&gt;0,0,WEEKDAY(B12132,2)))</f>
        <v>5</v>
      </c>
      <c r="D12132" s="74">
        <f t="shared" si="2"/>
        <v>9</v>
      </c>
      <c r="E12132" s="12">
        <f>IFERROR(VLOOKUP(A12132,'IDAR Meter Data'!$A:$B,2,1),"")</f>
        <v>174</v>
      </c>
      <c r="F12132" s="75">
        <f>IF(CECCZ="CZ03",'Outside Temp'!B12132,IF(CECCZ="CZ04",'Outside Temp'!B12133,IF(CECCZ="CZ12",'Outside Temp'!B12134, IF(CECCZ="CZ13",'Outside Temp'!B12135))))</f>
        <v>64.13333333</v>
      </c>
      <c r="G12132" s="12">
        <f t="shared" si="3"/>
        <v>1</v>
      </c>
    </row>
    <row r="12133" ht="15.75" customHeight="1">
      <c r="A12133" s="13">
        <v>42251.40625</v>
      </c>
      <c r="B12133" s="73">
        <f t="shared" si="1"/>
        <v>42251</v>
      </c>
      <c r="C12133" s="74">
        <f>IF(NewCustomer="Yes", IF(COUNTIF($I$2:$I$11,B12133)&gt;0,0,WEEKDAY(B12133,2)),IF(COUNTIF($I$2:$I$21,B12133)&gt;0,0,WEEKDAY(B12133,2)))</f>
        <v>5</v>
      </c>
      <c r="D12133" s="74">
        <f t="shared" si="2"/>
        <v>9</v>
      </c>
      <c r="E12133" s="12">
        <f>IFERROR(VLOOKUP(A12133,'IDAR Meter Data'!$A:$B,2,1),"")</f>
        <v>181</v>
      </c>
      <c r="F12133" s="75">
        <f>IF(CECCZ="CZ03",'Outside Temp'!B12133,IF(CECCZ="CZ04",'Outside Temp'!B12134,IF(CECCZ="CZ12",'Outside Temp'!B12135, IF(CECCZ="CZ13",'Outside Temp'!B12136))))</f>
        <v>64.63333333</v>
      </c>
      <c r="G12133" s="12">
        <f t="shared" si="3"/>
        <v>1</v>
      </c>
    </row>
    <row r="12134" ht="15.75" customHeight="1">
      <c r="A12134" s="13">
        <v>42251.416666666664</v>
      </c>
      <c r="B12134" s="73">
        <f t="shared" si="1"/>
        <v>42251</v>
      </c>
      <c r="C12134" s="74">
        <f>IF(NewCustomer="Yes", IF(COUNTIF($I$2:$I$11,B12134)&gt;0,0,WEEKDAY(B12134,2)),IF(COUNTIF($I$2:$I$21,B12134)&gt;0,0,WEEKDAY(B12134,2)))</f>
        <v>5</v>
      </c>
      <c r="D12134" s="74">
        <f t="shared" si="2"/>
        <v>10</v>
      </c>
      <c r="E12134" s="12">
        <f>IFERROR(VLOOKUP(A12134,'IDAR Meter Data'!$A:$B,2,1),"")</f>
        <v>174</v>
      </c>
      <c r="F12134" s="75">
        <f>IF(CECCZ="CZ03",'Outside Temp'!B12134,IF(CECCZ="CZ04",'Outside Temp'!B12135,IF(CECCZ="CZ12",'Outside Temp'!B12136, IF(CECCZ="CZ13",'Outside Temp'!B12137))))</f>
        <v>65.13333333</v>
      </c>
      <c r="G12134" s="12">
        <f t="shared" si="3"/>
        <v>2</v>
      </c>
    </row>
    <row r="12135" ht="15.75" customHeight="1">
      <c r="A12135" s="13">
        <v>42251.427083333336</v>
      </c>
      <c r="B12135" s="73">
        <f t="shared" si="1"/>
        <v>42251</v>
      </c>
      <c r="C12135" s="74">
        <f>IF(NewCustomer="Yes", IF(COUNTIF($I$2:$I$11,B12135)&gt;0,0,WEEKDAY(B12135,2)),IF(COUNTIF($I$2:$I$21,B12135)&gt;0,0,WEEKDAY(B12135,2)))</f>
        <v>5</v>
      </c>
      <c r="D12135" s="74">
        <f t="shared" si="2"/>
        <v>10</v>
      </c>
      <c r="E12135" s="12">
        <f>IFERROR(VLOOKUP(A12135,'IDAR Meter Data'!$A:$B,2,1),"")</f>
        <v>182</v>
      </c>
      <c r="F12135" s="75">
        <f>IF(CECCZ="CZ03",'Outside Temp'!B12135,IF(CECCZ="CZ04",'Outside Temp'!B12136,IF(CECCZ="CZ12",'Outside Temp'!B12137, IF(CECCZ="CZ13",'Outside Temp'!B12138))))</f>
        <v>65.63333333</v>
      </c>
      <c r="G12135" s="12">
        <f t="shared" si="3"/>
        <v>2</v>
      </c>
    </row>
    <row r="12136" ht="15.75" customHeight="1">
      <c r="A12136" s="13">
        <v>42251.4375</v>
      </c>
      <c r="B12136" s="73">
        <f t="shared" si="1"/>
        <v>42251</v>
      </c>
      <c r="C12136" s="74">
        <f>IF(NewCustomer="Yes", IF(COUNTIF($I$2:$I$11,B12136)&gt;0,0,WEEKDAY(B12136,2)),IF(COUNTIF($I$2:$I$21,B12136)&gt;0,0,WEEKDAY(B12136,2)))</f>
        <v>5</v>
      </c>
      <c r="D12136" s="74">
        <f t="shared" si="2"/>
        <v>10</v>
      </c>
      <c r="E12136" s="12">
        <f>IFERROR(VLOOKUP(A12136,'IDAR Meter Data'!$A:$B,2,1),"")</f>
        <v>181</v>
      </c>
      <c r="F12136" s="75">
        <f>IF(CECCZ="CZ03",'Outside Temp'!B12136,IF(CECCZ="CZ04",'Outside Temp'!B12137,IF(CECCZ="CZ12",'Outside Temp'!B12138, IF(CECCZ="CZ13",'Outside Temp'!B12139))))</f>
        <v>66.13333333</v>
      </c>
      <c r="G12136" s="12">
        <f t="shared" si="3"/>
        <v>2</v>
      </c>
    </row>
    <row r="12137" ht="15.75" customHeight="1">
      <c r="A12137" s="13">
        <v>42251.447916666664</v>
      </c>
      <c r="B12137" s="73">
        <f t="shared" si="1"/>
        <v>42251</v>
      </c>
      <c r="C12137" s="74">
        <f>IF(NewCustomer="Yes", IF(COUNTIF($I$2:$I$11,B12137)&gt;0,0,WEEKDAY(B12137,2)),IF(COUNTIF($I$2:$I$21,B12137)&gt;0,0,WEEKDAY(B12137,2)))</f>
        <v>5</v>
      </c>
      <c r="D12137" s="74">
        <f t="shared" si="2"/>
        <v>10</v>
      </c>
      <c r="E12137" s="12">
        <f>IFERROR(VLOOKUP(A12137,'IDAR Meter Data'!$A:$B,2,1),"")</f>
        <v>185</v>
      </c>
      <c r="F12137" s="75">
        <f>IF(CECCZ="CZ03",'Outside Temp'!B12137,IF(CECCZ="CZ04",'Outside Temp'!B12138,IF(CECCZ="CZ12",'Outside Temp'!B12139, IF(CECCZ="CZ13",'Outside Temp'!B12140))))</f>
        <v>66.63333333</v>
      </c>
      <c r="G12137" s="12">
        <f t="shared" si="3"/>
        <v>2</v>
      </c>
    </row>
    <row r="12138" ht="15.75" customHeight="1">
      <c r="A12138" s="13">
        <v>42251.458333333336</v>
      </c>
      <c r="B12138" s="73">
        <f t="shared" si="1"/>
        <v>42251</v>
      </c>
      <c r="C12138" s="74">
        <f>IF(NewCustomer="Yes", IF(COUNTIF($I$2:$I$11,B12138)&gt;0,0,WEEKDAY(B12138,2)),IF(COUNTIF($I$2:$I$21,B12138)&gt;0,0,WEEKDAY(B12138,2)))</f>
        <v>5</v>
      </c>
      <c r="D12138" s="74">
        <f t="shared" si="2"/>
        <v>11</v>
      </c>
      <c r="E12138" s="12">
        <f>IFERROR(VLOOKUP(A12138,'IDAR Meter Data'!$A:$B,2,1),"")</f>
        <v>189</v>
      </c>
      <c r="F12138" s="75">
        <f>IF(CECCZ="CZ03",'Outside Temp'!B12138,IF(CECCZ="CZ04",'Outside Temp'!B12139,IF(CECCZ="CZ12",'Outside Temp'!B12140, IF(CECCZ="CZ13",'Outside Temp'!B12141))))</f>
        <v>67</v>
      </c>
      <c r="G12138" s="12">
        <f t="shared" si="3"/>
        <v>2</v>
      </c>
    </row>
    <row r="12139" ht="15.75" customHeight="1">
      <c r="A12139" s="13">
        <v>42251.46875</v>
      </c>
      <c r="B12139" s="73">
        <f t="shared" si="1"/>
        <v>42251</v>
      </c>
      <c r="C12139" s="74">
        <f>IF(NewCustomer="Yes", IF(COUNTIF($I$2:$I$11,B12139)&gt;0,0,WEEKDAY(B12139,2)),IF(COUNTIF($I$2:$I$21,B12139)&gt;0,0,WEEKDAY(B12139,2)))</f>
        <v>5</v>
      </c>
      <c r="D12139" s="74">
        <f t="shared" si="2"/>
        <v>11</v>
      </c>
      <c r="E12139" s="12">
        <f>IFERROR(VLOOKUP(A12139,'IDAR Meter Data'!$A:$B,2,1),"")</f>
        <v>187</v>
      </c>
      <c r="F12139" s="75">
        <f>IF(CECCZ="CZ03",'Outside Temp'!B12139,IF(CECCZ="CZ04",'Outside Temp'!B12140,IF(CECCZ="CZ12",'Outside Temp'!B12141, IF(CECCZ="CZ13",'Outside Temp'!B12142))))</f>
        <v>67</v>
      </c>
      <c r="G12139" s="12">
        <f t="shared" si="3"/>
        <v>2</v>
      </c>
    </row>
    <row r="12140" ht="15.75" customHeight="1">
      <c r="A12140" s="13">
        <v>42251.479166666664</v>
      </c>
      <c r="B12140" s="73">
        <f t="shared" si="1"/>
        <v>42251</v>
      </c>
      <c r="C12140" s="74">
        <f>IF(NewCustomer="Yes", IF(COUNTIF($I$2:$I$11,B12140)&gt;0,0,WEEKDAY(B12140,2)),IF(COUNTIF($I$2:$I$21,B12140)&gt;0,0,WEEKDAY(B12140,2)))</f>
        <v>5</v>
      </c>
      <c r="D12140" s="74">
        <f t="shared" si="2"/>
        <v>11</v>
      </c>
      <c r="E12140" s="12">
        <f>IFERROR(VLOOKUP(A12140,'IDAR Meter Data'!$A:$B,2,1),"")</f>
        <v>184</v>
      </c>
      <c r="F12140" s="75">
        <f>IF(CECCZ="CZ03",'Outside Temp'!B12140,IF(CECCZ="CZ04",'Outside Temp'!B12141,IF(CECCZ="CZ12",'Outside Temp'!B12142, IF(CECCZ="CZ13",'Outside Temp'!B12143))))</f>
        <v>67</v>
      </c>
      <c r="G12140" s="12">
        <f t="shared" si="3"/>
        <v>2</v>
      </c>
    </row>
    <row r="12141" ht="15.75" customHeight="1">
      <c r="A12141" s="13">
        <v>42251.489583333336</v>
      </c>
      <c r="B12141" s="73">
        <f t="shared" si="1"/>
        <v>42251</v>
      </c>
      <c r="C12141" s="74">
        <f>IF(NewCustomer="Yes", IF(COUNTIF($I$2:$I$11,B12141)&gt;0,0,WEEKDAY(B12141,2)),IF(COUNTIF($I$2:$I$21,B12141)&gt;0,0,WEEKDAY(B12141,2)))</f>
        <v>5</v>
      </c>
      <c r="D12141" s="74">
        <f t="shared" si="2"/>
        <v>11</v>
      </c>
      <c r="E12141" s="12">
        <f>IFERROR(VLOOKUP(A12141,'IDAR Meter Data'!$A:$B,2,1),"")</f>
        <v>196</v>
      </c>
      <c r="F12141" s="75">
        <f>IF(CECCZ="CZ03",'Outside Temp'!B12141,IF(CECCZ="CZ04",'Outside Temp'!B12142,IF(CECCZ="CZ12",'Outside Temp'!B12143, IF(CECCZ="CZ13",'Outside Temp'!B12144))))</f>
        <v>67</v>
      </c>
      <c r="G12141" s="12">
        <f t="shared" si="3"/>
        <v>2</v>
      </c>
    </row>
    <row r="12142" ht="15.75" customHeight="1">
      <c r="A12142" s="13">
        <v>42251.5</v>
      </c>
      <c r="B12142" s="73">
        <f t="shared" si="1"/>
        <v>42251</v>
      </c>
      <c r="C12142" s="74">
        <f>IF(NewCustomer="Yes", IF(COUNTIF($I$2:$I$11,B12142)&gt;0,0,WEEKDAY(B12142,2)),IF(COUNTIF($I$2:$I$21,B12142)&gt;0,0,WEEKDAY(B12142,2)))</f>
        <v>5</v>
      </c>
      <c r="D12142" s="74">
        <f t="shared" si="2"/>
        <v>12</v>
      </c>
      <c r="E12142" s="12">
        <f>IFERROR(VLOOKUP(A12142,'IDAR Meter Data'!$A:$B,2,1),"")</f>
        <v>185</v>
      </c>
      <c r="F12142" s="75">
        <f>IF(CECCZ="CZ03",'Outside Temp'!B12142,IF(CECCZ="CZ04",'Outside Temp'!B12143,IF(CECCZ="CZ12",'Outside Temp'!B12144, IF(CECCZ="CZ13",'Outside Temp'!B12145))))</f>
        <v>67.06666667</v>
      </c>
      <c r="G12142" s="12">
        <f t="shared" si="3"/>
        <v>2</v>
      </c>
    </row>
    <row r="12143" ht="15.75" customHeight="1">
      <c r="A12143" s="13">
        <v>42251.510416666664</v>
      </c>
      <c r="B12143" s="73">
        <f t="shared" si="1"/>
        <v>42251</v>
      </c>
      <c r="C12143" s="74">
        <f>IF(NewCustomer="Yes", IF(COUNTIF($I$2:$I$11,B12143)&gt;0,0,WEEKDAY(B12143,2)),IF(COUNTIF($I$2:$I$21,B12143)&gt;0,0,WEEKDAY(B12143,2)))</f>
        <v>5</v>
      </c>
      <c r="D12143" s="74">
        <f t="shared" si="2"/>
        <v>12</v>
      </c>
      <c r="E12143" s="12">
        <f>IFERROR(VLOOKUP(A12143,'IDAR Meter Data'!$A:$B,2,1),"")</f>
        <v>198</v>
      </c>
      <c r="F12143" s="75">
        <f>IF(CECCZ="CZ03",'Outside Temp'!B12143,IF(CECCZ="CZ04",'Outside Temp'!B12144,IF(CECCZ="CZ12",'Outside Temp'!B12145, IF(CECCZ="CZ13",'Outside Temp'!B12146))))</f>
        <v>67.31666667</v>
      </c>
      <c r="G12143" s="12">
        <f t="shared" si="3"/>
        <v>2</v>
      </c>
    </row>
    <row r="12144" ht="15.75" customHeight="1">
      <c r="A12144" s="13">
        <v>42251.520833333336</v>
      </c>
      <c r="B12144" s="73">
        <f t="shared" si="1"/>
        <v>42251</v>
      </c>
      <c r="C12144" s="74">
        <f>IF(NewCustomer="Yes", IF(COUNTIF($I$2:$I$11,B12144)&gt;0,0,WEEKDAY(B12144,2)),IF(COUNTIF($I$2:$I$21,B12144)&gt;0,0,WEEKDAY(B12144,2)))</f>
        <v>5</v>
      </c>
      <c r="D12144" s="74">
        <f t="shared" si="2"/>
        <v>12</v>
      </c>
      <c r="E12144" s="12">
        <f>IFERROR(VLOOKUP(A12144,'IDAR Meter Data'!$A:$B,2,1),"")</f>
        <v>196</v>
      </c>
      <c r="F12144" s="75">
        <f>IF(CECCZ="CZ03",'Outside Temp'!B12144,IF(CECCZ="CZ04",'Outside Temp'!B12145,IF(CECCZ="CZ12",'Outside Temp'!B12146, IF(CECCZ="CZ13",'Outside Temp'!B12147))))</f>
        <v>67.56666667</v>
      </c>
      <c r="G12144" s="12">
        <f t="shared" si="3"/>
        <v>2</v>
      </c>
    </row>
    <row r="12145" ht="15.75" customHeight="1">
      <c r="A12145" s="13">
        <v>42251.53125</v>
      </c>
      <c r="B12145" s="73">
        <f t="shared" si="1"/>
        <v>42251</v>
      </c>
      <c r="C12145" s="74">
        <f>IF(NewCustomer="Yes", IF(COUNTIF($I$2:$I$11,B12145)&gt;0,0,WEEKDAY(B12145,2)),IF(COUNTIF($I$2:$I$21,B12145)&gt;0,0,WEEKDAY(B12145,2)))</f>
        <v>5</v>
      </c>
      <c r="D12145" s="74">
        <f t="shared" si="2"/>
        <v>12</v>
      </c>
      <c r="E12145" s="12">
        <f>IFERROR(VLOOKUP(A12145,'IDAR Meter Data'!$A:$B,2,1),"")</f>
        <v>183</v>
      </c>
      <c r="F12145" s="75">
        <f>IF(CECCZ="CZ03",'Outside Temp'!B12145,IF(CECCZ="CZ04",'Outside Temp'!B12146,IF(CECCZ="CZ12",'Outside Temp'!B12147, IF(CECCZ="CZ13",'Outside Temp'!B12148))))</f>
        <v>67.81666667</v>
      </c>
      <c r="G12145" s="12">
        <f t="shared" si="3"/>
        <v>2</v>
      </c>
    </row>
    <row r="12146" ht="15.75" customHeight="1">
      <c r="A12146" s="13">
        <v>42251.541666666664</v>
      </c>
      <c r="B12146" s="73">
        <f t="shared" si="1"/>
        <v>42251</v>
      </c>
      <c r="C12146" s="74">
        <f>IF(NewCustomer="Yes", IF(COUNTIF($I$2:$I$11,B12146)&gt;0,0,WEEKDAY(B12146,2)),IF(COUNTIF($I$2:$I$21,B12146)&gt;0,0,WEEKDAY(B12146,2)))</f>
        <v>5</v>
      </c>
      <c r="D12146" s="74">
        <f t="shared" si="2"/>
        <v>13</v>
      </c>
      <c r="E12146" s="12">
        <f>IFERROR(VLOOKUP(A12146,'IDAR Meter Data'!$A:$B,2,1),"")</f>
        <v>196</v>
      </c>
      <c r="F12146" s="75">
        <f>IF(CECCZ="CZ03",'Outside Temp'!B12146,IF(CECCZ="CZ04",'Outside Temp'!B12147,IF(CECCZ="CZ12",'Outside Temp'!B12148, IF(CECCZ="CZ13",'Outside Temp'!B12149))))</f>
        <v>68</v>
      </c>
      <c r="G12146" s="12">
        <f t="shared" si="3"/>
        <v>2</v>
      </c>
    </row>
    <row r="12147" ht="15.75" customHeight="1">
      <c r="A12147" s="13">
        <v>42251.552083333336</v>
      </c>
      <c r="B12147" s="73">
        <f t="shared" si="1"/>
        <v>42251</v>
      </c>
      <c r="C12147" s="74">
        <f>IF(NewCustomer="Yes", IF(COUNTIF($I$2:$I$11,B12147)&gt;0,0,WEEKDAY(B12147,2)),IF(COUNTIF($I$2:$I$21,B12147)&gt;0,0,WEEKDAY(B12147,2)))</f>
        <v>5</v>
      </c>
      <c r="D12147" s="74">
        <f t="shared" si="2"/>
        <v>13</v>
      </c>
      <c r="E12147" s="12">
        <f>IFERROR(VLOOKUP(A12147,'IDAR Meter Data'!$A:$B,2,1),"")</f>
        <v>182</v>
      </c>
      <c r="F12147" s="75">
        <f>IF(CECCZ="CZ03",'Outside Temp'!B12147,IF(CECCZ="CZ04",'Outside Temp'!B12148,IF(CECCZ="CZ12",'Outside Temp'!B12149, IF(CECCZ="CZ13",'Outside Temp'!B12150))))</f>
        <v>68</v>
      </c>
      <c r="G12147" s="12">
        <f t="shared" si="3"/>
        <v>2</v>
      </c>
    </row>
    <row r="12148" ht="15.75" customHeight="1">
      <c r="A12148" s="13">
        <v>42251.5625</v>
      </c>
      <c r="B12148" s="73">
        <f t="shared" si="1"/>
        <v>42251</v>
      </c>
      <c r="C12148" s="74">
        <f>IF(NewCustomer="Yes", IF(COUNTIF($I$2:$I$11,B12148)&gt;0,0,WEEKDAY(B12148,2)),IF(COUNTIF($I$2:$I$21,B12148)&gt;0,0,WEEKDAY(B12148,2)))</f>
        <v>5</v>
      </c>
      <c r="D12148" s="74">
        <f t="shared" si="2"/>
        <v>13</v>
      </c>
      <c r="E12148" s="12">
        <f>IFERROR(VLOOKUP(A12148,'IDAR Meter Data'!$A:$B,2,1),"")</f>
        <v>194</v>
      </c>
      <c r="F12148" s="75">
        <f>IF(CECCZ="CZ03",'Outside Temp'!B12148,IF(CECCZ="CZ04",'Outside Temp'!B12149,IF(CECCZ="CZ12",'Outside Temp'!B12150, IF(CECCZ="CZ13",'Outside Temp'!B12151))))</f>
        <v>68</v>
      </c>
      <c r="G12148" s="12">
        <f t="shared" si="3"/>
        <v>2</v>
      </c>
    </row>
    <row r="12149" ht="15.75" customHeight="1">
      <c r="A12149" s="13">
        <v>42251.572916666664</v>
      </c>
      <c r="B12149" s="73">
        <f t="shared" si="1"/>
        <v>42251</v>
      </c>
      <c r="C12149" s="74">
        <f>IF(NewCustomer="Yes", IF(COUNTIF($I$2:$I$11,B12149)&gt;0,0,WEEKDAY(B12149,2)),IF(COUNTIF($I$2:$I$21,B12149)&gt;0,0,WEEKDAY(B12149,2)))</f>
        <v>5</v>
      </c>
      <c r="D12149" s="74">
        <f t="shared" si="2"/>
        <v>13</v>
      </c>
      <c r="E12149" s="12">
        <f>IFERROR(VLOOKUP(A12149,'IDAR Meter Data'!$A:$B,2,1),"")</f>
        <v>197</v>
      </c>
      <c r="F12149" s="75">
        <f>IF(CECCZ="CZ03",'Outside Temp'!B12149,IF(CECCZ="CZ04",'Outside Temp'!B12150,IF(CECCZ="CZ12",'Outside Temp'!B12151, IF(CECCZ="CZ13",'Outside Temp'!B12152))))</f>
        <v>68</v>
      </c>
      <c r="G12149" s="12">
        <f t="shared" si="3"/>
        <v>2</v>
      </c>
    </row>
    <row r="12150" ht="15.75" customHeight="1">
      <c r="A12150" s="13">
        <v>42251.583333333336</v>
      </c>
      <c r="B12150" s="73">
        <f t="shared" si="1"/>
        <v>42251</v>
      </c>
      <c r="C12150" s="74">
        <f>IF(NewCustomer="Yes", IF(COUNTIF($I$2:$I$11,B12150)&gt;0,0,WEEKDAY(B12150,2)),IF(COUNTIF($I$2:$I$21,B12150)&gt;0,0,WEEKDAY(B12150,2)))</f>
        <v>5</v>
      </c>
      <c r="D12150" s="74">
        <f t="shared" si="2"/>
        <v>14</v>
      </c>
      <c r="E12150" s="12">
        <f>IFERROR(VLOOKUP(A12150,'IDAR Meter Data'!$A:$B,2,1),"")</f>
        <v>190</v>
      </c>
      <c r="F12150" s="75">
        <f>IF(CECCZ="CZ03",'Outside Temp'!B12150,IF(CECCZ="CZ04",'Outside Temp'!B12151,IF(CECCZ="CZ12",'Outside Temp'!B12152, IF(CECCZ="CZ13",'Outside Temp'!B12153))))</f>
        <v>67.86666667</v>
      </c>
      <c r="G12150" s="12">
        <f t="shared" si="3"/>
        <v>2</v>
      </c>
    </row>
    <row r="12151" ht="15.75" customHeight="1">
      <c r="A12151" s="13">
        <v>42251.59375</v>
      </c>
      <c r="B12151" s="73">
        <f t="shared" si="1"/>
        <v>42251</v>
      </c>
      <c r="C12151" s="74">
        <f>IF(NewCustomer="Yes", IF(COUNTIF($I$2:$I$11,B12151)&gt;0,0,WEEKDAY(B12151,2)),IF(COUNTIF($I$2:$I$21,B12151)&gt;0,0,WEEKDAY(B12151,2)))</f>
        <v>5</v>
      </c>
      <c r="D12151" s="74">
        <f t="shared" si="2"/>
        <v>14</v>
      </c>
      <c r="E12151" s="12">
        <f>IFERROR(VLOOKUP(A12151,'IDAR Meter Data'!$A:$B,2,1),"")</f>
        <v>199</v>
      </c>
      <c r="F12151" s="75">
        <f>IF(CECCZ="CZ03",'Outside Temp'!B12151,IF(CECCZ="CZ04",'Outside Temp'!B12152,IF(CECCZ="CZ12",'Outside Temp'!B12153, IF(CECCZ="CZ13",'Outside Temp'!B12154))))</f>
        <v>67.36666667</v>
      </c>
      <c r="G12151" s="12">
        <f t="shared" si="3"/>
        <v>2</v>
      </c>
    </row>
    <row r="12152" ht="15.75" customHeight="1">
      <c r="A12152" s="13">
        <v>42251.604166666664</v>
      </c>
      <c r="B12152" s="73">
        <f t="shared" si="1"/>
        <v>42251</v>
      </c>
      <c r="C12152" s="74">
        <f>IF(NewCustomer="Yes", IF(COUNTIF($I$2:$I$11,B12152)&gt;0,0,WEEKDAY(B12152,2)),IF(COUNTIF($I$2:$I$21,B12152)&gt;0,0,WEEKDAY(B12152,2)))</f>
        <v>5</v>
      </c>
      <c r="D12152" s="74">
        <f t="shared" si="2"/>
        <v>14</v>
      </c>
      <c r="E12152" s="12">
        <f>IFERROR(VLOOKUP(A12152,'IDAR Meter Data'!$A:$B,2,1),"")</f>
        <v>200</v>
      </c>
      <c r="F12152" s="75">
        <f>IF(CECCZ="CZ03",'Outside Temp'!B12152,IF(CECCZ="CZ04",'Outside Temp'!B12153,IF(CECCZ="CZ12",'Outside Temp'!B12154, IF(CECCZ="CZ13",'Outside Temp'!B12155))))</f>
        <v>66.86666667</v>
      </c>
      <c r="G12152" s="12">
        <f t="shared" si="3"/>
        <v>2</v>
      </c>
    </row>
    <row r="12153" ht="15.75" customHeight="1">
      <c r="A12153" s="13">
        <v>42251.614583333336</v>
      </c>
      <c r="B12153" s="73">
        <f t="shared" si="1"/>
        <v>42251</v>
      </c>
      <c r="C12153" s="74">
        <f>IF(NewCustomer="Yes", IF(COUNTIF($I$2:$I$11,B12153)&gt;0,0,WEEKDAY(B12153,2)),IF(COUNTIF($I$2:$I$21,B12153)&gt;0,0,WEEKDAY(B12153,2)))</f>
        <v>5</v>
      </c>
      <c r="D12153" s="74">
        <f t="shared" si="2"/>
        <v>14</v>
      </c>
      <c r="E12153" s="12">
        <f>IFERROR(VLOOKUP(A12153,'IDAR Meter Data'!$A:$B,2,1),"")</f>
        <v>203</v>
      </c>
      <c r="F12153" s="75">
        <f>IF(CECCZ="CZ03",'Outside Temp'!B12153,IF(CECCZ="CZ04",'Outside Temp'!B12154,IF(CECCZ="CZ12",'Outside Temp'!B12155, IF(CECCZ="CZ13",'Outside Temp'!B12156))))</f>
        <v>66.36666667</v>
      </c>
      <c r="G12153" s="12">
        <f t="shared" si="3"/>
        <v>2</v>
      </c>
    </row>
    <row r="12154" ht="15.75" customHeight="1">
      <c r="A12154" s="13">
        <v>42251.625</v>
      </c>
      <c r="B12154" s="73">
        <f t="shared" si="1"/>
        <v>42251</v>
      </c>
      <c r="C12154" s="74">
        <f>IF(NewCustomer="Yes", IF(COUNTIF($I$2:$I$11,B12154)&gt;0,0,WEEKDAY(B12154,2)),IF(COUNTIF($I$2:$I$21,B12154)&gt;0,0,WEEKDAY(B12154,2)))</f>
        <v>5</v>
      </c>
      <c r="D12154" s="74">
        <f t="shared" si="2"/>
        <v>15</v>
      </c>
      <c r="E12154" s="12">
        <f>IFERROR(VLOOKUP(A12154,'IDAR Meter Data'!$A:$B,2,1),"")</f>
        <v>211</v>
      </c>
      <c r="F12154" s="75">
        <f>IF(CECCZ="CZ03",'Outside Temp'!B12154,IF(CECCZ="CZ04",'Outside Temp'!B12155,IF(CECCZ="CZ12",'Outside Temp'!B12156, IF(CECCZ="CZ13",'Outside Temp'!B12157))))</f>
        <v>65.93333333</v>
      </c>
      <c r="G12154" s="12">
        <f t="shared" si="3"/>
        <v>2</v>
      </c>
    </row>
    <row r="12155" ht="15.75" customHeight="1">
      <c r="A12155" s="13">
        <v>42251.635416666664</v>
      </c>
      <c r="B12155" s="73">
        <f t="shared" si="1"/>
        <v>42251</v>
      </c>
      <c r="C12155" s="74">
        <f>IF(NewCustomer="Yes", IF(COUNTIF($I$2:$I$11,B12155)&gt;0,0,WEEKDAY(B12155,2)),IF(COUNTIF($I$2:$I$21,B12155)&gt;0,0,WEEKDAY(B12155,2)))</f>
        <v>5</v>
      </c>
      <c r="D12155" s="74">
        <f t="shared" si="2"/>
        <v>15</v>
      </c>
      <c r="E12155" s="12">
        <f>IFERROR(VLOOKUP(A12155,'IDAR Meter Data'!$A:$B,2,1),"")</f>
        <v>208</v>
      </c>
      <c r="F12155" s="75">
        <f>IF(CECCZ="CZ03",'Outside Temp'!B12155,IF(CECCZ="CZ04",'Outside Temp'!B12156,IF(CECCZ="CZ12",'Outside Temp'!B12157, IF(CECCZ="CZ13",'Outside Temp'!B12158))))</f>
        <v>65.68333333</v>
      </c>
      <c r="G12155" s="12">
        <f t="shared" si="3"/>
        <v>2</v>
      </c>
    </row>
    <row r="12156" ht="15.75" customHeight="1">
      <c r="A12156" s="13">
        <v>42251.645833333336</v>
      </c>
      <c r="B12156" s="73">
        <f t="shared" si="1"/>
        <v>42251</v>
      </c>
      <c r="C12156" s="74">
        <f>IF(NewCustomer="Yes", IF(COUNTIF($I$2:$I$11,B12156)&gt;0,0,WEEKDAY(B12156,2)),IF(COUNTIF($I$2:$I$21,B12156)&gt;0,0,WEEKDAY(B12156,2)))</f>
        <v>5</v>
      </c>
      <c r="D12156" s="74">
        <f t="shared" si="2"/>
        <v>15</v>
      </c>
      <c r="E12156" s="12">
        <f>IFERROR(VLOOKUP(A12156,'IDAR Meter Data'!$A:$B,2,1),"")</f>
        <v>200</v>
      </c>
      <c r="F12156" s="75">
        <f>IF(CECCZ="CZ03",'Outside Temp'!B12156,IF(CECCZ="CZ04",'Outside Temp'!B12157,IF(CECCZ="CZ12",'Outside Temp'!B12158, IF(CECCZ="CZ13",'Outside Temp'!B12159))))</f>
        <v>65.43333333</v>
      </c>
      <c r="G12156" s="12">
        <f t="shared" si="3"/>
        <v>2</v>
      </c>
    </row>
    <row r="12157" ht="15.75" customHeight="1">
      <c r="A12157" s="13">
        <v>42251.65625</v>
      </c>
      <c r="B12157" s="73">
        <f t="shared" si="1"/>
        <v>42251</v>
      </c>
      <c r="C12157" s="74">
        <f>IF(NewCustomer="Yes", IF(COUNTIF($I$2:$I$11,B12157)&gt;0,0,WEEKDAY(B12157,2)),IF(COUNTIF($I$2:$I$21,B12157)&gt;0,0,WEEKDAY(B12157,2)))</f>
        <v>5</v>
      </c>
      <c r="D12157" s="74">
        <f t="shared" si="2"/>
        <v>15</v>
      </c>
      <c r="E12157" s="12">
        <f>IFERROR(VLOOKUP(A12157,'IDAR Meter Data'!$A:$B,2,1),"")</f>
        <v>217</v>
      </c>
      <c r="F12157" s="75">
        <f>IF(CECCZ="CZ03",'Outside Temp'!B12157,IF(CECCZ="CZ04",'Outside Temp'!B12158,IF(CECCZ="CZ12",'Outside Temp'!B12159, IF(CECCZ="CZ13",'Outside Temp'!B12160))))</f>
        <v>65.18333333</v>
      </c>
      <c r="G12157" s="12">
        <f t="shared" si="3"/>
        <v>2</v>
      </c>
    </row>
    <row r="12158" ht="15.75" customHeight="1">
      <c r="A12158" s="13">
        <v>42251.666666666664</v>
      </c>
      <c r="B12158" s="73">
        <f t="shared" si="1"/>
        <v>42251</v>
      </c>
      <c r="C12158" s="74">
        <f>IF(NewCustomer="Yes", IF(COUNTIF($I$2:$I$11,B12158)&gt;0,0,WEEKDAY(B12158,2)),IF(COUNTIF($I$2:$I$21,B12158)&gt;0,0,WEEKDAY(B12158,2)))</f>
        <v>5</v>
      </c>
      <c r="D12158" s="74">
        <f t="shared" si="2"/>
        <v>16</v>
      </c>
      <c r="E12158" s="12">
        <f>IFERROR(VLOOKUP(A12158,'IDAR Meter Data'!$A:$B,2,1),"")</f>
        <v>217</v>
      </c>
      <c r="F12158" s="75">
        <f>IF(CECCZ="CZ03",'Outside Temp'!B12158,IF(CECCZ="CZ04",'Outside Temp'!B12159,IF(CECCZ="CZ12",'Outside Temp'!B12160, IF(CECCZ="CZ13",'Outside Temp'!B12161))))</f>
        <v>64.86666667</v>
      </c>
      <c r="G12158" s="12">
        <f t="shared" si="3"/>
        <v>1</v>
      </c>
    </row>
    <row r="12159" ht="15.75" customHeight="1">
      <c r="A12159" s="13">
        <v>42251.677083333336</v>
      </c>
      <c r="B12159" s="73">
        <f t="shared" si="1"/>
        <v>42251</v>
      </c>
      <c r="C12159" s="74">
        <f>IF(NewCustomer="Yes", IF(COUNTIF($I$2:$I$11,B12159)&gt;0,0,WEEKDAY(B12159,2)),IF(COUNTIF($I$2:$I$21,B12159)&gt;0,0,WEEKDAY(B12159,2)))</f>
        <v>5</v>
      </c>
      <c r="D12159" s="74">
        <f t="shared" si="2"/>
        <v>16</v>
      </c>
      <c r="E12159" s="12">
        <f>IFERROR(VLOOKUP(A12159,'IDAR Meter Data'!$A:$B,2,1),"")</f>
        <v>205</v>
      </c>
      <c r="F12159" s="75">
        <f>IF(CECCZ="CZ03",'Outside Temp'!B12159,IF(CECCZ="CZ04",'Outside Temp'!B12160,IF(CECCZ="CZ12",'Outside Temp'!B12161, IF(CECCZ="CZ13",'Outside Temp'!B12162))))</f>
        <v>64.36666667</v>
      </c>
      <c r="G12159" s="12">
        <f t="shared" si="3"/>
        <v>1</v>
      </c>
    </row>
    <row r="12160" ht="15.75" customHeight="1">
      <c r="A12160" s="13">
        <v>42251.6875</v>
      </c>
      <c r="B12160" s="73">
        <f t="shared" si="1"/>
        <v>42251</v>
      </c>
      <c r="C12160" s="74">
        <f>IF(NewCustomer="Yes", IF(COUNTIF($I$2:$I$11,B12160)&gt;0,0,WEEKDAY(B12160,2)),IF(COUNTIF($I$2:$I$21,B12160)&gt;0,0,WEEKDAY(B12160,2)))</f>
        <v>5</v>
      </c>
      <c r="D12160" s="74">
        <f t="shared" si="2"/>
        <v>16</v>
      </c>
      <c r="E12160" s="12">
        <f>IFERROR(VLOOKUP(A12160,'IDAR Meter Data'!$A:$B,2,1),"")</f>
        <v>221</v>
      </c>
      <c r="F12160" s="75">
        <f>IF(CECCZ="CZ03",'Outside Temp'!B12160,IF(CECCZ="CZ04",'Outside Temp'!B12161,IF(CECCZ="CZ12",'Outside Temp'!B12162, IF(CECCZ="CZ13",'Outside Temp'!B12163))))</f>
        <v>63.86666667</v>
      </c>
      <c r="G12160" s="12">
        <f t="shared" si="3"/>
        <v>1</v>
      </c>
    </row>
    <row r="12161" ht="15.75" customHeight="1">
      <c r="A12161" s="13">
        <v>42251.697916666664</v>
      </c>
      <c r="B12161" s="73">
        <f t="shared" si="1"/>
        <v>42251</v>
      </c>
      <c r="C12161" s="74">
        <f>IF(NewCustomer="Yes", IF(COUNTIF($I$2:$I$11,B12161)&gt;0,0,WEEKDAY(B12161,2)),IF(COUNTIF($I$2:$I$21,B12161)&gt;0,0,WEEKDAY(B12161,2)))</f>
        <v>5</v>
      </c>
      <c r="D12161" s="74">
        <f t="shared" si="2"/>
        <v>16</v>
      </c>
      <c r="E12161" s="12">
        <f>IFERROR(VLOOKUP(A12161,'IDAR Meter Data'!$A:$B,2,1),"")</f>
        <v>209</v>
      </c>
      <c r="F12161" s="75">
        <f>IF(CECCZ="CZ03",'Outside Temp'!B12161,IF(CECCZ="CZ04",'Outside Temp'!B12162,IF(CECCZ="CZ12",'Outside Temp'!B12163, IF(CECCZ="CZ13",'Outside Temp'!B12164))))</f>
        <v>63.36666667</v>
      </c>
      <c r="G12161" s="12">
        <f t="shared" si="3"/>
        <v>1</v>
      </c>
    </row>
    <row r="12162" ht="15.75" customHeight="1">
      <c r="A12162" s="13">
        <v>42251.708333333336</v>
      </c>
      <c r="B12162" s="73">
        <f t="shared" si="1"/>
        <v>42251</v>
      </c>
      <c r="C12162" s="74">
        <f>IF(NewCustomer="Yes", IF(COUNTIF($I$2:$I$11,B12162)&gt;0,0,WEEKDAY(B12162,2)),IF(COUNTIF($I$2:$I$21,B12162)&gt;0,0,WEEKDAY(B12162,2)))</f>
        <v>5</v>
      </c>
      <c r="D12162" s="74">
        <f t="shared" si="2"/>
        <v>17</v>
      </c>
      <c r="E12162" s="12">
        <f>IFERROR(VLOOKUP(A12162,'IDAR Meter Data'!$A:$B,2,1),"")</f>
        <v>203</v>
      </c>
      <c r="F12162" s="75">
        <f>IF(CECCZ="CZ03",'Outside Temp'!B12162,IF(CECCZ="CZ04",'Outside Temp'!B12163,IF(CECCZ="CZ12",'Outside Temp'!B12164, IF(CECCZ="CZ13",'Outside Temp'!B12165))))</f>
        <v>62.86666667</v>
      </c>
      <c r="G12162" s="12">
        <f t="shared" si="3"/>
        <v>1</v>
      </c>
    </row>
    <row r="12163" ht="15.75" customHeight="1">
      <c r="A12163" s="13">
        <v>42251.71875</v>
      </c>
      <c r="B12163" s="73">
        <f t="shared" si="1"/>
        <v>42251</v>
      </c>
      <c r="C12163" s="74">
        <f>IF(NewCustomer="Yes", IF(COUNTIF($I$2:$I$11,B12163)&gt;0,0,WEEKDAY(B12163,2)),IF(COUNTIF($I$2:$I$21,B12163)&gt;0,0,WEEKDAY(B12163,2)))</f>
        <v>5</v>
      </c>
      <c r="D12163" s="74">
        <f t="shared" si="2"/>
        <v>17</v>
      </c>
      <c r="E12163" s="12">
        <f>IFERROR(VLOOKUP(A12163,'IDAR Meter Data'!$A:$B,2,1),"")</f>
        <v>209</v>
      </c>
      <c r="F12163" s="75">
        <f>IF(CECCZ="CZ03",'Outside Temp'!B12163,IF(CECCZ="CZ04",'Outside Temp'!B12164,IF(CECCZ="CZ12",'Outside Temp'!B12165, IF(CECCZ="CZ13",'Outside Temp'!B12166))))</f>
        <v>62.36666667</v>
      </c>
      <c r="G12163" s="12">
        <f t="shared" si="3"/>
        <v>1</v>
      </c>
    </row>
    <row r="12164" ht="15.75" customHeight="1">
      <c r="A12164" s="13">
        <v>42251.729166666664</v>
      </c>
      <c r="B12164" s="73">
        <f t="shared" si="1"/>
        <v>42251</v>
      </c>
      <c r="C12164" s="74">
        <f>IF(NewCustomer="Yes", IF(COUNTIF($I$2:$I$11,B12164)&gt;0,0,WEEKDAY(B12164,2)),IF(COUNTIF($I$2:$I$21,B12164)&gt;0,0,WEEKDAY(B12164,2)))</f>
        <v>5</v>
      </c>
      <c r="D12164" s="74">
        <f t="shared" si="2"/>
        <v>17</v>
      </c>
      <c r="E12164" s="12">
        <f>IFERROR(VLOOKUP(A12164,'IDAR Meter Data'!$A:$B,2,1),"")</f>
        <v>200</v>
      </c>
      <c r="F12164" s="75">
        <f>IF(CECCZ="CZ03",'Outside Temp'!B12164,IF(CECCZ="CZ04",'Outside Temp'!B12165,IF(CECCZ="CZ12",'Outside Temp'!B12166, IF(CECCZ="CZ13",'Outside Temp'!B12167))))</f>
        <v>61.86666667</v>
      </c>
      <c r="G12164" s="12">
        <f t="shared" si="3"/>
        <v>1</v>
      </c>
    </row>
    <row r="12165" ht="15.75" customHeight="1">
      <c r="A12165" s="13">
        <v>42251.739583333336</v>
      </c>
      <c r="B12165" s="73">
        <f t="shared" si="1"/>
        <v>42251</v>
      </c>
      <c r="C12165" s="74">
        <f>IF(NewCustomer="Yes", IF(COUNTIF($I$2:$I$11,B12165)&gt;0,0,WEEKDAY(B12165,2)),IF(COUNTIF($I$2:$I$21,B12165)&gt;0,0,WEEKDAY(B12165,2)))</f>
        <v>5</v>
      </c>
      <c r="D12165" s="74">
        <f t="shared" si="2"/>
        <v>17</v>
      </c>
      <c r="E12165" s="12">
        <f>IFERROR(VLOOKUP(A12165,'IDAR Meter Data'!$A:$B,2,1),"")</f>
        <v>201</v>
      </c>
      <c r="F12165" s="75">
        <f>IF(CECCZ="CZ03",'Outside Temp'!B12165,IF(CECCZ="CZ04",'Outside Temp'!B12166,IF(CECCZ="CZ12",'Outside Temp'!B12167, IF(CECCZ="CZ13",'Outside Temp'!B12168))))</f>
        <v>61.36666667</v>
      </c>
      <c r="G12165" s="12">
        <f t="shared" si="3"/>
        <v>1</v>
      </c>
    </row>
    <row r="12166" ht="15.75" customHeight="1">
      <c r="A12166" s="13">
        <v>42251.75</v>
      </c>
      <c r="B12166" s="73">
        <f t="shared" si="1"/>
        <v>42251</v>
      </c>
      <c r="C12166" s="74">
        <f>IF(NewCustomer="Yes", IF(COUNTIF($I$2:$I$11,B12166)&gt;0,0,WEEKDAY(B12166,2)),IF(COUNTIF($I$2:$I$21,B12166)&gt;0,0,WEEKDAY(B12166,2)))</f>
        <v>5</v>
      </c>
      <c r="D12166" s="74">
        <f t="shared" si="2"/>
        <v>18</v>
      </c>
      <c r="E12166" s="12">
        <f>IFERROR(VLOOKUP(A12166,'IDAR Meter Data'!$A:$B,2,1),"")</f>
        <v>199</v>
      </c>
      <c r="F12166" s="75">
        <f>IF(CECCZ="CZ03",'Outside Temp'!B12166,IF(CECCZ="CZ04",'Outside Temp'!B12167,IF(CECCZ="CZ12",'Outside Temp'!B12168, IF(CECCZ="CZ13",'Outside Temp'!B12169))))</f>
        <v>60.93333333</v>
      </c>
      <c r="G12166" s="12">
        <f t="shared" si="3"/>
        <v>1</v>
      </c>
    </row>
    <row r="12167" ht="15.75" customHeight="1">
      <c r="A12167" s="13">
        <v>42251.760416666664</v>
      </c>
      <c r="B12167" s="73">
        <f t="shared" si="1"/>
        <v>42251</v>
      </c>
      <c r="C12167" s="74">
        <f>IF(NewCustomer="Yes", IF(COUNTIF($I$2:$I$11,B12167)&gt;0,0,WEEKDAY(B12167,2)),IF(COUNTIF($I$2:$I$21,B12167)&gt;0,0,WEEKDAY(B12167,2)))</f>
        <v>5</v>
      </c>
      <c r="D12167" s="74">
        <f t="shared" si="2"/>
        <v>18</v>
      </c>
      <c r="E12167" s="12">
        <f>IFERROR(VLOOKUP(A12167,'IDAR Meter Data'!$A:$B,2,1),"")</f>
        <v>196</v>
      </c>
      <c r="F12167" s="75">
        <f>IF(CECCZ="CZ03",'Outside Temp'!B12167,IF(CECCZ="CZ04",'Outside Temp'!B12168,IF(CECCZ="CZ12",'Outside Temp'!B12169, IF(CECCZ="CZ13",'Outside Temp'!B12170))))</f>
        <v>60.68333333</v>
      </c>
      <c r="G12167" s="12">
        <f t="shared" si="3"/>
        <v>1</v>
      </c>
    </row>
    <row r="12168" ht="15.75" customHeight="1">
      <c r="A12168" s="13">
        <v>42251.770833333336</v>
      </c>
      <c r="B12168" s="73">
        <f t="shared" si="1"/>
        <v>42251</v>
      </c>
      <c r="C12168" s="74">
        <f>IF(NewCustomer="Yes", IF(COUNTIF($I$2:$I$11,B12168)&gt;0,0,WEEKDAY(B12168,2)),IF(COUNTIF($I$2:$I$21,B12168)&gt;0,0,WEEKDAY(B12168,2)))</f>
        <v>5</v>
      </c>
      <c r="D12168" s="74">
        <f t="shared" si="2"/>
        <v>18</v>
      </c>
      <c r="E12168" s="12">
        <f>IFERROR(VLOOKUP(A12168,'IDAR Meter Data'!$A:$B,2,1),"")</f>
        <v>188</v>
      </c>
      <c r="F12168" s="75">
        <f>IF(CECCZ="CZ03",'Outside Temp'!B12168,IF(CECCZ="CZ04",'Outside Temp'!B12169,IF(CECCZ="CZ12",'Outside Temp'!B12170, IF(CECCZ="CZ13",'Outside Temp'!B12171))))</f>
        <v>60.43333333</v>
      </c>
      <c r="G12168" s="12">
        <f t="shared" si="3"/>
        <v>1</v>
      </c>
    </row>
    <row r="12169" ht="15.75" customHeight="1">
      <c r="A12169" s="13">
        <v>42251.78125</v>
      </c>
      <c r="B12169" s="73">
        <f t="shared" si="1"/>
        <v>42251</v>
      </c>
      <c r="C12169" s="74">
        <f>IF(NewCustomer="Yes", IF(COUNTIF($I$2:$I$11,B12169)&gt;0,0,WEEKDAY(B12169,2)),IF(COUNTIF($I$2:$I$21,B12169)&gt;0,0,WEEKDAY(B12169,2)))</f>
        <v>5</v>
      </c>
      <c r="D12169" s="74">
        <f t="shared" si="2"/>
        <v>18</v>
      </c>
      <c r="E12169" s="12">
        <f>IFERROR(VLOOKUP(A12169,'IDAR Meter Data'!$A:$B,2,1),"")</f>
        <v>188</v>
      </c>
      <c r="F12169" s="75">
        <f>IF(CECCZ="CZ03",'Outside Temp'!B12169,IF(CECCZ="CZ04",'Outside Temp'!B12170,IF(CECCZ="CZ12",'Outside Temp'!B12171, IF(CECCZ="CZ13",'Outside Temp'!B12172))))</f>
        <v>60.18333333</v>
      </c>
      <c r="G12169" s="12">
        <f t="shared" si="3"/>
        <v>1</v>
      </c>
    </row>
    <row r="12170" ht="15.75" customHeight="1">
      <c r="A12170" s="13">
        <v>42251.791666666664</v>
      </c>
      <c r="B12170" s="73">
        <f t="shared" si="1"/>
        <v>42251</v>
      </c>
      <c r="C12170" s="74">
        <f>IF(NewCustomer="Yes", IF(COUNTIF($I$2:$I$11,B12170)&gt;0,0,WEEKDAY(B12170,2)),IF(COUNTIF($I$2:$I$21,B12170)&gt;0,0,WEEKDAY(B12170,2)))</f>
        <v>5</v>
      </c>
      <c r="D12170" s="74">
        <f t="shared" si="2"/>
        <v>19</v>
      </c>
      <c r="E12170" s="12">
        <f>IFERROR(VLOOKUP(A12170,'IDAR Meter Data'!$A:$B,2,1),"")</f>
        <v>181</v>
      </c>
      <c r="F12170" s="75">
        <f>IF(CECCZ="CZ03",'Outside Temp'!B12170,IF(CECCZ="CZ04",'Outside Temp'!B12171,IF(CECCZ="CZ12",'Outside Temp'!B12172, IF(CECCZ="CZ13",'Outside Temp'!B12173))))</f>
        <v>59.93333333</v>
      </c>
      <c r="G12170" s="12">
        <f t="shared" si="3"/>
        <v>1</v>
      </c>
    </row>
    <row r="12171" ht="15.75" customHeight="1">
      <c r="A12171" s="13">
        <v>42251.802083333336</v>
      </c>
      <c r="B12171" s="73">
        <f t="shared" si="1"/>
        <v>42251</v>
      </c>
      <c r="C12171" s="74">
        <f>IF(NewCustomer="Yes", IF(COUNTIF($I$2:$I$11,B12171)&gt;0,0,WEEKDAY(B12171,2)),IF(COUNTIF($I$2:$I$21,B12171)&gt;0,0,WEEKDAY(B12171,2)))</f>
        <v>5</v>
      </c>
      <c r="D12171" s="74">
        <f t="shared" si="2"/>
        <v>19</v>
      </c>
      <c r="E12171" s="12">
        <f>IFERROR(VLOOKUP(A12171,'IDAR Meter Data'!$A:$B,2,1),"")</f>
        <v>184</v>
      </c>
      <c r="F12171" s="75">
        <f>IF(CECCZ="CZ03",'Outside Temp'!B12171,IF(CECCZ="CZ04",'Outside Temp'!B12172,IF(CECCZ="CZ12",'Outside Temp'!B12173, IF(CECCZ="CZ13",'Outside Temp'!B12174))))</f>
        <v>59.68333333</v>
      </c>
      <c r="G12171" s="12">
        <f t="shared" si="3"/>
        <v>1</v>
      </c>
    </row>
    <row r="12172" ht="15.75" customHeight="1">
      <c r="A12172" s="13">
        <v>42251.8125</v>
      </c>
      <c r="B12172" s="73">
        <f t="shared" si="1"/>
        <v>42251</v>
      </c>
      <c r="C12172" s="74">
        <f>IF(NewCustomer="Yes", IF(COUNTIF($I$2:$I$11,B12172)&gt;0,0,WEEKDAY(B12172,2)),IF(COUNTIF($I$2:$I$21,B12172)&gt;0,0,WEEKDAY(B12172,2)))</f>
        <v>5</v>
      </c>
      <c r="D12172" s="74">
        <f t="shared" si="2"/>
        <v>19</v>
      </c>
      <c r="E12172" s="12">
        <f>IFERROR(VLOOKUP(A12172,'IDAR Meter Data'!$A:$B,2,1),"")</f>
        <v>179</v>
      </c>
      <c r="F12172" s="75">
        <f>IF(CECCZ="CZ03",'Outside Temp'!B12172,IF(CECCZ="CZ04",'Outside Temp'!B12173,IF(CECCZ="CZ12",'Outside Temp'!B12174, IF(CECCZ="CZ13",'Outside Temp'!B12175))))</f>
        <v>59.43333333</v>
      </c>
      <c r="G12172" s="12">
        <f t="shared" si="3"/>
        <v>1</v>
      </c>
    </row>
    <row r="12173" ht="15.75" customHeight="1">
      <c r="A12173" s="13">
        <v>42251.822916666664</v>
      </c>
      <c r="B12173" s="73">
        <f t="shared" si="1"/>
        <v>42251</v>
      </c>
      <c r="C12173" s="74">
        <f>IF(NewCustomer="Yes", IF(COUNTIF($I$2:$I$11,B12173)&gt;0,0,WEEKDAY(B12173,2)),IF(COUNTIF($I$2:$I$21,B12173)&gt;0,0,WEEKDAY(B12173,2)))</f>
        <v>5</v>
      </c>
      <c r="D12173" s="74">
        <f t="shared" si="2"/>
        <v>19</v>
      </c>
      <c r="E12173" s="12">
        <f>IFERROR(VLOOKUP(A12173,'IDAR Meter Data'!$A:$B,2,1),"")</f>
        <v>171</v>
      </c>
      <c r="F12173" s="75">
        <f>IF(CECCZ="CZ03",'Outside Temp'!B12173,IF(CECCZ="CZ04",'Outside Temp'!B12174,IF(CECCZ="CZ12",'Outside Temp'!B12175, IF(CECCZ="CZ13",'Outside Temp'!B12176))))</f>
        <v>59.18333333</v>
      </c>
      <c r="G12173" s="12">
        <f t="shared" si="3"/>
        <v>1</v>
      </c>
    </row>
    <row r="12174" ht="15.75" customHeight="1">
      <c r="A12174" s="13">
        <v>42251.833333333336</v>
      </c>
      <c r="B12174" s="73">
        <f t="shared" si="1"/>
        <v>42251</v>
      </c>
      <c r="C12174" s="74">
        <f>IF(NewCustomer="Yes", IF(COUNTIF($I$2:$I$11,B12174)&gt;0,0,WEEKDAY(B12174,2)),IF(COUNTIF($I$2:$I$21,B12174)&gt;0,0,WEEKDAY(B12174,2)))</f>
        <v>5</v>
      </c>
      <c r="D12174" s="74">
        <f t="shared" si="2"/>
        <v>20</v>
      </c>
      <c r="E12174" s="12">
        <f>IFERROR(VLOOKUP(A12174,'IDAR Meter Data'!$A:$B,2,1),"")</f>
        <v>179</v>
      </c>
      <c r="F12174" s="75">
        <f>IF(CECCZ="CZ03",'Outside Temp'!B12174,IF(CECCZ="CZ04",'Outside Temp'!B12175,IF(CECCZ="CZ12",'Outside Temp'!B12176, IF(CECCZ="CZ13",'Outside Temp'!B12177))))</f>
        <v>59</v>
      </c>
      <c r="G12174" s="12">
        <f t="shared" si="3"/>
        <v>1</v>
      </c>
    </row>
    <row r="12175" ht="15.75" customHeight="1">
      <c r="A12175" s="13">
        <v>42251.84375</v>
      </c>
      <c r="B12175" s="73">
        <f t="shared" si="1"/>
        <v>42251</v>
      </c>
      <c r="C12175" s="74">
        <f>IF(NewCustomer="Yes", IF(COUNTIF($I$2:$I$11,B12175)&gt;0,0,WEEKDAY(B12175,2)),IF(COUNTIF($I$2:$I$21,B12175)&gt;0,0,WEEKDAY(B12175,2)))</f>
        <v>5</v>
      </c>
      <c r="D12175" s="74">
        <f t="shared" si="2"/>
        <v>20</v>
      </c>
      <c r="E12175" s="12">
        <f>IFERROR(VLOOKUP(A12175,'IDAR Meter Data'!$A:$B,2,1),"")</f>
        <v>176</v>
      </c>
      <c r="F12175" s="75">
        <f>IF(CECCZ="CZ03",'Outside Temp'!B12175,IF(CECCZ="CZ04",'Outside Temp'!B12176,IF(CECCZ="CZ12",'Outside Temp'!B12177, IF(CECCZ="CZ13",'Outside Temp'!B12178))))</f>
        <v>59</v>
      </c>
      <c r="G12175" s="12">
        <f t="shared" si="3"/>
        <v>1</v>
      </c>
    </row>
    <row r="12176" ht="15.75" customHeight="1">
      <c r="A12176" s="13">
        <v>42251.854166666664</v>
      </c>
      <c r="B12176" s="73">
        <f t="shared" si="1"/>
        <v>42251</v>
      </c>
      <c r="C12176" s="74">
        <f>IF(NewCustomer="Yes", IF(COUNTIF($I$2:$I$11,B12176)&gt;0,0,WEEKDAY(B12176,2)),IF(COUNTIF($I$2:$I$21,B12176)&gt;0,0,WEEKDAY(B12176,2)))</f>
        <v>5</v>
      </c>
      <c r="D12176" s="74">
        <f t="shared" si="2"/>
        <v>20</v>
      </c>
      <c r="E12176" s="12">
        <f>IFERROR(VLOOKUP(A12176,'IDAR Meter Data'!$A:$B,2,1),"")</f>
        <v>176</v>
      </c>
      <c r="F12176" s="75">
        <f>IF(CECCZ="CZ03",'Outside Temp'!B12176,IF(CECCZ="CZ04",'Outside Temp'!B12177,IF(CECCZ="CZ12",'Outside Temp'!B12178, IF(CECCZ="CZ13",'Outside Temp'!B12179))))</f>
        <v>59</v>
      </c>
      <c r="G12176" s="12">
        <f t="shared" si="3"/>
        <v>1</v>
      </c>
    </row>
    <row r="12177" ht="15.75" customHeight="1">
      <c r="A12177" s="13">
        <v>42251.864583333336</v>
      </c>
      <c r="B12177" s="73">
        <f t="shared" si="1"/>
        <v>42251</v>
      </c>
      <c r="C12177" s="74">
        <f>IF(NewCustomer="Yes", IF(COUNTIF($I$2:$I$11,B12177)&gt;0,0,WEEKDAY(B12177,2)),IF(COUNTIF($I$2:$I$21,B12177)&gt;0,0,WEEKDAY(B12177,2)))</f>
        <v>5</v>
      </c>
      <c r="D12177" s="74">
        <f t="shared" si="2"/>
        <v>20</v>
      </c>
      <c r="E12177" s="12">
        <f>IFERROR(VLOOKUP(A12177,'IDAR Meter Data'!$A:$B,2,1),"")</f>
        <v>178</v>
      </c>
      <c r="F12177" s="75">
        <f>IF(CECCZ="CZ03",'Outside Temp'!B12177,IF(CECCZ="CZ04",'Outside Temp'!B12178,IF(CECCZ="CZ12",'Outside Temp'!B12179, IF(CECCZ="CZ13",'Outside Temp'!B12180))))</f>
        <v>59</v>
      </c>
      <c r="G12177" s="12">
        <f t="shared" si="3"/>
        <v>1</v>
      </c>
    </row>
    <row r="12178" ht="15.75" customHeight="1">
      <c r="A12178" s="13">
        <v>42251.875</v>
      </c>
      <c r="B12178" s="73">
        <f t="shared" si="1"/>
        <v>42251</v>
      </c>
      <c r="C12178" s="74">
        <f>IF(NewCustomer="Yes", IF(COUNTIF($I$2:$I$11,B12178)&gt;0,0,WEEKDAY(B12178,2)),IF(COUNTIF($I$2:$I$21,B12178)&gt;0,0,WEEKDAY(B12178,2)))</f>
        <v>5</v>
      </c>
      <c r="D12178" s="74">
        <f t="shared" si="2"/>
        <v>21</v>
      </c>
      <c r="E12178" s="12">
        <f>IFERROR(VLOOKUP(A12178,'IDAR Meter Data'!$A:$B,2,1),"")</f>
        <v>170</v>
      </c>
      <c r="F12178" s="75">
        <f>IF(CECCZ="CZ03",'Outside Temp'!B12178,IF(CECCZ="CZ04",'Outside Temp'!B12179,IF(CECCZ="CZ12",'Outside Temp'!B12180, IF(CECCZ="CZ13",'Outside Temp'!B12181))))</f>
        <v>58.93333333</v>
      </c>
      <c r="G12178" s="12">
        <f t="shared" si="3"/>
        <v>1</v>
      </c>
    </row>
    <row r="12179" ht="15.75" customHeight="1">
      <c r="A12179" s="13">
        <v>42251.885416666664</v>
      </c>
      <c r="B12179" s="73">
        <f t="shared" si="1"/>
        <v>42251</v>
      </c>
      <c r="C12179" s="74">
        <f>IF(NewCustomer="Yes", IF(COUNTIF($I$2:$I$11,B12179)&gt;0,0,WEEKDAY(B12179,2)),IF(COUNTIF($I$2:$I$21,B12179)&gt;0,0,WEEKDAY(B12179,2)))</f>
        <v>5</v>
      </c>
      <c r="D12179" s="74">
        <f t="shared" si="2"/>
        <v>21</v>
      </c>
      <c r="E12179" s="12">
        <f>IFERROR(VLOOKUP(A12179,'IDAR Meter Data'!$A:$B,2,1),"")</f>
        <v>166</v>
      </c>
      <c r="F12179" s="75">
        <f>IF(CECCZ="CZ03",'Outside Temp'!B12179,IF(CECCZ="CZ04",'Outside Temp'!B12180,IF(CECCZ="CZ12",'Outside Temp'!B12181, IF(CECCZ="CZ13",'Outside Temp'!B12182))))</f>
        <v>58.68333333</v>
      </c>
      <c r="G12179" s="12">
        <f t="shared" si="3"/>
        <v>1</v>
      </c>
    </row>
    <row r="12180" ht="15.75" customHeight="1">
      <c r="A12180" s="13">
        <v>42251.895833333336</v>
      </c>
      <c r="B12180" s="73">
        <f t="shared" si="1"/>
        <v>42251</v>
      </c>
      <c r="C12180" s="74">
        <f>IF(NewCustomer="Yes", IF(COUNTIF($I$2:$I$11,B12180)&gt;0,0,WEEKDAY(B12180,2)),IF(COUNTIF($I$2:$I$21,B12180)&gt;0,0,WEEKDAY(B12180,2)))</f>
        <v>5</v>
      </c>
      <c r="D12180" s="74">
        <f t="shared" si="2"/>
        <v>21</v>
      </c>
      <c r="E12180" s="12">
        <f>IFERROR(VLOOKUP(A12180,'IDAR Meter Data'!$A:$B,2,1),"")</f>
        <v>158</v>
      </c>
      <c r="F12180" s="75">
        <f>IF(CECCZ="CZ03",'Outside Temp'!B12180,IF(CECCZ="CZ04",'Outside Temp'!B12181,IF(CECCZ="CZ12",'Outside Temp'!B12182, IF(CECCZ="CZ13",'Outside Temp'!B12183))))</f>
        <v>58.43333333</v>
      </c>
      <c r="G12180" s="12">
        <f t="shared" si="3"/>
        <v>1</v>
      </c>
    </row>
    <row r="12181" ht="15.75" customHeight="1">
      <c r="A12181" s="13">
        <v>42251.90625</v>
      </c>
      <c r="B12181" s="73">
        <f t="shared" si="1"/>
        <v>42251</v>
      </c>
      <c r="C12181" s="74">
        <f>IF(NewCustomer="Yes", IF(COUNTIF($I$2:$I$11,B12181)&gt;0,0,WEEKDAY(B12181,2)),IF(COUNTIF($I$2:$I$21,B12181)&gt;0,0,WEEKDAY(B12181,2)))</f>
        <v>5</v>
      </c>
      <c r="D12181" s="74">
        <f t="shared" si="2"/>
        <v>21</v>
      </c>
      <c r="E12181" s="12">
        <f>IFERROR(VLOOKUP(A12181,'IDAR Meter Data'!$A:$B,2,1),"")</f>
        <v>165</v>
      </c>
      <c r="F12181" s="75">
        <f>IF(CECCZ="CZ03",'Outside Temp'!B12181,IF(CECCZ="CZ04",'Outside Temp'!B12182,IF(CECCZ="CZ12",'Outside Temp'!B12183, IF(CECCZ="CZ13",'Outside Temp'!B12184))))</f>
        <v>58.18333333</v>
      </c>
      <c r="G12181" s="12">
        <f t="shared" si="3"/>
        <v>1</v>
      </c>
    </row>
    <row r="12182" ht="15.75" customHeight="1">
      <c r="A12182" s="13">
        <v>42251.916666666664</v>
      </c>
      <c r="B12182" s="73">
        <f t="shared" si="1"/>
        <v>42251</v>
      </c>
      <c r="C12182" s="74">
        <f>IF(NewCustomer="Yes", IF(COUNTIF($I$2:$I$11,B12182)&gt;0,0,WEEKDAY(B12182,2)),IF(COUNTIF($I$2:$I$21,B12182)&gt;0,0,WEEKDAY(B12182,2)))</f>
        <v>5</v>
      </c>
      <c r="D12182" s="74">
        <f t="shared" si="2"/>
        <v>22</v>
      </c>
      <c r="E12182" s="12">
        <f>IFERROR(VLOOKUP(A12182,'IDAR Meter Data'!$A:$B,2,1),"")</f>
        <v>163</v>
      </c>
      <c r="F12182" s="75">
        <f>IF(CECCZ="CZ03",'Outside Temp'!B12182,IF(CECCZ="CZ04",'Outside Temp'!B12183,IF(CECCZ="CZ12",'Outside Temp'!B12184, IF(CECCZ="CZ13",'Outside Temp'!B12185))))</f>
        <v>58</v>
      </c>
      <c r="G12182" s="12">
        <f t="shared" si="3"/>
        <v>1</v>
      </c>
    </row>
    <row r="12183" ht="15.75" customHeight="1">
      <c r="A12183" s="13">
        <v>42251.927083333336</v>
      </c>
      <c r="B12183" s="73">
        <f t="shared" si="1"/>
        <v>42251</v>
      </c>
      <c r="C12183" s="74">
        <f>IF(NewCustomer="Yes", IF(COUNTIF($I$2:$I$11,B12183)&gt;0,0,WEEKDAY(B12183,2)),IF(COUNTIF($I$2:$I$21,B12183)&gt;0,0,WEEKDAY(B12183,2)))</f>
        <v>5</v>
      </c>
      <c r="D12183" s="74">
        <f t="shared" si="2"/>
        <v>22</v>
      </c>
      <c r="E12183" s="12">
        <f>IFERROR(VLOOKUP(A12183,'IDAR Meter Data'!$A:$B,2,1),"")</f>
        <v>166</v>
      </c>
      <c r="F12183" s="75">
        <f>IF(CECCZ="CZ03",'Outside Temp'!B12183,IF(CECCZ="CZ04",'Outside Temp'!B12184,IF(CECCZ="CZ12",'Outside Temp'!B12185, IF(CECCZ="CZ13",'Outside Temp'!B12186))))</f>
        <v>58</v>
      </c>
      <c r="G12183" s="12">
        <f t="shared" si="3"/>
        <v>1</v>
      </c>
    </row>
    <row r="12184" ht="15.75" customHeight="1">
      <c r="A12184" s="13">
        <v>42251.9375</v>
      </c>
      <c r="B12184" s="73">
        <f t="shared" si="1"/>
        <v>42251</v>
      </c>
      <c r="C12184" s="74">
        <f>IF(NewCustomer="Yes", IF(COUNTIF($I$2:$I$11,B12184)&gt;0,0,WEEKDAY(B12184,2)),IF(COUNTIF($I$2:$I$21,B12184)&gt;0,0,WEEKDAY(B12184,2)))</f>
        <v>5</v>
      </c>
      <c r="D12184" s="74">
        <f t="shared" si="2"/>
        <v>22</v>
      </c>
      <c r="E12184" s="12">
        <f>IFERROR(VLOOKUP(A12184,'IDAR Meter Data'!$A:$B,2,1),"")</f>
        <v>162</v>
      </c>
      <c r="F12184" s="75">
        <f>IF(CECCZ="CZ03",'Outside Temp'!B12184,IF(CECCZ="CZ04",'Outside Temp'!B12185,IF(CECCZ="CZ12",'Outside Temp'!B12186, IF(CECCZ="CZ13",'Outside Temp'!B12187))))</f>
        <v>58</v>
      </c>
      <c r="G12184" s="12">
        <f t="shared" si="3"/>
        <v>1</v>
      </c>
    </row>
    <row r="12185" ht="15.75" customHeight="1">
      <c r="A12185" s="13">
        <v>42251.947916666664</v>
      </c>
      <c r="B12185" s="73">
        <f t="shared" si="1"/>
        <v>42251</v>
      </c>
      <c r="C12185" s="74">
        <f>IF(NewCustomer="Yes", IF(COUNTIF($I$2:$I$11,B12185)&gt;0,0,WEEKDAY(B12185,2)),IF(COUNTIF($I$2:$I$21,B12185)&gt;0,0,WEEKDAY(B12185,2)))</f>
        <v>5</v>
      </c>
      <c r="D12185" s="74">
        <f t="shared" si="2"/>
        <v>22</v>
      </c>
      <c r="E12185" s="12">
        <f>IFERROR(VLOOKUP(A12185,'IDAR Meter Data'!$A:$B,2,1),"")</f>
        <v>155</v>
      </c>
      <c r="F12185" s="75">
        <f>IF(CECCZ="CZ03",'Outside Temp'!B12185,IF(CECCZ="CZ04",'Outside Temp'!B12186,IF(CECCZ="CZ12",'Outside Temp'!B12187, IF(CECCZ="CZ13",'Outside Temp'!B12188))))</f>
        <v>58</v>
      </c>
      <c r="G12185" s="12">
        <f t="shared" si="3"/>
        <v>1</v>
      </c>
    </row>
    <row r="12186" ht="15.75" customHeight="1">
      <c r="A12186" s="13">
        <v>42251.958333333336</v>
      </c>
      <c r="B12186" s="73">
        <f t="shared" si="1"/>
        <v>42251</v>
      </c>
      <c r="C12186" s="74">
        <f>IF(NewCustomer="Yes", IF(COUNTIF($I$2:$I$11,B12186)&gt;0,0,WEEKDAY(B12186,2)),IF(COUNTIF($I$2:$I$21,B12186)&gt;0,0,WEEKDAY(B12186,2)))</f>
        <v>5</v>
      </c>
      <c r="D12186" s="74">
        <f t="shared" si="2"/>
        <v>23</v>
      </c>
      <c r="E12186" s="12">
        <f>IFERROR(VLOOKUP(A12186,'IDAR Meter Data'!$A:$B,2,1),"")</f>
        <v>163</v>
      </c>
      <c r="F12186" s="75">
        <f>IF(CECCZ="CZ03",'Outside Temp'!B12186,IF(CECCZ="CZ04",'Outside Temp'!B12187,IF(CECCZ="CZ12",'Outside Temp'!B12188, IF(CECCZ="CZ13",'Outside Temp'!B12189))))</f>
        <v>57.93333333</v>
      </c>
      <c r="G12186" s="12">
        <f t="shared" si="3"/>
        <v>1</v>
      </c>
    </row>
    <row r="12187" ht="15.75" customHeight="1">
      <c r="A12187" s="13">
        <v>42251.96875</v>
      </c>
      <c r="B12187" s="73">
        <f t="shared" si="1"/>
        <v>42251</v>
      </c>
      <c r="C12187" s="74">
        <f>IF(NewCustomer="Yes", IF(COUNTIF($I$2:$I$11,B12187)&gt;0,0,WEEKDAY(B12187,2)),IF(COUNTIF($I$2:$I$21,B12187)&gt;0,0,WEEKDAY(B12187,2)))</f>
        <v>5</v>
      </c>
      <c r="D12187" s="74">
        <f t="shared" si="2"/>
        <v>23</v>
      </c>
      <c r="E12187" s="12">
        <f>IFERROR(VLOOKUP(A12187,'IDAR Meter Data'!$A:$B,2,1),"")</f>
        <v>163</v>
      </c>
      <c r="F12187" s="75">
        <f>IF(CECCZ="CZ03",'Outside Temp'!B12187,IF(CECCZ="CZ04",'Outside Temp'!B12188,IF(CECCZ="CZ12",'Outside Temp'!B12189, IF(CECCZ="CZ13",'Outside Temp'!B12190))))</f>
        <v>57.68333333</v>
      </c>
      <c r="G12187" s="12">
        <f t="shared" si="3"/>
        <v>1</v>
      </c>
    </row>
    <row r="12188" ht="15.75" customHeight="1">
      <c r="A12188" s="13">
        <v>42251.979166666664</v>
      </c>
      <c r="B12188" s="73">
        <f t="shared" si="1"/>
        <v>42251</v>
      </c>
      <c r="C12188" s="74">
        <f>IF(NewCustomer="Yes", IF(COUNTIF($I$2:$I$11,B12188)&gt;0,0,WEEKDAY(B12188,2)),IF(COUNTIF($I$2:$I$21,B12188)&gt;0,0,WEEKDAY(B12188,2)))</f>
        <v>5</v>
      </c>
      <c r="D12188" s="74">
        <f t="shared" si="2"/>
        <v>23</v>
      </c>
      <c r="E12188" s="12">
        <f>IFERROR(VLOOKUP(A12188,'IDAR Meter Data'!$A:$B,2,1),"")</f>
        <v>157</v>
      </c>
      <c r="F12188" s="75">
        <f>IF(CECCZ="CZ03",'Outside Temp'!B12188,IF(CECCZ="CZ04",'Outside Temp'!B12189,IF(CECCZ="CZ12",'Outside Temp'!B12190, IF(CECCZ="CZ13",'Outside Temp'!B12191))))</f>
        <v>57.43333333</v>
      </c>
      <c r="G12188" s="12">
        <f t="shared" si="3"/>
        <v>1</v>
      </c>
    </row>
    <row r="12189" ht="15.75" customHeight="1">
      <c r="A12189" s="13">
        <v>42251.989583333336</v>
      </c>
      <c r="B12189" s="73">
        <f t="shared" si="1"/>
        <v>42251</v>
      </c>
      <c r="C12189" s="74">
        <f>IF(NewCustomer="Yes", IF(COUNTIF($I$2:$I$11,B12189)&gt;0,0,WEEKDAY(B12189,2)),IF(COUNTIF($I$2:$I$21,B12189)&gt;0,0,WEEKDAY(B12189,2)))</f>
        <v>5</v>
      </c>
      <c r="D12189" s="74">
        <f t="shared" si="2"/>
        <v>23</v>
      </c>
      <c r="E12189" s="12">
        <f>IFERROR(VLOOKUP(A12189,'IDAR Meter Data'!$A:$B,2,1),"")</f>
        <v>156</v>
      </c>
      <c r="F12189" s="75">
        <f>IF(CECCZ="CZ03",'Outside Temp'!B12189,IF(CECCZ="CZ04",'Outside Temp'!B12190,IF(CECCZ="CZ12",'Outside Temp'!B12191, IF(CECCZ="CZ13",'Outside Temp'!B12192))))</f>
        <v>57.18333333</v>
      </c>
      <c r="G12189" s="12">
        <f t="shared" si="3"/>
        <v>1</v>
      </c>
    </row>
    <row r="12190" ht="15.75" customHeight="1">
      <c r="A12190" s="13">
        <v>42252.0</v>
      </c>
      <c r="B12190" s="73">
        <f t="shared" si="1"/>
        <v>42252</v>
      </c>
      <c r="C12190" s="74">
        <f>IF(NewCustomer="Yes", IF(COUNTIF($I$2:$I$11,B12190)&gt;0,0,WEEKDAY(B12190,2)),IF(COUNTIF($I$2:$I$21,B12190)&gt;0,0,WEEKDAY(B12190,2)))</f>
        <v>6</v>
      </c>
      <c r="D12190" s="74">
        <f t="shared" si="2"/>
        <v>0</v>
      </c>
      <c r="E12190" s="12">
        <f>IFERROR(VLOOKUP(A12190,'IDAR Meter Data'!$A:$B,2,1),"")</f>
        <v>146</v>
      </c>
      <c r="F12190" s="75">
        <f>IF(CECCZ="CZ03",'Outside Temp'!B12190,IF(CECCZ="CZ04",'Outside Temp'!B12191,IF(CECCZ="CZ12",'Outside Temp'!B12192, IF(CECCZ="CZ13",'Outside Temp'!B12193))))</f>
        <v>57.06666667</v>
      </c>
      <c r="G12190" s="12">
        <f t="shared" si="3"/>
        <v>1</v>
      </c>
    </row>
    <row r="12191" ht="15.75" customHeight="1">
      <c r="A12191" s="13">
        <v>42252.010416666664</v>
      </c>
      <c r="B12191" s="73">
        <f t="shared" si="1"/>
        <v>42252</v>
      </c>
      <c r="C12191" s="74">
        <f>IF(NewCustomer="Yes", IF(COUNTIF($I$2:$I$11,B12191)&gt;0,0,WEEKDAY(B12191,2)),IF(COUNTIF($I$2:$I$21,B12191)&gt;0,0,WEEKDAY(B12191,2)))</f>
        <v>6</v>
      </c>
      <c r="D12191" s="74">
        <f t="shared" si="2"/>
        <v>0</v>
      </c>
      <c r="E12191" s="12">
        <f>IFERROR(VLOOKUP(A12191,'IDAR Meter Data'!$A:$B,2,1),"")</f>
        <v>135</v>
      </c>
      <c r="F12191" s="75">
        <f>IF(CECCZ="CZ03",'Outside Temp'!B12191,IF(CECCZ="CZ04",'Outside Temp'!B12192,IF(CECCZ="CZ12",'Outside Temp'!B12193, IF(CECCZ="CZ13",'Outside Temp'!B12194))))</f>
        <v>57.31666667</v>
      </c>
      <c r="G12191" s="12">
        <f t="shared" si="3"/>
        <v>1</v>
      </c>
    </row>
    <row r="12192" ht="15.75" customHeight="1">
      <c r="A12192" s="13">
        <v>42252.020833333336</v>
      </c>
      <c r="B12192" s="73">
        <f t="shared" si="1"/>
        <v>42252</v>
      </c>
      <c r="C12192" s="74">
        <f>IF(NewCustomer="Yes", IF(COUNTIF($I$2:$I$11,B12192)&gt;0,0,WEEKDAY(B12192,2)),IF(COUNTIF($I$2:$I$21,B12192)&gt;0,0,WEEKDAY(B12192,2)))</f>
        <v>6</v>
      </c>
      <c r="D12192" s="74">
        <f t="shared" si="2"/>
        <v>0</v>
      </c>
      <c r="E12192" s="12">
        <f>IFERROR(VLOOKUP(A12192,'IDAR Meter Data'!$A:$B,2,1),"")</f>
        <v>139</v>
      </c>
      <c r="F12192" s="75">
        <f>IF(CECCZ="CZ03",'Outside Temp'!B12192,IF(CECCZ="CZ04",'Outside Temp'!B12193,IF(CECCZ="CZ12",'Outside Temp'!B12194, IF(CECCZ="CZ13",'Outside Temp'!B12195))))</f>
        <v>57.56666667</v>
      </c>
      <c r="G12192" s="12">
        <f t="shared" si="3"/>
        <v>1</v>
      </c>
    </row>
    <row r="12193" ht="15.75" customHeight="1">
      <c r="A12193" s="13">
        <v>42252.03125</v>
      </c>
      <c r="B12193" s="73">
        <f t="shared" si="1"/>
        <v>42252</v>
      </c>
      <c r="C12193" s="74">
        <f>IF(NewCustomer="Yes", IF(COUNTIF($I$2:$I$11,B12193)&gt;0,0,WEEKDAY(B12193,2)),IF(COUNTIF($I$2:$I$21,B12193)&gt;0,0,WEEKDAY(B12193,2)))</f>
        <v>6</v>
      </c>
      <c r="D12193" s="74">
        <f t="shared" si="2"/>
        <v>0</v>
      </c>
      <c r="E12193" s="12">
        <f>IFERROR(VLOOKUP(A12193,'IDAR Meter Data'!$A:$B,2,1),"")</f>
        <v>130</v>
      </c>
      <c r="F12193" s="75">
        <f>IF(CECCZ="CZ03",'Outside Temp'!B12193,IF(CECCZ="CZ04",'Outside Temp'!B12194,IF(CECCZ="CZ12",'Outside Temp'!B12195, IF(CECCZ="CZ13",'Outside Temp'!B12196))))</f>
        <v>57.81666667</v>
      </c>
      <c r="G12193" s="12">
        <f t="shared" si="3"/>
        <v>1</v>
      </c>
    </row>
    <row r="12194" ht="15.75" customHeight="1">
      <c r="A12194" s="13">
        <v>42252.041666666664</v>
      </c>
      <c r="B12194" s="73">
        <f t="shared" si="1"/>
        <v>42252</v>
      </c>
      <c r="C12194" s="74">
        <f>IF(NewCustomer="Yes", IF(COUNTIF($I$2:$I$11,B12194)&gt;0,0,WEEKDAY(B12194,2)),IF(COUNTIF($I$2:$I$21,B12194)&gt;0,0,WEEKDAY(B12194,2)))</f>
        <v>6</v>
      </c>
      <c r="D12194" s="74">
        <f t="shared" si="2"/>
        <v>1</v>
      </c>
      <c r="E12194" s="12">
        <f>IFERROR(VLOOKUP(A12194,'IDAR Meter Data'!$A:$B,2,1),"")</f>
        <v>131</v>
      </c>
      <c r="F12194" s="75">
        <f>IF(CECCZ="CZ03",'Outside Temp'!B12194,IF(CECCZ="CZ04",'Outside Temp'!B12195,IF(CECCZ="CZ12",'Outside Temp'!B12196, IF(CECCZ="CZ13",'Outside Temp'!B12197))))</f>
        <v>57.8</v>
      </c>
      <c r="G12194" s="12">
        <f t="shared" si="3"/>
        <v>1</v>
      </c>
    </row>
    <row r="12195" ht="15.75" customHeight="1">
      <c r="A12195" s="13">
        <v>42252.052083333336</v>
      </c>
      <c r="B12195" s="73">
        <f t="shared" si="1"/>
        <v>42252</v>
      </c>
      <c r="C12195" s="74">
        <f>IF(NewCustomer="Yes", IF(COUNTIF($I$2:$I$11,B12195)&gt;0,0,WEEKDAY(B12195,2)),IF(COUNTIF($I$2:$I$21,B12195)&gt;0,0,WEEKDAY(B12195,2)))</f>
        <v>6</v>
      </c>
      <c r="D12195" s="74">
        <f t="shared" si="2"/>
        <v>1</v>
      </c>
      <c r="E12195" s="12">
        <f>IFERROR(VLOOKUP(A12195,'IDAR Meter Data'!$A:$B,2,1),"")</f>
        <v>125</v>
      </c>
      <c r="F12195" s="75">
        <f>IF(CECCZ="CZ03",'Outside Temp'!B12195,IF(CECCZ="CZ04",'Outside Temp'!B12196,IF(CECCZ="CZ12",'Outside Temp'!B12197, IF(CECCZ="CZ13",'Outside Temp'!B12198))))</f>
        <v>57.05</v>
      </c>
      <c r="G12195" s="12">
        <f t="shared" si="3"/>
        <v>1</v>
      </c>
    </row>
    <row r="12196" ht="15.75" customHeight="1">
      <c r="A12196" s="13">
        <v>42252.0625</v>
      </c>
      <c r="B12196" s="73">
        <f t="shared" si="1"/>
        <v>42252</v>
      </c>
      <c r="C12196" s="74">
        <f>IF(NewCustomer="Yes", IF(COUNTIF($I$2:$I$11,B12196)&gt;0,0,WEEKDAY(B12196,2)),IF(COUNTIF($I$2:$I$21,B12196)&gt;0,0,WEEKDAY(B12196,2)))</f>
        <v>6</v>
      </c>
      <c r="D12196" s="74">
        <f t="shared" si="2"/>
        <v>1</v>
      </c>
      <c r="E12196" s="12">
        <f>IFERROR(VLOOKUP(A12196,'IDAR Meter Data'!$A:$B,2,1),"")</f>
        <v>125</v>
      </c>
      <c r="F12196" s="75">
        <f>IF(CECCZ="CZ03",'Outside Temp'!B12196,IF(CECCZ="CZ04",'Outside Temp'!B12197,IF(CECCZ="CZ12",'Outside Temp'!B12198, IF(CECCZ="CZ13",'Outside Temp'!B12199))))</f>
        <v>56.3</v>
      </c>
      <c r="G12196" s="12">
        <f t="shared" si="3"/>
        <v>1</v>
      </c>
    </row>
    <row r="12197" ht="15.75" customHeight="1">
      <c r="A12197" s="13">
        <v>42252.072916666664</v>
      </c>
      <c r="B12197" s="73">
        <f t="shared" si="1"/>
        <v>42252</v>
      </c>
      <c r="C12197" s="74">
        <f>IF(NewCustomer="Yes", IF(COUNTIF($I$2:$I$11,B12197)&gt;0,0,WEEKDAY(B12197,2)),IF(COUNTIF($I$2:$I$21,B12197)&gt;0,0,WEEKDAY(B12197,2)))</f>
        <v>6</v>
      </c>
      <c r="D12197" s="74">
        <f t="shared" si="2"/>
        <v>1</v>
      </c>
      <c r="E12197" s="12">
        <f>IFERROR(VLOOKUP(A12197,'IDAR Meter Data'!$A:$B,2,1),"")</f>
        <v>127</v>
      </c>
      <c r="F12197" s="75">
        <f>IF(CECCZ="CZ03",'Outside Temp'!B12197,IF(CECCZ="CZ04",'Outside Temp'!B12198,IF(CECCZ="CZ12",'Outside Temp'!B12199, IF(CECCZ="CZ13",'Outside Temp'!B12200))))</f>
        <v>55.55</v>
      </c>
      <c r="G12197" s="12">
        <f t="shared" si="3"/>
        <v>1</v>
      </c>
    </row>
    <row r="12198" ht="15.75" customHeight="1">
      <c r="A12198" s="13">
        <v>42252.083333333336</v>
      </c>
      <c r="B12198" s="73">
        <f t="shared" si="1"/>
        <v>42252</v>
      </c>
      <c r="C12198" s="74">
        <f>IF(NewCustomer="Yes", IF(COUNTIF($I$2:$I$11,B12198)&gt;0,0,WEEKDAY(B12198,2)),IF(COUNTIF($I$2:$I$21,B12198)&gt;0,0,WEEKDAY(B12198,2)))</f>
        <v>6</v>
      </c>
      <c r="D12198" s="74">
        <f t="shared" si="2"/>
        <v>2</v>
      </c>
      <c r="E12198" s="12">
        <f>IFERROR(VLOOKUP(A12198,'IDAR Meter Data'!$A:$B,2,1),"")</f>
        <v>128</v>
      </c>
      <c r="F12198" s="75">
        <f>IF(CECCZ="CZ03",'Outside Temp'!B12198,IF(CECCZ="CZ04",'Outside Temp'!B12199,IF(CECCZ="CZ12",'Outside Temp'!B12200, IF(CECCZ="CZ13",'Outside Temp'!B12201))))</f>
        <v>55</v>
      </c>
      <c r="G12198" s="12">
        <f t="shared" si="3"/>
        <v>1</v>
      </c>
    </row>
    <row r="12199" ht="15.75" customHeight="1">
      <c r="A12199" s="13">
        <v>42252.09375</v>
      </c>
      <c r="B12199" s="73">
        <f t="shared" si="1"/>
        <v>42252</v>
      </c>
      <c r="C12199" s="74">
        <f>IF(NewCustomer="Yes", IF(COUNTIF($I$2:$I$11,B12199)&gt;0,0,WEEKDAY(B12199,2)),IF(COUNTIF($I$2:$I$21,B12199)&gt;0,0,WEEKDAY(B12199,2)))</f>
        <v>6</v>
      </c>
      <c r="D12199" s="74">
        <f t="shared" si="2"/>
        <v>2</v>
      </c>
      <c r="E12199" s="12">
        <f>IFERROR(VLOOKUP(A12199,'IDAR Meter Data'!$A:$B,2,1),"")</f>
        <v>132</v>
      </c>
      <c r="F12199" s="75">
        <f>IF(CECCZ="CZ03",'Outside Temp'!B12199,IF(CECCZ="CZ04",'Outside Temp'!B12200,IF(CECCZ="CZ12",'Outside Temp'!B12201, IF(CECCZ="CZ13",'Outside Temp'!B12202))))</f>
        <v>55</v>
      </c>
      <c r="G12199" s="12">
        <f t="shared" si="3"/>
        <v>1</v>
      </c>
    </row>
    <row r="12200" ht="15.75" customHeight="1">
      <c r="A12200" s="13">
        <v>42252.104166666664</v>
      </c>
      <c r="B12200" s="73">
        <f t="shared" si="1"/>
        <v>42252</v>
      </c>
      <c r="C12200" s="74">
        <f>IF(NewCustomer="Yes", IF(COUNTIF($I$2:$I$11,B12200)&gt;0,0,WEEKDAY(B12200,2)),IF(COUNTIF($I$2:$I$21,B12200)&gt;0,0,WEEKDAY(B12200,2)))</f>
        <v>6</v>
      </c>
      <c r="D12200" s="74">
        <f t="shared" si="2"/>
        <v>2</v>
      </c>
      <c r="E12200" s="12">
        <f>IFERROR(VLOOKUP(A12200,'IDAR Meter Data'!$A:$B,2,1),"")</f>
        <v>119</v>
      </c>
      <c r="F12200" s="75">
        <f>IF(CECCZ="CZ03",'Outside Temp'!B12200,IF(CECCZ="CZ04",'Outside Temp'!B12201,IF(CECCZ="CZ12",'Outside Temp'!B12202, IF(CECCZ="CZ13",'Outside Temp'!B12203))))</f>
        <v>55</v>
      </c>
      <c r="G12200" s="12">
        <f t="shared" si="3"/>
        <v>1</v>
      </c>
    </row>
    <row r="12201" ht="15.75" customHeight="1">
      <c r="A12201" s="13">
        <v>42252.114583333336</v>
      </c>
      <c r="B12201" s="73">
        <f t="shared" si="1"/>
        <v>42252</v>
      </c>
      <c r="C12201" s="74">
        <f>IF(NewCustomer="Yes", IF(COUNTIF($I$2:$I$11,B12201)&gt;0,0,WEEKDAY(B12201,2)),IF(COUNTIF($I$2:$I$21,B12201)&gt;0,0,WEEKDAY(B12201,2)))</f>
        <v>6</v>
      </c>
      <c r="D12201" s="74">
        <f t="shared" si="2"/>
        <v>2</v>
      </c>
      <c r="E12201" s="12">
        <f>IFERROR(VLOOKUP(A12201,'IDAR Meter Data'!$A:$B,2,1),"")</f>
        <v>115</v>
      </c>
      <c r="F12201" s="75">
        <f>IF(CECCZ="CZ03",'Outside Temp'!B12201,IF(CECCZ="CZ04",'Outside Temp'!B12202,IF(CECCZ="CZ12",'Outside Temp'!B12203, IF(CECCZ="CZ13",'Outside Temp'!B12204))))</f>
        <v>55</v>
      </c>
      <c r="G12201" s="12">
        <f t="shared" si="3"/>
        <v>1</v>
      </c>
    </row>
    <row r="12202" ht="15.75" customHeight="1">
      <c r="A12202" s="13">
        <v>42252.125</v>
      </c>
      <c r="B12202" s="73">
        <f t="shared" si="1"/>
        <v>42252</v>
      </c>
      <c r="C12202" s="74">
        <f>IF(NewCustomer="Yes", IF(COUNTIF($I$2:$I$11,B12202)&gt;0,0,WEEKDAY(B12202,2)),IF(COUNTIF($I$2:$I$21,B12202)&gt;0,0,WEEKDAY(B12202,2)))</f>
        <v>6</v>
      </c>
      <c r="D12202" s="74">
        <f t="shared" si="2"/>
        <v>3</v>
      </c>
      <c r="E12202" s="12">
        <f>IFERROR(VLOOKUP(A12202,'IDAR Meter Data'!$A:$B,2,1),"")</f>
        <v>120</v>
      </c>
      <c r="F12202" s="75">
        <f>IF(CECCZ="CZ03",'Outside Temp'!B12202,IF(CECCZ="CZ04",'Outside Temp'!B12203,IF(CECCZ="CZ12",'Outside Temp'!B12204, IF(CECCZ="CZ13",'Outside Temp'!B12205))))</f>
        <v>54.93333333</v>
      </c>
      <c r="G12202" s="12">
        <f t="shared" si="3"/>
        <v>1</v>
      </c>
    </row>
    <row r="12203" ht="15.75" customHeight="1">
      <c r="A12203" s="13">
        <v>42252.135416666664</v>
      </c>
      <c r="B12203" s="73">
        <f t="shared" si="1"/>
        <v>42252</v>
      </c>
      <c r="C12203" s="74">
        <f>IF(NewCustomer="Yes", IF(COUNTIF($I$2:$I$11,B12203)&gt;0,0,WEEKDAY(B12203,2)),IF(COUNTIF($I$2:$I$21,B12203)&gt;0,0,WEEKDAY(B12203,2)))</f>
        <v>6</v>
      </c>
      <c r="D12203" s="74">
        <f t="shared" si="2"/>
        <v>3</v>
      </c>
      <c r="E12203" s="12">
        <f>IFERROR(VLOOKUP(A12203,'IDAR Meter Data'!$A:$B,2,1),"")</f>
        <v>117</v>
      </c>
      <c r="F12203" s="75">
        <f>IF(CECCZ="CZ03",'Outside Temp'!B12203,IF(CECCZ="CZ04",'Outside Temp'!B12204,IF(CECCZ="CZ12",'Outside Temp'!B12205, IF(CECCZ="CZ13",'Outside Temp'!B12206))))</f>
        <v>54.68333333</v>
      </c>
      <c r="G12203" s="12">
        <f t="shared" si="3"/>
        <v>1</v>
      </c>
    </row>
    <row r="12204" ht="15.75" customHeight="1">
      <c r="A12204" s="13">
        <v>42252.145833333336</v>
      </c>
      <c r="B12204" s="73">
        <f t="shared" si="1"/>
        <v>42252</v>
      </c>
      <c r="C12204" s="74">
        <f>IF(NewCustomer="Yes", IF(COUNTIF($I$2:$I$11,B12204)&gt;0,0,WEEKDAY(B12204,2)),IF(COUNTIF($I$2:$I$21,B12204)&gt;0,0,WEEKDAY(B12204,2)))</f>
        <v>6</v>
      </c>
      <c r="D12204" s="74">
        <f t="shared" si="2"/>
        <v>3</v>
      </c>
      <c r="E12204" s="12">
        <f>IFERROR(VLOOKUP(A12204,'IDAR Meter Data'!$A:$B,2,1),"")</f>
        <v>115</v>
      </c>
      <c r="F12204" s="75">
        <f>IF(CECCZ="CZ03",'Outside Temp'!B12204,IF(CECCZ="CZ04",'Outside Temp'!B12205,IF(CECCZ="CZ12",'Outside Temp'!B12206, IF(CECCZ="CZ13",'Outside Temp'!B12207))))</f>
        <v>54.43333333</v>
      </c>
      <c r="G12204" s="12">
        <f t="shared" si="3"/>
        <v>1</v>
      </c>
    </row>
    <row r="12205" ht="15.75" customHeight="1">
      <c r="A12205" s="13">
        <v>42252.15625</v>
      </c>
      <c r="B12205" s="73">
        <f t="shared" si="1"/>
        <v>42252</v>
      </c>
      <c r="C12205" s="74">
        <f>IF(NewCustomer="Yes", IF(COUNTIF($I$2:$I$11,B12205)&gt;0,0,WEEKDAY(B12205,2)),IF(COUNTIF($I$2:$I$21,B12205)&gt;0,0,WEEKDAY(B12205,2)))</f>
        <v>6</v>
      </c>
      <c r="D12205" s="74">
        <f t="shared" si="2"/>
        <v>3</v>
      </c>
      <c r="E12205" s="12">
        <f>IFERROR(VLOOKUP(A12205,'IDAR Meter Data'!$A:$B,2,1),"")</f>
        <v>116</v>
      </c>
      <c r="F12205" s="75">
        <f>IF(CECCZ="CZ03",'Outside Temp'!B12205,IF(CECCZ="CZ04",'Outside Temp'!B12206,IF(CECCZ="CZ12",'Outside Temp'!B12207, IF(CECCZ="CZ13",'Outside Temp'!B12208))))</f>
        <v>54.18333333</v>
      </c>
      <c r="G12205" s="12">
        <f t="shared" si="3"/>
        <v>1</v>
      </c>
    </row>
    <row r="12206" ht="15.75" customHeight="1">
      <c r="A12206" s="13">
        <v>42252.166666666664</v>
      </c>
      <c r="B12206" s="73">
        <f t="shared" si="1"/>
        <v>42252</v>
      </c>
      <c r="C12206" s="74">
        <f>IF(NewCustomer="Yes", IF(COUNTIF($I$2:$I$11,B12206)&gt;0,0,WEEKDAY(B12206,2)),IF(COUNTIF($I$2:$I$21,B12206)&gt;0,0,WEEKDAY(B12206,2)))</f>
        <v>6</v>
      </c>
      <c r="D12206" s="74">
        <f t="shared" si="2"/>
        <v>4</v>
      </c>
      <c r="E12206" s="12">
        <f>IFERROR(VLOOKUP(A12206,'IDAR Meter Data'!$A:$B,2,1),"")</f>
        <v>110</v>
      </c>
      <c r="F12206" s="75">
        <f>IF(CECCZ="CZ03",'Outside Temp'!B12206,IF(CECCZ="CZ04",'Outside Temp'!B12207,IF(CECCZ="CZ12",'Outside Temp'!B12208, IF(CECCZ="CZ13",'Outside Temp'!B12209))))</f>
        <v>54</v>
      </c>
      <c r="G12206" s="12">
        <f t="shared" si="3"/>
        <v>1</v>
      </c>
    </row>
    <row r="12207" ht="15.75" customHeight="1">
      <c r="A12207" s="13">
        <v>42252.177083333336</v>
      </c>
      <c r="B12207" s="73">
        <f t="shared" si="1"/>
        <v>42252</v>
      </c>
      <c r="C12207" s="74">
        <f>IF(NewCustomer="Yes", IF(COUNTIF($I$2:$I$11,B12207)&gt;0,0,WEEKDAY(B12207,2)),IF(COUNTIF($I$2:$I$21,B12207)&gt;0,0,WEEKDAY(B12207,2)))</f>
        <v>6</v>
      </c>
      <c r="D12207" s="74">
        <f t="shared" si="2"/>
        <v>4</v>
      </c>
      <c r="E12207" s="12">
        <f>IFERROR(VLOOKUP(A12207,'IDAR Meter Data'!$A:$B,2,1),"")</f>
        <v>113</v>
      </c>
      <c r="F12207" s="75">
        <f>IF(CECCZ="CZ03",'Outside Temp'!B12207,IF(CECCZ="CZ04",'Outside Temp'!B12208,IF(CECCZ="CZ12",'Outside Temp'!B12209, IF(CECCZ="CZ13",'Outside Temp'!B12210))))</f>
        <v>54</v>
      </c>
      <c r="G12207" s="12">
        <f t="shared" si="3"/>
        <v>1</v>
      </c>
    </row>
    <row r="12208" ht="15.75" customHeight="1">
      <c r="A12208" s="13">
        <v>42252.1875</v>
      </c>
      <c r="B12208" s="73">
        <f t="shared" si="1"/>
        <v>42252</v>
      </c>
      <c r="C12208" s="74">
        <f>IF(NewCustomer="Yes", IF(COUNTIF($I$2:$I$11,B12208)&gt;0,0,WEEKDAY(B12208,2)),IF(COUNTIF($I$2:$I$21,B12208)&gt;0,0,WEEKDAY(B12208,2)))</f>
        <v>6</v>
      </c>
      <c r="D12208" s="74">
        <f t="shared" si="2"/>
        <v>4</v>
      </c>
      <c r="E12208" s="12">
        <f>IFERROR(VLOOKUP(A12208,'IDAR Meter Data'!$A:$B,2,1),"")</f>
        <v>113</v>
      </c>
      <c r="F12208" s="75">
        <f>IF(CECCZ="CZ03",'Outside Temp'!B12208,IF(CECCZ="CZ04",'Outside Temp'!B12209,IF(CECCZ="CZ12",'Outside Temp'!B12210, IF(CECCZ="CZ13",'Outside Temp'!B12211))))</f>
        <v>54</v>
      </c>
      <c r="G12208" s="12">
        <f t="shared" si="3"/>
        <v>1</v>
      </c>
    </row>
    <row r="12209" ht="15.75" customHeight="1">
      <c r="A12209" s="13">
        <v>42252.197916666664</v>
      </c>
      <c r="B12209" s="73">
        <f t="shared" si="1"/>
        <v>42252</v>
      </c>
      <c r="C12209" s="74">
        <f>IF(NewCustomer="Yes", IF(COUNTIF($I$2:$I$11,B12209)&gt;0,0,WEEKDAY(B12209,2)),IF(COUNTIF($I$2:$I$21,B12209)&gt;0,0,WEEKDAY(B12209,2)))</f>
        <v>6</v>
      </c>
      <c r="D12209" s="74">
        <f t="shared" si="2"/>
        <v>4</v>
      </c>
      <c r="E12209" s="12">
        <f>IFERROR(VLOOKUP(A12209,'IDAR Meter Data'!$A:$B,2,1),"")</f>
        <v>115</v>
      </c>
      <c r="F12209" s="75">
        <f>IF(CECCZ="CZ03",'Outside Temp'!B12209,IF(CECCZ="CZ04",'Outside Temp'!B12210,IF(CECCZ="CZ12",'Outside Temp'!B12211, IF(CECCZ="CZ13",'Outside Temp'!B12212))))</f>
        <v>54</v>
      </c>
      <c r="G12209" s="12">
        <f t="shared" si="3"/>
        <v>1</v>
      </c>
    </row>
    <row r="12210" ht="15.75" customHeight="1">
      <c r="A12210" s="13">
        <v>42252.208333333336</v>
      </c>
      <c r="B12210" s="73">
        <f t="shared" si="1"/>
        <v>42252</v>
      </c>
      <c r="C12210" s="74">
        <f>IF(NewCustomer="Yes", IF(COUNTIF($I$2:$I$11,B12210)&gt;0,0,WEEKDAY(B12210,2)),IF(COUNTIF($I$2:$I$21,B12210)&gt;0,0,WEEKDAY(B12210,2)))</f>
        <v>6</v>
      </c>
      <c r="D12210" s="74">
        <f t="shared" si="2"/>
        <v>5</v>
      </c>
      <c r="E12210" s="12">
        <f>IFERROR(VLOOKUP(A12210,'IDAR Meter Data'!$A:$B,2,1),"")</f>
        <v>118</v>
      </c>
      <c r="F12210" s="75">
        <f>IF(CECCZ="CZ03",'Outside Temp'!B12210,IF(CECCZ="CZ04",'Outside Temp'!B12211,IF(CECCZ="CZ12",'Outside Temp'!B12212, IF(CECCZ="CZ13",'Outside Temp'!B12213))))</f>
        <v>54</v>
      </c>
      <c r="G12210" s="12">
        <f t="shared" si="3"/>
        <v>1</v>
      </c>
    </row>
    <row r="12211" ht="15.75" customHeight="1">
      <c r="A12211" s="13">
        <v>42252.21875</v>
      </c>
      <c r="B12211" s="73">
        <f t="shared" si="1"/>
        <v>42252</v>
      </c>
      <c r="C12211" s="74">
        <f>IF(NewCustomer="Yes", IF(COUNTIF($I$2:$I$11,B12211)&gt;0,0,WEEKDAY(B12211,2)),IF(COUNTIF($I$2:$I$21,B12211)&gt;0,0,WEEKDAY(B12211,2)))</f>
        <v>6</v>
      </c>
      <c r="D12211" s="74">
        <f t="shared" si="2"/>
        <v>5</v>
      </c>
      <c r="E12211" s="12">
        <f>IFERROR(VLOOKUP(A12211,'IDAR Meter Data'!$A:$B,2,1),"")</f>
        <v>112</v>
      </c>
      <c r="F12211" s="75">
        <f>IF(CECCZ="CZ03",'Outside Temp'!B12211,IF(CECCZ="CZ04",'Outside Temp'!B12212,IF(CECCZ="CZ12",'Outside Temp'!B12213, IF(CECCZ="CZ13",'Outside Temp'!B12214))))</f>
        <v>54</v>
      </c>
      <c r="G12211" s="12">
        <f t="shared" si="3"/>
        <v>1</v>
      </c>
    </row>
    <row r="12212" ht="15.75" customHeight="1">
      <c r="A12212" s="13">
        <v>42252.229166666664</v>
      </c>
      <c r="B12212" s="73">
        <f t="shared" si="1"/>
        <v>42252</v>
      </c>
      <c r="C12212" s="74">
        <f>IF(NewCustomer="Yes", IF(COUNTIF($I$2:$I$11,B12212)&gt;0,0,WEEKDAY(B12212,2)),IF(COUNTIF($I$2:$I$21,B12212)&gt;0,0,WEEKDAY(B12212,2)))</f>
        <v>6</v>
      </c>
      <c r="D12212" s="74">
        <f t="shared" si="2"/>
        <v>5</v>
      </c>
      <c r="E12212" s="12">
        <f>IFERROR(VLOOKUP(A12212,'IDAR Meter Data'!$A:$B,2,1),"")</f>
        <v>111</v>
      </c>
      <c r="F12212" s="75">
        <f>IF(CECCZ="CZ03",'Outside Temp'!B12212,IF(CECCZ="CZ04",'Outside Temp'!B12213,IF(CECCZ="CZ12",'Outside Temp'!B12214, IF(CECCZ="CZ13",'Outside Temp'!B12215))))</f>
        <v>54</v>
      </c>
      <c r="G12212" s="12">
        <f t="shared" si="3"/>
        <v>1</v>
      </c>
    </row>
    <row r="12213" ht="15.75" customHeight="1">
      <c r="A12213" s="13">
        <v>42252.239583333336</v>
      </c>
      <c r="B12213" s="73">
        <f t="shared" si="1"/>
        <v>42252</v>
      </c>
      <c r="C12213" s="74">
        <f>IF(NewCustomer="Yes", IF(COUNTIF($I$2:$I$11,B12213)&gt;0,0,WEEKDAY(B12213,2)),IF(COUNTIF($I$2:$I$21,B12213)&gt;0,0,WEEKDAY(B12213,2)))</f>
        <v>6</v>
      </c>
      <c r="D12213" s="74">
        <f t="shared" si="2"/>
        <v>5</v>
      </c>
      <c r="E12213" s="12">
        <f>IFERROR(VLOOKUP(A12213,'IDAR Meter Data'!$A:$B,2,1),"")</f>
        <v>112</v>
      </c>
      <c r="F12213" s="75">
        <f>IF(CECCZ="CZ03",'Outside Temp'!B12213,IF(CECCZ="CZ04",'Outside Temp'!B12214,IF(CECCZ="CZ12",'Outside Temp'!B12215, IF(CECCZ="CZ13",'Outside Temp'!B12216))))</f>
        <v>54</v>
      </c>
      <c r="G12213" s="12">
        <f t="shared" si="3"/>
        <v>1</v>
      </c>
    </row>
    <row r="12214" ht="15.75" customHeight="1">
      <c r="A12214" s="13">
        <v>42252.25</v>
      </c>
      <c r="B12214" s="73">
        <f t="shared" si="1"/>
        <v>42252</v>
      </c>
      <c r="C12214" s="74">
        <f>IF(NewCustomer="Yes", IF(COUNTIF($I$2:$I$11,B12214)&gt;0,0,WEEKDAY(B12214,2)),IF(COUNTIF($I$2:$I$21,B12214)&gt;0,0,WEEKDAY(B12214,2)))</f>
        <v>6</v>
      </c>
      <c r="D12214" s="74">
        <f t="shared" si="2"/>
        <v>6</v>
      </c>
      <c r="E12214" s="12">
        <f>IFERROR(VLOOKUP(A12214,'IDAR Meter Data'!$A:$B,2,1),"")</f>
        <v>113</v>
      </c>
      <c r="F12214" s="75">
        <f>IF(CECCZ="CZ03",'Outside Temp'!B12214,IF(CECCZ="CZ04",'Outside Temp'!B12215,IF(CECCZ="CZ12",'Outside Temp'!B12216, IF(CECCZ="CZ13",'Outside Temp'!B12217))))</f>
        <v>54.26666667</v>
      </c>
      <c r="G12214" s="12">
        <f t="shared" si="3"/>
        <v>1</v>
      </c>
    </row>
    <row r="12215" ht="15.75" customHeight="1">
      <c r="A12215" s="13">
        <v>42252.260416666664</v>
      </c>
      <c r="B12215" s="73">
        <f t="shared" si="1"/>
        <v>42252</v>
      </c>
      <c r="C12215" s="74">
        <f>IF(NewCustomer="Yes", IF(COUNTIF($I$2:$I$11,B12215)&gt;0,0,WEEKDAY(B12215,2)),IF(COUNTIF($I$2:$I$21,B12215)&gt;0,0,WEEKDAY(B12215,2)))</f>
        <v>6</v>
      </c>
      <c r="D12215" s="74">
        <f t="shared" si="2"/>
        <v>6</v>
      </c>
      <c r="E12215" s="12">
        <f>IFERROR(VLOOKUP(A12215,'IDAR Meter Data'!$A:$B,2,1),"")</f>
        <v>110</v>
      </c>
      <c r="F12215" s="75">
        <f>IF(CECCZ="CZ03",'Outside Temp'!B12215,IF(CECCZ="CZ04",'Outside Temp'!B12216,IF(CECCZ="CZ12",'Outside Temp'!B12217, IF(CECCZ="CZ13",'Outside Temp'!B12218))))</f>
        <v>55.26666667</v>
      </c>
      <c r="G12215" s="12">
        <f t="shared" si="3"/>
        <v>1</v>
      </c>
    </row>
    <row r="12216" ht="15.75" customHeight="1">
      <c r="A12216" s="13">
        <v>42252.270833333336</v>
      </c>
      <c r="B12216" s="73">
        <f t="shared" si="1"/>
        <v>42252</v>
      </c>
      <c r="C12216" s="74">
        <f>IF(NewCustomer="Yes", IF(COUNTIF($I$2:$I$11,B12216)&gt;0,0,WEEKDAY(B12216,2)),IF(COUNTIF($I$2:$I$21,B12216)&gt;0,0,WEEKDAY(B12216,2)))</f>
        <v>6</v>
      </c>
      <c r="D12216" s="74">
        <f t="shared" si="2"/>
        <v>6</v>
      </c>
      <c r="E12216" s="12">
        <f>IFERROR(VLOOKUP(A12216,'IDAR Meter Data'!$A:$B,2,1),"")</f>
        <v>118</v>
      </c>
      <c r="F12216" s="75">
        <f>IF(CECCZ="CZ03",'Outside Temp'!B12216,IF(CECCZ="CZ04",'Outside Temp'!B12217,IF(CECCZ="CZ12",'Outside Temp'!B12218, IF(CECCZ="CZ13",'Outside Temp'!B12219))))</f>
        <v>56.26666667</v>
      </c>
      <c r="G12216" s="12">
        <f t="shared" si="3"/>
        <v>1</v>
      </c>
    </row>
    <row r="12217" ht="15.75" customHeight="1">
      <c r="A12217" s="13">
        <v>42252.28125</v>
      </c>
      <c r="B12217" s="73">
        <f t="shared" si="1"/>
        <v>42252</v>
      </c>
      <c r="C12217" s="74">
        <f>IF(NewCustomer="Yes", IF(COUNTIF($I$2:$I$11,B12217)&gt;0,0,WEEKDAY(B12217,2)),IF(COUNTIF($I$2:$I$21,B12217)&gt;0,0,WEEKDAY(B12217,2)))</f>
        <v>6</v>
      </c>
      <c r="D12217" s="74">
        <f t="shared" si="2"/>
        <v>6</v>
      </c>
      <c r="E12217" s="12">
        <f>IFERROR(VLOOKUP(A12217,'IDAR Meter Data'!$A:$B,2,1),"")</f>
        <v>112</v>
      </c>
      <c r="F12217" s="75">
        <f>IF(CECCZ="CZ03",'Outside Temp'!B12217,IF(CECCZ="CZ04",'Outside Temp'!B12218,IF(CECCZ="CZ12",'Outside Temp'!B12219, IF(CECCZ="CZ13",'Outside Temp'!B12220))))</f>
        <v>57.26666667</v>
      </c>
      <c r="G12217" s="12">
        <f t="shared" si="3"/>
        <v>1</v>
      </c>
    </row>
    <row r="12218" ht="15.75" customHeight="1">
      <c r="A12218" s="13">
        <v>42252.291666666664</v>
      </c>
      <c r="B12218" s="73">
        <f t="shared" si="1"/>
        <v>42252</v>
      </c>
      <c r="C12218" s="74">
        <f>IF(NewCustomer="Yes", IF(COUNTIF($I$2:$I$11,B12218)&gt;0,0,WEEKDAY(B12218,2)),IF(COUNTIF($I$2:$I$21,B12218)&gt;0,0,WEEKDAY(B12218,2)))</f>
        <v>6</v>
      </c>
      <c r="D12218" s="74">
        <f t="shared" si="2"/>
        <v>7</v>
      </c>
      <c r="E12218" s="12">
        <f>IFERROR(VLOOKUP(A12218,'IDAR Meter Data'!$A:$B,2,1),"")</f>
        <v>111</v>
      </c>
      <c r="F12218" s="75">
        <f>IF(CECCZ="CZ03",'Outside Temp'!B12218,IF(CECCZ="CZ04",'Outside Temp'!B12219,IF(CECCZ="CZ12",'Outside Temp'!B12220, IF(CECCZ="CZ13",'Outside Temp'!B12221))))</f>
        <v>58.2</v>
      </c>
      <c r="G12218" s="12">
        <f t="shared" si="3"/>
        <v>1</v>
      </c>
    </row>
    <row r="12219" ht="15.75" customHeight="1">
      <c r="A12219" s="13">
        <v>42252.302083333336</v>
      </c>
      <c r="B12219" s="73">
        <f t="shared" si="1"/>
        <v>42252</v>
      </c>
      <c r="C12219" s="74">
        <f>IF(NewCustomer="Yes", IF(COUNTIF($I$2:$I$11,B12219)&gt;0,0,WEEKDAY(B12219,2)),IF(COUNTIF($I$2:$I$21,B12219)&gt;0,0,WEEKDAY(B12219,2)))</f>
        <v>6</v>
      </c>
      <c r="D12219" s="74">
        <f t="shared" si="2"/>
        <v>7</v>
      </c>
      <c r="E12219" s="12">
        <f>IFERROR(VLOOKUP(A12219,'IDAR Meter Data'!$A:$B,2,1),"")</f>
        <v>110</v>
      </c>
      <c r="F12219" s="75">
        <f>IF(CECCZ="CZ03",'Outside Temp'!B12219,IF(CECCZ="CZ04",'Outside Temp'!B12220,IF(CECCZ="CZ12",'Outside Temp'!B12221, IF(CECCZ="CZ13",'Outside Temp'!B12222))))</f>
        <v>58.95</v>
      </c>
      <c r="G12219" s="12">
        <f t="shared" si="3"/>
        <v>1</v>
      </c>
    </row>
    <row r="12220" ht="15.75" customHeight="1">
      <c r="A12220" s="13">
        <v>42252.3125</v>
      </c>
      <c r="B12220" s="73">
        <f t="shared" si="1"/>
        <v>42252</v>
      </c>
      <c r="C12220" s="74">
        <f>IF(NewCustomer="Yes", IF(COUNTIF($I$2:$I$11,B12220)&gt;0,0,WEEKDAY(B12220,2)),IF(COUNTIF($I$2:$I$21,B12220)&gt;0,0,WEEKDAY(B12220,2)))</f>
        <v>6</v>
      </c>
      <c r="D12220" s="74">
        <f t="shared" si="2"/>
        <v>7</v>
      </c>
      <c r="E12220" s="12">
        <f>IFERROR(VLOOKUP(A12220,'IDAR Meter Data'!$A:$B,2,1),"")</f>
        <v>118</v>
      </c>
      <c r="F12220" s="75">
        <f>IF(CECCZ="CZ03",'Outside Temp'!B12220,IF(CECCZ="CZ04",'Outside Temp'!B12221,IF(CECCZ="CZ12",'Outside Temp'!B12222, IF(CECCZ="CZ13",'Outside Temp'!B12223))))</f>
        <v>59.7</v>
      </c>
      <c r="G12220" s="12">
        <f t="shared" si="3"/>
        <v>1</v>
      </c>
    </row>
    <row r="12221" ht="15.75" customHeight="1">
      <c r="A12221" s="13">
        <v>42252.322916666664</v>
      </c>
      <c r="B12221" s="73">
        <f t="shared" si="1"/>
        <v>42252</v>
      </c>
      <c r="C12221" s="74">
        <f>IF(NewCustomer="Yes", IF(COUNTIF($I$2:$I$11,B12221)&gt;0,0,WEEKDAY(B12221,2)),IF(COUNTIF($I$2:$I$21,B12221)&gt;0,0,WEEKDAY(B12221,2)))</f>
        <v>6</v>
      </c>
      <c r="D12221" s="74">
        <f t="shared" si="2"/>
        <v>7</v>
      </c>
      <c r="E12221" s="12">
        <f>IFERROR(VLOOKUP(A12221,'IDAR Meter Data'!$A:$B,2,1),"")</f>
        <v>121</v>
      </c>
      <c r="F12221" s="75">
        <f>IF(CECCZ="CZ03",'Outside Temp'!B12221,IF(CECCZ="CZ04",'Outside Temp'!B12222,IF(CECCZ="CZ12",'Outside Temp'!B12223, IF(CECCZ="CZ13",'Outside Temp'!B12224))))</f>
        <v>60.45</v>
      </c>
      <c r="G12221" s="12">
        <f t="shared" si="3"/>
        <v>1</v>
      </c>
    </row>
    <row r="12222" ht="15.75" customHeight="1">
      <c r="A12222" s="13">
        <v>42252.333333333336</v>
      </c>
      <c r="B12222" s="73">
        <f t="shared" si="1"/>
        <v>42252</v>
      </c>
      <c r="C12222" s="74">
        <f>IF(NewCustomer="Yes", IF(COUNTIF($I$2:$I$11,B12222)&gt;0,0,WEEKDAY(B12222,2)),IF(COUNTIF($I$2:$I$21,B12222)&gt;0,0,WEEKDAY(B12222,2)))</f>
        <v>6</v>
      </c>
      <c r="D12222" s="74">
        <f t="shared" si="2"/>
        <v>8</v>
      </c>
      <c r="E12222" s="12">
        <f>IFERROR(VLOOKUP(A12222,'IDAR Meter Data'!$A:$B,2,1),"")</f>
        <v>132</v>
      </c>
      <c r="F12222" s="75">
        <f>IF(CECCZ="CZ03",'Outside Temp'!B12222,IF(CECCZ="CZ04",'Outside Temp'!B12223,IF(CECCZ="CZ12",'Outside Temp'!B12224, IF(CECCZ="CZ13",'Outside Temp'!B12225))))</f>
        <v>61.2</v>
      </c>
      <c r="G12222" s="12">
        <f t="shared" si="3"/>
        <v>1</v>
      </c>
    </row>
    <row r="12223" ht="15.75" customHeight="1">
      <c r="A12223" s="13">
        <v>42252.34375</v>
      </c>
      <c r="B12223" s="73">
        <f t="shared" si="1"/>
        <v>42252</v>
      </c>
      <c r="C12223" s="74">
        <f>IF(NewCustomer="Yes", IF(COUNTIF($I$2:$I$11,B12223)&gt;0,0,WEEKDAY(B12223,2)),IF(COUNTIF($I$2:$I$21,B12223)&gt;0,0,WEEKDAY(B12223,2)))</f>
        <v>6</v>
      </c>
      <c r="D12223" s="74">
        <f t="shared" si="2"/>
        <v>8</v>
      </c>
      <c r="E12223" s="12">
        <f>IFERROR(VLOOKUP(A12223,'IDAR Meter Data'!$A:$B,2,1),"")</f>
        <v>128</v>
      </c>
      <c r="F12223" s="75">
        <f>IF(CECCZ="CZ03",'Outside Temp'!B12223,IF(CECCZ="CZ04",'Outside Temp'!B12224,IF(CECCZ="CZ12",'Outside Temp'!B12225, IF(CECCZ="CZ13",'Outside Temp'!B12226))))</f>
        <v>61.95</v>
      </c>
      <c r="G12223" s="12">
        <f t="shared" si="3"/>
        <v>1</v>
      </c>
    </row>
    <row r="12224" ht="15.75" customHeight="1">
      <c r="A12224" s="13">
        <v>42252.354166666664</v>
      </c>
      <c r="B12224" s="73">
        <f t="shared" si="1"/>
        <v>42252</v>
      </c>
      <c r="C12224" s="74">
        <f>IF(NewCustomer="Yes", IF(COUNTIF($I$2:$I$11,B12224)&gt;0,0,WEEKDAY(B12224,2)),IF(COUNTIF($I$2:$I$21,B12224)&gt;0,0,WEEKDAY(B12224,2)))</f>
        <v>6</v>
      </c>
      <c r="D12224" s="74">
        <f t="shared" si="2"/>
        <v>8</v>
      </c>
      <c r="E12224" s="12">
        <f>IFERROR(VLOOKUP(A12224,'IDAR Meter Data'!$A:$B,2,1),"")</f>
        <v>120</v>
      </c>
      <c r="F12224" s="75">
        <f>IF(CECCZ="CZ03",'Outside Temp'!B12224,IF(CECCZ="CZ04",'Outside Temp'!B12225,IF(CECCZ="CZ12",'Outside Temp'!B12226, IF(CECCZ="CZ13",'Outside Temp'!B12227))))</f>
        <v>62.7</v>
      </c>
      <c r="G12224" s="12">
        <f t="shared" si="3"/>
        <v>1</v>
      </c>
    </row>
    <row r="12225" ht="15.75" customHeight="1">
      <c r="A12225" s="13">
        <v>42252.364583333336</v>
      </c>
      <c r="B12225" s="73">
        <f t="shared" si="1"/>
        <v>42252</v>
      </c>
      <c r="C12225" s="74">
        <f>IF(NewCustomer="Yes", IF(COUNTIF($I$2:$I$11,B12225)&gt;0,0,WEEKDAY(B12225,2)),IF(COUNTIF($I$2:$I$21,B12225)&gt;0,0,WEEKDAY(B12225,2)))</f>
        <v>6</v>
      </c>
      <c r="D12225" s="74">
        <f t="shared" si="2"/>
        <v>8</v>
      </c>
      <c r="E12225" s="12">
        <f>IFERROR(VLOOKUP(A12225,'IDAR Meter Data'!$A:$B,2,1),"")</f>
        <v>130</v>
      </c>
      <c r="F12225" s="75">
        <f>IF(CECCZ="CZ03",'Outside Temp'!B12225,IF(CECCZ="CZ04",'Outside Temp'!B12226,IF(CECCZ="CZ12",'Outside Temp'!B12227, IF(CECCZ="CZ13",'Outside Temp'!B12228))))</f>
        <v>63.45</v>
      </c>
      <c r="G12225" s="12">
        <f t="shared" si="3"/>
        <v>1</v>
      </c>
    </row>
    <row r="12226" ht="15.75" customHeight="1">
      <c r="A12226" s="13">
        <v>42252.375</v>
      </c>
      <c r="B12226" s="73">
        <f t="shared" si="1"/>
        <v>42252</v>
      </c>
      <c r="C12226" s="74">
        <f>IF(NewCustomer="Yes", IF(COUNTIF($I$2:$I$11,B12226)&gt;0,0,WEEKDAY(B12226,2)),IF(COUNTIF($I$2:$I$21,B12226)&gt;0,0,WEEKDAY(B12226,2)))</f>
        <v>6</v>
      </c>
      <c r="D12226" s="74">
        <f t="shared" si="2"/>
        <v>9</v>
      </c>
      <c r="E12226" s="12">
        <f>IFERROR(VLOOKUP(A12226,'IDAR Meter Data'!$A:$B,2,1),"")</f>
        <v>138</v>
      </c>
      <c r="F12226" s="75">
        <f>IF(CECCZ="CZ03",'Outside Temp'!B12226,IF(CECCZ="CZ04",'Outside Temp'!B12227,IF(CECCZ="CZ12",'Outside Temp'!B12228, IF(CECCZ="CZ13",'Outside Temp'!B12229))))</f>
        <v>64.2</v>
      </c>
      <c r="G12226" s="12">
        <f t="shared" si="3"/>
        <v>1</v>
      </c>
    </row>
    <row r="12227" ht="15.75" customHeight="1">
      <c r="A12227" s="13">
        <v>42252.385416666664</v>
      </c>
      <c r="B12227" s="73">
        <f t="shared" si="1"/>
        <v>42252</v>
      </c>
      <c r="C12227" s="74">
        <f>IF(NewCustomer="Yes", IF(COUNTIF($I$2:$I$11,B12227)&gt;0,0,WEEKDAY(B12227,2)),IF(COUNTIF($I$2:$I$21,B12227)&gt;0,0,WEEKDAY(B12227,2)))</f>
        <v>6</v>
      </c>
      <c r="D12227" s="74">
        <f t="shared" si="2"/>
        <v>9</v>
      </c>
      <c r="E12227" s="12">
        <f>IFERROR(VLOOKUP(A12227,'IDAR Meter Data'!$A:$B,2,1),"")</f>
        <v>137</v>
      </c>
      <c r="F12227" s="75">
        <f>IF(CECCZ="CZ03",'Outside Temp'!B12227,IF(CECCZ="CZ04",'Outside Temp'!B12228,IF(CECCZ="CZ12",'Outside Temp'!B12229, IF(CECCZ="CZ13",'Outside Temp'!B12230))))</f>
        <v>64.95</v>
      </c>
      <c r="G12227" s="12">
        <f t="shared" si="3"/>
        <v>1</v>
      </c>
    </row>
    <row r="12228" ht="15.75" customHeight="1">
      <c r="A12228" s="13">
        <v>42252.395833333336</v>
      </c>
      <c r="B12228" s="73">
        <f t="shared" si="1"/>
        <v>42252</v>
      </c>
      <c r="C12228" s="74">
        <f>IF(NewCustomer="Yes", IF(COUNTIF($I$2:$I$11,B12228)&gt;0,0,WEEKDAY(B12228,2)),IF(COUNTIF($I$2:$I$21,B12228)&gt;0,0,WEEKDAY(B12228,2)))</f>
        <v>6</v>
      </c>
      <c r="D12228" s="74">
        <f t="shared" si="2"/>
        <v>9</v>
      </c>
      <c r="E12228" s="12">
        <f>IFERROR(VLOOKUP(A12228,'IDAR Meter Data'!$A:$B,2,1),"")</f>
        <v>139</v>
      </c>
      <c r="F12228" s="75">
        <f>IF(CECCZ="CZ03",'Outside Temp'!B12228,IF(CECCZ="CZ04",'Outside Temp'!B12229,IF(CECCZ="CZ12",'Outside Temp'!B12230, IF(CECCZ="CZ13",'Outside Temp'!B12231))))</f>
        <v>65.7</v>
      </c>
      <c r="G12228" s="12">
        <f t="shared" si="3"/>
        <v>2</v>
      </c>
    </row>
    <row r="12229" ht="15.75" customHeight="1">
      <c r="A12229" s="13">
        <v>42252.40625</v>
      </c>
      <c r="B12229" s="73">
        <f t="shared" si="1"/>
        <v>42252</v>
      </c>
      <c r="C12229" s="74">
        <f>IF(NewCustomer="Yes", IF(COUNTIF($I$2:$I$11,B12229)&gt;0,0,WEEKDAY(B12229,2)),IF(COUNTIF($I$2:$I$21,B12229)&gt;0,0,WEEKDAY(B12229,2)))</f>
        <v>6</v>
      </c>
      <c r="D12229" s="74">
        <f t="shared" si="2"/>
        <v>9</v>
      </c>
      <c r="E12229" s="12">
        <f>IFERROR(VLOOKUP(A12229,'IDAR Meter Data'!$A:$B,2,1),"")</f>
        <v>138</v>
      </c>
      <c r="F12229" s="75">
        <f>IF(CECCZ="CZ03",'Outside Temp'!B12229,IF(CECCZ="CZ04",'Outside Temp'!B12230,IF(CECCZ="CZ12",'Outside Temp'!B12231, IF(CECCZ="CZ13",'Outside Temp'!B12232))))</f>
        <v>66.45</v>
      </c>
      <c r="G12229" s="12">
        <f t="shared" si="3"/>
        <v>2</v>
      </c>
    </row>
    <row r="12230" ht="15.75" customHeight="1">
      <c r="A12230" s="13">
        <v>42252.416666666664</v>
      </c>
      <c r="B12230" s="73">
        <f t="shared" si="1"/>
        <v>42252</v>
      </c>
      <c r="C12230" s="74">
        <f>IF(NewCustomer="Yes", IF(COUNTIF($I$2:$I$11,B12230)&gt;0,0,WEEKDAY(B12230,2)),IF(COUNTIF($I$2:$I$21,B12230)&gt;0,0,WEEKDAY(B12230,2)))</f>
        <v>6</v>
      </c>
      <c r="D12230" s="74">
        <f t="shared" si="2"/>
        <v>10</v>
      </c>
      <c r="E12230" s="12">
        <f>IFERROR(VLOOKUP(A12230,'IDAR Meter Data'!$A:$B,2,1),"")</f>
        <v>139</v>
      </c>
      <c r="F12230" s="75">
        <f>IF(CECCZ="CZ03",'Outside Temp'!B12230,IF(CECCZ="CZ04",'Outside Temp'!B12231,IF(CECCZ="CZ12",'Outside Temp'!B12232, IF(CECCZ="CZ13",'Outside Temp'!B12233))))</f>
        <v>67.2</v>
      </c>
      <c r="G12230" s="12">
        <f t="shared" si="3"/>
        <v>2</v>
      </c>
    </row>
    <row r="12231" ht="15.75" customHeight="1">
      <c r="A12231" s="13">
        <v>42252.427083333336</v>
      </c>
      <c r="B12231" s="73">
        <f t="shared" si="1"/>
        <v>42252</v>
      </c>
      <c r="C12231" s="74">
        <f>IF(NewCustomer="Yes", IF(COUNTIF($I$2:$I$11,B12231)&gt;0,0,WEEKDAY(B12231,2)),IF(COUNTIF($I$2:$I$21,B12231)&gt;0,0,WEEKDAY(B12231,2)))</f>
        <v>6</v>
      </c>
      <c r="D12231" s="74">
        <f t="shared" si="2"/>
        <v>10</v>
      </c>
      <c r="E12231" s="12">
        <f>IFERROR(VLOOKUP(A12231,'IDAR Meter Data'!$A:$B,2,1),"")</f>
        <v>142</v>
      </c>
      <c r="F12231" s="75">
        <f>IF(CECCZ="CZ03",'Outside Temp'!B12231,IF(CECCZ="CZ04",'Outside Temp'!B12232,IF(CECCZ="CZ12",'Outside Temp'!B12233, IF(CECCZ="CZ13",'Outside Temp'!B12234))))</f>
        <v>67.95</v>
      </c>
      <c r="G12231" s="12">
        <f t="shared" si="3"/>
        <v>2</v>
      </c>
    </row>
    <row r="12232" ht="15.75" customHeight="1">
      <c r="A12232" s="13">
        <v>42252.4375</v>
      </c>
      <c r="B12232" s="73">
        <f t="shared" si="1"/>
        <v>42252</v>
      </c>
      <c r="C12232" s="74">
        <f>IF(NewCustomer="Yes", IF(COUNTIF($I$2:$I$11,B12232)&gt;0,0,WEEKDAY(B12232,2)),IF(COUNTIF($I$2:$I$21,B12232)&gt;0,0,WEEKDAY(B12232,2)))</f>
        <v>6</v>
      </c>
      <c r="D12232" s="74">
        <f t="shared" si="2"/>
        <v>10</v>
      </c>
      <c r="E12232" s="12">
        <f>IFERROR(VLOOKUP(A12232,'IDAR Meter Data'!$A:$B,2,1),"")</f>
        <v>138</v>
      </c>
      <c r="F12232" s="75">
        <f>IF(CECCZ="CZ03",'Outside Temp'!B12232,IF(CECCZ="CZ04",'Outside Temp'!B12233,IF(CECCZ="CZ12",'Outside Temp'!B12234, IF(CECCZ="CZ13",'Outside Temp'!B12235))))</f>
        <v>68.7</v>
      </c>
      <c r="G12232" s="12">
        <f t="shared" si="3"/>
        <v>2</v>
      </c>
    </row>
    <row r="12233" ht="15.75" customHeight="1">
      <c r="A12233" s="13">
        <v>42252.447916666664</v>
      </c>
      <c r="B12233" s="73">
        <f t="shared" si="1"/>
        <v>42252</v>
      </c>
      <c r="C12233" s="74">
        <f>IF(NewCustomer="Yes", IF(COUNTIF($I$2:$I$11,B12233)&gt;0,0,WEEKDAY(B12233,2)),IF(COUNTIF($I$2:$I$21,B12233)&gt;0,0,WEEKDAY(B12233,2)))</f>
        <v>6</v>
      </c>
      <c r="D12233" s="74">
        <f t="shared" si="2"/>
        <v>10</v>
      </c>
      <c r="E12233" s="12">
        <f>IFERROR(VLOOKUP(A12233,'IDAR Meter Data'!$A:$B,2,1),"")</f>
        <v>146</v>
      </c>
      <c r="F12233" s="75">
        <f>IF(CECCZ="CZ03",'Outside Temp'!B12233,IF(CECCZ="CZ04",'Outside Temp'!B12234,IF(CECCZ="CZ12",'Outside Temp'!B12235, IF(CECCZ="CZ13",'Outside Temp'!B12236))))</f>
        <v>69.45</v>
      </c>
      <c r="G12233" s="12">
        <f t="shared" si="3"/>
        <v>2</v>
      </c>
    </row>
    <row r="12234" ht="15.75" customHeight="1">
      <c r="A12234" s="13">
        <v>42252.458333333336</v>
      </c>
      <c r="B12234" s="73">
        <f t="shared" si="1"/>
        <v>42252</v>
      </c>
      <c r="C12234" s="74">
        <f>IF(NewCustomer="Yes", IF(COUNTIF($I$2:$I$11,B12234)&gt;0,0,WEEKDAY(B12234,2)),IF(COUNTIF($I$2:$I$21,B12234)&gt;0,0,WEEKDAY(B12234,2)))</f>
        <v>6</v>
      </c>
      <c r="D12234" s="74">
        <f t="shared" si="2"/>
        <v>11</v>
      </c>
      <c r="E12234" s="12">
        <f>IFERROR(VLOOKUP(A12234,'IDAR Meter Data'!$A:$B,2,1),"")</f>
        <v>149</v>
      </c>
      <c r="F12234" s="75">
        <f>IF(CECCZ="CZ03",'Outside Temp'!B12234,IF(CECCZ="CZ04",'Outside Temp'!B12235,IF(CECCZ="CZ12",'Outside Temp'!B12236, IF(CECCZ="CZ13",'Outside Temp'!B12237))))</f>
        <v>70.13333333</v>
      </c>
      <c r="G12234" s="12">
        <f t="shared" si="3"/>
        <v>3</v>
      </c>
    </row>
    <row r="12235" ht="15.75" customHeight="1">
      <c r="A12235" s="13">
        <v>42252.46875</v>
      </c>
      <c r="B12235" s="73">
        <f t="shared" si="1"/>
        <v>42252</v>
      </c>
      <c r="C12235" s="74">
        <f>IF(NewCustomer="Yes", IF(COUNTIF($I$2:$I$11,B12235)&gt;0,0,WEEKDAY(B12235,2)),IF(COUNTIF($I$2:$I$21,B12235)&gt;0,0,WEEKDAY(B12235,2)))</f>
        <v>6</v>
      </c>
      <c r="D12235" s="74">
        <f t="shared" si="2"/>
        <v>11</v>
      </c>
      <c r="E12235" s="12">
        <f>IFERROR(VLOOKUP(A12235,'IDAR Meter Data'!$A:$B,2,1),"")</f>
        <v>141</v>
      </c>
      <c r="F12235" s="75">
        <f>IF(CECCZ="CZ03",'Outside Temp'!B12235,IF(CECCZ="CZ04",'Outside Temp'!B12236,IF(CECCZ="CZ12",'Outside Temp'!B12237, IF(CECCZ="CZ13",'Outside Temp'!B12238))))</f>
        <v>70.63333333</v>
      </c>
      <c r="G12235" s="12">
        <f t="shared" si="3"/>
        <v>3</v>
      </c>
    </row>
    <row r="12236" ht="15.75" customHeight="1">
      <c r="A12236" s="13">
        <v>42252.479166666664</v>
      </c>
      <c r="B12236" s="73">
        <f t="shared" si="1"/>
        <v>42252</v>
      </c>
      <c r="C12236" s="74">
        <f>IF(NewCustomer="Yes", IF(COUNTIF($I$2:$I$11,B12236)&gt;0,0,WEEKDAY(B12236,2)),IF(COUNTIF($I$2:$I$21,B12236)&gt;0,0,WEEKDAY(B12236,2)))</f>
        <v>6</v>
      </c>
      <c r="D12236" s="74">
        <f t="shared" si="2"/>
        <v>11</v>
      </c>
      <c r="E12236" s="12">
        <f>IFERROR(VLOOKUP(A12236,'IDAR Meter Data'!$A:$B,2,1),"")</f>
        <v>147</v>
      </c>
      <c r="F12236" s="75">
        <f>IF(CECCZ="CZ03",'Outside Temp'!B12236,IF(CECCZ="CZ04",'Outside Temp'!B12237,IF(CECCZ="CZ12",'Outside Temp'!B12238, IF(CECCZ="CZ13",'Outside Temp'!B12239))))</f>
        <v>71.13333333</v>
      </c>
      <c r="G12236" s="12">
        <f t="shared" si="3"/>
        <v>3</v>
      </c>
    </row>
    <row r="12237" ht="15.75" customHeight="1">
      <c r="A12237" s="13">
        <v>42252.489583333336</v>
      </c>
      <c r="B12237" s="73">
        <f t="shared" si="1"/>
        <v>42252</v>
      </c>
      <c r="C12237" s="74">
        <f>IF(NewCustomer="Yes", IF(COUNTIF($I$2:$I$11,B12237)&gt;0,0,WEEKDAY(B12237,2)),IF(COUNTIF($I$2:$I$21,B12237)&gt;0,0,WEEKDAY(B12237,2)))</f>
        <v>6</v>
      </c>
      <c r="D12237" s="74">
        <f t="shared" si="2"/>
        <v>11</v>
      </c>
      <c r="E12237" s="12">
        <f>IFERROR(VLOOKUP(A12237,'IDAR Meter Data'!$A:$B,2,1),"")</f>
        <v>148</v>
      </c>
      <c r="F12237" s="75">
        <f>IF(CECCZ="CZ03",'Outside Temp'!B12237,IF(CECCZ="CZ04",'Outside Temp'!B12238,IF(CECCZ="CZ12",'Outside Temp'!B12239, IF(CECCZ="CZ13",'Outside Temp'!B12240))))</f>
        <v>71.63333333</v>
      </c>
      <c r="G12237" s="12">
        <f t="shared" si="3"/>
        <v>3</v>
      </c>
    </row>
    <row r="12238" ht="15.75" customHeight="1">
      <c r="A12238" s="13">
        <v>42252.5</v>
      </c>
      <c r="B12238" s="73">
        <f t="shared" si="1"/>
        <v>42252</v>
      </c>
      <c r="C12238" s="74">
        <f>IF(NewCustomer="Yes", IF(COUNTIF($I$2:$I$11,B12238)&gt;0,0,WEEKDAY(B12238,2)),IF(COUNTIF($I$2:$I$21,B12238)&gt;0,0,WEEKDAY(B12238,2)))</f>
        <v>6</v>
      </c>
      <c r="D12238" s="74">
        <f t="shared" si="2"/>
        <v>12</v>
      </c>
      <c r="E12238" s="12">
        <f>IFERROR(VLOOKUP(A12238,'IDAR Meter Data'!$A:$B,2,1),"")</f>
        <v>140</v>
      </c>
      <c r="F12238" s="75">
        <f>IF(CECCZ="CZ03",'Outside Temp'!B12238,IF(CECCZ="CZ04",'Outside Temp'!B12239,IF(CECCZ="CZ12",'Outside Temp'!B12240, IF(CECCZ="CZ13",'Outside Temp'!B12241))))</f>
        <v>72.26666667</v>
      </c>
      <c r="G12238" s="12">
        <f t="shared" si="3"/>
        <v>3</v>
      </c>
    </row>
    <row r="12239" ht="15.75" customHeight="1">
      <c r="A12239" s="13">
        <v>42252.510416666664</v>
      </c>
      <c r="B12239" s="73">
        <f t="shared" si="1"/>
        <v>42252</v>
      </c>
      <c r="C12239" s="74">
        <f>IF(NewCustomer="Yes", IF(COUNTIF($I$2:$I$11,B12239)&gt;0,0,WEEKDAY(B12239,2)),IF(COUNTIF($I$2:$I$21,B12239)&gt;0,0,WEEKDAY(B12239,2)))</f>
        <v>6</v>
      </c>
      <c r="D12239" s="74">
        <f t="shared" si="2"/>
        <v>12</v>
      </c>
      <c r="E12239" s="12">
        <f>IFERROR(VLOOKUP(A12239,'IDAR Meter Data'!$A:$B,2,1),"")</f>
        <v>162</v>
      </c>
      <c r="F12239" s="75">
        <f>IF(CECCZ="CZ03",'Outside Temp'!B12239,IF(CECCZ="CZ04",'Outside Temp'!B12240,IF(CECCZ="CZ12",'Outside Temp'!B12241, IF(CECCZ="CZ13",'Outside Temp'!B12242))))</f>
        <v>73.26666667</v>
      </c>
      <c r="G12239" s="12">
        <f t="shared" si="3"/>
        <v>3</v>
      </c>
    </row>
    <row r="12240" ht="15.75" customHeight="1">
      <c r="A12240" s="13">
        <v>42252.520833333336</v>
      </c>
      <c r="B12240" s="73">
        <f t="shared" si="1"/>
        <v>42252</v>
      </c>
      <c r="C12240" s="74">
        <f>IF(NewCustomer="Yes", IF(COUNTIF($I$2:$I$11,B12240)&gt;0,0,WEEKDAY(B12240,2)),IF(COUNTIF($I$2:$I$21,B12240)&gt;0,0,WEEKDAY(B12240,2)))</f>
        <v>6</v>
      </c>
      <c r="D12240" s="74">
        <f t="shared" si="2"/>
        <v>12</v>
      </c>
      <c r="E12240" s="12">
        <f>IFERROR(VLOOKUP(A12240,'IDAR Meter Data'!$A:$B,2,1),"")</f>
        <v>153</v>
      </c>
      <c r="F12240" s="75">
        <f>IF(CECCZ="CZ03",'Outside Temp'!B12240,IF(CECCZ="CZ04",'Outside Temp'!B12241,IF(CECCZ="CZ12",'Outside Temp'!B12242, IF(CECCZ="CZ13",'Outside Temp'!B12243))))</f>
        <v>74.26666667</v>
      </c>
      <c r="G12240" s="12">
        <f t="shared" si="3"/>
        <v>3</v>
      </c>
    </row>
    <row r="12241" ht="15.75" customHeight="1">
      <c r="A12241" s="13">
        <v>42252.53125</v>
      </c>
      <c r="B12241" s="73">
        <f t="shared" si="1"/>
        <v>42252</v>
      </c>
      <c r="C12241" s="74">
        <f>IF(NewCustomer="Yes", IF(COUNTIF($I$2:$I$11,B12241)&gt;0,0,WEEKDAY(B12241,2)),IF(COUNTIF($I$2:$I$21,B12241)&gt;0,0,WEEKDAY(B12241,2)))</f>
        <v>6</v>
      </c>
      <c r="D12241" s="74">
        <f t="shared" si="2"/>
        <v>12</v>
      </c>
      <c r="E12241" s="12">
        <f>IFERROR(VLOOKUP(A12241,'IDAR Meter Data'!$A:$B,2,1),"")</f>
        <v>146</v>
      </c>
      <c r="F12241" s="75">
        <f>IF(CECCZ="CZ03",'Outside Temp'!B12241,IF(CECCZ="CZ04",'Outside Temp'!B12242,IF(CECCZ="CZ12",'Outside Temp'!B12243, IF(CECCZ="CZ13",'Outside Temp'!B12244))))</f>
        <v>75.26666667</v>
      </c>
      <c r="G12241" s="12">
        <f t="shared" si="3"/>
        <v>4</v>
      </c>
    </row>
    <row r="12242" ht="15.75" customHeight="1">
      <c r="A12242" s="13">
        <v>42252.541666666664</v>
      </c>
      <c r="B12242" s="73">
        <f t="shared" si="1"/>
        <v>42252</v>
      </c>
      <c r="C12242" s="74">
        <f>IF(NewCustomer="Yes", IF(COUNTIF($I$2:$I$11,B12242)&gt;0,0,WEEKDAY(B12242,2)),IF(COUNTIF($I$2:$I$21,B12242)&gt;0,0,WEEKDAY(B12242,2)))</f>
        <v>6</v>
      </c>
      <c r="D12242" s="74">
        <f t="shared" si="2"/>
        <v>13</v>
      </c>
      <c r="E12242" s="12">
        <f>IFERROR(VLOOKUP(A12242,'IDAR Meter Data'!$A:$B,2,1),"")</f>
        <v>152</v>
      </c>
      <c r="F12242" s="75">
        <f>IF(CECCZ="CZ03",'Outside Temp'!B12242,IF(CECCZ="CZ04",'Outside Temp'!B12243,IF(CECCZ="CZ12",'Outside Temp'!B12244, IF(CECCZ="CZ13",'Outside Temp'!B12245))))</f>
        <v>76</v>
      </c>
      <c r="G12242" s="12">
        <f t="shared" si="3"/>
        <v>4</v>
      </c>
    </row>
    <row r="12243" ht="15.75" customHeight="1">
      <c r="A12243" s="13">
        <v>42252.552083333336</v>
      </c>
      <c r="B12243" s="73">
        <f t="shared" si="1"/>
        <v>42252</v>
      </c>
      <c r="C12243" s="74">
        <f>IF(NewCustomer="Yes", IF(COUNTIF($I$2:$I$11,B12243)&gt;0,0,WEEKDAY(B12243,2)),IF(COUNTIF($I$2:$I$21,B12243)&gt;0,0,WEEKDAY(B12243,2)))</f>
        <v>6</v>
      </c>
      <c r="D12243" s="74">
        <f t="shared" si="2"/>
        <v>13</v>
      </c>
      <c r="E12243" s="12">
        <f>IFERROR(VLOOKUP(A12243,'IDAR Meter Data'!$A:$B,2,1),"")</f>
        <v>150</v>
      </c>
      <c r="F12243" s="75">
        <f>IF(CECCZ="CZ03",'Outside Temp'!B12243,IF(CECCZ="CZ04",'Outside Temp'!B12244,IF(CECCZ="CZ12",'Outside Temp'!B12245, IF(CECCZ="CZ13",'Outside Temp'!B12246))))</f>
        <v>76</v>
      </c>
      <c r="G12243" s="12">
        <f t="shared" si="3"/>
        <v>4</v>
      </c>
    </row>
    <row r="12244" ht="15.75" customHeight="1">
      <c r="A12244" s="13">
        <v>42252.5625</v>
      </c>
      <c r="B12244" s="73">
        <f t="shared" si="1"/>
        <v>42252</v>
      </c>
      <c r="C12244" s="74">
        <f>IF(NewCustomer="Yes", IF(COUNTIF($I$2:$I$11,B12244)&gt;0,0,WEEKDAY(B12244,2)),IF(COUNTIF($I$2:$I$21,B12244)&gt;0,0,WEEKDAY(B12244,2)))</f>
        <v>6</v>
      </c>
      <c r="D12244" s="74">
        <f t="shared" si="2"/>
        <v>13</v>
      </c>
      <c r="E12244" s="12">
        <f>IFERROR(VLOOKUP(A12244,'IDAR Meter Data'!$A:$B,2,1),"")</f>
        <v>149</v>
      </c>
      <c r="F12244" s="75">
        <f>IF(CECCZ="CZ03",'Outside Temp'!B12244,IF(CECCZ="CZ04",'Outside Temp'!B12245,IF(CECCZ="CZ12",'Outside Temp'!B12246, IF(CECCZ="CZ13",'Outside Temp'!B12247))))</f>
        <v>76</v>
      </c>
      <c r="G12244" s="12">
        <f t="shared" si="3"/>
        <v>4</v>
      </c>
    </row>
    <row r="12245" ht="15.75" customHeight="1">
      <c r="A12245" s="13">
        <v>42252.572916666664</v>
      </c>
      <c r="B12245" s="73">
        <f t="shared" si="1"/>
        <v>42252</v>
      </c>
      <c r="C12245" s="74">
        <f>IF(NewCustomer="Yes", IF(COUNTIF($I$2:$I$11,B12245)&gt;0,0,WEEKDAY(B12245,2)),IF(COUNTIF($I$2:$I$21,B12245)&gt;0,0,WEEKDAY(B12245,2)))</f>
        <v>6</v>
      </c>
      <c r="D12245" s="74">
        <f t="shared" si="2"/>
        <v>13</v>
      </c>
      <c r="E12245" s="12">
        <f>IFERROR(VLOOKUP(A12245,'IDAR Meter Data'!$A:$B,2,1),"")</f>
        <v>167</v>
      </c>
      <c r="F12245" s="75">
        <f>IF(CECCZ="CZ03",'Outside Temp'!B12245,IF(CECCZ="CZ04",'Outside Temp'!B12246,IF(CECCZ="CZ12",'Outside Temp'!B12247, IF(CECCZ="CZ13",'Outside Temp'!B12248))))</f>
        <v>76</v>
      </c>
      <c r="G12245" s="12">
        <f t="shared" si="3"/>
        <v>4</v>
      </c>
    </row>
    <row r="12246" ht="15.75" customHeight="1">
      <c r="A12246" s="13">
        <v>42252.583333333336</v>
      </c>
      <c r="B12246" s="73">
        <f t="shared" si="1"/>
        <v>42252</v>
      </c>
      <c r="C12246" s="74">
        <f>IF(NewCustomer="Yes", IF(COUNTIF($I$2:$I$11,B12246)&gt;0,0,WEEKDAY(B12246,2)),IF(COUNTIF($I$2:$I$21,B12246)&gt;0,0,WEEKDAY(B12246,2)))</f>
        <v>6</v>
      </c>
      <c r="D12246" s="74">
        <f t="shared" si="2"/>
        <v>14</v>
      </c>
      <c r="E12246" s="12">
        <f>IFERROR(VLOOKUP(A12246,'IDAR Meter Data'!$A:$B,2,1),"")</f>
        <v>146</v>
      </c>
      <c r="F12246" s="75">
        <f>IF(CECCZ="CZ03",'Outside Temp'!B12246,IF(CECCZ="CZ04",'Outside Temp'!B12247,IF(CECCZ="CZ12",'Outside Temp'!B12248, IF(CECCZ="CZ13",'Outside Temp'!B12249))))</f>
        <v>75.8</v>
      </c>
      <c r="G12246" s="12">
        <f t="shared" si="3"/>
        <v>4</v>
      </c>
    </row>
    <row r="12247" ht="15.75" customHeight="1">
      <c r="A12247" s="13">
        <v>42252.59375</v>
      </c>
      <c r="B12247" s="73">
        <f t="shared" si="1"/>
        <v>42252</v>
      </c>
      <c r="C12247" s="74">
        <f>IF(NewCustomer="Yes", IF(COUNTIF($I$2:$I$11,B12247)&gt;0,0,WEEKDAY(B12247,2)),IF(COUNTIF($I$2:$I$21,B12247)&gt;0,0,WEEKDAY(B12247,2)))</f>
        <v>6</v>
      </c>
      <c r="D12247" s="74">
        <f t="shared" si="2"/>
        <v>14</v>
      </c>
      <c r="E12247" s="12">
        <f>IFERROR(VLOOKUP(A12247,'IDAR Meter Data'!$A:$B,2,1),"")</f>
        <v>158</v>
      </c>
      <c r="F12247" s="75">
        <f>IF(CECCZ="CZ03",'Outside Temp'!B12247,IF(CECCZ="CZ04",'Outside Temp'!B12248,IF(CECCZ="CZ12",'Outside Temp'!B12249, IF(CECCZ="CZ13",'Outside Temp'!B12250))))</f>
        <v>75.05</v>
      </c>
      <c r="G12247" s="12">
        <f t="shared" si="3"/>
        <v>4</v>
      </c>
    </row>
    <row r="12248" ht="15.75" customHeight="1">
      <c r="A12248" s="13">
        <v>42252.604166666664</v>
      </c>
      <c r="B12248" s="73">
        <f t="shared" si="1"/>
        <v>42252</v>
      </c>
      <c r="C12248" s="74">
        <f>IF(NewCustomer="Yes", IF(COUNTIF($I$2:$I$11,B12248)&gt;0,0,WEEKDAY(B12248,2)),IF(COUNTIF($I$2:$I$21,B12248)&gt;0,0,WEEKDAY(B12248,2)))</f>
        <v>6</v>
      </c>
      <c r="D12248" s="74">
        <f t="shared" si="2"/>
        <v>14</v>
      </c>
      <c r="E12248" s="12">
        <f>IFERROR(VLOOKUP(A12248,'IDAR Meter Data'!$A:$B,2,1),"")</f>
        <v>161</v>
      </c>
      <c r="F12248" s="75">
        <f>IF(CECCZ="CZ03",'Outside Temp'!B12248,IF(CECCZ="CZ04",'Outside Temp'!B12249,IF(CECCZ="CZ12",'Outside Temp'!B12250, IF(CECCZ="CZ13",'Outside Temp'!B12251))))</f>
        <v>74.3</v>
      </c>
      <c r="G12248" s="12">
        <f t="shared" si="3"/>
        <v>3</v>
      </c>
    </row>
    <row r="12249" ht="15.75" customHeight="1">
      <c r="A12249" s="13">
        <v>42252.614583333336</v>
      </c>
      <c r="B12249" s="73">
        <f t="shared" si="1"/>
        <v>42252</v>
      </c>
      <c r="C12249" s="74">
        <f>IF(NewCustomer="Yes", IF(COUNTIF($I$2:$I$11,B12249)&gt;0,0,WEEKDAY(B12249,2)),IF(COUNTIF($I$2:$I$21,B12249)&gt;0,0,WEEKDAY(B12249,2)))</f>
        <v>6</v>
      </c>
      <c r="D12249" s="74">
        <f t="shared" si="2"/>
        <v>14</v>
      </c>
      <c r="E12249" s="12">
        <f>IFERROR(VLOOKUP(A12249,'IDAR Meter Data'!$A:$B,2,1),"")</f>
        <v>157</v>
      </c>
      <c r="F12249" s="75">
        <f>IF(CECCZ="CZ03",'Outside Temp'!B12249,IF(CECCZ="CZ04",'Outside Temp'!B12250,IF(CECCZ="CZ12",'Outside Temp'!B12251, IF(CECCZ="CZ13",'Outside Temp'!B12252))))</f>
        <v>73.55</v>
      </c>
      <c r="G12249" s="12">
        <f t="shared" si="3"/>
        <v>3</v>
      </c>
    </row>
    <row r="12250" ht="15.75" customHeight="1">
      <c r="A12250" s="13">
        <v>42252.625</v>
      </c>
      <c r="B12250" s="73">
        <f t="shared" si="1"/>
        <v>42252</v>
      </c>
      <c r="C12250" s="74">
        <f>IF(NewCustomer="Yes", IF(COUNTIF($I$2:$I$11,B12250)&gt;0,0,WEEKDAY(B12250,2)),IF(COUNTIF($I$2:$I$21,B12250)&gt;0,0,WEEKDAY(B12250,2)))</f>
        <v>6</v>
      </c>
      <c r="D12250" s="74">
        <f t="shared" si="2"/>
        <v>15</v>
      </c>
      <c r="E12250" s="12">
        <f>IFERROR(VLOOKUP(A12250,'IDAR Meter Data'!$A:$B,2,1),"")</f>
        <v>164</v>
      </c>
      <c r="F12250" s="75">
        <f>IF(CECCZ="CZ03",'Outside Temp'!B12250,IF(CECCZ="CZ04",'Outside Temp'!B12251,IF(CECCZ="CZ12",'Outside Temp'!B12252, IF(CECCZ="CZ13",'Outside Temp'!B12253))))</f>
        <v>73</v>
      </c>
      <c r="G12250" s="12">
        <f t="shared" si="3"/>
        <v>3</v>
      </c>
    </row>
    <row r="12251" ht="15.75" customHeight="1">
      <c r="A12251" s="13">
        <v>42252.635416666664</v>
      </c>
      <c r="B12251" s="73">
        <f t="shared" si="1"/>
        <v>42252</v>
      </c>
      <c r="C12251" s="74">
        <f>IF(NewCustomer="Yes", IF(COUNTIF($I$2:$I$11,B12251)&gt;0,0,WEEKDAY(B12251,2)),IF(COUNTIF($I$2:$I$21,B12251)&gt;0,0,WEEKDAY(B12251,2)))</f>
        <v>6</v>
      </c>
      <c r="D12251" s="74">
        <f t="shared" si="2"/>
        <v>15</v>
      </c>
      <c r="E12251" s="12">
        <f>IFERROR(VLOOKUP(A12251,'IDAR Meter Data'!$A:$B,2,1),"")</f>
        <v>174</v>
      </c>
      <c r="F12251" s="75">
        <f>IF(CECCZ="CZ03",'Outside Temp'!B12251,IF(CECCZ="CZ04",'Outside Temp'!B12252,IF(CECCZ="CZ12",'Outside Temp'!B12253, IF(CECCZ="CZ13",'Outside Temp'!B12254))))</f>
        <v>73</v>
      </c>
      <c r="G12251" s="12">
        <f t="shared" si="3"/>
        <v>3</v>
      </c>
    </row>
    <row r="12252" ht="15.75" customHeight="1">
      <c r="A12252" s="13">
        <v>42252.645833333336</v>
      </c>
      <c r="B12252" s="73">
        <f t="shared" si="1"/>
        <v>42252</v>
      </c>
      <c r="C12252" s="74">
        <f>IF(NewCustomer="Yes", IF(COUNTIF($I$2:$I$11,B12252)&gt;0,0,WEEKDAY(B12252,2)),IF(COUNTIF($I$2:$I$21,B12252)&gt;0,0,WEEKDAY(B12252,2)))</f>
        <v>6</v>
      </c>
      <c r="D12252" s="74">
        <f t="shared" si="2"/>
        <v>15</v>
      </c>
      <c r="E12252" s="12">
        <f>IFERROR(VLOOKUP(A12252,'IDAR Meter Data'!$A:$B,2,1),"")</f>
        <v>161</v>
      </c>
      <c r="F12252" s="75">
        <f>IF(CECCZ="CZ03",'Outside Temp'!B12252,IF(CECCZ="CZ04",'Outside Temp'!B12253,IF(CECCZ="CZ12",'Outside Temp'!B12254, IF(CECCZ="CZ13",'Outside Temp'!B12255))))</f>
        <v>73</v>
      </c>
      <c r="G12252" s="12">
        <f t="shared" si="3"/>
        <v>3</v>
      </c>
    </row>
    <row r="12253" ht="15.75" customHeight="1">
      <c r="A12253" s="13">
        <v>42252.65625</v>
      </c>
      <c r="B12253" s="73">
        <f t="shared" si="1"/>
        <v>42252</v>
      </c>
      <c r="C12253" s="74">
        <f>IF(NewCustomer="Yes", IF(COUNTIF($I$2:$I$11,B12253)&gt;0,0,WEEKDAY(B12253,2)),IF(COUNTIF($I$2:$I$21,B12253)&gt;0,0,WEEKDAY(B12253,2)))</f>
        <v>6</v>
      </c>
      <c r="D12253" s="74">
        <f t="shared" si="2"/>
        <v>15</v>
      </c>
      <c r="E12253" s="12">
        <f>IFERROR(VLOOKUP(A12253,'IDAR Meter Data'!$A:$B,2,1),"")</f>
        <v>172</v>
      </c>
      <c r="F12253" s="75">
        <f>IF(CECCZ="CZ03",'Outside Temp'!B12253,IF(CECCZ="CZ04",'Outside Temp'!B12254,IF(CECCZ="CZ12",'Outside Temp'!B12255, IF(CECCZ="CZ13",'Outside Temp'!B12256))))</f>
        <v>73</v>
      </c>
      <c r="G12253" s="12">
        <f t="shared" si="3"/>
        <v>3</v>
      </c>
    </row>
    <row r="12254" ht="15.75" customHeight="1">
      <c r="A12254" s="13">
        <v>42252.666666666664</v>
      </c>
      <c r="B12254" s="73">
        <f t="shared" si="1"/>
        <v>42252</v>
      </c>
      <c r="C12254" s="74">
        <f>IF(NewCustomer="Yes", IF(COUNTIF($I$2:$I$11,B12254)&gt;0,0,WEEKDAY(B12254,2)),IF(COUNTIF($I$2:$I$21,B12254)&gt;0,0,WEEKDAY(B12254,2)))</f>
        <v>6</v>
      </c>
      <c r="D12254" s="74">
        <f t="shared" si="2"/>
        <v>16</v>
      </c>
      <c r="E12254" s="12">
        <f>IFERROR(VLOOKUP(A12254,'IDAR Meter Data'!$A:$B,2,1),"")</f>
        <v>168</v>
      </c>
      <c r="F12254" s="75">
        <f>IF(CECCZ="CZ03",'Outside Temp'!B12254,IF(CECCZ="CZ04",'Outside Temp'!B12255,IF(CECCZ="CZ12",'Outside Temp'!B12256, IF(CECCZ="CZ13",'Outside Temp'!B12257))))</f>
        <v>72.86666667</v>
      </c>
      <c r="G12254" s="12">
        <f t="shared" si="3"/>
        <v>3</v>
      </c>
    </row>
    <row r="12255" ht="15.75" customHeight="1">
      <c r="A12255" s="13">
        <v>42252.677083333336</v>
      </c>
      <c r="B12255" s="73">
        <f t="shared" si="1"/>
        <v>42252</v>
      </c>
      <c r="C12255" s="74">
        <f>IF(NewCustomer="Yes", IF(COUNTIF($I$2:$I$11,B12255)&gt;0,0,WEEKDAY(B12255,2)),IF(COUNTIF($I$2:$I$21,B12255)&gt;0,0,WEEKDAY(B12255,2)))</f>
        <v>6</v>
      </c>
      <c r="D12255" s="74">
        <f t="shared" si="2"/>
        <v>16</v>
      </c>
      <c r="E12255" s="12">
        <f>IFERROR(VLOOKUP(A12255,'IDAR Meter Data'!$A:$B,2,1),"")</f>
        <v>169</v>
      </c>
      <c r="F12255" s="75">
        <f>IF(CECCZ="CZ03",'Outside Temp'!B12255,IF(CECCZ="CZ04",'Outside Temp'!B12256,IF(CECCZ="CZ12",'Outside Temp'!B12257, IF(CECCZ="CZ13",'Outside Temp'!B12258))))</f>
        <v>72.36666667</v>
      </c>
      <c r="G12255" s="12">
        <f t="shared" si="3"/>
        <v>3</v>
      </c>
    </row>
    <row r="12256" ht="15.75" customHeight="1">
      <c r="A12256" s="13">
        <v>42252.6875</v>
      </c>
      <c r="B12256" s="73">
        <f t="shared" si="1"/>
        <v>42252</v>
      </c>
      <c r="C12256" s="74">
        <f>IF(NewCustomer="Yes", IF(COUNTIF($I$2:$I$11,B12256)&gt;0,0,WEEKDAY(B12256,2)),IF(COUNTIF($I$2:$I$21,B12256)&gt;0,0,WEEKDAY(B12256,2)))</f>
        <v>6</v>
      </c>
      <c r="D12256" s="74">
        <f t="shared" si="2"/>
        <v>16</v>
      </c>
      <c r="E12256" s="12">
        <f>IFERROR(VLOOKUP(A12256,'IDAR Meter Data'!$A:$B,2,1),"")</f>
        <v>174</v>
      </c>
      <c r="F12256" s="75">
        <f>IF(CECCZ="CZ03",'Outside Temp'!B12256,IF(CECCZ="CZ04",'Outside Temp'!B12257,IF(CECCZ="CZ12",'Outside Temp'!B12258, IF(CECCZ="CZ13",'Outside Temp'!B12259))))</f>
        <v>71.86666667</v>
      </c>
      <c r="G12256" s="12">
        <f t="shared" si="3"/>
        <v>3</v>
      </c>
    </row>
    <row r="12257" ht="15.75" customHeight="1">
      <c r="A12257" s="13">
        <v>42252.697916666664</v>
      </c>
      <c r="B12257" s="73">
        <f t="shared" si="1"/>
        <v>42252</v>
      </c>
      <c r="C12257" s="74">
        <f>IF(NewCustomer="Yes", IF(COUNTIF($I$2:$I$11,B12257)&gt;0,0,WEEKDAY(B12257,2)),IF(COUNTIF($I$2:$I$21,B12257)&gt;0,0,WEEKDAY(B12257,2)))</f>
        <v>6</v>
      </c>
      <c r="D12257" s="74">
        <f t="shared" si="2"/>
        <v>16</v>
      </c>
      <c r="E12257" s="12">
        <f>IFERROR(VLOOKUP(A12257,'IDAR Meter Data'!$A:$B,2,1),"")</f>
        <v>178</v>
      </c>
      <c r="F12257" s="75">
        <f>IF(CECCZ="CZ03",'Outside Temp'!B12257,IF(CECCZ="CZ04",'Outside Temp'!B12258,IF(CECCZ="CZ12",'Outside Temp'!B12259, IF(CECCZ="CZ13",'Outside Temp'!B12260))))</f>
        <v>71.36666667</v>
      </c>
      <c r="G12257" s="12">
        <f t="shared" si="3"/>
        <v>3</v>
      </c>
    </row>
    <row r="12258" ht="15.75" customHeight="1">
      <c r="A12258" s="13">
        <v>42252.708333333336</v>
      </c>
      <c r="B12258" s="73">
        <f t="shared" si="1"/>
        <v>42252</v>
      </c>
      <c r="C12258" s="74">
        <f>IF(NewCustomer="Yes", IF(COUNTIF($I$2:$I$11,B12258)&gt;0,0,WEEKDAY(B12258,2)),IF(COUNTIF($I$2:$I$21,B12258)&gt;0,0,WEEKDAY(B12258,2)))</f>
        <v>6</v>
      </c>
      <c r="D12258" s="74">
        <f t="shared" si="2"/>
        <v>17</v>
      </c>
      <c r="E12258" s="12">
        <f>IFERROR(VLOOKUP(A12258,'IDAR Meter Data'!$A:$B,2,1),"")</f>
        <v>163</v>
      </c>
      <c r="F12258" s="75">
        <f>IF(CECCZ="CZ03",'Outside Temp'!B12258,IF(CECCZ="CZ04",'Outside Temp'!B12259,IF(CECCZ="CZ12",'Outside Temp'!B12260, IF(CECCZ="CZ13",'Outside Temp'!B12261))))</f>
        <v>70.8</v>
      </c>
      <c r="G12258" s="12">
        <f t="shared" si="3"/>
        <v>3</v>
      </c>
    </row>
    <row r="12259" ht="15.75" customHeight="1">
      <c r="A12259" s="13">
        <v>42252.71875</v>
      </c>
      <c r="B12259" s="73">
        <f t="shared" si="1"/>
        <v>42252</v>
      </c>
      <c r="C12259" s="74">
        <f>IF(NewCustomer="Yes", IF(COUNTIF($I$2:$I$11,B12259)&gt;0,0,WEEKDAY(B12259,2)),IF(COUNTIF($I$2:$I$21,B12259)&gt;0,0,WEEKDAY(B12259,2)))</f>
        <v>6</v>
      </c>
      <c r="D12259" s="74">
        <f t="shared" si="2"/>
        <v>17</v>
      </c>
      <c r="E12259" s="12">
        <f>IFERROR(VLOOKUP(A12259,'IDAR Meter Data'!$A:$B,2,1),"")</f>
        <v>175</v>
      </c>
      <c r="F12259" s="75">
        <f>IF(CECCZ="CZ03",'Outside Temp'!B12259,IF(CECCZ="CZ04",'Outside Temp'!B12260,IF(CECCZ="CZ12",'Outside Temp'!B12261, IF(CECCZ="CZ13",'Outside Temp'!B12262))))</f>
        <v>70.05</v>
      </c>
      <c r="G12259" s="12">
        <f t="shared" si="3"/>
        <v>3</v>
      </c>
    </row>
    <row r="12260" ht="15.75" customHeight="1">
      <c r="A12260" s="13">
        <v>42252.729166666664</v>
      </c>
      <c r="B12260" s="73">
        <f t="shared" si="1"/>
        <v>42252</v>
      </c>
      <c r="C12260" s="74">
        <f>IF(NewCustomer="Yes", IF(COUNTIF($I$2:$I$11,B12260)&gt;0,0,WEEKDAY(B12260,2)),IF(COUNTIF($I$2:$I$21,B12260)&gt;0,0,WEEKDAY(B12260,2)))</f>
        <v>6</v>
      </c>
      <c r="D12260" s="74">
        <f t="shared" si="2"/>
        <v>17</v>
      </c>
      <c r="E12260" s="12">
        <f>IFERROR(VLOOKUP(A12260,'IDAR Meter Data'!$A:$B,2,1),"")</f>
        <v>178</v>
      </c>
      <c r="F12260" s="75">
        <f>IF(CECCZ="CZ03",'Outside Temp'!B12260,IF(CECCZ="CZ04",'Outside Temp'!B12261,IF(CECCZ="CZ12",'Outside Temp'!B12262, IF(CECCZ="CZ13",'Outside Temp'!B12263))))</f>
        <v>69.3</v>
      </c>
      <c r="G12260" s="12">
        <f t="shared" si="3"/>
        <v>2</v>
      </c>
    </row>
    <row r="12261" ht="15.75" customHeight="1">
      <c r="A12261" s="13">
        <v>42252.739583333336</v>
      </c>
      <c r="B12261" s="73">
        <f t="shared" si="1"/>
        <v>42252</v>
      </c>
      <c r="C12261" s="74">
        <f>IF(NewCustomer="Yes", IF(COUNTIF($I$2:$I$11,B12261)&gt;0,0,WEEKDAY(B12261,2)),IF(COUNTIF($I$2:$I$21,B12261)&gt;0,0,WEEKDAY(B12261,2)))</f>
        <v>6</v>
      </c>
      <c r="D12261" s="74">
        <f t="shared" si="2"/>
        <v>17</v>
      </c>
      <c r="E12261" s="12">
        <f>IFERROR(VLOOKUP(A12261,'IDAR Meter Data'!$A:$B,2,1),"")</f>
        <v>169</v>
      </c>
      <c r="F12261" s="75">
        <f>IF(CECCZ="CZ03",'Outside Temp'!B12261,IF(CECCZ="CZ04",'Outside Temp'!B12262,IF(CECCZ="CZ12",'Outside Temp'!B12263, IF(CECCZ="CZ13",'Outside Temp'!B12264))))</f>
        <v>68.55</v>
      </c>
      <c r="G12261" s="12">
        <f t="shared" si="3"/>
        <v>2</v>
      </c>
    </row>
    <row r="12262" ht="15.75" customHeight="1">
      <c r="A12262" s="13">
        <v>42252.75</v>
      </c>
      <c r="B12262" s="73">
        <f t="shared" si="1"/>
        <v>42252</v>
      </c>
      <c r="C12262" s="74">
        <f>IF(NewCustomer="Yes", IF(COUNTIF($I$2:$I$11,B12262)&gt;0,0,WEEKDAY(B12262,2)),IF(COUNTIF($I$2:$I$21,B12262)&gt;0,0,WEEKDAY(B12262,2)))</f>
        <v>6</v>
      </c>
      <c r="D12262" s="74">
        <f t="shared" si="2"/>
        <v>18</v>
      </c>
      <c r="E12262" s="12">
        <f>IFERROR(VLOOKUP(A12262,'IDAR Meter Data'!$A:$B,2,1),"")</f>
        <v>174</v>
      </c>
      <c r="F12262" s="75">
        <f>IF(CECCZ="CZ03",'Outside Temp'!B12262,IF(CECCZ="CZ04",'Outside Temp'!B12263,IF(CECCZ="CZ12",'Outside Temp'!B12264, IF(CECCZ="CZ13",'Outside Temp'!B12265))))</f>
        <v>67.73333333</v>
      </c>
      <c r="G12262" s="12">
        <f t="shared" si="3"/>
        <v>2</v>
      </c>
    </row>
    <row r="12263" ht="15.75" customHeight="1">
      <c r="A12263" s="13">
        <v>42252.760416666664</v>
      </c>
      <c r="B12263" s="73">
        <f t="shared" si="1"/>
        <v>42252</v>
      </c>
      <c r="C12263" s="74">
        <f>IF(NewCustomer="Yes", IF(COUNTIF($I$2:$I$11,B12263)&gt;0,0,WEEKDAY(B12263,2)),IF(COUNTIF($I$2:$I$21,B12263)&gt;0,0,WEEKDAY(B12263,2)))</f>
        <v>6</v>
      </c>
      <c r="D12263" s="74">
        <f t="shared" si="2"/>
        <v>18</v>
      </c>
      <c r="E12263" s="12">
        <f>IFERROR(VLOOKUP(A12263,'IDAR Meter Data'!$A:$B,2,1),"")</f>
        <v>177</v>
      </c>
      <c r="F12263" s="75">
        <f>IF(CECCZ="CZ03",'Outside Temp'!B12263,IF(CECCZ="CZ04",'Outside Temp'!B12264,IF(CECCZ="CZ12",'Outside Temp'!B12265, IF(CECCZ="CZ13",'Outside Temp'!B12266))))</f>
        <v>66.73333333</v>
      </c>
      <c r="G12263" s="12">
        <f t="shared" si="3"/>
        <v>2</v>
      </c>
    </row>
    <row r="12264" ht="15.75" customHeight="1">
      <c r="A12264" s="13">
        <v>42252.770833333336</v>
      </c>
      <c r="B12264" s="73">
        <f t="shared" si="1"/>
        <v>42252</v>
      </c>
      <c r="C12264" s="74">
        <f>IF(NewCustomer="Yes", IF(COUNTIF($I$2:$I$11,B12264)&gt;0,0,WEEKDAY(B12264,2)),IF(COUNTIF($I$2:$I$21,B12264)&gt;0,0,WEEKDAY(B12264,2)))</f>
        <v>6</v>
      </c>
      <c r="D12264" s="74">
        <f t="shared" si="2"/>
        <v>18</v>
      </c>
      <c r="E12264" s="12">
        <f>IFERROR(VLOOKUP(A12264,'IDAR Meter Data'!$A:$B,2,1),"")</f>
        <v>165</v>
      </c>
      <c r="F12264" s="75">
        <f>IF(CECCZ="CZ03",'Outside Temp'!B12264,IF(CECCZ="CZ04",'Outside Temp'!B12265,IF(CECCZ="CZ12",'Outside Temp'!B12266, IF(CECCZ="CZ13",'Outside Temp'!B12267))))</f>
        <v>65.73333333</v>
      </c>
      <c r="G12264" s="12">
        <f t="shared" si="3"/>
        <v>2</v>
      </c>
    </row>
    <row r="12265" ht="15.75" customHeight="1">
      <c r="A12265" s="13">
        <v>42252.78125</v>
      </c>
      <c r="B12265" s="73">
        <f t="shared" si="1"/>
        <v>42252</v>
      </c>
      <c r="C12265" s="74">
        <f>IF(NewCustomer="Yes", IF(COUNTIF($I$2:$I$11,B12265)&gt;0,0,WEEKDAY(B12265,2)),IF(COUNTIF($I$2:$I$21,B12265)&gt;0,0,WEEKDAY(B12265,2)))</f>
        <v>6</v>
      </c>
      <c r="D12265" s="74">
        <f t="shared" si="2"/>
        <v>18</v>
      </c>
      <c r="E12265" s="12">
        <f>IFERROR(VLOOKUP(A12265,'IDAR Meter Data'!$A:$B,2,1),"")</f>
        <v>171</v>
      </c>
      <c r="F12265" s="75">
        <f>IF(CECCZ="CZ03",'Outside Temp'!B12265,IF(CECCZ="CZ04",'Outside Temp'!B12266,IF(CECCZ="CZ12",'Outside Temp'!B12267, IF(CECCZ="CZ13",'Outside Temp'!B12268))))</f>
        <v>64.73333333</v>
      </c>
      <c r="G12265" s="12">
        <f t="shared" si="3"/>
        <v>1</v>
      </c>
    </row>
    <row r="12266" ht="15.75" customHeight="1">
      <c r="A12266" s="13">
        <v>42252.791666666664</v>
      </c>
      <c r="B12266" s="73">
        <f t="shared" si="1"/>
        <v>42252</v>
      </c>
      <c r="C12266" s="74">
        <f>IF(NewCustomer="Yes", IF(COUNTIF($I$2:$I$11,B12266)&gt;0,0,WEEKDAY(B12266,2)),IF(COUNTIF($I$2:$I$21,B12266)&gt;0,0,WEEKDAY(B12266,2)))</f>
        <v>6</v>
      </c>
      <c r="D12266" s="74">
        <f t="shared" si="2"/>
        <v>19</v>
      </c>
      <c r="E12266" s="12">
        <f>IFERROR(VLOOKUP(A12266,'IDAR Meter Data'!$A:$B,2,1),"")</f>
        <v>170</v>
      </c>
      <c r="F12266" s="75">
        <f>IF(CECCZ="CZ03",'Outside Temp'!B12266,IF(CECCZ="CZ04",'Outside Temp'!B12267,IF(CECCZ="CZ12",'Outside Temp'!B12268, IF(CECCZ="CZ13",'Outside Temp'!B12269))))</f>
        <v>63.86666667</v>
      </c>
      <c r="G12266" s="12">
        <f t="shared" si="3"/>
        <v>1</v>
      </c>
    </row>
    <row r="12267" ht="15.75" customHeight="1">
      <c r="A12267" s="13">
        <v>42252.802083333336</v>
      </c>
      <c r="B12267" s="73">
        <f t="shared" si="1"/>
        <v>42252</v>
      </c>
      <c r="C12267" s="74">
        <f>IF(NewCustomer="Yes", IF(COUNTIF($I$2:$I$11,B12267)&gt;0,0,WEEKDAY(B12267,2)),IF(COUNTIF($I$2:$I$21,B12267)&gt;0,0,WEEKDAY(B12267,2)))</f>
        <v>6</v>
      </c>
      <c r="D12267" s="74">
        <f t="shared" si="2"/>
        <v>19</v>
      </c>
      <c r="E12267" s="12">
        <f>IFERROR(VLOOKUP(A12267,'IDAR Meter Data'!$A:$B,2,1),"")</f>
        <v>154</v>
      </c>
      <c r="F12267" s="75">
        <f>IF(CECCZ="CZ03",'Outside Temp'!B12267,IF(CECCZ="CZ04",'Outside Temp'!B12268,IF(CECCZ="CZ12",'Outside Temp'!B12269, IF(CECCZ="CZ13",'Outside Temp'!B12270))))</f>
        <v>63.36666667</v>
      </c>
      <c r="G12267" s="12">
        <f t="shared" si="3"/>
        <v>1</v>
      </c>
    </row>
    <row r="12268" ht="15.75" customHeight="1">
      <c r="A12268" s="13">
        <v>42252.8125</v>
      </c>
      <c r="B12268" s="73">
        <f t="shared" si="1"/>
        <v>42252</v>
      </c>
      <c r="C12268" s="74">
        <f>IF(NewCustomer="Yes", IF(COUNTIF($I$2:$I$11,B12268)&gt;0,0,WEEKDAY(B12268,2)),IF(COUNTIF($I$2:$I$21,B12268)&gt;0,0,WEEKDAY(B12268,2)))</f>
        <v>6</v>
      </c>
      <c r="D12268" s="74">
        <f t="shared" si="2"/>
        <v>19</v>
      </c>
      <c r="E12268" s="12">
        <f>IFERROR(VLOOKUP(A12268,'IDAR Meter Data'!$A:$B,2,1),"")</f>
        <v>160</v>
      </c>
      <c r="F12268" s="75">
        <f>IF(CECCZ="CZ03",'Outside Temp'!B12268,IF(CECCZ="CZ04",'Outside Temp'!B12269,IF(CECCZ="CZ12",'Outside Temp'!B12270, IF(CECCZ="CZ13",'Outside Temp'!B12271))))</f>
        <v>62.86666667</v>
      </c>
      <c r="G12268" s="12">
        <f t="shared" si="3"/>
        <v>1</v>
      </c>
    </row>
    <row r="12269" ht="15.75" customHeight="1">
      <c r="A12269" s="13">
        <v>42252.822916666664</v>
      </c>
      <c r="B12269" s="73">
        <f t="shared" si="1"/>
        <v>42252</v>
      </c>
      <c r="C12269" s="74">
        <f>IF(NewCustomer="Yes", IF(COUNTIF($I$2:$I$11,B12269)&gt;0,0,WEEKDAY(B12269,2)),IF(COUNTIF($I$2:$I$21,B12269)&gt;0,0,WEEKDAY(B12269,2)))</f>
        <v>6</v>
      </c>
      <c r="D12269" s="74">
        <f t="shared" si="2"/>
        <v>19</v>
      </c>
      <c r="E12269" s="12">
        <f>IFERROR(VLOOKUP(A12269,'IDAR Meter Data'!$A:$B,2,1),"")</f>
        <v>163</v>
      </c>
      <c r="F12269" s="75">
        <f>IF(CECCZ="CZ03",'Outside Temp'!B12269,IF(CECCZ="CZ04",'Outside Temp'!B12270,IF(CECCZ="CZ12",'Outside Temp'!B12271, IF(CECCZ="CZ13",'Outside Temp'!B12272))))</f>
        <v>62.36666667</v>
      </c>
      <c r="G12269" s="12">
        <f t="shared" si="3"/>
        <v>1</v>
      </c>
    </row>
    <row r="12270" ht="15.75" customHeight="1">
      <c r="A12270" s="13">
        <v>42252.833333333336</v>
      </c>
      <c r="B12270" s="73">
        <f t="shared" si="1"/>
        <v>42252</v>
      </c>
      <c r="C12270" s="74">
        <f>IF(NewCustomer="Yes", IF(COUNTIF($I$2:$I$11,B12270)&gt;0,0,WEEKDAY(B12270,2)),IF(COUNTIF($I$2:$I$21,B12270)&gt;0,0,WEEKDAY(B12270,2)))</f>
        <v>6</v>
      </c>
      <c r="D12270" s="74">
        <f t="shared" si="2"/>
        <v>20</v>
      </c>
      <c r="E12270" s="12">
        <f>IFERROR(VLOOKUP(A12270,'IDAR Meter Data'!$A:$B,2,1),"")</f>
        <v>153</v>
      </c>
      <c r="F12270" s="75">
        <f>IF(CECCZ="CZ03",'Outside Temp'!B12270,IF(CECCZ="CZ04",'Outside Temp'!B12271,IF(CECCZ="CZ12",'Outside Temp'!B12272, IF(CECCZ="CZ13",'Outside Temp'!B12273))))</f>
        <v>62</v>
      </c>
      <c r="G12270" s="12">
        <f t="shared" si="3"/>
        <v>1</v>
      </c>
    </row>
    <row r="12271" ht="15.75" customHeight="1">
      <c r="A12271" s="13">
        <v>42252.84375</v>
      </c>
      <c r="B12271" s="73">
        <f t="shared" si="1"/>
        <v>42252</v>
      </c>
      <c r="C12271" s="74">
        <f>IF(NewCustomer="Yes", IF(COUNTIF($I$2:$I$11,B12271)&gt;0,0,WEEKDAY(B12271,2)),IF(COUNTIF($I$2:$I$21,B12271)&gt;0,0,WEEKDAY(B12271,2)))</f>
        <v>6</v>
      </c>
      <c r="D12271" s="74">
        <f t="shared" si="2"/>
        <v>20</v>
      </c>
      <c r="E12271" s="12">
        <f>IFERROR(VLOOKUP(A12271,'IDAR Meter Data'!$A:$B,2,1),"")</f>
        <v>163</v>
      </c>
      <c r="F12271" s="75">
        <f>IF(CECCZ="CZ03",'Outside Temp'!B12271,IF(CECCZ="CZ04",'Outside Temp'!B12272,IF(CECCZ="CZ12",'Outside Temp'!B12273, IF(CECCZ="CZ13",'Outside Temp'!B12274))))</f>
        <v>62</v>
      </c>
      <c r="G12271" s="12">
        <f t="shared" si="3"/>
        <v>1</v>
      </c>
    </row>
    <row r="12272" ht="15.75" customHeight="1">
      <c r="A12272" s="13">
        <v>42252.854166666664</v>
      </c>
      <c r="B12272" s="73">
        <f t="shared" si="1"/>
        <v>42252</v>
      </c>
      <c r="C12272" s="74">
        <f>IF(NewCustomer="Yes", IF(COUNTIF($I$2:$I$11,B12272)&gt;0,0,WEEKDAY(B12272,2)),IF(COUNTIF($I$2:$I$21,B12272)&gt;0,0,WEEKDAY(B12272,2)))</f>
        <v>6</v>
      </c>
      <c r="D12272" s="74">
        <f t="shared" si="2"/>
        <v>20</v>
      </c>
      <c r="E12272" s="12">
        <f>IFERROR(VLOOKUP(A12272,'IDAR Meter Data'!$A:$B,2,1),"")</f>
        <v>152</v>
      </c>
      <c r="F12272" s="75">
        <f>IF(CECCZ="CZ03",'Outside Temp'!B12272,IF(CECCZ="CZ04",'Outside Temp'!B12273,IF(CECCZ="CZ12",'Outside Temp'!B12274, IF(CECCZ="CZ13",'Outside Temp'!B12275))))</f>
        <v>62</v>
      </c>
      <c r="G12272" s="12">
        <f t="shared" si="3"/>
        <v>1</v>
      </c>
    </row>
    <row r="12273" ht="15.75" customHeight="1">
      <c r="A12273" s="13">
        <v>42252.864583333336</v>
      </c>
      <c r="B12273" s="73">
        <f t="shared" si="1"/>
        <v>42252</v>
      </c>
      <c r="C12273" s="74">
        <f>IF(NewCustomer="Yes", IF(COUNTIF($I$2:$I$11,B12273)&gt;0,0,WEEKDAY(B12273,2)),IF(COUNTIF($I$2:$I$21,B12273)&gt;0,0,WEEKDAY(B12273,2)))</f>
        <v>6</v>
      </c>
      <c r="D12273" s="74">
        <f t="shared" si="2"/>
        <v>20</v>
      </c>
      <c r="E12273" s="12">
        <f>IFERROR(VLOOKUP(A12273,'IDAR Meter Data'!$A:$B,2,1),"")</f>
        <v>160</v>
      </c>
      <c r="F12273" s="75">
        <f>IF(CECCZ="CZ03",'Outside Temp'!B12273,IF(CECCZ="CZ04",'Outside Temp'!B12274,IF(CECCZ="CZ12",'Outside Temp'!B12275, IF(CECCZ="CZ13",'Outside Temp'!B12276))))</f>
        <v>62</v>
      </c>
      <c r="G12273" s="12">
        <f t="shared" si="3"/>
        <v>1</v>
      </c>
    </row>
    <row r="12274" ht="15.75" customHeight="1">
      <c r="A12274" s="13">
        <v>42252.875</v>
      </c>
      <c r="B12274" s="73">
        <f t="shared" si="1"/>
        <v>42252</v>
      </c>
      <c r="C12274" s="74">
        <f>IF(NewCustomer="Yes", IF(COUNTIF($I$2:$I$11,B12274)&gt;0,0,WEEKDAY(B12274,2)),IF(COUNTIF($I$2:$I$21,B12274)&gt;0,0,WEEKDAY(B12274,2)))</f>
        <v>6</v>
      </c>
      <c r="D12274" s="74">
        <f t="shared" si="2"/>
        <v>21</v>
      </c>
      <c r="E12274" s="12">
        <f>IFERROR(VLOOKUP(A12274,'IDAR Meter Data'!$A:$B,2,1),"")</f>
        <v>148</v>
      </c>
      <c r="F12274" s="75">
        <f>IF(CECCZ="CZ03",'Outside Temp'!B12274,IF(CECCZ="CZ04",'Outside Temp'!B12275,IF(CECCZ="CZ12",'Outside Temp'!B12276, IF(CECCZ="CZ13",'Outside Temp'!B12277))))</f>
        <v>62.13333333</v>
      </c>
      <c r="G12274" s="12">
        <f t="shared" si="3"/>
        <v>1</v>
      </c>
    </row>
    <row r="12275" ht="15.75" customHeight="1">
      <c r="A12275" s="13">
        <v>42252.885416666664</v>
      </c>
      <c r="B12275" s="73">
        <f t="shared" si="1"/>
        <v>42252</v>
      </c>
      <c r="C12275" s="74">
        <f>IF(NewCustomer="Yes", IF(COUNTIF($I$2:$I$11,B12275)&gt;0,0,WEEKDAY(B12275,2)),IF(COUNTIF($I$2:$I$21,B12275)&gt;0,0,WEEKDAY(B12275,2)))</f>
        <v>6</v>
      </c>
      <c r="D12275" s="74">
        <f t="shared" si="2"/>
        <v>21</v>
      </c>
      <c r="E12275" s="12">
        <f>IFERROR(VLOOKUP(A12275,'IDAR Meter Data'!$A:$B,2,1),"")</f>
        <v>154</v>
      </c>
      <c r="F12275" s="75">
        <f>IF(CECCZ="CZ03",'Outside Temp'!B12275,IF(CECCZ="CZ04",'Outside Temp'!B12276,IF(CECCZ="CZ12",'Outside Temp'!B12277, IF(CECCZ="CZ13",'Outside Temp'!B12278))))</f>
        <v>62.63333333</v>
      </c>
      <c r="G12275" s="12">
        <f t="shared" si="3"/>
        <v>1</v>
      </c>
    </row>
    <row r="12276" ht="15.75" customHeight="1">
      <c r="A12276" s="13">
        <v>42252.895833333336</v>
      </c>
      <c r="B12276" s="73">
        <f t="shared" si="1"/>
        <v>42252</v>
      </c>
      <c r="C12276" s="74">
        <f>IF(NewCustomer="Yes", IF(COUNTIF($I$2:$I$11,B12276)&gt;0,0,WEEKDAY(B12276,2)),IF(COUNTIF($I$2:$I$21,B12276)&gt;0,0,WEEKDAY(B12276,2)))</f>
        <v>6</v>
      </c>
      <c r="D12276" s="74">
        <f t="shared" si="2"/>
        <v>21</v>
      </c>
      <c r="E12276" s="12">
        <f>IFERROR(VLOOKUP(A12276,'IDAR Meter Data'!$A:$B,2,1),"")</f>
        <v>143</v>
      </c>
      <c r="F12276" s="75">
        <f>IF(CECCZ="CZ03",'Outside Temp'!B12276,IF(CECCZ="CZ04",'Outside Temp'!B12277,IF(CECCZ="CZ12",'Outside Temp'!B12278, IF(CECCZ="CZ13",'Outside Temp'!B12279))))</f>
        <v>63.13333333</v>
      </c>
      <c r="G12276" s="12">
        <f t="shared" si="3"/>
        <v>1</v>
      </c>
    </row>
    <row r="12277" ht="15.75" customHeight="1">
      <c r="A12277" s="13">
        <v>42252.90625</v>
      </c>
      <c r="B12277" s="73">
        <f t="shared" si="1"/>
        <v>42252</v>
      </c>
      <c r="C12277" s="74">
        <f>IF(NewCustomer="Yes", IF(COUNTIF($I$2:$I$11,B12277)&gt;0,0,WEEKDAY(B12277,2)),IF(COUNTIF($I$2:$I$21,B12277)&gt;0,0,WEEKDAY(B12277,2)))</f>
        <v>6</v>
      </c>
      <c r="D12277" s="74">
        <f t="shared" si="2"/>
        <v>21</v>
      </c>
      <c r="E12277" s="12">
        <f>IFERROR(VLOOKUP(A12277,'IDAR Meter Data'!$A:$B,2,1),"")</f>
        <v>152</v>
      </c>
      <c r="F12277" s="75">
        <f>IF(CECCZ="CZ03",'Outside Temp'!B12277,IF(CECCZ="CZ04",'Outside Temp'!B12278,IF(CECCZ="CZ12",'Outside Temp'!B12279, IF(CECCZ="CZ13",'Outside Temp'!B12280))))</f>
        <v>63.63333333</v>
      </c>
      <c r="G12277" s="12">
        <f t="shared" si="3"/>
        <v>1</v>
      </c>
    </row>
    <row r="12278" ht="15.75" customHeight="1">
      <c r="A12278" s="13">
        <v>42252.916666666664</v>
      </c>
      <c r="B12278" s="73">
        <f t="shared" si="1"/>
        <v>42252</v>
      </c>
      <c r="C12278" s="74">
        <f>IF(NewCustomer="Yes", IF(COUNTIF($I$2:$I$11,B12278)&gt;0,0,WEEKDAY(B12278,2)),IF(COUNTIF($I$2:$I$21,B12278)&gt;0,0,WEEKDAY(B12278,2)))</f>
        <v>6</v>
      </c>
      <c r="D12278" s="74">
        <f t="shared" si="2"/>
        <v>22</v>
      </c>
      <c r="E12278" s="12">
        <f>IFERROR(VLOOKUP(A12278,'IDAR Meter Data'!$A:$B,2,1),"")</f>
        <v>145</v>
      </c>
      <c r="F12278" s="75">
        <f>IF(CECCZ="CZ03",'Outside Temp'!B12278,IF(CECCZ="CZ04",'Outside Temp'!B12279,IF(CECCZ="CZ12",'Outside Temp'!B12280, IF(CECCZ="CZ13",'Outside Temp'!B12281))))</f>
        <v>63.86666667</v>
      </c>
      <c r="G12278" s="12">
        <f t="shared" si="3"/>
        <v>1</v>
      </c>
    </row>
    <row r="12279" ht="15.75" customHeight="1">
      <c r="A12279" s="13">
        <v>42252.927083333336</v>
      </c>
      <c r="B12279" s="73">
        <f t="shared" si="1"/>
        <v>42252</v>
      </c>
      <c r="C12279" s="74">
        <f>IF(NewCustomer="Yes", IF(COUNTIF($I$2:$I$11,B12279)&gt;0,0,WEEKDAY(B12279,2)),IF(COUNTIF($I$2:$I$21,B12279)&gt;0,0,WEEKDAY(B12279,2)))</f>
        <v>6</v>
      </c>
      <c r="D12279" s="74">
        <f t="shared" si="2"/>
        <v>22</v>
      </c>
      <c r="E12279" s="12">
        <f>IFERROR(VLOOKUP(A12279,'IDAR Meter Data'!$A:$B,2,1),"")</f>
        <v>151</v>
      </c>
      <c r="F12279" s="75">
        <f>IF(CECCZ="CZ03",'Outside Temp'!B12279,IF(CECCZ="CZ04",'Outside Temp'!B12280,IF(CECCZ="CZ12",'Outside Temp'!B12281, IF(CECCZ="CZ13",'Outside Temp'!B12282))))</f>
        <v>63.36666667</v>
      </c>
      <c r="G12279" s="12">
        <f t="shared" si="3"/>
        <v>1</v>
      </c>
    </row>
    <row r="12280" ht="15.75" customHeight="1">
      <c r="A12280" s="13">
        <v>42252.9375</v>
      </c>
      <c r="B12280" s="73">
        <f t="shared" si="1"/>
        <v>42252</v>
      </c>
      <c r="C12280" s="74">
        <f>IF(NewCustomer="Yes", IF(COUNTIF($I$2:$I$11,B12280)&gt;0,0,WEEKDAY(B12280,2)),IF(COUNTIF($I$2:$I$21,B12280)&gt;0,0,WEEKDAY(B12280,2)))</f>
        <v>6</v>
      </c>
      <c r="D12280" s="74">
        <f t="shared" si="2"/>
        <v>22</v>
      </c>
      <c r="E12280" s="12">
        <f>IFERROR(VLOOKUP(A12280,'IDAR Meter Data'!$A:$B,2,1),"")</f>
        <v>140</v>
      </c>
      <c r="F12280" s="75">
        <f>IF(CECCZ="CZ03",'Outside Temp'!B12280,IF(CECCZ="CZ04",'Outside Temp'!B12281,IF(CECCZ="CZ12",'Outside Temp'!B12282, IF(CECCZ="CZ13",'Outside Temp'!B12283))))</f>
        <v>62.86666667</v>
      </c>
      <c r="G12280" s="12">
        <f t="shared" si="3"/>
        <v>1</v>
      </c>
    </row>
    <row r="12281" ht="15.75" customHeight="1">
      <c r="A12281" s="13">
        <v>42252.947916666664</v>
      </c>
      <c r="B12281" s="73">
        <f t="shared" si="1"/>
        <v>42252</v>
      </c>
      <c r="C12281" s="74">
        <f>IF(NewCustomer="Yes", IF(COUNTIF($I$2:$I$11,B12281)&gt;0,0,WEEKDAY(B12281,2)),IF(COUNTIF($I$2:$I$21,B12281)&gt;0,0,WEEKDAY(B12281,2)))</f>
        <v>6</v>
      </c>
      <c r="D12281" s="74">
        <f t="shared" si="2"/>
        <v>22</v>
      </c>
      <c r="E12281" s="12">
        <f>IFERROR(VLOOKUP(A12281,'IDAR Meter Data'!$A:$B,2,1),"")</f>
        <v>148</v>
      </c>
      <c r="F12281" s="75">
        <f>IF(CECCZ="CZ03",'Outside Temp'!B12281,IF(CECCZ="CZ04",'Outside Temp'!B12282,IF(CECCZ="CZ12",'Outside Temp'!B12283, IF(CECCZ="CZ13",'Outside Temp'!B12284))))</f>
        <v>62.36666667</v>
      </c>
      <c r="G12281" s="12">
        <f t="shared" si="3"/>
        <v>1</v>
      </c>
    </row>
    <row r="12282" ht="15.75" customHeight="1">
      <c r="A12282" s="13">
        <v>42252.958333333336</v>
      </c>
      <c r="B12282" s="73">
        <f t="shared" si="1"/>
        <v>42252</v>
      </c>
      <c r="C12282" s="74">
        <f>IF(NewCustomer="Yes", IF(COUNTIF($I$2:$I$11,B12282)&gt;0,0,WEEKDAY(B12282,2)),IF(COUNTIF($I$2:$I$21,B12282)&gt;0,0,WEEKDAY(B12282,2)))</f>
        <v>6</v>
      </c>
      <c r="D12282" s="74">
        <f t="shared" si="2"/>
        <v>23</v>
      </c>
      <c r="E12282" s="12">
        <f>IFERROR(VLOOKUP(A12282,'IDAR Meter Data'!$A:$B,2,1),"")</f>
        <v>142</v>
      </c>
      <c r="F12282" s="75">
        <f>IF(CECCZ="CZ03",'Outside Temp'!B12282,IF(CECCZ="CZ04",'Outside Temp'!B12283,IF(CECCZ="CZ12",'Outside Temp'!B12284, IF(CECCZ="CZ13",'Outside Temp'!B12285))))</f>
        <v>62</v>
      </c>
      <c r="G12282" s="12">
        <f t="shared" si="3"/>
        <v>1</v>
      </c>
    </row>
    <row r="12283" ht="15.75" customHeight="1">
      <c r="A12283" s="13">
        <v>42252.96875</v>
      </c>
      <c r="B12283" s="73">
        <f t="shared" si="1"/>
        <v>42252</v>
      </c>
      <c r="C12283" s="74">
        <f>IF(NewCustomer="Yes", IF(COUNTIF($I$2:$I$11,B12283)&gt;0,0,WEEKDAY(B12283,2)),IF(COUNTIF($I$2:$I$21,B12283)&gt;0,0,WEEKDAY(B12283,2)))</f>
        <v>6</v>
      </c>
      <c r="D12283" s="74">
        <f t="shared" si="2"/>
        <v>23</v>
      </c>
      <c r="E12283" s="12">
        <f>IFERROR(VLOOKUP(A12283,'IDAR Meter Data'!$A:$B,2,1),"")</f>
        <v>145</v>
      </c>
      <c r="F12283" s="75">
        <f>IF(CECCZ="CZ03",'Outside Temp'!B12283,IF(CECCZ="CZ04",'Outside Temp'!B12284,IF(CECCZ="CZ12",'Outside Temp'!B12285, IF(CECCZ="CZ13",'Outside Temp'!B12286))))</f>
        <v>62</v>
      </c>
      <c r="G12283" s="12">
        <f t="shared" si="3"/>
        <v>1</v>
      </c>
    </row>
    <row r="12284" ht="15.75" customHeight="1">
      <c r="A12284" s="13">
        <v>42252.979166666664</v>
      </c>
      <c r="B12284" s="73">
        <f t="shared" si="1"/>
        <v>42252</v>
      </c>
      <c r="C12284" s="74">
        <f>IF(NewCustomer="Yes", IF(COUNTIF($I$2:$I$11,B12284)&gt;0,0,WEEKDAY(B12284,2)),IF(COUNTIF($I$2:$I$21,B12284)&gt;0,0,WEEKDAY(B12284,2)))</f>
        <v>6</v>
      </c>
      <c r="D12284" s="74">
        <f t="shared" si="2"/>
        <v>23</v>
      </c>
      <c r="E12284" s="12">
        <f>IFERROR(VLOOKUP(A12284,'IDAR Meter Data'!$A:$B,2,1),"")</f>
        <v>143</v>
      </c>
      <c r="F12284" s="75">
        <f>IF(CECCZ="CZ03",'Outside Temp'!B12284,IF(CECCZ="CZ04",'Outside Temp'!B12285,IF(CECCZ="CZ12",'Outside Temp'!B12286, IF(CECCZ="CZ13",'Outside Temp'!B12287))))</f>
        <v>62</v>
      </c>
      <c r="G12284" s="12">
        <f t="shared" si="3"/>
        <v>1</v>
      </c>
    </row>
    <row r="12285" ht="15.75" customHeight="1">
      <c r="A12285" s="13">
        <v>42252.989583333336</v>
      </c>
      <c r="B12285" s="73">
        <f t="shared" si="1"/>
        <v>42252</v>
      </c>
      <c r="C12285" s="74">
        <f>IF(NewCustomer="Yes", IF(COUNTIF($I$2:$I$11,B12285)&gt;0,0,WEEKDAY(B12285,2)),IF(COUNTIF($I$2:$I$21,B12285)&gt;0,0,WEEKDAY(B12285,2)))</f>
        <v>6</v>
      </c>
      <c r="D12285" s="74">
        <f t="shared" si="2"/>
        <v>23</v>
      </c>
      <c r="E12285" s="12">
        <f>IFERROR(VLOOKUP(A12285,'IDAR Meter Data'!$A:$B,2,1),"")</f>
        <v>145</v>
      </c>
      <c r="F12285" s="75">
        <f>IF(CECCZ="CZ03",'Outside Temp'!B12285,IF(CECCZ="CZ04",'Outside Temp'!B12286,IF(CECCZ="CZ12",'Outside Temp'!B12287, IF(CECCZ="CZ13",'Outside Temp'!B12288))))</f>
        <v>62</v>
      </c>
      <c r="G12285" s="12">
        <f t="shared" si="3"/>
        <v>1</v>
      </c>
    </row>
    <row r="12286" ht="15.75" customHeight="1">
      <c r="A12286" s="13">
        <v>42253.0</v>
      </c>
      <c r="B12286" s="73">
        <f t="shared" si="1"/>
        <v>42253</v>
      </c>
      <c r="C12286" s="74">
        <f>IF(NewCustomer="Yes", IF(COUNTIF($I$2:$I$11,B12286)&gt;0,0,WEEKDAY(B12286,2)),IF(COUNTIF($I$2:$I$21,B12286)&gt;0,0,WEEKDAY(B12286,2)))</f>
        <v>7</v>
      </c>
      <c r="D12286" s="74">
        <f t="shared" si="2"/>
        <v>0</v>
      </c>
      <c r="E12286" s="12">
        <f>IFERROR(VLOOKUP(A12286,'IDAR Meter Data'!$A:$B,2,1),"")</f>
        <v>144</v>
      </c>
      <c r="F12286" s="75">
        <f>IF(CECCZ="CZ03",'Outside Temp'!B12286,IF(CECCZ="CZ04",'Outside Temp'!B12287,IF(CECCZ="CZ12",'Outside Temp'!B12288, IF(CECCZ="CZ13",'Outside Temp'!B12289))))</f>
        <v>61.86666667</v>
      </c>
      <c r="G12286" s="12">
        <f t="shared" si="3"/>
        <v>1</v>
      </c>
    </row>
    <row r="12287" ht="15.75" customHeight="1">
      <c r="A12287" s="13">
        <v>42253.010416666664</v>
      </c>
      <c r="B12287" s="73">
        <f t="shared" si="1"/>
        <v>42253</v>
      </c>
      <c r="C12287" s="74">
        <f>IF(NewCustomer="Yes", IF(COUNTIF($I$2:$I$11,B12287)&gt;0,0,WEEKDAY(B12287,2)),IF(COUNTIF($I$2:$I$21,B12287)&gt;0,0,WEEKDAY(B12287,2)))</f>
        <v>7</v>
      </c>
      <c r="D12287" s="74">
        <f t="shared" si="2"/>
        <v>0</v>
      </c>
      <c r="E12287" s="12">
        <f>IFERROR(VLOOKUP(A12287,'IDAR Meter Data'!$A:$B,2,1),"")</f>
        <v>145</v>
      </c>
      <c r="F12287" s="75">
        <f>IF(CECCZ="CZ03",'Outside Temp'!B12287,IF(CECCZ="CZ04",'Outside Temp'!B12288,IF(CECCZ="CZ12",'Outside Temp'!B12289, IF(CECCZ="CZ13",'Outside Temp'!B12290))))</f>
        <v>61.36666667</v>
      </c>
      <c r="G12287" s="12">
        <f t="shared" si="3"/>
        <v>1</v>
      </c>
    </row>
    <row r="12288" ht="15.75" customHeight="1">
      <c r="A12288" s="13">
        <v>42253.020833333336</v>
      </c>
      <c r="B12288" s="73">
        <f t="shared" si="1"/>
        <v>42253</v>
      </c>
      <c r="C12288" s="74">
        <f>IF(NewCustomer="Yes", IF(COUNTIF($I$2:$I$11,B12288)&gt;0,0,WEEKDAY(B12288,2)),IF(COUNTIF($I$2:$I$21,B12288)&gt;0,0,WEEKDAY(B12288,2)))</f>
        <v>7</v>
      </c>
      <c r="D12288" s="74">
        <f t="shared" si="2"/>
        <v>0</v>
      </c>
      <c r="E12288" s="12">
        <f>IFERROR(VLOOKUP(A12288,'IDAR Meter Data'!$A:$B,2,1),"")</f>
        <v>140</v>
      </c>
      <c r="F12288" s="75">
        <f>IF(CECCZ="CZ03",'Outside Temp'!B12288,IF(CECCZ="CZ04",'Outside Temp'!B12289,IF(CECCZ="CZ12",'Outside Temp'!B12290, IF(CECCZ="CZ13",'Outside Temp'!B12291))))</f>
        <v>60.86666667</v>
      </c>
      <c r="G12288" s="12">
        <f t="shared" si="3"/>
        <v>1</v>
      </c>
    </row>
    <row r="12289" ht="15.75" customHeight="1">
      <c r="A12289" s="13">
        <v>42253.03125</v>
      </c>
      <c r="B12289" s="73">
        <f t="shared" si="1"/>
        <v>42253</v>
      </c>
      <c r="C12289" s="74">
        <f>IF(NewCustomer="Yes", IF(COUNTIF($I$2:$I$11,B12289)&gt;0,0,WEEKDAY(B12289,2)),IF(COUNTIF($I$2:$I$21,B12289)&gt;0,0,WEEKDAY(B12289,2)))</f>
        <v>7</v>
      </c>
      <c r="D12289" s="74">
        <f t="shared" si="2"/>
        <v>0</v>
      </c>
      <c r="E12289" s="12">
        <f>IFERROR(VLOOKUP(A12289,'IDAR Meter Data'!$A:$B,2,1),"")</f>
        <v>139</v>
      </c>
      <c r="F12289" s="75">
        <f>IF(CECCZ="CZ03",'Outside Temp'!B12289,IF(CECCZ="CZ04",'Outside Temp'!B12290,IF(CECCZ="CZ12",'Outside Temp'!B12291, IF(CECCZ="CZ13",'Outside Temp'!B12292))))</f>
        <v>60.36666667</v>
      </c>
      <c r="G12289" s="12">
        <f t="shared" si="3"/>
        <v>1</v>
      </c>
    </row>
    <row r="12290" ht="15.75" customHeight="1">
      <c r="A12290" s="13">
        <v>42253.041666666664</v>
      </c>
      <c r="B12290" s="73">
        <f t="shared" si="1"/>
        <v>42253</v>
      </c>
      <c r="C12290" s="74">
        <f>IF(NewCustomer="Yes", IF(COUNTIF($I$2:$I$11,B12290)&gt;0,0,WEEKDAY(B12290,2)),IF(COUNTIF($I$2:$I$21,B12290)&gt;0,0,WEEKDAY(B12290,2)))</f>
        <v>7</v>
      </c>
      <c r="D12290" s="74">
        <f t="shared" si="2"/>
        <v>1</v>
      </c>
      <c r="E12290" s="12">
        <f>IFERROR(VLOOKUP(A12290,'IDAR Meter Data'!$A:$B,2,1),"")</f>
        <v>140</v>
      </c>
      <c r="F12290" s="75">
        <f>IF(CECCZ="CZ03",'Outside Temp'!B12290,IF(CECCZ="CZ04",'Outside Temp'!B12291,IF(CECCZ="CZ12",'Outside Temp'!B12292, IF(CECCZ="CZ13",'Outside Temp'!B12293))))</f>
        <v>60</v>
      </c>
      <c r="G12290" s="12">
        <f t="shared" si="3"/>
        <v>1</v>
      </c>
    </row>
    <row r="12291" ht="15.75" customHeight="1">
      <c r="A12291" s="13">
        <v>42253.052083333336</v>
      </c>
      <c r="B12291" s="73">
        <f t="shared" si="1"/>
        <v>42253</v>
      </c>
      <c r="C12291" s="74">
        <f>IF(NewCustomer="Yes", IF(COUNTIF($I$2:$I$11,B12291)&gt;0,0,WEEKDAY(B12291,2)),IF(COUNTIF($I$2:$I$21,B12291)&gt;0,0,WEEKDAY(B12291,2)))</f>
        <v>7</v>
      </c>
      <c r="D12291" s="74">
        <f t="shared" si="2"/>
        <v>1</v>
      </c>
      <c r="E12291" s="12">
        <f>IFERROR(VLOOKUP(A12291,'IDAR Meter Data'!$A:$B,2,1),"")</f>
        <v>138</v>
      </c>
      <c r="F12291" s="75">
        <f>IF(CECCZ="CZ03",'Outside Temp'!B12291,IF(CECCZ="CZ04",'Outside Temp'!B12292,IF(CECCZ="CZ12",'Outside Temp'!B12293, IF(CECCZ="CZ13",'Outside Temp'!B12294))))</f>
        <v>60</v>
      </c>
      <c r="G12291" s="12">
        <f t="shared" si="3"/>
        <v>1</v>
      </c>
    </row>
    <row r="12292" ht="15.75" customHeight="1">
      <c r="A12292" s="13">
        <v>42253.0625</v>
      </c>
      <c r="B12292" s="73">
        <f t="shared" si="1"/>
        <v>42253</v>
      </c>
      <c r="C12292" s="74">
        <f>IF(NewCustomer="Yes", IF(COUNTIF($I$2:$I$11,B12292)&gt;0,0,WEEKDAY(B12292,2)),IF(COUNTIF($I$2:$I$21,B12292)&gt;0,0,WEEKDAY(B12292,2)))</f>
        <v>7</v>
      </c>
      <c r="D12292" s="74">
        <f t="shared" si="2"/>
        <v>1</v>
      </c>
      <c r="E12292" s="12">
        <f>IFERROR(VLOOKUP(A12292,'IDAR Meter Data'!$A:$B,2,1),"")</f>
        <v>137</v>
      </c>
      <c r="F12292" s="75">
        <f>IF(CECCZ="CZ03",'Outside Temp'!B12292,IF(CECCZ="CZ04",'Outside Temp'!B12293,IF(CECCZ="CZ12",'Outside Temp'!B12294, IF(CECCZ="CZ13",'Outside Temp'!B12295))))</f>
        <v>60</v>
      </c>
      <c r="G12292" s="12">
        <f t="shared" si="3"/>
        <v>1</v>
      </c>
    </row>
    <row r="12293" ht="15.75" customHeight="1">
      <c r="A12293" s="13">
        <v>42253.072916666664</v>
      </c>
      <c r="B12293" s="73">
        <f t="shared" si="1"/>
        <v>42253</v>
      </c>
      <c r="C12293" s="74">
        <f>IF(NewCustomer="Yes", IF(COUNTIF($I$2:$I$11,B12293)&gt;0,0,WEEKDAY(B12293,2)),IF(COUNTIF($I$2:$I$21,B12293)&gt;0,0,WEEKDAY(B12293,2)))</f>
        <v>7</v>
      </c>
      <c r="D12293" s="74">
        <f t="shared" si="2"/>
        <v>1</v>
      </c>
      <c r="E12293" s="12">
        <f>IFERROR(VLOOKUP(A12293,'IDAR Meter Data'!$A:$B,2,1),"")</f>
        <v>146</v>
      </c>
      <c r="F12293" s="75">
        <f>IF(CECCZ="CZ03",'Outside Temp'!B12293,IF(CECCZ="CZ04",'Outside Temp'!B12294,IF(CECCZ="CZ12",'Outside Temp'!B12295, IF(CECCZ="CZ13",'Outside Temp'!B12296))))</f>
        <v>60</v>
      </c>
      <c r="G12293" s="12">
        <f t="shared" si="3"/>
        <v>1</v>
      </c>
    </row>
    <row r="12294" ht="15.75" customHeight="1">
      <c r="A12294" s="13">
        <v>42253.083333333336</v>
      </c>
      <c r="B12294" s="73">
        <f t="shared" si="1"/>
        <v>42253</v>
      </c>
      <c r="C12294" s="74">
        <f>IF(NewCustomer="Yes", IF(COUNTIF($I$2:$I$11,B12294)&gt;0,0,WEEKDAY(B12294,2)),IF(COUNTIF($I$2:$I$21,B12294)&gt;0,0,WEEKDAY(B12294,2)))</f>
        <v>7</v>
      </c>
      <c r="D12294" s="74">
        <f t="shared" si="2"/>
        <v>2</v>
      </c>
      <c r="E12294" s="12">
        <f>IFERROR(VLOOKUP(A12294,'IDAR Meter Data'!$A:$B,2,1),"")</f>
        <v>133</v>
      </c>
      <c r="F12294" s="75">
        <f>IF(CECCZ="CZ03",'Outside Temp'!B12294,IF(CECCZ="CZ04",'Outside Temp'!B12295,IF(CECCZ="CZ12",'Outside Temp'!B12296, IF(CECCZ="CZ13",'Outside Temp'!B12297))))</f>
        <v>59.8</v>
      </c>
      <c r="G12294" s="12">
        <f t="shared" si="3"/>
        <v>1</v>
      </c>
    </row>
    <row r="12295" ht="15.75" customHeight="1">
      <c r="A12295" s="13">
        <v>42253.09375</v>
      </c>
      <c r="B12295" s="73">
        <f t="shared" si="1"/>
        <v>42253</v>
      </c>
      <c r="C12295" s="74">
        <f>IF(NewCustomer="Yes", IF(COUNTIF($I$2:$I$11,B12295)&gt;0,0,WEEKDAY(B12295,2)),IF(COUNTIF($I$2:$I$21,B12295)&gt;0,0,WEEKDAY(B12295,2)))</f>
        <v>7</v>
      </c>
      <c r="D12295" s="74">
        <f t="shared" si="2"/>
        <v>2</v>
      </c>
      <c r="E12295" s="12">
        <f>IFERROR(VLOOKUP(A12295,'IDAR Meter Data'!$A:$B,2,1),"")</f>
        <v>138</v>
      </c>
      <c r="F12295" s="75">
        <f>IF(CECCZ="CZ03",'Outside Temp'!B12295,IF(CECCZ="CZ04",'Outside Temp'!B12296,IF(CECCZ="CZ12",'Outside Temp'!B12297, IF(CECCZ="CZ13",'Outside Temp'!B12298))))</f>
        <v>59.05</v>
      </c>
      <c r="G12295" s="12">
        <f t="shared" si="3"/>
        <v>1</v>
      </c>
    </row>
    <row r="12296" ht="15.75" customHeight="1">
      <c r="A12296" s="13">
        <v>42253.104166666664</v>
      </c>
      <c r="B12296" s="73">
        <f t="shared" si="1"/>
        <v>42253</v>
      </c>
      <c r="C12296" s="74">
        <f>IF(NewCustomer="Yes", IF(COUNTIF($I$2:$I$11,B12296)&gt;0,0,WEEKDAY(B12296,2)),IF(COUNTIF($I$2:$I$21,B12296)&gt;0,0,WEEKDAY(B12296,2)))</f>
        <v>7</v>
      </c>
      <c r="D12296" s="74">
        <f t="shared" si="2"/>
        <v>2</v>
      </c>
      <c r="E12296" s="12">
        <f>IFERROR(VLOOKUP(A12296,'IDAR Meter Data'!$A:$B,2,1),"")</f>
        <v>130</v>
      </c>
      <c r="F12296" s="75">
        <f>IF(CECCZ="CZ03",'Outside Temp'!B12296,IF(CECCZ="CZ04",'Outside Temp'!B12297,IF(CECCZ="CZ12",'Outside Temp'!B12298, IF(CECCZ="CZ13",'Outside Temp'!B12299))))</f>
        <v>58.3</v>
      </c>
      <c r="G12296" s="12">
        <f t="shared" si="3"/>
        <v>1</v>
      </c>
    </row>
    <row r="12297" ht="15.75" customHeight="1">
      <c r="A12297" s="13">
        <v>42253.114583333336</v>
      </c>
      <c r="B12297" s="73">
        <f t="shared" si="1"/>
        <v>42253</v>
      </c>
      <c r="C12297" s="74">
        <f>IF(NewCustomer="Yes", IF(COUNTIF($I$2:$I$11,B12297)&gt;0,0,WEEKDAY(B12297,2)),IF(COUNTIF($I$2:$I$21,B12297)&gt;0,0,WEEKDAY(B12297,2)))</f>
        <v>7</v>
      </c>
      <c r="D12297" s="74">
        <f t="shared" si="2"/>
        <v>2</v>
      </c>
      <c r="E12297" s="12">
        <f>IFERROR(VLOOKUP(A12297,'IDAR Meter Data'!$A:$B,2,1),"")</f>
        <v>139</v>
      </c>
      <c r="F12297" s="75">
        <f>IF(CECCZ="CZ03",'Outside Temp'!B12297,IF(CECCZ="CZ04",'Outside Temp'!B12298,IF(CECCZ="CZ12",'Outside Temp'!B12299, IF(CECCZ="CZ13",'Outside Temp'!B12300))))</f>
        <v>57.55</v>
      </c>
      <c r="G12297" s="12">
        <f t="shared" si="3"/>
        <v>1</v>
      </c>
    </row>
    <row r="12298" ht="15.75" customHeight="1">
      <c r="A12298" s="13">
        <v>42253.125</v>
      </c>
      <c r="B12298" s="73">
        <f t="shared" si="1"/>
        <v>42253</v>
      </c>
      <c r="C12298" s="74">
        <f>IF(NewCustomer="Yes", IF(COUNTIF($I$2:$I$11,B12298)&gt;0,0,WEEKDAY(B12298,2)),IF(COUNTIF($I$2:$I$21,B12298)&gt;0,0,WEEKDAY(B12298,2)))</f>
        <v>7</v>
      </c>
      <c r="D12298" s="74">
        <f t="shared" si="2"/>
        <v>3</v>
      </c>
      <c r="E12298" s="12">
        <f>IFERROR(VLOOKUP(A12298,'IDAR Meter Data'!$A:$B,2,1),"")</f>
        <v>133</v>
      </c>
      <c r="F12298" s="75">
        <f>IF(CECCZ="CZ03",'Outside Temp'!B12298,IF(CECCZ="CZ04",'Outside Temp'!B12299,IF(CECCZ="CZ12",'Outside Temp'!B12300, IF(CECCZ="CZ13",'Outside Temp'!B12301))))</f>
        <v>56.93333333</v>
      </c>
      <c r="G12298" s="12">
        <f t="shared" si="3"/>
        <v>1</v>
      </c>
    </row>
    <row r="12299" ht="15.75" customHeight="1">
      <c r="A12299" s="13">
        <v>42253.135416666664</v>
      </c>
      <c r="B12299" s="73">
        <f t="shared" si="1"/>
        <v>42253</v>
      </c>
      <c r="C12299" s="74">
        <f>IF(NewCustomer="Yes", IF(COUNTIF($I$2:$I$11,B12299)&gt;0,0,WEEKDAY(B12299,2)),IF(COUNTIF($I$2:$I$21,B12299)&gt;0,0,WEEKDAY(B12299,2)))</f>
        <v>7</v>
      </c>
      <c r="D12299" s="74">
        <f t="shared" si="2"/>
        <v>3</v>
      </c>
      <c r="E12299" s="12">
        <f>IFERROR(VLOOKUP(A12299,'IDAR Meter Data'!$A:$B,2,1),"")</f>
        <v>137</v>
      </c>
      <c r="F12299" s="75">
        <f>IF(CECCZ="CZ03",'Outside Temp'!B12299,IF(CECCZ="CZ04",'Outside Temp'!B12300,IF(CECCZ="CZ12",'Outside Temp'!B12301, IF(CECCZ="CZ13",'Outside Temp'!B12302))))</f>
        <v>56.68333333</v>
      </c>
      <c r="G12299" s="12">
        <f t="shared" si="3"/>
        <v>1</v>
      </c>
    </row>
    <row r="12300" ht="15.75" customHeight="1">
      <c r="A12300" s="13">
        <v>42253.145833333336</v>
      </c>
      <c r="B12300" s="73">
        <f t="shared" si="1"/>
        <v>42253</v>
      </c>
      <c r="C12300" s="74">
        <f>IF(NewCustomer="Yes", IF(COUNTIF($I$2:$I$11,B12300)&gt;0,0,WEEKDAY(B12300,2)),IF(COUNTIF($I$2:$I$21,B12300)&gt;0,0,WEEKDAY(B12300,2)))</f>
        <v>7</v>
      </c>
      <c r="D12300" s="74">
        <f t="shared" si="2"/>
        <v>3</v>
      </c>
      <c r="E12300" s="12">
        <f>IFERROR(VLOOKUP(A12300,'IDAR Meter Data'!$A:$B,2,1),"")</f>
        <v>130</v>
      </c>
      <c r="F12300" s="75">
        <f>IF(CECCZ="CZ03",'Outside Temp'!B12300,IF(CECCZ="CZ04",'Outside Temp'!B12301,IF(CECCZ="CZ12",'Outside Temp'!B12302, IF(CECCZ="CZ13",'Outside Temp'!B12303))))</f>
        <v>56.43333333</v>
      </c>
      <c r="G12300" s="12">
        <f t="shared" si="3"/>
        <v>1</v>
      </c>
    </row>
    <row r="12301" ht="15.75" customHeight="1">
      <c r="A12301" s="13">
        <v>42253.15625</v>
      </c>
      <c r="B12301" s="73">
        <f t="shared" si="1"/>
        <v>42253</v>
      </c>
      <c r="C12301" s="74">
        <f>IF(NewCustomer="Yes", IF(COUNTIF($I$2:$I$11,B12301)&gt;0,0,WEEKDAY(B12301,2)),IF(COUNTIF($I$2:$I$21,B12301)&gt;0,0,WEEKDAY(B12301,2)))</f>
        <v>7</v>
      </c>
      <c r="D12301" s="74">
        <f t="shared" si="2"/>
        <v>3</v>
      </c>
      <c r="E12301" s="12">
        <f>IFERROR(VLOOKUP(A12301,'IDAR Meter Data'!$A:$B,2,1),"")</f>
        <v>136</v>
      </c>
      <c r="F12301" s="75">
        <f>IF(CECCZ="CZ03",'Outside Temp'!B12301,IF(CECCZ="CZ04",'Outside Temp'!B12302,IF(CECCZ="CZ12",'Outside Temp'!B12303, IF(CECCZ="CZ13",'Outside Temp'!B12304))))</f>
        <v>56.18333333</v>
      </c>
      <c r="G12301" s="12">
        <f t="shared" si="3"/>
        <v>1</v>
      </c>
    </row>
    <row r="12302" ht="15.75" customHeight="1">
      <c r="A12302" s="13">
        <v>42253.166666666664</v>
      </c>
      <c r="B12302" s="73">
        <f t="shared" si="1"/>
        <v>42253</v>
      </c>
      <c r="C12302" s="74">
        <f>IF(NewCustomer="Yes", IF(COUNTIF($I$2:$I$11,B12302)&gt;0,0,WEEKDAY(B12302,2)),IF(COUNTIF($I$2:$I$21,B12302)&gt;0,0,WEEKDAY(B12302,2)))</f>
        <v>7</v>
      </c>
      <c r="D12302" s="74">
        <f t="shared" si="2"/>
        <v>4</v>
      </c>
      <c r="E12302" s="12">
        <f>IFERROR(VLOOKUP(A12302,'IDAR Meter Data'!$A:$B,2,1),"")</f>
        <v>132</v>
      </c>
      <c r="F12302" s="75">
        <f>IF(CECCZ="CZ03",'Outside Temp'!B12302,IF(CECCZ="CZ04",'Outside Temp'!B12303,IF(CECCZ="CZ12",'Outside Temp'!B12304, IF(CECCZ="CZ13",'Outside Temp'!B12305))))</f>
        <v>56.06666667</v>
      </c>
      <c r="G12302" s="12">
        <f t="shared" si="3"/>
        <v>1</v>
      </c>
    </row>
    <row r="12303" ht="15.75" customHeight="1">
      <c r="A12303" s="13">
        <v>42253.177083333336</v>
      </c>
      <c r="B12303" s="73">
        <f t="shared" si="1"/>
        <v>42253</v>
      </c>
      <c r="C12303" s="74">
        <f>IF(NewCustomer="Yes", IF(COUNTIF($I$2:$I$11,B12303)&gt;0,0,WEEKDAY(B12303,2)),IF(COUNTIF($I$2:$I$21,B12303)&gt;0,0,WEEKDAY(B12303,2)))</f>
        <v>7</v>
      </c>
      <c r="D12303" s="74">
        <f t="shared" si="2"/>
        <v>4</v>
      </c>
      <c r="E12303" s="12">
        <f>IFERROR(VLOOKUP(A12303,'IDAR Meter Data'!$A:$B,2,1),"")</f>
        <v>132</v>
      </c>
      <c r="F12303" s="75">
        <f>IF(CECCZ="CZ03",'Outside Temp'!B12303,IF(CECCZ="CZ04",'Outside Temp'!B12304,IF(CECCZ="CZ12",'Outside Temp'!B12305, IF(CECCZ="CZ13",'Outside Temp'!B12306))))</f>
        <v>56.31666667</v>
      </c>
      <c r="G12303" s="12">
        <f t="shared" si="3"/>
        <v>1</v>
      </c>
    </row>
    <row r="12304" ht="15.75" customHeight="1">
      <c r="A12304" s="13">
        <v>42253.1875</v>
      </c>
      <c r="B12304" s="73">
        <f t="shared" si="1"/>
        <v>42253</v>
      </c>
      <c r="C12304" s="74">
        <f>IF(NewCustomer="Yes", IF(COUNTIF($I$2:$I$11,B12304)&gt;0,0,WEEKDAY(B12304,2)),IF(COUNTIF($I$2:$I$21,B12304)&gt;0,0,WEEKDAY(B12304,2)))</f>
        <v>7</v>
      </c>
      <c r="D12304" s="74">
        <f t="shared" si="2"/>
        <v>4</v>
      </c>
      <c r="E12304" s="12">
        <f>IFERROR(VLOOKUP(A12304,'IDAR Meter Data'!$A:$B,2,1),"")</f>
        <v>134</v>
      </c>
      <c r="F12304" s="75">
        <f>IF(CECCZ="CZ03",'Outside Temp'!B12304,IF(CECCZ="CZ04",'Outside Temp'!B12305,IF(CECCZ="CZ12",'Outside Temp'!B12306, IF(CECCZ="CZ13",'Outside Temp'!B12307))))</f>
        <v>56.56666667</v>
      </c>
      <c r="G12304" s="12">
        <f t="shared" si="3"/>
        <v>1</v>
      </c>
    </row>
    <row r="12305" ht="15.75" customHeight="1">
      <c r="A12305" s="13">
        <v>42253.197916666664</v>
      </c>
      <c r="B12305" s="73">
        <f t="shared" si="1"/>
        <v>42253</v>
      </c>
      <c r="C12305" s="74">
        <f>IF(NewCustomer="Yes", IF(COUNTIF($I$2:$I$11,B12305)&gt;0,0,WEEKDAY(B12305,2)),IF(COUNTIF($I$2:$I$21,B12305)&gt;0,0,WEEKDAY(B12305,2)))</f>
        <v>7</v>
      </c>
      <c r="D12305" s="74">
        <f t="shared" si="2"/>
        <v>4</v>
      </c>
      <c r="E12305" s="12">
        <f>IFERROR(VLOOKUP(A12305,'IDAR Meter Data'!$A:$B,2,1),"")</f>
        <v>126</v>
      </c>
      <c r="F12305" s="75">
        <f>IF(CECCZ="CZ03",'Outside Temp'!B12305,IF(CECCZ="CZ04",'Outside Temp'!B12306,IF(CECCZ="CZ12",'Outside Temp'!B12307, IF(CECCZ="CZ13",'Outside Temp'!B12308))))</f>
        <v>56.81666667</v>
      </c>
      <c r="G12305" s="12">
        <f t="shared" si="3"/>
        <v>1</v>
      </c>
    </row>
    <row r="12306" ht="15.75" customHeight="1">
      <c r="A12306" s="13">
        <v>42253.208333333336</v>
      </c>
      <c r="B12306" s="73">
        <f t="shared" si="1"/>
        <v>42253</v>
      </c>
      <c r="C12306" s="74">
        <f>IF(NewCustomer="Yes", IF(COUNTIF($I$2:$I$11,B12306)&gt;0,0,WEEKDAY(B12306,2)),IF(COUNTIF($I$2:$I$21,B12306)&gt;0,0,WEEKDAY(B12306,2)))</f>
        <v>7</v>
      </c>
      <c r="D12306" s="74">
        <f t="shared" si="2"/>
        <v>5</v>
      </c>
      <c r="E12306" s="12">
        <f>IFERROR(VLOOKUP(A12306,'IDAR Meter Data'!$A:$B,2,1),"")</f>
        <v>129</v>
      </c>
      <c r="F12306" s="75">
        <f>IF(CECCZ="CZ03",'Outside Temp'!B12306,IF(CECCZ="CZ04",'Outside Temp'!B12307,IF(CECCZ="CZ12",'Outside Temp'!B12308, IF(CECCZ="CZ13",'Outside Temp'!B12309))))</f>
        <v>57</v>
      </c>
      <c r="G12306" s="12">
        <f t="shared" si="3"/>
        <v>1</v>
      </c>
    </row>
    <row r="12307" ht="15.75" customHeight="1">
      <c r="A12307" s="13">
        <v>42253.21875</v>
      </c>
      <c r="B12307" s="73">
        <f t="shared" si="1"/>
        <v>42253</v>
      </c>
      <c r="C12307" s="74">
        <f>IF(NewCustomer="Yes", IF(COUNTIF($I$2:$I$11,B12307)&gt;0,0,WEEKDAY(B12307,2)),IF(COUNTIF($I$2:$I$21,B12307)&gt;0,0,WEEKDAY(B12307,2)))</f>
        <v>7</v>
      </c>
      <c r="D12307" s="74">
        <f t="shared" si="2"/>
        <v>5</v>
      </c>
      <c r="E12307" s="12">
        <f>IFERROR(VLOOKUP(A12307,'IDAR Meter Data'!$A:$B,2,1),"")</f>
        <v>128</v>
      </c>
      <c r="F12307" s="75">
        <f>IF(CECCZ="CZ03",'Outside Temp'!B12307,IF(CECCZ="CZ04",'Outside Temp'!B12308,IF(CECCZ="CZ12",'Outside Temp'!B12309, IF(CECCZ="CZ13",'Outside Temp'!B12310))))</f>
        <v>57</v>
      </c>
      <c r="G12307" s="12">
        <f t="shared" si="3"/>
        <v>1</v>
      </c>
    </row>
    <row r="12308" ht="15.75" customHeight="1">
      <c r="A12308" s="13">
        <v>42253.229166666664</v>
      </c>
      <c r="B12308" s="73">
        <f t="shared" si="1"/>
        <v>42253</v>
      </c>
      <c r="C12308" s="74">
        <f>IF(NewCustomer="Yes", IF(COUNTIF($I$2:$I$11,B12308)&gt;0,0,WEEKDAY(B12308,2)),IF(COUNTIF($I$2:$I$21,B12308)&gt;0,0,WEEKDAY(B12308,2)))</f>
        <v>7</v>
      </c>
      <c r="D12308" s="74">
        <f t="shared" si="2"/>
        <v>5</v>
      </c>
      <c r="E12308" s="12">
        <f>IFERROR(VLOOKUP(A12308,'IDAR Meter Data'!$A:$B,2,1),"")</f>
        <v>129</v>
      </c>
      <c r="F12308" s="75">
        <f>IF(CECCZ="CZ03",'Outside Temp'!B12308,IF(CECCZ="CZ04",'Outside Temp'!B12309,IF(CECCZ="CZ12",'Outside Temp'!B12310, IF(CECCZ="CZ13",'Outside Temp'!B12311))))</f>
        <v>57</v>
      </c>
      <c r="G12308" s="12">
        <f t="shared" si="3"/>
        <v>1</v>
      </c>
    </row>
    <row r="12309" ht="15.75" customHeight="1">
      <c r="A12309" s="13">
        <v>42253.239583333336</v>
      </c>
      <c r="B12309" s="73">
        <f t="shared" si="1"/>
        <v>42253</v>
      </c>
      <c r="C12309" s="74">
        <f>IF(NewCustomer="Yes", IF(COUNTIF($I$2:$I$11,B12309)&gt;0,0,WEEKDAY(B12309,2)),IF(COUNTIF($I$2:$I$21,B12309)&gt;0,0,WEEKDAY(B12309,2)))</f>
        <v>7</v>
      </c>
      <c r="D12309" s="74">
        <f t="shared" si="2"/>
        <v>5</v>
      </c>
      <c r="E12309" s="12">
        <f>IFERROR(VLOOKUP(A12309,'IDAR Meter Data'!$A:$B,2,1),"")</f>
        <v>130</v>
      </c>
      <c r="F12309" s="75">
        <f>IF(CECCZ="CZ03",'Outside Temp'!B12309,IF(CECCZ="CZ04",'Outside Temp'!B12310,IF(CECCZ="CZ12",'Outside Temp'!B12311, IF(CECCZ="CZ13",'Outside Temp'!B12312))))</f>
        <v>57</v>
      </c>
      <c r="G12309" s="12">
        <f t="shared" si="3"/>
        <v>1</v>
      </c>
    </row>
    <row r="12310" ht="15.75" customHeight="1">
      <c r="A12310" s="13">
        <v>42253.25</v>
      </c>
      <c r="B12310" s="73">
        <f t="shared" si="1"/>
        <v>42253</v>
      </c>
      <c r="C12310" s="74">
        <f>IF(NewCustomer="Yes", IF(COUNTIF($I$2:$I$11,B12310)&gt;0,0,WEEKDAY(B12310,2)),IF(COUNTIF($I$2:$I$21,B12310)&gt;0,0,WEEKDAY(B12310,2)))</f>
        <v>7</v>
      </c>
      <c r="D12310" s="74">
        <f t="shared" si="2"/>
        <v>6</v>
      </c>
      <c r="E12310" s="12">
        <f>IFERROR(VLOOKUP(A12310,'IDAR Meter Data'!$A:$B,2,1),"")</f>
        <v>126</v>
      </c>
      <c r="F12310" s="75">
        <f>IF(CECCZ="CZ03",'Outside Temp'!B12310,IF(CECCZ="CZ04",'Outside Temp'!B12311,IF(CECCZ="CZ12",'Outside Temp'!B12312, IF(CECCZ="CZ13",'Outside Temp'!B12313))))</f>
        <v>57.2</v>
      </c>
      <c r="G12310" s="12">
        <f t="shared" si="3"/>
        <v>1</v>
      </c>
    </row>
    <row r="12311" ht="15.75" customHeight="1">
      <c r="A12311" s="13">
        <v>42253.260416666664</v>
      </c>
      <c r="B12311" s="73">
        <f t="shared" si="1"/>
        <v>42253</v>
      </c>
      <c r="C12311" s="74">
        <f>IF(NewCustomer="Yes", IF(COUNTIF($I$2:$I$11,B12311)&gt;0,0,WEEKDAY(B12311,2)),IF(COUNTIF($I$2:$I$21,B12311)&gt;0,0,WEEKDAY(B12311,2)))</f>
        <v>7</v>
      </c>
      <c r="D12311" s="74">
        <f t="shared" si="2"/>
        <v>6</v>
      </c>
      <c r="E12311" s="12">
        <f>IFERROR(VLOOKUP(A12311,'IDAR Meter Data'!$A:$B,2,1),"")</f>
        <v>123</v>
      </c>
      <c r="F12311" s="75">
        <f>IF(CECCZ="CZ03",'Outside Temp'!B12311,IF(CECCZ="CZ04",'Outside Temp'!B12312,IF(CECCZ="CZ12",'Outside Temp'!B12313, IF(CECCZ="CZ13",'Outside Temp'!B12314))))</f>
        <v>57.95</v>
      </c>
      <c r="G12311" s="12">
        <f t="shared" si="3"/>
        <v>1</v>
      </c>
    </row>
    <row r="12312" ht="15.75" customHeight="1">
      <c r="A12312" s="13">
        <v>42253.270833333336</v>
      </c>
      <c r="B12312" s="73">
        <f t="shared" si="1"/>
        <v>42253</v>
      </c>
      <c r="C12312" s="74">
        <f>IF(NewCustomer="Yes", IF(COUNTIF($I$2:$I$11,B12312)&gt;0,0,WEEKDAY(B12312,2)),IF(COUNTIF($I$2:$I$21,B12312)&gt;0,0,WEEKDAY(B12312,2)))</f>
        <v>7</v>
      </c>
      <c r="D12312" s="74">
        <f t="shared" si="2"/>
        <v>6</v>
      </c>
      <c r="E12312" s="12">
        <f>IFERROR(VLOOKUP(A12312,'IDAR Meter Data'!$A:$B,2,1),"")</f>
        <v>131</v>
      </c>
      <c r="F12312" s="75">
        <f>IF(CECCZ="CZ03",'Outside Temp'!B12312,IF(CECCZ="CZ04",'Outside Temp'!B12313,IF(CECCZ="CZ12",'Outside Temp'!B12314, IF(CECCZ="CZ13",'Outside Temp'!B12315))))</f>
        <v>58.7</v>
      </c>
      <c r="G12312" s="12">
        <f t="shared" si="3"/>
        <v>1</v>
      </c>
    </row>
    <row r="12313" ht="15.75" customHeight="1">
      <c r="A12313" s="13">
        <v>42253.28125</v>
      </c>
      <c r="B12313" s="73">
        <f t="shared" si="1"/>
        <v>42253</v>
      </c>
      <c r="C12313" s="74">
        <f>IF(NewCustomer="Yes", IF(COUNTIF($I$2:$I$11,B12313)&gt;0,0,WEEKDAY(B12313,2)),IF(COUNTIF($I$2:$I$21,B12313)&gt;0,0,WEEKDAY(B12313,2)))</f>
        <v>7</v>
      </c>
      <c r="D12313" s="74">
        <f t="shared" si="2"/>
        <v>6</v>
      </c>
      <c r="E12313" s="12">
        <f>IFERROR(VLOOKUP(A12313,'IDAR Meter Data'!$A:$B,2,1),"")</f>
        <v>131</v>
      </c>
      <c r="F12313" s="75">
        <f>IF(CECCZ="CZ03",'Outside Temp'!B12313,IF(CECCZ="CZ04",'Outside Temp'!B12314,IF(CECCZ="CZ12",'Outside Temp'!B12315, IF(CECCZ="CZ13",'Outside Temp'!B12316))))</f>
        <v>59.45</v>
      </c>
      <c r="G12313" s="12">
        <f t="shared" si="3"/>
        <v>1</v>
      </c>
    </row>
    <row r="12314" ht="15.75" customHeight="1">
      <c r="A12314" s="13">
        <v>42253.291666666664</v>
      </c>
      <c r="B12314" s="73">
        <f t="shared" si="1"/>
        <v>42253</v>
      </c>
      <c r="C12314" s="74">
        <f>IF(NewCustomer="Yes", IF(COUNTIF($I$2:$I$11,B12314)&gt;0,0,WEEKDAY(B12314,2)),IF(COUNTIF($I$2:$I$21,B12314)&gt;0,0,WEEKDAY(B12314,2)))</f>
        <v>7</v>
      </c>
      <c r="D12314" s="74">
        <f t="shared" si="2"/>
        <v>7</v>
      </c>
      <c r="E12314" s="12">
        <f>IFERROR(VLOOKUP(A12314,'IDAR Meter Data'!$A:$B,2,1),"")</f>
        <v>138</v>
      </c>
      <c r="F12314" s="75">
        <f>IF(CECCZ="CZ03",'Outside Temp'!B12314,IF(CECCZ="CZ04",'Outside Temp'!B12315,IF(CECCZ="CZ12",'Outside Temp'!B12316, IF(CECCZ="CZ13",'Outside Temp'!B12317))))</f>
        <v>60.33333333</v>
      </c>
      <c r="G12314" s="12">
        <f t="shared" si="3"/>
        <v>1</v>
      </c>
    </row>
    <row r="12315" ht="15.75" customHeight="1">
      <c r="A12315" s="13">
        <v>42253.302083333336</v>
      </c>
      <c r="B12315" s="73">
        <f t="shared" si="1"/>
        <v>42253</v>
      </c>
      <c r="C12315" s="74">
        <f>IF(NewCustomer="Yes", IF(COUNTIF($I$2:$I$11,B12315)&gt;0,0,WEEKDAY(B12315,2)),IF(COUNTIF($I$2:$I$21,B12315)&gt;0,0,WEEKDAY(B12315,2)))</f>
        <v>7</v>
      </c>
      <c r="D12315" s="74">
        <f t="shared" si="2"/>
        <v>7</v>
      </c>
      <c r="E12315" s="12">
        <f>IFERROR(VLOOKUP(A12315,'IDAR Meter Data'!$A:$B,2,1),"")</f>
        <v>134</v>
      </c>
      <c r="F12315" s="75">
        <f>IF(CECCZ="CZ03",'Outside Temp'!B12315,IF(CECCZ="CZ04",'Outside Temp'!B12316,IF(CECCZ="CZ12",'Outside Temp'!B12317, IF(CECCZ="CZ13",'Outside Temp'!B12318))))</f>
        <v>61.58333333</v>
      </c>
      <c r="G12315" s="12">
        <f t="shared" si="3"/>
        <v>1</v>
      </c>
    </row>
    <row r="12316" ht="15.75" customHeight="1">
      <c r="A12316" s="13">
        <v>42253.3125</v>
      </c>
      <c r="B12316" s="73">
        <f t="shared" si="1"/>
        <v>42253</v>
      </c>
      <c r="C12316" s="74">
        <f>IF(NewCustomer="Yes", IF(COUNTIF($I$2:$I$11,B12316)&gt;0,0,WEEKDAY(B12316,2)),IF(COUNTIF($I$2:$I$21,B12316)&gt;0,0,WEEKDAY(B12316,2)))</f>
        <v>7</v>
      </c>
      <c r="D12316" s="74">
        <f t="shared" si="2"/>
        <v>7</v>
      </c>
      <c r="E12316" s="12">
        <f>IFERROR(VLOOKUP(A12316,'IDAR Meter Data'!$A:$B,2,1),"")</f>
        <v>139</v>
      </c>
      <c r="F12316" s="75">
        <f>IF(CECCZ="CZ03",'Outside Temp'!B12316,IF(CECCZ="CZ04",'Outside Temp'!B12317,IF(CECCZ="CZ12",'Outside Temp'!B12318, IF(CECCZ="CZ13",'Outside Temp'!B12319))))</f>
        <v>62.83333333</v>
      </c>
      <c r="G12316" s="12">
        <f t="shared" si="3"/>
        <v>1</v>
      </c>
    </row>
    <row r="12317" ht="15.75" customHeight="1">
      <c r="A12317" s="13">
        <v>42253.322916666664</v>
      </c>
      <c r="B12317" s="73">
        <f t="shared" si="1"/>
        <v>42253</v>
      </c>
      <c r="C12317" s="74">
        <f>IF(NewCustomer="Yes", IF(COUNTIF($I$2:$I$11,B12317)&gt;0,0,WEEKDAY(B12317,2)),IF(COUNTIF($I$2:$I$21,B12317)&gt;0,0,WEEKDAY(B12317,2)))</f>
        <v>7</v>
      </c>
      <c r="D12317" s="74">
        <f t="shared" si="2"/>
        <v>7</v>
      </c>
      <c r="E12317" s="12">
        <f>IFERROR(VLOOKUP(A12317,'IDAR Meter Data'!$A:$B,2,1),"")</f>
        <v>143</v>
      </c>
      <c r="F12317" s="75">
        <f>IF(CECCZ="CZ03",'Outside Temp'!B12317,IF(CECCZ="CZ04",'Outside Temp'!B12318,IF(CECCZ="CZ12",'Outside Temp'!B12319, IF(CECCZ="CZ13",'Outside Temp'!B12320))))</f>
        <v>64.08333333</v>
      </c>
      <c r="G12317" s="12">
        <f t="shared" si="3"/>
        <v>1</v>
      </c>
    </row>
    <row r="12318" ht="15.75" customHeight="1">
      <c r="A12318" s="13">
        <v>42253.333333333336</v>
      </c>
      <c r="B12318" s="73">
        <f t="shared" si="1"/>
        <v>42253</v>
      </c>
      <c r="C12318" s="74">
        <f>IF(NewCustomer="Yes", IF(COUNTIF($I$2:$I$11,B12318)&gt;0,0,WEEKDAY(B12318,2)),IF(COUNTIF($I$2:$I$21,B12318)&gt;0,0,WEEKDAY(B12318,2)))</f>
        <v>7</v>
      </c>
      <c r="D12318" s="74">
        <f t="shared" si="2"/>
        <v>8</v>
      </c>
      <c r="E12318" s="12">
        <f>IFERROR(VLOOKUP(A12318,'IDAR Meter Data'!$A:$B,2,1),"")</f>
        <v>139</v>
      </c>
      <c r="F12318" s="75">
        <f>IF(CECCZ="CZ03",'Outside Temp'!B12318,IF(CECCZ="CZ04",'Outside Temp'!B12319,IF(CECCZ="CZ12",'Outside Temp'!B12320, IF(CECCZ="CZ13",'Outside Temp'!B12321))))</f>
        <v>65.13333333</v>
      </c>
      <c r="G12318" s="12">
        <f t="shared" si="3"/>
        <v>2</v>
      </c>
    </row>
    <row r="12319" ht="15.75" customHeight="1">
      <c r="A12319" s="13">
        <v>42253.34375</v>
      </c>
      <c r="B12319" s="73">
        <f t="shared" si="1"/>
        <v>42253</v>
      </c>
      <c r="C12319" s="74">
        <f>IF(NewCustomer="Yes", IF(COUNTIF($I$2:$I$11,B12319)&gt;0,0,WEEKDAY(B12319,2)),IF(COUNTIF($I$2:$I$21,B12319)&gt;0,0,WEEKDAY(B12319,2)))</f>
        <v>7</v>
      </c>
      <c r="D12319" s="74">
        <f t="shared" si="2"/>
        <v>8</v>
      </c>
      <c r="E12319" s="12">
        <f>IFERROR(VLOOKUP(A12319,'IDAR Meter Data'!$A:$B,2,1),"")</f>
        <v>139</v>
      </c>
      <c r="F12319" s="75">
        <f>IF(CECCZ="CZ03",'Outside Temp'!B12319,IF(CECCZ="CZ04",'Outside Temp'!B12320,IF(CECCZ="CZ12",'Outside Temp'!B12321, IF(CECCZ="CZ13",'Outside Temp'!B12322))))</f>
        <v>65.63333333</v>
      </c>
      <c r="G12319" s="12">
        <f t="shared" si="3"/>
        <v>2</v>
      </c>
    </row>
    <row r="12320" ht="15.75" customHeight="1">
      <c r="A12320" s="13">
        <v>42253.354166666664</v>
      </c>
      <c r="B12320" s="73">
        <f t="shared" si="1"/>
        <v>42253</v>
      </c>
      <c r="C12320" s="74">
        <f>IF(NewCustomer="Yes", IF(COUNTIF($I$2:$I$11,B12320)&gt;0,0,WEEKDAY(B12320,2)),IF(COUNTIF($I$2:$I$21,B12320)&gt;0,0,WEEKDAY(B12320,2)))</f>
        <v>7</v>
      </c>
      <c r="D12320" s="74">
        <f t="shared" si="2"/>
        <v>8</v>
      </c>
      <c r="E12320" s="12">
        <f>IFERROR(VLOOKUP(A12320,'IDAR Meter Data'!$A:$B,2,1),"")</f>
        <v>144</v>
      </c>
      <c r="F12320" s="75">
        <f>IF(CECCZ="CZ03",'Outside Temp'!B12320,IF(CECCZ="CZ04",'Outside Temp'!B12321,IF(CECCZ="CZ12",'Outside Temp'!B12322, IF(CECCZ="CZ13",'Outside Temp'!B12323))))</f>
        <v>66.13333333</v>
      </c>
      <c r="G12320" s="12">
        <f t="shared" si="3"/>
        <v>2</v>
      </c>
    </row>
    <row r="12321" ht="15.75" customHeight="1">
      <c r="A12321" s="13">
        <v>42253.364583333336</v>
      </c>
      <c r="B12321" s="73">
        <f t="shared" si="1"/>
        <v>42253</v>
      </c>
      <c r="C12321" s="74">
        <f>IF(NewCustomer="Yes", IF(COUNTIF($I$2:$I$11,B12321)&gt;0,0,WEEKDAY(B12321,2)),IF(COUNTIF($I$2:$I$21,B12321)&gt;0,0,WEEKDAY(B12321,2)))</f>
        <v>7</v>
      </c>
      <c r="D12321" s="74">
        <f t="shared" si="2"/>
        <v>8</v>
      </c>
      <c r="E12321" s="12">
        <f>IFERROR(VLOOKUP(A12321,'IDAR Meter Data'!$A:$B,2,1),"")</f>
        <v>152</v>
      </c>
      <c r="F12321" s="75">
        <f>IF(CECCZ="CZ03",'Outside Temp'!B12321,IF(CECCZ="CZ04",'Outside Temp'!B12322,IF(CECCZ="CZ12",'Outside Temp'!B12323, IF(CECCZ="CZ13",'Outside Temp'!B12324))))</f>
        <v>66.63333333</v>
      </c>
      <c r="G12321" s="12">
        <f t="shared" si="3"/>
        <v>2</v>
      </c>
    </row>
    <row r="12322" ht="15.75" customHeight="1">
      <c r="A12322" s="13">
        <v>42253.375</v>
      </c>
      <c r="B12322" s="73">
        <f t="shared" si="1"/>
        <v>42253</v>
      </c>
      <c r="C12322" s="74">
        <f>IF(NewCustomer="Yes", IF(COUNTIF($I$2:$I$11,B12322)&gt;0,0,WEEKDAY(B12322,2)),IF(COUNTIF($I$2:$I$21,B12322)&gt;0,0,WEEKDAY(B12322,2)))</f>
        <v>7</v>
      </c>
      <c r="D12322" s="74">
        <f t="shared" si="2"/>
        <v>9</v>
      </c>
      <c r="E12322" s="12">
        <f>IFERROR(VLOOKUP(A12322,'IDAR Meter Data'!$A:$B,2,1),"")</f>
        <v>144</v>
      </c>
      <c r="F12322" s="75">
        <f>IF(CECCZ="CZ03",'Outside Temp'!B12322,IF(CECCZ="CZ04",'Outside Temp'!B12323,IF(CECCZ="CZ12",'Outside Temp'!B12324, IF(CECCZ="CZ13",'Outside Temp'!B12325))))</f>
        <v>67.13333333</v>
      </c>
      <c r="G12322" s="12">
        <f t="shared" si="3"/>
        <v>2</v>
      </c>
    </row>
    <row r="12323" ht="15.75" customHeight="1">
      <c r="A12323" s="13">
        <v>42253.385416666664</v>
      </c>
      <c r="B12323" s="73">
        <f t="shared" si="1"/>
        <v>42253</v>
      </c>
      <c r="C12323" s="74">
        <f>IF(NewCustomer="Yes", IF(COUNTIF($I$2:$I$11,B12323)&gt;0,0,WEEKDAY(B12323,2)),IF(COUNTIF($I$2:$I$21,B12323)&gt;0,0,WEEKDAY(B12323,2)))</f>
        <v>7</v>
      </c>
      <c r="D12323" s="74">
        <f t="shared" si="2"/>
        <v>9</v>
      </c>
      <c r="E12323" s="12">
        <f>IFERROR(VLOOKUP(A12323,'IDAR Meter Data'!$A:$B,2,1),"")</f>
        <v>151</v>
      </c>
      <c r="F12323" s="75">
        <f>IF(CECCZ="CZ03",'Outside Temp'!B12323,IF(CECCZ="CZ04",'Outside Temp'!B12324,IF(CECCZ="CZ12",'Outside Temp'!B12325, IF(CECCZ="CZ13",'Outside Temp'!B12326))))</f>
        <v>67.63333333</v>
      </c>
      <c r="G12323" s="12">
        <f t="shared" si="3"/>
        <v>2</v>
      </c>
    </row>
    <row r="12324" ht="15.75" customHeight="1">
      <c r="A12324" s="13">
        <v>42253.395833333336</v>
      </c>
      <c r="B12324" s="73">
        <f t="shared" si="1"/>
        <v>42253</v>
      </c>
      <c r="C12324" s="74">
        <f>IF(NewCustomer="Yes", IF(COUNTIF($I$2:$I$11,B12324)&gt;0,0,WEEKDAY(B12324,2)),IF(COUNTIF($I$2:$I$21,B12324)&gt;0,0,WEEKDAY(B12324,2)))</f>
        <v>7</v>
      </c>
      <c r="D12324" s="74">
        <f t="shared" si="2"/>
        <v>9</v>
      </c>
      <c r="E12324" s="12">
        <f>IFERROR(VLOOKUP(A12324,'IDAR Meter Data'!$A:$B,2,1),"")</f>
        <v>150</v>
      </c>
      <c r="F12324" s="75">
        <f>IF(CECCZ="CZ03",'Outside Temp'!B12324,IF(CECCZ="CZ04",'Outside Temp'!B12325,IF(CECCZ="CZ12",'Outside Temp'!B12326, IF(CECCZ="CZ13",'Outside Temp'!B12327))))</f>
        <v>68.13333333</v>
      </c>
      <c r="G12324" s="12">
        <f t="shared" si="3"/>
        <v>2</v>
      </c>
    </row>
    <row r="12325" ht="15.75" customHeight="1">
      <c r="A12325" s="13">
        <v>42253.40625</v>
      </c>
      <c r="B12325" s="73">
        <f t="shared" si="1"/>
        <v>42253</v>
      </c>
      <c r="C12325" s="74">
        <f>IF(NewCustomer="Yes", IF(COUNTIF($I$2:$I$11,B12325)&gt;0,0,WEEKDAY(B12325,2)),IF(COUNTIF($I$2:$I$21,B12325)&gt;0,0,WEEKDAY(B12325,2)))</f>
        <v>7</v>
      </c>
      <c r="D12325" s="74">
        <f t="shared" si="2"/>
        <v>9</v>
      </c>
      <c r="E12325" s="12">
        <f>IFERROR(VLOOKUP(A12325,'IDAR Meter Data'!$A:$B,2,1),"")</f>
        <v>152</v>
      </c>
      <c r="F12325" s="75">
        <f>IF(CECCZ="CZ03",'Outside Temp'!B12325,IF(CECCZ="CZ04",'Outside Temp'!B12326,IF(CECCZ="CZ12",'Outside Temp'!B12327, IF(CECCZ="CZ13",'Outside Temp'!B12328))))</f>
        <v>68.63333333</v>
      </c>
      <c r="G12325" s="12">
        <f t="shared" si="3"/>
        <v>2</v>
      </c>
    </row>
    <row r="12326" ht="15.75" customHeight="1">
      <c r="A12326" s="13">
        <v>42253.416666666664</v>
      </c>
      <c r="B12326" s="73">
        <f t="shared" si="1"/>
        <v>42253</v>
      </c>
      <c r="C12326" s="74">
        <f>IF(NewCustomer="Yes", IF(COUNTIF($I$2:$I$11,B12326)&gt;0,0,WEEKDAY(B12326,2)),IF(COUNTIF($I$2:$I$21,B12326)&gt;0,0,WEEKDAY(B12326,2)))</f>
        <v>7</v>
      </c>
      <c r="D12326" s="74">
        <f t="shared" si="2"/>
        <v>10</v>
      </c>
      <c r="E12326" s="12">
        <f>IFERROR(VLOOKUP(A12326,'IDAR Meter Data'!$A:$B,2,1),"")</f>
        <v>157</v>
      </c>
      <c r="F12326" s="75">
        <f>IF(CECCZ="CZ03",'Outside Temp'!B12326,IF(CECCZ="CZ04",'Outside Temp'!B12327,IF(CECCZ="CZ12",'Outside Temp'!B12328, IF(CECCZ="CZ13",'Outside Temp'!B12329))))</f>
        <v>69.13333333</v>
      </c>
      <c r="G12326" s="12">
        <f t="shared" si="3"/>
        <v>2</v>
      </c>
    </row>
    <row r="12327" ht="15.75" customHeight="1">
      <c r="A12327" s="13">
        <v>42253.427083333336</v>
      </c>
      <c r="B12327" s="73">
        <f t="shared" si="1"/>
        <v>42253</v>
      </c>
      <c r="C12327" s="74">
        <f>IF(NewCustomer="Yes", IF(COUNTIF($I$2:$I$11,B12327)&gt;0,0,WEEKDAY(B12327,2)),IF(COUNTIF($I$2:$I$21,B12327)&gt;0,0,WEEKDAY(B12327,2)))</f>
        <v>7</v>
      </c>
      <c r="D12327" s="74">
        <f t="shared" si="2"/>
        <v>10</v>
      </c>
      <c r="E12327" s="12">
        <f>IFERROR(VLOOKUP(A12327,'IDAR Meter Data'!$A:$B,2,1),"")</f>
        <v>155</v>
      </c>
      <c r="F12327" s="75">
        <f>IF(CECCZ="CZ03",'Outside Temp'!B12327,IF(CECCZ="CZ04",'Outside Temp'!B12328,IF(CECCZ="CZ12",'Outside Temp'!B12329, IF(CECCZ="CZ13",'Outside Temp'!B12330))))</f>
        <v>69.63333333</v>
      </c>
      <c r="G12327" s="12">
        <f t="shared" si="3"/>
        <v>2</v>
      </c>
    </row>
    <row r="12328" ht="15.75" customHeight="1">
      <c r="A12328" s="13">
        <v>42253.4375</v>
      </c>
      <c r="B12328" s="73">
        <f t="shared" si="1"/>
        <v>42253</v>
      </c>
      <c r="C12328" s="74">
        <f>IF(NewCustomer="Yes", IF(COUNTIF($I$2:$I$11,B12328)&gt;0,0,WEEKDAY(B12328,2)),IF(COUNTIF($I$2:$I$21,B12328)&gt;0,0,WEEKDAY(B12328,2)))</f>
        <v>7</v>
      </c>
      <c r="D12328" s="74">
        <f t="shared" si="2"/>
        <v>10</v>
      </c>
      <c r="E12328" s="12">
        <f>IFERROR(VLOOKUP(A12328,'IDAR Meter Data'!$A:$B,2,1),"")</f>
        <v>151</v>
      </c>
      <c r="F12328" s="75">
        <f>IF(CECCZ="CZ03",'Outside Temp'!B12328,IF(CECCZ="CZ04",'Outside Temp'!B12329,IF(CECCZ="CZ12",'Outside Temp'!B12330, IF(CECCZ="CZ13",'Outside Temp'!B12331))))</f>
        <v>70.13333333</v>
      </c>
      <c r="G12328" s="12">
        <f t="shared" si="3"/>
        <v>3</v>
      </c>
    </row>
    <row r="12329" ht="15.75" customHeight="1">
      <c r="A12329" s="13">
        <v>42253.447916666664</v>
      </c>
      <c r="B12329" s="73">
        <f t="shared" si="1"/>
        <v>42253</v>
      </c>
      <c r="C12329" s="74">
        <f>IF(NewCustomer="Yes", IF(COUNTIF($I$2:$I$11,B12329)&gt;0,0,WEEKDAY(B12329,2)),IF(COUNTIF($I$2:$I$21,B12329)&gt;0,0,WEEKDAY(B12329,2)))</f>
        <v>7</v>
      </c>
      <c r="D12329" s="74">
        <f t="shared" si="2"/>
        <v>10</v>
      </c>
      <c r="E12329" s="12">
        <f>IFERROR(VLOOKUP(A12329,'IDAR Meter Data'!$A:$B,2,1),"")</f>
        <v>161</v>
      </c>
      <c r="F12329" s="75">
        <f>IF(CECCZ="CZ03",'Outside Temp'!B12329,IF(CECCZ="CZ04",'Outside Temp'!B12330,IF(CECCZ="CZ12",'Outside Temp'!B12331, IF(CECCZ="CZ13",'Outside Temp'!B12332))))</f>
        <v>70.63333333</v>
      </c>
      <c r="G12329" s="12">
        <f t="shared" si="3"/>
        <v>3</v>
      </c>
    </row>
    <row r="12330" ht="15.75" customHeight="1">
      <c r="A12330" s="13">
        <v>42253.458333333336</v>
      </c>
      <c r="B12330" s="73">
        <f t="shared" si="1"/>
        <v>42253</v>
      </c>
      <c r="C12330" s="74">
        <f>IF(NewCustomer="Yes", IF(COUNTIF($I$2:$I$11,B12330)&gt;0,0,WEEKDAY(B12330,2)),IF(COUNTIF($I$2:$I$21,B12330)&gt;0,0,WEEKDAY(B12330,2)))</f>
        <v>7</v>
      </c>
      <c r="D12330" s="74">
        <f t="shared" si="2"/>
        <v>11</v>
      </c>
      <c r="E12330" s="12">
        <f>IFERROR(VLOOKUP(A12330,'IDAR Meter Data'!$A:$B,2,1),"")</f>
        <v>160</v>
      </c>
      <c r="F12330" s="75">
        <f>IF(CECCZ="CZ03",'Outside Temp'!B12330,IF(CECCZ="CZ04",'Outside Temp'!B12331,IF(CECCZ="CZ12",'Outside Temp'!B12332, IF(CECCZ="CZ13",'Outside Temp'!B12333))))</f>
        <v>71.2</v>
      </c>
      <c r="G12330" s="12">
        <f t="shared" si="3"/>
        <v>3</v>
      </c>
    </row>
    <row r="12331" ht="15.75" customHeight="1">
      <c r="A12331" s="13">
        <v>42253.46875</v>
      </c>
      <c r="B12331" s="73">
        <f t="shared" si="1"/>
        <v>42253</v>
      </c>
      <c r="C12331" s="74">
        <f>IF(NewCustomer="Yes", IF(COUNTIF($I$2:$I$11,B12331)&gt;0,0,WEEKDAY(B12331,2)),IF(COUNTIF($I$2:$I$21,B12331)&gt;0,0,WEEKDAY(B12331,2)))</f>
        <v>7</v>
      </c>
      <c r="D12331" s="74">
        <f t="shared" si="2"/>
        <v>11</v>
      </c>
      <c r="E12331" s="12">
        <f>IFERROR(VLOOKUP(A12331,'IDAR Meter Data'!$A:$B,2,1),"")</f>
        <v>162</v>
      </c>
      <c r="F12331" s="75">
        <f>IF(CECCZ="CZ03",'Outside Temp'!B12331,IF(CECCZ="CZ04",'Outside Temp'!B12332,IF(CECCZ="CZ12",'Outside Temp'!B12333, IF(CECCZ="CZ13",'Outside Temp'!B12334))))</f>
        <v>71.95</v>
      </c>
      <c r="G12331" s="12">
        <f t="shared" si="3"/>
        <v>3</v>
      </c>
    </row>
    <row r="12332" ht="15.75" customHeight="1">
      <c r="A12332" s="13">
        <v>42253.479166666664</v>
      </c>
      <c r="B12332" s="73">
        <f t="shared" si="1"/>
        <v>42253</v>
      </c>
      <c r="C12332" s="74">
        <f>IF(NewCustomer="Yes", IF(COUNTIF($I$2:$I$11,B12332)&gt;0,0,WEEKDAY(B12332,2)),IF(COUNTIF($I$2:$I$21,B12332)&gt;0,0,WEEKDAY(B12332,2)))</f>
        <v>7</v>
      </c>
      <c r="D12332" s="74">
        <f t="shared" si="2"/>
        <v>11</v>
      </c>
      <c r="E12332" s="12">
        <f>IFERROR(VLOOKUP(A12332,'IDAR Meter Data'!$A:$B,2,1),"")</f>
        <v>156</v>
      </c>
      <c r="F12332" s="75">
        <f>IF(CECCZ="CZ03",'Outside Temp'!B12332,IF(CECCZ="CZ04",'Outside Temp'!B12333,IF(CECCZ="CZ12",'Outside Temp'!B12334, IF(CECCZ="CZ13",'Outside Temp'!B12335))))</f>
        <v>72.7</v>
      </c>
      <c r="G12332" s="12">
        <f t="shared" si="3"/>
        <v>3</v>
      </c>
    </row>
    <row r="12333" ht="15.75" customHeight="1">
      <c r="A12333" s="13">
        <v>42253.489583333336</v>
      </c>
      <c r="B12333" s="73">
        <f t="shared" si="1"/>
        <v>42253</v>
      </c>
      <c r="C12333" s="74">
        <f>IF(NewCustomer="Yes", IF(COUNTIF($I$2:$I$11,B12333)&gt;0,0,WEEKDAY(B12333,2)),IF(COUNTIF($I$2:$I$21,B12333)&gt;0,0,WEEKDAY(B12333,2)))</f>
        <v>7</v>
      </c>
      <c r="D12333" s="74">
        <f t="shared" si="2"/>
        <v>11</v>
      </c>
      <c r="E12333" s="12">
        <f>IFERROR(VLOOKUP(A12333,'IDAR Meter Data'!$A:$B,2,1),"")</f>
        <v>172</v>
      </c>
      <c r="F12333" s="75">
        <f>IF(CECCZ="CZ03",'Outside Temp'!B12333,IF(CECCZ="CZ04",'Outside Temp'!B12334,IF(CECCZ="CZ12",'Outside Temp'!B12335, IF(CECCZ="CZ13",'Outside Temp'!B12336))))</f>
        <v>73.45</v>
      </c>
      <c r="G12333" s="12">
        <f t="shared" si="3"/>
        <v>3</v>
      </c>
    </row>
    <row r="12334" ht="15.75" customHeight="1">
      <c r="A12334" s="13">
        <v>42253.5</v>
      </c>
      <c r="B12334" s="73">
        <f t="shared" si="1"/>
        <v>42253</v>
      </c>
      <c r="C12334" s="74">
        <f>IF(NewCustomer="Yes", IF(COUNTIF($I$2:$I$11,B12334)&gt;0,0,WEEKDAY(B12334,2)),IF(COUNTIF($I$2:$I$21,B12334)&gt;0,0,WEEKDAY(B12334,2)))</f>
        <v>7</v>
      </c>
      <c r="D12334" s="74">
        <f t="shared" si="2"/>
        <v>12</v>
      </c>
      <c r="E12334" s="12">
        <f>IFERROR(VLOOKUP(A12334,'IDAR Meter Data'!$A:$B,2,1),"")</f>
        <v>169</v>
      </c>
      <c r="F12334" s="75">
        <f>IF(CECCZ="CZ03",'Outside Temp'!B12334,IF(CECCZ="CZ04",'Outside Temp'!B12335,IF(CECCZ="CZ12",'Outside Temp'!B12336, IF(CECCZ="CZ13",'Outside Temp'!B12337))))</f>
        <v>74.53333333</v>
      </c>
      <c r="G12334" s="12">
        <f t="shared" si="3"/>
        <v>3</v>
      </c>
    </row>
    <row r="12335" ht="15.75" customHeight="1">
      <c r="A12335" s="13">
        <v>42253.510416666664</v>
      </c>
      <c r="B12335" s="73">
        <f t="shared" si="1"/>
        <v>42253</v>
      </c>
      <c r="C12335" s="74">
        <f>IF(NewCustomer="Yes", IF(COUNTIF($I$2:$I$11,B12335)&gt;0,0,WEEKDAY(B12335,2)),IF(COUNTIF($I$2:$I$21,B12335)&gt;0,0,WEEKDAY(B12335,2)))</f>
        <v>7</v>
      </c>
      <c r="D12335" s="74">
        <f t="shared" si="2"/>
        <v>12</v>
      </c>
      <c r="E12335" s="12">
        <f>IFERROR(VLOOKUP(A12335,'IDAR Meter Data'!$A:$B,2,1),"")</f>
        <v>166</v>
      </c>
      <c r="F12335" s="75">
        <f>IF(CECCZ="CZ03",'Outside Temp'!B12335,IF(CECCZ="CZ04",'Outside Temp'!B12336,IF(CECCZ="CZ12",'Outside Temp'!B12337, IF(CECCZ="CZ13",'Outside Temp'!B12338))))</f>
        <v>76.53333333</v>
      </c>
      <c r="G12335" s="12">
        <f t="shared" si="3"/>
        <v>4</v>
      </c>
    </row>
    <row r="12336" ht="15.75" customHeight="1">
      <c r="A12336" s="13">
        <v>42253.520833333336</v>
      </c>
      <c r="B12336" s="73">
        <f t="shared" si="1"/>
        <v>42253</v>
      </c>
      <c r="C12336" s="74">
        <f>IF(NewCustomer="Yes", IF(COUNTIF($I$2:$I$11,B12336)&gt;0,0,WEEKDAY(B12336,2)),IF(COUNTIF($I$2:$I$21,B12336)&gt;0,0,WEEKDAY(B12336,2)))</f>
        <v>7</v>
      </c>
      <c r="D12336" s="74">
        <f t="shared" si="2"/>
        <v>12</v>
      </c>
      <c r="E12336" s="12">
        <f>IFERROR(VLOOKUP(A12336,'IDAR Meter Data'!$A:$B,2,1),"")</f>
        <v>171</v>
      </c>
      <c r="F12336" s="75">
        <f>IF(CECCZ="CZ03",'Outside Temp'!B12336,IF(CECCZ="CZ04",'Outside Temp'!B12337,IF(CECCZ="CZ12",'Outside Temp'!B12338, IF(CECCZ="CZ13",'Outside Temp'!B12339))))</f>
        <v>78.53333333</v>
      </c>
      <c r="G12336" s="12">
        <f t="shared" si="3"/>
        <v>4</v>
      </c>
    </row>
    <row r="12337" ht="15.75" customHeight="1">
      <c r="A12337" s="13">
        <v>42253.53125</v>
      </c>
      <c r="B12337" s="73">
        <f t="shared" si="1"/>
        <v>42253</v>
      </c>
      <c r="C12337" s="74">
        <f>IF(NewCustomer="Yes", IF(COUNTIF($I$2:$I$11,B12337)&gt;0,0,WEEKDAY(B12337,2)),IF(COUNTIF($I$2:$I$21,B12337)&gt;0,0,WEEKDAY(B12337,2)))</f>
        <v>7</v>
      </c>
      <c r="D12337" s="74">
        <f t="shared" si="2"/>
        <v>12</v>
      </c>
      <c r="E12337" s="12">
        <f>IFERROR(VLOOKUP(A12337,'IDAR Meter Data'!$A:$B,2,1),"")</f>
        <v>174</v>
      </c>
      <c r="F12337" s="75">
        <f>IF(CECCZ="CZ03",'Outside Temp'!B12337,IF(CECCZ="CZ04",'Outside Temp'!B12338,IF(CECCZ="CZ12",'Outside Temp'!B12339, IF(CECCZ="CZ13",'Outside Temp'!B12340))))</f>
        <v>80.53333333</v>
      </c>
      <c r="G12337" s="12">
        <f t="shared" si="3"/>
        <v>5</v>
      </c>
    </row>
    <row r="12338" ht="15.75" customHeight="1">
      <c r="A12338" s="13">
        <v>42253.541666666664</v>
      </c>
      <c r="B12338" s="73">
        <f t="shared" si="1"/>
        <v>42253</v>
      </c>
      <c r="C12338" s="74">
        <f>IF(NewCustomer="Yes", IF(COUNTIF($I$2:$I$11,B12338)&gt;0,0,WEEKDAY(B12338,2)),IF(COUNTIF($I$2:$I$21,B12338)&gt;0,0,WEEKDAY(B12338,2)))</f>
        <v>7</v>
      </c>
      <c r="D12338" s="74">
        <f t="shared" si="2"/>
        <v>13</v>
      </c>
      <c r="E12338" s="12">
        <f>IFERROR(VLOOKUP(A12338,'IDAR Meter Data'!$A:$B,2,1),"")</f>
        <v>174</v>
      </c>
      <c r="F12338" s="75">
        <f>IF(CECCZ="CZ03",'Outside Temp'!B12338,IF(CECCZ="CZ04",'Outside Temp'!B12339,IF(CECCZ="CZ12",'Outside Temp'!B12340, IF(CECCZ="CZ13",'Outside Temp'!B12341))))</f>
        <v>82.2</v>
      </c>
      <c r="G12338" s="12">
        <f t="shared" si="3"/>
        <v>5</v>
      </c>
    </row>
    <row r="12339" ht="15.75" customHeight="1">
      <c r="A12339" s="13">
        <v>42253.552083333336</v>
      </c>
      <c r="B12339" s="73">
        <f t="shared" si="1"/>
        <v>42253</v>
      </c>
      <c r="C12339" s="74">
        <f>IF(NewCustomer="Yes", IF(COUNTIF($I$2:$I$11,B12339)&gt;0,0,WEEKDAY(B12339,2)),IF(COUNTIF($I$2:$I$21,B12339)&gt;0,0,WEEKDAY(B12339,2)))</f>
        <v>7</v>
      </c>
      <c r="D12339" s="74">
        <f t="shared" si="2"/>
        <v>13</v>
      </c>
      <c r="E12339" s="12">
        <f>IFERROR(VLOOKUP(A12339,'IDAR Meter Data'!$A:$B,2,1),"")</f>
        <v>177</v>
      </c>
      <c r="F12339" s="75">
        <f>IF(CECCZ="CZ03",'Outside Temp'!B12339,IF(CECCZ="CZ04",'Outside Temp'!B12340,IF(CECCZ="CZ12",'Outside Temp'!B12341, IF(CECCZ="CZ13",'Outside Temp'!B12342))))</f>
        <v>82.95</v>
      </c>
      <c r="G12339" s="12">
        <f t="shared" si="3"/>
        <v>5</v>
      </c>
    </row>
    <row r="12340" ht="15.75" customHeight="1">
      <c r="A12340" s="13">
        <v>42253.5625</v>
      </c>
      <c r="B12340" s="73">
        <f t="shared" si="1"/>
        <v>42253</v>
      </c>
      <c r="C12340" s="74">
        <f>IF(NewCustomer="Yes", IF(COUNTIF($I$2:$I$11,B12340)&gt;0,0,WEEKDAY(B12340,2)),IF(COUNTIF($I$2:$I$21,B12340)&gt;0,0,WEEKDAY(B12340,2)))</f>
        <v>7</v>
      </c>
      <c r="D12340" s="74">
        <f t="shared" si="2"/>
        <v>13</v>
      </c>
      <c r="E12340" s="12">
        <f>IFERROR(VLOOKUP(A12340,'IDAR Meter Data'!$A:$B,2,1),"")</f>
        <v>180</v>
      </c>
      <c r="F12340" s="75">
        <f>IF(CECCZ="CZ03",'Outside Temp'!B12340,IF(CECCZ="CZ04",'Outside Temp'!B12341,IF(CECCZ="CZ12",'Outside Temp'!B12342, IF(CECCZ="CZ13",'Outside Temp'!B12343))))</f>
        <v>83.7</v>
      </c>
      <c r="G12340" s="12">
        <f t="shared" si="3"/>
        <v>5</v>
      </c>
    </row>
    <row r="12341" ht="15.75" customHeight="1">
      <c r="A12341" s="13">
        <v>42253.572916666664</v>
      </c>
      <c r="B12341" s="73">
        <f t="shared" si="1"/>
        <v>42253</v>
      </c>
      <c r="C12341" s="74">
        <f>IF(NewCustomer="Yes", IF(COUNTIF($I$2:$I$11,B12341)&gt;0,0,WEEKDAY(B12341,2)),IF(COUNTIF($I$2:$I$21,B12341)&gt;0,0,WEEKDAY(B12341,2)))</f>
        <v>7</v>
      </c>
      <c r="D12341" s="74">
        <f t="shared" si="2"/>
        <v>13</v>
      </c>
      <c r="E12341" s="12">
        <f>IFERROR(VLOOKUP(A12341,'IDAR Meter Data'!$A:$B,2,1),"")</f>
        <v>169</v>
      </c>
      <c r="F12341" s="75">
        <f>IF(CECCZ="CZ03",'Outside Temp'!B12341,IF(CECCZ="CZ04",'Outside Temp'!B12342,IF(CECCZ="CZ12",'Outside Temp'!B12343, IF(CECCZ="CZ13",'Outside Temp'!B12344))))</f>
        <v>84.45</v>
      </c>
      <c r="G12341" s="12">
        <f t="shared" si="3"/>
        <v>5</v>
      </c>
    </row>
    <row r="12342" ht="15.75" customHeight="1">
      <c r="A12342" s="13">
        <v>42253.583333333336</v>
      </c>
      <c r="B12342" s="73">
        <f t="shared" si="1"/>
        <v>42253</v>
      </c>
      <c r="C12342" s="74">
        <f>IF(NewCustomer="Yes", IF(COUNTIF($I$2:$I$11,B12342)&gt;0,0,WEEKDAY(B12342,2)),IF(COUNTIF($I$2:$I$21,B12342)&gt;0,0,WEEKDAY(B12342,2)))</f>
        <v>7</v>
      </c>
      <c r="D12342" s="74">
        <f t="shared" si="2"/>
        <v>14</v>
      </c>
      <c r="E12342" s="12">
        <f>IFERROR(VLOOKUP(A12342,'IDAR Meter Data'!$A:$B,2,1),"")</f>
        <v>174</v>
      </c>
      <c r="F12342" s="75">
        <f>IF(CECCZ="CZ03",'Outside Temp'!B12342,IF(CECCZ="CZ04",'Outside Temp'!B12343,IF(CECCZ="CZ12",'Outside Temp'!B12344, IF(CECCZ="CZ13",'Outside Temp'!B12345))))</f>
        <v>84.86666667</v>
      </c>
      <c r="G12342" s="12">
        <f t="shared" si="3"/>
        <v>5</v>
      </c>
    </row>
    <row r="12343" ht="15.75" customHeight="1">
      <c r="A12343" s="13">
        <v>42253.59375</v>
      </c>
      <c r="B12343" s="73">
        <f t="shared" si="1"/>
        <v>42253</v>
      </c>
      <c r="C12343" s="74">
        <f>IF(NewCustomer="Yes", IF(COUNTIF($I$2:$I$11,B12343)&gt;0,0,WEEKDAY(B12343,2)),IF(COUNTIF($I$2:$I$21,B12343)&gt;0,0,WEEKDAY(B12343,2)))</f>
        <v>7</v>
      </c>
      <c r="D12343" s="74">
        <f t="shared" si="2"/>
        <v>14</v>
      </c>
      <c r="E12343" s="12">
        <f>IFERROR(VLOOKUP(A12343,'IDAR Meter Data'!$A:$B,2,1),"")</f>
        <v>192</v>
      </c>
      <c r="F12343" s="75">
        <f>IF(CECCZ="CZ03",'Outside Temp'!B12343,IF(CECCZ="CZ04",'Outside Temp'!B12344,IF(CECCZ="CZ12",'Outside Temp'!B12345, IF(CECCZ="CZ13",'Outside Temp'!B12346))))</f>
        <v>84.36666667</v>
      </c>
      <c r="G12343" s="12">
        <f t="shared" si="3"/>
        <v>5</v>
      </c>
    </row>
    <row r="12344" ht="15.75" customHeight="1">
      <c r="A12344" s="13">
        <v>42253.604166666664</v>
      </c>
      <c r="B12344" s="73">
        <f t="shared" si="1"/>
        <v>42253</v>
      </c>
      <c r="C12344" s="74">
        <f>IF(NewCustomer="Yes", IF(COUNTIF($I$2:$I$11,B12344)&gt;0,0,WEEKDAY(B12344,2)),IF(COUNTIF($I$2:$I$21,B12344)&gt;0,0,WEEKDAY(B12344,2)))</f>
        <v>7</v>
      </c>
      <c r="D12344" s="74">
        <f t="shared" si="2"/>
        <v>14</v>
      </c>
      <c r="E12344" s="12">
        <f>IFERROR(VLOOKUP(A12344,'IDAR Meter Data'!$A:$B,2,1),"")</f>
        <v>180</v>
      </c>
      <c r="F12344" s="75">
        <f>IF(CECCZ="CZ03",'Outside Temp'!B12344,IF(CECCZ="CZ04",'Outside Temp'!B12345,IF(CECCZ="CZ12",'Outside Temp'!B12346, IF(CECCZ="CZ13",'Outside Temp'!B12347))))</f>
        <v>83.86666667</v>
      </c>
      <c r="G12344" s="12">
        <f t="shared" si="3"/>
        <v>5</v>
      </c>
    </row>
    <row r="12345" ht="15.75" customHeight="1">
      <c r="A12345" s="13">
        <v>42253.614583333336</v>
      </c>
      <c r="B12345" s="73">
        <f t="shared" si="1"/>
        <v>42253</v>
      </c>
      <c r="C12345" s="74">
        <f>IF(NewCustomer="Yes", IF(COUNTIF($I$2:$I$11,B12345)&gt;0,0,WEEKDAY(B12345,2)),IF(COUNTIF($I$2:$I$21,B12345)&gt;0,0,WEEKDAY(B12345,2)))</f>
        <v>7</v>
      </c>
      <c r="D12345" s="74">
        <f t="shared" si="2"/>
        <v>14</v>
      </c>
      <c r="E12345" s="12">
        <f>IFERROR(VLOOKUP(A12345,'IDAR Meter Data'!$A:$B,2,1),"")</f>
        <v>185</v>
      </c>
      <c r="F12345" s="75">
        <f>IF(CECCZ="CZ03",'Outside Temp'!B12345,IF(CECCZ="CZ04",'Outside Temp'!B12346,IF(CECCZ="CZ12",'Outside Temp'!B12347, IF(CECCZ="CZ13",'Outside Temp'!B12348))))</f>
        <v>83.36666667</v>
      </c>
      <c r="G12345" s="12">
        <f t="shared" si="3"/>
        <v>5</v>
      </c>
    </row>
    <row r="12346" ht="15.75" customHeight="1">
      <c r="A12346" s="13">
        <v>42253.625</v>
      </c>
      <c r="B12346" s="73">
        <f t="shared" si="1"/>
        <v>42253</v>
      </c>
      <c r="C12346" s="74">
        <f>IF(NewCustomer="Yes", IF(COUNTIF($I$2:$I$11,B12346)&gt;0,0,WEEKDAY(B12346,2)),IF(COUNTIF($I$2:$I$21,B12346)&gt;0,0,WEEKDAY(B12346,2)))</f>
        <v>7</v>
      </c>
      <c r="D12346" s="74">
        <f t="shared" si="2"/>
        <v>15</v>
      </c>
      <c r="E12346" s="12">
        <f>IFERROR(VLOOKUP(A12346,'IDAR Meter Data'!$A:$B,2,1),"")</f>
        <v>195</v>
      </c>
      <c r="F12346" s="75">
        <f>IF(CECCZ="CZ03",'Outside Temp'!B12346,IF(CECCZ="CZ04",'Outside Temp'!B12347,IF(CECCZ="CZ12",'Outside Temp'!B12348, IF(CECCZ="CZ13",'Outside Temp'!B12349))))</f>
        <v>82.8</v>
      </c>
      <c r="G12346" s="12">
        <f t="shared" si="3"/>
        <v>5</v>
      </c>
    </row>
    <row r="12347" ht="15.75" customHeight="1">
      <c r="A12347" s="13">
        <v>42253.635416666664</v>
      </c>
      <c r="B12347" s="73">
        <f t="shared" si="1"/>
        <v>42253</v>
      </c>
      <c r="C12347" s="74">
        <f>IF(NewCustomer="Yes", IF(COUNTIF($I$2:$I$11,B12347)&gt;0,0,WEEKDAY(B12347,2)),IF(COUNTIF($I$2:$I$21,B12347)&gt;0,0,WEEKDAY(B12347,2)))</f>
        <v>7</v>
      </c>
      <c r="D12347" s="74">
        <f t="shared" si="2"/>
        <v>15</v>
      </c>
      <c r="E12347" s="12">
        <f>IFERROR(VLOOKUP(A12347,'IDAR Meter Data'!$A:$B,2,1),"")</f>
        <v>200</v>
      </c>
      <c r="F12347" s="75">
        <f>IF(CECCZ="CZ03",'Outside Temp'!B12347,IF(CECCZ="CZ04",'Outside Temp'!B12348,IF(CECCZ="CZ12",'Outside Temp'!B12349, IF(CECCZ="CZ13",'Outside Temp'!B12350))))</f>
        <v>82.05</v>
      </c>
      <c r="G12347" s="12">
        <f t="shared" si="3"/>
        <v>5</v>
      </c>
    </row>
    <row r="12348" ht="15.75" customHeight="1">
      <c r="A12348" s="13">
        <v>42253.645833333336</v>
      </c>
      <c r="B12348" s="73">
        <f t="shared" si="1"/>
        <v>42253</v>
      </c>
      <c r="C12348" s="74">
        <f>IF(NewCustomer="Yes", IF(COUNTIF($I$2:$I$11,B12348)&gt;0,0,WEEKDAY(B12348,2)),IF(COUNTIF($I$2:$I$21,B12348)&gt;0,0,WEEKDAY(B12348,2)))</f>
        <v>7</v>
      </c>
      <c r="D12348" s="74">
        <f t="shared" si="2"/>
        <v>15</v>
      </c>
      <c r="E12348" s="12">
        <f>IFERROR(VLOOKUP(A12348,'IDAR Meter Data'!$A:$B,2,1),"")</f>
        <v>183</v>
      </c>
      <c r="F12348" s="75">
        <f>IF(CECCZ="CZ03",'Outside Temp'!B12348,IF(CECCZ="CZ04",'Outside Temp'!B12349,IF(CECCZ="CZ12",'Outside Temp'!B12350, IF(CECCZ="CZ13",'Outside Temp'!B12351))))</f>
        <v>81.3</v>
      </c>
      <c r="G12348" s="12">
        <f t="shared" si="3"/>
        <v>5</v>
      </c>
    </row>
    <row r="12349" ht="15.75" customHeight="1">
      <c r="A12349" s="13">
        <v>42253.65625</v>
      </c>
      <c r="B12349" s="73">
        <f t="shared" si="1"/>
        <v>42253</v>
      </c>
      <c r="C12349" s="74">
        <f>IF(NewCustomer="Yes", IF(COUNTIF($I$2:$I$11,B12349)&gt;0,0,WEEKDAY(B12349,2)),IF(COUNTIF($I$2:$I$21,B12349)&gt;0,0,WEEKDAY(B12349,2)))</f>
        <v>7</v>
      </c>
      <c r="D12349" s="74">
        <f t="shared" si="2"/>
        <v>15</v>
      </c>
      <c r="E12349" s="12">
        <f>IFERROR(VLOOKUP(A12349,'IDAR Meter Data'!$A:$B,2,1),"")</f>
        <v>200</v>
      </c>
      <c r="F12349" s="75">
        <f>IF(CECCZ="CZ03",'Outside Temp'!B12349,IF(CECCZ="CZ04",'Outside Temp'!B12350,IF(CECCZ="CZ12",'Outside Temp'!B12351, IF(CECCZ="CZ13",'Outside Temp'!B12352))))</f>
        <v>80.55</v>
      </c>
      <c r="G12349" s="12">
        <f t="shared" si="3"/>
        <v>5</v>
      </c>
    </row>
    <row r="12350" ht="15.75" customHeight="1">
      <c r="A12350" s="13">
        <v>42253.666666666664</v>
      </c>
      <c r="B12350" s="73">
        <f t="shared" si="1"/>
        <v>42253</v>
      </c>
      <c r="C12350" s="74">
        <f>IF(NewCustomer="Yes", IF(COUNTIF($I$2:$I$11,B12350)&gt;0,0,WEEKDAY(B12350,2)),IF(COUNTIF($I$2:$I$21,B12350)&gt;0,0,WEEKDAY(B12350,2)))</f>
        <v>7</v>
      </c>
      <c r="D12350" s="74">
        <f t="shared" si="2"/>
        <v>16</v>
      </c>
      <c r="E12350" s="12">
        <f>IFERROR(VLOOKUP(A12350,'IDAR Meter Data'!$A:$B,2,1),"")</f>
        <v>189</v>
      </c>
      <c r="F12350" s="75">
        <f>IF(CECCZ="CZ03",'Outside Temp'!B12350,IF(CECCZ="CZ04",'Outside Temp'!B12351,IF(CECCZ="CZ12",'Outside Temp'!B12352, IF(CECCZ="CZ13",'Outside Temp'!B12353))))</f>
        <v>79.8</v>
      </c>
      <c r="G12350" s="12">
        <f t="shared" si="3"/>
        <v>4</v>
      </c>
    </row>
    <row r="12351" ht="15.75" customHeight="1">
      <c r="A12351" s="13">
        <v>42253.677083333336</v>
      </c>
      <c r="B12351" s="73">
        <f t="shared" si="1"/>
        <v>42253</v>
      </c>
      <c r="C12351" s="74">
        <f>IF(NewCustomer="Yes", IF(COUNTIF($I$2:$I$11,B12351)&gt;0,0,WEEKDAY(B12351,2)),IF(COUNTIF($I$2:$I$21,B12351)&gt;0,0,WEEKDAY(B12351,2)))</f>
        <v>7</v>
      </c>
      <c r="D12351" s="74">
        <f t="shared" si="2"/>
        <v>16</v>
      </c>
      <c r="E12351" s="12">
        <f>IFERROR(VLOOKUP(A12351,'IDAR Meter Data'!$A:$B,2,1),"")</f>
        <v>191</v>
      </c>
      <c r="F12351" s="75">
        <f>IF(CECCZ="CZ03",'Outside Temp'!B12351,IF(CECCZ="CZ04",'Outside Temp'!B12352,IF(CECCZ="CZ12",'Outside Temp'!B12353, IF(CECCZ="CZ13",'Outside Temp'!B12354))))</f>
        <v>79.05</v>
      </c>
      <c r="G12351" s="12">
        <f t="shared" si="3"/>
        <v>4</v>
      </c>
    </row>
    <row r="12352" ht="15.75" customHeight="1">
      <c r="A12352" s="13">
        <v>42253.6875</v>
      </c>
      <c r="B12352" s="73">
        <f t="shared" si="1"/>
        <v>42253</v>
      </c>
      <c r="C12352" s="74">
        <f>IF(NewCustomer="Yes", IF(COUNTIF($I$2:$I$11,B12352)&gt;0,0,WEEKDAY(B12352,2)),IF(COUNTIF($I$2:$I$21,B12352)&gt;0,0,WEEKDAY(B12352,2)))</f>
        <v>7</v>
      </c>
      <c r="D12352" s="74">
        <f t="shared" si="2"/>
        <v>16</v>
      </c>
      <c r="E12352" s="12">
        <f>IFERROR(VLOOKUP(A12352,'IDAR Meter Data'!$A:$B,2,1),"")</f>
        <v>200</v>
      </c>
      <c r="F12352" s="75">
        <f>IF(CECCZ="CZ03",'Outside Temp'!B12352,IF(CECCZ="CZ04",'Outside Temp'!B12353,IF(CECCZ="CZ12",'Outside Temp'!B12354, IF(CECCZ="CZ13",'Outside Temp'!B12355))))</f>
        <v>78.3</v>
      </c>
      <c r="G12352" s="12">
        <f t="shared" si="3"/>
        <v>4</v>
      </c>
    </row>
    <row r="12353" ht="15.75" customHeight="1">
      <c r="A12353" s="13">
        <v>42253.697916666664</v>
      </c>
      <c r="B12353" s="73">
        <f t="shared" si="1"/>
        <v>42253</v>
      </c>
      <c r="C12353" s="74">
        <f>IF(NewCustomer="Yes", IF(COUNTIF($I$2:$I$11,B12353)&gt;0,0,WEEKDAY(B12353,2)),IF(COUNTIF($I$2:$I$21,B12353)&gt;0,0,WEEKDAY(B12353,2)))</f>
        <v>7</v>
      </c>
      <c r="D12353" s="74">
        <f t="shared" si="2"/>
        <v>16</v>
      </c>
      <c r="E12353" s="12">
        <f>IFERROR(VLOOKUP(A12353,'IDAR Meter Data'!$A:$B,2,1),"")</f>
        <v>191</v>
      </c>
      <c r="F12353" s="75">
        <f>IF(CECCZ="CZ03",'Outside Temp'!B12353,IF(CECCZ="CZ04",'Outside Temp'!B12354,IF(CECCZ="CZ12",'Outside Temp'!B12355, IF(CECCZ="CZ13",'Outside Temp'!B12356))))</f>
        <v>77.55</v>
      </c>
      <c r="G12353" s="12">
        <f t="shared" si="3"/>
        <v>4</v>
      </c>
    </row>
    <row r="12354" ht="15.75" customHeight="1">
      <c r="A12354" s="13">
        <v>42253.708333333336</v>
      </c>
      <c r="B12354" s="73">
        <f t="shared" si="1"/>
        <v>42253</v>
      </c>
      <c r="C12354" s="74">
        <f>IF(NewCustomer="Yes", IF(COUNTIF($I$2:$I$11,B12354)&gt;0,0,WEEKDAY(B12354,2)),IF(COUNTIF($I$2:$I$21,B12354)&gt;0,0,WEEKDAY(B12354,2)))</f>
        <v>7</v>
      </c>
      <c r="D12354" s="74">
        <f t="shared" si="2"/>
        <v>17</v>
      </c>
      <c r="E12354" s="12">
        <f>IFERROR(VLOOKUP(A12354,'IDAR Meter Data'!$A:$B,2,1),"")</f>
        <v>188</v>
      </c>
      <c r="F12354" s="75">
        <f>IF(CECCZ="CZ03",'Outside Temp'!B12354,IF(CECCZ="CZ04",'Outside Temp'!B12355,IF(CECCZ="CZ12",'Outside Temp'!B12356, IF(CECCZ="CZ13",'Outside Temp'!B12357))))</f>
        <v>76.53333333</v>
      </c>
      <c r="G12354" s="12">
        <f t="shared" si="3"/>
        <v>4</v>
      </c>
    </row>
    <row r="12355" ht="15.75" customHeight="1">
      <c r="A12355" s="13">
        <v>42253.71875</v>
      </c>
      <c r="B12355" s="73">
        <f t="shared" si="1"/>
        <v>42253</v>
      </c>
      <c r="C12355" s="74">
        <f>IF(NewCustomer="Yes", IF(COUNTIF($I$2:$I$11,B12355)&gt;0,0,WEEKDAY(B12355,2)),IF(COUNTIF($I$2:$I$21,B12355)&gt;0,0,WEEKDAY(B12355,2)))</f>
        <v>7</v>
      </c>
      <c r="D12355" s="74">
        <f t="shared" si="2"/>
        <v>17</v>
      </c>
      <c r="E12355" s="12">
        <f>IFERROR(VLOOKUP(A12355,'IDAR Meter Data'!$A:$B,2,1),"")</f>
        <v>206</v>
      </c>
      <c r="F12355" s="75">
        <f>IF(CECCZ="CZ03",'Outside Temp'!B12355,IF(CECCZ="CZ04",'Outside Temp'!B12356,IF(CECCZ="CZ12",'Outside Temp'!B12357, IF(CECCZ="CZ13",'Outside Temp'!B12358))))</f>
        <v>74.78333333</v>
      </c>
      <c r="G12355" s="12">
        <f t="shared" si="3"/>
        <v>3</v>
      </c>
    </row>
    <row r="12356" ht="15.75" customHeight="1">
      <c r="A12356" s="13">
        <v>42253.729166666664</v>
      </c>
      <c r="B12356" s="73">
        <f t="shared" si="1"/>
        <v>42253</v>
      </c>
      <c r="C12356" s="74">
        <f>IF(NewCustomer="Yes", IF(COUNTIF($I$2:$I$11,B12356)&gt;0,0,WEEKDAY(B12356,2)),IF(COUNTIF($I$2:$I$21,B12356)&gt;0,0,WEEKDAY(B12356,2)))</f>
        <v>7</v>
      </c>
      <c r="D12356" s="74">
        <f t="shared" si="2"/>
        <v>17</v>
      </c>
      <c r="E12356" s="12">
        <f>IFERROR(VLOOKUP(A12356,'IDAR Meter Data'!$A:$B,2,1),"")</f>
        <v>193</v>
      </c>
      <c r="F12356" s="75">
        <f>IF(CECCZ="CZ03",'Outside Temp'!B12356,IF(CECCZ="CZ04",'Outside Temp'!B12357,IF(CECCZ="CZ12",'Outside Temp'!B12358, IF(CECCZ="CZ13",'Outside Temp'!B12359))))</f>
        <v>73.03333333</v>
      </c>
      <c r="G12356" s="12">
        <f t="shared" si="3"/>
        <v>3</v>
      </c>
    </row>
    <row r="12357" ht="15.75" customHeight="1">
      <c r="A12357" s="13">
        <v>42253.739583333336</v>
      </c>
      <c r="B12357" s="73">
        <f t="shared" si="1"/>
        <v>42253</v>
      </c>
      <c r="C12357" s="74">
        <f>IF(NewCustomer="Yes", IF(COUNTIF($I$2:$I$11,B12357)&gt;0,0,WEEKDAY(B12357,2)),IF(COUNTIF($I$2:$I$21,B12357)&gt;0,0,WEEKDAY(B12357,2)))</f>
        <v>7</v>
      </c>
      <c r="D12357" s="74">
        <f t="shared" si="2"/>
        <v>17</v>
      </c>
      <c r="E12357" s="12">
        <f>IFERROR(VLOOKUP(A12357,'IDAR Meter Data'!$A:$B,2,1),"")</f>
        <v>201</v>
      </c>
      <c r="F12357" s="75">
        <f>IF(CECCZ="CZ03",'Outside Temp'!B12357,IF(CECCZ="CZ04",'Outside Temp'!B12358,IF(CECCZ="CZ12",'Outside Temp'!B12359, IF(CECCZ="CZ13",'Outside Temp'!B12360))))</f>
        <v>71.28333333</v>
      </c>
      <c r="G12357" s="12">
        <f t="shared" si="3"/>
        <v>3</v>
      </c>
    </row>
    <row r="12358" ht="15.75" customHeight="1">
      <c r="A12358" s="13">
        <v>42253.75</v>
      </c>
      <c r="B12358" s="73">
        <f t="shared" si="1"/>
        <v>42253</v>
      </c>
      <c r="C12358" s="74">
        <f>IF(NewCustomer="Yes", IF(COUNTIF($I$2:$I$11,B12358)&gt;0,0,WEEKDAY(B12358,2)),IF(COUNTIF($I$2:$I$21,B12358)&gt;0,0,WEEKDAY(B12358,2)))</f>
        <v>7</v>
      </c>
      <c r="D12358" s="74">
        <f t="shared" si="2"/>
        <v>18</v>
      </c>
      <c r="E12358" s="12">
        <f>IFERROR(VLOOKUP(A12358,'IDAR Meter Data'!$A:$B,2,1),"")</f>
        <v>194</v>
      </c>
      <c r="F12358" s="75">
        <f>IF(CECCZ="CZ03",'Outside Temp'!B12358,IF(CECCZ="CZ04",'Outside Temp'!B12359,IF(CECCZ="CZ12",'Outside Temp'!B12360, IF(CECCZ="CZ13",'Outside Temp'!B12361))))</f>
        <v>69.66666667</v>
      </c>
      <c r="G12358" s="12">
        <f t="shared" si="3"/>
        <v>2</v>
      </c>
    </row>
    <row r="12359" ht="15.75" customHeight="1">
      <c r="A12359" s="13">
        <v>42253.760416666664</v>
      </c>
      <c r="B12359" s="73">
        <f t="shared" si="1"/>
        <v>42253</v>
      </c>
      <c r="C12359" s="74">
        <f>IF(NewCustomer="Yes", IF(COUNTIF($I$2:$I$11,B12359)&gt;0,0,WEEKDAY(B12359,2)),IF(COUNTIF($I$2:$I$21,B12359)&gt;0,0,WEEKDAY(B12359,2)))</f>
        <v>7</v>
      </c>
      <c r="D12359" s="74">
        <f t="shared" si="2"/>
        <v>18</v>
      </c>
      <c r="E12359" s="12">
        <f>IFERROR(VLOOKUP(A12359,'IDAR Meter Data'!$A:$B,2,1),"")</f>
        <v>195</v>
      </c>
      <c r="F12359" s="75">
        <f>IF(CECCZ="CZ03",'Outside Temp'!B12359,IF(CECCZ="CZ04",'Outside Temp'!B12360,IF(CECCZ="CZ12",'Outside Temp'!B12361, IF(CECCZ="CZ13",'Outside Temp'!B12362))))</f>
        <v>68.41666667</v>
      </c>
      <c r="G12359" s="12">
        <f t="shared" si="3"/>
        <v>2</v>
      </c>
    </row>
    <row r="12360" ht="15.75" customHeight="1">
      <c r="A12360" s="13">
        <v>42253.770833333336</v>
      </c>
      <c r="B12360" s="73">
        <f t="shared" si="1"/>
        <v>42253</v>
      </c>
      <c r="C12360" s="74">
        <f>IF(NewCustomer="Yes", IF(COUNTIF($I$2:$I$11,B12360)&gt;0,0,WEEKDAY(B12360,2)),IF(COUNTIF($I$2:$I$21,B12360)&gt;0,0,WEEKDAY(B12360,2)))</f>
        <v>7</v>
      </c>
      <c r="D12360" s="74">
        <f t="shared" si="2"/>
        <v>18</v>
      </c>
      <c r="E12360" s="12">
        <f>IFERROR(VLOOKUP(A12360,'IDAR Meter Data'!$A:$B,2,1),"")</f>
        <v>187</v>
      </c>
      <c r="F12360" s="75">
        <f>IF(CECCZ="CZ03",'Outside Temp'!B12360,IF(CECCZ="CZ04",'Outside Temp'!B12361,IF(CECCZ="CZ12",'Outside Temp'!B12362, IF(CECCZ="CZ13",'Outside Temp'!B12363))))</f>
        <v>67.16666667</v>
      </c>
      <c r="G12360" s="12">
        <f t="shared" si="3"/>
        <v>2</v>
      </c>
    </row>
    <row r="12361" ht="15.75" customHeight="1">
      <c r="A12361" s="13">
        <v>42253.78125</v>
      </c>
      <c r="B12361" s="73">
        <f t="shared" si="1"/>
        <v>42253</v>
      </c>
      <c r="C12361" s="74">
        <f>IF(NewCustomer="Yes", IF(COUNTIF($I$2:$I$11,B12361)&gt;0,0,WEEKDAY(B12361,2)),IF(COUNTIF($I$2:$I$21,B12361)&gt;0,0,WEEKDAY(B12361,2)))</f>
        <v>7</v>
      </c>
      <c r="D12361" s="74">
        <f t="shared" si="2"/>
        <v>18</v>
      </c>
      <c r="E12361" s="12">
        <f>IFERROR(VLOOKUP(A12361,'IDAR Meter Data'!$A:$B,2,1),"")</f>
        <v>198</v>
      </c>
      <c r="F12361" s="75">
        <f>IF(CECCZ="CZ03",'Outside Temp'!B12361,IF(CECCZ="CZ04",'Outside Temp'!B12362,IF(CECCZ="CZ12",'Outside Temp'!B12363, IF(CECCZ="CZ13",'Outside Temp'!B12364))))</f>
        <v>65.91666667</v>
      </c>
      <c r="G12361" s="12">
        <f t="shared" si="3"/>
        <v>2</v>
      </c>
    </row>
    <row r="12362" ht="15.75" customHeight="1">
      <c r="A12362" s="13">
        <v>42253.791666666664</v>
      </c>
      <c r="B12362" s="73">
        <f t="shared" si="1"/>
        <v>42253</v>
      </c>
      <c r="C12362" s="74">
        <f>IF(NewCustomer="Yes", IF(COUNTIF($I$2:$I$11,B12362)&gt;0,0,WEEKDAY(B12362,2)),IF(COUNTIF($I$2:$I$21,B12362)&gt;0,0,WEEKDAY(B12362,2)))</f>
        <v>7</v>
      </c>
      <c r="D12362" s="74">
        <f t="shared" si="2"/>
        <v>19</v>
      </c>
      <c r="E12362" s="12">
        <f>IFERROR(VLOOKUP(A12362,'IDAR Meter Data'!$A:$B,2,1),"")</f>
        <v>197</v>
      </c>
      <c r="F12362" s="75">
        <f>IF(CECCZ="CZ03",'Outside Temp'!B12362,IF(CECCZ="CZ04",'Outside Temp'!B12363,IF(CECCZ="CZ12",'Outside Temp'!B12364, IF(CECCZ="CZ13",'Outside Temp'!B12365))))</f>
        <v>64.86666667</v>
      </c>
      <c r="G12362" s="12">
        <f t="shared" si="3"/>
        <v>1</v>
      </c>
    </row>
    <row r="12363" ht="15.75" customHeight="1">
      <c r="A12363" s="13">
        <v>42253.802083333336</v>
      </c>
      <c r="B12363" s="73">
        <f t="shared" si="1"/>
        <v>42253</v>
      </c>
      <c r="C12363" s="74">
        <f>IF(NewCustomer="Yes", IF(COUNTIF($I$2:$I$11,B12363)&gt;0,0,WEEKDAY(B12363,2)),IF(COUNTIF($I$2:$I$21,B12363)&gt;0,0,WEEKDAY(B12363,2)))</f>
        <v>7</v>
      </c>
      <c r="D12363" s="74">
        <f t="shared" si="2"/>
        <v>19</v>
      </c>
      <c r="E12363" s="12">
        <f>IFERROR(VLOOKUP(A12363,'IDAR Meter Data'!$A:$B,2,1),"")</f>
        <v>177</v>
      </c>
      <c r="F12363" s="75">
        <f>IF(CECCZ="CZ03",'Outside Temp'!B12363,IF(CECCZ="CZ04",'Outside Temp'!B12364,IF(CECCZ="CZ12",'Outside Temp'!B12365, IF(CECCZ="CZ13",'Outside Temp'!B12366))))</f>
        <v>64.36666667</v>
      </c>
      <c r="G12363" s="12">
        <f t="shared" si="3"/>
        <v>1</v>
      </c>
    </row>
    <row r="12364" ht="15.75" customHeight="1">
      <c r="A12364" s="13">
        <v>42253.8125</v>
      </c>
      <c r="B12364" s="73">
        <f t="shared" si="1"/>
        <v>42253</v>
      </c>
      <c r="C12364" s="74">
        <f>IF(NewCustomer="Yes", IF(COUNTIF($I$2:$I$11,B12364)&gt;0,0,WEEKDAY(B12364,2)),IF(COUNTIF($I$2:$I$21,B12364)&gt;0,0,WEEKDAY(B12364,2)))</f>
        <v>7</v>
      </c>
      <c r="D12364" s="74">
        <f t="shared" si="2"/>
        <v>19</v>
      </c>
      <c r="E12364" s="12">
        <f>IFERROR(VLOOKUP(A12364,'IDAR Meter Data'!$A:$B,2,1),"")</f>
        <v>178</v>
      </c>
      <c r="F12364" s="75">
        <f>IF(CECCZ="CZ03",'Outside Temp'!B12364,IF(CECCZ="CZ04",'Outside Temp'!B12365,IF(CECCZ="CZ12",'Outside Temp'!B12366, IF(CECCZ="CZ13",'Outside Temp'!B12367))))</f>
        <v>63.86666667</v>
      </c>
      <c r="G12364" s="12">
        <f t="shared" si="3"/>
        <v>1</v>
      </c>
    </row>
    <row r="12365" ht="15.75" customHeight="1">
      <c r="A12365" s="13">
        <v>42253.822916666664</v>
      </c>
      <c r="B12365" s="73">
        <f t="shared" si="1"/>
        <v>42253</v>
      </c>
      <c r="C12365" s="74">
        <f>IF(NewCustomer="Yes", IF(COUNTIF($I$2:$I$11,B12365)&gt;0,0,WEEKDAY(B12365,2)),IF(COUNTIF($I$2:$I$21,B12365)&gt;0,0,WEEKDAY(B12365,2)))</f>
        <v>7</v>
      </c>
      <c r="D12365" s="74">
        <f t="shared" si="2"/>
        <v>19</v>
      </c>
      <c r="E12365" s="12">
        <f>IFERROR(VLOOKUP(A12365,'IDAR Meter Data'!$A:$B,2,1),"")</f>
        <v>180</v>
      </c>
      <c r="F12365" s="75">
        <f>IF(CECCZ="CZ03",'Outside Temp'!B12365,IF(CECCZ="CZ04",'Outside Temp'!B12366,IF(CECCZ="CZ12",'Outside Temp'!B12367, IF(CECCZ="CZ13",'Outside Temp'!B12368))))</f>
        <v>63.36666667</v>
      </c>
      <c r="G12365" s="12">
        <f t="shared" si="3"/>
        <v>1</v>
      </c>
    </row>
    <row r="12366" ht="15.75" customHeight="1">
      <c r="A12366" s="13">
        <v>42253.833333333336</v>
      </c>
      <c r="B12366" s="73">
        <f t="shared" si="1"/>
        <v>42253</v>
      </c>
      <c r="C12366" s="74">
        <f>IF(NewCustomer="Yes", IF(COUNTIF($I$2:$I$11,B12366)&gt;0,0,WEEKDAY(B12366,2)),IF(COUNTIF($I$2:$I$21,B12366)&gt;0,0,WEEKDAY(B12366,2)))</f>
        <v>7</v>
      </c>
      <c r="D12366" s="74">
        <f t="shared" si="2"/>
        <v>20</v>
      </c>
      <c r="E12366" s="12">
        <f>IFERROR(VLOOKUP(A12366,'IDAR Meter Data'!$A:$B,2,1),"")</f>
        <v>172</v>
      </c>
      <c r="F12366" s="75">
        <f>IF(CECCZ="CZ03",'Outside Temp'!B12366,IF(CECCZ="CZ04",'Outside Temp'!B12367,IF(CECCZ="CZ12",'Outside Temp'!B12368, IF(CECCZ="CZ13",'Outside Temp'!B12369))))</f>
        <v>63.06666667</v>
      </c>
      <c r="G12366" s="12">
        <f t="shared" si="3"/>
        <v>1</v>
      </c>
    </row>
    <row r="12367" ht="15.75" customHeight="1">
      <c r="A12367" s="13">
        <v>42253.84375</v>
      </c>
      <c r="B12367" s="73">
        <f t="shared" si="1"/>
        <v>42253</v>
      </c>
      <c r="C12367" s="74">
        <f>IF(NewCustomer="Yes", IF(COUNTIF($I$2:$I$11,B12367)&gt;0,0,WEEKDAY(B12367,2)),IF(COUNTIF($I$2:$I$21,B12367)&gt;0,0,WEEKDAY(B12367,2)))</f>
        <v>7</v>
      </c>
      <c r="D12367" s="74">
        <f t="shared" si="2"/>
        <v>20</v>
      </c>
      <c r="E12367" s="12">
        <f>IFERROR(VLOOKUP(A12367,'IDAR Meter Data'!$A:$B,2,1),"")</f>
        <v>174</v>
      </c>
      <c r="F12367" s="75">
        <f>IF(CECCZ="CZ03",'Outside Temp'!B12367,IF(CECCZ="CZ04",'Outside Temp'!B12368,IF(CECCZ="CZ12",'Outside Temp'!B12369, IF(CECCZ="CZ13",'Outside Temp'!B12370))))</f>
        <v>63.31666667</v>
      </c>
      <c r="G12367" s="12">
        <f t="shared" si="3"/>
        <v>1</v>
      </c>
    </row>
    <row r="12368" ht="15.75" customHeight="1">
      <c r="A12368" s="13">
        <v>42253.854166666664</v>
      </c>
      <c r="B12368" s="73">
        <f t="shared" si="1"/>
        <v>42253</v>
      </c>
      <c r="C12368" s="74">
        <f>IF(NewCustomer="Yes", IF(COUNTIF($I$2:$I$11,B12368)&gt;0,0,WEEKDAY(B12368,2)),IF(COUNTIF($I$2:$I$21,B12368)&gt;0,0,WEEKDAY(B12368,2)))</f>
        <v>7</v>
      </c>
      <c r="D12368" s="74">
        <f t="shared" si="2"/>
        <v>20</v>
      </c>
      <c r="E12368" s="12">
        <f>IFERROR(VLOOKUP(A12368,'IDAR Meter Data'!$A:$B,2,1),"")</f>
        <v>177</v>
      </c>
      <c r="F12368" s="75">
        <f>IF(CECCZ="CZ03",'Outside Temp'!B12368,IF(CECCZ="CZ04",'Outside Temp'!B12369,IF(CECCZ="CZ12",'Outside Temp'!B12370, IF(CECCZ="CZ13",'Outside Temp'!B12371))))</f>
        <v>63.56666667</v>
      </c>
      <c r="G12368" s="12">
        <f t="shared" si="3"/>
        <v>1</v>
      </c>
    </row>
    <row r="12369" ht="15.75" customHeight="1">
      <c r="A12369" s="13">
        <v>42253.864583333336</v>
      </c>
      <c r="B12369" s="73">
        <f t="shared" si="1"/>
        <v>42253</v>
      </c>
      <c r="C12369" s="74">
        <f>IF(NewCustomer="Yes", IF(COUNTIF($I$2:$I$11,B12369)&gt;0,0,WEEKDAY(B12369,2)),IF(COUNTIF($I$2:$I$21,B12369)&gt;0,0,WEEKDAY(B12369,2)))</f>
        <v>7</v>
      </c>
      <c r="D12369" s="74">
        <f t="shared" si="2"/>
        <v>20</v>
      </c>
      <c r="E12369" s="12">
        <f>IFERROR(VLOOKUP(A12369,'IDAR Meter Data'!$A:$B,2,1),"")</f>
        <v>171</v>
      </c>
      <c r="F12369" s="75">
        <f>IF(CECCZ="CZ03",'Outside Temp'!B12369,IF(CECCZ="CZ04",'Outside Temp'!B12370,IF(CECCZ="CZ12",'Outside Temp'!B12371, IF(CECCZ="CZ13",'Outside Temp'!B12372))))</f>
        <v>63.81666667</v>
      </c>
      <c r="G12369" s="12">
        <f t="shared" si="3"/>
        <v>1</v>
      </c>
    </row>
    <row r="12370" ht="15.75" customHeight="1">
      <c r="A12370" s="13">
        <v>42253.875</v>
      </c>
      <c r="B12370" s="73">
        <f t="shared" si="1"/>
        <v>42253</v>
      </c>
      <c r="C12370" s="74">
        <f>IF(NewCustomer="Yes", IF(COUNTIF($I$2:$I$11,B12370)&gt;0,0,WEEKDAY(B12370,2)),IF(COUNTIF($I$2:$I$21,B12370)&gt;0,0,WEEKDAY(B12370,2)))</f>
        <v>7</v>
      </c>
      <c r="D12370" s="74">
        <f t="shared" si="2"/>
        <v>21</v>
      </c>
      <c r="E12370" s="12">
        <f>IFERROR(VLOOKUP(A12370,'IDAR Meter Data'!$A:$B,2,1),"")</f>
        <v>177</v>
      </c>
      <c r="F12370" s="75">
        <f>IF(CECCZ="CZ03",'Outside Temp'!B12370,IF(CECCZ="CZ04",'Outside Temp'!B12371,IF(CECCZ="CZ12",'Outside Temp'!B12372, IF(CECCZ="CZ13",'Outside Temp'!B12373))))</f>
        <v>64</v>
      </c>
      <c r="G12370" s="12">
        <f t="shared" si="3"/>
        <v>1</v>
      </c>
    </row>
    <row r="12371" ht="15.75" customHeight="1">
      <c r="A12371" s="13">
        <v>42253.885416666664</v>
      </c>
      <c r="B12371" s="73">
        <f t="shared" si="1"/>
        <v>42253</v>
      </c>
      <c r="C12371" s="74">
        <f>IF(NewCustomer="Yes", IF(COUNTIF($I$2:$I$11,B12371)&gt;0,0,WEEKDAY(B12371,2)),IF(COUNTIF($I$2:$I$21,B12371)&gt;0,0,WEEKDAY(B12371,2)))</f>
        <v>7</v>
      </c>
      <c r="D12371" s="74">
        <f t="shared" si="2"/>
        <v>21</v>
      </c>
      <c r="E12371" s="12">
        <f>IFERROR(VLOOKUP(A12371,'IDAR Meter Data'!$A:$B,2,1),"")</f>
        <v>160</v>
      </c>
      <c r="F12371" s="75">
        <f>IF(CECCZ="CZ03",'Outside Temp'!B12371,IF(CECCZ="CZ04",'Outside Temp'!B12372,IF(CECCZ="CZ12",'Outside Temp'!B12373, IF(CECCZ="CZ13",'Outside Temp'!B12374))))</f>
        <v>64</v>
      </c>
      <c r="G12371" s="12">
        <f t="shared" si="3"/>
        <v>1</v>
      </c>
    </row>
    <row r="12372" ht="15.75" customHeight="1">
      <c r="A12372" s="13">
        <v>42253.895833333336</v>
      </c>
      <c r="B12372" s="73">
        <f t="shared" si="1"/>
        <v>42253</v>
      </c>
      <c r="C12372" s="74">
        <f>IF(NewCustomer="Yes", IF(COUNTIF($I$2:$I$11,B12372)&gt;0,0,WEEKDAY(B12372,2)),IF(COUNTIF($I$2:$I$21,B12372)&gt;0,0,WEEKDAY(B12372,2)))</f>
        <v>7</v>
      </c>
      <c r="D12372" s="74">
        <f t="shared" si="2"/>
        <v>21</v>
      </c>
      <c r="E12372" s="12">
        <f>IFERROR(VLOOKUP(A12372,'IDAR Meter Data'!$A:$B,2,1),"")</f>
        <v>161</v>
      </c>
      <c r="F12372" s="75">
        <f>IF(CECCZ="CZ03",'Outside Temp'!B12372,IF(CECCZ="CZ04",'Outside Temp'!B12373,IF(CECCZ="CZ12",'Outside Temp'!B12374, IF(CECCZ="CZ13",'Outside Temp'!B12375))))</f>
        <v>64</v>
      </c>
      <c r="G12372" s="12">
        <f t="shared" si="3"/>
        <v>1</v>
      </c>
    </row>
    <row r="12373" ht="15.75" customHeight="1">
      <c r="A12373" s="13">
        <v>42253.90625</v>
      </c>
      <c r="B12373" s="73">
        <f t="shared" si="1"/>
        <v>42253</v>
      </c>
      <c r="C12373" s="74">
        <f>IF(NewCustomer="Yes", IF(COUNTIF($I$2:$I$11,B12373)&gt;0,0,WEEKDAY(B12373,2)),IF(COUNTIF($I$2:$I$21,B12373)&gt;0,0,WEEKDAY(B12373,2)))</f>
        <v>7</v>
      </c>
      <c r="D12373" s="74">
        <f t="shared" si="2"/>
        <v>21</v>
      </c>
      <c r="E12373" s="12">
        <f>IFERROR(VLOOKUP(A12373,'IDAR Meter Data'!$A:$B,2,1),"")</f>
        <v>168</v>
      </c>
      <c r="F12373" s="75">
        <f>IF(CECCZ="CZ03",'Outside Temp'!B12373,IF(CECCZ="CZ04",'Outside Temp'!B12374,IF(CECCZ="CZ12",'Outside Temp'!B12375, IF(CECCZ="CZ13",'Outside Temp'!B12376))))</f>
        <v>64</v>
      </c>
      <c r="G12373" s="12">
        <f t="shared" si="3"/>
        <v>1</v>
      </c>
    </row>
    <row r="12374" ht="15.75" customHeight="1">
      <c r="A12374" s="13">
        <v>42253.916666666664</v>
      </c>
      <c r="B12374" s="73">
        <f t="shared" si="1"/>
        <v>42253</v>
      </c>
      <c r="C12374" s="74">
        <f>IF(NewCustomer="Yes", IF(COUNTIF($I$2:$I$11,B12374)&gt;0,0,WEEKDAY(B12374,2)),IF(COUNTIF($I$2:$I$21,B12374)&gt;0,0,WEEKDAY(B12374,2)))</f>
        <v>7</v>
      </c>
      <c r="D12374" s="74">
        <f t="shared" si="2"/>
        <v>22</v>
      </c>
      <c r="E12374" s="12">
        <f>IFERROR(VLOOKUP(A12374,'IDAR Meter Data'!$A:$B,2,1),"")</f>
        <v>152</v>
      </c>
      <c r="F12374" s="75">
        <f>IF(CECCZ="CZ03",'Outside Temp'!B12374,IF(CECCZ="CZ04",'Outside Temp'!B12375,IF(CECCZ="CZ12",'Outside Temp'!B12376, IF(CECCZ="CZ13",'Outside Temp'!B12377))))</f>
        <v>63.86666667</v>
      </c>
      <c r="G12374" s="12">
        <f t="shared" si="3"/>
        <v>1</v>
      </c>
    </row>
    <row r="12375" ht="15.75" customHeight="1">
      <c r="A12375" s="13">
        <v>42253.927083333336</v>
      </c>
      <c r="B12375" s="73">
        <f t="shared" si="1"/>
        <v>42253</v>
      </c>
      <c r="C12375" s="74">
        <f>IF(NewCustomer="Yes", IF(COUNTIF($I$2:$I$11,B12375)&gt;0,0,WEEKDAY(B12375,2)),IF(COUNTIF($I$2:$I$21,B12375)&gt;0,0,WEEKDAY(B12375,2)))</f>
        <v>7</v>
      </c>
      <c r="D12375" s="74">
        <f t="shared" si="2"/>
        <v>22</v>
      </c>
      <c r="E12375" s="12">
        <f>IFERROR(VLOOKUP(A12375,'IDAR Meter Data'!$A:$B,2,1),"")</f>
        <v>163</v>
      </c>
      <c r="F12375" s="75">
        <f>IF(CECCZ="CZ03",'Outside Temp'!B12375,IF(CECCZ="CZ04",'Outside Temp'!B12376,IF(CECCZ="CZ12",'Outside Temp'!B12377, IF(CECCZ="CZ13",'Outside Temp'!B12378))))</f>
        <v>63.36666667</v>
      </c>
      <c r="G12375" s="12">
        <f t="shared" si="3"/>
        <v>1</v>
      </c>
    </row>
    <row r="12376" ht="15.75" customHeight="1">
      <c r="A12376" s="13">
        <v>42253.9375</v>
      </c>
      <c r="B12376" s="73">
        <f t="shared" si="1"/>
        <v>42253</v>
      </c>
      <c r="C12376" s="74">
        <f>IF(NewCustomer="Yes", IF(COUNTIF($I$2:$I$11,B12376)&gt;0,0,WEEKDAY(B12376,2)),IF(COUNTIF($I$2:$I$21,B12376)&gt;0,0,WEEKDAY(B12376,2)))</f>
        <v>7</v>
      </c>
      <c r="D12376" s="74">
        <f t="shared" si="2"/>
        <v>22</v>
      </c>
      <c r="E12376" s="12">
        <f>IFERROR(VLOOKUP(A12376,'IDAR Meter Data'!$A:$B,2,1),"")</f>
        <v>152</v>
      </c>
      <c r="F12376" s="75">
        <f>IF(CECCZ="CZ03",'Outside Temp'!B12376,IF(CECCZ="CZ04",'Outside Temp'!B12377,IF(CECCZ="CZ12",'Outside Temp'!B12378, IF(CECCZ="CZ13",'Outside Temp'!B12379))))</f>
        <v>62.86666667</v>
      </c>
      <c r="G12376" s="12">
        <f t="shared" si="3"/>
        <v>1</v>
      </c>
    </row>
    <row r="12377" ht="15.75" customHeight="1">
      <c r="A12377" s="13">
        <v>42253.947916666664</v>
      </c>
      <c r="B12377" s="73">
        <f t="shared" si="1"/>
        <v>42253</v>
      </c>
      <c r="C12377" s="74">
        <f>IF(NewCustomer="Yes", IF(COUNTIF($I$2:$I$11,B12377)&gt;0,0,WEEKDAY(B12377,2)),IF(COUNTIF($I$2:$I$21,B12377)&gt;0,0,WEEKDAY(B12377,2)))</f>
        <v>7</v>
      </c>
      <c r="D12377" s="74">
        <f t="shared" si="2"/>
        <v>22</v>
      </c>
      <c r="E12377" s="12">
        <f>IFERROR(VLOOKUP(A12377,'IDAR Meter Data'!$A:$B,2,1),"")</f>
        <v>154</v>
      </c>
      <c r="F12377" s="75">
        <f>IF(CECCZ="CZ03",'Outside Temp'!B12377,IF(CECCZ="CZ04",'Outside Temp'!B12378,IF(CECCZ="CZ12",'Outside Temp'!B12379, IF(CECCZ="CZ13",'Outside Temp'!B12380))))</f>
        <v>62.36666667</v>
      </c>
      <c r="G12377" s="12">
        <f t="shared" si="3"/>
        <v>1</v>
      </c>
    </row>
    <row r="12378" ht="15.75" customHeight="1">
      <c r="A12378" s="13">
        <v>42253.958333333336</v>
      </c>
      <c r="B12378" s="73">
        <f t="shared" si="1"/>
        <v>42253</v>
      </c>
      <c r="C12378" s="74">
        <f>IF(NewCustomer="Yes", IF(COUNTIF($I$2:$I$11,B12378)&gt;0,0,WEEKDAY(B12378,2)),IF(COUNTIF($I$2:$I$21,B12378)&gt;0,0,WEEKDAY(B12378,2)))</f>
        <v>7</v>
      </c>
      <c r="D12378" s="74">
        <f t="shared" si="2"/>
        <v>23</v>
      </c>
      <c r="E12378" s="12">
        <f>IFERROR(VLOOKUP(A12378,'IDAR Meter Data'!$A:$B,2,1),"")</f>
        <v>160</v>
      </c>
      <c r="F12378" s="75">
        <f>IF(CECCZ="CZ03",'Outside Temp'!B12378,IF(CECCZ="CZ04",'Outside Temp'!B12379,IF(CECCZ="CZ12",'Outside Temp'!B12380, IF(CECCZ="CZ13",'Outside Temp'!B12381))))</f>
        <v>61.86666667</v>
      </c>
      <c r="G12378" s="12">
        <f t="shared" si="3"/>
        <v>1</v>
      </c>
    </row>
    <row r="12379" ht="15.75" customHeight="1">
      <c r="A12379" s="13">
        <v>42253.96875</v>
      </c>
      <c r="B12379" s="73">
        <f t="shared" si="1"/>
        <v>42253</v>
      </c>
      <c r="C12379" s="74">
        <f>IF(NewCustomer="Yes", IF(COUNTIF($I$2:$I$11,B12379)&gt;0,0,WEEKDAY(B12379,2)),IF(COUNTIF($I$2:$I$21,B12379)&gt;0,0,WEEKDAY(B12379,2)))</f>
        <v>7</v>
      </c>
      <c r="D12379" s="74">
        <f t="shared" si="2"/>
        <v>23</v>
      </c>
      <c r="E12379" s="12">
        <f>IFERROR(VLOOKUP(A12379,'IDAR Meter Data'!$A:$B,2,1),"")</f>
        <v>145</v>
      </c>
      <c r="F12379" s="75">
        <f>IF(CECCZ="CZ03",'Outside Temp'!B12379,IF(CECCZ="CZ04",'Outside Temp'!B12380,IF(CECCZ="CZ12",'Outside Temp'!B12381, IF(CECCZ="CZ13",'Outside Temp'!B12382))))</f>
        <v>61.36666667</v>
      </c>
      <c r="G12379" s="12">
        <f t="shared" si="3"/>
        <v>1</v>
      </c>
    </row>
    <row r="12380" ht="15.75" customHeight="1">
      <c r="A12380" s="13">
        <v>42253.979166666664</v>
      </c>
      <c r="B12380" s="73">
        <f t="shared" si="1"/>
        <v>42253</v>
      </c>
      <c r="C12380" s="74">
        <f>IF(NewCustomer="Yes", IF(COUNTIF($I$2:$I$11,B12380)&gt;0,0,WEEKDAY(B12380,2)),IF(COUNTIF($I$2:$I$21,B12380)&gt;0,0,WEEKDAY(B12380,2)))</f>
        <v>7</v>
      </c>
      <c r="D12380" s="74">
        <f t="shared" si="2"/>
        <v>23</v>
      </c>
      <c r="E12380" s="12">
        <f>IFERROR(VLOOKUP(A12380,'IDAR Meter Data'!$A:$B,2,1),"")</f>
        <v>152</v>
      </c>
      <c r="F12380" s="75">
        <f>IF(CECCZ="CZ03",'Outside Temp'!B12380,IF(CECCZ="CZ04",'Outside Temp'!B12381,IF(CECCZ="CZ12",'Outside Temp'!B12382, IF(CECCZ="CZ13",'Outside Temp'!B12383))))</f>
        <v>60.86666667</v>
      </c>
      <c r="G12380" s="12">
        <f t="shared" si="3"/>
        <v>1</v>
      </c>
    </row>
    <row r="12381" ht="15.75" customHeight="1">
      <c r="A12381" s="13">
        <v>42253.989583333336</v>
      </c>
      <c r="B12381" s="73">
        <f t="shared" si="1"/>
        <v>42253</v>
      </c>
      <c r="C12381" s="74">
        <f>IF(NewCustomer="Yes", IF(COUNTIF($I$2:$I$11,B12381)&gt;0,0,WEEKDAY(B12381,2)),IF(COUNTIF($I$2:$I$21,B12381)&gt;0,0,WEEKDAY(B12381,2)))</f>
        <v>7</v>
      </c>
      <c r="D12381" s="74">
        <f t="shared" si="2"/>
        <v>23</v>
      </c>
      <c r="E12381" s="12">
        <f>IFERROR(VLOOKUP(A12381,'IDAR Meter Data'!$A:$B,2,1),"")</f>
        <v>152</v>
      </c>
      <c r="F12381" s="75">
        <f>IF(CECCZ="CZ03",'Outside Temp'!B12381,IF(CECCZ="CZ04",'Outside Temp'!B12382,IF(CECCZ="CZ12",'Outside Temp'!B12383, IF(CECCZ="CZ13",'Outside Temp'!B12384))))</f>
        <v>60.36666667</v>
      </c>
      <c r="G12381" s="12">
        <f t="shared" si="3"/>
        <v>1</v>
      </c>
    </row>
    <row r="12382" ht="15.75" customHeight="1">
      <c r="A12382" s="13">
        <v>42254.0</v>
      </c>
      <c r="B12382" s="73">
        <f t="shared" si="1"/>
        <v>42254</v>
      </c>
      <c r="C12382" s="74">
        <f>IF(NewCustomer="Yes", IF(COUNTIF($I$2:$I$11,B12382)&gt;0,0,WEEKDAY(B12382,2)),IF(COUNTIF($I$2:$I$21,B12382)&gt;0,0,WEEKDAY(B12382,2)))</f>
        <v>0</v>
      </c>
      <c r="D12382" s="74">
        <f t="shared" si="2"/>
        <v>0</v>
      </c>
      <c r="E12382" s="12">
        <f>IFERROR(VLOOKUP(A12382,'IDAR Meter Data'!$A:$B,2,1),"")</f>
        <v>147</v>
      </c>
      <c r="F12382" s="75">
        <f>IF(CECCZ="CZ03",'Outside Temp'!B12382,IF(CECCZ="CZ04",'Outside Temp'!B12383,IF(CECCZ="CZ12",'Outside Temp'!B12384, IF(CECCZ="CZ13",'Outside Temp'!B12385))))</f>
        <v>60</v>
      </c>
      <c r="G12382" s="12">
        <f t="shared" si="3"/>
        <v>1</v>
      </c>
    </row>
    <row r="12383" ht="15.75" customHeight="1">
      <c r="A12383" s="13">
        <v>42254.010416666664</v>
      </c>
      <c r="B12383" s="73">
        <f t="shared" si="1"/>
        <v>42254</v>
      </c>
      <c r="C12383" s="74">
        <f>IF(NewCustomer="Yes", IF(COUNTIF($I$2:$I$11,B12383)&gt;0,0,WEEKDAY(B12383,2)),IF(COUNTIF($I$2:$I$21,B12383)&gt;0,0,WEEKDAY(B12383,2)))</f>
        <v>0</v>
      </c>
      <c r="D12383" s="74">
        <f t="shared" si="2"/>
        <v>0</v>
      </c>
      <c r="E12383" s="12">
        <f>IFERROR(VLOOKUP(A12383,'IDAR Meter Data'!$A:$B,2,1),"")</f>
        <v>154</v>
      </c>
      <c r="F12383" s="75">
        <f>IF(CECCZ="CZ03",'Outside Temp'!B12383,IF(CECCZ="CZ04",'Outside Temp'!B12384,IF(CECCZ="CZ12",'Outside Temp'!B12385, IF(CECCZ="CZ13",'Outside Temp'!B12386))))</f>
        <v>60</v>
      </c>
      <c r="G12383" s="12">
        <f t="shared" si="3"/>
        <v>1</v>
      </c>
    </row>
    <row r="12384" ht="15.75" customHeight="1">
      <c r="A12384" s="13">
        <v>42254.020833333336</v>
      </c>
      <c r="B12384" s="73">
        <f t="shared" si="1"/>
        <v>42254</v>
      </c>
      <c r="C12384" s="74">
        <f>IF(NewCustomer="Yes", IF(COUNTIF($I$2:$I$11,B12384)&gt;0,0,WEEKDAY(B12384,2)),IF(COUNTIF($I$2:$I$21,B12384)&gt;0,0,WEEKDAY(B12384,2)))</f>
        <v>0</v>
      </c>
      <c r="D12384" s="74">
        <f t="shared" si="2"/>
        <v>0</v>
      </c>
      <c r="E12384" s="12">
        <f>IFERROR(VLOOKUP(A12384,'IDAR Meter Data'!$A:$B,2,1),"")</f>
        <v>144</v>
      </c>
      <c r="F12384" s="75">
        <f>IF(CECCZ="CZ03",'Outside Temp'!B12384,IF(CECCZ="CZ04",'Outside Temp'!B12385,IF(CECCZ="CZ12",'Outside Temp'!B12386, IF(CECCZ="CZ13",'Outside Temp'!B12387))))</f>
        <v>60</v>
      </c>
      <c r="G12384" s="12">
        <f t="shared" si="3"/>
        <v>1</v>
      </c>
    </row>
    <row r="12385" ht="15.75" customHeight="1">
      <c r="A12385" s="13">
        <v>42254.03125</v>
      </c>
      <c r="B12385" s="73">
        <f t="shared" si="1"/>
        <v>42254</v>
      </c>
      <c r="C12385" s="74">
        <f>IF(NewCustomer="Yes", IF(COUNTIF($I$2:$I$11,B12385)&gt;0,0,WEEKDAY(B12385,2)),IF(COUNTIF($I$2:$I$21,B12385)&gt;0,0,WEEKDAY(B12385,2)))</f>
        <v>0</v>
      </c>
      <c r="D12385" s="74">
        <f t="shared" si="2"/>
        <v>0</v>
      </c>
      <c r="E12385" s="12">
        <f>IFERROR(VLOOKUP(A12385,'IDAR Meter Data'!$A:$B,2,1),"")</f>
        <v>147</v>
      </c>
      <c r="F12385" s="75">
        <f>IF(CECCZ="CZ03",'Outside Temp'!B12385,IF(CECCZ="CZ04",'Outside Temp'!B12386,IF(CECCZ="CZ12",'Outside Temp'!B12387, IF(CECCZ="CZ13",'Outside Temp'!B12388))))</f>
        <v>60</v>
      </c>
      <c r="G12385" s="12">
        <f t="shared" si="3"/>
        <v>1</v>
      </c>
    </row>
    <row r="12386" ht="15.75" customHeight="1">
      <c r="A12386" s="13">
        <v>42254.041666666664</v>
      </c>
      <c r="B12386" s="73">
        <f t="shared" si="1"/>
        <v>42254</v>
      </c>
      <c r="C12386" s="74">
        <f>IF(NewCustomer="Yes", IF(COUNTIF($I$2:$I$11,B12386)&gt;0,0,WEEKDAY(B12386,2)),IF(COUNTIF($I$2:$I$21,B12386)&gt;0,0,WEEKDAY(B12386,2)))</f>
        <v>0</v>
      </c>
      <c r="D12386" s="74">
        <f t="shared" si="2"/>
        <v>1</v>
      </c>
      <c r="E12386" s="12">
        <f>IFERROR(VLOOKUP(A12386,'IDAR Meter Data'!$A:$B,2,1),"")</f>
        <v>146</v>
      </c>
      <c r="F12386" s="75">
        <f>IF(CECCZ="CZ03",'Outside Temp'!B12386,IF(CECCZ="CZ04",'Outside Temp'!B12387,IF(CECCZ="CZ12",'Outside Temp'!B12388, IF(CECCZ="CZ13",'Outside Temp'!B12389))))</f>
        <v>59.93333333</v>
      </c>
      <c r="G12386" s="12">
        <f t="shared" si="3"/>
        <v>1</v>
      </c>
    </row>
    <row r="12387" ht="15.75" customHeight="1">
      <c r="A12387" s="13">
        <v>42254.052083333336</v>
      </c>
      <c r="B12387" s="73">
        <f t="shared" si="1"/>
        <v>42254</v>
      </c>
      <c r="C12387" s="74">
        <f>IF(NewCustomer="Yes", IF(COUNTIF($I$2:$I$11,B12387)&gt;0,0,WEEKDAY(B12387,2)),IF(COUNTIF($I$2:$I$21,B12387)&gt;0,0,WEEKDAY(B12387,2)))</f>
        <v>0</v>
      </c>
      <c r="D12387" s="74">
        <f t="shared" si="2"/>
        <v>1</v>
      </c>
      <c r="E12387" s="12">
        <f>IFERROR(VLOOKUP(A12387,'IDAR Meter Data'!$A:$B,2,1),"")</f>
        <v>141</v>
      </c>
      <c r="F12387" s="75">
        <f>IF(CECCZ="CZ03",'Outside Temp'!B12387,IF(CECCZ="CZ04",'Outside Temp'!B12388,IF(CECCZ="CZ12",'Outside Temp'!B12389, IF(CECCZ="CZ13",'Outside Temp'!B12390))))</f>
        <v>59.68333333</v>
      </c>
      <c r="G12387" s="12">
        <f t="shared" si="3"/>
        <v>1</v>
      </c>
    </row>
    <row r="12388" ht="15.75" customHeight="1">
      <c r="A12388" s="13">
        <v>42254.0625</v>
      </c>
      <c r="B12388" s="73">
        <f t="shared" si="1"/>
        <v>42254</v>
      </c>
      <c r="C12388" s="74">
        <f>IF(NewCustomer="Yes", IF(COUNTIF($I$2:$I$11,B12388)&gt;0,0,WEEKDAY(B12388,2)),IF(COUNTIF($I$2:$I$21,B12388)&gt;0,0,WEEKDAY(B12388,2)))</f>
        <v>0</v>
      </c>
      <c r="D12388" s="74">
        <f t="shared" si="2"/>
        <v>1</v>
      </c>
      <c r="E12388" s="12">
        <f>IFERROR(VLOOKUP(A12388,'IDAR Meter Data'!$A:$B,2,1),"")</f>
        <v>148</v>
      </c>
      <c r="F12388" s="75">
        <f>IF(CECCZ="CZ03",'Outside Temp'!B12388,IF(CECCZ="CZ04",'Outside Temp'!B12389,IF(CECCZ="CZ12",'Outside Temp'!B12390, IF(CECCZ="CZ13",'Outside Temp'!B12391))))</f>
        <v>59.43333333</v>
      </c>
      <c r="G12388" s="12">
        <f t="shared" si="3"/>
        <v>1</v>
      </c>
    </row>
    <row r="12389" ht="15.75" customHeight="1">
      <c r="A12389" s="13">
        <v>42254.072916666664</v>
      </c>
      <c r="B12389" s="73">
        <f t="shared" si="1"/>
        <v>42254</v>
      </c>
      <c r="C12389" s="74">
        <f>IF(NewCustomer="Yes", IF(COUNTIF($I$2:$I$11,B12389)&gt;0,0,WEEKDAY(B12389,2)),IF(COUNTIF($I$2:$I$21,B12389)&gt;0,0,WEEKDAY(B12389,2)))</f>
        <v>0</v>
      </c>
      <c r="D12389" s="74">
        <f t="shared" si="2"/>
        <v>1</v>
      </c>
      <c r="E12389" s="12">
        <f>IFERROR(VLOOKUP(A12389,'IDAR Meter Data'!$A:$B,2,1),"")</f>
        <v>137</v>
      </c>
      <c r="F12389" s="75">
        <f>IF(CECCZ="CZ03",'Outside Temp'!B12389,IF(CECCZ="CZ04",'Outside Temp'!B12390,IF(CECCZ="CZ12",'Outside Temp'!B12391, IF(CECCZ="CZ13",'Outside Temp'!B12392))))</f>
        <v>59.18333333</v>
      </c>
      <c r="G12389" s="12">
        <f t="shared" si="3"/>
        <v>1</v>
      </c>
    </row>
    <row r="12390" ht="15.75" customHeight="1">
      <c r="A12390" s="13">
        <v>42254.083333333336</v>
      </c>
      <c r="B12390" s="73">
        <f t="shared" si="1"/>
        <v>42254</v>
      </c>
      <c r="C12390" s="74">
        <f>IF(NewCustomer="Yes", IF(COUNTIF($I$2:$I$11,B12390)&gt;0,0,WEEKDAY(B12390,2)),IF(COUNTIF($I$2:$I$21,B12390)&gt;0,0,WEEKDAY(B12390,2)))</f>
        <v>0</v>
      </c>
      <c r="D12390" s="74">
        <f t="shared" si="2"/>
        <v>2</v>
      </c>
      <c r="E12390" s="12">
        <f>IFERROR(VLOOKUP(A12390,'IDAR Meter Data'!$A:$B,2,1),"")</f>
        <v>143</v>
      </c>
      <c r="F12390" s="75">
        <f>IF(CECCZ="CZ03",'Outside Temp'!B12390,IF(CECCZ="CZ04",'Outside Temp'!B12391,IF(CECCZ="CZ12",'Outside Temp'!B12392, IF(CECCZ="CZ13",'Outside Temp'!B12393))))</f>
        <v>59.06666667</v>
      </c>
      <c r="G12390" s="12">
        <f t="shared" si="3"/>
        <v>1</v>
      </c>
    </row>
    <row r="12391" ht="15.75" customHeight="1">
      <c r="A12391" s="13">
        <v>42254.09375</v>
      </c>
      <c r="B12391" s="73">
        <f t="shared" si="1"/>
        <v>42254</v>
      </c>
      <c r="C12391" s="74">
        <f>IF(NewCustomer="Yes", IF(COUNTIF($I$2:$I$11,B12391)&gt;0,0,WEEKDAY(B12391,2)),IF(COUNTIF($I$2:$I$21,B12391)&gt;0,0,WEEKDAY(B12391,2)))</f>
        <v>0</v>
      </c>
      <c r="D12391" s="74">
        <f t="shared" si="2"/>
        <v>2</v>
      </c>
      <c r="E12391" s="12">
        <f>IFERROR(VLOOKUP(A12391,'IDAR Meter Data'!$A:$B,2,1),"")</f>
        <v>146</v>
      </c>
      <c r="F12391" s="75">
        <f>IF(CECCZ="CZ03",'Outside Temp'!B12391,IF(CECCZ="CZ04",'Outside Temp'!B12392,IF(CECCZ="CZ12",'Outside Temp'!B12393, IF(CECCZ="CZ13",'Outside Temp'!B12394))))</f>
        <v>59.31666667</v>
      </c>
      <c r="G12391" s="12">
        <f t="shared" si="3"/>
        <v>1</v>
      </c>
    </row>
    <row r="12392" ht="15.75" customHeight="1">
      <c r="A12392" s="13">
        <v>42254.104166666664</v>
      </c>
      <c r="B12392" s="73">
        <f t="shared" si="1"/>
        <v>42254</v>
      </c>
      <c r="C12392" s="74">
        <f>IF(NewCustomer="Yes", IF(COUNTIF($I$2:$I$11,B12392)&gt;0,0,WEEKDAY(B12392,2)),IF(COUNTIF($I$2:$I$21,B12392)&gt;0,0,WEEKDAY(B12392,2)))</f>
        <v>0</v>
      </c>
      <c r="D12392" s="74">
        <f t="shared" si="2"/>
        <v>2</v>
      </c>
      <c r="E12392" s="12">
        <f>IFERROR(VLOOKUP(A12392,'IDAR Meter Data'!$A:$B,2,1),"")</f>
        <v>141</v>
      </c>
      <c r="F12392" s="75">
        <f>IF(CECCZ="CZ03",'Outside Temp'!B12392,IF(CECCZ="CZ04",'Outside Temp'!B12393,IF(CECCZ="CZ12",'Outside Temp'!B12394, IF(CECCZ="CZ13",'Outside Temp'!B12395))))</f>
        <v>59.56666667</v>
      </c>
      <c r="G12392" s="12">
        <f t="shared" si="3"/>
        <v>1</v>
      </c>
    </row>
    <row r="12393" ht="15.75" customHeight="1">
      <c r="A12393" s="13">
        <v>42254.114583333336</v>
      </c>
      <c r="B12393" s="73">
        <f t="shared" si="1"/>
        <v>42254</v>
      </c>
      <c r="C12393" s="74">
        <f>IF(NewCustomer="Yes", IF(COUNTIF($I$2:$I$11,B12393)&gt;0,0,WEEKDAY(B12393,2)),IF(COUNTIF($I$2:$I$21,B12393)&gt;0,0,WEEKDAY(B12393,2)))</f>
        <v>0</v>
      </c>
      <c r="D12393" s="74">
        <f t="shared" si="2"/>
        <v>2</v>
      </c>
      <c r="E12393" s="12">
        <f>IFERROR(VLOOKUP(A12393,'IDAR Meter Data'!$A:$B,2,1),"")</f>
        <v>143</v>
      </c>
      <c r="F12393" s="75">
        <f>IF(CECCZ="CZ03",'Outside Temp'!B12393,IF(CECCZ="CZ04",'Outside Temp'!B12394,IF(CECCZ="CZ12",'Outside Temp'!B12395, IF(CECCZ="CZ13",'Outside Temp'!B12396))))</f>
        <v>59.81666667</v>
      </c>
      <c r="G12393" s="12">
        <f t="shared" si="3"/>
        <v>1</v>
      </c>
    </row>
    <row r="12394" ht="15.75" customHeight="1">
      <c r="A12394" s="13">
        <v>42254.125</v>
      </c>
      <c r="B12394" s="73">
        <f t="shared" si="1"/>
        <v>42254</v>
      </c>
      <c r="C12394" s="74">
        <f>IF(NewCustomer="Yes", IF(COUNTIF($I$2:$I$11,B12394)&gt;0,0,WEEKDAY(B12394,2)),IF(COUNTIF($I$2:$I$21,B12394)&gt;0,0,WEEKDAY(B12394,2)))</f>
        <v>0</v>
      </c>
      <c r="D12394" s="74">
        <f t="shared" si="2"/>
        <v>3</v>
      </c>
      <c r="E12394" s="12">
        <f>IFERROR(VLOOKUP(A12394,'IDAR Meter Data'!$A:$B,2,1),"")</f>
        <v>139</v>
      </c>
      <c r="F12394" s="75">
        <f>IF(CECCZ="CZ03",'Outside Temp'!B12394,IF(CECCZ="CZ04",'Outside Temp'!B12395,IF(CECCZ="CZ12",'Outside Temp'!B12396, IF(CECCZ="CZ13",'Outside Temp'!B12397))))</f>
        <v>59.93333333</v>
      </c>
      <c r="G12394" s="12">
        <f t="shared" si="3"/>
        <v>1</v>
      </c>
    </row>
    <row r="12395" ht="15.75" customHeight="1">
      <c r="A12395" s="13">
        <v>42254.135416666664</v>
      </c>
      <c r="B12395" s="73">
        <f t="shared" si="1"/>
        <v>42254</v>
      </c>
      <c r="C12395" s="74">
        <f>IF(NewCustomer="Yes", IF(COUNTIF($I$2:$I$11,B12395)&gt;0,0,WEEKDAY(B12395,2)),IF(COUNTIF($I$2:$I$21,B12395)&gt;0,0,WEEKDAY(B12395,2)))</f>
        <v>0</v>
      </c>
      <c r="D12395" s="74">
        <f t="shared" si="2"/>
        <v>3</v>
      </c>
      <c r="E12395" s="12">
        <f>IFERROR(VLOOKUP(A12395,'IDAR Meter Data'!$A:$B,2,1),"")</f>
        <v>145</v>
      </c>
      <c r="F12395" s="75">
        <f>IF(CECCZ="CZ03",'Outside Temp'!B12395,IF(CECCZ="CZ04",'Outside Temp'!B12396,IF(CECCZ="CZ12",'Outside Temp'!B12397, IF(CECCZ="CZ13",'Outside Temp'!B12398))))</f>
        <v>59.68333333</v>
      </c>
      <c r="G12395" s="12">
        <f t="shared" si="3"/>
        <v>1</v>
      </c>
    </row>
    <row r="12396" ht="15.75" customHeight="1">
      <c r="A12396" s="13">
        <v>42254.145833333336</v>
      </c>
      <c r="B12396" s="73">
        <f t="shared" si="1"/>
        <v>42254</v>
      </c>
      <c r="C12396" s="74">
        <f>IF(NewCustomer="Yes", IF(COUNTIF($I$2:$I$11,B12396)&gt;0,0,WEEKDAY(B12396,2)),IF(COUNTIF($I$2:$I$21,B12396)&gt;0,0,WEEKDAY(B12396,2)))</f>
        <v>0</v>
      </c>
      <c r="D12396" s="74">
        <f t="shared" si="2"/>
        <v>3</v>
      </c>
      <c r="E12396" s="12">
        <f>IFERROR(VLOOKUP(A12396,'IDAR Meter Data'!$A:$B,2,1),"")</f>
        <v>137</v>
      </c>
      <c r="F12396" s="75">
        <f>IF(CECCZ="CZ03",'Outside Temp'!B12396,IF(CECCZ="CZ04",'Outside Temp'!B12397,IF(CECCZ="CZ12",'Outside Temp'!B12398, IF(CECCZ="CZ13",'Outside Temp'!B12399))))</f>
        <v>59.43333333</v>
      </c>
      <c r="G12396" s="12">
        <f t="shared" si="3"/>
        <v>1</v>
      </c>
    </row>
    <row r="12397" ht="15.75" customHeight="1">
      <c r="A12397" s="13">
        <v>42254.15625</v>
      </c>
      <c r="B12397" s="73">
        <f t="shared" si="1"/>
        <v>42254</v>
      </c>
      <c r="C12397" s="74">
        <f>IF(NewCustomer="Yes", IF(COUNTIF($I$2:$I$11,B12397)&gt;0,0,WEEKDAY(B12397,2)),IF(COUNTIF($I$2:$I$21,B12397)&gt;0,0,WEEKDAY(B12397,2)))</f>
        <v>0</v>
      </c>
      <c r="D12397" s="74">
        <f t="shared" si="2"/>
        <v>3</v>
      </c>
      <c r="E12397" s="12">
        <f>IFERROR(VLOOKUP(A12397,'IDAR Meter Data'!$A:$B,2,1),"")</f>
        <v>142</v>
      </c>
      <c r="F12397" s="75">
        <f>IF(CECCZ="CZ03",'Outside Temp'!B12397,IF(CECCZ="CZ04",'Outside Temp'!B12398,IF(CECCZ="CZ12",'Outside Temp'!B12399, IF(CECCZ="CZ13",'Outside Temp'!B12400))))</f>
        <v>59.18333333</v>
      </c>
      <c r="G12397" s="12">
        <f t="shared" si="3"/>
        <v>1</v>
      </c>
    </row>
    <row r="12398" ht="15.75" customHeight="1">
      <c r="A12398" s="13">
        <v>42254.166666666664</v>
      </c>
      <c r="B12398" s="73">
        <f t="shared" si="1"/>
        <v>42254</v>
      </c>
      <c r="C12398" s="74">
        <f>IF(NewCustomer="Yes", IF(COUNTIF($I$2:$I$11,B12398)&gt;0,0,WEEKDAY(B12398,2)),IF(COUNTIF($I$2:$I$21,B12398)&gt;0,0,WEEKDAY(B12398,2)))</f>
        <v>0</v>
      </c>
      <c r="D12398" s="74">
        <f t="shared" si="2"/>
        <v>4</v>
      </c>
      <c r="E12398" s="12">
        <f>IFERROR(VLOOKUP(A12398,'IDAR Meter Data'!$A:$B,2,1),"")</f>
        <v>131</v>
      </c>
      <c r="F12398" s="75">
        <f>IF(CECCZ="CZ03",'Outside Temp'!B12398,IF(CECCZ="CZ04",'Outside Temp'!B12399,IF(CECCZ="CZ12",'Outside Temp'!B12400, IF(CECCZ="CZ13",'Outside Temp'!B12401))))</f>
        <v>58.93333333</v>
      </c>
      <c r="G12398" s="12">
        <f t="shared" si="3"/>
        <v>1</v>
      </c>
    </row>
    <row r="12399" ht="15.75" customHeight="1">
      <c r="A12399" s="13">
        <v>42254.177083333336</v>
      </c>
      <c r="B12399" s="73">
        <f t="shared" si="1"/>
        <v>42254</v>
      </c>
      <c r="C12399" s="74">
        <f>IF(NewCustomer="Yes", IF(COUNTIF($I$2:$I$11,B12399)&gt;0,0,WEEKDAY(B12399,2)),IF(COUNTIF($I$2:$I$21,B12399)&gt;0,0,WEEKDAY(B12399,2)))</f>
        <v>0</v>
      </c>
      <c r="D12399" s="74">
        <f t="shared" si="2"/>
        <v>4</v>
      </c>
      <c r="E12399" s="12">
        <f>IFERROR(VLOOKUP(A12399,'IDAR Meter Data'!$A:$B,2,1),"")</f>
        <v>145</v>
      </c>
      <c r="F12399" s="75">
        <f>IF(CECCZ="CZ03",'Outside Temp'!B12399,IF(CECCZ="CZ04",'Outside Temp'!B12400,IF(CECCZ="CZ12",'Outside Temp'!B12401, IF(CECCZ="CZ13",'Outside Temp'!B12402))))</f>
        <v>58.68333333</v>
      </c>
      <c r="G12399" s="12">
        <f t="shared" si="3"/>
        <v>1</v>
      </c>
    </row>
    <row r="12400" ht="15.75" customHeight="1">
      <c r="A12400" s="13">
        <v>42254.1875</v>
      </c>
      <c r="B12400" s="73">
        <f t="shared" si="1"/>
        <v>42254</v>
      </c>
      <c r="C12400" s="74">
        <f>IF(NewCustomer="Yes", IF(COUNTIF($I$2:$I$11,B12400)&gt;0,0,WEEKDAY(B12400,2)),IF(COUNTIF($I$2:$I$21,B12400)&gt;0,0,WEEKDAY(B12400,2)))</f>
        <v>0</v>
      </c>
      <c r="D12400" s="74">
        <f t="shared" si="2"/>
        <v>4</v>
      </c>
      <c r="E12400" s="12">
        <f>IFERROR(VLOOKUP(A12400,'IDAR Meter Data'!$A:$B,2,1),"")</f>
        <v>138</v>
      </c>
      <c r="F12400" s="75">
        <f>IF(CECCZ="CZ03",'Outside Temp'!B12400,IF(CECCZ="CZ04",'Outside Temp'!B12401,IF(CECCZ="CZ12",'Outside Temp'!B12402, IF(CECCZ="CZ13",'Outside Temp'!B12403))))</f>
        <v>58.43333333</v>
      </c>
      <c r="G12400" s="12">
        <f t="shared" si="3"/>
        <v>1</v>
      </c>
    </row>
    <row r="12401" ht="15.75" customHeight="1">
      <c r="A12401" s="13">
        <v>42254.197916666664</v>
      </c>
      <c r="B12401" s="73">
        <f t="shared" si="1"/>
        <v>42254</v>
      </c>
      <c r="C12401" s="74">
        <f>IF(NewCustomer="Yes", IF(COUNTIF($I$2:$I$11,B12401)&gt;0,0,WEEKDAY(B12401,2)),IF(COUNTIF($I$2:$I$21,B12401)&gt;0,0,WEEKDAY(B12401,2)))</f>
        <v>0</v>
      </c>
      <c r="D12401" s="74">
        <f t="shared" si="2"/>
        <v>4</v>
      </c>
      <c r="E12401" s="12">
        <f>IFERROR(VLOOKUP(A12401,'IDAR Meter Data'!$A:$B,2,1),"")</f>
        <v>139</v>
      </c>
      <c r="F12401" s="75">
        <f>IF(CECCZ="CZ03",'Outside Temp'!B12401,IF(CECCZ="CZ04",'Outside Temp'!B12402,IF(CECCZ="CZ12",'Outside Temp'!B12403, IF(CECCZ="CZ13",'Outside Temp'!B12404))))</f>
        <v>58.18333333</v>
      </c>
      <c r="G12401" s="12">
        <f t="shared" si="3"/>
        <v>1</v>
      </c>
    </row>
    <row r="12402" ht="15.75" customHeight="1">
      <c r="A12402" s="13">
        <v>42254.208333333336</v>
      </c>
      <c r="B12402" s="73">
        <f t="shared" si="1"/>
        <v>42254</v>
      </c>
      <c r="C12402" s="74">
        <f>IF(NewCustomer="Yes", IF(COUNTIF($I$2:$I$11,B12402)&gt;0,0,WEEKDAY(B12402,2)),IF(COUNTIF($I$2:$I$21,B12402)&gt;0,0,WEEKDAY(B12402,2)))</f>
        <v>0</v>
      </c>
      <c r="D12402" s="74">
        <f t="shared" si="2"/>
        <v>5</v>
      </c>
      <c r="E12402" s="12">
        <f>IFERROR(VLOOKUP(A12402,'IDAR Meter Data'!$A:$B,2,1),"")</f>
        <v>139</v>
      </c>
      <c r="F12402" s="75">
        <f>IF(CECCZ="CZ03",'Outside Temp'!B12402,IF(CECCZ="CZ04",'Outside Temp'!B12403,IF(CECCZ="CZ12",'Outside Temp'!B12404, IF(CECCZ="CZ13",'Outside Temp'!B12405))))</f>
        <v>58</v>
      </c>
      <c r="G12402" s="12">
        <f t="shared" si="3"/>
        <v>1</v>
      </c>
    </row>
    <row r="12403" ht="15.75" customHeight="1">
      <c r="A12403" s="13">
        <v>42254.21875</v>
      </c>
      <c r="B12403" s="73">
        <f t="shared" si="1"/>
        <v>42254</v>
      </c>
      <c r="C12403" s="74">
        <f>IF(NewCustomer="Yes", IF(COUNTIF($I$2:$I$11,B12403)&gt;0,0,WEEKDAY(B12403,2)),IF(COUNTIF($I$2:$I$21,B12403)&gt;0,0,WEEKDAY(B12403,2)))</f>
        <v>0</v>
      </c>
      <c r="D12403" s="74">
        <f t="shared" si="2"/>
        <v>5</v>
      </c>
      <c r="E12403" s="12">
        <f>IFERROR(VLOOKUP(A12403,'IDAR Meter Data'!$A:$B,2,1),"")</f>
        <v>138</v>
      </c>
      <c r="F12403" s="75">
        <f>IF(CECCZ="CZ03",'Outside Temp'!B12403,IF(CECCZ="CZ04",'Outside Temp'!B12404,IF(CECCZ="CZ12",'Outside Temp'!B12405, IF(CECCZ="CZ13",'Outside Temp'!B12406))))</f>
        <v>58</v>
      </c>
      <c r="G12403" s="12">
        <f t="shared" si="3"/>
        <v>1</v>
      </c>
    </row>
    <row r="12404" ht="15.75" customHeight="1">
      <c r="A12404" s="13">
        <v>42254.229166666664</v>
      </c>
      <c r="B12404" s="73">
        <f t="shared" si="1"/>
        <v>42254</v>
      </c>
      <c r="C12404" s="74">
        <f>IF(NewCustomer="Yes", IF(COUNTIF($I$2:$I$11,B12404)&gt;0,0,WEEKDAY(B12404,2)),IF(COUNTIF($I$2:$I$21,B12404)&gt;0,0,WEEKDAY(B12404,2)))</f>
        <v>0</v>
      </c>
      <c r="D12404" s="74">
        <f t="shared" si="2"/>
        <v>5</v>
      </c>
      <c r="E12404" s="12">
        <f>IFERROR(VLOOKUP(A12404,'IDAR Meter Data'!$A:$B,2,1),"")</f>
        <v>134</v>
      </c>
      <c r="F12404" s="75">
        <f>IF(CECCZ="CZ03",'Outside Temp'!B12404,IF(CECCZ="CZ04",'Outside Temp'!B12405,IF(CECCZ="CZ12",'Outside Temp'!B12406, IF(CECCZ="CZ13",'Outside Temp'!B12407))))</f>
        <v>58</v>
      </c>
      <c r="G12404" s="12">
        <f t="shared" si="3"/>
        <v>1</v>
      </c>
    </row>
    <row r="12405" ht="15.75" customHeight="1">
      <c r="A12405" s="13">
        <v>42254.239583333336</v>
      </c>
      <c r="B12405" s="73">
        <f t="shared" si="1"/>
        <v>42254</v>
      </c>
      <c r="C12405" s="74">
        <f>IF(NewCustomer="Yes", IF(COUNTIF($I$2:$I$11,B12405)&gt;0,0,WEEKDAY(B12405,2)),IF(COUNTIF($I$2:$I$21,B12405)&gt;0,0,WEEKDAY(B12405,2)))</f>
        <v>0</v>
      </c>
      <c r="D12405" s="74">
        <f t="shared" si="2"/>
        <v>5</v>
      </c>
      <c r="E12405" s="12">
        <f>IFERROR(VLOOKUP(A12405,'IDAR Meter Data'!$A:$B,2,1),"")</f>
        <v>140</v>
      </c>
      <c r="F12405" s="75">
        <f>IF(CECCZ="CZ03",'Outside Temp'!B12405,IF(CECCZ="CZ04",'Outside Temp'!B12406,IF(CECCZ="CZ12",'Outside Temp'!B12407, IF(CECCZ="CZ13",'Outside Temp'!B12408))))</f>
        <v>58</v>
      </c>
      <c r="G12405" s="12">
        <f t="shared" si="3"/>
        <v>1</v>
      </c>
    </row>
    <row r="12406" ht="15.75" customHeight="1">
      <c r="A12406" s="13">
        <v>42254.25</v>
      </c>
      <c r="B12406" s="73">
        <f t="shared" si="1"/>
        <v>42254</v>
      </c>
      <c r="C12406" s="74">
        <f>IF(NewCustomer="Yes", IF(COUNTIF($I$2:$I$11,B12406)&gt;0,0,WEEKDAY(B12406,2)),IF(COUNTIF($I$2:$I$21,B12406)&gt;0,0,WEEKDAY(B12406,2)))</f>
        <v>0</v>
      </c>
      <c r="D12406" s="74">
        <f t="shared" si="2"/>
        <v>6</v>
      </c>
      <c r="E12406" s="12">
        <f>IFERROR(VLOOKUP(A12406,'IDAR Meter Data'!$A:$B,2,1),"")</f>
        <v>134</v>
      </c>
      <c r="F12406" s="75">
        <f>IF(CECCZ="CZ03",'Outside Temp'!B12406,IF(CECCZ="CZ04",'Outside Temp'!B12407,IF(CECCZ="CZ12",'Outside Temp'!B12408, IF(CECCZ="CZ13",'Outside Temp'!B12409))))</f>
        <v>58.53333333</v>
      </c>
      <c r="G12406" s="12">
        <f t="shared" si="3"/>
        <v>1</v>
      </c>
    </row>
    <row r="12407" ht="15.75" customHeight="1">
      <c r="A12407" s="13">
        <v>42254.260416666664</v>
      </c>
      <c r="B12407" s="73">
        <f t="shared" si="1"/>
        <v>42254</v>
      </c>
      <c r="C12407" s="74">
        <f>IF(NewCustomer="Yes", IF(COUNTIF($I$2:$I$11,B12407)&gt;0,0,WEEKDAY(B12407,2)),IF(COUNTIF($I$2:$I$21,B12407)&gt;0,0,WEEKDAY(B12407,2)))</f>
        <v>0</v>
      </c>
      <c r="D12407" s="74">
        <f t="shared" si="2"/>
        <v>6</v>
      </c>
      <c r="E12407" s="12">
        <f>IFERROR(VLOOKUP(A12407,'IDAR Meter Data'!$A:$B,2,1),"")</f>
        <v>136</v>
      </c>
      <c r="F12407" s="75">
        <f>IF(CECCZ="CZ03",'Outside Temp'!B12407,IF(CECCZ="CZ04",'Outside Temp'!B12408,IF(CECCZ="CZ12",'Outside Temp'!B12409, IF(CECCZ="CZ13",'Outside Temp'!B12410))))</f>
        <v>60.53333333</v>
      </c>
      <c r="G12407" s="12">
        <f t="shared" si="3"/>
        <v>1</v>
      </c>
    </row>
    <row r="12408" ht="15.75" customHeight="1">
      <c r="A12408" s="13">
        <v>42254.270833333336</v>
      </c>
      <c r="B12408" s="73">
        <f t="shared" si="1"/>
        <v>42254</v>
      </c>
      <c r="C12408" s="74">
        <f>IF(NewCustomer="Yes", IF(COUNTIF($I$2:$I$11,B12408)&gt;0,0,WEEKDAY(B12408,2)),IF(COUNTIF($I$2:$I$21,B12408)&gt;0,0,WEEKDAY(B12408,2)))</f>
        <v>0</v>
      </c>
      <c r="D12408" s="74">
        <f t="shared" si="2"/>
        <v>6</v>
      </c>
      <c r="E12408" s="12">
        <f>IFERROR(VLOOKUP(A12408,'IDAR Meter Data'!$A:$B,2,1),"")</f>
        <v>139</v>
      </c>
      <c r="F12408" s="75">
        <f>IF(CECCZ="CZ03",'Outside Temp'!B12408,IF(CECCZ="CZ04",'Outside Temp'!B12409,IF(CECCZ="CZ12",'Outside Temp'!B12410, IF(CECCZ="CZ13",'Outside Temp'!B12411))))</f>
        <v>62.53333333</v>
      </c>
      <c r="G12408" s="12">
        <f t="shared" si="3"/>
        <v>1</v>
      </c>
    </row>
    <row r="12409" ht="15.75" customHeight="1">
      <c r="A12409" s="13">
        <v>42254.28125</v>
      </c>
      <c r="B12409" s="73">
        <f t="shared" si="1"/>
        <v>42254</v>
      </c>
      <c r="C12409" s="74">
        <f>IF(NewCustomer="Yes", IF(COUNTIF($I$2:$I$11,B12409)&gt;0,0,WEEKDAY(B12409,2)),IF(COUNTIF($I$2:$I$21,B12409)&gt;0,0,WEEKDAY(B12409,2)))</f>
        <v>0</v>
      </c>
      <c r="D12409" s="74">
        <f t="shared" si="2"/>
        <v>6</v>
      </c>
      <c r="E12409" s="12">
        <f>IFERROR(VLOOKUP(A12409,'IDAR Meter Data'!$A:$B,2,1),"")</f>
        <v>134</v>
      </c>
      <c r="F12409" s="75">
        <f>IF(CECCZ="CZ03",'Outside Temp'!B12409,IF(CECCZ="CZ04",'Outside Temp'!B12410,IF(CECCZ="CZ12",'Outside Temp'!B12411, IF(CECCZ="CZ13",'Outside Temp'!B12412))))</f>
        <v>64.53333333</v>
      </c>
      <c r="G12409" s="12">
        <f t="shared" si="3"/>
        <v>1</v>
      </c>
    </row>
    <row r="12410" ht="15.75" customHeight="1">
      <c r="A12410" s="13">
        <v>42254.291666666664</v>
      </c>
      <c r="B12410" s="73">
        <f t="shared" si="1"/>
        <v>42254</v>
      </c>
      <c r="C12410" s="74">
        <f>IF(NewCustomer="Yes", IF(COUNTIF($I$2:$I$11,B12410)&gt;0,0,WEEKDAY(B12410,2)),IF(COUNTIF($I$2:$I$21,B12410)&gt;0,0,WEEKDAY(B12410,2)))</f>
        <v>0</v>
      </c>
      <c r="D12410" s="74">
        <f t="shared" si="2"/>
        <v>7</v>
      </c>
      <c r="E12410" s="12">
        <f>IFERROR(VLOOKUP(A12410,'IDAR Meter Data'!$A:$B,2,1),"")</f>
        <v>134</v>
      </c>
      <c r="F12410" s="75">
        <f>IF(CECCZ="CZ03",'Outside Temp'!B12410,IF(CECCZ="CZ04",'Outside Temp'!B12411,IF(CECCZ="CZ12",'Outside Temp'!B12412, IF(CECCZ="CZ13",'Outside Temp'!B12413))))</f>
        <v>66.13333333</v>
      </c>
      <c r="G12410" s="12">
        <f t="shared" si="3"/>
        <v>2</v>
      </c>
    </row>
    <row r="12411" ht="15.75" customHeight="1">
      <c r="A12411" s="13">
        <v>42254.302083333336</v>
      </c>
      <c r="B12411" s="73">
        <f t="shared" si="1"/>
        <v>42254</v>
      </c>
      <c r="C12411" s="74">
        <f>IF(NewCustomer="Yes", IF(COUNTIF($I$2:$I$11,B12411)&gt;0,0,WEEKDAY(B12411,2)),IF(COUNTIF($I$2:$I$21,B12411)&gt;0,0,WEEKDAY(B12411,2)))</f>
        <v>0</v>
      </c>
      <c r="D12411" s="74">
        <f t="shared" si="2"/>
        <v>7</v>
      </c>
      <c r="E12411" s="12">
        <f>IFERROR(VLOOKUP(A12411,'IDAR Meter Data'!$A:$B,2,1),"")</f>
        <v>137</v>
      </c>
      <c r="F12411" s="75">
        <f>IF(CECCZ="CZ03",'Outside Temp'!B12411,IF(CECCZ="CZ04",'Outside Temp'!B12412,IF(CECCZ="CZ12",'Outside Temp'!B12413, IF(CECCZ="CZ13",'Outside Temp'!B12414))))</f>
        <v>66.63333333</v>
      </c>
      <c r="G12411" s="12">
        <f t="shared" si="3"/>
        <v>2</v>
      </c>
    </row>
    <row r="12412" ht="15.75" customHeight="1">
      <c r="A12412" s="13">
        <v>42254.3125</v>
      </c>
      <c r="B12412" s="73">
        <f t="shared" si="1"/>
        <v>42254</v>
      </c>
      <c r="C12412" s="74">
        <f>IF(NewCustomer="Yes", IF(COUNTIF($I$2:$I$11,B12412)&gt;0,0,WEEKDAY(B12412,2)),IF(COUNTIF($I$2:$I$21,B12412)&gt;0,0,WEEKDAY(B12412,2)))</f>
        <v>0</v>
      </c>
      <c r="D12412" s="74">
        <f t="shared" si="2"/>
        <v>7</v>
      </c>
      <c r="E12412" s="12">
        <f>IFERROR(VLOOKUP(A12412,'IDAR Meter Data'!$A:$B,2,1),"")</f>
        <v>137</v>
      </c>
      <c r="F12412" s="75">
        <f>IF(CECCZ="CZ03",'Outside Temp'!B12412,IF(CECCZ="CZ04",'Outside Temp'!B12413,IF(CECCZ="CZ12",'Outside Temp'!B12414, IF(CECCZ="CZ13",'Outside Temp'!B12415))))</f>
        <v>67.13333333</v>
      </c>
      <c r="G12412" s="12">
        <f t="shared" si="3"/>
        <v>2</v>
      </c>
    </row>
    <row r="12413" ht="15.75" customHeight="1">
      <c r="A12413" s="13">
        <v>42254.322916666664</v>
      </c>
      <c r="B12413" s="73">
        <f t="shared" si="1"/>
        <v>42254</v>
      </c>
      <c r="C12413" s="74">
        <f>IF(NewCustomer="Yes", IF(COUNTIF($I$2:$I$11,B12413)&gt;0,0,WEEKDAY(B12413,2)),IF(COUNTIF($I$2:$I$21,B12413)&gt;0,0,WEEKDAY(B12413,2)))</f>
        <v>0</v>
      </c>
      <c r="D12413" s="74">
        <f t="shared" si="2"/>
        <v>7</v>
      </c>
      <c r="E12413" s="12">
        <f>IFERROR(VLOOKUP(A12413,'IDAR Meter Data'!$A:$B,2,1),"")</f>
        <v>138</v>
      </c>
      <c r="F12413" s="75">
        <f>IF(CECCZ="CZ03",'Outside Temp'!B12413,IF(CECCZ="CZ04",'Outside Temp'!B12414,IF(CECCZ="CZ12",'Outside Temp'!B12415, IF(CECCZ="CZ13",'Outside Temp'!B12416))))</f>
        <v>67.63333333</v>
      </c>
      <c r="G12413" s="12">
        <f t="shared" si="3"/>
        <v>2</v>
      </c>
    </row>
    <row r="12414" ht="15.75" customHeight="1">
      <c r="A12414" s="13">
        <v>42254.333333333336</v>
      </c>
      <c r="B12414" s="73">
        <f t="shared" si="1"/>
        <v>42254</v>
      </c>
      <c r="C12414" s="74">
        <f>IF(NewCustomer="Yes", IF(COUNTIF($I$2:$I$11,B12414)&gt;0,0,WEEKDAY(B12414,2)),IF(COUNTIF($I$2:$I$21,B12414)&gt;0,0,WEEKDAY(B12414,2)))</f>
        <v>0</v>
      </c>
      <c r="D12414" s="74">
        <f t="shared" si="2"/>
        <v>8</v>
      </c>
      <c r="E12414" s="12">
        <f>IFERROR(VLOOKUP(A12414,'IDAR Meter Data'!$A:$B,2,1),"")</f>
        <v>147</v>
      </c>
      <c r="F12414" s="75">
        <f>IF(CECCZ="CZ03",'Outside Temp'!B12414,IF(CECCZ="CZ04",'Outside Temp'!B12415,IF(CECCZ="CZ12",'Outside Temp'!B12416, IF(CECCZ="CZ13",'Outside Temp'!B12417))))</f>
        <v>68.13333333</v>
      </c>
      <c r="G12414" s="12">
        <f t="shared" si="3"/>
        <v>2</v>
      </c>
    </row>
    <row r="12415" ht="15.75" customHeight="1">
      <c r="A12415" s="13">
        <v>42254.34375</v>
      </c>
      <c r="B12415" s="73">
        <f t="shared" si="1"/>
        <v>42254</v>
      </c>
      <c r="C12415" s="74">
        <f>IF(NewCustomer="Yes", IF(COUNTIF($I$2:$I$11,B12415)&gt;0,0,WEEKDAY(B12415,2)),IF(COUNTIF($I$2:$I$21,B12415)&gt;0,0,WEEKDAY(B12415,2)))</f>
        <v>0</v>
      </c>
      <c r="D12415" s="74">
        <f t="shared" si="2"/>
        <v>8</v>
      </c>
      <c r="E12415" s="12">
        <f>IFERROR(VLOOKUP(A12415,'IDAR Meter Data'!$A:$B,2,1),"")</f>
        <v>138</v>
      </c>
      <c r="F12415" s="75">
        <f>IF(CECCZ="CZ03",'Outside Temp'!B12415,IF(CECCZ="CZ04",'Outside Temp'!B12416,IF(CECCZ="CZ12",'Outside Temp'!B12417, IF(CECCZ="CZ13",'Outside Temp'!B12418))))</f>
        <v>68.63333333</v>
      </c>
      <c r="G12415" s="12">
        <f t="shared" si="3"/>
        <v>2</v>
      </c>
    </row>
    <row r="12416" ht="15.75" customHeight="1">
      <c r="A12416" s="13">
        <v>42254.354166666664</v>
      </c>
      <c r="B12416" s="73">
        <f t="shared" si="1"/>
        <v>42254</v>
      </c>
      <c r="C12416" s="74">
        <f>IF(NewCustomer="Yes", IF(COUNTIF($I$2:$I$11,B12416)&gt;0,0,WEEKDAY(B12416,2)),IF(COUNTIF($I$2:$I$21,B12416)&gt;0,0,WEEKDAY(B12416,2)))</f>
        <v>0</v>
      </c>
      <c r="D12416" s="74">
        <f t="shared" si="2"/>
        <v>8</v>
      </c>
      <c r="E12416" s="12">
        <f>IFERROR(VLOOKUP(A12416,'IDAR Meter Data'!$A:$B,2,1),"")</f>
        <v>149</v>
      </c>
      <c r="F12416" s="75">
        <f>IF(CECCZ="CZ03",'Outside Temp'!B12416,IF(CECCZ="CZ04",'Outside Temp'!B12417,IF(CECCZ="CZ12",'Outside Temp'!B12418, IF(CECCZ="CZ13",'Outside Temp'!B12419))))</f>
        <v>69.13333333</v>
      </c>
      <c r="G12416" s="12">
        <f t="shared" si="3"/>
        <v>2</v>
      </c>
    </row>
    <row r="12417" ht="15.75" customHeight="1">
      <c r="A12417" s="13">
        <v>42254.364583333336</v>
      </c>
      <c r="B12417" s="73">
        <f t="shared" si="1"/>
        <v>42254</v>
      </c>
      <c r="C12417" s="74">
        <f>IF(NewCustomer="Yes", IF(COUNTIF($I$2:$I$11,B12417)&gt;0,0,WEEKDAY(B12417,2)),IF(COUNTIF($I$2:$I$21,B12417)&gt;0,0,WEEKDAY(B12417,2)))</f>
        <v>0</v>
      </c>
      <c r="D12417" s="74">
        <f t="shared" si="2"/>
        <v>8</v>
      </c>
      <c r="E12417" s="12">
        <f>IFERROR(VLOOKUP(A12417,'IDAR Meter Data'!$A:$B,2,1),"")</f>
        <v>139</v>
      </c>
      <c r="F12417" s="75">
        <f>IF(CECCZ="CZ03",'Outside Temp'!B12417,IF(CECCZ="CZ04",'Outside Temp'!B12418,IF(CECCZ="CZ12",'Outside Temp'!B12419, IF(CECCZ="CZ13",'Outside Temp'!B12420))))</f>
        <v>69.63333333</v>
      </c>
      <c r="G12417" s="12">
        <f t="shared" si="3"/>
        <v>2</v>
      </c>
    </row>
    <row r="12418" ht="15.75" customHeight="1">
      <c r="A12418" s="13">
        <v>42254.375</v>
      </c>
      <c r="B12418" s="73">
        <f t="shared" si="1"/>
        <v>42254</v>
      </c>
      <c r="C12418" s="74">
        <f>IF(NewCustomer="Yes", IF(COUNTIF($I$2:$I$11,B12418)&gt;0,0,WEEKDAY(B12418,2)),IF(COUNTIF($I$2:$I$21,B12418)&gt;0,0,WEEKDAY(B12418,2)))</f>
        <v>0</v>
      </c>
      <c r="D12418" s="74">
        <f t="shared" si="2"/>
        <v>9</v>
      </c>
      <c r="E12418" s="12">
        <f>IFERROR(VLOOKUP(A12418,'IDAR Meter Data'!$A:$B,2,1),"")</f>
        <v>147</v>
      </c>
      <c r="F12418" s="75">
        <f>IF(CECCZ="CZ03",'Outside Temp'!B12418,IF(CECCZ="CZ04",'Outside Temp'!B12419,IF(CECCZ="CZ12",'Outside Temp'!B12420, IF(CECCZ="CZ13",'Outside Temp'!B12421))))</f>
        <v>70.13333333</v>
      </c>
      <c r="G12418" s="12">
        <f t="shared" si="3"/>
        <v>3</v>
      </c>
    </row>
    <row r="12419" ht="15.75" customHeight="1">
      <c r="A12419" s="13">
        <v>42254.385416666664</v>
      </c>
      <c r="B12419" s="73">
        <f t="shared" si="1"/>
        <v>42254</v>
      </c>
      <c r="C12419" s="74">
        <f>IF(NewCustomer="Yes", IF(COUNTIF($I$2:$I$11,B12419)&gt;0,0,WEEKDAY(B12419,2)),IF(COUNTIF($I$2:$I$21,B12419)&gt;0,0,WEEKDAY(B12419,2)))</f>
        <v>0</v>
      </c>
      <c r="D12419" s="74">
        <f t="shared" si="2"/>
        <v>9</v>
      </c>
      <c r="E12419" s="12">
        <f>IFERROR(VLOOKUP(A12419,'IDAR Meter Data'!$A:$B,2,1),"")</f>
        <v>151</v>
      </c>
      <c r="F12419" s="75">
        <f>IF(CECCZ="CZ03",'Outside Temp'!B12419,IF(CECCZ="CZ04",'Outside Temp'!B12420,IF(CECCZ="CZ12",'Outside Temp'!B12421, IF(CECCZ="CZ13",'Outside Temp'!B12422))))</f>
        <v>70.63333333</v>
      </c>
      <c r="G12419" s="12">
        <f t="shared" si="3"/>
        <v>3</v>
      </c>
    </row>
    <row r="12420" ht="15.75" customHeight="1">
      <c r="A12420" s="13">
        <v>42254.395833333336</v>
      </c>
      <c r="B12420" s="73">
        <f t="shared" si="1"/>
        <v>42254</v>
      </c>
      <c r="C12420" s="74">
        <f>IF(NewCustomer="Yes", IF(COUNTIF($I$2:$I$11,B12420)&gt;0,0,WEEKDAY(B12420,2)),IF(COUNTIF($I$2:$I$21,B12420)&gt;0,0,WEEKDAY(B12420,2)))</f>
        <v>0</v>
      </c>
      <c r="D12420" s="74">
        <f t="shared" si="2"/>
        <v>9</v>
      </c>
      <c r="E12420" s="12">
        <f>IFERROR(VLOOKUP(A12420,'IDAR Meter Data'!$A:$B,2,1),"")</f>
        <v>146</v>
      </c>
      <c r="F12420" s="75">
        <f>IF(CECCZ="CZ03",'Outside Temp'!B12420,IF(CECCZ="CZ04",'Outside Temp'!B12421,IF(CECCZ="CZ12",'Outside Temp'!B12422, IF(CECCZ="CZ13",'Outside Temp'!B12423))))</f>
        <v>71.13333333</v>
      </c>
      <c r="G12420" s="12">
        <f t="shared" si="3"/>
        <v>3</v>
      </c>
    </row>
    <row r="12421" ht="15.75" customHeight="1">
      <c r="A12421" s="13">
        <v>42254.40625</v>
      </c>
      <c r="B12421" s="73">
        <f t="shared" si="1"/>
        <v>42254</v>
      </c>
      <c r="C12421" s="74">
        <f>IF(NewCustomer="Yes", IF(COUNTIF($I$2:$I$11,B12421)&gt;0,0,WEEKDAY(B12421,2)),IF(COUNTIF($I$2:$I$21,B12421)&gt;0,0,WEEKDAY(B12421,2)))</f>
        <v>0</v>
      </c>
      <c r="D12421" s="74">
        <f t="shared" si="2"/>
        <v>9</v>
      </c>
      <c r="E12421" s="12">
        <f>IFERROR(VLOOKUP(A12421,'IDAR Meter Data'!$A:$B,2,1),"")</f>
        <v>155</v>
      </c>
      <c r="F12421" s="75">
        <f>IF(CECCZ="CZ03",'Outside Temp'!B12421,IF(CECCZ="CZ04",'Outside Temp'!B12422,IF(CECCZ="CZ12",'Outside Temp'!B12423, IF(CECCZ="CZ13",'Outside Temp'!B12424))))</f>
        <v>71.63333333</v>
      </c>
      <c r="G12421" s="12">
        <f t="shared" si="3"/>
        <v>3</v>
      </c>
    </row>
    <row r="12422" ht="15.75" customHeight="1">
      <c r="A12422" s="13">
        <v>42254.416666666664</v>
      </c>
      <c r="B12422" s="73">
        <f t="shared" si="1"/>
        <v>42254</v>
      </c>
      <c r="C12422" s="74">
        <f>IF(NewCustomer="Yes", IF(COUNTIF($I$2:$I$11,B12422)&gt;0,0,WEEKDAY(B12422,2)),IF(COUNTIF($I$2:$I$21,B12422)&gt;0,0,WEEKDAY(B12422,2)))</f>
        <v>0</v>
      </c>
      <c r="D12422" s="74">
        <f t="shared" si="2"/>
        <v>10</v>
      </c>
      <c r="E12422" s="12">
        <f>IFERROR(VLOOKUP(A12422,'IDAR Meter Data'!$A:$B,2,1),"")</f>
        <v>152</v>
      </c>
      <c r="F12422" s="75">
        <f>IF(CECCZ="CZ03",'Outside Temp'!B12422,IF(CECCZ="CZ04",'Outside Temp'!B12423,IF(CECCZ="CZ12",'Outside Temp'!B12424, IF(CECCZ="CZ13",'Outside Temp'!B12425))))</f>
        <v>72.26666667</v>
      </c>
      <c r="G12422" s="12">
        <f t="shared" si="3"/>
        <v>3</v>
      </c>
    </row>
    <row r="12423" ht="15.75" customHeight="1">
      <c r="A12423" s="13">
        <v>42254.427083333336</v>
      </c>
      <c r="B12423" s="73">
        <f t="shared" si="1"/>
        <v>42254</v>
      </c>
      <c r="C12423" s="74">
        <f>IF(NewCustomer="Yes", IF(COUNTIF($I$2:$I$11,B12423)&gt;0,0,WEEKDAY(B12423,2)),IF(COUNTIF($I$2:$I$21,B12423)&gt;0,0,WEEKDAY(B12423,2)))</f>
        <v>0</v>
      </c>
      <c r="D12423" s="74">
        <f t="shared" si="2"/>
        <v>10</v>
      </c>
      <c r="E12423" s="12">
        <f>IFERROR(VLOOKUP(A12423,'IDAR Meter Data'!$A:$B,2,1),"")</f>
        <v>146</v>
      </c>
      <c r="F12423" s="75">
        <f>IF(CECCZ="CZ03",'Outside Temp'!B12423,IF(CECCZ="CZ04",'Outside Temp'!B12424,IF(CECCZ="CZ12",'Outside Temp'!B12425, IF(CECCZ="CZ13",'Outside Temp'!B12426))))</f>
        <v>73.26666667</v>
      </c>
      <c r="G12423" s="12">
        <f t="shared" si="3"/>
        <v>3</v>
      </c>
    </row>
    <row r="12424" ht="15.75" customHeight="1">
      <c r="A12424" s="13">
        <v>42254.4375</v>
      </c>
      <c r="B12424" s="73">
        <f t="shared" si="1"/>
        <v>42254</v>
      </c>
      <c r="C12424" s="74">
        <f>IF(NewCustomer="Yes", IF(COUNTIF($I$2:$I$11,B12424)&gt;0,0,WEEKDAY(B12424,2)),IF(COUNTIF($I$2:$I$21,B12424)&gt;0,0,WEEKDAY(B12424,2)))</f>
        <v>0</v>
      </c>
      <c r="D12424" s="74">
        <f t="shared" si="2"/>
        <v>10</v>
      </c>
      <c r="E12424" s="12">
        <f>IFERROR(VLOOKUP(A12424,'IDAR Meter Data'!$A:$B,2,1),"")</f>
        <v>155</v>
      </c>
      <c r="F12424" s="75">
        <f>IF(CECCZ="CZ03",'Outside Temp'!B12424,IF(CECCZ="CZ04",'Outside Temp'!B12425,IF(CECCZ="CZ12",'Outside Temp'!B12426, IF(CECCZ="CZ13",'Outside Temp'!B12427))))</f>
        <v>74.26666667</v>
      </c>
      <c r="G12424" s="12">
        <f t="shared" si="3"/>
        <v>3</v>
      </c>
    </row>
    <row r="12425" ht="15.75" customHeight="1">
      <c r="A12425" s="13">
        <v>42254.447916666664</v>
      </c>
      <c r="B12425" s="73">
        <f t="shared" si="1"/>
        <v>42254</v>
      </c>
      <c r="C12425" s="74">
        <f>IF(NewCustomer="Yes", IF(COUNTIF($I$2:$I$11,B12425)&gt;0,0,WEEKDAY(B12425,2)),IF(COUNTIF($I$2:$I$21,B12425)&gt;0,0,WEEKDAY(B12425,2)))</f>
        <v>0</v>
      </c>
      <c r="D12425" s="74">
        <f t="shared" si="2"/>
        <v>10</v>
      </c>
      <c r="E12425" s="12">
        <f>IFERROR(VLOOKUP(A12425,'IDAR Meter Data'!$A:$B,2,1),"")</f>
        <v>156</v>
      </c>
      <c r="F12425" s="75">
        <f>IF(CECCZ="CZ03",'Outside Temp'!B12425,IF(CECCZ="CZ04",'Outside Temp'!B12426,IF(CECCZ="CZ12",'Outside Temp'!B12427, IF(CECCZ="CZ13",'Outside Temp'!B12428))))</f>
        <v>75.26666667</v>
      </c>
      <c r="G12425" s="12">
        <f t="shared" si="3"/>
        <v>4</v>
      </c>
    </row>
    <row r="12426" ht="15.75" customHeight="1">
      <c r="A12426" s="13">
        <v>42254.458333333336</v>
      </c>
      <c r="B12426" s="73">
        <f t="shared" si="1"/>
        <v>42254</v>
      </c>
      <c r="C12426" s="74">
        <f>IF(NewCustomer="Yes", IF(COUNTIF($I$2:$I$11,B12426)&gt;0,0,WEEKDAY(B12426,2)),IF(COUNTIF($I$2:$I$21,B12426)&gt;0,0,WEEKDAY(B12426,2)))</f>
        <v>0</v>
      </c>
      <c r="D12426" s="74">
        <f t="shared" si="2"/>
        <v>11</v>
      </c>
      <c r="E12426" s="12">
        <f>IFERROR(VLOOKUP(A12426,'IDAR Meter Data'!$A:$B,2,1),"")</f>
        <v>159</v>
      </c>
      <c r="F12426" s="75">
        <f>IF(CECCZ="CZ03",'Outside Temp'!B12426,IF(CECCZ="CZ04",'Outside Temp'!B12427,IF(CECCZ="CZ12",'Outside Temp'!B12428, IF(CECCZ="CZ13",'Outside Temp'!B12429))))</f>
        <v>76.33333333</v>
      </c>
      <c r="G12426" s="12">
        <f t="shared" si="3"/>
        <v>4</v>
      </c>
    </row>
    <row r="12427" ht="15.75" customHeight="1">
      <c r="A12427" s="13">
        <v>42254.46875</v>
      </c>
      <c r="B12427" s="73">
        <f t="shared" si="1"/>
        <v>42254</v>
      </c>
      <c r="C12427" s="74">
        <f>IF(NewCustomer="Yes", IF(COUNTIF($I$2:$I$11,B12427)&gt;0,0,WEEKDAY(B12427,2)),IF(COUNTIF($I$2:$I$21,B12427)&gt;0,0,WEEKDAY(B12427,2)))</f>
        <v>0</v>
      </c>
      <c r="D12427" s="74">
        <f t="shared" si="2"/>
        <v>11</v>
      </c>
      <c r="E12427" s="12">
        <f>IFERROR(VLOOKUP(A12427,'IDAR Meter Data'!$A:$B,2,1),"")</f>
        <v>157</v>
      </c>
      <c r="F12427" s="75">
        <f>IF(CECCZ="CZ03",'Outside Temp'!B12427,IF(CECCZ="CZ04",'Outside Temp'!B12428,IF(CECCZ="CZ12",'Outside Temp'!B12429, IF(CECCZ="CZ13",'Outside Temp'!B12430))))</f>
        <v>77.58333333</v>
      </c>
      <c r="G12427" s="12">
        <f t="shared" si="3"/>
        <v>4</v>
      </c>
    </row>
    <row r="12428" ht="15.75" customHeight="1">
      <c r="A12428" s="13">
        <v>42254.479166666664</v>
      </c>
      <c r="B12428" s="73">
        <f t="shared" si="1"/>
        <v>42254</v>
      </c>
      <c r="C12428" s="74">
        <f>IF(NewCustomer="Yes", IF(COUNTIF($I$2:$I$11,B12428)&gt;0,0,WEEKDAY(B12428,2)),IF(COUNTIF($I$2:$I$21,B12428)&gt;0,0,WEEKDAY(B12428,2)))</f>
        <v>0</v>
      </c>
      <c r="D12428" s="74">
        <f t="shared" si="2"/>
        <v>11</v>
      </c>
      <c r="E12428" s="12">
        <f>IFERROR(VLOOKUP(A12428,'IDAR Meter Data'!$A:$B,2,1),"")</f>
        <v>174</v>
      </c>
      <c r="F12428" s="75">
        <f>IF(CECCZ="CZ03",'Outside Temp'!B12428,IF(CECCZ="CZ04",'Outside Temp'!B12429,IF(CECCZ="CZ12",'Outside Temp'!B12430, IF(CECCZ="CZ13",'Outside Temp'!B12431))))</f>
        <v>78.83333333</v>
      </c>
      <c r="G12428" s="12">
        <f t="shared" si="3"/>
        <v>4</v>
      </c>
    </row>
    <row r="12429" ht="15.75" customHeight="1">
      <c r="A12429" s="13">
        <v>42254.489583333336</v>
      </c>
      <c r="B12429" s="73">
        <f t="shared" si="1"/>
        <v>42254</v>
      </c>
      <c r="C12429" s="74">
        <f>IF(NewCustomer="Yes", IF(COUNTIF($I$2:$I$11,B12429)&gt;0,0,WEEKDAY(B12429,2)),IF(COUNTIF($I$2:$I$21,B12429)&gt;0,0,WEEKDAY(B12429,2)))</f>
        <v>0</v>
      </c>
      <c r="D12429" s="74">
        <f t="shared" si="2"/>
        <v>11</v>
      </c>
      <c r="E12429" s="12">
        <f>IFERROR(VLOOKUP(A12429,'IDAR Meter Data'!$A:$B,2,1),"")</f>
        <v>170</v>
      </c>
      <c r="F12429" s="75">
        <f>IF(CECCZ="CZ03",'Outside Temp'!B12429,IF(CECCZ="CZ04",'Outside Temp'!B12430,IF(CECCZ="CZ12",'Outside Temp'!B12431, IF(CECCZ="CZ13",'Outside Temp'!B12432))))</f>
        <v>80.08333333</v>
      </c>
      <c r="G12429" s="12">
        <f t="shared" si="3"/>
        <v>5</v>
      </c>
    </row>
    <row r="12430" ht="15.75" customHeight="1">
      <c r="A12430" s="13">
        <v>42254.5</v>
      </c>
      <c r="B12430" s="73">
        <f t="shared" si="1"/>
        <v>42254</v>
      </c>
      <c r="C12430" s="74">
        <f>IF(NewCustomer="Yes", IF(COUNTIF($I$2:$I$11,B12430)&gt;0,0,WEEKDAY(B12430,2)),IF(COUNTIF($I$2:$I$21,B12430)&gt;0,0,WEEKDAY(B12430,2)))</f>
        <v>0</v>
      </c>
      <c r="D12430" s="74">
        <f t="shared" si="2"/>
        <v>12</v>
      </c>
      <c r="E12430" s="12">
        <f>IFERROR(VLOOKUP(A12430,'IDAR Meter Data'!$A:$B,2,1),"")</f>
        <v>167</v>
      </c>
      <c r="F12430" s="75">
        <f>IF(CECCZ="CZ03",'Outside Temp'!B12430,IF(CECCZ="CZ04",'Outside Temp'!B12431,IF(CECCZ="CZ12",'Outside Temp'!B12432, IF(CECCZ="CZ13",'Outside Temp'!B12433))))</f>
        <v>80.93333333</v>
      </c>
      <c r="G12430" s="12">
        <f t="shared" si="3"/>
        <v>5</v>
      </c>
    </row>
    <row r="12431" ht="15.75" customHeight="1">
      <c r="A12431" s="13">
        <v>42254.510416666664</v>
      </c>
      <c r="B12431" s="73">
        <f t="shared" si="1"/>
        <v>42254</v>
      </c>
      <c r="C12431" s="74">
        <f>IF(NewCustomer="Yes", IF(COUNTIF($I$2:$I$11,B12431)&gt;0,0,WEEKDAY(B12431,2)),IF(COUNTIF($I$2:$I$21,B12431)&gt;0,0,WEEKDAY(B12431,2)))</f>
        <v>0</v>
      </c>
      <c r="D12431" s="74">
        <f t="shared" si="2"/>
        <v>12</v>
      </c>
      <c r="E12431" s="12">
        <f>IFERROR(VLOOKUP(A12431,'IDAR Meter Data'!$A:$B,2,1),"")</f>
        <v>179</v>
      </c>
      <c r="F12431" s="75">
        <f>IF(CECCZ="CZ03",'Outside Temp'!B12431,IF(CECCZ="CZ04",'Outside Temp'!B12432,IF(CECCZ="CZ12",'Outside Temp'!B12433, IF(CECCZ="CZ13",'Outside Temp'!B12434))))</f>
        <v>80.68333333</v>
      </c>
      <c r="G12431" s="12">
        <f t="shared" si="3"/>
        <v>5</v>
      </c>
    </row>
    <row r="12432" ht="15.75" customHeight="1">
      <c r="A12432" s="13">
        <v>42254.520833333336</v>
      </c>
      <c r="B12432" s="73">
        <f t="shared" si="1"/>
        <v>42254</v>
      </c>
      <c r="C12432" s="74">
        <f>IF(NewCustomer="Yes", IF(COUNTIF($I$2:$I$11,B12432)&gt;0,0,WEEKDAY(B12432,2)),IF(COUNTIF($I$2:$I$21,B12432)&gt;0,0,WEEKDAY(B12432,2)))</f>
        <v>0</v>
      </c>
      <c r="D12432" s="74">
        <f t="shared" si="2"/>
        <v>12</v>
      </c>
      <c r="E12432" s="12">
        <f>IFERROR(VLOOKUP(A12432,'IDAR Meter Data'!$A:$B,2,1),"")</f>
        <v>167</v>
      </c>
      <c r="F12432" s="75">
        <f>IF(CECCZ="CZ03",'Outside Temp'!B12432,IF(CECCZ="CZ04",'Outside Temp'!B12433,IF(CECCZ="CZ12",'Outside Temp'!B12434, IF(CECCZ="CZ13",'Outside Temp'!B12435))))</f>
        <v>80.43333333</v>
      </c>
      <c r="G12432" s="12">
        <f t="shared" si="3"/>
        <v>5</v>
      </c>
    </row>
    <row r="12433" ht="15.75" customHeight="1">
      <c r="A12433" s="13">
        <v>42254.53125</v>
      </c>
      <c r="B12433" s="73">
        <f t="shared" si="1"/>
        <v>42254</v>
      </c>
      <c r="C12433" s="74">
        <f>IF(NewCustomer="Yes", IF(COUNTIF($I$2:$I$11,B12433)&gt;0,0,WEEKDAY(B12433,2)),IF(COUNTIF($I$2:$I$21,B12433)&gt;0,0,WEEKDAY(B12433,2)))</f>
        <v>0</v>
      </c>
      <c r="D12433" s="74">
        <f t="shared" si="2"/>
        <v>12</v>
      </c>
      <c r="E12433" s="12">
        <f>IFERROR(VLOOKUP(A12433,'IDAR Meter Data'!$A:$B,2,1),"")</f>
        <v>173</v>
      </c>
      <c r="F12433" s="75">
        <f>IF(CECCZ="CZ03",'Outside Temp'!B12433,IF(CECCZ="CZ04",'Outside Temp'!B12434,IF(CECCZ="CZ12",'Outside Temp'!B12435, IF(CECCZ="CZ13",'Outside Temp'!B12436))))</f>
        <v>80.18333333</v>
      </c>
      <c r="G12433" s="12">
        <f t="shared" si="3"/>
        <v>5</v>
      </c>
    </row>
    <row r="12434" ht="15.75" customHeight="1">
      <c r="A12434" s="13">
        <v>42254.541666666664</v>
      </c>
      <c r="B12434" s="73">
        <f t="shared" si="1"/>
        <v>42254</v>
      </c>
      <c r="C12434" s="74">
        <f>IF(NewCustomer="Yes", IF(COUNTIF($I$2:$I$11,B12434)&gt;0,0,WEEKDAY(B12434,2)),IF(COUNTIF($I$2:$I$21,B12434)&gt;0,0,WEEKDAY(B12434,2)))</f>
        <v>0</v>
      </c>
      <c r="D12434" s="74">
        <f t="shared" si="2"/>
        <v>13</v>
      </c>
      <c r="E12434" s="12">
        <f>IFERROR(VLOOKUP(A12434,'IDAR Meter Data'!$A:$B,2,1),"")</f>
        <v>175</v>
      </c>
      <c r="F12434" s="75">
        <f>IF(CECCZ="CZ03",'Outside Temp'!B12434,IF(CECCZ="CZ04",'Outside Temp'!B12435,IF(CECCZ="CZ12",'Outside Temp'!B12436, IF(CECCZ="CZ13",'Outside Temp'!B12437))))</f>
        <v>80.13333333</v>
      </c>
      <c r="G12434" s="12">
        <f t="shared" si="3"/>
        <v>5</v>
      </c>
    </row>
    <row r="12435" ht="15.75" customHeight="1">
      <c r="A12435" s="13">
        <v>42254.552083333336</v>
      </c>
      <c r="B12435" s="73">
        <f t="shared" si="1"/>
        <v>42254</v>
      </c>
      <c r="C12435" s="74">
        <f>IF(NewCustomer="Yes", IF(COUNTIF($I$2:$I$11,B12435)&gt;0,0,WEEKDAY(B12435,2)),IF(COUNTIF($I$2:$I$21,B12435)&gt;0,0,WEEKDAY(B12435,2)))</f>
        <v>0</v>
      </c>
      <c r="D12435" s="74">
        <f t="shared" si="2"/>
        <v>13</v>
      </c>
      <c r="E12435" s="12">
        <f>IFERROR(VLOOKUP(A12435,'IDAR Meter Data'!$A:$B,2,1),"")</f>
        <v>177</v>
      </c>
      <c r="F12435" s="75">
        <f>IF(CECCZ="CZ03",'Outside Temp'!B12435,IF(CECCZ="CZ04",'Outside Temp'!B12436,IF(CECCZ="CZ12",'Outside Temp'!B12437, IF(CECCZ="CZ13",'Outside Temp'!B12438))))</f>
        <v>80.63333333</v>
      </c>
      <c r="G12435" s="12">
        <f t="shared" si="3"/>
        <v>5</v>
      </c>
    </row>
    <row r="12436" ht="15.75" customHeight="1">
      <c r="A12436" s="13">
        <v>42254.5625</v>
      </c>
      <c r="B12436" s="73">
        <f t="shared" si="1"/>
        <v>42254</v>
      </c>
      <c r="C12436" s="74">
        <f>IF(NewCustomer="Yes", IF(COUNTIF($I$2:$I$11,B12436)&gt;0,0,WEEKDAY(B12436,2)),IF(COUNTIF($I$2:$I$21,B12436)&gt;0,0,WEEKDAY(B12436,2)))</f>
        <v>0</v>
      </c>
      <c r="D12436" s="74">
        <f t="shared" si="2"/>
        <v>13</v>
      </c>
      <c r="E12436" s="12">
        <f>IFERROR(VLOOKUP(A12436,'IDAR Meter Data'!$A:$B,2,1),"")</f>
        <v>178</v>
      </c>
      <c r="F12436" s="75">
        <f>IF(CECCZ="CZ03",'Outside Temp'!B12436,IF(CECCZ="CZ04",'Outside Temp'!B12437,IF(CECCZ="CZ12",'Outside Temp'!B12438, IF(CECCZ="CZ13",'Outside Temp'!B12439))))</f>
        <v>81.13333333</v>
      </c>
      <c r="G12436" s="12">
        <f t="shared" si="3"/>
        <v>5</v>
      </c>
    </row>
    <row r="12437" ht="15.75" customHeight="1">
      <c r="A12437" s="13">
        <v>42254.572916666664</v>
      </c>
      <c r="B12437" s="73">
        <f t="shared" si="1"/>
        <v>42254</v>
      </c>
      <c r="C12437" s="74">
        <f>IF(NewCustomer="Yes", IF(COUNTIF($I$2:$I$11,B12437)&gt;0,0,WEEKDAY(B12437,2)),IF(COUNTIF($I$2:$I$21,B12437)&gt;0,0,WEEKDAY(B12437,2)))</f>
        <v>0</v>
      </c>
      <c r="D12437" s="74">
        <f t="shared" si="2"/>
        <v>13</v>
      </c>
      <c r="E12437" s="12">
        <f>IFERROR(VLOOKUP(A12437,'IDAR Meter Data'!$A:$B,2,1),"")</f>
        <v>194</v>
      </c>
      <c r="F12437" s="75">
        <f>IF(CECCZ="CZ03",'Outside Temp'!B12437,IF(CECCZ="CZ04",'Outside Temp'!B12438,IF(CECCZ="CZ12",'Outside Temp'!B12439, IF(CECCZ="CZ13",'Outside Temp'!B12440))))</f>
        <v>81.63333333</v>
      </c>
      <c r="G12437" s="12">
        <f t="shared" si="3"/>
        <v>5</v>
      </c>
    </row>
    <row r="12438" ht="15.75" customHeight="1">
      <c r="A12438" s="13">
        <v>42254.583333333336</v>
      </c>
      <c r="B12438" s="73">
        <f t="shared" si="1"/>
        <v>42254</v>
      </c>
      <c r="C12438" s="74">
        <f>IF(NewCustomer="Yes", IF(COUNTIF($I$2:$I$11,B12438)&gt;0,0,WEEKDAY(B12438,2)),IF(COUNTIF($I$2:$I$21,B12438)&gt;0,0,WEEKDAY(B12438,2)))</f>
        <v>0</v>
      </c>
      <c r="D12438" s="74">
        <f t="shared" si="2"/>
        <v>14</v>
      </c>
      <c r="E12438" s="12">
        <f>IFERROR(VLOOKUP(A12438,'IDAR Meter Data'!$A:$B,2,1),"")</f>
        <v>185</v>
      </c>
      <c r="F12438" s="75">
        <f>IF(CECCZ="CZ03",'Outside Temp'!B12438,IF(CECCZ="CZ04",'Outside Temp'!B12439,IF(CECCZ="CZ12",'Outside Temp'!B12440, IF(CECCZ="CZ13",'Outside Temp'!B12441))))</f>
        <v>82.4</v>
      </c>
      <c r="G12438" s="12">
        <f t="shared" si="3"/>
        <v>5</v>
      </c>
    </row>
    <row r="12439" ht="15.75" customHeight="1">
      <c r="A12439" s="13">
        <v>42254.59375</v>
      </c>
      <c r="B12439" s="73">
        <f t="shared" si="1"/>
        <v>42254</v>
      </c>
      <c r="C12439" s="74">
        <f>IF(NewCustomer="Yes", IF(COUNTIF($I$2:$I$11,B12439)&gt;0,0,WEEKDAY(B12439,2)),IF(COUNTIF($I$2:$I$21,B12439)&gt;0,0,WEEKDAY(B12439,2)))</f>
        <v>0</v>
      </c>
      <c r="D12439" s="74">
        <f t="shared" si="2"/>
        <v>14</v>
      </c>
      <c r="E12439" s="12">
        <f>IFERROR(VLOOKUP(A12439,'IDAR Meter Data'!$A:$B,2,1),"")</f>
        <v>180</v>
      </c>
      <c r="F12439" s="75">
        <f>IF(CECCZ="CZ03",'Outside Temp'!B12439,IF(CECCZ="CZ04",'Outside Temp'!B12440,IF(CECCZ="CZ12",'Outside Temp'!B12441, IF(CECCZ="CZ13",'Outside Temp'!B12442))))</f>
        <v>83.9</v>
      </c>
      <c r="G12439" s="12">
        <f t="shared" si="3"/>
        <v>5</v>
      </c>
    </row>
    <row r="12440" ht="15.75" customHeight="1">
      <c r="A12440" s="13">
        <v>42254.604166666664</v>
      </c>
      <c r="B12440" s="73">
        <f t="shared" si="1"/>
        <v>42254</v>
      </c>
      <c r="C12440" s="74">
        <f>IF(NewCustomer="Yes", IF(COUNTIF($I$2:$I$11,B12440)&gt;0,0,WEEKDAY(B12440,2)),IF(COUNTIF($I$2:$I$21,B12440)&gt;0,0,WEEKDAY(B12440,2)))</f>
        <v>0</v>
      </c>
      <c r="D12440" s="74">
        <f t="shared" si="2"/>
        <v>14</v>
      </c>
      <c r="E12440" s="12">
        <f>IFERROR(VLOOKUP(A12440,'IDAR Meter Data'!$A:$B,2,1),"")</f>
        <v>217</v>
      </c>
      <c r="F12440" s="75">
        <f>IF(CECCZ="CZ03",'Outside Temp'!B12440,IF(CECCZ="CZ04",'Outside Temp'!B12441,IF(CECCZ="CZ12",'Outside Temp'!B12442, IF(CECCZ="CZ13",'Outside Temp'!B12443))))</f>
        <v>85.4</v>
      </c>
      <c r="G12440" s="12">
        <f t="shared" si="3"/>
        <v>6</v>
      </c>
    </row>
    <row r="12441" ht="15.75" customHeight="1">
      <c r="A12441" s="13">
        <v>42254.614583333336</v>
      </c>
      <c r="B12441" s="73">
        <f t="shared" si="1"/>
        <v>42254</v>
      </c>
      <c r="C12441" s="74">
        <f>IF(NewCustomer="Yes", IF(COUNTIF($I$2:$I$11,B12441)&gt;0,0,WEEKDAY(B12441,2)),IF(COUNTIF($I$2:$I$21,B12441)&gt;0,0,WEEKDAY(B12441,2)))</f>
        <v>0</v>
      </c>
      <c r="D12441" s="74">
        <f t="shared" si="2"/>
        <v>14</v>
      </c>
      <c r="E12441" s="12">
        <f>IFERROR(VLOOKUP(A12441,'IDAR Meter Data'!$A:$B,2,1),"")</f>
        <v>188</v>
      </c>
      <c r="F12441" s="75">
        <f>IF(CECCZ="CZ03",'Outside Temp'!B12441,IF(CECCZ="CZ04",'Outside Temp'!B12442,IF(CECCZ="CZ12",'Outside Temp'!B12443, IF(CECCZ="CZ13",'Outside Temp'!B12444))))</f>
        <v>86.9</v>
      </c>
      <c r="G12441" s="12">
        <f t="shared" si="3"/>
        <v>6</v>
      </c>
    </row>
    <row r="12442" ht="15.75" customHeight="1">
      <c r="A12442" s="13">
        <v>42254.625</v>
      </c>
      <c r="B12442" s="73">
        <f t="shared" si="1"/>
        <v>42254</v>
      </c>
      <c r="C12442" s="74">
        <f>IF(NewCustomer="Yes", IF(COUNTIF($I$2:$I$11,B12442)&gt;0,0,WEEKDAY(B12442,2)),IF(COUNTIF($I$2:$I$21,B12442)&gt;0,0,WEEKDAY(B12442,2)))</f>
        <v>0</v>
      </c>
      <c r="D12442" s="74">
        <f t="shared" si="2"/>
        <v>15</v>
      </c>
      <c r="E12442" s="12">
        <f>IFERROR(VLOOKUP(A12442,'IDAR Meter Data'!$A:$B,2,1),"")</f>
        <v>204</v>
      </c>
      <c r="F12442" s="75">
        <f>IF(CECCZ="CZ03",'Outside Temp'!B12442,IF(CECCZ="CZ04",'Outside Temp'!B12443,IF(CECCZ="CZ12",'Outside Temp'!B12444, IF(CECCZ="CZ13",'Outside Temp'!B12445))))</f>
        <v>87.8</v>
      </c>
      <c r="G12442" s="12">
        <f t="shared" si="3"/>
        <v>6</v>
      </c>
    </row>
    <row r="12443" ht="15.75" customHeight="1">
      <c r="A12443" s="13">
        <v>42254.635416666664</v>
      </c>
      <c r="B12443" s="73">
        <f t="shared" si="1"/>
        <v>42254</v>
      </c>
      <c r="C12443" s="74">
        <f>IF(NewCustomer="Yes", IF(COUNTIF($I$2:$I$11,B12443)&gt;0,0,WEEKDAY(B12443,2)),IF(COUNTIF($I$2:$I$21,B12443)&gt;0,0,WEEKDAY(B12443,2)))</f>
        <v>0</v>
      </c>
      <c r="D12443" s="74">
        <f t="shared" si="2"/>
        <v>15</v>
      </c>
      <c r="E12443" s="12">
        <f>IFERROR(VLOOKUP(A12443,'IDAR Meter Data'!$A:$B,2,1),"")</f>
        <v>209</v>
      </c>
      <c r="F12443" s="75">
        <f>IF(CECCZ="CZ03",'Outside Temp'!B12443,IF(CECCZ="CZ04",'Outside Temp'!B12444,IF(CECCZ="CZ12",'Outside Temp'!B12445, IF(CECCZ="CZ13",'Outside Temp'!B12446))))</f>
        <v>87.05</v>
      </c>
      <c r="G12443" s="12">
        <f t="shared" si="3"/>
        <v>6</v>
      </c>
    </row>
    <row r="12444" ht="15.75" customHeight="1">
      <c r="A12444" s="13">
        <v>42254.645833333336</v>
      </c>
      <c r="B12444" s="73">
        <f t="shared" si="1"/>
        <v>42254</v>
      </c>
      <c r="C12444" s="74">
        <f>IF(NewCustomer="Yes", IF(COUNTIF($I$2:$I$11,B12444)&gt;0,0,WEEKDAY(B12444,2)),IF(COUNTIF($I$2:$I$21,B12444)&gt;0,0,WEEKDAY(B12444,2)))</f>
        <v>0</v>
      </c>
      <c r="D12444" s="74">
        <f t="shared" si="2"/>
        <v>15</v>
      </c>
      <c r="E12444" s="12">
        <f>IFERROR(VLOOKUP(A12444,'IDAR Meter Data'!$A:$B,2,1),"")</f>
        <v>207</v>
      </c>
      <c r="F12444" s="75">
        <f>IF(CECCZ="CZ03",'Outside Temp'!B12444,IF(CECCZ="CZ04",'Outside Temp'!B12445,IF(CECCZ="CZ12",'Outside Temp'!B12446, IF(CECCZ="CZ13",'Outside Temp'!B12447))))</f>
        <v>86.3</v>
      </c>
      <c r="G12444" s="12">
        <f t="shared" si="3"/>
        <v>6</v>
      </c>
    </row>
    <row r="12445" ht="15.75" customHeight="1">
      <c r="A12445" s="13">
        <v>42254.65625</v>
      </c>
      <c r="B12445" s="73">
        <f t="shared" si="1"/>
        <v>42254</v>
      </c>
      <c r="C12445" s="74">
        <f>IF(NewCustomer="Yes", IF(COUNTIF($I$2:$I$11,B12445)&gt;0,0,WEEKDAY(B12445,2)),IF(COUNTIF($I$2:$I$21,B12445)&gt;0,0,WEEKDAY(B12445,2)))</f>
        <v>0</v>
      </c>
      <c r="D12445" s="74">
        <f t="shared" si="2"/>
        <v>15</v>
      </c>
      <c r="E12445" s="12">
        <f>IFERROR(VLOOKUP(A12445,'IDAR Meter Data'!$A:$B,2,1),"")</f>
        <v>216</v>
      </c>
      <c r="F12445" s="75">
        <f>IF(CECCZ="CZ03",'Outside Temp'!B12445,IF(CECCZ="CZ04",'Outside Temp'!B12446,IF(CECCZ="CZ12",'Outside Temp'!B12447, IF(CECCZ="CZ13",'Outside Temp'!B12448))))</f>
        <v>85.55</v>
      </c>
      <c r="G12445" s="12">
        <f t="shared" si="3"/>
        <v>6</v>
      </c>
    </row>
    <row r="12446" ht="15.75" customHeight="1">
      <c r="A12446" s="13">
        <v>42254.666666666664</v>
      </c>
      <c r="B12446" s="73">
        <f t="shared" si="1"/>
        <v>42254</v>
      </c>
      <c r="C12446" s="74">
        <f>IF(NewCustomer="Yes", IF(COUNTIF($I$2:$I$11,B12446)&gt;0,0,WEEKDAY(B12446,2)),IF(COUNTIF($I$2:$I$21,B12446)&gt;0,0,WEEKDAY(B12446,2)))</f>
        <v>0</v>
      </c>
      <c r="D12446" s="74">
        <f t="shared" si="2"/>
        <v>16</v>
      </c>
      <c r="E12446" s="12">
        <f>IFERROR(VLOOKUP(A12446,'IDAR Meter Data'!$A:$B,2,1),"")</f>
        <v>209</v>
      </c>
      <c r="F12446" s="75">
        <f>IF(CECCZ="CZ03",'Outside Temp'!B12446,IF(CECCZ="CZ04",'Outside Temp'!B12447,IF(CECCZ="CZ12",'Outside Temp'!B12448, IF(CECCZ="CZ13",'Outside Temp'!B12449))))</f>
        <v>84.73333333</v>
      </c>
      <c r="G12446" s="12">
        <f t="shared" si="3"/>
        <v>5</v>
      </c>
    </row>
    <row r="12447" ht="15.75" customHeight="1">
      <c r="A12447" s="13">
        <v>42254.677083333336</v>
      </c>
      <c r="B12447" s="73">
        <f t="shared" si="1"/>
        <v>42254</v>
      </c>
      <c r="C12447" s="74">
        <f>IF(NewCustomer="Yes", IF(COUNTIF($I$2:$I$11,B12447)&gt;0,0,WEEKDAY(B12447,2)),IF(COUNTIF($I$2:$I$21,B12447)&gt;0,0,WEEKDAY(B12447,2)))</f>
        <v>0</v>
      </c>
      <c r="D12447" s="74">
        <f t="shared" si="2"/>
        <v>16</v>
      </c>
      <c r="E12447" s="12">
        <f>IFERROR(VLOOKUP(A12447,'IDAR Meter Data'!$A:$B,2,1),"")</f>
        <v>209</v>
      </c>
      <c r="F12447" s="75">
        <f>IF(CECCZ="CZ03",'Outside Temp'!B12447,IF(CECCZ="CZ04",'Outside Temp'!B12448,IF(CECCZ="CZ12",'Outside Temp'!B12449, IF(CECCZ="CZ13",'Outside Temp'!B12450))))</f>
        <v>83.73333333</v>
      </c>
      <c r="G12447" s="12">
        <f t="shared" si="3"/>
        <v>5</v>
      </c>
    </row>
    <row r="12448" ht="15.75" customHeight="1">
      <c r="A12448" s="13">
        <v>42254.6875</v>
      </c>
      <c r="B12448" s="73">
        <f t="shared" si="1"/>
        <v>42254</v>
      </c>
      <c r="C12448" s="74">
        <f>IF(NewCustomer="Yes", IF(COUNTIF($I$2:$I$11,B12448)&gt;0,0,WEEKDAY(B12448,2)),IF(COUNTIF($I$2:$I$21,B12448)&gt;0,0,WEEKDAY(B12448,2)))</f>
        <v>0</v>
      </c>
      <c r="D12448" s="74">
        <f t="shared" si="2"/>
        <v>16</v>
      </c>
      <c r="E12448" s="12">
        <f>IFERROR(VLOOKUP(A12448,'IDAR Meter Data'!$A:$B,2,1),"")</f>
        <v>209</v>
      </c>
      <c r="F12448" s="75">
        <f>IF(CECCZ="CZ03",'Outside Temp'!B12448,IF(CECCZ="CZ04",'Outside Temp'!B12449,IF(CECCZ="CZ12",'Outside Temp'!B12450, IF(CECCZ="CZ13",'Outside Temp'!B12451))))</f>
        <v>82.73333333</v>
      </c>
      <c r="G12448" s="12">
        <f t="shared" si="3"/>
        <v>5</v>
      </c>
    </row>
    <row r="12449" ht="15.75" customHeight="1">
      <c r="A12449" s="13">
        <v>42254.697916666664</v>
      </c>
      <c r="B12449" s="73">
        <f t="shared" si="1"/>
        <v>42254</v>
      </c>
      <c r="C12449" s="74">
        <f>IF(NewCustomer="Yes", IF(COUNTIF($I$2:$I$11,B12449)&gt;0,0,WEEKDAY(B12449,2)),IF(COUNTIF($I$2:$I$21,B12449)&gt;0,0,WEEKDAY(B12449,2)))</f>
        <v>0</v>
      </c>
      <c r="D12449" s="74">
        <f t="shared" si="2"/>
        <v>16</v>
      </c>
      <c r="E12449" s="12">
        <f>IFERROR(VLOOKUP(A12449,'IDAR Meter Data'!$A:$B,2,1),"")</f>
        <v>207</v>
      </c>
      <c r="F12449" s="75">
        <f>IF(CECCZ="CZ03",'Outside Temp'!B12449,IF(CECCZ="CZ04",'Outside Temp'!B12450,IF(CECCZ="CZ12",'Outside Temp'!B12451, IF(CECCZ="CZ13",'Outside Temp'!B12452))))</f>
        <v>81.73333333</v>
      </c>
      <c r="G12449" s="12">
        <f t="shared" si="3"/>
        <v>5</v>
      </c>
    </row>
    <row r="12450" ht="15.75" customHeight="1">
      <c r="A12450" s="13">
        <v>42254.708333333336</v>
      </c>
      <c r="B12450" s="73">
        <f t="shared" si="1"/>
        <v>42254</v>
      </c>
      <c r="C12450" s="74">
        <f>IF(NewCustomer="Yes", IF(COUNTIF($I$2:$I$11,B12450)&gt;0,0,WEEKDAY(B12450,2)),IF(COUNTIF($I$2:$I$21,B12450)&gt;0,0,WEEKDAY(B12450,2)))</f>
        <v>0</v>
      </c>
      <c r="D12450" s="74">
        <f t="shared" si="2"/>
        <v>17</v>
      </c>
      <c r="E12450" s="12">
        <f>IFERROR(VLOOKUP(A12450,'IDAR Meter Data'!$A:$B,2,1),"")</f>
        <v>216</v>
      </c>
      <c r="F12450" s="75">
        <f>IF(CECCZ="CZ03",'Outside Temp'!B12450,IF(CECCZ="CZ04",'Outside Temp'!B12451,IF(CECCZ="CZ12",'Outside Temp'!B12452, IF(CECCZ="CZ13",'Outside Temp'!B12453))))</f>
        <v>80.93333333</v>
      </c>
      <c r="G12450" s="12">
        <f t="shared" si="3"/>
        <v>5</v>
      </c>
    </row>
    <row r="12451" ht="15.75" customHeight="1">
      <c r="A12451" s="13">
        <v>42254.71875</v>
      </c>
      <c r="B12451" s="73">
        <f t="shared" si="1"/>
        <v>42254</v>
      </c>
      <c r="C12451" s="74">
        <f>IF(NewCustomer="Yes", IF(COUNTIF($I$2:$I$11,B12451)&gt;0,0,WEEKDAY(B12451,2)),IF(COUNTIF($I$2:$I$21,B12451)&gt;0,0,WEEKDAY(B12451,2)))</f>
        <v>0</v>
      </c>
      <c r="D12451" s="74">
        <f t="shared" si="2"/>
        <v>17</v>
      </c>
      <c r="E12451" s="12">
        <f>IFERROR(VLOOKUP(A12451,'IDAR Meter Data'!$A:$B,2,1),"")</f>
        <v>206</v>
      </c>
      <c r="F12451" s="75">
        <f>IF(CECCZ="CZ03",'Outside Temp'!B12451,IF(CECCZ="CZ04",'Outside Temp'!B12452,IF(CECCZ="CZ12",'Outside Temp'!B12453, IF(CECCZ="CZ13",'Outside Temp'!B12454))))</f>
        <v>80.68333333</v>
      </c>
      <c r="G12451" s="12">
        <f t="shared" si="3"/>
        <v>5</v>
      </c>
    </row>
    <row r="12452" ht="15.75" customHeight="1">
      <c r="A12452" s="13">
        <v>42254.729166666664</v>
      </c>
      <c r="B12452" s="73">
        <f t="shared" si="1"/>
        <v>42254</v>
      </c>
      <c r="C12452" s="74">
        <f>IF(NewCustomer="Yes", IF(COUNTIF($I$2:$I$11,B12452)&gt;0,0,WEEKDAY(B12452,2)),IF(COUNTIF($I$2:$I$21,B12452)&gt;0,0,WEEKDAY(B12452,2)))</f>
        <v>0</v>
      </c>
      <c r="D12452" s="74">
        <f t="shared" si="2"/>
        <v>17</v>
      </c>
      <c r="E12452" s="12">
        <f>IFERROR(VLOOKUP(A12452,'IDAR Meter Data'!$A:$B,2,1),"")</f>
        <v>217</v>
      </c>
      <c r="F12452" s="75">
        <f>IF(CECCZ="CZ03",'Outside Temp'!B12452,IF(CECCZ="CZ04",'Outside Temp'!B12453,IF(CECCZ="CZ12",'Outside Temp'!B12454, IF(CECCZ="CZ13",'Outside Temp'!B12455))))</f>
        <v>80.43333333</v>
      </c>
      <c r="G12452" s="12">
        <f t="shared" si="3"/>
        <v>5</v>
      </c>
    </row>
    <row r="12453" ht="15.75" customHeight="1">
      <c r="A12453" s="13">
        <v>42254.739583333336</v>
      </c>
      <c r="B12453" s="73">
        <f t="shared" si="1"/>
        <v>42254</v>
      </c>
      <c r="C12453" s="74">
        <f>IF(NewCustomer="Yes", IF(COUNTIF($I$2:$I$11,B12453)&gt;0,0,WEEKDAY(B12453,2)),IF(COUNTIF($I$2:$I$21,B12453)&gt;0,0,WEEKDAY(B12453,2)))</f>
        <v>0</v>
      </c>
      <c r="D12453" s="74">
        <f t="shared" si="2"/>
        <v>17</v>
      </c>
      <c r="E12453" s="12">
        <f>IFERROR(VLOOKUP(A12453,'IDAR Meter Data'!$A:$B,2,1),"")</f>
        <v>214</v>
      </c>
      <c r="F12453" s="75">
        <f>IF(CECCZ="CZ03",'Outside Temp'!B12453,IF(CECCZ="CZ04",'Outside Temp'!B12454,IF(CECCZ="CZ12",'Outside Temp'!B12455, IF(CECCZ="CZ13",'Outside Temp'!B12456))))</f>
        <v>80.18333333</v>
      </c>
      <c r="G12453" s="12">
        <f t="shared" si="3"/>
        <v>5</v>
      </c>
    </row>
    <row r="12454" ht="15.75" customHeight="1">
      <c r="A12454" s="13">
        <v>42254.75</v>
      </c>
      <c r="B12454" s="73">
        <f t="shared" si="1"/>
        <v>42254</v>
      </c>
      <c r="C12454" s="74">
        <f>IF(NewCustomer="Yes", IF(COUNTIF($I$2:$I$11,B12454)&gt;0,0,WEEKDAY(B12454,2)),IF(COUNTIF($I$2:$I$21,B12454)&gt;0,0,WEEKDAY(B12454,2)))</f>
        <v>0</v>
      </c>
      <c r="D12454" s="74">
        <f t="shared" si="2"/>
        <v>18</v>
      </c>
      <c r="E12454" s="12">
        <f>IFERROR(VLOOKUP(A12454,'IDAR Meter Data'!$A:$B,2,1),"")</f>
        <v>201</v>
      </c>
      <c r="F12454" s="75">
        <f>IF(CECCZ="CZ03",'Outside Temp'!B12454,IF(CECCZ="CZ04",'Outside Temp'!B12455,IF(CECCZ="CZ12",'Outside Temp'!B12456, IF(CECCZ="CZ13",'Outside Temp'!B12457))))</f>
        <v>79.8</v>
      </c>
      <c r="G12454" s="12">
        <f t="shared" si="3"/>
        <v>4</v>
      </c>
    </row>
    <row r="12455" ht="15.75" customHeight="1">
      <c r="A12455" s="13">
        <v>42254.760416666664</v>
      </c>
      <c r="B12455" s="73">
        <f t="shared" si="1"/>
        <v>42254</v>
      </c>
      <c r="C12455" s="74">
        <f>IF(NewCustomer="Yes", IF(COUNTIF($I$2:$I$11,B12455)&gt;0,0,WEEKDAY(B12455,2)),IF(COUNTIF($I$2:$I$21,B12455)&gt;0,0,WEEKDAY(B12455,2)))</f>
        <v>0</v>
      </c>
      <c r="D12455" s="74">
        <f t="shared" si="2"/>
        <v>18</v>
      </c>
      <c r="E12455" s="12">
        <f>IFERROR(VLOOKUP(A12455,'IDAR Meter Data'!$A:$B,2,1),"")</f>
        <v>204</v>
      </c>
      <c r="F12455" s="75">
        <f>IF(CECCZ="CZ03",'Outside Temp'!B12455,IF(CECCZ="CZ04",'Outside Temp'!B12456,IF(CECCZ="CZ12",'Outside Temp'!B12457, IF(CECCZ="CZ13",'Outside Temp'!B12458))))</f>
        <v>79.05</v>
      </c>
      <c r="G12455" s="12">
        <f t="shared" si="3"/>
        <v>4</v>
      </c>
    </row>
    <row r="12456" ht="15.75" customHeight="1">
      <c r="A12456" s="13">
        <v>42254.770833333336</v>
      </c>
      <c r="B12456" s="73">
        <f t="shared" si="1"/>
        <v>42254</v>
      </c>
      <c r="C12456" s="74">
        <f>IF(NewCustomer="Yes", IF(COUNTIF($I$2:$I$11,B12456)&gt;0,0,WEEKDAY(B12456,2)),IF(COUNTIF($I$2:$I$21,B12456)&gt;0,0,WEEKDAY(B12456,2)))</f>
        <v>0</v>
      </c>
      <c r="D12456" s="74">
        <f t="shared" si="2"/>
        <v>18</v>
      </c>
      <c r="E12456" s="12">
        <f>IFERROR(VLOOKUP(A12456,'IDAR Meter Data'!$A:$B,2,1),"")</f>
        <v>198</v>
      </c>
      <c r="F12456" s="75">
        <f>IF(CECCZ="CZ03",'Outside Temp'!B12456,IF(CECCZ="CZ04",'Outside Temp'!B12457,IF(CECCZ="CZ12",'Outside Temp'!B12458, IF(CECCZ="CZ13",'Outside Temp'!B12459))))</f>
        <v>78.3</v>
      </c>
      <c r="G12456" s="12">
        <f t="shared" si="3"/>
        <v>4</v>
      </c>
    </row>
    <row r="12457" ht="15.75" customHeight="1">
      <c r="A12457" s="13">
        <v>42254.78125</v>
      </c>
      <c r="B12457" s="73">
        <f t="shared" si="1"/>
        <v>42254</v>
      </c>
      <c r="C12457" s="74">
        <f>IF(NewCustomer="Yes", IF(COUNTIF($I$2:$I$11,B12457)&gt;0,0,WEEKDAY(B12457,2)),IF(COUNTIF($I$2:$I$21,B12457)&gt;0,0,WEEKDAY(B12457,2)))</f>
        <v>0</v>
      </c>
      <c r="D12457" s="74">
        <f t="shared" si="2"/>
        <v>18</v>
      </c>
      <c r="E12457" s="12">
        <f>IFERROR(VLOOKUP(A12457,'IDAR Meter Data'!$A:$B,2,1),"")</f>
        <v>204</v>
      </c>
      <c r="F12457" s="75">
        <f>IF(CECCZ="CZ03",'Outside Temp'!B12457,IF(CECCZ="CZ04",'Outside Temp'!B12458,IF(CECCZ="CZ12",'Outside Temp'!B12459, IF(CECCZ="CZ13",'Outside Temp'!B12460))))</f>
        <v>77.55</v>
      </c>
      <c r="G12457" s="12">
        <f t="shared" si="3"/>
        <v>4</v>
      </c>
    </row>
    <row r="12458" ht="15.75" customHeight="1">
      <c r="A12458" s="13">
        <v>42254.791666666664</v>
      </c>
      <c r="B12458" s="73">
        <f t="shared" si="1"/>
        <v>42254</v>
      </c>
      <c r="C12458" s="74">
        <f>IF(NewCustomer="Yes", IF(COUNTIF($I$2:$I$11,B12458)&gt;0,0,WEEKDAY(B12458,2)),IF(COUNTIF($I$2:$I$21,B12458)&gt;0,0,WEEKDAY(B12458,2)))</f>
        <v>0</v>
      </c>
      <c r="D12458" s="74">
        <f t="shared" si="2"/>
        <v>19</v>
      </c>
      <c r="E12458" s="12">
        <f>IFERROR(VLOOKUP(A12458,'IDAR Meter Data'!$A:$B,2,1),"")</f>
        <v>202</v>
      </c>
      <c r="F12458" s="75">
        <f>IF(CECCZ="CZ03",'Outside Temp'!B12458,IF(CECCZ="CZ04",'Outside Temp'!B12459,IF(CECCZ="CZ12",'Outside Temp'!B12460, IF(CECCZ="CZ13",'Outside Temp'!B12461))))</f>
        <v>76.93333333</v>
      </c>
      <c r="G12458" s="12">
        <f t="shared" si="3"/>
        <v>4</v>
      </c>
    </row>
    <row r="12459" ht="15.75" customHeight="1">
      <c r="A12459" s="13">
        <v>42254.802083333336</v>
      </c>
      <c r="B12459" s="73">
        <f t="shared" si="1"/>
        <v>42254</v>
      </c>
      <c r="C12459" s="74">
        <f>IF(NewCustomer="Yes", IF(COUNTIF($I$2:$I$11,B12459)&gt;0,0,WEEKDAY(B12459,2)),IF(COUNTIF($I$2:$I$21,B12459)&gt;0,0,WEEKDAY(B12459,2)))</f>
        <v>0</v>
      </c>
      <c r="D12459" s="74">
        <f t="shared" si="2"/>
        <v>19</v>
      </c>
      <c r="E12459" s="12">
        <f>IFERROR(VLOOKUP(A12459,'IDAR Meter Data'!$A:$B,2,1),"")</f>
        <v>194</v>
      </c>
      <c r="F12459" s="75">
        <f>IF(CECCZ="CZ03",'Outside Temp'!B12459,IF(CECCZ="CZ04",'Outside Temp'!B12460,IF(CECCZ="CZ12",'Outside Temp'!B12461, IF(CECCZ="CZ13",'Outside Temp'!B12462))))</f>
        <v>76.68333333</v>
      </c>
      <c r="G12459" s="12">
        <f t="shared" si="3"/>
        <v>4</v>
      </c>
    </row>
    <row r="12460" ht="15.75" customHeight="1">
      <c r="A12460" s="13">
        <v>42254.8125</v>
      </c>
      <c r="B12460" s="73">
        <f t="shared" si="1"/>
        <v>42254</v>
      </c>
      <c r="C12460" s="74">
        <f>IF(NewCustomer="Yes", IF(COUNTIF($I$2:$I$11,B12460)&gt;0,0,WEEKDAY(B12460,2)),IF(COUNTIF($I$2:$I$21,B12460)&gt;0,0,WEEKDAY(B12460,2)))</f>
        <v>0</v>
      </c>
      <c r="D12460" s="74">
        <f t="shared" si="2"/>
        <v>19</v>
      </c>
      <c r="E12460" s="12">
        <f>IFERROR(VLOOKUP(A12460,'IDAR Meter Data'!$A:$B,2,1),"")</f>
        <v>186</v>
      </c>
      <c r="F12460" s="75">
        <f>IF(CECCZ="CZ03",'Outside Temp'!B12460,IF(CECCZ="CZ04",'Outside Temp'!B12461,IF(CECCZ="CZ12",'Outside Temp'!B12462, IF(CECCZ="CZ13",'Outside Temp'!B12463))))</f>
        <v>76.43333333</v>
      </c>
      <c r="G12460" s="12">
        <f t="shared" si="3"/>
        <v>4</v>
      </c>
    </row>
    <row r="12461" ht="15.75" customHeight="1">
      <c r="A12461" s="13">
        <v>42254.822916666664</v>
      </c>
      <c r="B12461" s="73">
        <f t="shared" si="1"/>
        <v>42254</v>
      </c>
      <c r="C12461" s="74">
        <f>IF(NewCustomer="Yes", IF(COUNTIF($I$2:$I$11,B12461)&gt;0,0,WEEKDAY(B12461,2)),IF(COUNTIF($I$2:$I$21,B12461)&gt;0,0,WEEKDAY(B12461,2)))</f>
        <v>0</v>
      </c>
      <c r="D12461" s="74">
        <f t="shared" si="2"/>
        <v>19</v>
      </c>
      <c r="E12461" s="12">
        <f>IFERROR(VLOOKUP(A12461,'IDAR Meter Data'!$A:$B,2,1),"")</f>
        <v>199</v>
      </c>
      <c r="F12461" s="75">
        <f>IF(CECCZ="CZ03",'Outside Temp'!B12461,IF(CECCZ="CZ04",'Outside Temp'!B12462,IF(CECCZ="CZ12",'Outside Temp'!B12463, IF(CECCZ="CZ13",'Outside Temp'!B12464))))</f>
        <v>76.18333333</v>
      </c>
      <c r="G12461" s="12">
        <f t="shared" si="3"/>
        <v>4</v>
      </c>
    </row>
    <row r="12462" ht="15.75" customHeight="1">
      <c r="A12462" s="13">
        <v>42254.833333333336</v>
      </c>
      <c r="B12462" s="73">
        <f t="shared" si="1"/>
        <v>42254</v>
      </c>
      <c r="C12462" s="74">
        <f>IF(NewCustomer="Yes", IF(COUNTIF($I$2:$I$11,B12462)&gt;0,0,WEEKDAY(B12462,2)),IF(COUNTIF($I$2:$I$21,B12462)&gt;0,0,WEEKDAY(B12462,2)))</f>
        <v>0</v>
      </c>
      <c r="D12462" s="74">
        <f t="shared" si="2"/>
        <v>20</v>
      </c>
      <c r="E12462" s="12">
        <f>IFERROR(VLOOKUP(A12462,'IDAR Meter Data'!$A:$B,2,1),"")</f>
        <v>174</v>
      </c>
      <c r="F12462" s="75">
        <f>IF(CECCZ="CZ03",'Outside Temp'!B12462,IF(CECCZ="CZ04",'Outside Temp'!B12463,IF(CECCZ="CZ12",'Outside Temp'!B12464, IF(CECCZ="CZ13",'Outside Temp'!B12465))))</f>
        <v>75.86666667</v>
      </c>
      <c r="G12462" s="12">
        <f t="shared" si="3"/>
        <v>4</v>
      </c>
    </row>
    <row r="12463" ht="15.75" customHeight="1">
      <c r="A12463" s="13">
        <v>42254.84375</v>
      </c>
      <c r="B12463" s="73">
        <f t="shared" si="1"/>
        <v>42254</v>
      </c>
      <c r="C12463" s="74">
        <f>IF(NewCustomer="Yes", IF(COUNTIF($I$2:$I$11,B12463)&gt;0,0,WEEKDAY(B12463,2)),IF(COUNTIF($I$2:$I$21,B12463)&gt;0,0,WEEKDAY(B12463,2)))</f>
        <v>0</v>
      </c>
      <c r="D12463" s="74">
        <f t="shared" si="2"/>
        <v>20</v>
      </c>
      <c r="E12463" s="12">
        <f>IFERROR(VLOOKUP(A12463,'IDAR Meter Data'!$A:$B,2,1),"")</f>
        <v>177</v>
      </c>
      <c r="F12463" s="75">
        <f>IF(CECCZ="CZ03",'Outside Temp'!B12463,IF(CECCZ="CZ04",'Outside Temp'!B12464,IF(CECCZ="CZ12",'Outside Temp'!B12465, IF(CECCZ="CZ13",'Outside Temp'!B12466))))</f>
        <v>75.36666667</v>
      </c>
      <c r="G12463" s="12">
        <f t="shared" si="3"/>
        <v>4</v>
      </c>
    </row>
    <row r="12464" ht="15.75" customHeight="1">
      <c r="A12464" s="13">
        <v>42254.854166666664</v>
      </c>
      <c r="B12464" s="73">
        <f t="shared" si="1"/>
        <v>42254</v>
      </c>
      <c r="C12464" s="74">
        <f>IF(NewCustomer="Yes", IF(COUNTIF($I$2:$I$11,B12464)&gt;0,0,WEEKDAY(B12464,2)),IF(COUNTIF($I$2:$I$21,B12464)&gt;0,0,WEEKDAY(B12464,2)))</f>
        <v>0</v>
      </c>
      <c r="D12464" s="74">
        <f t="shared" si="2"/>
        <v>20</v>
      </c>
      <c r="E12464" s="12">
        <f>IFERROR(VLOOKUP(A12464,'IDAR Meter Data'!$A:$B,2,1),"")</f>
        <v>180</v>
      </c>
      <c r="F12464" s="75">
        <f>IF(CECCZ="CZ03",'Outside Temp'!B12464,IF(CECCZ="CZ04",'Outside Temp'!B12465,IF(CECCZ="CZ12",'Outside Temp'!B12466, IF(CECCZ="CZ13",'Outside Temp'!B12467))))</f>
        <v>74.86666667</v>
      </c>
      <c r="G12464" s="12">
        <f t="shared" si="3"/>
        <v>3</v>
      </c>
    </row>
    <row r="12465" ht="15.75" customHeight="1">
      <c r="A12465" s="13">
        <v>42254.864583333336</v>
      </c>
      <c r="B12465" s="73">
        <f t="shared" si="1"/>
        <v>42254</v>
      </c>
      <c r="C12465" s="74">
        <f>IF(NewCustomer="Yes", IF(COUNTIF($I$2:$I$11,B12465)&gt;0,0,WEEKDAY(B12465,2)),IF(COUNTIF($I$2:$I$21,B12465)&gt;0,0,WEEKDAY(B12465,2)))</f>
        <v>0</v>
      </c>
      <c r="D12465" s="74">
        <f t="shared" si="2"/>
        <v>20</v>
      </c>
      <c r="E12465" s="12">
        <f>IFERROR(VLOOKUP(A12465,'IDAR Meter Data'!$A:$B,2,1),"")</f>
        <v>178</v>
      </c>
      <c r="F12465" s="75">
        <f>IF(CECCZ="CZ03",'Outside Temp'!B12465,IF(CECCZ="CZ04",'Outside Temp'!B12466,IF(CECCZ="CZ12",'Outside Temp'!B12467, IF(CECCZ="CZ13",'Outside Temp'!B12468))))</f>
        <v>74.36666667</v>
      </c>
      <c r="G12465" s="12">
        <f t="shared" si="3"/>
        <v>3</v>
      </c>
    </row>
    <row r="12466" ht="15.75" customHeight="1">
      <c r="A12466" s="13">
        <v>42254.875</v>
      </c>
      <c r="B12466" s="73">
        <f t="shared" si="1"/>
        <v>42254</v>
      </c>
      <c r="C12466" s="74">
        <f>IF(NewCustomer="Yes", IF(COUNTIF($I$2:$I$11,B12466)&gt;0,0,WEEKDAY(B12466,2)),IF(COUNTIF($I$2:$I$21,B12466)&gt;0,0,WEEKDAY(B12466,2)))</f>
        <v>0</v>
      </c>
      <c r="D12466" s="74">
        <f t="shared" si="2"/>
        <v>21</v>
      </c>
      <c r="E12466" s="12">
        <f>IFERROR(VLOOKUP(A12466,'IDAR Meter Data'!$A:$B,2,1),"")</f>
        <v>165</v>
      </c>
      <c r="F12466" s="75">
        <f>IF(CECCZ="CZ03",'Outside Temp'!B12466,IF(CECCZ="CZ04",'Outside Temp'!B12467,IF(CECCZ="CZ12",'Outside Temp'!B12468, IF(CECCZ="CZ13",'Outside Temp'!B12469))))</f>
        <v>73.8</v>
      </c>
      <c r="G12466" s="12">
        <f t="shared" si="3"/>
        <v>3</v>
      </c>
    </row>
    <row r="12467" ht="15.75" customHeight="1">
      <c r="A12467" s="13">
        <v>42254.885416666664</v>
      </c>
      <c r="B12467" s="73">
        <f t="shared" si="1"/>
        <v>42254</v>
      </c>
      <c r="C12467" s="74">
        <f>IF(NewCustomer="Yes", IF(COUNTIF($I$2:$I$11,B12467)&gt;0,0,WEEKDAY(B12467,2)),IF(COUNTIF($I$2:$I$21,B12467)&gt;0,0,WEEKDAY(B12467,2)))</f>
        <v>0</v>
      </c>
      <c r="D12467" s="74">
        <f t="shared" si="2"/>
        <v>21</v>
      </c>
      <c r="E12467" s="12">
        <f>IFERROR(VLOOKUP(A12467,'IDAR Meter Data'!$A:$B,2,1),"")</f>
        <v>173</v>
      </c>
      <c r="F12467" s="75">
        <f>IF(CECCZ="CZ03",'Outside Temp'!B12467,IF(CECCZ="CZ04",'Outside Temp'!B12468,IF(CECCZ="CZ12",'Outside Temp'!B12469, IF(CECCZ="CZ13",'Outside Temp'!B12470))))</f>
        <v>73.05</v>
      </c>
      <c r="G12467" s="12">
        <f t="shared" si="3"/>
        <v>3</v>
      </c>
    </row>
    <row r="12468" ht="15.75" customHeight="1">
      <c r="A12468" s="13">
        <v>42254.895833333336</v>
      </c>
      <c r="B12468" s="73">
        <f t="shared" si="1"/>
        <v>42254</v>
      </c>
      <c r="C12468" s="74">
        <f>IF(NewCustomer="Yes", IF(COUNTIF($I$2:$I$11,B12468)&gt;0,0,WEEKDAY(B12468,2)),IF(COUNTIF($I$2:$I$21,B12468)&gt;0,0,WEEKDAY(B12468,2)))</f>
        <v>0</v>
      </c>
      <c r="D12468" s="74">
        <f t="shared" si="2"/>
        <v>21</v>
      </c>
      <c r="E12468" s="12">
        <f>IFERROR(VLOOKUP(A12468,'IDAR Meter Data'!$A:$B,2,1),"")</f>
        <v>171</v>
      </c>
      <c r="F12468" s="75">
        <f>IF(CECCZ="CZ03",'Outside Temp'!B12468,IF(CECCZ="CZ04",'Outside Temp'!B12469,IF(CECCZ="CZ12",'Outside Temp'!B12470, IF(CECCZ="CZ13",'Outside Temp'!B12471))))</f>
        <v>72.3</v>
      </c>
      <c r="G12468" s="12">
        <f t="shared" si="3"/>
        <v>3</v>
      </c>
    </row>
    <row r="12469" ht="15.75" customHeight="1">
      <c r="A12469" s="13">
        <v>42254.90625</v>
      </c>
      <c r="B12469" s="73">
        <f t="shared" si="1"/>
        <v>42254</v>
      </c>
      <c r="C12469" s="74">
        <f>IF(NewCustomer="Yes", IF(COUNTIF($I$2:$I$11,B12469)&gt;0,0,WEEKDAY(B12469,2)),IF(COUNTIF($I$2:$I$21,B12469)&gt;0,0,WEEKDAY(B12469,2)))</f>
        <v>0</v>
      </c>
      <c r="D12469" s="74">
        <f t="shared" si="2"/>
        <v>21</v>
      </c>
      <c r="E12469" s="12">
        <f>IFERROR(VLOOKUP(A12469,'IDAR Meter Data'!$A:$B,2,1),"")</f>
        <v>153</v>
      </c>
      <c r="F12469" s="75">
        <f>IF(CECCZ="CZ03",'Outside Temp'!B12469,IF(CECCZ="CZ04",'Outside Temp'!B12470,IF(CECCZ="CZ12",'Outside Temp'!B12471, IF(CECCZ="CZ13",'Outside Temp'!B12472))))</f>
        <v>71.55</v>
      </c>
      <c r="G12469" s="12">
        <f t="shared" si="3"/>
        <v>3</v>
      </c>
    </row>
    <row r="12470" ht="15.75" customHeight="1">
      <c r="A12470" s="13">
        <v>42254.916666666664</v>
      </c>
      <c r="B12470" s="73">
        <f t="shared" si="1"/>
        <v>42254</v>
      </c>
      <c r="C12470" s="74">
        <f>IF(NewCustomer="Yes", IF(COUNTIF($I$2:$I$11,B12470)&gt;0,0,WEEKDAY(B12470,2)),IF(COUNTIF($I$2:$I$21,B12470)&gt;0,0,WEEKDAY(B12470,2)))</f>
        <v>0</v>
      </c>
      <c r="D12470" s="74">
        <f t="shared" si="2"/>
        <v>22</v>
      </c>
      <c r="E12470" s="12">
        <f>IFERROR(VLOOKUP(A12470,'IDAR Meter Data'!$A:$B,2,1),"")</f>
        <v>167</v>
      </c>
      <c r="F12470" s="75">
        <f>IF(CECCZ="CZ03",'Outside Temp'!B12470,IF(CECCZ="CZ04",'Outside Temp'!B12471,IF(CECCZ="CZ12",'Outside Temp'!B12472, IF(CECCZ="CZ13",'Outside Temp'!B12473))))</f>
        <v>71</v>
      </c>
      <c r="G12470" s="12">
        <f t="shared" si="3"/>
        <v>3</v>
      </c>
    </row>
    <row r="12471" ht="15.75" customHeight="1">
      <c r="A12471" s="13">
        <v>42254.927083333336</v>
      </c>
      <c r="B12471" s="73">
        <f t="shared" si="1"/>
        <v>42254</v>
      </c>
      <c r="C12471" s="74">
        <f>IF(NewCustomer="Yes", IF(COUNTIF($I$2:$I$11,B12471)&gt;0,0,WEEKDAY(B12471,2)),IF(COUNTIF($I$2:$I$21,B12471)&gt;0,0,WEEKDAY(B12471,2)))</f>
        <v>0</v>
      </c>
      <c r="D12471" s="74">
        <f t="shared" si="2"/>
        <v>22</v>
      </c>
      <c r="E12471" s="12">
        <f>IFERROR(VLOOKUP(A12471,'IDAR Meter Data'!$A:$B,2,1),"")</f>
        <v>164</v>
      </c>
      <c r="F12471" s="75">
        <f>IF(CECCZ="CZ03",'Outside Temp'!B12471,IF(CECCZ="CZ04",'Outside Temp'!B12472,IF(CECCZ="CZ12",'Outside Temp'!B12473, IF(CECCZ="CZ13",'Outside Temp'!B12474))))</f>
        <v>71</v>
      </c>
      <c r="G12471" s="12">
        <f t="shared" si="3"/>
        <v>3</v>
      </c>
    </row>
    <row r="12472" ht="15.75" customHeight="1">
      <c r="A12472" s="13">
        <v>42254.9375</v>
      </c>
      <c r="B12472" s="73">
        <f t="shared" si="1"/>
        <v>42254</v>
      </c>
      <c r="C12472" s="74">
        <f>IF(NewCustomer="Yes", IF(COUNTIF($I$2:$I$11,B12472)&gt;0,0,WEEKDAY(B12472,2)),IF(COUNTIF($I$2:$I$21,B12472)&gt;0,0,WEEKDAY(B12472,2)))</f>
        <v>0</v>
      </c>
      <c r="D12472" s="74">
        <f t="shared" si="2"/>
        <v>22</v>
      </c>
      <c r="E12472" s="12">
        <f>IFERROR(VLOOKUP(A12472,'IDAR Meter Data'!$A:$B,2,1),"")</f>
        <v>159</v>
      </c>
      <c r="F12472" s="75">
        <f>IF(CECCZ="CZ03",'Outside Temp'!B12472,IF(CECCZ="CZ04",'Outside Temp'!B12473,IF(CECCZ="CZ12",'Outside Temp'!B12474, IF(CECCZ="CZ13",'Outside Temp'!B12475))))</f>
        <v>71</v>
      </c>
      <c r="G12472" s="12">
        <f t="shared" si="3"/>
        <v>3</v>
      </c>
    </row>
    <row r="12473" ht="15.75" customHeight="1">
      <c r="A12473" s="13">
        <v>42254.947916666664</v>
      </c>
      <c r="B12473" s="73">
        <f t="shared" si="1"/>
        <v>42254</v>
      </c>
      <c r="C12473" s="74">
        <f>IF(NewCustomer="Yes", IF(COUNTIF($I$2:$I$11,B12473)&gt;0,0,WEEKDAY(B12473,2)),IF(COUNTIF($I$2:$I$21,B12473)&gt;0,0,WEEKDAY(B12473,2)))</f>
        <v>0</v>
      </c>
      <c r="D12473" s="74">
        <f t="shared" si="2"/>
        <v>22</v>
      </c>
      <c r="E12473" s="12">
        <f>IFERROR(VLOOKUP(A12473,'IDAR Meter Data'!$A:$B,2,1),"")</f>
        <v>164</v>
      </c>
      <c r="F12473" s="75">
        <f>IF(CECCZ="CZ03",'Outside Temp'!B12473,IF(CECCZ="CZ04",'Outside Temp'!B12474,IF(CECCZ="CZ12",'Outside Temp'!B12475, IF(CECCZ="CZ13",'Outside Temp'!B12476))))</f>
        <v>71</v>
      </c>
      <c r="G12473" s="12">
        <f t="shared" si="3"/>
        <v>3</v>
      </c>
    </row>
    <row r="12474" ht="15.75" customHeight="1">
      <c r="A12474" s="13">
        <v>42254.958333333336</v>
      </c>
      <c r="B12474" s="73">
        <f t="shared" si="1"/>
        <v>42254</v>
      </c>
      <c r="C12474" s="74">
        <f>IF(NewCustomer="Yes", IF(COUNTIF($I$2:$I$11,B12474)&gt;0,0,WEEKDAY(B12474,2)),IF(COUNTIF($I$2:$I$21,B12474)&gt;0,0,WEEKDAY(B12474,2)))</f>
        <v>0</v>
      </c>
      <c r="D12474" s="74">
        <f t="shared" si="2"/>
        <v>23</v>
      </c>
      <c r="E12474" s="12">
        <f>IFERROR(VLOOKUP(A12474,'IDAR Meter Data'!$A:$B,2,1),"")</f>
        <v>160</v>
      </c>
      <c r="F12474" s="75">
        <f>IF(CECCZ="CZ03",'Outside Temp'!B12474,IF(CECCZ="CZ04",'Outside Temp'!B12475,IF(CECCZ="CZ12",'Outside Temp'!B12476, IF(CECCZ="CZ13",'Outside Temp'!B12477))))</f>
        <v>70.86666667</v>
      </c>
      <c r="G12474" s="12">
        <f t="shared" si="3"/>
        <v>3</v>
      </c>
    </row>
    <row r="12475" ht="15.75" customHeight="1">
      <c r="A12475" s="13">
        <v>42254.96875</v>
      </c>
      <c r="B12475" s="73">
        <f t="shared" si="1"/>
        <v>42254</v>
      </c>
      <c r="C12475" s="74">
        <f>IF(NewCustomer="Yes", IF(COUNTIF($I$2:$I$11,B12475)&gt;0,0,WEEKDAY(B12475,2)),IF(COUNTIF($I$2:$I$21,B12475)&gt;0,0,WEEKDAY(B12475,2)))</f>
        <v>0</v>
      </c>
      <c r="D12475" s="74">
        <f t="shared" si="2"/>
        <v>23</v>
      </c>
      <c r="E12475" s="12">
        <f>IFERROR(VLOOKUP(A12475,'IDAR Meter Data'!$A:$B,2,1),"")</f>
        <v>158</v>
      </c>
      <c r="F12475" s="75">
        <f>IF(CECCZ="CZ03",'Outside Temp'!B12475,IF(CECCZ="CZ04",'Outside Temp'!B12476,IF(CECCZ="CZ12",'Outside Temp'!B12477, IF(CECCZ="CZ13",'Outside Temp'!B12478))))</f>
        <v>70.36666667</v>
      </c>
      <c r="G12475" s="12">
        <f t="shared" si="3"/>
        <v>3</v>
      </c>
    </row>
    <row r="12476" ht="15.75" customHeight="1">
      <c r="A12476" s="13">
        <v>42254.979166666664</v>
      </c>
      <c r="B12476" s="73">
        <f t="shared" si="1"/>
        <v>42254</v>
      </c>
      <c r="C12476" s="74">
        <f>IF(NewCustomer="Yes", IF(COUNTIF($I$2:$I$11,B12476)&gt;0,0,WEEKDAY(B12476,2)),IF(COUNTIF($I$2:$I$21,B12476)&gt;0,0,WEEKDAY(B12476,2)))</f>
        <v>0</v>
      </c>
      <c r="D12476" s="74">
        <f t="shared" si="2"/>
        <v>23</v>
      </c>
      <c r="E12476" s="12">
        <f>IFERROR(VLOOKUP(A12476,'IDAR Meter Data'!$A:$B,2,1),"")</f>
        <v>157</v>
      </c>
      <c r="F12476" s="75">
        <f>IF(CECCZ="CZ03",'Outside Temp'!B12476,IF(CECCZ="CZ04",'Outside Temp'!B12477,IF(CECCZ="CZ12",'Outside Temp'!B12478, IF(CECCZ="CZ13",'Outside Temp'!B12479))))</f>
        <v>69.86666667</v>
      </c>
      <c r="G12476" s="12">
        <f t="shared" si="3"/>
        <v>2</v>
      </c>
    </row>
    <row r="12477" ht="15.75" customHeight="1">
      <c r="A12477" s="13">
        <v>42254.989583333336</v>
      </c>
      <c r="B12477" s="73">
        <f t="shared" si="1"/>
        <v>42254</v>
      </c>
      <c r="C12477" s="74">
        <f>IF(NewCustomer="Yes", IF(COUNTIF($I$2:$I$11,B12477)&gt;0,0,WEEKDAY(B12477,2)),IF(COUNTIF($I$2:$I$21,B12477)&gt;0,0,WEEKDAY(B12477,2)))</f>
        <v>0</v>
      </c>
      <c r="D12477" s="74">
        <f t="shared" si="2"/>
        <v>23</v>
      </c>
      <c r="E12477" s="12">
        <f>IFERROR(VLOOKUP(A12477,'IDAR Meter Data'!$A:$B,2,1),"")</f>
        <v>152</v>
      </c>
      <c r="F12477" s="75">
        <f>IF(CECCZ="CZ03",'Outside Temp'!B12477,IF(CECCZ="CZ04",'Outside Temp'!B12478,IF(CECCZ="CZ12",'Outside Temp'!B12479, IF(CECCZ="CZ13",'Outside Temp'!B12480))))</f>
        <v>69.36666667</v>
      </c>
      <c r="G12477" s="12">
        <f t="shared" si="3"/>
        <v>2</v>
      </c>
    </row>
    <row r="12478" ht="15.75" customHeight="1">
      <c r="A12478" s="13">
        <v>42255.0</v>
      </c>
      <c r="B12478" s="73">
        <f t="shared" si="1"/>
        <v>42255</v>
      </c>
      <c r="C12478" s="74">
        <f>IF(NewCustomer="Yes", IF(COUNTIF($I$2:$I$11,B12478)&gt;0,0,WEEKDAY(B12478,2)),IF(COUNTIF($I$2:$I$21,B12478)&gt;0,0,WEEKDAY(B12478,2)))</f>
        <v>2</v>
      </c>
      <c r="D12478" s="74">
        <f t="shared" si="2"/>
        <v>0</v>
      </c>
      <c r="E12478" s="12">
        <f>IFERROR(VLOOKUP(A12478,'IDAR Meter Data'!$A:$B,2,1),"")</f>
        <v>158</v>
      </c>
      <c r="F12478" s="75">
        <f>IF(CECCZ="CZ03",'Outside Temp'!B12478,IF(CECCZ="CZ04",'Outside Temp'!B12479,IF(CECCZ="CZ12",'Outside Temp'!B12480, IF(CECCZ="CZ13",'Outside Temp'!B12481))))</f>
        <v>68.86666667</v>
      </c>
      <c r="G12478" s="12">
        <f t="shared" si="3"/>
        <v>2</v>
      </c>
    </row>
    <row r="12479" ht="15.75" customHeight="1">
      <c r="A12479" s="13">
        <v>42255.010416666664</v>
      </c>
      <c r="B12479" s="73">
        <f t="shared" si="1"/>
        <v>42255</v>
      </c>
      <c r="C12479" s="74">
        <f>IF(NewCustomer="Yes", IF(COUNTIF($I$2:$I$11,B12479)&gt;0,0,WEEKDAY(B12479,2)),IF(COUNTIF($I$2:$I$21,B12479)&gt;0,0,WEEKDAY(B12479,2)))</f>
        <v>2</v>
      </c>
      <c r="D12479" s="74">
        <f t="shared" si="2"/>
        <v>0</v>
      </c>
      <c r="E12479" s="12">
        <f>IFERROR(VLOOKUP(A12479,'IDAR Meter Data'!$A:$B,2,1),"")</f>
        <v>159</v>
      </c>
      <c r="F12479" s="75">
        <f>IF(CECCZ="CZ03",'Outside Temp'!B12479,IF(CECCZ="CZ04",'Outside Temp'!B12480,IF(CECCZ="CZ12",'Outside Temp'!B12481, IF(CECCZ="CZ13",'Outside Temp'!B12482))))</f>
        <v>68.36666667</v>
      </c>
      <c r="G12479" s="12">
        <f t="shared" si="3"/>
        <v>2</v>
      </c>
    </row>
    <row r="12480" ht="15.75" customHeight="1">
      <c r="A12480" s="13">
        <v>42255.020833333336</v>
      </c>
      <c r="B12480" s="73">
        <f t="shared" si="1"/>
        <v>42255</v>
      </c>
      <c r="C12480" s="74">
        <f>IF(NewCustomer="Yes", IF(COUNTIF($I$2:$I$11,B12480)&gt;0,0,WEEKDAY(B12480,2)),IF(COUNTIF($I$2:$I$21,B12480)&gt;0,0,WEEKDAY(B12480,2)))</f>
        <v>2</v>
      </c>
      <c r="D12480" s="74">
        <f t="shared" si="2"/>
        <v>0</v>
      </c>
      <c r="E12480" s="12">
        <f>IFERROR(VLOOKUP(A12480,'IDAR Meter Data'!$A:$B,2,1),"")</f>
        <v>145</v>
      </c>
      <c r="F12480" s="75">
        <f>IF(CECCZ="CZ03",'Outside Temp'!B12480,IF(CECCZ="CZ04",'Outside Temp'!B12481,IF(CECCZ="CZ12",'Outside Temp'!B12482, IF(CECCZ="CZ13",'Outside Temp'!B12483))))</f>
        <v>67.86666667</v>
      </c>
      <c r="G12480" s="12">
        <f t="shared" si="3"/>
        <v>2</v>
      </c>
    </row>
    <row r="12481" ht="15.75" customHeight="1">
      <c r="A12481" s="13">
        <v>42255.03125</v>
      </c>
      <c r="B12481" s="73">
        <f t="shared" si="1"/>
        <v>42255</v>
      </c>
      <c r="C12481" s="74">
        <f>IF(NewCustomer="Yes", IF(COUNTIF($I$2:$I$11,B12481)&gt;0,0,WEEKDAY(B12481,2)),IF(COUNTIF($I$2:$I$21,B12481)&gt;0,0,WEEKDAY(B12481,2)))</f>
        <v>2</v>
      </c>
      <c r="D12481" s="74">
        <f t="shared" si="2"/>
        <v>0</v>
      </c>
      <c r="E12481" s="12">
        <f>IFERROR(VLOOKUP(A12481,'IDAR Meter Data'!$A:$B,2,1),"")</f>
        <v>159</v>
      </c>
      <c r="F12481" s="75">
        <f>IF(CECCZ="CZ03",'Outside Temp'!B12481,IF(CECCZ="CZ04",'Outside Temp'!B12482,IF(CECCZ="CZ12",'Outside Temp'!B12483, IF(CECCZ="CZ13",'Outside Temp'!B12484))))</f>
        <v>67.36666667</v>
      </c>
      <c r="G12481" s="12">
        <f t="shared" si="3"/>
        <v>2</v>
      </c>
    </row>
    <row r="12482" ht="15.75" customHeight="1">
      <c r="A12482" s="13">
        <v>42255.041666666664</v>
      </c>
      <c r="B12482" s="73">
        <f t="shared" si="1"/>
        <v>42255</v>
      </c>
      <c r="C12482" s="74">
        <f>IF(NewCustomer="Yes", IF(COUNTIF($I$2:$I$11,B12482)&gt;0,0,WEEKDAY(B12482,2)),IF(COUNTIF($I$2:$I$21,B12482)&gt;0,0,WEEKDAY(B12482,2)))</f>
        <v>2</v>
      </c>
      <c r="D12482" s="74">
        <f t="shared" si="2"/>
        <v>1</v>
      </c>
      <c r="E12482" s="12">
        <f>IFERROR(VLOOKUP(A12482,'IDAR Meter Data'!$A:$B,2,1),"")</f>
        <v>149</v>
      </c>
      <c r="F12482" s="75">
        <f>IF(CECCZ="CZ03",'Outside Temp'!B12482,IF(CECCZ="CZ04",'Outside Temp'!B12483,IF(CECCZ="CZ12",'Outside Temp'!B12484, IF(CECCZ="CZ13",'Outside Temp'!B12485))))</f>
        <v>66.86666667</v>
      </c>
      <c r="G12482" s="12">
        <f t="shared" si="3"/>
        <v>2</v>
      </c>
    </row>
    <row r="12483" ht="15.75" customHeight="1">
      <c r="A12483" s="13">
        <v>42255.052083333336</v>
      </c>
      <c r="B12483" s="73">
        <f t="shared" si="1"/>
        <v>42255</v>
      </c>
      <c r="C12483" s="74">
        <f>IF(NewCustomer="Yes", IF(COUNTIF($I$2:$I$11,B12483)&gt;0,0,WEEKDAY(B12483,2)),IF(COUNTIF($I$2:$I$21,B12483)&gt;0,0,WEEKDAY(B12483,2)))</f>
        <v>2</v>
      </c>
      <c r="D12483" s="74">
        <f t="shared" si="2"/>
        <v>1</v>
      </c>
      <c r="E12483" s="12">
        <f>IFERROR(VLOOKUP(A12483,'IDAR Meter Data'!$A:$B,2,1),"")</f>
        <v>154</v>
      </c>
      <c r="F12483" s="75">
        <f>IF(CECCZ="CZ03",'Outside Temp'!B12483,IF(CECCZ="CZ04",'Outside Temp'!B12484,IF(CECCZ="CZ12",'Outside Temp'!B12485, IF(CECCZ="CZ13",'Outside Temp'!B12486))))</f>
        <v>66.36666667</v>
      </c>
      <c r="G12483" s="12">
        <f t="shared" si="3"/>
        <v>2</v>
      </c>
    </row>
    <row r="12484" ht="15.75" customHeight="1">
      <c r="A12484" s="13">
        <v>42255.0625</v>
      </c>
      <c r="B12484" s="73">
        <f t="shared" si="1"/>
        <v>42255</v>
      </c>
      <c r="C12484" s="74">
        <f>IF(NewCustomer="Yes", IF(COUNTIF($I$2:$I$11,B12484)&gt;0,0,WEEKDAY(B12484,2)),IF(COUNTIF($I$2:$I$21,B12484)&gt;0,0,WEEKDAY(B12484,2)))</f>
        <v>2</v>
      </c>
      <c r="D12484" s="74">
        <f t="shared" si="2"/>
        <v>1</v>
      </c>
      <c r="E12484" s="12">
        <f>IFERROR(VLOOKUP(A12484,'IDAR Meter Data'!$A:$B,2,1),"")</f>
        <v>157</v>
      </c>
      <c r="F12484" s="75">
        <f>IF(CECCZ="CZ03",'Outside Temp'!B12484,IF(CECCZ="CZ04",'Outside Temp'!B12485,IF(CECCZ="CZ12",'Outside Temp'!B12486, IF(CECCZ="CZ13",'Outside Temp'!B12487))))</f>
        <v>65.86666667</v>
      </c>
      <c r="G12484" s="12">
        <f t="shared" si="3"/>
        <v>2</v>
      </c>
    </row>
    <row r="12485" ht="15.75" customHeight="1">
      <c r="A12485" s="13">
        <v>42255.072916666664</v>
      </c>
      <c r="B12485" s="73">
        <f t="shared" si="1"/>
        <v>42255</v>
      </c>
      <c r="C12485" s="74">
        <f>IF(NewCustomer="Yes", IF(COUNTIF($I$2:$I$11,B12485)&gt;0,0,WEEKDAY(B12485,2)),IF(COUNTIF($I$2:$I$21,B12485)&gt;0,0,WEEKDAY(B12485,2)))</f>
        <v>2</v>
      </c>
      <c r="D12485" s="74">
        <f t="shared" si="2"/>
        <v>1</v>
      </c>
      <c r="E12485" s="12">
        <f>IFERROR(VLOOKUP(A12485,'IDAR Meter Data'!$A:$B,2,1),"")</f>
        <v>143</v>
      </c>
      <c r="F12485" s="75">
        <f>IF(CECCZ="CZ03",'Outside Temp'!B12485,IF(CECCZ="CZ04",'Outside Temp'!B12486,IF(CECCZ="CZ12",'Outside Temp'!B12487, IF(CECCZ="CZ13",'Outside Temp'!B12488))))</f>
        <v>65.36666667</v>
      </c>
      <c r="G12485" s="12">
        <f t="shared" si="3"/>
        <v>2</v>
      </c>
    </row>
    <row r="12486" ht="15.75" customHeight="1">
      <c r="A12486" s="13">
        <v>42255.083333333336</v>
      </c>
      <c r="B12486" s="73">
        <f t="shared" si="1"/>
        <v>42255</v>
      </c>
      <c r="C12486" s="74">
        <f>IF(NewCustomer="Yes", IF(COUNTIF($I$2:$I$11,B12486)&gt;0,0,WEEKDAY(B12486,2)),IF(COUNTIF($I$2:$I$21,B12486)&gt;0,0,WEEKDAY(B12486,2)))</f>
        <v>2</v>
      </c>
      <c r="D12486" s="74">
        <f t="shared" si="2"/>
        <v>2</v>
      </c>
      <c r="E12486" s="12">
        <f>IFERROR(VLOOKUP(A12486,'IDAR Meter Data'!$A:$B,2,1),"")</f>
        <v>153</v>
      </c>
      <c r="F12486" s="75">
        <f>IF(CECCZ="CZ03",'Outside Temp'!B12486,IF(CECCZ="CZ04",'Outside Temp'!B12487,IF(CECCZ="CZ12",'Outside Temp'!B12488, IF(CECCZ="CZ13",'Outside Temp'!B12489))))</f>
        <v>65</v>
      </c>
      <c r="G12486" s="12">
        <f t="shared" si="3"/>
        <v>1</v>
      </c>
    </row>
    <row r="12487" ht="15.75" customHeight="1">
      <c r="A12487" s="13">
        <v>42255.09375</v>
      </c>
      <c r="B12487" s="73">
        <f t="shared" si="1"/>
        <v>42255</v>
      </c>
      <c r="C12487" s="74">
        <f>IF(NewCustomer="Yes", IF(COUNTIF($I$2:$I$11,B12487)&gt;0,0,WEEKDAY(B12487,2)),IF(COUNTIF($I$2:$I$21,B12487)&gt;0,0,WEEKDAY(B12487,2)))</f>
        <v>2</v>
      </c>
      <c r="D12487" s="74">
        <f t="shared" si="2"/>
        <v>2</v>
      </c>
      <c r="E12487" s="12">
        <f>IFERROR(VLOOKUP(A12487,'IDAR Meter Data'!$A:$B,2,1),"")</f>
        <v>145</v>
      </c>
      <c r="F12487" s="75">
        <f>IF(CECCZ="CZ03",'Outside Temp'!B12487,IF(CECCZ="CZ04",'Outside Temp'!B12488,IF(CECCZ="CZ12",'Outside Temp'!B12489, IF(CECCZ="CZ13",'Outside Temp'!B12490))))</f>
        <v>65</v>
      </c>
      <c r="G12487" s="12">
        <f t="shared" si="3"/>
        <v>1</v>
      </c>
    </row>
    <row r="12488" ht="15.75" customHeight="1">
      <c r="A12488" s="13">
        <v>42255.104166666664</v>
      </c>
      <c r="B12488" s="73">
        <f t="shared" si="1"/>
        <v>42255</v>
      </c>
      <c r="C12488" s="74">
        <f>IF(NewCustomer="Yes", IF(COUNTIF($I$2:$I$11,B12488)&gt;0,0,WEEKDAY(B12488,2)),IF(COUNTIF($I$2:$I$21,B12488)&gt;0,0,WEEKDAY(B12488,2)))</f>
        <v>2</v>
      </c>
      <c r="D12488" s="74">
        <f t="shared" si="2"/>
        <v>2</v>
      </c>
      <c r="E12488" s="12">
        <f>IFERROR(VLOOKUP(A12488,'IDAR Meter Data'!$A:$B,2,1),"")</f>
        <v>152</v>
      </c>
      <c r="F12488" s="75">
        <f>IF(CECCZ="CZ03",'Outside Temp'!B12488,IF(CECCZ="CZ04",'Outside Temp'!B12489,IF(CECCZ="CZ12",'Outside Temp'!B12490, IF(CECCZ="CZ13",'Outside Temp'!B12491))))</f>
        <v>65</v>
      </c>
      <c r="G12488" s="12">
        <f t="shared" si="3"/>
        <v>1</v>
      </c>
    </row>
    <row r="12489" ht="15.75" customHeight="1">
      <c r="A12489" s="13">
        <v>42255.114583333336</v>
      </c>
      <c r="B12489" s="73">
        <f t="shared" si="1"/>
        <v>42255</v>
      </c>
      <c r="C12489" s="74">
        <f>IF(NewCustomer="Yes", IF(COUNTIF($I$2:$I$11,B12489)&gt;0,0,WEEKDAY(B12489,2)),IF(COUNTIF($I$2:$I$21,B12489)&gt;0,0,WEEKDAY(B12489,2)))</f>
        <v>2</v>
      </c>
      <c r="D12489" s="74">
        <f t="shared" si="2"/>
        <v>2</v>
      </c>
      <c r="E12489" s="12">
        <f>IFERROR(VLOOKUP(A12489,'IDAR Meter Data'!$A:$B,2,1),"")</f>
        <v>149</v>
      </c>
      <c r="F12489" s="75">
        <f>IF(CECCZ="CZ03",'Outside Temp'!B12489,IF(CECCZ="CZ04",'Outside Temp'!B12490,IF(CECCZ="CZ12",'Outside Temp'!B12491, IF(CECCZ="CZ13",'Outside Temp'!B12492))))</f>
        <v>65</v>
      </c>
      <c r="G12489" s="12">
        <f t="shared" si="3"/>
        <v>1</v>
      </c>
    </row>
    <row r="12490" ht="15.75" customHeight="1">
      <c r="A12490" s="13">
        <v>42255.125</v>
      </c>
      <c r="B12490" s="73">
        <f t="shared" si="1"/>
        <v>42255</v>
      </c>
      <c r="C12490" s="74">
        <f>IF(NewCustomer="Yes", IF(COUNTIF($I$2:$I$11,B12490)&gt;0,0,WEEKDAY(B12490,2)),IF(COUNTIF($I$2:$I$21,B12490)&gt;0,0,WEEKDAY(B12490,2)))</f>
        <v>2</v>
      </c>
      <c r="D12490" s="74">
        <f t="shared" si="2"/>
        <v>3</v>
      </c>
      <c r="E12490" s="12">
        <f>IFERROR(VLOOKUP(A12490,'IDAR Meter Data'!$A:$B,2,1),"")</f>
        <v>143</v>
      </c>
      <c r="F12490" s="75">
        <f>IF(CECCZ="CZ03",'Outside Temp'!B12490,IF(CECCZ="CZ04",'Outside Temp'!B12491,IF(CECCZ="CZ12",'Outside Temp'!B12492, IF(CECCZ="CZ13",'Outside Temp'!B12493))))</f>
        <v>64.93333333</v>
      </c>
      <c r="G12490" s="12">
        <f t="shared" si="3"/>
        <v>1</v>
      </c>
    </row>
    <row r="12491" ht="15.75" customHeight="1">
      <c r="A12491" s="13">
        <v>42255.135416666664</v>
      </c>
      <c r="B12491" s="73">
        <f t="shared" si="1"/>
        <v>42255</v>
      </c>
      <c r="C12491" s="74">
        <f>IF(NewCustomer="Yes", IF(COUNTIF($I$2:$I$11,B12491)&gt;0,0,WEEKDAY(B12491,2)),IF(COUNTIF($I$2:$I$21,B12491)&gt;0,0,WEEKDAY(B12491,2)))</f>
        <v>2</v>
      </c>
      <c r="D12491" s="74">
        <f t="shared" si="2"/>
        <v>3</v>
      </c>
      <c r="E12491" s="12">
        <f>IFERROR(VLOOKUP(A12491,'IDAR Meter Data'!$A:$B,2,1),"")</f>
        <v>151</v>
      </c>
      <c r="F12491" s="75">
        <f>IF(CECCZ="CZ03",'Outside Temp'!B12491,IF(CECCZ="CZ04",'Outside Temp'!B12492,IF(CECCZ="CZ12",'Outside Temp'!B12493, IF(CECCZ="CZ13",'Outside Temp'!B12494))))</f>
        <v>64.68333333</v>
      </c>
      <c r="G12491" s="12">
        <f t="shared" si="3"/>
        <v>1</v>
      </c>
    </row>
    <row r="12492" ht="15.75" customHeight="1">
      <c r="A12492" s="13">
        <v>42255.145833333336</v>
      </c>
      <c r="B12492" s="73">
        <f t="shared" si="1"/>
        <v>42255</v>
      </c>
      <c r="C12492" s="74">
        <f>IF(NewCustomer="Yes", IF(COUNTIF($I$2:$I$11,B12492)&gt;0,0,WEEKDAY(B12492,2)),IF(COUNTIF($I$2:$I$21,B12492)&gt;0,0,WEEKDAY(B12492,2)))</f>
        <v>2</v>
      </c>
      <c r="D12492" s="74">
        <f t="shared" si="2"/>
        <v>3</v>
      </c>
      <c r="E12492" s="12">
        <f>IFERROR(VLOOKUP(A12492,'IDAR Meter Data'!$A:$B,2,1),"")</f>
        <v>141</v>
      </c>
      <c r="F12492" s="75">
        <f>IF(CECCZ="CZ03",'Outside Temp'!B12492,IF(CECCZ="CZ04",'Outside Temp'!B12493,IF(CECCZ="CZ12",'Outside Temp'!B12494, IF(CECCZ="CZ13",'Outside Temp'!B12495))))</f>
        <v>64.43333333</v>
      </c>
      <c r="G12492" s="12">
        <f t="shared" si="3"/>
        <v>1</v>
      </c>
    </row>
    <row r="12493" ht="15.75" customHeight="1">
      <c r="A12493" s="13">
        <v>42255.15625</v>
      </c>
      <c r="B12493" s="73">
        <f t="shared" si="1"/>
        <v>42255</v>
      </c>
      <c r="C12493" s="74">
        <f>IF(NewCustomer="Yes", IF(COUNTIF($I$2:$I$11,B12493)&gt;0,0,WEEKDAY(B12493,2)),IF(COUNTIF($I$2:$I$21,B12493)&gt;0,0,WEEKDAY(B12493,2)))</f>
        <v>2</v>
      </c>
      <c r="D12493" s="74">
        <f t="shared" si="2"/>
        <v>3</v>
      </c>
      <c r="E12493" s="12">
        <f>IFERROR(VLOOKUP(A12493,'IDAR Meter Data'!$A:$B,2,1),"")</f>
        <v>145</v>
      </c>
      <c r="F12493" s="75">
        <f>IF(CECCZ="CZ03",'Outside Temp'!B12493,IF(CECCZ="CZ04",'Outside Temp'!B12494,IF(CECCZ="CZ12",'Outside Temp'!B12495, IF(CECCZ="CZ13",'Outside Temp'!B12496))))</f>
        <v>64.18333333</v>
      </c>
      <c r="G12493" s="12">
        <f t="shared" si="3"/>
        <v>1</v>
      </c>
    </row>
    <row r="12494" ht="15.75" customHeight="1">
      <c r="A12494" s="13">
        <v>42255.166666666664</v>
      </c>
      <c r="B12494" s="73">
        <f t="shared" si="1"/>
        <v>42255</v>
      </c>
      <c r="C12494" s="74">
        <f>IF(NewCustomer="Yes", IF(COUNTIF($I$2:$I$11,B12494)&gt;0,0,WEEKDAY(B12494,2)),IF(COUNTIF($I$2:$I$21,B12494)&gt;0,0,WEEKDAY(B12494,2)))</f>
        <v>2</v>
      </c>
      <c r="D12494" s="74">
        <f t="shared" si="2"/>
        <v>4</v>
      </c>
      <c r="E12494" s="12">
        <f>IFERROR(VLOOKUP(A12494,'IDAR Meter Data'!$A:$B,2,1),"")</f>
        <v>144</v>
      </c>
      <c r="F12494" s="75">
        <f>IF(CECCZ="CZ03",'Outside Temp'!B12494,IF(CECCZ="CZ04",'Outside Temp'!B12495,IF(CECCZ="CZ12",'Outside Temp'!B12496, IF(CECCZ="CZ13",'Outside Temp'!B12497))))</f>
        <v>63.93333333</v>
      </c>
      <c r="G12494" s="12">
        <f t="shared" si="3"/>
        <v>1</v>
      </c>
    </row>
    <row r="12495" ht="15.75" customHeight="1">
      <c r="A12495" s="13">
        <v>42255.177083333336</v>
      </c>
      <c r="B12495" s="73">
        <f t="shared" si="1"/>
        <v>42255</v>
      </c>
      <c r="C12495" s="74">
        <f>IF(NewCustomer="Yes", IF(COUNTIF($I$2:$I$11,B12495)&gt;0,0,WEEKDAY(B12495,2)),IF(COUNTIF($I$2:$I$21,B12495)&gt;0,0,WEEKDAY(B12495,2)))</f>
        <v>2</v>
      </c>
      <c r="D12495" s="74">
        <f t="shared" si="2"/>
        <v>4</v>
      </c>
      <c r="E12495" s="12">
        <f>IFERROR(VLOOKUP(A12495,'IDAR Meter Data'!$A:$B,2,1),"")</f>
        <v>144</v>
      </c>
      <c r="F12495" s="75">
        <f>IF(CECCZ="CZ03",'Outside Temp'!B12495,IF(CECCZ="CZ04",'Outside Temp'!B12496,IF(CECCZ="CZ12",'Outside Temp'!B12497, IF(CECCZ="CZ13",'Outside Temp'!B12498))))</f>
        <v>63.68333333</v>
      </c>
      <c r="G12495" s="12">
        <f t="shared" si="3"/>
        <v>1</v>
      </c>
    </row>
    <row r="12496" ht="15.75" customHeight="1">
      <c r="A12496" s="13">
        <v>42255.1875</v>
      </c>
      <c r="B12496" s="73">
        <f t="shared" si="1"/>
        <v>42255</v>
      </c>
      <c r="C12496" s="74">
        <f>IF(NewCustomer="Yes", IF(COUNTIF($I$2:$I$11,B12496)&gt;0,0,WEEKDAY(B12496,2)),IF(COUNTIF($I$2:$I$21,B12496)&gt;0,0,WEEKDAY(B12496,2)))</f>
        <v>2</v>
      </c>
      <c r="D12496" s="74">
        <f t="shared" si="2"/>
        <v>4</v>
      </c>
      <c r="E12496" s="12">
        <f>IFERROR(VLOOKUP(A12496,'IDAR Meter Data'!$A:$B,2,1),"")</f>
        <v>138</v>
      </c>
      <c r="F12496" s="75">
        <f>IF(CECCZ="CZ03",'Outside Temp'!B12496,IF(CECCZ="CZ04",'Outside Temp'!B12497,IF(CECCZ="CZ12",'Outside Temp'!B12498, IF(CECCZ="CZ13",'Outside Temp'!B12499))))</f>
        <v>63.43333333</v>
      </c>
      <c r="G12496" s="12">
        <f t="shared" si="3"/>
        <v>1</v>
      </c>
    </row>
    <row r="12497" ht="15.75" customHeight="1">
      <c r="A12497" s="13">
        <v>42255.197916666664</v>
      </c>
      <c r="B12497" s="73">
        <f t="shared" si="1"/>
        <v>42255</v>
      </c>
      <c r="C12497" s="74">
        <f>IF(NewCustomer="Yes", IF(COUNTIF($I$2:$I$11,B12497)&gt;0,0,WEEKDAY(B12497,2)),IF(COUNTIF($I$2:$I$21,B12497)&gt;0,0,WEEKDAY(B12497,2)))</f>
        <v>2</v>
      </c>
      <c r="D12497" s="74">
        <f t="shared" si="2"/>
        <v>4</v>
      </c>
      <c r="E12497" s="12">
        <f>IFERROR(VLOOKUP(A12497,'IDAR Meter Data'!$A:$B,2,1),"")</f>
        <v>148</v>
      </c>
      <c r="F12497" s="75">
        <f>IF(CECCZ="CZ03",'Outside Temp'!B12497,IF(CECCZ="CZ04",'Outside Temp'!B12498,IF(CECCZ="CZ12",'Outside Temp'!B12499, IF(CECCZ="CZ13",'Outside Temp'!B12500))))</f>
        <v>63.18333333</v>
      </c>
      <c r="G12497" s="12">
        <f t="shared" si="3"/>
        <v>1</v>
      </c>
    </row>
    <row r="12498" ht="15.75" customHeight="1">
      <c r="A12498" s="13">
        <v>42255.208333333336</v>
      </c>
      <c r="B12498" s="73">
        <f t="shared" si="1"/>
        <v>42255</v>
      </c>
      <c r="C12498" s="74">
        <f>IF(NewCustomer="Yes", IF(COUNTIF($I$2:$I$11,B12498)&gt;0,0,WEEKDAY(B12498,2)),IF(COUNTIF($I$2:$I$21,B12498)&gt;0,0,WEEKDAY(B12498,2)))</f>
        <v>2</v>
      </c>
      <c r="D12498" s="74">
        <f t="shared" si="2"/>
        <v>5</v>
      </c>
      <c r="E12498" s="12">
        <f>IFERROR(VLOOKUP(A12498,'IDAR Meter Data'!$A:$B,2,1),"")</f>
        <v>135</v>
      </c>
      <c r="F12498" s="75">
        <f>IF(CECCZ="CZ03",'Outside Temp'!B12498,IF(CECCZ="CZ04",'Outside Temp'!B12499,IF(CECCZ="CZ12",'Outside Temp'!B12500, IF(CECCZ="CZ13",'Outside Temp'!B12501))))</f>
        <v>63.2</v>
      </c>
      <c r="G12498" s="12">
        <f t="shared" si="3"/>
        <v>1</v>
      </c>
    </row>
    <row r="12499" ht="15.75" customHeight="1">
      <c r="A12499" s="13">
        <v>42255.21875</v>
      </c>
      <c r="B12499" s="73">
        <f t="shared" si="1"/>
        <v>42255</v>
      </c>
      <c r="C12499" s="74">
        <f>IF(NewCustomer="Yes", IF(COUNTIF($I$2:$I$11,B12499)&gt;0,0,WEEKDAY(B12499,2)),IF(COUNTIF($I$2:$I$21,B12499)&gt;0,0,WEEKDAY(B12499,2)))</f>
        <v>2</v>
      </c>
      <c r="D12499" s="74">
        <f t="shared" si="2"/>
        <v>5</v>
      </c>
      <c r="E12499" s="12">
        <f>IFERROR(VLOOKUP(A12499,'IDAR Meter Data'!$A:$B,2,1),"")</f>
        <v>150</v>
      </c>
      <c r="F12499" s="75">
        <f>IF(CECCZ="CZ03",'Outside Temp'!B12499,IF(CECCZ="CZ04",'Outside Temp'!B12500,IF(CECCZ="CZ12",'Outside Temp'!B12501, IF(CECCZ="CZ13",'Outside Temp'!B12502))))</f>
        <v>63.95</v>
      </c>
      <c r="G12499" s="12">
        <f t="shared" si="3"/>
        <v>1</v>
      </c>
    </row>
    <row r="12500" ht="15.75" customHeight="1">
      <c r="A12500" s="13">
        <v>42255.229166666664</v>
      </c>
      <c r="B12500" s="73">
        <f t="shared" si="1"/>
        <v>42255</v>
      </c>
      <c r="C12500" s="74">
        <f>IF(NewCustomer="Yes", IF(COUNTIF($I$2:$I$11,B12500)&gt;0,0,WEEKDAY(B12500,2)),IF(COUNTIF($I$2:$I$21,B12500)&gt;0,0,WEEKDAY(B12500,2)))</f>
        <v>2</v>
      </c>
      <c r="D12500" s="74">
        <f t="shared" si="2"/>
        <v>5</v>
      </c>
      <c r="E12500" s="12">
        <f>IFERROR(VLOOKUP(A12500,'IDAR Meter Data'!$A:$B,2,1),"")</f>
        <v>136</v>
      </c>
      <c r="F12500" s="75">
        <f>IF(CECCZ="CZ03",'Outside Temp'!B12500,IF(CECCZ="CZ04",'Outside Temp'!B12501,IF(CECCZ="CZ12",'Outside Temp'!B12502, IF(CECCZ="CZ13",'Outside Temp'!B12503))))</f>
        <v>64.7</v>
      </c>
      <c r="G12500" s="12">
        <f t="shared" si="3"/>
        <v>1</v>
      </c>
    </row>
    <row r="12501" ht="15.75" customHeight="1">
      <c r="A12501" s="13">
        <v>42255.239583333336</v>
      </c>
      <c r="B12501" s="73">
        <f t="shared" si="1"/>
        <v>42255</v>
      </c>
      <c r="C12501" s="74">
        <f>IF(NewCustomer="Yes", IF(COUNTIF($I$2:$I$11,B12501)&gt;0,0,WEEKDAY(B12501,2)),IF(COUNTIF($I$2:$I$21,B12501)&gt;0,0,WEEKDAY(B12501,2)))</f>
        <v>2</v>
      </c>
      <c r="D12501" s="74">
        <f t="shared" si="2"/>
        <v>5</v>
      </c>
      <c r="E12501" s="12">
        <f>IFERROR(VLOOKUP(A12501,'IDAR Meter Data'!$A:$B,2,1),"")</f>
        <v>145</v>
      </c>
      <c r="F12501" s="75">
        <f>IF(CECCZ="CZ03",'Outside Temp'!B12501,IF(CECCZ="CZ04",'Outside Temp'!B12502,IF(CECCZ="CZ12",'Outside Temp'!B12503, IF(CECCZ="CZ13",'Outside Temp'!B12504))))</f>
        <v>65.45</v>
      </c>
      <c r="G12501" s="12">
        <f t="shared" si="3"/>
        <v>2</v>
      </c>
    </row>
    <row r="12502" ht="15.75" customHeight="1">
      <c r="A12502" s="13">
        <v>42255.25</v>
      </c>
      <c r="B12502" s="73">
        <f t="shared" si="1"/>
        <v>42255</v>
      </c>
      <c r="C12502" s="74">
        <f>IF(NewCustomer="Yes", IF(COUNTIF($I$2:$I$11,B12502)&gt;0,0,WEEKDAY(B12502,2)),IF(COUNTIF($I$2:$I$21,B12502)&gt;0,0,WEEKDAY(B12502,2)))</f>
        <v>2</v>
      </c>
      <c r="D12502" s="74">
        <f t="shared" si="2"/>
        <v>6</v>
      </c>
      <c r="E12502" s="12">
        <f>IFERROR(VLOOKUP(A12502,'IDAR Meter Data'!$A:$B,2,1),"")</f>
        <v>138</v>
      </c>
      <c r="F12502" s="75">
        <f>IF(CECCZ="CZ03",'Outside Temp'!B12502,IF(CECCZ="CZ04",'Outside Temp'!B12503,IF(CECCZ="CZ12",'Outside Temp'!B12504, IF(CECCZ="CZ13",'Outside Temp'!B12505))))</f>
        <v>66.06666667</v>
      </c>
      <c r="G12502" s="12">
        <f t="shared" si="3"/>
        <v>2</v>
      </c>
    </row>
    <row r="12503" ht="15.75" customHeight="1">
      <c r="A12503" s="13">
        <v>42255.260416666664</v>
      </c>
      <c r="B12503" s="73">
        <f t="shared" si="1"/>
        <v>42255</v>
      </c>
      <c r="C12503" s="74">
        <f>IF(NewCustomer="Yes", IF(COUNTIF($I$2:$I$11,B12503)&gt;0,0,WEEKDAY(B12503,2)),IF(COUNTIF($I$2:$I$21,B12503)&gt;0,0,WEEKDAY(B12503,2)))</f>
        <v>2</v>
      </c>
      <c r="D12503" s="74">
        <f t="shared" si="2"/>
        <v>6</v>
      </c>
      <c r="E12503" s="12">
        <f>IFERROR(VLOOKUP(A12503,'IDAR Meter Data'!$A:$B,2,1),"")</f>
        <v>143</v>
      </c>
      <c r="F12503" s="75">
        <f>IF(CECCZ="CZ03",'Outside Temp'!B12503,IF(CECCZ="CZ04",'Outside Temp'!B12504,IF(CECCZ="CZ12",'Outside Temp'!B12505, IF(CECCZ="CZ13",'Outside Temp'!B12506))))</f>
        <v>66.31666667</v>
      </c>
      <c r="G12503" s="12">
        <f t="shared" si="3"/>
        <v>2</v>
      </c>
    </row>
    <row r="12504" ht="15.75" customHeight="1">
      <c r="A12504" s="13">
        <v>42255.270833333336</v>
      </c>
      <c r="B12504" s="73">
        <f t="shared" si="1"/>
        <v>42255</v>
      </c>
      <c r="C12504" s="74">
        <f>IF(NewCustomer="Yes", IF(COUNTIF($I$2:$I$11,B12504)&gt;0,0,WEEKDAY(B12504,2)),IF(COUNTIF($I$2:$I$21,B12504)&gt;0,0,WEEKDAY(B12504,2)))</f>
        <v>2</v>
      </c>
      <c r="D12504" s="74">
        <f t="shared" si="2"/>
        <v>6</v>
      </c>
      <c r="E12504" s="12">
        <f>IFERROR(VLOOKUP(A12504,'IDAR Meter Data'!$A:$B,2,1),"")</f>
        <v>138</v>
      </c>
      <c r="F12504" s="75">
        <f>IF(CECCZ="CZ03",'Outside Temp'!B12504,IF(CECCZ="CZ04",'Outside Temp'!B12505,IF(CECCZ="CZ12",'Outside Temp'!B12506, IF(CECCZ="CZ13",'Outside Temp'!B12507))))</f>
        <v>66.56666667</v>
      </c>
      <c r="G12504" s="12">
        <f t="shared" si="3"/>
        <v>2</v>
      </c>
    </row>
    <row r="12505" ht="15.75" customHeight="1">
      <c r="A12505" s="13">
        <v>42255.28125</v>
      </c>
      <c r="B12505" s="73">
        <f t="shared" si="1"/>
        <v>42255</v>
      </c>
      <c r="C12505" s="74">
        <f>IF(NewCustomer="Yes", IF(COUNTIF($I$2:$I$11,B12505)&gt;0,0,WEEKDAY(B12505,2)),IF(COUNTIF($I$2:$I$21,B12505)&gt;0,0,WEEKDAY(B12505,2)))</f>
        <v>2</v>
      </c>
      <c r="D12505" s="74">
        <f t="shared" si="2"/>
        <v>6</v>
      </c>
      <c r="E12505" s="12">
        <f>IFERROR(VLOOKUP(A12505,'IDAR Meter Data'!$A:$B,2,1),"")</f>
        <v>150</v>
      </c>
      <c r="F12505" s="75">
        <f>IF(CECCZ="CZ03",'Outside Temp'!B12505,IF(CECCZ="CZ04",'Outside Temp'!B12506,IF(CECCZ="CZ12",'Outside Temp'!B12507, IF(CECCZ="CZ13",'Outside Temp'!B12508))))</f>
        <v>66.81666667</v>
      </c>
      <c r="G12505" s="12">
        <f t="shared" si="3"/>
        <v>2</v>
      </c>
    </row>
    <row r="12506" ht="15.75" customHeight="1">
      <c r="A12506" s="13">
        <v>42255.291666666664</v>
      </c>
      <c r="B12506" s="73">
        <f t="shared" si="1"/>
        <v>42255</v>
      </c>
      <c r="C12506" s="74">
        <f>IF(NewCustomer="Yes", IF(COUNTIF($I$2:$I$11,B12506)&gt;0,0,WEEKDAY(B12506,2)),IF(COUNTIF($I$2:$I$21,B12506)&gt;0,0,WEEKDAY(B12506,2)))</f>
        <v>2</v>
      </c>
      <c r="D12506" s="74">
        <f t="shared" si="2"/>
        <v>7</v>
      </c>
      <c r="E12506" s="12">
        <f>IFERROR(VLOOKUP(A12506,'IDAR Meter Data'!$A:$B,2,1),"")</f>
        <v>135</v>
      </c>
      <c r="F12506" s="75">
        <f>IF(CECCZ="CZ03",'Outside Temp'!B12506,IF(CECCZ="CZ04",'Outside Temp'!B12507,IF(CECCZ="CZ12",'Outside Temp'!B12508, IF(CECCZ="CZ13",'Outside Temp'!B12509))))</f>
        <v>67.2</v>
      </c>
      <c r="G12506" s="12">
        <f t="shared" si="3"/>
        <v>2</v>
      </c>
    </row>
    <row r="12507" ht="15.75" customHeight="1">
      <c r="A12507" s="13">
        <v>42255.302083333336</v>
      </c>
      <c r="B12507" s="73">
        <f t="shared" si="1"/>
        <v>42255</v>
      </c>
      <c r="C12507" s="74">
        <f>IF(NewCustomer="Yes", IF(COUNTIF($I$2:$I$11,B12507)&gt;0,0,WEEKDAY(B12507,2)),IF(COUNTIF($I$2:$I$21,B12507)&gt;0,0,WEEKDAY(B12507,2)))</f>
        <v>2</v>
      </c>
      <c r="D12507" s="74">
        <f t="shared" si="2"/>
        <v>7</v>
      </c>
      <c r="E12507" s="12">
        <f>IFERROR(VLOOKUP(A12507,'IDAR Meter Data'!$A:$B,2,1),"")</f>
        <v>147</v>
      </c>
      <c r="F12507" s="75">
        <f>IF(CECCZ="CZ03",'Outside Temp'!B12507,IF(CECCZ="CZ04",'Outside Temp'!B12508,IF(CECCZ="CZ12",'Outside Temp'!B12509, IF(CECCZ="CZ13",'Outside Temp'!B12510))))</f>
        <v>67.95</v>
      </c>
      <c r="G12507" s="12">
        <f t="shared" si="3"/>
        <v>2</v>
      </c>
    </row>
    <row r="12508" ht="15.75" customHeight="1">
      <c r="A12508" s="13">
        <v>42255.3125</v>
      </c>
      <c r="B12508" s="73">
        <f t="shared" si="1"/>
        <v>42255</v>
      </c>
      <c r="C12508" s="74">
        <f>IF(NewCustomer="Yes", IF(COUNTIF($I$2:$I$11,B12508)&gt;0,0,WEEKDAY(B12508,2)),IF(COUNTIF($I$2:$I$21,B12508)&gt;0,0,WEEKDAY(B12508,2)))</f>
        <v>2</v>
      </c>
      <c r="D12508" s="74">
        <f t="shared" si="2"/>
        <v>7</v>
      </c>
      <c r="E12508" s="12">
        <f>IFERROR(VLOOKUP(A12508,'IDAR Meter Data'!$A:$B,2,1),"")</f>
        <v>143</v>
      </c>
      <c r="F12508" s="75">
        <f>IF(CECCZ="CZ03",'Outside Temp'!B12508,IF(CECCZ="CZ04",'Outside Temp'!B12509,IF(CECCZ="CZ12",'Outside Temp'!B12510, IF(CECCZ="CZ13",'Outside Temp'!B12511))))</f>
        <v>68.7</v>
      </c>
      <c r="G12508" s="12">
        <f t="shared" si="3"/>
        <v>2</v>
      </c>
    </row>
    <row r="12509" ht="15.75" customHeight="1">
      <c r="A12509" s="13">
        <v>42255.322916666664</v>
      </c>
      <c r="B12509" s="73">
        <f t="shared" si="1"/>
        <v>42255</v>
      </c>
      <c r="C12509" s="74">
        <f>IF(NewCustomer="Yes", IF(COUNTIF($I$2:$I$11,B12509)&gt;0,0,WEEKDAY(B12509,2)),IF(COUNTIF($I$2:$I$21,B12509)&gt;0,0,WEEKDAY(B12509,2)))</f>
        <v>2</v>
      </c>
      <c r="D12509" s="74">
        <f t="shared" si="2"/>
        <v>7</v>
      </c>
      <c r="E12509" s="12">
        <f>IFERROR(VLOOKUP(A12509,'IDAR Meter Data'!$A:$B,2,1),"")</f>
        <v>145</v>
      </c>
      <c r="F12509" s="75">
        <f>IF(CECCZ="CZ03",'Outside Temp'!B12509,IF(CECCZ="CZ04",'Outside Temp'!B12510,IF(CECCZ="CZ12",'Outside Temp'!B12511, IF(CECCZ="CZ13",'Outside Temp'!B12512))))</f>
        <v>69.45</v>
      </c>
      <c r="G12509" s="12">
        <f t="shared" si="3"/>
        <v>2</v>
      </c>
    </row>
    <row r="12510" ht="15.75" customHeight="1">
      <c r="A12510" s="13">
        <v>42255.333333333336</v>
      </c>
      <c r="B12510" s="73">
        <f t="shared" si="1"/>
        <v>42255</v>
      </c>
      <c r="C12510" s="74">
        <f>IF(NewCustomer="Yes", IF(COUNTIF($I$2:$I$11,B12510)&gt;0,0,WEEKDAY(B12510,2)),IF(COUNTIF($I$2:$I$21,B12510)&gt;0,0,WEEKDAY(B12510,2)))</f>
        <v>2</v>
      </c>
      <c r="D12510" s="74">
        <f t="shared" si="2"/>
        <v>8</v>
      </c>
      <c r="E12510" s="12">
        <f>IFERROR(VLOOKUP(A12510,'IDAR Meter Data'!$A:$B,2,1),"")</f>
        <v>157</v>
      </c>
      <c r="F12510" s="75">
        <f>IF(CECCZ="CZ03",'Outside Temp'!B12510,IF(CECCZ="CZ04",'Outside Temp'!B12511,IF(CECCZ="CZ12",'Outside Temp'!B12512, IF(CECCZ="CZ13",'Outside Temp'!B12513))))</f>
        <v>70.2</v>
      </c>
      <c r="G12510" s="12">
        <f t="shared" si="3"/>
        <v>3</v>
      </c>
    </row>
    <row r="12511" ht="15.75" customHeight="1">
      <c r="A12511" s="13">
        <v>42255.34375</v>
      </c>
      <c r="B12511" s="73">
        <f t="shared" si="1"/>
        <v>42255</v>
      </c>
      <c r="C12511" s="74">
        <f>IF(NewCustomer="Yes", IF(COUNTIF($I$2:$I$11,B12511)&gt;0,0,WEEKDAY(B12511,2)),IF(COUNTIF($I$2:$I$21,B12511)&gt;0,0,WEEKDAY(B12511,2)))</f>
        <v>2</v>
      </c>
      <c r="D12511" s="74">
        <f t="shared" si="2"/>
        <v>8</v>
      </c>
      <c r="E12511" s="12">
        <f>IFERROR(VLOOKUP(A12511,'IDAR Meter Data'!$A:$B,2,1),"")</f>
        <v>162</v>
      </c>
      <c r="F12511" s="75">
        <f>IF(CECCZ="CZ03",'Outside Temp'!B12511,IF(CECCZ="CZ04",'Outside Temp'!B12512,IF(CECCZ="CZ12",'Outside Temp'!B12513, IF(CECCZ="CZ13",'Outside Temp'!B12514))))</f>
        <v>70.95</v>
      </c>
      <c r="G12511" s="12">
        <f t="shared" si="3"/>
        <v>3</v>
      </c>
    </row>
    <row r="12512" ht="15.75" customHeight="1">
      <c r="A12512" s="13">
        <v>42255.354166666664</v>
      </c>
      <c r="B12512" s="73">
        <f t="shared" si="1"/>
        <v>42255</v>
      </c>
      <c r="C12512" s="74">
        <f>IF(NewCustomer="Yes", IF(COUNTIF($I$2:$I$11,B12512)&gt;0,0,WEEKDAY(B12512,2)),IF(COUNTIF($I$2:$I$21,B12512)&gt;0,0,WEEKDAY(B12512,2)))</f>
        <v>2</v>
      </c>
      <c r="D12512" s="74">
        <f t="shared" si="2"/>
        <v>8</v>
      </c>
      <c r="E12512" s="12">
        <f>IFERROR(VLOOKUP(A12512,'IDAR Meter Data'!$A:$B,2,1),"")</f>
        <v>159</v>
      </c>
      <c r="F12512" s="75">
        <f>IF(CECCZ="CZ03",'Outside Temp'!B12512,IF(CECCZ="CZ04",'Outside Temp'!B12513,IF(CECCZ="CZ12",'Outside Temp'!B12514, IF(CECCZ="CZ13",'Outside Temp'!B12515))))</f>
        <v>71.7</v>
      </c>
      <c r="G12512" s="12">
        <f t="shared" si="3"/>
        <v>3</v>
      </c>
    </row>
    <row r="12513" ht="15.75" customHeight="1">
      <c r="A12513" s="13">
        <v>42255.364583333336</v>
      </c>
      <c r="B12513" s="73">
        <f t="shared" si="1"/>
        <v>42255</v>
      </c>
      <c r="C12513" s="74">
        <f>IF(NewCustomer="Yes", IF(COUNTIF($I$2:$I$11,B12513)&gt;0,0,WEEKDAY(B12513,2)),IF(COUNTIF($I$2:$I$21,B12513)&gt;0,0,WEEKDAY(B12513,2)))</f>
        <v>2</v>
      </c>
      <c r="D12513" s="74">
        <f t="shared" si="2"/>
        <v>8</v>
      </c>
      <c r="E12513" s="12">
        <f>IFERROR(VLOOKUP(A12513,'IDAR Meter Data'!$A:$B,2,1),"")</f>
        <v>167</v>
      </c>
      <c r="F12513" s="75">
        <f>IF(CECCZ="CZ03",'Outside Temp'!B12513,IF(CECCZ="CZ04",'Outside Temp'!B12514,IF(CECCZ="CZ12",'Outside Temp'!B12515, IF(CECCZ="CZ13",'Outside Temp'!B12516))))</f>
        <v>72.45</v>
      </c>
      <c r="G12513" s="12">
        <f t="shared" si="3"/>
        <v>3</v>
      </c>
    </row>
    <row r="12514" ht="15.75" customHeight="1">
      <c r="A12514" s="13">
        <v>42255.375</v>
      </c>
      <c r="B12514" s="73">
        <f t="shared" si="1"/>
        <v>42255</v>
      </c>
      <c r="C12514" s="74">
        <f>IF(NewCustomer="Yes", IF(COUNTIF($I$2:$I$11,B12514)&gt;0,0,WEEKDAY(B12514,2)),IF(COUNTIF($I$2:$I$21,B12514)&gt;0,0,WEEKDAY(B12514,2)))</f>
        <v>2</v>
      </c>
      <c r="D12514" s="74">
        <f t="shared" si="2"/>
        <v>9</v>
      </c>
      <c r="E12514" s="12">
        <f>IFERROR(VLOOKUP(A12514,'IDAR Meter Data'!$A:$B,2,1),"")</f>
        <v>163</v>
      </c>
      <c r="F12514" s="75">
        <f>IF(CECCZ="CZ03",'Outside Temp'!B12514,IF(CECCZ="CZ04",'Outside Temp'!B12515,IF(CECCZ="CZ12",'Outside Temp'!B12516, IF(CECCZ="CZ13",'Outside Temp'!B12517))))</f>
        <v>72.93333333</v>
      </c>
      <c r="G12514" s="12">
        <f t="shared" si="3"/>
        <v>3</v>
      </c>
    </row>
    <row r="12515" ht="15.75" customHeight="1">
      <c r="A12515" s="13">
        <v>42255.385416666664</v>
      </c>
      <c r="B12515" s="73">
        <f t="shared" si="1"/>
        <v>42255</v>
      </c>
      <c r="C12515" s="74">
        <f>IF(NewCustomer="Yes", IF(COUNTIF($I$2:$I$11,B12515)&gt;0,0,WEEKDAY(B12515,2)),IF(COUNTIF($I$2:$I$21,B12515)&gt;0,0,WEEKDAY(B12515,2)))</f>
        <v>2</v>
      </c>
      <c r="D12515" s="74">
        <f t="shared" si="2"/>
        <v>9</v>
      </c>
      <c r="E12515" s="12">
        <f>IFERROR(VLOOKUP(A12515,'IDAR Meter Data'!$A:$B,2,1),"")</f>
        <v>166</v>
      </c>
      <c r="F12515" s="75">
        <f>IF(CECCZ="CZ03",'Outside Temp'!B12515,IF(CECCZ="CZ04",'Outside Temp'!B12516,IF(CECCZ="CZ12",'Outside Temp'!B12517, IF(CECCZ="CZ13",'Outside Temp'!B12518))))</f>
        <v>72.68333333</v>
      </c>
      <c r="G12515" s="12">
        <f t="shared" si="3"/>
        <v>3</v>
      </c>
    </row>
    <row r="12516" ht="15.75" customHeight="1">
      <c r="A12516" s="13">
        <v>42255.395833333336</v>
      </c>
      <c r="B12516" s="73">
        <f t="shared" si="1"/>
        <v>42255</v>
      </c>
      <c r="C12516" s="74">
        <f>IF(NewCustomer="Yes", IF(COUNTIF($I$2:$I$11,B12516)&gt;0,0,WEEKDAY(B12516,2)),IF(COUNTIF($I$2:$I$21,B12516)&gt;0,0,WEEKDAY(B12516,2)))</f>
        <v>2</v>
      </c>
      <c r="D12516" s="74">
        <f t="shared" si="2"/>
        <v>9</v>
      </c>
      <c r="E12516" s="12">
        <f>IFERROR(VLOOKUP(A12516,'IDAR Meter Data'!$A:$B,2,1),"")</f>
        <v>171</v>
      </c>
      <c r="F12516" s="75">
        <f>IF(CECCZ="CZ03",'Outside Temp'!B12516,IF(CECCZ="CZ04",'Outside Temp'!B12517,IF(CECCZ="CZ12",'Outside Temp'!B12518, IF(CECCZ="CZ13",'Outside Temp'!B12519))))</f>
        <v>72.43333333</v>
      </c>
      <c r="G12516" s="12">
        <f t="shared" si="3"/>
        <v>3</v>
      </c>
    </row>
    <row r="12517" ht="15.75" customHeight="1">
      <c r="A12517" s="13">
        <v>42255.40625</v>
      </c>
      <c r="B12517" s="73">
        <f t="shared" si="1"/>
        <v>42255</v>
      </c>
      <c r="C12517" s="74">
        <f>IF(NewCustomer="Yes", IF(COUNTIF($I$2:$I$11,B12517)&gt;0,0,WEEKDAY(B12517,2)),IF(COUNTIF($I$2:$I$21,B12517)&gt;0,0,WEEKDAY(B12517,2)))</f>
        <v>2</v>
      </c>
      <c r="D12517" s="74">
        <f t="shared" si="2"/>
        <v>9</v>
      </c>
      <c r="E12517" s="12">
        <f>IFERROR(VLOOKUP(A12517,'IDAR Meter Data'!$A:$B,2,1),"")</f>
        <v>182</v>
      </c>
      <c r="F12517" s="75">
        <f>IF(CECCZ="CZ03",'Outside Temp'!B12517,IF(CECCZ="CZ04",'Outside Temp'!B12518,IF(CECCZ="CZ12",'Outside Temp'!B12519, IF(CECCZ="CZ13",'Outside Temp'!B12520))))</f>
        <v>72.18333333</v>
      </c>
      <c r="G12517" s="12">
        <f t="shared" si="3"/>
        <v>3</v>
      </c>
    </row>
    <row r="12518" ht="15.75" customHeight="1">
      <c r="A12518" s="13">
        <v>42255.416666666664</v>
      </c>
      <c r="B12518" s="73">
        <f t="shared" si="1"/>
        <v>42255</v>
      </c>
      <c r="C12518" s="74">
        <f>IF(NewCustomer="Yes", IF(COUNTIF($I$2:$I$11,B12518)&gt;0,0,WEEKDAY(B12518,2)),IF(COUNTIF($I$2:$I$21,B12518)&gt;0,0,WEEKDAY(B12518,2)))</f>
        <v>2</v>
      </c>
      <c r="D12518" s="74">
        <f t="shared" si="2"/>
        <v>10</v>
      </c>
      <c r="E12518" s="12">
        <f>IFERROR(VLOOKUP(A12518,'IDAR Meter Data'!$A:$B,2,1),"")</f>
        <v>189</v>
      </c>
      <c r="F12518" s="75">
        <f>IF(CECCZ="CZ03",'Outside Temp'!B12518,IF(CECCZ="CZ04",'Outside Temp'!B12519,IF(CECCZ="CZ12",'Outside Temp'!B12520, IF(CECCZ="CZ13",'Outside Temp'!B12521))))</f>
        <v>72.33333333</v>
      </c>
      <c r="G12518" s="12">
        <f t="shared" si="3"/>
        <v>3</v>
      </c>
    </row>
    <row r="12519" ht="15.75" customHeight="1">
      <c r="A12519" s="13">
        <v>42255.427083333336</v>
      </c>
      <c r="B12519" s="73">
        <f t="shared" si="1"/>
        <v>42255</v>
      </c>
      <c r="C12519" s="74">
        <f>IF(NewCustomer="Yes", IF(COUNTIF($I$2:$I$11,B12519)&gt;0,0,WEEKDAY(B12519,2)),IF(COUNTIF($I$2:$I$21,B12519)&gt;0,0,WEEKDAY(B12519,2)))</f>
        <v>2</v>
      </c>
      <c r="D12519" s="74">
        <f t="shared" si="2"/>
        <v>10</v>
      </c>
      <c r="E12519" s="12">
        <f>IFERROR(VLOOKUP(A12519,'IDAR Meter Data'!$A:$B,2,1),"")</f>
        <v>186</v>
      </c>
      <c r="F12519" s="75">
        <f>IF(CECCZ="CZ03",'Outside Temp'!B12519,IF(CECCZ="CZ04",'Outside Temp'!B12520,IF(CECCZ="CZ12",'Outside Temp'!B12521, IF(CECCZ="CZ13",'Outside Temp'!B12522))))</f>
        <v>73.58333333</v>
      </c>
      <c r="G12519" s="12">
        <f t="shared" si="3"/>
        <v>3</v>
      </c>
    </row>
    <row r="12520" ht="15.75" customHeight="1">
      <c r="A12520" s="13">
        <v>42255.4375</v>
      </c>
      <c r="B12520" s="73">
        <f t="shared" si="1"/>
        <v>42255</v>
      </c>
      <c r="C12520" s="74">
        <f>IF(NewCustomer="Yes", IF(COUNTIF($I$2:$I$11,B12520)&gt;0,0,WEEKDAY(B12520,2)),IF(COUNTIF($I$2:$I$21,B12520)&gt;0,0,WEEKDAY(B12520,2)))</f>
        <v>2</v>
      </c>
      <c r="D12520" s="74">
        <f t="shared" si="2"/>
        <v>10</v>
      </c>
      <c r="E12520" s="12">
        <f>IFERROR(VLOOKUP(A12520,'IDAR Meter Data'!$A:$B,2,1),"")</f>
        <v>202</v>
      </c>
      <c r="F12520" s="75">
        <f>IF(CECCZ="CZ03",'Outside Temp'!B12520,IF(CECCZ="CZ04",'Outside Temp'!B12521,IF(CECCZ="CZ12",'Outside Temp'!B12522, IF(CECCZ="CZ13",'Outside Temp'!B12523))))</f>
        <v>74.83333333</v>
      </c>
      <c r="G12520" s="12">
        <f t="shared" si="3"/>
        <v>3</v>
      </c>
    </row>
    <row r="12521" ht="15.75" customHeight="1">
      <c r="A12521" s="13">
        <v>42255.447916666664</v>
      </c>
      <c r="B12521" s="73">
        <f t="shared" si="1"/>
        <v>42255</v>
      </c>
      <c r="C12521" s="74">
        <f>IF(NewCustomer="Yes", IF(COUNTIF($I$2:$I$11,B12521)&gt;0,0,WEEKDAY(B12521,2)),IF(COUNTIF($I$2:$I$21,B12521)&gt;0,0,WEEKDAY(B12521,2)))</f>
        <v>2</v>
      </c>
      <c r="D12521" s="74">
        <f t="shared" si="2"/>
        <v>10</v>
      </c>
      <c r="E12521" s="12">
        <f>IFERROR(VLOOKUP(A12521,'IDAR Meter Data'!$A:$B,2,1),"")</f>
        <v>201</v>
      </c>
      <c r="F12521" s="75">
        <f>IF(CECCZ="CZ03",'Outside Temp'!B12521,IF(CECCZ="CZ04",'Outside Temp'!B12522,IF(CECCZ="CZ12",'Outside Temp'!B12523, IF(CECCZ="CZ13",'Outside Temp'!B12524))))</f>
        <v>76.08333333</v>
      </c>
      <c r="G12521" s="12">
        <f t="shared" si="3"/>
        <v>4</v>
      </c>
    </row>
    <row r="12522" ht="15.75" customHeight="1">
      <c r="A12522" s="13">
        <v>42255.458333333336</v>
      </c>
      <c r="B12522" s="73">
        <f t="shared" si="1"/>
        <v>42255</v>
      </c>
      <c r="C12522" s="74">
        <f>IF(NewCustomer="Yes", IF(COUNTIF($I$2:$I$11,B12522)&gt;0,0,WEEKDAY(B12522,2)),IF(COUNTIF($I$2:$I$21,B12522)&gt;0,0,WEEKDAY(B12522,2)))</f>
        <v>2</v>
      </c>
      <c r="D12522" s="74">
        <f t="shared" si="2"/>
        <v>11</v>
      </c>
      <c r="E12522" s="12">
        <f>IFERROR(VLOOKUP(A12522,'IDAR Meter Data'!$A:$B,2,1),"")</f>
        <v>195</v>
      </c>
      <c r="F12522" s="75">
        <f>IF(CECCZ="CZ03",'Outside Temp'!B12522,IF(CECCZ="CZ04",'Outside Temp'!B12523,IF(CECCZ="CZ12",'Outside Temp'!B12524, IF(CECCZ="CZ13",'Outside Temp'!B12525))))</f>
        <v>77.13333333</v>
      </c>
      <c r="G12522" s="12">
        <f t="shared" si="3"/>
        <v>4</v>
      </c>
    </row>
    <row r="12523" ht="15.75" customHeight="1">
      <c r="A12523" s="13">
        <v>42255.46875</v>
      </c>
      <c r="B12523" s="73">
        <f t="shared" si="1"/>
        <v>42255</v>
      </c>
      <c r="C12523" s="74">
        <f>IF(NewCustomer="Yes", IF(COUNTIF($I$2:$I$11,B12523)&gt;0,0,WEEKDAY(B12523,2)),IF(COUNTIF($I$2:$I$21,B12523)&gt;0,0,WEEKDAY(B12523,2)))</f>
        <v>2</v>
      </c>
      <c r="D12523" s="74">
        <f t="shared" si="2"/>
        <v>11</v>
      </c>
      <c r="E12523" s="12">
        <f>IFERROR(VLOOKUP(A12523,'IDAR Meter Data'!$A:$B,2,1),"")</f>
        <v>206</v>
      </c>
      <c r="F12523" s="75">
        <f>IF(CECCZ="CZ03",'Outside Temp'!B12523,IF(CECCZ="CZ04",'Outside Temp'!B12524,IF(CECCZ="CZ12",'Outside Temp'!B12525, IF(CECCZ="CZ13",'Outside Temp'!B12526))))</f>
        <v>77.63333333</v>
      </c>
      <c r="G12523" s="12">
        <f t="shared" si="3"/>
        <v>4</v>
      </c>
    </row>
    <row r="12524" ht="15.75" customHeight="1">
      <c r="A12524" s="13">
        <v>42255.479166666664</v>
      </c>
      <c r="B12524" s="73">
        <f t="shared" si="1"/>
        <v>42255</v>
      </c>
      <c r="C12524" s="74">
        <f>IF(NewCustomer="Yes", IF(COUNTIF($I$2:$I$11,B12524)&gt;0,0,WEEKDAY(B12524,2)),IF(COUNTIF($I$2:$I$21,B12524)&gt;0,0,WEEKDAY(B12524,2)))</f>
        <v>2</v>
      </c>
      <c r="D12524" s="74">
        <f t="shared" si="2"/>
        <v>11</v>
      </c>
      <c r="E12524" s="12">
        <f>IFERROR(VLOOKUP(A12524,'IDAR Meter Data'!$A:$B,2,1),"")</f>
        <v>213</v>
      </c>
      <c r="F12524" s="75">
        <f>IF(CECCZ="CZ03",'Outside Temp'!B12524,IF(CECCZ="CZ04",'Outside Temp'!B12525,IF(CECCZ="CZ12",'Outside Temp'!B12526, IF(CECCZ="CZ13",'Outside Temp'!B12527))))</f>
        <v>78.13333333</v>
      </c>
      <c r="G12524" s="12">
        <f t="shared" si="3"/>
        <v>4</v>
      </c>
    </row>
    <row r="12525" ht="15.75" customHeight="1">
      <c r="A12525" s="13">
        <v>42255.489583333336</v>
      </c>
      <c r="B12525" s="73">
        <f t="shared" si="1"/>
        <v>42255</v>
      </c>
      <c r="C12525" s="74">
        <f>IF(NewCustomer="Yes", IF(COUNTIF($I$2:$I$11,B12525)&gt;0,0,WEEKDAY(B12525,2)),IF(COUNTIF($I$2:$I$21,B12525)&gt;0,0,WEEKDAY(B12525,2)))</f>
        <v>2</v>
      </c>
      <c r="D12525" s="74">
        <f t="shared" si="2"/>
        <v>11</v>
      </c>
      <c r="E12525" s="12">
        <f>IFERROR(VLOOKUP(A12525,'IDAR Meter Data'!$A:$B,2,1),"")</f>
        <v>210</v>
      </c>
      <c r="F12525" s="75">
        <f>IF(CECCZ="CZ03",'Outside Temp'!B12525,IF(CECCZ="CZ04",'Outside Temp'!B12526,IF(CECCZ="CZ12",'Outside Temp'!B12527, IF(CECCZ="CZ13",'Outside Temp'!B12528))))</f>
        <v>78.63333333</v>
      </c>
      <c r="G12525" s="12">
        <f t="shared" si="3"/>
        <v>4</v>
      </c>
    </row>
    <row r="12526" ht="15.75" customHeight="1">
      <c r="A12526" s="13">
        <v>42255.5</v>
      </c>
      <c r="B12526" s="73">
        <f t="shared" si="1"/>
        <v>42255</v>
      </c>
      <c r="C12526" s="74">
        <f>IF(NewCustomer="Yes", IF(COUNTIF($I$2:$I$11,B12526)&gt;0,0,WEEKDAY(B12526,2)),IF(COUNTIF($I$2:$I$21,B12526)&gt;0,0,WEEKDAY(B12526,2)))</f>
        <v>2</v>
      </c>
      <c r="D12526" s="74">
        <f t="shared" si="2"/>
        <v>12</v>
      </c>
      <c r="E12526" s="12">
        <f>IFERROR(VLOOKUP(A12526,'IDAR Meter Data'!$A:$B,2,1),"")</f>
        <v>220</v>
      </c>
      <c r="F12526" s="75">
        <f>IF(CECCZ="CZ03",'Outside Temp'!B12526,IF(CECCZ="CZ04",'Outside Temp'!B12527,IF(CECCZ="CZ12",'Outside Temp'!B12528, IF(CECCZ="CZ13",'Outside Temp'!B12529))))</f>
        <v>79.06666667</v>
      </c>
      <c r="G12526" s="12">
        <f t="shared" si="3"/>
        <v>4</v>
      </c>
    </row>
    <row r="12527" ht="15.75" customHeight="1">
      <c r="A12527" s="13">
        <v>42255.510416666664</v>
      </c>
      <c r="B12527" s="73">
        <f t="shared" si="1"/>
        <v>42255</v>
      </c>
      <c r="C12527" s="74">
        <f>IF(NewCustomer="Yes", IF(COUNTIF($I$2:$I$11,B12527)&gt;0,0,WEEKDAY(B12527,2)),IF(COUNTIF($I$2:$I$21,B12527)&gt;0,0,WEEKDAY(B12527,2)))</f>
        <v>2</v>
      </c>
      <c r="D12527" s="74">
        <f t="shared" si="2"/>
        <v>12</v>
      </c>
      <c r="E12527" s="12">
        <f>IFERROR(VLOOKUP(A12527,'IDAR Meter Data'!$A:$B,2,1),"")</f>
        <v>233</v>
      </c>
      <c r="F12527" s="75">
        <f>IF(CECCZ="CZ03",'Outside Temp'!B12527,IF(CECCZ="CZ04",'Outside Temp'!B12528,IF(CECCZ="CZ12",'Outside Temp'!B12529, IF(CECCZ="CZ13",'Outside Temp'!B12530))))</f>
        <v>79.31666667</v>
      </c>
      <c r="G12527" s="12">
        <f t="shared" si="3"/>
        <v>4</v>
      </c>
    </row>
    <row r="12528" ht="15.75" customHeight="1">
      <c r="A12528" s="13">
        <v>42255.520833333336</v>
      </c>
      <c r="B12528" s="73">
        <f t="shared" si="1"/>
        <v>42255</v>
      </c>
      <c r="C12528" s="74">
        <f>IF(NewCustomer="Yes", IF(COUNTIF($I$2:$I$11,B12528)&gt;0,0,WEEKDAY(B12528,2)),IF(COUNTIF($I$2:$I$21,B12528)&gt;0,0,WEEKDAY(B12528,2)))</f>
        <v>2</v>
      </c>
      <c r="D12528" s="74">
        <f t="shared" si="2"/>
        <v>12</v>
      </c>
      <c r="E12528" s="12">
        <f>IFERROR(VLOOKUP(A12528,'IDAR Meter Data'!$A:$B,2,1),"")</f>
        <v>214</v>
      </c>
      <c r="F12528" s="75">
        <f>IF(CECCZ="CZ03",'Outside Temp'!B12528,IF(CECCZ="CZ04",'Outside Temp'!B12529,IF(CECCZ="CZ12",'Outside Temp'!B12530, IF(CECCZ="CZ13",'Outside Temp'!B12531))))</f>
        <v>79.56666667</v>
      </c>
      <c r="G12528" s="12">
        <f t="shared" si="3"/>
        <v>4</v>
      </c>
    </row>
    <row r="12529" ht="15.75" customHeight="1">
      <c r="A12529" s="13">
        <v>42255.53125</v>
      </c>
      <c r="B12529" s="73">
        <f t="shared" si="1"/>
        <v>42255</v>
      </c>
      <c r="C12529" s="74">
        <f>IF(NewCustomer="Yes", IF(COUNTIF($I$2:$I$11,B12529)&gt;0,0,WEEKDAY(B12529,2)),IF(COUNTIF($I$2:$I$21,B12529)&gt;0,0,WEEKDAY(B12529,2)))</f>
        <v>2</v>
      </c>
      <c r="D12529" s="74">
        <f t="shared" si="2"/>
        <v>12</v>
      </c>
      <c r="E12529" s="12">
        <f>IFERROR(VLOOKUP(A12529,'IDAR Meter Data'!$A:$B,2,1),"")</f>
        <v>223</v>
      </c>
      <c r="F12529" s="75">
        <f>IF(CECCZ="CZ03",'Outside Temp'!B12529,IF(CECCZ="CZ04",'Outside Temp'!B12530,IF(CECCZ="CZ12",'Outside Temp'!B12531, IF(CECCZ="CZ13",'Outside Temp'!B12532))))</f>
        <v>79.81666667</v>
      </c>
      <c r="G12529" s="12">
        <f t="shared" si="3"/>
        <v>4</v>
      </c>
    </row>
    <row r="12530" ht="15.75" customHeight="1">
      <c r="A12530" s="13">
        <v>42255.541666666664</v>
      </c>
      <c r="B12530" s="73">
        <f t="shared" si="1"/>
        <v>42255</v>
      </c>
      <c r="C12530" s="74">
        <f>IF(NewCustomer="Yes", IF(COUNTIF($I$2:$I$11,B12530)&gt;0,0,WEEKDAY(B12530,2)),IF(COUNTIF($I$2:$I$21,B12530)&gt;0,0,WEEKDAY(B12530,2)))</f>
        <v>2</v>
      </c>
      <c r="D12530" s="74">
        <f t="shared" si="2"/>
        <v>13</v>
      </c>
      <c r="E12530" s="12">
        <f>IFERROR(VLOOKUP(A12530,'IDAR Meter Data'!$A:$B,2,1),"")</f>
        <v>235</v>
      </c>
      <c r="F12530" s="75">
        <f>IF(CECCZ="CZ03",'Outside Temp'!B12530,IF(CECCZ="CZ04",'Outside Temp'!B12531,IF(CECCZ="CZ12",'Outside Temp'!B12532, IF(CECCZ="CZ13",'Outside Temp'!B12533))))</f>
        <v>80.2</v>
      </c>
      <c r="G12530" s="12">
        <f t="shared" si="3"/>
        <v>5</v>
      </c>
    </row>
    <row r="12531" ht="15.75" customHeight="1">
      <c r="A12531" s="13">
        <v>42255.552083333336</v>
      </c>
      <c r="B12531" s="73">
        <f t="shared" si="1"/>
        <v>42255</v>
      </c>
      <c r="C12531" s="74">
        <f>IF(NewCustomer="Yes", IF(COUNTIF($I$2:$I$11,B12531)&gt;0,0,WEEKDAY(B12531,2)),IF(COUNTIF($I$2:$I$21,B12531)&gt;0,0,WEEKDAY(B12531,2)))</f>
        <v>2</v>
      </c>
      <c r="D12531" s="74">
        <f t="shared" si="2"/>
        <v>13</v>
      </c>
      <c r="E12531" s="12">
        <f>IFERROR(VLOOKUP(A12531,'IDAR Meter Data'!$A:$B,2,1),"")</f>
        <v>216</v>
      </c>
      <c r="F12531" s="75">
        <f>IF(CECCZ="CZ03",'Outside Temp'!B12531,IF(CECCZ="CZ04",'Outside Temp'!B12532,IF(CECCZ="CZ12",'Outside Temp'!B12533, IF(CECCZ="CZ13",'Outside Temp'!B12534))))</f>
        <v>80.95</v>
      </c>
      <c r="G12531" s="12">
        <f t="shared" si="3"/>
        <v>5</v>
      </c>
    </row>
    <row r="12532" ht="15.75" customHeight="1">
      <c r="A12532" s="13">
        <v>42255.5625</v>
      </c>
      <c r="B12532" s="73">
        <f t="shared" si="1"/>
        <v>42255</v>
      </c>
      <c r="C12532" s="74">
        <f>IF(NewCustomer="Yes", IF(COUNTIF($I$2:$I$11,B12532)&gt;0,0,WEEKDAY(B12532,2)),IF(COUNTIF($I$2:$I$21,B12532)&gt;0,0,WEEKDAY(B12532,2)))</f>
        <v>2</v>
      </c>
      <c r="D12532" s="74">
        <f t="shared" si="2"/>
        <v>13</v>
      </c>
      <c r="E12532" s="12">
        <f>IFERROR(VLOOKUP(A12532,'IDAR Meter Data'!$A:$B,2,1),"")</f>
        <v>250</v>
      </c>
      <c r="F12532" s="75">
        <f>IF(CECCZ="CZ03",'Outside Temp'!B12532,IF(CECCZ="CZ04",'Outside Temp'!B12533,IF(CECCZ="CZ12",'Outside Temp'!B12534, IF(CECCZ="CZ13",'Outside Temp'!B12535))))</f>
        <v>81.7</v>
      </c>
      <c r="G12532" s="12">
        <f t="shared" si="3"/>
        <v>5</v>
      </c>
    </row>
    <row r="12533" ht="15.75" customHeight="1">
      <c r="A12533" s="13">
        <v>42255.572916666664</v>
      </c>
      <c r="B12533" s="73">
        <f t="shared" si="1"/>
        <v>42255</v>
      </c>
      <c r="C12533" s="74">
        <f>IF(NewCustomer="Yes", IF(COUNTIF($I$2:$I$11,B12533)&gt;0,0,WEEKDAY(B12533,2)),IF(COUNTIF($I$2:$I$21,B12533)&gt;0,0,WEEKDAY(B12533,2)))</f>
        <v>2</v>
      </c>
      <c r="D12533" s="74">
        <f t="shared" si="2"/>
        <v>13</v>
      </c>
      <c r="E12533" s="12">
        <f>IFERROR(VLOOKUP(A12533,'IDAR Meter Data'!$A:$B,2,1),"")</f>
        <v>224</v>
      </c>
      <c r="F12533" s="75">
        <f>IF(CECCZ="CZ03",'Outside Temp'!B12533,IF(CECCZ="CZ04",'Outside Temp'!B12534,IF(CECCZ="CZ12",'Outside Temp'!B12535, IF(CECCZ="CZ13",'Outside Temp'!B12536))))</f>
        <v>82.45</v>
      </c>
      <c r="G12533" s="12">
        <f t="shared" si="3"/>
        <v>5</v>
      </c>
    </row>
    <row r="12534" ht="15.75" customHeight="1">
      <c r="A12534" s="13">
        <v>42255.583333333336</v>
      </c>
      <c r="B12534" s="73">
        <f t="shared" si="1"/>
        <v>42255</v>
      </c>
      <c r="C12534" s="74">
        <f>IF(NewCustomer="Yes", IF(COUNTIF($I$2:$I$11,B12534)&gt;0,0,WEEKDAY(B12534,2)),IF(COUNTIF($I$2:$I$21,B12534)&gt;0,0,WEEKDAY(B12534,2)))</f>
        <v>2</v>
      </c>
      <c r="D12534" s="74">
        <f t="shared" si="2"/>
        <v>14</v>
      </c>
      <c r="E12534" s="12">
        <f>IFERROR(VLOOKUP(A12534,'IDAR Meter Data'!$A:$B,2,1),"")</f>
        <v>250</v>
      </c>
      <c r="F12534" s="75">
        <f>IF(CECCZ="CZ03",'Outside Temp'!B12534,IF(CECCZ="CZ04",'Outside Temp'!B12535,IF(CECCZ="CZ12",'Outside Temp'!B12536, IF(CECCZ="CZ13",'Outside Temp'!B12537))))</f>
        <v>83.53333333</v>
      </c>
      <c r="G12534" s="12">
        <f t="shared" si="3"/>
        <v>5</v>
      </c>
    </row>
    <row r="12535" ht="15.75" customHeight="1">
      <c r="A12535" s="13">
        <v>42255.59375</v>
      </c>
      <c r="B12535" s="73">
        <f t="shared" si="1"/>
        <v>42255</v>
      </c>
      <c r="C12535" s="74">
        <f>IF(NewCustomer="Yes", IF(COUNTIF($I$2:$I$11,B12535)&gt;0,0,WEEKDAY(B12535,2)),IF(COUNTIF($I$2:$I$21,B12535)&gt;0,0,WEEKDAY(B12535,2)))</f>
        <v>2</v>
      </c>
      <c r="D12535" s="74">
        <f t="shared" si="2"/>
        <v>14</v>
      </c>
      <c r="E12535" s="12">
        <f>IFERROR(VLOOKUP(A12535,'IDAR Meter Data'!$A:$B,2,1),"")</f>
        <v>243</v>
      </c>
      <c r="F12535" s="75">
        <f>IF(CECCZ="CZ03",'Outside Temp'!B12535,IF(CECCZ="CZ04",'Outside Temp'!B12536,IF(CECCZ="CZ12",'Outside Temp'!B12537, IF(CECCZ="CZ13",'Outside Temp'!B12538))))</f>
        <v>85.53333333</v>
      </c>
      <c r="G12535" s="12">
        <f t="shared" si="3"/>
        <v>6</v>
      </c>
    </row>
    <row r="12536" ht="15.75" customHeight="1">
      <c r="A12536" s="13">
        <v>42255.604166666664</v>
      </c>
      <c r="B12536" s="73">
        <f t="shared" si="1"/>
        <v>42255</v>
      </c>
      <c r="C12536" s="74">
        <f>IF(NewCustomer="Yes", IF(COUNTIF($I$2:$I$11,B12536)&gt;0,0,WEEKDAY(B12536,2)),IF(COUNTIF($I$2:$I$21,B12536)&gt;0,0,WEEKDAY(B12536,2)))</f>
        <v>2</v>
      </c>
      <c r="D12536" s="74">
        <f t="shared" si="2"/>
        <v>14</v>
      </c>
      <c r="E12536" s="12">
        <f>IFERROR(VLOOKUP(A12536,'IDAR Meter Data'!$A:$B,2,1),"")</f>
        <v>240</v>
      </c>
      <c r="F12536" s="75">
        <f>IF(CECCZ="CZ03",'Outside Temp'!B12536,IF(CECCZ="CZ04",'Outside Temp'!B12537,IF(CECCZ="CZ12",'Outside Temp'!B12538, IF(CECCZ="CZ13",'Outside Temp'!B12539))))</f>
        <v>87.53333333</v>
      </c>
      <c r="G12536" s="12">
        <f t="shared" si="3"/>
        <v>6</v>
      </c>
    </row>
    <row r="12537" ht="15.75" customHeight="1">
      <c r="A12537" s="13">
        <v>42255.614583333336</v>
      </c>
      <c r="B12537" s="73">
        <f t="shared" si="1"/>
        <v>42255</v>
      </c>
      <c r="C12537" s="74">
        <f>IF(NewCustomer="Yes", IF(COUNTIF($I$2:$I$11,B12537)&gt;0,0,WEEKDAY(B12537,2)),IF(COUNTIF($I$2:$I$21,B12537)&gt;0,0,WEEKDAY(B12537,2)))</f>
        <v>2</v>
      </c>
      <c r="D12537" s="74">
        <f t="shared" si="2"/>
        <v>14</v>
      </c>
      <c r="E12537" s="12">
        <f>IFERROR(VLOOKUP(A12537,'IDAR Meter Data'!$A:$B,2,1),"")</f>
        <v>254</v>
      </c>
      <c r="F12537" s="75">
        <f>IF(CECCZ="CZ03",'Outside Temp'!B12537,IF(CECCZ="CZ04",'Outside Temp'!B12538,IF(CECCZ="CZ12",'Outside Temp'!B12539, IF(CECCZ="CZ13",'Outside Temp'!B12540))))</f>
        <v>89.53333333</v>
      </c>
      <c r="G12537" s="12">
        <f t="shared" si="3"/>
        <v>6</v>
      </c>
    </row>
    <row r="12538" ht="15.75" customHeight="1">
      <c r="A12538" s="13">
        <v>42255.625</v>
      </c>
      <c r="B12538" s="73">
        <f t="shared" si="1"/>
        <v>42255</v>
      </c>
      <c r="C12538" s="74">
        <f>IF(NewCustomer="Yes", IF(COUNTIF($I$2:$I$11,B12538)&gt;0,0,WEEKDAY(B12538,2)),IF(COUNTIF($I$2:$I$21,B12538)&gt;0,0,WEEKDAY(B12538,2)))</f>
        <v>2</v>
      </c>
      <c r="D12538" s="74">
        <f t="shared" si="2"/>
        <v>15</v>
      </c>
      <c r="E12538" s="12">
        <f>IFERROR(VLOOKUP(A12538,'IDAR Meter Data'!$A:$B,2,1),"")</f>
        <v>243</v>
      </c>
      <c r="F12538" s="75">
        <f>IF(CECCZ="CZ03",'Outside Temp'!B12538,IF(CECCZ="CZ04",'Outside Temp'!B12539,IF(CECCZ="CZ12",'Outside Temp'!B12540, IF(CECCZ="CZ13",'Outside Temp'!B12541))))</f>
        <v>90.8</v>
      </c>
      <c r="G12538" s="12">
        <f t="shared" si="3"/>
        <v>7</v>
      </c>
    </row>
    <row r="12539" ht="15.75" customHeight="1">
      <c r="A12539" s="13">
        <v>42255.635416666664</v>
      </c>
      <c r="B12539" s="73">
        <f t="shared" si="1"/>
        <v>42255</v>
      </c>
      <c r="C12539" s="74">
        <f>IF(NewCustomer="Yes", IF(COUNTIF($I$2:$I$11,B12539)&gt;0,0,WEEKDAY(B12539,2)),IF(COUNTIF($I$2:$I$21,B12539)&gt;0,0,WEEKDAY(B12539,2)))</f>
        <v>2</v>
      </c>
      <c r="D12539" s="74">
        <f t="shared" si="2"/>
        <v>15</v>
      </c>
      <c r="E12539" s="12">
        <f>IFERROR(VLOOKUP(A12539,'IDAR Meter Data'!$A:$B,2,1),"")</f>
        <v>257</v>
      </c>
      <c r="F12539" s="75">
        <f>IF(CECCZ="CZ03",'Outside Temp'!B12539,IF(CECCZ="CZ04",'Outside Temp'!B12540,IF(CECCZ="CZ12",'Outside Temp'!B12541, IF(CECCZ="CZ13",'Outside Temp'!B12542))))</f>
        <v>90.05</v>
      </c>
      <c r="G12539" s="12">
        <f t="shared" si="3"/>
        <v>7</v>
      </c>
    </row>
    <row r="12540" ht="15.75" customHeight="1">
      <c r="A12540" s="13">
        <v>42255.645833333336</v>
      </c>
      <c r="B12540" s="73">
        <f t="shared" si="1"/>
        <v>42255</v>
      </c>
      <c r="C12540" s="74">
        <f>IF(NewCustomer="Yes", IF(COUNTIF($I$2:$I$11,B12540)&gt;0,0,WEEKDAY(B12540,2)),IF(COUNTIF($I$2:$I$21,B12540)&gt;0,0,WEEKDAY(B12540,2)))</f>
        <v>2</v>
      </c>
      <c r="D12540" s="74">
        <f t="shared" si="2"/>
        <v>15</v>
      </c>
      <c r="E12540" s="12">
        <f>IFERROR(VLOOKUP(A12540,'IDAR Meter Data'!$A:$B,2,1),"")</f>
        <v>248</v>
      </c>
      <c r="F12540" s="75">
        <f>IF(CECCZ="CZ03",'Outside Temp'!B12540,IF(CECCZ="CZ04",'Outside Temp'!B12541,IF(CECCZ="CZ12",'Outside Temp'!B12542, IF(CECCZ="CZ13",'Outside Temp'!B12543))))</f>
        <v>89.3</v>
      </c>
      <c r="G12540" s="12">
        <f t="shared" si="3"/>
        <v>6</v>
      </c>
    </row>
    <row r="12541" ht="15.75" customHeight="1">
      <c r="A12541" s="13">
        <v>42255.65625</v>
      </c>
      <c r="B12541" s="73">
        <f t="shared" si="1"/>
        <v>42255</v>
      </c>
      <c r="C12541" s="74">
        <f>IF(NewCustomer="Yes", IF(COUNTIF($I$2:$I$11,B12541)&gt;0,0,WEEKDAY(B12541,2)),IF(COUNTIF($I$2:$I$21,B12541)&gt;0,0,WEEKDAY(B12541,2)))</f>
        <v>2</v>
      </c>
      <c r="D12541" s="74">
        <f t="shared" si="2"/>
        <v>15</v>
      </c>
      <c r="E12541" s="12">
        <f>IFERROR(VLOOKUP(A12541,'IDAR Meter Data'!$A:$B,2,1),"")</f>
        <v>257</v>
      </c>
      <c r="F12541" s="75">
        <f>IF(CECCZ="CZ03",'Outside Temp'!B12541,IF(CECCZ="CZ04",'Outside Temp'!B12542,IF(CECCZ="CZ12",'Outside Temp'!B12543, IF(CECCZ="CZ13",'Outside Temp'!B12544))))</f>
        <v>88.55</v>
      </c>
      <c r="G12541" s="12">
        <f t="shared" si="3"/>
        <v>6</v>
      </c>
    </row>
    <row r="12542" ht="15.75" customHeight="1">
      <c r="A12542" s="13">
        <v>42255.666666666664</v>
      </c>
      <c r="B12542" s="73">
        <f t="shared" si="1"/>
        <v>42255</v>
      </c>
      <c r="C12542" s="74">
        <f>IF(NewCustomer="Yes", IF(COUNTIF($I$2:$I$11,B12542)&gt;0,0,WEEKDAY(B12542,2)),IF(COUNTIF($I$2:$I$21,B12542)&gt;0,0,WEEKDAY(B12542,2)))</f>
        <v>2</v>
      </c>
      <c r="D12542" s="74">
        <f t="shared" si="2"/>
        <v>16</v>
      </c>
      <c r="E12542" s="12">
        <f>IFERROR(VLOOKUP(A12542,'IDAR Meter Data'!$A:$B,2,1),"")</f>
        <v>257</v>
      </c>
      <c r="F12542" s="75">
        <f>IF(CECCZ="CZ03",'Outside Temp'!B12542,IF(CECCZ="CZ04",'Outside Temp'!B12543,IF(CECCZ="CZ12",'Outside Temp'!B12544, IF(CECCZ="CZ13",'Outside Temp'!B12545))))</f>
        <v>87.86666667</v>
      </c>
      <c r="G12542" s="12">
        <f t="shared" si="3"/>
        <v>6</v>
      </c>
    </row>
    <row r="12543" ht="15.75" customHeight="1">
      <c r="A12543" s="13">
        <v>42255.677083333336</v>
      </c>
      <c r="B12543" s="73">
        <f t="shared" si="1"/>
        <v>42255</v>
      </c>
      <c r="C12543" s="74">
        <f>IF(NewCustomer="Yes", IF(COUNTIF($I$2:$I$11,B12543)&gt;0,0,WEEKDAY(B12543,2)),IF(COUNTIF($I$2:$I$21,B12543)&gt;0,0,WEEKDAY(B12543,2)))</f>
        <v>2</v>
      </c>
      <c r="D12543" s="74">
        <f t="shared" si="2"/>
        <v>16</v>
      </c>
      <c r="E12543" s="12">
        <f>IFERROR(VLOOKUP(A12543,'IDAR Meter Data'!$A:$B,2,1),"")</f>
        <v>253</v>
      </c>
      <c r="F12543" s="75">
        <f>IF(CECCZ="CZ03",'Outside Temp'!B12543,IF(CECCZ="CZ04",'Outside Temp'!B12544,IF(CECCZ="CZ12",'Outside Temp'!B12545, IF(CECCZ="CZ13",'Outside Temp'!B12546))))</f>
        <v>87.36666667</v>
      </c>
      <c r="G12543" s="12">
        <f t="shared" si="3"/>
        <v>6</v>
      </c>
    </row>
    <row r="12544" ht="15.75" customHeight="1">
      <c r="A12544" s="13">
        <v>42255.6875</v>
      </c>
      <c r="B12544" s="73">
        <f t="shared" si="1"/>
        <v>42255</v>
      </c>
      <c r="C12544" s="74">
        <f>IF(NewCustomer="Yes", IF(COUNTIF($I$2:$I$11,B12544)&gt;0,0,WEEKDAY(B12544,2)),IF(COUNTIF($I$2:$I$21,B12544)&gt;0,0,WEEKDAY(B12544,2)))</f>
        <v>2</v>
      </c>
      <c r="D12544" s="74">
        <f t="shared" si="2"/>
        <v>16</v>
      </c>
      <c r="E12544" s="12">
        <f>IFERROR(VLOOKUP(A12544,'IDAR Meter Data'!$A:$B,2,1),"")</f>
        <v>257</v>
      </c>
      <c r="F12544" s="75">
        <f>IF(CECCZ="CZ03",'Outside Temp'!B12544,IF(CECCZ="CZ04",'Outside Temp'!B12545,IF(CECCZ="CZ12",'Outside Temp'!B12546, IF(CECCZ="CZ13",'Outside Temp'!B12547))))</f>
        <v>86.86666667</v>
      </c>
      <c r="G12544" s="12">
        <f t="shared" si="3"/>
        <v>6</v>
      </c>
    </row>
    <row r="12545" ht="15.75" customHeight="1">
      <c r="A12545" s="13">
        <v>42255.697916666664</v>
      </c>
      <c r="B12545" s="73">
        <f t="shared" si="1"/>
        <v>42255</v>
      </c>
      <c r="C12545" s="74">
        <f>IF(NewCustomer="Yes", IF(COUNTIF($I$2:$I$11,B12545)&gt;0,0,WEEKDAY(B12545,2)),IF(COUNTIF($I$2:$I$21,B12545)&gt;0,0,WEEKDAY(B12545,2)))</f>
        <v>2</v>
      </c>
      <c r="D12545" s="74">
        <f t="shared" si="2"/>
        <v>16</v>
      </c>
      <c r="E12545" s="12">
        <f>IFERROR(VLOOKUP(A12545,'IDAR Meter Data'!$A:$B,2,1),"")</f>
        <v>251</v>
      </c>
      <c r="F12545" s="75">
        <f>IF(CECCZ="CZ03",'Outside Temp'!B12545,IF(CECCZ="CZ04",'Outside Temp'!B12546,IF(CECCZ="CZ12",'Outside Temp'!B12547, IF(CECCZ="CZ13",'Outside Temp'!B12548))))</f>
        <v>86.36666667</v>
      </c>
      <c r="G12545" s="12">
        <f t="shared" si="3"/>
        <v>6</v>
      </c>
    </row>
    <row r="12546" ht="15.75" customHeight="1">
      <c r="A12546" s="13">
        <v>42255.708333333336</v>
      </c>
      <c r="B12546" s="73">
        <f t="shared" si="1"/>
        <v>42255</v>
      </c>
      <c r="C12546" s="74">
        <f>IF(NewCustomer="Yes", IF(COUNTIF($I$2:$I$11,B12546)&gt;0,0,WEEKDAY(B12546,2)),IF(COUNTIF($I$2:$I$21,B12546)&gt;0,0,WEEKDAY(B12546,2)))</f>
        <v>2</v>
      </c>
      <c r="D12546" s="74">
        <f t="shared" si="2"/>
        <v>17</v>
      </c>
      <c r="E12546" s="12">
        <f>IFERROR(VLOOKUP(A12546,'IDAR Meter Data'!$A:$B,2,1),"")</f>
        <v>251</v>
      </c>
      <c r="F12546" s="75">
        <f>IF(CECCZ="CZ03",'Outside Temp'!B12546,IF(CECCZ="CZ04",'Outside Temp'!B12547,IF(CECCZ="CZ12",'Outside Temp'!B12548, IF(CECCZ="CZ13",'Outside Temp'!B12549))))</f>
        <v>85.66666667</v>
      </c>
      <c r="G12546" s="12">
        <f t="shared" si="3"/>
        <v>6</v>
      </c>
    </row>
    <row r="12547" ht="15.75" customHeight="1">
      <c r="A12547" s="13">
        <v>42255.71875</v>
      </c>
      <c r="B12547" s="73">
        <f t="shared" si="1"/>
        <v>42255</v>
      </c>
      <c r="C12547" s="74">
        <f>IF(NewCustomer="Yes", IF(COUNTIF($I$2:$I$11,B12547)&gt;0,0,WEEKDAY(B12547,2)),IF(COUNTIF($I$2:$I$21,B12547)&gt;0,0,WEEKDAY(B12547,2)))</f>
        <v>2</v>
      </c>
      <c r="D12547" s="74">
        <f t="shared" si="2"/>
        <v>17</v>
      </c>
      <c r="E12547" s="12">
        <f>IFERROR(VLOOKUP(A12547,'IDAR Meter Data'!$A:$B,2,1),"")</f>
        <v>252</v>
      </c>
      <c r="F12547" s="75">
        <f>IF(CECCZ="CZ03",'Outside Temp'!B12547,IF(CECCZ="CZ04",'Outside Temp'!B12548,IF(CECCZ="CZ12",'Outside Temp'!B12549, IF(CECCZ="CZ13",'Outside Temp'!B12550))))</f>
        <v>84.41666667</v>
      </c>
      <c r="G12547" s="12">
        <f t="shared" si="3"/>
        <v>5</v>
      </c>
    </row>
    <row r="12548" ht="15.75" customHeight="1">
      <c r="A12548" s="13">
        <v>42255.729166666664</v>
      </c>
      <c r="B12548" s="73">
        <f t="shared" si="1"/>
        <v>42255</v>
      </c>
      <c r="C12548" s="74">
        <f>IF(NewCustomer="Yes", IF(COUNTIF($I$2:$I$11,B12548)&gt;0,0,WEEKDAY(B12548,2)),IF(COUNTIF($I$2:$I$21,B12548)&gt;0,0,WEEKDAY(B12548,2)))</f>
        <v>2</v>
      </c>
      <c r="D12548" s="74">
        <f t="shared" si="2"/>
        <v>17</v>
      </c>
      <c r="E12548" s="12">
        <f>IFERROR(VLOOKUP(A12548,'IDAR Meter Data'!$A:$B,2,1),"")</f>
        <v>249</v>
      </c>
      <c r="F12548" s="75">
        <f>IF(CECCZ="CZ03",'Outside Temp'!B12548,IF(CECCZ="CZ04",'Outside Temp'!B12549,IF(CECCZ="CZ12",'Outside Temp'!B12550, IF(CECCZ="CZ13",'Outside Temp'!B12551))))</f>
        <v>83.16666667</v>
      </c>
      <c r="G12548" s="12">
        <f t="shared" si="3"/>
        <v>5</v>
      </c>
    </row>
    <row r="12549" ht="15.75" customHeight="1">
      <c r="A12549" s="13">
        <v>42255.739583333336</v>
      </c>
      <c r="B12549" s="73">
        <f t="shared" si="1"/>
        <v>42255</v>
      </c>
      <c r="C12549" s="74">
        <f>IF(NewCustomer="Yes", IF(COUNTIF($I$2:$I$11,B12549)&gt;0,0,WEEKDAY(B12549,2)),IF(COUNTIF($I$2:$I$21,B12549)&gt;0,0,WEEKDAY(B12549,2)))</f>
        <v>2</v>
      </c>
      <c r="D12549" s="74">
        <f t="shared" si="2"/>
        <v>17</v>
      </c>
      <c r="E12549" s="12">
        <f>IFERROR(VLOOKUP(A12549,'IDAR Meter Data'!$A:$B,2,1),"")</f>
        <v>252</v>
      </c>
      <c r="F12549" s="75">
        <f>IF(CECCZ="CZ03",'Outside Temp'!B12549,IF(CECCZ="CZ04",'Outside Temp'!B12550,IF(CECCZ="CZ12",'Outside Temp'!B12551, IF(CECCZ="CZ13",'Outside Temp'!B12552))))</f>
        <v>81.91666667</v>
      </c>
      <c r="G12549" s="12">
        <f t="shared" si="3"/>
        <v>5</v>
      </c>
    </row>
    <row r="12550" ht="15.75" customHeight="1">
      <c r="A12550" s="13">
        <v>42255.75</v>
      </c>
      <c r="B12550" s="73">
        <f t="shared" si="1"/>
        <v>42255</v>
      </c>
      <c r="C12550" s="74">
        <f>IF(NewCustomer="Yes", IF(COUNTIF($I$2:$I$11,B12550)&gt;0,0,WEEKDAY(B12550,2)),IF(COUNTIF($I$2:$I$21,B12550)&gt;0,0,WEEKDAY(B12550,2)))</f>
        <v>2</v>
      </c>
      <c r="D12550" s="74">
        <f t="shared" si="2"/>
        <v>18</v>
      </c>
      <c r="E12550" s="12">
        <f>IFERROR(VLOOKUP(A12550,'IDAR Meter Data'!$A:$B,2,1),"")</f>
        <v>239</v>
      </c>
      <c r="F12550" s="75">
        <f>IF(CECCZ="CZ03",'Outside Temp'!B12550,IF(CECCZ="CZ04",'Outside Temp'!B12551,IF(CECCZ="CZ12",'Outside Temp'!B12552, IF(CECCZ="CZ13",'Outside Temp'!B12553))))</f>
        <v>80.73333333</v>
      </c>
      <c r="G12550" s="12">
        <f t="shared" si="3"/>
        <v>5</v>
      </c>
    </row>
    <row r="12551" ht="15.75" customHeight="1">
      <c r="A12551" s="13">
        <v>42255.760416666664</v>
      </c>
      <c r="B12551" s="73">
        <f t="shared" si="1"/>
        <v>42255</v>
      </c>
      <c r="C12551" s="74">
        <f>IF(NewCustomer="Yes", IF(COUNTIF($I$2:$I$11,B12551)&gt;0,0,WEEKDAY(B12551,2)),IF(COUNTIF($I$2:$I$21,B12551)&gt;0,0,WEEKDAY(B12551,2)))</f>
        <v>2</v>
      </c>
      <c r="D12551" s="74">
        <f t="shared" si="2"/>
        <v>18</v>
      </c>
      <c r="E12551" s="12">
        <f>IFERROR(VLOOKUP(A12551,'IDAR Meter Data'!$A:$B,2,1),"")</f>
        <v>247</v>
      </c>
      <c r="F12551" s="75">
        <f>IF(CECCZ="CZ03",'Outside Temp'!B12551,IF(CECCZ="CZ04",'Outside Temp'!B12552,IF(CECCZ="CZ12",'Outside Temp'!B12553, IF(CECCZ="CZ13",'Outside Temp'!B12554))))</f>
        <v>79.73333333</v>
      </c>
      <c r="G12551" s="12">
        <f t="shared" si="3"/>
        <v>4</v>
      </c>
    </row>
    <row r="12552" ht="15.75" customHeight="1">
      <c r="A12552" s="13">
        <v>42255.770833333336</v>
      </c>
      <c r="B12552" s="73">
        <f t="shared" si="1"/>
        <v>42255</v>
      </c>
      <c r="C12552" s="74">
        <f>IF(NewCustomer="Yes", IF(COUNTIF($I$2:$I$11,B12552)&gt;0,0,WEEKDAY(B12552,2)),IF(COUNTIF($I$2:$I$21,B12552)&gt;0,0,WEEKDAY(B12552,2)))</f>
        <v>2</v>
      </c>
      <c r="D12552" s="74">
        <f t="shared" si="2"/>
        <v>18</v>
      </c>
      <c r="E12552" s="12">
        <f>IFERROR(VLOOKUP(A12552,'IDAR Meter Data'!$A:$B,2,1),"")</f>
        <v>245</v>
      </c>
      <c r="F12552" s="75">
        <f>IF(CECCZ="CZ03",'Outside Temp'!B12552,IF(CECCZ="CZ04",'Outside Temp'!B12553,IF(CECCZ="CZ12",'Outside Temp'!B12554, IF(CECCZ="CZ13",'Outside Temp'!B12555))))</f>
        <v>78.73333333</v>
      </c>
      <c r="G12552" s="12">
        <f t="shared" si="3"/>
        <v>4</v>
      </c>
    </row>
    <row r="12553" ht="15.75" customHeight="1">
      <c r="A12553" s="13">
        <v>42255.78125</v>
      </c>
      <c r="B12553" s="73">
        <f t="shared" si="1"/>
        <v>42255</v>
      </c>
      <c r="C12553" s="74">
        <f>IF(NewCustomer="Yes", IF(COUNTIF($I$2:$I$11,B12553)&gt;0,0,WEEKDAY(B12553,2)),IF(COUNTIF($I$2:$I$21,B12553)&gt;0,0,WEEKDAY(B12553,2)))</f>
        <v>2</v>
      </c>
      <c r="D12553" s="74">
        <f t="shared" si="2"/>
        <v>18</v>
      </c>
      <c r="E12553" s="12">
        <f>IFERROR(VLOOKUP(A12553,'IDAR Meter Data'!$A:$B,2,1),"")</f>
        <v>231</v>
      </c>
      <c r="F12553" s="75">
        <f>IF(CECCZ="CZ03",'Outside Temp'!B12553,IF(CECCZ="CZ04",'Outside Temp'!B12554,IF(CECCZ="CZ12",'Outside Temp'!B12555, IF(CECCZ="CZ13",'Outside Temp'!B12556))))</f>
        <v>77.73333333</v>
      </c>
      <c r="G12553" s="12">
        <f t="shared" si="3"/>
        <v>4</v>
      </c>
    </row>
    <row r="12554" ht="15.75" customHeight="1">
      <c r="A12554" s="13">
        <v>42255.791666666664</v>
      </c>
      <c r="B12554" s="73">
        <f t="shared" si="1"/>
        <v>42255</v>
      </c>
      <c r="C12554" s="74">
        <f>IF(NewCustomer="Yes", IF(COUNTIF($I$2:$I$11,B12554)&gt;0,0,WEEKDAY(B12554,2)),IF(COUNTIF($I$2:$I$21,B12554)&gt;0,0,WEEKDAY(B12554,2)))</f>
        <v>2</v>
      </c>
      <c r="D12554" s="74">
        <f t="shared" si="2"/>
        <v>19</v>
      </c>
      <c r="E12554" s="12">
        <f>IFERROR(VLOOKUP(A12554,'IDAR Meter Data'!$A:$B,2,1),"")</f>
        <v>234</v>
      </c>
      <c r="F12554" s="75">
        <f>IF(CECCZ="CZ03",'Outside Temp'!B12554,IF(CECCZ="CZ04",'Outside Temp'!B12555,IF(CECCZ="CZ12",'Outside Temp'!B12556, IF(CECCZ="CZ13",'Outside Temp'!B12557))))</f>
        <v>76.93333333</v>
      </c>
      <c r="G12554" s="12">
        <f t="shared" si="3"/>
        <v>4</v>
      </c>
    </row>
    <row r="12555" ht="15.75" customHeight="1">
      <c r="A12555" s="13">
        <v>42255.802083333336</v>
      </c>
      <c r="B12555" s="73">
        <f t="shared" si="1"/>
        <v>42255</v>
      </c>
      <c r="C12555" s="74">
        <f>IF(NewCustomer="Yes", IF(COUNTIF($I$2:$I$11,B12555)&gt;0,0,WEEKDAY(B12555,2)),IF(COUNTIF($I$2:$I$21,B12555)&gt;0,0,WEEKDAY(B12555,2)))</f>
        <v>2</v>
      </c>
      <c r="D12555" s="74">
        <f t="shared" si="2"/>
        <v>19</v>
      </c>
      <c r="E12555" s="12">
        <f>IFERROR(VLOOKUP(A12555,'IDAR Meter Data'!$A:$B,2,1),"")</f>
        <v>230</v>
      </c>
      <c r="F12555" s="75">
        <f>IF(CECCZ="CZ03",'Outside Temp'!B12555,IF(CECCZ="CZ04",'Outside Temp'!B12556,IF(CECCZ="CZ12",'Outside Temp'!B12557, IF(CECCZ="CZ13",'Outside Temp'!B12558))))</f>
        <v>76.68333333</v>
      </c>
      <c r="G12555" s="12">
        <f t="shared" si="3"/>
        <v>4</v>
      </c>
    </row>
    <row r="12556" ht="15.75" customHeight="1">
      <c r="A12556" s="13">
        <v>42255.8125</v>
      </c>
      <c r="B12556" s="73">
        <f t="shared" si="1"/>
        <v>42255</v>
      </c>
      <c r="C12556" s="74">
        <f>IF(NewCustomer="Yes", IF(COUNTIF($I$2:$I$11,B12556)&gt;0,0,WEEKDAY(B12556,2)),IF(COUNTIF($I$2:$I$21,B12556)&gt;0,0,WEEKDAY(B12556,2)))</f>
        <v>2</v>
      </c>
      <c r="D12556" s="74">
        <f t="shared" si="2"/>
        <v>19</v>
      </c>
      <c r="E12556" s="12">
        <f>IFERROR(VLOOKUP(A12556,'IDAR Meter Data'!$A:$B,2,1),"")</f>
        <v>221</v>
      </c>
      <c r="F12556" s="75">
        <f>IF(CECCZ="CZ03",'Outside Temp'!B12556,IF(CECCZ="CZ04",'Outside Temp'!B12557,IF(CECCZ="CZ12",'Outside Temp'!B12558, IF(CECCZ="CZ13",'Outside Temp'!B12559))))</f>
        <v>76.43333333</v>
      </c>
      <c r="G12556" s="12">
        <f t="shared" si="3"/>
        <v>4</v>
      </c>
    </row>
    <row r="12557" ht="15.75" customHeight="1">
      <c r="A12557" s="13">
        <v>42255.822916666664</v>
      </c>
      <c r="B12557" s="73">
        <f t="shared" si="1"/>
        <v>42255</v>
      </c>
      <c r="C12557" s="74">
        <f>IF(NewCustomer="Yes", IF(COUNTIF($I$2:$I$11,B12557)&gt;0,0,WEEKDAY(B12557,2)),IF(COUNTIF($I$2:$I$21,B12557)&gt;0,0,WEEKDAY(B12557,2)))</f>
        <v>2</v>
      </c>
      <c r="D12557" s="74">
        <f t="shared" si="2"/>
        <v>19</v>
      </c>
      <c r="E12557" s="12">
        <f>IFERROR(VLOOKUP(A12557,'IDAR Meter Data'!$A:$B,2,1),"")</f>
        <v>228</v>
      </c>
      <c r="F12557" s="75">
        <f>IF(CECCZ="CZ03",'Outside Temp'!B12557,IF(CECCZ="CZ04",'Outside Temp'!B12558,IF(CECCZ="CZ12",'Outside Temp'!B12559, IF(CECCZ="CZ13",'Outside Temp'!B12560))))</f>
        <v>76.18333333</v>
      </c>
      <c r="G12557" s="12">
        <f t="shared" si="3"/>
        <v>4</v>
      </c>
    </row>
    <row r="12558" ht="15.75" customHeight="1">
      <c r="A12558" s="13">
        <v>42255.833333333336</v>
      </c>
      <c r="B12558" s="73">
        <f t="shared" si="1"/>
        <v>42255</v>
      </c>
      <c r="C12558" s="74">
        <f>IF(NewCustomer="Yes", IF(COUNTIF($I$2:$I$11,B12558)&gt;0,0,WEEKDAY(B12558,2)),IF(COUNTIF($I$2:$I$21,B12558)&gt;0,0,WEEKDAY(B12558,2)))</f>
        <v>2</v>
      </c>
      <c r="D12558" s="74">
        <f t="shared" si="2"/>
        <v>20</v>
      </c>
      <c r="E12558" s="12">
        <f>IFERROR(VLOOKUP(A12558,'IDAR Meter Data'!$A:$B,2,1),"")</f>
        <v>215</v>
      </c>
      <c r="F12558" s="75">
        <f>IF(CECCZ="CZ03",'Outside Temp'!B12558,IF(CECCZ="CZ04",'Outside Temp'!B12559,IF(CECCZ="CZ12",'Outside Temp'!B12560, IF(CECCZ="CZ13",'Outside Temp'!B12561))))</f>
        <v>76</v>
      </c>
      <c r="G12558" s="12">
        <f t="shared" si="3"/>
        <v>4</v>
      </c>
    </row>
    <row r="12559" ht="15.75" customHeight="1">
      <c r="A12559" s="13">
        <v>42255.84375</v>
      </c>
      <c r="B12559" s="73">
        <f t="shared" si="1"/>
        <v>42255</v>
      </c>
      <c r="C12559" s="74">
        <f>IF(NewCustomer="Yes", IF(COUNTIF($I$2:$I$11,B12559)&gt;0,0,WEEKDAY(B12559,2)),IF(COUNTIF($I$2:$I$21,B12559)&gt;0,0,WEEKDAY(B12559,2)))</f>
        <v>2</v>
      </c>
      <c r="D12559" s="74">
        <f t="shared" si="2"/>
        <v>20</v>
      </c>
      <c r="E12559" s="12">
        <f>IFERROR(VLOOKUP(A12559,'IDAR Meter Data'!$A:$B,2,1),"")</f>
        <v>215</v>
      </c>
      <c r="F12559" s="75">
        <f>IF(CECCZ="CZ03",'Outside Temp'!B12559,IF(CECCZ="CZ04",'Outside Temp'!B12560,IF(CECCZ="CZ12",'Outside Temp'!B12561, IF(CECCZ="CZ13",'Outside Temp'!B12562))))</f>
        <v>76</v>
      </c>
      <c r="G12559" s="12">
        <f t="shared" si="3"/>
        <v>4</v>
      </c>
    </row>
    <row r="12560" ht="15.75" customHeight="1">
      <c r="A12560" s="13">
        <v>42255.854166666664</v>
      </c>
      <c r="B12560" s="73">
        <f t="shared" si="1"/>
        <v>42255</v>
      </c>
      <c r="C12560" s="74">
        <f>IF(NewCustomer="Yes", IF(COUNTIF($I$2:$I$11,B12560)&gt;0,0,WEEKDAY(B12560,2)),IF(COUNTIF($I$2:$I$21,B12560)&gt;0,0,WEEKDAY(B12560,2)))</f>
        <v>2</v>
      </c>
      <c r="D12560" s="74">
        <f t="shared" si="2"/>
        <v>20</v>
      </c>
      <c r="E12560" s="12">
        <f>IFERROR(VLOOKUP(A12560,'IDAR Meter Data'!$A:$B,2,1),"")</f>
        <v>212</v>
      </c>
      <c r="F12560" s="75">
        <f>IF(CECCZ="CZ03",'Outside Temp'!B12560,IF(CECCZ="CZ04",'Outside Temp'!B12561,IF(CECCZ="CZ12",'Outside Temp'!B12562, IF(CECCZ="CZ13",'Outside Temp'!B12563))))</f>
        <v>76</v>
      </c>
      <c r="G12560" s="12">
        <f t="shared" si="3"/>
        <v>4</v>
      </c>
    </row>
    <row r="12561" ht="15.75" customHeight="1">
      <c r="A12561" s="13">
        <v>42255.864583333336</v>
      </c>
      <c r="B12561" s="73">
        <f t="shared" si="1"/>
        <v>42255</v>
      </c>
      <c r="C12561" s="74">
        <f>IF(NewCustomer="Yes", IF(COUNTIF($I$2:$I$11,B12561)&gt;0,0,WEEKDAY(B12561,2)),IF(COUNTIF($I$2:$I$21,B12561)&gt;0,0,WEEKDAY(B12561,2)))</f>
        <v>2</v>
      </c>
      <c r="D12561" s="74">
        <f t="shared" si="2"/>
        <v>20</v>
      </c>
      <c r="E12561" s="12">
        <f>IFERROR(VLOOKUP(A12561,'IDAR Meter Data'!$A:$B,2,1),"")</f>
        <v>211</v>
      </c>
      <c r="F12561" s="75">
        <f>IF(CECCZ="CZ03",'Outside Temp'!B12561,IF(CECCZ="CZ04",'Outside Temp'!B12562,IF(CECCZ="CZ12",'Outside Temp'!B12563, IF(CECCZ="CZ13",'Outside Temp'!B12564))))</f>
        <v>76</v>
      </c>
      <c r="G12561" s="12">
        <f t="shared" si="3"/>
        <v>4</v>
      </c>
    </row>
    <row r="12562" ht="15.75" customHeight="1">
      <c r="A12562" s="13">
        <v>42255.875</v>
      </c>
      <c r="B12562" s="73">
        <f t="shared" si="1"/>
        <v>42255</v>
      </c>
      <c r="C12562" s="74">
        <f>IF(NewCustomer="Yes", IF(COUNTIF($I$2:$I$11,B12562)&gt;0,0,WEEKDAY(B12562,2)),IF(COUNTIF($I$2:$I$21,B12562)&gt;0,0,WEEKDAY(B12562,2)))</f>
        <v>2</v>
      </c>
      <c r="D12562" s="74">
        <f t="shared" si="2"/>
        <v>21</v>
      </c>
      <c r="E12562" s="12">
        <f>IFERROR(VLOOKUP(A12562,'IDAR Meter Data'!$A:$B,2,1),"")</f>
        <v>201</v>
      </c>
      <c r="F12562" s="75">
        <f>IF(CECCZ="CZ03",'Outside Temp'!B12562,IF(CECCZ="CZ04",'Outside Temp'!B12563,IF(CECCZ="CZ12",'Outside Temp'!B12564, IF(CECCZ="CZ13",'Outside Temp'!B12565))))</f>
        <v>76</v>
      </c>
      <c r="G12562" s="12">
        <f t="shared" si="3"/>
        <v>4</v>
      </c>
    </row>
    <row r="12563" ht="15.75" customHeight="1">
      <c r="A12563" s="13">
        <v>42255.885416666664</v>
      </c>
      <c r="B12563" s="73">
        <f t="shared" si="1"/>
        <v>42255</v>
      </c>
      <c r="C12563" s="74">
        <f>IF(NewCustomer="Yes", IF(COUNTIF($I$2:$I$11,B12563)&gt;0,0,WEEKDAY(B12563,2)),IF(COUNTIF($I$2:$I$21,B12563)&gt;0,0,WEEKDAY(B12563,2)))</f>
        <v>2</v>
      </c>
      <c r="D12563" s="74">
        <f t="shared" si="2"/>
        <v>21</v>
      </c>
      <c r="E12563" s="12">
        <f>IFERROR(VLOOKUP(A12563,'IDAR Meter Data'!$A:$B,2,1),"")</f>
        <v>204</v>
      </c>
      <c r="F12563" s="75">
        <f>IF(CECCZ="CZ03",'Outside Temp'!B12563,IF(CECCZ="CZ04",'Outside Temp'!B12564,IF(CECCZ="CZ12",'Outside Temp'!B12565, IF(CECCZ="CZ13",'Outside Temp'!B12566))))</f>
        <v>76</v>
      </c>
      <c r="G12563" s="12">
        <f t="shared" si="3"/>
        <v>4</v>
      </c>
    </row>
    <row r="12564" ht="15.75" customHeight="1">
      <c r="A12564" s="13">
        <v>42255.895833333336</v>
      </c>
      <c r="B12564" s="73">
        <f t="shared" si="1"/>
        <v>42255</v>
      </c>
      <c r="C12564" s="74">
        <f>IF(NewCustomer="Yes", IF(COUNTIF($I$2:$I$11,B12564)&gt;0,0,WEEKDAY(B12564,2)),IF(COUNTIF($I$2:$I$21,B12564)&gt;0,0,WEEKDAY(B12564,2)))</f>
        <v>2</v>
      </c>
      <c r="D12564" s="74">
        <f t="shared" si="2"/>
        <v>21</v>
      </c>
      <c r="E12564" s="12">
        <f>IFERROR(VLOOKUP(A12564,'IDAR Meter Data'!$A:$B,2,1),"")</f>
        <v>191</v>
      </c>
      <c r="F12564" s="75">
        <f>IF(CECCZ="CZ03",'Outside Temp'!B12564,IF(CECCZ="CZ04",'Outside Temp'!B12565,IF(CECCZ="CZ12",'Outside Temp'!B12566, IF(CECCZ="CZ13",'Outside Temp'!B12567))))</f>
        <v>76</v>
      </c>
      <c r="G12564" s="12">
        <f t="shared" si="3"/>
        <v>4</v>
      </c>
    </row>
    <row r="12565" ht="15.75" customHeight="1">
      <c r="A12565" s="13">
        <v>42255.90625</v>
      </c>
      <c r="B12565" s="73">
        <f t="shared" si="1"/>
        <v>42255</v>
      </c>
      <c r="C12565" s="74">
        <f>IF(NewCustomer="Yes", IF(COUNTIF($I$2:$I$11,B12565)&gt;0,0,WEEKDAY(B12565,2)),IF(COUNTIF($I$2:$I$21,B12565)&gt;0,0,WEEKDAY(B12565,2)))</f>
        <v>2</v>
      </c>
      <c r="D12565" s="74">
        <f t="shared" si="2"/>
        <v>21</v>
      </c>
      <c r="E12565" s="12">
        <f>IFERROR(VLOOKUP(A12565,'IDAR Meter Data'!$A:$B,2,1),"")</f>
        <v>188</v>
      </c>
      <c r="F12565" s="75">
        <f>IF(CECCZ="CZ03",'Outside Temp'!B12565,IF(CECCZ="CZ04",'Outside Temp'!B12566,IF(CECCZ="CZ12",'Outside Temp'!B12567, IF(CECCZ="CZ13",'Outside Temp'!B12568))))</f>
        <v>76</v>
      </c>
      <c r="G12565" s="12">
        <f t="shared" si="3"/>
        <v>4</v>
      </c>
    </row>
    <row r="12566" ht="15.75" customHeight="1">
      <c r="A12566" s="13">
        <v>42255.916666666664</v>
      </c>
      <c r="B12566" s="73">
        <f t="shared" si="1"/>
        <v>42255</v>
      </c>
      <c r="C12566" s="74">
        <f>IF(NewCustomer="Yes", IF(COUNTIF($I$2:$I$11,B12566)&gt;0,0,WEEKDAY(B12566,2)),IF(COUNTIF($I$2:$I$21,B12566)&gt;0,0,WEEKDAY(B12566,2)))</f>
        <v>2</v>
      </c>
      <c r="D12566" s="74">
        <f t="shared" si="2"/>
        <v>22</v>
      </c>
      <c r="E12566" s="12">
        <f>IFERROR(VLOOKUP(A12566,'IDAR Meter Data'!$A:$B,2,1),"")</f>
        <v>195</v>
      </c>
      <c r="F12566" s="75">
        <f>IF(CECCZ="CZ03",'Outside Temp'!B12566,IF(CECCZ="CZ04",'Outside Temp'!B12567,IF(CECCZ="CZ12",'Outside Temp'!B12568, IF(CECCZ="CZ13",'Outside Temp'!B12569))))</f>
        <v>75.73333333</v>
      </c>
      <c r="G12566" s="12">
        <f t="shared" si="3"/>
        <v>4</v>
      </c>
    </row>
    <row r="12567" ht="15.75" customHeight="1">
      <c r="A12567" s="13">
        <v>42255.927083333336</v>
      </c>
      <c r="B12567" s="73">
        <f t="shared" si="1"/>
        <v>42255</v>
      </c>
      <c r="C12567" s="74">
        <f>IF(NewCustomer="Yes", IF(COUNTIF($I$2:$I$11,B12567)&gt;0,0,WEEKDAY(B12567,2)),IF(COUNTIF($I$2:$I$21,B12567)&gt;0,0,WEEKDAY(B12567,2)))</f>
        <v>2</v>
      </c>
      <c r="D12567" s="74">
        <f t="shared" si="2"/>
        <v>22</v>
      </c>
      <c r="E12567" s="12">
        <f>IFERROR(VLOOKUP(A12567,'IDAR Meter Data'!$A:$B,2,1),"")</f>
        <v>191</v>
      </c>
      <c r="F12567" s="75">
        <f>IF(CECCZ="CZ03",'Outside Temp'!B12567,IF(CECCZ="CZ04",'Outside Temp'!B12568,IF(CECCZ="CZ12",'Outside Temp'!B12569, IF(CECCZ="CZ13",'Outside Temp'!B12570))))</f>
        <v>74.73333333</v>
      </c>
      <c r="G12567" s="12">
        <f t="shared" si="3"/>
        <v>3</v>
      </c>
    </row>
    <row r="12568" ht="15.75" customHeight="1">
      <c r="A12568" s="13">
        <v>42255.9375</v>
      </c>
      <c r="B12568" s="73">
        <f t="shared" si="1"/>
        <v>42255</v>
      </c>
      <c r="C12568" s="74">
        <f>IF(NewCustomer="Yes", IF(COUNTIF($I$2:$I$11,B12568)&gt;0,0,WEEKDAY(B12568,2)),IF(COUNTIF($I$2:$I$21,B12568)&gt;0,0,WEEKDAY(B12568,2)))</f>
        <v>2</v>
      </c>
      <c r="D12568" s="74">
        <f t="shared" si="2"/>
        <v>22</v>
      </c>
      <c r="E12568" s="12">
        <f>IFERROR(VLOOKUP(A12568,'IDAR Meter Data'!$A:$B,2,1),"")</f>
        <v>182</v>
      </c>
      <c r="F12568" s="75">
        <f>IF(CECCZ="CZ03",'Outside Temp'!B12568,IF(CECCZ="CZ04",'Outside Temp'!B12569,IF(CECCZ="CZ12",'Outside Temp'!B12570, IF(CECCZ="CZ13",'Outside Temp'!B12571))))</f>
        <v>73.73333333</v>
      </c>
      <c r="G12568" s="12">
        <f t="shared" si="3"/>
        <v>3</v>
      </c>
    </row>
    <row r="12569" ht="15.75" customHeight="1">
      <c r="A12569" s="13">
        <v>42255.947916666664</v>
      </c>
      <c r="B12569" s="73">
        <f t="shared" si="1"/>
        <v>42255</v>
      </c>
      <c r="C12569" s="74">
        <f>IF(NewCustomer="Yes", IF(COUNTIF($I$2:$I$11,B12569)&gt;0,0,WEEKDAY(B12569,2)),IF(COUNTIF($I$2:$I$21,B12569)&gt;0,0,WEEKDAY(B12569,2)))</f>
        <v>2</v>
      </c>
      <c r="D12569" s="74">
        <f t="shared" si="2"/>
        <v>22</v>
      </c>
      <c r="E12569" s="12">
        <f>IFERROR(VLOOKUP(A12569,'IDAR Meter Data'!$A:$B,2,1),"")</f>
        <v>184</v>
      </c>
      <c r="F12569" s="75">
        <f>IF(CECCZ="CZ03",'Outside Temp'!B12569,IF(CECCZ="CZ04",'Outside Temp'!B12570,IF(CECCZ="CZ12",'Outside Temp'!B12571, IF(CECCZ="CZ13",'Outside Temp'!B12572))))</f>
        <v>72.73333333</v>
      </c>
      <c r="G12569" s="12">
        <f t="shared" si="3"/>
        <v>3</v>
      </c>
    </row>
    <row r="12570" ht="15.75" customHeight="1">
      <c r="A12570" s="13">
        <v>42255.958333333336</v>
      </c>
      <c r="B12570" s="73">
        <f t="shared" si="1"/>
        <v>42255</v>
      </c>
      <c r="C12570" s="74">
        <f>IF(NewCustomer="Yes", IF(COUNTIF($I$2:$I$11,B12570)&gt;0,0,WEEKDAY(B12570,2)),IF(COUNTIF($I$2:$I$21,B12570)&gt;0,0,WEEKDAY(B12570,2)))</f>
        <v>2</v>
      </c>
      <c r="D12570" s="74">
        <f t="shared" si="2"/>
        <v>23</v>
      </c>
      <c r="E12570" s="12">
        <f>IFERROR(VLOOKUP(A12570,'IDAR Meter Data'!$A:$B,2,1),"")</f>
        <v>192</v>
      </c>
      <c r="F12570" s="75">
        <f>IF(CECCZ="CZ03",'Outside Temp'!B12570,IF(CECCZ="CZ04",'Outside Temp'!B12571,IF(CECCZ="CZ12",'Outside Temp'!B12572, IF(CECCZ="CZ13",'Outside Temp'!B12573))))</f>
        <v>72</v>
      </c>
      <c r="G12570" s="12">
        <f t="shared" si="3"/>
        <v>3</v>
      </c>
    </row>
    <row r="12571" ht="15.75" customHeight="1">
      <c r="A12571" s="13">
        <v>42255.96875</v>
      </c>
      <c r="B12571" s="73">
        <f t="shared" si="1"/>
        <v>42255</v>
      </c>
      <c r="C12571" s="74">
        <f>IF(NewCustomer="Yes", IF(COUNTIF($I$2:$I$11,B12571)&gt;0,0,WEEKDAY(B12571,2)),IF(COUNTIF($I$2:$I$21,B12571)&gt;0,0,WEEKDAY(B12571,2)))</f>
        <v>2</v>
      </c>
      <c r="D12571" s="74">
        <f t="shared" si="2"/>
        <v>23</v>
      </c>
      <c r="E12571" s="12">
        <f>IFERROR(VLOOKUP(A12571,'IDAR Meter Data'!$A:$B,2,1),"")</f>
        <v>175</v>
      </c>
      <c r="F12571" s="75">
        <f>IF(CECCZ="CZ03",'Outside Temp'!B12571,IF(CECCZ="CZ04",'Outside Temp'!B12572,IF(CECCZ="CZ12",'Outside Temp'!B12573, IF(CECCZ="CZ13",'Outside Temp'!B12574))))</f>
        <v>72</v>
      </c>
      <c r="G12571" s="12">
        <f t="shared" si="3"/>
        <v>3</v>
      </c>
    </row>
    <row r="12572" ht="15.75" customHeight="1">
      <c r="A12572" s="13">
        <v>42255.979166666664</v>
      </c>
      <c r="B12572" s="73">
        <f t="shared" si="1"/>
        <v>42255</v>
      </c>
      <c r="C12572" s="74">
        <f>IF(NewCustomer="Yes", IF(COUNTIF($I$2:$I$11,B12572)&gt;0,0,WEEKDAY(B12572,2)),IF(COUNTIF($I$2:$I$21,B12572)&gt;0,0,WEEKDAY(B12572,2)))</f>
        <v>2</v>
      </c>
      <c r="D12572" s="74">
        <f t="shared" si="2"/>
        <v>23</v>
      </c>
      <c r="E12572" s="12">
        <f>IFERROR(VLOOKUP(A12572,'IDAR Meter Data'!$A:$B,2,1),"")</f>
        <v>178</v>
      </c>
      <c r="F12572" s="75">
        <f>IF(CECCZ="CZ03",'Outside Temp'!B12572,IF(CECCZ="CZ04",'Outside Temp'!B12573,IF(CECCZ="CZ12",'Outside Temp'!B12574, IF(CECCZ="CZ13",'Outside Temp'!B12575))))</f>
        <v>72</v>
      </c>
      <c r="G12572" s="12">
        <f t="shared" si="3"/>
        <v>3</v>
      </c>
    </row>
    <row r="12573" ht="15.75" customHeight="1">
      <c r="A12573" s="13">
        <v>42255.989583333336</v>
      </c>
      <c r="B12573" s="73">
        <f t="shared" si="1"/>
        <v>42255</v>
      </c>
      <c r="C12573" s="74">
        <f>IF(NewCustomer="Yes", IF(COUNTIF($I$2:$I$11,B12573)&gt;0,0,WEEKDAY(B12573,2)),IF(COUNTIF($I$2:$I$21,B12573)&gt;0,0,WEEKDAY(B12573,2)))</f>
        <v>2</v>
      </c>
      <c r="D12573" s="74">
        <f t="shared" si="2"/>
        <v>23</v>
      </c>
      <c r="E12573" s="12">
        <f>IFERROR(VLOOKUP(A12573,'IDAR Meter Data'!$A:$B,2,1),"")</f>
        <v>179</v>
      </c>
      <c r="F12573" s="75">
        <f>IF(CECCZ="CZ03",'Outside Temp'!B12573,IF(CECCZ="CZ04",'Outside Temp'!B12574,IF(CECCZ="CZ12",'Outside Temp'!B12575, IF(CECCZ="CZ13",'Outside Temp'!B12576))))</f>
        <v>72</v>
      </c>
      <c r="G12573" s="12">
        <f t="shared" si="3"/>
        <v>3</v>
      </c>
    </row>
    <row r="12574" ht="15.75" customHeight="1">
      <c r="A12574" s="13">
        <v>42256.0</v>
      </c>
      <c r="B12574" s="73">
        <f t="shared" si="1"/>
        <v>42256</v>
      </c>
      <c r="C12574" s="74">
        <f>IF(NewCustomer="Yes", IF(COUNTIF($I$2:$I$11,B12574)&gt;0,0,WEEKDAY(B12574,2)),IF(COUNTIF($I$2:$I$21,B12574)&gt;0,0,WEEKDAY(B12574,2)))</f>
        <v>3</v>
      </c>
      <c r="D12574" s="74">
        <f t="shared" si="2"/>
        <v>0</v>
      </c>
      <c r="E12574" s="12">
        <f>IFERROR(VLOOKUP(A12574,'IDAR Meter Data'!$A:$B,2,1),"")</f>
        <v>169</v>
      </c>
      <c r="F12574" s="75">
        <f>IF(CECCZ="CZ03",'Outside Temp'!B12574,IF(CECCZ="CZ04",'Outside Temp'!B12575,IF(CECCZ="CZ12",'Outside Temp'!B12576, IF(CECCZ="CZ13",'Outside Temp'!B12577))))</f>
        <v>71.86666667</v>
      </c>
      <c r="G12574" s="12">
        <f t="shared" si="3"/>
        <v>3</v>
      </c>
    </row>
    <row r="12575" ht="15.75" customHeight="1">
      <c r="A12575" s="13">
        <v>42256.010416666664</v>
      </c>
      <c r="B12575" s="73">
        <f t="shared" si="1"/>
        <v>42256</v>
      </c>
      <c r="C12575" s="74">
        <f>IF(NewCustomer="Yes", IF(COUNTIF($I$2:$I$11,B12575)&gt;0,0,WEEKDAY(B12575,2)),IF(COUNTIF($I$2:$I$21,B12575)&gt;0,0,WEEKDAY(B12575,2)))</f>
        <v>3</v>
      </c>
      <c r="D12575" s="74">
        <f t="shared" si="2"/>
        <v>0</v>
      </c>
      <c r="E12575" s="12">
        <f>IFERROR(VLOOKUP(A12575,'IDAR Meter Data'!$A:$B,2,1),"")</f>
        <v>172</v>
      </c>
      <c r="F12575" s="75">
        <f>IF(CECCZ="CZ03",'Outside Temp'!B12575,IF(CECCZ="CZ04",'Outside Temp'!B12576,IF(CECCZ="CZ12",'Outside Temp'!B12577, IF(CECCZ="CZ13",'Outside Temp'!B12578))))</f>
        <v>71.36666667</v>
      </c>
      <c r="G12575" s="12">
        <f t="shared" si="3"/>
        <v>3</v>
      </c>
    </row>
    <row r="12576" ht="15.75" customHeight="1">
      <c r="A12576" s="13">
        <v>42256.020833333336</v>
      </c>
      <c r="B12576" s="73">
        <f t="shared" si="1"/>
        <v>42256</v>
      </c>
      <c r="C12576" s="74">
        <f>IF(NewCustomer="Yes", IF(COUNTIF($I$2:$I$11,B12576)&gt;0,0,WEEKDAY(B12576,2)),IF(COUNTIF($I$2:$I$21,B12576)&gt;0,0,WEEKDAY(B12576,2)))</f>
        <v>3</v>
      </c>
      <c r="D12576" s="74">
        <f t="shared" si="2"/>
        <v>0</v>
      </c>
      <c r="E12576" s="12">
        <f>IFERROR(VLOOKUP(A12576,'IDAR Meter Data'!$A:$B,2,1),"")</f>
        <v>173</v>
      </c>
      <c r="F12576" s="75">
        <f>IF(CECCZ="CZ03",'Outside Temp'!B12576,IF(CECCZ="CZ04",'Outside Temp'!B12577,IF(CECCZ="CZ12",'Outside Temp'!B12578, IF(CECCZ="CZ13",'Outside Temp'!B12579))))</f>
        <v>70.86666667</v>
      </c>
      <c r="G12576" s="12">
        <f t="shared" si="3"/>
        <v>3</v>
      </c>
    </row>
    <row r="12577" ht="15.75" customHeight="1">
      <c r="A12577" s="13">
        <v>42256.03125</v>
      </c>
      <c r="B12577" s="73">
        <f t="shared" si="1"/>
        <v>42256</v>
      </c>
      <c r="C12577" s="74">
        <f>IF(NewCustomer="Yes", IF(COUNTIF($I$2:$I$11,B12577)&gt;0,0,WEEKDAY(B12577,2)),IF(COUNTIF($I$2:$I$21,B12577)&gt;0,0,WEEKDAY(B12577,2)))</f>
        <v>3</v>
      </c>
      <c r="D12577" s="74">
        <f t="shared" si="2"/>
        <v>0</v>
      </c>
      <c r="E12577" s="12">
        <f>IFERROR(VLOOKUP(A12577,'IDAR Meter Data'!$A:$B,2,1),"")</f>
        <v>170</v>
      </c>
      <c r="F12577" s="75">
        <f>IF(CECCZ="CZ03",'Outside Temp'!B12577,IF(CECCZ="CZ04",'Outside Temp'!B12578,IF(CECCZ="CZ12",'Outside Temp'!B12579, IF(CECCZ="CZ13",'Outside Temp'!B12580))))</f>
        <v>70.36666667</v>
      </c>
      <c r="G12577" s="12">
        <f t="shared" si="3"/>
        <v>3</v>
      </c>
    </row>
    <row r="12578" ht="15.75" customHeight="1">
      <c r="A12578" s="13">
        <v>42256.041666666664</v>
      </c>
      <c r="B12578" s="73">
        <f t="shared" si="1"/>
        <v>42256</v>
      </c>
      <c r="C12578" s="74">
        <f>IF(NewCustomer="Yes", IF(COUNTIF($I$2:$I$11,B12578)&gt;0,0,WEEKDAY(B12578,2)),IF(COUNTIF($I$2:$I$21,B12578)&gt;0,0,WEEKDAY(B12578,2)))</f>
        <v>3</v>
      </c>
      <c r="D12578" s="74">
        <f t="shared" si="2"/>
        <v>1</v>
      </c>
      <c r="E12578" s="12">
        <f>IFERROR(VLOOKUP(A12578,'IDAR Meter Data'!$A:$B,2,1),"")</f>
        <v>172</v>
      </c>
      <c r="F12578" s="75">
        <f>IF(CECCZ="CZ03",'Outside Temp'!B12578,IF(CECCZ="CZ04",'Outside Temp'!B12579,IF(CECCZ="CZ12",'Outside Temp'!B12580, IF(CECCZ="CZ13",'Outside Temp'!B12581))))</f>
        <v>69.86666667</v>
      </c>
      <c r="G12578" s="12">
        <f t="shared" si="3"/>
        <v>2</v>
      </c>
    </row>
    <row r="12579" ht="15.75" customHeight="1">
      <c r="A12579" s="13">
        <v>42256.052083333336</v>
      </c>
      <c r="B12579" s="73">
        <f t="shared" si="1"/>
        <v>42256</v>
      </c>
      <c r="C12579" s="74">
        <f>IF(NewCustomer="Yes", IF(COUNTIF($I$2:$I$11,B12579)&gt;0,0,WEEKDAY(B12579,2)),IF(COUNTIF($I$2:$I$21,B12579)&gt;0,0,WEEKDAY(B12579,2)))</f>
        <v>3</v>
      </c>
      <c r="D12579" s="74">
        <f t="shared" si="2"/>
        <v>1</v>
      </c>
      <c r="E12579" s="12">
        <f>IFERROR(VLOOKUP(A12579,'IDAR Meter Data'!$A:$B,2,1),"")</f>
        <v>174</v>
      </c>
      <c r="F12579" s="75">
        <f>IF(CECCZ="CZ03",'Outside Temp'!B12579,IF(CECCZ="CZ04",'Outside Temp'!B12580,IF(CECCZ="CZ12",'Outside Temp'!B12581, IF(CECCZ="CZ13",'Outside Temp'!B12582))))</f>
        <v>69.36666667</v>
      </c>
      <c r="G12579" s="12">
        <f t="shared" si="3"/>
        <v>2</v>
      </c>
    </row>
    <row r="12580" ht="15.75" customHeight="1">
      <c r="A12580" s="13">
        <v>42256.0625</v>
      </c>
      <c r="B12580" s="73">
        <f t="shared" si="1"/>
        <v>42256</v>
      </c>
      <c r="C12580" s="74">
        <f>IF(NewCustomer="Yes", IF(COUNTIF($I$2:$I$11,B12580)&gt;0,0,WEEKDAY(B12580,2)),IF(COUNTIF($I$2:$I$21,B12580)&gt;0,0,WEEKDAY(B12580,2)))</f>
        <v>3</v>
      </c>
      <c r="D12580" s="74">
        <f t="shared" si="2"/>
        <v>1</v>
      </c>
      <c r="E12580" s="12">
        <f>IFERROR(VLOOKUP(A12580,'IDAR Meter Data'!$A:$B,2,1),"")</f>
        <v>164</v>
      </c>
      <c r="F12580" s="75">
        <f>IF(CECCZ="CZ03",'Outside Temp'!B12580,IF(CECCZ="CZ04",'Outside Temp'!B12581,IF(CECCZ="CZ12",'Outside Temp'!B12582, IF(CECCZ="CZ13",'Outside Temp'!B12583))))</f>
        <v>68.86666667</v>
      </c>
      <c r="G12580" s="12">
        <f t="shared" si="3"/>
        <v>2</v>
      </c>
    </row>
    <row r="12581" ht="15.75" customHeight="1">
      <c r="A12581" s="13">
        <v>42256.072916666664</v>
      </c>
      <c r="B12581" s="73">
        <f t="shared" si="1"/>
        <v>42256</v>
      </c>
      <c r="C12581" s="74">
        <f>IF(NewCustomer="Yes", IF(COUNTIF($I$2:$I$11,B12581)&gt;0,0,WEEKDAY(B12581,2)),IF(COUNTIF($I$2:$I$21,B12581)&gt;0,0,WEEKDAY(B12581,2)))</f>
        <v>3</v>
      </c>
      <c r="D12581" s="74">
        <f t="shared" si="2"/>
        <v>1</v>
      </c>
      <c r="E12581" s="12">
        <f>IFERROR(VLOOKUP(A12581,'IDAR Meter Data'!$A:$B,2,1),"")</f>
        <v>171</v>
      </c>
      <c r="F12581" s="75">
        <f>IF(CECCZ="CZ03",'Outside Temp'!B12581,IF(CECCZ="CZ04",'Outside Temp'!B12582,IF(CECCZ="CZ12",'Outside Temp'!B12583, IF(CECCZ="CZ13",'Outside Temp'!B12584))))</f>
        <v>68.36666667</v>
      </c>
      <c r="G12581" s="12">
        <f t="shared" si="3"/>
        <v>2</v>
      </c>
    </row>
    <row r="12582" ht="15.75" customHeight="1">
      <c r="A12582" s="13">
        <v>42256.083333333336</v>
      </c>
      <c r="B12582" s="73">
        <f t="shared" si="1"/>
        <v>42256</v>
      </c>
      <c r="C12582" s="74">
        <f>IF(NewCustomer="Yes", IF(COUNTIF($I$2:$I$11,B12582)&gt;0,0,WEEKDAY(B12582,2)),IF(COUNTIF($I$2:$I$21,B12582)&gt;0,0,WEEKDAY(B12582,2)))</f>
        <v>3</v>
      </c>
      <c r="D12582" s="74">
        <f t="shared" si="2"/>
        <v>2</v>
      </c>
      <c r="E12582" s="12">
        <f>IFERROR(VLOOKUP(A12582,'IDAR Meter Data'!$A:$B,2,1),"")</f>
        <v>170</v>
      </c>
      <c r="F12582" s="75">
        <f>IF(CECCZ="CZ03",'Outside Temp'!B12582,IF(CECCZ="CZ04",'Outside Temp'!B12583,IF(CECCZ="CZ12",'Outside Temp'!B12584, IF(CECCZ="CZ13",'Outside Temp'!B12585))))</f>
        <v>67.93333333</v>
      </c>
      <c r="G12582" s="12">
        <f t="shared" si="3"/>
        <v>2</v>
      </c>
    </row>
    <row r="12583" ht="15.75" customHeight="1">
      <c r="A12583" s="13">
        <v>42256.09375</v>
      </c>
      <c r="B12583" s="73">
        <f t="shared" si="1"/>
        <v>42256</v>
      </c>
      <c r="C12583" s="74">
        <f>IF(NewCustomer="Yes", IF(COUNTIF($I$2:$I$11,B12583)&gt;0,0,WEEKDAY(B12583,2)),IF(COUNTIF($I$2:$I$21,B12583)&gt;0,0,WEEKDAY(B12583,2)))</f>
        <v>3</v>
      </c>
      <c r="D12583" s="74">
        <f t="shared" si="2"/>
        <v>2</v>
      </c>
      <c r="E12583" s="12">
        <f>IFERROR(VLOOKUP(A12583,'IDAR Meter Data'!$A:$B,2,1),"")</f>
        <v>161</v>
      </c>
      <c r="F12583" s="75">
        <f>IF(CECCZ="CZ03",'Outside Temp'!B12583,IF(CECCZ="CZ04",'Outside Temp'!B12584,IF(CECCZ="CZ12",'Outside Temp'!B12585, IF(CECCZ="CZ13",'Outside Temp'!B12586))))</f>
        <v>67.68333333</v>
      </c>
      <c r="G12583" s="12">
        <f t="shared" si="3"/>
        <v>2</v>
      </c>
    </row>
    <row r="12584" ht="15.75" customHeight="1">
      <c r="A12584" s="13">
        <v>42256.104166666664</v>
      </c>
      <c r="B12584" s="73">
        <f t="shared" si="1"/>
        <v>42256</v>
      </c>
      <c r="C12584" s="74">
        <f>IF(NewCustomer="Yes", IF(COUNTIF($I$2:$I$11,B12584)&gt;0,0,WEEKDAY(B12584,2)),IF(COUNTIF($I$2:$I$21,B12584)&gt;0,0,WEEKDAY(B12584,2)))</f>
        <v>3</v>
      </c>
      <c r="D12584" s="74">
        <f t="shared" si="2"/>
        <v>2</v>
      </c>
      <c r="E12584" s="12">
        <f>IFERROR(VLOOKUP(A12584,'IDAR Meter Data'!$A:$B,2,1),"")</f>
        <v>177</v>
      </c>
      <c r="F12584" s="75">
        <f>IF(CECCZ="CZ03",'Outside Temp'!B12584,IF(CECCZ="CZ04",'Outside Temp'!B12585,IF(CECCZ="CZ12",'Outside Temp'!B12586, IF(CECCZ="CZ13",'Outside Temp'!B12587))))</f>
        <v>67.43333333</v>
      </c>
      <c r="G12584" s="12">
        <f t="shared" si="3"/>
        <v>2</v>
      </c>
    </row>
    <row r="12585" ht="15.75" customHeight="1">
      <c r="A12585" s="13">
        <v>42256.114583333336</v>
      </c>
      <c r="B12585" s="73">
        <f t="shared" si="1"/>
        <v>42256</v>
      </c>
      <c r="C12585" s="74">
        <f>IF(NewCustomer="Yes", IF(COUNTIF($I$2:$I$11,B12585)&gt;0,0,WEEKDAY(B12585,2)),IF(COUNTIF($I$2:$I$21,B12585)&gt;0,0,WEEKDAY(B12585,2)))</f>
        <v>3</v>
      </c>
      <c r="D12585" s="74">
        <f t="shared" si="2"/>
        <v>2</v>
      </c>
      <c r="E12585" s="12">
        <f>IFERROR(VLOOKUP(A12585,'IDAR Meter Data'!$A:$B,2,1),"")</f>
        <v>161</v>
      </c>
      <c r="F12585" s="75">
        <f>IF(CECCZ="CZ03",'Outside Temp'!B12585,IF(CECCZ="CZ04",'Outside Temp'!B12586,IF(CECCZ="CZ12",'Outside Temp'!B12587, IF(CECCZ="CZ13",'Outside Temp'!B12588))))</f>
        <v>67.18333333</v>
      </c>
      <c r="G12585" s="12">
        <f t="shared" si="3"/>
        <v>2</v>
      </c>
    </row>
    <row r="12586" ht="15.75" customHeight="1">
      <c r="A12586" s="13">
        <v>42256.125</v>
      </c>
      <c r="B12586" s="73">
        <f t="shared" si="1"/>
        <v>42256</v>
      </c>
      <c r="C12586" s="74">
        <f>IF(NewCustomer="Yes", IF(COUNTIF($I$2:$I$11,B12586)&gt;0,0,WEEKDAY(B12586,2)),IF(COUNTIF($I$2:$I$21,B12586)&gt;0,0,WEEKDAY(B12586,2)))</f>
        <v>3</v>
      </c>
      <c r="D12586" s="74">
        <f t="shared" si="2"/>
        <v>3</v>
      </c>
      <c r="E12586" s="12">
        <f>IFERROR(VLOOKUP(A12586,'IDAR Meter Data'!$A:$B,2,1),"")</f>
        <v>160</v>
      </c>
      <c r="F12586" s="75">
        <f>IF(CECCZ="CZ03",'Outside Temp'!B12586,IF(CECCZ="CZ04",'Outside Temp'!B12587,IF(CECCZ="CZ12",'Outside Temp'!B12588, IF(CECCZ="CZ13",'Outside Temp'!B12589))))</f>
        <v>66.86666667</v>
      </c>
      <c r="G12586" s="12">
        <f t="shared" si="3"/>
        <v>2</v>
      </c>
    </row>
    <row r="12587" ht="15.75" customHeight="1">
      <c r="A12587" s="13">
        <v>42256.135416666664</v>
      </c>
      <c r="B12587" s="73">
        <f t="shared" si="1"/>
        <v>42256</v>
      </c>
      <c r="C12587" s="74">
        <f>IF(NewCustomer="Yes", IF(COUNTIF($I$2:$I$11,B12587)&gt;0,0,WEEKDAY(B12587,2)),IF(COUNTIF($I$2:$I$21,B12587)&gt;0,0,WEEKDAY(B12587,2)))</f>
        <v>3</v>
      </c>
      <c r="D12587" s="74">
        <f t="shared" si="2"/>
        <v>3</v>
      </c>
      <c r="E12587" s="12">
        <f>IFERROR(VLOOKUP(A12587,'IDAR Meter Data'!$A:$B,2,1),"")</f>
        <v>169</v>
      </c>
      <c r="F12587" s="75">
        <f>IF(CECCZ="CZ03",'Outside Temp'!B12587,IF(CECCZ="CZ04",'Outside Temp'!B12588,IF(CECCZ="CZ12",'Outside Temp'!B12589, IF(CECCZ="CZ13",'Outside Temp'!B12590))))</f>
        <v>66.36666667</v>
      </c>
      <c r="G12587" s="12">
        <f t="shared" si="3"/>
        <v>2</v>
      </c>
    </row>
    <row r="12588" ht="15.75" customHeight="1">
      <c r="A12588" s="13">
        <v>42256.145833333336</v>
      </c>
      <c r="B12588" s="73">
        <f t="shared" si="1"/>
        <v>42256</v>
      </c>
      <c r="C12588" s="74">
        <f>IF(NewCustomer="Yes", IF(COUNTIF($I$2:$I$11,B12588)&gt;0,0,WEEKDAY(B12588,2)),IF(COUNTIF($I$2:$I$21,B12588)&gt;0,0,WEEKDAY(B12588,2)))</f>
        <v>3</v>
      </c>
      <c r="D12588" s="74">
        <f t="shared" si="2"/>
        <v>3</v>
      </c>
      <c r="E12588" s="12">
        <f>IFERROR(VLOOKUP(A12588,'IDAR Meter Data'!$A:$B,2,1),"")</f>
        <v>159</v>
      </c>
      <c r="F12588" s="75">
        <f>IF(CECCZ="CZ03",'Outside Temp'!B12588,IF(CECCZ="CZ04",'Outside Temp'!B12589,IF(CECCZ="CZ12",'Outside Temp'!B12590, IF(CECCZ="CZ13",'Outside Temp'!B12591))))</f>
        <v>65.86666667</v>
      </c>
      <c r="G12588" s="12">
        <f t="shared" si="3"/>
        <v>2</v>
      </c>
    </row>
    <row r="12589" ht="15.75" customHeight="1">
      <c r="A12589" s="13">
        <v>42256.15625</v>
      </c>
      <c r="B12589" s="73">
        <f t="shared" si="1"/>
        <v>42256</v>
      </c>
      <c r="C12589" s="74">
        <f>IF(NewCustomer="Yes", IF(COUNTIF($I$2:$I$11,B12589)&gt;0,0,WEEKDAY(B12589,2)),IF(COUNTIF($I$2:$I$21,B12589)&gt;0,0,WEEKDAY(B12589,2)))</f>
        <v>3</v>
      </c>
      <c r="D12589" s="74">
        <f t="shared" si="2"/>
        <v>3</v>
      </c>
      <c r="E12589" s="12">
        <f>IFERROR(VLOOKUP(A12589,'IDAR Meter Data'!$A:$B,2,1),"")</f>
        <v>167</v>
      </c>
      <c r="F12589" s="75">
        <f>IF(CECCZ="CZ03",'Outside Temp'!B12589,IF(CECCZ="CZ04",'Outside Temp'!B12590,IF(CECCZ="CZ12",'Outside Temp'!B12591, IF(CECCZ="CZ13",'Outside Temp'!B12592))))</f>
        <v>65.36666667</v>
      </c>
      <c r="G12589" s="12">
        <f t="shared" si="3"/>
        <v>2</v>
      </c>
    </row>
    <row r="12590" ht="15.75" customHeight="1">
      <c r="A12590" s="13">
        <v>42256.166666666664</v>
      </c>
      <c r="B12590" s="73">
        <f t="shared" si="1"/>
        <v>42256</v>
      </c>
      <c r="C12590" s="74">
        <f>IF(NewCustomer="Yes", IF(COUNTIF($I$2:$I$11,B12590)&gt;0,0,WEEKDAY(B12590,2)),IF(COUNTIF($I$2:$I$21,B12590)&gt;0,0,WEEKDAY(B12590,2)))</f>
        <v>3</v>
      </c>
      <c r="D12590" s="74">
        <f t="shared" si="2"/>
        <v>4</v>
      </c>
      <c r="E12590" s="12">
        <f>IFERROR(VLOOKUP(A12590,'IDAR Meter Data'!$A:$B,2,1),"")</f>
        <v>165</v>
      </c>
      <c r="F12590" s="75">
        <f>IF(CECCZ="CZ03",'Outside Temp'!B12590,IF(CECCZ="CZ04",'Outside Temp'!B12591,IF(CECCZ="CZ12",'Outside Temp'!B12592, IF(CECCZ="CZ13",'Outside Temp'!B12593))))</f>
        <v>65</v>
      </c>
      <c r="G12590" s="12">
        <f t="shared" si="3"/>
        <v>1</v>
      </c>
    </row>
    <row r="12591" ht="15.75" customHeight="1">
      <c r="A12591" s="13">
        <v>42256.177083333336</v>
      </c>
      <c r="B12591" s="73">
        <f t="shared" si="1"/>
        <v>42256</v>
      </c>
      <c r="C12591" s="74">
        <f>IF(NewCustomer="Yes", IF(COUNTIF($I$2:$I$11,B12591)&gt;0,0,WEEKDAY(B12591,2)),IF(COUNTIF($I$2:$I$21,B12591)&gt;0,0,WEEKDAY(B12591,2)))</f>
        <v>3</v>
      </c>
      <c r="D12591" s="74">
        <f t="shared" si="2"/>
        <v>4</v>
      </c>
      <c r="E12591" s="12">
        <f>IFERROR(VLOOKUP(A12591,'IDAR Meter Data'!$A:$B,2,1),"")</f>
        <v>157</v>
      </c>
      <c r="F12591" s="75">
        <f>IF(CECCZ="CZ03",'Outside Temp'!B12591,IF(CECCZ="CZ04",'Outside Temp'!B12592,IF(CECCZ="CZ12",'Outside Temp'!B12593, IF(CECCZ="CZ13",'Outside Temp'!B12594))))</f>
        <v>65</v>
      </c>
      <c r="G12591" s="12">
        <f t="shared" si="3"/>
        <v>1</v>
      </c>
    </row>
    <row r="12592" ht="15.75" customHeight="1">
      <c r="A12592" s="13">
        <v>42256.1875</v>
      </c>
      <c r="B12592" s="73">
        <f t="shared" si="1"/>
        <v>42256</v>
      </c>
      <c r="C12592" s="74">
        <f>IF(NewCustomer="Yes", IF(COUNTIF($I$2:$I$11,B12592)&gt;0,0,WEEKDAY(B12592,2)),IF(COUNTIF($I$2:$I$21,B12592)&gt;0,0,WEEKDAY(B12592,2)))</f>
        <v>3</v>
      </c>
      <c r="D12592" s="74">
        <f t="shared" si="2"/>
        <v>4</v>
      </c>
      <c r="E12592" s="12">
        <f>IFERROR(VLOOKUP(A12592,'IDAR Meter Data'!$A:$B,2,1),"")</f>
        <v>166</v>
      </c>
      <c r="F12592" s="75">
        <f>IF(CECCZ="CZ03",'Outside Temp'!B12592,IF(CECCZ="CZ04",'Outside Temp'!B12593,IF(CECCZ="CZ12",'Outside Temp'!B12594, IF(CECCZ="CZ13",'Outside Temp'!B12595))))</f>
        <v>65</v>
      </c>
      <c r="G12592" s="12">
        <f t="shared" si="3"/>
        <v>1</v>
      </c>
    </row>
    <row r="12593" ht="15.75" customHeight="1">
      <c r="A12593" s="13">
        <v>42256.197916666664</v>
      </c>
      <c r="B12593" s="73">
        <f t="shared" si="1"/>
        <v>42256</v>
      </c>
      <c r="C12593" s="74">
        <f>IF(NewCustomer="Yes", IF(COUNTIF($I$2:$I$11,B12593)&gt;0,0,WEEKDAY(B12593,2)),IF(COUNTIF($I$2:$I$21,B12593)&gt;0,0,WEEKDAY(B12593,2)))</f>
        <v>3</v>
      </c>
      <c r="D12593" s="74">
        <f t="shared" si="2"/>
        <v>4</v>
      </c>
      <c r="E12593" s="12">
        <f>IFERROR(VLOOKUP(A12593,'IDAR Meter Data'!$A:$B,2,1),"")</f>
        <v>156</v>
      </c>
      <c r="F12593" s="75">
        <f>IF(CECCZ="CZ03",'Outside Temp'!B12593,IF(CECCZ="CZ04",'Outside Temp'!B12594,IF(CECCZ="CZ12",'Outside Temp'!B12595, IF(CECCZ="CZ13",'Outside Temp'!B12596))))</f>
        <v>65</v>
      </c>
      <c r="G12593" s="12">
        <f t="shared" si="3"/>
        <v>1</v>
      </c>
    </row>
    <row r="12594" ht="15.75" customHeight="1">
      <c r="A12594" s="13">
        <v>42256.208333333336</v>
      </c>
      <c r="B12594" s="73">
        <f t="shared" si="1"/>
        <v>42256</v>
      </c>
      <c r="C12594" s="74">
        <f>IF(NewCustomer="Yes", IF(COUNTIF($I$2:$I$11,B12594)&gt;0,0,WEEKDAY(B12594,2)),IF(COUNTIF($I$2:$I$21,B12594)&gt;0,0,WEEKDAY(B12594,2)))</f>
        <v>3</v>
      </c>
      <c r="D12594" s="74">
        <f t="shared" si="2"/>
        <v>5</v>
      </c>
      <c r="E12594" s="12">
        <f>IFERROR(VLOOKUP(A12594,'IDAR Meter Data'!$A:$B,2,1),"")</f>
        <v>169</v>
      </c>
      <c r="F12594" s="75">
        <f>IF(CECCZ="CZ03",'Outside Temp'!B12594,IF(CECCZ="CZ04",'Outside Temp'!B12595,IF(CECCZ="CZ12",'Outside Temp'!B12596, IF(CECCZ="CZ13",'Outside Temp'!B12597))))</f>
        <v>65</v>
      </c>
      <c r="G12594" s="12">
        <f t="shared" si="3"/>
        <v>1</v>
      </c>
    </row>
    <row r="12595" ht="15.75" customHeight="1">
      <c r="A12595" s="13">
        <v>42256.21875</v>
      </c>
      <c r="B12595" s="73">
        <f t="shared" si="1"/>
        <v>42256</v>
      </c>
      <c r="C12595" s="74">
        <f>IF(NewCustomer="Yes", IF(COUNTIF($I$2:$I$11,B12595)&gt;0,0,WEEKDAY(B12595,2)),IF(COUNTIF($I$2:$I$21,B12595)&gt;0,0,WEEKDAY(B12595,2)))</f>
        <v>3</v>
      </c>
      <c r="D12595" s="74">
        <f t="shared" si="2"/>
        <v>5</v>
      </c>
      <c r="E12595" s="12">
        <f>IFERROR(VLOOKUP(A12595,'IDAR Meter Data'!$A:$B,2,1),"")</f>
        <v>158</v>
      </c>
      <c r="F12595" s="75">
        <f>IF(CECCZ="CZ03",'Outside Temp'!B12595,IF(CECCZ="CZ04",'Outside Temp'!B12596,IF(CECCZ="CZ12",'Outside Temp'!B12597, IF(CECCZ="CZ13",'Outside Temp'!B12598))))</f>
        <v>65</v>
      </c>
      <c r="G12595" s="12">
        <f t="shared" si="3"/>
        <v>1</v>
      </c>
    </row>
    <row r="12596" ht="15.75" customHeight="1">
      <c r="A12596" s="13">
        <v>42256.229166666664</v>
      </c>
      <c r="B12596" s="73">
        <f t="shared" si="1"/>
        <v>42256</v>
      </c>
      <c r="C12596" s="74">
        <f>IF(NewCustomer="Yes", IF(COUNTIF($I$2:$I$11,B12596)&gt;0,0,WEEKDAY(B12596,2)),IF(COUNTIF($I$2:$I$21,B12596)&gt;0,0,WEEKDAY(B12596,2)))</f>
        <v>3</v>
      </c>
      <c r="D12596" s="74">
        <f t="shared" si="2"/>
        <v>5</v>
      </c>
      <c r="E12596" s="12">
        <f>IFERROR(VLOOKUP(A12596,'IDAR Meter Data'!$A:$B,2,1),"")</f>
        <v>163</v>
      </c>
      <c r="F12596" s="75">
        <f>IF(CECCZ="CZ03",'Outside Temp'!B12596,IF(CECCZ="CZ04",'Outside Temp'!B12597,IF(CECCZ="CZ12",'Outside Temp'!B12598, IF(CECCZ="CZ13",'Outside Temp'!B12599))))</f>
        <v>65</v>
      </c>
      <c r="G12596" s="12">
        <f t="shared" si="3"/>
        <v>1</v>
      </c>
    </row>
    <row r="12597" ht="15.75" customHeight="1">
      <c r="A12597" s="13">
        <v>42256.239583333336</v>
      </c>
      <c r="B12597" s="73">
        <f t="shared" si="1"/>
        <v>42256</v>
      </c>
      <c r="C12597" s="74">
        <f>IF(NewCustomer="Yes", IF(COUNTIF($I$2:$I$11,B12597)&gt;0,0,WEEKDAY(B12597,2)),IF(COUNTIF($I$2:$I$21,B12597)&gt;0,0,WEEKDAY(B12597,2)))</f>
        <v>3</v>
      </c>
      <c r="D12597" s="74">
        <f t="shared" si="2"/>
        <v>5</v>
      </c>
      <c r="E12597" s="12">
        <f>IFERROR(VLOOKUP(A12597,'IDAR Meter Data'!$A:$B,2,1),"")</f>
        <v>165</v>
      </c>
      <c r="F12597" s="75">
        <f>IF(CECCZ="CZ03",'Outside Temp'!B12597,IF(CECCZ="CZ04",'Outside Temp'!B12598,IF(CECCZ="CZ12",'Outside Temp'!B12599, IF(CECCZ="CZ13",'Outside Temp'!B12600))))</f>
        <v>65</v>
      </c>
      <c r="G12597" s="12">
        <f t="shared" si="3"/>
        <v>1</v>
      </c>
    </row>
    <row r="12598" ht="15.75" customHeight="1">
      <c r="A12598" s="13">
        <v>42256.25</v>
      </c>
      <c r="B12598" s="73">
        <f t="shared" si="1"/>
        <v>42256</v>
      </c>
      <c r="C12598" s="74">
        <f>IF(NewCustomer="Yes", IF(COUNTIF($I$2:$I$11,B12598)&gt;0,0,WEEKDAY(B12598,2)),IF(COUNTIF($I$2:$I$21,B12598)&gt;0,0,WEEKDAY(B12598,2)))</f>
        <v>3</v>
      </c>
      <c r="D12598" s="74">
        <f t="shared" si="2"/>
        <v>6</v>
      </c>
      <c r="E12598" s="12">
        <f>IFERROR(VLOOKUP(A12598,'IDAR Meter Data'!$A:$B,2,1),"")</f>
        <v>160</v>
      </c>
      <c r="F12598" s="75">
        <f>IF(CECCZ="CZ03",'Outside Temp'!B12598,IF(CECCZ="CZ04",'Outside Temp'!B12599,IF(CECCZ="CZ12",'Outside Temp'!B12600, IF(CECCZ="CZ13",'Outside Temp'!B12601))))</f>
        <v>65.33333333</v>
      </c>
      <c r="G12598" s="12">
        <f t="shared" si="3"/>
        <v>2</v>
      </c>
    </row>
    <row r="12599" ht="15.75" customHeight="1">
      <c r="A12599" s="13">
        <v>42256.260416666664</v>
      </c>
      <c r="B12599" s="73">
        <f t="shared" si="1"/>
        <v>42256</v>
      </c>
      <c r="C12599" s="74">
        <f>IF(NewCustomer="Yes", IF(COUNTIF($I$2:$I$11,B12599)&gt;0,0,WEEKDAY(B12599,2)),IF(COUNTIF($I$2:$I$21,B12599)&gt;0,0,WEEKDAY(B12599,2)))</f>
        <v>3</v>
      </c>
      <c r="D12599" s="74">
        <f t="shared" si="2"/>
        <v>6</v>
      </c>
      <c r="E12599" s="12">
        <f>IFERROR(VLOOKUP(A12599,'IDAR Meter Data'!$A:$B,2,1),"")</f>
        <v>166</v>
      </c>
      <c r="F12599" s="75">
        <f>IF(CECCZ="CZ03",'Outside Temp'!B12599,IF(CECCZ="CZ04",'Outside Temp'!B12600,IF(CECCZ="CZ12",'Outside Temp'!B12601, IF(CECCZ="CZ13",'Outside Temp'!B12602))))</f>
        <v>66.58333333</v>
      </c>
      <c r="G12599" s="12">
        <f t="shared" si="3"/>
        <v>2</v>
      </c>
    </row>
    <row r="12600" ht="15.75" customHeight="1">
      <c r="A12600" s="13">
        <v>42256.270833333336</v>
      </c>
      <c r="B12600" s="73">
        <f t="shared" si="1"/>
        <v>42256</v>
      </c>
      <c r="C12600" s="74">
        <f>IF(NewCustomer="Yes", IF(COUNTIF($I$2:$I$11,B12600)&gt;0,0,WEEKDAY(B12600,2)),IF(COUNTIF($I$2:$I$21,B12600)&gt;0,0,WEEKDAY(B12600,2)))</f>
        <v>3</v>
      </c>
      <c r="D12600" s="74">
        <f t="shared" si="2"/>
        <v>6</v>
      </c>
      <c r="E12600" s="12">
        <f>IFERROR(VLOOKUP(A12600,'IDAR Meter Data'!$A:$B,2,1),"")</f>
        <v>156</v>
      </c>
      <c r="F12600" s="75">
        <f>IF(CECCZ="CZ03",'Outside Temp'!B12600,IF(CECCZ="CZ04",'Outside Temp'!B12601,IF(CECCZ="CZ12",'Outside Temp'!B12602, IF(CECCZ="CZ13",'Outside Temp'!B12603))))</f>
        <v>67.83333333</v>
      </c>
      <c r="G12600" s="12">
        <f t="shared" si="3"/>
        <v>2</v>
      </c>
    </row>
    <row r="12601" ht="15.75" customHeight="1">
      <c r="A12601" s="13">
        <v>42256.28125</v>
      </c>
      <c r="B12601" s="73">
        <f t="shared" si="1"/>
        <v>42256</v>
      </c>
      <c r="C12601" s="74">
        <f>IF(NewCustomer="Yes", IF(COUNTIF($I$2:$I$11,B12601)&gt;0,0,WEEKDAY(B12601,2)),IF(COUNTIF($I$2:$I$21,B12601)&gt;0,0,WEEKDAY(B12601,2)))</f>
        <v>3</v>
      </c>
      <c r="D12601" s="74">
        <f t="shared" si="2"/>
        <v>6</v>
      </c>
      <c r="E12601" s="12">
        <f>IFERROR(VLOOKUP(A12601,'IDAR Meter Data'!$A:$B,2,1),"")</f>
        <v>163</v>
      </c>
      <c r="F12601" s="75">
        <f>IF(CECCZ="CZ03",'Outside Temp'!B12601,IF(CECCZ="CZ04",'Outside Temp'!B12602,IF(CECCZ="CZ12",'Outside Temp'!B12603, IF(CECCZ="CZ13",'Outside Temp'!B12604))))</f>
        <v>69.08333333</v>
      </c>
      <c r="G12601" s="12">
        <f t="shared" si="3"/>
        <v>2</v>
      </c>
    </row>
    <row r="12602" ht="15.75" customHeight="1">
      <c r="A12602" s="13">
        <v>42256.291666666664</v>
      </c>
      <c r="B12602" s="73">
        <f t="shared" si="1"/>
        <v>42256</v>
      </c>
      <c r="C12602" s="74">
        <f>IF(NewCustomer="Yes", IF(COUNTIF($I$2:$I$11,B12602)&gt;0,0,WEEKDAY(B12602,2)),IF(COUNTIF($I$2:$I$21,B12602)&gt;0,0,WEEKDAY(B12602,2)))</f>
        <v>3</v>
      </c>
      <c r="D12602" s="74">
        <f t="shared" si="2"/>
        <v>7</v>
      </c>
      <c r="E12602" s="12">
        <f>IFERROR(VLOOKUP(A12602,'IDAR Meter Data'!$A:$B,2,1),"")</f>
        <v>155</v>
      </c>
      <c r="F12602" s="75">
        <f>IF(CECCZ="CZ03",'Outside Temp'!B12602,IF(CECCZ="CZ04",'Outside Temp'!B12603,IF(CECCZ="CZ12",'Outside Temp'!B12604, IF(CECCZ="CZ13",'Outside Temp'!B12605))))</f>
        <v>70.13333333</v>
      </c>
      <c r="G12602" s="12">
        <f t="shared" si="3"/>
        <v>3</v>
      </c>
    </row>
    <row r="12603" ht="15.75" customHeight="1">
      <c r="A12603" s="13">
        <v>42256.302083333336</v>
      </c>
      <c r="B12603" s="73">
        <f t="shared" si="1"/>
        <v>42256</v>
      </c>
      <c r="C12603" s="74">
        <f>IF(NewCustomer="Yes", IF(COUNTIF($I$2:$I$11,B12603)&gt;0,0,WEEKDAY(B12603,2)),IF(COUNTIF($I$2:$I$21,B12603)&gt;0,0,WEEKDAY(B12603,2)))</f>
        <v>3</v>
      </c>
      <c r="D12603" s="74">
        <f t="shared" si="2"/>
        <v>7</v>
      </c>
      <c r="E12603" s="12">
        <f>IFERROR(VLOOKUP(A12603,'IDAR Meter Data'!$A:$B,2,1),"")</f>
        <v>160</v>
      </c>
      <c r="F12603" s="75">
        <f>IF(CECCZ="CZ03",'Outside Temp'!B12603,IF(CECCZ="CZ04",'Outside Temp'!B12604,IF(CECCZ="CZ12",'Outside Temp'!B12605, IF(CECCZ="CZ13",'Outside Temp'!B12606))))</f>
        <v>70.63333333</v>
      </c>
      <c r="G12603" s="12">
        <f t="shared" si="3"/>
        <v>3</v>
      </c>
    </row>
    <row r="12604" ht="15.75" customHeight="1">
      <c r="A12604" s="13">
        <v>42256.3125</v>
      </c>
      <c r="B12604" s="73">
        <f t="shared" si="1"/>
        <v>42256</v>
      </c>
      <c r="C12604" s="74">
        <f>IF(NewCustomer="Yes", IF(COUNTIF($I$2:$I$11,B12604)&gt;0,0,WEEKDAY(B12604,2)),IF(COUNTIF($I$2:$I$21,B12604)&gt;0,0,WEEKDAY(B12604,2)))</f>
        <v>3</v>
      </c>
      <c r="D12604" s="74">
        <f t="shared" si="2"/>
        <v>7</v>
      </c>
      <c r="E12604" s="12">
        <f>IFERROR(VLOOKUP(A12604,'IDAR Meter Data'!$A:$B,2,1),"")</f>
        <v>152</v>
      </c>
      <c r="F12604" s="75">
        <f>IF(CECCZ="CZ03",'Outside Temp'!B12604,IF(CECCZ="CZ04",'Outside Temp'!B12605,IF(CECCZ="CZ12",'Outside Temp'!B12606, IF(CECCZ="CZ13",'Outside Temp'!B12607))))</f>
        <v>71.13333333</v>
      </c>
      <c r="G12604" s="12">
        <f t="shared" si="3"/>
        <v>3</v>
      </c>
    </row>
    <row r="12605" ht="15.75" customHeight="1">
      <c r="A12605" s="13">
        <v>42256.322916666664</v>
      </c>
      <c r="B12605" s="73">
        <f t="shared" si="1"/>
        <v>42256</v>
      </c>
      <c r="C12605" s="74">
        <f>IF(NewCustomer="Yes", IF(COUNTIF($I$2:$I$11,B12605)&gt;0,0,WEEKDAY(B12605,2)),IF(COUNTIF($I$2:$I$21,B12605)&gt;0,0,WEEKDAY(B12605,2)))</f>
        <v>3</v>
      </c>
      <c r="D12605" s="74">
        <f t="shared" si="2"/>
        <v>7</v>
      </c>
      <c r="E12605" s="12">
        <f>IFERROR(VLOOKUP(A12605,'IDAR Meter Data'!$A:$B,2,1),"")</f>
        <v>162</v>
      </c>
      <c r="F12605" s="75">
        <f>IF(CECCZ="CZ03",'Outside Temp'!B12605,IF(CECCZ="CZ04",'Outside Temp'!B12606,IF(CECCZ="CZ12",'Outside Temp'!B12607, IF(CECCZ="CZ13",'Outside Temp'!B12608))))</f>
        <v>71.63333333</v>
      </c>
      <c r="G12605" s="12">
        <f t="shared" si="3"/>
        <v>3</v>
      </c>
    </row>
    <row r="12606" ht="15.75" customHeight="1">
      <c r="A12606" s="13">
        <v>42256.333333333336</v>
      </c>
      <c r="B12606" s="73">
        <f t="shared" si="1"/>
        <v>42256</v>
      </c>
      <c r="C12606" s="74">
        <f>IF(NewCustomer="Yes", IF(COUNTIF($I$2:$I$11,B12606)&gt;0,0,WEEKDAY(B12606,2)),IF(COUNTIF($I$2:$I$21,B12606)&gt;0,0,WEEKDAY(B12606,2)))</f>
        <v>3</v>
      </c>
      <c r="D12606" s="74">
        <f t="shared" si="2"/>
        <v>8</v>
      </c>
      <c r="E12606" s="12">
        <f>IFERROR(VLOOKUP(A12606,'IDAR Meter Data'!$A:$B,2,1),"")</f>
        <v>162</v>
      </c>
      <c r="F12606" s="75">
        <f>IF(CECCZ="CZ03",'Outside Temp'!B12606,IF(CECCZ="CZ04",'Outside Temp'!B12607,IF(CECCZ="CZ12",'Outside Temp'!B12608, IF(CECCZ="CZ13",'Outside Temp'!B12609))))</f>
        <v>72.13333333</v>
      </c>
      <c r="G12606" s="12">
        <f t="shared" si="3"/>
        <v>3</v>
      </c>
    </row>
    <row r="12607" ht="15.75" customHeight="1">
      <c r="A12607" s="13">
        <v>42256.34375</v>
      </c>
      <c r="B12607" s="73">
        <f t="shared" si="1"/>
        <v>42256</v>
      </c>
      <c r="C12607" s="74">
        <f>IF(NewCustomer="Yes", IF(COUNTIF($I$2:$I$11,B12607)&gt;0,0,WEEKDAY(B12607,2)),IF(COUNTIF($I$2:$I$21,B12607)&gt;0,0,WEEKDAY(B12607,2)))</f>
        <v>3</v>
      </c>
      <c r="D12607" s="74">
        <f t="shared" si="2"/>
        <v>8</v>
      </c>
      <c r="E12607" s="12">
        <f>IFERROR(VLOOKUP(A12607,'IDAR Meter Data'!$A:$B,2,1),"")</f>
        <v>181</v>
      </c>
      <c r="F12607" s="75">
        <f>IF(CECCZ="CZ03",'Outside Temp'!B12607,IF(CECCZ="CZ04",'Outside Temp'!B12608,IF(CECCZ="CZ12",'Outside Temp'!B12609, IF(CECCZ="CZ13",'Outside Temp'!B12610))))</f>
        <v>72.63333333</v>
      </c>
      <c r="G12607" s="12">
        <f t="shared" si="3"/>
        <v>3</v>
      </c>
    </row>
    <row r="12608" ht="15.75" customHeight="1">
      <c r="A12608" s="13">
        <v>42256.354166666664</v>
      </c>
      <c r="B12608" s="73">
        <f t="shared" si="1"/>
        <v>42256</v>
      </c>
      <c r="C12608" s="74">
        <f>IF(NewCustomer="Yes", IF(COUNTIF($I$2:$I$11,B12608)&gt;0,0,WEEKDAY(B12608,2)),IF(COUNTIF($I$2:$I$21,B12608)&gt;0,0,WEEKDAY(B12608,2)))</f>
        <v>3</v>
      </c>
      <c r="D12608" s="74">
        <f t="shared" si="2"/>
        <v>8</v>
      </c>
      <c r="E12608" s="12">
        <f>IFERROR(VLOOKUP(A12608,'IDAR Meter Data'!$A:$B,2,1),"")</f>
        <v>181</v>
      </c>
      <c r="F12608" s="75">
        <f>IF(CECCZ="CZ03",'Outside Temp'!B12608,IF(CECCZ="CZ04",'Outside Temp'!B12609,IF(CECCZ="CZ12",'Outside Temp'!B12610, IF(CECCZ="CZ13",'Outside Temp'!B12611))))</f>
        <v>73.13333333</v>
      </c>
      <c r="G12608" s="12">
        <f t="shared" si="3"/>
        <v>3</v>
      </c>
    </row>
    <row r="12609" ht="15.75" customHeight="1">
      <c r="A12609" s="13">
        <v>42256.364583333336</v>
      </c>
      <c r="B12609" s="73">
        <f t="shared" si="1"/>
        <v>42256</v>
      </c>
      <c r="C12609" s="74">
        <f>IF(NewCustomer="Yes", IF(COUNTIF($I$2:$I$11,B12609)&gt;0,0,WEEKDAY(B12609,2)),IF(COUNTIF($I$2:$I$21,B12609)&gt;0,0,WEEKDAY(B12609,2)))</f>
        <v>3</v>
      </c>
      <c r="D12609" s="74">
        <f t="shared" si="2"/>
        <v>8</v>
      </c>
      <c r="E12609" s="12">
        <f>IFERROR(VLOOKUP(A12609,'IDAR Meter Data'!$A:$B,2,1),"")</f>
        <v>180</v>
      </c>
      <c r="F12609" s="75">
        <f>IF(CECCZ="CZ03",'Outside Temp'!B12609,IF(CECCZ="CZ04",'Outside Temp'!B12610,IF(CECCZ="CZ12",'Outside Temp'!B12611, IF(CECCZ="CZ13",'Outside Temp'!B12612))))</f>
        <v>73.63333333</v>
      </c>
      <c r="G12609" s="12">
        <f t="shared" si="3"/>
        <v>3</v>
      </c>
    </row>
    <row r="12610" ht="15.75" customHeight="1">
      <c r="A12610" s="13">
        <v>42256.375</v>
      </c>
      <c r="B12610" s="73">
        <f t="shared" si="1"/>
        <v>42256</v>
      </c>
      <c r="C12610" s="74">
        <f>IF(NewCustomer="Yes", IF(COUNTIF($I$2:$I$11,B12610)&gt;0,0,WEEKDAY(B12610,2)),IF(COUNTIF($I$2:$I$21,B12610)&gt;0,0,WEEKDAY(B12610,2)))</f>
        <v>3</v>
      </c>
      <c r="D12610" s="74">
        <f t="shared" si="2"/>
        <v>9</v>
      </c>
      <c r="E12610" s="12">
        <f>IFERROR(VLOOKUP(A12610,'IDAR Meter Data'!$A:$B,2,1),"")</f>
        <v>181</v>
      </c>
      <c r="F12610" s="75">
        <f>IF(CECCZ="CZ03",'Outside Temp'!B12610,IF(CECCZ="CZ04",'Outside Temp'!B12611,IF(CECCZ="CZ12",'Outside Temp'!B12612, IF(CECCZ="CZ13",'Outside Temp'!B12613))))</f>
        <v>74.06666667</v>
      </c>
      <c r="G12610" s="12">
        <f t="shared" si="3"/>
        <v>3</v>
      </c>
    </row>
    <row r="12611" ht="15.75" customHeight="1">
      <c r="A12611" s="13">
        <v>42256.385416666664</v>
      </c>
      <c r="B12611" s="73">
        <f t="shared" si="1"/>
        <v>42256</v>
      </c>
      <c r="C12611" s="74">
        <f>IF(NewCustomer="Yes", IF(COUNTIF($I$2:$I$11,B12611)&gt;0,0,WEEKDAY(B12611,2)),IF(COUNTIF($I$2:$I$21,B12611)&gt;0,0,WEEKDAY(B12611,2)))</f>
        <v>3</v>
      </c>
      <c r="D12611" s="74">
        <f t="shared" si="2"/>
        <v>9</v>
      </c>
      <c r="E12611" s="12">
        <f>IFERROR(VLOOKUP(A12611,'IDAR Meter Data'!$A:$B,2,1),"")</f>
        <v>197</v>
      </c>
      <c r="F12611" s="75">
        <f>IF(CECCZ="CZ03",'Outside Temp'!B12611,IF(CECCZ="CZ04",'Outside Temp'!B12612,IF(CECCZ="CZ12",'Outside Temp'!B12613, IF(CECCZ="CZ13",'Outside Temp'!B12614))))</f>
        <v>74.31666667</v>
      </c>
      <c r="G12611" s="12">
        <f t="shared" si="3"/>
        <v>3</v>
      </c>
    </row>
    <row r="12612" ht="15.75" customHeight="1">
      <c r="A12612" s="13">
        <v>42256.395833333336</v>
      </c>
      <c r="B12612" s="73">
        <f t="shared" si="1"/>
        <v>42256</v>
      </c>
      <c r="C12612" s="74">
        <f>IF(NewCustomer="Yes", IF(COUNTIF($I$2:$I$11,B12612)&gt;0,0,WEEKDAY(B12612,2)),IF(COUNTIF($I$2:$I$21,B12612)&gt;0,0,WEEKDAY(B12612,2)))</f>
        <v>3</v>
      </c>
      <c r="D12612" s="74">
        <f t="shared" si="2"/>
        <v>9</v>
      </c>
      <c r="E12612" s="12">
        <f>IFERROR(VLOOKUP(A12612,'IDAR Meter Data'!$A:$B,2,1),"")</f>
        <v>184</v>
      </c>
      <c r="F12612" s="75">
        <f>IF(CECCZ="CZ03",'Outside Temp'!B12612,IF(CECCZ="CZ04",'Outside Temp'!B12613,IF(CECCZ="CZ12",'Outside Temp'!B12614, IF(CECCZ="CZ13",'Outside Temp'!B12615))))</f>
        <v>74.56666667</v>
      </c>
      <c r="G12612" s="12">
        <f t="shared" si="3"/>
        <v>3</v>
      </c>
    </row>
    <row r="12613" ht="15.75" customHeight="1">
      <c r="A12613" s="13">
        <v>42256.40625</v>
      </c>
      <c r="B12613" s="73">
        <f t="shared" si="1"/>
        <v>42256</v>
      </c>
      <c r="C12613" s="74">
        <f>IF(NewCustomer="Yes", IF(COUNTIF($I$2:$I$11,B12613)&gt;0,0,WEEKDAY(B12613,2)),IF(COUNTIF($I$2:$I$21,B12613)&gt;0,0,WEEKDAY(B12613,2)))</f>
        <v>3</v>
      </c>
      <c r="D12613" s="74">
        <f t="shared" si="2"/>
        <v>9</v>
      </c>
      <c r="E12613" s="12">
        <f>IFERROR(VLOOKUP(A12613,'IDAR Meter Data'!$A:$B,2,1),"")</f>
        <v>197</v>
      </c>
      <c r="F12613" s="75">
        <f>IF(CECCZ="CZ03",'Outside Temp'!B12613,IF(CECCZ="CZ04",'Outside Temp'!B12614,IF(CECCZ="CZ12",'Outside Temp'!B12615, IF(CECCZ="CZ13",'Outside Temp'!B12616))))</f>
        <v>74.81666667</v>
      </c>
      <c r="G12613" s="12">
        <f t="shared" si="3"/>
        <v>3</v>
      </c>
    </row>
    <row r="12614" ht="15.75" customHeight="1">
      <c r="A12614" s="13">
        <v>42256.416666666664</v>
      </c>
      <c r="B12614" s="73">
        <f t="shared" si="1"/>
        <v>42256</v>
      </c>
      <c r="C12614" s="74">
        <f>IF(NewCustomer="Yes", IF(COUNTIF($I$2:$I$11,B12614)&gt;0,0,WEEKDAY(B12614,2)),IF(COUNTIF($I$2:$I$21,B12614)&gt;0,0,WEEKDAY(B12614,2)))</f>
        <v>3</v>
      </c>
      <c r="D12614" s="74">
        <f t="shared" si="2"/>
        <v>10</v>
      </c>
      <c r="E12614" s="12">
        <f>IFERROR(VLOOKUP(A12614,'IDAR Meter Data'!$A:$B,2,1),"")</f>
        <v>210</v>
      </c>
      <c r="F12614" s="75">
        <f>IF(CECCZ="CZ03",'Outside Temp'!B12614,IF(CECCZ="CZ04",'Outside Temp'!B12615,IF(CECCZ="CZ12",'Outside Temp'!B12616, IF(CECCZ="CZ13",'Outside Temp'!B12617))))</f>
        <v>75.13333333</v>
      </c>
      <c r="G12614" s="12">
        <f t="shared" si="3"/>
        <v>4</v>
      </c>
    </row>
    <row r="12615" ht="15.75" customHeight="1">
      <c r="A12615" s="13">
        <v>42256.427083333336</v>
      </c>
      <c r="B12615" s="73">
        <f t="shared" si="1"/>
        <v>42256</v>
      </c>
      <c r="C12615" s="74">
        <f>IF(NewCustomer="Yes", IF(COUNTIF($I$2:$I$11,B12615)&gt;0,0,WEEKDAY(B12615,2)),IF(COUNTIF($I$2:$I$21,B12615)&gt;0,0,WEEKDAY(B12615,2)))</f>
        <v>3</v>
      </c>
      <c r="D12615" s="74">
        <f t="shared" si="2"/>
        <v>10</v>
      </c>
      <c r="E12615" s="12">
        <f>IFERROR(VLOOKUP(A12615,'IDAR Meter Data'!$A:$B,2,1),"")</f>
        <v>200</v>
      </c>
      <c r="F12615" s="75">
        <f>IF(CECCZ="CZ03",'Outside Temp'!B12615,IF(CECCZ="CZ04",'Outside Temp'!B12616,IF(CECCZ="CZ12",'Outside Temp'!B12617, IF(CECCZ="CZ13",'Outside Temp'!B12618))))</f>
        <v>75.63333333</v>
      </c>
      <c r="G12615" s="12">
        <f t="shared" si="3"/>
        <v>4</v>
      </c>
    </row>
    <row r="12616" ht="15.75" customHeight="1">
      <c r="A12616" s="13">
        <v>42256.4375</v>
      </c>
      <c r="B12616" s="73">
        <f t="shared" si="1"/>
        <v>42256</v>
      </c>
      <c r="C12616" s="74">
        <f>IF(NewCustomer="Yes", IF(COUNTIF($I$2:$I$11,B12616)&gt;0,0,WEEKDAY(B12616,2)),IF(COUNTIF($I$2:$I$21,B12616)&gt;0,0,WEEKDAY(B12616,2)))</f>
        <v>3</v>
      </c>
      <c r="D12616" s="74">
        <f t="shared" si="2"/>
        <v>10</v>
      </c>
      <c r="E12616" s="12">
        <f>IFERROR(VLOOKUP(A12616,'IDAR Meter Data'!$A:$B,2,1),"")</f>
        <v>216</v>
      </c>
      <c r="F12616" s="75">
        <f>IF(CECCZ="CZ03",'Outside Temp'!B12616,IF(CECCZ="CZ04",'Outside Temp'!B12617,IF(CECCZ="CZ12",'Outside Temp'!B12618, IF(CECCZ="CZ13",'Outside Temp'!B12619))))</f>
        <v>76.13333333</v>
      </c>
      <c r="G12616" s="12">
        <f t="shared" si="3"/>
        <v>4</v>
      </c>
    </row>
    <row r="12617" ht="15.75" customHeight="1">
      <c r="A12617" s="13">
        <v>42256.447916666664</v>
      </c>
      <c r="B12617" s="73">
        <f t="shared" si="1"/>
        <v>42256</v>
      </c>
      <c r="C12617" s="74">
        <f>IF(NewCustomer="Yes", IF(COUNTIF($I$2:$I$11,B12617)&gt;0,0,WEEKDAY(B12617,2)),IF(COUNTIF($I$2:$I$21,B12617)&gt;0,0,WEEKDAY(B12617,2)))</f>
        <v>3</v>
      </c>
      <c r="D12617" s="74">
        <f t="shared" si="2"/>
        <v>10</v>
      </c>
      <c r="E12617" s="12">
        <f>IFERROR(VLOOKUP(A12617,'IDAR Meter Data'!$A:$B,2,1),"")</f>
        <v>218</v>
      </c>
      <c r="F12617" s="75">
        <f>IF(CECCZ="CZ03",'Outside Temp'!B12617,IF(CECCZ="CZ04",'Outside Temp'!B12618,IF(CECCZ="CZ12",'Outside Temp'!B12619, IF(CECCZ="CZ13",'Outside Temp'!B12620))))</f>
        <v>76.63333333</v>
      </c>
      <c r="G12617" s="12">
        <f t="shared" si="3"/>
        <v>4</v>
      </c>
    </row>
    <row r="12618" ht="15.75" customHeight="1">
      <c r="A12618" s="13">
        <v>42256.458333333336</v>
      </c>
      <c r="B12618" s="73">
        <f t="shared" si="1"/>
        <v>42256</v>
      </c>
      <c r="C12618" s="74">
        <f>IF(NewCustomer="Yes", IF(COUNTIF($I$2:$I$11,B12618)&gt;0,0,WEEKDAY(B12618,2)),IF(COUNTIF($I$2:$I$21,B12618)&gt;0,0,WEEKDAY(B12618,2)))</f>
        <v>3</v>
      </c>
      <c r="D12618" s="74">
        <f t="shared" si="2"/>
        <v>11</v>
      </c>
      <c r="E12618" s="12">
        <f>IFERROR(VLOOKUP(A12618,'IDAR Meter Data'!$A:$B,2,1),"")</f>
        <v>218</v>
      </c>
      <c r="F12618" s="75">
        <f>IF(CECCZ="CZ03",'Outside Temp'!B12618,IF(CECCZ="CZ04",'Outside Temp'!B12619,IF(CECCZ="CZ12",'Outside Temp'!B12620, IF(CECCZ="CZ13",'Outside Temp'!B12621))))</f>
        <v>77.2</v>
      </c>
      <c r="G12618" s="12">
        <f t="shared" si="3"/>
        <v>4</v>
      </c>
    </row>
    <row r="12619" ht="15.75" customHeight="1">
      <c r="A12619" s="13">
        <v>42256.46875</v>
      </c>
      <c r="B12619" s="73">
        <f t="shared" si="1"/>
        <v>42256</v>
      </c>
      <c r="C12619" s="74">
        <f>IF(NewCustomer="Yes", IF(COUNTIF($I$2:$I$11,B12619)&gt;0,0,WEEKDAY(B12619,2)),IF(COUNTIF($I$2:$I$21,B12619)&gt;0,0,WEEKDAY(B12619,2)))</f>
        <v>3</v>
      </c>
      <c r="D12619" s="74">
        <f t="shared" si="2"/>
        <v>11</v>
      </c>
      <c r="E12619" s="12">
        <f>IFERROR(VLOOKUP(A12619,'IDAR Meter Data'!$A:$B,2,1),"")</f>
        <v>235</v>
      </c>
      <c r="F12619" s="75">
        <f>IF(CECCZ="CZ03",'Outside Temp'!B12619,IF(CECCZ="CZ04",'Outside Temp'!B12620,IF(CECCZ="CZ12",'Outside Temp'!B12621, IF(CECCZ="CZ13",'Outside Temp'!B12622))))</f>
        <v>77.95</v>
      </c>
      <c r="G12619" s="12">
        <f t="shared" si="3"/>
        <v>4</v>
      </c>
    </row>
    <row r="12620" ht="15.75" customHeight="1">
      <c r="A12620" s="13">
        <v>42256.479166666664</v>
      </c>
      <c r="B12620" s="73">
        <f t="shared" si="1"/>
        <v>42256</v>
      </c>
      <c r="C12620" s="74">
        <f>IF(NewCustomer="Yes", IF(COUNTIF($I$2:$I$11,B12620)&gt;0,0,WEEKDAY(B12620,2)),IF(COUNTIF($I$2:$I$21,B12620)&gt;0,0,WEEKDAY(B12620,2)))</f>
        <v>3</v>
      </c>
      <c r="D12620" s="74">
        <f t="shared" si="2"/>
        <v>11</v>
      </c>
      <c r="E12620" s="12">
        <f>IFERROR(VLOOKUP(A12620,'IDAR Meter Data'!$A:$B,2,1),"")</f>
        <v>239</v>
      </c>
      <c r="F12620" s="75">
        <f>IF(CECCZ="CZ03",'Outside Temp'!B12620,IF(CECCZ="CZ04",'Outside Temp'!B12621,IF(CECCZ="CZ12",'Outside Temp'!B12622, IF(CECCZ="CZ13",'Outside Temp'!B12623))))</f>
        <v>78.7</v>
      </c>
      <c r="G12620" s="12">
        <f t="shared" si="3"/>
        <v>4</v>
      </c>
    </row>
    <row r="12621" ht="15.75" customHeight="1">
      <c r="A12621" s="13">
        <v>42256.489583333336</v>
      </c>
      <c r="B12621" s="73">
        <f t="shared" si="1"/>
        <v>42256</v>
      </c>
      <c r="C12621" s="74">
        <f>IF(NewCustomer="Yes", IF(COUNTIF($I$2:$I$11,B12621)&gt;0,0,WEEKDAY(B12621,2)),IF(COUNTIF($I$2:$I$21,B12621)&gt;0,0,WEEKDAY(B12621,2)))</f>
        <v>3</v>
      </c>
      <c r="D12621" s="74">
        <f t="shared" si="2"/>
        <v>11</v>
      </c>
      <c r="E12621" s="12">
        <f>IFERROR(VLOOKUP(A12621,'IDAR Meter Data'!$A:$B,2,1),"")</f>
        <v>228</v>
      </c>
      <c r="F12621" s="75">
        <f>IF(CECCZ="CZ03",'Outside Temp'!B12621,IF(CECCZ="CZ04",'Outside Temp'!B12622,IF(CECCZ="CZ12",'Outside Temp'!B12623, IF(CECCZ="CZ13",'Outside Temp'!B12624))))</f>
        <v>79.45</v>
      </c>
      <c r="G12621" s="12">
        <f t="shared" si="3"/>
        <v>4</v>
      </c>
    </row>
    <row r="12622" ht="15.75" customHeight="1">
      <c r="A12622" s="13">
        <v>42256.5</v>
      </c>
      <c r="B12622" s="73">
        <f t="shared" si="1"/>
        <v>42256</v>
      </c>
      <c r="C12622" s="74">
        <f>IF(NewCustomer="Yes", IF(COUNTIF($I$2:$I$11,B12622)&gt;0,0,WEEKDAY(B12622,2)),IF(COUNTIF($I$2:$I$21,B12622)&gt;0,0,WEEKDAY(B12622,2)))</f>
        <v>3</v>
      </c>
      <c r="D12622" s="74">
        <f t="shared" si="2"/>
        <v>12</v>
      </c>
      <c r="E12622" s="12">
        <f>IFERROR(VLOOKUP(A12622,'IDAR Meter Data'!$A:$B,2,1),"")</f>
        <v>247</v>
      </c>
      <c r="F12622" s="75">
        <f>IF(CECCZ="CZ03",'Outside Temp'!B12622,IF(CECCZ="CZ04",'Outside Temp'!B12623,IF(CECCZ="CZ12",'Outside Temp'!B12624, IF(CECCZ="CZ13",'Outside Temp'!B12625))))</f>
        <v>80.71111111</v>
      </c>
      <c r="G12622" s="12">
        <f t="shared" si="3"/>
        <v>5</v>
      </c>
    </row>
    <row r="12623" ht="15.75" customHeight="1">
      <c r="A12623" s="13">
        <v>42256.510416666664</v>
      </c>
      <c r="B12623" s="73">
        <f t="shared" si="1"/>
        <v>42256</v>
      </c>
      <c r="C12623" s="74">
        <f>IF(NewCustomer="Yes", IF(COUNTIF($I$2:$I$11,B12623)&gt;0,0,WEEKDAY(B12623,2)),IF(COUNTIF($I$2:$I$21,B12623)&gt;0,0,WEEKDAY(B12623,2)))</f>
        <v>3</v>
      </c>
      <c r="D12623" s="74">
        <f t="shared" si="2"/>
        <v>12</v>
      </c>
      <c r="E12623" s="12">
        <f>IFERROR(VLOOKUP(A12623,'IDAR Meter Data'!$A:$B,2,1),"")</f>
        <v>234</v>
      </c>
      <c r="F12623" s="75">
        <f>IF(CECCZ="CZ03",'Outside Temp'!B12623,IF(CECCZ="CZ04",'Outside Temp'!B12624,IF(CECCZ="CZ12",'Outside Temp'!B12625, IF(CECCZ="CZ13",'Outside Temp'!B12626))))</f>
        <v>83.37777778</v>
      </c>
      <c r="G12623" s="12">
        <f t="shared" si="3"/>
        <v>5</v>
      </c>
    </row>
    <row r="12624" ht="15.75" customHeight="1">
      <c r="A12624" s="13">
        <v>42256.520833333336</v>
      </c>
      <c r="B12624" s="73">
        <f t="shared" si="1"/>
        <v>42256</v>
      </c>
      <c r="C12624" s="74">
        <f>IF(NewCustomer="Yes", IF(COUNTIF($I$2:$I$11,B12624)&gt;0,0,WEEKDAY(B12624,2)),IF(COUNTIF($I$2:$I$21,B12624)&gt;0,0,WEEKDAY(B12624,2)))</f>
        <v>3</v>
      </c>
      <c r="D12624" s="74">
        <f t="shared" si="2"/>
        <v>12</v>
      </c>
      <c r="E12624" s="12">
        <f>IFERROR(VLOOKUP(A12624,'IDAR Meter Data'!$A:$B,2,1),"")</f>
        <v>253</v>
      </c>
      <c r="F12624" s="75">
        <f>IF(CECCZ="CZ03",'Outside Temp'!B12624,IF(CECCZ="CZ04",'Outside Temp'!B12625,IF(CECCZ="CZ12",'Outside Temp'!B12626, IF(CECCZ="CZ13",'Outside Temp'!B12627))))</f>
        <v>86.04444444</v>
      </c>
      <c r="G12624" s="12">
        <f t="shared" si="3"/>
        <v>6</v>
      </c>
    </row>
    <row r="12625" ht="15.75" customHeight="1">
      <c r="A12625" s="13">
        <v>42256.53125</v>
      </c>
      <c r="B12625" s="73">
        <f t="shared" si="1"/>
        <v>42256</v>
      </c>
      <c r="C12625" s="74">
        <f>IF(NewCustomer="Yes", IF(COUNTIF($I$2:$I$11,B12625)&gt;0,0,WEEKDAY(B12625,2)),IF(COUNTIF($I$2:$I$21,B12625)&gt;0,0,WEEKDAY(B12625,2)))</f>
        <v>3</v>
      </c>
      <c r="D12625" s="74">
        <f t="shared" si="2"/>
        <v>12</v>
      </c>
      <c r="E12625" s="12">
        <f>IFERROR(VLOOKUP(A12625,'IDAR Meter Data'!$A:$B,2,1),"")</f>
        <v>236</v>
      </c>
      <c r="F12625" s="75">
        <f>IF(CECCZ="CZ03",'Outside Temp'!B12625,IF(CECCZ="CZ04",'Outside Temp'!B12626,IF(CECCZ="CZ12",'Outside Temp'!B12627, IF(CECCZ="CZ13",'Outside Temp'!B12628))))</f>
        <v>88</v>
      </c>
      <c r="G12625" s="12">
        <f t="shared" si="3"/>
        <v>6</v>
      </c>
    </row>
    <row r="12626" ht="15.75" customHeight="1">
      <c r="A12626" s="13">
        <v>42256.541666666664</v>
      </c>
      <c r="B12626" s="73">
        <f t="shared" si="1"/>
        <v>42256</v>
      </c>
      <c r="C12626" s="74">
        <f>IF(NewCustomer="Yes", IF(COUNTIF($I$2:$I$11,B12626)&gt;0,0,WEEKDAY(B12626,2)),IF(COUNTIF($I$2:$I$21,B12626)&gt;0,0,WEEKDAY(B12626,2)))</f>
        <v>3</v>
      </c>
      <c r="D12626" s="74">
        <f t="shared" si="2"/>
        <v>13</v>
      </c>
      <c r="E12626" s="12">
        <f>IFERROR(VLOOKUP(A12626,'IDAR Meter Data'!$A:$B,2,1),"")</f>
        <v>252</v>
      </c>
      <c r="F12626" s="75">
        <f>IF(CECCZ="CZ03",'Outside Temp'!B12626,IF(CECCZ="CZ04",'Outside Temp'!B12627,IF(CECCZ="CZ12",'Outside Temp'!B12628, IF(CECCZ="CZ13",'Outside Temp'!B12629))))</f>
        <v>88.13333333</v>
      </c>
      <c r="G12626" s="12">
        <f t="shared" si="3"/>
        <v>6</v>
      </c>
    </row>
    <row r="12627" ht="15.75" customHeight="1">
      <c r="A12627" s="13">
        <v>42256.552083333336</v>
      </c>
      <c r="B12627" s="73">
        <f t="shared" si="1"/>
        <v>42256</v>
      </c>
      <c r="C12627" s="74">
        <f>IF(NewCustomer="Yes", IF(COUNTIF($I$2:$I$11,B12627)&gt;0,0,WEEKDAY(B12627,2)),IF(COUNTIF($I$2:$I$21,B12627)&gt;0,0,WEEKDAY(B12627,2)))</f>
        <v>3</v>
      </c>
      <c r="D12627" s="74">
        <f t="shared" si="2"/>
        <v>13</v>
      </c>
      <c r="E12627" s="12">
        <f>IFERROR(VLOOKUP(A12627,'IDAR Meter Data'!$A:$B,2,1),"")</f>
        <v>240</v>
      </c>
      <c r="F12627" s="75">
        <f>IF(CECCZ="CZ03",'Outside Temp'!B12627,IF(CECCZ="CZ04",'Outside Temp'!B12628,IF(CECCZ="CZ12",'Outside Temp'!B12629, IF(CECCZ="CZ13",'Outside Temp'!B12630))))</f>
        <v>88.63333333</v>
      </c>
      <c r="G12627" s="12">
        <f t="shared" si="3"/>
        <v>6</v>
      </c>
    </row>
    <row r="12628" ht="15.75" customHeight="1">
      <c r="A12628" s="13">
        <v>42256.5625</v>
      </c>
      <c r="B12628" s="73">
        <f t="shared" si="1"/>
        <v>42256</v>
      </c>
      <c r="C12628" s="74">
        <f>IF(NewCustomer="Yes", IF(COUNTIF($I$2:$I$11,B12628)&gt;0,0,WEEKDAY(B12628,2)),IF(COUNTIF($I$2:$I$21,B12628)&gt;0,0,WEEKDAY(B12628,2)))</f>
        <v>3</v>
      </c>
      <c r="D12628" s="74">
        <f t="shared" si="2"/>
        <v>13</v>
      </c>
      <c r="E12628" s="12">
        <f>IFERROR(VLOOKUP(A12628,'IDAR Meter Data'!$A:$B,2,1),"")</f>
        <v>248</v>
      </c>
      <c r="F12628" s="75">
        <f>IF(CECCZ="CZ03",'Outside Temp'!B12628,IF(CECCZ="CZ04",'Outside Temp'!B12629,IF(CECCZ="CZ12",'Outside Temp'!B12630, IF(CECCZ="CZ13",'Outside Temp'!B12631))))</f>
        <v>89.13333333</v>
      </c>
      <c r="G12628" s="12">
        <f t="shared" si="3"/>
        <v>6</v>
      </c>
    </row>
    <row r="12629" ht="15.75" customHeight="1">
      <c r="A12629" s="13">
        <v>42256.572916666664</v>
      </c>
      <c r="B12629" s="73">
        <f t="shared" si="1"/>
        <v>42256</v>
      </c>
      <c r="C12629" s="74">
        <f>IF(NewCustomer="Yes", IF(COUNTIF($I$2:$I$11,B12629)&gt;0,0,WEEKDAY(B12629,2)),IF(COUNTIF($I$2:$I$21,B12629)&gt;0,0,WEEKDAY(B12629,2)))</f>
        <v>3</v>
      </c>
      <c r="D12629" s="74">
        <f t="shared" si="2"/>
        <v>13</v>
      </c>
      <c r="E12629" s="12">
        <f>IFERROR(VLOOKUP(A12629,'IDAR Meter Data'!$A:$B,2,1),"")</f>
        <v>256</v>
      </c>
      <c r="F12629" s="75">
        <f>IF(CECCZ="CZ03",'Outside Temp'!B12629,IF(CECCZ="CZ04",'Outside Temp'!B12630,IF(CECCZ="CZ12",'Outside Temp'!B12631, IF(CECCZ="CZ13",'Outside Temp'!B12632))))</f>
        <v>89.63333333</v>
      </c>
      <c r="G12629" s="12">
        <f t="shared" si="3"/>
        <v>6</v>
      </c>
    </row>
    <row r="12630" ht="15.75" customHeight="1">
      <c r="A12630" s="13">
        <v>42256.583333333336</v>
      </c>
      <c r="B12630" s="73">
        <f t="shared" si="1"/>
        <v>42256</v>
      </c>
      <c r="C12630" s="74">
        <f>IF(NewCustomer="Yes", IF(COUNTIF($I$2:$I$11,B12630)&gt;0,0,WEEKDAY(B12630,2)),IF(COUNTIF($I$2:$I$21,B12630)&gt;0,0,WEEKDAY(B12630,2)))</f>
        <v>3</v>
      </c>
      <c r="D12630" s="74">
        <f t="shared" si="2"/>
        <v>14</v>
      </c>
      <c r="E12630" s="12">
        <f>IFERROR(VLOOKUP(A12630,'IDAR Meter Data'!$A:$B,2,1),"")</f>
        <v>258</v>
      </c>
      <c r="F12630" s="75">
        <f>IF(CECCZ="CZ03",'Outside Temp'!B12630,IF(CECCZ="CZ04",'Outside Temp'!B12631,IF(CECCZ="CZ12",'Outside Temp'!B12632, IF(CECCZ="CZ13",'Outside Temp'!B12633))))</f>
        <v>90</v>
      </c>
      <c r="G12630" s="12">
        <f t="shared" si="3"/>
        <v>6</v>
      </c>
    </row>
    <row r="12631" ht="15.75" customHeight="1">
      <c r="A12631" s="13">
        <v>42256.59375</v>
      </c>
      <c r="B12631" s="73">
        <f t="shared" si="1"/>
        <v>42256</v>
      </c>
      <c r="C12631" s="74">
        <f>IF(NewCustomer="Yes", IF(COUNTIF($I$2:$I$11,B12631)&gt;0,0,WEEKDAY(B12631,2)),IF(COUNTIF($I$2:$I$21,B12631)&gt;0,0,WEEKDAY(B12631,2)))</f>
        <v>3</v>
      </c>
      <c r="D12631" s="74">
        <f t="shared" si="2"/>
        <v>14</v>
      </c>
      <c r="E12631" s="12">
        <f>IFERROR(VLOOKUP(A12631,'IDAR Meter Data'!$A:$B,2,1),"")</f>
        <v>268</v>
      </c>
      <c r="F12631" s="75">
        <f>IF(CECCZ="CZ03",'Outside Temp'!B12631,IF(CECCZ="CZ04",'Outside Temp'!B12632,IF(CECCZ="CZ12",'Outside Temp'!B12633, IF(CECCZ="CZ13",'Outside Temp'!B12634))))</f>
        <v>90</v>
      </c>
      <c r="G12631" s="12">
        <f t="shared" si="3"/>
        <v>6</v>
      </c>
    </row>
    <row r="12632" ht="15.75" customHeight="1">
      <c r="A12632" s="13">
        <v>42256.604166666664</v>
      </c>
      <c r="B12632" s="73">
        <f t="shared" si="1"/>
        <v>42256</v>
      </c>
      <c r="C12632" s="74">
        <f>IF(NewCustomer="Yes", IF(COUNTIF($I$2:$I$11,B12632)&gt;0,0,WEEKDAY(B12632,2)),IF(COUNTIF($I$2:$I$21,B12632)&gt;0,0,WEEKDAY(B12632,2)))</f>
        <v>3</v>
      </c>
      <c r="D12632" s="74">
        <f t="shared" si="2"/>
        <v>14</v>
      </c>
      <c r="E12632" s="12">
        <f>IFERROR(VLOOKUP(A12632,'IDAR Meter Data'!$A:$B,2,1),"")</f>
        <v>263</v>
      </c>
      <c r="F12632" s="75">
        <f>IF(CECCZ="CZ03",'Outside Temp'!B12632,IF(CECCZ="CZ04",'Outside Temp'!B12633,IF(CECCZ="CZ12",'Outside Temp'!B12634, IF(CECCZ="CZ13",'Outside Temp'!B12635))))</f>
        <v>90</v>
      </c>
      <c r="G12632" s="12">
        <f t="shared" si="3"/>
        <v>6</v>
      </c>
    </row>
    <row r="12633" ht="15.75" customHeight="1">
      <c r="A12633" s="13">
        <v>42256.614583333336</v>
      </c>
      <c r="B12633" s="73">
        <f t="shared" si="1"/>
        <v>42256</v>
      </c>
      <c r="C12633" s="74">
        <f>IF(NewCustomer="Yes", IF(COUNTIF($I$2:$I$11,B12633)&gt;0,0,WEEKDAY(B12633,2)),IF(COUNTIF($I$2:$I$21,B12633)&gt;0,0,WEEKDAY(B12633,2)))</f>
        <v>3</v>
      </c>
      <c r="D12633" s="74">
        <f t="shared" si="2"/>
        <v>14</v>
      </c>
      <c r="E12633" s="12">
        <f>IFERROR(VLOOKUP(A12633,'IDAR Meter Data'!$A:$B,2,1),"")</f>
        <v>273</v>
      </c>
      <c r="F12633" s="75">
        <f>IF(CECCZ="CZ03",'Outside Temp'!B12633,IF(CECCZ="CZ04",'Outside Temp'!B12634,IF(CECCZ="CZ12",'Outside Temp'!B12635, IF(CECCZ="CZ13",'Outside Temp'!B12636))))</f>
        <v>90</v>
      </c>
      <c r="G12633" s="12">
        <f t="shared" si="3"/>
        <v>6</v>
      </c>
    </row>
    <row r="12634" ht="15.75" customHeight="1">
      <c r="A12634" s="13">
        <v>42256.625</v>
      </c>
      <c r="B12634" s="73">
        <f t="shared" si="1"/>
        <v>42256</v>
      </c>
      <c r="C12634" s="74">
        <f>IF(NewCustomer="Yes", IF(COUNTIF($I$2:$I$11,B12634)&gt;0,0,WEEKDAY(B12634,2)),IF(COUNTIF($I$2:$I$21,B12634)&gt;0,0,WEEKDAY(B12634,2)))</f>
        <v>3</v>
      </c>
      <c r="D12634" s="74">
        <f t="shared" si="2"/>
        <v>15</v>
      </c>
      <c r="E12634" s="12">
        <f>IFERROR(VLOOKUP(A12634,'IDAR Meter Data'!$A:$B,2,1),"")</f>
        <v>267</v>
      </c>
      <c r="F12634" s="75">
        <f>IF(CECCZ="CZ03",'Outside Temp'!B12634,IF(CECCZ="CZ04",'Outside Temp'!B12635,IF(CECCZ="CZ12",'Outside Temp'!B12636, IF(CECCZ="CZ13",'Outside Temp'!B12637))))</f>
        <v>89.8</v>
      </c>
      <c r="G12634" s="12">
        <f t="shared" si="3"/>
        <v>6</v>
      </c>
    </row>
    <row r="12635" ht="15.75" customHeight="1">
      <c r="A12635" s="13">
        <v>42256.635416666664</v>
      </c>
      <c r="B12635" s="73">
        <f t="shared" si="1"/>
        <v>42256</v>
      </c>
      <c r="C12635" s="74">
        <f>IF(NewCustomer="Yes", IF(COUNTIF($I$2:$I$11,B12635)&gt;0,0,WEEKDAY(B12635,2)),IF(COUNTIF($I$2:$I$21,B12635)&gt;0,0,WEEKDAY(B12635,2)))</f>
        <v>3</v>
      </c>
      <c r="D12635" s="74">
        <f t="shared" si="2"/>
        <v>15</v>
      </c>
      <c r="E12635" s="12">
        <f>IFERROR(VLOOKUP(A12635,'IDAR Meter Data'!$A:$B,2,1),"")</f>
        <v>270</v>
      </c>
      <c r="F12635" s="75">
        <f>IF(CECCZ="CZ03",'Outside Temp'!B12635,IF(CECCZ="CZ04",'Outside Temp'!B12636,IF(CECCZ="CZ12",'Outside Temp'!B12637, IF(CECCZ="CZ13",'Outside Temp'!B12638))))</f>
        <v>89.05</v>
      </c>
      <c r="G12635" s="12">
        <f t="shared" si="3"/>
        <v>6</v>
      </c>
    </row>
    <row r="12636" ht="15.75" customHeight="1">
      <c r="A12636" s="13">
        <v>42256.645833333336</v>
      </c>
      <c r="B12636" s="73">
        <f t="shared" si="1"/>
        <v>42256</v>
      </c>
      <c r="C12636" s="74">
        <f>IF(NewCustomer="Yes", IF(COUNTIF($I$2:$I$11,B12636)&gt;0,0,WEEKDAY(B12636,2)),IF(COUNTIF($I$2:$I$21,B12636)&gt;0,0,WEEKDAY(B12636,2)))</f>
        <v>3</v>
      </c>
      <c r="D12636" s="74">
        <f t="shared" si="2"/>
        <v>15</v>
      </c>
      <c r="E12636" s="12">
        <f>IFERROR(VLOOKUP(A12636,'IDAR Meter Data'!$A:$B,2,1),"")</f>
        <v>273</v>
      </c>
      <c r="F12636" s="75">
        <f>IF(CECCZ="CZ03",'Outside Temp'!B12636,IF(CECCZ="CZ04",'Outside Temp'!B12637,IF(CECCZ="CZ12",'Outside Temp'!B12638, IF(CECCZ="CZ13",'Outside Temp'!B12639))))</f>
        <v>88.3</v>
      </c>
      <c r="G12636" s="12">
        <f t="shared" si="3"/>
        <v>6</v>
      </c>
    </row>
    <row r="12637" ht="15.75" customHeight="1">
      <c r="A12637" s="13">
        <v>42256.65625</v>
      </c>
      <c r="B12637" s="73">
        <f t="shared" si="1"/>
        <v>42256</v>
      </c>
      <c r="C12637" s="74">
        <f>IF(NewCustomer="Yes", IF(COUNTIF($I$2:$I$11,B12637)&gt;0,0,WEEKDAY(B12637,2)),IF(COUNTIF($I$2:$I$21,B12637)&gt;0,0,WEEKDAY(B12637,2)))</f>
        <v>3</v>
      </c>
      <c r="D12637" s="74">
        <f t="shared" si="2"/>
        <v>15</v>
      </c>
      <c r="E12637" s="12">
        <f>IFERROR(VLOOKUP(A12637,'IDAR Meter Data'!$A:$B,2,1),"")</f>
        <v>264</v>
      </c>
      <c r="F12637" s="75">
        <f>IF(CECCZ="CZ03",'Outside Temp'!B12637,IF(CECCZ="CZ04",'Outside Temp'!B12638,IF(CECCZ="CZ12",'Outside Temp'!B12639, IF(CECCZ="CZ13",'Outside Temp'!B12640))))</f>
        <v>87.55</v>
      </c>
      <c r="G12637" s="12">
        <f t="shared" si="3"/>
        <v>6</v>
      </c>
    </row>
    <row r="12638" ht="15.75" customHeight="1">
      <c r="A12638" s="13">
        <v>42256.666666666664</v>
      </c>
      <c r="B12638" s="73">
        <f t="shared" si="1"/>
        <v>42256</v>
      </c>
      <c r="C12638" s="74">
        <f>IF(NewCustomer="Yes", IF(COUNTIF($I$2:$I$11,B12638)&gt;0,0,WEEKDAY(B12638,2)),IF(COUNTIF($I$2:$I$21,B12638)&gt;0,0,WEEKDAY(B12638,2)))</f>
        <v>3</v>
      </c>
      <c r="D12638" s="74">
        <f t="shared" si="2"/>
        <v>16</v>
      </c>
      <c r="E12638" s="12">
        <f>IFERROR(VLOOKUP(A12638,'IDAR Meter Data'!$A:$B,2,1),"")</f>
        <v>270</v>
      </c>
      <c r="F12638" s="75">
        <f>IF(CECCZ="CZ03",'Outside Temp'!B12638,IF(CECCZ="CZ04",'Outside Temp'!B12639,IF(CECCZ="CZ12",'Outside Temp'!B12640, IF(CECCZ="CZ13",'Outside Temp'!B12641))))</f>
        <v>86.46666667</v>
      </c>
      <c r="G12638" s="12">
        <f t="shared" si="3"/>
        <v>6</v>
      </c>
    </row>
    <row r="12639" ht="15.75" customHeight="1">
      <c r="A12639" s="13">
        <v>42256.677083333336</v>
      </c>
      <c r="B12639" s="73">
        <f t="shared" si="1"/>
        <v>42256</v>
      </c>
      <c r="C12639" s="74">
        <f>IF(NewCustomer="Yes", IF(COUNTIF($I$2:$I$11,B12639)&gt;0,0,WEEKDAY(B12639,2)),IF(COUNTIF($I$2:$I$21,B12639)&gt;0,0,WEEKDAY(B12639,2)))</f>
        <v>3</v>
      </c>
      <c r="D12639" s="74">
        <f t="shared" si="2"/>
        <v>16</v>
      </c>
      <c r="E12639" s="12">
        <f>IFERROR(VLOOKUP(A12639,'IDAR Meter Data'!$A:$B,2,1),"")</f>
        <v>260</v>
      </c>
      <c r="F12639" s="75">
        <f>IF(CECCZ="CZ03",'Outside Temp'!B12639,IF(CECCZ="CZ04",'Outside Temp'!B12640,IF(CECCZ="CZ12",'Outside Temp'!B12641, IF(CECCZ="CZ13",'Outside Temp'!B12642))))</f>
        <v>84.46666667</v>
      </c>
      <c r="G12639" s="12">
        <f t="shared" si="3"/>
        <v>5</v>
      </c>
    </row>
    <row r="12640" ht="15.75" customHeight="1">
      <c r="A12640" s="13">
        <v>42256.6875</v>
      </c>
      <c r="B12640" s="73">
        <f t="shared" si="1"/>
        <v>42256</v>
      </c>
      <c r="C12640" s="74">
        <f>IF(NewCustomer="Yes", IF(COUNTIF($I$2:$I$11,B12640)&gt;0,0,WEEKDAY(B12640,2)),IF(COUNTIF($I$2:$I$21,B12640)&gt;0,0,WEEKDAY(B12640,2)))</f>
        <v>3</v>
      </c>
      <c r="D12640" s="74">
        <f t="shared" si="2"/>
        <v>16</v>
      </c>
      <c r="E12640" s="12">
        <f>IFERROR(VLOOKUP(A12640,'IDAR Meter Data'!$A:$B,2,1),"")</f>
        <v>274</v>
      </c>
      <c r="F12640" s="75">
        <f>IF(CECCZ="CZ03",'Outside Temp'!B12640,IF(CECCZ="CZ04",'Outside Temp'!B12641,IF(CECCZ="CZ12",'Outside Temp'!B12642, IF(CECCZ="CZ13",'Outside Temp'!B12643))))</f>
        <v>82.46666667</v>
      </c>
      <c r="G12640" s="12">
        <f t="shared" si="3"/>
        <v>5</v>
      </c>
    </row>
    <row r="12641" ht="15.75" customHeight="1">
      <c r="A12641" s="13">
        <v>42256.697916666664</v>
      </c>
      <c r="B12641" s="73">
        <f t="shared" si="1"/>
        <v>42256</v>
      </c>
      <c r="C12641" s="74">
        <f>IF(NewCustomer="Yes", IF(COUNTIF($I$2:$I$11,B12641)&gt;0,0,WEEKDAY(B12641,2)),IF(COUNTIF($I$2:$I$21,B12641)&gt;0,0,WEEKDAY(B12641,2)))</f>
        <v>3</v>
      </c>
      <c r="D12641" s="74">
        <f t="shared" si="2"/>
        <v>16</v>
      </c>
      <c r="E12641" s="12">
        <f>IFERROR(VLOOKUP(A12641,'IDAR Meter Data'!$A:$B,2,1),"")</f>
        <v>246</v>
      </c>
      <c r="F12641" s="75">
        <f>IF(CECCZ="CZ03",'Outside Temp'!B12641,IF(CECCZ="CZ04",'Outside Temp'!B12642,IF(CECCZ="CZ12",'Outside Temp'!B12643, IF(CECCZ="CZ13",'Outside Temp'!B12644))))</f>
        <v>80.46666667</v>
      </c>
      <c r="G12641" s="12">
        <f t="shared" si="3"/>
        <v>5</v>
      </c>
    </row>
    <row r="12642" ht="15.75" customHeight="1">
      <c r="A12642" s="13">
        <v>42256.708333333336</v>
      </c>
      <c r="B12642" s="73">
        <f t="shared" si="1"/>
        <v>42256</v>
      </c>
      <c r="C12642" s="74">
        <f>IF(NewCustomer="Yes", IF(COUNTIF($I$2:$I$11,B12642)&gt;0,0,WEEKDAY(B12642,2)),IF(COUNTIF($I$2:$I$21,B12642)&gt;0,0,WEEKDAY(B12642,2)))</f>
        <v>3</v>
      </c>
      <c r="D12642" s="74">
        <f t="shared" si="2"/>
        <v>17</v>
      </c>
      <c r="E12642" s="12">
        <f>IFERROR(VLOOKUP(A12642,'IDAR Meter Data'!$A:$B,2,1),"")</f>
        <v>270</v>
      </c>
      <c r="F12642" s="75">
        <f>IF(CECCZ="CZ03",'Outside Temp'!B12642,IF(CECCZ="CZ04",'Outside Temp'!B12643,IF(CECCZ="CZ12",'Outside Temp'!B12644, IF(CECCZ="CZ13",'Outside Temp'!B12645))))</f>
        <v>78.73333333</v>
      </c>
      <c r="G12642" s="12">
        <f t="shared" si="3"/>
        <v>4</v>
      </c>
    </row>
    <row r="12643" ht="15.75" customHeight="1">
      <c r="A12643" s="13">
        <v>42256.71875</v>
      </c>
      <c r="B12643" s="73">
        <f t="shared" si="1"/>
        <v>42256</v>
      </c>
      <c r="C12643" s="74">
        <f>IF(NewCustomer="Yes", IF(COUNTIF($I$2:$I$11,B12643)&gt;0,0,WEEKDAY(B12643,2)),IF(COUNTIF($I$2:$I$21,B12643)&gt;0,0,WEEKDAY(B12643,2)))</f>
        <v>3</v>
      </c>
      <c r="D12643" s="74">
        <f t="shared" si="2"/>
        <v>17</v>
      </c>
      <c r="E12643" s="12">
        <f>IFERROR(VLOOKUP(A12643,'IDAR Meter Data'!$A:$B,2,1),"")</f>
        <v>255</v>
      </c>
      <c r="F12643" s="75">
        <f>IF(CECCZ="CZ03",'Outside Temp'!B12643,IF(CECCZ="CZ04",'Outside Temp'!B12644,IF(CECCZ="CZ12",'Outside Temp'!B12645, IF(CECCZ="CZ13",'Outside Temp'!B12646))))</f>
        <v>77.73333333</v>
      </c>
      <c r="G12643" s="12">
        <f t="shared" si="3"/>
        <v>4</v>
      </c>
    </row>
    <row r="12644" ht="15.75" customHeight="1">
      <c r="A12644" s="13">
        <v>42256.729166666664</v>
      </c>
      <c r="B12644" s="73">
        <f t="shared" si="1"/>
        <v>42256</v>
      </c>
      <c r="C12644" s="74">
        <f>IF(NewCustomer="Yes", IF(COUNTIF($I$2:$I$11,B12644)&gt;0,0,WEEKDAY(B12644,2)),IF(COUNTIF($I$2:$I$21,B12644)&gt;0,0,WEEKDAY(B12644,2)))</f>
        <v>3</v>
      </c>
      <c r="D12644" s="74">
        <f t="shared" si="2"/>
        <v>17</v>
      </c>
      <c r="E12644" s="12">
        <f>IFERROR(VLOOKUP(A12644,'IDAR Meter Data'!$A:$B,2,1),"")</f>
        <v>258</v>
      </c>
      <c r="F12644" s="75">
        <f>IF(CECCZ="CZ03",'Outside Temp'!B12644,IF(CECCZ="CZ04",'Outside Temp'!B12645,IF(CECCZ="CZ12",'Outside Temp'!B12646, IF(CECCZ="CZ13",'Outside Temp'!B12647))))</f>
        <v>76.73333333</v>
      </c>
      <c r="G12644" s="12">
        <f t="shared" si="3"/>
        <v>4</v>
      </c>
    </row>
    <row r="12645" ht="15.75" customHeight="1">
      <c r="A12645" s="13">
        <v>42256.739583333336</v>
      </c>
      <c r="B12645" s="73">
        <f t="shared" si="1"/>
        <v>42256</v>
      </c>
      <c r="C12645" s="74">
        <f>IF(NewCustomer="Yes", IF(COUNTIF($I$2:$I$11,B12645)&gt;0,0,WEEKDAY(B12645,2)),IF(COUNTIF($I$2:$I$21,B12645)&gt;0,0,WEEKDAY(B12645,2)))</f>
        <v>3</v>
      </c>
      <c r="D12645" s="74">
        <f t="shared" si="2"/>
        <v>17</v>
      </c>
      <c r="E12645" s="12">
        <f>IFERROR(VLOOKUP(A12645,'IDAR Meter Data'!$A:$B,2,1),"")</f>
        <v>244</v>
      </c>
      <c r="F12645" s="75">
        <f>IF(CECCZ="CZ03",'Outside Temp'!B12645,IF(CECCZ="CZ04",'Outside Temp'!B12646,IF(CECCZ="CZ12",'Outside Temp'!B12647, IF(CECCZ="CZ13",'Outside Temp'!B12648))))</f>
        <v>75.73333333</v>
      </c>
      <c r="G12645" s="12">
        <f t="shared" si="3"/>
        <v>4</v>
      </c>
    </row>
    <row r="12646" ht="15.75" customHeight="1">
      <c r="A12646" s="13">
        <v>42256.75</v>
      </c>
      <c r="B12646" s="73">
        <f t="shared" si="1"/>
        <v>42256</v>
      </c>
      <c r="C12646" s="74">
        <f>IF(NewCustomer="Yes", IF(COUNTIF($I$2:$I$11,B12646)&gt;0,0,WEEKDAY(B12646,2)),IF(COUNTIF($I$2:$I$21,B12646)&gt;0,0,WEEKDAY(B12646,2)))</f>
        <v>3</v>
      </c>
      <c r="D12646" s="74">
        <f t="shared" si="2"/>
        <v>18</v>
      </c>
      <c r="E12646" s="12">
        <f>IFERROR(VLOOKUP(A12646,'IDAR Meter Data'!$A:$B,2,1),"")</f>
        <v>248</v>
      </c>
      <c r="F12646" s="75">
        <f>IF(CECCZ="CZ03",'Outside Temp'!B12646,IF(CECCZ="CZ04",'Outside Temp'!B12647,IF(CECCZ="CZ12",'Outside Temp'!B12648, IF(CECCZ="CZ13",'Outside Temp'!B12649))))</f>
        <v>74.8</v>
      </c>
      <c r="G12646" s="12">
        <f t="shared" si="3"/>
        <v>3</v>
      </c>
    </row>
    <row r="12647" ht="15.75" customHeight="1">
      <c r="A12647" s="13">
        <v>42256.760416666664</v>
      </c>
      <c r="B12647" s="73">
        <f t="shared" si="1"/>
        <v>42256</v>
      </c>
      <c r="C12647" s="74">
        <f>IF(NewCustomer="Yes", IF(COUNTIF($I$2:$I$11,B12647)&gt;0,0,WEEKDAY(B12647,2)),IF(COUNTIF($I$2:$I$21,B12647)&gt;0,0,WEEKDAY(B12647,2)))</f>
        <v>3</v>
      </c>
      <c r="D12647" s="74">
        <f t="shared" si="2"/>
        <v>18</v>
      </c>
      <c r="E12647" s="12">
        <f>IFERROR(VLOOKUP(A12647,'IDAR Meter Data'!$A:$B,2,1),"")</f>
        <v>245</v>
      </c>
      <c r="F12647" s="75">
        <f>IF(CECCZ="CZ03",'Outside Temp'!B12647,IF(CECCZ="CZ04",'Outside Temp'!B12648,IF(CECCZ="CZ12",'Outside Temp'!B12649, IF(CECCZ="CZ13",'Outside Temp'!B12650))))</f>
        <v>74.05</v>
      </c>
      <c r="G12647" s="12">
        <f t="shared" si="3"/>
        <v>3</v>
      </c>
    </row>
    <row r="12648" ht="15.75" customHeight="1">
      <c r="A12648" s="13">
        <v>42256.770833333336</v>
      </c>
      <c r="B12648" s="73">
        <f t="shared" si="1"/>
        <v>42256</v>
      </c>
      <c r="C12648" s="74">
        <f>IF(NewCustomer="Yes", IF(COUNTIF($I$2:$I$11,B12648)&gt;0,0,WEEKDAY(B12648,2)),IF(COUNTIF($I$2:$I$21,B12648)&gt;0,0,WEEKDAY(B12648,2)))</f>
        <v>3</v>
      </c>
      <c r="D12648" s="74">
        <f t="shared" si="2"/>
        <v>18</v>
      </c>
      <c r="E12648" s="12">
        <f>IFERROR(VLOOKUP(A12648,'IDAR Meter Data'!$A:$B,2,1),"")</f>
        <v>239</v>
      </c>
      <c r="F12648" s="75">
        <f>IF(CECCZ="CZ03",'Outside Temp'!B12648,IF(CECCZ="CZ04",'Outside Temp'!B12649,IF(CECCZ="CZ12",'Outside Temp'!B12650, IF(CECCZ="CZ13",'Outside Temp'!B12651))))</f>
        <v>73.3</v>
      </c>
      <c r="G12648" s="12">
        <f t="shared" si="3"/>
        <v>3</v>
      </c>
    </row>
    <row r="12649" ht="15.75" customHeight="1">
      <c r="A12649" s="13">
        <v>42256.78125</v>
      </c>
      <c r="B12649" s="73">
        <f t="shared" si="1"/>
        <v>42256</v>
      </c>
      <c r="C12649" s="74">
        <f>IF(NewCustomer="Yes", IF(COUNTIF($I$2:$I$11,B12649)&gt;0,0,WEEKDAY(B12649,2)),IF(COUNTIF($I$2:$I$21,B12649)&gt;0,0,WEEKDAY(B12649,2)))</f>
        <v>3</v>
      </c>
      <c r="D12649" s="74">
        <f t="shared" si="2"/>
        <v>18</v>
      </c>
      <c r="E12649" s="12">
        <f>IFERROR(VLOOKUP(A12649,'IDAR Meter Data'!$A:$B,2,1),"")</f>
        <v>245</v>
      </c>
      <c r="F12649" s="75">
        <f>IF(CECCZ="CZ03",'Outside Temp'!B12649,IF(CECCZ="CZ04",'Outside Temp'!B12650,IF(CECCZ="CZ12",'Outside Temp'!B12651, IF(CECCZ="CZ13",'Outside Temp'!B12652))))</f>
        <v>72.55</v>
      </c>
      <c r="G12649" s="12">
        <f t="shared" si="3"/>
        <v>3</v>
      </c>
    </row>
    <row r="12650" ht="15.75" customHeight="1">
      <c r="A12650" s="13">
        <v>42256.791666666664</v>
      </c>
      <c r="B12650" s="73">
        <f t="shared" si="1"/>
        <v>42256</v>
      </c>
      <c r="C12650" s="74">
        <f>IF(NewCustomer="Yes", IF(COUNTIF($I$2:$I$11,B12650)&gt;0,0,WEEKDAY(B12650,2)),IF(COUNTIF($I$2:$I$21,B12650)&gt;0,0,WEEKDAY(B12650,2)))</f>
        <v>3</v>
      </c>
      <c r="D12650" s="74">
        <f t="shared" si="2"/>
        <v>19</v>
      </c>
      <c r="E12650" s="12">
        <f>IFERROR(VLOOKUP(A12650,'IDAR Meter Data'!$A:$B,2,1),"")</f>
        <v>235</v>
      </c>
      <c r="F12650" s="75">
        <f>IF(CECCZ="CZ03",'Outside Temp'!B12650,IF(CECCZ="CZ04",'Outside Temp'!B12651,IF(CECCZ="CZ12",'Outside Temp'!B12652, IF(CECCZ="CZ13",'Outside Temp'!B12653))))</f>
        <v>71.8</v>
      </c>
      <c r="G12650" s="12">
        <f t="shared" si="3"/>
        <v>3</v>
      </c>
    </row>
    <row r="12651" ht="15.75" customHeight="1">
      <c r="A12651" s="13">
        <v>42256.802083333336</v>
      </c>
      <c r="B12651" s="73">
        <f t="shared" si="1"/>
        <v>42256</v>
      </c>
      <c r="C12651" s="74">
        <f>IF(NewCustomer="Yes", IF(COUNTIF($I$2:$I$11,B12651)&gt;0,0,WEEKDAY(B12651,2)),IF(COUNTIF($I$2:$I$21,B12651)&gt;0,0,WEEKDAY(B12651,2)))</f>
        <v>3</v>
      </c>
      <c r="D12651" s="74">
        <f t="shared" si="2"/>
        <v>19</v>
      </c>
      <c r="E12651" s="12">
        <f>IFERROR(VLOOKUP(A12651,'IDAR Meter Data'!$A:$B,2,1),"")</f>
        <v>228</v>
      </c>
      <c r="F12651" s="75">
        <f>IF(CECCZ="CZ03",'Outside Temp'!B12651,IF(CECCZ="CZ04",'Outside Temp'!B12652,IF(CECCZ="CZ12",'Outside Temp'!B12653, IF(CECCZ="CZ13",'Outside Temp'!B12654))))</f>
        <v>71.05</v>
      </c>
      <c r="G12651" s="12">
        <f t="shared" si="3"/>
        <v>3</v>
      </c>
    </row>
    <row r="12652" ht="15.75" customHeight="1">
      <c r="A12652" s="13">
        <v>42256.8125</v>
      </c>
      <c r="B12652" s="73">
        <f t="shared" si="1"/>
        <v>42256</v>
      </c>
      <c r="C12652" s="74">
        <f>IF(NewCustomer="Yes", IF(COUNTIF($I$2:$I$11,B12652)&gt;0,0,WEEKDAY(B12652,2)),IF(COUNTIF($I$2:$I$21,B12652)&gt;0,0,WEEKDAY(B12652,2)))</f>
        <v>3</v>
      </c>
      <c r="D12652" s="74">
        <f t="shared" si="2"/>
        <v>19</v>
      </c>
      <c r="E12652" s="12">
        <f>IFERROR(VLOOKUP(A12652,'IDAR Meter Data'!$A:$B,2,1),"")</f>
        <v>233</v>
      </c>
      <c r="F12652" s="75">
        <f>IF(CECCZ="CZ03",'Outside Temp'!B12652,IF(CECCZ="CZ04",'Outside Temp'!B12653,IF(CECCZ="CZ12",'Outside Temp'!B12654, IF(CECCZ="CZ13",'Outside Temp'!B12655))))</f>
        <v>70.3</v>
      </c>
      <c r="G12652" s="12">
        <f t="shared" si="3"/>
        <v>3</v>
      </c>
    </row>
    <row r="12653" ht="15.75" customHeight="1">
      <c r="A12653" s="13">
        <v>42256.822916666664</v>
      </c>
      <c r="B12653" s="73">
        <f t="shared" si="1"/>
        <v>42256</v>
      </c>
      <c r="C12653" s="74">
        <f>IF(NewCustomer="Yes", IF(COUNTIF($I$2:$I$11,B12653)&gt;0,0,WEEKDAY(B12653,2)),IF(COUNTIF($I$2:$I$21,B12653)&gt;0,0,WEEKDAY(B12653,2)))</f>
        <v>3</v>
      </c>
      <c r="D12653" s="74">
        <f t="shared" si="2"/>
        <v>19</v>
      </c>
      <c r="E12653" s="12">
        <f>IFERROR(VLOOKUP(A12653,'IDAR Meter Data'!$A:$B,2,1),"")</f>
        <v>225</v>
      </c>
      <c r="F12653" s="75">
        <f>IF(CECCZ="CZ03",'Outside Temp'!B12653,IF(CECCZ="CZ04",'Outside Temp'!B12654,IF(CECCZ="CZ12",'Outside Temp'!B12655, IF(CECCZ="CZ13",'Outside Temp'!B12656))))</f>
        <v>69.55</v>
      </c>
      <c r="G12653" s="12">
        <f t="shared" si="3"/>
        <v>2</v>
      </c>
    </row>
    <row r="12654" ht="15.75" customHeight="1">
      <c r="A12654" s="13">
        <v>42256.833333333336</v>
      </c>
      <c r="B12654" s="73">
        <f t="shared" si="1"/>
        <v>42256</v>
      </c>
      <c r="C12654" s="74">
        <f>IF(NewCustomer="Yes", IF(COUNTIF($I$2:$I$11,B12654)&gt;0,0,WEEKDAY(B12654,2)),IF(COUNTIF($I$2:$I$21,B12654)&gt;0,0,WEEKDAY(B12654,2)))</f>
        <v>3</v>
      </c>
      <c r="D12654" s="74">
        <f t="shared" si="2"/>
        <v>20</v>
      </c>
      <c r="E12654" s="12">
        <f>IFERROR(VLOOKUP(A12654,'IDAR Meter Data'!$A:$B,2,1),"")</f>
        <v>224</v>
      </c>
      <c r="F12654" s="75">
        <f>IF(CECCZ="CZ03",'Outside Temp'!B12654,IF(CECCZ="CZ04",'Outside Temp'!B12655,IF(CECCZ="CZ12",'Outside Temp'!B12656, IF(CECCZ="CZ13",'Outside Temp'!B12657))))</f>
        <v>69</v>
      </c>
      <c r="G12654" s="12">
        <f t="shared" si="3"/>
        <v>2</v>
      </c>
    </row>
    <row r="12655" ht="15.75" customHeight="1">
      <c r="A12655" s="13">
        <v>42256.84375</v>
      </c>
      <c r="B12655" s="73">
        <f t="shared" si="1"/>
        <v>42256</v>
      </c>
      <c r="C12655" s="74">
        <f>IF(NewCustomer="Yes", IF(COUNTIF($I$2:$I$11,B12655)&gt;0,0,WEEKDAY(B12655,2)),IF(COUNTIF($I$2:$I$21,B12655)&gt;0,0,WEEKDAY(B12655,2)))</f>
        <v>3</v>
      </c>
      <c r="D12655" s="74">
        <f t="shared" si="2"/>
        <v>20</v>
      </c>
      <c r="E12655" s="12">
        <f>IFERROR(VLOOKUP(A12655,'IDAR Meter Data'!$A:$B,2,1),"")</f>
        <v>216</v>
      </c>
      <c r="F12655" s="75">
        <f>IF(CECCZ="CZ03",'Outside Temp'!B12655,IF(CECCZ="CZ04",'Outside Temp'!B12656,IF(CECCZ="CZ12",'Outside Temp'!B12657, IF(CECCZ="CZ13",'Outside Temp'!B12658))))</f>
        <v>69</v>
      </c>
      <c r="G12655" s="12">
        <f t="shared" si="3"/>
        <v>2</v>
      </c>
    </row>
    <row r="12656" ht="15.75" customHeight="1">
      <c r="A12656" s="13">
        <v>42256.854166666664</v>
      </c>
      <c r="B12656" s="73">
        <f t="shared" si="1"/>
        <v>42256</v>
      </c>
      <c r="C12656" s="74">
        <f>IF(NewCustomer="Yes", IF(COUNTIF($I$2:$I$11,B12656)&gt;0,0,WEEKDAY(B12656,2)),IF(COUNTIF($I$2:$I$21,B12656)&gt;0,0,WEEKDAY(B12656,2)))</f>
        <v>3</v>
      </c>
      <c r="D12656" s="74">
        <f t="shared" si="2"/>
        <v>20</v>
      </c>
      <c r="E12656" s="12">
        <f>IFERROR(VLOOKUP(A12656,'IDAR Meter Data'!$A:$B,2,1),"")</f>
        <v>208</v>
      </c>
      <c r="F12656" s="75">
        <f>IF(CECCZ="CZ03",'Outside Temp'!B12656,IF(CECCZ="CZ04",'Outside Temp'!B12657,IF(CECCZ="CZ12",'Outside Temp'!B12658, IF(CECCZ="CZ13",'Outside Temp'!B12659))))</f>
        <v>69</v>
      </c>
      <c r="G12656" s="12">
        <f t="shared" si="3"/>
        <v>2</v>
      </c>
    </row>
    <row r="12657" ht="15.75" customHeight="1">
      <c r="A12657" s="13">
        <v>42256.864583333336</v>
      </c>
      <c r="B12657" s="73">
        <f t="shared" si="1"/>
        <v>42256</v>
      </c>
      <c r="C12657" s="74">
        <f>IF(NewCustomer="Yes", IF(COUNTIF($I$2:$I$11,B12657)&gt;0,0,WEEKDAY(B12657,2)),IF(COUNTIF($I$2:$I$21,B12657)&gt;0,0,WEEKDAY(B12657,2)))</f>
        <v>3</v>
      </c>
      <c r="D12657" s="74">
        <f t="shared" si="2"/>
        <v>20</v>
      </c>
      <c r="E12657" s="12">
        <f>IFERROR(VLOOKUP(A12657,'IDAR Meter Data'!$A:$B,2,1),"")</f>
        <v>213</v>
      </c>
      <c r="F12657" s="75">
        <f>IF(CECCZ="CZ03",'Outside Temp'!B12657,IF(CECCZ="CZ04",'Outside Temp'!B12658,IF(CECCZ="CZ12",'Outside Temp'!B12659, IF(CECCZ="CZ13",'Outside Temp'!B12660))))</f>
        <v>69</v>
      </c>
      <c r="G12657" s="12">
        <f t="shared" si="3"/>
        <v>2</v>
      </c>
    </row>
    <row r="12658" ht="15.75" customHeight="1">
      <c r="A12658" s="13">
        <v>42256.875</v>
      </c>
      <c r="B12658" s="73">
        <f t="shared" si="1"/>
        <v>42256</v>
      </c>
      <c r="C12658" s="74">
        <f>IF(NewCustomer="Yes", IF(COUNTIF($I$2:$I$11,B12658)&gt;0,0,WEEKDAY(B12658,2)),IF(COUNTIF($I$2:$I$21,B12658)&gt;0,0,WEEKDAY(B12658,2)))</f>
        <v>3</v>
      </c>
      <c r="D12658" s="74">
        <f t="shared" si="2"/>
        <v>21</v>
      </c>
      <c r="E12658" s="12">
        <f>IFERROR(VLOOKUP(A12658,'IDAR Meter Data'!$A:$B,2,1),"")</f>
        <v>203</v>
      </c>
      <c r="F12658" s="75">
        <f>IF(CECCZ="CZ03",'Outside Temp'!B12658,IF(CECCZ="CZ04",'Outside Temp'!B12659,IF(CECCZ="CZ12",'Outside Temp'!B12660, IF(CECCZ="CZ13",'Outside Temp'!B12661))))</f>
        <v>68.8</v>
      </c>
      <c r="G12658" s="12">
        <f t="shared" si="3"/>
        <v>2</v>
      </c>
    </row>
    <row r="12659" ht="15.75" customHeight="1">
      <c r="A12659" s="13">
        <v>42256.885416666664</v>
      </c>
      <c r="B12659" s="73">
        <f t="shared" si="1"/>
        <v>42256</v>
      </c>
      <c r="C12659" s="74">
        <f>IF(NewCustomer="Yes", IF(COUNTIF($I$2:$I$11,B12659)&gt;0,0,WEEKDAY(B12659,2)),IF(COUNTIF($I$2:$I$21,B12659)&gt;0,0,WEEKDAY(B12659,2)))</f>
        <v>3</v>
      </c>
      <c r="D12659" s="74">
        <f t="shared" si="2"/>
        <v>21</v>
      </c>
      <c r="E12659" s="12">
        <f>IFERROR(VLOOKUP(A12659,'IDAR Meter Data'!$A:$B,2,1),"")</f>
        <v>192</v>
      </c>
      <c r="F12659" s="75">
        <f>IF(CECCZ="CZ03",'Outside Temp'!B12659,IF(CECCZ="CZ04",'Outside Temp'!B12660,IF(CECCZ="CZ12",'Outside Temp'!B12661, IF(CECCZ="CZ13",'Outside Temp'!B12662))))</f>
        <v>68.05</v>
      </c>
      <c r="G12659" s="12">
        <f t="shared" si="3"/>
        <v>2</v>
      </c>
    </row>
    <row r="12660" ht="15.75" customHeight="1">
      <c r="A12660" s="13">
        <v>42256.895833333336</v>
      </c>
      <c r="B12660" s="73">
        <f t="shared" si="1"/>
        <v>42256</v>
      </c>
      <c r="C12660" s="74">
        <f>IF(NewCustomer="Yes", IF(COUNTIF($I$2:$I$11,B12660)&gt;0,0,WEEKDAY(B12660,2)),IF(COUNTIF($I$2:$I$21,B12660)&gt;0,0,WEEKDAY(B12660,2)))</f>
        <v>3</v>
      </c>
      <c r="D12660" s="74">
        <f t="shared" si="2"/>
        <v>21</v>
      </c>
      <c r="E12660" s="12">
        <f>IFERROR(VLOOKUP(A12660,'IDAR Meter Data'!$A:$B,2,1),"")</f>
        <v>206</v>
      </c>
      <c r="F12660" s="75">
        <f>IF(CECCZ="CZ03",'Outside Temp'!B12660,IF(CECCZ="CZ04",'Outside Temp'!B12661,IF(CECCZ="CZ12",'Outside Temp'!B12662, IF(CECCZ="CZ13",'Outside Temp'!B12663))))</f>
        <v>67.3</v>
      </c>
      <c r="G12660" s="12">
        <f t="shared" si="3"/>
        <v>2</v>
      </c>
    </row>
    <row r="12661" ht="15.75" customHeight="1">
      <c r="A12661" s="13">
        <v>42256.90625</v>
      </c>
      <c r="B12661" s="73">
        <f t="shared" si="1"/>
        <v>42256</v>
      </c>
      <c r="C12661" s="74">
        <f>IF(NewCustomer="Yes", IF(COUNTIF($I$2:$I$11,B12661)&gt;0,0,WEEKDAY(B12661,2)),IF(COUNTIF($I$2:$I$21,B12661)&gt;0,0,WEEKDAY(B12661,2)))</f>
        <v>3</v>
      </c>
      <c r="D12661" s="74">
        <f t="shared" si="2"/>
        <v>21</v>
      </c>
      <c r="E12661" s="12">
        <f>IFERROR(VLOOKUP(A12661,'IDAR Meter Data'!$A:$B,2,1),"")</f>
        <v>191</v>
      </c>
      <c r="F12661" s="75">
        <f>IF(CECCZ="CZ03",'Outside Temp'!B12661,IF(CECCZ="CZ04",'Outside Temp'!B12662,IF(CECCZ="CZ12",'Outside Temp'!B12663, IF(CECCZ="CZ13",'Outside Temp'!B12664))))</f>
        <v>66.55</v>
      </c>
      <c r="G12661" s="12">
        <f t="shared" si="3"/>
        <v>2</v>
      </c>
    </row>
    <row r="12662" ht="15.75" customHeight="1">
      <c r="A12662" s="13">
        <v>42256.916666666664</v>
      </c>
      <c r="B12662" s="73">
        <f t="shared" si="1"/>
        <v>42256</v>
      </c>
      <c r="C12662" s="74">
        <f>IF(NewCustomer="Yes", IF(COUNTIF($I$2:$I$11,B12662)&gt;0,0,WEEKDAY(B12662,2)),IF(COUNTIF($I$2:$I$21,B12662)&gt;0,0,WEEKDAY(B12662,2)))</f>
        <v>3</v>
      </c>
      <c r="D12662" s="74">
        <f t="shared" si="2"/>
        <v>22</v>
      </c>
      <c r="E12662" s="12">
        <f>IFERROR(VLOOKUP(A12662,'IDAR Meter Data'!$A:$B,2,1),"")</f>
        <v>202</v>
      </c>
      <c r="F12662" s="75">
        <f>IF(CECCZ="CZ03",'Outside Temp'!B12662,IF(CECCZ="CZ04",'Outside Temp'!B12663,IF(CECCZ="CZ12",'Outside Temp'!B12664, IF(CECCZ="CZ13",'Outside Temp'!B12665))))</f>
        <v>65.93333333</v>
      </c>
      <c r="G12662" s="12">
        <f t="shared" si="3"/>
        <v>2</v>
      </c>
    </row>
    <row r="12663" ht="15.75" customHeight="1">
      <c r="A12663" s="13">
        <v>42256.927083333336</v>
      </c>
      <c r="B12663" s="73">
        <f t="shared" si="1"/>
        <v>42256</v>
      </c>
      <c r="C12663" s="74">
        <f>IF(NewCustomer="Yes", IF(COUNTIF($I$2:$I$11,B12663)&gt;0,0,WEEKDAY(B12663,2)),IF(COUNTIF($I$2:$I$21,B12663)&gt;0,0,WEEKDAY(B12663,2)))</f>
        <v>3</v>
      </c>
      <c r="D12663" s="74">
        <f t="shared" si="2"/>
        <v>22</v>
      </c>
      <c r="E12663" s="12">
        <f>IFERROR(VLOOKUP(A12663,'IDAR Meter Data'!$A:$B,2,1),"")</f>
        <v>194</v>
      </c>
      <c r="F12663" s="75">
        <f>IF(CECCZ="CZ03",'Outside Temp'!B12663,IF(CECCZ="CZ04",'Outside Temp'!B12664,IF(CECCZ="CZ12",'Outside Temp'!B12665, IF(CECCZ="CZ13",'Outside Temp'!B12666))))</f>
        <v>65.68333333</v>
      </c>
      <c r="G12663" s="12">
        <f t="shared" si="3"/>
        <v>2</v>
      </c>
    </row>
    <row r="12664" ht="15.75" customHeight="1">
      <c r="A12664" s="13">
        <v>42256.9375</v>
      </c>
      <c r="B12664" s="73">
        <f t="shared" si="1"/>
        <v>42256</v>
      </c>
      <c r="C12664" s="74">
        <f>IF(NewCustomer="Yes", IF(COUNTIF($I$2:$I$11,B12664)&gt;0,0,WEEKDAY(B12664,2)),IF(COUNTIF($I$2:$I$21,B12664)&gt;0,0,WEEKDAY(B12664,2)))</f>
        <v>3</v>
      </c>
      <c r="D12664" s="74">
        <f t="shared" si="2"/>
        <v>22</v>
      </c>
      <c r="E12664" s="12">
        <f>IFERROR(VLOOKUP(A12664,'IDAR Meter Data'!$A:$B,2,1),"")</f>
        <v>184</v>
      </c>
      <c r="F12664" s="75">
        <f>IF(CECCZ="CZ03",'Outside Temp'!B12664,IF(CECCZ="CZ04",'Outside Temp'!B12665,IF(CECCZ="CZ12",'Outside Temp'!B12666, IF(CECCZ="CZ13",'Outside Temp'!B12667))))</f>
        <v>65.43333333</v>
      </c>
      <c r="G12664" s="12">
        <f t="shared" si="3"/>
        <v>2</v>
      </c>
    </row>
    <row r="12665" ht="15.75" customHeight="1">
      <c r="A12665" s="13">
        <v>42256.947916666664</v>
      </c>
      <c r="B12665" s="73">
        <f t="shared" si="1"/>
        <v>42256</v>
      </c>
      <c r="C12665" s="74">
        <f>IF(NewCustomer="Yes", IF(COUNTIF($I$2:$I$11,B12665)&gt;0,0,WEEKDAY(B12665,2)),IF(COUNTIF($I$2:$I$21,B12665)&gt;0,0,WEEKDAY(B12665,2)))</f>
        <v>3</v>
      </c>
      <c r="D12665" s="74">
        <f t="shared" si="2"/>
        <v>22</v>
      </c>
      <c r="E12665" s="12">
        <f>IFERROR(VLOOKUP(A12665,'IDAR Meter Data'!$A:$B,2,1),"")</f>
        <v>197</v>
      </c>
      <c r="F12665" s="75">
        <f>IF(CECCZ="CZ03",'Outside Temp'!B12665,IF(CECCZ="CZ04",'Outside Temp'!B12666,IF(CECCZ="CZ12",'Outside Temp'!B12667, IF(CECCZ="CZ13",'Outside Temp'!B12668))))</f>
        <v>65.18333333</v>
      </c>
      <c r="G12665" s="12">
        <f t="shared" si="3"/>
        <v>2</v>
      </c>
    </row>
    <row r="12666" ht="15.75" customHeight="1">
      <c r="A12666" s="13">
        <v>42256.958333333336</v>
      </c>
      <c r="B12666" s="73">
        <f t="shared" si="1"/>
        <v>42256</v>
      </c>
      <c r="C12666" s="74">
        <f>IF(NewCustomer="Yes", IF(COUNTIF($I$2:$I$11,B12666)&gt;0,0,WEEKDAY(B12666,2)),IF(COUNTIF($I$2:$I$21,B12666)&gt;0,0,WEEKDAY(B12666,2)))</f>
        <v>3</v>
      </c>
      <c r="D12666" s="74">
        <f t="shared" si="2"/>
        <v>23</v>
      </c>
      <c r="E12666" s="12">
        <f>IFERROR(VLOOKUP(A12666,'IDAR Meter Data'!$A:$B,2,1),"")</f>
        <v>192</v>
      </c>
      <c r="F12666" s="75">
        <f>IF(CECCZ="CZ03",'Outside Temp'!B12666,IF(CECCZ="CZ04",'Outside Temp'!B12667,IF(CECCZ="CZ12",'Outside Temp'!B12668, IF(CECCZ="CZ13",'Outside Temp'!B12669))))</f>
        <v>64.66666667</v>
      </c>
      <c r="G12666" s="12">
        <f t="shared" si="3"/>
        <v>1</v>
      </c>
    </row>
    <row r="12667" ht="15.75" customHeight="1">
      <c r="A12667" s="13">
        <v>42256.96875</v>
      </c>
      <c r="B12667" s="73">
        <f t="shared" si="1"/>
        <v>42256</v>
      </c>
      <c r="C12667" s="74">
        <f>IF(NewCustomer="Yes", IF(COUNTIF($I$2:$I$11,B12667)&gt;0,0,WEEKDAY(B12667,2)),IF(COUNTIF($I$2:$I$21,B12667)&gt;0,0,WEEKDAY(B12667,2)))</f>
        <v>3</v>
      </c>
      <c r="D12667" s="74">
        <f t="shared" si="2"/>
        <v>23</v>
      </c>
      <c r="E12667" s="12">
        <f>IFERROR(VLOOKUP(A12667,'IDAR Meter Data'!$A:$B,2,1),"")</f>
        <v>190</v>
      </c>
      <c r="F12667" s="75">
        <f>IF(CECCZ="CZ03",'Outside Temp'!B12667,IF(CECCZ="CZ04",'Outside Temp'!B12668,IF(CECCZ="CZ12",'Outside Temp'!B12669, IF(CECCZ="CZ13",'Outside Temp'!B12670))))</f>
        <v>63.41666667</v>
      </c>
      <c r="G12667" s="12">
        <f t="shared" si="3"/>
        <v>1</v>
      </c>
    </row>
    <row r="12668" ht="15.75" customHeight="1">
      <c r="A12668" s="13">
        <v>42256.979166666664</v>
      </c>
      <c r="B12668" s="73">
        <f t="shared" si="1"/>
        <v>42256</v>
      </c>
      <c r="C12668" s="74">
        <f>IF(NewCustomer="Yes", IF(COUNTIF($I$2:$I$11,B12668)&gt;0,0,WEEKDAY(B12668,2)),IF(COUNTIF($I$2:$I$21,B12668)&gt;0,0,WEEKDAY(B12668,2)))</f>
        <v>3</v>
      </c>
      <c r="D12668" s="74">
        <f t="shared" si="2"/>
        <v>23</v>
      </c>
      <c r="E12668" s="12">
        <f>IFERROR(VLOOKUP(A12668,'IDAR Meter Data'!$A:$B,2,1),"")</f>
        <v>191</v>
      </c>
      <c r="F12668" s="75">
        <f>IF(CECCZ="CZ03",'Outside Temp'!B12668,IF(CECCZ="CZ04",'Outside Temp'!B12669,IF(CECCZ="CZ12",'Outside Temp'!B12670, IF(CECCZ="CZ13",'Outside Temp'!B12671))))</f>
        <v>62.16666667</v>
      </c>
      <c r="G12668" s="12">
        <f t="shared" si="3"/>
        <v>1</v>
      </c>
    </row>
    <row r="12669" ht="15.75" customHeight="1">
      <c r="A12669" s="13">
        <v>42256.989583333336</v>
      </c>
      <c r="B12669" s="73">
        <f t="shared" si="1"/>
        <v>42256</v>
      </c>
      <c r="C12669" s="74">
        <f>IF(NewCustomer="Yes", IF(COUNTIF($I$2:$I$11,B12669)&gt;0,0,WEEKDAY(B12669,2)),IF(COUNTIF($I$2:$I$21,B12669)&gt;0,0,WEEKDAY(B12669,2)))</f>
        <v>3</v>
      </c>
      <c r="D12669" s="74">
        <f t="shared" si="2"/>
        <v>23</v>
      </c>
      <c r="E12669" s="12">
        <f>IFERROR(VLOOKUP(A12669,'IDAR Meter Data'!$A:$B,2,1),"")</f>
        <v>184</v>
      </c>
      <c r="F12669" s="75">
        <f>IF(CECCZ="CZ03",'Outside Temp'!B12669,IF(CECCZ="CZ04",'Outside Temp'!B12670,IF(CECCZ="CZ12",'Outside Temp'!B12671, IF(CECCZ="CZ13",'Outside Temp'!B12672))))</f>
        <v>60.91666667</v>
      </c>
      <c r="G12669" s="12">
        <f t="shared" si="3"/>
        <v>1</v>
      </c>
    </row>
    <row r="12670" ht="15.75" customHeight="1">
      <c r="A12670" s="13">
        <v>42257.0</v>
      </c>
      <c r="B12670" s="73">
        <f t="shared" si="1"/>
        <v>42257</v>
      </c>
      <c r="C12670" s="74">
        <f>IF(NewCustomer="Yes", IF(COUNTIF($I$2:$I$11,B12670)&gt;0,0,WEEKDAY(B12670,2)),IF(COUNTIF($I$2:$I$21,B12670)&gt;0,0,WEEKDAY(B12670,2)))</f>
        <v>4</v>
      </c>
      <c r="D12670" s="74">
        <f t="shared" si="2"/>
        <v>0</v>
      </c>
      <c r="E12670" s="12">
        <f>IFERROR(VLOOKUP(A12670,'IDAR Meter Data'!$A:$B,2,1),"")</f>
        <v>179</v>
      </c>
      <c r="F12670" s="75">
        <f>IF(CECCZ="CZ03",'Outside Temp'!B12670,IF(CECCZ="CZ04",'Outside Temp'!B12671,IF(CECCZ="CZ12",'Outside Temp'!B12672, IF(CECCZ="CZ13",'Outside Temp'!B12673))))</f>
        <v>60.06666667</v>
      </c>
      <c r="G12670" s="12">
        <f t="shared" si="3"/>
        <v>1</v>
      </c>
    </row>
    <row r="12671" ht="15.75" customHeight="1">
      <c r="A12671" s="13">
        <v>42257.010416666664</v>
      </c>
      <c r="B12671" s="73">
        <f t="shared" si="1"/>
        <v>42257</v>
      </c>
      <c r="C12671" s="74">
        <f>IF(NewCustomer="Yes", IF(COUNTIF($I$2:$I$11,B12671)&gt;0,0,WEEKDAY(B12671,2)),IF(COUNTIF($I$2:$I$21,B12671)&gt;0,0,WEEKDAY(B12671,2)))</f>
        <v>4</v>
      </c>
      <c r="D12671" s="74">
        <f t="shared" si="2"/>
        <v>0</v>
      </c>
      <c r="E12671" s="12">
        <f>IFERROR(VLOOKUP(A12671,'IDAR Meter Data'!$A:$B,2,1),"")</f>
        <v>190</v>
      </c>
      <c r="F12671" s="75">
        <f>IF(CECCZ="CZ03",'Outside Temp'!B12671,IF(CECCZ="CZ04",'Outside Temp'!B12672,IF(CECCZ="CZ12",'Outside Temp'!B12673, IF(CECCZ="CZ13",'Outside Temp'!B12674))))</f>
        <v>60.31666667</v>
      </c>
      <c r="G12671" s="12">
        <f t="shared" si="3"/>
        <v>1</v>
      </c>
    </row>
    <row r="12672" ht="15.75" customHeight="1">
      <c r="A12672" s="13">
        <v>42257.020833333336</v>
      </c>
      <c r="B12672" s="73">
        <f t="shared" si="1"/>
        <v>42257</v>
      </c>
      <c r="C12672" s="74">
        <f>IF(NewCustomer="Yes", IF(COUNTIF($I$2:$I$11,B12672)&gt;0,0,WEEKDAY(B12672,2)),IF(COUNTIF($I$2:$I$21,B12672)&gt;0,0,WEEKDAY(B12672,2)))</f>
        <v>4</v>
      </c>
      <c r="D12672" s="74">
        <f t="shared" si="2"/>
        <v>0</v>
      </c>
      <c r="E12672" s="12">
        <f>IFERROR(VLOOKUP(A12672,'IDAR Meter Data'!$A:$B,2,1),"")</f>
        <v>175</v>
      </c>
      <c r="F12672" s="75">
        <f>IF(CECCZ="CZ03",'Outside Temp'!B12672,IF(CECCZ="CZ04",'Outside Temp'!B12673,IF(CECCZ="CZ12",'Outside Temp'!B12674, IF(CECCZ="CZ13",'Outside Temp'!B12675))))</f>
        <v>60.56666667</v>
      </c>
      <c r="G12672" s="12">
        <f t="shared" si="3"/>
        <v>1</v>
      </c>
    </row>
    <row r="12673" ht="15.75" customHeight="1">
      <c r="A12673" s="13">
        <v>42257.03125</v>
      </c>
      <c r="B12673" s="73">
        <f t="shared" si="1"/>
        <v>42257</v>
      </c>
      <c r="C12673" s="74">
        <f>IF(NewCustomer="Yes", IF(COUNTIF($I$2:$I$11,B12673)&gt;0,0,WEEKDAY(B12673,2)),IF(COUNTIF($I$2:$I$21,B12673)&gt;0,0,WEEKDAY(B12673,2)))</f>
        <v>4</v>
      </c>
      <c r="D12673" s="74">
        <f t="shared" si="2"/>
        <v>0</v>
      </c>
      <c r="E12673" s="12">
        <f>IFERROR(VLOOKUP(A12673,'IDAR Meter Data'!$A:$B,2,1),"")</f>
        <v>185</v>
      </c>
      <c r="F12673" s="75">
        <f>IF(CECCZ="CZ03",'Outside Temp'!B12673,IF(CECCZ="CZ04",'Outside Temp'!B12674,IF(CECCZ="CZ12",'Outside Temp'!B12675, IF(CECCZ="CZ13",'Outside Temp'!B12676))))</f>
        <v>60.81666667</v>
      </c>
      <c r="G12673" s="12">
        <f t="shared" si="3"/>
        <v>1</v>
      </c>
    </row>
    <row r="12674" ht="15.75" customHeight="1">
      <c r="A12674" s="13">
        <v>42257.041666666664</v>
      </c>
      <c r="B12674" s="73">
        <f t="shared" si="1"/>
        <v>42257</v>
      </c>
      <c r="C12674" s="74">
        <f>IF(NewCustomer="Yes", IF(COUNTIF($I$2:$I$11,B12674)&gt;0,0,WEEKDAY(B12674,2)),IF(COUNTIF($I$2:$I$21,B12674)&gt;0,0,WEEKDAY(B12674,2)))</f>
        <v>4</v>
      </c>
      <c r="D12674" s="74">
        <f t="shared" si="2"/>
        <v>1</v>
      </c>
      <c r="E12674" s="12">
        <f>IFERROR(VLOOKUP(A12674,'IDAR Meter Data'!$A:$B,2,1),"")</f>
        <v>176</v>
      </c>
      <c r="F12674" s="75">
        <f>IF(CECCZ="CZ03",'Outside Temp'!B12674,IF(CECCZ="CZ04",'Outside Temp'!B12675,IF(CECCZ="CZ12",'Outside Temp'!B12676, IF(CECCZ="CZ13",'Outside Temp'!B12677))))</f>
        <v>60.86666667</v>
      </c>
      <c r="G12674" s="12">
        <f t="shared" si="3"/>
        <v>1</v>
      </c>
    </row>
    <row r="12675" ht="15.75" customHeight="1">
      <c r="A12675" s="13">
        <v>42257.052083333336</v>
      </c>
      <c r="B12675" s="73">
        <f t="shared" si="1"/>
        <v>42257</v>
      </c>
      <c r="C12675" s="74">
        <f>IF(NewCustomer="Yes", IF(COUNTIF($I$2:$I$11,B12675)&gt;0,0,WEEKDAY(B12675,2)),IF(COUNTIF($I$2:$I$21,B12675)&gt;0,0,WEEKDAY(B12675,2)))</f>
        <v>4</v>
      </c>
      <c r="D12675" s="74">
        <f t="shared" si="2"/>
        <v>1</v>
      </c>
      <c r="E12675" s="12">
        <f>IFERROR(VLOOKUP(A12675,'IDAR Meter Data'!$A:$B,2,1),"")</f>
        <v>170</v>
      </c>
      <c r="F12675" s="75">
        <f>IF(CECCZ="CZ03",'Outside Temp'!B12675,IF(CECCZ="CZ04",'Outside Temp'!B12676,IF(CECCZ="CZ12",'Outside Temp'!B12677, IF(CECCZ="CZ13",'Outside Temp'!B12678))))</f>
        <v>60.36666667</v>
      </c>
      <c r="G12675" s="12">
        <f t="shared" si="3"/>
        <v>1</v>
      </c>
    </row>
    <row r="12676" ht="15.75" customHeight="1">
      <c r="A12676" s="13">
        <v>42257.0625</v>
      </c>
      <c r="B12676" s="73">
        <f t="shared" si="1"/>
        <v>42257</v>
      </c>
      <c r="C12676" s="74">
        <f>IF(NewCustomer="Yes", IF(COUNTIF($I$2:$I$11,B12676)&gt;0,0,WEEKDAY(B12676,2)),IF(COUNTIF($I$2:$I$21,B12676)&gt;0,0,WEEKDAY(B12676,2)))</f>
        <v>4</v>
      </c>
      <c r="D12676" s="74">
        <f t="shared" si="2"/>
        <v>1</v>
      </c>
      <c r="E12676" s="12">
        <f>IFERROR(VLOOKUP(A12676,'IDAR Meter Data'!$A:$B,2,1),"")</f>
        <v>175</v>
      </c>
      <c r="F12676" s="75">
        <f>IF(CECCZ="CZ03",'Outside Temp'!B12676,IF(CECCZ="CZ04",'Outside Temp'!B12677,IF(CECCZ="CZ12",'Outside Temp'!B12678, IF(CECCZ="CZ13",'Outside Temp'!B12679))))</f>
        <v>59.86666667</v>
      </c>
      <c r="G12676" s="12">
        <f t="shared" si="3"/>
        <v>1</v>
      </c>
    </row>
    <row r="12677" ht="15.75" customHeight="1">
      <c r="A12677" s="13">
        <v>42257.072916666664</v>
      </c>
      <c r="B12677" s="73">
        <f t="shared" si="1"/>
        <v>42257</v>
      </c>
      <c r="C12677" s="74">
        <f>IF(NewCustomer="Yes", IF(COUNTIF($I$2:$I$11,B12677)&gt;0,0,WEEKDAY(B12677,2)),IF(COUNTIF($I$2:$I$21,B12677)&gt;0,0,WEEKDAY(B12677,2)))</f>
        <v>4</v>
      </c>
      <c r="D12677" s="74">
        <f t="shared" si="2"/>
        <v>1</v>
      </c>
      <c r="E12677" s="12">
        <f>IFERROR(VLOOKUP(A12677,'IDAR Meter Data'!$A:$B,2,1),"")</f>
        <v>163</v>
      </c>
      <c r="F12677" s="75">
        <f>IF(CECCZ="CZ03",'Outside Temp'!B12677,IF(CECCZ="CZ04",'Outside Temp'!B12678,IF(CECCZ="CZ12",'Outside Temp'!B12679, IF(CECCZ="CZ13",'Outside Temp'!B12680))))</f>
        <v>59.36666667</v>
      </c>
      <c r="G12677" s="12">
        <f t="shared" si="3"/>
        <v>1</v>
      </c>
    </row>
    <row r="12678" ht="15.75" customHeight="1">
      <c r="A12678" s="13">
        <v>42257.083333333336</v>
      </c>
      <c r="B12678" s="73">
        <f t="shared" si="1"/>
        <v>42257</v>
      </c>
      <c r="C12678" s="74">
        <f>IF(NewCustomer="Yes", IF(COUNTIF($I$2:$I$11,B12678)&gt;0,0,WEEKDAY(B12678,2)),IF(COUNTIF($I$2:$I$21,B12678)&gt;0,0,WEEKDAY(B12678,2)))</f>
        <v>4</v>
      </c>
      <c r="D12678" s="74">
        <f t="shared" si="2"/>
        <v>2</v>
      </c>
      <c r="E12678" s="12">
        <f>IFERROR(VLOOKUP(A12678,'IDAR Meter Data'!$A:$B,2,1),"")</f>
        <v>171</v>
      </c>
      <c r="F12678" s="75">
        <f>IF(CECCZ="CZ03",'Outside Temp'!B12678,IF(CECCZ="CZ04",'Outside Temp'!B12679,IF(CECCZ="CZ12",'Outside Temp'!B12680, IF(CECCZ="CZ13",'Outside Temp'!B12681))))</f>
        <v>59</v>
      </c>
      <c r="G12678" s="12">
        <f t="shared" si="3"/>
        <v>1</v>
      </c>
    </row>
    <row r="12679" ht="15.75" customHeight="1">
      <c r="A12679" s="13">
        <v>42257.09375</v>
      </c>
      <c r="B12679" s="73">
        <f t="shared" si="1"/>
        <v>42257</v>
      </c>
      <c r="C12679" s="74">
        <f>IF(NewCustomer="Yes", IF(COUNTIF($I$2:$I$11,B12679)&gt;0,0,WEEKDAY(B12679,2)),IF(COUNTIF($I$2:$I$21,B12679)&gt;0,0,WEEKDAY(B12679,2)))</f>
        <v>4</v>
      </c>
      <c r="D12679" s="74">
        <f t="shared" si="2"/>
        <v>2</v>
      </c>
      <c r="E12679" s="12">
        <f>IFERROR(VLOOKUP(A12679,'IDAR Meter Data'!$A:$B,2,1),"")</f>
        <v>168</v>
      </c>
      <c r="F12679" s="75">
        <f>IF(CECCZ="CZ03",'Outside Temp'!B12679,IF(CECCZ="CZ04",'Outside Temp'!B12680,IF(CECCZ="CZ12",'Outside Temp'!B12681, IF(CECCZ="CZ13",'Outside Temp'!B12682))))</f>
        <v>59</v>
      </c>
      <c r="G12679" s="12">
        <f t="shared" si="3"/>
        <v>1</v>
      </c>
    </row>
    <row r="12680" ht="15.75" customHeight="1">
      <c r="A12680" s="13">
        <v>42257.104166666664</v>
      </c>
      <c r="B12680" s="73">
        <f t="shared" si="1"/>
        <v>42257</v>
      </c>
      <c r="C12680" s="74">
        <f>IF(NewCustomer="Yes", IF(COUNTIF($I$2:$I$11,B12680)&gt;0,0,WEEKDAY(B12680,2)),IF(COUNTIF($I$2:$I$21,B12680)&gt;0,0,WEEKDAY(B12680,2)))</f>
        <v>4</v>
      </c>
      <c r="D12680" s="74">
        <f t="shared" si="2"/>
        <v>2</v>
      </c>
      <c r="E12680" s="12">
        <f>IFERROR(VLOOKUP(A12680,'IDAR Meter Data'!$A:$B,2,1),"")</f>
        <v>162</v>
      </c>
      <c r="F12680" s="75">
        <f>IF(CECCZ="CZ03",'Outside Temp'!B12680,IF(CECCZ="CZ04",'Outside Temp'!B12681,IF(CECCZ="CZ12",'Outside Temp'!B12682, IF(CECCZ="CZ13",'Outside Temp'!B12683))))</f>
        <v>59</v>
      </c>
      <c r="G12680" s="12">
        <f t="shared" si="3"/>
        <v>1</v>
      </c>
    </row>
    <row r="12681" ht="15.75" customHeight="1">
      <c r="A12681" s="13">
        <v>42257.114583333336</v>
      </c>
      <c r="B12681" s="73">
        <f t="shared" si="1"/>
        <v>42257</v>
      </c>
      <c r="C12681" s="74">
        <f>IF(NewCustomer="Yes", IF(COUNTIF($I$2:$I$11,B12681)&gt;0,0,WEEKDAY(B12681,2)),IF(COUNTIF($I$2:$I$21,B12681)&gt;0,0,WEEKDAY(B12681,2)))</f>
        <v>4</v>
      </c>
      <c r="D12681" s="74">
        <f t="shared" si="2"/>
        <v>2</v>
      </c>
      <c r="E12681" s="12">
        <f>IFERROR(VLOOKUP(A12681,'IDAR Meter Data'!$A:$B,2,1),"")</f>
        <v>176</v>
      </c>
      <c r="F12681" s="75">
        <f>IF(CECCZ="CZ03",'Outside Temp'!B12681,IF(CECCZ="CZ04",'Outside Temp'!B12682,IF(CECCZ="CZ12",'Outside Temp'!B12683, IF(CECCZ="CZ13",'Outside Temp'!B12684))))</f>
        <v>59</v>
      </c>
      <c r="G12681" s="12">
        <f t="shared" si="3"/>
        <v>1</v>
      </c>
    </row>
    <row r="12682" ht="15.75" customHeight="1">
      <c r="A12682" s="13">
        <v>42257.125</v>
      </c>
      <c r="B12682" s="73">
        <f t="shared" si="1"/>
        <v>42257</v>
      </c>
      <c r="C12682" s="74">
        <f>IF(NewCustomer="Yes", IF(COUNTIF($I$2:$I$11,B12682)&gt;0,0,WEEKDAY(B12682,2)),IF(COUNTIF($I$2:$I$21,B12682)&gt;0,0,WEEKDAY(B12682,2)))</f>
        <v>4</v>
      </c>
      <c r="D12682" s="74">
        <f t="shared" si="2"/>
        <v>3</v>
      </c>
      <c r="E12682" s="12">
        <f>IFERROR(VLOOKUP(A12682,'IDAR Meter Data'!$A:$B,2,1),"")</f>
        <v>164</v>
      </c>
      <c r="F12682" s="75">
        <f>IF(CECCZ="CZ03",'Outside Temp'!B12682,IF(CECCZ="CZ04",'Outside Temp'!B12683,IF(CECCZ="CZ12",'Outside Temp'!B12684, IF(CECCZ="CZ13",'Outside Temp'!B12685))))</f>
        <v>58.93333333</v>
      </c>
      <c r="G12682" s="12">
        <f t="shared" si="3"/>
        <v>1</v>
      </c>
    </row>
    <row r="12683" ht="15.75" customHeight="1">
      <c r="A12683" s="13">
        <v>42257.135416666664</v>
      </c>
      <c r="B12683" s="73">
        <f t="shared" si="1"/>
        <v>42257</v>
      </c>
      <c r="C12683" s="74">
        <f>IF(NewCustomer="Yes", IF(COUNTIF($I$2:$I$11,B12683)&gt;0,0,WEEKDAY(B12683,2)),IF(COUNTIF($I$2:$I$21,B12683)&gt;0,0,WEEKDAY(B12683,2)))</f>
        <v>4</v>
      </c>
      <c r="D12683" s="74">
        <f t="shared" si="2"/>
        <v>3</v>
      </c>
      <c r="E12683" s="12">
        <f>IFERROR(VLOOKUP(A12683,'IDAR Meter Data'!$A:$B,2,1),"")</f>
        <v>178</v>
      </c>
      <c r="F12683" s="75">
        <f>IF(CECCZ="CZ03",'Outside Temp'!B12683,IF(CECCZ="CZ04",'Outside Temp'!B12684,IF(CECCZ="CZ12",'Outside Temp'!B12685, IF(CECCZ="CZ13",'Outside Temp'!B12686))))</f>
        <v>58.68333333</v>
      </c>
      <c r="G12683" s="12">
        <f t="shared" si="3"/>
        <v>1</v>
      </c>
    </row>
    <row r="12684" ht="15.75" customHeight="1">
      <c r="A12684" s="13">
        <v>42257.145833333336</v>
      </c>
      <c r="B12684" s="73">
        <f t="shared" si="1"/>
        <v>42257</v>
      </c>
      <c r="C12684" s="74">
        <f>IF(NewCustomer="Yes", IF(COUNTIF($I$2:$I$11,B12684)&gt;0,0,WEEKDAY(B12684,2)),IF(COUNTIF($I$2:$I$21,B12684)&gt;0,0,WEEKDAY(B12684,2)))</f>
        <v>4</v>
      </c>
      <c r="D12684" s="74">
        <f t="shared" si="2"/>
        <v>3</v>
      </c>
      <c r="E12684" s="12">
        <f>IFERROR(VLOOKUP(A12684,'IDAR Meter Data'!$A:$B,2,1),"")</f>
        <v>163</v>
      </c>
      <c r="F12684" s="75">
        <f>IF(CECCZ="CZ03",'Outside Temp'!B12684,IF(CECCZ="CZ04",'Outside Temp'!B12685,IF(CECCZ="CZ12",'Outside Temp'!B12686, IF(CECCZ="CZ13",'Outside Temp'!B12687))))</f>
        <v>58.43333333</v>
      </c>
      <c r="G12684" s="12">
        <f t="shared" si="3"/>
        <v>1</v>
      </c>
    </row>
    <row r="12685" ht="15.75" customHeight="1">
      <c r="A12685" s="13">
        <v>42257.15625</v>
      </c>
      <c r="B12685" s="73">
        <f t="shared" si="1"/>
        <v>42257</v>
      </c>
      <c r="C12685" s="74">
        <f>IF(NewCustomer="Yes", IF(COUNTIF($I$2:$I$11,B12685)&gt;0,0,WEEKDAY(B12685,2)),IF(COUNTIF($I$2:$I$21,B12685)&gt;0,0,WEEKDAY(B12685,2)))</f>
        <v>4</v>
      </c>
      <c r="D12685" s="74">
        <f t="shared" si="2"/>
        <v>3</v>
      </c>
      <c r="E12685" s="12">
        <f>IFERROR(VLOOKUP(A12685,'IDAR Meter Data'!$A:$B,2,1),"")</f>
        <v>174</v>
      </c>
      <c r="F12685" s="75">
        <f>IF(CECCZ="CZ03",'Outside Temp'!B12685,IF(CECCZ="CZ04",'Outside Temp'!B12686,IF(CECCZ="CZ12",'Outside Temp'!B12687, IF(CECCZ="CZ13",'Outside Temp'!B12688))))</f>
        <v>58.18333333</v>
      </c>
      <c r="G12685" s="12">
        <f t="shared" si="3"/>
        <v>1</v>
      </c>
    </row>
    <row r="12686" ht="15.75" customHeight="1">
      <c r="A12686" s="13">
        <v>42257.166666666664</v>
      </c>
      <c r="B12686" s="73">
        <f t="shared" si="1"/>
        <v>42257</v>
      </c>
      <c r="C12686" s="74">
        <f>IF(NewCustomer="Yes", IF(COUNTIF($I$2:$I$11,B12686)&gt;0,0,WEEKDAY(B12686,2)),IF(COUNTIF($I$2:$I$21,B12686)&gt;0,0,WEEKDAY(B12686,2)))</f>
        <v>4</v>
      </c>
      <c r="D12686" s="74">
        <f t="shared" si="2"/>
        <v>4</v>
      </c>
      <c r="E12686" s="12">
        <f>IFERROR(VLOOKUP(A12686,'IDAR Meter Data'!$A:$B,2,1),"")</f>
        <v>162</v>
      </c>
      <c r="F12686" s="75">
        <f>IF(CECCZ="CZ03",'Outside Temp'!B12686,IF(CECCZ="CZ04",'Outside Temp'!B12687,IF(CECCZ="CZ12",'Outside Temp'!B12688, IF(CECCZ="CZ13",'Outside Temp'!B12689))))</f>
        <v>57.92857143</v>
      </c>
      <c r="G12686" s="12">
        <f t="shared" si="3"/>
        <v>1</v>
      </c>
    </row>
    <row r="12687" ht="15.75" customHeight="1">
      <c r="A12687" s="13">
        <v>42257.177083333336</v>
      </c>
      <c r="B12687" s="73">
        <f t="shared" si="1"/>
        <v>42257</v>
      </c>
      <c r="C12687" s="74">
        <f>IF(NewCustomer="Yes", IF(COUNTIF($I$2:$I$11,B12687)&gt;0,0,WEEKDAY(B12687,2)),IF(COUNTIF($I$2:$I$21,B12687)&gt;0,0,WEEKDAY(B12687,2)))</f>
        <v>4</v>
      </c>
      <c r="D12687" s="74">
        <f t="shared" si="2"/>
        <v>4</v>
      </c>
      <c r="E12687" s="12">
        <f>IFERROR(VLOOKUP(A12687,'IDAR Meter Data'!$A:$B,2,1),"")</f>
        <v>175</v>
      </c>
      <c r="F12687" s="75">
        <f>IF(CECCZ="CZ03",'Outside Temp'!B12687,IF(CECCZ="CZ04",'Outside Temp'!B12688,IF(CECCZ="CZ12",'Outside Temp'!B12689, IF(CECCZ="CZ13",'Outside Temp'!B12690))))</f>
        <v>57.66071429</v>
      </c>
      <c r="G12687" s="12">
        <f t="shared" si="3"/>
        <v>1</v>
      </c>
    </row>
    <row r="12688" ht="15.75" customHeight="1">
      <c r="A12688" s="13">
        <v>42257.1875</v>
      </c>
      <c r="B12688" s="73">
        <f t="shared" si="1"/>
        <v>42257</v>
      </c>
      <c r="C12688" s="74">
        <f>IF(NewCustomer="Yes", IF(COUNTIF($I$2:$I$11,B12688)&gt;0,0,WEEKDAY(B12688,2)),IF(COUNTIF($I$2:$I$21,B12688)&gt;0,0,WEEKDAY(B12688,2)))</f>
        <v>4</v>
      </c>
      <c r="D12688" s="74">
        <f t="shared" si="2"/>
        <v>4</v>
      </c>
      <c r="E12688" s="12">
        <f>IFERROR(VLOOKUP(A12688,'IDAR Meter Data'!$A:$B,2,1),"")</f>
        <v>170</v>
      </c>
      <c r="F12688" s="75">
        <f>IF(CECCZ="CZ03",'Outside Temp'!B12688,IF(CECCZ="CZ04",'Outside Temp'!B12689,IF(CECCZ="CZ12",'Outside Temp'!B12690, IF(CECCZ="CZ13",'Outside Temp'!B12691))))</f>
        <v>57.39285714</v>
      </c>
      <c r="G12688" s="12">
        <f t="shared" si="3"/>
        <v>1</v>
      </c>
    </row>
    <row r="12689" ht="15.75" customHeight="1">
      <c r="A12689" s="13">
        <v>42257.197916666664</v>
      </c>
      <c r="B12689" s="73">
        <f t="shared" si="1"/>
        <v>42257</v>
      </c>
      <c r="C12689" s="74">
        <f>IF(NewCustomer="Yes", IF(COUNTIF($I$2:$I$11,B12689)&gt;0,0,WEEKDAY(B12689,2)),IF(COUNTIF($I$2:$I$21,B12689)&gt;0,0,WEEKDAY(B12689,2)))</f>
        <v>4</v>
      </c>
      <c r="D12689" s="74">
        <f t="shared" si="2"/>
        <v>4</v>
      </c>
      <c r="E12689" s="12">
        <f>IFERROR(VLOOKUP(A12689,'IDAR Meter Data'!$A:$B,2,1),"")</f>
        <v>168</v>
      </c>
      <c r="F12689" s="75">
        <f>IF(CECCZ="CZ03",'Outside Temp'!B12689,IF(CECCZ="CZ04",'Outside Temp'!B12690,IF(CECCZ="CZ12",'Outside Temp'!B12691, IF(CECCZ="CZ13",'Outside Temp'!B12692))))</f>
        <v>57.125</v>
      </c>
      <c r="G12689" s="12">
        <f t="shared" si="3"/>
        <v>1</v>
      </c>
    </row>
    <row r="12690" ht="15.75" customHeight="1">
      <c r="A12690" s="13">
        <v>42257.208333333336</v>
      </c>
      <c r="B12690" s="73">
        <f t="shared" si="1"/>
        <v>42257</v>
      </c>
      <c r="C12690" s="74">
        <f>IF(NewCustomer="Yes", IF(COUNTIF($I$2:$I$11,B12690)&gt;0,0,WEEKDAY(B12690,2)),IF(COUNTIF($I$2:$I$21,B12690)&gt;0,0,WEEKDAY(B12690,2)))</f>
        <v>4</v>
      </c>
      <c r="D12690" s="74">
        <f t="shared" si="2"/>
        <v>5</v>
      </c>
      <c r="E12690" s="12">
        <f>IFERROR(VLOOKUP(A12690,'IDAR Meter Data'!$A:$B,2,1),"")</f>
        <v>168</v>
      </c>
      <c r="F12690" s="75">
        <f>IF(CECCZ="CZ03",'Outside Temp'!B12690,IF(CECCZ="CZ04",'Outside Temp'!B12691,IF(CECCZ="CZ12",'Outside Temp'!B12692, IF(CECCZ="CZ13",'Outside Temp'!B12693))))</f>
        <v>57.06666667</v>
      </c>
      <c r="G12690" s="12">
        <f t="shared" si="3"/>
        <v>1</v>
      </c>
    </row>
    <row r="12691" ht="15.75" customHeight="1">
      <c r="A12691" s="13">
        <v>42257.21875</v>
      </c>
      <c r="B12691" s="73">
        <f t="shared" si="1"/>
        <v>42257</v>
      </c>
      <c r="C12691" s="74">
        <f>IF(NewCustomer="Yes", IF(COUNTIF($I$2:$I$11,B12691)&gt;0,0,WEEKDAY(B12691,2)),IF(COUNTIF($I$2:$I$21,B12691)&gt;0,0,WEEKDAY(B12691,2)))</f>
        <v>4</v>
      </c>
      <c r="D12691" s="74">
        <f t="shared" si="2"/>
        <v>5</v>
      </c>
      <c r="E12691" s="12">
        <f>IFERROR(VLOOKUP(A12691,'IDAR Meter Data'!$A:$B,2,1),"")</f>
        <v>158</v>
      </c>
      <c r="F12691" s="75">
        <f>IF(CECCZ="CZ03",'Outside Temp'!B12691,IF(CECCZ="CZ04",'Outside Temp'!B12692,IF(CECCZ="CZ12",'Outside Temp'!B12693, IF(CECCZ="CZ13",'Outside Temp'!B12694))))</f>
        <v>57.31666667</v>
      </c>
      <c r="G12691" s="12">
        <f t="shared" si="3"/>
        <v>1</v>
      </c>
    </row>
    <row r="12692" ht="15.75" customHeight="1">
      <c r="A12692" s="13">
        <v>42257.229166666664</v>
      </c>
      <c r="B12692" s="73">
        <f t="shared" si="1"/>
        <v>42257</v>
      </c>
      <c r="C12692" s="74">
        <f>IF(NewCustomer="Yes", IF(COUNTIF($I$2:$I$11,B12692)&gt;0,0,WEEKDAY(B12692,2)),IF(COUNTIF($I$2:$I$21,B12692)&gt;0,0,WEEKDAY(B12692,2)))</f>
        <v>4</v>
      </c>
      <c r="D12692" s="74">
        <f t="shared" si="2"/>
        <v>5</v>
      </c>
      <c r="E12692" s="12">
        <f>IFERROR(VLOOKUP(A12692,'IDAR Meter Data'!$A:$B,2,1),"")</f>
        <v>168</v>
      </c>
      <c r="F12692" s="75">
        <f>IF(CECCZ="CZ03",'Outside Temp'!B12692,IF(CECCZ="CZ04",'Outside Temp'!B12693,IF(CECCZ="CZ12",'Outside Temp'!B12694, IF(CECCZ="CZ13",'Outside Temp'!B12695))))</f>
        <v>57.56666667</v>
      </c>
      <c r="G12692" s="12">
        <f t="shared" si="3"/>
        <v>1</v>
      </c>
    </row>
    <row r="12693" ht="15.75" customHeight="1">
      <c r="A12693" s="13">
        <v>42257.239583333336</v>
      </c>
      <c r="B12693" s="73">
        <f t="shared" si="1"/>
        <v>42257</v>
      </c>
      <c r="C12693" s="74">
        <f>IF(NewCustomer="Yes", IF(COUNTIF($I$2:$I$11,B12693)&gt;0,0,WEEKDAY(B12693,2)),IF(COUNTIF($I$2:$I$21,B12693)&gt;0,0,WEEKDAY(B12693,2)))</f>
        <v>4</v>
      </c>
      <c r="D12693" s="74">
        <f t="shared" si="2"/>
        <v>5</v>
      </c>
      <c r="E12693" s="12">
        <f>IFERROR(VLOOKUP(A12693,'IDAR Meter Data'!$A:$B,2,1),"")</f>
        <v>158</v>
      </c>
      <c r="F12693" s="75">
        <f>IF(CECCZ="CZ03",'Outside Temp'!B12693,IF(CECCZ="CZ04",'Outside Temp'!B12694,IF(CECCZ="CZ12",'Outside Temp'!B12695, IF(CECCZ="CZ13",'Outside Temp'!B12696))))</f>
        <v>57.81666667</v>
      </c>
      <c r="G12693" s="12">
        <f t="shared" si="3"/>
        <v>1</v>
      </c>
    </row>
    <row r="12694" ht="15.75" customHeight="1">
      <c r="A12694" s="13">
        <v>42257.25</v>
      </c>
      <c r="B12694" s="73">
        <f t="shared" si="1"/>
        <v>42257</v>
      </c>
      <c r="C12694" s="74">
        <f>IF(NewCustomer="Yes", IF(COUNTIF($I$2:$I$11,B12694)&gt;0,0,WEEKDAY(B12694,2)),IF(COUNTIF($I$2:$I$21,B12694)&gt;0,0,WEEKDAY(B12694,2)))</f>
        <v>4</v>
      </c>
      <c r="D12694" s="74">
        <f t="shared" si="2"/>
        <v>6</v>
      </c>
      <c r="E12694" s="12">
        <f>IFERROR(VLOOKUP(A12694,'IDAR Meter Data'!$A:$B,2,1),"")</f>
        <v>171</v>
      </c>
      <c r="F12694" s="75">
        <f>IF(CECCZ="CZ03",'Outside Temp'!B12694,IF(CECCZ="CZ04",'Outside Temp'!B12695,IF(CECCZ="CZ12",'Outside Temp'!B12696, IF(CECCZ="CZ13",'Outside Temp'!B12697))))</f>
        <v>58.33333333</v>
      </c>
      <c r="G12694" s="12">
        <f t="shared" si="3"/>
        <v>1</v>
      </c>
    </row>
    <row r="12695" ht="15.75" customHeight="1">
      <c r="A12695" s="13">
        <v>42257.260416666664</v>
      </c>
      <c r="B12695" s="73">
        <f t="shared" si="1"/>
        <v>42257</v>
      </c>
      <c r="C12695" s="74">
        <f>IF(NewCustomer="Yes", IF(COUNTIF($I$2:$I$11,B12695)&gt;0,0,WEEKDAY(B12695,2)),IF(COUNTIF($I$2:$I$21,B12695)&gt;0,0,WEEKDAY(B12695,2)))</f>
        <v>4</v>
      </c>
      <c r="D12695" s="74">
        <f t="shared" si="2"/>
        <v>6</v>
      </c>
      <c r="E12695" s="12">
        <f>IFERROR(VLOOKUP(A12695,'IDAR Meter Data'!$A:$B,2,1),"")</f>
        <v>162</v>
      </c>
      <c r="F12695" s="75">
        <f>IF(CECCZ="CZ03",'Outside Temp'!B12695,IF(CECCZ="CZ04",'Outside Temp'!B12696,IF(CECCZ="CZ12",'Outside Temp'!B12697, IF(CECCZ="CZ13",'Outside Temp'!B12698))))</f>
        <v>59.58333333</v>
      </c>
      <c r="G12695" s="12">
        <f t="shared" si="3"/>
        <v>1</v>
      </c>
    </row>
    <row r="12696" ht="15.75" customHeight="1">
      <c r="A12696" s="13">
        <v>42257.270833333336</v>
      </c>
      <c r="B12696" s="73">
        <f t="shared" si="1"/>
        <v>42257</v>
      </c>
      <c r="C12696" s="74">
        <f>IF(NewCustomer="Yes", IF(COUNTIF($I$2:$I$11,B12696)&gt;0,0,WEEKDAY(B12696,2)),IF(COUNTIF($I$2:$I$21,B12696)&gt;0,0,WEEKDAY(B12696,2)))</f>
        <v>4</v>
      </c>
      <c r="D12696" s="74">
        <f t="shared" si="2"/>
        <v>6</v>
      </c>
      <c r="E12696" s="12">
        <f>IFERROR(VLOOKUP(A12696,'IDAR Meter Data'!$A:$B,2,1),"")</f>
        <v>170</v>
      </c>
      <c r="F12696" s="75">
        <f>IF(CECCZ="CZ03",'Outside Temp'!B12696,IF(CECCZ="CZ04",'Outside Temp'!B12697,IF(CECCZ="CZ12",'Outside Temp'!B12698, IF(CECCZ="CZ13",'Outside Temp'!B12699))))</f>
        <v>60.83333333</v>
      </c>
      <c r="G12696" s="12">
        <f t="shared" si="3"/>
        <v>1</v>
      </c>
    </row>
    <row r="12697" ht="15.75" customHeight="1">
      <c r="A12697" s="13">
        <v>42257.28125</v>
      </c>
      <c r="B12697" s="73">
        <f t="shared" si="1"/>
        <v>42257</v>
      </c>
      <c r="C12697" s="74">
        <f>IF(NewCustomer="Yes", IF(COUNTIF($I$2:$I$11,B12697)&gt;0,0,WEEKDAY(B12697,2)),IF(COUNTIF($I$2:$I$21,B12697)&gt;0,0,WEEKDAY(B12697,2)))</f>
        <v>4</v>
      </c>
      <c r="D12697" s="74">
        <f t="shared" si="2"/>
        <v>6</v>
      </c>
      <c r="E12697" s="12">
        <f>IFERROR(VLOOKUP(A12697,'IDAR Meter Data'!$A:$B,2,1),"")</f>
        <v>155</v>
      </c>
      <c r="F12697" s="75">
        <f>IF(CECCZ="CZ03",'Outside Temp'!B12697,IF(CECCZ="CZ04",'Outside Temp'!B12698,IF(CECCZ="CZ12",'Outside Temp'!B12699, IF(CECCZ="CZ13",'Outside Temp'!B12700))))</f>
        <v>62.08333333</v>
      </c>
      <c r="G12697" s="12">
        <f t="shared" si="3"/>
        <v>1</v>
      </c>
    </row>
    <row r="12698" ht="15.75" customHeight="1">
      <c r="A12698" s="13">
        <v>42257.291666666664</v>
      </c>
      <c r="B12698" s="73">
        <f t="shared" si="1"/>
        <v>42257</v>
      </c>
      <c r="C12698" s="74">
        <f>IF(NewCustomer="Yes", IF(COUNTIF($I$2:$I$11,B12698)&gt;0,0,WEEKDAY(B12698,2)),IF(COUNTIF($I$2:$I$21,B12698)&gt;0,0,WEEKDAY(B12698,2)))</f>
        <v>4</v>
      </c>
      <c r="D12698" s="74">
        <f t="shared" si="2"/>
        <v>7</v>
      </c>
      <c r="E12698" s="12">
        <f>IFERROR(VLOOKUP(A12698,'IDAR Meter Data'!$A:$B,2,1),"")</f>
        <v>169</v>
      </c>
      <c r="F12698" s="75">
        <f>IF(CECCZ="CZ03",'Outside Temp'!B12698,IF(CECCZ="CZ04",'Outside Temp'!B12699,IF(CECCZ="CZ12",'Outside Temp'!B12700, IF(CECCZ="CZ13",'Outside Temp'!B12701))))</f>
        <v>63.26666667</v>
      </c>
      <c r="G12698" s="12">
        <f t="shared" si="3"/>
        <v>1</v>
      </c>
    </row>
    <row r="12699" ht="15.75" customHeight="1">
      <c r="A12699" s="13">
        <v>42257.302083333336</v>
      </c>
      <c r="B12699" s="73">
        <f t="shared" si="1"/>
        <v>42257</v>
      </c>
      <c r="C12699" s="74">
        <f>IF(NewCustomer="Yes", IF(COUNTIF($I$2:$I$11,B12699)&gt;0,0,WEEKDAY(B12699,2)),IF(COUNTIF($I$2:$I$21,B12699)&gt;0,0,WEEKDAY(B12699,2)))</f>
        <v>4</v>
      </c>
      <c r="D12699" s="74">
        <f t="shared" si="2"/>
        <v>7</v>
      </c>
      <c r="E12699" s="12">
        <f>IFERROR(VLOOKUP(A12699,'IDAR Meter Data'!$A:$B,2,1),"")</f>
        <v>161</v>
      </c>
      <c r="F12699" s="75">
        <f>IF(CECCZ="CZ03",'Outside Temp'!B12699,IF(CECCZ="CZ04",'Outside Temp'!B12700,IF(CECCZ="CZ12",'Outside Temp'!B12701, IF(CECCZ="CZ13",'Outside Temp'!B12702))))</f>
        <v>64.26666667</v>
      </c>
      <c r="G12699" s="12">
        <f t="shared" si="3"/>
        <v>1</v>
      </c>
    </row>
    <row r="12700" ht="15.75" customHeight="1">
      <c r="A12700" s="13">
        <v>42257.3125</v>
      </c>
      <c r="B12700" s="73">
        <f t="shared" si="1"/>
        <v>42257</v>
      </c>
      <c r="C12700" s="74">
        <f>IF(NewCustomer="Yes", IF(COUNTIF($I$2:$I$11,B12700)&gt;0,0,WEEKDAY(B12700,2)),IF(COUNTIF($I$2:$I$21,B12700)&gt;0,0,WEEKDAY(B12700,2)))</f>
        <v>4</v>
      </c>
      <c r="D12700" s="74">
        <f t="shared" si="2"/>
        <v>7</v>
      </c>
      <c r="E12700" s="12">
        <f>IFERROR(VLOOKUP(A12700,'IDAR Meter Data'!$A:$B,2,1),"")</f>
        <v>167</v>
      </c>
      <c r="F12700" s="75">
        <f>IF(CECCZ="CZ03",'Outside Temp'!B12700,IF(CECCZ="CZ04",'Outside Temp'!B12701,IF(CECCZ="CZ12",'Outside Temp'!B12702, IF(CECCZ="CZ13",'Outside Temp'!B12703))))</f>
        <v>65.26666667</v>
      </c>
      <c r="G12700" s="12">
        <f t="shared" si="3"/>
        <v>2</v>
      </c>
    </row>
    <row r="12701" ht="15.75" customHeight="1">
      <c r="A12701" s="13">
        <v>42257.322916666664</v>
      </c>
      <c r="B12701" s="73">
        <f t="shared" si="1"/>
        <v>42257</v>
      </c>
      <c r="C12701" s="74">
        <f>IF(NewCustomer="Yes", IF(COUNTIF($I$2:$I$11,B12701)&gt;0,0,WEEKDAY(B12701,2)),IF(COUNTIF($I$2:$I$21,B12701)&gt;0,0,WEEKDAY(B12701,2)))</f>
        <v>4</v>
      </c>
      <c r="D12701" s="74">
        <f t="shared" si="2"/>
        <v>7</v>
      </c>
      <c r="E12701" s="12">
        <f>IFERROR(VLOOKUP(A12701,'IDAR Meter Data'!$A:$B,2,1),"")</f>
        <v>173</v>
      </c>
      <c r="F12701" s="75">
        <f>IF(CECCZ="CZ03",'Outside Temp'!B12701,IF(CECCZ="CZ04",'Outside Temp'!B12702,IF(CECCZ="CZ12",'Outside Temp'!B12703, IF(CECCZ="CZ13",'Outside Temp'!B12704))))</f>
        <v>66.26666667</v>
      </c>
      <c r="G12701" s="12">
        <f t="shared" si="3"/>
        <v>2</v>
      </c>
    </row>
    <row r="12702" ht="15.75" customHeight="1">
      <c r="A12702" s="13">
        <v>42257.333333333336</v>
      </c>
      <c r="B12702" s="73">
        <f t="shared" si="1"/>
        <v>42257</v>
      </c>
      <c r="C12702" s="74">
        <f>IF(NewCustomer="Yes", IF(COUNTIF($I$2:$I$11,B12702)&gt;0,0,WEEKDAY(B12702,2)),IF(COUNTIF($I$2:$I$21,B12702)&gt;0,0,WEEKDAY(B12702,2)))</f>
        <v>4</v>
      </c>
      <c r="D12702" s="74">
        <f t="shared" si="2"/>
        <v>8</v>
      </c>
      <c r="E12702" s="12">
        <f>IFERROR(VLOOKUP(A12702,'IDAR Meter Data'!$A:$B,2,1),"")</f>
        <v>177</v>
      </c>
      <c r="F12702" s="75">
        <f>IF(CECCZ="CZ03",'Outside Temp'!B12702,IF(CECCZ="CZ04",'Outside Temp'!B12703,IF(CECCZ="CZ12",'Outside Temp'!B12704, IF(CECCZ="CZ13",'Outside Temp'!B12705))))</f>
        <v>67.2</v>
      </c>
      <c r="G12702" s="12">
        <f t="shared" si="3"/>
        <v>2</v>
      </c>
    </row>
    <row r="12703" ht="15.75" customHeight="1">
      <c r="A12703" s="13">
        <v>42257.34375</v>
      </c>
      <c r="B12703" s="73">
        <f t="shared" si="1"/>
        <v>42257</v>
      </c>
      <c r="C12703" s="74">
        <f>IF(NewCustomer="Yes", IF(COUNTIF($I$2:$I$11,B12703)&gt;0,0,WEEKDAY(B12703,2)),IF(COUNTIF($I$2:$I$21,B12703)&gt;0,0,WEEKDAY(B12703,2)))</f>
        <v>4</v>
      </c>
      <c r="D12703" s="74">
        <f t="shared" si="2"/>
        <v>8</v>
      </c>
      <c r="E12703" s="12">
        <f>IFERROR(VLOOKUP(A12703,'IDAR Meter Data'!$A:$B,2,1),"")</f>
        <v>175</v>
      </c>
      <c r="F12703" s="75">
        <f>IF(CECCZ="CZ03",'Outside Temp'!B12703,IF(CECCZ="CZ04",'Outside Temp'!B12704,IF(CECCZ="CZ12",'Outside Temp'!B12705, IF(CECCZ="CZ13",'Outside Temp'!B12706))))</f>
        <v>67.95</v>
      </c>
      <c r="G12703" s="12">
        <f t="shared" si="3"/>
        <v>2</v>
      </c>
    </row>
    <row r="12704" ht="15.75" customHeight="1">
      <c r="A12704" s="13">
        <v>42257.354166666664</v>
      </c>
      <c r="B12704" s="73">
        <f t="shared" si="1"/>
        <v>42257</v>
      </c>
      <c r="C12704" s="74">
        <f>IF(NewCustomer="Yes", IF(COUNTIF($I$2:$I$11,B12704)&gt;0,0,WEEKDAY(B12704,2)),IF(COUNTIF($I$2:$I$21,B12704)&gt;0,0,WEEKDAY(B12704,2)))</f>
        <v>4</v>
      </c>
      <c r="D12704" s="74">
        <f t="shared" si="2"/>
        <v>8</v>
      </c>
      <c r="E12704" s="12">
        <f>IFERROR(VLOOKUP(A12704,'IDAR Meter Data'!$A:$B,2,1),"")</f>
        <v>180</v>
      </c>
      <c r="F12704" s="75">
        <f>IF(CECCZ="CZ03",'Outside Temp'!B12704,IF(CECCZ="CZ04",'Outside Temp'!B12705,IF(CECCZ="CZ12",'Outside Temp'!B12706, IF(CECCZ="CZ13",'Outside Temp'!B12707))))</f>
        <v>68.7</v>
      </c>
      <c r="G12704" s="12">
        <f t="shared" si="3"/>
        <v>2</v>
      </c>
    </row>
    <row r="12705" ht="15.75" customHeight="1">
      <c r="A12705" s="13">
        <v>42257.364583333336</v>
      </c>
      <c r="B12705" s="73">
        <f t="shared" si="1"/>
        <v>42257</v>
      </c>
      <c r="C12705" s="74">
        <f>IF(NewCustomer="Yes", IF(COUNTIF($I$2:$I$11,B12705)&gt;0,0,WEEKDAY(B12705,2)),IF(COUNTIF($I$2:$I$21,B12705)&gt;0,0,WEEKDAY(B12705,2)))</f>
        <v>4</v>
      </c>
      <c r="D12705" s="74">
        <f t="shared" si="2"/>
        <v>8</v>
      </c>
      <c r="E12705" s="12">
        <f>IFERROR(VLOOKUP(A12705,'IDAR Meter Data'!$A:$B,2,1),"")</f>
        <v>184</v>
      </c>
      <c r="F12705" s="75">
        <f>IF(CECCZ="CZ03",'Outside Temp'!B12705,IF(CECCZ="CZ04",'Outside Temp'!B12706,IF(CECCZ="CZ12",'Outside Temp'!B12707, IF(CECCZ="CZ13",'Outside Temp'!B12708))))</f>
        <v>69.45</v>
      </c>
      <c r="G12705" s="12">
        <f t="shared" si="3"/>
        <v>2</v>
      </c>
    </row>
    <row r="12706" ht="15.75" customHeight="1">
      <c r="A12706" s="13">
        <v>42257.375</v>
      </c>
      <c r="B12706" s="73">
        <f t="shared" si="1"/>
        <v>42257</v>
      </c>
      <c r="C12706" s="74">
        <f>IF(NewCustomer="Yes", IF(COUNTIF($I$2:$I$11,B12706)&gt;0,0,WEEKDAY(B12706,2)),IF(COUNTIF($I$2:$I$21,B12706)&gt;0,0,WEEKDAY(B12706,2)))</f>
        <v>4</v>
      </c>
      <c r="D12706" s="74">
        <f t="shared" si="2"/>
        <v>9</v>
      </c>
      <c r="E12706" s="12">
        <f>IFERROR(VLOOKUP(A12706,'IDAR Meter Data'!$A:$B,2,1),"")</f>
        <v>199</v>
      </c>
      <c r="F12706" s="75">
        <f>IF(CECCZ="CZ03",'Outside Temp'!B12706,IF(CECCZ="CZ04",'Outside Temp'!B12707,IF(CECCZ="CZ12",'Outside Temp'!B12708, IF(CECCZ="CZ13",'Outside Temp'!B12709))))</f>
        <v>70.2</v>
      </c>
      <c r="G12706" s="12">
        <f t="shared" si="3"/>
        <v>3</v>
      </c>
    </row>
    <row r="12707" ht="15.75" customHeight="1">
      <c r="A12707" s="13">
        <v>42257.385416666664</v>
      </c>
      <c r="B12707" s="73">
        <f t="shared" si="1"/>
        <v>42257</v>
      </c>
      <c r="C12707" s="74">
        <f>IF(NewCustomer="Yes", IF(COUNTIF($I$2:$I$11,B12707)&gt;0,0,WEEKDAY(B12707,2)),IF(COUNTIF($I$2:$I$21,B12707)&gt;0,0,WEEKDAY(B12707,2)))</f>
        <v>4</v>
      </c>
      <c r="D12707" s="74">
        <f t="shared" si="2"/>
        <v>9</v>
      </c>
      <c r="E12707" s="12">
        <f>IFERROR(VLOOKUP(A12707,'IDAR Meter Data'!$A:$B,2,1),"")</f>
        <v>198</v>
      </c>
      <c r="F12707" s="75">
        <f>IF(CECCZ="CZ03",'Outside Temp'!B12707,IF(CECCZ="CZ04",'Outside Temp'!B12708,IF(CECCZ="CZ12",'Outside Temp'!B12709, IF(CECCZ="CZ13",'Outside Temp'!B12710))))</f>
        <v>70.95</v>
      </c>
      <c r="G12707" s="12">
        <f t="shared" si="3"/>
        <v>3</v>
      </c>
    </row>
    <row r="12708" ht="15.75" customHeight="1">
      <c r="A12708" s="13">
        <v>42257.395833333336</v>
      </c>
      <c r="B12708" s="73">
        <f t="shared" si="1"/>
        <v>42257</v>
      </c>
      <c r="C12708" s="74">
        <f>IF(NewCustomer="Yes", IF(COUNTIF($I$2:$I$11,B12708)&gt;0,0,WEEKDAY(B12708,2)),IF(COUNTIF($I$2:$I$21,B12708)&gt;0,0,WEEKDAY(B12708,2)))</f>
        <v>4</v>
      </c>
      <c r="D12708" s="74">
        <f t="shared" si="2"/>
        <v>9</v>
      </c>
      <c r="E12708" s="12">
        <f>IFERROR(VLOOKUP(A12708,'IDAR Meter Data'!$A:$B,2,1),"")</f>
        <v>194</v>
      </c>
      <c r="F12708" s="75">
        <f>IF(CECCZ="CZ03",'Outside Temp'!B12708,IF(CECCZ="CZ04",'Outside Temp'!B12709,IF(CECCZ="CZ12",'Outside Temp'!B12710, IF(CECCZ="CZ13",'Outside Temp'!B12711))))</f>
        <v>71.7</v>
      </c>
      <c r="G12708" s="12">
        <f t="shared" si="3"/>
        <v>3</v>
      </c>
    </row>
    <row r="12709" ht="15.75" customHeight="1">
      <c r="A12709" s="13">
        <v>42257.40625</v>
      </c>
      <c r="B12709" s="73">
        <f t="shared" si="1"/>
        <v>42257</v>
      </c>
      <c r="C12709" s="74">
        <f>IF(NewCustomer="Yes", IF(COUNTIF($I$2:$I$11,B12709)&gt;0,0,WEEKDAY(B12709,2)),IF(COUNTIF($I$2:$I$21,B12709)&gt;0,0,WEEKDAY(B12709,2)))</f>
        <v>4</v>
      </c>
      <c r="D12709" s="74">
        <f t="shared" si="2"/>
        <v>9</v>
      </c>
      <c r="E12709" s="12">
        <f>IFERROR(VLOOKUP(A12709,'IDAR Meter Data'!$A:$B,2,1),"")</f>
        <v>214</v>
      </c>
      <c r="F12709" s="75">
        <f>IF(CECCZ="CZ03",'Outside Temp'!B12709,IF(CECCZ="CZ04",'Outside Temp'!B12710,IF(CECCZ="CZ12",'Outside Temp'!B12711, IF(CECCZ="CZ13",'Outside Temp'!B12712))))</f>
        <v>72.45</v>
      </c>
      <c r="G12709" s="12">
        <f t="shared" si="3"/>
        <v>3</v>
      </c>
    </row>
    <row r="12710" ht="15.75" customHeight="1">
      <c r="A12710" s="13">
        <v>42257.416666666664</v>
      </c>
      <c r="B12710" s="73">
        <f t="shared" si="1"/>
        <v>42257</v>
      </c>
      <c r="C12710" s="74">
        <f>IF(NewCustomer="Yes", IF(COUNTIF($I$2:$I$11,B12710)&gt;0,0,WEEKDAY(B12710,2)),IF(COUNTIF($I$2:$I$21,B12710)&gt;0,0,WEEKDAY(B12710,2)))</f>
        <v>4</v>
      </c>
      <c r="D12710" s="74">
        <f t="shared" si="2"/>
        <v>10</v>
      </c>
      <c r="E12710" s="12">
        <f>IFERROR(VLOOKUP(A12710,'IDAR Meter Data'!$A:$B,2,1),"")</f>
        <v>210</v>
      </c>
      <c r="F12710" s="75">
        <f>IF(CECCZ="CZ03",'Outside Temp'!B12710,IF(CECCZ="CZ04",'Outside Temp'!B12711,IF(CECCZ="CZ12",'Outside Temp'!B12712, IF(CECCZ="CZ13",'Outside Temp'!B12713))))</f>
        <v>73.06666667</v>
      </c>
      <c r="G12710" s="12">
        <f t="shared" si="3"/>
        <v>3</v>
      </c>
    </row>
    <row r="12711" ht="15.75" customHeight="1">
      <c r="A12711" s="13">
        <v>42257.427083333336</v>
      </c>
      <c r="B12711" s="73">
        <f t="shared" si="1"/>
        <v>42257</v>
      </c>
      <c r="C12711" s="74">
        <f>IF(NewCustomer="Yes", IF(COUNTIF($I$2:$I$11,B12711)&gt;0,0,WEEKDAY(B12711,2)),IF(COUNTIF($I$2:$I$21,B12711)&gt;0,0,WEEKDAY(B12711,2)))</f>
        <v>4</v>
      </c>
      <c r="D12711" s="74">
        <f t="shared" si="2"/>
        <v>10</v>
      </c>
      <c r="E12711" s="12">
        <f>IFERROR(VLOOKUP(A12711,'IDAR Meter Data'!$A:$B,2,1),"")</f>
        <v>212</v>
      </c>
      <c r="F12711" s="75">
        <f>IF(CECCZ="CZ03",'Outside Temp'!B12711,IF(CECCZ="CZ04",'Outside Temp'!B12712,IF(CECCZ="CZ12",'Outside Temp'!B12713, IF(CECCZ="CZ13",'Outside Temp'!B12714))))</f>
        <v>73.31666667</v>
      </c>
      <c r="G12711" s="12">
        <f t="shared" si="3"/>
        <v>3</v>
      </c>
    </row>
    <row r="12712" ht="15.75" customHeight="1">
      <c r="A12712" s="13">
        <v>42257.4375</v>
      </c>
      <c r="B12712" s="73">
        <f t="shared" si="1"/>
        <v>42257</v>
      </c>
      <c r="C12712" s="74">
        <f>IF(NewCustomer="Yes", IF(COUNTIF($I$2:$I$11,B12712)&gt;0,0,WEEKDAY(B12712,2)),IF(COUNTIF($I$2:$I$21,B12712)&gt;0,0,WEEKDAY(B12712,2)))</f>
        <v>4</v>
      </c>
      <c r="D12712" s="74">
        <f t="shared" si="2"/>
        <v>10</v>
      </c>
      <c r="E12712" s="12">
        <f>IFERROR(VLOOKUP(A12712,'IDAR Meter Data'!$A:$B,2,1),"")</f>
        <v>230</v>
      </c>
      <c r="F12712" s="75">
        <f>IF(CECCZ="CZ03",'Outside Temp'!B12712,IF(CECCZ="CZ04",'Outside Temp'!B12713,IF(CECCZ="CZ12",'Outside Temp'!B12714, IF(CECCZ="CZ13",'Outside Temp'!B12715))))</f>
        <v>73.56666667</v>
      </c>
      <c r="G12712" s="12">
        <f t="shared" si="3"/>
        <v>3</v>
      </c>
    </row>
    <row r="12713" ht="15.75" customHeight="1">
      <c r="A12713" s="13">
        <v>42257.447916666664</v>
      </c>
      <c r="B12713" s="73">
        <f t="shared" si="1"/>
        <v>42257</v>
      </c>
      <c r="C12713" s="74">
        <f>IF(NewCustomer="Yes", IF(COUNTIF($I$2:$I$11,B12713)&gt;0,0,WEEKDAY(B12713,2)),IF(COUNTIF($I$2:$I$21,B12713)&gt;0,0,WEEKDAY(B12713,2)))</f>
        <v>4</v>
      </c>
      <c r="D12713" s="74">
        <f t="shared" si="2"/>
        <v>10</v>
      </c>
      <c r="E12713" s="12">
        <f>IFERROR(VLOOKUP(A12713,'IDAR Meter Data'!$A:$B,2,1),"")</f>
        <v>212</v>
      </c>
      <c r="F12713" s="75">
        <f>IF(CECCZ="CZ03",'Outside Temp'!B12713,IF(CECCZ="CZ04",'Outside Temp'!B12714,IF(CECCZ="CZ12",'Outside Temp'!B12715, IF(CECCZ="CZ13",'Outside Temp'!B12716))))</f>
        <v>73.81666667</v>
      </c>
      <c r="G12713" s="12">
        <f t="shared" si="3"/>
        <v>3</v>
      </c>
    </row>
    <row r="12714" ht="15.75" customHeight="1">
      <c r="A12714" s="13">
        <v>42257.458333333336</v>
      </c>
      <c r="B12714" s="73">
        <f t="shared" si="1"/>
        <v>42257</v>
      </c>
      <c r="C12714" s="74">
        <f>IF(NewCustomer="Yes", IF(COUNTIF($I$2:$I$11,B12714)&gt;0,0,WEEKDAY(B12714,2)),IF(COUNTIF($I$2:$I$21,B12714)&gt;0,0,WEEKDAY(B12714,2)))</f>
        <v>4</v>
      </c>
      <c r="D12714" s="74">
        <f t="shared" si="2"/>
        <v>11</v>
      </c>
      <c r="E12714" s="12">
        <f>IFERROR(VLOOKUP(A12714,'IDAR Meter Data'!$A:$B,2,1),"")</f>
        <v>235</v>
      </c>
      <c r="F12714" s="75">
        <f>IF(CECCZ="CZ03",'Outside Temp'!B12714,IF(CECCZ="CZ04",'Outside Temp'!B12715,IF(CECCZ="CZ12",'Outside Temp'!B12716, IF(CECCZ="CZ13",'Outside Temp'!B12717))))</f>
        <v>74.2</v>
      </c>
      <c r="G12714" s="12">
        <f t="shared" si="3"/>
        <v>3</v>
      </c>
    </row>
    <row r="12715" ht="15.75" customHeight="1">
      <c r="A12715" s="13">
        <v>42257.46875</v>
      </c>
      <c r="B12715" s="73">
        <f t="shared" si="1"/>
        <v>42257</v>
      </c>
      <c r="C12715" s="74">
        <f>IF(NewCustomer="Yes", IF(COUNTIF($I$2:$I$11,B12715)&gt;0,0,WEEKDAY(B12715,2)),IF(COUNTIF($I$2:$I$21,B12715)&gt;0,0,WEEKDAY(B12715,2)))</f>
        <v>4</v>
      </c>
      <c r="D12715" s="74">
        <f t="shared" si="2"/>
        <v>11</v>
      </c>
      <c r="E12715" s="12">
        <f>IFERROR(VLOOKUP(A12715,'IDAR Meter Data'!$A:$B,2,1),"")</f>
        <v>238</v>
      </c>
      <c r="F12715" s="75">
        <f>IF(CECCZ="CZ03",'Outside Temp'!B12715,IF(CECCZ="CZ04",'Outside Temp'!B12716,IF(CECCZ="CZ12",'Outside Temp'!B12717, IF(CECCZ="CZ13",'Outside Temp'!B12718))))</f>
        <v>74.95</v>
      </c>
      <c r="G12715" s="12">
        <f t="shared" si="3"/>
        <v>3</v>
      </c>
    </row>
    <row r="12716" ht="15.75" customHeight="1">
      <c r="A12716" s="13">
        <v>42257.479166666664</v>
      </c>
      <c r="B12716" s="73">
        <f t="shared" si="1"/>
        <v>42257</v>
      </c>
      <c r="C12716" s="74">
        <f>IF(NewCustomer="Yes", IF(COUNTIF($I$2:$I$11,B12716)&gt;0,0,WEEKDAY(B12716,2)),IF(COUNTIF($I$2:$I$21,B12716)&gt;0,0,WEEKDAY(B12716,2)))</f>
        <v>4</v>
      </c>
      <c r="D12716" s="74">
        <f t="shared" si="2"/>
        <v>11</v>
      </c>
      <c r="E12716" s="12">
        <f>IFERROR(VLOOKUP(A12716,'IDAR Meter Data'!$A:$B,2,1),"")</f>
        <v>256</v>
      </c>
      <c r="F12716" s="75">
        <f>IF(CECCZ="CZ03",'Outside Temp'!B12716,IF(CECCZ="CZ04",'Outside Temp'!B12717,IF(CECCZ="CZ12",'Outside Temp'!B12718, IF(CECCZ="CZ13",'Outside Temp'!B12719))))</f>
        <v>75.7</v>
      </c>
      <c r="G12716" s="12">
        <f t="shared" si="3"/>
        <v>4</v>
      </c>
    </row>
    <row r="12717" ht="15.75" customHeight="1">
      <c r="A12717" s="13">
        <v>42257.489583333336</v>
      </c>
      <c r="B12717" s="73">
        <f t="shared" si="1"/>
        <v>42257</v>
      </c>
      <c r="C12717" s="74">
        <f>IF(NewCustomer="Yes", IF(COUNTIF($I$2:$I$11,B12717)&gt;0,0,WEEKDAY(B12717,2)),IF(COUNTIF($I$2:$I$21,B12717)&gt;0,0,WEEKDAY(B12717,2)))</f>
        <v>4</v>
      </c>
      <c r="D12717" s="74">
        <f t="shared" si="2"/>
        <v>11</v>
      </c>
      <c r="E12717" s="12">
        <f>IFERROR(VLOOKUP(A12717,'IDAR Meter Data'!$A:$B,2,1),"")</f>
        <v>247</v>
      </c>
      <c r="F12717" s="75">
        <f>IF(CECCZ="CZ03",'Outside Temp'!B12717,IF(CECCZ="CZ04",'Outside Temp'!B12718,IF(CECCZ="CZ12",'Outside Temp'!B12719, IF(CECCZ="CZ13",'Outside Temp'!B12720))))</f>
        <v>76.45</v>
      </c>
      <c r="G12717" s="12">
        <f t="shared" si="3"/>
        <v>4</v>
      </c>
    </row>
    <row r="12718" ht="15.75" customHeight="1">
      <c r="A12718" s="13">
        <v>42257.5</v>
      </c>
      <c r="B12718" s="73">
        <f t="shared" si="1"/>
        <v>42257</v>
      </c>
      <c r="C12718" s="74">
        <f>IF(NewCustomer="Yes", IF(COUNTIF($I$2:$I$11,B12718)&gt;0,0,WEEKDAY(B12718,2)),IF(COUNTIF($I$2:$I$21,B12718)&gt;0,0,WEEKDAY(B12718,2)))</f>
        <v>4</v>
      </c>
      <c r="D12718" s="74">
        <f t="shared" si="2"/>
        <v>12</v>
      </c>
      <c r="E12718" s="12">
        <f>IFERROR(VLOOKUP(A12718,'IDAR Meter Data'!$A:$B,2,1),"")</f>
        <v>236</v>
      </c>
      <c r="F12718" s="75">
        <f>IF(CECCZ="CZ03",'Outside Temp'!B12718,IF(CECCZ="CZ04",'Outside Temp'!B12719,IF(CECCZ="CZ12",'Outside Temp'!B12720, IF(CECCZ="CZ13",'Outside Temp'!B12721))))</f>
        <v>77.2</v>
      </c>
      <c r="G12718" s="12">
        <f t="shared" si="3"/>
        <v>4</v>
      </c>
    </row>
    <row r="12719" ht="15.75" customHeight="1">
      <c r="A12719" s="13">
        <v>42257.510416666664</v>
      </c>
      <c r="B12719" s="73">
        <f t="shared" si="1"/>
        <v>42257</v>
      </c>
      <c r="C12719" s="74">
        <f>IF(NewCustomer="Yes", IF(COUNTIF($I$2:$I$11,B12719)&gt;0,0,WEEKDAY(B12719,2)),IF(COUNTIF($I$2:$I$21,B12719)&gt;0,0,WEEKDAY(B12719,2)))</f>
        <v>4</v>
      </c>
      <c r="D12719" s="74">
        <f t="shared" si="2"/>
        <v>12</v>
      </c>
      <c r="E12719" s="12">
        <f>IFERROR(VLOOKUP(A12719,'IDAR Meter Data'!$A:$B,2,1),"")</f>
        <v>255</v>
      </c>
      <c r="F12719" s="75">
        <f>IF(CECCZ="CZ03",'Outside Temp'!B12719,IF(CECCZ="CZ04",'Outside Temp'!B12720,IF(CECCZ="CZ12",'Outside Temp'!B12721, IF(CECCZ="CZ13",'Outside Temp'!B12722))))</f>
        <v>77.95</v>
      </c>
      <c r="G12719" s="12">
        <f t="shared" si="3"/>
        <v>4</v>
      </c>
    </row>
    <row r="12720" ht="15.75" customHeight="1">
      <c r="A12720" s="13">
        <v>42257.520833333336</v>
      </c>
      <c r="B12720" s="73">
        <f t="shared" si="1"/>
        <v>42257</v>
      </c>
      <c r="C12720" s="74">
        <f>IF(NewCustomer="Yes", IF(COUNTIF($I$2:$I$11,B12720)&gt;0,0,WEEKDAY(B12720,2)),IF(COUNTIF($I$2:$I$21,B12720)&gt;0,0,WEEKDAY(B12720,2)))</f>
        <v>4</v>
      </c>
      <c r="D12720" s="74">
        <f t="shared" si="2"/>
        <v>12</v>
      </c>
      <c r="E12720" s="12">
        <f>IFERROR(VLOOKUP(A12720,'IDAR Meter Data'!$A:$B,2,1),"")</f>
        <v>250</v>
      </c>
      <c r="F12720" s="75">
        <f>IF(CECCZ="CZ03",'Outside Temp'!B12720,IF(CECCZ="CZ04",'Outside Temp'!B12721,IF(CECCZ="CZ12",'Outside Temp'!B12722, IF(CECCZ="CZ13",'Outside Temp'!B12723))))</f>
        <v>78.7</v>
      </c>
      <c r="G12720" s="12">
        <f t="shared" si="3"/>
        <v>4</v>
      </c>
    </row>
    <row r="12721" ht="15.75" customHeight="1">
      <c r="A12721" s="13">
        <v>42257.53125</v>
      </c>
      <c r="B12721" s="73">
        <f t="shared" si="1"/>
        <v>42257</v>
      </c>
      <c r="C12721" s="74">
        <f>IF(NewCustomer="Yes", IF(COUNTIF($I$2:$I$11,B12721)&gt;0,0,WEEKDAY(B12721,2)),IF(COUNTIF($I$2:$I$21,B12721)&gt;0,0,WEEKDAY(B12721,2)))</f>
        <v>4</v>
      </c>
      <c r="D12721" s="74">
        <f t="shared" si="2"/>
        <v>12</v>
      </c>
      <c r="E12721" s="12">
        <f>IFERROR(VLOOKUP(A12721,'IDAR Meter Data'!$A:$B,2,1),"")</f>
        <v>279</v>
      </c>
      <c r="F12721" s="75">
        <f>IF(CECCZ="CZ03",'Outside Temp'!B12721,IF(CECCZ="CZ04",'Outside Temp'!B12722,IF(CECCZ="CZ12",'Outside Temp'!B12723, IF(CECCZ="CZ13",'Outside Temp'!B12724))))</f>
        <v>79.45</v>
      </c>
      <c r="G12721" s="12">
        <f t="shared" si="3"/>
        <v>4</v>
      </c>
    </row>
    <row r="12722" ht="15.75" customHeight="1">
      <c r="A12722" s="13">
        <v>42257.541666666664</v>
      </c>
      <c r="B12722" s="73">
        <f t="shared" si="1"/>
        <v>42257</v>
      </c>
      <c r="C12722" s="74">
        <f>IF(NewCustomer="Yes", IF(COUNTIF($I$2:$I$11,B12722)&gt;0,0,WEEKDAY(B12722,2)),IF(COUNTIF($I$2:$I$21,B12722)&gt;0,0,WEEKDAY(B12722,2)))</f>
        <v>4</v>
      </c>
      <c r="D12722" s="74">
        <f t="shared" si="2"/>
        <v>13</v>
      </c>
      <c r="E12722" s="12">
        <f>IFERROR(VLOOKUP(A12722,'IDAR Meter Data'!$A:$B,2,1),"")</f>
        <v>261</v>
      </c>
      <c r="F12722" s="75">
        <f>IF(CECCZ="CZ03",'Outside Temp'!B12722,IF(CECCZ="CZ04",'Outside Temp'!B12723,IF(CECCZ="CZ12",'Outside Temp'!B12724, IF(CECCZ="CZ13",'Outside Temp'!B12725))))</f>
        <v>80.06666667</v>
      </c>
      <c r="G12722" s="12">
        <f t="shared" si="3"/>
        <v>5</v>
      </c>
    </row>
    <row r="12723" ht="15.75" customHeight="1">
      <c r="A12723" s="13">
        <v>42257.552083333336</v>
      </c>
      <c r="B12723" s="73">
        <f t="shared" si="1"/>
        <v>42257</v>
      </c>
      <c r="C12723" s="74">
        <f>IF(NewCustomer="Yes", IF(COUNTIF($I$2:$I$11,B12723)&gt;0,0,WEEKDAY(B12723,2)),IF(COUNTIF($I$2:$I$21,B12723)&gt;0,0,WEEKDAY(B12723,2)))</f>
        <v>4</v>
      </c>
      <c r="D12723" s="74">
        <f t="shared" si="2"/>
        <v>13</v>
      </c>
      <c r="E12723" s="12">
        <f>IFERROR(VLOOKUP(A12723,'IDAR Meter Data'!$A:$B,2,1),"")</f>
        <v>270</v>
      </c>
      <c r="F12723" s="75">
        <f>IF(CECCZ="CZ03",'Outside Temp'!B12723,IF(CECCZ="CZ04",'Outside Temp'!B12724,IF(CECCZ="CZ12",'Outside Temp'!B12725, IF(CECCZ="CZ13",'Outside Temp'!B12726))))</f>
        <v>80.31666667</v>
      </c>
      <c r="G12723" s="12">
        <f t="shared" si="3"/>
        <v>5</v>
      </c>
    </row>
    <row r="12724" ht="15.75" customHeight="1">
      <c r="A12724" s="13">
        <v>42257.5625</v>
      </c>
      <c r="B12724" s="73">
        <f t="shared" si="1"/>
        <v>42257</v>
      </c>
      <c r="C12724" s="74">
        <f>IF(NewCustomer="Yes", IF(COUNTIF($I$2:$I$11,B12724)&gt;0,0,WEEKDAY(B12724,2)),IF(COUNTIF($I$2:$I$21,B12724)&gt;0,0,WEEKDAY(B12724,2)))</f>
        <v>4</v>
      </c>
      <c r="D12724" s="74">
        <f t="shared" si="2"/>
        <v>13</v>
      </c>
      <c r="E12724" s="12">
        <f>IFERROR(VLOOKUP(A12724,'IDAR Meter Data'!$A:$B,2,1),"")</f>
        <v>257</v>
      </c>
      <c r="F12724" s="75">
        <f>IF(CECCZ="CZ03",'Outside Temp'!B12724,IF(CECCZ="CZ04",'Outside Temp'!B12725,IF(CECCZ="CZ12",'Outside Temp'!B12726, IF(CECCZ="CZ13",'Outside Temp'!B12727))))</f>
        <v>80.56666667</v>
      </c>
      <c r="G12724" s="12">
        <f t="shared" si="3"/>
        <v>5</v>
      </c>
    </row>
    <row r="12725" ht="15.75" customHeight="1">
      <c r="A12725" s="13">
        <v>42257.572916666664</v>
      </c>
      <c r="B12725" s="73">
        <f t="shared" si="1"/>
        <v>42257</v>
      </c>
      <c r="C12725" s="74">
        <f>IF(NewCustomer="Yes", IF(COUNTIF($I$2:$I$11,B12725)&gt;0,0,WEEKDAY(B12725,2)),IF(COUNTIF($I$2:$I$21,B12725)&gt;0,0,WEEKDAY(B12725,2)))</f>
        <v>4</v>
      </c>
      <c r="D12725" s="74">
        <f t="shared" si="2"/>
        <v>13</v>
      </c>
      <c r="E12725" s="12">
        <f>IFERROR(VLOOKUP(A12725,'IDAR Meter Data'!$A:$B,2,1),"")</f>
        <v>277</v>
      </c>
      <c r="F12725" s="75">
        <f>IF(CECCZ="CZ03",'Outside Temp'!B12725,IF(CECCZ="CZ04",'Outside Temp'!B12726,IF(CECCZ="CZ12",'Outside Temp'!B12727, IF(CECCZ="CZ13",'Outside Temp'!B12728))))</f>
        <v>80.81666667</v>
      </c>
      <c r="G12725" s="12">
        <f t="shared" si="3"/>
        <v>5</v>
      </c>
    </row>
    <row r="12726" ht="15.75" customHeight="1">
      <c r="A12726" s="13">
        <v>42257.583333333336</v>
      </c>
      <c r="B12726" s="73">
        <f t="shared" si="1"/>
        <v>42257</v>
      </c>
      <c r="C12726" s="74">
        <f>IF(NewCustomer="Yes", IF(COUNTIF($I$2:$I$11,B12726)&gt;0,0,WEEKDAY(B12726,2)),IF(COUNTIF($I$2:$I$21,B12726)&gt;0,0,WEEKDAY(B12726,2)))</f>
        <v>4</v>
      </c>
      <c r="D12726" s="74">
        <f t="shared" si="2"/>
        <v>14</v>
      </c>
      <c r="E12726" s="12">
        <f>IFERROR(VLOOKUP(A12726,'IDAR Meter Data'!$A:$B,2,1),"")</f>
        <v>276</v>
      </c>
      <c r="F12726" s="75">
        <f>IF(CECCZ="CZ03",'Outside Temp'!B12726,IF(CECCZ="CZ04",'Outside Temp'!B12727,IF(CECCZ="CZ12",'Outside Temp'!B12728, IF(CECCZ="CZ13",'Outside Temp'!B12729))))</f>
        <v>80.93333333</v>
      </c>
      <c r="G12726" s="12">
        <f t="shared" si="3"/>
        <v>5</v>
      </c>
    </row>
    <row r="12727" ht="15.75" customHeight="1">
      <c r="A12727" s="13">
        <v>42257.59375</v>
      </c>
      <c r="B12727" s="73">
        <f t="shared" si="1"/>
        <v>42257</v>
      </c>
      <c r="C12727" s="74">
        <f>IF(NewCustomer="Yes", IF(COUNTIF($I$2:$I$11,B12727)&gt;0,0,WEEKDAY(B12727,2)),IF(COUNTIF($I$2:$I$21,B12727)&gt;0,0,WEEKDAY(B12727,2)))</f>
        <v>4</v>
      </c>
      <c r="D12727" s="74">
        <f t="shared" si="2"/>
        <v>14</v>
      </c>
      <c r="E12727" s="12">
        <f>IFERROR(VLOOKUP(A12727,'IDAR Meter Data'!$A:$B,2,1),"")</f>
        <v>273</v>
      </c>
      <c r="F12727" s="75">
        <f>IF(CECCZ="CZ03",'Outside Temp'!B12727,IF(CECCZ="CZ04",'Outside Temp'!B12728,IF(CECCZ="CZ12",'Outside Temp'!B12729, IF(CECCZ="CZ13",'Outside Temp'!B12730))))</f>
        <v>80.68333333</v>
      </c>
      <c r="G12727" s="12">
        <f t="shared" si="3"/>
        <v>5</v>
      </c>
    </row>
    <row r="12728" ht="15.75" customHeight="1">
      <c r="A12728" s="13">
        <v>42257.604166666664</v>
      </c>
      <c r="B12728" s="73">
        <f t="shared" si="1"/>
        <v>42257</v>
      </c>
      <c r="C12728" s="74">
        <f>IF(NewCustomer="Yes", IF(COUNTIF($I$2:$I$11,B12728)&gt;0,0,WEEKDAY(B12728,2)),IF(COUNTIF($I$2:$I$21,B12728)&gt;0,0,WEEKDAY(B12728,2)))</f>
        <v>4</v>
      </c>
      <c r="D12728" s="74">
        <f t="shared" si="2"/>
        <v>14</v>
      </c>
      <c r="E12728" s="12">
        <f>IFERROR(VLOOKUP(A12728,'IDAR Meter Data'!$A:$B,2,1),"")</f>
        <v>269</v>
      </c>
      <c r="F12728" s="75">
        <f>IF(CECCZ="CZ03",'Outside Temp'!B12728,IF(CECCZ="CZ04",'Outside Temp'!B12729,IF(CECCZ="CZ12",'Outside Temp'!B12730, IF(CECCZ="CZ13",'Outside Temp'!B12731))))</f>
        <v>80.43333333</v>
      </c>
      <c r="G12728" s="12">
        <f t="shared" si="3"/>
        <v>5</v>
      </c>
    </row>
    <row r="12729" ht="15.75" customHeight="1">
      <c r="A12729" s="13">
        <v>42257.614583333336</v>
      </c>
      <c r="B12729" s="73">
        <f t="shared" si="1"/>
        <v>42257</v>
      </c>
      <c r="C12729" s="74">
        <f>IF(NewCustomer="Yes", IF(COUNTIF($I$2:$I$11,B12729)&gt;0,0,WEEKDAY(B12729,2)),IF(COUNTIF($I$2:$I$21,B12729)&gt;0,0,WEEKDAY(B12729,2)))</f>
        <v>4</v>
      </c>
      <c r="D12729" s="74">
        <f t="shared" si="2"/>
        <v>14</v>
      </c>
      <c r="E12729" s="12">
        <f>IFERROR(VLOOKUP(A12729,'IDAR Meter Data'!$A:$B,2,1),"")</f>
        <v>274</v>
      </c>
      <c r="F12729" s="75">
        <f>IF(CECCZ="CZ03",'Outside Temp'!B12729,IF(CECCZ="CZ04",'Outside Temp'!B12730,IF(CECCZ="CZ12",'Outside Temp'!B12731, IF(CECCZ="CZ13",'Outside Temp'!B12732))))</f>
        <v>80.18333333</v>
      </c>
      <c r="G12729" s="12">
        <f t="shared" si="3"/>
        <v>5</v>
      </c>
    </row>
    <row r="12730" ht="15.75" customHeight="1">
      <c r="A12730" s="13">
        <v>42257.625</v>
      </c>
      <c r="B12730" s="73">
        <f t="shared" si="1"/>
        <v>42257</v>
      </c>
      <c r="C12730" s="74">
        <f>IF(NewCustomer="Yes", IF(COUNTIF($I$2:$I$11,B12730)&gt;0,0,WEEKDAY(B12730,2)),IF(COUNTIF($I$2:$I$21,B12730)&gt;0,0,WEEKDAY(B12730,2)))</f>
        <v>4</v>
      </c>
      <c r="D12730" s="74">
        <f t="shared" si="2"/>
        <v>15</v>
      </c>
      <c r="E12730" s="12">
        <f>IFERROR(VLOOKUP(A12730,'IDAR Meter Data'!$A:$B,2,1),"")</f>
        <v>276</v>
      </c>
      <c r="F12730" s="75">
        <f>IF(CECCZ="CZ03",'Outside Temp'!B12730,IF(CECCZ="CZ04",'Outside Temp'!B12731,IF(CECCZ="CZ12",'Outside Temp'!B12732, IF(CECCZ="CZ13",'Outside Temp'!B12733))))</f>
        <v>80</v>
      </c>
      <c r="G12730" s="12">
        <f t="shared" si="3"/>
        <v>4</v>
      </c>
    </row>
    <row r="12731" ht="15.75" customHeight="1">
      <c r="A12731" s="13">
        <v>42257.635416666664</v>
      </c>
      <c r="B12731" s="73">
        <f t="shared" si="1"/>
        <v>42257</v>
      </c>
      <c r="C12731" s="74">
        <f>IF(NewCustomer="Yes", IF(COUNTIF($I$2:$I$11,B12731)&gt;0,0,WEEKDAY(B12731,2)),IF(COUNTIF($I$2:$I$21,B12731)&gt;0,0,WEEKDAY(B12731,2)))</f>
        <v>4</v>
      </c>
      <c r="D12731" s="74">
        <f t="shared" si="2"/>
        <v>15</v>
      </c>
      <c r="E12731" s="12">
        <f>IFERROR(VLOOKUP(A12731,'IDAR Meter Data'!$A:$B,2,1),"")</f>
        <v>288</v>
      </c>
      <c r="F12731" s="75">
        <f>IF(CECCZ="CZ03",'Outside Temp'!B12731,IF(CECCZ="CZ04",'Outside Temp'!B12732,IF(CECCZ="CZ12",'Outside Temp'!B12733, IF(CECCZ="CZ13",'Outside Temp'!B12734))))</f>
        <v>80</v>
      </c>
      <c r="G12731" s="12">
        <f t="shared" si="3"/>
        <v>4</v>
      </c>
    </row>
    <row r="12732" ht="15.75" customHeight="1">
      <c r="A12732" s="13">
        <v>42257.645833333336</v>
      </c>
      <c r="B12732" s="73">
        <f t="shared" si="1"/>
        <v>42257</v>
      </c>
      <c r="C12732" s="74">
        <f>IF(NewCustomer="Yes", IF(COUNTIF($I$2:$I$11,B12732)&gt;0,0,WEEKDAY(B12732,2)),IF(COUNTIF($I$2:$I$21,B12732)&gt;0,0,WEEKDAY(B12732,2)))</f>
        <v>4</v>
      </c>
      <c r="D12732" s="74">
        <f t="shared" si="2"/>
        <v>15</v>
      </c>
      <c r="E12732" s="12">
        <f>IFERROR(VLOOKUP(A12732,'IDAR Meter Data'!$A:$B,2,1),"")</f>
        <v>275</v>
      </c>
      <c r="F12732" s="75">
        <f>IF(CECCZ="CZ03",'Outside Temp'!B12732,IF(CECCZ="CZ04",'Outside Temp'!B12733,IF(CECCZ="CZ12",'Outside Temp'!B12734, IF(CECCZ="CZ13",'Outside Temp'!B12735))))</f>
        <v>80</v>
      </c>
      <c r="G12732" s="12">
        <f t="shared" si="3"/>
        <v>4</v>
      </c>
    </row>
    <row r="12733" ht="15.75" customHeight="1">
      <c r="A12733" s="13">
        <v>42257.65625</v>
      </c>
      <c r="B12733" s="73">
        <f t="shared" si="1"/>
        <v>42257</v>
      </c>
      <c r="C12733" s="74">
        <f>IF(NewCustomer="Yes", IF(COUNTIF($I$2:$I$11,B12733)&gt;0,0,WEEKDAY(B12733,2)),IF(COUNTIF($I$2:$I$21,B12733)&gt;0,0,WEEKDAY(B12733,2)))</f>
        <v>4</v>
      </c>
      <c r="D12733" s="74">
        <f t="shared" si="2"/>
        <v>15</v>
      </c>
      <c r="E12733" s="12">
        <f>IFERROR(VLOOKUP(A12733,'IDAR Meter Data'!$A:$B,2,1),"")</f>
        <v>267</v>
      </c>
      <c r="F12733" s="75">
        <f>IF(CECCZ="CZ03",'Outside Temp'!B12733,IF(CECCZ="CZ04",'Outside Temp'!B12734,IF(CECCZ="CZ12",'Outside Temp'!B12735, IF(CECCZ="CZ13",'Outside Temp'!B12736))))</f>
        <v>80</v>
      </c>
      <c r="G12733" s="12">
        <f t="shared" si="3"/>
        <v>4</v>
      </c>
    </row>
    <row r="12734" ht="15.75" customHeight="1">
      <c r="A12734" s="13">
        <v>42257.666666666664</v>
      </c>
      <c r="B12734" s="73">
        <f t="shared" si="1"/>
        <v>42257</v>
      </c>
      <c r="C12734" s="74">
        <f>IF(NewCustomer="Yes", IF(COUNTIF($I$2:$I$11,B12734)&gt;0,0,WEEKDAY(B12734,2)),IF(COUNTIF($I$2:$I$21,B12734)&gt;0,0,WEEKDAY(B12734,2)))</f>
        <v>4</v>
      </c>
      <c r="D12734" s="74">
        <f t="shared" si="2"/>
        <v>16</v>
      </c>
      <c r="E12734" s="12">
        <f>IFERROR(VLOOKUP(A12734,'IDAR Meter Data'!$A:$B,2,1),"")</f>
        <v>246</v>
      </c>
      <c r="F12734" s="75">
        <f>IF(CECCZ="CZ03",'Outside Temp'!B12734,IF(CECCZ="CZ04",'Outside Temp'!B12735,IF(CECCZ="CZ12",'Outside Temp'!B12736, IF(CECCZ="CZ13",'Outside Temp'!B12737))))</f>
        <v>79.6</v>
      </c>
      <c r="G12734" s="12">
        <f t="shared" si="3"/>
        <v>4</v>
      </c>
    </row>
    <row r="12735" ht="15.75" customHeight="1">
      <c r="A12735" s="13">
        <v>42257.677083333336</v>
      </c>
      <c r="B12735" s="73">
        <f t="shared" si="1"/>
        <v>42257</v>
      </c>
      <c r="C12735" s="74">
        <f>IF(NewCustomer="Yes", IF(COUNTIF($I$2:$I$11,B12735)&gt;0,0,WEEKDAY(B12735,2)),IF(COUNTIF($I$2:$I$21,B12735)&gt;0,0,WEEKDAY(B12735,2)))</f>
        <v>4</v>
      </c>
      <c r="D12735" s="74">
        <f t="shared" si="2"/>
        <v>16</v>
      </c>
      <c r="E12735" s="12">
        <f>IFERROR(VLOOKUP(A12735,'IDAR Meter Data'!$A:$B,2,1),"")</f>
        <v>272</v>
      </c>
      <c r="F12735" s="75">
        <f>IF(CECCZ="CZ03",'Outside Temp'!B12735,IF(CECCZ="CZ04",'Outside Temp'!B12736,IF(CECCZ="CZ12",'Outside Temp'!B12737, IF(CECCZ="CZ13",'Outside Temp'!B12738))))</f>
        <v>78.1</v>
      </c>
      <c r="G12735" s="12">
        <f t="shared" si="3"/>
        <v>4</v>
      </c>
    </row>
    <row r="12736" ht="15.75" customHeight="1">
      <c r="A12736" s="13">
        <v>42257.6875</v>
      </c>
      <c r="B12736" s="73">
        <f t="shared" si="1"/>
        <v>42257</v>
      </c>
      <c r="C12736" s="74">
        <f>IF(NewCustomer="Yes", IF(COUNTIF($I$2:$I$11,B12736)&gt;0,0,WEEKDAY(B12736,2)),IF(COUNTIF($I$2:$I$21,B12736)&gt;0,0,WEEKDAY(B12736,2)))</f>
        <v>4</v>
      </c>
      <c r="D12736" s="74">
        <f t="shared" si="2"/>
        <v>16</v>
      </c>
      <c r="E12736" s="12">
        <f>IFERROR(VLOOKUP(A12736,'IDAR Meter Data'!$A:$B,2,1),"")</f>
        <v>274</v>
      </c>
      <c r="F12736" s="75">
        <f>IF(CECCZ="CZ03",'Outside Temp'!B12736,IF(CECCZ="CZ04",'Outside Temp'!B12737,IF(CECCZ="CZ12",'Outside Temp'!B12738, IF(CECCZ="CZ13",'Outside Temp'!B12739))))</f>
        <v>76.6</v>
      </c>
      <c r="G12736" s="12">
        <f t="shared" si="3"/>
        <v>4</v>
      </c>
    </row>
    <row r="12737" ht="15.75" customHeight="1">
      <c r="A12737" s="13">
        <v>42257.697916666664</v>
      </c>
      <c r="B12737" s="73">
        <f t="shared" si="1"/>
        <v>42257</v>
      </c>
      <c r="C12737" s="74">
        <f>IF(NewCustomer="Yes", IF(COUNTIF($I$2:$I$11,B12737)&gt;0,0,WEEKDAY(B12737,2)),IF(COUNTIF($I$2:$I$21,B12737)&gt;0,0,WEEKDAY(B12737,2)))</f>
        <v>4</v>
      </c>
      <c r="D12737" s="74">
        <f t="shared" si="2"/>
        <v>16</v>
      </c>
      <c r="E12737" s="12">
        <f>IFERROR(VLOOKUP(A12737,'IDAR Meter Data'!$A:$B,2,1),"")</f>
        <v>258</v>
      </c>
      <c r="F12737" s="75">
        <f>IF(CECCZ="CZ03",'Outside Temp'!B12737,IF(CECCZ="CZ04",'Outside Temp'!B12738,IF(CECCZ="CZ12",'Outside Temp'!B12739, IF(CECCZ="CZ13",'Outside Temp'!B12740))))</f>
        <v>75.1</v>
      </c>
      <c r="G12737" s="12">
        <f t="shared" si="3"/>
        <v>4</v>
      </c>
    </row>
    <row r="12738" ht="15.75" customHeight="1">
      <c r="A12738" s="13">
        <v>42257.708333333336</v>
      </c>
      <c r="B12738" s="73">
        <f t="shared" si="1"/>
        <v>42257</v>
      </c>
      <c r="C12738" s="74">
        <f>IF(NewCustomer="Yes", IF(COUNTIF($I$2:$I$11,B12738)&gt;0,0,WEEKDAY(B12738,2)),IF(COUNTIF($I$2:$I$21,B12738)&gt;0,0,WEEKDAY(B12738,2)))</f>
        <v>4</v>
      </c>
      <c r="D12738" s="74">
        <f t="shared" si="2"/>
        <v>17</v>
      </c>
      <c r="E12738" s="12">
        <f>IFERROR(VLOOKUP(A12738,'IDAR Meter Data'!$A:$B,2,1),"")</f>
        <v>253</v>
      </c>
      <c r="F12738" s="75">
        <f>IF(CECCZ="CZ03",'Outside Temp'!B12738,IF(CECCZ="CZ04",'Outside Temp'!B12739,IF(CECCZ="CZ12",'Outside Temp'!B12740, IF(CECCZ="CZ13",'Outside Temp'!B12741))))</f>
        <v>73.73333333</v>
      </c>
      <c r="G12738" s="12">
        <f t="shared" si="3"/>
        <v>3</v>
      </c>
    </row>
    <row r="12739" ht="15.75" customHeight="1">
      <c r="A12739" s="13">
        <v>42257.71875</v>
      </c>
      <c r="B12739" s="73">
        <f t="shared" si="1"/>
        <v>42257</v>
      </c>
      <c r="C12739" s="74">
        <f>IF(NewCustomer="Yes", IF(COUNTIF($I$2:$I$11,B12739)&gt;0,0,WEEKDAY(B12739,2)),IF(COUNTIF($I$2:$I$21,B12739)&gt;0,0,WEEKDAY(B12739,2)))</f>
        <v>4</v>
      </c>
      <c r="D12739" s="74">
        <f t="shared" si="2"/>
        <v>17</v>
      </c>
      <c r="E12739" s="12">
        <f>IFERROR(VLOOKUP(A12739,'IDAR Meter Data'!$A:$B,2,1),"")</f>
        <v>250</v>
      </c>
      <c r="F12739" s="75">
        <f>IF(CECCZ="CZ03",'Outside Temp'!B12739,IF(CECCZ="CZ04",'Outside Temp'!B12740,IF(CECCZ="CZ12",'Outside Temp'!B12741, IF(CECCZ="CZ13",'Outside Temp'!B12742))))</f>
        <v>72.73333333</v>
      </c>
      <c r="G12739" s="12">
        <f t="shared" si="3"/>
        <v>3</v>
      </c>
    </row>
    <row r="12740" ht="15.75" customHeight="1">
      <c r="A12740" s="13">
        <v>42257.729166666664</v>
      </c>
      <c r="B12740" s="73">
        <f t="shared" si="1"/>
        <v>42257</v>
      </c>
      <c r="C12740" s="74">
        <f>IF(NewCustomer="Yes", IF(COUNTIF($I$2:$I$11,B12740)&gt;0,0,WEEKDAY(B12740,2)),IF(COUNTIF($I$2:$I$21,B12740)&gt;0,0,WEEKDAY(B12740,2)))</f>
        <v>4</v>
      </c>
      <c r="D12740" s="74">
        <f t="shared" si="2"/>
        <v>17</v>
      </c>
      <c r="E12740" s="12">
        <f>IFERROR(VLOOKUP(A12740,'IDAR Meter Data'!$A:$B,2,1),"")</f>
        <v>248</v>
      </c>
      <c r="F12740" s="75">
        <f>IF(CECCZ="CZ03",'Outside Temp'!B12740,IF(CECCZ="CZ04",'Outside Temp'!B12741,IF(CECCZ="CZ12",'Outside Temp'!B12742, IF(CECCZ="CZ13",'Outside Temp'!B12743))))</f>
        <v>71.73333333</v>
      </c>
      <c r="G12740" s="12">
        <f t="shared" si="3"/>
        <v>3</v>
      </c>
    </row>
    <row r="12741" ht="15.75" customHeight="1">
      <c r="A12741" s="13">
        <v>42257.739583333336</v>
      </c>
      <c r="B12741" s="73">
        <f t="shared" si="1"/>
        <v>42257</v>
      </c>
      <c r="C12741" s="74">
        <f>IF(NewCustomer="Yes", IF(COUNTIF($I$2:$I$11,B12741)&gt;0,0,WEEKDAY(B12741,2)),IF(COUNTIF($I$2:$I$21,B12741)&gt;0,0,WEEKDAY(B12741,2)))</f>
        <v>4</v>
      </c>
      <c r="D12741" s="74">
        <f t="shared" si="2"/>
        <v>17</v>
      </c>
      <c r="E12741" s="12">
        <f>IFERROR(VLOOKUP(A12741,'IDAR Meter Data'!$A:$B,2,1),"")</f>
        <v>253</v>
      </c>
      <c r="F12741" s="75">
        <f>IF(CECCZ="CZ03",'Outside Temp'!B12741,IF(CECCZ="CZ04",'Outside Temp'!B12742,IF(CECCZ="CZ12",'Outside Temp'!B12743, IF(CECCZ="CZ13",'Outside Temp'!B12744))))</f>
        <v>70.73333333</v>
      </c>
      <c r="G12741" s="12">
        <f t="shared" si="3"/>
        <v>3</v>
      </c>
    </row>
    <row r="12742" ht="15.75" customHeight="1">
      <c r="A12742" s="13">
        <v>42257.75</v>
      </c>
      <c r="B12742" s="73">
        <f t="shared" si="1"/>
        <v>42257</v>
      </c>
      <c r="C12742" s="74">
        <f>IF(NewCustomer="Yes", IF(COUNTIF($I$2:$I$11,B12742)&gt;0,0,WEEKDAY(B12742,2)),IF(COUNTIF($I$2:$I$21,B12742)&gt;0,0,WEEKDAY(B12742,2)))</f>
        <v>4</v>
      </c>
      <c r="D12742" s="74">
        <f t="shared" si="2"/>
        <v>18</v>
      </c>
      <c r="E12742" s="12">
        <f>IFERROR(VLOOKUP(A12742,'IDAR Meter Data'!$A:$B,2,1),"")</f>
        <v>252</v>
      </c>
      <c r="F12742" s="75">
        <f>IF(CECCZ="CZ03",'Outside Temp'!B12742,IF(CECCZ="CZ04",'Outside Temp'!B12743,IF(CECCZ="CZ12",'Outside Temp'!B12744, IF(CECCZ="CZ13",'Outside Temp'!B12745))))</f>
        <v>69.66666667</v>
      </c>
      <c r="G12742" s="12">
        <f t="shared" si="3"/>
        <v>2</v>
      </c>
    </row>
    <row r="12743" ht="15.75" customHeight="1">
      <c r="A12743" s="13">
        <v>42257.760416666664</v>
      </c>
      <c r="B12743" s="73">
        <f t="shared" si="1"/>
        <v>42257</v>
      </c>
      <c r="C12743" s="74">
        <f>IF(NewCustomer="Yes", IF(COUNTIF($I$2:$I$11,B12743)&gt;0,0,WEEKDAY(B12743,2)),IF(COUNTIF($I$2:$I$21,B12743)&gt;0,0,WEEKDAY(B12743,2)))</f>
        <v>4</v>
      </c>
      <c r="D12743" s="74">
        <f t="shared" si="2"/>
        <v>18</v>
      </c>
      <c r="E12743" s="12">
        <f>IFERROR(VLOOKUP(A12743,'IDAR Meter Data'!$A:$B,2,1),"")</f>
        <v>241</v>
      </c>
      <c r="F12743" s="75">
        <f>IF(CECCZ="CZ03",'Outside Temp'!B12743,IF(CECCZ="CZ04",'Outside Temp'!B12744,IF(CECCZ="CZ12",'Outside Temp'!B12745, IF(CECCZ="CZ13",'Outside Temp'!B12746))))</f>
        <v>68.41666667</v>
      </c>
      <c r="G12743" s="12">
        <f t="shared" si="3"/>
        <v>2</v>
      </c>
    </row>
    <row r="12744" ht="15.75" customHeight="1">
      <c r="A12744" s="13">
        <v>42257.770833333336</v>
      </c>
      <c r="B12744" s="73">
        <f t="shared" si="1"/>
        <v>42257</v>
      </c>
      <c r="C12744" s="74">
        <f>IF(NewCustomer="Yes", IF(COUNTIF($I$2:$I$11,B12744)&gt;0,0,WEEKDAY(B12744,2)),IF(COUNTIF($I$2:$I$21,B12744)&gt;0,0,WEEKDAY(B12744,2)))</f>
        <v>4</v>
      </c>
      <c r="D12744" s="74">
        <f t="shared" si="2"/>
        <v>18</v>
      </c>
      <c r="E12744" s="12">
        <f>IFERROR(VLOOKUP(A12744,'IDAR Meter Data'!$A:$B,2,1),"")</f>
        <v>246</v>
      </c>
      <c r="F12744" s="75">
        <f>IF(CECCZ="CZ03",'Outside Temp'!B12744,IF(CECCZ="CZ04",'Outside Temp'!B12745,IF(CECCZ="CZ12",'Outside Temp'!B12746, IF(CECCZ="CZ13",'Outside Temp'!B12747))))</f>
        <v>67.16666667</v>
      </c>
      <c r="G12744" s="12">
        <f t="shared" si="3"/>
        <v>2</v>
      </c>
    </row>
    <row r="12745" ht="15.75" customHeight="1">
      <c r="A12745" s="13">
        <v>42257.78125</v>
      </c>
      <c r="B12745" s="73">
        <f t="shared" si="1"/>
        <v>42257</v>
      </c>
      <c r="C12745" s="74">
        <f>IF(NewCustomer="Yes", IF(COUNTIF($I$2:$I$11,B12745)&gt;0,0,WEEKDAY(B12745,2)),IF(COUNTIF($I$2:$I$21,B12745)&gt;0,0,WEEKDAY(B12745,2)))</f>
        <v>4</v>
      </c>
      <c r="D12745" s="74">
        <f t="shared" si="2"/>
        <v>18</v>
      </c>
      <c r="E12745" s="12">
        <f>IFERROR(VLOOKUP(A12745,'IDAR Meter Data'!$A:$B,2,1),"")</f>
        <v>238</v>
      </c>
      <c r="F12745" s="75">
        <f>IF(CECCZ="CZ03",'Outside Temp'!B12745,IF(CECCZ="CZ04",'Outside Temp'!B12746,IF(CECCZ="CZ12",'Outside Temp'!B12747, IF(CECCZ="CZ13",'Outside Temp'!B12748))))</f>
        <v>65.91666667</v>
      </c>
      <c r="G12745" s="12">
        <f t="shared" si="3"/>
        <v>2</v>
      </c>
    </row>
    <row r="12746" ht="15.75" customHeight="1">
      <c r="A12746" s="13">
        <v>42257.791666666664</v>
      </c>
      <c r="B12746" s="73">
        <f t="shared" si="1"/>
        <v>42257</v>
      </c>
      <c r="C12746" s="74">
        <f>IF(NewCustomer="Yes", IF(COUNTIF($I$2:$I$11,B12746)&gt;0,0,WEEKDAY(B12746,2)),IF(COUNTIF($I$2:$I$21,B12746)&gt;0,0,WEEKDAY(B12746,2)))</f>
        <v>4</v>
      </c>
      <c r="D12746" s="74">
        <f t="shared" si="2"/>
        <v>19</v>
      </c>
      <c r="E12746" s="12">
        <f>IFERROR(VLOOKUP(A12746,'IDAR Meter Data'!$A:$B,2,1),"")</f>
        <v>248</v>
      </c>
      <c r="F12746" s="75">
        <f>IF(CECCZ="CZ03",'Outside Temp'!B12746,IF(CECCZ="CZ04",'Outside Temp'!B12747,IF(CECCZ="CZ12",'Outside Temp'!B12748, IF(CECCZ="CZ13",'Outside Temp'!B12749))))</f>
        <v>64.93333333</v>
      </c>
      <c r="G12746" s="12">
        <f t="shared" si="3"/>
        <v>1</v>
      </c>
    </row>
    <row r="12747" ht="15.75" customHeight="1">
      <c r="A12747" s="13">
        <v>42257.802083333336</v>
      </c>
      <c r="B12747" s="73">
        <f t="shared" si="1"/>
        <v>42257</v>
      </c>
      <c r="C12747" s="74">
        <f>IF(NewCustomer="Yes", IF(COUNTIF($I$2:$I$11,B12747)&gt;0,0,WEEKDAY(B12747,2)),IF(COUNTIF($I$2:$I$21,B12747)&gt;0,0,WEEKDAY(B12747,2)))</f>
        <v>4</v>
      </c>
      <c r="D12747" s="74">
        <f t="shared" si="2"/>
        <v>19</v>
      </c>
      <c r="E12747" s="12">
        <f>IFERROR(VLOOKUP(A12747,'IDAR Meter Data'!$A:$B,2,1),"")</f>
        <v>228</v>
      </c>
      <c r="F12747" s="75">
        <f>IF(CECCZ="CZ03",'Outside Temp'!B12747,IF(CECCZ="CZ04",'Outside Temp'!B12748,IF(CECCZ="CZ12",'Outside Temp'!B12749, IF(CECCZ="CZ13",'Outside Temp'!B12750))))</f>
        <v>64.68333333</v>
      </c>
      <c r="G12747" s="12">
        <f t="shared" si="3"/>
        <v>1</v>
      </c>
    </row>
    <row r="12748" ht="15.75" customHeight="1">
      <c r="A12748" s="13">
        <v>42257.8125</v>
      </c>
      <c r="B12748" s="73">
        <f t="shared" si="1"/>
        <v>42257</v>
      </c>
      <c r="C12748" s="74">
        <f>IF(NewCustomer="Yes", IF(COUNTIF($I$2:$I$11,B12748)&gt;0,0,WEEKDAY(B12748,2)),IF(COUNTIF($I$2:$I$21,B12748)&gt;0,0,WEEKDAY(B12748,2)))</f>
        <v>4</v>
      </c>
      <c r="D12748" s="74">
        <f t="shared" si="2"/>
        <v>19</v>
      </c>
      <c r="E12748" s="12">
        <f>IFERROR(VLOOKUP(A12748,'IDAR Meter Data'!$A:$B,2,1),"")</f>
        <v>224</v>
      </c>
      <c r="F12748" s="75">
        <f>IF(CECCZ="CZ03",'Outside Temp'!B12748,IF(CECCZ="CZ04",'Outside Temp'!B12749,IF(CECCZ="CZ12",'Outside Temp'!B12750, IF(CECCZ="CZ13",'Outside Temp'!B12751))))</f>
        <v>64.43333333</v>
      </c>
      <c r="G12748" s="12">
        <f t="shared" si="3"/>
        <v>1</v>
      </c>
    </row>
    <row r="12749" ht="15.75" customHeight="1">
      <c r="A12749" s="13">
        <v>42257.822916666664</v>
      </c>
      <c r="B12749" s="73">
        <f t="shared" si="1"/>
        <v>42257</v>
      </c>
      <c r="C12749" s="74">
        <f>IF(NewCustomer="Yes", IF(COUNTIF($I$2:$I$11,B12749)&gt;0,0,WEEKDAY(B12749,2)),IF(COUNTIF($I$2:$I$21,B12749)&gt;0,0,WEEKDAY(B12749,2)))</f>
        <v>4</v>
      </c>
      <c r="D12749" s="74">
        <f t="shared" si="2"/>
        <v>19</v>
      </c>
      <c r="E12749" s="12">
        <f>IFERROR(VLOOKUP(A12749,'IDAR Meter Data'!$A:$B,2,1),"")</f>
        <v>214</v>
      </c>
      <c r="F12749" s="75">
        <f>IF(CECCZ="CZ03",'Outside Temp'!B12749,IF(CECCZ="CZ04",'Outside Temp'!B12750,IF(CECCZ="CZ12",'Outside Temp'!B12751, IF(CECCZ="CZ13",'Outside Temp'!B12752))))</f>
        <v>64.18333333</v>
      </c>
      <c r="G12749" s="12">
        <f t="shared" si="3"/>
        <v>1</v>
      </c>
    </row>
    <row r="12750" ht="15.75" customHeight="1">
      <c r="A12750" s="13">
        <v>42257.833333333336</v>
      </c>
      <c r="B12750" s="73">
        <f t="shared" si="1"/>
        <v>42257</v>
      </c>
      <c r="C12750" s="74">
        <f>IF(NewCustomer="Yes", IF(COUNTIF($I$2:$I$11,B12750)&gt;0,0,WEEKDAY(B12750,2)),IF(COUNTIF($I$2:$I$21,B12750)&gt;0,0,WEEKDAY(B12750,2)))</f>
        <v>4</v>
      </c>
      <c r="D12750" s="74">
        <f t="shared" si="2"/>
        <v>20</v>
      </c>
      <c r="E12750" s="12">
        <f>IFERROR(VLOOKUP(A12750,'IDAR Meter Data'!$A:$B,2,1),"")</f>
        <v>220</v>
      </c>
      <c r="F12750" s="75">
        <f>IF(CECCZ="CZ03",'Outside Temp'!B12750,IF(CECCZ="CZ04",'Outside Temp'!B12751,IF(CECCZ="CZ12",'Outside Temp'!B12752, IF(CECCZ="CZ13",'Outside Temp'!B12753))))</f>
        <v>63.93333333</v>
      </c>
      <c r="G12750" s="12">
        <f t="shared" si="3"/>
        <v>1</v>
      </c>
    </row>
    <row r="12751" ht="15.75" customHeight="1">
      <c r="A12751" s="13">
        <v>42257.84375</v>
      </c>
      <c r="B12751" s="73">
        <f t="shared" si="1"/>
        <v>42257</v>
      </c>
      <c r="C12751" s="74">
        <f>IF(NewCustomer="Yes", IF(COUNTIF($I$2:$I$11,B12751)&gt;0,0,WEEKDAY(B12751,2)),IF(COUNTIF($I$2:$I$21,B12751)&gt;0,0,WEEKDAY(B12751,2)))</f>
        <v>4</v>
      </c>
      <c r="D12751" s="74">
        <f t="shared" si="2"/>
        <v>20</v>
      </c>
      <c r="E12751" s="12">
        <f>IFERROR(VLOOKUP(A12751,'IDAR Meter Data'!$A:$B,2,1),"")</f>
        <v>214</v>
      </c>
      <c r="F12751" s="75">
        <f>IF(CECCZ="CZ03",'Outside Temp'!B12751,IF(CECCZ="CZ04",'Outside Temp'!B12752,IF(CECCZ="CZ12",'Outside Temp'!B12753, IF(CECCZ="CZ13",'Outside Temp'!B12754))))</f>
        <v>63.68333333</v>
      </c>
      <c r="G12751" s="12">
        <f t="shared" si="3"/>
        <v>1</v>
      </c>
    </row>
    <row r="12752" ht="15.75" customHeight="1">
      <c r="A12752" s="13">
        <v>42257.854166666664</v>
      </c>
      <c r="B12752" s="73">
        <f t="shared" si="1"/>
        <v>42257</v>
      </c>
      <c r="C12752" s="74">
        <f>IF(NewCustomer="Yes", IF(COUNTIF($I$2:$I$11,B12752)&gt;0,0,WEEKDAY(B12752,2)),IF(COUNTIF($I$2:$I$21,B12752)&gt;0,0,WEEKDAY(B12752,2)))</f>
        <v>4</v>
      </c>
      <c r="D12752" s="74">
        <f t="shared" si="2"/>
        <v>20</v>
      </c>
      <c r="E12752" s="12">
        <f>IFERROR(VLOOKUP(A12752,'IDAR Meter Data'!$A:$B,2,1),"")</f>
        <v>214</v>
      </c>
      <c r="F12752" s="75">
        <f>IF(CECCZ="CZ03",'Outside Temp'!B12752,IF(CECCZ="CZ04",'Outside Temp'!B12753,IF(CECCZ="CZ12",'Outside Temp'!B12754, IF(CECCZ="CZ13",'Outside Temp'!B12755))))</f>
        <v>63.43333333</v>
      </c>
      <c r="G12752" s="12">
        <f t="shared" si="3"/>
        <v>1</v>
      </c>
    </row>
    <row r="12753" ht="15.75" customHeight="1">
      <c r="A12753" s="13">
        <v>42257.864583333336</v>
      </c>
      <c r="B12753" s="73">
        <f t="shared" si="1"/>
        <v>42257</v>
      </c>
      <c r="C12753" s="74">
        <f>IF(NewCustomer="Yes", IF(COUNTIF($I$2:$I$11,B12753)&gt;0,0,WEEKDAY(B12753,2)),IF(COUNTIF($I$2:$I$21,B12753)&gt;0,0,WEEKDAY(B12753,2)))</f>
        <v>4</v>
      </c>
      <c r="D12753" s="74">
        <f t="shared" si="2"/>
        <v>20</v>
      </c>
      <c r="E12753" s="12">
        <f>IFERROR(VLOOKUP(A12753,'IDAR Meter Data'!$A:$B,2,1),"")</f>
        <v>205</v>
      </c>
      <c r="F12753" s="75">
        <f>IF(CECCZ="CZ03",'Outside Temp'!B12753,IF(CECCZ="CZ04",'Outside Temp'!B12754,IF(CECCZ="CZ12",'Outside Temp'!B12755, IF(CECCZ="CZ13",'Outside Temp'!B12756))))</f>
        <v>63.18333333</v>
      </c>
      <c r="G12753" s="12">
        <f t="shared" si="3"/>
        <v>1</v>
      </c>
    </row>
    <row r="12754" ht="15.75" customHeight="1">
      <c r="A12754" s="13">
        <v>42257.875</v>
      </c>
      <c r="B12754" s="73">
        <f t="shared" si="1"/>
        <v>42257</v>
      </c>
      <c r="C12754" s="74">
        <f>IF(NewCustomer="Yes", IF(COUNTIF($I$2:$I$11,B12754)&gt;0,0,WEEKDAY(B12754,2)),IF(COUNTIF($I$2:$I$21,B12754)&gt;0,0,WEEKDAY(B12754,2)))</f>
        <v>4</v>
      </c>
      <c r="D12754" s="74">
        <f t="shared" si="2"/>
        <v>21</v>
      </c>
      <c r="E12754" s="12">
        <f>IFERROR(VLOOKUP(A12754,'IDAR Meter Data'!$A:$B,2,1),"")</f>
        <v>203</v>
      </c>
      <c r="F12754" s="75">
        <f>IF(CECCZ="CZ03",'Outside Temp'!B12754,IF(CECCZ="CZ04",'Outside Temp'!B12755,IF(CECCZ="CZ12",'Outside Temp'!B12756, IF(CECCZ="CZ13",'Outside Temp'!B12757))))</f>
        <v>63</v>
      </c>
      <c r="G12754" s="12">
        <f t="shared" si="3"/>
        <v>1</v>
      </c>
    </row>
    <row r="12755" ht="15.75" customHeight="1">
      <c r="A12755" s="13">
        <v>42257.885416666664</v>
      </c>
      <c r="B12755" s="73">
        <f t="shared" si="1"/>
        <v>42257</v>
      </c>
      <c r="C12755" s="74">
        <f>IF(NewCustomer="Yes", IF(COUNTIF($I$2:$I$11,B12755)&gt;0,0,WEEKDAY(B12755,2)),IF(COUNTIF($I$2:$I$21,B12755)&gt;0,0,WEEKDAY(B12755,2)))</f>
        <v>4</v>
      </c>
      <c r="D12755" s="74">
        <f t="shared" si="2"/>
        <v>21</v>
      </c>
      <c r="E12755" s="12">
        <f>IFERROR(VLOOKUP(A12755,'IDAR Meter Data'!$A:$B,2,1),"")</f>
        <v>207</v>
      </c>
      <c r="F12755" s="75">
        <f>IF(CECCZ="CZ03",'Outside Temp'!B12755,IF(CECCZ="CZ04",'Outside Temp'!B12756,IF(CECCZ="CZ12",'Outside Temp'!B12757, IF(CECCZ="CZ13",'Outside Temp'!B12758))))</f>
        <v>63</v>
      </c>
      <c r="G12755" s="12">
        <f t="shared" si="3"/>
        <v>1</v>
      </c>
    </row>
    <row r="12756" ht="15.75" customHeight="1">
      <c r="A12756" s="13">
        <v>42257.895833333336</v>
      </c>
      <c r="B12756" s="73">
        <f t="shared" si="1"/>
        <v>42257</v>
      </c>
      <c r="C12756" s="74">
        <f>IF(NewCustomer="Yes", IF(COUNTIF($I$2:$I$11,B12756)&gt;0,0,WEEKDAY(B12756,2)),IF(COUNTIF($I$2:$I$21,B12756)&gt;0,0,WEEKDAY(B12756,2)))</f>
        <v>4</v>
      </c>
      <c r="D12756" s="74">
        <f t="shared" si="2"/>
        <v>21</v>
      </c>
      <c r="E12756" s="12">
        <f>IFERROR(VLOOKUP(A12756,'IDAR Meter Data'!$A:$B,2,1),"")</f>
        <v>202</v>
      </c>
      <c r="F12756" s="75">
        <f>IF(CECCZ="CZ03",'Outside Temp'!B12756,IF(CECCZ="CZ04",'Outside Temp'!B12757,IF(CECCZ="CZ12",'Outside Temp'!B12758, IF(CECCZ="CZ13",'Outside Temp'!B12759))))</f>
        <v>63</v>
      </c>
      <c r="G12756" s="12">
        <f t="shared" si="3"/>
        <v>1</v>
      </c>
    </row>
    <row r="12757" ht="15.75" customHeight="1">
      <c r="A12757" s="13">
        <v>42257.90625</v>
      </c>
      <c r="B12757" s="73">
        <f t="shared" si="1"/>
        <v>42257</v>
      </c>
      <c r="C12757" s="74">
        <f>IF(NewCustomer="Yes", IF(COUNTIF($I$2:$I$11,B12757)&gt;0,0,WEEKDAY(B12757,2)),IF(COUNTIF($I$2:$I$21,B12757)&gt;0,0,WEEKDAY(B12757,2)))</f>
        <v>4</v>
      </c>
      <c r="D12757" s="74">
        <f t="shared" si="2"/>
        <v>21</v>
      </c>
      <c r="E12757" s="12">
        <f>IFERROR(VLOOKUP(A12757,'IDAR Meter Data'!$A:$B,2,1),"")</f>
        <v>193</v>
      </c>
      <c r="F12757" s="75">
        <f>IF(CECCZ="CZ03",'Outside Temp'!B12757,IF(CECCZ="CZ04",'Outside Temp'!B12758,IF(CECCZ="CZ12",'Outside Temp'!B12759, IF(CECCZ="CZ13",'Outside Temp'!B12760))))</f>
        <v>63</v>
      </c>
      <c r="G12757" s="12">
        <f t="shared" si="3"/>
        <v>1</v>
      </c>
    </row>
    <row r="12758" ht="15.75" customHeight="1">
      <c r="A12758" s="13">
        <v>42257.916666666664</v>
      </c>
      <c r="B12758" s="73">
        <f t="shared" si="1"/>
        <v>42257</v>
      </c>
      <c r="C12758" s="74">
        <f>IF(NewCustomer="Yes", IF(COUNTIF($I$2:$I$11,B12758)&gt;0,0,WEEKDAY(B12758,2)),IF(COUNTIF($I$2:$I$21,B12758)&gt;0,0,WEEKDAY(B12758,2)))</f>
        <v>4</v>
      </c>
      <c r="D12758" s="74">
        <f t="shared" si="2"/>
        <v>22</v>
      </c>
      <c r="E12758" s="12">
        <f>IFERROR(VLOOKUP(A12758,'IDAR Meter Data'!$A:$B,2,1),"")</f>
        <v>202</v>
      </c>
      <c r="F12758" s="75">
        <f>IF(CECCZ="CZ03",'Outside Temp'!B12758,IF(CECCZ="CZ04",'Outside Temp'!B12759,IF(CECCZ="CZ12",'Outside Temp'!B12760, IF(CECCZ="CZ13",'Outside Temp'!B12761))))</f>
        <v>62.86666667</v>
      </c>
      <c r="G12758" s="12">
        <f t="shared" si="3"/>
        <v>1</v>
      </c>
    </row>
    <row r="12759" ht="15.75" customHeight="1">
      <c r="A12759" s="13">
        <v>42257.927083333336</v>
      </c>
      <c r="B12759" s="73">
        <f t="shared" si="1"/>
        <v>42257</v>
      </c>
      <c r="C12759" s="74">
        <f>IF(NewCustomer="Yes", IF(COUNTIF($I$2:$I$11,B12759)&gt;0,0,WEEKDAY(B12759,2)),IF(COUNTIF($I$2:$I$21,B12759)&gt;0,0,WEEKDAY(B12759,2)))</f>
        <v>4</v>
      </c>
      <c r="D12759" s="74">
        <f t="shared" si="2"/>
        <v>22</v>
      </c>
      <c r="E12759" s="12">
        <f>IFERROR(VLOOKUP(A12759,'IDAR Meter Data'!$A:$B,2,1),"")</f>
        <v>202</v>
      </c>
      <c r="F12759" s="75">
        <f>IF(CECCZ="CZ03",'Outside Temp'!B12759,IF(CECCZ="CZ04",'Outside Temp'!B12760,IF(CECCZ="CZ12",'Outside Temp'!B12761, IF(CECCZ="CZ13",'Outside Temp'!B12762))))</f>
        <v>62.36666667</v>
      </c>
      <c r="G12759" s="12">
        <f t="shared" si="3"/>
        <v>1</v>
      </c>
    </row>
    <row r="12760" ht="15.75" customHeight="1">
      <c r="A12760" s="13">
        <v>42257.9375</v>
      </c>
      <c r="B12760" s="73">
        <f t="shared" si="1"/>
        <v>42257</v>
      </c>
      <c r="C12760" s="74">
        <f>IF(NewCustomer="Yes", IF(COUNTIF($I$2:$I$11,B12760)&gt;0,0,WEEKDAY(B12760,2)),IF(COUNTIF($I$2:$I$21,B12760)&gt;0,0,WEEKDAY(B12760,2)))</f>
        <v>4</v>
      </c>
      <c r="D12760" s="74">
        <f t="shared" si="2"/>
        <v>22</v>
      </c>
      <c r="E12760" s="12">
        <f>IFERROR(VLOOKUP(A12760,'IDAR Meter Data'!$A:$B,2,1),"")</f>
        <v>195</v>
      </c>
      <c r="F12760" s="75">
        <f>IF(CECCZ="CZ03",'Outside Temp'!B12760,IF(CECCZ="CZ04",'Outside Temp'!B12761,IF(CECCZ="CZ12",'Outside Temp'!B12762, IF(CECCZ="CZ13",'Outside Temp'!B12763))))</f>
        <v>61.86666667</v>
      </c>
      <c r="G12760" s="12">
        <f t="shared" si="3"/>
        <v>1</v>
      </c>
    </row>
    <row r="12761" ht="15.75" customHeight="1">
      <c r="A12761" s="13">
        <v>42257.947916666664</v>
      </c>
      <c r="B12761" s="73">
        <f t="shared" si="1"/>
        <v>42257</v>
      </c>
      <c r="C12761" s="74">
        <f>IF(NewCustomer="Yes", IF(COUNTIF($I$2:$I$11,B12761)&gt;0,0,WEEKDAY(B12761,2)),IF(COUNTIF($I$2:$I$21,B12761)&gt;0,0,WEEKDAY(B12761,2)))</f>
        <v>4</v>
      </c>
      <c r="D12761" s="74">
        <f t="shared" si="2"/>
        <v>22</v>
      </c>
      <c r="E12761" s="12">
        <f>IFERROR(VLOOKUP(A12761,'IDAR Meter Data'!$A:$B,2,1),"")</f>
        <v>198</v>
      </c>
      <c r="F12761" s="75">
        <f>IF(CECCZ="CZ03",'Outside Temp'!B12761,IF(CECCZ="CZ04",'Outside Temp'!B12762,IF(CECCZ="CZ12",'Outside Temp'!B12763, IF(CECCZ="CZ13",'Outside Temp'!B12764))))</f>
        <v>61.36666667</v>
      </c>
      <c r="G12761" s="12">
        <f t="shared" si="3"/>
        <v>1</v>
      </c>
    </row>
    <row r="12762" ht="15.75" customHeight="1">
      <c r="A12762" s="13">
        <v>42257.958333333336</v>
      </c>
      <c r="B12762" s="73">
        <f t="shared" si="1"/>
        <v>42257</v>
      </c>
      <c r="C12762" s="74">
        <f>IF(NewCustomer="Yes", IF(COUNTIF($I$2:$I$11,B12762)&gt;0,0,WEEKDAY(B12762,2)),IF(COUNTIF($I$2:$I$21,B12762)&gt;0,0,WEEKDAY(B12762,2)))</f>
        <v>4</v>
      </c>
      <c r="D12762" s="74">
        <f t="shared" si="2"/>
        <v>23</v>
      </c>
      <c r="E12762" s="12">
        <f>IFERROR(VLOOKUP(A12762,'IDAR Meter Data'!$A:$B,2,1),"")</f>
        <v>184</v>
      </c>
      <c r="F12762" s="75">
        <f>IF(CECCZ="CZ03",'Outside Temp'!B12762,IF(CECCZ="CZ04",'Outside Temp'!B12763,IF(CECCZ="CZ12",'Outside Temp'!B12764, IF(CECCZ="CZ13",'Outside Temp'!B12765))))</f>
        <v>60.86666667</v>
      </c>
      <c r="G12762" s="12">
        <f t="shared" si="3"/>
        <v>1</v>
      </c>
    </row>
    <row r="12763" ht="15.75" customHeight="1">
      <c r="A12763" s="13">
        <v>42257.96875</v>
      </c>
      <c r="B12763" s="73">
        <f t="shared" si="1"/>
        <v>42257</v>
      </c>
      <c r="C12763" s="74">
        <f>IF(NewCustomer="Yes", IF(COUNTIF($I$2:$I$11,B12763)&gt;0,0,WEEKDAY(B12763,2)),IF(COUNTIF($I$2:$I$21,B12763)&gt;0,0,WEEKDAY(B12763,2)))</f>
        <v>4</v>
      </c>
      <c r="D12763" s="74">
        <f t="shared" si="2"/>
        <v>23</v>
      </c>
      <c r="E12763" s="12">
        <f>IFERROR(VLOOKUP(A12763,'IDAR Meter Data'!$A:$B,2,1),"")</f>
        <v>184</v>
      </c>
      <c r="F12763" s="75">
        <f>IF(CECCZ="CZ03",'Outside Temp'!B12763,IF(CECCZ="CZ04",'Outside Temp'!B12764,IF(CECCZ="CZ12",'Outside Temp'!B12765, IF(CECCZ="CZ13",'Outside Temp'!B12766))))</f>
        <v>60.36666667</v>
      </c>
      <c r="G12763" s="12">
        <f t="shared" si="3"/>
        <v>1</v>
      </c>
    </row>
    <row r="12764" ht="15.75" customHeight="1">
      <c r="A12764" s="13">
        <v>42257.979166666664</v>
      </c>
      <c r="B12764" s="73">
        <f t="shared" si="1"/>
        <v>42257</v>
      </c>
      <c r="C12764" s="74">
        <f>IF(NewCustomer="Yes", IF(COUNTIF($I$2:$I$11,B12764)&gt;0,0,WEEKDAY(B12764,2)),IF(COUNTIF($I$2:$I$21,B12764)&gt;0,0,WEEKDAY(B12764,2)))</f>
        <v>4</v>
      </c>
      <c r="D12764" s="74">
        <f t="shared" si="2"/>
        <v>23</v>
      </c>
      <c r="E12764" s="12">
        <f>IFERROR(VLOOKUP(A12764,'IDAR Meter Data'!$A:$B,2,1),"")</f>
        <v>185</v>
      </c>
      <c r="F12764" s="75">
        <f>IF(CECCZ="CZ03",'Outside Temp'!B12764,IF(CECCZ="CZ04",'Outside Temp'!B12765,IF(CECCZ="CZ12",'Outside Temp'!B12766, IF(CECCZ="CZ13",'Outside Temp'!B12767))))</f>
        <v>59.86666667</v>
      </c>
      <c r="G12764" s="12">
        <f t="shared" si="3"/>
        <v>1</v>
      </c>
    </row>
    <row r="12765" ht="15.75" customHeight="1">
      <c r="A12765" s="13">
        <v>42257.989583333336</v>
      </c>
      <c r="B12765" s="73">
        <f t="shared" si="1"/>
        <v>42257</v>
      </c>
      <c r="C12765" s="74">
        <f>IF(NewCustomer="Yes", IF(COUNTIF($I$2:$I$11,B12765)&gt;0,0,WEEKDAY(B12765,2)),IF(COUNTIF($I$2:$I$21,B12765)&gt;0,0,WEEKDAY(B12765,2)))</f>
        <v>4</v>
      </c>
      <c r="D12765" s="74">
        <f t="shared" si="2"/>
        <v>23</v>
      </c>
      <c r="E12765" s="12">
        <f>IFERROR(VLOOKUP(A12765,'IDAR Meter Data'!$A:$B,2,1),"")</f>
        <v>186</v>
      </c>
      <c r="F12765" s="75">
        <f>IF(CECCZ="CZ03",'Outside Temp'!B12765,IF(CECCZ="CZ04",'Outside Temp'!B12766,IF(CECCZ="CZ12",'Outside Temp'!B12767, IF(CECCZ="CZ13",'Outside Temp'!B12768))))</f>
        <v>59.36666667</v>
      </c>
      <c r="G12765" s="12">
        <f t="shared" si="3"/>
        <v>1</v>
      </c>
    </row>
    <row r="12766" ht="15.75" customHeight="1">
      <c r="A12766" s="13">
        <v>42258.0</v>
      </c>
      <c r="B12766" s="73">
        <f t="shared" si="1"/>
        <v>42258</v>
      </c>
      <c r="C12766" s="74">
        <f>IF(NewCustomer="Yes", IF(COUNTIF($I$2:$I$11,B12766)&gt;0,0,WEEKDAY(B12766,2)),IF(COUNTIF($I$2:$I$21,B12766)&gt;0,0,WEEKDAY(B12766,2)))</f>
        <v>5</v>
      </c>
      <c r="D12766" s="74">
        <f t="shared" si="2"/>
        <v>0</v>
      </c>
      <c r="E12766" s="12">
        <f>IFERROR(VLOOKUP(A12766,'IDAR Meter Data'!$A:$B,2,1),"")</f>
        <v>184</v>
      </c>
      <c r="F12766" s="75">
        <f>IF(CECCZ="CZ03",'Outside Temp'!B12766,IF(CECCZ="CZ04",'Outside Temp'!B12767,IF(CECCZ="CZ12",'Outside Temp'!B12768, IF(CECCZ="CZ13",'Outside Temp'!B12769))))</f>
        <v>59</v>
      </c>
      <c r="G12766" s="12">
        <f t="shared" si="3"/>
        <v>1</v>
      </c>
    </row>
    <row r="12767" ht="15.75" customHeight="1">
      <c r="A12767" s="13">
        <v>42258.010416666664</v>
      </c>
      <c r="B12767" s="73">
        <f t="shared" si="1"/>
        <v>42258</v>
      </c>
      <c r="C12767" s="74">
        <f>IF(NewCustomer="Yes", IF(COUNTIF($I$2:$I$11,B12767)&gt;0,0,WEEKDAY(B12767,2)),IF(COUNTIF($I$2:$I$21,B12767)&gt;0,0,WEEKDAY(B12767,2)))</f>
        <v>5</v>
      </c>
      <c r="D12767" s="74">
        <f t="shared" si="2"/>
        <v>0</v>
      </c>
      <c r="E12767" s="12">
        <f>IFERROR(VLOOKUP(A12767,'IDAR Meter Data'!$A:$B,2,1),"")</f>
        <v>176</v>
      </c>
      <c r="F12767" s="75">
        <f>IF(CECCZ="CZ03",'Outside Temp'!B12767,IF(CECCZ="CZ04",'Outside Temp'!B12768,IF(CECCZ="CZ12",'Outside Temp'!B12769, IF(CECCZ="CZ13",'Outside Temp'!B12770))))</f>
        <v>59</v>
      </c>
      <c r="G12767" s="12">
        <f t="shared" si="3"/>
        <v>1</v>
      </c>
    </row>
    <row r="12768" ht="15.75" customHeight="1">
      <c r="A12768" s="13">
        <v>42258.020833333336</v>
      </c>
      <c r="B12768" s="73">
        <f t="shared" si="1"/>
        <v>42258</v>
      </c>
      <c r="C12768" s="74">
        <f>IF(NewCustomer="Yes", IF(COUNTIF($I$2:$I$11,B12768)&gt;0,0,WEEKDAY(B12768,2)),IF(COUNTIF($I$2:$I$21,B12768)&gt;0,0,WEEKDAY(B12768,2)))</f>
        <v>5</v>
      </c>
      <c r="D12768" s="74">
        <f t="shared" si="2"/>
        <v>0</v>
      </c>
      <c r="E12768" s="12">
        <f>IFERROR(VLOOKUP(A12768,'IDAR Meter Data'!$A:$B,2,1),"")</f>
        <v>174</v>
      </c>
      <c r="F12768" s="75">
        <f>IF(CECCZ="CZ03",'Outside Temp'!B12768,IF(CECCZ="CZ04",'Outside Temp'!B12769,IF(CECCZ="CZ12",'Outside Temp'!B12770, IF(CECCZ="CZ13",'Outside Temp'!B12771))))</f>
        <v>59</v>
      </c>
      <c r="G12768" s="12">
        <f t="shared" si="3"/>
        <v>1</v>
      </c>
    </row>
    <row r="12769" ht="15.75" customHeight="1">
      <c r="A12769" s="13">
        <v>42258.03125</v>
      </c>
      <c r="B12769" s="73">
        <f t="shared" si="1"/>
        <v>42258</v>
      </c>
      <c r="C12769" s="74">
        <f>IF(NewCustomer="Yes", IF(COUNTIF($I$2:$I$11,B12769)&gt;0,0,WEEKDAY(B12769,2)),IF(COUNTIF($I$2:$I$21,B12769)&gt;0,0,WEEKDAY(B12769,2)))</f>
        <v>5</v>
      </c>
      <c r="D12769" s="74">
        <f t="shared" si="2"/>
        <v>0</v>
      </c>
      <c r="E12769" s="12">
        <f>IFERROR(VLOOKUP(A12769,'IDAR Meter Data'!$A:$B,2,1),"")</f>
        <v>182</v>
      </c>
      <c r="F12769" s="75">
        <f>IF(CECCZ="CZ03",'Outside Temp'!B12769,IF(CECCZ="CZ04",'Outside Temp'!B12770,IF(CECCZ="CZ12",'Outside Temp'!B12771, IF(CECCZ="CZ13",'Outside Temp'!B12772))))</f>
        <v>59</v>
      </c>
      <c r="G12769" s="12">
        <f t="shared" si="3"/>
        <v>1</v>
      </c>
    </row>
    <row r="12770" ht="15.75" customHeight="1">
      <c r="A12770" s="13">
        <v>42258.041666666664</v>
      </c>
      <c r="B12770" s="73">
        <f t="shared" si="1"/>
        <v>42258</v>
      </c>
      <c r="C12770" s="74">
        <f>IF(NewCustomer="Yes", IF(COUNTIF($I$2:$I$11,B12770)&gt;0,0,WEEKDAY(B12770,2)),IF(COUNTIF($I$2:$I$21,B12770)&gt;0,0,WEEKDAY(B12770,2)))</f>
        <v>5</v>
      </c>
      <c r="D12770" s="74">
        <f t="shared" si="2"/>
        <v>1</v>
      </c>
      <c r="E12770" s="12">
        <f>IFERROR(VLOOKUP(A12770,'IDAR Meter Data'!$A:$B,2,1),"")</f>
        <v>176</v>
      </c>
      <c r="F12770" s="75">
        <f>IF(CECCZ="CZ03",'Outside Temp'!B12770,IF(CECCZ="CZ04",'Outside Temp'!B12771,IF(CECCZ="CZ12",'Outside Temp'!B12772, IF(CECCZ="CZ13",'Outside Temp'!B12773))))</f>
        <v>58.93333333</v>
      </c>
      <c r="G12770" s="12">
        <f t="shared" si="3"/>
        <v>1</v>
      </c>
    </row>
    <row r="12771" ht="15.75" customHeight="1">
      <c r="A12771" s="13">
        <v>42258.052083333336</v>
      </c>
      <c r="B12771" s="73">
        <f t="shared" si="1"/>
        <v>42258</v>
      </c>
      <c r="C12771" s="74">
        <f>IF(NewCustomer="Yes", IF(COUNTIF($I$2:$I$11,B12771)&gt;0,0,WEEKDAY(B12771,2)),IF(COUNTIF($I$2:$I$21,B12771)&gt;0,0,WEEKDAY(B12771,2)))</f>
        <v>5</v>
      </c>
      <c r="D12771" s="74">
        <f t="shared" si="2"/>
        <v>1</v>
      </c>
      <c r="E12771" s="12">
        <f>IFERROR(VLOOKUP(A12771,'IDAR Meter Data'!$A:$B,2,1),"")</f>
        <v>172</v>
      </c>
      <c r="F12771" s="75">
        <f>IF(CECCZ="CZ03",'Outside Temp'!B12771,IF(CECCZ="CZ04",'Outside Temp'!B12772,IF(CECCZ="CZ12",'Outside Temp'!B12773, IF(CECCZ="CZ13",'Outside Temp'!B12774))))</f>
        <v>58.68333333</v>
      </c>
      <c r="G12771" s="12">
        <f t="shared" si="3"/>
        <v>1</v>
      </c>
    </row>
    <row r="12772" ht="15.75" customHeight="1">
      <c r="A12772" s="13">
        <v>42258.0625</v>
      </c>
      <c r="B12772" s="73">
        <f t="shared" si="1"/>
        <v>42258</v>
      </c>
      <c r="C12772" s="74">
        <f>IF(NewCustomer="Yes", IF(COUNTIF($I$2:$I$11,B12772)&gt;0,0,WEEKDAY(B12772,2)),IF(COUNTIF($I$2:$I$21,B12772)&gt;0,0,WEEKDAY(B12772,2)))</f>
        <v>5</v>
      </c>
      <c r="D12772" s="74">
        <f t="shared" si="2"/>
        <v>1</v>
      </c>
      <c r="E12772" s="12">
        <f>IFERROR(VLOOKUP(A12772,'IDAR Meter Data'!$A:$B,2,1),"")</f>
        <v>170</v>
      </c>
      <c r="F12772" s="75">
        <f>IF(CECCZ="CZ03",'Outside Temp'!B12772,IF(CECCZ="CZ04",'Outside Temp'!B12773,IF(CECCZ="CZ12",'Outside Temp'!B12774, IF(CECCZ="CZ13",'Outside Temp'!B12775))))</f>
        <v>58.43333333</v>
      </c>
      <c r="G12772" s="12">
        <f t="shared" si="3"/>
        <v>1</v>
      </c>
    </row>
    <row r="12773" ht="15.75" customHeight="1">
      <c r="A12773" s="13">
        <v>42258.072916666664</v>
      </c>
      <c r="B12773" s="73">
        <f t="shared" si="1"/>
        <v>42258</v>
      </c>
      <c r="C12773" s="74">
        <f>IF(NewCustomer="Yes", IF(COUNTIF($I$2:$I$11,B12773)&gt;0,0,WEEKDAY(B12773,2)),IF(COUNTIF($I$2:$I$21,B12773)&gt;0,0,WEEKDAY(B12773,2)))</f>
        <v>5</v>
      </c>
      <c r="D12773" s="74">
        <f t="shared" si="2"/>
        <v>1</v>
      </c>
      <c r="E12773" s="12">
        <f>IFERROR(VLOOKUP(A12773,'IDAR Meter Data'!$A:$B,2,1),"")</f>
        <v>170</v>
      </c>
      <c r="F12773" s="75">
        <f>IF(CECCZ="CZ03",'Outside Temp'!B12773,IF(CECCZ="CZ04",'Outside Temp'!B12774,IF(CECCZ="CZ12",'Outside Temp'!B12775, IF(CECCZ="CZ13",'Outside Temp'!B12776))))</f>
        <v>58.18333333</v>
      </c>
      <c r="G12773" s="12">
        <f t="shared" si="3"/>
        <v>1</v>
      </c>
    </row>
    <row r="12774" ht="15.75" customHeight="1">
      <c r="A12774" s="13">
        <v>42258.083333333336</v>
      </c>
      <c r="B12774" s="73">
        <f t="shared" si="1"/>
        <v>42258</v>
      </c>
      <c r="C12774" s="74">
        <f>IF(NewCustomer="Yes", IF(COUNTIF($I$2:$I$11,B12774)&gt;0,0,WEEKDAY(B12774,2)),IF(COUNTIF($I$2:$I$21,B12774)&gt;0,0,WEEKDAY(B12774,2)))</f>
        <v>5</v>
      </c>
      <c r="D12774" s="74">
        <f t="shared" si="2"/>
        <v>2</v>
      </c>
      <c r="E12774" s="12">
        <f>IFERROR(VLOOKUP(A12774,'IDAR Meter Data'!$A:$B,2,1),"")</f>
        <v>183</v>
      </c>
      <c r="F12774" s="75">
        <f>IF(CECCZ="CZ03",'Outside Temp'!B12774,IF(CECCZ="CZ04",'Outside Temp'!B12775,IF(CECCZ="CZ12",'Outside Temp'!B12776, IF(CECCZ="CZ13",'Outside Temp'!B12777))))</f>
        <v>58</v>
      </c>
      <c r="G12774" s="12">
        <f t="shared" si="3"/>
        <v>1</v>
      </c>
    </row>
    <row r="12775" ht="15.75" customHeight="1">
      <c r="A12775" s="13">
        <v>42258.09375</v>
      </c>
      <c r="B12775" s="73">
        <f t="shared" si="1"/>
        <v>42258</v>
      </c>
      <c r="C12775" s="74">
        <f>IF(NewCustomer="Yes", IF(COUNTIF($I$2:$I$11,B12775)&gt;0,0,WEEKDAY(B12775,2)),IF(COUNTIF($I$2:$I$21,B12775)&gt;0,0,WEEKDAY(B12775,2)))</f>
        <v>5</v>
      </c>
      <c r="D12775" s="74">
        <f t="shared" si="2"/>
        <v>2</v>
      </c>
      <c r="E12775" s="12">
        <f>IFERROR(VLOOKUP(A12775,'IDAR Meter Data'!$A:$B,2,1),"")</f>
        <v>168</v>
      </c>
      <c r="F12775" s="75">
        <f>IF(CECCZ="CZ03",'Outside Temp'!B12775,IF(CECCZ="CZ04",'Outside Temp'!B12776,IF(CECCZ="CZ12",'Outside Temp'!B12777, IF(CECCZ="CZ13",'Outside Temp'!B12778))))</f>
        <v>58</v>
      </c>
      <c r="G12775" s="12">
        <f t="shared" si="3"/>
        <v>1</v>
      </c>
    </row>
    <row r="12776" ht="15.75" customHeight="1">
      <c r="A12776" s="13">
        <v>42258.104166666664</v>
      </c>
      <c r="B12776" s="73">
        <f t="shared" si="1"/>
        <v>42258</v>
      </c>
      <c r="C12776" s="74">
        <f>IF(NewCustomer="Yes", IF(COUNTIF($I$2:$I$11,B12776)&gt;0,0,WEEKDAY(B12776,2)),IF(COUNTIF($I$2:$I$21,B12776)&gt;0,0,WEEKDAY(B12776,2)))</f>
        <v>5</v>
      </c>
      <c r="D12776" s="74">
        <f t="shared" si="2"/>
        <v>2</v>
      </c>
      <c r="E12776" s="12">
        <f>IFERROR(VLOOKUP(A12776,'IDAR Meter Data'!$A:$B,2,1),"")</f>
        <v>169</v>
      </c>
      <c r="F12776" s="75">
        <f>IF(CECCZ="CZ03",'Outside Temp'!B12776,IF(CECCZ="CZ04",'Outside Temp'!B12777,IF(CECCZ="CZ12",'Outside Temp'!B12778, IF(CECCZ="CZ13",'Outside Temp'!B12779))))</f>
        <v>58</v>
      </c>
      <c r="G12776" s="12">
        <f t="shared" si="3"/>
        <v>1</v>
      </c>
    </row>
    <row r="12777" ht="15.75" customHeight="1">
      <c r="A12777" s="13">
        <v>42258.114583333336</v>
      </c>
      <c r="B12777" s="73">
        <f t="shared" si="1"/>
        <v>42258</v>
      </c>
      <c r="C12777" s="74">
        <f>IF(NewCustomer="Yes", IF(COUNTIF($I$2:$I$11,B12777)&gt;0,0,WEEKDAY(B12777,2)),IF(COUNTIF($I$2:$I$21,B12777)&gt;0,0,WEEKDAY(B12777,2)))</f>
        <v>5</v>
      </c>
      <c r="D12777" s="74">
        <f t="shared" si="2"/>
        <v>2</v>
      </c>
      <c r="E12777" s="12">
        <f>IFERROR(VLOOKUP(A12777,'IDAR Meter Data'!$A:$B,2,1),"")</f>
        <v>171</v>
      </c>
      <c r="F12777" s="75">
        <f>IF(CECCZ="CZ03",'Outside Temp'!B12777,IF(CECCZ="CZ04",'Outside Temp'!B12778,IF(CECCZ="CZ12",'Outside Temp'!B12779, IF(CECCZ="CZ13",'Outside Temp'!B12780))))</f>
        <v>58</v>
      </c>
      <c r="G12777" s="12">
        <f t="shared" si="3"/>
        <v>1</v>
      </c>
    </row>
    <row r="12778" ht="15.75" customHeight="1">
      <c r="A12778" s="13">
        <v>42258.125</v>
      </c>
      <c r="B12778" s="73">
        <f t="shared" si="1"/>
        <v>42258</v>
      </c>
      <c r="C12778" s="74">
        <f>IF(NewCustomer="Yes", IF(COUNTIF($I$2:$I$11,B12778)&gt;0,0,WEEKDAY(B12778,2)),IF(COUNTIF($I$2:$I$21,B12778)&gt;0,0,WEEKDAY(B12778,2)))</f>
        <v>5</v>
      </c>
      <c r="D12778" s="74">
        <f t="shared" si="2"/>
        <v>3</v>
      </c>
      <c r="E12778" s="12">
        <f>IFERROR(VLOOKUP(A12778,'IDAR Meter Data'!$A:$B,2,1),"")</f>
        <v>169</v>
      </c>
      <c r="F12778" s="75">
        <f>IF(CECCZ="CZ03",'Outside Temp'!B12778,IF(CECCZ="CZ04",'Outside Temp'!B12779,IF(CECCZ="CZ12",'Outside Temp'!B12780, IF(CECCZ="CZ13",'Outside Temp'!B12781))))</f>
        <v>57.93333333</v>
      </c>
      <c r="G12778" s="12">
        <f t="shared" si="3"/>
        <v>1</v>
      </c>
    </row>
    <row r="12779" ht="15.75" customHeight="1">
      <c r="A12779" s="13">
        <v>42258.135416666664</v>
      </c>
      <c r="B12779" s="73">
        <f t="shared" si="1"/>
        <v>42258</v>
      </c>
      <c r="C12779" s="74">
        <f>IF(NewCustomer="Yes", IF(COUNTIF($I$2:$I$11,B12779)&gt;0,0,WEEKDAY(B12779,2)),IF(COUNTIF($I$2:$I$21,B12779)&gt;0,0,WEEKDAY(B12779,2)))</f>
        <v>5</v>
      </c>
      <c r="D12779" s="74">
        <f t="shared" si="2"/>
        <v>3</v>
      </c>
      <c r="E12779" s="12">
        <f>IFERROR(VLOOKUP(A12779,'IDAR Meter Data'!$A:$B,2,1),"")</f>
        <v>167</v>
      </c>
      <c r="F12779" s="75">
        <f>IF(CECCZ="CZ03",'Outside Temp'!B12779,IF(CECCZ="CZ04",'Outside Temp'!B12780,IF(CECCZ="CZ12",'Outside Temp'!B12781, IF(CECCZ="CZ13",'Outside Temp'!B12782))))</f>
        <v>57.68333333</v>
      </c>
      <c r="G12779" s="12">
        <f t="shared" si="3"/>
        <v>1</v>
      </c>
    </row>
    <row r="12780" ht="15.75" customHeight="1">
      <c r="A12780" s="13">
        <v>42258.145833333336</v>
      </c>
      <c r="B12780" s="73">
        <f t="shared" si="1"/>
        <v>42258</v>
      </c>
      <c r="C12780" s="74">
        <f>IF(NewCustomer="Yes", IF(COUNTIF($I$2:$I$11,B12780)&gt;0,0,WEEKDAY(B12780,2)),IF(COUNTIF($I$2:$I$21,B12780)&gt;0,0,WEEKDAY(B12780,2)))</f>
        <v>5</v>
      </c>
      <c r="D12780" s="74">
        <f t="shared" si="2"/>
        <v>3</v>
      </c>
      <c r="E12780" s="12">
        <f>IFERROR(VLOOKUP(A12780,'IDAR Meter Data'!$A:$B,2,1),"")</f>
        <v>179</v>
      </c>
      <c r="F12780" s="75">
        <f>IF(CECCZ="CZ03",'Outside Temp'!B12780,IF(CECCZ="CZ04",'Outside Temp'!B12781,IF(CECCZ="CZ12",'Outside Temp'!B12782, IF(CECCZ="CZ13",'Outside Temp'!B12783))))</f>
        <v>57.43333333</v>
      </c>
      <c r="G12780" s="12">
        <f t="shared" si="3"/>
        <v>1</v>
      </c>
    </row>
    <row r="12781" ht="15.75" customHeight="1">
      <c r="A12781" s="13">
        <v>42258.15625</v>
      </c>
      <c r="B12781" s="73">
        <f t="shared" si="1"/>
        <v>42258</v>
      </c>
      <c r="C12781" s="74">
        <f>IF(NewCustomer="Yes", IF(COUNTIF($I$2:$I$11,B12781)&gt;0,0,WEEKDAY(B12781,2)),IF(COUNTIF($I$2:$I$21,B12781)&gt;0,0,WEEKDAY(B12781,2)))</f>
        <v>5</v>
      </c>
      <c r="D12781" s="74">
        <f t="shared" si="2"/>
        <v>3</v>
      </c>
      <c r="E12781" s="12">
        <f>IFERROR(VLOOKUP(A12781,'IDAR Meter Data'!$A:$B,2,1),"")</f>
        <v>171</v>
      </c>
      <c r="F12781" s="75">
        <f>IF(CECCZ="CZ03",'Outside Temp'!B12781,IF(CECCZ="CZ04",'Outside Temp'!B12782,IF(CECCZ="CZ12",'Outside Temp'!B12783, IF(CECCZ="CZ13",'Outside Temp'!B12784))))</f>
        <v>57.18333333</v>
      </c>
      <c r="G12781" s="12">
        <f t="shared" si="3"/>
        <v>1</v>
      </c>
    </row>
    <row r="12782" ht="15.75" customHeight="1">
      <c r="A12782" s="13">
        <v>42258.166666666664</v>
      </c>
      <c r="B12782" s="73">
        <f t="shared" si="1"/>
        <v>42258</v>
      </c>
      <c r="C12782" s="74">
        <f>IF(NewCustomer="Yes", IF(COUNTIF($I$2:$I$11,B12782)&gt;0,0,WEEKDAY(B12782,2)),IF(COUNTIF($I$2:$I$21,B12782)&gt;0,0,WEEKDAY(B12782,2)))</f>
        <v>5</v>
      </c>
      <c r="D12782" s="74">
        <f t="shared" si="2"/>
        <v>4</v>
      </c>
      <c r="E12782" s="12">
        <f>IFERROR(VLOOKUP(A12782,'IDAR Meter Data'!$A:$B,2,1),"")</f>
        <v>158</v>
      </c>
      <c r="F12782" s="75">
        <f>IF(CECCZ="CZ03",'Outside Temp'!B12782,IF(CECCZ="CZ04",'Outside Temp'!B12783,IF(CECCZ="CZ12",'Outside Temp'!B12784, IF(CECCZ="CZ13",'Outside Temp'!B12785))))</f>
        <v>57</v>
      </c>
      <c r="G12782" s="12">
        <f t="shared" si="3"/>
        <v>1</v>
      </c>
    </row>
    <row r="12783" ht="15.75" customHeight="1">
      <c r="A12783" s="13">
        <v>42258.177083333336</v>
      </c>
      <c r="B12783" s="73">
        <f t="shared" si="1"/>
        <v>42258</v>
      </c>
      <c r="C12783" s="74">
        <f>IF(NewCustomer="Yes", IF(COUNTIF($I$2:$I$11,B12783)&gt;0,0,WEEKDAY(B12783,2)),IF(COUNTIF($I$2:$I$21,B12783)&gt;0,0,WEEKDAY(B12783,2)))</f>
        <v>5</v>
      </c>
      <c r="D12783" s="74">
        <f t="shared" si="2"/>
        <v>4</v>
      </c>
      <c r="E12783" s="12">
        <f>IFERROR(VLOOKUP(A12783,'IDAR Meter Data'!$A:$B,2,1),"")</f>
        <v>174</v>
      </c>
      <c r="F12783" s="75">
        <f>IF(CECCZ="CZ03",'Outside Temp'!B12783,IF(CECCZ="CZ04",'Outside Temp'!B12784,IF(CECCZ="CZ12",'Outside Temp'!B12785, IF(CECCZ="CZ13",'Outside Temp'!B12786))))</f>
        <v>57</v>
      </c>
      <c r="G12783" s="12">
        <f t="shared" si="3"/>
        <v>1</v>
      </c>
    </row>
    <row r="12784" ht="15.75" customHeight="1">
      <c r="A12784" s="13">
        <v>42258.1875</v>
      </c>
      <c r="B12784" s="73">
        <f t="shared" si="1"/>
        <v>42258</v>
      </c>
      <c r="C12784" s="74">
        <f>IF(NewCustomer="Yes", IF(COUNTIF($I$2:$I$11,B12784)&gt;0,0,WEEKDAY(B12784,2)),IF(COUNTIF($I$2:$I$21,B12784)&gt;0,0,WEEKDAY(B12784,2)))</f>
        <v>5</v>
      </c>
      <c r="D12784" s="74">
        <f t="shared" si="2"/>
        <v>4</v>
      </c>
      <c r="E12784" s="12">
        <f>IFERROR(VLOOKUP(A12784,'IDAR Meter Data'!$A:$B,2,1),"")</f>
        <v>166</v>
      </c>
      <c r="F12784" s="75">
        <f>IF(CECCZ="CZ03",'Outside Temp'!B12784,IF(CECCZ="CZ04",'Outside Temp'!B12785,IF(CECCZ="CZ12",'Outside Temp'!B12786, IF(CECCZ="CZ13",'Outside Temp'!B12787))))</f>
        <v>57</v>
      </c>
      <c r="G12784" s="12">
        <f t="shared" si="3"/>
        <v>1</v>
      </c>
    </row>
    <row r="12785" ht="15.75" customHeight="1">
      <c r="A12785" s="13">
        <v>42258.197916666664</v>
      </c>
      <c r="B12785" s="73">
        <f t="shared" si="1"/>
        <v>42258</v>
      </c>
      <c r="C12785" s="74">
        <f>IF(NewCustomer="Yes", IF(COUNTIF($I$2:$I$11,B12785)&gt;0,0,WEEKDAY(B12785,2)),IF(COUNTIF($I$2:$I$21,B12785)&gt;0,0,WEEKDAY(B12785,2)))</f>
        <v>5</v>
      </c>
      <c r="D12785" s="74">
        <f t="shared" si="2"/>
        <v>4</v>
      </c>
      <c r="E12785" s="12">
        <f>IFERROR(VLOOKUP(A12785,'IDAR Meter Data'!$A:$B,2,1),"")</f>
        <v>160</v>
      </c>
      <c r="F12785" s="75">
        <f>IF(CECCZ="CZ03",'Outside Temp'!B12785,IF(CECCZ="CZ04",'Outside Temp'!B12786,IF(CECCZ="CZ12",'Outside Temp'!B12787, IF(CECCZ="CZ13",'Outside Temp'!B12788))))</f>
        <v>57</v>
      </c>
      <c r="G12785" s="12">
        <f t="shared" si="3"/>
        <v>1</v>
      </c>
    </row>
    <row r="12786" ht="15.75" customHeight="1">
      <c r="A12786" s="13">
        <v>42258.208333333336</v>
      </c>
      <c r="B12786" s="73">
        <f t="shared" si="1"/>
        <v>42258</v>
      </c>
      <c r="C12786" s="74">
        <f>IF(NewCustomer="Yes", IF(COUNTIF($I$2:$I$11,B12786)&gt;0,0,WEEKDAY(B12786,2)),IF(COUNTIF($I$2:$I$21,B12786)&gt;0,0,WEEKDAY(B12786,2)))</f>
        <v>5</v>
      </c>
      <c r="D12786" s="74">
        <f t="shared" si="2"/>
        <v>5</v>
      </c>
      <c r="E12786" s="12">
        <f>IFERROR(VLOOKUP(A12786,'IDAR Meter Data'!$A:$B,2,1),"")</f>
        <v>181</v>
      </c>
      <c r="F12786" s="75">
        <f>IF(CECCZ="CZ03",'Outside Temp'!B12786,IF(CECCZ="CZ04",'Outside Temp'!B12787,IF(CECCZ="CZ12",'Outside Temp'!B12788, IF(CECCZ="CZ13",'Outside Temp'!B12789))))</f>
        <v>57</v>
      </c>
      <c r="G12786" s="12">
        <f t="shared" si="3"/>
        <v>1</v>
      </c>
    </row>
    <row r="12787" ht="15.75" customHeight="1">
      <c r="A12787" s="13">
        <v>42258.21875</v>
      </c>
      <c r="B12787" s="73">
        <f t="shared" si="1"/>
        <v>42258</v>
      </c>
      <c r="C12787" s="74">
        <f>IF(NewCustomer="Yes", IF(COUNTIF($I$2:$I$11,B12787)&gt;0,0,WEEKDAY(B12787,2)),IF(COUNTIF($I$2:$I$21,B12787)&gt;0,0,WEEKDAY(B12787,2)))</f>
        <v>5</v>
      </c>
      <c r="D12787" s="74">
        <f t="shared" si="2"/>
        <v>5</v>
      </c>
      <c r="E12787" s="12">
        <f>IFERROR(VLOOKUP(A12787,'IDAR Meter Data'!$A:$B,2,1),"")</f>
        <v>158</v>
      </c>
      <c r="F12787" s="75">
        <f>IF(CECCZ="CZ03",'Outside Temp'!B12787,IF(CECCZ="CZ04",'Outside Temp'!B12788,IF(CECCZ="CZ12",'Outside Temp'!B12789, IF(CECCZ="CZ13",'Outside Temp'!B12790))))</f>
        <v>57</v>
      </c>
      <c r="G12787" s="12">
        <f t="shared" si="3"/>
        <v>1</v>
      </c>
    </row>
    <row r="12788" ht="15.75" customHeight="1">
      <c r="A12788" s="13">
        <v>42258.229166666664</v>
      </c>
      <c r="B12788" s="73">
        <f t="shared" si="1"/>
        <v>42258</v>
      </c>
      <c r="C12788" s="74">
        <f>IF(NewCustomer="Yes", IF(COUNTIF($I$2:$I$11,B12788)&gt;0,0,WEEKDAY(B12788,2)),IF(COUNTIF($I$2:$I$21,B12788)&gt;0,0,WEEKDAY(B12788,2)))</f>
        <v>5</v>
      </c>
      <c r="D12788" s="74">
        <f t="shared" si="2"/>
        <v>5</v>
      </c>
      <c r="E12788" s="12">
        <f>IFERROR(VLOOKUP(A12788,'IDAR Meter Data'!$A:$B,2,1),"")</f>
        <v>170</v>
      </c>
      <c r="F12788" s="75">
        <f>IF(CECCZ="CZ03",'Outside Temp'!B12788,IF(CECCZ="CZ04",'Outside Temp'!B12789,IF(CECCZ="CZ12",'Outside Temp'!B12790, IF(CECCZ="CZ13",'Outside Temp'!B12791))))</f>
        <v>57</v>
      </c>
      <c r="G12788" s="12">
        <f t="shared" si="3"/>
        <v>1</v>
      </c>
    </row>
    <row r="12789" ht="15.75" customHeight="1">
      <c r="A12789" s="13">
        <v>42258.239583333336</v>
      </c>
      <c r="B12789" s="73">
        <f t="shared" si="1"/>
        <v>42258</v>
      </c>
      <c r="C12789" s="74">
        <f>IF(NewCustomer="Yes", IF(COUNTIF($I$2:$I$11,B12789)&gt;0,0,WEEKDAY(B12789,2)),IF(COUNTIF($I$2:$I$21,B12789)&gt;0,0,WEEKDAY(B12789,2)))</f>
        <v>5</v>
      </c>
      <c r="D12789" s="74">
        <f t="shared" si="2"/>
        <v>5</v>
      </c>
      <c r="E12789" s="12">
        <f>IFERROR(VLOOKUP(A12789,'IDAR Meter Data'!$A:$B,2,1),"")</f>
        <v>164</v>
      </c>
      <c r="F12789" s="75">
        <f>IF(CECCZ="CZ03",'Outside Temp'!B12789,IF(CECCZ="CZ04",'Outside Temp'!B12790,IF(CECCZ="CZ12",'Outside Temp'!B12791, IF(CECCZ="CZ13",'Outside Temp'!B12792))))</f>
        <v>57</v>
      </c>
      <c r="G12789" s="12">
        <f t="shared" si="3"/>
        <v>1</v>
      </c>
    </row>
    <row r="12790" ht="15.75" customHeight="1">
      <c r="A12790" s="13">
        <v>42258.25</v>
      </c>
      <c r="B12790" s="73">
        <f t="shared" si="1"/>
        <v>42258</v>
      </c>
      <c r="C12790" s="74">
        <f>IF(NewCustomer="Yes", IF(COUNTIF($I$2:$I$11,B12790)&gt;0,0,WEEKDAY(B12790,2)),IF(COUNTIF($I$2:$I$21,B12790)&gt;0,0,WEEKDAY(B12790,2)))</f>
        <v>5</v>
      </c>
      <c r="D12790" s="74">
        <f t="shared" si="2"/>
        <v>6</v>
      </c>
      <c r="E12790" s="12">
        <f>IFERROR(VLOOKUP(A12790,'IDAR Meter Data'!$A:$B,2,1),"")</f>
        <v>167</v>
      </c>
      <c r="F12790" s="75">
        <f>IF(CECCZ="CZ03",'Outside Temp'!B12790,IF(CECCZ="CZ04",'Outside Temp'!B12791,IF(CECCZ="CZ12",'Outside Temp'!B12792, IF(CECCZ="CZ13",'Outside Temp'!B12793))))</f>
        <v>57.06666667</v>
      </c>
      <c r="G12790" s="12">
        <f t="shared" si="3"/>
        <v>1</v>
      </c>
    </row>
    <row r="12791" ht="15.75" customHeight="1">
      <c r="A12791" s="13">
        <v>42258.260416666664</v>
      </c>
      <c r="B12791" s="73">
        <f t="shared" si="1"/>
        <v>42258</v>
      </c>
      <c r="C12791" s="74">
        <f>IF(NewCustomer="Yes", IF(COUNTIF($I$2:$I$11,B12791)&gt;0,0,WEEKDAY(B12791,2)),IF(COUNTIF($I$2:$I$21,B12791)&gt;0,0,WEEKDAY(B12791,2)))</f>
        <v>5</v>
      </c>
      <c r="D12791" s="74">
        <f t="shared" si="2"/>
        <v>6</v>
      </c>
      <c r="E12791" s="12">
        <f>IFERROR(VLOOKUP(A12791,'IDAR Meter Data'!$A:$B,2,1),"")</f>
        <v>175</v>
      </c>
      <c r="F12791" s="75">
        <f>IF(CECCZ="CZ03",'Outside Temp'!B12791,IF(CECCZ="CZ04",'Outside Temp'!B12792,IF(CECCZ="CZ12",'Outside Temp'!B12793, IF(CECCZ="CZ13",'Outside Temp'!B12794))))</f>
        <v>57.31666667</v>
      </c>
      <c r="G12791" s="12">
        <f t="shared" si="3"/>
        <v>1</v>
      </c>
    </row>
    <row r="12792" ht="15.75" customHeight="1">
      <c r="A12792" s="13">
        <v>42258.270833333336</v>
      </c>
      <c r="B12792" s="73">
        <f t="shared" si="1"/>
        <v>42258</v>
      </c>
      <c r="C12792" s="74">
        <f>IF(NewCustomer="Yes", IF(COUNTIF($I$2:$I$11,B12792)&gt;0,0,WEEKDAY(B12792,2)),IF(COUNTIF($I$2:$I$21,B12792)&gt;0,0,WEEKDAY(B12792,2)))</f>
        <v>5</v>
      </c>
      <c r="D12792" s="74">
        <f t="shared" si="2"/>
        <v>6</v>
      </c>
      <c r="E12792" s="12">
        <f>IFERROR(VLOOKUP(A12792,'IDAR Meter Data'!$A:$B,2,1),"")</f>
        <v>166</v>
      </c>
      <c r="F12792" s="75">
        <f>IF(CECCZ="CZ03",'Outside Temp'!B12792,IF(CECCZ="CZ04",'Outside Temp'!B12793,IF(CECCZ="CZ12",'Outside Temp'!B12794, IF(CECCZ="CZ13",'Outside Temp'!B12795))))</f>
        <v>57.56666667</v>
      </c>
      <c r="G12792" s="12">
        <f t="shared" si="3"/>
        <v>1</v>
      </c>
    </row>
    <row r="12793" ht="15.75" customHeight="1">
      <c r="A12793" s="13">
        <v>42258.28125</v>
      </c>
      <c r="B12793" s="73">
        <f t="shared" si="1"/>
        <v>42258</v>
      </c>
      <c r="C12793" s="74">
        <f>IF(NewCustomer="Yes", IF(COUNTIF($I$2:$I$11,B12793)&gt;0,0,WEEKDAY(B12793,2)),IF(COUNTIF($I$2:$I$21,B12793)&gt;0,0,WEEKDAY(B12793,2)))</f>
        <v>5</v>
      </c>
      <c r="D12793" s="74">
        <f t="shared" si="2"/>
        <v>6</v>
      </c>
      <c r="E12793" s="12">
        <f>IFERROR(VLOOKUP(A12793,'IDAR Meter Data'!$A:$B,2,1),"")</f>
        <v>172</v>
      </c>
      <c r="F12793" s="75">
        <f>IF(CECCZ="CZ03",'Outside Temp'!B12793,IF(CECCZ="CZ04",'Outside Temp'!B12794,IF(CECCZ="CZ12",'Outside Temp'!B12795, IF(CECCZ="CZ13",'Outside Temp'!B12796))))</f>
        <v>57.81666667</v>
      </c>
      <c r="G12793" s="12">
        <f t="shared" si="3"/>
        <v>1</v>
      </c>
    </row>
    <row r="12794" ht="15.75" customHeight="1">
      <c r="A12794" s="13">
        <v>42258.291666666664</v>
      </c>
      <c r="B12794" s="73">
        <f t="shared" si="1"/>
        <v>42258</v>
      </c>
      <c r="C12794" s="74">
        <f>IF(NewCustomer="Yes", IF(COUNTIF($I$2:$I$11,B12794)&gt;0,0,WEEKDAY(B12794,2)),IF(COUNTIF($I$2:$I$21,B12794)&gt;0,0,WEEKDAY(B12794,2)))</f>
        <v>5</v>
      </c>
      <c r="D12794" s="74">
        <f t="shared" si="2"/>
        <v>7</v>
      </c>
      <c r="E12794" s="12">
        <f>IFERROR(VLOOKUP(A12794,'IDAR Meter Data'!$A:$B,2,1),"")</f>
        <v>173</v>
      </c>
      <c r="F12794" s="75">
        <f>IF(CECCZ="CZ03",'Outside Temp'!B12794,IF(CECCZ="CZ04",'Outside Temp'!B12795,IF(CECCZ="CZ12",'Outside Temp'!B12796, IF(CECCZ="CZ13",'Outside Temp'!B12797))))</f>
        <v>58.13333333</v>
      </c>
      <c r="G12794" s="12">
        <f t="shared" si="3"/>
        <v>1</v>
      </c>
    </row>
    <row r="12795" ht="15.75" customHeight="1">
      <c r="A12795" s="13">
        <v>42258.302083333336</v>
      </c>
      <c r="B12795" s="73">
        <f t="shared" si="1"/>
        <v>42258</v>
      </c>
      <c r="C12795" s="74">
        <f>IF(NewCustomer="Yes", IF(COUNTIF($I$2:$I$11,B12795)&gt;0,0,WEEKDAY(B12795,2)),IF(COUNTIF($I$2:$I$21,B12795)&gt;0,0,WEEKDAY(B12795,2)))</f>
        <v>5</v>
      </c>
      <c r="D12795" s="74">
        <f t="shared" si="2"/>
        <v>7</v>
      </c>
      <c r="E12795" s="12">
        <f>IFERROR(VLOOKUP(A12795,'IDAR Meter Data'!$A:$B,2,1),"")</f>
        <v>185</v>
      </c>
      <c r="F12795" s="75">
        <f>IF(CECCZ="CZ03",'Outside Temp'!B12795,IF(CECCZ="CZ04",'Outside Temp'!B12796,IF(CECCZ="CZ12",'Outside Temp'!B12797, IF(CECCZ="CZ13",'Outside Temp'!B12798))))</f>
        <v>58.63333333</v>
      </c>
      <c r="G12795" s="12">
        <f t="shared" si="3"/>
        <v>1</v>
      </c>
    </row>
    <row r="12796" ht="15.75" customHeight="1">
      <c r="A12796" s="13">
        <v>42258.3125</v>
      </c>
      <c r="B12796" s="73">
        <f t="shared" si="1"/>
        <v>42258</v>
      </c>
      <c r="C12796" s="74">
        <f>IF(NewCustomer="Yes", IF(COUNTIF($I$2:$I$11,B12796)&gt;0,0,WEEKDAY(B12796,2)),IF(COUNTIF($I$2:$I$21,B12796)&gt;0,0,WEEKDAY(B12796,2)))</f>
        <v>5</v>
      </c>
      <c r="D12796" s="74">
        <f t="shared" si="2"/>
        <v>7</v>
      </c>
      <c r="E12796" s="12">
        <f>IFERROR(VLOOKUP(A12796,'IDAR Meter Data'!$A:$B,2,1),"")</f>
        <v>181</v>
      </c>
      <c r="F12796" s="75">
        <f>IF(CECCZ="CZ03",'Outside Temp'!B12796,IF(CECCZ="CZ04",'Outside Temp'!B12797,IF(CECCZ="CZ12",'Outside Temp'!B12798, IF(CECCZ="CZ13",'Outside Temp'!B12799))))</f>
        <v>59.13333333</v>
      </c>
      <c r="G12796" s="12">
        <f t="shared" si="3"/>
        <v>1</v>
      </c>
    </row>
    <row r="12797" ht="15.75" customHeight="1">
      <c r="A12797" s="13">
        <v>42258.322916666664</v>
      </c>
      <c r="B12797" s="73">
        <f t="shared" si="1"/>
        <v>42258</v>
      </c>
      <c r="C12797" s="74">
        <f>IF(NewCustomer="Yes", IF(COUNTIF($I$2:$I$11,B12797)&gt;0,0,WEEKDAY(B12797,2)),IF(COUNTIF($I$2:$I$21,B12797)&gt;0,0,WEEKDAY(B12797,2)))</f>
        <v>5</v>
      </c>
      <c r="D12797" s="74">
        <f t="shared" si="2"/>
        <v>7</v>
      </c>
      <c r="E12797" s="12">
        <f>IFERROR(VLOOKUP(A12797,'IDAR Meter Data'!$A:$B,2,1),"")</f>
        <v>182</v>
      </c>
      <c r="F12797" s="75">
        <f>IF(CECCZ="CZ03",'Outside Temp'!B12797,IF(CECCZ="CZ04",'Outside Temp'!B12798,IF(CECCZ="CZ12",'Outside Temp'!B12799, IF(CECCZ="CZ13",'Outside Temp'!B12800))))</f>
        <v>59.63333333</v>
      </c>
      <c r="G12797" s="12">
        <f t="shared" si="3"/>
        <v>1</v>
      </c>
    </row>
    <row r="12798" ht="15.75" customHeight="1">
      <c r="A12798" s="13">
        <v>42258.333333333336</v>
      </c>
      <c r="B12798" s="73">
        <f t="shared" si="1"/>
        <v>42258</v>
      </c>
      <c r="C12798" s="74">
        <f>IF(NewCustomer="Yes", IF(COUNTIF($I$2:$I$11,B12798)&gt;0,0,WEEKDAY(B12798,2)),IF(COUNTIF($I$2:$I$21,B12798)&gt;0,0,WEEKDAY(B12798,2)))</f>
        <v>5</v>
      </c>
      <c r="D12798" s="74">
        <f t="shared" si="2"/>
        <v>8</v>
      </c>
      <c r="E12798" s="12">
        <f>IFERROR(VLOOKUP(A12798,'IDAR Meter Data'!$A:$B,2,1),"")</f>
        <v>192</v>
      </c>
      <c r="F12798" s="75">
        <f>IF(CECCZ="CZ03",'Outside Temp'!B12798,IF(CECCZ="CZ04",'Outside Temp'!B12799,IF(CECCZ="CZ12",'Outside Temp'!B12800, IF(CECCZ="CZ13",'Outside Temp'!B12801))))</f>
        <v>60.33333333</v>
      </c>
      <c r="G12798" s="12">
        <f t="shared" si="3"/>
        <v>1</v>
      </c>
    </row>
    <row r="12799" ht="15.75" customHeight="1">
      <c r="A12799" s="13">
        <v>42258.34375</v>
      </c>
      <c r="B12799" s="73">
        <f t="shared" si="1"/>
        <v>42258</v>
      </c>
      <c r="C12799" s="74">
        <f>IF(NewCustomer="Yes", IF(COUNTIF($I$2:$I$11,B12799)&gt;0,0,WEEKDAY(B12799,2)),IF(COUNTIF($I$2:$I$21,B12799)&gt;0,0,WEEKDAY(B12799,2)))</f>
        <v>5</v>
      </c>
      <c r="D12799" s="74">
        <f t="shared" si="2"/>
        <v>8</v>
      </c>
      <c r="E12799" s="12">
        <f>IFERROR(VLOOKUP(A12799,'IDAR Meter Data'!$A:$B,2,1),"")</f>
        <v>189</v>
      </c>
      <c r="F12799" s="75">
        <f>IF(CECCZ="CZ03",'Outside Temp'!B12799,IF(CECCZ="CZ04",'Outside Temp'!B12800,IF(CECCZ="CZ12",'Outside Temp'!B12801, IF(CECCZ="CZ13",'Outside Temp'!B12802))))</f>
        <v>61.58333333</v>
      </c>
      <c r="G12799" s="12">
        <f t="shared" si="3"/>
        <v>1</v>
      </c>
    </row>
    <row r="12800" ht="15.75" customHeight="1">
      <c r="A12800" s="13">
        <v>42258.354166666664</v>
      </c>
      <c r="B12800" s="73">
        <f t="shared" si="1"/>
        <v>42258</v>
      </c>
      <c r="C12800" s="74">
        <f>IF(NewCustomer="Yes", IF(COUNTIF($I$2:$I$11,B12800)&gt;0,0,WEEKDAY(B12800,2)),IF(COUNTIF($I$2:$I$21,B12800)&gt;0,0,WEEKDAY(B12800,2)))</f>
        <v>5</v>
      </c>
      <c r="D12800" s="74">
        <f t="shared" si="2"/>
        <v>8</v>
      </c>
      <c r="E12800" s="12">
        <f>IFERROR(VLOOKUP(A12800,'IDAR Meter Data'!$A:$B,2,1),"")</f>
        <v>197</v>
      </c>
      <c r="F12800" s="75">
        <f>IF(CECCZ="CZ03",'Outside Temp'!B12800,IF(CECCZ="CZ04",'Outside Temp'!B12801,IF(CECCZ="CZ12",'Outside Temp'!B12802, IF(CECCZ="CZ13",'Outside Temp'!B12803))))</f>
        <v>62.83333333</v>
      </c>
      <c r="G12800" s="12">
        <f t="shared" si="3"/>
        <v>1</v>
      </c>
    </row>
    <row r="12801" ht="15.75" customHeight="1">
      <c r="A12801" s="13">
        <v>42258.364583333336</v>
      </c>
      <c r="B12801" s="73">
        <f t="shared" si="1"/>
        <v>42258</v>
      </c>
      <c r="C12801" s="74">
        <f>IF(NewCustomer="Yes", IF(COUNTIF($I$2:$I$11,B12801)&gt;0,0,WEEKDAY(B12801,2)),IF(COUNTIF($I$2:$I$21,B12801)&gt;0,0,WEEKDAY(B12801,2)))</f>
        <v>5</v>
      </c>
      <c r="D12801" s="74">
        <f t="shared" si="2"/>
        <v>8</v>
      </c>
      <c r="E12801" s="12">
        <f>IFERROR(VLOOKUP(A12801,'IDAR Meter Data'!$A:$B,2,1),"")</f>
        <v>196</v>
      </c>
      <c r="F12801" s="75">
        <f>IF(CECCZ="CZ03",'Outside Temp'!B12801,IF(CECCZ="CZ04",'Outside Temp'!B12802,IF(CECCZ="CZ12",'Outside Temp'!B12803, IF(CECCZ="CZ13",'Outside Temp'!B12804))))</f>
        <v>64.08333333</v>
      </c>
      <c r="G12801" s="12">
        <f t="shared" si="3"/>
        <v>1</v>
      </c>
    </row>
    <row r="12802" ht="15.75" customHeight="1">
      <c r="A12802" s="13">
        <v>42258.375</v>
      </c>
      <c r="B12802" s="73">
        <f t="shared" si="1"/>
        <v>42258</v>
      </c>
      <c r="C12802" s="74">
        <f>IF(NewCustomer="Yes", IF(COUNTIF($I$2:$I$11,B12802)&gt;0,0,WEEKDAY(B12802,2)),IF(COUNTIF($I$2:$I$21,B12802)&gt;0,0,WEEKDAY(B12802,2)))</f>
        <v>5</v>
      </c>
      <c r="D12802" s="74">
        <f t="shared" si="2"/>
        <v>9</v>
      </c>
      <c r="E12802" s="12">
        <f>IFERROR(VLOOKUP(A12802,'IDAR Meter Data'!$A:$B,2,1),"")</f>
        <v>191</v>
      </c>
      <c r="F12802" s="75">
        <f>IF(CECCZ="CZ03",'Outside Temp'!B12802,IF(CECCZ="CZ04",'Outside Temp'!B12803,IF(CECCZ="CZ12",'Outside Temp'!B12804, IF(CECCZ="CZ13",'Outside Temp'!B12805))))</f>
        <v>65.2</v>
      </c>
      <c r="G12802" s="12">
        <f t="shared" si="3"/>
        <v>2</v>
      </c>
    </row>
    <row r="12803" ht="15.75" customHeight="1">
      <c r="A12803" s="13">
        <v>42258.385416666664</v>
      </c>
      <c r="B12803" s="73">
        <f t="shared" si="1"/>
        <v>42258</v>
      </c>
      <c r="C12803" s="74">
        <f>IF(NewCustomer="Yes", IF(COUNTIF($I$2:$I$11,B12803)&gt;0,0,WEEKDAY(B12803,2)),IF(COUNTIF($I$2:$I$21,B12803)&gt;0,0,WEEKDAY(B12803,2)))</f>
        <v>5</v>
      </c>
      <c r="D12803" s="74">
        <f t="shared" si="2"/>
        <v>9</v>
      </c>
      <c r="E12803" s="12">
        <f>IFERROR(VLOOKUP(A12803,'IDAR Meter Data'!$A:$B,2,1),"")</f>
        <v>196</v>
      </c>
      <c r="F12803" s="75">
        <f>IF(CECCZ="CZ03",'Outside Temp'!B12803,IF(CECCZ="CZ04",'Outside Temp'!B12804,IF(CECCZ="CZ12",'Outside Temp'!B12805, IF(CECCZ="CZ13",'Outside Temp'!B12806))))</f>
        <v>65.95</v>
      </c>
      <c r="G12803" s="12">
        <f t="shared" si="3"/>
        <v>2</v>
      </c>
    </row>
    <row r="12804" ht="15.75" customHeight="1">
      <c r="A12804" s="13">
        <v>42258.395833333336</v>
      </c>
      <c r="B12804" s="73">
        <f t="shared" si="1"/>
        <v>42258</v>
      </c>
      <c r="C12804" s="74">
        <f>IF(NewCustomer="Yes", IF(COUNTIF($I$2:$I$11,B12804)&gt;0,0,WEEKDAY(B12804,2)),IF(COUNTIF($I$2:$I$21,B12804)&gt;0,0,WEEKDAY(B12804,2)))</f>
        <v>5</v>
      </c>
      <c r="D12804" s="74">
        <f t="shared" si="2"/>
        <v>9</v>
      </c>
      <c r="E12804" s="12">
        <f>IFERROR(VLOOKUP(A12804,'IDAR Meter Data'!$A:$B,2,1),"")</f>
        <v>217</v>
      </c>
      <c r="F12804" s="75">
        <f>IF(CECCZ="CZ03",'Outside Temp'!B12804,IF(CECCZ="CZ04",'Outside Temp'!B12805,IF(CECCZ="CZ12",'Outside Temp'!B12806, IF(CECCZ="CZ13",'Outside Temp'!B12807))))</f>
        <v>66.7</v>
      </c>
      <c r="G12804" s="12">
        <f t="shared" si="3"/>
        <v>2</v>
      </c>
    </row>
    <row r="12805" ht="15.75" customHeight="1">
      <c r="A12805" s="13">
        <v>42258.40625</v>
      </c>
      <c r="B12805" s="73">
        <f t="shared" si="1"/>
        <v>42258</v>
      </c>
      <c r="C12805" s="74">
        <f>IF(NewCustomer="Yes", IF(COUNTIF($I$2:$I$11,B12805)&gt;0,0,WEEKDAY(B12805,2)),IF(COUNTIF($I$2:$I$21,B12805)&gt;0,0,WEEKDAY(B12805,2)))</f>
        <v>5</v>
      </c>
      <c r="D12805" s="74">
        <f t="shared" si="2"/>
        <v>9</v>
      </c>
      <c r="E12805" s="12">
        <f>IFERROR(VLOOKUP(A12805,'IDAR Meter Data'!$A:$B,2,1),"")</f>
        <v>224</v>
      </c>
      <c r="F12805" s="75">
        <f>IF(CECCZ="CZ03",'Outside Temp'!B12805,IF(CECCZ="CZ04",'Outside Temp'!B12806,IF(CECCZ="CZ12",'Outside Temp'!B12807, IF(CECCZ="CZ13",'Outside Temp'!B12808))))</f>
        <v>67.45</v>
      </c>
      <c r="G12805" s="12">
        <f t="shared" si="3"/>
        <v>2</v>
      </c>
    </row>
    <row r="12806" ht="15.75" customHeight="1">
      <c r="A12806" s="13">
        <v>42258.416666666664</v>
      </c>
      <c r="B12806" s="73">
        <f t="shared" si="1"/>
        <v>42258</v>
      </c>
      <c r="C12806" s="74">
        <f>IF(NewCustomer="Yes", IF(COUNTIF($I$2:$I$11,B12806)&gt;0,0,WEEKDAY(B12806,2)),IF(COUNTIF($I$2:$I$21,B12806)&gt;0,0,WEEKDAY(B12806,2)))</f>
        <v>5</v>
      </c>
      <c r="D12806" s="74">
        <f t="shared" si="2"/>
        <v>10</v>
      </c>
      <c r="E12806" s="12">
        <f>IFERROR(VLOOKUP(A12806,'IDAR Meter Data'!$A:$B,2,1),"")</f>
        <v>225</v>
      </c>
      <c r="F12806" s="75">
        <f>IF(CECCZ="CZ03",'Outside Temp'!B12806,IF(CECCZ="CZ04",'Outside Temp'!B12807,IF(CECCZ="CZ12",'Outside Temp'!B12808, IF(CECCZ="CZ13",'Outside Temp'!B12809))))</f>
        <v>68.06666667</v>
      </c>
      <c r="G12806" s="12">
        <f t="shared" si="3"/>
        <v>2</v>
      </c>
    </row>
    <row r="12807" ht="15.75" customHeight="1">
      <c r="A12807" s="13">
        <v>42258.427083333336</v>
      </c>
      <c r="B12807" s="73">
        <f t="shared" si="1"/>
        <v>42258</v>
      </c>
      <c r="C12807" s="74">
        <f>IF(NewCustomer="Yes", IF(COUNTIF($I$2:$I$11,B12807)&gt;0,0,WEEKDAY(B12807,2)),IF(COUNTIF($I$2:$I$21,B12807)&gt;0,0,WEEKDAY(B12807,2)))</f>
        <v>5</v>
      </c>
      <c r="D12807" s="74">
        <f t="shared" si="2"/>
        <v>10</v>
      </c>
      <c r="E12807" s="12">
        <f>IFERROR(VLOOKUP(A12807,'IDAR Meter Data'!$A:$B,2,1),"")</f>
        <v>228</v>
      </c>
      <c r="F12807" s="75">
        <f>IF(CECCZ="CZ03",'Outside Temp'!B12807,IF(CECCZ="CZ04",'Outside Temp'!B12808,IF(CECCZ="CZ12",'Outside Temp'!B12809, IF(CECCZ="CZ13",'Outside Temp'!B12810))))</f>
        <v>68.31666667</v>
      </c>
      <c r="G12807" s="12">
        <f t="shared" si="3"/>
        <v>2</v>
      </c>
    </row>
    <row r="12808" ht="15.75" customHeight="1">
      <c r="A12808" s="13">
        <v>42258.4375</v>
      </c>
      <c r="B12808" s="73">
        <f t="shared" si="1"/>
        <v>42258</v>
      </c>
      <c r="C12808" s="74">
        <f>IF(NewCustomer="Yes", IF(COUNTIF($I$2:$I$11,B12808)&gt;0,0,WEEKDAY(B12808,2)),IF(COUNTIF($I$2:$I$21,B12808)&gt;0,0,WEEKDAY(B12808,2)))</f>
        <v>5</v>
      </c>
      <c r="D12808" s="74">
        <f t="shared" si="2"/>
        <v>10</v>
      </c>
      <c r="E12808" s="12">
        <f>IFERROR(VLOOKUP(A12808,'IDAR Meter Data'!$A:$B,2,1),"")</f>
        <v>241</v>
      </c>
      <c r="F12808" s="75">
        <f>IF(CECCZ="CZ03",'Outside Temp'!B12808,IF(CECCZ="CZ04",'Outside Temp'!B12809,IF(CECCZ="CZ12",'Outside Temp'!B12810, IF(CECCZ="CZ13",'Outside Temp'!B12811))))</f>
        <v>68.56666667</v>
      </c>
      <c r="G12808" s="12">
        <f t="shared" si="3"/>
        <v>2</v>
      </c>
    </row>
    <row r="12809" ht="15.75" customHeight="1">
      <c r="A12809" s="13">
        <v>42258.447916666664</v>
      </c>
      <c r="B12809" s="73">
        <f t="shared" si="1"/>
        <v>42258</v>
      </c>
      <c r="C12809" s="74">
        <f>IF(NewCustomer="Yes", IF(COUNTIF($I$2:$I$11,B12809)&gt;0,0,WEEKDAY(B12809,2)),IF(COUNTIF($I$2:$I$21,B12809)&gt;0,0,WEEKDAY(B12809,2)))</f>
        <v>5</v>
      </c>
      <c r="D12809" s="74">
        <f t="shared" si="2"/>
        <v>10</v>
      </c>
      <c r="E12809" s="12">
        <f>IFERROR(VLOOKUP(A12809,'IDAR Meter Data'!$A:$B,2,1),"")</f>
        <v>257</v>
      </c>
      <c r="F12809" s="75">
        <f>IF(CECCZ="CZ03",'Outside Temp'!B12809,IF(CECCZ="CZ04",'Outside Temp'!B12810,IF(CECCZ="CZ12",'Outside Temp'!B12811, IF(CECCZ="CZ13",'Outside Temp'!B12812))))</f>
        <v>68.81666667</v>
      </c>
      <c r="G12809" s="12">
        <f t="shared" si="3"/>
        <v>2</v>
      </c>
    </row>
    <row r="12810" ht="15.75" customHeight="1">
      <c r="A12810" s="13">
        <v>42258.458333333336</v>
      </c>
      <c r="B12810" s="73">
        <f t="shared" si="1"/>
        <v>42258</v>
      </c>
      <c r="C12810" s="74">
        <f>IF(NewCustomer="Yes", IF(COUNTIF($I$2:$I$11,B12810)&gt;0,0,WEEKDAY(B12810,2)),IF(COUNTIF($I$2:$I$21,B12810)&gt;0,0,WEEKDAY(B12810,2)))</f>
        <v>5</v>
      </c>
      <c r="D12810" s="74">
        <f t="shared" si="2"/>
        <v>11</v>
      </c>
      <c r="E12810" s="12">
        <f>IFERROR(VLOOKUP(A12810,'IDAR Meter Data'!$A:$B,2,1),"")</f>
        <v>245</v>
      </c>
      <c r="F12810" s="75">
        <f>IF(CECCZ="CZ03",'Outside Temp'!B12810,IF(CECCZ="CZ04",'Outside Temp'!B12811,IF(CECCZ="CZ12",'Outside Temp'!B12812, IF(CECCZ="CZ13",'Outside Temp'!B12813))))</f>
        <v>69.2</v>
      </c>
      <c r="G12810" s="12">
        <f t="shared" si="3"/>
        <v>2</v>
      </c>
    </row>
    <row r="12811" ht="15.75" customHeight="1">
      <c r="A12811" s="13">
        <v>42258.46875</v>
      </c>
      <c r="B12811" s="73">
        <f t="shared" si="1"/>
        <v>42258</v>
      </c>
      <c r="C12811" s="74">
        <f>IF(NewCustomer="Yes", IF(COUNTIF($I$2:$I$11,B12811)&gt;0,0,WEEKDAY(B12811,2)),IF(COUNTIF($I$2:$I$21,B12811)&gt;0,0,WEEKDAY(B12811,2)))</f>
        <v>5</v>
      </c>
      <c r="D12811" s="74">
        <f t="shared" si="2"/>
        <v>11</v>
      </c>
      <c r="E12811" s="12">
        <f>IFERROR(VLOOKUP(A12811,'IDAR Meter Data'!$A:$B,2,1),"")</f>
        <v>254</v>
      </c>
      <c r="F12811" s="75">
        <f>IF(CECCZ="CZ03",'Outside Temp'!B12811,IF(CECCZ="CZ04",'Outside Temp'!B12812,IF(CECCZ="CZ12",'Outside Temp'!B12813, IF(CECCZ="CZ13",'Outside Temp'!B12814))))</f>
        <v>69.95</v>
      </c>
      <c r="G12811" s="12">
        <f t="shared" si="3"/>
        <v>2</v>
      </c>
    </row>
    <row r="12812" ht="15.75" customHeight="1">
      <c r="A12812" s="13">
        <v>42258.479166666664</v>
      </c>
      <c r="B12812" s="73">
        <f t="shared" si="1"/>
        <v>42258</v>
      </c>
      <c r="C12812" s="74">
        <f>IF(NewCustomer="Yes", IF(COUNTIF($I$2:$I$11,B12812)&gt;0,0,WEEKDAY(B12812,2)),IF(COUNTIF($I$2:$I$21,B12812)&gt;0,0,WEEKDAY(B12812,2)))</f>
        <v>5</v>
      </c>
      <c r="D12812" s="74">
        <f t="shared" si="2"/>
        <v>11</v>
      </c>
      <c r="E12812" s="12">
        <f>IFERROR(VLOOKUP(A12812,'IDAR Meter Data'!$A:$B,2,1),"")</f>
        <v>254</v>
      </c>
      <c r="F12812" s="75">
        <f>IF(CECCZ="CZ03",'Outside Temp'!B12812,IF(CECCZ="CZ04",'Outside Temp'!B12813,IF(CECCZ="CZ12",'Outside Temp'!B12814, IF(CECCZ="CZ13",'Outside Temp'!B12815))))</f>
        <v>70.7</v>
      </c>
      <c r="G12812" s="12">
        <f t="shared" si="3"/>
        <v>3</v>
      </c>
    </row>
    <row r="12813" ht="15.75" customHeight="1">
      <c r="A12813" s="13">
        <v>42258.489583333336</v>
      </c>
      <c r="B12813" s="73">
        <f t="shared" si="1"/>
        <v>42258</v>
      </c>
      <c r="C12813" s="74">
        <f>IF(NewCustomer="Yes", IF(COUNTIF($I$2:$I$11,B12813)&gt;0,0,WEEKDAY(B12813,2)),IF(COUNTIF($I$2:$I$21,B12813)&gt;0,0,WEEKDAY(B12813,2)))</f>
        <v>5</v>
      </c>
      <c r="D12813" s="74">
        <f t="shared" si="2"/>
        <v>11</v>
      </c>
      <c r="E12813" s="12">
        <f>IFERROR(VLOOKUP(A12813,'IDAR Meter Data'!$A:$B,2,1),"")</f>
        <v>261</v>
      </c>
      <c r="F12813" s="75">
        <f>IF(CECCZ="CZ03",'Outside Temp'!B12813,IF(CECCZ="CZ04",'Outside Temp'!B12814,IF(CECCZ="CZ12",'Outside Temp'!B12815, IF(CECCZ="CZ13",'Outside Temp'!B12816))))</f>
        <v>71.45</v>
      </c>
      <c r="G12813" s="12">
        <f t="shared" si="3"/>
        <v>3</v>
      </c>
    </row>
    <row r="12814" ht="15.75" customHeight="1">
      <c r="A12814" s="13">
        <v>42258.5</v>
      </c>
      <c r="B12814" s="73">
        <f t="shared" si="1"/>
        <v>42258</v>
      </c>
      <c r="C12814" s="74">
        <f>IF(NewCustomer="Yes", IF(COUNTIF($I$2:$I$11,B12814)&gt;0,0,WEEKDAY(B12814,2)),IF(COUNTIF($I$2:$I$21,B12814)&gt;0,0,WEEKDAY(B12814,2)))</f>
        <v>5</v>
      </c>
      <c r="D12814" s="74">
        <f t="shared" si="2"/>
        <v>12</v>
      </c>
      <c r="E12814" s="12">
        <f>IFERROR(VLOOKUP(A12814,'IDAR Meter Data'!$A:$B,2,1),"")</f>
        <v>262</v>
      </c>
      <c r="F12814" s="75">
        <f>IF(CECCZ="CZ03",'Outside Temp'!B12814,IF(CECCZ="CZ04",'Outside Temp'!B12815,IF(CECCZ="CZ12",'Outside Temp'!B12816, IF(CECCZ="CZ13",'Outside Temp'!B12817))))</f>
        <v>72.13333333</v>
      </c>
      <c r="G12814" s="12">
        <f t="shared" si="3"/>
        <v>3</v>
      </c>
    </row>
    <row r="12815" ht="15.75" customHeight="1">
      <c r="A12815" s="13">
        <v>42258.510416666664</v>
      </c>
      <c r="B12815" s="73">
        <f t="shared" si="1"/>
        <v>42258</v>
      </c>
      <c r="C12815" s="74">
        <f>IF(NewCustomer="Yes", IF(COUNTIF($I$2:$I$11,B12815)&gt;0,0,WEEKDAY(B12815,2)),IF(COUNTIF($I$2:$I$21,B12815)&gt;0,0,WEEKDAY(B12815,2)))</f>
        <v>5</v>
      </c>
      <c r="D12815" s="74">
        <f t="shared" si="2"/>
        <v>12</v>
      </c>
      <c r="E12815" s="12">
        <f>IFERROR(VLOOKUP(A12815,'IDAR Meter Data'!$A:$B,2,1),"")</f>
        <v>255</v>
      </c>
      <c r="F12815" s="75">
        <f>IF(CECCZ="CZ03",'Outside Temp'!B12815,IF(CECCZ="CZ04",'Outside Temp'!B12816,IF(CECCZ="CZ12",'Outside Temp'!B12817, IF(CECCZ="CZ13",'Outside Temp'!B12818))))</f>
        <v>72.63333333</v>
      </c>
      <c r="G12815" s="12">
        <f t="shared" si="3"/>
        <v>3</v>
      </c>
    </row>
    <row r="12816" ht="15.75" customHeight="1">
      <c r="A12816" s="13">
        <v>42258.520833333336</v>
      </c>
      <c r="B12816" s="73">
        <f t="shared" si="1"/>
        <v>42258</v>
      </c>
      <c r="C12816" s="74">
        <f>IF(NewCustomer="Yes", IF(COUNTIF($I$2:$I$11,B12816)&gt;0,0,WEEKDAY(B12816,2)),IF(COUNTIF($I$2:$I$21,B12816)&gt;0,0,WEEKDAY(B12816,2)))</f>
        <v>5</v>
      </c>
      <c r="D12816" s="74">
        <f t="shared" si="2"/>
        <v>12</v>
      </c>
      <c r="E12816" s="12">
        <f>IFERROR(VLOOKUP(A12816,'IDAR Meter Data'!$A:$B,2,1),"")</f>
        <v>262</v>
      </c>
      <c r="F12816" s="75">
        <f>IF(CECCZ="CZ03",'Outside Temp'!B12816,IF(CECCZ="CZ04",'Outside Temp'!B12817,IF(CECCZ="CZ12",'Outside Temp'!B12818, IF(CECCZ="CZ13",'Outside Temp'!B12819))))</f>
        <v>73.13333333</v>
      </c>
      <c r="G12816" s="12">
        <f t="shared" si="3"/>
        <v>3</v>
      </c>
    </row>
    <row r="12817" ht="15.75" customHeight="1">
      <c r="A12817" s="13">
        <v>42258.53125</v>
      </c>
      <c r="B12817" s="73">
        <f t="shared" si="1"/>
        <v>42258</v>
      </c>
      <c r="C12817" s="74">
        <f>IF(NewCustomer="Yes", IF(COUNTIF($I$2:$I$11,B12817)&gt;0,0,WEEKDAY(B12817,2)),IF(COUNTIF($I$2:$I$21,B12817)&gt;0,0,WEEKDAY(B12817,2)))</f>
        <v>5</v>
      </c>
      <c r="D12817" s="74">
        <f t="shared" si="2"/>
        <v>12</v>
      </c>
      <c r="E12817" s="12">
        <f>IFERROR(VLOOKUP(A12817,'IDAR Meter Data'!$A:$B,2,1),"")</f>
        <v>248</v>
      </c>
      <c r="F12817" s="75">
        <f>IF(CECCZ="CZ03",'Outside Temp'!B12817,IF(CECCZ="CZ04",'Outside Temp'!B12818,IF(CECCZ="CZ12",'Outside Temp'!B12819, IF(CECCZ="CZ13",'Outside Temp'!B12820))))</f>
        <v>73.63333333</v>
      </c>
      <c r="G12817" s="12">
        <f t="shared" si="3"/>
        <v>3</v>
      </c>
    </row>
    <row r="12818" ht="15.75" customHeight="1">
      <c r="A12818" s="13">
        <v>42258.541666666664</v>
      </c>
      <c r="B12818" s="73">
        <f t="shared" si="1"/>
        <v>42258</v>
      </c>
      <c r="C12818" s="74">
        <f>IF(NewCustomer="Yes", IF(COUNTIF($I$2:$I$11,B12818)&gt;0,0,WEEKDAY(B12818,2)),IF(COUNTIF($I$2:$I$21,B12818)&gt;0,0,WEEKDAY(B12818,2)))</f>
        <v>5</v>
      </c>
      <c r="D12818" s="74">
        <f t="shared" si="2"/>
        <v>13</v>
      </c>
      <c r="E12818" s="12">
        <f>IFERROR(VLOOKUP(A12818,'IDAR Meter Data'!$A:$B,2,1),"")</f>
        <v>275</v>
      </c>
      <c r="F12818" s="75">
        <f>IF(CECCZ="CZ03",'Outside Temp'!B12818,IF(CECCZ="CZ04",'Outside Temp'!B12819,IF(CECCZ="CZ12",'Outside Temp'!B12820, IF(CECCZ="CZ13",'Outside Temp'!B12821))))</f>
        <v>74</v>
      </c>
      <c r="G12818" s="12">
        <f t="shared" si="3"/>
        <v>3</v>
      </c>
    </row>
    <row r="12819" ht="15.75" customHeight="1">
      <c r="A12819" s="13">
        <v>42258.552083333336</v>
      </c>
      <c r="B12819" s="73">
        <f t="shared" si="1"/>
        <v>42258</v>
      </c>
      <c r="C12819" s="74">
        <f>IF(NewCustomer="Yes", IF(COUNTIF($I$2:$I$11,B12819)&gt;0,0,WEEKDAY(B12819,2)),IF(COUNTIF($I$2:$I$21,B12819)&gt;0,0,WEEKDAY(B12819,2)))</f>
        <v>5</v>
      </c>
      <c r="D12819" s="74">
        <f t="shared" si="2"/>
        <v>13</v>
      </c>
      <c r="E12819" s="12">
        <f>IFERROR(VLOOKUP(A12819,'IDAR Meter Data'!$A:$B,2,1),"")</f>
        <v>256</v>
      </c>
      <c r="F12819" s="75">
        <f>IF(CECCZ="CZ03",'Outside Temp'!B12819,IF(CECCZ="CZ04",'Outside Temp'!B12820,IF(CECCZ="CZ12",'Outside Temp'!B12821, IF(CECCZ="CZ13",'Outside Temp'!B12822))))</f>
        <v>74</v>
      </c>
      <c r="G12819" s="12">
        <f t="shared" si="3"/>
        <v>3</v>
      </c>
    </row>
    <row r="12820" ht="15.75" customHeight="1">
      <c r="A12820" s="13">
        <v>42258.5625</v>
      </c>
      <c r="B12820" s="73">
        <f t="shared" si="1"/>
        <v>42258</v>
      </c>
      <c r="C12820" s="74">
        <f>IF(NewCustomer="Yes", IF(COUNTIF($I$2:$I$11,B12820)&gt;0,0,WEEKDAY(B12820,2)),IF(COUNTIF($I$2:$I$21,B12820)&gt;0,0,WEEKDAY(B12820,2)))</f>
        <v>5</v>
      </c>
      <c r="D12820" s="74">
        <f t="shared" si="2"/>
        <v>13</v>
      </c>
      <c r="E12820" s="12">
        <f>IFERROR(VLOOKUP(A12820,'IDAR Meter Data'!$A:$B,2,1),"")</f>
        <v>263</v>
      </c>
      <c r="F12820" s="75">
        <f>IF(CECCZ="CZ03",'Outside Temp'!B12820,IF(CECCZ="CZ04",'Outside Temp'!B12821,IF(CECCZ="CZ12",'Outside Temp'!B12822, IF(CECCZ="CZ13",'Outside Temp'!B12823))))</f>
        <v>74</v>
      </c>
      <c r="G12820" s="12">
        <f t="shared" si="3"/>
        <v>3</v>
      </c>
    </row>
    <row r="12821" ht="15.75" customHeight="1">
      <c r="A12821" s="13">
        <v>42258.572916666664</v>
      </c>
      <c r="B12821" s="73">
        <f t="shared" si="1"/>
        <v>42258</v>
      </c>
      <c r="C12821" s="74">
        <f>IF(NewCustomer="Yes", IF(COUNTIF($I$2:$I$11,B12821)&gt;0,0,WEEKDAY(B12821,2)),IF(COUNTIF($I$2:$I$21,B12821)&gt;0,0,WEEKDAY(B12821,2)))</f>
        <v>5</v>
      </c>
      <c r="D12821" s="74">
        <f t="shared" si="2"/>
        <v>13</v>
      </c>
      <c r="E12821" s="12">
        <f>IFERROR(VLOOKUP(A12821,'IDAR Meter Data'!$A:$B,2,1),"")</f>
        <v>263</v>
      </c>
      <c r="F12821" s="75">
        <f>IF(CECCZ="CZ03",'Outside Temp'!B12821,IF(CECCZ="CZ04",'Outside Temp'!B12822,IF(CECCZ="CZ12",'Outside Temp'!B12823, IF(CECCZ="CZ13",'Outside Temp'!B12824))))</f>
        <v>74</v>
      </c>
      <c r="G12821" s="12">
        <f t="shared" si="3"/>
        <v>3</v>
      </c>
    </row>
    <row r="12822" ht="15.75" customHeight="1">
      <c r="A12822" s="13">
        <v>42258.583333333336</v>
      </c>
      <c r="B12822" s="73">
        <f t="shared" si="1"/>
        <v>42258</v>
      </c>
      <c r="C12822" s="74">
        <f>IF(NewCustomer="Yes", IF(COUNTIF($I$2:$I$11,B12822)&gt;0,0,WEEKDAY(B12822,2)),IF(COUNTIF($I$2:$I$21,B12822)&gt;0,0,WEEKDAY(B12822,2)))</f>
        <v>5</v>
      </c>
      <c r="D12822" s="74">
        <f t="shared" si="2"/>
        <v>14</v>
      </c>
      <c r="E12822" s="12">
        <f>IFERROR(VLOOKUP(A12822,'IDAR Meter Data'!$A:$B,2,1),"")</f>
        <v>265</v>
      </c>
      <c r="F12822" s="75">
        <f>IF(CECCZ="CZ03",'Outside Temp'!B12822,IF(CECCZ="CZ04",'Outside Temp'!B12823,IF(CECCZ="CZ12",'Outside Temp'!B12824, IF(CECCZ="CZ13",'Outside Temp'!B12825))))</f>
        <v>74</v>
      </c>
      <c r="G12822" s="12">
        <f t="shared" si="3"/>
        <v>3</v>
      </c>
    </row>
    <row r="12823" ht="15.75" customHeight="1">
      <c r="A12823" s="13">
        <v>42258.59375</v>
      </c>
      <c r="B12823" s="73">
        <f t="shared" si="1"/>
        <v>42258</v>
      </c>
      <c r="C12823" s="74">
        <f>IF(NewCustomer="Yes", IF(COUNTIF($I$2:$I$11,B12823)&gt;0,0,WEEKDAY(B12823,2)),IF(COUNTIF($I$2:$I$21,B12823)&gt;0,0,WEEKDAY(B12823,2)))</f>
        <v>5</v>
      </c>
      <c r="D12823" s="74">
        <f t="shared" si="2"/>
        <v>14</v>
      </c>
      <c r="E12823" s="12">
        <f>IFERROR(VLOOKUP(A12823,'IDAR Meter Data'!$A:$B,2,1),"")</f>
        <v>271</v>
      </c>
      <c r="F12823" s="75">
        <f>IF(CECCZ="CZ03",'Outside Temp'!B12823,IF(CECCZ="CZ04",'Outside Temp'!B12824,IF(CECCZ="CZ12",'Outside Temp'!B12825, IF(CECCZ="CZ13",'Outside Temp'!B12826))))</f>
        <v>74</v>
      </c>
      <c r="G12823" s="12">
        <f t="shared" si="3"/>
        <v>3</v>
      </c>
    </row>
    <row r="12824" ht="15.75" customHeight="1">
      <c r="A12824" s="13">
        <v>42258.604166666664</v>
      </c>
      <c r="B12824" s="73">
        <f t="shared" si="1"/>
        <v>42258</v>
      </c>
      <c r="C12824" s="74">
        <f>IF(NewCustomer="Yes", IF(COUNTIF($I$2:$I$11,B12824)&gt;0,0,WEEKDAY(B12824,2)),IF(COUNTIF($I$2:$I$21,B12824)&gt;0,0,WEEKDAY(B12824,2)))</f>
        <v>5</v>
      </c>
      <c r="D12824" s="74">
        <f t="shared" si="2"/>
        <v>14</v>
      </c>
      <c r="E12824" s="12">
        <f>IFERROR(VLOOKUP(A12824,'IDAR Meter Data'!$A:$B,2,1),"")</f>
        <v>276</v>
      </c>
      <c r="F12824" s="75">
        <f>IF(CECCZ="CZ03",'Outside Temp'!B12824,IF(CECCZ="CZ04",'Outside Temp'!B12825,IF(CECCZ="CZ12",'Outside Temp'!B12826, IF(CECCZ="CZ13",'Outside Temp'!B12827))))</f>
        <v>74</v>
      </c>
      <c r="G12824" s="12">
        <f t="shared" si="3"/>
        <v>3</v>
      </c>
    </row>
    <row r="12825" ht="15.75" customHeight="1">
      <c r="A12825" s="13">
        <v>42258.614583333336</v>
      </c>
      <c r="B12825" s="73">
        <f t="shared" si="1"/>
        <v>42258</v>
      </c>
      <c r="C12825" s="74">
        <f>IF(NewCustomer="Yes", IF(COUNTIF($I$2:$I$11,B12825)&gt;0,0,WEEKDAY(B12825,2)),IF(COUNTIF($I$2:$I$21,B12825)&gt;0,0,WEEKDAY(B12825,2)))</f>
        <v>5</v>
      </c>
      <c r="D12825" s="74">
        <f t="shared" si="2"/>
        <v>14</v>
      </c>
      <c r="E12825" s="12">
        <f>IFERROR(VLOOKUP(A12825,'IDAR Meter Data'!$A:$B,2,1),"")</f>
        <v>278</v>
      </c>
      <c r="F12825" s="75">
        <f>IF(CECCZ="CZ03",'Outside Temp'!B12825,IF(CECCZ="CZ04",'Outside Temp'!B12826,IF(CECCZ="CZ12",'Outside Temp'!B12827, IF(CECCZ="CZ13",'Outside Temp'!B12828))))</f>
        <v>74</v>
      </c>
      <c r="G12825" s="12">
        <f t="shared" si="3"/>
        <v>3</v>
      </c>
    </row>
    <row r="12826" ht="15.75" customHeight="1">
      <c r="A12826" s="13">
        <v>42258.625</v>
      </c>
      <c r="B12826" s="73">
        <f t="shared" si="1"/>
        <v>42258</v>
      </c>
      <c r="C12826" s="74">
        <f>IF(NewCustomer="Yes", IF(COUNTIF($I$2:$I$11,B12826)&gt;0,0,WEEKDAY(B12826,2)),IF(COUNTIF($I$2:$I$21,B12826)&gt;0,0,WEEKDAY(B12826,2)))</f>
        <v>5</v>
      </c>
      <c r="D12826" s="74">
        <f t="shared" si="2"/>
        <v>15</v>
      </c>
      <c r="E12826" s="12">
        <f>IFERROR(VLOOKUP(A12826,'IDAR Meter Data'!$A:$B,2,1),"")</f>
        <v>263</v>
      </c>
      <c r="F12826" s="75">
        <f>IF(CECCZ="CZ03",'Outside Temp'!B12826,IF(CECCZ="CZ04",'Outside Temp'!B12827,IF(CECCZ="CZ12",'Outside Temp'!B12828, IF(CECCZ="CZ13",'Outside Temp'!B12829))))</f>
        <v>74.06666667</v>
      </c>
      <c r="G12826" s="12">
        <f t="shared" si="3"/>
        <v>3</v>
      </c>
    </row>
    <row r="12827" ht="15.75" customHeight="1">
      <c r="A12827" s="13">
        <v>42258.635416666664</v>
      </c>
      <c r="B12827" s="73">
        <f t="shared" si="1"/>
        <v>42258</v>
      </c>
      <c r="C12827" s="74">
        <f>IF(NewCustomer="Yes", IF(COUNTIF($I$2:$I$11,B12827)&gt;0,0,WEEKDAY(B12827,2)),IF(COUNTIF($I$2:$I$21,B12827)&gt;0,0,WEEKDAY(B12827,2)))</f>
        <v>5</v>
      </c>
      <c r="D12827" s="74">
        <f t="shared" si="2"/>
        <v>15</v>
      </c>
      <c r="E12827" s="12">
        <f>IFERROR(VLOOKUP(A12827,'IDAR Meter Data'!$A:$B,2,1),"")</f>
        <v>275</v>
      </c>
      <c r="F12827" s="75">
        <f>IF(CECCZ="CZ03",'Outside Temp'!B12827,IF(CECCZ="CZ04",'Outside Temp'!B12828,IF(CECCZ="CZ12",'Outside Temp'!B12829, IF(CECCZ="CZ13",'Outside Temp'!B12830))))</f>
        <v>74.31666667</v>
      </c>
      <c r="G12827" s="12">
        <f t="shared" si="3"/>
        <v>3</v>
      </c>
    </row>
    <row r="12828" ht="15.75" customHeight="1">
      <c r="A12828" s="13">
        <v>42258.645833333336</v>
      </c>
      <c r="B12828" s="73">
        <f t="shared" si="1"/>
        <v>42258</v>
      </c>
      <c r="C12828" s="74">
        <f>IF(NewCustomer="Yes", IF(COUNTIF($I$2:$I$11,B12828)&gt;0,0,WEEKDAY(B12828,2)),IF(COUNTIF($I$2:$I$21,B12828)&gt;0,0,WEEKDAY(B12828,2)))</f>
        <v>5</v>
      </c>
      <c r="D12828" s="74">
        <f t="shared" si="2"/>
        <v>15</v>
      </c>
      <c r="E12828" s="12">
        <f>IFERROR(VLOOKUP(A12828,'IDAR Meter Data'!$A:$B,2,1),"")</f>
        <v>273</v>
      </c>
      <c r="F12828" s="75">
        <f>IF(CECCZ="CZ03",'Outside Temp'!B12828,IF(CECCZ="CZ04",'Outside Temp'!B12829,IF(CECCZ="CZ12",'Outside Temp'!B12830, IF(CECCZ="CZ13",'Outside Temp'!B12831))))</f>
        <v>74.56666667</v>
      </c>
      <c r="G12828" s="12">
        <f t="shared" si="3"/>
        <v>3</v>
      </c>
    </row>
    <row r="12829" ht="15.75" customHeight="1">
      <c r="A12829" s="13">
        <v>42258.65625</v>
      </c>
      <c r="B12829" s="73">
        <f t="shared" si="1"/>
        <v>42258</v>
      </c>
      <c r="C12829" s="74">
        <f>IF(NewCustomer="Yes", IF(COUNTIF($I$2:$I$11,B12829)&gt;0,0,WEEKDAY(B12829,2)),IF(COUNTIF($I$2:$I$21,B12829)&gt;0,0,WEEKDAY(B12829,2)))</f>
        <v>5</v>
      </c>
      <c r="D12829" s="74">
        <f t="shared" si="2"/>
        <v>15</v>
      </c>
      <c r="E12829" s="12">
        <f>IFERROR(VLOOKUP(A12829,'IDAR Meter Data'!$A:$B,2,1),"")</f>
        <v>270</v>
      </c>
      <c r="F12829" s="75">
        <f>IF(CECCZ="CZ03",'Outside Temp'!B12829,IF(CECCZ="CZ04",'Outside Temp'!B12830,IF(CECCZ="CZ12",'Outside Temp'!B12831, IF(CECCZ="CZ13",'Outside Temp'!B12832))))</f>
        <v>74.81666667</v>
      </c>
      <c r="G12829" s="12">
        <f t="shared" si="3"/>
        <v>3</v>
      </c>
    </row>
    <row r="12830" ht="15.75" customHeight="1">
      <c r="A12830" s="13">
        <v>42258.666666666664</v>
      </c>
      <c r="B12830" s="73">
        <f t="shared" si="1"/>
        <v>42258</v>
      </c>
      <c r="C12830" s="74">
        <f>IF(NewCustomer="Yes", IF(COUNTIF($I$2:$I$11,B12830)&gt;0,0,WEEKDAY(B12830,2)),IF(COUNTIF($I$2:$I$21,B12830)&gt;0,0,WEEKDAY(B12830,2)))</f>
        <v>5</v>
      </c>
      <c r="D12830" s="74">
        <f t="shared" si="2"/>
        <v>16</v>
      </c>
      <c r="E12830" s="12">
        <f>IFERROR(VLOOKUP(A12830,'IDAR Meter Data'!$A:$B,2,1),"")</f>
        <v>278</v>
      </c>
      <c r="F12830" s="75">
        <f>IF(CECCZ="CZ03",'Outside Temp'!B12830,IF(CECCZ="CZ04",'Outside Temp'!B12831,IF(CECCZ="CZ12",'Outside Temp'!B12832, IF(CECCZ="CZ13",'Outside Temp'!B12833))))</f>
        <v>74.66666667</v>
      </c>
      <c r="G12830" s="12">
        <f t="shared" si="3"/>
        <v>3</v>
      </c>
    </row>
    <row r="12831" ht="15.75" customHeight="1">
      <c r="A12831" s="13">
        <v>42258.677083333336</v>
      </c>
      <c r="B12831" s="73">
        <f t="shared" si="1"/>
        <v>42258</v>
      </c>
      <c r="C12831" s="74">
        <f>IF(NewCustomer="Yes", IF(COUNTIF($I$2:$I$11,B12831)&gt;0,0,WEEKDAY(B12831,2)),IF(COUNTIF($I$2:$I$21,B12831)&gt;0,0,WEEKDAY(B12831,2)))</f>
        <v>5</v>
      </c>
      <c r="D12831" s="74">
        <f t="shared" si="2"/>
        <v>16</v>
      </c>
      <c r="E12831" s="12">
        <f>IFERROR(VLOOKUP(A12831,'IDAR Meter Data'!$A:$B,2,1),"")</f>
        <v>264</v>
      </c>
      <c r="F12831" s="75">
        <f>IF(CECCZ="CZ03",'Outside Temp'!B12831,IF(CECCZ="CZ04",'Outside Temp'!B12832,IF(CECCZ="CZ12",'Outside Temp'!B12833, IF(CECCZ="CZ13",'Outside Temp'!B12834))))</f>
        <v>73.41666667</v>
      </c>
      <c r="G12831" s="12">
        <f t="shared" si="3"/>
        <v>3</v>
      </c>
    </row>
    <row r="12832" ht="15.75" customHeight="1">
      <c r="A12832" s="13">
        <v>42258.6875</v>
      </c>
      <c r="B12832" s="73">
        <f t="shared" si="1"/>
        <v>42258</v>
      </c>
      <c r="C12832" s="74">
        <f>IF(NewCustomer="Yes", IF(COUNTIF($I$2:$I$11,B12832)&gt;0,0,WEEKDAY(B12832,2)),IF(COUNTIF($I$2:$I$21,B12832)&gt;0,0,WEEKDAY(B12832,2)))</f>
        <v>5</v>
      </c>
      <c r="D12832" s="74">
        <f t="shared" si="2"/>
        <v>16</v>
      </c>
      <c r="E12832" s="12">
        <f>IFERROR(VLOOKUP(A12832,'IDAR Meter Data'!$A:$B,2,1),"")</f>
        <v>261</v>
      </c>
      <c r="F12832" s="75">
        <f>IF(CECCZ="CZ03",'Outside Temp'!B12832,IF(CECCZ="CZ04",'Outside Temp'!B12833,IF(CECCZ="CZ12",'Outside Temp'!B12834, IF(CECCZ="CZ13",'Outside Temp'!B12835))))</f>
        <v>72.16666667</v>
      </c>
      <c r="G12832" s="12">
        <f t="shared" si="3"/>
        <v>3</v>
      </c>
    </row>
    <row r="12833" ht="15.75" customHeight="1">
      <c r="A12833" s="13">
        <v>42258.697916666664</v>
      </c>
      <c r="B12833" s="73">
        <f t="shared" si="1"/>
        <v>42258</v>
      </c>
      <c r="C12833" s="74">
        <f>IF(NewCustomer="Yes", IF(COUNTIF($I$2:$I$11,B12833)&gt;0,0,WEEKDAY(B12833,2)),IF(COUNTIF($I$2:$I$21,B12833)&gt;0,0,WEEKDAY(B12833,2)))</f>
        <v>5</v>
      </c>
      <c r="D12833" s="74">
        <f t="shared" si="2"/>
        <v>16</v>
      </c>
      <c r="E12833" s="12">
        <f>IFERROR(VLOOKUP(A12833,'IDAR Meter Data'!$A:$B,2,1),"")</f>
        <v>255</v>
      </c>
      <c r="F12833" s="75">
        <f>IF(CECCZ="CZ03",'Outside Temp'!B12833,IF(CECCZ="CZ04",'Outside Temp'!B12834,IF(CECCZ="CZ12",'Outside Temp'!B12835, IF(CECCZ="CZ13",'Outside Temp'!B12836))))</f>
        <v>70.91666667</v>
      </c>
      <c r="G12833" s="12">
        <f t="shared" si="3"/>
        <v>3</v>
      </c>
    </row>
    <row r="12834" ht="15.75" customHeight="1">
      <c r="A12834" s="13">
        <v>42258.708333333336</v>
      </c>
      <c r="B12834" s="73">
        <f t="shared" si="1"/>
        <v>42258</v>
      </c>
      <c r="C12834" s="74">
        <f>IF(NewCustomer="Yes", IF(COUNTIF($I$2:$I$11,B12834)&gt;0,0,WEEKDAY(B12834,2)),IF(COUNTIF($I$2:$I$21,B12834)&gt;0,0,WEEKDAY(B12834,2)))</f>
        <v>5</v>
      </c>
      <c r="D12834" s="74">
        <f t="shared" si="2"/>
        <v>17</v>
      </c>
      <c r="E12834" s="12">
        <f>IFERROR(VLOOKUP(A12834,'IDAR Meter Data'!$A:$B,2,1),"")</f>
        <v>266</v>
      </c>
      <c r="F12834" s="75">
        <f>IF(CECCZ="CZ03",'Outside Temp'!B12834,IF(CECCZ="CZ04",'Outside Temp'!B12835,IF(CECCZ="CZ12",'Outside Temp'!B12836, IF(CECCZ="CZ13",'Outside Temp'!B12837))))</f>
        <v>69.66666667</v>
      </c>
      <c r="G12834" s="12">
        <f t="shared" si="3"/>
        <v>2</v>
      </c>
    </row>
    <row r="12835" ht="15.75" customHeight="1">
      <c r="A12835" s="13">
        <v>42258.71875</v>
      </c>
      <c r="B12835" s="73">
        <f t="shared" si="1"/>
        <v>42258</v>
      </c>
      <c r="C12835" s="74">
        <f>IF(NewCustomer="Yes", IF(COUNTIF($I$2:$I$11,B12835)&gt;0,0,WEEKDAY(B12835,2)),IF(COUNTIF($I$2:$I$21,B12835)&gt;0,0,WEEKDAY(B12835,2)))</f>
        <v>5</v>
      </c>
      <c r="D12835" s="74">
        <f t="shared" si="2"/>
        <v>17</v>
      </c>
      <c r="E12835" s="12">
        <f>IFERROR(VLOOKUP(A12835,'IDAR Meter Data'!$A:$B,2,1),"")</f>
        <v>269</v>
      </c>
      <c r="F12835" s="75">
        <f>IF(CECCZ="CZ03",'Outside Temp'!B12835,IF(CECCZ="CZ04",'Outside Temp'!B12836,IF(CECCZ="CZ12",'Outside Temp'!B12837, IF(CECCZ="CZ13",'Outside Temp'!B12838))))</f>
        <v>68.41666667</v>
      </c>
      <c r="G12835" s="12">
        <f t="shared" si="3"/>
        <v>2</v>
      </c>
    </row>
    <row r="12836" ht="15.75" customHeight="1">
      <c r="A12836" s="13">
        <v>42258.729166666664</v>
      </c>
      <c r="B12836" s="73">
        <f t="shared" si="1"/>
        <v>42258</v>
      </c>
      <c r="C12836" s="74">
        <f>IF(NewCustomer="Yes", IF(COUNTIF($I$2:$I$11,B12836)&gt;0,0,WEEKDAY(B12836,2)),IF(COUNTIF($I$2:$I$21,B12836)&gt;0,0,WEEKDAY(B12836,2)))</f>
        <v>5</v>
      </c>
      <c r="D12836" s="74">
        <f t="shared" si="2"/>
        <v>17</v>
      </c>
      <c r="E12836" s="12">
        <f>IFERROR(VLOOKUP(A12836,'IDAR Meter Data'!$A:$B,2,1),"")</f>
        <v>262</v>
      </c>
      <c r="F12836" s="75">
        <f>IF(CECCZ="CZ03",'Outside Temp'!B12836,IF(CECCZ="CZ04",'Outside Temp'!B12837,IF(CECCZ="CZ12",'Outside Temp'!B12838, IF(CECCZ="CZ13",'Outside Temp'!B12839))))</f>
        <v>67.16666667</v>
      </c>
      <c r="G12836" s="12">
        <f t="shared" si="3"/>
        <v>2</v>
      </c>
    </row>
    <row r="12837" ht="15.75" customHeight="1">
      <c r="A12837" s="13">
        <v>42258.739583333336</v>
      </c>
      <c r="B12837" s="73">
        <f t="shared" si="1"/>
        <v>42258</v>
      </c>
      <c r="C12837" s="74">
        <f>IF(NewCustomer="Yes", IF(COUNTIF($I$2:$I$11,B12837)&gt;0,0,WEEKDAY(B12837,2)),IF(COUNTIF($I$2:$I$21,B12837)&gt;0,0,WEEKDAY(B12837,2)))</f>
        <v>5</v>
      </c>
      <c r="D12837" s="74">
        <f t="shared" si="2"/>
        <v>17</v>
      </c>
      <c r="E12837" s="12">
        <f>IFERROR(VLOOKUP(A12837,'IDAR Meter Data'!$A:$B,2,1),"")</f>
        <v>263</v>
      </c>
      <c r="F12837" s="75">
        <f>IF(CECCZ="CZ03",'Outside Temp'!B12837,IF(CECCZ="CZ04",'Outside Temp'!B12838,IF(CECCZ="CZ12",'Outside Temp'!B12839, IF(CECCZ="CZ13",'Outside Temp'!B12840))))</f>
        <v>65.91666667</v>
      </c>
      <c r="G12837" s="12">
        <f t="shared" si="3"/>
        <v>2</v>
      </c>
    </row>
    <row r="12838" ht="15.75" customHeight="1">
      <c r="A12838" s="13">
        <v>42258.75</v>
      </c>
      <c r="B12838" s="73">
        <f t="shared" si="1"/>
        <v>42258</v>
      </c>
      <c r="C12838" s="74">
        <f>IF(NewCustomer="Yes", IF(COUNTIF($I$2:$I$11,B12838)&gt;0,0,WEEKDAY(B12838,2)),IF(COUNTIF($I$2:$I$21,B12838)&gt;0,0,WEEKDAY(B12838,2)))</f>
        <v>5</v>
      </c>
      <c r="D12838" s="74">
        <f t="shared" si="2"/>
        <v>18</v>
      </c>
      <c r="E12838" s="12">
        <f>IFERROR(VLOOKUP(A12838,'IDAR Meter Data'!$A:$B,2,1),"")</f>
        <v>261</v>
      </c>
      <c r="F12838" s="75">
        <f>IF(CECCZ="CZ03",'Outside Temp'!B12838,IF(CECCZ="CZ04",'Outside Temp'!B12839,IF(CECCZ="CZ12",'Outside Temp'!B12840, IF(CECCZ="CZ13",'Outside Temp'!B12841))))</f>
        <v>64.86666667</v>
      </c>
      <c r="G12838" s="12">
        <f t="shared" si="3"/>
        <v>1</v>
      </c>
    </row>
    <row r="12839" ht="15.75" customHeight="1">
      <c r="A12839" s="13">
        <v>42258.760416666664</v>
      </c>
      <c r="B12839" s="73">
        <f t="shared" si="1"/>
        <v>42258</v>
      </c>
      <c r="C12839" s="74">
        <f>IF(NewCustomer="Yes", IF(COUNTIF($I$2:$I$11,B12839)&gt;0,0,WEEKDAY(B12839,2)),IF(COUNTIF($I$2:$I$21,B12839)&gt;0,0,WEEKDAY(B12839,2)))</f>
        <v>5</v>
      </c>
      <c r="D12839" s="74">
        <f t="shared" si="2"/>
        <v>18</v>
      </c>
      <c r="E12839" s="12">
        <f>IFERROR(VLOOKUP(A12839,'IDAR Meter Data'!$A:$B,2,1),"")</f>
        <v>267</v>
      </c>
      <c r="F12839" s="75">
        <f>IF(CECCZ="CZ03",'Outside Temp'!B12839,IF(CECCZ="CZ04",'Outside Temp'!B12840,IF(CECCZ="CZ12",'Outside Temp'!B12841, IF(CECCZ="CZ13",'Outside Temp'!B12842))))</f>
        <v>64.36666667</v>
      </c>
      <c r="G12839" s="12">
        <f t="shared" si="3"/>
        <v>1</v>
      </c>
    </row>
    <row r="12840" ht="15.75" customHeight="1">
      <c r="A12840" s="13">
        <v>42258.770833333336</v>
      </c>
      <c r="B12840" s="73">
        <f t="shared" si="1"/>
        <v>42258</v>
      </c>
      <c r="C12840" s="74">
        <f>IF(NewCustomer="Yes", IF(COUNTIF($I$2:$I$11,B12840)&gt;0,0,WEEKDAY(B12840,2)),IF(COUNTIF($I$2:$I$21,B12840)&gt;0,0,WEEKDAY(B12840,2)))</f>
        <v>5</v>
      </c>
      <c r="D12840" s="74">
        <f t="shared" si="2"/>
        <v>18</v>
      </c>
      <c r="E12840" s="12">
        <f>IFERROR(VLOOKUP(A12840,'IDAR Meter Data'!$A:$B,2,1),"")</f>
        <v>249</v>
      </c>
      <c r="F12840" s="75">
        <f>IF(CECCZ="CZ03",'Outside Temp'!B12840,IF(CECCZ="CZ04",'Outside Temp'!B12841,IF(CECCZ="CZ12",'Outside Temp'!B12842, IF(CECCZ="CZ13",'Outside Temp'!B12843))))</f>
        <v>63.86666667</v>
      </c>
      <c r="G12840" s="12">
        <f t="shared" si="3"/>
        <v>1</v>
      </c>
    </row>
    <row r="12841" ht="15.75" customHeight="1">
      <c r="A12841" s="13">
        <v>42258.78125</v>
      </c>
      <c r="B12841" s="73">
        <f t="shared" si="1"/>
        <v>42258</v>
      </c>
      <c r="C12841" s="74">
        <f>IF(NewCustomer="Yes", IF(COUNTIF($I$2:$I$11,B12841)&gt;0,0,WEEKDAY(B12841,2)),IF(COUNTIF($I$2:$I$21,B12841)&gt;0,0,WEEKDAY(B12841,2)))</f>
        <v>5</v>
      </c>
      <c r="D12841" s="74">
        <f t="shared" si="2"/>
        <v>18</v>
      </c>
      <c r="E12841" s="12">
        <f>IFERROR(VLOOKUP(A12841,'IDAR Meter Data'!$A:$B,2,1),"")</f>
        <v>250</v>
      </c>
      <c r="F12841" s="75">
        <f>IF(CECCZ="CZ03",'Outside Temp'!B12841,IF(CECCZ="CZ04",'Outside Temp'!B12842,IF(CECCZ="CZ12",'Outside Temp'!B12843, IF(CECCZ="CZ13",'Outside Temp'!B12844))))</f>
        <v>63.36666667</v>
      </c>
      <c r="G12841" s="12">
        <f t="shared" si="3"/>
        <v>1</v>
      </c>
    </row>
    <row r="12842" ht="15.75" customHeight="1">
      <c r="A12842" s="13">
        <v>42258.791666666664</v>
      </c>
      <c r="B12842" s="73">
        <f t="shared" si="1"/>
        <v>42258</v>
      </c>
      <c r="C12842" s="74">
        <f>IF(NewCustomer="Yes", IF(COUNTIF($I$2:$I$11,B12842)&gt;0,0,WEEKDAY(B12842,2)),IF(COUNTIF($I$2:$I$21,B12842)&gt;0,0,WEEKDAY(B12842,2)))</f>
        <v>5</v>
      </c>
      <c r="D12842" s="74">
        <f t="shared" si="2"/>
        <v>19</v>
      </c>
      <c r="E12842" s="12">
        <f>IFERROR(VLOOKUP(A12842,'IDAR Meter Data'!$A:$B,2,1),"")</f>
        <v>242</v>
      </c>
      <c r="F12842" s="75">
        <f>IF(CECCZ="CZ03",'Outside Temp'!B12842,IF(CECCZ="CZ04",'Outside Temp'!B12843,IF(CECCZ="CZ12",'Outside Temp'!B12844, IF(CECCZ="CZ13",'Outside Temp'!B12845))))</f>
        <v>62.8</v>
      </c>
      <c r="G12842" s="12">
        <f t="shared" si="3"/>
        <v>1</v>
      </c>
    </row>
    <row r="12843" ht="15.75" customHeight="1">
      <c r="A12843" s="13">
        <v>42258.802083333336</v>
      </c>
      <c r="B12843" s="73">
        <f t="shared" si="1"/>
        <v>42258</v>
      </c>
      <c r="C12843" s="74">
        <f>IF(NewCustomer="Yes", IF(COUNTIF($I$2:$I$11,B12843)&gt;0,0,WEEKDAY(B12843,2)),IF(COUNTIF($I$2:$I$21,B12843)&gt;0,0,WEEKDAY(B12843,2)))</f>
        <v>5</v>
      </c>
      <c r="D12843" s="74">
        <f t="shared" si="2"/>
        <v>19</v>
      </c>
      <c r="E12843" s="12">
        <f>IFERROR(VLOOKUP(A12843,'IDAR Meter Data'!$A:$B,2,1),"")</f>
        <v>259</v>
      </c>
      <c r="F12843" s="75">
        <f>IF(CECCZ="CZ03",'Outside Temp'!B12843,IF(CECCZ="CZ04",'Outside Temp'!B12844,IF(CECCZ="CZ12",'Outside Temp'!B12845, IF(CECCZ="CZ13",'Outside Temp'!B12846))))</f>
        <v>62.05</v>
      </c>
      <c r="G12843" s="12">
        <f t="shared" si="3"/>
        <v>1</v>
      </c>
    </row>
    <row r="12844" ht="15.75" customHeight="1">
      <c r="A12844" s="13">
        <v>42258.8125</v>
      </c>
      <c r="B12844" s="73">
        <f t="shared" si="1"/>
        <v>42258</v>
      </c>
      <c r="C12844" s="74">
        <f>IF(NewCustomer="Yes", IF(COUNTIF($I$2:$I$11,B12844)&gt;0,0,WEEKDAY(B12844,2)),IF(COUNTIF($I$2:$I$21,B12844)&gt;0,0,WEEKDAY(B12844,2)))</f>
        <v>5</v>
      </c>
      <c r="D12844" s="74">
        <f t="shared" si="2"/>
        <v>19</v>
      </c>
      <c r="E12844" s="12">
        <f>IFERROR(VLOOKUP(A12844,'IDAR Meter Data'!$A:$B,2,1),"")</f>
        <v>226</v>
      </c>
      <c r="F12844" s="75">
        <f>IF(CECCZ="CZ03",'Outside Temp'!B12844,IF(CECCZ="CZ04",'Outside Temp'!B12845,IF(CECCZ="CZ12",'Outside Temp'!B12846, IF(CECCZ="CZ13",'Outside Temp'!B12847))))</f>
        <v>61.3</v>
      </c>
      <c r="G12844" s="12">
        <f t="shared" si="3"/>
        <v>1</v>
      </c>
    </row>
    <row r="12845" ht="15.75" customHeight="1">
      <c r="A12845" s="13">
        <v>42258.822916666664</v>
      </c>
      <c r="B12845" s="73">
        <f t="shared" si="1"/>
        <v>42258</v>
      </c>
      <c r="C12845" s="74">
        <f>IF(NewCustomer="Yes", IF(COUNTIF($I$2:$I$11,B12845)&gt;0,0,WEEKDAY(B12845,2)),IF(COUNTIF($I$2:$I$21,B12845)&gt;0,0,WEEKDAY(B12845,2)))</f>
        <v>5</v>
      </c>
      <c r="D12845" s="74">
        <f t="shared" si="2"/>
        <v>19</v>
      </c>
      <c r="E12845" s="12">
        <f>IFERROR(VLOOKUP(A12845,'IDAR Meter Data'!$A:$B,2,1),"")</f>
        <v>233</v>
      </c>
      <c r="F12845" s="75">
        <f>IF(CECCZ="CZ03",'Outside Temp'!B12845,IF(CECCZ="CZ04",'Outside Temp'!B12846,IF(CECCZ="CZ12",'Outside Temp'!B12847, IF(CECCZ="CZ13",'Outside Temp'!B12848))))</f>
        <v>60.55</v>
      </c>
      <c r="G12845" s="12">
        <f t="shared" si="3"/>
        <v>1</v>
      </c>
    </row>
    <row r="12846" ht="15.75" customHeight="1">
      <c r="A12846" s="13">
        <v>42258.833333333336</v>
      </c>
      <c r="B12846" s="73">
        <f t="shared" si="1"/>
        <v>42258</v>
      </c>
      <c r="C12846" s="74">
        <f>IF(NewCustomer="Yes", IF(COUNTIF($I$2:$I$11,B12846)&gt;0,0,WEEKDAY(B12846,2)),IF(COUNTIF($I$2:$I$21,B12846)&gt;0,0,WEEKDAY(B12846,2)))</f>
        <v>5</v>
      </c>
      <c r="D12846" s="74">
        <f t="shared" si="2"/>
        <v>20</v>
      </c>
      <c r="E12846" s="12">
        <f>IFERROR(VLOOKUP(A12846,'IDAR Meter Data'!$A:$B,2,1),"")</f>
        <v>228</v>
      </c>
      <c r="F12846" s="75">
        <f>IF(CECCZ="CZ03",'Outside Temp'!B12846,IF(CECCZ="CZ04",'Outside Temp'!B12847,IF(CECCZ="CZ12",'Outside Temp'!B12848, IF(CECCZ="CZ13",'Outside Temp'!B12849))))</f>
        <v>59.93333333</v>
      </c>
      <c r="G12846" s="12">
        <f t="shared" si="3"/>
        <v>1</v>
      </c>
    </row>
    <row r="12847" ht="15.75" customHeight="1">
      <c r="A12847" s="13">
        <v>42258.84375</v>
      </c>
      <c r="B12847" s="73">
        <f t="shared" si="1"/>
        <v>42258</v>
      </c>
      <c r="C12847" s="74">
        <f>IF(NewCustomer="Yes", IF(COUNTIF($I$2:$I$11,B12847)&gt;0,0,WEEKDAY(B12847,2)),IF(COUNTIF($I$2:$I$21,B12847)&gt;0,0,WEEKDAY(B12847,2)))</f>
        <v>5</v>
      </c>
      <c r="D12847" s="74">
        <f t="shared" si="2"/>
        <v>20</v>
      </c>
      <c r="E12847" s="12">
        <f>IFERROR(VLOOKUP(A12847,'IDAR Meter Data'!$A:$B,2,1),"")</f>
        <v>219</v>
      </c>
      <c r="F12847" s="75">
        <f>IF(CECCZ="CZ03",'Outside Temp'!B12847,IF(CECCZ="CZ04",'Outside Temp'!B12848,IF(CECCZ="CZ12",'Outside Temp'!B12849, IF(CECCZ="CZ13",'Outside Temp'!B12850))))</f>
        <v>59.68333333</v>
      </c>
      <c r="G12847" s="12">
        <f t="shared" si="3"/>
        <v>1</v>
      </c>
    </row>
    <row r="12848" ht="15.75" customHeight="1">
      <c r="A12848" s="13">
        <v>42258.854166666664</v>
      </c>
      <c r="B12848" s="73">
        <f t="shared" si="1"/>
        <v>42258</v>
      </c>
      <c r="C12848" s="74">
        <f>IF(NewCustomer="Yes", IF(COUNTIF($I$2:$I$11,B12848)&gt;0,0,WEEKDAY(B12848,2)),IF(COUNTIF($I$2:$I$21,B12848)&gt;0,0,WEEKDAY(B12848,2)))</f>
        <v>5</v>
      </c>
      <c r="D12848" s="74">
        <f t="shared" si="2"/>
        <v>20</v>
      </c>
      <c r="E12848" s="12">
        <f>IFERROR(VLOOKUP(A12848,'IDAR Meter Data'!$A:$B,2,1),"")</f>
        <v>226</v>
      </c>
      <c r="F12848" s="75">
        <f>IF(CECCZ="CZ03",'Outside Temp'!B12848,IF(CECCZ="CZ04",'Outside Temp'!B12849,IF(CECCZ="CZ12",'Outside Temp'!B12850, IF(CECCZ="CZ13",'Outside Temp'!B12851))))</f>
        <v>59.43333333</v>
      </c>
      <c r="G12848" s="12">
        <f t="shared" si="3"/>
        <v>1</v>
      </c>
    </row>
    <row r="12849" ht="15.75" customHeight="1">
      <c r="A12849" s="13">
        <v>42258.864583333336</v>
      </c>
      <c r="B12849" s="73">
        <f t="shared" si="1"/>
        <v>42258</v>
      </c>
      <c r="C12849" s="74">
        <f>IF(NewCustomer="Yes", IF(COUNTIF($I$2:$I$11,B12849)&gt;0,0,WEEKDAY(B12849,2)),IF(COUNTIF($I$2:$I$21,B12849)&gt;0,0,WEEKDAY(B12849,2)))</f>
        <v>5</v>
      </c>
      <c r="D12849" s="74">
        <f t="shared" si="2"/>
        <v>20</v>
      </c>
      <c r="E12849" s="12">
        <f>IFERROR(VLOOKUP(A12849,'IDAR Meter Data'!$A:$B,2,1),"")</f>
        <v>219</v>
      </c>
      <c r="F12849" s="75">
        <f>IF(CECCZ="CZ03",'Outside Temp'!B12849,IF(CECCZ="CZ04",'Outside Temp'!B12850,IF(CECCZ="CZ12",'Outside Temp'!B12851, IF(CECCZ="CZ13",'Outside Temp'!B12852))))</f>
        <v>59.18333333</v>
      </c>
      <c r="G12849" s="12">
        <f t="shared" si="3"/>
        <v>1</v>
      </c>
    </row>
    <row r="12850" ht="15.75" customHeight="1">
      <c r="A12850" s="13">
        <v>42258.875</v>
      </c>
      <c r="B12850" s="73">
        <f t="shared" si="1"/>
        <v>42258</v>
      </c>
      <c r="C12850" s="74">
        <f>IF(NewCustomer="Yes", IF(COUNTIF($I$2:$I$11,B12850)&gt;0,0,WEEKDAY(B12850,2)),IF(COUNTIF($I$2:$I$21,B12850)&gt;0,0,WEEKDAY(B12850,2)))</f>
        <v>5</v>
      </c>
      <c r="D12850" s="74">
        <f t="shared" si="2"/>
        <v>21</v>
      </c>
      <c r="E12850" s="12">
        <f>IFERROR(VLOOKUP(A12850,'IDAR Meter Data'!$A:$B,2,1),"")</f>
        <v>211</v>
      </c>
      <c r="F12850" s="75">
        <f>IF(CECCZ="CZ03",'Outside Temp'!B12850,IF(CECCZ="CZ04",'Outside Temp'!B12851,IF(CECCZ="CZ12",'Outside Temp'!B12852, IF(CECCZ="CZ13",'Outside Temp'!B12853))))</f>
        <v>59</v>
      </c>
      <c r="G12850" s="12">
        <f t="shared" si="3"/>
        <v>1</v>
      </c>
    </row>
    <row r="12851" ht="15.75" customHeight="1">
      <c r="A12851" s="13">
        <v>42258.885416666664</v>
      </c>
      <c r="B12851" s="73">
        <f t="shared" si="1"/>
        <v>42258</v>
      </c>
      <c r="C12851" s="74">
        <f>IF(NewCustomer="Yes", IF(COUNTIF($I$2:$I$11,B12851)&gt;0,0,WEEKDAY(B12851,2)),IF(COUNTIF($I$2:$I$21,B12851)&gt;0,0,WEEKDAY(B12851,2)))</f>
        <v>5</v>
      </c>
      <c r="D12851" s="74">
        <f t="shared" si="2"/>
        <v>21</v>
      </c>
      <c r="E12851" s="12">
        <f>IFERROR(VLOOKUP(A12851,'IDAR Meter Data'!$A:$B,2,1),"")</f>
        <v>202</v>
      </c>
      <c r="F12851" s="75">
        <f>IF(CECCZ="CZ03",'Outside Temp'!B12851,IF(CECCZ="CZ04",'Outside Temp'!B12852,IF(CECCZ="CZ12",'Outside Temp'!B12853, IF(CECCZ="CZ13",'Outside Temp'!B12854))))</f>
        <v>59</v>
      </c>
      <c r="G12851" s="12">
        <f t="shared" si="3"/>
        <v>1</v>
      </c>
    </row>
    <row r="12852" ht="15.75" customHeight="1">
      <c r="A12852" s="13">
        <v>42258.895833333336</v>
      </c>
      <c r="B12852" s="73">
        <f t="shared" si="1"/>
        <v>42258</v>
      </c>
      <c r="C12852" s="74">
        <f>IF(NewCustomer="Yes", IF(COUNTIF($I$2:$I$11,B12852)&gt;0,0,WEEKDAY(B12852,2)),IF(COUNTIF($I$2:$I$21,B12852)&gt;0,0,WEEKDAY(B12852,2)))</f>
        <v>5</v>
      </c>
      <c r="D12852" s="74">
        <f t="shared" si="2"/>
        <v>21</v>
      </c>
      <c r="E12852" s="12">
        <f>IFERROR(VLOOKUP(A12852,'IDAR Meter Data'!$A:$B,2,1),"")</f>
        <v>205</v>
      </c>
      <c r="F12852" s="75">
        <f>IF(CECCZ="CZ03",'Outside Temp'!B12852,IF(CECCZ="CZ04",'Outside Temp'!B12853,IF(CECCZ="CZ12",'Outside Temp'!B12854, IF(CECCZ="CZ13",'Outside Temp'!B12855))))</f>
        <v>59</v>
      </c>
      <c r="G12852" s="12">
        <f t="shared" si="3"/>
        <v>1</v>
      </c>
    </row>
    <row r="12853" ht="15.75" customHeight="1">
      <c r="A12853" s="13">
        <v>42258.90625</v>
      </c>
      <c r="B12853" s="73">
        <f t="shared" si="1"/>
        <v>42258</v>
      </c>
      <c r="C12853" s="74">
        <f>IF(NewCustomer="Yes", IF(COUNTIF($I$2:$I$11,B12853)&gt;0,0,WEEKDAY(B12853,2)),IF(COUNTIF($I$2:$I$21,B12853)&gt;0,0,WEEKDAY(B12853,2)))</f>
        <v>5</v>
      </c>
      <c r="D12853" s="74">
        <f t="shared" si="2"/>
        <v>21</v>
      </c>
      <c r="E12853" s="12">
        <f>IFERROR(VLOOKUP(A12853,'IDAR Meter Data'!$A:$B,2,1),"")</f>
        <v>192</v>
      </c>
      <c r="F12853" s="75">
        <f>IF(CECCZ="CZ03",'Outside Temp'!B12853,IF(CECCZ="CZ04",'Outside Temp'!B12854,IF(CECCZ="CZ12",'Outside Temp'!B12855, IF(CECCZ="CZ13",'Outside Temp'!B12856))))</f>
        <v>59</v>
      </c>
      <c r="G12853" s="12">
        <f t="shared" si="3"/>
        <v>1</v>
      </c>
    </row>
    <row r="12854" ht="15.75" customHeight="1">
      <c r="A12854" s="13">
        <v>42258.916666666664</v>
      </c>
      <c r="B12854" s="73">
        <f t="shared" si="1"/>
        <v>42258</v>
      </c>
      <c r="C12854" s="74">
        <f>IF(NewCustomer="Yes", IF(COUNTIF($I$2:$I$11,B12854)&gt;0,0,WEEKDAY(B12854,2)),IF(COUNTIF($I$2:$I$21,B12854)&gt;0,0,WEEKDAY(B12854,2)))</f>
        <v>5</v>
      </c>
      <c r="D12854" s="74">
        <f t="shared" si="2"/>
        <v>22</v>
      </c>
      <c r="E12854" s="12">
        <f>IFERROR(VLOOKUP(A12854,'IDAR Meter Data'!$A:$B,2,1),"")</f>
        <v>187</v>
      </c>
      <c r="F12854" s="75">
        <f>IF(CECCZ="CZ03",'Outside Temp'!B12854,IF(CECCZ="CZ04",'Outside Temp'!B12855,IF(CECCZ="CZ12",'Outside Temp'!B12856, IF(CECCZ="CZ13",'Outside Temp'!B12857))))</f>
        <v>59</v>
      </c>
      <c r="G12854" s="12">
        <f t="shared" si="3"/>
        <v>1</v>
      </c>
    </row>
    <row r="12855" ht="15.75" customHeight="1">
      <c r="A12855" s="13">
        <v>42258.927083333336</v>
      </c>
      <c r="B12855" s="73">
        <f t="shared" si="1"/>
        <v>42258</v>
      </c>
      <c r="C12855" s="74">
        <f>IF(NewCustomer="Yes", IF(COUNTIF($I$2:$I$11,B12855)&gt;0,0,WEEKDAY(B12855,2)),IF(COUNTIF($I$2:$I$21,B12855)&gt;0,0,WEEKDAY(B12855,2)))</f>
        <v>5</v>
      </c>
      <c r="D12855" s="74">
        <f t="shared" si="2"/>
        <v>22</v>
      </c>
      <c r="E12855" s="12">
        <f>IFERROR(VLOOKUP(A12855,'IDAR Meter Data'!$A:$B,2,1),"")</f>
        <v>188</v>
      </c>
      <c r="F12855" s="75">
        <f>IF(CECCZ="CZ03",'Outside Temp'!B12855,IF(CECCZ="CZ04",'Outside Temp'!B12856,IF(CECCZ="CZ12",'Outside Temp'!B12857, IF(CECCZ="CZ13",'Outside Temp'!B12858))))</f>
        <v>59</v>
      </c>
      <c r="G12855" s="12">
        <f t="shared" si="3"/>
        <v>1</v>
      </c>
    </row>
    <row r="12856" ht="15.75" customHeight="1">
      <c r="A12856" s="13">
        <v>42258.9375</v>
      </c>
      <c r="B12856" s="73">
        <f t="shared" si="1"/>
        <v>42258</v>
      </c>
      <c r="C12856" s="74">
        <f>IF(NewCustomer="Yes", IF(COUNTIF($I$2:$I$11,B12856)&gt;0,0,WEEKDAY(B12856,2)),IF(COUNTIF($I$2:$I$21,B12856)&gt;0,0,WEEKDAY(B12856,2)))</f>
        <v>5</v>
      </c>
      <c r="D12856" s="74">
        <f t="shared" si="2"/>
        <v>22</v>
      </c>
      <c r="E12856" s="12">
        <f>IFERROR(VLOOKUP(A12856,'IDAR Meter Data'!$A:$B,2,1),"")</f>
        <v>191</v>
      </c>
      <c r="F12856" s="75">
        <f>IF(CECCZ="CZ03",'Outside Temp'!B12856,IF(CECCZ="CZ04",'Outside Temp'!B12857,IF(CECCZ="CZ12",'Outside Temp'!B12858, IF(CECCZ="CZ13",'Outside Temp'!B12859))))</f>
        <v>59</v>
      </c>
      <c r="G12856" s="12">
        <f t="shared" si="3"/>
        <v>1</v>
      </c>
    </row>
    <row r="12857" ht="15.75" customHeight="1">
      <c r="A12857" s="13">
        <v>42258.947916666664</v>
      </c>
      <c r="B12857" s="73">
        <f t="shared" si="1"/>
        <v>42258</v>
      </c>
      <c r="C12857" s="74">
        <f>IF(NewCustomer="Yes", IF(COUNTIF($I$2:$I$11,B12857)&gt;0,0,WEEKDAY(B12857,2)),IF(COUNTIF($I$2:$I$21,B12857)&gt;0,0,WEEKDAY(B12857,2)))</f>
        <v>5</v>
      </c>
      <c r="D12857" s="74">
        <f t="shared" si="2"/>
        <v>22</v>
      </c>
      <c r="E12857" s="12">
        <f>IFERROR(VLOOKUP(A12857,'IDAR Meter Data'!$A:$B,2,1),"")</f>
        <v>197</v>
      </c>
      <c r="F12857" s="75">
        <f>IF(CECCZ="CZ03",'Outside Temp'!B12857,IF(CECCZ="CZ04",'Outside Temp'!B12858,IF(CECCZ="CZ12",'Outside Temp'!B12859, IF(CECCZ="CZ13",'Outside Temp'!B12860))))</f>
        <v>59</v>
      </c>
      <c r="G12857" s="12">
        <f t="shared" si="3"/>
        <v>1</v>
      </c>
    </row>
    <row r="12858" ht="15.75" customHeight="1">
      <c r="A12858" s="13">
        <v>42258.958333333336</v>
      </c>
      <c r="B12858" s="73">
        <f t="shared" si="1"/>
        <v>42258</v>
      </c>
      <c r="C12858" s="74">
        <f>IF(NewCustomer="Yes", IF(COUNTIF($I$2:$I$11,B12858)&gt;0,0,WEEKDAY(B12858,2)),IF(COUNTIF($I$2:$I$21,B12858)&gt;0,0,WEEKDAY(B12858,2)))</f>
        <v>5</v>
      </c>
      <c r="D12858" s="74">
        <f t="shared" si="2"/>
        <v>23</v>
      </c>
      <c r="E12858" s="12">
        <f>IFERROR(VLOOKUP(A12858,'IDAR Meter Data'!$A:$B,2,1),"")</f>
        <v>188</v>
      </c>
      <c r="F12858" s="75">
        <f>IF(CECCZ="CZ03",'Outside Temp'!B12858,IF(CECCZ="CZ04",'Outside Temp'!B12859,IF(CECCZ="CZ12",'Outside Temp'!B12860, IF(CECCZ="CZ13",'Outside Temp'!B12861))))</f>
        <v>58.93333333</v>
      </c>
      <c r="G12858" s="12">
        <f t="shared" si="3"/>
        <v>1</v>
      </c>
    </row>
    <row r="12859" ht="15.75" customHeight="1">
      <c r="A12859" s="13">
        <v>42258.96875</v>
      </c>
      <c r="B12859" s="73">
        <f t="shared" si="1"/>
        <v>42258</v>
      </c>
      <c r="C12859" s="74">
        <f>IF(NewCustomer="Yes", IF(COUNTIF($I$2:$I$11,B12859)&gt;0,0,WEEKDAY(B12859,2)),IF(COUNTIF($I$2:$I$21,B12859)&gt;0,0,WEEKDAY(B12859,2)))</f>
        <v>5</v>
      </c>
      <c r="D12859" s="74">
        <f t="shared" si="2"/>
        <v>23</v>
      </c>
      <c r="E12859" s="12">
        <f>IFERROR(VLOOKUP(A12859,'IDAR Meter Data'!$A:$B,2,1),"")</f>
        <v>188</v>
      </c>
      <c r="F12859" s="75">
        <f>IF(CECCZ="CZ03",'Outside Temp'!B12859,IF(CECCZ="CZ04",'Outside Temp'!B12860,IF(CECCZ="CZ12",'Outside Temp'!B12861, IF(CECCZ="CZ13",'Outside Temp'!B12862))))</f>
        <v>58.68333333</v>
      </c>
      <c r="G12859" s="12">
        <f t="shared" si="3"/>
        <v>1</v>
      </c>
    </row>
    <row r="12860" ht="15.75" customHeight="1">
      <c r="A12860" s="13">
        <v>42258.979166666664</v>
      </c>
      <c r="B12860" s="73">
        <f t="shared" si="1"/>
        <v>42258</v>
      </c>
      <c r="C12860" s="74">
        <f>IF(NewCustomer="Yes", IF(COUNTIF($I$2:$I$11,B12860)&gt;0,0,WEEKDAY(B12860,2)),IF(COUNTIF($I$2:$I$21,B12860)&gt;0,0,WEEKDAY(B12860,2)))</f>
        <v>5</v>
      </c>
      <c r="D12860" s="74">
        <f t="shared" si="2"/>
        <v>23</v>
      </c>
      <c r="E12860" s="12">
        <f>IFERROR(VLOOKUP(A12860,'IDAR Meter Data'!$A:$B,2,1),"")</f>
        <v>197</v>
      </c>
      <c r="F12860" s="75">
        <f>IF(CECCZ="CZ03",'Outside Temp'!B12860,IF(CECCZ="CZ04",'Outside Temp'!B12861,IF(CECCZ="CZ12",'Outside Temp'!B12862, IF(CECCZ="CZ13",'Outside Temp'!B12863))))</f>
        <v>58.43333333</v>
      </c>
      <c r="G12860" s="12">
        <f t="shared" si="3"/>
        <v>1</v>
      </c>
    </row>
    <row r="12861" ht="15.75" customHeight="1">
      <c r="A12861" s="13">
        <v>42258.989583333336</v>
      </c>
      <c r="B12861" s="73">
        <f t="shared" si="1"/>
        <v>42258</v>
      </c>
      <c r="C12861" s="74">
        <f>IF(NewCustomer="Yes", IF(COUNTIF($I$2:$I$11,B12861)&gt;0,0,WEEKDAY(B12861,2)),IF(COUNTIF($I$2:$I$21,B12861)&gt;0,0,WEEKDAY(B12861,2)))</f>
        <v>5</v>
      </c>
      <c r="D12861" s="74">
        <f t="shared" si="2"/>
        <v>23</v>
      </c>
      <c r="E12861" s="12">
        <f>IFERROR(VLOOKUP(A12861,'IDAR Meter Data'!$A:$B,2,1),"")</f>
        <v>203</v>
      </c>
      <c r="F12861" s="75">
        <f>IF(CECCZ="CZ03",'Outside Temp'!B12861,IF(CECCZ="CZ04",'Outside Temp'!B12862,IF(CECCZ="CZ12",'Outside Temp'!B12863, IF(CECCZ="CZ13",'Outside Temp'!B12864))))</f>
        <v>58.18333333</v>
      </c>
      <c r="G12861" s="12">
        <f t="shared" si="3"/>
        <v>1</v>
      </c>
    </row>
    <row r="12862" ht="15.75" customHeight="1">
      <c r="A12862" s="13">
        <v>42259.0</v>
      </c>
      <c r="B12862" s="73">
        <f t="shared" si="1"/>
        <v>42259</v>
      </c>
      <c r="C12862" s="74">
        <f>IF(NewCustomer="Yes", IF(COUNTIF($I$2:$I$11,B12862)&gt;0,0,WEEKDAY(B12862,2)),IF(COUNTIF($I$2:$I$21,B12862)&gt;0,0,WEEKDAY(B12862,2)))</f>
        <v>6</v>
      </c>
      <c r="D12862" s="74">
        <f t="shared" si="2"/>
        <v>0</v>
      </c>
      <c r="E12862" s="12">
        <f>IFERROR(VLOOKUP(A12862,'IDAR Meter Data'!$A:$B,2,1),"")</f>
        <v>185</v>
      </c>
      <c r="F12862" s="75">
        <f>IF(CECCZ="CZ03",'Outside Temp'!B12862,IF(CECCZ="CZ04",'Outside Temp'!B12863,IF(CECCZ="CZ12",'Outside Temp'!B12864, IF(CECCZ="CZ13",'Outside Temp'!B12865))))</f>
        <v>58</v>
      </c>
      <c r="G12862" s="12">
        <f t="shared" si="3"/>
        <v>1</v>
      </c>
    </row>
    <row r="12863" ht="15.75" customHeight="1">
      <c r="A12863" s="13">
        <v>42259.010416666664</v>
      </c>
      <c r="B12863" s="73">
        <f t="shared" si="1"/>
        <v>42259</v>
      </c>
      <c r="C12863" s="74">
        <f>IF(NewCustomer="Yes", IF(COUNTIF($I$2:$I$11,B12863)&gt;0,0,WEEKDAY(B12863,2)),IF(COUNTIF($I$2:$I$21,B12863)&gt;0,0,WEEKDAY(B12863,2)))</f>
        <v>6</v>
      </c>
      <c r="D12863" s="74">
        <f t="shared" si="2"/>
        <v>0</v>
      </c>
      <c r="E12863" s="12">
        <f>IFERROR(VLOOKUP(A12863,'IDAR Meter Data'!$A:$B,2,1),"")</f>
        <v>183</v>
      </c>
      <c r="F12863" s="75">
        <f>IF(CECCZ="CZ03",'Outside Temp'!B12863,IF(CECCZ="CZ04",'Outside Temp'!B12864,IF(CECCZ="CZ12",'Outside Temp'!B12865, IF(CECCZ="CZ13",'Outside Temp'!B12866))))</f>
        <v>58</v>
      </c>
      <c r="G12863" s="12">
        <f t="shared" si="3"/>
        <v>1</v>
      </c>
    </row>
    <row r="12864" ht="15.75" customHeight="1">
      <c r="A12864" s="13">
        <v>42259.020833333336</v>
      </c>
      <c r="B12864" s="73">
        <f t="shared" si="1"/>
        <v>42259</v>
      </c>
      <c r="C12864" s="74">
        <f>IF(NewCustomer="Yes", IF(COUNTIF($I$2:$I$11,B12864)&gt;0,0,WEEKDAY(B12864,2)),IF(COUNTIF($I$2:$I$21,B12864)&gt;0,0,WEEKDAY(B12864,2)))</f>
        <v>6</v>
      </c>
      <c r="D12864" s="74">
        <f t="shared" si="2"/>
        <v>0</v>
      </c>
      <c r="E12864" s="12">
        <f>IFERROR(VLOOKUP(A12864,'IDAR Meter Data'!$A:$B,2,1),"")</f>
        <v>183</v>
      </c>
      <c r="F12864" s="75">
        <f>IF(CECCZ="CZ03",'Outside Temp'!B12864,IF(CECCZ="CZ04",'Outside Temp'!B12865,IF(CECCZ="CZ12",'Outside Temp'!B12866, IF(CECCZ="CZ13",'Outside Temp'!B12867))))</f>
        <v>58</v>
      </c>
      <c r="G12864" s="12">
        <f t="shared" si="3"/>
        <v>1</v>
      </c>
    </row>
    <row r="12865" ht="15.75" customHeight="1">
      <c r="A12865" s="13">
        <v>42259.03125</v>
      </c>
      <c r="B12865" s="73">
        <f t="shared" si="1"/>
        <v>42259</v>
      </c>
      <c r="C12865" s="74">
        <f>IF(NewCustomer="Yes", IF(COUNTIF($I$2:$I$11,B12865)&gt;0,0,WEEKDAY(B12865,2)),IF(COUNTIF($I$2:$I$21,B12865)&gt;0,0,WEEKDAY(B12865,2)))</f>
        <v>6</v>
      </c>
      <c r="D12865" s="74">
        <f t="shared" si="2"/>
        <v>0</v>
      </c>
      <c r="E12865" s="12">
        <f>IFERROR(VLOOKUP(A12865,'IDAR Meter Data'!$A:$B,2,1),"")</f>
        <v>189</v>
      </c>
      <c r="F12865" s="75">
        <f>IF(CECCZ="CZ03",'Outside Temp'!B12865,IF(CECCZ="CZ04",'Outside Temp'!B12866,IF(CECCZ="CZ12",'Outside Temp'!B12867, IF(CECCZ="CZ13",'Outside Temp'!B12868))))</f>
        <v>58</v>
      </c>
      <c r="G12865" s="12">
        <f t="shared" si="3"/>
        <v>1</v>
      </c>
    </row>
    <row r="12866" ht="15.75" customHeight="1">
      <c r="A12866" s="13">
        <v>42259.041666666664</v>
      </c>
      <c r="B12866" s="73">
        <f t="shared" si="1"/>
        <v>42259</v>
      </c>
      <c r="C12866" s="74">
        <f>IF(NewCustomer="Yes", IF(COUNTIF($I$2:$I$11,B12866)&gt;0,0,WEEKDAY(B12866,2)),IF(COUNTIF($I$2:$I$21,B12866)&gt;0,0,WEEKDAY(B12866,2)))</f>
        <v>6</v>
      </c>
      <c r="D12866" s="74">
        <f t="shared" si="2"/>
        <v>1</v>
      </c>
      <c r="E12866" s="12">
        <f>IFERROR(VLOOKUP(A12866,'IDAR Meter Data'!$A:$B,2,1),"")</f>
        <v>186</v>
      </c>
      <c r="F12866" s="75">
        <f>IF(CECCZ="CZ03",'Outside Temp'!B12866,IF(CECCZ="CZ04",'Outside Temp'!B12867,IF(CECCZ="CZ12",'Outside Temp'!B12868, IF(CECCZ="CZ13",'Outside Temp'!B12869))))</f>
        <v>57.92</v>
      </c>
      <c r="G12866" s="12">
        <f t="shared" si="3"/>
        <v>1</v>
      </c>
    </row>
    <row r="12867" ht="15.75" customHeight="1">
      <c r="A12867" s="13">
        <v>42259.052083333336</v>
      </c>
      <c r="B12867" s="73">
        <f t="shared" si="1"/>
        <v>42259</v>
      </c>
      <c r="C12867" s="74">
        <f>IF(NewCustomer="Yes", IF(COUNTIF($I$2:$I$11,B12867)&gt;0,0,WEEKDAY(B12867,2)),IF(COUNTIF($I$2:$I$21,B12867)&gt;0,0,WEEKDAY(B12867,2)))</f>
        <v>6</v>
      </c>
      <c r="D12867" s="74">
        <f t="shared" si="2"/>
        <v>1</v>
      </c>
      <c r="E12867" s="12">
        <f>IFERROR(VLOOKUP(A12867,'IDAR Meter Data'!$A:$B,2,1),"")</f>
        <v>178</v>
      </c>
      <c r="F12867" s="75">
        <f>IF(CECCZ="CZ03",'Outside Temp'!B12867,IF(CECCZ="CZ04",'Outside Temp'!B12868,IF(CECCZ="CZ12",'Outside Temp'!B12869, IF(CECCZ="CZ13",'Outside Temp'!B12870))))</f>
        <v>57.62</v>
      </c>
      <c r="G12867" s="12">
        <f t="shared" si="3"/>
        <v>1</v>
      </c>
    </row>
    <row r="12868" ht="15.75" customHeight="1">
      <c r="A12868" s="13">
        <v>42259.0625</v>
      </c>
      <c r="B12868" s="73">
        <f t="shared" si="1"/>
        <v>42259</v>
      </c>
      <c r="C12868" s="74">
        <f>IF(NewCustomer="Yes", IF(COUNTIF($I$2:$I$11,B12868)&gt;0,0,WEEKDAY(B12868,2)),IF(COUNTIF($I$2:$I$21,B12868)&gt;0,0,WEEKDAY(B12868,2)))</f>
        <v>6</v>
      </c>
      <c r="D12868" s="74">
        <f t="shared" si="2"/>
        <v>1</v>
      </c>
      <c r="E12868" s="12">
        <f>IFERROR(VLOOKUP(A12868,'IDAR Meter Data'!$A:$B,2,1),"")</f>
        <v>180</v>
      </c>
      <c r="F12868" s="75">
        <f>IF(CECCZ="CZ03",'Outside Temp'!B12868,IF(CECCZ="CZ04",'Outside Temp'!B12869,IF(CECCZ="CZ12",'Outside Temp'!B12870, IF(CECCZ="CZ13",'Outside Temp'!B12871))))</f>
        <v>57.32</v>
      </c>
      <c r="G12868" s="12">
        <f t="shared" si="3"/>
        <v>1</v>
      </c>
    </row>
    <row r="12869" ht="15.75" customHeight="1">
      <c r="A12869" s="13">
        <v>42259.072916666664</v>
      </c>
      <c r="B12869" s="73">
        <f t="shared" si="1"/>
        <v>42259</v>
      </c>
      <c r="C12869" s="74">
        <f>IF(NewCustomer="Yes", IF(COUNTIF($I$2:$I$11,B12869)&gt;0,0,WEEKDAY(B12869,2)),IF(COUNTIF($I$2:$I$21,B12869)&gt;0,0,WEEKDAY(B12869,2)))</f>
        <v>6</v>
      </c>
      <c r="D12869" s="74">
        <f t="shared" si="2"/>
        <v>1</v>
      </c>
      <c r="E12869" s="12">
        <f>IFERROR(VLOOKUP(A12869,'IDAR Meter Data'!$A:$B,2,1),"")</f>
        <v>189</v>
      </c>
      <c r="F12869" s="75">
        <f>IF(CECCZ="CZ03",'Outside Temp'!B12869,IF(CECCZ="CZ04",'Outside Temp'!B12870,IF(CECCZ="CZ12",'Outside Temp'!B12871, IF(CECCZ="CZ13",'Outside Temp'!B12872))))</f>
        <v>57.02</v>
      </c>
      <c r="G12869" s="12">
        <f t="shared" si="3"/>
        <v>1</v>
      </c>
    </row>
    <row r="12870" ht="15.75" customHeight="1">
      <c r="A12870" s="13">
        <v>42259.083333333336</v>
      </c>
      <c r="B12870" s="73">
        <f t="shared" si="1"/>
        <v>42259</v>
      </c>
      <c r="C12870" s="74">
        <f>IF(NewCustomer="Yes", IF(COUNTIF($I$2:$I$11,B12870)&gt;0,0,WEEKDAY(B12870,2)),IF(COUNTIF($I$2:$I$21,B12870)&gt;0,0,WEEKDAY(B12870,2)))</f>
        <v>6</v>
      </c>
      <c r="D12870" s="74">
        <f t="shared" si="2"/>
        <v>2</v>
      </c>
      <c r="E12870" s="12">
        <f>IFERROR(VLOOKUP(A12870,'IDAR Meter Data'!$A:$B,2,1),"")</f>
        <v>178</v>
      </c>
      <c r="F12870" s="75">
        <f>IF(CECCZ="CZ03",'Outside Temp'!B12870,IF(CECCZ="CZ04",'Outside Temp'!B12871,IF(CECCZ="CZ12",'Outside Temp'!B12872, IF(CECCZ="CZ13",'Outside Temp'!B12873))))</f>
        <v>57.93333333</v>
      </c>
      <c r="G12870" s="12">
        <f t="shared" si="3"/>
        <v>1</v>
      </c>
    </row>
    <row r="12871" ht="15.75" customHeight="1">
      <c r="A12871" s="13">
        <v>42259.09375</v>
      </c>
      <c r="B12871" s="73">
        <f t="shared" si="1"/>
        <v>42259</v>
      </c>
      <c r="C12871" s="74">
        <f>IF(NewCustomer="Yes", IF(COUNTIF($I$2:$I$11,B12871)&gt;0,0,WEEKDAY(B12871,2)),IF(COUNTIF($I$2:$I$21,B12871)&gt;0,0,WEEKDAY(B12871,2)))</f>
        <v>6</v>
      </c>
      <c r="D12871" s="74">
        <f t="shared" si="2"/>
        <v>2</v>
      </c>
      <c r="E12871" s="12">
        <f>IFERROR(VLOOKUP(A12871,'IDAR Meter Data'!$A:$B,2,1),"")</f>
        <v>175</v>
      </c>
      <c r="F12871" s="75">
        <f>IF(CECCZ="CZ03",'Outside Temp'!B12871,IF(CECCZ="CZ04",'Outside Temp'!B12872,IF(CECCZ="CZ12",'Outside Temp'!B12873, IF(CECCZ="CZ13",'Outside Temp'!B12874))))</f>
        <v>57.68333333</v>
      </c>
      <c r="G12871" s="12">
        <f t="shared" si="3"/>
        <v>1</v>
      </c>
    </row>
    <row r="12872" ht="15.75" customHeight="1">
      <c r="A12872" s="13">
        <v>42259.104166666664</v>
      </c>
      <c r="B12872" s="73">
        <f t="shared" si="1"/>
        <v>42259</v>
      </c>
      <c r="C12872" s="74">
        <f>IF(NewCustomer="Yes", IF(COUNTIF($I$2:$I$11,B12872)&gt;0,0,WEEKDAY(B12872,2)),IF(COUNTIF($I$2:$I$21,B12872)&gt;0,0,WEEKDAY(B12872,2)))</f>
        <v>6</v>
      </c>
      <c r="D12872" s="74">
        <f t="shared" si="2"/>
        <v>2</v>
      </c>
      <c r="E12872" s="12">
        <f>IFERROR(VLOOKUP(A12872,'IDAR Meter Data'!$A:$B,2,1),"")</f>
        <v>171</v>
      </c>
      <c r="F12872" s="75">
        <f>IF(CECCZ="CZ03",'Outside Temp'!B12872,IF(CECCZ="CZ04",'Outside Temp'!B12873,IF(CECCZ="CZ12",'Outside Temp'!B12874, IF(CECCZ="CZ13",'Outside Temp'!B12875))))</f>
        <v>57.43333333</v>
      </c>
      <c r="G12872" s="12">
        <f t="shared" si="3"/>
        <v>1</v>
      </c>
    </row>
    <row r="12873" ht="15.75" customHeight="1">
      <c r="A12873" s="13">
        <v>42259.114583333336</v>
      </c>
      <c r="B12873" s="73">
        <f t="shared" si="1"/>
        <v>42259</v>
      </c>
      <c r="C12873" s="74">
        <f>IF(NewCustomer="Yes", IF(COUNTIF($I$2:$I$11,B12873)&gt;0,0,WEEKDAY(B12873,2)),IF(COUNTIF($I$2:$I$21,B12873)&gt;0,0,WEEKDAY(B12873,2)))</f>
        <v>6</v>
      </c>
      <c r="D12873" s="74">
        <f t="shared" si="2"/>
        <v>2</v>
      </c>
      <c r="E12873" s="12">
        <f>IFERROR(VLOOKUP(A12873,'IDAR Meter Data'!$A:$B,2,1),"")</f>
        <v>175</v>
      </c>
      <c r="F12873" s="75">
        <f>IF(CECCZ="CZ03",'Outside Temp'!B12873,IF(CECCZ="CZ04",'Outside Temp'!B12874,IF(CECCZ="CZ12",'Outside Temp'!B12875, IF(CECCZ="CZ13",'Outside Temp'!B12876))))</f>
        <v>57.18333333</v>
      </c>
      <c r="G12873" s="12">
        <f t="shared" si="3"/>
        <v>1</v>
      </c>
    </row>
    <row r="12874" ht="15.75" customHeight="1">
      <c r="A12874" s="13">
        <v>42259.125</v>
      </c>
      <c r="B12874" s="73">
        <f t="shared" si="1"/>
        <v>42259</v>
      </c>
      <c r="C12874" s="74">
        <f>IF(NewCustomer="Yes", IF(COUNTIF($I$2:$I$11,B12874)&gt;0,0,WEEKDAY(B12874,2)),IF(COUNTIF($I$2:$I$21,B12874)&gt;0,0,WEEKDAY(B12874,2)))</f>
        <v>6</v>
      </c>
      <c r="D12874" s="74">
        <f t="shared" si="2"/>
        <v>3</v>
      </c>
      <c r="E12874" s="12">
        <f>IFERROR(VLOOKUP(A12874,'IDAR Meter Data'!$A:$B,2,1),"")</f>
        <v>191</v>
      </c>
      <c r="F12874" s="75">
        <f>IF(CECCZ="CZ03",'Outside Temp'!B12874,IF(CECCZ="CZ04",'Outside Temp'!B12875,IF(CECCZ="CZ12",'Outside Temp'!B12876, IF(CECCZ="CZ13",'Outside Temp'!B12877))))</f>
        <v>57</v>
      </c>
      <c r="G12874" s="12">
        <f t="shared" si="3"/>
        <v>1</v>
      </c>
    </row>
    <row r="12875" ht="15.75" customHeight="1">
      <c r="A12875" s="13">
        <v>42259.135416666664</v>
      </c>
      <c r="B12875" s="73">
        <f t="shared" si="1"/>
        <v>42259</v>
      </c>
      <c r="C12875" s="74">
        <f>IF(NewCustomer="Yes", IF(COUNTIF($I$2:$I$11,B12875)&gt;0,0,WEEKDAY(B12875,2)),IF(COUNTIF($I$2:$I$21,B12875)&gt;0,0,WEEKDAY(B12875,2)))</f>
        <v>6</v>
      </c>
      <c r="D12875" s="74">
        <f t="shared" si="2"/>
        <v>3</v>
      </c>
      <c r="E12875" s="12">
        <f>IFERROR(VLOOKUP(A12875,'IDAR Meter Data'!$A:$B,2,1),"")</f>
        <v>168</v>
      </c>
      <c r="F12875" s="75">
        <f>IF(CECCZ="CZ03",'Outside Temp'!B12875,IF(CECCZ="CZ04",'Outside Temp'!B12876,IF(CECCZ="CZ12",'Outside Temp'!B12877, IF(CECCZ="CZ13",'Outside Temp'!B12878))))</f>
        <v>57</v>
      </c>
      <c r="G12875" s="12">
        <f t="shared" si="3"/>
        <v>1</v>
      </c>
    </row>
    <row r="12876" ht="15.75" customHeight="1">
      <c r="A12876" s="13">
        <v>42259.145833333336</v>
      </c>
      <c r="B12876" s="73">
        <f t="shared" si="1"/>
        <v>42259</v>
      </c>
      <c r="C12876" s="74">
        <f>IF(NewCustomer="Yes", IF(COUNTIF($I$2:$I$11,B12876)&gt;0,0,WEEKDAY(B12876,2)),IF(COUNTIF($I$2:$I$21,B12876)&gt;0,0,WEEKDAY(B12876,2)))</f>
        <v>6</v>
      </c>
      <c r="D12876" s="74">
        <f t="shared" si="2"/>
        <v>3</v>
      </c>
      <c r="E12876" s="12">
        <f>IFERROR(VLOOKUP(A12876,'IDAR Meter Data'!$A:$B,2,1),"")</f>
        <v>168</v>
      </c>
      <c r="F12876" s="75">
        <f>IF(CECCZ="CZ03",'Outside Temp'!B12876,IF(CECCZ="CZ04",'Outside Temp'!B12877,IF(CECCZ="CZ12",'Outside Temp'!B12878, IF(CECCZ="CZ13",'Outside Temp'!B12879))))</f>
        <v>57</v>
      </c>
      <c r="G12876" s="12">
        <f t="shared" si="3"/>
        <v>1</v>
      </c>
    </row>
    <row r="12877" ht="15.75" customHeight="1">
      <c r="A12877" s="13">
        <v>42259.15625</v>
      </c>
      <c r="B12877" s="73">
        <f t="shared" si="1"/>
        <v>42259</v>
      </c>
      <c r="C12877" s="74">
        <f>IF(NewCustomer="Yes", IF(COUNTIF($I$2:$I$11,B12877)&gt;0,0,WEEKDAY(B12877,2)),IF(COUNTIF($I$2:$I$21,B12877)&gt;0,0,WEEKDAY(B12877,2)))</f>
        <v>6</v>
      </c>
      <c r="D12877" s="74">
        <f t="shared" si="2"/>
        <v>3</v>
      </c>
      <c r="E12877" s="12">
        <f>IFERROR(VLOOKUP(A12877,'IDAR Meter Data'!$A:$B,2,1),"")</f>
        <v>169</v>
      </c>
      <c r="F12877" s="75">
        <f>IF(CECCZ="CZ03",'Outside Temp'!B12877,IF(CECCZ="CZ04",'Outside Temp'!B12878,IF(CECCZ="CZ12",'Outside Temp'!B12879, IF(CECCZ="CZ13",'Outside Temp'!B12880))))</f>
        <v>57</v>
      </c>
      <c r="G12877" s="12">
        <f t="shared" si="3"/>
        <v>1</v>
      </c>
    </row>
    <row r="12878" ht="15.75" customHeight="1">
      <c r="A12878" s="13">
        <v>42259.166666666664</v>
      </c>
      <c r="B12878" s="73">
        <f t="shared" si="1"/>
        <v>42259</v>
      </c>
      <c r="C12878" s="74">
        <f>IF(NewCustomer="Yes", IF(COUNTIF($I$2:$I$11,B12878)&gt;0,0,WEEKDAY(B12878,2)),IF(COUNTIF($I$2:$I$21,B12878)&gt;0,0,WEEKDAY(B12878,2)))</f>
        <v>6</v>
      </c>
      <c r="D12878" s="74">
        <f t="shared" si="2"/>
        <v>4</v>
      </c>
      <c r="E12878" s="12">
        <f>IFERROR(VLOOKUP(A12878,'IDAR Meter Data'!$A:$B,2,1),"")</f>
        <v>186</v>
      </c>
      <c r="F12878" s="75">
        <f>IF(CECCZ="CZ03",'Outside Temp'!B12878,IF(CECCZ="CZ04",'Outside Temp'!B12879,IF(CECCZ="CZ12",'Outside Temp'!B12880, IF(CECCZ="CZ13",'Outside Temp'!B12881))))</f>
        <v>57</v>
      </c>
      <c r="G12878" s="12">
        <f t="shared" si="3"/>
        <v>1</v>
      </c>
    </row>
    <row r="12879" ht="15.75" customHeight="1">
      <c r="A12879" s="13">
        <v>42259.177083333336</v>
      </c>
      <c r="B12879" s="73">
        <f t="shared" si="1"/>
        <v>42259</v>
      </c>
      <c r="C12879" s="74">
        <f>IF(NewCustomer="Yes", IF(COUNTIF($I$2:$I$11,B12879)&gt;0,0,WEEKDAY(B12879,2)),IF(COUNTIF($I$2:$I$21,B12879)&gt;0,0,WEEKDAY(B12879,2)))</f>
        <v>6</v>
      </c>
      <c r="D12879" s="74">
        <f t="shared" si="2"/>
        <v>4</v>
      </c>
      <c r="E12879" s="12">
        <f>IFERROR(VLOOKUP(A12879,'IDAR Meter Data'!$A:$B,2,1),"")</f>
        <v>172</v>
      </c>
      <c r="F12879" s="75">
        <f>IF(CECCZ="CZ03",'Outside Temp'!B12879,IF(CECCZ="CZ04",'Outside Temp'!B12880,IF(CECCZ="CZ12",'Outside Temp'!B12881, IF(CECCZ="CZ13",'Outside Temp'!B12882))))</f>
        <v>57</v>
      </c>
      <c r="G12879" s="12">
        <f t="shared" si="3"/>
        <v>1</v>
      </c>
    </row>
    <row r="12880" ht="15.75" customHeight="1">
      <c r="A12880" s="13">
        <v>42259.1875</v>
      </c>
      <c r="B12880" s="73">
        <f t="shared" si="1"/>
        <v>42259</v>
      </c>
      <c r="C12880" s="74">
        <f>IF(NewCustomer="Yes", IF(COUNTIF($I$2:$I$11,B12880)&gt;0,0,WEEKDAY(B12880,2)),IF(COUNTIF($I$2:$I$21,B12880)&gt;0,0,WEEKDAY(B12880,2)))</f>
        <v>6</v>
      </c>
      <c r="D12880" s="74">
        <f t="shared" si="2"/>
        <v>4</v>
      </c>
      <c r="E12880" s="12">
        <f>IFERROR(VLOOKUP(A12880,'IDAR Meter Data'!$A:$B,2,1),"")</f>
        <v>165</v>
      </c>
      <c r="F12880" s="75">
        <f>IF(CECCZ="CZ03",'Outside Temp'!B12880,IF(CECCZ="CZ04",'Outside Temp'!B12881,IF(CECCZ="CZ12",'Outside Temp'!B12882, IF(CECCZ="CZ13",'Outside Temp'!B12883))))</f>
        <v>57</v>
      </c>
      <c r="G12880" s="12">
        <f t="shared" si="3"/>
        <v>1</v>
      </c>
    </row>
    <row r="12881" ht="15.75" customHeight="1">
      <c r="A12881" s="13">
        <v>42259.197916666664</v>
      </c>
      <c r="B12881" s="73">
        <f t="shared" si="1"/>
        <v>42259</v>
      </c>
      <c r="C12881" s="74">
        <f>IF(NewCustomer="Yes", IF(COUNTIF($I$2:$I$11,B12881)&gt;0,0,WEEKDAY(B12881,2)),IF(COUNTIF($I$2:$I$21,B12881)&gt;0,0,WEEKDAY(B12881,2)))</f>
        <v>6</v>
      </c>
      <c r="D12881" s="74">
        <f t="shared" si="2"/>
        <v>4</v>
      </c>
      <c r="E12881" s="12">
        <f>IFERROR(VLOOKUP(A12881,'IDAR Meter Data'!$A:$B,2,1),"")</f>
        <v>172</v>
      </c>
      <c r="F12881" s="75">
        <f>IF(CECCZ="CZ03",'Outside Temp'!B12881,IF(CECCZ="CZ04",'Outside Temp'!B12882,IF(CECCZ="CZ12",'Outside Temp'!B12883, IF(CECCZ="CZ13",'Outside Temp'!B12884))))</f>
        <v>57.08333333</v>
      </c>
      <c r="G12881" s="12">
        <f t="shared" si="3"/>
        <v>1</v>
      </c>
    </row>
    <row r="12882" ht="15.75" customHeight="1">
      <c r="A12882" s="13">
        <v>42259.208333333336</v>
      </c>
      <c r="B12882" s="73">
        <f t="shared" si="1"/>
        <v>42259</v>
      </c>
      <c r="C12882" s="74">
        <f>IF(NewCustomer="Yes", IF(COUNTIF($I$2:$I$11,B12882)&gt;0,0,WEEKDAY(B12882,2)),IF(COUNTIF($I$2:$I$21,B12882)&gt;0,0,WEEKDAY(B12882,2)))</f>
        <v>6</v>
      </c>
      <c r="D12882" s="74">
        <f t="shared" si="2"/>
        <v>5</v>
      </c>
      <c r="E12882" s="12">
        <f>IFERROR(VLOOKUP(A12882,'IDAR Meter Data'!$A:$B,2,1),"")</f>
        <v>169</v>
      </c>
      <c r="F12882" s="75">
        <f>IF(CECCZ="CZ03",'Outside Temp'!B12882,IF(CECCZ="CZ04",'Outside Temp'!B12883,IF(CECCZ="CZ12",'Outside Temp'!B12884, IF(CECCZ="CZ13",'Outside Temp'!B12885))))</f>
        <v>58</v>
      </c>
      <c r="G12882" s="12">
        <f t="shared" si="3"/>
        <v>1</v>
      </c>
    </row>
    <row r="12883" ht="15.75" customHeight="1">
      <c r="A12883" s="13">
        <v>42259.21875</v>
      </c>
      <c r="B12883" s="73">
        <f t="shared" si="1"/>
        <v>42259</v>
      </c>
      <c r="C12883" s="74">
        <f>IF(NewCustomer="Yes", IF(COUNTIF($I$2:$I$11,B12883)&gt;0,0,WEEKDAY(B12883,2)),IF(COUNTIF($I$2:$I$21,B12883)&gt;0,0,WEEKDAY(B12883,2)))</f>
        <v>6</v>
      </c>
      <c r="D12883" s="74">
        <f t="shared" si="2"/>
        <v>5</v>
      </c>
      <c r="E12883" s="12">
        <f>IFERROR(VLOOKUP(A12883,'IDAR Meter Data'!$A:$B,2,1),"")</f>
        <v>184</v>
      </c>
      <c r="F12883" s="75">
        <f>IF(CECCZ="CZ03",'Outside Temp'!B12883,IF(CECCZ="CZ04",'Outside Temp'!B12884,IF(CECCZ="CZ12",'Outside Temp'!B12885, IF(CECCZ="CZ13",'Outside Temp'!B12886))))</f>
        <v>58</v>
      </c>
      <c r="G12883" s="12">
        <f t="shared" si="3"/>
        <v>1</v>
      </c>
    </row>
    <row r="12884" ht="15.75" customHeight="1">
      <c r="A12884" s="13">
        <v>42259.229166666664</v>
      </c>
      <c r="B12884" s="73">
        <f t="shared" si="1"/>
        <v>42259</v>
      </c>
      <c r="C12884" s="74">
        <f>IF(NewCustomer="Yes", IF(COUNTIF($I$2:$I$11,B12884)&gt;0,0,WEEKDAY(B12884,2)),IF(COUNTIF($I$2:$I$21,B12884)&gt;0,0,WEEKDAY(B12884,2)))</f>
        <v>6</v>
      </c>
      <c r="D12884" s="74">
        <f t="shared" si="2"/>
        <v>5</v>
      </c>
      <c r="E12884" s="12">
        <f>IFERROR(VLOOKUP(A12884,'IDAR Meter Data'!$A:$B,2,1),"")</f>
        <v>165</v>
      </c>
      <c r="F12884" s="75">
        <f>IF(CECCZ="CZ03",'Outside Temp'!B12884,IF(CECCZ="CZ04",'Outside Temp'!B12885,IF(CECCZ="CZ12",'Outside Temp'!B12886, IF(CECCZ="CZ13",'Outside Temp'!B12887))))</f>
        <v>58</v>
      </c>
      <c r="G12884" s="12">
        <f t="shared" si="3"/>
        <v>1</v>
      </c>
    </row>
    <row r="12885" ht="15.75" customHeight="1">
      <c r="A12885" s="13">
        <v>42259.239583333336</v>
      </c>
      <c r="B12885" s="73">
        <f t="shared" si="1"/>
        <v>42259</v>
      </c>
      <c r="C12885" s="74">
        <f>IF(NewCustomer="Yes", IF(COUNTIF($I$2:$I$11,B12885)&gt;0,0,WEEKDAY(B12885,2)),IF(COUNTIF($I$2:$I$21,B12885)&gt;0,0,WEEKDAY(B12885,2)))</f>
        <v>6</v>
      </c>
      <c r="D12885" s="74">
        <f t="shared" si="2"/>
        <v>5</v>
      </c>
      <c r="E12885" s="12">
        <f>IFERROR(VLOOKUP(A12885,'IDAR Meter Data'!$A:$B,2,1),"")</f>
        <v>169</v>
      </c>
      <c r="F12885" s="75">
        <f>IF(CECCZ="CZ03",'Outside Temp'!B12885,IF(CECCZ="CZ04",'Outside Temp'!B12886,IF(CECCZ="CZ12",'Outside Temp'!B12887, IF(CECCZ="CZ13",'Outside Temp'!B12888))))</f>
        <v>58</v>
      </c>
      <c r="G12885" s="12">
        <f t="shared" si="3"/>
        <v>1</v>
      </c>
    </row>
    <row r="12886" ht="15.75" customHeight="1">
      <c r="A12886" s="13">
        <v>42259.25</v>
      </c>
      <c r="B12886" s="73">
        <f t="shared" si="1"/>
        <v>42259</v>
      </c>
      <c r="C12886" s="74">
        <f>IF(NewCustomer="Yes", IF(COUNTIF($I$2:$I$11,B12886)&gt;0,0,WEEKDAY(B12886,2)),IF(COUNTIF($I$2:$I$21,B12886)&gt;0,0,WEEKDAY(B12886,2)))</f>
        <v>6</v>
      </c>
      <c r="D12886" s="74">
        <f t="shared" si="2"/>
        <v>6</v>
      </c>
      <c r="E12886" s="12">
        <f>IFERROR(VLOOKUP(A12886,'IDAR Meter Data'!$A:$B,2,1),"")</f>
        <v>168</v>
      </c>
      <c r="F12886" s="75">
        <f>IF(CECCZ="CZ03",'Outside Temp'!B12886,IF(CECCZ="CZ04",'Outside Temp'!B12887,IF(CECCZ="CZ12",'Outside Temp'!B12888, IF(CECCZ="CZ13",'Outside Temp'!B12889))))</f>
        <v>58</v>
      </c>
      <c r="G12886" s="12">
        <f t="shared" si="3"/>
        <v>1</v>
      </c>
    </row>
    <row r="12887" ht="15.75" customHeight="1">
      <c r="A12887" s="13">
        <v>42259.260416666664</v>
      </c>
      <c r="B12887" s="73">
        <f t="shared" si="1"/>
        <v>42259</v>
      </c>
      <c r="C12887" s="74">
        <f>IF(NewCustomer="Yes", IF(COUNTIF($I$2:$I$11,B12887)&gt;0,0,WEEKDAY(B12887,2)),IF(COUNTIF($I$2:$I$21,B12887)&gt;0,0,WEEKDAY(B12887,2)))</f>
        <v>6</v>
      </c>
      <c r="D12887" s="74">
        <f t="shared" si="2"/>
        <v>6</v>
      </c>
      <c r="E12887" s="12">
        <f>IFERROR(VLOOKUP(A12887,'IDAR Meter Data'!$A:$B,2,1),"")</f>
        <v>188</v>
      </c>
      <c r="F12887" s="75">
        <f>IF(CECCZ="CZ03",'Outside Temp'!B12887,IF(CECCZ="CZ04",'Outside Temp'!B12888,IF(CECCZ="CZ12",'Outside Temp'!B12889, IF(CECCZ="CZ13",'Outside Temp'!B12890))))</f>
        <v>58</v>
      </c>
      <c r="G12887" s="12">
        <f t="shared" si="3"/>
        <v>1</v>
      </c>
    </row>
    <row r="12888" ht="15.75" customHeight="1">
      <c r="A12888" s="13">
        <v>42259.270833333336</v>
      </c>
      <c r="B12888" s="73">
        <f t="shared" si="1"/>
        <v>42259</v>
      </c>
      <c r="C12888" s="74">
        <f>IF(NewCustomer="Yes", IF(COUNTIF($I$2:$I$11,B12888)&gt;0,0,WEEKDAY(B12888,2)),IF(COUNTIF($I$2:$I$21,B12888)&gt;0,0,WEEKDAY(B12888,2)))</f>
        <v>6</v>
      </c>
      <c r="D12888" s="74">
        <f t="shared" si="2"/>
        <v>6</v>
      </c>
      <c r="E12888" s="12">
        <f>IFERROR(VLOOKUP(A12888,'IDAR Meter Data'!$A:$B,2,1),"")</f>
        <v>175</v>
      </c>
      <c r="F12888" s="75">
        <f>IF(CECCZ="CZ03",'Outside Temp'!B12888,IF(CECCZ="CZ04",'Outside Temp'!B12889,IF(CECCZ="CZ12",'Outside Temp'!B12890, IF(CECCZ="CZ13",'Outside Temp'!B12891))))</f>
        <v>58</v>
      </c>
      <c r="G12888" s="12">
        <f t="shared" si="3"/>
        <v>1</v>
      </c>
    </row>
    <row r="12889" ht="15.75" customHeight="1">
      <c r="A12889" s="13">
        <v>42259.28125</v>
      </c>
      <c r="B12889" s="73">
        <f t="shared" si="1"/>
        <v>42259</v>
      </c>
      <c r="C12889" s="74">
        <f>IF(NewCustomer="Yes", IF(COUNTIF($I$2:$I$11,B12889)&gt;0,0,WEEKDAY(B12889,2)),IF(COUNTIF($I$2:$I$21,B12889)&gt;0,0,WEEKDAY(B12889,2)))</f>
        <v>6</v>
      </c>
      <c r="D12889" s="74">
        <f t="shared" si="2"/>
        <v>6</v>
      </c>
      <c r="E12889" s="12">
        <f>IFERROR(VLOOKUP(A12889,'IDAR Meter Data'!$A:$B,2,1),"")</f>
        <v>171</v>
      </c>
      <c r="F12889" s="75">
        <f>IF(CECCZ="CZ03",'Outside Temp'!B12889,IF(CECCZ="CZ04",'Outside Temp'!B12890,IF(CECCZ="CZ12",'Outside Temp'!B12891, IF(CECCZ="CZ13",'Outside Temp'!B12892))))</f>
        <v>58</v>
      </c>
      <c r="G12889" s="12">
        <f t="shared" si="3"/>
        <v>1</v>
      </c>
    </row>
    <row r="12890" ht="15.75" customHeight="1">
      <c r="A12890" s="13">
        <v>42259.291666666664</v>
      </c>
      <c r="B12890" s="73">
        <f t="shared" si="1"/>
        <v>42259</v>
      </c>
      <c r="C12890" s="74">
        <f>IF(NewCustomer="Yes", IF(COUNTIF($I$2:$I$11,B12890)&gt;0,0,WEEKDAY(B12890,2)),IF(COUNTIF($I$2:$I$21,B12890)&gt;0,0,WEEKDAY(B12890,2)))</f>
        <v>6</v>
      </c>
      <c r="D12890" s="74">
        <f t="shared" si="2"/>
        <v>7</v>
      </c>
      <c r="E12890" s="12">
        <f>IFERROR(VLOOKUP(A12890,'IDAR Meter Data'!$A:$B,2,1),"")</f>
        <v>177</v>
      </c>
      <c r="F12890" s="75">
        <f>IF(CECCZ="CZ03",'Outside Temp'!B12890,IF(CECCZ="CZ04",'Outside Temp'!B12891,IF(CECCZ="CZ12",'Outside Temp'!B12892, IF(CECCZ="CZ13",'Outside Temp'!B12893))))</f>
        <v>58.5</v>
      </c>
      <c r="G12890" s="12">
        <f t="shared" si="3"/>
        <v>1</v>
      </c>
    </row>
    <row r="12891" ht="15.75" customHeight="1">
      <c r="A12891" s="13">
        <v>42259.302083333336</v>
      </c>
      <c r="B12891" s="73">
        <f t="shared" si="1"/>
        <v>42259</v>
      </c>
      <c r="C12891" s="74">
        <f>IF(NewCustomer="Yes", IF(COUNTIF($I$2:$I$11,B12891)&gt;0,0,WEEKDAY(B12891,2)),IF(COUNTIF($I$2:$I$21,B12891)&gt;0,0,WEEKDAY(B12891,2)))</f>
        <v>6</v>
      </c>
      <c r="D12891" s="74">
        <f t="shared" si="2"/>
        <v>7</v>
      </c>
      <c r="E12891" s="12">
        <f>IFERROR(VLOOKUP(A12891,'IDAR Meter Data'!$A:$B,2,1),"")</f>
        <v>171</v>
      </c>
      <c r="F12891" s="75">
        <f>IF(CECCZ="CZ03",'Outside Temp'!B12891,IF(CECCZ="CZ04",'Outside Temp'!B12892,IF(CECCZ="CZ12",'Outside Temp'!B12893, IF(CECCZ="CZ13",'Outside Temp'!B12894))))</f>
        <v>59.21153846</v>
      </c>
      <c r="G12891" s="12">
        <f t="shared" si="3"/>
        <v>1</v>
      </c>
    </row>
    <row r="12892" ht="15.75" customHeight="1">
      <c r="A12892" s="13">
        <v>42259.3125</v>
      </c>
      <c r="B12892" s="73">
        <f t="shared" si="1"/>
        <v>42259</v>
      </c>
      <c r="C12892" s="74">
        <f>IF(NewCustomer="Yes", IF(COUNTIF($I$2:$I$11,B12892)&gt;0,0,WEEKDAY(B12892,2)),IF(COUNTIF($I$2:$I$21,B12892)&gt;0,0,WEEKDAY(B12892,2)))</f>
        <v>6</v>
      </c>
      <c r="D12892" s="74">
        <f t="shared" si="2"/>
        <v>7</v>
      </c>
      <c r="E12892" s="12">
        <f>IFERROR(VLOOKUP(A12892,'IDAR Meter Data'!$A:$B,2,1),"")</f>
        <v>185</v>
      </c>
      <c r="F12892" s="75">
        <f>IF(CECCZ="CZ03",'Outside Temp'!B12892,IF(CECCZ="CZ04",'Outside Temp'!B12893,IF(CECCZ="CZ12",'Outside Temp'!B12894, IF(CECCZ="CZ13",'Outside Temp'!B12895))))</f>
        <v>59.5</v>
      </c>
      <c r="G12892" s="12">
        <f t="shared" si="3"/>
        <v>1</v>
      </c>
    </row>
    <row r="12893" ht="15.75" customHeight="1">
      <c r="A12893" s="13">
        <v>42259.322916666664</v>
      </c>
      <c r="B12893" s="73">
        <f t="shared" si="1"/>
        <v>42259</v>
      </c>
      <c r="C12893" s="74">
        <f>IF(NewCustomer="Yes", IF(COUNTIF($I$2:$I$11,B12893)&gt;0,0,WEEKDAY(B12893,2)),IF(COUNTIF($I$2:$I$21,B12893)&gt;0,0,WEEKDAY(B12893,2)))</f>
        <v>6</v>
      </c>
      <c r="D12893" s="74">
        <f t="shared" si="2"/>
        <v>7</v>
      </c>
      <c r="E12893" s="12">
        <f>IFERROR(VLOOKUP(A12893,'IDAR Meter Data'!$A:$B,2,1),"")</f>
        <v>169</v>
      </c>
      <c r="F12893" s="75">
        <f>IF(CECCZ="CZ03",'Outside Temp'!B12893,IF(CECCZ="CZ04",'Outside Temp'!B12894,IF(CECCZ="CZ12",'Outside Temp'!B12895, IF(CECCZ="CZ13",'Outside Temp'!B12896))))</f>
        <v>59.78846154</v>
      </c>
      <c r="G12893" s="12">
        <f t="shared" si="3"/>
        <v>1</v>
      </c>
    </row>
    <row r="12894" ht="15.75" customHeight="1">
      <c r="A12894" s="13">
        <v>42259.333333333336</v>
      </c>
      <c r="B12894" s="73">
        <f t="shared" si="1"/>
        <v>42259</v>
      </c>
      <c r="C12894" s="74">
        <f>IF(NewCustomer="Yes", IF(COUNTIF($I$2:$I$11,B12894)&gt;0,0,WEEKDAY(B12894,2)),IF(COUNTIF($I$2:$I$21,B12894)&gt;0,0,WEEKDAY(B12894,2)))</f>
        <v>6</v>
      </c>
      <c r="D12894" s="74">
        <f t="shared" si="2"/>
        <v>8</v>
      </c>
      <c r="E12894" s="12">
        <f>IFERROR(VLOOKUP(A12894,'IDAR Meter Data'!$A:$B,2,1),"")</f>
        <v>168</v>
      </c>
      <c r="F12894" s="75">
        <f>IF(CECCZ="CZ03",'Outside Temp'!B12894,IF(CECCZ="CZ04",'Outside Temp'!B12895,IF(CECCZ="CZ12",'Outside Temp'!B12896, IF(CECCZ="CZ13",'Outside Temp'!B12897))))</f>
        <v>60.06666667</v>
      </c>
      <c r="G12894" s="12">
        <f t="shared" si="3"/>
        <v>1</v>
      </c>
    </row>
    <row r="12895" ht="15.75" customHeight="1">
      <c r="A12895" s="13">
        <v>42259.34375</v>
      </c>
      <c r="B12895" s="73">
        <f t="shared" si="1"/>
        <v>42259</v>
      </c>
      <c r="C12895" s="74">
        <f>IF(NewCustomer="Yes", IF(COUNTIF($I$2:$I$11,B12895)&gt;0,0,WEEKDAY(B12895,2)),IF(COUNTIF($I$2:$I$21,B12895)&gt;0,0,WEEKDAY(B12895,2)))</f>
        <v>6</v>
      </c>
      <c r="D12895" s="74">
        <f t="shared" si="2"/>
        <v>8</v>
      </c>
      <c r="E12895" s="12">
        <f>IFERROR(VLOOKUP(A12895,'IDAR Meter Data'!$A:$B,2,1),"")</f>
        <v>165</v>
      </c>
      <c r="F12895" s="75">
        <f>IF(CECCZ="CZ03",'Outside Temp'!B12895,IF(CECCZ="CZ04",'Outside Temp'!B12896,IF(CECCZ="CZ12",'Outside Temp'!B12897, IF(CECCZ="CZ13",'Outside Temp'!B12898))))</f>
        <v>60.31666667</v>
      </c>
      <c r="G12895" s="12">
        <f t="shared" si="3"/>
        <v>1</v>
      </c>
    </row>
    <row r="12896" ht="15.75" customHeight="1">
      <c r="A12896" s="13">
        <v>42259.354166666664</v>
      </c>
      <c r="B12896" s="73">
        <f t="shared" si="1"/>
        <v>42259</v>
      </c>
      <c r="C12896" s="74">
        <f>IF(NewCustomer="Yes", IF(COUNTIF($I$2:$I$11,B12896)&gt;0,0,WEEKDAY(B12896,2)),IF(COUNTIF($I$2:$I$21,B12896)&gt;0,0,WEEKDAY(B12896,2)))</f>
        <v>6</v>
      </c>
      <c r="D12896" s="74">
        <f t="shared" si="2"/>
        <v>8</v>
      </c>
      <c r="E12896" s="12">
        <f>IFERROR(VLOOKUP(A12896,'IDAR Meter Data'!$A:$B,2,1),"")</f>
        <v>186</v>
      </c>
      <c r="F12896" s="75">
        <f>IF(CECCZ="CZ03",'Outside Temp'!B12896,IF(CECCZ="CZ04",'Outside Temp'!B12897,IF(CECCZ="CZ12",'Outside Temp'!B12898, IF(CECCZ="CZ13",'Outside Temp'!B12899))))</f>
        <v>60.56666667</v>
      </c>
      <c r="G12896" s="12">
        <f t="shared" si="3"/>
        <v>1</v>
      </c>
    </row>
    <row r="12897" ht="15.75" customHeight="1">
      <c r="A12897" s="13">
        <v>42259.364583333336</v>
      </c>
      <c r="B12897" s="73">
        <f t="shared" si="1"/>
        <v>42259</v>
      </c>
      <c r="C12897" s="74">
        <f>IF(NewCustomer="Yes", IF(COUNTIF($I$2:$I$11,B12897)&gt;0,0,WEEKDAY(B12897,2)),IF(COUNTIF($I$2:$I$21,B12897)&gt;0,0,WEEKDAY(B12897,2)))</f>
        <v>6</v>
      </c>
      <c r="D12897" s="74">
        <f t="shared" si="2"/>
        <v>8</v>
      </c>
      <c r="E12897" s="12">
        <f>IFERROR(VLOOKUP(A12897,'IDAR Meter Data'!$A:$B,2,1),"")</f>
        <v>177</v>
      </c>
      <c r="F12897" s="75">
        <f>IF(CECCZ="CZ03",'Outside Temp'!B12897,IF(CECCZ="CZ04",'Outside Temp'!B12898,IF(CECCZ="CZ12",'Outside Temp'!B12899, IF(CECCZ="CZ13",'Outside Temp'!B12900))))</f>
        <v>60.81666667</v>
      </c>
      <c r="G12897" s="12">
        <f t="shared" si="3"/>
        <v>1</v>
      </c>
    </row>
    <row r="12898" ht="15.75" customHeight="1">
      <c r="A12898" s="13">
        <v>42259.375</v>
      </c>
      <c r="B12898" s="73">
        <f t="shared" si="1"/>
        <v>42259</v>
      </c>
      <c r="C12898" s="74">
        <f>IF(NewCustomer="Yes", IF(COUNTIF($I$2:$I$11,B12898)&gt;0,0,WEEKDAY(B12898,2)),IF(COUNTIF($I$2:$I$21,B12898)&gt;0,0,WEEKDAY(B12898,2)))</f>
        <v>6</v>
      </c>
      <c r="D12898" s="74">
        <f t="shared" si="2"/>
        <v>9</v>
      </c>
      <c r="E12898" s="12">
        <f>IFERROR(VLOOKUP(A12898,'IDAR Meter Data'!$A:$B,2,1),"")</f>
        <v>169</v>
      </c>
      <c r="F12898" s="75">
        <f>IF(CECCZ="CZ03",'Outside Temp'!B12898,IF(CECCZ="CZ04",'Outside Temp'!B12899,IF(CECCZ="CZ12",'Outside Temp'!B12900, IF(CECCZ="CZ13",'Outside Temp'!B12901))))</f>
        <v>61.13333333</v>
      </c>
      <c r="G12898" s="12">
        <f t="shared" si="3"/>
        <v>1</v>
      </c>
    </row>
    <row r="12899" ht="15.75" customHeight="1">
      <c r="A12899" s="13">
        <v>42259.385416666664</v>
      </c>
      <c r="B12899" s="73">
        <f t="shared" si="1"/>
        <v>42259</v>
      </c>
      <c r="C12899" s="74">
        <f>IF(NewCustomer="Yes", IF(COUNTIF($I$2:$I$11,B12899)&gt;0,0,WEEKDAY(B12899,2)),IF(COUNTIF($I$2:$I$21,B12899)&gt;0,0,WEEKDAY(B12899,2)))</f>
        <v>6</v>
      </c>
      <c r="D12899" s="74">
        <f t="shared" si="2"/>
        <v>9</v>
      </c>
      <c r="E12899" s="12">
        <f>IFERROR(VLOOKUP(A12899,'IDAR Meter Data'!$A:$B,2,1),"")</f>
        <v>175</v>
      </c>
      <c r="F12899" s="75">
        <f>IF(CECCZ="CZ03",'Outside Temp'!B12899,IF(CECCZ="CZ04",'Outside Temp'!B12900,IF(CECCZ="CZ12",'Outside Temp'!B12901, IF(CECCZ="CZ13",'Outside Temp'!B12902))))</f>
        <v>61.63333333</v>
      </c>
      <c r="G12899" s="12">
        <f t="shared" si="3"/>
        <v>1</v>
      </c>
    </row>
    <row r="12900" ht="15.75" customHeight="1">
      <c r="A12900" s="13">
        <v>42259.395833333336</v>
      </c>
      <c r="B12900" s="73">
        <f t="shared" si="1"/>
        <v>42259</v>
      </c>
      <c r="C12900" s="74">
        <f>IF(NewCustomer="Yes", IF(COUNTIF($I$2:$I$11,B12900)&gt;0,0,WEEKDAY(B12900,2)),IF(COUNTIF($I$2:$I$21,B12900)&gt;0,0,WEEKDAY(B12900,2)))</f>
        <v>6</v>
      </c>
      <c r="D12900" s="74">
        <f t="shared" si="2"/>
        <v>9</v>
      </c>
      <c r="E12900" s="12">
        <f>IFERROR(VLOOKUP(A12900,'IDAR Meter Data'!$A:$B,2,1),"")</f>
        <v>174</v>
      </c>
      <c r="F12900" s="75">
        <f>IF(CECCZ="CZ03",'Outside Temp'!B12900,IF(CECCZ="CZ04",'Outside Temp'!B12901,IF(CECCZ="CZ12",'Outside Temp'!B12902, IF(CECCZ="CZ13",'Outside Temp'!B12903))))</f>
        <v>62.13333333</v>
      </c>
      <c r="G12900" s="12">
        <f t="shared" si="3"/>
        <v>1</v>
      </c>
    </row>
    <row r="12901" ht="15.75" customHeight="1">
      <c r="A12901" s="13">
        <v>42259.40625</v>
      </c>
      <c r="B12901" s="73">
        <f t="shared" si="1"/>
        <v>42259</v>
      </c>
      <c r="C12901" s="74">
        <f>IF(NewCustomer="Yes", IF(COUNTIF($I$2:$I$11,B12901)&gt;0,0,WEEKDAY(B12901,2)),IF(COUNTIF($I$2:$I$21,B12901)&gt;0,0,WEEKDAY(B12901,2)))</f>
        <v>6</v>
      </c>
      <c r="D12901" s="74">
        <f t="shared" si="2"/>
        <v>9</v>
      </c>
      <c r="E12901" s="12">
        <f>IFERROR(VLOOKUP(A12901,'IDAR Meter Data'!$A:$B,2,1),"")</f>
        <v>191</v>
      </c>
      <c r="F12901" s="75">
        <f>IF(CECCZ="CZ03",'Outside Temp'!B12901,IF(CECCZ="CZ04",'Outside Temp'!B12902,IF(CECCZ="CZ12",'Outside Temp'!B12903, IF(CECCZ="CZ13",'Outside Temp'!B12904))))</f>
        <v>62.63333333</v>
      </c>
      <c r="G12901" s="12">
        <f t="shared" si="3"/>
        <v>1</v>
      </c>
    </row>
    <row r="12902" ht="15.75" customHeight="1">
      <c r="A12902" s="13">
        <v>42259.416666666664</v>
      </c>
      <c r="B12902" s="73">
        <f t="shared" si="1"/>
        <v>42259</v>
      </c>
      <c r="C12902" s="74">
        <f>IF(NewCustomer="Yes", IF(COUNTIF($I$2:$I$11,B12902)&gt;0,0,WEEKDAY(B12902,2)),IF(COUNTIF($I$2:$I$21,B12902)&gt;0,0,WEEKDAY(B12902,2)))</f>
        <v>6</v>
      </c>
      <c r="D12902" s="74">
        <f t="shared" si="2"/>
        <v>10</v>
      </c>
      <c r="E12902" s="12">
        <f>IFERROR(VLOOKUP(A12902,'IDAR Meter Data'!$A:$B,2,1),"")</f>
        <v>182</v>
      </c>
      <c r="F12902" s="75">
        <f>IF(CECCZ="CZ03",'Outside Temp'!B12902,IF(CECCZ="CZ04",'Outside Temp'!B12903,IF(CECCZ="CZ12",'Outside Temp'!B12904, IF(CECCZ="CZ13",'Outside Temp'!B12905))))</f>
        <v>62.75</v>
      </c>
      <c r="G12902" s="12">
        <f t="shared" si="3"/>
        <v>1</v>
      </c>
    </row>
    <row r="12903" ht="15.75" customHeight="1">
      <c r="A12903" s="13">
        <v>42259.427083333336</v>
      </c>
      <c r="B12903" s="73">
        <f t="shared" si="1"/>
        <v>42259</v>
      </c>
      <c r="C12903" s="74">
        <f>IF(NewCustomer="Yes", IF(COUNTIF($I$2:$I$11,B12903)&gt;0,0,WEEKDAY(B12903,2)),IF(COUNTIF($I$2:$I$21,B12903)&gt;0,0,WEEKDAY(B12903,2)))</f>
        <v>6</v>
      </c>
      <c r="D12903" s="74">
        <f t="shared" si="2"/>
        <v>10</v>
      </c>
      <c r="E12903" s="12">
        <f>IFERROR(VLOOKUP(A12903,'IDAR Meter Data'!$A:$B,2,1),"")</f>
        <v>174</v>
      </c>
      <c r="F12903" s="75">
        <f>IF(CECCZ="CZ03",'Outside Temp'!B12903,IF(CECCZ="CZ04",'Outside Temp'!B12904,IF(CECCZ="CZ12",'Outside Temp'!B12905, IF(CECCZ="CZ13",'Outside Temp'!B12906))))</f>
        <v>61.8125</v>
      </c>
      <c r="G12903" s="12">
        <f t="shared" si="3"/>
        <v>1</v>
      </c>
    </row>
    <row r="12904" ht="15.75" customHeight="1">
      <c r="A12904" s="13">
        <v>42259.4375</v>
      </c>
      <c r="B12904" s="73">
        <f t="shared" si="1"/>
        <v>42259</v>
      </c>
      <c r="C12904" s="74">
        <f>IF(NewCustomer="Yes", IF(COUNTIF($I$2:$I$11,B12904)&gt;0,0,WEEKDAY(B12904,2)),IF(COUNTIF($I$2:$I$21,B12904)&gt;0,0,WEEKDAY(B12904,2)))</f>
        <v>6</v>
      </c>
      <c r="D12904" s="74">
        <f t="shared" si="2"/>
        <v>10</v>
      </c>
      <c r="E12904" s="12">
        <f>IFERROR(VLOOKUP(A12904,'IDAR Meter Data'!$A:$B,2,1),"")</f>
        <v>175</v>
      </c>
      <c r="F12904" s="75">
        <f>IF(CECCZ="CZ03",'Outside Temp'!B12904,IF(CECCZ="CZ04",'Outside Temp'!B12905,IF(CECCZ="CZ12",'Outside Temp'!B12906, IF(CECCZ="CZ13",'Outside Temp'!B12907))))</f>
        <v>61</v>
      </c>
      <c r="G12904" s="12">
        <f t="shared" si="3"/>
        <v>1</v>
      </c>
    </row>
    <row r="12905" ht="15.75" customHeight="1">
      <c r="A12905" s="13">
        <v>42259.447916666664</v>
      </c>
      <c r="B12905" s="73">
        <f t="shared" si="1"/>
        <v>42259</v>
      </c>
      <c r="C12905" s="74">
        <f>IF(NewCustomer="Yes", IF(COUNTIF($I$2:$I$11,B12905)&gt;0,0,WEEKDAY(B12905,2)),IF(COUNTIF($I$2:$I$21,B12905)&gt;0,0,WEEKDAY(B12905,2)))</f>
        <v>6</v>
      </c>
      <c r="D12905" s="74">
        <f t="shared" si="2"/>
        <v>10</v>
      </c>
      <c r="E12905" s="12">
        <f>IFERROR(VLOOKUP(A12905,'IDAR Meter Data'!$A:$B,2,1),"")</f>
        <v>181</v>
      </c>
      <c r="F12905" s="75">
        <f>IF(CECCZ="CZ03",'Outside Temp'!B12905,IF(CECCZ="CZ04",'Outside Temp'!B12906,IF(CECCZ="CZ12",'Outside Temp'!B12907, IF(CECCZ="CZ13",'Outside Temp'!B12908))))</f>
        <v>61</v>
      </c>
      <c r="G12905" s="12">
        <f t="shared" si="3"/>
        <v>1</v>
      </c>
    </row>
    <row r="12906" ht="15.75" customHeight="1">
      <c r="A12906" s="13">
        <v>42259.458333333336</v>
      </c>
      <c r="B12906" s="73">
        <f t="shared" si="1"/>
        <v>42259</v>
      </c>
      <c r="C12906" s="74">
        <f>IF(NewCustomer="Yes", IF(COUNTIF($I$2:$I$11,B12906)&gt;0,0,WEEKDAY(B12906,2)),IF(COUNTIF($I$2:$I$21,B12906)&gt;0,0,WEEKDAY(B12906,2)))</f>
        <v>6</v>
      </c>
      <c r="D12906" s="74">
        <f t="shared" si="2"/>
        <v>11</v>
      </c>
      <c r="E12906" s="12">
        <f>IFERROR(VLOOKUP(A12906,'IDAR Meter Data'!$A:$B,2,1),"")</f>
        <v>196</v>
      </c>
      <c r="F12906" s="75">
        <f>IF(CECCZ="CZ03",'Outside Temp'!B12906,IF(CECCZ="CZ04",'Outside Temp'!B12907,IF(CECCZ="CZ12",'Outside Temp'!B12908, IF(CECCZ="CZ13",'Outside Temp'!B12909))))</f>
        <v>60.93333333</v>
      </c>
      <c r="G12906" s="12">
        <f t="shared" si="3"/>
        <v>1</v>
      </c>
    </row>
    <row r="12907" ht="15.75" customHeight="1">
      <c r="A12907" s="13">
        <v>42259.46875</v>
      </c>
      <c r="B12907" s="73">
        <f t="shared" si="1"/>
        <v>42259</v>
      </c>
      <c r="C12907" s="74">
        <f>IF(NewCustomer="Yes", IF(COUNTIF($I$2:$I$11,B12907)&gt;0,0,WEEKDAY(B12907,2)),IF(COUNTIF($I$2:$I$21,B12907)&gt;0,0,WEEKDAY(B12907,2)))</f>
        <v>6</v>
      </c>
      <c r="D12907" s="74">
        <f t="shared" si="2"/>
        <v>11</v>
      </c>
      <c r="E12907" s="12">
        <f>IFERROR(VLOOKUP(A12907,'IDAR Meter Data'!$A:$B,2,1),"")</f>
        <v>176</v>
      </c>
      <c r="F12907" s="75">
        <f>IF(CECCZ="CZ03",'Outside Temp'!B12907,IF(CECCZ="CZ04",'Outside Temp'!B12908,IF(CECCZ="CZ12",'Outside Temp'!B12909, IF(CECCZ="CZ13",'Outside Temp'!B12910))))</f>
        <v>60.68333333</v>
      </c>
      <c r="G12907" s="12">
        <f t="shared" si="3"/>
        <v>1</v>
      </c>
    </row>
    <row r="12908" ht="15.75" customHeight="1">
      <c r="A12908" s="13">
        <v>42259.479166666664</v>
      </c>
      <c r="B12908" s="73">
        <f t="shared" si="1"/>
        <v>42259</v>
      </c>
      <c r="C12908" s="74">
        <f>IF(NewCustomer="Yes", IF(COUNTIF($I$2:$I$11,B12908)&gt;0,0,WEEKDAY(B12908,2)),IF(COUNTIF($I$2:$I$21,B12908)&gt;0,0,WEEKDAY(B12908,2)))</f>
        <v>6</v>
      </c>
      <c r="D12908" s="74">
        <f t="shared" si="2"/>
        <v>11</v>
      </c>
      <c r="E12908" s="12">
        <f>IFERROR(VLOOKUP(A12908,'IDAR Meter Data'!$A:$B,2,1),"")</f>
        <v>178</v>
      </c>
      <c r="F12908" s="75">
        <f>IF(CECCZ="CZ03",'Outside Temp'!B12908,IF(CECCZ="CZ04",'Outside Temp'!B12909,IF(CECCZ="CZ12",'Outside Temp'!B12910, IF(CECCZ="CZ13",'Outside Temp'!B12911))))</f>
        <v>60.43333333</v>
      </c>
      <c r="G12908" s="12">
        <f t="shared" si="3"/>
        <v>1</v>
      </c>
    </row>
    <row r="12909" ht="15.75" customHeight="1">
      <c r="A12909" s="13">
        <v>42259.489583333336</v>
      </c>
      <c r="B12909" s="73">
        <f t="shared" si="1"/>
        <v>42259</v>
      </c>
      <c r="C12909" s="74">
        <f>IF(NewCustomer="Yes", IF(COUNTIF($I$2:$I$11,B12909)&gt;0,0,WEEKDAY(B12909,2)),IF(COUNTIF($I$2:$I$21,B12909)&gt;0,0,WEEKDAY(B12909,2)))</f>
        <v>6</v>
      </c>
      <c r="D12909" s="74">
        <f t="shared" si="2"/>
        <v>11</v>
      </c>
      <c r="E12909" s="12">
        <f>IFERROR(VLOOKUP(A12909,'IDAR Meter Data'!$A:$B,2,1),"")</f>
        <v>181</v>
      </c>
      <c r="F12909" s="75">
        <f>IF(CECCZ="CZ03",'Outside Temp'!B12909,IF(CECCZ="CZ04",'Outside Temp'!B12910,IF(CECCZ="CZ12",'Outside Temp'!B12911, IF(CECCZ="CZ13",'Outside Temp'!B12912))))</f>
        <v>60.18333333</v>
      </c>
      <c r="G12909" s="12">
        <f t="shared" si="3"/>
        <v>1</v>
      </c>
    </row>
    <row r="12910" ht="15.75" customHeight="1">
      <c r="A12910" s="13">
        <v>42259.5</v>
      </c>
      <c r="B12910" s="73">
        <f t="shared" si="1"/>
        <v>42259</v>
      </c>
      <c r="C12910" s="74">
        <f>IF(NewCustomer="Yes", IF(COUNTIF($I$2:$I$11,B12910)&gt;0,0,WEEKDAY(B12910,2)),IF(COUNTIF($I$2:$I$21,B12910)&gt;0,0,WEEKDAY(B12910,2)))</f>
        <v>6</v>
      </c>
      <c r="D12910" s="74">
        <f t="shared" si="2"/>
        <v>12</v>
      </c>
      <c r="E12910" s="12">
        <f>IFERROR(VLOOKUP(A12910,'IDAR Meter Data'!$A:$B,2,1),"")</f>
        <v>176</v>
      </c>
      <c r="F12910" s="75">
        <f>IF(CECCZ="CZ03",'Outside Temp'!B12910,IF(CECCZ="CZ04",'Outside Temp'!B12911,IF(CECCZ="CZ12",'Outside Temp'!B12912, IF(CECCZ="CZ13",'Outside Temp'!B12913))))</f>
        <v>60.125</v>
      </c>
      <c r="G12910" s="12">
        <f t="shared" si="3"/>
        <v>1</v>
      </c>
    </row>
    <row r="12911" ht="15.75" customHeight="1">
      <c r="A12911" s="13">
        <v>42259.510416666664</v>
      </c>
      <c r="B12911" s="73">
        <f t="shared" si="1"/>
        <v>42259</v>
      </c>
      <c r="C12911" s="74">
        <f>IF(NewCustomer="Yes", IF(COUNTIF($I$2:$I$11,B12911)&gt;0,0,WEEKDAY(B12911,2)),IF(COUNTIF($I$2:$I$21,B12911)&gt;0,0,WEEKDAY(B12911,2)))</f>
        <v>6</v>
      </c>
      <c r="D12911" s="74">
        <f t="shared" si="2"/>
        <v>12</v>
      </c>
      <c r="E12911" s="12">
        <f>IFERROR(VLOOKUP(A12911,'IDAR Meter Data'!$A:$B,2,1),"")</f>
        <v>192</v>
      </c>
      <c r="F12911" s="75">
        <f>IF(CECCZ="CZ03",'Outside Temp'!B12911,IF(CECCZ="CZ04",'Outside Temp'!B12912,IF(CECCZ="CZ12",'Outside Temp'!B12913, IF(CECCZ="CZ13",'Outside Temp'!B12914))))</f>
        <v>60.59375</v>
      </c>
      <c r="G12911" s="12">
        <f t="shared" si="3"/>
        <v>1</v>
      </c>
    </row>
    <row r="12912" ht="15.75" customHeight="1">
      <c r="A12912" s="13">
        <v>42259.520833333336</v>
      </c>
      <c r="B12912" s="73">
        <f t="shared" si="1"/>
        <v>42259</v>
      </c>
      <c r="C12912" s="74">
        <f>IF(NewCustomer="Yes", IF(COUNTIF($I$2:$I$11,B12912)&gt;0,0,WEEKDAY(B12912,2)),IF(COUNTIF($I$2:$I$21,B12912)&gt;0,0,WEEKDAY(B12912,2)))</f>
        <v>6</v>
      </c>
      <c r="D12912" s="74">
        <f t="shared" si="2"/>
        <v>12</v>
      </c>
      <c r="E12912" s="12">
        <f>IFERROR(VLOOKUP(A12912,'IDAR Meter Data'!$A:$B,2,1),"")</f>
        <v>186</v>
      </c>
      <c r="F12912" s="75">
        <f>IF(CECCZ="CZ03",'Outside Temp'!B12912,IF(CECCZ="CZ04",'Outside Temp'!B12913,IF(CECCZ="CZ12",'Outside Temp'!B12914, IF(CECCZ="CZ13",'Outside Temp'!B12915))))</f>
        <v>61</v>
      </c>
      <c r="G12912" s="12">
        <f t="shared" si="3"/>
        <v>1</v>
      </c>
    </row>
    <row r="12913" ht="15.75" customHeight="1">
      <c r="A12913" s="13">
        <v>42259.53125</v>
      </c>
      <c r="B12913" s="73">
        <f t="shared" si="1"/>
        <v>42259</v>
      </c>
      <c r="C12913" s="74">
        <f>IF(NewCustomer="Yes", IF(COUNTIF($I$2:$I$11,B12913)&gt;0,0,WEEKDAY(B12913,2)),IF(COUNTIF($I$2:$I$21,B12913)&gt;0,0,WEEKDAY(B12913,2)))</f>
        <v>6</v>
      </c>
      <c r="D12913" s="74">
        <f t="shared" si="2"/>
        <v>12</v>
      </c>
      <c r="E12913" s="12">
        <f>IFERROR(VLOOKUP(A12913,'IDAR Meter Data'!$A:$B,2,1),"")</f>
        <v>183</v>
      </c>
      <c r="F12913" s="75">
        <f>IF(CECCZ="CZ03",'Outside Temp'!B12913,IF(CECCZ="CZ04",'Outside Temp'!B12914,IF(CECCZ="CZ12",'Outside Temp'!B12915, IF(CECCZ="CZ13",'Outside Temp'!B12916))))</f>
        <v>61</v>
      </c>
      <c r="G12913" s="12">
        <f t="shared" si="3"/>
        <v>1</v>
      </c>
    </row>
    <row r="12914" ht="15.75" customHeight="1">
      <c r="A12914" s="13">
        <v>42259.541666666664</v>
      </c>
      <c r="B12914" s="73">
        <f t="shared" si="1"/>
        <v>42259</v>
      </c>
      <c r="C12914" s="74">
        <f>IF(NewCustomer="Yes", IF(COUNTIF($I$2:$I$11,B12914)&gt;0,0,WEEKDAY(B12914,2)),IF(COUNTIF($I$2:$I$21,B12914)&gt;0,0,WEEKDAY(B12914,2)))</f>
        <v>6</v>
      </c>
      <c r="D12914" s="74">
        <f t="shared" si="2"/>
        <v>13</v>
      </c>
      <c r="E12914" s="12">
        <f>IFERROR(VLOOKUP(A12914,'IDAR Meter Data'!$A:$B,2,1),"")</f>
        <v>181</v>
      </c>
      <c r="F12914" s="75">
        <f>IF(CECCZ="CZ03",'Outside Temp'!B12914,IF(CECCZ="CZ04",'Outside Temp'!B12915,IF(CECCZ="CZ12",'Outside Temp'!B12916, IF(CECCZ="CZ13",'Outside Temp'!B12917))))</f>
        <v>61.06666667</v>
      </c>
      <c r="G12914" s="12">
        <f t="shared" si="3"/>
        <v>1</v>
      </c>
    </row>
    <row r="12915" ht="15.75" customHeight="1">
      <c r="A12915" s="13">
        <v>42259.552083333336</v>
      </c>
      <c r="B12915" s="73">
        <f t="shared" si="1"/>
        <v>42259</v>
      </c>
      <c r="C12915" s="74">
        <f>IF(NewCustomer="Yes", IF(COUNTIF($I$2:$I$11,B12915)&gt;0,0,WEEKDAY(B12915,2)),IF(COUNTIF($I$2:$I$21,B12915)&gt;0,0,WEEKDAY(B12915,2)))</f>
        <v>6</v>
      </c>
      <c r="D12915" s="74">
        <f t="shared" si="2"/>
        <v>13</v>
      </c>
      <c r="E12915" s="12">
        <f>IFERROR(VLOOKUP(A12915,'IDAR Meter Data'!$A:$B,2,1),"")</f>
        <v>189</v>
      </c>
      <c r="F12915" s="75">
        <f>IF(CECCZ="CZ03",'Outside Temp'!B12915,IF(CECCZ="CZ04",'Outside Temp'!B12916,IF(CECCZ="CZ12",'Outside Temp'!B12917, IF(CECCZ="CZ13",'Outside Temp'!B12918))))</f>
        <v>61.31666667</v>
      </c>
      <c r="G12915" s="12">
        <f t="shared" si="3"/>
        <v>1</v>
      </c>
    </row>
    <row r="12916" ht="15.75" customHeight="1">
      <c r="A12916" s="13">
        <v>42259.5625</v>
      </c>
      <c r="B12916" s="73">
        <f t="shared" si="1"/>
        <v>42259</v>
      </c>
      <c r="C12916" s="74">
        <f>IF(NewCustomer="Yes", IF(COUNTIF($I$2:$I$11,B12916)&gt;0,0,WEEKDAY(B12916,2)),IF(COUNTIF($I$2:$I$21,B12916)&gt;0,0,WEEKDAY(B12916,2)))</f>
        <v>6</v>
      </c>
      <c r="D12916" s="74">
        <f t="shared" si="2"/>
        <v>13</v>
      </c>
      <c r="E12916" s="12">
        <f>IFERROR(VLOOKUP(A12916,'IDAR Meter Data'!$A:$B,2,1),"")</f>
        <v>197</v>
      </c>
      <c r="F12916" s="75">
        <f>IF(CECCZ="CZ03",'Outside Temp'!B12916,IF(CECCZ="CZ04",'Outside Temp'!B12917,IF(CECCZ="CZ12",'Outside Temp'!B12918, IF(CECCZ="CZ13",'Outside Temp'!B12919))))</f>
        <v>61.56666667</v>
      </c>
      <c r="G12916" s="12">
        <f t="shared" si="3"/>
        <v>1</v>
      </c>
    </row>
    <row r="12917" ht="15.75" customHeight="1">
      <c r="A12917" s="13">
        <v>42259.572916666664</v>
      </c>
      <c r="B12917" s="73">
        <f t="shared" si="1"/>
        <v>42259</v>
      </c>
      <c r="C12917" s="74">
        <f>IF(NewCustomer="Yes", IF(COUNTIF($I$2:$I$11,B12917)&gt;0,0,WEEKDAY(B12917,2)),IF(COUNTIF($I$2:$I$21,B12917)&gt;0,0,WEEKDAY(B12917,2)))</f>
        <v>6</v>
      </c>
      <c r="D12917" s="74">
        <f t="shared" si="2"/>
        <v>13</v>
      </c>
      <c r="E12917" s="12">
        <f>IFERROR(VLOOKUP(A12917,'IDAR Meter Data'!$A:$B,2,1),"")</f>
        <v>175</v>
      </c>
      <c r="F12917" s="75">
        <f>IF(CECCZ="CZ03",'Outside Temp'!B12917,IF(CECCZ="CZ04",'Outside Temp'!B12918,IF(CECCZ="CZ12",'Outside Temp'!B12919, IF(CECCZ="CZ13",'Outside Temp'!B12920))))</f>
        <v>61.81666667</v>
      </c>
      <c r="G12917" s="12">
        <f t="shared" si="3"/>
        <v>1</v>
      </c>
    </row>
    <row r="12918" ht="15.75" customHeight="1">
      <c r="A12918" s="13">
        <v>42259.583333333336</v>
      </c>
      <c r="B12918" s="73">
        <f t="shared" si="1"/>
        <v>42259</v>
      </c>
      <c r="C12918" s="74">
        <f>IF(NewCustomer="Yes", IF(COUNTIF($I$2:$I$11,B12918)&gt;0,0,WEEKDAY(B12918,2)),IF(COUNTIF($I$2:$I$21,B12918)&gt;0,0,WEEKDAY(B12918,2)))</f>
        <v>6</v>
      </c>
      <c r="D12918" s="74">
        <f t="shared" si="2"/>
        <v>14</v>
      </c>
      <c r="E12918" s="12">
        <f>IFERROR(VLOOKUP(A12918,'IDAR Meter Data'!$A:$B,2,1),"")</f>
        <v>174</v>
      </c>
      <c r="F12918" s="75">
        <f>IF(CECCZ="CZ03",'Outside Temp'!B12918,IF(CECCZ="CZ04",'Outside Temp'!B12919,IF(CECCZ="CZ12",'Outside Temp'!B12920, IF(CECCZ="CZ13",'Outside Temp'!B12921))))</f>
        <v>62.13333333</v>
      </c>
      <c r="G12918" s="12">
        <f t="shared" si="3"/>
        <v>1</v>
      </c>
    </row>
    <row r="12919" ht="15.75" customHeight="1">
      <c r="A12919" s="13">
        <v>42259.59375</v>
      </c>
      <c r="B12919" s="73">
        <f t="shared" si="1"/>
        <v>42259</v>
      </c>
      <c r="C12919" s="74">
        <f>IF(NewCustomer="Yes", IF(COUNTIF($I$2:$I$11,B12919)&gt;0,0,WEEKDAY(B12919,2)),IF(COUNTIF($I$2:$I$21,B12919)&gt;0,0,WEEKDAY(B12919,2)))</f>
        <v>6</v>
      </c>
      <c r="D12919" s="74">
        <f t="shared" si="2"/>
        <v>14</v>
      </c>
      <c r="E12919" s="12">
        <f>IFERROR(VLOOKUP(A12919,'IDAR Meter Data'!$A:$B,2,1),"")</f>
        <v>185</v>
      </c>
      <c r="F12919" s="75">
        <f>IF(CECCZ="CZ03",'Outside Temp'!B12919,IF(CECCZ="CZ04",'Outside Temp'!B12920,IF(CECCZ="CZ12",'Outside Temp'!B12921, IF(CECCZ="CZ13",'Outside Temp'!B12922))))</f>
        <v>62.63333333</v>
      </c>
      <c r="G12919" s="12">
        <f t="shared" si="3"/>
        <v>1</v>
      </c>
    </row>
    <row r="12920" ht="15.75" customHeight="1">
      <c r="A12920" s="13">
        <v>42259.604166666664</v>
      </c>
      <c r="B12920" s="73">
        <f t="shared" si="1"/>
        <v>42259</v>
      </c>
      <c r="C12920" s="74">
        <f>IF(NewCustomer="Yes", IF(COUNTIF($I$2:$I$11,B12920)&gt;0,0,WEEKDAY(B12920,2)),IF(COUNTIF($I$2:$I$21,B12920)&gt;0,0,WEEKDAY(B12920,2)))</f>
        <v>6</v>
      </c>
      <c r="D12920" s="74">
        <f t="shared" si="2"/>
        <v>14</v>
      </c>
      <c r="E12920" s="12">
        <f>IFERROR(VLOOKUP(A12920,'IDAR Meter Data'!$A:$B,2,1),"")</f>
        <v>197</v>
      </c>
      <c r="F12920" s="75">
        <f>IF(CECCZ="CZ03",'Outside Temp'!B12920,IF(CECCZ="CZ04",'Outside Temp'!B12921,IF(CECCZ="CZ12",'Outside Temp'!B12922, IF(CECCZ="CZ13",'Outside Temp'!B12923))))</f>
        <v>63.13333333</v>
      </c>
      <c r="G12920" s="12">
        <f t="shared" si="3"/>
        <v>1</v>
      </c>
    </row>
    <row r="12921" ht="15.75" customHeight="1">
      <c r="A12921" s="13">
        <v>42259.614583333336</v>
      </c>
      <c r="B12921" s="73">
        <f t="shared" si="1"/>
        <v>42259</v>
      </c>
      <c r="C12921" s="74">
        <f>IF(NewCustomer="Yes", IF(COUNTIF($I$2:$I$11,B12921)&gt;0,0,WEEKDAY(B12921,2)),IF(COUNTIF($I$2:$I$21,B12921)&gt;0,0,WEEKDAY(B12921,2)))</f>
        <v>6</v>
      </c>
      <c r="D12921" s="74">
        <f t="shared" si="2"/>
        <v>14</v>
      </c>
      <c r="E12921" s="12">
        <f>IFERROR(VLOOKUP(A12921,'IDAR Meter Data'!$A:$B,2,1),"")</f>
        <v>187</v>
      </c>
      <c r="F12921" s="75">
        <f>IF(CECCZ="CZ03",'Outside Temp'!B12921,IF(CECCZ="CZ04",'Outside Temp'!B12922,IF(CECCZ="CZ12",'Outside Temp'!B12923, IF(CECCZ="CZ13",'Outside Temp'!B12924))))</f>
        <v>63.63333333</v>
      </c>
      <c r="G12921" s="12">
        <f t="shared" si="3"/>
        <v>1</v>
      </c>
    </row>
    <row r="12922" ht="15.75" customHeight="1">
      <c r="A12922" s="13">
        <v>42259.625</v>
      </c>
      <c r="B12922" s="73">
        <f t="shared" si="1"/>
        <v>42259</v>
      </c>
      <c r="C12922" s="74">
        <f>IF(NewCustomer="Yes", IF(COUNTIF($I$2:$I$11,B12922)&gt;0,0,WEEKDAY(B12922,2)),IF(COUNTIF($I$2:$I$21,B12922)&gt;0,0,WEEKDAY(B12922,2)))</f>
        <v>6</v>
      </c>
      <c r="D12922" s="74">
        <f t="shared" si="2"/>
        <v>15</v>
      </c>
      <c r="E12922" s="12">
        <f>IFERROR(VLOOKUP(A12922,'IDAR Meter Data'!$A:$B,2,1),"")</f>
        <v>182</v>
      </c>
      <c r="F12922" s="75">
        <f>IF(CECCZ="CZ03",'Outside Temp'!B12922,IF(CECCZ="CZ04",'Outside Temp'!B12923,IF(CECCZ="CZ12",'Outside Temp'!B12924, IF(CECCZ="CZ13",'Outside Temp'!B12925))))</f>
        <v>64.46666667</v>
      </c>
      <c r="G12922" s="12">
        <f t="shared" si="3"/>
        <v>1</v>
      </c>
    </row>
    <row r="12923" ht="15.75" customHeight="1">
      <c r="A12923" s="13">
        <v>42259.635416666664</v>
      </c>
      <c r="B12923" s="73">
        <f t="shared" si="1"/>
        <v>42259</v>
      </c>
      <c r="C12923" s="74">
        <f>IF(NewCustomer="Yes", IF(COUNTIF($I$2:$I$11,B12923)&gt;0,0,WEEKDAY(B12923,2)),IF(COUNTIF($I$2:$I$21,B12923)&gt;0,0,WEEKDAY(B12923,2)))</f>
        <v>6</v>
      </c>
      <c r="D12923" s="74">
        <f t="shared" si="2"/>
        <v>15</v>
      </c>
      <c r="E12923" s="12">
        <f>IFERROR(VLOOKUP(A12923,'IDAR Meter Data'!$A:$B,2,1),"")</f>
        <v>190</v>
      </c>
      <c r="F12923" s="75">
        <f>IF(CECCZ="CZ03",'Outside Temp'!B12923,IF(CECCZ="CZ04",'Outside Temp'!B12924,IF(CECCZ="CZ12",'Outside Temp'!B12925, IF(CECCZ="CZ13",'Outside Temp'!B12926))))</f>
        <v>66.21666667</v>
      </c>
      <c r="G12923" s="12">
        <f t="shared" si="3"/>
        <v>2</v>
      </c>
    </row>
    <row r="12924" ht="15.75" customHeight="1">
      <c r="A12924" s="13">
        <v>42259.645833333336</v>
      </c>
      <c r="B12924" s="73">
        <f t="shared" si="1"/>
        <v>42259</v>
      </c>
      <c r="C12924" s="74">
        <f>IF(NewCustomer="Yes", IF(COUNTIF($I$2:$I$11,B12924)&gt;0,0,WEEKDAY(B12924,2)),IF(COUNTIF($I$2:$I$21,B12924)&gt;0,0,WEEKDAY(B12924,2)))</f>
        <v>6</v>
      </c>
      <c r="D12924" s="74">
        <f t="shared" si="2"/>
        <v>15</v>
      </c>
      <c r="E12924" s="12">
        <f>IFERROR(VLOOKUP(A12924,'IDAR Meter Data'!$A:$B,2,1),"")</f>
        <v>189</v>
      </c>
      <c r="F12924" s="75">
        <f>IF(CECCZ="CZ03",'Outside Temp'!B12924,IF(CECCZ="CZ04",'Outside Temp'!B12925,IF(CECCZ="CZ12",'Outside Temp'!B12926, IF(CECCZ="CZ13",'Outside Temp'!B12927))))</f>
        <v>67.96666667</v>
      </c>
      <c r="G12924" s="12">
        <f t="shared" si="3"/>
        <v>2</v>
      </c>
    </row>
    <row r="12925" ht="15.75" customHeight="1">
      <c r="A12925" s="13">
        <v>42259.65625</v>
      </c>
      <c r="B12925" s="73">
        <f t="shared" si="1"/>
        <v>42259</v>
      </c>
      <c r="C12925" s="74">
        <f>IF(NewCustomer="Yes", IF(COUNTIF($I$2:$I$11,B12925)&gt;0,0,WEEKDAY(B12925,2)),IF(COUNTIF($I$2:$I$21,B12925)&gt;0,0,WEEKDAY(B12925,2)))</f>
        <v>6</v>
      </c>
      <c r="D12925" s="74">
        <f t="shared" si="2"/>
        <v>15</v>
      </c>
      <c r="E12925" s="12">
        <f>IFERROR(VLOOKUP(A12925,'IDAR Meter Data'!$A:$B,2,1),"")</f>
        <v>193</v>
      </c>
      <c r="F12925" s="75">
        <f>IF(CECCZ="CZ03",'Outside Temp'!B12925,IF(CECCZ="CZ04",'Outside Temp'!B12926,IF(CECCZ="CZ12",'Outside Temp'!B12927, IF(CECCZ="CZ13",'Outside Temp'!B12928))))</f>
        <v>69.71666667</v>
      </c>
      <c r="G12925" s="12">
        <f t="shared" si="3"/>
        <v>2</v>
      </c>
    </row>
    <row r="12926" ht="15.75" customHeight="1">
      <c r="A12926" s="13">
        <v>42259.666666666664</v>
      </c>
      <c r="B12926" s="73">
        <f t="shared" si="1"/>
        <v>42259</v>
      </c>
      <c r="C12926" s="74">
        <f>IF(NewCustomer="Yes", IF(COUNTIF($I$2:$I$11,B12926)&gt;0,0,WEEKDAY(B12926,2)),IF(COUNTIF($I$2:$I$21,B12926)&gt;0,0,WEEKDAY(B12926,2)))</f>
        <v>6</v>
      </c>
      <c r="D12926" s="74">
        <f t="shared" si="2"/>
        <v>16</v>
      </c>
      <c r="E12926" s="12">
        <f>IFERROR(VLOOKUP(A12926,'IDAR Meter Data'!$A:$B,2,1),"")</f>
        <v>199</v>
      </c>
      <c r="F12926" s="75">
        <f>IF(CECCZ="CZ03",'Outside Temp'!B12926,IF(CECCZ="CZ04",'Outside Temp'!B12927,IF(CECCZ="CZ12",'Outside Temp'!B12928, IF(CECCZ="CZ13",'Outside Temp'!B12929))))</f>
        <v>71</v>
      </c>
      <c r="G12926" s="12">
        <f t="shared" si="3"/>
        <v>3</v>
      </c>
    </row>
    <row r="12927" ht="15.75" customHeight="1">
      <c r="A12927" s="13">
        <v>42259.677083333336</v>
      </c>
      <c r="B12927" s="73">
        <f t="shared" si="1"/>
        <v>42259</v>
      </c>
      <c r="C12927" s="74">
        <f>IF(NewCustomer="Yes", IF(COUNTIF($I$2:$I$11,B12927)&gt;0,0,WEEKDAY(B12927,2)),IF(COUNTIF($I$2:$I$21,B12927)&gt;0,0,WEEKDAY(B12927,2)))</f>
        <v>6</v>
      </c>
      <c r="D12927" s="74">
        <f t="shared" si="2"/>
        <v>16</v>
      </c>
      <c r="E12927" s="12">
        <f>IFERROR(VLOOKUP(A12927,'IDAR Meter Data'!$A:$B,2,1),"")</f>
        <v>184</v>
      </c>
      <c r="F12927" s="75">
        <f>IF(CECCZ="CZ03",'Outside Temp'!B12927,IF(CECCZ="CZ04",'Outside Temp'!B12928,IF(CECCZ="CZ12",'Outside Temp'!B12929, IF(CECCZ="CZ13",'Outside Temp'!B12930))))</f>
        <v>71</v>
      </c>
      <c r="G12927" s="12">
        <f t="shared" si="3"/>
        <v>3</v>
      </c>
    </row>
    <row r="12928" ht="15.75" customHeight="1">
      <c r="A12928" s="13">
        <v>42259.6875</v>
      </c>
      <c r="B12928" s="73">
        <f t="shared" si="1"/>
        <v>42259</v>
      </c>
      <c r="C12928" s="74">
        <f>IF(NewCustomer="Yes", IF(COUNTIF($I$2:$I$11,B12928)&gt;0,0,WEEKDAY(B12928,2)),IF(COUNTIF($I$2:$I$21,B12928)&gt;0,0,WEEKDAY(B12928,2)))</f>
        <v>6</v>
      </c>
      <c r="D12928" s="74">
        <f t="shared" si="2"/>
        <v>16</v>
      </c>
      <c r="E12928" s="12">
        <f>IFERROR(VLOOKUP(A12928,'IDAR Meter Data'!$A:$B,2,1),"")</f>
        <v>186</v>
      </c>
      <c r="F12928" s="75">
        <f>IF(CECCZ="CZ03",'Outside Temp'!B12928,IF(CECCZ="CZ04",'Outside Temp'!B12929,IF(CECCZ="CZ12",'Outside Temp'!B12930, IF(CECCZ="CZ13",'Outside Temp'!B12931))))</f>
        <v>71</v>
      </c>
      <c r="G12928" s="12">
        <f t="shared" si="3"/>
        <v>3</v>
      </c>
    </row>
    <row r="12929" ht="15.75" customHeight="1">
      <c r="A12929" s="13">
        <v>42259.697916666664</v>
      </c>
      <c r="B12929" s="73">
        <f t="shared" si="1"/>
        <v>42259</v>
      </c>
      <c r="C12929" s="74">
        <f>IF(NewCustomer="Yes", IF(COUNTIF($I$2:$I$11,B12929)&gt;0,0,WEEKDAY(B12929,2)),IF(COUNTIF($I$2:$I$21,B12929)&gt;0,0,WEEKDAY(B12929,2)))</f>
        <v>6</v>
      </c>
      <c r="D12929" s="74">
        <f t="shared" si="2"/>
        <v>16</v>
      </c>
      <c r="E12929" s="12">
        <f>IFERROR(VLOOKUP(A12929,'IDAR Meter Data'!$A:$B,2,1),"")</f>
        <v>196</v>
      </c>
      <c r="F12929" s="75">
        <f>IF(CECCZ="CZ03",'Outside Temp'!B12929,IF(CECCZ="CZ04",'Outside Temp'!B12930,IF(CECCZ="CZ12",'Outside Temp'!B12931, IF(CECCZ="CZ13",'Outside Temp'!B12932))))</f>
        <v>71</v>
      </c>
      <c r="G12929" s="12">
        <f t="shared" si="3"/>
        <v>3</v>
      </c>
    </row>
    <row r="12930" ht="15.75" customHeight="1">
      <c r="A12930" s="13">
        <v>42259.708333333336</v>
      </c>
      <c r="B12930" s="73">
        <f t="shared" si="1"/>
        <v>42259</v>
      </c>
      <c r="C12930" s="74">
        <f>IF(NewCustomer="Yes", IF(COUNTIF($I$2:$I$11,B12930)&gt;0,0,WEEKDAY(B12930,2)),IF(COUNTIF($I$2:$I$21,B12930)&gt;0,0,WEEKDAY(B12930,2)))</f>
        <v>6</v>
      </c>
      <c r="D12930" s="74">
        <f t="shared" si="2"/>
        <v>17</v>
      </c>
      <c r="E12930" s="12">
        <f>IFERROR(VLOOKUP(A12930,'IDAR Meter Data'!$A:$B,2,1),"")</f>
        <v>200</v>
      </c>
      <c r="F12930" s="75">
        <f>IF(CECCZ="CZ03",'Outside Temp'!B12930,IF(CECCZ="CZ04",'Outside Temp'!B12931,IF(CECCZ="CZ12",'Outside Temp'!B12932, IF(CECCZ="CZ13",'Outside Temp'!B12933))))</f>
        <v>71.13333333</v>
      </c>
      <c r="G12930" s="12">
        <f t="shared" si="3"/>
        <v>3</v>
      </c>
    </row>
    <row r="12931" ht="15.75" customHeight="1">
      <c r="A12931" s="13">
        <v>42259.71875</v>
      </c>
      <c r="B12931" s="73">
        <f t="shared" si="1"/>
        <v>42259</v>
      </c>
      <c r="C12931" s="74">
        <f>IF(NewCustomer="Yes", IF(COUNTIF($I$2:$I$11,B12931)&gt;0,0,WEEKDAY(B12931,2)),IF(COUNTIF($I$2:$I$21,B12931)&gt;0,0,WEEKDAY(B12931,2)))</f>
        <v>6</v>
      </c>
      <c r="D12931" s="74">
        <f t="shared" si="2"/>
        <v>17</v>
      </c>
      <c r="E12931" s="12">
        <f>IFERROR(VLOOKUP(A12931,'IDAR Meter Data'!$A:$B,2,1),"")</f>
        <v>180</v>
      </c>
      <c r="F12931" s="75">
        <f>IF(CECCZ="CZ03",'Outside Temp'!B12931,IF(CECCZ="CZ04",'Outside Temp'!B12932,IF(CECCZ="CZ12",'Outside Temp'!B12933, IF(CECCZ="CZ13",'Outside Temp'!B12934))))</f>
        <v>71.63333333</v>
      </c>
      <c r="G12931" s="12">
        <f t="shared" si="3"/>
        <v>3</v>
      </c>
    </row>
    <row r="12932" ht="15.75" customHeight="1">
      <c r="A12932" s="13">
        <v>42259.729166666664</v>
      </c>
      <c r="B12932" s="73">
        <f t="shared" si="1"/>
        <v>42259</v>
      </c>
      <c r="C12932" s="74">
        <f>IF(NewCustomer="Yes", IF(COUNTIF($I$2:$I$11,B12932)&gt;0,0,WEEKDAY(B12932,2)),IF(COUNTIF($I$2:$I$21,B12932)&gt;0,0,WEEKDAY(B12932,2)))</f>
        <v>6</v>
      </c>
      <c r="D12932" s="74">
        <f t="shared" si="2"/>
        <v>17</v>
      </c>
      <c r="E12932" s="12">
        <f>IFERROR(VLOOKUP(A12932,'IDAR Meter Data'!$A:$B,2,1),"")</f>
        <v>187</v>
      </c>
      <c r="F12932" s="75">
        <f>IF(CECCZ="CZ03",'Outside Temp'!B12932,IF(CECCZ="CZ04",'Outside Temp'!B12933,IF(CECCZ="CZ12",'Outside Temp'!B12934, IF(CECCZ="CZ13",'Outside Temp'!B12935))))</f>
        <v>72.13333333</v>
      </c>
      <c r="G12932" s="12">
        <f t="shared" si="3"/>
        <v>3</v>
      </c>
    </row>
    <row r="12933" ht="15.75" customHeight="1">
      <c r="A12933" s="13">
        <v>42259.739583333336</v>
      </c>
      <c r="B12933" s="73">
        <f t="shared" si="1"/>
        <v>42259</v>
      </c>
      <c r="C12933" s="74">
        <f>IF(NewCustomer="Yes", IF(COUNTIF($I$2:$I$11,B12933)&gt;0,0,WEEKDAY(B12933,2)),IF(COUNTIF($I$2:$I$21,B12933)&gt;0,0,WEEKDAY(B12933,2)))</f>
        <v>6</v>
      </c>
      <c r="D12933" s="74">
        <f t="shared" si="2"/>
        <v>17</v>
      </c>
      <c r="E12933" s="12">
        <f>IFERROR(VLOOKUP(A12933,'IDAR Meter Data'!$A:$B,2,1),"")</f>
        <v>180</v>
      </c>
      <c r="F12933" s="75">
        <f>IF(CECCZ="CZ03",'Outside Temp'!B12933,IF(CECCZ="CZ04",'Outside Temp'!B12934,IF(CECCZ="CZ12",'Outside Temp'!B12935, IF(CECCZ="CZ13",'Outside Temp'!B12936))))</f>
        <v>72.63333333</v>
      </c>
      <c r="G12933" s="12">
        <f t="shared" si="3"/>
        <v>3</v>
      </c>
    </row>
    <row r="12934" ht="15.75" customHeight="1">
      <c r="A12934" s="13">
        <v>42259.75</v>
      </c>
      <c r="B12934" s="73">
        <f t="shared" si="1"/>
        <v>42259</v>
      </c>
      <c r="C12934" s="74">
        <f>IF(NewCustomer="Yes", IF(COUNTIF($I$2:$I$11,B12934)&gt;0,0,WEEKDAY(B12934,2)),IF(COUNTIF($I$2:$I$21,B12934)&gt;0,0,WEEKDAY(B12934,2)))</f>
        <v>6</v>
      </c>
      <c r="D12934" s="74">
        <f t="shared" si="2"/>
        <v>18</v>
      </c>
      <c r="E12934" s="12">
        <f>IFERROR(VLOOKUP(A12934,'IDAR Meter Data'!$A:$B,2,1),"")</f>
        <v>199</v>
      </c>
      <c r="F12934" s="75">
        <f>IF(CECCZ="CZ03",'Outside Temp'!B12934,IF(CECCZ="CZ04",'Outside Temp'!B12935,IF(CECCZ="CZ12",'Outside Temp'!B12936, IF(CECCZ="CZ13",'Outside Temp'!B12937))))</f>
        <v>72.66666667</v>
      </c>
      <c r="G12934" s="12">
        <f t="shared" si="3"/>
        <v>3</v>
      </c>
    </row>
    <row r="12935" ht="15.75" customHeight="1">
      <c r="A12935" s="13">
        <v>42259.760416666664</v>
      </c>
      <c r="B12935" s="73">
        <f t="shared" si="1"/>
        <v>42259</v>
      </c>
      <c r="C12935" s="74">
        <f>IF(NewCustomer="Yes", IF(COUNTIF($I$2:$I$11,B12935)&gt;0,0,WEEKDAY(B12935,2)),IF(COUNTIF($I$2:$I$21,B12935)&gt;0,0,WEEKDAY(B12935,2)))</f>
        <v>6</v>
      </c>
      <c r="D12935" s="74">
        <f t="shared" si="2"/>
        <v>18</v>
      </c>
      <c r="E12935" s="12">
        <f>IFERROR(VLOOKUP(A12935,'IDAR Meter Data'!$A:$B,2,1),"")</f>
        <v>200</v>
      </c>
      <c r="F12935" s="75">
        <f>IF(CECCZ="CZ03",'Outside Temp'!B12935,IF(CECCZ="CZ04",'Outside Temp'!B12936,IF(CECCZ="CZ12",'Outside Temp'!B12937, IF(CECCZ="CZ13",'Outside Temp'!B12938))))</f>
        <v>71.41666667</v>
      </c>
      <c r="G12935" s="12">
        <f t="shared" si="3"/>
        <v>3</v>
      </c>
    </row>
    <row r="12936" ht="15.75" customHeight="1">
      <c r="A12936" s="13">
        <v>42259.770833333336</v>
      </c>
      <c r="B12936" s="73">
        <f t="shared" si="1"/>
        <v>42259</v>
      </c>
      <c r="C12936" s="74">
        <f>IF(NewCustomer="Yes", IF(COUNTIF($I$2:$I$11,B12936)&gt;0,0,WEEKDAY(B12936,2)),IF(COUNTIF($I$2:$I$21,B12936)&gt;0,0,WEEKDAY(B12936,2)))</f>
        <v>6</v>
      </c>
      <c r="D12936" s="74">
        <f t="shared" si="2"/>
        <v>18</v>
      </c>
      <c r="E12936" s="12">
        <f>IFERROR(VLOOKUP(A12936,'IDAR Meter Data'!$A:$B,2,1),"")</f>
        <v>185</v>
      </c>
      <c r="F12936" s="75">
        <f>IF(CECCZ="CZ03",'Outside Temp'!B12936,IF(CECCZ="CZ04",'Outside Temp'!B12937,IF(CECCZ="CZ12",'Outside Temp'!B12938, IF(CECCZ="CZ13",'Outside Temp'!B12939))))</f>
        <v>70.16666667</v>
      </c>
      <c r="G12936" s="12">
        <f t="shared" si="3"/>
        <v>3</v>
      </c>
    </row>
    <row r="12937" ht="15.75" customHeight="1">
      <c r="A12937" s="13">
        <v>42259.78125</v>
      </c>
      <c r="B12937" s="73">
        <f t="shared" si="1"/>
        <v>42259</v>
      </c>
      <c r="C12937" s="74">
        <f>IF(NewCustomer="Yes", IF(COUNTIF($I$2:$I$11,B12937)&gt;0,0,WEEKDAY(B12937,2)),IF(COUNTIF($I$2:$I$21,B12937)&gt;0,0,WEEKDAY(B12937,2)))</f>
        <v>6</v>
      </c>
      <c r="D12937" s="74">
        <f t="shared" si="2"/>
        <v>18</v>
      </c>
      <c r="E12937" s="12">
        <f>IFERROR(VLOOKUP(A12937,'IDAR Meter Data'!$A:$B,2,1),"")</f>
        <v>185</v>
      </c>
      <c r="F12937" s="75">
        <f>IF(CECCZ="CZ03",'Outside Temp'!B12937,IF(CECCZ="CZ04",'Outside Temp'!B12938,IF(CECCZ="CZ12",'Outside Temp'!B12939, IF(CECCZ="CZ13",'Outside Temp'!B12940))))</f>
        <v>68.91666667</v>
      </c>
      <c r="G12937" s="12">
        <f t="shared" si="3"/>
        <v>2</v>
      </c>
    </row>
    <row r="12938" ht="15.75" customHeight="1">
      <c r="A12938" s="13">
        <v>42259.791666666664</v>
      </c>
      <c r="B12938" s="73">
        <f t="shared" si="1"/>
        <v>42259</v>
      </c>
      <c r="C12938" s="74">
        <f>IF(NewCustomer="Yes", IF(COUNTIF($I$2:$I$11,B12938)&gt;0,0,WEEKDAY(B12938,2)),IF(COUNTIF($I$2:$I$21,B12938)&gt;0,0,WEEKDAY(B12938,2)))</f>
        <v>6</v>
      </c>
      <c r="D12938" s="74">
        <f t="shared" si="2"/>
        <v>19</v>
      </c>
      <c r="E12938" s="12">
        <f>IFERROR(VLOOKUP(A12938,'IDAR Meter Data'!$A:$B,2,1),"")</f>
        <v>179</v>
      </c>
      <c r="F12938" s="75">
        <f>IF(CECCZ="CZ03",'Outside Temp'!B12938,IF(CECCZ="CZ04",'Outside Temp'!B12939,IF(CECCZ="CZ12",'Outside Temp'!B12940, IF(CECCZ="CZ13",'Outside Temp'!B12941))))</f>
        <v>67.8</v>
      </c>
      <c r="G12938" s="12">
        <f t="shared" si="3"/>
        <v>2</v>
      </c>
    </row>
    <row r="12939" ht="15.75" customHeight="1">
      <c r="A12939" s="13">
        <v>42259.802083333336</v>
      </c>
      <c r="B12939" s="73">
        <f t="shared" si="1"/>
        <v>42259</v>
      </c>
      <c r="C12939" s="74">
        <f>IF(NewCustomer="Yes", IF(COUNTIF($I$2:$I$11,B12939)&gt;0,0,WEEKDAY(B12939,2)),IF(COUNTIF($I$2:$I$21,B12939)&gt;0,0,WEEKDAY(B12939,2)))</f>
        <v>6</v>
      </c>
      <c r="D12939" s="74">
        <f t="shared" si="2"/>
        <v>19</v>
      </c>
      <c r="E12939" s="12">
        <f>IFERROR(VLOOKUP(A12939,'IDAR Meter Data'!$A:$B,2,1),"")</f>
        <v>192</v>
      </c>
      <c r="F12939" s="75">
        <f>IF(CECCZ="CZ03",'Outside Temp'!B12939,IF(CECCZ="CZ04",'Outside Temp'!B12940,IF(CECCZ="CZ12",'Outside Temp'!B12941, IF(CECCZ="CZ13",'Outside Temp'!B12942))))</f>
        <v>67.05</v>
      </c>
      <c r="G12939" s="12">
        <f t="shared" si="3"/>
        <v>2</v>
      </c>
    </row>
    <row r="12940" ht="15.75" customHeight="1">
      <c r="A12940" s="13">
        <v>42259.8125</v>
      </c>
      <c r="B12940" s="73">
        <f t="shared" si="1"/>
        <v>42259</v>
      </c>
      <c r="C12940" s="74">
        <f>IF(NewCustomer="Yes", IF(COUNTIF($I$2:$I$11,B12940)&gt;0,0,WEEKDAY(B12940,2)),IF(COUNTIF($I$2:$I$21,B12940)&gt;0,0,WEEKDAY(B12940,2)))</f>
        <v>6</v>
      </c>
      <c r="D12940" s="74">
        <f t="shared" si="2"/>
        <v>19</v>
      </c>
      <c r="E12940" s="12">
        <f>IFERROR(VLOOKUP(A12940,'IDAR Meter Data'!$A:$B,2,1),"")</f>
        <v>195</v>
      </c>
      <c r="F12940" s="75">
        <f>IF(CECCZ="CZ03",'Outside Temp'!B12940,IF(CECCZ="CZ04",'Outside Temp'!B12941,IF(CECCZ="CZ12",'Outside Temp'!B12942, IF(CECCZ="CZ13",'Outside Temp'!B12943))))</f>
        <v>66.3</v>
      </c>
      <c r="G12940" s="12">
        <f t="shared" si="3"/>
        <v>2</v>
      </c>
    </row>
    <row r="12941" ht="15.75" customHeight="1">
      <c r="A12941" s="13">
        <v>42259.822916666664</v>
      </c>
      <c r="B12941" s="73">
        <f t="shared" si="1"/>
        <v>42259</v>
      </c>
      <c r="C12941" s="74">
        <f>IF(NewCustomer="Yes", IF(COUNTIF($I$2:$I$11,B12941)&gt;0,0,WEEKDAY(B12941,2)),IF(COUNTIF($I$2:$I$21,B12941)&gt;0,0,WEEKDAY(B12941,2)))</f>
        <v>6</v>
      </c>
      <c r="D12941" s="74">
        <f t="shared" si="2"/>
        <v>19</v>
      </c>
      <c r="E12941" s="12">
        <f>IFERROR(VLOOKUP(A12941,'IDAR Meter Data'!$A:$B,2,1),"")</f>
        <v>177</v>
      </c>
      <c r="F12941" s="75">
        <f>IF(CECCZ="CZ03",'Outside Temp'!B12941,IF(CECCZ="CZ04",'Outside Temp'!B12942,IF(CECCZ="CZ12",'Outside Temp'!B12943, IF(CECCZ="CZ13",'Outside Temp'!B12944))))</f>
        <v>65.55</v>
      </c>
      <c r="G12941" s="12">
        <f t="shared" si="3"/>
        <v>2</v>
      </c>
    </row>
    <row r="12942" ht="15.75" customHeight="1">
      <c r="A12942" s="13">
        <v>42259.833333333336</v>
      </c>
      <c r="B12942" s="73">
        <f t="shared" si="1"/>
        <v>42259</v>
      </c>
      <c r="C12942" s="74">
        <f>IF(NewCustomer="Yes", IF(COUNTIF($I$2:$I$11,B12942)&gt;0,0,WEEKDAY(B12942,2)),IF(COUNTIF($I$2:$I$21,B12942)&gt;0,0,WEEKDAY(B12942,2)))</f>
        <v>6</v>
      </c>
      <c r="D12942" s="74">
        <f t="shared" si="2"/>
        <v>20</v>
      </c>
      <c r="E12942" s="12">
        <f>IFERROR(VLOOKUP(A12942,'IDAR Meter Data'!$A:$B,2,1),"")</f>
        <v>176</v>
      </c>
      <c r="F12942" s="75">
        <f>IF(CECCZ="CZ03",'Outside Temp'!B12942,IF(CECCZ="CZ04",'Outside Temp'!B12943,IF(CECCZ="CZ12",'Outside Temp'!B12944, IF(CECCZ="CZ13",'Outside Temp'!B12945))))</f>
        <v>64.93333333</v>
      </c>
      <c r="G12942" s="12">
        <f t="shared" si="3"/>
        <v>1</v>
      </c>
    </row>
    <row r="12943" ht="15.75" customHeight="1">
      <c r="A12943" s="13">
        <v>42259.84375</v>
      </c>
      <c r="B12943" s="73">
        <f t="shared" si="1"/>
        <v>42259</v>
      </c>
      <c r="C12943" s="74">
        <f>IF(NewCustomer="Yes", IF(COUNTIF($I$2:$I$11,B12943)&gt;0,0,WEEKDAY(B12943,2)),IF(COUNTIF($I$2:$I$21,B12943)&gt;0,0,WEEKDAY(B12943,2)))</f>
        <v>6</v>
      </c>
      <c r="D12943" s="74">
        <f t="shared" si="2"/>
        <v>20</v>
      </c>
      <c r="E12943" s="12">
        <f>IFERROR(VLOOKUP(A12943,'IDAR Meter Data'!$A:$B,2,1),"")</f>
        <v>195</v>
      </c>
      <c r="F12943" s="75">
        <f>IF(CECCZ="CZ03",'Outside Temp'!B12943,IF(CECCZ="CZ04",'Outside Temp'!B12944,IF(CECCZ="CZ12",'Outside Temp'!B12945, IF(CECCZ="CZ13",'Outside Temp'!B12946))))</f>
        <v>64.68333333</v>
      </c>
      <c r="G12943" s="12">
        <f t="shared" si="3"/>
        <v>1</v>
      </c>
    </row>
    <row r="12944" ht="15.75" customHeight="1">
      <c r="A12944" s="13">
        <v>42259.854166666664</v>
      </c>
      <c r="B12944" s="73">
        <f t="shared" si="1"/>
        <v>42259</v>
      </c>
      <c r="C12944" s="74">
        <f>IF(NewCustomer="Yes", IF(COUNTIF($I$2:$I$11,B12944)&gt;0,0,WEEKDAY(B12944,2)),IF(COUNTIF($I$2:$I$21,B12944)&gt;0,0,WEEKDAY(B12944,2)))</f>
        <v>6</v>
      </c>
      <c r="D12944" s="74">
        <f t="shared" si="2"/>
        <v>20</v>
      </c>
      <c r="E12944" s="12">
        <f>IFERROR(VLOOKUP(A12944,'IDAR Meter Data'!$A:$B,2,1),"")</f>
        <v>181</v>
      </c>
      <c r="F12944" s="75">
        <f>IF(CECCZ="CZ03",'Outside Temp'!B12944,IF(CECCZ="CZ04",'Outside Temp'!B12945,IF(CECCZ="CZ12",'Outside Temp'!B12946, IF(CECCZ="CZ13",'Outside Temp'!B12947))))</f>
        <v>64.43333333</v>
      </c>
      <c r="G12944" s="12">
        <f t="shared" si="3"/>
        <v>1</v>
      </c>
    </row>
    <row r="12945" ht="15.75" customHeight="1">
      <c r="A12945" s="13">
        <v>42259.864583333336</v>
      </c>
      <c r="B12945" s="73">
        <f t="shared" si="1"/>
        <v>42259</v>
      </c>
      <c r="C12945" s="74">
        <f>IF(NewCustomer="Yes", IF(COUNTIF($I$2:$I$11,B12945)&gt;0,0,WEEKDAY(B12945,2)),IF(COUNTIF($I$2:$I$21,B12945)&gt;0,0,WEEKDAY(B12945,2)))</f>
        <v>6</v>
      </c>
      <c r="D12945" s="74">
        <f t="shared" si="2"/>
        <v>20</v>
      </c>
      <c r="E12945" s="12">
        <f>IFERROR(VLOOKUP(A12945,'IDAR Meter Data'!$A:$B,2,1),"")</f>
        <v>177</v>
      </c>
      <c r="F12945" s="75">
        <f>IF(CECCZ="CZ03",'Outside Temp'!B12945,IF(CECCZ="CZ04",'Outside Temp'!B12946,IF(CECCZ="CZ12",'Outside Temp'!B12947, IF(CECCZ="CZ13",'Outside Temp'!B12948))))</f>
        <v>64.18333333</v>
      </c>
      <c r="G12945" s="12">
        <f t="shared" si="3"/>
        <v>1</v>
      </c>
    </row>
    <row r="12946" ht="15.75" customHeight="1">
      <c r="A12946" s="13">
        <v>42259.875</v>
      </c>
      <c r="B12946" s="73">
        <f t="shared" si="1"/>
        <v>42259</v>
      </c>
      <c r="C12946" s="74">
        <f>IF(NewCustomer="Yes", IF(COUNTIF($I$2:$I$11,B12946)&gt;0,0,WEEKDAY(B12946,2)),IF(COUNTIF($I$2:$I$21,B12946)&gt;0,0,WEEKDAY(B12946,2)))</f>
        <v>6</v>
      </c>
      <c r="D12946" s="74">
        <f t="shared" si="2"/>
        <v>21</v>
      </c>
      <c r="E12946" s="12">
        <f>IFERROR(VLOOKUP(A12946,'IDAR Meter Data'!$A:$B,2,1),"")</f>
        <v>179</v>
      </c>
      <c r="F12946" s="75">
        <f>IF(CECCZ="CZ03",'Outside Temp'!B12946,IF(CECCZ="CZ04",'Outside Temp'!B12947,IF(CECCZ="CZ12",'Outside Temp'!B12948, IF(CECCZ="CZ13",'Outside Temp'!B12949))))</f>
        <v>63.93103448</v>
      </c>
      <c r="G12946" s="12">
        <f t="shared" si="3"/>
        <v>1</v>
      </c>
    </row>
    <row r="12947" ht="15.75" customHeight="1">
      <c r="A12947" s="13">
        <v>42259.885416666664</v>
      </c>
      <c r="B12947" s="73">
        <f t="shared" si="1"/>
        <v>42259</v>
      </c>
      <c r="C12947" s="74">
        <f>IF(NewCustomer="Yes", IF(COUNTIF($I$2:$I$11,B12947)&gt;0,0,WEEKDAY(B12947,2)),IF(COUNTIF($I$2:$I$21,B12947)&gt;0,0,WEEKDAY(B12947,2)))</f>
        <v>6</v>
      </c>
      <c r="D12947" s="74">
        <f t="shared" si="2"/>
        <v>21</v>
      </c>
      <c r="E12947" s="12">
        <f>IFERROR(VLOOKUP(A12947,'IDAR Meter Data'!$A:$B,2,1),"")</f>
        <v>191</v>
      </c>
      <c r="F12947" s="75">
        <f>IF(CECCZ="CZ03",'Outside Temp'!B12947,IF(CECCZ="CZ04",'Outside Temp'!B12948,IF(CECCZ="CZ12",'Outside Temp'!B12949, IF(CECCZ="CZ13",'Outside Temp'!B12950))))</f>
        <v>63.67241379</v>
      </c>
      <c r="G12947" s="12">
        <f t="shared" si="3"/>
        <v>1</v>
      </c>
    </row>
    <row r="12948" ht="15.75" customHeight="1">
      <c r="A12948" s="13">
        <v>42259.895833333336</v>
      </c>
      <c r="B12948" s="73">
        <f t="shared" si="1"/>
        <v>42259</v>
      </c>
      <c r="C12948" s="74">
        <f>IF(NewCustomer="Yes", IF(COUNTIF($I$2:$I$11,B12948)&gt;0,0,WEEKDAY(B12948,2)),IF(COUNTIF($I$2:$I$21,B12948)&gt;0,0,WEEKDAY(B12948,2)))</f>
        <v>6</v>
      </c>
      <c r="D12948" s="74">
        <f t="shared" si="2"/>
        <v>21</v>
      </c>
      <c r="E12948" s="12">
        <f>IFERROR(VLOOKUP(A12948,'IDAR Meter Data'!$A:$B,2,1),"")</f>
        <v>171</v>
      </c>
      <c r="F12948" s="75">
        <f>IF(CECCZ="CZ03",'Outside Temp'!B12948,IF(CECCZ="CZ04",'Outside Temp'!B12949,IF(CECCZ="CZ12",'Outside Temp'!B12950, IF(CECCZ="CZ13",'Outside Temp'!B12951))))</f>
        <v>63.4137931</v>
      </c>
      <c r="G12948" s="12">
        <f t="shared" si="3"/>
        <v>1</v>
      </c>
    </row>
    <row r="12949" ht="15.75" customHeight="1">
      <c r="A12949" s="13">
        <v>42259.90625</v>
      </c>
      <c r="B12949" s="73">
        <f t="shared" si="1"/>
        <v>42259</v>
      </c>
      <c r="C12949" s="74">
        <f>IF(NewCustomer="Yes", IF(COUNTIF($I$2:$I$11,B12949)&gt;0,0,WEEKDAY(B12949,2)),IF(COUNTIF($I$2:$I$21,B12949)&gt;0,0,WEEKDAY(B12949,2)))</f>
        <v>6</v>
      </c>
      <c r="D12949" s="74">
        <f t="shared" si="2"/>
        <v>21</v>
      </c>
      <c r="E12949" s="12">
        <f>IFERROR(VLOOKUP(A12949,'IDAR Meter Data'!$A:$B,2,1),"")</f>
        <v>173</v>
      </c>
      <c r="F12949" s="75">
        <f>IF(CECCZ="CZ03",'Outside Temp'!B12949,IF(CECCZ="CZ04",'Outside Temp'!B12950,IF(CECCZ="CZ12",'Outside Temp'!B12951, IF(CECCZ="CZ13",'Outside Temp'!B12952))))</f>
        <v>63.15517241</v>
      </c>
      <c r="G12949" s="12">
        <f t="shared" si="3"/>
        <v>1</v>
      </c>
    </row>
    <row r="12950" ht="15.75" customHeight="1">
      <c r="A12950" s="13">
        <v>42259.916666666664</v>
      </c>
      <c r="B12950" s="73">
        <f t="shared" si="1"/>
        <v>42259</v>
      </c>
      <c r="C12950" s="74">
        <f>IF(NewCustomer="Yes", IF(COUNTIF($I$2:$I$11,B12950)&gt;0,0,WEEKDAY(B12950,2)),IF(COUNTIF($I$2:$I$21,B12950)&gt;0,0,WEEKDAY(B12950,2)))</f>
        <v>6</v>
      </c>
      <c r="D12950" s="74">
        <f t="shared" si="2"/>
        <v>22</v>
      </c>
      <c r="E12950" s="12">
        <f>IFERROR(VLOOKUP(A12950,'IDAR Meter Data'!$A:$B,2,1),"")</f>
        <v>174</v>
      </c>
      <c r="F12950" s="75">
        <f>IF(CECCZ="CZ03",'Outside Temp'!B12950,IF(CECCZ="CZ04",'Outside Temp'!B12951,IF(CECCZ="CZ12",'Outside Temp'!B12952, IF(CECCZ="CZ13",'Outside Temp'!B12953))))</f>
        <v>62.93333333</v>
      </c>
      <c r="G12950" s="12">
        <f t="shared" si="3"/>
        <v>1</v>
      </c>
    </row>
    <row r="12951" ht="15.75" customHeight="1">
      <c r="A12951" s="13">
        <v>42259.927083333336</v>
      </c>
      <c r="B12951" s="73">
        <f t="shared" si="1"/>
        <v>42259</v>
      </c>
      <c r="C12951" s="74">
        <f>IF(NewCustomer="Yes", IF(COUNTIF($I$2:$I$11,B12951)&gt;0,0,WEEKDAY(B12951,2)),IF(COUNTIF($I$2:$I$21,B12951)&gt;0,0,WEEKDAY(B12951,2)))</f>
        <v>6</v>
      </c>
      <c r="D12951" s="74">
        <f t="shared" si="2"/>
        <v>22</v>
      </c>
      <c r="E12951" s="12">
        <f>IFERROR(VLOOKUP(A12951,'IDAR Meter Data'!$A:$B,2,1),"")</f>
        <v>183</v>
      </c>
      <c r="F12951" s="75">
        <f>IF(CECCZ="CZ03",'Outside Temp'!B12951,IF(CECCZ="CZ04",'Outside Temp'!B12952,IF(CECCZ="CZ12",'Outside Temp'!B12953, IF(CECCZ="CZ13",'Outside Temp'!B12954))))</f>
        <v>62.68333333</v>
      </c>
      <c r="G12951" s="12">
        <f t="shared" si="3"/>
        <v>1</v>
      </c>
    </row>
    <row r="12952" ht="15.75" customHeight="1">
      <c r="A12952" s="13">
        <v>42259.9375</v>
      </c>
      <c r="B12952" s="73">
        <f t="shared" si="1"/>
        <v>42259</v>
      </c>
      <c r="C12952" s="74">
        <f>IF(NewCustomer="Yes", IF(COUNTIF($I$2:$I$11,B12952)&gt;0,0,WEEKDAY(B12952,2)),IF(COUNTIF($I$2:$I$21,B12952)&gt;0,0,WEEKDAY(B12952,2)))</f>
        <v>6</v>
      </c>
      <c r="D12952" s="74">
        <f t="shared" si="2"/>
        <v>22</v>
      </c>
      <c r="E12952" s="12">
        <f>IFERROR(VLOOKUP(A12952,'IDAR Meter Data'!$A:$B,2,1),"")</f>
        <v>172</v>
      </c>
      <c r="F12952" s="75">
        <f>IF(CECCZ="CZ03",'Outside Temp'!B12952,IF(CECCZ="CZ04",'Outside Temp'!B12953,IF(CECCZ="CZ12",'Outside Temp'!B12954, IF(CECCZ="CZ13",'Outside Temp'!B12955))))</f>
        <v>62.43333333</v>
      </c>
      <c r="G12952" s="12">
        <f t="shared" si="3"/>
        <v>1</v>
      </c>
    </row>
    <row r="12953" ht="15.75" customHeight="1">
      <c r="A12953" s="13">
        <v>42259.947916666664</v>
      </c>
      <c r="B12953" s="73">
        <f t="shared" si="1"/>
        <v>42259</v>
      </c>
      <c r="C12953" s="74">
        <f>IF(NewCustomer="Yes", IF(COUNTIF($I$2:$I$11,B12953)&gt;0,0,WEEKDAY(B12953,2)),IF(COUNTIF($I$2:$I$21,B12953)&gt;0,0,WEEKDAY(B12953,2)))</f>
        <v>6</v>
      </c>
      <c r="D12953" s="74">
        <f t="shared" si="2"/>
        <v>22</v>
      </c>
      <c r="E12953" s="12">
        <f>IFERROR(VLOOKUP(A12953,'IDAR Meter Data'!$A:$B,2,1),"")</f>
        <v>176</v>
      </c>
      <c r="F12953" s="75">
        <f>IF(CECCZ="CZ03",'Outside Temp'!B12953,IF(CECCZ="CZ04",'Outside Temp'!B12954,IF(CECCZ="CZ12",'Outside Temp'!B12955, IF(CECCZ="CZ13",'Outside Temp'!B12956))))</f>
        <v>62.18333333</v>
      </c>
      <c r="G12953" s="12">
        <f t="shared" si="3"/>
        <v>1</v>
      </c>
    </row>
    <row r="12954" ht="15.75" customHeight="1">
      <c r="A12954" s="13">
        <v>42259.958333333336</v>
      </c>
      <c r="B12954" s="73">
        <f t="shared" si="1"/>
        <v>42259</v>
      </c>
      <c r="C12954" s="74">
        <f>IF(NewCustomer="Yes", IF(COUNTIF($I$2:$I$11,B12954)&gt;0,0,WEEKDAY(B12954,2)),IF(COUNTIF($I$2:$I$21,B12954)&gt;0,0,WEEKDAY(B12954,2)))</f>
        <v>6</v>
      </c>
      <c r="D12954" s="74">
        <f t="shared" si="2"/>
        <v>23</v>
      </c>
      <c r="E12954" s="12">
        <f>IFERROR(VLOOKUP(A12954,'IDAR Meter Data'!$A:$B,2,1),"")</f>
        <v>171</v>
      </c>
      <c r="F12954" s="75">
        <f>IF(CECCZ="CZ03",'Outside Temp'!B12954,IF(CECCZ="CZ04",'Outside Temp'!B12955,IF(CECCZ="CZ12",'Outside Temp'!B12956, IF(CECCZ="CZ13",'Outside Temp'!B12957))))</f>
        <v>61.93333333</v>
      </c>
      <c r="G12954" s="12">
        <f t="shared" si="3"/>
        <v>1</v>
      </c>
    </row>
    <row r="12955" ht="15.75" customHeight="1">
      <c r="A12955" s="13">
        <v>42259.96875</v>
      </c>
      <c r="B12955" s="73">
        <f t="shared" si="1"/>
        <v>42259</v>
      </c>
      <c r="C12955" s="74">
        <f>IF(NewCustomer="Yes", IF(COUNTIF($I$2:$I$11,B12955)&gt;0,0,WEEKDAY(B12955,2)),IF(COUNTIF($I$2:$I$21,B12955)&gt;0,0,WEEKDAY(B12955,2)))</f>
        <v>6</v>
      </c>
      <c r="D12955" s="74">
        <f t="shared" si="2"/>
        <v>23</v>
      </c>
      <c r="E12955" s="12">
        <f>IFERROR(VLOOKUP(A12955,'IDAR Meter Data'!$A:$B,2,1),"")</f>
        <v>182</v>
      </c>
      <c r="F12955" s="75">
        <f>IF(CECCZ="CZ03",'Outside Temp'!B12955,IF(CECCZ="CZ04",'Outside Temp'!B12956,IF(CECCZ="CZ12",'Outside Temp'!B12957, IF(CECCZ="CZ13",'Outside Temp'!B12958))))</f>
        <v>61.68333333</v>
      </c>
      <c r="G12955" s="12">
        <f t="shared" si="3"/>
        <v>1</v>
      </c>
    </row>
    <row r="12956" ht="15.75" customHeight="1">
      <c r="A12956" s="13">
        <v>42259.979166666664</v>
      </c>
      <c r="B12956" s="73">
        <f t="shared" si="1"/>
        <v>42259</v>
      </c>
      <c r="C12956" s="74">
        <f>IF(NewCustomer="Yes", IF(COUNTIF($I$2:$I$11,B12956)&gt;0,0,WEEKDAY(B12956,2)),IF(COUNTIF($I$2:$I$21,B12956)&gt;0,0,WEEKDAY(B12956,2)))</f>
        <v>6</v>
      </c>
      <c r="D12956" s="74">
        <f t="shared" si="2"/>
        <v>23</v>
      </c>
      <c r="E12956" s="12">
        <f>IFERROR(VLOOKUP(A12956,'IDAR Meter Data'!$A:$B,2,1),"")</f>
        <v>174</v>
      </c>
      <c r="F12956" s="75">
        <f>IF(CECCZ="CZ03",'Outside Temp'!B12956,IF(CECCZ="CZ04",'Outside Temp'!B12957,IF(CECCZ="CZ12",'Outside Temp'!B12958, IF(CECCZ="CZ13",'Outside Temp'!B12959))))</f>
        <v>61.43333333</v>
      </c>
      <c r="G12956" s="12">
        <f t="shared" si="3"/>
        <v>1</v>
      </c>
    </row>
    <row r="12957" ht="15.75" customHeight="1">
      <c r="A12957" s="13">
        <v>42259.989583333336</v>
      </c>
      <c r="B12957" s="73">
        <f t="shared" si="1"/>
        <v>42259</v>
      </c>
      <c r="C12957" s="74">
        <f>IF(NewCustomer="Yes", IF(COUNTIF($I$2:$I$11,B12957)&gt;0,0,WEEKDAY(B12957,2)),IF(COUNTIF($I$2:$I$21,B12957)&gt;0,0,WEEKDAY(B12957,2)))</f>
        <v>6</v>
      </c>
      <c r="D12957" s="74">
        <f t="shared" si="2"/>
        <v>23</v>
      </c>
      <c r="E12957" s="12">
        <f>IFERROR(VLOOKUP(A12957,'IDAR Meter Data'!$A:$B,2,1),"")</f>
        <v>173</v>
      </c>
      <c r="F12957" s="75">
        <f>IF(CECCZ="CZ03",'Outside Temp'!B12957,IF(CECCZ="CZ04",'Outside Temp'!B12958,IF(CECCZ="CZ12",'Outside Temp'!B12959, IF(CECCZ="CZ13",'Outside Temp'!B12960))))</f>
        <v>61.18333333</v>
      </c>
      <c r="G12957" s="12">
        <f t="shared" si="3"/>
        <v>1</v>
      </c>
    </row>
    <row r="12958" ht="15.75" customHeight="1">
      <c r="A12958" s="13">
        <v>42260.0</v>
      </c>
      <c r="B12958" s="73">
        <f t="shared" si="1"/>
        <v>42260</v>
      </c>
      <c r="C12958" s="74">
        <f>IF(NewCustomer="Yes", IF(COUNTIF($I$2:$I$11,B12958)&gt;0,0,WEEKDAY(B12958,2)),IF(COUNTIF($I$2:$I$21,B12958)&gt;0,0,WEEKDAY(B12958,2)))</f>
        <v>7</v>
      </c>
      <c r="D12958" s="74">
        <f t="shared" si="2"/>
        <v>0</v>
      </c>
      <c r="E12958" s="12">
        <f>IFERROR(VLOOKUP(A12958,'IDAR Meter Data'!$A:$B,2,1),"")</f>
        <v>171</v>
      </c>
      <c r="F12958" s="75">
        <f>IF(CECCZ="CZ03",'Outside Temp'!B12958,IF(CECCZ="CZ04",'Outside Temp'!B12959,IF(CECCZ="CZ12",'Outside Temp'!B12960, IF(CECCZ="CZ13",'Outside Temp'!B12961))))</f>
        <v>61</v>
      </c>
      <c r="G12958" s="12">
        <f t="shared" si="3"/>
        <v>1</v>
      </c>
    </row>
    <row r="12959" ht="15.75" customHeight="1">
      <c r="A12959" s="13">
        <v>42260.010416666664</v>
      </c>
      <c r="B12959" s="73">
        <f t="shared" si="1"/>
        <v>42260</v>
      </c>
      <c r="C12959" s="74">
        <f>IF(NewCustomer="Yes", IF(COUNTIF($I$2:$I$11,B12959)&gt;0,0,WEEKDAY(B12959,2)),IF(COUNTIF($I$2:$I$21,B12959)&gt;0,0,WEEKDAY(B12959,2)))</f>
        <v>7</v>
      </c>
      <c r="D12959" s="74">
        <f t="shared" si="2"/>
        <v>0</v>
      </c>
      <c r="E12959" s="12">
        <f>IFERROR(VLOOKUP(A12959,'IDAR Meter Data'!$A:$B,2,1),"")</f>
        <v>176</v>
      </c>
      <c r="F12959" s="75">
        <f>IF(CECCZ="CZ03",'Outside Temp'!B12959,IF(CECCZ="CZ04",'Outside Temp'!B12960,IF(CECCZ="CZ12",'Outside Temp'!B12961, IF(CECCZ="CZ13",'Outside Temp'!B12962))))</f>
        <v>61</v>
      </c>
      <c r="G12959" s="12">
        <f t="shared" si="3"/>
        <v>1</v>
      </c>
    </row>
    <row r="12960" ht="15.75" customHeight="1">
      <c r="A12960" s="13">
        <v>42260.020833333336</v>
      </c>
      <c r="B12960" s="73">
        <f t="shared" si="1"/>
        <v>42260</v>
      </c>
      <c r="C12960" s="74">
        <f>IF(NewCustomer="Yes", IF(COUNTIF($I$2:$I$11,B12960)&gt;0,0,WEEKDAY(B12960,2)),IF(COUNTIF($I$2:$I$21,B12960)&gt;0,0,WEEKDAY(B12960,2)))</f>
        <v>7</v>
      </c>
      <c r="D12960" s="74">
        <f t="shared" si="2"/>
        <v>0</v>
      </c>
      <c r="E12960" s="12">
        <f>IFERROR(VLOOKUP(A12960,'IDAR Meter Data'!$A:$B,2,1),"")</f>
        <v>188</v>
      </c>
      <c r="F12960" s="75">
        <f>IF(CECCZ="CZ03",'Outside Temp'!B12960,IF(CECCZ="CZ04",'Outside Temp'!B12961,IF(CECCZ="CZ12",'Outside Temp'!B12962, IF(CECCZ="CZ13",'Outside Temp'!B12963))))</f>
        <v>61</v>
      </c>
      <c r="G12960" s="12">
        <f t="shared" si="3"/>
        <v>1</v>
      </c>
    </row>
    <row r="12961" ht="15.75" customHeight="1">
      <c r="A12961" s="13">
        <v>42260.03125</v>
      </c>
      <c r="B12961" s="73">
        <f t="shared" si="1"/>
        <v>42260</v>
      </c>
      <c r="C12961" s="74">
        <f>IF(NewCustomer="Yes", IF(COUNTIF($I$2:$I$11,B12961)&gt;0,0,WEEKDAY(B12961,2)),IF(COUNTIF($I$2:$I$21,B12961)&gt;0,0,WEEKDAY(B12961,2)))</f>
        <v>7</v>
      </c>
      <c r="D12961" s="74">
        <f t="shared" si="2"/>
        <v>0</v>
      </c>
      <c r="E12961" s="12">
        <f>IFERROR(VLOOKUP(A12961,'IDAR Meter Data'!$A:$B,2,1),"")</f>
        <v>175</v>
      </c>
      <c r="F12961" s="75">
        <f>IF(CECCZ="CZ03",'Outside Temp'!B12961,IF(CECCZ="CZ04",'Outside Temp'!B12962,IF(CECCZ="CZ12",'Outside Temp'!B12963, IF(CECCZ="CZ13",'Outside Temp'!B12964))))</f>
        <v>61</v>
      </c>
      <c r="G12961" s="12">
        <f t="shared" si="3"/>
        <v>1</v>
      </c>
    </row>
    <row r="12962" ht="15.75" customHeight="1">
      <c r="A12962" s="13">
        <v>42260.041666666664</v>
      </c>
      <c r="B12962" s="73">
        <f t="shared" si="1"/>
        <v>42260</v>
      </c>
      <c r="C12962" s="74">
        <f>IF(NewCustomer="Yes", IF(COUNTIF($I$2:$I$11,B12962)&gt;0,0,WEEKDAY(B12962,2)),IF(COUNTIF($I$2:$I$21,B12962)&gt;0,0,WEEKDAY(B12962,2)))</f>
        <v>7</v>
      </c>
      <c r="D12962" s="74">
        <f t="shared" si="2"/>
        <v>1</v>
      </c>
      <c r="E12962" s="12">
        <f>IFERROR(VLOOKUP(A12962,'IDAR Meter Data'!$A:$B,2,1),"")</f>
        <v>172</v>
      </c>
      <c r="F12962" s="75">
        <f>IF(CECCZ="CZ03",'Outside Temp'!B12962,IF(CECCZ="CZ04",'Outside Temp'!B12963,IF(CECCZ="CZ12",'Outside Temp'!B12964, IF(CECCZ="CZ13",'Outside Temp'!B12965))))</f>
        <v>60.93333333</v>
      </c>
      <c r="G12962" s="12">
        <f t="shared" si="3"/>
        <v>1</v>
      </c>
    </row>
    <row r="12963" ht="15.75" customHeight="1">
      <c r="A12963" s="13">
        <v>42260.052083333336</v>
      </c>
      <c r="B12963" s="73">
        <f t="shared" si="1"/>
        <v>42260</v>
      </c>
      <c r="C12963" s="74">
        <f>IF(NewCustomer="Yes", IF(COUNTIF($I$2:$I$11,B12963)&gt;0,0,WEEKDAY(B12963,2)),IF(COUNTIF($I$2:$I$21,B12963)&gt;0,0,WEEKDAY(B12963,2)))</f>
        <v>7</v>
      </c>
      <c r="D12963" s="74">
        <f t="shared" si="2"/>
        <v>1</v>
      </c>
      <c r="E12963" s="12">
        <f>IFERROR(VLOOKUP(A12963,'IDAR Meter Data'!$A:$B,2,1),"")</f>
        <v>165</v>
      </c>
      <c r="F12963" s="75">
        <f>IF(CECCZ="CZ03",'Outside Temp'!B12963,IF(CECCZ="CZ04",'Outside Temp'!B12964,IF(CECCZ="CZ12",'Outside Temp'!B12965, IF(CECCZ="CZ13",'Outside Temp'!B12966))))</f>
        <v>60.68333333</v>
      </c>
      <c r="G12963" s="12">
        <f t="shared" si="3"/>
        <v>1</v>
      </c>
    </row>
    <row r="12964" ht="15.75" customHeight="1">
      <c r="A12964" s="13">
        <v>42260.0625</v>
      </c>
      <c r="B12964" s="73">
        <f t="shared" si="1"/>
        <v>42260</v>
      </c>
      <c r="C12964" s="74">
        <f>IF(NewCustomer="Yes", IF(COUNTIF($I$2:$I$11,B12964)&gt;0,0,WEEKDAY(B12964,2)),IF(COUNTIF($I$2:$I$21,B12964)&gt;0,0,WEEKDAY(B12964,2)))</f>
        <v>7</v>
      </c>
      <c r="D12964" s="74">
        <f t="shared" si="2"/>
        <v>1</v>
      </c>
      <c r="E12964" s="12">
        <f>IFERROR(VLOOKUP(A12964,'IDAR Meter Data'!$A:$B,2,1),"")</f>
        <v>172</v>
      </c>
      <c r="F12964" s="75">
        <f>IF(CECCZ="CZ03",'Outside Temp'!B12964,IF(CECCZ="CZ04",'Outside Temp'!B12965,IF(CECCZ="CZ12",'Outside Temp'!B12966, IF(CECCZ="CZ13",'Outside Temp'!B12967))))</f>
        <v>60.43333333</v>
      </c>
      <c r="G12964" s="12">
        <f t="shared" si="3"/>
        <v>1</v>
      </c>
    </row>
    <row r="12965" ht="15.75" customHeight="1">
      <c r="A12965" s="13">
        <v>42260.072916666664</v>
      </c>
      <c r="B12965" s="73">
        <f t="shared" si="1"/>
        <v>42260</v>
      </c>
      <c r="C12965" s="74">
        <f>IF(NewCustomer="Yes", IF(COUNTIF($I$2:$I$11,B12965)&gt;0,0,WEEKDAY(B12965,2)),IF(COUNTIF($I$2:$I$21,B12965)&gt;0,0,WEEKDAY(B12965,2)))</f>
        <v>7</v>
      </c>
      <c r="D12965" s="74">
        <f t="shared" si="2"/>
        <v>1</v>
      </c>
      <c r="E12965" s="12">
        <f>IFERROR(VLOOKUP(A12965,'IDAR Meter Data'!$A:$B,2,1),"")</f>
        <v>183</v>
      </c>
      <c r="F12965" s="75">
        <f>IF(CECCZ="CZ03",'Outside Temp'!B12965,IF(CECCZ="CZ04",'Outside Temp'!B12966,IF(CECCZ="CZ12",'Outside Temp'!B12967, IF(CECCZ="CZ13",'Outside Temp'!B12968))))</f>
        <v>60.18333333</v>
      </c>
      <c r="G12965" s="12">
        <f t="shared" si="3"/>
        <v>1</v>
      </c>
    </row>
    <row r="12966" ht="15.75" customHeight="1">
      <c r="A12966" s="13">
        <v>42260.083333333336</v>
      </c>
      <c r="B12966" s="73">
        <f t="shared" si="1"/>
        <v>42260</v>
      </c>
      <c r="C12966" s="74">
        <f>IF(NewCustomer="Yes", IF(COUNTIF($I$2:$I$11,B12966)&gt;0,0,WEEKDAY(B12966,2)),IF(COUNTIF($I$2:$I$21,B12966)&gt;0,0,WEEKDAY(B12966,2)))</f>
        <v>7</v>
      </c>
      <c r="D12966" s="74">
        <f t="shared" si="2"/>
        <v>2</v>
      </c>
      <c r="E12966" s="12">
        <f>IFERROR(VLOOKUP(A12966,'IDAR Meter Data'!$A:$B,2,1),"")</f>
        <v>169</v>
      </c>
      <c r="F12966" s="75">
        <f>IF(CECCZ="CZ03",'Outside Temp'!B12966,IF(CECCZ="CZ04",'Outside Temp'!B12967,IF(CECCZ="CZ12",'Outside Temp'!B12968, IF(CECCZ="CZ13",'Outside Temp'!B12969))))</f>
        <v>60</v>
      </c>
      <c r="G12966" s="12">
        <f t="shared" si="3"/>
        <v>1</v>
      </c>
    </row>
    <row r="12967" ht="15.75" customHeight="1">
      <c r="A12967" s="13">
        <v>42260.09375</v>
      </c>
      <c r="B12967" s="73">
        <f t="shared" si="1"/>
        <v>42260</v>
      </c>
      <c r="C12967" s="74">
        <f>IF(NewCustomer="Yes", IF(COUNTIF($I$2:$I$11,B12967)&gt;0,0,WEEKDAY(B12967,2)),IF(COUNTIF($I$2:$I$21,B12967)&gt;0,0,WEEKDAY(B12967,2)))</f>
        <v>7</v>
      </c>
      <c r="D12967" s="74">
        <f t="shared" si="2"/>
        <v>2</v>
      </c>
      <c r="E12967" s="12">
        <f>IFERROR(VLOOKUP(A12967,'IDAR Meter Data'!$A:$B,2,1),"")</f>
        <v>169</v>
      </c>
      <c r="F12967" s="75">
        <f>IF(CECCZ="CZ03",'Outside Temp'!B12967,IF(CECCZ="CZ04",'Outside Temp'!B12968,IF(CECCZ="CZ12",'Outside Temp'!B12969, IF(CECCZ="CZ13",'Outside Temp'!B12970))))</f>
        <v>60</v>
      </c>
      <c r="G12967" s="12">
        <f t="shared" si="3"/>
        <v>1</v>
      </c>
    </row>
    <row r="12968" ht="15.75" customHeight="1">
      <c r="A12968" s="13">
        <v>42260.104166666664</v>
      </c>
      <c r="B12968" s="73">
        <f t="shared" si="1"/>
        <v>42260</v>
      </c>
      <c r="C12968" s="74">
        <f>IF(NewCustomer="Yes", IF(COUNTIF($I$2:$I$11,B12968)&gt;0,0,WEEKDAY(B12968,2)),IF(COUNTIF($I$2:$I$21,B12968)&gt;0,0,WEEKDAY(B12968,2)))</f>
        <v>7</v>
      </c>
      <c r="D12968" s="74">
        <f t="shared" si="2"/>
        <v>2</v>
      </c>
      <c r="E12968" s="12">
        <f>IFERROR(VLOOKUP(A12968,'IDAR Meter Data'!$A:$B,2,1),"")</f>
        <v>168</v>
      </c>
      <c r="F12968" s="75">
        <f>IF(CECCZ="CZ03",'Outside Temp'!B12968,IF(CECCZ="CZ04",'Outside Temp'!B12969,IF(CECCZ="CZ12",'Outside Temp'!B12970, IF(CECCZ="CZ13",'Outside Temp'!B12971))))</f>
        <v>60</v>
      </c>
      <c r="G12968" s="12">
        <f t="shared" si="3"/>
        <v>1</v>
      </c>
    </row>
    <row r="12969" ht="15.75" customHeight="1">
      <c r="A12969" s="13">
        <v>42260.114583333336</v>
      </c>
      <c r="B12969" s="73">
        <f t="shared" si="1"/>
        <v>42260</v>
      </c>
      <c r="C12969" s="74">
        <f>IF(NewCustomer="Yes", IF(COUNTIF($I$2:$I$11,B12969)&gt;0,0,WEEKDAY(B12969,2)),IF(COUNTIF($I$2:$I$21,B12969)&gt;0,0,WEEKDAY(B12969,2)))</f>
        <v>7</v>
      </c>
      <c r="D12969" s="74">
        <f t="shared" si="2"/>
        <v>2</v>
      </c>
      <c r="E12969" s="12">
        <f>IFERROR(VLOOKUP(A12969,'IDAR Meter Data'!$A:$B,2,1),"")</f>
        <v>174</v>
      </c>
      <c r="F12969" s="75">
        <f>IF(CECCZ="CZ03",'Outside Temp'!B12969,IF(CECCZ="CZ04",'Outside Temp'!B12970,IF(CECCZ="CZ12",'Outside Temp'!B12971, IF(CECCZ="CZ13",'Outside Temp'!B12972))))</f>
        <v>60</v>
      </c>
      <c r="G12969" s="12">
        <f t="shared" si="3"/>
        <v>1</v>
      </c>
    </row>
    <row r="12970" ht="15.75" customHeight="1">
      <c r="A12970" s="13">
        <v>42260.125</v>
      </c>
      <c r="B12970" s="73">
        <f t="shared" si="1"/>
        <v>42260</v>
      </c>
      <c r="C12970" s="74">
        <f>IF(NewCustomer="Yes", IF(COUNTIF($I$2:$I$11,B12970)&gt;0,0,WEEKDAY(B12970,2)),IF(COUNTIF($I$2:$I$21,B12970)&gt;0,0,WEEKDAY(B12970,2)))</f>
        <v>7</v>
      </c>
      <c r="D12970" s="74">
        <f t="shared" si="2"/>
        <v>3</v>
      </c>
      <c r="E12970" s="12">
        <f>IFERROR(VLOOKUP(A12970,'IDAR Meter Data'!$A:$B,2,1),"")</f>
        <v>183</v>
      </c>
      <c r="F12970" s="75">
        <f>IF(CECCZ="CZ03",'Outside Temp'!B12970,IF(CECCZ="CZ04",'Outside Temp'!B12971,IF(CECCZ="CZ12",'Outside Temp'!B12972, IF(CECCZ="CZ13",'Outside Temp'!B12973))))</f>
        <v>60</v>
      </c>
      <c r="G12970" s="12">
        <f t="shared" si="3"/>
        <v>1</v>
      </c>
    </row>
    <row r="12971" ht="15.75" customHeight="1">
      <c r="A12971" s="13">
        <v>42260.135416666664</v>
      </c>
      <c r="B12971" s="73">
        <f t="shared" si="1"/>
        <v>42260</v>
      </c>
      <c r="C12971" s="74">
        <f>IF(NewCustomer="Yes", IF(COUNTIF($I$2:$I$11,B12971)&gt;0,0,WEEKDAY(B12971,2)),IF(COUNTIF($I$2:$I$21,B12971)&gt;0,0,WEEKDAY(B12971,2)))</f>
        <v>7</v>
      </c>
      <c r="D12971" s="74">
        <f t="shared" si="2"/>
        <v>3</v>
      </c>
      <c r="E12971" s="12">
        <f>IFERROR(VLOOKUP(A12971,'IDAR Meter Data'!$A:$B,2,1),"")</f>
        <v>173</v>
      </c>
      <c r="F12971" s="75">
        <f>IF(CECCZ="CZ03",'Outside Temp'!B12971,IF(CECCZ="CZ04",'Outside Temp'!B12972,IF(CECCZ="CZ12",'Outside Temp'!B12973, IF(CECCZ="CZ13",'Outside Temp'!B12974))))</f>
        <v>60</v>
      </c>
      <c r="G12971" s="12">
        <f t="shared" si="3"/>
        <v>1</v>
      </c>
    </row>
    <row r="12972" ht="15.75" customHeight="1">
      <c r="A12972" s="13">
        <v>42260.145833333336</v>
      </c>
      <c r="B12972" s="73">
        <f t="shared" si="1"/>
        <v>42260</v>
      </c>
      <c r="C12972" s="74">
        <f>IF(NewCustomer="Yes", IF(COUNTIF($I$2:$I$11,B12972)&gt;0,0,WEEKDAY(B12972,2)),IF(COUNTIF($I$2:$I$21,B12972)&gt;0,0,WEEKDAY(B12972,2)))</f>
        <v>7</v>
      </c>
      <c r="D12972" s="74">
        <f t="shared" si="2"/>
        <v>3</v>
      </c>
      <c r="E12972" s="12">
        <f>IFERROR(VLOOKUP(A12972,'IDAR Meter Data'!$A:$B,2,1),"")</f>
        <v>169</v>
      </c>
      <c r="F12972" s="75">
        <f>IF(CECCZ="CZ03",'Outside Temp'!B12972,IF(CECCZ="CZ04",'Outside Temp'!B12973,IF(CECCZ="CZ12",'Outside Temp'!B12974, IF(CECCZ="CZ13",'Outside Temp'!B12975))))</f>
        <v>60</v>
      </c>
      <c r="G12972" s="12">
        <f t="shared" si="3"/>
        <v>1</v>
      </c>
    </row>
    <row r="12973" ht="15.75" customHeight="1">
      <c r="A12973" s="13">
        <v>42260.15625</v>
      </c>
      <c r="B12973" s="73">
        <f t="shared" si="1"/>
        <v>42260</v>
      </c>
      <c r="C12973" s="74">
        <f>IF(NewCustomer="Yes", IF(COUNTIF($I$2:$I$11,B12973)&gt;0,0,WEEKDAY(B12973,2)),IF(COUNTIF($I$2:$I$21,B12973)&gt;0,0,WEEKDAY(B12973,2)))</f>
        <v>7</v>
      </c>
      <c r="D12973" s="74">
        <f t="shared" si="2"/>
        <v>3</v>
      </c>
      <c r="E12973" s="12">
        <f>IFERROR(VLOOKUP(A12973,'IDAR Meter Data'!$A:$B,2,1),"")</f>
        <v>165</v>
      </c>
      <c r="F12973" s="75">
        <f>IF(CECCZ="CZ03",'Outside Temp'!B12973,IF(CECCZ="CZ04",'Outside Temp'!B12974,IF(CECCZ="CZ12",'Outside Temp'!B12975, IF(CECCZ="CZ13",'Outside Temp'!B12976))))</f>
        <v>60</v>
      </c>
      <c r="G12973" s="12">
        <f t="shared" si="3"/>
        <v>1</v>
      </c>
    </row>
    <row r="12974" ht="15.75" customHeight="1">
      <c r="A12974" s="13">
        <v>42260.166666666664</v>
      </c>
      <c r="B12974" s="73">
        <f t="shared" si="1"/>
        <v>42260</v>
      </c>
      <c r="C12974" s="74">
        <f>IF(NewCustomer="Yes", IF(COUNTIF($I$2:$I$11,B12974)&gt;0,0,WEEKDAY(B12974,2)),IF(COUNTIF($I$2:$I$21,B12974)&gt;0,0,WEEKDAY(B12974,2)))</f>
        <v>7</v>
      </c>
      <c r="D12974" s="74">
        <f t="shared" si="2"/>
        <v>4</v>
      </c>
      <c r="E12974" s="12">
        <f>IFERROR(VLOOKUP(A12974,'IDAR Meter Data'!$A:$B,2,1),"")</f>
        <v>167</v>
      </c>
      <c r="F12974" s="75">
        <f>IF(CECCZ="CZ03",'Outside Temp'!B12974,IF(CECCZ="CZ04",'Outside Temp'!B12975,IF(CECCZ="CZ12",'Outside Temp'!B12976, IF(CECCZ="CZ13",'Outside Temp'!B12977))))</f>
        <v>60</v>
      </c>
      <c r="G12974" s="12">
        <f t="shared" si="3"/>
        <v>1</v>
      </c>
    </row>
    <row r="12975" ht="15.75" customHeight="1">
      <c r="A12975" s="13">
        <v>42260.177083333336</v>
      </c>
      <c r="B12975" s="73">
        <f t="shared" si="1"/>
        <v>42260</v>
      </c>
      <c r="C12975" s="74">
        <f>IF(NewCustomer="Yes", IF(COUNTIF($I$2:$I$11,B12975)&gt;0,0,WEEKDAY(B12975,2)),IF(COUNTIF($I$2:$I$21,B12975)&gt;0,0,WEEKDAY(B12975,2)))</f>
        <v>7</v>
      </c>
      <c r="D12975" s="74">
        <f t="shared" si="2"/>
        <v>4</v>
      </c>
      <c r="E12975" s="12">
        <f>IFERROR(VLOOKUP(A12975,'IDAR Meter Data'!$A:$B,2,1),"")</f>
        <v>185</v>
      </c>
      <c r="F12975" s="75">
        <f>IF(CECCZ="CZ03",'Outside Temp'!B12975,IF(CECCZ="CZ04",'Outside Temp'!B12976,IF(CECCZ="CZ12",'Outside Temp'!B12977, IF(CECCZ="CZ13",'Outside Temp'!B12978))))</f>
        <v>60</v>
      </c>
      <c r="G12975" s="12">
        <f t="shared" si="3"/>
        <v>1</v>
      </c>
    </row>
    <row r="12976" ht="15.75" customHeight="1">
      <c r="A12976" s="13">
        <v>42260.1875</v>
      </c>
      <c r="B12976" s="73">
        <f t="shared" si="1"/>
        <v>42260</v>
      </c>
      <c r="C12976" s="74">
        <f>IF(NewCustomer="Yes", IF(COUNTIF($I$2:$I$11,B12976)&gt;0,0,WEEKDAY(B12976,2)),IF(COUNTIF($I$2:$I$21,B12976)&gt;0,0,WEEKDAY(B12976,2)))</f>
        <v>7</v>
      </c>
      <c r="D12976" s="74">
        <f t="shared" si="2"/>
        <v>4</v>
      </c>
      <c r="E12976" s="12">
        <f>IFERROR(VLOOKUP(A12976,'IDAR Meter Data'!$A:$B,2,1),"")</f>
        <v>168</v>
      </c>
      <c r="F12976" s="75">
        <f>IF(CECCZ="CZ03",'Outside Temp'!B12976,IF(CECCZ="CZ04",'Outside Temp'!B12977,IF(CECCZ="CZ12",'Outside Temp'!B12978, IF(CECCZ="CZ13",'Outside Temp'!B12979))))</f>
        <v>60</v>
      </c>
      <c r="G12976" s="12">
        <f t="shared" si="3"/>
        <v>1</v>
      </c>
    </row>
    <row r="12977" ht="15.75" customHeight="1">
      <c r="A12977" s="13">
        <v>42260.197916666664</v>
      </c>
      <c r="B12977" s="73">
        <f t="shared" si="1"/>
        <v>42260</v>
      </c>
      <c r="C12977" s="74">
        <f>IF(NewCustomer="Yes", IF(COUNTIF($I$2:$I$11,B12977)&gt;0,0,WEEKDAY(B12977,2)),IF(COUNTIF($I$2:$I$21,B12977)&gt;0,0,WEEKDAY(B12977,2)))</f>
        <v>7</v>
      </c>
      <c r="D12977" s="74">
        <f t="shared" si="2"/>
        <v>4</v>
      </c>
      <c r="E12977" s="12">
        <f>IFERROR(VLOOKUP(A12977,'IDAR Meter Data'!$A:$B,2,1),"")</f>
        <v>168</v>
      </c>
      <c r="F12977" s="75">
        <f>IF(CECCZ="CZ03",'Outside Temp'!B12977,IF(CECCZ="CZ04",'Outside Temp'!B12978,IF(CECCZ="CZ12",'Outside Temp'!B12979, IF(CECCZ="CZ13",'Outside Temp'!B12980))))</f>
        <v>60</v>
      </c>
      <c r="G12977" s="12">
        <f t="shared" si="3"/>
        <v>1</v>
      </c>
    </row>
    <row r="12978" ht="15.75" customHeight="1">
      <c r="A12978" s="13">
        <v>42260.208333333336</v>
      </c>
      <c r="B12978" s="73">
        <f t="shared" si="1"/>
        <v>42260</v>
      </c>
      <c r="C12978" s="74">
        <f>IF(NewCustomer="Yes", IF(COUNTIF($I$2:$I$11,B12978)&gt;0,0,WEEKDAY(B12978,2)),IF(COUNTIF($I$2:$I$21,B12978)&gt;0,0,WEEKDAY(B12978,2)))</f>
        <v>7</v>
      </c>
      <c r="D12978" s="74">
        <f t="shared" si="2"/>
        <v>5</v>
      </c>
      <c r="E12978" s="12">
        <f>IFERROR(VLOOKUP(A12978,'IDAR Meter Data'!$A:$B,2,1),"")</f>
        <v>177</v>
      </c>
      <c r="F12978" s="75">
        <f>IF(CECCZ="CZ03",'Outside Temp'!B12978,IF(CECCZ="CZ04",'Outside Temp'!B12979,IF(CECCZ="CZ12",'Outside Temp'!B12980, IF(CECCZ="CZ13",'Outside Temp'!B12981))))</f>
        <v>59.93333333</v>
      </c>
      <c r="G12978" s="12">
        <f t="shared" si="3"/>
        <v>1</v>
      </c>
    </row>
    <row r="12979" ht="15.75" customHeight="1">
      <c r="A12979" s="13">
        <v>42260.21875</v>
      </c>
      <c r="B12979" s="73">
        <f t="shared" si="1"/>
        <v>42260</v>
      </c>
      <c r="C12979" s="74">
        <f>IF(NewCustomer="Yes", IF(COUNTIF($I$2:$I$11,B12979)&gt;0,0,WEEKDAY(B12979,2)),IF(COUNTIF($I$2:$I$21,B12979)&gt;0,0,WEEKDAY(B12979,2)))</f>
        <v>7</v>
      </c>
      <c r="D12979" s="74">
        <f t="shared" si="2"/>
        <v>5</v>
      </c>
      <c r="E12979" s="12">
        <f>IFERROR(VLOOKUP(A12979,'IDAR Meter Data'!$A:$B,2,1),"")</f>
        <v>175</v>
      </c>
      <c r="F12979" s="75">
        <f>IF(CECCZ="CZ03",'Outside Temp'!B12979,IF(CECCZ="CZ04",'Outside Temp'!B12980,IF(CECCZ="CZ12",'Outside Temp'!B12981, IF(CECCZ="CZ13",'Outside Temp'!B12982))))</f>
        <v>59.68333333</v>
      </c>
      <c r="G12979" s="12">
        <f t="shared" si="3"/>
        <v>1</v>
      </c>
    </row>
    <row r="12980" ht="15.75" customHeight="1">
      <c r="A12980" s="13">
        <v>42260.229166666664</v>
      </c>
      <c r="B12980" s="73">
        <f t="shared" si="1"/>
        <v>42260</v>
      </c>
      <c r="C12980" s="74">
        <f>IF(NewCustomer="Yes", IF(COUNTIF($I$2:$I$11,B12980)&gt;0,0,WEEKDAY(B12980,2)),IF(COUNTIF($I$2:$I$21,B12980)&gt;0,0,WEEKDAY(B12980,2)))</f>
        <v>7</v>
      </c>
      <c r="D12980" s="74">
        <f t="shared" si="2"/>
        <v>5</v>
      </c>
      <c r="E12980" s="12">
        <f>IFERROR(VLOOKUP(A12980,'IDAR Meter Data'!$A:$B,2,1),"")</f>
        <v>163</v>
      </c>
      <c r="F12980" s="75">
        <f>IF(CECCZ="CZ03",'Outside Temp'!B12980,IF(CECCZ="CZ04",'Outside Temp'!B12981,IF(CECCZ="CZ12",'Outside Temp'!B12982, IF(CECCZ="CZ13",'Outside Temp'!B12983))))</f>
        <v>59.43333333</v>
      </c>
      <c r="G12980" s="12">
        <f t="shared" si="3"/>
        <v>1</v>
      </c>
    </row>
    <row r="12981" ht="15.75" customHeight="1">
      <c r="A12981" s="13">
        <v>42260.239583333336</v>
      </c>
      <c r="B12981" s="73">
        <f t="shared" si="1"/>
        <v>42260</v>
      </c>
      <c r="C12981" s="74">
        <f>IF(NewCustomer="Yes", IF(COUNTIF($I$2:$I$11,B12981)&gt;0,0,WEEKDAY(B12981,2)),IF(COUNTIF($I$2:$I$21,B12981)&gt;0,0,WEEKDAY(B12981,2)))</f>
        <v>7</v>
      </c>
      <c r="D12981" s="74">
        <f t="shared" si="2"/>
        <v>5</v>
      </c>
      <c r="E12981" s="12">
        <f>IFERROR(VLOOKUP(A12981,'IDAR Meter Data'!$A:$B,2,1),"")</f>
        <v>169</v>
      </c>
      <c r="F12981" s="75">
        <f>IF(CECCZ="CZ03",'Outside Temp'!B12981,IF(CECCZ="CZ04",'Outside Temp'!B12982,IF(CECCZ="CZ12",'Outside Temp'!B12983, IF(CECCZ="CZ13",'Outside Temp'!B12984))))</f>
        <v>59.18333333</v>
      </c>
      <c r="G12981" s="12">
        <f t="shared" si="3"/>
        <v>1</v>
      </c>
    </row>
    <row r="12982" ht="15.75" customHeight="1">
      <c r="A12982" s="13">
        <v>42260.25</v>
      </c>
      <c r="B12982" s="73">
        <f t="shared" si="1"/>
        <v>42260</v>
      </c>
      <c r="C12982" s="74">
        <f>IF(NewCustomer="Yes", IF(COUNTIF($I$2:$I$11,B12982)&gt;0,0,WEEKDAY(B12982,2)),IF(COUNTIF($I$2:$I$21,B12982)&gt;0,0,WEEKDAY(B12982,2)))</f>
        <v>7</v>
      </c>
      <c r="D12982" s="74">
        <f t="shared" si="2"/>
        <v>6</v>
      </c>
      <c r="E12982" s="12">
        <f>IFERROR(VLOOKUP(A12982,'IDAR Meter Data'!$A:$B,2,1),"")</f>
        <v>161</v>
      </c>
      <c r="F12982" s="75">
        <f>IF(CECCZ="CZ03",'Outside Temp'!B12982,IF(CECCZ="CZ04",'Outside Temp'!B12983,IF(CECCZ="CZ12",'Outside Temp'!B12984, IF(CECCZ="CZ13",'Outside Temp'!B12985))))</f>
        <v>59.06666667</v>
      </c>
      <c r="G12982" s="12">
        <f t="shared" si="3"/>
        <v>1</v>
      </c>
    </row>
    <row r="12983" ht="15.75" customHeight="1">
      <c r="A12983" s="13">
        <v>42260.260416666664</v>
      </c>
      <c r="B12983" s="73">
        <f t="shared" si="1"/>
        <v>42260</v>
      </c>
      <c r="C12983" s="74">
        <f>IF(NewCustomer="Yes", IF(COUNTIF($I$2:$I$11,B12983)&gt;0,0,WEEKDAY(B12983,2)),IF(COUNTIF($I$2:$I$21,B12983)&gt;0,0,WEEKDAY(B12983,2)))</f>
        <v>7</v>
      </c>
      <c r="D12983" s="74">
        <f t="shared" si="2"/>
        <v>6</v>
      </c>
      <c r="E12983" s="12">
        <f>IFERROR(VLOOKUP(A12983,'IDAR Meter Data'!$A:$B,2,1),"")</f>
        <v>171</v>
      </c>
      <c r="F12983" s="75">
        <f>IF(CECCZ="CZ03",'Outside Temp'!B12983,IF(CECCZ="CZ04",'Outside Temp'!B12984,IF(CECCZ="CZ12",'Outside Temp'!B12985, IF(CECCZ="CZ13",'Outside Temp'!B12986))))</f>
        <v>59.31666667</v>
      </c>
      <c r="G12983" s="12">
        <f t="shared" si="3"/>
        <v>1</v>
      </c>
    </row>
    <row r="12984" ht="15.75" customHeight="1">
      <c r="A12984" s="13">
        <v>42260.270833333336</v>
      </c>
      <c r="B12984" s="73">
        <f t="shared" si="1"/>
        <v>42260</v>
      </c>
      <c r="C12984" s="74">
        <f>IF(NewCustomer="Yes", IF(COUNTIF($I$2:$I$11,B12984)&gt;0,0,WEEKDAY(B12984,2)),IF(COUNTIF($I$2:$I$21,B12984)&gt;0,0,WEEKDAY(B12984,2)))</f>
        <v>7</v>
      </c>
      <c r="D12984" s="74">
        <f t="shared" si="2"/>
        <v>6</v>
      </c>
      <c r="E12984" s="12">
        <f>IFERROR(VLOOKUP(A12984,'IDAR Meter Data'!$A:$B,2,1),"")</f>
        <v>184</v>
      </c>
      <c r="F12984" s="75">
        <f>IF(CECCZ="CZ03",'Outside Temp'!B12984,IF(CECCZ="CZ04",'Outside Temp'!B12985,IF(CECCZ="CZ12",'Outside Temp'!B12986, IF(CECCZ="CZ13",'Outside Temp'!B12987))))</f>
        <v>59.56666667</v>
      </c>
      <c r="G12984" s="12">
        <f t="shared" si="3"/>
        <v>1</v>
      </c>
    </row>
    <row r="12985" ht="15.75" customHeight="1">
      <c r="A12985" s="13">
        <v>42260.28125</v>
      </c>
      <c r="B12985" s="73">
        <f t="shared" si="1"/>
        <v>42260</v>
      </c>
      <c r="C12985" s="74">
        <f>IF(NewCustomer="Yes", IF(COUNTIF($I$2:$I$11,B12985)&gt;0,0,WEEKDAY(B12985,2)),IF(COUNTIF($I$2:$I$21,B12985)&gt;0,0,WEEKDAY(B12985,2)))</f>
        <v>7</v>
      </c>
      <c r="D12985" s="74">
        <f t="shared" si="2"/>
        <v>6</v>
      </c>
      <c r="E12985" s="12">
        <f>IFERROR(VLOOKUP(A12985,'IDAR Meter Data'!$A:$B,2,1),"")</f>
        <v>174</v>
      </c>
      <c r="F12985" s="75">
        <f>IF(CECCZ="CZ03",'Outside Temp'!B12985,IF(CECCZ="CZ04",'Outside Temp'!B12986,IF(CECCZ="CZ12",'Outside Temp'!B12987, IF(CECCZ="CZ13",'Outside Temp'!B12988))))</f>
        <v>59.81666667</v>
      </c>
      <c r="G12985" s="12">
        <f t="shared" si="3"/>
        <v>1</v>
      </c>
    </row>
    <row r="12986" ht="15.75" customHeight="1">
      <c r="A12986" s="13">
        <v>42260.291666666664</v>
      </c>
      <c r="B12986" s="73">
        <f t="shared" si="1"/>
        <v>42260</v>
      </c>
      <c r="C12986" s="74">
        <f>IF(NewCustomer="Yes", IF(COUNTIF($I$2:$I$11,B12986)&gt;0,0,WEEKDAY(B12986,2)),IF(COUNTIF($I$2:$I$21,B12986)&gt;0,0,WEEKDAY(B12986,2)))</f>
        <v>7</v>
      </c>
      <c r="D12986" s="74">
        <f t="shared" si="2"/>
        <v>7</v>
      </c>
      <c r="E12986" s="12">
        <f>IFERROR(VLOOKUP(A12986,'IDAR Meter Data'!$A:$B,2,1),"")</f>
        <v>172</v>
      </c>
      <c r="F12986" s="75">
        <f>IF(CECCZ="CZ03",'Outside Temp'!B12986,IF(CECCZ="CZ04",'Outside Temp'!B12987,IF(CECCZ="CZ12",'Outside Temp'!B12988, IF(CECCZ="CZ13",'Outside Temp'!B12989))))</f>
        <v>60.2</v>
      </c>
      <c r="G12986" s="12">
        <f t="shared" si="3"/>
        <v>1</v>
      </c>
    </row>
    <row r="12987" ht="15.75" customHeight="1">
      <c r="A12987" s="13">
        <v>42260.302083333336</v>
      </c>
      <c r="B12987" s="73">
        <f t="shared" si="1"/>
        <v>42260</v>
      </c>
      <c r="C12987" s="74">
        <f>IF(NewCustomer="Yes", IF(COUNTIF($I$2:$I$11,B12987)&gt;0,0,WEEKDAY(B12987,2)),IF(COUNTIF($I$2:$I$21,B12987)&gt;0,0,WEEKDAY(B12987,2)))</f>
        <v>7</v>
      </c>
      <c r="D12987" s="74">
        <f t="shared" si="2"/>
        <v>7</v>
      </c>
      <c r="E12987" s="12">
        <f>IFERROR(VLOOKUP(A12987,'IDAR Meter Data'!$A:$B,2,1),"")</f>
        <v>179</v>
      </c>
      <c r="F12987" s="75">
        <f>IF(CECCZ="CZ03",'Outside Temp'!B12987,IF(CECCZ="CZ04",'Outside Temp'!B12988,IF(CECCZ="CZ12",'Outside Temp'!B12989, IF(CECCZ="CZ13",'Outside Temp'!B12990))))</f>
        <v>60.95</v>
      </c>
      <c r="G12987" s="12">
        <f t="shared" si="3"/>
        <v>1</v>
      </c>
    </row>
    <row r="12988" ht="15.75" customHeight="1">
      <c r="A12988" s="13">
        <v>42260.3125</v>
      </c>
      <c r="B12988" s="73">
        <f t="shared" si="1"/>
        <v>42260</v>
      </c>
      <c r="C12988" s="74">
        <f>IF(NewCustomer="Yes", IF(COUNTIF($I$2:$I$11,B12988)&gt;0,0,WEEKDAY(B12988,2)),IF(COUNTIF($I$2:$I$21,B12988)&gt;0,0,WEEKDAY(B12988,2)))</f>
        <v>7</v>
      </c>
      <c r="D12988" s="74">
        <f t="shared" si="2"/>
        <v>7</v>
      </c>
      <c r="E12988" s="12">
        <f>IFERROR(VLOOKUP(A12988,'IDAR Meter Data'!$A:$B,2,1),"")</f>
        <v>189</v>
      </c>
      <c r="F12988" s="75">
        <f>IF(CECCZ="CZ03",'Outside Temp'!B12988,IF(CECCZ="CZ04",'Outside Temp'!B12989,IF(CECCZ="CZ12",'Outside Temp'!B12990, IF(CECCZ="CZ13",'Outside Temp'!B12991))))</f>
        <v>61.7</v>
      </c>
      <c r="G12988" s="12">
        <f t="shared" si="3"/>
        <v>1</v>
      </c>
    </row>
    <row r="12989" ht="15.75" customHeight="1">
      <c r="A12989" s="13">
        <v>42260.322916666664</v>
      </c>
      <c r="B12989" s="73">
        <f t="shared" si="1"/>
        <v>42260</v>
      </c>
      <c r="C12989" s="74">
        <f>IF(NewCustomer="Yes", IF(COUNTIF($I$2:$I$11,B12989)&gt;0,0,WEEKDAY(B12989,2)),IF(COUNTIF($I$2:$I$21,B12989)&gt;0,0,WEEKDAY(B12989,2)))</f>
        <v>7</v>
      </c>
      <c r="D12989" s="74">
        <f t="shared" si="2"/>
        <v>7</v>
      </c>
      <c r="E12989" s="12">
        <f>IFERROR(VLOOKUP(A12989,'IDAR Meter Data'!$A:$B,2,1),"")</f>
        <v>183</v>
      </c>
      <c r="F12989" s="75">
        <f>IF(CECCZ="CZ03",'Outside Temp'!B12989,IF(CECCZ="CZ04",'Outside Temp'!B12990,IF(CECCZ="CZ12",'Outside Temp'!B12991, IF(CECCZ="CZ13",'Outside Temp'!B12992))))</f>
        <v>62.45</v>
      </c>
      <c r="G12989" s="12">
        <f t="shared" si="3"/>
        <v>1</v>
      </c>
    </row>
    <row r="12990" ht="15.75" customHeight="1">
      <c r="A12990" s="13">
        <v>42260.333333333336</v>
      </c>
      <c r="B12990" s="73">
        <f t="shared" si="1"/>
        <v>42260</v>
      </c>
      <c r="C12990" s="74">
        <f>IF(NewCustomer="Yes", IF(COUNTIF($I$2:$I$11,B12990)&gt;0,0,WEEKDAY(B12990,2)),IF(COUNTIF($I$2:$I$21,B12990)&gt;0,0,WEEKDAY(B12990,2)))</f>
        <v>7</v>
      </c>
      <c r="D12990" s="74">
        <f t="shared" si="2"/>
        <v>8</v>
      </c>
      <c r="E12990" s="12">
        <f>IFERROR(VLOOKUP(A12990,'IDAR Meter Data'!$A:$B,2,1),"")</f>
        <v>183</v>
      </c>
      <c r="F12990" s="75">
        <f>IF(CECCZ="CZ03",'Outside Temp'!B12990,IF(CECCZ="CZ04",'Outside Temp'!B12991,IF(CECCZ="CZ12",'Outside Temp'!B12992, IF(CECCZ="CZ13",'Outside Temp'!B12993))))</f>
        <v>63.13333333</v>
      </c>
      <c r="G12990" s="12">
        <f t="shared" si="3"/>
        <v>1</v>
      </c>
    </row>
    <row r="12991" ht="15.75" customHeight="1">
      <c r="A12991" s="13">
        <v>42260.34375</v>
      </c>
      <c r="B12991" s="73">
        <f t="shared" si="1"/>
        <v>42260</v>
      </c>
      <c r="C12991" s="74">
        <f>IF(NewCustomer="Yes", IF(COUNTIF($I$2:$I$11,B12991)&gt;0,0,WEEKDAY(B12991,2)),IF(COUNTIF($I$2:$I$21,B12991)&gt;0,0,WEEKDAY(B12991,2)))</f>
        <v>7</v>
      </c>
      <c r="D12991" s="74">
        <f t="shared" si="2"/>
        <v>8</v>
      </c>
      <c r="E12991" s="12">
        <f>IFERROR(VLOOKUP(A12991,'IDAR Meter Data'!$A:$B,2,1),"")</f>
        <v>176</v>
      </c>
      <c r="F12991" s="75">
        <f>IF(CECCZ="CZ03",'Outside Temp'!B12991,IF(CECCZ="CZ04",'Outside Temp'!B12992,IF(CECCZ="CZ12",'Outside Temp'!B12993, IF(CECCZ="CZ13",'Outside Temp'!B12994))))</f>
        <v>63.63333333</v>
      </c>
      <c r="G12991" s="12">
        <f t="shared" si="3"/>
        <v>1</v>
      </c>
    </row>
    <row r="12992" ht="15.75" customHeight="1">
      <c r="A12992" s="13">
        <v>42260.354166666664</v>
      </c>
      <c r="B12992" s="73">
        <f t="shared" si="1"/>
        <v>42260</v>
      </c>
      <c r="C12992" s="74">
        <f>IF(NewCustomer="Yes", IF(COUNTIF($I$2:$I$11,B12992)&gt;0,0,WEEKDAY(B12992,2)),IF(COUNTIF($I$2:$I$21,B12992)&gt;0,0,WEEKDAY(B12992,2)))</f>
        <v>7</v>
      </c>
      <c r="D12992" s="74">
        <f t="shared" si="2"/>
        <v>8</v>
      </c>
      <c r="E12992" s="12">
        <f>IFERROR(VLOOKUP(A12992,'IDAR Meter Data'!$A:$B,2,1),"")</f>
        <v>175</v>
      </c>
      <c r="F12992" s="75">
        <f>IF(CECCZ="CZ03",'Outside Temp'!B12992,IF(CECCZ="CZ04",'Outside Temp'!B12993,IF(CECCZ="CZ12",'Outside Temp'!B12994, IF(CECCZ="CZ13",'Outside Temp'!B12995))))</f>
        <v>64.13333333</v>
      </c>
      <c r="G12992" s="12">
        <f t="shared" si="3"/>
        <v>1</v>
      </c>
    </row>
    <row r="12993" ht="15.75" customHeight="1">
      <c r="A12993" s="13">
        <v>42260.364583333336</v>
      </c>
      <c r="B12993" s="73">
        <f t="shared" si="1"/>
        <v>42260</v>
      </c>
      <c r="C12993" s="74">
        <f>IF(NewCustomer="Yes", IF(COUNTIF($I$2:$I$11,B12993)&gt;0,0,WEEKDAY(B12993,2)),IF(COUNTIF($I$2:$I$21,B12993)&gt;0,0,WEEKDAY(B12993,2)))</f>
        <v>7</v>
      </c>
      <c r="D12993" s="74">
        <f t="shared" si="2"/>
        <v>8</v>
      </c>
      <c r="E12993" s="12">
        <f>IFERROR(VLOOKUP(A12993,'IDAR Meter Data'!$A:$B,2,1),"")</f>
        <v>175</v>
      </c>
      <c r="F12993" s="75">
        <f>IF(CECCZ="CZ03",'Outside Temp'!B12993,IF(CECCZ="CZ04",'Outside Temp'!B12994,IF(CECCZ="CZ12",'Outside Temp'!B12995, IF(CECCZ="CZ13",'Outside Temp'!B12996))))</f>
        <v>64.63333333</v>
      </c>
      <c r="G12993" s="12">
        <f t="shared" si="3"/>
        <v>1</v>
      </c>
    </row>
    <row r="12994" ht="15.75" customHeight="1">
      <c r="A12994" s="13">
        <v>42260.375</v>
      </c>
      <c r="B12994" s="73">
        <f t="shared" si="1"/>
        <v>42260</v>
      </c>
      <c r="C12994" s="74">
        <f>IF(NewCustomer="Yes", IF(COUNTIF($I$2:$I$11,B12994)&gt;0,0,WEEKDAY(B12994,2)),IF(COUNTIF($I$2:$I$21,B12994)&gt;0,0,WEEKDAY(B12994,2)))</f>
        <v>7</v>
      </c>
      <c r="D12994" s="74">
        <f t="shared" si="2"/>
        <v>9</v>
      </c>
      <c r="E12994" s="12">
        <f>IFERROR(VLOOKUP(A12994,'IDAR Meter Data'!$A:$B,2,1),"")</f>
        <v>195</v>
      </c>
      <c r="F12994" s="75">
        <f>IF(CECCZ="CZ03",'Outside Temp'!B12994,IF(CECCZ="CZ04",'Outside Temp'!B12995,IF(CECCZ="CZ12",'Outside Temp'!B12996, IF(CECCZ="CZ13",'Outside Temp'!B12997))))</f>
        <v>65.06666667</v>
      </c>
      <c r="G12994" s="12">
        <f t="shared" si="3"/>
        <v>2</v>
      </c>
    </row>
    <row r="12995" ht="15.75" customHeight="1">
      <c r="A12995" s="13">
        <v>42260.385416666664</v>
      </c>
      <c r="B12995" s="73">
        <f t="shared" si="1"/>
        <v>42260</v>
      </c>
      <c r="C12995" s="74">
        <f>IF(NewCustomer="Yes", IF(COUNTIF($I$2:$I$11,B12995)&gt;0,0,WEEKDAY(B12995,2)),IF(COUNTIF($I$2:$I$21,B12995)&gt;0,0,WEEKDAY(B12995,2)))</f>
        <v>7</v>
      </c>
      <c r="D12995" s="74">
        <f t="shared" si="2"/>
        <v>9</v>
      </c>
      <c r="E12995" s="12">
        <f>IFERROR(VLOOKUP(A12995,'IDAR Meter Data'!$A:$B,2,1),"")</f>
        <v>184</v>
      </c>
      <c r="F12995" s="75">
        <f>IF(CECCZ="CZ03",'Outside Temp'!B12995,IF(CECCZ="CZ04",'Outside Temp'!B12996,IF(CECCZ="CZ12",'Outside Temp'!B12997, IF(CECCZ="CZ13",'Outside Temp'!B12998))))</f>
        <v>65.31666667</v>
      </c>
      <c r="G12995" s="12">
        <f t="shared" si="3"/>
        <v>2</v>
      </c>
    </row>
    <row r="12996" ht="15.75" customHeight="1">
      <c r="A12996" s="13">
        <v>42260.395833333336</v>
      </c>
      <c r="B12996" s="73">
        <f t="shared" si="1"/>
        <v>42260</v>
      </c>
      <c r="C12996" s="74">
        <f>IF(NewCustomer="Yes", IF(COUNTIF($I$2:$I$11,B12996)&gt;0,0,WEEKDAY(B12996,2)),IF(COUNTIF($I$2:$I$21,B12996)&gt;0,0,WEEKDAY(B12996,2)))</f>
        <v>7</v>
      </c>
      <c r="D12996" s="74">
        <f t="shared" si="2"/>
        <v>9</v>
      </c>
      <c r="E12996" s="12">
        <f>IFERROR(VLOOKUP(A12996,'IDAR Meter Data'!$A:$B,2,1),"")</f>
        <v>178</v>
      </c>
      <c r="F12996" s="75">
        <f>IF(CECCZ="CZ03",'Outside Temp'!B12996,IF(CECCZ="CZ04",'Outside Temp'!B12997,IF(CECCZ="CZ12",'Outside Temp'!B12998, IF(CECCZ="CZ13",'Outside Temp'!B12999))))</f>
        <v>65.56666667</v>
      </c>
      <c r="G12996" s="12">
        <f t="shared" si="3"/>
        <v>2</v>
      </c>
    </row>
    <row r="12997" ht="15.75" customHeight="1">
      <c r="A12997" s="13">
        <v>42260.40625</v>
      </c>
      <c r="B12997" s="73">
        <f t="shared" si="1"/>
        <v>42260</v>
      </c>
      <c r="C12997" s="74">
        <f>IF(NewCustomer="Yes", IF(COUNTIF($I$2:$I$11,B12997)&gt;0,0,WEEKDAY(B12997,2)),IF(COUNTIF($I$2:$I$21,B12997)&gt;0,0,WEEKDAY(B12997,2)))</f>
        <v>7</v>
      </c>
      <c r="D12997" s="74">
        <f t="shared" si="2"/>
        <v>9</v>
      </c>
      <c r="E12997" s="12">
        <f>IFERROR(VLOOKUP(A12997,'IDAR Meter Data'!$A:$B,2,1),"")</f>
        <v>180</v>
      </c>
      <c r="F12997" s="75">
        <f>IF(CECCZ="CZ03",'Outside Temp'!B12997,IF(CECCZ="CZ04",'Outside Temp'!B12998,IF(CECCZ="CZ12",'Outside Temp'!B12999, IF(CECCZ="CZ13",'Outside Temp'!B13000))))</f>
        <v>65.81666667</v>
      </c>
      <c r="G12997" s="12">
        <f t="shared" si="3"/>
        <v>2</v>
      </c>
    </row>
    <row r="12998" ht="15.75" customHeight="1">
      <c r="A12998" s="13">
        <v>42260.416666666664</v>
      </c>
      <c r="B12998" s="73">
        <f t="shared" si="1"/>
        <v>42260</v>
      </c>
      <c r="C12998" s="74">
        <f>IF(NewCustomer="Yes", IF(COUNTIF($I$2:$I$11,B12998)&gt;0,0,WEEKDAY(B12998,2)),IF(COUNTIF($I$2:$I$21,B12998)&gt;0,0,WEEKDAY(B12998,2)))</f>
        <v>7</v>
      </c>
      <c r="D12998" s="74">
        <f t="shared" si="2"/>
        <v>10</v>
      </c>
      <c r="E12998" s="12">
        <f>IFERROR(VLOOKUP(A12998,'IDAR Meter Data'!$A:$B,2,1),"")</f>
        <v>183</v>
      </c>
      <c r="F12998" s="75">
        <f>IF(CECCZ="CZ03",'Outside Temp'!B12998,IF(CECCZ="CZ04",'Outside Temp'!B12999,IF(CECCZ="CZ12",'Outside Temp'!B13000, IF(CECCZ="CZ13",'Outside Temp'!B13001))))</f>
        <v>66.06666667</v>
      </c>
      <c r="G12998" s="12">
        <f t="shared" si="3"/>
        <v>2</v>
      </c>
    </row>
    <row r="12999" ht="15.75" customHeight="1">
      <c r="A12999" s="13">
        <v>42260.427083333336</v>
      </c>
      <c r="B12999" s="73">
        <f t="shared" si="1"/>
        <v>42260</v>
      </c>
      <c r="C12999" s="74">
        <f>IF(NewCustomer="Yes", IF(COUNTIF($I$2:$I$11,B12999)&gt;0,0,WEEKDAY(B12999,2)),IF(COUNTIF($I$2:$I$21,B12999)&gt;0,0,WEEKDAY(B12999,2)))</f>
        <v>7</v>
      </c>
      <c r="D12999" s="74">
        <f t="shared" si="2"/>
        <v>10</v>
      </c>
      <c r="E12999" s="12">
        <f>IFERROR(VLOOKUP(A12999,'IDAR Meter Data'!$A:$B,2,1),"")</f>
        <v>175</v>
      </c>
      <c r="F12999" s="75">
        <f>IF(CECCZ="CZ03",'Outside Temp'!B12999,IF(CECCZ="CZ04",'Outside Temp'!B13000,IF(CECCZ="CZ12",'Outside Temp'!B13001, IF(CECCZ="CZ13",'Outside Temp'!B13002))))</f>
        <v>66.31666667</v>
      </c>
      <c r="G12999" s="12">
        <f t="shared" si="3"/>
        <v>2</v>
      </c>
    </row>
    <row r="13000" ht="15.75" customHeight="1">
      <c r="A13000" s="13">
        <v>42260.4375</v>
      </c>
      <c r="B13000" s="73">
        <f t="shared" si="1"/>
        <v>42260</v>
      </c>
      <c r="C13000" s="74">
        <f>IF(NewCustomer="Yes", IF(COUNTIF($I$2:$I$11,B13000)&gt;0,0,WEEKDAY(B13000,2)),IF(COUNTIF($I$2:$I$21,B13000)&gt;0,0,WEEKDAY(B13000,2)))</f>
        <v>7</v>
      </c>
      <c r="D13000" s="74">
        <f t="shared" si="2"/>
        <v>10</v>
      </c>
      <c r="E13000" s="12">
        <f>IFERROR(VLOOKUP(A13000,'IDAR Meter Data'!$A:$B,2,1),"")</f>
        <v>170</v>
      </c>
      <c r="F13000" s="75">
        <f>IF(CECCZ="CZ03",'Outside Temp'!B13000,IF(CECCZ="CZ04",'Outside Temp'!B13001,IF(CECCZ="CZ12",'Outside Temp'!B13002, IF(CECCZ="CZ13",'Outside Temp'!B13003))))</f>
        <v>66.56666667</v>
      </c>
      <c r="G13000" s="12">
        <f t="shared" si="3"/>
        <v>2</v>
      </c>
    </row>
    <row r="13001" ht="15.75" customHeight="1">
      <c r="A13001" s="13">
        <v>42260.447916666664</v>
      </c>
      <c r="B13001" s="73">
        <f t="shared" si="1"/>
        <v>42260</v>
      </c>
      <c r="C13001" s="74">
        <f>IF(NewCustomer="Yes", IF(COUNTIF($I$2:$I$11,B13001)&gt;0,0,WEEKDAY(B13001,2)),IF(COUNTIF($I$2:$I$21,B13001)&gt;0,0,WEEKDAY(B13001,2)))</f>
        <v>7</v>
      </c>
      <c r="D13001" s="74">
        <f t="shared" si="2"/>
        <v>10</v>
      </c>
      <c r="E13001" s="12">
        <f>IFERROR(VLOOKUP(A13001,'IDAR Meter Data'!$A:$B,2,1),"")</f>
        <v>181</v>
      </c>
      <c r="F13001" s="75">
        <f>IF(CECCZ="CZ03",'Outside Temp'!B13001,IF(CECCZ="CZ04",'Outside Temp'!B13002,IF(CECCZ="CZ12",'Outside Temp'!B13003, IF(CECCZ="CZ13",'Outside Temp'!B13004))))</f>
        <v>66.81666667</v>
      </c>
      <c r="G13001" s="12">
        <f t="shared" si="3"/>
        <v>2</v>
      </c>
    </row>
    <row r="13002" ht="15.75" customHeight="1">
      <c r="A13002" s="13">
        <v>42260.458333333336</v>
      </c>
      <c r="B13002" s="73">
        <f t="shared" si="1"/>
        <v>42260</v>
      </c>
      <c r="C13002" s="74">
        <f>IF(NewCustomer="Yes", IF(COUNTIF($I$2:$I$11,B13002)&gt;0,0,WEEKDAY(B13002,2)),IF(COUNTIF($I$2:$I$21,B13002)&gt;0,0,WEEKDAY(B13002,2)))</f>
        <v>7</v>
      </c>
      <c r="D13002" s="74">
        <f t="shared" si="2"/>
        <v>11</v>
      </c>
      <c r="E13002" s="12">
        <f>IFERROR(VLOOKUP(A13002,'IDAR Meter Data'!$A:$B,2,1),"")</f>
        <v>184</v>
      </c>
      <c r="F13002" s="75">
        <f>IF(CECCZ="CZ03",'Outside Temp'!B13002,IF(CECCZ="CZ04",'Outside Temp'!B13003,IF(CECCZ="CZ12",'Outside Temp'!B13004, IF(CECCZ="CZ13",'Outside Temp'!B13005))))</f>
        <v>67.26666667</v>
      </c>
      <c r="G13002" s="12">
        <f t="shared" si="3"/>
        <v>2</v>
      </c>
    </row>
    <row r="13003" ht="15.75" customHeight="1">
      <c r="A13003" s="13">
        <v>42260.46875</v>
      </c>
      <c r="B13003" s="73">
        <f t="shared" si="1"/>
        <v>42260</v>
      </c>
      <c r="C13003" s="74">
        <f>IF(NewCustomer="Yes", IF(COUNTIF($I$2:$I$11,B13003)&gt;0,0,WEEKDAY(B13003,2)),IF(COUNTIF($I$2:$I$21,B13003)&gt;0,0,WEEKDAY(B13003,2)))</f>
        <v>7</v>
      </c>
      <c r="D13003" s="74">
        <f t="shared" si="2"/>
        <v>11</v>
      </c>
      <c r="E13003" s="12">
        <f>IFERROR(VLOOKUP(A13003,'IDAR Meter Data'!$A:$B,2,1),"")</f>
        <v>179</v>
      </c>
      <c r="F13003" s="75">
        <f>IF(CECCZ="CZ03",'Outside Temp'!B13003,IF(CECCZ="CZ04",'Outside Temp'!B13004,IF(CECCZ="CZ12",'Outside Temp'!B13005, IF(CECCZ="CZ13",'Outside Temp'!B13006))))</f>
        <v>68.26666667</v>
      </c>
      <c r="G13003" s="12">
        <f t="shared" si="3"/>
        <v>2</v>
      </c>
    </row>
    <row r="13004" ht="15.75" customHeight="1">
      <c r="A13004" s="13">
        <v>42260.479166666664</v>
      </c>
      <c r="B13004" s="73">
        <f t="shared" si="1"/>
        <v>42260</v>
      </c>
      <c r="C13004" s="74">
        <f>IF(NewCustomer="Yes", IF(COUNTIF($I$2:$I$11,B13004)&gt;0,0,WEEKDAY(B13004,2)),IF(COUNTIF($I$2:$I$21,B13004)&gt;0,0,WEEKDAY(B13004,2)))</f>
        <v>7</v>
      </c>
      <c r="D13004" s="74">
        <f t="shared" si="2"/>
        <v>11</v>
      </c>
      <c r="E13004" s="12">
        <f>IFERROR(VLOOKUP(A13004,'IDAR Meter Data'!$A:$B,2,1),"")</f>
        <v>172</v>
      </c>
      <c r="F13004" s="75">
        <f>IF(CECCZ="CZ03",'Outside Temp'!B13004,IF(CECCZ="CZ04",'Outside Temp'!B13005,IF(CECCZ="CZ12",'Outside Temp'!B13006, IF(CECCZ="CZ13",'Outside Temp'!B13007))))</f>
        <v>69.26666667</v>
      </c>
      <c r="G13004" s="12">
        <f t="shared" si="3"/>
        <v>2</v>
      </c>
    </row>
    <row r="13005" ht="15.75" customHeight="1">
      <c r="A13005" s="13">
        <v>42260.489583333336</v>
      </c>
      <c r="B13005" s="73">
        <f t="shared" si="1"/>
        <v>42260</v>
      </c>
      <c r="C13005" s="74">
        <f>IF(NewCustomer="Yes", IF(COUNTIF($I$2:$I$11,B13005)&gt;0,0,WEEKDAY(B13005,2)),IF(COUNTIF($I$2:$I$21,B13005)&gt;0,0,WEEKDAY(B13005,2)))</f>
        <v>7</v>
      </c>
      <c r="D13005" s="74">
        <f t="shared" si="2"/>
        <v>11</v>
      </c>
      <c r="E13005" s="12">
        <f>IFERROR(VLOOKUP(A13005,'IDAR Meter Data'!$A:$B,2,1),"")</f>
        <v>169</v>
      </c>
      <c r="F13005" s="75">
        <f>IF(CECCZ="CZ03",'Outside Temp'!B13005,IF(CECCZ="CZ04",'Outside Temp'!B13006,IF(CECCZ="CZ12",'Outside Temp'!B13007, IF(CECCZ="CZ13",'Outside Temp'!B13008))))</f>
        <v>70.26666667</v>
      </c>
      <c r="G13005" s="12">
        <f t="shared" si="3"/>
        <v>3</v>
      </c>
    </row>
    <row r="13006" ht="15.75" customHeight="1">
      <c r="A13006" s="13">
        <v>42260.5</v>
      </c>
      <c r="B13006" s="73">
        <f t="shared" si="1"/>
        <v>42260</v>
      </c>
      <c r="C13006" s="74">
        <f>IF(NewCustomer="Yes", IF(COUNTIF($I$2:$I$11,B13006)&gt;0,0,WEEKDAY(B13006,2)),IF(COUNTIF($I$2:$I$21,B13006)&gt;0,0,WEEKDAY(B13006,2)))</f>
        <v>7</v>
      </c>
      <c r="D13006" s="74">
        <f t="shared" si="2"/>
        <v>12</v>
      </c>
      <c r="E13006" s="12">
        <f>IFERROR(VLOOKUP(A13006,'IDAR Meter Data'!$A:$B,2,1),"")</f>
        <v>184</v>
      </c>
      <c r="F13006" s="75">
        <f>IF(CECCZ="CZ03",'Outside Temp'!B13006,IF(CECCZ="CZ04",'Outside Temp'!B13007,IF(CECCZ="CZ12",'Outside Temp'!B13008, IF(CECCZ="CZ13",'Outside Temp'!B13009))))</f>
        <v>70.93333333</v>
      </c>
      <c r="G13006" s="12">
        <f t="shared" si="3"/>
        <v>3</v>
      </c>
    </row>
    <row r="13007" ht="15.75" customHeight="1">
      <c r="A13007" s="13">
        <v>42260.510416666664</v>
      </c>
      <c r="B13007" s="73">
        <f t="shared" si="1"/>
        <v>42260</v>
      </c>
      <c r="C13007" s="74">
        <f>IF(NewCustomer="Yes", IF(COUNTIF($I$2:$I$11,B13007)&gt;0,0,WEEKDAY(B13007,2)),IF(COUNTIF($I$2:$I$21,B13007)&gt;0,0,WEEKDAY(B13007,2)))</f>
        <v>7</v>
      </c>
      <c r="D13007" s="74">
        <f t="shared" si="2"/>
        <v>12</v>
      </c>
      <c r="E13007" s="12">
        <f>IFERROR(VLOOKUP(A13007,'IDAR Meter Data'!$A:$B,2,1),"")</f>
        <v>181</v>
      </c>
      <c r="F13007" s="75">
        <f>IF(CECCZ="CZ03",'Outside Temp'!B13007,IF(CECCZ="CZ04",'Outside Temp'!B13008,IF(CECCZ="CZ12",'Outside Temp'!B13009, IF(CECCZ="CZ13",'Outside Temp'!B13010))))</f>
        <v>70.68333333</v>
      </c>
      <c r="G13007" s="12">
        <f t="shared" si="3"/>
        <v>3</v>
      </c>
    </row>
    <row r="13008" ht="15.75" customHeight="1">
      <c r="A13008" s="13">
        <v>42260.520833333336</v>
      </c>
      <c r="B13008" s="73">
        <f t="shared" si="1"/>
        <v>42260</v>
      </c>
      <c r="C13008" s="74">
        <f>IF(NewCustomer="Yes", IF(COUNTIF($I$2:$I$11,B13008)&gt;0,0,WEEKDAY(B13008,2)),IF(COUNTIF($I$2:$I$21,B13008)&gt;0,0,WEEKDAY(B13008,2)))</f>
        <v>7</v>
      </c>
      <c r="D13008" s="74">
        <f t="shared" si="2"/>
        <v>12</v>
      </c>
      <c r="E13008" s="12">
        <f>IFERROR(VLOOKUP(A13008,'IDAR Meter Data'!$A:$B,2,1),"")</f>
        <v>171</v>
      </c>
      <c r="F13008" s="75">
        <f>IF(CECCZ="CZ03",'Outside Temp'!B13008,IF(CECCZ="CZ04",'Outside Temp'!B13009,IF(CECCZ="CZ12",'Outside Temp'!B13010, IF(CECCZ="CZ13",'Outside Temp'!B13011))))</f>
        <v>70.43333333</v>
      </c>
      <c r="G13008" s="12">
        <f t="shared" si="3"/>
        <v>3</v>
      </c>
    </row>
    <row r="13009" ht="15.75" customHeight="1">
      <c r="A13009" s="13">
        <v>42260.53125</v>
      </c>
      <c r="B13009" s="73">
        <f t="shared" si="1"/>
        <v>42260</v>
      </c>
      <c r="C13009" s="74">
        <f>IF(NewCustomer="Yes", IF(COUNTIF($I$2:$I$11,B13009)&gt;0,0,WEEKDAY(B13009,2)),IF(COUNTIF($I$2:$I$21,B13009)&gt;0,0,WEEKDAY(B13009,2)))</f>
        <v>7</v>
      </c>
      <c r="D13009" s="74">
        <f t="shared" si="2"/>
        <v>12</v>
      </c>
      <c r="E13009" s="12">
        <f>IFERROR(VLOOKUP(A13009,'IDAR Meter Data'!$A:$B,2,1),"")</f>
        <v>183</v>
      </c>
      <c r="F13009" s="75">
        <f>IF(CECCZ="CZ03",'Outside Temp'!B13009,IF(CECCZ="CZ04",'Outside Temp'!B13010,IF(CECCZ="CZ12",'Outside Temp'!B13011, IF(CECCZ="CZ13",'Outside Temp'!B13012))))</f>
        <v>70.18333333</v>
      </c>
      <c r="G13009" s="12">
        <f t="shared" si="3"/>
        <v>3</v>
      </c>
    </row>
    <row r="13010" ht="15.75" customHeight="1">
      <c r="A13010" s="13">
        <v>42260.541666666664</v>
      </c>
      <c r="B13010" s="73">
        <f t="shared" si="1"/>
        <v>42260</v>
      </c>
      <c r="C13010" s="74">
        <f>IF(NewCustomer="Yes", IF(COUNTIF($I$2:$I$11,B13010)&gt;0,0,WEEKDAY(B13010,2)),IF(COUNTIF($I$2:$I$21,B13010)&gt;0,0,WEEKDAY(B13010,2)))</f>
        <v>7</v>
      </c>
      <c r="D13010" s="74">
        <f t="shared" si="2"/>
        <v>13</v>
      </c>
      <c r="E13010" s="12">
        <f>IFERROR(VLOOKUP(A13010,'IDAR Meter Data'!$A:$B,2,1),"")</f>
        <v>187</v>
      </c>
      <c r="F13010" s="75">
        <f>IF(CECCZ="CZ03",'Outside Temp'!B13010,IF(CECCZ="CZ04",'Outside Temp'!B13011,IF(CECCZ="CZ12",'Outside Temp'!B13012, IF(CECCZ="CZ13",'Outside Temp'!B13013))))</f>
        <v>69.86666667</v>
      </c>
      <c r="G13010" s="12">
        <f t="shared" si="3"/>
        <v>2</v>
      </c>
    </row>
    <row r="13011" ht="15.75" customHeight="1">
      <c r="A13011" s="13">
        <v>42260.552083333336</v>
      </c>
      <c r="B13011" s="73">
        <f t="shared" si="1"/>
        <v>42260</v>
      </c>
      <c r="C13011" s="74">
        <f>IF(NewCustomer="Yes", IF(COUNTIF($I$2:$I$11,B13011)&gt;0,0,WEEKDAY(B13011,2)),IF(COUNTIF($I$2:$I$21,B13011)&gt;0,0,WEEKDAY(B13011,2)))</f>
        <v>7</v>
      </c>
      <c r="D13011" s="74">
        <f t="shared" si="2"/>
        <v>13</v>
      </c>
      <c r="E13011" s="12">
        <f>IFERROR(VLOOKUP(A13011,'IDAR Meter Data'!$A:$B,2,1),"")</f>
        <v>189</v>
      </c>
      <c r="F13011" s="75">
        <f>IF(CECCZ="CZ03",'Outside Temp'!B13011,IF(CECCZ="CZ04",'Outside Temp'!B13012,IF(CECCZ="CZ12",'Outside Temp'!B13013, IF(CECCZ="CZ13",'Outside Temp'!B13014))))</f>
        <v>69.36666667</v>
      </c>
      <c r="G13011" s="12">
        <f t="shared" si="3"/>
        <v>2</v>
      </c>
    </row>
    <row r="13012" ht="15.75" customHeight="1">
      <c r="A13012" s="13">
        <v>42260.5625</v>
      </c>
      <c r="B13012" s="73">
        <f t="shared" si="1"/>
        <v>42260</v>
      </c>
      <c r="C13012" s="74">
        <f>IF(NewCustomer="Yes", IF(COUNTIF($I$2:$I$11,B13012)&gt;0,0,WEEKDAY(B13012,2)),IF(COUNTIF($I$2:$I$21,B13012)&gt;0,0,WEEKDAY(B13012,2)))</f>
        <v>7</v>
      </c>
      <c r="D13012" s="74">
        <f t="shared" si="2"/>
        <v>13</v>
      </c>
      <c r="E13012" s="12">
        <f>IFERROR(VLOOKUP(A13012,'IDAR Meter Data'!$A:$B,2,1),"")</f>
        <v>179</v>
      </c>
      <c r="F13012" s="75">
        <f>IF(CECCZ="CZ03",'Outside Temp'!B13012,IF(CECCZ="CZ04",'Outside Temp'!B13013,IF(CECCZ="CZ12",'Outside Temp'!B13014, IF(CECCZ="CZ13",'Outside Temp'!B13015))))</f>
        <v>68.86666667</v>
      </c>
      <c r="G13012" s="12">
        <f t="shared" si="3"/>
        <v>2</v>
      </c>
    </row>
    <row r="13013" ht="15.75" customHeight="1">
      <c r="A13013" s="13">
        <v>42260.572916666664</v>
      </c>
      <c r="B13013" s="73">
        <f t="shared" si="1"/>
        <v>42260</v>
      </c>
      <c r="C13013" s="74">
        <f>IF(NewCustomer="Yes", IF(COUNTIF($I$2:$I$11,B13013)&gt;0,0,WEEKDAY(B13013,2)),IF(COUNTIF($I$2:$I$21,B13013)&gt;0,0,WEEKDAY(B13013,2)))</f>
        <v>7</v>
      </c>
      <c r="D13013" s="74">
        <f t="shared" si="2"/>
        <v>13</v>
      </c>
      <c r="E13013" s="12">
        <f>IFERROR(VLOOKUP(A13013,'IDAR Meter Data'!$A:$B,2,1),"")</f>
        <v>187</v>
      </c>
      <c r="F13013" s="75">
        <f>IF(CECCZ="CZ03",'Outside Temp'!B13013,IF(CECCZ="CZ04",'Outside Temp'!B13014,IF(CECCZ="CZ12",'Outside Temp'!B13015, IF(CECCZ="CZ13",'Outside Temp'!B13016))))</f>
        <v>68.36666667</v>
      </c>
      <c r="G13013" s="12">
        <f t="shared" si="3"/>
        <v>2</v>
      </c>
    </row>
    <row r="13014" ht="15.75" customHeight="1">
      <c r="A13014" s="13">
        <v>42260.583333333336</v>
      </c>
      <c r="B13014" s="73">
        <f t="shared" si="1"/>
        <v>42260</v>
      </c>
      <c r="C13014" s="74">
        <f>IF(NewCustomer="Yes", IF(COUNTIF($I$2:$I$11,B13014)&gt;0,0,WEEKDAY(B13014,2)),IF(COUNTIF($I$2:$I$21,B13014)&gt;0,0,WEEKDAY(B13014,2)))</f>
        <v>7</v>
      </c>
      <c r="D13014" s="74">
        <f t="shared" si="2"/>
        <v>14</v>
      </c>
      <c r="E13014" s="12">
        <f>IFERROR(VLOOKUP(A13014,'IDAR Meter Data'!$A:$B,2,1),"")</f>
        <v>188</v>
      </c>
      <c r="F13014" s="75">
        <f>IF(CECCZ="CZ03",'Outside Temp'!B13014,IF(CECCZ="CZ04",'Outside Temp'!B13015,IF(CECCZ="CZ12",'Outside Temp'!B13016, IF(CECCZ="CZ13",'Outside Temp'!B13017))))</f>
        <v>67.86666667</v>
      </c>
      <c r="G13014" s="12">
        <f t="shared" si="3"/>
        <v>2</v>
      </c>
    </row>
    <row r="13015" ht="15.75" customHeight="1">
      <c r="A13015" s="13">
        <v>42260.59375</v>
      </c>
      <c r="B13015" s="73">
        <f t="shared" si="1"/>
        <v>42260</v>
      </c>
      <c r="C13015" s="74">
        <f>IF(NewCustomer="Yes", IF(COUNTIF($I$2:$I$11,B13015)&gt;0,0,WEEKDAY(B13015,2)),IF(COUNTIF($I$2:$I$21,B13015)&gt;0,0,WEEKDAY(B13015,2)))</f>
        <v>7</v>
      </c>
      <c r="D13015" s="74">
        <f t="shared" si="2"/>
        <v>14</v>
      </c>
      <c r="E13015" s="12">
        <f>IFERROR(VLOOKUP(A13015,'IDAR Meter Data'!$A:$B,2,1),"")</f>
        <v>199</v>
      </c>
      <c r="F13015" s="75">
        <f>IF(CECCZ="CZ03",'Outside Temp'!B13015,IF(CECCZ="CZ04",'Outside Temp'!B13016,IF(CECCZ="CZ12",'Outside Temp'!B13017, IF(CECCZ="CZ13",'Outside Temp'!B13018))))</f>
        <v>67.36666667</v>
      </c>
      <c r="G13015" s="12">
        <f t="shared" si="3"/>
        <v>2</v>
      </c>
    </row>
    <row r="13016" ht="15.75" customHeight="1">
      <c r="A13016" s="13">
        <v>42260.604166666664</v>
      </c>
      <c r="B13016" s="73">
        <f t="shared" si="1"/>
        <v>42260</v>
      </c>
      <c r="C13016" s="74">
        <f>IF(NewCustomer="Yes", IF(COUNTIF($I$2:$I$11,B13016)&gt;0,0,WEEKDAY(B13016,2)),IF(COUNTIF($I$2:$I$21,B13016)&gt;0,0,WEEKDAY(B13016,2)))</f>
        <v>7</v>
      </c>
      <c r="D13016" s="74">
        <f t="shared" si="2"/>
        <v>14</v>
      </c>
      <c r="E13016" s="12">
        <f>IFERROR(VLOOKUP(A13016,'IDAR Meter Data'!$A:$B,2,1),"")</f>
        <v>191</v>
      </c>
      <c r="F13016" s="75">
        <f>IF(CECCZ="CZ03",'Outside Temp'!B13016,IF(CECCZ="CZ04",'Outside Temp'!B13017,IF(CECCZ="CZ12",'Outside Temp'!B13018, IF(CECCZ="CZ13",'Outside Temp'!B13019))))</f>
        <v>66.86666667</v>
      </c>
      <c r="G13016" s="12">
        <f t="shared" si="3"/>
        <v>2</v>
      </c>
    </row>
    <row r="13017" ht="15.75" customHeight="1">
      <c r="A13017" s="13">
        <v>42260.614583333336</v>
      </c>
      <c r="B13017" s="73">
        <f t="shared" si="1"/>
        <v>42260</v>
      </c>
      <c r="C13017" s="74">
        <f>IF(NewCustomer="Yes", IF(COUNTIF($I$2:$I$11,B13017)&gt;0,0,WEEKDAY(B13017,2)),IF(COUNTIF($I$2:$I$21,B13017)&gt;0,0,WEEKDAY(B13017,2)))</f>
        <v>7</v>
      </c>
      <c r="D13017" s="74">
        <f t="shared" si="2"/>
        <v>14</v>
      </c>
      <c r="E13017" s="12">
        <f>IFERROR(VLOOKUP(A13017,'IDAR Meter Data'!$A:$B,2,1),"")</f>
        <v>191</v>
      </c>
      <c r="F13017" s="75">
        <f>IF(CECCZ="CZ03",'Outside Temp'!B13017,IF(CECCZ="CZ04",'Outside Temp'!B13018,IF(CECCZ="CZ12",'Outside Temp'!B13019, IF(CECCZ="CZ13",'Outside Temp'!B13020))))</f>
        <v>66.36666667</v>
      </c>
      <c r="G13017" s="12">
        <f t="shared" si="3"/>
        <v>2</v>
      </c>
    </row>
    <row r="13018" ht="15.75" customHeight="1">
      <c r="A13018" s="13">
        <v>42260.625</v>
      </c>
      <c r="B13018" s="73">
        <f t="shared" si="1"/>
        <v>42260</v>
      </c>
      <c r="C13018" s="74">
        <f>IF(NewCustomer="Yes", IF(COUNTIF($I$2:$I$11,B13018)&gt;0,0,WEEKDAY(B13018,2)),IF(COUNTIF($I$2:$I$21,B13018)&gt;0,0,WEEKDAY(B13018,2)))</f>
        <v>7</v>
      </c>
      <c r="D13018" s="74">
        <f t="shared" si="2"/>
        <v>15</v>
      </c>
      <c r="E13018" s="12">
        <f>IFERROR(VLOOKUP(A13018,'IDAR Meter Data'!$A:$B,2,1),"")</f>
        <v>191</v>
      </c>
      <c r="F13018" s="75">
        <f>IF(CECCZ="CZ03",'Outside Temp'!B13018,IF(CECCZ="CZ04",'Outside Temp'!B13019,IF(CECCZ="CZ12",'Outside Temp'!B13020, IF(CECCZ="CZ13",'Outside Temp'!B13021))))</f>
        <v>65.86666667</v>
      </c>
      <c r="G13018" s="12">
        <f t="shared" si="3"/>
        <v>2</v>
      </c>
    </row>
    <row r="13019" ht="15.75" customHeight="1">
      <c r="A13019" s="13">
        <v>42260.635416666664</v>
      </c>
      <c r="B13019" s="73">
        <f t="shared" si="1"/>
        <v>42260</v>
      </c>
      <c r="C13019" s="74">
        <f>IF(NewCustomer="Yes", IF(COUNTIF($I$2:$I$11,B13019)&gt;0,0,WEEKDAY(B13019,2)),IF(COUNTIF($I$2:$I$21,B13019)&gt;0,0,WEEKDAY(B13019,2)))</f>
        <v>7</v>
      </c>
      <c r="D13019" s="74">
        <f t="shared" si="2"/>
        <v>15</v>
      </c>
      <c r="E13019" s="12">
        <f>IFERROR(VLOOKUP(A13019,'IDAR Meter Data'!$A:$B,2,1),"")</f>
        <v>194</v>
      </c>
      <c r="F13019" s="75">
        <f>IF(CECCZ="CZ03",'Outside Temp'!B13019,IF(CECCZ="CZ04",'Outside Temp'!B13020,IF(CECCZ="CZ12",'Outside Temp'!B13021, IF(CECCZ="CZ13",'Outside Temp'!B13022))))</f>
        <v>65.36666667</v>
      </c>
      <c r="G13019" s="12">
        <f t="shared" si="3"/>
        <v>2</v>
      </c>
    </row>
    <row r="13020" ht="15.75" customHeight="1">
      <c r="A13020" s="13">
        <v>42260.645833333336</v>
      </c>
      <c r="B13020" s="73">
        <f t="shared" si="1"/>
        <v>42260</v>
      </c>
      <c r="C13020" s="74">
        <f>IF(NewCustomer="Yes", IF(COUNTIF($I$2:$I$11,B13020)&gt;0,0,WEEKDAY(B13020,2)),IF(COUNTIF($I$2:$I$21,B13020)&gt;0,0,WEEKDAY(B13020,2)))</f>
        <v>7</v>
      </c>
      <c r="D13020" s="74">
        <f t="shared" si="2"/>
        <v>15</v>
      </c>
      <c r="E13020" s="12">
        <f>IFERROR(VLOOKUP(A13020,'IDAR Meter Data'!$A:$B,2,1),"")</f>
        <v>221</v>
      </c>
      <c r="F13020" s="75">
        <f>IF(CECCZ="CZ03",'Outside Temp'!B13020,IF(CECCZ="CZ04",'Outside Temp'!B13021,IF(CECCZ="CZ12",'Outside Temp'!B13022, IF(CECCZ="CZ13",'Outside Temp'!B13023))))</f>
        <v>64.86666667</v>
      </c>
      <c r="G13020" s="12">
        <f t="shared" si="3"/>
        <v>1</v>
      </c>
    </row>
    <row r="13021" ht="15.75" customHeight="1">
      <c r="A13021" s="13">
        <v>42260.65625</v>
      </c>
      <c r="B13021" s="73">
        <f t="shared" si="1"/>
        <v>42260</v>
      </c>
      <c r="C13021" s="74">
        <f>IF(NewCustomer="Yes", IF(COUNTIF($I$2:$I$11,B13021)&gt;0,0,WEEKDAY(B13021,2)),IF(COUNTIF($I$2:$I$21,B13021)&gt;0,0,WEEKDAY(B13021,2)))</f>
        <v>7</v>
      </c>
      <c r="D13021" s="74">
        <f t="shared" si="2"/>
        <v>15</v>
      </c>
      <c r="E13021" s="12">
        <f>IFERROR(VLOOKUP(A13021,'IDAR Meter Data'!$A:$B,2,1),"")</f>
        <v>203</v>
      </c>
      <c r="F13021" s="75">
        <f>IF(CECCZ="CZ03",'Outside Temp'!B13021,IF(CECCZ="CZ04",'Outside Temp'!B13022,IF(CECCZ="CZ12",'Outside Temp'!B13023, IF(CECCZ="CZ13",'Outside Temp'!B13024))))</f>
        <v>64.36666667</v>
      </c>
      <c r="G13021" s="12">
        <f t="shared" si="3"/>
        <v>1</v>
      </c>
    </row>
    <row r="13022" ht="15.75" customHeight="1">
      <c r="A13022" s="13">
        <v>42260.666666666664</v>
      </c>
      <c r="B13022" s="73">
        <f t="shared" si="1"/>
        <v>42260</v>
      </c>
      <c r="C13022" s="74">
        <f>IF(NewCustomer="Yes", IF(COUNTIF($I$2:$I$11,B13022)&gt;0,0,WEEKDAY(B13022,2)),IF(COUNTIF($I$2:$I$21,B13022)&gt;0,0,WEEKDAY(B13022,2)))</f>
        <v>7</v>
      </c>
      <c r="D13022" s="74">
        <f t="shared" si="2"/>
        <v>16</v>
      </c>
      <c r="E13022" s="12">
        <f>IFERROR(VLOOKUP(A13022,'IDAR Meter Data'!$A:$B,2,1),"")</f>
        <v>201</v>
      </c>
      <c r="F13022" s="75">
        <f>IF(CECCZ="CZ03",'Outside Temp'!B13022,IF(CECCZ="CZ04",'Outside Temp'!B13023,IF(CECCZ="CZ12",'Outside Temp'!B13024, IF(CECCZ="CZ13",'Outside Temp'!B13025))))</f>
        <v>63.8</v>
      </c>
      <c r="G13022" s="12">
        <f t="shared" si="3"/>
        <v>1</v>
      </c>
    </row>
    <row r="13023" ht="15.75" customHeight="1">
      <c r="A13023" s="13">
        <v>42260.677083333336</v>
      </c>
      <c r="B13023" s="73">
        <f t="shared" si="1"/>
        <v>42260</v>
      </c>
      <c r="C13023" s="74">
        <f>IF(NewCustomer="Yes", IF(COUNTIF($I$2:$I$11,B13023)&gt;0,0,WEEKDAY(B13023,2)),IF(COUNTIF($I$2:$I$21,B13023)&gt;0,0,WEEKDAY(B13023,2)))</f>
        <v>7</v>
      </c>
      <c r="D13023" s="74">
        <f t="shared" si="2"/>
        <v>16</v>
      </c>
      <c r="E13023" s="12">
        <f>IFERROR(VLOOKUP(A13023,'IDAR Meter Data'!$A:$B,2,1),"")</f>
        <v>205</v>
      </c>
      <c r="F13023" s="75">
        <f>IF(CECCZ="CZ03",'Outside Temp'!B13023,IF(CECCZ="CZ04",'Outside Temp'!B13024,IF(CECCZ="CZ12",'Outside Temp'!B13025, IF(CECCZ="CZ13",'Outside Temp'!B13026))))</f>
        <v>63.05</v>
      </c>
      <c r="G13023" s="12">
        <f t="shared" si="3"/>
        <v>1</v>
      </c>
    </row>
    <row r="13024" ht="15.75" customHeight="1">
      <c r="A13024" s="13">
        <v>42260.6875</v>
      </c>
      <c r="B13024" s="73">
        <f t="shared" si="1"/>
        <v>42260</v>
      </c>
      <c r="C13024" s="74">
        <f>IF(NewCustomer="Yes", IF(COUNTIF($I$2:$I$11,B13024)&gt;0,0,WEEKDAY(B13024,2)),IF(COUNTIF($I$2:$I$21,B13024)&gt;0,0,WEEKDAY(B13024,2)))</f>
        <v>7</v>
      </c>
      <c r="D13024" s="74">
        <f t="shared" si="2"/>
        <v>16</v>
      </c>
      <c r="E13024" s="12">
        <f>IFERROR(VLOOKUP(A13024,'IDAR Meter Data'!$A:$B,2,1),"")</f>
        <v>203</v>
      </c>
      <c r="F13024" s="75">
        <f>IF(CECCZ="CZ03",'Outside Temp'!B13024,IF(CECCZ="CZ04",'Outside Temp'!B13025,IF(CECCZ="CZ12",'Outside Temp'!B13026, IF(CECCZ="CZ13",'Outside Temp'!B13027))))</f>
        <v>62.3</v>
      </c>
      <c r="G13024" s="12">
        <f t="shared" si="3"/>
        <v>1</v>
      </c>
    </row>
    <row r="13025" ht="15.75" customHeight="1">
      <c r="A13025" s="13">
        <v>42260.697916666664</v>
      </c>
      <c r="B13025" s="73">
        <f t="shared" si="1"/>
        <v>42260</v>
      </c>
      <c r="C13025" s="74">
        <f>IF(NewCustomer="Yes", IF(COUNTIF($I$2:$I$11,B13025)&gt;0,0,WEEKDAY(B13025,2)),IF(COUNTIF($I$2:$I$21,B13025)&gt;0,0,WEEKDAY(B13025,2)))</f>
        <v>7</v>
      </c>
      <c r="D13025" s="74">
        <f t="shared" si="2"/>
        <v>16</v>
      </c>
      <c r="E13025" s="12">
        <f>IFERROR(VLOOKUP(A13025,'IDAR Meter Data'!$A:$B,2,1),"")</f>
        <v>219</v>
      </c>
      <c r="F13025" s="75">
        <f>IF(CECCZ="CZ03",'Outside Temp'!B13025,IF(CECCZ="CZ04",'Outside Temp'!B13026,IF(CECCZ="CZ12",'Outside Temp'!B13027, IF(CECCZ="CZ13",'Outside Temp'!B13028))))</f>
        <v>61.55</v>
      </c>
      <c r="G13025" s="12">
        <f t="shared" si="3"/>
        <v>1</v>
      </c>
    </row>
    <row r="13026" ht="15.75" customHeight="1">
      <c r="A13026" s="13">
        <v>42260.708333333336</v>
      </c>
      <c r="B13026" s="73">
        <f t="shared" si="1"/>
        <v>42260</v>
      </c>
      <c r="C13026" s="74">
        <f>IF(NewCustomer="Yes", IF(COUNTIF($I$2:$I$11,B13026)&gt;0,0,WEEKDAY(B13026,2)),IF(COUNTIF($I$2:$I$21,B13026)&gt;0,0,WEEKDAY(B13026,2)))</f>
        <v>7</v>
      </c>
      <c r="D13026" s="74">
        <f t="shared" si="2"/>
        <v>17</v>
      </c>
      <c r="E13026" s="12">
        <f>IFERROR(VLOOKUP(A13026,'IDAR Meter Data'!$A:$B,2,1),"")</f>
        <v>203</v>
      </c>
      <c r="F13026" s="75">
        <f>IF(CECCZ="CZ03",'Outside Temp'!B13026,IF(CECCZ="CZ04",'Outside Temp'!B13027,IF(CECCZ="CZ12",'Outside Temp'!B13028, IF(CECCZ="CZ13",'Outside Temp'!B13029))))</f>
        <v>60.86666667</v>
      </c>
      <c r="G13026" s="12">
        <f t="shared" si="3"/>
        <v>1</v>
      </c>
    </row>
    <row r="13027" ht="15.75" customHeight="1">
      <c r="A13027" s="13">
        <v>42260.71875</v>
      </c>
      <c r="B13027" s="73">
        <f t="shared" si="1"/>
        <v>42260</v>
      </c>
      <c r="C13027" s="74">
        <f>IF(NewCustomer="Yes", IF(COUNTIF($I$2:$I$11,B13027)&gt;0,0,WEEKDAY(B13027,2)),IF(COUNTIF($I$2:$I$21,B13027)&gt;0,0,WEEKDAY(B13027,2)))</f>
        <v>7</v>
      </c>
      <c r="D13027" s="74">
        <f t="shared" si="2"/>
        <v>17</v>
      </c>
      <c r="E13027" s="12">
        <f>IFERROR(VLOOKUP(A13027,'IDAR Meter Data'!$A:$B,2,1),"")</f>
        <v>209</v>
      </c>
      <c r="F13027" s="75">
        <f>IF(CECCZ="CZ03",'Outside Temp'!B13027,IF(CECCZ="CZ04",'Outside Temp'!B13028,IF(CECCZ="CZ12",'Outside Temp'!B13029, IF(CECCZ="CZ13",'Outside Temp'!B13030))))</f>
        <v>60.36666667</v>
      </c>
      <c r="G13027" s="12">
        <f t="shared" si="3"/>
        <v>1</v>
      </c>
    </row>
    <row r="13028" ht="15.75" customHeight="1">
      <c r="A13028" s="13">
        <v>42260.729166666664</v>
      </c>
      <c r="B13028" s="73">
        <f t="shared" si="1"/>
        <v>42260</v>
      </c>
      <c r="C13028" s="74">
        <f>IF(NewCustomer="Yes", IF(COUNTIF($I$2:$I$11,B13028)&gt;0,0,WEEKDAY(B13028,2)),IF(COUNTIF($I$2:$I$21,B13028)&gt;0,0,WEEKDAY(B13028,2)))</f>
        <v>7</v>
      </c>
      <c r="D13028" s="74">
        <f t="shared" si="2"/>
        <v>17</v>
      </c>
      <c r="E13028" s="12">
        <f>IFERROR(VLOOKUP(A13028,'IDAR Meter Data'!$A:$B,2,1),"")</f>
        <v>196</v>
      </c>
      <c r="F13028" s="75">
        <f>IF(CECCZ="CZ03",'Outside Temp'!B13028,IF(CECCZ="CZ04",'Outside Temp'!B13029,IF(CECCZ="CZ12",'Outside Temp'!B13030, IF(CECCZ="CZ13",'Outside Temp'!B13031))))</f>
        <v>59.86666667</v>
      </c>
      <c r="G13028" s="12">
        <f t="shared" si="3"/>
        <v>1</v>
      </c>
    </row>
    <row r="13029" ht="15.75" customHeight="1">
      <c r="A13029" s="13">
        <v>42260.739583333336</v>
      </c>
      <c r="B13029" s="73">
        <f t="shared" si="1"/>
        <v>42260</v>
      </c>
      <c r="C13029" s="74">
        <f>IF(NewCustomer="Yes", IF(COUNTIF($I$2:$I$11,B13029)&gt;0,0,WEEKDAY(B13029,2)),IF(COUNTIF($I$2:$I$21,B13029)&gt;0,0,WEEKDAY(B13029,2)))</f>
        <v>7</v>
      </c>
      <c r="D13029" s="74">
        <f t="shared" si="2"/>
        <v>17</v>
      </c>
      <c r="E13029" s="12">
        <f>IFERROR(VLOOKUP(A13029,'IDAR Meter Data'!$A:$B,2,1),"")</f>
        <v>195</v>
      </c>
      <c r="F13029" s="75">
        <f>IF(CECCZ="CZ03",'Outside Temp'!B13029,IF(CECCZ="CZ04",'Outside Temp'!B13030,IF(CECCZ="CZ12",'Outside Temp'!B13031, IF(CECCZ="CZ13",'Outside Temp'!B13032))))</f>
        <v>59.36666667</v>
      </c>
      <c r="G13029" s="12">
        <f t="shared" si="3"/>
        <v>1</v>
      </c>
    </row>
    <row r="13030" ht="15.75" customHeight="1">
      <c r="A13030" s="13">
        <v>42260.75</v>
      </c>
      <c r="B13030" s="73">
        <f t="shared" si="1"/>
        <v>42260</v>
      </c>
      <c r="C13030" s="74">
        <f>IF(NewCustomer="Yes", IF(COUNTIF($I$2:$I$11,B13030)&gt;0,0,WEEKDAY(B13030,2)),IF(COUNTIF($I$2:$I$21,B13030)&gt;0,0,WEEKDAY(B13030,2)))</f>
        <v>7</v>
      </c>
      <c r="D13030" s="74">
        <f t="shared" si="2"/>
        <v>18</v>
      </c>
      <c r="E13030" s="12">
        <f>IFERROR(VLOOKUP(A13030,'IDAR Meter Data'!$A:$B,2,1),"")</f>
        <v>203</v>
      </c>
      <c r="F13030" s="75">
        <f>IF(CECCZ="CZ03",'Outside Temp'!B13030,IF(CECCZ="CZ04",'Outside Temp'!B13031,IF(CECCZ="CZ12",'Outside Temp'!B13032, IF(CECCZ="CZ13",'Outside Temp'!B13033))))</f>
        <v>59</v>
      </c>
      <c r="G13030" s="12">
        <f t="shared" si="3"/>
        <v>1</v>
      </c>
    </row>
    <row r="13031" ht="15.75" customHeight="1">
      <c r="A13031" s="13">
        <v>42260.760416666664</v>
      </c>
      <c r="B13031" s="73">
        <f t="shared" si="1"/>
        <v>42260</v>
      </c>
      <c r="C13031" s="74">
        <f>IF(NewCustomer="Yes", IF(COUNTIF($I$2:$I$11,B13031)&gt;0,0,WEEKDAY(B13031,2)),IF(COUNTIF($I$2:$I$21,B13031)&gt;0,0,WEEKDAY(B13031,2)))</f>
        <v>7</v>
      </c>
      <c r="D13031" s="74">
        <f t="shared" si="2"/>
        <v>18</v>
      </c>
      <c r="E13031" s="12">
        <f>IFERROR(VLOOKUP(A13031,'IDAR Meter Data'!$A:$B,2,1),"")</f>
        <v>205</v>
      </c>
      <c r="F13031" s="75">
        <f>IF(CECCZ="CZ03",'Outside Temp'!B13031,IF(CECCZ="CZ04",'Outside Temp'!B13032,IF(CECCZ="CZ12",'Outside Temp'!B13033, IF(CECCZ="CZ13",'Outside Temp'!B13034))))</f>
        <v>59</v>
      </c>
      <c r="G13031" s="12">
        <f t="shared" si="3"/>
        <v>1</v>
      </c>
    </row>
    <row r="13032" ht="15.75" customHeight="1">
      <c r="A13032" s="13">
        <v>42260.770833333336</v>
      </c>
      <c r="B13032" s="73">
        <f t="shared" si="1"/>
        <v>42260</v>
      </c>
      <c r="C13032" s="74">
        <f>IF(NewCustomer="Yes", IF(COUNTIF($I$2:$I$11,B13032)&gt;0,0,WEEKDAY(B13032,2)),IF(COUNTIF($I$2:$I$21,B13032)&gt;0,0,WEEKDAY(B13032,2)))</f>
        <v>7</v>
      </c>
      <c r="D13032" s="74">
        <f t="shared" si="2"/>
        <v>18</v>
      </c>
      <c r="E13032" s="12">
        <f>IFERROR(VLOOKUP(A13032,'IDAR Meter Data'!$A:$B,2,1),"")</f>
        <v>184</v>
      </c>
      <c r="F13032" s="75">
        <f>IF(CECCZ="CZ03",'Outside Temp'!B13032,IF(CECCZ="CZ04",'Outside Temp'!B13033,IF(CECCZ="CZ12",'Outside Temp'!B13034, IF(CECCZ="CZ13",'Outside Temp'!B13035))))</f>
        <v>59</v>
      </c>
      <c r="G13032" s="12">
        <f t="shared" si="3"/>
        <v>1</v>
      </c>
    </row>
    <row r="13033" ht="15.75" customHeight="1">
      <c r="A13033" s="13">
        <v>42260.78125</v>
      </c>
      <c r="B13033" s="73">
        <f t="shared" si="1"/>
        <v>42260</v>
      </c>
      <c r="C13033" s="74">
        <f>IF(NewCustomer="Yes", IF(COUNTIF($I$2:$I$11,B13033)&gt;0,0,WEEKDAY(B13033,2)),IF(COUNTIF($I$2:$I$21,B13033)&gt;0,0,WEEKDAY(B13033,2)))</f>
        <v>7</v>
      </c>
      <c r="D13033" s="74">
        <f t="shared" si="2"/>
        <v>18</v>
      </c>
      <c r="E13033" s="12">
        <f>IFERROR(VLOOKUP(A13033,'IDAR Meter Data'!$A:$B,2,1),"")</f>
        <v>191</v>
      </c>
      <c r="F13033" s="75">
        <f>IF(CECCZ="CZ03",'Outside Temp'!B13033,IF(CECCZ="CZ04",'Outside Temp'!B13034,IF(CECCZ="CZ12",'Outside Temp'!B13035, IF(CECCZ="CZ13",'Outside Temp'!B13036))))</f>
        <v>59</v>
      </c>
      <c r="G13033" s="12">
        <f t="shared" si="3"/>
        <v>1</v>
      </c>
    </row>
    <row r="13034" ht="15.75" customHeight="1">
      <c r="A13034" s="13">
        <v>42260.791666666664</v>
      </c>
      <c r="B13034" s="73">
        <f t="shared" si="1"/>
        <v>42260</v>
      </c>
      <c r="C13034" s="74">
        <f>IF(NewCustomer="Yes", IF(COUNTIF($I$2:$I$11,B13034)&gt;0,0,WEEKDAY(B13034,2)),IF(COUNTIF($I$2:$I$21,B13034)&gt;0,0,WEEKDAY(B13034,2)))</f>
        <v>7</v>
      </c>
      <c r="D13034" s="74">
        <f t="shared" si="2"/>
        <v>19</v>
      </c>
      <c r="E13034" s="12">
        <f>IFERROR(VLOOKUP(A13034,'IDAR Meter Data'!$A:$B,2,1),"")</f>
        <v>182</v>
      </c>
      <c r="F13034" s="75">
        <f>IF(CECCZ="CZ03",'Outside Temp'!B13034,IF(CECCZ="CZ04",'Outside Temp'!B13035,IF(CECCZ="CZ12",'Outside Temp'!B13036, IF(CECCZ="CZ13",'Outside Temp'!B13037))))</f>
        <v>59.06666667</v>
      </c>
      <c r="G13034" s="12">
        <f t="shared" si="3"/>
        <v>1</v>
      </c>
    </row>
    <row r="13035" ht="15.75" customHeight="1">
      <c r="A13035" s="13">
        <v>42260.802083333336</v>
      </c>
      <c r="B13035" s="73">
        <f t="shared" si="1"/>
        <v>42260</v>
      </c>
      <c r="C13035" s="74">
        <f>IF(NewCustomer="Yes", IF(COUNTIF($I$2:$I$11,B13035)&gt;0,0,WEEKDAY(B13035,2)),IF(COUNTIF($I$2:$I$21,B13035)&gt;0,0,WEEKDAY(B13035,2)))</f>
        <v>7</v>
      </c>
      <c r="D13035" s="74">
        <f t="shared" si="2"/>
        <v>19</v>
      </c>
      <c r="E13035" s="12">
        <f>IFERROR(VLOOKUP(A13035,'IDAR Meter Data'!$A:$B,2,1),"")</f>
        <v>191</v>
      </c>
      <c r="F13035" s="75">
        <f>IF(CECCZ="CZ03",'Outside Temp'!B13035,IF(CECCZ="CZ04",'Outside Temp'!B13036,IF(CECCZ="CZ12",'Outside Temp'!B13037, IF(CECCZ="CZ13",'Outside Temp'!B13038))))</f>
        <v>59.31666667</v>
      </c>
      <c r="G13035" s="12">
        <f t="shared" si="3"/>
        <v>1</v>
      </c>
    </row>
    <row r="13036" ht="15.75" customHeight="1">
      <c r="A13036" s="13">
        <v>42260.8125</v>
      </c>
      <c r="B13036" s="73">
        <f t="shared" si="1"/>
        <v>42260</v>
      </c>
      <c r="C13036" s="74">
        <f>IF(NewCustomer="Yes", IF(COUNTIF($I$2:$I$11,B13036)&gt;0,0,WEEKDAY(B13036,2)),IF(COUNTIF($I$2:$I$21,B13036)&gt;0,0,WEEKDAY(B13036,2)))</f>
        <v>7</v>
      </c>
      <c r="D13036" s="74">
        <f t="shared" si="2"/>
        <v>19</v>
      </c>
      <c r="E13036" s="12">
        <f>IFERROR(VLOOKUP(A13036,'IDAR Meter Data'!$A:$B,2,1),"")</f>
        <v>200</v>
      </c>
      <c r="F13036" s="75">
        <f>IF(CECCZ="CZ03",'Outside Temp'!B13036,IF(CECCZ="CZ04",'Outside Temp'!B13037,IF(CECCZ="CZ12",'Outside Temp'!B13038, IF(CECCZ="CZ13",'Outside Temp'!B13039))))</f>
        <v>59.56666667</v>
      </c>
      <c r="G13036" s="12">
        <f t="shared" si="3"/>
        <v>1</v>
      </c>
    </row>
    <row r="13037" ht="15.75" customHeight="1">
      <c r="A13037" s="13">
        <v>42260.822916666664</v>
      </c>
      <c r="B13037" s="73">
        <f t="shared" si="1"/>
        <v>42260</v>
      </c>
      <c r="C13037" s="74">
        <f>IF(NewCustomer="Yes", IF(COUNTIF($I$2:$I$11,B13037)&gt;0,0,WEEKDAY(B13037,2)),IF(COUNTIF($I$2:$I$21,B13037)&gt;0,0,WEEKDAY(B13037,2)))</f>
        <v>7</v>
      </c>
      <c r="D13037" s="74">
        <f t="shared" si="2"/>
        <v>19</v>
      </c>
      <c r="E13037" s="12">
        <f>IFERROR(VLOOKUP(A13037,'IDAR Meter Data'!$A:$B,2,1),"")</f>
        <v>187</v>
      </c>
      <c r="F13037" s="75">
        <f>IF(CECCZ="CZ03",'Outside Temp'!B13037,IF(CECCZ="CZ04",'Outside Temp'!B13038,IF(CECCZ="CZ12",'Outside Temp'!B13039, IF(CECCZ="CZ13",'Outside Temp'!B13040))))</f>
        <v>59.81666667</v>
      </c>
      <c r="G13037" s="12">
        <f t="shared" si="3"/>
        <v>1</v>
      </c>
    </row>
    <row r="13038" ht="15.75" customHeight="1">
      <c r="A13038" s="13">
        <v>42260.833333333336</v>
      </c>
      <c r="B13038" s="73">
        <f t="shared" si="1"/>
        <v>42260</v>
      </c>
      <c r="C13038" s="74">
        <f>IF(NewCustomer="Yes", IF(COUNTIF($I$2:$I$11,B13038)&gt;0,0,WEEKDAY(B13038,2)),IF(COUNTIF($I$2:$I$21,B13038)&gt;0,0,WEEKDAY(B13038,2)))</f>
        <v>7</v>
      </c>
      <c r="D13038" s="74">
        <f t="shared" si="2"/>
        <v>20</v>
      </c>
      <c r="E13038" s="12">
        <f>IFERROR(VLOOKUP(A13038,'IDAR Meter Data'!$A:$B,2,1),"")</f>
        <v>187</v>
      </c>
      <c r="F13038" s="75">
        <f>IF(CECCZ="CZ03",'Outside Temp'!B13038,IF(CECCZ="CZ04",'Outside Temp'!B13039,IF(CECCZ="CZ12",'Outside Temp'!B13040, IF(CECCZ="CZ13",'Outside Temp'!B13041))))</f>
        <v>60</v>
      </c>
      <c r="G13038" s="12">
        <f t="shared" si="3"/>
        <v>1</v>
      </c>
    </row>
    <row r="13039" ht="15.75" customHeight="1">
      <c r="A13039" s="13">
        <v>42260.84375</v>
      </c>
      <c r="B13039" s="73">
        <f t="shared" si="1"/>
        <v>42260</v>
      </c>
      <c r="C13039" s="74">
        <f>IF(NewCustomer="Yes", IF(COUNTIF($I$2:$I$11,B13039)&gt;0,0,WEEKDAY(B13039,2)),IF(COUNTIF($I$2:$I$21,B13039)&gt;0,0,WEEKDAY(B13039,2)))</f>
        <v>7</v>
      </c>
      <c r="D13039" s="74">
        <f t="shared" si="2"/>
        <v>20</v>
      </c>
      <c r="E13039" s="12">
        <f>IFERROR(VLOOKUP(A13039,'IDAR Meter Data'!$A:$B,2,1),"")</f>
        <v>194</v>
      </c>
      <c r="F13039" s="75">
        <f>IF(CECCZ="CZ03",'Outside Temp'!B13039,IF(CECCZ="CZ04",'Outside Temp'!B13040,IF(CECCZ="CZ12",'Outside Temp'!B13041, IF(CECCZ="CZ13",'Outside Temp'!B13042))))</f>
        <v>60</v>
      </c>
      <c r="G13039" s="12">
        <f t="shared" si="3"/>
        <v>1</v>
      </c>
    </row>
    <row r="13040" ht="15.75" customHeight="1">
      <c r="A13040" s="13">
        <v>42260.854166666664</v>
      </c>
      <c r="B13040" s="73">
        <f t="shared" si="1"/>
        <v>42260</v>
      </c>
      <c r="C13040" s="74">
        <f>IF(NewCustomer="Yes", IF(COUNTIF($I$2:$I$11,B13040)&gt;0,0,WEEKDAY(B13040,2)),IF(COUNTIF($I$2:$I$21,B13040)&gt;0,0,WEEKDAY(B13040,2)))</f>
        <v>7</v>
      </c>
      <c r="D13040" s="74">
        <f t="shared" si="2"/>
        <v>20</v>
      </c>
      <c r="E13040" s="12">
        <f>IFERROR(VLOOKUP(A13040,'IDAR Meter Data'!$A:$B,2,1),"")</f>
        <v>180</v>
      </c>
      <c r="F13040" s="75">
        <f>IF(CECCZ="CZ03",'Outside Temp'!B13040,IF(CECCZ="CZ04",'Outside Temp'!B13041,IF(CECCZ="CZ12",'Outside Temp'!B13042, IF(CECCZ="CZ13",'Outside Temp'!B13043))))</f>
        <v>60</v>
      </c>
      <c r="G13040" s="12">
        <f t="shared" si="3"/>
        <v>1</v>
      </c>
    </row>
    <row r="13041" ht="15.75" customHeight="1">
      <c r="A13041" s="13">
        <v>42260.864583333336</v>
      </c>
      <c r="B13041" s="73">
        <f t="shared" si="1"/>
        <v>42260</v>
      </c>
      <c r="C13041" s="74">
        <f>IF(NewCustomer="Yes", IF(COUNTIF($I$2:$I$11,B13041)&gt;0,0,WEEKDAY(B13041,2)),IF(COUNTIF($I$2:$I$21,B13041)&gt;0,0,WEEKDAY(B13041,2)))</f>
        <v>7</v>
      </c>
      <c r="D13041" s="74">
        <f t="shared" si="2"/>
        <v>20</v>
      </c>
      <c r="E13041" s="12">
        <f>IFERROR(VLOOKUP(A13041,'IDAR Meter Data'!$A:$B,2,1),"")</f>
        <v>181</v>
      </c>
      <c r="F13041" s="75">
        <f>IF(CECCZ="CZ03",'Outside Temp'!B13041,IF(CECCZ="CZ04",'Outside Temp'!B13042,IF(CECCZ="CZ12",'Outside Temp'!B13043, IF(CECCZ="CZ13",'Outside Temp'!B13044))))</f>
        <v>60</v>
      </c>
      <c r="G13041" s="12">
        <f t="shared" si="3"/>
        <v>1</v>
      </c>
    </row>
    <row r="13042" ht="15.75" customHeight="1">
      <c r="A13042" s="13">
        <v>42260.875</v>
      </c>
      <c r="B13042" s="73">
        <f t="shared" si="1"/>
        <v>42260</v>
      </c>
      <c r="C13042" s="74">
        <f>IF(NewCustomer="Yes", IF(COUNTIF($I$2:$I$11,B13042)&gt;0,0,WEEKDAY(B13042,2)),IF(COUNTIF($I$2:$I$21,B13042)&gt;0,0,WEEKDAY(B13042,2)))</f>
        <v>7</v>
      </c>
      <c r="D13042" s="74">
        <f t="shared" si="2"/>
        <v>21</v>
      </c>
      <c r="E13042" s="12">
        <f>IFERROR(VLOOKUP(A13042,'IDAR Meter Data'!$A:$B,2,1),"")</f>
        <v>189</v>
      </c>
      <c r="F13042" s="75">
        <f>IF(CECCZ="CZ03",'Outside Temp'!B13042,IF(CECCZ="CZ04",'Outside Temp'!B13043,IF(CECCZ="CZ12",'Outside Temp'!B13044, IF(CECCZ="CZ13",'Outside Temp'!B13045))))</f>
        <v>60</v>
      </c>
      <c r="G13042" s="12">
        <f t="shared" si="3"/>
        <v>1</v>
      </c>
    </row>
    <row r="13043" ht="15.75" customHeight="1">
      <c r="A13043" s="13">
        <v>42260.885416666664</v>
      </c>
      <c r="B13043" s="73">
        <f t="shared" si="1"/>
        <v>42260</v>
      </c>
      <c r="C13043" s="74">
        <f>IF(NewCustomer="Yes", IF(COUNTIF($I$2:$I$11,B13043)&gt;0,0,WEEKDAY(B13043,2)),IF(COUNTIF($I$2:$I$21,B13043)&gt;0,0,WEEKDAY(B13043,2)))</f>
        <v>7</v>
      </c>
      <c r="D13043" s="74">
        <f t="shared" si="2"/>
        <v>21</v>
      </c>
      <c r="E13043" s="12">
        <f>IFERROR(VLOOKUP(A13043,'IDAR Meter Data'!$A:$B,2,1),"")</f>
        <v>186</v>
      </c>
      <c r="F13043" s="75">
        <f>IF(CECCZ="CZ03",'Outside Temp'!B13043,IF(CECCZ="CZ04",'Outside Temp'!B13044,IF(CECCZ="CZ12",'Outside Temp'!B13045, IF(CECCZ="CZ13",'Outside Temp'!B13046))))</f>
        <v>60</v>
      </c>
      <c r="G13043" s="12">
        <f t="shared" si="3"/>
        <v>1</v>
      </c>
    </row>
    <row r="13044" ht="15.75" customHeight="1">
      <c r="A13044" s="13">
        <v>42260.895833333336</v>
      </c>
      <c r="B13044" s="73">
        <f t="shared" si="1"/>
        <v>42260</v>
      </c>
      <c r="C13044" s="74">
        <f>IF(NewCustomer="Yes", IF(COUNTIF($I$2:$I$11,B13044)&gt;0,0,WEEKDAY(B13044,2)),IF(COUNTIF($I$2:$I$21,B13044)&gt;0,0,WEEKDAY(B13044,2)))</f>
        <v>7</v>
      </c>
      <c r="D13044" s="74">
        <f t="shared" si="2"/>
        <v>21</v>
      </c>
      <c r="E13044" s="12">
        <f>IFERROR(VLOOKUP(A13044,'IDAR Meter Data'!$A:$B,2,1),"")</f>
        <v>168</v>
      </c>
      <c r="F13044" s="75">
        <f>IF(CECCZ="CZ03",'Outside Temp'!B13044,IF(CECCZ="CZ04",'Outside Temp'!B13045,IF(CECCZ="CZ12",'Outside Temp'!B13046, IF(CECCZ="CZ13",'Outside Temp'!B13047))))</f>
        <v>60</v>
      </c>
      <c r="G13044" s="12">
        <f t="shared" si="3"/>
        <v>1</v>
      </c>
    </row>
    <row r="13045" ht="15.75" customHeight="1">
      <c r="A13045" s="13">
        <v>42260.90625</v>
      </c>
      <c r="B13045" s="73">
        <f t="shared" si="1"/>
        <v>42260</v>
      </c>
      <c r="C13045" s="74">
        <f>IF(NewCustomer="Yes", IF(COUNTIF($I$2:$I$11,B13045)&gt;0,0,WEEKDAY(B13045,2)),IF(COUNTIF($I$2:$I$21,B13045)&gt;0,0,WEEKDAY(B13045,2)))</f>
        <v>7</v>
      </c>
      <c r="D13045" s="74">
        <f t="shared" si="2"/>
        <v>21</v>
      </c>
      <c r="E13045" s="12">
        <f>IFERROR(VLOOKUP(A13045,'IDAR Meter Data'!$A:$B,2,1),"")</f>
        <v>168</v>
      </c>
      <c r="F13045" s="75">
        <f>IF(CECCZ="CZ03",'Outside Temp'!B13045,IF(CECCZ="CZ04",'Outside Temp'!B13046,IF(CECCZ="CZ12",'Outside Temp'!B13047, IF(CECCZ="CZ13",'Outside Temp'!B13048))))</f>
        <v>60</v>
      </c>
      <c r="G13045" s="12">
        <f t="shared" si="3"/>
        <v>1</v>
      </c>
    </row>
    <row r="13046" ht="15.75" customHeight="1">
      <c r="A13046" s="13">
        <v>42260.916666666664</v>
      </c>
      <c r="B13046" s="73">
        <f t="shared" si="1"/>
        <v>42260</v>
      </c>
      <c r="C13046" s="74">
        <f>IF(NewCustomer="Yes", IF(COUNTIF($I$2:$I$11,B13046)&gt;0,0,WEEKDAY(B13046,2)),IF(COUNTIF($I$2:$I$21,B13046)&gt;0,0,WEEKDAY(B13046,2)))</f>
        <v>7</v>
      </c>
      <c r="D13046" s="74">
        <f t="shared" si="2"/>
        <v>22</v>
      </c>
      <c r="E13046" s="12">
        <f>IFERROR(VLOOKUP(A13046,'IDAR Meter Data'!$A:$B,2,1),"")</f>
        <v>168</v>
      </c>
      <c r="F13046" s="75">
        <f>IF(CECCZ="CZ03",'Outside Temp'!B13046,IF(CECCZ="CZ04",'Outside Temp'!B13047,IF(CECCZ="CZ12",'Outside Temp'!B13048, IF(CECCZ="CZ13",'Outside Temp'!B13049))))</f>
        <v>60</v>
      </c>
      <c r="G13046" s="12">
        <f t="shared" si="3"/>
        <v>1</v>
      </c>
    </row>
    <row r="13047" ht="15.75" customHeight="1">
      <c r="A13047" s="13">
        <v>42260.927083333336</v>
      </c>
      <c r="B13047" s="73">
        <f t="shared" si="1"/>
        <v>42260</v>
      </c>
      <c r="C13047" s="74">
        <f>IF(NewCustomer="Yes", IF(COUNTIF($I$2:$I$11,B13047)&gt;0,0,WEEKDAY(B13047,2)),IF(COUNTIF($I$2:$I$21,B13047)&gt;0,0,WEEKDAY(B13047,2)))</f>
        <v>7</v>
      </c>
      <c r="D13047" s="74">
        <f t="shared" si="2"/>
        <v>22</v>
      </c>
      <c r="E13047" s="12">
        <f>IFERROR(VLOOKUP(A13047,'IDAR Meter Data'!$A:$B,2,1),"")</f>
        <v>176</v>
      </c>
      <c r="F13047" s="75">
        <f>IF(CECCZ="CZ03",'Outside Temp'!B13047,IF(CECCZ="CZ04",'Outside Temp'!B13048,IF(CECCZ="CZ12",'Outside Temp'!B13049, IF(CECCZ="CZ13",'Outside Temp'!B13050))))</f>
        <v>60</v>
      </c>
      <c r="G13047" s="12">
        <f t="shared" si="3"/>
        <v>1</v>
      </c>
    </row>
    <row r="13048" ht="15.75" customHeight="1">
      <c r="A13048" s="13">
        <v>42260.9375</v>
      </c>
      <c r="B13048" s="73">
        <f t="shared" si="1"/>
        <v>42260</v>
      </c>
      <c r="C13048" s="74">
        <f>IF(NewCustomer="Yes", IF(COUNTIF($I$2:$I$11,B13048)&gt;0,0,WEEKDAY(B13048,2)),IF(COUNTIF($I$2:$I$21,B13048)&gt;0,0,WEEKDAY(B13048,2)))</f>
        <v>7</v>
      </c>
      <c r="D13048" s="74">
        <f t="shared" si="2"/>
        <v>22</v>
      </c>
      <c r="E13048" s="12">
        <f>IFERROR(VLOOKUP(A13048,'IDAR Meter Data'!$A:$B,2,1),"")</f>
        <v>168</v>
      </c>
      <c r="F13048" s="75">
        <f>IF(CECCZ="CZ03",'Outside Temp'!B13048,IF(CECCZ="CZ04",'Outside Temp'!B13049,IF(CECCZ="CZ12",'Outside Temp'!B13050, IF(CECCZ="CZ13",'Outside Temp'!B13051))))</f>
        <v>60</v>
      </c>
      <c r="G13048" s="12">
        <f t="shared" si="3"/>
        <v>1</v>
      </c>
    </row>
    <row r="13049" ht="15.75" customHeight="1">
      <c r="A13049" s="13">
        <v>42260.947916666664</v>
      </c>
      <c r="B13049" s="73">
        <f t="shared" si="1"/>
        <v>42260</v>
      </c>
      <c r="C13049" s="74">
        <f>IF(NewCustomer="Yes", IF(COUNTIF($I$2:$I$11,B13049)&gt;0,0,WEEKDAY(B13049,2)),IF(COUNTIF($I$2:$I$21,B13049)&gt;0,0,WEEKDAY(B13049,2)))</f>
        <v>7</v>
      </c>
      <c r="D13049" s="74">
        <f t="shared" si="2"/>
        <v>22</v>
      </c>
      <c r="E13049" s="12">
        <f>IFERROR(VLOOKUP(A13049,'IDAR Meter Data'!$A:$B,2,1),"")</f>
        <v>181</v>
      </c>
      <c r="F13049" s="75">
        <f>IF(CECCZ="CZ03",'Outside Temp'!B13049,IF(CECCZ="CZ04",'Outside Temp'!B13050,IF(CECCZ="CZ12",'Outside Temp'!B13051, IF(CECCZ="CZ13",'Outside Temp'!B13052))))</f>
        <v>60</v>
      </c>
      <c r="G13049" s="12">
        <f t="shared" si="3"/>
        <v>1</v>
      </c>
    </row>
    <row r="13050" ht="15.75" customHeight="1">
      <c r="A13050" s="13">
        <v>42260.958333333336</v>
      </c>
      <c r="B13050" s="73">
        <f t="shared" si="1"/>
        <v>42260</v>
      </c>
      <c r="C13050" s="74">
        <f>IF(NewCustomer="Yes", IF(COUNTIF($I$2:$I$11,B13050)&gt;0,0,WEEKDAY(B13050,2)),IF(COUNTIF($I$2:$I$21,B13050)&gt;0,0,WEEKDAY(B13050,2)))</f>
        <v>7</v>
      </c>
      <c r="D13050" s="74">
        <f t="shared" si="2"/>
        <v>23</v>
      </c>
      <c r="E13050" s="12">
        <f>IFERROR(VLOOKUP(A13050,'IDAR Meter Data'!$A:$B,2,1),"")</f>
        <v>177</v>
      </c>
      <c r="F13050" s="75">
        <f>IF(CECCZ="CZ03",'Outside Temp'!B13050,IF(CECCZ="CZ04",'Outside Temp'!B13051,IF(CECCZ="CZ12",'Outside Temp'!B13052, IF(CECCZ="CZ13",'Outside Temp'!B13053))))</f>
        <v>60</v>
      </c>
      <c r="G13050" s="12">
        <f t="shared" si="3"/>
        <v>1</v>
      </c>
    </row>
    <row r="13051" ht="15.75" customHeight="1">
      <c r="A13051" s="13">
        <v>42260.96875</v>
      </c>
      <c r="B13051" s="73">
        <f t="shared" si="1"/>
        <v>42260</v>
      </c>
      <c r="C13051" s="74">
        <f>IF(NewCustomer="Yes", IF(COUNTIF($I$2:$I$11,B13051)&gt;0,0,WEEKDAY(B13051,2)),IF(COUNTIF($I$2:$I$21,B13051)&gt;0,0,WEEKDAY(B13051,2)))</f>
        <v>7</v>
      </c>
      <c r="D13051" s="74">
        <f t="shared" si="2"/>
        <v>23</v>
      </c>
      <c r="E13051" s="12">
        <f>IFERROR(VLOOKUP(A13051,'IDAR Meter Data'!$A:$B,2,1),"")</f>
        <v>163</v>
      </c>
      <c r="F13051" s="75">
        <f>IF(CECCZ="CZ03",'Outside Temp'!B13051,IF(CECCZ="CZ04",'Outside Temp'!B13052,IF(CECCZ="CZ12",'Outside Temp'!B13053, IF(CECCZ="CZ13",'Outside Temp'!B13054))))</f>
        <v>60</v>
      </c>
      <c r="G13051" s="12">
        <f t="shared" si="3"/>
        <v>1</v>
      </c>
    </row>
    <row r="13052" ht="15.75" customHeight="1">
      <c r="A13052" s="13">
        <v>42260.979166666664</v>
      </c>
      <c r="B13052" s="73">
        <f t="shared" si="1"/>
        <v>42260</v>
      </c>
      <c r="C13052" s="74">
        <f>IF(NewCustomer="Yes", IF(COUNTIF($I$2:$I$11,B13052)&gt;0,0,WEEKDAY(B13052,2)),IF(COUNTIF($I$2:$I$21,B13052)&gt;0,0,WEEKDAY(B13052,2)))</f>
        <v>7</v>
      </c>
      <c r="D13052" s="74">
        <f t="shared" si="2"/>
        <v>23</v>
      </c>
      <c r="E13052" s="12">
        <f>IFERROR(VLOOKUP(A13052,'IDAR Meter Data'!$A:$B,2,1),"")</f>
        <v>173</v>
      </c>
      <c r="F13052" s="75">
        <f>IF(CECCZ="CZ03",'Outside Temp'!B13052,IF(CECCZ="CZ04",'Outside Temp'!B13053,IF(CECCZ="CZ12",'Outside Temp'!B13054, IF(CECCZ="CZ13",'Outside Temp'!B13055))))</f>
        <v>60</v>
      </c>
      <c r="G13052" s="12">
        <f t="shared" si="3"/>
        <v>1</v>
      </c>
    </row>
    <row r="13053" ht="15.75" customHeight="1">
      <c r="A13053" s="13">
        <v>42260.989583333336</v>
      </c>
      <c r="B13053" s="73">
        <f t="shared" si="1"/>
        <v>42260</v>
      </c>
      <c r="C13053" s="74">
        <f>IF(NewCustomer="Yes", IF(COUNTIF($I$2:$I$11,B13053)&gt;0,0,WEEKDAY(B13053,2)),IF(COUNTIF($I$2:$I$21,B13053)&gt;0,0,WEEKDAY(B13053,2)))</f>
        <v>7</v>
      </c>
      <c r="D13053" s="74">
        <f t="shared" si="2"/>
        <v>23</v>
      </c>
      <c r="E13053" s="12">
        <f>IFERROR(VLOOKUP(A13053,'IDAR Meter Data'!$A:$B,2,1),"")</f>
        <v>169</v>
      </c>
      <c r="F13053" s="75">
        <f>IF(CECCZ="CZ03",'Outside Temp'!B13053,IF(CECCZ="CZ04",'Outside Temp'!B13054,IF(CECCZ="CZ12",'Outside Temp'!B13055, IF(CECCZ="CZ13",'Outside Temp'!B13056))))</f>
        <v>60</v>
      </c>
      <c r="G13053" s="12">
        <f t="shared" si="3"/>
        <v>1</v>
      </c>
    </row>
    <row r="13054" ht="15.75" customHeight="1">
      <c r="A13054" s="13">
        <v>42261.0</v>
      </c>
      <c r="B13054" s="73">
        <f t="shared" si="1"/>
        <v>42261</v>
      </c>
      <c r="C13054" s="74">
        <f>IF(NewCustomer="Yes", IF(COUNTIF($I$2:$I$11,B13054)&gt;0,0,WEEKDAY(B13054,2)),IF(COUNTIF($I$2:$I$21,B13054)&gt;0,0,WEEKDAY(B13054,2)))</f>
        <v>1</v>
      </c>
      <c r="D13054" s="74">
        <f t="shared" si="2"/>
        <v>0</v>
      </c>
      <c r="E13054" s="12">
        <f>IFERROR(VLOOKUP(A13054,'IDAR Meter Data'!$A:$B,2,1),"")</f>
        <v>185</v>
      </c>
      <c r="F13054" s="75">
        <f>IF(CECCZ="CZ03",'Outside Temp'!B13054,IF(CECCZ="CZ04",'Outside Temp'!B13055,IF(CECCZ="CZ12",'Outside Temp'!B13056, IF(CECCZ="CZ13",'Outside Temp'!B13057))))</f>
        <v>59.93333333</v>
      </c>
      <c r="G13054" s="12">
        <f t="shared" si="3"/>
        <v>1</v>
      </c>
    </row>
    <row r="13055" ht="15.75" customHeight="1">
      <c r="A13055" s="13">
        <v>42261.010416666664</v>
      </c>
      <c r="B13055" s="73">
        <f t="shared" si="1"/>
        <v>42261</v>
      </c>
      <c r="C13055" s="74">
        <f>IF(NewCustomer="Yes", IF(COUNTIF($I$2:$I$11,B13055)&gt;0,0,WEEKDAY(B13055,2)),IF(COUNTIF($I$2:$I$21,B13055)&gt;0,0,WEEKDAY(B13055,2)))</f>
        <v>1</v>
      </c>
      <c r="D13055" s="74">
        <f t="shared" si="2"/>
        <v>0</v>
      </c>
      <c r="E13055" s="12">
        <f>IFERROR(VLOOKUP(A13055,'IDAR Meter Data'!$A:$B,2,1),"")</f>
        <v>165</v>
      </c>
      <c r="F13055" s="75">
        <f>IF(CECCZ="CZ03",'Outside Temp'!B13055,IF(CECCZ="CZ04",'Outside Temp'!B13056,IF(CECCZ="CZ12",'Outside Temp'!B13057, IF(CECCZ="CZ13",'Outside Temp'!B13058))))</f>
        <v>59.68333333</v>
      </c>
      <c r="G13055" s="12">
        <f t="shared" si="3"/>
        <v>1</v>
      </c>
    </row>
    <row r="13056" ht="15.75" customHeight="1">
      <c r="A13056" s="13">
        <v>42261.020833333336</v>
      </c>
      <c r="B13056" s="73">
        <f t="shared" si="1"/>
        <v>42261</v>
      </c>
      <c r="C13056" s="74">
        <f>IF(NewCustomer="Yes", IF(COUNTIF($I$2:$I$11,B13056)&gt;0,0,WEEKDAY(B13056,2)),IF(COUNTIF($I$2:$I$21,B13056)&gt;0,0,WEEKDAY(B13056,2)))</f>
        <v>1</v>
      </c>
      <c r="D13056" s="74">
        <f t="shared" si="2"/>
        <v>0</v>
      </c>
      <c r="E13056" s="12">
        <f>IFERROR(VLOOKUP(A13056,'IDAR Meter Data'!$A:$B,2,1),"")</f>
        <v>163</v>
      </c>
      <c r="F13056" s="75">
        <f>IF(CECCZ="CZ03",'Outside Temp'!B13056,IF(CECCZ="CZ04",'Outside Temp'!B13057,IF(CECCZ="CZ12",'Outside Temp'!B13058, IF(CECCZ="CZ13",'Outside Temp'!B13059))))</f>
        <v>59.43333333</v>
      </c>
      <c r="G13056" s="12">
        <f t="shared" si="3"/>
        <v>1</v>
      </c>
    </row>
    <row r="13057" ht="15.75" customHeight="1">
      <c r="A13057" s="13">
        <v>42261.03125</v>
      </c>
      <c r="B13057" s="73">
        <f t="shared" si="1"/>
        <v>42261</v>
      </c>
      <c r="C13057" s="74">
        <f>IF(NewCustomer="Yes", IF(COUNTIF($I$2:$I$11,B13057)&gt;0,0,WEEKDAY(B13057,2)),IF(COUNTIF($I$2:$I$21,B13057)&gt;0,0,WEEKDAY(B13057,2)))</f>
        <v>1</v>
      </c>
      <c r="D13057" s="74">
        <f t="shared" si="2"/>
        <v>0</v>
      </c>
      <c r="E13057" s="12">
        <f>IFERROR(VLOOKUP(A13057,'IDAR Meter Data'!$A:$B,2,1),"")</f>
        <v>166</v>
      </c>
      <c r="F13057" s="75">
        <f>IF(CECCZ="CZ03",'Outside Temp'!B13057,IF(CECCZ="CZ04",'Outside Temp'!B13058,IF(CECCZ="CZ12",'Outside Temp'!B13059, IF(CECCZ="CZ13",'Outside Temp'!B13060))))</f>
        <v>59.18333333</v>
      </c>
      <c r="G13057" s="12">
        <f t="shared" si="3"/>
        <v>1</v>
      </c>
    </row>
    <row r="13058" ht="15.75" customHeight="1">
      <c r="A13058" s="13">
        <v>42261.041666666664</v>
      </c>
      <c r="B13058" s="73">
        <f t="shared" si="1"/>
        <v>42261</v>
      </c>
      <c r="C13058" s="74">
        <f>IF(NewCustomer="Yes", IF(COUNTIF($I$2:$I$11,B13058)&gt;0,0,WEEKDAY(B13058,2)),IF(COUNTIF($I$2:$I$21,B13058)&gt;0,0,WEEKDAY(B13058,2)))</f>
        <v>1</v>
      </c>
      <c r="D13058" s="74">
        <f t="shared" si="2"/>
        <v>1</v>
      </c>
      <c r="E13058" s="12">
        <f>IFERROR(VLOOKUP(A13058,'IDAR Meter Data'!$A:$B,2,1),"")</f>
        <v>174</v>
      </c>
      <c r="F13058" s="75">
        <f>IF(CECCZ="CZ03",'Outside Temp'!B13058,IF(CECCZ="CZ04",'Outside Temp'!B13059,IF(CECCZ="CZ12",'Outside Temp'!B13060, IF(CECCZ="CZ13",'Outside Temp'!B13061))))</f>
        <v>59</v>
      </c>
      <c r="G13058" s="12">
        <f t="shared" si="3"/>
        <v>1</v>
      </c>
    </row>
    <row r="13059" ht="15.75" customHeight="1">
      <c r="A13059" s="13">
        <v>42261.052083333336</v>
      </c>
      <c r="B13059" s="73">
        <f t="shared" si="1"/>
        <v>42261</v>
      </c>
      <c r="C13059" s="74">
        <f>IF(NewCustomer="Yes", IF(COUNTIF($I$2:$I$11,B13059)&gt;0,0,WEEKDAY(B13059,2)),IF(COUNTIF($I$2:$I$21,B13059)&gt;0,0,WEEKDAY(B13059,2)))</f>
        <v>1</v>
      </c>
      <c r="D13059" s="74">
        <f t="shared" si="2"/>
        <v>1</v>
      </c>
      <c r="E13059" s="12">
        <f>IFERROR(VLOOKUP(A13059,'IDAR Meter Data'!$A:$B,2,1),"")</f>
        <v>173</v>
      </c>
      <c r="F13059" s="75">
        <f>IF(CECCZ="CZ03",'Outside Temp'!B13059,IF(CECCZ="CZ04",'Outside Temp'!B13060,IF(CECCZ="CZ12",'Outside Temp'!B13061, IF(CECCZ="CZ13",'Outside Temp'!B13062))))</f>
        <v>59</v>
      </c>
      <c r="G13059" s="12">
        <f t="shared" si="3"/>
        <v>1</v>
      </c>
    </row>
    <row r="13060" ht="15.75" customHeight="1">
      <c r="A13060" s="13">
        <v>42261.0625</v>
      </c>
      <c r="B13060" s="73">
        <f t="shared" si="1"/>
        <v>42261</v>
      </c>
      <c r="C13060" s="74">
        <f>IF(NewCustomer="Yes", IF(COUNTIF($I$2:$I$11,B13060)&gt;0,0,WEEKDAY(B13060,2)),IF(COUNTIF($I$2:$I$21,B13060)&gt;0,0,WEEKDAY(B13060,2)))</f>
        <v>1</v>
      </c>
      <c r="D13060" s="74">
        <f t="shared" si="2"/>
        <v>1</v>
      </c>
      <c r="E13060" s="12">
        <f>IFERROR(VLOOKUP(A13060,'IDAR Meter Data'!$A:$B,2,1),"")</f>
        <v>163</v>
      </c>
      <c r="F13060" s="75">
        <f>IF(CECCZ="CZ03",'Outside Temp'!B13060,IF(CECCZ="CZ04",'Outside Temp'!B13061,IF(CECCZ="CZ12",'Outside Temp'!B13062, IF(CECCZ="CZ13",'Outside Temp'!B13063))))</f>
        <v>59</v>
      </c>
      <c r="G13060" s="12">
        <f t="shared" si="3"/>
        <v>1</v>
      </c>
    </row>
    <row r="13061" ht="15.75" customHeight="1">
      <c r="A13061" s="13">
        <v>42261.072916666664</v>
      </c>
      <c r="B13061" s="73">
        <f t="shared" si="1"/>
        <v>42261</v>
      </c>
      <c r="C13061" s="74">
        <f>IF(NewCustomer="Yes", IF(COUNTIF($I$2:$I$11,B13061)&gt;0,0,WEEKDAY(B13061,2)),IF(COUNTIF($I$2:$I$21,B13061)&gt;0,0,WEEKDAY(B13061,2)))</f>
        <v>1</v>
      </c>
      <c r="D13061" s="74">
        <f t="shared" si="2"/>
        <v>1</v>
      </c>
      <c r="E13061" s="12">
        <f>IFERROR(VLOOKUP(A13061,'IDAR Meter Data'!$A:$B,2,1),"")</f>
        <v>166</v>
      </c>
      <c r="F13061" s="75">
        <f>IF(CECCZ="CZ03",'Outside Temp'!B13061,IF(CECCZ="CZ04",'Outside Temp'!B13062,IF(CECCZ="CZ12",'Outside Temp'!B13063, IF(CECCZ="CZ13",'Outside Temp'!B13064))))</f>
        <v>59</v>
      </c>
      <c r="G13061" s="12">
        <f t="shared" si="3"/>
        <v>1</v>
      </c>
    </row>
    <row r="13062" ht="15.75" customHeight="1">
      <c r="A13062" s="13">
        <v>42261.083333333336</v>
      </c>
      <c r="B13062" s="73">
        <f t="shared" si="1"/>
        <v>42261</v>
      </c>
      <c r="C13062" s="74">
        <f>IF(NewCustomer="Yes", IF(COUNTIF($I$2:$I$11,B13062)&gt;0,0,WEEKDAY(B13062,2)),IF(COUNTIF($I$2:$I$21,B13062)&gt;0,0,WEEKDAY(B13062,2)))</f>
        <v>1</v>
      </c>
      <c r="D13062" s="74">
        <f t="shared" si="2"/>
        <v>2</v>
      </c>
      <c r="E13062" s="12">
        <f>IFERROR(VLOOKUP(A13062,'IDAR Meter Data'!$A:$B,2,1),"")</f>
        <v>161</v>
      </c>
      <c r="F13062" s="75">
        <f>IF(CECCZ="CZ03",'Outside Temp'!B13062,IF(CECCZ="CZ04",'Outside Temp'!B13063,IF(CECCZ="CZ12",'Outside Temp'!B13064, IF(CECCZ="CZ13",'Outside Temp'!B13065))))</f>
        <v>59</v>
      </c>
      <c r="G13062" s="12">
        <f t="shared" si="3"/>
        <v>1</v>
      </c>
    </row>
    <row r="13063" ht="15.75" customHeight="1">
      <c r="A13063" s="13">
        <v>42261.09375</v>
      </c>
      <c r="B13063" s="73">
        <f t="shared" si="1"/>
        <v>42261</v>
      </c>
      <c r="C13063" s="74">
        <f>IF(NewCustomer="Yes", IF(COUNTIF($I$2:$I$11,B13063)&gt;0,0,WEEKDAY(B13063,2)),IF(COUNTIF($I$2:$I$21,B13063)&gt;0,0,WEEKDAY(B13063,2)))</f>
        <v>1</v>
      </c>
      <c r="D13063" s="74">
        <f t="shared" si="2"/>
        <v>2</v>
      </c>
      <c r="E13063" s="12">
        <f>IFERROR(VLOOKUP(A13063,'IDAR Meter Data'!$A:$B,2,1),"")</f>
        <v>170</v>
      </c>
      <c r="F13063" s="75">
        <f>IF(CECCZ="CZ03",'Outside Temp'!B13063,IF(CECCZ="CZ04",'Outside Temp'!B13064,IF(CECCZ="CZ12",'Outside Temp'!B13065, IF(CECCZ="CZ13",'Outside Temp'!B13066))))</f>
        <v>59</v>
      </c>
      <c r="G13063" s="12">
        <f t="shared" si="3"/>
        <v>1</v>
      </c>
    </row>
    <row r="13064" ht="15.75" customHeight="1">
      <c r="A13064" s="13">
        <v>42261.104166666664</v>
      </c>
      <c r="B13064" s="73">
        <f t="shared" si="1"/>
        <v>42261</v>
      </c>
      <c r="C13064" s="74">
        <f>IF(NewCustomer="Yes", IF(COUNTIF($I$2:$I$11,B13064)&gt;0,0,WEEKDAY(B13064,2)),IF(COUNTIF($I$2:$I$21,B13064)&gt;0,0,WEEKDAY(B13064,2)))</f>
        <v>1</v>
      </c>
      <c r="D13064" s="74">
        <f t="shared" si="2"/>
        <v>2</v>
      </c>
      <c r="E13064" s="12">
        <f>IFERROR(VLOOKUP(A13064,'IDAR Meter Data'!$A:$B,2,1),"")</f>
        <v>176</v>
      </c>
      <c r="F13064" s="75">
        <f>IF(CECCZ="CZ03",'Outside Temp'!B13064,IF(CECCZ="CZ04",'Outside Temp'!B13065,IF(CECCZ="CZ12",'Outside Temp'!B13066, IF(CECCZ="CZ13",'Outside Temp'!B13067))))</f>
        <v>59</v>
      </c>
      <c r="G13064" s="12">
        <f t="shared" si="3"/>
        <v>1</v>
      </c>
    </row>
    <row r="13065" ht="15.75" customHeight="1">
      <c r="A13065" s="13">
        <v>42261.114583333336</v>
      </c>
      <c r="B13065" s="73">
        <f t="shared" si="1"/>
        <v>42261</v>
      </c>
      <c r="C13065" s="74">
        <f>IF(NewCustomer="Yes", IF(COUNTIF($I$2:$I$11,B13065)&gt;0,0,WEEKDAY(B13065,2)),IF(COUNTIF($I$2:$I$21,B13065)&gt;0,0,WEEKDAY(B13065,2)))</f>
        <v>1</v>
      </c>
      <c r="D13065" s="74">
        <f t="shared" si="2"/>
        <v>2</v>
      </c>
      <c r="E13065" s="12">
        <f>IFERROR(VLOOKUP(A13065,'IDAR Meter Data'!$A:$B,2,1),"")</f>
        <v>168</v>
      </c>
      <c r="F13065" s="75">
        <f>IF(CECCZ="CZ03",'Outside Temp'!B13065,IF(CECCZ="CZ04",'Outside Temp'!B13066,IF(CECCZ="CZ12",'Outside Temp'!B13067, IF(CECCZ="CZ13",'Outside Temp'!B13068))))</f>
        <v>59</v>
      </c>
      <c r="G13065" s="12">
        <f t="shared" si="3"/>
        <v>1</v>
      </c>
    </row>
    <row r="13066" ht="15.75" customHeight="1">
      <c r="A13066" s="13">
        <v>42261.125</v>
      </c>
      <c r="B13066" s="73">
        <f t="shared" si="1"/>
        <v>42261</v>
      </c>
      <c r="C13066" s="74">
        <f>IF(NewCustomer="Yes", IF(COUNTIF($I$2:$I$11,B13066)&gt;0,0,WEEKDAY(B13066,2)),IF(COUNTIF($I$2:$I$21,B13066)&gt;0,0,WEEKDAY(B13066,2)))</f>
        <v>1</v>
      </c>
      <c r="D13066" s="74">
        <f t="shared" si="2"/>
        <v>3</v>
      </c>
      <c r="E13066" s="12">
        <f>IFERROR(VLOOKUP(A13066,'IDAR Meter Data'!$A:$B,2,1),"")</f>
        <v>158</v>
      </c>
      <c r="F13066" s="75">
        <f>IF(CECCZ="CZ03",'Outside Temp'!B13066,IF(CECCZ="CZ04",'Outside Temp'!B13067,IF(CECCZ="CZ12",'Outside Temp'!B13068, IF(CECCZ="CZ13",'Outside Temp'!B13069))))</f>
        <v>59</v>
      </c>
      <c r="G13066" s="12">
        <f t="shared" si="3"/>
        <v>1</v>
      </c>
    </row>
    <row r="13067" ht="15.75" customHeight="1">
      <c r="A13067" s="13">
        <v>42261.135416666664</v>
      </c>
      <c r="B13067" s="73">
        <f t="shared" si="1"/>
        <v>42261</v>
      </c>
      <c r="C13067" s="74">
        <f>IF(NewCustomer="Yes", IF(COUNTIF($I$2:$I$11,B13067)&gt;0,0,WEEKDAY(B13067,2)),IF(COUNTIF($I$2:$I$21,B13067)&gt;0,0,WEEKDAY(B13067,2)))</f>
        <v>1</v>
      </c>
      <c r="D13067" s="74">
        <f t="shared" si="2"/>
        <v>3</v>
      </c>
      <c r="E13067" s="12">
        <f>IFERROR(VLOOKUP(A13067,'IDAR Meter Data'!$A:$B,2,1),"")</f>
        <v>170</v>
      </c>
      <c r="F13067" s="75">
        <f>IF(CECCZ="CZ03",'Outside Temp'!B13067,IF(CECCZ="CZ04",'Outside Temp'!B13068,IF(CECCZ="CZ12",'Outside Temp'!B13069, IF(CECCZ="CZ13",'Outside Temp'!B13070))))</f>
        <v>59</v>
      </c>
      <c r="G13067" s="12">
        <f t="shared" si="3"/>
        <v>1</v>
      </c>
    </row>
    <row r="13068" ht="15.75" customHeight="1">
      <c r="A13068" s="13">
        <v>42261.145833333336</v>
      </c>
      <c r="B13068" s="73">
        <f t="shared" si="1"/>
        <v>42261</v>
      </c>
      <c r="C13068" s="74">
        <f>IF(NewCustomer="Yes", IF(COUNTIF($I$2:$I$11,B13068)&gt;0,0,WEEKDAY(B13068,2)),IF(COUNTIF($I$2:$I$21,B13068)&gt;0,0,WEEKDAY(B13068,2)))</f>
        <v>1</v>
      </c>
      <c r="D13068" s="74">
        <f t="shared" si="2"/>
        <v>3</v>
      </c>
      <c r="E13068" s="12">
        <f>IFERROR(VLOOKUP(A13068,'IDAR Meter Data'!$A:$B,2,1),"")</f>
        <v>176</v>
      </c>
      <c r="F13068" s="75">
        <f>IF(CECCZ="CZ03",'Outside Temp'!B13068,IF(CECCZ="CZ04",'Outside Temp'!B13069,IF(CECCZ="CZ12",'Outside Temp'!B13070, IF(CECCZ="CZ13",'Outside Temp'!B13071))))</f>
        <v>59</v>
      </c>
      <c r="G13068" s="12">
        <f t="shared" si="3"/>
        <v>1</v>
      </c>
    </row>
    <row r="13069" ht="15.75" customHeight="1">
      <c r="A13069" s="13">
        <v>42261.15625</v>
      </c>
      <c r="B13069" s="73">
        <f t="shared" si="1"/>
        <v>42261</v>
      </c>
      <c r="C13069" s="74">
        <f>IF(NewCustomer="Yes", IF(COUNTIF($I$2:$I$11,B13069)&gt;0,0,WEEKDAY(B13069,2)),IF(COUNTIF($I$2:$I$21,B13069)&gt;0,0,WEEKDAY(B13069,2)))</f>
        <v>1</v>
      </c>
      <c r="D13069" s="74">
        <f t="shared" si="2"/>
        <v>3</v>
      </c>
      <c r="E13069" s="12">
        <f>IFERROR(VLOOKUP(A13069,'IDAR Meter Data'!$A:$B,2,1),"")</f>
        <v>156</v>
      </c>
      <c r="F13069" s="75">
        <f>IF(CECCZ="CZ03",'Outside Temp'!B13069,IF(CECCZ="CZ04",'Outside Temp'!B13070,IF(CECCZ="CZ12",'Outside Temp'!B13071, IF(CECCZ="CZ13",'Outside Temp'!B13072))))</f>
        <v>59</v>
      </c>
      <c r="G13069" s="12">
        <f t="shared" si="3"/>
        <v>1</v>
      </c>
    </row>
    <row r="13070" ht="15.75" customHeight="1">
      <c r="A13070" s="13">
        <v>42261.166666666664</v>
      </c>
      <c r="B13070" s="73">
        <f t="shared" si="1"/>
        <v>42261</v>
      </c>
      <c r="C13070" s="74">
        <f>IF(NewCustomer="Yes", IF(COUNTIF($I$2:$I$11,B13070)&gt;0,0,WEEKDAY(B13070,2)),IF(COUNTIF($I$2:$I$21,B13070)&gt;0,0,WEEKDAY(B13070,2)))</f>
        <v>1</v>
      </c>
      <c r="D13070" s="74">
        <f t="shared" si="2"/>
        <v>4</v>
      </c>
      <c r="E13070" s="12">
        <f>IFERROR(VLOOKUP(A13070,'IDAR Meter Data'!$A:$B,2,1),"")</f>
        <v>156</v>
      </c>
      <c r="F13070" s="75">
        <f>IF(CECCZ="CZ03",'Outside Temp'!B13070,IF(CECCZ="CZ04",'Outside Temp'!B13071,IF(CECCZ="CZ12",'Outside Temp'!B13072, IF(CECCZ="CZ13",'Outside Temp'!B13073))))</f>
        <v>59.06666667</v>
      </c>
      <c r="G13070" s="12">
        <f t="shared" si="3"/>
        <v>1</v>
      </c>
    </row>
    <row r="13071" ht="15.75" customHeight="1">
      <c r="A13071" s="13">
        <v>42261.177083333336</v>
      </c>
      <c r="B13071" s="73">
        <f t="shared" si="1"/>
        <v>42261</v>
      </c>
      <c r="C13071" s="74">
        <f>IF(NewCustomer="Yes", IF(COUNTIF($I$2:$I$11,B13071)&gt;0,0,WEEKDAY(B13071,2)),IF(COUNTIF($I$2:$I$21,B13071)&gt;0,0,WEEKDAY(B13071,2)))</f>
        <v>1</v>
      </c>
      <c r="D13071" s="74">
        <f t="shared" si="2"/>
        <v>4</v>
      </c>
      <c r="E13071" s="12">
        <f>IFERROR(VLOOKUP(A13071,'IDAR Meter Data'!$A:$B,2,1),"")</f>
        <v>159</v>
      </c>
      <c r="F13071" s="75">
        <f>IF(CECCZ="CZ03",'Outside Temp'!B13071,IF(CECCZ="CZ04",'Outside Temp'!B13072,IF(CECCZ="CZ12",'Outside Temp'!B13073, IF(CECCZ="CZ13",'Outside Temp'!B13074))))</f>
        <v>59.31666667</v>
      </c>
      <c r="G13071" s="12">
        <f t="shared" si="3"/>
        <v>1</v>
      </c>
    </row>
    <row r="13072" ht="15.75" customHeight="1">
      <c r="A13072" s="13">
        <v>42261.1875</v>
      </c>
      <c r="B13072" s="73">
        <f t="shared" si="1"/>
        <v>42261</v>
      </c>
      <c r="C13072" s="74">
        <f>IF(NewCustomer="Yes", IF(COUNTIF($I$2:$I$11,B13072)&gt;0,0,WEEKDAY(B13072,2)),IF(COUNTIF($I$2:$I$21,B13072)&gt;0,0,WEEKDAY(B13072,2)))</f>
        <v>1</v>
      </c>
      <c r="D13072" s="74">
        <f t="shared" si="2"/>
        <v>4</v>
      </c>
      <c r="E13072" s="12">
        <f>IFERROR(VLOOKUP(A13072,'IDAR Meter Data'!$A:$B,2,1),"")</f>
        <v>163</v>
      </c>
      <c r="F13072" s="75">
        <f>IF(CECCZ="CZ03",'Outside Temp'!B13072,IF(CECCZ="CZ04",'Outside Temp'!B13073,IF(CECCZ="CZ12",'Outside Temp'!B13074, IF(CECCZ="CZ13",'Outside Temp'!B13075))))</f>
        <v>59.56666667</v>
      </c>
      <c r="G13072" s="12">
        <f t="shared" si="3"/>
        <v>1</v>
      </c>
    </row>
    <row r="13073" ht="15.75" customHeight="1">
      <c r="A13073" s="13">
        <v>42261.197916666664</v>
      </c>
      <c r="B13073" s="73">
        <f t="shared" si="1"/>
        <v>42261</v>
      </c>
      <c r="C13073" s="74">
        <f>IF(NewCustomer="Yes", IF(COUNTIF($I$2:$I$11,B13073)&gt;0,0,WEEKDAY(B13073,2)),IF(COUNTIF($I$2:$I$21,B13073)&gt;0,0,WEEKDAY(B13073,2)))</f>
        <v>1</v>
      </c>
      <c r="D13073" s="74">
        <f t="shared" si="2"/>
        <v>4</v>
      </c>
      <c r="E13073" s="12">
        <f>IFERROR(VLOOKUP(A13073,'IDAR Meter Data'!$A:$B,2,1),"")</f>
        <v>164</v>
      </c>
      <c r="F13073" s="75">
        <f>IF(CECCZ="CZ03",'Outside Temp'!B13073,IF(CECCZ="CZ04",'Outside Temp'!B13074,IF(CECCZ="CZ12",'Outside Temp'!B13075, IF(CECCZ="CZ13",'Outside Temp'!B13076))))</f>
        <v>59.81666667</v>
      </c>
      <c r="G13073" s="12">
        <f t="shared" si="3"/>
        <v>1</v>
      </c>
    </row>
    <row r="13074" ht="15.75" customHeight="1">
      <c r="A13074" s="13">
        <v>42261.208333333336</v>
      </c>
      <c r="B13074" s="73">
        <f t="shared" si="1"/>
        <v>42261</v>
      </c>
      <c r="C13074" s="74">
        <f>IF(NewCustomer="Yes", IF(COUNTIF($I$2:$I$11,B13074)&gt;0,0,WEEKDAY(B13074,2)),IF(COUNTIF($I$2:$I$21,B13074)&gt;0,0,WEEKDAY(B13074,2)))</f>
        <v>1</v>
      </c>
      <c r="D13074" s="74">
        <f t="shared" si="2"/>
        <v>5</v>
      </c>
      <c r="E13074" s="12">
        <f>IFERROR(VLOOKUP(A13074,'IDAR Meter Data'!$A:$B,2,1),"")</f>
        <v>160</v>
      </c>
      <c r="F13074" s="75">
        <f>IF(CECCZ="CZ03",'Outside Temp'!B13074,IF(CECCZ="CZ04",'Outside Temp'!B13075,IF(CECCZ="CZ12",'Outside Temp'!B13076, IF(CECCZ="CZ13",'Outside Temp'!B13077))))</f>
        <v>60.23529412</v>
      </c>
      <c r="G13074" s="12">
        <f t="shared" si="3"/>
        <v>1</v>
      </c>
    </row>
    <row r="13075" ht="15.75" customHeight="1">
      <c r="A13075" s="13">
        <v>42261.21875</v>
      </c>
      <c r="B13075" s="73">
        <f t="shared" si="1"/>
        <v>42261</v>
      </c>
      <c r="C13075" s="74">
        <f>IF(NewCustomer="Yes", IF(COUNTIF($I$2:$I$11,B13075)&gt;0,0,WEEKDAY(B13075,2)),IF(COUNTIF($I$2:$I$21,B13075)&gt;0,0,WEEKDAY(B13075,2)))</f>
        <v>1</v>
      </c>
      <c r="D13075" s="74">
        <f t="shared" si="2"/>
        <v>5</v>
      </c>
      <c r="E13075" s="12">
        <f>IFERROR(VLOOKUP(A13075,'IDAR Meter Data'!$A:$B,2,1),"")</f>
        <v>155</v>
      </c>
      <c r="F13075" s="75">
        <f>IF(CECCZ="CZ03",'Outside Temp'!B13075,IF(CECCZ="CZ04",'Outside Temp'!B13076,IF(CECCZ="CZ12",'Outside Temp'!B13077, IF(CECCZ="CZ13",'Outside Temp'!B13078))))</f>
        <v>61</v>
      </c>
      <c r="G13075" s="12">
        <f t="shared" si="3"/>
        <v>1</v>
      </c>
    </row>
    <row r="13076" ht="15.75" customHeight="1">
      <c r="A13076" s="13">
        <v>42261.229166666664</v>
      </c>
      <c r="B13076" s="73">
        <f t="shared" si="1"/>
        <v>42261</v>
      </c>
      <c r="C13076" s="74">
        <f>IF(NewCustomer="Yes", IF(COUNTIF($I$2:$I$11,B13076)&gt;0,0,WEEKDAY(B13076,2)),IF(COUNTIF($I$2:$I$21,B13076)&gt;0,0,WEEKDAY(B13076,2)))</f>
        <v>1</v>
      </c>
      <c r="D13076" s="74">
        <f t="shared" si="2"/>
        <v>5</v>
      </c>
      <c r="E13076" s="12">
        <f>IFERROR(VLOOKUP(A13076,'IDAR Meter Data'!$A:$B,2,1),"")</f>
        <v>157</v>
      </c>
      <c r="F13076" s="75">
        <f>IF(CECCZ="CZ03",'Outside Temp'!B13076,IF(CECCZ="CZ04",'Outside Temp'!B13077,IF(CECCZ="CZ12",'Outside Temp'!B13078, IF(CECCZ="CZ13",'Outside Temp'!B13079))))</f>
        <v>61</v>
      </c>
      <c r="G13076" s="12">
        <f t="shared" si="3"/>
        <v>1</v>
      </c>
    </row>
    <row r="13077" ht="15.75" customHeight="1">
      <c r="A13077" s="13">
        <v>42261.239583333336</v>
      </c>
      <c r="B13077" s="73">
        <f t="shared" si="1"/>
        <v>42261</v>
      </c>
      <c r="C13077" s="74">
        <f>IF(NewCustomer="Yes", IF(COUNTIF($I$2:$I$11,B13077)&gt;0,0,WEEKDAY(B13077,2)),IF(COUNTIF($I$2:$I$21,B13077)&gt;0,0,WEEKDAY(B13077,2)))</f>
        <v>1</v>
      </c>
      <c r="D13077" s="74">
        <f t="shared" si="2"/>
        <v>5</v>
      </c>
      <c r="E13077" s="12">
        <f>IFERROR(VLOOKUP(A13077,'IDAR Meter Data'!$A:$B,2,1),"")</f>
        <v>161</v>
      </c>
      <c r="F13077" s="75">
        <f>IF(CECCZ="CZ03",'Outside Temp'!B13077,IF(CECCZ="CZ04",'Outside Temp'!B13078,IF(CECCZ="CZ12",'Outside Temp'!B13079, IF(CECCZ="CZ13",'Outside Temp'!B13080))))</f>
        <v>61</v>
      </c>
      <c r="G13077" s="12">
        <f t="shared" si="3"/>
        <v>1</v>
      </c>
    </row>
    <row r="13078" ht="15.75" customHeight="1">
      <c r="A13078" s="13">
        <v>42261.25</v>
      </c>
      <c r="B13078" s="73">
        <f t="shared" si="1"/>
        <v>42261</v>
      </c>
      <c r="C13078" s="74">
        <f>IF(NewCustomer="Yes", IF(COUNTIF($I$2:$I$11,B13078)&gt;0,0,WEEKDAY(B13078,2)),IF(COUNTIF($I$2:$I$21,B13078)&gt;0,0,WEEKDAY(B13078,2)))</f>
        <v>1</v>
      </c>
      <c r="D13078" s="74">
        <f t="shared" si="2"/>
        <v>6</v>
      </c>
      <c r="E13078" s="12">
        <f>IFERROR(VLOOKUP(A13078,'IDAR Meter Data'!$A:$B,2,1),"")</f>
        <v>172</v>
      </c>
      <c r="F13078" s="75">
        <f>IF(CECCZ="CZ03",'Outside Temp'!B13078,IF(CECCZ="CZ04",'Outside Temp'!B13079,IF(CECCZ="CZ12",'Outside Temp'!B13080, IF(CECCZ="CZ13",'Outside Temp'!B13081))))</f>
        <v>61.13793103</v>
      </c>
      <c r="G13078" s="12">
        <f t="shared" si="3"/>
        <v>1</v>
      </c>
    </row>
    <row r="13079" ht="15.75" customHeight="1">
      <c r="A13079" s="13">
        <v>42261.260416666664</v>
      </c>
      <c r="B13079" s="73">
        <f t="shared" si="1"/>
        <v>42261</v>
      </c>
      <c r="C13079" s="74">
        <f>IF(NewCustomer="Yes", IF(COUNTIF($I$2:$I$11,B13079)&gt;0,0,WEEKDAY(B13079,2)),IF(COUNTIF($I$2:$I$21,B13079)&gt;0,0,WEEKDAY(B13079,2)))</f>
        <v>1</v>
      </c>
      <c r="D13079" s="74">
        <f t="shared" si="2"/>
        <v>6</v>
      </c>
      <c r="E13079" s="12">
        <f>IFERROR(VLOOKUP(A13079,'IDAR Meter Data'!$A:$B,2,1),"")</f>
        <v>161</v>
      </c>
      <c r="F13079" s="75">
        <f>IF(CECCZ="CZ03",'Outside Temp'!B13079,IF(CECCZ="CZ04",'Outside Temp'!B13080,IF(CECCZ="CZ12",'Outside Temp'!B13081, IF(CECCZ="CZ13",'Outside Temp'!B13082))))</f>
        <v>61.65517241</v>
      </c>
      <c r="G13079" s="12">
        <f t="shared" si="3"/>
        <v>1</v>
      </c>
    </row>
    <row r="13080" ht="15.75" customHeight="1">
      <c r="A13080" s="13">
        <v>42261.270833333336</v>
      </c>
      <c r="B13080" s="73">
        <f t="shared" si="1"/>
        <v>42261</v>
      </c>
      <c r="C13080" s="74">
        <f>IF(NewCustomer="Yes", IF(COUNTIF($I$2:$I$11,B13080)&gt;0,0,WEEKDAY(B13080,2)),IF(COUNTIF($I$2:$I$21,B13080)&gt;0,0,WEEKDAY(B13080,2)))</f>
        <v>1</v>
      </c>
      <c r="D13080" s="74">
        <f t="shared" si="2"/>
        <v>6</v>
      </c>
      <c r="E13080" s="12">
        <f>IFERROR(VLOOKUP(A13080,'IDAR Meter Data'!$A:$B,2,1),"")</f>
        <v>159</v>
      </c>
      <c r="F13080" s="75">
        <f>IF(CECCZ="CZ03",'Outside Temp'!B13080,IF(CECCZ="CZ04",'Outside Temp'!B13081,IF(CECCZ="CZ12",'Outside Temp'!B13082, IF(CECCZ="CZ13",'Outside Temp'!B13083))))</f>
        <v>62.17241379</v>
      </c>
      <c r="G13080" s="12">
        <f t="shared" si="3"/>
        <v>1</v>
      </c>
    </row>
    <row r="13081" ht="15.75" customHeight="1">
      <c r="A13081" s="13">
        <v>42261.28125</v>
      </c>
      <c r="B13081" s="73">
        <f t="shared" si="1"/>
        <v>42261</v>
      </c>
      <c r="C13081" s="74">
        <f>IF(NewCustomer="Yes", IF(COUNTIF($I$2:$I$11,B13081)&gt;0,0,WEEKDAY(B13081,2)),IF(COUNTIF($I$2:$I$21,B13081)&gt;0,0,WEEKDAY(B13081,2)))</f>
        <v>1</v>
      </c>
      <c r="D13081" s="74">
        <f t="shared" si="2"/>
        <v>6</v>
      </c>
      <c r="E13081" s="12">
        <f>IFERROR(VLOOKUP(A13081,'IDAR Meter Data'!$A:$B,2,1),"")</f>
        <v>163</v>
      </c>
      <c r="F13081" s="75">
        <f>IF(CECCZ="CZ03",'Outside Temp'!B13081,IF(CECCZ="CZ04",'Outside Temp'!B13082,IF(CECCZ="CZ12",'Outside Temp'!B13083, IF(CECCZ="CZ13",'Outside Temp'!B13084))))</f>
        <v>62.68965517</v>
      </c>
      <c r="G13081" s="12">
        <f t="shared" si="3"/>
        <v>1</v>
      </c>
    </row>
    <row r="13082" ht="15.75" customHeight="1">
      <c r="A13082" s="13">
        <v>42261.291666666664</v>
      </c>
      <c r="B13082" s="73">
        <f t="shared" si="1"/>
        <v>42261</v>
      </c>
      <c r="C13082" s="74">
        <f>IF(NewCustomer="Yes", IF(COUNTIF($I$2:$I$11,B13082)&gt;0,0,WEEKDAY(B13082,2)),IF(COUNTIF($I$2:$I$21,B13082)&gt;0,0,WEEKDAY(B13082,2)))</f>
        <v>1</v>
      </c>
      <c r="D13082" s="74">
        <f t="shared" si="2"/>
        <v>7</v>
      </c>
      <c r="E13082" s="12">
        <f>IFERROR(VLOOKUP(A13082,'IDAR Meter Data'!$A:$B,2,1),"")</f>
        <v>171</v>
      </c>
      <c r="F13082" s="75">
        <f>IF(CECCZ="CZ03",'Outside Temp'!B13082,IF(CECCZ="CZ04",'Outside Temp'!B13083,IF(CECCZ="CZ12",'Outside Temp'!B13084, IF(CECCZ="CZ13",'Outside Temp'!B13085))))</f>
        <v>62.13793103</v>
      </c>
      <c r="G13082" s="12">
        <f t="shared" si="3"/>
        <v>1</v>
      </c>
    </row>
    <row r="13083" ht="15.75" customHeight="1">
      <c r="A13083" s="13">
        <v>42261.302083333336</v>
      </c>
      <c r="B13083" s="73">
        <f t="shared" si="1"/>
        <v>42261</v>
      </c>
      <c r="C13083" s="74">
        <f>IF(NewCustomer="Yes", IF(COUNTIF($I$2:$I$11,B13083)&gt;0,0,WEEKDAY(B13083,2)),IF(COUNTIF($I$2:$I$21,B13083)&gt;0,0,WEEKDAY(B13083,2)))</f>
        <v>1</v>
      </c>
      <c r="D13083" s="74">
        <f t="shared" si="2"/>
        <v>7</v>
      </c>
      <c r="E13083" s="12">
        <f>IFERROR(VLOOKUP(A13083,'IDAR Meter Data'!$A:$B,2,1),"")</f>
        <v>157</v>
      </c>
      <c r="F13083" s="75">
        <f>IF(CECCZ="CZ03",'Outside Temp'!B13083,IF(CECCZ="CZ04",'Outside Temp'!B13084,IF(CECCZ="CZ12",'Outside Temp'!B13085, IF(CECCZ="CZ13",'Outside Temp'!B13086))))</f>
        <v>62.65517241</v>
      </c>
      <c r="G13083" s="12">
        <f t="shared" si="3"/>
        <v>1</v>
      </c>
    </row>
    <row r="13084" ht="15.75" customHeight="1">
      <c r="A13084" s="13">
        <v>42261.3125</v>
      </c>
      <c r="B13084" s="73">
        <f t="shared" si="1"/>
        <v>42261</v>
      </c>
      <c r="C13084" s="74">
        <f>IF(NewCustomer="Yes", IF(COUNTIF($I$2:$I$11,B13084)&gt;0,0,WEEKDAY(B13084,2)),IF(COUNTIF($I$2:$I$21,B13084)&gt;0,0,WEEKDAY(B13084,2)))</f>
        <v>1</v>
      </c>
      <c r="D13084" s="74">
        <f t="shared" si="2"/>
        <v>7</v>
      </c>
      <c r="E13084" s="12">
        <f>IFERROR(VLOOKUP(A13084,'IDAR Meter Data'!$A:$B,2,1),"")</f>
        <v>152</v>
      </c>
      <c r="F13084" s="75">
        <f>IF(CECCZ="CZ03",'Outside Temp'!B13084,IF(CECCZ="CZ04",'Outside Temp'!B13085,IF(CECCZ="CZ12",'Outside Temp'!B13086, IF(CECCZ="CZ13",'Outside Temp'!B13087))))</f>
        <v>63.17241379</v>
      </c>
      <c r="G13084" s="12">
        <f t="shared" si="3"/>
        <v>1</v>
      </c>
    </row>
    <row r="13085" ht="15.75" customHeight="1">
      <c r="A13085" s="13">
        <v>42261.322916666664</v>
      </c>
      <c r="B13085" s="73">
        <f t="shared" si="1"/>
        <v>42261</v>
      </c>
      <c r="C13085" s="74">
        <f>IF(NewCustomer="Yes", IF(COUNTIF($I$2:$I$11,B13085)&gt;0,0,WEEKDAY(B13085,2)),IF(COUNTIF($I$2:$I$21,B13085)&gt;0,0,WEEKDAY(B13085,2)))</f>
        <v>1</v>
      </c>
      <c r="D13085" s="74">
        <f t="shared" si="2"/>
        <v>7</v>
      </c>
      <c r="E13085" s="12">
        <f>IFERROR(VLOOKUP(A13085,'IDAR Meter Data'!$A:$B,2,1),"")</f>
        <v>160</v>
      </c>
      <c r="F13085" s="75">
        <f>IF(CECCZ="CZ03",'Outside Temp'!B13085,IF(CECCZ="CZ04",'Outside Temp'!B13086,IF(CECCZ="CZ12",'Outside Temp'!B13087, IF(CECCZ="CZ13",'Outside Temp'!B13088))))</f>
        <v>63.68965517</v>
      </c>
      <c r="G13085" s="12">
        <f t="shared" si="3"/>
        <v>1</v>
      </c>
    </row>
    <row r="13086" ht="15.75" customHeight="1">
      <c r="A13086" s="13">
        <v>42261.333333333336</v>
      </c>
      <c r="B13086" s="73">
        <f t="shared" si="1"/>
        <v>42261</v>
      </c>
      <c r="C13086" s="74">
        <f>IF(NewCustomer="Yes", IF(COUNTIF($I$2:$I$11,B13086)&gt;0,0,WEEKDAY(B13086,2)),IF(COUNTIF($I$2:$I$21,B13086)&gt;0,0,WEEKDAY(B13086,2)))</f>
        <v>1</v>
      </c>
      <c r="D13086" s="74">
        <f t="shared" si="2"/>
        <v>8</v>
      </c>
      <c r="E13086" s="12">
        <f>IFERROR(VLOOKUP(A13086,'IDAR Meter Data'!$A:$B,2,1),"")</f>
        <v>186</v>
      </c>
      <c r="F13086" s="75">
        <f>IF(CECCZ="CZ03",'Outside Temp'!B13086,IF(CECCZ="CZ04",'Outside Temp'!B13087,IF(CECCZ="CZ12",'Outside Temp'!B13088, IF(CECCZ="CZ13",'Outside Temp'!B13089))))</f>
        <v>64</v>
      </c>
      <c r="G13086" s="12">
        <f t="shared" si="3"/>
        <v>1</v>
      </c>
    </row>
    <row r="13087" ht="15.75" customHeight="1">
      <c r="A13087" s="13">
        <v>42261.34375</v>
      </c>
      <c r="B13087" s="73">
        <f t="shared" si="1"/>
        <v>42261</v>
      </c>
      <c r="C13087" s="74">
        <f>IF(NewCustomer="Yes", IF(COUNTIF($I$2:$I$11,B13087)&gt;0,0,WEEKDAY(B13087,2)),IF(COUNTIF($I$2:$I$21,B13087)&gt;0,0,WEEKDAY(B13087,2)))</f>
        <v>1</v>
      </c>
      <c r="D13087" s="74">
        <f t="shared" si="2"/>
        <v>8</v>
      </c>
      <c r="E13087" s="12">
        <f>IFERROR(VLOOKUP(A13087,'IDAR Meter Data'!$A:$B,2,1),"")</f>
        <v>177</v>
      </c>
      <c r="F13087" s="75">
        <f>IF(CECCZ="CZ03",'Outside Temp'!B13087,IF(CECCZ="CZ04",'Outside Temp'!B13088,IF(CECCZ="CZ12",'Outside Temp'!B13089, IF(CECCZ="CZ13",'Outside Temp'!B13090))))</f>
        <v>64</v>
      </c>
      <c r="G13087" s="12">
        <f t="shared" si="3"/>
        <v>1</v>
      </c>
    </row>
    <row r="13088" ht="15.75" customHeight="1">
      <c r="A13088" s="13">
        <v>42261.354166666664</v>
      </c>
      <c r="B13088" s="73">
        <f t="shared" si="1"/>
        <v>42261</v>
      </c>
      <c r="C13088" s="74">
        <f>IF(NewCustomer="Yes", IF(COUNTIF($I$2:$I$11,B13088)&gt;0,0,WEEKDAY(B13088,2)),IF(COUNTIF($I$2:$I$21,B13088)&gt;0,0,WEEKDAY(B13088,2)))</f>
        <v>1</v>
      </c>
      <c r="D13088" s="74">
        <f t="shared" si="2"/>
        <v>8</v>
      </c>
      <c r="E13088" s="12">
        <f>IFERROR(VLOOKUP(A13088,'IDAR Meter Data'!$A:$B,2,1),"")</f>
        <v>175</v>
      </c>
      <c r="F13088" s="75">
        <f>IF(CECCZ="CZ03",'Outside Temp'!B13088,IF(CECCZ="CZ04",'Outside Temp'!B13089,IF(CECCZ="CZ12",'Outside Temp'!B13090, IF(CECCZ="CZ13",'Outside Temp'!B13091))))</f>
        <v>64</v>
      </c>
      <c r="G13088" s="12">
        <f t="shared" si="3"/>
        <v>1</v>
      </c>
    </row>
    <row r="13089" ht="15.75" customHeight="1">
      <c r="A13089" s="13">
        <v>42261.364583333336</v>
      </c>
      <c r="B13089" s="73">
        <f t="shared" si="1"/>
        <v>42261</v>
      </c>
      <c r="C13089" s="74">
        <f>IF(NewCustomer="Yes", IF(COUNTIF($I$2:$I$11,B13089)&gt;0,0,WEEKDAY(B13089,2)),IF(COUNTIF($I$2:$I$21,B13089)&gt;0,0,WEEKDAY(B13089,2)))</f>
        <v>1</v>
      </c>
      <c r="D13089" s="74">
        <f t="shared" si="2"/>
        <v>8</v>
      </c>
      <c r="E13089" s="12">
        <f>IFERROR(VLOOKUP(A13089,'IDAR Meter Data'!$A:$B,2,1),"")</f>
        <v>181</v>
      </c>
      <c r="F13089" s="75">
        <f>IF(CECCZ="CZ03",'Outside Temp'!B13089,IF(CECCZ="CZ04",'Outside Temp'!B13090,IF(CECCZ="CZ12",'Outside Temp'!B13091, IF(CECCZ="CZ13",'Outside Temp'!B13092))))</f>
        <v>64</v>
      </c>
      <c r="G13089" s="12">
        <f t="shared" si="3"/>
        <v>1</v>
      </c>
    </row>
    <row r="13090" ht="15.75" customHeight="1">
      <c r="A13090" s="13">
        <v>42261.375</v>
      </c>
      <c r="B13090" s="73">
        <f t="shared" si="1"/>
        <v>42261</v>
      </c>
      <c r="C13090" s="74">
        <f>IF(NewCustomer="Yes", IF(COUNTIF($I$2:$I$11,B13090)&gt;0,0,WEEKDAY(B13090,2)),IF(COUNTIF($I$2:$I$21,B13090)&gt;0,0,WEEKDAY(B13090,2)))</f>
        <v>1</v>
      </c>
      <c r="D13090" s="74">
        <f t="shared" si="2"/>
        <v>9</v>
      </c>
      <c r="E13090" s="12">
        <f>IFERROR(VLOOKUP(A13090,'IDAR Meter Data'!$A:$B,2,1),"")</f>
        <v>177</v>
      </c>
      <c r="F13090" s="75">
        <f>IF(CECCZ="CZ03",'Outside Temp'!B13090,IF(CECCZ="CZ04",'Outside Temp'!B13091,IF(CECCZ="CZ12",'Outside Temp'!B13092, IF(CECCZ="CZ13",'Outside Temp'!B13093))))</f>
        <v>64.06666667</v>
      </c>
      <c r="G13090" s="12">
        <f t="shared" si="3"/>
        <v>1</v>
      </c>
    </row>
    <row r="13091" ht="15.75" customHeight="1">
      <c r="A13091" s="13">
        <v>42261.385416666664</v>
      </c>
      <c r="B13091" s="73">
        <f t="shared" si="1"/>
        <v>42261</v>
      </c>
      <c r="C13091" s="74">
        <f>IF(NewCustomer="Yes", IF(COUNTIF($I$2:$I$11,B13091)&gt;0,0,WEEKDAY(B13091,2)),IF(COUNTIF($I$2:$I$21,B13091)&gt;0,0,WEEKDAY(B13091,2)))</f>
        <v>1</v>
      </c>
      <c r="D13091" s="74">
        <f t="shared" si="2"/>
        <v>9</v>
      </c>
      <c r="E13091" s="12">
        <f>IFERROR(VLOOKUP(A13091,'IDAR Meter Data'!$A:$B,2,1),"")</f>
        <v>201</v>
      </c>
      <c r="F13091" s="75">
        <f>IF(CECCZ="CZ03",'Outside Temp'!B13091,IF(CECCZ="CZ04",'Outside Temp'!B13092,IF(CECCZ="CZ12",'Outside Temp'!B13093, IF(CECCZ="CZ13",'Outside Temp'!B13094))))</f>
        <v>64.31666667</v>
      </c>
      <c r="G13091" s="12">
        <f t="shared" si="3"/>
        <v>1</v>
      </c>
    </row>
    <row r="13092" ht="15.75" customHeight="1">
      <c r="A13092" s="13">
        <v>42261.395833333336</v>
      </c>
      <c r="B13092" s="73">
        <f t="shared" si="1"/>
        <v>42261</v>
      </c>
      <c r="C13092" s="74">
        <f>IF(NewCustomer="Yes", IF(COUNTIF($I$2:$I$11,B13092)&gt;0,0,WEEKDAY(B13092,2)),IF(COUNTIF($I$2:$I$21,B13092)&gt;0,0,WEEKDAY(B13092,2)))</f>
        <v>1</v>
      </c>
      <c r="D13092" s="74">
        <f t="shared" si="2"/>
        <v>9</v>
      </c>
      <c r="E13092" s="12">
        <f>IFERROR(VLOOKUP(A13092,'IDAR Meter Data'!$A:$B,2,1),"")</f>
        <v>202</v>
      </c>
      <c r="F13092" s="75">
        <f>IF(CECCZ="CZ03",'Outside Temp'!B13092,IF(CECCZ="CZ04",'Outside Temp'!B13093,IF(CECCZ="CZ12",'Outside Temp'!B13094, IF(CECCZ="CZ13",'Outside Temp'!B13095))))</f>
        <v>64.56666667</v>
      </c>
      <c r="G13092" s="12">
        <f t="shared" si="3"/>
        <v>1</v>
      </c>
    </row>
    <row r="13093" ht="15.75" customHeight="1">
      <c r="A13093" s="13">
        <v>42261.40625</v>
      </c>
      <c r="B13093" s="73">
        <f t="shared" si="1"/>
        <v>42261</v>
      </c>
      <c r="C13093" s="74">
        <f>IF(NewCustomer="Yes", IF(COUNTIF($I$2:$I$11,B13093)&gt;0,0,WEEKDAY(B13093,2)),IF(COUNTIF($I$2:$I$21,B13093)&gt;0,0,WEEKDAY(B13093,2)))</f>
        <v>1</v>
      </c>
      <c r="D13093" s="74">
        <f t="shared" si="2"/>
        <v>9</v>
      </c>
      <c r="E13093" s="12">
        <f>IFERROR(VLOOKUP(A13093,'IDAR Meter Data'!$A:$B,2,1),"")</f>
        <v>190</v>
      </c>
      <c r="F13093" s="75">
        <f>IF(CECCZ="CZ03",'Outside Temp'!B13093,IF(CECCZ="CZ04",'Outside Temp'!B13094,IF(CECCZ="CZ12",'Outside Temp'!B13095, IF(CECCZ="CZ13",'Outside Temp'!B13096))))</f>
        <v>64.81666667</v>
      </c>
      <c r="G13093" s="12">
        <f t="shared" si="3"/>
        <v>1</v>
      </c>
    </row>
    <row r="13094" ht="15.75" customHeight="1">
      <c r="A13094" s="13">
        <v>42261.416666666664</v>
      </c>
      <c r="B13094" s="73">
        <f t="shared" si="1"/>
        <v>42261</v>
      </c>
      <c r="C13094" s="74">
        <f>IF(NewCustomer="Yes", IF(COUNTIF($I$2:$I$11,B13094)&gt;0,0,WEEKDAY(B13094,2)),IF(COUNTIF($I$2:$I$21,B13094)&gt;0,0,WEEKDAY(B13094,2)))</f>
        <v>1</v>
      </c>
      <c r="D13094" s="74">
        <f t="shared" si="2"/>
        <v>10</v>
      </c>
      <c r="E13094" s="12">
        <f>IFERROR(VLOOKUP(A13094,'IDAR Meter Data'!$A:$B,2,1),"")</f>
        <v>188</v>
      </c>
      <c r="F13094" s="75">
        <f>IF(CECCZ="CZ03",'Outside Temp'!B13094,IF(CECCZ="CZ04",'Outside Temp'!B13095,IF(CECCZ="CZ12",'Outside Temp'!B13096, IF(CECCZ="CZ13",'Outside Temp'!B13097))))</f>
        <v>65</v>
      </c>
      <c r="G13094" s="12">
        <f t="shared" si="3"/>
        <v>1</v>
      </c>
    </row>
    <row r="13095" ht="15.75" customHeight="1">
      <c r="A13095" s="13">
        <v>42261.427083333336</v>
      </c>
      <c r="B13095" s="73">
        <f t="shared" si="1"/>
        <v>42261</v>
      </c>
      <c r="C13095" s="74">
        <f>IF(NewCustomer="Yes", IF(COUNTIF($I$2:$I$11,B13095)&gt;0,0,WEEKDAY(B13095,2)),IF(COUNTIF($I$2:$I$21,B13095)&gt;0,0,WEEKDAY(B13095,2)))</f>
        <v>1</v>
      </c>
      <c r="D13095" s="74">
        <f t="shared" si="2"/>
        <v>10</v>
      </c>
      <c r="E13095" s="12">
        <f>IFERROR(VLOOKUP(A13095,'IDAR Meter Data'!$A:$B,2,1),"")</f>
        <v>203</v>
      </c>
      <c r="F13095" s="75">
        <f>IF(CECCZ="CZ03",'Outside Temp'!B13095,IF(CECCZ="CZ04",'Outside Temp'!B13096,IF(CECCZ="CZ12",'Outside Temp'!B13097, IF(CECCZ="CZ13",'Outside Temp'!B13098))))</f>
        <v>65</v>
      </c>
      <c r="G13095" s="12">
        <f t="shared" si="3"/>
        <v>1</v>
      </c>
    </row>
    <row r="13096" ht="15.75" customHeight="1">
      <c r="A13096" s="13">
        <v>42261.4375</v>
      </c>
      <c r="B13096" s="73">
        <f t="shared" si="1"/>
        <v>42261</v>
      </c>
      <c r="C13096" s="74">
        <f>IF(NewCustomer="Yes", IF(COUNTIF($I$2:$I$11,B13096)&gt;0,0,WEEKDAY(B13096,2)),IF(COUNTIF($I$2:$I$21,B13096)&gt;0,0,WEEKDAY(B13096,2)))</f>
        <v>1</v>
      </c>
      <c r="D13096" s="74">
        <f t="shared" si="2"/>
        <v>10</v>
      </c>
      <c r="E13096" s="12">
        <f>IFERROR(VLOOKUP(A13096,'IDAR Meter Data'!$A:$B,2,1),"")</f>
        <v>201</v>
      </c>
      <c r="F13096" s="75">
        <f>IF(CECCZ="CZ03",'Outside Temp'!B13096,IF(CECCZ="CZ04",'Outside Temp'!B13097,IF(CECCZ="CZ12",'Outside Temp'!B13098, IF(CECCZ="CZ13",'Outside Temp'!B13099))))</f>
        <v>65</v>
      </c>
      <c r="G13096" s="12">
        <f t="shared" si="3"/>
        <v>1</v>
      </c>
    </row>
    <row r="13097" ht="15.75" customHeight="1">
      <c r="A13097" s="13">
        <v>42261.447916666664</v>
      </c>
      <c r="B13097" s="73">
        <f t="shared" si="1"/>
        <v>42261</v>
      </c>
      <c r="C13097" s="74">
        <f>IF(NewCustomer="Yes", IF(COUNTIF($I$2:$I$11,B13097)&gt;0,0,WEEKDAY(B13097,2)),IF(COUNTIF($I$2:$I$21,B13097)&gt;0,0,WEEKDAY(B13097,2)))</f>
        <v>1</v>
      </c>
      <c r="D13097" s="74">
        <f t="shared" si="2"/>
        <v>10</v>
      </c>
      <c r="E13097" s="12">
        <f>IFERROR(VLOOKUP(A13097,'IDAR Meter Data'!$A:$B,2,1),"")</f>
        <v>193</v>
      </c>
      <c r="F13097" s="75">
        <f>IF(CECCZ="CZ03",'Outside Temp'!B13097,IF(CECCZ="CZ04",'Outside Temp'!B13098,IF(CECCZ="CZ12",'Outside Temp'!B13099, IF(CECCZ="CZ13",'Outside Temp'!B13100))))</f>
        <v>65</v>
      </c>
      <c r="G13097" s="12">
        <f t="shared" si="3"/>
        <v>1</v>
      </c>
    </row>
    <row r="13098" ht="15.75" customHeight="1">
      <c r="A13098" s="13">
        <v>42261.458333333336</v>
      </c>
      <c r="B13098" s="73">
        <f t="shared" si="1"/>
        <v>42261</v>
      </c>
      <c r="C13098" s="74">
        <f>IF(NewCustomer="Yes", IF(COUNTIF($I$2:$I$11,B13098)&gt;0,0,WEEKDAY(B13098,2)),IF(COUNTIF($I$2:$I$21,B13098)&gt;0,0,WEEKDAY(B13098,2)))</f>
        <v>1</v>
      </c>
      <c r="D13098" s="74">
        <f t="shared" si="2"/>
        <v>11</v>
      </c>
      <c r="E13098" s="12">
        <f>IFERROR(VLOOKUP(A13098,'IDAR Meter Data'!$A:$B,2,1),"")</f>
        <v>196</v>
      </c>
      <c r="F13098" s="75">
        <f>IF(CECCZ="CZ03",'Outside Temp'!B13098,IF(CECCZ="CZ04",'Outside Temp'!B13099,IF(CECCZ="CZ12",'Outside Temp'!B13100, IF(CECCZ="CZ13",'Outside Temp'!B13101))))</f>
        <v>65</v>
      </c>
      <c r="G13098" s="12">
        <f t="shared" si="3"/>
        <v>1</v>
      </c>
    </row>
    <row r="13099" ht="15.75" customHeight="1">
      <c r="A13099" s="13">
        <v>42261.46875</v>
      </c>
      <c r="B13099" s="73">
        <f t="shared" si="1"/>
        <v>42261</v>
      </c>
      <c r="C13099" s="74">
        <f>IF(NewCustomer="Yes", IF(COUNTIF($I$2:$I$11,B13099)&gt;0,0,WEEKDAY(B13099,2)),IF(COUNTIF($I$2:$I$21,B13099)&gt;0,0,WEEKDAY(B13099,2)))</f>
        <v>1</v>
      </c>
      <c r="D13099" s="74">
        <f t="shared" si="2"/>
        <v>11</v>
      </c>
      <c r="E13099" s="12">
        <f>IFERROR(VLOOKUP(A13099,'IDAR Meter Data'!$A:$B,2,1),"")</f>
        <v>202</v>
      </c>
      <c r="F13099" s="75">
        <f>IF(CECCZ="CZ03",'Outside Temp'!B13099,IF(CECCZ="CZ04",'Outside Temp'!B13100,IF(CECCZ="CZ12",'Outside Temp'!B13101, IF(CECCZ="CZ13",'Outside Temp'!B13102))))</f>
        <v>65</v>
      </c>
      <c r="G13099" s="12">
        <f t="shared" si="3"/>
        <v>1</v>
      </c>
    </row>
    <row r="13100" ht="15.75" customHeight="1">
      <c r="A13100" s="13">
        <v>42261.479166666664</v>
      </c>
      <c r="B13100" s="73">
        <f t="shared" si="1"/>
        <v>42261</v>
      </c>
      <c r="C13100" s="74">
        <f>IF(NewCustomer="Yes", IF(COUNTIF($I$2:$I$11,B13100)&gt;0,0,WEEKDAY(B13100,2)),IF(COUNTIF($I$2:$I$21,B13100)&gt;0,0,WEEKDAY(B13100,2)))</f>
        <v>1</v>
      </c>
      <c r="D13100" s="74">
        <f t="shared" si="2"/>
        <v>11</v>
      </c>
      <c r="E13100" s="12">
        <f>IFERROR(VLOOKUP(A13100,'IDAR Meter Data'!$A:$B,2,1),"")</f>
        <v>216</v>
      </c>
      <c r="F13100" s="75">
        <f>IF(CECCZ="CZ03",'Outside Temp'!B13100,IF(CECCZ="CZ04",'Outside Temp'!B13101,IF(CECCZ="CZ12",'Outside Temp'!B13102, IF(CECCZ="CZ13",'Outside Temp'!B13103))))</f>
        <v>65</v>
      </c>
      <c r="G13100" s="12">
        <f t="shared" si="3"/>
        <v>1</v>
      </c>
    </row>
    <row r="13101" ht="15.75" customHeight="1">
      <c r="A13101" s="13">
        <v>42261.489583333336</v>
      </c>
      <c r="B13101" s="73">
        <f t="shared" si="1"/>
        <v>42261</v>
      </c>
      <c r="C13101" s="74">
        <f>IF(NewCustomer="Yes", IF(COUNTIF($I$2:$I$11,B13101)&gt;0,0,WEEKDAY(B13101,2)),IF(COUNTIF($I$2:$I$21,B13101)&gt;0,0,WEEKDAY(B13101,2)))</f>
        <v>1</v>
      </c>
      <c r="D13101" s="74">
        <f t="shared" si="2"/>
        <v>11</v>
      </c>
      <c r="E13101" s="12">
        <f>IFERROR(VLOOKUP(A13101,'IDAR Meter Data'!$A:$B,2,1),"")</f>
        <v>197</v>
      </c>
      <c r="F13101" s="75">
        <f>IF(CECCZ="CZ03",'Outside Temp'!B13101,IF(CECCZ="CZ04",'Outside Temp'!B13102,IF(CECCZ="CZ12",'Outside Temp'!B13103, IF(CECCZ="CZ13",'Outside Temp'!B13104))))</f>
        <v>65</v>
      </c>
      <c r="G13101" s="12">
        <f t="shared" si="3"/>
        <v>1</v>
      </c>
    </row>
    <row r="13102" ht="15.75" customHeight="1">
      <c r="A13102" s="13">
        <v>42261.5</v>
      </c>
      <c r="B13102" s="73">
        <f t="shared" si="1"/>
        <v>42261</v>
      </c>
      <c r="C13102" s="74">
        <f>IF(NewCustomer="Yes", IF(COUNTIF($I$2:$I$11,B13102)&gt;0,0,WEEKDAY(B13102,2)),IF(COUNTIF($I$2:$I$21,B13102)&gt;0,0,WEEKDAY(B13102,2)))</f>
        <v>1</v>
      </c>
      <c r="D13102" s="74">
        <f t="shared" si="2"/>
        <v>12</v>
      </c>
      <c r="E13102" s="12">
        <f>IFERROR(VLOOKUP(A13102,'IDAR Meter Data'!$A:$B,2,1),"")</f>
        <v>200</v>
      </c>
      <c r="F13102" s="75">
        <f>IF(CECCZ="CZ03",'Outside Temp'!B13102,IF(CECCZ="CZ04",'Outside Temp'!B13103,IF(CECCZ="CZ12",'Outside Temp'!B13104, IF(CECCZ="CZ13",'Outside Temp'!B13105))))</f>
        <v>65.2</v>
      </c>
      <c r="G13102" s="12">
        <f t="shared" si="3"/>
        <v>2</v>
      </c>
    </row>
    <row r="13103" ht="15.75" customHeight="1">
      <c r="A13103" s="13">
        <v>42261.510416666664</v>
      </c>
      <c r="B13103" s="73">
        <f t="shared" si="1"/>
        <v>42261</v>
      </c>
      <c r="C13103" s="74">
        <f>IF(NewCustomer="Yes", IF(COUNTIF($I$2:$I$11,B13103)&gt;0,0,WEEKDAY(B13103,2)),IF(COUNTIF($I$2:$I$21,B13103)&gt;0,0,WEEKDAY(B13103,2)))</f>
        <v>1</v>
      </c>
      <c r="D13103" s="74">
        <f t="shared" si="2"/>
        <v>12</v>
      </c>
      <c r="E13103" s="12">
        <f>IFERROR(VLOOKUP(A13103,'IDAR Meter Data'!$A:$B,2,1),"")</f>
        <v>199</v>
      </c>
      <c r="F13103" s="75">
        <f>IF(CECCZ="CZ03",'Outside Temp'!B13103,IF(CECCZ="CZ04",'Outside Temp'!B13104,IF(CECCZ="CZ12",'Outside Temp'!B13105, IF(CECCZ="CZ13",'Outside Temp'!B13106))))</f>
        <v>65.95</v>
      </c>
      <c r="G13103" s="12">
        <f t="shared" si="3"/>
        <v>2</v>
      </c>
    </row>
    <row r="13104" ht="15.75" customHeight="1">
      <c r="A13104" s="13">
        <v>42261.520833333336</v>
      </c>
      <c r="B13104" s="73">
        <f t="shared" si="1"/>
        <v>42261</v>
      </c>
      <c r="C13104" s="74">
        <f>IF(NewCustomer="Yes", IF(COUNTIF($I$2:$I$11,B13104)&gt;0,0,WEEKDAY(B13104,2)),IF(COUNTIF($I$2:$I$21,B13104)&gt;0,0,WEEKDAY(B13104,2)))</f>
        <v>1</v>
      </c>
      <c r="D13104" s="74">
        <f t="shared" si="2"/>
        <v>12</v>
      </c>
      <c r="E13104" s="12">
        <f>IFERROR(VLOOKUP(A13104,'IDAR Meter Data'!$A:$B,2,1),"")</f>
        <v>208</v>
      </c>
      <c r="F13104" s="75">
        <f>IF(CECCZ="CZ03",'Outside Temp'!B13104,IF(CECCZ="CZ04",'Outside Temp'!B13105,IF(CECCZ="CZ12",'Outside Temp'!B13106, IF(CECCZ="CZ13",'Outside Temp'!B13107))))</f>
        <v>66.7</v>
      </c>
      <c r="G13104" s="12">
        <f t="shared" si="3"/>
        <v>2</v>
      </c>
    </row>
    <row r="13105" ht="15.75" customHeight="1">
      <c r="A13105" s="13">
        <v>42261.53125</v>
      </c>
      <c r="B13105" s="73">
        <f t="shared" si="1"/>
        <v>42261</v>
      </c>
      <c r="C13105" s="74">
        <f>IF(NewCustomer="Yes", IF(COUNTIF($I$2:$I$11,B13105)&gt;0,0,WEEKDAY(B13105,2)),IF(COUNTIF($I$2:$I$21,B13105)&gt;0,0,WEEKDAY(B13105,2)))</f>
        <v>1</v>
      </c>
      <c r="D13105" s="74">
        <f t="shared" si="2"/>
        <v>12</v>
      </c>
      <c r="E13105" s="12">
        <f>IFERROR(VLOOKUP(A13105,'IDAR Meter Data'!$A:$B,2,1),"")</f>
        <v>207</v>
      </c>
      <c r="F13105" s="75">
        <f>IF(CECCZ="CZ03",'Outside Temp'!B13105,IF(CECCZ="CZ04",'Outside Temp'!B13106,IF(CECCZ="CZ12",'Outside Temp'!B13107, IF(CECCZ="CZ13",'Outside Temp'!B13108))))</f>
        <v>67.45</v>
      </c>
      <c r="G13105" s="12">
        <f t="shared" si="3"/>
        <v>2</v>
      </c>
    </row>
    <row r="13106" ht="15.75" customHeight="1">
      <c r="A13106" s="13">
        <v>42261.541666666664</v>
      </c>
      <c r="B13106" s="73">
        <f t="shared" si="1"/>
        <v>42261</v>
      </c>
      <c r="C13106" s="74">
        <f>IF(NewCustomer="Yes", IF(COUNTIF($I$2:$I$11,B13106)&gt;0,0,WEEKDAY(B13106,2)),IF(COUNTIF($I$2:$I$21,B13106)&gt;0,0,WEEKDAY(B13106,2)))</f>
        <v>1</v>
      </c>
      <c r="D13106" s="74">
        <f t="shared" si="2"/>
        <v>13</v>
      </c>
      <c r="E13106" s="12">
        <f>IFERROR(VLOOKUP(A13106,'IDAR Meter Data'!$A:$B,2,1),"")</f>
        <v>202</v>
      </c>
      <c r="F13106" s="75">
        <f>IF(CECCZ="CZ03",'Outside Temp'!B13106,IF(CECCZ="CZ04",'Outside Temp'!B13107,IF(CECCZ="CZ12",'Outside Temp'!B13108, IF(CECCZ="CZ13",'Outside Temp'!B13109))))</f>
        <v>67.93333333</v>
      </c>
      <c r="G13106" s="12">
        <f t="shared" si="3"/>
        <v>2</v>
      </c>
    </row>
    <row r="13107" ht="15.75" customHeight="1">
      <c r="A13107" s="13">
        <v>42261.552083333336</v>
      </c>
      <c r="B13107" s="73">
        <f t="shared" si="1"/>
        <v>42261</v>
      </c>
      <c r="C13107" s="74">
        <f>IF(NewCustomer="Yes", IF(COUNTIF($I$2:$I$11,B13107)&gt;0,0,WEEKDAY(B13107,2)),IF(COUNTIF($I$2:$I$21,B13107)&gt;0,0,WEEKDAY(B13107,2)))</f>
        <v>1</v>
      </c>
      <c r="D13107" s="74">
        <f t="shared" si="2"/>
        <v>13</v>
      </c>
      <c r="E13107" s="12">
        <f>IFERROR(VLOOKUP(A13107,'IDAR Meter Data'!$A:$B,2,1),"")</f>
        <v>190</v>
      </c>
      <c r="F13107" s="75">
        <f>IF(CECCZ="CZ03",'Outside Temp'!B13107,IF(CECCZ="CZ04",'Outside Temp'!B13108,IF(CECCZ="CZ12",'Outside Temp'!B13109, IF(CECCZ="CZ13",'Outside Temp'!B13110))))</f>
        <v>67.68333333</v>
      </c>
      <c r="G13107" s="12">
        <f t="shared" si="3"/>
        <v>2</v>
      </c>
    </row>
    <row r="13108" ht="15.75" customHeight="1">
      <c r="A13108" s="13">
        <v>42261.5625</v>
      </c>
      <c r="B13108" s="73">
        <f t="shared" si="1"/>
        <v>42261</v>
      </c>
      <c r="C13108" s="74">
        <f>IF(NewCustomer="Yes", IF(COUNTIF($I$2:$I$11,B13108)&gt;0,0,WEEKDAY(B13108,2)),IF(COUNTIF($I$2:$I$21,B13108)&gt;0,0,WEEKDAY(B13108,2)))</f>
        <v>1</v>
      </c>
      <c r="D13108" s="74">
        <f t="shared" si="2"/>
        <v>13</v>
      </c>
      <c r="E13108" s="12">
        <f>IFERROR(VLOOKUP(A13108,'IDAR Meter Data'!$A:$B,2,1),"")</f>
        <v>202</v>
      </c>
      <c r="F13108" s="75">
        <f>IF(CECCZ="CZ03",'Outside Temp'!B13108,IF(CECCZ="CZ04",'Outside Temp'!B13109,IF(CECCZ="CZ12",'Outside Temp'!B13110, IF(CECCZ="CZ13",'Outside Temp'!B13111))))</f>
        <v>67.43333333</v>
      </c>
      <c r="G13108" s="12">
        <f t="shared" si="3"/>
        <v>2</v>
      </c>
    </row>
    <row r="13109" ht="15.75" customHeight="1">
      <c r="A13109" s="13">
        <v>42261.572916666664</v>
      </c>
      <c r="B13109" s="73">
        <f t="shared" si="1"/>
        <v>42261</v>
      </c>
      <c r="C13109" s="74">
        <f>IF(NewCustomer="Yes", IF(COUNTIF($I$2:$I$11,B13109)&gt;0,0,WEEKDAY(B13109,2)),IF(COUNTIF($I$2:$I$21,B13109)&gt;0,0,WEEKDAY(B13109,2)))</f>
        <v>1</v>
      </c>
      <c r="D13109" s="74">
        <f t="shared" si="2"/>
        <v>13</v>
      </c>
      <c r="E13109" s="12">
        <f>IFERROR(VLOOKUP(A13109,'IDAR Meter Data'!$A:$B,2,1),"")</f>
        <v>208</v>
      </c>
      <c r="F13109" s="75">
        <f>IF(CECCZ="CZ03",'Outside Temp'!B13109,IF(CECCZ="CZ04",'Outside Temp'!B13110,IF(CECCZ="CZ12",'Outside Temp'!B13111, IF(CECCZ="CZ13",'Outside Temp'!B13112))))</f>
        <v>67.18333333</v>
      </c>
      <c r="G13109" s="12">
        <f t="shared" si="3"/>
        <v>2</v>
      </c>
    </row>
    <row r="13110" ht="15.75" customHeight="1">
      <c r="A13110" s="13">
        <v>42261.583333333336</v>
      </c>
      <c r="B13110" s="73">
        <f t="shared" si="1"/>
        <v>42261</v>
      </c>
      <c r="C13110" s="74">
        <f>IF(NewCustomer="Yes", IF(COUNTIF($I$2:$I$11,B13110)&gt;0,0,WEEKDAY(B13110,2)),IF(COUNTIF($I$2:$I$21,B13110)&gt;0,0,WEEKDAY(B13110,2)))</f>
        <v>1</v>
      </c>
      <c r="D13110" s="74">
        <f t="shared" si="2"/>
        <v>14</v>
      </c>
      <c r="E13110" s="12">
        <f>IFERROR(VLOOKUP(A13110,'IDAR Meter Data'!$A:$B,2,1),"")</f>
        <v>192</v>
      </c>
      <c r="F13110" s="75">
        <f>IF(CECCZ="CZ03",'Outside Temp'!B13110,IF(CECCZ="CZ04",'Outside Temp'!B13111,IF(CECCZ="CZ12",'Outside Temp'!B13112, IF(CECCZ="CZ13",'Outside Temp'!B13113))))</f>
        <v>67</v>
      </c>
      <c r="G13110" s="12">
        <f t="shared" si="3"/>
        <v>2</v>
      </c>
    </row>
    <row r="13111" ht="15.75" customHeight="1">
      <c r="A13111" s="13">
        <v>42261.59375</v>
      </c>
      <c r="B13111" s="73">
        <f t="shared" si="1"/>
        <v>42261</v>
      </c>
      <c r="C13111" s="74">
        <f>IF(NewCustomer="Yes", IF(COUNTIF($I$2:$I$11,B13111)&gt;0,0,WEEKDAY(B13111,2)),IF(COUNTIF($I$2:$I$21,B13111)&gt;0,0,WEEKDAY(B13111,2)))</f>
        <v>1</v>
      </c>
      <c r="D13111" s="74">
        <f t="shared" si="2"/>
        <v>14</v>
      </c>
      <c r="E13111" s="12">
        <f>IFERROR(VLOOKUP(A13111,'IDAR Meter Data'!$A:$B,2,1),"")</f>
        <v>192</v>
      </c>
      <c r="F13111" s="75">
        <f>IF(CECCZ="CZ03",'Outside Temp'!B13111,IF(CECCZ="CZ04",'Outside Temp'!B13112,IF(CECCZ="CZ12",'Outside Temp'!B13113, IF(CECCZ="CZ13",'Outside Temp'!B13114))))</f>
        <v>67</v>
      </c>
      <c r="G13111" s="12">
        <f t="shared" si="3"/>
        <v>2</v>
      </c>
    </row>
    <row r="13112" ht="15.75" customHeight="1">
      <c r="A13112" s="13">
        <v>42261.604166666664</v>
      </c>
      <c r="B13112" s="73">
        <f t="shared" si="1"/>
        <v>42261</v>
      </c>
      <c r="C13112" s="74">
        <f>IF(NewCustomer="Yes", IF(COUNTIF($I$2:$I$11,B13112)&gt;0,0,WEEKDAY(B13112,2)),IF(COUNTIF($I$2:$I$21,B13112)&gt;0,0,WEEKDAY(B13112,2)))</f>
        <v>1</v>
      </c>
      <c r="D13112" s="74">
        <f t="shared" si="2"/>
        <v>14</v>
      </c>
      <c r="E13112" s="12">
        <f>IFERROR(VLOOKUP(A13112,'IDAR Meter Data'!$A:$B,2,1),"")</f>
        <v>199</v>
      </c>
      <c r="F13112" s="75">
        <f>IF(CECCZ="CZ03",'Outside Temp'!B13112,IF(CECCZ="CZ04",'Outside Temp'!B13113,IF(CECCZ="CZ12",'Outside Temp'!B13114, IF(CECCZ="CZ13",'Outside Temp'!B13115))))</f>
        <v>67</v>
      </c>
      <c r="G13112" s="12">
        <f t="shared" si="3"/>
        <v>2</v>
      </c>
    </row>
    <row r="13113" ht="15.75" customHeight="1">
      <c r="A13113" s="13">
        <v>42261.614583333336</v>
      </c>
      <c r="B13113" s="73">
        <f t="shared" si="1"/>
        <v>42261</v>
      </c>
      <c r="C13113" s="74">
        <f>IF(NewCustomer="Yes", IF(COUNTIF($I$2:$I$11,B13113)&gt;0,0,WEEKDAY(B13113,2)),IF(COUNTIF($I$2:$I$21,B13113)&gt;0,0,WEEKDAY(B13113,2)))</f>
        <v>1</v>
      </c>
      <c r="D13113" s="74">
        <f t="shared" si="2"/>
        <v>14</v>
      </c>
      <c r="E13113" s="12">
        <f>IFERROR(VLOOKUP(A13113,'IDAR Meter Data'!$A:$B,2,1),"")</f>
        <v>223</v>
      </c>
      <c r="F13113" s="75">
        <f>IF(CECCZ="CZ03",'Outside Temp'!B13113,IF(CECCZ="CZ04",'Outside Temp'!B13114,IF(CECCZ="CZ12",'Outside Temp'!B13115, IF(CECCZ="CZ13",'Outside Temp'!B13116))))</f>
        <v>67</v>
      </c>
      <c r="G13113" s="12">
        <f t="shared" si="3"/>
        <v>2</v>
      </c>
    </row>
    <row r="13114" ht="15.75" customHeight="1">
      <c r="A13114" s="13">
        <v>42261.625</v>
      </c>
      <c r="B13114" s="73">
        <f t="shared" si="1"/>
        <v>42261</v>
      </c>
      <c r="C13114" s="74">
        <f>IF(NewCustomer="Yes", IF(COUNTIF($I$2:$I$11,B13114)&gt;0,0,WEEKDAY(B13114,2)),IF(COUNTIF($I$2:$I$21,B13114)&gt;0,0,WEEKDAY(B13114,2)))</f>
        <v>1</v>
      </c>
      <c r="D13114" s="74">
        <f t="shared" si="2"/>
        <v>15</v>
      </c>
      <c r="E13114" s="12">
        <f>IFERROR(VLOOKUP(A13114,'IDAR Meter Data'!$A:$B,2,1),"")</f>
        <v>194</v>
      </c>
      <c r="F13114" s="75">
        <f>IF(CECCZ="CZ03",'Outside Temp'!B13114,IF(CECCZ="CZ04",'Outside Temp'!B13115,IF(CECCZ="CZ12",'Outside Temp'!B13116, IF(CECCZ="CZ13",'Outside Temp'!B13117))))</f>
        <v>66.93333333</v>
      </c>
      <c r="G13114" s="12">
        <f t="shared" si="3"/>
        <v>2</v>
      </c>
    </row>
    <row r="13115" ht="15.75" customHeight="1">
      <c r="A13115" s="13">
        <v>42261.635416666664</v>
      </c>
      <c r="B13115" s="73">
        <f t="shared" si="1"/>
        <v>42261</v>
      </c>
      <c r="C13115" s="74">
        <f>IF(NewCustomer="Yes", IF(COUNTIF($I$2:$I$11,B13115)&gt;0,0,WEEKDAY(B13115,2)),IF(COUNTIF($I$2:$I$21,B13115)&gt;0,0,WEEKDAY(B13115,2)))</f>
        <v>1</v>
      </c>
      <c r="D13115" s="74">
        <f t="shared" si="2"/>
        <v>15</v>
      </c>
      <c r="E13115" s="12">
        <f>IFERROR(VLOOKUP(A13115,'IDAR Meter Data'!$A:$B,2,1),"")</f>
        <v>204</v>
      </c>
      <c r="F13115" s="75">
        <f>IF(CECCZ="CZ03",'Outside Temp'!B13115,IF(CECCZ="CZ04",'Outside Temp'!B13116,IF(CECCZ="CZ12",'Outside Temp'!B13117, IF(CECCZ="CZ13",'Outside Temp'!B13118))))</f>
        <v>66.68333333</v>
      </c>
      <c r="G13115" s="12">
        <f t="shared" si="3"/>
        <v>2</v>
      </c>
    </row>
    <row r="13116" ht="15.75" customHeight="1">
      <c r="A13116" s="13">
        <v>42261.645833333336</v>
      </c>
      <c r="B13116" s="73">
        <f t="shared" si="1"/>
        <v>42261</v>
      </c>
      <c r="C13116" s="74">
        <f>IF(NewCustomer="Yes", IF(COUNTIF($I$2:$I$11,B13116)&gt;0,0,WEEKDAY(B13116,2)),IF(COUNTIF($I$2:$I$21,B13116)&gt;0,0,WEEKDAY(B13116,2)))</f>
        <v>1</v>
      </c>
      <c r="D13116" s="74">
        <f t="shared" si="2"/>
        <v>15</v>
      </c>
      <c r="E13116" s="12">
        <f>IFERROR(VLOOKUP(A13116,'IDAR Meter Data'!$A:$B,2,1),"")</f>
        <v>206</v>
      </c>
      <c r="F13116" s="75">
        <f>IF(CECCZ="CZ03",'Outside Temp'!B13116,IF(CECCZ="CZ04",'Outside Temp'!B13117,IF(CECCZ="CZ12",'Outside Temp'!B13118, IF(CECCZ="CZ13",'Outside Temp'!B13119))))</f>
        <v>66.43333333</v>
      </c>
      <c r="G13116" s="12">
        <f t="shared" si="3"/>
        <v>2</v>
      </c>
    </row>
    <row r="13117" ht="15.75" customHeight="1">
      <c r="A13117" s="13">
        <v>42261.65625</v>
      </c>
      <c r="B13117" s="73">
        <f t="shared" si="1"/>
        <v>42261</v>
      </c>
      <c r="C13117" s="74">
        <f>IF(NewCustomer="Yes", IF(COUNTIF($I$2:$I$11,B13117)&gt;0,0,WEEKDAY(B13117,2)),IF(COUNTIF($I$2:$I$21,B13117)&gt;0,0,WEEKDAY(B13117,2)))</f>
        <v>1</v>
      </c>
      <c r="D13117" s="74">
        <f t="shared" si="2"/>
        <v>15</v>
      </c>
      <c r="E13117" s="12">
        <f>IFERROR(VLOOKUP(A13117,'IDAR Meter Data'!$A:$B,2,1),"")</f>
        <v>209</v>
      </c>
      <c r="F13117" s="75">
        <f>IF(CECCZ="CZ03",'Outside Temp'!B13117,IF(CECCZ="CZ04",'Outside Temp'!B13118,IF(CECCZ="CZ12",'Outside Temp'!B13119, IF(CECCZ="CZ13",'Outside Temp'!B13120))))</f>
        <v>66.18333333</v>
      </c>
      <c r="G13117" s="12">
        <f t="shared" si="3"/>
        <v>2</v>
      </c>
    </row>
    <row r="13118" ht="15.75" customHeight="1">
      <c r="A13118" s="13">
        <v>42261.666666666664</v>
      </c>
      <c r="B13118" s="73">
        <f t="shared" si="1"/>
        <v>42261</v>
      </c>
      <c r="C13118" s="74">
        <f>IF(NewCustomer="Yes", IF(COUNTIF($I$2:$I$11,B13118)&gt;0,0,WEEKDAY(B13118,2)),IF(COUNTIF($I$2:$I$21,B13118)&gt;0,0,WEEKDAY(B13118,2)))</f>
        <v>1</v>
      </c>
      <c r="D13118" s="74">
        <f t="shared" si="2"/>
        <v>16</v>
      </c>
      <c r="E13118" s="12">
        <f>IFERROR(VLOOKUP(A13118,'IDAR Meter Data'!$A:$B,2,1),"")</f>
        <v>197</v>
      </c>
      <c r="F13118" s="75">
        <f>IF(CECCZ="CZ03",'Outside Temp'!B13118,IF(CECCZ="CZ04",'Outside Temp'!B13119,IF(CECCZ="CZ12",'Outside Temp'!B13120, IF(CECCZ="CZ13",'Outside Temp'!B13121))))</f>
        <v>65.86666667</v>
      </c>
      <c r="G13118" s="12">
        <f t="shared" si="3"/>
        <v>2</v>
      </c>
    </row>
    <row r="13119" ht="15.75" customHeight="1">
      <c r="A13119" s="13">
        <v>42261.677083333336</v>
      </c>
      <c r="B13119" s="73">
        <f t="shared" si="1"/>
        <v>42261</v>
      </c>
      <c r="C13119" s="74">
        <f>IF(NewCustomer="Yes", IF(COUNTIF($I$2:$I$11,B13119)&gt;0,0,WEEKDAY(B13119,2)),IF(COUNTIF($I$2:$I$21,B13119)&gt;0,0,WEEKDAY(B13119,2)))</f>
        <v>1</v>
      </c>
      <c r="D13119" s="74">
        <f t="shared" si="2"/>
        <v>16</v>
      </c>
      <c r="E13119" s="12">
        <f>IFERROR(VLOOKUP(A13119,'IDAR Meter Data'!$A:$B,2,1),"")</f>
        <v>195</v>
      </c>
      <c r="F13119" s="75">
        <f>IF(CECCZ="CZ03",'Outside Temp'!B13119,IF(CECCZ="CZ04",'Outside Temp'!B13120,IF(CECCZ="CZ12",'Outside Temp'!B13121, IF(CECCZ="CZ13",'Outside Temp'!B13122))))</f>
        <v>65.36666667</v>
      </c>
      <c r="G13119" s="12">
        <f t="shared" si="3"/>
        <v>2</v>
      </c>
    </row>
    <row r="13120" ht="15.75" customHeight="1">
      <c r="A13120" s="13">
        <v>42261.6875</v>
      </c>
      <c r="B13120" s="73">
        <f t="shared" si="1"/>
        <v>42261</v>
      </c>
      <c r="C13120" s="74">
        <f>IF(NewCustomer="Yes", IF(COUNTIF($I$2:$I$11,B13120)&gt;0,0,WEEKDAY(B13120,2)),IF(COUNTIF($I$2:$I$21,B13120)&gt;0,0,WEEKDAY(B13120,2)))</f>
        <v>1</v>
      </c>
      <c r="D13120" s="74">
        <f t="shared" si="2"/>
        <v>16</v>
      </c>
      <c r="E13120" s="12">
        <f>IFERROR(VLOOKUP(A13120,'IDAR Meter Data'!$A:$B,2,1),"")</f>
        <v>199</v>
      </c>
      <c r="F13120" s="75">
        <f>IF(CECCZ="CZ03",'Outside Temp'!B13120,IF(CECCZ="CZ04",'Outside Temp'!B13121,IF(CECCZ="CZ12",'Outside Temp'!B13122, IF(CECCZ="CZ13",'Outside Temp'!B13123))))</f>
        <v>64.86666667</v>
      </c>
      <c r="G13120" s="12">
        <f t="shared" si="3"/>
        <v>1</v>
      </c>
    </row>
    <row r="13121" ht="15.75" customHeight="1">
      <c r="A13121" s="13">
        <v>42261.697916666664</v>
      </c>
      <c r="B13121" s="73">
        <f t="shared" si="1"/>
        <v>42261</v>
      </c>
      <c r="C13121" s="74">
        <f>IF(NewCustomer="Yes", IF(COUNTIF($I$2:$I$11,B13121)&gt;0,0,WEEKDAY(B13121,2)),IF(COUNTIF($I$2:$I$21,B13121)&gt;0,0,WEEKDAY(B13121,2)))</f>
        <v>1</v>
      </c>
      <c r="D13121" s="74">
        <f t="shared" si="2"/>
        <v>16</v>
      </c>
      <c r="E13121" s="12">
        <f>IFERROR(VLOOKUP(A13121,'IDAR Meter Data'!$A:$B,2,1),"")</f>
        <v>188</v>
      </c>
      <c r="F13121" s="75">
        <f>IF(CECCZ="CZ03",'Outside Temp'!B13121,IF(CECCZ="CZ04",'Outside Temp'!B13122,IF(CECCZ="CZ12",'Outside Temp'!B13123, IF(CECCZ="CZ13",'Outside Temp'!B13124))))</f>
        <v>64.36666667</v>
      </c>
      <c r="G13121" s="12">
        <f t="shared" si="3"/>
        <v>1</v>
      </c>
    </row>
    <row r="13122" ht="15.75" customHeight="1">
      <c r="A13122" s="13">
        <v>42261.708333333336</v>
      </c>
      <c r="B13122" s="73">
        <f t="shared" si="1"/>
        <v>42261</v>
      </c>
      <c r="C13122" s="74">
        <f>IF(NewCustomer="Yes", IF(COUNTIF($I$2:$I$11,B13122)&gt;0,0,WEEKDAY(B13122,2)),IF(COUNTIF($I$2:$I$21,B13122)&gt;0,0,WEEKDAY(B13122,2)))</f>
        <v>1</v>
      </c>
      <c r="D13122" s="74">
        <f t="shared" si="2"/>
        <v>17</v>
      </c>
      <c r="E13122" s="12">
        <f>IFERROR(VLOOKUP(A13122,'IDAR Meter Data'!$A:$B,2,1),"")</f>
        <v>211</v>
      </c>
      <c r="F13122" s="75">
        <f>IF(CECCZ="CZ03",'Outside Temp'!B13122,IF(CECCZ="CZ04",'Outside Temp'!B13123,IF(CECCZ="CZ12",'Outside Temp'!B13124, IF(CECCZ="CZ13",'Outside Temp'!B13125))))</f>
        <v>63.93333333</v>
      </c>
      <c r="G13122" s="12">
        <f t="shared" si="3"/>
        <v>1</v>
      </c>
    </row>
    <row r="13123" ht="15.75" customHeight="1">
      <c r="A13123" s="13">
        <v>42261.71875</v>
      </c>
      <c r="B13123" s="73">
        <f t="shared" si="1"/>
        <v>42261</v>
      </c>
      <c r="C13123" s="74">
        <f>IF(NewCustomer="Yes", IF(COUNTIF($I$2:$I$11,B13123)&gt;0,0,WEEKDAY(B13123,2)),IF(COUNTIF($I$2:$I$21,B13123)&gt;0,0,WEEKDAY(B13123,2)))</f>
        <v>1</v>
      </c>
      <c r="D13123" s="74">
        <f t="shared" si="2"/>
        <v>17</v>
      </c>
      <c r="E13123" s="12">
        <f>IFERROR(VLOOKUP(A13123,'IDAR Meter Data'!$A:$B,2,1),"")</f>
        <v>211</v>
      </c>
      <c r="F13123" s="75">
        <f>IF(CECCZ="CZ03",'Outside Temp'!B13123,IF(CECCZ="CZ04",'Outside Temp'!B13124,IF(CECCZ="CZ12",'Outside Temp'!B13125, IF(CECCZ="CZ13",'Outside Temp'!B13126))))</f>
        <v>63.68333333</v>
      </c>
      <c r="G13123" s="12">
        <f t="shared" si="3"/>
        <v>1</v>
      </c>
    </row>
    <row r="13124" ht="15.75" customHeight="1">
      <c r="A13124" s="13">
        <v>42261.729166666664</v>
      </c>
      <c r="B13124" s="73">
        <f t="shared" si="1"/>
        <v>42261</v>
      </c>
      <c r="C13124" s="74">
        <f>IF(NewCustomer="Yes", IF(COUNTIF($I$2:$I$11,B13124)&gt;0,0,WEEKDAY(B13124,2)),IF(COUNTIF($I$2:$I$21,B13124)&gt;0,0,WEEKDAY(B13124,2)))</f>
        <v>1</v>
      </c>
      <c r="D13124" s="74">
        <f t="shared" si="2"/>
        <v>17</v>
      </c>
      <c r="E13124" s="12">
        <f>IFERROR(VLOOKUP(A13124,'IDAR Meter Data'!$A:$B,2,1),"")</f>
        <v>199</v>
      </c>
      <c r="F13124" s="75">
        <f>IF(CECCZ="CZ03",'Outside Temp'!B13124,IF(CECCZ="CZ04",'Outside Temp'!B13125,IF(CECCZ="CZ12",'Outside Temp'!B13126, IF(CECCZ="CZ13",'Outside Temp'!B13127))))</f>
        <v>63.43333333</v>
      </c>
      <c r="G13124" s="12">
        <f t="shared" si="3"/>
        <v>1</v>
      </c>
    </row>
    <row r="13125" ht="15.75" customHeight="1">
      <c r="A13125" s="13">
        <v>42261.739583333336</v>
      </c>
      <c r="B13125" s="73">
        <f t="shared" si="1"/>
        <v>42261</v>
      </c>
      <c r="C13125" s="74">
        <f>IF(NewCustomer="Yes", IF(COUNTIF($I$2:$I$11,B13125)&gt;0,0,WEEKDAY(B13125,2)),IF(COUNTIF($I$2:$I$21,B13125)&gt;0,0,WEEKDAY(B13125,2)))</f>
        <v>1</v>
      </c>
      <c r="D13125" s="74">
        <f t="shared" si="2"/>
        <v>17</v>
      </c>
      <c r="E13125" s="12">
        <f>IFERROR(VLOOKUP(A13125,'IDAR Meter Data'!$A:$B,2,1),"")</f>
        <v>201</v>
      </c>
      <c r="F13125" s="75">
        <f>IF(CECCZ="CZ03",'Outside Temp'!B13125,IF(CECCZ="CZ04",'Outside Temp'!B13126,IF(CECCZ="CZ12",'Outside Temp'!B13127, IF(CECCZ="CZ13",'Outside Temp'!B13128))))</f>
        <v>63.18333333</v>
      </c>
      <c r="G13125" s="12">
        <f t="shared" si="3"/>
        <v>1</v>
      </c>
    </row>
    <row r="13126" ht="15.75" customHeight="1">
      <c r="A13126" s="13">
        <v>42261.75</v>
      </c>
      <c r="B13126" s="73">
        <f t="shared" si="1"/>
        <v>42261</v>
      </c>
      <c r="C13126" s="74">
        <f>IF(NewCustomer="Yes", IF(COUNTIF($I$2:$I$11,B13126)&gt;0,0,WEEKDAY(B13126,2)),IF(COUNTIF($I$2:$I$21,B13126)&gt;0,0,WEEKDAY(B13126,2)))</f>
        <v>1</v>
      </c>
      <c r="D13126" s="74">
        <f t="shared" si="2"/>
        <v>18</v>
      </c>
      <c r="E13126" s="12">
        <f>IFERROR(VLOOKUP(A13126,'IDAR Meter Data'!$A:$B,2,1),"")</f>
        <v>192</v>
      </c>
      <c r="F13126" s="75">
        <f>IF(CECCZ="CZ03",'Outside Temp'!B13126,IF(CECCZ="CZ04",'Outside Temp'!B13127,IF(CECCZ="CZ12",'Outside Temp'!B13128, IF(CECCZ="CZ13",'Outside Temp'!B13129))))</f>
        <v>62.93333333</v>
      </c>
      <c r="G13126" s="12">
        <f t="shared" si="3"/>
        <v>1</v>
      </c>
    </row>
    <row r="13127" ht="15.75" customHeight="1">
      <c r="A13127" s="13">
        <v>42261.760416666664</v>
      </c>
      <c r="B13127" s="73">
        <f t="shared" si="1"/>
        <v>42261</v>
      </c>
      <c r="C13127" s="74">
        <f>IF(NewCustomer="Yes", IF(COUNTIF($I$2:$I$11,B13127)&gt;0,0,WEEKDAY(B13127,2)),IF(COUNTIF($I$2:$I$21,B13127)&gt;0,0,WEEKDAY(B13127,2)))</f>
        <v>1</v>
      </c>
      <c r="D13127" s="74">
        <f t="shared" si="2"/>
        <v>18</v>
      </c>
      <c r="E13127" s="12">
        <f>IFERROR(VLOOKUP(A13127,'IDAR Meter Data'!$A:$B,2,1),"")</f>
        <v>207</v>
      </c>
      <c r="F13127" s="75">
        <f>IF(CECCZ="CZ03",'Outside Temp'!B13127,IF(CECCZ="CZ04",'Outside Temp'!B13128,IF(CECCZ="CZ12",'Outside Temp'!B13129, IF(CECCZ="CZ13",'Outside Temp'!B13130))))</f>
        <v>62.68333333</v>
      </c>
      <c r="G13127" s="12">
        <f t="shared" si="3"/>
        <v>1</v>
      </c>
    </row>
    <row r="13128" ht="15.75" customHeight="1">
      <c r="A13128" s="13">
        <v>42261.770833333336</v>
      </c>
      <c r="B13128" s="73">
        <f t="shared" si="1"/>
        <v>42261</v>
      </c>
      <c r="C13128" s="74">
        <f>IF(NewCustomer="Yes", IF(COUNTIF($I$2:$I$11,B13128)&gt;0,0,WEEKDAY(B13128,2)),IF(COUNTIF($I$2:$I$21,B13128)&gt;0,0,WEEKDAY(B13128,2)))</f>
        <v>1</v>
      </c>
      <c r="D13128" s="74">
        <f t="shared" si="2"/>
        <v>18</v>
      </c>
      <c r="E13128" s="12">
        <f>IFERROR(VLOOKUP(A13128,'IDAR Meter Data'!$A:$B,2,1),"")</f>
        <v>204</v>
      </c>
      <c r="F13128" s="75">
        <f>IF(CECCZ="CZ03",'Outside Temp'!B13128,IF(CECCZ="CZ04",'Outside Temp'!B13129,IF(CECCZ="CZ12",'Outside Temp'!B13130, IF(CECCZ="CZ13",'Outside Temp'!B13131))))</f>
        <v>62.43333333</v>
      </c>
      <c r="G13128" s="12">
        <f t="shared" si="3"/>
        <v>1</v>
      </c>
    </row>
    <row r="13129" ht="15.75" customHeight="1">
      <c r="A13129" s="13">
        <v>42261.78125</v>
      </c>
      <c r="B13129" s="73">
        <f t="shared" si="1"/>
        <v>42261</v>
      </c>
      <c r="C13129" s="74">
        <f>IF(NewCustomer="Yes", IF(COUNTIF($I$2:$I$11,B13129)&gt;0,0,WEEKDAY(B13129,2)),IF(COUNTIF($I$2:$I$21,B13129)&gt;0,0,WEEKDAY(B13129,2)))</f>
        <v>1</v>
      </c>
      <c r="D13129" s="74">
        <f t="shared" si="2"/>
        <v>18</v>
      </c>
      <c r="E13129" s="12">
        <f>IFERROR(VLOOKUP(A13129,'IDAR Meter Data'!$A:$B,2,1),"")</f>
        <v>198</v>
      </c>
      <c r="F13129" s="75">
        <f>IF(CECCZ="CZ03",'Outside Temp'!B13129,IF(CECCZ="CZ04",'Outside Temp'!B13130,IF(CECCZ="CZ12",'Outside Temp'!B13131, IF(CECCZ="CZ13",'Outside Temp'!B13132))))</f>
        <v>62.18333333</v>
      </c>
      <c r="G13129" s="12">
        <f t="shared" si="3"/>
        <v>1</v>
      </c>
    </row>
    <row r="13130" ht="15.75" customHeight="1">
      <c r="A13130" s="13">
        <v>42261.791666666664</v>
      </c>
      <c r="B13130" s="73">
        <f t="shared" si="1"/>
        <v>42261</v>
      </c>
      <c r="C13130" s="74">
        <f>IF(NewCustomer="Yes", IF(COUNTIF($I$2:$I$11,B13130)&gt;0,0,WEEKDAY(B13130,2)),IF(COUNTIF($I$2:$I$21,B13130)&gt;0,0,WEEKDAY(B13130,2)))</f>
        <v>1</v>
      </c>
      <c r="D13130" s="74">
        <f t="shared" si="2"/>
        <v>19</v>
      </c>
      <c r="E13130" s="12">
        <f>IFERROR(VLOOKUP(A13130,'IDAR Meter Data'!$A:$B,2,1),"")</f>
        <v>201</v>
      </c>
      <c r="F13130" s="75">
        <f>IF(CECCZ="CZ03",'Outside Temp'!B13130,IF(CECCZ="CZ04",'Outside Temp'!B13131,IF(CECCZ="CZ12",'Outside Temp'!B13132, IF(CECCZ="CZ13",'Outside Temp'!B13133))))</f>
        <v>62</v>
      </c>
      <c r="G13130" s="12">
        <f t="shared" si="3"/>
        <v>1</v>
      </c>
    </row>
    <row r="13131" ht="15.75" customHeight="1">
      <c r="A13131" s="13">
        <v>42261.802083333336</v>
      </c>
      <c r="B13131" s="73">
        <f t="shared" si="1"/>
        <v>42261</v>
      </c>
      <c r="C13131" s="74">
        <f>IF(NewCustomer="Yes", IF(COUNTIF($I$2:$I$11,B13131)&gt;0,0,WEEKDAY(B13131,2)),IF(COUNTIF($I$2:$I$21,B13131)&gt;0,0,WEEKDAY(B13131,2)))</f>
        <v>1</v>
      </c>
      <c r="D13131" s="74">
        <f t="shared" si="2"/>
        <v>19</v>
      </c>
      <c r="E13131" s="12">
        <f>IFERROR(VLOOKUP(A13131,'IDAR Meter Data'!$A:$B,2,1),"")</f>
        <v>194</v>
      </c>
      <c r="F13131" s="75">
        <f>IF(CECCZ="CZ03",'Outside Temp'!B13131,IF(CECCZ="CZ04",'Outside Temp'!B13132,IF(CECCZ="CZ12",'Outside Temp'!B13133, IF(CECCZ="CZ13",'Outside Temp'!B13134))))</f>
        <v>62</v>
      </c>
      <c r="G13131" s="12">
        <f t="shared" si="3"/>
        <v>1</v>
      </c>
    </row>
    <row r="13132" ht="15.75" customHeight="1">
      <c r="A13132" s="13">
        <v>42261.8125</v>
      </c>
      <c r="B13132" s="73">
        <f t="shared" si="1"/>
        <v>42261</v>
      </c>
      <c r="C13132" s="74">
        <f>IF(NewCustomer="Yes", IF(COUNTIF($I$2:$I$11,B13132)&gt;0,0,WEEKDAY(B13132,2)),IF(COUNTIF($I$2:$I$21,B13132)&gt;0,0,WEEKDAY(B13132,2)))</f>
        <v>1</v>
      </c>
      <c r="D13132" s="74">
        <f t="shared" si="2"/>
        <v>19</v>
      </c>
      <c r="E13132" s="12">
        <f>IFERROR(VLOOKUP(A13132,'IDAR Meter Data'!$A:$B,2,1),"")</f>
        <v>199</v>
      </c>
      <c r="F13132" s="75">
        <f>IF(CECCZ="CZ03",'Outside Temp'!B13132,IF(CECCZ="CZ04",'Outside Temp'!B13133,IF(CECCZ="CZ12",'Outside Temp'!B13134, IF(CECCZ="CZ13",'Outside Temp'!B13135))))</f>
        <v>62</v>
      </c>
      <c r="G13132" s="12">
        <f t="shared" si="3"/>
        <v>1</v>
      </c>
    </row>
    <row r="13133" ht="15.75" customHeight="1">
      <c r="A13133" s="13">
        <v>42261.822916666664</v>
      </c>
      <c r="B13133" s="73">
        <f t="shared" si="1"/>
        <v>42261</v>
      </c>
      <c r="C13133" s="74">
        <f>IF(NewCustomer="Yes", IF(COUNTIF($I$2:$I$11,B13133)&gt;0,0,WEEKDAY(B13133,2)),IF(COUNTIF($I$2:$I$21,B13133)&gt;0,0,WEEKDAY(B13133,2)))</f>
        <v>1</v>
      </c>
      <c r="D13133" s="74">
        <f t="shared" si="2"/>
        <v>19</v>
      </c>
      <c r="E13133" s="12">
        <f>IFERROR(VLOOKUP(A13133,'IDAR Meter Data'!$A:$B,2,1),"")</f>
        <v>204</v>
      </c>
      <c r="F13133" s="75">
        <f>IF(CECCZ="CZ03",'Outside Temp'!B13133,IF(CECCZ="CZ04",'Outside Temp'!B13134,IF(CECCZ="CZ12",'Outside Temp'!B13135, IF(CECCZ="CZ13",'Outside Temp'!B13136))))</f>
        <v>62</v>
      </c>
      <c r="G13133" s="12">
        <f t="shared" si="3"/>
        <v>1</v>
      </c>
    </row>
    <row r="13134" ht="15.75" customHeight="1">
      <c r="A13134" s="13">
        <v>42261.833333333336</v>
      </c>
      <c r="B13134" s="73">
        <f t="shared" si="1"/>
        <v>42261</v>
      </c>
      <c r="C13134" s="74">
        <f>IF(NewCustomer="Yes", IF(COUNTIF($I$2:$I$11,B13134)&gt;0,0,WEEKDAY(B13134,2)),IF(COUNTIF($I$2:$I$21,B13134)&gt;0,0,WEEKDAY(B13134,2)))</f>
        <v>1</v>
      </c>
      <c r="D13134" s="74">
        <f t="shared" si="2"/>
        <v>20</v>
      </c>
      <c r="E13134" s="12">
        <f>IFERROR(VLOOKUP(A13134,'IDAR Meter Data'!$A:$B,2,1),"")</f>
        <v>191</v>
      </c>
      <c r="F13134" s="75">
        <f>IF(CECCZ="CZ03",'Outside Temp'!B13134,IF(CECCZ="CZ04",'Outside Temp'!B13135,IF(CECCZ="CZ12",'Outside Temp'!B13136, IF(CECCZ="CZ13",'Outside Temp'!B13137))))</f>
        <v>61.86666667</v>
      </c>
      <c r="G13134" s="12">
        <f t="shared" si="3"/>
        <v>1</v>
      </c>
    </row>
    <row r="13135" ht="15.75" customHeight="1">
      <c r="A13135" s="13">
        <v>42261.84375</v>
      </c>
      <c r="B13135" s="73">
        <f t="shared" si="1"/>
        <v>42261</v>
      </c>
      <c r="C13135" s="74">
        <f>IF(NewCustomer="Yes", IF(COUNTIF($I$2:$I$11,B13135)&gt;0,0,WEEKDAY(B13135,2)),IF(COUNTIF($I$2:$I$21,B13135)&gt;0,0,WEEKDAY(B13135,2)))</f>
        <v>1</v>
      </c>
      <c r="D13135" s="74">
        <f t="shared" si="2"/>
        <v>20</v>
      </c>
      <c r="E13135" s="12">
        <f>IFERROR(VLOOKUP(A13135,'IDAR Meter Data'!$A:$B,2,1),"")</f>
        <v>194</v>
      </c>
      <c r="F13135" s="75">
        <f>IF(CECCZ="CZ03",'Outside Temp'!B13135,IF(CECCZ="CZ04",'Outside Temp'!B13136,IF(CECCZ="CZ12",'Outside Temp'!B13137, IF(CECCZ="CZ13",'Outside Temp'!B13138))))</f>
        <v>61.36666667</v>
      </c>
      <c r="G13135" s="12">
        <f t="shared" si="3"/>
        <v>1</v>
      </c>
    </row>
    <row r="13136" ht="15.75" customHeight="1">
      <c r="A13136" s="13">
        <v>42261.854166666664</v>
      </c>
      <c r="B13136" s="73">
        <f t="shared" si="1"/>
        <v>42261</v>
      </c>
      <c r="C13136" s="74">
        <f>IF(NewCustomer="Yes", IF(COUNTIF($I$2:$I$11,B13136)&gt;0,0,WEEKDAY(B13136,2)),IF(COUNTIF($I$2:$I$21,B13136)&gt;0,0,WEEKDAY(B13136,2)))</f>
        <v>1</v>
      </c>
      <c r="D13136" s="74">
        <f t="shared" si="2"/>
        <v>20</v>
      </c>
      <c r="E13136" s="12">
        <f>IFERROR(VLOOKUP(A13136,'IDAR Meter Data'!$A:$B,2,1),"")</f>
        <v>188</v>
      </c>
      <c r="F13136" s="75">
        <f>IF(CECCZ="CZ03",'Outside Temp'!B13136,IF(CECCZ="CZ04",'Outside Temp'!B13137,IF(CECCZ="CZ12",'Outside Temp'!B13138, IF(CECCZ="CZ13",'Outside Temp'!B13139))))</f>
        <v>60.86666667</v>
      </c>
      <c r="G13136" s="12">
        <f t="shared" si="3"/>
        <v>1</v>
      </c>
    </row>
    <row r="13137" ht="15.75" customHeight="1">
      <c r="A13137" s="13">
        <v>42261.864583333336</v>
      </c>
      <c r="B13137" s="73">
        <f t="shared" si="1"/>
        <v>42261</v>
      </c>
      <c r="C13137" s="74">
        <f>IF(NewCustomer="Yes", IF(COUNTIF($I$2:$I$11,B13137)&gt;0,0,WEEKDAY(B13137,2)),IF(COUNTIF($I$2:$I$21,B13137)&gt;0,0,WEEKDAY(B13137,2)))</f>
        <v>1</v>
      </c>
      <c r="D13137" s="74">
        <f t="shared" si="2"/>
        <v>20</v>
      </c>
      <c r="E13137" s="12">
        <f>IFERROR(VLOOKUP(A13137,'IDAR Meter Data'!$A:$B,2,1),"")</f>
        <v>194</v>
      </c>
      <c r="F13137" s="75">
        <f>IF(CECCZ="CZ03",'Outside Temp'!B13137,IF(CECCZ="CZ04",'Outside Temp'!B13138,IF(CECCZ="CZ12",'Outside Temp'!B13139, IF(CECCZ="CZ13",'Outside Temp'!B13140))))</f>
        <v>60.36666667</v>
      </c>
      <c r="G13137" s="12">
        <f t="shared" si="3"/>
        <v>1</v>
      </c>
    </row>
    <row r="13138" ht="15.75" customHeight="1">
      <c r="A13138" s="13">
        <v>42261.875</v>
      </c>
      <c r="B13138" s="73">
        <f t="shared" si="1"/>
        <v>42261</v>
      </c>
      <c r="C13138" s="74">
        <f>IF(NewCustomer="Yes", IF(COUNTIF($I$2:$I$11,B13138)&gt;0,0,WEEKDAY(B13138,2)),IF(COUNTIF($I$2:$I$21,B13138)&gt;0,0,WEEKDAY(B13138,2)))</f>
        <v>1</v>
      </c>
      <c r="D13138" s="74">
        <f t="shared" si="2"/>
        <v>21</v>
      </c>
      <c r="E13138" s="12">
        <f>IFERROR(VLOOKUP(A13138,'IDAR Meter Data'!$A:$B,2,1),"")</f>
        <v>203</v>
      </c>
      <c r="F13138" s="75">
        <f>IF(CECCZ="CZ03",'Outside Temp'!B13138,IF(CECCZ="CZ04",'Outside Temp'!B13139,IF(CECCZ="CZ12",'Outside Temp'!B13140, IF(CECCZ="CZ13",'Outside Temp'!B13141))))</f>
        <v>60.06666667</v>
      </c>
      <c r="G13138" s="12">
        <f t="shared" si="3"/>
        <v>1</v>
      </c>
    </row>
    <row r="13139" ht="15.75" customHeight="1">
      <c r="A13139" s="13">
        <v>42261.885416666664</v>
      </c>
      <c r="B13139" s="73">
        <f t="shared" si="1"/>
        <v>42261</v>
      </c>
      <c r="C13139" s="74">
        <f>IF(NewCustomer="Yes", IF(COUNTIF($I$2:$I$11,B13139)&gt;0,0,WEEKDAY(B13139,2)),IF(COUNTIF($I$2:$I$21,B13139)&gt;0,0,WEEKDAY(B13139,2)))</f>
        <v>1</v>
      </c>
      <c r="D13139" s="74">
        <f t="shared" si="2"/>
        <v>21</v>
      </c>
      <c r="E13139" s="12">
        <f>IFERROR(VLOOKUP(A13139,'IDAR Meter Data'!$A:$B,2,1),"")</f>
        <v>184</v>
      </c>
      <c r="F13139" s="75">
        <f>IF(CECCZ="CZ03",'Outside Temp'!B13139,IF(CECCZ="CZ04",'Outside Temp'!B13140,IF(CECCZ="CZ12",'Outside Temp'!B13141, IF(CECCZ="CZ13",'Outside Temp'!B13142))))</f>
        <v>60.31666667</v>
      </c>
      <c r="G13139" s="12">
        <f t="shared" si="3"/>
        <v>1</v>
      </c>
    </row>
    <row r="13140" ht="15.75" customHeight="1">
      <c r="A13140" s="13">
        <v>42261.895833333336</v>
      </c>
      <c r="B13140" s="73">
        <f t="shared" si="1"/>
        <v>42261</v>
      </c>
      <c r="C13140" s="74">
        <f>IF(NewCustomer="Yes", IF(COUNTIF($I$2:$I$11,B13140)&gt;0,0,WEEKDAY(B13140,2)),IF(COUNTIF($I$2:$I$21,B13140)&gt;0,0,WEEKDAY(B13140,2)))</f>
        <v>1</v>
      </c>
      <c r="D13140" s="74">
        <f t="shared" si="2"/>
        <v>21</v>
      </c>
      <c r="E13140" s="12">
        <f>IFERROR(VLOOKUP(A13140,'IDAR Meter Data'!$A:$B,2,1),"")</f>
        <v>184</v>
      </c>
      <c r="F13140" s="75">
        <f>IF(CECCZ="CZ03",'Outside Temp'!B13140,IF(CECCZ="CZ04",'Outside Temp'!B13141,IF(CECCZ="CZ12",'Outside Temp'!B13142, IF(CECCZ="CZ13",'Outside Temp'!B13143))))</f>
        <v>60.56666667</v>
      </c>
      <c r="G13140" s="12">
        <f t="shared" si="3"/>
        <v>1</v>
      </c>
    </row>
    <row r="13141" ht="15.75" customHeight="1">
      <c r="A13141" s="13">
        <v>42261.90625</v>
      </c>
      <c r="B13141" s="73">
        <f t="shared" si="1"/>
        <v>42261</v>
      </c>
      <c r="C13141" s="74">
        <f>IF(NewCustomer="Yes", IF(COUNTIF($I$2:$I$11,B13141)&gt;0,0,WEEKDAY(B13141,2)),IF(COUNTIF($I$2:$I$21,B13141)&gt;0,0,WEEKDAY(B13141,2)))</f>
        <v>1</v>
      </c>
      <c r="D13141" s="74">
        <f t="shared" si="2"/>
        <v>21</v>
      </c>
      <c r="E13141" s="12">
        <f>IFERROR(VLOOKUP(A13141,'IDAR Meter Data'!$A:$B,2,1),"")</f>
        <v>192</v>
      </c>
      <c r="F13141" s="75">
        <f>IF(CECCZ="CZ03",'Outside Temp'!B13141,IF(CECCZ="CZ04",'Outside Temp'!B13142,IF(CECCZ="CZ12",'Outside Temp'!B13143, IF(CECCZ="CZ13",'Outside Temp'!B13144))))</f>
        <v>60.81666667</v>
      </c>
      <c r="G13141" s="12">
        <f t="shared" si="3"/>
        <v>1</v>
      </c>
    </row>
    <row r="13142" ht="15.75" customHeight="1">
      <c r="A13142" s="13">
        <v>42261.916666666664</v>
      </c>
      <c r="B13142" s="73">
        <f t="shared" si="1"/>
        <v>42261</v>
      </c>
      <c r="C13142" s="74">
        <f>IF(NewCustomer="Yes", IF(COUNTIF($I$2:$I$11,B13142)&gt;0,0,WEEKDAY(B13142,2)),IF(COUNTIF($I$2:$I$21,B13142)&gt;0,0,WEEKDAY(B13142,2)))</f>
        <v>1</v>
      </c>
      <c r="D13142" s="74">
        <f t="shared" si="2"/>
        <v>22</v>
      </c>
      <c r="E13142" s="12">
        <f>IFERROR(VLOOKUP(A13142,'IDAR Meter Data'!$A:$B,2,1),"")</f>
        <v>186</v>
      </c>
      <c r="F13142" s="75">
        <f>IF(CECCZ="CZ03",'Outside Temp'!B13142,IF(CECCZ="CZ04",'Outside Temp'!B13143,IF(CECCZ="CZ12",'Outside Temp'!B13144, IF(CECCZ="CZ13",'Outside Temp'!B13145))))</f>
        <v>61</v>
      </c>
      <c r="G13142" s="12">
        <f t="shared" si="3"/>
        <v>1</v>
      </c>
    </row>
    <row r="13143" ht="15.75" customHeight="1">
      <c r="A13143" s="13">
        <v>42261.927083333336</v>
      </c>
      <c r="B13143" s="73">
        <f t="shared" si="1"/>
        <v>42261</v>
      </c>
      <c r="C13143" s="74">
        <f>IF(NewCustomer="Yes", IF(COUNTIF($I$2:$I$11,B13143)&gt;0,0,WEEKDAY(B13143,2)),IF(COUNTIF($I$2:$I$21,B13143)&gt;0,0,WEEKDAY(B13143,2)))</f>
        <v>1</v>
      </c>
      <c r="D13143" s="74">
        <f t="shared" si="2"/>
        <v>22</v>
      </c>
      <c r="E13143" s="12">
        <f>IFERROR(VLOOKUP(A13143,'IDAR Meter Data'!$A:$B,2,1),"")</f>
        <v>190</v>
      </c>
      <c r="F13143" s="75">
        <f>IF(CECCZ="CZ03",'Outside Temp'!B13143,IF(CECCZ="CZ04",'Outside Temp'!B13144,IF(CECCZ="CZ12",'Outside Temp'!B13145, IF(CECCZ="CZ13",'Outside Temp'!B13146))))</f>
        <v>61</v>
      </c>
      <c r="G13143" s="12">
        <f t="shared" si="3"/>
        <v>1</v>
      </c>
    </row>
    <row r="13144" ht="15.75" customHeight="1">
      <c r="A13144" s="13">
        <v>42261.9375</v>
      </c>
      <c r="B13144" s="73">
        <f t="shared" si="1"/>
        <v>42261</v>
      </c>
      <c r="C13144" s="74">
        <f>IF(NewCustomer="Yes", IF(COUNTIF($I$2:$I$11,B13144)&gt;0,0,WEEKDAY(B13144,2)),IF(COUNTIF($I$2:$I$21,B13144)&gt;0,0,WEEKDAY(B13144,2)))</f>
        <v>1</v>
      </c>
      <c r="D13144" s="74">
        <f t="shared" si="2"/>
        <v>22</v>
      </c>
      <c r="E13144" s="12">
        <f>IFERROR(VLOOKUP(A13144,'IDAR Meter Data'!$A:$B,2,1),"")</f>
        <v>186</v>
      </c>
      <c r="F13144" s="75">
        <f>IF(CECCZ="CZ03",'Outside Temp'!B13144,IF(CECCZ="CZ04",'Outside Temp'!B13145,IF(CECCZ="CZ12",'Outside Temp'!B13146, IF(CECCZ="CZ13",'Outside Temp'!B13147))))</f>
        <v>61</v>
      </c>
      <c r="G13144" s="12">
        <f t="shared" si="3"/>
        <v>1</v>
      </c>
    </row>
    <row r="13145" ht="15.75" customHeight="1">
      <c r="A13145" s="13">
        <v>42261.947916666664</v>
      </c>
      <c r="B13145" s="73">
        <f t="shared" si="1"/>
        <v>42261</v>
      </c>
      <c r="C13145" s="74">
        <f>IF(NewCustomer="Yes", IF(COUNTIF($I$2:$I$11,B13145)&gt;0,0,WEEKDAY(B13145,2)),IF(COUNTIF($I$2:$I$21,B13145)&gt;0,0,WEEKDAY(B13145,2)))</f>
        <v>1</v>
      </c>
      <c r="D13145" s="74">
        <f t="shared" si="2"/>
        <v>22</v>
      </c>
      <c r="E13145" s="12">
        <f>IFERROR(VLOOKUP(A13145,'IDAR Meter Data'!$A:$B,2,1),"")</f>
        <v>201</v>
      </c>
      <c r="F13145" s="75">
        <f>IF(CECCZ="CZ03",'Outside Temp'!B13145,IF(CECCZ="CZ04",'Outside Temp'!B13146,IF(CECCZ="CZ12",'Outside Temp'!B13147, IF(CECCZ="CZ13",'Outside Temp'!B13148))))</f>
        <v>61</v>
      </c>
      <c r="G13145" s="12">
        <f t="shared" si="3"/>
        <v>1</v>
      </c>
    </row>
    <row r="13146" ht="15.75" customHeight="1">
      <c r="A13146" s="13">
        <v>42261.958333333336</v>
      </c>
      <c r="B13146" s="73">
        <f t="shared" si="1"/>
        <v>42261</v>
      </c>
      <c r="C13146" s="74">
        <f>IF(NewCustomer="Yes", IF(COUNTIF($I$2:$I$11,B13146)&gt;0,0,WEEKDAY(B13146,2)),IF(COUNTIF($I$2:$I$21,B13146)&gt;0,0,WEEKDAY(B13146,2)))</f>
        <v>1</v>
      </c>
      <c r="D13146" s="74">
        <f t="shared" si="2"/>
        <v>23</v>
      </c>
      <c r="E13146" s="12">
        <f>IFERROR(VLOOKUP(A13146,'IDAR Meter Data'!$A:$B,2,1),"")</f>
        <v>184</v>
      </c>
      <c r="F13146" s="75">
        <f>IF(CECCZ="CZ03",'Outside Temp'!B13146,IF(CECCZ="CZ04",'Outside Temp'!B13147,IF(CECCZ="CZ12",'Outside Temp'!B13148, IF(CECCZ="CZ13",'Outside Temp'!B13149))))</f>
        <v>60.86666667</v>
      </c>
      <c r="G13146" s="12">
        <f t="shared" si="3"/>
        <v>1</v>
      </c>
    </row>
    <row r="13147" ht="15.75" customHeight="1">
      <c r="A13147" s="13">
        <v>42261.96875</v>
      </c>
      <c r="B13147" s="73">
        <f t="shared" si="1"/>
        <v>42261</v>
      </c>
      <c r="C13147" s="74">
        <f>IF(NewCustomer="Yes", IF(COUNTIF($I$2:$I$11,B13147)&gt;0,0,WEEKDAY(B13147,2)),IF(COUNTIF($I$2:$I$21,B13147)&gt;0,0,WEEKDAY(B13147,2)))</f>
        <v>1</v>
      </c>
      <c r="D13147" s="74">
        <f t="shared" si="2"/>
        <v>23</v>
      </c>
      <c r="E13147" s="12">
        <f>IFERROR(VLOOKUP(A13147,'IDAR Meter Data'!$A:$B,2,1),"")</f>
        <v>184</v>
      </c>
      <c r="F13147" s="75">
        <f>IF(CECCZ="CZ03",'Outside Temp'!B13147,IF(CECCZ="CZ04",'Outside Temp'!B13148,IF(CECCZ="CZ12",'Outside Temp'!B13149, IF(CECCZ="CZ13",'Outside Temp'!B13150))))</f>
        <v>60.36666667</v>
      </c>
      <c r="G13147" s="12">
        <f t="shared" si="3"/>
        <v>1</v>
      </c>
    </row>
    <row r="13148" ht="15.75" customHeight="1">
      <c r="A13148" s="13">
        <v>42261.979166666664</v>
      </c>
      <c r="B13148" s="73">
        <f t="shared" si="1"/>
        <v>42261</v>
      </c>
      <c r="C13148" s="74">
        <f>IF(NewCustomer="Yes", IF(COUNTIF($I$2:$I$11,B13148)&gt;0,0,WEEKDAY(B13148,2)),IF(COUNTIF($I$2:$I$21,B13148)&gt;0,0,WEEKDAY(B13148,2)))</f>
        <v>1</v>
      </c>
      <c r="D13148" s="74">
        <f t="shared" si="2"/>
        <v>23</v>
      </c>
      <c r="E13148" s="12">
        <f>IFERROR(VLOOKUP(A13148,'IDAR Meter Data'!$A:$B,2,1),"")</f>
        <v>171</v>
      </c>
      <c r="F13148" s="75">
        <f>IF(CECCZ="CZ03",'Outside Temp'!B13148,IF(CECCZ="CZ04",'Outside Temp'!B13149,IF(CECCZ="CZ12",'Outside Temp'!B13150, IF(CECCZ="CZ13",'Outside Temp'!B13151))))</f>
        <v>59.86666667</v>
      </c>
      <c r="G13148" s="12">
        <f t="shared" si="3"/>
        <v>1</v>
      </c>
    </row>
    <row r="13149" ht="15.75" customHeight="1">
      <c r="A13149" s="13">
        <v>42261.989583333336</v>
      </c>
      <c r="B13149" s="73">
        <f t="shared" si="1"/>
        <v>42261</v>
      </c>
      <c r="C13149" s="74">
        <f>IF(NewCustomer="Yes", IF(COUNTIF($I$2:$I$11,B13149)&gt;0,0,WEEKDAY(B13149,2)),IF(COUNTIF($I$2:$I$21,B13149)&gt;0,0,WEEKDAY(B13149,2)))</f>
        <v>1</v>
      </c>
      <c r="D13149" s="74">
        <f t="shared" si="2"/>
        <v>23</v>
      </c>
      <c r="E13149" s="12">
        <f>IFERROR(VLOOKUP(A13149,'IDAR Meter Data'!$A:$B,2,1),"")</f>
        <v>182</v>
      </c>
      <c r="F13149" s="75">
        <f>IF(CECCZ="CZ03",'Outside Temp'!B13149,IF(CECCZ="CZ04",'Outside Temp'!B13150,IF(CECCZ="CZ12",'Outside Temp'!B13151, IF(CECCZ="CZ13",'Outside Temp'!B13152))))</f>
        <v>59.36666667</v>
      </c>
      <c r="G13149" s="12">
        <f t="shared" si="3"/>
        <v>1</v>
      </c>
    </row>
    <row r="13150" ht="15.75" customHeight="1">
      <c r="A13150" s="13">
        <v>42262.0</v>
      </c>
      <c r="B13150" s="73">
        <f t="shared" si="1"/>
        <v>42262</v>
      </c>
      <c r="C13150" s="74">
        <f>IF(NewCustomer="Yes", IF(COUNTIF($I$2:$I$11,B13150)&gt;0,0,WEEKDAY(B13150,2)),IF(COUNTIF($I$2:$I$21,B13150)&gt;0,0,WEEKDAY(B13150,2)))</f>
        <v>2</v>
      </c>
      <c r="D13150" s="74">
        <f t="shared" si="2"/>
        <v>0</v>
      </c>
      <c r="E13150" s="12">
        <f>IFERROR(VLOOKUP(A13150,'IDAR Meter Data'!$A:$B,2,1),"")</f>
        <v>175</v>
      </c>
      <c r="F13150" s="75">
        <f>IF(CECCZ="CZ03",'Outside Temp'!B13150,IF(CECCZ="CZ04",'Outside Temp'!B13151,IF(CECCZ="CZ12",'Outside Temp'!B13152, IF(CECCZ="CZ13",'Outside Temp'!B13153))))</f>
        <v>59</v>
      </c>
      <c r="G13150" s="12">
        <f t="shared" si="3"/>
        <v>1</v>
      </c>
    </row>
    <row r="13151" ht="15.75" customHeight="1">
      <c r="A13151" s="13">
        <v>42262.010416666664</v>
      </c>
      <c r="B13151" s="73">
        <f t="shared" si="1"/>
        <v>42262</v>
      </c>
      <c r="C13151" s="74">
        <f>IF(NewCustomer="Yes", IF(COUNTIF($I$2:$I$11,B13151)&gt;0,0,WEEKDAY(B13151,2)),IF(COUNTIF($I$2:$I$21,B13151)&gt;0,0,WEEKDAY(B13151,2)))</f>
        <v>2</v>
      </c>
      <c r="D13151" s="74">
        <f t="shared" si="2"/>
        <v>0</v>
      </c>
      <c r="E13151" s="12">
        <f>IFERROR(VLOOKUP(A13151,'IDAR Meter Data'!$A:$B,2,1),"")</f>
        <v>164</v>
      </c>
      <c r="F13151" s="75">
        <f>IF(CECCZ="CZ03",'Outside Temp'!B13151,IF(CECCZ="CZ04",'Outside Temp'!B13152,IF(CECCZ="CZ12",'Outside Temp'!B13153, IF(CECCZ="CZ13",'Outside Temp'!B13154))))</f>
        <v>59</v>
      </c>
      <c r="G13151" s="12">
        <f t="shared" si="3"/>
        <v>1</v>
      </c>
    </row>
    <row r="13152" ht="15.75" customHeight="1">
      <c r="A13152" s="13">
        <v>42262.020833333336</v>
      </c>
      <c r="B13152" s="73">
        <f t="shared" si="1"/>
        <v>42262</v>
      </c>
      <c r="C13152" s="74">
        <f>IF(NewCustomer="Yes", IF(COUNTIF($I$2:$I$11,B13152)&gt;0,0,WEEKDAY(B13152,2)),IF(COUNTIF($I$2:$I$21,B13152)&gt;0,0,WEEKDAY(B13152,2)))</f>
        <v>2</v>
      </c>
      <c r="D13152" s="74">
        <f t="shared" si="2"/>
        <v>0</v>
      </c>
      <c r="E13152" s="12">
        <f>IFERROR(VLOOKUP(A13152,'IDAR Meter Data'!$A:$B,2,1),"")</f>
        <v>164</v>
      </c>
      <c r="F13152" s="75">
        <f>IF(CECCZ="CZ03",'Outside Temp'!B13152,IF(CECCZ="CZ04",'Outside Temp'!B13153,IF(CECCZ="CZ12",'Outside Temp'!B13154, IF(CECCZ="CZ13",'Outside Temp'!B13155))))</f>
        <v>59</v>
      </c>
      <c r="G13152" s="12">
        <f t="shared" si="3"/>
        <v>1</v>
      </c>
    </row>
    <row r="13153" ht="15.75" customHeight="1">
      <c r="A13153" s="13">
        <v>42262.03125</v>
      </c>
      <c r="B13153" s="73">
        <f t="shared" si="1"/>
        <v>42262</v>
      </c>
      <c r="C13153" s="74">
        <f>IF(NewCustomer="Yes", IF(COUNTIF($I$2:$I$11,B13153)&gt;0,0,WEEKDAY(B13153,2)),IF(COUNTIF($I$2:$I$21,B13153)&gt;0,0,WEEKDAY(B13153,2)))</f>
        <v>2</v>
      </c>
      <c r="D13153" s="74">
        <f t="shared" si="2"/>
        <v>0</v>
      </c>
      <c r="E13153" s="12">
        <f>IFERROR(VLOOKUP(A13153,'IDAR Meter Data'!$A:$B,2,1),"")</f>
        <v>177</v>
      </c>
      <c r="F13153" s="75">
        <f>IF(CECCZ="CZ03",'Outside Temp'!B13153,IF(CECCZ="CZ04",'Outside Temp'!B13154,IF(CECCZ="CZ12",'Outside Temp'!B13155, IF(CECCZ="CZ13",'Outside Temp'!B13156))))</f>
        <v>59</v>
      </c>
      <c r="G13153" s="12">
        <f t="shared" si="3"/>
        <v>1</v>
      </c>
    </row>
    <row r="13154" ht="15.75" customHeight="1">
      <c r="A13154" s="13">
        <v>42262.041666666664</v>
      </c>
      <c r="B13154" s="73">
        <f t="shared" si="1"/>
        <v>42262</v>
      </c>
      <c r="C13154" s="74">
        <f>IF(NewCustomer="Yes", IF(COUNTIF($I$2:$I$11,B13154)&gt;0,0,WEEKDAY(B13154,2)),IF(COUNTIF($I$2:$I$21,B13154)&gt;0,0,WEEKDAY(B13154,2)))</f>
        <v>2</v>
      </c>
      <c r="D13154" s="74">
        <f t="shared" si="2"/>
        <v>1</v>
      </c>
      <c r="E13154" s="12">
        <f>IFERROR(VLOOKUP(A13154,'IDAR Meter Data'!$A:$B,2,1),"")</f>
        <v>170</v>
      </c>
      <c r="F13154" s="75">
        <f>IF(CECCZ="CZ03",'Outside Temp'!B13154,IF(CECCZ="CZ04",'Outside Temp'!B13155,IF(CECCZ="CZ12",'Outside Temp'!B13156, IF(CECCZ="CZ13",'Outside Temp'!B13157))))</f>
        <v>58.93333333</v>
      </c>
      <c r="G13154" s="12">
        <f t="shared" si="3"/>
        <v>1</v>
      </c>
    </row>
    <row r="13155" ht="15.75" customHeight="1">
      <c r="A13155" s="13">
        <v>42262.052083333336</v>
      </c>
      <c r="B13155" s="73">
        <f t="shared" si="1"/>
        <v>42262</v>
      </c>
      <c r="C13155" s="74">
        <f>IF(NewCustomer="Yes", IF(COUNTIF($I$2:$I$11,B13155)&gt;0,0,WEEKDAY(B13155,2)),IF(COUNTIF($I$2:$I$21,B13155)&gt;0,0,WEEKDAY(B13155,2)))</f>
        <v>2</v>
      </c>
      <c r="D13155" s="74">
        <f t="shared" si="2"/>
        <v>1</v>
      </c>
      <c r="E13155" s="12">
        <f>IFERROR(VLOOKUP(A13155,'IDAR Meter Data'!$A:$B,2,1),"")</f>
        <v>159</v>
      </c>
      <c r="F13155" s="75">
        <f>IF(CECCZ="CZ03",'Outside Temp'!B13155,IF(CECCZ="CZ04",'Outside Temp'!B13156,IF(CECCZ="CZ12",'Outside Temp'!B13157, IF(CECCZ="CZ13",'Outside Temp'!B13158))))</f>
        <v>58.68333333</v>
      </c>
      <c r="G13155" s="12">
        <f t="shared" si="3"/>
        <v>1</v>
      </c>
    </row>
    <row r="13156" ht="15.75" customHeight="1">
      <c r="A13156" s="13">
        <v>42262.0625</v>
      </c>
      <c r="B13156" s="73">
        <f t="shared" si="1"/>
        <v>42262</v>
      </c>
      <c r="C13156" s="74">
        <f>IF(NewCustomer="Yes", IF(COUNTIF($I$2:$I$11,B13156)&gt;0,0,WEEKDAY(B13156,2)),IF(COUNTIF($I$2:$I$21,B13156)&gt;0,0,WEEKDAY(B13156,2)))</f>
        <v>2</v>
      </c>
      <c r="D13156" s="74">
        <f t="shared" si="2"/>
        <v>1</v>
      </c>
      <c r="E13156" s="12">
        <f>IFERROR(VLOOKUP(A13156,'IDAR Meter Data'!$A:$B,2,1),"")</f>
        <v>166</v>
      </c>
      <c r="F13156" s="75">
        <f>IF(CECCZ="CZ03",'Outside Temp'!B13156,IF(CECCZ="CZ04",'Outside Temp'!B13157,IF(CECCZ="CZ12",'Outside Temp'!B13158, IF(CECCZ="CZ13",'Outside Temp'!B13159))))</f>
        <v>58.43333333</v>
      </c>
      <c r="G13156" s="12">
        <f t="shared" si="3"/>
        <v>1</v>
      </c>
    </row>
    <row r="13157" ht="15.75" customHeight="1">
      <c r="A13157" s="13">
        <v>42262.072916666664</v>
      </c>
      <c r="B13157" s="73">
        <f t="shared" si="1"/>
        <v>42262</v>
      </c>
      <c r="C13157" s="74">
        <f>IF(NewCustomer="Yes", IF(COUNTIF($I$2:$I$11,B13157)&gt;0,0,WEEKDAY(B13157,2)),IF(COUNTIF($I$2:$I$21,B13157)&gt;0,0,WEEKDAY(B13157,2)))</f>
        <v>2</v>
      </c>
      <c r="D13157" s="74">
        <f t="shared" si="2"/>
        <v>1</v>
      </c>
      <c r="E13157" s="12">
        <f>IFERROR(VLOOKUP(A13157,'IDAR Meter Data'!$A:$B,2,1),"")</f>
        <v>167</v>
      </c>
      <c r="F13157" s="75">
        <f>IF(CECCZ="CZ03",'Outside Temp'!B13157,IF(CECCZ="CZ04",'Outside Temp'!B13158,IF(CECCZ="CZ12",'Outside Temp'!B13159, IF(CECCZ="CZ13",'Outside Temp'!B13160))))</f>
        <v>58.18333333</v>
      </c>
      <c r="G13157" s="12">
        <f t="shared" si="3"/>
        <v>1</v>
      </c>
    </row>
    <row r="13158" ht="15.75" customHeight="1">
      <c r="A13158" s="13">
        <v>42262.083333333336</v>
      </c>
      <c r="B13158" s="73">
        <f t="shared" si="1"/>
        <v>42262</v>
      </c>
      <c r="C13158" s="74">
        <f>IF(NewCustomer="Yes", IF(COUNTIF($I$2:$I$11,B13158)&gt;0,0,WEEKDAY(B13158,2)),IF(COUNTIF($I$2:$I$21,B13158)&gt;0,0,WEEKDAY(B13158,2)))</f>
        <v>2</v>
      </c>
      <c r="D13158" s="74">
        <f t="shared" si="2"/>
        <v>2</v>
      </c>
      <c r="E13158" s="12">
        <f>IFERROR(VLOOKUP(A13158,'IDAR Meter Data'!$A:$B,2,1),"")</f>
        <v>171</v>
      </c>
      <c r="F13158" s="75">
        <f>IF(CECCZ="CZ03",'Outside Temp'!B13158,IF(CECCZ="CZ04",'Outside Temp'!B13159,IF(CECCZ="CZ12",'Outside Temp'!B13160, IF(CECCZ="CZ13",'Outside Temp'!B13161))))</f>
        <v>57.88235294</v>
      </c>
      <c r="G13158" s="12">
        <f t="shared" si="3"/>
        <v>1</v>
      </c>
    </row>
    <row r="13159" ht="15.75" customHeight="1">
      <c r="A13159" s="13">
        <v>42262.09375</v>
      </c>
      <c r="B13159" s="73">
        <f t="shared" si="1"/>
        <v>42262</v>
      </c>
      <c r="C13159" s="74">
        <f>IF(NewCustomer="Yes", IF(COUNTIF($I$2:$I$11,B13159)&gt;0,0,WEEKDAY(B13159,2)),IF(COUNTIF($I$2:$I$21,B13159)&gt;0,0,WEEKDAY(B13159,2)))</f>
        <v>2</v>
      </c>
      <c r="D13159" s="74">
        <f t="shared" si="2"/>
        <v>2</v>
      </c>
      <c r="E13159" s="12">
        <f>IFERROR(VLOOKUP(A13159,'IDAR Meter Data'!$A:$B,2,1),"")</f>
        <v>165</v>
      </c>
      <c r="F13159" s="75">
        <f>IF(CECCZ="CZ03",'Outside Temp'!B13159,IF(CECCZ="CZ04",'Outside Temp'!B13160,IF(CECCZ="CZ12",'Outside Temp'!B13161, IF(CECCZ="CZ13",'Outside Temp'!B13162))))</f>
        <v>57.44117647</v>
      </c>
      <c r="G13159" s="12">
        <f t="shared" si="3"/>
        <v>1</v>
      </c>
    </row>
    <row r="13160" ht="15.75" customHeight="1">
      <c r="A13160" s="13">
        <v>42262.104166666664</v>
      </c>
      <c r="B13160" s="73">
        <f t="shared" si="1"/>
        <v>42262</v>
      </c>
      <c r="C13160" s="74">
        <f>IF(NewCustomer="Yes", IF(COUNTIF($I$2:$I$11,B13160)&gt;0,0,WEEKDAY(B13160,2)),IF(COUNTIF($I$2:$I$21,B13160)&gt;0,0,WEEKDAY(B13160,2)))</f>
        <v>2</v>
      </c>
      <c r="D13160" s="74">
        <f t="shared" si="2"/>
        <v>2</v>
      </c>
      <c r="E13160" s="12">
        <f>IFERROR(VLOOKUP(A13160,'IDAR Meter Data'!$A:$B,2,1),"")</f>
        <v>161</v>
      </c>
      <c r="F13160" s="75">
        <f>IF(CECCZ="CZ03",'Outside Temp'!B13160,IF(CECCZ="CZ04",'Outside Temp'!B13161,IF(CECCZ="CZ12",'Outside Temp'!B13162, IF(CECCZ="CZ13",'Outside Temp'!B13163))))</f>
        <v>57</v>
      </c>
      <c r="G13160" s="12">
        <f t="shared" si="3"/>
        <v>1</v>
      </c>
    </row>
    <row r="13161" ht="15.75" customHeight="1">
      <c r="A13161" s="13">
        <v>42262.114583333336</v>
      </c>
      <c r="B13161" s="73">
        <f t="shared" si="1"/>
        <v>42262</v>
      </c>
      <c r="C13161" s="74">
        <f>IF(NewCustomer="Yes", IF(COUNTIF($I$2:$I$11,B13161)&gt;0,0,WEEKDAY(B13161,2)),IF(COUNTIF($I$2:$I$21,B13161)&gt;0,0,WEEKDAY(B13161,2)))</f>
        <v>2</v>
      </c>
      <c r="D13161" s="74">
        <f t="shared" si="2"/>
        <v>2</v>
      </c>
      <c r="E13161" s="12">
        <f>IFERROR(VLOOKUP(A13161,'IDAR Meter Data'!$A:$B,2,1),"")</f>
        <v>153</v>
      </c>
      <c r="F13161" s="75">
        <f>IF(CECCZ="CZ03",'Outside Temp'!B13161,IF(CECCZ="CZ04",'Outside Temp'!B13162,IF(CECCZ="CZ12",'Outside Temp'!B13163, IF(CECCZ="CZ13",'Outside Temp'!B13164))))</f>
        <v>57</v>
      </c>
      <c r="G13161" s="12">
        <f t="shared" si="3"/>
        <v>1</v>
      </c>
    </row>
    <row r="13162" ht="15.75" customHeight="1">
      <c r="A13162" s="13">
        <v>42262.125</v>
      </c>
      <c r="B13162" s="73">
        <f t="shared" si="1"/>
        <v>42262</v>
      </c>
      <c r="C13162" s="74">
        <f>IF(NewCustomer="Yes", IF(COUNTIF($I$2:$I$11,B13162)&gt;0,0,WEEKDAY(B13162,2)),IF(COUNTIF($I$2:$I$21,B13162)&gt;0,0,WEEKDAY(B13162,2)))</f>
        <v>2</v>
      </c>
      <c r="D13162" s="74">
        <f t="shared" si="2"/>
        <v>3</v>
      </c>
      <c r="E13162" s="12">
        <f>IFERROR(VLOOKUP(A13162,'IDAR Meter Data'!$A:$B,2,1),"")</f>
        <v>165</v>
      </c>
      <c r="F13162" s="75">
        <f>IF(CECCZ="CZ03",'Outside Temp'!B13162,IF(CECCZ="CZ04",'Outside Temp'!B13163,IF(CECCZ="CZ12",'Outside Temp'!B13164, IF(CECCZ="CZ13",'Outside Temp'!B13165))))</f>
        <v>57</v>
      </c>
      <c r="G13162" s="12">
        <f t="shared" si="3"/>
        <v>1</v>
      </c>
    </row>
    <row r="13163" ht="15.75" customHeight="1">
      <c r="A13163" s="13">
        <v>42262.135416666664</v>
      </c>
      <c r="B13163" s="73">
        <f t="shared" si="1"/>
        <v>42262</v>
      </c>
      <c r="C13163" s="74">
        <f>IF(NewCustomer="Yes", IF(COUNTIF($I$2:$I$11,B13163)&gt;0,0,WEEKDAY(B13163,2)),IF(COUNTIF($I$2:$I$21,B13163)&gt;0,0,WEEKDAY(B13163,2)))</f>
        <v>2</v>
      </c>
      <c r="D13163" s="74">
        <f t="shared" si="2"/>
        <v>3</v>
      </c>
      <c r="E13163" s="12">
        <f>IFERROR(VLOOKUP(A13163,'IDAR Meter Data'!$A:$B,2,1),"")</f>
        <v>172</v>
      </c>
      <c r="F13163" s="75">
        <f>IF(CECCZ="CZ03",'Outside Temp'!B13163,IF(CECCZ="CZ04",'Outside Temp'!B13164,IF(CECCZ="CZ12",'Outside Temp'!B13165, IF(CECCZ="CZ13",'Outside Temp'!B13166))))</f>
        <v>57</v>
      </c>
      <c r="G13163" s="12">
        <f t="shared" si="3"/>
        <v>1</v>
      </c>
    </row>
    <row r="13164" ht="15.75" customHeight="1">
      <c r="A13164" s="13">
        <v>42262.145833333336</v>
      </c>
      <c r="B13164" s="73">
        <f t="shared" si="1"/>
        <v>42262</v>
      </c>
      <c r="C13164" s="74">
        <f>IF(NewCustomer="Yes", IF(COUNTIF($I$2:$I$11,B13164)&gt;0,0,WEEKDAY(B13164,2)),IF(COUNTIF($I$2:$I$21,B13164)&gt;0,0,WEEKDAY(B13164,2)))</f>
        <v>2</v>
      </c>
      <c r="D13164" s="74">
        <f t="shared" si="2"/>
        <v>3</v>
      </c>
      <c r="E13164" s="12">
        <f>IFERROR(VLOOKUP(A13164,'IDAR Meter Data'!$A:$B,2,1),"")</f>
        <v>152</v>
      </c>
      <c r="F13164" s="75">
        <f>IF(CECCZ="CZ03",'Outside Temp'!B13164,IF(CECCZ="CZ04",'Outside Temp'!B13165,IF(CECCZ="CZ12",'Outside Temp'!B13166, IF(CECCZ="CZ13",'Outside Temp'!B13167))))</f>
        <v>57</v>
      </c>
      <c r="G13164" s="12">
        <f t="shared" si="3"/>
        <v>1</v>
      </c>
    </row>
    <row r="13165" ht="15.75" customHeight="1">
      <c r="A13165" s="13">
        <v>42262.15625</v>
      </c>
      <c r="B13165" s="73">
        <f t="shared" si="1"/>
        <v>42262</v>
      </c>
      <c r="C13165" s="74">
        <f>IF(NewCustomer="Yes", IF(COUNTIF($I$2:$I$11,B13165)&gt;0,0,WEEKDAY(B13165,2)),IF(COUNTIF($I$2:$I$21,B13165)&gt;0,0,WEEKDAY(B13165,2)))</f>
        <v>2</v>
      </c>
      <c r="D13165" s="74">
        <f t="shared" si="2"/>
        <v>3</v>
      </c>
      <c r="E13165" s="12">
        <f>IFERROR(VLOOKUP(A13165,'IDAR Meter Data'!$A:$B,2,1),"")</f>
        <v>160</v>
      </c>
      <c r="F13165" s="75">
        <f>IF(CECCZ="CZ03",'Outside Temp'!B13165,IF(CECCZ="CZ04",'Outside Temp'!B13166,IF(CECCZ="CZ12",'Outside Temp'!B13167, IF(CECCZ="CZ13",'Outside Temp'!B13168))))</f>
        <v>57</v>
      </c>
      <c r="G13165" s="12">
        <f t="shared" si="3"/>
        <v>1</v>
      </c>
    </row>
    <row r="13166" ht="15.75" customHeight="1">
      <c r="A13166" s="13">
        <v>42262.166666666664</v>
      </c>
      <c r="B13166" s="73">
        <f t="shared" si="1"/>
        <v>42262</v>
      </c>
      <c r="C13166" s="74">
        <f>IF(NewCustomer="Yes", IF(COUNTIF($I$2:$I$11,B13166)&gt;0,0,WEEKDAY(B13166,2)),IF(COUNTIF($I$2:$I$21,B13166)&gt;0,0,WEEKDAY(B13166,2)))</f>
        <v>2</v>
      </c>
      <c r="D13166" s="74">
        <f t="shared" si="2"/>
        <v>4</v>
      </c>
      <c r="E13166" s="12">
        <f>IFERROR(VLOOKUP(A13166,'IDAR Meter Data'!$A:$B,2,1),"")</f>
        <v>154</v>
      </c>
      <c r="F13166" s="75">
        <f>IF(CECCZ="CZ03",'Outside Temp'!B13166,IF(CECCZ="CZ04",'Outside Temp'!B13167,IF(CECCZ="CZ12",'Outside Temp'!B13168, IF(CECCZ="CZ13",'Outside Temp'!B13169))))</f>
        <v>57</v>
      </c>
      <c r="G13166" s="12">
        <f t="shared" si="3"/>
        <v>1</v>
      </c>
    </row>
    <row r="13167" ht="15.75" customHeight="1">
      <c r="A13167" s="13">
        <v>42262.177083333336</v>
      </c>
      <c r="B13167" s="73">
        <f t="shared" si="1"/>
        <v>42262</v>
      </c>
      <c r="C13167" s="74">
        <f>IF(NewCustomer="Yes", IF(COUNTIF($I$2:$I$11,B13167)&gt;0,0,WEEKDAY(B13167,2)),IF(COUNTIF($I$2:$I$21,B13167)&gt;0,0,WEEKDAY(B13167,2)))</f>
        <v>2</v>
      </c>
      <c r="D13167" s="74">
        <f t="shared" si="2"/>
        <v>4</v>
      </c>
      <c r="E13167" s="12">
        <f>IFERROR(VLOOKUP(A13167,'IDAR Meter Data'!$A:$B,2,1),"")</f>
        <v>165</v>
      </c>
      <c r="F13167" s="75">
        <f>IF(CECCZ="CZ03",'Outside Temp'!B13167,IF(CECCZ="CZ04",'Outside Temp'!B13168,IF(CECCZ="CZ12",'Outside Temp'!B13169, IF(CECCZ="CZ13",'Outside Temp'!B13170))))</f>
        <v>57</v>
      </c>
      <c r="G13167" s="12">
        <f t="shared" si="3"/>
        <v>1</v>
      </c>
    </row>
    <row r="13168" ht="15.75" customHeight="1">
      <c r="A13168" s="13">
        <v>42262.1875</v>
      </c>
      <c r="B13168" s="73">
        <f t="shared" si="1"/>
        <v>42262</v>
      </c>
      <c r="C13168" s="74">
        <f>IF(NewCustomer="Yes", IF(COUNTIF($I$2:$I$11,B13168)&gt;0,0,WEEKDAY(B13168,2)),IF(COUNTIF($I$2:$I$21,B13168)&gt;0,0,WEEKDAY(B13168,2)))</f>
        <v>2</v>
      </c>
      <c r="D13168" s="74">
        <f t="shared" si="2"/>
        <v>4</v>
      </c>
      <c r="E13168" s="12">
        <f>IFERROR(VLOOKUP(A13168,'IDAR Meter Data'!$A:$B,2,1),"")</f>
        <v>166</v>
      </c>
      <c r="F13168" s="75">
        <f>IF(CECCZ="CZ03",'Outside Temp'!B13168,IF(CECCZ="CZ04",'Outside Temp'!B13169,IF(CECCZ="CZ12",'Outside Temp'!B13170, IF(CECCZ="CZ13",'Outside Temp'!B13171))))</f>
        <v>57</v>
      </c>
      <c r="G13168" s="12">
        <f t="shared" si="3"/>
        <v>1</v>
      </c>
    </row>
    <row r="13169" ht="15.75" customHeight="1">
      <c r="A13169" s="13">
        <v>42262.197916666664</v>
      </c>
      <c r="B13169" s="73">
        <f t="shared" si="1"/>
        <v>42262</v>
      </c>
      <c r="C13169" s="74">
        <f>IF(NewCustomer="Yes", IF(COUNTIF($I$2:$I$11,B13169)&gt;0,0,WEEKDAY(B13169,2)),IF(COUNTIF($I$2:$I$21,B13169)&gt;0,0,WEEKDAY(B13169,2)))</f>
        <v>2</v>
      </c>
      <c r="D13169" s="74">
        <f t="shared" si="2"/>
        <v>4</v>
      </c>
      <c r="E13169" s="12">
        <f>IFERROR(VLOOKUP(A13169,'IDAR Meter Data'!$A:$B,2,1),"")</f>
        <v>156</v>
      </c>
      <c r="F13169" s="75">
        <f>IF(CECCZ="CZ03",'Outside Temp'!B13169,IF(CECCZ="CZ04",'Outside Temp'!B13170,IF(CECCZ="CZ12",'Outside Temp'!B13171, IF(CECCZ="CZ13",'Outside Temp'!B13172))))</f>
        <v>57</v>
      </c>
      <c r="G13169" s="12">
        <f t="shared" si="3"/>
        <v>1</v>
      </c>
    </row>
    <row r="13170" ht="15.75" customHeight="1">
      <c r="A13170" s="13">
        <v>42262.208333333336</v>
      </c>
      <c r="B13170" s="73">
        <f t="shared" si="1"/>
        <v>42262</v>
      </c>
      <c r="C13170" s="74">
        <f>IF(NewCustomer="Yes", IF(COUNTIF($I$2:$I$11,B13170)&gt;0,0,WEEKDAY(B13170,2)),IF(COUNTIF($I$2:$I$21,B13170)&gt;0,0,WEEKDAY(B13170,2)))</f>
        <v>2</v>
      </c>
      <c r="D13170" s="74">
        <f t="shared" si="2"/>
        <v>5</v>
      </c>
      <c r="E13170" s="12">
        <f>IFERROR(VLOOKUP(A13170,'IDAR Meter Data'!$A:$B,2,1),"")</f>
        <v>154</v>
      </c>
      <c r="F13170" s="75">
        <f>IF(CECCZ="CZ03",'Outside Temp'!B13170,IF(CECCZ="CZ04",'Outside Temp'!B13171,IF(CECCZ="CZ12",'Outside Temp'!B13172, IF(CECCZ="CZ13",'Outside Temp'!B13173))))</f>
        <v>57</v>
      </c>
      <c r="G13170" s="12">
        <f t="shared" si="3"/>
        <v>1</v>
      </c>
    </row>
    <row r="13171" ht="15.75" customHeight="1">
      <c r="A13171" s="13">
        <v>42262.21875</v>
      </c>
      <c r="B13171" s="73">
        <f t="shared" si="1"/>
        <v>42262</v>
      </c>
      <c r="C13171" s="74">
        <f>IF(NewCustomer="Yes", IF(COUNTIF($I$2:$I$11,B13171)&gt;0,0,WEEKDAY(B13171,2)),IF(COUNTIF($I$2:$I$21,B13171)&gt;0,0,WEEKDAY(B13171,2)))</f>
        <v>2</v>
      </c>
      <c r="D13171" s="74">
        <f t="shared" si="2"/>
        <v>5</v>
      </c>
      <c r="E13171" s="12">
        <f>IFERROR(VLOOKUP(A13171,'IDAR Meter Data'!$A:$B,2,1),"")</f>
        <v>157</v>
      </c>
      <c r="F13171" s="75">
        <f>IF(CECCZ="CZ03",'Outside Temp'!B13171,IF(CECCZ="CZ04",'Outside Temp'!B13172,IF(CECCZ="CZ12",'Outside Temp'!B13173, IF(CECCZ="CZ13",'Outside Temp'!B13174))))</f>
        <v>57</v>
      </c>
      <c r="G13171" s="12">
        <f t="shared" si="3"/>
        <v>1</v>
      </c>
    </row>
    <row r="13172" ht="15.75" customHeight="1">
      <c r="A13172" s="13">
        <v>42262.229166666664</v>
      </c>
      <c r="B13172" s="73">
        <f t="shared" si="1"/>
        <v>42262</v>
      </c>
      <c r="C13172" s="74">
        <f>IF(NewCustomer="Yes", IF(COUNTIF($I$2:$I$11,B13172)&gt;0,0,WEEKDAY(B13172,2)),IF(COUNTIF($I$2:$I$21,B13172)&gt;0,0,WEEKDAY(B13172,2)))</f>
        <v>2</v>
      </c>
      <c r="D13172" s="74">
        <f t="shared" si="2"/>
        <v>5</v>
      </c>
      <c r="E13172" s="12">
        <f>IFERROR(VLOOKUP(A13172,'IDAR Meter Data'!$A:$B,2,1),"")</f>
        <v>160</v>
      </c>
      <c r="F13172" s="75">
        <f>IF(CECCZ="CZ03",'Outside Temp'!B13172,IF(CECCZ="CZ04",'Outside Temp'!B13173,IF(CECCZ="CZ12",'Outside Temp'!B13174, IF(CECCZ="CZ13",'Outside Temp'!B13175))))</f>
        <v>57</v>
      </c>
      <c r="G13172" s="12">
        <f t="shared" si="3"/>
        <v>1</v>
      </c>
    </row>
    <row r="13173" ht="15.75" customHeight="1">
      <c r="A13173" s="13">
        <v>42262.239583333336</v>
      </c>
      <c r="B13173" s="73">
        <f t="shared" si="1"/>
        <v>42262</v>
      </c>
      <c r="C13173" s="74">
        <f>IF(NewCustomer="Yes", IF(COUNTIF($I$2:$I$11,B13173)&gt;0,0,WEEKDAY(B13173,2)),IF(COUNTIF($I$2:$I$21,B13173)&gt;0,0,WEEKDAY(B13173,2)))</f>
        <v>2</v>
      </c>
      <c r="D13173" s="74">
        <f t="shared" si="2"/>
        <v>5</v>
      </c>
      <c r="E13173" s="12">
        <f>IFERROR(VLOOKUP(A13173,'IDAR Meter Data'!$A:$B,2,1),"")</f>
        <v>157</v>
      </c>
      <c r="F13173" s="75">
        <f>IF(CECCZ="CZ03",'Outside Temp'!B13173,IF(CECCZ="CZ04",'Outside Temp'!B13174,IF(CECCZ="CZ12",'Outside Temp'!B13175, IF(CECCZ="CZ13",'Outside Temp'!B13176))))</f>
        <v>57</v>
      </c>
      <c r="G13173" s="12">
        <f t="shared" si="3"/>
        <v>1</v>
      </c>
    </row>
    <row r="13174" ht="15.75" customHeight="1">
      <c r="A13174" s="13">
        <v>42262.25</v>
      </c>
      <c r="B13174" s="73">
        <f t="shared" si="1"/>
        <v>42262</v>
      </c>
      <c r="C13174" s="74">
        <f>IF(NewCustomer="Yes", IF(COUNTIF($I$2:$I$11,B13174)&gt;0,0,WEEKDAY(B13174,2)),IF(COUNTIF($I$2:$I$21,B13174)&gt;0,0,WEEKDAY(B13174,2)))</f>
        <v>2</v>
      </c>
      <c r="D13174" s="74">
        <f t="shared" si="2"/>
        <v>6</v>
      </c>
      <c r="E13174" s="12">
        <f>IFERROR(VLOOKUP(A13174,'IDAR Meter Data'!$A:$B,2,1),"")</f>
        <v>151</v>
      </c>
      <c r="F13174" s="75">
        <f>IF(CECCZ="CZ03",'Outside Temp'!B13174,IF(CECCZ="CZ04",'Outside Temp'!B13175,IF(CECCZ="CZ12",'Outside Temp'!B13176, IF(CECCZ="CZ13",'Outside Temp'!B13177))))</f>
        <v>58.06666667</v>
      </c>
      <c r="G13174" s="12">
        <f t="shared" si="3"/>
        <v>1</v>
      </c>
    </row>
    <row r="13175" ht="15.75" customHeight="1">
      <c r="A13175" s="13">
        <v>42262.260416666664</v>
      </c>
      <c r="B13175" s="73">
        <f t="shared" si="1"/>
        <v>42262</v>
      </c>
      <c r="C13175" s="74">
        <f>IF(NewCustomer="Yes", IF(COUNTIF($I$2:$I$11,B13175)&gt;0,0,WEEKDAY(B13175,2)),IF(COUNTIF($I$2:$I$21,B13175)&gt;0,0,WEEKDAY(B13175,2)))</f>
        <v>2</v>
      </c>
      <c r="D13175" s="74">
        <f t="shared" si="2"/>
        <v>6</v>
      </c>
      <c r="E13175" s="12">
        <f>IFERROR(VLOOKUP(A13175,'IDAR Meter Data'!$A:$B,2,1),"")</f>
        <v>151</v>
      </c>
      <c r="F13175" s="75">
        <f>IF(CECCZ="CZ03",'Outside Temp'!B13175,IF(CECCZ="CZ04",'Outside Temp'!B13176,IF(CECCZ="CZ12",'Outside Temp'!B13177, IF(CECCZ="CZ13",'Outside Temp'!B13178))))</f>
        <v>58.31666667</v>
      </c>
      <c r="G13175" s="12">
        <f t="shared" si="3"/>
        <v>1</v>
      </c>
    </row>
    <row r="13176" ht="15.75" customHeight="1">
      <c r="A13176" s="13">
        <v>42262.270833333336</v>
      </c>
      <c r="B13176" s="73">
        <f t="shared" si="1"/>
        <v>42262</v>
      </c>
      <c r="C13176" s="74">
        <f>IF(NewCustomer="Yes", IF(COUNTIF($I$2:$I$11,B13176)&gt;0,0,WEEKDAY(B13176,2)),IF(COUNTIF($I$2:$I$21,B13176)&gt;0,0,WEEKDAY(B13176,2)))</f>
        <v>2</v>
      </c>
      <c r="D13176" s="74">
        <f t="shared" si="2"/>
        <v>6</v>
      </c>
      <c r="E13176" s="12">
        <f>IFERROR(VLOOKUP(A13176,'IDAR Meter Data'!$A:$B,2,1),"")</f>
        <v>156</v>
      </c>
      <c r="F13176" s="75">
        <f>IF(CECCZ="CZ03",'Outside Temp'!B13176,IF(CECCZ="CZ04",'Outside Temp'!B13177,IF(CECCZ="CZ12",'Outside Temp'!B13178, IF(CECCZ="CZ13",'Outside Temp'!B13179))))</f>
        <v>58.56666667</v>
      </c>
      <c r="G13176" s="12">
        <f t="shared" si="3"/>
        <v>1</v>
      </c>
    </row>
    <row r="13177" ht="15.75" customHeight="1">
      <c r="A13177" s="13">
        <v>42262.28125</v>
      </c>
      <c r="B13177" s="73">
        <f t="shared" si="1"/>
        <v>42262</v>
      </c>
      <c r="C13177" s="74">
        <f>IF(NewCustomer="Yes", IF(COUNTIF($I$2:$I$11,B13177)&gt;0,0,WEEKDAY(B13177,2)),IF(COUNTIF($I$2:$I$21,B13177)&gt;0,0,WEEKDAY(B13177,2)))</f>
        <v>2</v>
      </c>
      <c r="D13177" s="74">
        <f t="shared" si="2"/>
        <v>6</v>
      </c>
      <c r="E13177" s="12">
        <f>IFERROR(VLOOKUP(A13177,'IDAR Meter Data'!$A:$B,2,1),"")</f>
        <v>164</v>
      </c>
      <c r="F13177" s="75">
        <f>IF(CECCZ="CZ03",'Outside Temp'!B13177,IF(CECCZ="CZ04",'Outside Temp'!B13178,IF(CECCZ="CZ12",'Outside Temp'!B13179, IF(CECCZ="CZ13",'Outside Temp'!B13180))))</f>
        <v>58.81666667</v>
      </c>
      <c r="G13177" s="12">
        <f t="shared" si="3"/>
        <v>1</v>
      </c>
    </row>
    <row r="13178" ht="15.75" customHeight="1">
      <c r="A13178" s="13">
        <v>42262.291666666664</v>
      </c>
      <c r="B13178" s="73">
        <f t="shared" si="1"/>
        <v>42262</v>
      </c>
      <c r="C13178" s="74">
        <f>IF(NewCustomer="Yes", IF(COUNTIF($I$2:$I$11,B13178)&gt;0,0,WEEKDAY(B13178,2)),IF(COUNTIF($I$2:$I$21,B13178)&gt;0,0,WEEKDAY(B13178,2)))</f>
        <v>2</v>
      </c>
      <c r="D13178" s="74">
        <f t="shared" si="2"/>
        <v>7</v>
      </c>
      <c r="E13178" s="12">
        <f>IFERROR(VLOOKUP(A13178,'IDAR Meter Data'!$A:$B,2,1),"")</f>
        <v>145</v>
      </c>
      <c r="F13178" s="75">
        <f>IF(CECCZ="CZ03",'Outside Temp'!B13178,IF(CECCZ="CZ04",'Outside Temp'!B13179,IF(CECCZ="CZ12",'Outside Temp'!B13180, IF(CECCZ="CZ13",'Outside Temp'!B13181))))</f>
        <v>59</v>
      </c>
      <c r="G13178" s="12">
        <f t="shared" si="3"/>
        <v>1</v>
      </c>
    </row>
    <row r="13179" ht="15.75" customHeight="1">
      <c r="A13179" s="13">
        <v>42262.302083333336</v>
      </c>
      <c r="B13179" s="73">
        <f t="shared" si="1"/>
        <v>42262</v>
      </c>
      <c r="C13179" s="74">
        <f>IF(NewCustomer="Yes", IF(COUNTIF($I$2:$I$11,B13179)&gt;0,0,WEEKDAY(B13179,2)),IF(COUNTIF($I$2:$I$21,B13179)&gt;0,0,WEEKDAY(B13179,2)))</f>
        <v>2</v>
      </c>
      <c r="D13179" s="74">
        <f t="shared" si="2"/>
        <v>7</v>
      </c>
      <c r="E13179" s="12">
        <f>IFERROR(VLOOKUP(A13179,'IDAR Meter Data'!$A:$B,2,1),"")</f>
        <v>149</v>
      </c>
      <c r="F13179" s="75">
        <f>IF(CECCZ="CZ03",'Outside Temp'!B13179,IF(CECCZ="CZ04",'Outside Temp'!B13180,IF(CECCZ="CZ12",'Outside Temp'!B13181, IF(CECCZ="CZ13",'Outside Temp'!B13182))))</f>
        <v>59</v>
      </c>
      <c r="G13179" s="12">
        <f t="shared" si="3"/>
        <v>1</v>
      </c>
    </row>
    <row r="13180" ht="15.75" customHeight="1">
      <c r="A13180" s="13">
        <v>42262.3125</v>
      </c>
      <c r="B13180" s="73">
        <f t="shared" si="1"/>
        <v>42262</v>
      </c>
      <c r="C13180" s="74">
        <f>IF(NewCustomer="Yes", IF(COUNTIF($I$2:$I$11,B13180)&gt;0,0,WEEKDAY(B13180,2)),IF(COUNTIF($I$2:$I$21,B13180)&gt;0,0,WEEKDAY(B13180,2)))</f>
        <v>2</v>
      </c>
      <c r="D13180" s="74">
        <f t="shared" si="2"/>
        <v>7</v>
      </c>
      <c r="E13180" s="12">
        <f>IFERROR(VLOOKUP(A13180,'IDAR Meter Data'!$A:$B,2,1),"")</f>
        <v>140</v>
      </c>
      <c r="F13180" s="75">
        <f>IF(CECCZ="CZ03",'Outside Temp'!B13180,IF(CECCZ="CZ04",'Outside Temp'!B13181,IF(CECCZ="CZ12",'Outside Temp'!B13182, IF(CECCZ="CZ13",'Outside Temp'!B13183))))</f>
        <v>59</v>
      </c>
      <c r="G13180" s="12">
        <f t="shared" si="3"/>
        <v>1</v>
      </c>
    </row>
    <row r="13181" ht="15.75" customHeight="1">
      <c r="A13181" s="13">
        <v>42262.322916666664</v>
      </c>
      <c r="B13181" s="73">
        <f t="shared" si="1"/>
        <v>42262</v>
      </c>
      <c r="C13181" s="74">
        <f>IF(NewCustomer="Yes", IF(COUNTIF($I$2:$I$11,B13181)&gt;0,0,WEEKDAY(B13181,2)),IF(COUNTIF($I$2:$I$21,B13181)&gt;0,0,WEEKDAY(B13181,2)))</f>
        <v>2</v>
      </c>
      <c r="D13181" s="74">
        <f t="shared" si="2"/>
        <v>7</v>
      </c>
      <c r="E13181" s="12">
        <f>IFERROR(VLOOKUP(A13181,'IDAR Meter Data'!$A:$B,2,1),"")</f>
        <v>160</v>
      </c>
      <c r="F13181" s="75">
        <f>IF(CECCZ="CZ03",'Outside Temp'!B13181,IF(CECCZ="CZ04",'Outside Temp'!B13182,IF(CECCZ="CZ12",'Outside Temp'!B13183, IF(CECCZ="CZ13",'Outside Temp'!B13184))))</f>
        <v>59</v>
      </c>
      <c r="G13181" s="12">
        <f t="shared" si="3"/>
        <v>1</v>
      </c>
    </row>
    <row r="13182" ht="15.75" customHeight="1">
      <c r="A13182" s="13">
        <v>42262.333333333336</v>
      </c>
      <c r="B13182" s="73">
        <f t="shared" si="1"/>
        <v>42262</v>
      </c>
      <c r="C13182" s="74">
        <f>IF(NewCustomer="Yes", IF(COUNTIF($I$2:$I$11,B13182)&gt;0,0,WEEKDAY(B13182,2)),IF(COUNTIF($I$2:$I$21,B13182)&gt;0,0,WEEKDAY(B13182,2)))</f>
        <v>2</v>
      </c>
      <c r="D13182" s="74">
        <f t="shared" si="2"/>
        <v>8</v>
      </c>
      <c r="E13182" s="12">
        <f>IFERROR(VLOOKUP(A13182,'IDAR Meter Data'!$A:$B,2,1),"")</f>
        <v>166</v>
      </c>
      <c r="F13182" s="75">
        <f>IF(CECCZ="CZ03",'Outside Temp'!B13182,IF(CECCZ="CZ04",'Outside Temp'!B13183,IF(CECCZ="CZ12",'Outside Temp'!B13184, IF(CECCZ="CZ13",'Outside Temp'!B13185))))</f>
        <v>59.2</v>
      </c>
      <c r="G13182" s="12">
        <f t="shared" si="3"/>
        <v>1</v>
      </c>
    </row>
    <row r="13183" ht="15.75" customHeight="1">
      <c r="A13183" s="13">
        <v>42262.34375</v>
      </c>
      <c r="B13183" s="73">
        <f t="shared" si="1"/>
        <v>42262</v>
      </c>
      <c r="C13183" s="74">
        <f>IF(NewCustomer="Yes", IF(COUNTIF($I$2:$I$11,B13183)&gt;0,0,WEEKDAY(B13183,2)),IF(COUNTIF($I$2:$I$21,B13183)&gt;0,0,WEEKDAY(B13183,2)))</f>
        <v>2</v>
      </c>
      <c r="D13183" s="74">
        <f t="shared" si="2"/>
        <v>8</v>
      </c>
      <c r="E13183" s="12">
        <f>IFERROR(VLOOKUP(A13183,'IDAR Meter Data'!$A:$B,2,1),"")</f>
        <v>158</v>
      </c>
      <c r="F13183" s="75">
        <f>IF(CECCZ="CZ03",'Outside Temp'!B13183,IF(CECCZ="CZ04",'Outside Temp'!B13184,IF(CECCZ="CZ12",'Outside Temp'!B13185, IF(CECCZ="CZ13",'Outside Temp'!B13186))))</f>
        <v>59.95</v>
      </c>
      <c r="G13183" s="12">
        <f t="shared" si="3"/>
        <v>1</v>
      </c>
    </row>
    <row r="13184" ht="15.75" customHeight="1">
      <c r="A13184" s="13">
        <v>42262.354166666664</v>
      </c>
      <c r="B13184" s="73">
        <f t="shared" si="1"/>
        <v>42262</v>
      </c>
      <c r="C13184" s="74">
        <f>IF(NewCustomer="Yes", IF(COUNTIF($I$2:$I$11,B13184)&gt;0,0,WEEKDAY(B13184,2)),IF(COUNTIF($I$2:$I$21,B13184)&gt;0,0,WEEKDAY(B13184,2)))</f>
        <v>2</v>
      </c>
      <c r="D13184" s="74">
        <f t="shared" si="2"/>
        <v>8</v>
      </c>
      <c r="E13184" s="12">
        <f>IFERROR(VLOOKUP(A13184,'IDAR Meter Data'!$A:$B,2,1),"")</f>
        <v>158</v>
      </c>
      <c r="F13184" s="75">
        <f>IF(CECCZ="CZ03",'Outside Temp'!B13184,IF(CECCZ="CZ04",'Outside Temp'!B13185,IF(CECCZ="CZ12",'Outside Temp'!B13186, IF(CECCZ="CZ13",'Outside Temp'!B13187))))</f>
        <v>60.7</v>
      </c>
      <c r="G13184" s="12">
        <f t="shared" si="3"/>
        <v>1</v>
      </c>
    </row>
    <row r="13185" ht="15.75" customHeight="1">
      <c r="A13185" s="13">
        <v>42262.364583333336</v>
      </c>
      <c r="B13185" s="73">
        <f t="shared" si="1"/>
        <v>42262</v>
      </c>
      <c r="C13185" s="74">
        <f>IF(NewCustomer="Yes", IF(COUNTIF($I$2:$I$11,B13185)&gt;0,0,WEEKDAY(B13185,2)),IF(COUNTIF($I$2:$I$21,B13185)&gt;0,0,WEEKDAY(B13185,2)))</f>
        <v>2</v>
      </c>
      <c r="D13185" s="74">
        <f t="shared" si="2"/>
        <v>8</v>
      </c>
      <c r="E13185" s="12">
        <f>IFERROR(VLOOKUP(A13185,'IDAR Meter Data'!$A:$B,2,1),"")</f>
        <v>160</v>
      </c>
      <c r="F13185" s="75">
        <f>IF(CECCZ="CZ03",'Outside Temp'!B13185,IF(CECCZ="CZ04",'Outside Temp'!B13186,IF(CECCZ="CZ12",'Outside Temp'!B13187, IF(CECCZ="CZ13",'Outside Temp'!B13188))))</f>
        <v>61.45</v>
      </c>
      <c r="G13185" s="12">
        <f t="shared" si="3"/>
        <v>1</v>
      </c>
    </row>
    <row r="13186" ht="15.75" customHeight="1">
      <c r="A13186" s="13">
        <v>42262.375</v>
      </c>
      <c r="B13186" s="73">
        <f t="shared" si="1"/>
        <v>42262</v>
      </c>
      <c r="C13186" s="74">
        <f>IF(NewCustomer="Yes", IF(COUNTIF($I$2:$I$11,B13186)&gt;0,0,WEEKDAY(B13186,2)),IF(COUNTIF($I$2:$I$21,B13186)&gt;0,0,WEEKDAY(B13186,2)))</f>
        <v>2</v>
      </c>
      <c r="D13186" s="74">
        <f t="shared" si="2"/>
        <v>9</v>
      </c>
      <c r="E13186" s="12">
        <f>IFERROR(VLOOKUP(A13186,'IDAR Meter Data'!$A:$B,2,1),"")</f>
        <v>189</v>
      </c>
      <c r="F13186" s="75">
        <f>IF(CECCZ="CZ03",'Outside Temp'!B13186,IF(CECCZ="CZ04",'Outside Temp'!B13187,IF(CECCZ="CZ12",'Outside Temp'!B13188, IF(CECCZ="CZ13",'Outside Temp'!B13189))))</f>
        <v>62.2</v>
      </c>
      <c r="G13186" s="12">
        <f t="shared" si="3"/>
        <v>1</v>
      </c>
    </row>
    <row r="13187" ht="15.75" customHeight="1">
      <c r="A13187" s="13">
        <v>42262.385416666664</v>
      </c>
      <c r="B13187" s="73">
        <f t="shared" si="1"/>
        <v>42262</v>
      </c>
      <c r="C13187" s="74">
        <f>IF(NewCustomer="Yes", IF(COUNTIF($I$2:$I$11,B13187)&gt;0,0,WEEKDAY(B13187,2)),IF(COUNTIF($I$2:$I$21,B13187)&gt;0,0,WEEKDAY(B13187,2)))</f>
        <v>2</v>
      </c>
      <c r="D13187" s="74">
        <f t="shared" si="2"/>
        <v>9</v>
      </c>
      <c r="E13187" s="12">
        <f>IFERROR(VLOOKUP(A13187,'IDAR Meter Data'!$A:$B,2,1),"")</f>
        <v>178</v>
      </c>
      <c r="F13187" s="75">
        <f>IF(CECCZ="CZ03",'Outside Temp'!B13187,IF(CECCZ="CZ04",'Outside Temp'!B13188,IF(CECCZ="CZ12",'Outside Temp'!B13189, IF(CECCZ="CZ13",'Outside Temp'!B13190))))</f>
        <v>62.95</v>
      </c>
      <c r="G13187" s="12">
        <f t="shared" si="3"/>
        <v>1</v>
      </c>
    </row>
    <row r="13188" ht="15.75" customHeight="1">
      <c r="A13188" s="13">
        <v>42262.395833333336</v>
      </c>
      <c r="B13188" s="73">
        <f t="shared" si="1"/>
        <v>42262</v>
      </c>
      <c r="C13188" s="74">
        <f>IF(NewCustomer="Yes", IF(COUNTIF($I$2:$I$11,B13188)&gt;0,0,WEEKDAY(B13188,2)),IF(COUNTIF($I$2:$I$21,B13188)&gt;0,0,WEEKDAY(B13188,2)))</f>
        <v>2</v>
      </c>
      <c r="D13188" s="74">
        <f t="shared" si="2"/>
        <v>9</v>
      </c>
      <c r="E13188" s="12">
        <f>IFERROR(VLOOKUP(A13188,'IDAR Meter Data'!$A:$B,2,1),"")</f>
        <v>180</v>
      </c>
      <c r="F13188" s="75">
        <f>IF(CECCZ="CZ03",'Outside Temp'!B13188,IF(CECCZ="CZ04",'Outside Temp'!B13189,IF(CECCZ="CZ12",'Outside Temp'!B13190, IF(CECCZ="CZ13",'Outside Temp'!B13191))))</f>
        <v>63.7</v>
      </c>
      <c r="G13188" s="12">
        <f t="shared" si="3"/>
        <v>1</v>
      </c>
    </row>
    <row r="13189" ht="15.75" customHeight="1">
      <c r="A13189" s="13">
        <v>42262.40625</v>
      </c>
      <c r="B13189" s="73">
        <f t="shared" si="1"/>
        <v>42262</v>
      </c>
      <c r="C13189" s="74">
        <f>IF(NewCustomer="Yes", IF(COUNTIF($I$2:$I$11,B13189)&gt;0,0,WEEKDAY(B13189,2)),IF(COUNTIF($I$2:$I$21,B13189)&gt;0,0,WEEKDAY(B13189,2)))</f>
        <v>2</v>
      </c>
      <c r="D13189" s="74">
        <f t="shared" si="2"/>
        <v>9</v>
      </c>
      <c r="E13189" s="12">
        <f>IFERROR(VLOOKUP(A13189,'IDAR Meter Data'!$A:$B,2,1),"")</f>
        <v>180</v>
      </c>
      <c r="F13189" s="75">
        <f>IF(CECCZ="CZ03",'Outside Temp'!B13189,IF(CECCZ="CZ04",'Outside Temp'!B13190,IF(CECCZ="CZ12",'Outside Temp'!B13191, IF(CECCZ="CZ13",'Outside Temp'!B13192))))</f>
        <v>64.45</v>
      </c>
      <c r="G13189" s="12">
        <f t="shared" si="3"/>
        <v>1</v>
      </c>
    </row>
    <row r="13190" ht="15.75" customHeight="1">
      <c r="A13190" s="13">
        <v>42262.416666666664</v>
      </c>
      <c r="B13190" s="73">
        <f t="shared" si="1"/>
        <v>42262</v>
      </c>
      <c r="C13190" s="74">
        <f>IF(NewCustomer="Yes", IF(COUNTIF($I$2:$I$11,B13190)&gt;0,0,WEEKDAY(B13190,2)),IF(COUNTIF($I$2:$I$21,B13190)&gt;0,0,WEEKDAY(B13190,2)))</f>
        <v>2</v>
      </c>
      <c r="D13190" s="74">
        <f t="shared" si="2"/>
        <v>10</v>
      </c>
      <c r="E13190" s="12">
        <f>IFERROR(VLOOKUP(A13190,'IDAR Meter Data'!$A:$B,2,1),"")</f>
        <v>189</v>
      </c>
      <c r="F13190" s="75">
        <f>IF(CECCZ="CZ03",'Outside Temp'!B13190,IF(CECCZ="CZ04",'Outside Temp'!B13191,IF(CECCZ="CZ12",'Outside Temp'!B13192, IF(CECCZ="CZ13",'Outside Temp'!B13193))))</f>
        <v>64.93333333</v>
      </c>
      <c r="G13190" s="12">
        <f t="shared" si="3"/>
        <v>1</v>
      </c>
    </row>
    <row r="13191" ht="15.75" customHeight="1">
      <c r="A13191" s="13">
        <v>42262.427083333336</v>
      </c>
      <c r="B13191" s="73">
        <f t="shared" si="1"/>
        <v>42262</v>
      </c>
      <c r="C13191" s="74">
        <f>IF(NewCustomer="Yes", IF(COUNTIF($I$2:$I$11,B13191)&gt;0,0,WEEKDAY(B13191,2)),IF(COUNTIF($I$2:$I$21,B13191)&gt;0,0,WEEKDAY(B13191,2)))</f>
        <v>2</v>
      </c>
      <c r="D13191" s="74">
        <f t="shared" si="2"/>
        <v>10</v>
      </c>
      <c r="E13191" s="12">
        <f>IFERROR(VLOOKUP(A13191,'IDAR Meter Data'!$A:$B,2,1),"")</f>
        <v>203</v>
      </c>
      <c r="F13191" s="75">
        <f>IF(CECCZ="CZ03",'Outside Temp'!B13191,IF(CECCZ="CZ04",'Outside Temp'!B13192,IF(CECCZ="CZ12",'Outside Temp'!B13193, IF(CECCZ="CZ13",'Outside Temp'!B13194))))</f>
        <v>64.68333333</v>
      </c>
      <c r="G13191" s="12">
        <f t="shared" si="3"/>
        <v>1</v>
      </c>
    </row>
    <row r="13192" ht="15.75" customHeight="1">
      <c r="A13192" s="13">
        <v>42262.4375</v>
      </c>
      <c r="B13192" s="73">
        <f t="shared" si="1"/>
        <v>42262</v>
      </c>
      <c r="C13192" s="74">
        <f>IF(NewCustomer="Yes", IF(COUNTIF($I$2:$I$11,B13192)&gt;0,0,WEEKDAY(B13192,2)),IF(COUNTIF($I$2:$I$21,B13192)&gt;0,0,WEEKDAY(B13192,2)))</f>
        <v>2</v>
      </c>
      <c r="D13192" s="74">
        <f t="shared" si="2"/>
        <v>10</v>
      </c>
      <c r="E13192" s="12">
        <f>IFERROR(VLOOKUP(A13192,'IDAR Meter Data'!$A:$B,2,1),"")</f>
        <v>189</v>
      </c>
      <c r="F13192" s="75">
        <f>IF(CECCZ="CZ03",'Outside Temp'!B13192,IF(CECCZ="CZ04",'Outside Temp'!B13193,IF(CECCZ="CZ12",'Outside Temp'!B13194, IF(CECCZ="CZ13",'Outside Temp'!B13195))))</f>
        <v>64.43333333</v>
      </c>
      <c r="G13192" s="12">
        <f t="shared" si="3"/>
        <v>1</v>
      </c>
    </row>
    <row r="13193" ht="15.75" customHeight="1">
      <c r="A13193" s="13">
        <v>42262.447916666664</v>
      </c>
      <c r="B13193" s="73">
        <f t="shared" si="1"/>
        <v>42262</v>
      </c>
      <c r="C13193" s="74">
        <f>IF(NewCustomer="Yes", IF(COUNTIF($I$2:$I$11,B13193)&gt;0,0,WEEKDAY(B13193,2)),IF(COUNTIF($I$2:$I$21,B13193)&gt;0,0,WEEKDAY(B13193,2)))</f>
        <v>2</v>
      </c>
      <c r="D13193" s="74">
        <f t="shared" si="2"/>
        <v>10</v>
      </c>
      <c r="E13193" s="12">
        <f>IFERROR(VLOOKUP(A13193,'IDAR Meter Data'!$A:$B,2,1),"")</f>
        <v>194</v>
      </c>
      <c r="F13193" s="75">
        <f>IF(CECCZ="CZ03",'Outside Temp'!B13193,IF(CECCZ="CZ04",'Outside Temp'!B13194,IF(CECCZ="CZ12",'Outside Temp'!B13195, IF(CECCZ="CZ13",'Outside Temp'!B13196))))</f>
        <v>64.18333333</v>
      </c>
      <c r="G13193" s="12">
        <f t="shared" si="3"/>
        <v>1</v>
      </c>
    </row>
    <row r="13194" ht="15.75" customHeight="1">
      <c r="A13194" s="13">
        <v>42262.458333333336</v>
      </c>
      <c r="B13194" s="73">
        <f t="shared" si="1"/>
        <v>42262</v>
      </c>
      <c r="C13194" s="74">
        <f>IF(NewCustomer="Yes", IF(COUNTIF($I$2:$I$11,B13194)&gt;0,0,WEEKDAY(B13194,2)),IF(COUNTIF($I$2:$I$21,B13194)&gt;0,0,WEEKDAY(B13194,2)))</f>
        <v>2</v>
      </c>
      <c r="D13194" s="74">
        <f t="shared" si="2"/>
        <v>11</v>
      </c>
      <c r="E13194" s="12">
        <f>IFERROR(VLOOKUP(A13194,'IDAR Meter Data'!$A:$B,2,1),"")</f>
        <v>194</v>
      </c>
      <c r="F13194" s="75">
        <f>IF(CECCZ="CZ03",'Outside Temp'!B13194,IF(CECCZ="CZ04",'Outside Temp'!B13195,IF(CECCZ="CZ12",'Outside Temp'!B13196, IF(CECCZ="CZ13",'Outside Temp'!B13197))))</f>
        <v>64.06666667</v>
      </c>
      <c r="G13194" s="12">
        <f t="shared" si="3"/>
        <v>1</v>
      </c>
    </row>
    <row r="13195" ht="15.75" customHeight="1">
      <c r="A13195" s="13">
        <v>42262.46875</v>
      </c>
      <c r="B13195" s="73">
        <f t="shared" si="1"/>
        <v>42262</v>
      </c>
      <c r="C13195" s="74">
        <f>IF(NewCustomer="Yes", IF(COUNTIF($I$2:$I$11,B13195)&gt;0,0,WEEKDAY(B13195,2)),IF(COUNTIF($I$2:$I$21,B13195)&gt;0,0,WEEKDAY(B13195,2)))</f>
        <v>2</v>
      </c>
      <c r="D13195" s="74">
        <f t="shared" si="2"/>
        <v>11</v>
      </c>
      <c r="E13195" s="12">
        <f>IFERROR(VLOOKUP(A13195,'IDAR Meter Data'!$A:$B,2,1),"")</f>
        <v>196</v>
      </c>
      <c r="F13195" s="75">
        <f>IF(CECCZ="CZ03",'Outside Temp'!B13195,IF(CECCZ="CZ04",'Outside Temp'!B13196,IF(CECCZ="CZ12",'Outside Temp'!B13197, IF(CECCZ="CZ13",'Outside Temp'!B13198))))</f>
        <v>64.31666667</v>
      </c>
      <c r="G13195" s="12">
        <f t="shared" si="3"/>
        <v>1</v>
      </c>
    </row>
    <row r="13196" ht="15.75" customHeight="1">
      <c r="A13196" s="13">
        <v>42262.479166666664</v>
      </c>
      <c r="B13196" s="73">
        <f t="shared" si="1"/>
        <v>42262</v>
      </c>
      <c r="C13196" s="74">
        <f>IF(NewCustomer="Yes", IF(COUNTIF($I$2:$I$11,B13196)&gt;0,0,WEEKDAY(B13196,2)),IF(COUNTIF($I$2:$I$21,B13196)&gt;0,0,WEEKDAY(B13196,2)))</f>
        <v>2</v>
      </c>
      <c r="D13196" s="74">
        <f t="shared" si="2"/>
        <v>11</v>
      </c>
      <c r="E13196" s="12">
        <f>IFERROR(VLOOKUP(A13196,'IDAR Meter Data'!$A:$B,2,1),"")</f>
        <v>204</v>
      </c>
      <c r="F13196" s="75">
        <f>IF(CECCZ="CZ03",'Outside Temp'!B13196,IF(CECCZ="CZ04",'Outside Temp'!B13197,IF(CECCZ="CZ12",'Outside Temp'!B13198, IF(CECCZ="CZ13",'Outside Temp'!B13199))))</f>
        <v>64.56666667</v>
      </c>
      <c r="G13196" s="12">
        <f t="shared" si="3"/>
        <v>1</v>
      </c>
    </row>
    <row r="13197" ht="15.75" customHeight="1">
      <c r="A13197" s="13">
        <v>42262.489583333336</v>
      </c>
      <c r="B13197" s="73">
        <f t="shared" si="1"/>
        <v>42262</v>
      </c>
      <c r="C13197" s="74">
        <f>IF(NewCustomer="Yes", IF(COUNTIF($I$2:$I$11,B13197)&gt;0,0,WEEKDAY(B13197,2)),IF(COUNTIF($I$2:$I$21,B13197)&gt;0,0,WEEKDAY(B13197,2)))</f>
        <v>2</v>
      </c>
      <c r="D13197" s="74">
        <f t="shared" si="2"/>
        <v>11</v>
      </c>
      <c r="E13197" s="12">
        <f>IFERROR(VLOOKUP(A13197,'IDAR Meter Data'!$A:$B,2,1),"")</f>
        <v>193</v>
      </c>
      <c r="F13197" s="75">
        <f>IF(CECCZ="CZ03",'Outside Temp'!B13197,IF(CECCZ="CZ04",'Outside Temp'!B13198,IF(CECCZ="CZ12",'Outside Temp'!B13199, IF(CECCZ="CZ13",'Outside Temp'!B13200))))</f>
        <v>64.81666667</v>
      </c>
      <c r="G13197" s="12">
        <f t="shared" si="3"/>
        <v>1</v>
      </c>
    </row>
    <row r="13198" ht="15.75" customHeight="1">
      <c r="A13198" s="13">
        <v>42262.5</v>
      </c>
      <c r="B13198" s="73">
        <f t="shared" si="1"/>
        <v>42262</v>
      </c>
      <c r="C13198" s="74">
        <f>IF(NewCustomer="Yes", IF(COUNTIF($I$2:$I$11,B13198)&gt;0,0,WEEKDAY(B13198,2)),IF(COUNTIF($I$2:$I$21,B13198)&gt;0,0,WEEKDAY(B13198,2)))</f>
        <v>2</v>
      </c>
      <c r="D13198" s="74">
        <f t="shared" si="2"/>
        <v>12</v>
      </c>
      <c r="E13198" s="12">
        <f>IFERROR(VLOOKUP(A13198,'IDAR Meter Data'!$A:$B,2,1),"")</f>
        <v>184</v>
      </c>
      <c r="F13198" s="75">
        <f>IF(CECCZ="CZ03",'Outside Temp'!B13198,IF(CECCZ="CZ04",'Outside Temp'!B13199,IF(CECCZ="CZ12",'Outside Temp'!B13200, IF(CECCZ="CZ13",'Outside Temp'!B13201))))</f>
        <v>65.13333333</v>
      </c>
      <c r="G13198" s="12">
        <f t="shared" si="3"/>
        <v>2</v>
      </c>
    </row>
    <row r="13199" ht="15.75" customHeight="1">
      <c r="A13199" s="13">
        <v>42262.510416666664</v>
      </c>
      <c r="B13199" s="73">
        <f t="shared" si="1"/>
        <v>42262</v>
      </c>
      <c r="C13199" s="74">
        <f>IF(NewCustomer="Yes", IF(COUNTIF($I$2:$I$11,B13199)&gt;0,0,WEEKDAY(B13199,2)),IF(COUNTIF($I$2:$I$21,B13199)&gt;0,0,WEEKDAY(B13199,2)))</f>
        <v>2</v>
      </c>
      <c r="D13199" s="74">
        <f t="shared" si="2"/>
        <v>12</v>
      </c>
      <c r="E13199" s="12">
        <f>IFERROR(VLOOKUP(A13199,'IDAR Meter Data'!$A:$B,2,1),"")</f>
        <v>186</v>
      </c>
      <c r="F13199" s="75">
        <f>IF(CECCZ="CZ03",'Outside Temp'!B13199,IF(CECCZ="CZ04",'Outside Temp'!B13200,IF(CECCZ="CZ12",'Outside Temp'!B13201, IF(CECCZ="CZ13",'Outside Temp'!B13202))))</f>
        <v>65.63333333</v>
      </c>
      <c r="G13199" s="12">
        <f t="shared" si="3"/>
        <v>2</v>
      </c>
    </row>
    <row r="13200" ht="15.75" customHeight="1">
      <c r="A13200" s="13">
        <v>42262.520833333336</v>
      </c>
      <c r="B13200" s="73">
        <f t="shared" si="1"/>
        <v>42262</v>
      </c>
      <c r="C13200" s="74">
        <f>IF(NewCustomer="Yes", IF(COUNTIF($I$2:$I$11,B13200)&gt;0,0,WEEKDAY(B13200,2)),IF(COUNTIF($I$2:$I$21,B13200)&gt;0,0,WEEKDAY(B13200,2)))</f>
        <v>2</v>
      </c>
      <c r="D13200" s="74">
        <f t="shared" si="2"/>
        <v>12</v>
      </c>
      <c r="E13200" s="12">
        <f>IFERROR(VLOOKUP(A13200,'IDAR Meter Data'!$A:$B,2,1),"")</f>
        <v>208</v>
      </c>
      <c r="F13200" s="75">
        <f>IF(CECCZ="CZ03",'Outside Temp'!B13200,IF(CECCZ="CZ04",'Outside Temp'!B13201,IF(CECCZ="CZ12",'Outside Temp'!B13202, IF(CECCZ="CZ13",'Outside Temp'!B13203))))</f>
        <v>66.13333333</v>
      </c>
      <c r="G13200" s="12">
        <f t="shared" si="3"/>
        <v>2</v>
      </c>
    </row>
    <row r="13201" ht="15.75" customHeight="1">
      <c r="A13201" s="13">
        <v>42262.53125</v>
      </c>
      <c r="B13201" s="73">
        <f t="shared" si="1"/>
        <v>42262</v>
      </c>
      <c r="C13201" s="74">
        <f>IF(NewCustomer="Yes", IF(COUNTIF($I$2:$I$11,B13201)&gt;0,0,WEEKDAY(B13201,2)),IF(COUNTIF($I$2:$I$21,B13201)&gt;0,0,WEEKDAY(B13201,2)))</f>
        <v>2</v>
      </c>
      <c r="D13201" s="74">
        <f t="shared" si="2"/>
        <v>12</v>
      </c>
      <c r="E13201" s="12">
        <f>IFERROR(VLOOKUP(A13201,'IDAR Meter Data'!$A:$B,2,1),"")</f>
        <v>194</v>
      </c>
      <c r="F13201" s="75">
        <f>IF(CECCZ="CZ03",'Outside Temp'!B13201,IF(CECCZ="CZ04",'Outside Temp'!B13202,IF(CECCZ="CZ12",'Outside Temp'!B13203, IF(CECCZ="CZ13",'Outside Temp'!B13204))))</f>
        <v>66.63333333</v>
      </c>
      <c r="G13201" s="12">
        <f t="shared" si="3"/>
        <v>2</v>
      </c>
    </row>
    <row r="13202" ht="15.75" customHeight="1">
      <c r="A13202" s="13">
        <v>42262.541666666664</v>
      </c>
      <c r="B13202" s="73">
        <f t="shared" si="1"/>
        <v>42262</v>
      </c>
      <c r="C13202" s="74">
        <f>IF(NewCustomer="Yes", IF(COUNTIF($I$2:$I$11,B13202)&gt;0,0,WEEKDAY(B13202,2)),IF(COUNTIF($I$2:$I$21,B13202)&gt;0,0,WEEKDAY(B13202,2)))</f>
        <v>2</v>
      </c>
      <c r="D13202" s="74">
        <f t="shared" si="2"/>
        <v>13</v>
      </c>
      <c r="E13202" s="12">
        <f>IFERROR(VLOOKUP(A13202,'IDAR Meter Data'!$A:$B,2,1),"")</f>
        <v>191</v>
      </c>
      <c r="F13202" s="75">
        <f>IF(CECCZ="CZ03",'Outside Temp'!B13202,IF(CECCZ="CZ04",'Outside Temp'!B13203,IF(CECCZ="CZ12",'Outside Temp'!B13204, IF(CECCZ="CZ13",'Outside Temp'!B13205))))</f>
        <v>67</v>
      </c>
      <c r="G13202" s="12">
        <f t="shared" si="3"/>
        <v>2</v>
      </c>
    </row>
    <row r="13203" ht="15.75" customHeight="1">
      <c r="A13203" s="13">
        <v>42262.552083333336</v>
      </c>
      <c r="B13203" s="73">
        <f t="shared" si="1"/>
        <v>42262</v>
      </c>
      <c r="C13203" s="74">
        <f>IF(NewCustomer="Yes", IF(COUNTIF($I$2:$I$11,B13203)&gt;0,0,WEEKDAY(B13203,2)),IF(COUNTIF($I$2:$I$21,B13203)&gt;0,0,WEEKDAY(B13203,2)))</f>
        <v>2</v>
      </c>
      <c r="D13203" s="74">
        <f t="shared" si="2"/>
        <v>13</v>
      </c>
      <c r="E13203" s="12">
        <f>IFERROR(VLOOKUP(A13203,'IDAR Meter Data'!$A:$B,2,1),"")</f>
        <v>202</v>
      </c>
      <c r="F13203" s="75">
        <f>IF(CECCZ="CZ03",'Outside Temp'!B13203,IF(CECCZ="CZ04",'Outside Temp'!B13204,IF(CECCZ="CZ12",'Outside Temp'!B13205, IF(CECCZ="CZ13",'Outside Temp'!B13206))))</f>
        <v>67</v>
      </c>
      <c r="G13203" s="12">
        <f t="shared" si="3"/>
        <v>2</v>
      </c>
    </row>
    <row r="13204" ht="15.75" customHeight="1">
      <c r="A13204" s="13">
        <v>42262.5625</v>
      </c>
      <c r="B13204" s="73">
        <f t="shared" si="1"/>
        <v>42262</v>
      </c>
      <c r="C13204" s="74">
        <f>IF(NewCustomer="Yes", IF(COUNTIF($I$2:$I$11,B13204)&gt;0,0,WEEKDAY(B13204,2)),IF(COUNTIF($I$2:$I$21,B13204)&gt;0,0,WEEKDAY(B13204,2)))</f>
        <v>2</v>
      </c>
      <c r="D13204" s="74">
        <f t="shared" si="2"/>
        <v>13</v>
      </c>
      <c r="E13204" s="12">
        <f>IFERROR(VLOOKUP(A13204,'IDAR Meter Data'!$A:$B,2,1),"")</f>
        <v>187</v>
      </c>
      <c r="F13204" s="75">
        <f>IF(CECCZ="CZ03",'Outside Temp'!B13204,IF(CECCZ="CZ04",'Outside Temp'!B13205,IF(CECCZ="CZ12",'Outside Temp'!B13206, IF(CECCZ="CZ13",'Outside Temp'!B13207))))</f>
        <v>67</v>
      </c>
      <c r="G13204" s="12">
        <f t="shared" si="3"/>
        <v>2</v>
      </c>
    </row>
    <row r="13205" ht="15.75" customHeight="1">
      <c r="A13205" s="13">
        <v>42262.572916666664</v>
      </c>
      <c r="B13205" s="73">
        <f t="shared" si="1"/>
        <v>42262</v>
      </c>
      <c r="C13205" s="74">
        <f>IF(NewCustomer="Yes", IF(COUNTIF($I$2:$I$11,B13205)&gt;0,0,WEEKDAY(B13205,2)),IF(COUNTIF($I$2:$I$21,B13205)&gt;0,0,WEEKDAY(B13205,2)))</f>
        <v>2</v>
      </c>
      <c r="D13205" s="74">
        <f t="shared" si="2"/>
        <v>13</v>
      </c>
      <c r="E13205" s="12">
        <f>IFERROR(VLOOKUP(A13205,'IDAR Meter Data'!$A:$B,2,1),"")</f>
        <v>210</v>
      </c>
      <c r="F13205" s="75">
        <f>IF(CECCZ="CZ03",'Outside Temp'!B13205,IF(CECCZ="CZ04",'Outside Temp'!B13206,IF(CECCZ="CZ12",'Outside Temp'!B13207, IF(CECCZ="CZ13",'Outside Temp'!B13208))))</f>
        <v>67</v>
      </c>
      <c r="G13205" s="12">
        <f t="shared" si="3"/>
        <v>2</v>
      </c>
    </row>
    <row r="13206" ht="15.75" customHeight="1">
      <c r="A13206" s="13">
        <v>42262.583333333336</v>
      </c>
      <c r="B13206" s="73">
        <f t="shared" si="1"/>
        <v>42262</v>
      </c>
      <c r="C13206" s="74">
        <f>IF(NewCustomer="Yes", IF(COUNTIF($I$2:$I$11,B13206)&gt;0,0,WEEKDAY(B13206,2)),IF(COUNTIF($I$2:$I$21,B13206)&gt;0,0,WEEKDAY(B13206,2)))</f>
        <v>2</v>
      </c>
      <c r="D13206" s="74">
        <f t="shared" si="2"/>
        <v>14</v>
      </c>
      <c r="E13206" s="12">
        <f>IFERROR(VLOOKUP(A13206,'IDAR Meter Data'!$A:$B,2,1),"")</f>
        <v>201</v>
      </c>
      <c r="F13206" s="75">
        <f>IF(CECCZ="CZ03",'Outside Temp'!B13206,IF(CECCZ="CZ04",'Outside Temp'!B13207,IF(CECCZ="CZ12",'Outside Temp'!B13208, IF(CECCZ="CZ13",'Outside Temp'!B13209))))</f>
        <v>66.8</v>
      </c>
      <c r="G13206" s="12">
        <f t="shared" si="3"/>
        <v>2</v>
      </c>
    </row>
    <row r="13207" ht="15.75" customHeight="1">
      <c r="A13207" s="13">
        <v>42262.59375</v>
      </c>
      <c r="B13207" s="73">
        <f t="shared" si="1"/>
        <v>42262</v>
      </c>
      <c r="C13207" s="74">
        <f>IF(NewCustomer="Yes", IF(COUNTIF($I$2:$I$11,B13207)&gt;0,0,WEEKDAY(B13207,2)),IF(COUNTIF($I$2:$I$21,B13207)&gt;0,0,WEEKDAY(B13207,2)))</f>
        <v>2</v>
      </c>
      <c r="D13207" s="74">
        <f t="shared" si="2"/>
        <v>14</v>
      </c>
      <c r="E13207" s="12">
        <f>IFERROR(VLOOKUP(A13207,'IDAR Meter Data'!$A:$B,2,1),"")</f>
        <v>207</v>
      </c>
      <c r="F13207" s="75">
        <f>IF(CECCZ="CZ03",'Outside Temp'!B13207,IF(CECCZ="CZ04",'Outside Temp'!B13208,IF(CECCZ="CZ12",'Outside Temp'!B13209, IF(CECCZ="CZ13",'Outside Temp'!B13210))))</f>
        <v>66.05</v>
      </c>
      <c r="G13207" s="12">
        <f t="shared" si="3"/>
        <v>2</v>
      </c>
    </row>
    <row r="13208" ht="15.75" customHeight="1">
      <c r="A13208" s="13">
        <v>42262.604166666664</v>
      </c>
      <c r="B13208" s="73">
        <f t="shared" si="1"/>
        <v>42262</v>
      </c>
      <c r="C13208" s="74">
        <f>IF(NewCustomer="Yes", IF(COUNTIF($I$2:$I$11,B13208)&gt;0,0,WEEKDAY(B13208,2)),IF(COUNTIF($I$2:$I$21,B13208)&gt;0,0,WEEKDAY(B13208,2)))</f>
        <v>2</v>
      </c>
      <c r="D13208" s="74">
        <f t="shared" si="2"/>
        <v>14</v>
      </c>
      <c r="E13208" s="12">
        <f>IFERROR(VLOOKUP(A13208,'IDAR Meter Data'!$A:$B,2,1),"")</f>
        <v>194</v>
      </c>
      <c r="F13208" s="75">
        <f>IF(CECCZ="CZ03",'Outside Temp'!B13208,IF(CECCZ="CZ04",'Outside Temp'!B13209,IF(CECCZ="CZ12",'Outside Temp'!B13210, IF(CECCZ="CZ13",'Outside Temp'!B13211))))</f>
        <v>65.3</v>
      </c>
      <c r="G13208" s="12">
        <f t="shared" si="3"/>
        <v>2</v>
      </c>
    </row>
    <row r="13209" ht="15.75" customHeight="1">
      <c r="A13209" s="13">
        <v>42262.614583333336</v>
      </c>
      <c r="B13209" s="73">
        <f t="shared" si="1"/>
        <v>42262</v>
      </c>
      <c r="C13209" s="74">
        <f>IF(NewCustomer="Yes", IF(COUNTIF($I$2:$I$11,B13209)&gt;0,0,WEEKDAY(B13209,2)),IF(COUNTIF($I$2:$I$21,B13209)&gt;0,0,WEEKDAY(B13209,2)))</f>
        <v>2</v>
      </c>
      <c r="D13209" s="74">
        <f t="shared" si="2"/>
        <v>14</v>
      </c>
      <c r="E13209" s="12">
        <f>IFERROR(VLOOKUP(A13209,'IDAR Meter Data'!$A:$B,2,1),"")</f>
        <v>215</v>
      </c>
      <c r="F13209" s="75">
        <f>IF(CECCZ="CZ03",'Outside Temp'!B13209,IF(CECCZ="CZ04",'Outside Temp'!B13210,IF(CECCZ="CZ12",'Outside Temp'!B13211, IF(CECCZ="CZ13",'Outside Temp'!B13212))))</f>
        <v>64.55</v>
      </c>
      <c r="G13209" s="12">
        <f t="shared" si="3"/>
        <v>1</v>
      </c>
    </row>
    <row r="13210" ht="15.75" customHeight="1">
      <c r="A13210" s="13">
        <v>42262.625</v>
      </c>
      <c r="B13210" s="73">
        <f t="shared" si="1"/>
        <v>42262</v>
      </c>
      <c r="C13210" s="74">
        <f>IF(NewCustomer="Yes", IF(COUNTIF($I$2:$I$11,B13210)&gt;0,0,WEEKDAY(B13210,2)),IF(COUNTIF($I$2:$I$21,B13210)&gt;0,0,WEEKDAY(B13210,2)))</f>
        <v>2</v>
      </c>
      <c r="D13210" s="74">
        <f t="shared" si="2"/>
        <v>15</v>
      </c>
      <c r="E13210" s="12">
        <f>IFERROR(VLOOKUP(A13210,'IDAR Meter Data'!$A:$B,2,1),"")</f>
        <v>210</v>
      </c>
      <c r="F13210" s="75">
        <f>IF(CECCZ="CZ03",'Outside Temp'!B13210,IF(CECCZ="CZ04",'Outside Temp'!B13211,IF(CECCZ="CZ12",'Outside Temp'!B13212, IF(CECCZ="CZ13",'Outside Temp'!B13213))))</f>
        <v>63.93333333</v>
      </c>
      <c r="G13210" s="12">
        <f t="shared" si="3"/>
        <v>1</v>
      </c>
    </row>
    <row r="13211" ht="15.75" customHeight="1">
      <c r="A13211" s="13">
        <v>42262.635416666664</v>
      </c>
      <c r="B13211" s="73">
        <f t="shared" si="1"/>
        <v>42262</v>
      </c>
      <c r="C13211" s="74">
        <f>IF(NewCustomer="Yes", IF(COUNTIF($I$2:$I$11,B13211)&gt;0,0,WEEKDAY(B13211,2)),IF(COUNTIF($I$2:$I$21,B13211)&gt;0,0,WEEKDAY(B13211,2)))</f>
        <v>2</v>
      </c>
      <c r="D13211" s="74">
        <f t="shared" si="2"/>
        <v>15</v>
      </c>
      <c r="E13211" s="12">
        <f>IFERROR(VLOOKUP(A13211,'IDAR Meter Data'!$A:$B,2,1),"")</f>
        <v>197</v>
      </c>
      <c r="F13211" s="75">
        <f>IF(CECCZ="CZ03",'Outside Temp'!B13211,IF(CECCZ="CZ04",'Outside Temp'!B13212,IF(CECCZ="CZ12",'Outside Temp'!B13213, IF(CECCZ="CZ13",'Outside Temp'!B13214))))</f>
        <v>63.68333333</v>
      </c>
      <c r="G13211" s="12">
        <f t="shared" si="3"/>
        <v>1</v>
      </c>
    </row>
    <row r="13212" ht="15.75" customHeight="1">
      <c r="A13212" s="13">
        <v>42262.645833333336</v>
      </c>
      <c r="B13212" s="73">
        <f t="shared" si="1"/>
        <v>42262</v>
      </c>
      <c r="C13212" s="74">
        <f>IF(NewCustomer="Yes", IF(COUNTIF($I$2:$I$11,B13212)&gt;0,0,WEEKDAY(B13212,2)),IF(COUNTIF($I$2:$I$21,B13212)&gt;0,0,WEEKDAY(B13212,2)))</f>
        <v>2</v>
      </c>
      <c r="D13212" s="74">
        <f t="shared" si="2"/>
        <v>15</v>
      </c>
      <c r="E13212" s="12">
        <f>IFERROR(VLOOKUP(A13212,'IDAR Meter Data'!$A:$B,2,1),"")</f>
        <v>210</v>
      </c>
      <c r="F13212" s="75">
        <f>IF(CECCZ="CZ03",'Outside Temp'!B13212,IF(CECCZ="CZ04",'Outside Temp'!B13213,IF(CECCZ="CZ12",'Outside Temp'!B13214, IF(CECCZ="CZ13",'Outside Temp'!B13215))))</f>
        <v>63.43333333</v>
      </c>
      <c r="G13212" s="12">
        <f t="shared" si="3"/>
        <v>1</v>
      </c>
    </row>
    <row r="13213" ht="15.75" customHeight="1">
      <c r="A13213" s="13">
        <v>42262.65625</v>
      </c>
      <c r="B13213" s="73">
        <f t="shared" si="1"/>
        <v>42262</v>
      </c>
      <c r="C13213" s="74">
        <f>IF(NewCustomer="Yes", IF(COUNTIF($I$2:$I$11,B13213)&gt;0,0,WEEKDAY(B13213,2)),IF(COUNTIF($I$2:$I$21,B13213)&gt;0,0,WEEKDAY(B13213,2)))</f>
        <v>2</v>
      </c>
      <c r="D13213" s="74">
        <f t="shared" si="2"/>
        <v>15</v>
      </c>
      <c r="E13213" s="12">
        <f>IFERROR(VLOOKUP(A13213,'IDAR Meter Data'!$A:$B,2,1),"")</f>
        <v>198</v>
      </c>
      <c r="F13213" s="75">
        <f>IF(CECCZ="CZ03",'Outside Temp'!B13213,IF(CECCZ="CZ04",'Outside Temp'!B13214,IF(CECCZ="CZ12",'Outside Temp'!B13215, IF(CECCZ="CZ13",'Outside Temp'!B13216))))</f>
        <v>63.18333333</v>
      </c>
      <c r="G13213" s="12">
        <f t="shared" si="3"/>
        <v>1</v>
      </c>
    </row>
    <row r="13214" ht="15.75" customHeight="1">
      <c r="A13214" s="13">
        <v>42262.666666666664</v>
      </c>
      <c r="B13214" s="73">
        <f t="shared" si="1"/>
        <v>42262</v>
      </c>
      <c r="C13214" s="74">
        <f>IF(NewCustomer="Yes", IF(COUNTIF($I$2:$I$11,B13214)&gt;0,0,WEEKDAY(B13214,2)),IF(COUNTIF($I$2:$I$21,B13214)&gt;0,0,WEEKDAY(B13214,2)))</f>
        <v>2</v>
      </c>
      <c r="D13214" s="74">
        <f t="shared" si="2"/>
        <v>16</v>
      </c>
      <c r="E13214" s="12">
        <f>IFERROR(VLOOKUP(A13214,'IDAR Meter Data'!$A:$B,2,1),"")</f>
        <v>212</v>
      </c>
      <c r="F13214" s="75">
        <f>IF(CECCZ="CZ03",'Outside Temp'!B13214,IF(CECCZ="CZ04",'Outside Temp'!B13215,IF(CECCZ="CZ12",'Outside Temp'!B13216, IF(CECCZ="CZ13",'Outside Temp'!B13217))))</f>
        <v>62.86666667</v>
      </c>
      <c r="G13214" s="12">
        <f t="shared" si="3"/>
        <v>1</v>
      </c>
    </row>
    <row r="13215" ht="15.75" customHeight="1">
      <c r="A13215" s="13">
        <v>42262.677083333336</v>
      </c>
      <c r="B13215" s="73">
        <f t="shared" si="1"/>
        <v>42262</v>
      </c>
      <c r="C13215" s="74">
        <f>IF(NewCustomer="Yes", IF(COUNTIF($I$2:$I$11,B13215)&gt;0,0,WEEKDAY(B13215,2)),IF(COUNTIF($I$2:$I$21,B13215)&gt;0,0,WEEKDAY(B13215,2)))</f>
        <v>2</v>
      </c>
      <c r="D13215" s="74">
        <f t="shared" si="2"/>
        <v>16</v>
      </c>
      <c r="E13215" s="12">
        <f>IFERROR(VLOOKUP(A13215,'IDAR Meter Data'!$A:$B,2,1),"")</f>
        <v>208</v>
      </c>
      <c r="F13215" s="75">
        <f>IF(CECCZ="CZ03",'Outside Temp'!B13215,IF(CECCZ="CZ04",'Outside Temp'!B13216,IF(CECCZ="CZ12",'Outside Temp'!B13217, IF(CECCZ="CZ13",'Outside Temp'!B13218))))</f>
        <v>62.36666667</v>
      </c>
      <c r="G13215" s="12">
        <f t="shared" si="3"/>
        <v>1</v>
      </c>
    </row>
    <row r="13216" ht="15.75" customHeight="1">
      <c r="A13216" s="13">
        <v>42262.6875</v>
      </c>
      <c r="B13216" s="73">
        <f t="shared" si="1"/>
        <v>42262</v>
      </c>
      <c r="C13216" s="74">
        <f>IF(NewCustomer="Yes", IF(COUNTIF($I$2:$I$11,B13216)&gt;0,0,WEEKDAY(B13216,2)),IF(COUNTIF($I$2:$I$21,B13216)&gt;0,0,WEEKDAY(B13216,2)))</f>
        <v>2</v>
      </c>
      <c r="D13216" s="74">
        <f t="shared" si="2"/>
        <v>16</v>
      </c>
      <c r="E13216" s="12">
        <f>IFERROR(VLOOKUP(A13216,'IDAR Meter Data'!$A:$B,2,1),"")</f>
        <v>196</v>
      </c>
      <c r="F13216" s="75">
        <f>IF(CECCZ="CZ03",'Outside Temp'!B13216,IF(CECCZ="CZ04",'Outside Temp'!B13217,IF(CECCZ="CZ12",'Outside Temp'!B13218, IF(CECCZ="CZ13",'Outside Temp'!B13219))))</f>
        <v>61.86666667</v>
      </c>
      <c r="G13216" s="12">
        <f t="shared" si="3"/>
        <v>1</v>
      </c>
    </row>
    <row r="13217" ht="15.75" customHeight="1">
      <c r="A13217" s="13">
        <v>42262.697916666664</v>
      </c>
      <c r="B13217" s="73">
        <f t="shared" si="1"/>
        <v>42262</v>
      </c>
      <c r="C13217" s="74">
        <f>IF(NewCustomer="Yes", IF(COUNTIF($I$2:$I$11,B13217)&gt;0,0,WEEKDAY(B13217,2)),IF(COUNTIF($I$2:$I$21,B13217)&gt;0,0,WEEKDAY(B13217,2)))</f>
        <v>2</v>
      </c>
      <c r="D13217" s="74">
        <f t="shared" si="2"/>
        <v>16</v>
      </c>
      <c r="E13217" s="12">
        <f>IFERROR(VLOOKUP(A13217,'IDAR Meter Data'!$A:$B,2,1),"")</f>
        <v>198</v>
      </c>
      <c r="F13217" s="75">
        <f>IF(CECCZ="CZ03",'Outside Temp'!B13217,IF(CECCZ="CZ04",'Outside Temp'!B13218,IF(CECCZ="CZ12",'Outside Temp'!B13219, IF(CECCZ="CZ13",'Outside Temp'!B13220))))</f>
        <v>61.36666667</v>
      </c>
      <c r="G13217" s="12">
        <f t="shared" si="3"/>
        <v>1</v>
      </c>
    </row>
    <row r="13218" ht="15.75" customHeight="1">
      <c r="A13218" s="13">
        <v>42262.708333333336</v>
      </c>
      <c r="B13218" s="73">
        <f t="shared" si="1"/>
        <v>42262</v>
      </c>
      <c r="C13218" s="74">
        <f>IF(NewCustomer="Yes", IF(COUNTIF($I$2:$I$11,B13218)&gt;0,0,WEEKDAY(B13218,2)),IF(COUNTIF($I$2:$I$21,B13218)&gt;0,0,WEEKDAY(B13218,2)))</f>
        <v>2</v>
      </c>
      <c r="D13218" s="74">
        <f t="shared" si="2"/>
        <v>17</v>
      </c>
      <c r="E13218" s="12">
        <f>IFERROR(VLOOKUP(A13218,'IDAR Meter Data'!$A:$B,2,1),"")</f>
        <v>221</v>
      </c>
      <c r="F13218" s="75">
        <f>IF(CECCZ="CZ03",'Outside Temp'!B13218,IF(CECCZ="CZ04",'Outside Temp'!B13219,IF(CECCZ="CZ12",'Outside Temp'!B13220, IF(CECCZ="CZ13",'Outside Temp'!B13221))))</f>
        <v>61</v>
      </c>
      <c r="G13218" s="12">
        <f t="shared" si="3"/>
        <v>1</v>
      </c>
    </row>
    <row r="13219" ht="15.75" customHeight="1">
      <c r="A13219" s="13">
        <v>42262.71875</v>
      </c>
      <c r="B13219" s="73">
        <f t="shared" si="1"/>
        <v>42262</v>
      </c>
      <c r="C13219" s="74">
        <f>IF(NewCustomer="Yes", IF(COUNTIF($I$2:$I$11,B13219)&gt;0,0,WEEKDAY(B13219,2)),IF(COUNTIF($I$2:$I$21,B13219)&gt;0,0,WEEKDAY(B13219,2)))</f>
        <v>2</v>
      </c>
      <c r="D13219" s="74">
        <f t="shared" si="2"/>
        <v>17</v>
      </c>
      <c r="E13219" s="12">
        <f>IFERROR(VLOOKUP(A13219,'IDAR Meter Data'!$A:$B,2,1),"")</f>
        <v>195</v>
      </c>
      <c r="F13219" s="75">
        <f>IF(CECCZ="CZ03",'Outside Temp'!B13219,IF(CECCZ="CZ04",'Outside Temp'!B13220,IF(CECCZ="CZ12",'Outside Temp'!B13221, IF(CECCZ="CZ13",'Outside Temp'!B13222))))</f>
        <v>61</v>
      </c>
      <c r="G13219" s="12">
        <f t="shared" si="3"/>
        <v>1</v>
      </c>
    </row>
    <row r="13220" ht="15.75" customHeight="1">
      <c r="A13220" s="13">
        <v>42262.729166666664</v>
      </c>
      <c r="B13220" s="73">
        <f t="shared" si="1"/>
        <v>42262</v>
      </c>
      <c r="C13220" s="74">
        <f>IF(NewCustomer="Yes", IF(COUNTIF($I$2:$I$11,B13220)&gt;0,0,WEEKDAY(B13220,2)),IF(COUNTIF($I$2:$I$21,B13220)&gt;0,0,WEEKDAY(B13220,2)))</f>
        <v>2</v>
      </c>
      <c r="D13220" s="74">
        <f t="shared" si="2"/>
        <v>17</v>
      </c>
      <c r="E13220" s="12">
        <f>IFERROR(VLOOKUP(A13220,'IDAR Meter Data'!$A:$B,2,1),"")</f>
        <v>203</v>
      </c>
      <c r="F13220" s="75">
        <f>IF(CECCZ="CZ03",'Outside Temp'!B13220,IF(CECCZ="CZ04",'Outside Temp'!B13221,IF(CECCZ="CZ12",'Outside Temp'!B13222, IF(CECCZ="CZ13",'Outside Temp'!B13223))))</f>
        <v>61</v>
      </c>
      <c r="G13220" s="12">
        <f t="shared" si="3"/>
        <v>1</v>
      </c>
    </row>
    <row r="13221" ht="15.75" customHeight="1">
      <c r="A13221" s="13">
        <v>42262.739583333336</v>
      </c>
      <c r="B13221" s="73">
        <f t="shared" si="1"/>
        <v>42262</v>
      </c>
      <c r="C13221" s="74">
        <f>IF(NewCustomer="Yes", IF(COUNTIF($I$2:$I$11,B13221)&gt;0,0,WEEKDAY(B13221,2)),IF(COUNTIF($I$2:$I$21,B13221)&gt;0,0,WEEKDAY(B13221,2)))</f>
        <v>2</v>
      </c>
      <c r="D13221" s="74">
        <f t="shared" si="2"/>
        <v>17</v>
      </c>
      <c r="E13221" s="12">
        <f>IFERROR(VLOOKUP(A13221,'IDAR Meter Data'!$A:$B,2,1),"")</f>
        <v>195</v>
      </c>
      <c r="F13221" s="75">
        <f>IF(CECCZ="CZ03",'Outside Temp'!B13221,IF(CECCZ="CZ04",'Outside Temp'!B13222,IF(CECCZ="CZ12",'Outside Temp'!B13223, IF(CECCZ="CZ13",'Outside Temp'!B13224))))</f>
        <v>61</v>
      </c>
      <c r="G13221" s="12">
        <f t="shared" si="3"/>
        <v>1</v>
      </c>
    </row>
    <row r="13222" ht="15.75" customHeight="1">
      <c r="A13222" s="13">
        <v>42262.75</v>
      </c>
      <c r="B13222" s="73">
        <f t="shared" si="1"/>
        <v>42262</v>
      </c>
      <c r="C13222" s="74">
        <f>IF(NewCustomer="Yes", IF(COUNTIF($I$2:$I$11,B13222)&gt;0,0,WEEKDAY(B13222,2)),IF(COUNTIF($I$2:$I$21,B13222)&gt;0,0,WEEKDAY(B13222,2)))</f>
        <v>2</v>
      </c>
      <c r="D13222" s="74">
        <f t="shared" si="2"/>
        <v>18</v>
      </c>
      <c r="E13222" s="12">
        <f>IFERROR(VLOOKUP(A13222,'IDAR Meter Data'!$A:$B,2,1),"")</f>
        <v>186</v>
      </c>
      <c r="F13222" s="75">
        <f>IF(CECCZ="CZ03",'Outside Temp'!B13222,IF(CECCZ="CZ04",'Outside Temp'!B13223,IF(CECCZ="CZ12",'Outside Temp'!B13224, IF(CECCZ="CZ13",'Outside Temp'!B13225))))</f>
        <v>60.93333333</v>
      </c>
      <c r="G13222" s="12">
        <f t="shared" si="3"/>
        <v>1</v>
      </c>
    </row>
    <row r="13223" ht="15.75" customHeight="1">
      <c r="A13223" s="13">
        <v>42262.760416666664</v>
      </c>
      <c r="B13223" s="73">
        <f t="shared" si="1"/>
        <v>42262</v>
      </c>
      <c r="C13223" s="74">
        <f>IF(NewCustomer="Yes", IF(COUNTIF($I$2:$I$11,B13223)&gt;0,0,WEEKDAY(B13223,2)),IF(COUNTIF($I$2:$I$21,B13223)&gt;0,0,WEEKDAY(B13223,2)))</f>
        <v>2</v>
      </c>
      <c r="D13223" s="74">
        <f t="shared" si="2"/>
        <v>18</v>
      </c>
      <c r="E13223" s="12">
        <f>IFERROR(VLOOKUP(A13223,'IDAR Meter Data'!$A:$B,2,1),"")</f>
        <v>205</v>
      </c>
      <c r="F13223" s="75">
        <f>IF(CECCZ="CZ03",'Outside Temp'!B13223,IF(CECCZ="CZ04",'Outside Temp'!B13224,IF(CECCZ="CZ12",'Outside Temp'!B13225, IF(CECCZ="CZ13",'Outside Temp'!B13226))))</f>
        <v>60.68333333</v>
      </c>
      <c r="G13223" s="12">
        <f t="shared" si="3"/>
        <v>1</v>
      </c>
    </row>
    <row r="13224" ht="15.75" customHeight="1">
      <c r="A13224" s="13">
        <v>42262.770833333336</v>
      </c>
      <c r="B13224" s="73">
        <f t="shared" si="1"/>
        <v>42262</v>
      </c>
      <c r="C13224" s="74">
        <f>IF(NewCustomer="Yes", IF(COUNTIF($I$2:$I$11,B13224)&gt;0,0,WEEKDAY(B13224,2)),IF(COUNTIF($I$2:$I$21,B13224)&gt;0,0,WEEKDAY(B13224,2)))</f>
        <v>2</v>
      </c>
      <c r="D13224" s="74">
        <f t="shared" si="2"/>
        <v>18</v>
      </c>
      <c r="E13224" s="12">
        <f>IFERROR(VLOOKUP(A13224,'IDAR Meter Data'!$A:$B,2,1),"")</f>
        <v>191</v>
      </c>
      <c r="F13224" s="75">
        <f>IF(CECCZ="CZ03",'Outside Temp'!B13224,IF(CECCZ="CZ04",'Outside Temp'!B13225,IF(CECCZ="CZ12",'Outside Temp'!B13226, IF(CECCZ="CZ13",'Outside Temp'!B13227))))</f>
        <v>60.43333333</v>
      </c>
      <c r="G13224" s="12">
        <f t="shared" si="3"/>
        <v>1</v>
      </c>
    </row>
    <row r="13225" ht="15.75" customHeight="1">
      <c r="A13225" s="13">
        <v>42262.78125</v>
      </c>
      <c r="B13225" s="73">
        <f t="shared" si="1"/>
        <v>42262</v>
      </c>
      <c r="C13225" s="74">
        <f>IF(NewCustomer="Yes", IF(COUNTIF($I$2:$I$11,B13225)&gt;0,0,WEEKDAY(B13225,2)),IF(COUNTIF($I$2:$I$21,B13225)&gt;0,0,WEEKDAY(B13225,2)))</f>
        <v>2</v>
      </c>
      <c r="D13225" s="74">
        <f t="shared" si="2"/>
        <v>18</v>
      </c>
      <c r="E13225" s="12">
        <f>IFERROR(VLOOKUP(A13225,'IDAR Meter Data'!$A:$B,2,1),"")</f>
        <v>187</v>
      </c>
      <c r="F13225" s="75">
        <f>IF(CECCZ="CZ03",'Outside Temp'!B13225,IF(CECCZ="CZ04",'Outside Temp'!B13226,IF(CECCZ="CZ12",'Outside Temp'!B13227, IF(CECCZ="CZ13",'Outside Temp'!B13228))))</f>
        <v>60.18333333</v>
      </c>
      <c r="G13225" s="12">
        <f t="shared" si="3"/>
        <v>1</v>
      </c>
    </row>
    <row r="13226" ht="15.75" customHeight="1">
      <c r="A13226" s="13">
        <v>42262.791666666664</v>
      </c>
      <c r="B13226" s="73">
        <f t="shared" si="1"/>
        <v>42262</v>
      </c>
      <c r="C13226" s="74">
        <f>IF(NewCustomer="Yes", IF(COUNTIF($I$2:$I$11,B13226)&gt;0,0,WEEKDAY(B13226,2)),IF(COUNTIF($I$2:$I$21,B13226)&gt;0,0,WEEKDAY(B13226,2)))</f>
        <v>2</v>
      </c>
      <c r="D13226" s="74">
        <f t="shared" si="2"/>
        <v>19</v>
      </c>
      <c r="E13226" s="12">
        <f>IFERROR(VLOOKUP(A13226,'IDAR Meter Data'!$A:$B,2,1),"")</f>
        <v>178</v>
      </c>
      <c r="F13226" s="75">
        <f>IF(CECCZ="CZ03",'Outside Temp'!B13226,IF(CECCZ="CZ04",'Outside Temp'!B13227,IF(CECCZ="CZ12",'Outside Temp'!B13228, IF(CECCZ="CZ13",'Outside Temp'!B13229))))</f>
        <v>59.93333333</v>
      </c>
      <c r="G13226" s="12">
        <f t="shared" si="3"/>
        <v>1</v>
      </c>
    </row>
    <row r="13227" ht="15.75" customHeight="1">
      <c r="A13227" s="13">
        <v>42262.802083333336</v>
      </c>
      <c r="B13227" s="73">
        <f t="shared" si="1"/>
        <v>42262</v>
      </c>
      <c r="C13227" s="74">
        <f>IF(NewCustomer="Yes", IF(COUNTIF($I$2:$I$11,B13227)&gt;0,0,WEEKDAY(B13227,2)),IF(COUNTIF($I$2:$I$21,B13227)&gt;0,0,WEEKDAY(B13227,2)))</f>
        <v>2</v>
      </c>
      <c r="D13227" s="74">
        <f t="shared" si="2"/>
        <v>19</v>
      </c>
      <c r="E13227" s="12">
        <f>IFERROR(VLOOKUP(A13227,'IDAR Meter Data'!$A:$B,2,1),"")</f>
        <v>183</v>
      </c>
      <c r="F13227" s="75">
        <f>IF(CECCZ="CZ03",'Outside Temp'!B13227,IF(CECCZ="CZ04",'Outside Temp'!B13228,IF(CECCZ="CZ12",'Outside Temp'!B13229, IF(CECCZ="CZ13",'Outside Temp'!B13230))))</f>
        <v>59.68333333</v>
      </c>
      <c r="G13227" s="12">
        <f t="shared" si="3"/>
        <v>1</v>
      </c>
    </row>
    <row r="13228" ht="15.75" customHeight="1">
      <c r="A13228" s="13">
        <v>42262.8125</v>
      </c>
      <c r="B13228" s="73">
        <f t="shared" si="1"/>
        <v>42262</v>
      </c>
      <c r="C13228" s="74">
        <f>IF(NewCustomer="Yes", IF(COUNTIF($I$2:$I$11,B13228)&gt;0,0,WEEKDAY(B13228,2)),IF(COUNTIF($I$2:$I$21,B13228)&gt;0,0,WEEKDAY(B13228,2)))</f>
        <v>2</v>
      </c>
      <c r="D13228" s="74">
        <f t="shared" si="2"/>
        <v>19</v>
      </c>
      <c r="E13228" s="12">
        <f>IFERROR(VLOOKUP(A13228,'IDAR Meter Data'!$A:$B,2,1),"")</f>
        <v>178</v>
      </c>
      <c r="F13228" s="75">
        <f>IF(CECCZ="CZ03",'Outside Temp'!B13228,IF(CECCZ="CZ04",'Outside Temp'!B13229,IF(CECCZ="CZ12",'Outside Temp'!B13230, IF(CECCZ="CZ13",'Outside Temp'!B13231))))</f>
        <v>59.43333333</v>
      </c>
      <c r="G13228" s="12">
        <f t="shared" si="3"/>
        <v>1</v>
      </c>
    </row>
    <row r="13229" ht="15.75" customHeight="1">
      <c r="A13229" s="13">
        <v>42262.822916666664</v>
      </c>
      <c r="B13229" s="73">
        <f t="shared" si="1"/>
        <v>42262</v>
      </c>
      <c r="C13229" s="74">
        <f>IF(NewCustomer="Yes", IF(COUNTIF($I$2:$I$11,B13229)&gt;0,0,WEEKDAY(B13229,2)),IF(COUNTIF($I$2:$I$21,B13229)&gt;0,0,WEEKDAY(B13229,2)))</f>
        <v>2</v>
      </c>
      <c r="D13229" s="74">
        <f t="shared" si="2"/>
        <v>19</v>
      </c>
      <c r="E13229" s="12">
        <f>IFERROR(VLOOKUP(A13229,'IDAR Meter Data'!$A:$B,2,1),"")</f>
        <v>189</v>
      </c>
      <c r="F13229" s="75">
        <f>IF(CECCZ="CZ03",'Outside Temp'!B13229,IF(CECCZ="CZ04",'Outside Temp'!B13230,IF(CECCZ="CZ12",'Outside Temp'!B13231, IF(CECCZ="CZ13",'Outside Temp'!B13232))))</f>
        <v>59.18333333</v>
      </c>
      <c r="G13229" s="12">
        <f t="shared" si="3"/>
        <v>1</v>
      </c>
    </row>
    <row r="13230" ht="15.75" customHeight="1">
      <c r="A13230" s="13">
        <v>42262.833333333336</v>
      </c>
      <c r="B13230" s="73">
        <f t="shared" si="1"/>
        <v>42262</v>
      </c>
      <c r="C13230" s="74">
        <f>IF(NewCustomer="Yes", IF(COUNTIF($I$2:$I$11,B13230)&gt;0,0,WEEKDAY(B13230,2)),IF(COUNTIF($I$2:$I$21,B13230)&gt;0,0,WEEKDAY(B13230,2)))</f>
        <v>2</v>
      </c>
      <c r="D13230" s="74">
        <f t="shared" si="2"/>
        <v>20</v>
      </c>
      <c r="E13230" s="12">
        <f>IFERROR(VLOOKUP(A13230,'IDAR Meter Data'!$A:$B,2,1),"")</f>
        <v>189</v>
      </c>
      <c r="F13230" s="75">
        <f>IF(CECCZ="CZ03",'Outside Temp'!B13230,IF(CECCZ="CZ04",'Outside Temp'!B13231,IF(CECCZ="CZ12",'Outside Temp'!B13232, IF(CECCZ="CZ13",'Outside Temp'!B13233))))</f>
        <v>59</v>
      </c>
      <c r="G13230" s="12">
        <f t="shared" si="3"/>
        <v>1</v>
      </c>
    </row>
    <row r="13231" ht="15.75" customHeight="1">
      <c r="A13231" s="13">
        <v>42262.84375</v>
      </c>
      <c r="B13231" s="73">
        <f t="shared" si="1"/>
        <v>42262</v>
      </c>
      <c r="C13231" s="74">
        <f>IF(NewCustomer="Yes", IF(COUNTIF($I$2:$I$11,B13231)&gt;0,0,WEEKDAY(B13231,2)),IF(COUNTIF($I$2:$I$21,B13231)&gt;0,0,WEEKDAY(B13231,2)))</f>
        <v>2</v>
      </c>
      <c r="D13231" s="74">
        <f t="shared" si="2"/>
        <v>20</v>
      </c>
      <c r="E13231" s="12">
        <f>IFERROR(VLOOKUP(A13231,'IDAR Meter Data'!$A:$B,2,1),"")</f>
        <v>174</v>
      </c>
      <c r="F13231" s="75">
        <f>IF(CECCZ="CZ03",'Outside Temp'!B13231,IF(CECCZ="CZ04",'Outside Temp'!B13232,IF(CECCZ="CZ12",'Outside Temp'!B13233, IF(CECCZ="CZ13",'Outside Temp'!B13234))))</f>
        <v>59</v>
      </c>
      <c r="G13231" s="12">
        <f t="shared" si="3"/>
        <v>1</v>
      </c>
    </row>
    <row r="13232" ht="15.75" customHeight="1">
      <c r="A13232" s="13">
        <v>42262.854166666664</v>
      </c>
      <c r="B13232" s="73">
        <f t="shared" si="1"/>
        <v>42262</v>
      </c>
      <c r="C13232" s="74">
        <f>IF(NewCustomer="Yes", IF(COUNTIF($I$2:$I$11,B13232)&gt;0,0,WEEKDAY(B13232,2)),IF(COUNTIF($I$2:$I$21,B13232)&gt;0,0,WEEKDAY(B13232,2)))</f>
        <v>2</v>
      </c>
      <c r="D13232" s="74">
        <f t="shared" si="2"/>
        <v>20</v>
      </c>
      <c r="E13232" s="12">
        <f>IFERROR(VLOOKUP(A13232,'IDAR Meter Data'!$A:$B,2,1),"")</f>
        <v>181</v>
      </c>
      <c r="F13232" s="75">
        <f>IF(CECCZ="CZ03",'Outside Temp'!B13232,IF(CECCZ="CZ04",'Outside Temp'!B13233,IF(CECCZ="CZ12",'Outside Temp'!B13234, IF(CECCZ="CZ13",'Outside Temp'!B13235))))</f>
        <v>59</v>
      </c>
      <c r="G13232" s="12">
        <f t="shared" si="3"/>
        <v>1</v>
      </c>
    </row>
    <row r="13233" ht="15.75" customHeight="1">
      <c r="A13233" s="13">
        <v>42262.864583333336</v>
      </c>
      <c r="B13233" s="73">
        <f t="shared" si="1"/>
        <v>42262</v>
      </c>
      <c r="C13233" s="74">
        <f>IF(NewCustomer="Yes", IF(COUNTIF($I$2:$I$11,B13233)&gt;0,0,WEEKDAY(B13233,2)),IF(COUNTIF($I$2:$I$21,B13233)&gt;0,0,WEEKDAY(B13233,2)))</f>
        <v>2</v>
      </c>
      <c r="D13233" s="74">
        <f t="shared" si="2"/>
        <v>20</v>
      </c>
      <c r="E13233" s="12">
        <f>IFERROR(VLOOKUP(A13233,'IDAR Meter Data'!$A:$B,2,1),"")</f>
        <v>171</v>
      </c>
      <c r="F13233" s="75">
        <f>IF(CECCZ="CZ03",'Outside Temp'!B13233,IF(CECCZ="CZ04",'Outside Temp'!B13234,IF(CECCZ="CZ12",'Outside Temp'!B13235, IF(CECCZ="CZ13",'Outside Temp'!B13236))))</f>
        <v>59</v>
      </c>
      <c r="G13233" s="12">
        <f t="shared" si="3"/>
        <v>1</v>
      </c>
    </row>
    <row r="13234" ht="15.75" customHeight="1">
      <c r="A13234" s="13">
        <v>42262.875</v>
      </c>
      <c r="B13234" s="73">
        <f t="shared" si="1"/>
        <v>42262</v>
      </c>
      <c r="C13234" s="74">
        <f>IF(NewCustomer="Yes", IF(COUNTIF($I$2:$I$11,B13234)&gt;0,0,WEEKDAY(B13234,2)),IF(COUNTIF($I$2:$I$21,B13234)&gt;0,0,WEEKDAY(B13234,2)))</f>
        <v>2</v>
      </c>
      <c r="D13234" s="74">
        <f t="shared" si="2"/>
        <v>21</v>
      </c>
      <c r="E13234" s="12">
        <f>IFERROR(VLOOKUP(A13234,'IDAR Meter Data'!$A:$B,2,1),"")</f>
        <v>180</v>
      </c>
      <c r="F13234" s="75">
        <f>IF(CECCZ="CZ03",'Outside Temp'!B13234,IF(CECCZ="CZ04",'Outside Temp'!B13235,IF(CECCZ="CZ12",'Outside Temp'!B13236, IF(CECCZ="CZ13",'Outside Temp'!B13237))))</f>
        <v>59</v>
      </c>
      <c r="G13234" s="12">
        <f t="shared" si="3"/>
        <v>1</v>
      </c>
    </row>
    <row r="13235" ht="15.75" customHeight="1">
      <c r="A13235" s="13">
        <v>42262.885416666664</v>
      </c>
      <c r="B13235" s="73">
        <f t="shared" si="1"/>
        <v>42262</v>
      </c>
      <c r="C13235" s="74">
        <f>IF(NewCustomer="Yes", IF(COUNTIF($I$2:$I$11,B13235)&gt;0,0,WEEKDAY(B13235,2)),IF(COUNTIF($I$2:$I$21,B13235)&gt;0,0,WEEKDAY(B13235,2)))</f>
        <v>2</v>
      </c>
      <c r="D13235" s="74">
        <f t="shared" si="2"/>
        <v>21</v>
      </c>
      <c r="E13235" s="12">
        <f>IFERROR(VLOOKUP(A13235,'IDAR Meter Data'!$A:$B,2,1),"")</f>
        <v>165</v>
      </c>
      <c r="F13235" s="75">
        <f>IF(CECCZ="CZ03",'Outside Temp'!B13235,IF(CECCZ="CZ04",'Outside Temp'!B13236,IF(CECCZ="CZ12",'Outside Temp'!B13237, IF(CECCZ="CZ13",'Outside Temp'!B13238))))</f>
        <v>59</v>
      </c>
      <c r="G13235" s="12">
        <f t="shared" si="3"/>
        <v>1</v>
      </c>
    </row>
    <row r="13236" ht="15.75" customHeight="1">
      <c r="A13236" s="13">
        <v>42262.895833333336</v>
      </c>
      <c r="B13236" s="73">
        <f t="shared" si="1"/>
        <v>42262</v>
      </c>
      <c r="C13236" s="74">
        <f>IF(NewCustomer="Yes", IF(COUNTIF($I$2:$I$11,B13236)&gt;0,0,WEEKDAY(B13236,2)),IF(COUNTIF($I$2:$I$21,B13236)&gt;0,0,WEEKDAY(B13236,2)))</f>
        <v>2</v>
      </c>
      <c r="D13236" s="74">
        <f t="shared" si="2"/>
        <v>21</v>
      </c>
      <c r="E13236" s="12">
        <f>IFERROR(VLOOKUP(A13236,'IDAR Meter Data'!$A:$B,2,1),"")</f>
        <v>178</v>
      </c>
      <c r="F13236" s="75">
        <f>IF(CECCZ="CZ03",'Outside Temp'!B13236,IF(CECCZ="CZ04",'Outside Temp'!B13237,IF(CECCZ="CZ12",'Outside Temp'!B13238, IF(CECCZ="CZ13",'Outside Temp'!B13239))))</f>
        <v>59</v>
      </c>
      <c r="G13236" s="12">
        <f t="shared" si="3"/>
        <v>1</v>
      </c>
    </row>
    <row r="13237" ht="15.75" customHeight="1">
      <c r="A13237" s="13">
        <v>42262.90625</v>
      </c>
      <c r="B13237" s="73">
        <f t="shared" si="1"/>
        <v>42262</v>
      </c>
      <c r="C13237" s="74">
        <f>IF(NewCustomer="Yes", IF(COUNTIF($I$2:$I$11,B13237)&gt;0,0,WEEKDAY(B13237,2)),IF(COUNTIF($I$2:$I$21,B13237)&gt;0,0,WEEKDAY(B13237,2)))</f>
        <v>2</v>
      </c>
      <c r="D13237" s="74">
        <f t="shared" si="2"/>
        <v>21</v>
      </c>
      <c r="E13237" s="12">
        <f>IFERROR(VLOOKUP(A13237,'IDAR Meter Data'!$A:$B,2,1),"")</f>
        <v>166</v>
      </c>
      <c r="F13237" s="75">
        <f>IF(CECCZ="CZ03",'Outside Temp'!B13237,IF(CECCZ="CZ04",'Outside Temp'!B13238,IF(CECCZ="CZ12",'Outside Temp'!B13239, IF(CECCZ="CZ13",'Outside Temp'!B13240))))</f>
        <v>59</v>
      </c>
      <c r="G13237" s="12">
        <f t="shared" si="3"/>
        <v>1</v>
      </c>
    </row>
    <row r="13238" ht="15.75" customHeight="1">
      <c r="A13238" s="13">
        <v>42262.916666666664</v>
      </c>
      <c r="B13238" s="73">
        <f t="shared" si="1"/>
        <v>42262</v>
      </c>
      <c r="C13238" s="74">
        <f>IF(NewCustomer="Yes", IF(COUNTIF($I$2:$I$11,B13238)&gt;0,0,WEEKDAY(B13238,2)),IF(COUNTIF($I$2:$I$21,B13238)&gt;0,0,WEEKDAY(B13238,2)))</f>
        <v>2</v>
      </c>
      <c r="D13238" s="74">
        <f t="shared" si="2"/>
        <v>22</v>
      </c>
      <c r="E13238" s="12">
        <f>IFERROR(VLOOKUP(A13238,'IDAR Meter Data'!$A:$B,2,1),"")</f>
        <v>164</v>
      </c>
      <c r="F13238" s="75">
        <f>IF(CECCZ="CZ03",'Outside Temp'!B13238,IF(CECCZ="CZ04",'Outside Temp'!B13239,IF(CECCZ="CZ12",'Outside Temp'!B13240, IF(CECCZ="CZ13",'Outside Temp'!B13241))))</f>
        <v>59</v>
      </c>
      <c r="G13238" s="12">
        <f t="shared" si="3"/>
        <v>1</v>
      </c>
    </row>
    <row r="13239" ht="15.75" customHeight="1">
      <c r="A13239" s="13">
        <v>42262.927083333336</v>
      </c>
      <c r="B13239" s="73">
        <f t="shared" si="1"/>
        <v>42262</v>
      </c>
      <c r="C13239" s="74">
        <f>IF(NewCustomer="Yes", IF(COUNTIF($I$2:$I$11,B13239)&gt;0,0,WEEKDAY(B13239,2)),IF(COUNTIF($I$2:$I$21,B13239)&gt;0,0,WEEKDAY(B13239,2)))</f>
        <v>2</v>
      </c>
      <c r="D13239" s="74">
        <f t="shared" si="2"/>
        <v>22</v>
      </c>
      <c r="E13239" s="12">
        <f>IFERROR(VLOOKUP(A13239,'IDAR Meter Data'!$A:$B,2,1),"")</f>
        <v>165</v>
      </c>
      <c r="F13239" s="75">
        <f>IF(CECCZ="CZ03",'Outside Temp'!B13239,IF(CECCZ="CZ04",'Outside Temp'!B13240,IF(CECCZ="CZ12",'Outside Temp'!B13241, IF(CECCZ="CZ13",'Outside Temp'!B13242))))</f>
        <v>59</v>
      </c>
      <c r="G13239" s="12">
        <f t="shared" si="3"/>
        <v>1</v>
      </c>
    </row>
    <row r="13240" ht="15.75" customHeight="1">
      <c r="A13240" s="13">
        <v>42262.9375</v>
      </c>
      <c r="B13240" s="73">
        <f t="shared" si="1"/>
        <v>42262</v>
      </c>
      <c r="C13240" s="74">
        <f>IF(NewCustomer="Yes", IF(COUNTIF($I$2:$I$11,B13240)&gt;0,0,WEEKDAY(B13240,2)),IF(COUNTIF($I$2:$I$21,B13240)&gt;0,0,WEEKDAY(B13240,2)))</f>
        <v>2</v>
      </c>
      <c r="D13240" s="74">
        <f t="shared" si="2"/>
        <v>22</v>
      </c>
      <c r="E13240" s="12">
        <f>IFERROR(VLOOKUP(A13240,'IDAR Meter Data'!$A:$B,2,1),"")</f>
        <v>161</v>
      </c>
      <c r="F13240" s="75">
        <f>IF(CECCZ="CZ03",'Outside Temp'!B13240,IF(CECCZ="CZ04",'Outside Temp'!B13241,IF(CECCZ="CZ12",'Outside Temp'!B13242, IF(CECCZ="CZ13",'Outside Temp'!B13243))))</f>
        <v>59</v>
      </c>
      <c r="G13240" s="12">
        <f t="shared" si="3"/>
        <v>1</v>
      </c>
    </row>
    <row r="13241" ht="15.75" customHeight="1">
      <c r="A13241" s="13">
        <v>42262.947916666664</v>
      </c>
      <c r="B13241" s="73">
        <f t="shared" si="1"/>
        <v>42262</v>
      </c>
      <c r="C13241" s="74">
        <f>IF(NewCustomer="Yes", IF(COUNTIF($I$2:$I$11,B13241)&gt;0,0,WEEKDAY(B13241,2)),IF(COUNTIF($I$2:$I$21,B13241)&gt;0,0,WEEKDAY(B13241,2)))</f>
        <v>2</v>
      </c>
      <c r="D13241" s="74">
        <f t="shared" si="2"/>
        <v>22</v>
      </c>
      <c r="E13241" s="12">
        <f>IFERROR(VLOOKUP(A13241,'IDAR Meter Data'!$A:$B,2,1),"")</f>
        <v>163</v>
      </c>
      <c r="F13241" s="75">
        <f>IF(CECCZ="CZ03",'Outside Temp'!B13241,IF(CECCZ="CZ04",'Outside Temp'!B13242,IF(CECCZ="CZ12",'Outside Temp'!B13243, IF(CECCZ="CZ13",'Outside Temp'!B13244))))</f>
        <v>59</v>
      </c>
      <c r="G13241" s="12">
        <f t="shared" si="3"/>
        <v>1</v>
      </c>
    </row>
    <row r="13242" ht="15.75" customHeight="1">
      <c r="A13242" s="13">
        <v>42262.958333333336</v>
      </c>
      <c r="B13242" s="73">
        <f t="shared" si="1"/>
        <v>42262</v>
      </c>
      <c r="C13242" s="74">
        <f>IF(NewCustomer="Yes", IF(COUNTIF($I$2:$I$11,B13242)&gt;0,0,WEEKDAY(B13242,2)),IF(COUNTIF($I$2:$I$21,B13242)&gt;0,0,WEEKDAY(B13242,2)))</f>
        <v>2</v>
      </c>
      <c r="D13242" s="74">
        <f t="shared" si="2"/>
        <v>23</v>
      </c>
      <c r="E13242" s="12">
        <f>IFERROR(VLOOKUP(A13242,'IDAR Meter Data'!$A:$B,2,1),"")</f>
        <v>160</v>
      </c>
      <c r="F13242" s="75">
        <f>IF(CECCZ="CZ03",'Outside Temp'!B13242,IF(CECCZ="CZ04",'Outside Temp'!B13243,IF(CECCZ="CZ12",'Outside Temp'!B13244, IF(CECCZ="CZ13",'Outside Temp'!B13245))))</f>
        <v>59</v>
      </c>
      <c r="G13242" s="12">
        <f t="shared" si="3"/>
        <v>1</v>
      </c>
    </row>
    <row r="13243" ht="15.75" customHeight="1">
      <c r="A13243" s="13">
        <v>42262.96875</v>
      </c>
      <c r="B13243" s="73">
        <f t="shared" si="1"/>
        <v>42262</v>
      </c>
      <c r="C13243" s="74">
        <f>IF(NewCustomer="Yes", IF(COUNTIF($I$2:$I$11,B13243)&gt;0,0,WEEKDAY(B13243,2)),IF(COUNTIF($I$2:$I$21,B13243)&gt;0,0,WEEKDAY(B13243,2)))</f>
        <v>2</v>
      </c>
      <c r="D13243" s="74">
        <f t="shared" si="2"/>
        <v>23</v>
      </c>
      <c r="E13243" s="12">
        <f>IFERROR(VLOOKUP(A13243,'IDAR Meter Data'!$A:$B,2,1),"")</f>
        <v>161</v>
      </c>
      <c r="F13243" s="75">
        <f>IF(CECCZ="CZ03",'Outside Temp'!B13243,IF(CECCZ="CZ04",'Outside Temp'!B13244,IF(CECCZ="CZ12",'Outside Temp'!B13245, IF(CECCZ="CZ13",'Outside Temp'!B13246))))</f>
        <v>59</v>
      </c>
      <c r="G13243" s="12">
        <f t="shared" si="3"/>
        <v>1</v>
      </c>
    </row>
    <row r="13244" ht="15.75" customHeight="1">
      <c r="A13244" s="13">
        <v>42262.979166666664</v>
      </c>
      <c r="B13244" s="73">
        <f t="shared" si="1"/>
        <v>42262</v>
      </c>
      <c r="C13244" s="74">
        <f>IF(NewCustomer="Yes", IF(COUNTIF($I$2:$I$11,B13244)&gt;0,0,WEEKDAY(B13244,2)),IF(COUNTIF($I$2:$I$21,B13244)&gt;0,0,WEEKDAY(B13244,2)))</f>
        <v>2</v>
      </c>
      <c r="D13244" s="74">
        <f t="shared" si="2"/>
        <v>23</v>
      </c>
      <c r="E13244" s="12">
        <f>IFERROR(VLOOKUP(A13244,'IDAR Meter Data'!$A:$B,2,1),"")</f>
        <v>150</v>
      </c>
      <c r="F13244" s="75">
        <f>IF(CECCZ="CZ03",'Outside Temp'!B13244,IF(CECCZ="CZ04",'Outside Temp'!B13245,IF(CECCZ="CZ12",'Outside Temp'!B13246, IF(CECCZ="CZ13",'Outside Temp'!B13247))))</f>
        <v>59</v>
      </c>
      <c r="G13244" s="12">
        <f t="shared" si="3"/>
        <v>1</v>
      </c>
    </row>
    <row r="13245" ht="15.75" customHeight="1">
      <c r="A13245" s="13">
        <v>42262.989583333336</v>
      </c>
      <c r="B13245" s="73">
        <f t="shared" si="1"/>
        <v>42262</v>
      </c>
      <c r="C13245" s="74">
        <f>IF(NewCustomer="Yes", IF(COUNTIF($I$2:$I$11,B13245)&gt;0,0,WEEKDAY(B13245,2)),IF(COUNTIF($I$2:$I$21,B13245)&gt;0,0,WEEKDAY(B13245,2)))</f>
        <v>2</v>
      </c>
      <c r="D13245" s="74">
        <f t="shared" si="2"/>
        <v>23</v>
      </c>
      <c r="E13245" s="12">
        <f>IFERROR(VLOOKUP(A13245,'IDAR Meter Data'!$A:$B,2,1),"")</f>
        <v>150</v>
      </c>
      <c r="F13245" s="75">
        <f>IF(CECCZ="CZ03",'Outside Temp'!B13245,IF(CECCZ="CZ04",'Outside Temp'!B13246,IF(CECCZ="CZ12",'Outside Temp'!B13247, IF(CECCZ="CZ13",'Outside Temp'!B13248))))</f>
        <v>59</v>
      </c>
      <c r="G13245" s="12">
        <f t="shared" si="3"/>
        <v>1</v>
      </c>
    </row>
    <row r="13246" ht="15.75" customHeight="1">
      <c r="A13246" s="13">
        <v>42263.0</v>
      </c>
      <c r="B13246" s="73">
        <f t="shared" si="1"/>
        <v>42263</v>
      </c>
      <c r="C13246" s="74">
        <f>IF(NewCustomer="Yes", IF(COUNTIF($I$2:$I$11,B13246)&gt;0,0,WEEKDAY(B13246,2)),IF(COUNTIF($I$2:$I$21,B13246)&gt;0,0,WEEKDAY(B13246,2)))</f>
        <v>3</v>
      </c>
      <c r="D13246" s="74">
        <f t="shared" si="2"/>
        <v>0</v>
      </c>
      <c r="E13246" s="12">
        <f>IFERROR(VLOOKUP(A13246,'IDAR Meter Data'!$A:$B,2,1),"")</f>
        <v>141</v>
      </c>
      <c r="F13246" s="75">
        <f>IF(CECCZ="CZ03",'Outside Temp'!B13246,IF(CECCZ="CZ04",'Outside Temp'!B13247,IF(CECCZ="CZ12",'Outside Temp'!B13248, IF(CECCZ="CZ13",'Outside Temp'!B13249))))</f>
        <v>59.06666667</v>
      </c>
      <c r="G13246" s="12">
        <f t="shared" si="3"/>
        <v>1</v>
      </c>
    </row>
    <row r="13247" ht="15.75" customHeight="1">
      <c r="A13247" s="13">
        <v>42263.010416666664</v>
      </c>
      <c r="B13247" s="73">
        <f t="shared" si="1"/>
        <v>42263</v>
      </c>
      <c r="C13247" s="74">
        <f>IF(NewCustomer="Yes", IF(COUNTIF($I$2:$I$11,B13247)&gt;0,0,WEEKDAY(B13247,2)),IF(COUNTIF($I$2:$I$21,B13247)&gt;0,0,WEEKDAY(B13247,2)))</f>
        <v>3</v>
      </c>
      <c r="D13247" s="74">
        <f t="shared" si="2"/>
        <v>0</v>
      </c>
      <c r="E13247" s="12">
        <f>IFERROR(VLOOKUP(A13247,'IDAR Meter Data'!$A:$B,2,1),"")</f>
        <v>142</v>
      </c>
      <c r="F13247" s="75">
        <f>IF(CECCZ="CZ03",'Outside Temp'!B13247,IF(CECCZ="CZ04",'Outside Temp'!B13248,IF(CECCZ="CZ12",'Outside Temp'!B13249, IF(CECCZ="CZ13",'Outside Temp'!B13250))))</f>
        <v>59.31666667</v>
      </c>
      <c r="G13247" s="12">
        <f t="shared" si="3"/>
        <v>1</v>
      </c>
    </row>
    <row r="13248" ht="15.75" customHeight="1">
      <c r="A13248" s="13">
        <v>42263.020833333336</v>
      </c>
      <c r="B13248" s="73">
        <f t="shared" si="1"/>
        <v>42263</v>
      </c>
      <c r="C13248" s="74">
        <f>IF(NewCustomer="Yes", IF(COUNTIF($I$2:$I$11,B13248)&gt;0,0,WEEKDAY(B13248,2)),IF(COUNTIF($I$2:$I$21,B13248)&gt;0,0,WEEKDAY(B13248,2)))</f>
        <v>3</v>
      </c>
      <c r="D13248" s="74">
        <f t="shared" si="2"/>
        <v>0</v>
      </c>
      <c r="E13248" s="12">
        <f>IFERROR(VLOOKUP(A13248,'IDAR Meter Data'!$A:$B,2,1),"")</f>
        <v>136</v>
      </c>
      <c r="F13248" s="75">
        <f>IF(CECCZ="CZ03",'Outside Temp'!B13248,IF(CECCZ="CZ04",'Outside Temp'!B13249,IF(CECCZ="CZ12",'Outside Temp'!B13250, IF(CECCZ="CZ13",'Outside Temp'!B13251))))</f>
        <v>59.56666667</v>
      </c>
      <c r="G13248" s="12">
        <f t="shared" si="3"/>
        <v>1</v>
      </c>
    </row>
    <row r="13249" ht="15.75" customHeight="1">
      <c r="A13249" s="13">
        <v>42263.03125</v>
      </c>
      <c r="B13249" s="73">
        <f t="shared" si="1"/>
        <v>42263</v>
      </c>
      <c r="C13249" s="74">
        <f>IF(NewCustomer="Yes", IF(COUNTIF($I$2:$I$11,B13249)&gt;0,0,WEEKDAY(B13249,2)),IF(COUNTIF($I$2:$I$21,B13249)&gt;0,0,WEEKDAY(B13249,2)))</f>
        <v>3</v>
      </c>
      <c r="D13249" s="74">
        <f t="shared" si="2"/>
        <v>0</v>
      </c>
      <c r="E13249" s="12">
        <f>IFERROR(VLOOKUP(A13249,'IDAR Meter Data'!$A:$B,2,1),"")</f>
        <v>137</v>
      </c>
      <c r="F13249" s="75">
        <f>IF(CECCZ="CZ03",'Outside Temp'!B13249,IF(CECCZ="CZ04",'Outside Temp'!B13250,IF(CECCZ="CZ12",'Outside Temp'!B13251, IF(CECCZ="CZ13",'Outside Temp'!B13252))))</f>
        <v>59.81666667</v>
      </c>
      <c r="G13249" s="12">
        <f t="shared" si="3"/>
        <v>1</v>
      </c>
    </row>
    <row r="13250" ht="15.75" customHeight="1">
      <c r="A13250" s="13">
        <v>42263.041666666664</v>
      </c>
      <c r="B13250" s="73">
        <f t="shared" si="1"/>
        <v>42263</v>
      </c>
      <c r="C13250" s="74">
        <f>IF(NewCustomer="Yes", IF(COUNTIF($I$2:$I$11,B13250)&gt;0,0,WEEKDAY(B13250,2)),IF(COUNTIF($I$2:$I$21,B13250)&gt;0,0,WEEKDAY(B13250,2)))</f>
        <v>3</v>
      </c>
      <c r="D13250" s="74">
        <f t="shared" si="2"/>
        <v>1</v>
      </c>
      <c r="E13250" s="12">
        <f>IFERROR(VLOOKUP(A13250,'IDAR Meter Data'!$A:$B,2,1),"")</f>
        <v>139</v>
      </c>
      <c r="F13250" s="75">
        <f>IF(CECCZ="CZ03",'Outside Temp'!B13250,IF(CECCZ="CZ04",'Outside Temp'!B13251,IF(CECCZ="CZ12",'Outside Temp'!B13252, IF(CECCZ="CZ13",'Outside Temp'!B13253))))</f>
        <v>59.76470588</v>
      </c>
      <c r="G13250" s="12">
        <f t="shared" si="3"/>
        <v>1</v>
      </c>
    </row>
    <row r="13251" ht="15.75" customHeight="1">
      <c r="A13251" s="13">
        <v>42263.052083333336</v>
      </c>
      <c r="B13251" s="73">
        <f t="shared" si="1"/>
        <v>42263</v>
      </c>
      <c r="C13251" s="74">
        <f>IF(NewCustomer="Yes", IF(COUNTIF($I$2:$I$11,B13251)&gt;0,0,WEEKDAY(B13251,2)),IF(COUNTIF($I$2:$I$21,B13251)&gt;0,0,WEEKDAY(B13251,2)))</f>
        <v>3</v>
      </c>
      <c r="D13251" s="74">
        <f t="shared" si="2"/>
        <v>1</v>
      </c>
      <c r="E13251" s="12">
        <f>IFERROR(VLOOKUP(A13251,'IDAR Meter Data'!$A:$B,2,1),"")</f>
        <v>139</v>
      </c>
      <c r="F13251" s="75">
        <f>IF(CECCZ="CZ03",'Outside Temp'!B13251,IF(CECCZ="CZ04",'Outside Temp'!B13252,IF(CECCZ="CZ12",'Outside Temp'!B13253, IF(CECCZ="CZ13",'Outside Temp'!B13254))))</f>
        <v>59</v>
      </c>
      <c r="G13251" s="12">
        <f t="shared" si="3"/>
        <v>1</v>
      </c>
    </row>
    <row r="13252" ht="15.75" customHeight="1">
      <c r="A13252" s="13">
        <v>42263.0625</v>
      </c>
      <c r="B13252" s="73">
        <f t="shared" si="1"/>
        <v>42263</v>
      </c>
      <c r="C13252" s="74">
        <f>IF(NewCustomer="Yes", IF(COUNTIF($I$2:$I$11,B13252)&gt;0,0,WEEKDAY(B13252,2)),IF(COUNTIF($I$2:$I$21,B13252)&gt;0,0,WEEKDAY(B13252,2)))</f>
        <v>3</v>
      </c>
      <c r="D13252" s="74">
        <f t="shared" si="2"/>
        <v>1</v>
      </c>
      <c r="E13252" s="12">
        <f>IFERROR(VLOOKUP(A13252,'IDAR Meter Data'!$A:$B,2,1),"")</f>
        <v>142</v>
      </c>
      <c r="F13252" s="75">
        <f>IF(CECCZ="CZ03",'Outside Temp'!B13252,IF(CECCZ="CZ04",'Outside Temp'!B13253,IF(CECCZ="CZ12",'Outside Temp'!B13254, IF(CECCZ="CZ13",'Outside Temp'!B13255))))</f>
        <v>59</v>
      </c>
      <c r="G13252" s="12">
        <f t="shared" si="3"/>
        <v>1</v>
      </c>
    </row>
    <row r="13253" ht="15.75" customHeight="1">
      <c r="A13253" s="13">
        <v>42263.072916666664</v>
      </c>
      <c r="B13253" s="73">
        <f t="shared" si="1"/>
        <v>42263</v>
      </c>
      <c r="C13253" s="74">
        <f>IF(NewCustomer="Yes", IF(COUNTIF($I$2:$I$11,B13253)&gt;0,0,WEEKDAY(B13253,2)),IF(COUNTIF($I$2:$I$21,B13253)&gt;0,0,WEEKDAY(B13253,2)))</f>
        <v>3</v>
      </c>
      <c r="D13253" s="74">
        <f t="shared" si="2"/>
        <v>1</v>
      </c>
      <c r="E13253" s="12">
        <f>IFERROR(VLOOKUP(A13253,'IDAR Meter Data'!$A:$B,2,1),"")</f>
        <v>138</v>
      </c>
      <c r="F13253" s="75">
        <f>IF(CECCZ="CZ03",'Outside Temp'!B13253,IF(CECCZ="CZ04",'Outside Temp'!B13254,IF(CECCZ="CZ12",'Outside Temp'!B13255, IF(CECCZ="CZ13",'Outside Temp'!B13256))))</f>
        <v>59</v>
      </c>
      <c r="G13253" s="12">
        <f t="shared" si="3"/>
        <v>1</v>
      </c>
    </row>
    <row r="13254" ht="15.75" customHeight="1">
      <c r="A13254" s="13">
        <v>42263.083333333336</v>
      </c>
      <c r="B13254" s="73">
        <f t="shared" si="1"/>
        <v>42263</v>
      </c>
      <c r="C13254" s="74">
        <f>IF(NewCustomer="Yes", IF(COUNTIF($I$2:$I$11,B13254)&gt;0,0,WEEKDAY(B13254,2)),IF(COUNTIF($I$2:$I$21,B13254)&gt;0,0,WEEKDAY(B13254,2)))</f>
        <v>3</v>
      </c>
      <c r="D13254" s="74">
        <f t="shared" si="2"/>
        <v>2</v>
      </c>
      <c r="E13254" s="12">
        <f>IFERROR(VLOOKUP(A13254,'IDAR Meter Data'!$A:$B,2,1),"")</f>
        <v>137</v>
      </c>
      <c r="F13254" s="75">
        <f>IF(CECCZ="CZ03",'Outside Temp'!B13254,IF(CECCZ="CZ04",'Outside Temp'!B13255,IF(CECCZ="CZ12",'Outside Temp'!B13256, IF(CECCZ="CZ13",'Outside Temp'!B13257))))</f>
        <v>58.93333333</v>
      </c>
      <c r="G13254" s="12">
        <f t="shared" si="3"/>
        <v>1</v>
      </c>
    </row>
    <row r="13255" ht="15.75" customHeight="1">
      <c r="A13255" s="13">
        <v>42263.09375</v>
      </c>
      <c r="B13255" s="73">
        <f t="shared" si="1"/>
        <v>42263</v>
      </c>
      <c r="C13255" s="74">
        <f>IF(NewCustomer="Yes", IF(COUNTIF($I$2:$I$11,B13255)&gt;0,0,WEEKDAY(B13255,2)),IF(COUNTIF($I$2:$I$21,B13255)&gt;0,0,WEEKDAY(B13255,2)))</f>
        <v>3</v>
      </c>
      <c r="D13255" s="74">
        <f t="shared" si="2"/>
        <v>2</v>
      </c>
      <c r="E13255" s="12">
        <f>IFERROR(VLOOKUP(A13255,'IDAR Meter Data'!$A:$B,2,1),"")</f>
        <v>143</v>
      </c>
      <c r="F13255" s="75">
        <f>IF(CECCZ="CZ03",'Outside Temp'!B13255,IF(CECCZ="CZ04",'Outside Temp'!B13256,IF(CECCZ="CZ12",'Outside Temp'!B13257, IF(CECCZ="CZ13",'Outside Temp'!B13258))))</f>
        <v>58.68333333</v>
      </c>
      <c r="G13255" s="12">
        <f t="shared" si="3"/>
        <v>1</v>
      </c>
    </row>
    <row r="13256" ht="15.75" customHeight="1">
      <c r="A13256" s="13">
        <v>42263.104166666664</v>
      </c>
      <c r="B13256" s="73">
        <f t="shared" si="1"/>
        <v>42263</v>
      </c>
      <c r="C13256" s="74">
        <f>IF(NewCustomer="Yes", IF(COUNTIF($I$2:$I$11,B13256)&gt;0,0,WEEKDAY(B13256,2)),IF(COUNTIF($I$2:$I$21,B13256)&gt;0,0,WEEKDAY(B13256,2)))</f>
        <v>3</v>
      </c>
      <c r="D13256" s="74">
        <f t="shared" si="2"/>
        <v>2</v>
      </c>
      <c r="E13256" s="12">
        <f>IFERROR(VLOOKUP(A13256,'IDAR Meter Data'!$A:$B,2,1),"")</f>
        <v>142</v>
      </c>
      <c r="F13256" s="75">
        <f>IF(CECCZ="CZ03",'Outside Temp'!B13256,IF(CECCZ="CZ04",'Outside Temp'!B13257,IF(CECCZ="CZ12",'Outside Temp'!B13258, IF(CECCZ="CZ13",'Outside Temp'!B13259))))</f>
        <v>58.43333333</v>
      </c>
      <c r="G13256" s="12">
        <f t="shared" si="3"/>
        <v>1</v>
      </c>
    </row>
    <row r="13257" ht="15.75" customHeight="1">
      <c r="A13257" s="13">
        <v>42263.114583333336</v>
      </c>
      <c r="B13257" s="73">
        <f t="shared" si="1"/>
        <v>42263</v>
      </c>
      <c r="C13257" s="74">
        <f>IF(NewCustomer="Yes", IF(COUNTIF($I$2:$I$11,B13257)&gt;0,0,WEEKDAY(B13257,2)),IF(COUNTIF($I$2:$I$21,B13257)&gt;0,0,WEEKDAY(B13257,2)))</f>
        <v>3</v>
      </c>
      <c r="D13257" s="74">
        <f t="shared" si="2"/>
        <v>2</v>
      </c>
      <c r="E13257" s="12">
        <f>IFERROR(VLOOKUP(A13257,'IDAR Meter Data'!$A:$B,2,1),"")</f>
        <v>145</v>
      </c>
      <c r="F13257" s="75">
        <f>IF(CECCZ="CZ03",'Outside Temp'!B13257,IF(CECCZ="CZ04",'Outside Temp'!B13258,IF(CECCZ="CZ12",'Outside Temp'!B13259, IF(CECCZ="CZ13",'Outside Temp'!B13260))))</f>
        <v>58.18333333</v>
      </c>
      <c r="G13257" s="12">
        <f t="shared" si="3"/>
        <v>1</v>
      </c>
    </row>
    <row r="13258" ht="15.75" customHeight="1">
      <c r="A13258" s="13">
        <v>42263.125</v>
      </c>
      <c r="B13258" s="73">
        <f t="shared" si="1"/>
        <v>42263</v>
      </c>
      <c r="C13258" s="74">
        <f>IF(NewCustomer="Yes", IF(COUNTIF($I$2:$I$11,B13258)&gt;0,0,WEEKDAY(B13258,2)),IF(COUNTIF($I$2:$I$21,B13258)&gt;0,0,WEEKDAY(B13258,2)))</f>
        <v>3</v>
      </c>
      <c r="D13258" s="74">
        <f t="shared" si="2"/>
        <v>3</v>
      </c>
      <c r="E13258" s="12">
        <f>IFERROR(VLOOKUP(A13258,'IDAR Meter Data'!$A:$B,2,1),"")</f>
        <v>147</v>
      </c>
      <c r="F13258" s="75">
        <f>IF(CECCZ="CZ03",'Outside Temp'!B13258,IF(CECCZ="CZ04",'Outside Temp'!B13259,IF(CECCZ="CZ12",'Outside Temp'!B13260, IF(CECCZ="CZ13",'Outside Temp'!B13261))))</f>
        <v>58.06666667</v>
      </c>
      <c r="G13258" s="12">
        <f t="shared" si="3"/>
        <v>1</v>
      </c>
    </row>
    <row r="13259" ht="15.75" customHeight="1">
      <c r="A13259" s="13">
        <v>42263.135416666664</v>
      </c>
      <c r="B13259" s="73">
        <f t="shared" si="1"/>
        <v>42263</v>
      </c>
      <c r="C13259" s="74">
        <f>IF(NewCustomer="Yes", IF(COUNTIF($I$2:$I$11,B13259)&gt;0,0,WEEKDAY(B13259,2)),IF(COUNTIF($I$2:$I$21,B13259)&gt;0,0,WEEKDAY(B13259,2)))</f>
        <v>3</v>
      </c>
      <c r="D13259" s="74">
        <f t="shared" si="2"/>
        <v>3</v>
      </c>
      <c r="E13259" s="12">
        <f>IFERROR(VLOOKUP(A13259,'IDAR Meter Data'!$A:$B,2,1),"")</f>
        <v>137</v>
      </c>
      <c r="F13259" s="75">
        <f>IF(CECCZ="CZ03",'Outside Temp'!B13259,IF(CECCZ="CZ04",'Outside Temp'!B13260,IF(CECCZ="CZ12",'Outside Temp'!B13261, IF(CECCZ="CZ13",'Outside Temp'!B13262))))</f>
        <v>58.31666667</v>
      </c>
      <c r="G13259" s="12">
        <f t="shared" si="3"/>
        <v>1</v>
      </c>
    </row>
    <row r="13260" ht="15.75" customHeight="1">
      <c r="A13260" s="13">
        <v>42263.145833333336</v>
      </c>
      <c r="B13260" s="73">
        <f t="shared" si="1"/>
        <v>42263</v>
      </c>
      <c r="C13260" s="74">
        <f>IF(NewCustomer="Yes", IF(COUNTIF($I$2:$I$11,B13260)&gt;0,0,WEEKDAY(B13260,2)),IF(COUNTIF($I$2:$I$21,B13260)&gt;0,0,WEEKDAY(B13260,2)))</f>
        <v>3</v>
      </c>
      <c r="D13260" s="74">
        <f t="shared" si="2"/>
        <v>3</v>
      </c>
      <c r="E13260" s="12">
        <f>IFERROR(VLOOKUP(A13260,'IDAR Meter Data'!$A:$B,2,1),"")</f>
        <v>133</v>
      </c>
      <c r="F13260" s="75">
        <f>IF(CECCZ="CZ03",'Outside Temp'!B13260,IF(CECCZ="CZ04",'Outside Temp'!B13261,IF(CECCZ="CZ12",'Outside Temp'!B13262, IF(CECCZ="CZ13",'Outside Temp'!B13263))))</f>
        <v>58.56666667</v>
      </c>
      <c r="G13260" s="12">
        <f t="shared" si="3"/>
        <v>1</v>
      </c>
    </row>
    <row r="13261" ht="15.75" customHeight="1">
      <c r="A13261" s="13">
        <v>42263.15625</v>
      </c>
      <c r="B13261" s="73">
        <f t="shared" si="1"/>
        <v>42263</v>
      </c>
      <c r="C13261" s="74">
        <f>IF(NewCustomer="Yes", IF(COUNTIF($I$2:$I$11,B13261)&gt;0,0,WEEKDAY(B13261,2)),IF(COUNTIF($I$2:$I$21,B13261)&gt;0,0,WEEKDAY(B13261,2)))</f>
        <v>3</v>
      </c>
      <c r="D13261" s="74">
        <f t="shared" si="2"/>
        <v>3</v>
      </c>
      <c r="E13261" s="12">
        <f>IFERROR(VLOOKUP(A13261,'IDAR Meter Data'!$A:$B,2,1),"")</f>
        <v>130</v>
      </c>
      <c r="F13261" s="75">
        <f>IF(CECCZ="CZ03",'Outside Temp'!B13261,IF(CECCZ="CZ04",'Outside Temp'!B13262,IF(CECCZ="CZ12",'Outside Temp'!B13263, IF(CECCZ="CZ13",'Outside Temp'!B13264))))</f>
        <v>58.81666667</v>
      </c>
      <c r="G13261" s="12">
        <f t="shared" si="3"/>
        <v>1</v>
      </c>
    </row>
    <row r="13262" ht="15.75" customHeight="1">
      <c r="A13262" s="13">
        <v>42263.166666666664</v>
      </c>
      <c r="B13262" s="73">
        <f t="shared" si="1"/>
        <v>42263</v>
      </c>
      <c r="C13262" s="74">
        <f>IF(NewCustomer="Yes", IF(COUNTIF($I$2:$I$11,B13262)&gt;0,0,WEEKDAY(B13262,2)),IF(COUNTIF($I$2:$I$21,B13262)&gt;0,0,WEEKDAY(B13262,2)))</f>
        <v>3</v>
      </c>
      <c r="D13262" s="74">
        <f t="shared" si="2"/>
        <v>4</v>
      </c>
      <c r="E13262" s="12">
        <f>IFERROR(VLOOKUP(A13262,'IDAR Meter Data'!$A:$B,2,1),"")</f>
        <v>131</v>
      </c>
      <c r="F13262" s="75">
        <f>IF(CECCZ="CZ03",'Outside Temp'!B13262,IF(CECCZ="CZ04",'Outside Temp'!B13263,IF(CECCZ="CZ12",'Outside Temp'!B13264, IF(CECCZ="CZ13",'Outside Temp'!B13265))))</f>
        <v>59</v>
      </c>
      <c r="G13262" s="12">
        <f t="shared" si="3"/>
        <v>1</v>
      </c>
    </row>
    <row r="13263" ht="15.75" customHeight="1">
      <c r="A13263" s="13">
        <v>42263.177083333336</v>
      </c>
      <c r="B13263" s="73">
        <f t="shared" si="1"/>
        <v>42263</v>
      </c>
      <c r="C13263" s="74">
        <f>IF(NewCustomer="Yes", IF(COUNTIF($I$2:$I$11,B13263)&gt;0,0,WEEKDAY(B13263,2)),IF(COUNTIF($I$2:$I$21,B13263)&gt;0,0,WEEKDAY(B13263,2)))</f>
        <v>3</v>
      </c>
      <c r="D13263" s="74">
        <f t="shared" si="2"/>
        <v>4</v>
      </c>
      <c r="E13263" s="12">
        <f>IFERROR(VLOOKUP(A13263,'IDAR Meter Data'!$A:$B,2,1),"")</f>
        <v>125</v>
      </c>
      <c r="F13263" s="75">
        <f>IF(CECCZ="CZ03",'Outside Temp'!B13263,IF(CECCZ="CZ04",'Outside Temp'!B13264,IF(CECCZ="CZ12",'Outside Temp'!B13265, IF(CECCZ="CZ13",'Outside Temp'!B13266))))</f>
        <v>59</v>
      </c>
      <c r="G13263" s="12">
        <f t="shared" si="3"/>
        <v>1</v>
      </c>
    </row>
    <row r="13264" ht="15.75" customHeight="1">
      <c r="A13264" s="13">
        <v>42263.1875</v>
      </c>
      <c r="B13264" s="73">
        <f t="shared" si="1"/>
        <v>42263</v>
      </c>
      <c r="C13264" s="74">
        <f>IF(NewCustomer="Yes", IF(COUNTIF($I$2:$I$11,B13264)&gt;0,0,WEEKDAY(B13264,2)),IF(COUNTIF($I$2:$I$21,B13264)&gt;0,0,WEEKDAY(B13264,2)))</f>
        <v>3</v>
      </c>
      <c r="D13264" s="74">
        <f t="shared" si="2"/>
        <v>4</v>
      </c>
      <c r="E13264" s="12">
        <f>IFERROR(VLOOKUP(A13264,'IDAR Meter Data'!$A:$B,2,1),"")</f>
        <v>129</v>
      </c>
      <c r="F13264" s="75">
        <f>IF(CECCZ="CZ03",'Outside Temp'!B13264,IF(CECCZ="CZ04",'Outside Temp'!B13265,IF(CECCZ="CZ12",'Outside Temp'!B13266, IF(CECCZ="CZ13",'Outside Temp'!B13267))))</f>
        <v>59</v>
      </c>
      <c r="G13264" s="12">
        <f t="shared" si="3"/>
        <v>1</v>
      </c>
    </row>
    <row r="13265" ht="15.75" customHeight="1">
      <c r="A13265" s="13">
        <v>42263.197916666664</v>
      </c>
      <c r="B13265" s="73">
        <f t="shared" si="1"/>
        <v>42263</v>
      </c>
      <c r="C13265" s="74">
        <f>IF(NewCustomer="Yes", IF(COUNTIF($I$2:$I$11,B13265)&gt;0,0,WEEKDAY(B13265,2)),IF(COUNTIF($I$2:$I$21,B13265)&gt;0,0,WEEKDAY(B13265,2)))</f>
        <v>3</v>
      </c>
      <c r="D13265" s="74">
        <f t="shared" si="2"/>
        <v>4</v>
      </c>
      <c r="E13265" s="12">
        <f>IFERROR(VLOOKUP(A13265,'IDAR Meter Data'!$A:$B,2,1),"")</f>
        <v>130</v>
      </c>
      <c r="F13265" s="75">
        <f>IF(CECCZ="CZ03",'Outside Temp'!B13265,IF(CECCZ="CZ04",'Outside Temp'!B13266,IF(CECCZ="CZ12",'Outside Temp'!B13267, IF(CECCZ="CZ13",'Outside Temp'!B13268))))</f>
        <v>59</v>
      </c>
      <c r="G13265" s="12">
        <f t="shared" si="3"/>
        <v>1</v>
      </c>
    </row>
    <row r="13266" ht="15.75" customHeight="1">
      <c r="A13266" s="13">
        <v>42263.208333333336</v>
      </c>
      <c r="B13266" s="73">
        <f t="shared" si="1"/>
        <v>42263</v>
      </c>
      <c r="C13266" s="74">
        <f>IF(NewCustomer="Yes", IF(COUNTIF($I$2:$I$11,B13266)&gt;0,0,WEEKDAY(B13266,2)),IF(COUNTIF($I$2:$I$21,B13266)&gt;0,0,WEEKDAY(B13266,2)))</f>
        <v>3</v>
      </c>
      <c r="D13266" s="74">
        <f t="shared" si="2"/>
        <v>5</v>
      </c>
      <c r="E13266" s="12">
        <f>IFERROR(VLOOKUP(A13266,'IDAR Meter Data'!$A:$B,2,1),"")</f>
        <v>130</v>
      </c>
      <c r="F13266" s="75">
        <f>IF(CECCZ="CZ03",'Outside Temp'!B13266,IF(CECCZ="CZ04",'Outside Temp'!B13267,IF(CECCZ="CZ12",'Outside Temp'!B13268, IF(CECCZ="CZ13",'Outside Temp'!B13269))))</f>
        <v>59</v>
      </c>
      <c r="G13266" s="12">
        <f t="shared" si="3"/>
        <v>1</v>
      </c>
    </row>
    <row r="13267" ht="15.75" customHeight="1">
      <c r="A13267" s="13">
        <v>42263.21875</v>
      </c>
      <c r="B13267" s="73">
        <f t="shared" si="1"/>
        <v>42263</v>
      </c>
      <c r="C13267" s="74">
        <f>IF(NewCustomer="Yes", IF(COUNTIF($I$2:$I$11,B13267)&gt;0,0,WEEKDAY(B13267,2)),IF(COUNTIF($I$2:$I$21,B13267)&gt;0,0,WEEKDAY(B13267,2)))</f>
        <v>3</v>
      </c>
      <c r="D13267" s="74">
        <f t="shared" si="2"/>
        <v>5</v>
      </c>
      <c r="E13267" s="12">
        <f>IFERROR(VLOOKUP(A13267,'IDAR Meter Data'!$A:$B,2,1),"")</f>
        <v>124</v>
      </c>
      <c r="F13267" s="75">
        <f>IF(CECCZ="CZ03",'Outside Temp'!B13267,IF(CECCZ="CZ04",'Outside Temp'!B13268,IF(CECCZ="CZ12",'Outside Temp'!B13269, IF(CECCZ="CZ13",'Outside Temp'!B13270))))</f>
        <v>59</v>
      </c>
      <c r="G13267" s="12">
        <f t="shared" si="3"/>
        <v>1</v>
      </c>
    </row>
    <row r="13268" ht="15.75" customHeight="1">
      <c r="A13268" s="13">
        <v>42263.229166666664</v>
      </c>
      <c r="B13268" s="73">
        <f t="shared" si="1"/>
        <v>42263</v>
      </c>
      <c r="C13268" s="74">
        <f>IF(NewCustomer="Yes", IF(COUNTIF($I$2:$I$11,B13268)&gt;0,0,WEEKDAY(B13268,2)),IF(COUNTIF($I$2:$I$21,B13268)&gt;0,0,WEEKDAY(B13268,2)))</f>
        <v>3</v>
      </c>
      <c r="D13268" s="74">
        <f t="shared" si="2"/>
        <v>5</v>
      </c>
      <c r="E13268" s="12">
        <f>IFERROR(VLOOKUP(A13268,'IDAR Meter Data'!$A:$B,2,1),"")</f>
        <v>124</v>
      </c>
      <c r="F13268" s="75">
        <f>IF(CECCZ="CZ03",'Outside Temp'!B13268,IF(CECCZ="CZ04",'Outside Temp'!B13269,IF(CECCZ="CZ12",'Outside Temp'!B13270, IF(CECCZ="CZ13",'Outside Temp'!B13271))))</f>
        <v>59</v>
      </c>
      <c r="G13268" s="12">
        <f t="shared" si="3"/>
        <v>1</v>
      </c>
    </row>
    <row r="13269" ht="15.75" customHeight="1">
      <c r="A13269" s="13">
        <v>42263.239583333336</v>
      </c>
      <c r="B13269" s="73">
        <f t="shared" si="1"/>
        <v>42263</v>
      </c>
      <c r="C13269" s="74">
        <f>IF(NewCustomer="Yes", IF(COUNTIF($I$2:$I$11,B13269)&gt;0,0,WEEKDAY(B13269,2)),IF(COUNTIF($I$2:$I$21,B13269)&gt;0,0,WEEKDAY(B13269,2)))</f>
        <v>3</v>
      </c>
      <c r="D13269" s="74">
        <f t="shared" si="2"/>
        <v>5</v>
      </c>
      <c r="E13269" s="12">
        <f>IFERROR(VLOOKUP(A13269,'IDAR Meter Data'!$A:$B,2,1),"")</f>
        <v>127</v>
      </c>
      <c r="F13269" s="75">
        <f>IF(CECCZ="CZ03",'Outside Temp'!B13269,IF(CECCZ="CZ04",'Outside Temp'!B13270,IF(CECCZ="CZ12",'Outside Temp'!B13271, IF(CECCZ="CZ13",'Outside Temp'!B13272))))</f>
        <v>59</v>
      </c>
      <c r="G13269" s="12">
        <f t="shared" si="3"/>
        <v>1</v>
      </c>
    </row>
    <row r="13270" ht="15.75" customHeight="1">
      <c r="A13270" s="13">
        <v>42263.25</v>
      </c>
      <c r="B13270" s="73">
        <f t="shared" si="1"/>
        <v>42263</v>
      </c>
      <c r="C13270" s="74">
        <f>IF(NewCustomer="Yes", IF(COUNTIF($I$2:$I$11,B13270)&gt;0,0,WEEKDAY(B13270,2)),IF(COUNTIF($I$2:$I$21,B13270)&gt;0,0,WEEKDAY(B13270,2)))</f>
        <v>3</v>
      </c>
      <c r="D13270" s="74">
        <f t="shared" si="2"/>
        <v>6</v>
      </c>
      <c r="E13270" s="12">
        <f>IFERROR(VLOOKUP(A13270,'IDAR Meter Data'!$A:$B,2,1),"")</f>
        <v>128</v>
      </c>
      <c r="F13270" s="75">
        <f>IF(CECCZ="CZ03",'Outside Temp'!B13270,IF(CECCZ="CZ04",'Outside Temp'!B13271,IF(CECCZ="CZ12",'Outside Temp'!B13272, IF(CECCZ="CZ13",'Outside Temp'!B13273))))</f>
        <v>59</v>
      </c>
      <c r="G13270" s="12">
        <f t="shared" si="3"/>
        <v>1</v>
      </c>
    </row>
    <row r="13271" ht="15.75" customHeight="1">
      <c r="A13271" s="13">
        <v>42263.260416666664</v>
      </c>
      <c r="B13271" s="73">
        <f t="shared" si="1"/>
        <v>42263</v>
      </c>
      <c r="C13271" s="74">
        <f>IF(NewCustomer="Yes", IF(COUNTIF($I$2:$I$11,B13271)&gt;0,0,WEEKDAY(B13271,2)),IF(COUNTIF($I$2:$I$21,B13271)&gt;0,0,WEEKDAY(B13271,2)))</f>
        <v>3</v>
      </c>
      <c r="D13271" s="74">
        <f t="shared" si="2"/>
        <v>6</v>
      </c>
      <c r="E13271" s="12">
        <f>IFERROR(VLOOKUP(A13271,'IDAR Meter Data'!$A:$B,2,1),"")</f>
        <v>126</v>
      </c>
      <c r="F13271" s="75">
        <f>IF(CECCZ="CZ03",'Outside Temp'!B13271,IF(CECCZ="CZ04",'Outside Temp'!B13272,IF(CECCZ="CZ12",'Outside Temp'!B13273, IF(CECCZ="CZ13",'Outside Temp'!B13274))))</f>
        <v>59</v>
      </c>
      <c r="G13271" s="12">
        <f t="shared" si="3"/>
        <v>1</v>
      </c>
    </row>
    <row r="13272" ht="15.75" customHeight="1">
      <c r="A13272" s="13">
        <v>42263.270833333336</v>
      </c>
      <c r="B13272" s="73">
        <f t="shared" si="1"/>
        <v>42263</v>
      </c>
      <c r="C13272" s="74">
        <f>IF(NewCustomer="Yes", IF(COUNTIF($I$2:$I$11,B13272)&gt;0,0,WEEKDAY(B13272,2)),IF(COUNTIF($I$2:$I$21,B13272)&gt;0,0,WEEKDAY(B13272,2)))</f>
        <v>3</v>
      </c>
      <c r="D13272" s="74">
        <f t="shared" si="2"/>
        <v>6</v>
      </c>
      <c r="E13272" s="12">
        <f>IFERROR(VLOOKUP(A13272,'IDAR Meter Data'!$A:$B,2,1),"")</f>
        <v>127</v>
      </c>
      <c r="F13272" s="75">
        <f>IF(CECCZ="CZ03",'Outside Temp'!B13272,IF(CECCZ="CZ04",'Outside Temp'!B13273,IF(CECCZ="CZ12",'Outside Temp'!B13274, IF(CECCZ="CZ13",'Outside Temp'!B13275))))</f>
        <v>59</v>
      </c>
      <c r="G13272" s="12">
        <f t="shared" si="3"/>
        <v>1</v>
      </c>
    </row>
    <row r="13273" ht="15.75" customHeight="1">
      <c r="A13273" s="13">
        <v>42263.28125</v>
      </c>
      <c r="B13273" s="73">
        <f t="shared" si="1"/>
        <v>42263</v>
      </c>
      <c r="C13273" s="74">
        <f>IF(NewCustomer="Yes", IF(COUNTIF($I$2:$I$11,B13273)&gt;0,0,WEEKDAY(B13273,2)),IF(COUNTIF($I$2:$I$21,B13273)&gt;0,0,WEEKDAY(B13273,2)))</f>
        <v>3</v>
      </c>
      <c r="D13273" s="74">
        <f t="shared" si="2"/>
        <v>6</v>
      </c>
      <c r="E13273" s="12">
        <f>IFERROR(VLOOKUP(A13273,'IDAR Meter Data'!$A:$B,2,1),"")</f>
        <v>127</v>
      </c>
      <c r="F13273" s="75">
        <f>IF(CECCZ="CZ03",'Outside Temp'!B13273,IF(CECCZ="CZ04",'Outside Temp'!B13274,IF(CECCZ="CZ12",'Outside Temp'!B13275, IF(CECCZ="CZ13",'Outside Temp'!B13276))))</f>
        <v>59</v>
      </c>
      <c r="G13273" s="12">
        <f t="shared" si="3"/>
        <v>1</v>
      </c>
    </row>
    <row r="13274" ht="15.75" customHeight="1">
      <c r="A13274" s="13">
        <v>42263.291666666664</v>
      </c>
      <c r="B13274" s="73">
        <f t="shared" si="1"/>
        <v>42263</v>
      </c>
      <c r="C13274" s="74">
        <f>IF(NewCustomer="Yes", IF(COUNTIF($I$2:$I$11,B13274)&gt;0,0,WEEKDAY(B13274,2)),IF(COUNTIF($I$2:$I$21,B13274)&gt;0,0,WEEKDAY(B13274,2)))</f>
        <v>3</v>
      </c>
      <c r="D13274" s="74">
        <f t="shared" si="2"/>
        <v>7</v>
      </c>
      <c r="E13274" s="12">
        <f>IFERROR(VLOOKUP(A13274,'IDAR Meter Data'!$A:$B,2,1),"")</f>
        <v>139</v>
      </c>
      <c r="F13274" s="75">
        <f>IF(CECCZ="CZ03",'Outside Temp'!B13274,IF(CECCZ="CZ04",'Outside Temp'!B13275,IF(CECCZ="CZ12",'Outside Temp'!B13276, IF(CECCZ="CZ13",'Outside Temp'!B13277))))</f>
        <v>59.26666667</v>
      </c>
      <c r="G13274" s="12">
        <f t="shared" si="3"/>
        <v>1</v>
      </c>
    </row>
    <row r="13275" ht="15.75" customHeight="1">
      <c r="A13275" s="13">
        <v>42263.302083333336</v>
      </c>
      <c r="B13275" s="73">
        <f t="shared" si="1"/>
        <v>42263</v>
      </c>
      <c r="C13275" s="74">
        <f>IF(NewCustomer="Yes", IF(COUNTIF($I$2:$I$11,B13275)&gt;0,0,WEEKDAY(B13275,2)),IF(COUNTIF($I$2:$I$21,B13275)&gt;0,0,WEEKDAY(B13275,2)))</f>
        <v>3</v>
      </c>
      <c r="D13275" s="74">
        <f t="shared" si="2"/>
        <v>7</v>
      </c>
      <c r="E13275" s="12">
        <f>IFERROR(VLOOKUP(A13275,'IDAR Meter Data'!$A:$B,2,1),"")</f>
        <v>126</v>
      </c>
      <c r="F13275" s="75">
        <f>IF(CECCZ="CZ03",'Outside Temp'!B13275,IF(CECCZ="CZ04",'Outside Temp'!B13276,IF(CECCZ="CZ12",'Outside Temp'!B13277, IF(CECCZ="CZ13",'Outside Temp'!B13278))))</f>
        <v>60.26666667</v>
      </c>
      <c r="G13275" s="12">
        <f t="shared" si="3"/>
        <v>1</v>
      </c>
    </row>
    <row r="13276" ht="15.75" customHeight="1">
      <c r="A13276" s="13">
        <v>42263.3125</v>
      </c>
      <c r="B13276" s="73">
        <f t="shared" si="1"/>
        <v>42263</v>
      </c>
      <c r="C13276" s="74">
        <f>IF(NewCustomer="Yes", IF(COUNTIF($I$2:$I$11,B13276)&gt;0,0,WEEKDAY(B13276,2)),IF(COUNTIF($I$2:$I$21,B13276)&gt;0,0,WEEKDAY(B13276,2)))</f>
        <v>3</v>
      </c>
      <c r="D13276" s="74">
        <f t="shared" si="2"/>
        <v>7</v>
      </c>
      <c r="E13276" s="12">
        <f>IFERROR(VLOOKUP(A13276,'IDAR Meter Data'!$A:$B,2,1),"")</f>
        <v>127</v>
      </c>
      <c r="F13276" s="75">
        <f>IF(CECCZ="CZ03",'Outside Temp'!B13276,IF(CECCZ="CZ04",'Outside Temp'!B13277,IF(CECCZ="CZ12",'Outside Temp'!B13278, IF(CECCZ="CZ13",'Outside Temp'!B13279))))</f>
        <v>61.26666667</v>
      </c>
      <c r="G13276" s="12">
        <f t="shared" si="3"/>
        <v>1</v>
      </c>
    </row>
    <row r="13277" ht="15.75" customHeight="1">
      <c r="A13277" s="13">
        <v>42263.322916666664</v>
      </c>
      <c r="B13277" s="73">
        <f t="shared" si="1"/>
        <v>42263</v>
      </c>
      <c r="C13277" s="74">
        <f>IF(NewCustomer="Yes", IF(COUNTIF($I$2:$I$11,B13277)&gt;0,0,WEEKDAY(B13277,2)),IF(COUNTIF($I$2:$I$21,B13277)&gt;0,0,WEEKDAY(B13277,2)))</f>
        <v>3</v>
      </c>
      <c r="D13277" s="74">
        <f t="shared" si="2"/>
        <v>7</v>
      </c>
      <c r="E13277" s="12">
        <f>IFERROR(VLOOKUP(A13277,'IDAR Meter Data'!$A:$B,2,1),"")</f>
        <v>137</v>
      </c>
      <c r="F13277" s="75">
        <f>IF(CECCZ="CZ03",'Outside Temp'!B13277,IF(CECCZ="CZ04",'Outside Temp'!B13278,IF(CECCZ="CZ12",'Outside Temp'!B13279, IF(CECCZ="CZ13",'Outside Temp'!B13280))))</f>
        <v>62.26666667</v>
      </c>
      <c r="G13277" s="12">
        <f t="shared" si="3"/>
        <v>1</v>
      </c>
    </row>
    <row r="13278" ht="15.75" customHeight="1">
      <c r="A13278" s="13">
        <v>42263.333333333336</v>
      </c>
      <c r="B13278" s="73">
        <f t="shared" si="1"/>
        <v>42263</v>
      </c>
      <c r="C13278" s="74">
        <f>IF(NewCustomer="Yes", IF(COUNTIF($I$2:$I$11,B13278)&gt;0,0,WEEKDAY(B13278,2)),IF(COUNTIF($I$2:$I$21,B13278)&gt;0,0,WEEKDAY(B13278,2)))</f>
        <v>3</v>
      </c>
      <c r="D13278" s="74">
        <f t="shared" si="2"/>
        <v>8</v>
      </c>
      <c r="E13278" s="12">
        <f>IFERROR(VLOOKUP(A13278,'IDAR Meter Data'!$A:$B,2,1),"")</f>
        <v>144</v>
      </c>
      <c r="F13278" s="75">
        <f>IF(CECCZ="CZ03",'Outside Temp'!B13278,IF(CECCZ="CZ04",'Outside Temp'!B13279,IF(CECCZ="CZ12",'Outside Temp'!B13280, IF(CECCZ="CZ13",'Outside Temp'!B13281))))</f>
        <v>63.06666667</v>
      </c>
      <c r="G13278" s="12">
        <f t="shared" si="3"/>
        <v>1</v>
      </c>
    </row>
    <row r="13279" ht="15.75" customHeight="1">
      <c r="A13279" s="13">
        <v>42263.34375</v>
      </c>
      <c r="B13279" s="73">
        <f t="shared" si="1"/>
        <v>42263</v>
      </c>
      <c r="C13279" s="74">
        <f>IF(NewCustomer="Yes", IF(COUNTIF($I$2:$I$11,B13279)&gt;0,0,WEEKDAY(B13279,2)),IF(COUNTIF($I$2:$I$21,B13279)&gt;0,0,WEEKDAY(B13279,2)))</f>
        <v>3</v>
      </c>
      <c r="D13279" s="74">
        <f t="shared" si="2"/>
        <v>8</v>
      </c>
      <c r="E13279" s="12">
        <f>IFERROR(VLOOKUP(A13279,'IDAR Meter Data'!$A:$B,2,1),"")</f>
        <v>153</v>
      </c>
      <c r="F13279" s="75">
        <f>IF(CECCZ="CZ03",'Outside Temp'!B13279,IF(CECCZ="CZ04",'Outside Temp'!B13280,IF(CECCZ="CZ12",'Outside Temp'!B13281, IF(CECCZ="CZ13",'Outside Temp'!B13282))))</f>
        <v>63.31666667</v>
      </c>
      <c r="G13279" s="12">
        <f t="shared" si="3"/>
        <v>1</v>
      </c>
    </row>
    <row r="13280" ht="15.75" customHeight="1">
      <c r="A13280" s="13">
        <v>42263.354166666664</v>
      </c>
      <c r="B13280" s="73">
        <f t="shared" si="1"/>
        <v>42263</v>
      </c>
      <c r="C13280" s="74">
        <f>IF(NewCustomer="Yes", IF(COUNTIF($I$2:$I$11,B13280)&gt;0,0,WEEKDAY(B13280,2)),IF(COUNTIF($I$2:$I$21,B13280)&gt;0,0,WEEKDAY(B13280,2)))</f>
        <v>3</v>
      </c>
      <c r="D13280" s="74">
        <f t="shared" si="2"/>
        <v>8</v>
      </c>
      <c r="E13280" s="12">
        <f>IFERROR(VLOOKUP(A13280,'IDAR Meter Data'!$A:$B,2,1),"")</f>
        <v>151</v>
      </c>
      <c r="F13280" s="75">
        <f>IF(CECCZ="CZ03",'Outside Temp'!B13280,IF(CECCZ="CZ04",'Outside Temp'!B13281,IF(CECCZ="CZ12",'Outside Temp'!B13282, IF(CECCZ="CZ13",'Outside Temp'!B13283))))</f>
        <v>63.56666667</v>
      </c>
      <c r="G13280" s="12">
        <f t="shared" si="3"/>
        <v>1</v>
      </c>
    </row>
    <row r="13281" ht="15.75" customHeight="1">
      <c r="A13281" s="13">
        <v>42263.364583333336</v>
      </c>
      <c r="B13281" s="73">
        <f t="shared" si="1"/>
        <v>42263</v>
      </c>
      <c r="C13281" s="74">
        <f>IF(NewCustomer="Yes", IF(COUNTIF($I$2:$I$11,B13281)&gt;0,0,WEEKDAY(B13281,2)),IF(COUNTIF($I$2:$I$21,B13281)&gt;0,0,WEEKDAY(B13281,2)))</f>
        <v>3</v>
      </c>
      <c r="D13281" s="74">
        <f t="shared" si="2"/>
        <v>8</v>
      </c>
      <c r="E13281" s="12">
        <f>IFERROR(VLOOKUP(A13281,'IDAR Meter Data'!$A:$B,2,1),"")</f>
        <v>173</v>
      </c>
      <c r="F13281" s="75">
        <f>IF(CECCZ="CZ03",'Outside Temp'!B13281,IF(CECCZ="CZ04",'Outside Temp'!B13282,IF(CECCZ="CZ12",'Outside Temp'!B13283, IF(CECCZ="CZ13",'Outside Temp'!B13284))))</f>
        <v>63.81666667</v>
      </c>
      <c r="G13281" s="12">
        <f t="shared" si="3"/>
        <v>1</v>
      </c>
    </row>
    <row r="13282" ht="15.75" customHeight="1">
      <c r="A13282" s="13">
        <v>42263.375</v>
      </c>
      <c r="B13282" s="73">
        <f t="shared" si="1"/>
        <v>42263</v>
      </c>
      <c r="C13282" s="74">
        <f>IF(NewCustomer="Yes", IF(COUNTIF($I$2:$I$11,B13282)&gt;0,0,WEEKDAY(B13282,2)),IF(COUNTIF($I$2:$I$21,B13282)&gt;0,0,WEEKDAY(B13282,2)))</f>
        <v>3</v>
      </c>
      <c r="D13282" s="74">
        <f t="shared" si="2"/>
        <v>9</v>
      </c>
      <c r="E13282" s="12">
        <f>IFERROR(VLOOKUP(A13282,'IDAR Meter Data'!$A:$B,2,1),"")</f>
        <v>164</v>
      </c>
      <c r="F13282" s="75">
        <f>IF(CECCZ="CZ03",'Outside Temp'!B13282,IF(CECCZ="CZ04",'Outside Temp'!B13283,IF(CECCZ="CZ12",'Outside Temp'!B13284, IF(CECCZ="CZ13",'Outside Temp'!B13285))))</f>
        <v>64.2</v>
      </c>
      <c r="G13282" s="12">
        <f t="shared" si="3"/>
        <v>1</v>
      </c>
    </row>
    <row r="13283" ht="15.75" customHeight="1">
      <c r="A13283" s="13">
        <v>42263.385416666664</v>
      </c>
      <c r="B13283" s="73">
        <f t="shared" si="1"/>
        <v>42263</v>
      </c>
      <c r="C13283" s="74">
        <f>IF(NewCustomer="Yes", IF(COUNTIF($I$2:$I$11,B13283)&gt;0,0,WEEKDAY(B13283,2)),IF(COUNTIF($I$2:$I$21,B13283)&gt;0,0,WEEKDAY(B13283,2)))</f>
        <v>3</v>
      </c>
      <c r="D13283" s="74">
        <f t="shared" si="2"/>
        <v>9</v>
      </c>
      <c r="E13283" s="12">
        <f>IFERROR(VLOOKUP(A13283,'IDAR Meter Data'!$A:$B,2,1),"")</f>
        <v>170</v>
      </c>
      <c r="F13283" s="75">
        <f>IF(CECCZ="CZ03",'Outside Temp'!B13283,IF(CECCZ="CZ04",'Outside Temp'!B13284,IF(CECCZ="CZ12",'Outside Temp'!B13285, IF(CECCZ="CZ13",'Outside Temp'!B13286))))</f>
        <v>64.95</v>
      </c>
      <c r="G13283" s="12">
        <f t="shared" si="3"/>
        <v>1</v>
      </c>
    </row>
    <row r="13284" ht="15.75" customHeight="1">
      <c r="A13284" s="13">
        <v>42263.395833333336</v>
      </c>
      <c r="B13284" s="73">
        <f t="shared" si="1"/>
        <v>42263</v>
      </c>
      <c r="C13284" s="74">
        <f>IF(NewCustomer="Yes", IF(COUNTIF($I$2:$I$11,B13284)&gt;0,0,WEEKDAY(B13284,2)),IF(COUNTIF($I$2:$I$21,B13284)&gt;0,0,WEEKDAY(B13284,2)))</f>
        <v>3</v>
      </c>
      <c r="D13284" s="74">
        <f t="shared" si="2"/>
        <v>9</v>
      </c>
      <c r="E13284" s="12">
        <f>IFERROR(VLOOKUP(A13284,'IDAR Meter Data'!$A:$B,2,1),"")</f>
        <v>170</v>
      </c>
      <c r="F13284" s="75">
        <f>IF(CECCZ="CZ03",'Outside Temp'!B13284,IF(CECCZ="CZ04",'Outside Temp'!B13285,IF(CECCZ="CZ12",'Outside Temp'!B13286, IF(CECCZ="CZ13",'Outside Temp'!B13287))))</f>
        <v>65.7</v>
      </c>
      <c r="G13284" s="12">
        <f t="shared" si="3"/>
        <v>2</v>
      </c>
    </row>
    <row r="13285" ht="15.75" customHeight="1">
      <c r="A13285" s="13">
        <v>42263.40625</v>
      </c>
      <c r="B13285" s="73">
        <f t="shared" si="1"/>
        <v>42263</v>
      </c>
      <c r="C13285" s="74">
        <f>IF(NewCustomer="Yes", IF(COUNTIF($I$2:$I$11,B13285)&gt;0,0,WEEKDAY(B13285,2)),IF(COUNTIF($I$2:$I$21,B13285)&gt;0,0,WEEKDAY(B13285,2)))</f>
        <v>3</v>
      </c>
      <c r="D13285" s="74">
        <f t="shared" si="2"/>
        <v>9</v>
      </c>
      <c r="E13285" s="12">
        <f>IFERROR(VLOOKUP(A13285,'IDAR Meter Data'!$A:$B,2,1),"")</f>
        <v>177</v>
      </c>
      <c r="F13285" s="75">
        <f>IF(CECCZ="CZ03",'Outside Temp'!B13285,IF(CECCZ="CZ04",'Outside Temp'!B13286,IF(CECCZ="CZ12",'Outside Temp'!B13287, IF(CECCZ="CZ13",'Outside Temp'!B13288))))</f>
        <v>66.45</v>
      </c>
      <c r="G13285" s="12">
        <f t="shared" si="3"/>
        <v>2</v>
      </c>
    </row>
    <row r="13286" ht="15.75" customHeight="1">
      <c r="A13286" s="13">
        <v>42263.416666666664</v>
      </c>
      <c r="B13286" s="73">
        <f t="shared" si="1"/>
        <v>42263</v>
      </c>
      <c r="C13286" s="74">
        <f>IF(NewCustomer="Yes", IF(COUNTIF($I$2:$I$11,B13286)&gt;0,0,WEEKDAY(B13286,2)),IF(COUNTIF($I$2:$I$21,B13286)&gt;0,0,WEEKDAY(B13286,2)))</f>
        <v>3</v>
      </c>
      <c r="D13286" s="74">
        <f t="shared" si="2"/>
        <v>10</v>
      </c>
      <c r="E13286" s="12">
        <f>IFERROR(VLOOKUP(A13286,'IDAR Meter Data'!$A:$B,2,1),"")</f>
        <v>169</v>
      </c>
      <c r="F13286" s="75">
        <f>IF(CECCZ="CZ03",'Outside Temp'!B13286,IF(CECCZ="CZ04",'Outside Temp'!B13287,IF(CECCZ="CZ12",'Outside Temp'!B13288, IF(CECCZ="CZ13",'Outside Temp'!B13289))))</f>
        <v>67.06666667</v>
      </c>
      <c r="G13286" s="12">
        <f t="shared" si="3"/>
        <v>2</v>
      </c>
    </row>
    <row r="13287" ht="15.75" customHeight="1">
      <c r="A13287" s="13">
        <v>42263.427083333336</v>
      </c>
      <c r="B13287" s="73">
        <f t="shared" si="1"/>
        <v>42263</v>
      </c>
      <c r="C13287" s="74">
        <f>IF(NewCustomer="Yes", IF(COUNTIF($I$2:$I$11,B13287)&gt;0,0,WEEKDAY(B13287,2)),IF(COUNTIF($I$2:$I$21,B13287)&gt;0,0,WEEKDAY(B13287,2)))</f>
        <v>3</v>
      </c>
      <c r="D13287" s="74">
        <f t="shared" si="2"/>
        <v>10</v>
      </c>
      <c r="E13287" s="12">
        <f>IFERROR(VLOOKUP(A13287,'IDAR Meter Data'!$A:$B,2,1),"")</f>
        <v>196</v>
      </c>
      <c r="F13287" s="75">
        <f>IF(CECCZ="CZ03",'Outside Temp'!B13287,IF(CECCZ="CZ04",'Outside Temp'!B13288,IF(CECCZ="CZ12",'Outside Temp'!B13289, IF(CECCZ="CZ13",'Outside Temp'!B13290))))</f>
        <v>67.31666667</v>
      </c>
      <c r="G13287" s="12">
        <f t="shared" si="3"/>
        <v>2</v>
      </c>
    </row>
    <row r="13288" ht="15.75" customHeight="1">
      <c r="A13288" s="13">
        <v>42263.4375</v>
      </c>
      <c r="B13288" s="73">
        <f t="shared" si="1"/>
        <v>42263</v>
      </c>
      <c r="C13288" s="74">
        <f>IF(NewCustomer="Yes", IF(COUNTIF($I$2:$I$11,B13288)&gt;0,0,WEEKDAY(B13288,2)),IF(COUNTIF($I$2:$I$21,B13288)&gt;0,0,WEEKDAY(B13288,2)))</f>
        <v>3</v>
      </c>
      <c r="D13288" s="74">
        <f t="shared" si="2"/>
        <v>10</v>
      </c>
      <c r="E13288" s="12">
        <f>IFERROR(VLOOKUP(A13288,'IDAR Meter Data'!$A:$B,2,1),"")</f>
        <v>175</v>
      </c>
      <c r="F13288" s="75">
        <f>IF(CECCZ="CZ03",'Outside Temp'!B13288,IF(CECCZ="CZ04",'Outside Temp'!B13289,IF(CECCZ="CZ12",'Outside Temp'!B13290, IF(CECCZ="CZ13",'Outside Temp'!B13291))))</f>
        <v>67.56666667</v>
      </c>
      <c r="G13288" s="12">
        <f t="shared" si="3"/>
        <v>2</v>
      </c>
    </row>
    <row r="13289" ht="15.75" customHeight="1">
      <c r="A13289" s="13">
        <v>42263.447916666664</v>
      </c>
      <c r="B13289" s="73">
        <f t="shared" si="1"/>
        <v>42263</v>
      </c>
      <c r="C13289" s="74">
        <f>IF(NewCustomer="Yes", IF(COUNTIF($I$2:$I$11,B13289)&gt;0,0,WEEKDAY(B13289,2)),IF(COUNTIF($I$2:$I$21,B13289)&gt;0,0,WEEKDAY(B13289,2)))</f>
        <v>3</v>
      </c>
      <c r="D13289" s="74">
        <f t="shared" si="2"/>
        <v>10</v>
      </c>
      <c r="E13289" s="12">
        <f>IFERROR(VLOOKUP(A13289,'IDAR Meter Data'!$A:$B,2,1),"")</f>
        <v>184</v>
      </c>
      <c r="F13289" s="75">
        <f>IF(CECCZ="CZ03",'Outside Temp'!B13289,IF(CECCZ="CZ04",'Outside Temp'!B13290,IF(CECCZ="CZ12",'Outside Temp'!B13291, IF(CECCZ="CZ13",'Outside Temp'!B13292))))</f>
        <v>67.81666667</v>
      </c>
      <c r="G13289" s="12">
        <f t="shared" si="3"/>
        <v>2</v>
      </c>
    </row>
    <row r="13290" ht="15.75" customHeight="1">
      <c r="A13290" s="13">
        <v>42263.458333333336</v>
      </c>
      <c r="B13290" s="73">
        <f t="shared" si="1"/>
        <v>42263</v>
      </c>
      <c r="C13290" s="74">
        <f>IF(NewCustomer="Yes", IF(COUNTIF($I$2:$I$11,B13290)&gt;0,0,WEEKDAY(B13290,2)),IF(COUNTIF($I$2:$I$21,B13290)&gt;0,0,WEEKDAY(B13290,2)))</f>
        <v>3</v>
      </c>
      <c r="D13290" s="74">
        <f t="shared" si="2"/>
        <v>11</v>
      </c>
      <c r="E13290" s="12">
        <f>IFERROR(VLOOKUP(A13290,'IDAR Meter Data'!$A:$B,2,1),"")</f>
        <v>184</v>
      </c>
      <c r="F13290" s="75">
        <f>IF(CECCZ="CZ03",'Outside Temp'!B13290,IF(CECCZ="CZ04",'Outside Temp'!B13291,IF(CECCZ="CZ12",'Outside Temp'!B13292, IF(CECCZ="CZ13",'Outside Temp'!B13293))))</f>
        <v>68.13333333</v>
      </c>
      <c r="G13290" s="12">
        <f t="shared" si="3"/>
        <v>2</v>
      </c>
    </row>
    <row r="13291" ht="15.75" customHeight="1">
      <c r="A13291" s="13">
        <v>42263.46875</v>
      </c>
      <c r="B13291" s="73">
        <f t="shared" si="1"/>
        <v>42263</v>
      </c>
      <c r="C13291" s="74">
        <f>IF(NewCustomer="Yes", IF(COUNTIF($I$2:$I$11,B13291)&gt;0,0,WEEKDAY(B13291,2)),IF(COUNTIF($I$2:$I$21,B13291)&gt;0,0,WEEKDAY(B13291,2)))</f>
        <v>3</v>
      </c>
      <c r="D13291" s="74">
        <f t="shared" si="2"/>
        <v>11</v>
      </c>
      <c r="E13291" s="12">
        <f>IFERROR(VLOOKUP(A13291,'IDAR Meter Data'!$A:$B,2,1),"")</f>
        <v>186</v>
      </c>
      <c r="F13291" s="75">
        <f>IF(CECCZ="CZ03",'Outside Temp'!B13291,IF(CECCZ="CZ04",'Outside Temp'!B13292,IF(CECCZ="CZ12",'Outside Temp'!B13293, IF(CECCZ="CZ13",'Outside Temp'!B13294))))</f>
        <v>68.63333333</v>
      </c>
      <c r="G13291" s="12">
        <f t="shared" si="3"/>
        <v>2</v>
      </c>
    </row>
    <row r="13292" ht="15.75" customHeight="1">
      <c r="A13292" s="13">
        <v>42263.479166666664</v>
      </c>
      <c r="B13292" s="73">
        <f t="shared" si="1"/>
        <v>42263</v>
      </c>
      <c r="C13292" s="74">
        <f>IF(NewCustomer="Yes", IF(COUNTIF($I$2:$I$11,B13292)&gt;0,0,WEEKDAY(B13292,2)),IF(COUNTIF($I$2:$I$21,B13292)&gt;0,0,WEEKDAY(B13292,2)))</f>
        <v>3</v>
      </c>
      <c r="D13292" s="74">
        <f t="shared" si="2"/>
        <v>11</v>
      </c>
      <c r="E13292" s="12">
        <f>IFERROR(VLOOKUP(A13292,'IDAR Meter Data'!$A:$B,2,1),"")</f>
        <v>191</v>
      </c>
      <c r="F13292" s="75">
        <f>IF(CECCZ="CZ03",'Outside Temp'!B13292,IF(CECCZ="CZ04",'Outside Temp'!B13293,IF(CECCZ="CZ12",'Outside Temp'!B13294, IF(CECCZ="CZ13",'Outside Temp'!B13295))))</f>
        <v>69.13333333</v>
      </c>
      <c r="G13292" s="12">
        <f t="shared" si="3"/>
        <v>2</v>
      </c>
    </row>
    <row r="13293" ht="15.75" customHeight="1">
      <c r="A13293" s="13">
        <v>42263.489583333336</v>
      </c>
      <c r="B13293" s="73">
        <f t="shared" si="1"/>
        <v>42263</v>
      </c>
      <c r="C13293" s="74">
        <f>IF(NewCustomer="Yes", IF(COUNTIF($I$2:$I$11,B13293)&gt;0,0,WEEKDAY(B13293,2)),IF(COUNTIF($I$2:$I$21,B13293)&gt;0,0,WEEKDAY(B13293,2)))</f>
        <v>3</v>
      </c>
      <c r="D13293" s="74">
        <f t="shared" si="2"/>
        <v>11</v>
      </c>
      <c r="E13293" s="12">
        <f>IFERROR(VLOOKUP(A13293,'IDAR Meter Data'!$A:$B,2,1),"")</f>
        <v>185</v>
      </c>
      <c r="F13293" s="75">
        <f>IF(CECCZ="CZ03",'Outside Temp'!B13293,IF(CECCZ="CZ04",'Outside Temp'!B13294,IF(CECCZ="CZ12",'Outside Temp'!B13295, IF(CECCZ="CZ13",'Outside Temp'!B13296))))</f>
        <v>69.63333333</v>
      </c>
      <c r="G13293" s="12">
        <f t="shared" si="3"/>
        <v>2</v>
      </c>
    </row>
    <row r="13294" ht="15.75" customHeight="1">
      <c r="A13294" s="13">
        <v>42263.5</v>
      </c>
      <c r="B13294" s="73">
        <f t="shared" si="1"/>
        <v>42263</v>
      </c>
      <c r="C13294" s="74">
        <f>IF(NewCustomer="Yes", IF(COUNTIF($I$2:$I$11,B13294)&gt;0,0,WEEKDAY(B13294,2)),IF(COUNTIF($I$2:$I$21,B13294)&gt;0,0,WEEKDAY(B13294,2)))</f>
        <v>3</v>
      </c>
      <c r="D13294" s="74">
        <f t="shared" si="2"/>
        <v>12</v>
      </c>
      <c r="E13294" s="12">
        <f>IFERROR(VLOOKUP(A13294,'IDAR Meter Data'!$A:$B,2,1),"")</f>
        <v>181</v>
      </c>
      <c r="F13294" s="75">
        <f>IF(CECCZ="CZ03",'Outside Temp'!B13294,IF(CECCZ="CZ04",'Outside Temp'!B13295,IF(CECCZ="CZ12",'Outside Temp'!B13296, IF(CECCZ="CZ13",'Outside Temp'!B13297))))</f>
        <v>69.93333333</v>
      </c>
      <c r="G13294" s="12">
        <f t="shared" si="3"/>
        <v>2</v>
      </c>
    </row>
    <row r="13295" ht="15.75" customHeight="1">
      <c r="A13295" s="13">
        <v>42263.510416666664</v>
      </c>
      <c r="B13295" s="73">
        <f t="shared" si="1"/>
        <v>42263</v>
      </c>
      <c r="C13295" s="74">
        <f>IF(NewCustomer="Yes", IF(COUNTIF($I$2:$I$11,B13295)&gt;0,0,WEEKDAY(B13295,2)),IF(COUNTIF($I$2:$I$21,B13295)&gt;0,0,WEEKDAY(B13295,2)))</f>
        <v>3</v>
      </c>
      <c r="D13295" s="74">
        <f t="shared" si="2"/>
        <v>12</v>
      </c>
      <c r="E13295" s="12">
        <f>IFERROR(VLOOKUP(A13295,'IDAR Meter Data'!$A:$B,2,1),"")</f>
        <v>189</v>
      </c>
      <c r="F13295" s="75">
        <f>IF(CECCZ="CZ03",'Outside Temp'!B13295,IF(CECCZ="CZ04",'Outside Temp'!B13296,IF(CECCZ="CZ12",'Outside Temp'!B13297, IF(CECCZ="CZ13",'Outside Temp'!B13298))))</f>
        <v>69.68333333</v>
      </c>
      <c r="G13295" s="12">
        <f t="shared" si="3"/>
        <v>2</v>
      </c>
    </row>
    <row r="13296" ht="15.75" customHeight="1">
      <c r="A13296" s="13">
        <v>42263.520833333336</v>
      </c>
      <c r="B13296" s="73">
        <f t="shared" si="1"/>
        <v>42263</v>
      </c>
      <c r="C13296" s="74">
        <f>IF(NewCustomer="Yes", IF(COUNTIF($I$2:$I$11,B13296)&gt;0,0,WEEKDAY(B13296,2)),IF(COUNTIF($I$2:$I$21,B13296)&gt;0,0,WEEKDAY(B13296,2)))</f>
        <v>3</v>
      </c>
      <c r="D13296" s="74">
        <f t="shared" si="2"/>
        <v>12</v>
      </c>
      <c r="E13296" s="12">
        <f>IFERROR(VLOOKUP(A13296,'IDAR Meter Data'!$A:$B,2,1),"")</f>
        <v>194</v>
      </c>
      <c r="F13296" s="75">
        <f>IF(CECCZ="CZ03",'Outside Temp'!B13296,IF(CECCZ="CZ04",'Outside Temp'!B13297,IF(CECCZ="CZ12",'Outside Temp'!B13298, IF(CECCZ="CZ13",'Outside Temp'!B13299))))</f>
        <v>69.43333333</v>
      </c>
      <c r="G13296" s="12">
        <f t="shared" si="3"/>
        <v>2</v>
      </c>
    </row>
    <row r="13297" ht="15.75" customHeight="1">
      <c r="A13297" s="13">
        <v>42263.53125</v>
      </c>
      <c r="B13297" s="73">
        <f t="shared" si="1"/>
        <v>42263</v>
      </c>
      <c r="C13297" s="74">
        <f>IF(NewCustomer="Yes", IF(COUNTIF($I$2:$I$11,B13297)&gt;0,0,WEEKDAY(B13297,2)),IF(COUNTIF($I$2:$I$21,B13297)&gt;0,0,WEEKDAY(B13297,2)))</f>
        <v>3</v>
      </c>
      <c r="D13297" s="74">
        <f t="shared" si="2"/>
        <v>12</v>
      </c>
      <c r="E13297" s="12">
        <f>IFERROR(VLOOKUP(A13297,'IDAR Meter Data'!$A:$B,2,1),"")</f>
        <v>182</v>
      </c>
      <c r="F13297" s="75">
        <f>IF(CECCZ="CZ03",'Outside Temp'!B13297,IF(CECCZ="CZ04",'Outside Temp'!B13298,IF(CECCZ="CZ12",'Outside Temp'!B13299, IF(CECCZ="CZ13",'Outside Temp'!B13300))))</f>
        <v>69.18333333</v>
      </c>
      <c r="G13297" s="12">
        <f t="shared" si="3"/>
        <v>2</v>
      </c>
    </row>
    <row r="13298" ht="15.75" customHeight="1">
      <c r="A13298" s="13">
        <v>42263.541666666664</v>
      </c>
      <c r="B13298" s="73">
        <f t="shared" si="1"/>
        <v>42263</v>
      </c>
      <c r="C13298" s="74">
        <f>IF(NewCustomer="Yes", IF(COUNTIF($I$2:$I$11,B13298)&gt;0,0,WEEKDAY(B13298,2)),IF(COUNTIF($I$2:$I$21,B13298)&gt;0,0,WEEKDAY(B13298,2)))</f>
        <v>3</v>
      </c>
      <c r="D13298" s="74">
        <f t="shared" si="2"/>
        <v>13</v>
      </c>
      <c r="E13298" s="12">
        <f>IFERROR(VLOOKUP(A13298,'IDAR Meter Data'!$A:$B,2,1),"")</f>
        <v>188</v>
      </c>
      <c r="F13298" s="75">
        <f>IF(CECCZ="CZ03",'Outside Temp'!B13298,IF(CECCZ="CZ04",'Outside Temp'!B13299,IF(CECCZ="CZ12",'Outside Temp'!B13300, IF(CECCZ="CZ13",'Outside Temp'!B13301))))</f>
        <v>69</v>
      </c>
      <c r="G13298" s="12">
        <f t="shared" si="3"/>
        <v>2</v>
      </c>
    </row>
    <row r="13299" ht="15.75" customHeight="1">
      <c r="A13299" s="13">
        <v>42263.552083333336</v>
      </c>
      <c r="B13299" s="73">
        <f t="shared" si="1"/>
        <v>42263</v>
      </c>
      <c r="C13299" s="74">
        <f>IF(NewCustomer="Yes", IF(COUNTIF($I$2:$I$11,B13299)&gt;0,0,WEEKDAY(B13299,2)),IF(COUNTIF($I$2:$I$21,B13299)&gt;0,0,WEEKDAY(B13299,2)))</f>
        <v>3</v>
      </c>
      <c r="D13299" s="74">
        <f t="shared" si="2"/>
        <v>13</v>
      </c>
      <c r="E13299" s="12">
        <f>IFERROR(VLOOKUP(A13299,'IDAR Meter Data'!$A:$B,2,1),"")</f>
        <v>172</v>
      </c>
      <c r="F13299" s="75">
        <f>IF(CECCZ="CZ03",'Outside Temp'!B13299,IF(CECCZ="CZ04",'Outside Temp'!B13300,IF(CECCZ="CZ12",'Outside Temp'!B13301, IF(CECCZ="CZ13",'Outside Temp'!B13302))))</f>
        <v>69</v>
      </c>
      <c r="G13299" s="12">
        <f t="shared" si="3"/>
        <v>2</v>
      </c>
    </row>
    <row r="13300" ht="15.75" customHeight="1">
      <c r="A13300" s="13">
        <v>42263.5625</v>
      </c>
      <c r="B13300" s="73">
        <f t="shared" si="1"/>
        <v>42263</v>
      </c>
      <c r="C13300" s="74">
        <f>IF(NewCustomer="Yes", IF(COUNTIF($I$2:$I$11,B13300)&gt;0,0,WEEKDAY(B13300,2)),IF(COUNTIF($I$2:$I$21,B13300)&gt;0,0,WEEKDAY(B13300,2)))</f>
        <v>3</v>
      </c>
      <c r="D13300" s="74">
        <f t="shared" si="2"/>
        <v>13</v>
      </c>
      <c r="E13300" s="12">
        <f>IFERROR(VLOOKUP(A13300,'IDAR Meter Data'!$A:$B,2,1),"")</f>
        <v>182</v>
      </c>
      <c r="F13300" s="75">
        <f>IF(CECCZ="CZ03",'Outside Temp'!B13300,IF(CECCZ="CZ04",'Outside Temp'!B13301,IF(CECCZ="CZ12",'Outside Temp'!B13302, IF(CECCZ="CZ13",'Outside Temp'!B13303))))</f>
        <v>69</v>
      </c>
      <c r="G13300" s="12">
        <f t="shared" si="3"/>
        <v>2</v>
      </c>
    </row>
    <row r="13301" ht="15.75" customHeight="1">
      <c r="A13301" s="13">
        <v>42263.572916666664</v>
      </c>
      <c r="B13301" s="73">
        <f t="shared" si="1"/>
        <v>42263</v>
      </c>
      <c r="C13301" s="74">
        <f>IF(NewCustomer="Yes", IF(COUNTIF($I$2:$I$11,B13301)&gt;0,0,WEEKDAY(B13301,2)),IF(COUNTIF($I$2:$I$21,B13301)&gt;0,0,WEEKDAY(B13301,2)))</f>
        <v>3</v>
      </c>
      <c r="D13301" s="74">
        <f t="shared" si="2"/>
        <v>13</v>
      </c>
      <c r="E13301" s="12">
        <f>IFERROR(VLOOKUP(A13301,'IDAR Meter Data'!$A:$B,2,1),"")</f>
        <v>182</v>
      </c>
      <c r="F13301" s="75">
        <f>IF(CECCZ="CZ03",'Outside Temp'!B13301,IF(CECCZ="CZ04",'Outside Temp'!B13302,IF(CECCZ="CZ12",'Outside Temp'!B13303, IF(CECCZ="CZ13",'Outside Temp'!B13304))))</f>
        <v>69</v>
      </c>
      <c r="G13301" s="12">
        <f t="shared" si="3"/>
        <v>2</v>
      </c>
    </row>
    <row r="13302" ht="15.75" customHeight="1">
      <c r="A13302" s="13">
        <v>42263.583333333336</v>
      </c>
      <c r="B13302" s="73">
        <f t="shared" si="1"/>
        <v>42263</v>
      </c>
      <c r="C13302" s="74">
        <f>IF(NewCustomer="Yes", IF(COUNTIF($I$2:$I$11,B13302)&gt;0,0,WEEKDAY(B13302,2)),IF(COUNTIF($I$2:$I$21,B13302)&gt;0,0,WEEKDAY(B13302,2)))</f>
        <v>3</v>
      </c>
      <c r="D13302" s="74">
        <f t="shared" si="2"/>
        <v>14</v>
      </c>
      <c r="E13302" s="12">
        <f>IFERROR(VLOOKUP(A13302,'IDAR Meter Data'!$A:$B,2,1),"")</f>
        <v>185</v>
      </c>
      <c r="F13302" s="75">
        <f>IF(CECCZ="CZ03",'Outside Temp'!B13302,IF(CECCZ="CZ04",'Outside Temp'!B13303,IF(CECCZ="CZ12",'Outside Temp'!B13304, IF(CECCZ="CZ13",'Outside Temp'!B13305))))</f>
        <v>69</v>
      </c>
      <c r="G13302" s="12">
        <f t="shared" si="3"/>
        <v>2</v>
      </c>
    </row>
    <row r="13303" ht="15.75" customHeight="1">
      <c r="A13303" s="13">
        <v>42263.59375</v>
      </c>
      <c r="B13303" s="73">
        <f t="shared" si="1"/>
        <v>42263</v>
      </c>
      <c r="C13303" s="74">
        <f>IF(NewCustomer="Yes", IF(COUNTIF($I$2:$I$11,B13303)&gt;0,0,WEEKDAY(B13303,2)),IF(COUNTIF($I$2:$I$21,B13303)&gt;0,0,WEEKDAY(B13303,2)))</f>
        <v>3</v>
      </c>
      <c r="D13303" s="74">
        <f t="shared" si="2"/>
        <v>14</v>
      </c>
      <c r="E13303" s="12">
        <f>IFERROR(VLOOKUP(A13303,'IDAR Meter Data'!$A:$B,2,1),"")</f>
        <v>190</v>
      </c>
      <c r="F13303" s="75">
        <f>IF(CECCZ="CZ03",'Outside Temp'!B13303,IF(CECCZ="CZ04",'Outside Temp'!B13304,IF(CECCZ="CZ12",'Outside Temp'!B13305, IF(CECCZ="CZ13",'Outside Temp'!B13306))))</f>
        <v>69</v>
      </c>
      <c r="G13303" s="12">
        <f t="shared" si="3"/>
        <v>2</v>
      </c>
    </row>
    <row r="13304" ht="15.75" customHeight="1">
      <c r="A13304" s="13">
        <v>42263.604166666664</v>
      </c>
      <c r="B13304" s="73">
        <f t="shared" si="1"/>
        <v>42263</v>
      </c>
      <c r="C13304" s="74">
        <f>IF(NewCustomer="Yes", IF(COUNTIF($I$2:$I$11,B13304)&gt;0,0,WEEKDAY(B13304,2)),IF(COUNTIF($I$2:$I$21,B13304)&gt;0,0,WEEKDAY(B13304,2)))</f>
        <v>3</v>
      </c>
      <c r="D13304" s="74">
        <f t="shared" si="2"/>
        <v>14</v>
      </c>
      <c r="E13304" s="12">
        <f>IFERROR(VLOOKUP(A13304,'IDAR Meter Data'!$A:$B,2,1),"")</f>
        <v>191</v>
      </c>
      <c r="F13304" s="75">
        <f>IF(CECCZ="CZ03",'Outside Temp'!B13304,IF(CECCZ="CZ04",'Outside Temp'!B13305,IF(CECCZ="CZ12",'Outside Temp'!B13306, IF(CECCZ="CZ13",'Outside Temp'!B13307))))</f>
        <v>69</v>
      </c>
      <c r="G13304" s="12">
        <f t="shared" si="3"/>
        <v>2</v>
      </c>
    </row>
    <row r="13305" ht="15.75" customHeight="1">
      <c r="A13305" s="13">
        <v>42263.614583333336</v>
      </c>
      <c r="B13305" s="73">
        <f t="shared" si="1"/>
        <v>42263</v>
      </c>
      <c r="C13305" s="74">
        <f>IF(NewCustomer="Yes", IF(COUNTIF($I$2:$I$11,B13305)&gt;0,0,WEEKDAY(B13305,2)),IF(COUNTIF($I$2:$I$21,B13305)&gt;0,0,WEEKDAY(B13305,2)))</f>
        <v>3</v>
      </c>
      <c r="D13305" s="74">
        <f t="shared" si="2"/>
        <v>14</v>
      </c>
      <c r="E13305" s="12">
        <f>IFERROR(VLOOKUP(A13305,'IDAR Meter Data'!$A:$B,2,1),"")</f>
        <v>183</v>
      </c>
      <c r="F13305" s="75">
        <f>IF(CECCZ="CZ03",'Outside Temp'!B13305,IF(CECCZ="CZ04",'Outside Temp'!B13306,IF(CECCZ="CZ12",'Outside Temp'!B13307, IF(CECCZ="CZ13",'Outside Temp'!B13308))))</f>
        <v>69</v>
      </c>
      <c r="G13305" s="12">
        <f t="shared" si="3"/>
        <v>2</v>
      </c>
    </row>
    <row r="13306" ht="15.75" customHeight="1">
      <c r="A13306" s="13">
        <v>42263.625</v>
      </c>
      <c r="B13306" s="73">
        <f t="shared" si="1"/>
        <v>42263</v>
      </c>
      <c r="C13306" s="74">
        <f>IF(NewCustomer="Yes", IF(COUNTIF($I$2:$I$11,B13306)&gt;0,0,WEEKDAY(B13306,2)),IF(COUNTIF($I$2:$I$21,B13306)&gt;0,0,WEEKDAY(B13306,2)))</f>
        <v>3</v>
      </c>
      <c r="D13306" s="74">
        <f t="shared" si="2"/>
        <v>15</v>
      </c>
      <c r="E13306" s="12">
        <f>IFERROR(VLOOKUP(A13306,'IDAR Meter Data'!$A:$B,2,1),"")</f>
        <v>185</v>
      </c>
      <c r="F13306" s="75">
        <f>IF(CECCZ="CZ03",'Outside Temp'!B13306,IF(CECCZ="CZ04",'Outside Temp'!B13307,IF(CECCZ="CZ12",'Outside Temp'!B13308, IF(CECCZ="CZ13",'Outside Temp'!B13309))))</f>
        <v>68.86666667</v>
      </c>
      <c r="G13306" s="12">
        <f t="shared" si="3"/>
        <v>2</v>
      </c>
    </row>
    <row r="13307" ht="15.75" customHeight="1">
      <c r="A13307" s="13">
        <v>42263.635416666664</v>
      </c>
      <c r="B13307" s="73">
        <f t="shared" si="1"/>
        <v>42263</v>
      </c>
      <c r="C13307" s="74">
        <f>IF(NewCustomer="Yes", IF(COUNTIF($I$2:$I$11,B13307)&gt;0,0,WEEKDAY(B13307,2)),IF(COUNTIF($I$2:$I$21,B13307)&gt;0,0,WEEKDAY(B13307,2)))</f>
        <v>3</v>
      </c>
      <c r="D13307" s="74">
        <f t="shared" si="2"/>
        <v>15</v>
      </c>
      <c r="E13307" s="12">
        <f>IFERROR(VLOOKUP(A13307,'IDAR Meter Data'!$A:$B,2,1),"")</f>
        <v>202</v>
      </c>
      <c r="F13307" s="75">
        <f>IF(CECCZ="CZ03",'Outside Temp'!B13307,IF(CECCZ="CZ04",'Outside Temp'!B13308,IF(CECCZ="CZ12",'Outside Temp'!B13309, IF(CECCZ="CZ13",'Outside Temp'!B13310))))</f>
        <v>68.36666667</v>
      </c>
      <c r="G13307" s="12">
        <f t="shared" si="3"/>
        <v>2</v>
      </c>
    </row>
    <row r="13308" ht="15.75" customHeight="1">
      <c r="A13308" s="13">
        <v>42263.645833333336</v>
      </c>
      <c r="B13308" s="73">
        <f t="shared" si="1"/>
        <v>42263</v>
      </c>
      <c r="C13308" s="74">
        <f>IF(NewCustomer="Yes", IF(COUNTIF($I$2:$I$11,B13308)&gt;0,0,WEEKDAY(B13308,2)),IF(COUNTIF($I$2:$I$21,B13308)&gt;0,0,WEEKDAY(B13308,2)))</f>
        <v>3</v>
      </c>
      <c r="D13308" s="74">
        <f t="shared" si="2"/>
        <v>15</v>
      </c>
      <c r="E13308" s="12">
        <f>IFERROR(VLOOKUP(A13308,'IDAR Meter Data'!$A:$B,2,1),"")</f>
        <v>194</v>
      </c>
      <c r="F13308" s="75">
        <f>IF(CECCZ="CZ03",'Outside Temp'!B13308,IF(CECCZ="CZ04",'Outside Temp'!B13309,IF(CECCZ="CZ12",'Outside Temp'!B13310, IF(CECCZ="CZ13",'Outside Temp'!B13311))))</f>
        <v>67.86666667</v>
      </c>
      <c r="G13308" s="12">
        <f t="shared" si="3"/>
        <v>2</v>
      </c>
    </row>
    <row r="13309" ht="15.75" customHeight="1">
      <c r="A13309" s="13">
        <v>42263.65625</v>
      </c>
      <c r="B13309" s="73">
        <f t="shared" si="1"/>
        <v>42263</v>
      </c>
      <c r="C13309" s="74">
        <f>IF(NewCustomer="Yes", IF(COUNTIF($I$2:$I$11,B13309)&gt;0,0,WEEKDAY(B13309,2)),IF(COUNTIF($I$2:$I$21,B13309)&gt;0,0,WEEKDAY(B13309,2)))</f>
        <v>3</v>
      </c>
      <c r="D13309" s="74">
        <f t="shared" si="2"/>
        <v>15</v>
      </c>
      <c r="E13309" s="12">
        <f>IFERROR(VLOOKUP(A13309,'IDAR Meter Data'!$A:$B,2,1),"")</f>
        <v>196</v>
      </c>
      <c r="F13309" s="75">
        <f>IF(CECCZ="CZ03",'Outside Temp'!B13309,IF(CECCZ="CZ04",'Outside Temp'!B13310,IF(CECCZ="CZ12",'Outside Temp'!B13311, IF(CECCZ="CZ13",'Outside Temp'!B13312))))</f>
        <v>67.36666667</v>
      </c>
      <c r="G13309" s="12">
        <f t="shared" si="3"/>
        <v>2</v>
      </c>
    </row>
    <row r="13310" ht="15.75" customHeight="1">
      <c r="A13310" s="13">
        <v>42263.666666666664</v>
      </c>
      <c r="B13310" s="73">
        <f t="shared" si="1"/>
        <v>42263</v>
      </c>
      <c r="C13310" s="74">
        <f>IF(NewCustomer="Yes", IF(COUNTIF($I$2:$I$11,B13310)&gt;0,0,WEEKDAY(B13310,2)),IF(COUNTIF($I$2:$I$21,B13310)&gt;0,0,WEEKDAY(B13310,2)))</f>
        <v>3</v>
      </c>
      <c r="D13310" s="74">
        <f t="shared" si="2"/>
        <v>16</v>
      </c>
      <c r="E13310" s="12">
        <f>IFERROR(VLOOKUP(A13310,'IDAR Meter Data'!$A:$B,2,1),"")</f>
        <v>192</v>
      </c>
      <c r="F13310" s="75">
        <f>IF(CECCZ="CZ03",'Outside Temp'!B13310,IF(CECCZ="CZ04",'Outside Temp'!B13311,IF(CECCZ="CZ12",'Outside Temp'!B13312, IF(CECCZ="CZ13",'Outside Temp'!B13313))))</f>
        <v>66.93333333</v>
      </c>
      <c r="G13310" s="12">
        <f t="shared" si="3"/>
        <v>2</v>
      </c>
    </row>
    <row r="13311" ht="15.75" customHeight="1">
      <c r="A13311" s="13">
        <v>42263.677083333336</v>
      </c>
      <c r="B13311" s="73">
        <f t="shared" si="1"/>
        <v>42263</v>
      </c>
      <c r="C13311" s="74">
        <f>IF(NewCustomer="Yes", IF(COUNTIF($I$2:$I$11,B13311)&gt;0,0,WEEKDAY(B13311,2)),IF(COUNTIF($I$2:$I$21,B13311)&gt;0,0,WEEKDAY(B13311,2)))</f>
        <v>3</v>
      </c>
      <c r="D13311" s="74">
        <f t="shared" si="2"/>
        <v>16</v>
      </c>
      <c r="E13311" s="12">
        <f>IFERROR(VLOOKUP(A13311,'IDAR Meter Data'!$A:$B,2,1),"")</f>
        <v>206</v>
      </c>
      <c r="F13311" s="75">
        <f>IF(CECCZ="CZ03",'Outside Temp'!B13311,IF(CECCZ="CZ04",'Outside Temp'!B13312,IF(CECCZ="CZ12",'Outside Temp'!B13313, IF(CECCZ="CZ13",'Outside Temp'!B13314))))</f>
        <v>66.68333333</v>
      </c>
      <c r="G13311" s="12">
        <f t="shared" si="3"/>
        <v>2</v>
      </c>
    </row>
    <row r="13312" ht="15.75" customHeight="1">
      <c r="A13312" s="13">
        <v>42263.6875</v>
      </c>
      <c r="B13312" s="73">
        <f t="shared" si="1"/>
        <v>42263</v>
      </c>
      <c r="C13312" s="74">
        <f>IF(NewCustomer="Yes", IF(COUNTIF($I$2:$I$11,B13312)&gt;0,0,WEEKDAY(B13312,2)),IF(COUNTIF($I$2:$I$21,B13312)&gt;0,0,WEEKDAY(B13312,2)))</f>
        <v>3</v>
      </c>
      <c r="D13312" s="74">
        <f t="shared" si="2"/>
        <v>16</v>
      </c>
      <c r="E13312" s="12">
        <f>IFERROR(VLOOKUP(A13312,'IDAR Meter Data'!$A:$B,2,1),"")</f>
        <v>201</v>
      </c>
      <c r="F13312" s="75">
        <f>IF(CECCZ="CZ03",'Outside Temp'!B13312,IF(CECCZ="CZ04",'Outside Temp'!B13313,IF(CECCZ="CZ12",'Outside Temp'!B13314, IF(CECCZ="CZ13",'Outside Temp'!B13315))))</f>
        <v>66.43333333</v>
      </c>
      <c r="G13312" s="12">
        <f t="shared" si="3"/>
        <v>2</v>
      </c>
    </row>
    <row r="13313" ht="15.75" customHeight="1">
      <c r="A13313" s="13">
        <v>42263.697916666664</v>
      </c>
      <c r="B13313" s="73">
        <f t="shared" si="1"/>
        <v>42263</v>
      </c>
      <c r="C13313" s="74">
        <f>IF(NewCustomer="Yes", IF(COUNTIF($I$2:$I$11,B13313)&gt;0,0,WEEKDAY(B13313,2)),IF(COUNTIF($I$2:$I$21,B13313)&gt;0,0,WEEKDAY(B13313,2)))</f>
        <v>3</v>
      </c>
      <c r="D13313" s="74">
        <f t="shared" si="2"/>
        <v>16</v>
      </c>
      <c r="E13313" s="12">
        <f>IFERROR(VLOOKUP(A13313,'IDAR Meter Data'!$A:$B,2,1),"")</f>
        <v>190</v>
      </c>
      <c r="F13313" s="75">
        <f>IF(CECCZ="CZ03",'Outside Temp'!B13313,IF(CECCZ="CZ04",'Outside Temp'!B13314,IF(CECCZ="CZ12",'Outside Temp'!B13315, IF(CECCZ="CZ13",'Outside Temp'!B13316))))</f>
        <v>66.18333333</v>
      </c>
      <c r="G13313" s="12">
        <f t="shared" si="3"/>
        <v>2</v>
      </c>
    </row>
    <row r="13314" ht="15.75" customHeight="1">
      <c r="A13314" s="13">
        <v>42263.708333333336</v>
      </c>
      <c r="B13314" s="73">
        <f t="shared" si="1"/>
        <v>42263</v>
      </c>
      <c r="C13314" s="74">
        <f>IF(NewCustomer="Yes", IF(COUNTIF($I$2:$I$11,B13314)&gt;0,0,WEEKDAY(B13314,2)),IF(COUNTIF($I$2:$I$21,B13314)&gt;0,0,WEEKDAY(B13314,2)))</f>
        <v>3</v>
      </c>
      <c r="D13314" s="74">
        <f t="shared" si="2"/>
        <v>17</v>
      </c>
      <c r="E13314" s="12">
        <f>IFERROR(VLOOKUP(A13314,'IDAR Meter Data'!$A:$B,2,1),"")</f>
        <v>197</v>
      </c>
      <c r="F13314" s="75">
        <f>IF(CECCZ="CZ03",'Outside Temp'!B13314,IF(CECCZ="CZ04",'Outside Temp'!B13315,IF(CECCZ="CZ12",'Outside Temp'!B13316, IF(CECCZ="CZ13",'Outside Temp'!B13317))))</f>
        <v>65.73333333</v>
      </c>
      <c r="G13314" s="12">
        <f t="shared" si="3"/>
        <v>2</v>
      </c>
    </row>
    <row r="13315" ht="15.75" customHeight="1">
      <c r="A13315" s="13">
        <v>42263.71875</v>
      </c>
      <c r="B13315" s="73">
        <f t="shared" si="1"/>
        <v>42263</v>
      </c>
      <c r="C13315" s="74">
        <f>IF(NewCustomer="Yes", IF(COUNTIF($I$2:$I$11,B13315)&gt;0,0,WEEKDAY(B13315,2)),IF(COUNTIF($I$2:$I$21,B13315)&gt;0,0,WEEKDAY(B13315,2)))</f>
        <v>3</v>
      </c>
      <c r="D13315" s="74">
        <f t="shared" si="2"/>
        <v>17</v>
      </c>
      <c r="E13315" s="12">
        <f>IFERROR(VLOOKUP(A13315,'IDAR Meter Data'!$A:$B,2,1),"")</f>
        <v>180</v>
      </c>
      <c r="F13315" s="75">
        <f>IF(CECCZ="CZ03",'Outside Temp'!B13315,IF(CECCZ="CZ04",'Outside Temp'!B13316,IF(CECCZ="CZ12",'Outside Temp'!B13317, IF(CECCZ="CZ13",'Outside Temp'!B13318))))</f>
        <v>64.73333333</v>
      </c>
      <c r="G13315" s="12">
        <f t="shared" si="3"/>
        <v>1</v>
      </c>
    </row>
    <row r="13316" ht="15.75" customHeight="1">
      <c r="A13316" s="13">
        <v>42263.729166666664</v>
      </c>
      <c r="B13316" s="73">
        <f t="shared" si="1"/>
        <v>42263</v>
      </c>
      <c r="C13316" s="74">
        <f>IF(NewCustomer="Yes", IF(COUNTIF($I$2:$I$11,B13316)&gt;0,0,WEEKDAY(B13316,2)),IF(COUNTIF($I$2:$I$21,B13316)&gt;0,0,WEEKDAY(B13316,2)))</f>
        <v>3</v>
      </c>
      <c r="D13316" s="74">
        <f t="shared" si="2"/>
        <v>17</v>
      </c>
      <c r="E13316" s="12">
        <f>IFERROR(VLOOKUP(A13316,'IDAR Meter Data'!$A:$B,2,1),"")</f>
        <v>188</v>
      </c>
      <c r="F13316" s="75">
        <f>IF(CECCZ="CZ03",'Outside Temp'!B13316,IF(CECCZ="CZ04",'Outside Temp'!B13317,IF(CECCZ="CZ12",'Outside Temp'!B13318, IF(CECCZ="CZ13",'Outside Temp'!B13319))))</f>
        <v>63.73333333</v>
      </c>
      <c r="G13316" s="12">
        <f t="shared" si="3"/>
        <v>1</v>
      </c>
    </row>
    <row r="13317" ht="15.75" customHeight="1">
      <c r="A13317" s="13">
        <v>42263.739583333336</v>
      </c>
      <c r="B13317" s="73">
        <f t="shared" si="1"/>
        <v>42263</v>
      </c>
      <c r="C13317" s="74">
        <f>IF(NewCustomer="Yes", IF(COUNTIF($I$2:$I$11,B13317)&gt;0,0,WEEKDAY(B13317,2)),IF(COUNTIF($I$2:$I$21,B13317)&gt;0,0,WEEKDAY(B13317,2)))</f>
        <v>3</v>
      </c>
      <c r="D13317" s="74">
        <f t="shared" si="2"/>
        <v>17</v>
      </c>
      <c r="E13317" s="12">
        <f>IFERROR(VLOOKUP(A13317,'IDAR Meter Data'!$A:$B,2,1),"")</f>
        <v>205</v>
      </c>
      <c r="F13317" s="75">
        <f>IF(CECCZ="CZ03",'Outside Temp'!B13317,IF(CECCZ="CZ04",'Outside Temp'!B13318,IF(CECCZ="CZ12",'Outside Temp'!B13319, IF(CECCZ="CZ13",'Outside Temp'!B13320))))</f>
        <v>62.73333333</v>
      </c>
      <c r="G13317" s="12">
        <f t="shared" si="3"/>
        <v>1</v>
      </c>
    </row>
    <row r="13318" ht="15.75" customHeight="1">
      <c r="A13318" s="13">
        <v>42263.75</v>
      </c>
      <c r="B13318" s="73">
        <f t="shared" si="1"/>
        <v>42263</v>
      </c>
      <c r="C13318" s="74">
        <f>IF(NewCustomer="Yes", IF(COUNTIF($I$2:$I$11,B13318)&gt;0,0,WEEKDAY(B13318,2)),IF(COUNTIF($I$2:$I$21,B13318)&gt;0,0,WEEKDAY(B13318,2)))</f>
        <v>3</v>
      </c>
      <c r="D13318" s="74">
        <f t="shared" si="2"/>
        <v>18</v>
      </c>
      <c r="E13318" s="12">
        <f>IFERROR(VLOOKUP(A13318,'IDAR Meter Data'!$A:$B,2,1),"")</f>
        <v>179</v>
      </c>
      <c r="F13318" s="75">
        <f>IF(CECCZ="CZ03",'Outside Temp'!B13318,IF(CECCZ="CZ04",'Outside Temp'!B13319,IF(CECCZ="CZ12",'Outside Temp'!B13320, IF(CECCZ="CZ13",'Outside Temp'!B13321))))</f>
        <v>62.13333333</v>
      </c>
      <c r="G13318" s="12">
        <f t="shared" si="3"/>
        <v>1</v>
      </c>
    </row>
    <row r="13319" ht="15.75" customHeight="1">
      <c r="A13319" s="13">
        <v>42263.760416666664</v>
      </c>
      <c r="B13319" s="73">
        <f t="shared" si="1"/>
        <v>42263</v>
      </c>
      <c r="C13319" s="74">
        <f>IF(NewCustomer="Yes", IF(COUNTIF($I$2:$I$11,B13319)&gt;0,0,WEEKDAY(B13319,2)),IF(COUNTIF($I$2:$I$21,B13319)&gt;0,0,WEEKDAY(B13319,2)))</f>
        <v>3</v>
      </c>
      <c r="D13319" s="74">
        <f t="shared" si="2"/>
        <v>18</v>
      </c>
      <c r="E13319" s="12">
        <f>IFERROR(VLOOKUP(A13319,'IDAR Meter Data'!$A:$B,2,1),"")</f>
        <v>193</v>
      </c>
      <c r="F13319" s="75">
        <f>IF(CECCZ="CZ03",'Outside Temp'!B13319,IF(CECCZ="CZ04",'Outside Temp'!B13320,IF(CECCZ="CZ12",'Outside Temp'!B13321, IF(CECCZ="CZ13",'Outside Temp'!B13322))))</f>
        <v>62.63333333</v>
      </c>
      <c r="G13319" s="12">
        <f t="shared" si="3"/>
        <v>1</v>
      </c>
    </row>
    <row r="13320" ht="15.75" customHeight="1">
      <c r="A13320" s="13">
        <v>42263.770833333336</v>
      </c>
      <c r="B13320" s="73">
        <f t="shared" si="1"/>
        <v>42263</v>
      </c>
      <c r="C13320" s="74">
        <f>IF(NewCustomer="Yes", IF(COUNTIF($I$2:$I$11,B13320)&gt;0,0,WEEKDAY(B13320,2)),IF(COUNTIF($I$2:$I$21,B13320)&gt;0,0,WEEKDAY(B13320,2)))</f>
        <v>3</v>
      </c>
      <c r="D13320" s="74">
        <f t="shared" si="2"/>
        <v>18</v>
      </c>
      <c r="E13320" s="12">
        <f>IFERROR(VLOOKUP(A13320,'IDAR Meter Data'!$A:$B,2,1),"")</f>
        <v>187</v>
      </c>
      <c r="F13320" s="75">
        <f>IF(CECCZ="CZ03",'Outside Temp'!B13320,IF(CECCZ="CZ04",'Outside Temp'!B13321,IF(CECCZ="CZ12",'Outside Temp'!B13322, IF(CECCZ="CZ13",'Outside Temp'!B13323))))</f>
        <v>63.13333333</v>
      </c>
      <c r="G13320" s="12">
        <f t="shared" si="3"/>
        <v>1</v>
      </c>
    </row>
    <row r="13321" ht="15.75" customHeight="1">
      <c r="A13321" s="13">
        <v>42263.78125</v>
      </c>
      <c r="B13321" s="73">
        <f t="shared" si="1"/>
        <v>42263</v>
      </c>
      <c r="C13321" s="74">
        <f>IF(NewCustomer="Yes", IF(COUNTIF($I$2:$I$11,B13321)&gt;0,0,WEEKDAY(B13321,2)),IF(COUNTIF($I$2:$I$21,B13321)&gt;0,0,WEEKDAY(B13321,2)))</f>
        <v>3</v>
      </c>
      <c r="D13321" s="74">
        <f t="shared" si="2"/>
        <v>18</v>
      </c>
      <c r="E13321" s="12">
        <f>IFERROR(VLOOKUP(A13321,'IDAR Meter Data'!$A:$B,2,1),"")</f>
        <v>181</v>
      </c>
      <c r="F13321" s="75">
        <f>IF(CECCZ="CZ03",'Outside Temp'!B13321,IF(CECCZ="CZ04",'Outside Temp'!B13322,IF(CECCZ="CZ12",'Outside Temp'!B13323, IF(CECCZ="CZ13",'Outside Temp'!B13324))))</f>
        <v>63.63333333</v>
      </c>
      <c r="G13321" s="12">
        <f t="shared" si="3"/>
        <v>1</v>
      </c>
    </row>
    <row r="13322" ht="15.75" customHeight="1">
      <c r="A13322" s="13">
        <v>42263.791666666664</v>
      </c>
      <c r="B13322" s="73">
        <f t="shared" si="1"/>
        <v>42263</v>
      </c>
      <c r="C13322" s="74">
        <f>IF(NewCustomer="Yes", IF(COUNTIF($I$2:$I$11,B13322)&gt;0,0,WEEKDAY(B13322,2)),IF(COUNTIF($I$2:$I$21,B13322)&gt;0,0,WEEKDAY(B13322,2)))</f>
        <v>3</v>
      </c>
      <c r="D13322" s="74">
        <f t="shared" si="2"/>
        <v>19</v>
      </c>
      <c r="E13322" s="12">
        <f>IFERROR(VLOOKUP(A13322,'IDAR Meter Data'!$A:$B,2,1),"")</f>
        <v>195</v>
      </c>
      <c r="F13322" s="75">
        <f>IF(CECCZ="CZ03",'Outside Temp'!B13322,IF(CECCZ="CZ04",'Outside Temp'!B13323,IF(CECCZ="CZ12",'Outside Temp'!B13324, IF(CECCZ="CZ13",'Outside Temp'!B13325))))</f>
        <v>63.77777778</v>
      </c>
      <c r="G13322" s="12">
        <f t="shared" si="3"/>
        <v>1</v>
      </c>
    </row>
    <row r="13323" ht="15.75" customHeight="1">
      <c r="A13323" s="13">
        <v>42263.802083333336</v>
      </c>
      <c r="B13323" s="73">
        <f t="shared" si="1"/>
        <v>42263</v>
      </c>
      <c r="C13323" s="74">
        <f>IF(NewCustomer="Yes", IF(COUNTIF($I$2:$I$11,B13323)&gt;0,0,WEEKDAY(B13323,2)),IF(COUNTIF($I$2:$I$21,B13323)&gt;0,0,WEEKDAY(B13323,2)))</f>
        <v>3</v>
      </c>
      <c r="D13323" s="74">
        <f t="shared" si="2"/>
        <v>19</v>
      </c>
      <c r="E13323" s="12">
        <f>IFERROR(VLOOKUP(A13323,'IDAR Meter Data'!$A:$B,2,1),"")</f>
        <v>179</v>
      </c>
      <c r="F13323" s="75">
        <f>IF(CECCZ="CZ03",'Outside Temp'!B13323,IF(CECCZ="CZ04",'Outside Temp'!B13324,IF(CECCZ="CZ12",'Outside Temp'!B13325, IF(CECCZ="CZ13",'Outside Temp'!B13326))))</f>
        <v>63</v>
      </c>
      <c r="G13323" s="12">
        <f t="shared" si="3"/>
        <v>1</v>
      </c>
    </row>
    <row r="13324" ht="15.75" customHeight="1">
      <c r="A13324" s="13">
        <v>42263.8125</v>
      </c>
      <c r="B13324" s="73">
        <f t="shared" si="1"/>
        <v>42263</v>
      </c>
      <c r="C13324" s="74">
        <f>IF(NewCustomer="Yes", IF(COUNTIF($I$2:$I$11,B13324)&gt;0,0,WEEKDAY(B13324,2)),IF(COUNTIF($I$2:$I$21,B13324)&gt;0,0,WEEKDAY(B13324,2)))</f>
        <v>3</v>
      </c>
      <c r="D13324" s="74">
        <f t="shared" si="2"/>
        <v>19</v>
      </c>
      <c r="E13324" s="12">
        <f>IFERROR(VLOOKUP(A13324,'IDAR Meter Data'!$A:$B,2,1),"")</f>
        <v>180</v>
      </c>
      <c r="F13324" s="75">
        <f>IF(CECCZ="CZ03",'Outside Temp'!B13324,IF(CECCZ="CZ04",'Outside Temp'!B13325,IF(CECCZ="CZ12",'Outside Temp'!B13326, IF(CECCZ="CZ13",'Outside Temp'!B13327))))</f>
        <v>63</v>
      </c>
      <c r="G13324" s="12">
        <f t="shared" si="3"/>
        <v>1</v>
      </c>
    </row>
    <row r="13325" ht="15.75" customHeight="1">
      <c r="A13325" s="13">
        <v>42263.822916666664</v>
      </c>
      <c r="B13325" s="73">
        <f t="shared" si="1"/>
        <v>42263</v>
      </c>
      <c r="C13325" s="74">
        <f>IF(NewCustomer="Yes", IF(COUNTIF($I$2:$I$11,B13325)&gt;0,0,WEEKDAY(B13325,2)),IF(COUNTIF($I$2:$I$21,B13325)&gt;0,0,WEEKDAY(B13325,2)))</f>
        <v>3</v>
      </c>
      <c r="D13325" s="74">
        <f t="shared" si="2"/>
        <v>19</v>
      </c>
      <c r="E13325" s="12">
        <f>IFERROR(VLOOKUP(A13325,'IDAR Meter Data'!$A:$B,2,1),"")</f>
        <v>176</v>
      </c>
      <c r="F13325" s="75">
        <f>IF(CECCZ="CZ03",'Outside Temp'!B13325,IF(CECCZ="CZ04",'Outside Temp'!B13326,IF(CECCZ="CZ12",'Outside Temp'!B13327, IF(CECCZ="CZ13",'Outside Temp'!B13328))))</f>
        <v>63</v>
      </c>
      <c r="G13325" s="12">
        <f t="shared" si="3"/>
        <v>1</v>
      </c>
    </row>
    <row r="13326" ht="15.75" customHeight="1">
      <c r="A13326" s="13">
        <v>42263.833333333336</v>
      </c>
      <c r="B13326" s="73">
        <f t="shared" si="1"/>
        <v>42263</v>
      </c>
      <c r="C13326" s="74">
        <f>IF(NewCustomer="Yes", IF(COUNTIF($I$2:$I$11,B13326)&gt;0,0,WEEKDAY(B13326,2)),IF(COUNTIF($I$2:$I$21,B13326)&gt;0,0,WEEKDAY(B13326,2)))</f>
        <v>3</v>
      </c>
      <c r="D13326" s="74">
        <f t="shared" si="2"/>
        <v>20</v>
      </c>
      <c r="E13326" s="12">
        <f>IFERROR(VLOOKUP(A13326,'IDAR Meter Data'!$A:$B,2,1),"")</f>
        <v>184</v>
      </c>
      <c r="F13326" s="75">
        <f>IF(CECCZ="CZ03",'Outside Temp'!B13326,IF(CECCZ="CZ04",'Outside Temp'!B13327,IF(CECCZ="CZ12",'Outside Temp'!B13328, IF(CECCZ="CZ13",'Outside Temp'!B13329))))</f>
        <v>63</v>
      </c>
      <c r="G13326" s="12">
        <f t="shared" si="3"/>
        <v>1</v>
      </c>
    </row>
    <row r="13327" ht="15.75" customHeight="1">
      <c r="A13327" s="13">
        <v>42263.84375</v>
      </c>
      <c r="B13327" s="73">
        <f t="shared" si="1"/>
        <v>42263</v>
      </c>
      <c r="C13327" s="74">
        <f>IF(NewCustomer="Yes", IF(COUNTIF($I$2:$I$11,B13327)&gt;0,0,WEEKDAY(B13327,2)),IF(COUNTIF($I$2:$I$21,B13327)&gt;0,0,WEEKDAY(B13327,2)))</f>
        <v>3</v>
      </c>
      <c r="D13327" s="74">
        <f t="shared" si="2"/>
        <v>20</v>
      </c>
      <c r="E13327" s="12">
        <f>IFERROR(VLOOKUP(A13327,'IDAR Meter Data'!$A:$B,2,1),"")</f>
        <v>192</v>
      </c>
      <c r="F13327" s="75">
        <f>IF(CECCZ="CZ03",'Outside Temp'!B13327,IF(CECCZ="CZ04",'Outside Temp'!B13328,IF(CECCZ="CZ12",'Outside Temp'!B13329, IF(CECCZ="CZ13",'Outside Temp'!B13330))))</f>
        <v>63</v>
      </c>
      <c r="G13327" s="12">
        <f t="shared" si="3"/>
        <v>1</v>
      </c>
    </row>
    <row r="13328" ht="15.75" customHeight="1">
      <c r="A13328" s="13">
        <v>42263.854166666664</v>
      </c>
      <c r="B13328" s="73">
        <f t="shared" si="1"/>
        <v>42263</v>
      </c>
      <c r="C13328" s="74">
        <f>IF(NewCustomer="Yes", IF(COUNTIF($I$2:$I$11,B13328)&gt;0,0,WEEKDAY(B13328,2)),IF(COUNTIF($I$2:$I$21,B13328)&gt;0,0,WEEKDAY(B13328,2)))</f>
        <v>3</v>
      </c>
      <c r="D13328" s="74">
        <f t="shared" si="2"/>
        <v>20</v>
      </c>
      <c r="E13328" s="12">
        <f>IFERROR(VLOOKUP(A13328,'IDAR Meter Data'!$A:$B,2,1),"")</f>
        <v>177</v>
      </c>
      <c r="F13328" s="75">
        <f>IF(CECCZ="CZ03",'Outside Temp'!B13328,IF(CECCZ="CZ04",'Outside Temp'!B13329,IF(CECCZ="CZ12",'Outside Temp'!B13330, IF(CECCZ="CZ13",'Outside Temp'!B13331))))</f>
        <v>63</v>
      </c>
      <c r="G13328" s="12">
        <f t="shared" si="3"/>
        <v>1</v>
      </c>
    </row>
    <row r="13329" ht="15.75" customHeight="1">
      <c r="A13329" s="13">
        <v>42263.864583333336</v>
      </c>
      <c r="B13329" s="73">
        <f t="shared" si="1"/>
        <v>42263</v>
      </c>
      <c r="C13329" s="74">
        <f>IF(NewCustomer="Yes", IF(COUNTIF($I$2:$I$11,B13329)&gt;0,0,WEEKDAY(B13329,2)),IF(COUNTIF($I$2:$I$21,B13329)&gt;0,0,WEEKDAY(B13329,2)))</f>
        <v>3</v>
      </c>
      <c r="D13329" s="74">
        <f t="shared" si="2"/>
        <v>20</v>
      </c>
      <c r="E13329" s="12">
        <f>IFERROR(VLOOKUP(A13329,'IDAR Meter Data'!$A:$B,2,1),"")</f>
        <v>173</v>
      </c>
      <c r="F13329" s="75">
        <f>IF(CECCZ="CZ03",'Outside Temp'!B13329,IF(CECCZ="CZ04",'Outside Temp'!B13330,IF(CECCZ="CZ12",'Outside Temp'!B13331, IF(CECCZ="CZ13",'Outside Temp'!B13332))))</f>
        <v>63</v>
      </c>
      <c r="G13329" s="12">
        <f t="shared" si="3"/>
        <v>1</v>
      </c>
    </row>
    <row r="13330" ht="15.75" customHeight="1">
      <c r="A13330" s="13">
        <v>42263.875</v>
      </c>
      <c r="B13330" s="73">
        <f t="shared" si="1"/>
        <v>42263</v>
      </c>
      <c r="C13330" s="74">
        <f>IF(NewCustomer="Yes", IF(COUNTIF($I$2:$I$11,B13330)&gt;0,0,WEEKDAY(B13330,2)),IF(COUNTIF($I$2:$I$21,B13330)&gt;0,0,WEEKDAY(B13330,2)))</f>
        <v>3</v>
      </c>
      <c r="D13330" s="74">
        <f t="shared" si="2"/>
        <v>21</v>
      </c>
      <c r="E13330" s="12">
        <f>IFERROR(VLOOKUP(A13330,'IDAR Meter Data'!$A:$B,2,1),"")</f>
        <v>184</v>
      </c>
      <c r="F13330" s="75">
        <f>IF(CECCZ="CZ03",'Outside Temp'!B13330,IF(CECCZ="CZ04",'Outside Temp'!B13331,IF(CECCZ="CZ12",'Outside Temp'!B13332, IF(CECCZ="CZ13",'Outside Temp'!B13333))))</f>
        <v>63.06896552</v>
      </c>
      <c r="G13330" s="12">
        <f t="shared" si="3"/>
        <v>1</v>
      </c>
    </row>
    <row r="13331" ht="15.75" customHeight="1">
      <c r="A13331" s="13">
        <v>42263.885416666664</v>
      </c>
      <c r="B13331" s="73">
        <f t="shared" si="1"/>
        <v>42263</v>
      </c>
      <c r="C13331" s="74">
        <f>IF(NewCustomer="Yes", IF(COUNTIF($I$2:$I$11,B13331)&gt;0,0,WEEKDAY(B13331,2)),IF(COUNTIF($I$2:$I$21,B13331)&gt;0,0,WEEKDAY(B13331,2)))</f>
        <v>3</v>
      </c>
      <c r="D13331" s="74">
        <f t="shared" si="2"/>
        <v>21</v>
      </c>
      <c r="E13331" s="12">
        <f>IFERROR(VLOOKUP(A13331,'IDAR Meter Data'!$A:$B,2,1),"")</f>
        <v>180</v>
      </c>
      <c r="F13331" s="75">
        <f>IF(CECCZ="CZ03",'Outside Temp'!B13331,IF(CECCZ="CZ04",'Outside Temp'!B13332,IF(CECCZ="CZ12",'Outside Temp'!B13333, IF(CECCZ="CZ13",'Outside Temp'!B13334))))</f>
        <v>63.32758621</v>
      </c>
      <c r="G13331" s="12">
        <f t="shared" si="3"/>
        <v>1</v>
      </c>
    </row>
    <row r="13332" ht="15.75" customHeight="1">
      <c r="A13332" s="13">
        <v>42263.895833333336</v>
      </c>
      <c r="B13332" s="73">
        <f t="shared" si="1"/>
        <v>42263</v>
      </c>
      <c r="C13332" s="74">
        <f>IF(NewCustomer="Yes", IF(COUNTIF($I$2:$I$11,B13332)&gt;0,0,WEEKDAY(B13332,2)),IF(COUNTIF($I$2:$I$21,B13332)&gt;0,0,WEEKDAY(B13332,2)))</f>
        <v>3</v>
      </c>
      <c r="D13332" s="74">
        <f t="shared" si="2"/>
        <v>21</v>
      </c>
      <c r="E13332" s="12">
        <f>IFERROR(VLOOKUP(A13332,'IDAR Meter Data'!$A:$B,2,1),"")</f>
        <v>175</v>
      </c>
      <c r="F13332" s="75">
        <f>IF(CECCZ="CZ03",'Outside Temp'!B13332,IF(CECCZ="CZ04",'Outside Temp'!B13333,IF(CECCZ="CZ12",'Outside Temp'!B13334, IF(CECCZ="CZ13",'Outside Temp'!B13335))))</f>
        <v>63.5862069</v>
      </c>
      <c r="G13332" s="12">
        <f t="shared" si="3"/>
        <v>1</v>
      </c>
    </row>
    <row r="13333" ht="15.75" customHeight="1">
      <c r="A13333" s="13">
        <v>42263.90625</v>
      </c>
      <c r="B13333" s="73">
        <f t="shared" si="1"/>
        <v>42263</v>
      </c>
      <c r="C13333" s="74">
        <f>IF(NewCustomer="Yes", IF(COUNTIF($I$2:$I$11,B13333)&gt;0,0,WEEKDAY(B13333,2)),IF(COUNTIF($I$2:$I$21,B13333)&gt;0,0,WEEKDAY(B13333,2)))</f>
        <v>3</v>
      </c>
      <c r="D13333" s="74">
        <f t="shared" si="2"/>
        <v>21</v>
      </c>
      <c r="E13333" s="12">
        <f>IFERROR(VLOOKUP(A13333,'IDAR Meter Data'!$A:$B,2,1),"")</f>
        <v>175</v>
      </c>
      <c r="F13333" s="75">
        <f>IF(CECCZ="CZ03",'Outside Temp'!B13333,IF(CECCZ="CZ04",'Outside Temp'!B13334,IF(CECCZ="CZ12",'Outside Temp'!B13335, IF(CECCZ="CZ13",'Outside Temp'!B13336))))</f>
        <v>63.84482759</v>
      </c>
      <c r="G13333" s="12">
        <f t="shared" si="3"/>
        <v>1</v>
      </c>
    </row>
    <row r="13334" ht="15.75" customHeight="1">
      <c r="A13334" s="13">
        <v>42263.916666666664</v>
      </c>
      <c r="B13334" s="73">
        <f t="shared" si="1"/>
        <v>42263</v>
      </c>
      <c r="C13334" s="74">
        <f>IF(NewCustomer="Yes", IF(COUNTIF($I$2:$I$11,B13334)&gt;0,0,WEEKDAY(B13334,2)),IF(COUNTIF($I$2:$I$21,B13334)&gt;0,0,WEEKDAY(B13334,2)))</f>
        <v>3</v>
      </c>
      <c r="D13334" s="74">
        <f t="shared" si="2"/>
        <v>22</v>
      </c>
      <c r="E13334" s="12">
        <f>IFERROR(VLOOKUP(A13334,'IDAR Meter Data'!$A:$B,2,1),"")</f>
        <v>168</v>
      </c>
      <c r="F13334" s="75">
        <f>IF(CECCZ="CZ03",'Outside Temp'!B13334,IF(CECCZ="CZ04",'Outside Temp'!B13335,IF(CECCZ="CZ12",'Outside Temp'!B13336, IF(CECCZ="CZ13",'Outside Temp'!B13337))))</f>
        <v>63.93333333</v>
      </c>
      <c r="G13334" s="12">
        <f t="shared" si="3"/>
        <v>1</v>
      </c>
    </row>
    <row r="13335" ht="15.75" customHeight="1">
      <c r="A13335" s="13">
        <v>42263.927083333336</v>
      </c>
      <c r="B13335" s="73">
        <f t="shared" si="1"/>
        <v>42263</v>
      </c>
      <c r="C13335" s="74">
        <f>IF(NewCustomer="Yes", IF(COUNTIF($I$2:$I$11,B13335)&gt;0,0,WEEKDAY(B13335,2)),IF(COUNTIF($I$2:$I$21,B13335)&gt;0,0,WEEKDAY(B13335,2)))</f>
        <v>3</v>
      </c>
      <c r="D13335" s="74">
        <f t="shared" si="2"/>
        <v>22</v>
      </c>
      <c r="E13335" s="12">
        <f>IFERROR(VLOOKUP(A13335,'IDAR Meter Data'!$A:$B,2,1),"")</f>
        <v>176</v>
      </c>
      <c r="F13335" s="75">
        <f>IF(CECCZ="CZ03",'Outside Temp'!B13335,IF(CECCZ="CZ04",'Outside Temp'!B13336,IF(CECCZ="CZ12",'Outside Temp'!B13337, IF(CECCZ="CZ13",'Outside Temp'!B13338))))</f>
        <v>63.68333333</v>
      </c>
      <c r="G13335" s="12">
        <f t="shared" si="3"/>
        <v>1</v>
      </c>
    </row>
    <row r="13336" ht="15.75" customHeight="1">
      <c r="A13336" s="13">
        <v>42263.9375</v>
      </c>
      <c r="B13336" s="73">
        <f t="shared" si="1"/>
        <v>42263</v>
      </c>
      <c r="C13336" s="74">
        <f>IF(NewCustomer="Yes", IF(COUNTIF($I$2:$I$11,B13336)&gt;0,0,WEEKDAY(B13336,2)),IF(COUNTIF($I$2:$I$21,B13336)&gt;0,0,WEEKDAY(B13336,2)))</f>
        <v>3</v>
      </c>
      <c r="D13336" s="74">
        <f t="shared" si="2"/>
        <v>22</v>
      </c>
      <c r="E13336" s="12">
        <f>IFERROR(VLOOKUP(A13336,'IDAR Meter Data'!$A:$B,2,1),"")</f>
        <v>179</v>
      </c>
      <c r="F13336" s="75">
        <f>IF(CECCZ="CZ03",'Outside Temp'!B13336,IF(CECCZ="CZ04",'Outside Temp'!B13337,IF(CECCZ="CZ12",'Outside Temp'!B13338, IF(CECCZ="CZ13",'Outside Temp'!B13339))))</f>
        <v>63.43333333</v>
      </c>
      <c r="G13336" s="12">
        <f t="shared" si="3"/>
        <v>1</v>
      </c>
    </row>
    <row r="13337" ht="15.75" customHeight="1">
      <c r="A13337" s="13">
        <v>42263.947916666664</v>
      </c>
      <c r="B13337" s="73">
        <f t="shared" si="1"/>
        <v>42263</v>
      </c>
      <c r="C13337" s="74">
        <f>IF(NewCustomer="Yes", IF(COUNTIF($I$2:$I$11,B13337)&gt;0,0,WEEKDAY(B13337,2)),IF(COUNTIF($I$2:$I$21,B13337)&gt;0,0,WEEKDAY(B13337,2)))</f>
        <v>3</v>
      </c>
      <c r="D13337" s="74">
        <f t="shared" si="2"/>
        <v>22</v>
      </c>
      <c r="E13337" s="12">
        <f>IFERROR(VLOOKUP(A13337,'IDAR Meter Data'!$A:$B,2,1),"")</f>
        <v>178</v>
      </c>
      <c r="F13337" s="75">
        <f>IF(CECCZ="CZ03",'Outside Temp'!B13337,IF(CECCZ="CZ04",'Outside Temp'!B13338,IF(CECCZ="CZ12",'Outside Temp'!B13339, IF(CECCZ="CZ13",'Outside Temp'!B13340))))</f>
        <v>63.18333333</v>
      </c>
      <c r="G13337" s="12">
        <f t="shared" si="3"/>
        <v>1</v>
      </c>
    </row>
    <row r="13338" ht="15.75" customHeight="1">
      <c r="A13338" s="13">
        <v>42263.958333333336</v>
      </c>
      <c r="B13338" s="73">
        <f t="shared" si="1"/>
        <v>42263</v>
      </c>
      <c r="C13338" s="74">
        <f>IF(NewCustomer="Yes", IF(COUNTIF($I$2:$I$11,B13338)&gt;0,0,WEEKDAY(B13338,2)),IF(COUNTIF($I$2:$I$21,B13338)&gt;0,0,WEEKDAY(B13338,2)))</f>
        <v>3</v>
      </c>
      <c r="D13338" s="74">
        <f t="shared" si="2"/>
        <v>23</v>
      </c>
      <c r="E13338" s="12">
        <f>IFERROR(VLOOKUP(A13338,'IDAR Meter Data'!$A:$B,2,1),"")</f>
        <v>167</v>
      </c>
      <c r="F13338" s="75">
        <f>IF(CECCZ="CZ03",'Outside Temp'!B13338,IF(CECCZ="CZ04",'Outside Temp'!B13339,IF(CECCZ="CZ12",'Outside Temp'!B13340, IF(CECCZ="CZ13",'Outside Temp'!B13341))))</f>
        <v>63</v>
      </c>
      <c r="G13338" s="12">
        <f t="shared" si="3"/>
        <v>1</v>
      </c>
    </row>
    <row r="13339" ht="15.75" customHeight="1">
      <c r="A13339" s="13">
        <v>42263.96875</v>
      </c>
      <c r="B13339" s="73">
        <f t="shared" si="1"/>
        <v>42263</v>
      </c>
      <c r="C13339" s="74">
        <f>IF(NewCustomer="Yes", IF(COUNTIF($I$2:$I$11,B13339)&gt;0,0,WEEKDAY(B13339,2)),IF(COUNTIF($I$2:$I$21,B13339)&gt;0,0,WEEKDAY(B13339,2)))</f>
        <v>3</v>
      </c>
      <c r="D13339" s="74">
        <f t="shared" si="2"/>
        <v>23</v>
      </c>
      <c r="E13339" s="12">
        <f>IFERROR(VLOOKUP(A13339,'IDAR Meter Data'!$A:$B,2,1),"")</f>
        <v>167</v>
      </c>
      <c r="F13339" s="75">
        <f>IF(CECCZ="CZ03",'Outside Temp'!B13339,IF(CECCZ="CZ04",'Outside Temp'!B13340,IF(CECCZ="CZ12",'Outside Temp'!B13341, IF(CECCZ="CZ13",'Outside Temp'!B13342))))</f>
        <v>63</v>
      </c>
      <c r="G13339" s="12">
        <f t="shared" si="3"/>
        <v>1</v>
      </c>
    </row>
    <row r="13340" ht="15.75" customHeight="1">
      <c r="A13340" s="13">
        <v>42263.979166666664</v>
      </c>
      <c r="B13340" s="73">
        <f t="shared" si="1"/>
        <v>42263</v>
      </c>
      <c r="C13340" s="74">
        <f>IF(NewCustomer="Yes", IF(COUNTIF($I$2:$I$11,B13340)&gt;0,0,WEEKDAY(B13340,2)),IF(COUNTIF($I$2:$I$21,B13340)&gt;0,0,WEEKDAY(B13340,2)))</f>
        <v>3</v>
      </c>
      <c r="D13340" s="74">
        <f t="shared" si="2"/>
        <v>23</v>
      </c>
      <c r="E13340" s="12">
        <f>IFERROR(VLOOKUP(A13340,'IDAR Meter Data'!$A:$B,2,1),"")</f>
        <v>158</v>
      </c>
      <c r="F13340" s="75">
        <f>IF(CECCZ="CZ03",'Outside Temp'!B13340,IF(CECCZ="CZ04",'Outside Temp'!B13341,IF(CECCZ="CZ12",'Outside Temp'!B13342, IF(CECCZ="CZ13",'Outside Temp'!B13343))))</f>
        <v>63</v>
      </c>
      <c r="G13340" s="12">
        <f t="shared" si="3"/>
        <v>1</v>
      </c>
    </row>
    <row r="13341" ht="15.75" customHeight="1">
      <c r="A13341" s="13">
        <v>42263.989583333336</v>
      </c>
      <c r="B13341" s="73">
        <f t="shared" si="1"/>
        <v>42263</v>
      </c>
      <c r="C13341" s="74">
        <f>IF(NewCustomer="Yes", IF(COUNTIF($I$2:$I$11,B13341)&gt;0,0,WEEKDAY(B13341,2)),IF(COUNTIF($I$2:$I$21,B13341)&gt;0,0,WEEKDAY(B13341,2)))</f>
        <v>3</v>
      </c>
      <c r="D13341" s="74">
        <f t="shared" si="2"/>
        <v>23</v>
      </c>
      <c r="E13341" s="12">
        <f>IFERROR(VLOOKUP(A13341,'IDAR Meter Data'!$A:$B,2,1),"")</f>
        <v>172</v>
      </c>
      <c r="F13341" s="75">
        <f>IF(CECCZ="CZ03",'Outside Temp'!B13341,IF(CECCZ="CZ04",'Outside Temp'!B13342,IF(CECCZ="CZ12",'Outside Temp'!B13343, IF(CECCZ="CZ13",'Outside Temp'!B13344))))</f>
        <v>62.55</v>
      </c>
      <c r="G13341" s="12">
        <f t="shared" si="3"/>
        <v>1</v>
      </c>
    </row>
    <row r="13342" ht="15.75" customHeight="1">
      <c r="A13342" s="13">
        <v>42264.0</v>
      </c>
      <c r="B13342" s="73">
        <f t="shared" si="1"/>
        <v>42264</v>
      </c>
      <c r="C13342" s="74">
        <f>IF(NewCustomer="Yes", IF(COUNTIF($I$2:$I$11,B13342)&gt;0,0,WEEKDAY(B13342,2)),IF(COUNTIF($I$2:$I$21,B13342)&gt;0,0,WEEKDAY(B13342,2)))</f>
        <v>4</v>
      </c>
      <c r="D13342" s="74">
        <f t="shared" si="2"/>
        <v>0</v>
      </c>
      <c r="E13342" s="12">
        <f>IFERROR(VLOOKUP(A13342,'IDAR Meter Data'!$A:$B,2,1),"")</f>
        <v>160</v>
      </c>
      <c r="F13342" s="75">
        <f>IF(CECCZ="CZ03",'Outside Temp'!B13342,IF(CECCZ="CZ04",'Outside Temp'!B13343,IF(CECCZ="CZ12",'Outside Temp'!B13344, IF(CECCZ="CZ13",'Outside Temp'!B13345))))</f>
        <v>62</v>
      </c>
      <c r="G13342" s="12">
        <f t="shared" si="3"/>
        <v>1</v>
      </c>
    </row>
    <row r="13343" ht="15.75" customHeight="1">
      <c r="A13343" s="13">
        <v>42264.010416666664</v>
      </c>
      <c r="B13343" s="73">
        <f t="shared" si="1"/>
        <v>42264</v>
      </c>
      <c r="C13343" s="74">
        <f>IF(NewCustomer="Yes", IF(COUNTIF($I$2:$I$11,B13343)&gt;0,0,WEEKDAY(B13343,2)),IF(COUNTIF($I$2:$I$21,B13343)&gt;0,0,WEEKDAY(B13343,2)))</f>
        <v>4</v>
      </c>
      <c r="D13343" s="74">
        <f t="shared" si="2"/>
        <v>0</v>
      </c>
      <c r="E13343" s="12">
        <f>IFERROR(VLOOKUP(A13343,'IDAR Meter Data'!$A:$B,2,1),"")</f>
        <v>154</v>
      </c>
      <c r="F13343" s="75">
        <f>IF(CECCZ="CZ03",'Outside Temp'!B13343,IF(CECCZ="CZ04",'Outside Temp'!B13344,IF(CECCZ="CZ12",'Outside Temp'!B13345, IF(CECCZ="CZ13",'Outside Temp'!B13346))))</f>
        <v>62</v>
      </c>
      <c r="G13343" s="12">
        <f t="shared" si="3"/>
        <v>1</v>
      </c>
    </row>
    <row r="13344" ht="15.75" customHeight="1">
      <c r="A13344" s="13">
        <v>42264.020833333336</v>
      </c>
      <c r="B13344" s="73">
        <f t="shared" si="1"/>
        <v>42264</v>
      </c>
      <c r="C13344" s="74">
        <f>IF(NewCustomer="Yes", IF(COUNTIF($I$2:$I$11,B13344)&gt;0,0,WEEKDAY(B13344,2)),IF(COUNTIF($I$2:$I$21,B13344)&gt;0,0,WEEKDAY(B13344,2)))</f>
        <v>4</v>
      </c>
      <c r="D13344" s="74">
        <f t="shared" si="2"/>
        <v>0</v>
      </c>
      <c r="E13344" s="12">
        <f>IFERROR(VLOOKUP(A13344,'IDAR Meter Data'!$A:$B,2,1),"")</f>
        <v>155</v>
      </c>
      <c r="F13344" s="75">
        <f>IF(CECCZ="CZ03",'Outside Temp'!B13344,IF(CECCZ="CZ04",'Outside Temp'!B13345,IF(CECCZ="CZ12",'Outside Temp'!B13346, IF(CECCZ="CZ13",'Outside Temp'!B13347))))</f>
        <v>62</v>
      </c>
      <c r="G13344" s="12">
        <f t="shared" si="3"/>
        <v>1</v>
      </c>
    </row>
    <row r="13345" ht="15.75" customHeight="1">
      <c r="A13345" s="13">
        <v>42264.03125</v>
      </c>
      <c r="B13345" s="73">
        <f t="shared" si="1"/>
        <v>42264</v>
      </c>
      <c r="C13345" s="74">
        <f>IF(NewCustomer="Yes", IF(COUNTIF($I$2:$I$11,B13345)&gt;0,0,WEEKDAY(B13345,2)),IF(COUNTIF($I$2:$I$21,B13345)&gt;0,0,WEEKDAY(B13345,2)))</f>
        <v>4</v>
      </c>
      <c r="D13345" s="74">
        <f t="shared" si="2"/>
        <v>0</v>
      </c>
      <c r="E13345" s="12">
        <f>IFERROR(VLOOKUP(A13345,'IDAR Meter Data'!$A:$B,2,1),"")</f>
        <v>160</v>
      </c>
      <c r="F13345" s="75">
        <f>IF(CECCZ="CZ03",'Outside Temp'!B13345,IF(CECCZ="CZ04",'Outside Temp'!B13346,IF(CECCZ="CZ12",'Outside Temp'!B13347, IF(CECCZ="CZ13",'Outside Temp'!B13348))))</f>
        <v>62</v>
      </c>
      <c r="G13345" s="12">
        <f t="shared" si="3"/>
        <v>1</v>
      </c>
    </row>
    <row r="13346" ht="15.75" customHeight="1">
      <c r="A13346" s="13">
        <v>42264.041666666664</v>
      </c>
      <c r="B13346" s="73">
        <f t="shared" si="1"/>
        <v>42264</v>
      </c>
      <c r="C13346" s="74">
        <f>IF(NewCustomer="Yes", IF(COUNTIF($I$2:$I$11,B13346)&gt;0,0,WEEKDAY(B13346,2)),IF(COUNTIF($I$2:$I$21,B13346)&gt;0,0,WEEKDAY(B13346,2)))</f>
        <v>4</v>
      </c>
      <c r="D13346" s="74">
        <f t="shared" si="2"/>
        <v>1</v>
      </c>
      <c r="E13346" s="12">
        <f>IFERROR(VLOOKUP(A13346,'IDAR Meter Data'!$A:$B,2,1),"")</f>
        <v>166</v>
      </c>
      <c r="F13346" s="75">
        <f>IF(CECCZ="CZ03",'Outside Temp'!B13346,IF(CECCZ="CZ04",'Outside Temp'!B13347,IF(CECCZ="CZ12",'Outside Temp'!B13348, IF(CECCZ="CZ13",'Outside Temp'!B13349))))</f>
        <v>61.91111111</v>
      </c>
      <c r="G13346" s="12">
        <f t="shared" si="3"/>
        <v>1</v>
      </c>
    </row>
    <row r="13347" ht="15.75" customHeight="1">
      <c r="A13347" s="13">
        <v>42264.052083333336</v>
      </c>
      <c r="B13347" s="73">
        <f t="shared" si="1"/>
        <v>42264</v>
      </c>
      <c r="C13347" s="74">
        <f>IF(NewCustomer="Yes", IF(COUNTIF($I$2:$I$11,B13347)&gt;0,0,WEEKDAY(B13347,2)),IF(COUNTIF($I$2:$I$21,B13347)&gt;0,0,WEEKDAY(B13347,2)))</f>
        <v>4</v>
      </c>
      <c r="D13347" s="74">
        <f t="shared" si="2"/>
        <v>1</v>
      </c>
      <c r="E13347" s="12">
        <f>IFERROR(VLOOKUP(A13347,'IDAR Meter Data'!$A:$B,2,1),"")</f>
        <v>154</v>
      </c>
      <c r="F13347" s="75">
        <f>IF(CECCZ="CZ03",'Outside Temp'!B13347,IF(CECCZ="CZ04",'Outside Temp'!B13348,IF(CECCZ="CZ12",'Outside Temp'!B13349, IF(CECCZ="CZ13",'Outside Temp'!B13350))))</f>
        <v>61.57777778</v>
      </c>
      <c r="G13347" s="12">
        <f t="shared" si="3"/>
        <v>1</v>
      </c>
    </row>
    <row r="13348" ht="15.75" customHeight="1">
      <c r="A13348" s="13">
        <v>42264.0625</v>
      </c>
      <c r="B13348" s="73">
        <f t="shared" si="1"/>
        <v>42264</v>
      </c>
      <c r="C13348" s="74">
        <f>IF(NewCustomer="Yes", IF(COUNTIF($I$2:$I$11,B13348)&gt;0,0,WEEKDAY(B13348,2)),IF(COUNTIF($I$2:$I$21,B13348)&gt;0,0,WEEKDAY(B13348,2)))</f>
        <v>4</v>
      </c>
      <c r="D13348" s="74">
        <f t="shared" si="2"/>
        <v>1</v>
      </c>
      <c r="E13348" s="12">
        <f>IFERROR(VLOOKUP(A13348,'IDAR Meter Data'!$A:$B,2,1),"")</f>
        <v>157</v>
      </c>
      <c r="F13348" s="75">
        <f>IF(CECCZ="CZ03",'Outside Temp'!B13348,IF(CECCZ="CZ04",'Outside Temp'!B13349,IF(CECCZ="CZ12",'Outside Temp'!B13350, IF(CECCZ="CZ13",'Outside Temp'!B13351))))</f>
        <v>61.24444444</v>
      </c>
      <c r="G13348" s="12">
        <f t="shared" si="3"/>
        <v>1</v>
      </c>
    </row>
    <row r="13349" ht="15.75" customHeight="1">
      <c r="A13349" s="13">
        <v>42264.072916666664</v>
      </c>
      <c r="B13349" s="73">
        <f t="shared" si="1"/>
        <v>42264</v>
      </c>
      <c r="C13349" s="74">
        <f>IF(NewCustomer="Yes", IF(COUNTIF($I$2:$I$11,B13349)&gt;0,0,WEEKDAY(B13349,2)),IF(COUNTIF($I$2:$I$21,B13349)&gt;0,0,WEEKDAY(B13349,2)))</f>
        <v>4</v>
      </c>
      <c r="D13349" s="74">
        <f t="shared" si="2"/>
        <v>1</v>
      </c>
      <c r="E13349" s="12">
        <f>IFERROR(VLOOKUP(A13349,'IDAR Meter Data'!$A:$B,2,1),"")</f>
        <v>153</v>
      </c>
      <c r="F13349" s="75">
        <f>IF(CECCZ="CZ03",'Outside Temp'!B13349,IF(CECCZ="CZ04",'Outside Temp'!B13350,IF(CECCZ="CZ12",'Outside Temp'!B13351, IF(CECCZ="CZ13",'Outside Temp'!B13352))))</f>
        <v>60.73333333</v>
      </c>
      <c r="G13349" s="12">
        <f t="shared" si="3"/>
        <v>1</v>
      </c>
    </row>
    <row r="13350" ht="15.75" customHeight="1">
      <c r="A13350" s="13">
        <v>42264.083333333336</v>
      </c>
      <c r="B13350" s="73">
        <f t="shared" si="1"/>
        <v>42264</v>
      </c>
      <c r="C13350" s="74">
        <f>IF(NewCustomer="Yes", IF(COUNTIF($I$2:$I$11,B13350)&gt;0,0,WEEKDAY(B13350,2)),IF(COUNTIF($I$2:$I$21,B13350)&gt;0,0,WEEKDAY(B13350,2)))</f>
        <v>4</v>
      </c>
      <c r="D13350" s="74">
        <f t="shared" si="2"/>
        <v>2</v>
      </c>
      <c r="E13350" s="12">
        <f>IFERROR(VLOOKUP(A13350,'IDAR Meter Data'!$A:$B,2,1),"")</f>
        <v>157</v>
      </c>
      <c r="F13350" s="75">
        <f>IF(CECCZ="CZ03",'Outside Temp'!B13350,IF(CECCZ="CZ04",'Outside Temp'!B13351,IF(CECCZ="CZ12",'Outside Temp'!B13352, IF(CECCZ="CZ13",'Outside Temp'!B13353))))</f>
        <v>60.22222222</v>
      </c>
      <c r="G13350" s="12">
        <f t="shared" si="3"/>
        <v>1</v>
      </c>
    </row>
    <row r="13351" ht="15.75" customHeight="1">
      <c r="A13351" s="13">
        <v>42264.09375</v>
      </c>
      <c r="B13351" s="73">
        <f t="shared" si="1"/>
        <v>42264</v>
      </c>
      <c r="C13351" s="74">
        <f>IF(NewCustomer="Yes", IF(COUNTIF($I$2:$I$11,B13351)&gt;0,0,WEEKDAY(B13351,2)),IF(COUNTIF($I$2:$I$21,B13351)&gt;0,0,WEEKDAY(B13351,2)))</f>
        <v>4</v>
      </c>
      <c r="D13351" s="74">
        <f t="shared" si="2"/>
        <v>2</v>
      </c>
      <c r="E13351" s="12">
        <f>IFERROR(VLOOKUP(A13351,'IDAR Meter Data'!$A:$B,2,1),"")</f>
        <v>169</v>
      </c>
      <c r="F13351" s="75">
        <f>IF(CECCZ="CZ03",'Outside Temp'!B13351,IF(CECCZ="CZ04",'Outside Temp'!B13352,IF(CECCZ="CZ12",'Outside Temp'!B13353, IF(CECCZ="CZ13",'Outside Temp'!B13354))))</f>
        <v>60.97619048</v>
      </c>
      <c r="G13351" s="12">
        <f t="shared" si="3"/>
        <v>1</v>
      </c>
    </row>
    <row r="13352" ht="15.75" customHeight="1">
      <c r="A13352" s="13">
        <v>42264.104166666664</v>
      </c>
      <c r="B13352" s="73">
        <f t="shared" si="1"/>
        <v>42264</v>
      </c>
      <c r="C13352" s="74">
        <f>IF(NewCustomer="Yes", IF(COUNTIF($I$2:$I$11,B13352)&gt;0,0,WEEKDAY(B13352,2)),IF(COUNTIF($I$2:$I$21,B13352)&gt;0,0,WEEKDAY(B13352,2)))</f>
        <v>4</v>
      </c>
      <c r="D13352" s="74">
        <f t="shared" si="2"/>
        <v>2</v>
      </c>
      <c r="E13352" s="12">
        <f>IFERROR(VLOOKUP(A13352,'IDAR Meter Data'!$A:$B,2,1),"")</f>
        <v>155</v>
      </c>
      <c r="F13352" s="75">
        <f>IF(CECCZ="CZ03",'Outside Temp'!B13352,IF(CECCZ="CZ04",'Outside Temp'!B13353,IF(CECCZ="CZ12",'Outside Temp'!B13354, IF(CECCZ="CZ13",'Outside Temp'!B13355))))</f>
        <v>60.61904762</v>
      </c>
      <c r="G13352" s="12">
        <f t="shared" si="3"/>
        <v>1</v>
      </c>
    </row>
    <row r="13353" ht="15.75" customHeight="1">
      <c r="A13353" s="13">
        <v>42264.114583333336</v>
      </c>
      <c r="B13353" s="73">
        <f t="shared" si="1"/>
        <v>42264</v>
      </c>
      <c r="C13353" s="74">
        <f>IF(NewCustomer="Yes", IF(COUNTIF($I$2:$I$11,B13353)&gt;0,0,WEEKDAY(B13353,2)),IF(COUNTIF($I$2:$I$21,B13353)&gt;0,0,WEEKDAY(B13353,2)))</f>
        <v>4</v>
      </c>
      <c r="D13353" s="74">
        <f t="shared" si="2"/>
        <v>2</v>
      </c>
      <c r="E13353" s="12">
        <f>IFERROR(VLOOKUP(A13353,'IDAR Meter Data'!$A:$B,2,1),"")</f>
        <v>152</v>
      </c>
      <c r="F13353" s="75">
        <f>IF(CECCZ="CZ03",'Outside Temp'!B13353,IF(CECCZ="CZ04",'Outside Temp'!B13354,IF(CECCZ="CZ12",'Outside Temp'!B13355, IF(CECCZ="CZ13",'Outside Temp'!B13356))))</f>
        <v>60.26190476</v>
      </c>
      <c r="G13353" s="12">
        <f t="shared" si="3"/>
        <v>1</v>
      </c>
    </row>
    <row r="13354" ht="15.75" customHeight="1">
      <c r="A13354" s="13">
        <v>42264.125</v>
      </c>
      <c r="B13354" s="73">
        <f t="shared" si="1"/>
        <v>42264</v>
      </c>
      <c r="C13354" s="74">
        <f>IF(NewCustomer="Yes", IF(COUNTIF($I$2:$I$11,B13354)&gt;0,0,WEEKDAY(B13354,2)),IF(COUNTIF($I$2:$I$21,B13354)&gt;0,0,WEEKDAY(B13354,2)))</f>
        <v>4</v>
      </c>
      <c r="D13354" s="74">
        <f t="shared" si="2"/>
        <v>3</v>
      </c>
      <c r="E13354" s="12">
        <f>IFERROR(VLOOKUP(A13354,'IDAR Meter Data'!$A:$B,2,1),"")</f>
        <v>159</v>
      </c>
      <c r="F13354" s="75">
        <f>IF(CECCZ="CZ03",'Outside Temp'!B13354,IF(CECCZ="CZ04",'Outside Temp'!B13355,IF(CECCZ="CZ12",'Outside Temp'!B13356, IF(CECCZ="CZ13",'Outside Temp'!B13357))))</f>
        <v>60.12121212</v>
      </c>
      <c r="G13354" s="12">
        <f t="shared" si="3"/>
        <v>1</v>
      </c>
    </row>
    <row r="13355" ht="15.75" customHeight="1">
      <c r="A13355" s="13">
        <v>42264.135416666664</v>
      </c>
      <c r="B13355" s="73">
        <f t="shared" si="1"/>
        <v>42264</v>
      </c>
      <c r="C13355" s="74">
        <f>IF(NewCustomer="Yes", IF(COUNTIF($I$2:$I$11,B13355)&gt;0,0,WEEKDAY(B13355,2)),IF(COUNTIF($I$2:$I$21,B13355)&gt;0,0,WEEKDAY(B13355,2)))</f>
        <v>4</v>
      </c>
      <c r="D13355" s="74">
        <f t="shared" si="2"/>
        <v>3</v>
      </c>
      <c r="E13355" s="12">
        <f>IFERROR(VLOOKUP(A13355,'IDAR Meter Data'!$A:$B,2,1),"")</f>
        <v>161</v>
      </c>
      <c r="F13355" s="75">
        <f>IF(CECCZ="CZ03",'Outside Temp'!B13355,IF(CECCZ="CZ04",'Outside Temp'!B13356,IF(CECCZ="CZ12",'Outside Temp'!B13357, IF(CECCZ="CZ13",'Outside Temp'!B13358))))</f>
        <v>60.57575758</v>
      </c>
      <c r="G13355" s="12">
        <f t="shared" si="3"/>
        <v>1</v>
      </c>
    </row>
    <row r="13356" ht="15.75" customHeight="1">
      <c r="A13356" s="13">
        <v>42264.145833333336</v>
      </c>
      <c r="B13356" s="73">
        <f t="shared" si="1"/>
        <v>42264</v>
      </c>
      <c r="C13356" s="74">
        <f>IF(NewCustomer="Yes", IF(COUNTIF($I$2:$I$11,B13356)&gt;0,0,WEEKDAY(B13356,2)),IF(COUNTIF($I$2:$I$21,B13356)&gt;0,0,WEEKDAY(B13356,2)))</f>
        <v>4</v>
      </c>
      <c r="D13356" s="74">
        <f t="shared" si="2"/>
        <v>3</v>
      </c>
      <c r="E13356" s="12">
        <f>IFERROR(VLOOKUP(A13356,'IDAR Meter Data'!$A:$B,2,1),"")</f>
        <v>158</v>
      </c>
      <c r="F13356" s="75">
        <f>IF(CECCZ="CZ03",'Outside Temp'!B13356,IF(CECCZ="CZ04",'Outside Temp'!B13357,IF(CECCZ="CZ12",'Outside Temp'!B13358, IF(CECCZ="CZ13",'Outside Temp'!B13359))))</f>
        <v>61</v>
      </c>
      <c r="G13356" s="12">
        <f t="shared" si="3"/>
        <v>1</v>
      </c>
    </row>
    <row r="13357" ht="15.75" customHeight="1">
      <c r="A13357" s="13">
        <v>42264.15625</v>
      </c>
      <c r="B13357" s="73">
        <f t="shared" si="1"/>
        <v>42264</v>
      </c>
      <c r="C13357" s="74">
        <f>IF(NewCustomer="Yes", IF(COUNTIF($I$2:$I$11,B13357)&gt;0,0,WEEKDAY(B13357,2)),IF(COUNTIF($I$2:$I$21,B13357)&gt;0,0,WEEKDAY(B13357,2)))</f>
        <v>4</v>
      </c>
      <c r="D13357" s="74">
        <f t="shared" si="2"/>
        <v>3</v>
      </c>
      <c r="E13357" s="12">
        <f>IFERROR(VLOOKUP(A13357,'IDAR Meter Data'!$A:$B,2,1),"")</f>
        <v>150</v>
      </c>
      <c r="F13357" s="75">
        <f>IF(CECCZ="CZ03",'Outside Temp'!B13357,IF(CECCZ="CZ04",'Outside Temp'!B13358,IF(CECCZ="CZ12",'Outside Temp'!B13359, IF(CECCZ="CZ13",'Outside Temp'!B13360))))</f>
        <v>61</v>
      </c>
      <c r="G13357" s="12">
        <f t="shared" si="3"/>
        <v>1</v>
      </c>
    </row>
    <row r="13358" ht="15.75" customHeight="1">
      <c r="A13358" s="13">
        <v>42264.166666666664</v>
      </c>
      <c r="B13358" s="73">
        <f t="shared" si="1"/>
        <v>42264</v>
      </c>
      <c r="C13358" s="74">
        <f>IF(NewCustomer="Yes", IF(COUNTIF($I$2:$I$11,B13358)&gt;0,0,WEEKDAY(B13358,2)),IF(COUNTIF($I$2:$I$21,B13358)&gt;0,0,WEEKDAY(B13358,2)))</f>
        <v>4</v>
      </c>
      <c r="D13358" s="74">
        <f t="shared" si="2"/>
        <v>4</v>
      </c>
      <c r="E13358" s="12">
        <f>IFERROR(VLOOKUP(A13358,'IDAR Meter Data'!$A:$B,2,1),"")</f>
        <v>150</v>
      </c>
      <c r="F13358" s="75">
        <f>IF(CECCZ="CZ03",'Outside Temp'!B13358,IF(CECCZ="CZ04",'Outside Temp'!B13359,IF(CECCZ="CZ12",'Outside Temp'!B13360, IF(CECCZ="CZ13",'Outside Temp'!B13361))))</f>
        <v>60</v>
      </c>
      <c r="G13358" s="12">
        <f t="shared" si="3"/>
        <v>1</v>
      </c>
    </row>
    <row r="13359" ht="15.75" customHeight="1">
      <c r="A13359" s="13">
        <v>42264.177083333336</v>
      </c>
      <c r="B13359" s="73">
        <f t="shared" si="1"/>
        <v>42264</v>
      </c>
      <c r="C13359" s="74">
        <f>IF(NewCustomer="Yes", IF(COUNTIF($I$2:$I$11,B13359)&gt;0,0,WEEKDAY(B13359,2)),IF(COUNTIF($I$2:$I$21,B13359)&gt;0,0,WEEKDAY(B13359,2)))</f>
        <v>4</v>
      </c>
      <c r="D13359" s="74">
        <f t="shared" si="2"/>
        <v>4</v>
      </c>
      <c r="E13359" s="12">
        <f>IFERROR(VLOOKUP(A13359,'IDAR Meter Data'!$A:$B,2,1),"")</f>
        <v>146</v>
      </c>
      <c r="F13359" s="75">
        <f>IF(CECCZ="CZ03",'Outside Temp'!B13359,IF(CECCZ="CZ04",'Outside Temp'!B13360,IF(CECCZ="CZ12",'Outside Temp'!B13361, IF(CECCZ="CZ13",'Outside Temp'!B13362))))</f>
        <v>60</v>
      </c>
      <c r="G13359" s="12">
        <f t="shared" si="3"/>
        <v>1</v>
      </c>
    </row>
    <row r="13360" ht="15.75" customHeight="1">
      <c r="A13360" s="13">
        <v>42264.1875</v>
      </c>
      <c r="B13360" s="73">
        <f t="shared" si="1"/>
        <v>42264</v>
      </c>
      <c r="C13360" s="74">
        <f>IF(NewCustomer="Yes", IF(COUNTIF($I$2:$I$11,B13360)&gt;0,0,WEEKDAY(B13360,2)),IF(COUNTIF($I$2:$I$21,B13360)&gt;0,0,WEEKDAY(B13360,2)))</f>
        <v>4</v>
      </c>
      <c r="D13360" s="74">
        <f t="shared" si="2"/>
        <v>4</v>
      </c>
      <c r="E13360" s="12">
        <f>IFERROR(VLOOKUP(A13360,'IDAR Meter Data'!$A:$B,2,1),"")</f>
        <v>160</v>
      </c>
      <c r="F13360" s="75">
        <f>IF(CECCZ="CZ03",'Outside Temp'!B13360,IF(CECCZ="CZ04",'Outside Temp'!B13361,IF(CECCZ="CZ12",'Outside Temp'!B13362, IF(CECCZ="CZ13",'Outside Temp'!B13363))))</f>
        <v>60</v>
      </c>
      <c r="G13360" s="12">
        <f t="shared" si="3"/>
        <v>1</v>
      </c>
    </row>
    <row r="13361" ht="15.75" customHeight="1">
      <c r="A13361" s="13">
        <v>42264.197916666664</v>
      </c>
      <c r="B13361" s="73">
        <f t="shared" si="1"/>
        <v>42264</v>
      </c>
      <c r="C13361" s="74">
        <f>IF(NewCustomer="Yes", IF(COUNTIF($I$2:$I$11,B13361)&gt;0,0,WEEKDAY(B13361,2)),IF(COUNTIF($I$2:$I$21,B13361)&gt;0,0,WEEKDAY(B13361,2)))</f>
        <v>4</v>
      </c>
      <c r="D13361" s="74">
        <f t="shared" si="2"/>
        <v>4</v>
      </c>
      <c r="E13361" s="12">
        <f>IFERROR(VLOOKUP(A13361,'IDAR Meter Data'!$A:$B,2,1),"")</f>
        <v>157</v>
      </c>
      <c r="F13361" s="75">
        <f>IF(CECCZ="CZ03",'Outside Temp'!B13361,IF(CECCZ="CZ04",'Outside Temp'!B13362,IF(CECCZ="CZ12",'Outside Temp'!B13363, IF(CECCZ="CZ13",'Outside Temp'!B13364))))</f>
        <v>60</v>
      </c>
      <c r="G13361" s="12">
        <f t="shared" si="3"/>
        <v>1</v>
      </c>
    </row>
    <row r="13362" ht="15.75" customHeight="1">
      <c r="A13362" s="13">
        <v>42264.208333333336</v>
      </c>
      <c r="B13362" s="73">
        <f t="shared" si="1"/>
        <v>42264</v>
      </c>
      <c r="C13362" s="74">
        <f>IF(NewCustomer="Yes", IF(COUNTIF($I$2:$I$11,B13362)&gt;0,0,WEEKDAY(B13362,2)),IF(COUNTIF($I$2:$I$21,B13362)&gt;0,0,WEEKDAY(B13362,2)))</f>
        <v>4</v>
      </c>
      <c r="D13362" s="74">
        <f t="shared" si="2"/>
        <v>5</v>
      </c>
      <c r="E13362" s="12">
        <f>IFERROR(VLOOKUP(A13362,'IDAR Meter Data'!$A:$B,2,1),"")</f>
        <v>145</v>
      </c>
      <c r="F13362" s="75">
        <f>IF(CECCZ="CZ03",'Outside Temp'!B13362,IF(CECCZ="CZ04",'Outside Temp'!B13363,IF(CECCZ="CZ12",'Outside Temp'!B13364, IF(CECCZ="CZ13",'Outside Temp'!B13365))))</f>
        <v>59.93103448</v>
      </c>
      <c r="G13362" s="12">
        <f t="shared" si="3"/>
        <v>1</v>
      </c>
    </row>
    <row r="13363" ht="15.75" customHeight="1">
      <c r="A13363" s="13">
        <v>42264.21875</v>
      </c>
      <c r="B13363" s="73">
        <f t="shared" si="1"/>
        <v>42264</v>
      </c>
      <c r="C13363" s="74">
        <f>IF(NewCustomer="Yes", IF(COUNTIF($I$2:$I$11,B13363)&gt;0,0,WEEKDAY(B13363,2)),IF(COUNTIF($I$2:$I$21,B13363)&gt;0,0,WEEKDAY(B13363,2)))</f>
        <v>4</v>
      </c>
      <c r="D13363" s="74">
        <f t="shared" si="2"/>
        <v>5</v>
      </c>
      <c r="E13363" s="12">
        <f>IFERROR(VLOOKUP(A13363,'IDAR Meter Data'!$A:$B,2,1),"")</f>
        <v>148</v>
      </c>
      <c r="F13363" s="75">
        <f>IF(CECCZ="CZ03",'Outside Temp'!B13363,IF(CECCZ="CZ04",'Outside Temp'!B13364,IF(CECCZ="CZ12",'Outside Temp'!B13365, IF(CECCZ="CZ13",'Outside Temp'!B13366))))</f>
        <v>59.67241379</v>
      </c>
      <c r="G13363" s="12">
        <f t="shared" si="3"/>
        <v>1</v>
      </c>
    </row>
    <row r="13364" ht="15.75" customHeight="1">
      <c r="A13364" s="13">
        <v>42264.229166666664</v>
      </c>
      <c r="B13364" s="73">
        <f t="shared" si="1"/>
        <v>42264</v>
      </c>
      <c r="C13364" s="74">
        <f>IF(NewCustomer="Yes", IF(COUNTIF($I$2:$I$11,B13364)&gt;0,0,WEEKDAY(B13364,2)),IF(COUNTIF($I$2:$I$21,B13364)&gt;0,0,WEEKDAY(B13364,2)))</f>
        <v>4</v>
      </c>
      <c r="D13364" s="74">
        <f t="shared" si="2"/>
        <v>5</v>
      </c>
      <c r="E13364" s="12">
        <f>IFERROR(VLOOKUP(A13364,'IDAR Meter Data'!$A:$B,2,1),"")</f>
        <v>146</v>
      </c>
      <c r="F13364" s="75">
        <f>IF(CECCZ="CZ03",'Outside Temp'!B13364,IF(CECCZ="CZ04",'Outside Temp'!B13365,IF(CECCZ="CZ12",'Outside Temp'!B13366, IF(CECCZ="CZ13",'Outside Temp'!B13367))))</f>
        <v>59.4137931</v>
      </c>
      <c r="G13364" s="12">
        <f t="shared" si="3"/>
        <v>1</v>
      </c>
    </row>
    <row r="13365" ht="15.75" customHeight="1">
      <c r="A13365" s="13">
        <v>42264.239583333336</v>
      </c>
      <c r="B13365" s="73">
        <f t="shared" si="1"/>
        <v>42264</v>
      </c>
      <c r="C13365" s="74">
        <f>IF(NewCustomer="Yes", IF(COUNTIF($I$2:$I$11,B13365)&gt;0,0,WEEKDAY(B13365,2)),IF(COUNTIF($I$2:$I$21,B13365)&gt;0,0,WEEKDAY(B13365,2)))</f>
        <v>4</v>
      </c>
      <c r="D13365" s="74">
        <f t="shared" si="2"/>
        <v>5</v>
      </c>
      <c r="E13365" s="12">
        <f>IFERROR(VLOOKUP(A13365,'IDAR Meter Data'!$A:$B,2,1),"")</f>
        <v>159</v>
      </c>
      <c r="F13365" s="75">
        <f>IF(CECCZ="CZ03",'Outside Temp'!B13365,IF(CECCZ="CZ04",'Outside Temp'!B13366,IF(CECCZ="CZ12",'Outside Temp'!B13367, IF(CECCZ="CZ13",'Outside Temp'!B13368))))</f>
        <v>59.15517241</v>
      </c>
      <c r="G13365" s="12">
        <f t="shared" si="3"/>
        <v>1</v>
      </c>
    </row>
    <row r="13366" ht="15.75" customHeight="1">
      <c r="A13366" s="13">
        <v>42264.25</v>
      </c>
      <c r="B13366" s="73">
        <f t="shared" si="1"/>
        <v>42264</v>
      </c>
      <c r="C13366" s="74">
        <f>IF(NewCustomer="Yes", IF(COUNTIF($I$2:$I$11,B13366)&gt;0,0,WEEKDAY(B13366,2)),IF(COUNTIF($I$2:$I$21,B13366)&gt;0,0,WEEKDAY(B13366,2)))</f>
        <v>4</v>
      </c>
      <c r="D13366" s="74">
        <f t="shared" si="2"/>
        <v>6</v>
      </c>
      <c r="E13366" s="12">
        <f>IFERROR(VLOOKUP(A13366,'IDAR Meter Data'!$A:$B,2,1),"")</f>
        <v>149</v>
      </c>
      <c r="F13366" s="75">
        <f>IF(CECCZ="CZ03",'Outside Temp'!B13366,IF(CECCZ="CZ04",'Outside Temp'!B13367,IF(CECCZ="CZ12",'Outside Temp'!B13368, IF(CECCZ="CZ13",'Outside Temp'!B13369))))</f>
        <v>59</v>
      </c>
      <c r="G13366" s="12">
        <f t="shared" si="3"/>
        <v>1</v>
      </c>
    </row>
    <row r="13367" ht="15.75" customHeight="1">
      <c r="A13367" s="13">
        <v>42264.260416666664</v>
      </c>
      <c r="B13367" s="73">
        <f t="shared" si="1"/>
        <v>42264</v>
      </c>
      <c r="C13367" s="74">
        <f>IF(NewCustomer="Yes", IF(COUNTIF($I$2:$I$11,B13367)&gt;0,0,WEEKDAY(B13367,2)),IF(COUNTIF($I$2:$I$21,B13367)&gt;0,0,WEEKDAY(B13367,2)))</f>
        <v>4</v>
      </c>
      <c r="D13367" s="74">
        <f t="shared" si="2"/>
        <v>6</v>
      </c>
      <c r="E13367" s="12">
        <f>IFERROR(VLOOKUP(A13367,'IDAR Meter Data'!$A:$B,2,1),"")</f>
        <v>147</v>
      </c>
      <c r="F13367" s="75">
        <f>IF(CECCZ="CZ03",'Outside Temp'!B13367,IF(CECCZ="CZ04",'Outside Temp'!B13368,IF(CECCZ="CZ12",'Outside Temp'!B13369, IF(CECCZ="CZ13",'Outside Temp'!B13370))))</f>
        <v>59</v>
      </c>
      <c r="G13367" s="12">
        <f t="shared" si="3"/>
        <v>1</v>
      </c>
    </row>
    <row r="13368" ht="15.75" customHeight="1">
      <c r="A13368" s="13">
        <v>42264.270833333336</v>
      </c>
      <c r="B13368" s="73">
        <f t="shared" si="1"/>
        <v>42264</v>
      </c>
      <c r="C13368" s="74">
        <f>IF(NewCustomer="Yes", IF(COUNTIF($I$2:$I$11,B13368)&gt;0,0,WEEKDAY(B13368,2)),IF(COUNTIF($I$2:$I$21,B13368)&gt;0,0,WEEKDAY(B13368,2)))</f>
        <v>4</v>
      </c>
      <c r="D13368" s="74">
        <f t="shared" si="2"/>
        <v>6</v>
      </c>
      <c r="E13368" s="12">
        <f>IFERROR(VLOOKUP(A13368,'IDAR Meter Data'!$A:$B,2,1),"")</f>
        <v>144</v>
      </c>
      <c r="F13368" s="75">
        <f>IF(CECCZ="CZ03",'Outside Temp'!B13368,IF(CECCZ="CZ04",'Outside Temp'!B13369,IF(CECCZ="CZ12",'Outside Temp'!B13370, IF(CECCZ="CZ13",'Outside Temp'!B13371))))</f>
        <v>59</v>
      </c>
      <c r="G13368" s="12">
        <f t="shared" si="3"/>
        <v>1</v>
      </c>
    </row>
    <row r="13369" ht="15.75" customHeight="1">
      <c r="A13369" s="13">
        <v>42264.28125</v>
      </c>
      <c r="B13369" s="73">
        <f t="shared" si="1"/>
        <v>42264</v>
      </c>
      <c r="C13369" s="74">
        <f>IF(NewCustomer="Yes", IF(COUNTIF($I$2:$I$11,B13369)&gt;0,0,WEEKDAY(B13369,2)),IF(COUNTIF($I$2:$I$21,B13369)&gt;0,0,WEEKDAY(B13369,2)))</f>
        <v>4</v>
      </c>
      <c r="D13369" s="74">
        <f t="shared" si="2"/>
        <v>6</v>
      </c>
      <c r="E13369" s="12">
        <f>IFERROR(VLOOKUP(A13369,'IDAR Meter Data'!$A:$B,2,1),"")</f>
        <v>150</v>
      </c>
      <c r="F13369" s="75">
        <f>IF(CECCZ="CZ03",'Outside Temp'!B13369,IF(CECCZ="CZ04",'Outside Temp'!B13370,IF(CECCZ="CZ12",'Outside Temp'!B13371, IF(CECCZ="CZ13",'Outside Temp'!B13372))))</f>
        <v>59</v>
      </c>
      <c r="G13369" s="12">
        <f t="shared" si="3"/>
        <v>1</v>
      </c>
    </row>
    <row r="13370" ht="15.75" customHeight="1">
      <c r="A13370" s="13">
        <v>42264.291666666664</v>
      </c>
      <c r="B13370" s="73">
        <f t="shared" si="1"/>
        <v>42264</v>
      </c>
      <c r="C13370" s="74">
        <f>IF(NewCustomer="Yes", IF(COUNTIF($I$2:$I$11,B13370)&gt;0,0,WEEKDAY(B13370,2)),IF(COUNTIF($I$2:$I$21,B13370)&gt;0,0,WEEKDAY(B13370,2)))</f>
        <v>4</v>
      </c>
      <c r="D13370" s="74">
        <f t="shared" si="2"/>
        <v>7</v>
      </c>
      <c r="E13370" s="12">
        <f>IFERROR(VLOOKUP(A13370,'IDAR Meter Data'!$A:$B,2,1),"")</f>
        <v>165</v>
      </c>
      <c r="F13370" s="75">
        <f>IF(CECCZ="CZ03",'Outside Temp'!B13370,IF(CECCZ="CZ04",'Outside Temp'!B13371,IF(CECCZ="CZ12",'Outside Temp'!B13372, IF(CECCZ="CZ13",'Outside Temp'!B13373))))</f>
        <v>59.13793103</v>
      </c>
      <c r="G13370" s="12">
        <f t="shared" si="3"/>
        <v>1</v>
      </c>
    </row>
    <row r="13371" ht="15.75" customHeight="1">
      <c r="A13371" s="13">
        <v>42264.302083333336</v>
      </c>
      <c r="B13371" s="73">
        <f t="shared" si="1"/>
        <v>42264</v>
      </c>
      <c r="C13371" s="74">
        <f>IF(NewCustomer="Yes", IF(COUNTIF($I$2:$I$11,B13371)&gt;0,0,WEEKDAY(B13371,2)),IF(COUNTIF($I$2:$I$21,B13371)&gt;0,0,WEEKDAY(B13371,2)))</f>
        <v>4</v>
      </c>
      <c r="D13371" s="74">
        <f t="shared" si="2"/>
        <v>7</v>
      </c>
      <c r="E13371" s="12">
        <f>IFERROR(VLOOKUP(A13371,'IDAR Meter Data'!$A:$B,2,1),"")</f>
        <v>151</v>
      </c>
      <c r="F13371" s="75">
        <f>IF(CECCZ="CZ03",'Outside Temp'!B13371,IF(CECCZ="CZ04",'Outside Temp'!B13372,IF(CECCZ="CZ12",'Outside Temp'!B13373, IF(CECCZ="CZ13",'Outside Temp'!B13374))))</f>
        <v>59.65517241</v>
      </c>
      <c r="G13371" s="12">
        <f t="shared" si="3"/>
        <v>1</v>
      </c>
    </row>
    <row r="13372" ht="15.75" customHeight="1">
      <c r="A13372" s="13">
        <v>42264.3125</v>
      </c>
      <c r="B13372" s="73">
        <f t="shared" si="1"/>
        <v>42264</v>
      </c>
      <c r="C13372" s="74">
        <f>IF(NewCustomer="Yes", IF(COUNTIF($I$2:$I$11,B13372)&gt;0,0,WEEKDAY(B13372,2)),IF(COUNTIF($I$2:$I$21,B13372)&gt;0,0,WEEKDAY(B13372,2)))</f>
        <v>4</v>
      </c>
      <c r="D13372" s="74">
        <f t="shared" si="2"/>
        <v>7</v>
      </c>
      <c r="E13372" s="12">
        <f>IFERROR(VLOOKUP(A13372,'IDAR Meter Data'!$A:$B,2,1),"")</f>
        <v>146</v>
      </c>
      <c r="F13372" s="75">
        <f>IF(CECCZ="CZ03",'Outside Temp'!B13372,IF(CECCZ="CZ04",'Outside Temp'!B13373,IF(CECCZ="CZ12",'Outside Temp'!B13374, IF(CECCZ="CZ13",'Outside Temp'!B13375))))</f>
        <v>60.17241379</v>
      </c>
      <c r="G13372" s="12">
        <f t="shared" si="3"/>
        <v>1</v>
      </c>
    </row>
    <row r="13373" ht="15.75" customHeight="1">
      <c r="A13373" s="13">
        <v>42264.322916666664</v>
      </c>
      <c r="B13373" s="73">
        <f t="shared" si="1"/>
        <v>42264</v>
      </c>
      <c r="C13373" s="74">
        <f>IF(NewCustomer="Yes", IF(COUNTIF($I$2:$I$11,B13373)&gt;0,0,WEEKDAY(B13373,2)),IF(COUNTIF($I$2:$I$21,B13373)&gt;0,0,WEEKDAY(B13373,2)))</f>
        <v>4</v>
      </c>
      <c r="D13373" s="74">
        <f t="shared" si="2"/>
        <v>7</v>
      </c>
      <c r="E13373" s="12">
        <f>IFERROR(VLOOKUP(A13373,'IDAR Meter Data'!$A:$B,2,1),"")</f>
        <v>145</v>
      </c>
      <c r="F13373" s="75">
        <f>IF(CECCZ="CZ03",'Outside Temp'!B13373,IF(CECCZ="CZ04",'Outside Temp'!B13374,IF(CECCZ="CZ12",'Outside Temp'!B13375, IF(CECCZ="CZ13",'Outside Temp'!B13376))))</f>
        <v>60.68965517</v>
      </c>
      <c r="G13373" s="12">
        <f t="shared" si="3"/>
        <v>1</v>
      </c>
    </row>
    <row r="13374" ht="15.75" customHeight="1">
      <c r="A13374" s="13">
        <v>42264.333333333336</v>
      </c>
      <c r="B13374" s="73">
        <f t="shared" si="1"/>
        <v>42264</v>
      </c>
      <c r="C13374" s="74">
        <f>IF(NewCustomer="Yes", IF(COUNTIF($I$2:$I$11,B13374)&gt;0,0,WEEKDAY(B13374,2)),IF(COUNTIF($I$2:$I$21,B13374)&gt;0,0,WEEKDAY(B13374,2)))</f>
        <v>4</v>
      </c>
      <c r="D13374" s="74">
        <f t="shared" si="2"/>
        <v>8</v>
      </c>
      <c r="E13374" s="12">
        <f>IFERROR(VLOOKUP(A13374,'IDAR Meter Data'!$A:$B,2,1),"")</f>
        <v>152</v>
      </c>
      <c r="F13374" s="75">
        <f>IF(CECCZ="CZ03",'Outside Temp'!B13374,IF(CECCZ="CZ04",'Outside Temp'!B13375,IF(CECCZ="CZ12",'Outside Temp'!B13376, IF(CECCZ="CZ13",'Outside Temp'!B13377))))</f>
        <v>61.8</v>
      </c>
      <c r="G13374" s="12">
        <f t="shared" si="3"/>
        <v>1</v>
      </c>
    </row>
    <row r="13375" ht="15.75" customHeight="1">
      <c r="A13375" s="13">
        <v>42264.34375</v>
      </c>
      <c r="B13375" s="73">
        <f t="shared" si="1"/>
        <v>42264</v>
      </c>
      <c r="C13375" s="74">
        <f>IF(NewCustomer="Yes", IF(COUNTIF($I$2:$I$11,B13375)&gt;0,0,WEEKDAY(B13375,2)),IF(COUNTIF($I$2:$I$21,B13375)&gt;0,0,WEEKDAY(B13375,2)))</f>
        <v>4</v>
      </c>
      <c r="D13375" s="74">
        <f t="shared" si="2"/>
        <v>8</v>
      </c>
      <c r="E13375" s="12">
        <f>IFERROR(VLOOKUP(A13375,'IDAR Meter Data'!$A:$B,2,1),"")</f>
        <v>187</v>
      </c>
      <c r="F13375" s="75">
        <f>IF(CECCZ="CZ03",'Outside Temp'!B13375,IF(CECCZ="CZ04",'Outside Temp'!B13376,IF(CECCZ="CZ12",'Outside Temp'!B13377, IF(CECCZ="CZ13",'Outside Temp'!B13378))))</f>
        <v>62.82</v>
      </c>
      <c r="G13375" s="12">
        <f t="shared" si="3"/>
        <v>1</v>
      </c>
    </row>
    <row r="13376" ht="15.75" customHeight="1">
      <c r="A13376" s="13">
        <v>42264.354166666664</v>
      </c>
      <c r="B13376" s="73">
        <f t="shared" si="1"/>
        <v>42264</v>
      </c>
      <c r="C13376" s="74">
        <f>IF(NewCustomer="Yes", IF(COUNTIF($I$2:$I$11,B13376)&gt;0,0,WEEKDAY(B13376,2)),IF(COUNTIF($I$2:$I$21,B13376)&gt;0,0,WEEKDAY(B13376,2)))</f>
        <v>4</v>
      </c>
      <c r="D13376" s="74">
        <f t="shared" si="2"/>
        <v>8</v>
      </c>
      <c r="E13376" s="12">
        <f>IFERROR(VLOOKUP(A13376,'IDAR Meter Data'!$A:$B,2,1),"")</f>
        <v>161</v>
      </c>
      <c r="F13376" s="75">
        <f>IF(CECCZ="CZ03",'Outside Temp'!B13376,IF(CECCZ="CZ04",'Outside Temp'!B13377,IF(CECCZ="CZ12",'Outside Temp'!B13378, IF(CECCZ="CZ13",'Outside Temp'!B13379))))</f>
        <v>62.52</v>
      </c>
      <c r="G13376" s="12">
        <f t="shared" si="3"/>
        <v>1</v>
      </c>
    </row>
    <row r="13377" ht="15.75" customHeight="1">
      <c r="A13377" s="13">
        <v>42264.364583333336</v>
      </c>
      <c r="B13377" s="73">
        <f t="shared" si="1"/>
        <v>42264</v>
      </c>
      <c r="C13377" s="74">
        <f>IF(NewCustomer="Yes", IF(COUNTIF($I$2:$I$11,B13377)&gt;0,0,WEEKDAY(B13377,2)),IF(COUNTIF($I$2:$I$21,B13377)&gt;0,0,WEEKDAY(B13377,2)))</f>
        <v>4</v>
      </c>
      <c r="D13377" s="74">
        <f t="shared" si="2"/>
        <v>8</v>
      </c>
      <c r="E13377" s="12">
        <f>IFERROR(VLOOKUP(A13377,'IDAR Meter Data'!$A:$B,2,1),"")</f>
        <v>167</v>
      </c>
      <c r="F13377" s="75">
        <f>IF(CECCZ="CZ03",'Outside Temp'!B13377,IF(CECCZ="CZ04",'Outside Temp'!B13378,IF(CECCZ="CZ12",'Outside Temp'!B13379, IF(CECCZ="CZ13",'Outside Temp'!B13380))))</f>
        <v>62.22</v>
      </c>
      <c r="G13377" s="12">
        <f t="shared" si="3"/>
        <v>1</v>
      </c>
    </row>
    <row r="13378" ht="15.75" customHeight="1">
      <c r="A13378" s="13">
        <v>42264.375</v>
      </c>
      <c r="B13378" s="73">
        <f t="shared" si="1"/>
        <v>42264</v>
      </c>
      <c r="C13378" s="74">
        <f>IF(NewCustomer="Yes", IF(COUNTIF($I$2:$I$11,B13378)&gt;0,0,WEEKDAY(B13378,2)),IF(COUNTIF($I$2:$I$21,B13378)&gt;0,0,WEEKDAY(B13378,2)))</f>
        <v>4</v>
      </c>
      <c r="D13378" s="74">
        <f t="shared" si="2"/>
        <v>9</v>
      </c>
      <c r="E13378" s="12">
        <f>IFERROR(VLOOKUP(A13378,'IDAR Meter Data'!$A:$B,2,1),"")</f>
        <v>168</v>
      </c>
      <c r="F13378" s="75">
        <f>IF(CECCZ="CZ03",'Outside Temp'!B13378,IF(CECCZ="CZ04",'Outside Temp'!B13379,IF(CECCZ="CZ12",'Outside Temp'!B13380, IF(CECCZ="CZ13",'Outside Temp'!B13381))))</f>
        <v>62.06666667</v>
      </c>
      <c r="G13378" s="12">
        <f t="shared" si="3"/>
        <v>1</v>
      </c>
    </row>
    <row r="13379" ht="15.75" customHeight="1">
      <c r="A13379" s="13">
        <v>42264.385416666664</v>
      </c>
      <c r="B13379" s="73">
        <f t="shared" si="1"/>
        <v>42264</v>
      </c>
      <c r="C13379" s="74">
        <f>IF(NewCustomer="Yes", IF(COUNTIF($I$2:$I$11,B13379)&gt;0,0,WEEKDAY(B13379,2)),IF(COUNTIF($I$2:$I$21,B13379)&gt;0,0,WEEKDAY(B13379,2)))</f>
        <v>4</v>
      </c>
      <c r="D13379" s="74">
        <f t="shared" si="2"/>
        <v>9</v>
      </c>
      <c r="E13379" s="12">
        <f>IFERROR(VLOOKUP(A13379,'IDAR Meter Data'!$A:$B,2,1),"")</f>
        <v>174</v>
      </c>
      <c r="F13379" s="75">
        <f>IF(CECCZ="CZ03",'Outside Temp'!B13379,IF(CECCZ="CZ04",'Outside Temp'!B13380,IF(CECCZ="CZ12",'Outside Temp'!B13381, IF(CECCZ="CZ13",'Outside Temp'!B13382))))</f>
        <v>62.31666667</v>
      </c>
      <c r="G13379" s="12">
        <f t="shared" si="3"/>
        <v>1</v>
      </c>
    </row>
    <row r="13380" ht="15.75" customHeight="1">
      <c r="A13380" s="13">
        <v>42264.395833333336</v>
      </c>
      <c r="B13380" s="73">
        <f t="shared" si="1"/>
        <v>42264</v>
      </c>
      <c r="C13380" s="74">
        <f>IF(NewCustomer="Yes", IF(COUNTIF($I$2:$I$11,B13380)&gt;0,0,WEEKDAY(B13380,2)),IF(COUNTIF($I$2:$I$21,B13380)&gt;0,0,WEEKDAY(B13380,2)))</f>
        <v>4</v>
      </c>
      <c r="D13380" s="74">
        <f t="shared" si="2"/>
        <v>9</v>
      </c>
      <c r="E13380" s="12">
        <f>IFERROR(VLOOKUP(A13380,'IDAR Meter Data'!$A:$B,2,1),"")</f>
        <v>184</v>
      </c>
      <c r="F13380" s="75">
        <f>IF(CECCZ="CZ03",'Outside Temp'!B13380,IF(CECCZ="CZ04",'Outside Temp'!B13381,IF(CECCZ="CZ12",'Outside Temp'!B13382, IF(CECCZ="CZ13",'Outside Temp'!B13383))))</f>
        <v>62.56666667</v>
      </c>
      <c r="G13380" s="12">
        <f t="shared" si="3"/>
        <v>1</v>
      </c>
    </row>
    <row r="13381" ht="15.75" customHeight="1">
      <c r="A13381" s="13">
        <v>42264.40625</v>
      </c>
      <c r="B13381" s="73">
        <f t="shared" si="1"/>
        <v>42264</v>
      </c>
      <c r="C13381" s="74">
        <f>IF(NewCustomer="Yes", IF(COUNTIF($I$2:$I$11,B13381)&gt;0,0,WEEKDAY(B13381,2)),IF(COUNTIF($I$2:$I$21,B13381)&gt;0,0,WEEKDAY(B13381,2)))</f>
        <v>4</v>
      </c>
      <c r="D13381" s="74">
        <f t="shared" si="2"/>
        <v>9</v>
      </c>
      <c r="E13381" s="12">
        <f>IFERROR(VLOOKUP(A13381,'IDAR Meter Data'!$A:$B,2,1),"")</f>
        <v>173</v>
      </c>
      <c r="F13381" s="75">
        <f>IF(CECCZ="CZ03",'Outside Temp'!B13381,IF(CECCZ="CZ04",'Outside Temp'!B13382,IF(CECCZ="CZ12",'Outside Temp'!B13383, IF(CECCZ="CZ13",'Outside Temp'!B13384))))</f>
        <v>62.81666667</v>
      </c>
      <c r="G13381" s="12">
        <f t="shared" si="3"/>
        <v>1</v>
      </c>
    </row>
    <row r="13382" ht="15.75" customHeight="1">
      <c r="A13382" s="13">
        <v>42264.416666666664</v>
      </c>
      <c r="B13382" s="73">
        <f t="shared" si="1"/>
        <v>42264</v>
      </c>
      <c r="C13382" s="74">
        <f>IF(NewCustomer="Yes", IF(COUNTIF($I$2:$I$11,B13382)&gt;0,0,WEEKDAY(B13382,2)),IF(COUNTIF($I$2:$I$21,B13382)&gt;0,0,WEEKDAY(B13382,2)))</f>
        <v>4</v>
      </c>
      <c r="D13382" s="74">
        <f t="shared" si="2"/>
        <v>10</v>
      </c>
      <c r="E13382" s="12">
        <f>IFERROR(VLOOKUP(A13382,'IDAR Meter Data'!$A:$B,2,1),"")</f>
        <v>179</v>
      </c>
      <c r="F13382" s="75">
        <f>IF(CECCZ="CZ03",'Outside Temp'!B13382,IF(CECCZ="CZ04",'Outside Temp'!B13383,IF(CECCZ="CZ12",'Outside Temp'!B13384, IF(CECCZ="CZ13",'Outside Temp'!B13385))))</f>
        <v>63.06896552</v>
      </c>
      <c r="G13382" s="12">
        <f t="shared" si="3"/>
        <v>1</v>
      </c>
    </row>
    <row r="13383" ht="15.75" customHeight="1">
      <c r="A13383" s="13">
        <v>42264.427083333336</v>
      </c>
      <c r="B13383" s="73">
        <f t="shared" si="1"/>
        <v>42264</v>
      </c>
      <c r="C13383" s="74">
        <f>IF(NewCustomer="Yes", IF(COUNTIF($I$2:$I$11,B13383)&gt;0,0,WEEKDAY(B13383,2)),IF(COUNTIF($I$2:$I$21,B13383)&gt;0,0,WEEKDAY(B13383,2)))</f>
        <v>4</v>
      </c>
      <c r="D13383" s="74">
        <f t="shared" si="2"/>
        <v>10</v>
      </c>
      <c r="E13383" s="12">
        <f>IFERROR(VLOOKUP(A13383,'IDAR Meter Data'!$A:$B,2,1),"")</f>
        <v>181</v>
      </c>
      <c r="F13383" s="75">
        <f>IF(CECCZ="CZ03",'Outside Temp'!B13383,IF(CECCZ="CZ04",'Outside Temp'!B13384,IF(CECCZ="CZ12",'Outside Temp'!B13385, IF(CECCZ="CZ13",'Outside Temp'!B13386))))</f>
        <v>63.32758621</v>
      </c>
      <c r="G13383" s="12">
        <f t="shared" si="3"/>
        <v>1</v>
      </c>
    </row>
    <row r="13384" ht="15.75" customHeight="1">
      <c r="A13384" s="13">
        <v>42264.4375</v>
      </c>
      <c r="B13384" s="73">
        <f t="shared" si="1"/>
        <v>42264</v>
      </c>
      <c r="C13384" s="74">
        <f>IF(NewCustomer="Yes", IF(COUNTIF($I$2:$I$11,B13384)&gt;0,0,WEEKDAY(B13384,2)),IF(COUNTIF($I$2:$I$21,B13384)&gt;0,0,WEEKDAY(B13384,2)))</f>
        <v>4</v>
      </c>
      <c r="D13384" s="74">
        <f t="shared" si="2"/>
        <v>10</v>
      </c>
      <c r="E13384" s="12">
        <f>IFERROR(VLOOKUP(A13384,'IDAR Meter Data'!$A:$B,2,1),"")</f>
        <v>200</v>
      </c>
      <c r="F13384" s="75">
        <f>IF(CECCZ="CZ03",'Outside Temp'!B13384,IF(CECCZ="CZ04",'Outside Temp'!B13385,IF(CECCZ="CZ12",'Outside Temp'!B13386, IF(CECCZ="CZ13",'Outside Temp'!B13387))))</f>
        <v>63.5862069</v>
      </c>
      <c r="G13384" s="12">
        <f t="shared" si="3"/>
        <v>1</v>
      </c>
    </row>
    <row r="13385" ht="15.75" customHeight="1">
      <c r="A13385" s="13">
        <v>42264.447916666664</v>
      </c>
      <c r="B13385" s="73">
        <f t="shared" si="1"/>
        <v>42264</v>
      </c>
      <c r="C13385" s="74">
        <f>IF(NewCustomer="Yes", IF(COUNTIF($I$2:$I$11,B13385)&gt;0,0,WEEKDAY(B13385,2)),IF(COUNTIF($I$2:$I$21,B13385)&gt;0,0,WEEKDAY(B13385,2)))</f>
        <v>4</v>
      </c>
      <c r="D13385" s="74">
        <f t="shared" si="2"/>
        <v>10</v>
      </c>
      <c r="E13385" s="12">
        <f>IFERROR(VLOOKUP(A13385,'IDAR Meter Data'!$A:$B,2,1),"")</f>
        <v>194</v>
      </c>
      <c r="F13385" s="75">
        <f>IF(CECCZ="CZ03",'Outside Temp'!B13385,IF(CECCZ="CZ04",'Outside Temp'!B13386,IF(CECCZ="CZ12",'Outside Temp'!B13387, IF(CECCZ="CZ13",'Outside Temp'!B13388))))</f>
        <v>63.84482759</v>
      </c>
      <c r="G13385" s="12">
        <f t="shared" si="3"/>
        <v>1</v>
      </c>
    </row>
    <row r="13386" ht="15.75" customHeight="1">
      <c r="A13386" s="13">
        <v>42264.458333333336</v>
      </c>
      <c r="B13386" s="73">
        <f t="shared" si="1"/>
        <v>42264</v>
      </c>
      <c r="C13386" s="74">
        <f>IF(NewCustomer="Yes", IF(COUNTIF($I$2:$I$11,B13386)&gt;0,0,WEEKDAY(B13386,2)),IF(COUNTIF($I$2:$I$21,B13386)&gt;0,0,WEEKDAY(B13386,2)))</f>
        <v>4</v>
      </c>
      <c r="D13386" s="74">
        <f t="shared" si="2"/>
        <v>11</v>
      </c>
      <c r="E13386" s="12">
        <f>IFERROR(VLOOKUP(A13386,'IDAR Meter Data'!$A:$B,2,1),"")</f>
        <v>184</v>
      </c>
      <c r="F13386" s="75">
        <f>IF(CECCZ="CZ03",'Outside Temp'!B13386,IF(CECCZ="CZ04",'Outside Temp'!B13387,IF(CECCZ="CZ12",'Outside Temp'!B13388, IF(CECCZ="CZ13",'Outside Temp'!B13389))))</f>
        <v>66</v>
      </c>
      <c r="G13386" s="12">
        <f t="shared" si="3"/>
        <v>2</v>
      </c>
    </row>
    <row r="13387" ht="15.75" customHeight="1">
      <c r="A13387" s="13">
        <v>42264.46875</v>
      </c>
      <c r="B13387" s="73">
        <f t="shared" si="1"/>
        <v>42264</v>
      </c>
      <c r="C13387" s="74">
        <f>IF(NewCustomer="Yes", IF(COUNTIF($I$2:$I$11,B13387)&gt;0,0,WEEKDAY(B13387,2)),IF(COUNTIF($I$2:$I$21,B13387)&gt;0,0,WEEKDAY(B13387,2)))</f>
        <v>4</v>
      </c>
      <c r="D13387" s="74">
        <f t="shared" si="2"/>
        <v>11</v>
      </c>
      <c r="E13387" s="12">
        <f>IFERROR(VLOOKUP(A13387,'IDAR Meter Data'!$A:$B,2,1),"")</f>
        <v>183</v>
      </c>
      <c r="F13387" s="75">
        <f>IF(CECCZ="CZ03",'Outside Temp'!B13387,IF(CECCZ="CZ04",'Outside Temp'!B13388,IF(CECCZ="CZ12",'Outside Temp'!B13389, IF(CECCZ="CZ13",'Outside Temp'!B13390))))</f>
        <v>66</v>
      </c>
      <c r="G13387" s="12">
        <f t="shared" si="3"/>
        <v>2</v>
      </c>
    </row>
    <row r="13388" ht="15.75" customHeight="1">
      <c r="A13388" s="13">
        <v>42264.479166666664</v>
      </c>
      <c r="B13388" s="73">
        <f t="shared" si="1"/>
        <v>42264</v>
      </c>
      <c r="C13388" s="74">
        <f>IF(NewCustomer="Yes", IF(COUNTIF($I$2:$I$11,B13388)&gt;0,0,WEEKDAY(B13388,2)),IF(COUNTIF($I$2:$I$21,B13388)&gt;0,0,WEEKDAY(B13388,2)))</f>
        <v>4</v>
      </c>
      <c r="D13388" s="74">
        <f t="shared" si="2"/>
        <v>11</v>
      </c>
      <c r="E13388" s="12">
        <f>IFERROR(VLOOKUP(A13388,'IDAR Meter Data'!$A:$B,2,1),"")</f>
        <v>184</v>
      </c>
      <c r="F13388" s="75">
        <f>IF(CECCZ="CZ03",'Outside Temp'!B13388,IF(CECCZ="CZ04",'Outside Temp'!B13389,IF(CECCZ="CZ12",'Outside Temp'!B13390, IF(CECCZ="CZ13",'Outside Temp'!B13391))))</f>
        <v>66</v>
      </c>
      <c r="G13388" s="12">
        <f t="shared" si="3"/>
        <v>2</v>
      </c>
    </row>
    <row r="13389" ht="15.75" customHeight="1">
      <c r="A13389" s="13">
        <v>42264.489583333336</v>
      </c>
      <c r="B13389" s="73">
        <f t="shared" si="1"/>
        <v>42264</v>
      </c>
      <c r="C13389" s="74">
        <f>IF(NewCustomer="Yes", IF(COUNTIF($I$2:$I$11,B13389)&gt;0,0,WEEKDAY(B13389,2)),IF(COUNTIF($I$2:$I$21,B13389)&gt;0,0,WEEKDAY(B13389,2)))</f>
        <v>4</v>
      </c>
      <c r="D13389" s="74">
        <f t="shared" si="2"/>
        <v>11</v>
      </c>
      <c r="E13389" s="12">
        <f>IFERROR(VLOOKUP(A13389,'IDAR Meter Data'!$A:$B,2,1),"")</f>
        <v>203</v>
      </c>
      <c r="F13389" s="75">
        <f>IF(CECCZ="CZ03",'Outside Temp'!B13389,IF(CECCZ="CZ04",'Outside Temp'!B13390,IF(CECCZ="CZ12",'Outside Temp'!B13391, IF(CECCZ="CZ13",'Outside Temp'!B13392))))</f>
        <v>66</v>
      </c>
      <c r="G13389" s="12">
        <f t="shared" si="3"/>
        <v>2</v>
      </c>
    </row>
    <row r="13390" ht="15.75" customHeight="1">
      <c r="A13390" s="13">
        <v>42264.5</v>
      </c>
      <c r="B13390" s="73">
        <f t="shared" si="1"/>
        <v>42264</v>
      </c>
      <c r="C13390" s="74">
        <f>IF(NewCustomer="Yes", IF(COUNTIF($I$2:$I$11,B13390)&gt;0,0,WEEKDAY(B13390,2)),IF(COUNTIF($I$2:$I$21,B13390)&gt;0,0,WEEKDAY(B13390,2)))</f>
        <v>4</v>
      </c>
      <c r="D13390" s="74">
        <f t="shared" si="2"/>
        <v>12</v>
      </c>
      <c r="E13390" s="12">
        <f>IFERROR(VLOOKUP(A13390,'IDAR Meter Data'!$A:$B,2,1),"")</f>
        <v>189</v>
      </c>
      <c r="F13390" s="75">
        <f>IF(CECCZ="CZ03",'Outside Temp'!B13390,IF(CECCZ="CZ04",'Outside Temp'!B13391,IF(CECCZ="CZ12",'Outside Temp'!B13392, IF(CECCZ="CZ13",'Outside Temp'!B13393))))</f>
        <v>66.2</v>
      </c>
      <c r="G13390" s="12">
        <f t="shared" si="3"/>
        <v>2</v>
      </c>
    </row>
    <row r="13391" ht="15.75" customHeight="1">
      <c r="A13391" s="13">
        <v>42264.510416666664</v>
      </c>
      <c r="B13391" s="73">
        <f t="shared" si="1"/>
        <v>42264</v>
      </c>
      <c r="C13391" s="74">
        <f>IF(NewCustomer="Yes", IF(COUNTIF($I$2:$I$11,B13391)&gt;0,0,WEEKDAY(B13391,2)),IF(COUNTIF($I$2:$I$21,B13391)&gt;0,0,WEEKDAY(B13391,2)))</f>
        <v>4</v>
      </c>
      <c r="D13391" s="74">
        <f t="shared" si="2"/>
        <v>12</v>
      </c>
      <c r="E13391" s="12">
        <f>IFERROR(VLOOKUP(A13391,'IDAR Meter Data'!$A:$B,2,1),"")</f>
        <v>181</v>
      </c>
      <c r="F13391" s="75">
        <f>IF(CECCZ="CZ03",'Outside Temp'!B13391,IF(CECCZ="CZ04",'Outside Temp'!B13392,IF(CECCZ="CZ12",'Outside Temp'!B13393, IF(CECCZ="CZ13",'Outside Temp'!B13394))))</f>
        <v>66.95</v>
      </c>
      <c r="G13391" s="12">
        <f t="shared" si="3"/>
        <v>2</v>
      </c>
    </row>
    <row r="13392" ht="15.75" customHeight="1">
      <c r="A13392" s="13">
        <v>42264.520833333336</v>
      </c>
      <c r="B13392" s="73">
        <f t="shared" si="1"/>
        <v>42264</v>
      </c>
      <c r="C13392" s="74">
        <f>IF(NewCustomer="Yes", IF(COUNTIF($I$2:$I$11,B13392)&gt;0,0,WEEKDAY(B13392,2)),IF(COUNTIF($I$2:$I$21,B13392)&gt;0,0,WEEKDAY(B13392,2)))</f>
        <v>4</v>
      </c>
      <c r="D13392" s="74">
        <f t="shared" si="2"/>
        <v>12</v>
      </c>
      <c r="E13392" s="12">
        <f>IFERROR(VLOOKUP(A13392,'IDAR Meter Data'!$A:$B,2,1),"")</f>
        <v>181</v>
      </c>
      <c r="F13392" s="75">
        <f>IF(CECCZ="CZ03",'Outside Temp'!B13392,IF(CECCZ="CZ04",'Outside Temp'!B13393,IF(CECCZ="CZ12",'Outside Temp'!B13394, IF(CECCZ="CZ13",'Outside Temp'!B13395))))</f>
        <v>67.7</v>
      </c>
      <c r="G13392" s="12">
        <f t="shared" si="3"/>
        <v>2</v>
      </c>
    </row>
    <row r="13393" ht="15.75" customHeight="1">
      <c r="A13393" s="13">
        <v>42264.53125</v>
      </c>
      <c r="B13393" s="73">
        <f t="shared" si="1"/>
        <v>42264</v>
      </c>
      <c r="C13393" s="74">
        <f>IF(NewCustomer="Yes", IF(COUNTIF($I$2:$I$11,B13393)&gt;0,0,WEEKDAY(B13393,2)),IF(COUNTIF($I$2:$I$21,B13393)&gt;0,0,WEEKDAY(B13393,2)))</f>
        <v>4</v>
      </c>
      <c r="D13393" s="74">
        <f t="shared" si="2"/>
        <v>12</v>
      </c>
      <c r="E13393" s="12">
        <f>IFERROR(VLOOKUP(A13393,'IDAR Meter Data'!$A:$B,2,1),"")</f>
        <v>183</v>
      </c>
      <c r="F13393" s="75">
        <f>IF(CECCZ="CZ03",'Outside Temp'!B13393,IF(CECCZ="CZ04",'Outside Temp'!B13394,IF(CECCZ="CZ12",'Outside Temp'!B13395, IF(CECCZ="CZ13",'Outside Temp'!B13396))))</f>
        <v>68.45</v>
      </c>
      <c r="G13393" s="12">
        <f t="shared" si="3"/>
        <v>2</v>
      </c>
    </row>
    <row r="13394" ht="15.75" customHeight="1">
      <c r="A13394" s="13">
        <v>42264.541666666664</v>
      </c>
      <c r="B13394" s="73">
        <f t="shared" si="1"/>
        <v>42264</v>
      </c>
      <c r="C13394" s="74">
        <f>IF(NewCustomer="Yes", IF(COUNTIF($I$2:$I$11,B13394)&gt;0,0,WEEKDAY(B13394,2)),IF(COUNTIF($I$2:$I$21,B13394)&gt;0,0,WEEKDAY(B13394,2)))</f>
        <v>4</v>
      </c>
      <c r="D13394" s="74">
        <f t="shared" si="2"/>
        <v>13</v>
      </c>
      <c r="E13394" s="12">
        <f>IFERROR(VLOOKUP(A13394,'IDAR Meter Data'!$A:$B,2,1),"")</f>
        <v>200</v>
      </c>
      <c r="F13394" s="75">
        <f>IF(CECCZ="CZ03",'Outside Temp'!B13394,IF(CECCZ="CZ04",'Outside Temp'!B13395,IF(CECCZ="CZ12",'Outside Temp'!B13396, IF(CECCZ="CZ13",'Outside Temp'!B13397))))</f>
        <v>68.93333333</v>
      </c>
      <c r="G13394" s="12">
        <f t="shared" si="3"/>
        <v>2</v>
      </c>
    </row>
    <row r="13395" ht="15.75" customHeight="1">
      <c r="A13395" s="13">
        <v>42264.552083333336</v>
      </c>
      <c r="B13395" s="73">
        <f t="shared" si="1"/>
        <v>42264</v>
      </c>
      <c r="C13395" s="74">
        <f>IF(NewCustomer="Yes", IF(COUNTIF($I$2:$I$11,B13395)&gt;0,0,WEEKDAY(B13395,2)),IF(COUNTIF($I$2:$I$21,B13395)&gt;0,0,WEEKDAY(B13395,2)))</f>
        <v>4</v>
      </c>
      <c r="D13395" s="74">
        <f t="shared" si="2"/>
        <v>13</v>
      </c>
      <c r="E13395" s="12">
        <f>IFERROR(VLOOKUP(A13395,'IDAR Meter Data'!$A:$B,2,1),"")</f>
        <v>188</v>
      </c>
      <c r="F13395" s="75">
        <f>IF(CECCZ="CZ03",'Outside Temp'!B13395,IF(CECCZ="CZ04",'Outside Temp'!B13396,IF(CECCZ="CZ12",'Outside Temp'!B13397, IF(CECCZ="CZ13",'Outside Temp'!B13398))))</f>
        <v>68.68333333</v>
      </c>
      <c r="G13395" s="12">
        <f t="shared" si="3"/>
        <v>2</v>
      </c>
    </row>
    <row r="13396" ht="15.75" customHeight="1">
      <c r="A13396" s="13">
        <v>42264.5625</v>
      </c>
      <c r="B13396" s="73">
        <f t="shared" si="1"/>
        <v>42264</v>
      </c>
      <c r="C13396" s="74">
        <f>IF(NewCustomer="Yes", IF(COUNTIF($I$2:$I$11,B13396)&gt;0,0,WEEKDAY(B13396,2)),IF(COUNTIF($I$2:$I$21,B13396)&gt;0,0,WEEKDAY(B13396,2)))</f>
        <v>4</v>
      </c>
      <c r="D13396" s="74">
        <f t="shared" si="2"/>
        <v>13</v>
      </c>
      <c r="E13396" s="12">
        <f>IFERROR(VLOOKUP(A13396,'IDAR Meter Data'!$A:$B,2,1),"")</f>
        <v>189</v>
      </c>
      <c r="F13396" s="75">
        <f>IF(CECCZ="CZ03",'Outside Temp'!B13396,IF(CECCZ="CZ04",'Outside Temp'!B13397,IF(CECCZ="CZ12",'Outside Temp'!B13398, IF(CECCZ="CZ13",'Outside Temp'!B13399))))</f>
        <v>68.43333333</v>
      </c>
      <c r="G13396" s="12">
        <f t="shared" si="3"/>
        <v>2</v>
      </c>
    </row>
    <row r="13397" ht="15.75" customHeight="1">
      <c r="A13397" s="13">
        <v>42264.572916666664</v>
      </c>
      <c r="B13397" s="73">
        <f t="shared" si="1"/>
        <v>42264</v>
      </c>
      <c r="C13397" s="74">
        <f>IF(NewCustomer="Yes", IF(COUNTIF($I$2:$I$11,B13397)&gt;0,0,WEEKDAY(B13397,2)),IF(COUNTIF($I$2:$I$21,B13397)&gt;0,0,WEEKDAY(B13397,2)))</f>
        <v>4</v>
      </c>
      <c r="D13397" s="74">
        <f t="shared" si="2"/>
        <v>13</v>
      </c>
      <c r="E13397" s="12">
        <f>IFERROR(VLOOKUP(A13397,'IDAR Meter Data'!$A:$B,2,1),"")</f>
        <v>183</v>
      </c>
      <c r="F13397" s="75">
        <f>IF(CECCZ="CZ03",'Outside Temp'!B13397,IF(CECCZ="CZ04",'Outside Temp'!B13398,IF(CECCZ="CZ12",'Outside Temp'!B13399, IF(CECCZ="CZ13",'Outside Temp'!B13400))))</f>
        <v>68.18333333</v>
      </c>
      <c r="G13397" s="12">
        <f t="shared" si="3"/>
        <v>2</v>
      </c>
    </row>
    <row r="13398" ht="15.75" customHeight="1">
      <c r="A13398" s="13">
        <v>42264.583333333336</v>
      </c>
      <c r="B13398" s="73">
        <f t="shared" si="1"/>
        <v>42264</v>
      </c>
      <c r="C13398" s="74">
        <f>IF(NewCustomer="Yes", IF(COUNTIF($I$2:$I$11,B13398)&gt;0,0,WEEKDAY(B13398,2)),IF(COUNTIF($I$2:$I$21,B13398)&gt;0,0,WEEKDAY(B13398,2)))</f>
        <v>4</v>
      </c>
      <c r="D13398" s="74">
        <f t="shared" si="2"/>
        <v>14</v>
      </c>
      <c r="E13398" s="12">
        <f>IFERROR(VLOOKUP(A13398,'IDAR Meter Data'!$A:$B,2,1),"")</f>
        <v>189</v>
      </c>
      <c r="F13398" s="75">
        <f>IF(CECCZ="CZ03",'Outside Temp'!B13398,IF(CECCZ="CZ04",'Outside Temp'!B13399,IF(CECCZ="CZ12",'Outside Temp'!B13400, IF(CECCZ="CZ13",'Outside Temp'!B13401))))</f>
        <v>68</v>
      </c>
      <c r="G13398" s="12">
        <f t="shared" si="3"/>
        <v>2</v>
      </c>
    </row>
    <row r="13399" ht="15.75" customHeight="1">
      <c r="A13399" s="13">
        <v>42264.59375</v>
      </c>
      <c r="B13399" s="73">
        <f t="shared" si="1"/>
        <v>42264</v>
      </c>
      <c r="C13399" s="74">
        <f>IF(NewCustomer="Yes", IF(COUNTIF($I$2:$I$11,B13399)&gt;0,0,WEEKDAY(B13399,2)),IF(COUNTIF($I$2:$I$21,B13399)&gt;0,0,WEEKDAY(B13399,2)))</f>
        <v>4</v>
      </c>
      <c r="D13399" s="74">
        <f t="shared" si="2"/>
        <v>14</v>
      </c>
      <c r="E13399" s="12">
        <f>IFERROR(VLOOKUP(A13399,'IDAR Meter Data'!$A:$B,2,1),"")</f>
        <v>203</v>
      </c>
      <c r="F13399" s="75">
        <f>IF(CECCZ="CZ03",'Outside Temp'!B13399,IF(CECCZ="CZ04",'Outside Temp'!B13400,IF(CECCZ="CZ12",'Outside Temp'!B13401, IF(CECCZ="CZ13",'Outside Temp'!B13402))))</f>
        <v>68</v>
      </c>
      <c r="G13399" s="12">
        <f t="shared" si="3"/>
        <v>2</v>
      </c>
    </row>
    <row r="13400" ht="15.75" customHeight="1">
      <c r="A13400" s="13">
        <v>42264.604166666664</v>
      </c>
      <c r="B13400" s="73">
        <f t="shared" si="1"/>
        <v>42264</v>
      </c>
      <c r="C13400" s="74">
        <f>IF(NewCustomer="Yes", IF(COUNTIF($I$2:$I$11,B13400)&gt;0,0,WEEKDAY(B13400,2)),IF(COUNTIF($I$2:$I$21,B13400)&gt;0,0,WEEKDAY(B13400,2)))</f>
        <v>4</v>
      </c>
      <c r="D13400" s="74">
        <f t="shared" si="2"/>
        <v>14</v>
      </c>
      <c r="E13400" s="12">
        <f>IFERROR(VLOOKUP(A13400,'IDAR Meter Data'!$A:$B,2,1),"")</f>
        <v>192</v>
      </c>
      <c r="F13400" s="75">
        <f>IF(CECCZ="CZ03",'Outside Temp'!B13400,IF(CECCZ="CZ04",'Outside Temp'!B13401,IF(CECCZ="CZ12",'Outside Temp'!B13402, IF(CECCZ="CZ13",'Outside Temp'!B13403))))</f>
        <v>68</v>
      </c>
      <c r="G13400" s="12">
        <f t="shared" si="3"/>
        <v>2</v>
      </c>
    </row>
    <row r="13401" ht="15.75" customHeight="1">
      <c r="A13401" s="13">
        <v>42264.614583333336</v>
      </c>
      <c r="B13401" s="73">
        <f t="shared" si="1"/>
        <v>42264</v>
      </c>
      <c r="C13401" s="74">
        <f>IF(NewCustomer="Yes", IF(COUNTIF($I$2:$I$11,B13401)&gt;0,0,WEEKDAY(B13401,2)),IF(COUNTIF($I$2:$I$21,B13401)&gt;0,0,WEEKDAY(B13401,2)))</f>
        <v>4</v>
      </c>
      <c r="D13401" s="74">
        <f t="shared" si="2"/>
        <v>14</v>
      </c>
      <c r="E13401" s="12">
        <f>IFERROR(VLOOKUP(A13401,'IDAR Meter Data'!$A:$B,2,1),"")</f>
        <v>194</v>
      </c>
      <c r="F13401" s="75">
        <f>IF(CECCZ="CZ03",'Outside Temp'!B13401,IF(CECCZ="CZ04",'Outside Temp'!B13402,IF(CECCZ="CZ12",'Outside Temp'!B13403, IF(CECCZ="CZ13",'Outside Temp'!B13404))))</f>
        <v>68</v>
      </c>
      <c r="G13401" s="12">
        <f t="shared" si="3"/>
        <v>2</v>
      </c>
    </row>
    <row r="13402" ht="15.75" customHeight="1">
      <c r="A13402" s="13">
        <v>42264.625</v>
      </c>
      <c r="B13402" s="73">
        <f t="shared" si="1"/>
        <v>42264</v>
      </c>
      <c r="C13402" s="74">
        <f>IF(NewCustomer="Yes", IF(COUNTIF($I$2:$I$11,B13402)&gt;0,0,WEEKDAY(B13402,2)),IF(COUNTIF($I$2:$I$21,B13402)&gt;0,0,WEEKDAY(B13402,2)))</f>
        <v>4</v>
      </c>
      <c r="D13402" s="74">
        <f t="shared" si="2"/>
        <v>15</v>
      </c>
      <c r="E13402" s="12">
        <f>IFERROR(VLOOKUP(A13402,'IDAR Meter Data'!$A:$B,2,1),"")</f>
        <v>202</v>
      </c>
      <c r="F13402" s="75">
        <f>IF(CECCZ="CZ03",'Outside Temp'!B13402,IF(CECCZ="CZ04",'Outside Temp'!B13403,IF(CECCZ="CZ12",'Outside Temp'!B13404, IF(CECCZ="CZ13",'Outside Temp'!B13405))))</f>
        <v>67.73333333</v>
      </c>
      <c r="G13402" s="12">
        <f t="shared" si="3"/>
        <v>2</v>
      </c>
    </row>
    <row r="13403" ht="15.75" customHeight="1">
      <c r="A13403" s="13">
        <v>42264.635416666664</v>
      </c>
      <c r="B13403" s="73">
        <f t="shared" si="1"/>
        <v>42264</v>
      </c>
      <c r="C13403" s="74">
        <f>IF(NewCustomer="Yes", IF(COUNTIF($I$2:$I$11,B13403)&gt;0,0,WEEKDAY(B13403,2)),IF(COUNTIF($I$2:$I$21,B13403)&gt;0,0,WEEKDAY(B13403,2)))</f>
        <v>4</v>
      </c>
      <c r="D13403" s="74">
        <f t="shared" si="2"/>
        <v>15</v>
      </c>
      <c r="E13403" s="12">
        <f>IFERROR(VLOOKUP(A13403,'IDAR Meter Data'!$A:$B,2,1),"")</f>
        <v>214</v>
      </c>
      <c r="F13403" s="75">
        <f>IF(CECCZ="CZ03",'Outside Temp'!B13403,IF(CECCZ="CZ04",'Outside Temp'!B13404,IF(CECCZ="CZ12",'Outside Temp'!B13405, IF(CECCZ="CZ13",'Outside Temp'!B13406))))</f>
        <v>66.73333333</v>
      </c>
      <c r="G13403" s="12">
        <f t="shared" si="3"/>
        <v>2</v>
      </c>
    </row>
    <row r="13404" ht="15.75" customHeight="1">
      <c r="A13404" s="13">
        <v>42264.645833333336</v>
      </c>
      <c r="B13404" s="73">
        <f t="shared" si="1"/>
        <v>42264</v>
      </c>
      <c r="C13404" s="74">
        <f>IF(NewCustomer="Yes", IF(COUNTIF($I$2:$I$11,B13404)&gt;0,0,WEEKDAY(B13404,2)),IF(COUNTIF($I$2:$I$21,B13404)&gt;0,0,WEEKDAY(B13404,2)))</f>
        <v>4</v>
      </c>
      <c r="D13404" s="74">
        <f t="shared" si="2"/>
        <v>15</v>
      </c>
      <c r="E13404" s="12">
        <f>IFERROR(VLOOKUP(A13404,'IDAR Meter Data'!$A:$B,2,1),"")</f>
        <v>202</v>
      </c>
      <c r="F13404" s="75">
        <f>IF(CECCZ="CZ03",'Outside Temp'!B13404,IF(CECCZ="CZ04",'Outside Temp'!B13405,IF(CECCZ="CZ12",'Outside Temp'!B13406, IF(CECCZ="CZ13",'Outside Temp'!B13407))))</f>
        <v>65.73333333</v>
      </c>
      <c r="G13404" s="12">
        <f t="shared" si="3"/>
        <v>2</v>
      </c>
    </row>
    <row r="13405" ht="15.75" customHeight="1">
      <c r="A13405" s="13">
        <v>42264.65625</v>
      </c>
      <c r="B13405" s="73">
        <f t="shared" si="1"/>
        <v>42264</v>
      </c>
      <c r="C13405" s="74">
        <f>IF(NewCustomer="Yes", IF(COUNTIF($I$2:$I$11,B13405)&gt;0,0,WEEKDAY(B13405,2)),IF(COUNTIF($I$2:$I$21,B13405)&gt;0,0,WEEKDAY(B13405,2)))</f>
        <v>4</v>
      </c>
      <c r="D13405" s="74">
        <f t="shared" si="2"/>
        <v>15</v>
      </c>
      <c r="E13405" s="12">
        <f>IFERROR(VLOOKUP(A13405,'IDAR Meter Data'!$A:$B,2,1),"")</f>
        <v>207</v>
      </c>
      <c r="F13405" s="75">
        <f>IF(CECCZ="CZ03",'Outside Temp'!B13405,IF(CECCZ="CZ04",'Outside Temp'!B13406,IF(CECCZ="CZ12",'Outside Temp'!B13407, IF(CECCZ="CZ13",'Outside Temp'!B13408))))</f>
        <v>64.73333333</v>
      </c>
      <c r="G13405" s="12">
        <f t="shared" si="3"/>
        <v>1</v>
      </c>
    </row>
    <row r="13406" ht="15.75" customHeight="1">
      <c r="A13406" s="13">
        <v>42264.666666666664</v>
      </c>
      <c r="B13406" s="73">
        <f t="shared" si="1"/>
        <v>42264</v>
      </c>
      <c r="C13406" s="74">
        <f>IF(NewCustomer="Yes", IF(COUNTIF($I$2:$I$11,B13406)&gt;0,0,WEEKDAY(B13406,2)),IF(COUNTIF($I$2:$I$21,B13406)&gt;0,0,WEEKDAY(B13406,2)))</f>
        <v>4</v>
      </c>
      <c r="D13406" s="74">
        <f t="shared" si="2"/>
        <v>16</v>
      </c>
      <c r="E13406" s="12">
        <f>IFERROR(VLOOKUP(A13406,'IDAR Meter Data'!$A:$B,2,1),"")</f>
        <v>194</v>
      </c>
      <c r="F13406" s="75">
        <f>IF(CECCZ="CZ03",'Outside Temp'!B13406,IF(CECCZ="CZ04",'Outside Temp'!B13407,IF(CECCZ="CZ12",'Outside Temp'!B13408, IF(CECCZ="CZ13",'Outside Temp'!B13409))))</f>
        <v>63.93333333</v>
      </c>
      <c r="G13406" s="12">
        <f t="shared" si="3"/>
        <v>1</v>
      </c>
    </row>
    <row r="13407" ht="15.75" customHeight="1">
      <c r="A13407" s="13">
        <v>42264.677083333336</v>
      </c>
      <c r="B13407" s="73">
        <f t="shared" si="1"/>
        <v>42264</v>
      </c>
      <c r="C13407" s="74">
        <f>IF(NewCustomer="Yes", IF(COUNTIF($I$2:$I$11,B13407)&gt;0,0,WEEKDAY(B13407,2)),IF(COUNTIF($I$2:$I$21,B13407)&gt;0,0,WEEKDAY(B13407,2)))</f>
        <v>4</v>
      </c>
      <c r="D13407" s="74">
        <f t="shared" si="2"/>
        <v>16</v>
      </c>
      <c r="E13407" s="12">
        <f>IFERROR(VLOOKUP(A13407,'IDAR Meter Data'!$A:$B,2,1),"")</f>
        <v>205</v>
      </c>
      <c r="F13407" s="75">
        <f>IF(CECCZ="CZ03",'Outside Temp'!B13407,IF(CECCZ="CZ04",'Outside Temp'!B13408,IF(CECCZ="CZ12",'Outside Temp'!B13409, IF(CECCZ="CZ13",'Outside Temp'!B13410))))</f>
        <v>63.68333333</v>
      </c>
      <c r="G13407" s="12">
        <f t="shared" si="3"/>
        <v>1</v>
      </c>
    </row>
    <row r="13408" ht="15.75" customHeight="1">
      <c r="A13408" s="13">
        <v>42264.6875</v>
      </c>
      <c r="B13408" s="73">
        <f t="shared" si="1"/>
        <v>42264</v>
      </c>
      <c r="C13408" s="74">
        <f>IF(NewCustomer="Yes", IF(COUNTIF($I$2:$I$11,B13408)&gt;0,0,WEEKDAY(B13408,2)),IF(COUNTIF($I$2:$I$21,B13408)&gt;0,0,WEEKDAY(B13408,2)))</f>
        <v>4</v>
      </c>
      <c r="D13408" s="74">
        <f t="shared" si="2"/>
        <v>16</v>
      </c>
      <c r="E13408" s="12">
        <f>IFERROR(VLOOKUP(A13408,'IDAR Meter Data'!$A:$B,2,1),"")</f>
        <v>215</v>
      </c>
      <c r="F13408" s="75">
        <f>IF(CECCZ="CZ03",'Outside Temp'!B13408,IF(CECCZ="CZ04",'Outside Temp'!B13409,IF(CECCZ="CZ12",'Outside Temp'!B13410, IF(CECCZ="CZ13",'Outside Temp'!B13411))))</f>
        <v>63.43333333</v>
      </c>
      <c r="G13408" s="12">
        <f t="shared" si="3"/>
        <v>1</v>
      </c>
    </row>
    <row r="13409" ht="15.75" customHeight="1">
      <c r="A13409" s="13">
        <v>42264.697916666664</v>
      </c>
      <c r="B13409" s="73">
        <f t="shared" si="1"/>
        <v>42264</v>
      </c>
      <c r="C13409" s="74">
        <f>IF(NewCustomer="Yes", IF(COUNTIF($I$2:$I$11,B13409)&gt;0,0,WEEKDAY(B13409,2)),IF(COUNTIF($I$2:$I$21,B13409)&gt;0,0,WEEKDAY(B13409,2)))</f>
        <v>4</v>
      </c>
      <c r="D13409" s="74">
        <f t="shared" si="2"/>
        <v>16</v>
      </c>
      <c r="E13409" s="12">
        <f>IFERROR(VLOOKUP(A13409,'IDAR Meter Data'!$A:$B,2,1),"")</f>
        <v>189</v>
      </c>
      <c r="F13409" s="75">
        <f>IF(CECCZ="CZ03",'Outside Temp'!B13409,IF(CECCZ="CZ04",'Outside Temp'!B13410,IF(CECCZ="CZ12",'Outside Temp'!B13411, IF(CECCZ="CZ13",'Outside Temp'!B13412))))</f>
        <v>63.18333333</v>
      </c>
      <c r="G13409" s="12">
        <f t="shared" si="3"/>
        <v>1</v>
      </c>
    </row>
    <row r="13410" ht="15.75" customHeight="1">
      <c r="A13410" s="13">
        <v>42264.708333333336</v>
      </c>
      <c r="B13410" s="73">
        <f t="shared" si="1"/>
        <v>42264</v>
      </c>
      <c r="C13410" s="74">
        <f>IF(NewCustomer="Yes", IF(COUNTIF($I$2:$I$11,B13410)&gt;0,0,WEEKDAY(B13410,2)),IF(COUNTIF($I$2:$I$21,B13410)&gt;0,0,WEEKDAY(B13410,2)))</f>
        <v>4</v>
      </c>
      <c r="D13410" s="74">
        <f t="shared" si="2"/>
        <v>17</v>
      </c>
      <c r="E13410" s="12">
        <f>IFERROR(VLOOKUP(A13410,'IDAR Meter Data'!$A:$B,2,1),"")</f>
        <v>205</v>
      </c>
      <c r="F13410" s="75">
        <f>IF(CECCZ="CZ03",'Outside Temp'!B13410,IF(CECCZ="CZ04",'Outside Temp'!B13411,IF(CECCZ="CZ12",'Outside Temp'!B13412, IF(CECCZ="CZ13",'Outside Temp'!B13413))))</f>
        <v>62.8</v>
      </c>
      <c r="G13410" s="12">
        <f t="shared" si="3"/>
        <v>1</v>
      </c>
    </row>
    <row r="13411" ht="15.75" customHeight="1">
      <c r="A13411" s="13">
        <v>42264.71875</v>
      </c>
      <c r="B13411" s="73">
        <f t="shared" si="1"/>
        <v>42264</v>
      </c>
      <c r="C13411" s="74">
        <f>IF(NewCustomer="Yes", IF(COUNTIF($I$2:$I$11,B13411)&gt;0,0,WEEKDAY(B13411,2)),IF(COUNTIF($I$2:$I$21,B13411)&gt;0,0,WEEKDAY(B13411,2)))</f>
        <v>4</v>
      </c>
      <c r="D13411" s="74">
        <f t="shared" si="2"/>
        <v>17</v>
      </c>
      <c r="E13411" s="12">
        <f>IFERROR(VLOOKUP(A13411,'IDAR Meter Data'!$A:$B,2,1),"")</f>
        <v>199</v>
      </c>
      <c r="F13411" s="75">
        <f>IF(CECCZ="CZ03",'Outside Temp'!B13411,IF(CECCZ="CZ04",'Outside Temp'!B13412,IF(CECCZ="CZ12",'Outside Temp'!B13413, IF(CECCZ="CZ13",'Outside Temp'!B13414))))</f>
        <v>62.05</v>
      </c>
      <c r="G13411" s="12">
        <f t="shared" si="3"/>
        <v>1</v>
      </c>
    </row>
    <row r="13412" ht="15.75" customHeight="1">
      <c r="A13412" s="13">
        <v>42264.729166666664</v>
      </c>
      <c r="B13412" s="73">
        <f t="shared" si="1"/>
        <v>42264</v>
      </c>
      <c r="C13412" s="74">
        <f>IF(NewCustomer="Yes", IF(COUNTIF($I$2:$I$11,B13412)&gt;0,0,WEEKDAY(B13412,2)),IF(COUNTIF($I$2:$I$21,B13412)&gt;0,0,WEEKDAY(B13412,2)))</f>
        <v>4</v>
      </c>
      <c r="D13412" s="74">
        <f t="shared" si="2"/>
        <v>17</v>
      </c>
      <c r="E13412" s="12">
        <f>IFERROR(VLOOKUP(A13412,'IDAR Meter Data'!$A:$B,2,1),"")</f>
        <v>204</v>
      </c>
      <c r="F13412" s="75">
        <f>IF(CECCZ="CZ03",'Outside Temp'!B13412,IF(CECCZ="CZ04",'Outside Temp'!B13413,IF(CECCZ="CZ12",'Outside Temp'!B13414, IF(CECCZ="CZ13",'Outside Temp'!B13415))))</f>
        <v>61.3</v>
      </c>
      <c r="G13412" s="12">
        <f t="shared" si="3"/>
        <v>1</v>
      </c>
    </row>
    <row r="13413" ht="15.75" customHeight="1">
      <c r="A13413" s="13">
        <v>42264.739583333336</v>
      </c>
      <c r="B13413" s="73">
        <f t="shared" si="1"/>
        <v>42264</v>
      </c>
      <c r="C13413" s="74">
        <f>IF(NewCustomer="Yes", IF(COUNTIF($I$2:$I$11,B13413)&gt;0,0,WEEKDAY(B13413,2)),IF(COUNTIF($I$2:$I$21,B13413)&gt;0,0,WEEKDAY(B13413,2)))</f>
        <v>4</v>
      </c>
      <c r="D13413" s="74">
        <f t="shared" si="2"/>
        <v>17</v>
      </c>
      <c r="E13413" s="12">
        <f>IFERROR(VLOOKUP(A13413,'IDAR Meter Data'!$A:$B,2,1),"")</f>
        <v>212</v>
      </c>
      <c r="F13413" s="75">
        <f>IF(CECCZ="CZ03",'Outside Temp'!B13413,IF(CECCZ="CZ04",'Outside Temp'!B13414,IF(CECCZ="CZ12",'Outside Temp'!B13415, IF(CECCZ="CZ13",'Outside Temp'!B13416))))</f>
        <v>60.55</v>
      </c>
      <c r="G13413" s="12">
        <f t="shared" si="3"/>
        <v>1</v>
      </c>
    </row>
    <row r="13414" ht="15.75" customHeight="1">
      <c r="A13414" s="13">
        <v>42264.75</v>
      </c>
      <c r="B13414" s="73">
        <f t="shared" si="1"/>
        <v>42264</v>
      </c>
      <c r="C13414" s="74">
        <f>IF(NewCustomer="Yes", IF(COUNTIF($I$2:$I$11,B13414)&gt;0,0,WEEKDAY(B13414,2)),IF(COUNTIF($I$2:$I$21,B13414)&gt;0,0,WEEKDAY(B13414,2)))</f>
        <v>4</v>
      </c>
      <c r="D13414" s="74">
        <f t="shared" si="2"/>
        <v>18</v>
      </c>
      <c r="E13414" s="12">
        <f>IFERROR(VLOOKUP(A13414,'IDAR Meter Data'!$A:$B,2,1),"")</f>
        <v>187</v>
      </c>
      <c r="F13414" s="75">
        <f>IF(CECCZ="CZ03",'Outside Temp'!B13414,IF(CECCZ="CZ04",'Outside Temp'!B13415,IF(CECCZ="CZ12",'Outside Temp'!B13416, IF(CECCZ="CZ13",'Outside Temp'!B13417))))</f>
        <v>60</v>
      </c>
      <c r="G13414" s="12">
        <f t="shared" si="3"/>
        <v>1</v>
      </c>
    </row>
    <row r="13415" ht="15.75" customHeight="1">
      <c r="A13415" s="13">
        <v>42264.760416666664</v>
      </c>
      <c r="B13415" s="73">
        <f t="shared" si="1"/>
        <v>42264</v>
      </c>
      <c r="C13415" s="74">
        <f>IF(NewCustomer="Yes", IF(COUNTIF($I$2:$I$11,B13415)&gt;0,0,WEEKDAY(B13415,2)),IF(COUNTIF($I$2:$I$21,B13415)&gt;0,0,WEEKDAY(B13415,2)))</f>
        <v>4</v>
      </c>
      <c r="D13415" s="74">
        <f t="shared" si="2"/>
        <v>18</v>
      </c>
      <c r="E13415" s="12">
        <f>IFERROR(VLOOKUP(A13415,'IDAR Meter Data'!$A:$B,2,1),"")</f>
        <v>196</v>
      </c>
      <c r="F13415" s="75">
        <f>IF(CECCZ="CZ03",'Outside Temp'!B13415,IF(CECCZ="CZ04",'Outside Temp'!B13416,IF(CECCZ="CZ12",'Outside Temp'!B13417, IF(CECCZ="CZ13",'Outside Temp'!B13418))))</f>
        <v>60</v>
      </c>
      <c r="G13415" s="12">
        <f t="shared" si="3"/>
        <v>1</v>
      </c>
    </row>
    <row r="13416" ht="15.75" customHeight="1">
      <c r="A13416" s="13">
        <v>42264.770833333336</v>
      </c>
      <c r="B13416" s="73">
        <f t="shared" si="1"/>
        <v>42264</v>
      </c>
      <c r="C13416" s="74">
        <f>IF(NewCustomer="Yes", IF(COUNTIF($I$2:$I$11,B13416)&gt;0,0,WEEKDAY(B13416,2)),IF(COUNTIF($I$2:$I$21,B13416)&gt;0,0,WEEKDAY(B13416,2)))</f>
        <v>4</v>
      </c>
      <c r="D13416" s="74">
        <f t="shared" si="2"/>
        <v>18</v>
      </c>
      <c r="E13416" s="12">
        <f>IFERROR(VLOOKUP(A13416,'IDAR Meter Data'!$A:$B,2,1),"")</f>
        <v>191</v>
      </c>
      <c r="F13416" s="75">
        <f>IF(CECCZ="CZ03",'Outside Temp'!B13416,IF(CECCZ="CZ04",'Outside Temp'!B13417,IF(CECCZ="CZ12",'Outside Temp'!B13418, IF(CECCZ="CZ13",'Outside Temp'!B13419))))</f>
        <v>60</v>
      </c>
      <c r="G13416" s="12">
        <f t="shared" si="3"/>
        <v>1</v>
      </c>
    </row>
    <row r="13417" ht="15.75" customHeight="1">
      <c r="A13417" s="13">
        <v>42264.78125</v>
      </c>
      <c r="B13417" s="73">
        <f t="shared" si="1"/>
        <v>42264</v>
      </c>
      <c r="C13417" s="74">
        <f>IF(NewCustomer="Yes", IF(COUNTIF($I$2:$I$11,B13417)&gt;0,0,WEEKDAY(B13417,2)),IF(COUNTIF($I$2:$I$21,B13417)&gt;0,0,WEEKDAY(B13417,2)))</f>
        <v>4</v>
      </c>
      <c r="D13417" s="74">
        <f t="shared" si="2"/>
        <v>18</v>
      </c>
      <c r="E13417" s="12">
        <f>IFERROR(VLOOKUP(A13417,'IDAR Meter Data'!$A:$B,2,1),"")</f>
        <v>203</v>
      </c>
      <c r="F13417" s="75">
        <f>IF(CECCZ="CZ03",'Outside Temp'!B13417,IF(CECCZ="CZ04",'Outside Temp'!B13418,IF(CECCZ="CZ12",'Outside Temp'!B13419, IF(CECCZ="CZ13",'Outside Temp'!B13420))))</f>
        <v>60</v>
      </c>
      <c r="G13417" s="12">
        <f t="shared" si="3"/>
        <v>1</v>
      </c>
    </row>
    <row r="13418" ht="15.75" customHeight="1">
      <c r="A13418" s="13">
        <v>42264.791666666664</v>
      </c>
      <c r="B13418" s="73">
        <f t="shared" si="1"/>
        <v>42264</v>
      </c>
      <c r="C13418" s="74">
        <f>IF(NewCustomer="Yes", IF(COUNTIF($I$2:$I$11,B13418)&gt;0,0,WEEKDAY(B13418,2)),IF(COUNTIF($I$2:$I$21,B13418)&gt;0,0,WEEKDAY(B13418,2)))</f>
        <v>4</v>
      </c>
      <c r="D13418" s="74">
        <f t="shared" si="2"/>
        <v>19</v>
      </c>
      <c r="E13418" s="12">
        <f>IFERROR(VLOOKUP(A13418,'IDAR Meter Data'!$A:$B,2,1),"")</f>
        <v>195</v>
      </c>
      <c r="F13418" s="75">
        <f>IF(CECCZ="CZ03",'Outside Temp'!B13418,IF(CECCZ="CZ04",'Outside Temp'!B13419,IF(CECCZ="CZ12",'Outside Temp'!B13420, IF(CECCZ="CZ13",'Outside Temp'!B13421))))</f>
        <v>60</v>
      </c>
      <c r="G13418" s="12">
        <f t="shared" si="3"/>
        <v>1</v>
      </c>
    </row>
    <row r="13419" ht="15.75" customHeight="1">
      <c r="A13419" s="13">
        <v>42264.802083333336</v>
      </c>
      <c r="B13419" s="73">
        <f t="shared" si="1"/>
        <v>42264</v>
      </c>
      <c r="C13419" s="74">
        <f>IF(NewCustomer="Yes", IF(COUNTIF($I$2:$I$11,B13419)&gt;0,0,WEEKDAY(B13419,2)),IF(COUNTIF($I$2:$I$21,B13419)&gt;0,0,WEEKDAY(B13419,2)))</f>
        <v>4</v>
      </c>
      <c r="D13419" s="74">
        <f t="shared" si="2"/>
        <v>19</v>
      </c>
      <c r="E13419" s="12">
        <f>IFERROR(VLOOKUP(A13419,'IDAR Meter Data'!$A:$B,2,1),"")</f>
        <v>182</v>
      </c>
      <c r="F13419" s="75">
        <f>IF(CECCZ="CZ03",'Outside Temp'!B13419,IF(CECCZ="CZ04",'Outside Temp'!B13420,IF(CECCZ="CZ12",'Outside Temp'!B13421, IF(CECCZ="CZ13",'Outside Temp'!B13422))))</f>
        <v>60</v>
      </c>
      <c r="G13419" s="12">
        <f t="shared" si="3"/>
        <v>1</v>
      </c>
    </row>
    <row r="13420" ht="15.75" customHeight="1">
      <c r="A13420" s="13">
        <v>42264.8125</v>
      </c>
      <c r="B13420" s="73">
        <f t="shared" si="1"/>
        <v>42264</v>
      </c>
      <c r="C13420" s="74">
        <f>IF(NewCustomer="Yes", IF(COUNTIF($I$2:$I$11,B13420)&gt;0,0,WEEKDAY(B13420,2)),IF(COUNTIF($I$2:$I$21,B13420)&gt;0,0,WEEKDAY(B13420,2)))</f>
        <v>4</v>
      </c>
      <c r="D13420" s="74">
        <f t="shared" si="2"/>
        <v>19</v>
      </c>
      <c r="E13420" s="12">
        <f>IFERROR(VLOOKUP(A13420,'IDAR Meter Data'!$A:$B,2,1),"")</f>
        <v>194</v>
      </c>
      <c r="F13420" s="75">
        <f>IF(CECCZ="CZ03",'Outside Temp'!B13420,IF(CECCZ="CZ04",'Outside Temp'!B13421,IF(CECCZ="CZ12",'Outside Temp'!B13422, IF(CECCZ="CZ13",'Outside Temp'!B13423))))</f>
        <v>60</v>
      </c>
      <c r="G13420" s="12">
        <f t="shared" si="3"/>
        <v>1</v>
      </c>
    </row>
    <row r="13421" ht="15.75" customHeight="1">
      <c r="A13421" s="13">
        <v>42264.822916666664</v>
      </c>
      <c r="B13421" s="73">
        <f t="shared" si="1"/>
        <v>42264</v>
      </c>
      <c r="C13421" s="74">
        <f>IF(NewCustomer="Yes", IF(COUNTIF($I$2:$I$11,B13421)&gt;0,0,WEEKDAY(B13421,2)),IF(COUNTIF($I$2:$I$21,B13421)&gt;0,0,WEEKDAY(B13421,2)))</f>
        <v>4</v>
      </c>
      <c r="D13421" s="74">
        <f t="shared" si="2"/>
        <v>19</v>
      </c>
      <c r="E13421" s="12">
        <f>IFERROR(VLOOKUP(A13421,'IDAR Meter Data'!$A:$B,2,1),"")</f>
        <v>200</v>
      </c>
      <c r="F13421" s="75">
        <f>IF(CECCZ="CZ03",'Outside Temp'!B13421,IF(CECCZ="CZ04",'Outside Temp'!B13422,IF(CECCZ="CZ12",'Outside Temp'!B13423, IF(CECCZ="CZ13",'Outside Temp'!B13424))))</f>
        <v>60</v>
      </c>
      <c r="G13421" s="12">
        <f t="shared" si="3"/>
        <v>1</v>
      </c>
    </row>
    <row r="13422" ht="15.75" customHeight="1">
      <c r="A13422" s="13">
        <v>42264.833333333336</v>
      </c>
      <c r="B13422" s="73">
        <f t="shared" si="1"/>
        <v>42264</v>
      </c>
      <c r="C13422" s="74">
        <f>IF(NewCustomer="Yes", IF(COUNTIF($I$2:$I$11,B13422)&gt;0,0,WEEKDAY(B13422,2)),IF(COUNTIF($I$2:$I$21,B13422)&gt;0,0,WEEKDAY(B13422,2)))</f>
        <v>4</v>
      </c>
      <c r="D13422" s="74">
        <f t="shared" si="2"/>
        <v>20</v>
      </c>
      <c r="E13422" s="12">
        <f>IFERROR(VLOOKUP(A13422,'IDAR Meter Data'!$A:$B,2,1),"")</f>
        <v>179</v>
      </c>
      <c r="F13422" s="75">
        <f>IF(CECCZ="CZ03",'Outside Temp'!B13422,IF(CECCZ="CZ04",'Outside Temp'!B13423,IF(CECCZ="CZ12",'Outside Temp'!B13424, IF(CECCZ="CZ13",'Outside Temp'!B13425))))</f>
        <v>60</v>
      </c>
      <c r="G13422" s="12">
        <f t="shared" si="3"/>
        <v>1</v>
      </c>
    </row>
    <row r="13423" ht="15.75" customHeight="1">
      <c r="A13423" s="13">
        <v>42264.84375</v>
      </c>
      <c r="B13423" s="73">
        <f t="shared" si="1"/>
        <v>42264</v>
      </c>
      <c r="C13423" s="74">
        <f>IF(NewCustomer="Yes", IF(COUNTIF($I$2:$I$11,B13423)&gt;0,0,WEEKDAY(B13423,2)),IF(COUNTIF($I$2:$I$21,B13423)&gt;0,0,WEEKDAY(B13423,2)))</f>
        <v>4</v>
      </c>
      <c r="D13423" s="74">
        <f t="shared" si="2"/>
        <v>20</v>
      </c>
      <c r="E13423" s="12">
        <f>IFERROR(VLOOKUP(A13423,'IDAR Meter Data'!$A:$B,2,1),"")</f>
        <v>182</v>
      </c>
      <c r="F13423" s="75">
        <f>IF(CECCZ="CZ03",'Outside Temp'!B13423,IF(CECCZ="CZ04",'Outside Temp'!B13424,IF(CECCZ="CZ12",'Outside Temp'!B13425, IF(CECCZ="CZ13",'Outside Temp'!B13426))))</f>
        <v>60</v>
      </c>
      <c r="G13423" s="12">
        <f t="shared" si="3"/>
        <v>1</v>
      </c>
    </row>
    <row r="13424" ht="15.75" customHeight="1">
      <c r="A13424" s="13">
        <v>42264.854166666664</v>
      </c>
      <c r="B13424" s="73">
        <f t="shared" si="1"/>
        <v>42264</v>
      </c>
      <c r="C13424" s="74">
        <f>IF(NewCustomer="Yes", IF(COUNTIF($I$2:$I$11,B13424)&gt;0,0,WEEKDAY(B13424,2)),IF(COUNTIF($I$2:$I$21,B13424)&gt;0,0,WEEKDAY(B13424,2)))</f>
        <v>4</v>
      </c>
      <c r="D13424" s="74">
        <f t="shared" si="2"/>
        <v>20</v>
      </c>
      <c r="E13424" s="12">
        <f>IFERROR(VLOOKUP(A13424,'IDAR Meter Data'!$A:$B,2,1),"")</f>
        <v>185</v>
      </c>
      <c r="F13424" s="75">
        <f>IF(CECCZ="CZ03",'Outside Temp'!B13424,IF(CECCZ="CZ04",'Outside Temp'!B13425,IF(CECCZ="CZ12",'Outside Temp'!B13426, IF(CECCZ="CZ13",'Outside Temp'!B13427))))</f>
        <v>60</v>
      </c>
      <c r="G13424" s="12">
        <f t="shared" si="3"/>
        <v>1</v>
      </c>
    </row>
    <row r="13425" ht="15.75" customHeight="1">
      <c r="A13425" s="13">
        <v>42264.864583333336</v>
      </c>
      <c r="B13425" s="73">
        <f t="shared" si="1"/>
        <v>42264</v>
      </c>
      <c r="C13425" s="74">
        <f>IF(NewCustomer="Yes", IF(COUNTIF($I$2:$I$11,B13425)&gt;0,0,WEEKDAY(B13425,2)),IF(COUNTIF($I$2:$I$21,B13425)&gt;0,0,WEEKDAY(B13425,2)))</f>
        <v>4</v>
      </c>
      <c r="D13425" s="74">
        <f t="shared" si="2"/>
        <v>20</v>
      </c>
      <c r="E13425" s="12">
        <f>IFERROR(VLOOKUP(A13425,'IDAR Meter Data'!$A:$B,2,1),"")</f>
        <v>180</v>
      </c>
      <c r="F13425" s="75">
        <f>IF(CECCZ="CZ03",'Outside Temp'!B13425,IF(CECCZ="CZ04",'Outside Temp'!B13426,IF(CECCZ="CZ12",'Outside Temp'!B13427, IF(CECCZ="CZ13",'Outside Temp'!B13428))))</f>
        <v>60</v>
      </c>
      <c r="G13425" s="12">
        <f t="shared" si="3"/>
        <v>1</v>
      </c>
    </row>
    <row r="13426" ht="15.75" customHeight="1">
      <c r="A13426" s="13">
        <v>42264.875</v>
      </c>
      <c r="B13426" s="73">
        <f t="shared" si="1"/>
        <v>42264</v>
      </c>
      <c r="C13426" s="74">
        <f>IF(NewCustomer="Yes", IF(COUNTIF($I$2:$I$11,B13426)&gt;0,0,WEEKDAY(B13426,2)),IF(COUNTIF($I$2:$I$21,B13426)&gt;0,0,WEEKDAY(B13426,2)))</f>
        <v>4</v>
      </c>
      <c r="D13426" s="74">
        <f t="shared" si="2"/>
        <v>21</v>
      </c>
      <c r="E13426" s="12">
        <f>IFERROR(VLOOKUP(A13426,'IDAR Meter Data'!$A:$B,2,1),"")</f>
        <v>195</v>
      </c>
      <c r="F13426" s="75">
        <f>IF(CECCZ="CZ03",'Outside Temp'!B13426,IF(CECCZ="CZ04",'Outside Temp'!B13427,IF(CECCZ="CZ12",'Outside Temp'!B13428, IF(CECCZ="CZ13",'Outside Temp'!B13429))))</f>
        <v>60</v>
      </c>
      <c r="G13426" s="12">
        <f t="shared" si="3"/>
        <v>1</v>
      </c>
    </row>
    <row r="13427" ht="15.75" customHeight="1">
      <c r="A13427" s="13">
        <v>42264.885416666664</v>
      </c>
      <c r="B13427" s="73">
        <f t="shared" si="1"/>
        <v>42264</v>
      </c>
      <c r="C13427" s="74">
        <f>IF(NewCustomer="Yes", IF(COUNTIF($I$2:$I$11,B13427)&gt;0,0,WEEKDAY(B13427,2)),IF(COUNTIF($I$2:$I$21,B13427)&gt;0,0,WEEKDAY(B13427,2)))</f>
        <v>4</v>
      </c>
      <c r="D13427" s="74">
        <f t="shared" si="2"/>
        <v>21</v>
      </c>
      <c r="E13427" s="12">
        <f>IFERROR(VLOOKUP(A13427,'IDAR Meter Data'!$A:$B,2,1),"")</f>
        <v>179</v>
      </c>
      <c r="F13427" s="75">
        <f>IF(CECCZ="CZ03",'Outside Temp'!B13427,IF(CECCZ="CZ04",'Outside Temp'!B13428,IF(CECCZ="CZ12",'Outside Temp'!B13429, IF(CECCZ="CZ13",'Outside Temp'!B13430))))</f>
        <v>60</v>
      </c>
      <c r="G13427" s="12">
        <f t="shared" si="3"/>
        <v>1</v>
      </c>
    </row>
    <row r="13428" ht="15.75" customHeight="1">
      <c r="A13428" s="13">
        <v>42264.895833333336</v>
      </c>
      <c r="B13428" s="73">
        <f t="shared" si="1"/>
        <v>42264</v>
      </c>
      <c r="C13428" s="74">
        <f>IF(NewCustomer="Yes", IF(COUNTIF($I$2:$I$11,B13428)&gt;0,0,WEEKDAY(B13428,2)),IF(COUNTIF($I$2:$I$21,B13428)&gt;0,0,WEEKDAY(B13428,2)))</f>
        <v>4</v>
      </c>
      <c r="D13428" s="74">
        <f t="shared" si="2"/>
        <v>21</v>
      </c>
      <c r="E13428" s="12">
        <f>IFERROR(VLOOKUP(A13428,'IDAR Meter Data'!$A:$B,2,1),"")</f>
        <v>167</v>
      </c>
      <c r="F13428" s="75">
        <f>IF(CECCZ="CZ03",'Outside Temp'!B13428,IF(CECCZ="CZ04",'Outside Temp'!B13429,IF(CECCZ="CZ12",'Outside Temp'!B13430, IF(CECCZ="CZ13",'Outside Temp'!B13431))))</f>
        <v>60</v>
      </c>
      <c r="G13428" s="12">
        <f t="shared" si="3"/>
        <v>1</v>
      </c>
    </row>
    <row r="13429" ht="15.75" customHeight="1">
      <c r="A13429" s="13">
        <v>42264.90625</v>
      </c>
      <c r="B13429" s="73">
        <f t="shared" si="1"/>
        <v>42264</v>
      </c>
      <c r="C13429" s="74">
        <f>IF(NewCustomer="Yes", IF(COUNTIF($I$2:$I$11,B13429)&gt;0,0,WEEKDAY(B13429,2)),IF(COUNTIF($I$2:$I$21,B13429)&gt;0,0,WEEKDAY(B13429,2)))</f>
        <v>4</v>
      </c>
      <c r="D13429" s="74">
        <f t="shared" si="2"/>
        <v>21</v>
      </c>
      <c r="E13429" s="12">
        <f>IFERROR(VLOOKUP(A13429,'IDAR Meter Data'!$A:$B,2,1),"")</f>
        <v>171</v>
      </c>
      <c r="F13429" s="75">
        <f>IF(CECCZ="CZ03",'Outside Temp'!B13429,IF(CECCZ="CZ04",'Outside Temp'!B13430,IF(CECCZ="CZ12",'Outside Temp'!B13431, IF(CECCZ="CZ13",'Outside Temp'!B13432))))</f>
        <v>60</v>
      </c>
      <c r="G13429" s="12">
        <f t="shared" si="3"/>
        <v>1</v>
      </c>
    </row>
    <row r="13430" ht="15.75" customHeight="1">
      <c r="A13430" s="13">
        <v>42264.916666666664</v>
      </c>
      <c r="B13430" s="73">
        <f t="shared" si="1"/>
        <v>42264</v>
      </c>
      <c r="C13430" s="74">
        <f>IF(NewCustomer="Yes", IF(COUNTIF($I$2:$I$11,B13430)&gt;0,0,WEEKDAY(B13430,2)),IF(COUNTIF($I$2:$I$21,B13430)&gt;0,0,WEEKDAY(B13430,2)))</f>
        <v>4</v>
      </c>
      <c r="D13430" s="74">
        <f t="shared" si="2"/>
        <v>22</v>
      </c>
      <c r="E13430" s="12">
        <f>IFERROR(VLOOKUP(A13430,'IDAR Meter Data'!$A:$B,2,1),"")</f>
        <v>185</v>
      </c>
      <c r="F13430" s="75">
        <f>IF(CECCZ="CZ03",'Outside Temp'!B13430,IF(CECCZ="CZ04",'Outside Temp'!B13431,IF(CECCZ="CZ12",'Outside Temp'!B13432, IF(CECCZ="CZ13",'Outside Temp'!B13433))))</f>
        <v>59.93333333</v>
      </c>
      <c r="G13430" s="12">
        <f t="shared" si="3"/>
        <v>1</v>
      </c>
    </row>
    <row r="13431" ht="15.75" customHeight="1">
      <c r="A13431" s="13">
        <v>42264.927083333336</v>
      </c>
      <c r="B13431" s="73">
        <f t="shared" si="1"/>
        <v>42264</v>
      </c>
      <c r="C13431" s="74">
        <f>IF(NewCustomer="Yes", IF(COUNTIF($I$2:$I$11,B13431)&gt;0,0,WEEKDAY(B13431,2)),IF(COUNTIF($I$2:$I$21,B13431)&gt;0,0,WEEKDAY(B13431,2)))</f>
        <v>4</v>
      </c>
      <c r="D13431" s="74">
        <f t="shared" si="2"/>
        <v>22</v>
      </c>
      <c r="E13431" s="12">
        <f>IFERROR(VLOOKUP(A13431,'IDAR Meter Data'!$A:$B,2,1),"")</f>
        <v>176</v>
      </c>
      <c r="F13431" s="75">
        <f>IF(CECCZ="CZ03",'Outside Temp'!B13431,IF(CECCZ="CZ04",'Outside Temp'!B13432,IF(CECCZ="CZ12",'Outside Temp'!B13433, IF(CECCZ="CZ13",'Outside Temp'!B13434))))</f>
        <v>59.68333333</v>
      </c>
      <c r="G13431" s="12">
        <f t="shared" si="3"/>
        <v>1</v>
      </c>
    </row>
    <row r="13432" ht="15.75" customHeight="1">
      <c r="A13432" s="13">
        <v>42264.9375</v>
      </c>
      <c r="B13432" s="73">
        <f t="shared" si="1"/>
        <v>42264</v>
      </c>
      <c r="C13432" s="74">
        <f>IF(NewCustomer="Yes", IF(COUNTIF($I$2:$I$11,B13432)&gt;0,0,WEEKDAY(B13432,2)),IF(COUNTIF($I$2:$I$21,B13432)&gt;0,0,WEEKDAY(B13432,2)))</f>
        <v>4</v>
      </c>
      <c r="D13432" s="74">
        <f t="shared" si="2"/>
        <v>22</v>
      </c>
      <c r="E13432" s="12">
        <f>IFERROR(VLOOKUP(A13432,'IDAR Meter Data'!$A:$B,2,1),"")</f>
        <v>165</v>
      </c>
      <c r="F13432" s="75">
        <f>IF(CECCZ="CZ03",'Outside Temp'!B13432,IF(CECCZ="CZ04",'Outside Temp'!B13433,IF(CECCZ="CZ12",'Outside Temp'!B13434, IF(CECCZ="CZ13",'Outside Temp'!B13435))))</f>
        <v>59.43333333</v>
      </c>
      <c r="G13432" s="12">
        <f t="shared" si="3"/>
        <v>1</v>
      </c>
    </row>
    <row r="13433" ht="15.75" customHeight="1">
      <c r="A13433" s="13">
        <v>42264.947916666664</v>
      </c>
      <c r="B13433" s="73">
        <f t="shared" si="1"/>
        <v>42264</v>
      </c>
      <c r="C13433" s="74">
        <f>IF(NewCustomer="Yes", IF(COUNTIF($I$2:$I$11,B13433)&gt;0,0,WEEKDAY(B13433,2)),IF(COUNTIF($I$2:$I$21,B13433)&gt;0,0,WEEKDAY(B13433,2)))</f>
        <v>4</v>
      </c>
      <c r="D13433" s="74">
        <f t="shared" si="2"/>
        <v>22</v>
      </c>
      <c r="E13433" s="12">
        <f>IFERROR(VLOOKUP(A13433,'IDAR Meter Data'!$A:$B,2,1),"")</f>
        <v>166</v>
      </c>
      <c r="F13433" s="75">
        <f>IF(CECCZ="CZ03",'Outside Temp'!B13433,IF(CECCZ="CZ04",'Outside Temp'!B13434,IF(CECCZ="CZ12",'Outside Temp'!B13435, IF(CECCZ="CZ13",'Outside Temp'!B13436))))</f>
        <v>59.18333333</v>
      </c>
      <c r="G13433" s="12">
        <f t="shared" si="3"/>
        <v>1</v>
      </c>
    </row>
    <row r="13434" ht="15.75" customHeight="1">
      <c r="A13434" s="13">
        <v>42264.958333333336</v>
      </c>
      <c r="B13434" s="73">
        <f t="shared" si="1"/>
        <v>42264</v>
      </c>
      <c r="C13434" s="74">
        <f>IF(NewCustomer="Yes", IF(COUNTIF($I$2:$I$11,B13434)&gt;0,0,WEEKDAY(B13434,2)),IF(COUNTIF($I$2:$I$21,B13434)&gt;0,0,WEEKDAY(B13434,2)))</f>
        <v>4</v>
      </c>
      <c r="D13434" s="74">
        <f t="shared" si="2"/>
        <v>23</v>
      </c>
      <c r="E13434" s="12">
        <f>IFERROR(VLOOKUP(A13434,'IDAR Meter Data'!$A:$B,2,1),"")</f>
        <v>168</v>
      </c>
      <c r="F13434" s="75">
        <f>IF(CECCZ="CZ03",'Outside Temp'!B13434,IF(CECCZ="CZ04",'Outside Temp'!B13435,IF(CECCZ="CZ12",'Outside Temp'!B13436, IF(CECCZ="CZ13",'Outside Temp'!B13437))))</f>
        <v>58.93333333</v>
      </c>
      <c r="G13434" s="12">
        <f t="shared" si="3"/>
        <v>1</v>
      </c>
    </row>
    <row r="13435" ht="15.75" customHeight="1">
      <c r="A13435" s="13">
        <v>42264.96875</v>
      </c>
      <c r="B13435" s="73">
        <f t="shared" si="1"/>
        <v>42264</v>
      </c>
      <c r="C13435" s="74">
        <f>IF(NewCustomer="Yes", IF(COUNTIF($I$2:$I$11,B13435)&gt;0,0,WEEKDAY(B13435,2)),IF(COUNTIF($I$2:$I$21,B13435)&gt;0,0,WEEKDAY(B13435,2)))</f>
        <v>4</v>
      </c>
      <c r="D13435" s="74">
        <f t="shared" si="2"/>
        <v>23</v>
      </c>
      <c r="E13435" s="12">
        <f>IFERROR(VLOOKUP(A13435,'IDAR Meter Data'!$A:$B,2,1),"")</f>
        <v>175</v>
      </c>
      <c r="F13435" s="75">
        <f>IF(CECCZ="CZ03",'Outside Temp'!B13435,IF(CECCZ="CZ04",'Outside Temp'!B13436,IF(CECCZ="CZ12",'Outside Temp'!B13437, IF(CECCZ="CZ13",'Outside Temp'!B13438))))</f>
        <v>58.68333333</v>
      </c>
      <c r="G13435" s="12">
        <f t="shared" si="3"/>
        <v>1</v>
      </c>
    </row>
    <row r="13436" ht="15.75" customHeight="1">
      <c r="A13436" s="13">
        <v>42264.979166666664</v>
      </c>
      <c r="B13436" s="73">
        <f t="shared" si="1"/>
        <v>42264</v>
      </c>
      <c r="C13436" s="74">
        <f>IF(NewCustomer="Yes", IF(COUNTIF($I$2:$I$11,B13436)&gt;0,0,WEEKDAY(B13436,2)),IF(COUNTIF($I$2:$I$21,B13436)&gt;0,0,WEEKDAY(B13436,2)))</f>
        <v>4</v>
      </c>
      <c r="D13436" s="74">
        <f t="shared" si="2"/>
        <v>23</v>
      </c>
      <c r="E13436" s="12">
        <f>IFERROR(VLOOKUP(A13436,'IDAR Meter Data'!$A:$B,2,1),"")</f>
        <v>157</v>
      </c>
      <c r="F13436" s="75">
        <f>IF(CECCZ="CZ03",'Outside Temp'!B13436,IF(CECCZ="CZ04",'Outside Temp'!B13437,IF(CECCZ="CZ12",'Outside Temp'!B13438, IF(CECCZ="CZ13",'Outside Temp'!B13439))))</f>
        <v>58.43333333</v>
      </c>
      <c r="G13436" s="12">
        <f t="shared" si="3"/>
        <v>1</v>
      </c>
    </row>
    <row r="13437" ht="15.75" customHeight="1">
      <c r="A13437" s="13">
        <v>42264.989583333336</v>
      </c>
      <c r="B13437" s="73">
        <f t="shared" si="1"/>
        <v>42264</v>
      </c>
      <c r="C13437" s="74">
        <f>IF(NewCustomer="Yes", IF(COUNTIF($I$2:$I$11,B13437)&gt;0,0,WEEKDAY(B13437,2)),IF(COUNTIF($I$2:$I$21,B13437)&gt;0,0,WEEKDAY(B13437,2)))</f>
        <v>4</v>
      </c>
      <c r="D13437" s="74">
        <f t="shared" si="2"/>
        <v>23</v>
      </c>
      <c r="E13437" s="12">
        <f>IFERROR(VLOOKUP(A13437,'IDAR Meter Data'!$A:$B,2,1),"")</f>
        <v>154</v>
      </c>
      <c r="F13437" s="75">
        <f>IF(CECCZ="CZ03",'Outside Temp'!B13437,IF(CECCZ="CZ04",'Outside Temp'!B13438,IF(CECCZ="CZ12",'Outside Temp'!B13439, IF(CECCZ="CZ13",'Outside Temp'!B13440))))</f>
        <v>58.18333333</v>
      </c>
      <c r="G13437" s="12">
        <f t="shared" si="3"/>
        <v>1</v>
      </c>
    </row>
    <row r="13438" ht="15.75" customHeight="1">
      <c r="A13438" s="13">
        <v>42265.0</v>
      </c>
      <c r="B13438" s="73">
        <f t="shared" si="1"/>
        <v>42265</v>
      </c>
      <c r="C13438" s="74">
        <f>IF(NewCustomer="Yes", IF(COUNTIF($I$2:$I$11,B13438)&gt;0,0,WEEKDAY(B13438,2)),IF(COUNTIF($I$2:$I$21,B13438)&gt;0,0,WEEKDAY(B13438,2)))</f>
        <v>5</v>
      </c>
      <c r="D13438" s="74">
        <f t="shared" si="2"/>
        <v>0</v>
      </c>
      <c r="E13438" s="12">
        <f>IFERROR(VLOOKUP(A13438,'IDAR Meter Data'!$A:$B,2,1),"")</f>
        <v>145</v>
      </c>
      <c r="F13438" s="75">
        <f>IF(CECCZ="CZ03",'Outside Temp'!B13438,IF(CECCZ="CZ04",'Outside Temp'!B13439,IF(CECCZ="CZ12",'Outside Temp'!B13440, IF(CECCZ="CZ13",'Outside Temp'!B13441))))</f>
        <v>58.06666667</v>
      </c>
      <c r="G13438" s="12">
        <f t="shared" si="3"/>
        <v>1</v>
      </c>
    </row>
    <row r="13439" ht="15.75" customHeight="1">
      <c r="A13439" s="13">
        <v>42265.010416666664</v>
      </c>
      <c r="B13439" s="73">
        <f t="shared" si="1"/>
        <v>42265</v>
      </c>
      <c r="C13439" s="74">
        <f>IF(NewCustomer="Yes", IF(COUNTIF($I$2:$I$11,B13439)&gt;0,0,WEEKDAY(B13439,2)),IF(COUNTIF($I$2:$I$21,B13439)&gt;0,0,WEEKDAY(B13439,2)))</f>
        <v>5</v>
      </c>
      <c r="D13439" s="74">
        <f t="shared" si="2"/>
        <v>0</v>
      </c>
      <c r="E13439" s="12">
        <f>IFERROR(VLOOKUP(A13439,'IDAR Meter Data'!$A:$B,2,1),"")</f>
        <v>149</v>
      </c>
      <c r="F13439" s="75">
        <f>IF(CECCZ="CZ03",'Outside Temp'!B13439,IF(CECCZ="CZ04",'Outside Temp'!B13440,IF(CECCZ="CZ12",'Outside Temp'!B13441, IF(CECCZ="CZ13",'Outside Temp'!B13442))))</f>
        <v>58.31666667</v>
      </c>
      <c r="G13439" s="12">
        <f t="shared" si="3"/>
        <v>1</v>
      </c>
    </row>
    <row r="13440" ht="15.75" customHeight="1">
      <c r="A13440" s="13">
        <v>42265.020833333336</v>
      </c>
      <c r="B13440" s="73">
        <f t="shared" si="1"/>
        <v>42265</v>
      </c>
      <c r="C13440" s="74">
        <f>IF(NewCustomer="Yes", IF(COUNTIF($I$2:$I$11,B13440)&gt;0,0,WEEKDAY(B13440,2)),IF(COUNTIF($I$2:$I$21,B13440)&gt;0,0,WEEKDAY(B13440,2)))</f>
        <v>5</v>
      </c>
      <c r="D13440" s="74">
        <f t="shared" si="2"/>
        <v>0</v>
      </c>
      <c r="E13440" s="12">
        <f>IFERROR(VLOOKUP(A13440,'IDAR Meter Data'!$A:$B,2,1),"")</f>
        <v>169</v>
      </c>
      <c r="F13440" s="75">
        <f>IF(CECCZ="CZ03",'Outside Temp'!B13440,IF(CECCZ="CZ04",'Outside Temp'!B13441,IF(CECCZ="CZ12",'Outside Temp'!B13442, IF(CECCZ="CZ13",'Outside Temp'!B13443))))</f>
        <v>58.56666667</v>
      </c>
      <c r="G13440" s="12">
        <f t="shared" si="3"/>
        <v>1</v>
      </c>
    </row>
    <row r="13441" ht="15.75" customHeight="1">
      <c r="A13441" s="13">
        <v>42265.03125</v>
      </c>
      <c r="B13441" s="73">
        <f t="shared" si="1"/>
        <v>42265</v>
      </c>
      <c r="C13441" s="74">
        <f>IF(NewCustomer="Yes", IF(COUNTIF($I$2:$I$11,B13441)&gt;0,0,WEEKDAY(B13441,2)),IF(COUNTIF($I$2:$I$21,B13441)&gt;0,0,WEEKDAY(B13441,2)))</f>
        <v>5</v>
      </c>
      <c r="D13441" s="74">
        <f t="shared" si="2"/>
        <v>0</v>
      </c>
      <c r="E13441" s="12">
        <f>IFERROR(VLOOKUP(A13441,'IDAR Meter Data'!$A:$B,2,1),"")</f>
        <v>148</v>
      </c>
      <c r="F13441" s="75">
        <f>IF(CECCZ="CZ03",'Outside Temp'!B13441,IF(CECCZ="CZ04",'Outside Temp'!B13442,IF(CECCZ="CZ12",'Outside Temp'!B13443, IF(CECCZ="CZ13",'Outside Temp'!B13444))))</f>
        <v>58.81666667</v>
      </c>
      <c r="G13441" s="12">
        <f t="shared" si="3"/>
        <v>1</v>
      </c>
    </row>
    <row r="13442" ht="15.75" customHeight="1">
      <c r="A13442" s="13">
        <v>42265.041666666664</v>
      </c>
      <c r="B13442" s="73">
        <f t="shared" si="1"/>
        <v>42265</v>
      </c>
      <c r="C13442" s="74">
        <f>IF(NewCustomer="Yes", IF(COUNTIF($I$2:$I$11,B13442)&gt;0,0,WEEKDAY(B13442,2)),IF(COUNTIF($I$2:$I$21,B13442)&gt;0,0,WEEKDAY(B13442,2)))</f>
        <v>5</v>
      </c>
      <c r="D13442" s="74">
        <f t="shared" si="2"/>
        <v>1</v>
      </c>
      <c r="E13442" s="12">
        <f>IFERROR(VLOOKUP(A13442,'IDAR Meter Data'!$A:$B,2,1),"")</f>
        <v>152</v>
      </c>
      <c r="F13442" s="75">
        <f>IF(CECCZ="CZ03",'Outside Temp'!B13442,IF(CECCZ="CZ04",'Outside Temp'!B13443,IF(CECCZ="CZ12",'Outside Temp'!B13444, IF(CECCZ="CZ13",'Outside Temp'!B13445))))</f>
        <v>58.93333333</v>
      </c>
      <c r="G13442" s="12">
        <f t="shared" si="3"/>
        <v>1</v>
      </c>
    </row>
    <row r="13443" ht="15.75" customHeight="1">
      <c r="A13443" s="13">
        <v>42265.052083333336</v>
      </c>
      <c r="B13443" s="73">
        <f t="shared" si="1"/>
        <v>42265</v>
      </c>
      <c r="C13443" s="74">
        <f>IF(NewCustomer="Yes", IF(COUNTIF($I$2:$I$11,B13443)&gt;0,0,WEEKDAY(B13443,2)),IF(COUNTIF($I$2:$I$21,B13443)&gt;0,0,WEEKDAY(B13443,2)))</f>
        <v>5</v>
      </c>
      <c r="D13443" s="74">
        <f t="shared" si="2"/>
        <v>1</v>
      </c>
      <c r="E13443" s="12">
        <f>IFERROR(VLOOKUP(A13443,'IDAR Meter Data'!$A:$B,2,1),"")</f>
        <v>154</v>
      </c>
      <c r="F13443" s="75">
        <f>IF(CECCZ="CZ03",'Outside Temp'!B13443,IF(CECCZ="CZ04",'Outside Temp'!B13444,IF(CECCZ="CZ12",'Outside Temp'!B13445, IF(CECCZ="CZ13",'Outside Temp'!B13446))))</f>
        <v>58.68333333</v>
      </c>
      <c r="G13443" s="12">
        <f t="shared" si="3"/>
        <v>1</v>
      </c>
    </row>
    <row r="13444" ht="15.75" customHeight="1">
      <c r="A13444" s="13">
        <v>42265.0625</v>
      </c>
      <c r="B13444" s="73">
        <f t="shared" si="1"/>
        <v>42265</v>
      </c>
      <c r="C13444" s="74">
        <f>IF(NewCustomer="Yes", IF(COUNTIF($I$2:$I$11,B13444)&gt;0,0,WEEKDAY(B13444,2)),IF(COUNTIF($I$2:$I$21,B13444)&gt;0,0,WEEKDAY(B13444,2)))</f>
        <v>5</v>
      </c>
      <c r="D13444" s="74">
        <f t="shared" si="2"/>
        <v>1</v>
      </c>
      <c r="E13444" s="12">
        <f>IFERROR(VLOOKUP(A13444,'IDAR Meter Data'!$A:$B,2,1),"")</f>
        <v>153</v>
      </c>
      <c r="F13444" s="75">
        <f>IF(CECCZ="CZ03",'Outside Temp'!B13444,IF(CECCZ="CZ04",'Outside Temp'!B13445,IF(CECCZ="CZ12",'Outside Temp'!B13446, IF(CECCZ="CZ13",'Outside Temp'!B13447))))</f>
        <v>58.43333333</v>
      </c>
      <c r="G13444" s="12">
        <f t="shared" si="3"/>
        <v>1</v>
      </c>
    </row>
    <row r="13445" ht="15.75" customHeight="1">
      <c r="A13445" s="13">
        <v>42265.072916666664</v>
      </c>
      <c r="B13445" s="73">
        <f t="shared" si="1"/>
        <v>42265</v>
      </c>
      <c r="C13445" s="74">
        <f>IF(NewCustomer="Yes", IF(COUNTIF($I$2:$I$11,B13445)&gt;0,0,WEEKDAY(B13445,2)),IF(COUNTIF($I$2:$I$21,B13445)&gt;0,0,WEEKDAY(B13445,2)))</f>
        <v>5</v>
      </c>
      <c r="D13445" s="74">
        <f t="shared" si="2"/>
        <v>1</v>
      </c>
      <c r="E13445" s="12">
        <f>IFERROR(VLOOKUP(A13445,'IDAR Meter Data'!$A:$B,2,1),"")</f>
        <v>164</v>
      </c>
      <c r="F13445" s="75">
        <f>IF(CECCZ="CZ03",'Outside Temp'!B13445,IF(CECCZ="CZ04",'Outside Temp'!B13446,IF(CECCZ="CZ12",'Outside Temp'!B13447, IF(CECCZ="CZ13",'Outside Temp'!B13448))))</f>
        <v>58.18333333</v>
      </c>
      <c r="G13445" s="12">
        <f t="shared" si="3"/>
        <v>1</v>
      </c>
    </row>
    <row r="13446" ht="15.75" customHeight="1">
      <c r="A13446" s="13">
        <v>42265.083333333336</v>
      </c>
      <c r="B13446" s="73">
        <f t="shared" si="1"/>
        <v>42265</v>
      </c>
      <c r="C13446" s="74">
        <f>IF(NewCustomer="Yes", IF(COUNTIF($I$2:$I$11,B13446)&gt;0,0,WEEKDAY(B13446,2)),IF(COUNTIF($I$2:$I$21,B13446)&gt;0,0,WEEKDAY(B13446,2)))</f>
        <v>5</v>
      </c>
      <c r="D13446" s="74">
        <f t="shared" si="2"/>
        <v>2</v>
      </c>
      <c r="E13446" s="12">
        <f>IFERROR(VLOOKUP(A13446,'IDAR Meter Data'!$A:$B,2,1),"")</f>
        <v>145</v>
      </c>
      <c r="F13446" s="75">
        <f>IF(CECCZ="CZ03",'Outside Temp'!B13446,IF(CECCZ="CZ04",'Outside Temp'!B13447,IF(CECCZ="CZ12",'Outside Temp'!B13448, IF(CECCZ="CZ13",'Outside Temp'!B13449))))</f>
        <v>58</v>
      </c>
      <c r="G13446" s="12">
        <f t="shared" si="3"/>
        <v>1</v>
      </c>
    </row>
    <row r="13447" ht="15.75" customHeight="1">
      <c r="A13447" s="13">
        <v>42265.09375</v>
      </c>
      <c r="B13447" s="73">
        <f t="shared" si="1"/>
        <v>42265</v>
      </c>
      <c r="C13447" s="74">
        <f>IF(NewCustomer="Yes", IF(COUNTIF($I$2:$I$11,B13447)&gt;0,0,WEEKDAY(B13447,2)),IF(COUNTIF($I$2:$I$21,B13447)&gt;0,0,WEEKDAY(B13447,2)))</f>
        <v>5</v>
      </c>
      <c r="D13447" s="74">
        <f t="shared" si="2"/>
        <v>2</v>
      </c>
      <c r="E13447" s="12">
        <f>IFERROR(VLOOKUP(A13447,'IDAR Meter Data'!$A:$B,2,1),"")</f>
        <v>145</v>
      </c>
      <c r="F13447" s="75">
        <f>IF(CECCZ="CZ03",'Outside Temp'!B13447,IF(CECCZ="CZ04",'Outside Temp'!B13448,IF(CECCZ="CZ12",'Outside Temp'!B13449, IF(CECCZ="CZ13",'Outside Temp'!B13450))))</f>
        <v>58</v>
      </c>
      <c r="G13447" s="12">
        <f t="shared" si="3"/>
        <v>1</v>
      </c>
    </row>
    <row r="13448" ht="15.75" customHeight="1">
      <c r="A13448" s="13">
        <v>42265.104166666664</v>
      </c>
      <c r="B13448" s="73">
        <f t="shared" si="1"/>
        <v>42265</v>
      </c>
      <c r="C13448" s="74">
        <f>IF(NewCustomer="Yes", IF(COUNTIF($I$2:$I$11,B13448)&gt;0,0,WEEKDAY(B13448,2)),IF(COUNTIF($I$2:$I$21,B13448)&gt;0,0,WEEKDAY(B13448,2)))</f>
        <v>5</v>
      </c>
      <c r="D13448" s="74">
        <f t="shared" si="2"/>
        <v>2</v>
      </c>
      <c r="E13448" s="12">
        <f>IFERROR(VLOOKUP(A13448,'IDAR Meter Data'!$A:$B,2,1),"")</f>
        <v>144</v>
      </c>
      <c r="F13448" s="75">
        <f>IF(CECCZ="CZ03",'Outside Temp'!B13448,IF(CECCZ="CZ04",'Outside Temp'!B13449,IF(CECCZ="CZ12",'Outside Temp'!B13450, IF(CECCZ="CZ13",'Outside Temp'!B13451))))</f>
        <v>58</v>
      </c>
      <c r="G13448" s="12">
        <f t="shared" si="3"/>
        <v>1</v>
      </c>
    </row>
    <row r="13449" ht="15.75" customHeight="1">
      <c r="A13449" s="13">
        <v>42265.114583333336</v>
      </c>
      <c r="B13449" s="73">
        <f t="shared" si="1"/>
        <v>42265</v>
      </c>
      <c r="C13449" s="74">
        <f>IF(NewCustomer="Yes", IF(COUNTIF($I$2:$I$11,B13449)&gt;0,0,WEEKDAY(B13449,2)),IF(COUNTIF($I$2:$I$21,B13449)&gt;0,0,WEEKDAY(B13449,2)))</f>
        <v>5</v>
      </c>
      <c r="D13449" s="74">
        <f t="shared" si="2"/>
        <v>2</v>
      </c>
      <c r="E13449" s="12">
        <f>IFERROR(VLOOKUP(A13449,'IDAR Meter Data'!$A:$B,2,1),"")</f>
        <v>145</v>
      </c>
      <c r="F13449" s="75">
        <f>IF(CECCZ="CZ03",'Outside Temp'!B13449,IF(CECCZ="CZ04",'Outside Temp'!B13450,IF(CECCZ="CZ12",'Outside Temp'!B13451, IF(CECCZ="CZ13",'Outside Temp'!B13452))))</f>
        <v>58</v>
      </c>
      <c r="G13449" s="12">
        <f t="shared" si="3"/>
        <v>1</v>
      </c>
    </row>
    <row r="13450" ht="15.75" customHeight="1">
      <c r="A13450" s="13">
        <v>42265.125</v>
      </c>
      <c r="B13450" s="73">
        <f t="shared" si="1"/>
        <v>42265</v>
      </c>
      <c r="C13450" s="74">
        <f>IF(NewCustomer="Yes", IF(COUNTIF($I$2:$I$11,B13450)&gt;0,0,WEEKDAY(B13450,2)),IF(COUNTIF($I$2:$I$21,B13450)&gt;0,0,WEEKDAY(B13450,2)))</f>
        <v>5</v>
      </c>
      <c r="D13450" s="74">
        <f t="shared" si="2"/>
        <v>3</v>
      </c>
      <c r="E13450" s="12">
        <f>IFERROR(VLOOKUP(A13450,'IDAR Meter Data'!$A:$B,2,1),"")</f>
        <v>159</v>
      </c>
      <c r="F13450" s="75">
        <f>IF(CECCZ="CZ03",'Outside Temp'!B13450,IF(CECCZ="CZ04",'Outside Temp'!B13451,IF(CECCZ="CZ12",'Outside Temp'!B13452, IF(CECCZ="CZ13",'Outside Temp'!B13453))))</f>
        <v>57.93333333</v>
      </c>
      <c r="G13450" s="12">
        <f t="shared" si="3"/>
        <v>1</v>
      </c>
    </row>
    <row r="13451" ht="15.75" customHeight="1">
      <c r="A13451" s="13">
        <v>42265.135416666664</v>
      </c>
      <c r="B13451" s="73">
        <f t="shared" si="1"/>
        <v>42265</v>
      </c>
      <c r="C13451" s="74">
        <f>IF(NewCustomer="Yes", IF(COUNTIF($I$2:$I$11,B13451)&gt;0,0,WEEKDAY(B13451,2)),IF(COUNTIF($I$2:$I$21,B13451)&gt;0,0,WEEKDAY(B13451,2)))</f>
        <v>5</v>
      </c>
      <c r="D13451" s="74">
        <f t="shared" si="2"/>
        <v>3</v>
      </c>
      <c r="E13451" s="12">
        <f>IFERROR(VLOOKUP(A13451,'IDAR Meter Data'!$A:$B,2,1),"")</f>
        <v>141</v>
      </c>
      <c r="F13451" s="75">
        <f>IF(CECCZ="CZ03",'Outside Temp'!B13451,IF(CECCZ="CZ04",'Outside Temp'!B13452,IF(CECCZ="CZ12",'Outside Temp'!B13453, IF(CECCZ="CZ13",'Outside Temp'!B13454))))</f>
        <v>57.68333333</v>
      </c>
      <c r="G13451" s="12">
        <f t="shared" si="3"/>
        <v>1</v>
      </c>
    </row>
    <row r="13452" ht="15.75" customHeight="1">
      <c r="A13452" s="13">
        <v>42265.145833333336</v>
      </c>
      <c r="B13452" s="73">
        <f t="shared" si="1"/>
        <v>42265</v>
      </c>
      <c r="C13452" s="74">
        <f>IF(NewCustomer="Yes", IF(COUNTIF($I$2:$I$11,B13452)&gt;0,0,WEEKDAY(B13452,2)),IF(COUNTIF($I$2:$I$21,B13452)&gt;0,0,WEEKDAY(B13452,2)))</f>
        <v>5</v>
      </c>
      <c r="D13452" s="74">
        <f t="shared" si="2"/>
        <v>3</v>
      </c>
      <c r="E13452" s="12">
        <f>IFERROR(VLOOKUP(A13452,'IDAR Meter Data'!$A:$B,2,1),"")</f>
        <v>145</v>
      </c>
      <c r="F13452" s="75">
        <f>IF(CECCZ="CZ03",'Outside Temp'!B13452,IF(CECCZ="CZ04",'Outside Temp'!B13453,IF(CECCZ="CZ12",'Outside Temp'!B13454, IF(CECCZ="CZ13",'Outside Temp'!B13455))))</f>
        <v>57.43333333</v>
      </c>
      <c r="G13452" s="12">
        <f t="shared" si="3"/>
        <v>1</v>
      </c>
    </row>
    <row r="13453" ht="15.75" customHeight="1">
      <c r="A13453" s="13">
        <v>42265.15625</v>
      </c>
      <c r="B13453" s="73">
        <f t="shared" si="1"/>
        <v>42265</v>
      </c>
      <c r="C13453" s="74">
        <f>IF(NewCustomer="Yes", IF(COUNTIF($I$2:$I$11,B13453)&gt;0,0,WEEKDAY(B13453,2)),IF(COUNTIF($I$2:$I$21,B13453)&gt;0,0,WEEKDAY(B13453,2)))</f>
        <v>5</v>
      </c>
      <c r="D13453" s="74">
        <f t="shared" si="2"/>
        <v>3</v>
      </c>
      <c r="E13453" s="12">
        <f>IFERROR(VLOOKUP(A13453,'IDAR Meter Data'!$A:$B,2,1),"")</f>
        <v>140</v>
      </c>
      <c r="F13453" s="75">
        <f>IF(CECCZ="CZ03",'Outside Temp'!B13453,IF(CECCZ="CZ04",'Outside Temp'!B13454,IF(CECCZ="CZ12",'Outside Temp'!B13455, IF(CECCZ="CZ13",'Outside Temp'!B13456))))</f>
        <v>57.18333333</v>
      </c>
      <c r="G13453" s="12">
        <f t="shared" si="3"/>
        <v>1</v>
      </c>
    </row>
    <row r="13454" ht="15.75" customHeight="1">
      <c r="A13454" s="13">
        <v>42265.166666666664</v>
      </c>
      <c r="B13454" s="73">
        <f t="shared" si="1"/>
        <v>42265</v>
      </c>
      <c r="C13454" s="74">
        <f>IF(NewCustomer="Yes", IF(COUNTIF($I$2:$I$11,B13454)&gt;0,0,WEEKDAY(B13454,2)),IF(COUNTIF($I$2:$I$21,B13454)&gt;0,0,WEEKDAY(B13454,2)))</f>
        <v>5</v>
      </c>
      <c r="D13454" s="74">
        <f t="shared" si="2"/>
        <v>4</v>
      </c>
      <c r="E13454" s="12">
        <f>IFERROR(VLOOKUP(A13454,'IDAR Meter Data'!$A:$B,2,1),"")</f>
        <v>143</v>
      </c>
      <c r="F13454" s="75">
        <f>IF(CECCZ="CZ03",'Outside Temp'!B13454,IF(CECCZ="CZ04",'Outside Temp'!B13455,IF(CECCZ="CZ12",'Outside Temp'!B13456, IF(CECCZ="CZ13",'Outside Temp'!B13457))))</f>
        <v>57</v>
      </c>
      <c r="G13454" s="12">
        <f t="shared" si="3"/>
        <v>1</v>
      </c>
    </row>
    <row r="13455" ht="15.75" customHeight="1">
      <c r="A13455" s="13">
        <v>42265.177083333336</v>
      </c>
      <c r="B13455" s="73">
        <f t="shared" si="1"/>
        <v>42265</v>
      </c>
      <c r="C13455" s="74">
        <f>IF(NewCustomer="Yes", IF(COUNTIF($I$2:$I$11,B13455)&gt;0,0,WEEKDAY(B13455,2)),IF(COUNTIF($I$2:$I$21,B13455)&gt;0,0,WEEKDAY(B13455,2)))</f>
        <v>5</v>
      </c>
      <c r="D13455" s="74">
        <f t="shared" si="2"/>
        <v>4</v>
      </c>
      <c r="E13455" s="12">
        <f>IFERROR(VLOOKUP(A13455,'IDAR Meter Data'!$A:$B,2,1),"")</f>
        <v>158</v>
      </c>
      <c r="F13455" s="75">
        <f>IF(CECCZ="CZ03",'Outside Temp'!B13455,IF(CECCZ="CZ04",'Outside Temp'!B13456,IF(CECCZ="CZ12",'Outside Temp'!B13457, IF(CECCZ="CZ13",'Outside Temp'!B13458))))</f>
        <v>57</v>
      </c>
      <c r="G13455" s="12">
        <f t="shared" si="3"/>
        <v>1</v>
      </c>
    </row>
    <row r="13456" ht="15.75" customHeight="1">
      <c r="A13456" s="13">
        <v>42265.1875</v>
      </c>
      <c r="B13456" s="73">
        <f t="shared" si="1"/>
        <v>42265</v>
      </c>
      <c r="C13456" s="74">
        <f>IF(NewCustomer="Yes", IF(COUNTIF($I$2:$I$11,B13456)&gt;0,0,WEEKDAY(B13456,2)),IF(COUNTIF($I$2:$I$21,B13456)&gt;0,0,WEEKDAY(B13456,2)))</f>
        <v>5</v>
      </c>
      <c r="D13456" s="74">
        <f t="shared" si="2"/>
        <v>4</v>
      </c>
      <c r="E13456" s="12">
        <f>IFERROR(VLOOKUP(A13456,'IDAR Meter Data'!$A:$B,2,1),"")</f>
        <v>139</v>
      </c>
      <c r="F13456" s="75">
        <f>IF(CECCZ="CZ03",'Outside Temp'!B13456,IF(CECCZ="CZ04",'Outside Temp'!B13457,IF(CECCZ="CZ12",'Outside Temp'!B13458, IF(CECCZ="CZ13",'Outside Temp'!B13459))))</f>
        <v>57</v>
      </c>
      <c r="G13456" s="12">
        <f t="shared" si="3"/>
        <v>1</v>
      </c>
    </row>
    <row r="13457" ht="15.75" customHeight="1">
      <c r="A13457" s="13">
        <v>42265.197916666664</v>
      </c>
      <c r="B13457" s="73">
        <f t="shared" si="1"/>
        <v>42265</v>
      </c>
      <c r="C13457" s="74">
        <f>IF(NewCustomer="Yes", IF(COUNTIF($I$2:$I$11,B13457)&gt;0,0,WEEKDAY(B13457,2)),IF(COUNTIF($I$2:$I$21,B13457)&gt;0,0,WEEKDAY(B13457,2)))</f>
        <v>5</v>
      </c>
      <c r="D13457" s="74">
        <f t="shared" si="2"/>
        <v>4</v>
      </c>
      <c r="E13457" s="12">
        <f>IFERROR(VLOOKUP(A13457,'IDAR Meter Data'!$A:$B,2,1),"")</f>
        <v>144</v>
      </c>
      <c r="F13457" s="75">
        <f>IF(CECCZ="CZ03",'Outside Temp'!B13457,IF(CECCZ="CZ04",'Outside Temp'!B13458,IF(CECCZ="CZ12",'Outside Temp'!B13459, IF(CECCZ="CZ13",'Outside Temp'!B13460))))</f>
        <v>57</v>
      </c>
      <c r="G13457" s="12">
        <f t="shared" si="3"/>
        <v>1</v>
      </c>
    </row>
    <row r="13458" ht="15.75" customHeight="1">
      <c r="A13458" s="13">
        <v>42265.208333333336</v>
      </c>
      <c r="B13458" s="73">
        <f t="shared" si="1"/>
        <v>42265</v>
      </c>
      <c r="C13458" s="74">
        <f>IF(NewCustomer="Yes", IF(COUNTIF($I$2:$I$11,B13458)&gt;0,0,WEEKDAY(B13458,2)),IF(COUNTIF($I$2:$I$21,B13458)&gt;0,0,WEEKDAY(B13458,2)))</f>
        <v>5</v>
      </c>
      <c r="D13458" s="74">
        <f t="shared" si="2"/>
        <v>5</v>
      </c>
      <c r="E13458" s="12">
        <f>IFERROR(VLOOKUP(A13458,'IDAR Meter Data'!$A:$B,2,1),"")</f>
        <v>133</v>
      </c>
      <c r="F13458" s="75">
        <f>IF(CECCZ="CZ03",'Outside Temp'!B13458,IF(CECCZ="CZ04",'Outside Temp'!B13459,IF(CECCZ="CZ12",'Outside Temp'!B13460, IF(CECCZ="CZ13",'Outside Temp'!B13461))))</f>
        <v>57.06666667</v>
      </c>
      <c r="G13458" s="12">
        <f t="shared" si="3"/>
        <v>1</v>
      </c>
    </row>
    <row r="13459" ht="15.75" customHeight="1">
      <c r="A13459" s="13">
        <v>42265.21875</v>
      </c>
      <c r="B13459" s="73">
        <f t="shared" si="1"/>
        <v>42265</v>
      </c>
      <c r="C13459" s="74">
        <f>IF(NewCustomer="Yes", IF(COUNTIF($I$2:$I$11,B13459)&gt;0,0,WEEKDAY(B13459,2)),IF(COUNTIF($I$2:$I$21,B13459)&gt;0,0,WEEKDAY(B13459,2)))</f>
        <v>5</v>
      </c>
      <c r="D13459" s="74">
        <f t="shared" si="2"/>
        <v>5</v>
      </c>
      <c r="E13459" s="12">
        <f>IFERROR(VLOOKUP(A13459,'IDAR Meter Data'!$A:$B,2,1),"")</f>
        <v>144</v>
      </c>
      <c r="F13459" s="75">
        <f>IF(CECCZ="CZ03",'Outside Temp'!B13459,IF(CECCZ="CZ04",'Outside Temp'!B13460,IF(CECCZ="CZ12",'Outside Temp'!B13461, IF(CECCZ="CZ13",'Outside Temp'!B13462))))</f>
        <v>57.31666667</v>
      </c>
      <c r="G13459" s="12">
        <f t="shared" si="3"/>
        <v>1</v>
      </c>
    </row>
    <row r="13460" ht="15.75" customHeight="1">
      <c r="A13460" s="13">
        <v>42265.229166666664</v>
      </c>
      <c r="B13460" s="73">
        <f t="shared" si="1"/>
        <v>42265</v>
      </c>
      <c r="C13460" s="74">
        <f>IF(NewCustomer="Yes", IF(COUNTIF($I$2:$I$11,B13460)&gt;0,0,WEEKDAY(B13460,2)),IF(COUNTIF($I$2:$I$21,B13460)&gt;0,0,WEEKDAY(B13460,2)))</f>
        <v>5</v>
      </c>
      <c r="D13460" s="74">
        <f t="shared" si="2"/>
        <v>5</v>
      </c>
      <c r="E13460" s="12">
        <f>IFERROR(VLOOKUP(A13460,'IDAR Meter Data'!$A:$B,2,1),"")</f>
        <v>148</v>
      </c>
      <c r="F13460" s="75">
        <f>IF(CECCZ="CZ03",'Outside Temp'!B13460,IF(CECCZ="CZ04",'Outside Temp'!B13461,IF(CECCZ="CZ12",'Outside Temp'!B13462, IF(CECCZ="CZ13",'Outside Temp'!B13463))))</f>
        <v>57.56666667</v>
      </c>
      <c r="G13460" s="12">
        <f t="shared" si="3"/>
        <v>1</v>
      </c>
    </row>
    <row r="13461" ht="15.75" customHeight="1">
      <c r="A13461" s="13">
        <v>42265.239583333336</v>
      </c>
      <c r="B13461" s="73">
        <f t="shared" si="1"/>
        <v>42265</v>
      </c>
      <c r="C13461" s="74">
        <f>IF(NewCustomer="Yes", IF(COUNTIF($I$2:$I$11,B13461)&gt;0,0,WEEKDAY(B13461,2)),IF(COUNTIF($I$2:$I$21,B13461)&gt;0,0,WEEKDAY(B13461,2)))</f>
        <v>5</v>
      </c>
      <c r="D13461" s="74">
        <f t="shared" si="2"/>
        <v>5</v>
      </c>
      <c r="E13461" s="12">
        <f>IFERROR(VLOOKUP(A13461,'IDAR Meter Data'!$A:$B,2,1),"")</f>
        <v>143</v>
      </c>
      <c r="F13461" s="75">
        <f>IF(CECCZ="CZ03",'Outside Temp'!B13461,IF(CECCZ="CZ04",'Outside Temp'!B13462,IF(CECCZ="CZ12",'Outside Temp'!B13463, IF(CECCZ="CZ13",'Outside Temp'!B13464))))</f>
        <v>57.81666667</v>
      </c>
      <c r="G13461" s="12">
        <f t="shared" si="3"/>
        <v>1</v>
      </c>
    </row>
    <row r="13462" ht="15.75" customHeight="1">
      <c r="A13462" s="13">
        <v>42265.25</v>
      </c>
      <c r="B13462" s="73">
        <f t="shared" si="1"/>
        <v>42265</v>
      </c>
      <c r="C13462" s="74">
        <f>IF(NewCustomer="Yes", IF(COUNTIF($I$2:$I$11,B13462)&gt;0,0,WEEKDAY(B13462,2)),IF(COUNTIF($I$2:$I$21,B13462)&gt;0,0,WEEKDAY(B13462,2)))</f>
        <v>5</v>
      </c>
      <c r="D13462" s="74">
        <f t="shared" si="2"/>
        <v>6</v>
      </c>
      <c r="E13462" s="12">
        <f>IFERROR(VLOOKUP(A13462,'IDAR Meter Data'!$A:$B,2,1),"")</f>
        <v>142</v>
      </c>
      <c r="F13462" s="75">
        <f>IF(CECCZ="CZ03",'Outside Temp'!B13462,IF(CECCZ="CZ04",'Outside Temp'!B13463,IF(CECCZ="CZ12",'Outside Temp'!B13464, IF(CECCZ="CZ13",'Outside Temp'!B13465))))</f>
        <v>58.2</v>
      </c>
      <c r="G13462" s="12">
        <f t="shared" si="3"/>
        <v>1</v>
      </c>
    </row>
    <row r="13463" ht="15.75" customHeight="1">
      <c r="A13463" s="13">
        <v>42265.260416666664</v>
      </c>
      <c r="B13463" s="73">
        <f t="shared" si="1"/>
        <v>42265</v>
      </c>
      <c r="C13463" s="74">
        <f>IF(NewCustomer="Yes", IF(COUNTIF($I$2:$I$11,B13463)&gt;0,0,WEEKDAY(B13463,2)),IF(COUNTIF($I$2:$I$21,B13463)&gt;0,0,WEEKDAY(B13463,2)))</f>
        <v>5</v>
      </c>
      <c r="D13463" s="74">
        <f t="shared" si="2"/>
        <v>6</v>
      </c>
      <c r="E13463" s="12">
        <f>IFERROR(VLOOKUP(A13463,'IDAR Meter Data'!$A:$B,2,1),"")</f>
        <v>149</v>
      </c>
      <c r="F13463" s="75">
        <f>IF(CECCZ="CZ03",'Outside Temp'!B13463,IF(CECCZ="CZ04",'Outside Temp'!B13464,IF(CECCZ="CZ12",'Outside Temp'!B13465, IF(CECCZ="CZ13",'Outside Temp'!B13466))))</f>
        <v>58.95</v>
      </c>
      <c r="G13463" s="12">
        <f t="shared" si="3"/>
        <v>1</v>
      </c>
    </row>
    <row r="13464" ht="15.75" customHeight="1">
      <c r="A13464" s="13">
        <v>42265.270833333336</v>
      </c>
      <c r="B13464" s="73">
        <f t="shared" si="1"/>
        <v>42265</v>
      </c>
      <c r="C13464" s="74">
        <f>IF(NewCustomer="Yes", IF(COUNTIF($I$2:$I$11,B13464)&gt;0,0,WEEKDAY(B13464,2)),IF(COUNTIF($I$2:$I$21,B13464)&gt;0,0,WEEKDAY(B13464,2)))</f>
        <v>5</v>
      </c>
      <c r="D13464" s="74">
        <f t="shared" si="2"/>
        <v>6</v>
      </c>
      <c r="E13464" s="12">
        <f>IFERROR(VLOOKUP(A13464,'IDAR Meter Data'!$A:$B,2,1),"")</f>
        <v>145</v>
      </c>
      <c r="F13464" s="75">
        <f>IF(CECCZ="CZ03",'Outside Temp'!B13464,IF(CECCZ="CZ04",'Outside Temp'!B13465,IF(CECCZ="CZ12",'Outside Temp'!B13466, IF(CECCZ="CZ13",'Outside Temp'!B13467))))</f>
        <v>59.7</v>
      </c>
      <c r="G13464" s="12">
        <f t="shared" si="3"/>
        <v>1</v>
      </c>
    </row>
    <row r="13465" ht="15.75" customHeight="1">
      <c r="A13465" s="13">
        <v>42265.28125</v>
      </c>
      <c r="B13465" s="73">
        <f t="shared" si="1"/>
        <v>42265</v>
      </c>
      <c r="C13465" s="74">
        <f>IF(NewCustomer="Yes", IF(COUNTIF($I$2:$I$11,B13465)&gt;0,0,WEEKDAY(B13465,2)),IF(COUNTIF($I$2:$I$21,B13465)&gt;0,0,WEEKDAY(B13465,2)))</f>
        <v>5</v>
      </c>
      <c r="D13465" s="74">
        <f t="shared" si="2"/>
        <v>6</v>
      </c>
      <c r="E13465" s="12">
        <f>IFERROR(VLOOKUP(A13465,'IDAR Meter Data'!$A:$B,2,1),"")</f>
        <v>170</v>
      </c>
      <c r="F13465" s="75">
        <f>IF(CECCZ="CZ03",'Outside Temp'!B13465,IF(CECCZ="CZ04",'Outside Temp'!B13466,IF(CECCZ="CZ12",'Outside Temp'!B13467, IF(CECCZ="CZ13",'Outside Temp'!B13468))))</f>
        <v>60.45</v>
      </c>
      <c r="G13465" s="12">
        <f t="shared" si="3"/>
        <v>1</v>
      </c>
    </row>
    <row r="13466" ht="15.75" customHeight="1">
      <c r="A13466" s="13">
        <v>42265.291666666664</v>
      </c>
      <c r="B13466" s="73">
        <f t="shared" si="1"/>
        <v>42265</v>
      </c>
      <c r="C13466" s="74">
        <f>IF(NewCustomer="Yes", IF(COUNTIF($I$2:$I$11,B13466)&gt;0,0,WEEKDAY(B13466,2)),IF(COUNTIF($I$2:$I$21,B13466)&gt;0,0,WEEKDAY(B13466,2)))</f>
        <v>5</v>
      </c>
      <c r="D13466" s="74">
        <f t="shared" si="2"/>
        <v>7</v>
      </c>
      <c r="E13466" s="12">
        <f>IFERROR(VLOOKUP(A13466,'IDAR Meter Data'!$A:$B,2,1),"")</f>
        <v>145</v>
      </c>
      <c r="F13466" s="75">
        <f>IF(CECCZ="CZ03",'Outside Temp'!B13466,IF(CECCZ="CZ04",'Outside Temp'!B13467,IF(CECCZ="CZ12",'Outside Temp'!B13468, IF(CECCZ="CZ13",'Outside Temp'!B13469))))</f>
        <v>61.13333333</v>
      </c>
      <c r="G13466" s="12">
        <f t="shared" si="3"/>
        <v>1</v>
      </c>
    </row>
    <row r="13467" ht="15.75" customHeight="1">
      <c r="A13467" s="13">
        <v>42265.302083333336</v>
      </c>
      <c r="B13467" s="73">
        <f t="shared" si="1"/>
        <v>42265</v>
      </c>
      <c r="C13467" s="74">
        <f>IF(NewCustomer="Yes", IF(COUNTIF($I$2:$I$11,B13467)&gt;0,0,WEEKDAY(B13467,2)),IF(COUNTIF($I$2:$I$21,B13467)&gt;0,0,WEEKDAY(B13467,2)))</f>
        <v>5</v>
      </c>
      <c r="D13467" s="74">
        <f t="shared" si="2"/>
        <v>7</v>
      </c>
      <c r="E13467" s="12">
        <f>IFERROR(VLOOKUP(A13467,'IDAR Meter Data'!$A:$B,2,1),"")</f>
        <v>152</v>
      </c>
      <c r="F13467" s="75">
        <f>IF(CECCZ="CZ03",'Outside Temp'!B13467,IF(CECCZ="CZ04",'Outside Temp'!B13468,IF(CECCZ="CZ12",'Outside Temp'!B13469, IF(CECCZ="CZ13",'Outside Temp'!B13470))))</f>
        <v>61.63333333</v>
      </c>
      <c r="G13467" s="12">
        <f t="shared" si="3"/>
        <v>1</v>
      </c>
    </row>
    <row r="13468" ht="15.75" customHeight="1">
      <c r="A13468" s="13">
        <v>42265.3125</v>
      </c>
      <c r="B13468" s="73">
        <f t="shared" si="1"/>
        <v>42265</v>
      </c>
      <c r="C13468" s="74">
        <f>IF(NewCustomer="Yes", IF(COUNTIF($I$2:$I$11,B13468)&gt;0,0,WEEKDAY(B13468,2)),IF(COUNTIF($I$2:$I$21,B13468)&gt;0,0,WEEKDAY(B13468,2)))</f>
        <v>5</v>
      </c>
      <c r="D13468" s="74">
        <f t="shared" si="2"/>
        <v>7</v>
      </c>
      <c r="E13468" s="12">
        <f>IFERROR(VLOOKUP(A13468,'IDAR Meter Data'!$A:$B,2,1),"")</f>
        <v>137</v>
      </c>
      <c r="F13468" s="75">
        <f>IF(CECCZ="CZ03",'Outside Temp'!B13468,IF(CECCZ="CZ04",'Outside Temp'!B13469,IF(CECCZ="CZ12",'Outside Temp'!B13470, IF(CECCZ="CZ13",'Outside Temp'!B13471))))</f>
        <v>62.13333333</v>
      </c>
      <c r="G13468" s="12">
        <f t="shared" si="3"/>
        <v>1</v>
      </c>
    </row>
    <row r="13469" ht="15.75" customHeight="1">
      <c r="A13469" s="13">
        <v>42265.322916666664</v>
      </c>
      <c r="B13469" s="73">
        <f t="shared" si="1"/>
        <v>42265</v>
      </c>
      <c r="C13469" s="74">
        <f>IF(NewCustomer="Yes", IF(COUNTIF($I$2:$I$11,B13469)&gt;0,0,WEEKDAY(B13469,2)),IF(COUNTIF($I$2:$I$21,B13469)&gt;0,0,WEEKDAY(B13469,2)))</f>
        <v>5</v>
      </c>
      <c r="D13469" s="74">
        <f t="shared" si="2"/>
        <v>7</v>
      </c>
      <c r="E13469" s="12">
        <f>IFERROR(VLOOKUP(A13469,'IDAR Meter Data'!$A:$B,2,1),"")</f>
        <v>148</v>
      </c>
      <c r="F13469" s="75">
        <f>IF(CECCZ="CZ03",'Outside Temp'!B13469,IF(CECCZ="CZ04",'Outside Temp'!B13470,IF(CECCZ="CZ12",'Outside Temp'!B13471, IF(CECCZ="CZ13",'Outside Temp'!B13472))))</f>
        <v>62.63333333</v>
      </c>
      <c r="G13469" s="12">
        <f t="shared" si="3"/>
        <v>1</v>
      </c>
    </row>
    <row r="13470" ht="15.75" customHeight="1">
      <c r="A13470" s="13">
        <v>42265.333333333336</v>
      </c>
      <c r="B13470" s="73">
        <f t="shared" si="1"/>
        <v>42265</v>
      </c>
      <c r="C13470" s="74">
        <f>IF(NewCustomer="Yes", IF(COUNTIF($I$2:$I$11,B13470)&gt;0,0,WEEKDAY(B13470,2)),IF(COUNTIF($I$2:$I$21,B13470)&gt;0,0,WEEKDAY(B13470,2)))</f>
        <v>5</v>
      </c>
      <c r="D13470" s="74">
        <f t="shared" si="2"/>
        <v>8</v>
      </c>
      <c r="E13470" s="12">
        <f>IFERROR(VLOOKUP(A13470,'IDAR Meter Data'!$A:$B,2,1),"")</f>
        <v>159</v>
      </c>
      <c r="F13470" s="75">
        <f>IF(CECCZ="CZ03",'Outside Temp'!B13470,IF(CECCZ="CZ04",'Outside Temp'!B13471,IF(CECCZ="CZ12",'Outside Temp'!B13472, IF(CECCZ="CZ13",'Outside Temp'!B13473))))</f>
        <v>63.13333333</v>
      </c>
      <c r="G13470" s="12">
        <f t="shared" si="3"/>
        <v>1</v>
      </c>
    </row>
    <row r="13471" ht="15.75" customHeight="1">
      <c r="A13471" s="13">
        <v>42265.34375</v>
      </c>
      <c r="B13471" s="73">
        <f t="shared" si="1"/>
        <v>42265</v>
      </c>
      <c r="C13471" s="74">
        <f>IF(NewCustomer="Yes", IF(COUNTIF($I$2:$I$11,B13471)&gt;0,0,WEEKDAY(B13471,2)),IF(COUNTIF($I$2:$I$21,B13471)&gt;0,0,WEEKDAY(B13471,2)))</f>
        <v>5</v>
      </c>
      <c r="D13471" s="74">
        <f t="shared" si="2"/>
        <v>8</v>
      </c>
      <c r="E13471" s="12">
        <f>IFERROR(VLOOKUP(A13471,'IDAR Meter Data'!$A:$B,2,1),"")</f>
        <v>174</v>
      </c>
      <c r="F13471" s="75">
        <f>IF(CECCZ="CZ03",'Outside Temp'!B13471,IF(CECCZ="CZ04",'Outside Temp'!B13472,IF(CECCZ="CZ12",'Outside Temp'!B13473, IF(CECCZ="CZ13",'Outside Temp'!B13474))))</f>
        <v>63.63333333</v>
      </c>
      <c r="G13471" s="12">
        <f t="shared" si="3"/>
        <v>1</v>
      </c>
    </row>
    <row r="13472" ht="15.75" customHeight="1">
      <c r="A13472" s="13">
        <v>42265.354166666664</v>
      </c>
      <c r="B13472" s="73">
        <f t="shared" si="1"/>
        <v>42265</v>
      </c>
      <c r="C13472" s="74">
        <f>IF(NewCustomer="Yes", IF(COUNTIF($I$2:$I$11,B13472)&gt;0,0,WEEKDAY(B13472,2)),IF(COUNTIF($I$2:$I$21,B13472)&gt;0,0,WEEKDAY(B13472,2)))</f>
        <v>5</v>
      </c>
      <c r="D13472" s="74">
        <f t="shared" si="2"/>
        <v>8</v>
      </c>
      <c r="E13472" s="12">
        <f>IFERROR(VLOOKUP(A13472,'IDAR Meter Data'!$A:$B,2,1),"")</f>
        <v>165</v>
      </c>
      <c r="F13472" s="75">
        <f>IF(CECCZ="CZ03",'Outside Temp'!B13472,IF(CECCZ="CZ04",'Outside Temp'!B13473,IF(CECCZ="CZ12",'Outside Temp'!B13474, IF(CECCZ="CZ13",'Outside Temp'!B13475))))</f>
        <v>64.13333333</v>
      </c>
      <c r="G13472" s="12">
        <f t="shared" si="3"/>
        <v>1</v>
      </c>
    </row>
    <row r="13473" ht="15.75" customHeight="1">
      <c r="A13473" s="13">
        <v>42265.364583333336</v>
      </c>
      <c r="B13473" s="73">
        <f t="shared" si="1"/>
        <v>42265</v>
      </c>
      <c r="C13473" s="74">
        <f>IF(NewCustomer="Yes", IF(COUNTIF($I$2:$I$11,B13473)&gt;0,0,WEEKDAY(B13473,2)),IF(COUNTIF($I$2:$I$21,B13473)&gt;0,0,WEEKDAY(B13473,2)))</f>
        <v>5</v>
      </c>
      <c r="D13473" s="74">
        <f t="shared" si="2"/>
        <v>8</v>
      </c>
      <c r="E13473" s="12">
        <f>IFERROR(VLOOKUP(A13473,'IDAR Meter Data'!$A:$B,2,1),"")</f>
        <v>172</v>
      </c>
      <c r="F13473" s="75">
        <f>IF(CECCZ="CZ03",'Outside Temp'!B13473,IF(CECCZ="CZ04",'Outside Temp'!B13474,IF(CECCZ="CZ12",'Outside Temp'!B13475, IF(CECCZ="CZ13",'Outside Temp'!B13476))))</f>
        <v>64.63333333</v>
      </c>
      <c r="G13473" s="12">
        <f t="shared" si="3"/>
        <v>1</v>
      </c>
    </row>
    <row r="13474" ht="15.75" customHeight="1">
      <c r="A13474" s="13">
        <v>42265.375</v>
      </c>
      <c r="B13474" s="73">
        <f t="shared" si="1"/>
        <v>42265</v>
      </c>
      <c r="C13474" s="74">
        <f>IF(NewCustomer="Yes", IF(COUNTIF($I$2:$I$11,B13474)&gt;0,0,WEEKDAY(B13474,2)),IF(COUNTIF($I$2:$I$21,B13474)&gt;0,0,WEEKDAY(B13474,2)))</f>
        <v>5</v>
      </c>
      <c r="D13474" s="74">
        <f t="shared" si="2"/>
        <v>9</v>
      </c>
      <c r="E13474" s="12">
        <f>IFERROR(VLOOKUP(A13474,'IDAR Meter Data'!$A:$B,2,1),"")</f>
        <v>173</v>
      </c>
      <c r="F13474" s="75">
        <f>IF(CECCZ="CZ03",'Outside Temp'!B13474,IF(CECCZ="CZ04",'Outside Temp'!B13475,IF(CECCZ="CZ12",'Outside Temp'!B13476, IF(CECCZ="CZ13",'Outside Temp'!B13477))))</f>
        <v>65.2</v>
      </c>
      <c r="G13474" s="12">
        <f t="shared" si="3"/>
        <v>2</v>
      </c>
    </row>
    <row r="13475" ht="15.75" customHeight="1">
      <c r="A13475" s="13">
        <v>42265.385416666664</v>
      </c>
      <c r="B13475" s="73">
        <f t="shared" si="1"/>
        <v>42265</v>
      </c>
      <c r="C13475" s="74">
        <f>IF(NewCustomer="Yes", IF(COUNTIF($I$2:$I$11,B13475)&gt;0,0,WEEKDAY(B13475,2)),IF(COUNTIF($I$2:$I$21,B13475)&gt;0,0,WEEKDAY(B13475,2)))</f>
        <v>5</v>
      </c>
      <c r="D13475" s="74">
        <f t="shared" si="2"/>
        <v>9</v>
      </c>
      <c r="E13475" s="12">
        <f>IFERROR(VLOOKUP(A13475,'IDAR Meter Data'!$A:$B,2,1),"")</f>
        <v>185</v>
      </c>
      <c r="F13475" s="75">
        <f>IF(CECCZ="CZ03",'Outside Temp'!B13475,IF(CECCZ="CZ04",'Outside Temp'!B13476,IF(CECCZ="CZ12",'Outside Temp'!B13477, IF(CECCZ="CZ13",'Outside Temp'!B13478))))</f>
        <v>65.95</v>
      </c>
      <c r="G13475" s="12">
        <f t="shared" si="3"/>
        <v>2</v>
      </c>
    </row>
    <row r="13476" ht="15.75" customHeight="1">
      <c r="A13476" s="13">
        <v>42265.395833333336</v>
      </c>
      <c r="B13476" s="73">
        <f t="shared" si="1"/>
        <v>42265</v>
      </c>
      <c r="C13476" s="74">
        <f>IF(NewCustomer="Yes", IF(COUNTIF($I$2:$I$11,B13476)&gt;0,0,WEEKDAY(B13476,2)),IF(COUNTIF($I$2:$I$21,B13476)&gt;0,0,WEEKDAY(B13476,2)))</f>
        <v>5</v>
      </c>
      <c r="D13476" s="74">
        <f t="shared" si="2"/>
        <v>9</v>
      </c>
      <c r="E13476" s="12">
        <f>IFERROR(VLOOKUP(A13476,'IDAR Meter Data'!$A:$B,2,1),"")</f>
        <v>173</v>
      </c>
      <c r="F13476" s="75">
        <f>IF(CECCZ="CZ03",'Outside Temp'!B13476,IF(CECCZ="CZ04",'Outside Temp'!B13477,IF(CECCZ="CZ12",'Outside Temp'!B13478, IF(CECCZ="CZ13",'Outside Temp'!B13479))))</f>
        <v>66.7</v>
      </c>
      <c r="G13476" s="12">
        <f t="shared" si="3"/>
        <v>2</v>
      </c>
    </row>
    <row r="13477" ht="15.75" customHeight="1">
      <c r="A13477" s="13">
        <v>42265.40625</v>
      </c>
      <c r="B13477" s="73">
        <f t="shared" si="1"/>
        <v>42265</v>
      </c>
      <c r="C13477" s="74">
        <f>IF(NewCustomer="Yes", IF(COUNTIF($I$2:$I$11,B13477)&gt;0,0,WEEKDAY(B13477,2)),IF(COUNTIF($I$2:$I$21,B13477)&gt;0,0,WEEKDAY(B13477,2)))</f>
        <v>5</v>
      </c>
      <c r="D13477" s="74">
        <f t="shared" si="2"/>
        <v>9</v>
      </c>
      <c r="E13477" s="12">
        <f>IFERROR(VLOOKUP(A13477,'IDAR Meter Data'!$A:$B,2,1),"")</f>
        <v>176</v>
      </c>
      <c r="F13477" s="75">
        <f>IF(CECCZ="CZ03",'Outside Temp'!B13477,IF(CECCZ="CZ04",'Outside Temp'!B13478,IF(CECCZ="CZ12",'Outside Temp'!B13479, IF(CECCZ="CZ13",'Outside Temp'!B13480))))</f>
        <v>67.45</v>
      </c>
      <c r="G13477" s="12">
        <f t="shared" si="3"/>
        <v>2</v>
      </c>
    </row>
    <row r="13478" ht="15.75" customHeight="1">
      <c r="A13478" s="13">
        <v>42265.416666666664</v>
      </c>
      <c r="B13478" s="73">
        <f t="shared" si="1"/>
        <v>42265</v>
      </c>
      <c r="C13478" s="74">
        <f>IF(NewCustomer="Yes", IF(COUNTIF($I$2:$I$11,B13478)&gt;0,0,WEEKDAY(B13478,2)),IF(COUNTIF($I$2:$I$21,B13478)&gt;0,0,WEEKDAY(B13478,2)))</f>
        <v>5</v>
      </c>
      <c r="D13478" s="74">
        <f t="shared" si="2"/>
        <v>10</v>
      </c>
      <c r="E13478" s="12">
        <f>IFERROR(VLOOKUP(A13478,'IDAR Meter Data'!$A:$B,2,1),"")</f>
        <v>174</v>
      </c>
      <c r="F13478" s="75">
        <f>IF(CECCZ="CZ03",'Outside Temp'!B13478,IF(CECCZ="CZ04",'Outside Temp'!B13479,IF(CECCZ="CZ12",'Outside Temp'!B13480, IF(CECCZ="CZ13",'Outside Temp'!B13481))))</f>
        <v>68.13333333</v>
      </c>
      <c r="G13478" s="12">
        <f t="shared" si="3"/>
        <v>2</v>
      </c>
    </row>
    <row r="13479" ht="15.75" customHeight="1">
      <c r="A13479" s="13">
        <v>42265.427083333336</v>
      </c>
      <c r="B13479" s="73">
        <f t="shared" si="1"/>
        <v>42265</v>
      </c>
      <c r="C13479" s="74">
        <f>IF(NewCustomer="Yes", IF(COUNTIF($I$2:$I$11,B13479)&gt;0,0,WEEKDAY(B13479,2)),IF(COUNTIF($I$2:$I$21,B13479)&gt;0,0,WEEKDAY(B13479,2)))</f>
        <v>5</v>
      </c>
      <c r="D13479" s="74">
        <f t="shared" si="2"/>
        <v>10</v>
      </c>
      <c r="E13479" s="12">
        <f>IFERROR(VLOOKUP(A13479,'IDAR Meter Data'!$A:$B,2,1),"")</f>
        <v>175</v>
      </c>
      <c r="F13479" s="75">
        <f>IF(CECCZ="CZ03",'Outside Temp'!B13479,IF(CECCZ="CZ04",'Outside Temp'!B13480,IF(CECCZ="CZ12",'Outside Temp'!B13481, IF(CECCZ="CZ13",'Outside Temp'!B13482))))</f>
        <v>68.63333333</v>
      </c>
      <c r="G13479" s="12">
        <f t="shared" si="3"/>
        <v>2</v>
      </c>
    </row>
    <row r="13480" ht="15.75" customHeight="1">
      <c r="A13480" s="13">
        <v>42265.4375</v>
      </c>
      <c r="B13480" s="73">
        <f t="shared" si="1"/>
        <v>42265</v>
      </c>
      <c r="C13480" s="74">
        <f>IF(NewCustomer="Yes", IF(COUNTIF($I$2:$I$11,B13480)&gt;0,0,WEEKDAY(B13480,2)),IF(COUNTIF($I$2:$I$21,B13480)&gt;0,0,WEEKDAY(B13480,2)))</f>
        <v>5</v>
      </c>
      <c r="D13480" s="74">
        <f t="shared" si="2"/>
        <v>10</v>
      </c>
      <c r="E13480" s="12">
        <f>IFERROR(VLOOKUP(A13480,'IDAR Meter Data'!$A:$B,2,1),"")</f>
        <v>199</v>
      </c>
      <c r="F13480" s="75">
        <f>IF(CECCZ="CZ03",'Outside Temp'!B13480,IF(CECCZ="CZ04",'Outside Temp'!B13481,IF(CECCZ="CZ12",'Outside Temp'!B13482, IF(CECCZ="CZ13",'Outside Temp'!B13483))))</f>
        <v>69.13333333</v>
      </c>
      <c r="G13480" s="12">
        <f t="shared" si="3"/>
        <v>2</v>
      </c>
    </row>
    <row r="13481" ht="15.75" customHeight="1">
      <c r="A13481" s="13">
        <v>42265.447916666664</v>
      </c>
      <c r="B13481" s="73">
        <f t="shared" si="1"/>
        <v>42265</v>
      </c>
      <c r="C13481" s="74">
        <f>IF(NewCustomer="Yes", IF(COUNTIF($I$2:$I$11,B13481)&gt;0,0,WEEKDAY(B13481,2)),IF(COUNTIF($I$2:$I$21,B13481)&gt;0,0,WEEKDAY(B13481,2)))</f>
        <v>5</v>
      </c>
      <c r="D13481" s="74">
        <f t="shared" si="2"/>
        <v>10</v>
      </c>
      <c r="E13481" s="12">
        <f>IFERROR(VLOOKUP(A13481,'IDAR Meter Data'!$A:$B,2,1),"")</f>
        <v>185</v>
      </c>
      <c r="F13481" s="75">
        <f>IF(CECCZ="CZ03",'Outside Temp'!B13481,IF(CECCZ="CZ04",'Outside Temp'!B13482,IF(CECCZ="CZ12",'Outside Temp'!B13483, IF(CECCZ="CZ13",'Outside Temp'!B13484))))</f>
        <v>69.63333333</v>
      </c>
      <c r="G13481" s="12">
        <f t="shared" si="3"/>
        <v>2</v>
      </c>
    </row>
    <row r="13482" ht="15.75" customHeight="1">
      <c r="A13482" s="13">
        <v>42265.458333333336</v>
      </c>
      <c r="B13482" s="73">
        <f t="shared" si="1"/>
        <v>42265</v>
      </c>
      <c r="C13482" s="74">
        <f>IF(NewCustomer="Yes", IF(COUNTIF($I$2:$I$11,B13482)&gt;0,0,WEEKDAY(B13482,2)),IF(COUNTIF($I$2:$I$21,B13482)&gt;0,0,WEEKDAY(B13482,2)))</f>
        <v>5</v>
      </c>
      <c r="D13482" s="74">
        <f t="shared" si="2"/>
        <v>11</v>
      </c>
      <c r="E13482" s="12">
        <f>IFERROR(VLOOKUP(A13482,'IDAR Meter Data'!$A:$B,2,1),"")</f>
        <v>186</v>
      </c>
      <c r="F13482" s="75">
        <f>IF(CECCZ="CZ03",'Outside Temp'!B13482,IF(CECCZ="CZ04",'Outside Temp'!B13483,IF(CECCZ="CZ12",'Outside Temp'!B13484, IF(CECCZ="CZ13",'Outside Temp'!B13485))))</f>
        <v>70.2</v>
      </c>
      <c r="G13482" s="12">
        <f t="shared" si="3"/>
        <v>3</v>
      </c>
    </row>
    <row r="13483" ht="15.75" customHeight="1">
      <c r="A13483" s="13">
        <v>42265.46875</v>
      </c>
      <c r="B13483" s="73">
        <f t="shared" si="1"/>
        <v>42265</v>
      </c>
      <c r="C13483" s="74">
        <f>IF(NewCustomer="Yes", IF(COUNTIF($I$2:$I$11,B13483)&gt;0,0,WEEKDAY(B13483,2)),IF(COUNTIF($I$2:$I$21,B13483)&gt;0,0,WEEKDAY(B13483,2)))</f>
        <v>5</v>
      </c>
      <c r="D13483" s="74">
        <f t="shared" si="2"/>
        <v>11</v>
      </c>
      <c r="E13483" s="12">
        <f>IFERROR(VLOOKUP(A13483,'IDAR Meter Data'!$A:$B,2,1),"")</f>
        <v>190</v>
      </c>
      <c r="F13483" s="75">
        <f>IF(CECCZ="CZ03",'Outside Temp'!B13483,IF(CECCZ="CZ04",'Outside Temp'!B13484,IF(CECCZ="CZ12",'Outside Temp'!B13485, IF(CECCZ="CZ13",'Outside Temp'!B13486))))</f>
        <v>70.95</v>
      </c>
      <c r="G13483" s="12">
        <f t="shared" si="3"/>
        <v>3</v>
      </c>
    </row>
    <row r="13484" ht="15.75" customHeight="1">
      <c r="A13484" s="13">
        <v>42265.479166666664</v>
      </c>
      <c r="B13484" s="73">
        <f t="shared" si="1"/>
        <v>42265</v>
      </c>
      <c r="C13484" s="74">
        <f>IF(NewCustomer="Yes", IF(COUNTIF($I$2:$I$11,B13484)&gt;0,0,WEEKDAY(B13484,2)),IF(COUNTIF($I$2:$I$21,B13484)&gt;0,0,WEEKDAY(B13484,2)))</f>
        <v>5</v>
      </c>
      <c r="D13484" s="74">
        <f t="shared" si="2"/>
        <v>11</v>
      </c>
      <c r="E13484" s="12">
        <f>IFERROR(VLOOKUP(A13484,'IDAR Meter Data'!$A:$B,2,1),"")</f>
        <v>207</v>
      </c>
      <c r="F13484" s="75">
        <f>IF(CECCZ="CZ03",'Outside Temp'!B13484,IF(CECCZ="CZ04",'Outside Temp'!B13485,IF(CECCZ="CZ12",'Outside Temp'!B13486, IF(CECCZ="CZ13",'Outside Temp'!B13487))))</f>
        <v>71.7</v>
      </c>
      <c r="G13484" s="12">
        <f t="shared" si="3"/>
        <v>3</v>
      </c>
    </row>
    <row r="13485" ht="15.75" customHeight="1">
      <c r="A13485" s="13">
        <v>42265.489583333336</v>
      </c>
      <c r="B13485" s="73">
        <f t="shared" si="1"/>
        <v>42265</v>
      </c>
      <c r="C13485" s="74">
        <f>IF(NewCustomer="Yes", IF(COUNTIF($I$2:$I$11,B13485)&gt;0,0,WEEKDAY(B13485,2)),IF(COUNTIF($I$2:$I$21,B13485)&gt;0,0,WEEKDAY(B13485,2)))</f>
        <v>5</v>
      </c>
      <c r="D13485" s="74">
        <f t="shared" si="2"/>
        <v>11</v>
      </c>
      <c r="E13485" s="12">
        <f>IFERROR(VLOOKUP(A13485,'IDAR Meter Data'!$A:$B,2,1),"")</f>
        <v>201</v>
      </c>
      <c r="F13485" s="75">
        <f>IF(CECCZ="CZ03",'Outside Temp'!B13485,IF(CECCZ="CZ04",'Outside Temp'!B13486,IF(CECCZ="CZ12",'Outside Temp'!B13487, IF(CECCZ="CZ13",'Outside Temp'!B13488))))</f>
        <v>72.45</v>
      </c>
      <c r="G13485" s="12">
        <f t="shared" si="3"/>
        <v>3</v>
      </c>
    </row>
    <row r="13486" ht="15.75" customHeight="1">
      <c r="A13486" s="13">
        <v>42265.5</v>
      </c>
      <c r="B13486" s="73">
        <f t="shared" si="1"/>
        <v>42265</v>
      </c>
      <c r="C13486" s="74">
        <f>IF(NewCustomer="Yes", IF(COUNTIF($I$2:$I$11,B13486)&gt;0,0,WEEKDAY(B13486,2)),IF(COUNTIF($I$2:$I$21,B13486)&gt;0,0,WEEKDAY(B13486,2)))</f>
        <v>5</v>
      </c>
      <c r="D13486" s="74">
        <f t="shared" si="2"/>
        <v>12</v>
      </c>
      <c r="E13486" s="12">
        <f>IFERROR(VLOOKUP(A13486,'IDAR Meter Data'!$A:$B,2,1),"")</f>
        <v>198</v>
      </c>
      <c r="F13486" s="75">
        <f>IF(CECCZ="CZ03",'Outside Temp'!B13486,IF(CECCZ="CZ04",'Outside Temp'!B13487,IF(CECCZ="CZ12",'Outside Temp'!B13488, IF(CECCZ="CZ13",'Outside Temp'!B13489))))</f>
        <v>73.33333333</v>
      </c>
      <c r="G13486" s="12">
        <f t="shared" si="3"/>
        <v>3</v>
      </c>
    </row>
    <row r="13487" ht="15.75" customHeight="1">
      <c r="A13487" s="13">
        <v>42265.510416666664</v>
      </c>
      <c r="B13487" s="73">
        <f t="shared" si="1"/>
        <v>42265</v>
      </c>
      <c r="C13487" s="74">
        <f>IF(NewCustomer="Yes", IF(COUNTIF($I$2:$I$11,B13487)&gt;0,0,WEEKDAY(B13487,2)),IF(COUNTIF($I$2:$I$21,B13487)&gt;0,0,WEEKDAY(B13487,2)))</f>
        <v>5</v>
      </c>
      <c r="D13487" s="74">
        <f t="shared" si="2"/>
        <v>12</v>
      </c>
      <c r="E13487" s="12">
        <f>IFERROR(VLOOKUP(A13487,'IDAR Meter Data'!$A:$B,2,1),"")</f>
        <v>201</v>
      </c>
      <c r="F13487" s="75">
        <f>IF(CECCZ="CZ03",'Outside Temp'!B13487,IF(CECCZ="CZ04",'Outside Temp'!B13488,IF(CECCZ="CZ12",'Outside Temp'!B13489, IF(CECCZ="CZ13",'Outside Temp'!B13490))))</f>
        <v>74.58333333</v>
      </c>
      <c r="G13487" s="12">
        <f t="shared" si="3"/>
        <v>3</v>
      </c>
    </row>
    <row r="13488" ht="15.75" customHeight="1">
      <c r="A13488" s="13">
        <v>42265.520833333336</v>
      </c>
      <c r="B13488" s="73">
        <f t="shared" si="1"/>
        <v>42265</v>
      </c>
      <c r="C13488" s="74">
        <f>IF(NewCustomer="Yes", IF(COUNTIF($I$2:$I$11,B13488)&gt;0,0,WEEKDAY(B13488,2)),IF(COUNTIF($I$2:$I$21,B13488)&gt;0,0,WEEKDAY(B13488,2)))</f>
        <v>5</v>
      </c>
      <c r="D13488" s="74">
        <f t="shared" si="2"/>
        <v>12</v>
      </c>
      <c r="E13488" s="12">
        <f>IFERROR(VLOOKUP(A13488,'IDAR Meter Data'!$A:$B,2,1),"")</f>
        <v>205</v>
      </c>
      <c r="F13488" s="75">
        <f>IF(CECCZ="CZ03",'Outside Temp'!B13488,IF(CECCZ="CZ04",'Outside Temp'!B13489,IF(CECCZ="CZ12",'Outside Temp'!B13490, IF(CECCZ="CZ13",'Outside Temp'!B13491))))</f>
        <v>75.83333333</v>
      </c>
      <c r="G13488" s="12">
        <f t="shared" si="3"/>
        <v>4</v>
      </c>
    </row>
    <row r="13489" ht="15.75" customHeight="1">
      <c r="A13489" s="13">
        <v>42265.53125</v>
      </c>
      <c r="B13489" s="73">
        <f t="shared" si="1"/>
        <v>42265</v>
      </c>
      <c r="C13489" s="74">
        <f>IF(NewCustomer="Yes", IF(COUNTIF($I$2:$I$11,B13489)&gt;0,0,WEEKDAY(B13489,2)),IF(COUNTIF($I$2:$I$21,B13489)&gt;0,0,WEEKDAY(B13489,2)))</f>
        <v>5</v>
      </c>
      <c r="D13489" s="74">
        <f t="shared" si="2"/>
        <v>12</v>
      </c>
      <c r="E13489" s="12">
        <f>IFERROR(VLOOKUP(A13489,'IDAR Meter Data'!$A:$B,2,1),"")</f>
        <v>214</v>
      </c>
      <c r="F13489" s="75">
        <f>IF(CECCZ="CZ03",'Outside Temp'!B13489,IF(CECCZ="CZ04",'Outside Temp'!B13490,IF(CECCZ="CZ12",'Outside Temp'!B13491, IF(CECCZ="CZ13",'Outside Temp'!B13492))))</f>
        <v>77.08333333</v>
      </c>
      <c r="G13489" s="12">
        <f t="shared" si="3"/>
        <v>4</v>
      </c>
    </row>
    <row r="13490" ht="15.75" customHeight="1">
      <c r="A13490" s="13">
        <v>42265.541666666664</v>
      </c>
      <c r="B13490" s="73">
        <f t="shared" si="1"/>
        <v>42265</v>
      </c>
      <c r="C13490" s="74">
        <f>IF(NewCustomer="Yes", IF(COUNTIF($I$2:$I$11,B13490)&gt;0,0,WEEKDAY(B13490,2)),IF(COUNTIF($I$2:$I$21,B13490)&gt;0,0,WEEKDAY(B13490,2)))</f>
        <v>5</v>
      </c>
      <c r="D13490" s="74">
        <f t="shared" si="2"/>
        <v>13</v>
      </c>
      <c r="E13490" s="12">
        <f>IFERROR(VLOOKUP(A13490,'IDAR Meter Data'!$A:$B,2,1),"")</f>
        <v>206</v>
      </c>
      <c r="F13490" s="75">
        <f>IF(CECCZ="CZ03",'Outside Temp'!B13490,IF(CECCZ="CZ04",'Outside Temp'!B13491,IF(CECCZ="CZ12",'Outside Temp'!B13492, IF(CECCZ="CZ13",'Outside Temp'!B13493))))</f>
        <v>77.66666667</v>
      </c>
      <c r="G13490" s="12">
        <f t="shared" si="3"/>
        <v>4</v>
      </c>
    </row>
    <row r="13491" ht="15.75" customHeight="1">
      <c r="A13491" s="13">
        <v>42265.552083333336</v>
      </c>
      <c r="B13491" s="73">
        <f t="shared" si="1"/>
        <v>42265</v>
      </c>
      <c r="C13491" s="74">
        <f>IF(NewCustomer="Yes", IF(COUNTIF($I$2:$I$11,B13491)&gt;0,0,WEEKDAY(B13491,2)),IF(COUNTIF($I$2:$I$21,B13491)&gt;0,0,WEEKDAY(B13491,2)))</f>
        <v>5</v>
      </c>
      <c r="D13491" s="74">
        <f t="shared" si="2"/>
        <v>13</v>
      </c>
      <c r="E13491" s="12">
        <f>IFERROR(VLOOKUP(A13491,'IDAR Meter Data'!$A:$B,2,1),"")</f>
        <v>201</v>
      </c>
      <c r="F13491" s="75">
        <f>IF(CECCZ="CZ03",'Outside Temp'!B13491,IF(CECCZ="CZ04",'Outside Temp'!B13492,IF(CECCZ="CZ12",'Outside Temp'!B13493, IF(CECCZ="CZ13",'Outside Temp'!B13494))))</f>
        <v>76.41666667</v>
      </c>
      <c r="G13491" s="12">
        <f t="shared" si="3"/>
        <v>4</v>
      </c>
    </row>
    <row r="13492" ht="15.75" customHeight="1">
      <c r="A13492" s="13">
        <v>42265.5625</v>
      </c>
      <c r="B13492" s="73">
        <f t="shared" si="1"/>
        <v>42265</v>
      </c>
      <c r="C13492" s="74">
        <f>IF(NewCustomer="Yes", IF(COUNTIF($I$2:$I$11,B13492)&gt;0,0,WEEKDAY(B13492,2)),IF(COUNTIF($I$2:$I$21,B13492)&gt;0,0,WEEKDAY(B13492,2)))</f>
        <v>5</v>
      </c>
      <c r="D13492" s="74">
        <f t="shared" si="2"/>
        <v>13</v>
      </c>
      <c r="E13492" s="12">
        <f>IFERROR(VLOOKUP(A13492,'IDAR Meter Data'!$A:$B,2,1),"")</f>
        <v>198</v>
      </c>
      <c r="F13492" s="75">
        <f>IF(CECCZ="CZ03",'Outside Temp'!B13492,IF(CECCZ="CZ04",'Outside Temp'!B13493,IF(CECCZ="CZ12",'Outside Temp'!B13494, IF(CECCZ="CZ13",'Outside Temp'!B13495))))</f>
        <v>75.16666667</v>
      </c>
      <c r="G13492" s="12">
        <f t="shared" si="3"/>
        <v>4</v>
      </c>
    </row>
    <row r="13493" ht="15.75" customHeight="1">
      <c r="A13493" s="13">
        <v>42265.572916666664</v>
      </c>
      <c r="B13493" s="73">
        <f t="shared" si="1"/>
        <v>42265</v>
      </c>
      <c r="C13493" s="74">
        <f>IF(NewCustomer="Yes", IF(COUNTIF($I$2:$I$11,B13493)&gt;0,0,WEEKDAY(B13493,2)),IF(COUNTIF($I$2:$I$21,B13493)&gt;0,0,WEEKDAY(B13493,2)))</f>
        <v>5</v>
      </c>
      <c r="D13493" s="74">
        <f t="shared" si="2"/>
        <v>13</v>
      </c>
      <c r="E13493" s="12">
        <f>IFERROR(VLOOKUP(A13493,'IDAR Meter Data'!$A:$B,2,1),"")</f>
        <v>201</v>
      </c>
      <c r="F13493" s="75">
        <f>IF(CECCZ="CZ03",'Outside Temp'!B13493,IF(CECCZ="CZ04",'Outside Temp'!B13494,IF(CECCZ="CZ12",'Outside Temp'!B13495, IF(CECCZ="CZ13",'Outside Temp'!B13496))))</f>
        <v>73.91666667</v>
      </c>
      <c r="G13493" s="12">
        <f t="shared" si="3"/>
        <v>3</v>
      </c>
    </row>
    <row r="13494" ht="15.75" customHeight="1">
      <c r="A13494" s="13">
        <v>42265.583333333336</v>
      </c>
      <c r="B13494" s="73">
        <f t="shared" si="1"/>
        <v>42265</v>
      </c>
      <c r="C13494" s="74">
        <f>IF(NewCustomer="Yes", IF(COUNTIF($I$2:$I$11,B13494)&gt;0,0,WEEKDAY(B13494,2)),IF(COUNTIF($I$2:$I$21,B13494)&gt;0,0,WEEKDAY(B13494,2)))</f>
        <v>5</v>
      </c>
      <c r="D13494" s="74">
        <f t="shared" si="2"/>
        <v>14</v>
      </c>
      <c r="E13494" s="12">
        <f>IFERROR(VLOOKUP(A13494,'IDAR Meter Data'!$A:$B,2,1),"")</f>
        <v>216</v>
      </c>
      <c r="F13494" s="75">
        <f>IF(CECCZ="CZ03",'Outside Temp'!B13494,IF(CECCZ="CZ04",'Outside Temp'!B13495,IF(CECCZ="CZ12",'Outside Temp'!B13496, IF(CECCZ="CZ13",'Outside Temp'!B13497))))</f>
        <v>73</v>
      </c>
      <c r="G13494" s="12">
        <f t="shared" si="3"/>
        <v>3</v>
      </c>
    </row>
    <row r="13495" ht="15.75" customHeight="1">
      <c r="A13495" s="13">
        <v>42265.59375</v>
      </c>
      <c r="B13495" s="73">
        <f t="shared" si="1"/>
        <v>42265</v>
      </c>
      <c r="C13495" s="74">
        <f>IF(NewCustomer="Yes", IF(COUNTIF($I$2:$I$11,B13495)&gt;0,0,WEEKDAY(B13495,2)),IF(COUNTIF($I$2:$I$21,B13495)&gt;0,0,WEEKDAY(B13495,2)))</f>
        <v>5</v>
      </c>
      <c r="D13495" s="74">
        <f t="shared" si="2"/>
        <v>14</v>
      </c>
      <c r="E13495" s="12">
        <f>IFERROR(VLOOKUP(A13495,'IDAR Meter Data'!$A:$B,2,1),"")</f>
        <v>208</v>
      </c>
      <c r="F13495" s="75">
        <f>IF(CECCZ="CZ03",'Outside Temp'!B13495,IF(CECCZ="CZ04",'Outside Temp'!B13496,IF(CECCZ="CZ12",'Outside Temp'!B13497, IF(CECCZ="CZ13",'Outside Temp'!B13498))))</f>
        <v>73</v>
      </c>
      <c r="G13495" s="12">
        <f t="shared" si="3"/>
        <v>3</v>
      </c>
    </row>
    <row r="13496" ht="15.75" customHeight="1">
      <c r="A13496" s="13">
        <v>42265.604166666664</v>
      </c>
      <c r="B13496" s="73">
        <f t="shared" si="1"/>
        <v>42265</v>
      </c>
      <c r="C13496" s="74">
        <f>IF(NewCustomer="Yes", IF(COUNTIF($I$2:$I$11,B13496)&gt;0,0,WEEKDAY(B13496,2)),IF(COUNTIF($I$2:$I$21,B13496)&gt;0,0,WEEKDAY(B13496,2)))</f>
        <v>5</v>
      </c>
      <c r="D13496" s="74">
        <f t="shared" si="2"/>
        <v>14</v>
      </c>
      <c r="E13496" s="12">
        <f>IFERROR(VLOOKUP(A13496,'IDAR Meter Data'!$A:$B,2,1),"")</f>
        <v>205</v>
      </c>
      <c r="F13496" s="75">
        <f>IF(CECCZ="CZ03",'Outside Temp'!B13496,IF(CECCZ="CZ04",'Outside Temp'!B13497,IF(CECCZ="CZ12",'Outside Temp'!B13498, IF(CECCZ="CZ13",'Outside Temp'!B13499))))</f>
        <v>73</v>
      </c>
      <c r="G13496" s="12">
        <f t="shared" si="3"/>
        <v>3</v>
      </c>
    </row>
    <row r="13497" ht="15.75" customHeight="1">
      <c r="A13497" s="13">
        <v>42265.614583333336</v>
      </c>
      <c r="B13497" s="73">
        <f t="shared" si="1"/>
        <v>42265</v>
      </c>
      <c r="C13497" s="74">
        <f>IF(NewCustomer="Yes", IF(COUNTIF($I$2:$I$11,B13497)&gt;0,0,WEEKDAY(B13497,2)),IF(COUNTIF($I$2:$I$21,B13497)&gt;0,0,WEEKDAY(B13497,2)))</f>
        <v>5</v>
      </c>
      <c r="D13497" s="74">
        <f t="shared" si="2"/>
        <v>14</v>
      </c>
      <c r="E13497" s="12">
        <f>IFERROR(VLOOKUP(A13497,'IDAR Meter Data'!$A:$B,2,1),"")</f>
        <v>212</v>
      </c>
      <c r="F13497" s="75">
        <f>IF(CECCZ="CZ03",'Outside Temp'!B13497,IF(CECCZ="CZ04",'Outside Temp'!B13498,IF(CECCZ="CZ12",'Outside Temp'!B13499, IF(CECCZ="CZ13",'Outside Temp'!B13500))))</f>
        <v>73</v>
      </c>
      <c r="G13497" s="12">
        <f t="shared" si="3"/>
        <v>3</v>
      </c>
    </row>
    <row r="13498" ht="15.75" customHeight="1">
      <c r="A13498" s="13">
        <v>42265.625</v>
      </c>
      <c r="B13498" s="73">
        <f t="shared" si="1"/>
        <v>42265</v>
      </c>
      <c r="C13498" s="74">
        <f>IF(NewCustomer="Yes", IF(COUNTIF($I$2:$I$11,B13498)&gt;0,0,WEEKDAY(B13498,2)),IF(COUNTIF($I$2:$I$21,B13498)&gt;0,0,WEEKDAY(B13498,2)))</f>
        <v>5</v>
      </c>
      <c r="D13498" s="74">
        <f t="shared" si="2"/>
        <v>15</v>
      </c>
      <c r="E13498" s="12">
        <f>IFERROR(VLOOKUP(A13498,'IDAR Meter Data'!$A:$B,2,1),"")</f>
        <v>243</v>
      </c>
      <c r="F13498" s="75">
        <f>IF(CECCZ="CZ03",'Outside Temp'!B13498,IF(CECCZ="CZ04",'Outside Temp'!B13499,IF(CECCZ="CZ12",'Outside Temp'!B13500, IF(CECCZ="CZ13",'Outside Temp'!B13501))))</f>
        <v>72.86666667</v>
      </c>
      <c r="G13498" s="12">
        <f t="shared" si="3"/>
        <v>3</v>
      </c>
    </row>
    <row r="13499" ht="15.75" customHeight="1">
      <c r="A13499" s="13">
        <v>42265.635416666664</v>
      </c>
      <c r="B13499" s="73">
        <f t="shared" si="1"/>
        <v>42265</v>
      </c>
      <c r="C13499" s="74">
        <f>IF(NewCustomer="Yes", IF(COUNTIF($I$2:$I$11,B13499)&gt;0,0,WEEKDAY(B13499,2)),IF(COUNTIF($I$2:$I$21,B13499)&gt;0,0,WEEKDAY(B13499,2)))</f>
        <v>5</v>
      </c>
      <c r="D13499" s="74">
        <f t="shared" si="2"/>
        <v>15</v>
      </c>
      <c r="E13499" s="12">
        <f>IFERROR(VLOOKUP(A13499,'IDAR Meter Data'!$A:$B,2,1),"")</f>
        <v>223</v>
      </c>
      <c r="F13499" s="75">
        <f>IF(CECCZ="CZ03",'Outside Temp'!B13499,IF(CECCZ="CZ04",'Outside Temp'!B13500,IF(CECCZ="CZ12",'Outside Temp'!B13501, IF(CECCZ="CZ13",'Outside Temp'!B13502))))</f>
        <v>72.36666667</v>
      </c>
      <c r="G13499" s="12">
        <f t="shared" si="3"/>
        <v>3</v>
      </c>
    </row>
    <row r="13500" ht="15.75" customHeight="1">
      <c r="A13500" s="13">
        <v>42265.645833333336</v>
      </c>
      <c r="B13500" s="73">
        <f t="shared" si="1"/>
        <v>42265</v>
      </c>
      <c r="C13500" s="74">
        <f>IF(NewCustomer="Yes", IF(COUNTIF($I$2:$I$11,B13500)&gt;0,0,WEEKDAY(B13500,2)),IF(COUNTIF($I$2:$I$21,B13500)&gt;0,0,WEEKDAY(B13500,2)))</f>
        <v>5</v>
      </c>
      <c r="D13500" s="74">
        <f t="shared" si="2"/>
        <v>15</v>
      </c>
      <c r="E13500" s="12">
        <f>IFERROR(VLOOKUP(A13500,'IDAR Meter Data'!$A:$B,2,1),"")</f>
        <v>227</v>
      </c>
      <c r="F13500" s="75">
        <f>IF(CECCZ="CZ03",'Outside Temp'!B13500,IF(CECCZ="CZ04",'Outside Temp'!B13501,IF(CECCZ="CZ12",'Outside Temp'!B13502, IF(CECCZ="CZ13",'Outside Temp'!B13503))))</f>
        <v>71.86666667</v>
      </c>
      <c r="G13500" s="12">
        <f t="shared" si="3"/>
        <v>3</v>
      </c>
    </row>
    <row r="13501" ht="15.75" customHeight="1">
      <c r="A13501" s="13">
        <v>42265.65625</v>
      </c>
      <c r="B13501" s="73">
        <f t="shared" si="1"/>
        <v>42265</v>
      </c>
      <c r="C13501" s="74">
        <f>IF(NewCustomer="Yes", IF(COUNTIF($I$2:$I$11,B13501)&gt;0,0,WEEKDAY(B13501,2)),IF(COUNTIF($I$2:$I$21,B13501)&gt;0,0,WEEKDAY(B13501,2)))</f>
        <v>5</v>
      </c>
      <c r="D13501" s="74">
        <f t="shared" si="2"/>
        <v>15</v>
      </c>
      <c r="E13501" s="12">
        <f>IFERROR(VLOOKUP(A13501,'IDAR Meter Data'!$A:$B,2,1),"")</f>
        <v>218</v>
      </c>
      <c r="F13501" s="75">
        <f>IF(CECCZ="CZ03",'Outside Temp'!B13501,IF(CECCZ="CZ04",'Outside Temp'!B13502,IF(CECCZ="CZ12",'Outside Temp'!B13503, IF(CECCZ="CZ13",'Outside Temp'!B13504))))</f>
        <v>71.36666667</v>
      </c>
      <c r="G13501" s="12">
        <f t="shared" si="3"/>
        <v>3</v>
      </c>
    </row>
    <row r="13502" ht="15.75" customHeight="1">
      <c r="A13502" s="13">
        <v>42265.666666666664</v>
      </c>
      <c r="B13502" s="73">
        <f t="shared" si="1"/>
        <v>42265</v>
      </c>
      <c r="C13502" s="74">
        <f>IF(NewCustomer="Yes", IF(COUNTIF($I$2:$I$11,B13502)&gt;0,0,WEEKDAY(B13502,2)),IF(COUNTIF($I$2:$I$21,B13502)&gt;0,0,WEEKDAY(B13502,2)))</f>
        <v>5</v>
      </c>
      <c r="D13502" s="74">
        <f t="shared" si="2"/>
        <v>16</v>
      </c>
      <c r="E13502" s="12">
        <f>IFERROR(VLOOKUP(A13502,'IDAR Meter Data'!$A:$B,2,1),"")</f>
        <v>212</v>
      </c>
      <c r="F13502" s="75">
        <f>IF(CECCZ="CZ03",'Outside Temp'!B13502,IF(CECCZ="CZ04",'Outside Temp'!B13503,IF(CECCZ="CZ12",'Outside Temp'!B13504, IF(CECCZ="CZ13",'Outside Temp'!B13505))))</f>
        <v>70.86666667</v>
      </c>
      <c r="G13502" s="12">
        <f t="shared" si="3"/>
        <v>3</v>
      </c>
    </row>
    <row r="13503" ht="15.75" customHeight="1">
      <c r="A13503" s="13">
        <v>42265.677083333336</v>
      </c>
      <c r="B13503" s="73">
        <f t="shared" si="1"/>
        <v>42265</v>
      </c>
      <c r="C13503" s="74">
        <f>IF(NewCustomer="Yes", IF(COUNTIF($I$2:$I$11,B13503)&gt;0,0,WEEKDAY(B13503,2)),IF(COUNTIF($I$2:$I$21,B13503)&gt;0,0,WEEKDAY(B13503,2)))</f>
        <v>5</v>
      </c>
      <c r="D13503" s="74">
        <f t="shared" si="2"/>
        <v>16</v>
      </c>
      <c r="E13503" s="12">
        <f>IFERROR(VLOOKUP(A13503,'IDAR Meter Data'!$A:$B,2,1),"")</f>
        <v>231</v>
      </c>
      <c r="F13503" s="75">
        <f>IF(CECCZ="CZ03",'Outside Temp'!B13503,IF(CECCZ="CZ04",'Outside Temp'!B13504,IF(CECCZ="CZ12",'Outside Temp'!B13505, IF(CECCZ="CZ13",'Outside Temp'!B13506))))</f>
        <v>70.36666667</v>
      </c>
      <c r="G13503" s="12">
        <f t="shared" si="3"/>
        <v>3</v>
      </c>
    </row>
    <row r="13504" ht="15.75" customHeight="1">
      <c r="A13504" s="13">
        <v>42265.6875</v>
      </c>
      <c r="B13504" s="73">
        <f t="shared" si="1"/>
        <v>42265</v>
      </c>
      <c r="C13504" s="74">
        <f>IF(NewCustomer="Yes", IF(COUNTIF($I$2:$I$11,B13504)&gt;0,0,WEEKDAY(B13504,2)),IF(COUNTIF($I$2:$I$21,B13504)&gt;0,0,WEEKDAY(B13504,2)))</f>
        <v>5</v>
      </c>
      <c r="D13504" s="74">
        <f t="shared" si="2"/>
        <v>16</v>
      </c>
      <c r="E13504" s="12">
        <f>IFERROR(VLOOKUP(A13504,'IDAR Meter Data'!$A:$B,2,1),"")</f>
        <v>225</v>
      </c>
      <c r="F13504" s="75">
        <f>IF(CECCZ="CZ03",'Outside Temp'!B13504,IF(CECCZ="CZ04",'Outside Temp'!B13505,IF(CECCZ="CZ12",'Outside Temp'!B13506, IF(CECCZ="CZ13",'Outside Temp'!B13507))))</f>
        <v>69.86666667</v>
      </c>
      <c r="G13504" s="12">
        <f t="shared" si="3"/>
        <v>2</v>
      </c>
    </row>
    <row r="13505" ht="15.75" customHeight="1">
      <c r="A13505" s="13">
        <v>42265.697916666664</v>
      </c>
      <c r="B13505" s="73">
        <f t="shared" si="1"/>
        <v>42265</v>
      </c>
      <c r="C13505" s="74">
        <f>IF(NewCustomer="Yes", IF(COUNTIF($I$2:$I$11,B13505)&gt;0,0,WEEKDAY(B13505,2)),IF(COUNTIF($I$2:$I$21,B13505)&gt;0,0,WEEKDAY(B13505,2)))</f>
        <v>5</v>
      </c>
      <c r="D13505" s="74">
        <f t="shared" si="2"/>
        <v>16</v>
      </c>
      <c r="E13505" s="12">
        <f>IFERROR(VLOOKUP(A13505,'IDAR Meter Data'!$A:$B,2,1),"")</f>
        <v>215</v>
      </c>
      <c r="F13505" s="75">
        <f>IF(CECCZ="CZ03",'Outside Temp'!B13505,IF(CECCZ="CZ04",'Outside Temp'!B13506,IF(CECCZ="CZ12",'Outside Temp'!B13507, IF(CECCZ="CZ13",'Outside Temp'!B13508))))</f>
        <v>69.36666667</v>
      </c>
      <c r="G13505" s="12">
        <f t="shared" si="3"/>
        <v>2</v>
      </c>
    </row>
    <row r="13506" ht="15.75" customHeight="1">
      <c r="A13506" s="13">
        <v>42265.708333333336</v>
      </c>
      <c r="B13506" s="73">
        <f t="shared" si="1"/>
        <v>42265</v>
      </c>
      <c r="C13506" s="74">
        <f>IF(NewCustomer="Yes", IF(COUNTIF($I$2:$I$11,B13506)&gt;0,0,WEEKDAY(B13506,2)),IF(COUNTIF($I$2:$I$21,B13506)&gt;0,0,WEEKDAY(B13506,2)))</f>
        <v>5</v>
      </c>
      <c r="D13506" s="74">
        <f t="shared" si="2"/>
        <v>17</v>
      </c>
      <c r="E13506" s="12">
        <f>IFERROR(VLOOKUP(A13506,'IDAR Meter Data'!$A:$B,2,1),"")</f>
        <v>212</v>
      </c>
      <c r="F13506" s="75">
        <f>IF(CECCZ="CZ03",'Outside Temp'!B13506,IF(CECCZ="CZ04",'Outside Temp'!B13507,IF(CECCZ="CZ12",'Outside Temp'!B13508, IF(CECCZ="CZ13",'Outside Temp'!B13509))))</f>
        <v>68.6</v>
      </c>
      <c r="G13506" s="12">
        <f t="shared" si="3"/>
        <v>2</v>
      </c>
    </row>
    <row r="13507" ht="15.75" customHeight="1">
      <c r="A13507" s="13">
        <v>42265.71875</v>
      </c>
      <c r="B13507" s="73">
        <f t="shared" si="1"/>
        <v>42265</v>
      </c>
      <c r="C13507" s="74">
        <f>IF(NewCustomer="Yes", IF(COUNTIF($I$2:$I$11,B13507)&gt;0,0,WEEKDAY(B13507,2)),IF(COUNTIF($I$2:$I$21,B13507)&gt;0,0,WEEKDAY(B13507,2)))</f>
        <v>5</v>
      </c>
      <c r="D13507" s="74">
        <f t="shared" si="2"/>
        <v>17</v>
      </c>
      <c r="E13507" s="12">
        <f>IFERROR(VLOOKUP(A13507,'IDAR Meter Data'!$A:$B,2,1),"")</f>
        <v>209</v>
      </c>
      <c r="F13507" s="75">
        <f>IF(CECCZ="CZ03",'Outside Temp'!B13507,IF(CECCZ="CZ04",'Outside Temp'!B13508,IF(CECCZ="CZ12",'Outside Temp'!B13509, IF(CECCZ="CZ13",'Outside Temp'!B13510))))</f>
        <v>67.1</v>
      </c>
      <c r="G13507" s="12">
        <f t="shared" si="3"/>
        <v>2</v>
      </c>
    </row>
    <row r="13508" ht="15.75" customHeight="1">
      <c r="A13508" s="13">
        <v>42265.729166666664</v>
      </c>
      <c r="B13508" s="73">
        <f t="shared" si="1"/>
        <v>42265</v>
      </c>
      <c r="C13508" s="74">
        <f>IF(NewCustomer="Yes", IF(COUNTIF($I$2:$I$11,B13508)&gt;0,0,WEEKDAY(B13508,2)),IF(COUNTIF($I$2:$I$21,B13508)&gt;0,0,WEEKDAY(B13508,2)))</f>
        <v>5</v>
      </c>
      <c r="D13508" s="74">
        <f t="shared" si="2"/>
        <v>17</v>
      </c>
      <c r="E13508" s="12">
        <f>IFERROR(VLOOKUP(A13508,'IDAR Meter Data'!$A:$B,2,1),"")</f>
        <v>220</v>
      </c>
      <c r="F13508" s="75">
        <f>IF(CECCZ="CZ03",'Outside Temp'!B13508,IF(CECCZ="CZ04",'Outside Temp'!B13509,IF(CECCZ="CZ12",'Outside Temp'!B13510, IF(CECCZ="CZ13",'Outside Temp'!B13511))))</f>
        <v>65.6</v>
      </c>
      <c r="G13508" s="12">
        <f t="shared" si="3"/>
        <v>2</v>
      </c>
    </row>
    <row r="13509" ht="15.75" customHeight="1">
      <c r="A13509" s="13">
        <v>42265.739583333336</v>
      </c>
      <c r="B13509" s="73">
        <f t="shared" si="1"/>
        <v>42265</v>
      </c>
      <c r="C13509" s="74">
        <f>IF(NewCustomer="Yes", IF(COUNTIF($I$2:$I$11,B13509)&gt;0,0,WEEKDAY(B13509,2)),IF(COUNTIF($I$2:$I$21,B13509)&gt;0,0,WEEKDAY(B13509,2)))</f>
        <v>5</v>
      </c>
      <c r="D13509" s="74">
        <f t="shared" si="2"/>
        <v>17</v>
      </c>
      <c r="E13509" s="12">
        <f>IFERROR(VLOOKUP(A13509,'IDAR Meter Data'!$A:$B,2,1),"")</f>
        <v>224</v>
      </c>
      <c r="F13509" s="75">
        <f>IF(CECCZ="CZ03",'Outside Temp'!B13509,IF(CECCZ="CZ04",'Outside Temp'!B13510,IF(CECCZ="CZ12",'Outside Temp'!B13511, IF(CECCZ="CZ13",'Outside Temp'!B13512))))</f>
        <v>64.1</v>
      </c>
      <c r="G13509" s="12">
        <f t="shared" si="3"/>
        <v>1</v>
      </c>
    </row>
    <row r="13510" ht="15.75" customHeight="1">
      <c r="A13510" s="13">
        <v>42265.75</v>
      </c>
      <c r="B13510" s="73">
        <f t="shared" si="1"/>
        <v>42265</v>
      </c>
      <c r="C13510" s="74">
        <f>IF(NewCustomer="Yes", IF(COUNTIF($I$2:$I$11,B13510)&gt;0,0,WEEKDAY(B13510,2)),IF(COUNTIF($I$2:$I$21,B13510)&gt;0,0,WEEKDAY(B13510,2)))</f>
        <v>5</v>
      </c>
      <c r="D13510" s="74">
        <f t="shared" si="2"/>
        <v>18</v>
      </c>
      <c r="E13510" s="12">
        <f>IFERROR(VLOOKUP(A13510,'IDAR Meter Data'!$A:$B,2,1),"")</f>
        <v>209</v>
      </c>
      <c r="F13510" s="75">
        <f>IF(CECCZ="CZ03",'Outside Temp'!B13510,IF(CECCZ="CZ04",'Outside Temp'!B13511,IF(CECCZ="CZ12",'Outside Temp'!B13512, IF(CECCZ="CZ13",'Outside Temp'!B13513))))</f>
        <v>62.93333333</v>
      </c>
      <c r="G13510" s="12">
        <f t="shared" si="3"/>
        <v>1</v>
      </c>
    </row>
    <row r="13511" ht="15.75" customHeight="1">
      <c r="A13511" s="13">
        <v>42265.760416666664</v>
      </c>
      <c r="B13511" s="73">
        <f t="shared" si="1"/>
        <v>42265</v>
      </c>
      <c r="C13511" s="74">
        <f>IF(NewCustomer="Yes", IF(COUNTIF($I$2:$I$11,B13511)&gt;0,0,WEEKDAY(B13511,2)),IF(COUNTIF($I$2:$I$21,B13511)&gt;0,0,WEEKDAY(B13511,2)))</f>
        <v>5</v>
      </c>
      <c r="D13511" s="74">
        <f t="shared" si="2"/>
        <v>18</v>
      </c>
      <c r="E13511" s="12">
        <f>IFERROR(VLOOKUP(A13511,'IDAR Meter Data'!$A:$B,2,1),"")</f>
        <v>204</v>
      </c>
      <c r="F13511" s="75">
        <f>IF(CECCZ="CZ03",'Outside Temp'!B13511,IF(CECCZ="CZ04",'Outside Temp'!B13512,IF(CECCZ="CZ12",'Outside Temp'!B13513, IF(CECCZ="CZ13",'Outside Temp'!B13514))))</f>
        <v>62.68333333</v>
      </c>
      <c r="G13511" s="12">
        <f t="shared" si="3"/>
        <v>1</v>
      </c>
    </row>
    <row r="13512" ht="15.75" customHeight="1">
      <c r="A13512" s="13">
        <v>42265.770833333336</v>
      </c>
      <c r="B13512" s="73">
        <f t="shared" si="1"/>
        <v>42265</v>
      </c>
      <c r="C13512" s="74">
        <f>IF(NewCustomer="Yes", IF(COUNTIF($I$2:$I$11,B13512)&gt;0,0,WEEKDAY(B13512,2)),IF(COUNTIF($I$2:$I$21,B13512)&gt;0,0,WEEKDAY(B13512,2)))</f>
        <v>5</v>
      </c>
      <c r="D13512" s="74">
        <f t="shared" si="2"/>
        <v>18</v>
      </c>
      <c r="E13512" s="12">
        <f>IFERROR(VLOOKUP(A13512,'IDAR Meter Data'!$A:$B,2,1),"")</f>
        <v>217</v>
      </c>
      <c r="F13512" s="75">
        <f>IF(CECCZ="CZ03",'Outside Temp'!B13512,IF(CECCZ="CZ04",'Outside Temp'!B13513,IF(CECCZ="CZ12",'Outside Temp'!B13514, IF(CECCZ="CZ13",'Outside Temp'!B13515))))</f>
        <v>62.43333333</v>
      </c>
      <c r="G13512" s="12">
        <f t="shared" si="3"/>
        <v>1</v>
      </c>
    </row>
    <row r="13513" ht="15.75" customHeight="1">
      <c r="A13513" s="13">
        <v>42265.78125</v>
      </c>
      <c r="B13513" s="73">
        <f t="shared" si="1"/>
        <v>42265</v>
      </c>
      <c r="C13513" s="74">
        <f>IF(NewCustomer="Yes", IF(COUNTIF($I$2:$I$11,B13513)&gt;0,0,WEEKDAY(B13513,2)),IF(COUNTIF($I$2:$I$21,B13513)&gt;0,0,WEEKDAY(B13513,2)))</f>
        <v>5</v>
      </c>
      <c r="D13513" s="74">
        <f t="shared" si="2"/>
        <v>18</v>
      </c>
      <c r="E13513" s="12">
        <f>IFERROR(VLOOKUP(A13513,'IDAR Meter Data'!$A:$B,2,1),"")</f>
        <v>215</v>
      </c>
      <c r="F13513" s="75">
        <f>IF(CECCZ="CZ03",'Outside Temp'!B13513,IF(CECCZ="CZ04",'Outside Temp'!B13514,IF(CECCZ="CZ12",'Outside Temp'!B13515, IF(CECCZ="CZ13",'Outside Temp'!B13516))))</f>
        <v>62.18333333</v>
      </c>
      <c r="G13513" s="12">
        <f t="shared" si="3"/>
        <v>1</v>
      </c>
    </row>
    <row r="13514" ht="15.75" customHeight="1">
      <c r="A13514" s="13">
        <v>42265.791666666664</v>
      </c>
      <c r="B13514" s="73">
        <f t="shared" si="1"/>
        <v>42265</v>
      </c>
      <c r="C13514" s="74">
        <f>IF(NewCustomer="Yes", IF(COUNTIF($I$2:$I$11,B13514)&gt;0,0,WEEKDAY(B13514,2)),IF(COUNTIF($I$2:$I$21,B13514)&gt;0,0,WEEKDAY(B13514,2)))</f>
        <v>5</v>
      </c>
      <c r="D13514" s="74">
        <f t="shared" si="2"/>
        <v>19</v>
      </c>
      <c r="E13514" s="12">
        <f>IFERROR(VLOOKUP(A13514,'IDAR Meter Data'!$A:$B,2,1),"")</f>
        <v>199</v>
      </c>
      <c r="F13514" s="75">
        <f>IF(CECCZ="CZ03",'Outside Temp'!B13514,IF(CECCZ="CZ04",'Outside Temp'!B13515,IF(CECCZ="CZ12",'Outside Temp'!B13516, IF(CECCZ="CZ13",'Outside Temp'!B13517))))</f>
        <v>61.93333333</v>
      </c>
      <c r="G13514" s="12">
        <f t="shared" si="3"/>
        <v>1</v>
      </c>
    </row>
    <row r="13515" ht="15.75" customHeight="1">
      <c r="A13515" s="13">
        <v>42265.802083333336</v>
      </c>
      <c r="B13515" s="73">
        <f t="shared" si="1"/>
        <v>42265</v>
      </c>
      <c r="C13515" s="74">
        <f>IF(NewCustomer="Yes", IF(COUNTIF($I$2:$I$11,B13515)&gt;0,0,WEEKDAY(B13515,2)),IF(COUNTIF($I$2:$I$21,B13515)&gt;0,0,WEEKDAY(B13515,2)))</f>
        <v>5</v>
      </c>
      <c r="D13515" s="74">
        <f t="shared" si="2"/>
        <v>19</v>
      </c>
      <c r="E13515" s="12">
        <f>IFERROR(VLOOKUP(A13515,'IDAR Meter Data'!$A:$B,2,1),"")</f>
        <v>196</v>
      </c>
      <c r="F13515" s="75">
        <f>IF(CECCZ="CZ03",'Outside Temp'!B13515,IF(CECCZ="CZ04",'Outside Temp'!B13516,IF(CECCZ="CZ12",'Outside Temp'!B13517, IF(CECCZ="CZ13",'Outside Temp'!B13518))))</f>
        <v>61.68333333</v>
      </c>
      <c r="G13515" s="12">
        <f t="shared" si="3"/>
        <v>1</v>
      </c>
    </row>
    <row r="13516" ht="15.75" customHeight="1">
      <c r="A13516" s="13">
        <v>42265.8125</v>
      </c>
      <c r="B13516" s="73">
        <f t="shared" si="1"/>
        <v>42265</v>
      </c>
      <c r="C13516" s="74">
        <f>IF(NewCustomer="Yes", IF(COUNTIF($I$2:$I$11,B13516)&gt;0,0,WEEKDAY(B13516,2)),IF(COUNTIF($I$2:$I$21,B13516)&gt;0,0,WEEKDAY(B13516,2)))</f>
        <v>5</v>
      </c>
      <c r="D13516" s="74">
        <f t="shared" si="2"/>
        <v>19</v>
      </c>
      <c r="E13516" s="12">
        <f>IFERROR(VLOOKUP(A13516,'IDAR Meter Data'!$A:$B,2,1),"")</f>
        <v>193</v>
      </c>
      <c r="F13516" s="75">
        <f>IF(CECCZ="CZ03",'Outside Temp'!B13516,IF(CECCZ="CZ04",'Outside Temp'!B13517,IF(CECCZ="CZ12",'Outside Temp'!B13518, IF(CECCZ="CZ13",'Outside Temp'!B13519))))</f>
        <v>61.43333333</v>
      </c>
      <c r="G13516" s="12">
        <f t="shared" si="3"/>
        <v>1</v>
      </c>
    </row>
    <row r="13517" ht="15.75" customHeight="1">
      <c r="A13517" s="13">
        <v>42265.822916666664</v>
      </c>
      <c r="B13517" s="73">
        <f t="shared" si="1"/>
        <v>42265</v>
      </c>
      <c r="C13517" s="74">
        <f>IF(NewCustomer="Yes", IF(COUNTIF($I$2:$I$11,B13517)&gt;0,0,WEEKDAY(B13517,2)),IF(COUNTIF($I$2:$I$21,B13517)&gt;0,0,WEEKDAY(B13517,2)))</f>
        <v>5</v>
      </c>
      <c r="D13517" s="74">
        <f t="shared" si="2"/>
        <v>19</v>
      </c>
      <c r="E13517" s="12">
        <f>IFERROR(VLOOKUP(A13517,'IDAR Meter Data'!$A:$B,2,1),"")</f>
        <v>208</v>
      </c>
      <c r="F13517" s="75">
        <f>IF(CECCZ="CZ03",'Outside Temp'!B13517,IF(CECCZ="CZ04",'Outside Temp'!B13518,IF(CECCZ="CZ12",'Outside Temp'!B13519, IF(CECCZ="CZ13",'Outside Temp'!B13520))))</f>
        <v>61.18333333</v>
      </c>
      <c r="G13517" s="12">
        <f t="shared" si="3"/>
        <v>1</v>
      </c>
    </row>
    <row r="13518" ht="15.75" customHeight="1">
      <c r="A13518" s="13">
        <v>42265.833333333336</v>
      </c>
      <c r="B13518" s="73">
        <f t="shared" si="1"/>
        <v>42265</v>
      </c>
      <c r="C13518" s="74">
        <f>IF(NewCustomer="Yes", IF(COUNTIF($I$2:$I$11,B13518)&gt;0,0,WEEKDAY(B13518,2)),IF(COUNTIF($I$2:$I$21,B13518)&gt;0,0,WEEKDAY(B13518,2)))</f>
        <v>5</v>
      </c>
      <c r="D13518" s="74">
        <f t="shared" si="2"/>
        <v>20</v>
      </c>
      <c r="E13518" s="12">
        <f>IFERROR(VLOOKUP(A13518,'IDAR Meter Data'!$A:$B,2,1),"")</f>
        <v>194</v>
      </c>
      <c r="F13518" s="75">
        <f>IF(CECCZ="CZ03",'Outside Temp'!B13518,IF(CECCZ="CZ04",'Outside Temp'!B13519,IF(CECCZ="CZ12",'Outside Temp'!B13520, IF(CECCZ="CZ13",'Outside Temp'!B13521))))</f>
        <v>60.93333333</v>
      </c>
      <c r="G13518" s="12">
        <f t="shared" si="3"/>
        <v>1</v>
      </c>
    </row>
    <row r="13519" ht="15.75" customHeight="1">
      <c r="A13519" s="13">
        <v>42265.84375</v>
      </c>
      <c r="B13519" s="73">
        <f t="shared" si="1"/>
        <v>42265</v>
      </c>
      <c r="C13519" s="74">
        <f>IF(NewCustomer="Yes", IF(COUNTIF($I$2:$I$11,B13519)&gt;0,0,WEEKDAY(B13519,2)),IF(COUNTIF($I$2:$I$21,B13519)&gt;0,0,WEEKDAY(B13519,2)))</f>
        <v>5</v>
      </c>
      <c r="D13519" s="74">
        <f t="shared" si="2"/>
        <v>20</v>
      </c>
      <c r="E13519" s="12">
        <f>IFERROR(VLOOKUP(A13519,'IDAR Meter Data'!$A:$B,2,1),"")</f>
        <v>188</v>
      </c>
      <c r="F13519" s="75">
        <f>IF(CECCZ="CZ03",'Outside Temp'!B13519,IF(CECCZ="CZ04",'Outside Temp'!B13520,IF(CECCZ="CZ12",'Outside Temp'!B13521, IF(CECCZ="CZ13",'Outside Temp'!B13522))))</f>
        <v>60.68333333</v>
      </c>
      <c r="G13519" s="12">
        <f t="shared" si="3"/>
        <v>1</v>
      </c>
    </row>
    <row r="13520" ht="15.75" customHeight="1">
      <c r="A13520" s="13">
        <v>42265.854166666664</v>
      </c>
      <c r="B13520" s="73">
        <f t="shared" si="1"/>
        <v>42265</v>
      </c>
      <c r="C13520" s="74">
        <f>IF(NewCustomer="Yes", IF(COUNTIF($I$2:$I$11,B13520)&gt;0,0,WEEKDAY(B13520,2)),IF(COUNTIF($I$2:$I$21,B13520)&gt;0,0,WEEKDAY(B13520,2)))</f>
        <v>5</v>
      </c>
      <c r="D13520" s="74">
        <f t="shared" si="2"/>
        <v>20</v>
      </c>
      <c r="E13520" s="12">
        <f>IFERROR(VLOOKUP(A13520,'IDAR Meter Data'!$A:$B,2,1),"")</f>
        <v>190</v>
      </c>
      <c r="F13520" s="75">
        <f>IF(CECCZ="CZ03",'Outside Temp'!B13520,IF(CECCZ="CZ04",'Outside Temp'!B13521,IF(CECCZ="CZ12",'Outside Temp'!B13522, IF(CECCZ="CZ13",'Outside Temp'!B13523))))</f>
        <v>60.43333333</v>
      </c>
      <c r="G13520" s="12">
        <f t="shared" si="3"/>
        <v>1</v>
      </c>
    </row>
    <row r="13521" ht="15.75" customHeight="1">
      <c r="A13521" s="13">
        <v>42265.864583333336</v>
      </c>
      <c r="B13521" s="73">
        <f t="shared" si="1"/>
        <v>42265</v>
      </c>
      <c r="C13521" s="74">
        <f>IF(NewCustomer="Yes", IF(COUNTIF($I$2:$I$11,B13521)&gt;0,0,WEEKDAY(B13521,2)),IF(COUNTIF($I$2:$I$21,B13521)&gt;0,0,WEEKDAY(B13521,2)))</f>
        <v>5</v>
      </c>
      <c r="D13521" s="74">
        <f t="shared" si="2"/>
        <v>20</v>
      </c>
      <c r="E13521" s="12">
        <f>IFERROR(VLOOKUP(A13521,'IDAR Meter Data'!$A:$B,2,1),"")</f>
        <v>190</v>
      </c>
      <c r="F13521" s="75">
        <f>IF(CECCZ="CZ03",'Outside Temp'!B13521,IF(CECCZ="CZ04",'Outside Temp'!B13522,IF(CECCZ="CZ12",'Outside Temp'!B13523, IF(CECCZ="CZ13",'Outside Temp'!B13524))))</f>
        <v>60.18333333</v>
      </c>
      <c r="G13521" s="12">
        <f t="shared" si="3"/>
        <v>1</v>
      </c>
    </row>
    <row r="13522" ht="15.75" customHeight="1">
      <c r="A13522" s="13">
        <v>42265.875</v>
      </c>
      <c r="B13522" s="73">
        <f t="shared" si="1"/>
        <v>42265</v>
      </c>
      <c r="C13522" s="74">
        <f>IF(NewCustomer="Yes", IF(COUNTIF($I$2:$I$11,B13522)&gt;0,0,WEEKDAY(B13522,2)),IF(COUNTIF($I$2:$I$21,B13522)&gt;0,0,WEEKDAY(B13522,2)))</f>
        <v>5</v>
      </c>
      <c r="D13522" s="74">
        <f t="shared" si="2"/>
        <v>21</v>
      </c>
      <c r="E13522" s="12">
        <f>IFERROR(VLOOKUP(A13522,'IDAR Meter Data'!$A:$B,2,1),"")</f>
        <v>199</v>
      </c>
      <c r="F13522" s="75">
        <f>IF(CECCZ="CZ03",'Outside Temp'!B13522,IF(CECCZ="CZ04",'Outside Temp'!B13523,IF(CECCZ="CZ12",'Outside Temp'!B13524, IF(CECCZ="CZ13",'Outside Temp'!B13525))))</f>
        <v>60</v>
      </c>
      <c r="G13522" s="12">
        <f t="shared" si="3"/>
        <v>1</v>
      </c>
    </row>
    <row r="13523" ht="15.75" customHeight="1">
      <c r="A13523" s="13">
        <v>42265.885416666664</v>
      </c>
      <c r="B13523" s="73">
        <f t="shared" si="1"/>
        <v>42265</v>
      </c>
      <c r="C13523" s="74">
        <f>IF(NewCustomer="Yes", IF(COUNTIF($I$2:$I$11,B13523)&gt;0,0,WEEKDAY(B13523,2)),IF(COUNTIF($I$2:$I$21,B13523)&gt;0,0,WEEKDAY(B13523,2)))</f>
        <v>5</v>
      </c>
      <c r="D13523" s="74">
        <f t="shared" si="2"/>
        <v>21</v>
      </c>
      <c r="E13523" s="12">
        <f>IFERROR(VLOOKUP(A13523,'IDAR Meter Data'!$A:$B,2,1),"")</f>
        <v>185</v>
      </c>
      <c r="F13523" s="75">
        <f>IF(CECCZ="CZ03",'Outside Temp'!B13523,IF(CECCZ="CZ04",'Outside Temp'!B13524,IF(CECCZ="CZ12",'Outside Temp'!B13525, IF(CECCZ="CZ13",'Outside Temp'!B13526))))</f>
        <v>60</v>
      </c>
      <c r="G13523" s="12">
        <f t="shared" si="3"/>
        <v>1</v>
      </c>
    </row>
    <row r="13524" ht="15.75" customHeight="1">
      <c r="A13524" s="13">
        <v>42265.895833333336</v>
      </c>
      <c r="B13524" s="73">
        <f t="shared" si="1"/>
        <v>42265</v>
      </c>
      <c r="C13524" s="74">
        <f>IF(NewCustomer="Yes", IF(COUNTIF($I$2:$I$11,B13524)&gt;0,0,WEEKDAY(B13524,2)),IF(COUNTIF($I$2:$I$21,B13524)&gt;0,0,WEEKDAY(B13524,2)))</f>
        <v>5</v>
      </c>
      <c r="D13524" s="74">
        <f t="shared" si="2"/>
        <v>21</v>
      </c>
      <c r="E13524" s="12">
        <f>IFERROR(VLOOKUP(A13524,'IDAR Meter Data'!$A:$B,2,1),"")</f>
        <v>169</v>
      </c>
      <c r="F13524" s="75">
        <f>IF(CECCZ="CZ03",'Outside Temp'!B13524,IF(CECCZ="CZ04",'Outside Temp'!B13525,IF(CECCZ="CZ12",'Outside Temp'!B13526, IF(CECCZ="CZ13",'Outside Temp'!B13527))))</f>
        <v>60</v>
      </c>
      <c r="G13524" s="12">
        <f t="shared" si="3"/>
        <v>1</v>
      </c>
    </row>
    <row r="13525" ht="15.75" customHeight="1">
      <c r="A13525" s="13">
        <v>42265.90625</v>
      </c>
      <c r="B13525" s="73">
        <f t="shared" si="1"/>
        <v>42265</v>
      </c>
      <c r="C13525" s="74">
        <f>IF(NewCustomer="Yes", IF(COUNTIF($I$2:$I$11,B13525)&gt;0,0,WEEKDAY(B13525,2)),IF(COUNTIF($I$2:$I$21,B13525)&gt;0,0,WEEKDAY(B13525,2)))</f>
        <v>5</v>
      </c>
      <c r="D13525" s="74">
        <f t="shared" si="2"/>
        <v>21</v>
      </c>
      <c r="E13525" s="12">
        <f>IFERROR(VLOOKUP(A13525,'IDAR Meter Data'!$A:$B,2,1),"")</f>
        <v>163</v>
      </c>
      <c r="F13525" s="75">
        <f>IF(CECCZ="CZ03",'Outside Temp'!B13525,IF(CECCZ="CZ04",'Outside Temp'!B13526,IF(CECCZ="CZ12",'Outside Temp'!B13527, IF(CECCZ="CZ13",'Outside Temp'!B13528))))</f>
        <v>60</v>
      </c>
      <c r="G13525" s="12">
        <f t="shared" si="3"/>
        <v>1</v>
      </c>
    </row>
    <row r="13526" ht="15.75" customHeight="1">
      <c r="A13526" s="13">
        <v>42265.916666666664</v>
      </c>
      <c r="B13526" s="73">
        <f t="shared" si="1"/>
        <v>42265</v>
      </c>
      <c r="C13526" s="74">
        <f>IF(NewCustomer="Yes", IF(COUNTIF($I$2:$I$11,B13526)&gt;0,0,WEEKDAY(B13526,2)),IF(COUNTIF($I$2:$I$21,B13526)&gt;0,0,WEEKDAY(B13526,2)))</f>
        <v>5</v>
      </c>
      <c r="D13526" s="74">
        <f t="shared" si="2"/>
        <v>22</v>
      </c>
      <c r="E13526" s="12">
        <f>IFERROR(VLOOKUP(A13526,'IDAR Meter Data'!$A:$B,2,1),"")</f>
        <v>175</v>
      </c>
      <c r="F13526" s="75">
        <f>IF(CECCZ="CZ03",'Outside Temp'!B13526,IF(CECCZ="CZ04",'Outside Temp'!B13527,IF(CECCZ="CZ12",'Outside Temp'!B13528, IF(CECCZ="CZ13",'Outside Temp'!B13529))))</f>
        <v>59.93333333</v>
      </c>
      <c r="G13526" s="12">
        <f t="shared" si="3"/>
        <v>1</v>
      </c>
    </row>
    <row r="13527" ht="15.75" customHeight="1">
      <c r="A13527" s="13">
        <v>42265.927083333336</v>
      </c>
      <c r="B13527" s="73">
        <f t="shared" si="1"/>
        <v>42265</v>
      </c>
      <c r="C13527" s="74">
        <f>IF(NewCustomer="Yes", IF(COUNTIF($I$2:$I$11,B13527)&gt;0,0,WEEKDAY(B13527,2)),IF(COUNTIF($I$2:$I$21,B13527)&gt;0,0,WEEKDAY(B13527,2)))</f>
        <v>5</v>
      </c>
      <c r="D13527" s="74">
        <f t="shared" si="2"/>
        <v>22</v>
      </c>
      <c r="E13527" s="12">
        <f>IFERROR(VLOOKUP(A13527,'IDAR Meter Data'!$A:$B,2,1),"")</f>
        <v>180</v>
      </c>
      <c r="F13527" s="75">
        <f>IF(CECCZ="CZ03",'Outside Temp'!B13527,IF(CECCZ="CZ04",'Outside Temp'!B13528,IF(CECCZ="CZ12",'Outside Temp'!B13529, IF(CECCZ="CZ13",'Outside Temp'!B13530))))</f>
        <v>59.68333333</v>
      </c>
      <c r="G13527" s="12">
        <f t="shared" si="3"/>
        <v>1</v>
      </c>
    </row>
    <row r="13528" ht="15.75" customHeight="1">
      <c r="A13528" s="13">
        <v>42265.9375</v>
      </c>
      <c r="B13528" s="73">
        <f t="shared" si="1"/>
        <v>42265</v>
      </c>
      <c r="C13528" s="74">
        <f>IF(NewCustomer="Yes", IF(COUNTIF($I$2:$I$11,B13528)&gt;0,0,WEEKDAY(B13528,2)),IF(COUNTIF($I$2:$I$21,B13528)&gt;0,0,WEEKDAY(B13528,2)))</f>
        <v>5</v>
      </c>
      <c r="D13528" s="74">
        <f t="shared" si="2"/>
        <v>22</v>
      </c>
      <c r="E13528" s="12">
        <f>IFERROR(VLOOKUP(A13528,'IDAR Meter Data'!$A:$B,2,1),"")</f>
        <v>159</v>
      </c>
      <c r="F13528" s="75">
        <f>IF(CECCZ="CZ03",'Outside Temp'!B13528,IF(CECCZ="CZ04",'Outside Temp'!B13529,IF(CECCZ="CZ12",'Outside Temp'!B13530, IF(CECCZ="CZ13",'Outside Temp'!B13531))))</f>
        <v>59.43333333</v>
      </c>
      <c r="G13528" s="12">
        <f t="shared" si="3"/>
        <v>1</v>
      </c>
    </row>
    <row r="13529" ht="15.75" customHeight="1">
      <c r="A13529" s="13">
        <v>42265.947916666664</v>
      </c>
      <c r="B13529" s="73">
        <f t="shared" si="1"/>
        <v>42265</v>
      </c>
      <c r="C13529" s="74">
        <f>IF(NewCustomer="Yes", IF(COUNTIF($I$2:$I$11,B13529)&gt;0,0,WEEKDAY(B13529,2)),IF(COUNTIF($I$2:$I$21,B13529)&gt;0,0,WEEKDAY(B13529,2)))</f>
        <v>5</v>
      </c>
      <c r="D13529" s="74">
        <f t="shared" si="2"/>
        <v>22</v>
      </c>
      <c r="E13529" s="12">
        <f>IFERROR(VLOOKUP(A13529,'IDAR Meter Data'!$A:$B,2,1),"")</f>
        <v>162</v>
      </c>
      <c r="F13529" s="75">
        <f>IF(CECCZ="CZ03",'Outside Temp'!B13529,IF(CECCZ="CZ04",'Outside Temp'!B13530,IF(CECCZ="CZ12",'Outside Temp'!B13531, IF(CECCZ="CZ13",'Outside Temp'!B13532))))</f>
        <v>59.18333333</v>
      </c>
      <c r="G13529" s="12">
        <f t="shared" si="3"/>
        <v>1</v>
      </c>
    </row>
    <row r="13530" ht="15.75" customHeight="1">
      <c r="A13530" s="13">
        <v>42265.958333333336</v>
      </c>
      <c r="B13530" s="73">
        <f t="shared" si="1"/>
        <v>42265</v>
      </c>
      <c r="C13530" s="74">
        <f>IF(NewCustomer="Yes", IF(COUNTIF($I$2:$I$11,B13530)&gt;0,0,WEEKDAY(B13530,2)),IF(COUNTIF($I$2:$I$21,B13530)&gt;0,0,WEEKDAY(B13530,2)))</f>
        <v>5</v>
      </c>
      <c r="D13530" s="74">
        <f t="shared" si="2"/>
        <v>23</v>
      </c>
      <c r="E13530" s="12">
        <f>IFERROR(VLOOKUP(A13530,'IDAR Meter Data'!$A:$B,2,1),"")</f>
        <v>163</v>
      </c>
      <c r="F13530" s="75">
        <f>IF(CECCZ="CZ03",'Outside Temp'!B13530,IF(CECCZ="CZ04",'Outside Temp'!B13531,IF(CECCZ="CZ12",'Outside Temp'!B13532, IF(CECCZ="CZ13",'Outside Temp'!B13533))))</f>
        <v>58.93333333</v>
      </c>
      <c r="G13530" s="12">
        <f t="shared" si="3"/>
        <v>1</v>
      </c>
    </row>
    <row r="13531" ht="15.75" customHeight="1">
      <c r="A13531" s="13">
        <v>42265.96875</v>
      </c>
      <c r="B13531" s="73">
        <f t="shared" si="1"/>
        <v>42265</v>
      </c>
      <c r="C13531" s="74">
        <f>IF(NewCustomer="Yes", IF(COUNTIF($I$2:$I$11,B13531)&gt;0,0,WEEKDAY(B13531,2)),IF(COUNTIF($I$2:$I$21,B13531)&gt;0,0,WEEKDAY(B13531,2)))</f>
        <v>5</v>
      </c>
      <c r="D13531" s="74">
        <f t="shared" si="2"/>
        <v>23</v>
      </c>
      <c r="E13531" s="12">
        <f>IFERROR(VLOOKUP(A13531,'IDAR Meter Data'!$A:$B,2,1),"")</f>
        <v>170</v>
      </c>
      <c r="F13531" s="75">
        <f>IF(CECCZ="CZ03",'Outside Temp'!B13531,IF(CECCZ="CZ04",'Outside Temp'!B13532,IF(CECCZ="CZ12",'Outside Temp'!B13533, IF(CECCZ="CZ13",'Outside Temp'!B13534))))</f>
        <v>58.68333333</v>
      </c>
      <c r="G13531" s="12">
        <f t="shared" si="3"/>
        <v>1</v>
      </c>
    </row>
    <row r="13532" ht="15.75" customHeight="1">
      <c r="A13532" s="13">
        <v>42265.979166666664</v>
      </c>
      <c r="B13532" s="73">
        <f t="shared" si="1"/>
        <v>42265</v>
      </c>
      <c r="C13532" s="74">
        <f>IF(NewCustomer="Yes", IF(COUNTIF($I$2:$I$11,B13532)&gt;0,0,WEEKDAY(B13532,2)),IF(COUNTIF($I$2:$I$21,B13532)&gt;0,0,WEEKDAY(B13532,2)))</f>
        <v>5</v>
      </c>
      <c r="D13532" s="74">
        <f t="shared" si="2"/>
        <v>23</v>
      </c>
      <c r="E13532" s="12">
        <f>IFERROR(VLOOKUP(A13532,'IDAR Meter Data'!$A:$B,2,1),"")</f>
        <v>165</v>
      </c>
      <c r="F13532" s="75">
        <f>IF(CECCZ="CZ03",'Outside Temp'!B13532,IF(CECCZ="CZ04",'Outside Temp'!B13533,IF(CECCZ="CZ12",'Outside Temp'!B13534, IF(CECCZ="CZ13",'Outside Temp'!B13535))))</f>
        <v>58.43333333</v>
      </c>
      <c r="G13532" s="12">
        <f t="shared" si="3"/>
        <v>1</v>
      </c>
    </row>
    <row r="13533" ht="15.75" customHeight="1">
      <c r="A13533" s="13">
        <v>42265.989583333336</v>
      </c>
      <c r="B13533" s="73">
        <f t="shared" si="1"/>
        <v>42265</v>
      </c>
      <c r="C13533" s="74">
        <f>IF(NewCustomer="Yes", IF(COUNTIF($I$2:$I$11,B13533)&gt;0,0,WEEKDAY(B13533,2)),IF(COUNTIF($I$2:$I$21,B13533)&gt;0,0,WEEKDAY(B13533,2)))</f>
        <v>5</v>
      </c>
      <c r="D13533" s="74">
        <f t="shared" si="2"/>
        <v>23</v>
      </c>
      <c r="E13533" s="12">
        <f>IFERROR(VLOOKUP(A13533,'IDAR Meter Data'!$A:$B,2,1),"")</f>
        <v>158</v>
      </c>
      <c r="F13533" s="75">
        <f>IF(CECCZ="CZ03",'Outside Temp'!B13533,IF(CECCZ="CZ04",'Outside Temp'!B13534,IF(CECCZ="CZ12",'Outside Temp'!B13535, IF(CECCZ="CZ13",'Outside Temp'!B13536))))</f>
        <v>58.18333333</v>
      </c>
      <c r="G13533" s="12">
        <f t="shared" si="3"/>
        <v>1</v>
      </c>
    </row>
    <row r="13534" ht="15.75" customHeight="1">
      <c r="A13534" s="13">
        <v>42266.0</v>
      </c>
      <c r="B13534" s="73">
        <f t="shared" si="1"/>
        <v>42266</v>
      </c>
      <c r="C13534" s="74">
        <f>IF(NewCustomer="Yes", IF(COUNTIF($I$2:$I$11,B13534)&gt;0,0,WEEKDAY(B13534,2)),IF(COUNTIF($I$2:$I$21,B13534)&gt;0,0,WEEKDAY(B13534,2)))</f>
        <v>6</v>
      </c>
      <c r="D13534" s="74">
        <f t="shared" si="2"/>
        <v>0</v>
      </c>
      <c r="E13534" s="12">
        <f>IFERROR(VLOOKUP(A13534,'IDAR Meter Data'!$A:$B,2,1),"")</f>
        <v>161</v>
      </c>
      <c r="F13534" s="75">
        <f>IF(CECCZ="CZ03",'Outside Temp'!B13534,IF(CECCZ="CZ04",'Outside Temp'!B13535,IF(CECCZ="CZ12",'Outside Temp'!B13536, IF(CECCZ="CZ13",'Outside Temp'!B13537))))</f>
        <v>58</v>
      </c>
      <c r="G13534" s="12">
        <f t="shared" si="3"/>
        <v>1</v>
      </c>
    </row>
    <row r="13535" ht="15.75" customHeight="1">
      <c r="A13535" s="13">
        <v>42266.010416666664</v>
      </c>
      <c r="B13535" s="73">
        <f t="shared" si="1"/>
        <v>42266</v>
      </c>
      <c r="C13535" s="74">
        <f>IF(NewCustomer="Yes", IF(COUNTIF($I$2:$I$11,B13535)&gt;0,0,WEEKDAY(B13535,2)),IF(COUNTIF($I$2:$I$21,B13535)&gt;0,0,WEEKDAY(B13535,2)))</f>
        <v>6</v>
      </c>
      <c r="D13535" s="74">
        <f t="shared" si="2"/>
        <v>0</v>
      </c>
      <c r="E13535" s="12">
        <f>IFERROR(VLOOKUP(A13535,'IDAR Meter Data'!$A:$B,2,1),"")</f>
        <v>155</v>
      </c>
      <c r="F13535" s="75">
        <f>IF(CECCZ="CZ03",'Outside Temp'!B13535,IF(CECCZ="CZ04",'Outside Temp'!B13536,IF(CECCZ="CZ12",'Outside Temp'!B13537, IF(CECCZ="CZ13",'Outside Temp'!B13538))))</f>
        <v>58</v>
      </c>
      <c r="G13535" s="12">
        <f t="shared" si="3"/>
        <v>1</v>
      </c>
    </row>
    <row r="13536" ht="15.75" customHeight="1">
      <c r="A13536" s="13">
        <v>42266.020833333336</v>
      </c>
      <c r="B13536" s="73">
        <f t="shared" si="1"/>
        <v>42266</v>
      </c>
      <c r="C13536" s="74">
        <f>IF(NewCustomer="Yes", IF(COUNTIF($I$2:$I$11,B13536)&gt;0,0,WEEKDAY(B13536,2)),IF(COUNTIF($I$2:$I$21,B13536)&gt;0,0,WEEKDAY(B13536,2)))</f>
        <v>6</v>
      </c>
      <c r="D13536" s="74">
        <f t="shared" si="2"/>
        <v>0</v>
      </c>
      <c r="E13536" s="12">
        <f>IFERROR(VLOOKUP(A13536,'IDAR Meter Data'!$A:$B,2,1),"")</f>
        <v>174</v>
      </c>
      <c r="F13536" s="75">
        <f>IF(CECCZ="CZ03",'Outside Temp'!B13536,IF(CECCZ="CZ04",'Outside Temp'!B13537,IF(CECCZ="CZ12",'Outside Temp'!B13538, IF(CECCZ="CZ13",'Outside Temp'!B13539))))</f>
        <v>58</v>
      </c>
      <c r="G13536" s="12">
        <f t="shared" si="3"/>
        <v>1</v>
      </c>
    </row>
    <row r="13537" ht="15.75" customHeight="1">
      <c r="A13537" s="13">
        <v>42266.03125</v>
      </c>
      <c r="B13537" s="73">
        <f t="shared" si="1"/>
        <v>42266</v>
      </c>
      <c r="C13537" s="74">
        <f>IF(NewCustomer="Yes", IF(COUNTIF($I$2:$I$11,B13537)&gt;0,0,WEEKDAY(B13537,2)),IF(COUNTIF($I$2:$I$21,B13537)&gt;0,0,WEEKDAY(B13537,2)))</f>
        <v>6</v>
      </c>
      <c r="D13537" s="74">
        <f t="shared" si="2"/>
        <v>0</v>
      </c>
      <c r="E13537" s="12">
        <f>IFERROR(VLOOKUP(A13537,'IDAR Meter Data'!$A:$B,2,1),"")</f>
        <v>155</v>
      </c>
      <c r="F13537" s="75">
        <f>IF(CECCZ="CZ03",'Outside Temp'!B13537,IF(CECCZ="CZ04",'Outside Temp'!B13538,IF(CECCZ="CZ12",'Outside Temp'!B13539, IF(CECCZ="CZ13",'Outside Temp'!B13540))))</f>
        <v>58</v>
      </c>
      <c r="G13537" s="12">
        <f t="shared" si="3"/>
        <v>1</v>
      </c>
    </row>
    <row r="13538" ht="15.75" customHeight="1">
      <c r="A13538" s="13">
        <v>42266.041666666664</v>
      </c>
      <c r="B13538" s="73">
        <f t="shared" si="1"/>
        <v>42266</v>
      </c>
      <c r="C13538" s="74">
        <f>IF(NewCustomer="Yes", IF(COUNTIF($I$2:$I$11,B13538)&gt;0,0,WEEKDAY(B13538,2)),IF(COUNTIF($I$2:$I$21,B13538)&gt;0,0,WEEKDAY(B13538,2)))</f>
        <v>6</v>
      </c>
      <c r="D13538" s="74">
        <f t="shared" si="2"/>
        <v>1</v>
      </c>
      <c r="E13538" s="12">
        <f>IFERROR(VLOOKUP(A13538,'IDAR Meter Data'!$A:$B,2,1),"")</f>
        <v>152</v>
      </c>
      <c r="F13538" s="75">
        <f>IF(CECCZ="CZ03",'Outside Temp'!B13538,IF(CECCZ="CZ04",'Outside Temp'!B13539,IF(CECCZ="CZ12",'Outside Temp'!B13540, IF(CECCZ="CZ13",'Outside Temp'!B13541))))</f>
        <v>57.93333333</v>
      </c>
      <c r="G13538" s="12">
        <f t="shared" si="3"/>
        <v>1</v>
      </c>
    </row>
    <row r="13539" ht="15.75" customHeight="1">
      <c r="A13539" s="13">
        <v>42266.052083333336</v>
      </c>
      <c r="B13539" s="73">
        <f t="shared" si="1"/>
        <v>42266</v>
      </c>
      <c r="C13539" s="74">
        <f>IF(NewCustomer="Yes", IF(COUNTIF($I$2:$I$11,B13539)&gt;0,0,WEEKDAY(B13539,2)),IF(COUNTIF($I$2:$I$21,B13539)&gt;0,0,WEEKDAY(B13539,2)))</f>
        <v>6</v>
      </c>
      <c r="D13539" s="74">
        <f t="shared" si="2"/>
        <v>1</v>
      </c>
      <c r="E13539" s="12">
        <f>IFERROR(VLOOKUP(A13539,'IDAR Meter Data'!$A:$B,2,1),"")</f>
        <v>146</v>
      </c>
      <c r="F13539" s="75">
        <f>IF(CECCZ="CZ03",'Outside Temp'!B13539,IF(CECCZ="CZ04",'Outside Temp'!B13540,IF(CECCZ="CZ12",'Outside Temp'!B13541, IF(CECCZ="CZ13",'Outside Temp'!B13542))))</f>
        <v>57.68333333</v>
      </c>
      <c r="G13539" s="12">
        <f t="shared" si="3"/>
        <v>1</v>
      </c>
    </row>
    <row r="13540" ht="15.75" customHeight="1">
      <c r="A13540" s="13">
        <v>42266.0625</v>
      </c>
      <c r="B13540" s="73">
        <f t="shared" si="1"/>
        <v>42266</v>
      </c>
      <c r="C13540" s="74">
        <f>IF(NewCustomer="Yes", IF(COUNTIF($I$2:$I$11,B13540)&gt;0,0,WEEKDAY(B13540,2)),IF(COUNTIF($I$2:$I$21,B13540)&gt;0,0,WEEKDAY(B13540,2)))</f>
        <v>6</v>
      </c>
      <c r="D13540" s="74">
        <f t="shared" si="2"/>
        <v>1</v>
      </c>
      <c r="E13540" s="12">
        <f>IFERROR(VLOOKUP(A13540,'IDAR Meter Data'!$A:$B,2,1),"")</f>
        <v>159</v>
      </c>
      <c r="F13540" s="75">
        <f>IF(CECCZ="CZ03",'Outside Temp'!B13540,IF(CECCZ="CZ04",'Outside Temp'!B13541,IF(CECCZ="CZ12",'Outside Temp'!B13542, IF(CECCZ="CZ13",'Outside Temp'!B13543))))</f>
        <v>57.43333333</v>
      </c>
      <c r="G13540" s="12">
        <f t="shared" si="3"/>
        <v>1</v>
      </c>
    </row>
    <row r="13541" ht="15.75" customHeight="1">
      <c r="A13541" s="13">
        <v>42266.072916666664</v>
      </c>
      <c r="B13541" s="73">
        <f t="shared" si="1"/>
        <v>42266</v>
      </c>
      <c r="C13541" s="74">
        <f>IF(NewCustomer="Yes", IF(COUNTIF($I$2:$I$11,B13541)&gt;0,0,WEEKDAY(B13541,2)),IF(COUNTIF($I$2:$I$21,B13541)&gt;0,0,WEEKDAY(B13541,2)))</f>
        <v>6</v>
      </c>
      <c r="D13541" s="74">
        <f t="shared" si="2"/>
        <v>1</v>
      </c>
      <c r="E13541" s="12">
        <f>IFERROR(VLOOKUP(A13541,'IDAR Meter Data'!$A:$B,2,1),"")</f>
        <v>154</v>
      </c>
      <c r="F13541" s="75">
        <f>IF(CECCZ="CZ03",'Outside Temp'!B13541,IF(CECCZ="CZ04",'Outside Temp'!B13542,IF(CECCZ="CZ12",'Outside Temp'!B13543, IF(CECCZ="CZ13",'Outside Temp'!B13544))))</f>
        <v>57.18333333</v>
      </c>
      <c r="G13541" s="12">
        <f t="shared" si="3"/>
        <v>1</v>
      </c>
    </row>
    <row r="13542" ht="15.75" customHeight="1">
      <c r="A13542" s="13">
        <v>42266.083333333336</v>
      </c>
      <c r="B13542" s="73">
        <f t="shared" si="1"/>
        <v>42266</v>
      </c>
      <c r="C13542" s="74">
        <f>IF(NewCustomer="Yes", IF(COUNTIF($I$2:$I$11,B13542)&gt;0,0,WEEKDAY(B13542,2)),IF(COUNTIF($I$2:$I$21,B13542)&gt;0,0,WEEKDAY(B13542,2)))</f>
        <v>6</v>
      </c>
      <c r="D13542" s="74">
        <f t="shared" si="2"/>
        <v>2</v>
      </c>
      <c r="E13542" s="12">
        <f>IFERROR(VLOOKUP(A13542,'IDAR Meter Data'!$A:$B,2,1),"")</f>
        <v>143</v>
      </c>
      <c r="F13542" s="75">
        <f>IF(CECCZ="CZ03",'Outside Temp'!B13542,IF(CECCZ="CZ04",'Outside Temp'!B13543,IF(CECCZ="CZ12",'Outside Temp'!B13544, IF(CECCZ="CZ13",'Outside Temp'!B13545))))</f>
        <v>56.93333333</v>
      </c>
      <c r="G13542" s="12">
        <f t="shared" si="3"/>
        <v>1</v>
      </c>
    </row>
    <row r="13543" ht="15.75" customHeight="1">
      <c r="A13543" s="13">
        <v>42266.09375</v>
      </c>
      <c r="B13543" s="73">
        <f t="shared" si="1"/>
        <v>42266</v>
      </c>
      <c r="C13543" s="74">
        <f>IF(NewCustomer="Yes", IF(COUNTIF($I$2:$I$11,B13543)&gt;0,0,WEEKDAY(B13543,2)),IF(COUNTIF($I$2:$I$21,B13543)&gt;0,0,WEEKDAY(B13543,2)))</f>
        <v>6</v>
      </c>
      <c r="D13543" s="74">
        <f t="shared" si="2"/>
        <v>2</v>
      </c>
      <c r="E13543" s="12">
        <f>IFERROR(VLOOKUP(A13543,'IDAR Meter Data'!$A:$B,2,1),"")</f>
        <v>146</v>
      </c>
      <c r="F13543" s="75">
        <f>IF(CECCZ="CZ03",'Outside Temp'!B13543,IF(CECCZ="CZ04",'Outside Temp'!B13544,IF(CECCZ="CZ12",'Outside Temp'!B13545, IF(CECCZ="CZ13",'Outside Temp'!B13546))))</f>
        <v>56.68333333</v>
      </c>
      <c r="G13543" s="12">
        <f t="shared" si="3"/>
        <v>1</v>
      </c>
    </row>
    <row r="13544" ht="15.75" customHeight="1">
      <c r="A13544" s="13">
        <v>42266.104166666664</v>
      </c>
      <c r="B13544" s="73">
        <f t="shared" si="1"/>
        <v>42266</v>
      </c>
      <c r="C13544" s="74">
        <f>IF(NewCustomer="Yes", IF(COUNTIF($I$2:$I$11,B13544)&gt;0,0,WEEKDAY(B13544,2)),IF(COUNTIF($I$2:$I$21,B13544)&gt;0,0,WEEKDAY(B13544,2)))</f>
        <v>6</v>
      </c>
      <c r="D13544" s="74">
        <f t="shared" si="2"/>
        <v>2</v>
      </c>
      <c r="E13544" s="12">
        <f>IFERROR(VLOOKUP(A13544,'IDAR Meter Data'!$A:$B,2,1),"")</f>
        <v>135</v>
      </c>
      <c r="F13544" s="75">
        <f>IF(CECCZ="CZ03",'Outside Temp'!B13544,IF(CECCZ="CZ04",'Outside Temp'!B13545,IF(CECCZ="CZ12",'Outside Temp'!B13546, IF(CECCZ="CZ13",'Outside Temp'!B13547))))</f>
        <v>56.43333333</v>
      </c>
      <c r="G13544" s="12">
        <f t="shared" si="3"/>
        <v>1</v>
      </c>
    </row>
    <row r="13545" ht="15.75" customHeight="1">
      <c r="A13545" s="13">
        <v>42266.114583333336</v>
      </c>
      <c r="B13545" s="73">
        <f t="shared" si="1"/>
        <v>42266</v>
      </c>
      <c r="C13545" s="74">
        <f>IF(NewCustomer="Yes", IF(COUNTIF($I$2:$I$11,B13545)&gt;0,0,WEEKDAY(B13545,2)),IF(COUNTIF($I$2:$I$21,B13545)&gt;0,0,WEEKDAY(B13545,2)))</f>
        <v>6</v>
      </c>
      <c r="D13545" s="74">
        <f t="shared" si="2"/>
        <v>2</v>
      </c>
      <c r="E13545" s="12">
        <f>IFERROR(VLOOKUP(A13545,'IDAR Meter Data'!$A:$B,2,1),"")</f>
        <v>153</v>
      </c>
      <c r="F13545" s="75">
        <f>IF(CECCZ="CZ03",'Outside Temp'!B13545,IF(CECCZ="CZ04",'Outside Temp'!B13546,IF(CECCZ="CZ12",'Outside Temp'!B13547, IF(CECCZ="CZ13",'Outside Temp'!B13548))))</f>
        <v>56.18333333</v>
      </c>
      <c r="G13545" s="12">
        <f t="shared" si="3"/>
        <v>1</v>
      </c>
    </row>
    <row r="13546" ht="15.75" customHeight="1">
      <c r="A13546" s="13">
        <v>42266.125</v>
      </c>
      <c r="B13546" s="73">
        <f t="shared" si="1"/>
        <v>42266</v>
      </c>
      <c r="C13546" s="74">
        <f>IF(NewCustomer="Yes", IF(COUNTIF($I$2:$I$11,B13546)&gt;0,0,WEEKDAY(B13546,2)),IF(COUNTIF($I$2:$I$21,B13546)&gt;0,0,WEEKDAY(B13546,2)))</f>
        <v>6</v>
      </c>
      <c r="D13546" s="74">
        <f t="shared" si="2"/>
        <v>3</v>
      </c>
      <c r="E13546" s="12">
        <f>IFERROR(VLOOKUP(A13546,'IDAR Meter Data'!$A:$B,2,1),"")</f>
        <v>142</v>
      </c>
      <c r="F13546" s="75">
        <f>IF(CECCZ="CZ03",'Outside Temp'!B13546,IF(CECCZ="CZ04",'Outside Temp'!B13547,IF(CECCZ="CZ12",'Outside Temp'!B13548, IF(CECCZ="CZ13",'Outside Temp'!B13549))))</f>
        <v>56</v>
      </c>
      <c r="G13546" s="12">
        <f t="shared" si="3"/>
        <v>1</v>
      </c>
    </row>
    <row r="13547" ht="15.75" customHeight="1">
      <c r="A13547" s="13">
        <v>42266.135416666664</v>
      </c>
      <c r="B13547" s="73">
        <f t="shared" si="1"/>
        <v>42266</v>
      </c>
      <c r="C13547" s="74">
        <f>IF(NewCustomer="Yes", IF(COUNTIF($I$2:$I$11,B13547)&gt;0,0,WEEKDAY(B13547,2)),IF(COUNTIF($I$2:$I$21,B13547)&gt;0,0,WEEKDAY(B13547,2)))</f>
        <v>6</v>
      </c>
      <c r="D13547" s="74">
        <f t="shared" si="2"/>
        <v>3</v>
      </c>
      <c r="E13547" s="12">
        <f>IFERROR(VLOOKUP(A13547,'IDAR Meter Data'!$A:$B,2,1),"")</f>
        <v>139</v>
      </c>
      <c r="F13547" s="75">
        <f>IF(CECCZ="CZ03",'Outside Temp'!B13547,IF(CECCZ="CZ04",'Outside Temp'!B13548,IF(CECCZ="CZ12",'Outside Temp'!B13549, IF(CECCZ="CZ13",'Outside Temp'!B13550))))</f>
        <v>56</v>
      </c>
      <c r="G13547" s="12">
        <f t="shared" si="3"/>
        <v>1</v>
      </c>
    </row>
    <row r="13548" ht="15.75" customHeight="1">
      <c r="A13548" s="13">
        <v>42266.145833333336</v>
      </c>
      <c r="B13548" s="73">
        <f t="shared" si="1"/>
        <v>42266</v>
      </c>
      <c r="C13548" s="74">
        <f>IF(NewCustomer="Yes", IF(COUNTIF($I$2:$I$11,B13548)&gt;0,0,WEEKDAY(B13548,2)),IF(COUNTIF($I$2:$I$21,B13548)&gt;0,0,WEEKDAY(B13548,2)))</f>
        <v>6</v>
      </c>
      <c r="D13548" s="74">
        <f t="shared" si="2"/>
        <v>3</v>
      </c>
      <c r="E13548" s="12">
        <f>IFERROR(VLOOKUP(A13548,'IDAR Meter Data'!$A:$B,2,1),"")</f>
        <v>138</v>
      </c>
      <c r="F13548" s="75">
        <f>IF(CECCZ="CZ03",'Outside Temp'!B13548,IF(CECCZ="CZ04",'Outside Temp'!B13549,IF(CECCZ="CZ12",'Outside Temp'!B13550, IF(CECCZ="CZ13",'Outside Temp'!B13551))))</f>
        <v>56</v>
      </c>
      <c r="G13548" s="12">
        <f t="shared" si="3"/>
        <v>1</v>
      </c>
    </row>
    <row r="13549" ht="15.75" customHeight="1">
      <c r="A13549" s="13">
        <v>42266.15625</v>
      </c>
      <c r="B13549" s="73">
        <f t="shared" si="1"/>
        <v>42266</v>
      </c>
      <c r="C13549" s="74">
        <f>IF(NewCustomer="Yes", IF(COUNTIF($I$2:$I$11,B13549)&gt;0,0,WEEKDAY(B13549,2)),IF(COUNTIF($I$2:$I$21,B13549)&gt;0,0,WEEKDAY(B13549,2)))</f>
        <v>6</v>
      </c>
      <c r="D13549" s="74">
        <f t="shared" si="2"/>
        <v>3</v>
      </c>
      <c r="E13549" s="12">
        <f>IFERROR(VLOOKUP(A13549,'IDAR Meter Data'!$A:$B,2,1),"")</f>
        <v>131</v>
      </c>
      <c r="F13549" s="75">
        <f>IF(CECCZ="CZ03",'Outside Temp'!B13549,IF(CECCZ="CZ04",'Outside Temp'!B13550,IF(CECCZ="CZ12",'Outside Temp'!B13551, IF(CECCZ="CZ13",'Outside Temp'!B13552))))</f>
        <v>56</v>
      </c>
      <c r="G13549" s="12">
        <f t="shared" si="3"/>
        <v>1</v>
      </c>
    </row>
    <row r="13550" ht="15.75" customHeight="1">
      <c r="A13550" s="13">
        <v>42266.166666666664</v>
      </c>
      <c r="B13550" s="73">
        <f t="shared" si="1"/>
        <v>42266</v>
      </c>
      <c r="C13550" s="74">
        <f>IF(NewCustomer="Yes", IF(COUNTIF($I$2:$I$11,B13550)&gt;0,0,WEEKDAY(B13550,2)),IF(COUNTIF($I$2:$I$21,B13550)&gt;0,0,WEEKDAY(B13550,2)))</f>
        <v>6</v>
      </c>
      <c r="D13550" s="74">
        <f t="shared" si="2"/>
        <v>4</v>
      </c>
      <c r="E13550" s="12">
        <f>IFERROR(VLOOKUP(A13550,'IDAR Meter Data'!$A:$B,2,1),"")</f>
        <v>143</v>
      </c>
      <c r="F13550" s="75">
        <f>IF(CECCZ="CZ03",'Outside Temp'!B13550,IF(CECCZ="CZ04",'Outside Temp'!B13551,IF(CECCZ="CZ12",'Outside Temp'!B13552, IF(CECCZ="CZ13",'Outside Temp'!B13553))))</f>
        <v>56</v>
      </c>
      <c r="G13550" s="12">
        <f t="shared" si="3"/>
        <v>1</v>
      </c>
    </row>
    <row r="13551" ht="15.75" customHeight="1">
      <c r="A13551" s="13">
        <v>42266.177083333336</v>
      </c>
      <c r="B13551" s="73">
        <f t="shared" si="1"/>
        <v>42266</v>
      </c>
      <c r="C13551" s="74">
        <f>IF(NewCustomer="Yes", IF(COUNTIF($I$2:$I$11,B13551)&gt;0,0,WEEKDAY(B13551,2)),IF(COUNTIF($I$2:$I$21,B13551)&gt;0,0,WEEKDAY(B13551,2)))</f>
        <v>6</v>
      </c>
      <c r="D13551" s="74">
        <f t="shared" si="2"/>
        <v>4</v>
      </c>
      <c r="E13551" s="12">
        <f>IFERROR(VLOOKUP(A13551,'IDAR Meter Data'!$A:$B,2,1),"")</f>
        <v>136</v>
      </c>
      <c r="F13551" s="75">
        <f>IF(CECCZ="CZ03",'Outside Temp'!B13551,IF(CECCZ="CZ04",'Outside Temp'!B13552,IF(CECCZ="CZ12",'Outside Temp'!B13553, IF(CECCZ="CZ13",'Outside Temp'!B13554))))</f>
        <v>56</v>
      </c>
      <c r="G13551" s="12">
        <f t="shared" si="3"/>
        <v>1</v>
      </c>
    </row>
    <row r="13552" ht="15.75" customHeight="1">
      <c r="A13552" s="13">
        <v>42266.1875</v>
      </c>
      <c r="B13552" s="73">
        <f t="shared" si="1"/>
        <v>42266</v>
      </c>
      <c r="C13552" s="74">
        <f>IF(NewCustomer="Yes", IF(COUNTIF($I$2:$I$11,B13552)&gt;0,0,WEEKDAY(B13552,2)),IF(COUNTIF($I$2:$I$21,B13552)&gt;0,0,WEEKDAY(B13552,2)))</f>
        <v>6</v>
      </c>
      <c r="D13552" s="74">
        <f t="shared" si="2"/>
        <v>4</v>
      </c>
      <c r="E13552" s="12">
        <f>IFERROR(VLOOKUP(A13552,'IDAR Meter Data'!$A:$B,2,1),"")</f>
        <v>135</v>
      </c>
      <c r="F13552" s="75">
        <f>IF(CECCZ="CZ03",'Outside Temp'!B13552,IF(CECCZ="CZ04",'Outside Temp'!B13553,IF(CECCZ="CZ12",'Outside Temp'!B13554, IF(CECCZ="CZ13",'Outside Temp'!B13555))))</f>
        <v>56</v>
      </c>
      <c r="G13552" s="12">
        <f t="shared" si="3"/>
        <v>1</v>
      </c>
    </row>
    <row r="13553" ht="15.75" customHeight="1">
      <c r="A13553" s="13">
        <v>42266.197916666664</v>
      </c>
      <c r="B13553" s="73">
        <f t="shared" si="1"/>
        <v>42266</v>
      </c>
      <c r="C13553" s="74">
        <f>IF(NewCustomer="Yes", IF(COUNTIF($I$2:$I$11,B13553)&gt;0,0,WEEKDAY(B13553,2)),IF(COUNTIF($I$2:$I$21,B13553)&gt;0,0,WEEKDAY(B13553,2)))</f>
        <v>6</v>
      </c>
      <c r="D13553" s="74">
        <f t="shared" si="2"/>
        <v>4</v>
      </c>
      <c r="E13553" s="12">
        <f>IFERROR(VLOOKUP(A13553,'IDAR Meter Data'!$A:$B,2,1),"")</f>
        <v>128</v>
      </c>
      <c r="F13553" s="75">
        <f>IF(CECCZ="CZ03",'Outside Temp'!B13553,IF(CECCZ="CZ04",'Outside Temp'!B13554,IF(CECCZ="CZ12",'Outside Temp'!B13555, IF(CECCZ="CZ13",'Outside Temp'!B13556))))</f>
        <v>56</v>
      </c>
      <c r="G13553" s="12">
        <f t="shared" si="3"/>
        <v>1</v>
      </c>
    </row>
    <row r="13554" ht="15.75" customHeight="1">
      <c r="A13554" s="13">
        <v>42266.208333333336</v>
      </c>
      <c r="B13554" s="73">
        <f t="shared" si="1"/>
        <v>42266</v>
      </c>
      <c r="C13554" s="74">
        <f>IF(NewCustomer="Yes", IF(COUNTIF($I$2:$I$11,B13554)&gt;0,0,WEEKDAY(B13554,2)),IF(COUNTIF($I$2:$I$21,B13554)&gt;0,0,WEEKDAY(B13554,2)))</f>
        <v>6</v>
      </c>
      <c r="D13554" s="74">
        <f t="shared" si="2"/>
        <v>5</v>
      </c>
      <c r="E13554" s="12">
        <f>IFERROR(VLOOKUP(A13554,'IDAR Meter Data'!$A:$B,2,1),"")</f>
        <v>136</v>
      </c>
      <c r="F13554" s="75">
        <f>IF(CECCZ="CZ03",'Outside Temp'!B13554,IF(CECCZ="CZ04",'Outside Temp'!B13555,IF(CECCZ="CZ12",'Outside Temp'!B13556, IF(CECCZ="CZ13",'Outside Temp'!B13557))))</f>
        <v>56</v>
      </c>
      <c r="G13554" s="12">
        <f t="shared" si="3"/>
        <v>1</v>
      </c>
    </row>
    <row r="13555" ht="15.75" customHeight="1">
      <c r="A13555" s="13">
        <v>42266.21875</v>
      </c>
      <c r="B13555" s="73">
        <f t="shared" si="1"/>
        <v>42266</v>
      </c>
      <c r="C13555" s="74">
        <f>IF(NewCustomer="Yes", IF(COUNTIF($I$2:$I$11,B13555)&gt;0,0,WEEKDAY(B13555,2)),IF(COUNTIF($I$2:$I$21,B13555)&gt;0,0,WEEKDAY(B13555,2)))</f>
        <v>6</v>
      </c>
      <c r="D13555" s="74">
        <f t="shared" si="2"/>
        <v>5</v>
      </c>
      <c r="E13555" s="12">
        <f>IFERROR(VLOOKUP(A13555,'IDAR Meter Data'!$A:$B,2,1),"")</f>
        <v>135</v>
      </c>
      <c r="F13555" s="75">
        <f>IF(CECCZ="CZ03",'Outside Temp'!B13555,IF(CECCZ="CZ04",'Outside Temp'!B13556,IF(CECCZ="CZ12",'Outside Temp'!B13557, IF(CECCZ="CZ13",'Outside Temp'!B13558))))</f>
        <v>56</v>
      </c>
      <c r="G13555" s="12">
        <f t="shared" si="3"/>
        <v>1</v>
      </c>
    </row>
    <row r="13556" ht="15.75" customHeight="1">
      <c r="A13556" s="13">
        <v>42266.229166666664</v>
      </c>
      <c r="B13556" s="73">
        <f t="shared" si="1"/>
        <v>42266</v>
      </c>
      <c r="C13556" s="74">
        <f>IF(NewCustomer="Yes", IF(COUNTIF($I$2:$I$11,B13556)&gt;0,0,WEEKDAY(B13556,2)),IF(COUNTIF($I$2:$I$21,B13556)&gt;0,0,WEEKDAY(B13556,2)))</f>
        <v>6</v>
      </c>
      <c r="D13556" s="74">
        <f t="shared" si="2"/>
        <v>5</v>
      </c>
      <c r="E13556" s="12">
        <f>IFERROR(VLOOKUP(A13556,'IDAR Meter Data'!$A:$B,2,1),"")</f>
        <v>137</v>
      </c>
      <c r="F13556" s="75">
        <f>IF(CECCZ="CZ03",'Outside Temp'!B13556,IF(CECCZ="CZ04",'Outside Temp'!B13557,IF(CECCZ="CZ12",'Outside Temp'!B13558, IF(CECCZ="CZ13",'Outside Temp'!B13559))))</f>
        <v>56</v>
      </c>
      <c r="G13556" s="12">
        <f t="shared" si="3"/>
        <v>1</v>
      </c>
    </row>
    <row r="13557" ht="15.75" customHeight="1">
      <c r="A13557" s="13">
        <v>42266.239583333336</v>
      </c>
      <c r="B13557" s="73">
        <f t="shared" si="1"/>
        <v>42266</v>
      </c>
      <c r="C13557" s="74">
        <f>IF(NewCustomer="Yes", IF(COUNTIF($I$2:$I$11,B13557)&gt;0,0,WEEKDAY(B13557,2)),IF(COUNTIF($I$2:$I$21,B13557)&gt;0,0,WEEKDAY(B13557,2)))</f>
        <v>6</v>
      </c>
      <c r="D13557" s="74">
        <f t="shared" si="2"/>
        <v>5</v>
      </c>
      <c r="E13557" s="12">
        <f>IFERROR(VLOOKUP(A13557,'IDAR Meter Data'!$A:$B,2,1),"")</f>
        <v>142</v>
      </c>
      <c r="F13557" s="75">
        <f>IF(CECCZ="CZ03",'Outside Temp'!B13557,IF(CECCZ="CZ04",'Outside Temp'!B13558,IF(CECCZ="CZ12",'Outside Temp'!B13559, IF(CECCZ="CZ13",'Outside Temp'!B13560))))</f>
        <v>56</v>
      </c>
      <c r="G13557" s="12">
        <f t="shared" si="3"/>
        <v>1</v>
      </c>
    </row>
    <row r="13558" ht="15.75" customHeight="1">
      <c r="A13558" s="13">
        <v>42266.25</v>
      </c>
      <c r="B13558" s="73">
        <f t="shared" si="1"/>
        <v>42266</v>
      </c>
      <c r="C13558" s="74">
        <f>IF(NewCustomer="Yes", IF(COUNTIF($I$2:$I$11,B13558)&gt;0,0,WEEKDAY(B13558,2)),IF(COUNTIF($I$2:$I$21,B13558)&gt;0,0,WEEKDAY(B13558,2)))</f>
        <v>6</v>
      </c>
      <c r="D13558" s="74">
        <f t="shared" si="2"/>
        <v>6</v>
      </c>
      <c r="E13558" s="12">
        <f>IFERROR(VLOOKUP(A13558,'IDAR Meter Data'!$A:$B,2,1),"")</f>
        <v>130</v>
      </c>
      <c r="F13558" s="75">
        <f>IF(CECCZ="CZ03",'Outside Temp'!B13558,IF(CECCZ="CZ04",'Outside Temp'!B13559,IF(CECCZ="CZ12",'Outside Temp'!B13560, IF(CECCZ="CZ13",'Outside Temp'!B13561))))</f>
        <v>56.33333333</v>
      </c>
      <c r="G13558" s="12">
        <f t="shared" si="3"/>
        <v>1</v>
      </c>
    </row>
    <row r="13559" ht="15.75" customHeight="1">
      <c r="A13559" s="13">
        <v>42266.260416666664</v>
      </c>
      <c r="B13559" s="73">
        <f t="shared" si="1"/>
        <v>42266</v>
      </c>
      <c r="C13559" s="74">
        <f>IF(NewCustomer="Yes", IF(COUNTIF($I$2:$I$11,B13559)&gt;0,0,WEEKDAY(B13559,2)),IF(COUNTIF($I$2:$I$21,B13559)&gt;0,0,WEEKDAY(B13559,2)))</f>
        <v>6</v>
      </c>
      <c r="D13559" s="74">
        <f t="shared" si="2"/>
        <v>6</v>
      </c>
      <c r="E13559" s="12">
        <f>IFERROR(VLOOKUP(A13559,'IDAR Meter Data'!$A:$B,2,1),"")</f>
        <v>128</v>
      </c>
      <c r="F13559" s="75">
        <f>IF(CECCZ="CZ03",'Outside Temp'!B13559,IF(CECCZ="CZ04",'Outside Temp'!B13560,IF(CECCZ="CZ12",'Outside Temp'!B13561, IF(CECCZ="CZ13",'Outside Temp'!B13562))))</f>
        <v>57.58333333</v>
      </c>
      <c r="G13559" s="12">
        <f t="shared" si="3"/>
        <v>1</v>
      </c>
    </row>
    <row r="13560" ht="15.75" customHeight="1">
      <c r="A13560" s="13">
        <v>42266.270833333336</v>
      </c>
      <c r="B13560" s="73">
        <f t="shared" si="1"/>
        <v>42266</v>
      </c>
      <c r="C13560" s="74">
        <f>IF(NewCustomer="Yes", IF(COUNTIF($I$2:$I$11,B13560)&gt;0,0,WEEKDAY(B13560,2)),IF(COUNTIF($I$2:$I$21,B13560)&gt;0,0,WEEKDAY(B13560,2)))</f>
        <v>6</v>
      </c>
      <c r="D13560" s="74">
        <f t="shared" si="2"/>
        <v>6</v>
      </c>
      <c r="E13560" s="12">
        <f>IFERROR(VLOOKUP(A13560,'IDAR Meter Data'!$A:$B,2,1),"")</f>
        <v>131</v>
      </c>
      <c r="F13560" s="75">
        <f>IF(CECCZ="CZ03",'Outside Temp'!B13560,IF(CECCZ="CZ04",'Outside Temp'!B13561,IF(CECCZ="CZ12",'Outside Temp'!B13562, IF(CECCZ="CZ13",'Outside Temp'!B13563))))</f>
        <v>58.83333333</v>
      </c>
      <c r="G13560" s="12">
        <f t="shared" si="3"/>
        <v>1</v>
      </c>
    </row>
    <row r="13561" ht="15.75" customHeight="1">
      <c r="A13561" s="13">
        <v>42266.28125</v>
      </c>
      <c r="B13561" s="73">
        <f t="shared" si="1"/>
        <v>42266</v>
      </c>
      <c r="C13561" s="74">
        <f>IF(NewCustomer="Yes", IF(COUNTIF($I$2:$I$11,B13561)&gt;0,0,WEEKDAY(B13561,2)),IF(COUNTIF($I$2:$I$21,B13561)&gt;0,0,WEEKDAY(B13561,2)))</f>
        <v>6</v>
      </c>
      <c r="D13561" s="74">
        <f t="shared" si="2"/>
        <v>6</v>
      </c>
      <c r="E13561" s="12">
        <f>IFERROR(VLOOKUP(A13561,'IDAR Meter Data'!$A:$B,2,1),"")</f>
        <v>139</v>
      </c>
      <c r="F13561" s="75">
        <f>IF(CECCZ="CZ03",'Outside Temp'!B13561,IF(CECCZ="CZ04",'Outside Temp'!B13562,IF(CECCZ="CZ12",'Outside Temp'!B13563, IF(CECCZ="CZ13",'Outside Temp'!B13564))))</f>
        <v>60.08333333</v>
      </c>
      <c r="G13561" s="12">
        <f t="shared" si="3"/>
        <v>1</v>
      </c>
    </row>
    <row r="13562" ht="15.75" customHeight="1">
      <c r="A13562" s="13">
        <v>42266.291666666664</v>
      </c>
      <c r="B13562" s="73">
        <f t="shared" si="1"/>
        <v>42266</v>
      </c>
      <c r="C13562" s="74">
        <f>IF(NewCustomer="Yes", IF(COUNTIF($I$2:$I$11,B13562)&gt;0,0,WEEKDAY(B13562,2)),IF(COUNTIF($I$2:$I$21,B13562)&gt;0,0,WEEKDAY(B13562,2)))</f>
        <v>6</v>
      </c>
      <c r="D13562" s="74">
        <f t="shared" si="2"/>
        <v>7</v>
      </c>
      <c r="E13562" s="12">
        <f>IFERROR(VLOOKUP(A13562,'IDAR Meter Data'!$A:$B,2,1),"")</f>
        <v>140</v>
      </c>
      <c r="F13562" s="75">
        <f>IF(CECCZ="CZ03",'Outside Temp'!B13562,IF(CECCZ="CZ04",'Outside Temp'!B13563,IF(CECCZ="CZ12",'Outside Temp'!B13564, IF(CECCZ="CZ13",'Outside Temp'!B13565))))</f>
        <v>61.26666667</v>
      </c>
      <c r="G13562" s="12">
        <f t="shared" si="3"/>
        <v>1</v>
      </c>
    </row>
    <row r="13563" ht="15.75" customHeight="1">
      <c r="A13563" s="13">
        <v>42266.302083333336</v>
      </c>
      <c r="B13563" s="73">
        <f t="shared" si="1"/>
        <v>42266</v>
      </c>
      <c r="C13563" s="74">
        <f>IF(NewCustomer="Yes", IF(COUNTIF($I$2:$I$11,B13563)&gt;0,0,WEEKDAY(B13563,2)),IF(COUNTIF($I$2:$I$21,B13563)&gt;0,0,WEEKDAY(B13563,2)))</f>
        <v>6</v>
      </c>
      <c r="D13563" s="74">
        <f t="shared" si="2"/>
        <v>7</v>
      </c>
      <c r="E13563" s="12">
        <f>IFERROR(VLOOKUP(A13563,'IDAR Meter Data'!$A:$B,2,1),"")</f>
        <v>137</v>
      </c>
      <c r="F13563" s="75">
        <f>IF(CECCZ="CZ03",'Outside Temp'!B13563,IF(CECCZ="CZ04",'Outside Temp'!B13564,IF(CECCZ="CZ12",'Outside Temp'!B13565, IF(CECCZ="CZ13",'Outside Temp'!B13566))))</f>
        <v>62.26666667</v>
      </c>
      <c r="G13563" s="12">
        <f t="shared" si="3"/>
        <v>1</v>
      </c>
    </row>
    <row r="13564" ht="15.75" customHeight="1">
      <c r="A13564" s="13">
        <v>42266.3125</v>
      </c>
      <c r="B13564" s="73">
        <f t="shared" si="1"/>
        <v>42266</v>
      </c>
      <c r="C13564" s="74">
        <f>IF(NewCustomer="Yes", IF(COUNTIF($I$2:$I$11,B13564)&gt;0,0,WEEKDAY(B13564,2)),IF(COUNTIF($I$2:$I$21,B13564)&gt;0,0,WEEKDAY(B13564,2)))</f>
        <v>6</v>
      </c>
      <c r="D13564" s="74">
        <f t="shared" si="2"/>
        <v>7</v>
      </c>
      <c r="E13564" s="12">
        <f>IFERROR(VLOOKUP(A13564,'IDAR Meter Data'!$A:$B,2,1),"")</f>
        <v>129</v>
      </c>
      <c r="F13564" s="75">
        <f>IF(CECCZ="CZ03",'Outside Temp'!B13564,IF(CECCZ="CZ04",'Outside Temp'!B13565,IF(CECCZ="CZ12",'Outside Temp'!B13566, IF(CECCZ="CZ13",'Outside Temp'!B13567))))</f>
        <v>63.26666667</v>
      </c>
      <c r="G13564" s="12">
        <f t="shared" si="3"/>
        <v>1</v>
      </c>
    </row>
    <row r="13565" ht="15.75" customHeight="1">
      <c r="A13565" s="13">
        <v>42266.322916666664</v>
      </c>
      <c r="B13565" s="73">
        <f t="shared" si="1"/>
        <v>42266</v>
      </c>
      <c r="C13565" s="74">
        <f>IF(NewCustomer="Yes", IF(COUNTIF($I$2:$I$11,B13565)&gt;0,0,WEEKDAY(B13565,2)),IF(COUNTIF($I$2:$I$21,B13565)&gt;0,0,WEEKDAY(B13565,2)))</f>
        <v>6</v>
      </c>
      <c r="D13565" s="74">
        <f t="shared" si="2"/>
        <v>7</v>
      </c>
      <c r="E13565" s="12">
        <f>IFERROR(VLOOKUP(A13565,'IDAR Meter Data'!$A:$B,2,1),"")</f>
        <v>132</v>
      </c>
      <c r="F13565" s="75">
        <f>IF(CECCZ="CZ03",'Outside Temp'!B13565,IF(CECCZ="CZ04",'Outside Temp'!B13566,IF(CECCZ="CZ12",'Outside Temp'!B13567, IF(CECCZ="CZ13",'Outside Temp'!B13568))))</f>
        <v>64.26666667</v>
      </c>
      <c r="G13565" s="12">
        <f t="shared" si="3"/>
        <v>1</v>
      </c>
    </row>
    <row r="13566" ht="15.75" customHeight="1">
      <c r="A13566" s="13">
        <v>42266.333333333336</v>
      </c>
      <c r="B13566" s="73">
        <f t="shared" si="1"/>
        <v>42266</v>
      </c>
      <c r="C13566" s="74">
        <f>IF(NewCustomer="Yes", IF(COUNTIF($I$2:$I$11,B13566)&gt;0,0,WEEKDAY(B13566,2)),IF(COUNTIF($I$2:$I$21,B13566)&gt;0,0,WEEKDAY(B13566,2)))</f>
        <v>6</v>
      </c>
      <c r="D13566" s="74">
        <f t="shared" si="2"/>
        <v>8</v>
      </c>
      <c r="E13566" s="12">
        <f>IFERROR(VLOOKUP(A13566,'IDAR Meter Data'!$A:$B,2,1),"")</f>
        <v>127</v>
      </c>
      <c r="F13566" s="75">
        <f>IF(CECCZ="CZ03",'Outside Temp'!B13566,IF(CECCZ="CZ04",'Outside Temp'!B13567,IF(CECCZ="CZ12",'Outside Temp'!B13568, IF(CECCZ="CZ13",'Outside Temp'!B13569))))</f>
        <v>65.13333333</v>
      </c>
      <c r="G13566" s="12">
        <f t="shared" si="3"/>
        <v>2</v>
      </c>
    </row>
    <row r="13567" ht="15.75" customHeight="1">
      <c r="A13567" s="13">
        <v>42266.34375</v>
      </c>
      <c r="B13567" s="73">
        <f t="shared" si="1"/>
        <v>42266</v>
      </c>
      <c r="C13567" s="74">
        <f>IF(NewCustomer="Yes", IF(COUNTIF($I$2:$I$11,B13567)&gt;0,0,WEEKDAY(B13567,2)),IF(COUNTIF($I$2:$I$21,B13567)&gt;0,0,WEEKDAY(B13567,2)))</f>
        <v>6</v>
      </c>
      <c r="D13567" s="74">
        <f t="shared" si="2"/>
        <v>8</v>
      </c>
      <c r="E13567" s="12">
        <f>IFERROR(VLOOKUP(A13567,'IDAR Meter Data'!$A:$B,2,1),"")</f>
        <v>136</v>
      </c>
      <c r="F13567" s="75">
        <f>IF(CECCZ="CZ03",'Outside Temp'!B13567,IF(CECCZ="CZ04",'Outside Temp'!B13568,IF(CECCZ="CZ12",'Outside Temp'!B13569, IF(CECCZ="CZ13",'Outside Temp'!B13570))))</f>
        <v>65.63333333</v>
      </c>
      <c r="G13567" s="12">
        <f t="shared" si="3"/>
        <v>2</v>
      </c>
    </row>
    <row r="13568" ht="15.75" customHeight="1">
      <c r="A13568" s="13">
        <v>42266.354166666664</v>
      </c>
      <c r="B13568" s="73">
        <f t="shared" si="1"/>
        <v>42266</v>
      </c>
      <c r="C13568" s="74">
        <f>IF(NewCustomer="Yes", IF(COUNTIF($I$2:$I$11,B13568)&gt;0,0,WEEKDAY(B13568,2)),IF(COUNTIF($I$2:$I$21,B13568)&gt;0,0,WEEKDAY(B13568,2)))</f>
        <v>6</v>
      </c>
      <c r="D13568" s="74">
        <f t="shared" si="2"/>
        <v>8</v>
      </c>
      <c r="E13568" s="12">
        <f>IFERROR(VLOOKUP(A13568,'IDAR Meter Data'!$A:$B,2,1),"")</f>
        <v>134</v>
      </c>
      <c r="F13568" s="75">
        <f>IF(CECCZ="CZ03",'Outside Temp'!B13568,IF(CECCZ="CZ04",'Outside Temp'!B13569,IF(CECCZ="CZ12",'Outside Temp'!B13570, IF(CECCZ="CZ13",'Outside Temp'!B13571))))</f>
        <v>66.13333333</v>
      </c>
      <c r="G13568" s="12">
        <f t="shared" si="3"/>
        <v>2</v>
      </c>
    </row>
    <row r="13569" ht="15.75" customHeight="1">
      <c r="A13569" s="13">
        <v>42266.364583333336</v>
      </c>
      <c r="B13569" s="73">
        <f t="shared" si="1"/>
        <v>42266</v>
      </c>
      <c r="C13569" s="74">
        <f>IF(NewCustomer="Yes", IF(COUNTIF($I$2:$I$11,B13569)&gt;0,0,WEEKDAY(B13569,2)),IF(COUNTIF($I$2:$I$21,B13569)&gt;0,0,WEEKDAY(B13569,2)))</f>
        <v>6</v>
      </c>
      <c r="D13569" s="74">
        <f t="shared" si="2"/>
        <v>8</v>
      </c>
      <c r="E13569" s="12">
        <f>IFERROR(VLOOKUP(A13569,'IDAR Meter Data'!$A:$B,2,1),"")</f>
        <v>154</v>
      </c>
      <c r="F13569" s="75">
        <f>IF(CECCZ="CZ03",'Outside Temp'!B13569,IF(CECCZ="CZ04",'Outside Temp'!B13570,IF(CECCZ="CZ12",'Outside Temp'!B13571, IF(CECCZ="CZ13",'Outside Temp'!B13572))))</f>
        <v>66.63333333</v>
      </c>
      <c r="G13569" s="12">
        <f t="shared" si="3"/>
        <v>2</v>
      </c>
    </row>
    <row r="13570" ht="15.75" customHeight="1">
      <c r="A13570" s="13">
        <v>42266.375</v>
      </c>
      <c r="B13570" s="73">
        <f t="shared" si="1"/>
        <v>42266</v>
      </c>
      <c r="C13570" s="74">
        <f>IF(NewCustomer="Yes", IF(COUNTIF($I$2:$I$11,B13570)&gt;0,0,WEEKDAY(B13570,2)),IF(COUNTIF($I$2:$I$21,B13570)&gt;0,0,WEEKDAY(B13570,2)))</f>
        <v>6</v>
      </c>
      <c r="D13570" s="74">
        <f t="shared" si="2"/>
        <v>9</v>
      </c>
      <c r="E13570" s="12">
        <f>IFERROR(VLOOKUP(A13570,'IDAR Meter Data'!$A:$B,2,1),"")</f>
        <v>141</v>
      </c>
      <c r="F13570" s="75">
        <f>IF(CECCZ="CZ03",'Outside Temp'!B13570,IF(CECCZ="CZ04",'Outside Temp'!B13571,IF(CECCZ="CZ12",'Outside Temp'!B13572, IF(CECCZ="CZ13",'Outside Temp'!B13573))))</f>
        <v>67.13333333</v>
      </c>
      <c r="G13570" s="12">
        <f t="shared" si="3"/>
        <v>2</v>
      </c>
    </row>
    <row r="13571" ht="15.75" customHeight="1">
      <c r="A13571" s="13">
        <v>42266.385416666664</v>
      </c>
      <c r="B13571" s="73">
        <f t="shared" si="1"/>
        <v>42266</v>
      </c>
      <c r="C13571" s="74">
        <f>IF(NewCustomer="Yes", IF(COUNTIF($I$2:$I$11,B13571)&gt;0,0,WEEKDAY(B13571,2)),IF(COUNTIF($I$2:$I$21,B13571)&gt;0,0,WEEKDAY(B13571,2)))</f>
        <v>6</v>
      </c>
      <c r="D13571" s="74">
        <f t="shared" si="2"/>
        <v>9</v>
      </c>
      <c r="E13571" s="12">
        <f>IFERROR(VLOOKUP(A13571,'IDAR Meter Data'!$A:$B,2,1),"")</f>
        <v>148</v>
      </c>
      <c r="F13571" s="75">
        <f>IF(CECCZ="CZ03",'Outside Temp'!B13571,IF(CECCZ="CZ04",'Outside Temp'!B13572,IF(CECCZ="CZ12",'Outside Temp'!B13573, IF(CECCZ="CZ13",'Outside Temp'!B13574))))</f>
        <v>67.63333333</v>
      </c>
      <c r="G13571" s="12">
        <f t="shared" si="3"/>
        <v>2</v>
      </c>
    </row>
    <row r="13572" ht="15.75" customHeight="1">
      <c r="A13572" s="13">
        <v>42266.395833333336</v>
      </c>
      <c r="B13572" s="73">
        <f t="shared" si="1"/>
        <v>42266</v>
      </c>
      <c r="C13572" s="74">
        <f>IF(NewCustomer="Yes", IF(COUNTIF($I$2:$I$11,B13572)&gt;0,0,WEEKDAY(B13572,2)),IF(COUNTIF($I$2:$I$21,B13572)&gt;0,0,WEEKDAY(B13572,2)))</f>
        <v>6</v>
      </c>
      <c r="D13572" s="74">
        <f t="shared" si="2"/>
        <v>9</v>
      </c>
      <c r="E13572" s="12">
        <f>IFERROR(VLOOKUP(A13572,'IDAR Meter Data'!$A:$B,2,1),"")</f>
        <v>141</v>
      </c>
      <c r="F13572" s="75">
        <f>IF(CECCZ="CZ03",'Outside Temp'!B13572,IF(CECCZ="CZ04",'Outside Temp'!B13573,IF(CECCZ="CZ12",'Outside Temp'!B13574, IF(CECCZ="CZ13",'Outside Temp'!B13575))))</f>
        <v>68.13333333</v>
      </c>
      <c r="G13572" s="12">
        <f t="shared" si="3"/>
        <v>2</v>
      </c>
    </row>
    <row r="13573" ht="15.75" customHeight="1">
      <c r="A13573" s="13">
        <v>42266.40625</v>
      </c>
      <c r="B13573" s="73">
        <f t="shared" si="1"/>
        <v>42266</v>
      </c>
      <c r="C13573" s="74">
        <f>IF(NewCustomer="Yes", IF(COUNTIF($I$2:$I$11,B13573)&gt;0,0,WEEKDAY(B13573,2)),IF(COUNTIF($I$2:$I$21,B13573)&gt;0,0,WEEKDAY(B13573,2)))</f>
        <v>6</v>
      </c>
      <c r="D13573" s="74">
        <f t="shared" si="2"/>
        <v>9</v>
      </c>
      <c r="E13573" s="12">
        <f>IFERROR(VLOOKUP(A13573,'IDAR Meter Data'!$A:$B,2,1),"")</f>
        <v>151</v>
      </c>
      <c r="F13573" s="75">
        <f>IF(CECCZ="CZ03",'Outside Temp'!B13573,IF(CECCZ="CZ04",'Outside Temp'!B13574,IF(CECCZ="CZ12",'Outside Temp'!B13575, IF(CECCZ="CZ13",'Outside Temp'!B13576))))</f>
        <v>68.63333333</v>
      </c>
      <c r="G13573" s="12">
        <f t="shared" si="3"/>
        <v>2</v>
      </c>
    </row>
    <row r="13574" ht="15.75" customHeight="1">
      <c r="A13574" s="13">
        <v>42266.416666666664</v>
      </c>
      <c r="B13574" s="73">
        <f t="shared" si="1"/>
        <v>42266</v>
      </c>
      <c r="C13574" s="74">
        <f>IF(NewCustomer="Yes", IF(COUNTIF($I$2:$I$11,B13574)&gt;0,0,WEEKDAY(B13574,2)),IF(COUNTIF($I$2:$I$21,B13574)&gt;0,0,WEEKDAY(B13574,2)))</f>
        <v>6</v>
      </c>
      <c r="D13574" s="74">
        <f t="shared" si="2"/>
        <v>10</v>
      </c>
      <c r="E13574" s="12">
        <f>IFERROR(VLOOKUP(A13574,'IDAR Meter Data'!$A:$B,2,1),"")</f>
        <v>148</v>
      </c>
      <c r="F13574" s="75">
        <f>IF(CECCZ="CZ03",'Outside Temp'!B13574,IF(CECCZ="CZ04",'Outside Temp'!B13575,IF(CECCZ="CZ12",'Outside Temp'!B13576, IF(CECCZ="CZ13",'Outside Temp'!B13577))))</f>
        <v>69.13333333</v>
      </c>
      <c r="G13574" s="12">
        <f t="shared" si="3"/>
        <v>2</v>
      </c>
    </row>
    <row r="13575" ht="15.75" customHeight="1">
      <c r="A13575" s="13">
        <v>42266.427083333336</v>
      </c>
      <c r="B13575" s="73">
        <f t="shared" si="1"/>
        <v>42266</v>
      </c>
      <c r="C13575" s="74">
        <f>IF(NewCustomer="Yes", IF(COUNTIF($I$2:$I$11,B13575)&gt;0,0,WEEKDAY(B13575,2)),IF(COUNTIF($I$2:$I$21,B13575)&gt;0,0,WEEKDAY(B13575,2)))</f>
        <v>6</v>
      </c>
      <c r="D13575" s="74">
        <f t="shared" si="2"/>
        <v>10</v>
      </c>
      <c r="E13575" s="12">
        <f>IFERROR(VLOOKUP(A13575,'IDAR Meter Data'!$A:$B,2,1),"")</f>
        <v>146</v>
      </c>
      <c r="F13575" s="75">
        <f>IF(CECCZ="CZ03",'Outside Temp'!B13575,IF(CECCZ="CZ04",'Outside Temp'!B13576,IF(CECCZ="CZ12",'Outside Temp'!B13577, IF(CECCZ="CZ13",'Outside Temp'!B13578))))</f>
        <v>69.63333333</v>
      </c>
      <c r="G13575" s="12">
        <f t="shared" si="3"/>
        <v>2</v>
      </c>
    </row>
    <row r="13576" ht="15.75" customHeight="1">
      <c r="A13576" s="13">
        <v>42266.4375</v>
      </c>
      <c r="B13576" s="73">
        <f t="shared" si="1"/>
        <v>42266</v>
      </c>
      <c r="C13576" s="74">
        <f>IF(NewCustomer="Yes", IF(COUNTIF($I$2:$I$11,B13576)&gt;0,0,WEEKDAY(B13576,2)),IF(COUNTIF($I$2:$I$21,B13576)&gt;0,0,WEEKDAY(B13576,2)))</f>
        <v>6</v>
      </c>
      <c r="D13576" s="74">
        <f t="shared" si="2"/>
        <v>10</v>
      </c>
      <c r="E13576" s="12">
        <f>IFERROR(VLOOKUP(A13576,'IDAR Meter Data'!$A:$B,2,1),"")</f>
        <v>152</v>
      </c>
      <c r="F13576" s="75">
        <f>IF(CECCZ="CZ03",'Outside Temp'!B13576,IF(CECCZ="CZ04",'Outside Temp'!B13577,IF(CECCZ="CZ12",'Outside Temp'!B13578, IF(CECCZ="CZ13",'Outside Temp'!B13579))))</f>
        <v>70.13333333</v>
      </c>
      <c r="G13576" s="12">
        <f t="shared" si="3"/>
        <v>3</v>
      </c>
    </row>
    <row r="13577" ht="15.75" customHeight="1">
      <c r="A13577" s="13">
        <v>42266.447916666664</v>
      </c>
      <c r="B13577" s="73">
        <f t="shared" si="1"/>
        <v>42266</v>
      </c>
      <c r="C13577" s="74">
        <f>IF(NewCustomer="Yes", IF(COUNTIF($I$2:$I$11,B13577)&gt;0,0,WEEKDAY(B13577,2)),IF(COUNTIF($I$2:$I$21,B13577)&gt;0,0,WEEKDAY(B13577,2)))</f>
        <v>6</v>
      </c>
      <c r="D13577" s="74">
        <f t="shared" si="2"/>
        <v>10</v>
      </c>
      <c r="E13577" s="12">
        <f>IFERROR(VLOOKUP(A13577,'IDAR Meter Data'!$A:$B,2,1),"")</f>
        <v>158</v>
      </c>
      <c r="F13577" s="75">
        <f>IF(CECCZ="CZ03",'Outside Temp'!B13577,IF(CECCZ="CZ04",'Outside Temp'!B13578,IF(CECCZ="CZ12",'Outside Temp'!B13579, IF(CECCZ="CZ13",'Outside Temp'!B13580))))</f>
        <v>70.63333333</v>
      </c>
      <c r="G13577" s="12">
        <f t="shared" si="3"/>
        <v>3</v>
      </c>
    </row>
    <row r="13578" ht="15.75" customHeight="1">
      <c r="A13578" s="13">
        <v>42266.458333333336</v>
      </c>
      <c r="B13578" s="73">
        <f t="shared" si="1"/>
        <v>42266</v>
      </c>
      <c r="C13578" s="74">
        <f>IF(NewCustomer="Yes", IF(COUNTIF($I$2:$I$11,B13578)&gt;0,0,WEEKDAY(B13578,2)),IF(COUNTIF($I$2:$I$21,B13578)&gt;0,0,WEEKDAY(B13578,2)))</f>
        <v>6</v>
      </c>
      <c r="D13578" s="74">
        <f t="shared" si="2"/>
        <v>11</v>
      </c>
      <c r="E13578" s="12">
        <f>IFERROR(VLOOKUP(A13578,'IDAR Meter Data'!$A:$B,2,1),"")</f>
        <v>163</v>
      </c>
      <c r="F13578" s="75">
        <f>IF(CECCZ="CZ03",'Outside Temp'!B13578,IF(CECCZ="CZ04",'Outside Temp'!B13579,IF(CECCZ="CZ12",'Outside Temp'!B13580, IF(CECCZ="CZ13",'Outside Temp'!B13581))))</f>
        <v>71.2</v>
      </c>
      <c r="G13578" s="12">
        <f t="shared" si="3"/>
        <v>3</v>
      </c>
    </row>
    <row r="13579" ht="15.75" customHeight="1">
      <c r="A13579" s="13">
        <v>42266.46875</v>
      </c>
      <c r="B13579" s="73">
        <f t="shared" si="1"/>
        <v>42266</v>
      </c>
      <c r="C13579" s="74">
        <f>IF(NewCustomer="Yes", IF(COUNTIF($I$2:$I$11,B13579)&gt;0,0,WEEKDAY(B13579,2)),IF(COUNTIF($I$2:$I$21,B13579)&gt;0,0,WEEKDAY(B13579,2)))</f>
        <v>6</v>
      </c>
      <c r="D13579" s="74">
        <f t="shared" si="2"/>
        <v>11</v>
      </c>
      <c r="E13579" s="12">
        <f>IFERROR(VLOOKUP(A13579,'IDAR Meter Data'!$A:$B,2,1),"")</f>
        <v>157</v>
      </c>
      <c r="F13579" s="75">
        <f>IF(CECCZ="CZ03",'Outside Temp'!B13579,IF(CECCZ="CZ04",'Outside Temp'!B13580,IF(CECCZ="CZ12",'Outside Temp'!B13581, IF(CECCZ="CZ13",'Outside Temp'!B13582))))</f>
        <v>71.95</v>
      </c>
      <c r="G13579" s="12">
        <f t="shared" si="3"/>
        <v>3</v>
      </c>
    </row>
    <row r="13580" ht="15.75" customHeight="1">
      <c r="A13580" s="13">
        <v>42266.479166666664</v>
      </c>
      <c r="B13580" s="73">
        <f t="shared" si="1"/>
        <v>42266</v>
      </c>
      <c r="C13580" s="74">
        <f>IF(NewCustomer="Yes", IF(COUNTIF($I$2:$I$11,B13580)&gt;0,0,WEEKDAY(B13580,2)),IF(COUNTIF($I$2:$I$21,B13580)&gt;0,0,WEEKDAY(B13580,2)))</f>
        <v>6</v>
      </c>
      <c r="D13580" s="74">
        <f t="shared" si="2"/>
        <v>11</v>
      </c>
      <c r="E13580" s="12">
        <f>IFERROR(VLOOKUP(A13580,'IDAR Meter Data'!$A:$B,2,1),"")</f>
        <v>163</v>
      </c>
      <c r="F13580" s="75">
        <f>IF(CECCZ="CZ03",'Outside Temp'!B13580,IF(CECCZ="CZ04",'Outside Temp'!B13581,IF(CECCZ="CZ12",'Outside Temp'!B13582, IF(CECCZ="CZ13",'Outside Temp'!B13583))))</f>
        <v>72.7</v>
      </c>
      <c r="G13580" s="12">
        <f t="shared" si="3"/>
        <v>3</v>
      </c>
    </row>
    <row r="13581" ht="15.75" customHeight="1">
      <c r="A13581" s="13">
        <v>42266.489583333336</v>
      </c>
      <c r="B13581" s="73">
        <f t="shared" si="1"/>
        <v>42266</v>
      </c>
      <c r="C13581" s="74">
        <f>IF(NewCustomer="Yes", IF(COUNTIF($I$2:$I$11,B13581)&gt;0,0,WEEKDAY(B13581,2)),IF(COUNTIF($I$2:$I$21,B13581)&gt;0,0,WEEKDAY(B13581,2)))</f>
        <v>6</v>
      </c>
      <c r="D13581" s="74">
        <f t="shared" si="2"/>
        <v>11</v>
      </c>
      <c r="E13581" s="12">
        <f>IFERROR(VLOOKUP(A13581,'IDAR Meter Data'!$A:$B,2,1),"")</f>
        <v>152</v>
      </c>
      <c r="F13581" s="75">
        <f>IF(CECCZ="CZ03",'Outside Temp'!B13581,IF(CECCZ="CZ04",'Outside Temp'!B13582,IF(CECCZ="CZ12",'Outside Temp'!B13583, IF(CECCZ="CZ13",'Outside Temp'!B13584))))</f>
        <v>73.45</v>
      </c>
      <c r="G13581" s="12">
        <f t="shared" si="3"/>
        <v>3</v>
      </c>
    </row>
    <row r="13582" ht="15.75" customHeight="1">
      <c r="A13582" s="13">
        <v>42266.5</v>
      </c>
      <c r="B13582" s="73">
        <f t="shared" si="1"/>
        <v>42266</v>
      </c>
      <c r="C13582" s="74">
        <f>IF(NewCustomer="Yes", IF(COUNTIF($I$2:$I$11,B13582)&gt;0,0,WEEKDAY(B13582,2)),IF(COUNTIF($I$2:$I$21,B13582)&gt;0,0,WEEKDAY(B13582,2)))</f>
        <v>6</v>
      </c>
      <c r="D13582" s="74">
        <f t="shared" si="2"/>
        <v>12</v>
      </c>
      <c r="E13582" s="12">
        <f>IFERROR(VLOOKUP(A13582,'IDAR Meter Data'!$A:$B,2,1),"")</f>
        <v>156</v>
      </c>
      <c r="F13582" s="75">
        <f>IF(CECCZ="CZ03",'Outside Temp'!B13582,IF(CECCZ="CZ04",'Outside Temp'!B13583,IF(CECCZ="CZ12",'Outside Temp'!B13584, IF(CECCZ="CZ13",'Outside Temp'!B13585))))</f>
        <v>74.13333333</v>
      </c>
      <c r="G13582" s="12">
        <f t="shared" si="3"/>
        <v>3</v>
      </c>
    </row>
    <row r="13583" ht="15.75" customHeight="1">
      <c r="A13583" s="13">
        <v>42266.510416666664</v>
      </c>
      <c r="B13583" s="73">
        <f t="shared" si="1"/>
        <v>42266</v>
      </c>
      <c r="C13583" s="74">
        <f>IF(NewCustomer="Yes", IF(COUNTIF($I$2:$I$11,B13583)&gt;0,0,WEEKDAY(B13583,2)),IF(COUNTIF($I$2:$I$21,B13583)&gt;0,0,WEEKDAY(B13583,2)))</f>
        <v>6</v>
      </c>
      <c r="D13583" s="74">
        <f t="shared" si="2"/>
        <v>12</v>
      </c>
      <c r="E13583" s="12">
        <f>IFERROR(VLOOKUP(A13583,'IDAR Meter Data'!$A:$B,2,1),"")</f>
        <v>176</v>
      </c>
      <c r="F13583" s="75">
        <f>IF(CECCZ="CZ03",'Outside Temp'!B13583,IF(CECCZ="CZ04",'Outside Temp'!B13584,IF(CECCZ="CZ12",'Outside Temp'!B13585, IF(CECCZ="CZ13",'Outside Temp'!B13586))))</f>
        <v>74.63333333</v>
      </c>
      <c r="G13583" s="12">
        <f t="shared" si="3"/>
        <v>3</v>
      </c>
    </row>
    <row r="13584" ht="15.75" customHeight="1">
      <c r="A13584" s="13">
        <v>42266.520833333336</v>
      </c>
      <c r="B13584" s="73">
        <f t="shared" si="1"/>
        <v>42266</v>
      </c>
      <c r="C13584" s="74">
        <f>IF(NewCustomer="Yes", IF(COUNTIF($I$2:$I$11,B13584)&gt;0,0,WEEKDAY(B13584,2)),IF(COUNTIF($I$2:$I$21,B13584)&gt;0,0,WEEKDAY(B13584,2)))</f>
        <v>6</v>
      </c>
      <c r="D13584" s="74">
        <f t="shared" si="2"/>
        <v>12</v>
      </c>
      <c r="E13584" s="12">
        <f>IFERROR(VLOOKUP(A13584,'IDAR Meter Data'!$A:$B,2,1),"")</f>
        <v>167</v>
      </c>
      <c r="F13584" s="75">
        <f>IF(CECCZ="CZ03",'Outside Temp'!B13584,IF(CECCZ="CZ04",'Outside Temp'!B13585,IF(CECCZ="CZ12",'Outside Temp'!B13586, IF(CECCZ="CZ13",'Outside Temp'!B13587))))</f>
        <v>75.13333333</v>
      </c>
      <c r="G13584" s="12">
        <f t="shared" si="3"/>
        <v>4</v>
      </c>
    </row>
    <row r="13585" ht="15.75" customHeight="1">
      <c r="A13585" s="13">
        <v>42266.53125</v>
      </c>
      <c r="B13585" s="73">
        <f t="shared" si="1"/>
        <v>42266</v>
      </c>
      <c r="C13585" s="74">
        <f>IF(NewCustomer="Yes", IF(COUNTIF($I$2:$I$11,B13585)&gt;0,0,WEEKDAY(B13585,2)),IF(COUNTIF($I$2:$I$21,B13585)&gt;0,0,WEEKDAY(B13585,2)))</f>
        <v>6</v>
      </c>
      <c r="D13585" s="74">
        <f t="shared" si="2"/>
        <v>12</v>
      </c>
      <c r="E13585" s="12">
        <f>IFERROR(VLOOKUP(A13585,'IDAR Meter Data'!$A:$B,2,1),"")</f>
        <v>172</v>
      </c>
      <c r="F13585" s="75">
        <f>IF(CECCZ="CZ03",'Outside Temp'!B13585,IF(CECCZ="CZ04",'Outside Temp'!B13586,IF(CECCZ="CZ12",'Outside Temp'!B13587, IF(CECCZ="CZ13",'Outside Temp'!B13588))))</f>
        <v>75.63333333</v>
      </c>
      <c r="G13585" s="12">
        <f t="shared" si="3"/>
        <v>4</v>
      </c>
    </row>
    <row r="13586" ht="15.75" customHeight="1">
      <c r="A13586" s="13">
        <v>42266.541666666664</v>
      </c>
      <c r="B13586" s="73">
        <f t="shared" si="1"/>
        <v>42266</v>
      </c>
      <c r="C13586" s="74">
        <f>IF(NewCustomer="Yes", IF(COUNTIF($I$2:$I$11,B13586)&gt;0,0,WEEKDAY(B13586,2)),IF(COUNTIF($I$2:$I$21,B13586)&gt;0,0,WEEKDAY(B13586,2)))</f>
        <v>6</v>
      </c>
      <c r="D13586" s="74">
        <f t="shared" si="2"/>
        <v>13</v>
      </c>
      <c r="E13586" s="12">
        <f>IFERROR(VLOOKUP(A13586,'IDAR Meter Data'!$A:$B,2,1),"")</f>
        <v>168</v>
      </c>
      <c r="F13586" s="75">
        <f>IF(CECCZ="CZ03",'Outside Temp'!B13586,IF(CECCZ="CZ04",'Outside Temp'!B13587,IF(CECCZ="CZ12",'Outside Temp'!B13588, IF(CECCZ="CZ13",'Outside Temp'!B13589))))</f>
        <v>76.53333333</v>
      </c>
      <c r="G13586" s="12">
        <f t="shared" si="3"/>
        <v>4</v>
      </c>
    </row>
    <row r="13587" ht="15.75" customHeight="1">
      <c r="A13587" s="13">
        <v>42266.552083333336</v>
      </c>
      <c r="B13587" s="73">
        <f t="shared" si="1"/>
        <v>42266</v>
      </c>
      <c r="C13587" s="74">
        <f>IF(NewCustomer="Yes", IF(COUNTIF($I$2:$I$11,B13587)&gt;0,0,WEEKDAY(B13587,2)),IF(COUNTIF($I$2:$I$21,B13587)&gt;0,0,WEEKDAY(B13587,2)))</f>
        <v>6</v>
      </c>
      <c r="D13587" s="74">
        <f t="shared" si="2"/>
        <v>13</v>
      </c>
      <c r="E13587" s="12">
        <f>IFERROR(VLOOKUP(A13587,'IDAR Meter Data'!$A:$B,2,1),"")</f>
        <v>170</v>
      </c>
      <c r="F13587" s="75">
        <f>IF(CECCZ="CZ03",'Outside Temp'!B13587,IF(CECCZ="CZ04",'Outside Temp'!B13588,IF(CECCZ="CZ12",'Outside Temp'!B13589, IF(CECCZ="CZ13",'Outside Temp'!B13590))))</f>
        <v>78.53333333</v>
      </c>
      <c r="G13587" s="12">
        <f t="shared" si="3"/>
        <v>4</v>
      </c>
    </row>
    <row r="13588" ht="15.75" customHeight="1">
      <c r="A13588" s="13">
        <v>42266.5625</v>
      </c>
      <c r="B13588" s="73">
        <f t="shared" si="1"/>
        <v>42266</v>
      </c>
      <c r="C13588" s="74">
        <f>IF(NewCustomer="Yes", IF(COUNTIF($I$2:$I$11,B13588)&gt;0,0,WEEKDAY(B13588,2)),IF(COUNTIF($I$2:$I$21,B13588)&gt;0,0,WEEKDAY(B13588,2)))</f>
        <v>6</v>
      </c>
      <c r="D13588" s="74">
        <f t="shared" si="2"/>
        <v>13</v>
      </c>
      <c r="E13588" s="12">
        <f>IFERROR(VLOOKUP(A13588,'IDAR Meter Data'!$A:$B,2,1),"")</f>
        <v>174</v>
      </c>
      <c r="F13588" s="75">
        <f>IF(CECCZ="CZ03",'Outside Temp'!B13588,IF(CECCZ="CZ04",'Outside Temp'!B13589,IF(CECCZ="CZ12",'Outside Temp'!B13590, IF(CECCZ="CZ13",'Outside Temp'!B13591))))</f>
        <v>80.53333333</v>
      </c>
      <c r="G13588" s="12">
        <f t="shared" si="3"/>
        <v>5</v>
      </c>
    </row>
    <row r="13589" ht="15.75" customHeight="1">
      <c r="A13589" s="13">
        <v>42266.572916666664</v>
      </c>
      <c r="B13589" s="73">
        <f t="shared" si="1"/>
        <v>42266</v>
      </c>
      <c r="C13589" s="74">
        <f>IF(NewCustomer="Yes", IF(COUNTIF($I$2:$I$11,B13589)&gt;0,0,WEEKDAY(B13589,2)),IF(COUNTIF($I$2:$I$21,B13589)&gt;0,0,WEEKDAY(B13589,2)))</f>
        <v>6</v>
      </c>
      <c r="D13589" s="74">
        <f t="shared" si="2"/>
        <v>13</v>
      </c>
      <c r="E13589" s="12">
        <f>IFERROR(VLOOKUP(A13589,'IDAR Meter Data'!$A:$B,2,1),"")</f>
        <v>182</v>
      </c>
      <c r="F13589" s="75">
        <f>IF(CECCZ="CZ03",'Outside Temp'!B13589,IF(CECCZ="CZ04",'Outside Temp'!B13590,IF(CECCZ="CZ12",'Outside Temp'!B13591, IF(CECCZ="CZ13",'Outside Temp'!B13592))))</f>
        <v>82.53333333</v>
      </c>
      <c r="G13589" s="12">
        <f t="shared" si="3"/>
        <v>5</v>
      </c>
    </row>
    <row r="13590" ht="15.75" customHeight="1">
      <c r="A13590" s="13">
        <v>42266.583333333336</v>
      </c>
      <c r="B13590" s="73">
        <f t="shared" si="1"/>
        <v>42266</v>
      </c>
      <c r="C13590" s="74">
        <f>IF(NewCustomer="Yes", IF(COUNTIF($I$2:$I$11,B13590)&gt;0,0,WEEKDAY(B13590,2)),IF(COUNTIF($I$2:$I$21,B13590)&gt;0,0,WEEKDAY(B13590,2)))</f>
        <v>6</v>
      </c>
      <c r="D13590" s="74">
        <f t="shared" si="2"/>
        <v>14</v>
      </c>
      <c r="E13590" s="12">
        <f>IFERROR(VLOOKUP(A13590,'IDAR Meter Data'!$A:$B,2,1),"")</f>
        <v>173</v>
      </c>
      <c r="F13590" s="75">
        <f>IF(CECCZ="CZ03",'Outside Temp'!B13590,IF(CECCZ="CZ04",'Outside Temp'!B13591,IF(CECCZ="CZ12",'Outside Temp'!B13592, IF(CECCZ="CZ13",'Outside Temp'!B13593))))</f>
        <v>83.93333333</v>
      </c>
      <c r="G13590" s="12">
        <f t="shared" si="3"/>
        <v>5</v>
      </c>
    </row>
    <row r="13591" ht="15.75" customHeight="1">
      <c r="A13591" s="13">
        <v>42266.59375</v>
      </c>
      <c r="B13591" s="73">
        <f t="shared" si="1"/>
        <v>42266</v>
      </c>
      <c r="C13591" s="74">
        <f>IF(NewCustomer="Yes", IF(COUNTIF($I$2:$I$11,B13591)&gt;0,0,WEEKDAY(B13591,2)),IF(COUNTIF($I$2:$I$21,B13591)&gt;0,0,WEEKDAY(B13591,2)))</f>
        <v>6</v>
      </c>
      <c r="D13591" s="74">
        <f t="shared" si="2"/>
        <v>14</v>
      </c>
      <c r="E13591" s="12">
        <f>IFERROR(VLOOKUP(A13591,'IDAR Meter Data'!$A:$B,2,1),"")</f>
        <v>174</v>
      </c>
      <c r="F13591" s="75">
        <f>IF(CECCZ="CZ03",'Outside Temp'!B13591,IF(CECCZ="CZ04",'Outside Temp'!B13592,IF(CECCZ="CZ12",'Outside Temp'!B13593, IF(CECCZ="CZ13",'Outside Temp'!B13594))))</f>
        <v>83.68333333</v>
      </c>
      <c r="G13591" s="12">
        <f t="shared" si="3"/>
        <v>5</v>
      </c>
    </row>
    <row r="13592" ht="15.75" customHeight="1">
      <c r="A13592" s="13">
        <v>42266.604166666664</v>
      </c>
      <c r="B13592" s="73">
        <f t="shared" si="1"/>
        <v>42266</v>
      </c>
      <c r="C13592" s="74">
        <f>IF(NewCustomer="Yes", IF(COUNTIF($I$2:$I$11,B13592)&gt;0,0,WEEKDAY(B13592,2)),IF(COUNTIF($I$2:$I$21,B13592)&gt;0,0,WEEKDAY(B13592,2)))</f>
        <v>6</v>
      </c>
      <c r="D13592" s="74">
        <f t="shared" si="2"/>
        <v>14</v>
      </c>
      <c r="E13592" s="12">
        <f>IFERROR(VLOOKUP(A13592,'IDAR Meter Data'!$A:$B,2,1),"")</f>
        <v>184</v>
      </c>
      <c r="F13592" s="75">
        <f>IF(CECCZ="CZ03",'Outside Temp'!B13592,IF(CECCZ="CZ04",'Outside Temp'!B13593,IF(CECCZ="CZ12",'Outside Temp'!B13594, IF(CECCZ="CZ13",'Outside Temp'!B13595))))</f>
        <v>83.43333333</v>
      </c>
      <c r="G13592" s="12">
        <f t="shared" si="3"/>
        <v>5</v>
      </c>
    </row>
    <row r="13593" ht="15.75" customHeight="1">
      <c r="A13593" s="13">
        <v>42266.614583333336</v>
      </c>
      <c r="B13593" s="73">
        <f t="shared" si="1"/>
        <v>42266</v>
      </c>
      <c r="C13593" s="74">
        <f>IF(NewCustomer="Yes", IF(COUNTIF($I$2:$I$11,B13593)&gt;0,0,WEEKDAY(B13593,2)),IF(COUNTIF($I$2:$I$21,B13593)&gt;0,0,WEEKDAY(B13593,2)))</f>
        <v>6</v>
      </c>
      <c r="D13593" s="74">
        <f t="shared" si="2"/>
        <v>14</v>
      </c>
      <c r="E13593" s="12">
        <f>IFERROR(VLOOKUP(A13593,'IDAR Meter Data'!$A:$B,2,1),"")</f>
        <v>182</v>
      </c>
      <c r="F13593" s="75">
        <f>IF(CECCZ="CZ03",'Outside Temp'!B13593,IF(CECCZ="CZ04",'Outside Temp'!B13594,IF(CECCZ="CZ12",'Outside Temp'!B13595, IF(CECCZ="CZ13",'Outside Temp'!B13596))))</f>
        <v>83.18333333</v>
      </c>
      <c r="G13593" s="12">
        <f t="shared" si="3"/>
        <v>5</v>
      </c>
    </row>
    <row r="13594" ht="15.75" customHeight="1">
      <c r="A13594" s="13">
        <v>42266.625</v>
      </c>
      <c r="B13594" s="73">
        <f t="shared" si="1"/>
        <v>42266</v>
      </c>
      <c r="C13594" s="74">
        <f>IF(NewCustomer="Yes", IF(COUNTIF($I$2:$I$11,B13594)&gt;0,0,WEEKDAY(B13594,2)),IF(COUNTIF($I$2:$I$21,B13594)&gt;0,0,WEEKDAY(B13594,2)))</f>
        <v>6</v>
      </c>
      <c r="D13594" s="74">
        <f t="shared" si="2"/>
        <v>15</v>
      </c>
      <c r="E13594" s="12">
        <f>IFERROR(VLOOKUP(A13594,'IDAR Meter Data'!$A:$B,2,1),"")</f>
        <v>190</v>
      </c>
      <c r="F13594" s="75">
        <f>IF(CECCZ="CZ03",'Outside Temp'!B13594,IF(CECCZ="CZ04",'Outside Temp'!B13595,IF(CECCZ="CZ12",'Outside Temp'!B13596, IF(CECCZ="CZ13",'Outside Temp'!B13597))))</f>
        <v>82.93333333</v>
      </c>
      <c r="G13594" s="12">
        <f t="shared" si="3"/>
        <v>5</v>
      </c>
    </row>
    <row r="13595" ht="15.75" customHeight="1">
      <c r="A13595" s="13">
        <v>42266.635416666664</v>
      </c>
      <c r="B13595" s="73">
        <f t="shared" si="1"/>
        <v>42266</v>
      </c>
      <c r="C13595" s="74">
        <f>IF(NewCustomer="Yes", IF(COUNTIF($I$2:$I$11,B13595)&gt;0,0,WEEKDAY(B13595,2)),IF(COUNTIF($I$2:$I$21,B13595)&gt;0,0,WEEKDAY(B13595,2)))</f>
        <v>6</v>
      </c>
      <c r="D13595" s="74">
        <f t="shared" si="2"/>
        <v>15</v>
      </c>
      <c r="E13595" s="12">
        <f>IFERROR(VLOOKUP(A13595,'IDAR Meter Data'!$A:$B,2,1),"")</f>
        <v>197</v>
      </c>
      <c r="F13595" s="75">
        <f>IF(CECCZ="CZ03",'Outside Temp'!B13595,IF(CECCZ="CZ04",'Outside Temp'!B13596,IF(CECCZ="CZ12",'Outside Temp'!B13597, IF(CECCZ="CZ13",'Outside Temp'!B13598))))</f>
        <v>82.68333333</v>
      </c>
      <c r="G13595" s="12">
        <f t="shared" si="3"/>
        <v>5</v>
      </c>
    </row>
    <row r="13596" ht="15.75" customHeight="1">
      <c r="A13596" s="13">
        <v>42266.645833333336</v>
      </c>
      <c r="B13596" s="73">
        <f t="shared" si="1"/>
        <v>42266</v>
      </c>
      <c r="C13596" s="74">
        <f>IF(NewCustomer="Yes", IF(COUNTIF($I$2:$I$11,B13596)&gt;0,0,WEEKDAY(B13596,2)),IF(COUNTIF($I$2:$I$21,B13596)&gt;0,0,WEEKDAY(B13596,2)))</f>
        <v>6</v>
      </c>
      <c r="D13596" s="74">
        <f t="shared" si="2"/>
        <v>15</v>
      </c>
      <c r="E13596" s="12">
        <f>IFERROR(VLOOKUP(A13596,'IDAR Meter Data'!$A:$B,2,1),"")</f>
        <v>190</v>
      </c>
      <c r="F13596" s="75">
        <f>IF(CECCZ="CZ03",'Outside Temp'!B13596,IF(CECCZ="CZ04",'Outside Temp'!B13597,IF(CECCZ="CZ12",'Outside Temp'!B13598, IF(CECCZ="CZ13",'Outside Temp'!B13599))))</f>
        <v>82.43333333</v>
      </c>
      <c r="G13596" s="12">
        <f t="shared" si="3"/>
        <v>5</v>
      </c>
    </row>
    <row r="13597" ht="15.75" customHeight="1">
      <c r="A13597" s="13">
        <v>42266.65625</v>
      </c>
      <c r="B13597" s="73">
        <f t="shared" si="1"/>
        <v>42266</v>
      </c>
      <c r="C13597" s="74">
        <f>IF(NewCustomer="Yes", IF(COUNTIF($I$2:$I$11,B13597)&gt;0,0,WEEKDAY(B13597,2)),IF(COUNTIF($I$2:$I$21,B13597)&gt;0,0,WEEKDAY(B13597,2)))</f>
        <v>6</v>
      </c>
      <c r="D13597" s="74">
        <f t="shared" si="2"/>
        <v>15</v>
      </c>
      <c r="E13597" s="12">
        <f>IFERROR(VLOOKUP(A13597,'IDAR Meter Data'!$A:$B,2,1),"")</f>
        <v>193</v>
      </c>
      <c r="F13597" s="75">
        <f>IF(CECCZ="CZ03",'Outside Temp'!B13597,IF(CECCZ="CZ04",'Outside Temp'!B13598,IF(CECCZ="CZ12",'Outside Temp'!B13599, IF(CECCZ="CZ13",'Outside Temp'!B13600))))</f>
        <v>82.18333333</v>
      </c>
      <c r="G13597" s="12">
        <f t="shared" si="3"/>
        <v>5</v>
      </c>
    </row>
    <row r="13598" ht="15.75" customHeight="1">
      <c r="A13598" s="13">
        <v>42266.666666666664</v>
      </c>
      <c r="B13598" s="73">
        <f t="shared" si="1"/>
        <v>42266</v>
      </c>
      <c r="C13598" s="74">
        <f>IF(NewCustomer="Yes", IF(COUNTIF($I$2:$I$11,B13598)&gt;0,0,WEEKDAY(B13598,2)),IF(COUNTIF($I$2:$I$21,B13598)&gt;0,0,WEEKDAY(B13598,2)))</f>
        <v>6</v>
      </c>
      <c r="D13598" s="74">
        <f t="shared" si="2"/>
        <v>16</v>
      </c>
      <c r="E13598" s="12">
        <f>IFERROR(VLOOKUP(A13598,'IDAR Meter Data'!$A:$B,2,1),"")</f>
        <v>190</v>
      </c>
      <c r="F13598" s="75">
        <f>IF(CECCZ="CZ03",'Outside Temp'!B13598,IF(CECCZ="CZ04",'Outside Temp'!B13599,IF(CECCZ="CZ12",'Outside Temp'!B13600, IF(CECCZ="CZ13",'Outside Temp'!B13601))))</f>
        <v>81.93333333</v>
      </c>
      <c r="G13598" s="12">
        <f t="shared" si="3"/>
        <v>5</v>
      </c>
    </row>
    <row r="13599" ht="15.75" customHeight="1">
      <c r="A13599" s="13">
        <v>42266.677083333336</v>
      </c>
      <c r="B13599" s="73">
        <f t="shared" si="1"/>
        <v>42266</v>
      </c>
      <c r="C13599" s="74">
        <f>IF(NewCustomer="Yes", IF(COUNTIF($I$2:$I$11,B13599)&gt;0,0,WEEKDAY(B13599,2)),IF(COUNTIF($I$2:$I$21,B13599)&gt;0,0,WEEKDAY(B13599,2)))</f>
        <v>6</v>
      </c>
      <c r="D13599" s="74">
        <f t="shared" si="2"/>
        <v>16</v>
      </c>
      <c r="E13599" s="12">
        <f>IFERROR(VLOOKUP(A13599,'IDAR Meter Data'!$A:$B,2,1),"")</f>
        <v>225</v>
      </c>
      <c r="F13599" s="75">
        <f>IF(CECCZ="CZ03",'Outside Temp'!B13599,IF(CECCZ="CZ04",'Outside Temp'!B13600,IF(CECCZ="CZ12",'Outside Temp'!B13601, IF(CECCZ="CZ13",'Outside Temp'!B13602))))</f>
        <v>81.68333333</v>
      </c>
      <c r="G13599" s="12">
        <f t="shared" si="3"/>
        <v>5</v>
      </c>
    </row>
    <row r="13600" ht="15.75" customHeight="1">
      <c r="A13600" s="13">
        <v>42266.6875</v>
      </c>
      <c r="B13600" s="73">
        <f t="shared" si="1"/>
        <v>42266</v>
      </c>
      <c r="C13600" s="74">
        <f>IF(NewCustomer="Yes", IF(COUNTIF($I$2:$I$11,B13600)&gt;0,0,WEEKDAY(B13600,2)),IF(COUNTIF($I$2:$I$21,B13600)&gt;0,0,WEEKDAY(B13600,2)))</f>
        <v>6</v>
      </c>
      <c r="D13600" s="74">
        <f t="shared" si="2"/>
        <v>16</v>
      </c>
      <c r="E13600" s="12">
        <f>IFERROR(VLOOKUP(A13600,'IDAR Meter Data'!$A:$B,2,1),"")</f>
        <v>186</v>
      </c>
      <c r="F13600" s="75">
        <f>IF(CECCZ="CZ03",'Outside Temp'!B13600,IF(CECCZ="CZ04",'Outside Temp'!B13601,IF(CECCZ="CZ12",'Outside Temp'!B13602, IF(CECCZ="CZ13",'Outside Temp'!B13603))))</f>
        <v>81.43333333</v>
      </c>
      <c r="G13600" s="12">
        <f t="shared" si="3"/>
        <v>5</v>
      </c>
    </row>
    <row r="13601" ht="15.75" customHeight="1">
      <c r="A13601" s="13">
        <v>42266.697916666664</v>
      </c>
      <c r="B13601" s="73">
        <f t="shared" si="1"/>
        <v>42266</v>
      </c>
      <c r="C13601" s="74">
        <f>IF(NewCustomer="Yes", IF(COUNTIF($I$2:$I$11,B13601)&gt;0,0,WEEKDAY(B13601,2)),IF(COUNTIF($I$2:$I$21,B13601)&gt;0,0,WEEKDAY(B13601,2)))</f>
        <v>6</v>
      </c>
      <c r="D13601" s="74">
        <f t="shared" si="2"/>
        <v>16</v>
      </c>
      <c r="E13601" s="12">
        <f>IFERROR(VLOOKUP(A13601,'IDAR Meter Data'!$A:$B,2,1),"")</f>
        <v>201</v>
      </c>
      <c r="F13601" s="75">
        <f>IF(CECCZ="CZ03",'Outside Temp'!B13601,IF(CECCZ="CZ04",'Outside Temp'!B13602,IF(CECCZ="CZ12",'Outside Temp'!B13603, IF(CECCZ="CZ13",'Outside Temp'!B13604))))</f>
        <v>81.18333333</v>
      </c>
      <c r="G13601" s="12">
        <f t="shared" si="3"/>
        <v>5</v>
      </c>
    </row>
    <row r="13602" ht="15.75" customHeight="1">
      <c r="A13602" s="13">
        <v>42266.708333333336</v>
      </c>
      <c r="B13602" s="73">
        <f t="shared" si="1"/>
        <v>42266</v>
      </c>
      <c r="C13602" s="74">
        <f>IF(NewCustomer="Yes", IF(COUNTIF($I$2:$I$11,B13602)&gt;0,0,WEEKDAY(B13602,2)),IF(COUNTIF($I$2:$I$21,B13602)&gt;0,0,WEEKDAY(B13602,2)))</f>
        <v>6</v>
      </c>
      <c r="D13602" s="74">
        <f t="shared" si="2"/>
        <v>17</v>
      </c>
      <c r="E13602" s="12">
        <f>IFERROR(VLOOKUP(A13602,'IDAR Meter Data'!$A:$B,2,1),"")</f>
        <v>201</v>
      </c>
      <c r="F13602" s="75">
        <f>IF(CECCZ="CZ03",'Outside Temp'!B13602,IF(CECCZ="CZ04",'Outside Temp'!B13603,IF(CECCZ="CZ12",'Outside Temp'!B13604, IF(CECCZ="CZ13",'Outside Temp'!B13605))))</f>
        <v>80.8</v>
      </c>
      <c r="G13602" s="12">
        <f t="shared" si="3"/>
        <v>5</v>
      </c>
    </row>
    <row r="13603" ht="15.75" customHeight="1">
      <c r="A13603" s="13">
        <v>42266.71875</v>
      </c>
      <c r="B13603" s="73">
        <f t="shared" si="1"/>
        <v>42266</v>
      </c>
      <c r="C13603" s="74">
        <f>IF(NewCustomer="Yes", IF(COUNTIF($I$2:$I$11,B13603)&gt;0,0,WEEKDAY(B13603,2)),IF(COUNTIF($I$2:$I$21,B13603)&gt;0,0,WEEKDAY(B13603,2)))</f>
        <v>6</v>
      </c>
      <c r="D13603" s="74">
        <f t="shared" si="2"/>
        <v>17</v>
      </c>
      <c r="E13603" s="12">
        <f>IFERROR(VLOOKUP(A13603,'IDAR Meter Data'!$A:$B,2,1),"")</f>
        <v>201</v>
      </c>
      <c r="F13603" s="75">
        <f>IF(CECCZ="CZ03",'Outside Temp'!B13603,IF(CECCZ="CZ04",'Outside Temp'!B13604,IF(CECCZ="CZ12",'Outside Temp'!B13605, IF(CECCZ="CZ13",'Outside Temp'!B13606))))</f>
        <v>80.05</v>
      </c>
      <c r="G13603" s="12">
        <f t="shared" si="3"/>
        <v>5</v>
      </c>
    </row>
    <row r="13604" ht="15.75" customHeight="1">
      <c r="A13604" s="13">
        <v>42266.729166666664</v>
      </c>
      <c r="B13604" s="73">
        <f t="shared" si="1"/>
        <v>42266</v>
      </c>
      <c r="C13604" s="74">
        <f>IF(NewCustomer="Yes", IF(COUNTIF($I$2:$I$11,B13604)&gt;0,0,WEEKDAY(B13604,2)),IF(COUNTIF($I$2:$I$21,B13604)&gt;0,0,WEEKDAY(B13604,2)))</f>
        <v>6</v>
      </c>
      <c r="D13604" s="74">
        <f t="shared" si="2"/>
        <v>17</v>
      </c>
      <c r="E13604" s="12">
        <f>IFERROR(VLOOKUP(A13604,'IDAR Meter Data'!$A:$B,2,1),"")</f>
        <v>204</v>
      </c>
      <c r="F13604" s="75">
        <f>IF(CECCZ="CZ03",'Outside Temp'!B13604,IF(CECCZ="CZ04",'Outside Temp'!B13605,IF(CECCZ="CZ12",'Outside Temp'!B13606, IF(CECCZ="CZ13",'Outside Temp'!B13607))))</f>
        <v>79.3</v>
      </c>
      <c r="G13604" s="12">
        <f t="shared" si="3"/>
        <v>4</v>
      </c>
    </row>
    <row r="13605" ht="15.75" customHeight="1">
      <c r="A13605" s="13">
        <v>42266.739583333336</v>
      </c>
      <c r="B13605" s="73">
        <f t="shared" si="1"/>
        <v>42266</v>
      </c>
      <c r="C13605" s="74">
        <f>IF(NewCustomer="Yes", IF(COUNTIF($I$2:$I$11,B13605)&gt;0,0,WEEKDAY(B13605,2)),IF(COUNTIF($I$2:$I$21,B13605)&gt;0,0,WEEKDAY(B13605,2)))</f>
        <v>6</v>
      </c>
      <c r="D13605" s="74">
        <f t="shared" si="2"/>
        <v>17</v>
      </c>
      <c r="E13605" s="12">
        <f>IFERROR(VLOOKUP(A13605,'IDAR Meter Data'!$A:$B,2,1),"")</f>
        <v>203</v>
      </c>
      <c r="F13605" s="75">
        <f>IF(CECCZ="CZ03",'Outside Temp'!B13605,IF(CECCZ="CZ04",'Outside Temp'!B13606,IF(CECCZ="CZ12",'Outside Temp'!B13607, IF(CECCZ="CZ13",'Outside Temp'!B13608))))</f>
        <v>78.55</v>
      </c>
      <c r="G13605" s="12">
        <f t="shared" si="3"/>
        <v>4</v>
      </c>
    </row>
    <row r="13606" ht="15.75" customHeight="1">
      <c r="A13606" s="13">
        <v>42266.75</v>
      </c>
      <c r="B13606" s="73">
        <f t="shared" si="1"/>
        <v>42266</v>
      </c>
      <c r="C13606" s="74">
        <f>IF(NewCustomer="Yes", IF(COUNTIF($I$2:$I$11,B13606)&gt;0,0,WEEKDAY(B13606,2)),IF(COUNTIF($I$2:$I$21,B13606)&gt;0,0,WEEKDAY(B13606,2)))</f>
        <v>6</v>
      </c>
      <c r="D13606" s="74">
        <f t="shared" si="2"/>
        <v>18</v>
      </c>
      <c r="E13606" s="12">
        <f>IFERROR(VLOOKUP(A13606,'IDAR Meter Data'!$A:$B,2,1),"")</f>
        <v>190</v>
      </c>
      <c r="F13606" s="75">
        <f>IF(CECCZ="CZ03",'Outside Temp'!B13606,IF(CECCZ="CZ04",'Outside Temp'!B13607,IF(CECCZ="CZ12",'Outside Temp'!B13608, IF(CECCZ="CZ13",'Outside Temp'!B13609))))</f>
        <v>77.66666667</v>
      </c>
      <c r="G13606" s="12">
        <f t="shared" si="3"/>
        <v>4</v>
      </c>
    </row>
    <row r="13607" ht="15.75" customHeight="1">
      <c r="A13607" s="13">
        <v>42266.760416666664</v>
      </c>
      <c r="B13607" s="73">
        <f t="shared" si="1"/>
        <v>42266</v>
      </c>
      <c r="C13607" s="74">
        <f>IF(NewCustomer="Yes", IF(COUNTIF($I$2:$I$11,B13607)&gt;0,0,WEEKDAY(B13607,2)),IF(COUNTIF($I$2:$I$21,B13607)&gt;0,0,WEEKDAY(B13607,2)))</f>
        <v>6</v>
      </c>
      <c r="D13607" s="74">
        <f t="shared" si="2"/>
        <v>18</v>
      </c>
      <c r="E13607" s="12">
        <f>IFERROR(VLOOKUP(A13607,'IDAR Meter Data'!$A:$B,2,1),"")</f>
        <v>197</v>
      </c>
      <c r="F13607" s="75">
        <f>IF(CECCZ="CZ03",'Outside Temp'!B13607,IF(CECCZ="CZ04",'Outside Temp'!B13608,IF(CECCZ="CZ12",'Outside Temp'!B13609, IF(CECCZ="CZ13",'Outside Temp'!B13610))))</f>
        <v>76.41666667</v>
      </c>
      <c r="G13607" s="12">
        <f t="shared" si="3"/>
        <v>4</v>
      </c>
    </row>
    <row r="13608" ht="15.75" customHeight="1">
      <c r="A13608" s="13">
        <v>42266.770833333336</v>
      </c>
      <c r="B13608" s="73">
        <f t="shared" si="1"/>
        <v>42266</v>
      </c>
      <c r="C13608" s="74">
        <f>IF(NewCustomer="Yes", IF(COUNTIF($I$2:$I$11,B13608)&gt;0,0,WEEKDAY(B13608,2)),IF(COUNTIF($I$2:$I$21,B13608)&gt;0,0,WEEKDAY(B13608,2)))</f>
        <v>6</v>
      </c>
      <c r="D13608" s="74">
        <f t="shared" si="2"/>
        <v>18</v>
      </c>
      <c r="E13608" s="12">
        <f>IFERROR(VLOOKUP(A13608,'IDAR Meter Data'!$A:$B,2,1),"")</f>
        <v>204</v>
      </c>
      <c r="F13608" s="75">
        <f>IF(CECCZ="CZ03",'Outside Temp'!B13608,IF(CECCZ="CZ04",'Outside Temp'!B13609,IF(CECCZ="CZ12",'Outside Temp'!B13610, IF(CECCZ="CZ13",'Outside Temp'!B13611))))</f>
        <v>75.16666667</v>
      </c>
      <c r="G13608" s="12">
        <f t="shared" si="3"/>
        <v>4</v>
      </c>
    </row>
    <row r="13609" ht="15.75" customHeight="1">
      <c r="A13609" s="13">
        <v>42266.78125</v>
      </c>
      <c r="B13609" s="73">
        <f t="shared" si="1"/>
        <v>42266</v>
      </c>
      <c r="C13609" s="74">
        <f>IF(NewCustomer="Yes", IF(COUNTIF($I$2:$I$11,B13609)&gt;0,0,WEEKDAY(B13609,2)),IF(COUNTIF($I$2:$I$21,B13609)&gt;0,0,WEEKDAY(B13609,2)))</f>
        <v>6</v>
      </c>
      <c r="D13609" s="74">
        <f t="shared" si="2"/>
        <v>18</v>
      </c>
      <c r="E13609" s="12">
        <f>IFERROR(VLOOKUP(A13609,'IDAR Meter Data'!$A:$B,2,1),"")</f>
        <v>190</v>
      </c>
      <c r="F13609" s="75">
        <f>IF(CECCZ="CZ03",'Outside Temp'!B13609,IF(CECCZ="CZ04",'Outside Temp'!B13610,IF(CECCZ="CZ12",'Outside Temp'!B13611, IF(CECCZ="CZ13",'Outside Temp'!B13612))))</f>
        <v>73.91666667</v>
      </c>
      <c r="G13609" s="12">
        <f t="shared" si="3"/>
        <v>3</v>
      </c>
    </row>
    <row r="13610" ht="15.75" customHeight="1">
      <c r="A13610" s="13">
        <v>42266.791666666664</v>
      </c>
      <c r="B13610" s="73">
        <f t="shared" si="1"/>
        <v>42266</v>
      </c>
      <c r="C13610" s="74">
        <f>IF(NewCustomer="Yes", IF(COUNTIF($I$2:$I$11,B13610)&gt;0,0,WEEKDAY(B13610,2)),IF(COUNTIF($I$2:$I$21,B13610)&gt;0,0,WEEKDAY(B13610,2)))</f>
        <v>6</v>
      </c>
      <c r="D13610" s="74">
        <f t="shared" si="2"/>
        <v>19</v>
      </c>
      <c r="E13610" s="12">
        <f>IFERROR(VLOOKUP(A13610,'IDAR Meter Data'!$A:$B,2,1),"")</f>
        <v>194</v>
      </c>
      <c r="F13610" s="75">
        <f>IF(CECCZ="CZ03",'Outside Temp'!B13610,IF(CECCZ="CZ04",'Outside Temp'!B13611,IF(CECCZ="CZ12",'Outside Temp'!B13612, IF(CECCZ="CZ13",'Outside Temp'!B13613))))</f>
        <v>72.86666667</v>
      </c>
      <c r="G13610" s="12">
        <f t="shared" si="3"/>
        <v>3</v>
      </c>
    </row>
    <row r="13611" ht="15.75" customHeight="1">
      <c r="A13611" s="13">
        <v>42266.802083333336</v>
      </c>
      <c r="B13611" s="73">
        <f t="shared" si="1"/>
        <v>42266</v>
      </c>
      <c r="C13611" s="74">
        <f>IF(NewCustomer="Yes", IF(COUNTIF($I$2:$I$11,B13611)&gt;0,0,WEEKDAY(B13611,2)),IF(COUNTIF($I$2:$I$21,B13611)&gt;0,0,WEEKDAY(B13611,2)))</f>
        <v>6</v>
      </c>
      <c r="D13611" s="74">
        <f t="shared" si="2"/>
        <v>19</v>
      </c>
      <c r="E13611" s="12">
        <f>IFERROR(VLOOKUP(A13611,'IDAR Meter Data'!$A:$B,2,1),"")</f>
        <v>168</v>
      </c>
      <c r="F13611" s="75">
        <f>IF(CECCZ="CZ03",'Outside Temp'!B13611,IF(CECCZ="CZ04",'Outside Temp'!B13612,IF(CECCZ="CZ12",'Outside Temp'!B13613, IF(CECCZ="CZ13",'Outside Temp'!B13614))))</f>
        <v>72.36666667</v>
      </c>
      <c r="G13611" s="12">
        <f t="shared" si="3"/>
        <v>3</v>
      </c>
    </row>
    <row r="13612" ht="15.75" customHeight="1">
      <c r="A13612" s="13">
        <v>42266.8125</v>
      </c>
      <c r="B13612" s="73">
        <f t="shared" si="1"/>
        <v>42266</v>
      </c>
      <c r="C13612" s="74">
        <f>IF(NewCustomer="Yes", IF(COUNTIF($I$2:$I$11,B13612)&gt;0,0,WEEKDAY(B13612,2)),IF(COUNTIF($I$2:$I$21,B13612)&gt;0,0,WEEKDAY(B13612,2)))</f>
        <v>6</v>
      </c>
      <c r="D13612" s="74">
        <f t="shared" si="2"/>
        <v>19</v>
      </c>
      <c r="E13612" s="12">
        <f>IFERROR(VLOOKUP(A13612,'IDAR Meter Data'!$A:$B,2,1),"")</f>
        <v>176</v>
      </c>
      <c r="F13612" s="75">
        <f>IF(CECCZ="CZ03",'Outside Temp'!B13612,IF(CECCZ="CZ04",'Outside Temp'!B13613,IF(CECCZ="CZ12",'Outside Temp'!B13614, IF(CECCZ="CZ13",'Outside Temp'!B13615))))</f>
        <v>71.86666667</v>
      </c>
      <c r="G13612" s="12">
        <f t="shared" si="3"/>
        <v>3</v>
      </c>
    </row>
    <row r="13613" ht="15.75" customHeight="1">
      <c r="A13613" s="13">
        <v>42266.822916666664</v>
      </c>
      <c r="B13613" s="73">
        <f t="shared" si="1"/>
        <v>42266</v>
      </c>
      <c r="C13613" s="74">
        <f>IF(NewCustomer="Yes", IF(COUNTIF($I$2:$I$11,B13613)&gt;0,0,WEEKDAY(B13613,2)),IF(COUNTIF($I$2:$I$21,B13613)&gt;0,0,WEEKDAY(B13613,2)))</f>
        <v>6</v>
      </c>
      <c r="D13613" s="74">
        <f t="shared" si="2"/>
        <v>19</v>
      </c>
      <c r="E13613" s="12">
        <f>IFERROR(VLOOKUP(A13613,'IDAR Meter Data'!$A:$B,2,1),"")</f>
        <v>191</v>
      </c>
      <c r="F13613" s="75">
        <f>IF(CECCZ="CZ03",'Outside Temp'!B13613,IF(CECCZ="CZ04",'Outside Temp'!B13614,IF(CECCZ="CZ12",'Outside Temp'!B13615, IF(CECCZ="CZ13",'Outside Temp'!B13616))))</f>
        <v>71.36666667</v>
      </c>
      <c r="G13613" s="12">
        <f t="shared" si="3"/>
        <v>3</v>
      </c>
    </row>
    <row r="13614" ht="15.75" customHeight="1">
      <c r="A13614" s="13">
        <v>42266.833333333336</v>
      </c>
      <c r="B13614" s="73">
        <f t="shared" si="1"/>
        <v>42266</v>
      </c>
      <c r="C13614" s="74">
        <f>IF(NewCustomer="Yes", IF(COUNTIF($I$2:$I$11,B13614)&gt;0,0,WEEKDAY(B13614,2)),IF(COUNTIF($I$2:$I$21,B13614)&gt;0,0,WEEKDAY(B13614,2)))</f>
        <v>6</v>
      </c>
      <c r="D13614" s="74">
        <f t="shared" si="2"/>
        <v>20</v>
      </c>
      <c r="E13614" s="12">
        <f>IFERROR(VLOOKUP(A13614,'IDAR Meter Data'!$A:$B,2,1),"")</f>
        <v>163</v>
      </c>
      <c r="F13614" s="75">
        <f>IF(CECCZ="CZ03",'Outside Temp'!B13614,IF(CECCZ="CZ04",'Outside Temp'!B13615,IF(CECCZ="CZ12",'Outside Temp'!B13616, IF(CECCZ="CZ13",'Outside Temp'!B13617))))</f>
        <v>71</v>
      </c>
      <c r="G13614" s="12">
        <f t="shared" si="3"/>
        <v>3</v>
      </c>
    </row>
    <row r="13615" ht="15.75" customHeight="1">
      <c r="A13615" s="13">
        <v>42266.84375</v>
      </c>
      <c r="B13615" s="73">
        <f t="shared" si="1"/>
        <v>42266</v>
      </c>
      <c r="C13615" s="74">
        <f>IF(NewCustomer="Yes", IF(COUNTIF($I$2:$I$11,B13615)&gt;0,0,WEEKDAY(B13615,2)),IF(COUNTIF($I$2:$I$21,B13615)&gt;0,0,WEEKDAY(B13615,2)))</f>
        <v>6</v>
      </c>
      <c r="D13615" s="74">
        <f t="shared" si="2"/>
        <v>20</v>
      </c>
      <c r="E13615" s="12">
        <f>IFERROR(VLOOKUP(A13615,'IDAR Meter Data'!$A:$B,2,1),"")</f>
        <v>175</v>
      </c>
      <c r="F13615" s="75">
        <f>IF(CECCZ="CZ03",'Outside Temp'!B13615,IF(CECCZ="CZ04",'Outside Temp'!B13616,IF(CECCZ="CZ12",'Outside Temp'!B13617, IF(CECCZ="CZ13",'Outside Temp'!B13618))))</f>
        <v>71</v>
      </c>
      <c r="G13615" s="12">
        <f t="shared" si="3"/>
        <v>3</v>
      </c>
    </row>
    <row r="13616" ht="15.75" customHeight="1">
      <c r="A13616" s="13">
        <v>42266.854166666664</v>
      </c>
      <c r="B13616" s="73">
        <f t="shared" si="1"/>
        <v>42266</v>
      </c>
      <c r="C13616" s="74">
        <f>IF(NewCustomer="Yes", IF(COUNTIF($I$2:$I$11,B13616)&gt;0,0,WEEKDAY(B13616,2)),IF(COUNTIF($I$2:$I$21,B13616)&gt;0,0,WEEKDAY(B13616,2)))</f>
        <v>6</v>
      </c>
      <c r="D13616" s="74">
        <f t="shared" si="2"/>
        <v>20</v>
      </c>
      <c r="E13616" s="12">
        <f>IFERROR(VLOOKUP(A13616,'IDAR Meter Data'!$A:$B,2,1),"")</f>
        <v>163</v>
      </c>
      <c r="F13616" s="75">
        <f>IF(CECCZ="CZ03",'Outside Temp'!B13616,IF(CECCZ="CZ04",'Outside Temp'!B13617,IF(CECCZ="CZ12",'Outside Temp'!B13618, IF(CECCZ="CZ13",'Outside Temp'!B13619))))</f>
        <v>71</v>
      </c>
      <c r="G13616" s="12">
        <f t="shared" si="3"/>
        <v>3</v>
      </c>
    </row>
    <row r="13617" ht="15.75" customHeight="1">
      <c r="A13617" s="13">
        <v>42266.864583333336</v>
      </c>
      <c r="B13617" s="73">
        <f t="shared" si="1"/>
        <v>42266</v>
      </c>
      <c r="C13617" s="74">
        <f>IF(NewCustomer="Yes", IF(COUNTIF($I$2:$I$11,B13617)&gt;0,0,WEEKDAY(B13617,2)),IF(COUNTIF($I$2:$I$21,B13617)&gt;0,0,WEEKDAY(B13617,2)))</f>
        <v>6</v>
      </c>
      <c r="D13617" s="74">
        <f t="shared" si="2"/>
        <v>20</v>
      </c>
      <c r="E13617" s="12">
        <f>IFERROR(VLOOKUP(A13617,'IDAR Meter Data'!$A:$B,2,1),"")</f>
        <v>163</v>
      </c>
      <c r="F13617" s="75">
        <f>IF(CECCZ="CZ03",'Outside Temp'!B13617,IF(CECCZ="CZ04",'Outside Temp'!B13618,IF(CECCZ="CZ12",'Outside Temp'!B13619, IF(CECCZ="CZ13",'Outside Temp'!B13620))))</f>
        <v>71</v>
      </c>
      <c r="G13617" s="12">
        <f t="shared" si="3"/>
        <v>3</v>
      </c>
    </row>
    <row r="13618" ht="15.75" customHeight="1">
      <c r="A13618" s="13">
        <v>42266.875</v>
      </c>
      <c r="B13618" s="73">
        <f t="shared" si="1"/>
        <v>42266</v>
      </c>
      <c r="C13618" s="74">
        <f>IF(NewCustomer="Yes", IF(COUNTIF($I$2:$I$11,B13618)&gt;0,0,WEEKDAY(B13618,2)),IF(COUNTIF($I$2:$I$21,B13618)&gt;0,0,WEEKDAY(B13618,2)))</f>
        <v>6</v>
      </c>
      <c r="D13618" s="74">
        <f t="shared" si="2"/>
        <v>21</v>
      </c>
      <c r="E13618" s="12">
        <f>IFERROR(VLOOKUP(A13618,'IDAR Meter Data'!$A:$B,2,1),"")</f>
        <v>175</v>
      </c>
      <c r="F13618" s="75">
        <f>IF(CECCZ="CZ03",'Outside Temp'!B13618,IF(CECCZ="CZ04",'Outside Temp'!B13619,IF(CECCZ="CZ12",'Outside Temp'!B13620, IF(CECCZ="CZ13",'Outside Temp'!B13621))))</f>
        <v>70.93333333</v>
      </c>
      <c r="G13618" s="12">
        <f t="shared" si="3"/>
        <v>3</v>
      </c>
    </row>
    <row r="13619" ht="15.75" customHeight="1">
      <c r="A13619" s="13">
        <v>42266.885416666664</v>
      </c>
      <c r="B13619" s="73">
        <f t="shared" si="1"/>
        <v>42266</v>
      </c>
      <c r="C13619" s="74">
        <f>IF(NewCustomer="Yes", IF(COUNTIF($I$2:$I$11,B13619)&gt;0,0,WEEKDAY(B13619,2)),IF(COUNTIF($I$2:$I$21,B13619)&gt;0,0,WEEKDAY(B13619,2)))</f>
        <v>6</v>
      </c>
      <c r="D13619" s="74">
        <f t="shared" si="2"/>
        <v>21</v>
      </c>
      <c r="E13619" s="12">
        <f>IFERROR(VLOOKUP(A13619,'IDAR Meter Data'!$A:$B,2,1),"")</f>
        <v>160</v>
      </c>
      <c r="F13619" s="75">
        <f>IF(CECCZ="CZ03",'Outside Temp'!B13619,IF(CECCZ="CZ04",'Outside Temp'!B13620,IF(CECCZ="CZ12",'Outside Temp'!B13621, IF(CECCZ="CZ13",'Outside Temp'!B13622))))</f>
        <v>70.68333333</v>
      </c>
      <c r="G13619" s="12">
        <f t="shared" si="3"/>
        <v>3</v>
      </c>
    </row>
    <row r="13620" ht="15.75" customHeight="1">
      <c r="A13620" s="13">
        <v>42266.895833333336</v>
      </c>
      <c r="B13620" s="73">
        <f t="shared" si="1"/>
        <v>42266</v>
      </c>
      <c r="C13620" s="74">
        <f>IF(NewCustomer="Yes", IF(COUNTIF($I$2:$I$11,B13620)&gt;0,0,WEEKDAY(B13620,2)),IF(COUNTIF($I$2:$I$21,B13620)&gt;0,0,WEEKDAY(B13620,2)))</f>
        <v>6</v>
      </c>
      <c r="D13620" s="74">
        <f t="shared" si="2"/>
        <v>21</v>
      </c>
      <c r="E13620" s="12">
        <f>IFERROR(VLOOKUP(A13620,'IDAR Meter Data'!$A:$B,2,1),"")</f>
        <v>158</v>
      </c>
      <c r="F13620" s="75">
        <f>IF(CECCZ="CZ03",'Outside Temp'!B13620,IF(CECCZ="CZ04",'Outside Temp'!B13621,IF(CECCZ="CZ12",'Outside Temp'!B13622, IF(CECCZ="CZ13",'Outside Temp'!B13623))))</f>
        <v>70.43333333</v>
      </c>
      <c r="G13620" s="12">
        <f t="shared" si="3"/>
        <v>3</v>
      </c>
    </row>
    <row r="13621" ht="15.75" customHeight="1">
      <c r="A13621" s="13">
        <v>42266.90625</v>
      </c>
      <c r="B13621" s="73">
        <f t="shared" si="1"/>
        <v>42266</v>
      </c>
      <c r="C13621" s="74">
        <f>IF(NewCustomer="Yes", IF(COUNTIF($I$2:$I$11,B13621)&gt;0,0,WEEKDAY(B13621,2)),IF(COUNTIF($I$2:$I$21,B13621)&gt;0,0,WEEKDAY(B13621,2)))</f>
        <v>6</v>
      </c>
      <c r="D13621" s="74">
        <f t="shared" si="2"/>
        <v>21</v>
      </c>
      <c r="E13621" s="12">
        <f>IFERROR(VLOOKUP(A13621,'IDAR Meter Data'!$A:$B,2,1),"")</f>
        <v>158</v>
      </c>
      <c r="F13621" s="75">
        <f>IF(CECCZ="CZ03",'Outside Temp'!B13621,IF(CECCZ="CZ04",'Outside Temp'!B13622,IF(CECCZ="CZ12",'Outside Temp'!B13623, IF(CECCZ="CZ13",'Outside Temp'!B13624))))</f>
        <v>70.18333333</v>
      </c>
      <c r="G13621" s="12">
        <f t="shared" si="3"/>
        <v>3</v>
      </c>
    </row>
    <row r="13622" ht="15.75" customHeight="1">
      <c r="A13622" s="13">
        <v>42266.916666666664</v>
      </c>
      <c r="B13622" s="73">
        <f t="shared" si="1"/>
        <v>42266</v>
      </c>
      <c r="C13622" s="74">
        <f>IF(NewCustomer="Yes", IF(COUNTIF($I$2:$I$11,B13622)&gt;0,0,WEEKDAY(B13622,2)),IF(COUNTIF($I$2:$I$21,B13622)&gt;0,0,WEEKDAY(B13622,2)))</f>
        <v>6</v>
      </c>
      <c r="D13622" s="74">
        <f t="shared" si="2"/>
        <v>22</v>
      </c>
      <c r="E13622" s="12">
        <f>IFERROR(VLOOKUP(A13622,'IDAR Meter Data'!$A:$B,2,1),"")</f>
        <v>155</v>
      </c>
      <c r="F13622" s="75">
        <f>IF(CECCZ="CZ03",'Outside Temp'!B13622,IF(CECCZ="CZ04",'Outside Temp'!B13623,IF(CECCZ="CZ12",'Outside Temp'!B13624, IF(CECCZ="CZ13",'Outside Temp'!B13625))))</f>
        <v>70</v>
      </c>
      <c r="G13622" s="12">
        <f t="shared" si="3"/>
        <v>2</v>
      </c>
    </row>
    <row r="13623" ht="15.75" customHeight="1">
      <c r="A13623" s="13">
        <v>42266.927083333336</v>
      </c>
      <c r="B13623" s="73">
        <f t="shared" si="1"/>
        <v>42266</v>
      </c>
      <c r="C13623" s="74">
        <f>IF(NewCustomer="Yes", IF(COUNTIF($I$2:$I$11,B13623)&gt;0,0,WEEKDAY(B13623,2)),IF(COUNTIF($I$2:$I$21,B13623)&gt;0,0,WEEKDAY(B13623,2)))</f>
        <v>6</v>
      </c>
      <c r="D13623" s="74">
        <f t="shared" si="2"/>
        <v>22</v>
      </c>
      <c r="E13623" s="12">
        <f>IFERROR(VLOOKUP(A13623,'IDAR Meter Data'!$A:$B,2,1),"")</f>
        <v>171</v>
      </c>
      <c r="F13623" s="75">
        <f>IF(CECCZ="CZ03",'Outside Temp'!B13623,IF(CECCZ="CZ04",'Outside Temp'!B13624,IF(CECCZ="CZ12",'Outside Temp'!B13625, IF(CECCZ="CZ13",'Outside Temp'!B13626))))</f>
        <v>70</v>
      </c>
      <c r="G13623" s="12">
        <f t="shared" si="3"/>
        <v>2</v>
      </c>
    </row>
    <row r="13624" ht="15.75" customHeight="1">
      <c r="A13624" s="13">
        <v>42266.9375</v>
      </c>
      <c r="B13624" s="73">
        <f t="shared" si="1"/>
        <v>42266</v>
      </c>
      <c r="C13624" s="74">
        <f>IF(NewCustomer="Yes", IF(COUNTIF($I$2:$I$11,B13624)&gt;0,0,WEEKDAY(B13624,2)),IF(COUNTIF($I$2:$I$21,B13624)&gt;0,0,WEEKDAY(B13624,2)))</f>
        <v>6</v>
      </c>
      <c r="D13624" s="74">
        <f t="shared" si="2"/>
        <v>22</v>
      </c>
      <c r="E13624" s="12">
        <f>IFERROR(VLOOKUP(A13624,'IDAR Meter Data'!$A:$B,2,1),"")</f>
        <v>152</v>
      </c>
      <c r="F13624" s="75">
        <f>IF(CECCZ="CZ03",'Outside Temp'!B13624,IF(CECCZ="CZ04",'Outside Temp'!B13625,IF(CECCZ="CZ12",'Outside Temp'!B13626, IF(CECCZ="CZ13",'Outside Temp'!B13627))))</f>
        <v>70</v>
      </c>
      <c r="G13624" s="12">
        <f t="shared" si="3"/>
        <v>2</v>
      </c>
    </row>
    <row r="13625" ht="15.75" customHeight="1">
      <c r="A13625" s="13">
        <v>42266.947916666664</v>
      </c>
      <c r="B13625" s="73">
        <f t="shared" si="1"/>
        <v>42266</v>
      </c>
      <c r="C13625" s="74">
        <f>IF(NewCustomer="Yes", IF(COUNTIF($I$2:$I$11,B13625)&gt;0,0,WEEKDAY(B13625,2)),IF(COUNTIF($I$2:$I$21,B13625)&gt;0,0,WEEKDAY(B13625,2)))</f>
        <v>6</v>
      </c>
      <c r="D13625" s="74">
        <f t="shared" si="2"/>
        <v>22</v>
      </c>
      <c r="E13625" s="12">
        <f>IFERROR(VLOOKUP(A13625,'IDAR Meter Data'!$A:$B,2,1),"")</f>
        <v>160</v>
      </c>
      <c r="F13625" s="75">
        <f>IF(CECCZ="CZ03",'Outside Temp'!B13625,IF(CECCZ="CZ04",'Outside Temp'!B13626,IF(CECCZ="CZ12",'Outside Temp'!B13627, IF(CECCZ="CZ13",'Outside Temp'!B13628))))</f>
        <v>70</v>
      </c>
      <c r="G13625" s="12">
        <f t="shared" si="3"/>
        <v>2</v>
      </c>
    </row>
    <row r="13626" ht="15.75" customHeight="1">
      <c r="A13626" s="13">
        <v>42266.958333333336</v>
      </c>
      <c r="B13626" s="73">
        <f t="shared" si="1"/>
        <v>42266</v>
      </c>
      <c r="C13626" s="74">
        <f>IF(NewCustomer="Yes", IF(COUNTIF($I$2:$I$11,B13626)&gt;0,0,WEEKDAY(B13626,2)),IF(COUNTIF($I$2:$I$21,B13626)&gt;0,0,WEEKDAY(B13626,2)))</f>
        <v>6</v>
      </c>
      <c r="D13626" s="74">
        <f t="shared" si="2"/>
        <v>23</v>
      </c>
      <c r="E13626" s="12">
        <f>IFERROR(VLOOKUP(A13626,'IDAR Meter Data'!$A:$B,2,1),"")</f>
        <v>152</v>
      </c>
      <c r="F13626" s="75">
        <f>IF(CECCZ="CZ03",'Outside Temp'!B13626,IF(CECCZ="CZ04",'Outside Temp'!B13627,IF(CECCZ="CZ12",'Outside Temp'!B13628, IF(CECCZ="CZ13",'Outside Temp'!B13629))))</f>
        <v>69.8</v>
      </c>
      <c r="G13626" s="12">
        <f t="shared" si="3"/>
        <v>2</v>
      </c>
    </row>
    <row r="13627" ht="15.75" customHeight="1">
      <c r="A13627" s="13">
        <v>42266.96875</v>
      </c>
      <c r="B13627" s="73">
        <f t="shared" si="1"/>
        <v>42266</v>
      </c>
      <c r="C13627" s="74">
        <f>IF(NewCustomer="Yes", IF(COUNTIF($I$2:$I$11,B13627)&gt;0,0,WEEKDAY(B13627,2)),IF(COUNTIF($I$2:$I$21,B13627)&gt;0,0,WEEKDAY(B13627,2)))</f>
        <v>6</v>
      </c>
      <c r="D13627" s="74">
        <f t="shared" si="2"/>
        <v>23</v>
      </c>
      <c r="E13627" s="12">
        <f>IFERROR(VLOOKUP(A13627,'IDAR Meter Data'!$A:$B,2,1),"")</f>
        <v>150</v>
      </c>
      <c r="F13627" s="75">
        <f>IF(CECCZ="CZ03",'Outside Temp'!B13627,IF(CECCZ="CZ04",'Outside Temp'!B13628,IF(CECCZ="CZ12",'Outside Temp'!B13629, IF(CECCZ="CZ13",'Outside Temp'!B13630))))</f>
        <v>69.05</v>
      </c>
      <c r="G13627" s="12">
        <f t="shared" si="3"/>
        <v>2</v>
      </c>
    </row>
    <row r="13628" ht="15.75" customHeight="1">
      <c r="A13628" s="13">
        <v>42266.979166666664</v>
      </c>
      <c r="B13628" s="73">
        <f t="shared" si="1"/>
        <v>42266</v>
      </c>
      <c r="C13628" s="74">
        <f>IF(NewCustomer="Yes", IF(COUNTIF($I$2:$I$11,B13628)&gt;0,0,WEEKDAY(B13628,2)),IF(COUNTIF($I$2:$I$21,B13628)&gt;0,0,WEEKDAY(B13628,2)))</f>
        <v>6</v>
      </c>
      <c r="D13628" s="74">
        <f t="shared" si="2"/>
        <v>23</v>
      </c>
      <c r="E13628" s="12">
        <f>IFERROR(VLOOKUP(A13628,'IDAR Meter Data'!$A:$B,2,1),"")</f>
        <v>154</v>
      </c>
      <c r="F13628" s="75">
        <f>IF(CECCZ="CZ03",'Outside Temp'!B13628,IF(CECCZ="CZ04",'Outside Temp'!B13629,IF(CECCZ="CZ12",'Outside Temp'!B13630, IF(CECCZ="CZ13",'Outside Temp'!B13631))))</f>
        <v>68.3</v>
      </c>
      <c r="G13628" s="12">
        <f t="shared" si="3"/>
        <v>2</v>
      </c>
    </row>
    <row r="13629" ht="15.75" customHeight="1">
      <c r="A13629" s="13">
        <v>42266.989583333336</v>
      </c>
      <c r="B13629" s="73">
        <f t="shared" si="1"/>
        <v>42266</v>
      </c>
      <c r="C13629" s="74">
        <f>IF(NewCustomer="Yes", IF(COUNTIF($I$2:$I$11,B13629)&gt;0,0,WEEKDAY(B13629,2)),IF(COUNTIF($I$2:$I$21,B13629)&gt;0,0,WEEKDAY(B13629,2)))</f>
        <v>6</v>
      </c>
      <c r="D13629" s="74">
        <f t="shared" si="2"/>
        <v>23</v>
      </c>
      <c r="E13629" s="12">
        <f>IFERROR(VLOOKUP(A13629,'IDAR Meter Data'!$A:$B,2,1),"")</f>
        <v>156</v>
      </c>
      <c r="F13629" s="75">
        <f>IF(CECCZ="CZ03",'Outside Temp'!B13629,IF(CECCZ="CZ04",'Outside Temp'!B13630,IF(CECCZ="CZ12",'Outside Temp'!B13631, IF(CECCZ="CZ13",'Outside Temp'!B13632))))</f>
        <v>67.55</v>
      </c>
      <c r="G13629" s="12">
        <f t="shared" si="3"/>
        <v>2</v>
      </c>
    </row>
    <row r="13630" ht="15.75" customHeight="1">
      <c r="A13630" s="13">
        <v>42267.0</v>
      </c>
      <c r="B13630" s="73">
        <f t="shared" si="1"/>
        <v>42267</v>
      </c>
      <c r="C13630" s="74">
        <f>IF(NewCustomer="Yes", IF(COUNTIF($I$2:$I$11,B13630)&gt;0,0,WEEKDAY(B13630,2)),IF(COUNTIF($I$2:$I$21,B13630)&gt;0,0,WEEKDAY(B13630,2)))</f>
        <v>7</v>
      </c>
      <c r="D13630" s="74">
        <f t="shared" si="2"/>
        <v>0</v>
      </c>
      <c r="E13630" s="12">
        <f>IFERROR(VLOOKUP(A13630,'IDAR Meter Data'!$A:$B,2,1),"")</f>
        <v>147</v>
      </c>
      <c r="F13630" s="75">
        <f>IF(CECCZ="CZ03",'Outside Temp'!B13630,IF(CECCZ="CZ04",'Outside Temp'!B13631,IF(CECCZ="CZ12",'Outside Temp'!B13632, IF(CECCZ="CZ13",'Outside Temp'!B13633))))</f>
        <v>66.86666667</v>
      </c>
      <c r="G13630" s="12">
        <f t="shared" si="3"/>
        <v>2</v>
      </c>
    </row>
    <row r="13631" ht="15.75" customHeight="1">
      <c r="A13631" s="13">
        <v>42267.010416666664</v>
      </c>
      <c r="B13631" s="73">
        <f t="shared" si="1"/>
        <v>42267</v>
      </c>
      <c r="C13631" s="74">
        <f>IF(NewCustomer="Yes", IF(COUNTIF($I$2:$I$11,B13631)&gt;0,0,WEEKDAY(B13631,2)),IF(COUNTIF($I$2:$I$21,B13631)&gt;0,0,WEEKDAY(B13631,2)))</f>
        <v>7</v>
      </c>
      <c r="D13631" s="74">
        <f t="shared" si="2"/>
        <v>0</v>
      </c>
      <c r="E13631" s="12">
        <f>IFERROR(VLOOKUP(A13631,'IDAR Meter Data'!$A:$B,2,1),"")</f>
        <v>155</v>
      </c>
      <c r="F13631" s="75">
        <f>IF(CECCZ="CZ03",'Outside Temp'!B13631,IF(CECCZ="CZ04",'Outside Temp'!B13632,IF(CECCZ="CZ12",'Outside Temp'!B13633, IF(CECCZ="CZ13",'Outside Temp'!B13634))))</f>
        <v>66.36666667</v>
      </c>
      <c r="G13631" s="12">
        <f t="shared" si="3"/>
        <v>2</v>
      </c>
    </row>
    <row r="13632" ht="15.75" customHeight="1">
      <c r="A13632" s="13">
        <v>42267.020833333336</v>
      </c>
      <c r="B13632" s="73">
        <f t="shared" si="1"/>
        <v>42267</v>
      </c>
      <c r="C13632" s="74">
        <f>IF(NewCustomer="Yes", IF(COUNTIF($I$2:$I$11,B13632)&gt;0,0,WEEKDAY(B13632,2)),IF(COUNTIF($I$2:$I$21,B13632)&gt;0,0,WEEKDAY(B13632,2)))</f>
        <v>7</v>
      </c>
      <c r="D13632" s="74">
        <f t="shared" si="2"/>
        <v>0</v>
      </c>
      <c r="E13632" s="12">
        <f>IFERROR(VLOOKUP(A13632,'IDAR Meter Data'!$A:$B,2,1),"")</f>
        <v>154</v>
      </c>
      <c r="F13632" s="75">
        <f>IF(CECCZ="CZ03",'Outside Temp'!B13632,IF(CECCZ="CZ04",'Outside Temp'!B13633,IF(CECCZ="CZ12",'Outside Temp'!B13634, IF(CECCZ="CZ13",'Outside Temp'!B13635))))</f>
        <v>65.86666667</v>
      </c>
      <c r="G13632" s="12">
        <f t="shared" si="3"/>
        <v>2</v>
      </c>
    </row>
    <row r="13633" ht="15.75" customHeight="1">
      <c r="A13633" s="13">
        <v>42267.03125</v>
      </c>
      <c r="B13633" s="73">
        <f t="shared" si="1"/>
        <v>42267</v>
      </c>
      <c r="C13633" s="74">
        <f>IF(NewCustomer="Yes", IF(COUNTIF($I$2:$I$11,B13633)&gt;0,0,WEEKDAY(B13633,2)),IF(COUNTIF($I$2:$I$21,B13633)&gt;0,0,WEEKDAY(B13633,2)))</f>
        <v>7</v>
      </c>
      <c r="D13633" s="74">
        <f t="shared" si="2"/>
        <v>0</v>
      </c>
      <c r="E13633" s="12">
        <f>IFERROR(VLOOKUP(A13633,'IDAR Meter Data'!$A:$B,2,1),"")</f>
        <v>149</v>
      </c>
      <c r="F13633" s="75">
        <f>IF(CECCZ="CZ03",'Outside Temp'!B13633,IF(CECCZ="CZ04",'Outside Temp'!B13634,IF(CECCZ="CZ12",'Outside Temp'!B13635, IF(CECCZ="CZ13",'Outside Temp'!B13636))))</f>
        <v>65.36666667</v>
      </c>
      <c r="G13633" s="12">
        <f t="shared" si="3"/>
        <v>2</v>
      </c>
    </row>
    <row r="13634" ht="15.75" customHeight="1">
      <c r="A13634" s="13">
        <v>42267.041666666664</v>
      </c>
      <c r="B13634" s="73">
        <f t="shared" si="1"/>
        <v>42267</v>
      </c>
      <c r="C13634" s="74">
        <f>IF(NewCustomer="Yes", IF(COUNTIF($I$2:$I$11,B13634)&gt;0,0,WEEKDAY(B13634,2)),IF(COUNTIF($I$2:$I$21,B13634)&gt;0,0,WEEKDAY(B13634,2)))</f>
        <v>7</v>
      </c>
      <c r="D13634" s="74">
        <f t="shared" si="2"/>
        <v>1</v>
      </c>
      <c r="E13634" s="12">
        <f>IFERROR(VLOOKUP(A13634,'IDAR Meter Data'!$A:$B,2,1),"")</f>
        <v>159</v>
      </c>
      <c r="F13634" s="75">
        <f>IF(CECCZ="CZ03",'Outside Temp'!B13634,IF(CECCZ="CZ04",'Outside Temp'!B13635,IF(CECCZ="CZ12",'Outside Temp'!B13636, IF(CECCZ="CZ13",'Outside Temp'!B13637))))</f>
        <v>64.93333333</v>
      </c>
      <c r="G13634" s="12">
        <f t="shared" si="3"/>
        <v>1</v>
      </c>
    </row>
    <row r="13635" ht="15.75" customHeight="1">
      <c r="A13635" s="13">
        <v>42267.052083333336</v>
      </c>
      <c r="B13635" s="73">
        <f t="shared" si="1"/>
        <v>42267</v>
      </c>
      <c r="C13635" s="74">
        <f>IF(NewCustomer="Yes", IF(COUNTIF($I$2:$I$11,B13635)&gt;0,0,WEEKDAY(B13635,2)),IF(COUNTIF($I$2:$I$21,B13635)&gt;0,0,WEEKDAY(B13635,2)))</f>
        <v>7</v>
      </c>
      <c r="D13635" s="74">
        <f t="shared" si="2"/>
        <v>1</v>
      </c>
      <c r="E13635" s="12">
        <f>IFERROR(VLOOKUP(A13635,'IDAR Meter Data'!$A:$B,2,1),"")</f>
        <v>154</v>
      </c>
      <c r="F13635" s="75">
        <f>IF(CECCZ="CZ03",'Outside Temp'!B13635,IF(CECCZ="CZ04",'Outside Temp'!B13636,IF(CECCZ="CZ12",'Outside Temp'!B13637, IF(CECCZ="CZ13",'Outside Temp'!B13638))))</f>
        <v>64.68333333</v>
      </c>
      <c r="G13635" s="12">
        <f t="shared" si="3"/>
        <v>1</v>
      </c>
    </row>
    <row r="13636" ht="15.75" customHeight="1">
      <c r="A13636" s="13">
        <v>42267.0625</v>
      </c>
      <c r="B13636" s="73">
        <f t="shared" si="1"/>
        <v>42267</v>
      </c>
      <c r="C13636" s="74">
        <f>IF(NewCustomer="Yes", IF(COUNTIF($I$2:$I$11,B13636)&gt;0,0,WEEKDAY(B13636,2)),IF(COUNTIF($I$2:$I$21,B13636)&gt;0,0,WEEKDAY(B13636,2)))</f>
        <v>7</v>
      </c>
      <c r="D13636" s="74">
        <f t="shared" si="2"/>
        <v>1</v>
      </c>
      <c r="E13636" s="12">
        <f>IFERROR(VLOOKUP(A13636,'IDAR Meter Data'!$A:$B,2,1),"")</f>
        <v>153</v>
      </c>
      <c r="F13636" s="75">
        <f>IF(CECCZ="CZ03",'Outside Temp'!B13636,IF(CECCZ="CZ04",'Outside Temp'!B13637,IF(CECCZ="CZ12",'Outside Temp'!B13638, IF(CECCZ="CZ13",'Outside Temp'!B13639))))</f>
        <v>64.43333333</v>
      </c>
      <c r="G13636" s="12">
        <f t="shared" si="3"/>
        <v>1</v>
      </c>
    </row>
    <row r="13637" ht="15.75" customHeight="1">
      <c r="A13637" s="13">
        <v>42267.072916666664</v>
      </c>
      <c r="B13637" s="73">
        <f t="shared" si="1"/>
        <v>42267</v>
      </c>
      <c r="C13637" s="74">
        <f>IF(NewCustomer="Yes", IF(COUNTIF($I$2:$I$11,B13637)&gt;0,0,WEEKDAY(B13637,2)),IF(COUNTIF($I$2:$I$21,B13637)&gt;0,0,WEEKDAY(B13637,2)))</f>
        <v>7</v>
      </c>
      <c r="D13637" s="74">
        <f t="shared" si="2"/>
        <v>1</v>
      </c>
      <c r="E13637" s="12">
        <f>IFERROR(VLOOKUP(A13637,'IDAR Meter Data'!$A:$B,2,1),"")</f>
        <v>142</v>
      </c>
      <c r="F13637" s="75">
        <f>IF(CECCZ="CZ03",'Outside Temp'!B13637,IF(CECCZ="CZ04",'Outside Temp'!B13638,IF(CECCZ="CZ12",'Outside Temp'!B13639, IF(CECCZ="CZ13",'Outside Temp'!B13640))))</f>
        <v>64.18333333</v>
      </c>
      <c r="G13637" s="12">
        <f t="shared" si="3"/>
        <v>1</v>
      </c>
    </row>
    <row r="13638" ht="15.75" customHeight="1">
      <c r="A13638" s="13">
        <v>42267.083333333336</v>
      </c>
      <c r="B13638" s="73">
        <f t="shared" si="1"/>
        <v>42267</v>
      </c>
      <c r="C13638" s="74">
        <f>IF(NewCustomer="Yes", IF(COUNTIF($I$2:$I$11,B13638)&gt;0,0,WEEKDAY(B13638,2)),IF(COUNTIF($I$2:$I$21,B13638)&gt;0,0,WEEKDAY(B13638,2)))</f>
        <v>7</v>
      </c>
      <c r="D13638" s="74">
        <f t="shared" si="2"/>
        <v>2</v>
      </c>
      <c r="E13638" s="12">
        <f>IFERROR(VLOOKUP(A13638,'IDAR Meter Data'!$A:$B,2,1),"")</f>
        <v>150</v>
      </c>
      <c r="F13638" s="75">
        <f>IF(CECCZ="CZ03",'Outside Temp'!B13638,IF(CECCZ="CZ04",'Outside Temp'!B13639,IF(CECCZ="CZ12",'Outside Temp'!B13640, IF(CECCZ="CZ13",'Outside Temp'!B13641))))</f>
        <v>64</v>
      </c>
      <c r="G13638" s="12">
        <f t="shared" si="3"/>
        <v>1</v>
      </c>
    </row>
    <row r="13639" ht="15.75" customHeight="1">
      <c r="A13639" s="13">
        <v>42267.09375</v>
      </c>
      <c r="B13639" s="73">
        <f t="shared" si="1"/>
        <v>42267</v>
      </c>
      <c r="C13639" s="74">
        <f>IF(NewCustomer="Yes", IF(COUNTIF($I$2:$I$11,B13639)&gt;0,0,WEEKDAY(B13639,2)),IF(COUNTIF($I$2:$I$21,B13639)&gt;0,0,WEEKDAY(B13639,2)))</f>
        <v>7</v>
      </c>
      <c r="D13639" s="74">
        <f t="shared" si="2"/>
        <v>2</v>
      </c>
      <c r="E13639" s="12">
        <f>IFERROR(VLOOKUP(A13639,'IDAR Meter Data'!$A:$B,2,1),"")</f>
        <v>141</v>
      </c>
      <c r="F13639" s="75">
        <f>IF(CECCZ="CZ03",'Outside Temp'!B13639,IF(CECCZ="CZ04",'Outside Temp'!B13640,IF(CECCZ="CZ12",'Outside Temp'!B13641, IF(CECCZ="CZ13",'Outside Temp'!B13642))))</f>
        <v>64</v>
      </c>
      <c r="G13639" s="12">
        <f t="shared" si="3"/>
        <v>1</v>
      </c>
    </row>
    <row r="13640" ht="15.75" customHeight="1">
      <c r="A13640" s="13">
        <v>42267.104166666664</v>
      </c>
      <c r="B13640" s="73">
        <f t="shared" si="1"/>
        <v>42267</v>
      </c>
      <c r="C13640" s="74">
        <f>IF(NewCustomer="Yes", IF(COUNTIF($I$2:$I$11,B13640)&gt;0,0,WEEKDAY(B13640,2)),IF(COUNTIF($I$2:$I$21,B13640)&gt;0,0,WEEKDAY(B13640,2)))</f>
        <v>7</v>
      </c>
      <c r="D13640" s="74">
        <f t="shared" si="2"/>
        <v>2</v>
      </c>
      <c r="E13640" s="12">
        <f>IFERROR(VLOOKUP(A13640,'IDAR Meter Data'!$A:$B,2,1),"")</f>
        <v>155</v>
      </c>
      <c r="F13640" s="75">
        <f>IF(CECCZ="CZ03",'Outside Temp'!B13640,IF(CECCZ="CZ04",'Outside Temp'!B13641,IF(CECCZ="CZ12",'Outside Temp'!B13642, IF(CECCZ="CZ13",'Outside Temp'!B13643))))</f>
        <v>64</v>
      </c>
      <c r="G13640" s="12">
        <f t="shared" si="3"/>
        <v>1</v>
      </c>
    </row>
    <row r="13641" ht="15.75" customHeight="1">
      <c r="A13641" s="13">
        <v>42267.114583333336</v>
      </c>
      <c r="B13641" s="73">
        <f t="shared" si="1"/>
        <v>42267</v>
      </c>
      <c r="C13641" s="74">
        <f>IF(NewCustomer="Yes", IF(COUNTIF($I$2:$I$11,B13641)&gt;0,0,WEEKDAY(B13641,2)),IF(COUNTIF($I$2:$I$21,B13641)&gt;0,0,WEEKDAY(B13641,2)))</f>
        <v>7</v>
      </c>
      <c r="D13641" s="74">
        <f t="shared" si="2"/>
        <v>2</v>
      </c>
      <c r="E13641" s="12">
        <f>IFERROR(VLOOKUP(A13641,'IDAR Meter Data'!$A:$B,2,1),"")</f>
        <v>139</v>
      </c>
      <c r="F13641" s="75">
        <f>IF(CECCZ="CZ03",'Outside Temp'!B13641,IF(CECCZ="CZ04",'Outside Temp'!B13642,IF(CECCZ="CZ12",'Outside Temp'!B13643, IF(CECCZ="CZ13",'Outside Temp'!B13644))))</f>
        <v>64</v>
      </c>
      <c r="G13641" s="12">
        <f t="shared" si="3"/>
        <v>1</v>
      </c>
    </row>
    <row r="13642" ht="15.75" customHeight="1">
      <c r="A13642" s="13">
        <v>42267.125</v>
      </c>
      <c r="B13642" s="73">
        <f t="shared" si="1"/>
        <v>42267</v>
      </c>
      <c r="C13642" s="74">
        <f>IF(NewCustomer="Yes", IF(COUNTIF($I$2:$I$11,B13642)&gt;0,0,WEEKDAY(B13642,2)),IF(COUNTIF($I$2:$I$21,B13642)&gt;0,0,WEEKDAY(B13642,2)))</f>
        <v>7</v>
      </c>
      <c r="D13642" s="74">
        <f t="shared" si="2"/>
        <v>3</v>
      </c>
      <c r="E13642" s="12">
        <f>IFERROR(VLOOKUP(A13642,'IDAR Meter Data'!$A:$B,2,1),"")</f>
        <v>150</v>
      </c>
      <c r="F13642" s="75">
        <f>IF(CECCZ="CZ03",'Outside Temp'!B13642,IF(CECCZ="CZ04",'Outside Temp'!B13643,IF(CECCZ="CZ12",'Outside Temp'!B13644, IF(CECCZ="CZ13",'Outside Temp'!B13645))))</f>
        <v>63.86666667</v>
      </c>
      <c r="G13642" s="12">
        <f t="shared" si="3"/>
        <v>1</v>
      </c>
    </row>
    <row r="13643" ht="15.75" customHeight="1">
      <c r="A13643" s="13">
        <v>42267.135416666664</v>
      </c>
      <c r="B13643" s="73">
        <f t="shared" si="1"/>
        <v>42267</v>
      </c>
      <c r="C13643" s="74">
        <f>IF(NewCustomer="Yes", IF(COUNTIF($I$2:$I$11,B13643)&gt;0,0,WEEKDAY(B13643,2)),IF(COUNTIF($I$2:$I$21,B13643)&gt;0,0,WEEKDAY(B13643,2)))</f>
        <v>7</v>
      </c>
      <c r="D13643" s="74">
        <f t="shared" si="2"/>
        <v>3</v>
      </c>
      <c r="E13643" s="12">
        <f>IFERROR(VLOOKUP(A13643,'IDAR Meter Data'!$A:$B,2,1),"")</f>
        <v>137</v>
      </c>
      <c r="F13643" s="75">
        <f>IF(CECCZ="CZ03",'Outside Temp'!B13643,IF(CECCZ="CZ04",'Outside Temp'!B13644,IF(CECCZ="CZ12",'Outside Temp'!B13645, IF(CECCZ="CZ13",'Outside Temp'!B13646))))</f>
        <v>63.36666667</v>
      </c>
      <c r="G13643" s="12">
        <f t="shared" si="3"/>
        <v>1</v>
      </c>
    </row>
    <row r="13644" ht="15.75" customHeight="1">
      <c r="A13644" s="13">
        <v>42267.145833333336</v>
      </c>
      <c r="B13644" s="73">
        <f t="shared" si="1"/>
        <v>42267</v>
      </c>
      <c r="C13644" s="74">
        <f>IF(NewCustomer="Yes", IF(COUNTIF($I$2:$I$11,B13644)&gt;0,0,WEEKDAY(B13644,2)),IF(COUNTIF($I$2:$I$21,B13644)&gt;0,0,WEEKDAY(B13644,2)))</f>
        <v>7</v>
      </c>
      <c r="D13644" s="74">
        <f t="shared" si="2"/>
        <v>3</v>
      </c>
      <c r="E13644" s="12">
        <f>IFERROR(VLOOKUP(A13644,'IDAR Meter Data'!$A:$B,2,1),"")</f>
        <v>147</v>
      </c>
      <c r="F13644" s="75">
        <f>IF(CECCZ="CZ03",'Outside Temp'!B13644,IF(CECCZ="CZ04",'Outside Temp'!B13645,IF(CECCZ="CZ12",'Outside Temp'!B13646, IF(CECCZ="CZ13",'Outside Temp'!B13647))))</f>
        <v>62.86666667</v>
      </c>
      <c r="G13644" s="12">
        <f t="shared" si="3"/>
        <v>1</v>
      </c>
    </row>
    <row r="13645" ht="15.75" customHeight="1">
      <c r="A13645" s="13">
        <v>42267.15625</v>
      </c>
      <c r="B13645" s="73">
        <f t="shared" si="1"/>
        <v>42267</v>
      </c>
      <c r="C13645" s="74">
        <f>IF(NewCustomer="Yes", IF(COUNTIF($I$2:$I$11,B13645)&gt;0,0,WEEKDAY(B13645,2)),IF(COUNTIF($I$2:$I$21,B13645)&gt;0,0,WEEKDAY(B13645,2)))</f>
        <v>7</v>
      </c>
      <c r="D13645" s="74">
        <f t="shared" si="2"/>
        <v>3</v>
      </c>
      <c r="E13645" s="12">
        <f>IFERROR(VLOOKUP(A13645,'IDAR Meter Data'!$A:$B,2,1),"")</f>
        <v>140</v>
      </c>
      <c r="F13645" s="75">
        <f>IF(CECCZ="CZ03",'Outside Temp'!B13645,IF(CECCZ="CZ04",'Outside Temp'!B13646,IF(CECCZ="CZ12",'Outside Temp'!B13647, IF(CECCZ="CZ13",'Outside Temp'!B13648))))</f>
        <v>62.36666667</v>
      </c>
      <c r="G13645" s="12">
        <f t="shared" si="3"/>
        <v>1</v>
      </c>
    </row>
    <row r="13646" ht="15.75" customHeight="1">
      <c r="A13646" s="13">
        <v>42267.166666666664</v>
      </c>
      <c r="B13646" s="73">
        <f t="shared" si="1"/>
        <v>42267</v>
      </c>
      <c r="C13646" s="74">
        <f>IF(NewCustomer="Yes", IF(COUNTIF($I$2:$I$11,B13646)&gt;0,0,WEEKDAY(B13646,2)),IF(COUNTIF($I$2:$I$21,B13646)&gt;0,0,WEEKDAY(B13646,2)))</f>
        <v>7</v>
      </c>
      <c r="D13646" s="74">
        <f t="shared" si="2"/>
        <v>4</v>
      </c>
      <c r="E13646" s="12">
        <f>IFERROR(VLOOKUP(A13646,'IDAR Meter Data'!$A:$B,2,1),"")</f>
        <v>144</v>
      </c>
      <c r="F13646" s="75">
        <f>IF(CECCZ="CZ03",'Outside Temp'!B13646,IF(CECCZ="CZ04",'Outside Temp'!B13647,IF(CECCZ="CZ12",'Outside Temp'!B13648, IF(CECCZ="CZ13",'Outside Temp'!B13649))))</f>
        <v>61.93333333</v>
      </c>
      <c r="G13646" s="12">
        <f t="shared" si="3"/>
        <v>1</v>
      </c>
    </row>
    <row r="13647" ht="15.75" customHeight="1">
      <c r="A13647" s="13">
        <v>42267.177083333336</v>
      </c>
      <c r="B13647" s="73">
        <f t="shared" si="1"/>
        <v>42267</v>
      </c>
      <c r="C13647" s="74">
        <f>IF(NewCustomer="Yes", IF(COUNTIF($I$2:$I$11,B13647)&gt;0,0,WEEKDAY(B13647,2)),IF(COUNTIF($I$2:$I$21,B13647)&gt;0,0,WEEKDAY(B13647,2)))</f>
        <v>7</v>
      </c>
      <c r="D13647" s="74">
        <f t="shared" si="2"/>
        <v>4</v>
      </c>
      <c r="E13647" s="12">
        <f>IFERROR(VLOOKUP(A13647,'IDAR Meter Data'!$A:$B,2,1),"")</f>
        <v>143</v>
      </c>
      <c r="F13647" s="75">
        <f>IF(CECCZ="CZ03",'Outside Temp'!B13647,IF(CECCZ="CZ04",'Outside Temp'!B13648,IF(CECCZ="CZ12",'Outside Temp'!B13649, IF(CECCZ="CZ13",'Outside Temp'!B13650))))</f>
        <v>61.68333333</v>
      </c>
      <c r="G13647" s="12">
        <f t="shared" si="3"/>
        <v>1</v>
      </c>
    </row>
    <row r="13648" ht="15.75" customHeight="1">
      <c r="A13648" s="13">
        <v>42267.1875</v>
      </c>
      <c r="B13648" s="73">
        <f t="shared" si="1"/>
        <v>42267</v>
      </c>
      <c r="C13648" s="74">
        <f>IF(NewCustomer="Yes", IF(COUNTIF($I$2:$I$11,B13648)&gt;0,0,WEEKDAY(B13648,2)),IF(COUNTIF($I$2:$I$21,B13648)&gt;0,0,WEEKDAY(B13648,2)))</f>
        <v>7</v>
      </c>
      <c r="D13648" s="74">
        <f t="shared" si="2"/>
        <v>4</v>
      </c>
      <c r="E13648" s="12">
        <f>IFERROR(VLOOKUP(A13648,'IDAR Meter Data'!$A:$B,2,1),"")</f>
        <v>145</v>
      </c>
      <c r="F13648" s="75">
        <f>IF(CECCZ="CZ03",'Outside Temp'!B13648,IF(CECCZ="CZ04",'Outside Temp'!B13649,IF(CECCZ="CZ12",'Outside Temp'!B13650, IF(CECCZ="CZ13",'Outside Temp'!B13651))))</f>
        <v>61.43333333</v>
      </c>
      <c r="G13648" s="12">
        <f t="shared" si="3"/>
        <v>1</v>
      </c>
    </row>
    <row r="13649" ht="15.75" customHeight="1">
      <c r="A13649" s="13">
        <v>42267.197916666664</v>
      </c>
      <c r="B13649" s="73">
        <f t="shared" si="1"/>
        <v>42267</v>
      </c>
      <c r="C13649" s="74">
        <f>IF(NewCustomer="Yes", IF(COUNTIF($I$2:$I$11,B13649)&gt;0,0,WEEKDAY(B13649,2)),IF(COUNTIF($I$2:$I$21,B13649)&gt;0,0,WEEKDAY(B13649,2)))</f>
        <v>7</v>
      </c>
      <c r="D13649" s="74">
        <f t="shared" si="2"/>
        <v>4</v>
      </c>
      <c r="E13649" s="12">
        <f>IFERROR(VLOOKUP(A13649,'IDAR Meter Data'!$A:$B,2,1),"")</f>
        <v>140</v>
      </c>
      <c r="F13649" s="75">
        <f>IF(CECCZ="CZ03",'Outside Temp'!B13649,IF(CECCZ="CZ04",'Outside Temp'!B13650,IF(CECCZ="CZ12",'Outside Temp'!B13651, IF(CECCZ="CZ13",'Outside Temp'!B13652))))</f>
        <v>61.18333333</v>
      </c>
      <c r="G13649" s="12">
        <f t="shared" si="3"/>
        <v>1</v>
      </c>
    </row>
    <row r="13650" ht="15.75" customHeight="1">
      <c r="A13650" s="13">
        <v>42267.208333333336</v>
      </c>
      <c r="B13650" s="73">
        <f t="shared" si="1"/>
        <v>42267</v>
      </c>
      <c r="C13650" s="74">
        <f>IF(NewCustomer="Yes", IF(COUNTIF($I$2:$I$11,B13650)&gt;0,0,WEEKDAY(B13650,2)),IF(COUNTIF($I$2:$I$21,B13650)&gt;0,0,WEEKDAY(B13650,2)))</f>
        <v>7</v>
      </c>
      <c r="D13650" s="74">
        <f t="shared" si="2"/>
        <v>5</v>
      </c>
      <c r="E13650" s="12">
        <f>IFERROR(VLOOKUP(A13650,'IDAR Meter Data'!$A:$B,2,1),"")</f>
        <v>135</v>
      </c>
      <c r="F13650" s="75">
        <f>IF(CECCZ="CZ03",'Outside Temp'!B13650,IF(CECCZ="CZ04",'Outside Temp'!B13651,IF(CECCZ="CZ12",'Outside Temp'!B13652, IF(CECCZ="CZ13",'Outside Temp'!B13653))))</f>
        <v>61.13333333</v>
      </c>
      <c r="G13650" s="12">
        <f t="shared" si="3"/>
        <v>1</v>
      </c>
    </row>
    <row r="13651" ht="15.75" customHeight="1">
      <c r="A13651" s="13">
        <v>42267.21875</v>
      </c>
      <c r="B13651" s="73">
        <f t="shared" si="1"/>
        <v>42267</v>
      </c>
      <c r="C13651" s="74">
        <f>IF(NewCustomer="Yes", IF(COUNTIF($I$2:$I$11,B13651)&gt;0,0,WEEKDAY(B13651,2)),IF(COUNTIF($I$2:$I$21,B13651)&gt;0,0,WEEKDAY(B13651,2)))</f>
        <v>7</v>
      </c>
      <c r="D13651" s="74">
        <f t="shared" si="2"/>
        <v>5</v>
      </c>
      <c r="E13651" s="12">
        <f>IFERROR(VLOOKUP(A13651,'IDAR Meter Data'!$A:$B,2,1),"")</f>
        <v>146</v>
      </c>
      <c r="F13651" s="75">
        <f>IF(CECCZ="CZ03",'Outside Temp'!B13651,IF(CECCZ="CZ04",'Outside Temp'!B13652,IF(CECCZ="CZ12",'Outside Temp'!B13653, IF(CECCZ="CZ13",'Outside Temp'!B13654))))</f>
        <v>61.63333333</v>
      </c>
      <c r="G13651" s="12">
        <f t="shared" si="3"/>
        <v>1</v>
      </c>
    </row>
    <row r="13652" ht="15.75" customHeight="1">
      <c r="A13652" s="13">
        <v>42267.229166666664</v>
      </c>
      <c r="B13652" s="73">
        <f t="shared" si="1"/>
        <v>42267</v>
      </c>
      <c r="C13652" s="74">
        <f>IF(NewCustomer="Yes", IF(COUNTIF($I$2:$I$11,B13652)&gt;0,0,WEEKDAY(B13652,2)),IF(COUNTIF($I$2:$I$21,B13652)&gt;0,0,WEEKDAY(B13652,2)))</f>
        <v>7</v>
      </c>
      <c r="D13652" s="74">
        <f t="shared" si="2"/>
        <v>5</v>
      </c>
      <c r="E13652" s="12">
        <f>IFERROR(VLOOKUP(A13652,'IDAR Meter Data'!$A:$B,2,1),"")</f>
        <v>136</v>
      </c>
      <c r="F13652" s="75">
        <f>IF(CECCZ="CZ03",'Outside Temp'!B13652,IF(CECCZ="CZ04",'Outside Temp'!B13653,IF(CECCZ="CZ12",'Outside Temp'!B13654, IF(CECCZ="CZ13",'Outside Temp'!B13655))))</f>
        <v>62.13333333</v>
      </c>
      <c r="G13652" s="12">
        <f t="shared" si="3"/>
        <v>1</v>
      </c>
    </row>
    <row r="13653" ht="15.75" customHeight="1">
      <c r="A13653" s="13">
        <v>42267.239583333336</v>
      </c>
      <c r="B13653" s="73">
        <f t="shared" si="1"/>
        <v>42267</v>
      </c>
      <c r="C13653" s="74">
        <f>IF(NewCustomer="Yes", IF(COUNTIF($I$2:$I$11,B13653)&gt;0,0,WEEKDAY(B13653,2)),IF(COUNTIF($I$2:$I$21,B13653)&gt;0,0,WEEKDAY(B13653,2)))</f>
        <v>7</v>
      </c>
      <c r="D13653" s="74">
        <f t="shared" si="2"/>
        <v>5</v>
      </c>
      <c r="E13653" s="12">
        <f>IFERROR(VLOOKUP(A13653,'IDAR Meter Data'!$A:$B,2,1),"")</f>
        <v>148</v>
      </c>
      <c r="F13653" s="75">
        <f>IF(CECCZ="CZ03",'Outside Temp'!B13653,IF(CECCZ="CZ04",'Outside Temp'!B13654,IF(CECCZ="CZ12",'Outside Temp'!B13655, IF(CECCZ="CZ13",'Outside Temp'!B13656))))</f>
        <v>62.63333333</v>
      </c>
      <c r="G13653" s="12">
        <f t="shared" si="3"/>
        <v>1</v>
      </c>
    </row>
    <row r="13654" ht="15.75" customHeight="1">
      <c r="A13654" s="13">
        <v>42267.25</v>
      </c>
      <c r="B13654" s="73">
        <f t="shared" si="1"/>
        <v>42267</v>
      </c>
      <c r="C13654" s="74">
        <f>IF(NewCustomer="Yes", IF(COUNTIF($I$2:$I$11,B13654)&gt;0,0,WEEKDAY(B13654,2)),IF(COUNTIF($I$2:$I$21,B13654)&gt;0,0,WEEKDAY(B13654,2)))</f>
        <v>7</v>
      </c>
      <c r="D13654" s="74">
        <f t="shared" si="2"/>
        <v>6</v>
      </c>
      <c r="E13654" s="12">
        <f>IFERROR(VLOOKUP(A13654,'IDAR Meter Data'!$A:$B,2,1),"")</f>
        <v>130</v>
      </c>
      <c r="F13654" s="75">
        <f>IF(CECCZ="CZ03",'Outside Temp'!B13654,IF(CECCZ="CZ04",'Outside Temp'!B13655,IF(CECCZ="CZ12",'Outside Temp'!B13656, IF(CECCZ="CZ13",'Outside Temp'!B13657))))</f>
        <v>63.13333333</v>
      </c>
      <c r="G13654" s="12">
        <f t="shared" si="3"/>
        <v>1</v>
      </c>
    </row>
    <row r="13655" ht="15.75" customHeight="1">
      <c r="A13655" s="13">
        <v>42267.260416666664</v>
      </c>
      <c r="B13655" s="73">
        <f t="shared" si="1"/>
        <v>42267</v>
      </c>
      <c r="C13655" s="74">
        <f>IF(NewCustomer="Yes", IF(COUNTIF($I$2:$I$11,B13655)&gt;0,0,WEEKDAY(B13655,2)),IF(COUNTIF($I$2:$I$21,B13655)&gt;0,0,WEEKDAY(B13655,2)))</f>
        <v>7</v>
      </c>
      <c r="D13655" s="74">
        <f t="shared" si="2"/>
        <v>6</v>
      </c>
      <c r="E13655" s="12">
        <f>IFERROR(VLOOKUP(A13655,'IDAR Meter Data'!$A:$B,2,1),"")</f>
        <v>152</v>
      </c>
      <c r="F13655" s="75">
        <f>IF(CECCZ="CZ03",'Outside Temp'!B13655,IF(CECCZ="CZ04",'Outside Temp'!B13656,IF(CECCZ="CZ12",'Outside Temp'!B13657, IF(CECCZ="CZ13",'Outside Temp'!B13658))))</f>
        <v>63.63333333</v>
      </c>
      <c r="G13655" s="12">
        <f t="shared" si="3"/>
        <v>1</v>
      </c>
    </row>
    <row r="13656" ht="15.75" customHeight="1">
      <c r="A13656" s="13">
        <v>42267.270833333336</v>
      </c>
      <c r="B13656" s="73">
        <f t="shared" si="1"/>
        <v>42267</v>
      </c>
      <c r="C13656" s="74">
        <f>IF(NewCustomer="Yes", IF(COUNTIF($I$2:$I$11,B13656)&gt;0,0,WEEKDAY(B13656,2)),IF(COUNTIF($I$2:$I$21,B13656)&gt;0,0,WEEKDAY(B13656,2)))</f>
        <v>7</v>
      </c>
      <c r="D13656" s="74">
        <f t="shared" si="2"/>
        <v>6</v>
      </c>
      <c r="E13656" s="12">
        <f>IFERROR(VLOOKUP(A13656,'IDAR Meter Data'!$A:$B,2,1),"")</f>
        <v>139</v>
      </c>
      <c r="F13656" s="75">
        <f>IF(CECCZ="CZ03",'Outside Temp'!B13656,IF(CECCZ="CZ04",'Outside Temp'!B13657,IF(CECCZ="CZ12",'Outside Temp'!B13658, IF(CECCZ="CZ13",'Outside Temp'!B13659))))</f>
        <v>64.13333333</v>
      </c>
      <c r="G13656" s="12">
        <f t="shared" si="3"/>
        <v>1</v>
      </c>
    </row>
    <row r="13657" ht="15.75" customHeight="1">
      <c r="A13657" s="13">
        <v>42267.28125</v>
      </c>
      <c r="B13657" s="73">
        <f t="shared" si="1"/>
        <v>42267</v>
      </c>
      <c r="C13657" s="74">
        <f>IF(NewCustomer="Yes", IF(COUNTIF($I$2:$I$11,B13657)&gt;0,0,WEEKDAY(B13657,2)),IF(COUNTIF($I$2:$I$21,B13657)&gt;0,0,WEEKDAY(B13657,2)))</f>
        <v>7</v>
      </c>
      <c r="D13657" s="74">
        <f t="shared" si="2"/>
        <v>6</v>
      </c>
      <c r="E13657" s="12">
        <f>IFERROR(VLOOKUP(A13657,'IDAR Meter Data'!$A:$B,2,1),"")</f>
        <v>144</v>
      </c>
      <c r="F13657" s="75">
        <f>IF(CECCZ="CZ03",'Outside Temp'!B13657,IF(CECCZ="CZ04",'Outside Temp'!B13658,IF(CECCZ="CZ12",'Outside Temp'!B13659, IF(CECCZ="CZ13",'Outside Temp'!B13660))))</f>
        <v>64.63333333</v>
      </c>
      <c r="G13657" s="12">
        <f t="shared" si="3"/>
        <v>1</v>
      </c>
    </row>
    <row r="13658" ht="15.75" customHeight="1">
      <c r="A13658" s="13">
        <v>42267.291666666664</v>
      </c>
      <c r="B13658" s="73">
        <f t="shared" si="1"/>
        <v>42267</v>
      </c>
      <c r="C13658" s="74">
        <f>IF(NewCustomer="Yes", IF(COUNTIF($I$2:$I$11,B13658)&gt;0,0,WEEKDAY(B13658,2)),IF(COUNTIF($I$2:$I$21,B13658)&gt;0,0,WEEKDAY(B13658,2)))</f>
        <v>7</v>
      </c>
      <c r="D13658" s="74">
        <f t="shared" si="2"/>
        <v>7</v>
      </c>
      <c r="E13658" s="12">
        <f>IFERROR(VLOOKUP(A13658,'IDAR Meter Data'!$A:$B,2,1),"")</f>
        <v>143</v>
      </c>
      <c r="F13658" s="75">
        <f>IF(CECCZ="CZ03",'Outside Temp'!B13658,IF(CECCZ="CZ04",'Outside Temp'!B13659,IF(CECCZ="CZ12",'Outside Temp'!B13660, IF(CECCZ="CZ13",'Outside Temp'!B13661))))</f>
        <v>65.26666667</v>
      </c>
      <c r="G13658" s="12">
        <f t="shared" si="3"/>
        <v>2</v>
      </c>
    </row>
    <row r="13659" ht="15.75" customHeight="1">
      <c r="A13659" s="13">
        <v>42267.302083333336</v>
      </c>
      <c r="B13659" s="73">
        <f t="shared" si="1"/>
        <v>42267</v>
      </c>
      <c r="C13659" s="74">
        <f>IF(NewCustomer="Yes", IF(COUNTIF($I$2:$I$11,B13659)&gt;0,0,WEEKDAY(B13659,2)),IF(COUNTIF($I$2:$I$21,B13659)&gt;0,0,WEEKDAY(B13659,2)))</f>
        <v>7</v>
      </c>
      <c r="D13659" s="74">
        <f t="shared" si="2"/>
        <v>7</v>
      </c>
      <c r="E13659" s="12">
        <f>IFERROR(VLOOKUP(A13659,'IDAR Meter Data'!$A:$B,2,1),"")</f>
        <v>138</v>
      </c>
      <c r="F13659" s="75">
        <f>IF(CECCZ="CZ03",'Outside Temp'!B13659,IF(CECCZ="CZ04",'Outside Temp'!B13660,IF(CECCZ="CZ12",'Outside Temp'!B13661, IF(CECCZ="CZ13",'Outside Temp'!B13662))))</f>
        <v>66.26666667</v>
      </c>
      <c r="G13659" s="12">
        <f t="shared" si="3"/>
        <v>2</v>
      </c>
    </row>
    <row r="13660" ht="15.75" customHeight="1">
      <c r="A13660" s="13">
        <v>42267.3125</v>
      </c>
      <c r="B13660" s="73">
        <f t="shared" si="1"/>
        <v>42267</v>
      </c>
      <c r="C13660" s="74">
        <f>IF(NewCustomer="Yes", IF(COUNTIF($I$2:$I$11,B13660)&gt;0,0,WEEKDAY(B13660,2)),IF(COUNTIF($I$2:$I$21,B13660)&gt;0,0,WEEKDAY(B13660,2)))</f>
        <v>7</v>
      </c>
      <c r="D13660" s="74">
        <f t="shared" si="2"/>
        <v>7</v>
      </c>
      <c r="E13660" s="12">
        <f>IFERROR(VLOOKUP(A13660,'IDAR Meter Data'!$A:$B,2,1),"")</f>
        <v>145</v>
      </c>
      <c r="F13660" s="75">
        <f>IF(CECCZ="CZ03",'Outside Temp'!B13660,IF(CECCZ="CZ04",'Outside Temp'!B13661,IF(CECCZ="CZ12",'Outside Temp'!B13662, IF(CECCZ="CZ13",'Outside Temp'!B13663))))</f>
        <v>67.26666667</v>
      </c>
      <c r="G13660" s="12">
        <f t="shared" si="3"/>
        <v>2</v>
      </c>
    </row>
    <row r="13661" ht="15.75" customHeight="1">
      <c r="A13661" s="13">
        <v>42267.322916666664</v>
      </c>
      <c r="B13661" s="73">
        <f t="shared" si="1"/>
        <v>42267</v>
      </c>
      <c r="C13661" s="74">
        <f>IF(NewCustomer="Yes", IF(COUNTIF($I$2:$I$11,B13661)&gt;0,0,WEEKDAY(B13661,2)),IF(COUNTIF($I$2:$I$21,B13661)&gt;0,0,WEEKDAY(B13661,2)))</f>
        <v>7</v>
      </c>
      <c r="D13661" s="74">
        <f t="shared" si="2"/>
        <v>7</v>
      </c>
      <c r="E13661" s="12">
        <f>IFERROR(VLOOKUP(A13661,'IDAR Meter Data'!$A:$B,2,1),"")</f>
        <v>139</v>
      </c>
      <c r="F13661" s="75">
        <f>IF(CECCZ="CZ03",'Outside Temp'!B13661,IF(CECCZ="CZ04",'Outside Temp'!B13662,IF(CECCZ="CZ12",'Outside Temp'!B13663, IF(CECCZ="CZ13",'Outside Temp'!B13664))))</f>
        <v>68.26666667</v>
      </c>
      <c r="G13661" s="12">
        <f t="shared" si="3"/>
        <v>2</v>
      </c>
    </row>
    <row r="13662" ht="15.75" customHeight="1">
      <c r="A13662" s="13">
        <v>42267.333333333336</v>
      </c>
      <c r="B13662" s="73">
        <f t="shared" si="1"/>
        <v>42267</v>
      </c>
      <c r="C13662" s="74">
        <f>IF(NewCustomer="Yes", IF(COUNTIF($I$2:$I$11,B13662)&gt;0,0,WEEKDAY(B13662,2)),IF(COUNTIF($I$2:$I$21,B13662)&gt;0,0,WEEKDAY(B13662,2)))</f>
        <v>7</v>
      </c>
      <c r="D13662" s="74">
        <f t="shared" si="2"/>
        <v>8</v>
      </c>
      <c r="E13662" s="12">
        <f>IFERROR(VLOOKUP(A13662,'IDAR Meter Data'!$A:$B,2,1),"")</f>
        <v>146</v>
      </c>
      <c r="F13662" s="75">
        <f>IF(CECCZ="CZ03",'Outside Temp'!B13662,IF(CECCZ="CZ04",'Outside Temp'!B13663,IF(CECCZ="CZ12",'Outside Temp'!B13664, IF(CECCZ="CZ13",'Outside Temp'!B13665))))</f>
        <v>69.13333333</v>
      </c>
      <c r="G13662" s="12">
        <f t="shared" si="3"/>
        <v>2</v>
      </c>
    </row>
    <row r="13663" ht="15.75" customHeight="1">
      <c r="A13663" s="13">
        <v>42267.34375</v>
      </c>
      <c r="B13663" s="73">
        <f t="shared" si="1"/>
        <v>42267</v>
      </c>
      <c r="C13663" s="74">
        <f>IF(NewCustomer="Yes", IF(COUNTIF($I$2:$I$11,B13663)&gt;0,0,WEEKDAY(B13663,2)),IF(COUNTIF($I$2:$I$21,B13663)&gt;0,0,WEEKDAY(B13663,2)))</f>
        <v>7</v>
      </c>
      <c r="D13663" s="74">
        <f t="shared" si="2"/>
        <v>8</v>
      </c>
      <c r="E13663" s="12">
        <f>IFERROR(VLOOKUP(A13663,'IDAR Meter Data'!$A:$B,2,1),"")</f>
        <v>138</v>
      </c>
      <c r="F13663" s="75">
        <f>IF(CECCZ="CZ03",'Outside Temp'!B13663,IF(CECCZ="CZ04",'Outside Temp'!B13664,IF(CECCZ="CZ12",'Outside Temp'!B13665, IF(CECCZ="CZ13",'Outside Temp'!B13666))))</f>
        <v>69.63333333</v>
      </c>
      <c r="G13663" s="12">
        <f t="shared" si="3"/>
        <v>2</v>
      </c>
    </row>
    <row r="13664" ht="15.75" customHeight="1">
      <c r="A13664" s="13">
        <v>42267.354166666664</v>
      </c>
      <c r="B13664" s="73">
        <f t="shared" si="1"/>
        <v>42267</v>
      </c>
      <c r="C13664" s="74">
        <f>IF(NewCustomer="Yes", IF(COUNTIF($I$2:$I$11,B13664)&gt;0,0,WEEKDAY(B13664,2)),IF(COUNTIF($I$2:$I$21,B13664)&gt;0,0,WEEKDAY(B13664,2)))</f>
        <v>7</v>
      </c>
      <c r="D13664" s="74">
        <f t="shared" si="2"/>
        <v>8</v>
      </c>
      <c r="E13664" s="12">
        <f>IFERROR(VLOOKUP(A13664,'IDAR Meter Data'!$A:$B,2,1),"")</f>
        <v>142</v>
      </c>
      <c r="F13664" s="75">
        <f>IF(CECCZ="CZ03",'Outside Temp'!B13664,IF(CECCZ="CZ04",'Outside Temp'!B13665,IF(CECCZ="CZ12",'Outside Temp'!B13666, IF(CECCZ="CZ13",'Outside Temp'!B13667))))</f>
        <v>70.13333333</v>
      </c>
      <c r="G13664" s="12">
        <f t="shared" si="3"/>
        <v>3</v>
      </c>
    </row>
    <row r="13665" ht="15.75" customHeight="1">
      <c r="A13665" s="13">
        <v>42267.364583333336</v>
      </c>
      <c r="B13665" s="73">
        <f t="shared" si="1"/>
        <v>42267</v>
      </c>
      <c r="C13665" s="74">
        <f>IF(NewCustomer="Yes", IF(COUNTIF($I$2:$I$11,B13665)&gt;0,0,WEEKDAY(B13665,2)),IF(COUNTIF($I$2:$I$21,B13665)&gt;0,0,WEEKDAY(B13665,2)))</f>
        <v>7</v>
      </c>
      <c r="D13665" s="74">
        <f t="shared" si="2"/>
        <v>8</v>
      </c>
      <c r="E13665" s="12">
        <f>IFERROR(VLOOKUP(A13665,'IDAR Meter Data'!$A:$B,2,1),"")</f>
        <v>146</v>
      </c>
      <c r="F13665" s="75">
        <f>IF(CECCZ="CZ03",'Outside Temp'!B13665,IF(CECCZ="CZ04",'Outside Temp'!B13666,IF(CECCZ="CZ12",'Outside Temp'!B13667, IF(CECCZ="CZ13",'Outside Temp'!B13668))))</f>
        <v>70.63333333</v>
      </c>
      <c r="G13665" s="12">
        <f t="shared" si="3"/>
        <v>3</v>
      </c>
    </row>
    <row r="13666" ht="15.75" customHeight="1">
      <c r="A13666" s="13">
        <v>42267.375</v>
      </c>
      <c r="B13666" s="73">
        <f t="shared" si="1"/>
        <v>42267</v>
      </c>
      <c r="C13666" s="74">
        <f>IF(NewCustomer="Yes", IF(COUNTIF($I$2:$I$11,B13666)&gt;0,0,WEEKDAY(B13666,2)),IF(COUNTIF($I$2:$I$21,B13666)&gt;0,0,WEEKDAY(B13666,2)))</f>
        <v>7</v>
      </c>
      <c r="D13666" s="74">
        <f t="shared" si="2"/>
        <v>9</v>
      </c>
      <c r="E13666" s="12">
        <f>IFERROR(VLOOKUP(A13666,'IDAR Meter Data'!$A:$B,2,1),"")</f>
        <v>147</v>
      </c>
      <c r="F13666" s="75">
        <f>IF(CECCZ="CZ03",'Outside Temp'!B13666,IF(CECCZ="CZ04",'Outside Temp'!B13667,IF(CECCZ="CZ12",'Outside Temp'!B13668, IF(CECCZ="CZ13",'Outside Temp'!B13669))))</f>
        <v>71.13333333</v>
      </c>
      <c r="G13666" s="12">
        <f t="shared" si="3"/>
        <v>3</v>
      </c>
    </row>
    <row r="13667" ht="15.75" customHeight="1">
      <c r="A13667" s="13">
        <v>42267.385416666664</v>
      </c>
      <c r="B13667" s="73">
        <f t="shared" si="1"/>
        <v>42267</v>
      </c>
      <c r="C13667" s="74">
        <f>IF(NewCustomer="Yes", IF(COUNTIF($I$2:$I$11,B13667)&gt;0,0,WEEKDAY(B13667,2)),IF(COUNTIF($I$2:$I$21,B13667)&gt;0,0,WEEKDAY(B13667,2)))</f>
        <v>7</v>
      </c>
      <c r="D13667" s="74">
        <f t="shared" si="2"/>
        <v>9</v>
      </c>
      <c r="E13667" s="12">
        <f>IFERROR(VLOOKUP(A13667,'IDAR Meter Data'!$A:$B,2,1),"")</f>
        <v>151</v>
      </c>
      <c r="F13667" s="75">
        <f>IF(CECCZ="CZ03",'Outside Temp'!B13667,IF(CECCZ="CZ04",'Outside Temp'!B13668,IF(CECCZ="CZ12",'Outside Temp'!B13669, IF(CECCZ="CZ13",'Outside Temp'!B13670))))</f>
        <v>71.63333333</v>
      </c>
      <c r="G13667" s="12">
        <f t="shared" si="3"/>
        <v>3</v>
      </c>
    </row>
    <row r="13668" ht="15.75" customHeight="1">
      <c r="A13668" s="13">
        <v>42267.395833333336</v>
      </c>
      <c r="B13668" s="73">
        <f t="shared" si="1"/>
        <v>42267</v>
      </c>
      <c r="C13668" s="74">
        <f>IF(NewCustomer="Yes", IF(COUNTIF($I$2:$I$11,B13668)&gt;0,0,WEEKDAY(B13668,2)),IF(COUNTIF($I$2:$I$21,B13668)&gt;0,0,WEEKDAY(B13668,2)))</f>
        <v>7</v>
      </c>
      <c r="D13668" s="74">
        <f t="shared" si="2"/>
        <v>9</v>
      </c>
      <c r="E13668" s="12">
        <f>IFERROR(VLOOKUP(A13668,'IDAR Meter Data'!$A:$B,2,1),"")</f>
        <v>153</v>
      </c>
      <c r="F13668" s="75">
        <f>IF(CECCZ="CZ03",'Outside Temp'!B13668,IF(CECCZ="CZ04",'Outside Temp'!B13669,IF(CECCZ="CZ12",'Outside Temp'!B13670, IF(CECCZ="CZ13",'Outside Temp'!B13671))))</f>
        <v>72.13333333</v>
      </c>
      <c r="G13668" s="12">
        <f t="shared" si="3"/>
        <v>3</v>
      </c>
    </row>
    <row r="13669" ht="15.75" customHeight="1">
      <c r="A13669" s="13">
        <v>42267.40625</v>
      </c>
      <c r="B13669" s="73">
        <f t="shared" si="1"/>
        <v>42267</v>
      </c>
      <c r="C13669" s="74">
        <f>IF(NewCustomer="Yes", IF(COUNTIF($I$2:$I$11,B13669)&gt;0,0,WEEKDAY(B13669,2)),IF(COUNTIF($I$2:$I$21,B13669)&gt;0,0,WEEKDAY(B13669,2)))</f>
        <v>7</v>
      </c>
      <c r="D13669" s="74">
        <f t="shared" si="2"/>
        <v>9</v>
      </c>
      <c r="E13669" s="12">
        <f>IFERROR(VLOOKUP(A13669,'IDAR Meter Data'!$A:$B,2,1),"")</f>
        <v>149</v>
      </c>
      <c r="F13669" s="75">
        <f>IF(CECCZ="CZ03",'Outside Temp'!B13669,IF(CECCZ="CZ04",'Outside Temp'!B13670,IF(CECCZ="CZ12",'Outside Temp'!B13671, IF(CECCZ="CZ13",'Outside Temp'!B13672))))</f>
        <v>72.63333333</v>
      </c>
      <c r="G13669" s="12">
        <f t="shared" si="3"/>
        <v>3</v>
      </c>
    </row>
    <row r="13670" ht="15.75" customHeight="1">
      <c r="A13670" s="13">
        <v>42267.416666666664</v>
      </c>
      <c r="B13670" s="73">
        <f t="shared" si="1"/>
        <v>42267</v>
      </c>
      <c r="C13670" s="74">
        <f>IF(NewCustomer="Yes", IF(COUNTIF($I$2:$I$11,B13670)&gt;0,0,WEEKDAY(B13670,2)),IF(COUNTIF($I$2:$I$21,B13670)&gt;0,0,WEEKDAY(B13670,2)))</f>
        <v>7</v>
      </c>
      <c r="D13670" s="74">
        <f t="shared" si="2"/>
        <v>10</v>
      </c>
      <c r="E13670" s="12">
        <f>IFERROR(VLOOKUP(A13670,'IDAR Meter Data'!$A:$B,2,1),"")</f>
        <v>161</v>
      </c>
      <c r="F13670" s="75">
        <f>IF(CECCZ="CZ03",'Outside Temp'!B13670,IF(CECCZ="CZ04",'Outside Temp'!B13671,IF(CECCZ="CZ12",'Outside Temp'!B13672, IF(CECCZ="CZ13",'Outside Temp'!B13673))))</f>
        <v>73.2</v>
      </c>
      <c r="G13670" s="12">
        <f t="shared" si="3"/>
        <v>3</v>
      </c>
    </row>
    <row r="13671" ht="15.75" customHeight="1">
      <c r="A13671" s="13">
        <v>42267.427083333336</v>
      </c>
      <c r="B13671" s="73">
        <f t="shared" si="1"/>
        <v>42267</v>
      </c>
      <c r="C13671" s="74">
        <f>IF(NewCustomer="Yes", IF(COUNTIF($I$2:$I$11,B13671)&gt;0,0,WEEKDAY(B13671,2)),IF(COUNTIF($I$2:$I$21,B13671)&gt;0,0,WEEKDAY(B13671,2)))</f>
        <v>7</v>
      </c>
      <c r="D13671" s="74">
        <f t="shared" si="2"/>
        <v>10</v>
      </c>
      <c r="E13671" s="12">
        <f>IFERROR(VLOOKUP(A13671,'IDAR Meter Data'!$A:$B,2,1),"")</f>
        <v>153</v>
      </c>
      <c r="F13671" s="75">
        <f>IF(CECCZ="CZ03",'Outside Temp'!B13671,IF(CECCZ="CZ04",'Outside Temp'!B13672,IF(CECCZ="CZ12",'Outside Temp'!B13673, IF(CECCZ="CZ13",'Outside Temp'!B13674))))</f>
        <v>73.95</v>
      </c>
      <c r="G13671" s="12">
        <f t="shared" si="3"/>
        <v>3</v>
      </c>
    </row>
    <row r="13672" ht="15.75" customHeight="1">
      <c r="A13672" s="13">
        <v>42267.4375</v>
      </c>
      <c r="B13672" s="73">
        <f t="shared" si="1"/>
        <v>42267</v>
      </c>
      <c r="C13672" s="74">
        <f>IF(NewCustomer="Yes", IF(COUNTIF($I$2:$I$11,B13672)&gt;0,0,WEEKDAY(B13672,2)),IF(COUNTIF($I$2:$I$21,B13672)&gt;0,0,WEEKDAY(B13672,2)))</f>
        <v>7</v>
      </c>
      <c r="D13672" s="74">
        <f t="shared" si="2"/>
        <v>10</v>
      </c>
      <c r="E13672" s="12">
        <f>IFERROR(VLOOKUP(A13672,'IDAR Meter Data'!$A:$B,2,1),"")</f>
        <v>155</v>
      </c>
      <c r="F13672" s="75">
        <f>IF(CECCZ="CZ03",'Outside Temp'!B13672,IF(CECCZ="CZ04",'Outside Temp'!B13673,IF(CECCZ="CZ12",'Outside Temp'!B13674, IF(CECCZ="CZ13",'Outside Temp'!B13675))))</f>
        <v>74.7</v>
      </c>
      <c r="G13672" s="12">
        <f t="shared" si="3"/>
        <v>3</v>
      </c>
    </row>
    <row r="13673" ht="15.75" customHeight="1">
      <c r="A13673" s="13">
        <v>42267.447916666664</v>
      </c>
      <c r="B13673" s="73">
        <f t="shared" si="1"/>
        <v>42267</v>
      </c>
      <c r="C13673" s="74">
        <f>IF(NewCustomer="Yes", IF(COUNTIF($I$2:$I$11,B13673)&gt;0,0,WEEKDAY(B13673,2)),IF(COUNTIF($I$2:$I$21,B13673)&gt;0,0,WEEKDAY(B13673,2)))</f>
        <v>7</v>
      </c>
      <c r="D13673" s="74">
        <f t="shared" si="2"/>
        <v>10</v>
      </c>
      <c r="E13673" s="12">
        <f>IFERROR(VLOOKUP(A13673,'IDAR Meter Data'!$A:$B,2,1),"")</f>
        <v>166</v>
      </c>
      <c r="F13673" s="75">
        <f>IF(CECCZ="CZ03",'Outside Temp'!B13673,IF(CECCZ="CZ04",'Outside Temp'!B13674,IF(CECCZ="CZ12",'Outside Temp'!B13675, IF(CECCZ="CZ13",'Outside Temp'!B13676))))</f>
        <v>75.45</v>
      </c>
      <c r="G13673" s="12">
        <f t="shared" si="3"/>
        <v>4</v>
      </c>
    </row>
    <row r="13674" ht="15.75" customHeight="1">
      <c r="A13674" s="13">
        <v>42267.458333333336</v>
      </c>
      <c r="B13674" s="73">
        <f t="shared" si="1"/>
        <v>42267</v>
      </c>
      <c r="C13674" s="74">
        <f>IF(NewCustomer="Yes", IF(COUNTIF($I$2:$I$11,B13674)&gt;0,0,WEEKDAY(B13674,2)),IF(COUNTIF($I$2:$I$21,B13674)&gt;0,0,WEEKDAY(B13674,2)))</f>
        <v>7</v>
      </c>
      <c r="D13674" s="74">
        <f t="shared" si="2"/>
        <v>11</v>
      </c>
      <c r="E13674" s="12">
        <f>IFERROR(VLOOKUP(A13674,'IDAR Meter Data'!$A:$B,2,1),"")</f>
        <v>158</v>
      </c>
      <c r="F13674" s="75">
        <f>IF(CECCZ="CZ03",'Outside Temp'!B13674,IF(CECCZ="CZ04",'Outside Temp'!B13675,IF(CECCZ="CZ12",'Outside Temp'!B13676, IF(CECCZ="CZ13",'Outside Temp'!B13677))))</f>
        <v>76.06666667</v>
      </c>
      <c r="G13674" s="12">
        <f t="shared" si="3"/>
        <v>4</v>
      </c>
    </row>
    <row r="13675" ht="15.75" customHeight="1">
      <c r="A13675" s="13">
        <v>42267.46875</v>
      </c>
      <c r="B13675" s="73">
        <f t="shared" si="1"/>
        <v>42267</v>
      </c>
      <c r="C13675" s="74">
        <f>IF(NewCustomer="Yes", IF(COUNTIF($I$2:$I$11,B13675)&gt;0,0,WEEKDAY(B13675,2)),IF(COUNTIF($I$2:$I$21,B13675)&gt;0,0,WEEKDAY(B13675,2)))</f>
        <v>7</v>
      </c>
      <c r="D13675" s="74">
        <f t="shared" si="2"/>
        <v>11</v>
      </c>
      <c r="E13675" s="12">
        <f>IFERROR(VLOOKUP(A13675,'IDAR Meter Data'!$A:$B,2,1),"")</f>
        <v>168</v>
      </c>
      <c r="F13675" s="75">
        <f>IF(CECCZ="CZ03",'Outside Temp'!B13675,IF(CECCZ="CZ04",'Outside Temp'!B13676,IF(CECCZ="CZ12",'Outside Temp'!B13677, IF(CECCZ="CZ13",'Outside Temp'!B13678))))</f>
        <v>76.31666667</v>
      </c>
      <c r="G13675" s="12">
        <f t="shared" si="3"/>
        <v>4</v>
      </c>
    </row>
    <row r="13676" ht="15.75" customHeight="1">
      <c r="A13676" s="13">
        <v>42267.479166666664</v>
      </c>
      <c r="B13676" s="73">
        <f t="shared" si="1"/>
        <v>42267</v>
      </c>
      <c r="C13676" s="74">
        <f>IF(NewCustomer="Yes", IF(COUNTIF($I$2:$I$11,B13676)&gt;0,0,WEEKDAY(B13676,2)),IF(COUNTIF($I$2:$I$21,B13676)&gt;0,0,WEEKDAY(B13676,2)))</f>
        <v>7</v>
      </c>
      <c r="D13676" s="74">
        <f t="shared" si="2"/>
        <v>11</v>
      </c>
      <c r="E13676" s="12">
        <f>IFERROR(VLOOKUP(A13676,'IDAR Meter Data'!$A:$B,2,1),"")</f>
        <v>169</v>
      </c>
      <c r="F13676" s="75">
        <f>IF(CECCZ="CZ03",'Outside Temp'!B13676,IF(CECCZ="CZ04",'Outside Temp'!B13677,IF(CECCZ="CZ12",'Outside Temp'!B13678, IF(CECCZ="CZ13",'Outside Temp'!B13679))))</f>
        <v>76.56666667</v>
      </c>
      <c r="G13676" s="12">
        <f t="shared" si="3"/>
        <v>4</v>
      </c>
    </row>
    <row r="13677" ht="15.75" customHeight="1">
      <c r="A13677" s="13">
        <v>42267.489583333336</v>
      </c>
      <c r="B13677" s="73">
        <f t="shared" si="1"/>
        <v>42267</v>
      </c>
      <c r="C13677" s="74">
        <f>IF(NewCustomer="Yes", IF(COUNTIF($I$2:$I$11,B13677)&gt;0,0,WEEKDAY(B13677,2)),IF(COUNTIF($I$2:$I$21,B13677)&gt;0,0,WEEKDAY(B13677,2)))</f>
        <v>7</v>
      </c>
      <c r="D13677" s="74">
        <f t="shared" si="2"/>
        <v>11</v>
      </c>
      <c r="E13677" s="12">
        <f>IFERROR(VLOOKUP(A13677,'IDAR Meter Data'!$A:$B,2,1),"")</f>
        <v>169</v>
      </c>
      <c r="F13677" s="75">
        <f>IF(CECCZ="CZ03",'Outside Temp'!B13677,IF(CECCZ="CZ04",'Outside Temp'!B13678,IF(CECCZ="CZ12",'Outside Temp'!B13679, IF(CECCZ="CZ13",'Outside Temp'!B13680))))</f>
        <v>76.81666667</v>
      </c>
      <c r="G13677" s="12">
        <f t="shared" si="3"/>
        <v>4</v>
      </c>
    </row>
    <row r="13678" ht="15.75" customHeight="1">
      <c r="A13678" s="13">
        <v>42267.5</v>
      </c>
      <c r="B13678" s="73">
        <f t="shared" si="1"/>
        <v>42267</v>
      </c>
      <c r="C13678" s="74">
        <f>IF(NewCustomer="Yes", IF(COUNTIF($I$2:$I$11,B13678)&gt;0,0,WEEKDAY(B13678,2)),IF(COUNTIF($I$2:$I$21,B13678)&gt;0,0,WEEKDAY(B13678,2)))</f>
        <v>7</v>
      </c>
      <c r="D13678" s="74">
        <f t="shared" si="2"/>
        <v>12</v>
      </c>
      <c r="E13678" s="12">
        <f>IFERROR(VLOOKUP(A13678,'IDAR Meter Data'!$A:$B,2,1),"")</f>
        <v>179</v>
      </c>
      <c r="F13678" s="75">
        <f>IF(CECCZ="CZ03",'Outside Temp'!B13678,IF(CECCZ="CZ04",'Outside Temp'!B13679,IF(CECCZ="CZ12",'Outside Temp'!B13680, IF(CECCZ="CZ13",'Outside Temp'!B13681))))</f>
        <v>77.13333333</v>
      </c>
      <c r="G13678" s="12">
        <f t="shared" si="3"/>
        <v>4</v>
      </c>
    </row>
    <row r="13679" ht="15.75" customHeight="1">
      <c r="A13679" s="13">
        <v>42267.510416666664</v>
      </c>
      <c r="B13679" s="73">
        <f t="shared" si="1"/>
        <v>42267</v>
      </c>
      <c r="C13679" s="74">
        <f>IF(NewCustomer="Yes", IF(COUNTIF($I$2:$I$11,B13679)&gt;0,0,WEEKDAY(B13679,2)),IF(COUNTIF($I$2:$I$21,B13679)&gt;0,0,WEEKDAY(B13679,2)))</f>
        <v>7</v>
      </c>
      <c r="D13679" s="74">
        <f t="shared" si="2"/>
        <v>12</v>
      </c>
      <c r="E13679" s="12">
        <f>IFERROR(VLOOKUP(A13679,'IDAR Meter Data'!$A:$B,2,1),"")</f>
        <v>170</v>
      </c>
      <c r="F13679" s="75">
        <f>IF(CECCZ="CZ03",'Outside Temp'!B13679,IF(CECCZ="CZ04",'Outside Temp'!B13680,IF(CECCZ="CZ12",'Outside Temp'!B13681, IF(CECCZ="CZ13",'Outside Temp'!B13682))))</f>
        <v>77.63333333</v>
      </c>
      <c r="G13679" s="12">
        <f t="shared" si="3"/>
        <v>4</v>
      </c>
    </row>
    <row r="13680" ht="15.75" customHeight="1">
      <c r="A13680" s="13">
        <v>42267.520833333336</v>
      </c>
      <c r="B13680" s="73">
        <f t="shared" si="1"/>
        <v>42267</v>
      </c>
      <c r="C13680" s="74">
        <f>IF(NewCustomer="Yes", IF(COUNTIF($I$2:$I$11,B13680)&gt;0,0,WEEKDAY(B13680,2)),IF(COUNTIF($I$2:$I$21,B13680)&gt;0,0,WEEKDAY(B13680,2)))</f>
        <v>7</v>
      </c>
      <c r="D13680" s="74">
        <f t="shared" si="2"/>
        <v>12</v>
      </c>
      <c r="E13680" s="12">
        <f>IFERROR(VLOOKUP(A13680,'IDAR Meter Data'!$A:$B,2,1),"")</f>
        <v>185</v>
      </c>
      <c r="F13680" s="75">
        <f>IF(CECCZ="CZ03",'Outside Temp'!B13680,IF(CECCZ="CZ04",'Outside Temp'!B13681,IF(CECCZ="CZ12",'Outside Temp'!B13682, IF(CECCZ="CZ13",'Outside Temp'!B13683))))</f>
        <v>78.13333333</v>
      </c>
      <c r="G13680" s="12">
        <f t="shared" si="3"/>
        <v>4</v>
      </c>
    </row>
    <row r="13681" ht="15.75" customHeight="1">
      <c r="A13681" s="13">
        <v>42267.53125</v>
      </c>
      <c r="B13681" s="73">
        <f t="shared" si="1"/>
        <v>42267</v>
      </c>
      <c r="C13681" s="74">
        <f>IF(NewCustomer="Yes", IF(COUNTIF($I$2:$I$11,B13681)&gt;0,0,WEEKDAY(B13681,2)),IF(COUNTIF($I$2:$I$21,B13681)&gt;0,0,WEEKDAY(B13681,2)))</f>
        <v>7</v>
      </c>
      <c r="D13681" s="74">
        <f t="shared" si="2"/>
        <v>12</v>
      </c>
      <c r="E13681" s="12">
        <f>IFERROR(VLOOKUP(A13681,'IDAR Meter Data'!$A:$B,2,1),"")</f>
        <v>193</v>
      </c>
      <c r="F13681" s="75">
        <f>IF(CECCZ="CZ03",'Outside Temp'!B13681,IF(CECCZ="CZ04",'Outside Temp'!B13682,IF(CECCZ="CZ12",'Outside Temp'!B13683, IF(CECCZ="CZ13",'Outside Temp'!B13684))))</f>
        <v>78.63333333</v>
      </c>
      <c r="G13681" s="12">
        <f t="shared" si="3"/>
        <v>4</v>
      </c>
    </row>
    <row r="13682" ht="15.75" customHeight="1">
      <c r="A13682" s="13">
        <v>42267.541666666664</v>
      </c>
      <c r="B13682" s="73">
        <f t="shared" si="1"/>
        <v>42267</v>
      </c>
      <c r="C13682" s="74">
        <f>IF(NewCustomer="Yes", IF(COUNTIF($I$2:$I$11,B13682)&gt;0,0,WEEKDAY(B13682,2)),IF(COUNTIF($I$2:$I$21,B13682)&gt;0,0,WEEKDAY(B13682,2)))</f>
        <v>7</v>
      </c>
      <c r="D13682" s="74">
        <f t="shared" si="2"/>
        <v>13</v>
      </c>
      <c r="E13682" s="12">
        <f>IFERROR(VLOOKUP(A13682,'IDAR Meter Data'!$A:$B,2,1),"")</f>
        <v>181</v>
      </c>
      <c r="F13682" s="75">
        <f>IF(CECCZ="CZ03",'Outside Temp'!B13682,IF(CECCZ="CZ04",'Outside Temp'!B13683,IF(CECCZ="CZ12",'Outside Temp'!B13684, IF(CECCZ="CZ13",'Outside Temp'!B13685))))</f>
        <v>79.33333333</v>
      </c>
      <c r="G13682" s="12">
        <f t="shared" si="3"/>
        <v>4</v>
      </c>
    </row>
    <row r="13683" ht="15.75" customHeight="1">
      <c r="A13683" s="13">
        <v>42267.552083333336</v>
      </c>
      <c r="B13683" s="73">
        <f t="shared" si="1"/>
        <v>42267</v>
      </c>
      <c r="C13683" s="74">
        <f>IF(NewCustomer="Yes", IF(COUNTIF($I$2:$I$11,B13683)&gt;0,0,WEEKDAY(B13683,2)),IF(COUNTIF($I$2:$I$21,B13683)&gt;0,0,WEEKDAY(B13683,2)))</f>
        <v>7</v>
      </c>
      <c r="D13683" s="74">
        <f t="shared" si="2"/>
        <v>13</v>
      </c>
      <c r="E13683" s="12">
        <f>IFERROR(VLOOKUP(A13683,'IDAR Meter Data'!$A:$B,2,1),"")</f>
        <v>209</v>
      </c>
      <c r="F13683" s="75">
        <f>IF(CECCZ="CZ03",'Outside Temp'!B13683,IF(CECCZ="CZ04",'Outside Temp'!B13684,IF(CECCZ="CZ12",'Outside Temp'!B13685, IF(CECCZ="CZ13",'Outside Temp'!B13686))))</f>
        <v>80.58333333</v>
      </c>
      <c r="G13683" s="12">
        <f t="shared" si="3"/>
        <v>5</v>
      </c>
    </row>
    <row r="13684" ht="15.75" customHeight="1">
      <c r="A13684" s="13">
        <v>42267.5625</v>
      </c>
      <c r="B13684" s="73">
        <f t="shared" si="1"/>
        <v>42267</v>
      </c>
      <c r="C13684" s="74">
        <f>IF(NewCustomer="Yes", IF(COUNTIF($I$2:$I$11,B13684)&gt;0,0,WEEKDAY(B13684,2)),IF(COUNTIF($I$2:$I$21,B13684)&gt;0,0,WEEKDAY(B13684,2)))</f>
        <v>7</v>
      </c>
      <c r="D13684" s="74">
        <f t="shared" si="2"/>
        <v>13</v>
      </c>
      <c r="E13684" s="12">
        <f>IFERROR(VLOOKUP(A13684,'IDAR Meter Data'!$A:$B,2,1),"")</f>
        <v>193</v>
      </c>
      <c r="F13684" s="75">
        <f>IF(CECCZ="CZ03",'Outside Temp'!B13684,IF(CECCZ="CZ04",'Outside Temp'!B13685,IF(CECCZ="CZ12",'Outside Temp'!B13686, IF(CECCZ="CZ13",'Outside Temp'!B13687))))</f>
        <v>81.83333333</v>
      </c>
      <c r="G13684" s="12">
        <f t="shared" si="3"/>
        <v>5</v>
      </c>
    </row>
    <row r="13685" ht="15.75" customHeight="1">
      <c r="A13685" s="13">
        <v>42267.572916666664</v>
      </c>
      <c r="B13685" s="73">
        <f t="shared" si="1"/>
        <v>42267</v>
      </c>
      <c r="C13685" s="74">
        <f>IF(NewCustomer="Yes", IF(COUNTIF($I$2:$I$11,B13685)&gt;0,0,WEEKDAY(B13685,2)),IF(COUNTIF($I$2:$I$21,B13685)&gt;0,0,WEEKDAY(B13685,2)))</f>
        <v>7</v>
      </c>
      <c r="D13685" s="74">
        <f t="shared" si="2"/>
        <v>13</v>
      </c>
      <c r="E13685" s="12">
        <f>IFERROR(VLOOKUP(A13685,'IDAR Meter Data'!$A:$B,2,1),"")</f>
        <v>205</v>
      </c>
      <c r="F13685" s="75">
        <f>IF(CECCZ="CZ03",'Outside Temp'!B13685,IF(CECCZ="CZ04",'Outside Temp'!B13686,IF(CECCZ="CZ12",'Outside Temp'!B13687, IF(CECCZ="CZ13",'Outside Temp'!B13688))))</f>
        <v>83.08333333</v>
      </c>
      <c r="G13685" s="12">
        <f t="shared" si="3"/>
        <v>5</v>
      </c>
    </row>
    <row r="13686" ht="15.75" customHeight="1">
      <c r="A13686" s="13">
        <v>42267.583333333336</v>
      </c>
      <c r="B13686" s="73">
        <f t="shared" si="1"/>
        <v>42267</v>
      </c>
      <c r="C13686" s="74">
        <f>IF(NewCustomer="Yes", IF(COUNTIF($I$2:$I$11,B13686)&gt;0,0,WEEKDAY(B13686,2)),IF(COUNTIF($I$2:$I$21,B13686)&gt;0,0,WEEKDAY(B13686,2)))</f>
        <v>7</v>
      </c>
      <c r="D13686" s="74">
        <f t="shared" si="2"/>
        <v>14</v>
      </c>
      <c r="E13686" s="12">
        <f>IFERROR(VLOOKUP(A13686,'IDAR Meter Data'!$A:$B,2,1),"")</f>
        <v>192</v>
      </c>
      <c r="F13686" s="75">
        <f>IF(CECCZ="CZ03",'Outside Temp'!B13686,IF(CECCZ="CZ04",'Outside Temp'!B13687,IF(CECCZ="CZ12",'Outside Temp'!B13688, IF(CECCZ="CZ13",'Outside Temp'!B13689))))</f>
        <v>84.33333333</v>
      </c>
      <c r="G13686" s="12">
        <f t="shared" si="3"/>
        <v>5</v>
      </c>
    </row>
    <row r="13687" ht="15.75" customHeight="1">
      <c r="A13687" s="13">
        <v>42267.59375</v>
      </c>
      <c r="B13687" s="73">
        <f t="shared" si="1"/>
        <v>42267</v>
      </c>
      <c r="C13687" s="74">
        <f>IF(NewCustomer="Yes", IF(COUNTIF($I$2:$I$11,B13687)&gt;0,0,WEEKDAY(B13687,2)),IF(COUNTIF($I$2:$I$21,B13687)&gt;0,0,WEEKDAY(B13687,2)))</f>
        <v>7</v>
      </c>
      <c r="D13687" s="74">
        <f t="shared" si="2"/>
        <v>14</v>
      </c>
      <c r="E13687" s="12">
        <f>IFERROR(VLOOKUP(A13687,'IDAR Meter Data'!$A:$B,2,1),"")</f>
        <v>205</v>
      </c>
      <c r="F13687" s="75">
        <f>IF(CECCZ="CZ03",'Outside Temp'!B13687,IF(CECCZ="CZ04",'Outside Temp'!B13688,IF(CECCZ="CZ12",'Outside Temp'!B13689, IF(CECCZ="CZ13",'Outside Temp'!B13690))))</f>
        <v>85.58333333</v>
      </c>
      <c r="G13687" s="12">
        <f t="shared" si="3"/>
        <v>6</v>
      </c>
    </row>
    <row r="13688" ht="15.75" customHeight="1">
      <c r="A13688" s="13">
        <v>42267.604166666664</v>
      </c>
      <c r="B13688" s="73">
        <f t="shared" si="1"/>
        <v>42267</v>
      </c>
      <c r="C13688" s="74">
        <f>IF(NewCustomer="Yes", IF(COUNTIF($I$2:$I$11,B13688)&gt;0,0,WEEKDAY(B13688,2)),IF(COUNTIF($I$2:$I$21,B13688)&gt;0,0,WEEKDAY(B13688,2)))</f>
        <v>7</v>
      </c>
      <c r="D13688" s="74">
        <f t="shared" si="2"/>
        <v>14</v>
      </c>
      <c r="E13688" s="12">
        <f>IFERROR(VLOOKUP(A13688,'IDAR Meter Data'!$A:$B,2,1),"")</f>
        <v>205</v>
      </c>
      <c r="F13688" s="75">
        <f>IF(CECCZ="CZ03",'Outside Temp'!B13688,IF(CECCZ="CZ04",'Outside Temp'!B13689,IF(CECCZ="CZ12",'Outside Temp'!B13690, IF(CECCZ="CZ13",'Outside Temp'!B13691))))</f>
        <v>86.83333333</v>
      </c>
      <c r="G13688" s="12">
        <f t="shared" si="3"/>
        <v>6</v>
      </c>
    </row>
    <row r="13689" ht="15.75" customHeight="1">
      <c r="A13689" s="13">
        <v>42267.614583333336</v>
      </c>
      <c r="B13689" s="73">
        <f t="shared" si="1"/>
        <v>42267</v>
      </c>
      <c r="C13689" s="74">
        <f>IF(NewCustomer="Yes", IF(COUNTIF($I$2:$I$11,B13689)&gt;0,0,WEEKDAY(B13689,2)),IF(COUNTIF($I$2:$I$21,B13689)&gt;0,0,WEEKDAY(B13689,2)))</f>
        <v>7</v>
      </c>
      <c r="D13689" s="74">
        <f t="shared" si="2"/>
        <v>14</v>
      </c>
      <c r="E13689" s="12">
        <f>IFERROR(VLOOKUP(A13689,'IDAR Meter Data'!$A:$B,2,1),"")</f>
        <v>210</v>
      </c>
      <c r="F13689" s="75">
        <f>IF(CECCZ="CZ03",'Outside Temp'!B13689,IF(CECCZ="CZ04",'Outside Temp'!B13690,IF(CECCZ="CZ12",'Outside Temp'!B13691, IF(CECCZ="CZ13",'Outside Temp'!B13692))))</f>
        <v>88.08333333</v>
      </c>
      <c r="G13689" s="12">
        <f t="shared" si="3"/>
        <v>6</v>
      </c>
    </row>
    <row r="13690" ht="15.75" customHeight="1">
      <c r="A13690" s="13">
        <v>42267.625</v>
      </c>
      <c r="B13690" s="73">
        <f t="shared" si="1"/>
        <v>42267</v>
      </c>
      <c r="C13690" s="74">
        <f>IF(NewCustomer="Yes", IF(COUNTIF($I$2:$I$11,B13690)&gt;0,0,WEEKDAY(B13690,2)),IF(COUNTIF($I$2:$I$21,B13690)&gt;0,0,WEEKDAY(B13690,2)))</f>
        <v>7</v>
      </c>
      <c r="D13690" s="74">
        <f t="shared" si="2"/>
        <v>15</v>
      </c>
      <c r="E13690" s="12">
        <f>IFERROR(VLOOKUP(A13690,'IDAR Meter Data'!$A:$B,2,1),"")</f>
        <v>219</v>
      </c>
      <c r="F13690" s="75">
        <f>IF(CECCZ="CZ03",'Outside Temp'!B13690,IF(CECCZ="CZ04",'Outside Temp'!B13691,IF(CECCZ="CZ12",'Outside Temp'!B13692, IF(CECCZ="CZ13",'Outside Temp'!B13693))))</f>
        <v>89</v>
      </c>
      <c r="G13690" s="12">
        <f t="shared" si="3"/>
        <v>6</v>
      </c>
    </row>
    <row r="13691" ht="15.75" customHeight="1">
      <c r="A13691" s="13">
        <v>42267.635416666664</v>
      </c>
      <c r="B13691" s="73">
        <f t="shared" si="1"/>
        <v>42267</v>
      </c>
      <c r="C13691" s="74">
        <f>IF(NewCustomer="Yes", IF(COUNTIF($I$2:$I$11,B13691)&gt;0,0,WEEKDAY(B13691,2)),IF(COUNTIF($I$2:$I$21,B13691)&gt;0,0,WEEKDAY(B13691,2)))</f>
        <v>7</v>
      </c>
      <c r="D13691" s="74">
        <f t="shared" si="2"/>
        <v>15</v>
      </c>
      <c r="E13691" s="12">
        <f>IFERROR(VLOOKUP(A13691,'IDAR Meter Data'!$A:$B,2,1),"")</f>
        <v>214</v>
      </c>
      <c r="F13691" s="75">
        <f>IF(CECCZ="CZ03",'Outside Temp'!B13691,IF(CECCZ="CZ04",'Outside Temp'!B13692,IF(CECCZ="CZ12",'Outside Temp'!B13693, IF(CECCZ="CZ13",'Outside Temp'!B13694))))</f>
        <v>89</v>
      </c>
      <c r="G13691" s="12">
        <f t="shared" si="3"/>
        <v>6</v>
      </c>
    </row>
    <row r="13692" ht="15.75" customHeight="1">
      <c r="A13692" s="13">
        <v>42267.645833333336</v>
      </c>
      <c r="B13692" s="73">
        <f t="shared" si="1"/>
        <v>42267</v>
      </c>
      <c r="C13692" s="74">
        <f>IF(NewCustomer="Yes", IF(COUNTIF($I$2:$I$11,B13692)&gt;0,0,WEEKDAY(B13692,2)),IF(COUNTIF($I$2:$I$21,B13692)&gt;0,0,WEEKDAY(B13692,2)))</f>
        <v>7</v>
      </c>
      <c r="D13692" s="74">
        <f t="shared" si="2"/>
        <v>15</v>
      </c>
      <c r="E13692" s="12">
        <f>IFERROR(VLOOKUP(A13692,'IDAR Meter Data'!$A:$B,2,1),"")</f>
        <v>222</v>
      </c>
      <c r="F13692" s="75">
        <f>IF(CECCZ="CZ03",'Outside Temp'!B13692,IF(CECCZ="CZ04",'Outside Temp'!B13693,IF(CECCZ="CZ12",'Outside Temp'!B13694, IF(CECCZ="CZ13",'Outside Temp'!B13695))))</f>
        <v>89</v>
      </c>
      <c r="G13692" s="12">
        <f t="shared" si="3"/>
        <v>6</v>
      </c>
    </row>
    <row r="13693" ht="15.75" customHeight="1">
      <c r="A13693" s="13">
        <v>42267.65625</v>
      </c>
      <c r="B13693" s="73">
        <f t="shared" si="1"/>
        <v>42267</v>
      </c>
      <c r="C13693" s="74">
        <f>IF(NewCustomer="Yes", IF(COUNTIF($I$2:$I$11,B13693)&gt;0,0,WEEKDAY(B13693,2)),IF(COUNTIF($I$2:$I$21,B13693)&gt;0,0,WEEKDAY(B13693,2)))</f>
        <v>7</v>
      </c>
      <c r="D13693" s="74">
        <f t="shared" si="2"/>
        <v>15</v>
      </c>
      <c r="E13693" s="12">
        <f>IFERROR(VLOOKUP(A13693,'IDAR Meter Data'!$A:$B,2,1),"")</f>
        <v>212</v>
      </c>
      <c r="F13693" s="75">
        <f>IF(CECCZ="CZ03",'Outside Temp'!B13693,IF(CECCZ="CZ04",'Outside Temp'!B13694,IF(CECCZ="CZ12",'Outside Temp'!B13695, IF(CECCZ="CZ13",'Outside Temp'!B13696))))</f>
        <v>89</v>
      </c>
      <c r="G13693" s="12">
        <f t="shared" si="3"/>
        <v>6</v>
      </c>
    </row>
    <row r="13694" ht="15.75" customHeight="1">
      <c r="A13694" s="13">
        <v>42267.666666666664</v>
      </c>
      <c r="B13694" s="73">
        <f t="shared" si="1"/>
        <v>42267</v>
      </c>
      <c r="C13694" s="74">
        <f>IF(NewCustomer="Yes", IF(COUNTIF($I$2:$I$11,B13694)&gt;0,0,WEEKDAY(B13694,2)),IF(COUNTIF($I$2:$I$21,B13694)&gt;0,0,WEEKDAY(B13694,2)))</f>
        <v>7</v>
      </c>
      <c r="D13694" s="74">
        <f t="shared" si="2"/>
        <v>16</v>
      </c>
      <c r="E13694" s="12">
        <f>IFERROR(VLOOKUP(A13694,'IDAR Meter Data'!$A:$B,2,1),"")</f>
        <v>231</v>
      </c>
      <c r="F13694" s="75">
        <f>IF(CECCZ="CZ03",'Outside Temp'!B13694,IF(CECCZ="CZ04",'Outside Temp'!B13695,IF(CECCZ="CZ12",'Outside Temp'!B13696, IF(CECCZ="CZ13",'Outside Temp'!B13697))))</f>
        <v>88.66666667</v>
      </c>
      <c r="G13694" s="12">
        <f t="shared" si="3"/>
        <v>6</v>
      </c>
    </row>
    <row r="13695" ht="15.75" customHeight="1">
      <c r="A13695" s="13">
        <v>42267.677083333336</v>
      </c>
      <c r="B13695" s="73">
        <f t="shared" si="1"/>
        <v>42267</v>
      </c>
      <c r="C13695" s="74">
        <f>IF(NewCustomer="Yes", IF(COUNTIF($I$2:$I$11,B13695)&gt;0,0,WEEKDAY(B13695,2)),IF(COUNTIF($I$2:$I$21,B13695)&gt;0,0,WEEKDAY(B13695,2)))</f>
        <v>7</v>
      </c>
      <c r="D13695" s="74">
        <f t="shared" si="2"/>
        <v>16</v>
      </c>
      <c r="E13695" s="12">
        <f>IFERROR(VLOOKUP(A13695,'IDAR Meter Data'!$A:$B,2,1),"")</f>
        <v>216</v>
      </c>
      <c r="F13695" s="75">
        <f>IF(CECCZ="CZ03",'Outside Temp'!B13695,IF(CECCZ="CZ04",'Outside Temp'!B13696,IF(CECCZ="CZ12",'Outside Temp'!B13697, IF(CECCZ="CZ13",'Outside Temp'!B13698))))</f>
        <v>87.41666667</v>
      </c>
      <c r="G13695" s="12">
        <f t="shared" si="3"/>
        <v>6</v>
      </c>
    </row>
    <row r="13696" ht="15.75" customHeight="1">
      <c r="A13696" s="13">
        <v>42267.6875</v>
      </c>
      <c r="B13696" s="73">
        <f t="shared" si="1"/>
        <v>42267</v>
      </c>
      <c r="C13696" s="74">
        <f>IF(NewCustomer="Yes", IF(COUNTIF($I$2:$I$11,B13696)&gt;0,0,WEEKDAY(B13696,2)),IF(COUNTIF($I$2:$I$21,B13696)&gt;0,0,WEEKDAY(B13696,2)))</f>
        <v>7</v>
      </c>
      <c r="D13696" s="74">
        <f t="shared" si="2"/>
        <v>16</v>
      </c>
      <c r="E13696" s="12">
        <f>IFERROR(VLOOKUP(A13696,'IDAR Meter Data'!$A:$B,2,1),"")</f>
        <v>224</v>
      </c>
      <c r="F13696" s="75">
        <f>IF(CECCZ="CZ03",'Outside Temp'!B13696,IF(CECCZ="CZ04",'Outside Temp'!B13697,IF(CECCZ="CZ12",'Outside Temp'!B13698, IF(CECCZ="CZ13",'Outside Temp'!B13699))))</f>
        <v>86.16666667</v>
      </c>
      <c r="G13696" s="12">
        <f t="shared" si="3"/>
        <v>6</v>
      </c>
    </row>
    <row r="13697" ht="15.75" customHeight="1">
      <c r="A13697" s="13">
        <v>42267.697916666664</v>
      </c>
      <c r="B13697" s="73">
        <f t="shared" si="1"/>
        <v>42267</v>
      </c>
      <c r="C13697" s="74">
        <f>IF(NewCustomer="Yes", IF(COUNTIF($I$2:$I$11,B13697)&gt;0,0,WEEKDAY(B13697,2)),IF(COUNTIF($I$2:$I$21,B13697)&gt;0,0,WEEKDAY(B13697,2)))</f>
        <v>7</v>
      </c>
      <c r="D13697" s="74">
        <f t="shared" si="2"/>
        <v>16</v>
      </c>
      <c r="E13697" s="12">
        <f>IFERROR(VLOOKUP(A13697,'IDAR Meter Data'!$A:$B,2,1),"")</f>
        <v>216</v>
      </c>
      <c r="F13697" s="75">
        <f>IF(CECCZ="CZ03",'Outside Temp'!B13697,IF(CECCZ="CZ04",'Outside Temp'!B13698,IF(CECCZ="CZ12",'Outside Temp'!B13699, IF(CECCZ="CZ13",'Outside Temp'!B13700))))</f>
        <v>84.91666667</v>
      </c>
      <c r="G13697" s="12">
        <f t="shared" si="3"/>
        <v>5</v>
      </c>
    </row>
    <row r="13698" ht="15.75" customHeight="1">
      <c r="A13698" s="13">
        <v>42267.708333333336</v>
      </c>
      <c r="B13698" s="73">
        <f t="shared" si="1"/>
        <v>42267</v>
      </c>
      <c r="C13698" s="74">
        <f>IF(NewCustomer="Yes", IF(COUNTIF($I$2:$I$11,B13698)&gt;0,0,WEEKDAY(B13698,2)),IF(COUNTIF($I$2:$I$21,B13698)&gt;0,0,WEEKDAY(B13698,2)))</f>
        <v>7</v>
      </c>
      <c r="D13698" s="74">
        <f t="shared" si="2"/>
        <v>17</v>
      </c>
      <c r="E13698" s="12">
        <f>IFERROR(VLOOKUP(A13698,'IDAR Meter Data'!$A:$B,2,1),"")</f>
        <v>213</v>
      </c>
      <c r="F13698" s="75">
        <f>IF(CECCZ="CZ03",'Outside Temp'!B13698,IF(CECCZ="CZ04",'Outside Temp'!B13699,IF(CECCZ="CZ12",'Outside Temp'!B13700, IF(CECCZ="CZ13",'Outside Temp'!B13701))))</f>
        <v>83.8</v>
      </c>
      <c r="G13698" s="12">
        <f t="shared" si="3"/>
        <v>5</v>
      </c>
    </row>
    <row r="13699" ht="15.75" customHeight="1">
      <c r="A13699" s="13">
        <v>42267.71875</v>
      </c>
      <c r="B13699" s="73">
        <f t="shared" si="1"/>
        <v>42267</v>
      </c>
      <c r="C13699" s="74">
        <f>IF(NewCustomer="Yes", IF(COUNTIF($I$2:$I$11,B13699)&gt;0,0,WEEKDAY(B13699,2)),IF(COUNTIF($I$2:$I$21,B13699)&gt;0,0,WEEKDAY(B13699,2)))</f>
        <v>7</v>
      </c>
      <c r="D13699" s="74">
        <f t="shared" si="2"/>
        <v>17</v>
      </c>
      <c r="E13699" s="12">
        <f>IFERROR(VLOOKUP(A13699,'IDAR Meter Data'!$A:$B,2,1),"")</f>
        <v>227</v>
      </c>
      <c r="F13699" s="75">
        <f>IF(CECCZ="CZ03",'Outside Temp'!B13699,IF(CECCZ="CZ04",'Outside Temp'!B13700,IF(CECCZ="CZ12",'Outside Temp'!B13701, IF(CECCZ="CZ13",'Outside Temp'!B13702))))</f>
        <v>83.05</v>
      </c>
      <c r="G13699" s="12">
        <f t="shared" si="3"/>
        <v>5</v>
      </c>
    </row>
    <row r="13700" ht="15.75" customHeight="1">
      <c r="A13700" s="13">
        <v>42267.729166666664</v>
      </c>
      <c r="B13700" s="73">
        <f t="shared" si="1"/>
        <v>42267</v>
      </c>
      <c r="C13700" s="74">
        <f>IF(NewCustomer="Yes", IF(COUNTIF($I$2:$I$11,B13700)&gt;0,0,WEEKDAY(B13700,2)),IF(COUNTIF($I$2:$I$21,B13700)&gt;0,0,WEEKDAY(B13700,2)))</f>
        <v>7</v>
      </c>
      <c r="D13700" s="74">
        <f t="shared" si="2"/>
        <v>17</v>
      </c>
      <c r="E13700" s="12">
        <f>IFERROR(VLOOKUP(A13700,'IDAR Meter Data'!$A:$B,2,1),"")</f>
        <v>209</v>
      </c>
      <c r="F13700" s="75">
        <f>IF(CECCZ="CZ03",'Outside Temp'!B13700,IF(CECCZ="CZ04",'Outside Temp'!B13701,IF(CECCZ="CZ12",'Outside Temp'!B13702, IF(CECCZ="CZ13",'Outside Temp'!B13703))))</f>
        <v>82.3</v>
      </c>
      <c r="G13700" s="12">
        <f t="shared" si="3"/>
        <v>5</v>
      </c>
    </row>
    <row r="13701" ht="15.75" customHeight="1">
      <c r="A13701" s="13">
        <v>42267.739583333336</v>
      </c>
      <c r="B13701" s="73">
        <f t="shared" si="1"/>
        <v>42267</v>
      </c>
      <c r="C13701" s="74">
        <f>IF(NewCustomer="Yes", IF(COUNTIF($I$2:$I$11,B13701)&gt;0,0,WEEKDAY(B13701,2)),IF(COUNTIF($I$2:$I$21,B13701)&gt;0,0,WEEKDAY(B13701,2)))</f>
        <v>7</v>
      </c>
      <c r="D13701" s="74">
        <f t="shared" si="2"/>
        <v>17</v>
      </c>
      <c r="E13701" s="12">
        <f>IFERROR(VLOOKUP(A13701,'IDAR Meter Data'!$A:$B,2,1),"")</f>
        <v>221</v>
      </c>
      <c r="F13701" s="75">
        <f>IF(CECCZ="CZ03",'Outside Temp'!B13701,IF(CECCZ="CZ04",'Outside Temp'!B13702,IF(CECCZ="CZ12",'Outside Temp'!B13703, IF(CECCZ="CZ13",'Outside Temp'!B13704))))</f>
        <v>81.55</v>
      </c>
      <c r="G13701" s="12">
        <f t="shared" si="3"/>
        <v>5</v>
      </c>
    </row>
    <row r="13702" ht="15.75" customHeight="1">
      <c r="A13702" s="13">
        <v>42267.75</v>
      </c>
      <c r="B13702" s="73">
        <f t="shared" si="1"/>
        <v>42267</v>
      </c>
      <c r="C13702" s="74">
        <f>IF(NewCustomer="Yes", IF(COUNTIF($I$2:$I$11,B13702)&gt;0,0,WEEKDAY(B13702,2)),IF(COUNTIF($I$2:$I$21,B13702)&gt;0,0,WEEKDAY(B13702,2)))</f>
        <v>7</v>
      </c>
      <c r="D13702" s="74">
        <f t="shared" si="2"/>
        <v>18</v>
      </c>
      <c r="E13702" s="12">
        <f>IFERROR(VLOOKUP(A13702,'IDAR Meter Data'!$A:$B,2,1),"")</f>
        <v>212</v>
      </c>
      <c r="F13702" s="75">
        <f>IF(CECCZ="CZ03",'Outside Temp'!B13702,IF(CECCZ="CZ04",'Outside Temp'!B13703,IF(CECCZ="CZ12",'Outside Temp'!B13704, IF(CECCZ="CZ13",'Outside Temp'!B13705))))</f>
        <v>80.73333333</v>
      </c>
      <c r="G13702" s="12">
        <f t="shared" si="3"/>
        <v>5</v>
      </c>
    </row>
    <row r="13703" ht="15.75" customHeight="1">
      <c r="A13703" s="13">
        <v>42267.760416666664</v>
      </c>
      <c r="B13703" s="73">
        <f t="shared" si="1"/>
        <v>42267</v>
      </c>
      <c r="C13703" s="74">
        <f>IF(NewCustomer="Yes", IF(COUNTIF($I$2:$I$11,B13703)&gt;0,0,WEEKDAY(B13703,2)),IF(COUNTIF($I$2:$I$21,B13703)&gt;0,0,WEEKDAY(B13703,2)))</f>
        <v>7</v>
      </c>
      <c r="D13703" s="74">
        <f t="shared" si="2"/>
        <v>18</v>
      </c>
      <c r="E13703" s="12">
        <f>IFERROR(VLOOKUP(A13703,'IDAR Meter Data'!$A:$B,2,1),"")</f>
        <v>214</v>
      </c>
      <c r="F13703" s="75">
        <f>IF(CECCZ="CZ03",'Outside Temp'!B13703,IF(CECCZ="CZ04",'Outside Temp'!B13704,IF(CECCZ="CZ12",'Outside Temp'!B13705, IF(CECCZ="CZ13",'Outside Temp'!B13706))))</f>
        <v>79.73333333</v>
      </c>
      <c r="G13703" s="12">
        <f t="shared" si="3"/>
        <v>4</v>
      </c>
    </row>
    <row r="13704" ht="15.75" customHeight="1">
      <c r="A13704" s="13">
        <v>42267.770833333336</v>
      </c>
      <c r="B13704" s="73">
        <f t="shared" si="1"/>
        <v>42267</v>
      </c>
      <c r="C13704" s="74">
        <f>IF(NewCustomer="Yes", IF(COUNTIF($I$2:$I$11,B13704)&gt;0,0,WEEKDAY(B13704,2)),IF(COUNTIF($I$2:$I$21,B13704)&gt;0,0,WEEKDAY(B13704,2)))</f>
        <v>7</v>
      </c>
      <c r="D13704" s="74">
        <f t="shared" si="2"/>
        <v>18</v>
      </c>
      <c r="E13704" s="12">
        <f>IFERROR(VLOOKUP(A13704,'IDAR Meter Data'!$A:$B,2,1),"")</f>
        <v>206</v>
      </c>
      <c r="F13704" s="75">
        <f>IF(CECCZ="CZ03",'Outside Temp'!B13704,IF(CECCZ="CZ04",'Outside Temp'!B13705,IF(CECCZ="CZ12",'Outside Temp'!B13706, IF(CECCZ="CZ13",'Outside Temp'!B13707))))</f>
        <v>78.73333333</v>
      </c>
      <c r="G13704" s="12">
        <f t="shared" si="3"/>
        <v>4</v>
      </c>
    </row>
    <row r="13705" ht="15.75" customHeight="1">
      <c r="A13705" s="13">
        <v>42267.78125</v>
      </c>
      <c r="B13705" s="73">
        <f t="shared" si="1"/>
        <v>42267</v>
      </c>
      <c r="C13705" s="74">
        <f>IF(NewCustomer="Yes", IF(COUNTIF($I$2:$I$11,B13705)&gt;0,0,WEEKDAY(B13705,2)),IF(COUNTIF($I$2:$I$21,B13705)&gt;0,0,WEEKDAY(B13705,2)))</f>
        <v>7</v>
      </c>
      <c r="D13705" s="74">
        <f t="shared" si="2"/>
        <v>18</v>
      </c>
      <c r="E13705" s="12">
        <f>IFERROR(VLOOKUP(A13705,'IDAR Meter Data'!$A:$B,2,1),"")</f>
        <v>217</v>
      </c>
      <c r="F13705" s="75">
        <f>IF(CECCZ="CZ03",'Outside Temp'!B13705,IF(CECCZ="CZ04",'Outside Temp'!B13706,IF(CECCZ="CZ12",'Outside Temp'!B13707, IF(CECCZ="CZ13",'Outside Temp'!B13708))))</f>
        <v>77.73333333</v>
      </c>
      <c r="G13705" s="12">
        <f t="shared" si="3"/>
        <v>4</v>
      </c>
    </row>
    <row r="13706" ht="15.75" customHeight="1">
      <c r="A13706" s="13">
        <v>42267.791666666664</v>
      </c>
      <c r="B13706" s="73">
        <f t="shared" si="1"/>
        <v>42267</v>
      </c>
      <c r="C13706" s="74">
        <f>IF(NewCustomer="Yes", IF(COUNTIF($I$2:$I$11,B13706)&gt;0,0,WEEKDAY(B13706,2)),IF(COUNTIF($I$2:$I$21,B13706)&gt;0,0,WEEKDAY(B13706,2)))</f>
        <v>7</v>
      </c>
      <c r="D13706" s="74">
        <f t="shared" si="2"/>
        <v>19</v>
      </c>
      <c r="E13706" s="12">
        <f>IFERROR(VLOOKUP(A13706,'IDAR Meter Data'!$A:$B,2,1),"")</f>
        <v>199</v>
      </c>
      <c r="F13706" s="75">
        <f>IF(CECCZ="CZ03",'Outside Temp'!B13706,IF(CECCZ="CZ04",'Outside Temp'!B13707,IF(CECCZ="CZ12",'Outside Temp'!B13708, IF(CECCZ="CZ13",'Outside Temp'!B13709))))</f>
        <v>77</v>
      </c>
      <c r="G13706" s="12">
        <f t="shared" si="3"/>
        <v>4</v>
      </c>
    </row>
    <row r="13707" ht="15.75" customHeight="1">
      <c r="A13707" s="13">
        <v>42267.802083333336</v>
      </c>
      <c r="B13707" s="73">
        <f t="shared" si="1"/>
        <v>42267</v>
      </c>
      <c r="C13707" s="74">
        <f>IF(NewCustomer="Yes", IF(COUNTIF($I$2:$I$11,B13707)&gt;0,0,WEEKDAY(B13707,2)),IF(COUNTIF($I$2:$I$21,B13707)&gt;0,0,WEEKDAY(B13707,2)))</f>
        <v>7</v>
      </c>
      <c r="D13707" s="74">
        <f t="shared" si="2"/>
        <v>19</v>
      </c>
      <c r="E13707" s="12">
        <f>IFERROR(VLOOKUP(A13707,'IDAR Meter Data'!$A:$B,2,1),"")</f>
        <v>194</v>
      </c>
      <c r="F13707" s="75">
        <f>IF(CECCZ="CZ03",'Outside Temp'!B13707,IF(CECCZ="CZ04",'Outside Temp'!B13708,IF(CECCZ="CZ12",'Outside Temp'!B13709, IF(CECCZ="CZ13",'Outside Temp'!B13710))))</f>
        <v>77</v>
      </c>
      <c r="G13707" s="12">
        <f t="shared" si="3"/>
        <v>4</v>
      </c>
    </row>
    <row r="13708" ht="15.75" customHeight="1">
      <c r="A13708" s="13">
        <v>42267.8125</v>
      </c>
      <c r="B13708" s="73">
        <f t="shared" si="1"/>
        <v>42267</v>
      </c>
      <c r="C13708" s="74">
        <f>IF(NewCustomer="Yes", IF(COUNTIF($I$2:$I$11,B13708)&gt;0,0,WEEKDAY(B13708,2)),IF(COUNTIF($I$2:$I$21,B13708)&gt;0,0,WEEKDAY(B13708,2)))</f>
        <v>7</v>
      </c>
      <c r="D13708" s="74">
        <f t="shared" si="2"/>
        <v>19</v>
      </c>
      <c r="E13708" s="12">
        <f>IFERROR(VLOOKUP(A13708,'IDAR Meter Data'!$A:$B,2,1),"")</f>
        <v>191</v>
      </c>
      <c r="F13708" s="75">
        <f>IF(CECCZ="CZ03",'Outside Temp'!B13708,IF(CECCZ="CZ04",'Outside Temp'!B13709,IF(CECCZ="CZ12",'Outside Temp'!B13710, IF(CECCZ="CZ13",'Outside Temp'!B13711))))</f>
        <v>77</v>
      </c>
      <c r="G13708" s="12">
        <f t="shared" si="3"/>
        <v>4</v>
      </c>
    </row>
    <row r="13709" ht="15.75" customHeight="1">
      <c r="A13709" s="13">
        <v>42267.822916666664</v>
      </c>
      <c r="B13709" s="73">
        <f t="shared" si="1"/>
        <v>42267</v>
      </c>
      <c r="C13709" s="74">
        <f>IF(NewCustomer="Yes", IF(COUNTIF($I$2:$I$11,B13709)&gt;0,0,WEEKDAY(B13709,2)),IF(COUNTIF($I$2:$I$21,B13709)&gt;0,0,WEEKDAY(B13709,2)))</f>
        <v>7</v>
      </c>
      <c r="D13709" s="74">
        <f t="shared" si="2"/>
        <v>19</v>
      </c>
      <c r="E13709" s="12">
        <f>IFERROR(VLOOKUP(A13709,'IDAR Meter Data'!$A:$B,2,1),"")</f>
        <v>183</v>
      </c>
      <c r="F13709" s="75">
        <f>IF(CECCZ="CZ03",'Outside Temp'!B13709,IF(CECCZ="CZ04",'Outside Temp'!B13710,IF(CECCZ="CZ12",'Outside Temp'!B13711, IF(CECCZ="CZ13",'Outside Temp'!B13712))))</f>
        <v>77</v>
      </c>
      <c r="G13709" s="12">
        <f t="shared" si="3"/>
        <v>4</v>
      </c>
    </row>
    <row r="13710" ht="15.75" customHeight="1">
      <c r="A13710" s="13">
        <v>42267.833333333336</v>
      </c>
      <c r="B13710" s="73">
        <f t="shared" si="1"/>
        <v>42267</v>
      </c>
      <c r="C13710" s="74">
        <f>IF(NewCustomer="Yes", IF(COUNTIF($I$2:$I$11,B13710)&gt;0,0,WEEKDAY(B13710,2)),IF(COUNTIF($I$2:$I$21,B13710)&gt;0,0,WEEKDAY(B13710,2)))</f>
        <v>7</v>
      </c>
      <c r="D13710" s="74">
        <f t="shared" si="2"/>
        <v>20</v>
      </c>
      <c r="E13710" s="12">
        <f>IFERROR(VLOOKUP(A13710,'IDAR Meter Data'!$A:$B,2,1),"")</f>
        <v>192</v>
      </c>
      <c r="F13710" s="75">
        <f>IF(CECCZ="CZ03",'Outside Temp'!B13710,IF(CECCZ="CZ04",'Outside Temp'!B13711,IF(CECCZ="CZ12",'Outside Temp'!B13712, IF(CECCZ="CZ13",'Outside Temp'!B13713))))</f>
        <v>77</v>
      </c>
      <c r="G13710" s="12">
        <f t="shared" si="3"/>
        <v>4</v>
      </c>
    </row>
    <row r="13711" ht="15.75" customHeight="1">
      <c r="A13711" s="13">
        <v>42267.84375</v>
      </c>
      <c r="B13711" s="73">
        <f t="shared" si="1"/>
        <v>42267</v>
      </c>
      <c r="C13711" s="74">
        <f>IF(NewCustomer="Yes", IF(COUNTIF($I$2:$I$11,B13711)&gt;0,0,WEEKDAY(B13711,2)),IF(COUNTIF($I$2:$I$21,B13711)&gt;0,0,WEEKDAY(B13711,2)))</f>
        <v>7</v>
      </c>
      <c r="D13711" s="74">
        <f t="shared" si="2"/>
        <v>20</v>
      </c>
      <c r="E13711" s="12">
        <f>IFERROR(VLOOKUP(A13711,'IDAR Meter Data'!$A:$B,2,1),"")</f>
        <v>181</v>
      </c>
      <c r="F13711" s="75">
        <f>IF(CECCZ="CZ03",'Outside Temp'!B13711,IF(CECCZ="CZ04",'Outside Temp'!B13712,IF(CECCZ="CZ12",'Outside Temp'!B13713, IF(CECCZ="CZ13",'Outside Temp'!B13714))))</f>
        <v>77</v>
      </c>
      <c r="G13711" s="12">
        <f t="shared" si="3"/>
        <v>4</v>
      </c>
    </row>
    <row r="13712" ht="15.75" customHeight="1">
      <c r="A13712" s="13">
        <v>42267.854166666664</v>
      </c>
      <c r="B13712" s="73">
        <f t="shared" si="1"/>
        <v>42267</v>
      </c>
      <c r="C13712" s="74">
        <f>IF(NewCustomer="Yes", IF(COUNTIF($I$2:$I$11,B13712)&gt;0,0,WEEKDAY(B13712,2)),IF(COUNTIF($I$2:$I$21,B13712)&gt;0,0,WEEKDAY(B13712,2)))</f>
        <v>7</v>
      </c>
      <c r="D13712" s="74">
        <f t="shared" si="2"/>
        <v>20</v>
      </c>
      <c r="E13712" s="12">
        <f>IFERROR(VLOOKUP(A13712,'IDAR Meter Data'!$A:$B,2,1),"")</f>
        <v>172</v>
      </c>
      <c r="F13712" s="75">
        <f>IF(CECCZ="CZ03",'Outside Temp'!B13712,IF(CECCZ="CZ04",'Outside Temp'!B13713,IF(CECCZ="CZ12",'Outside Temp'!B13714, IF(CECCZ="CZ13",'Outside Temp'!B13715))))</f>
        <v>77</v>
      </c>
      <c r="G13712" s="12">
        <f t="shared" si="3"/>
        <v>4</v>
      </c>
    </row>
    <row r="13713" ht="15.75" customHeight="1">
      <c r="A13713" s="13">
        <v>42267.864583333336</v>
      </c>
      <c r="B13713" s="73">
        <f t="shared" si="1"/>
        <v>42267</v>
      </c>
      <c r="C13713" s="74">
        <f>IF(NewCustomer="Yes", IF(COUNTIF($I$2:$I$11,B13713)&gt;0,0,WEEKDAY(B13713,2)),IF(COUNTIF($I$2:$I$21,B13713)&gt;0,0,WEEKDAY(B13713,2)))</f>
        <v>7</v>
      </c>
      <c r="D13713" s="74">
        <f t="shared" si="2"/>
        <v>20</v>
      </c>
      <c r="E13713" s="12">
        <f>IFERROR(VLOOKUP(A13713,'IDAR Meter Data'!$A:$B,2,1),"")</f>
        <v>182</v>
      </c>
      <c r="F13713" s="75">
        <f>IF(CECCZ="CZ03",'Outside Temp'!B13713,IF(CECCZ="CZ04",'Outside Temp'!B13714,IF(CECCZ="CZ12",'Outside Temp'!B13715, IF(CECCZ="CZ13",'Outside Temp'!B13716))))</f>
        <v>77</v>
      </c>
      <c r="G13713" s="12">
        <f t="shared" si="3"/>
        <v>4</v>
      </c>
    </row>
    <row r="13714" ht="15.75" customHeight="1">
      <c r="A13714" s="13">
        <v>42267.875</v>
      </c>
      <c r="B13714" s="73">
        <f t="shared" si="1"/>
        <v>42267</v>
      </c>
      <c r="C13714" s="74">
        <f>IF(NewCustomer="Yes", IF(COUNTIF($I$2:$I$11,B13714)&gt;0,0,WEEKDAY(B13714,2)),IF(COUNTIF($I$2:$I$21,B13714)&gt;0,0,WEEKDAY(B13714,2)))</f>
        <v>7</v>
      </c>
      <c r="D13714" s="74">
        <f t="shared" si="2"/>
        <v>21</v>
      </c>
      <c r="E13714" s="12">
        <f>IFERROR(VLOOKUP(A13714,'IDAR Meter Data'!$A:$B,2,1),"")</f>
        <v>179</v>
      </c>
      <c r="F13714" s="75">
        <f>IF(CECCZ="CZ03",'Outside Temp'!B13714,IF(CECCZ="CZ04",'Outside Temp'!B13715,IF(CECCZ="CZ12",'Outside Temp'!B13716, IF(CECCZ="CZ13",'Outside Temp'!B13717))))</f>
        <v>76.93333333</v>
      </c>
      <c r="G13714" s="12">
        <f t="shared" si="3"/>
        <v>4</v>
      </c>
    </row>
    <row r="13715" ht="15.75" customHeight="1">
      <c r="A13715" s="13">
        <v>42267.885416666664</v>
      </c>
      <c r="B13715" s="73">
        <f t="shared" si="1"/>
        <v>42267</v>
      </c>
      <c r="C13715" s="74">
        <f>IF(NewCustomer="Yes", IF(COUNTIF($I$2:$I$11,B13715)&gt;0,0,WEEKDAY(B13715,2)),IF(COUNTIF($I$2:$I$21,B13715)&gt;0,0,WEEKDAY(B13715,2)))</f>
        <v>7</v>
      </c>
      <c r="D13715" s="74">
        <f t="shared" si="2"/>
        <v>21</v>
      </c>
      <c r="E13715" s="12">
        <f>IFERROR(VLOOKUP(A13715,'IDAR Meter Data'!$A:$B,2,1),"")</f>
        <v>166</v>
      </c>
      <c r="F13715" s="75">
        <f>IF(CECCZ="CZ03",'Outside Temp'!B13715,IF(CECCZ="CZ04",'Outside Temp'!B13716,IF(CECCZ="CZ12",'Outside Temp'!B13717, IF(CECCZ="CZ13",'Outside Temp'!B13718))))</f>
        <v>76.68333333</v>
      </c>
      <c r="G13715" s="12">
        <f t="shared" si="3"/>
        <v>4</v>
      </c>
    </row>
    <row r="13716" ht="15.75" customHeight="1">
      <c r="A13716" s="13">
        <v>42267.895833333336</v>
      </c>
      <c r="B13716" s="73">
        <f t="shared" si="1"/>
        <v>42267</v>
      </c>
      <c r="C13716" s="74">
        <f>IF(NewCustomer="Yes", IF(COUNTIF($I$2:$I$11,B13716)&gt;0,0,WEEKDAY(B13716,2)),IF(COUNTIF($I$2:$I$21,B13716)&gt;0,0,WEEKDAY(B13716,2)))</f>
        <v>7</v>
      </c>
      <c r="D13716" s="74">
        <f t="shared" si="2"/>
        <v>21</v>
      </c>
      <c r="E13716" s="12">
        <f>IFERROR(VLOOKUP(A13716,'IDAR Meter Data'!$A:$B,2,1),"")</f>
        <v>171</v>
      </c>
      <c r="F13716" s="75">
        <f>IF(CECCZ="CZ03",'Outside Temp'!B13716,IF(CECCZ="CZ04",'Outside Temp'!B13717,IF(CECCZ="CZ12",'Outside Temp'!B13718, IF(CECCZ="CZ13",'Outside Temp'!B13719))))</f>
        <v>76.43333333</v>
      </c>
      <c r="G13716" s="12">
        <f t="shared" si="3"/>
        <v>4</v>
      </c>
    </row>
    <row r="13717" ht="15.75" customHeight="1">
      <c r="A13717" s="13">
        <v>42267.90625</v>
      </c>
      <c r="B13717" s="73">
        <f t="shared" si="1"/>
        <v>42267</v>
      </c>
      <c r="C13717" s="74">
        <f>IF(NewCustomer="Yes", IF(COUNTIF($I$2:$I$11,B13717)&gt;0,0,WEEKDAY(B13717,2)),IF(COUNTIF($I$2:$I$21,B13717)&gt;0,0,WEEKDAY(B13717,2)))</f>
        <v>7</v>
      </c>
      <c r="D13717" s="74">
        <f t="shared" si="2"/>
        <v>21</v>
      </c>
      <c r="E13717" s="12">
        <f>IFERROR(VLOOKUP(A13717,'IDAR Meter Data'!$A:$B,2,1),"")</f>
        <v>175</v>
      </c>
      <c r="F13717" s="75">
        <f>IF(CECCZ="CZ03",'Outside Temp'!B13717,IF(CECCZ="CZ04",'Outside Temp'!B13718,IF(CECCZ="CZ12",'Outside Temp'!B13719, IF(CECCZ="CZ13",'Outside Temp'!B13720))))</f>
        <v>76.18333333</v>
      </c>
      <c r="G13717" s="12">
        <f t="shared" si="3"/>
        <v>4</v>
      </c>
    </row>
    <row r="13718" ht="15.75" customHeight="1">
      <c r="A13718" s="13">
        <v>42267.916666666664</v>
      </c>
      <c r="B13718" s="73">
        <f t="shared" si="1"/>
        <v>42267</v>
      </c>
      <c r="C13718" s="74">
        <f>IF(NewCustomer="Yes", IF(COUNTIF($I$2:$I$11,B13718)&gt;0,0,WEEKDAY(B13718,2)),IF(COUNTIF($I$2:$I$21,B13718)&gt;0,0,WEEKDAY(B13718,2)))</f>
        <v>7</v>
      </c>
      <c r="D13718" s="74">
        <f t="shared" si="2"/>
        <v>22</v>
      </c>
      <c r="E13718" s="12">
        <f>IFERROR(VLOOKUP(A13718,'IDAR Meter Data'!$A:$B,2,1),"")</f>
        <v>164</v>
      </c>
      <c r="F13718" s="75">
        <f>IF(CECCZ="CZ03",'Outside Temp'!B13718,IF(CECCZ="CZ04",'Outside Temp'!B13719,IF(CECCZ="CZ12",'Outside Temp'!B13720, IF(CECCZ="CZ13",'Outside Temp'!B13721))))</f>
        <v>75.93333333</v>
      </c>
      <c r="G13718" s="12">
        <f t="shared" si="3"/>
        <v>4</v>
      </c>
    </row>
    <row r="13719" ht="15.75" customHeight="1">
      <c r="A13719" s="13">
        <v>42267.927083333336</v>
      </c>
      <c r="B13719" s="73">
        <f t="shared" si="1"/>
        <v>42267</v>
      </c>
      <c r="C13719" s="74">
        <f>IF(NewCustomer="Yes", IF(COUNTIF($I$2:$I$11,B13719)&gt;0,0,WEEKDAY(B13719,2)),IF(COUNTIF($I$2:$I$21,B13719)&gt;0,0,WEEKDAY(B13719,2)))</f>
        <v>7</v>
      </c>
      <c r="D13719" s="74">
        <f t="shared" si="2"/>
        <v>22</v>
      </c>
      <c r="E13719" s="12">
        <f>IFERROR(VLOOKUP(A13719,'IDAR Meter Data'!$A:$B,2,1),"")</f>
        <v>165</v>
      </c>
      <c r="F13719" s="75">
        <f>IF(CECCZ="CZ03",'Outside Temp'!B13719,IF(CECCZ="CZ04",'Outside Temp'!B13720,IF(CECCZ="CZ12",'Outside Temp'!B13721, IF(CECCZ="CZ13",'Outside Temp'!B13722))))</f>
        <v>75.68333333</v>
      </c>
      <c r="G13719" s="12">
        <f t="shared" si="3"/>
        <v>4</v>
      </c>
    </row>
    <row r="13720" ht="15.75" customHeight="1">
      <c r="A13720" s="13">
        <v>42267.9375</v>
      </c>
      <c r="B13720" s="73">
        <f t="shared" si="1"/>
        <v>42267</v>
      </c>
      <c r="C13720" s="74">
        <f>IF(NewCustomer="Yes", IF(COUNTIF($I$2:$I$11,B13720)&gt;0,0,WEEKDAY(B13720,2)),IF(COUNTIF($I$2:$I$21,B13720)&gt;0,0,WEEKDAY(B13720,2)))</f>
        <v>7</v>
      </c>
      <c r="D13720" s="74">
        <f t="shared" si="2"/>
        <v>22</v>
      </c>
      <c r="E13720" s="12">
        <f>IFERROR(VLOOKUP(A13720,'IDAR Meter Data'!$A:$B,2,1),"")</f>
        <v>171</v>
      </c>
      <c r="F13720" s="75">
        <f>IF(CECCZ="CZ03",'Outside Temp'!B13720,IF(CECCZ="CZ04",'Outside Temp'!B13721,IF(CECCZ="CZ12",'Outside Temp'!B13722, IF(CECCZ="CZ13",'Outside Temp'!B13723))))</f>
        <v>75.43333333</v>
      </c>
      <c r="G13720" s="12">
        <f t="shared" si="3"/>
        <v>4</v>
      </c>
    </row>
    <row r="13721" ht="15.75" customHeight="1">
      <c r="A13721" s="13">
        <v>42267.947916666664</v>
      </c>
      <c r="B13721" s="73">
        <f t="shared" si="1"/>
        <v>42267</v>
      </c>
      <c r="C13721" s="74">
        <f>IF(NewCustomer="Yes", IF(COUNTIF($I$2:$I$11,B13721)&gt;0,0,WEEKDAY(B13721,2)),IF(COUNTIF($I$2:$I$21,B13721)&gt;0,0,WEEKDAY(B13721,2)))</f>
        <v>7</v>
      </c>
      <c r="D13721" s="74">
        <f t="shared" si="2"/>
        <v>22</v>
      </c>
      <c r="E13721" s="12">
        <f>IFERROR(VLOOKUP(A13721,'IDAR Meter Data'!$A:$B,2,1),"")</f>
        <v>159</v>
      </c>
      <c r="F13721" s="75">
        <f>IF(CECCZ="CZ03",'Outside Temp'!B13721,IF(CECCZ="CZ04",'Outside Temp'!B13722,IF(CECCZ="CZ12",'Outside Temp'!B13723, IF(CECCZ="CZ13",'Outside Temp'!B13724))))</f>
        <v>75.18333333</v>
      </c>
      <c r="G13721" s="12">
        <f t="shared" si="3"/>
        <v>4</v>
      </c>
    </row>
    <row r="13722" ht="15.75" customHeight="1">
      <c r="A13722" s="13">
        <v>42267.958333333336</v>
      </c>
      <c r="B13722" s="73">
        <f t="shared" si="1"/>
        <v>42267</v>
      </c>
      <c r="C13722" s="74">
        <f>IF(NewCustomer="Yes", IF(COUNTIF($I$2:$I$11,B13722)&gt;0,0,WEEKDAY(B13722,2)),IF(COUNTIF($I$2:$I$21,B13722)&gt;0,0,WEEKDAY(B13722,2)))</f>
        <v>7</v>
      </c>
      <c r="D13722" s="74">
        <f t="shared" si="2"/>
        <v>23</v>
      </c>
      <c r="E13722" s="12">
        <f>IFERROR(VLOOKUP(A13722,'IDAR Meter Data'!$A:$B,2,1),"")</f>
        <v>170</v>
      </c>
      <c r="F13722" s="75">
        <f>IF(CECCZ="CZ03",'Outside Temp'!B13722,IF(CECCZ="CZ04",'Outside Temp'!B13723,IF(CECCZ="CZ12",'Outside Temp'!B13724, IF(CECCZ="CZ13",'Outside Temp'!B13725))))</f>
        <v>74.8</v>
      </c>
      <c r="G13722" s="12">
        <f t="shared" si="3"/>
        <v>3</v>
      </c>
    </row>
    <row r="13723" ht="15.75" customHeight="1">
      <c r="A13723" s="13">
        <v>42267.96875</v>
      </c>
      <c r="B13723" s="73">
        <f t="shared" si="1"/>
        <v>42267</v>
      </c>
      <c r="C13723" s="74">
        <f>IF(NewCustomer="Yes", IF(COUNTIF($I$2:$I$11,B13723)&gt;0,0,WEEKDAY(B13723,2)),IF(COUNTIF($I$2:$I$21,B13723)&gt;0,0,WEEKDAY(B13723,2)))</f>
        <v>7</v>
      </c>
      <c r="D13723" s="74">
        <f t="shared" si="2"/>
        <v>23</v>
      </c>
      <c r="E13723" s="12">
        <f>IFERROR(VLOOKUP(A13723,'IDAR Meter Data'!$A:$B,2,1),"")</f>
        <v>166</v>
      </c>
      <c r="F13723" s="75">
        <f>IF(CECCZ="CZ03",'Outside Temp'!B13723,IF(CECCZ="CZ04",'Outside Temp'!B13724,IF(CECCZ="CZ12",'Outside Temp'!B13725, IF(CECCZ="CZ13",'Outside Temp'!B13726))))</f>
        <v>74.05</v>
      </c>
      <c r="G13723" s="12">
        <f t="shared" si="3"/>
        <v>3</v>
      </c>
    </row>
    <row r="13724" ht="15.75" customHeight="1">
      <c r="A13724" s="13">
        <v>42267.979166666664</v>
      </c>
      <c r="B13724" s="73">
        <f t="shared" si="1"/>
        <v>42267</v>
      </c>
      <c r="C13724" s="74">
        <f>IF(NewCustomer="Yes", IF(COUNTIF($I$2:$I$11,B13724)&gt;0,0,WEEKDAY(B13724,2)),IF(COUNTIF($I$2:$I$21,B13724)&gt;0,0,WEEKDAY(B13724,2)))</f>
        <v>7</v>
      </c>
      <c r="D13724" s="74">
        <f t="shared" si="2"/>
        <v>23</v>
      </c>
      <c r="E13724" s="12">
        <f>IFERROR(VLOOKUP(A13724,'IDAR Meter Data'!$A:$B,2,1),"")</f>
        <v>152</v>
      </c>
      <c r="F13724" s="75">
        <f>IF(CECCZ="CZ03",'Outside Temp'!B13724,IF(CECCZ="CZ04",'Outside Temp'!B13725,IF(CECCZ="CZ12",'Outside Temp'!B13726, IF(CECCZ="CZ13",'Outside Temp'!B13727))))</f>
        <v>73.3</v>
      </c>
      <c r="G13724" s="12">
        <f t="shared" si="3"/>
        <v>3</v>
      </c>
    </row>
    <row r="13725" ht="15.75" customHeight="1">
      <c r="A13725" s="13">
        <v>42267.989583333336</v>
      </c>
      <c r="B13725" s="73">
        <f t="shared" si="1"/>
        <v>42267</v>
      </c>
      <c r="C13725" s="74">
        <f>IF(NewCustomer="Yes", IF(COUNTIF($I$2:$I$11,B13725)&gt;0,0,WEEKDAY(B13725,2)),IF(COUNTIF($I$2:$I$21,B13725)&gt;0,0,WEEKDAY(B13725,2)))</f>
        <v>7</v>
      </c>
      <c r="D13725" s="74">
        <f t="shared" si="2"/>
        <v>23</v>
      </c>
      <c r="E13725" s="12">
        <f>IFERROR(VLOOKUP(A13725,'IDAR Meter Data'!$A:$B,2,1),"")</f>
        <v>166</v>
      </c>
      <c r="F13725" s="75">
        <f>IF(CECCZ="CZ03",'Outside Temp'!B13725,IF(CECCZ="CZ04",'Outside Temp'!B13726,IF(CECCZ="CZ12",'Outside Temp'!B13727, IF(CECCZ="CZ13",'Outside Temp'!B13728))))</f>
        <v>72.55</v>
      </c>
      <c r="G13725" s="12">
        <f t="shared" si="3"/>
        <v>3</v>
      </c>
    </row>
    <row r="13726" ht="15.75" customHeight="1">
      <c r="A13726" s="13">
        <v>42268.0</v>
      </c>
      <c r="B13726" s="73">
        <f t="shared" si="1"/>
        <v>42268</v>
      </c>
      <c r="C13726" s="74">
        <f>IF(NewCustomer="Yes", IF(COUNTIF($I$2:$I$11,B13726)&gt;0,0,WEEKDAY(B13726,2)),IF(COUNTIF($I$2:$I$21,B13726)&gt;0,0,WEEKDAY(B13726,2)))</f>
        <v>1</v>
      </c>
      <c r="D13726" s="74">
        <f t="shared" si="2"/>
        <v>0</v>
      </c>
      <c r="E13726" s="12">
        <f>IFERROR(VLOOKUP(A13726,'IDAR Meter Data'!$A:$B,2,1),"")</f>
        <v>161</v>
      </c>
      <c r="F13726" s="75">
        <f>IF(CECCZ="CZ03",'Outside Temp'!B13726,IF(CECCZ="CZ04",'Outside Temp'!B13727,IF(CECCZ="CZ12",'Outside Temp'!B13728, IF(CECCZ="CZ13",'Outside Temp'!B13729))))</f>
        <v>71.93333333</v>
      </c>
      <c r="G13726" s="12">
        <f t="shared" si="3"/>
        <v>3</v>
      </c>
    </row>
    <row r="13727" ht="15.75" customHeight="1">
      <c r="A13727" s="13">
        <v>42268.010416666664</v>
      </c>
      <c r="B13727" s="73">
        <f t="shared" si="1"/>
        <v>42268</v>
      </c>
      <c r="C13727" s="74">
        <f>IF(NewCustomer="Yes", IF(COUNTIF($I$2:$I$11,B13727)&gt;0,0,WEEKDAY(B13727,2)),IF(COUNTIF($I$2:$I$21,B13727)&gt;0,0,WEEKDAY(B13727,2)))</f>
        <v>1</v>
      </c>
      <c r="D13727" s="74">
        <f t="shared" si="2"/>
        <v>0</v>
      </c>
      <c r="E13727" s="12">
        <f>IFERROR(VLOOKUP(A13727,'IDAR Meter Data'!$A:$B,2,1),"")</f>
        <v>157</v>
      </c>
      <c r="F13727" s="75">
        <f>IF(CECCZ="CZ03",'Outside Temp'!B13727,IF(CECCZ="CZ04",'Outside Temp'!B13728,IF(CECCZ="CZ12",'Outside Temp'!B13729, IF(CECCZ="CZ13",'Outside Temp'!B13730))))</f>
        <v>71.68333333</v>
      </c>
      <c r="G13727" s="12">
        <f t="shared" si="3"/>
        <v>3</v>
      </c>
    </row>
    <row r="13728" ht="15.75" customHeight="1">
      <c r="A13728" s="13">
        <v>42268.020833333336</v>
      </c>
      <c r="B13728" s="73">
        <f t="shared" si="1"/>
        <v>42268</v>
      </c>
      <c r="C13728" s="74">
        <f>IF(NewCustomer="Yes", IF(COUNTIF($I$2:$I$11,B13728)&gt;0,0,WEEKDAY(B13728,2)),IF(COUNTIF($I$2:$I$21,B13728)&gt;0,0,WEEKDAY(B13728,2)))</f>
        <v>1</v>
      </c>
      <c r="D13728" s="74">
        <f t="shared" si="2"/>
        <v>0</v>
      </c>
      <c r="E13728" s="12">
        <f>IFERROR(VLOOKUP(A13728,'IDAR Meter Data'!$A:$B,2,1),"")</f>
        <v>163</v>
      </c>
      <c r="F13728" s="75">
        <f>IF(CECCZ="CZ03",'Outside Temp'!B13728,IF(CECCZ="CZ04",'Outside Temp'!B13729,IF(CECCZ="CZ12",'Outside Temp'!B13730, IF(CECCZ="CZ13",'Outside Temp'!B13731))))</f>
        <v>71.43333333</v>
      </c>
      <c r="G13728" s="12">
        <f t="shared" si="3"/>
        <v>3</v>
      </c>
    </row>
    <row r="13729" ht="15.75" customHeight="1">
      <c r="A13729" s="13">
        <v>42268.03125</v>
      </c>
      <c r="B13729" s="73">
        <f t="shared" si="1"/>
        <v>42268</v>
      </c>
      <c r="C13729" s="74">
        <f>IF(NewCustomer="Yes", IF(COUNTIF($I$2:$I$11,B13729)&gt;0,0,WEEKDAY(B13729,2)),IF(COUNTIF($I$2:$I$21,B13729)&gt;0,0,WEEKDAY(B13729,2)))</f>
        <v>1</v>
      </c>
      <c r="D13729" s="74">
        <f t="shared" si="2"/>
        <v>0</v>
      </c>
      <c r="E13729" s="12">
        <f>IFERROR(VLOOKUP(A13729,'IDAR Meter Data'!$A:$B,2,1),"")</f>
        <v>156</v>
      </c>
      <c r="F13729" s="75">
        <f>IF(CECCZ="CZ03",'Outside Temp'!B13729,IF(CECCZ="CZ04",'Outside Temp'!B13730,IF(CECCZ="CZ12",'Outside Temp'!B13731, IF(CECCZ="CZ13",'Outside Temp'!B13732))))</f>
        <v>71.18333333</v>
      </c>
      <c r="G13729" s="12">
        <f t="shared" si="3"/>
        <v>3</v>
      </c>
    </row>
    <row r="13730" ht="15.75" customHeight="1">
      <c r="A13730" s="13">
        <v>42268.041666666664</v>
      </c>
      <c r="B13730" s="73">
        <f t="shared" si="1"/>
        <v>42268</v>
      </c>
      <c r="C13730" s="74">
        <f>IF(NewCustomer="Yes", IF(COUNTIF($I$2:$I$11,B13730)&gt;0,0,WEEKDAY(B13730,2)),IF(COUNTIF($I$2:$I$21,B13730)&gt;0,0,WEEKDAY(B13730,2)))</f>
        <v>1</v>
      </c>
      <c r="D13730" s="74">
        <f t="shared" si="2"/>
        <v>1</v>
      </c>
      <c r="E13730" s="12">
        <f>IFERROR(VLOOKUP(A13730,'IDAR Meter Data'!$A:$B,2,1),"")</f>
        <v>159</v>
      </c>
      <c r="F13730" s="75">
        <f>IF(CECCZ="CZ03",'Outside Temp'!B13730,IF(CECCZ="CZ04",'Outside Temp'!B13731,IF(CECCZ="CZ12",'Outside Temp'!B13732, IF(CECCZ="CZ13",'Outside Temp'!B13733))))</f>
        <v>70.86666667</v>
      </c>
      <c r="G13730" s="12">
        <f t="shared" si="3"/>
        <v>3</v>
      </c>
    </row>
    <row r="13731" ht="15.75" customHeight="1">
      <c r="A13731" s="13">
        <v>42268.052083333336</v>
      </c>
      <c r="B13731" s="73">
        <f t="shared" si="1"/>
        <v>42268</v>
      </c>
      <c r="C13731" s="74">
        <f>IF(NewCustomer="Yes", IF(COUNTIF($I$2:$I$11,B13731)&gt;0,0,WEEKDAY(B13731,2)),IF(COUNTIF($I$2:$I$21,B13731)&gt;0,0,WEEKDAY(B13731,2)))</f>
        <v>1</v>
      </c>
      <c r="D13731" s="74">
        <f t="shared" si="2"/>
        <v>1</v>
      </c>
      <c r="E13731" s="12">
        <f>IFERROR(VLOOKUP(A13731,'IDAR Meter Data'!$A:$B,2,1),"")</f>
        <v>153</v>
      </c>
      <c r="F13731" s="75">
        <f>IF(CECCZ="CZ03",'Outside Temp'!B13731,IF(CECCZ="CZ04",'Outside Temp'!B13732,IF(CECCZ="CZ12",'Outside Temp'!B13733, IF(CECCZ="CZ13",'Outside Temp'!B13734))))</f>
        <v>70.36666667</v>
      </c>
      <c r="G13731" s="12">
        <f t="shared" si="3"/>
        <v>3</v>
      </c>
    </row>
    <row r="13732" ht="15.75" customHeight="1">
      <c r="A13732" s="13">
        <v>42268.0625</v>
      </c>
      <c r="B13732" s="73">
        <f t="shared" si="1"/>
        <v>42268</v>
      </c>
      <c r="C13732" s="74">
        <f>IF(NewCustomer="Yes", IF(COUNTIF($I$2:$I$11,B13732)&gt;0,0,WEEKDAY(B13732,2)),IF(COUNTIF($I$2:$I$21,B13732)&gt;0,0,WEEKDAY(B13732,2)))</f>
        <v>1</v>
      </c>
      <c r="D13732" s="74">
        <f t="shared" si="2"/>
        <v>1</v>
      </c>
      <c r="E13732" s="12">
        <f>IFERROR(VLOOKUP(A13732,'IDAR Meter Data'!$A:$B,2,1),"")</f>
        <v>157</v>
      </c>
      <c r="F13732" s="75">
        <f>IF(CECCZ="CZ03",'Outside Temp'!B13732,IF(CECCZ="CZ04",'Outside Temp'!B13733,IF(CECCZ="CZ12",'Outside Temp'!B13734, IF(CECCZ="CZ13",'Outside Temp'!B13735))))</f>
        <v>69.86666667</v>
      </c>
      <c r="G13732" s="12">
        <f t="shared" si="3"/>
        <v>2</v>
      </c>
    </row>
    <row r="13733" ht="15.75" customHeight="1">
      <c r="A13733" s="13">
        <v>42268.072916666664</v>
      </c>
      <c r="B13733" s="73">
        <f t="shared" si="1"/>
        <v>42268</v>
      </c>
      <c r="C13733" s="74">
        <f>IF(NewCustomer="Yes", IF(COUNTIF($I$2:$I$11,B13733)&gt;0,0,WEEKDAY(B13733,2)),IF(COUNTIF($I$2:$I$21,B13733)&gt;0,0,WEEKDAY(B13733,2)))</f>
        <v>1</v>
      </c>
      <c r="D13733" s="74">
        <f t="shared" si="2"/>
        <v>1</v>
      </c>
      <c r="E13733" s="12">
        <f>IFERROR(VLOOKUP(A13733,'IDAR Meter Data'!$A:$B,2,1),"")</f>
        <v>160</v>
      </c>
      <c r="F13733" s="75">
        <f>IF(CECCZ="CZ03",'Outside Temp'!B13733,IF(CECCZ="CZ04",'Outside Temp'!B13734,IF(CECCZ="CZ12",'Outside Temp'!B13735, IF(CECCZ="CZ13",'Outside Temp'!B13736))))</f>
        <v>69.36666667</v>
      </c>
      <c r="G13733" s="12">
        <f t="shared" si="3"/>
        <v>2</v>
      </c>
    </row>
    <row r="13734" ht="15.75" customHeight="1">
      <c r="A13734" s="13">
        <v>42268.083333333336</v>
      </c>
      <c r="B13734" s="73">
        <f t="shared" si="1"/>
        <v>42268</v>
      </c>
      <c r="C13734" s="74">
        <f>IF(NewCustomer="Yes", IF(COUNTIF($I$2:$I$11,B13734)&gt;0,0,WEEKDAY(B13734,2)),IF(COUNTIF($I$2:$I$21,B13734)&gt;0,0,WEEKDAY(B13734,2)))</f>
        <v>1</v>
      </c>
      <c r="D13734" s="74">
        <f t="shared" si="2"/>
        <v>2</v>
      </c>
      <c r="E13734" s="12">
        <f>IFERROR(VLOOKUP(A13734,'IDAR Meter Data'!$A:$B,2,1),"")</f>
        <v>153</v>
      </c>
      <c r="F13734" s="75">
        <f>IF(CECCZ="CZ03",'Outside Temp'!B13734,IF(CECCZ="CZ04",'Outside Temp'!B13735,IF(CECCZ="CZ12",'Outside Temp'!B13736, IF(CECCZ="CZ13",'Outside Temp'!B13737))))</f>
        <v>69</v>
      </c>
      <c r="G13734" s="12">
        <f t="shared" si="3"/>
        <v>2</v>
      </c>
    </row>
    <row r="13735" ht="15.75" customHeight="1">
      <c r="A13735" s="13">
        <v>42268.09375</v>
      </c>
      <c r="B13735" s="73">
        <f t="shared" si="1"/>
        <v>42268</v>
      </c>
      <c r="C13735" s="74">
        <f>IF(NewCustomer="Yes", IF(COUNTIF($I$2:$I$11,B13735)&gt;0,0,WEEKDAY(B13735,2)),IF(COUNTIF($I$2:$I$21,B13735)&gt;0,0,WEEKDAY(B13735,2)))</f>
        <v>1</v>
      </c>
      <c r="D13735" s="74">
        <f t="shared" si="2"/>
        <v>2</v>
      </c>
      <c r="E13735" s="12">
        <f>IFERROR(VLOOKUP(A13735,'IDAR Meter Data'!$A:$B,2,1),"")</f>
        <v>161</v>
      </c>
      <c r="F13735" s="75">
        <f>IF(CECCZ="CZ03",'Outside Temp'!B13735,IF(CECCZ="CZ04",'Outside Temp'!B13736,IF(CECCZ="CZ12",'Outside Temp'!B13737, IF(CECCZ="CZ13",'Outside Temp'!B13738))))</f>
        <v>69</v>
      </c>
      <c r="G13735" s="12">
        <f t="shared" si="3"/>
        <v>2</v>
      </c>
    </row>
    <row r="13736" ht="15.75" customHeight="1">
      <c r="A13736" s="13">
        <v>42268.104166666664</v>
      </c>
      <c r="B13736" s="73">
        <f t="shared" si="1"/>
        <v>42268</v>
      </c>
      <c r="C13736" s="74">
        <f>IF(NewCustomer="Yes", IF(COUNTIF($I$2:$I$11,B13736)&gt;0,0,WEEKDAY(B13736,2)),IF(COUNTIF($I$2:$I$21,B13736)&gt;0,0,WEEKDAY(B13736,2)))</f>
        <v>1</v>
      </c>
      <c r="D13736" s="74">
        <f t="shared" si="2"/>
        <v>2</v>
      </c>
      <c r="E13736" s="12">
        <f>IFERROR(VLOOKUP(A13736,'IDAR Meter Data'!$A:$B,2,1),"")</f>
        <v>150</v>
      </c>
      <c r="F13736" s="75">
        <f>IF(CECCZ="CZ03",'Outside Temp'!B13736,IF(CECCZ="CZ04",'Outside Temp'!B13737,IF(CECCZ="CZ12",'Outside Temp'!B13738, IF(CECCZ="CZ13",'Outside Temp'!B13739))))</f>
        <v>69</v>
      </c>
      <c r="G13736" s="12">
        <f t="shared" si="3"/>
        <v>2</v>
      </c>
    </row>
    <row r="13737" ht="15.75" customHeight="1">
      <c r="A13737" s="13">
        <v>42268.114583333336</v>
      </c>
      <c r="B13737" s="73">
        <f t="shared" si="1"/>
        <v>42268</v>
      </c>
      <c r="C13737" s="74">
        <f>IF(NewCustomer="Yes", IF(COUNTIF($I$2:$I$11,B13737)&gt;0,0,WEEKDAY(B13737,2)),IF(COUNTIF($I$2:$I$21,B13737)&gt;0,0,WEEKDAY(B13737,2)))</f>
        <v>1</v>
      </c>
      <c r="D13737" s="74">
        <f t="shared" si="2"/>
        <v>2</v>
      </c>
      <c r="E13737" s="12">
        <f>IFERROR(VLOOKUP(A13737,'IDAR Meter Data'!$A:$B,2,1),"")</f>
        <v>159</v>
      </c>
      <c r="F13737" s="75">
        <f>IF(CECCZ="CZ03",'Outside Temp'!B13737,IF(CECCZ="CZ04",'Outside Temp'!B13738,IF(CECCZ="CZ12",'Outside Temp'!B13739, IF(CECCZ="CZ13",'Outside Temp'!B13740))))</f>
        <v>69</v>
      </c>
      <c r="G13737" s="12">
        <f t="shared" si="3"/>
        <v>2</v>
      </c>
    </row>
    <row r="13738" ht="15.75" customHeight="1">
      <c r="A13738" s="13">
        <v>42268.125</v>
      </c>
      <c r="B13738" s="73">
        <f t="shared" si="1"/>
        <v>42268</v>
      </c>
      <c r="C13738" s="74">
        <f>IF(NewCustomer="Yes", IF(COUNTIF($I$2:$I$11,B13738)&gt;0,0,WEEKDAY(B13738,2)),IF(COUNTIF($I$2:$I$21,B13738)&gt;0,0,WEEKDAY(B13738,2)))</f>
        <v>1</v>
      </c>
      <c r="D13738" s="74">
        <f t="shared" si="2"/>
        <v>3</v>
      </c>
      <c r="E13738" s="12">
        <f>IFERROR(VLOOKUP(A13738,'IDAR Meter Data'!$A:$B,2,1),"")</f>
        <v>155</v>
      </c>
      <c r="F13738" s="75">
        <f>IF(CECCZ="CZ03",'Outside Temp'!B13738,IF(CECCZ="CZ04",'Outside Temp'!B13739,IF(CECCZ="CZ12",'Outside Temp'!B13740, IF(CECCZ="CZ13",'Outside Temp'!B13741))))</f>
        <v>68.86666667</v>
      </c>
      <c r="G13738" s="12">
        <f t="shared" si="3"/>
        <v>2</v>
      </c>
    </row>
    <row r="13739" ht="15.75" customHeight="1">
      <c r="A13739" s="13">
        <v>42268.135416666664</v>
      </c>
      <c r="B13739" s="73">
        <f t="shared" si="1"/>
        <v>42268</v>
      </c>
      <c r="C13739" s="74">
        <f>IF(NewCustomer="Yes", IF(COUNTIF($I$2:$I$11,B13739)&gt;0,0,WEEKDAY(B13739,2)),IF(COUNTIF($I$2:$I$21,B13739)&gt;0,0,WEEKDAY(B13739,2)))</f>
        <v>1</v>
      </c>
      <c r="D13739" s="74">
        <f t="shared" si="2"/>
        <v>3</v>
      </c>
      <c r="E13739" s="12">
        <f>IFERROR(VLOOKUP(A13739,'IDAR Meter Data'!$A:$B,2,1),"")</f>
        <v>150</v>
      </c>
      <c r="F13739" s="75">
        <f>IF(CECCZ="CZ03",'Outside Temp'!B13739,IF(CECCZ="CZ04",'Outside Temp'!B13740,IF(CECCZ="CZ12",'Outside Temp'!B13741, IF(CECCZ="CZ13",'Outside Temp'!B13742))))</f>
        <v>68.36666667</v>
      </c>
      <c r="G13739" s="12">
        <f t="shared" si="3"/>
        <v>2</v>
      </c>
    </row>
    <row r="13740" ht="15.75" customHeight="1">
      <c r="A13740" s="13">
        <v>42268.145833333336</v>
      </c>
      <c r="B13740" s="73">
        <f t="shared" si="1"/>
        <v>42268</v>
      </c>
      <c r="C13740" s="74">
        <f>IF(NewCustomer="Yes", IF(COUNTIF($I$2:$I$11,B13740)&gt;0,0,WEEKDAY(B13740,2)),IF(COUNTIF($I$2:$I$21,B13740)&gt;0,0,WEEKDAY(B13740,2)))</f>
        <v>1</v>
      </c>
      <c r="D13740" s="74">
        <f t="shared" si="2"/>
        <v>3</v>
      </c>
      <c r="E13740" s="12">
        <f>IFERROR(VLOOKUP(A13740,'IDAR Meter Data'!$A:$B,2,1),"")</f>
        <v>158</v>
      </c>
      <c r="F13740" s="75">
        <f>IF(CECCZ="CZ03",'Outside Temp'!B13740,IF(CECCZ="CZ04",'Outside Temp'!B13741,IF(CECCZ="CZ12",'Outside Temp'!B13742, IF(CECCZ="CZ13",'Outside Temp'!B13743))))</f>
        <v>67.86666667</v>
      </c>
      <c r="G13740" s="12">
        <f t="shared" si="3"/>
        <v>2</v>
      </c>
    </row>
    <row r="13741" ht="15.75" customHeight="1">
      <c r="A13741" s="13">
        <v>42268.15625</v>
      </c>
      <c r="B13741" s="73">
        <f t="shared" si="1"/>
        <v>42268</v>
      </c>
      <c r="C13741" s="74">
        <f>IF(NewCustomer="Yes", IF(COUNTIF($I$2:$I$11,B13741)&gt;0,0,WEEKDAY(B13741,2)),IF(COUNTIF($I$2:$I$21,B13741)&gt;0,0,WEEKDAY(B13741,2)))</f>
        <v>1</v>
      </c>
      <c r="D13741" s="74">
        <f t="shared" si="2"/>
        <v>3</v>
      </c>
      <c r="E13741" s="12">
        <f>IFERROR(VLOOKUP(A13741,'IDAR Meter Data'!$A:$B,2,1),"")</f>
        <v>150</v>
      </c>
      <c r="F13741" s="75">
        <f>IF(CECCZ="CZ03",'Outside Temp'!B13741,IF(CECCZ="CZ04",'Outside Temp'!B13742,IF(CECCZ="CZ12",'Outside Temp'!B13743, IF(CECCZ="CZ13",'Outside Temp'!B13744))))</f>
        <v>67.36666667</v>
      </c>
      <c r="G13741" s="12">
        <f t="shared" si="3"/>
        <v>2</v>
      </c>
    </row>
    <row r="13742" ht="15.75" customHeight="1">
      <c r="A13742" s="13">
        <v>42268.166666666664</v>
      </c>
      <c r="B13742" s="73">
        <f t="shared" si="1"/>
        <v>42268</v>
      </c>
      <c r="C13742" s="74">
        <f>IF(NewCustomer="Yes", IF(COUNTIF($I$2:$I$11,B13742)&gt;0,0,WEEKDAY(B13742,2)),IF(COUNTIF($I$2:$I$21,B13742)&gt;0,0,WEEKDAY(B13742,2)))</f>
        <v>1</v>
      </c>
      <c r="D13742" s="74">
        <f t="shared" si="2"/>
        <v>4</v>
      </c>
      <c r="E13742" s="12">
        <f>IFERROR(VLOOKUP(A13742,'IDAR Meter Data'!$A:$B,2,1),"")</f>
        <v>154</v>
      </c>
      <c r="F13742" s="75">
        <f>IF(CECCZ="CZ03",'Outside Temp'!B13742,IF(CECCZ="CZ04",'Outside Temp'!B13743,IF(CECCZ="CZ12",'Outside Temp'!B13744, IF(CECCZ="CZ13",'Outside Temp'!B13745))))</f>
        <v>67.06666667</v>
      </c>
      <c r="G13742" s="12">
        <f t="shared" si="3"/>
        <v>2</v>
      </c>
    </row>
    <row r="13743" ht="15.75" customHeight="1">
      <c r="A13743" s="13">
        <v>42268.177083333336</v>
      </c>
      <c r="B13743" s="73">
        <f t="shared" si="1"/>
        <v>42268</v>
      </c>
      <c r="C13743" s="74">
        <f>IF(NewCustomer="Yes", IF(COUNTIF($I$2:$I$11,B13743)&gt;0,0,WEEKDAY(B13743,2)),IF(COUNTIF($I$2:$I$21,B13743)&gt;0,0,WEEKDAY(B13743,2)))</f>
        <v>1</v>
      </c>
      <c r="D13743" s="74">
        <f t="shared" si="2"/>
        <v>4</v>
      </c>
      <c r="E13743" s="12">
        <f>IFERROR(VLOOKUP(A13743,'IDAR Meter Data'!$A:$B,2,1),"")</f>
        <v>155</v>
      </c>
      <c r="F13743" s="75">
        <f>IF(CECCZ="CZ03",'Outside Temp'!B13743,IF(CECCZ="CZ04",'Outside Temp'!B13744,IF(CECCZ="CZ12",'Outside Temp'!B13745, IF(CECCZ="CZ13",'Outside Temp'!B13746))))</f>
        <v>67.31666667</v>
      </c>
      <c r="G13743" s="12">
        <f t="shared" si="3"/>
        <v>2</v>
      </c>
    </row>
    <row r="13744" ht="15.75" customHeight="1">
      <c r="A13744" s="13">
        <v>42268.1875</v>
      </c>
      <c r="B13744" s="73">
        <f t="shared" si="1"/>
        <v>42268</v>
      </c>
      <c r="C13744" s="74">
        <f>IF(NewCustomer="Yes", IF(COUNTIF($I$2:$I$11,B13744)&gt;0,0,WEEKDAY(B13744,2)),IF(COUNTIF($I$2:$I$21,B13744)&gt;0,0,WEEKDAY(B13744,2)))</f>
        <v>1</v>
      </c>
      <c r="D13744" s="74">
        <f t="shared" si="2"/>
        <v>4</v>
      </c>
      <c r="E13744" s="12">
        <f>IFERROR(VLOOKUP(A13744,'IDAR Meter Data'!$A:$B,2,1),"")</f>
        <v>147</v>
      </c>
      <c r="F13744" s="75">
        <f>IF(CECCZ="CZ03",'Outside Temp'!B13744,IF(CECCZ="CZ04",'Outside Temp'!B13745,IF(CECCZ="CZ12",'Outside Temp'!B13746, IF(CECCZ="CZ13",'Outside Temp'!B13747))))</f>
        <v>67.56666667</v>
      </c>
      <c r="G13744" s="12">
        <f t="shared" si="3"/>
        <v>2</v>
      </c>
    </row>
    <row r="13745" ht="15.75" customHeight="1">
      <c r="A13745" s="13">
        <v>42268.197916666664</v>
      </c>
      <c r="B13745" s="73">
        <f t="shared" si="1"/>
        <v>42268</v>
      </c>
      <c r="C13745" s="74">
        <f>IF(NewCustomer="Yes", IF(COUNTIF($I$2:$I$11,B13745)&gt;0,0,WEEKDAY(B13745,2)),IF(COUNTIF($I$2:$I$21,B13745)&gt;0,0,WEEKDAY(B13745,2)))</f>
        <v>1</v>
      </c>
      <c r="D13745" s="74">
        <f t="shared" si="2"/>
        <v>4</v>
      </c>
      <c r="E13745" s="12">
        <f>IFERROR(VLOOKUP(A13745,'IDAR Meter Data'!$A:$B,2,1),"")</f>
        <v>158</v>
      </c>
      <c r="F13745" s="75">
        <f>IF(CECCZ="CZ03",'Outside Temp'!B13745,IF(CECCZ="CZ04",'Outside Temp'!B13746,IF(CECCZ="CZ12",'Outside Temp'!B13747, IF(CECCZ="CZ13",'Outside Temp'!B13748))))</f>
        <v>67.81666667</v>
      </c>
      <c r="G13745" s="12">
        <f t="shared" si="3"/>
        <v>2</v>
      </c>
    </row>
    <row r="13746" ht="15.75" customHeight="1">
      <c r="A13746" s="13">
        <v>42268.208333333336</v>
      </c>
      <c r="B13746" s="73">
        <f t="shared" si="1"/>
        <v>42268</v>
      </c>
      <c r="C13746" s="74">
        <f>IF(NewCustomer="Yes", IF(COUNTIF($I$2:$I$11,B13746)&gt;0,0,WEEKDAY(B13746,2)),IF(COUNTIF($I$2:$I$21,B13746)&gt;0,0,WEEKDAY(B13746,2)))</f>
        <v>1</v>
      </c>
      <c r="D13746" s="74">
        <f t="shared" si="2"/>
        <v>5</v>
      </c>
      <c r="E13746" s="12">
        <f>IFERROR(VLOOKUP(A13746,'IDAR Meter Data'!$A:$B,2,1),"")</f>
        <v>146</v>
      </c>
      <c r="F13746" s="75">
        <f>IF(CECCZ="CZ03",'Outside Temp'!B13746,IF(CECCZ="CZ04",'Outside Temp'!B13747,IF(CECCZ="CZ12",'Outside Temp'!B13748, IF(CECCZ="CZ13",'Outside Temp'!B13749))))</f>
        <v>67.93333333</v>
      </c>
      <c r="G13746" s="12">
        <f t="shared" si="3"/>
        <v>2</v>
      </c>
    </row>
    <row r="13747" ht="15.75" customHeight="1">
      <c r="A13747" s="13">
        <v>42268.21875</v>
      </c>
      <c r="B13747" s="73">
        <f t="shared" si="1"/>
        <v>42268</v>
      </c>
      <c r="C13747" s="74">
        <f>IF(NewCustomer="Yes", IF(COUNTIF($I$2:$I$11,B13747)&gt;0,0,WEEKDAY(B13747,2)),IF(COUNTIF($I$2:$I$21,B13747)&gt;0,0,WEEKDAY(B13747,2)))</f>
        <v>1</v>
      </c>
      <c r="D13747" s="74">
        <f t="shared" si="2"/>
        <v>5</v>
      </c>
      <c r="E13747" s="12">
        <f>IFERROR(VLOOKUP(A13747,'IDAR Meter Data'!$A:$B,2,1),"")</f>
        <v>151</v>
      </c>
      <c r="F13747" s="75">
        <f>IF(CECCZ="CZ03",'Outside Temp'!B13747,IF(CECCZ="CZ04",'Outside Temp'!B13748,IF(CECCZ="CZ12",'Outside Temp'!B13749, IF(CECCZ="CZ13",'Outside Temp'!B13750))))</f>
        <v>67.68333333</v>
      </c>
      <c r="G13747" s="12">
        <f t="shared" si="3"/>
        <v>2</v>
      </c>
    </row>
    <row r="13748" ht="15.75" customHeight="1">
      <c r="A13748" s="13">
        <v>42268.229166666664</v>
      </c>
      <c r="B13748" s="73">
        <f t="shared" si="1"/>
        <v>42268</v>
      </c>
      <c r="C13748" s="74">
        <f>IF(NewCustomer="Yes", IF(COUNTIF($I$2:$I$11,B13748)&gt;0,0,WEEKDAY(B13748,2)),IF(COUNTIF($I$2:$I$21,B13748)&gt;0,0,WEEKDAY(B13748,2)))</f>
        <v>1</v>
      </c>
      <c r="D13748" s="74">
        <f t="shared" si="2"/>
        <v>5</v>
      </c>
      <c r="E13748" s="12">
        <f>IFERROR(VLOOKUP(A13748,'IDAR Meter Data'!$A:$B,2,1),"")</f>
        <v>157</v>
      </c>
      <c r="F13748" s="75">
        <f>IF(CECCZ="CZ03",'Outside Temp'!B13748,IF(CECCZ="CZ04",'Outside Temp'!B13749,IF(CECCZ="CZ12",'Outside Temp'!B13750, IF(CECCZ="CZ13",'Outside Temp'!B13751))))</f>
        <v>67.43333333</v>
      </c>
      <c r="G13748" s="12">
        <f t="shared" si="3"/>
        <v>2</v>
      </c>
    </row>
    <row r="13749" ht="15.75" customHeight="1">
      <c r="A13749" s="13">
        <v>42268.239583333336</v>
      </c>
      <c r="B13749" s="73">
        <f t="shared" si="1"/>
        <v>42268</v>
      </c>
      <c r="C13749" s="74">
        <f>IF(NewCustomer="Yes", IF(COUNTIF($I$2:$I$11,B13749)&gt;0,0,WEEKDAY(B13749,2)),IF(COUNTIF($I$2:$I$21,B13749)&gt;0,0,WEEKDAY(B13749,2)))</f>
        <v>1</v>
      </c>
      <c r="D13749" s="74">
        <f t="shared" si="2"/>
        <v>5</v>
      </c>
      <c r="E13749" s="12">
        <f>IFERROR(VLOOKUP(A13749,'IDAR Meter Data'!$A:$B,2,1),"")</f>
        <v>143</v>
      </c>
      <c r="F13749" s="75">
        <f>IF(CECCZ="CZ03",'Outside Temp'!B13749,IF(CECCZ="CZ04",'Outside Temp'!B13750,IF(CECCZ="CZ12",'Outside Temp'!B13751, IF(CECCZ="CZ13",'Outside Temp'!B13752))))</f>
        <v>67.18333333</v>
      </c>
      <c r="G13749" s="12">
        <f t="shared" si="3"/>
        <v>2</v>
      </c>
    </row>
    <row r="13750" ht="15.75" customHeight="1">
      <c r="A13750" s="13">
        <v>42268.25</v>
      </c>
      <c r="B13750" s="73">
        <f t="shared" si="1"/>
        <v>42268</v>
      </c>
      <c r="C13750" s="74">
        <f>IF(NewCustomer="Yes", IF(COUNTIF($I$2:$I$11,B13750)&gt;0,0,WEEKDAY(B13750,2)),IF(COUNTIF($I$2:$I$21,B13750)&gt;0,0,WEEKDAY(B13750,2)))</f>
        <v>1</v>
      </c>
      <c r="D13750" s="74">
        <f t="shared" si="2"/>
        <v>6</v>
      </c>
      <c r="E13750" s="12">
        <f>IFERROR(VLOOKUP(A13750,'IDAR Meter Data'!$A:$B,2,1),"")</f>
        <v>154</v>
      </c>
      <c r="F13750" s="75">
        <f>IF(CECCZ="CZ03",'Outside Temp'!B13750,IF(CECCZ="CZ04",'Outside Temp'!B13751,IF(CECCZ="CZ12",'Outside Temp'!B13752, IF(CECCZ="CZ13",'Outside Temp'!B13753))))</f>
        <v>67.2</v>
      </c>
      <c r="G13750" s="12">
        <f t="shared" si="3"/>
        <v>2</v>
      </c>
    </row>
    <row r="13751" ht="15.75" customHeight="1">
      <c r="A13751" s="13">
        <v>42268.260416666664</v>
      </c>
      <c r="B13751" s="73">
        <f t="shared" si="1"/>
        <v>42268</v>
      </c>
      <c r="C13751" s="74">
        <f>IF(NewCustomer="Yes", IF(COUNTIF($I$2:$I$11,B13751)&gt;0,0,WEEKDAY(B13751,2)),IF(COUNTIF($I$2:$I$21,B13751)&gt;0,0,WEEKDAY(B13751,2)))</f>
        <v>1</v>
      </c>
      <c r="D13751" s="74">
        <f t="shared" si="2"/>
        <v>6</v>
      </c>
      <c r="E13751" s="12">
        <f>IFERROR(VLOOKUP(A13751,'IDAR Meter Data'!$A:$B,2,1),"")</f>
        <v>155</v>
      </c>
      <c r="F13751" s="75">
        <f>IF(CECCZ="CZ03",'Outside Temp'!B13751,IF(CECCZ="CZ04",'Outside Temp'!B13752,IF(CECCZ="CZ12",'Outside Temp'!B13753, IF(CECCZ="CZ13",'Outside Temp'!B13754))))</f>
        <v>67.95</v>
      </c>
      <c r="G13751" s="12">
        <f t="shared" si="3"/>
        <v>2</v>
      </c>
    </row>
    <row r="13752" ht="15.75" customHeight="1">
      <c r="A13752" s="13">
        <v>42268.270833333336</v>
      </c>
      <c r="B13752" s="73">
        <f t="shared" si="1"/>
        <v>42268</v>
      </c>
      <c r="C13752" s="74">
        <f>IF(NewCustomer="Yes", IF(COUNTIF($I$2:$I$11,B13752)&gt;0,0,WEEKDAY(B13752,2)),IF(COUNTIF($I$2:$I$21,B13752)&gt;0,0,WEEKDAY(B13752,2)))</f>
        <v>1</v>
      </c>
      <c r="D13752" s="74">
        <f t="shared" si="2"/>
        <v>6</v>
      </c>
      <c r="E13752" s="12">
        <f>IFERROR(VLOOKUP(A13752,'IDAR Meter Data'!$A:$B,2,1),"")</f>
        <v>143</v>
      </c>
      <c r="F13752" s="75">
        <f>IF(CECCZ="CZ03",'Outside Temp'!B13752,IF(CECCZ="CZ04",'Outside Temp'!B13753,IF(CECCZ="CZ12",'Outside Temp'!B13754, IF(CECCZ="CZ13",'Outside Temp'!B13755))))</f>
        <v>68.7</v>
      </c>
      <c r="G13752" s="12">
        <f t="shared" si="3"/>
        <v>2</v>
      </c>
    </row>
    <row r="13753" ht="15.75" customHeight="1">
      <c r="A13753" s="13">
        <v>42268.28125</v>
      </c>
      <c r="B13753" s="73">
        <f t="shared" si="1"/>
        <v>42268</v>
      </c>
      <c r="C13753" s="74">
        <f>IF(NewCustomer="Yes", IF(COUNTIF($I$2:$I$11,B13753)&gt;0,0,WEEKDAY(B13753,2)),IF(COUNTIF($I$2:$I$21,B13753)&gt;0,0,WEEKDAY(B13753,2)))</f>
        <v>1</v>
      </c>
      <c r="D13753" s="74">
        <f t="shared" si="2"/>
        <v>6</v>
      </c>
      <c r="E13753" s="12">
        <f>IFERROR(VLOOKUP(A13753,'IDAR Meter Data'!$A:$B,2,1),"")</f>
        <v>155</v>
      </c>
      <c r="F13753" s="75">
        <f>IF(CECCZ="CZ03",'Outside Temp'!B13753,IF(CECCZ="CZ04",'Outside Temp'!B13754,IF(CECCZ="CZ12",'Outside Temp'!B13755, IF(CECCZ="CZ13",'Outside Temp'!B13756))))</f>
        <v>69.45</v>
      </c>
      <c r="G13753" s="12">
        <f t="shared" si="3"/>
        <v>2</v>
      </c>
    </row>
    <row r="13754" ht="15.75" customHeight="1">
      <c r="A13754" s="13">
        <v>42268.291666666664</v>
      </c>
      <c r="B13754" s="73">
        <f t="shared" si="1"/>
        <v>42268</v>
      </c>
      <c r="C13754" s="74">
        <f>IF(NewCustomer="Yes", IF(COUNTIF($I$2:$I$11,B13754)&gt;0,0,WEEKDAY(B13754,2)),IF(COUNTIF($I$2:$I$21,B13754)&gt;0,0,WEEKDAY(B13754,2)))</f>
        <v>1</v>
      </c>
      <c r="D13754" s="74">
        <f t="shared" si="2"/>
        <v>7</v>
      </c>
      <c r="E13754" s="12">
        <f>IFERROR(VLOOKUP(A13754,'IDAR Meter Data'!$A:$B,2,1),"")</f>
        <v>152</v>
      </c>
      <c r="F13754" s="75">
        <f>IF(CECCZ="CZ03",'Outside Temp'!B13754,IF(CECCZ="CZ04",'Outside Temp'!B13755,IF(CECCZ="CZ12",'Outside Temp'!B13756, IF(CECCZ="CZ13",'Outside Temp'!B13757))))</f>
        <v>70.13333333</v>
      </c>
      <c r="G13754" s="12">
        <f t="shared" si="3"/>
        <v>3</v>
      </c>
    </row>
    <row r="13755" ht="15.75" customHeight="1">
      <c r="A13755" s="13">
        <v>42268.302083333336</v>
      </c>
      <c r="B13755" s="73">
        <f t="shared" si="1"/>
        <v>42268</v>
      </c>
      <c r="C13755" s="74">
        <f>IF(NewCustomer="Yes", IF(COUNTIF($I$2:$I$11,B13755)&gt;0,0,WEEKDAY(B13755,2)),IF(COUNTIF($I$2:$I$21,B13755)&gt;0,0,WEEKDAY(B13755,2)))</f>
        <v>1</v>
      </c>
      <c r="D13755" s="74">
        <f t="shared" si="2"/>
        <v>7</v>
      </c>
      <c r="E13755" s="12">
        <f>IFERROR(VLOOKUP(A13755,'IDAR Meter Data'!$A:$B,2,1),"")</f>
        <v>149</v>
      </c>
      <c r="F13755" s="75">
        <f>IF(CECCZ="CZ03",'Outside Temp'!B13755,IF(CECCZ="CZ04",'Outside Temp'!B13756,IF(CECCZ="CZ12",'Outside Temp'!B13757, IF(CECCZ="CZ13",'Outside Temp'!B13758))))</f>
        <v>70.63333333</v>
      </c>
      <c r="G13755" s="12">
        <f t="shared" si="3"/>
        <v>3</v>
      </c>
    </row>
    <row r="13756" ht="15.75" customHeight="1">
      <c r="A13756" s="13">
        <v>42268.3125</v>
      </c>
      <c r="B13756" s="73">
        <f t="shared" si="1"/>
        <v>42268</v>
      </c>
      <c r="C13756" s="74">
        <f>IF(NewCustomer="Yes", IF(COUNTIF($I$2:$I$11,B13756)&gt;0,0,WEEKDAY(B13756,2)),IF(COUNTIF($I$2:$I$21,B13756)&gt;0,0,WEEKDAY(B13756,2)))</f>
        <v>1</v>
      </c>
      <c r="D13756" s="74">
        <f t="shared" si="2"/>
        <v>7</v>
      </c>
      <c r="E13756" s="12">
        <f>IFERROR(VLOOKUP(A13756,'IDAR Meter Data'!$A:$B,2,1),"")</f>
        <v>150</v>
      </c>
      <c r="F13756" s="75">
        <f>IF(CECCZ="CZ03",'Outside Temp'!B13756,IF(CECCZ="CZ04",'Outside Temp'!B13757,IF(CECCZ="CZ12",'Outside Temp'!B13758, IF(CECCZ="CZ13",'Outside Temp'!B13759))))</f>
        <v>71.13333333</v>
      </c>
      <c r="G13756" s="12">
        <f t="shared" si="3"/>
        <v>3</v>
      </c>
    </row>
    <row r="13757" ht="15.75" customHeight="1">
      <c r="A13757" s="13">
        <v>42268.322916666664</v>
      </c>
      <c r="B13757" s="73">
        <f t="shared" si="1"/>
        <v>42268</v>
      </c>
      <c r="C13757" s="74">
        <f>IF(NewCustomer="Yes", IF(COUNTIF($I$2:$I$11,B13757)&gt;0,0,WEEKDAY(B13757,2)),IF(COUNTIF($I$2:$I$21,B13757)&gt;0,0,WEEKDAY(B13757,2)))</f>
        <v>1</v>
      </c>
      <c r="D13757" s="74">
        <f t="shared" si="2"/>
        <v>7</v>
      </c>
      <c r="E13757" s="12">
        <f>IFERROR(VLOOKUP(A13757,'IDAR Meter Data'!$A:$B,2,1),"")</f>
        <v>143</v>
      </c>
      <c r="F13757" s="75">
        <f>IF(CECCZ="CZ03",'Outside Temp'!B13757,IF(CECCZ="CZ04",'Outside Temp'!B13758,IF(CECCZ="CZ12",'Outside Temp'!B13759, IF(CECCZ="CZ13",'Outside Temp'!B13760))))</f>
        <v>71.63333333</v>
      </c>
      <c r="G13757" s="12">
        <f t="shared" si="3"/>
        <v>3</v>
      </c>
    </row>
    <row r="13758" ht="15.75" customHeight="1">
      <c r="A13758" s="13">
        <v>42268.333333333336</v>
      </c>
      <c r="B13758" s="73">
        <f t="shared" si="1"/>
        <v>42268</v>
      </c>
      <c r="C13758" s="74">
        <f>IF(NewCustomer="Yes", IF(COUNTIF($I$2:$I$11,B13758)&gt;0,0,WEEKDAY(B13758,2)),IF(COUNTIF($I$2:$I$21,B13758)&gt;0,0,WEEKDAY(B13758,2)))</f>
        <v>1</v>
      </c>
      <c r="D13758" s="74">
        <f t="shared" si="2"/>
        <v>8</v>
      </c>
      <c r="E13758" s="12">
        <f>IFERROR(VLOOKUP(A13758,'IDAR Meter Data'!$A:$B,2,1),"")</f>
        <v>164</v>
      </c>
      <c r="F13758" s="75">
        <f>IF(CECCZ="CZ03",'Outside Temp'!B13758,IF(CECCZ="CZ04",'Outside Temp'!B13759,IF(CECCZ="CZ12",'Outside Temp'!B13760, IF(CECCZ="CZ13",'Outside Temp'!B13761))))</f>
        <v>72.13333333</v>
      </c>
      <c r="G13758" s="12">
        <f t="shared" si="3"/>
        <v>3</v>
      </c>
    </row>
    <row r="13759" ht="15.75" customHeight="1">
      <c r="A13759" s="13">
        <v>42268.34375</v>
      </c>
      <c r="B13759" s="73">
        <f t="shared" si="1"/>
        <v>42268</v>
      </c>
      <c r="C13759" s="74">
        <f>IF(NewCustomer="Yes", IF(COUNTIF($I$2:$I$11,B13759)&gt;0,0,WEEKDAY(B13759,2)),IF(COUNTIF($I$2:$I$21,B13759)&gt;0,0,WEEKDAY(B13759,2)))</f>
        <v>1</v>
      </c>
      <c r="D13759" s="74">
        <f t="shared" si="2"/>
        <v>8</v>
      </c>
      <c r="E13759" s="12">
        <f>IFERROR(VLOOKUP(A13759,'IDAR Meter Data'!$A:$B,2,1),"")</f>
        <v>167</v>
      </c>
      <c r="F13759" s="75">
        <f>IF(CECCZ="CZ03",'Outside Temp'!B13759,IF(CECCZ="CZ04",'Outside Temp'!B13760,IF(CECCZ="CZ12",'Outside Temp'!B13761, IF(CECCZ="CZ13",'Outside Temp'!B13762))))</f>
        <v>72.63333333</v>
      </c>
      <c r="G13759" s="12">
        <f t="shared" si="3"/>
        <v>3</v>
      </c>
    </row>
    <row r="13760" ht="15.75" customHeight="1">
      <c r="A13760" s="13">
        <v>42268.354166666664</v>
      </c>
      <c r="B13760" s="73">
        <f t="shared" si="1"/>
        <v>42268</v>
      </c>
      <c r="C13760" s="74">
        <f>IF(NewCustomer="Yes", IF(COUNTIF($I$2:$I$11,B13760)&gt;0,0,WEEKDAY(B13760,2)),IF(COUNTIF($I$2:$I$21,B13760)&gt;0,0,WEEKDAY(B13760,2)))</f>
        <v>1</v>
      </c>
      <c r="D13760" s="74">
        <f t="shared" si="2"/>
        <v>8</v>
      </c>
      <c r="E13760" s="12">
        <f>IFERROR(VLOOKUP(A13760,'IDAR Meter Data'!$A:$B,2,1),"")</f>
        <v>168</v>
      </c>
      <c r="F13760" s="75">
        <f>IF(CECCZ="CZ03",'Outside Temp'!B13760,IF(CECCZ="CZ04",'Outside Temp'!B13761,IF(CECCZ="CZ12",'Outside Temp'!B13762, IF(CECCZ="CZ13",'Outside Temp'!B13763))))</f>
        <v>73.13333333</v>
      </c>
      <c r="G13760" s="12">
        <f t="shared" si="3"/>
        <v>3</v>
      </c>
    </row>
    <row r="13761" ht="15.75" customHeight="1">
      <c r="A13761" s="13">
        <v>42268.364583333336</v>
      </c>
      <c r="B13761" s="73">
        <f t="shared" si="1"/>
        <v>42268</v>
      </c>
      <c r="C13761" s="74">
        <f>IF(NewCustomer="Yes", IF(COUNTIF($I$2:$I$11,B13761)&gt;0,0,WEEKDAY(B13761,2)),IF(COUNTIF($I$2:$I$21,B13761)&gt;0,0,WEEKDAY(B13761,2)))</f>
        <v>1</v>
      </c>
      <c r="D13761" s="74">
        <f t="shared" si="2"/>
        <v>8</v>
      </c>
      <c r="E13761" s="12">
        <f>IFERROR(VLOOKUP(A13761,'IDAR Meter Data'!$A:$B,2,1),"")</f>
        <v>180</v>
      </c>
      <c r="F13761" s="75">
        <f>IF(CECCZ="CZ03",'Outside Temp'!B13761,IF(CECCZ="CZ04",'Outside Temp'!B13762,IF(CECCZ="CZ12",'Outside Temp'!B13763, IF(CECCZ="CZ13",'Outside Temp'!B13764))))</f>
        <v>73.63333333</v>
      </c>
      <c r="G13761" s="12">
        <f t="shared" si="3"/>
        <v>3</v>
      </c>
    </row>
    <row r="13762" ht="15.75" customHeight="1">
      <c r="A13762" s="13">
        <v>42268.375</v>
      </c>
      <c r="B13762" s="73">
        <f t="shared" si="1"/>
        <v>42268</v>
      </c>
      <c r="C13762" s="74">
        <f>IF(NewCustomer="Yes", IF(COUNTIF($I$2:$I$11,B13762)&gt;0,0,WEEKDAY(B13762,2)),IF(COUNTIF($I$2:$I$21,B13762)&gt;0,0,WEEKDAY(B13762,2)))</f>
        <v>1</v>
      </c>
      <c r="D13762" s="74">
        <f t="shared" si="2"/>
        <v>9</v>
      </c>
      <c r="E13762" s="12">
        <f>IFERROR(VLOOKUP(A13762,'IDAR Meter Data'!$A:$B,2,1),"")</f>
        <v>163</v>
      </c>
      <c r="F13762" s="75">
        <f>IF(CECCZ="CZ03",'Outside Temp'!B13762,IF(CECCZ="CZ04",'Outside Temp'!B13763,IF(CECCZ="CZ12",'Outside Temp'!B13764, IF(CECCZ="CZ13",'Outside Temp'!B13765))))</f>
        <v>74.06666667</v>
      </c>
      <c r="G13762" s="12">
        <f t="shared" si="3"/>
        <v>3</v>
      </c>
    </row>
    <row r="13763" ht="15.75" customHeight="1">
      <c r="A13763" s="13">
        <v>42268.385416666664</v>
      </c>
      <c r="B13763" s="73">
        <f t="shared" si="1"/>
        <v>42268</v>
      </c>
      <c r="C13763" s="74">
        <f>IF(NewCustomer="Yes", IF(COUNTIF($I$2:$I$11,B13763)&gt;0,0,WEEKDAY(B13763,2)),IF(COUNTIF($I$2:$I$21,B13763)&gt;0,0,WEEKDAY(B13763,2)))</f>
        <v>1</v>
      </c>
      <c r="D13763" s="74">
        <f t="shared" si="2"/>
        <v>9</v>
      </c>
      <c r="E13763" s="12">
        <f>IFERROR(VLOOKUP(A13763,'IDAR Meter Data'!$A:$B,2,1),"")</f>
        <v>187</v>
      </c>
      <c r="F13763" s="75">
        <f>IF(CECCZ="CZ03",'Outside Temp'!B13763,IF(CECCZ="CZ04",'Outside Temp'!B13764,IF(CECCZ="CZ12",'Outside Temp'!B13765, IF(CECCZ="CZ13",'Outside Temp'!B13766))))</f>
        <v>74.31666667</v>
      </c>
      <c r="G13763" s="12">
        <f t="shared" si="3"/>
        <v>3</v>
      </c>
    </row>
    <row r="13764" ht="15.75" customHeight="1">
      <c r="A13764" s="13">
        <v>42268.395833333336</v>
      </c>
      <c r="B13764" s="73">
        <f t="shared" si="1"/>
        <v>42268</v>
      </c>
      <c r="C13764" s="74">
        <f>IF(NewCustomer="Yes", IF(COUNTIF($I$2:$I$11,B13764)&gt;0,0,WEEKDAY(B13764,2)),IF(COUNTIF($I$2:$I$21,B13764)&gt;0,0,WEEKDAY(B13764,2)))</f>
        <v>1</v>
      </c>
      <c r="D13764" s="74">
        <f t="shared" si="2"/>
        <v>9</v>
      </c>
      <c r="E13764" s="12">
        <f>IFERROR(VLOOKUP(A13764,'IDAR Meter Data'!$A:$B,2,1),"")</f>
        <v>185</v>
      </c>
      <c r="F13764" s="75">
        <f>IF(CECCZ="CZ03",'Outside Temp'!B13764,IF(CECCZ="CZ04",'Outside Temp'!B13765,IF(CECCZ="CZ12",'Outside Temp'!B13766, IF(CECCZ="CZ13",'Outside Temp'!B13767))))</f>
        <v>74.56666667</v>
      </c>
      <c r="G13764" s="12">
        <f t="shared" si="3"/>
        <v>3</v>
      </c>
    </row>
    <row r="13765" ht="15.75" customHeight="1">
      <c r="A13765" s="13">
        <v>42268.40625</v>
      </c>
      <c r="B13765" s="73">
        <f t="shared" si="1"/>
        <v>42268</v>
      </c>
      <c r="C13765" s="74">
        <f>IF(NewCustomer="Yes", IF(COUNTIF($I$2:$I$11,B13765)&gt;0,0,WEEKDAY(B13765,2)),IF(COUNTIF($I$2:$I$21,B13765)&gt;0,0,WEEKDAY(B13765,2)))</f>
        <v>1</v>
      </c>
      <c r="D13765" s="74">
        <f t="shared" si="2"/>
        <v>9</v>
      </c>
      <c r="E13765" s="12">
        <f>IFERROR(VLOOKUP(A13765,'IDAR Meter Data'!$A:$B,2,1),"")</f>
        <v>196</v>
      </c>
      <c r="F13765" s="75">
        <f>IF(CECCZ="CZ03",'Outside Temp'!B13765,IF(CECCZ="CZ04",'Outside Temp'!B13766,IF(CECCZ="CZ12",'Outside Temp'!B13767, IF(CECCZ="CZ13",'Outside Temp'!B13768))))</f>
        <v>74.81666667</v>
      </c>
      <c r="G13765" s="12">
        <f t="shared" si="3"/>
        <v>3</v>
      </c>
    </row>
    <row r="13766" ht="15.75" customHeight="1">
      <c r="A13766" s="13">
        <v>42268.416666666664</v>
      </c>
      <c r="B13766" s="73">
        <f t="shared" si="1"/>
        <v>42268</v>
      </c>
      <c r="C13766" s="74">
        <f>IF(NewCustomer="Yes", IF(COUNTIF($I$2:$I$11,B13766)&gt;0,0,WEEKDAY(B13766,2)),IF(COUNTIF($I$2:$I$21,B13766)&gt;0,0,WEEKDAY(B13766,2)))</f>
        <v>1</v>
      </c>
      <c r="D13766" s="74">
        <f t="shared" si="2"/>
        <v>10</v>
      </c>
      <c r="E13766" s="12">
        <f>IFERROR(VLOOKUP(A13766,'IDAR Meter Data'!$A:$B,2,1),"")</f>
        <v>202</v>
      </c>
      <c r="F13766" s="75">
        <f>IF(CECCZ="CZ03",'Outside Temp'!B13766,IF(CECCZ="CZ04",'Outside Temp'!B13767,IF(CECCZ="CZ12",'Outside Temp'!B13768, IF(CECCZ="CZ13",'Outside Temp'!B13769))))</f>
        <v>75.13333333</v>
      </c>
      <c r="G13766" s="12">
        <f t="shared" si="3"/>
        <v>4</v>
      </c>
    </row>
    <row r="13767" ht="15.75" customHeight="1">
      <c r="A13767" s="13">
        <v>42268.427083333336</v>
      </c>
      <c r="B13767" s="73">
        <f t="shared" si="1"/>
        <v>42268</v>
      </c>
      <c r="C13767" s="74">
        <f>IF(NewCustomer="Yes", IF(COUNTIF($I$2:$I$11,B13767)&gt;0,0,WEEKDAY(B13767,2)),IF(COUNTIF($I$2:$I$21,B13767)&gt;0,0,WEEKDAY(B13767,2)))</f>
        <v>1</v>
      </c>
      <c r="D13767" s="74">
        <f t="shared" si="2"/>
        <v>10</v>
      </c>
      <c r="E13767" s="12">
        <f>IFERROR(VLOOKUP(A13767,'IDAR Meter Data'!$A:$B,2,1),"")</f>
        <v>193</v>
      </c>
      <c r="F13767" s="75">
        <f>IF(CECCZ="CZ03",'Outside Temp'!B13767,IF(CECCZ="CZ04",'Outside Temp'!B13768,IF(CECCZ="CZ12",'Outside Temp'!B13769, IF(CECCZ="CZ13",'Outside Temp'!B13770))))</f>
        <v>75.63333333</v>
      </c>
      <c r="G13767" s="12">
        <f t="shared" si="3"/>
        <v>4</v>
      </c>
    </row>
    <row r="13768" ht="15.75" customHeight="1">
      <c r="A13768" s="13">
        <v>42268.4375</v>
      </c>
      <c r="B13768" s="73">
        <f t="shared" si="1"/>
        <v>42268</v>
      </c>
      <c r="C13768" s="74">
        <f>IF(NewCustomer="Yes", IF(COUNTIF($I$2:$I$11,B13768)&gt;0,0,WEEKDAY(B13768,2)),IF(COUNTIF($I$2:$I$21,B13768)&gt;0,0,WEEKDAY(B13768,2)))</f>
        <v>1</v>
      </c>
      <c r="D13768" s="74">
        <f t="shared" si="2"/>
        <v>10</v>
      </c>
      <c r="E13768" s="12">
        <f>IFERROR(VLOOKUP(A13768,'IDAR Meter Data'!$A:$B,2,1),"")</f>
        <v>205</v>
      </c>
      <c r="F13768" s="75">
        <f>IF(CECCZ="CZ03",'Outside Temp'!B13768,IF(CECCZ="CZ04",'Outside Temp'!B13769,IF(CECCZ="CZ12",'Outside Temp'!B13770, IF(CECCZ="CZ13",'Outside Temp'!B13771))))</f>
        <v>76.13333333</v>
      </c>
      <c r="G13768" s="12">
        <f t="shared" si="3"/>
        <v>4</v>
      </c>
    </row>
    <row r="13769" ht="15.75" customHeight="1">
      <c r="A13769" s="13">
        <v>42268.447916666664</v>
      </c>
      <c r="B13769" s="73">
        <f t="shared" si="1"/>
        <v>42268</v>
      </c>
      <c r="C13769" s="74">
        <f>IF(NewCustomer="Yes", IF(COUNTIF($I$2:$I$11,B13769)&gt;0,0,WEEKDAY(B13769,2)),IF(COUNTIF($I$2:$I$21,B13769)&gt;0,0,WEEKDAY(B13769,2)))</f>
        <v>1</v>
      </c>
      <c r="D13769" s="74">
        <f t="shared" si="2"/>
        <v>10</v>
      </c>
      <c r="E13769" s="12">
        <f>IFERROR(VLOOKUP(A13769,'IDAR Meter Data'!$A:$B,2,1),"")</f>
        <v>206</v>
      </c>
      <c r="F13769" s="75">
        <f>IF(CECCZ="CZ03",'Outside Temp'!B13769,IF(CECCZ="CZ04",'Outside Temp'!B13770,IF(CECCZ="CZ12",'Outside Temp'!B13771, IF(CECCZ="CZ13",'Outside Temp'!B13772))))</f>
        <v>76.63333333</v>
      </c>
      <c r="G13769" s="12">
        <f t="shared" si="3"/>
        <v>4</v>
      </c>
    </row>
    <row r="13770" ht="15.75" customHeight="1">
      <c r="A13770" s="13">
        <v>42268.458333333336</v>
      </c>
      <c r="B13770" s="73">
        <f t="shared" si="1"/>
        <v>42268</v>
      </c>
      <c r="C13770" s="74">
        <f>IF(NewCustomer="Yes", IF(COUNTIF($I$2:$I$11,B13770)&gt;0,0,WEEKDAY(B13770,2)),IF(COUNTIF($I$2:$I$21,B13770)&gt;0,0,WEEKDAY(B13770,2)))</f>
        <v>1</v>
      </c>
      <c r="D13770" s="74">
        <f t="shared" si="2"/>
        <v>11</v>
      </c>
      <c r="E13770" s="12">
        <f>IFERROR(VLOOKUP(A13770,'IDAR Meter Data'!$A:$B,2,1),"")</f>
        <v>206</v>
      </c>
      <c r="F13770" s="75">
        <f>IF(CECCZ="CZ03",'Outside Temp'!B13770,IF(CECCZ="CZ04",'Outside Temp'!B13771,IF(CECCZ="CZ12",'Outside Temp'!B13772, IF(CECCZ="CZ13",'Outside Temp'!B13773))))</f>
        <v>77.2</v>
      </c>
      <c r="G13770" s="12">
        <f t="shared" si="3"/>
        <v>4</v>
      </c>
    </row>
    <row r="13771" ht="15.75" customHeight="1">
      <c r="A13771" s="13">
        <v>42268.46875</v>
      </c>
      <c r="B13771" s="73">
        <f t="shared" si="1"/>
        <v>42268</v>
      </c>
      <c r="C13771" s="74">
        <f>IF(NewCustomer="Yes", IF(COUNTIF($I$2:$I$11,B13771)&gt;0,0,WEEKDAY(B13771,2)),IF(COUNTIF($I$2:$I$21,B13771)&gt;0,0,WEEKDAY(B13771,2)))</f>
        <v>1</v>
      </c>
      <c r="D13771" s="74">
        <f t="shared" si="2"/>
        <v>11</v>
      </c>
      <c r="E13771" s="12">
        <f>IFERROR(VLOOKUP(A13771,'IDAR Meter Data'!$A:$B,2,1),"")</f>
        <v>227</v>
      </c>
      <c r="F13771" s="75">
        <f>IF(CECCZ="CZ03",'Outside Temp'!B13771,IF(CECCZ="CZ04",'Outside Temp'!B13772,IF(CECCZ="CZ12",'Outside Temp'!B13773, IF(CECCZ="CZ13",'Outside Temp'!B13774))))</f>
        <v>77.95</v>
      </c>
      <c r="G13771" s="12">
        <f t="shared" si="3"/>
        <v>4</v>
      </c>
    </row>
    <row r="13772" ht="15.75" customHeight="1">
      <c r="A13772" s="13">
        <v>42268.479166666664</v>
      </c>
      <c r="B13772" s="73">
        <f t="shared" si="1"/>
        <v>42268</v>
      </c>
      <c r="C13772" s="74">
        <f>IF(NewCustomer="Yes", IF(COUNTIF($I$2:$I$11,B13772)&gt;0,0,WEEKDAY(B13772,2)),IF(COUNTIF($I$2:$I$21,B13772)&gt;0,0,WEEKDAY(B13772,2)))</f>
        <v>1</v>
      </c>
      <c r="D13772" s="74">
        <f t="shared" si="2"/>
        <v>11</v>
      </c>
      <c r="E13772" s="12">
        <f>IFERROR(VLOOKUP(A13772,'IDAR Meter Data'!$A:$B,2,1),"")</f>
        <v>208</v>
      </c>
      <c r="F13772" s="75">
        <f>IF(CECCZ="CZ03",'Outside Temp'!B13772,IF(CECCZ="CZ04",'Outside Temp'!B13773,IF(CECCZ="CZ12",'Outside Temp'!B13774, IF(CECCZ="CZ13",'Outside Temp'!B13775))))</f>
        <v>78.7</v>
      </c>
      <c r="G13772" s="12">
        <f t="shared" si="3"/>
        <v>4</v>
      </c>
    </row>
    <row r="13773" ht="15.75" customHeight="1">
      <c r="A13773" s="13">
        <v>42268.489583333336</v>
      </c>
      <c r="B13773" s="73">
        <f t="shared" si="1"/>
        <v>42268</v>
      </c>
      <c r="C13773" s="74">
        <f>IF(NewCustomer="Yes", IF(COUNTIF($I$2:$I$11,B13773)&gt;0,0,WEEKDAY(B13773,2)),IF(COUNTIF($I$2:$I$21,B13773)&gt;0,0,WEEKDAY(B13773,2)))</f>
        <v>1</v>
      </c>
      <c r="D13773" s="74">
        <f t="shared" si="2"/>
        <v>11</v>
      </c>
      <c r="E13773" s="12">
        <f>IFERROR(VLOOKUP(A13773,'IDAR Meter Data'!$A:$B,2,1),"")</f>
        <v>225</v>
      </c>
      <c r="F13773" s="75">
        <f>IF(CECCZ="CZ03",'Outside Temp'!B13773,IF(CECCZ="CZ04",'Outside Temp'!B13774,IF(CECCZ="CZ12",'Outside Temp'!B13775, IF(CECCZ="CZ13",'Outside Temp'!B13776))))</f>
        <v>79.45</v>
      </c>
      <c r="G13773" s="12">
        <f t="shared" si="3"/>
        <v>4</v>
      </c>
    </row>
    <row r="13774" ht="15.75" customHeight="1">
      <c r="A13774" s="13">
        <v>42268.5</v>
      </c>
      <c r="B13774" s="73">
        <f t="shared" si="1"/>
        <v>42268</v>
      </c>
      <c r="C13774" s="74">
        <f>IF(NewCustomer="Yes", IF(COUNTIF($I$2:$I$11,B13774)&gt;0,0,WEEKDAY(B13774,2)),IF(COUNTIF($I$2:$I$21,B13774)&gt;0,0,WEEKDAY(B13774,2)))</f>
        <v>1</v>
      </c>
      <c r="D13774" s="74">
        <f t="shared" si="2"/>
        <v>12</v>
      </c>
      <c r="E13774" s="12">
        <f>IFERROR(VLOOKUP(A13774,'IDAR Meter Data'!$A:$B,2,1),"")</f>
        <v>217</v>
      </c>
      <c r="F13774" s="75">
        <f>IF(CECCZ="CZ03",'Outside Temp'!B13774,IF(CECCZ="CZ04",'Outside Temp'!B13775,IF(CECCZ="CZ12",'Outside Temp'!B13776, IF(CECCZ="CZ13",'Outside Temp'!B13777))))</f>
        <v>80.53333333</v>
      </c>
      <c r="G13774" s="12">
        <f t="shared" si="3"/>
        <v>5</v>
      </c>
    </row>
    <row r="13775" ht="15.75" customHeight="1">
      <c r="A13775" s="13">
        <v>42268.510416666664</v>
      </c>
      <c r="B13775" s="73">
        <f t="shared" si="1"/>
        <v>42268</v>
      </c>
      <c r="C13775" s="74">
        <f>IF(NewCustomer="Yes", IF(COUNTIF($I$2:$I$11,B13775)&gt;0,0,WEEKDAY(B13775,2)),IF(COUNTIF($I$2:$I$21,B13775)&gt;0,0,WEEKDAY(B13775,2)))</f>
        <v>1</v>
      </c>
      <c r="D13775" s="74">
        <f t="shared" si="2"/>
        <v>12</v>
      </c>
      <c r="E13775" s="12">
        <f>IFERROR(VLOOKUP(A13775,'IDAR Meter Data'!$A:$B,2,1),"")</f>
        <v>227</v>
      </c>
      <c r="F13775" s="75">
        <f>IF(CECCZ="CZ03",'Outside Temp'!B13775,IF(CECCZ="CZ04",'Outside Temp'!B13776,IF(CECCZ="CZ12",'Outside Temp'!B13777, IF(CECCZ="CZ13",'Outside Temp'!B13778))))</f>
        <v>82.53333333</v>
      </c>
      <c r="G13775" s="12">
        <f t="shared" si="3"/>
        <v>5</v>
      </c>
    </row>
    <row r="13776" ht="15.75" customHeight="1">
      <c r="A13776" s="13">
        <v>42268.520833333336</v>
      </c>
      <c r="B13776" s="73">
        <f t="shared" si="1"/>
        <v>42268</v>
      </c>
      <c r="C13776" s="74">
        <f>IF(NewCustomer="Yes", IF(COUNTIF($I$2:$I$11,B13776)&gt;0,0,WEEKDAY(B13776,2)),IF(COUNTIF($I$2:$I$21,B13776)&gt;0,0,WEEKDAY(B13776,2)))</f>
        <v>1</v>
      </c>
      <c r="D13776" s="74">
        <f t="shared" si="2"/>
        <v>12</v>
      </c>
      <c r="E13776" s="12">
        <f>IFERROR(VLOOKUP(A13776,'IDAR Meter Data'!$A:$B,2,1),"")</f>
        <v>230</v>
      </c>
      <c r="F13776" s="75">
        <f>IF(CECCZ="CZ03",'Outside Temp'!B13776,IF(CECCZ="CZ04",'Outside Temp'!B13777,IF(CECCZ="CZ12",'Outside Temp'!B13778, IF(CECCZ="CZ13",'Outside Temp'!B13779))))</f>
        <v>84.53333333</v>
      </c>
      <c r="G13776" s="12">
        <f t="shared" si="3"/>
        <v>5</v>
      </c>
    </row>
    <row r="13777" ht="15.75" customHeight="1">
      <c r="A13777" s="13">
        <v>42268.53125</v>
      </c>
      <c r="B13777" s="73">
        <f t="shared" si="1"/>
        <v>42268</v>
      </c>
      <c r="C13777" s="74">
        <f>IF(NewCustomer="Yes", IF(COUNTIF($I$2:$I$11,B13777)&gt;0,0,WEEKDAY(B13777,2)),IF(COUNTIF($I$2:$I$21,B13777)&gt;0,0,WEEKDAY(B13777,2)))</f>
        <v>1</v>
      </c>
      <c r="D13777" s="74">
        <f t="shared" si="2"/>
        <v>12</v>
      </c>
      <c r="E13777" s="12">
        <f>IFERROR(VLOOKUP(A13777,'IDAR Meter Data'!$A:$B,2,1),"")</f>
        <v>245</v>
      </c>
      <c r="F13777" s="75">
        <f>IF(CECCZ="CZ03",'Outside Temp'!B13777,IF(CECCZ="CZ04",'Outside Temp'!B13778,IF(CECCZ="CZ12",'Outside Temp'!B13779, IF(CECCZ="CZ13",'Outside Temp'!B13780))))</f>
        <v>86.53333333</v>
      </c>
      <c r="G13777" s="12">
        <f t="shared" si="3"/>
        <v>6</v>
      </c>
    </row>
    <row r="13778" ht="15.75" customHeight="1">
      <c r="A13778" s="13">
        <v>42268.541666666664</v>
      </c>
      <c r="B13778" s="73">
        <f t="shared" si="1"/>
        <v>42268</v>
      </c>
      <c r="C13778" s="74">
        <f>IF(NewCustomer="Yes", IF(COUNTIF($I$2:$I$11,B13778)&gt;0,0,WEEKDAY(B13778,2)),IF(COUNTIF($I$2:$I$21,B13778)&gt;0,0,WEEKDAY(B13778,2)))</f>
        <v>1</v>
      </c>
      <c r="D13778" s="74">
        <f t="shared" si="2"/>
        <v>13</v>
      </c>
      <c r="E13778" s="12">
        <f>IFERROR(VLOOKUP(A13778,'IDAR Meter Data'!$A:$B,2,1),"")</f>
        <v>233</v>
      </c>
      <c r="F13778" s="75">
        <f>IF(CECCZ="CZ03",'Outside Temp'!B13778,IF(CECCZ="CZ04",'Outside Temp'!B13779,IF(CECCZ="CZ12",'Outside Temp'!B13780, IF(CECCZ="CZ13",'Outside Temp'!B13781))))</f>
        <v>87.93333333</v>
      </c>
      <c r="G13778" s="12">
        <f t="shared" si="3"/>
        <v>6</v>
      </c>
    </row>
    <row r="13779" ht="15.75" customHeight="1">
      <c r="A13779" s="13">
        <v>42268.552083333336</v>
      </c>
      <c r="B13779" s="73">
        <f t="shared" si="1"/>
        <v>42268</v>
      </c>
      <c r="C13779" s="74">
        <f>IF(NewCustomer="Yes", IF(COUNTIF($I$2:$I$11,B13779)&gt;0,0,WEEKDAY(B13779,2)),IF(COUNTIF($I$2:$I$21,B13779)&gt;0,0,WEEKDAY(B13779,2)))</f>
        <v>1</v>
      </c>
      <c r="D13779" s="74">
        <f t="shared" si="2"/>
        <v>13</v>
      </c>
      <c r="E13779" s="12">
        <f>IFERROR(VLOOKUP(A13779,'IDAR Meter Data'!$A:$B,2,1),"")</f>
        <v>244</v>
      </c>
      <c r="F13779" s="75">
        <f>IF(CECCZ="CZ03",'Outside Temp'!B13779,IF(CECCZ="CZ04",'Outside Temp'!B13780,IF(CECCZ="CZ12",'Outside Temp'!B13781, IF(CECCZ="CZ13",'Outside Temp'!B13782))))</f>
        <v>87.68333333</v>
      </c>
      <c r="G13779" s="12">
        <f t="shared" si="3"/>
        <v>6</v>
      </c>
    </row>
    <row r="13780" ht="15.75" customHeight="1">
      <c r="A13780" s="13">
        <v>42268.5625</v>
      </c>
      <c r="B13780" s="73">
        <f t="shared" si="1"/>
        <v>42268</v>
      </c>
      <c r="C13780" s="74">
        <f>IF(NewCustomer="Yes", IF(COUNTIF($I$2:$I$11,B13780)&gt;0,0,WEEKDAY(B13780,2)),IF(COUNTIF($I$2:$I$21,B13780)&gt;0,0,WEEKDAY(B13780,2)))</f>
        <v>1</v>
      </c>
      <c r="D13780" s="74">
        <f t="shared" si="2"/>
        <v>13</v>
      </c>
      <c r="E13780" s="12">
        <f>IFERROR(VLOOKUP(A13780,'IDAR Meter Data'!$A:$B,2,1),"")</f>
        <v>246</v>
      </c>
      <c r="F13780" s="75">
        <f>IF(CECCZ="CZ03",'Outside Temp'!B13780,IF(CECCZ="CZ04",'Outside Temp'!B13781,IF(CECCZ="CZ12",'Outside Temp'!B13782, IF(CECCZ="CZ13",'Outside Temp'!B13783))))</f>
        <v>87.43333333</v>
      </c>
      <c r="G13780" s="12">
        <f t="shared" si="3"/>
        <v>6</v>
      </c>
    </row>
    <row r="13781" ht="15.75" customHeight="1">
      <c r="A13781" s="13">
        <v>42268.572916666664</v>
      </c>
      <c r="B13781" s="73">
        <f t="shared" si="1"/>
        <v>42268</v>
      </c>
      <c r="C13781" s="74">
        <f>IF(NewCustomer="Yes", IF(COUNTIF($I$2:$I$11,B13781)&gt;0,0,WEEKDAY(B13781,2)),IF(COUNTIF($I$2:$I$21,B13781)&gt;0,0,WEEKDAY(B13781,2)))</f>
        <v>1</v>
      </c>
      <c r="D13781" s="74">
        <f t="shared" si="2"/>
        <v>13</v>
      </c>
      <c r="E13781" s="12">
        <f>IFERROR(VLOOKUP(A13781,'IDAR Meter Data'!$A:$B,2,1),"")</f>
        <v>253</v>
      </c>
      <c r="F13781" s="75">
        <f>IF(CECCZ="CZ03",'Outside Temp'!B13781,IF(CECCZ="CZ04",'Outside Temp'!B13782,IF(CECCZ="CZ12",'Outside Temp'!B13783, IF(CECCZ="CZ13",'Outside Temp'!B13784))))</f>
        <v>87.18333333</v>
      </c>
      <c r="G13781" s="12">
        <f t="shared" si="3"/>
        <v>6</v>
      </c>
    </row>
    <row r="13782" ht="15.75" customHeight="1">
      <c r="A13782" s="13">
        <v>42268.583333333336</v>
      </c>
      <c r="B13782" s="73">
        <f t="shared" si="1"/>
        <v>42268</v>
      </c>
      <c r="C13782" s="74">
        <f>IF(NewCustomer="Yes", IF(COUNTIF($I$2:$I$11,B13782)&gt;0,0,WEEKDAY(B13782,2)),IF(COUNTIF($I$2:$I$21,B13782)&gt;0,0,WEEKDAY(B13782,2)))</f>
        <v>1</v>
      </c>
      <c r="D13782" s="74">
        <f t="shared" si="2"/>
        <v>14</v>
      </c>
      <c r="E13782" s="12">
        <f>IFERROR(VLOOKUP(A13782,'IDAR Meter Data'!$A:$B,2,1),"")</f>
        <v>258</v>
      </c>
      <c r="F13782" s="75">
        <f>IF(CECCZ="CZ03",'Outside Temp'!B13782,IF(CECCZ="CZ04",'Outside Temp'!B13783,IF(CECCZ="CZ12",'Outside Temp'!B13784, IF(CECCZ="CZ13",'Outside Temp'!B13785))))</f>
        <v>86.6</v>
      </c>
      <c r="G13782" s="12">
        <f t="shared" si="3"/>
        <v>6</v>
      </c>
    </row>
    <row r="13783" ht="15.75" customHeight="1">
      <c r="A13783" s="13">
        <v>42268.59375</v>
      </c>
      <c r="B13783" s="73">
        <f t="shared" si="1"/>
        <v>42268</v>
      </c>
      <c r="C13783" s="74">
        <f>IF(NewCustomer="Yes", IF(COUNTIF($I$2:$I$11,B13783)&gt;0,0,WEEKDAY(B13783,2)),IF(COUNTIF($I$2:$I$21,B13783)&gt;0,0,WEEKDAY(B13783,2)))</f>
        <v>1</v>
      </c>
      <c r="D13783" s="74">
        <f t="shared" si="2"/>
        <v>14</v>
      </c>
      <c r="E13783" s="12">
        <f>IFERROR(VLOOKUP(A13783,'IDAR Meter Data'!$A:$B,2,1),"")</f>
        <v>254</v>
      </c>
      <c r="F13783" s="75">
        <f>IF(CECCZ="CZ03",'Outside Temp'!B13783,IF(CECCZ="CZ04",'Outside Temp'!B13784,IF(CECCZ="CZ12",'Outside Temp'!B13785, IF(CECCZ="CZ13",'Outside Temp'!B13786))))</f>
        <v>85.1</v>
      </c>
      <c r="G13783" s="12">
        <f t="shared" si="3"/>
        <v>6</v>
      </c>
    </row>
    <row r="13784" ht="15.75" customHeight="1">
      <c r="A13784" s="13">
        <v>42268.604166666664</v>
      </c>
      <c r="B13784" s="73">
        <f t="shared" si="1"/>
        <v>42268</v>
      </c>
      <c r="C13784" s="74">
        <f>IF(NewCustomer="Yes", IF(COUNTIF($I$2:$I$11,B13784)&gt;0,0,WEEKDAY(B13784,2)),IF(COUNTIF($I$2:$I$21,B13784)&gt;0,0,WEEKDAY(B13784,2)))</f>
        <v>1</v>
      </c>
      <c r="D13784" s="74">
        <f t="shared" si="2"/>
        <v>14</v>
      </c>
      <c r="E13784" s="12">
        <f>IFERROR(VLOOKUP(A13784,'IDAR Meter Data'!$A:$B,2,1),"")</f>
        <v>257</v>
      </c>
      <c r="F13784" s="75">
        <f>IF(CECCZ="CZ03",'Outside Temp'!B13784,IF(CECCZ="CZ04",'Outside Temp'!B13785,IF(CECCZ="CZ12",'Outside Temp'!B13786, IF(CECCZ="CZ13",'Outside Temp'!B13787))))</f>
        <v>83.6</v>
      </c>
      <c r="G13784" s="12">
        <f t="shared" si="3"/>
        <v>5</v>
      </c>
    </row>
    <row r="13785" ht="15.75" customHeight="1">
      <c r="A13785" s="13">
        <v>42268.614583333336</v>
      </c>
      <c r="B13785" s="73">
        <f t="shared" si="1"/>
        <v>42268</v>
      </c>
      <c r="C13785" s="74">
        <f>IF(NewCustomer="Yes", IF(COUNTIF($I$2:$I$11,B13785)&gt;0,0,WEEKDAY(B13785,2)),IF(COUNTIF($I$2:$I$21,B13785)&gt;0,0,WEEKDAY(B13785,2)))</f>
        <v>1</v>
      </c>
      <c r="D13785" s="74">
        <f t="shared" si="2"/>
        <v>14</v>
      </c>
      <c r="E13785" s="12">
        <f>IFERROR(VLOOKUP(A13785,'IDAR Meter Data'!$A:$B,2,1),"")</f>
        <v>260</v>
      </c>
      <c r="F13785" s="75">
        <f>IF(CECCZ="CZ03",'Outside Temp'!B13785,IF(CECCZ="CZ04",'Outside Temp'!B13786,IF(CECCZ="CZ12",'Outside Temp'!B13787, IF(CECCZ="CZ13",'Outside Temp'!B13788))))</f>
        <v>82.1</v>
      </c>
      <c r="G13785" s="12">
        <f t="shared" si="3"/>
        <v>5</v>
      </c>
    </row>
    <row r="13786" ht="15.75" customHeight="1">
      <c r="A13786" s="13">
        <v>42268.625</v>
      </c>
      <c r="B13786" s="73">
        <f t="shared" si="1"/>
        <v>42268</v>
      </c>
      <c r="C13786" s="74">
        <f>IF(NewCustomer="Yes", IF(COUNTIF($I$2:$I$11,B13786)&gt;0,0,WEEKDAY(B13786,2)),IF(COUNTIF($I$2:$I$21,B13786)&gt;0,0,WEEKDAY(B13786,2)))</f>
        <v>1</v>
      </c>
      <c r="D13786" s="74">
        <f t="shared" si="2"/>
        <v>15</v>
      </c>
      <c r="E13786" s="12">
        <f>IFERROR(VLOOKUP(A13786,'IDAR Meter Data'!$A:$B,2,1),"")</f>
        <v>258</v>
      </c>
      <c r="F13786" s="75">
        <f>IF(CECCZ="CZ03",'Outside Temp'!B13786,IF(CECCZ="CZ04",'Outside Temp'!B13787,IF(CECCZ="CZ12",'Outside Temp'!B13788, IF(CECCZ="CZ13",'Outside Temp'!B13789))))</f>
        <v>80.8</v>
      </c>
      <c r="G13786" s="12">
        <f t="shared" si="3"/>
        <v>5</v>
      </c>
    </row>
    <row r="13787" ht="15.75" customHeight="1">
      <c r="A13787" s="13">
        <v>42268.635416666664</v>
      </c>
      <c r="B13787" s="73">
        <f t="shared" si="1"/>
        <v>42268</v>
      </c>
      <c r="C13787" s="74">
        <f>IF(NewCustomer="Yes", IF(COUNTIF($I$2:$I$11,B13787)&gt;0,0,WEEKDAY(B13787,2)),IF(COUNTIF($I$2:$I$21,B13787)&gt;0,0,WEEKDAY(B13787,2)))</f>
        <v>1</v>
      </c>
      <c r="D13787" s="74">
        <f t="shared" si="2"/>
        <v>15</v>
      </c>
      <c r="E13787" s="12">
        <f>IFERROR(VLOOKUP(A13787,'IDAR Meter Data'!$A:$B,2,1),"")</f>
        <v>274</v>
      </c>
      <c r="F13787" s="75">
        <f>IF(CECCZ="CZ03",'Outside Temp'!B13787,IF(CECCZ="CZ04",'Outside Temp'!B13788,IF(CECCZ="CZ12",'Outside Temp'!B13789, IF(CECCZ="CZ13",'Outside Temp'!B13790))))</f>
        <v>80.05</v>
      </c>
      <c r="G13787" s="12">
        <f t="shared" si="3"/>
        <v>5</v>
      </c>
    </row>
    <row r="13788" ht="15.75" customHeight="1">
      <c r="A13788" s="13">
        <v>42268.645833333336</v>
      </c>
      <c r="B13788" s="73">
        <f t="shared" si="1"/>
        <v>42268</v>
      </c>
      <c r="C13788" s="74">
        <f>IF(NewCustomer="Yes", IF(COUNTIF($I$2:$I$11,B13788)&gt;0,0,WEEKDAY(B13788,2)),IF(COUNTIF($I$2:$I$21,B13788)&gt;0,0,WEEKDAY(B13788,2)))</f>
        <v>1</v>
      </c>
      <c r="D13788" s="74">
        <f t="shared" si="2"/>
        <v>15</v>
      </c>
      <c r="E13788" s="12">
        <f>IFERROR(VLOOKUP(A13788,'IDAR Meter Data'!$A:$B,2,1),"")</f>
        <v>260</v>
      </c>
      <c r="F13788" s="75">
        <f>IF(CECCZ="CZ03",'Outside Temp'!B13788,IF(CECCZ="CZ04",'Outside Temp'!B13789,IF(CECCZ="CZ12",'Outside Temp'!B13790, IF(CECCZ="CZ13",'Outside Temp'!B13791))))</f>
        <v>79.3</v>
      </c>
      <c r="G13788" s="12">
        <f t="shared" si="3"/>
        <v>4</v>
      </c>
    </row>
    <row r="13789" ht="15.75" customHeight="1">
      <c r="A13789" s="13">
        <v>42268.65625</v>
      </c>
      <c r="B13789" s="73">
        <f t="shared" si="1"/>
        <v>42268</v>
      </c>
      <c r="C13789" s="74">
        <f>IF(NewCustomer="Yes", IF(COUNTIF($I$2:$I$11,B13789)&gt;0,0,WEEKDAY(B13789,2)),IF(COUNTIF($I$2:$I$21,B13789)&gt;0,0,WEEKDAY(B13789,2)))</f>
        <v>1</v>
      </c>
      <c r="D13789" s="74">
        <f t="shared" si="2"/>
        <v>15</v>
      </c>
      <c r="E13789" s="12">
        <f>IFERROR(VLOOKUP(A13789,'IDAR Meter Data'!$A:$B,2,1),"")</f>
        <v>268</v>
      </c>
      <c r="F13789" s="75">
        <f>IF(CECCZ="CZ03",'Outside Temp'!B13789,IF(CECCZ="CZ04",'Outside Temp'!B13790,IF(CECCZ="CZ12",'Outside Temp'!B13791, IF(CECCZ="CZ13",'Outside Temp'!B13792))))</f>
        <v>78.55</v>
      </c>
      <c r="G13789" s="12">
        <f t="shared" si="3"/>
        <v>4</v>
      </c>
    </row>
    <row r="13790" ht="15.75" customHeight="1">
      <c r="A13790" s="13">
        <v>42268.666666666664</v>
      </c>
      <c r="B13790" s="73">
        <f t="shared" si="1"/>
        <v>42268</v>
      </c>
      <c r="C13790" s="74">
        <f>IF(NewCustomer="Yes", IF(COUNTIF($I$2:$I$11,B13790)&gt;0,0,WEEKDAY(B13790,2)),IF(COUNTIF($I$2:$I$21,B13790)&gt;0,0,WEEKDAY(B13790,2)))</f>
        <v>1</v>
      </c>
      <c r="D13790" s="74">
        <f t="shared" si="2"/>
        <v>16</v>
      </c>
      <c r="E13790" s="12">
        <f>IFERROR(VLOOKUP(A13790,'IDAR Meter Data'!$A:$B,2,1),"")</f>
        <v>263</v>
      </c>
      <c r="F13790" s="75">
        <f>IF(CECCZ="CZ03",'Outside Temp'!B13790,IF(CECCZ="CZ04",'Outside Temp'!B13791,IF(CECCZ="CZ12",'Outside Temp'!B13792, IF(CECCZ="CZ13",'Outside Temp'!B13793))))</f>
        <v>77.53333333</v>
      </c>
      <c r="G13790" s="12">
        <f t="shared" si="3"/>
        <v>4</v>
      </c>
    </row>
    <row r="13791" ht="15.75" customHeight="1">
      <c r="A13791" s="13">
        <v>42268.677083333336</v>
      </c>
      <c r="B13791" s="73">
        <f t="shared" si="1"/>
        <v>42268</v>
      </c>
      <c r="C13791" s="74">
        <f>IF(NewCustomer="Yes", IF(COUNTIF($I$2:$I$11,B13791)&gt;0,0,WEEKDAY(B13791,2)),IF(COUNTIF($I$2:$I$21,B13791)&gt;0,0,WEEKDAY(B13791,2)))</f>
        <v>1</v>
      </c>
      <c r="D13791" s="74">
        <f t="shared" si="2"/>
        <v>16</v>
      </c>
      <c r="E13791" s="12">
        <f>IFERROR(VLOOKUP(A13791,'IDAR Meter Data'!$A:$B,2,1),"")</f>
        <v>263</v>
      </c>
      <c r="F13791" s="75">
        <f>IF(CECCZ="CZ03",'Outside Temp'!B13791,IF(CECCZ="CZ04",'Outside Temp'!B13792,IF(CECCZ="CZ12",'Outside Temp'!B13793, IF(CECCZ="CZ13",'Outside Temp'!B13794))))</f>
        <v>75.78333333</v>
      </c>
      <c r="G13791" s="12">
        <f t="shared" si="3"/>
        <v>4</v>
      </c>
    </row>
    <row r="13792" ht="15.75" customHeight="1">
      <c r="A13792" s="13">
        <v>42268.6875</v>
      </c>
      <c r="B13792" s="73">
        <f t="shared" si="1"/>
        <v>42268</v>
      </c>
      <c r="C13792" s="74">
        <f>IF(NewCustomer="Yes", IF(COUNTIF($I$2:$I$11,B13792)&gt;0,0,WEEKDAY(B13792,2)),IF(COUNTIF($I$2:$I$21,B13792)&gt;0,0,WEEKDAY(B13792,2)))</f>
        <v>1</v>
      </c>
      <c r="D13792" s="74">
        <f t="shared" si="2"/>
        <v>16</v>
      </c>
      <c r="E13792" s="12">
        <f>IFERROR(VLOOKUP(A13792,'IDAR Meter Data'!$A:$B,2,1),"")</f>
        <v>264</v>
      </c>
      <c r="F13792" s="75">
        <f>IF(CECCZ="CZ03",'Outside Temp'!B13792,IF(CECCZ="CZ04",'Outside Temp'!B13793,IF(CECCZ="CZ12",'Outside Temp'!B13794, IF(CECCZ="CZ13",'Outside Temp'!B13795))))</f>
        <v>74.03333333</v>
      </c>
      <c r="G13792" s="12">
        <f t="shared" si="3"/>
        <v>3</v>
      </c>
    </row>
    <row r="13793" ht="15.75" customHeight="1">
      <c r="A13793" s="13">
        <v>42268.697916666664</v>
      </c>
      <c r="B13793" s="73">
        <f t="shared" si="1"/>
        <v>42268</v>
      </c>
      <c r="C13793" s="74">
        <f>IF(NewCustomer="Yes", IF(COUNTIF($I$2:$I$11,B13793)&gt;0,0,WEEKDAY(B13793,2)),IF(COUNTIF($I$2:$I$21,B13793)&gt;0,0,WEEKDAY(B13793,2)))</f>
        <v>1</v>
      </c>
      <c r="D13793" s="74">
        <f t="shared" si="2"/>
        <v>16</v>
      </c>
      <c r="E13793" s="12">
        <f>IFERROR(VLOOKUP(A13793,'IDAR Meter Data'!$A:$B,2,1),"")</f>
        <v>267</v>
      </c>
      <c r="F13793" s="75">
        <f>IF(CECCZ="CZ03",'Outside Temp'!B13793,IF(CECCZ="CZ04",'Outside Temp'!B13794,IF(CECCZ="CZ12",'Outside Temp'!B13795, IF(CECCZ="CZ13",'Outside Temp'!B13796))))</f>
        <v>72.28333333</v>
      </c>
      <c r="G13793" s="12">
        <f t="shared" si="3"/>
        <v>3</v>
      </c>
    </row>
    <row r="13794" ht="15.75" customHeight="1">
      <c r="A13794" s="13">
        <v>42268.708333333336</v>
      </c>
      <c r="B13794" s="73">
        <f t="shared" si="1"/>
        <v>42268</v>
      </c>
      <c r="C13794" s="74">
        <f>IF(NewCustomer="Yes", IF(COUNTIF($I$2:$I$11,B13794)&gt;0,0,WEEKDAY(B13794,2)),IF(COUNTIF($I$2:$I$21,B13794)&gt;0,0,WEEKDAY(B13794,2)))</f>
        <v>1</v>
      </c>
      <c r="D13794" s="74">
        <f t="shared" si="2"/>
        <v>17</v>
      </c>
      <c r="E13794" s="12">
        <f>IFERROR(VLOOKUP(A13794,'IDAR Meter Data'!$A:$B,2,1),"")</f>
        <v>256</v>
      </c>
      <c r="F13794" s="75">
        <f>IF(CECCZ="CZ03",'Outside Temp'!B13794,IF(CECCZ="CZ04",'Outside Temp'!B13795,IF(CECCZ="CZ12",'Outside Temp'!B13796, IF(CECCZ="CZ13",'Outside Temp'!B13797))))</f>
        <v>70.66666667</v>
      </c>
      <c r="G13794" s="12">
        <f t="shared" si="3"/>
        <v>3</v>
      </c>
    </row>
    <row r="13795" ht="15.75" customHeight="1">
      <c r="A13795" s="13">
        <v>42268.71875</v>
      </c>
      <c r="B13795" s="73">
        <f t="shared" si="1"/>
        <v>42268</v>
      </c>
      <c r="C13795" s="74">
        <f>IF(NewCustomer="Yes", IF(COUNTIF($I$2:$I$11,B13795)&gt;0,0,WEEKDAY(B13795,2)),IF(COUNTIF($I$2:$I$21,B13795)&gt;0,0,WEEKDAY(B13795,2)))</f>
        <v>1</v>
      </c>
      <c r="D13795" s="74">
        <f t="shared" si="2"/>
        <v>17</v>
      </c>
      <c r="E13795" s="12">
        <f>IFERROR(VLOOKUP(A13795,'IDAR Meter Data'!$A:$B,2,1),"")</f>
        <v>250</v>
      </c>
      <c r="F13795" s="75">
        <f>IF(CECCZ="CZ03",'Outside Temp'!B13795,IF(CECCZ="CZ04",'Outside Temp'!B13796,IF(CECCZ="CZ12",'Outside Temp'!B13797, IF(CECCZ="CZ13",'Outside Temp'!B13798))))</f>
        <v>69.41666667</v>
      </c>
      <c r="G13795" s="12">
        <f t="shared" si="3"/>
        <v>2</v>
      </c>
    </row>
    <row r="13796" ht="15.75" customHeight="1">
      <c r="A13796" s="13">
        <v>42268.729166666664</v>
      </c>
      <c r="B13796" s="73">
        <f t="shared" si="1"/>
        <v>42268</v>
      </c>
      <c r="C13796" s="74">
        <f>IF(NewCustomer="Yes", IF(COUNTIF($I$2:$I$11,B13796)&gt;0,0,WEEKDAY(B13796,2)),IF(COUNTIF($I$2:$I$21,B13796)&gt;0,0,WEEKDAY(B13796,2)))</f>
        <v>1</v>
      </c>
      <c r="D13796" s="74">
        <f t="shared" si="2"/>
        <v>17</v>
      </c>
      <c r="E13796" s="12">
        <f>IFERROR(VLOOKUP(A13796,'IDAR Meter Data'!$A:$B,2,1),"")</f>
        <v>258</v>
      </c>
      <c r="F13796" s="75">
        <f>IF(CECCZ="CZ03",'Outside Temp'!B13796,IF(CECCZ="CZ04",'Outside Temp'!B13797,IF(CECCZ="CZ12",'Outside Temp'!B13798, IF(CECCZ="CZ13",'Outside Temp'!B13799))))</f>
        <v>68.16666667</v>
      </c>
      <c r="G13796" s="12">
        <f t="shared" si="3"/>
        <v>2</v>
      </c>
    </row>
    <row r="13797" ht="15.75" customHeight="1">
      <c r="A13797" s="13">
        <v>42268.739583333336</v>
      </c>
      <c r="B13797" s="73">
        <f t="shared" si="1"/>
        <v>42268</v>
      </c>
      <c r="C13797" s="74">
        <f>IF(NewCustomer="Yes", IF(COUNTIF($I$2:$I$11,B13797)&gt;0,0,WEEKDAY(B13797,2)),IF(COUNTIF($I$2:$I$21,B13797)&gt;0,0,WEEKDAY(B13797,2)))</f>
        <v>1</v>
      </c>
      <c r="D13797" s="74">
        <f t="shared" si="2"/>
        <v>17</v>
      </c>
      <c r="E13797" s="12">
        <f>IFERROR(VLOOKUP(A13797,'IDAR Meter Data'!$A:$B,2,1),"")</f>
        <v>248</v>
      </c>
      <c r="F13797" s="75">
        <f>IF(CECCZ="CZ03",'Outside Temp'!B13797,IF(CECCZ="CZ04",'Outside Temp'!B13798,IF(CECCZ="CZ12",'Outside Temp'!B13799, IF(CECCZ="CZ13",'Outside Temp'!B13800))))</f>
        <v>66.91666667</v>
      </c>
      <c r="G13797" s="12">
        <f t="shared" si="3"/>
        <v>2</v>
      </c>
    </row>
    <row r="13798" ht="15.75" customHeight="1">
      <c r="A13798" s="13">
        <v>42268.75</v>
      </c>
      <c r="B13798" s="73">
        <f t="shared" si="1"/>
        <v>42268</v>
      </c>
      <c r="C13798" s="74">
        <f>IF(NewCustomer="Yes", IF(COUNTIF($I$2:$I$11,B13798)&gt;0,0,WEEKDAY(B13798,2)),IF(COUNTIF($I$2:$I$21,B13798)&gt;0,0,WEEKDAY(B13798,2)))</f>
        <v>1</v>
      </c>
      <c r="D13798" s="74">
        <f t="shared" si="2"/>
        <v>18</v>
      </c>
      <c r="E13798" s="12">
        <f>IFERROR(VLOOKUP(A13798,'IDAR Meter Data'!$A:$B,2,1),"")</f>
        <v>242</v>
      </c>
      <c r="F13798" s="75">
        <f>IF(CECCZ="CZ03",'Outside Temp'!B13798,IF(CECCZ="CZ04",'Outside Temp'!B13799,IF(CECCZ="CZ12",'Outside Temp'!B13800, IF(CECCZ="CZ13",'Outside Temp'!B13801))))</f>
        <v>65.8</v>
      </c>
      <c r="G13798" s="12">
        <f t="shared" si="3"/>
        <v>2</v>
      </c>
    </row>
    <row r="13799" ht="15.75" customHeight="1">
      <c r="A13799" s="13">
        <v>42268.760416666664</v>
      </c>
      <c r="B13799" s="73">
        <f t="shared" si="1"/>
        <v>42268</v>
      </c>
      <c r="C13799" s="74">
        <f>IF(NewCustomer="Yes", IF(COUNTIF($I$2:$I$11,B13799)&gt;0,0,WEEKDAY(B13799,2)),IF(COUNTIF($I$2:$I$21,B13799)&gt;0,0,WEEKDAY(B13799,2)))</f>
        <v>1</v>
      </c>
      <c r="D13799" s="74">
        <f t="shared" si="2"/>
        <v>18</v>
      </c>
      <c r="E13799" s="12">
        <f>IFERROR(VLOOKUP(A13799,'IDAR Meter Data'!$A:$B,2,1),"")</f>
        <v>244</v>
      </c>
      <c r="F13799" s="75">
        <f>IF(CECCZ="CZ03",'Outside Temp'!B13799,IF(CECCZ="CZ04",'Outside Temp'!B13800,IF(CECCZ="CZ12",'Outside Temp'!B13801, IF(CECCZ="CZ13",'Outside Temp'!B13802))))</f>
        <v>65.05</v>
      </c>
      <c r="G13799" s="12">
        <f t="shared" si="3"/>
        <v>2</v>
      </c>
    </row>
    <row r="13800" ht="15.75" customHeight="1">
      <c r="A13800" s="13">
        <v>42268.770833333336</v>
      </c>
      <c r="B13800" s="73">
        <f t="shared" si="1"/>
        <v>42268</v>
      </c>
      <c r="C13800" s="74">
        <f>IF(NewCustomer="Yes", IF(COUNTIF($I$2:$I$11,B13800)&gt;0,0,WEEKDAY(B13800,2)),IF(COUNTIF($I$2:$I$21,B13800)&gt;0,0,WEEKDAY(B13800,2)))</f>
        <v>1</v>
      </c>
      <c r="D13800" s="74">
        <f t="shared" si="2"/>
        <v>18</v>
      </c>
      <c r="E13800" s="12">
        <f>IFERROR(VLOOKUP(A13800,'IDAR Meter Data'!$A:$B,2,1),"")</f>
        <v>237</v>
      </c>
      <c r="F13800" s="75">
        <f>IF(CECCZ="CZ03",'Outside Temp'!B13800,IF(CECCZ="CZ04",'Outside Temp'!B13801,IF(CECCZ="CZ12",'Outside Temp'!B13802, IF(CECCZ="CZ13",'Outside Temp'!B13803))))</f>
        <v>64.3</v>
      </c>
      <c r="G13800" s="12">
        <f t="shared" si="3"/>
        <v>1</v>
      </c>
    </row>
    <row r="13801" ht="15.75" customHeight="1">
      <c r="A13801" s="13">
        <v>42268.78125</v>
      </c>
      <c r="B13801" s="73">
        <f t="shared" si="1"/>
        <v>42268</v>
      </c>
      <c r="C13801" s="74">
        <f>IF(NewCustomer="Yes", IF(COUNTIF($I$2:$I$11,B13801)&gt;0,0,WEEKDAY(B13801,2)),IF(COUNTIF($I$2:$I$21,B13801)&gt;0,0,WEEKDAY(B13801,2)))</f>
        <v>1</v>
      </c>
      <c r="D13801" s="74">
        <f t="shared" si="2"/>
        <v>18</v>
      </c>
      <c r="E13801" s="12">
        <f>IFERROR(VLOOKUP(A13801,'IDAR Meter Data'!$A:$B,2,1),"")</f>
        <v>237</v>
      </c>
      <c r="F13801" s="75">
        <f>IF(CECCZ="CZ03",'Outside Temp'!B13801,IF(CECCZ="CZ04",'Outside Temp'!B13802,IF(CECCZ="CZ12",'Outside Temp'!B13803, IF(CECCZ="CZ13",'Outside Temp'!B13804))))</f>
        <v>63.55</v>
      </c>
      <c r="G13801" s="12">
        <f t="shared" si="3"/>
        <v>1</v>
      </c>
    </row>
    <row r="13802" ht="15.75" customHeight="1">
      <c r="A13802" s="13">
        <v>42268.791666666664</v>
      </c>
      <c r="B13802" s="73">
        <f t="shared" si="1"/>
        <v>42268</v>
      </c>
      <c r="C13802" s="74">
        <f>IF(NewCustomer="Yes", IF(COUNTIF($I$2:$I$11,B13802)&gt;0,0,WEEKDAY(B13802,2)),IF(COUNTIF($I$2:$I$21,B13802)&gt;0,0,WEEKDAY(B13802,2)))</f>
        <v>1</v>
      </c>
      <c r="D13802" s="74">
        <f t="shared" si="2"/>
        <v>19</v>
      </c>
      <c r="E13802" s="12">
        <f>IFERROR(VLOOKUP(A13802,'IDAR Meter Data'!$A:$B,2,1),"")</f>
        <v>232</v>
      </c>
      <c r="F13802" s="75">
        <f>IF(CECCZ="CZ03",'Outside Temp'!B13802,IF(CECCZ="CZ04",'Outside Temp'!B13803,IF(CECCZ="CZ12",'Outside Temp'!B13804, IF(CECCZ="CZ13",'Outside Temp'!B13805))))</f>
        <v>63</v>
      </c>
      <c r="G13802" s="12">
        <f t="shared" si="3"/>
        <v>1</v>
      </c>
    </row>
    <row r="13803" ht="15.75" customHeight="1">
      <c r="A13803" s="13">
        <v>42268.802083333336</v>
      </c>
      <c r="B13803" s="73">
        <f t="shared" si="1"/>
        <v>42268</v>
      </c>
      <c r="C13803" s="74">
        <f>IF(NewCustomer="Yes", IF(COUNTIF($I$2:$I$11,B13803)&gt;0,0,WEEKDAY(B13803,2)),IF(COUNTIF($I$2:$I$21,B13803)&gt;0,0,WEEKDAY(B13803,2)))</f>
        <v>1</v>
      </c>
      <c r="D13803" s="74">
        <f t="shared" si="2"/>
        <v>19</v>
      </c>
      <c r="E13803" s="12">
        <f>IFERROR(VLOOKUP(A13803,'IDAR Meter Data'!$A:$B,2,1),"")</f>
        <v>222</v>
      </c>
      <c r="F13803" s="75">
        <f>IF(CECCZ="CZ03",'Outside Temp'!B13803,IF(CECCZ="CZ04",'Outside Temp'!B13804,IF(CECCZ="CZ12",'Outside Temp'!B13805, IF(CECCZ="CZ13",'Outside Temp'!B13806))))</f>
        <v>63</v>
      </c>
      <c r="G13803" s="12">
        <f t="shared" si="3"/>
        <v>1</v>
      </c>
    </row>
    <row r="13804" ht="15.75" customHeight="1">
      <c r="A13804" s="13">
        <v>42268.8125</v>
      </c>
      <c r="B13804" s="73">
        <f t="shared" si="1"/>
        <v>42268</v>
      </c>
      <c r="C13804" s="74">
        <f>IF(NewCustomer="Yes", IF(COUNTIF($I$2:$I$11,B13804)&gt;0,0,WEEKDAY(B13804,2)),IF(COUNTIF($I$2:$I$21,B13804)&gt;0,0,WEEKDAY(B13804,2)))</f>
        <v>1</v>
      </c>
      <c r="D13804" s="74">
        <f t="shared" si="2"/>
        <v>19</v>
      </c>
      <c r="E13804" s="12">
        <f>IFERROR(VLOOKUP(A13804,'IDAR Meter Data'!$A:$B,2,1),"")</f>
        <v>213</v>
      </c>
      <c r="F13804" s="75">
        <f>IF(CECCZ="CZ03",'Outside Temp'!B13804,IF(CECCZ="CZ04",'Outside Temp'!B13805,IF(CECCZ="CZ12",'Outside Temp'!B13806, IF(CECCZ="CZ13",'Outside Temp'!B13807))))</f>
        <v>63</v>
      </c>
      <c r="G13804" s="12">
        <f t="shared" si="3"/>
        <v>1</v>
      </c>
    </row>
    <row r="13805" ht="15.75" customHeight="1">
      <c r="A13805" s="13">
        <v>42268.822916666664</v>
      </c>
      <c r="B13805" s="73">
        <f t="shared" si="1"/>
        <v>42268</v>
      </c>
      <c r="C13805" s="74">
        <f>IF(NewCustomer="Yes", IF(COUNTIF($I$2:$I$11,B13805)&gt;0,0,WEEKDAY(B13805,2)),IF(COUNTIF($I$2:$I$21,B13805)&gt;0,0,WEEKDAY(B13805,2)))</f>
        <v>1</v>
      </c>
      <c r="D13805" s="74">
        <f t="shared" si="2"/>
        <v>19</v>
      </c>
      <c r="E13805" s="12">
        <f>IFERROR(VLOOKUP(A13805,'IDAR Meter Data'!$A:$B,2,1),"")</f>
        <v>214</v>
      </c>
      <c r="F13805" s="75">
        <f>IF(CECCZ="CZ03",'Outside Temp'!B13805,IF(CECCZ="CZ04",'Outside Temp'!B13806,IF(CECCZ="CZ12",'Outside Temp'!B13807, IF(CECCZ="CZ13",'Outside Temp'!B13808))))</f>
        <v>63</v>
      </c>
      <c r="G13805" s="12">
        <f t="shared" si="3"/>
        <v>1</v>
      </c>
    </row>
    <row r="13806" ht="15.75" customHeight="1">
      <c r="A13806" s="13">
        <v>42268.833333333336</v>
      </c>
      <c r="B13806" s="73">
        <f t="shared" si="1"/>
        <v>42268</v>
      </c>
      <c r="C13806" s="74">
        <f>IF(NewCustomer="Yes", IF(COUNTIF($I$2:$I$11,B13806)&gt;0,0,WEEKDAY(B13806,2)),IF(COUNTIF($I$2:$I$21,B13806)&gt;0,0,WEEKDAY(B13806,2)))</f>
        <v>1</v>
      </c>
      <c r="D13806" s="74">
        <f t="shared" si="2"/>
        <v>20</v>
      </c>
      <c r="E13806" s="12">
        <f>IFERROR(VLOOKUP(A13806,'IDAR Meter Data'!$A:$B,2,1),"")</f>
        <v>223</v>
      </c>
      <c r="F13806" s="75">
        <f>IF(CECCZ="CZ03",'Outside Temp'!B13806,IF(CECCZ="CZ04",'Outside Temp'!B13807,IF(CECCZ="CZ12",'Outside Temp'!B13808, IF(CECCZ="CZ13",'Outside Temp'!B13809))))</f>
        <v>62.93333333</v>
      </c>
      <c r="G13806" s="12">
        <f t="shared" si="3"/>
        <v>1</v>
      </c>
    </row>
    <row r="13807" ht="15.75" customHeight="1">
      <c r="A13807" s="13">
        <v>42268.84375</v>
      </c>
      <c r="B13807" s="73">
        <f t="shared" si="1"/>
        <v>42268</v>
      </c>
      <c r="C13807" s="74">
        <f>IF(NewCustomer="Yes", IF(COUNTIF($I$2:$I$11,B13807)&gt;0,0,WEEKDAY(B13807,2)),IF(COUNTIF($I$2:$I$21,B13807)&gt;0,0,WEEKDAY(B13807,2)))</f>
        <v>1</v>
      </c>
      <c r="D13807" s="74">
        <f t="shared" si="2"/>
        <v>20</v>
      </c>
      <c r="E13807" s="12">
        <f>IFERROR(VLOOKUP(A13807,'IDAR Meter Data'!$A:$B,2,1),"")</f>
        <v>207</v>
      </c>
      <c r="F13807" s="75">
        <f>IF(CECCZ="CZ03",'Outside Temp'!B13807,IF(CECCZ="CZ04",'Outside Temp'!B13808,IF(CECCZ="CZ12",'Outside Temp'!B13809, IF(CECCZ="CZ13",'Outside Temp'!B13810))))</f>
        <v>62.68333333</v>
      </c>
      <c r="G13807" s="12">
        <f t="shared" si="3"/>
        <v>1</v>
      </c>
    </row>
    <row r="13808" ht="15.75" customHeight="1">
      <c r="A13808" s="13">
        <v>42268.854166666664</v>
      </c>
      <c r="B13808" s="73">
        <f t="shared" si="1"/>
        <v>42268</v>
      </c>
      <c r="C13808" s="74">
        <f>IF(NewCustomer="Yes", IF(COUNTIF($I$2:$I$11,B13808)&gt;0,0,WEEKDAY(B13808,2)),IF(COUNTIF($I$2:$I$21,B13808)&gt;0,0,WEEKDAY(B13808,2)))</f>
        <v>1</v>
      </c>
      <c r="D13808" s="74">
        <f t="shared" si="2"/>
        <v>20</v>
      </c>
      <c r="E13808" s="12">
        <f>IFERROR(VLOOKUP(A13808,'IDAR Meter Data'!$A:$B,2,1),"")</f>
        <v>199</v>
      </c>
      <c r="F13808" s="75">
        <f>IF(CECCZ="CZ03",'Outside Temp'!B13808,IF(CECCZ="CZ04",'Outside Temp'!B13809,IF(CECCZ="CZ12",'Outside Temp'!B13810, IF(CECCZ="CZ13",'Outside Temp'!B13811))))</f>
        <v>62.43333333</v>
      </c>
      <c r="G13808" s="12">
        <f t="shared" si="3"/>
        <v>1</v>
      </c>
    </row>
    <row r="13809" ht="15.75" customHeight="1">
      <c r="A13809" s="13">
        <v>42268.864583333336</v>
      </c>
      <c r="B13809" s="73">
        <f t="shared" si="1"/>
        <v>42268</v>
      </c>
      <c r="C13809" s="74">
        <f>IF(NewCustomer="Yes", IF(COUNTIF($I$2:$I$11,B13809)&gt;0,0,WEEKDAY(B13809,2)),IF(COUNTIF($I$2:$I$21,B13809)&gt;0,0,WEEKDAY(B13809,2)))</f>
        <v>1</v>
      </c>
      <c r="D13809" s="74">
        <f t="shared" si="2"/>
        <v>20</v>
      </c>
      <c r="E13809" s="12">
        <f>IFERROR(VLOOKUP(A13809,'IDAR Meter Data'!$A:$B,2,1),"")</f>
        <v>200</v>
      </c>
      <c r="F13809" s="75">
        <f>IF(CECCZ="CZ03",'Outside Temp'!B13809,IF(CECCZ="CZ04",'Outside Temp'!B13810,IF(CECCZ="CZ12",'Outside Temp'!B13811, IF(CECCZ="CZ13",'Outside Temp'!B13812))))</f>
        <v>62.18333333</v>
      </c>
      <c r="G13809" s="12">
        <f t="shared" si="3"/>
        <v>1</v>
      </c>
    </row>
    <row r="13810" ht="15.75" customHeight="1">
      <c r="A13810" s="13">
        <v>42268.875</v>
      </c>
      <c r="B13810" s="73">
        <f t="shared" si="1"/>
        <v>42268</v>
      </c>
      <c r="C13810" s="74">
        <f>IF(NewCustomer="Yes", IF(COUNTIF($I$2:$I$11,B13810)&gt;0,0,WEEKDAY(B13810,2)),IF(COUNTIF($I$2:$I$21,B13810)&gt;0,0,WEEKDAY(B13810,2)))</f>
        <v>1</v>
      </c>
      <c r="D13810" s="74">
        <f t="shared" si="2"/>
        <v>21</v>
      </c>
      <c r="E13810" s="12">
        <f>IFERROR(VLOOKUP(A13810,'IDAR Meter Data'!$A:$B,2,1),"")</f>
        <v>193</v>
      </c>
      <c r="F13810" s="75">
        <f>IF(CECCZ="CZ03",'Outside Temp'!B13810,IF(CECCZ="CZ04",'Outside Temp'!B13811,IF(CECCZ="CZ12",'Outside Temp'!B13812, IF(CECCZ="CZ13",'Outside Temp'!B13813))))</f>
        <v>61.93333333</v>
      </c>
      <c r="G13810" s="12">
        <f t="shared" si="3"/>
        <v>1</v>
      </c>
    </row>
    <row r="13811" ht="15.75" customHeight="1">
      <c r="A13811" s="13">
        <v>42268.885416666664</v>
      </c>
      <c r="B13811" s="73">
        <f t="shared" si="1"/>
        <v>42268</v>
      </c>
      <c r="C13811" s="74">
        <f>IF(NewCustomer="Yes", IF(COUNTIF($I$2:$I$11,B13811)&gt;0,0,WEEKDAY(B13811,2)),IF(COUNTIF($I$2:$I$21,B13811)&gt;0,0,WEEKDAY(B13811,2)))</f>
        <v>1</v>
      </c>
      <c r="D13811" s="74">
        <f t="shared" si="2"/>
        <v>21</v>
      </c>
      <c r="E13811" s="12">
        <f>IFERROR(VLOOKUP(A13811,'IDAR Meter Data'!$A:$B,2,1),"")</f>
        <v>200</v>
      </c>
      <c r="F13811" s="75">
        <f>IF(CECCZ="CZ03",'Outside Temp'!B13811,IF(CECCZ="CZ04",'Outside Temp'!B13812,IF(CECCZ="CZ12",'Outside Temp'!B13813, IF(CECCZ="CZ13",'Outside Temp'!B13814))))</f>
        <v>61.68333333</v>
      </c>
      <c r="G13811" s="12">
        <f t="shared" si="3"/>
        <v>1</v>
      </c>
    </row>
    <row r="13812" ht="15.75" customHeight="1">
      <c r="A13812" s="13">
        <v>42268.895833333336</v>
      </c>
      <c r="B13812" s="73">
        <f t="shared" si="1"/>
        <v>42268</v>
      </c>
      <c r="C13812" s="74">
        <f>IF(NewCustomer="Yes", IF(COUNTIF($I$2:$I$11,B13812)&gt;0,0,WEEKDAY(B13812,2)),IF(COUNTIF($I$2:$I$21,B13812)&gt;0,0,WEEKDAY(B13812,2)))</f>
        <v>1</v>
      </c>
      <c r="D13812" s="74">
        <f t="shared" si="2"/>
        <v>21</v>
      </c>
      <c r="E13812" s="12">
        <f>IFERROR(VLOOKUP(A13812,'IDAR Meter Data'!$A:$B,2,1),"")</f>
        <v>188</v>
      </c>
      <c r="F13812" s="75">
        <f>IF(CECCZ="CZ03",'Outside Temp'!B13812,IF(CECCZ="CZ04",'Outside Temp'!B13813,IF(CECCZ="CZ12",'Outside Temp'!B13814, IF(CECCZ="CZ13",'Outside Temp'!B13815))))</f>
        <v>61.43333333</v>
      </c>
      <c r="G13812" s="12">
        <f t="shared" si="3"/>
        <v>1</v>
      </c>
    </row>
    <row r="13813" ht="15.75" customHeight="1">
      <c r="A13813" s="13">
        <v>42268.90625</v>
      </c>
      <c r="B13813" s="73">
        <f t="shared" si="1"/>
        <v>42268</v>
      </c>
      <c r="C13813" s="74">
        <f>IF(NewCustomer="Yes", IF(COUNTIF($I$2:$I$11,B13813)&gt;0,0,WEEKDAY(B13813,2)),IF(COUNTIF($I$2:$I$21,B13813)&gt;0,0,WEEKDAY(B13813,2)))</f>
        <v>1</v>
      </c>
      <c r="D13813" s="74">
        <f t="shared" si="2"/>
        <v>21</v>
      </c>
      <c r="E13813" s="12">
        <f>IFERROR(VLOOKUP(A13813,'IDAR Meter Data'!$A:$B,2,1),"")</f>
        <v>185</v>
      </c>
      <c r="F13813" s="75">
        <f>IF(CECCZ="CZ03",'Outside Temp'!B13813,IF(CECCZ="CZ04",'Outside Temp'!B13814,IF(CECCZ="CZ12",'Outside Temp'!B13815, IF(CECCZ="CZ13",'Outside Temp'!B13816))))</f>
        <v>61.18333333</v>
      </c>
      <c r="G13813" s="12">
        <f t="shared" si="3"/>
        <v>1</v>
      </c>
    </row>
    <row r="13814" ht="15.75" customHeight="1">
      <c r="A13814" s="13">
        <v>42268.916666666664</v>
      </c>
      <c r="B13814" s="73">
        <f t="shared" si="1"/>
        <v>42268</v>
      </c>
      <c r="C13814" s="74">
        <f>IF(NewCustomer="Yes", IF(COUNTIF($I$2:$I$11,B13814)&gt;0,0,WEEKDAY(B13814,2)),IF(COUNTIF($I$2:$I$21,B13814)&gt;0,0,WEEKDAY(B13814,2)))</f>
        <v>1</v>
      </c>
      <c r="D13814" s="74">
        <f t="shared" si="2"/>
        <v>22</v>
      </c>
      <c r="E13814" s="12">
        <f>IFERROR(VLOOKUP(A13814,'IDAR Meter Data'!$A:$B,2,1),"")</f>
        <v>183</v>
      </c>
      <c r="F13814" s="75">
        <f>IF(CECCZ="CZ03",'Outside Temp'!B13814,IF(CECCZ="CZ04",'Outside Temp'!B13815,IF(CECCZ="CZ12",'Outside Temp'!B13816, IF(CECCZ="CZ13",'Outside Temp'!B13817))))</f>
        <v>61</v>
      </c>
      <c r="G13814" s="12">
        <f t="shared" si="3"/>
        <v>1</v>
      </c>
    </row>
    <row r="13815" ht="15.75" customHeight="1">
      <c r="A13815" s="13">
        <v>42268.927083333336</v>
      </c>
      <c r="B13815" s="73">
        <f t="shared" si="1"/>
        <v>42268</v>
      </c>
      <c r="C13815" s="74">
        <f>IF(NewCustomer="Yes", IF(COUNTIF($I$2:$I$11,B13815)&gt;0,0,WEEKDAY(B13815,2)),IF(COUNTIF($I$2:$I$21,B13815)&gt;0,0,WEEKDAY(B13815,2)))</f>
        <v>1</v>
      </c>
      <c r="D13815" s="74">
        <f t="shared" si="2"/>
        <v>22</v>
      </c>
      <c r="E13815" s="12">
        <f>IFERROR(VLOOKUP(A13815,'IDAR Meter Data'!$A:$B,2,1),"")</f>
        <v>185</v>
      </c>
      <c r="F13815" s="75">
        <f>IF(CECCZ="CZ03",'Outside Temp'!B13815,IF(CECCZ="CZ04",'Outside Temp'!B13816,IF(CECCZ="CZ12",'Outside Temp'!B13817, IF(CECCZ="CZ13",'Outside Temp'!B13818))))</f>
        <v>61</v>
      </c>
      <c r="G13815" s="12">
        <f t="shared" si="3"/>
        <v>1</v>
      </c>
    </row>
    <row r="13816" ht="15.75" customHeight="1">
      <c r="A13816" s="13">
        <v>42268.9375</v>
      </c>
      <c r="B13816" s="73">
        <f t="shared" si="1"/>
        <v>42268</v>
      </c>
      <c r="C13816" s="74">
        <f>IF(NewCustomer="Yes", IF(COUNTIF($I$2:$I$11,B13816)&gt;0,0,WEEKDAY(B13816,2)),IF(COUNTIF($I$2:$I$21,B13816)&gt;0,0,WEEKDAY(B13816,2)))</f>
        <v>1</v>
      </c>
      <c r="D13816" s="74">
        <f t="shared" si="2"/>
        <v>22</v>
      </c>
      <c r="E13816" s="12">
        <f>IFERROR(VLOOKUP(A13816,'IDAR Meter Data'!$A:$B,2,1),"")</f>
        <v>204</v>
      </c>
      <c r="F13816" s="75">
        <f>IF(CECCZ="CZ03",'Outside Temp'!B13816,IF(CECCZ="CZ04",'Outside Temp'!B13817,IF(CECCZ="CZ12",'Outside Temp'!B13818, IF(CECCZ="CZ13",'Outside Temp'!B13819))))</f>
        <v>61</v>
      </c>
      <c r="G13816" s="12">
        <f t="shared" si="3"/>
        <v>1</v>
      </c>
    </row>
    <row r="13817" ht="15.75" customHeight="1">
      <c r="A13817" s="13">
        <v>42268.947916666664</v>
      </c>
      <c r="B13817" s="73">
        <f t="shared" si="1"/>
        <v>42268</v>
      </c>
      <c r="C13817" s="74">
        <f>IF(NewCustomer="Yes", IF(COUNTIF($I$2:$I$11,B13817)&gt;0,0,WEEKDAY(B13817,2)),IF(COUNTIF($I$2:$I$21,B13817)&gt;0,0,WEEKDAY(B13817,2)))</f>
        <v>1</v>
      </c>
      <c r="D13817" s="74">
        <f t="shared" si="2"/>
        <v>22</v>
      </c>
      <c r="E13817" s="12">
        <f>IFERROR(VLOOKUP(A13817,'IDAR Meter Data'!$A:$B,2,1),"")</f>
        <v>188</v>
      </c>
      <c r="F13817" s="75">
        <f>IF(CECCZ="CZ03",'Outside Temp'!B13817,IF(CECCZ="CZ04",'Outside Temp'!B13818,IF(CECCZ="CZ12",'Outside Temp'!B13819, IF(CECCZ="CZ13",'Outside Temp'!B13820))))</f>
        <v>61</v>
      </c>
      <c r="G13817" s="12">
        <f t="shared" si="3"/>
        <v>1</v>
      </c>
    </row>
    <row r="13818" ht="15.75" customHeight="1">
      <c r="A13818" s="13">
        <v>42268.958333333336</v>
      </c>
      <c r="B13818" s="73">
        <f t="shared" si="1"/>
        <v>42268</v>
      </c>
      <c r="C13818" s="74">
        <f>IF(NewCustomer="Yes", IF(COUNTIF($I$2:$I$11,B13818)&gt;0,0,WEEKDAY(B13818,2)),IF(COUNTIF($I$2:$I$21,B13818)&gt;0,0,WEEKDAY(B13818,2)))</f>
        <v>1</v>
      </c>
      <c r="D13818" s="74">
        <f t="shared" si="2"/>
        <v>23</v>
      </c>
      <c r="E13818" s="12">
        <f>IFERROR(VLOOKUP(A13818,'IDAR Meter Data'!$A:$B,2,1),"")</f>
        <v>192</v>
      </c>
      <c r="F13818" s="75">
        <f>IF(CECCZ="CZ03",'Outside Temp'!B13818,IF(CECCZ="CZ04",'Outside Temp'!B13819,IF(CECCZ="CZ12",'Outside Temp'!B13820, IF(CECCZ="CZ13",'Outside Temp'!B13821))))</f>
        <v>60.93333333</v>
      </c>
      <c r="G13818" s="12">
        <f t="shared" si="3"/>
        <v>1</v>
      </c>
    </row>
    <row r="13819" ht="15.75" customHeight="1">
      <c r="A13819" s="13">
        <v>42268.96875</v>
      </c>
      <c r="B13819" s="73">
        <f t="shared" si="1"/>
        <v>42268</v>
      </c>
      <c r="C13819" s="74">
        <f>IF(NewCustomer="Yes", IF(COUNTIF($I$2:$I$11,B13819)&gt;0,0,WEEKDAY(B13819,2)),IF(COUNTIF($I$2:$I$21,B13819)&gt;0,0,WEEKDAY(B13819,2)))</f>
        <v>1</v>
      </c>
      <c r="D13819" s="74">
        <f t="shared" si="2"/>
        <v>23</v>
      </c>
      <c r="E13819" s="12">
        <f>IFERROR(VLOOKUP(A13819,'IDAR Meter Data'!$A:$B,2,1),"")</f>
        <v>186</v>
      </c>
      <c r="F13819" s="75">
        <f>IF(CECCZ="CZ03",'Outside Temp'!B13819,IF(CECCZ="CZ04",'Outside Temp'!B13820,IF(CECCZ="CZ12",'Outside Temp'!B13821, IF(CECCZ="CZ13",'Outside Temp'!B13822))))</f>
        <v>60.68333333</v>
      </c>
      <c r="G13819" s="12">
        <f t="shared" si="3"/>
        <v>1</v>
      </c>
    </row>
    <row r="13820" ht="15.75" customHeight="1">
      <c r="A13820" s="13">
        <v>42268.979166666664</v>
      </c>
      <c r="B13820" s="73">
        <f t="shared" si="1"/>
        <v>42268</v>
      </c>
      <c r="C13820" s="74">
        <f>IF(NewCustomer="Yes", IF(COUNTIF($I$2:$I$11,B13820)&gt;0,0,WEEKDAY(B13820,2)),IF(COUNTIF($I$2:$I$21,B13820)&gt;0,0,WEEKDAY(B13820,2)))</f>
        <v>1</v>
      </c>
      <c r="D13820" s="74">
        <f t="shared" si="2"/>
        <v>23</v>
      </c>
      <c r="E13820" s="12">
        <f>IFERROR(VLOOKUP(A13820,'IDAR Meter Data'!$A:$B,2,1),"")</f>
        <v>189</v>
      </c>
      <c r="F13820" s="75">
        <f>IF(CECCZ="CZ03",'Outside Temp'!B13820,IF(CECCZ="CZ04",'Outside Temp'!B13821,IF(CECCZ="CZ12",'Outside Temp'!B13822, IF(CECCZ="CZ13",'Outside Temp'!B13823))))</f>
        <v>60.43333333</v>
      </c>
      <c r="G13820" s="12">
        <f t="shared" si="3"/>
        <v>1</v>
      </c>
    </row>
    <row r="13821" ht="15.75" customHeight="1">
      <c r="A13821" s="13">
        <v>42268.989583333336</v>
      </c>
      <c r="B13821" s="73">
        <f t="shared" si="1"/>
        <v>42268</v>
      </c>
      <c r="C13821" s="74">
        <f>IF(NewCustomer="Yes", IF(COUNTIF($I$2:$I$11,B13821)&gt;0,0,WEEKDAY(B13821,2)),IF(COUNTIF($I$2:$I$21,B13821)&gt;0,0,WEEKDAY(B13821,2)))</f>
        <v>1</v>
      </c>
      <c r="D13821" s="74">
        <f t="shared" si="2"/>
        <v>23</v>
      </c>
      <c r="E13821" s="12">
        <f>IFERROR(VLOOKUP(A13821,'IDAR Meter Data'!$A:$B,2,1),"")</f>
        <v>201</v>
      </c>
      <c r="F13821" s="75">
        <f>IF(CECCZ="CZ03",'Outside Temp'!B13821,IF(CECCZ="CZ04",'Outside Temp'!B13822,IF(CECCZ="CZ12",'Outside Temp'!B13823, IF(CECCZ="CZ13",'Outside Temp'!B13824))))</f>
        <v>60.18333333</v>
      </c>
      <c r="G13821" s="12">
        <f t="shared" si="3"/>
        <v>1</v>
      </c>
    </row>
    <row r="13822" ht="15.75" customHeight="1">
      <c r="A13822" s="13">
        <v>42269.0</v>
      </c>
      <c r="B13822" s="73">
        <f t="shared" si="1"/>
        <v>42269</v>
      </c>
      <c r="C13822" s="74">
        <f>IF(NewCustomer="Yes", IF(COUNTIF($I$2:$I$11,B13822)&gt;0,0,WEEKDAY(B13822,2)),IF(COUNTIF($I$2:$I$21,B13822)&gt;0,0,WEEKDAY(B13822,2)))</f>
        <v>2</v>
      </c>
      <c r="D13822" s="74">
        <f t="shared" si="2"/>
        <v>0</v>
      </c>
      <c r="E13822" s="12">
        <f>IFERROR(VLOOKUP(A13822,'IDAR Meter Data'!$A:$B,2,1),"")</f>
        <v>183</v>
      </c>
      <c r="F13822" s="75">
        <f>IF(CECCZ="CZ03",'Outside Temp'!B13822,IF(CECCZ="CZ04",'Outside Temp'!B13823,IF(CECCZ="CZ12",'Outside Temp'!B13824, IF(CECCZ="CZ13",'Outside Temp'!B13825))))</f>
        <v>60</v>
      </c>
      <c r="G13822" s="12">
        <f t="shared" si="3"/>
        <v>1</v>
      </c>
    </row>
    <row r="13823" ht="15.75" customHeight="1">
      <c r="A13823" s="13">
        <v>42269.010416666664</v>
      </c>
      <c r="B13823" s="73">
        <f t="shared" si="1"/>
        <v>42269</v>
      </c>
      <c r="C13823" s="74">
        <f>IF(NewCustomer="Yes", IF(COUNTIF($I$2:$I$11,B13823)&gt;0,0,WEEKDAY(B13823,2)),IF(COUNTIF($I$2:$I$21,B13823)&gt;0,0,WEEKDAY(B13823,2)))</f>
        <v>2</v>
      </c>
      <c r="D13823" s="74">
        <f t="shared" si="2"/>
        <v>0</v>
      </c>
      <c r="E13823" s="12">
        <f>IFERROR(VLOOKUP(A13823,'IDAR Meter Data'!$A:$B,2,1),"")</f>
        <v>185</v>
      </c>
      <c r="F13823" s="75">
        <f>IF(CECCZ="CZ03",'Outside Temp'!B13823,IF(CECCZ="CZ04",'Outside Temp'!B13824,IF(CECCZ="CZ12",'Outside Temp'!B13825, IF(CECCZ="CZ13",'Outside Temp'!B13826))))</f>
        <v>60</v>
      </c>
      <c r="G13823" s="12">
        <f t="shared" si="3"/>
        <v>1</v>
      </c>
    </row>
    <row r="13824" ht="15.75" customHeight="1">
      <c r="A13824" s="13">
        <v>42269.020833333336</v>
      </c>
      <c r="B13824" s="73">
        <f t="shared" si="1"/>
        <v>42269</v>
      </c>
      <c r="C13824" s="74">
        <f>IF(NewCustomer="Yes", IF(COUNTIF($I$2:$I$11,B13824)&gt;0,0,WEEKDAY(B13824,2)),IF(COUNTIF($I$2:$I$21,B13824)&gt;0,0,WEEKDAY(B13824,2)))</f>
        <v>2</v>
      </c>
      <c r="D13824" s="74">
        <f t="shared" si="2"/>
        <v>0</v>
      </c>
      <c r="E13824" s="12">
        <f>IFERROR(VLOOKUP(A13824,'IDAR Meter Data'!$A:$B,2,1),"")</f>
        <v>181</v>
      </c>
      <c r="F13824" s="75">
        <f>IF(CECCZ="CZ03",'Outside Temp'!B13824,IF(CECCZ="CZ04",'Outside Temp'!B13825,IF(CECCZ="CZ12",'Outside Temp'!B13826, IF(CECCZ="CZ13",'Outside Temp'!B13827))))</f>
        <v>60</v>
      </c>
      <c r="G13824" s="12">
        <f t="shared" si="3"/>
        <v>1</v>
      </c>
    </row>
    <row r="13825" ht="15.75" customHeight="1">
      <c r="A13825" s="13">
        <v>42269.03125</v>
      </c>
      <c r="B13825" s="73">
        <f t="shared" si="1"/>
        <v>42269</v>
      </c>
      <c r="C13825" s="74">
        <f>IF(NewCustomer="Yes", IF(COUNTIF($I$2:$I$11,B13825)&gt;0,0,WEEKDAY(B13825,2)),IF(COUNTIF($I$2:$I$21,B13825)&gt;0,0,WEEKDAY(B13825,2)))</f>
        <v>2</v>
      </c>
      <c r="D13825" s="74">
        <f t="shared" si="2"/>
        <v>0</v>
      </c>
      <c r="E13825" s="12">
        <f>IFERROR(VLOOKUP(A13825,'IDAR Meter Data'!$A:$B,2,1),"")</f>
        <v>180</v>
      </c>
      <c r="F13825" s="75">
        <f>IF(CECCZ="CZ03",'Outside Temp'!B13825,IF(CECCZ="CZ04",'Outside Temp'!B13826,IF(CECCZ="CZ12",'Outside Temp'!B13827, IF(CECCZ="CZ13",'Outside Temp'!B13828))))</f>
        <v>60</v>
      </c>
      <c r="G13825" s="12">
        <f t="shared" si="3"/>
        <v>1</v>
      </c>
    </row>
    <row r="13826" ht="15.75" customHeight="1">
      <c r="A13826" s="13">
        <v>42269.041666666664</v>
      </c>
      <c r="B13826" s="73">
        <f t="shared" si="1"/>
        <v>42269</v>
      </c>
      <c r="C13826" s="74">
        <f>IF(NewCustomer="Yes", IF(COUNTIF($I$2:$I$11,B13826)&gt;0,0,WEEKDAY(B13826,2)),IF(COUNTIF($I$2:$I$21,B13826)&gt;0,0,WEEKDAY(B13826,2)))</f>
        <v>2</v>
      </c>
      <c r="D13826" s="74">
        <f t="shared" si="2"/>
        <v>1</v>
      </c>
      <c r="E13826" s="12">
        <f>IFERROR(VLOOKUP(A13826,'IDAR Meter Data'!$A:$B,2,1),"")</f>
        <v>191</v>
      </c>
      <c r="F13826" s="75">
        <f>IF(CECCZ="CZ03",'Outside Temp'!B13826,IF(CECCZ="CZ04",'Outside Temp'!B13827,IF(CECCZ="CZ12",'Outside Temp'!B13828, IF(CECCZ="CZ13",'Outside Temp'!B13829))))</f>
        <v>59.93333333</v>
      </c>
      <c r="G13826" s="12">
        <f t="shared" si="3"/>
        <v>1</v>
      </c>
    </row>
    <row r="13827" ht="15.75" customHeight="1">
      <c r="A13827" s="13">
        <v>42269.052083333336</v>
      </c>
      <c r="B13827" s="73">
        <f t="shared" si="1"/>
        <v>42269</v>
      </c>
      <c r="C13827" s="74">
        <f>IF(NewCustomer="Yes", IF(COUNTIF($I$2:$I$11,B13827)&gt;0,0,WEEKDAY(B13827,2)),IF(COUNTIF($I$2:$I$21,B13827)&gt;0,0,WEEKDAY(B13827,2)))</f>
        <v>2</v>
      </c>
      <c r="D13827" s="74">
        <f t="shared" si="2"/>
        <v>1</v>
      </c>
      <c r="E13827" s="12">
        <f>IFERROR(VLOOKUP(A13827,'IDAR Meter Data'!$A:$B,2,1),"")</f>
        <v>175</v>
      </c>
      <c r="F13827" s="75">
        <f>IF(CECCZ="CZ03",'Outside Temp'!B13827,IF(CECCZ="CZ04",'Outside Temp'!B13828,IF(CECCZ="CZ12",'Outside Temp'!B13829, IF(CECCZ="CZ13",'Outside Temp'!B13830))))</f>
        <v>59.68333333</v>
      </c>
      <c r="G13827" s="12">
        <f t="shared" si="3"/>
        <v>1</v>
      </c>
    </row>
    <row r="13828" ht="15.75" customHeight="1">
      <c r="A13828" s="13">
        <v>42269.0625</v>
      </c>
      <c r="B13828" s="73">
        <f t="shared" si="1"/>
        <v>42269</v>
      </c>
      <c r="C13828" s="74">
        <f>IF(NewCustomer="Yes", IF(COUNTIF($I$2:$I$11,B13828)&gt;0,0,WEEKDAY(B13828,2)),IF(COUNTIF($I$2:$I$21,B13828)&gt;0,0,WEEKDAY(B13828,2)))</f>
        <v>2</v>
      </c>
      <c r="D13828" s="74">
        <f t="shared" si="2"/>
        <v>1</v>
      </c>
      <c r="E13828" s="12">
        <f>IFERROR(VLOOKUP(A13828,'IDAR Meter Data'!$A:$B,2,1),"")</f>
        <v>171</v>
      </c>
      <c r="F13828" s="75">
        <f>IF(CECCZ="CZ03",'Outside Temp'!B13828,IF(CECCZ="CZ04",'Outside Temp'!B13829,IF(CECCZ="CZ12",'Outside Temp'!B13830, IF(CECCZ="CZ13",'Outside Temp'!B13831))))</f>
        <v>59.43333333</v>
      </c>
      <c r="G13828" s="12">
        <f t="shared" si="3"/>
        <v>1</v>
      </c>
    </row>
    <row r="13829" ht="15.75" customHeight="1">
      <c r="A13829" s="13">
        <v>42269.072916666664</v>
      </c>
      <c r="B13829" s="73">
        <f t="shared" si="1"/>
        <v>42269</v>
      </c>
      <c r="C13829" s="74">
        <f>IF(NewCustomer="Yes", IF(COUNTIF($I$2:$I$11,B13829)&gt;0,0,WEEKDAY(B13829,2)),IF(COUNTIF($I$2:$I$21,B13829)&gt;0,0,WEEKDAY(B13829,2)))</f>
        <v>2</v>
      </c>
      <c r="D13829" s="74">
        <f t="shared" si="2"/>
        <v>1</v>
      </c>
      <c r="E13829" s="12">
        <f>IFERROR(VLOOKUP(A13829,'IDAR Meter Data'!$A:$B,2,1),"")</f>
        <v>175</v>
      </c>
      <c r="F13829" s="75">
        <f>IF(CECCZ="CZ03",'Outside Temp'!B13829,IF(CECCZ="CZ04",'Outside Temp'!B13830,IF(CECCZ="CZ12",'Outside Temp'!B13831, IF(CECCZ="CZ13",'Outside Temp'!B13832))))</f>
        <v>59.18333333</v>
      </c>
      <c r="G13829" s="12">
        <f t="shared" si="3"/>
        <v>1</v>
      </c>
    </row>
    <row r="13830" ht="15.75" customHeight="1">
      <c r="A13830" s="13">
        <v>42269.083333333336</v>
      </c>
      <c r="B13830" s="73">
        <f t="shared" si="1"/>
        <v>42269</v>
      </c>
      <c r="C13830" s="74">
        <f>IF(NewCustomer="Yes", IF(COUNTIF($I$2:$I$11,B13830)&gt;0,0,WEEKDAY(B13830,2)),IF(COUNTIF($I$2:$I$21,B13830)&gt;0,0,WEEKDAY(B13830,2)))</f>
        <v>2</v>
      </c>
      <c r="D13830" s="74">
        <f t="shared" si="2"/>
        <v>2</v>
      </c>
      <c r="E13830" s="12">
        <f>IFERROR(VLOOKUP(A13830,'IDAR Meter Data'!$A:$B,2,1),"")</f>
        <v>187</v>
      </c>
      <c r="F13830" s="75">
        <f>IF(CECCZ="CZ03",'Outside Temp'!B13830,IF(CECCZ="CZ04",'Outside Temp'!B13831,IF(CECCZ="CZ12",'Outside Temp'!B13832, IF(CECCZ="CZ13",'Outside Temp'!B13833))))</f>
        <v>59</v>
      </c>
      <c r="G13830" s="12">
        <f t="shared" si="3"/>
        <v>1</v>
      </c>
    </row>
    <row r="13831" ht="15.75" customHeight="1">
      <c r="A13831" s="13">
        <v>42269.09375</v>
      </c>
      <c r="B13831" s="73">
        <f t="shared" si="1"/>
        <v>42269</v>
      </c>
      <c r="C13831" s="74">
        <f>IF(NewCustomer="Yes", IF(COUNTIF($I$2:$I$11,B13831)&gt;0,0,WEEKDAY(B13831,2)),IF(COUNTIF($I$2:$I$21,B13831)&gt;0,0,WEEKDAY(B13831,2)))</f>
        <v>2</v>
      </c>
      <c r="D13831" s="74">
        <f t="shared" si="2"/>
        <v>2</v>
      </c>
      <c r="E13831" s="12">
        <f>IFERROR(VLOOKUP(A13831,'IDAR Meter Data'!$A:$B,2,1),"")</f>
        <v>175</v>
      </c>
      <c r="F13831" s="75">
        <f>IF(CECCZ="CZ03",'Outside Temp'!B13831,IF(CECCZ="CZ04",'Outside Temp'!B13832,IF(CECCZ="CZ12",'Outside Temp'!B13833, IF(CECCZ="CZ13",'Outside Temp'!B13834))))</f>
        <v>59</v>
      </c>
      <c r="G13831" s="12">
        <f t="shared" si="3"/>
        <v>1</v>
      </c>
    </row>
    <row r="13832" ht="15.75" customHeight="1">
      <c r="A13832" s="13">
        <v>42269.104166666664</v>
      </c>
      <c r="B13832" s="73">
        <f t="shared" si="1"/>
        <v>42269</v>
      </c>
      <c r="C13832" s="74">
        <f>IF(NewCustomer="Yes", IF(COUNTIF($I$2:$I$11,B13832)&gt;0,0,WEEKDAY(B13832,2)),IF(COUNTIF($I$2:$I$21,B13832)&gt;0,0,WEEKDAY(B13832,2)))</f>
        <v>2</v>
      </c>
      <c r="D13832" s="74">
        <f t="shared" si="2"/>
        <v>2</v>
      </c>
      <c r="E13832" s="12">
        <f>IFERROR(VLOOKUP(A13832,'IDAR Meter Data'!$A:$B,2,1),"")</f>
        <v>173</v>
      </c>
      <c r="F13832" s="75">
        <f>IF(CECCZ="CZ03",'Outside Temp'!B13832,IF(CECCZ="CZ04",'Outside Temp'!B13833,IF(CECCZ="CZ12",'Outside Temp'!B13834, IF(CECCZ="CZ13",'Outside Temp'!B13835))))</f>
        <v>59</v>
      </c>
      <c r="G13832" s="12">
        <f t="shared" si="3"/>
        <v>1</v>
      </c>
    </row>
    <row r="13833" ht="15.75" customHeight="1">
      <c r="A13833" s="13">
        <v>42269.114583333336</v>
      </c>
      <c r="B13833" s="73">
        <f t="shared" si="1"/>
        <v>42269</v>
      </c>
      <c r="C13833" s="74">
        <f>IF(NewCustomer="Yes", IF(COUNTIF($I$2:$I$11,B13833)&gt;0,0,WEEKDAY(B13833,2)),IF(COUNTIF($I$2:$I$21,B13833)&gt;0,0,WEEKDAY(B13833,2)))</f>
        <v>2</v>
      </c>
      <c r="D13833" s="74">
        <f t="shared" si="2"/>
        <v>2</v>
      </c>
      <c r="E13833" s="12">
        <f>IFERROR(VLOOKUP(A13833,'IDAR Meter Data'!$A:$B,2,1),"")</f>
        <v>167</v>
      </c>
      <c r="F13833" s="75">
        <f>IF(CECCZ="CZ03",'Outside Temp'!B13833,IF(CECCZ="CZ04",'Outside Temp'!B13834,IF(CECCZ="CZ12",'Outside Temp'!B13835, IF(CECCZ="CZ13",'Outside Temp'!B13836))))</f>
        <v>59</v>
      </c>
      <c r="G13833" s="12">
        <f t="shared" si="3"/>
        <v>1</v>
      </c>
    </row>
    <row r="13834" ht="15.75" customHeight="1">
      <c r="A13834" s="13">
        <v>42269.125</v>
      </c>
      <c r="B13834" s="73">
        <f t="shared" si="1"/>
        <v>42269</v>
      </c>
      <c r="C13834" s="74">
        <f>IF(NewCustomer="Yes", IF(COUNTIF($I$2:$I$11,B13834)&gt;0,0,WEEKDAY(B13834,2)),IF(COUNTIF($I$2:$I$21,B13834)&gt;0,0,WEEKDAY(B13834,2)))</f>
        <v>2</v>
      </c>
      <c r="D13834" s="74">
        <f t="shared" si="2"/>
        <v>3</v>
      </c>
      <c r="E13834" s="12">
        <f>IFERROR(VLOOKUP(A13834,'IDAR Meter Data'!$A:$B,2,1),"")</f>
        <v>169</v>
      </c>
      <c r="F13834" s="75">
        <f>IF(CECCZ="CZ03",'Outside Temp'!B13834,IF(CECCZ="CZ04",'Outside Temp'!B13835,IF(CECCZ="CZ12",'Outside Temp'!B13836, IF(CECCZ="CZ13",'Outside Temp'!B13837))))</f>
        <v>59.06666667</v>
      </c>
      <c r="G13834" s="12">
        <f t="shared" si="3"/>
        <v>1</v>
      </c>
    </row>
    <row r="13835" ht="15.75" customHeight="1">
      <c r="A13835" s="13">
        <v>42269.135416666664</v>
      </c>
      <c r="B13835" s="73">
        <f t="shared" si="1"/>
        <v>42269</v>
      </c>
      <c r="C13835" s="74">
        <f>IF(NewCustomer="Yes", IF(COUNTIF($I$2:$I$11,B13835)&gt;0,0,WEEKDAY(B13835,2)),IF(COUNTIF($I$2:$I$21,B13835)&gt;0,0,WEEKDAY(B13835,2)))</f>
        <v>2</v>
      </c>
      <c r="D13835" s="74">
        <f t="shared" si="2"/>
        <v>3</v>
      </c>
      <c r="E13835" s="12">
        <f>IFERROR(VLOOKUP(A13835,'IDAR Meter Data'!$A:$B,2,1),"")</f>
        <v>182</v>
      </c>
      <c r="F13835" s="75">
        <f>IF(CECCZ="CZ03",'Outside Temp'!B13835,IF(CECCZ="CZ04",'Outside Temp'!B13836,IF(CECCZ="CZ12",'Outside Temp'!B13837, IF(CECCZ="CZ13",'Outside Temp'!B13838))))</f>
        <v>59.31666667</v>
      </c>
      <c r="G13835" s="12">
        <f t="shared" si="3"/>
        <v>1</v>
      </c>
    </row>
    <row r="13836" ht="15.75" customHeight="1">
      <c r="A13836" s="13">
        <v>42269.145833333336</v>
      </c>
      <c r="B13836" s="73">
        <f t="shared" si="1"/>
        <v>42269</v>
      </c>
      <c r="C13836" s="74">
        <f>IF(NewCustomer="Yes", IF(COUNTIF($I$2:$I$11,B13836)&gt;0,0,WEEKDAY(B13836,2)),IF(COUNTIF($I$2:$I$21,B13836)&gt;0,0,WEEKDAY(B13836,2)))</f>
        <v>2</v>
      </c>
      <c r="D13836" s="74">
        <f t="shared" si="2"/>
        <v>3</v>
      </c>
      <c r="E13836" s="12">
        <f>IFERROR(VLOOKUP(A13836,'IDAR Meter Data'!$A:$B,2,1),"")</f>
        <v>165</v>
      </c>
      <c r="F13836" s="75">
        <f>IF(CECCZ="CZ03",'Outside Temp'!B13836,IF(CECCZ="CZ04",'Outside Temp'!B13837,IF(CECCZ="CZ12",'Outside Temp'!B13838, IF(CECCZ="CZ13",'Outside Temp'!B13839))))</f>
        <v>59.56666667</v>
      </c>
      <c r="G13836" s="12">
        <f t="shared" si="3"/>
        <v>1</v>
      </c>
    </row>
    <row r="13837" ht="15.75" customHeight="1">
      <c r="A13837" s="13">
        <v>42269.15625</v>
      </c>
      <c r="B13837" s="73">
        <f t="shared" si="1"/>
        <v>42269</v>
      </c>
      <c r="C13837" s="74">
        <f>IF(NewCustomer="Yes", IF(COUNTIF($I$2:$I$11,B13837)&gt;0,0,WEEKDAY(B13837,2)),IF(COUNTIF($I$2:$I$21,B13837)&gt;0,0,WEEKDAY(B13837,2)))</f>
        <v>2</v>
      </c>
      <c r="D13837" s="74">
        <f t="shared" si="2"/>
        <v>3</v>
      </c>
      <c r="E13837" s="12">
        <f>IFERROR(VLOOKUP(A13837,'IDAR Meter Data'!$A:$B,2,1),"")</f>
        <v>165</v>
      </c>
      <c r="F13837" s="75">
        <f>IF(CECCZ="CZ03",'Outside Temp'!B13837,IF(CECCZ="CZ04",'Outside Temp'!B13838,IF(CECCZ="CZ12",'Outside Temp'!B13839, IF(CECCZ="CZ13",'Outside Temp'!B13840))))</f>
        <v>59.81666667</v>
      </c>
      <c r="G13837" s="12">
        <f t="shared" si="3"/>
        <v>1</v>
      </c>
    </row>
    <row r="13838" ht="15.75" customHeight="1">
      <c r="A13838" s="13">
        <v>42269.166666666664</v>
      </c>
      <c r="B13838" s="73">
        <f t="shared" si="1"/>
        <v>42269</v>
      </c>
      <c r="C13838" s="74">
        <f>IF(NewCustomer="Yes", IF(COUNTIF($I$2:$I$11,B13838)&gt;0,0,WEEKDAY(B13838,2)),IF(COUNTIF($I$2:$I$21,B13838)&gt;0,0,WEEKDAY(B13838,2)))</f>
        <v>2</v>
      </c>
      <c r="D13838" s="74">
        <f t="shared" si="2"/>
        <v>4</v>
      </c>
      <c r="E13838" s="12">
        <f>IFERROR(VLOOKUP(A13838,'IDAR Meter Data'!$A:$B,2,1),"")</f>
        <v>156</v>
      </c>
      <c r="F13838" s="75">
        <f>IF(CECCZ="CZ03",'Outside Temp'!B13838,IF(CECCZ="CZ04",'Outside Temp'!B13839,IF(CECCZ="CZ12",'Outside Temp'!B13840, IF(CECCZ="CZ13",'Outside Temp'!B13841))))</f>
        <v>59.93333333</v>
      </c>
      <c r="G13838" s="12">
        <f t="shared" si="3"/>
        <v>1</v>
      </c>
    </row>
    <row r="13839" ht="15.75" customHeight="1">
      <c r="A13839" s="13">
        <v>42269.177083333336</v>
      </c>
      <c r="B13839" s="73">
        <f t="shared" si="1"/>
        <v>42269</v>
      </c>
      <c r="C13839" s="74">
        <f>IF(NewCustomer="Yes", IF(COUNTIF($I$2:$I$11,B13839)&gt;0,0,WEEKDAY(B13839,2)),IF(COUNTIF($I$2:$I$21,B13839)&gt;0,0,WEEKDAY(B13839,2)))</f>
        <v>2</v>
      </c>
      <c r="D13839" s="74">
        <f t="shared" si="2"/>
        <v>4</v>
      </c>
      <c r="E13839" s="12">
        <f>IFERROR(VLOOKUP(A13839,'IDAR Meter Data'!$A:$B,2,1),"")</f>
        <v>170</v>
      </c>
      <c r="F13839" s="75">
        <f>IF(CECCZ="CZ03",'Outside Temp'!B13839,IF(CECCZ="CZ04",'Outside Temp'!B13840,IF(CECCZ="CZ12",'Outside Temp'!B13841, IF(CECCZ="CZ13",'Outside Temp'!B13842))))</f>
        <v>59.68333333</v>
      </c>
      <c r="G13839" s="12">
        <f t="shared" si="3"/>
        <v>1</v>
      </c>
    </row>
    <row r="13840" ht="15.75" customHeight="1">
      <c r="A13840" s="13">
        <v>42269.1875</v>
      </c>
      <c r="B13840" s="73">
        <f t="shared" si="1"/>
        <v>42269</v>
      </c>
      <c r="C13840" s="74">
        <f>IF(NewCustomer="Yes", IF(COUNTIF($I$2:$I$11,B13840)&gt;0,0,WEEKDAY(B13840,2)),IF(COUNTIF($I$2:$I$21,B13840)&gt;0,0,WEEKDAY(B13840,2)))</f>
        <v>2</v>
      </c>
      <c r="D13840" s="74">
        <f t="shared" si="2"/>
        <v>4</v>
      </c>
      <c r="E13840" s="12">
        <f>IFERROR(VLOOKUP(A13840,'IDAR Meter Data'!$A:$B,2,1),"")</f>
        <v>162</v>
      </c>
      <c r="F13840" s="75">
        <f>IF(CECCZ="CZ03",'Outside Temp'!B13840,IF(CECCZ="CZ04",'Outside Temp'!B13841,IF(CECCZ="CZ12",'Outside Temp'!B13842, IF(CECCZ="CZ13",'Outside Temp'!B13843))))</f>
        <v>59.43333333</v>
      </c>
      <c r="G13840" s="12">
        <f t="shared" si="3"/>
        <v>1</v>
      </c>
    </row>
    <row r="13841" ht="15.75" customHeight="1">
      <c r="A13841" s="13">
        <v>42269.197916666664</v>
      </c>
      <c r="B13841" s="73">
        <f t="shared" si="1"/>
        <v>42269</v>
      </c>
      <c r="C13841" s="74">
        <f>IF(NewCustomer="Yes", IF(COUNTIF($I$2:$I$11,B13841)&gt;0,0,WEEKDAY(B13841,2)),IF(COUNTIF($I$2:$I$21,B13841)&gt;0,0,WEEKDAY(B13841,2)))</f>
        <v>2</v>
      </c>
      <c r="D13841" s="74">
        <f t="shared" si="2"/>
        <v>4</v>
      </c>
      <c r="E13841" s="12">
        <f>IFERROR(VLOOKUP(A13841,'IDAR Meter Data'!$A:$B,2,1),"")</f>
        <v>158</v>
      </c>
      <c r="F13841" s="75">
        <f>IF(CECCZ="CZ03",'Outside Temp'!B13841,IF(CECCZ="CZ04",'Outside Temp'!B13842,IF(CECCZ="CZ12",'Outside Temp'!B13843, IF(CECCZ="CZ13",'Outside Temp'!B13844))))</f>
        <v>59.18333333</v>
      </c>
      <c r="G13841" s="12">
        <f t="shared" si="3"/>
        <v>1</v>
      </c>
    </row>
    <row r="13842" ht="15.75" customHeight="1">
      <c r="A13842" s="13">
        <v>42269.208333333336</v>
      </c>
      <c r="B13842" s="73">
        <f t="shared" si="1"/>
        <v>42269</v>
      </c>
      <c r="C13842" s="74">
        <f>IF(NewCustomer="Yes", IF(COUNTIF($I$2:$I$11,B13842)&gt;0,0,WEEKDAY(B13842,2)),IF(COUNTIF($I$2:$I$21,B13842)&gt;0,0,WEEKDAY(B13842,2)))</f>
        <v>2</v>
      </c>
      <c r="D13842" s="74">
        <f t="shared" si="2"/>
        <v>5</v>
      </c>
      <c r="E13842" s="12">
        <f>IFERROR(VLOOKUP(A13842,'IDAR Meter Data'!$A:$B,2,1),"")</f>
        <v>153</v>
      </c>
      <c r="F13842" s="75">
        <f>IF(CECCZ="CZ03",'Outside Temp'!B13842,IF(CECCZ="CZ04",'Outside Temp'!B13843,IF(CECCZ="CZ12",'Outside Temp'!B13844, IF(CECCZ="CZ13",'Outside Temp'!B13845))))</f>
        <v>58.86206897</v>
      </c>
      <c r="G13842" s="12">
        <f t="shared" si="3"/>
        <v>1</v>
      </c>
    </row>
    <row r="13843" ht="15.75" customHeight="1">
      <c r="A13843" s="13">
        <v>42269.21875</v>
      </c>
      <c r="B13843" s="73">
        <f t="shared" si="1"/>
        <v>42269</v>
      </c>
      <c r="C13843" s="74">
        <f>IF(NewCustomer="Yes", IF(COUNTIF($I$2:$I$11,B13843)&gt;0,0,WEEKDAY(B13843,2)),IF(COUNTIF($I$2:$I$21,B13843)&gt;0,0,WEEKDAY(B13843,2)))</f>
        <v>2</v>
      </c>
      <c r="D13843" s="74">
        <f t="shared" si="2"/>
        <v>5</v>
      </c>
      <c r="E13843" s="12">
        <f>IFERROR(VLOOKUP(A13843,'IDAR Meter Data'!$A:$B,2,1),"")</f>
        <v>162</v>
      </c>
      <c r="F13843" s="75">
        <f>IF(CECCZ="CZ03",'Outside Temp'!B13843,IF(CECCZ="CZ04",'Outside Temp'!B13844,IF(CECCZ="CZ12",'Outside Temp'!B13845, IF(CECCZ="CZ13",'Outside Temp'!B13846))))</f>
        <v>58.34482759</v>
      </c>
      <c r="G13843" s="12">
        <f t="shared" si="3"/>
        <v>1</v>
      </c>
    </row>
    <row r="13844" ht="15.75" customHeight="1">
      <c r="A13844" s="13">
        <v>42269.229166666664</v>
      </c>
      <c r="B13844" s="73">
        <f t="shared" si="1"/>
        <v>42269</v>
      </c>
      <c r="C13844" s="74">
        <f>IF(NewCustomer="Yes", IF(COUNTIF($I$2:$I$11,B13844)&gt;0,0,WEEKDAY(B13844,2)),IF(COUNTIF($I$2:$I$21,B13844)&gt;0,0,WEEKDAY(B13844,2)))</f>
        <v>2</v>
      </c>
      <c r="D13844" s="74">
        <f t="shared" si="2"/>
        <v>5</v>
      </c>
      <c r="E13844" s="12">
        <f>IFERROR(VLOOKUP(A13844,'IDAR Meter Data'!$A:$B,2,1),"")</f>
        <v>173</v>
      </c>
      <c r="F13844" s="75">
        <f>IF(CECCZ="CZ03",'Outside Temp'!B13844,IF(CECCZ="CZ04",'Outside Temp'!B13845,IF(CECCZ="CZ12",'Outside Temp'!B13846, IF(CECCZ="CZ13",'Outside Temp'!B13847))))</f>
        <v>57.82758621</v>
      </c>
      <c r="G13844" s="12">
        <f t="shared" si="3"/>
        <v>1</v>
      </c>
    </row>
    <row r="13845" ht="15.75" customHeight="1">
      <c r="A13845" s="13">
        <v>42269.239583333336</v>
      </c>
      <c r="B13845" s="73">
        <f t="shared" si="1"/>
        <v>42269</v>
      </c>
      <c r="C13845" s="74">
        <f>IF(NewCustomer="Yes", IF(COUNTIF($I$2:$I$11,B13845)&gt;0,0,WEEKDAY(B13845,2)),IF(COUNTIF($I$2:$I$21,B13845)&gt;0,0,WEEKDAY(B13845,2)))</f>
        <v>2</v>
      </c>
      <c r="D13845" s="74">
        <f t="shared" si="2"/>
        <v>5</v>
      </c>
      <c r="E13845" s="12">
        <f>IFERROR(VLOOKUP(A13845,'IDAR Meter Data'!$A:$B,2,1),"")</f>
        <v>157</v>
      </c>
      <c r="F13845" s="75">
        <f>IF(CECCZ="CZ03",'Outside Temp'!B13845,IF(CECCZ="CZ04",'Outside Temp'!B13846,IF(CECCZ="CZ12",'Outside Temp'!B13847, IF(CECCZ="CZ13",'Outside Temp'!B13848))))</f>
        <v>57.31034483</v>
      </c>
      <c r="G13845" s="12">
        <f t="shared" si="3"/>
        <v>1</v>
      </c>
    </row>
    <row r="13846" ht="15.75" customHeight="1">
      <c r="A13846" s="13">
        <v>42269.25</v>
      </c>
      <c r="B13846" s="73">
        <f t="shared" si="1"/>
        <v>42269</v>
      </c>
      <c r="C13846" s="74">
        <f>IF(NewCustomer="Yes", IF(COUNTIF($I$2:$I$11,B13846)&gt;0,0,WEEKDAY(B13846,2)),IF(COUNTIF($I$2:$I$21,B13846)&gt;0,0,WEEKDAY(B13846,2)))</f>
        <v>2</v>
      </c>
      <c r="D13846" s="74">
        <f t="shared" si="2"/>
        <v>6</v>
      </c>
      <c r="E13846" s="12">
        <f>IFERROR(VLOOKUP(A13846,'IDAR Meter Data'!$A:$B,2,1),"")</f>
        <v>158</v>
      </c>
      <c r="F13846" s="75">
        <f>IF(CECCZ="CZ03",'Outside Temp'!B13846,IF(CECCZ="CZ04",'Outside Temp'!B13847,IF(CECCZ="CZ12",'Outside Temp'!B13848, IF(CECCZ="CZ13",'Outside Temp'!B13849))))</f>
        <v>58.13333333</v>
      </c>
      <c r="G13846" s="12">
        <f t="shared" si="3"/>
        <v>1</v>
      </c>
    </row>
    <row r="13847" ht="15.75" customHeight="1">
      <c r="A13847" s="13">
        <v>42269.260416666664</v>
      </c>
      <c r="B13847" s="73">
        <f t="shared" si="1"/>
        <v>42269</v>
      </c>
      <c r="C13847" s="74">
        <f>IF(NewCustomer="Yes", IF(COUNTIF($I$2:$I$11,B13847)&gt;0,0,WEEKDAY(B13847,2)),IF(COUNTIF($I$2:$I$21,B13847)&gt;0,0,WEEKDAY(B13847,2)))</f>
        <v>2</v>
      </c>
      <c r="D13847" s="74">
        <f t="shared" si="2"/>
        <v>6</v>
      </c>
      <c r="E13847" s="12">
        <f>IFERROR(VLOOKUP(A13847,'IDAR Meter Data'!$A:$B,2,1),"")</f>
        <v>157</v>
      </c>
      <c r="F13847" s="75">
        <f>IF(CECCZ="CZ03",'Outside Temp'!B13847,IF(CECCZ="CZ04",'Outside Temp'!B13848,IF(CECCZ="CZ12",'Outside Temp'!B13849, IF(CECCZ="CZ13",'Outside Temp'!B13850))))</f>
        <v>58.63333333</v>
      </c>
      <c r="G13847" s="12">
        <f t="shared" si="3"/>
        <v>1</v>
      </c>
    </row>
    <row r="13848" ht="15.75" customHeight="1">
      <c r="A13848" s="13">
        <v>42269.270833333336</v>
      </c>
      <c r="B13848" s="73">
        <f t="shared" si="1"/>
        <v>42269</v>
      </c>
      <c r="C13848" s="74">
        <f>IF(NewCustomer="Yes", IF(COUNTIF($I$2:$I$11,B13848)&gt;0,0,WEEKDAY(B13848,2)),IF(COUNTIF($I$2:$I$21,B13848)&gt;0,0,WEEKDAY(B13848,2)))</f>
        <v>2</v>
      </c>
      <c r="D13848" s="74">
        <f t="shared" si="2"/>
        <v>6</v>
      </c>
      <c r="E13848" s="12">
        <f>IFERROR(VLOOKUP(A13848,'IDAR Meter Data'!$A:$B,2,1),"")</f>
        <v>159</v>
      </c>
      <c r="F13848" s="75">
        <f>IF(CECCZ="CZ03",'Outside Temp'!B13848,IF(CECCZ="CZ04",'Outside Temp'!B13849,IF(CECCZ="CZ12",'Outside Temp'!B13850, IF(CECCZ="CZ13",'Outside Temp'!B13851))))</f>
        <v>59.13333333</v>
      </c>
      <c r="G13848" s="12">
        <f t="shared" si="3"/>
        <v>1</v>
      </c>
    </row>
    <row r="13849" ht="15.75" customHeight="1">
      <c r="A13849" s="13">
        <v>42269.28125</v>
      </c>
      <c r="B13849" s="73">
        <f t="shared" si="1"/>
        <v>42269</v>
      </c>
      <c r="C13849" s="74">
        <f>IF(NewCustomer="Yes", IF(COUNTIF($I$2:$I$11,B13849)&gt;0,0,WEEKDAY(B13849,2)),IF(COUNTIF($I$2:$I$21,B13849)&gt;0,0,WEEKDAY(B13849,2)))</f>
        <v>2</v>
      </c>
      <c r="D13849" s="74">
        <f t="shared" si="2"/>
        <v>6</v>
      </c>
      <c r="E13849" s="12">
        <f>IFERROR(VLOOKUP(A13849,'IDAR Meter Data'!$A:$B,2,1),"")</f>
        <v>174</v>
      </c>
      <c r="F13849" s="75">
        <f>IF(CECCZ="CZ03",'Outside Temp'!B13849,IF(CECCZ="CZ04",'Outside Temp'!B13850,IF(CECCZ="CZ12",'Outside Temp'!B13851, IF(CECCZ="CZ13",'Outside Temp'!B13852))))</f>
        <v>59.63333333</v>
      </c>
      <c r="G13849" s="12">
        <f t="shared" si="3"/>
        <v>1</v>
      </c>
    </row>
    <row r="13850" ht="15.75" customHeight="1">
      <c r="A13850" s="13">
        <v>42269.291666666664</v>
      </c>
      <c r="B13850" s="73">
        <f t="shared" si="1"/>
        <v>42269</v>
      </c>
      <c r="C13850" s="74">
        <f>IF(NewCustomer="Yes", IF(COUNTIF($I$2:$I$11,B13850)&gt;0,0,WEEKDAY(B13850,2)),IF(COUNTIF($I$2:$I$21,B13850)&gt;0,0,WEEKDAY(B13850,2)))</f>
        <v>2</v>
      </c>
      <c r="D13850" s="74">
        <f t="shared" si="2"/>
        <v>7</v>
      </c>
      <c r="E13850" s="12">
        <f>IFERROR(VLOOKUP(A13850,'IDAR Meter Data'!$A:$B,2,1),"")</f>
        <v>156</v>
      </c>
      <c r="F13850" s="75">
        <f>IF(CECCZ="CZ03",'Outside Temp'!B13850,IF(CECCZ="CZ04",'Outside Temp'!B13851,IF(CECCZ="CZ12",'Outside Temp'!B13852, IF(CECCZ="CZ13",'Outside Temp'!B13853))))</f>
        <v>60.06666667</v>
      </c>
      <c r="G13850" s="12">
        <f t="shared" si="3"/>
        <v>1</v>
      </c>
    </row>
    <row r="13851" ht="15.75" customHeight="1">
      <c r="A13851" s="13">
        <v>42269.302083333336</v>
      </c>
      <c r="B13851" s="73">
        <f t="shared" si="1"/>
        <v>42269</v>
      </c>
      <c r="C13851" s="74">
        <f>IF(NewCustomer="Yes", IF(COUNTIF($I$2:$I$11,B13851)&gt;0,0,WEEKDAY(B13851,2)),IF(COUNTIF($I$2:$I$21,B13851)&gt;0,0,WEEKDAY(B13851,2)))</f>
        <v>2</v>
      </c>
      <c r="D13851" s="74">
        <f t="shared" si="2"/>
        <v>7</v>
      </c>
      <c r="E13851" s="12">
        <f>IFERROR(VLOOKUP(A13851,'IDAR Meter Data'!$A:$B,2,1),"")</f>
        <v>157</v>
      </c>
      <c r="F13851" s="75">
        <f>IF(CECCZ="CZ03",'Outside Temp'!B13851,IF(CECCZ="CZ04",'Outside Temp'!B13852,IF(CECCZ="CZ12",'Outside Temp'!B13853, IF(CECCZ="CZ13",'Outside Temp'!B13854))))</f>
        <v>60.31666667</v>
      </c>
      <c r="G13851" s="12">
        <f t="shared" si="3"/>
        <v>1</v>
      </c>
    </row>
    <row r="13852" ht="15.75" customHeight="1">
      <c r="A13852" s="13">
        <v>42269.3125</v>
      </c>
      <c r="B13852" s="73">
        <f t="shared" si="1"/>
        <v>42269</v>
      </c>
      <c r="C13852" s="74">
        <f>IF(NewCustomer="Yes", IF(COUNTIF($I$2:$I$11,B13852)&gt;0,0,WEEKDAY(B13852,2)),IF(COUNTIF($I$2:$I$21,B13852)&gt;0,0,WEEKDAY(B13852,2)))</f>
        <v>2</v>
      </c>
      <c r="D13852" s="74">
        <f t="shared" si="2"/>
        <v>7</v>
      </c>
      <c r="E13852" s="12">
        <f>IFERROR(VLOOKUP(A13852,'IDAR Meter Data'!$A:$B,2,1),"")</f>
        <v>153</v>
      </c>
      <c r="F13852" s="75">
        <f>IF(CECCZ="CZ03",'Outside Temp'!B13852,IF(CECCZ="CZ04",'Outside Temp'!B13853,IF(CECCZ="CZ12",'Outside Temp'!B13854, IF(CECCZ="CZ13",'Outside Temp'!B13855))))</f>
        <v>60.56666667</v>
      </c>
      <c r="G13852" s="12">
        <f t="shared" si="3"/>
        <v>1</v>
      </c>
    </row>
    <row r="13853" ht="15.75" customHeight="1">
      <c r="A13853" s="13">
        <v>42269.322916666664</v>
      </c>
      <c r="B13853" s="73">
        <f t="shared" si="1"/>
        <v>42269</v>
      </c>
      <c r="C13853" s="74">
        <f>IF(NewCustomer="Yes", IF(COUNTIF($I$2:$I$11,B13853)&gt;0,0,WEEKDAY(B13853,2)),IF(COUNTIF($I$2:$I$21,B13853)&gt;0,0,WEEKDAY(B13853,2)))</f>
        <v>2</v>
      </c>
      <c r="D13853" s="74">
        <f t="shared" si="2"/>
        <v>7</v>
      </c>
      <c r="E13853" s="12">
        <f>IFERROR(VLOOKUP(A13853,'IDAR Meter Data'!$A:$B,2,1),"")</f>
        <v>167</v>
      </c>
      <c r="F13853" s="75">
        <f>IF(CECCZ="CZ03",'Outside Temp'!B13853,IF(CECCZ="CZ04",'Outside Temp'!B13854,IF(CECCZ="CZ12",'Outside Temp'!B13855, IF(CECCZ="CZ13",'Outside Temp'!B13856))))</f>
        <v>60.81666667</v>
      </c>
      <c r="G13853" s="12">
        <f t="shared" si="3"/>
        <v>1</v>
      </c>
    </row>
    <row r="13854" ht="15.75" customHeight="1">
      <c r="A13854" s="13">
        <v>42269.333333333336</v>
      </c>
      <c r="B13854" s="73">
        <f t="shared" si="1"/>
        <v>42269</v>
      </c>
      <c r="C13854" s="74">
        <f>IF(NewCustomer="Yes", IF(COUNTIF($I$2:$I$11,B13854)&gt;0,0,WEEKDAY(B13854,2)),IF(COUNTIF($I$2:$I$21,B13854)&gt;0,0,WEEKDAY(B13854,2)))</f>
        <v>2</v>
      </c>
      <c r="D13854" s="74">
        <f t="shared" si="2"/>
        <v>8</v>
      </c>
      <c r="E13854" s="12">
        <f>IFERROR(VLOOKUP(A13854,'IDAR Meter Data'!$A:$B,2,1),"")</f>
        <v>173</v>
      </c>
      <c r="F13854" s="75">
        <f>IF(CECCZ="CZ03",'Outside Temp'!B13854,IF(CECCZ="CZ04",'Outside Temp'!B13855,IF(CECCZ="CZ12",'Outside Temp'!B13856, IF(CECCZ="CZ13",'Outside Temp'!B13857))))</f>
        <v>61.13793103</v>
      </c>
      <c r="G13854" s="12">
        <f t="shared" si="3"/>
        <v>1</v>
      </c>
    </row>
    <row r="13855" ht="15.75" customHeight="1">
      <c r="A13855" s="13">
        <v>42269.34375</v>
      </c>
      <c r="B13855" s="73">
        <f t="shared" si="1"/>
        <v>42269</v>
      </c>
      <c r="C13855" s="74">
        <f>IF(NewCustomer="Yes", IF(COUNTIF($I$2:$I$11,B13855)&gt;0,0,WEEKDAY(B13855,2)),IF(COUNTIF($I$2:$I$21,B13855)&gt;0,0,WEEKDAY(B13855,2)))</f>
        <v>2</v>
      </c>
      <c r="D13855" s="74">
        <f t="shared" si="2"/>
        <v>8</v>
      </c>
      <c r="E13855" s="12">
        <f>IFERROR(VLOOKUP(A13855,'IDAR Meter Data'!$A:$B,2,1),"")</f>
        <v>163</v>
      </c>
      <c r="F13855" s="75">
        <f>IF(CECCZ="CZ03",'Outside Temp'!B13855,IF(CECCZ="CZ04",'Outside Temp'!B13856,IF(CECCZ="CZ12",'Outside Temp'!B13857, IF(CECCZ="CZ13",'Outside Temp'!B13858))))</f>
        <v>61.65517241</v>
      </c>
      <c r="G13855" s="12">
        <f t="shared" si="3"/>
        <v>1</v>
      </c>
    </row>
    <row r="13856" ht="15.75" customHeight="1">
      <c r="A13856" s="13">
        <v>42269.354166666664</v>
      </c>
      <c r="B13856" s="73">
        <f t="shared" si="1"/>
        <v>42269</v>
      </c>
      <c r="C13856" s="74">
        <f>IF(NewCustomer="Yes", IF(COUNTIF($I$2:$I$11,B13856)&gt;0,0,WEEKDAY(B13856,2)),IF(COUNTIF($I$2:$I$21,B13856)&gt;0,0,WEEKDAY(B13856,2)))</f>
        <v>2</v>
      </c>
      <c r="D13856" s="74">
        <f t="shared" si="2"/>
        <v>8</v>
      </c>
      <c r="E13856" s="12">
        <f>IFERROR(VLOOKUP(A13856,'IDAR Meter Data'!$A:$B,2,1),"")</f>
        <v>169</v>
      </c>
      <c r="F13856" s="75">
        <f>IF(CECCZ="CZ03",'Outside Temp'!B13856,IF(CECCZ="CZ04",'Outside Temp'!B13857,IF(CECCZ="CZ12",'Outside Temp'!B13858, IF(CECCZ="CZ13",'Outside Temp'!B13859))))</f>
        <v>62.17241379</v>
      </c>
      <c r="G13856" s="12">
        <f t="shared" si="3"/>
        <v>1</v>
      </c>
    </row>
    <row r="13857" ht="15.75" customHeight="1">
      <c r="A13857" s="13">
        <v>42269.364583333336</v>
      </c>
      <c r="B13857" s="73">
        <f t="shared" si="1"/>
        <v>42269</v>
      </c>
      <c r="C13857" s="74">
        <f>IF(NewCustomer="Yes", IF(COUNTIF($I$2:$I$11,B13857)&gt;0,0,WEEKDAY(B13857,2)),IF(COUNTIF($I$2:$I$21,B13857)&gt;0,0,WEEKDAY(B13857,2)))</f>
        <v>2</v>
      </c>
      <c r="D13857" s="74">
        <f t="shared" si="2"/>
        <v>8</v>
      </c>
      <c r="E13857" s="12">
        <f>IFERROR(VLOOKUP(A13857,'IDAR Meter Data'!$A:$B,2,1),"")</f>
        <v>171</v>
      </c>
      <c r="F13857" s="75">
        <f>IF(CECCZ="CZ03",'Outside Temp'!B13857,IF(CECCZ="CZ04",'Outside Temp'!B13858,IF(CECCZ="CZ12",'Outside Temp'!B13859, IF(CECCZ="CZ13",'Outside Temp'!B13860))))</f>
        <v>62.68965517</v>
      </c>
      <c r="G13857" s="12">
        <f t="shared" si="3"/>
        <v>1</v>
      </c>
    </row>
    <row r="13858" ht="15.75" customHeight="1">
      <c r="A13858" s="13">
        <v>42269.375</v>
      </c>
      <c r="B13858" s="73">
        <f t="shared" si="1"/>
        <v>42269</v>
      </c>
      <c r="C13858" s="74">
        <f>IF(NewCustomer="Yes", IF(COUNTIF($I$2:$I$11,B13858)&gt;0,0,WEEKDAY(B13858,2)),IF(COUNTIF($I$2:$I$21,B13858)&gt;0,0,WEEKDAY(B13858,2)))</f>
        <v>2</v>
      </c>
      <c r="D13858" s="74">
        <f t="shared" si="2"/>
        <v>9</v>
      </c>
      <c r="E13858" s="12">
        <f>IFERROR(VLOOKUP(A13858,'IDAR Meter Data'!$A:$B,2,1),"")</f>
        <v>192</v>
      </c>
      <c r="F13858" s="75">
        <f>IF(CECCZ="CZ03",'Outside Temp'!B13858,IF(CECCZ="CZ04",'Outside Temp'!B13859,IF(CECCZ="CZ12",'Outside Temp'!B13860, IF(CECCZ="CZ13",'Outside Temp'!B13861))))</f>
        <v>63.06666667</v>
      </c>
      <c r="G13858" s="12">
        <f t="shared" si="3"/>
        <v>1</v>
      </c>
    </row>
    <row r="13859" ht="15.75" customHeight="1">
      <c r="A13859" s="13">
        <v>42269.385416666664</v>
      </c>
      <c r="B13859" s="73">
        <f t="shared" si="1"/>
        <v>42269</v>
      </c>
      <c r="C13859" s="74">
        <f>IF(NewCustomer="Yes", IF(COUNTIF($I$2:$I$11,B13859)&gt;0,0,WEEKDAY(B13859,2)),IF(COUNTIF($I$2:$I$21,B13859)&gt;0,0,WEEKDAY(B13859,2)))</f>
        <v>2</v>
      </c>
      <c r="D13859" s="74">
        <f t="shared" si="2"/>
        <v>9</v>
      </c>
      <c r="E13859" s="12">
        <f>IFERROR(VLOOKUP(A13859,'IDAR Meter Data'!$A:$B,2,1),"")</f>
        <v>181</v>
      </c>
      <c r="F13859" s="75">
        <f>IF(CECCZ="CZ03",'Outside Temp'!B13859,IF(CECCZ="CZ04",'Outside Temp'!B13860,IF(CECCZ="CZ12",'Outside Temp'!B13861, IF(CECCZ="CZ13",'Outside Temp'!B13862))))</f>
        <v>63.31666667</v>
      </c>
      <c r="G13859" s="12">
        <f t="shared" si="3"/>
        <v>1</v>
      </c>
    </row>
    <row r="13860" ht="15.75" customHeight="1">
      <c r="A13860" s="13">
        <v>42269.395833333336</v>
      </c>
      <c r="B13860" s="73">
        <f t="shared" si="1"/>
        <v>42269</v>
      </c>
      <c r="C13860" s="74">
        <f>IF(NewCustomer="Yes", IF(COUNTIF($I$2:$I$11,B13860)&gt;0,0,WEEKDAY(B13860,2)),IF(COUNTIF($I$2:$I$21,B13860)&gt;0,0,WEEKDAY(B13860,2)))</f>
        <v>2</v>
      </c>
      <c r="D13860" s="74">
        <f t="shared" si="2"/>
        <v>9</v>
      </c>
      <c r="E13860" s="12">
        <f>IFERROR(VLOOKUP(A13860,'IDAR Meter Data'!$A:$B,2,1),"")</f>
        <v>184</v>
      </c>
      <c r="F13860" s="75">
        <f>IF(CECCZ="CZ03",'Outside Temp'!B13860,IF(CECCZ="CZ04",'Outside Temp'!B13861,IF(CECCZ="CZ12",'Outside Temp'!B13862, IF(CECCZ="CZ13",'Outside Temp'!B13863))))</f>
        <v>63.56666667</v>
      </c>
      <c r="G13860" s="12">
        <f t="shared" si="3"/>
        <v>1</v>
      </c>
    </row>
    <row r="13861" ht="15.75" customHeight="1">
      <c r="A13861" s="13">
        <v>42269.40625</v>
      </c>
      <c r="B13861" s="73">
        <f t="shared" si="1"/>
        <v>42269</v>
      </c>
      <c r="C13861" s="74">
        <f>IF(NewCustomer="Yes", IF(COUNTIF($I$2:$I$11,B13861)&gt;0,0,WEEKDAY(B13861,2)),IF(COUNTIF($I$2:$I$21,B13861)&gt;0,0,WEEKDAY(B13861,2)))</f>
        <v>2</v>
      </c>
      <c r="D13861" s="74">
        <f t="shared" si="2"/>
        <v>9</v>
      </c>
      <c r="E13861" s="12">
        <f>IFERROR(VLOOKUP(A13861,'IDAR Meter Data'!$A:$B,2,1),"")</f>
        <v>179</v>
      </c>
      <c r="F13861" s="75">
        <f>IF(CECCZ="CZ03",'Outside Temp'!B13861,IF(CECCZ="CZ04",'Outside Temp'!B13862,IF(CECCZ="CZ12",'Outside Temp'!B13863, IF(CECCZ="CZ13",'Outside Temp'!B13864))))</f>
        <v>63.81666667</v>
      </c>
      <c r="G13861" s="12">
        <f t="shared" si="3"/>
        <v>1</v>
      </c>
    </row>
    <row r="13862" ht="15.75" customHeight="1">
      <c r="A13862" s="13">
        <v>42269.416666666664</v>
      </c>
      <c r="B13862" s="73">
        <f t="shared" si="1"/>
        <v>42269</v>
      </c>
      <c r="C13862" s="74">
        <f>IF(NewCustomer="Yes", IF(COUNTIF($I$2:$I$11,B13862)&gt;0,0,WEEKDAY(B13862,2)),IF(COUNTIF($I$2:$I$21,B13862)&gt;0,0,WEEKDAY(B13862,2)))</f>
        <v>2</v>
      </c>
      <c r="D13862" s="74">
        <f t="shared" si="2"/>
        <v>10</v>
      </c>
      <c r="E13862" s="12">
        <f>IFERROR(VLOOKUP(A13862,'IDAR Meter Data'!$A:$B,2,1),"")</f>
        <v>176</v>
      </c>
      <c r="F13862" s="75">
        <f>IF(CECCZ="CZ03",'Outside Temp'!B13862,IF(CECCZ="CZ04",'Outside Temp'!B13863,IF(CECCZ="CZ12",'Outside Temp'!B13864, IF(CECCZ="CZ13",'Outside Temp'!B13865))))</f>
        <v>64</v>
      </c>
      <c r="G13862" s="12">
        <f t="shared" si="3"/>
        <v>1</v>
      </c>
    </row>
    <row r="13863" ht="15.75" customHeight="1">
      <c r="A13863" s="13">
        <v>42269.427083333336</v>
      </c>
      <c r="B13863" s="73">
        <f t="shared" si="1"/>
        <v>42269</v>
      </c>
      <c r="C13863" s="74">
        <f>IF(NewCustomer="Yes", IF(COUNTIF($I$2:$I$11,B13863)&gt;0,0,WEEKDAY(B13863,2)),IF(COUNTIF($I$2:$I$21,B13863)&gt;0,0,WEEKDAY(B13863,2)))</f>
        <v>2</v>
      </c>
      <c r="D13863" s="74">
        <f t="shared" si="2"/>
        <v>10</v>
      </c>
      <c r="E13863" s="12">
        <f>IFERROR(VLOOKUP(A13863,'IDAR Meter Data'!$A:$B,2,1),"")</f>
        <v>198</v>
      </c>
      <c r="F13863" s="75">
        <f>IF(CECCZ="CZ03",'Outside Temp'!B13863,IF(CECCZ="CZ04",'Outside Temp'!B13864,IF(CECCZ="CZ12",'Outside Temp'!B13865, IF(CECCZ="CZ13",'Outside Temp'!B13866))))</f>
        <v>64</v>
      </c>
      <c r="G13863" s="12">
        <f t="shared" si="3"/>
        <v>1</v>
      </c>
    </row>
    <row r="13864" ht="15.75" customHeight="1">
      <c r="A13864" s="13">
        <v>42269.4375</v>
      </c>
      <c r="B13864" s="73">
        <f t="shared" si="1"/>
        <v>42269</v>
      </c>
      <c r="C13864" s="74">
        <f>IF(NewCustomer="Yes", IF(COUNTIF($I$2:$I$11,B13864)&gt;0,0,WEEKDAY(B13864,2)),IF(COUNTIF($I$2:$I$21,B13864)&gt;0,0,WEEKDAY(B13864,2)))</f>
        <v>2</v>
      </c>
      <c r="D13864" s="74">
        <f t="shared" si="2"/>
        <v>10</v>
      </c>
      <c r="E13864" s="12">
        <f>IFERROR(VLOOKUP(A13864,'IDAR Meter Data'!$A:$B,2,1),"")</f>
        <v>193</v>
      </c>
      <c r="F13864" s="75">
        <f>IF(CECCZ="CZ03",'Outside Temp'!B13864,IF(CECCZ="CZ04",'Outside Temp'!B13865,IF(CECCZ="CZ12",'Outside Temp'!B13866, IF(CECCZ="CZ13",'Outside Temp'!B13867))))</f>
        <v>64</v>
      </c>
      <c r="G13864" s="12">
        <f t="shared" si="3"/>
        <v>1</v>
      </c>
    </row>
    <row r="13865" ht="15.75" customHeight="1">
      <c r="A13865" s="13">
        <v>42269.447916666664</v>
      </c>
      <c r="B13865" s="73">
        <f t="shared" si="1"/>
        <v>42269</v>
      </c>
      <c r="C13865" s="74">
        <f>IF(NewCustomer="Yes", IF(COUNTIF($I$2:$I$11,B13865)&gt;0,0,WEEKDAY(B13865,2)),IF(COUNTIF($I$2:$I$21,B13865)&gt;0,0,WEEKDAY(B13865,2)))</f>
        <v>2</v>
      </c>
      <c r="D13865" s="74">
        <f t="shared" si="2"/>
        <v>10</v>
      </c>
      <c r="E13865" s="12">
        <f>IFERROR(VLOOKUP(A13865,'IDAR Meter Data'!$A:$B,2,1),"")</f>
        <v>182</v>
      </c>
      <c r="F13865" s="75">
        <f>IF(CECCZ="CZ03",'Outside Temp'!B13865,IF(CECCZ="CZ04",'Outside Temp'!B13866,IF(CECCZ="CZ12",'Outside Temp'!B13867, IF(CECCZ="CZ13",'Outside Temp'!B13868))))</f>
        <v>64</v>
      </c>
      <c r="G13865" s="12">
        <f t="shared" si="3"/>
        <v>1</v>
      </c>
    </row>
    <row r="13866" ht="15.75" customHeight="1">
      <c r="A13866" s="13">
        <v>42269.458333333336</v>
      </c>
      <c r="B13866" s="73">
        <f t="shared" si="1"/>
        <v>42269</v>
      </c>
      <c r="C13866" s="74">
        <f>IF(NewCustomer="Yes", IF(COUNTIF($I$2:$I$11,B13866)&gt;0,0,WEEKDAY(B13866,2)),IF(COUNTIF($I$2:$I$21,B13866)&gt;0,0,WEEKDAY(B13866,2)))</f>
        <v>2</v>
      </c>
      <c r="D13866" s="74">
        <f t="shared" si="2"/>
        <v>11</v>
      </c>
      <c r="E13866" s="12">
        <f>IFERROR(VLOOKUP(A13866,'IDAR Meter Data'!$A:$B,2,1),"")</f>
        <v>191</v>
      </c>
      <c r="F13866" s="75">
        <f>IF(CECCZ="CZ03",'Outside Temp'!B13866,IF(CECCZ="CZ04",'Outside Temp'!B13867,IF(CECCZ="CZ12",'Outside Temp'!B13868, IF(CECCZ="CZ13",'Outside Temp'!B13869))))</f>
        <v>64</v>
      </c>
      <c r="G13866" s="12">
        <f t="shared" si="3"/>
        <v>1</v>
      </c>
    </row>
    <row r="13867" ht="15.75" customHeight="1">
      <c r="A13867" s="13">
        <v>42269.46875</v>
      </c>
      <c r="B13867" s="73">
        <f t="shared" si="1"/>
        <v>42269</v>
      </c>
      <c r="C13867" s="74">
        <f>IF(NewCustomer="Yes", IF(COUNTIF($I$2:$I$11,B13867)&gt;0,0,WEEKDAY(B13867,2)),IF(COUNTIF($I$2:$I$21,B13867)&gt;0,0,WEEKDAY(B13867,2)))</f>
        <v>2</v>
      </c>
      <c r="D13867" s="74">
        <f t="shared" si="2"/>
        <v>11</v>
      </c>
      <c r="E13867" s="12">
        <f>IFERROR(VLOOKUP(A13867,'IDAR Meter Data'!$A:$B,2,1),"")</f>
        <v>191</v>
      </c>
      <c r="F13867" s="75">
        <f>IF(CECCZ="CZ03",'Outside Temp'!B13867,IF(CECCZ="CZ04",'Outside Temp'!B13868,IF(CECCZ="CZ12",'Outside Temp'!B13869, IF(CECCZ="CZ13",'Outside Temp'!B13870))))</f>
        <v>64</v>
      </c>
      <c r="G13867" s="12">
        <f t="shared" si="3"/>
        <v>1</v>
      </c>
    </row>
    <row r="13868" ht="15.75" customHeight="1">
      <c r="A13868" s="13">
        <v>42269.479166666664</v>
      </c>
      <c r="B13868" s="73">
        <f t="shared" si="1"/>
        <v>42269</v>
      </c>
      <c r="C13868" s="74">
        <f>IF(NewCustomer="Yes", IF(COUNTIF($I$2:$I$11,B13868)&gt;0,0,WEEKDAY(B13868,2)),IF(COUNTIF($I$2:$I$21,B13868)&gt;0,0,WEEKDAY(B13868,2)))</f>
        <v>2</v>
      </c>
      <c r="D13868" s="74">
        <f t="shared" si="2"/>
        <v>11</v>
      </c>
      <c r="E13868" s="12">
        <f>IFERROR(VLOOKUP(A13868,'IDAR Meter Data'!$A:$B,2,1),"")</f>
        <v>215</v>
      </c>
      <c r="F13868" s="75">
        <f>IF(CECCZ="CZ03",'Outside Temp'!B13868,IF(CECCZ="CZ04",'Outside Temp'!B13869,IF(CECCZ="CZ12",'Outside Temp'!B13870, IF(CECCZ="CZ13",'Outside Temp'!B13871))))</f>
        <v>64</v>
      </c>
      <c r="G13868" s="12">
        <f t="shared" si="3"/>
        <v>1</v>
      </c>
    </row>
    <row r="13869" ht="15.75" customHeight="1">
      <c r="A13869" s="13">
        <v>42269.489583333336</v>
      </c>
      <c r="B13869" s="73">
        <f t="shared" si="1"/>
        <v>42269</v>
      </c>
      <c r="C13869" s="74">
        <f>IF(NewCustomer="Yes", IF(COUNTIF($I$2:$I$11,B13869)&gt;0,0,WEEKDAY(B13869,2)),IF(COUNTIF($I$2:$I$21,B13869)&gt;0,0,WEEKDAY(B13869,2)))</f>
        <v>2</v>
      </c>
      <c r="D13869" s="74">
        <f t="shared" si="2"/>
        <v>11</v>
      </c>
      <c r="E13869" s="12">
        <f>IFERROR(VLOOKUP(A13869,'IDAR Meter Data'!$A:$B,2,1),"")</f>
        <v>207</v>
      </c>
      <c r="F13869" s="75">
        <f>IF(CECCZ="CZ03",'Outside Temp'!B13869,IF(CECCZ="CZ04",'Outside Temp'!B13870,IF(CECCZ="CZ12",'Outside Temp'!B13871, IF(CECCZ="CZ13",'Outside Temp'!B13872))))</f>
        <v>64</v>
      </c>
      <c r="G13869" s="12">
        <f t="shared" si="3"/>
        <v>1</v>
      </c>
    </row>
    <row r="13870" ht="15.75" customHeight="1">
      <c r="A13870" s="13">
        <v>42269.5</v>
      </c>
      <c r="B13870" s="73">
        <f t="shared" si="1"/>
        <v>42269</v>
      </c>
      <c r="C13870" s="74">
        <f>IF(NewCustomer="Yes", IF(COUNTIF($I$2:$I$11,B13870)&gt;0,0,WEEKDAY(B13870,2)),IF(COUNTIF($I$2:$I$21,B13870)&gt;0,0,WEEKDAY(B13870,2)))</f>
        <v>2</v>
      </c>
      <c r="D13870" s="74">
        <f t="shared" si="2"/>
        <v>12</v>
      </c>
      <c r="E13870" s="12">
        <f>IFERROR(VLOOKUP(A13870,'IDAR Meter Data'!$A:$B,2,1),"")</f>
        <v>206</v>
      </c>
      <c r="F13870" s="75">
        <f>IF(CECCZ="CZ03",'Outside Temp'!B13870,IF(CECCZ="CZ04",'Outside Temp'!B13871,IF(CECCZ="CZ12",'Outside Temp'!B13872, IF(CECCZ="CZ13",'Outside Temp'!B13873))))</f>
        <v>64</v>
      </c>
      <c r="G13870" s="12">
        <f t="shared" si="3"/>
        <v>1</v>
      </c>
    </row>
    <row r="13871" ht="15.75" customHeight="1">
      <c r="A13871" s="13">
        <v>42269.510416666664</v>
      </c>
      <c r="B13871" s="73">
        <f t="shared" si="1"/>
        <v>42269</v>
      </c>
      <c r="C13871" s="74">
        <f>IF(NewCustomer="Yes", IF(COUNTIF($I$2:$I$11,B13871)&gt;0,0,WEEKDAY(B13871,2)),IF(COUNTIF($I$2:$I$21,B13871)&gt;0,0,WEEKDAY(B13871,2)))</f>
        <v>2</v>
      </c>
      <c r="D13871" s="74">
        <f t="shared" si="2"/>
        <v>12</v>
      </c>
      <c r="E13871" s="12">
        <f>IFERROR(VLOOKUP(A13871,'IDAR Meter Data'!$A:$B,2,1),"")</f>
        <v>206</v>
      </c>
      <c r="F13871" s="75">
        <f>IF(CECCZ="CZ03",'Outside Temp'!B13871,IF(CECCZ="CZ04",'Outside Temp'!B13872,IF(CECCZ="CZ12",'Outside Temp'!B13873, IF(CECCZ="CZ13",'Outside Temp'!B13874))))</f>
        <v>64</v>
      </c>
      <c r="G13871" s="12">
        <f t="shared" si="3"/>
        <v>1</v>
      </c>
    </row>
    <row r="13872" ht="15.75" customHeight="1">
      <c r="A13872" s="13">
        <v>42269.520833333336</v>
      </c>
      <c r="B13872" s="73">
        <f t="shared" si="1"/>
        <v>42269</v>
      </c>
      <c r="C13872" s="74">
        <f>IF(NewCustomer="Yes", IF(COUNTIF($I$2:$I$11,B13872)&gt;0,0,WEEKDAY(B13872,2)),IF(COUNTIF($I$2:$I$21,B13872)&gt;0,0,WEEKDAY(B13872,2)))</f>
        <v>2</v>
      </c>
      <c r="D13872" s="74">
        <f t="shared" si="2"/>
        <v>12</v>
      </c>
      <c r="E13872" s="12">
        <f>IFERROR(VLOOKUP(A13872,'IDAR Meter Data'!$A:$B,2,1),"")</f>
        <v>205</v>
      </c>
      <c r="F13872" s="75">
        <f>IF(CECCZ="CZ03",'Outside Temp'!B13872,IF(CECCZ="CZ04",'Outside Temp'!B13873,IF(CECCZ="CZ12",'Outside Temp'!B13874, IF(CECCZ="CZ13",'Outside Temp'!B13875))))</f>
        <v>64</v>
      </c>
      <c r="G13872" s="12">
        <f t="shared" si="3"/>
        <v>1</v>
      </c>
    </row>
    <row r="13873" ht="15.75" customHeight="1">
      <c r="A13873" s="13">
        <v>42269.53125</v>
      </c>
      <c r="B13873" s="73">
        <f t="shared" si="1"/>
        <v>42269</v>
      </c>
      <c r="C13873" s="74">
        <f>IF(NewCustomer="Yes", IF(COUNTIF($I$2:$I$11,B13873)&gt;0,0,WEEKDAY(B13873,2)),IF(COUNTIF($I$2:$I$21,B13873)&gt;0,0,WEEKDAY(B13873,2)))</f>
        <v>2</v>
      </c>
      <c r="D13873" s="74">
        <f t="shared" si="2"/>
        <v>12</v>
      </c>
      <c r="E13873" s="12">
        <f>IFERROR(VLOOKUP(A13873,'IDAR Meter Data'!$A:$B,2,1),"")</f>
        <v>225</v>
      </c>
      <c r="F13873" s="75">
        <f>IF(CECCZ="CZ03",'Outside Temp'!B13873,IF(CECCZ="CZ04",'Outside Temp'!B13874,IF(CECCZ="CZ12",'Outside Temp'!B13875, IF(CECCZ="CZ13",'Outside Temp'!B13876))))</f>
        <v>64</v>
      </c>
      <c r="G13873" s="12">
        <f t="shared" si="3"/>
        <v>1</v>
      </c>
    </row>
    <row r="13874" ht="15.75" customHeight="1">
      <c r="A13874" s="13">
        <v>42269.541666666664</v>
      </c>
      <c r="B13874" s="73">
        <f t="shared" si="1"/>
        <v>42269</v>
      </c>
      <c r="C13874" s="74">
        <f>IF(NewCustomer="Yes", IF(COUNTIF($I$2:$I$11,B13874)&gt;0,0,WEEKDAY(B13874,2)),IF(COUNTIF($I$2:$I$21,B13874)&gt;0,0,WEEKDAY(B13874,2)))</f>
        <v>2</v>
      </c>
      <c r="D13874" s="74">
        <f t="shared" si="2"/>
        <v>13</v>
      </c>
      <c r="E13874" s="12">
        <f>IFERROR(VLOOKUP(A13874,'IDAR Meter Data'!$A:$B,2,1),"")</f>
        <v>217</v>
      </c>
      <c r="F13874" s="75">
        <f>IF(CECCZ="CZ03",'Outside Temp'!B13874,IF(CECCZ="CZ04",'Outside Temp'!B13875,IF(CECCZ="CZ12",'Outside Temp'!B13876, IF(CECCZ="CZ13",'Outside Temp'!B13877))))</f>
        <v>64</v>
      </c>
      <c r="G13874" s="12">
        <f t="shared" si="3"/>
        <v>1</v>
      </c>
    </row>
    <row r="13875" ht="15.75" customHeight="1">
      <c r="A13875" s="13">
        <v>42269.552083333336</v>
      </c>
      <c r="B13875" s="73">
        <f t="shared" si="1"/>
        <v>42269</v>
      </c>
      <c r="C13875" s="74">
        <f>IF(NewCustomer="Yes", IF(COUNTIF($I$2:$I$11,B13875)&gt;0,0,WEEKDAY(B13875,2)),IF(COUNTIF($I$2:$I$21,B13875)&gt;0,0,WEEKDAY(B13875,2)))</f>
        <v>2</v>
      </c>
      <c r="D13875" s="74">
        <f t="shared" si="2"/>
        <v>13</v>
      </c>
      <c r="E13875" s="12">
        <f>IFERROR(VLOOKUP(A13875,'IDAR Meter Data'!$A:$B,2,1),"")</f>
        <v>215</v>
      </c>
      <c r="F13875" s="75">
        <f>IF(CECCZ="CZ03",'Outside Temp'!B13875,IF(CECCZ="CZ04",'Outside Temp'!B13876,IF(CECCZ="CZ12",'Outside Temp'!B13877, IF(CECCZ="CZ13",'Outside Temp'!B13878))))</f>
        <v>64</v>
      </c>
      <c r="G13875" s="12">
        <f t="shared" si="3"/>
        <v>1</v>
      </c>
    </row>
    <row r="13876" ht="15.75" customHeight="1">
      <c r="A13876" s="13">
        <v>42269.5625</v>
      </c>
      <c r="B13876" s="73">
        <f t="shared" si="1"/>
        <v>42269</v>
      </c>
      <c r="C13876" s="74">
        <f>IF(NewCustomer="Yes", IF(COUNTIF($I$2:$I$11,B13876)&gt;0,0,WEEKDAY(B13876,2)),IF(COUNTIF($I$2:$I$21,B13876)&gt;0,0,WEEKDAY(B13876,2)))</f>
        <v>2</v>
      </c>
      <c r="D13876" s="74">
        <f t="shared" si="2"/>
        <v>13</v>
      </c>
      <c r="E13876" s="12">
        <f>IFERROR(VLOOKUP(A13876,'IDAR Meter Data'!$A:$B,2,1),"")</f>
        <v>212</v>
      </c>
      <c r="F13876" s="75">
        <f>IF(CECCZ="CZ03",'Outside Temp'!B13876,IF(CECCZ="CZ04",'Outside Temp'!B13877,IF(CECCZ="CZ12",'Outside Temp'!B13878, IF(CECCZ="CZ13",'Outside Temp'!B13879))))</f>
        <v>64</v>
      </c>
      <c r="G13876" s="12">
        <f t="shared" si="3"/>
        <v>1</v>
      </c>
    </row>
    <row r="13877" ht="15.75" customHeight="1">
      <c r="A13877" s="13">
        <v>42269.572916666664</v>
      </c>
      <c r="B13877" s="73">
        <f t="shared" si="1"/>
        <v>42269</v>
      </c>
      <c r="C13877" s="74">
        <f>IF(NewCustomer="Yes", IF(COUNTIF($I$2:$I$11,B13877)&gt;0,0,WEEKDAY(B13877,2)),IF(COUNTIF($I$2:$I$21,B13877)&gt;0,0,WEEKDAY(B13877,2)))</f>
        <v>2</v>
      </c>
      <c r="D13877" s="74">
        <f t="shared" si="2"/>
        <v>13</v>
      </c>
      <c r="E13877" s="12">
        <f>IFERROR(VLOOKUP(A13877,'IDAR Meter Data'!$A:$B,2,1),"")</f>
        <v>226</v>
      </c>
      <c r="F13877" s="75">
        <f>IF(CECCZ="CZ03",'Outside Temp'!B13877,IF(CECCZ="CZ04",'Outside Temp'!B13878,IF(CECCZ="CZ12",'Outside Temp'!B13879, IF(CECCZ="CZ13",'Outside Temp'!B13880))))</f>
        <v>64</v>
      </c>
      <c r="G13877" s="12">
        <f t="shared" si="3"/>
        <v>1</v>
      </c>
    </row>
    <row r="13878" ht="15.75" customHeight="1">
      <c r="A13878" s="13">
        <v>42269.583333333336</v>
      </c>
      <c r="B13878" s="73">
        <f t="shared" si="1"/>
        <v>42269</v>
      </c>
      <c r="C13878" s="74">
        <f>IF(NewCustomer="Yes", IF(COUNTIF($I$2:$I$11,B13878)&gt;0,0,WEEKDAY(B13878,2)),IF(COUNTIF($I$2:$I$21,B13878)&gt;0,0,WEEKDAY(B13878,2)))</f>
        <v>2</v>
      </c>
      <c r="D13878" s="74">
        <f t="shared" si="2"/>
        <v>14</v>
      </c>
      <c r="E13878" s="12">
        <f>IFERROR(VLOOKUP(A13878,'IDAR Meter Data'!$A:$B,2,1),"")</f>
        <v>226</v>
      </c>
      <c r="F13878" s="75">
        <f>IF(CECCZ="CZ03",'Outside Temp'!B13878,IF(CECCZ="CZ04",'Outside Temp'!B13879,IF(CECCZ="CZ12",'Outside Temp'!B13880, IF(CECCZ="CZ13",'Outside Temp'!B13881))))</f>
        <v>64</v>
      </c>
      <c r="G13878" s="12">
        <f t="shared" si="3"/>
        <v>1</v>
      </c>
    </row>
    <row r="13879" ht="15.75" customHeight="1">
      <c r="A13879" s="13">
        <v>42269.59375</v>
      </c>
      <c r="B13879" s="73">
        <f t="shared" si="1"/>
        <v>42269</v>
      </c>
      <c r="C13879" s="74">
        <f>IF(NewCustomer="Yes", IF(COUNTIF($I$2:$I$11,B13879)&gt;0,0,WEEKDAY(B13879,2)),IF(COUNTIF($I$2:$I$21,B13879)&gt;0,0,WEEKDAY(B13879,2)))</f>
        <v>2</v>
      </c>
      <c r="D13879" s="74">
        <f t="shared" si="2"/>
        <v>14</v>
      </c>
      <c r="E13879" s="12">
        <f>IFERROR(VLOOKUP(A13879,'IDAR Meter Data'!$A:$B,2,1),"")</f>
        <v>213</v>
      </c>
      <c r="F13879" s="75">
        <f>IF(CECCZ="CZ03",'Outside Temp'!B13879,IF(CECCZ="CZ04",'Outside Temp'!B13880,IF(CECCZ="CZ12",'Outside Temp'!B13881, IF(CECCZ="CZ13",'Outside Temp'!B13882))))</f>
        <v>64</v>
      </c>
      <c r="G13879" s="12">
        <f t="shared" si="3"/>
        <v>1</v>
      </c>
    </row>
    <row r="13880" ht="15.75" customHeight="1">
      <c r="A13880" s="13">
        <v>42269.604166666664</v>
      </c>
      <c r="B13880" s="73">
        <f t="shared" si="1"/>
        <v>42269</v>
      </c>
      <c r="C13880" s="74">
        <f>IF(NewCustomer="Yes", IF(COUNTIF($I$2:$I$11,B13880)&gt;0,0,WEEKDAY(B13880,2)),IF(COUNTIF($I$2:$I$21,B13880)&gt;0,0,WEEKDAY(B13880,2)))</f>
        <v>2</v>
      </c>
      <c r="D13880" s="74">
        <f t="shared" si="2"/>
        <v>14</v>
      </c>
      <c r="E13880" s="12">
        <f>IFERROR(VLOOKUP(A13880,'IDAR Meter Data'!$A:$B,2,1),"")</f>
        <v>228</v>
      </c>
      <c r="F13880" s="75">
        <f>IF(CECCZ="CZ03",'Outside Temp'!B13880,IF(CECCZ="CZ04",'Outside Temp'!B13881,IF(CECCZ="CZ12",'Outside Temp'!B13882, IF(CECCZ="CZ13",'Outside Temp'!B13883))))</f>
        <v>64</v>
      </c>
      <c r="G13880" s="12">
        <f t="shared" si="3"/>
        <v>1</v>
      </c>
    </row>
    <row r="13881" ht="15.75" customHeight="1">
      <c r="A13881" s="13">
        <v>42269.614583333336</v>
      </c>
      <c r="B13881" s="73">
        <f t="shared" si="1"/>
        <v>42269</v>
      </c>
      <c r="C13881" s="74">
        <f>IF(NewCustomer="Yes", IF(COUNTIF($I$2:$I$11,B13881)&gt;0,0,WEEKDAY(B13881,2)),IF(COUNTIF($I$2:$I$21,B13881)&gt;0,0,WEEKDAY(B13881,2)))</f>
        <v>2</v>
      </c>
      <c r="D13881" s="74">
        <f t="shared" si="2"/>
        <v>14</v>
      </c>
      <c r="E13881" s="12">
        <f>IFERROR(VLOOKUP(A13881,'IDAR Meter Data'!$A:$B,2,1),"")</f>
        <v>224</v>
      </c>
      <c r="F13881" s="75">
        <f>IF(CECCZ="CZ03",'Outside Temp'!B13881,IF(CECCZ="CZ04",'Outside Temp'!B13882,IF(CECCZ="CZ12",'Outside Temp'!B13883, IF(CECCZ="CZ13",'Outside Temp'!B13884))))</f>
        <v>64</v>
      </c>
      <c r="G13881" s="12">
        <f t="shared" si="3"/>
        <v>1</v>
      </c>
    </row>
    <row r="13882" ht="15.75" customHeight="1">
      <c r="A13882" s="13">
        <v>42269.625</v>
      </c>
      <c r="B13882" s="73">
        <f t="shared" si="1"/>
        <v>42269</v>
      </c>
      <c r="C13882" s="74">
        <f>IF(NewCustomer="Yes", IF(COUNTIF($I$2:$I$11,B13882)&gt;0,0,WEEKDAY(B13882,2)),IF(COUNTIF($I$2:$I$21,B13882)&gt;0,0,WEEKDAY(B13882,2)))</f>
        <v>2</v>
      </c>
      <c r="D13882" s="74">
        <f t="shared" si="2"/>
        <v>15</v>
      </c>
      <c r="E13882" s="12">
        <f>IFERROR(VLOOKUP(A13882,'IDAR Meter Data'!$A:$B,2,1),"")</f>
        <v>230</v>
      </c>
      <c r="F13882" s="75">
        <f>IF(CECCZ="CZ03",'Outside Temp'!B13882,IF(CECCZ="CZ04",'Outside Temp'!B13883,IF(CECCZ="CZ12",'Outside Temp'!B13884, IF(CECCZ="CZ13",'Outside Temp'!B13885))))</f>
        <v>63.8</v>
      </c>
      <c r="G13882" s="12">
        <f t="shared" si="3"/>
        <v>1</v>
      </c>
    </row>
    <row r="13883" ht="15.75" customHeight="1">
      <c r="A13883" s="13">
        <v>42269.635416666664</v>
      </c>
      <c r="B13883" s="73">
        <f t="shared" si="1"/>
        <v>42269</v>
      </c>
      <c r="C13883" s="74">
        <f>IF(NewCustomer="Yes", IF(COUNTIF($I$2:$I$11,B13883)&gt;0,0,WEEKDAY(B13883,2)),IF(COUNTIF($I$2:$I$21,B13883)&gt;0,0,WEEKDAY(B13883,2)))</f>
        <v>2</v>
      </c>
      <c r="D13883" s="74">
        <f t="shared" si="2"/>
        <v>15</v>
      </c>
      <c r="E13883" s="12">
        <f>IFERROR(VLOOKUP(A13883,'IDAR Meter Data'!$A:$B,2,1),"")</f>
        <v>203</v>
      </c>
      <c r="F13883" s="75">
        <f>IF(CECCZ="CZ03",'Outside Temp'!B13883,IF(CECCZ="CZ04",'Outside Temp'!B13884,IF(CECCZ="CZ12",'Outside Temp'!B13885, IF(CECCZ="CZ13",'Outside Temp'!B13886))))</f>
        <v>63.05</v>
      </c>
      <c r="G13883" s="12">
        <f t="shared" si="3"/>
        <v>1</v>
      </c>
    </row>
    <row r="13884" ht="15.75" customHeight="1">
      <c r="A13884" s="13">
        <v>42269.645833333336</v>
      </c>
      <c r="B13884" s="73">
        <f t="shared" si="1"/>
        <v>42269</v>
      </c>
      <c r="C13884" s="74">
        <f>IF(NewCustomer="Yes", IF(COUNTIF($I$2:$I$11,B13884)&gt;0,0,WEEKDAY(B13884,2)),IF(COUNTIF($I$2:$I$21,B13884)&gt;0,0,WEEKDAY(B13884,2)))</f>
        <v>2</v>
      </c>
      <c r="D13884" s="74">
        <f t="shared" si="2"/>
        <v>15</v>
      </c>
      <c r="E13884" s="12">
        <f>IFERROR(VLOOKUP(A13884,'IDAR Meter Data'!$A:$B,2,1),"")</f>
        <v>218</v>
      </c>
      <c r="F13884" s="75">
        <f>IF(CECCZ="CZ03",'Outside Temp'!B13884,IF(CECCZ="CZ04",'Outside Temp'!B13885,IF(CECCZ="CZ12",'Outside Temp'!B13886, IF(CECCZ="CZ13",'Outside Temp'!B13887))))</f>
        <v>62.3</v>
      </c>
      <c r="G13884" s="12">
        <f t="shared" si="3"/>
        <v>1</v>
      </c>
    </row>
    <row r="13885" ht="15.75" customHeight="1">
      <c r="A13885" s="13">
        <v>42269.65625</v>
      </c>
      <c r="B13885" s="73">
        <f t="shared" si="1"/>
        <v>42269</v>
      </c>
      <c r="C13885" s="74">
        <f>IF(NewCustomer="Yes", IF(COUNTIF($I$2:$I$11,B13885)&gt;0,0,WEEKDAY(B13885,2)),IF(COUNTIF($I$2:$I$21,B13885)&gt;0,0,WEEKDAY(B13885,2)))</f>
        <v>2</v>
      </c>
      <c r="D13885" s="74">
        <f t="shared" si="2"/>
        <v>15</v>
      </c>
      <c r="E13885" s="12">
        <f>IFERROR(VLOOKUP(A13885,'IDAR Meter Data'!$A:$B,2,1),"")</f>
        <v>215</v>
      </c>
      <c r="F13885" s="75">
        <f>IF(CECCZ="CZ03",'Outside Temp'!B13885,IF(CECCZ="CZ04",'Outside Temp'!B13886,IF(CECCZ="CZ12",'Outside Temp'!B13887, IF(CECCZ="CZ13",'Outside Temp'!B13888))))</f>
        <v>61.55</v>
      </c>
      <c r="G13885" s="12">
        <f t="shared" si="3"/>
        <v>1</v>
      </c>
    </row>
    <row r="13886" ht="15.75" customHeight="1">
      <c r="A13886" s="13">
        <v>42269.666666666664</v>
      </c>
      <c r="B13886" s="73">
        <f t="shared" si="1"/>
        <v>42269</v>
      </c>
      <c r="C13886" s="74">
        <f>IF(NewCustomer="Yes", IF(COUNTIF($I$2:$I$11,B13886)&gt;0,0,WEEKDAY(B13886,2)),IF(COUNTIF($I$2:$I$21,B13886)&gt;0,0,WEEKDAY(B13886,2)))</f>
        <v>2</v>
      </c>
      <c r="D13886" s="74">
        <f t="shared" si="2"/>
        <v>16</v>
      </c>
      <c r="E13886" s="12">
        <f>IFERROR(VLOOKUP(A13886,'IDAR Meter Data'!$A:$B,2,1),"")</f>
        <v>226</v>
      </c>
      <c r="F13886" s="75">
        <f>IF(CECCZ="CZ03",'Outside Temp'!B13886,IF(CECCZ="CZ04",'Outside Temp'!B13887,IF(CECCZ="CZ12",'Outside Temp'!B13888, IF(CECCZ="CZ13",'Outside Temp'!B13889))))</f>
        <v>61.06666667</v>
      </c>
      <c r="G13886" s="12">
        <f t="shared" si="3"/>
        <v>1</v>
      </c>
    </row>
    <row r="13887" ht="15.75" customHeight="1">
      <c r="A13887" s="13">
        <v>42269.677083333336</v>
      </c>
      <c r="B13887" s="73">
        <f t="shared" si="1"/>
        <v>42269</v>
      </c>
      <c r="C13887" s="74">
        <f>IF(NewCustomer="Yes", IF(COUNTIF($I$2:$I$11,B13887)&gt;0,0,WEEKDAY(B13887,2)),IF(COUNTIF($I$2:$I$21,B13887)&gt;0,0,WEEKDAY(B13887,2)))</f>
        <v>2</v>
      </c>
      <c r="D13887" s="74">
        <f t="shared" si="2"/>
        <v>16</v>
      </c>
      <c r="E13887" s="12">
        <f>IFERROR(VLOOKUP(A13887,'IDAR Meter Data'!$A:$B,2,1),"")</f>
        <v>218</v>
      </c>
      <c r="F13887" s="75">
        <f>IF(CECCZ="CZ03",'Outside Temp'!B13887,IF(CECCZ="CZ04",'Outside Temp'!B13888,IF(CECCZ="CZ12",'Outside Temp'!B13889, IF(CECCZ="CZ13",'Outside Temp'!B13890))))</f>
        <v>61.31666667</v>
      </c>
      <c r="G13887" s="12">
        <f t="shared" si="3"/>
        <v>1</v>
      </c>
    </row>
    <row r="13888" ht="15.75" customHeight="1">
      <c r="A13888" s="13">
        <v>42269.6875</v>
      </c>
      <c r="B13888" s="73">
        <f t="shared" si="1"/>
        <v>42269</v>
      </c>
      <c r="C13888" s="74">
        <f>IF(NewCustomer="Yes", IF(COUNTIF($I$2:$I$11,B13888)&gt;0,0,WEEKDAY(B13888,2)),IF(COUNTIF($I$2:$I$21,B13888)&gt;0,0,WEEKDAY(B13888,2)))</f>
        <v>2</v>
      </c>
      <c r="D13888" s="74">
        <f t="shared" si="2"/>
        <v>16</v>
      </c>
      <c r="E13888" s="12">
        <f>IFERROR(VLOOKUP(A13888,'IDAR Meter Data'!$A:$B,2,1),"")</f>
        <v>209</v>
      </c>
      <c r="F13888" s="75">
        <f>IF(CECCZ="CZ03",'Outside Temp'!B13888,IF(CECCZ="CZ04",'Outside Temp'!B13889,IF(CECCZ="CZ12",'Outside Temp'!B13890, IF(CECCZ="CZ13",'Outside Temp'!B13891))))</f>
        <v>61.56666667</v>
      </c>
      <c r="G13888" s="12">
        <f t="shared" si="3"/>
        <v>1</v>
      </c>
    </row>
    <row r="13889" ht="15.75" customHeight="1">
      <c r="A13889" s="13">
        <v>42269.697916666664</v>
      </c>
      <c r="B13889" s="73">
        <f t="shared" si="1"/>
        <v>42269</v>
      </c>
      <c r="C13889" s="74">
        <f>IF(NewCustomer="Yes", IF(COUNTIF($I$2:$I$11,B13889)&gt;0,0,WEEKDAY(B13889,2)),IF(COUNTIF($I$2:$I$21,B13889)&gt;0,0,WEEKDAY(B13889,2)))</f>
        <v>2</v>
      </c>
      <c r="D13889" s="74">
        <f t="shared" si="2"/>
        <v>16</v>
      </c>
      <c r="E13889" s="12">
        <f>IFERROR(VLOOKUP(A13889,'IDAR Meter Data'!$A:$B,2,1),"")</f>
        <v>207</v>
      </c>
      <c r="F13889" s="75">
        <f>IF(CECCZ="CZ03",'Outside Temp'!B13889,IF(CECCZ="CZ04",'Outside Temp'!B13890,IF(CECCZ="CZ12",'Outside Temp'!B13891, IF(CECCZ="CZ13",'Outside Temp'!B13892))))</f>
        <v>61.81666667</v>
      </c>
      <c r="G13889" s="12">
        <f t="shared" si="3"/>
        <v>1</v>
      </c>
    </row>
    <row r="13890" ht="15.75" customHeight="1">
      <c r="A13890" s="13">
        <v>42269.708333333336</v>
      </c>
      <c r="B13890" s="73">
        <f t="shared" si="1"/>
        <v>42269</v>
      </c>
      <c r="C13890" s="74">
        <f>IF(NewCustomer="Yes", IF(COUNTIF($I$2:$I$11,B13890)&gt;0,0,WEEKDAY(B13890,2)),IF(COUNTIF($I$2:$I$21,B13890)&gt;0,0,WEEKDAY(B13890,2)))</f>
        <v>2</v>
      </c>
      <c r="D13890" s="74">
        <f t="shared" si="2"/>
        <v>17</v>
      </c>
      <c r="E13890" s="12">
        <f>IFERROR(VLOOKUP(A13890,'IDAR Meter Data'!$A:$B,2,1),"")</f>
        <v>213</v>
      </c>
      <c r="F13890" s="75">
        <f>IF(CECCZ="CZ03",'Outside Temp'!B13890,IF(CECCZ="CZ04",'Outside Temp'!B13891,IF(CECCZ="CZ12",'Outside Temp'!B13892, IF(CECCZ="CZ13",'Outside Temp'!B13893))))</f>
        <v>61.86666667</v>
      </c>
      <c r="G13890" s="12">
        <f t="shared" si="3"/>
        <v>1</v>
      </c>
    </row>
    <row r="13891" ht="15.75" customHeight="1">
      <c r="A13891" s="13">
        <v>42269.71875</v>
      </c>
      <c r="B13891" s="73">
        <f t="shared" si="1"/>
        <v>42269</v>
      </c>
      <c r="C13891" s="74">
        <f>IF(NewCustomer="Yes", IF(COUNTIF($I$2:$I$11,B13891)&gt;0,0,WEEKDAY(B13891,2)),IF(COUNTIF($I$2:$I$21,B13891)&gt;0,0,WEEKDAY(B13891,2)))</f>
        <v>2</v>
      </c>
      <c r="D13891" s="74">
        <f t="shared" si="2"/>
        <v>17</v>
      </c>
      <c r="E13891" s="12">
        <f>IFERROR(VLOOKUP(A13891,'IDAR Meter Data'!$A:$B,2,1),"")</f>
        <v>221</v>
      </c>
      <c r="F13891" s="75">
        <f>IF(CECCZ="CZ03",'Outside Temp'!B13891,IF(CECCZ="CZ04",'Outside Temp'!B13892,IF(CECCZ="CZ12",'Outside Temp'!B13893, IF(CECCZ="CZ13",'Outside Temp'!B13894))))</f>
        <v>61.36666667</v>
      </c>
      <c r="G13891" s="12">
        <f t="shared" si="3"/>
        <v>1</v>
      </c>
    </row>
    <row r="13892" ht="15.75" customHeight="1">
      <c r="A13892" s="13">
        <v>42269.729166666664</v>
      </c>
      <c r="B13892" s="73">
        <f t="shared" si="1"/>
        <v>42269</v>
      </c>
      <c r="C13892" s="74">
        <f>IF(NewCustomer="Yes", IF(COUNTIF($I$2:$I$11,B13892)&gt;0,0,WEEKDAY(B13892,2)),IF(COUNTIF($I$2:$I$21,B13892)&gt;0,0,WEEKDAY(B13892,2)))</f>
        <v>2</v>
      </c>
      <c r="D13892" s="74">
        <f t="shared" si="2"/>
        <v>17</v>
      </c>
      <c r="E13892" s="12">
        <f>IFERROR(VLOOKUP(A13892,'IDAR Meter Data'!$A:$B,2,1),"")</f>
        <v>206</v>
      </c>
      <c r="F13892" s="75">
        <f>IF(CECCZ="CZ03",'Outside Temp'!B13892,IF(CECCZ="CZ04",'Outside Temp'!B13893,IF(CECCZ="CZ12",'Outside Temp'!B13894, IF(CECCZ="CZ13",'Outside Temp'!B13895))))</f>
        <v>60.86666667</v>
      </c>
      <c r="G13892" s="12">
        <f t="shared" si="3"/>
        <v>1</v>
      </c>
    </row>
    <row r="13893" ht="15.75" customHeight="1">
      <c r="A13893" s="13">
        <v>42269.739583333336</v>
      </c>
      <c r="B13893" s="73">
        <f t="shared" si="1"/>
        <v>42269</v>
      </c>
      <c r="C13893" s="74">
        <f>IF(NewCustomer="Yes", IF(COUNTIF($I$2:$I$11,B13893)&gt;0,0,WEEKDAY(B13893,2)),IF(COUNTIF($I$2:$I$21,B13893)&gt;0,0,WEEKDAY(B13893,2)))</f>
        <v>2</v>
      </c>
      <c r="D13893" s="74">
        <f t="shared" si="2"/>
        <v>17</v>
      </c>
      <c r="E13893" s="12">
        <f>IFERROR(VLOOKUP(A13893,'IDAR Meter Data'!$A:$B,2,1),"")</f>
        <v>207</v>
      </c>
      <c r="F13893" s="75">
        <f>IF(CECCZ="CZ03",'Outside Temp'!B13893,IF(CECCZ="CZ04",'Outside Temp'!B13894,IF(CECCZ="CZ12",'Outside Temp'!B13895, IF(CECCZ="CZ13",'Outside Temp'!B13896))))</f>
        <v>60.36666667</v>
      </c>
      <c r="G13893" s="12">
        <f t="shared" si="3"/>
        <v>1</v>
      </c>
    </row>
    <row r="13894" ht="15.75" customHeight="1">
      <c r="A13894" s="13">
        <v>42269.75</v>
      </c>
      <c r="B13894" s="73">
        <f t="shared" si="1"/>
        <v>42269</v>
      </c>
      <c r="C13894" s="74">
        <f>IF(NewCustomer="Yes", IF(COUNTIF($I$2:$I$11,B13894)&gt;0,0,WEEKDAY(B13894,2)),IF(COUNTIF($I$2:$I$21,B13894)&gt;0,0,WEEKDAY(B13894,2)))</f>
        <v>2</v>
      </c>
      <c r="D13894" s="74">
        <f t="shared" si="2"/>
        <v>18</v>
      </c>
      <c r="E13894" s="12">
        <f>IFERROR(VLOOKUP(A13894,'IDAR Meter Data'!$A:$B,2,1),"")</f>
        <v>199</v>
      </c>
      <c r="F13894" s="75">
        <f>IF(CECCZ="CZ03",'Outside Temp'!B13894,IF(CECCZ="CZ04",'Outside Temp'!B13895,IF(CECCZ="CZ12",'Outside Temp'!B13896, IF(CECCZ="CZ13",'Outside Temp'!B13897))))</f>
        <v>59.93333333</v>
      </c>
      <c r="G13894" s="12">
        <f t="shared" si="3"/>
        <v>1</v>
      </c>
    </row>
    <row r="13895" ht="15.75" customHeight="1">
      <c r="A13895" s="13">
        <v>42269.760416666664</v>
      </c>
      <c r="B13895" s="73">
        <f t="shared" si="1"/>
        <v>42269</v>
      </c>
      <c r="C13895" s="74">
        <f>IF(NewCustomer="Yes", IF(COUNTIF($I$2:$I$11,B13895)&gt;0,0,WEEKDAY(B13895,2)),IF(COUNTIF($I$2:$I$21,B13895)&gt;0,0,WEEKDAY(B13895,2)))</f>
        <v>2</v>
      </c>
      <c r="D13895" s="74">
        <f t="shared" si="2"/>
        <v>18</v>
      </c>
      <c r="E13895" s="12">
        <f>IFERROR(VLOOKUP(A13895,'IDAR Meter Data'!$A:$B,2,1),"")</f>
        <v>204</v>
      </c>
      <c r="F13895" s="75">
        <f>IF(CECCZ="CZ03",'Outside Temp'!B13895,IF(CECCZ="CZ04",'Outside Temp'!B13896,IF(CECCZ="CZ12",'Outside Temp'!B13897, IF(CECCZ="CZ13",'Outside Temp'!B13898))))</f>
        <v>59.68333333</v>
      </c>
      <c r="G13895" s="12">
        <f t="shared" si="3"/>
        <v>1</v>
      </c>
    </row>
    <row r="13896" ht="15.75" customHeight="1">
      <c r="A13896" s="13">
        <v>42269.770833333336</v>
      </c>
      <c r="B13896" s="73">
        <f t="shared" si="1"/>
        <v>42269</v>
      </c>
      <c r="C13896" s="74">
        <f>IF(NewCustomer="Yes", IF(COUNTIF($I$2:$I$11,B13896)&gt;0,0,WEEKDAY(B13896,2)),IF(COUNTIF($I$2:$I$21,B13896)&gt;0,0,WEEKDAY(B13896,2)))</f>
        <v>2</v>
      </c>
      <c r="D13896" s="74">
        <f t="shared" si="2"/>
        <v>18</v>
      </c>
      <c r="E13896" s="12">
        <f>IFERROR(VLOOKUP(A13896,'IDAR Meter Data'!$A:$B,2,1),"")</f>
        <v>208</v>
      </c>
      <c r="F13896" s="75">
        <f>IF(CECCZ="CZ03",'Outside Temp'!B13896,IF(CECCZ="CZ04",'Outside Temp'!B13897,IF(CECCZ="CZ12",'Outside Temp'!B13898, IF(CECCZ="CZ13",'Outside Temp'!B13899))))</f>
        <v>59.43333333</v>
      </c>
      <c r="G13896" s="12">
        <f t="shared" si="3"/>
        <v>1</v>
      </c>
    </row>
    <row r="13897" ht="15.75" customHeight="1">
      <c r="A13897" s="13">
        <v>42269.78125</v>
      </c>
      <c r="B13897" s="73">
        <f t="shared" si="1"/>
        <v>42269</v>
      </c>
      <c r="C13897" s="74">
        <f>IF(NewCustomer="Yes", IF(COUNTIF($I$2:$I$11,B13897)&gt;0,0,WEEKDAY(B13897,2)),IF(COUNTIF($I$2:$I$21,B13897)&gt;0,0,WEEKDAY(B13897,2)))</f>
        <v>2</v>
      </c>
      <c r="D13897" s="74">
        <f t="shared" si="2"/>
        <v>18</v>
      </c>
      <c r="E13897" s="12">
        <f>IFERROR(VLOOKUP(A13897,'IDAR Meter Data'!$A:$B,2,1),"")</f>
        <v>197</v>
      </c>
      <c r="F13897" s="75">
        <f>IF(CECCZ="CZ03",'Outside Temp'!B13897,IF(CECCZ="CZ04",'Outside Temp'!B13898,IF(CECCZ="CZ12",'Outside Temp'!B13899, IF(CECCZ="CZ13",'Outside Temp'!B13900))))</f>
        <v>59.18333333</v>
      </c>
      <c r="G13897" s="12">
        <f t="shared" si="3"/>
        <v>1</v>
      </c>
    </row>
    <row r="13898" ht="15.75" customHeight="1">
      <c r="A13898" s="13">
        <v>42269.791666666664</v>
      </c>
      <c r="B13898" s="73">
        <f t="shared" si="1"/>
        <v>42269</v>
      </c>
      <c r="C13898" s="74">
        <f>IF(NewCustomer="Yes", IF(COUNTIF($I$2:$I$11,B13898)&gt;0,0,WEEKDAY(B13898,2)),IF(COUNTIF($I$2:$I$21,B13898)&gt;0,0,WEEKDAY(B13898,2)))</f>
        <v>2</v>
      </c>
      <c r="D13898" s="74">
        <f t="shared" si="2"/>
        <v>19</v>
      </c>
      <c r="E13898" s="12">
        <f>IFERROR(VLOOKUP(A13898,'IDAR Meter Data'!$A:$B,2,1),"")</f>
        <v>185</v>
      </c>
      <c r="F13898" s="75">
        <f>IF(CECCZ="CZ03",'Outside Temp'!B13898,IF(CECCZ="CZ04",'Outside Temp'!B13899,IF(CECCZ="CZ12",'Outside Temp'!B13900, IF(CECCZ="CZ13",'Outside Temp'!B13901))))</f>
        <v>59</v>
      </c>
      <c r="G13898" s="12">
        <f t="shared" si="3"/>
        <v>1</v>
      </c>
    </row>
    <row r="13899" ht="15.75" customHeight="1">
      <c r="A13899" s="13">
        <v>42269.802083333336</v>
      </c>
      <c r="B13899" s="73">
        <f t="shared" si="1"/>
        <v>42269</v>
      </c>
      <c r="C13899" s="74">
        <f>IF(NewCustomer="Yes", IF(COUNTIF($I$2:$I$11,B13899)&gt;0,0,WEEKDAY(B13899,2)),IF(COUNTIF($I$2:$I$21,B13899)&gt;0,0,WEEKDAY(B13899,2)))</f>
        <v>2</v>
      </c>
      <c r="D13899" s="74">
        <f t="shared" si="2"/>
        <v>19</v>
      </c>
      <c r="E13899" s="12">
        <f>IFERROR(VLOOKUP(A13899,'IDAR Meter Data'!$A:$B,2,1),"")</f>
        <v>128</v>
      </c>
      <c r="F13899" s="75">
        <f>IF(CECCZ="CZ03",'Outside Temp'!B13899,IF(CECCZ="CZ04",'Outside Temp'!B13900,IF(CECCZ="CZ12",'Outside Temp'!B13901, IF(CECCZ="CZ13",'Outside Temp'!B13902))))</f>
        <v>59</v>
      </c>
      <c r="G13899" s="12">
        <f t="shared" si="3"/>
        <v>1</v>
      </c>
    </row>
    <row r="13900" ht="15.75" customHeight="1">
      <c r="A13900" s="13">
        <v>42269.8125</v>
      </c>
      <c r="B13900" s="73">
        <f t="shared" si="1"/>
        <v>42269</v>
      </c>
      <c r="C13900" s="74">
        <f>IF(NewCustomer="Yes", IF(COUNTIF($I$2:$I$11,B13900)&gt;0,0,WEEKDAY(B13900,2)),IF(COUNTIF($I$2:$I$21,B13900)&gt;0,0,WEEKDAY(B13900,2)))</f>
        <v>2</v>
      </c>
      <c r="D13900" s="74">
        <f t="shared" si="2"/>
        <v>19</v>
      </c>
      <c r="E13900" s="12">
        <f>IFERROR(VLOOKUP(A13900,'IDAR Meter Data'!$A:$B,2,1),"")</f>
        <v>125</v>
      </c>
      <c r="F13900" s="75">
        <f>IF(CECCZ="CZ03",'Outside Temp'!B13900,IF(CECCZ="CZ04",'Outside Temp'!B13901,IF(CECCZ="CZ12",'Outside Temp'!B13902, IF(CECCZ="CZ13",'Outside Temp'!B13903))))</f>
        <v>59</v>
      </c>
      <c r="G13900" s="12">
        <f t="shared" si="3"/>
        <v>1</v>
      </c>
    </row>
    <row r="13901" ht="15.75" customHeight="1">
      <c r="A13901" s="13">
        <v>42269.822916666664</v>
      </c>
      <c r="B13901" s="73">
        <f t="shared" si="1"/>
        <v>42269</v>
      </c>
      <c r="C13901" s="74">
        <f>IF(NewCustomer="Yes", IF(COUNTIF($I$2:$I$11,B13901)&gt;0,0,WEEKDAY(B13901,2)),IF(COUNTIF($I$2:$I$21,B13901)&gt;0,0,WEEKDAY(B13901,2)))</f>
        <v>2</v>
      </c>
      <c r="D13901" s="74">
        <f t="shared" si="2"/>
        <v>19</v>
      </c>
      <c r="E13901" s="12">
        <f>IFERROR(VLOOKUP(A13901,'IDAR Meter Data'!$A:$B,2,1),"")</f>
        <v>142</v>
      </c>
      <c r="F13901" s="75">
        <f>IF(CECCZ="CZ03",'Outside Temp'!B13901,IF(CECCZ="CZ04",'Outside Temp'!B13902,IF(CECCZ="CZ12",'Outside Temp'!B13903, IF(CECCZ="CZ13",'Outside Temp'!B13904))))</f>
        <v>59</v>
      </c>
      <c r="G13901" s="12">
        <f t="shared" si="3"/>
        <v>1</v>
      </c>
    </row>
    <row r="13902" ht="15.75" customHeight="1">
      <c r="A13902" s="13">
        <v>42269.833333333336</v>
      </c>
      <c r="B13902" s="73">
        <f t="shared" si="1"/>
        <v>42269</v>
      </c>
      <c r="C13902" s="74">
        <f>IF(NewCustomer="Yes", IF(COUNTIF($I$2:$I$11,B13902)&gt;0,0,WEEKDAY(B13902,2)),IF(COUNTIF($I$2:$I$21,B13902)&gt;0,0,WEEKDAY(B13902,2)))</f>
        <v>2</v>
      </c>
      <c r="D13902" s="74">
        <f t="shared" si="2"/>
        <v>20</v>
      </c>
      <c r="E13902" s="12">
        <f>IFERROR(VLOOKUP(A13902,'IDAR Meter Data'!$A:$B,2,1),"")</f>
        <v>129</v>
      </c>
      <c r="F13902" s="75">
        <f>IF(CECCZ="CZ03",'Outside Temp'!B13902,IF(CECCZ="CZ04",'Outside Temp'!B13903,IF(CECCZ="CZ12",'Outside Temp'!B13904, IF(CECCZ="CZ13",'Outside Temp'!B13905))))</f>
        <v>59</v>
      </c>
      <c r="G13902" s="12">
        <f t="shared" si="3"/>
        <v>1</v>
      </c>
    </row>
    <row r="13903" ht="15.75" customHeight="1">
      <c r="A13903" s="13">
        <v>42269.84375</v>
      </c>
      <c r="B13903" s="73">
        <f t="shared" si="1"/>
        <v>42269</v>
      </c>
      <c r="C13903" s="74">
        <f>IF(NewCustomer="Yes", IF(COUNTIF($I$2:$I$11,B13903)&gt;0,0,WEEKDAY(B13903,2)),IF(COUNTIF($I$2:$I$21,B13903)&gt;0,0,WEEKDAY(B13903,2)))</f>
        <v>2</v>
      </c>
      <c r="D13903" s="74">
        <f t="shared" si="2"/>
        <v>20</v>
      </c>
      <c r="E13903" s="12">
        <f>IFERROR(VLOOKUP(A13903,'IDAR Meter Data'!$A:$B,2,1),"")</f>
        <v>127</v>
      </c>
      <c r="F13903" s="75">
        <f>IF(CECCZ="CZ03",'Outside Temp'!B13903,IF(CECCZ="CZ04",'Outside Temp'!B13904,IF(CECCZ="CZ12",'Outside Temp'!B13905, IF(CECCZ="CZ13",'Outside Temp'!B13906))))</f>
        <v>59</v>
      </c>
      <c r="G13903" s="12">
        <f t="shared" si="3"/>
        <v>1</v>
      </c>
    </row>
    <row r="13904" ht="15.75" customHeight="1">
      <c r="A13904" s="13">
        <v>42269.854166666664</v>
      </c>
      <c r="B13904" s="73">
        <f t="shared" si="1"/>
        <v>42269</v>
      </c>
      <c r="C13904" s="74">
        <f>IF(NewCustomer="Yes", IF(COUNTIF($I$2:$I$11,B13904)&gt;0,0,WEEKDAY(B13904,2)),IF(COUNTIF($I$2:$I$21,B13904)&gt;0,0,WEEKDAY(B13904,2)))</f>
        <v>2</v>
      </c>
      <c r="D13904" s="74">
        <f t="shared" si="2"/>
        <v>20</v>
      </c>
      <c r="E13904" s="12">
        <f>IFERROR(VLOOKUP(A13904,'IDAR Meter Data'!$A:$B,2,1),"")</f>
        <v>129</v>
      </c>
      <c r="F13904" s="75">
        <f>IF(CECCZ="CZ03",'Outside Temp'!B13904,IF(CECCZ="CZ04",'Outside Temp'!B13905,IF(CECCZ="CZ12",'Outside Temp'!B13906, IF(CECCZ="CZ13",'Outside Temp'!B13907))))</f>
        <v>59</v>
      </c>
      <c r="G13904" s="12">
        <f t="shared" si="3"/>
        <v>1</v>
      </c>
    </row>
    <row r="13905" ht="15.75" customHeight="1">
      <c r="A13905" s="13">
        <v>42269.864583333336</v>
      </c>
      <c r="B13905" s="73">
        <f t="shared" si="1"/>
        <v>42269</v>
      </c>
      <c r="C13905" s="74">
        <f>IF(NewCustomer="Yes", IF(COUNTIF($I$2:$I$11,B13905)&gt;0,0,WEEKDAY(B13905,2)),IF(COUNTIF($I$2:$I$21,B13905)&gt;0,0,WEEKDAY(B13905,2)))</f>
        <v>2</v>
      </c>
      <c r="D13905" s="74">
        <f t="shared" si="2"/>
        <v>20</v>
      </c>
      <c r="E13905" s="12">
        <f>IFERROR(VLOOKUP(A13905,'IDAR Meter Data'!$A:$B,2,1),"")</f>
        <v>128</v>
      </c>
      <c r="F13905" s="75">
        <f>IF(CECCZ="CZ03",'Outside Temp'!B13905,IF(CECCZ="CZ04",'Outside Temp'!B13906,IF(CECCZ="CZ12",'Outside Temp'!B13907, IF(CECCZ="CZ13",'Outside Temp'!B13908))))</f>
        <v>59</v>
      </c>
      <c r="G13905" s="12">
        <f t="shared" si="3"/>
        <v>1</v>
      </c>
    </row>
    <row r="13906" ht="15.75" customHeight="1">
      <c r="A13906" s="13">
        <v>42269.875</v>
      </c>
      <c r="B13906" s="73">
        <f t="shared" si="1"/>
        <v>42269</v>
      </c>
      <c r="C13906" s="74">
        <f>IF(NewCustomer="Yes", IF(COUNTIF($I$2:$I$11,B13906)&gt;0,0,WEEKDAY(B13906,2)),IF(COUNTIF($I$2:$I$21,B13906)&gt;0,0,WEEKDAY(B13906,2)))</f>
        <v>2</v>
      </c>
      <c r="D13906" s="74">
        <f t="shared" si="2"/>
        <v>21</v>
      </c>
      <c r="E13906" s="12">
        <f>IFERROR(VLOOKUP(A13906,'IDAR Meter Data'!$A:$B,2,1),"")</f>
        <v>139</v>
      </c>
      <c r="F13906" s="75">
        <f>IF(CECCZ="CZ03",'Outside Temp'!B13906,IF(CECCZ="CZ04",'Outside Temp'!B13907,IF(CECCZ="CZ12",'Outside Temp'!B13908, IF(CECCZ="CZ13",'Outside Temp'!B13909))))</f>
        <v>59</v>
      </c>
      <c r="G13906" s="12">
        <f t="shared" si="3"/>
        <v>1</v>
      </c>
    </row>
    <row r="13907" ht="15.75" customHeight="1">
      <c r="A13907" s="13">
        <v>42269.885416666664</v>
      </c>
      <c r="B13907" s="73">
        <f t="shared" si="1"/>
        <v>42269</v>
      </c>
      <c r="C13907" s="74">
        <f>IF(NewCustomer="Yes", IF(COUNTIF($I$2:$I$11,B13907)&gt;0,0,WEEKDAY(B13907,2)),IF(COUNTIF($I$2:$I$21,B13907)&gt;0,0,WEEKDAY(B13907,2)))</f>
        <v>2</v>
      </c>
      <c r="D13907" s="74">
        <f t="shared" si="2"/>
        <v>21</v>
      </c>
      <c r="E13907" s="12">
        <f>IFERROR(VLOOKUP(A13907,'IDAR Meter Data'!$A:$B,2,1),"")</f>
        <v>120</v>
      </c>
      <c r="F13907" s="75">
        <f>IF(CECCZ="CZ03",'Outside Temp'!B13907,IF(CECCZ="CZ04",'Outside Temp'!B13908,IF(CECCZ="CZ12",'Outside Temp'!B13909, IF(CECCZ="CZ13",'Outside Temp'!B13910))))</f>
        <v>59</v>
      </c>
      <c r="G13907" s="12">
        <f t="shared" si="3"/>
        <v>1</v>
      </c>
    </row>
    <row r="13908" ht="15.75" customHeight="1">
      <c r="A13908" s="13">
        <v>42269.895833333336</v>
      </c>
      <c r="B13908" s="73">
        <f t="shared" si="1"/>
        <v>42269</v>
      </c>
      <c r="C13908" s="74">
        <f>IF(NewCustomer="Yes", IF(COUNTIF($I$2:$I$11,B13908)&gt;0,0,WEEKDAY(B13908,2)),IF(COUNTIF($I$2:$I$21,B13908)&gt;0,0,WEEKDAY(B13908,2)))</f>
        <v>2</v>
      </c>
      <c r="D13908" s="74">
        <f t="shared" si="2"/>
        <v>21</v>
      </c>
      <c r="E13908" s="12">
        <f>IFERROR(VLOOKUP(A13908,'IDAR Meter Data'!$A:$B,2,1),"")</f>
        <v>111</v>
      </c>
      <c r="F13908" s="75">
        <f>IF(CECCZ="CZ03",'Outside Temp'!B13908,IF(CECCZ="CZ04",'Outside Temp'!B13909,IF(CECCZ="CZ12",'Outside Temp'!B13910, IF(CECCZ="CZ13",'Outside Temp'!B13911))))</f>
        <v>59</v>
      </c>
      <c r="G13908" s="12">
        <f t="shared" si="3"/>
        <v>1</v>
      </c>
    </row>
    <row r="13909" ht="15.75" customHeight="1">
      <c r="A13909" s="13">
        <v>42269.90625</v>
      </c>
      <c r="B13909" s="73">
        <f t="shared" si="1"/>
        <v>42269</v>
      </c>
      <c r="C13909" s="74">
        <f>IF(NewCustomer="Yes", IF(COUNTIF($I$2:$I$11,B13909)&gt;0,0,WEEKDAY(B13909,2)),IF(COUNTIF($I$2:$I$21,B13909)&gt;0,0,WEEKDAY(B13909,2)))</f>
        <v>2</v>
      </c>
      <c r="D13909" s="74">
        <f t="shared" si="2"/>
        <v>21</v>
      </c>
      <c r="E13909" s="12">
        <f>IFERROR(VLOOKUP(A13909,'IDAR Meter Data'!$A:$B,2,1),"")</f>
        <v>112</v>
      </c>
      <c r="F13909" s="75">
        <f>IF(CECCZ="CZ03",'Outside Temp'!B13909,IF(CECCZ="CZ04",'Outside Temp'!B13910,IF(CECCZ="CZ12",'Outside Temp'!B13911, IF(CECCZ="CZ13",'Outside Temp'!B13912))))</f>
        <v>59</v>
      </c>
      <c r="G13909" s="12">
        <f t="shared" si="3"/>
        <v>1</v>
      </c>
    </row>
    <row r="13910" ht="15.75" customHeight="1">
      <c r="A13910" s="13">
        <v>42269.916666666664</v>
      </c>
      <c r="B13910" s="73">
        <f t="shared" si="1"/>
        <v>42269</v>
      </c>
      <c r="C13910" s="74">
        <f>IF(NewCustomer="Yes", IF(COUNTIF($I$2:$I$11,B13910)&gt;0,0,WEEKDAY(B13910,2)),IF(COUNTIF($I$2:$I$21,B13910)&gt;0,0,WEEKDAY(B13910,2)))</f>
        <v>2</v>
      </c>
      <c r="D13910" s="74">
        <f t="shared" si="2"/>
        <v>22</v>
      </c>
      <c r="E13910" s="12">
        <f>IFERROR(VLOOKUP(A13910,'IDAR Meter Data'!$A:$B,2,1),"")</f>
        <v>124</v>
      </c>
      <c r="F13910" s="75">
        <f>IF(CECCZ="CZ03",'Outside Temp'!B13910,IF(CECCZ="CZ04",'Outside Temp'!B13911,IF(CECCZ="CZ12",'Outside Temp'!B13912, IF(CECCZ="CZ13",'Outside Temp'!B13913))))</f>
        <v>58.93333333</v>
      </c>
      <c r="G13910" s="12">
        <f t="shared" si="3"/>
        <v>1</v>
      </c>
    </row>
    <row r="13911" ht="15.75" customHeight="1">
      <c r="A13911" s="13">
        <v>42269.927083333336</v>
      </c>
      <c r="B13911" s="73">
        <f t="shared" si="1"/>
        <v>42269</v>
      </c>
      <c r="C13911" s="74">
        <f>IF(NewCustomer="Yes", IF(COUNTIF($I$2:$I$11,B13911)&gt;0,0,WEEKDAY(B13911,2)),IF(COUNTIF($I$2:$I$21,B13911)&gt;0,0,WEEKDAY(B13911,2)))</f>
        <v>2</v>
      </c>
      <c r="D13911" s="74">
        <f t="shared" si="2"/>
        <v>22</v>
      </c>
      <c r="E13911" s="12">
        <f>IFERROR(VLOOKUP(A13911,'IDAR Meter Data'!$A:$B,2,1),"")</f>
        <v>117</v>
      </c>
      <c r="F13911" s="75">
        <f>IF(CECCZ="CZ03",'Outside Temp'!B13911,IF(CECCZ="CZ04",'Outside Temp'!B13912,IF(CECCZ="CZ12",'Outside Temp'!B13913, IF(CECCZ="CZ13",'Outside Temp'!B13914))))</f>
        <v>58.68333333</v>
      </c>
      <c r="G13911" s="12">
        <f t="shared" si="3"/>
        <v>1</v>
      </c>
    </row>
    <row r="13912" ht="15.75" customHeight="1">
      <c r="A13912" s="13">
        <v>42269.9375</v>
      </c>
      <c r="B13912" s="73">
        <f t="shared" si="1"/>
        <v>42269</v>
      </c>
      <c r="C13912" s="74">
        <f>IF(NewCustomer="Yes", IF(COUNTIF($I$2:$I$11,B13912)&gt;0,0,WEEKDAY(B13912,2)),IF(COUNTIF($I$2:$I$21,B13912)&gt;0,0,WEEKDAY(B13912,2)))</f>
        <v>2</v>
      </c>
      <c r="D13912" s="74">
        <f t="shared" si="2"/>
        <v>22</v>
      </c>
      <c r="E13912" s="12">
        <f>IFERROR(VLOOKUP(A13912,'IDAR Meter Data'!$A:$B,2,1),"")</f>
        <v>119</v>
      </c>
      <c r="F13912" s="75">
        <f>IF(CECCZ="CZ03",'Outside Temp'!B13912,IF(CECCZ="CZ04",'Outside Temp'!B13913,IF(CECCZ="CZ12",'Outside Temp'!B13914, IF(CECCZ="CZ13",'Outside Temp'!B13915))))</f>
        <v>58.43333333</v>
      </c>
      <c r="G13912" s="12">
        <f t="shared" si="3"/>
        <v>1</v>
      </c>
    </row>
    <row r="13913" ht="15.75" customHeight="1">
      <c r="A13913" s="13">
        <v>42269.947916666664</v>
      </c>
      <c r="B13913" s="73">
        <f t="shared" si="1"/>
        <v>42269</v>
      </c>
      <c r="C13913" s="74">
        <f>IF(NewCustomer="Yes", IF(COUNTIF($I$2:$I$11,B13913)&gt;0,0,WEEKDAY(B13913,2)),IF(COUNTIF($I$2:$I$21,B13913)&gt;0,0,WEEKDAY(B13913,2)))</f>
        <v>2</v>
      </c>
      <c r="D13913" s="74">
        <f t="shared" si="2"/>
        <v>22</v>
      </c>
      <c r="E13913" s="12">
        <f>IFERROR(VLOOKUP(A13913,'IDAR Meter Data'!$A:$B,2,1),"")</f>
        <v>116</v>
      </c>
      <c r="F13913" s="75">
        <f>IF(CECCZ="CZ03",'Outside Temp'!B13913,IF(CECCZ="CZ04",'Outside Temp'!B13914,IF(CECCZ="CZ12",'Outside Temp'!B13915, IF(CECCZ="CZ13",'Outside Temp'!B13916))))</f>
        <v>58.18333333</v>
      </c>
      <c r="G13913" s="12">
        <f t="shared" si="3"/>
        <v>1</v>
      </c>
    </row>
    <row r="13914" ht="15.75" customHeight="1">
      <c r="A13914" s="13">
        <v>42269.958333333336</v>
      </c>
      <c r="B13914" s="73">
        <f t="shared" si="1"/>
        <v>42269</v>
      </c>
      <c r="C13914" s="74">
        <f>IF(NewCustomer="Yes", IF(COUNTIF($I$2:$I$11,B13914)&gt;0,0,WEEKDAY(B13914,2)),IF(COUNTIF($I$2:$I$21,B13914)&gt;0,0,WEEKDAY(B13914,2)))</f>
        <v>2</v>
      </c>
      <c r="D13914" s="74">
        <f t="shared" si="2"/>
        <v>23</v>
      </c>
      <c r="E13914" s="12">
        <f>IFERROR(VLOOKUP(A13914,'IDAR Meter Data'!$A:$B,2,1),"")</f>
        <v>114</v>
      </c>
      <c r="F13914" s="75">
        <f>IF(CECCZ="CZ03",'Outside Temp'!B13914,IF(CECCZ="CZ04",'Outside Temp'!B13915,IF(CECCZ="CZ12",'Outside Temp'!B13916, IF(CECCZ="CZ13",'Outside Temp'!B13917))))</f>
        <v>58</v>
      </c>
      <c r="G13914" s="12">
        <f t="shared" si="3"/>
        <v>1</v>
      </c>
    </row>
    <row r="13915" ht="15.75" customHeight="1">
      <c r="A13915" s="13">
        <v>42269.96875</v>
      </c>
      <c r="B13915" s="73">
        <f t="shared" si="1"/>
        <v>42269</v>
      </c>
      <c r="C13915" s="74">
        <f>IF(NewCustomer="Yes", IF(COUNTIF($I$2:$I$11,B13915)&gt;0,0,WEEKDAY(B13915,2)),IF(COUNTIF($I$2:$I$21,B13915)&gt;0,0,WEEKDAY(B13915,2)))</f>
        <v>2</v>
      </c>
      <c r="D13915" s="74">
        <f t="shared" si="2"/>
        <v>23</v>
      </c>
      <c r="E13915" s="12">
        <f>IFERROR(VLOOKUP(A13915,'IDAR Meter Data'!$A:$B,2,1),"")</f>
        <v>128</v>
      </c>
      <c r="F13915" s="75">
        <f>IF(CECCZ="CZ03",'Outside Temp'!B13915,IF(CECCZ="CZ04",'Outside Temp'!B13916,IF(CECCZ="CZ12",'Outside Temp'!B13917, IF(CECCZ="CZ13",'Outside Temp'!B13918))))</f>
        <v>58</v>
      </c>
      <c r="G13915" s="12">
        <f t="shared" si="3"/>
        <v>1</v>
      </c>
    </row>
    <row r="13916" ht="15.75" customHeight="1">
      <c r="A13916" s="13">
        <v>42269.979166666664</v>
      </c>
      <c r="B13916" s="73">
        <f t="shared" si="1"/>
        <v>42269</v>
      </c>
      <c r="C13916" s="74">
        <f>IF(NewCustomer="Yes", IF(COUNTIF($I$2:$I$11,B13916)&gt;0,0,WEEKDAY(B13916,2)),IF(COUNTIF($I$2:$I$21,B13916)&gt;0,0,WEEKDAY(B13916,2)))</f>
        <v>2</v>
      </c>
      <c r="D13916" s="74">
        <f t="shared" si="2"/>
        <v>23</v>
      </c>
      <c r="E13916" s="12">
        <f>IFERROR(VLOOKUP(A13916,'IDAR Meter Data'!$A:$B,2,1),"")</f>
        <v>114</v>
      </c>
      <c r="F13916" s="75">
        <f>IF(CECCZ="CZ03",'Outside Temp'!B13916,IF(CECCZ="CZ04",'Outside Temp'!B13917,IF(CECCZ="CZ12",'Outside Temp'!B13918, IF(CECCZ="CZ13",'Outside Temp'!B13919))))</f>
        <v>58</v>
      </c>
      <c r="G13916" s="12">
        <f t="shared" si="3"/>
        <v>1</v>
      </c>
    </row>
    <row r="13917" ht="15.75" customHeight="1">
      <c r="A13917" s="13">
        <v>42269.989583333336</v>
      </c>
      <c r="B13917" s="73">
        <f t="shared" si="1"/>
        <v>42269</v>
      </c>
      <c r="C13917" s="74">
        <f>IF(NewCustomer="Yes", IF(COUNTIF($I$2:$I$11,B13917)&gt;0,0,WEEKDAY(B13917,2)),IF(COUNTIF($I$2:$I$21,B13917)&gt;0,0,WEEKDAY(B13917,2)))</f>
        <v>2</v>
      </c>
      <c r="D13917" s="74">
        <f t="shared" si="2"/>
        <v>23</v>
      </c>
      <c r="E13917" s="12">
        <f>IFERROR(VLOOKUP(A13917,'IDAR Meter Data'!$A:$B,2,1),"")</f>
        <v>112</v>
      </c>
      <c r="F13917" s="75">
        <f>IF(CECCZ="CZ03",'Outside Temp'!B13917,IF(CECCZ="CZ04",'Outside Temp'!B13918,IF(CECCZ="CZ12",'Outside Temp'!B13919, IF(CECCZ="CZ13",'Outside Temp'!B13920))))</f>
        <v>58</v>
      </c>
      <c r="G13917" s="12">
        <f t="shared" si="3"/>
        <v>1</v>
      </c>
    </row>
    <row r="13918" ht="15.75" customHeight="1">
      <c r="A13918" s="13">
        <v>42270.0</v>
      </c>
      <c r="B13918" s="73">
        <f t="shared" si="1"/>
        <v>42270</v>
      </c>
      <c r="C13918" s="74">
        <f>IF(NewCustomer="Yes", IF(COUNTIF($I$2:$I$11,B13918)&gt;0,0,WEEKDAY(B13918,2)),IF(COUNTIF($I$2:$I$21,B13918)&gt;0,0,WEEKDAY(B13918,2)))</f>
        <v>3</v>
      </c>
      <c r="D13918" s="74">
        <f t="shared" si="2"/>
        <v>0</v>
      </c>
      <c r="E13918" s="12">
        <f>IFERROR(VLOOKUP(A13918,'IDAR Meter Data'!$A:$B,2,1),"")</f>
        <v>108</v>
      </c>
      <c r="F13918" s="75">
        <f>IF(CECCZ="CZ03",'Outside Temp'!B13918,IF(CECCZ="CZ04",'Outside Temp'!B13919,IF(CECCZ="CZ12",'Outside Temp'!B13920, IF(CECCZ="CZ13",'Outside Temp'!B13921))))</f>
        <v>58</v>
      </c>
      <c r="G13918" s="12">
        <f t="shared" si="3"/>
        <v>1</v>
      </c>
    </row>
    <row r="13919" ht="15.75" customHeight="1">
      <c r="A13919" s="13">
        <v>42270.010416666664</v>
      </c>
      <c r="B13919" s="73">
        <f t="shared" si="1"/>
        <v>42270</v>
      </c>
      <c r="C13919" s="74">
        <f>IF(NewCustomer="Yes", IF(COUNTIF($I$2:$I$11,B13919)&gt;0,0,WEEKDAY(B13919,2)),IF(COUNTIF($I$2:$I$21,B13919)&gt;0,0,WEEKDAY(B13919,2)))</f>
        <v>3</v>
      </c>
      <c r="D13919" s="74">
        <f t="shared" si="2"/>
        <v>0</v>
      </c>
      <c r="E13919" s="12">
        <f>IFERROR(VLOOKUP(A13919,'IDAR Meter Data'!$A:$B,2,1),"")</f>
        <v>108</v>
      </c>
      <c r="F13919" s="75">
        <f>IF(CECCZ="CZ03",'Outside Temp'!B13919,IF(CECCZ="CZ04",'Outside Temp'!B13920,IF(CECCZ="CZ12",'Outside Temp'!B13921, IF(CECCZ="CZ13",'Outside Temp'!B13922))))</f>
        <v>58</v>
      </c>
      <c r="G13919" s="12">
        <f t="shared" si="3"/>
        <v>1</v>
      </c>
    </row>
    <row r="13920" ht="15.75" customHeight="1">
      <c r="A13920" s="13">
        <v>42270.020833333336</v>
      </c>
      <c r="B13920" s="73">
        <f t="shared" si="1"/>
        <v>42270</v>
      </c>
      <c r="C13920" s="74">
        <f>IF(NewCustomer="Yes", IF(COUNTIF($I$2:$I$11,B13920)&gt;0,0,WEEKDAY(B13920,2)),IF(COUNTIF($I$2:$I$21,B13920)&gt;0,0,WEEKDAY(B13920,2)))</f>
        <v>3</v>
      </c>
      <c r="D13920" s="74">
        <f t="shared" si="2"/>
        <v>0</v>
      </c>
      <c r="E13920" s="12">
        <f>IFERROR(VLOOKUP(A13920,'IDAR Meter Data'!$A:$B,2,1),"")</f>
        <v>110</v>
      </c>
      <c r="F13920" s="75">
        <f>IF(CECCZ="CZ03",'Outside Temp'!B13920,IF(CECCZ="CZ04",'Outside Temp'!B13921,IF(CECCZ="CZ12",'Outside Temp'!B13922, IF(CECCZ="CZ13",'Outside Temp'!B13923))))</f>
        <v>58</v>
      </c>
      <c r="G13920" s="12">
        <f t="shared" si="3"/>
        <v>1</v>
      </c>
    </row>
    <row r="13921" ht="15.75" customHeight="1">
      <c r="A13921" s="13">
        <v>42270.03125</v>
      </c>
      <c r="B13921" s="73">
        <f t="shared" si="1"/>
        <v>42270</v>
      </c>
      <c r="C13921" s="74">
        <f>IF(NewCustomer="Yes", IF(COUNTIF($I$2:$I$11,B13921)&gt;0,0,WEEKDAY(B13921,2)),IF(COUNTIF($I$2:$I$21,B13921)&gt;0,0,WEEKDAY(B13921,2)))</f>
        <v>3</v>
      </c>
      <c r="D13921" s="74">
        <f t="shared" si="2"/>
        <v>0</v>
      </c>
      <c r="E13921" s="12">
        <f>IFERROR(VLOOKUP(A13921,'IDAR Meter Data'!$A:$B,2,1),"")</f>
        <v>106</v>
      </c>
      <c r="F13921" s="75">
        <f>IF(CECCZ="CZ03",'Outside Temp'!B13921,IF(CECCZ="CZ04",'Outside Temp'!B13922,IF(CECCZ="CZ12",'Outside Temp'!B13923, IF(CECCZ="CZ13",'Outside Temp'!B13924))))</f>
        <v>58</v>
      </c>
      <c r="G13921" s="12">
        <f t="shared" si="3"/>
        <v>1</v>
      </c>
    </row>
    <row r="13922" ht="15.75" customHeight="1">
      <c r="A13922" s="13">
        <v>42270.041666666664</v>
      </c>
      <c r="B13922" s="73">
        <f t="shared" si="1"/>
        <v>42270</v>
      </c>
      <c r="C13922" s="74">
        <f>IF(NewCustomer="Yes", IF(COUNTIF($I$2:$I$11,B13922)&gt;0,0,WEEKDAY(B13922,2)),IF(COUNTIF($I$2:$I$21,B13922)&gt;0,0,WEEKDAY(B13922,2)))</f>
        <v>3</v>
      </c>
      <c r="D13922" s="74">
        <f t="shared" si="2"/>
        <v>1</v>
      </c>
      <c r="E13922" s="12">
        <f>IFERROR(VLOOKUP(A13922,'IDAR Meter Data'!$A:$B,2,1),"")</f>
        <v>117</v>
      </c>
      <c r="F13922" s="75">
        <f>IF(CECCZ="CZ03",'Outside Temp'!B13922,IF(CECCZ="CZ04",'Outside Temp'!B13923,IF(CECCZ="CZ12",'Outside Temp'!B13924, IF(CECCZ="CZ13",'Outside Temp'!B13925))))</f>
        <v>57.86666667</v>
      </c>
      <c r="G13922" s="12">
        <f t="shared" si="3"/>
        <v>1</v>
      </c>
    </row>
    <row r="13923" ht="15.75" customHeight="1">
      <c r="A13923" s="13">
        <v>42270.052083333336</v>
      </c>
      <c r="B13923" s="73">
        <f t="shared" si="1"/>
        <v>42270</v>
      </c>
      <c r="C13923" s="74">
        <f>IF(NewCustomer="Yes", IF(COUNTIF($I$2:$I$11,B13923)&gt;0,0,WEEKDAY(B13923,2)),IF(COUNTIF($I$2:$I$21,B13923)&gt;0,0,WEEKDAY(B13923,2)))</f>
        <v>3</v>
      </c>
      <c r="D13923" s="74">
        <f t="shared" si="2"/>
        <v>1</v>
      </c>
      <c r="E13923" s="12">
        <f>IFERROR(VLOOKUP(A13923,'IDAR Meter Data'!$A:$B,2,1),"")</f>
        <v>113</v>
      </c>
      <c r="F13923" s="75">
        <f>IF(CECCZ="CZ03",'Outside Temp'!B13923,IF(CECCZ="CZ04",'Outside Temp'!B13924,IF(CECCZ="CZ12",'Outside Temp'!B13925, IF(CECCZ="CZ13",'Outside Temp'!B13926))))</f>
        <v>57.36666667</v>
      </c>
      <c r="G13923" s="12">
        <f t="shared" si="3"/>
        <v>1</v>
      </c>
    </row>
    <row r="13924" ht="15.75" customHeight="1">
      <c r="A13924" s="13">
        <v>42270.0625</v>
      </c>
      <c r="B13924" s="73">
        <f t="shared" si="1"/>
        <v>42270</v>
      </c>
      <c r="C13924" s="74">
        <f>IF(NewCustomer="Yes", IF(COUNTIF($I$2:$I$11,B13924)&gt;0,0,WEEKDAY(B13924,2)),IF(COUNTIF($I$2:$I$21,B13924)&gt;0,0,WEEKDAY(B13924,2)))</f>
        <v>3</v>
      </c>
      <c r="D13924" s="74">
        <f t="shared" si="2"/>
        <v>1</v>
      </c>
      <c r="E13924" s="12">
        <f>IFERROR(VLOOKUP(A13924,'IDAR Meter Data'!$A:$B,2,1),"")</f>
        <v>108</v>
      </c>
      <c r="F13924" s="75">
        <f>IF(CECCZ="CZ03",'Outside Temp'!B13924,IF(CECCZ="CZ04",'Outside Temp'!B13925,IF(CECCZ="CZ12",'Outside Temp'!B13926, IF(CECCZ="CZ13",'Outside Temp'!B13927))))</f>
        <v>56.86666667</v>
      </c>
      <c r="G13924" s="12">
        <f t="shared" si="3"/>
        <v>1</v>
      </c>
    </row>
    <row r="13925" ht="15.75" customHeight="1">
      <c r="A13925" s="13">
        <v>42270.072916666664</v>
      </c>
      <c r="B13925" s="73">
        <f t="shared" si="1"/>
        <v>42270</v>
      </c>
      <c r="C13925" s="74">
        <f>IF(NewCustomer="Yes", IF(COUNTIF($I$2:$I$11,B13925)&gt;0,0,WEEKDAY(B13925,2)),IF(COUNTIF($I$2:$I$21,B13925)&gt;0,0,WEEKDAY(B13925,2)))</f>
        <v>3</v>
      </c>
      <c r="D13925" s="74">
        <f t="shared" si="2"/>
        <v>1</v>
      </c>
      <c r="E13925" s="12">
        <f>IFERROR(VLOOKUP(A13925,'IDAR Meter Data'!$A:$B,2,1),"")</f>
        <v>109</v>
      </c>
      <c r="F13925" s="75">
        <f>IF(CECCZ="CZ03",'Outside Temp'!B13925,IF(CECCZ="CZ04",'Outside Temp'!B13926,IF(CECCZ="CZ12",'Outside Temp'!B13927, IF(CECCZ="CZ13",'Outside Temp'!B13928))))</f>
        <v>56.36666667</v>
      </c>
      <c r="G13925" s="12">
        <f t="shared" si="3"/>
        <v>1</v>
      </c>
    </row>
    <row r="13926" ht="15.75" customHeight="1">
      <c r="A13926" s="13">
        <v>42270.083333333336</v>
      </c>
      <c r="B13926" s="73">
        <f t="shared" si="1"/>
        <v>42270</v>
      </c>
      <c r="C13926" s="74">
        <f>IF(NewCustomer="Yes", IF(COUNTIF($I$2:$I$11,B13926)&gt;0,0,WEEKDAY(B13926,2)),IF(COUNTIF($I$2:$I$21,B13926)&gt;0,0,WEEKDAY(B13926,2)))</f>
        <v>3</v>
      </c>
      <c r="D13926" s="74">
        <f t="shared" si="2"/>
        <v>2</v>
      </c>
      <c r="E13926" s="12">
        <f>IFERROR(VLOOKUP(A13926,'IDAR Meter Data'!$A:$B,2,1),"")</f>
        <v>115</v>
      </c>
      <c r="F13926" s="75">
        <f>IF(CECCZ="CZ03",'Outside Temp'!B13926,IF(CECCZ="CZ04",'Outside Temp'!B13927,IF(CECCZ="CZ12",'Outside Temp'!B13928, IF(CECCZ="CZ13",'Outside Temp'!B13929))))</f>
        <v>56</v>
      </c>
      <c r="G13926" s="12">
        <f t="shared" si="3"/>
        <v>1</v>
      </c>
    </row>
    <row r="13927" ht="15.75" customHeight="1">
      <c r="A13927" s="13">
        <v>42270.09375</v>
      </c>
      <c r="B13927" s="73">
        <f t="shared" si="1"/>
        <v>42270</v>
      </c>
      <c r="C13927" s="74">
        <f>IF(NewCustomer="Yes", IF(COUNTIF($I$2:$I$11,B13927)&gt;0,0,WEEKDAY(B13927,2)),IF(COUNTIF($I$2:$I$21,B13927)&gt;0,0,WEEKDAY(B13927,2)))</f>
        <v>3</v>
      </c>
      <c r="D13927" s="74">
        <f t="shared" si="2"/>
        <v>2</v>
      </c>
      <c r="E13927" s="12">
        <f>IFERROR(VLOOKUP(A13927,'IDAR Meter Data'!$A:$B,2,1),"")</f>
        <v>110</v>
      </c>
      <c r="F13927" s="75">
        <f>IF(CECCZ="CZ03",'Outside Temp'!B13927,IF(CECCZ="CZ04",'Outside Temp'!B13928,IF(CECCZ="CZ12",'Outside Temp'!B13929, IF(CECCZ="CZ13",'Outside Temp'!B13930))))</f>
        <v>56</v>
      </c>
      <c r="G13927" s="12">
        <f t="shared" si="3"/>
        <v>1</v>
      </c>
    </row>
    <row r="13928" ht="15.75" customHeight="1">
      <c r="A13928" s="13">
        <v>42270.104166666664</v>
      </c>
      <c r="B13928" s="73">
        <f t="shared" si="1"/>
        <v>42270</v>
      </c>
      <c r="C13928" s="74">
        <f>IF(NewCustomer="Yes", IF(COUNTIF($I$2:$I$11,B13928)&gt;0,0,WEEKDAY(B13928,2)),IF(COUNTIF($I$2:$I$21,B13928)&gt;0,0,WEEKDAY(B13928,2)))</f>
        <v>3</v>
      </c>
      <c r="D13928" s="74">
        <f t="shared" si="2"/>
        <v>2</v>
      </c>
      <c r="E13928" s="12">
        <f>IFERROR(VLOOKUP(A13928,'IDAR Meter Data'!$A:$B,2,1),"")</f>
        <v>110</v>
      </c>
      <c r="F13928" s="75">
        <f>IF(CECCZ="CZ03",'Outside Temp'!B13928,IF(CECCZ="CZ04",'Outside Temp'!B13929,IF(CECCZ="CZ12",'Outside Temp'!B13930, IF(CECCZ="CZ13",'Outside Temp'!B13931))))</f>
        <v>56</v>
      </c>
      <c r="G13928" s="12">
        <f t="shared" si="3"/>
        <v>1</v>
      </c>
    </row>
    <row r="13929" ht="15.75" customHeight="1">
      <c r="A13929" s="13">
        <v>42270.114583333336</v>
      </c>
      <c r="B13929" s="73">
        <f t="shared" si="1"/>
        <v>42270</v>
      </c>
      <c r="C13929" s="74">
        <f>IF(NewCustomer="Yes", IF(COUNTIF($I$2:$I$11,B13929)&gt;0,0,WEEKDAY(B13929,2)),IF(COUNTIF($I$2:$I$21,B13929)&gt;0,0,WEEKDAY(B13929,2)))</f>
        <v>3</v>
      </c>
      <c r="D13929" s="74">
        <f t="shared" si="2"/>
        <v>2</v>
      </c>
      <c r="E13929" s="12">
        <f>IFERROR(VLOOKUP(A13929,'IDAR Meter Data'!$A:$B,2,1),"")</f>
        <v>106</v>
      </c>
      <c r="F13929" s="75">
        <f>IF(CECCZ="CZ03",'Outside Temp'!B13929,IF(CECCZ="CZ04",'Outside Temp'!B13930,IF(CECCZ="CZ12",'Outside Temp'!B13931, IF(CECCZ="CZ13",'Outside Temp'!B13932))))</f>
        <v>56</v>
      </c>
      <c r="G13929" s="12">
        <f t="shared" si="3"/>
        <v>1</v>
      </c>
    </row>
    <row r="13930" ht="15.75" customHeight="1">
      <c r="A13930" s="13">
        <v>42270.125</v>
      </c>
      <c r="B13930" s="73">
        <f t="shared" si="1"/>
        <v>42270</v>
      </c>
      <c r="C13930" s="74">
        <f>IF(NewCustomer="Yes", IF(COUNTIF($I$2:$I$11,B13930)&gt;0,0,WEEKDAY(B13930,2)),IF(COUNTIF($I$2:$I$21,B13930)&gt;0,0,WEEKDAY(B13930,2)))</f>
        <v>3</v>
      </c>
      <c r="D13930" s="74">
        <f t="shared" si="2"/>
        <v>3</v>
      </c>
      <c r="E13930" s="12">
        <f>IFERROR(VLOOKUP(A13930,'IDAR Meter Data'!$A:$B,2,1),"")</f>
        <v>108</v>
      </c>
      <c r="F13930" s="75">
        <f>IF(CECCZ="CZ03",'Outside Temp'!B13930,IF(CECCZ="CZ04",'Outside Temp'!B13931,IF(CECCZ="CZ12",'Outside Temp'!B13932, IF(CECCZ="CZ13",'Outside Temp'!B13933))))</f>
        <v>56</v>
      </c>
      <c r="G13930" s="12">
        <f t="shared" si="3"/>
        <v>1</v>
      </c>
    </row>
    <row r="13931" ht="15.75" customHeight="1">
      <c r="A13931" s="13">
        <v>42270.135416666664</v>
      </c>
      <c r="B13931" s="73">
        <f t="shared" si="1"/>
        <v>42270</v>
      </c>
      <c r="C13931" s="74">
        <f>IF(NewCustomer="Yes", IF(COUNTIF($I$2:$I$11,B13931)&gt;0,0,WEEKDAY(B13931,2)),IF(COUNTIF($I$2:$I$21,B13931)&gt;0,0,WEEKDAY(B13931,2)))</f>
        <v>3</v>
      </c>
      <c r="D13931" s="74">
        <f t="shared" si="2"/>
        <v>3</v>
      </c>
      <c r="E13931" s="12">
        <f>IFERROR(VLOOKUP(A13931,'IDAR Meter Data'!$A:$B,2,1),"")</f>
        <v>117</v>
      </c>
      <c r="F13931" s="75">
        <f>IF(CECCZ="CZ03",'Outside Temp'!B13931,IF(CECCZ="CZ04",'Outside Temp'!B13932,IF(CECCZ="CZ12",'Outside Temp'!B13933, IF(CECCZ="CZ13",'Outside Temp'!B13934))))</f>
        <v>56</v>
      </c>
      <c r="G13931" s="12">
        <f t="shared" si="3"/>
        <v>1</v>
      </c>
    </row>
    <row r="13932" ht="15.75" customHeight="1">
      <c r="A13932" s="13">
        <v>42270.145833333336</v>
      </c>
      <c r="B13932" s="73">
        <f t="shared" si="1"/>
        <v>42270</v>
      </c>
      <c r="C13932" s="74">
        <f>IF(NewCustomer="Yes", IF(COUNTIF($I$2:$I$11,B13932)&gt;0,0,WEEKDAY(B13932,2)),IF(COUNTIF($I$2:$I$21,B13932)&gt;0,0,WEEKDAY(B13932,2)))</f>
        <v>3</v>
      </c>
      <c r="D13932" s="74">
        <f t="shared" si="2"/>
        <v>3</v>
      </c>
      <c r="E13932" s="12">
        <f>IFERROR(VLOOKUP(A13932,'IDAR Meter Data'!$A:$B,2,1),"")</f>
        <v>107</v>
      </c>
      <c r="F13932" s="75">
        <f>IF(CECCZ="CZ03",'Outside Temp'!B13932,IF(CECCZ="CZ04",'Outside Temp'!B13933,IF(CECCZ="CZ12",'Outside Temp'!B13934, IF(CECCZ="CZ13",'Outside Temp'!B13935))))</f>
        <v>56</v>
      </c>
      <c r="G13932" s="12">
        <f t="shared" si="3"/>
        <v>1</v>
      </c>
    </row>
    <row r="13933" ht="15.75" customHeight="1">
      <c r="A13933" s="13">
        <v>42270.15625</v>
      </c>
      <c r="B13933" s="73">
        <f t="shared" si="1"/>
        <v>42270</v>
      </c>
      <c r="C13933" s="74">
        <f>IF(NewCustomer="Yes", IF(COUNTIF($I$2:$I$11,B13933)&gt;0,0,WEEKDAY(B13933,2)),IF(COUNTIF($I$2:$I$21,B13933)&gt;0,0,WEEKDAY(B13933,2)))</f>
        <v>3</v>
      </c>
      <c r="D13933" s="74">
        <f t="shared" si="2"/>
        <v>3</v>
      </c>
      <c r="E13933" s="12">
        <f>IFERROR(VLOOKUP(A13933,'IDAR Meter Data'!$A:$B,2,1),"")</f>
        <v>110</v>
      </c>
      <c r="F13933" s="75">
        <f>IF(CECCZ="CZ03",'Outside Temp'!B13933,IF(CECCZ="CZ04",'Outside Temp'!B13934,IF(CECCZ="CZ12",'Outside Temp'!B13935, IF(CECCZ="CZ13",'Outside Temp'!B13936))))</f>
        <v>56</v>
      </c>
      <c r="G13933" s="12">
        <f t="shared" si="3"/>
        <v>1</v>
      </c>
    </row>
    <row r="13934" ht="15.75" customHeight="1">
      <c r="A13934" s="13">
        <v>42270.166666666664</v>
      </c>
      <c r="B13934" s="73">
        <f t="shared" si="1"/>
        <v>42270</v>
      </c>
      <c r="C13934" s="74">
        <f>IF(NewCustomer="Yes", IF(COUNTIF($I$2:$I$11,B13934)&gt;0,0,WEEKDAY(B13934,2)),IF(COUNTIF($I$2:$I$21,B13934)&gt;0,0,WEEKDAY(B13934,2)))</f>
        <v>3</v>
      </c>
      <c r="D13934" s="74">
        <f t="shared" si="2"/>
        <v>4</v>
      </c>
      <c r="E13934" s="12">
        <f>IFERROR(VLOOKUP(A13934,'IDAR Meter Data'!$A:$B,2,1),"")</f>
        <v>104</v>
      </c>
      <c r="F13934" s="75">
        <f>IF(CECCZ="CZ03",'Outside Temp'!B13934,IF(CECCZ="CZ04",'Outside Temp'!B13935,IF(CECCZ="CZ12",'Outside Temp'!B13936, IF(CECCZ="CZ13",'Outside Temp'!B13937))))</f>
        <v>56</v>
      </c>
      <c r="G13934" s="12">
        <f t="shared" si="3"/>
        <v>1</v>
      </c>
    </row>
    <row r="13935" ht="15.75" customHeight="1">
      <c r="A13935" s="13">
        <v>42270.177083333336</v>
      </c>
      <c r="B13935" s="73">
        <f t="shared" si="1"/>
        <v>42270</v>
      </c>
      <c r="C13935" s="74">
        <f>IF(NewCustomer="Yes", IF(COUNTIF($I$2:$I$11,B13935)&gt;0,0,WEEKDAY(B13935,2)),IF(COUNTIF($I$2:$I$21,B13935)&gt;0,0,WEEKDAY(B13935,2)))</f>
        <v>3</v>
      </c>
      <c r="D13935" s="74">
        <f t="shared" si="2"/>
        <v>4</v>
      </c>
      <c r="E13935" s="12">
        <f>IFERROR(VLOOKUP(A13935,'IDAR Meter Data'!$A:$B,2,1),"")</f>
        <v>117</v>
      </c>
      <c r="F13935" s="75">
        <f>IF(CECCZ="CZ03",'Outside Temp'!B13935,IF(CECCZ="CZ04",'Outside Temp'!B13936,IF(CECCZ="CZ12",'Outside Temp'!B13937, IF(CECCZ="CZ13",'Outside Temp'!B13938))))</f>
        <v>56</v>
      </c>
      <c r="G13935" s="12">
        <f t="shared" si="3"/>
        <v>1</v>
      </c>
    </row>
    <row r="13936" ht="15.75" customHeight="1">
      <c r="A13936" s="13">
        <v>42270.1875</v>
      </c>
      <c r="B13936" s="73">
        <f t="shared" si="1"/>
        <v>42270</v>
      </c>
      <c r="C13936" s="74">
        <f>IF(NewCustomer="Yes", IF(COUNTIF($I$2:$I$11,B13936)&gt;0,0,WEEKDAY(B13936,2)),IF(COUNTIF($I$2:$I$21,B13936)&gt;0,0,WEEKDAY(B13936,2)))</f>
        <v>3</v>
      </c>
      <c r="D13936" s="74">
        <f t="shared" si="2"/>
        <v>4</v>
      </c>
      <c r="E13936" s="12">
        <f>IFERROR(VLOOKUP(A13936,'IDAR Meter Data'!$A:$B,2,1),"")</f>
        <v>111</v>
      </c>
      <c r="F13936" s="75">
        <f>IF(CECCZ="CZ03",'Outside Temp'!B13936,IF(CECCZ="CZ04",'Outside Temp'!B13937,IF(CECCZ="CZ12",'Outside Temp'!B13938, IF(CECCZ="CZ13",'Outside Temp'!B13939))))</f>
        <v>56</v>
      </c>
      <c r="G13936" s="12">
        <f t="shared" si="3"/>
        <v>1</v>
      </c>
    </row>
    <row r="13937" ht="15.75" customHeight="1">
      <c r="A13937" s="13">
        <v>42270.197916666664</v>
      </c>
      <c r="B13937" s="73">
        <f t="shared" si="1"/>
        <v>42270</v>
      </c>
      <c r="C13937" s="74">
        <f>IF(NewCustomer="Yes", IF(COUNTIF($I$2:$I$11,B13937)&gt;0,0,WEEKDAY(B13937,2)),IF(COUNTIF($I$2:$I$21,B13937)&gt;0,0,WEEKDAY(B13937,2)))</f>
        <v>3</v>
      </c>
      <c r="D13937" s="74">
        <f t="shared" si="2"/>
        <v>4</v>
      </c>
      <c r="E13937" s="12">
        <f>IFERROR(VLOOKUP(A13937,'IDAR Meter Data'!$A:$B,2,1),"")</f>
        <v>108</v>
      </c>
      <c r="F13937" s="75">
        <f>IF(CECCZ="CZ03",'Outside Temp'!B13937,IF(CECCZ="CZ04",'Outside Temp'!B13938,IF(CECCZ="CZ12",'Outside Temp'!B13939, IF(CECCZ="CZ13",'Outside Temp'!B13940))))</f>
        <v>56</v>
      </c>
      <c r="G13937" s="12">
        <f t="shared" si="3"/>
        <v>1</v>
      </c>
    </row>
    <row r="13938" ht="15.75" customHeight="1">
      <c r="A13938" s="13">
        <v>42270.208333333336</v>
      </c>
      <c r="B13938" s="73">
        <f t="shared" si="1"/>
        <v>42270</v>
      </c>
      <c r="C13938" s="74">
        <f>IF(NewCustomer="Yes", IF(COUNTIF($I$2:$I$11,B13938)&gt;0,0,WEEKDAY(B13938,2)),IF(COUNTIF($I$2:$I$21,B13938)&gt;0,0,WEEKDAY(B13938,2)))</f>
        <v>3</v>
      </c>
      <c r="D13938" s="74">
        <f t="shared" si="2"/>
        <v>5</v>
      </c>
      <c r="E13938" s="12">
        <f>IFERROR(VLOOKUP(A13938,'IDAR Meter Data'!$A:$B,2,1),"")</f>
        <v>108</v>
      </c>
      <c r="F13938" s="75">
        <f>IF(CECCZ="CZ03",'Outside Temp'!B13938,IF(CECCZ="CZ04",'Outside Temp'!B13939,IF(CECCZ="CZ12",'Outside Temp'!B13940, IF(CECCZ="CZ13",'Outside Temp'!B13941))))</f>
        <v>55.93103448</v>
      </c>
      <c r="G13938" s="12">
        <f t="shared" si="3"/>
        <v>1</v>
      </c>
    </row>
    <row r="13939" ht="15.75" customHeight="1">
      <c r="A13939" s="13">
        <v>42270.21875</v>
      </c>
      <c r="B13939" s="73">
        <f t="shared" si="1"/>
        <v>42270</v>
      </c>
      <c r="C13939" s="74">
        <f>IF(NewCustomer="Yes", IF(COUNTIF($I$2:$I$11,B13939)&gt;0,0,WEEKDAY(B13939,2)),IF(COUNTIF($I$2:$I$21,B13939)&gt;0,0,WEEKDAY(B13939,2)))</f>
        <v>3</v>
      </c>
      <c r="D13939" s="74">
        <f t="shared" si="2"/>
        <v>5</v>
      </c>
      <c r="E13939" s="12">
        <f>IFERROR(VLOOKUP(A13939,'IDAR Meter Data'!$A:$B,2,1),"")</f>
        <v>108</v>
      </c>
      <c r="F13939" s="75">
        <f>IF(CECCZ="CZ03",'Outside Temp'!B13939,IF(CECCZ="CZ04",'Outside Temp'!B13940,IF(CECCZ="CZ12",'Outside Temp'!B13941, IF(CECCZ="CZ13",'Outside Temp'!B13942))))</f>
        <v>55.67241379</v>
      </c>
      <c r="G13939" s="12">
        <f t="shared" si="3"/>
        <v>1</v>
      </c>
    </row>
    <row r="13940" ht="15.75" customHeight="1">
      <c r="A13940" s="13">
        <v>42270.229166666664</v>
      </c>
      <c r="B13940" s="73">
        <f t="shared" si="1"/>
        <v>42270</v>
      </c>
      <c r="C13940" s="74">
        <f>IF(NewCustomer="Yes", IF(COUNTIF($I$2:$I$11,B13940)&gt;0,0,WEEKDAY(B13940,2)),IF(COUNTIF($I$2:$I$21,B13940)&gt;0,0,WEEKDAY(B13940,2)))</f>
        <v>3</v>
      </c>
      <c r="D13940" s="74">
        <f t="shared" si="2"/>
        <v>5</v>
      </c>
      <c r="E13940" s="12">
        <f>IFERROR(VLOOKUP(A13940,'IDAR Meter Data'!$A:$B,2,1),"")</f>
        <v>116</v>
      </c>
      <c r="F13940" s="75">
        <f>IF(CECCZ="CZ03",'Outside Temp'!B13940,IF(CECCZ="CZ04",'Outside Temp'!B13941,IF(CECCZ="CZ12",'Outside Temp'!B13942, IF(CECCZ="CZ13",'Outside Temp'!B13943))))</f>
        <v>55.4137931</v>
      </c>
      <c r="G13940" s="12">
        <f t="shared" si="3"/>
        <v>1</v>
      </c>
    </row>
    <row r="13941" ht="15.75" customHeight="1">
      <c r="A13941" s="13">
        <v>42270.239583333336</v>
      </c>
      <c r="B13941" s="73">
        <f t="shared" si="1"/>
        <v>42270</v>
      </c>
      <c r="C13941" s="74">
        <f>IF(NewCustomer="Yes", IF(COUNTIF($I$2:$I$11,B13941)&gt;0,0,WEEKDAY(B13941,2)),IF(COUNTIF($I$2:$I$21,B13941)&gt;0,0,WEEKDAY(B13941,2)))</f>
        <v>3</v>
      </c>
      <c r="D13941" s="74">
        <f t="shared" si="2"/>
        <v>5</v>
      </c>
      <c r="E13941" s="12">
        <f>IFERROR(VLOOKUP(A13941,'IDAR Meter Data'!$A:$B,2,1),"")</f>
        <v>107</v>
      </c>
      <c r="F13941" s="75">
        <f>IF(CECCZ="CZ03",'Outside Temp'!B13941,IF(CECCZ="CZ04",'Outside Temp'!B13942,IF(CECCZ="CZ12",'Outside Temp'!B13943, IF(CECCZ="CZ13",'Outside Temp'!B13944))))</f>
        <v>55.15517241</v>
      </c>
      <c r="G13941" s="12">
        <f t="shared" si="3"/>
        <v>1</v>
      </c>
    </row>
    <row r="13942" ht="15.75" customHeight="1">
      <c r="A13942" s="13">
        <v>42270.25</v>
      </c>
      <c r="B13942" s="73">
        <f t="shared" si="1"/>
        <v>42270</v>
      </c>
      <c r="C13942" s="74">
        <f>IF(NewCustomer="Yes", IF(COUNTIF($I$2:$I$11,B13942)&gt;0,0,WEEKDAY(B13942,2)),IF(COUNTIF($I$2:$I$21,B13942)&gt;0,0,WEEKDAY(B13942,2)))</f>
        <v>3</v>
      </c>
      <c r="D13942" s="74">
        <f t="shared" si="2"/>
        <v>6</v>
      </c>
      <c r="E13942" s="12">
        <f>IFERROR(VLOOKUP(A13942,'IDAR Meter Data'!$A:$B,2,1),"")</f>
        <v>107</v>
      </c>
      <c r="F13942" s="75">
        <f>IF(CECCZ="CZ03",'Outside Temp'!B13942,IF(CECCZ="CZ04",'Outside Temp'!B13943,IF(CECCZ="CZ12",'Outside Temp'!B13944, IF(CECCZ="CZ13",'Outside Temp'!B13945))))</f>
        <v>57</v>
      </c>
      <c r="G13942" s="12">
        <f t="shared" si="3"/>
        <v>1</v>
      </c>
    </row>
    <row r="13943" ht="15.75" customHeight="1">
      <c r="A13943" s="13">
        <v>42270.260416666664</v>
      </c>
      <c r="B13943" s="73">
        <f t="shared" si="1"/>
        <v>42270</v>
      </c>
      <c r="C13943" s="74">
        <f>IF(NewCustomer="Yes", IF(COUNTIF($I$2:$I$11,B13943)&gt;0,0,WEEKDAY(B13943,2)),IF(COUNTIF($I$2:$I$21,B13943)&gt;0,0,WEEKDAY(B13943,2)))</f>
        <v>3</v>
      </c>
      <c r="D13943" s="74">
        <f t="shared" si="2"/>
        <v>6</v>
      </c>
      <c r="E13943" s="12">
        <f>IFERROR(VLOOKUP(A13943,'IDAR Meter Data'!$A:$B,2,1),"")</f>
        <v>111</v>
      </c>
      <c r="F13943" s="75">
        <f>IF(CECCZ="CZ03",'Outside Temp'!B13943,IF(CECCZ="CZ04",'Outside Temp'!B13944,IF(CECCZ="CZ12",'Outside Temp'!B13945, IF(CECCZ="CZ13",'Outside Temp'!B13946))))</f>
        <v>57</v>
      </c>
      <c r="G13943" s="12">
        <f t="shared" si="3"/>
        <v>1</v>
      </c>
    </row>
    <row r="13944" ht="15.75" customHeight="1">
      <c r="A13944" s="13">
        <v>42270.270833333336</v>
      </c>
      <c r="B13944" s="73">
        <f t="shared" si="1"/>
        <v>42270</v>
      </c>
      <c r="C13944" s="74">
        <f>IF(NewCustomer="Yes", IF(COUNTIF($I$2:$I$11,B13944)&gt;0,0,WEEKDAY(B13944,2)),IF(COUNTIF($I$2:$I$21,B13944)&gt;0,0,WEEKDAY(B13944,2)))</f>
        <v>3</v>
      </c>
      <c r="D13944" s="74">
        <f t="shared" si="2"/>
        <v>6</v>
      </c>
      <c r="E13944" s="12">
        <f>IFERROR(VLOOKUP(A13944,'IDAR Meter Data'!$A:$B,2,1),"")</f>
        <v>115</v>
      </c>
      <c r="F13944" s="75">
        <f>IF(CECCZ="CZ03",'Outside Temp'!B13944,IF(CECCZ="CZ04",'Outside Temp'!B13945,IF(CECCZ="CZ12",'Outside Temp'!B13946, IF(CECCZ="CZ13",'Outside Temp'!B13947))))</f>
        <v>57</v>
      </c>
      <c r="G13944" s="12">
        <f t="shared" si="3"/>
        <v>1</v>
      </c>
    </row>
    <row r="13945" ht="15.75" customHeight="1">
      <c r="A13945" s="13">
        <v>42270.28125</v>
      </c>
      <c r="B13945" s="73">
        <f t="shared" si="1"/>
        <v>42270</v>
      </c>
      <c r="C13945" s="74">
        <f>IF(NewCustomer="Yes", IF(COUNTIF($I$2:$I$11,B13945)&gt;0,0,WEEKDAY(B13945,2)),IF(COUNTIF($I$2:$I$21,B13945)&gt;0,0,WEEKDAY(B13945,2)))</f>
        <v>3</v>
      </c>
      <c r="D13945" s="74">
        <f t="shared" si="2"/>
        <v>6</v>
      </c>
      <c r="E13945" s="12">
        <f>IFERROR(VLOOKUP(A13945,'IDAR Meter Data'!$A:$B,2,1),"")</f>
        <v>113</v>
      </c>
      <c r="F13945" s="75">
        <f>IF(CECCZ="CZ03",'Outside Temp'!B13945,IF(CECCZ="CZ04",'Outside Temp'!B13946,IF(CECCZ="CZ12",'Outside Temp'!B13947, IF(CECCZ="CZ13",'Outside Temp'!B13948))))</f>
        <v>57</v>
      </c>
      <c r="G13945" s="12">
        <f t="shared" si="3"/>
        <v>1</v>
      </c>
    </row>
    <row r="13946" ht="15.75" customHeight="1">
      <c r="A13946" s="13">
        <v>42270.291666666664</v>
      </c>
      <c r="B13946" s="73">
        <f t="shared" si="1"/>
        <v>42270</v>
      </c>
      <c r="C13946" s="74">
        <f>IF(NewCustomer="Yes", IF(COUNTIF($I$2:$I$11,B13946)&gt;0,0,WEEKDAY(B13946,2)),IF(COUNTIF($I$2:$I$21,B13946)&gt;0,0,WEEKDAY(B13946,2)))</f>
        <v>3</v>
      </c>
      <c r="D13946" s="74">
        <f t="shared" si="2"/>
        <v>7</v>
      </c>
      <c r="E13946" s="12">
        <f>IFERROR(VLOOKUP(A13946,'IDAR Meter Data'!$A:$B,2,1),"")</f>
        <v>113</v>
      </c>
      <c r="F13946" s="75">
        <f>IF(CECCZ="CZ03",'Outside Temp'!B13946,IF(CECCZ="CZ04",'Outside Temp'!B13947,IF(CECCZ="CZ12",'Outside Temp'!B13948, IF(CECCZ="CZ13",'Outside Temp'!B13949))))</f>
        <v>57.33333333</v>
      </c>
      <c r="G13946" s="12">
        <f t="shared" si="3"/>
        <v>1</v>
      </c>
    </row>
    <row r="13947" ht="15.75" customHeight="1">
      <c r="A13947" s="13">
        <v>42270.302083333336</v>
      </c>
      <c r="B13947" s="73">
        <f t="shared" si="1"/>
        <v>42270</v>
      </c>
      <c r="C13947" s="74">
        <f>IF(NewCustomer="Yes", IF(COUNTIF($I$2:$I$11,B13947)&gt;0,0,WEEKDAY(B13947,2)),IF(COUNTIF($I$2:$I$21,B13947)&gt;0,0,WEEKDAY(B13947,2)))</f>
        <v>3</v>
      </c>
      <c r="D13947" s="74">
        <f t="shared" si="2"/>
        <v>7</v>
      </c>
      <c r="E13947" s="12">
        <f>IFERROR(VLOOKUP(A13947,'IDAR Meter Data'!$A:$B,2,1),"")</f>
        <v>145</v>
      </c>
      <c r="F13947" s="75">
        <f>IF(CECCZ="CZ03",'Outside Temp'!B13947,IF(CECCZ="CZ04",'Outside Temp'!B13948,IF(CECCZ="CZ12",'Outside Temp'!B13949, IF(CECCZ="CZ13",'Outside Temp'!B13950))))</f>
        <v>58.58333333</v>
      </c>
      <c r="G13947" s="12">
        <f t="shared" si="3"/>
        <v>1</v>
      </c>
    </row>
    <row r="13948" ht="15.75" customHeight="1">
      <c r="A13948" s="13">
        <v>42270.3125</v>
      </c>
      <c r="B13948" s="73">
        <f t="shared" si="1"/>
        <v>42270</v>
      </c>
      <c r="C13948" s="74">
        <f>IF(NewCustomer="Yes", IF(COUNTIF($I$2:$I$11,B13948)&gt;0,0,WEEKDAY(B13948,2)),IF(COUNTIF($I$2:$I$21,B13948)&gt;0,0,WEEKDAY(B13948,2)))</f>
        <v>3</v>
      </c>
      <c r="D13948" s="74">
        <f t="shared" si="2"/>
        <v>7</v>
      </c>
      <c r="E13948" s="12">
        <f>IFERROR(VLOOKUP(A13948,'IDAR Meter Data'!$A:$B,2,1),"")</f>
        <v>149</v>
      </c>
      <c r="F13948" s="75">
        <f>IF(CECCZ="CZ03",'Outside Temp'!B13948,IF(CECCZ="CZ04",'Outside Temp'!B13949,IF(CECCZ="CZ12",'Outside Temp'!B13950, IF(CECCZ="CZ13",'Outside Temp'!B13951))))</f>
        <v>59.83333333</v>
      </c>
      <c r="G13948" s="12">
        <f t="shared" si="3"/>
        <v>1</v>
      </c>
    </row>
    <row r="13949" ht="15.75" customHeight="1">
      <c r="A13949" s="13">
        <v>42270.322916666664</v>
      </c>
      <c r="B13949" s="73">
        <f t="shared" si="1"/>
        <v>42270</v>
      </c>
      <c r="C13949" s="74">
        <f>IF(NewCustomer="Yes", IF(COUNTIF($I$2:$I$11,B13949)&gt;0,0,WEEKDAY(B13949,2)),IF(COUNTIF($I$2:$I$21,B13949)&gt;0,0,WEEKDAY(B13949,2)))</f>
        <v>3</v>
      </c>
      <c r="D13949" s="74">
        <f t="shared" si="2"/>
        <v>7</v>
      </c>
      <c r="E13949" s="12">
        <f>IFERROR(VLOOKUP(A13949,'IDAR Meter Data'!$A:$B,2,1),"")</f>
        <v>150</v>
      </c>
      <c r="F13949" s="75">
        <f>IF(CECCZ="CZ03",'Outside Temp'!B13949,IF(CECCZ="CZ04",'Outside Temp'!B13950,IF(CECCZ="CZ12",'Outside Temp'!B13951, IF(CECCZ="CZ13",'Outside Temp'!B13952))))</f>
        <v>61.08333333</v>
      </c>
      <c r="G13949" s="12">
        <f t="shared" si="3"/>
        <v>1</v>
      </c>
    </row>
    <row r="13950" ht="15.75" customHeight="1">
      <c r="A13950" s="13">
        <v>42270.333333333336</v>
      </c>
      <c r="B13950" s="73">
        <f t="shared" si="1"/>
        <v>42270</v>
      </c>
      <c r="C13950" s="74">
        <f>IF(NewCustomer="Yes", IF(COUNTIF($I$2:$I$11,B13950)&gt;0,0,WEEKDAY(B13950,2)),IF(COUNTIF($I$2:$I$21,B13950)&gt;0,0,WEEKDAY(B13950,2)))</f>
        <v>3</v>
      </c>
      <c r="D13950" s="74">
        <f t="shared" si="2"/>
        <v>8</v>
      </c>
      <c r="E13950" s="12">
        <f>IFERROR(VLOOKUP(A13950,'IDAR Meter Data'!$A:$B,2,1),"")</f>
        <v>150</v>
      </c>
      <c r="F13950" s="75">
        <f>IF(CECCZ="CZ03",'Outside Temp'!B13950,IF(CECCZ="CZ04",'Outside Temp'!B13951,IF(CECCZ="CZ12",'Outside Temp'!B13952, IF(CECCZ="CZ13",'Outside Temp'!B13953))))</f>
        <v>62</v>
      </c>
      <c r="G13950" s="12">
        <f t="shared" si="3"/>
        <v>1</v>
      </c>
    </row>
    <row r="13951" ht="15.75" customHeight="1">
      <c r="A13951" s="13">
        <v>42270.34375</v>
      </c>
      <c r="B13951" s="73">
        <f t="shared" si="1"/>
        <v>42270</v>
      </c>
      <c r="C13951" s="74">
        <f>IF(NewCustomer="Yes", IF(COUNTIF($I$2:$I$11,B13951)&gt;0,0,WEEKDAY(B13951,2)),IF(COUNTIF($I$2:$I$21,B13951)&gt;0,0,WEEKDAY(B13951,2)))</f>
        <v>3</v>
      </c>
      <c r="D13951" s="74">
        <f t="shared" si="2"/>
        <v>8</v>
      </c>
      <c r="E13951" s="12">
        <f>IFERROR(VLOOKUP(A13951,'IDAR Meter Data'!$A:$B,2,1),"")</f>
        <v>152</v>
      </c>
      <c r="F13951" s="75">
        <f>IF(CECCZ="CZ03",'Outside Temp'!B13951,IF(CECCZ="CZ04",'Outside Temp'!B13952,IF(CECCZ="CZ12",'Outside Temp'!B13953, IF(CECCZ="CZ13",'Outside Temp'!B13954))))</f>
        <v>62</v>
      </c>
      <c r="G13951" s="12">
        <f t="shared" si="3"/>
        <v>1</v>
      </c>
    </row>
    <row r="13952" ht="15.75" customHeight="1">
      <c r="A13952" s="13">
        <v>42270.354166666664</v>
      </c>
      <c r="B13952" s="73">
        <f t="shared" si="1"/>
        <v>42270</v>
      </c>
      <c r="C13952" s="74">
        <f>IF(NewCustomer="Yes", IF(COUNTIF($I$2:$I$11,B13952)&gt;0,0,WEEKDAY(B13952,2)),IF(COUNTIF($I$2:$I$21,B13952)&gt;0,0,WEEKDAY(B13952,2)))</f>
        <v>3</v>
      </c>
      <c r="D13952" s="74">
        <f t="shared" si="2"/>
        <v>8</v>
      </c>
      <c r="E13952" s="12">
        <f>IFERROR(VLOOKUP(A13952,'IDAR Meter Data'!$A:$B,2,1),"")</f>
        <v>163</v>
      </c>
      <c r="F13952" s="75">
        <f>IF(CECCZ="CZ03",'Outside Temp'!B13952,IF(CECCZ="CZ04",'Outside Temp'!B13953,IF(CECCZ="CZ12",'Outside Temp'!B13954, IF(CECCZ="CZ13",'Outside Temp'!B13955))))</f>
        <v>62</v>
      </c>
      <c r="G13952" s="12">
        <f t="shared" si="3"/>
        <v>1</v>
      </c>
    </row>
    <row r="13953" ht="15.75" customHeight="1">
      <c r="A13953" s="13">
        <v>42270.364583333336</v>
      </c>
      <c r="B13953" s="73">
        <f t="shared" si="1"/>
        <v>42270</v>
      </c>
      <c r="C13953" s="74">
        <f>IF(NewCustomer="Yes", IF(COUNTIF($I$2:$I$11,B13953)&gt;0,0,WEEKDAY(B13953,2)),IF(COUNTIF($I$2:$I$21,B13953)&gt;0,0,WEEKDAY(B13953,2)))</f>
        <v>3</v>
      </c>
      <c r="D13953" s="74">
        <f t="shared" si="2"/>
        <v>8</v>
      </c>
      <c r="E13953" s="12">
        <f>IFERROR(VLOOKUP(A13953,'IDAR Meter Data'!$A:$B,2,1),"")</f>
        <v>164</v>
      </c>
      <c r="F13953" s="75">
        <f>IF(CECCZ="CZ03",'Outside Temp'!B13953,IF(CECCZ="CZ04",'Outside Temp'!B13954,IF(CECCZ="CZ12",'Outside Temp'!B13955, IF(CECCZ="CZ13",'Outside Temp'!B13956))))</f>
        <v>62</v>
      </c>
      <c r="G13953" s="12">
        <f t="shared" si="3"/>
        <v>1</v>
      </c>
    </row>
    <row r="13954" ht="15.75" customHeight="1">
      <c r="A13954" s="13">
        <v>42270.375</v>
      </c>
      <c r="B13954" s="73">
        <f t="shared" si="1"/>
        <v>42270</v>
      </c>
      <c r="C13954" s="74">
        <f>IF(NewCustomer="Yes", IF(COUNTIF($I$2:$I$11,B13954)&gt;0,0,WEEKDAY(B13954,2)),IF(COUNTIF($I$2:$I$21,B13954)&gt;0,0,WEEKDAY(B13954,2)))</f>
        <v>3</v>
      </c>
      <c r="D13954" s="74">
        <f t="shared" si="2"/>
        <v>9</v>
      </c>
      <c r="E13954" s="12">
        <f>IFERROR(VLOOKUP(A13954,'IDAR Meter Data'!$A:$B,2,1),"")</f>
        <v>165</v>
      </c>
      <c r="F13954" s="75">
        <f>IF(CECCZ="CZ03",'Outside Temp'!B13954,IF(CECCZ="CZ04",'Outside Temp'!B13955,IF(CECCZ="CZ12",'Outside Temp'!B13956, IF(CECCZ="CZ13",'Outside Temp'!B13957))))</f>
        <v>62.13333333</v>
      </c>
      <c r="G13954" s="12">
        <f t="shared" si="3"/>
        <v>1</v>
      </c>
    </row>
    <row r="13955" ht="15.75" customHeight="1">
      <c r="A13955" s="13">
        <v>42270.385416666664</v>
      </c>
      <c r="B13955" s="73">
        <f t="shared" si="1"/>
        <v>42270</v>
      </c>
      <c r="C13955" s="74">
        <f>IF(NewCustomer="Yes", IF(COUNTIF($I$2:$I$11,B13955)&gt;0,0,WEEKDAY(B13955,2)),IF(COUNTIF($I$2:$I$21,B13955)&gt;0,0,WEEKDAY(B13955,2)))</f>
        <v>3</v>
      </c>
      <c r="D13955" s="74">
        <f t="shared" si="2"/>
        <v>9</v>
      </c>
      <c r="E13955" s="12">
        <f>IFERROR(VLOOKUP(A13955,'IDAR Meter Data'!$A:$B,2,1),"")</f>
        <v>173</v>
      </c>
      <c r="F13955" s="75">
        <f>IF(CECCZ="CZ03",'Outside Temp'!B13955,IF(CECCZ="CZ04",'Outside Temp'!B13956,IF(CECCZ="CZ12",'Outside Temp'!B13957, IF(CECCZ="CZ13",'Outside Temp'!B13958))))</f>
        <v>62.63333333</v>
      </c>
      <c r="G13955" s="12">
        <f t="shared" si="3"/>
        <v>1</v>
      </c>
    </row>
    <row r="13956" ht="15.75" customHeight="1">
      <c r="A13956" s="13">
        <v>42270.395833333336</v>
      </c>
      <c r="B13956" s="73">
        <f t="shared" si="1"/>
        <v>42270</v>
      </c>
      <c r="C13956" s="74">
        <f>IF(NewCustomer="Yes", IF(COUNTIF($I$2:$I$11,B13956)&gt;0,0,WEEKDAY(B13956,2)),IF(COUNTIF($I$2:$I$21,B13956)&gt;0,0,WEEKDAY(B13956,2)))</f>
        <v>3</v>
      </c>
      <c r="D13956" s="74">
        <f t="shared" si="2"/>
        <v>9</v>
      </c>
      <c r="E13956" s="12">
        <f>IFERROR(VLOOKUP(A13956,'IDAR Meter Data'!$A:$B,2,1),"")</f>
        <v>176</v>
      </c>
      <c r="F13956" s="75">
        <f>IF(CECCZ="CZ03",'Outside Temp'!B13956,IF(CECCZ="CZ04",'Outside Temp'!B13957,IF(CECCZ="CZ12",'Outside Temp'!B13958, IF(CECCZ="CZ13",'Outside Temp'!B13959))))</f>
        <v>63.13333333</v>
      </c>
      <c r="G13956" s="12">
        <f t="shared" si="3"/>
        <v>1</v>
      </c>
    </row>
    <row r="13957" ht="15.75" customHeight="1">
      <c r="A13957" s="13">
        <v>42270.40625</v>
      </c>
      <c r="B13957" s="73">
        <f t="shared" si="1"/>
        <v>42270</v>
      </c>
      <c r="C13957" s="74">
        <f>IF(NewCustomer="Yes", IF(COUNTIF($I$2:$I$11,B13957)&gt;0,0,WEEKDAY(B13957,2)),IF(COUNTIF($I$2:$I$21,B13957)&gt;0,0,WEEKDAY(B13957,2)))</f>
        <v>3</v>
      </c>
      <c r="D13957" s="74">
        <f t="shared" si="2"/>
        <v>9</v>
      </c>
      <c r="E13957" s="12">
        <f>IFERROR(VLOOKUP(A13957,'IDAR Meter Data'!$A:$B,2,1),"")</f>
        <v>194</v>
      </c>
      <c r="F13957" s="75">
        <f>IF(CECCZ="CZ03",'Outside Temp'!B13957,IF(CECCZ="CZ04",'Outside Temp'!B13958,IF(CECCZ="CZ12",'Outside Temp'!B13959, IF(CECCZ="CZ13",'Outside Temp'!B13960))))</f>
        <v>63.63333333</v>
      </c>
      <c r="G13957" s="12">
        <f t="shared" si="3"/>
        <v>1</v>
      </c>
    </row>
    <row r="13958" ht="15.75" customHeight="1">
      <c r="A13958" s="13">
        <v>42270.416666666664</v>
      </c>
      <c r="B13958" s="73">
        <f t="shared" si="1"/>
        <v>42270</v>
      </c>
      <c r="C13958" s="74">
        <f>IF(NewCustomer="Yes", IF(COUNTIF($I$2:$I$11,B13958)&gt;0,0,WEEKDAY(B13958,2)),IF(COUNTIF($I$2:$I$21,B13958)&gt;0,0,WEEKDAY(B13958,2)))</f>
        <v>3</v>
      </c>
      <c r="D13958" s="74">
        <f t="shared" si="2"/>
        <v>10</v>
      </c>
      <c r="E13958" s="12">
        <f>IFERROR(VLOOKUP(A13958,'IDAR Meter Data'!$A:$B,2,1),"")</f>
        <v>184</v>
      </c>
      <c r="F13958" s="75">
        <f>IF(CECCZ="CZ03",'Outside Temp'!B13958,IF(CECCZ="CZ04",'Outside Temp'!B13959,IF(CECCZ="CZ12",'Outside Temp'!B13960, IF(CECCZ="CZ13",'Outside Temp'!B13961))))</f>
        <v>64.13333333</v>
      </c>
      <c r="G13958" s="12">
        <f t="shared" si="3"/>
        <v>1</v>
      </c>
    </row>
    <row r="13959" ht="15.75" customHeight="1">
      <c r="A13959" s="13">
        <v>42270.427083333336</v>
      </c>
      <c r="B13959" s="73">
        <f t="shared" si="1"/>
        <v>42270</v>
      </c>
      <c r="C13959" s="74">
        <f>IF(NewCustomer="Yes", IF(COUNTIF($I$2:$I$11,B13959)&gt;0,0,WEEKDAY(B13959,2)),IF(COUNTIF($I$2:$I$21,B13959)&gt;0,0,WEEKDAY(B13959,2)))</f>
        <v>3</v>
      </c>
      <c r="D13959" s="74">
        <f t="shared" si="2"/>
        <v>10</v>
      </c>
      <c r="E13959" s="12">
        <f>IFERROR(VLOOKUP(A13959,'IDAR Meter Data'!$A:$B,2,1),"")</f>
        <v>190</v>
      </c>
      <c r="F13959" s="75">
        <f>IF(CECCZ="CZ03",'Outside Temp'!B13959,IF(CECCZ="CZ04",'Outside Temp'!B13960,IF(CECCZ="CZ12",'Outside Temp'!B13961, IF(CECCZ="CZ13",'Outside Temp'!B13962))))</f>
        <v>64.63333333</v>
      </c>
      <c r="G13959" s="12">
        <f t="shared" si="3"/>
        <v>1</v>
      </c>
    </row>
    <row r="13960" ht="15.75" customHeight="1">
      <c r="A13960" s="13">
        <v>42270.4375</v>
      </c>
      <c r="B13960" s="73">
        <f t="shared" si="1"/>
        <v>42270</v>
      </c>
      <c r="C13960" s="74">
        <f>IF(NewCustomer="Yes", IF(COUNTIF($I$2:$I$11,B13960)&gt;0,0,WEEKDAY(B13960,2)),IF(COUNTIF($I$2:$I$21,B13960)&gt;0,0,WEEKDAY(B13960,2)))</f>
        <v>3</v>
      </c>
      <c r="D13960" s="74">
        <f t="shared" si="2"/>
        <v>10</v>
      </c>
      <c r="E13960" s="12">
        <f>IFERROR(VLOOKUP(A13960,'IDAR Meter Data'!$A:$B,2,1),"")</f>
        <v>202</v>
      </c>
      <c r="F13960" s="75">
        <f>IF(CECCZ="CZ03",'Outside Temp'!B13960,IF(CECCZ="CZ04",'Outside Temp'!B13961,IF(CECCZ="CZ12",'Outside Temp'!B13962, IF(CECCZ="CZ13",'Outside Temp'!B13963))))</f>
        <v>65.13333333</v>
      </c>
      <c r="G13960" s="12">
        <f t="shared" si="3"/>
        <v>2</v>
      </c>
    </row>
    <row r="13961" ht="15.75" customHeight="1">
      <c r="A13961" s="13">
        <v>42270.447916666664</v>
      </c>
      <c r="B13961" s="73">
        <f t="shared" si="1"/>
        <v>42270</v>
      </c>
      <c r="C13961" s="74">
        <f>IF(NewCustomer="Yes", IF(COUNTIF($I$2:$I$11,B13961)&gt;0,0,WEEKDAY(B13961,2)),IF(COUNTIF($I$2:$I$21,B13961)&gt;0,0,WEEKDAY(B13961,2)))</f>
        <v>3</v>
      </c>
      <c r="D13961" s="74">
        <f t="shared" si="2"/>
        <v>10</v>
      </c>
      <c r="E13961" s="12">
        <f>IFERROR(VLOOKUP(A13961,'IDAR Meter Data'!$A:$B,2,1),"")</f>
        <v>210</v>
      </c>
      <c r="F13961" s="75">
        <f>IF(CECCZ="CZ03",'Outside Temp'!B13961,IF(CECCZ="CZ04",'Outside Temp'!B13962,IF(CECCZ="CZ12",'Outside Temp'!B13963, IF(CECCZ="CZ13",'Outside Temp'!B13964))))</f>
        <v>65.63333333</v>
      </c>
      <c r="G13961" s="12">
        <f t="shared" si="3"/>
        <v>2</v>
      </c>
    </row>
    <row r="13962" ht="15.75" customHeight="1">
      <c r="A13962" s="13">
        <v>42270.458333333336</v>
      </c>
      <c r="B13962" s="73">
        <f t="shared" si="1"/>
        <v>42270</v>
      </c>
      <c r="C13962" s="74">
        <f>IF(NewCustomer="Yes", IF(COUNTIF($I$2:$I$11,B13962)&gt;0,0,WEEKDAY(B13962,2)),IF(COUNTIF($I$2:$I$21,B13962)&gt;0,0,WEEKDAY(B13962,2)))</f>
        <v>3</v>
      </c>
      <c r="D13962" s="74">
        <f t="shared" si="2"/>
        <v>11</v>
      </c>
      <c r="E13962" s="12">
        <f>IFERROR(VLOOKUP(A13962,'IDAR Meter Data'!$A:$B,2,1),"")</f>
        <v>208</v>
      </c>
      <c r="F13962" s="75">
        <f>IF(CECCZ="CZ03",'Outside Temp'!B13962,IF(CECCZ="CZ04",'Outside Temp'!B13963,IF(CECCZ="CZ12",'Outside Temp'!B13964, IF(CECCZ="CZ13",'Outside Temp'!B13965))))</f>
        <v>66.4</v>
      </c>
      <c r="G13962" s="12">
        <f t="shared" si="3"/>
        <v>2</v>
      </c>
    </row>
    <row r="13963" ht="15.75" customHeight="1">
      <c r="A13963" s="13">
        <v>42270.46875</v>
      </c>
      <c r="B13963" s="73">
        <f t="shared" si="1"/>
        <v>42270</v>
      </c>
      <c r="C13963" s="74">
        <f>IF(NewCustomer="Yes", IF(COUNTIF($I$2:$I$11,B13963)&gt;0,0,WEEKDAY(B13963,2)),IF(COUNTIF($I$2:$I$21,B13963)&gt;0,0,WEEKDAY(B13963,2)))</f>
        <v>3</v>
      </c>
      <c r="D13963" s="74">
        <f t="shared" si="2"/>
        <v>11</v>
      </c>
      <c r="E13963" s="12">
        <f>IFERROR(VLOOKUP(A13963,'IDAR Meter Data'!$A:$B,2,1),"")</f>
        <v>214</v>
      </c>
      <c r="F13963" s="75">
        <f>IF(CECCZ="CZ03",'Outside Temp'!B13963,IF(CECCZ="CZ04",'Outside Temp'!B13964,IF(CECCZ="CZ12",'Outside Temp'!B13965, IF(CECCZ="CZ13",'Outside Temp'!B13966))))</f>
        <v>67.9</v>
      </c>
      <c r="G13963" s="12">
        <f t="shared" si="3"/>
        <v>2</v>
      </c>
    </row>
    <row r="13964" ht="15.75" customHeight="1">
      <c r="A13964" s="13">
        <v>42270.479166666664</v>
      </c>
      <c r="B13964" s="73">
        <f t="shared" si="1"/>
        <v>42270</v>
      </c>
      <c r="C13964" s="74">
        <f>IF(NewCustomer="Yes", IF(COUNTIF($I$2:$I$11,B13964)&gt;0,0,WEEKDAY(B13964,2)),IF(COUNTIF($I$2:$I$21,B13964)&gt;0,0,WEEKDAY(B13964,2)))</f>
        <v>3</v>
      </c>
      <c r="D13964" s="74">
        <f t="shared" si="2"/>
        <v>11</v>
      </c>
      <c r="E13964" s="12">
        <f>IFERROR(VLOOKUP(A13964,'IDAR Meter Data'!$A:$B,2,1),"")</f>
        <v>213</v>
      </c>
      <c r="F13964" s="75">
        <f>IF(CECCZ="CZ03",'Outside Temp'!B13964,IF(CECCZ="CZ04",'Outside Temp'!B13965,IF(CECCZ="CZ12",'Outside Temp'!B13966, IF(CECCZ="CZ13",'Outside Temp'!B13967))))</f>
        <v>69.4</v>
      </c>
      <c r="G13964" s="12">
        <f t="shared" si="3"/>
        <v>2</v>
      </c>
    </row>
    <row r="13965" ht="15.75" customHeight="1">
      <c r="A13965" s="13">
        <v>42270.489583333336</v>
      </c>
      <c r="B13965" s="73">
        <f t="shared" si="1"/>
        <v>42270</v>
      </c>
      <c r="C13965" s="74">
        <f>IF(NewCustomer="Yes", IF(COUNTIF($I$2:$I$11,B13965)&gt;0,0,WEEKDAY(B13965,2)),IF(COUNTIF($I$2:$I$21,B13965)&gt;0,0,WEEKDAY(B13965,2)))</f>
        <v>3</v>
      </c>
      <c r="D13965" s="74">
        <f t="shared" si="2"/>
        <v>11</v>
      </c>
      <c r="E13965" s="12">
        <f>IFERROR(VLOOKUP(A13965,'IDAR Meter Data'!$A:$B,2,1),"")</f>
        <v>205</v>
      </c>
      <c r="F13965" s="75">
        <f>IF(CECCZ="CZ03",'Outside Temp'!B13965,IF(CECCZ="CZ04",'Outside Temp'!B13966,IF(CECCZ="CZ12",'Outside Temp'!B13967, IF(CECCZ="CZ13",'Outside Temp'!B13968))))</f>
        <v>70.9</v>
      </c>
      <c r="G13965" s="12">
        <f t="shared" si="3"/>
        <v>3</v>
      </c>
    </row>
    <row r="13966" ht="15.75" customHeight="1">
      <c r="A13966" s="13">
        <v>42270.5</v>
      </c>
      <c r="B13966" s="73">
        <f t="shared" si="1"/>
        <v>42270</v>
      </c>
      <c r="C13966" s="74">
        <f>IF(NewCustomer="Yes", IF(COUNTIF($I$2:$I$11,B13966)&gt;0,0,WEEKDAY(B13966,2)),IF(COUNTIF($I$2:$I$21,B13966)&gt;0,0,WEEKDAY(B13966,2)))</f>
        <v>3</v>
      </c>
      <c r="D13966" s="74">
        <f t="shared" si="2"/>
        <v>12</v>
      </c>
      <c r="E13966" s="12">
        <f>IFERROR(VLOOKUP(A13966,'IDAR Meter Data'!$A:$B,2,1),"")</f>
        <v>217</v>
      </c>
      <c r="F13966" s="75">
        <f>IF(CECCZ="CZ03",'Outside Temp'!B13966,IF(CECCZ="CZ04",'Outside Temp'!B13967,IF(CECCZ="CZ12",'Outside Temp'!B13968, IF(CECCZ="CZ13",'Outside Temp'!B13969))))</f>
        <v>72.06666667</v>
      </c>
      <c r="G13966" s="12">
        <f t="shared" si="3"/>
        <v>3</v>
      </c>
    </row>
    <row r="13967" ht="15.75" customHeight="1">
      <c r="A13967" s="13">
        <v>42270.510416666664</v>
      </c>
      <c r="B13967" s="73">
        <f t="shared" si="1"/>
        <v>42270</v>
      </c>
      <c r="C13967" s="74">
        <f>IF(NewCustomer="Yes", IF(COUNTIF($I$2:$I$11,B13967)&gt;0,0,WEEKDAY(B13967,2)),IF(COUNTIF($I$2:$I$21,B13967)&gt;0,0,WEEKDAY(B13967,2)))</f>
        <v>3</v>
      </c>
      <c r="D13967" s="74">
        <f t="shared" si="2"/>
        <v>12</v>
      </c>
      <c r="E13967" s="12">
        <f>IFERROR(VLOOKUP(A13967,'IDAR Meter Data'!$A:$B,2,1),"")</f>
        <v>215</v>
      </c>
      <c r="F13967" s="75">
        <f>IF(CECCZ="CZ03",'Outside Temp'!B13967,IF(CECCZ="CZ04",'Outside Temp'!B13968,IF(CECCZ="CZ12",'Outside Temp'!B13969, IF(CECCZ="CZ13",'Outside Temp'!B13970))))</f>
        <v>72.31666667</v>
      </c>
      <c r="G13967" s="12">
        <f t="shared" si="3"/>
        <v>3</v>
      </c>
    </row>
    <row r="13968" ht="15.75" customHeight="1">
      <c r="A13968" s="13">
        <v>42270.520833333336</v>
      </c>
      <c r="B13968" s="73">
        <f t="shared" si="1"/>
        <v>42270</v>
      </c>
      <c r="C13968" s="74">
        <f>IF(NewCustomer="Yes", IF(COUNTIF($I$2:$I$11,B13968)&gt;0,0,WEEKDAY(B13968,2)),IF(COUNTIF($I$2:$I$21,B13968)&gt;0,0,WEEKDAY(B13968,2)))</f>
        <v>3</v>
      </c>
      <c r="D13968" s="74">
        <f t="shared" si="2"/>
        <v>12</v>
      </c>
      <c r="E13968" s="12">
        <f>IFERROR(VLOOKUP(A13968,'IDAR Meter Data'!$A:$B,2,1),"")</f>
        <v>209</v>
      </c>
      <c r="F13968" s="75">
        <f>IF(CECCZ="CZ03",'Outside Temp'!B13968,IF(CECCZ="CZ04",'Outside Temp'!B13969,IF(CECCZ="CZ12",'Outside Temp'!B13970, IF(CECCZ="CZ13",'Outside Temp'!B13971))))</f>
        <v>72.56666667</v>
      </c>
      <c r="G13968" s="12">
        <f t="shared" si="3"/>
        <v>3</v>
      </c>
    </row>
    <row r="13969" ht="15.75" customHeight="1">
      <c r="A13969" s="13">
        <v>42270.53125</v>
      </c>
      <c r="B13969" s="73">
        <f t="shared" si="1"/>
        <v>42270</v>
      </c>
      <c r="C13969" s="74">
        <f>IF(NewCustomer="Yes", IF(COUNTIF($I$2:$I$11,B13969)&gt;0,0,WEEKDAY(B13969,2)),IF(COUNTIF($I$2:$I$21,B13969)&gt;0,0,WEEKDAY(B13969,2)))</f>
        <v>3</v>
      </c>
      <c r="D13969" s="74">
        <f t="shared" si="2"/>
        <v>12</v>
      </c>
      <c r="E13969" s="12">
        <f>IFERROR(VLOOKUP(A13969,'IDAR Meter Data'!$A:$B,2,1),"")</f>
        <v>211</v>
      </c>
      <c r="F13969" s="75">
        <f>IF(CECCZ="CZ03",'Outside Temp'!B13969,IF(CECCZ="CZ04",'Outside Temp'!B13970,IF(CECCZ="CZ12",'Outside Temp'!B13971, IF(CECCZ="CZ13",'Outside Temp'!B13972))))</f>
        <v>72.81666667</v>
      </c>
      <c r="G13969" s="12">
        <f t="shared" si="3"/>
        <v>3</v>
      </c>
    </row>
    <row r="13970" ht="15.75" customHeight="1">
      <c r="A13970" s="13">
        <v>42270.541666666664</v>
      </c>
      <c r="B13970" s="73">
        <f t="shared" si="1"/>
        <v>42270</v>
      </c>
      <c r="C13970" s="74">
        <f>IF(NewCustomer="Yes", IF(COUNTIF($I$2:$I$11,B13970)&gt;0,0,WEEKDAY(B13970,2)),IF(COUNTIF($I$2:$I$21,B13970)&gt;0,0,WEEKDAY(B13970,2)))</f>
        <v>3</v>
      </c>
      <c r="D13970" s="74">
        <f t="shared" si="2"/>
        <v>13</v>
      </c>
      <c r="E13970" s="12">
        <f>IFERROR(VLOOKUP(A13970,'IDAR Meter Data'!$A:$B,2,1),"")</f>
        <v>197</v>
      </c>
      <c r="F13970" s="75">
        <f>IF(CECCZ="CZ03",'Outside Temp'!B13970,IF(CECCZ="CZ04",'Outside Temp'!B13971,IF(CECCZ="CZ12",'Outside Temp'!B13972, IF(CECCZ="CZ13",'Outside Temp'!B13973))))</f>
        <v>73</v>
      </c>
      <c r="G13970" s="12">
        <f t="shared" si="3"/>
        <v>3</v>
      </c>
    </row>
    <row r="13971" ht="15.75" customHeight="1">
      <c r="A13971" s="13">
        <v>42270.552083333336</v>
      </c>
      <c r="B13971" s="73">
        <f t="shared" si="1"/>
        <v>42270</v>
      </c>
      <c r="C13971" s="74">
        <f>IF(NewCustomer="Yes", IF(COUNTIF($I$2:$I$11,B13971)&gt;0,0,WEEKDAY(B13971,2)),IF(COUNTIF($I$2:$I$21,B13971)&gt;0,0,WEEKDAY(B13971,2)))</f>
        <v>3</v>
      </c>
      <c r="D13971" s="74">
        <f t="shared" si="2"/>
        <v>13</v>
      </c>
      <c r="E13971" s="12">
        <f>IFERROR(VLOOKUP(A13971,'IDAR Meter Data'!$A:$B,2,1),"")</f>
        <v>215</v>
      </c>
      <c r="F13971" s="75">
        <f>IF(CECCZ="CZ03",'Outside Temp'!B13971,IF(CECCZ="CZ04",'Outside Temp'!B13972,IF(CECCZ="CZ12",'Outside Temp'!B13973, IF(CECCZ="CZ13",'Outside Temp'!B13974))))</f>
        <v>73</v>
      </c>
      <c r="G13971" s="12">
        <f t="shared" si="3"/>
        <v>3</v>
      </c>
    </row>
    <row r="13972" ht="15.75" customHeight="1">
      <c r="A13972" s="13">
        <v>42270.5625</v>
      </c>
      <c r="B13972" s="73">
        <f t="shared" si="1"/>
        <v>42270</v>
      </c>
      <c r="C13972" s="74">
        <f>IF(NewCustomer="Yes", IF(COUNTIF($I$2:$I$11,B13972)&gt;0,0,WEEKDAY(B13972,2)),IF(COUNTIF($I$2:$I$21,B13972)&gt;0,0,WEEKDAY(B13972,2)))</f>
        <v>3</v>
      </c>
      <c r="D13972" s="74">
        <f t="shared" si="2"/>
        <v>13</v>
      </c>
      <c r="E13972" s="12">
        <f>IFERROR(VLOOKUP(A13972,'IDAR Meter Data'!$A:$B,2,1),"")</f>
        <v>215</v>
      </c>
      <c r="F13972" s="75">
        <f>IF(CECCZ="CZ03",'Outside Temp'!B13972,IF(CECCZ="CZ04",'Outside Temp'!B13973,IF(CECCZ="CZ12",'Outside Temp'!B13974, IF(CECCZ="CZ13",'Outside Temp'!B13975))))</f>
        <v>73</v>
      </c>
      <c r="G13972" s="12">
        <f t="shared" si="3"/>
        <v>3</v>
      </c>
    </row>
    <row r="13973" ht="15.75" customHeight="1">
      <c r="A13973" s="13">
        <v>42270.572916666664</v>
      </c>
      <c r="B13973" s="73">
        <f t="shared" si="1"/>
        <v>42270</v>
      </c>
      <c r="C13973" s="74">
        <f>IF(NewCustomer="Yes", IF(COUNTIF($I$2:$I$11,B13973)&gt;0,0,WEEKDAY(B13973,2)),IF(COUNTIF($I$2:$I$21,B13973)&gt;0,0,WEEKDAY(B13973,2)))</f>
        <v>3</v>
      </c>
      <c r="D13973" s="74">
        <f t="shared" si="2"/>
        <v>13</v>
      </c>
      <c r="E13973" s="12">
        <f>IFERROR(VLOOKUP(A13973,'IDAR Meter Data'!$A:$B,2,1),"")</f>
        <v>208</v>
      </c>
      <c r="F13973" s="75">
        <f>IF(CECCZ="CZ03",'Outside Temp'!B13973,IF(CECCZ="CZ04",'Outside Temp'!B13974,IF(CECCZ="CZ12",'Outside Temp'!B13975, IF(CECCZ="CZ13",'Outside Temp'!B13976))))</f>
        <v>73</v>
      </c>
      <c r="G13973" s="12">
        <f t="shared" si="3"/>
        <v>3</v>
      </c>
    </row>
    <row r="13974" ht="15.75" customHeight="1">
      <c r="A13974" s="13">
        <v>42270.583333333336</v>
      </c>
      <c r="B13974" s="73">
        <f t="shared" si="1"/>
        <v>42270</v>
      </c>
      <c r="C13974" s="74">
        <f>IF(NewCustomer="Yes", IF(COUNTIF($I$2:$I$11,B13974)&gt;0,0,WEEKDAY(B13974,2)),IF(COUNTIF($I$2:$I$21,B13974)&gt;0,0,WEEKDAY(B13974,2)))</f>
        <v>3</v>
      </c>
      <c r="D13974" s="74">
        <f t="shared" si="2"/>
        <v>14</v>
      </c>
      <c r="E13974" s="12">
        <f>IFERROR(VLOOKUP(A13974,'IDAR Meter Data'!$A:$B,2,1),"")</f>
        <v>219</v>
      </c>
      <c r="F13974" s="75">
        <f>IF(CECCZ="CZ03",'Outside Temp'!B13974,IF(CECCZ="CZ04",'Outside Temp'!B13975,IF(CECCZ="CZ12",'Outside Temp'!B13976, IF(CECCZ="CZ13",'Outside Temp'!B13977))))</f>
        <v>72.93333333</v>
      </c>
      <c r="G13974" s="12">
        <f t="shared" si="3"/>
        <v>3</v>
      </c>
    </row>
    <row r="13975" ht="15.75" customHeight="1">
      <c r="A13975" s="13">
        <v>42270.59375</v>
      </c>
      <c r="B13975" s="73">
        <f t="shared" si="1"/>
        <v>42270</v>
      </c>
      <c r="C13975" s="74">
        <f>IF(NewCustomer="Yes", IF(COUNTIF($I$2:$I$11,B13975)&gt;0,0,WEEKDAY(B13975,2)),IF(COUNTIF($I$2:$I$21,B13975)&gt;0,0,WEEKDAY(B13975,2)))</f>
        <v>3</v>
      </c>
      <c r="D13975" s="74">
        <f t="shared" si="2"/>
        <v>14</v>
      </c>
      <c r="E13975" s="12">
        <f>IFERROR(VLOOKUP(A13975,'IDAR Meter Data'!$A:$B,2,1),"")</f>
        <v>221</v>
      </c>
      <c r="F13975" s="75">
        <f>IF(CECCZ="CZ03",'Outside Temp'!B13975,IF(CECCZ="CZ04",'Outside Temp'!B13976,IF(CECCZ="CZ12",'Outside Temp'!B13977, IF(CECCZ="CZ13",'Outside Temp'!B13978))))</f>
        <v>72.68333333</v>
      </c>
      <c r="G13975" s="12">
        <f t="shared" si="3"/>
        <v>3</v>
      </c>
    </row>
    <row r="13976" ht="15.75" customHeight="1">
      <c r="A13976" s="13">
        <v>42270.604166666664</v>
      </c>
      <c r="B13976" s="73">
        <f t="shared" si="1"/>
        <v>42270</v>
      </c>
      <c r="C13976" s="74">
        <f>IF(NewCustomer="Yes", IF(COUNTIF($I$2:$I$11,B13976)&gt;0,0,WEEKDAY(B13976,2)),IF(COUNTIF($I$2:$I$21,B13976)&gt;0,0,WEEKDAY(B13976,2)))</f>
        <v>3</v>
      </c>
      <c r="D13976" s="74">
        <f t="shared" si="2"/>
        <v>14</v>
      </c>
      <c r="E13976" s="12">
        <f>IFERROR(VLOOKUP(A13976,'IDAR Meter Data'!$A:$B,2,1),"")</f>
        <v>218</v>
      </c>
      <c r="F13976" s="75">
        <f>IF(CECCZ="CZ03",'Outside Temp'!B13976,IF(CECCZ="CZ04",'Outside Temp'!B13977,IF(CECCZ="CZ12",'Outside Temp'!B13978, IF(CECCZ="CZ13",'Outside Temp'!B13979))))</f>
        <v>72.43333333</v>
      </c>
      <c r="G13976" s="12">
        <f t="shared" si="3"/>
        <v>3</v>
      </c>
    </row>
    <row r="13977" ht="15.75" customHeight="1">
      <c r="A13977" s="13">
        <v>42270.614583333336</v>
      </c>
      <c r="B13977" s="73">
        <f t="shared" si="1"/>
        <v>42270</v>
      </c>
      <c r="C13977" s="74">
        <f>IF(NewCustomer="Yes", IF(COUNTIF($I$2:$I$11,B13977)&gt;0,0,WEEKDAY(B13977,2)),IF(COUNTIF($I$2:$I$21,B13977)&gt;0,0,WEEKDAY(B13977,2)))</f>
        <v>3</v>
      </c>
      <c r="D13977" s="74">
        <f t="shared" si="2"/>
        <v>14</v>
      </c>
      <c r="E13977" s="12">
        <f>IFERROR(VLOOKUP(A13977,'IDAR Meter Data'!$A:$B,2,1),"")</f>
        <v>224</v>
      </c>
      <c r="F13977" s="75">
        <f>IF(CECCZ="CZ03",'Outside Temp'!B13977,IF(CECCZ="CZ04",'Outside Temp'!B13978,IF(CECCZ="CZ12",'Outside Temp'!B13979, IF(CECCZ="CZ13",'Outside Temp'!B13980))))</f>
        <v>72.18333333</v>
      </c>
      <c r="G13977" s="12">
        <f t="shared" si="3"/>
        <v>3</v>
      </c>
    </row>
    <row r="13978" ht="15.75" customHeight="1">
      <c r="A13978" s="13">
        <v>42270.625</v>
      </c>
      <c r="B13978" s="73">
        <f t="shared" si="1"/>
        <v>42270</v>
      </c>
      <c r="C13978" s="74">
        <f>IF(NewCustomer="Yes", IF(COUNTIF($I$2:$I$11,B13978)&gt;0,0,WEEKDAY(B13978,2)),IF(COUNTIF($I$2:$I$21,B13978)&gt;0,0,WEEKDAY(B13978,2)))</f>
        <v>3</v>
      </c>
      <c r="D13978" s="74">
        <f t="shared" si="2"/>
        <v>15</v>
      </c>
      <c r="E13978" s="12">
        <f>IFERROR(VLOOKUP(A13978,'IDAR Meter Data'!$A:$B,2,1),"")</f>
        <v>220</v>
      </c>
      <c r="F13978" s="75">
        <f>IF(CECCZ="CZ03",'Outside Temp'!B13978,IF(CECCZ="CZ04",'Outside Temp'!B13979,IF(CECCZ="CZ12",'Outside Temp'!B13980, IF(CECCZ="CZ13",'Outside Temp'!B13981))))</f>
        <v>71.93333333</v>
      </c>
      <c r="G13978" s="12">
        <f t="shared" si="3"/>
        <v>3</v>
      </c>
    </row>
    <row r="13979" ht="15.75" customHeight="1">
      <c r="A13979" s="13">
        <v>42270.635416666664</v>
      </c>
      <c r="B13979" s="73">
        <f t="shared" si="1"/>
        <v>42270</v>
      </c>
      <c r="C13979" s="74">
        <f>IF(NewCustomer="Yes", IF(COUNTIF($I$2:$I$11,B13979)&gt;0,0,WEEKDAY(B13979,2)),IF(COUNTIF($I$2:$I$21,B13979)&gt;0,0,WEEKDAY(B13979,2)))</f>
        <v>3</v>
      </c>
      <c r="D13979" s="74">
        <f t="shared" si="2"/>
        <v>15</v>
      </c>
      <c r="E13979" s="12">
        <f>IFERROR(VLOOKUP(A13979,'IDAR Meter Data'!$A:$B,2,1),"")</f>
        <v>231</v>
      </c>
      <c r="F13979" s="75">
        <f>IF(CECCZ="CZ03",'Outside Temp'!B13979,IF(CECCZ="CZ04",'Outside Temp'!B13980,IF(CECCZ="CZ12",'Outside Temp'!B13981, IF(CECCZ="CZ13",'Outside Temp'!B13982))))</f>
        <v>71.68333333</v>
      </c>
      <c r="G13979" s="12">
        <f t="shared" si="3"/>
        <v>3</v>
      </c>
    </row>
    <row r="13980" ht="15.75" customHeight="1">
      <c r="A13980" s="13">
        <v>42270.645833333336</v>
      </c>
      <c r="B13980" s="73">
        <f t="shared" si="1"/>
        <v>42270</v>
      </c>
      <c r="C13980" s="74">
        <f>IF(NewCustomer="Yes", IF(COUNTIF($I$2:$I$11,B13980)&gt;0,0,WEEKDAY(B13980,2)),IF(COUNTIF($I$2:$I$21,B13980)&gt;0,0,WEEKDAY(B13980,2)))</f>
        <v>3</v>
      </c>
      <c r="D13980" s="74">
        <f t="shared" si="2"/>
        <v>15</v>
      </c>
      <c r="E13980" s="12">
        <f>IFERROR(VLOOKUP(A13980,'IDAR Meter Data'!$A:$B,2,1),"")</f>
        <v>229</v>
      </c>
      <c r="F13980" s="75">
        <f>IF(CECCZ="CZ03",'Outside Temp'!B13980,IF(CECCZ="CZ04",'Outside Temp'!B13981,IF(CECCZ="CZ12",'Outside Temp'!B13982, IF(CECCZ="CZ13",'Outside Temp'!B13983))))</f>
        <v>71.43333333</v>
      </c>
      <c r="G13980" s="12">
        <f t="shared" si="3"/>
        <v>3</v>
      </c>
    </row>
    <row r="13981" ht="15.75" customHeight="1">
      <c r="A13981" s="13">
        <v>42270.65625</v>
      </c>
      <c r="B13981" s="73">
        <f t="shared" si="1"/>
        <v>42270</v>
      </c>
      <c r="C13981" s="74">
        <f>IF(NewCustomer="Yes", IF(COUNTIF($I$2:$I$11,B13981)&gt;0,0,WEEKDAY(B13981,2)),IF(COUNTIF($I$2:$I$21,B13981)&gt;0,0,WEEKDAY(B13981,2)))</f>
        <v>3</v>
      </c>
      <c r="D13981" s="74">
        <f t="shared" si="2"/>
        <v>15</v>
      </c>
      <c r="E13981" s="12">
        <f>IFERROR(VLOOKUP(A13981,'IDAR Meter Data'!$A:$B,2,1),"")</f>
        <v>231</v>
      </c>
      <c r="F13981" s="75">
        <f>IF(CECCZ="CZ03",'Outside Temp'!B13981,IF(CECCZ="CZ04",'Outside Temp'!B13982,IF(CECCZ="CZ12",'Outside Temp'!B13983, IF(CECCZ="CZ13",'Outside Temp'!B13984))))</f>
        <v>71.18333333</v>
      </c>
      <c r="G13981" s="12">
        <f t="shared" si="3"/>
        <v>3</v>
      </c>
    </row>
    <row r="13982" ht="15.75" customHeight="1">
      <c r="A13982" s="13">
        <v>42270.666666666664</v>
      </c>
      <c r="B13982" s="73">
        <f t="shared" si="1"/>
        <v>42270</v>
      </c>
      <c r="C13982" s="74">
        <f>IF(NewCustomer="Yes", IF(COUNTIF($I$2:$I$11,B13982)&gt;0,0,WEEKDAY(B13982,2)),IF(COUNTIF($I$2:$I$21,B13982)&gt;0,0,WEEKDAY(B13982,2)))</f>
        <v>3</v>
      </c>
      <c r="D13982" s="74">
        <f t="shared" si="2"/>
        <v>16</v>
      </c>
      <c r="E13982" s="12">
        <f>IFERROR(VLOOKUP(A13982,'IDAR Meter Data'!$A:$B,2,1),"")</f>
        <v>221</v>
      </c>
      <c r="F13982" s="75">
        <f>IF(CECCZ="CZ03",'Outside Temp'!B13982,IF(CECCZ="CZ04",'Outside Temp'!B13983,IF(CECCZ="CZ12",'Outside Temp'!B13984, IF(CECCZ="CZ13",'Outside Temp'!B13985))))</f>
        <v>70.73333333</v>
      </c>
      <c r="G13982" s="12">
        <f t="shared" si="3"/>
        <v>3</v>
      </c>
    </row>
    <row r="13983" ht="15.75" customHeight="1">
      <c r="A13983" s="13">
        <v>42270.677083333336</v>
      </c>
      <c r="B13983" s="73">
        <f t="shared" si="1"/>
        <v>42270</v>
      </c>
      <c r="C13983" s="74">
        <f>IF(NewCustomer="Yes", IF(COUNTIF($I$2:$I$11,B13983)&gt;0,0,WEEKDAY(B13983,2)),IF(COUNTIF($I$2:$I$21,B13983)&gt;0,0,WEEKDAY(B13983,2)))</f>
        <v>3</v>
      </c>
      <c r="D13983" s="74">
        <f t="shared" si="2"/>
        <v>16</v>
      </c>
      <c r="E13983" s="12">
        <f>IFERROR(VLOOKUP(A13983,'IDAR Meter Data'!$A:$B,2,1),"")</f>
        <v>230</v>
      </c>
      <c r="F13983" s="75">
        <f>IF(CECCZ="CZ03",'Outside Temp'!B13983,IF(CECCZ="CZ04",'Outside Temp'!B13984,IF(CECCZ="CZ12",'Outside Temp'!B13985, IF(CECCZ="CZ13",'Outside Temp'!B13986))))</f>
        <v>69.73333333</v>
      </c>
      <c r="G13983" s="12">
        <f t="shared" si="3"/>
        <v>2</v>
      </c>
    </row>
    <row r="13984" ht="15.75" customHeight="1">
      <c r="A13984" s="13">
        <v>42270.6875</v>
      </c>
      <c r="B13984" s="73">
        <f t="shared" si="1"/>
        <v>42270</v>
      </c>
      <c r="C13984" s="74">
        <f>IF(NewCustomer="Yes", IF(COUNTIF($I$2:$I$11,B13984)&gt;0,0,WEEKDAY(B13984,2)),IF(COUNTIF($I$2:$I$21,B13984)&gt;0,0,WEEKDAY(B13984,2)))</f>
        <v>3</v>
      </c>
      <c r="D13984" s="74">
        <f t="shared" si="2"/>
        <v>16</v>
      </c>
      <c r="E13984" s="12">
        <f>IFERROR(VLOOKUP(A13984,'IDAR Meter Data'!$A:$B,2,1),"")</f>
        <v>213</v>
      </c>
      <c r="F13984" s="75">
        <f>IF(CECCZ="CZ03",'Outside Temp'!B13984,IF(CECCZ="CZ04",'Outside Temp'!B13985,IF(CECCZ="CZ12",'Outside Temp'!B13986, IF(CECCZ="CZ13",'Outside Temp'!B13987))))</f>
        <v>68.73333333</v>
      </c>
      <c r="G13984" s="12">
        <f t="shared" si="3"/>
        <v>2</v>
      </c>
    </row>
    <row r="13985" ht="15.75" customHeight="1">
      <c r="A13985" s="13">
        <v>42270.697916666664</v>
      </c>
      <c r="B13985" s="73">
        <f t="shared" si="1"/>
        <v>42270</v>
      </c>
      <c r="C13985" s="74">
        <f>IF(NewCustomer="Yes", IF(COUNTIF($I$2:$I$11,B13985)&gt;0,0,WEEKDAY(B13985,2)),IF(COUNTIF($I$2:$I$21,B13985)&gt;0,0,WEEKDAY(B13985,2)))</f>
        <v>3</v>
      </c>
      <c r="D13985" s="74">
        <f t="shared" si="2"/>
        <v>16</v>
      </c>
      <c r="E13985" s="12">
        <f>IFERROR(VLOOKUP(A13985,'IDAR Meter Data'!$A:$B,2,1),"")</f>
        <v>235</v>
      </c>
      <c r="F13985" s="75">
        <f>IF(CECCZ="CZ03",'Outside Temp'!B13985,IF(CECCZ="CZ04",'Outside Temp'!B13986,IF(CECCZ="CZ12",'Outside Temp'!B13987, IF(CECCZ="CZ13",'Outside Temp'!B13988))))</f>
        <v>67.73333333</v>
      </c>
      <c r="G13985" s="12">
        <f t="shared" si="3"/>
        <v>2</v>
      </c>
    </row>
    <row r="13986" ht="15.75" customHeight="1">
      <c r="A13986" s="13">
        <v>42270.708333333336</v>
      </c>
      <c r="B13986" s="73">
        <f t="shared" si="1"/>
        <v>42270</v>
      </c>
      <c r="C13986" s="74">
        <f>IF(NewCustomer="Yes", IF(COUNTIF($I$2:$I$11,B13986)&gt;0,0,WEEKDAY(B13986,2)),IF(COUNTIF($I$2:$I$21,B13986)&gt;0,0,WEEKDAY(B13986,2)))</f>
        <v>3</v>
      </c>
      <c r="D13986" s="74">
        <f t="shared" si="2"/>
        <v>17</v>
      </c>
      <c r="E13986" s="12">
        <f>IFERROR(VLOOKUP(A13986,'IDAR Meter Data'!$A:$B,2,1),"")</f>
        <v>223</v>
      </c>
      <c r="F13986" s="75">
        <f>IF(CECCZ="CZ03",'Outside Temp'!B13986,IF(CECCZ="CZ04",'Outside Temp'!B13987,IF(CECCZ="CZ12",'Outside Temp'!B13988, IF(CECCZ="CZ13",'Outside Temp'!B13989))))</f>
        <v>66.93333333</v>
      </c>
      <c r="G13986" s="12">
        <f t="shared" si="3"/>
        <v>2</v>
      </c>
    </row>
    <row r="13987" ht="15.75" customHeight="1">
      <c r="A13987" s="13">
        <v>42270.71875</v>
      </c>
      <c r="B13987" s="73">
        <f t="shared" si="1"/>
        <v>42270</v>
      </c>
      <c r="C13987" s="74">
        <f>IF(NewCustomer="Yes", IF(COUNTIF($I$2:$I$11,B13987)&gt;0,0,WEEKDAY(B13987,2)),IF(COUNTIF($I$2:$I$21,B13987)&gt;0,0,WEEKDAY(B13987,2)))</f>
        <v>3</v>
      </c>
      <c r="D13987" s="74">
        <f t="shared" si="2"/>
        <v>17</v>
      </c>
      <c r="E13987" s="12">
        <f>IFERROR(VLOOKUP(A13987,'IDAR Meter Data'!$A:$B,2,1),"")</f>
        <v>219</v>
      </c>
      <c r="F13987" s="75">
        <f>IF(CECCZ="CZ03",'Outside Temp'!B13987,IF(CECCZ="CZ04",'Outside Temp'!B13988,IF(CECCZ="CZ12",'Outside Temp'!B13989, IF(CECCZ="CZ13",'Outside Temp'!B13990))))</f>
        <v>66.68333333</v>
      </c>
      <c r="G13987" s="12">
        <f t="shared" si="3"/>
        <v>2</v>
      </c>
    </row>
    <row r="13988" ht="15.75" customHeight="1">
      <c r="A13988" s="13">
        <v>42270.729166666664</v>
      </c>
      <c r="B13988" s="73">
        <f t="shared" si="1"/>
        <v>42270</v>
      </c>
      <c r="C13988" s="74">
        <f>IF(NewCustomer="Yes", IF(COUNTIF($I$2:$I$11,B13988)&gt;0,0,WEEKDAY(B13988,2)),IF(COUNTIF($I$2:$I$21,B13988)&gt;0,0,WEEKDAY(B13988,2)))</f>
        <v>3</v>
      </c>
      <c r="D13988" s="74">
        <f t="shared" si="2"/>
        <v>17</v>
      </c>
      <c r="E13988" s="12">
        <f>IFERROR(VLOOKUP(A13988,'IDAR Meter Data'!$A:$B,2,1),"")</f>
        <v>219</v>
      </c>
      <c r="F13988" s="75">
        <f>IF(CECCZ="CZ03",'Outside Temp'!B13988,IF(CECCZ="CZ04",'Outside Temp'!B13989,IF(CECCZ="CZ12",'Outside Temp'!B13990, IF(CECCZ="CZ13",'Outside Temp'!B13991))))</f>
        <v>66.43333333</v>
      </c>
      <c r="G13988" s="12">
        <f t="shared" si="3"/>
        <v>2</v>
      </c>
    </row>
    <row r="13989" ht="15.75" customHeight="1">
      <c r="A13989" s="13">
        <v>42270.739583333336</v>
      </c>
      <c r="B13989" s="73">
        <f t="shared" si="1"/>
        <v>42270</v>
      </c>
      <c r="C13989" s="74">
        <f>IF(NewCustomer="Yes", IF(COUNTIF($I$2:$I$11,B13989)&gt;0,0,WEEKDAY(B13989,2)),IF(COUNTIF($I$2:$I$21,B13989)&gt;0,0,WEEKDAY(B13989,2)))</f>
        <v>3</v>
      </c>
      <c r="D13989" s="74">
        <f t="shared" si="2"/>
        <v>17</v>
      </c>
      <c r="E13989" s="12">
        <f>IFERROR(VLOOKUP(A13989,'IDAR Meter Data'!$A:$B,2,1),"")</f>
        <v>224</v>
      </c>
      <c r="F13989" s="75">
        <f>IF(CECCZ="CZ03",'Outside Temp'!B13989,IF(CECCZ="CZ04",'Outside Temp'!B13990,IF(CECCZ="CZ12",'Outside Temp'!B13991, IF(CECCZ="CZ13",'Outside Temp'!B13992))))</f>
        <v>66.18333333</v>
      </c>
      <c r="G13989" s="12">
        <f t="shared" si="3"/>
        <v>2</v>
      </c>
    </row>
    <row r="13990" ht="15.75" customHeight="1">
      <c r="A13990" s="13">
        <v>42270.75</v>
      </c>
      <c r="B13990" s="73">
        <f t="shared" si="1"/>
        <v>42270</v>
      </c>
      <c r="C13990" s="74">
        <f>IF(NewCustomer="Yes", IF(COUNTIF($I$2:$I$11,B13990)&gt;0,0,WEEKDAY(B13990,2)),IF(COUNTIF($I$2:$I$21,B13990)&gt;0,0,WEEKDAY(B13990,2)))</f>
        <v>3</v>
      </c>
      <c r="D13990" s="74">
        <f t="shared" si="2"/>
        <v>18</v>
      </c>
      <c r="E13990" s="12">
        <f>IFERROR(VLOOKUP(A13990,'IDAR Meter Data'!$A:$B,2,1),"")</f>
        <v>218</v>
      </c>
      <c r="F13990" s="75">
        <f>IF(CECCZ="CZ03",'Outside Temp'!B13990,IF(CECCZ="CZ04",'Outside Temp'!B13991,IF(CECCZ="CZ12",'Outside Temp'!B13992, IF(CECCZ="CZ13",'Outside Temp'!B13993))))</f>
        <v>65.93333333</v>
      </c>
      <c r="G13990" s="12">
        <f t="shared" si="3"/>
        <v>2</v>
      </c>
    </row>
    <row r="13991" ht="15.75" customHeight="1">
      <c r="A13991" s="13">
        <v>42270.760416666664</v>
      </c>
      <c r="B13991" s="73">
        <f t="shared" si="1"/>
        <v>42270</v>
      </c>
      <c r="C13991" s="74">
        <f>IF(NewCustomer="Yes", IF(COUNTIF($I$2:$I$11,B13991)&gt;0,0,WEEKDAY(B13991,2)),IF(COUNTIF($I$2:$I$21,B13991)&gt;0,0,WEEKDAY(B13991,2)))</f>
        <v>3</v>
      </c>
      <c r="D13991" s="74">
        <f t="shared" si="2"/>
        <v>18</v>
      </c>
      <c r="E13991" s="12">
        <f>IFERROR(VLOOKUP(A13991,'IDAR Meter Data'!$A:$B,2,1),"")</f>
        <v>217</v>
      </c>
      <c r="F13991" s="75">
        <f>IF(CECCZ="CZ03",'Outside Temp'!B13991,IF(CECCZ="CZ04",'Outside Temp'!B13992,IF(CECCZ="CZ12",'Outside Temp'!B13993, IF(CECCZ="CZ13",'Outside Temp'!B13994))))</f>
        <v>65.68333333</v>
      </c>
      <c r="G13991" s="12">
        <f t="shared" si="3"/>
        <v>2</v>
      </c>
    </row>
    <row r="13992" ht="15.75" customHeight="1">
      <c r="A13992" s="13">
        <v>42270.770833333336</v>
      </c>
      <c r="B13992" s="73">
        <f t="shared" si="1"/>
        <v>42270</v>
      </c>
      <c r="C13992" s="74">
        <f>IF(NewCustomer="Yes", IF(COUNTIF($I$2:$I$11,B13992)&gt;0,0,WEEKDAY(B13992,2)),IF(COUNTIF($I$2:$I$21,B13992)&gt;0,0,WEEKDAY(B13992,2)))</f>
        <v>3</v>
      </c>
      <c r="D13992" s="74">
        <f t="shared" si="2"/>
        <v>18</v>
      </c>
      <c r="E13992" s="12">
        <f>IFERROR(VLOOKUP(A13992,'IDAR Meter Data'!$A:$B,2,1),"")</f>
        <v>208</v>
      </c>
      <c r="F13992" s="75">
        <f>IF(CECCZ="CZ03",'Outside Temp'!B13992,IF(CECCZ="CZ04",'Outside Temp'!B13993,IF(CECCZ="CZ12",'Outside Temp'!B13994, IF(CECCZ="CZ13",'Outside Temp'!B13995))))</f>
        <v>65.43333333</v>
      </c>
      <c r="G13992" s="12">
        <f t="shared" si="3"/>
        <v>2</v>
      </c>
    </row>
    <row r="13993" ht="15.75" customHeight="1">
      <c r="A13993" s="13">
        <v>42270.78125</v>
      </c>
      <c r="B13993" s="73">
        <f t="shared" si="1"/>
        <v>42270</v>
      </c>
      <c r="C13993" s="74">
        <f>IF(NewCustomer="Yes", IF(COUNTIF($I$2:$I$11,B13993)&gt;0,0,WEEKDAY(B13993,2)),IF(COUNTIF($I$2:$I$21,B13993)&gt;0,0,WEEKDAY(B13993,2)))</f>
        <v>3</v>
      </c>
      <c r="D13993" s="74">
        <f t="shared" si="2"/>
        <v>18</v>
      </c>
      <c r="E13993" s="12">
        <f>IFERROR(VLOOKUP(A13993,'IDAR Meter Data'!$A:$B,2,1),"")</f>
        <v>197</v>
      </c>
      <c r="F13993" s="75">
        <f>IF(CECCZ="CZ03",'Outside Temp'!B13993,IF(CECCZ="CZ04",'Outside Temp'!B13994,IF(CECCZ="CZ12",'Outside Temp'!B13995, IF(CECCZ="CZ13",'Outside Temp'!B13996))))</f>
        <v>65.18333333</v>
      </c>
      <c r="G13993" s="12">
        <f t="shared" si="3"/>
        <v>2</v>
      </c>
    </row>
    <row r="13994" ht="15.75" customHeight="1">
      <c r="A13994" s="13">
        <v>42270.791666666664</v>
      </c>
      <c r="B13994" s="73">
        <f t="shared" si="1"/>
        <v>42270</v>
      </c>
      <c r="C13994" s="74">
        <f>IF(NewCustomer="Yes", IF(COUNTIF($I$2:$I$11,B13994)&gt;0,0,WEEKDAY(B13994,2)),IF(COUNTIF($I$2:$I$21,B13994)&gt;0,0,WEEKDAY(B13994,2)))</f>
        <v>3</v>
      </c>
      <c r="D13994" s="74">
        <f t="shared" si="2"/>
        <v>19</v>
      </c>
      <c r="E13994" s="12">
        <f>IFERROR(VLOOKUP(A13994,'IDAR Meter Data'!$A:$B,2,1),"")</f>
        <v>214</v>
      </c>
      <c r="F13994" s="75">
        <f>IF(CECCZ="CZ03",'Outside Temp'!B13994,IF(CECCZ="CZ04",'Outside Temp'!B13995,IF(CECCZ="CZ12",'Outside Temp'!B13996, IF(CECCZ="CZ13",'Outside Temp'!B13997))))</f>
        <v>64.93333333</v>
      </c>
      <c r="G13994" s="12">
        <f t="shared" si="3"/>
        <v>1</v>
      </c>
    </row>
    <row r="13995" ht="15.75" customHeight="1">
      <c r="A13995" s="13">
        <v>42270.802083333336</v>
      </c>
      <c r="B13995" s="73">
        <f t="shared" si="1"/>
        <v>42270</v>
      </c>
      <c r="C13995" s="74">
        <f>IF(NewCustomer="Yes", IF(COUNTIF($I$2:$I$11,B13995)&gt;0,0,WEEKDAY(B13995,2)),IF(COUNTIF($I$2:$I$21,B13995)&gt;0,0,WEEKDAY(B13995,2)))</f>
        <v>3</v>
      </c>
      <c r="D13995" s="74">
        <f t="shared" si="2"/>
        <v>19</v>
      </c>
      <c r="E13995" s="12">
        <f>IFERROR(VLOOKUP(A13995,'IDAR Meter Data'!$A:$B,2,1),"")</f>
        <v>122</v>
      </c>
      <c r="F13995" s="75">
        <f>IF(CECCZ="CZ03",'Outside Temp'!B13995,IF(CECCZ="CZ04",'Outside Temp'!B13996,IF(CECCZ="CZ12",'Outside Temp'!B13997, IF(CECCZ="CZ13",'Outside Temp'!B13998))))</f>
        <v>64.68333333</v>
      </c>
      <c r="G13995" s="12">
        <f t="shared" si="3"/>
        <v>1</v>
      </c>
    </row>
    <row r="13996" ht="15.75" customHeight="1">
      <c r="A13996" s="13">
        <v>42270.8125</v>
      </c>
      <c r="B13996" s="73">
        <f t="shared" si="1"/>
        <v>42270</v>
      </c>
      <c r="C13996" s="74">
        <f>IF(NewCustomer="Yes", IF(COUNTIF($I$2:$I$11,B13996)&gt;0,0,WEEKDAY(B13996,2)),IF(COUNTIF($I$2:$I$21,B13996)&gt;0,0,WEEKDAY(B13996,2)))</f>
        <v>3</v>
      </c>
      <c r="D13996" s="74">
        <f t="shared" si="2"/>
        <v>19</v>
      </c>
      <c r="E13996" s="12">
        <f>IFERROR(VLOOKUP(A13996,'IDAR Meter Data'!$A:$B,2,1),"")</f>
        <v>125</v>
      </c>
      <c r="F13996" s="75">
        <f>IF(CECCZ="CZ03",'Outside Temp'!B13996,IF(CECCZ="CZ04",'Outside Temp'!B13997,IF(CECCZ="CZ12",'Outside Temp'!B13998, IF(CECCZ="CZ13",'Outside Temp'!B13999))))</f>
        <v>64.43333333</v>
      </c>
      <c r="G13996" s="12">
        <f t="shared" si="3"/>
        <v>1</v>
      </c>
    </row>
    <row r="13997" ht="15.75" customHeight="1">
      <c r="A13997" s="13">
        <v>42270.822916666664</v>
      </c>
      <c r="B13997" s="73">
        <f t="shared" si="1"/>
        <v>42270</v>
      </c>
      <c r="C13997" s="74">
        <f>IF(NewCustomer="Yes", IF(COUNTIF($I$2:$I$11,B13997)&gt;0,0,WEEKDAY(B13997,2)),IF(COUNTIF($I$2:$I$21,B13997)&gt;0,0,WEEKDAY(B13997,2)))</f>
        <v>3</v>
      </c>
      <c r="D13997" s="74">
        <f t="shared" si="2"/>
        <v>19</v>
      </c>
      <c r="E13997" s="12">
        <f>IFERROR(VLOOKUP(A13997,'IDAR Meter Data'!$A:$B,2,1),"")</f>
        <v>122</v>
      </c>
      <c r="F13997" s="75">
        <f>IF(CECCZ="CZ03",'Outside Temp'!B13997,IF(CECCZ="CZ04",'Outside Temp'!B13998,IF(CECCZ="CZ12",'Outside Temp'!B13999, IF(CECCZ="CZ13",'Outside Temp'!B14000))))</f>
        <v>64.18333333</v>
      </c>
      <c r="G13997" s="12">
        <f t="shared" si="3"/>
        <v>1</v>
      </c>
    </row>
    <row r="13998" ht="15.75" customHeight="1">
      <c r="A13998" s="13">
        <v>42270.833333333336</v>
      </c>
      <c r="B13998" s="73">
        <f t="shared" si="1"/>
        <v>42270</v>
      </c>
      <c r="C13998" s="74">
        <f>IF(NewCustomer="Yes", IF(COUNTIF($I$2:$I$11,B13998)&gt;0,0,WEEKDAY(B13998,2)),IF(COUNTIF($I$2:$I$21,B13998)&gt;0,0,WEEKDAY(B13998,2)))</f>
        <v>3</v>
      </c>
      <c r="D13998" s="74">
        <f t="shared" si="2"/>
        <v>20</v>
      </c>
      <c r="E13998" s="12">
        <f>IFERROR(VLOOKUP(A13998,'IDAR Meter Data'!$A:$B,2,1),"")</f>
        <v>122</v>
      </c>
      <c r="F13998" s="75">
        <f>IF(CECCZ="CZ03",'Outside Temp'!B13998,IF(CECCZ="CZ04",'Outside Temp'!B13999,IF(CECCZ="CZ12",'Outside Temp'!B14000, IF(CECCZ="CZ13",'Outside Temp'!B14001))))</f>
        <v>63.93333333</v>
      </c>
      <c r="G13998" s="12">
        <f t="shared" si="3"/>
        <v>1</v>
      </c>
    </row>
    <row r="13999" ht="15.75" customHeight="1">
      <c r="A13999" s="13">
        <v>42270.84375</v>
      </c>
      <c r="B13999" s="73">
        <f t="shared" si="1"/>
        <v>42270</v>
      </c>
      <c r="C13999" s="74">
        <f>IF(NewCustomer="Yes", IF(COUNTIF($I$2:$I$11,B13999)&gt;0,0,WEEKDAY(B13999,2)),IF(COUNTIF($I$2:$I$21,B13999)&gt;0,0,WEEKDAY(B13999,2)))</f>
        <v>3</v>
      </c>
      <c r="D13999" s="74">
        <f t="shared" si="2"/>
        <v>20</v>
      </c>
      <c r="E13999" s="12">
        <f>IFERROR(VLOOKUP(A13999,'IDAR Meter Data'!$A:$B,2,1),"")</f>
        <v>129</v>
      </c>
      <c r="F13999" s="75">
        <f>IF(CECCZ="CZ03",'Outside Temp'!B13999,IF(CECCZ="CZ04",'Outside Temp'!B14000,IF(CECCZ="CZ12",'Outside Temp'!B14001, IF(CECCZ="CZ13",'Outside Temp'!B14002))))</f>
        <v>63.68333333</v>
      </c>
      <c r="G13999" s="12">
        <f t="shared" si="3"/>
        <v>1</v>
      </c>
    </row>
    <row r="14000" ht="15.75" customHeight="1">
      <c r="A14000" s="13">
        <v>42270.854166666664</v>
      </c>
      <c r="B14000" s="73">
        <f t="shared" si="1"/>
        <v>42270</v>
      </c>
      <c r="C14000" s="74">
        <f>IF(NewCustomer="Yes", IF(COUNTIF($I$2:$I$11,B14000)&gt;0,0,WEEKDAY(B14000,2)),IF(COUNTIF($I$2:$I$21,B14000)&gt;0,0,WEEKDAY(B14000,2)))</f>
        <v>3</v>
      </c>
      <c r="D14000" s="74">
        <f t="shared" si="2"/>
        <v>20</v>
      </c>
      <c r="E14000" s="12">
        <f>IFERROR(VLOOKUP(A14000,'IDAR Meter Data'!$A:$B,2,1),"")</f>
        <v>123</v>
      </c>
      <c r="F14000" s="75">
        <f>IF(CECCZ="CZ03",'Outside Temp'!B14000,IF(CECCZ="CZ04",'Outside Temp'!B14001,IF(CECCZ="CZ12",'Outside Temp'!B14002, IF(CECCZ="CZ13",'Outside Temp'!B14003))))</f>
        <v>63.43333333</v>
      </c>
      <c r="G14000" s="12">
        <f t="shared" si="3"/>
        <v>1</v>
      </c>
    </row>
    <row r="14001" ht="15.75" customHeight="1">
      <c r="A14001" s="13">
        <v>42270.864583333336</v>
      </c>
      <c r="B14001" s="73">
        <f t="shared" si="1"/>
        <v>42270</v>
      </c>
      <c r="C14001" s="74">
        <f>IF(NewCustomer="Yes", IF(COUNTIF($I$2:$I$11,B14001)&gt;0,0,WEEKDAY(B14001,2)),IF(COUNTIF($I$2:$I$21,B14001)&gt;0,0,WEEKDAY(B14001,2)))</f>
        <v>3</v>
      </c>
      <c r="D14001" s="74">
        <f t="shared" si="2"/>
        <v>20</v>
      </c>
      <c r="E14001" s="12">
        <f>IFERROR(VLOOKUP(A14001,'IDAR Meter Data'!$A:$B,2,1),"")</f>
        <v>122</v>
      </c>
      <c r="F14001" s="75">
        <f>IF(CECCZ="CZ03",'Outside Temp'!B14001,IF(CECCZ="CZ04",'Outside Temp'!B14002,IF(CECCZ="CZ12",'Outside Temp'!B14003, IF(CECCZ="CZ13",'Outside Temp'!B14004))))</f>
        <v>63.18333333</v>
      </c>
      <c r="G14001" s="12">
        <f t="shared" si="3"/>
        <v>1</v>
      </c>
    </row>
    <row r="14002" ht="15.75" customHeight="1">
      <c r="A14002" s="13">
        <v>42270.875</v>
      </c>
      <c r="B14002" s="73">
        <f t="shared" si="1"/>
        <v>42270</v>
      </c>
      <c r="C14002" s="74">
        <f>IF(NewCustomer="Yes", IF(COUNTIF($I$2:$I$11,B14002)&gt;0,0,WEEKDAY(B14002,2)),IF(COUNTIF($I$2:$I$21,B14002)&gt;0,0,WEEKDAY(B14002,2)))</f>
        <v>3</v>
      </c>
      <c r="D14002" s="74">
        <f t="shared" si="2"/>
        <v>21</v>
      </c>
      <c r="E14002" s="12">
        <f>IFERROR(VLOOKUP(A14002,'IDAR Meter Data'!$A:$B,2,1),"")</f>
        <v>121</v>
      </c>
      <c r="F14002" s="75">
        <f>IF(CECCZ="CZ03",'Outside Temp'!B14002,IF(CECCZ="CZ04",'Outside Temp'!B14003,IF(CECCZ="CZ12",'Outside Temp'!B14004, IF(CECCZ="CZ13",'Outside Temp'!B14005))))</f>
        <v>62.93333333</v>
      </c>
      <c r="G14002" s="12">
        <f t="shared" si="3"/>
        <v>1</v>
      </c>
    </row>
    <row r="14003" ht="15.75" customHeight="1">
      <c r="A14003" s="13">
        <v>42270.885416666664</v>
      </c>
      <c r="B14003" s="73">
        <f t="shared" si="1"/>
        <v>42270</v>
      </c>
      <c r="C14003" s="74">
        <f>IF(NewCustomer="Yes", IF(COUNTIF($I$2:$I$11,B14003)&gt;0,0,WEEKDAY(B14003,2)),IF(COUNTIF($I$2:$I$21,B14003)&gt;0,0,WEEKDAY(B14003,2)))</f>
        <v>3</v>
      </c>
      <c r="D14003" s="74">
        <f t="shared" si="2"/>
        <v>21</v>
      </c>
      <c r="E14003" s="12">
        <f>IFERROR(VLOOKUP(A14003,'IDAR Meter Data'!$A:$B,2,1),"")</f>
        <v>122</v>
      </c>
      <c r="F14003" s="75">
        <f>IF(CECCZ="CZ03",'Outside Temp'!B14003,IF(CECCZ="CZ04",'Outside Temp'!B14004,IF(CECCZ="CZ12",'Outside Temp'!B14005, IF(CECCZ="CZ13",'Outside Temp'!B14006))))</f>
        <v>62.68333333</v>
      </c>
      <c r="G14003" s="12">
        <f t="shared" si="3"/>
        <v>1</v>
      </c>
    </row>
    <row r="14004" ht="15.75" customHeight="1">
      <c r="A14004" s="13">
        <v>42270.895833333336</v>
      </c>
      <c r="B14004" s="73">
        <f t="shared" si="1"/>
        <v>42270</v>
      </c>
      <c r="C14004" s="74">
        <f>IF(NewCustomer="Yes", IF(COUNTIF($I$2:$I$11,B14004)&gt;0,0,WEEKDAY(B14004,2)),IF(COUNTIF($I$2:$I$21,B14004)&gt;0,0,WEEKDAY(B14004,2)))</f>
        <v>3</v>
      </c>
      <c r="D14004" s="74">
        <f t="shared" si="2"/>
        <v>21</v>
      </c>
      <c r="E14004" s="12">
        <f>IFERROR(VLOOKUP(A14004,'IDAR Meter Data'!$A:$B,2,1),"")</f>
        <v>117</v>
      </c>
      <c r="F14004" s="75">
        <f>IF(CECCZ="CZ03",'Outside Temp'!B14004,IF(CECCZ="CZ04",'Outside Temp'!B14005,IF(CECCZ="CZ12",'Outside Temp'!B14006, IF(CECCZ="CZ13",'Outside Temp'!B14007))))</f>
        <v>62.43333333</v>
      </c>
      <c r="G14004" s="12">
        <f t="shared" si="3"/>
        <v>1</v>
      </c>
    </row>
    <row r="14005" ht="15.75" customHeight="1">
      <c r="A14005" s="13">
        <v>42270.90625</v>
      </c>
      <c r="B14005" s="73">
        <f t="shared" si="1"/>
        <v>42270</v>
      </c>
      <c r="C14005" s="74">
        <f>IF(NewCustomer="Yes", IF(COUNTIF($I$2:$I$11,B14005)&gt;0,0,WEEKDAY(B14005,2)),IF(COUNTIF($I$2:$I$21,B14005)&gt;0,0,WEEKDAY(B14005,2)))</f>
        <v>3</v>
      </c>
      <c r="D14005" s="74">
        <f t="shared" si="2"/>
        <v>21</v>
      </c>
      <c r="E14005" s="12">
        <f>IFERROR(VLOOKUP(A14005,'IDAR Meter Data'!$A:$B,2,1),"")</f>
        <v>118</v>
      </c>
      <c r="F14005" s="75">
        <f>IF(CECCZ="CZ03",'Outside Temp'!B14005,IF(CECCZ="CZ04",'Outside Temp'!B14006,IF(CECCZ="CZ12",'Outside Temp'!B14007, IF(CECCZ="CZ13",'Outside Temp'!B14008))))</f>
        <v>62.18333333</v>
      </c>
      <c r="G14005" s="12">
        <f t="shared" si="3"/>
        <v>1</v>
      </c>
    </row>
    <row r="14006" ht="15.75" customHeight="1">
      <c r="A14006" s="13">
        <v>42270.916666666664</v>
      </c>
      <c r="B14006" s="73">
        <f t="shared" si="1"/>
        <v>42270</v>
      </c>
      <c r="C14006" s="74">
        <f>IF(NewCustomer="Yes", IF(COUNTIF($I$2:$I$11,B14006)&gt;0,0,WEEKDAY(B14006,2)),IF(COUNTIF($I$2:$I$21,B14006)&gt;0,0,WEEKDAY(B14006,2)))</f>
        <v>3</v>
      </c>
      <c r="D14006" s="74">
        <f t="shared" si="2"/>
        <v>22</v>
      </c>
      <c r="E14006" s="12">
        <f>IFERROR(VLOOKUP(A14006,'IDAR Meter Data'!$A:$B,2,1),"")</f>
        <v>116</v>
      </c>
      <c r="F14006" s="75">
        <f>IF(CECCZ="CZ03",'Outside Temp'!B14006,IF(CECCZ="CZ04",'Outside Temp'!B14007,IF(CECCZ="CZ12",'Outside Temp'!B14008, IF(CECCZ="CZ13",'Outside Temp'!B14009))))</f>
        <v>61.93333333</v>
      </c>
      <c r="G14006" s="12">
        <f t="shared" si="3"/>
        <v>1</v>
      </c>
    </row>
    <row r="14007" ht="15.75" customHeight="1">
      <c r="A14007" s="13">
        <v>42270.927083333336</v>
      </c>
      <c r="B14007" s="73">
        <f t="shared" si="1"/>
        <v>42270</v>
      </c>
      <c r="C14007" s="74">
        <f>IF(NewCustomer="Yes", IF(COUNTIF($I$2:$I$11,B14007)&gt;0,0,WEEKDAY(B14007,2)),IF(COUNTIF($I$2:$I$21,B14007)&gt;0,0,WEEKDAY(B14007,2)))</f>
        <v>3</v>
      </c>
      <c r="D14007" s="74">
        <f t="shared" si="2"/>
        <v>22</v>
      </c>
      <c r="E14007" s="12">
        <f>IFERROR(VLOOKUP(A14007,'IDAR Meter Data'!$A:$B,2,1),"")</f>
        <v>116</v>
      </c>
      <c r="F14007" s="75">
        <f>IF(CECCZ="CZ03",'Outside Temp'!B14007,IF(CECCZ="CZ04",'Outside Temp'!B14008,IF(CECCZ="CZ12",'Outside Temp'!B14009, IF(CECCZ="CZ13",'Outside Temp'!B14010))))</f>
        <v>61.68333333</v>
      </c>
      <c r="G14007" s="12">
        <f t="shared" si="3"/>
        <v>1</v>
      </c>
    </row>
    <row r="14008" ht="15.75" customHeight="1">
      <c r="A14008" s="13">
        <v>42270.9375</v>
      </c>
      <c r="B14008" s="73">
        <f t="shared" si="1"/>
        <v>42270</v>
      </c>
      <c r="C14008" s="74">
        <f>IF(NewCustomer="Yes", IF(COUNTIF($I$2:$I$11,B14008)&gt;0,0,WEEKDAY(B14008,2)),IF(COUNTIF($I$2:$I$21,B14008)&gt;0,0,WEEKDAY(B14008,2)))</f>
        <v>3</v>
      </c>
      <c r="D14008" s="74">
        <f t="shared" si="2"/>
        <v>22</v>
      </c>
      <c r="E14008" s="12">
        <f>IFERROR(VLOOKUP(A14008,'IDAR Meter Data'!$A:$B,2,1),"")</f>
        <v>120</v>
      </c>
      <c r="F14008" s="75">
        <f>IF(CECCZ="CZ03",'Outside Temp'!B14008,IF(CECCZ="CZ04",'Outside Temp'!B14009,IF(CECCZ="CZ12",'Outside Temp'!B14010, IF(CECCZ="CZ13",'Outside Temp'!B14011))))</f>
        <v>61.43333333</v>
      </c>
      <c r="G14008" s="12">
        <f t="shared" si="3"/>
        <v>1</v>
      </c>
    </row>
    <row r="14009" ht="15.75" customHeight="1">
      <c r="A14009" s="13">
        <v>42270.947916666664</v>
      </c>
      <c r="B14009" s="73">
        <f t="shared" si="1"/>
        <v>42270</v>
      </c>
      <c r="C14009" s="74">
        <f>IF(NewCustomer="Yes", IF(COUNTIF($I$2:$I$11,B14009)&gt;0,0,WEEKDAY(B14009,2)),IF(COUNTIF($I$2:$I$21,B14009)&gt;0,0,WEEKDAY(B14009,2)))</f>
        <v>3</v>
      </c>
      <c r="D14009" s="74">
        <f t="shared" si="2"/>
        <v>22</v>
      </c>
      <c r="E14009" s="12">
        <f>IFERROR(VLOOKUP(A14009,'IDAR Meter Data'!$A:$B,2,1),"")</f>
        <v>123</v>
      </c>
      <c r="F14009" s="75">
        <f>IF(CECCZ="CZ03",'Outside Temp'!B14009,IF(CECCZ="CZ04",'Outside Temp'!B14010,IF(CECCZ="CZ12",'Outside Temp'!B14011, IF(CECCZ="CZ13",'Outside Temp'!B14012))))</f>
        <v>61.18333333</v>
      </c>
      <c r="G14009" s="12">
        <f t="shared" si="3"/>
        <v>1</v>
      </c>
    </row>
    <row r="14010" ht="15.75" customHeight="1">
      <c r="A14010" s="13">
        <v>42270.958333333336</v>
      </c>
      <c r="B14010" s="73">
        <f t="shared" si="1"/>
        <v>42270</v>
      </c>
      <c r="C14010" s="74">
        <f>IF(NewCustomer="Yes", IF(COUNTIF($I$2:$I$11,B14010)&gt;0,0,WEEKDAY(B14010,2)),IF(COUNTIF($I$2:$I$21,B14010)&gt;0,0,WEEKDAY(B14010,2)))</f>
        <v>3</v>
      </c>
      <c r="D14010" s="74">
        <f t="shared" si="2"/>
        <v>23</v>
      </c>
      <c r="E14010" s="12">
        <f>IFERROR(VLOOKUP(A14010,'IDAR Meter Data'!$A:$B,2,1),"")</f>
        <v>124</v>
      </c>
      <c r="F14010" s="75">
        <f>IF(CECCZ="CZ03",'Outside Temp'!B14010,IF(CECCZ="CZ04",'Outside Temp'!B14011,IF(CECCZ="CZ12",'Outside Temp'!B14012, IF(CECCZ="CZ13",'Outside Temp'!B14013))))</f>
        <v>61.06666667</v>
      </c>
      <c r="G14010" s="12">
        <f t="shared" si="3"/>
        <v>1</v>
      </c>
    </row>
    <row r="14011" ht="15.75" customHeight="1">
      <c r="A14011" s="13">
        <v>42270.96875</v>
      </c>
      <c r="B14011" s="73">
        <f t="shared" si="1"/>
        <v>42270</v>
      </c>
      <c r="C14011" s="74">
        <f>IF(NewCustomer="Yes", IF(COUNTIF($I$2:$I$11,B14011)&gt;0,0,WEEKDAY(B14011,2)),IF(COUNTIF($I$2:$I$21,B14011)&gt;0,0,WEEKDAY(B14011,2)))</f>
        <v>3</v>
      </c>
      <c r="D14011" s="74">
        <f t="shared" si="2"/>
        <v>23</v>
      </c>
      <c r="E14011" s="12">
        <f>IFERROR(VLOOKUP(A14011,'IDAR Meter Data'!$A:$B,2,1),"")</f>
        <v>123</v>
      </c>
      <c r="F14011" s="75">
        <f>IF(CECCZ="CZ03",'Outside Temp'!B14011,IF(CECCZ="CZ04",'Outside Temp'!B14012,IF(CECCZ="CZ12",'Outside Temp'!B14013, IF(CECCZ="CZ13",'Outside Temp'!B14014))))</f>
        <v>61.31666667</v>
      </c>
      <c r="G14011" s="12">
        <f t="shared" si="3"/>
        <v>1</v>
      </c>
    </row>
    <row r="14012" ht="15.75" customHeight="1">
      <c r="A14012" s="13">
        <v>42270.979166666664</v>
      </c>
      <c r="B14012" s="73">
        <f t="shared" si="1"/>
        <v>42270</v>
      </c>
      <c r="C14012" s="74">
        <f>IF(NewCustomer="Yes", IF(COUNTIF($I$2:$I$11,B14012)&gt;0,0,WEEKDAY(B14012,2)),IF(COUNTIF($I$2:$I$21,B14012)&gt;0,0,WEEKDAY(B14012,2)))</f>
        <v>3</v>
      </c>
      <c r="D14012" s="74">
        <f t="shared" si="2"/>
        <v>23</v>
      </c>
      <c r="E14012" s="12">
        <f>IFERROR(VLOOKUP(A14012,'IDAR Meter Data'!$A:$B,2,1),"")</f>
        <v>117</v>
      </c>
      <c r="F14012" s="75">
        <f>IF(CECCZ="CZ03",'Outside Temp'!B14012,IF(CECCZ="CZ04",'Outside Temp'!B14013,IF(CECCZ="CZ12",'Outside Temp'!B14014, IF(CECCZ="CZ13",'Outside Temp'!B14015))))</f>
        <v>61.56666667</v>
      </c>
      <c r="G14012" s="12">
        <f t="shared" si="3"/>
        <v>1</v>
      </c>
    </row>
    <row r="14013" ht="15.75" customHeight="1">
      <c r="A14013" s="13">
        <v>42270.989583333336</v>
      </c>
      <c r="B14013" s="73">
        <f t="shared" si="1"/>
        <v>42270</v>
      </c>
      <c r="C14013" s="74">
        <f>IF(NewCustomer="Yes", IF(COUNTIF($I$2:$I$11,B14013)&gt;0,0,WEEKDAY(B14013,2)),IF(COUNTIF($I$2:$I$21,B14013)&gt;0,0,WEEKDAY(B14013,2)))</f>
        <v>3</v>
      </c>
      <c r="D14013" s="74">
        <f t="shared" si="2"/>
        <v>23</v>
      </c>
      <c r="E14013" s="12">
        <f>IFERROR(VLOOKUP(A14013,'IDAR Meter Data'!$A:$B,2,1),"")</f>
        <v>121</v>
      </c>
      <c r="F14013" s="75">
        <f>IF(CECCZ="CZ03",'Outside Temp'!B14013,IF(CECCZ="CZ04",'Outside Temp'!B14014,IF(CECCZ="CZ12",'Outside Temp'!B14015, IF(CECCZ="CZ13",'Outside Temp'!B14016))))</f>
        <v>61.81666667</v>
      </c>
      <c r="G14013" s="12">
        <f t="shared" si="3"/>
        <v>1</v>
      </c>
    </row>
    <row r="14014" ht="15.75" customHeight="1">
      <c r="A14014" s="13">
        <v>42271.0</v>
      </c>
      <c r="B14014" s="73">
        <f t="shared" si="1"/>
        <v>42271</v>
      </c>
      <c r="C14014" s="74">
        <f>IF(NewCustomer="Yes", IF(COUNTIF($I$2:$I$11,B14014)&gt;0,0,WEEKDAY(B14014,2)),IF(COUNTIF($I$2:$I$21,B14014)&gt;0,0,WEEKDAY(B14014,2)))</f>
        <v>4</v>
      </c>
      <c r="D14014" s="74">
        <f t="shared" si="2"/>
        <v>0</v>
      </c>
      <c r="E14014" s="12">
        <f>IFERROR(VLOOKUP(A14014,'IDAR Meter Data'!$A:$B,2,1),"")</f>
        <v>121</v>
      </c>
      <c r="F14014" s="75">
        <f>IF(CECCZ="CZ03",'Outside Temp'!B14014,IF(CECCZ="CZ04",'Outside Temp'!B14015,IF(CECCZ="CZ12",'Outside Temp'!B14016, IF(CECCZ="CZ13",'Outside Temp'!B14017))))</f>
        <v>62</v>
      </c>
      <c r="G14014" s="12">
        <f t="shared" si="3"/>
        <v>1</v>
      </c>
    </row>
    <row r="14015" ht="15.75" customHeight="1">
      <c r="A14015" s="13">
        <v>42271.010416666664</v>
      </c>
      <c r="B14015" s="73">
        <f t="shared" si="1"/>
        <v>42271</v>
      </c>
      <c r="C14015" s="74">
        <f>IF(NewCustomer="Yes", IF(COUNTIF($I$2:$I$11,B14015)&gt;0,0,WEEKDAY(B14015,2)),IF(COUNTIF($I$2:$I$21,B14015)&gt;0,0,WEEKDAY(B14015,2)))</f>
        <v>4</v>
      </c>
      <c r="D14015" s="74">
        <f t="shared" si="2"/>
        <v>0</v>
      </c>
      <c r="E14015" s="12">
        <f>IFERROR(VLOOKUP(A14015,'IDAR Meter Data'!$A:$B,2,1),"")</f>
        <v>110</v>
      </c>
      <c r="F14015" s="75">
        <f>IF(CECCZ="CZ03",'Outside Temp'!B14015,IF(CECCZ="CZ04",'Outside Temp'!B14016,IF(CECCZ="CZ12",'Outside Temp'!B14017, IF(CECCZ="CZ13",'Outside Temp'!B14018))))</f>
        <v>62</v>
      </c>
      <c r="G14015" s="12">
        <f t="shared" si="3"/>
        <v>1</v>
      </c>
    </row>
    <row r="14016" ht="15.75" customHeight="1">
      <c r="A14016" s="13">
        <v>42271.020833333336</v>
      </c>
      <c r="B14016" s="73">
        <f t="shared" si="1"/>
        <v>42271</v>
      </c>
      <c r="C14016" s="74">
        <f>IF(NewCustomer="Yes", IF(COUNTIF($I$2:$I$11,B14016)&gt;0,0,WEEKDAY(B14016,2)),IF(COUNTIF($I$2:$I$21,B14016)&gt;0,0,WEEKDAY(B14016,2)))</f>
        <v>4</v>
      </c>
      <c r="D14016" s="74">
        <f t="shared" si="2"/>
        <v>0</v>
      </c>
      <c r="E14016" s="12">
        <f>IFERROR(VLOOKUP(A14016,'IDAR Meter Data'!$A:$B,2,1),"")</f>
        <v>121</v>
      </c>
      <c r="F14016" s="75">
        <f>IF(CECCZ="CZ03",'Outside Temp'!B14016,IF(CECCZ="CZ04",'Outside Temp'!B14017,IF(CECCZ="CZ12",'Outside Temp'!B14018, IF(CECCZ="CZ13",'Outside Temp'!B14019))))</f>
        <v>62</v>
      </c>
      <c r="G14016" s="12">
        <f t="shared" si="3"/>
        <v>1</v>
      </c>
    </row>
    <row r="14017" ht="15.75" customHeight="1">
      <c r="A14017" s="13">
        <v>42271.03125</v>
      </c>
      <c r="B14017" s="73">
        <f t="shared" si="1"/>
        <v>42271</v>
      </c>
      <c r="C14017" s="74">
        <f>IF(NewCustomer="Yes", IF(COUNTIF($I$2:$I$11,B14017)&gt;0,0,WEEKDAY(B14017,2)),IF(COUNTIF($I$2:$I$21,B14017)&gt;0,0,WEEKDAY(B14017,2)))</f>
        <v>4</v>
      </c>
      <c r="D14017" s="74">
        <f t="shared" si="2"/>
        <v>0</v>
      </c>
      <c r="E14017" s="12">
        <f>IFERROR(VLOOKUP(A14017,'IDAR Meter Data'!$A:$B,2,1),"")</f>
        <v>113</v>
      </c>
      <c r="F14017" s="75">
        <f>IF(CECCZ="CZ03",'Outside Temp'!B14017,IF(CECCZ="CZ04",'Outside Temp'!B14018,IF(CECCZ="CZ12",'Outside Temp'!B14019, IF(CECCZ="CZ13",'Outside Temp'!B14020))))</f>
        <v>62</v>
      </c>
      <c r="G14017" s="12">
        <f t="shared" si="3"/>
        <v>1</v>
      </c>
    </row>
    <row r="14018" ht="15.75" customHeight="1">
      <c r="A14018" s="13">
        <v>42271.041666666664</v>
      </c>
      <c r="B14018" s="73">
        <f t="shared" si="1"/>
        <v>42271</v>
      </c>
      <c r="C14018" s="74">
        <f>IF(NewCustomer="Yes", IF(COUNTIF($I$2:$I$11,B14018)&gt;0,0,WEEKDAY(B14018,2)),IF(COUNTIF($I$2:$I$21,B14018)&gt;0,0,WEEKDAY(B14018,2)))</f>
        <v>4</v>
      </c>
      <c r="D14018" s="74">
        <f t="shared" si="2"/>
        <v>1</v>
      </c>
      <c r="E14018" s="12">
        <f>IFERROR(VLOOKUP(A14018,'IDAR Meter Data'!$A:$B,2,1),"")</f>
        <v>112</v>
      </c>
      <c r="F14018" s="75">
        <f>IF(CECCZ="CZ03",'Outside Temp'!B14018,IF(CECCZ="CZ04",'Outside Temp'!B14019,IF(CECCZ="CZ12",'Outside Temp'!B14020, IF(CECCZ="CZ13",'Outside Temp'!B14021))))</f>
        <v>61.93333333</v>
      </c>
      <c r="G14018" s="12">
        <f t="shared" si="3"/>
        <v>1</v>
      </c>
    </row>
    <row r="14019" ht="15.75" customHeight="1">
      <c r="A14019" s="13">
        <v>42271.052083333336</v>
      </c>
      <c r="B14019" s="73">
        <f t="shared" si="1"/>
        <v>42271</v>
      </c>
      <c r="C14019" s="74">
        <f>IF(NewCustomer="Yes", IF(COUNTIF($I$2:$I$11,B14019)&gt;0,0,WEEKDAY(B14019,2)),IF(COUNTIF($I$2:$I$21,B14019)&gt;0,0,WEEKDAY(B14019,2)))</f>
        <v>4</v>
      </c>
      <c r="D14019" s="74">
        <f t="shared" si="2"/>
        <v>1</v>
      </c>
      <c r="E14019" s="12">
        <f>IFERROR(VLOOKUP(A14019,'IDAR Meter Data'!$A:$B,2,1),"")</f>
        <v>106</v>
      </c>
      <c r="F14019" s="75">
        <f>IF(CECCZ="CZ03",'Outside Temp'!B14019,IF(CECCZ="CZ04",'Outside Temp'!B14020,IF(CECCZ="CZ12",'Outside Temp'!B14021, IF(CECCZ="CZ13",'Outside Temp'!B14022))))</f>
        <v>61.68333333</v>
      </c>
      <c r="G14019" s="12">
        <f t="shared" si="3"/>
        <v>1</v>
      </c>
    </row>
    <row r="14020" ht="15.75" customHeight="1">
      <c r="A14020" s="13">
        <v>42271.0625</v>
      </c>
      <c r="B14020" s="73">
        <f t="shared" si="1"/>
        <v>42271</v>
      </c>
      <c r="C14020" s="74">
        <f>IF(NewCustomer="Yes", IF(COUNTIF($I$2:$I$11,B14020)&gt;0,0,WEEKDAY(B14020,2)),IF(COUNTIF($I$2:$I$21,B14020)&gt;0,0,WEEKDAY(B14020,2)))</f>
        <v>4</v>
      </c>
      <c r="D14020" s="74">
        <f t="shared" si="2"/>
        <v>1</v>
      </c>
      <c r="E14020" s="12">
        <f>IFERROR(VLOOKUP(A14020,'IDAR Meter Data'!$A:$B,2,1),"")</f>
        <v>114</v>
      </c>
      <c r="F14020" s="75">
        <f>IF(CECCZ="CZ03",'Outside Temp'!B14020,IF(CECCZ="CZ04",'Outside Temp'!B14021,IF(CECCZ="CZ12",'Outside Temp'!B14022, IF(CECCZ="CZ13",'Outside Temp'!B14023))))</f>
        <v>61.43333333</v>
      </c>
      <c r="G14020" s="12">
        <f t="shared" si="3"/>
        <v>1</v>
      </c>
    </row>
    <row r="14021" ht="15.75" customHeight="1">
      <c r="A14021" s="13">
        <v>42271.072916666664</v>
      </c>
      <c r="B14021" s="73">
        <f t="shared" si="1"/>
        <v>42271</v>
      </c>
      <c r="C14021" s="74">
        <f>IF(NewCustomer="Yes", IF(COUNTIF($I$2:$I$11,B14021)&gt;0,0,WEEKDAY(B14021,2)),IF(COUNTIF($I$2:$I$21,B14021)&gt;0,0,WEEKDAY(B14021,2)))</f>
        <v>4</v>
      </c>
      <c r="D14021" s="74">
        <f t="shared" si="2"/>
        <v>1</v>
      </c>
      <c r="E14021" s="12">
        <f>IFERROR(VLOOKUP(A14021,'IDAR Meter Data'!$A:$B,2,1),"")</f>
        <v>108</v>
      </c>
      <c r="F14021" s="75">
        <f>IF(CECCZ="CZ03",'Outside Temp'!B14021,IF(CECCZ="CZ04",'Outside Temp'!B14022,IF(CECCZ="CZ12",'Outside Temp'!B14023, IF(CECCZ="CZ13",'Outside Temp'!B14024))))</f>
        <v>61.18333333</v>
      </c>
      <c r="G14021" s="12">
        <f t="shared" si="3"/>
        <v>1</v>
      </c>
    </row>
    <row r="14022" ht="15.75" customHeight="1">
      <c r="A14022" s="13">
        <v>42271.083333333336</v>
      </c>
      <c r="B14022" s="73">
        <f t="shared" si="1"/>
        <v>42271</v>
      </c>
      <c r="C14022" s="74">
        <f>IF(NewCustomer="Yes", IF(COUNTIF($I$2:$I$11,B14022)&gt;0,0,WEEKDAY(B14022,2)),IF(COUNTIF($I$2:$I$21,B14022)&gt;0,0,WEEKDAY(B14022,2)))</f>
        <v>4</v>
      </c>
      <c r="D14022" s="74">
        <f t="shared" si="2"/>
        <v>2</v>
      </c>
      <c r="E14022" s="12">
        <f>IFERROR(VLOOKUP(A14022,'IDAR Meter Data'!$A:$B,2,1),"")</f>
        <v>116</v>
      </c>
      <c r="F14022" s="75">
        <f>IF(CECCZ="CZ03",'Outside Temp'!B14022,IF(CECCZ="CZ04",'Outside Temp'!B14023,IF(CECCZ="CZ12",'Outside Temp'!B14024, IF(CECCZ="CZ13",'Outside Temp'!B14025))))</f>
        <v>61</v>
      </c>
      <c r="G14022" s="12">
        <f t="shared" si="3"/>
        <v>1</v>
      </c>
    </row>
    <row r="14023" ht="15.75" customHeight="1">
      <c r="A14023" s="13">
        <v>42271.09375</v>
      </c>
      <c r="B14023" s="73">
        <f t="shared" si="1"/>
        <v>42271</v>
      </c>
      <c r="C14023" s="74">
        <f>IF(NewCustomer="Yes", IF(COUNTIF($I$2:$I$11,B14023)&gt;0,0,WEEKDAY(B14023,2)),IF(COUNTIF($I$2:$I$21,B14023)&gt;0,0,WEEKDAY(B14023,2)))</f>
        <v>4</v>
      </c>
      <c r="D14023" s="74">
        <f t="shared" si="2"/>
        <v>2</v>
      </c>
      <c r="E14023" s="12">
        <f>IFERROR(VLOOKUP(A14023,'IDAR Meter Data'!$A:$B,2,1),"")</f>
        <v>106</v>
      </c>
      <c r="F14023" s="75">
        <f>IF(CECCZ="CZ03",'Outside Temp'!B14023,IF(CECCZ="CZ04",'Outside Temp'!B14024,IF(CECCZ="CZ12",'Outside Temp'!B14025, IF(CECCZ="CZ13",'Outside Temp'!B14026))))</f>
        <v>61</v>
      </c>
      <c r="G14023" s="12">
        <f t="shared" si="3"/>
        <v>1</v>
      </c>
    </row>
    <row r="14024" ht="15.75" customHeight="1">
      <c r="A14024" s="13">
        <v>42271.104166666664</v>
      </c>
      <c r="B14024" s="73">
        <f t="shared" si="1"/>
        <v>42271</v>
      </c>
      <c r="C14024" s="74">
        <f>IF(NewCustomer="Yes", IF(COUNTIF($I$2:$I$11,B14024)&gt;0,0,WEEKDAY(B14024,2)),IF(COUNTIF($I$2:$I$21,B14024)&gt;0,0,WEEKDAY(B14024,2)))</f>
        <v>4</v>
      </c>
      <c r="D14024" s="74">
        <f t="shared" si="2"/>
        <v>2</v>
      </c>
      <c r="E14024" s="12">
        <f>IFERROR(VLOOKUP(A14024,'IDAR Meter Data'!$A:$B,2,1),"")</f>
        <v>112</v>
      </c>
      <c r="F14024" s="75">
        <f>IF(CECCZ="CZ03",'Outside Temp'!B14024,IF(CECCZ="CZ04",'Outside Temp'!B14025,IF(CECCZ="CZ12",'Outside Temp'!B14026, IF(CECCZ="CZ13",'Outside Temp'!B14027))))</f>
        <v>61</v>
      </c>
      <c r="G14024" s="12">
        <f t="shared" si="3"/>
        <v>1</v>
      </c>
    </row>
    <row r="14025" ht="15.75" customHeight="1">
      <c r="A14025" s="13">
        <v>42271.114583333336</v>
      </c>
      <c r="B14025" s="73">
        <f t="shared" si="1"/>
        <v>42271</v>
      </c>
      <c r="C14025" s="74">
        <f>IF(NewCustomer="Yes", IF(COUNTIF($I$2:$I$11,B14025)&gt;0,0,WEEKDAY(B14025,2)),IF(COUNTIF($I$2:$I$21,B14025)&gt;0,0,WEEKDAY(B14025,2)))</f>
        <v>4</v>
      </c>
      <c r="D14025" s="74">
        <f t="shared" si="2"/>
        <v>2</v>
      </c>
      <c r="E14025" s="12">
        <f>IFERROR(VLOOKUP(A14025,'IDAR Meter Data'!$A:$B,2,1),"")</f>
        <v>106</v>
      </c>
      <c r="F14025" s="75">
        <f>IF(CECCZ="CZ03",'Outside Temp'!B14025,IF(CECCZ="CZ04",'Outside Temp'!B14026,IF(CECCZ="CZ12",'Outside Temp'!B14027, IF(CECCZ="CZ13",'Outside Temp'!B14028))))</f>
        <v>61</v>
      </c>
      <c r="G14025" s="12">
        <f t="shared" si="3"/>
        <v>1</v>
      </c>
    </row>
    <row r="14026" ht="15.75" customHeight="1">
      <c r="A14026" s="13">
        <v>42271.125</v>
      </c>
      <c r="B14026" s="73">
        <f t="shared" si="1"/>
        <v>42271</v>
      </c>
      <c r="C14026" s="74">
        <f>IF(NewCustomer="Yes", IF(COUNTIF($I$2:$I$11,B14026)&gt;0,0,WEEKDAY(B14026,2)),IF(COUNTIF($I$2:$I$21,B14026)&gt;0,0,WEEKDAY(B14026,2)))</f>
        <v>4</v>
      </c>
      <c r="D14026" s="74">
        <f t="shared" si="2"/>
        <v>3</v>
      </c>
      <c r="E14026" s="12">
        <f>IFERROR(VLOOKUP(A14026,'IDAR Meter Data'!$A:$B,2,1),"")</f>
        <v>112</v>
      </c>
      <c r="F14026" s="75">
        <f>IF(CECCZ="CZ03",'Outside Temp'!B14026,IF(CECCZ="CZ04",'Outside Temp'!B14027,IF(CECCZ="CZ12",'Outside Temp'!B14028, IF(CECCZ="CZ13",'Outside Temp'!B14029))))</f>
        <v>61</v>
      </c>
      <c r="G14026" s="12">
        <f t="shared" si="3"/>
        <v>1</v>
      </c>
    </row>
    <row r="14027" ht="15.75" customHeight="1">
      <c r="A14027" s="13">
        <v>42271.135416666664</v>
      </c>
      <c r="B14027" s="73">
        <f t="shared" si="1"/>
        <v>42271</v>
      </c>
      <c r="C14027" s="74">
        <f>IF(NewCustomer="Yes", IF(COUNTIF($I$2:$I$11,B14027)&gt;0,0,WEEKDAY(B14027,2)),IF(COUNTIF($I$2:$I$21,B14027)&gt;0,0,WEEKDAY(B14027,2)))</f>
        <v>4</v>
      </c>
      <c r="D14027" s="74">
        <f t="shared" si="2"/>
        <v>3</v>
      </c>
      <c r="E14027" s="12">
        <f>IFERROR(VLOOKUP(A14027,'IDAR Meter Data'!$A:$B,2,1),"")</f>
        <v>110</v>
      </c>
      <c r="F14027" s="75">
        <f>IF(CECCZ="CZ03",'Outside Temp'!B14027,IF(CECCZ="CZ04",'Outside Temp'!B14028,IF(CECCZ="CZ12",'Outside Temp'!B14029, IF(CECCZ="CZ13",'Outside Temp'!B14030))))</f>
        <v>61</v>
      </c>
      <c r="G14027" s="12">
        <f t="shared" si="3"/>
        <v>1</v>
      </c>
    </row>
    <row r="14028" ht="15.75" customHeight="1">
      <c r="A14028" s="13">
        <v>42271.145833333336</v>
      </c>
      <c r="B14028" s="73">
        <f t="shared" si="1"/>
        <v>42271</v>
      </c>
      <c r="C14028" s="74">
        <f>IF(NewCustomer="Yes", IF(COUNTIF($I$2:$I$11,B14028)&gt;0,0,WEEKDAY(B14028,2)),IF(COUNTIF($I$2:$I$21,B14028)&gt;0,0,WEEKDAY(B14028,2)))</f>
        <v>4</v>
      </c>
      <c r="D14028" s="74">
        <f t="shared" si="2"/>
        <v>3</v>
      </c>
      <c r="E14028" s="12">
        <f>IFERROR(VLOOKUP(A14028,'IDAR Meter Data'!$A:$B,2,1),"")</f>
        <v>107</v>
      </c>
      <c r="F14028" s="75">
        <f>IF(CECCZ="CZ03",'Outside Temp'!B14028,IF(CECCZ="CZ04",'Outside Temp'!B14029,IF(CECCZ="CZ12",'Outside Temp'!B14030, IF(CECCZ="CZ13",'Outside Temp'!B14031))))</f>
        <v>61</v>
      </c>
      <c r="G14028" s="12">
        <f t="shared" si="3"/>
        <v>1</v>
      </c>
    </row>
    <row r="14029" ht="15.75" customHeight="1">
      <c r="A14029" s="13">
        <v>42271.15625</v>
      </c>
      <c r="B14029" s="73">
        <f t="shared" si="1"/>
        <v>42271</v>
      </c>
      <c r="C14029" s="74">
        <f>IF(NewCustomer="Yes", IF(COUNTIF($I$2:$I$11,B14029)&gt;0,0,WEEKDAY(B14029,2)),IF(COUNTIF($I$2:$I$21,B14029)&gt;0,0,WEEKDAY(B14029,2)))</f>
        <v>4</v>
      </c>
      <c r="D14029" s="74">
        <f t="shared" si="2"/>
        <v>3</v>
      </c>
      <c r="E14029" s="12">
        <f>IFERROR(VLOOKUP(A14029,'IDAR Meter Data'!$A:$B,2,1),"")</f>
        <v>109</v>
      </c>
      <c r="F14029" s="75">
        <f>IF(CECCZ="CZ03",'Outside Temp'!B14029,IF(CECCZ="CZ04",'Outside Temp'!B14030,IF(CECCZ="CZ12",'Outside Temp'!B14031, IF(CECCZ="CZ13",'Outside Temp'!B14032))))</f>
        <v>61</v>
      </c>
      <c r="G14029" s="12">
        <f t="shared" si="3"/>
        <v>1</v>
      </c>
    </row>
    <row r="14030" ht="15.75" customHeight="1">
      <c r="A14030" s="13">
        <v>42271.166666666664</v>
      </c>
      <c r="B14030" s="73">
        <f t="shared" si="1"/>
        <v>42271</v>
      </c>
      <c r="C14030" s="74">
        <f>IF(NewCustomer="Yes", IF(COUNTIF($I$2:$I$11,B14030)&gt;0,0,WEEKDAY(B14030,2)),IF(COUNTIF($I$2:$I$21,B14030)&gt;0,0,WEEKDAY(B14030,2)))</f>
        <v>4</v>
      </c>
      <c r="D14030" s="74">
        <f t="shared" si="2"/>
        <v>4</v>
      </c>
      <c r="E14030" s="12">
        <f>IFERROR(VLOOKUP(A14030,'IDAR Meter Data'!$A:$B,2,1),"")</f>
        <v>112</v>
      </c>
      <c r="F14030" s="75">
        <f>IF(CECCZ="CZ03",'Outside Temp'!B14030,IF(CECCZ="CZ04",'Outside Temp'!B14031,IF(CECCZ="CZ12",'Outside Temp'!B14032, IF(CECCZ="CZ13",'Outside Temp'!B14033))))</f>
        <v>61</v>
      </c>
      <c r="G14030" s="12">
        <f t="shared" si="3"/>
        <v>1</v>
      </c>
    </row>
    <row r="14031" ht="15.75" customHeight="1">
      <c r="A14031" s="13">
        <v>42271.177083333336</v>
      </c>
      <c r="B14031" s="73">
        <f t="shared" si="1"/>
        <v>42271</v>
      </c>
      <c r="C14031" s="74">
        <f>IF(NewCustomer="Yes", IF(COUNTIF($I$2:$I$11,B14031)&gt;0,0,WEEKDAY(B14031,2)),IF(COUNTIF($I$2:$I$21,B14031)&gt;0,0,WEEKDAY(B14031,2)))</f>
        <v>4</v>
      </c>
      <c r="D14031" s="74">
        <f t="shared" si="2"/>
        <v>4</v>
      </c>
      <c r="E14031" s="12">
        <f>IFERROR(VLOOKUP(A14031,'IDAR Meter Data'!$A:$B,2,1),"")</f>
        <v>109</v>
      </c>
      <c r="F14031" s="75">
        <f>IF(CECCZ="CZ03",'Outside Temp'!B14031,IF(CECCZ="CZ04",'Outside Temp'!B14032,IF(CECCZ="CZ12",'Outside Temp'!B14033, IF(CECCZ="CZ13",'Outside Temp'!B14034))))</f>
        <v>61</v>
      </c>
      <c r="G14031" s="12">
        <f t="shared" si="3"/>
        <v>1</v>
      </c>
    </row>
    <row r="14032" ht="15.75" customHeight="1">
      <c r="A14032" s="13">
        <v>42271.1875</v>
      </c>
      <c r="B14032" s="73">
        <f t="shared" si="1"/>
        <v>42271</v>
      </c>
      <c r="C14032" s="74">
        <f>IF(NewCustomer="Yes", IF(COUNTIF($I$2:$I$11,B14032)&gt;0,0,WEEKDAY(B14032,2)),IF(COUNTIF($I$2:$I$21,B14032)&gt;0,0,WEEKDAY(B14032,2)))</f>
        <v>4</v>
      </c>
      <c r="D14032" s="74">
        <f t="shared" si="2"/>
        <v>4</v>
      </c>
      <c r="E14032" s="12">
        <f>IFERROR(VLOOKUP(A14032,'IDAR Meter Data'!$A:$B,2,1),"")</f>
        <v>107</v>
      </c>
      <c r="F14032" s="75">
        <f>IF(CECCZ="CZ03",'Outside Temp'!B14032,IF(CECCZ="CZ04",'Outside Temp'!B14033,IF(CECCZ="CZ12",'Outside Temp'!B14034, IF(CECCZ="CZ13",'Outside Temp'!B14035))))</f>
        <v>61</v>
      </c>
      <c r="G14032" s="12">
        <f t="shared" si="3"/>
        <v>1</v>
      </c>
    </row>
    <row r="14033" ht="15.75" customHeight="1">
      <c r="A14033" s="13">
        <v>42271.197916666664</v>
      </c>
      <c r="B14033" s="73">
        <f t="shared" si="1"/>
        <v>42271</v>
      </c>
      <c r="C14033" s="74">
        <f>IF(NewCustomer="Yes", IF(COUNTIF($I$2:$I$11,B14033)&gt;0,0,WEEKDAY(B14033,2)),IF(COUNTIF($I$2:$I$21,B14033)&gt;0,0,WEEKDAY(B14033,2)))</f>
        <v>4</v>
      </c>
      <c r="D14033" s="74">
        <f t="shared" si="2"/>
        <v>4</v>
      </c>
      <c r="E14033" s="12">
        <f>IFERROR(VLOOKUP(A14033,'IDAR Meter Data'!$A:$B,2,1),"")</f>
        <v>107</v>
      </c>
      <c r="F14033" s="75">
        <f>IF(CECCZ="CZ03",'Outside Temp'!B14033,IF(CECCZ="CZ04",'Outside Temp'!B14034,IF(CECCZ="CZ12",'Outside Temp'!B14035, IF(CECCZ="CZ13",'Outside Temp'!B14036))))</f>
        <v>61</v>
      </c>
      <c r="G14033" s="12">
        <f t="shared" si="3"/>
        <v>1</v>
      </c>
    </row>
    <row r="14034" ht="15.75" customHeight="1">
      <c r="A14034" s="13">
        <v>42271.208333333336</v>
      </c>
      <c r="B14034" s="73">
        <f t="shared" si="1"/>
        <v>42271</v>
      </c>
      <c r="C14034" s="74">
        <f>IF(NewCustomer="Yes", IF(COUNTIF($I$2:$I$11,B14034)&gt;0,0,WEEKDAY(B14034,2)),IF(COUNTIF($I$2:$I$21,B14034)&gt;0,0,WEEKDAY(B14034,2)))</f>
        <v>4</v>
      </c>
      <c r="D14034" s="74">
        <f t="shared" si="2"/>
        <v>5</v>
      </c>
      <c r="E14034" s="12">
        <f>IFERROR(VLOOKUP(A14034,'IDAR Meter Data'!$A:$B,2,1),"")</f>
        <v>110</v>
      </c>
      <c r="F14034" s="75">
        <f>IF(CECCZ="CZ03",'Outside Temp'!B14034,IF(CECCZ="CZ04",'Outside Temp'!B14035,IF(CECCZ="CZ12",'Outside Temp'!B14036, IF(CECCZ="CZ13",'Outside Temp'!B14037))))</f>
        <v>61.06666667</v>
      </c>
      <c r="G14034" s="12">
        <f t="shared" si="3"/>
        <v>1</v>
      </c>
    </row>
    <row r="14035" ht="15.75" customHeight="1">
      <c r="A14035" s="13">
        <v>42271.21875</v>
      </c>
      <c r="B14035" s="73">
        <f t="shared" si="1"/>
        <v>42271</v>
      </c>
      <c r="C14035" s="74">
        <f>IF(NewCustomer="Yes", IF(COUNTIF($I$2:$I$11,B14035)&gt;0,0,WEEKDAY(B14035,2)),IF(COUNTIF($I$2:$I$21,B14035)&gt;0,0,WEEKDAY(B14035,2)))</f>
        <v>4</v>
      </c>
      <c r="D14035" s="74">
        <f t="shared" si="2"/>
        <v>5</v>
      </c>
      <c r="E14035" s="12">
        <f>IFERROR(VLOOKUP(A14035,'IDAR Meter Data'!$A:$B,2,1),"")</f>
        <v>109</v>
      </c>
      <c r="F14035" s="75">
        <f>IF(CECCZ="CZ03",'Outside Temp'!B14035,IF(CECCZ="CZ04",'Outside Temp'!B14036,IF(CECCZ="CZ12",'Outside Temp'!B14037, IF(CECCZ="CZ13",'Outside Temp'!B14038))))</f>
        <v>61.31666667</v>
      </c>
      <c r="G14035" s="12">
        <f t="shared" si="3"/>
        <v>1</v>
      </c>
    </row>
    <row r="14036" ht="15.75" customHeight="1">
      <c r="A14036" s="13">
        <v>42271.229166666664</v>
      </c>
      <c r="B14036" s="73">
        <f t="shared" si="1"/>
        <v>42271</v>
      </c>
      <c r="C14036" s="74">
        <f>IF(NewCustomer="Yes", IF(COUNTIF($I$2:$I$11,B14036)&gt;0,0,WEEKDAY(B14036,2)),IF(COUNTIF($I$2:$I$21,B14036)&gt;0,0,WEEKDAY(B14036,2)))</f>
        <v>4</v>
      </c>
      <c r="D14036" s="74">
        <f t="shared" si="2"/>
        <v>5</v>
      </c>
      <c r="E14036" s="12">
        <f>IFERROR(VLOOKUP(A14036,'IDAR Meter Data'!$A:$B,2,1),"")</f>
        <v>108</v>
      </c>
      <c r="F14036" s="75">
        <f>IF(CECCZ="CZ03",'Outside Temp'!B14036,IF(CECCZ="CZ04",'Outside Temp'!B14037,IF(CECCZ="CZ12",'Outside Temp'!B14038, IF(CECCZ="CZ13",'Outside Temp'!B14039))))</f>
        <v>61.56666667</v>
      </c>
      <c r="G14036" s="12">
        <f t="shared" si="3"/>
        <v>1</v>
      </c>
    </row>
    <row r="14037" ht="15.75" customHeight="1">
      <c r="A14037" s="13">
        <v>42271.239583333336</v>
      </c>
      <c r="B14037" s="73">
        <f t="shared" si="1"/>
        <v>42271</v>
      </c>
      <c r="C14037" s="74">
        <f>IF(NewCustomer="Yes", IF(COUNTIF($I$2:$I$11,B14037)&gt;0,0,WEEKDAY(B14037,2)),IF(COUNTIF($I$2:$I$21,B14037)&gt;0,0,WEEKDAY(B14037,2)))</f>
        <v>4</v>
      </c>
      <c r="D14037" s="74">
        <f t="shared" si="2"/>
        <v>5</v>
      </c>
      <c r="E14037" s="12">
        <f>IFERROR(VLOOKUP(A14037,'IDAR Meter Data'!$A:$B,2,1),"")</f>
        <v>106</v>
      </c>
      <c r="F14037" s="75">
        <f>IF(CECCZ="CZ03",'Outside Temp'!B14037,IF(CECCZ="CZ04",'Outside Temp'!B14038,IF(CECCZ="CZ12",'Outside Temp'!B14039, IF(CECCZ="CZ13",'Outside Temp'!B14040))))</f>
        <v>61.81666667</v>
      </c>
      <c r="G14037" s="12">
        <f t="shared" si="3"/>
        <v>1</v>
      </c>
    </row>
    <row r="14038" ht="15.75" customHeight="1">
      <c r="A14038" s="13">
        <v>42271.25</v>
      </c>
      <c r="B14038" s="73">
        <f t="shared" si="1"/>
        <v>42271</v>
      </c>
      <c r="C14038" s="74">
        <f>IF(NewCustomer="Yes", IF(COUNTIF($I$2:$I$11,B14038)&gt;0,0,WEEKDAY(B14038,2)),IF(COUNTIF($I$2:$I$21,B14038)&gt;0,0,WEEKDAY(B14038,2)))</f>
        <v>4</v>
      </c>
      <c r="D14038" s="74">
        <f t="shared" si="2"/>
        <v>6</v>
      </c>
      <c r="E14038" s="12">
        <f>IFERROR(VLOOKUP(A14038,'IDAR Meter Data'!$A:$B,2,1),"")</f>
        <v>107</v>
      </c>
      <c r="F14038" s="75">
        <f>IF(CECCZ="CZ03",'Outside Temp'!B14038,IF(CECCZ="CZ04",'Outside Temp'!B14039,IF(CECCZ="CZ12",'Outside Temp'!B14040, IF(CECCZ="CZ13",'Outside Temp'!B14041))))</f>
        <v>62.06666667</v>
      </c>
      <c r="G14038" s="12">
        <f t="shared" si="3"/>
        <v>1</v>
      </c>
    </row>
    <row r="14039" ht="15.75" customHeight="1">
      <c r="A14039" s="13">
        <v>42271.260416666664</v>
      </c>
      <c r="B14039" s="73">
        <f t="shared" si="1"/>
        <v>42271</v>
      </c>
      <c r="C14039" s="74">
        <f>IF(NewCustomer="Yes", IF(COUNTIF($I$2:$I$11,B14039)&gt;0,0,WEEKDAY(B14039,2)),IF(COUNTIF($I$2:$I$21,B14039)&gt;0,0,WEEKDAY(B14039,2)))</f>
        <v>4</v>
      </c>
      <c r="D14039" s="74">
        <f t="shared" si="2"/>
        <v>6</v>
      </c>
      <c r="E14039" s="12">
        <f>IFERROR(VLOOKUP(A14039,'IDAR Meter Data'!$A:$B,2,1),"")</f>
        <v>113</v>
      </c>
      <c r="F14039" s="75">
        <f>IF(CECCZ="CZ03",'Outside Temp'!B14039,IF(CECCZ="CZ04",'Outside Temp'!B14040,IF(CECCZ="CZ12",'Outside Temp'!B14041, IF(CECCZ="CZ13",'Outside Temp'!B14042))))</f>
        <v>62.31666667</v>
      </c>
      <c r="G14039" s="12">
        <f t="shared" si="3"/>
        <v>1</v>
      </c>
    </row>
    <row r="14040" ht="15.75" customHeight="1">
      <c r="A14040" s="13">
        <v>42271.270833333336</v>
      </c>
      <c r="B14040" s="73">
        <f t="shared" si="1"/>
        <v>42271</v>
      </c>
      <c r="C14040" s="74">
        <f>IF(NewCustomer="Yes", IF(COUNTIF($I$2:$I$11,B14040)&gt;0,0,WEEKDAY(B14040,2)),IF(COUNTIF($I$2:$I$21,B14040)&gt;0,0,WEEKDAY(B14040,2)))</f>
        <v>4</v>
      </c>
      <c r="D14040" s="74">
        <f t="shared" si="2"/>
        <v>6</v>
      </c>
      <c r="E14040" s="12">
        <f>IFERROR(VLOOKUP(A14040,'IDAR Meter Data'!$A:$B,2,1),"")</f>
        <v>112</v>
      </c>
      <c r="F14040" s="75">
        <f>IF(CECCZ="CZ03",'Outside Temp'!B14040,IF(CECCZ="CZ04",'Outside Temp'!B14041,IF(CECCZ="CZ12",'Outside Temp'!B14042, IF(CECCZ="CZ13",'Outside Temp'!B14043))))</f>
        <v>62.56666667</v>
      </c>
      <c r="G14040" s="12">
        <f t="shared" si="3"/>
        <v>1</v>
      </c>
    </row>
    <row r="14041" ht="15.75" customHeight="1">
      <c r="A14041" s="13">
        <v>42271.28125</v>
      </c>
      <c r="B14041" s="73">
        <f t="shared" si="1"/>
        <v>42271</v>
      </c>
      <c r="C14041" s="74">
        <f>IF(NewCustomer="Yes", IF(COUNTIF($I$2:$I$11,B14041)&gt;0,0,WEEKDAY(B14041,2)),IF(COUNTIF($I$2:$I$21,B14041)&gt;0,0,WEEKDAY(B14041,2)))</f>
        <v>4</v>
      </c>
      <c r="D14041" s="74">
        <f t="shared" si="2"/>
        <v>6</v>
      </c>
      <c r="E14041" s="12">
        <f>IFERROR(VLOOKUP(A14041,'IDAR Meter Data'!$A:$B,2,1),"")</f>
        <v>117</v>
      </c>
      <c r="F14041" s="75">
        <f>IF(CECCZ="CZ03",'Outside Temp'!B14041,IF(CECCZ="CZ04",'Outside Temp'!B14042,IF(CECCZ="CZ12",'Outside Temp'!B14043, IF(CECCZ="CZ13",'Outside Temp'!B14044))))</f>
        <v>62.81666667</v>
      </c>
      <c r="G14041" s="12">
        <f t="shared" si="3"/>
        <v>1</v>
      </c>
    </row>
    <row r="14042" ht="15.75" customHeight="1">
      <c r="A14042" s="13">
        <v>42271.291666666664</v>
      </c>
      <c r="B14042" s="73">
        <f t="shared" si="1"/>
        <v>42271</v>
      </c>
      <c r="C14042" s="74">
        <f>IF(NewCustomer="Yes", IF(COUNTIF($I$2:$I$11,B14042)&gt;0,0,WEEKDAY(B14042,2)),IF(COUNTIF($I$2:$I$21,B14042)&gt;0,0,WEEKDAY(B14042,2)))</f>
        <v>4</v>
      </c>
      <c r="D14042" s="74">
        <f t="shared" si="2"/>
        <v>7</v>
      </c>
      <c r="E14042" s="12">
        <f>IFERROR(VLOOKUP(A14042,'IDAR Meter Data'!$A:$B,2,1),"")</f>
        <v>112</v>
      </c>
      <c r="F14042" s="75">
        <f>IF(CECCZ="CZ03",'Outside Temp'!B14042,IF(CECCZ="CZ04",'Outside Temp'!B14043,IF(CECCZ="CZ12",'Outside Temp'!B14044, IF(CECCZ="CZ13",'Outside Temp'!B14045))))</f>
        <v>63.26666667</v>
      </c>
      <c r="G14042" s="12">
        <f t="shared" si="3"/>
        <v>1</v>
      </c>
    </row>
    <row r="14043" ht="15.75" customHeight="1">
      <c r="A14043" s="13">
        <v>42271.302083333336</v>
      </c>
      <c r="B14043" s="73">
        <f t="shared" si="1"/>
        <v>42271</v>
      </c>
      <c r="C14043" s="74">
        <f>IF(NewCustomer="Yes", IF(COUNTIF($I$2:$I$11,B14043)&gt;0,0,WEEKDAY(B14043,2)),IF(COUNTIF($I$2:$I$21,B14043)&gt;0,0,WEEKDAY(B14043,2)))</f>
        <v>4</v>
      </c>
      <c r="D14043" s="74">
        <f t="shared" si="2"/>
        <v>7</v>
      </c>
      <c r="E14043" s="12">
        <f>IFERROR(VLOOKUP(A14043,'IDAR Meter Data'!$A:$B,2,1),"")</f>
        <v>200</v>
      </c>
      <c r="F14043" s="75">
        <f>IF(CECCZ="CZ03",'Outside Temp'!B14043,IF(CECCZ="CZ04",'Outside Temp'!B14044,IF(CECCZ="CZ12",'Outside Temp'!B14045, IF(CECCZ="CZ13",'Outside Temp'!B14046))))</f>
        <v>64.26666667</v>
      </c>
      <c r="G14043" s="12">
        <f t="shared" si="3"/>
        <v>1</v>
      </c>
    </row>
    <row r="14044" ht="15.75" customHeight="1">
      <c r="A14044" s="13">
        <v>42271.3125</v>
      </c>
      <c r="B14044" s="73">
        <f t="shared" si="1"/>
        <v>42271</v>
      </c>
      <c r="C14044" s="74">
        <f>IF(NewCustomer="Yes", IF(COUNTIF($I$2:$I$11,B14044)&gt;0,0,WEEKDAY(B14044,2)),IF(COUNTIF($I$2:$I$21,B14044)&gt;0,0,WEEKDAY(B14044,2)))</f>
        <v>4</v>
      </c>
      <c r="D14044" s="74">
        <f t="shared" si="2"/>
        <v>7</v>
      </c>
      <c r="E14044" s="12">
        <f>IFERROR(VLOOKUP(A14044,'IDAR Meter Data'!$A:$B,2,1),"")</f>
        <v>179</v>
      </c>
      <c r="F14044" s="75">
        <f>IF(CECCZ="CZ03",'Outside Temp'!B14044,IF(CECCZ="CZ04",'Outside Temp'!B14045,IF(CECCZ="CZ12",'Outside Temp'!B14046, IF(CECCZ="CZ13",'Outside Temp'!B14047))))</f>
        <v>65.26666667</v>
      </c>
      <c r="G14044" s="12">
        <f t="shared" si="3"/>
        <v>2</v>
      </c>
    </row>
    <row r="14045" ht="15.75" customHeight="1">
      <c r="A14045" s="13">
        <v>42271.322916666664</v>
      </c>
      <c r="B14045" s="73">
        <f t="shared" si="1"/>
        <v>42271</v>
      </c>
      <c r="C14045" s="74">
        <f>IF(NewCustomer="Yes", IF(COUNTIF($I$2:$I$11,B14045)&gt;0,0,WEEKDAY(B14045,2)),IF(COUNTIF($I$2:$I$21,B14045)&gt;0,0,WEEKDAY(B14045,2)))</f>
        <v>4</v>
      </c>
      <c r="D14045" s="74">
        <f t="shared" si="2"/>
        <v>7</v>
      </c>
      <c r="E14045" s="12">
        <f>IFERROR(VLOOKUP(A14045,'IDAR Meter Data'!$A:$B,2,1),"")</f>
        <v>170</v>
      </c>
      <c r="F14045" s="75">
        <f>IF(CECCZ="CZ03",'Outside Temp'!B14045,IF(CECCZ="CZ04",'Outside Temp'!B14046,IF(CECCZ="CZ12",'Outside Temp'!B14047, IF(CECCZ="CZ13",'Outside Temp'!B14048))))</f>
        <v>66.26666667</v>
      </c>
      <c r="G14045" s="12">
        <f t="shared" si="3"/>
        <v>2</v>
      </c>
    </row>
    <row r="14046" ht="15.75" customHeight="1">
      <c r="A14046" s="13">
        <v>42271.333333333336</v>
      </c>
      <c r="B14046" s="73">
        <f t="shared" si="1"/>
        <v>42271</v>
      </c>
      <c r="C14046" s="74">
        <f>IF(NewCustomer="Yes", IF(COUNTIF($I$2:$I$11,B14046)&gt;0,0,WEEKDAY(B14046,2)),IF(COUNTIF($I$2:$I$21,B14046)&gt;0,0,WEEKDAY(B14046,2)))</f>
        <v>4</v>
      </c>
      <c r="D14046" s="74">
        <f t="shared" si="2"/>
        <v>8</v>
      </c>
      <c r="E14046" s="12">
        <f>IFERROR(VLOOKUP(A14046,'IDAR Meter Data'!$A:$B,2,1),"")</f>
        <v>168</v>
      </c>
      <c r="F14046" s="75">
        <f>IF(CECCZ="CZ03",'Outside Temp'!B14046,IF(CECCZ="CZ04",'Outside Temp'!B14047,IF(CECCZ="CZ12",'Outside Temp'!B14048, IF(CECCZ="CZ13",'Outside Temp'!B14049))))</f>
        <v>67.06666667</v>
      </c>
      <c r="G14046" s="12">
        <f t="shared" si="3"/>
        <v>2</v>
      </c>
    </row>
    <row r="14047" ht="15.75" customHeight="1">
      <c r="A14047" s="13">
        <v>42271.34375</v>
      </c>
      <c r="B14047" s="73">
        <f t="shared" si="1"/>
        <v>42271</v>
      </c>
      <c r="C14047" s="74">
        <f>IF(NewCustomer="Yes", IF(COUNTIF($I$2:$I$11,B14047)&gt;0,0,WEEKDAY(B14047,2)),IF(COUNTIF($I$2:$I$21,B14047)&gt;0,0,WEEKDAY(B14047,2)))</f>
        <v>4</v>
      </c>
      <c r="D14047" s="74">
        <f t="shared" si="2"/>
        <v>8</v>
      </c>
      <c r="E14047" s="12">
        <f>IFERROR(VLOOKUP(A14047,'IDAR Meter Data'!$A:$B,2,1),"")</f>
        <v>178</v>
      </c>
      <c r="F14047" s="75">
        <f>IF(CECCZ="CZ03",'Outside Temp'!B14047,IF(CECCZ="CZ04",'Outside Temp'!B14048,IF(CECCZ="CZ12",'Outside Temp'!B14049, IF(CECCZ="CZ13",'Outside Temp'!B14050))))</f>
        <v>67.31666667</v>
      </c>
      <c r="G14047" s="12">
        <f t="shared" si="3"/>
        <v>2</v>
      </c>
    </row>
    <row r="14048" ht="15.75" customHeight="1">
      <c r="A14048" s="13">
        <v>42271.354166666664</v>
      </c>
      <c r="B14048" s="73">
        <f t="shared" si="1"/>
        <v>42271</v>
      </c>
      <c r="C14048" s="74">
        <f>IF(NewCustomer="Yes", IF(COUNTIF($I$2:$I$11,B14048)&gt;0,0,WEEKDAY(B14048,2)),IF(COUNTIF($I$2:$I$21,B14048)&gt;0,0,WEEKDAY(B14048,2)))</f>
        <v>4</v>
      </c>
      <c r="D14048" s="74">
        <f t="shared" si="2"/>
        <v>8</v>
      </c>
      <c r="E14048" s="12">
        <f>IFERROR(VLOOKUP(A14048,'IDAR Meter Data'!$A:$B,2,1),"")</f>
        <v>182</v>
      </c>
      <c r="F14048" s="75">
        <f>IF(CECCZ="CZ03",'Outside Temp'!B14048,IF(CECCZ="CZ04",'Outside Temp'!B14049,IF(CECCZ="CZ12",'Outside Temp'!B14050, IF(CECCZ="CZ13",'Outside Temp'!B14051))))</f>
        <v>67.56666667</v>
      </c>
      <c r="G14048" s="12">
        <f t="shared" si="3"/>
        <v>2</v>
      </c>
    </row>
    <row r="14049" ht="15.75" customHeight="1">
      <c r="A14049" s="13">
        <v>42271.364583333336</v>
      </c>
      <c r="B14049" s="73">
        <f t="shared" si="1"/>
        <v>42271</v>
      </c>
      <c r="C14049" s="74">
        <f>IF(NewCustomer="Yes", IF(COUNTIF($I$2:$I$11,B14049)&gt;0,0,WEEKDAY(B14049,2)),IF(COUNTIF($I$2:$I$21,B14049)&gt;0,0,WEEKDAY(B14049,2)))</f>
        <v>4</v>
      </c>
      <c r="D14049" s="74">
        <f t="shared" si="2"/>
        <v>8</v>
      </c>
      <c r="E14049" s="12">
        <f>IFERROR(VLOOKUP(A14049,'IDAR Meter Data'!$A:$B,2,1),"")</f>
        <v>189</v>
      </c>
      <c r="F14049" s="75">
        <f>IF(CECCZ="CZ03",'Outside Temp'!B14049,IF(CECCZ="CZ04",'Outside Temp'!B14050,IF(CECCZ="CZ12",'Outside Temp'!B14051, IF(CECCZ="CZ13",'Outside Temp'!B14052))))</f>
        <v>67.81666667</v>
      </c>
      <c r="G14049" s="12">
        <f t="shared" si="3"/>
        <v>2</v>
      </c>
    </row>
    <row r="14050" ht="15.75" customHeight="1">
      <c r="A14050" s="13">
        <v>42271.375</v>
      </c>
      <c r="B14050" s="73">
        <f t="shared" si="1"/>
        <v>42271</v>
      </c>
      <c r="C14050" s="74">
        <f>IF(NewCustomer="Yes", IF(COUNTIF($I$2:$I$11,B14050)&gt;0,0,WEEKDAY(B14050,2)),IF(COUNTIF($I$2:$I$21,B14050)&gt;0,0,WEEKDAY(B14050,2)))</f>
        <v>4</v>
      </c>
      <c r="D14050" s="74">
        <f t="shared" si="2"/>
        <v>9</v>
      </c>
      <c r="E14050" s="12">
        <f>IFERROR(VLOOKUP(A14050,'IDAR Meter Data'!$A:$B,2,1),"")</f>
        <v>189</v>
      </c>
      <c r="F14050" s="75">
        <f>IF(CECCZ="CZ03",'Outside Temp'!B14050,IF(CECCZ="CZ04",'Outside Temp'!B14051,IF(CECCZ="CZ12",'Outside Temp'!B14052, IF(CECCZ="CZ13",'Outside Temp'!B14053))))</f>
        <v>68.13333333</v>
      </c>
      <c r="G14050" s="12">
        <f t="shared" si="3"/>
        <v>2</v>
      </c>
    </row>
    <row r="14051" ht="15.75" customHeight="1">
      <c r="A14051" s="13">
        <v>42271.385416666664</v>
      </c>
      <c r="B14051" s="73">
        <f t="shared" si="1"/>
        <v>42271</v>
      </c>
      <c r="C14051" s="74">
        <f>IF(NewCustomer="Yes", IF(COUNTIF($I$2:$I$11,B14051)&gt;0,0,WEEKDAY(B14051,2)),IF(COUNTIF($I$2:$I$21,B14051)&gt;0,0,WEEKDAY(B14051,2)))</f>
        <v>4</v>
      </c>
      <c r="D14051" s="74">
        <f t="shared" si="2"/>
        <v>9</v>
      </c>
      <c r="E14051" s="12">
        <f>IFERROR(VLOOKUP(A14051,'IDAR Meter Data'!$A:$B,2,1),"")</f>
        <v>191</v>
      </c>
      <c r="F14051" s="75">
        <f>IF(CECCZ="CZ03",'Outside Temp'!B14051,IF(CECCZ="CZ04",'Outside Temp'!B14052,IF(CECCZ="CZ12",'Outside Temp'!B14053, IF(CECCZ="CZ13",'Outside Temp'!B14054))))</f>
        <v>68.63333333</v>
      </c>
      <c r="G14051" s="12">
        <f t="shared" si="3"/>
        <v>2</v>
      </c>
    </row>
    <row r="14052" ht="15.75" customHeight="1">
      <c r="A14052" s="13">
        <v>42271.395833333336</v>
      </c>
      <c r="B14052" s="73">
        <f t="shared" si="1"/>
        <v>42271</v>
      </c>
      <c r="C14052" s="74">
        <f>IF(NewCustomer="Yes", IF(COUNTIF($I$2:$I$11,B14052)&gt;0,0,WEEKDAY(B14052,2)),IF(COUNTIF($I$2:$I$21,B14052)&gt;0,0,WEEKDAY(B14052,2)))</f>
        <v>4</v>
      </c>
      <c r="D14052" s="74">
        <f t="shared" si="2"/>
        <v>9</v>
      </c>
      <c r="E14052" s="12">
        <f>IFERROR(VLOOKUP(A14052,'IDAR Meter Data'!$A:$B,2,1),"")</f>
        <v>200</v>
      </c>
      <c r="F14052" s="75">
        <f>IF(CECCZ="CZ03",'Outside Temp'!B14052,IF(CECCZ="CZ04",'Outside Temp'!B14053,IF(CECCZ="CZ12",'Outside Temp'!B14054, IF(CECCZ="CZ13",'Outside Temp'!B14055))))</f>
        <v>69.13333333</v>
      </c>
      <c r="G14052" s="12">
        <f t="shared" si="3"/>
        <v>2</v>
      </c>
    </row>
    <row r="14053" ht="15.75" customHeight="1">
      <c r="A14053" s="13">
        <v>42271.40625</v>
      </c>
      <c r="B14053" s="73">
        <f t="shared" si="1"/>
        <v>42271</v>
      </c>
      <c r="C14053" s="74">
        <f>IF(NewCustomer="Yes", IF(COUNTIF($I$2:$I$11,B14053)&gt;0,0,WEEKDAY(B14053,2)),IF(COUNTIF($I$2:$I$21,B14053)&gt;0,0,WEEKDAY(B14053,2)))</f>
        <v>4</v>
      </c>
      <c r="D14053" s="74">
        <f t="shared" si="2"/>
        <v>9</v>
      </c>
      <c r="E14053" s="12">
        <f>IFERROR(VLOOKUP(A14053,'IDAR Meter Data'!$A:$B,2,1),"")</f>
        <v>208</v>
      </c>
      <c r="F14053" s="75">
        <f>IF(CECCZ="CZ03",'Outside Temp'!B14053,IF(CECCZ="CZ04",'Outside Temp'!B14054,IF(CECCZ="CZ12",'Outside Temp'!B14055, IF(CECCZ="CZ13",'Outside Temp'!B14056))))</f>
        <v>69.63333333</v>
      </c>
      <c r="G14053" s="12">
        <f t="shared" si="3"/>
        <v>2</v>
      </c>
    </row>
    <row r="14054" ht="15.75" customHeight="1">
      <c r="A14054" s="13">
        <v>42271.416666666664</v>
      </c>
      <c r="B14054" s="73">
        <f t="shared" si="1"/>
        <v>42271</v>
      </c>
      <c r="C14054" s="74">
        <f>IF(NewCustomer="Yes", IF(COUNTIF($I$2:$I$11,B14054)&gt;0,0,WEEKDAY(B14054,2)),IF(COUNTIF($I$2:$I$21,B14054)&gt;0,0,WEEKDAY(B14054,2)))</f>
        <v>4</v>
      </c>
      <c r="D14054" s="74">
        <f t="shared" si="2"/>
        <v>10</v>
      </c>
      <c r="E14054" s="12">
        <f>IFERROR(VLOOKUP(A14054,'IDAR Meter Data'!$A:$B,2,1),"")</f>
        <v>203</v>
      </c>
      <c r="F14054" s="75">
        <f>IF(CECCZ="CZ03",'Outside Temp'!B14054,IF(CECCZ="CZ04",'Outside Temp'!B14055,IF(CECCZ="CZ12",'Outside Temp'!B14056, IF(CECCZ="CZ13",'Outside Temp'!B14057))))</f>
        <v>70.2</v>
      </c>
      <c r="G14054" s="12">
        <f t="shared" si="3"/>
        <v>3</v>
      </c>
    </row>
    <row r="14055" ht="15.75" customHeight="1">
      <c r="A14055" s="13">
        <v>42271.427083333336</v>
      </c>
      <c r="B14055" s="73">
        <f t="shared" si="1"/>
        <v>42271</v>
      </c>
      <c r="C14055" s="74">
        <f>IF(NewCustomer="Yes", IF(COUNTIF($I$2:$I$11,B14055)&gt;0,0,WEEKDAY(B14055,2)),IF(COUNTIF($I$2:$I$21,B14055)&gt;0,0,WEEKDAY(B14055,2)))</f>
        <v>4</v>
      </c>
      <c r="D14055" s="74">
        <f t="shared" si="2"/>
        <v>10</v>
      </c>
      <c r="E14055" s="12">
        <f>IFERROR(VLOOKUP(A14055,'IDAR Meter Data'!$A:$B,2,1),"")</f>
        <v>214</v>
      </c>
      <c r="F14055" s="75">
        <f>IF(CECCZ="CZ03",'Outside Temp'!B14055,IF(CECCZ="CZ04",'Outside Temp'!B14056,IF(CECCZ="CZ12",'Outside Temp'!B14057, IF(CECCZ="CZ13",'Outside Temp'!B14058))))</f>
        <v>70.95</v>
      </c>
      <c r="G14055" s="12">
        <f t="shared" si="3"/>
        <v>3</v>
      </c>
    </row>
    <row r="14056" ht="15.75" customHeight="1">
      <c r="A14056" s="13">
        <v>42271.4375</v>
      </c>
      <c r="B14056" s="73">
        <f t="shared" si="1"/>
        <v>42271</v>
      </c>
      <c r="C14056" s="74">
        <f>IF(NewCustomer="Yes", IF(COUNTIF($I$2:$I$11,B14056)&gt;0,0,WEEKDAY(B14056,2)),IF(COUNTIF($I$2:$I$21,B14056)&gt;0,0,WEEKDAY(B14056,2)))</f>
        <v>4</v>
      </c>
      <c r="D14056" s="74">
        <f t="shared" si="2"/>
        <v>10</v>
      </c>
      <c r="E14056" s="12">
        <f>IFERROR(VLOOKUP(A14056,'IDAR Meter Data'!$A:$B,2,1),"")</f>
        <v>217</v>
      </c>
      <c r="F14056" s="75">
        <f>IF(CECCZ="CZ03",'Outside Temp'!B14056,IF(CECCZ="CZ04",'Outside Temp'!B14057,IF(CECCZ="CZ12",'Outside Temp'!B14058, IF(CECCZ="CZ13",'Outside Temp'!B14059))))</f>
        <v>71.7</v>
      </c>
      <c r="G14056" s="12">
        <f t="shared" si="3"/>
        <v>3</v>
      </c>
    </row>
    <row r="14057" ht="15.75" customHeight="1">
      <c r="A14057" s="13">
        <v>42271.447916666664</v>
      </c>
      <c r="B14057" s="73">
        <f t="shared" si="1"/>
        <v>42271</v>
      </c>
      <c r="C14057" s="74">
        <f>IF(NewCustomer="Yes", IF(COUNTIF($I$2:$I$11,B14057)&gt;0,0,WEEKDAY(B14057,2)),IF(COUNTIF($I$2:$I$21,B14057)&gt;0,0,WEEKDAY(B14057,2)))</f>
        <v>4</v>
      </c>
      <c r="D14057" s="74">
        <f t="shared" si="2"/>
        <v>10</v>
      </c>
      <c r="E14057" s="12">
        <f>IFERROR(VLOOKUP(A14057,'IDAR Meter Data'!$A:$B,2,1),"")</f>
        <v>213</v>
      </c>
      <c r="F14057" s="75">
        <f>IF(CECCZ="CZ03",'Outside Temp'!B14057,IF(CECCZ="CZ04",'Outside Temp'!B14058,IF(CECCZ="CZ12",'Outside Temp'!B14059, IF(CECCZ="CZ13",'Outside Temp'!B14060))))</f>
        <v>72.45</v>
      </c>
      <c r="G14057" s="12">
        <f t="shared" si="3"/>
        <v>3</v>
      </c>
    </row>
    <row r="14058" ht="15.75" customHeight="1">
      <c r="A14058" s="13">
        <v>42271.458333333336</v>
      </c>
      <c r="B14058" s="73">
        <f t="shared" si="1"/>
        <v>42271</v>
      </c>
      <c r="C14058" s="74">
        <f>IF(NewCustomer="Yes", IF(COUNTIF($I$2:$I$11,B14058)&gt;0,0,WEEKDAY(B14058,2)),IF(COUNTIF($I$2:$I$21,B14058)&gt;0,0,WEEKDAY(B14058,2)))</f>
        <v>4</v>
      </c>
      <c r="D14058" s="74">
        <f t="shared" si="2"/>
        <v>11</v>
      </c>
      <c r="E14058" s="12">
        <f>IFERROR(VLOOKUP(A14058,'IDAR Meter Data'!$A:$B,2,1),"")</f>
        <v>211</v>
      </c>
      <c r="F14058" s="75">
        <f>IF(CECCZ="CZ03",'Outside Temp'!B14058,IF(CECCZ="CZ04",'Outside Temp'!B14059,IF(CECCZ="CZ12",'Outside Temp'!B14060, IF(CECCZ="CZ13",'Outside Temp'!B14061))))</f>
        <v>73.13333333</v>
      </c>
      <c r="G14058" s="12">
        <f t="shared" si="3"/>
        <v>3</v>
      </c>
    </row>
    <row r="14059" ht="15.75" customHeight="1">
      <c r="A14059" s="13">
        <v>42271.46875</v>
      </c>
      <c r="B14059" s="73">
        <f t="shared" si="1"/>
        <v>42271</v>
      </c>
      <c r="C14059" s="74">
        <f>IF(NewCustomer="Yes", IF(COUNTIF($I$2:$I$11,B14059)&gt;0,0,WEEKDAY(B14059,2)),IF(COUNTIF($I$2:$I$21,B14059)&gt;0,0,WEEKDAY(B14059,2)))</f>
        <v>4</v>
      </c>
      <c r="D14059" s="74">
        <f t="shared" si="2"/>
        <v>11</v>
      </c>
      <c r="E14059" s="12">
        <f>IFERROR(VLOOKUP(A14059,'IDAR Meter Data'!$A:$B,2,1),"")</f>
        <v>209</v>
      </c>
      <c r="F14059" s="75">
        <f>IF(CECCZ="CZ03",'Outside Temp'!B14059,IF(CECCZ="CZ04",'Outside Temp'!B14060,IF(CECCZ="CZ12",'Outside Temp'!B14061, IF(CECCZ="CZ13",'Outside Temp'!B14062))))</f>
        <v>73.63333333</v>
      </c>
      <c r="G14059" s="12">
        <f t="shared" si="3"/>
        <v>3</v>
      </c>
    </row>
    <row r="14060" ht="15.75" customHeight="1">
      <c r="A14060" s="13">
        <v>42271.479166666664</v>
      </c>
      <c r="B14060" s="73">
        <f t="shared" si="1"/>
        <v>42271</v>
      </c>
      <c r="C14060" s="74">
        <f>IF(NewCustomer="Yes", IF(COUNTIF($I$2:$I$11,B14060)&gt;0,0,WEEKDAY(B14060,2)),IF(COUNTIF($I$2:$I$21,B14060)&gt;0,0,WEEKDAY(B14060,2)))</f>
        <v>4</v>
      </c>
      <c r="D14060" s="74">
        <f t="shared" si="2"/>
        <v>11</v>
      </c>
      <c r="E14060" s="12">
        <f>IFERROR(VLOOKUP(A14060,'IDAR Meter Data'!$A:$B,2,1),"")</f>
        <v>220</v>
      </c>
      <c r="F14060" s="75">
        <f>IF(CECCZ="CZ03",'Outside Temp'!B14060,IF(CECCZ="CZ04",'Outside Temp'!B14061,IF(CECCZ="CZ12",'Outside Temp'!B14062, IF(CECCZ="CZ13",'Outside Temp'!B14063))))</f>
        <v>74.13333333</v>
      </c>
      <c r="G14060" s="12">
        <f t="shared" si="3"/>
        <v>3</v>
      </c>
    </row>
    <row r="14061" ht="15.75" customHeight="1">
      <c r="A14061" s="13">
        <v>42271.489583333336</v>
      </c>
      <c r="B14061" s="73">
        <f t="shared" si="1"/>
        <v>42271</v>
      </c>
      <c r="C14061" s="74">
        <f>IF(NewCustomer="Yes", IF(COUNTIF($I$2:$I$11,B14061)&gt;0,0,WEEKDAY(B14061,2)),IF(COUNTIF($I$2:$I$21,B14061)&gt;0,0,WEEKDAY(B14061,2)))</f>
        <v>4</v>
      </c>
      <c r="D14061" s="74">
        <f t="shared" si="2"/>
        <v>11</v>
      </c>
      <c r="E14061" s="12">
        <f>IFERROR(VLOOKUP(A14061,'IDAR Meter Data'!$A:$B,2,1),"")</f>
        <v>227</v>
      </c>
      <c r="F14061" s="75">
        <f>IF(CECCZ="CZ03",'Outside Temp'!B14061,IF(CECCZ="CZ04",'Outside Temp'!B14062,IF(CECCZ="CZ12",'Outside Temp'!B14063, IF(CECCZ="CZ13",'Outside Temp'!B14064))))</f>
        <v>74.63333333</v>
      </c>
      <c r="G14061" s="12">
        <f t="shared" si="3"/>
        <v>3</v>
      </c>
    </row>
    <row r="14062" ht="15.75" customHeight="1">
      <c r="A14062" s="13">
        <v>42271.5</v>
      </c>
      <c r="B14062" s="73">
        <f t="shared" si="1"/>
        <v>42271</v>
      </c>
      <c r="C14062" s="74">
        <f>IF(NewCustomer="Yes", IF(COUNTIF($I$2:$I$11,B14062)&gt;0,0,WEEKDAY(B14062,2)),IF(COUNTIF($I$2:$I$21,B14062)&gt;0,0,WEEKDAY(B14062,2)))</f>
        <v>4</v>
      </c>
      <c r="D14062" s="74">
        <f t="shared" si="2"/>
        <v>12</v>
      </c>
      <c r="E14062" s="12">
        <f>IFERROR(VLOOKUP(A14062,'IDAR Meter Data'!$A:$B,2,1),"")</f>
        <v>217</v>
      </c>
      <c r="F14062" s="75">
        <f>IF(CECCZ="CZ03",'Outside Temp'!B14062,IF(CECCZ="CZ04",'Outside Temp'!B14063,IF(CECCZ="CZ12",'Outside Temp'!B14064, IF(CECCZ="CZ13",'Outside Temp'!B14065))))</f>
        <v>75.13333333</v>
      </c>
      <c r="G14062" s="12">
        <f t="shared" si="3"/>
        <v>4</v>
      </c>
    </row>
    <row r="14063" ht="15.75" customHeight="1">
      <c r="A14063" s="13">
        <v>42271.510416666664</v>
      </c>
      <c r="B14063" s="73">
        <f t="shared" si="1"/>
        <v>42271</v>
      </c>
      <c r="C14063" s="74">
        <f>IF(NewCustomer="Yes", IF(COUNTIF($I$2:$I$11,B14063)&gt;0,0,WEEKDAY(B14063,2)),IF(COUNTIF($I$2:$I$21,B14063)&gt;0,0,WEEKDAY(B14063,2)))</f>
        <v>4</v>
      </c>
      <c r="D14063" s="74">
        <f t="shared" si="2"/>
        <v>12</v>
      </c>
      <c r="E14063" s="12">
        <f>IFERROR(VLOOKUP(A14063,'IDAR Meter Data'!$A:$B,2,1),"")</f>
        <v>226</v>
      </c>
      <c r="F14063" s="75">
        <f>IF(CECCZ="CZ03",'Outside Temp'!B14063,IF(CECCZ="CZ04",'Outside Temp'!B14064,IF(CECCZ="CZ12",'Outside Temp'!B14065, IF(CECCZ="CZ13",'Outside Temp'!B14066))))</f>
        <v>75.63333333</v>
      </c>
      <c r="G14063" s="12">
        <f t="shared" si="3"/>
        <v>4</v>
      </c>
    </row>
    <row r="14064" ht="15.75" customHeight="1">
      <c r="A14064" s="13">
        <v>42271.520833333336</v>
      </c>
      <c r="B14064" s="73">
        <f t="shared" si="1"/>
        <v>42271</v>
      </c>
      <c r="C14064" s="74">
        <f>IF(NewCustomer="Yes", IF(COUNTIF($I$2:$I$11,B14064)&gt;0,0,WEEKDAY(B14064,2)),IF(COUNTIF($I$2:$I$21,B14064)&gt;0,0,WEEKDAY(B14064,2)))</f>
        <v>4</v>
      </c>
      <c r="D14064" s="74">
        <f t="shared" si="2"/>
        <v>12</v>
      </c>
      <c r="E14064" s="12">
        <f>IFERROR(VLOOKUP(A14064,'IDAR Meter Data'!$A:$B,2,1),"")</f>
        <v>228</v>
      </c>
      <c r="F14064" s="75">
        <f>IF(CECCZ="CZ03",'Outside Temp'!B14064,IF(CECCZ="CZ04",'Outside Temp'!B14065,IF(CECCZ="CZ12",'Outside Temp'!B14066, IF(CECCZ="CZ13",'Outside Temp'!B14067))))</f>
        <v>76.13333333</v>
      </c>
      <c r="G14064" s="12">
        <f t="shared" si="3"/>
        <v>4</v>
      </c>
    </row>
    <row r="14065" ht="15.75" customHeight="1">
      <c r="A14065" s="13">
        <v>42271.53125</v>
      </c>
      <c r="B14065" s="73">
        <f t="shared" si="1"/>
        <v>42271</v>
      </c>
      <c r="C14065" s="74">
        <f>IF(NewCustomer="Yes", IF(COUNTIF($I$2:$I$11,B14065)&gt;0,0,WEEKDAY(B14065,2)),IF(COUNTIF($I$2:$I$21,B14065)&gt;0,0,WEEKDAY(B14065,2)))</f>
        <v>4</v>
      </c>
      <c r="D14065" s="74">
        <f t="shared" si="2"/>
        <v>12</v>
      </c>
      <c r="E14065" s="12">
        <f>IFERROR(VLOOKUP(A14065,'IDAR Meter Data'!$A:$B,2,1),"")</f>
        <v>226</v>
      </c>
      <c r="F14065" s="75">
        <f>IF(CECCZ="CZ03",'Outside Temp'!B14065,IF(CECCZ="CZ04",'Outside Temp'!B14066,IF(CECCZ="CZ12",'Outside Temp'!B14067, IF(CECCZ="CZ13",'Outside Temp'!B14068))))</f>
        <v>76.63333333</v>
      </c>
      <c r="G14065" s="12">
        <f t="shared" si="3"/>
        <v>4</v>
      </c>
    </row>
    <row r="14066" ht="15.75" customHeight="1">
      <c r="A14066" s="13">
        <v>42271.541666666664</v>
      </c>
      <c r="B14066" s="73">
        <f t="shared" si="1"/>
        <v>42271</v>
      </c>
      <c r="C14066" s="74">
        <f>IF(NewCustomer="Yes", IF(COUNTIF($I$2:$I$11,B14066)&gt;0,0,WEEKDAY(B14066,2)),IF(COUNTIF($I$2:$I$21,B14066)&gt;0,0,WEEKDAY(B14066,2)))</f>
        <v>4</v>
      </c>
      <c r="D14066" s="74">
        <f t="shared" si="2"/>
        <v>13</v>
      </c>
      <c r="E14066" s="12">
        <f>IFERROR(VLOOKUP(A14066,'IDAR Meter Data'!$A:$B,2,1),"")</f>
        <v>245</v>
      </c>
      <c r="F14066" s="75">
        <f>IF(CECCZ="CZ03",'Outside Temp'!B14066,IF(CECCZ="CZ04",'Outside Temp'!B14067,IF(CECCZ="CZ12",'Outside Temp'!B14068, IF(CECCZ="CZ13",'Outside Temp'!B14069))))</f>
        <v>77.06666667</v>
      </c>
      <c r="G14066" s="12">
        <f t="shared" si="3"/>
        <v>4</v>
      </c>
    </row>
    <row r="14067" ht="15.75" customHeight="1">
      <c r="A14067" s="13">
        <v>42271.552083333336</v>
      </c>
      <c r="B14067" s="73">
        <f t="shared" si="1"/>
        <v>42271</v>
      </c>
      <c r="C14067" s="74">
        <f>IF(NewCustomer="Yes", IF(COUNTIF($I$2:$I$11,B14067)&gt;0,0,WEEKDAY(B14067,2)),IF(COUNTIF($I$2:$I$21,B14067)&gt;0,0,WEEKDAY(B14067,2)))</f>
        <v>4</v>
      </c>
      <c r="D14067" s="74">
        <f t="shared" si="2"/>
        <v>13</v>
      </c>
      <c r="E14067" s="12">
        <f>IFERROR(VLOOKUP(A14067,'IDAR Meter Data'!$A:$B,2,1),"")</f>
        <v>242</v>
      </c>
      <c r="F14067" s="75">
        <f>IF(CECCZ="CZ03",'Outside Temp'!B14067,IF(CECCZ="CZ04",'Outside Temp'!B14068,IF(CECCZ="CZ12",'Outside Temp'!B14069, IF(CECCZ="CZ13",'Outside Temp'!B14070))))</f>
        <v>77.31666667</v>
      </c>
      <c r="G14067" s="12">
        <f t="shared" si="3"/>
        <v>4</v>
      </c>
    </row>
    <row r="14068" ht="15.75" customHeight="1">
      <c r="A14068" s="13">
        <v>42271.5625</v>
      </c>
      <c r="B14068" s="73">
        <f t="shared" si="1"/>
        <v>42271</v>
      </c>
      <c r="C14068" s="74">
        <f>IF(NewCustomer="Yes", IF(COUNTIF($I$2:$I$11,B14068)&gt;0,0,WEEKDAY(B14068,2)),IF(COUNTIF($I$2:$I$21,B14068)&gt;0,0,WEEKDAY(B14068,2)))</f>
        <v>4</v>
      </c>
      <c r="D14068" s="74">
        <f t="shared" si="2"/>
        <v>13</v>
      </c>
      <c r="E14068" s="12">
        <f>IFERROR(VLOOKUP(A14068,'IDAR Meter Data'!$A:$B,2,1),"")</f>
        <v>230</v>
      </c>
      <c r="F14068" s="75">
        <f>IF(CECCZ="CZ03",'Outside Temp'!B14068,IF(CECCZ="CZ04",'Outside Temp'!B14069,IF(CECCZ="CZ12",'Outside Temp'!B14070, IF(CECCZ="CZ13",'Outside Temp'!B14071))))</f>
        <v>77.56666667</v>
      </c>
      <c r="G14068" s="12">
        <f t="shared" si="3"/>
        <v>4</v>
      </c>
    </row>
    <row r="14069" ht="15.75" customHeight="1">
      <c r="A14069" s="13">
        <v>42271.572916666664</v>
      </c>
      <c r="B14069" s="73">
        <f t="shared" si="1"/>
        <v>42271</v>
      </c>
      <c r="C14069" s="74">
        <f>IF(NewCustomer="Yes", IF(COUNTIF($I$2:$I$11,B14069)&gt;0,0,WEEKDAY(B14069,2)),IF(COUNTIF($I$2:$I$21,B14069)&gt;0,0,WEEKDAY(B14069,2)))</f>
        <v>4</v>
      </c>
      <c r="D14069" s="74">
        <f t="shared" si="2"/>
        <v>13</v>
      </c>
      <c r="E14069" s="12">
        <f>IFERROR(VLOOKUP(A14069,'IDAR Meter Data'!$A:$B,2,1),"")</f>
        <v>239</v>
      </c>
      <c r="F14069" s="75">
        <f>IF(CECCZ="CZ03",'Outside Temp'!B14069,IF(CECCZ="CZ04",'Outside Temp'!B14070,IF(CECCZ="CZ12",'Outside Temp'!B14071, IF(CECCZ="CZ13",'Outside Temp'!B14072))))</f>
        <v>77.81666667</v>
      </c>
      <c r="G14069" s="12">
        <f t="shared" si="3"/>
        <v>4</v>
      </c>
    </row>
    <row r="14070" ht="15.75" customHeight="1">
      <c r="A14070" s="13">
        <v>42271.583333333336</v>
      </c>
      <c r="B14070" s="73">
        <f t="shared" si="1"/>
        <v>42271</v>
      </c>
      <c r="C14070" s="74">
        <f>IF(NewCustomer="Yes", IF(COUNTIF($I$2:$I$11,B14070)&gt;0,0,WEEKDAY(B14070,2)),IF(COUNTIF($I$2:$I$21,B14070)&gt;0,0,WEEKDAY(B14070,2)))</f>
        <v>4</v>
      </c>
      <c r="D14070" s="74">
        <f t="shared" si="2"/>
        <v>14</v>
      </c>
      <c r="E14070" s="12">
        <f>IFERROR(VLOOKUP(A14070,'IDAR Meter Data'!$A:$B,2,1),"")</f>
        <v>250</v>
      </c>
      <c r="F14070" s="75">
        <f>IF(CECCZ="CZ03",'Outside Temp'!B14070,IF(CECCZ="CZ04",'Outside Temp'!B14071,IF(CECCZ="CZ12",'Outside Temp'!B14072, IF(CECCZ="CZ13",'Outside Temp'!B14073))))</f>
        <v>78</v>
      </c>
      <c r="G14070" s="12">
        <f t="shared" si="3"/>
        <v>4</v>
      </c>
    </row>
    <row r="14071" ht="15.75" customHeight="1">
      <c r="A14071" s="13">
        <v>42271.59375</v>
      </c>
      <c r="B14071" s="73">
        <f t="shared" si="1"/>
        <v>42271</v>
      </c>
      <c r="C14071" s="74">
        <f>IF(NewCustomer="Yes", IF(COUNTIF($I$2:$I$11,B14071)&gt;0,0,WEEKDAY(B14071,2)),IF(COUNTIF($I$2:$I$21,B14071)&gt;0,0,WEEKDAY(B14071,2)))</f>
        <v>4</v>
      </c>
      <c r="D14071" s="74">
        <f t="shared" si="2"/>
        <v>14</v>
      </c>
      <c r="E14071" s="12">
        <f>IFERROR(VLOOKUP(A14071,'IDAR Meter Data'!$A:$B,2,1),"")</f>
        <v>250</v>
      </c>
      <c r="F14071" s="75">
        <f>IF(CECCZ="CZ03",'Outside Temp'!B14071,IF(CECCZ="CZ04",'Outside Temp'!B14072,IF(CECCZ="CZ12",'Outside Temp'!B14073, IF(CECCZ="CZ13",'Outside Temp'!B14074))))</f>
        <v>78</v>
      </c>
      <c r="G14071" s="12">
        <f t="shared" si="3"/>
        <v>4</v>
      </c>
    </row>
    <row r="14072" ht="15.75" customHeight="1">
      <c r="A14072" s="13">
        <v>42271.604166666664</v>
      </c>
      <c r="B14072" s="73">
        <f t="shared" si="1"/>
        <v>42271</v>
      </c>
      <c r="C14072" s="74">
        <f>IF(NewCustomer="Yes", IF(COUNTIF($I$2:$I$11,B14072)&gt;0,0,WEEKDAY(B14072,2)),IF(COUNTIF($I$2:$I$21,B14072)&gt;0,0,WEEKDAY(B14072,2)))</f>
        <v>4</v>
      </c>
      <c r="D14072" s="74">
        <f t="shared" si="2"/>
        <v>14</v>
      </c>
      <c r="E14072" s="12">
        <f>IFERROR(VLOOKUP(A14072,'IDAR Meter Data'!$A:$B,2,1),"")</f>
        <v>246</v>
      </c>
      <c r="F14072" s="75">
        <f>IF(CECCZ="CZ03",'Outside Temp'!B14072,IF(CECCZ="CZ04",'Outside Temp'!B14073,IF(CECCZ="CZ12",'Outside Temp'!B14074, IF(CECCZ="CZ13",'Outside Temp'!B14075))))</f>
        <v>78</v>
      </c>
      <c r="G14072" s="12">
        <f t="shared" si="3"/>
        <v>4</v>
      </c>
    </row>
    <row r="14073" ht="15.75" customHeight="1">
      <c r="A14073" s="13">
        <v>42271.614583333336</v>
      </c>
      <c r="B14073" s="73">
        <f t="shared" si="1"/>
        <v>42271</v>
      </c>
      <c r="C14073" s="74">
        <f>IF(NewCustomer="Yes", IF(COUNTIF($I$2:$I$11,B14073)&gt;0,0,WEEKDAY(B14073,2)),IF(COUNTIF($I$2:$I$21,B14073)&gt;0,0,WEEKDAY(B14073,2)))</f>
        <v>4</v>
      </c>
      <c r="D14073" s="74">
        <f t="shared" si="2"/>
        <v>14</v>
      </c>
      <c r="E14073" s="12">
        <f>IFERROR(VLOOKUP(A14073,'IDAR Meter Data'!$A:$B,2,1),"")</f>
        <v>252</v>
      </c>
      <c r="F14073" s="75">
        <f>IF(CECCZ="CZ03",'Outside Temp'!B14073,IF(CECCZ="CZ04",'Outside Temp'!B14074,IF(CECCZ="CZ12",'Outside Temp'!B14075, IF(CECCZ="CZ13",'Outside Temp'!B14076))))</f>
        <v>78</v>
      </c>
      <c r="G14073" s="12">
        <f t="shared" si="3"/>
        <v>4</v>
      </c>
    </row>
    <row r="14074" ht="15.75" customHeight="1">
      <c r="A14074" s="13">
        <v>42271.625</v>
      </c>
      <c r="B14074" s="73">
        <f t="shared" si="1"/>
        <v>42271</v>
      </c>
      <c r="C14074" s="74">
        <f>IF(NewCustomer="Yes", IF(COUNTIF($I$2:$I$11,B14074)&gt;0,0,WEEKDAY(B14074,2)),IF(COUNTIF($I$2:$I$21,B14074)&gt;0,0,WEEKDAY(B14074,2)))</f>
        <v>4</v>
      </c>
      <c r="D14074" s="74">
        <f t="shared" si="2"/>
        <v>15</v>
      </c>
      <c r="E14074" s="12">
        <f>IFERROR(VLOOKUP(A14074,'IDAR Meter Data'!$A:$B,2,1),"")</f>
        <v>245</v>
      </c>
      <c r="F14074" s="75">
        <f>IF(CECCZ="CZ03",'Outside Temp'!B14074,IF(CECCZ="CZ04",'Outside Temp'!B14075,IF(CECCZ="CZ12",'Outside Temp'!B14076, IF(CECCZ="CZ13",'Outside Temp'!B14077))))</f>
        <v>78</v>
      </c>
      <c r="G14074" s="12">
        <f t="shared" si="3"/>
        <v>4</v>
      </c>
    </row>
    <row r="14075" ht="15.75" customHeight="1">
      <c r="A14075" s="13">
        <v>42271.635416666664</v>
      </c>
      <c r="B14075" s="73">
        <f t="shared" si="1"/>
        <v>42271</v>
      </c>
      <c r="C14075" s="74">
        <f>IF(NewCustomer="Yes", IF(COUNTIF($I$2:$I$11,B14075)&gt;0,0,WEEKDAY(B14075,2)),IF(COUNTIF($I$2:$I$21,B14075)&gt;0,0,WEEKDAY(B14075,2)))</f>
        <v>4</v>
      </c>
      <c r="D14075" s="74">
        <f t="shared" si="2"/>
        <v>15</v>
      </c>
      <c r="E14075" s="12">
        <f>IFERROR(VLOOKUP(A14075,'IDAR Meter Data'!$A:$B,2,1),"")</f>
        <v>259</v>
      </c>
      <c r="F14075" s="75">
        <f>IF(CECCZ="CZ03",'Outside Temp'!B14075,IF(CECCZ="CZ04",'Outside Temp'!B14076,IF(CECCZ="CZ12",'Outside Temp'!B14077, IF(CECCZ="CZ13",'Outside Temp'!B14078))))</f>
        <v>78</v>
      </c>
      <c r="G14075" s="12">
        <f t="shared" si="3"/>
        <v>4</v>
      </c>
    </row>
    <row r="14076" ht="15.75" customHeight="1">
      <c r="A14076" s="13">
        <v>42271.645833333336</v>
      </c>
      <c r="B14076" s="73">
        <f t="shared" si="1"/>
        <v>42271</v>
      </c>
      <c r="C14076" s="74">
        <f>IF(NewCustomer="Yes", IF(COUNTIF($I$2:$I$11,B14076)&gt;0,0,WEEKDAY(B14076,2)),IF(COUNTIF($I$2:$I$21,B14076)&gt;0,0,WEEKDAY(B14076,2)))</f>
        <v>4</v>
      </c>
      <c r="D14076" s="74">
        <f t="shared" si="2"/>
        <v>15</v>
      </c>
      <c r="E14076" s="12">
        <f>IFERROR(VLOOKUP(A14076,'IDAR Meter Data'!$A:$B,2,1),"")</f>
        <v>250</v>
      </c>
      <c r="F14076" s="75">
        <f>IF(CECCZ="CZ03",'Outside Temp'!B14076,IF(CECCZ="CZ04",'Outside Temp'!B14077,IF(CECCZ="CZ12",'Outside Temp'!B14078, IF(CECCZ="CZ13",'Outside Temp'!B14079))))</f>
        <v>78</v>
      </c>
      <c r="G14076" s="12">
        <f t="shared" si="3"/>
        <v>4</v>
      </c>
    </row>
    <row r="14077" ht="15.75" customHeight="1">
      <c r="A14077" s="13">
        <v>42271.65625</v>
      </c>
      <c r="B14077" s="73">
        <f t="shared" si="1"/>
        <v>42271</v>
      </c>
      <c r="C14077" s="74">
        <f>IF(NewCustomer="Yes", IF(COUNTIF($I$2:$I$11,B14077)&gt;0,0,WEEKDAY(B14077,2)),IF(COUNTIF($I$2:$I$21,B14077)&gt;0,0,WEEKDAY(B14077,2)))</f>
        <v>4</v>
      </c>
      <c r="D14077" s="74">
        <f t="shared" si="2"/>
        <v>15</v>
      </c>
      <c r="E14077" s="12">
        <f>IFERROR(VLOOKUP(A14077,'IDAR Meter Data'!$A:$B,2,1),"")</f>
        <v>261</v>
      </c>
      <c r="F14077" s="75">
        <f>IF(CECCZ="CZ03",'Outside Temp'!B14077,IF(CECCZ="CZ04",'Outside Temp'!B14078,IF(CECCZ="CZ12",'Outside Temp'!B14079, IF(CECCZ="CZ13",'Outside Temp'!B14080))))</f>
        <v>78</v>
      </c>
      <c r="G14077" s="12">
        <f t="shared" si="3"/>
        <v>4</v>
      </c>
    </row>
    <row r="14078" ht="15.75" customHeight="1">
      <c r="A14078" s="13">
        <v>42271.666666666664</v>
      </c>
      <c r="B14078" s="73">
        <f t="shared" si="1"/>
        <v>42271</v>
      </c>
      <c r="C14078" s="74">
        <f>IF(NewCustomer="Yes", IF(COUNTIF($I$2:$I$11,B14078)&gt;0,0,WEEKDAY(B14078,2)),IF(COUNTIF($I$2:$I$21,B14078)&gt;0,0,WEEKDAY(B14078,2)))</f>
        <v>4</v>
      </c>
      <c r="D14078" s="74">
        <f t="shared" si="2"/>
        <v>16</v>
      </c>
      <c r="E14078" s="12">
        <f>IFERROR(VLOOKUP(A14078,'IDAR Meter Data'!$A:$B,2,1),"")</f>
        <v>242</v>
      </c>
      <c r="F14078" s="75">
        <f>IF(CECCZ="CZ03",'Outside Temp'!B14078,IF(CECCZ="CZ04",'Outside Temp'!B14079,IF(CECCZ="CZ12",'Outside Temp'!B14080, IF(CECCZ="CZ13",'Outside Temp'!B14081))))</f>
        <v>77.6</v>
      </c>
      <c r="G14078" s="12">
        <f t="shared" si="3"/>
        <v>4</v>
      </c>
    </row>
    <row r="14079" ht="15.75" customHeight="1">
      <c r="A14079" s="13">
        <v>42271.677083333336</v>
      </c>
      <c r="B14079" s="73">
        <f t="shared" si="1"/>
        <v>42271</v>
      </c>
      <c r="C14079" s="74">
        <f>IF(NewCustomer="Yes", IF(COUNTIF($I$2:$I$11,B14079)&gt;0,0,WEEKDAY(B14079,2)),IF(COUNTIF($I$2:$I$21,B14079)&gt;0,0,WEEKDAY(B14079,2)))</f>
        <v>4</v>
      </c>
      <c r="D14079" s="74">
        <f t="shared" si="2"/>
        <v>16</v>
      </c>
      <c r="E14079" s="12">
        <f>IFERROR(VLOOKUP(A14079,'IDAR Meter Data'!$A:$B,2,1),"")</f>
        <v>263</v>
      </c>
      <c r="F14079" s="75">
        <f>IF(CECCZ="CZ03",'Outside Temp'!B14079,IF(CECCZ="CZ04",'Outside Temp'!B14080,IF(CECCZ="CZ12",'Outside Temp'!B14081, IF(CECCZ="CZ13",'Outside Temp'!B14082))))</f>
        <v>76.1</v>
      </c>
      <c r="G14079" s="12">
        <f t="shared" si="3"/>
        <v>4</v>
      </c>
    </row>
    <row r="14080" ht="15.75" customHeight="1">
      <c r="A14080" s="13">
        <v>42271.6875</v>
      </c>
      <c r="B14080" s="73">
        <f t="shared" si="1"/>
        <v>42271</v>
      </c>
      <c r="C14080" s="74">
        <f>IF(NewCustomer="Yes", IF(COUNTIF($I$2:$I$11,B14080)&gt;0,0,WEEKDAY(B14080,2)),IF(COUNTIF($I$2:$I$21,B14080)&gt;0,0,WEEKDAY(B14080,2)))</f>
        <v>4</v>
      </c>
      <c r="D14080" s="74">
        <f t="shared" si="2"/>
        <v>16</v>
      </c>
      <c r="E14080" s="12">
        <f>IFERROR(VLOOKUP(A14080,'IDAR Meter Data'!$A:$B,2,1),"")</f>
        <v>238</v>
      </c>
      <c r="F14080" s="75">
        <f>IF(CECCZ="CZ03",'Outside Temp'!B14080,IF(CECCZ="CZ04",'Outside Temp'!B14081,IF(CECCZ="CZ12",'Outside Temp'!B14082, IF(CECCZ="CZ13",'Outside Temp'!B14083))))</f>
        <v>74.6</v>
      </c>
      <c r="G14080" s="12">
        <f t="shared" si="3"/>
        <v>3</v>
      </c>
    </row>
    <row r="14081" ht="15.75" customHeight="1">
      <c r="A14081" s="13">
        <v>42271.697916666664</v>
      </c>
      <c r="B14081" s="73">
        <f t="shared" si="1"/>
        <v>42271</v>
      </c>
      <c r="C14081" s="74">
        <f>IF(NewCustomer="Yes", IF(COUNTIF($I$2:$I$11,B14081)&gt;0,0,WEEKDAY(B14081,2)),IF(COUNTIF($I$2:$I$21,B14081)&gt;0,0,WEEKDAY(B14081,2)))</f>
        <v>4</v>
      </c>
      <c r="D14081" s="74">
        <f t="shared" si="2"/>
        <v>16</v>
      </c>
      <c r="E14081" s="12">
        <f>IFERROR(VLOOKUP(A14081,'IDAR Meter Data'!$A:$B,2,1),"")</f>
        <v>253</v>
      </c>
      <c r="F14081" s="75">
        <f>IF(CECCZ="CZ03",'Outside Temp'!B14081,IF(CECCZ="CZ04",'Outside Temp'!B14082,IF(CECCZ="CZ12",'Outside Temp'!B14083, IF(CECCZ="CZ13",'Outside Temp'!B14084))))</f>
        <v>73.1</v>
      </c>
      <c r="G14081" s="12">
        <f t="shared" si="3"/>
        <v>3</v>
      </c>
    </row>
    <row r="14082" ht="15.75" customHeight="1">
      <c r="A14082" s="13">
        <v>42271.708333333336</v>
      </c>
      <c r="B14082" s="73">
        <f t="shared" si="1"/>
        <v>42271</v>
      </c>
      <c r="C14082" s="74">
        <f>IF(NewCustomer="Yes", IF(COUNTIF($I$2:$I$11,B14082)&gt;0,0,WEEKDAY(B14082,2)),IF(COUNTIF($I$2:$I$21,B14082)&gt;0,0,WEEKDAY(B14082,2)))</f>
        <v>4</v>
      </c>
      <c r="D14082" s="74">
        <f t="shared" si="2"/>
        <v>17</v>
      </c>
      <c r="E14082" s="12">
        <f>IFERROR(VLOOKUP(A14082,'IDAR Meter Data'!$A:$B,2,1),"")</f>
        <v>240</v>
      </c>
      <c r="F14082" s="75">
        <f>IF(CECCZ="CZ03",'Outside Temp'!B14082,IF(CECCZ="CZ04",'Outside Temp'!B14083,IF(CECCZ="CZ12",'Outside Temp'!B14084, IF(CECCZ="CZ13",'Outside Temp'!B14085))))</f>
        <v>72</v>
      </c>
      <c r="G14082" s="12">
        <f t="shared" si="3"/>
        <v>3</v>
      </c>
    </row>
    <row r="14083" ht="15.75" customHeight="1">
      <c r="A14083" s="13">
        <v>42271.71875</v>
      </c>
      <c r="B14083" s="73">
        <f t="shared" si="1"/>
        <v>42271</v>
      </c>
      <c r="C14083" s="74">
        <f>IF(NewCustomer="Yes", IF(COUNTIF($I$2:$I$11,B14083)&gt;0,0,WEEKDAY(B14083,2)),IF(COUNTIF($I$2:$I$21,B14083)&gt;0,0,WEEKDAY(B14083,2)))</f>
        <v>4</v>
      </c>
      <c r="D14083" s="74">
        <f t="shared" si="2"/>
        <v>17</v>
      </c>
      <c r="E14083" s="12">
        <f>IFERROR(VLOOKUP(A14083,'IDAR Meter Data'!$A:$B,2,1),"")</f>
        <v>254</v>
      </c>
      <c r="F14083" s="75">
        <f>IF(CECCZ="CZ03",'Outside Temp'!B14083,IF(CECCZ="CZ04",'Outside Temp'!B14084,IF(CECCZ="CZ12",'Outside Temp'!B14085, IF(CECCZ="CZ13",'Outside Temp'!B14086))))</f>
        <v>72</v>
      </c>
      <c r="G14083" s="12">
        <f t="shared" si="3"/>
        <v>3</v>
      </c>
    </row>
    <row r="14084" ht="15.75" customHeight="1">
      <c r="A14084" s="13">
        <v>42271.729166666664</v>
      </c>
      <c r="B14084" s="73">
        <f t="shared" si="1"/>
        <v>42271</v>
      </c>
      <c r="C14084" s="74">
        <f>IF(NewCustomer="Yes", IF(COUNTIF($I$2:$I$11,B14084)&gt;0,0,WEEKDAY(B14084,2)),IF(COUNTIF($I$2:$I$21,B14084)&gt;0,0,WEEKDAY(B14084,2)))</f>
        <v>4</v>
      </c>
      <c r="D14084" s="74">
        <f t="shared" si="2"/>
        <v>17</v>
      </c>
      <c r="E14084" s="12">
        <f>IFERROR(VLOOKUP(A14084,'IDAR Meter Data'!$A:$B,2,1),"")</f>
        <v>242</v>
      </c>
      <c r="F14084" s="75">
        <f>IF(CECCZ="CZ03",'Outside Temp'!B14084,IF(CECCZ="CZ04",'Outside Temp'!B14085,IF(CECCZ="CZ12",'Outside Temp'!B14086, IF(CECCZ="CZ13",'Outside Temp'!B14087))))</f>
        <v>72</v>
      </c>
      <c r="G14084" s="12">
        <f t="shared" si="3"/>
        <v>3</v>
      </c>
    </row>
    <row r="14085" ht="15.75" customHeight="1">
      <c r="A14085" s="13">
        <v>42271.739583333336</v>
      </c>
      <c r="B14085" s="73">
        <f t="shared" si="1"/>
        <v>42271</v>
      </c>
      <c r="C14085" s="74">
        <f>IF(NewCustomer="Yes", IF(COUNTIF($I$2:$I$11,B14085)&gt;0,0,WEEKDAY(B14085,2)),IF(COUNTIF($I$2:$I$21,B14085)&gt;0,0,WEEKDAY(B14085,2)))</f>
        <v>4</v>
      </c>
      <c r="D14085" s="74">
        <f t="shared" si="2"/>
        <v>17</v>
      </c>
      <c r="E14085" s="12">
        <f>IFERROR(VLOOKUP(A14085,'IDAR Meter Data'!$A:$B,2,1),"")</f>
        <v>254</v>
      </c>
      <c r="F14085" s="75">
        <f>IF(CECCZ="CZ03",'Outside Temp'!B14085,IF(CECCZ="CZ04",'Outside Temp'!B14086,IF(CECCZ="CZ12",'Outside Temp'!B14087, IF(CECCZ="CZ13",'Outside Temp'!B14088))))</f>
        <v>72</v>
      </c>
      <c r="G14085" s="12">
        <f t="shared" si="3"/>
        <v>3</v>
      </c>
    </row>
    <row r="14086" ht="15.75" customHeight="1">
      <c r="A14086" s="13">
        <v>42271.75</v>
      </c>
      <c r="B14086" s="73">
        <f t="shared" si="1"/>
        <v>42271</v>
      </c>
      <c r="C14086" s="74">
        <f>IF(NewCustomer="Yes", IF(COUNTIF($I$2:$I$11,B14086)&gt;0,0,WEEKDAY(B14086,2)),IF(COUNTIF($I$2:$I$21,B14086)&gt;0,0,WEEKDAY(B14086,2)))</f>
        <v>4</v>
      </c>
      <c r="D14086" s="74">
        <f t="shared" si="2"/>
        <v>18</v>
      </c>
      <c r="E14086" s="12">
        <f>IFERROR(VLOOKUP(A14086,'IDAR Meter Data'!$A:$B,2,1),"")</f>
        <v>245</v>
      </c>
      <c r="F14086" s="75">
        <f>IF(CECCZ="CZ03",'Outside Temp'!B14086,IF(CECCZ="CZ04",'Outside Temp'!B14087,IF(CECCZ="CZ12",'Outside Temp'!B14088, IF(CECCZ="CZ13",'Outside Temp'!B14089))))</f>
        <v>71.73333333</v>
      </c>
      <c r="G14086" s="12">
        <f t="shared" si="3"/>
        <v>3</v>
      </c>
    </row>
    <row r="14087" ht="15.75" customHeight="1">
      <c r="A14087" s="13">
        <v>42271.760416666664</v>
      </c>
      <c r="B14087" s="73">
        <f t="shared" si="1"/>
        <v>42271</v>
      </c>
      <c r="C14087" s="74">
        <f>IF(NewCustomer="Yes", IF(COUNTIF($I$2:$I$11,B14087)&gt;0,0,WEEKDAY(B14087,2)),IF(COUNTIF($I$2:$I$21,B14087)&gt;0,0,WEEKDAY(B14087,2)))</f>
        <v>4</v>
      </c>
      <c r="D14087" s="74">
        <f t="shared" si="2"/>
        <v>18</v>
      </c>
      <c r="E14087" s="12">
        <f>IFERROR(VLOOKUP(A14087,'IDAR Meter Data'!$A:$B,2,1),"")</f>
        <v>240</v>
      </c>
      <c r="F14087" s="75">
        <f>IF(CECCZ="CZ03",'Outside Temp'!B14087,IF(CECCZ="CZ04",'Outside Temp'!B14088,IF(CECCZ="CZ12",'Outside Temp'!B14089, IF(CECCZ="CZ13",'Outside Temp'!B14090))))</f>
        <v>70.73333333</v>
      </c>
      <c r="G14087" s="12">
        <f t="shared" si="3"/>
        <v>3</v>
      </c>
    </row>
    <row r="14088" ht="15.75" customHeight="1">
      <c r="A14088" s="13">
        <v>42271.770833333336</v>
      </c>
      <c r="B14088" s="73">
        <f t="shared" si="1"/>
        <v>42271</v>
      </c>
      <c r="C14088" s="74">
        <f>IF(NewCustomer="Yes", IF(COUNTIF($I$2:$I$11,B14088)&gt;0,0,WEEKDAY(B14088,2)),IF(COUNTIF($I$2:$I$21,B14088)&gt;0,0,WEEKDAY(B14088,2)))</f>
        <v>4</v>
      </c>
      <c r="D14088" s="74">
        <f t="shared" si="2"/>
        <v>18</v>
      </c>
      <c r="E14088" s="12">
        <f>IFERROR(VLOOKUP(A14088,'IDAR Meter Data'!$A:$B,2,1),"")</f>
        <v>241</v>
      </c>
      <c r="F14088" s="75">
        <f>IF(CECCZ="CZ03",'Outside Temp'!B14088,IF(CECCZ="CZ04",'Outside Temp'!B14089,IF(CECCZ="CZ12",'Outside Temp'!B14090, IF(CECCZ="CZ13",'Outside Temp'!B14091))))</f>
        <v>69.73333333</v>
      </c>
      <c r="G14088" s="12">
        <f t="shared" si="3"/>
        <v>2</v>
      </c>
    </row>
    <row r="14089" ht="15.75" customHeight="1">
      <c r="A14089" s="13">
        <v>42271.78125</v>
      </c>
      <c r="B14089" s="73">
        <f t="shared" si="1"/>
        <v>42271</v>
      </c>
      <c r="C14089" s="74">
        <f>IF(NewCustomer="Yes", IF(COUNTIF($I$2:$I$11,B14089)&gt;0,0,WEEKDAY(B14089,2)),IF(COUNTIF($I$2:$I$21,B14089)&gt;0,0,WEEKDAY(B14089,2)))</f>
        <v>4</v>
      </c>
      <c r="D14089" s="74">
        <f t="shared" si="2"/>
        <v>18</v>
      </c>
      <c r="E14089" s="12">
        <f>IFERROR(VLOOKUP(A14089,'IDAR Meter Data'!$A:$B,2,1),"")</f>
        <v>232</v>
      </c>
      <c r="F14089" s="75">
        <f>IF(CECCZ="CZ03",'Outside Temp'!B14089,IF(CECCZ="CZ04",'Outside Temp'!B14090,IF(CECCZ="CZ12",'Outside Temp'!B14091, IF(CECCZ="CZ13",'Outside Temp'!B14092))))</f>
        <v>68.73333333</v>
      </c>
      <c r="G14089" s="12">
        <f t="shared" si="3"/>
        <v>2</v>
      </c>
    </row>
    <row r="14090" ht="15.75" customHeight="1">
      <c r="A14090" s="13">
        <v>42271.791666666664</v>
      </c>
      <c r="B14090" s="73">
        <f t="shared" si="1"/>
        <v>42271</v>
      </c>
      <c r="C14090" s="74">
        <f>IF(NewCustomer="Yes", IF(COUNTIF($I$2:$I$11,B14090)&gt;0,0,WEEKDAY(B14090,2)),IF(COUNTIF($I$2:$I$21,B14090)&gt;0,0,WEEKDAY(B14090,2)))</f>
        <v>4</v>
      </c>
      <c r="D14090" s="74">
        <f t="shared" si="2"/>
        <v>19</v>
      </c>
      <c r="E14090" s="12">
        <f>IFERROR(VLOOKUP(A14090,'IDAR Meter Data'!$A:$B,2,1),"")</f>
        <v>218</v>
      </c>
      <c r="F14090" s="75">
        <f>IF(CECCZ="CZ03",'Outside Temp'!B14090,IF(CECCZ="CZ04",'Outside Temp'!B14091,IF(CECCZ="CZ12",'Outside Temp'!B14092, IF(CECCZ="CZ13",'Outside Temp'!B14093))))</f>
        <v>67.93333333</v>
      </c>
      <c r="G14090" s="12">
        <f t="shared" si="3"/>
        <v>2</v>
      </c>
    </row>
    <row r="14091" ht="15.75" customHeight="1">
      <c r="A14091" s="13">
        <v>42271.802083333336</v>
      </c>
      <c r="B14091" s="73">
        <f t="shared" si="1"/>
        <v>42271</v>
      </c>
      <c r="C14091" s="74">
        <f>IF(NewCustomer="Yes", IF(COUNTIF($I$2:$I$11,B14091)&gt;0,0,WEEKDAY(B14091,2)),IF(COUNTIF($I$2:$I$21,B14091)&gt;0,0,WEEKDAY(B14091,2)))</f>
        <v>4</v>
      </c>
      <c r="D14091" s="74">
        <f t="shared" si="2"/>
        <v>19</v>
      </c>
      <c r="E14091" s="12">
        <f>IFERROR(VLOOKUP(A14091,'IDAR Meter Data'!$A:$B,2,1),"")</f>
        <v>143</v>
      </c>
      <c r="F14091" s="75">
        <f>IF(CECCZ="CZ03",'Outside Temp'!B14091,IF(CECCZ="CZ04",'Outside Temp'!B14092,IF(CECCZ="CZ12",'Outside Temp'!B14093, IF(CECCZ="CZ13",'Outside Temp'!B14094))))</f>
        <v>67.68333333</v>
      </c>
      <c r="G14091" s="12">
        <f t="shared" si="3"/>
        <v>2</v>
      </c>
    </row>
    <row r="14092" ht="15.75" customHeight="1">
      <c r="A14092" s="13">
        <v>42271.8125</v>
      </c>
      <c r="B14092" s="73">
        <f t="shared" si="1"/>
        <v>42271</v>
      </c>
      <c r="C14092" s="74">
        <f>IF(NewCustomer="Yes", IF(COUNTIF($I$2:$I$11,B14092)&gt;0,0,WEEKDAY(B14092,2)),IF(COUNTIF($I$2:$I$21,B14092)&gt;0,0,WEEKDAY(B14092,2)))</f>
        <v>4</v>
      </c>
      <c r="D14092" s="74">
        <f t="shared" si="2"/>
        <v>19</v>
      </c>
      <c r="E14092" s="12">
        <f>IFERROR(VLOOKUP(A14092,'IDAR Meter Data'!$A:$B,2,1),"")</f>
        <v>126</v>
      </c>
      <c r="F14092" s="75">
        <f>IF(CECCZ="CZ03",'Outside Temp'!B14092,IF(CECCZ="CZ04",'Outside Temp'!B14093,IF(CECCZ="CZ12",'Outside Temp'!B14094, IF(CECCZ="CZ13",'Outside Temp'!B14095))))</f>
        <v>67.43333333</v>
      </c>
      <c r="G14092" s="12">
        <f t="shared" si="3"/>
        <v>2</v>
      </c>
    </row>
    <row r="14093" ht="15.75" customHeight="1">
      <c r="A14093" s="13">
        <v>42271.822916666664</v>
      </c>
      <c r="B14093" s="73">
        <f t="shared" si="1"/>
        <v>42271</v>
      </c>
      <c r="C14093" s="74">
        <f>IF(NewCustomer="Yes", IF(COUNTIF($I$2:$I$11,B14093)&gt;0,0,WEEKDAY(B14093,2)),IF(COUNTIF($I$2:$I$21,B14093)&gt;0,0,WEEKDAY(B14093,2)))</f>
        <v>4</v>
      </c>
      <c r="D14093" s="74">
        <f t="shared" si="2"/>
        <v>19</v>
      </c>
      <c r="E14093" s="12">
        <f>IFERROR(VLOOKUP(A14093,'IDAR Meter Data'!$A:$B,2,1),"")</f>
        <v>131</v>
      </c>
      <c r="F14093" s="75">
        <f>IF(CECCZ="CZ03",'Outside Temp'!B14093,IF(CECCZ="CZ04",'Outside Temp'!B14094,IF(CECCZ="CZ12",'Outside Temp'!B14095, IF(CECCZ="CZ13",'Outside Temp'!B14096))))</f>
        <v>67.18333333</v>
      </c>
      <c r="G14093" s="12">
        <f t="shared" si="3"/>
        <v>2</v>
      </c>
    </row>
    <row r="14094" ht="15.75" customHeight="1">
      <c r="A14094" s="13">
        <v>42271.833333333336</v>
      </c>
      <c r="B14094" s="73">
        <f t="shared" si="1"/>
        <v>42271</v>
      </c>
      <c r="C14094" s="74">
        <f>IF(NewCustomer="Yes", IF(COUNTIF($I$2:$I$11,B14094)&gt;0,0,WEEKDAY(B14094,2)),IF(COUNTIF($I$2:$I$21,B14094)&gt;0,0,WEEKDAY(B14094,2)))</f>
        <v>4</v>
      </c>
      <c r="D14094" s="74">
        <f t="shared" si="2"/>
        <v>20</v>
      </c>
      <c r="E14094" s="12">
        <f>IFERROR(VLOOKUP(A14094,'IDAR Meter Data'!$A:$B,2,1),"")</f>
        <v>127</v>
      </c>
      <c r="F14094" s="75">
        <f>IF(CECCZ="CZ03",'Outside Temp'!B14094,IF(CECCZ="CZ04",'Outside Temp'!B14095,IF(CECCZ="CZ12",'Outside Temp'!B14096, IF(CECCZ="CZ13",'Outside Temp'!B14097))))</f>
        <v>66.86666667</v>
      </c>
      <c r="G14094" s="12">
        <f t="shared" si="3"/>
        <v>2</v>
      </c>
    </row>
    <row r="14095" ht="15.75" customHeight="1">
      <c r="A14095" s="13">
        <v>42271.84375</v>
      </c>
      <c r="B14095" s="73">
        <f t="shared" si="1"/>
        <v>42271</v>
      </c>
      <c r="C14095" s="74">
        <f>IF(NewCustomer="Yes", IF(COUNTIF($I$2:$I$11,B14095)&gt;0,0,WEEKDAY(B14095,2)),IF(COUNTIF($I$2:$I$21,B14095)&gt;0,0,WEEKDAY(B14095,2)))</f>
        <v>4</v>
      </c>
      <c r="D14095" s="74">
        <f t="shared" si="2"/>
        <v>20</v>
      </c>
      <c r="E14095" s="12">
        <f>IFERROR(VLOOKUP(A14095,'IDAR Meter Data'!$A:$B,2,1),"")</f>
        <v>128</v>
      </c>
      <c r="F14095" s="75">
        <f>IF(CECCZ="CZ03",'Outside Temp'!B14095,IF(CECCZ="CZ04",'Outside Temp'!B14096,IF(CECCZ="CZ12",'Outside Temp'!B14097, IF(CECCZ="CZ13",'Outside Temp'!B14098))))</f>
        <v>66.36666667</v>
      </c>
      <c r="G14095" s="12">
        <f t="shared" si="3"/>
        <v>2</v>
      </c>
    </row>
    <row r="14096" ht="15.75" customHeight="1">
      <c r="A14096" s="13">
        <v>42271.854166666664</v>
      </c>
      <c r="B14096" s="73">
        <f t="shared" si="1"/>
        <v>42271</v>
      </c>
      <c r="C14096" s="74">
        <f>IF(NewCustomer="Yes", IF(COUNTIF($I$2:$I$11,B14096)&gt;0,0,WEEKDAY(B14096,2)),IF(COUNTIF($I$2:$I$21,B14096)&gt;0,0,WEEKDAY(B14096,2)))</f>
        <v>4</v>
      </c>
      <c r="D14096" s="74">
        <f t="shared" si="2"/>
        <v>20</v>
      </c>
      <c r="E14096" s="12">
        <f>IFERROR(VLOOKUP(A14096,'IDAR Meter Data'!$A:$B,2,1),"")</f>
        <v>139</v>
      </c>
      <c r="F14096" s="75">
        <f>IF(CECCZ="CZ03",'Outside Temp'!B14096,IF(CECCZ="CZ04",'Outside Temp'!B14097,IF(CECCZ="CZ12",'Outside Temp'!B14098, IF(CECCZ="CZ13",'Outside Temp'!B14099))))</f>
        <v>65.86666667</v>
      </c>
      <c r="G14096" s="12">
        <f t="shared" si="3"/>
        <v>2</v>
      </c>
    </row>
    <row r="14097" ht="15.75" customHeight="1">
      <c r="A14097" s="13">
        <v>42271.864583333336</v>
      </c>
      <c r="B14097" s="73">
        <f t="shared" si="1"/>
        <v>42271</v>
      </c>
      <c r="C14097" s="74">
        <f>IF(NewCustomer="Yes", IF(COUNTIF($I$2:$I$11,B14097)&gt;0,0,WEEKDAY(B14097,2)),IF(COUNTIF($I$2:$I$21,B14097)&gt;0,0,WEEKDAY(B14097,2)))</f>
        <v>4</v>
      </c>
      <c r="D14097" s="74">
        <f t="shared" si="2"/>
        <v>20</v>
      </c>
      <c r="E14097" s="12">
        <f>IFERROR(VLOOKUP(A14097,'IDAR Meter Data'!$A:$B,2,1),"")</f>
        <v>128</v>
      </c>
      <c r="F14097" s="75">
        <f>IF(CECCZ="CZ03",'Outside Temp'!B14097,IF(CECCZ="CZ04",'Outside Temp'!B14098,IF(CECCZ="CZ12",'Outside Temp'!B14099, IF(CECCZ="CZ13",'Outside Temp'!B14100))))</f>
        <v>65.36666667</v>
      </c>
      <c r="G14097" s="12">
        <f t="shared" si="3"/>
        <v>2</v>
      </c>
    </row>
    <row r="14098" ht="15.75" customHeight="1">
      <c r="A14098" s="13">
        <v>42271.875</v>
      </c>
      <c r="B14098" s="73">
        <f t="shared" si="1"/>
        <v>42271</v>
      </c>
      <c r="C14098" s="74">
        <f>IF(NewCustomer="Yes", IF(COUNTIF($I$2:$I$11,B14098)&gt;0,0,WEEKDAY(B14098,2)),IF(COUNTIF($I$2:$I$21,B14098)&gt;0,0,WEEKDAY(B14098,2)))</f>
        <v>4</v>
      </c>
      <c r="D14098" s="74">
        <f t="shared" si="2"/>
        <v>21</v>
      </c>
      <c r="E14098" s="12">
        <f>IFERROR(VLOOKUP(A14098,'IDAR Meter Data'!$A:$B,2,1),"")</f>
        <v>129</v>
      </c>
      <c r="F14098" s="75">
        <f>IF(CECCZ="CZ03",'Outside Temp'!B14098,IF(CECCZ="CZ04",'Outside Temp'!B14099,IF(CECCZ="CZ12",'Outside Temp'!B14100, IF(CECCZ="CZ13",'Outside Temp'!B14101))))</f>
        <v>64.93333333</v>
      </c>
      <c r="G14098" s="12">
        <f t="shared" si="3"/>
        <v>1</v>
      </c>
    </row>
    <row r="14099" ht="15.75" customHeight="1">
      <c r="A14099" s="13">
        <v>42271.885416666664</v>
      </c>
      <c r="B14099" s="73">
        <f t="shared" si="1"/>
        <v>42271</v>
      </c>
      <c r="C14099" s="74">
        <f>IF(NewCustomer="Yes", IF(COUNTIF($I$2:$I$11,B14099)&gt;0,0,WEEKDAY(B14099,2)),IF(COUNTIF($I$2:$I$21,B14099)&gt;0,0,WEEKDAY(B14099,2)))</f>
        <v>4</v>
      </c>
      <c r="D14099" s="74">
        <f t="shared" si="2"/>
        <v>21</v>
      </c>
      <c r="E14099" s="12">
        <f>IFERROR(VLOOKUP(A14099,'IDAR Meter Data'!$A:$B,2,1),"")</f>
        <v>116</v>
      </c>
      <c r="F14099" s="75">
        <f>IF(CECCZ="CZ03",'Outside Temp'!B14099,IF(CECCZ="CZ04",'Outside Temp'!B14100,IF(CECCZ="CZ12",'Outside Temp'!B14101, IF(CECCZ="CZ13",'Outside Temp'!B14102))))</f>
        <v>64.68333333</v>
      </c>
      <c r="G14099" s="12">
        <f t="shared" si="3"/>
        <v>1</v>
      </c>
    </row>
    <row r="14100" ht="15.75" customHeight="1">
      <c r="A14100" s="13">
        <v>42271.895833333336</v>
      </c>
      <c r="B14100" s="73">
        <f t="shared" si="1"/>
        <v>42271</v>
      </c>
      <c r="C14100" s="74">
        <f>IF(NewCustomer="Yes", IF(COUNTIF($I$2:$I$11,B14100)&gt;0,0,WEEKDAY(B14100,2)),IF(COUNTIF($I$2:$I$21,B14100)&gt;0,0,WEEKDAY(B14100,2)))</f>
        <v>4</v>
      </c>
      <c r="D14100" s="74">
        <f t="shared" si="2"/>
        <v>21</v>
      </c>
      <c r="E14100" s="12">
        <f>IFERROR(VLOOKUP(A14100,'IDAR Meter Data'!$A:$B,2,1),"")</f>
        <v>119</v>
      </c>
      <c r="F14100" s="75">
        <f>IF(CECCZ="CZ03",'Outside Temp'!B14100,IF(CECCZ="CZ04",'Outside Temp'!B14101,IF(CECCZ="CZ12",'Outside Temp'!B14102, IF(CECCZ="CZ13",'Outside Temp'!B14103))))</f>
        <v>64.43333333</v>
      </c>
      <c r="G14100" s="12">
        <f t="shared" si="3"/>
        <v>1</v>
      </c>
    </row>
    <row r="14101" ht="15.75" customHeight="1">
      <c r="A14101" s="13">
        <v>42271.90625</v>
      </c>
      <c r="B14101" s="73">
        <f t="shared" si="1"/>
        <v>42271</v>
      </c>
      <c r="C14101" s="74">
        <f>IF(NewCustomer="Yes", IF(COUNTIF($I$2:$I$11,B14101)&gt;0,0,WEEKDAY(B14101,2)),IF(COUNTIF($I$2:$I$21,B14101)&gt;0,0,WEEKDAY(B14101,2)))</f>
        <v>4</v>
      </c>
      <c r="D14101" s="74">
        <f t="shared" si="2"/>
        <v>21</v>
      </c>
      <c r="E14101" s="12">
        <f>IFERROR(VLOOKUP(A14101,'IDAR Meter Data'!$A:$B,2,1),"")</f>
        <v>115</v>
      </c>
      <c r="F14101" s="75">
        <f>IF(CECCZ="CZ03",'Outside Temp'!B14101,IF(CECCZ="CZ04",'Outside Temp'!B14102,IF(CECCZ="CZ12",'Outside Temp'!B14103, IF(CECCZ="CZ13",'Outside Temp'!B14104))))</f>
        <v>64.18333333</v>
      </c>
      <c r="G14101" s="12">
        <f t="shared" si="3"/>
        <v>1</v>
      </c>
    </row>
    <row r="14102" ht="15.75" customHeight="1">
      <c r="A14102" s="13">
        <v>42271.916666666664</v>
      </c>
      <c r="B14102" s="73">
        <f t="shared" si="1"/>
        <v>42271</v>
      </c>
      <c r="C14102" s="74">
        <f>IF(NewCustomer="Yes", IF(COUNTIF($I$2:$I$11,B14102)&gt;0,0,WEEKDAY(B14102,2)),IF(COUNTIF($I$2:$I$21,B14102)&gt;0,0,WEEKDAY(B14102,2)))</f>
        <v>4</v>
      </c>
      <c r="D14102" s="74">
        <f t="shared" si="2"/>
        <v>22</v>
      </c>
      <c r="E14102" s="12">
        <f>IFERROR(VLOOKUP(A14102,'IDAR Meter Data'!$A:$B,2,1),"")</f>
        <v>114</v>
      </c>
      <c r="F14102" s="75">
        <f>IF(CECCZ="CZ03",'Outside Temp'!B14102,IF(CECCZ="CZ04",'Outside Temp'!B14103,IF(CECCZ="CZ12",'Outside Temp'!B14104, IF(CECCZ="CZ13",'Outside Temp'!B14105))))</f>
        <v>63.86666667</v>
      </c>
      <c r="G14102" s="12">
        <f t="shared" si="3"/>
        <v>1</v>
      </c>
    </row>
    <row r="14103" ht="15.75" customHeight="1">
      <c r="A14103" s="13">
        <v>42271.927083333336</v>
      </c>
      <c r="B14103" s="73">
        <f t="shared" si="1"/>
        <v>42271</v>
      </c>
      <c r="C14103" s="74">
        <f>IF(NewCustomer="Yes", IF(COUNTIF($I$2:$I$11,B14103)&gt;0,0,WEEKDAY(B14103,2)),IF(COUNTIF($I$2:$I$21,B14103)&gt;0,0,WEEKDAY(B14103,2)))</f>
        <v>4</v>
      </c>
      <c r="D14103" s="74">
        <f t="shared" si="2"/>
        <v>22</v>
      </c>
      <c r="E14103" s="12">
        <f>IFERROR(VLOOKUP(A14103,'IDAR Meter Data'!$A:$B,2,1),"")</f>
        <v>114</v>
      </c>
      <c r="F14103" s="75">
        <f>IF(CECCZ="CZ03",'Outside Temp'!B14103,IF(CECCZ="CZ04",'Outside Temp'!B14104,IF(CECCZ="CZ12",'Outside Temp'!B14105, IF(CECCZ="CZ13",'Outside Temp'!B14106))))</f>
        <v>63.36666667</v>
      </c>
      <c r="G14103" s="12">
        <f t="shared" si="3"/>
        <v>1</v>
      </c>
    </row>
    <row r="14104" ht="15.75" customHeight="1">
      <c r="A14104" s="13">
        <v>42271.9375</v>
      </c>
      <c r="B14104" s="73">
        <f t="shared" si="1"/>
        <v>42271</v>
      </c>
      <c r="C14104" s="74">
        <f>IF(NewCustomer="Yes", IF(COUNTIF($I$2:$I$11,B14104)&gt;0,0,WEEKDAY(B14104,2)),IF(COUNTIF($I$2:$I$21,B14104)&gt;0,0,WEEKDAY(B14104,2)))</f>
        <v>4</v>
      </c>
      <c r="D14104" s="74">
        <f t="shared" si="2"/>
        <v>22</v>
      </c>
      <c r="E14104" s="12">
        <f>IFERROR(VLOOKUP(A14104,'IDAR Meter Data'!$A:$B,2,1),"")</f>
        <v>119</v>
      </c>
      <c r="F14104" s="75">
        <f>IF(CECCZ="CZ03",'Outside Temp'!B14104,IF(CECCZ="CZ04",'Outside Temp'!B14105,IF(CECCZ="CZ12",'Outside Temp'!B14106, IF(CECCZ="CZ13",'Outside Temp'!B14107))))</f>
        <v>62.86666667</v>
      </c>
      <c r="G14104" s="12">
        <f t="shared" si="3"/>
        <v>1</v>
      </c>
    </row>
    <row r="14105" ht="15.75" customHeight="1">
      <c r="A14105" s="13">
        <v>42271.947916666664</v>
      </c>
      <c r="B14105" s="73">
        <f t="shared" si="1"/>
        <v>42271</v>
      </c>
      <c r="C14105" s="74">
        <f>IF(NewCustomer="Yes", IF(COUNTIF($I$2:$I$11,B14105)&gt;0,0,WEEKDAY(B14105,2)),IF(COUNTIF($I$2:$I$21,B14105)&gt;0,0,WEEKDAY(B14105,2)))</f>
        <v>4</v>
      </c>
      <c r="D14105" s="74">
        <f t="shared" si="2"/>
        <v>22</v>
      </c>
      <c r="E14105" s="12">
        <f>IFERROR(VLOOKUP(A14105,'IDAR Meter Data'!$A:$B,2,1),"")</f>
        <v>117</v>
      </c>
      <c r="F14105" s="75">
        <f>IF(CECCZ="CZ03",'Outside Temp'!B14105,IF(CECCZ="CZ04",'Outside Temp'!B14106,IF(CECCZ="CZ12",'Outside Temp'!B14107, IF(CECCZ="CZ13",'Outside Temp'!B14108))))</f>
        <v>62.36666667</v>
      </c>
      <c r="G14105" s="12">
        <f t="shared" si="3"/>
        <v>1</v>
      </c>
    </row>
    <row r="14106" ht="15.75" customHeight="1">
      <c r="A14106" s="13">
        <v>42271.958333333336</v>
      </c>
      <c r="B14106" s="73">
        <f t="shared" si="1"/>
        <v>42271</v>
      </c>
      <c r="C14106" s="74">
        <f>IF(NewCustomer="Yes", IF(COUNTIF($I$2:$I$11,B14106)&gt;0,0,WEEKDAY(B14106,2)),IF(COUNTIF($I$2:$I$21,B14106)&gt;0,0,WEEKDAY(B14106,2)))</f>
        <v>4</v>
      </c>
      <c r="D14106" s="74">
        <f t="shared" si="2"/>
        <v>23</v>
      </c>
      <c r="E14106" s="12">
        <f>IFERROR(VLOOKUP(A14106,'IDAR Meter Data'!$A:$B,2,1),"")</f>
        <v>128</v>
      </c>
      <c r="F14106" s="75">
        <f>IF(CECCZ="CZ03",'Outside Temp'!B14106,IF(CECCZ="CZ04",'Outside Temp'!B14107,IF(CECCZ="CZ12",'Outside Temp'!B14108, IF(CECCZ="CZ13",'Outside Temp'!B14109))))</f>
        <v>62</v>
      </c>
      <c r="G14106" s="12">
        <f t="shared" si="3"/>
        <v>1</v>
      </c>
    </row>
    <row r="14107" ht="15.75" customHeight="1">
      <c r="A14107" s="13">
        <v>42271.96875</v>
      </c>
      <c r="B14107" s="73">
        <f t="shared" si="1"/>
        <v>42271</v>
      </c>
      <c r="C14107" s="74">
        <f>IF(NewCustomer="Yes", IF(COUNTIF($I$2:$I$11,B14107)&gt;0,0,WEEKDAY(B14107,2)),IF(COUNTIF($I$2:$I$21,B14107)&gt;0,0,WEEKDAY(B14107,2)))</f>
        <v>4</v>
      </c>
      <c r="D14107" s="74">
        <f t="shared" si="2"/>
        <v>23</v>
      </c>
      <c r="E14107" s="12">
        <f>IFERROR(VLOOKUP(A14107,'IDAR Meter Data'!$A:$B,2,1),"")</f>
        <v>119</v>
      </c>
      <c r="F14107" s="75">
        <f>IF(CECCZ="CZ03",'Outside Temp'!B14107,IF(CECCZ="CZ04",'Outside Temp'!B14108,IF(CECCZ="CZ12",'Outside Temp'!B14109, IF(CECCZ="CZ13",'Outside Temp'!B14110))))</f>
        <v>62</v>
      </c>
      <c r="G14107" s="12">
        <f t="shared" si="3"/>
        <v>1</v>
      </c>
    </row>
    <row r="14108" ht="15.75" customHeight="1">
      <c r="A14108" s="13">
        <v>42271.979166666664</v>
      </c>
      <c r="B14108" s="73">
        <f t="shared" si="1"/>
        <v>42271</v>
      </c>
      <c r="C14108" s="74">
        <f>IF(NewCustomer="Yes", IF(COUNTIF($I$2:$I$11,B14108)&gt;0,0,WEEKDAY(B14108,2)),IF(COUNTIF($I$2:$I$21,B14108)&gt;0,0,WEEKDAY(B14108,2)))</f>
        <v>4</v>
      </c>
      <c r="D14108" s="74">
        <f t="shared" si="2"/>
        <v>23</v>
      </c>
      <c r="E14108" s="12">
        <f>IFERROR(VLOOKUP(A14108,'IDAR Meter Data'!$A:$B,2,1),"")</f>
        <v>116</v>
      </c>
      <c r="F14108" s="75">
        <f>IF(CECCZ="CZ03",'Outside Temp'!B14108,IF(CECCZ="CZ04",'Outside Temp'!B14109,IF(CECCZ="CZ12",'Outside Temp'!B14110, IF(CECCZ="CZ13",'Outside Temp'!B14111))))</f>
        <v>62</v>
      </c>
      <c r="G14108" s="12">
        <f t="shared" si="3"/>
        <v>1</v>
      </c>
    </row>
    <row r="14109" ht="15.75" customHeight="1">
      <c r="A14109" s="13">
        <v>42271.989583333336</v>
      </c>
      <c r="B14109" s="73">
        <f t="shared" si="1"/>
        <v>42271</v>
      </c>
      <c r="C14109" s="74">
        <f>IF(NewCustomer="Yes", IF(COUNTIF($I$2:$I$11,B14109)&gt;0,0,WEEKDAY(B14109,2)),IF(COUNTIF($I$2:$I$21,B14109)&gt;0,0,WEEKDAY(B14109,2)))</f>
        <v>4</v>
      </c>
      <c r="D14109" s="74">
        <f t="shared" si="2"/>
        <v>23</v>
      </c>
      <c r="E14109" s="12">
        <f>IFERROR(VLOOKUP(A14109,'IDAR Meter Data'!$A:$B,2,1),"")</f>
        <v>115</v>
      </c>
      <c r="F14109" s="75">
        <f>IF(CECCZ="CZ03",'Outside Temp'!B14109,IF(CECCZ="CZ04",'Outside Temp'!B14110,IF(CECCZ="CZ12",'Outside Temp'!B14111, IF(CECCZ="CZ13",'Outside Temp'!B14112))))</f>
        <v>62</v>
      </c>
      <c r="G14109" s="12">
        <f t="shared" si="3"/>
        <v>1</v>
      </c>
    </row>
    <row r="14110" ht="15.75" customHeight="1">
      <c r="A14110" s="13">
        <v>42272.0</v>
      </c>
      <c r="B14110" s="73">
        <f t="shared" si="1"/>
        <v>42272</v>
      </c>
      <c r="C14110" s="74">
        <f>IF(NewCustomer="Yes", IF(COUNTIF($I$2:$I$11,B14110)&gt;0,0,WEEKDAY(B14110,2)),IF(COUNTIF($I$2:$I$21,B14110)&gt;0,0,WEEKDAY(B14110,2)))</f>
        <v>5</v>
      </c>
      <c r="D14110" s="74">
        <f t="shared" si="2"/>
        <v>0</v>
      </c>
      <c r="E14110" s="12">
        <f>IFERROR(VLOOKUP(A14110,'IDAR Meter Data'!$A:$B,2,1),"")</f>
        <v>112</v>
      </c>
      <c r="F14110" s="75">
        <f>IF(CECCZ="CZ03",'Outside Temp'!B14110,IF(CECCZ="CZ04",'Outside Temp'!B14111,IF(CECCZ="CZ12",'Outside Temp'!B14112, IF(CECCZ="CZ13",'Outside Temp'!B14113))))</f>
        <v>61.93333333</v>
      </c>
      <c r="G14110" s="12">
        <f t="shared" si="3"/>
        <v>1</v>
      </c>
    </row>
    <row r="14111" ht="15.75" customHeight="1">
      <c r="A14111" s="13">
        <v>42272.010416666664</v>
      </c>
      <c r="B14111" s="73">
        <f t="shared" si="1"/>
        <v>42272</v>
      </c>
      <c r="C14111" s="74">
        <f>IF(NewCustomer="Yes", IF(COUNTIF($I$2:$I$11,B14111)&gt;0,0,WEEKDAY(B14111,2)),IF(COUNTIF($I$2:$I$21,B14111)&gt;0,0,WEEKDAY(B14111,2)))</f>
        <v>5</v>
      </c>
      <c r="D14111" s="74">
        <f t="shared" si="2"/>
        <v>0</v>
      </c>
      <c r="E14111" s="12">
        <f>IFERROR(VLOOKUP(A14111,'IDAR Meter Data'!$A:$B,2,1),"")</f>
        <v>116</v>
      </c>
      <c r="F14111" s="75">
        <f>IF(CECCZ="CZ03",'Outside Temp'!B14111,IF(CECCZ="CZ04",'Outside Temp'!B14112,IF(CECCZ="CZ12",'Outside Temp'!B14113, IF(CECCZ="CZ13",'Outside Temp'!B14114))))</f>
        <v>61.68333333</v>
      </c>
      <c r="G14111" s="12">
        <f t="shared" si="3"/>
        <v>1</v>
      </c>
    </row>
    <row r="14112" ht="15.75" customHeight="1">
      <c r="A14112" s="13">
        <v>42272.020833333336</v>
      </c>
      <c r="B14112" s="73">
        <f t="shared" si="1"/>
        <v>42272</v>
      </c>
      <c r="C14112" s="74">
        <f>IF(NewCustomer="Yes", IF(COUNTIF($I$2:$I$11,B14112)&gt;0,0,WEEKDAY(B14112,2)),IF(COUNTIF($I$2:$I$21,B14112)&gt;0,0,WEEKDAY(B14112,2)))</f>
        <v>5</v>
      </c>
      <c r="D14112" s="74">
        <f t="shared" si="2"/>
        <v>0</v>
      </c>
      <c r="E14112" s="12">
        <f>IFERROR(VLOOKUP(A14112,'IDAR Meter Data'!$A:$B,2,1),"")</f>
        <v>111</v>
      </c>
      <c r="F14112" s="75">
        <f>IF(CECCZ="CZ03",'Outside Temp'!B14112,IF(CECCZ="CZ04",'Outside Temp'!B14113,IF(CECCZ="CZ12",'Outside Temp'!B14114, IF(CECCZ="CZ13",'Outside Temp'!B14115))))</f>
        <v>61.43333333</v>
      </c>
      <c r="G14112" s="12">
        <f t="shared" si="3"/>
        <v>1</v>
      </c>
    </row>
    <row r="14113" ht="15.75" customHeight="1">
      <c r="A14113" s="13">
        <v>42272.03125</v>
      </c>
      <c r="B14113" s="73">
        <f t="shared" si="1"/>
        <v>42272</v>
      </c>
      <c r="C14113" s="74">
        <f>IF(NewCustomer="Yes", IF(COUNTIF($I$2:$I$11,B14113)&gt;0,0,WEEKDAY(B14113,2)),IF(COUNTIF($I$2:$I$21,B14113)&gt;0,0,WEEKDAY(B14113,2)))</f>
        <v>5</v>
      </c>
      <c r="D14113" s="74">
        <f t="shared" si="2"/>
        <v>0</v>
      </c>
      <c r="E14113" s="12">
        <f>IFERROR(VLOOKUP(A14113,'IDAR Meter Data'!$A:$B,2,1),"")</f>
        <v>116</v>
      </c>
      <c r="F14113" s="75">
        <f>IF(CECCZ="CZ03",'Outside Temp'!B14113,IF(CECCZ="CZ04",'Outside Temp'!B14114,IF(CECCZ="CZ12",'Outside Temp'!B14115, IF(CECCZ="CZ13",'Outside Temp'!B14116))))</f>
        <v>61.18333333</v>
      </c>
      <c r="G14113" s="12">
        <f t="shared" si="3"/>
        <v>1</v>
      </c>
    </row>
    <row r="14114" ht="15.75" customHeight="1">
      <c r="A14114" s="13">
        <v>42272.041666666664</v>
      </c>
      <c r="B14114" s="73">
        <f t="shared" si="1"/>
        <v>42272</v>
      </c>
      <c r="C14114" s="74">
        <f>IF(NewCustomer="Yes", IF(COUNTIF($I$2:$I$11,B14114)&gt;0,0,WEEKDAY(B14114,2)),IF(COUNTIF($I$2:$I$21,B14114)&gt;0,0,WEEKDAY(B14114,2)))</f>
        <v>5</v>
      </c>
      <c r="D14114" s="74">
        <f t="shared" si="2"/>
        <v>1</v>
      </c>
      <c r="E14114" s="12">
        <f>IFERROR(VLOOKUP(A14114,'IDAR Meter Data'!$A:$B,2,1),"")</f>
        <v>111</v>
      </c>
      <c r="F14114" s="75">
        <f>IF(CECCZ="CZ03",'Outside Temp'!B14114,IF(CECCZ="CZ04",'Outside Temp'!B14115,IF(CECCZ="CZ12",'Outside Temp'!B14116, IF(CECCZ="CZ13",'Outside Temp'!B14117))))</f>
        <v>60.93333333</v>
      </c>
      <c r="G14114" s="12">
        <f t="shared" si="3"/>
        <v>1</v>
      </c>
    </row>
    <row r="14115" ht="15.75" customHeight="1">
      <c r="A14115" s="13">
        <v>42272.052083333336</v>
      </c>
      <c r="B14115" s="73">
        <f t="shared" si="1"/>
        <v>42272</v>
      </c>
      <c r="C14115" s="74">
        <f>IF(NewCustomer="Yes", IF(COUNTIF($I$2:$I$11,B14115)&gt;0,0,WEEKDAY(B14115,2)),IF(COUNTIF($I$2:$I$21,B14115)&gt;0,0,WEEKDAY(B14115,2)))</f>
        <v>5</v>
      </c>
      <c r="D14115" s="74">
        <f t="shared" si="2"/>
        <v>1</v>
      </c>
      <c r="E14115" s="12">
        <f>IFERROR(VLOOKUP(A14115,'IDAR Meter Data'!$A:$B,2,1),"")</f>
        <v>115</v>
      </c>
      <c r="F14115" s="75">
        <f>IF(CECCZ="CZ03",'Outside Temp'!B14115,IF(CECCZ="CZ04",'Outside Temp'!B14116,IF(CECCZ="CZ12",'Outside Temp'!B14117, IF(CECCZ="CZ13",'Outside Temp'!B14118))))</f>
        <v>60.68333333</v>
      </c>
      <c r="G14115" s="12">
        <f t="shared" si="3"/>
        <v>1</v>
      </c>
    </row>
    <row r="14116" ht="15.75" customHeight="1">
      <c r="A14116" s="13">
        <v>42272.0625</v>
      </c>
      <c r="B14116" s="73">
        <f t="shared" si="1"/>
        <v>42272</v>
      </c>
      <c r="C14116" s="74">
        <f>IF(NewCustomer="Yes", IF(COUNTIF($I$2:$I$11,B14116)&gt;0,0,WEEKDAY(B14116,2)),IF(COUNTIF($I$2:$I$21,B14116)&gt;0,0,WEEKDAY(B14116,2)))</f>
        <v>5</v>
      </c>
      <c r="D14116" s="74">
        <f t="shared" si="2"/>
        <v>1</v>
      </c>
      <c r="E14116" s="12">
        <f>IFERROR(VLOOKUP(A14116,'IDAR Meter Data'!$A:$B,2,1),"")</f>
        <v>106</v>
      </c>
      <c r="F14116" s="75">
        <f>IF(CECCZ="CZ03",'Outside Temp'!B14116,IF(CECCZ="CZ04",'Outside Temp'!B14117,IF(CECCZ="CZ12",'Outside Temp'!B14118, IF(CECCZ="CZ13",'Outside Temp'!B14119))))</f>
        <v>60.43333333</v>
      </c>
      <c r="G14116" s="12">
        <f t="shared" si="3"/>
        <v>1</v>
      </c>
    </row>
    <row r="14117" ht="15.75" customHeight="1">
      <c r="A14117" s="13">
        <v>42272.072916666664</v>
      </c>
      <c r="B14117" s="73">
        <f t="shared" si="1"/>
        <v>42272</v>
      </c>
      <c r="C14117" s="74">
        <f>IF(NewCustomer="Yes", IF(COUNTIF($I$2:$I$11,B14117)&gt;0,0,WEEKDAY(B14117,2)),IF(COUNTIF($I$2:$I$21,B14117)&gt;0,0,WEEKDAY(B14117,2)))</f>
        <v>5</v>
      </c>
      <c r="D14117" s="74">
        <f t="shared" si="2"/>
        <v>1</v>
      </c>
      <c r="E14117" s="12">
        <f>IFERROR(VLOOKUP(A14117,'IDAR Meter Data'!$A:$B,2,1),"")</f>
        <v>112</v>
      </c>
      <c r="F14117" s="75">
        <f>IF(CECCZ="CZ03",'Outside Temp'!B14117,IF(CECCZ="CZ04",'Outside Temp'!B14118,IF(CECCZ="CZ12",'Outside Temp'!B14119, IF(CECCZ="CZ13",'Outside Temp'!B14120))))</f>
        <v>60.18333333</v>
      </c>
      <c r="G14117" s="12">
        <f t="shared" si="3"/>
        <v>1</v>
      </c>
    </row>
    <row r="14118" ht="15.75" customHeight="1">
      <c r="A14118" s="13">
        <v>42272.083333333336</v>
      </c>
      <c r="B14118" s="73">
        <f t="shared" si="1"/>
        <v>42272</v>
      </c>
      <c r="C14118" s="74">
        <f>IF(NewCustomer="Yes", IF(COUNTIF($I$2:$I$11,B14118)&gt;0,0,WEEKDAY(B14118,2)),IF(COUNTIF($I$2:$I$21,B14118)&gt;0,0,WEEKDAY(B14118,2)))</f>
        <v>5</v>
      </c>
      <c r="D14118" s="74">
        <f t="shared" si="2"/>
        <v>2</v>
      </c>
      <c r="E14118" s="12">
        <f>IFERROR(VLOOKUP(A14118,'IDAR Meter Data'!$A:$B,2,1),"")</f>
        <v>110</v>
      </c>
      <c r="F14118" s="75">
        <f>IF(CECCZ="CZ03",'Outside Temp'!B14118,IF(CECCZ="CZ04",'Outside Temp'!B14119,IF(CECCZ="CZ12",'Outside Temp'!B14120, IF(CECCZ="CZ13",'Outside Temp'!B14121))))</f>
        <v>59.93333333</v>
      </c>
      <c r="G14118" s="12">
        <f t="shared" si="3"/>
        <v>1</v>
      </c>
    </row>
    <row r="14119" ht="15.75" customHeight="1">
      <c r="A14119" s="13">
        <v>42272.09375</v>
      </c>
      <c r="B14119" s="73">
        <f t="shared" si="1"/>
        <v>42272</v>
      </c>
      <c r="C14119" s="74">
        <f>IF(NewCustomer="Yes", IF(COUNTIF($I$2:$I$11,B14119)&gt;0,0,WEEKDAY(B14119,2)),IF(COUNTIF($I$2:$I$21,B14119)&gt;0,0,WEEKDAY(B14119,2)))</f>
        <v>5</v>
      </c>
      <c r="D14119" s="74">
        <f t="shared" si="2"/>
        <v>2</v>
      </c>
      <c r="E14119" s="12">
        <f>IFERROR(VLOOKUP(A14119,'IDAR Meter Data'!$A:$B,2,1),"")</f>
        <v>110</v>
      </c>
      <c r="F14119" s="75">
        <f>IF(CECCZ="CZ03",'Outside Temp'!B14119,IF(CECCZ="CZ04",'Outside Temp'!B14120,IF(CECCZ="CZ12",'Outside Temp'!B14121, IF(CECCZ="CZ13",'Outside Temp'!B14122))))</f>
        <v>59.68333333</v>
      </c>
      <c r="G14119" s="12">
        <f t="shared" si="3"/>
        <v>1</v>
      </c>
    </row>
    <row r="14120" ht="15.75" customHeight="1">
      <c r="A14120" s="13">
        <v>42272.104166666664</v>
      </c>
      <c r="B14120" s="73">
        <f t="shared" si="1"/>
        <v>42272</v>
      </c>
      <c r="C14120" s="74">
        <f>IF(NewCustomer="Yes", IF(COUNTIF($I$2:$I$11,B14120)&gt;0,0,WEEKDAY(B14120,2)),IF(COUNTIF($I$2:$I$21,B14120)&gt;0,0,WEEKDAY(B14120,2)))</f>
        <v>5</v>
      </c>
      <c r="D14120" s="74">
        <f t="shared" si="2"/>
        <v>2</v>
      </c>
      <c r="E14120" s="12">
        <f>IFERROR(VLOOKUP(A14120,'IDAR Meter Data'!$A:$B,2,1),"")</f>
        <v>105</v>
      </c>
      <c r="F14120" s="75">
        <f>IF(CECCZ="CZ03",'Outside Temp'!B14120,IF(CECCZ="CZ04",'Outside Temp'!B14121,IF(CECCZ="CZ12",'Outside Temp'!B14122, IF(CECCZ="CZ13",'Outside Temp'!B14123))))</f>
        <v>59.43333333</v>
      </c>
      <c r="G14120" s="12">
        <f t="shared" si="3"/>
        <v>1</v>
      </c>
    </row>
    <row r="14121" ht="15.75" customHeight="1">
      <c r="A14121" s="13">
        <v>42272.114583333336</v>
      </c>
      <c r="B14121" s="73">
        <f t="shared" si="1"/>
        <v>42272</v>
      </c>
      <c r="C14121" s="74">
        <f>IF(NewCustomer="Yes", IF(COUNTIF($I$2:$I$11,B14121)&gt;0,0,WEEKDAY(B14121,2)),IF(COUNTIF($I$2:$I$21,B14121)&gt;0,0,WEEKDAY(B14121,2)))</f>
        <v>5</v>
      </c>
      <c r="D14121" s="74">
        <f t="shared" si="2"/>
        <v>2</v>
      </c>
      <c r="E14121" s="12">
        <f>IFERROR(VLOOKUP(A14121,'IDAR Meter Data'!$A:$B,2,1),"")</f>
        <v>112</v>
      </c>
      <c r="F14121" s="75">
        <f>IF(CECCZ="CZ03",'Outside Temp'!B14121,IF(CECCZ="CZ04",'Outside Temp'!B14122,IF(CECCZ="CZ12",'Outside Temp'!B14123, IF(CECCZ="CZ13",'Outside Temp'!B14124))))</f>
        <v>59.18333333</v>
      </c>
      <c r="G14121" s="12">
        <f t="shared" si="3"/>
        <v>1</v>
      </c>
    </row>
    <row r="14122" ht="15.75" customHeight="1">
      <c r="A14122" s="13">
        <v>42272.125</v>
      </c>
      <c r="B14122" s="73">
        <f t="shared" si="1"/>
        <v>42272</v>
      </c>
      <c r="C14122" s="74">
        <f>IF(NewCustomer="Yes", IF(COUNTIF($I$2:$I$11,B14122)&gt;0,0,WEEKDAY(B14122,2)),IF(COUNTIF($I$2:$I$21,B14122)&gt;0,0,WEEKDAY(B14122,2)))</f>
        <v>5</v>
      </c>
      <c r="D14122" s="74">
        <f t="shared" si="2"/>
        <v>3</v>
      </c>
      <c r="E14122" s="12">
        <f>IFERROR(VLOOKUP(A14122,'IDAR Meter Data'!$A:$B,2,1),"")</f>
        <v>111</v>
      </c>
      <c r="F14122" s="75">
        <f>IF(CECCZ="CZ03",'Outside Temp'!B14122,IF(CECCZ="CZ04",'Outside Temp'!B14123,IF(CECCZ="CZ12",'Outside Temp'!B14124, IF(CECCZ="CZ13",'Outside Temp'!B14125))))</f>
        <v>59</v>
      </c>
      <c r="G14122" s="12">
        <f t="shared" si="3"/>
        <v>1</v>
      </c>
    </row>
    <row r="14123" ht="15.75" customHeight="1">
      <c r="A14123" s="13">
        <v>42272.135416666664</v>
      </c>
      <c r="B14123" s="73">
        <f t="shared" si="1"/>
        <v>42272</v>
      </c>
      <c r="C14123" s="74">
        <f>IF(NewCustomer="Yes", IF(COUNTIF($I$2:$I$11,B14123)&gt;0,0,WEEKDAY(B14123,2)),IF(COUNTIF($I$2:$I$21,B14123)&gt;0,0,WEEKDAY(B14123,2)))</f>
        <v>5</v>
      </c>
      <c r="D14123" s="74">
        <f t="shared" si="2"/>
        <v>3</v>
      </c>
      <c r="E14123" s="12">
        <f>IFERROR(VLOOKUP(A14123,'IDAR Meter Data'!$A:$B,2,1),"")</f>
        <v>109</v>
      </c>
      <c r="F14123" s="75">
        <f>IF(CECCZ="CZ03",'Outside Temp'!B14123,IF(CECCZ="CZ04",'Outside Temp'!B14124,IF(CECCZ="CZ12",'Outside Temp'!B14125, IF(CECCZ="CZ13",'Outside Temp'!B14126))))</f>
        <v>59</v>
      </c>
      <c r="G14123" s="12">
        <f t="shared" si="3"/>
        <v>1</v>
      </c>
    </row>
    <row r="14124" ht="15.75" customHeight="1">
      <c r="A14124" s="13">
        <v>42272.145833333336</v>
      </c>
      <c r="B14124" s="73">
        <f t="shared" si="1"/>
        <v>42272</v>
      </c>
      <c r="C14124" s="74">
        <f>IF(NewCustomer="Yes", IF(COUNTIF($I$2:$I$11,B14124)&gt;0,0,WEEKDAY(B14124,2)),IF(COUNTIF($I$2:$I$21,B14124)&gt;0,0,WEEKDAY(B14124,2)))</f>
        <v>5</v>
      </c>
      <c r="D14124" s="74">
        <f t="shared" si="2"/>
        <v>3</v>
      </c>
      <c r="E14124" s="12">
        <f>IFERROR(VLOOKUP(A14124,'IDAR Meter Data'!$A:$B,2,1),"")</f>
        <v>109</v>
      </c>
      <c r="F14124" s="75">
        <f>IF(CECCZ="CZ03",'Outside Temp'!B14124,IF(CECCZ="CZ04",'Outside Temp'!B14125,IF(CECCZ="CZ12",'Outside Temp'!B14126, IF(CECCZ="CZ13",'Outside Temp'!B14127))))</f>
        <v>59</v>
      </c>
      <c r="G14124" s="12">
        <f t="shared" si="3"/>
        <v>1</v>
      </c>
    </row>
    <row r="14125" ht="15.75" customHeight="1">
      <c r="A14125" s="13">
        <v>42272.15625</v>
      </c>
      <c r="B14125" s="73">
        <f t="shared" si="1"/>
        <v>42272</v>
      </c>
      <c r="C14125" s="74">
        <f>IF(NewCustomer="Yes", IF(COUNTIF($I$2:$I$11,B14125)&gt;0,0,WEEKDAY(B14125,2)),IF(COUNTIF($I$2:$I$21,B14125)&gt;0,0,WEEKDAY(B14125,2)))</f>
        <v>5</v>
      </c>
      <c r="D14125" s="74">
        <f t="shared" si="2"/>
        <v>3</v>
      </c>
      <c r="E14125" s="12">
        <f>IFERROR(VLOOKUP(A14125,'IDAR Meter Data'!$A:$B,2,1),"")</f>
        <v>106</v>
      </c>
      <c r="F14125" s="75">
        <f>IF(CECCZ="CZ03",'Outside Temp'!B14125,IF(CECCZ="CZ04",'Outside Temp'!B14126,IF(CECCZ="CZ12",'Outside Temp'!B14127, IF(CECCZ="CZ13",'Outside Temp'!B14128))))</f>
        <v>59</v>
      </c>
      <c r="G14125" s="12">
        <f t="shared" si="3"/>
        <v>1</v>
      </c>
    </row>
    <row r="14126" ht="15.75" customHeight="1">
      <c r="A14126" s="13">
        <v>42272.166666666664</v>
      </c>
      <c r="B14126" s="73">
        <f t="shared" si="1"/>
        <v>42272</v>
      </c>
      <c r="C14126" s="74">
        <f>IF(NewCustomer="Yes", IF(COUNTIF($I$2:$I$11,B14126)&gt;0,0,WEEKDAY(B14126,2)),IF(COUNTIF($I$2:$I$21,B14126)&gt;0,0,WEEKDAY(B14126,2)))</f>
        <v>5</v>
      </c>
      <c r="D14126" s="74">
        <f t="shared" si="2"/>
        <v>4</v>
      </c>
      <c r="E14126" s="12">
        <f>IFERROR(VLOOKUP(A14126,'IDAR Meter Data'!$A:$B,2,1),"")</f>
        <v>113</v>
      </c>
      <c r="F14126" s="75">
        <f>IF(CECCZ="CZ03",'Outside Temp'!B14126,IF(CECCZ="CZ04",'Outside Temp'!B14127,IF(CECCZ="CZ12",'Outside Temp'!B14128, IF(CECCZ="CZ13",'Outside Temp'!B14129))))</f>
        <v>59.06666667</v>
      </c>
      <c r="G14126" s="12">
        <f t="shared" si="3"/>
        <v>1</v>
      </c>
    </row>
    <row r="14127" ht="15.75" customHeight="1">
      <c r="A14127" s="13">
        <v>42272.177083333336</v>
      </c>
      <c r="B14127" s="73">
        <f t="shared" si="1"/>
        <v>42272</v>
      </c>
      <c r="C14127" s="74">
        <f>IF(NewCustomer="Yes", IF(COUNTIF($I$2:$I$11,B14127)&gt;0,0,WEEKDAY(B14127,2)),IF(COUNTIF($I$2:$I$21,B14127)&gt;0,0,WEEKDAY(B14127,2)))</f>
        <v>5</v>
      </c>
      <c r="D14127" s="74">
        <f t="shared" si="2"/>
        <v>4</v>
      </c>
      <c r="E14127" s="12">
        <f>IFERROR(VLOOKUP(A14127,'IDAR Meter Data'!$A:$B,2,1),"")</f>
        <v>111</v>
      </c>
      <c r="F14127" s="75">
        <f>IF(CECCZ="CZ03",'Outside Temp'!B14127,IF(CECCZ="CZ04",'Outside Temp'!B14128,IF(CECCZ="CZ12",'Outside Temp'!B14129, IF(CECCZ="CZ13",'Outside Temp'!B14130))))</f>
        <v>59.31666667</v>
      </c>
      <c r="G14127" s="12">
        <f t="shared" si="3"/>
        <v>1</v>
      </c>
    </row>
    <row r="14128" ht="15.75" customHeight="1">
      <c r="A14128" s="13">
        <v>42272.1875</v>
      </c>
      <c r="B14128" s="73">
        <f t="shared" si="1"/>
        <v>42272</v>
      </c>
      <c r="C14128" s="74">
        <f>IF(NewCustomer="Yes", IF(COUNTIF($I$2:$I$11,B14128)&gt;0,0,WEEKDAY(B14128,2)),IF(COUNTIF($I$2:$I$21,B14128)&gt;0,0,WEEKDAY(B14128,2)))</f>
        <v>5</v>
      </c>
      <c r="D14128" s="74">
        <f t="shared" si="2"/>
        <v>4</v>
      </c>
      <c r="E14128" s="12">
        <f>IFERROR(VLOOKUP(A14128,'IDAR Meter Data'!$A:$B,2,1),"")</f>
        <v>109</v>
      </c>
      <c r="F14128" s="75">
        <f>IF(CECCZ="CZ03",'Outside Temp'!B14128,IF(CECCZ="CZ04",'Outside Temp'!B14129,IF(CECCZ="CZ12",'Outside Temp'!B14130, IF(CECCZ="CZ13",'Outside Temp'!B14131))))</f>
        <v>59.56666667</v>
      </c>
      <c r="G14128" s="12">
        <f t="shared" si="3"/>
        <v>1</v>
      </c>
    </row>
    <row r="14129" ht="15.75" customHeight="1">
      <c r="A14129" s="13">
        <v>42272.197916666664</v>
      </c>
      <c r="B14129" s="73">
        <f t="shared" si="1"/>
        <v>42272</v>
      </c>
      <c r="C14129" s="74">
        <f>IF(NewCustomer="Yes", IF(COUNTIF($I$2:$I$11,B14129)&gt;0,0,WEEKDAY(B14129,2)),IF(COUNTIF($I$2:$I$21,B14129)&gt;0,0,WEEKDAY(B14129,2)))</f>
        <v>5</v>
      </c>
      <c r="D14129" s="74">
        <f t="shared" si="2"/>
        <v>4</v>
      </c>
      <c r="E14129" s="12">
        <f>IFERROR(VLOOKUP(A14129,'IDAR Meter Data'!$A:$B,2,1),"")</f>
        <v>108</v>
      </c>
      <c r="F14129" s="75">
        <f>IF(CECCZ="CZ03",'Outside Temp'!B14129,IF(CECCZ="CZ04",'Outside Temp'!B14130,IF(CECCZ="CZ12",'Outside Temp'!B14131, IF(CECCZ="CZ13",'Outside Temp'!B14132))))</f>
        <v>59.81666667</v>
      </c>
      <c r="G14129" s="12">
        <f t="shared" si="3"/>
        <v>1</v>
      </c>
    </row>
    <row r="14130" ht="15.75" customHeight="1">
      <c r="A14130" s="13">
        <v>42272.208333333336</v>
      </c>
      <c r="B14130" s="73">
        <f t="shared" si="1"/>
        <v>42272</v>
      </c>
      <c r="C14130" s="74">
        <f>IF(NewCustomer="Yes", IF(COUNTIF($I$2:$I$11,B14130)&gt;0,0,WEEKDAY(B14130,2)),IF(COUNTIF($I$2:$I$21,B14130)&gt;0,0,WEEKDAY(B14130,2)))</f>
        <v>5</v>
      </c>
      <c r="D14130" s="74">
        <f t="shared" si="2"/>
        <v>5</v>
      </c>
      <c r="E14130" s="12">
        <f>IFERROR(VLOOKUP(A14130,'IDAR Meter Data'!$A:$B,2,1),"")</f>
        <v>109</v>
      </c>
      <c r="F14130" s="75">
        <f>IF(CECCZ="CZ03",'Outside Temp'!B14130,IF(CECCZ="CZ04",'Outside Temp'!B14131,IF(CECCZ="CZ12",'Outside Temp'!B14132, IF(CECCZ="CZ13",'Outside Temp'!B14133))))</f>
        <v>60</v>
      </c>
      <c r="G14130" s="12">
        <f t="shared" si="3"/>
        <v>1</v>
      </c>
    </row>
    <row r="14131" ht="15.75" customHeight="1">
      <c r="A14131" s="13">
        <v>42272.21875</v>
      </c>
      <c r="B14131" s="73">
        <f t="shared" si="1"/>
        <v>42272</v>
      </c>
      <c r="C14131" s="74">
        <f>IF(NewCustomer="Yes", IF(COUNTIF($I$2:$I$11,B14131)&gt;0,0,WEEKDAY(B14131,2)),IF(COUNTIF($I$2:$I$21,B14131)&gt;0,0,WEEKDAY(B14131,2)))</f>
        <v>5</v>
      </c>
      <c r="D14131" s="74">
        <f t="shared" si="2"/>
        <v>5</v>
      </c>
      <c r="E14131" s="12">
        <f>IFERROR(VLOOKUP(A14131,'IDAR Meter Data'!$A:$B,2,1),"")</f>
        <v>110</v>
      </c>
      <c r="F14131" s="75">
        <f>IF(CECCZ="CZ03",'Outside Temp'!B14131,IF(CECCZ="CZ04",'Outside Temp'!B14132,IF(CECCZ="CZ12",'Outside Temp'!B14133, IF(CECCZ="CZ13",'Outside Temp'!B14134))))</f>
        <v>60</v>
      </c>
      <c r="G14131" s="12">
        <f t="shared" si="3"/>
        <v>1</v>
      </c>
    </row>
    <row r="14132" ht="15.75" customHeight="1">
      <c r="A14132" s="13">
        <v>42272.229166666664</v>
      </c>
      <c r="B14132" s="73">
        <f t="shared" si="1"/>
        <v>42272</v>
      </c>
      <c r="C14132" s="74">
        <f>IF(NewCustomer="Yes", IF(COUNTIF($I$2:$I$11,B14132)&gt;0,0,WEEKDAY(B14132,2)),IF(COUNTIF($I$2:$I$21,B14132)&gt;0,0,WEEKDAY(B14132,2)))</f>
        <v>5</v>
      </c>
      <c r="D14132" s="74">
        <f t="shared" si="2"/>
        <v>5</v>
      </c>
      <c r="E14132" s="12">
        <f>IFERROR(VLOOKUP(A14132,'IDAR Meter Data'!$A:$B,2,1),"")</f>
        <v>108</v>
      </c>
      <c r="F14132" s="75">
        <f>IF(CECCZ="CZ03",'Outside Temp'!B14132,IF(CECCZ="CZ04",'Outside Temp'!B14133,IF(CECCZ="CZ12",'Outside Temp'!B14134, IF(CECCZ="CZ13",'Outside Temp'!B14135))))</f>
        <v>60</v>
      </c>
      <c r="G14132" s="12">
        <f t="shared" si="3"/>
        <v>1</v>
      </c>
    </row>
    <row r="14133" ht="15.75" customHeight="1">
      <c r="A14133" s="13">
        <v>42272.239583333336</v>
      </c>
      <c r="B14133" s="73">
        <f t="shared" si="1"/>
        <v>42272</v>
      </c>
      <c r="C14133" s="74">
        <f>IF(NewCustomer="Yes", IF(COUNTIF($I$2:$I$11,B14133)&gt;0,0,WEEKDAY(B14133,2)),IF(COUNTIF($I$2:$I$21,B14133)&gt;0,0,WEEKDAY(B14133,2)))</f>
        <v>5</v>
      </c>
      <c r="D14133" s="74">
        <f t="shared" si="2"/>
        <v>5</v>
      </c>
      <c r="E14133" s="12">
        <f>IFERROR(VLOOKUP(A14133,'IDAR Meter Data'!$A:$B,2,1),"")</f>
        <v>103</v>
      </c>
      <c r="F14133" s="75">
        <f>IF(CECCZ="CZ03",'Outside Temp'!B14133,IF(CECCZ="CZ04",'Outside Temp'!B14134,IF(CECCZ="CZ12",'Outside Temp'!B14135, IF(CECCZ="CZ13",'Outside Temp'!B14136))))</f>
        <v>60</v>
      </c>
      <c r="G14133" s="12">
        <f t="shared" si="3"/>
        <v>1</v>
      </c>
    </row>
    <row r="14134" ht="15.75" customHeight="1">
      <c r="A14134" s="13">
        <v>42272.25</v>
      </c>
      <c r="B14134" s="73">
        <f t="shared" si="1"/>
        <v>42272</v>
      </c>
      <c r="C14134" s="74">
        <f>IF(NewCustomer="Yes", IF(COUNTIF($I$2:$I$11,B14134)&gt;0,0,WEEKDAY(B14134,2)),IF(COUNTIF($I$2:$I$21,B14134)&gt;0,0,WEEKDAY(B14134,2)))</f>
        <v>5</v>
      </c>
      <c r="D14134" s="74">
        <f t="shared" si="2"/>
        <v>6</v>
      </c>
      <c r="E14134" s="12">
        <f>IFERROR(VLOOKUP(A14134,'IDAR Meter Data'!$A:$B,2,1),"")</f>
        <v>109</v>
      </c>
      <c r="F14134" s="75">
        <f>IF(CECCZ="CZ03",'Outside Temp'!B14134,IF(CECCZ="CZ04",'Outside Temp'!B14135,IF(CECCZ="CZ12",'Outside Temp'!B14136, IF(CECCZ="CZ13",'Outside Temp'!B14137))))</f>
        <v>59.93333333</v>
      </c>
      <c r="G14134" s="12">
        <f t="shared" si="3"/>
        <v>1</v>
      </c>
    </row>
    <row r="14135" ht="15.75" customHeight="1">
      <c r="A14135" s="13">
        <v>42272.260416666664</v>
      </c>
      <c r="B14135" s="73">
        <f t="shared" si="1"/>
        <v>42272</v>
      </c>
      <c r="C14135" s="74">
        <f>IF(NewCustomer="Yes", IF(COUNTIF($I$2:$I$11,B14135)&gt;0,0,WEEKDAY(B14135,2)),IF(COUNTIF($I$2:$I$21,B14135)&gt;0,0,WEEKDAY(B14135,2)))</f>
        <v>5</v>
      </c>
      <c r="D14135" s="74">
        <f t="shared" si="2"/>
        <v>6</v>
      </c>
      <c r="E14135" s="12">
        <f>IFERROR(VLOOKUP(A14135,'IDAR Meter Data'!$A:$B,2,1),"")</f>
        <v>111</v>
      </c>
      <c r="F14135" s="75">
        <f>IF(CECCZ="CZ03",'Outside Temp'!B14135,IF(CECCZ="CZ04",'Outside Temp'!B14136,IF(CECCZ="CZ12",'Outside Temp'!B14137, IF(CECCZ="CZ13",'Outside Temp'!B14138))))</f>
        <v>59.68333333</v>
      </c>
      <c r="G14135" s="12">
        <f t="shared" si="3"/>
        <v>1</v>
      </c>
    </row>
    <row r="14136" ht="15.75" customHeight="1">
      <c r="A14136" s="13">
        <v>42272.270833333336</v>
      </c>
      <c r="B14136" s="73">
        <f t="shared" si="1"/>
        <v>42272</v>
      </c>
      <c r="C14136" s="74">
        <f>IF(NewCustomer="Yes", IF(COUNTIF($I$2:$I$11,B14136)&gt;0,0,WEEKDAY(B14136,2)),IF(COUNTIF($I$2:$I$21,B14136)&gt;0,0,WEEKDAY(B14136,2)))</f>
        <v>5</v>
      </c>
      <c r="D14136" s="74">
        <f t="shared" si="2"/>
        <v>6</v>
      </c>
      <c r="E14136" s="12">
        <f>IFERROR(VLOOKUP(A14136,'IDAR Meter Data'!$A:$B,2,1),"")</f>
        <v>115</v>
      </c>
      <c r="F14136" s="75">
        <f>IF(CECCZ="CZ03",'Outside Temp'!B14136,IF(CECCZ="CZ04",'Outside Temp'!B14137,IF(CECCZ="CZ12",'Outside Temp'!B14138, IF(CECCZ="CZ13",'Outside Temp'!B14139))))</f>
        <v>59.43333333</v>
      </c>
      <c r="G14136" s="12">
        <f t="shared" si="3"/>
        <v>1</v>
      </c>
    </row>
    <row r="14137" ht="15.75" customHeight="1">
      <c r="A14137" s="13">
        <v>42272.28125</v>
      </c>
      <c r="B14137" s="73">
        <f t="shared" si="1"/>
        <v>42272</v>
      </c>
      <c r="C14137" s="74">
        <f>IF(NewCustomer="Yes", IF(COUNTIF($I$2:$I$11,B14137)&gt;0,0,WEEKDAY(B14137,2)),IF(COUNTIF($I$2:$I$21,B14137)&gt;0,0,WEEKDAY(B14137,2)))</f>
        <v>5</v>
      </c>
      <c r="D14137" s="74">
        <f t="shared" si="2"/>
        <v>6</v>
      </c>
      <c r="E14137" s="12">
        <f>IFERROR(VLOOKUP(A14137,'IDAR Meter Data'!$A:$B,2,1),"")</f>
        <v>113</v>
      </c>
      <c r="F14137" s="75">
        <f>IF(CECCZ="CZ03",'Outside Temp'!B14137,IF(CECCZ="CZ04",'Outside Temp'!B14138,IF(CECCZ="CZ12",'Outside Temp'!B14139, IF(CECCZ="CZ13",'Outside Temp'!B14140))))</f>
        <v>59.18333333</v>
      </c>
      <c r="G14137" s="12">
        <f t="shared" si="3"/>
        <v>1</v>
      </c>
    </row>
    <row r="14138" ht="15.75" customHeight="1">
      <c r="A14138" s="13">
        <v>42272.291666666664</v>
      </c>
      <c r="B14138" s="73">
        <f t="shared" si="1"/>
        <v>42272</v>
      </c>
      <c r="C14138" s="74">
        <f>IF(NewCustomer="Yes", IF(COUNTIF($I$2:$I$11,B14138)&gt;0,0,WEEKDAY(B14138,2)),IF(COUNTIF($I$2:$I$21,B14138)&gt;0,0,WEEKDAY(B14138,2)))</f>
        <v>5</v>
      </c>
      <c r="D14138" s="74">
        <f t="shared" si="2"/>
        <v>7</v>
      </c>
      <c r="E14138" s="12">
        <f>IFERROR(VLOOKUP(A14138,'IDAR Meter Data'!$A:$B,2,1),"")</f>
        <v>114</v>
      </c>
      <c r="F14138" s="75">
        <f>IF(CECCZ="CZ03",'Outside Temp'!B14138,IF(CECCZ="CZ04",'Outside Temp'!B14139,IF(CECCZ="CZ12",'Outside Temp'!B14140, IF(CECCZ="CZ13",'Outside Temp'!B14141))))</f>
        <v>59.26666667</v>
      </c>
      <c r="G14138" s="12">
        <f t="shared" si="3"/>
        <v>1</v>
      </c>
    </row>
    <row r="14139" ht="15.75" customHeight="1">
      <c r="A14139" s="13">
        <v>42272.302083333336</v>
      </c>
      <c r="B14139" s="73">
        <f t="shared" si="1"/>
        <v>42272</v>
      </c>
      <c r="C14139" s="74">
        <f>IF(NewCustomer="Yes", IF(COUNTIF($I$2:$I$11,B14139)&gt;0,0,WEEKDAY(B14139,2)),IF(COUNTIF($I$2:$I$21,B14139)&gt;0,0,WEEKDAY(B14139,2)))</f>
        <v>5</v>
      </c>
      <c r="D14139" s="74">
        <f t="shared" si="2"/>
        <v>7</v>
      </c>
      <c r="E14139" s="12">
        <f>IFERROR(VLOOKUP(A14139,'IDAR Meter Data'!$A:$B,2,1),"")</f>
        <v>216</v>
      </c>
      <c r="F14139" s="75">
        <f>IF(CECCZ="CZ03",'Outside Temp'!B14139,IF(CECCZ="CZ04",'Outside Temp'!B14140,IF(CECCZ="CZ12",'Outside Temp'!B14141, IF(CECCZ="CZ13",'Outside Temp'!B14142))))</f>
        <v>60.26666667</v>
      </c>
      <c r="G14139" s="12">
        <f t="shared" si="3"/>
        <v>1</v>
      </c>
    </row>
    <row r="14140" ht="15.75" customHeight="1">
      <c r="A14140" s="13">
        <v>42272.3125</v>
      </c>
      <c r="B14140" s="73">
        <f t="shared" si="1"/>
        <v>42272</v>
      </c>
      <c r="C14140" s="74">
        <f>IF(NewCustomer="Yes", IF(COUNTIF($I$2:$I$11,B14140)&gt;0,0,WEEKDAY(B14140,2)),IF(COUNTIF($I$2:$I$21,B14140)&gt;0,0,WEEKDAY(B14140,2)))</f>
        <v>5</v>
      </c>
      <c r="D14140" s="74">
        <f t="shared" si="2"/>
        <v>7</v>
      </c>
      <c r="E14140" s="12">
        <f>IFERROR(VLOOKUP(A14140,'IDAR Meter Data'!$A:$B,2,1),"")</f>
        <v>204</v>
      </c>
      <c r="F14140" s="75">
        <f>IF(CECCZ="CZ03",'Outside Temp'!B14140,IF(CECCZ="CZ04",'Outside Temp'!B14141,IF(CECCZ="CZ12",'Outside Temp'!B14142, IF(CECCZ="CZ13",'Outside Temp'!B14143))))</f>
        <v>61.26666667</v>
      </c>
      <c r="G14140" s="12">
        <f t="shared" si="3"/>
        <v>1</v>
      </c>
    </row>
    <row r="14141" ht="15.75" customHeight="1">
      <c r="A14141" s="13">
        <v>42272.322916666664</v>
      </c>
      <c r="B14141" s="73">
        <f t="shared" si="1"/>
        <v>42272</v>
      </c>
      <c r="C14141" s="74">
        <f>IF(NewCustomer="Yes", IF(COUNTIF($I$2:$I$11,B14141)&gt;0,0,WEEKDAY(B14141,2)),IF(COUNTIF($I$2:$I$21,B14141)&gt;0,0,WEEKDAY(B14141,2)))</f>
        <v>5</v>
      </c>
      <c r="D14141" s="74">
        <f t="shared" si="2"/>
        <v>7</v>
      </c>
      <c r="E14141" s="12">
        <f>IFERROR(VLOOKUP(A14141,'IDAR Meter Data'!$A:$B,2,1),"")</f>
        <v>174</v>
      </c>
      <c r="F14141" s="75">
        <f>IF(CECCZ="CZ03",'Outside Temp'!B14141,IF(CECCZ="CZ04",'Outside Temp'!B14142,IF(CECCZ="CZ12",'Outside Temp'!B14143, IF(CECCZ="CZ13",'Outside Temp'!B14144))))</f>
        <v>62.26666667</v>
      </c>
      <c r="G14141" s="12">
        <f t="shared" si="3"/>
        <v>1</v>
      </c>
    </row>
    <row r="14142" ht="15.75" customHeight="1">
      <c r="A14142" s="13">
        <v>42272.333333333336</v>
      </c>
      <c r="B14142" s="73">
        <f t="shared" si="1"/>
        <v>42272</v>
      </c>
      <c r="C14142" s="74">
        <f>IF(NewCustomer="Yes", IF(COUNTIF($I$2:$I$11,B14142)&gt;0,0,WEEKDAY(B14142,2)),IF(COUNTIF($I$2:$I$21,B14142)&gt;0,0,WEEKDAY(B14142,2)))</f>
        <v>5</v>
      </c>
      <c r="D14142" s="74">
        <f t="shared" si="2"/>
        <v>8</v>
      </c>
      <c r="E14142" s="12">
        <f>IFERROR(VLOOKUP(A14142,'IDAR Meter Data'!$A:$B,2,1),"")</f>
        <v>185</v>
      </c>
      <c r="F14142" s="75">
        <f>IF(CECCZ="CZ03",'Outside Temp'!B14142,IF(CECCZ="CZ04",'Outside Temp'!B14143,IF(CECCZ="CZ12",'Outside Temp'!B14144, IF(CECCZ="CZ13",'Outside Temp'!B14145))))</f>
        <v>63.33333333</v>
      </c>
      <c r="G14142" s="12">
        <f t="shared" si="3"/>
        <v>1</v>
      </c>
    </row>
    <row r="14143" ht="15.75" customHeight="1">
      <c r="A14143" s="13">
        <v>42272.34375</v>
      </c>
      <c r="B14143" s="73">
        <f t="shared" si="1"/>
        <v>42272</v>
      </c>
      <c r="C14143" s="74">
        <f>IF(NewCustomer="Yes", IF(COUNTIF($I$2:$I$11,B14143)&gt;0,0,WEEKDAY(B14143,2)),IF(COUNTIF($I$2:$I$21,B14143)&gt;0,0,WEEKDAY(B14143,2)))</f>
        <v>5</v>
      </c>
      <c r="D14143" s="74">
        <f t="shared" si="2"/>
        <v>8</v>
      </c>
      <c r="E14143" s="12">
        <f>IFERROR(VLOOKUP(A14143,'IDAR Meter Data'!$A:$B,2,1),"")</f>
        <v>191</v>
      </c>
      <c r="F14143" s="75">
        <f>IF(CECCZ="CZ03",'Outside Temp'!B14143,IF(CECCZ="CZ04",'Outside Temp'!B14144,IF(CECCZ="CZ12",'Outside Temp'!B14145, IF(CECCZ="CZ13",'Outside Temp'!B14146))))</f>
        <v>64.58333333</v>
      </c>
      <c r="G14143" s="12">
        <f t="shared" si="3"/>
        <v>1</v>
      </c>
    </row>
    <row r="14144" ht="15.75" customHeight="1">
      <c r="A14144" s="13">
        <v>42272.354166666664</v>
      </c>
      <c r="B14144" s="73">
        <f t="shared" si="1"/>
        <v>42272</v>
      </c>
      <c r="C14144" s="74">
        <f>IF(NewCustomer="Yes", IF(COUNTIF($I$2:$I$11,B14144)&gt;0,0,WEEKDAY(B14144,2)),IF(COUNTIF($I$2:$I$21,B14144)&gt;0,0,WEEKDAY(B14144,2)))</f>
        <v>5</v>
      </c>
      <c r="D14144" s="74">
        <f t="shared" si="2"/>
        <v>8</v>
      </c>
      <c r="E14144" s="12">
        <f>IFERROR(VLOOKUP(A14144,'IDAR Meter Data'!$A:$B,2,1),"")</f>
        <v>185</v>
      </c>
      <c r="F14144" s="75">
        <f>IF(CECCZ="CZ03",'Outside Temp'!B14144,IF(CECCZ="CZ04",'Outside Temp'!B14145,IF(CECCZ="CZ12",'Outside Temp'!B14146, IF(CECCZ="CZ13",'Outside Temp'!B14147))))</f>
        <v>65.83333333</v>
      </c>
      <c r="G14144" s="12">
        <f t="shared" si="3"/>
        <v>2</v>
      </c>
    </row>
    <row r="14145" ht="15.75" customHeight="1">
      <c r="A14145" s="13">
        <v>42272.364583333336</v>
      </c>
      <c r="B14145" s="73">
        <f t="shared" si="1"/>
        <v>42272</v>
      </c>
      <c r="C14145" s="74">
        <f>IF(NewCustomer="Yes", IF(COUNTIF($I$2:$I$11,B14145)&gt;0,0,WEEKDAY(B14145,2)),IF(COUNTIF($I$2:$I$21,B14145)&gt;0,0,WEEKDAY(B14145,2)))</f>
        <v>5</v>
      </c>
      <c r="D14145" s="74">
        <f t="shared" si="2"/>
        <v>8</v>
      </c>
      <c r="E14145" s="12">
        <f>IFERROR(VLOOKUP(A14145,'IDAR Meter Data'!$A:$B,2,1),"")</f>
        <v>181</v>
      </c>
      <c r="F14145" s="75">
        <f>IF(CECCZ="CZ03",'Outside Temp'!B14145,IF(CECCZ="CZ04",'Outside Temp'!B14146,IF(CECCZ="CZ12",'Outside Temp'!B14147, IF(CECCZ="CZ13",'Outside Temp'!B14148))))</f>
        <v>67.08333333</v>
      </c>
      <c r="G14145" s="12">
        <f t="shared" si="3"/>
        <v>2</v>
      </c>
    </row>
    <row r="14146" ht="15.75" customHeight="1">
      <c r="A14146" s="13">
        <v>42272.375</v>
      </c>
      <c r="B14146" s="73">
        <f t="shared" si="1"/>
        <v>42272</v>
      </c>
      <c r="C14146" s="74">
        <f>IF(NewCustomer="Yes", IF(COUNTIF($I$2:$I$11,B14146)&gt;0,0,WEEKDAY(B14146,2)),IF(COUNTIF($I$2:$I$21,B14146)&gt;0,0,WEEKDAY(B14146,2)))</f>
        <v>5</v>
      </c>
      <c r="D14146" s="74">
        <f t="shared" si="2"/>
        <v>9</v>
      </c>
      <c r="E14146" s="12">
        <f>IFERROR(VLOOKUP(A14146,'IDAR Meter Data'!$A:$B,2,1),"")</f>
        <v>189</v>
      </c>
      <c r="F14146" s="75">
        <f>IF(CECCZ="CZ03",'Outside Temp'!B14146,IF(CECCZ="CZ04",'Outside Temp'!B14147,IF(CECCZ="CZ12",'Outside Temp'!B14148, IF(CECCZ="CZ13",'Outside Temp'!B14149))))</f>
        <v>68.06666667</v>
      </c>
      <c r="G14146" s="12">
        <f t="shared" si="3"/>
        <v>2</v>
      </c>
    </row>
    <row r="14147" ht="15.75" customHeight="1">
      <c r="A14147" s="13">
        <v>42272.385416666664</v>
      </c>
      <c r="B14147" s="73">
        <f t="shared" si="1"/>
        <v>42272</v>
      </c>
      <c r="C14147" s="74">
        <f>IF(NewCustomer="Yes", IF(COUNTIF($I$2:$I$11,B14147)&gt;0,0,WEEKDAY(B14147,2)),IF(COUNTIF($I$2:$I$21,B14147)&gt;0,0,WEEKDAY(B14147,2)))</f>
        <v>5</v>
      </c>
      <c r="D14147" s="74">
        <f t="shared" si="2"/>
        <v>9</v>
      </c>
      <c r="E14147" s="12">
        <f>IFERROR(VLOOKUP(A14147,'IDAR Meter Data'!$A:$B,2,1),"")</f>
        <v>210</v>
      </c>
      <c r="F14147" s="75">
        <f>IF(CECCZ="CZ03",'Outside Temp'!B14147,IF(CECCZ="CZ04",'Outside Temp'!B14148,IF(CECCZ="CZ12",'Outside Temp'!B14149, IF(CECCZ="CZ13",'Outside Temp'!B14150))))</f>
        <v>68.31666667</v>
      </c>
      <c r="G14147" s="12">
        <f t="shared" si="3"/>
        <v>2</v>
      </c>
    </row>
    <row r="14148" ht="15.75" customHeight="1">
      <c r="A14148" s="13">
        <v>42272.395833333336</v>
      </c>
      <c r="B14148" s="73">
        <f t="shared" si="1"/>
        <v>42272</v>
      </c>
      <c r="C14148" s="74">
        <f>IF(NewCustomer="Yes", IF(COUNTIF($I$2:$I$11,B14148)&gt;0,0,WEEKDAY(B14148,2)),IF(COUNTIF($I$2:$I$21,B14148)&gt;0,0,WEEKDAY(B14148,2)))</f>
        <v>5</v>
      </c>
      <c r="D14148" s="74">
        <f t="shared" si="2"/>
        <v>9</v>
      </c>
      <c r="E14148" s="12">
        <f>IFERROR(VLOOKUP(A14148,'IDAR Meter Data'!$A:$B,2,1),"")</f>
        <v>205</v>
      </c>
      <c r="F14148" s="75">
        <f>IF(CECCZ="CZ03",'Outside Temp'!B14148,IF(CECCZ="CZ04",'Outside Temp'!B14149,IF(CECCZ="CZ12",'Outside Temp'!B14150, IF(CECCZ="CZ13",'Outside Temp'!B14151))))</f>
        <v>68.56666667</v>
      </c>
      <c r="G14148" s="12">
        <f t="shared" si="3"/>
        <v>2</v>
      </c>
    </row>
    <row r="14149" ht="15.75" customHeight="1">
      <c r="A14149" s="13">
        <v>42272.40625</v>
      </c>
      <c r="B14149" s="73">
        <f t="shared" si="1"/>
        <v>42272</v>
      </c>
      <c r="C14149" s="74">
        <f>IF(NewCustomer="Yes", IF(COUNTIF($I$2:$I$11,B14149)&gt;0,0,WEEKDAY(B14149,2)),IF(COUNTIF($I$2:$I$21,B14149)&gt;0,0,WEEKDAY(B14149,2)))</f>
        <v>5</v>
      </c>
      <c r="D14149" s="74">
        <f t="shared" si="2"/>
        <v>9</v>
      </c>
      <c r="E14149" s="12">
        <f>IFERROR(VLOOKUP(A14149,'IDAR Meter Data'!$A:$B,2,1),"")</f>
        <v>210</v>
      </c>
      <c r="F14149" s="75">
        <f>IF(CECCZ="CZ03",'Outside Temp'!B14149,IF(CECCZ="CZ04",'Outside Temp'!B14150,IF(CECCZ="CZ12",'Outside Temp'!B14151, IF(CECCZ="CZ13",'Outside Temp'!B14152))))</f>
        <v>68.81666667</v>
      </c>
      <c r="G14149" s="12">
        <f t="shared" si="3"/>
        <v>2</v>
      </c>
    </row>
    <row r="14150" ht="15.75" customHeight="1">
      <c r="A14150" s="13">
        <v>42272.416666666664</v>
      </c>
      <c r="B14150" s="73">
        <f t="shared" si="1"/>
        <v>42272</v>
      </c>
      <c r="C14150" s="74">
        <f>IF(NewCustomer="Yes", IF(COUNTIF($I$2:$I$11,B14150)&gt;0,0,WEEKDAY(B14150,2)),IF(COUNTIF($I$2:$I$21,B14150)&gt;0,0,WEEKDAY(B14150,2)))</f>
        <v>5</v>
      </c>
      <c r="D14150" s="74">
        <f t="shared" si="2"/>
        <v>10</v>
      </c>
      <c r="E14150" s="12">
        <f>IFERROR(VLOOKUP(A14150,'IDAR Meter Data'!$A:$B,2,1),"")</f>
        <v>202</v>
      </c>
      <c r="F14150" s="75">
        <f>IF(CECCZ="CZ03",'Outside Temp'!B14150,IF(CECCZ="CZ04",'Outside Temp'!B14151,IF(CECCZ="CZ12",'Outside Temp'!B14152, IF(CECCZ="CZ13",'Outside Temp'!B14153))))</f>
        <v>69.2</v>
      </c>
      <c r="G14150" s="12">
        <f t="shared" si="3"/>
        <v>2</v>
      </c>
    </row>
    <row r="14151" ht="15.75" customHeight="1">
      <c r="A14151" s="13">
        <v>42272.427083333336</v>
      </c>
      <c r="B14151" s="73">
        <f t="shared" si="1"/>
        <v>42272</v>
      </c>
      <c r="C14151" s="74">
        <f>IF(NewCustomer="Yes", IF(COUNTIF($I$2:$I$11,B14151)&gt;0,0,WEEKDAY(B14151,2)),IF(COUNTIF($I$2:$I$21,B14151)&gt;0,0,WEEKDAY(B14151,2)))</f>
        <v>5</v>
      </c>
      <c r="D14151" s="74">
        <f t="shared" si="2"/>
        <v>10</v>
      </c>
      <c r="E14151" s="12">
        <f>IFERROR(VLOOKUP(A14151,'IDAR Meter Data'!$A:$B,2,1),"")</f>
        <v>205</v>
      </c>
      <c r="F14151" s="75">
        <f>IF(CECCZ="CZ03",'Outside Temp'!B14151,IF(CECCZ="CZ04",'Outside Temp'!B14152,IF(CECCZ="CZ12",'Outside Temp'!B14153, IF(CECCZ="CZ13",'Outside Temp'!B14154))))</f>
        <v>69.95</v>
      </c>
      <c r="G14151" s="12">
        <f t="shared" si="3"/>
        <v>2</v>
      </c>
    </row>
    <row r="14152" ht="15.75" customHeight="1">
      <c r="A14152" s="13">
        <v>42272.4375</v>
      </c>
      <c r="B14152" s="73">
        <f t="shared" si="1"/>
        <v>42272</v>
      </c>
      <c r="C14152" s="74">
        <f>IF(NewCustomer="Yes", IF(COUNTIF($I$2:$I$11,B14152)&gt;0,0,WEEKDAY(B14152,2)),IF(COUNTIF($I$2:$I$21,B14152)&gt;0,0,WEEKDAY(B14152,2)))</f>
        <v>5</v>
      </c>
      <c r="D14152" s="74">
        <f t="shared" si="2"/>
        <v>10</v>
      </c>
      <c r="E14152" s="12">
        <f>IFERROR(VLOOKUP(A14152,'IDAR Meter Data'!$A:$B,2,1),"")</f>
        <v>207</v>
      </c>
      <c r="F14152" s="75">
        <f>IF(CECCZ="CZ03",'Outside Temp'!B14152,IF(CECCZ="CZ04",'Outside Temp'!B14153,IF(CECCZ="CZ12",'Outside Temp'!B14154, IF(CECCZ="CZ13",'Outside Temp'!B14155))))</f>
        <v>70.7</v>
      </c>
      <c r="G14152" s="12">
        <f t="shared" si="3"/>
        <v>3</v>
      </c>
    </row>
    <row r="14153" ht="15.75" customHeight="1">
      <c r="A14153" s="13">
        <v>42272.447916666664</v>
      </c>
      <c r="B14153" s="73">
        <f t="shared" si="1"/>
        <v>42272</v>
      </c>
      <c r="C14153" s="74">
        <f>IF(NewCustomer="Yes", IF(COUNTIF($I$2:$I$11,B14153)&gt;0,0,WEEKDAY(B14153,2)),IF(COUNTIF($I$2:$I$21,B14153)&gt;0,0,WEEKDAY(B14153,2)))</f>
        <v>5</v>
      </c>
      <c r="D14153" s="74">
        <f t="shared" si="2"/>
        <v>10</v>
      </c>
      <c r="E14153" s="12">
        <f>IFERROR(VLOOKUP(A14153,'IDAR Meter Data'!$A:$B,2,1),"")</f>
        <v>213</v>
      </c>
      <c r="F14153" s="75">
        <f>IF(CECCZ="CZ03",'Outside Temp'!B14153,IF(CECCZ="CZ04",'Outside Temp'!B14154,IF(CECCZ="CZ12",'Outside Temp'!B14155, IF(CECCZ="CZ13",'Outside Temp'!B14156))))</f>
        <v>71.45</v>
      </c>
      <c r="G14153" s="12">
        <f t="shared" si="3"/>
        <v>3</v>
      </c>
    </row>
    <row r="14154" ht="15.75" customHeight="1">
      <c r="A14154" s="13">
        <v>42272.458333333336</v>
      </c>
      <c r="B14154" s="73">
        <f t="shared" si="1"/>
        <v>42272</v>
      </c>
      <c r="C14154" s="74">
        <f>IF(NewCustomer="Yes", IF(COUNTIF($I$2:$I$11,B14154)&gt;0,0,WEEKDAY(B14154,2)),IF(COUNTIF($I$2:$I$21,B14154)&gt;0,0,WEEKDAY(B14154,2)))</f>
        <v>5</v>
      </c>
      <c r="D14154" s="74">
        <f t="shared" si="2"/>
        <v>11</v>
      </c>
      <c r="E14154" s="12">
        <f>IFERROR(VLOOKUP(A14154,'IDAR Meter Data'!$A:$B,2,1),"")</f>
        <v>209</v>
      </c>
      <c r="F14154" s="75">
        <f>IF(CECCZ="CZ03",'Outside Temp'!B14154,IF(CECCZ="CZ04",'Outside Temp'!B14155,IF(CECCZ="CZ12",'Outside Temp'!B14156, IF(CECCZ="CZ13",'Outside Temp'!B14157))))</f>
        <v>72.06666667</v>
      </c>
      <c r="G14154" s="12">
        <f t="shared" si="3"/>
        <v>3</v>
      </c>
    </row>
    <row r="14155" ht="15.75" customHeight="1">
      <c r="A14155" s="13">
        <v>42272.46875</v>
      </c>
      <c r="B14155" s="73">
        <f t="shared" si="1"/>
        <v>42272</v>
      </c>
      <c r="C14155" s="74">
        <f>IF(NewCustomer="Yes", IF(COUNTIF($I$2:$I$11,B14155)&gt;0,0,WEEKDAY(B14155,2)),IF(COUNTIF($I$2:$I$21,B14155)&gt;0,0,WEEKDAY(B14155,2)))</f>
        <v>5</v>
      </c>
      <c r="D14155" s="74">
        <f t="shared" si="2"/>
        <v>11</v>
      </c>
      <c r="E14155" s="12">
        <f>IFERROR(VLOOKUP(A14155,'IDAR Meter Data'!$A:$B,2,1),"")</f>
        <v>204</v>
      </c>
      <c r="F14155" s="75">
        <f>IF(CECCZ="CZ03",'Outside Temp'!B14155,IF(CECCZ="CZ04",'Outside Temp'!B14156,IF(CECCZ="CZ12",'Outside Temp'!B14157, IF(CECCZ="CZ13",'Outside Temp'!B14158))))</f>
        <v>72.31666667</v>
      </c>
      <c r="G14155" s="12">
        <f t="shared" si="3"/>
        <v>3</v>
      </c>
    </row>
    <row r="14156" ht="15.75" customHeight="1">
      <c r="A14156" s="13">
        <v>42272.479166666664</v>
      </c>
      <c r="B14156" s="73">
        <f t="shared" si="1"/>
        <v>42272</v>
      </c>
      <c r="C14156" s="74">
        <f>IF(NewCustomer="Yes", IF(COUNTIF($I$2:$I$11,B14156)&gt;0,0,WEEKDAY(B14156,2)),IF(COUNTIF($I$2:$I$21,B14156)&gt;0,0,WEEKDAY(B14156,2)))</f>
        <v>5</v>
      </c>
      <c r="D14156" s="74">
        <f t="shared" si="2"/>
        <v>11</v>
      </c>
      <c r="E14156" s="12">
        <f>IFERROR(VLOOKUP(A14156,'IDAR Meter Data'!$A:$B,2,1),"")</f>
        <v>221</v>
      </c>
      <c r="F14156" s="75">
        <f>IF(CECCZ="CZ03",'Outside Temp'!B14156,IF(CECCZ="CZ04",'Outside Temp'!B14157,IF(CECCZ="CZ12",'Outside Temp'!B14158, IF(CECCZ="CZ13",'Outside Temp'!B14159))))</f>
        <v>72.56666667</v>
      </c>
      <c r="G14156" s="12">
        <f t="shared" si="3"/>
        <v>3</v>
      </c>
    </row>
    <row r="14157" ht="15.75" customHeight="1">
      <c r="A14157" s="13">
        <v>42272.489583333336</v>
      </c>
      <c r="B14157" s="73">
        <f t="shared" si="1"/>
        <v>42272</v>
      </c>
      <c r="C14157" s="74">
        <f>IF(NewCustomer="Yes", IF(COUNTIF($I$2:$I$11,B14157)&gt;0,0,WEEKDAY(B14157,2)),IF(COUNTIF($I$2:$I$21,B14157)&gt;0,0,WEEKDAY(B14157,2)))</f>
        <v>5</v>
      </c>
      <c r="D14157" s="74">
        <f t="shared" si="2"/>
        <v>11</v>
      </c>
      <c r="E14157" s="12">
        <f>IFERROR(VLOOKUP(A14157,'IDAR Meter Data'!$A:$B,2,1),"")</f>
        <v>215</v>
      </c>
      <c r="F14157" s="75">
        <f>IF(CECCZ="CZ03",'Outside Temp'!B14157,IF(CECCZ="CZ04",'Outside Temp'!B14158,IF(CECCZ="CZ12",'Outside Temp'!B14159, IF(CECCZ="CZ13",'Outside Temp'!B14160))))</f>
        <v>72.81666667</v>
      </c>
      <c r="G14157" s="12">
        <f t="shared" si="3"/>
        <v>3</v>
      </c>
    </row>
    <row r="14158" ht="15.75" customHeight="1">
      <c r="A14158" s="13">
        <v>42272.5</v>
      </c>
      <c r="B14158" s="73">
        <f t="shared" si="1"/>
        <v>42272</v>
      </c>
      <c r="C14158" s="74">
        <f>IF(NewCustomer="Yes", IF(COUNTIF($I$2:$I$11,B14158)&gt;0,0,WEEKDAY(B14158,2)),IF(COUNTIF($I$2:$I$21,B14158)&gt;0,0,WEEKDAY(B14158,2)))</f>
        <v>5</v>
      </c>
      <c r="D14158" s="74">
        <f t="shared" si="2"/>
        <v>12</v>
      </c>
      <c r="E14158" s="12">
        <f>IFERROR(VLOOKUP(A14158,'IDAR Meter Data'!$A:$B,2,1),"")</f>
        <v>227</v>
      </c>
      <c r="F14158" s="75">
        <f>IF(CECCZ="CZ03",'Outside Temp'!B14158,IF(CECCZ="CZ04",'Outside Temp'!B14159,IF(CECCZ="CZ12",'Outside Temp'!B14160, IF(CECCZ="CZ13",'Outside Temp'!B14161))))</f>
        <v>72.93333333</v>
      </c>
      <c r="G14158" s="12">
        <f t="shared" si="3"/>
        <v>3</v>
      </c>
    </row>
    <row r="14159" ht="15.75" customHeight="1">
      <c r="A14159" s="13">
        <v>42272.510416666664</v>
      </c>
      <c r="B14159" s="73">
        <f t="shared" si="1"/>
        <v>42272</v>
      </c>
      <c r="C14159" s="74">
        <f>IF(NewCustomer="Yes", IF(COUNTIF($I$2:$I$11,B14159)&gt;0,0,WEEKDAY(B14159,2)),IF(COUNTIF($I$2:$I$21,B14159)&gt;0,0,WEEKDAY(B14159,2)))</f>
        <v>5</v>
      </c>
      <c r="D14159" s="74">
        <f t="shared" si="2"/>
        <v>12</v>
      </c>
      <c r="E14159" s="12">
        <f>IFERROR(VLOOKUP(A14159,'IDAR Meter Data'!$A:$B,2,1),"")</f>
        <v>223</v>
      </c>
      <c r="F14159" s="75">
        <f>IF(CECCZ="CZ03",'Outside Temp'!B14159,IF(CECCZ="CZ04",'Outside Temp'!B14160,IF(CECCZ="CZ12",'Outside Temp'!B14161, IF(CECCZ="CZ13",'Outside Temp'!B14162))))</f>
        <v>72.68333333</v>
      </c>
      <c r="G14159" s="12">
        <f t="shared" si="3"/>
        <v>3</v>
      </c>
    </row>
    <row r="14160" ht="15.75" customHeight="1">
      <c r="A14160" s="13">
        <v>42272.520833333336</v>
      </c>
      <c r="B14160" s="73">
        <f t="shared" si="1"/>
        <v>42272</v>
      </c>
      <c r="C14160" s="74">
        <f>IF(NewCustomer="Yes", IF(COUNTIF($I$2:$I$11,B14160)&gt;0,0,WEEKDAY(B14160,2)),IF(COUNTIF($I$2:$I$21,B14160)&gt;0,0,WEEKDAY(B14160,2)))</f>
        <v>5</v>
      </c>
      <c r="D14160" s="74">
        <f t="shared" si="2"/>
        <v>12</v>
      </c>
      <c r="E14160" s="12">
        <f>IFERROR(VLOOKUP(A14160,'IDAR Meter Data'!$A:$B,2,1),"")</f>
        <v>217</v>
      </c>
      <c r="F14160" s="75">
        <f>IF(CECCZ="CZ03",'Outside Temp'!B14160,IF(CECCZ="CZ04",'Outside Temp'!B14161,IF(CECCZ="CZ12",'Outside Temp'!B14162, IF(CECCZ="CZ13",'Outside Temp'!B14163))))</f>
        <v>72.43333333</v>
      </c>
      <c r="G14160" s="12">
        <f t="shared" si="3"/>
        <v>3</v>
      </c>
    </row>
    <row r="14161" ht="15.75" customHeight="1">
      <c r="A14161" s="13">
        <v>42272.53125</v>
      </c>
      <c r="B14161" s="73">
        <f t="shared" si="1"/>
        <v>42272</v>
      </c>
      <c r="C14161" s="74">
        <f>IF(NewCustomer="Yes", IF(COUNTIF($I$2:$I$11,B14161)&gt;0,0,WEEKDAY(B14161,2)),IF(COUNTIF($I$2:$I$21,B14161)&gt;0,0,WEEKDAY(B14161,2)))</f>
        <v>5</v>
      </c>
      <c r="D14161" s="74">
        <f t="shared" si="2"/>
        <v>12</v>
      </c>
      <c r="E14161" s="12">
        <f>IFERROR(VLOOKUP(A14161,'IDAR Meter Data'!$A:$B,2,1),"")</f>
        <v>237</v>
      </c>
      <c r="F14161" s="75">
        <f>IF(CECCZ="CZ03",'Outside Temp'!B14161,IF(CECCZ="CZ04",'Outside Temp'!B14162,IF(CECCZ="CZ12",'Outside Temp'!B14163, IF(CECCZ="CZ13",'Outside Temp'!B14164))))</f>
        <v>72.18333333</v>
      </c>
      <c r="G14161" s="12">
        <f t="shared" si="3"/>
        <v>3</v>
      </c>
    </row>
    <row r="14162" ht="15.75" customHeight="1">
      <c r="A14162" s="13">
        <v>42272.541666666664</v>
      </c>
      <c r="B14162" s="73">
        <f t="shared" si="1"/>
        <v>42272</v>
      </c>
      <c r="C14162" s="74">
        <f>IF(NewCustomer="Yes", IF(COUNTIF($I$2:$I$11,B14162)&gt;0,0,WEEKDAY(B14162,2)),IF(COUNTIF($I$2:$I$21,B14162)&gt;0,0,WEEKDAY(B14162,2)))</f>
        <v>5</v>
      </c>
      <c r="D14162" s="74">
        <f t="shared" si="2"/>
        <v>13</v>
      </c>
      <c r="E14162" s="12">
        <f>IFERROR(VLOOKUP(A14162,'IDAR Meter Data'!$A:$B,2,1),"")</f>
        <v>235</v>
      </c>
      <c r="F14162" s="75">
        <f>IF(CECCZ="CZ03",'Outside Temp'!B14162,IF(CECCZ="CZ04",'Outside Temp'!B14163,IF(CECCZ="CZ12",'Outside Temp'!B14164, IF(CECCZ="CZ13",'Outside Temp'!B14165))))</f>
        <v>72.06666667</v>
      </c>
      <c r="G14162" s="12">
        <f t="shared" si="3"/>
        <v>3</v>
      </c>
    </row>
    <row r="14163" ht="15.75" customHeight="1">
      <c r="A14163" s="13">
        <v>42272.552083333336</v>
      </c>
      <c r="B14163" s="73">
        <f t="shared" si="1"/>
        <v>42272</v>
      </c>
      <c r="C14163" s="74">
        <f>IF(NewCustomer="Yes", IF(COUNTIF($I$2:$I$11,B14163)&gt;0,0,WEEKDAY(B14163,2)),IF(COUNTIF($I$2:$I$21,B14163)&gt;0,0,WEEKDAY(B14163,2)))</f>
        <v>5</v>
      </c>
      <c r="D14163" s="74">
        <f t="shared" si="2"/>
        <v>13</v>
      </c>
      <c r="E14163" s="12">
        <f>IFERROR(VLOOKUP(A14163,'IDAR Meter Data'!$A:$B,2,1),"")</f>
        <v>234</v>
      </c>
      <c r="F14163" s="75">
        <f>IF(CECCZ="CZ03",'Outside Temp'!B14163,IF(CECCZ="CZ04",'Outside Temp'!B14164,IF(CECCZ="CZ12",'Outside Temp'!B14165, IF(CECCZ="CZ13",'Outside Temp'!B14166))))</f>
        <v>72.31666667</v>
      </c>
      <c r="G14163" s="12">
        <f t="shared" si="3"/>
        <v>3</v>
      </c>
    </row>
    <row r="14164" ht="15.75" customHeight="1">
      <c r="A14164" s="13">
        <v>42272.5625</v>
      </c>
      <c r="B14164" s="73">
        <f t="shared" si="1"/>
        <v>42272</v>
      </c>
      <c r="C14164" s="74">
        <f>IF(NewCustomer="Yes", IF(COUNTIF($I$2:$I$11,B14164)&gt;0,0,WEEKDAY(B14164,2)),IF(COUNTIF($I$2:$I$21,B14164)&gt;0,0,WEEKDAY(B14164,2)))</f>
        <v>5</v>
      </c>
      <c r="D14164" s="74">
        <f t="shared" si="2"/>
        <v>13</v>
      </c>
      <c r="E14164" s="12">
        <f>IFERROR(VLOOKUP(A14164,'IDAR Meter Data'!$A:$B,2,1),"")</f>
        <v>229</v>
      </c>
      <c r="F14164" s="75">
        <f>IF(CECCZ="CZ03",'Outside Temp'!B14164,IF(CECCZ="CZ04",'Outside Temp'!B14165,IF(CECCZ="CZ12",'Outside Temp'!B14166, IF(CECCZ="CZ13",'Outside Temp'!B14167))))</f>
        <v>72.56666667</v>
      </c>
      <c r="G14164" s="12">
        <f t="shared" si="3"/>
        <v>3</v>
      </c>
    </row>
    <row r="14165" ht="15.75" customHeight="1">
      <c r="A14165" s="13">
        <v>42272.572916666664</v>
      </c>
      <c r="B14165" s="73">
        <f t="shared" si="1"/>
        <v>42272</v>
      </c>
      <c r="C14165" s="74">
        <f>IF(NewCustomer="Yes", IF(COUNTIF($I$2:$I$11,B14165)&gt;0,0,WEEKDAY(B14165,2)),IF(COUNTIF($I$2:$I$21,B14165)&gt;0,0,WEEKDAY(B14165,2)))</f>
        <v>5</v>
      </c>
      <c r="D14165" s="74">
        <f t="shared" si="2"/>
        <v>13</v>
      </c>
      <c r="E14165" s="12">
        <f>IFERROR(VLOOKUP(A14165,'IDAR Meter Data'!$A:$B,2,1),"")</f>
        <v>242</v>
      </c>
      <c r="F14165" s="75">
        <f>IF(CECCZ="CZ03",'Outside Temp'!B14165,IF(CECCZ="CZ04",'Outside Temp'!B14166,IF(CECCZ="CZ12",'Outside Temp'!B14167, IF(CECCZ="CZ13",'Outside Temp'!B14168))))</f>
        <v>72.81666667</v>
      </c>
      <c r="G14165" s="12">
        <f t="shared" si="3"/>
        <v>3</v>
      </c>
    </row>
    <row r="14166" ht="15.75" customHeight="1">
      <c r="A14166" s="13">
        <v>42272.583333333336</v>
      </c>
      <c r="B14166" s="73">
        <f t="shared" si="1"/>
        <v>42272</v>
      </c>
      <c r="C14166" s="74">
        <f>IF(NewCustomer="Yes", IF(COUNTIF($I$2:$I$11,B14166)&gt;0,0,WEEKDAY(B14166,2)),IF(COUNTIF($I$2:$I$21,B14166)&gt;0,0,WEEKDAY(B14166,2)))</f>
        <v>5</v>
      </c>
      <c r="D14166" s="74">
        <f t="shared" si="2"/>
        <v>14</v>
      </c>
      <c r="E14166" s="12">
        <f>IFERROR(VLOOKUP(A14166,'IDAR Meter Data'!$A:$B,2,1),"")</f>
        <v>243</v>
      </c>
      <c r="F14166" s="75">
        <f>IF(CECCZ="CZ03",'Outside Temp'!B14166,IF(CECCZ="CZ04",'Outside Temp'!B14167,IF(CECCZ="CZ12",'Outside Temp'!B14168, IF(CECCZ="CZ13",'Outside Temp'!B14169))))</f>
        <v>72.8</v>
      </c>
      <c r="G14166" s="12">
        <f t="shared" si="3"/>
        <v>3</v>
      </c>
    </row>
    <row r="14167" ht="15.75" customHeight="1">
      <c r="A14167" s="13">
        <v>42272.59375</v>
      </c>
      <c r="B14167" s="73">
        <f t="shared" si="1"/>
        <v>42272</v>
      </c>
      <c r="C14167" s="74">
        <f>IF(NewCustomer="Yes", IF(COUNTIF($I$2:$I$11,B14167)&gt;0,0,WEEKDAY(B14167,2)),IF(COUNTIF($I$2:$I$21,B14167)&gt;0,0,WEEKDAY(B14167,2)))</f>
        <v>5</v>
      </c>
      <c r="D14167" s="74">
        <f t="shared" si="2"/>
        <v>14</v>
      </c>
      <c r="E14167" s="12">
        <f>IFERROR(VLOOKUP(A14167,'IDAR Meter Data'!$A:$B,2,1),"")</f>
        <v>255</v>
      </c>
      <c r="F14167" s="75">
        <f>IF(CECCZ="CZ03",'Outside Temp'!B14167,IF(CECCZ="CZ04",'Outside Temp'!B14168,IF(CECCZ="CZ12",'Outside Temp'!B14169, IF(CECCZ="CZ13",'Outside Temp'!B14170))))</f>
        <v>72.05</v>
      </c>
      <c r="G14167" s="12">
        <f t="shared" si="3"/>
        <v>3</v>
      </c>
    </row>
    <row r="14168" ht="15.75" customHeight="1">
      <c r="A14168" s="13">
        <v>42272.604166666664</v>
      </c>
      <c r="B14168" s="73">
        <f t="shared" si="1"/>
        <v>42272</v>
      </c>
      <c r="C14168" s="74">
        <f>IF(NewCustomer="Yes", IF(COUNTIF($I$2:$I$11,B14168)&gt;0,0,WEEKDAY(B14168,2)),IF(COUNTIF($I$2:$I$21,B14168)&gt;0,0,WEEKDAY(B14168,2)))</f>
        <v>5</v>
      </c>
      <c r="D14168" s="74">
        <f t="shared" si="2"/>
        <v>14</v>
      </c>
      <c r="E14168" s="12">
        <f>IFERROR(VLOOKUP(A14168,'IDAR Meter Data'!$A:$B,2,1),"")</f>
        <v>251</v>
      </c>
      <c r="F14168" s="75">
        <f>IF(CECCZ="CZ03",'Outside Temp'!B14168,IF(CECCZ="CZ04",'Outside Temp'!B14169,IF(CECCZ="CZ12",'Outside Temp'!B14170, IF(CECCZ="CZ13",'Outside Temp'!B14171))))</f>
        <v>71.3</v>
      </c>
      <c r="G14168" s="12">
        <f t="shared" si="3"/>
        <v>3</v>
      </c>
    </row>
    <row r="14169" ht="15.75" customHeight="1">
      <c r="A14169" s="13">
        <v>42272.614583333336</v>
      </c>
      <c r="B14169" s="73">
        <f t="shared" si="1"/>
        <v>42272</v>
      </c>
      <c r="C14169" s="74">
        <f>IF(NewCustomer="Yes", IF(COUNTIF($I$2:$I$11,B14169)&gt;0,0,WEEKDAY(B14169,2)),IF(COUNTIF($I$2:$I$21,B14169)&gt;0,0,WEEKDAY(B14169,2)))</f>
        <v>5</v>
      </c>
      <c r="D14169" s="74">
        <f t="shared" si="2"/>
        <v>14</v>
      </c>
      <c r="E14169" s="12">
        <f>IFERROR(VLOOKUP(A14169,'IDAR Meter Data'!$A:$B,2,1),"")</f>
        <v>243</v>
      </c>
      <c r="F14169" s="75">
        <f>IF(CECCZ="CZ03",'Outside Temp'!B14169,IF(CECCZ="CZ04",'Outside Temp'!B14170,IF(CECCZ="CZ12",'Outside Temp'!B14171, IF(CECCZ="CZ13",'Outside Temp'!B14172))))</f>
        <v>70.55</v>
      </c>
      <c r="G14169" s="12">
        <f t="shared" si="3"/>
        <v>3</v>
      </c>
    </row>
    <row r="14170" ht="15.75" customHeight="1">
      <c r="A14170" s="13">
        <v>42272.625</v>
      </c>
      <c r="B14170" s="73">
        <f t="shared" si="1"/>
        <v>42272</v>
      </c>
      <c r="C14170" s="74">
        <f>IF(NewCustomer="Yes", IF(COUNTIF($I$2:$I$11,B14170)&gt;0,0,WEEKDAY(B14170,2)),IF(COUNTIF($I$2:$I$21,B14170)&gt;0,0,WEEKDAY(B14170,2)))</f>
        <v>5</v>
      </c>
      <c r="D14170" s="74">
        <f t="shared" si="2"/>
        <v>15</v>
      </c>
      <c r="E14170" s="12">
        <f>IFERROR(VLOOKUP(A14170,'IDAR Meter Data'!$A:$B,2,1),"")</f>
        <v>238</v>
      </c>
      <c r="F14170" s="75">
        <f>IF(CECCZ="CZ03",'Outside Temp'!B14170,IF(CECCZ="CZ04",'Outside Temp'!B14171,IF(CECCZ="CZ12",'Outside Temp'!B14172, IF(CECCZ="CZ13",'Outside Temp'!B14173))))</f>
        <v>70.13333333</v>
      </c>
      <c r="G14170" s="12">
        <f t="shared" si="3"/>
        <v>3</v>
      </c>
    </row>
    <row r="14171" ht="15.75" customHeight="1">
      <c r="A14171" s="13">
        <v>42272.635416666664</v>
      </c>
      <c r="B14171" s="73">
        <f t="shared" si="1"/>
        <v>42272</v>
      </c>
      <c r="C14171" s="74">
        <f>IF(NewCustomer="Yes", IF(COUNTIF($I$2:$I$11,B14171)&gt;0,0,WEEKDAY(B14171,2)),IF(COUNTIF($I$2:$I$21,B14171)&gt;0,0,WEEKDAY(B14171,2)))</f>
        <v>5</v>
      </c>
      <c r="D14171" s="74">
        <f t="shared" si="2"/>
        <v>15</v>
      </c>
      <c r="E14171" s="12">
        <f>IFERROR(VLOOKUP(A14171,'IDAR Meter Data'!$A:$B,2,1),"")</f>
        <v>243</v>
      </c>
      <c r="F14171" s="75">
        <f>IF(CECCZ="CZ03",'Outside Temp'!B14171,IF(CECCZ="CZ04",'Outside Temp'!B14172,IF(CECCZ="CZ12",'Outside Temp'!B14173, IF(CECCZ="CZ13",'Outside Temp'!B14174))))</f>
        <v>70.63333333</v>
      </c>
      <c r="G14171" s="12">
        <f t="shared" si="3"/>
        <v>3</v>
      </c>
    </row>
    <row r="14172" ht="15.75" customHeight="1">
      <c r="A14172" s="13">
        <v>42272.645833333336</v>
      </c>
      <c r="B14172" s="73">
        <f t="shared" si="1"/>
        <v>42272</v>
      </c>
      <c r="C14172" s="74">
        <f>IF(NewCustomer="Yes", IF(COUNTIF($I$2:$I$11,B14172)&gt;0,0,WEEKDAY(B14172,2)),IF(COUNTIF($I$2:$I$21,B14172)&gt;0,0,WEEKDAY(B14172,2)))</f>
        <v>5</v>
      </c>
      <c r="D14172" s="74">
        <f t="shared" si="2"/>
        <v>15</v>
      </c>
      <c r="E14172" s="12">
        <f>IFERROR(VLOOKUP(A14172,'IDAR Meter Data'!$A:$B,2,1),"")</f>
        <v>242</v>
      </c>
      <c r="F14172" s="75">
        <f>IF(CECCZ="CZ03",'Outside Temp'!B14172,IF(CECCZ="CZ04",'Outside Temp'!B14173,IF(CECCZ="CZ12",'Outside Temp'!B14174, IF(CECCZ="CZ13",'Outside Temp'!B14175))))</f>
        <v>71.13333333</v>
      </c>
      <c r="G14172" s="12">
        <f t="shared" si="3"/>
        <v>3</v>
      </c>
    </row>
    <row r="14173" ht="15.75" customHeight="1">
      <c r="A14173" s="13">
        <v>42272.65625</v>
      </c>
      <c r="B14173" s="73">
        <f t="shared" si="1"/>
        <v>42272</v>
      </c>
      <c r="C14173" s="74">
        <f>IF(NewCustomer="Yes", IF(COUNTIF($I$2:$I$11,B14173)&gt;0,0,WEEKDAY(B14173,2)),IF(COUNTIF($I$2:$I$21,B14173)&gt;0,0,WEEKDAY(B14173,2)))</f>
        <v>5</v>
      </c>
      <c r="D14173" s="74">
        <f t="shared" si="2"/>
        <v>15</v>
      </c>
      <c r="E14173" s="12">
        <f>IFERROR(VLOOKUP(A14173,'IDAR Meter Data'!$A:$B,2,1),"")</f>
        <v>252</v>
      </c>
      <c r="F14173" s="75">
        <f>IF(CECCZ="CZ03",'Outside Temp'!B14173,IF(CECCZ="CZ04",'Outside Temp'!B14174,IF(CECCZ="CZ12",'Outside Temp'!B14175, IF(CECCZ="CZ13",'Outside Temp'!B14176))))</f>
        <v>71.63333333</v>
      </c>
      <c r="G14173" s="12">
        <f t="shared" si="3"/>
        <v>3</v>
      </c>
    </row>
    <row r="14174" ht="15.75" customHeight="1">
      <c r="A14174" s="13">
        <v>42272.666666666664</v>
      </c>
      <c r="B14174" s="73">
        <f t="shared" si="1"/>
        <v>42272</v>
      </c>
      <c r="C14174" s="74">
        <f>IF(NewCustomer="Yes", IF(COUNTIF($I$2:$I$11,B14174)&gt;0,0,WEEKDAY(B14174,2)),IF(COUNTIF($I$2:$I$21,B14174)&gt;0,0,WEEKDAY(B14174,2)))</f>
        <v>5</v>
      </c>
      <c r="D14174" s="74">
        <f t="shared" si="2"/>
        <v>16</v>
      </c>
      <c r="E14174" s="12">
        <f>IFERROR(VLOOKUP(A14174,'IDAR Meter Data'!$A:$B,2,1),"")</f>
        <v>236</v>
      </c>
      <c r="F14174" s="75">
        <f>IF(CECCZ="CZ03",'Outside Temp'!B14174,IF(CECCZ="CZ04",'Outside Temp'!B14175,IF(CECCZ="CZ12",'Outside Temp'!B14176, IF(CECCZ="CZ13",'Outside Temp'!B14177))))</f>
        <v>71.8</v>
      </c>
      <c r="G14174" s="12">
        <f t="shared" si="3"/>
        <v>3</v>
      </c>
    </row>
    <row r="14175" ht="15.75" customHeight="1">
      <c r="A14175" s="13">
        <v>42272.677083333336</v>
      </c>
      <c r="B14175" s="73">
        <f t="shared" si="1"/>
        <v>42272</v>
      </c>
      <c r="C14175" s="74">
        <f>IF(NewCustomer="Yes", IF(COUNTIF($I$2:$I$11,B14175)&gt;0,0,WEEKDAY(B14175,2)),IF(COUNTIF($I$2:$I$21,B14175)&gt;0,0,WEEKDAY(B14175,2)))</f>
        <v>5</v>
      </c>
      <c r="D14175" s="74">
        <f t="shared" si="2"/>
        <v>16</v>
      </c>
      <c r="E14175" s="12">
        <f>IFERROR(VLOOKUP(A14175,'IDAR Meter Data'!$A:$B,2,1),"")</f>
        <v>231</v>
      </c>
      <c r="F14175" s="75">
        <f>IF(CECCZ="CZ03",'Outside Temp'!B14175,IF(CECCZ="CZ04",'Outside Temp'!B14176,IF(CECCZ="CZ12",'Outside Temp'!B14177, IF(CECCZ="CZ13",'Outside Temp'!B14178))))</f>
        <v>71.05</v>
      </c>
      <c r="G14175" s="12">
        <f t="shared" si="3"/>
        <v>3</v>
      </c>
    </row>
    <row r="14176" ht="15.75" customHeight="1">
      <c r="A14176" s="13">
        <v>42272.6875</v>
      </c>
      <c r="B14176" s="73">
        <f t="shared" si="1"/>
        <v>42272</v>
      </c>
      <c r="C14176" s="74">
        <f>IF(NewCustomer="Yes", IF(COUNTIF($I$2:$I$11,B14176)&gt;0,0,WEEKDAY(B14176,2)),IF(COUNTIF($I$2:$I$21,B14176)&gt;0,0,WEEKDAY(B14176,2)))</f>
        <v>5</v>
      </c>
      <c r="D14176" s="74">
        <f t="shared" si="2"/>
        <v>16</v>
      </c>
      <c r="E14176" s="12">
        <f>IFERROR(VLOOKUP(A14176,'IDAR Meter Data'!$A:$B,2,1),"")</f>
        <v>208</v>
      </c>
      <c r="F14176" s="75">
        <f>IF(CECCZ="CZ03",'Outside Temp'!B14176,IF(CECCZ="CZ04",'Outside Temp'!B14177,IF(CECCZ="CZ12",'Outside Temp'!B14178, IF(CECCZ="CZ13",'Outside Temp'!B14179))))</f>
        <v>70.3</v>
      </c>
      <c r="G14176" s="12">
        <f t="shared" si="3"/>
        <v>3</v>
      </c>
    </row>
    <row r="14177" ht="15.75" customHeight="1">
      <c r="A14177" s="13">
        <v>42272.697916666664</v>
      </c>
      <c r="B14177" s="73">
        <f t="shared" si="1"/>
        <v>42272</v>
      </c>
      <c r="C14177" s="74">
        <f>IF(NewCustomer="Yes", IF(COUNTIF($I$2:$I$11,B14177)&gt;0,0,WEEKDAY(B14177,2)),IF(COUNTIF($I$2:$I$21,B14177)&gt;0,0,WEEKDAY(B14177,2)))</f>
        <v>5</v>
      </c>
      <c r="D14177" s="74">
        <f t="shared" si="2"/>
        <v>16</v>
      </c>
      <c r="E14177" s="12">
        <f>IFERROR(VLOOKUP(A14177,'IDAR Meter Data'!$A:$B,2,1),"")</f>
        <v>208</v>
      </c>
      <c r="F14177" s="75">
        <f>IF(CECCZ="CZ03",'Outside Temp'!B14177,IF(CECCZ="CZ04",'Outside Temp'!B14178,IF(CECCZ="CZ12",'Outside Temp'!B14179, IF(CECCZ="CZ13",'Outside Temp'!B14180))))</f>
        <v>69.55</v>
      </c>
      <c r="G14177" s="12">
        <f t="shared" si="3"/>
        <v>2</v>
      </c>
    </row>
    <row r="14178" ht="15.75" customHeight="1">
      <c r="A14178" s="13">
        <v>42272.708333333336</v>
      </c>
      <c r="B14178" s="73">
        <f t="shared" si="1"/>
        <v>42272</v>
      </c>
      <c r="C14178" s="74">
        <f>IF(NewCustomer="Yes", IF(COUNTIF($I$2:$I$11,B14178)&gt;0,0,WEEKDAY(B14178,2)),IF(COUNTIF($I$2:$I$21,B14178)&gt;0,0,WEEKDAY(B14178,2)))</f>
        <v>5</v>
      </c>
      <c r="D14178" s="74">
        <f t="shared" si="2"/>
        <v>17</v>
      </c>
      <c r="E14178" s="12">
        <f>IFERROR(VLOOKUP(A14178,'IDAR Meter Data'!$A:$B,2,1),"")</f>
        <v>232</v>
      </c>
      <c r="F14178" s="75">
        <f>IF(CECCZ="CZ03",'Outside Temp'!B14178,IF(CECCZ="CZ04",'Outside Temp'!B14179,IF(CECCZ="CZ12",'Outside Temp'!B14180, IF(CECCZ="CZ13",'Outside Temp'!B14181))))</f>
        <v>68.73333333</v>
      </c>
      <c r="G14178" s="12">
        <f t="shared" si="3"/>
        <v>2</v>
      </c>
    </row>
    <row r="14179" ht="15.75" customHeight="1">
      <c r="A14179" s="13">
        <v>42272.71875</v>
      </c>
      <c r="B14179" s="73">
        <f t="shared" si="1"/>
        <v>42272</v>
      </c>
      <c r="C14179" s="74">
        <f>IF(NewCustomer="Yes", IF(COUNTIF($I$2:$I$11,B14179)&gt;0,0,WEEKDAY(B14179,2)),IF(COUNTIF($I$2:$I$21,B14179)&gt;0,0,WEEKDAY(B14179,2)))</f>
        <v>5</v>
      </c>
      <c r="D14179" s="74">
        <f t="shared" si="2"/>
        <v>17</v>
      </c>
      <c r="E14179" s="12">
        <f>IFERROR(VLOOKUP(A14179,'IDAR Meter Data'!$A:$B,2,1),"")</f>
        <v>222</v>
      </c>
      <c r="F14179" s="75">
        <f>IF(CECCZ="CZ03",'Outside Temp'!B14179,IF(CECCZ="CZ04",'Outside Temp'!B14180,IF(CECCZ="CZ12",'Outside Temp'!B14181, IF(CECCZ="CZ13",'Outside Temp'!B14182))))</f>
        <v>67.73333333</v>
      </c>
      <c r="G14179" s="12">
        <f t="shared" si="3"/>
        <v>2</v>
      </c>
    </row>
    <row r="14180" ht="15.75" customHeight="1">
      <c r="A14180" s="13">
        <v>42272.729166666664</v>
      </c>
      <c r="B14180" s="73">
        <f t="shared" si="1"/>
        <v>42272</v>
      </c>
      <c r="C14180" s="74">
        <f>IF(NewCustomer="Yes", IF(COUNTIF($I$2:$I$11,B14180)&gt;0,0,WEEKDAY(B14180,2)),IF(COUNTIF($I$2:$I$21,B14180)&gt;0,0,WEEKDAY(B14180,2)))</f>
        <v>5</v>
      </c>
      <c r="D14180" s="74">
        <f t="shared" si="2"/>
        <v>17</v>
      </c>
      <c r="E14180" s="12">
        <f>IFERROR(VLOOKUP(A14180,'IDAR Meter Data'!$A:$B,2,1),"")</f>
        <v>219</v>
      </c>
      <c r="F14180" s="75">
        <f>IF(CECCZ="CZ03",'Outside Temp'!B14180,IF(CECCZ="CZ04",'Outside Temp'!B14181,IF(CECCZ="CZ12",'Outside Temp'!B14182, IF(CECCZ="CZ13",'Outside Temp'!B14183))))</f>
        <v>66.73333333</v>
      </c>
      <c r="G14180" s="12">
        <f t="shared" si="3"/>
        <v>2</v>
      </c>
    </row>
    <row r="14181" ht="15.75" customHeight="1">
      <c r="A14181" s="13">
        <v>42272.739583333336</v>
      </c>
      <c r="B14181" s="73">
        <f t="shared" si="1"/>
        <v>42272</v>
      </c>
      <c r="C14181" s="74">
        <f>IF(NewCustomer="Yes", IF(COUNTIF($I$2:$I$11,B14181)&gt;0,0,WEEKDAY(B14181,2)),IF(COUNTIF($I$2:$I$21,B14181)&gt;0,0,WEEKDAY(B14181,2)))</f>
        <v>5</v>
      </c>
      <c r="D14181" s="74">
        <f t="shared" si="2"/>
        <v>17</v>
      </c>
      <c r="E14181" s="12">
        <f>IFERROR(VLOOKUP(A14181,'IDAR Meter Data'!$A:$B,2,1),"")</f>
        <v>217</v>
      </c>
      <c r="F14181" s="75">
        <f>IF(CECCZ="CZ03",'Outside Temp'!B14181,IF(CECCZ="CZ04",'Outside Temp'!B14182,IF(CECCZ="CZ12",'Outside Temp'!B14183, IF(CECCZ="CZ13",'Outside Temp'!B14184))))</f>
        <v>65.73333333</v>
      </c>
      <c r="G14181" s="12">
        <f t="shared" si="3"/>
        <v>2</v>
      </c>
    </row>
    <row r="14182" ht="15.75" customHeight="1">
      <c r="A14182" s="13">
        <v>42272.75</v>
      </c>
      <c r="B14182" s="73">
        <f t="shared" si="1"/>
        <v>42272</v>
      </c>
      <c r="C14182" s="74">
        <f>IF(NewCustomer="Yes", IF(COUNTIF($I$2:$I$11,B14182)&gt;0,0,WEEKDAY(B14182,2)),IF(COUNTIF($I$2:$I$21,B14182)&gt;0,0,WEEKDAY(B14182,2)))</f>
        <v>5</v>
      </c>
      <c r="D14182" s="74">
        <f t="shared" si="2"/>
        <v>18</v>
      </c>
      <c r="E14182" s="12">
        <f>IFERROR(VLOOKUP(A14182,'IDAR Meter Data'!$A:$B,2,1),"")</f>
        <v>229</v>
      </c>
      <c r="F14182" s="75">
        <f>IF(CECCZ="CZ03",'Outside Temp'!B14182,IF(CECCZ="CZ04",'Outside Temp'!B14183,IF(CECCZ="CZ12",'Outside Temp'!B14184, IF(CECCZ="CZ13",'Outside Temp'!B14185))))</f>
        <v>64.86666667</v>
      </c>
      <c r="G14182" s="12">
        <f t="shared" si="3"/>
        <v>1</v>
      </c>
    </row>
    <row r="14183" ht="15.75" customHeight="1">
      <c r="A14183" s="13">
        <v>42272.760416666664</v>
      </c>
      <c r="B14183" s="73">
        <f t="shared" si="1"/>
        <v>42272</v>
      </c>
      <c r="C14183" s="74">
        <f>IF(NewCustomer="Yes", IF(COUNTIF($I$2:$I$11,B14183)&gt;0,0,WEEKDAY(B14183,2)),IF(COUNTIF($I$2:$I$21,B14183)&gt;0,0,WEEKDAY(B14183,2)))</f>
        <v>5</v>
      </c>
      <c r="D14183" s="74">
        <f t="shared" si="2"/>
        <v>18</v>
      </c>
      <c r="E14183" s="12">
        <f>IFERROR(VLOOKUP(A14183,'IDAR Meter Data'!$A:$B,2,1),"")</f>
        <v>221</v>
      </c>
      <c r="F14183" s="75">
        <f>IF(CECCZ="CZ03",'Outside Temp'!B14183,IF(CECCZ="CZ04",'Outside Temp'!B14184,IF(CECCZ="CZ12",'Outside Temp'!B14185, IF(CECCZ="CZ13",'Outside Temp'!B14186))))</f>
        <v>64.36666667</v>
      </c>
      <c r="G14183" s="12">
        <f t="shared" si="3"/>
        <v>1</v>
      </c>
    </row>
    <row r="14184" ht="15.75" customHeight="1">
      <c r="A14184" s="13">
        <v>42272.770833333336</v>
      </c>
      <c r="B14184" s="73">
        <f t="shared" si="1"/>
        <v>42272</v>
      </c>
      <c r="C14184" s="74">
        <f>IF(NewCustomer="Yes", IF(COUNTIF($I$2:$I$11,B14184)&gt;0,0,WEEKDAY(B14184,2)),IF(COUNTIF($I$2:$I$21,B14184)&gt;0,0,WEEKDAY(B14184,2)))</f>
        <v>5</v>
      </c>
      <c r="D14184" s="74">
        <f t="shared" si="2"/>
        <v>18</v>
      </c>
      <c r="E14184" s="12">
        <f>IFERROR(VLOOKUP(A14184,'IDAR Meter Data'!$A:$B,2,1),"")</f>
        <v>204</v>
      </c>
      <c r="F14184" s="75">
        <f>IF(CECCZ="CZ03",'Outside Temp'!B14184,IF(CECCZ="CZ04",'Outside Temp'!B14185,IF(CECCZ="CZ12",'Outside Temp'!B14186, IF(CECCZ="CZ13",'Outside Temp'!B14187))))</f>
        <v>63.86666667</v>
      </c>
      <c r="G14184" s="12">
        <f t="shared" si="3"/>
        <v>1</v>
      </c>
    </row>
    <row r="14185" ht="15.75" customHeight="1">
      <c r="A14185" s="13">
        <v>42272.78125</v>
      </c>
      <c r="B14185" s="73">
        <f t="shared" si="1"/>
        <v>42272</v>
      </c>
      <c r="C14185" s="74">
        <f>IF(NewCustomer="Yes", IF(COUNTIF($I$2:$I$11,B14185)&gt;0,0,WEEKDAY(B14185,2)),IF(COUNTIF($I$2:$I$21,B14185)&gt;0,0,WEEKDAY(B14185,2)))</f>
        <v>5</v>
      </c>
      <c r="D14185" s="74">
        <f t="shared" si="2"/>
        <v>18</v>
      </c>
      <c r="E14185" s="12">
        <f>IFERROR(VLOOKUP(A14185,'IDAR Meter Data'!$A:$B,2,1),"")</f>
        <v>207</v>
      </c>
      <c r="F14185" s="75">
        <f>IF(CECCZ="CZ03",'Outside Temp'!B14185,IF(CECCZ="CZ04",'Outside Temp'!B14186,IF(CECCZ="CZ12",'Outside Temp'!B14187, IF(CECCZ="CZ13",'Outside Temp'!B14188))))</f>
        <v>63.36666667</v>
      </c>
      <c r="G14185" s="12">
        <f t="shared" si="3"/>
        <v>1</v>
      </c>
    </row>
    <row r="14186" ht="15.75" customHeight="1">
      <c r="A14186" s="13">
        <v>42272.791666666664</v>
      </c>
      <c r="B14186" s="73">
        <f t="shared" si="1"/>
        <v>42272</v>
      </c>
      <c r="C14186" s="74">
        <f>IF(NewCustomer="Yes", IF(COUNTIF($I$2:$I$11,B14186)&gt;0,0,WEEKDAY(B14186,2)),IF(COUNTIF($I$2:$I$21,B14186)&gt;0,0,WEEKDAY(B14186,2)))</f>
        <v>5</v>
      </c>
      <c r="D14186" s="74">
        <f t="shared" si="2"/>
        <v>19</v>
      </c>
      <c r="E14186" s="12">
        <f>IFERROR(VLOOKUP(A14186,'IDAR Meter Data'!$A:$B,2,1),"")</f>
        <v>197</v>
      </c>
      <c r="F14186" s="75">
        <f>IF(CECCZ="CZ03",'Outside Temp'!B14186,IF(CECCZ="CZ04",'Outside Temp'!B14187,IF(CECCZ="CZ12",'Outside Temp'!B14188, IF(CECCZ="CZ13",'Outside Temp'!B14189))))</f>
        <v>62.93333333</v>
      </c>
      <c r="G14186" s="12">
        <f t="shared" si="3"/>
        <v>1</v>
      </c>
    </row>
    <row r="14187" ht="15.75" customHeight="1">
      <c r="A14187" s="13">
        <v>42272.802083333336</v>
      </c>
      <c r="B14187" s="73">
        <f t="shared" si="1"/>
        <v>42272</v>
      </c>
      <c r="C14187" s="74">
        <f>IF(NewCustomer="Yes", IF(COUNTIF($I$2:$I$11,B14187)&gt;0,0,WEEKDAY(B14187,2)),IF(COUNTIF($I$2:$I$21,B14187)&gt;0,0,WEEKDAY(B14187,2)))</f>
        <v>5</v>
      </c>
      <c r="D14187" s="74">
        <f t="shared" si="2"/>
        <v>19</v>
      </c>
      <c r="E14187" s="12">
        <f>IFERROR(VLOOKUP(A14187,'IDAR Meter Data'!$A:$B,2,1),"")</f>
        <v>132</v>
      </c>
      <c r="F14187" s="75">
        <f>IF(CECCZ="CZ03",'Outside Temp'!B14187,IF(CECCZ="CZ04",'Outside Temp'!B14188,IF(CECCZ="CZ12",'Outside Temp'!B14189, IF(CECCZ="CZ13",'Outside Temp'!B14190))))</f>
        <v>62.68333333</v>
      </c>
      <c r="G14187" s="12">
        <f t="shared" si="3"/>
        <v>1</v>
      </c>
    </row>
    <row r="14188" ht="15.75" customHeight="1">
      <c r="A14188" s="13">
        <v>42272.8125</v>
      </c>
      <c r="B14188" s="73">
        <f t="shared" si="1"/>
        <v>42272</v>
      </c>
      <c r="C14188" s="74">
        <f>IF(NewCustomer="Yes", IF(COUNTIF($I$2:$I$11,B14188)&gt;0,0,WEEKDAY(B14188,2)),IF(COUNTIF($I$2:$I$21,B14188)&gt;0,0,WEEKDAY(B14188,2)))</f>
        <v>5</v>
      </c>
      <c r="D14188" s="74">
        <f t="shared" si="2"/>
        <v>19</v>
      </c>
      <c r="E14188" s="12">
        <f>IFERROR(VLOOKUP(A14188,'IDAR Meter Data'!$A:$B,2,1),"")</f>
        <v>120</v>
      </c>
      <c r="F14188" s="75">
        <f>IF(CECCZ="CZ03",'Outside Temp'!B14188,IF(CECCZ="CZ04",'Outside Temp'!B14189,IF(CECCZ="CZ12",'Outside Temp'!B14190, IF(CECCZ="CZ13",'Outside Temp'!B14191))))</f>
        <v>62.43333333</v>
      </c>
      <c r="G14188" s="12">
        <f t="shared" si="3"/>
        <v>1</v>
      </c>
    </row>
    <row r="14189" ht="15.75" customHeight="1">
      <c r="A14189" s="13">
        <v>42272.822916666664</v>
      </c>
      <c r="B14189" s="73">
        <f t="shared" si="1"/>
        <v>42272</v>
      </c>
      <c r="C14189" s="74">
        <f>IF(NewCustomer="Yes", IF(COUNTIF($I$2:$I$11,B14189)&gt;0,0,WEEKDAY(B14189,2)),IF(COUNTIF($I$2:$I$21,B14189)&gt;0,0,WEEKDAY(B14189,2)))</f>
        <v>5</v>
      </c>
      <c r="D14189" s="74">
        <f t="shared" si="2"/>
        <v>19</v>
      </c>
      <c r="E14189" s="12">
        <f>IFERROR(VLOOKUP(A14189,'IDAR Meter Data'!$A:$B,2,1),"")</f>
        <v>120</v>
      </c>
      <c r="F14189" s="75">
        <f>IF(CECCZ="CZ03",'Outside Temp'!B14189,IF(CECCZ="CZ04",'Outside Temp'!B14190,IF(CECCZ="CZ12",'Outside Temp'!B14191, IF(CECCZ="CZ13",'Outside Temp'!B14192))))</f>
        <v>62.18333333</v>
      </c>
      <c r="G14189" s="12">
        <f t="shared" si="3"/>
        <v>1</v>
      </c>
    </row>
    <row r="14190" ht="15.75" customHeight="1">
      <c r="A14190" s="13">
        <v>42272.833333333336</v>
      </c>
      <c r="B14190" s="73">
        <f t="shared" si="1"/>
        <v>42272</v>
      </c>
      <c r="C14190" s="74">
        <f>IF(NewCustomer="Yes", IF(COUNTIF($I$2:$I$11,B14190)&gt;0,0,WEEKDAY(B14190,2)),IF(COUNTIF($I$2:$I$21,B14190)&gt;0,0,WEEKDAY(B14190,2)))</f>
        <v>5</v>
      </c>
      <c r="D14190" s="74">
        <f t="shared" si="2"/>
        <v>20</v>
      </c>
      <c r="E14190" s="12">
        <f>IFERROR(VLOOKUP(A14190,'IDAR Meter Data'!$A:$B,2,1),"")</f>
        <v>116</v>
      </c>
      <c r="F14190" s="75">
        <f>IF(CECCZ="CZ03",'Outside Temp'!B14190,IF(CECCZ="CZ04",'Outside Temp'!B14191,IF(CECCZ="CZ12",'Outside Temp'!B14192, IF(CECCZ="CZ13",'Outside Temp'!B14193))))</f>
        <v>62</v>
      </c>
      <c r="G14190" s="12">
        <f t="shared" si="3"/>
        <v>1</v>
      </c>
    </row>
    <row r="14191" ht="15.75" customHeight="1">
      <c r="A14191" s="13">
        <v>42272.84375</v>
      </c>
      <c r="B14191" s="73">
        <f t="shared" si="1"/>
        <v>42272</v>
      </c>
      <c r="C14191" s="74">
        <f>IF(NewCustomer="Yes", IF(COUNTIF($I$2:$I$11,B14191)&gt;0,0,WEEKDAY(B14191,2)),IF(COUNTIF($I$2:$I$21,B14191)&gt;0,0,WEEKDAY(B14191,2)))</f>
        <v>5</v>
      </c>
      <c r="D14191" s="74">
        <f t="shared" si="2"/>
        <v>20</v>
      </c>
      <c r="E14191" s="12">
        <f>IFERROR(VLOOKUP(A14191,'IDAR Meter Data'!$A:$B,2,1),"")</f>
        <v>126</v>
      </c>
      <c r="F14191" s="75">
        <f>IF(CECCZ="CZ03",'Outside Temp'!B14191,IF(CECCZ="CZ04",'Outside Temp'!B14192,IF(CECCZ="CZ12",'Outside Temp'!B14193, IF(CECCZ="CZ13",'Outside Temp'!B14194))))</f>
        <v>62</v>
      </c>
      <c r="G14191" s="12">
        <f t="shared" si="3"/>
        <v>1</v>
      </c>
    </row>
    <row r="14192" ht="15.75" customHeight="1">
      <c r="A14192" s="13">
        <v>42272.854166666664</v>
      </c>
      <c r="B14192" s="73">
        <f t="shared" si="1"/>
        <v>42272</v>
      </c>
      <c r="C14192" s="74">
        <f>IF(NewCustomer="Yes", IF(COUNTIF($I$2:$I$11,B14192)&gt;0,0,WEEKDAY(B14192,2)),IF(COUNTIF($I$2:$I$21,B14192)&gt;0,0,WEEKDAY(B14192,2)))</f>
        <v>5</v>
      </c>
      <c r="D14192" s="74">
        <f t="shared" si="2"/>
        <v>20</v>
      </c>
      <c r="E14192" s="12">
        <f>IFERROR(VLOOKUP(A14192,'IDAR Meter Data'!$A:$B,2,1),"")</f>
        <v>123</v>
      </c>
      <c r="F14192" s="75">
        <f>IF(CECCZ="CZ03",'Outside Temp'!B14192,IF(CECCZ="CZ04",'Outside Temp'!B14193,IF(CECCZ="CZ12",'Outside Temp'!B14194, IF(CECCZ="CZ13",'Outside Temp'!B14195))))</f>
        <v>62</v>
      </c>
      <c r="G14192" s="12">
        <f t="shared" si="3"/>
        <v>1</v>
      </c>
    </row>
    <row r="14193" ht="15.75" customHeight="1">
      <c r="A14193" s="13">
        <v>42272.864583333336</v>
      </c>
      <c r="B14193" s="73">
        <f t="shared" si="1"/>
        <v>42272</v>
      </c>
      <c r="C14193" s="74">
        <f>IF(NewCustomer="Yes", IF(COUNTIF($I$2:$I$11,B14193)&gt;0,0,WEEKDAY(B14193,2)),IF(COUNTIF($I$2:$I$21,B14193)&gt;0,0,WEEKDAY(B14193,2)))</f>
        <v>5</v>
      </c>
      <c r="D14193" s="74">
        <f t="shared" si="2"/>
        <v>20</v>
      </c>
      <c r="E14193" s="12">
        <f>IFERROR(VLOOKUP(A14193,'IDAR Meter Data'!$A:$B,2,1),"")</f>
        <v>123</v>
      </c>
      <c r="F14193" s="75">
        <f>IF(CECCZ="CZ03",'Outside Temp'!B14193,IF(CECCZ="CZ04",'Outside Temp'!B14194,IF(CECCZ="CZ12",'Outside Temp'!B14195, IF(CECCZ="CZ13",'Outside Temp'!B14196))))</f>
        <v>62</v>
      </c>
      <c r="G14193" s="12">
        <f t="shared" si="3"/>
        <v>1</v>
      </c>
    </row>
    <row r="14194" ht="15.75" customHeight="1">
      <c r="A14194" s="13">
        <v>42272.875</v>
      </c>
      <c r="B14194" s="73">
        <f t="shared" si="1"/>
        <v>42272</v>
      </c>
      <c r="C14194" s="74">
        <f>IF(NewCustomer="Yes", IF(COUNTIF($I$2:$I$11,B14194)&gt;0,0,WEEKDAY(B14194,2)),IF(COUNTIF($I$2:$I$21,B14194)&gt;0,0,WEEKDAY(B14194,2)))</f>
        <v>5</v>
      </c>
      <c r="D14194" s="74">
        <f t="shared" si="2"/>
        <v>21</v>
      </c>
      <c r="E14194" s="12">
        <f>IFERROR(VLOOKUP(A14194,'IDAR Meter Data'!$A:$B,2,1),"")</f>
        <v>122</v>
      </c>
      <c r="F14194" s="75">
        <f>IF(CECCZ="CZ03",'Outside Temp'!B14194,IF(CECCZ="CZ04",'Outside Temp'!B14195,IF(CECCZ="CZ12",'Outside Temp'!B14196, IF(CECCZ="CZ13",'Outside Temp'!B14197))))</f>
        <v>62</v>
      </c>
      <c r="G14194" s="12">
        <f t="shared" si="3"/>
        <v>1</v>
      </c>
    </row>
    <row r="14195" ht="15.75" customHeight="1">
      <c r="A14195" s="13">
        <v>42272.885416666664</v>
      </c>
      <c r="B14195" s="73">
        <f t="shared" si="1"/>
        <v>42272</v>
      </c>
      <c r="C14195" s="74">
        <f>IF(NewCustomer="Yes", IF(COUNTIF($I$2:$I$11,B14195)&gt;0,0,WEEKDAY(B14195,2)),IF(COUNTIF($I$2:$I$21,B14195)&gt;0,0,WEEKDAY(B14195,2)))</f>
        <v>5</v>
      </c>
      <c r="D14195" s="74">
        <f t="shared" si="2"/>
        <v>21</v>
      </c>
      <c r="E14195" s="12">
        <f>IFERROR(VLOOKUP(A14195,'IDAR Meter Data'!$A:$B,2,1),"")</f>
        <v>111</v>
      </c>
      <c r="F14195" s="75">
        <f>IF(CECCZ="CZ03",'Outside Temp'!B14195,IF(CECCZ="CZ04",'Outside Temp'!B14196,IF(CECCZ="CZ12",'Outside Temp'!B14197, IF(CECCZ="CZ13",'Outside Temp'!B14198))))</f>
        <v>62</v>
      </c>
      <c r="G14195" s="12">
        <f t="shared" si="3"/>
        <v>1</v>
      </c>
    </row>
    <row r="14196" ht="15.75" customHeight="1">
      <c r="A14196" s="13">
        <v>42272.895833333336</v>
      </c>
      <c r="B14196" s="73">
        <f t="shared" si="1"/>
        <v>42272</v>
      </c>
      <c r="C14196" s="74">
        <f>IF(NewCustomer="Yes", IF(COUNTIF($I$2:$I$11,B14196)&gt;0,0,WEEKDAY(B14196,2)),IF(COUNTIF($I$2:$I$21,B14196)&gt;0,0,WEEKDAY(B14196,2)))</f>
        <v>5</v>
      </c>
      <c r="D14196" s="74">
        <f t="shared" si="2"/>
        <v>21</v>
      </c>
      <c r="E14196" s="12">
        <f>IFERROR(VLOOKUP(A14196,'IDAR Meter Data'!$A:$B,2,1),"")</f>
        <v>111</v>
      </c>
      <c r="F14196" s="75">
        <f>IF(CECCZ="CZ03",'Outside Temp'!B14196,IF(CECCZ="CZ04",'Outside Temp'!B14197,IF(CECCZ="CZ12",'Outside Temp'!B14198, IF(CECCZ="CZ13",'Outside Temp'!B14199))))</f>
        <v>62</v>
      </c>
      <c r="G14196" s="12">
        <f t="shared" si="3"/>
        <v>1</v>
      </c>
    </row>
    <row r="14197" ht="15.75" customHeight="1">
      <c r="A14197" s="13">
        <v>42272.90625</v>
      </c>
      <c r="B14197" s="73">
        <f t="shared" si="1"/>
        <v>42272</v>
      </c>
      <c r="C14197" s="74">
        <f>IF(NewCustomer="Yes", IF(COUNTIF($I$2:$I$11,B14197)&gt;0,0,WEEKDAY(B14197,2)),IF(COUNTIF($I$2:$I$21,B14197)&gt;0,0,WEEKDAY(B14197,2)))</f>
        <v>5</v>
      </c>
      <c r="D14197" s="74">
        <f t="shared" si="2"/>
        <v>21</v>
      </c>
      <c r="E14197" s="12">
        <f>IFERROR(VLOOKUP(A14197,'IDAR Meter Data'!$A:$B,2,1),"")</f>
        <v>113</v>
      </c>
      <c r="F14197" s="75">
        <f>IF(CECCZ="CZ03",'Outside Temp'!B14197,IF(CECCZ="CZ04",'Outside Temp'!B14198,IF(CECCZ="CZ12",'Outside Temp'!B14199, IF(CECCZ="CZ13",'Outside Temp'!B14200))))</f>
        <v>62</v>
      </c>
      <c r="G14197" s="12">
        <f t="shared" si="3"/>
        <v>1</v>
      </c>
    </row>
    <row r="14198" ht="15.75" customHeight="1">
      <c r="A14198" s="13">
        <v>42272.916666666664</v>
      </c>
      <c r="B14198" s="73">
        <f t="shared" si="1"/>
        <v>42272</v>
      </c>
      <c r="C14198" s="74">
        <f>IF(NewCustomer="Yes", IF(COUNTIF($I$2:$I$11,B14198)&gt;0,0,WEEKDAY(B14198,2)),IF(COUNTIF($I$2:$I$21,B14198)&gt;0,0,WEEKDAY(B14198,2)))</f>
        <v>5</v>
      </c>
      <c r="D14198" s="74">
        <f t="shared" si="2"/>
        <v>22</v>
      </c>
      <c r="E14198" s="12">
        <f>IFERROR(VLOOKUP(A14198,'IDAR Meter Data'!$A:$B,2,1),"")</f>
        <v>107</v>
      </c>
      <c r="F14198" s="75">
        <f>IF(CECCZ="CZ03",'Outside Temp'!B14198,IF(CECCZ="CZ04",'Outside Temp'!B14199,IF(CECCZ="CZ12",'Outside Temp'!B14200, IF(CECCZ="CZ13",'Outside Temp'!B14201))))</f>
        <v>61.93333333</v>
      </c>
      <c r="G14198" s="12">
        <f t="shared" si="3"/>
        <v>1</v>
      </c>
    </row>
    <row r="14199" ht="15.75" customHeight="1">
      <c r="A14199" s="13">
        <v>42272.927083333336</v>
      </c>
      <c r="B14199" s="73">
        <f t="shared" si="1"/>
        <v>42272</v>
      </c>
      <c r="C14199" s="74">
        <f>IF(NewCustomer="Yes", IF(COUNTIF($I$2:$I$11,B14199)&gt;0,0,WEEKDAY(B14199,2)),IF(COUNTIF($I$2:$I$21,B14199)&gt;0,0,WEEKDAY(B14199,2)))</f>
        <v>5</v>
      </c>
      <c r="D14199" s="74">
        <f t="shared" si="2"/>
        <v>22</v>
      </c>
      <c r="E14199" s="12">
        <f>IFERROR(VLOOKUP(A14199,'IDAR Meter Data'!$A:$B,2,1),"")</f>
        <v>108</v>
      </c>
      <c r="F14199" s="75">
        <f>IF(CECCZ="CZ03",'Outside Temp'!B14199,IF(CECCZ="CZ04",'Outside Temp'!B14200,IF(CECCZ="CZ12",'Outside Temp'!B14201, IF(CECCZ="CZ13",'Outside Temp'!B14202))))</f>
        <v>61.68333333</v>
      </c>
      <c r="G14199" s="12">
        <f t="shared" si="3"/>
        <v>1</v>
      </c>
    </row>
    <row r="14200" ht="15.75" customHeight="1">
      <c r="A14200" s="13">
        <v>42272.9375</v>
      </c>
      <c r="B14200" s="73">
        <f t="shared" si="1"/>
        <v>42272</v>
      </c>
      <c r="C14200" s="74">
        <f>IF(NewCustomer="Yes", IF(COUNTIF($I$2:$I$11,B14200)&gt;0,0,WEEKDAY(B14200,2)),IF(COUNTIF($I$2:$I$21,B14200)&gt;0,0,WEEKDAY(B14200,2)))</f>
        <v>5</v>
      </c>
      <c r="D14200" s="74">
        <f t="shared" si="2"/>
        <v>22</v>
      </c>
      <c r="E14200" s="12">
        <f>IFERROR(VLOOKUP(A14200,'IDAR Meter Data'!$A:$B,2,1),"")</f>
        <v>112</v>
      </c>
      <c r="F14200" s="75">
        <f>IF(CECCZ="CZ03",'Outside Temp'!B14200,IF(CECCZ="CZ04",'Outside Temp'!B14201,IF(CECCZ="CZ12",'Outside Temp'!B14202, IF(CECCZ="CZ13",'Outside Temp'!B14203))))</f>
        <v>61.43333333</v>
      </c>
      <c r="G14200" s="12">
        <f t="shared" si="3"/>
        <v>1</v>
      </c>
    </row>
    <row r="14201" ht="15.75" customHeight="1">
      <c r="A14201" s="13">
        <v>42272.947916666664</v>
      </c>
      <c r="B14201" s="73">
        <f t="shared" si="1"/>
        <v>42272</v>
      </c>
      <c r="C14201" s="74">
        <f>IF(NewCustomer="Yes", IF(COUNTIF($I$2:$I$11,B14201)&gt;0,0,WEEKDAY(B14201,2)),IF(COUNTIF($I$2:$I$21,B14201)&gt;0,0,WEEKDAY(B14201,2)))</f>
        <v>5</v>
      </c>
      <c r="D14201" s="74">
        <f t="shared" si="2"/>
        <v>22</v>
      </c>
      <c r="E14201" s="12">
        <f>IFERROR(VLOOKUP(A14201,'IDAR Meter Data'!$A:$B,2,1),"")</f>
        <v>114</v>
      </c>
      <c r="F14201" s="75">
        <f>IF(CECCZ="CZ03",'Outside Temp'!B14201,IF(CECCZ="CZ04",'Outside Temp'!B14202,IF(CECCZ="CZ12",'Outside Temp'!B14203, IF(CECCZ="CZ13",'Outside Temp'!B14204))))</f>
        <v>61.18333333</v>
      </c>
      <c r="G14201" s="12">
        <f t="shared" si="3"/>
        <v>1</v>
      </c>
    </row>
    <row r="14202" ht="15.75" customHeight="1">
      <c r="A14202" s="13">
        <v>42272.958333333336</v>
      </c>
      <c r="B14202" s="73">
        <f t="shared" si="1"/>
        <v>42272</v>
      </c>
      <c r="C14202" s="74">
        <f>IF(NewCustomer="Yes", IF(COUNTIF($I$2:$I$11,B14202)&gt;0,0,WEEKDAY(B14202,2)),IF(COUNTIF($I$2:$I$21,B14202)&gt;0,0,WEEKDAY(B14202,2)))</f>
        <v>5</v>
      </c>
      <c r="D14202" s="74">
        <f t="shared" si="2"/>
        <v>23</v>
      </c>
      <c r="E14202" s="12">
        <f>IFERROR(VLOOKUP(A14202,'IDAR Meter Data'!$A:$B,2,1),"")</f>
        <v>110</v>
      </c>
      <c r="F14202" s="75">
        <f>IF(CECCZ="CZ03",'Outside Temp'!B14202,IF(CECCZ="CZ04",'Outside Temp'!B14203,IF(CECCZ="CZ12",'Outside Temp'!B14204, IF(CECCZ="CZ13",'Outside Temp'!B14205))))</f>
        <v>61</v>
      </c>
      <c r="G14202" s="12">
        <f t="shared" si="3"/>
        <v>1</v>
      </c>
    </row>
    <row r="14203" ht="15.75" customHeight="1">
      <c r="A14203" s="13">
        <v>42272.96875</v>
      </c>
      <c r="B14203" s="73">
        <f t="shared" si="1"/>
        <v>42272</v>
      </c>
      <c r="C14203" s="74">
        <f>IF(NewCustomer="Yes", IF(COUNTIF($I$2:$I$11,B14203)&gt;0,0,WEEKDAY(B14203,2)),IF(COUNTIF($I$2:$I$21,B14203)&gt;0,0,WEEKDAY(B14203,2)))</f>
        <v>5</v>
      </c>
      <c r="D14203" s="74">
        <f t="shared" si="2"/>
        <v>23</v>
      </c>
      <c r="E14203" s="12">
        <f>IFERROR(VLOOKUP(A14203,'IDAR Meter Data'!$A:$B,2,1),"")</f>
        <v>110</v>
      </c>
      <c r="F14203" s="75">
        <f>IF(CECCZ="CZ03",'Outside Temp'!B14203,IF(CECCZ="CZ04",'Outside Temp'!B14204,IF(CECCZ="CZ12",'Outside Temp'!B14205, IF(CECCZ="CZ13",'Outside Temp'!B14206))))</f>
        <v>61</v>
      </c>
      <c r="G14203" s="12">
        <f t="shared" si="3"/>
        <v>1</v>
      </c>
    </row>
    <row r="14204" ht="15.75" customHeight="1">
      <c r="A14204" s="13">
        <v>42272.979166666664</v>
      </c>
      <c r="B14204" s="73">
        <f t="shared" si="1"/>
        <v>42272</v>
      </c>
      <c r="C14204" s="74">
        <f>IF(NewCustomer="Yes", IF(COUNTIF($I$2:$I$11,B14204)&gt;0,0,WEEKDAY(B14204,2)),IF(COUNTIF($I$2:$I$21,B14204)&gt;0,0,WEEKDAY(B14204,2)))</f>
        <v>5</v>
      </c>
      <c r="D14204" s="74">
        <f t="shared" si="2"/>
        <v>23</v>
      </c>
      <c r="E14204" s="12">
        <f>IFERROR(VLOOKUP(A14204,'IDAR Meter Data'!$A:$B,2,1),"")</f>
        <v>106</v>
      </c>
      <c r="F14204" s="75">
        <f>IF(CECCZ="CZ03",'Outside Temp'!B14204,IF(CECCZ="CZ04",'Outside Temp'!B14205,IF(CECCZ="CZ12",'Outside Temp'!B14206, IF(CECCZ="CZ13",'Outside Temp'!B14207))))</f>
        <v>61</v>
      </c>
      <c r="G14204" s="12">
        <f t="shared" si="3"/>
        <v>1</v>
      </c>
    </row>
    <row r="14205" ht="15.75" customHeight="1">
      <c r="A14205" s="13">
        <v>42272.989583333336</v>
      </c>
      <c r="B14205" s="73">
        <f t="shared" si="1"/>
        <v>42272</v>
      </c>
      <c r="C14205" s="74">
        <f>IF(NewCustomer="Yes", IF(COUNTIF($I$2:$I$11,B14205)&gt;0,0,WEEKDAY(B14205,2)),IF(COUNTIF($I$2:$I$21,B14205)&gt;0,0,WEEKDAY(B14205,2)))</f>
        <v>5</v>
      </c>
      <c r="D14205" s="74">
        <f t="shared" si="2"/>
        <v>23</v>
      </c>
      <c r="E14205" s="12">
        <f>IFERROR(VLOOKUP(A14205,'IDAR Meter Data'!$A:$B,2,1),"")</f>
        <v>109</v>
      </c>
      <c r="F14205" s="75">
        <f>IF(CECCZ="CZ03",'Outside Temp'!B14205,IF(CECCZ="CZ04",'Outside Temp'!B14206,IF(CECCZ="CZ12",'Outside Temp'!B14207, IF(CECCZ="CZ13",'Outside Temp'!B14208))))</f>
        <v>61</v>
      </c>
      <c r="G14205" s="12">
        <f t="shared" si="3"/>
        <v>1</v>
      </c>
    </row>
    <row r="14206" ht="15.75" customHeight="1">
      <c r="A14206" s="13">
        <v>42273.0</v>
      </c>
      <c r="B14206" s="73">
        <f t="shared" si="1"/>
        <v>42273</v>
      </c>
      <c r="C14206" s="74">
        <f>IF(NewCustomer="Yes", IF(COUNTIF($I$2:$I$11,B14206)&gt;0,0,WEEKDAY(B14206,2)),IF(COUNTIF($I$2:$I$21,B14206)&gt;0,0,WEEKDAY(B14206,2)))</f>
        <v>6</v>
      </c>
      <c r="D14206" s="74">
        <f t="shared" si="2"/>
        <v>0</v>
      </c>
      <c r="E14206" s="12">
        <f>IFERROR(VLOOKUP(A14206,'IDAR Meter Data'!$A:$B,2,1),"")</f>
        <v>109</v>
      </c>
      <c r="F14206" s="75">
        <f>IF(CECCZ="CZ03",'Outside Temp'!B14206,IF(CECCZ="CZ04",'Outside Temp'!B14207,IF(CECCZ="CZ12",'Outside Temp'!B14208, IF(CECCZ="CZ13",'Outside Temp'!B14209))))</f>
        <v>60.93333333</v>
      </c>
      <c r="G14206" s="12">
        <f t="shared" si="3"/>
        <v>1</v>
      </c>
    </row>
    <row r="14207" ht="15.75" customHeight="1">
      <c r="A14207" s="13">
        <v>42273.010416666664</v>
      </c>
      <c r="B14207" s="73">
        <f t="shared" si="1"/>
        <v>42273</v>
      </c>
      <c r="C14207" s="74">
        <f>IF(NewCustomer="Yes", IF(COUNTIF($I$2:$I$11,B14207)&gt;0,0,WEEKDAY(B14207,2)),IF(COUNTIF($I$2:$I$21,B14207)&gt;0,0,WEEKDAY(B14207,2)))</f>
        <v>6</v>
      </c>
      <c r="D14207" s="74">
        <f t="shared" si="2"/>
        <v>0</v>
      </c>
      <c r="E14207" s="12">
        <f>IFERROR(VLOOKUP(A14207,'IDAR Meter Data'!$A:$B,2,1),"")</f>
        <v>106</v>
      </c>
      <c r="F14207" s="75">
        <f>IF(CECCZ="CZ03",'Outside Temp'!B14207,IF(CECCZ="CZ04",'Outside Temp'!B14208,IF(CECCZ="CZ12",'Outside Temp'!B14209, IF(CECCZ="CZ13",'Outside Temp'!B14210))))</f>
        <v>60.68333333</v>
      </c>
      <c r="G14207" s="12">
        <f t="shared" si="3"/>
        <v>1</v>
      </c>
    </row>
    <row r="14208" ht="15.75" customHeight="1">
      <c r="A14208" s="13">
        <v>42273.020833333336</v>
      </c>
      <c r="B14208" s="73">
        <f t="shared" si="1"/>
        <v>42273</v>
      </c>
      <c r="C14208" s="74">
        <f>IF(NewCustomer="Yes", IF(COUNTIF($I$2:$I$11,B14208)&gt;0,0,WEEKDAY(B14208,2)),IF(COUNTIF($I$2:$I$21,B14208)&gt;0,0,WEEKDAY(B14208,2)))</f>
        <v>6</v>
      </c>
      <c r="D14208" s="74">
        <f t="shared" si="2"/>
        <v>0</v>
      </c>
      <c r="E14208" s="12">
        <f>IFERROR(VLOOKUP(A14208,'IDAR Meter Data'!$A:$B,2,1),"")</f>
        <v>113</v>
      </c>
      <c r="F14208" s="75">
        <f>IF(CECCZ="CZ03",'Outside Temp'!B14208,IF(CECCZ="CZ04",'Outside Temp'!B14209,IF(CECCZ="CZ12",'Outside Temp'!B14210, IF(CECCZ="CZ13",'Outside Temp'!B14211))))</f>
        <v>60.43333333</v>
      </c>
      <c r="G14208" s="12">
        <f t="shared" si="3"/>
        <v>1</v>
      </c>
    </row>
    <row r="14209" ht="15.75" customHeight="1">
      <c r="A14209" s="13">
        <v>42273.03125</v>
      </c>
      <c r="B14209" s="73">
        <f t="shared" si="1"/>
        <v>42273</v>
      </c>
      <c r="C14209" s="74">
        <f>IF(NewCustomer="Yes", IF(COUNTIF($I$2:$I$11,B14209)&gt;0,0,WEEKDAY(B14209,2)),IF(COUNTIF($I$2:$I$21,B14209)&gt;0,0,WEEKDAY(B14209,2)))</f>
        <v>6</v>
      </c>
      <c r="D14209" s="74">
        <f t="shared" si="2"/>
        <v>0</v>
      </c>
      <c r="E14209" s="12">
        <f>IFERROR(VLOOKUP(A14209,'IDAR Meter Data'!$A:$B,2,1),"")</f>
        <v>115</v>
      </c>
      <c r="F14209" s="75">
        <f>IF(CECCZ="CZ03",'Outside Temp'!B14209,IF(CECCZ="CZ04",'Outside Temp'!B14210,IF(CECCZ="CZ12",'Outside Temp'!B14211, IF(CECCZ="CZ13",'Outside Temp'!B14212))))</f>
        <v>60.18333333</v>
      </c>
      <c r="G14209" s="12">
        <f t="shared" si="3"/>
        <v>1</v>
      </c>
    </row>
    <row r="14210" ht="15.75" customHeight="1">
      <c r="A14210" s="13">
        <v>42273.041666666664</v>
      </c>
      <c r="B14210" s="73">
        <f t="shared" si="1"/>
        <v>42273</v>
      </c>
      <c r="C14210" s="74">
        <f>IF(NewCustomer="Yes", IF(COUNTIF($I$2:$I$11,B14210)&gt;0,0,WEEKDAY(B14210,2)),IF(COUNTIF($I$2:$I$21,B14210)&gt;0,0,WEEKDAY(B14210,2)))</f>
        <v>6</v>
      </c>
      <c r="D14210" s="74">
        <f t="shared" si="2"/>
        <v>1</v>
      </c>
      <c r="E14210" s="12">
        <f>IFERROR(VLOOKUP(A14210,'IDAR Meter Data'!$A:$B,2,1),"")</f>
        <v>105</v>
      </c>
      <c r="F14210" s="75">
        <f>IF(CECCZ="CZ03",'Outside Temp'!B14210,IF(CECCZ="CZ04",'Outside Temp'!B14211,IF(CECCZ="CZ12",'Outside Temp'!B14212, IF(CECCZ="CZ13",'Outside Temp'!B14213))))</f>
        <v>59.93333333</v>
      </c>
      <c r="G14210" s="12">
        <f t="shared" si="3"/>
        <v>1</v>
      </c>
    </row>
    <row r="14211" ht="15.75" customHeight="1">
      <c r="A14211" s="13">
        <v>42273.052083333336</v>
      </c>
      <c r="B14211" s="73">
        <f t="shared" si="1"/>
        <v>42273</v>
      </c>
      <c r="C14211" s="74">
        <f>IF(NewCustomer="Yes", IF(COUNTIF($I$2:$I$11,B14211)&gt;0,0,WEEKDAY(B14211,2)),IF(COUNTIF($I$2:$I$21,B14211)&gt;0,0,WEEKDAY(B14211,2)))</f>
        <v>6</v>
      </c>
      <c r="D14211" s="74">
        <f t="shared" si="2"/>
        <v>1</v>
      </c>
      <c r="E14211" s="12">
        <f>IFERROR(VLOOKUP(A14211,'IDAR Meter Data'!$A:$B,2,1),"")</f>
        <v>108</v>
      </c>
      <c r="F14211" s="75">
        <f>IF(CECCZ="CZ03",'Outside Temp'!B14211,IF(CECCZ="CZ04",'Outside Temp'!B14212,IF(CECCZ="CZ12",'Outside Temp'!B14213, IF(CECCZ="CZ13",'Outside Temp'!B14214))))</f>
        <v>59.68333333</v>
      </c>
      <c r="G14211" s="12">
        <f t="shared" si="3"/>
        <v>1</v>
      </c>
    </row>
    <row r="14212" ht="15.75" customHeight="1">
      <c r="A14212" s="13">
        <v>42273.0625</v>
      </c>
      <c r="B14212" s="73">
        <f t="shared" si="1"/>
        <v>42273</v>
      </c>
      <c r="C14212" s="74">
        <f>IF(NewCustomer="Yes", IF(COUNTIF($I$2:$I$11,B14212)&gt;0,0,WEEKDAY(B14212,2)),IF(COUNTIF($I$2:$I$21,B14212)&gt;0,0,WEEKDAY(B14212,2)))</f>
        <v>6</v>
      </c>
      <c r="D14212" s="74">
        <f t="shared" si="2"/>
        <v>1</v>
      </c>
      <c r="E14212" s="12">
        <f>IFERROR(VLOOKUP(A14212,'IDAR Meter Data'!$A:$B,2,1),"")</f>
        <v>114</v>
      </c>
      <c r="F14212" s="75">
        <f>IF(CECCZ="CZ03",'Outside Temp'!B14212,IF(CECCZ="CZ04",'Outside Temp'!B14213,IF(CECCZ="CZ12",'Outside Temp'!B14214, IF(CECCZ="CZ13",'Outside Temp'!B14215))))</f>
        <v>59.43333333</v>
      </c>
      <c r="G14212" s="12">
        <f t="shared" si="3"/>
        <v>1</v>
      </c>
    </row>
    <row r="14213" ht="15.75" customHeight="1">
      <c r="A14213" s="13">
        <v>42273.072916666664</v>
      </c>
      <c r="B14213" s="73">
        <f t="shared" si="1"/>
        <v>42273</v>
      </c>
      <c r="C14213" s="74">
        <f>IF(NewCustomer="Yes", IF(COUNTIF($I$2:$I$11,B14213)&gt;0,0,WEEKDAY(B14213,2)),IF(COUNTIF($I$2:$I$21,B14213)&gt;0,0,WEEKDAY(B14213,2)))</f>
        <v>6</v>
      </c>
      <c r="D14213" s="74">
        <f t="shared" si="2"/>
        <v>1</v>
      </c>
      <c r="E14213" s="12">
        <f>IFERROR(VLOOKUP(A14213,'IDAR Meter Data'!$A:$B,2,1),"")</f>
        <v>112</v>
      </c>
      <c r="F14213" s="75">
        <f>IF(CECCZ="CZ03",'Outside Temp'!B14213,IF(CECCZ="CZ04",'Outside Temp'!B14214,IF(CECCZ="CZ12",'Outside Temp'!B14215, IF(CECCZ="CZ13",'Outside Temp'!B14216))))</f>
        <v>59.18333333</v>
      </c>
      <c r="G14213" s="12">
        <f t="shared" si="3"/>
        <v>1</v>
      </c>
    </row>
    <row r="14214" ht="15.75" customHeight="1">
      <c r="A14214" s="13">
        <v>42273.083333333336</v>
      </c>
      <c r="B14214" s="73">
        <f t="shared" si="1"/>
        <v>42273</v>
      </c>
      <c r="C14214" s="74">
        <f>IF(NewCustomer="Yes", IF(COUNTIF($I$2:$I$11,B14214)&gt;0,0,WEEKDAY(B14214,2)),IF(COUNTIF($I$2:$I$21,B14214)&gt;0,0,WEEKDAY(B14214,2)))</f>
        <v>6</v>
      </c>
      <c r="D14214" s="74">
        <f t="shared" si="2"/>
        <v>2</v>
      </c>
      <c r="E14214" s="12">
        <f>IFERROR(VLOOKUP(A14214,'IDAR Meter Data'!$A:$B,2,1),"")</f>
        <v>109</v>
      </c>
      <c r="F14214" s="75">
        <f>IF(CECCZ="CZ03",'Outside Temp'!B14214,IF(CECCZ="CZ04",'Outside Temp'!B14215,IF(CECCZ="CZ12",'Outside Temp'!B14216, IF(CECCZ="CZ13",'Outside Temp'!B14217))))</f>
        <v>58.93333333</v>
      </c>
      <c r="G14214" s="12">
        <f t="shared" si="3"/>
        <v>1</v>
      </c>
    </row>
    <row r="14215" ht="15.75" customHeight="1">
      <c r="A14215" s="13">
        <v>42273.09375</v>
      </c>
      <c r="B14215" s="73">
        <f t="shared" si="1"/>
        <v>42273</v>
      </c>
      <c r="C14215" s="74">
        <f>IF(NewCustomer="Yes", IF(COUNTIF($I$2:$I$11,B14215)&gt;0,0,WEEKDAY(B14215,2)),IF(COUNTIF($I$2:$I$21,B14215)&gt;0,0,WEEKDAY(B14215,2)))</f>
        <v>6</v>
      </c>
      <c r="D14215" s="74">
        <f t="shared" si="2"/>
        <v>2</v>
      </c>
      <c r="E14215" s="12">
        <f>IFERROR(VLOOKUP(A14215,'IDAR Meter Data'!$A:$B,2,1),"")</f>
        <v>107</v>
      </c>
      <c r="F14215" s="75">
        <f>IF(CECCZ="CZ03",'Outside Temp'!B14215,IF(CECCZ="CZ04",'Outside Temp'!B14216,IF(CECCZ="CZ12",'Outside Temp'!B14217, IF(CECCZ="CZ13",'Outside Temp'!B14218))))</f>
        <v>58.68333333</v>
      </c>
      <c r="G14215" s="12">
        <f t="shared" si="3"/>
        <v>1</v>
      </c>
    </row>
    <row r="14216" ht="15.75" customHeight="1">
      <c r="A14216" s="13">
        <v>42273.104166666664</v>
      </c>
      <c r="B14216" s="73">
        <f t="shared" si="1"/>
        <v>42273</v>
      </c>
      <c r="C14216" s="74">
        <f>IF(NewCustomer="Yes", IF(COUNTIF($I$2:$I$11,B14216)&gt;0,0,WEEKDAY(B14216,2)),IF(COUNTIF($I$2:$I$21,B14216)&gt;0,0,WEEKDAY(B14216,2)))</f>
        <v>6</v>
      </c>
      <c r="D14216" s="74">
        <f t="shared" si="2"/>
        <v>2</v>
      </c>
      <c r="E14216" s="12">
        <f>IFERROR(VLOOKUP(A14216,'IDAR Meter Data'!$A:$B,2,1),"")</f>
        <v>107</v>
      </c>
      <c r="F14216" s="75">
        <f>IF(CECCZ="CZ03",'Outside Temp'!B14216,IF(CECCZ="CZ04",'Outside Temp'!B14217,IF(CECCZ="CZ12",'Outside Temp'!B14218, IF(CECCZ="CZ13",'Outside Temp'!B14219))))</f>
        <v>58.43333333</v>
      </c>
      <c r="G14216" s="12">
        <f t="shared" si="3"/>
        <v>1</v>
      </c>
    </row>
    <row r="14217" ht="15.75" customHeight="1">
      <c r="A14217" s="13">
        <v>42273.114583333336</v>
      </c>
      <c r="B14217" s="73">
        <f t="shared" si="1"/>
        <v>42273</v>
      </c>
      <c r="C14217" s="74">
        <f>IF(NewCustomer="Yes", IF(COUNTIF($I$2:$I$11,B14217)&gt;0,0,WEEKDAY(B14217,2)),IF(COUNTIF($I$2:$I$21,B14217)&gt;0,0,WEEKDAY(B14217,2)))</f>
        <v>6</v>
      </c>
      <c r="D14217" s="74">
        <f t="shared" si="2"/>
        <v>2</v>
      </c>
      <c r="E14217" s="12">
        <f>IFERROR(VLOOKUP(A14217,'IDAR Meter Data'!$A:$B,2,1),"")</f>
        <v>115</v>
      </c>
      <c r="F14217" s="75">
        <f>IF(CECCZ="CZ03",'Outside Temp'!B14217,IF(CECCZ="CZ04",'Outside Temp'!B14218,IF(CECCZ="CZ12",'Outside Temp'!B14219, IF(CECCZ="CZ13",'Outside Temp'!B14220))))</f>
        <v>58.18333333</v>
      </c>
      <c r="G14217" s="12">
        <f t="shared" si="3"/>
        <v>1</v>
      </c>
    </row>
    <row r="14218" ht="15.75" customHeight="1">
      <c r="A14218" s="13">
        <v>42273.125</v>
      </c>
      <c r="B14218" s="73">
        <f t="shared" si="1"/>
        <v>42273</v>
      </c>
      <c r="C14218" s="74">
        <f>IF(NewCustomer="Yes", IF(COUNTIF($I$2:$I$11,B14218)&gt;0,0,WEEKDAY(B14218,2)),IF(COUNTIF($I$2:$I$21,B14218)&gt;0,0,WEEKDAY(B14218,2)))</f>
        <v>6</v>
      </c>
      <c r="D14218" s="74">
        <f t="shared" si="2"/>
        <v>3</v>
      </c>
      <c r="E14218" s="12">
        <f>IFERROR(VLOOKUP(A14218,'IDAR Meter Data'!$A:$B,2,1),"")</f>
        <v>105</v>
      </c>
      <c r="F14218" s="75">
        <f>IF(CECCZ="CZ03",'Outside Temp'!B14218,IF(CECCZ="CZ04",'Outside Temp'!B14219,IF(CECCZ="CZ12",'Outside Temp'!B14220, IF(CECCZ="CZ13",'Outside Temp'!B14221))))</f>
        <v>57.93333333</v>
      </c>
      <c r="G14218" s="12">
        <f t="shared" si="3"/>
        <v>1</v>
      </c>
    </row>
    <row r="14219" ht="15.75" customHeight="1">
      <c r="A14219" s="13">
        <v>42273.135416666664</v>
      </c>
      <c r="B14219" s="73">
        <f t="shared" si="1"/>
        <v>42273</v>
      </c>
      <c r="C14219" s="74">
        <f>IF(NewCustomer="Yes", IF(COUNTIF($I$2:$I$11,B14219)&gt;0,0,WEEKDAY(B14219,2)),IF(COUNTIF($I$2:$I$21,B14219)&gt;0,0,WEEKDAY(B14219,2)))</f>
        <v>6</v>
      </c>
      <c r="D14219" s="74">
        <f t="shared" si="2"/>
        <v>3</v>
      </c>
      <c r="E14219" s="12">
        <f>IFERROR(VLOOKUP(A14219,'IDAR Meter Data'!$A:$B,2,1),"")</f>
        <v>110</v>
      </c>
      <c r="F14219" s="75">
        <f>IF(CECCZ="CZ03",'Outside Temp'!B14219,IF(CECCZ="CZ04",'Outside Temp'!B14220,IF(CECCZ="CZ12",'Outside Temp'!B14221, IF(CECCZ="CZ13",'Outside Temp'!B14222))))</f>
        <v>57.68333333</v>
      </c>
      <c r="G14219" s="12">
        <f t="shared" si="3"/>
        <v>1</v>
      </c>
    </row>
    <row r="14220" ht="15.75" customHeight="1">
      <c r="A14220" s="13">
        <v>42273.145833333336</v>
      </c>
      <c r="B14220" s="73">
        <f t="shared" si="1"/>
        <v>42273</v>
      </c>
      <c r="C14220" s="74">
        <f>IF(NewCustomer="Yes", IF(COUNTIF($I$2:$I$11,B14220)&gt;0,0,WEEKDAY(B14220,2)),IF(COUNTIF($I$2:$I$21,B14220)&gt;0,0,WEEKDAY(B14220,2)))</f>
        <v>6</v>
      </c>
      <c r="D14220" s="74">
        <f t="shared" si="2"/>
        <v>3</v>
      </c>
      <c r="E14220" s="12">
        <f>IFERROR(VLOOKUP(A14220,'IDAR Meter Data'!$A:$B,2,1),"")</f>
        <v>105</v>
      </c>
      <c r="F14220" s="75">
        <f>IF(CECCZ="CZ03",'Outside Temp'!B14220,IF(CECCZ="CZ04",'Outside Temp'!B14221,IF(CECCZ="CZ12",'Outside Temp'!B14222, IF(CECCZ="CZ13",'Outside Temp'!B14223))))</f>
        <v>57.43333333</v>
      </c>
      <c r="G14220" s="12">
        <f t="shared" si="3"/>
        <v>1</v>
      </c>
    </row>
    <row r="14221" ht="15.75" customHeight="1">
      <c r="A14221" s="13">
        <v>42273.15625</v>
      </c>
      <c r="B14221" s="73">
        <f t="shared" si="1"/>
        <v>42273</v>
      </c>
      <c r="C14221" s="74">
        <f>IF(NewCustomer="Yes", IF(COUNTIF($I$2:$I$11,B14221)&gt;0,0,WEEKDAY(B14221,2)),IF(COUNTIF($I$2:$I$21,B14221)&gt;0,0,WEEKDAY(B14221,2)))</f>
        <v>6</v>
      </c>
      <c r="D14221" s="74">
        <f t="shared" si="2"/>
        <v>3</v>
      </c>
      <c r="E14221" s="12">
        <f>IFERROR(VLOOKUP(A14221,'IDAR Meter Data'!$A:$B,2,1),"")</f>
        <v>112</v>
      </c>
      <c r="F14221" s="75">
        <f>IF(CECCZ="CZ03",'Outside Temp'!B14221,IF(CECCZ="CZ04",'Outside Temp'!B14222,IF(CECCZ="CZ12",'Outside Temp'!B14223, IF(CECCZ="CZ13",'Outside Temp'!B14224))))</f>
        <v>57.18333333</v>
      </c>
      <c r="G14221" s="12">
        <f t="shared" si="3"/>
        <v>1</v>
      </c>
    </row>
    <row r="14222" ht="15.75" customHeight="1">
      <c r="A14222" s="13">
        <v>42273.166666666664</v>
      </c>
      <c r="B14222" s="73">
        <f t="shared" si="1"/>
        <v>42273</v>
      </c>
      <c r="C14222" s="74">
        <f>IF(NewCustomer="Yes", IF(COUNTIF($I$2:$I$11,B14222)&gt;0,0,WEEKDAY(B14222,2)),IF(COUNTIF($I$2:$I$21,B14222)&gt;0,0,WEEKDAY(B14222,2)))</f>
        <v>6</v>
      </c>
      <c r="D14222" s="74">
        <f t="shared" si="2"/>
        <v>4</v>
      </c>
      <c r="E14222" s="12">
        <f>IFERROR(VLOOKUP(A14222,'IDAR Meter Data'!$A:$B,2,1),"")</f>
        <v>107</v>
      </c>
      <c r="F14222" s="75">
        <f>IF(CECCZ="CZ03",'Outside Temp'!B14222,IF(CECCZ="CZ04",'Outside Temp'!B14223,IF(CECCZ="CZ12",'Outside Temp'!B14224, IF(CECCZ="CZ13",'Outside Temp'!B14225))))</f>
        <v>57</v>
      </c>
      <c r="G14222" s="12">
        <f t="shared" si="3"/>
        <v>1</v>
      </c>
    </row>
    <row r="14223" ht="15.75" customHeight="1">
      <c r="A14223" s="13">
        <v>42273.177083333336</v>
      </c>
      <c r="B14223" s="73">
        <f t="shared" si="1"/>
        <v>42273</v>
      </c>
      <c r="C14223" s="74">
        <f>IF(NewCustomer="Yes", IF(COUNTIF($I$2:$I$11,B14223)&gt;0,0,WEEKDAY(B14223,2)),IF(COUNTIF($I$2:$I$21,B14223)&gt;0,0,WEEKDAY(B14223,2)))</f>
        <v>6</v>
      </c>
      <c r="D14223" s="74">
        <f t="shared" si="2"/>
        <v>4</v>
      </c>
      <c r="E14223" s="12">
        <f>IFERROR(VLOOKUP(A14223,'IDAR Meter Data'!$A:$B,2,1),"")</f>
        <v>112</v>
      </c>
      <c r="F14223" s="75">
        <f>IF(CECCZ="CZ03",'Outside Temp'!B14223,IF(CECCZ="CZ04",'Outside Temp'!B14224,IF(CECCZ="CZ12",'Outside Temp'!B14225, IF(CECCZ="CZ13",'Outside Temp'!B14226))))</f>
        <v>57</v>
      </c>
      <c r="G14223" s="12">
        <f t="shared" si="3"/>
        <v>1</v>
      </c>
    </row>
    <row r="14224" ht="15.75" customHeight="1">
      <c r="A14224" s="13">
        <v>42273.1875</v>
      </c>
      <c r="B14224" s="73">
        <f t="shared" si="1"/>
        <v>42273</v>
      </c>
      <c r="C14224" s="74">
        <f>IF(NewCustomer="Yes", IF(COUNTIF($I$2:$I$11,B14224)&gt;0,0,WEEKDAY(B14224,2)),IF(COUNTIF($I$2:$I$21,B14224)&gt;0,0,WEEKDAY(B14224,2)))</f>
        <v>6</v>
      </c>
      <c r="D14224" s="74">
        <f t="shared" si="2"/>
        <v>4</v>
      </c>
      <c r="E14224" s="12">
        <f>IFERROR(VLOOKUP(A14224,'IDAR Meter Data'!$A:$B,2,1),"")</f>
        <v>110</v>
      </c>
      <c r="F14224" s="75">
        <f>IF(CECCZ="CZ03",'Outside Temp'!B14224,IF(CECCZ="CZ04",'Outside Temp'!B14225,IF(CECCZ="CZ12",'Outside Temp'!B14226, IF(CECCZ="CZ13",'Outside Temp'!B14227))))</f>
        <v>57</v>
      </c>
      <c r="G14224" s="12">
        <f t="shared" si="3"/>
        <v>1</v>
      </c>
    </row>
    <row r="14225" ht="15.75" customHeight="1">
      <c r="A14225" s="13">
        <v>42273.197916666664</v>
      </c>
      <c r="B14225" s="73">
        <f t="shared" si="1"/>
        <v>42273</v>
      </c>
      <c r="C14225" s="74">
        <f>IF(NewCustomer="Yes", IF(COUNTIF($I$2:$I$11,B14225)&gt;0,0,WEEKDAY(B14225,2)),IF(COUNTIF($I$2:$I$21,B14225)&gt;0,0,WEEKDAY(B14225,2)))</f>
        <v>6</v>
      </c>
      <c r="D14225" s="74">
        <f t="shared" si="2"/>
        <v>4</v>
      </c>
      <c r="E14225" s="12">
        <f>IFERROR(VLOOKUP(A14225,'IDAR Meter Data'!$A:$B,2,1),"")</f>
        <v>107</v>
      </c>
      <c r="F14225" s="75">
        <f>IF(CECCZ="CZ03",'Outside Temp'!B14225,IF(CECCZ="CZ04",'Outside Temp'!B14226,IF(CECCZ="CZ12",'Outside Temp'!B14227, IF(CECCZ="CZ13",'Outside Temp'!B14228))))</f>
        <v>57</v>
      </c>
      <c r="G14225" s="12">
        <f t="shared" si="3"/>
        <v>1</v>
      </c>
    </row>
    <row r="14226" ht="15.75" customHeight="1">
      <c r="A14226" s="13">
        <v>42273.208333333336</v>
      </c>
      <c r="B14226" s="73">
        <f t="shared" si="1"/>
        <v>42273</v>
      </c>
      <c r="C14226" s="74">
        <f>IF(NewCustomer="Yes", IF(COUNTIF($I$2:$I$11,B14226)&gt;0,0,WEEKDAY(B14226,2)),IF(COUNTIF($I$2:$I$21,B14226)&gt;0,0,WEEKDAY(B14226,2)))</f>
        <v>6</v>
      </c>
      <c r="D14226" s="74">
        <f t="shared" si="2"/>
        <v>5</v>
      </c>
      <c r="E14226" s="12">
        <f>IFERROR(VLOOKUP(A14226,'IDAR Meter Data'!$A:$B,2,1),"")</f>
        <v>105</v>
      </c>
      <c r="F14226" s="75">
        <f>IF(CECCZ="CZ03",'Outside Temp'!B14226,IF(CECCZ="CZ04",'Outside Temp'!B14227,IF(CECCZ="CZ12",'Outside Temp'!B14228, IF(CECCZ="CZ13",'Outside Temp'!B14229))))</f>
        <v>57</v>
      </c>
      <c r="G14226" s="12">
        <f t="shared" si="3"/>
        <v>1</v>
      </c>
    </row>
    <row r="14227" ht="15.75" customHeight="1">
      <c r="A14227" s="13">
        <v>42273.21875</v>
      </c>
      <c r="B14227" s="73">
        <f t="shared" si="1"/>
        <v>42273</v>
      </c>
      <c r="C14227" s="74">
        <f>IF(NewCustomer="Yes", IF(COUNTIF($I$2:$I$11,B14227)&gt;0,0,WEEKDAY(B14227,2)),IF(COUNTIF($I$2:$I$21,B14227)&gt;0,0,WEEKDAY(B14227,2)))</f>
        <v>6</v>
      </c>
      <c r="D14227" s="74">
        <f t="shared" si="2"/>
        <v>5</v>
      </c>
      <c r="E14227" s="12">
        <f>IFERROR(VLOOKUP(A14227,'IDAR Meter Data'!$A:$B,2,1),"")</f>
        <v>116</v>
      </c>
      <c r="F14227" s="75">
        <f>IF(CECCZ="CZ03",'Outside Temp'!B14227,IF(CECCZ="CZ04",'Outside Temp'!B14228,IF(CECCZ="CZ12",'Outside Temp'!B14229, IF(CECCZ="CZ13",'Outside Temp'!B14230))))</f>
        <v>57</v>
      </c>
      <c r="G14227" s="12">
        <f t="shared" si="3"/>
        <v>1</v>
      </c>
    </row>
    <row r="14228" ht="15.75" customHeight="1">
      <c r="A14228" s="13">
        <v>42273.229166666664</v>
      </c>
      <c r="B14228" s="73">
        <f t="shared" si="1"/>
        <v>42273</v>
      </c>
      <c r="C14228" s="74">
        <f>IF(NewCustomer="Yes", IF(COUNTIF($I$2:$I$11,B14228)&gt;0,0,WEEKDAY(B14228,2)),IF(COUNTIF($I$2:$I$21,B14228)&gt;0,0,WEEKDAY(B14228,2)))</f>
        <v>6</v>
      </c>
      <c r="D14228" s="74">
        <f t="shared" si="2"/>
        <v>5</v>
      </c>
      <c r="E14228" s="12">
        <f>IFERROR(VLOOKUP(A14228,'IDAR Meter Data'!$A:$B,2,1),"")</f>
        <v>107</v>
      </c>
      <c r="F14228" s="75">
        <f>IF(CECCZ="CZ03",'Outside Temp'!B14228,IF(CECCZ="CZ04",'Outside Temp'!B14229,IF(CECCZ="CZ12",'Outside Temp'!B14230, IF(CECCZ="CZ13",'Outside Temp'!B14231))))</f>
        <v>57</v>
      </c>
      <c r="G14228" s="12">
        <f t="shared" si="3"/>
        <v>1</v>
      </c>
    </row>
    <row r="14229" ht="15.75" customHeight="1">
      <c r="A14229" s="13">
        <v>42273.239583333336</v>
      </c>
      <c r="B14229" s="73">
        <f t="shared" si="1"/>
        <v>42273</v>
      </c>
      <c r="C14229" s="74">
        <f>IF(NewCustomer="Yes", IF(COUNTIF($I$2:$I$11,B14229)&gt;0,0,WEEKDAY(B14229,2)),IF(COUNTIF($I$2:$I$21,B14229)&gt;0,0,WEEKDAY(B14229,2)))</f>
        <v>6</v>
      </c>
      <c r="D14229" s="74">
        <f t="shared" si="2"/>
        <v>5</v>
      </c>
      <c r="E14229" s="12">
        <f>IFERROR(VLOOKUP(A14229,'IDAR Meter Data'!$A:$B,2,1),"")</f>
        <v>107</v>
      </c>
      <c r="F14229" s="75">
        <f>IF(CECCZ="CZ03",'Outside Temp'!B14229,IF(CECCZ="CZ04",'Outside Temp'!B14230,IF(CECCZ="CZ12",'Outside Temp'!B14231, IF(CECCZ="CZ13",'Outside Temp'!B14232))))</f>
        <v>57</v>
      </c>
      <c r="G14229" s="12">
        <f t="shared" si="3"/>
        <v>1</v>
      </c>
    </row>
    <row r="14230" ht="15.75" customHeight="1">
      <c r="A14230" s="13">
        <v>42273.25</v>
      </c>
      <c r="B14230" s="73">
        <f t="shared" si="1"/>
        <v>42273</v>
      </c>
      <c r="C14230" s="74">
        <f>IF(NewCustomer="Yes", IF(COUNTIF($I$2:$I$11,B14230)&gt;0,0,WEEKDAY(B14230,2)),IF(COUNTIF($I$2:$I$21,B14230)&gt;0,0,WEEKDAY(B14230,2)))</f>
        <v>6</v>
      </c>
      <c r="D14230" s="74">
        <f t="shared" si="2"/>
        <v>6</v>
      </c>
      <c r="E14230" s="12">
        <f>IFERROR(VLOOKUP(A14230,'IDAR Meter Data'!$A:$B,2,1),"")</f>
        <v>105</v>
      </c>
      <c r="F14230" s="75">
        <f>IF(CECCZ="CZ03",'Outside Temp'!B14230,IF(CECCZ="CZ04",'Outside Temp'!B14231,IF(CECCZ="CZ12",'Outside Temp'!B14232, IF(CECCZ="CZ13",'Outside Temp'!B14233))))</f>
        <v>57.06666667</v>
      </c>
      <c r="G14230" s="12">
        <f t="shared" si="3"/>
        <v>1</v>
      </c>
    </row>
    <row r="14231" ht="15.75" customHeight="1">
      <c r="A14231" s="13">
        <v>42273.260416666664</v>
      </c>
      <c r="B14231" s="73">
        <f t="shared" si="1"/>
        <v>42273</v>
      </c>
      <c r="C14231" s="74">
        <f>IF(NewCustomer="Yes", IF(COUNTIF($I$2:$I$11,B14231)&gt;0,0,WEEKDAY(B14231,2)),IF(COUNTIF($I$2:$I$21,B14231)&gt;0,0,WEEKDAY(B14231,2)))</f>
        <v>6</v>
      </c>
      <c r="D14231" s="74">
        <f t="shared" si="2"/>
        <v>6</v>
      </c>
      <c r="E14231" s="12">
        <f>IFERROR(VLOOKUP(A14231,'IDAR Meter Data'!$A:$B,2,1),"")</f>
        <v>105</v>
      </c>
      <c r="F14231" s="75">
        <f>IF(CECCZ="CZ03",'Outside Temp'!B14231,IF(CECCZ="CZ04",'Outside Temp'!B14232,IF(CECCZ="CZ12",'Outside Temp'!B14233, IF(CECCZ="CZ13",'Outside Temp'!B14234))))</f>
        <v>57.31666667</v>
      </c>
      <c r="G14231" s="12">
        <f t="shared" si="3"/>
        <v>1</v>
      </c>
    </row>
    <row r="14232" ht="15.75" customHeight="1">
      <c r="A14232" s="13">
        <v>42273.270833333336</v>
      </c>
      <c r="B14232" s="73">
        <f t="shared" si="1"/>
        <v>42273</v>
      </c>
      <c r="C14232" s="74">
        <f>IF(NewCustomer="Yes", IF(COUNTIF($I$2:$I$11,B14232)&gt;0,0,WEEKDAY(B14232,2)),IF(COUNTIF($I$2:$I$21,B14232)&gt;0,0,WEEKDAY(B14232,2)))</f>
        <v>6</v>
      </c>
      <c r="D14232" s="74">
        <f t="shared" si="2"/>
        <v>6</v>
      </c>
      <c r="E14232" s="12">
        <f>IFERROR(VLOOKUP(A14232,'IDAR Meter Data'!$A:$B,2,1),"")</f>
        <v>109</v>
      </c>
      <c r="F14232" s="75">
        <f>IF(CECCZ="CZ03",'Outside Temp'!B14232,IF(CECCZ="CZ04",'Outside Temp'!B14233,IF(CECCZ="CZ12",'Outside Temp'!B14234, IF(CECCZ="CZ13",'Outside Temp'!B14235))))</f>
        <v>57.56666667</v>
      </c>
      <c r="G14232" s="12">
        <f t="shared" si="3"/>
        <v>1</v>
      </c>
    </row>
    <row r="14233" ht="15.75" customHeight="1">
      <c r="A14233" s="13">
        <v>42273.28125</v>
      </c>
      <c r="B14233" s="73">
        <f t="shared" si="1"/>
        <v>42273</v>
      </c>
      <c r="C14233" s="74">
        <f>IF(NewCustomer="Yes", IF(COUNTIF($I$2:$I$11,B14233)&gt;0,0,WEEKDAY(B14233,2)),IF(COUNTIF($I$2:$I$21,B14233)&gt;0,0,WEEKDAY(B14233,2)))</f>
        <v>6</v>
      </c>
      <c r="D14233" s="74">
        <f t="shared" si="2"/>
        <v>6</v>
      </c>
      <c r="E14233" s="12">
        <f>IFERROR(VLOOKUP(A14233,'IDAR Meter Data'!$A:$B,2,1),"")</f>
        <v>111</v>
      </c>
      <c r="F14233" s="75">
        <f>IF(CECCZ="CZ03",'Outside Temp'!B14233,IF(CECCZ="CZ04",'Outside Temp'!B14234,IF(CECCZ="CZ12",'Outside Temp'!B14235, IF(CECCZ="CZ13",'Outside Temp'!B14236))))</f>
        <v>57.81666667</v>
      </c>
      <c r="G14233" s="12">
        <f t="shared" si="3"/>
        <v>1</v>
      </c>
    </row>
    <row r="14234" ht="15.75" customHeight="1">
      <c r="A14234" s="13">
        <v>42273.291666666664</v>
      </c>
      <c r="B14234" s="73">
        <f t="shared" si="1"/>
        <v>42273</v>
      </c>
      <c r="C14234" s="74">
        <f>IF(NewCustomer="Yes", IF(COUNTIF($I$2:$I$11,B14234)&gt;0,0,WEEKDAY(B14234,2)),IF(COUNTIF($I$2:$I$21,B14234)&gt;0,0,WEEKDAY(B14234,2)))</f>
        <v>6</v>
      </c>
      <c r="D14234" s="74">
        <f t="shared" si="2"/>
        <v>7</v>
      </c>
      <c r="E14234" s="12">
        <f>IFERROR(VLOOKUP(A14234,'IDAR Meter Data'!$A:$B,2,1),"")</f>
        <v>110</v>
      </c>
      <c r="F14234" s="75">
        <f>IF(CECCZ="CZ03",'Outside Temp'!B14234,IF(CECCZ="CZ04",'Outside Temp'!B14235,IF(CECCZ="CZ12",'Outside Temp'!B14236, IF(CECCZ="CZ13",'Outside Temp'!B14237))))</f>
        <v>58.2</v>
      </c>
      <c r="G14234" s="12">
        <f t="shared" si="3"/>
        <v>1</v>
      </c>
    </row>
    <row r="14235" ht="15.75" customHeight="1">
      <c r="A14235" s="13">
        <v>42273.302083333336</v>
      </c>
      <c r="B14235" s="73">
        <f t="shared" si="1"/>
        <v>42273</v>
      </c>
      <c r="C14235" s="74">
        <f>IF(NewCustomer="Yes", IF(COUNTIF($I$2:$I$11,B14235)&gt;0,0,WEEKDAY(B14235,2)),IF(COUNTIF($I$2:$I$21,B14235)&gt;0,0,WEEKDAY(B14235,2)))</f>
        <v>6</v>
      </c>
      <c r="D14235" s="74">
        <f t="shared" si="2"/>
        <v>7</v>
      </c>
      <c r="E14235" s="12">
        <f>IFERROR(VLOOKUP(A14235,'IDAR Meter Data'!$A:$B,2,1),"")</f>
        <v>110</v>
      </c>
      <c r="F14235" s="75">
        <f>IF(CECCZ="CZ03",'Outside Temp'!B14235,IF(CECCZ="CZ04",'Outside Temp'!B14236,IF(CECCZ="CZ12",'Outside Temp'!B14237, IF(CECCZ="CZ13",'Outside Temp'!B14238))))</f>
        <v>58.95</v>
      </c>
      <c r="G14235" s="12">
        <f t="shared" si="3"/>
        <v>1</v>
      </c>
    </row>
    <row r="14236" ht="15.75" customHeight="1">
      <c r="A14236" s="13">
        <v>42273.3125</v>
      </c>
      <c r="B14236" s="73">
        <f t="shared" si="1"/>
        <v>42273</v>
      </c>
      <c r="C14236" s="74">
        <f>IF(NewCustomer="Yes", IF(COUNTIF($I$2:$I$11,B14236)&gt;0,0,WEEKDAY(B14236,2)),IF(COUNTIF($I$2:$I$21,B14236)&gt;0,0,WEEKDAY(B14236,2)))</f>
        <v>6</v>
      </c>
      <c r="D14236" s="74">
        <f t="shared" si="2"/>
        <v>7</v>
      </c>
      <c r="E14236" s="12">
        <f>IFERROR(VLOOKUP(A14236,'IDAR Meter Data'!$A:$B,2,1),"")</f>
        <v>109</v>
      </c>
      <c r="F14236" s="75">
        <f>IF(CECCZ="CZ03",'Outside Temp'!B14236,IF(CECCZ="CZ04",'Outside Temp'!B14237,IF(CECCZ="CZ12",'Outside Temp'!B14238, IF(CECCZ="CZ13",'Outside Temp'!B14239))))</f>
        <v>59.7</v>
      </c>
      <c r="G14236" s="12">
        <f t="shared" si="3"/>
        <v>1</v>
      </c>
    </row>
    <row r="14237" ht="15.75" customHeight="1">
      <c r="A14237" s="13">
        <v>42273.322916666664</v>
      </c>
      <c r="B14237" s="73">
        <f t="shared" si="1"/>
        <v>42273</v>
      </c>
      <c r="C14237" s="74">
        <f>IF(NewCustomer="Yes", IF(COUNTIF($I$2:$I$11,B14237)&gt;0,0,WEEKDAY(B14237,2)),IF(COUNTIF($I$2:$I$21,B14237)&gt;0,0,WEEKDAY(B14237,2)))</f>
        <v>6</v>
      </c>
      <c r="D14237" s="74">
        <f t="shared" si="2"/>
        <v>7</v>
      </c>
      <c r="E14237" s="12">
        <f>IFERROR(VLOOKUP(A14237,'IDAR Meter Data'!$A:$B,2,1),"")</f>
        <v>108</v>
      </c>
      <c r="F14237" s="75">
        <f>IF(CECCZ="CZ03",'Outside Temp'!B14237,IF(CECCZ="CZ04",'Outside Temp'!B14238,IF(CECCZ="CZ12",'Outside Temp'!B14239, IF(CECCZ="CZ13",'Outside Temp'!B14240))))</f>
        <v>60.45</v>
      </c>
      <c r="G14237" s="12">
        <f t="shared" si="3"/>
        <v>1</v>
      </c>
    </row>
    <row r="14238" ht="15.75" customHeight="1">
      <c r="A14238" s="13">
        <v>42273.333333333336</v>
      </c>
      <c r="B14238" s="73">
        <f t="shared" si="1"/>
        <v>42273</v>
      </c>
      <c r="C14238" s="74">
        <f>IF(NewCustomer="Yes", IF(COUNTIF($I$2:$I$11,B14238)&gt;0,0,WEEKDAY(B14238,2)),IF(COUNTIF($I$2:$I$21,B14238)&gt;0,0,WEEKDAY(B14238,2)))</f>
        <v>6</v>
      </c>
      <c r="D14238" s="74">
        <f t="shared" si="2"/>
        <v>8</v>
      </c>
      <c r="E14238" s="12">
        <f>IFERROR(VLOOKUP(A14238,'IDAR Meter Data'!$A:$B,2,1),"")</f>
        <v>102</v>
      </c>
      <c r="F14238" s="75">
        <f>IF(CECCZ="CZ03",'Outside Temp'!B14238,IF(CECCZ="CZ04",'Outside Temp'!B14239,IF(CECCZ="CZ12",'Outside Temp'!B14240, IF(CECCZ="CZ13",'Outside Temp'!B14241))))</f>
        <v>61.13333333</v>
      </c>
      <c r="G14238" s="12">
        <f t="shared" si="3"/>
        <v>1</v>
      </c>
    </row>
    <row r="14239" ht="15.75" customHeight="1">
      <c r="A14239" s="13">
        <v>42273.34375</v>
      </c>
      <c r="B14239" s="73">
        <f t="shared" si="1"/>
        <v>42273</v>
      </c>
      <c r="C14239" s="74">
        <f>IF(NewCustomer="Yes", IF(COUNTIF($I$2:$I$11,B14239)&gt;0,0,WEEKDAY(B14239,2)),IF(COUNTIF($I$2:$I$21,B14239)&gt;0,0,WEEKDAY(B14239,2)))</f>
        <v>6</v>
      </c>
      <c r="D14239" s="74">
        <f t="shared" si="2"/>
        <v>8</v>
      </c>
      <c r="E14239" s="12">
        <f>IFERROR(VLOOKUP(A14239,'IDAR Meter Data'!$A:$B,2,1),"")</f>
        <v>104</v>
      </c>
      <c r="F14239" s="75">
        <f>IF(CECCZ="CZ03",'Outside Temp'!B14239,IF(CECCZ="CZ04",'Outside Temp'!B14240,IF(CECCZ="CZ12",'Outside Temp'!B14241, IF(CECCZ="CZ13",'Outside Temp'!B14242))))</f>
        <v>61.63333333</v>
      </c>
      <c r="G14239" s="12">
        <f t="shared" si="3"/>
        <v>1</v>
      </c>
    </row>
    <row r="14240" ht="15.75" customHeight="1">
      <c r="A14240" s="13">
        <v>42273.354166666664</v>
      </c>
      <c r="B14240" s="73">
        <f t="shared" si="1"/>
        <v>42273</v>
      </c>
      <c r="C14240" s="74">
        <f>IF(NewCustomer="Yes", IF(COUNTIF($I$2:$I$11,B14240)&gt;0,0,WEEKDAY(B14240,2)),IF(COUNTIF($I$2:$I$21,B14240)&gt;0,0,WEEKDAY(B14240,2)))</f>
        <v>6</v>
      </c>
      <c r="D14240" s="74">
        <f t="shared" si="2"/>
        <v>8</v>
      </c>
      <c r="E14240" s="12">
        <f>IFERROR(VLOOKUP(A14240,'IDAR Meter Data'!$A:$B,2,1),"")</f>
        <v>108</v>
      </c>
      <c r="F14240" s="75">
        <f>IF(CECCZ="CZ03",'Outside Temp'!B14240,IF(CECCZ="CZ04",'Outside Temp'!B14241,IF(CECCZ="CZ12",'Outside Temp'!B14242, IF(CECCZ="CZ13",'Outside Temp'!B14243))))</f>
        <v>62.13333333</v>
      </c>
      <c r="G14240" s="12">
        <f t="shared" si="3"/>
        <v>1</v>
      </c>
    </row>
    <row r="14241" ht="15.75" customHeight="1">
      <c r="A14241" s="13">
        <v>42273.364583333336</v>
      </c>
      <c r="B14241" s="73">
        <f t="shared" si="1"/>
        <v>42273</v>
      </c>
      <c r="C14241" s="74">
        <f>IF(NewCustomer="Yes", IF(COUNTIF($I$2:$I$11,B14241)&gt;0,0,WEEKDAY(B14241,2)),IF(COUNTIF($I$2:$I$21,B14241)&gt;0,0,WEEKDAY(B14241,2)))</f>
        <v>6</v>
      </c>
      <c r="D14241" s="74">
        <f t="shared" si="2"/>
        <v>8</v>
      </c>
      <c r="E14241" s="12">
        <f>IFERROR(VLOOKUP(A14241,'IDAR Meter Data'!$A:$B,2,1),"")</f>
        <v>105</v>
      </c>
      <c r="F14241" s="75">
        <f>IF(CECCZ="CZ03",'Outside Temp'!B14241,IF(CECCZ="CZ04",'Outside Temp'!B14242,IF(CECCZ="CZ12",'Outside Temp'!B14243, IF(CECCZ="CZ13",'Outside Temp'!B14244))))</f>
        <v>62.63333333</v>
      </c>
      <c r="G14241" s="12">
        <f t="shared" si="3"/>
        <v>1</v>
      </c>
    </row>
    <row r="14242" ht="15.75" customHeight="1">
      <c r="A14242" s="13">
        <v>42273.375</v>
      </c>
      <c r="B14242" s="73">
        <f t="shared" si="1"/>
        <v>42273</v>
      </c>
      <c r="C14242" s="74">
        <f>IF(NewCustomer="Yes", IF(COUNTIF($I$2:$I$11,B14242)&gt;0,0,WEEKDAY(B14242,2)),IF(COUNTIF($I$2:$I$21,B14242)&gt;0,0,WEEKDAY(B14242,2)))</f>
        <v>6</v>
      </c>
      <c r="D14242" s="74">
        <f t="shared" si="2"/>
        <v>9</v>
      </c>
      <c r="E14242" s="12">
        <f>IFERROR(VLOOKUP(A14242,'IDAR Meter Data'!$A:$B,2,1),"")</f>
        <v>108</v>
      </c>
      <c r="F14242" s="75">
        <f>IF(CECCZ="CZ03",'Outside Temp'!B14242,IF(CECCZ="CZ04",'Outside Temp'!B14243,IF(CECCZ="CZ12",'Outside Temp'!B14244, IF(CECCZ="CZ13",'Outside Temp'!B14245))))</f>
        <v>63.06666667</v>
      </c>
      <c r="G14242" s="12">
        <f t="shared" si="3"/>
        <v>1</v>
      </c>
    </row>
    <row r="14243" ht="15.75" customHeight="1">
      <c r="A14243" s="13">
        <v>42273.385416666664</v>
      </c>
      <c r="B14243" s="73">
        <f t="shared" si="1"/>
        <v>42273</v>
      </c>
      <c r="C14243" s="74">
        <f>IF(NewCustomer="Yes", IF(COUNTIF($I$2:$I$11,B14243)&gt;0,0,WEEKDAY(B14243,2)),IF(COUNTIF($I$2:$I$21,B14243)&gt;0,0,WEEKDAY(B14243,2)))</f>
        <v>6</v>
      </c>
      <c r="D14243" s="74">
        <f t="shared" si="2"/>
        <v>9</v>
      </c>
      <c r="E14243" s="12">
        <f>IFERROR(VLOOKUP(A14243,'IDAR Meter Data'!$A:$B,2,1),"")</f>
        <v>107</v>
      </c>
      <c r="F14243" s="75">
        <f>IF(CECCZ="CZ03",'Outside Temp'!B14243,IF(CECCZ="CZ04",'Outside Temp'!B14244,IF(CECCZ="CZ12",'Outside Temp'!B14245, IF(CECCZ="CZ13",'Outside Temp'!B14246))))</f>
        <v>63.31666667</v>
      </c>
      <c r="G14243" s="12">
        <f t="shared" si="3"/>
        <v>1</v>
      </c>
    </row>
    <row r="14244" ht="15.75" customHeight="1">
      <c r="A14244" s="13">
        <v>42273.395833333336</v>
      </c>
      <c r="B14244" s="73">
        <f t="shared" si="1"/>
        <v>42273</v>
      </c>
      <c r="C14244" s="74">
        <f>IF(NewCustomer="Yes", IF(COUNTIF($I$2:$I$11,B14244)&gt;0,0,WEEKDAY(B14244,2)),IF(COUNTIF($I$2:$I$21,B14244)&gt;0,0,WEEKDAY(B14244,2)))</f>
        <v>6</v>
      </c>
      <c r="D14244" s="74">
        <f t="shared" si="2"/>
        <v>9</v>
      </c>
      <c r="E14244" s="12">
        <f>IFERROR(VLOOKUP(A14244,'IDAR Meter Data'!$A:$B,2,1),"")</f>
        <v>105</v>
      </c>
      <c r="F14244" s="75">
        <f>IF(CECCZ="CZ03",'Outside Temp'!B14244,IF(CECCZ="CZ04",'Outside Temp'!B14245,IF(CECCZ="CZ12",'Outside Temp'!B14246, IF(CECCZ="CZ13",'Outside Temp'!B14247))))</f>
        <v>63.56666667</v>
      </c>
      <c r="G14244" s="12">
        <f t="shared" si="3"/>
        <v>1</v>
      </c>
    </row>
    <row r="14245" ht="15.75" customHeight="1">
      <c r="A14245" s="13">
        <v>42273.40625</v>
      </c>
      <c r="B14245" s="73">
        <f t="shared" si="1"/>
        <v>42273</v>
      </c>
      <c r="C14245" s="74">
        <f>IF(NewCustomer="Yes", IF(COUNTIF($I$2:$I$11,B14245)&gt;0,0,WEEKDAY(B14245,2)),IF(COUNTIF($I$2:$I$21,B14245)&gt;0,0,WEEKDAY(B14245,2)))</f>
        <v>6</v>
      </c>
      <c r="D14245" s="74">
        <f t="shared" si="2"/>
        <v>9</v>
      </c>
      <c r="E14245" s="12">
        <f>IFERROR(VLOOKUP(A14245,'IDAR Meter Data'!$A:$B,2,1),"")</f>
        <v>110</v>
      </c>
      <c r="F14245" s="75">
        <f>IF(CECCZ="CZ03",'Outside Temp'!B14245,IF(CECCZ="CZ04",'Outside Temp'!B14246,IF(CECCZ="CZ12",'Outside Temp'!B14247, IF(CECCZ="CZ13",'Outside Temp'!B14248))))</f>
        <v>63.81666667</v>
      </c>
      <c r="G14245" s="12">
        <f t="shared" si="3"/>
        <v>1</v>
      </c>
    </row>
    <row r="14246" ht="15.75" customHeight="1">
      <c r="A14246" s="13">
        <v>42273.416666666664</v>
      </c>
      <c r="B14246" s="73">
        <f t="shared" si="1"/>
        <v>42273</v>
      </c>
      <c r="C14246" s="74">
        <f>IF(NewCustomer="Yes", IF(COUNTIF($I$2:$I$11,B14246)&gt;0,0,WEEKDAY(B14246,2)),IF(COUNTIF($I$2:$I$21,B14246)&gt;0,0,WEEKDAY(B14246,2)))</f>
        <v>6</v>
      </c>
      <c r="D14246" s="74">
        <f t="shared" si="2"/>
        <v>10</v>
      </c>
      <c r="E14246" s="12">
        <f>IFERROR(VLOOKUP(A14246,'IDAR Meter Data'!$A:$B,2,1),"")</f>
        <v>109</v>
      </c>
      <c r="F14246" s="75">
        <f>IF(CECCZ="CZ03",'Outside Temp'!B14246,IF(CECCZ="CZ04",'Outside Temp'!B14247,IF(CECCZ="CZ12",'Outside Temp'!B14248, IF(CECCZ="CZ13",'Outside Temp'!B14249))))</f>
        <v>64.33333333</v>
      </c>
      <c r="G14246" s="12">
        <f t="shared" si="3"/>
        <v>1</v>
      </c>
    </row>
    <row r="14247" ht="15.75" customHeight="1">
      <c r="A14247" s="13">
        <v>42273.427083333336</v>
      </c>
      <c r="B14247" s="73">
        <f t="shared" si="1"/>
        <v>42273</v>
      </c>
      <c r="C14247" s="74">
        <f>IF(NewCustomer="Yes", IF(COUNTIF($I$2:$I$11,B14247)&gt;0,0,WEEKDAY(B14247,2)),IF(COUNTIF($I$2:$I$21,B14247)&gt;0,0,WEEKDAY(B14247,2)))</f>
        <v>6</v>
      </c>
      <c r="D14247" s="74">
        <f t="shared" si="2"/>
        <v>10</v>
      </c>
      <c r="E14247" s="12">
        <f>IFERROR(VLOOKUP(A14247,'IDAR Meter Data'!$A:$B,2,1),"")</f>
        <v>104</v>
      </c>
      <c r="F14247" s="75">
        <f>IF(CECCZ="CZ03",'Outside Temp'!B14247,IF(CECCZ="CZ04",'Outside Temp'!B14248,IF(CECCZ="CZ12",'Outside Temp'!B14249, IF(CECCZ="CZ13",'Outside Temp'!B14250))))</f>
        <v>65.58333333</v>
      </c>
      <c r="G14247" s="12">
        <f t="shared" si="3"/>
        <v>2</v>
      </c>
    </row>
    <row r="14248" ht="15.75" customHeight="1">
      <c r="A14248" s="13">
        <v>42273.4375</v>
      </c>
      <c r="B14248" s="73">
        <f t="shared" si="1"/>
        <v>42273</v>
      </c>
      <c r="C14248" s="74">
        <f>IF(NewCustomer="Yes", IF(COUNTIF($I$2:$I$11,B14248)&gt;0,0,WEEKDAY(B14248,2)),IF(COUNTIF($I$2:$I$21,B14248)&gt;0,0,WEEKDAY(B14248,2)))</f>
        <v>6</v>
      </c>
      <c r="D14248" s="74">
        <f t="shared" si="2"/>
        <v>10</v>
      </c>
      <c r="E14248" s="12">
        <f>IFERROR(VLOOKUP(A14248,'IDAR Meter Data'!$A:$B,2,1),"")</f>
        <v>107</v>
      </c>
      <c r="F14248" s="75">
        <f>IF(CECCZ="CZ03",'Outside Temp'!B14248,IF(CECCZ="CZ04",'Outside Temp'!B14249,IF(CECCZ="CZ12",'Outside Temp'!B14250, IF(CECCZ="CZ13",'Outside Temp'!B14251))))</f>
        <v>66.83333333</v>
      </c>
      <c r="G14248" s="12">
        <f t="shared" si="3"/>
        <v>2</v>
      </c>
    </row>
    <row r="14249" ht="15.75" customHeight="1">
      <c r="A14249" s="13">
        <v>42273.447916666664</v>
      </c>
      <c r="B14249" s="73">
        <f t="shared" si="1"/>
        <v>42273</v>
      </c>
      <c r="C14249" s="74">
        <f>IF(NewCustomer="Yes", IF(COUNTIF($I$2:$I$11,B14249)&gt;0,0,WEEKDAY(B14249,2)),IF(COUNTIF($I$2:$I$21,B14249)&gt;0,0,WEEKDAY(B14249,2)))</f>
        <v>6</v>
      </c>
      <c r="D14249" s="74">
        <f t="shared" si="2"/>
        <v>10</v>
      </c>
      <c r="E14249" s="12">
        <f>IFERROR(VLOOKUP(A14249,'IDAR Meter Data'!$A:$B,2,1),"")</f>
        <v>112</v>
      </c>
      <c r="F14249" s="75">
        <f>IF(CECCZ="CZ03",'Outside Temp'!B14249,IF(CECCZ="CZ04",'Outside Temp'!B14250,IF(CECCZ="CZ12",'Outside Temp'!B14251, IF(CECCZ="CZ13",'Outside Temp'!B14252))))</f>
        <v>68.08333333</v>
      </c>
      <c r="G14249" s="12">
        <f t="shared" si="3"/>
        <v>2</v>
      </c>
    </row>
    <row r="14250" ht="15.75" customHeight="1">
      <c r="A14250" s="13">
        <v>42273.458333333336</v>
      </c>
      <c r="B14250" s="73">
        <f t="shared" si="1"/>
        <v>42273</v>
      </c>
      <c r="C14250" s="74">
        <f>IF(NewCustomer="Yes", IF(COUNTIF($I$2:$I$11,B14250)&gt;0,0,WEEKDAY(B14250,2)),IF(COUNTIF($I$2:$I$21,B14250)&gt;0,0,WEEKDAY(B14250,2)))</f>
        <v>6</v>
      </c>
      <c r="D14250" s="74">
        <f t="shared" si="2"/>
        <v>11</v>
      </c>
      <c r="E14250" s="12">
        <f>IFERROR(VLOOKUP(A14250,'IDAR Meter Data'!$A:$B,2,1),"")</f>
        <v>107</v>
      </c>
      <c r="F14250" s="75">
        <f>IF(CECCZ="CZ03",'Outside Temp'!B14250,IF(CECCZ="CZ04",'Outside Temp'!B14251,IF(CECCZ="CZ12",'Outside Temp'!B14252, IF(CECCZ="CZ13",'Outside Temp'!B14253))))</f>
        <v>69</v>
      </c>
      <c r="G14250" s="12">
        <f t="shared" si="3"/>
        <v>2</v>
      </c>
    </row>
    <row r="14251" ht="15.75" customHeight="1">
      <c r="A14251" s="13">
        <v>42273.46875</v>
      </c>
      <c r="B14251" s="73">
        <f t="shared" si="1"/>
        <v>42273</v>
      </c>
      <c r="C14251" s="74">
        <f>IF(NewCustomer="Yes", IF(COUNTIF($I$2:$I$11,B14251)&gt;0,0,WEEKDAY(B14251,2)),IF(COUNTIF($I$2:$I$21,B14251)&gt;0,0,WEEKDAY(B14251,2)))</f>
        <v>6</v>
      </c>
      <c r="D14251" s="74">
        <f t="shared" si="2"/>
        <v>11</v>
      </c>
      <c r="E14251" s="12">
        <f>IFERROR(VLOOKUP(A14251,'IDAR Meter Data'!$A:$B,2,1),"")</f>
        <v>104</v>
      </c>
      <c r="F14251" s="75">
        <f>IF(CECCZ="CZ03",'Outside Temp'!B14251,IF(CECCZ="CZ04",'Outside Temp'!B14252,IF(CECCZ="CZ12",'Outside Temp'!B14253, IF(CECCZ="CZ13",'Outside Temp'!B14254))))</f>
        <v>69</v>
      </c>
      <c r="G14251" s="12">
        <f t="shared" si="3"/>
        <v>2</v>
      </c>
    </row>
    <row r="14252" ht="15.75" customHeight="1">
      <c r="A14252" s="13">
        <v>42273.479166666664</v>
      </c>
      <c r="B14252" s="73">
        <f t="shared" si="1"/>
        <v>42273</v>
      </c>
      <c r="C14252" s="74">
        <f>IF(NewCustomer="Yes", IF(COUNTIF($I$2:$I$11,B14252)&gt;0,0,WEEKDAY(B14252,2)),IF(COUNTIF($I$2:$I$21,B14252)&gt;0,0,WEEKDAY(B14252,2)))</f>
        <v>6</v>
      </c>
      <c r="D14252" s="74">
        <f t="shared" si="2"/>
        <v>11</v>
      </c>
      <c r="E14252" s="12">
        <f>IFERROR(VLOOKUP(A14252,'IDAR Meter Data'!$A:$B,2,1),"")</f>
        <v>111</v>
      </c>
      <c r="F14252" s="75">
        <f>IF(CECCZ="CZ03",'Outside Temp'!B14252,IF(CECCZ="CZ04",'Outside Temp'!B14253,IF(CECCZ="CZ12",'Outside Temp'!B14254, IF(CECCZ="CZ13",'Outside Temp'!B14255))))</f>
        <v>69</v>
      </c>
      <c r="G14252" s="12">
        <f t="shared" si="3"/>
        <v>2</v>
      </c>
    </row>
    <row r="14253" ht="15.75" customHeight="1">
      <c r="A14253" s="13">
        <v>42273.489583333336</v>
      </c>
      <c r="B14253" s="73">
        <f t="shared" si="1"/>
        <v>42273</v>
      </c>
      <c r="C14253" s="74">
        <f>IF(NewCustomer="Yes", IF(COUNTIF($I$2:$I$11,B14253)&gt;0,0,WEEKDAY(B14253,2)),IF(COUNTIF($I$2:$I$21,B14253)&gt;0,0,WEEKDAY(B14253,2)))</f>
        <v>6</v>
      </c>
      <c r="D14253" s="74">
        <f t="shared" si="2"/>
        <v>11</v>
      </c>
      <c r="E14253" s="12">
        <f>IFERROR(VLOOKUP(A14253,'IDAR Meter Data'!$A:$B,2,1),"")</f>
        <v>104</v>
      </c>
      <c r="F14253" s="75">
        <f>IF(CECCZ="CZ03",'Outside Temp'!B14253,IF(CECCZ="CZ04",'Outside Temp'!B14254,IF(CECCZ="CZ12",'Outside Temp'!B14255, IF(CECCZ="CZ13",'Outside Temp'!B14256))))</f>
        <v>69</v>
      </c>
      <c r="G14253" s="12">
        <f t="shared" si="3"/>
        <v>2</v>
      </c>
    </row>
    <row r="14254" ht="15.75" customHeight="1">
      <c r="A14254" s="13">
        <v>42273.5</v>
      </c>
      <c r="B14254" s="73">
        <f t="shared" si="1"/>
        <v>42273</v>
      </c>
      <c r="C14254" s="74">
        <f>IF(NewCustomer="Yes", IF(COUNTIF($I$2:$I$11,B14254)&gt;0,0,WEEKDAY(B14254,2)),IF(COUNTIF($I$2:$I$21,B14254)&gt;0,0,WEEKDAY(B14254,2)))</f>
        <v>6</v>
      </c>
      <c r="D14254" s="74">
        <f t="shared" si="2"/>
        <v>12</v>
      </c>
      <c r="E14254" s="12">
        <f>IFERROR(VLOOKUP(A14254,'IDAR Meter Data'!$A:$B,2,1),"")</f>
        <v>107</v>
      </c>
      <c r="F14254" s="75">
        <f>IF(CECCZ="CZ03",'Outside Temp'!B14254,IF(CECCZ="CZ04",'Outside Temp'!B14255,IF(CECCZ="CZ12",'Outside Temp'!B14256, IF(CECCZ="CZ13",'Outside Temp'!B14257))))</f>
        <v>69.06666667</v>
      </c>
      <c r="G14254" s="12">
        <f t="shared" si="3"/>
        <v>2</v>
      </c>
    </row>
    <row r="14255" ht="15.75" customHeight="1">
      <c r="A14255" s="13">
        <v>42273.510416666664</v>
      </c>
      <c r="B14255" s="73">
        <f t="shared" si="1"/>
        <v>42273</v>
      </c>
      <c r="C14255" s="74">
        <f>IF(NewCustomer="Yes", IF(COUNTIF($I$2:$I$11,B14255)&gt;0,0,WEEKDAY(B14255,2)),IF(COUNTIF($I$2:$I$21,B14255)&gt;0,0,WEEKDAY(B14255,2)))</f>
        <v>6</v>
      </c>
      <c r="D14255" s="74">
        <f t="shared" si="2"/>
        <v>12</v>
      </c>
      <c r="E14255" s="12">
        <f>IFERROR(VLOOKUP(A14255,'IDAR Meter Data'!$A:$B,2,1),"")</f>
        <v>112</v>
      </c>
      <c r="F14255" s="75">
        <f>IF(CECCZ="CZ03",'Outside Temp'!B14255,IF(CECCZ="CZ04",'Outside Temp'!B14256,IF(CECCZ="CZ12",'Outside Temp'!B14257, IF(CECCZ="CZ13",'Outside Temp'!B14258))))</f>
        <v>69.31666667</v>
      </c>
      <c r="G14255" s="12">
        <f t="shared" si="3"/>
        <v>2</v>
      </c>
    </row>
    <row r="14256" ht="15.75" customHeight="1">
      <c r="A14256" s="13">
        <v>42273.520833333336</v>
      </c>
      <c r="B14256" s="73">
        <f t="shared" si="1"/>
        <v>42273</v>
      </c>
      <c r="C14256" s="74">
        <f>IF(NewCustomer="Yes", IF(COUNTIF($I$2:$I$11,B14256)&gt;0,0,WEEKDAY(B14256,2)),IF(COUNTIF($I$2:$I$21,B14256)&gt;0,0,WEEKDAY(B14256,2)))</f>
        <v>6</v>
      </c>
      <c r="D14256" s="74">
        <f t="shared" si="2"/>
        <v>12</v>
      </c>
      <c r="E14256" s="12">
        <f>IFERROR(VLOOKUP(A14256,'IDAR Meter Data'!$A:$B,2,1),"")</f>
        <v>107</v>
      </c>
      <c r="F14256" s="75">
        <f>IF(CECCZ="CZ03",'Outside Temp'!B14256,IF(CECCZ="CZ04",'Outside Temp'!B14257,IF(CECCZ="CZ12",'Outside Temp'!B14258, IF(CECCZ="CZ13",'Outside Temp'!B14259))))</f>
        <v>69.56666667</v>
      </c>
      <c r="G14256" s="12">
        <f t="shared" si="3"/>
        <v>2</v>
      </c>
    </row>
    <row r="14257" ht="15.75" customHeight="1">
      <c r="A14257" s="13">
        <v>42273.53125</v>
      </c>
      <c r="B14257" s="73">
        <f t="shared" si="1"/>
        <v>42273</v>
      </c>
      <c r="C14257" s="74">
        <f>IF(NewCustomer="Yes", IF(COUNTIF($I$2:$I$11,B14257)&gt;0,0,WEEKDAY(B14257,2)),IF(COUNTIF($I$2:$I$21,B14257)&gt;0,0,WEEKDAY(B14257,2)))</f>
        <v>6</v>
      </c>
      <c r="D14257" s="74">
        <f t="shared" si="2"/>
        <v>12</v>
      </c>
      <c r="E14257" s="12">
        <f>IFERROR(VLOOKUP(A14257,'IDAR Meter Data'!$A:$B,2,1),"")</f>
        <v>109</v>
      </c>
      <c r="F14257" s="75">
        <f>IF(CECCZ="CZ03",'Outside Temp'!B14257,IF(CECCZ="CZ04",'Outside Temp'!B14258,IF(CECCZ="CZ12",'Outside Temp'!B14259, IF(CECCZ="CZ13",'Outside Temp'!B14260))))</f>
        <v>69.81666667</v>
      </c>
      <c r="G14257" s="12">
        <f t="shared" si="3"/>
        <v>2</v>
      </c>
    </row>
    <row r="14258" ht="15.75" customHeight="1">
      <c r="A14258" s="13">
        <v>42273.541666666664</v>
      </c>
      <c r="B14258" s="73">
        <f t="shared" si="1"/>
        <v>42273</v>
      </c>
      <c r="C14258" s="74">
        <f>IF(NewCustomer="Yes", IF(COUNTIF($I$2:$I$11,B14258)&gt;0,0,WEEKDAY(B14258,2)),IF(COUNTIF($I$2:$I$21,B14258)&gt;0,0,WEEKDAY(B14258,2)))</f>
        <v>6</v>
      </c>
      <c r="D14258" s="74">
        <f t="shared" si="2"/>
        <v>13</v>
      </c>
      <c r="E14258" s="12">
        <f>IFERROR(VLOOKUP(A14258,'IDAR Meter Data'!$A:$B,2,1),"")</f>
        <v>107</v>
      </c>
      <c r="F14258" s="75">
        <f>IF(CECCZ="CZ03",'Outside Temp'!B14258,IF(CECCZ="CZ04",'Outside Temp'!B14259,IF(CECCZ="CZ12",'Outside Temp'!B14260, IF(CECCZ="CZ13",'Outside Temp'!B14261))))</f>
        <v>70</v>
      </c>
      <c r="G14258" s="12">
        <f t="shared" si="3"/>
        <v>2</v>
      </c>
    </row>
    <row r="14259" ht="15.75" customHeight="1">
      <c r="A14259" s="13">
        <v>42273.552083333336</v>
      </c>
      <c r="B14259" s="73">
        <f t="shared" si="1"/>
        <v>42273</v>
      </c>
      <c r="C14259" s="74">
        <f>IF(NewCustomer="Yes", IF(COUNTIF($I$2:$I$11,B14259)&gt;0,0,WEEKDAY(B14259,2)),IF(COUNTIF($I$2:$I$21,B14259)&gt;0,0,WEEKDAY(B14259,2)))</f>
        <v>6</v>
      </c>
      <c r="D14259" s="74">
        <f t="shared" si="2"/>
        <v>13</v>
      </c>
      <c r="E14259" s="12">
        <f>IFERROR(VLOOKUP(A14259,'IDAR Meter Data'!$A:$B,2,1),"")</f>
        <v>118</v>
      </c>
      <c r="F14259" s="75">
        <f>IF(CECCZ="CZ03",'Outside Temp'!B14259,IF(CECCZ="CZ04",'Outside Temp'!B14260,IF(CECCZ="CZ12",'Outside Temp'!B14261, IF(CECCZ="CZ13",'Outside Temp'!B14262))))</f>
        <v>70</v>
      </c>
      <c r="G14259" s="12">
        <f t="shared" si="3"/>
        <v>2</v>
      </c>
    </row>
    <row r="14260" ht="15.75" customHeight="1">
      <c r="A14260" s="13">
        <v>42273.5625</v>
      </c>
      <c r="B14260" s="73">
        <f t="shared" si="1"/>
        <v>42273</v>
      </c>
      <c r="C14260" s="74">
        <f>IF(NewCustomer="Yes", IF(COUNTIF($I$2:$I$11,B14260)&gt;0,0,WEEKDAY(B14260,2)),IF(COUNTIF($I$2:$I$21,B14260)&gt;0,0,WEEKDAY(B14260,2)))</f>
        <v>6</v>
      </c>
      <c r="D14260" s="74">
        <f t="shared" si="2"/>
        <v>13</v>
      </c>
      <c r="E14260" s="12">
        <f>IFERROR(VLOOKUP(A14260,'IDAR Meter Data'!$A:$B,2,1),"")</f>
        <v>110</v>
      </c>
      <c r="F14260" s="75">
        <f>IF(CECCZ="CZ03",'Outside Temp'!B14260,IF(CECCZ="CZ04",'Outside Temp'!B14261,IF(CECCZ="CZ12",'Outside Temp'!B14262, IF(CECCZ="CZ13",'Outside Temp'!B14263))))</f>
        <v>70</v>
      </c>
      <c r="G14260" s="12">
        <f t="shared" si="3"/>
        <v>2</v>
      </c>
    </row>
    <row r="14261" ht="15.75" customHeight="1">
      <c r="A14261" s="13">
        <v>42273.572916666664</v>
      </c>
      <c r="B14261" s="73">
        <f t="shared" si="1"/>
        <v>42273</v>
      </c>
      <c r="C14261" s="74">
        <f>IF(NewCustomer="Yes", IF(COUNTIF($I$2:$I$11,B14261)&gt;0,0,WEEKDAY(B14261,2)),IF(COUNTIF($I$2:$I$21,B14261)&gt;0,0,WEEKDAY(B14261,2)))</f>
        <v>6</v>
      </c>
      <c r="D14261" s="74">
        <f t="shared" si="2"/>
        <v>13</v>
      </c>
      <c r="E14261" s="12">
        <f>IFERROR(VLOOKUP(A14261,'IDAR Meter Data'!$A:$B,2,1),"")</f>
        <v>110</v>
      </c>
      <c r="F14261" s="75">
        <f>IF(CECCZ="CZ03",'Outside Temp'!B14261,IF(CECCZ="CZ04",'Outside Temp'!B14262,IF(CECCZ="CZ12",'Outside Temp'!B14263, IF(CECCZ="CZ13",'Outside Temp'!B14264))))</f>
        <v>70</v>
      </c>
      <c r="G14261" s="12">
        <f t="shared" si="3"/>
        <v>2</v>
      </c>
    </row>
    <row r="14262" ht="15.75" customHeight="1">
      <c r="A14262" s="13">
        <v>42273.583333333336</v>
      </c>
      <c r="B14262" s="73">
        <f t="shared" si="1"/>
        <v>42273</v>
      </c>
      <c r="C14262" s="74">
        <f>IF(NewCustomer="Yes", IF(COUNTIF($I$2:$I$11,B14262)&gt;0,0,WEEKDAY(B14262,2)),IF(COUNTIF($I$2:$I$21,B14262)&gt;0,0,WEEKDAY(B14262,2)))</f>
        <v>6</v>
      </c>
      <c r="D14262" s="74">
        <f t="shared" si="2"/>
        <v>14</v>
      </c>
      <c r="E14262" s="12">
        <f>IFERROR(VLOOKUP(A14262,'IDAR Meter Data'!$A:$B,2,1),"")</f>
        <v>110</v>
      </c>
      <c r="F14262" s="75">
        <f>IF(CECCZ="CZ03",'Outside Temp'!B14262,IF(CECCZ="CZ04",'Outside Temp'!B14263,IF(CECCZ="CZ12",'Outside Temp'!B14264, IF(CECCZ="CZ13",'Outside Temp'!B14265))))</f>
        <v>70</v>
      </c>
      <c r="G14262" s="12">
        <f t="shared" si="3"/>
        <v>2</v>
      </c>
    </row>
    <row r="14263" ht="15.75" customHeight="1">
      <c r="A14263" s="13">
        <v>42273.59375</v>
      </c>
      <c r="B14263" s="73">
        <f t="shared" si="1"/>
        <v>42273</v>
      </c>
      <c r="C14263" s="74">
        <f>IF(NewCustomer="Yes", IF(COUNTIF($I$2:$I$11,B14263)&gt;0,0,WEEKDAY(B14263,2)),IF(COUNTIF($I$2:$I$21,B14263)&gt;0,0,WEEKDAY(B14263,2)))</f>
        <v>6</v>
      </c>
      <c r="D14263" s="74">
        <f t="shared" si="2"/>
        <v>14</v>
      </c>
      <c r="E14263" s="12">
        <f>IFERROR(VLOOKUP(A14263,'IDAR Meter Data'!$A:$B,2,1),"")</f>
        <v>113</v>
      </c>
      <c r="F14263" s="75">
        <f>IF(CECCZ="CZ03",'Outside Temp'!B14263,IF(CECCZ="CZ04",'Outside Temp'!B14264,IF(CECCZ="CZ12",'Outside Temp'!B14265, IF(CECCZ="CZ13",'Outside Temp'!B14266))))</f>
        <v>70</v>
      </c>
      <c r="G14263" s="12">
        <f t="shared" si="3"/>
        <v>2</v>
      </c>
    </row>
    <row r="14264" ht="15.75" customHeight="1">
      <c r="A14264" s="13">
        <v>42273.604166666664</v>
      </c>
      <c r="B14264" s="73">
        <f t="shared" si="1"/>
        <v>42273</v>
      </c>
      <c r="C14264" s="74">
        <f>IF(NewCustomer="Yes", IF(COUNTIF($I$2:$I$11,B14264)&gt;0,0,WEEKDAY(B14264,2)),IF(COUNTIF($I$2:$I$21,B14264)&gt;0,0,WEEKDAY(B14264,2)))</f>
        <v>6</v>
      </c>
      <c r="D14264" s="74">
        <f t="shared" si="2"/>
        <v>14</v>
      </c>
      <c r="E14264" s="12">
        <f>IFERROR(VLOOKUP(A14264,'IDAR Meter Data'!$A:$B,2,1),"")</f>
        <v>107</v>
      </c>
      <c r="F14264" s="75">
        <f>IF(CECCZ="CZ03",'Outside Temp'!B14264,IF(CECCZ="CZ04",'Outside Temp'!B14265,IF(CECCZ="CZ12",'Outside Temp'!B14266, IF(CECCZ="CZ13",'Outside Temp'!B14267))))</f>
        <v>70</v>
      </c>
      <c r="G14264" s="12">
        <f t="shared" si="3"/>
        <v>2</v>
      </c>
    </row>
    <row r="14265" ht="15.75" customHeight="1">
      <c r="A14265" s="13">
        <v>42273.614583333336</v>
      </c>
      <c r="B14265" s="73">
        <f t="shared" si="1"/>
        <v>42273</v>
      </c>
      <c r="C14265" s="74">
        <f>IF(NewCustomer="Yes", IF(COUNTIF($I$2:$I$11,B14265)&gt;0,0,WEEKDAY(B14265,2)),IF(COUNTIF($I$2:$I$21,B14265)&gt;0,0,WEEKDAY(B14265,2)))</f>
        <v>6</v>
      </c>
      <c r="D14265" s="74">
        <f t="shared" si="2"/>
        <v>14</v>
      </c>
      <c r="E14265" s="12">
        <f>IFERROR(VLOOKUP(A14265,'IDAR Meter Data'!$A:$B,2,1),"")</f>
        <v>111</v>
      </c>
      <c r="F14265" s="75">
        <f>IF(CECCZ="CZ03",'Outside Temp'!B14265,IF(CECCZ="CZ04",'Outside Temp'!B14266,IF(CECCZ="CZ12",'Outside Temp'!B14267, IF(CECCZ="CZ13",'Outside Temp'!B14268))))</f>
        <v>70</v>
      </c>
      <c r="G14265" s="12">
        <f t="shared" si="3"/>
        <v>2</v>
      </c>
    </row>
    <row r="14266" ht="15.75" customHeight="1">
      <c r="A14266" s="13">
        <v>42273.625</v>
      </c>
      <c r="B14266" s="73">
        <f t="shared" si="1"/>
        <v>42273</v>
      </c>
      <c r="C14266" s="74">
        <f>IF(NewCustomer="Yes", IF(COUNTIF($I$2:$I$11,B14266)&gt;0,0,WEEKDAY(B14266,2)),IF(COUNTIF($I$2:$I$21,B14266)&gt;0,0,WEEKDAY(B14266,2)))</f>
        <v>6</v>
      </c>
      <c r="D14266" s="74">
        <f t="shared" si="2"/>
        <v>15</v>
      </c>
      <c r="E14266" s="12">
        <f>IFERROR(VLOOKUP(A14266,'IDAR Meter Data'!$A:$B,2,1),"")</f>
        <v>107</v>
      </c>
      <c r="F14266" s="75">
        <f>IF(CECCZ="CZ03",'Outside Temp'!B14266,IF(CECCZ="CZ04",'Outside Temp'!B14267,IF(CECCZ="CZ12",'Outside Temp'!B14268, IF(CECCZ="CZ13",'Outside Temp'!B14269))))</f>
        <v>70</v>
      </c>
      <c r="G14266" s="12">
        <f t="shared" si="3"/>
        <v>2</v>
      </c>
    </row>
    <row r="14267" ht="15.75" customHeight="1">
      <c r="A14267" s="13">
        <v>42273.635416666664</v>
      </c>
      <c r="B14267" s="73">
        <f t="shared" si="1"/>
        <v>42273</v>
      </c>
      <c r="C14267" s="74">
        <f>IF(NewCustomer="Yes", IF(COUNTIF($I$2:$I$11,B14267)&gt;0,0,WEEKDAY(B14267,2)),IF(COUNTIF($I$2:$I$21,B14267)&gt;0,0,WEEKDAY(B14267,2)))</f>
        <v>6</v>
      </c>
      <c r="D14267" s="74">
        <f t="shared" si="2"/>
        <v>15</v>
      </c>
      <c r="E14267" s="12">
        <f>IFERROR(VLOOKUP(A14267,'IDAR Meter Data'!$A:$B,2,1),"")</f>
        <v>113</v>
      </c>
      <c r="F14267" s="75">
        <f>IF(CECCZ="CZ03",'Outside Temp'!B14267,IF(CECCZ="CZ04",'Outside Temp'!B14268,IF(CECCZ="CZ12",'Outside Temp'!B14269, IF(CECCZ="CZ13",'Outside Temp'!B14270))))</f>
        <v>70</v>
      </c>
      <c r="G14267" s="12">
        <f t="shared" si="3"/>
        <v>2</v>
      </c>
    </row>
    <row r="14268" ht="15.75" customHeight="1">
      <c r="A14268" s="13">
        <v>42273.645833333336</v>
      </c>
      <c r="B14268" s="73">
        <f t="shared" si="1"/>
        <v>42273</v>
      </c>
      <c r="C14268" s="74">
        <f>IF(NewCustomer="Yes", IF(COUNTIF($I$2:$I$11,B14268)&gt;0,0,WEEKDAY(B14268,2)),IF(COUNTIF($I$2:$I$21,B14268)&gt;0,0,WEEKDAY(B14268,2)))</f>
        <v>6</v>
      </c>
      <c r="D14268" s="74">
        <f t="shared" si="2"/>
        <v>15</v>
      </c>
      <c r="E14268" s="12">
        <f>IFERROR(VLOOKUP(A14268,'IDAR Meter Data'!$A:$B,2,1),"")</f>
        <v>110</v>
      </c>
      <c r="F14268" s="75">
        <f>IF(CECCZ="CZ03",'Outside Temp'!B14268,IF(CECCZ="CZ04",'Outside Temp'!B14269,IF(CECCZ="CZ12",'Outside Temp'!B14270, IF(CECCZ="CZ13",'Outside Temp'!B14271))))</f>
        <v>70</v>
      </c>
      <c r="G14268" s="12">
        <f t="shared" si="3"/>
        <v>2</v>
      </c>
    </row>
    <row r="14269" ht="15.75" customHeight="1">
      <c r="A14269" s="13">
        <v>42273.65625</v>
      </c>
      <c r="B14269" s="73">
        <f t="shared" si="1"/>
        <v>42273</v>
      </c>
      <c r="C14269" s="74">
        <f>IF(NewCustomer="Yes", IF(COUNTIF($I$2:$I$11,B14269)&gt;0,0,WEEKDAY(B14269,2)),IF(COUNTIF($I$2:$I$21,B14269)&gt;0,0,WEEKDAY(B14269,2)))</f>
        <v>6</v>
      </c>
      <c r="D14269" s="74">
        <f t="shared" si="2"/>
        <v>15</v>
      </c>
      <c r="E14269" s="12">
        <f>IFERROR(VLOOKUP(A14269,'IDAR Meter Data'!$A:$B,2,1),"")</f>
        <v>106</v>
      </c>
      <c r="F14269" s="75">
        <f>IF(CECCZ="CZ03",'Outside Temp'!B14269,IF(CECCZ="CZ04",'Outside Temp'!B14270,IF(CECCZ="CZ12",'Outside Temp'!B14271, IF(CECCZ="CZ13",'Outside Temp'!B14272))))</f>
        <v>70</v>
      </c>
      <c r="G14269" s="12">
        <f t="shared" si="3"/>
        <v>2</v>
      </c>
    </row>
    <row r="14270" ht="15.75" customHeight="1">
      <c r="A14270" s="13">
        <v>42273.666666666664</v>
      </c>
      <c r="B14270" s="73">
        <f t="shared" si="1"/>
        <v>42273</v>
      </c>
      <c r="C14270" s="74">
        <f>IF(NewCustomer="Yes", IF(COUNTIF($I$2:$I$11,B14270)&gt;0,0,WEEKDAY(B14270,2)),IF(COUNTIF($I$2:$I$21,B14270)&gt;0,0,WEEKDAY(B14270,2)))</f>
        <v>6</v>
      </c>
      <c r="D14270" s="74">
        <f t="shared" si="2"/>
        <v>16</v>
      </c>
      <c r="E14270" s="12">
        <f>IFERROR(VLOOKUP(A14270,'IDAR Meter Data'!$A:$B,2,1),"")</f>
        <v>105</v>
      </c>
      <c r="F14270" s="75">
        <f>IF(CECCZ="CZ03",'Outside Temp'!B14270,IF(CECCZ="CZ04",'Outside Temp'!B14271,IF(CECCZ="CZ12",'Outside Temp'!B14272, IF(CECCZ="CZ13",'Outside Temp'!B14273))))</f>
        <v>69.8</v>
      </c>
      <c r="G14270" s="12">
        <f t="shared" si="3"/>
        <v>2</v>
      </c>
    </row>
    <row r="14271" ht="15.75" customHeight="1">
      <c r="A14271" s="13">
        <v>42273.677083333336</v>
      </c>
      <c r="B14271" s="73">
        <f t="shared" si="1"/>
        <v>42273</v>
      </c>
      <c r="C14271" s="74">
        <f>IF(NewCustomer="Yes", IF(COUNTIF($I$2:$I$11,B14271)&gt;0,0,WEEKDAY(B14271,2)),IF(COUNTIF($I$2:$I$21,B14271)&gt;0,0,WEEKDAY(B14271,2)))</f>
        <v>6</v>
      </c>
      <c r="D14271" s="74">
        <f t="shared" si="2"/>
        <v>16</v>
      </c>
      <c r="E14271" s="12">
        <f>IFERROR(VLOOKUP(A14271,'IDAR Meter Data'!$A:$B,2,1),"")</f>
        <v>105</v>
      </c>
      <c r="F14271" s="75">
        <f>IF(CECCZ="CZ03",'Outside Temp'!B14271,IF(CECCZ="CZ04",'Outside Temp'!B14272,IF(CECCZ="CZ12",'Outside Temp'!B14273, IF(CECCZ="CZ13",'Outside Temp'!B14274))))</f>
        <v>69.05</v>
      </c>
      <c r="G14271" s="12">
        <f t="shared" si="3"/>
        <v>2</v>
      </c>
    </row>
    <row r="14272" ht="15.75" customHeight="1">
      <c r="A14272" s="13">
        <v>42273.6875</v>
      </c>
      <c r="B14272" s="73">
        <f t="shared" si="1"/>
        <v>42273</v>
      </c>
      <c r="C14272" s="74">
        <f>IF(NewCustomer="Yes", IF(COUNTIF($I$2:$I$11,B14272)&gt;0,0,WEEKDAY(B14272,2)),IF(COUNTIF($I$2:$I$21,B14272)&gt;0,0,WEEKDAY(B14272,2)))</f>
        <v>6</v>
      </c>
      <c r="D14272" s="74">
        <f t="shared" si="2"/>
        <v>16</v>
      </c>
      <c r="E14272" s="12">
        <f>IFERROR(VLOOKUP(A14272,'IDAR Meter Data'!$A:$B,2,1),"")</f>
        <v>107</v>
      </c>
      <c r="F14272" s="75">
        <f>IF(CECCZ="CZ03",'Outside Temp'!B14272,IF(CECCZ="CZ04",'Outside Temp'!B14273,IF(CECCZ="CZ12",'Outside Temp'!B14274, IF(CECCZ="CZ13",'Outside Temp'!B14275))))</f>
        <v>68.3</v>
      </c>
      <c r="G14272" s="12">
        <f t="shared" si="3"/>
        <v>2</v>
      </c>
    </row>
    <row r="14273" ht="15.75" customHeight="1">
      <c r="A14273" s="13">
        <v>42273.697916666664</v>
      </c>
      <c r="B14273" s="73">
        <f t="shared" si="1"/>
        <v>42273</v>
      </c>
      <c r="C14273" s="74">
        <f>IF(NewCustomer="Yes", IF(COUNTIF($I$2:$I$11,B14273)&gt;0,0,WEEKDAY(B14273,2)),IF(COUNTIF($I$2:$I$21,B14273)&gt;0,0,WEEKDAY(B14273,2)))</f>
        <v>6</v>
      </c>
      <c r="D14273" s="74">
        <f t="shared" si="2"/>
        <v>16</v>
      </c>
      <c r="E14273" s="12">
        <f>IFERROR(VLOOKUP(A14273,'IDAR Meter Data'!$A:$B,2,1),"")</f>
        <v>109</v>
      </c>
      <c r="F14273" s="75">
        <f>IF(CECCZ="CZ03",'Outside Temp'!B14273,IF(CECCZ="CZ04",'Outside Temp'!B14274,IF(CECCZ="CZ12",'Outside Temp'!B14275, IF(CECCZ="CZ13",'Outside Temp'!B14276))))</f>
        <v>67.55</v>
      </c>
      <c r="G14273" s="12">
        <f t="shared" si="3"/>
        <v>2</v>
      </c>
    </row>
    <row r="14274" ht="15.75" customHeight="1">
      <c r="A14274" s="13">
        <v>42273.708333333336</v>
      </c>
      <c r="B14274" s="73">
        <f t="shared" si="1"/>
        <v>42273</v>
      </c>
      <c r="C14274" s="74">
        <f>IF(NewCustomer="Yes", IF(COUNTIF($I$2:$I$11,B14274)&gt;0,0,WEEKDAY(B14274,2)),IF(COUNTIF($I$2:$I$21,B14274)&gt;0,0,WEEKDAY(B14274,2)))</f>
        <v>6</v>
      </c>
      <c r="D14274" s="74">
        <f t="shared" si="2"/>
        <v>17</v>
      </c>
      <c r="E14274" s="12">
        <f>IFERROR(VLOOKUP(A14274,'IDAR Meter Data'!$A:$B,2,1),"")</f>
        <v>109</v>
      </c>
      <c r="F14274" s="75">
        <f>IF(CECCZ="CZ03",'Outside Temp'!B14274,IF(CECCZ="CZ04",'Outside Temp'!B14275,IF(CECCZ="CZ12",'Outside Temp'!B14276, IF(CECCZ="CZ13",'Outside Temp'!B14277))))</f>
        <v>66.73333333</v>
      </c>
      <c r="G14274" s="12">
        <f t="shared" si="3"/>
        <v>2</v>
      </c>
    </row>
    <row r="14275" ht="15.75" customHeight="1">
      <c r="A14275" s="13">
        <v>42273.71875</v>
      </c>
      <c r="B14275" s="73">
        <f t="shared" si="1"/>
        <v>42273</v>
      </c>
      <c r="C14275" s="74">
        <f>IF(NewCustomer="Yes", IF(COUNTIF($I$2:$I$11,B14275)&gt;0,0,WEEKDAY(B14275,2)),IF(COUNTIF($I$2:$I$21,B14275)&gt;0,0,WEEKDAY(B14275,2)))</f>
        <v>6</v>
      </c>
      <c r="D14275" s="74">
        <f t="shared" si="2"/>
        <v>17</v>
      </c>
      <c r="E14275" s="12">
        <f>IFERROR(VLOOKUP(A14275,'IDAR Meter Data'!$A:$B,2,1),"")</f>
        <v>110</v>
      </c>
      <c r="F14275" s="75">
        <f>IF(CECCZ="CZ03",'Outside Temp'!B14275,IF(CECCZ="CZ04",'Outside Temp'!B14276,IF(CECCZ="CZ12",'Outside Temp'!B14277, IF(CECCZ="CZ13",'Outside Temp'!B14278))))</f>
        <v>65.73333333</v>
      </c>
      <c r="G14275" s="12">
        <f t="shared" si="3"/>
        <v>2</v>
      </c>
    </row>
    <row r="14276" ht="15.75" customHeight="1">
      <c r="A14276" s="13">
        <v>42273.729166666664</v>
      </c>
      <c r="B14276" s="73">
        <f t="shared" si="1"/>
        <v>42273</v>
      </c>
      <c r="C14276" s="74">
        <f>IF(NewCustomer="Yes", IF(COUNTIF($I$2:$I$11,B14276)&gt;0,0,WEEKDAY(B14276,2)),IF(COUNTIF($I$2:$I$21,B14276)&gt;0,0,WEEKDAY(B14276,2)))</f>
        <v>6</v>
      </c>
      <c r="D14276" s="74">
        <f t="shared" si="2"/>
        <v>17</v>
      </c>
      <c r="E14276" s="12">
        <f>IFERROR(VLOOKUP(A14276,'IDAR Meter Data'!$A:$B,2,1),"")</f>
        <v>106</v>
      </c>
      <c r="F14276" s="75">
        <f>IF(CECCZ="CZ03",'Outside Temp'!B14276,IF(CECCZ="CZ04",'Outside Temp'!B14277,IF(CECCZ="CZ12",'Outside Temp'!B14278, IF(CECCZ="CZ13",'Outside Temp'!B14279))))</f>
        <v>64.73333333</v>
      </c>
      <c r="G14276" s="12">
        <f t="shared" si="3"/>
        <v>1</v>
      </c>
    </row>
    <row r="14277" ht="15.75" customHeight="1">
      <c r="A14277" s="13">
        <v>42273.739583333336</v>
      </c>
      <c r="B14277" s="73">
        <f t="shared" si="1"/>
        <v>42273</v>
      </c>
      <c r="C14277" s="74">
        <f>IF(NewCustomer="Yes", IF(COUNTIF($I$2:$I$11,B14277)&gt;0,0,WEEKDAY(B14277,2)),IF(COUNTIF($I$2:$I$21,B14277)&gt;0,0,WEEKDAY(B14277,2)))</f>
        <v>6</v>
      </c>
      <c r="D14277" s="74">
        <f t="shared" si="2"/>
        <v>17</v>
      </c>
      <c r="E14277" s="12">
        <f>IFERROR(VLOOKUP(A14277,'IDAR Meter Data'!$A:$B,2,1),"")</f>
        <v>116</v>
      </c>
      <c r="F14277" s="75">
        <f>IF(CECCZ="CZ03",'Outside Temp'!B14277,IF(CECCZ="CZ04",'Outside Temp'!B14278,IF(CECCZ="CZ12",'Outside Temp'!B14279, IF(CECCZ="CZ13",'Outside Temp'!B14280))))</f>
        <v>63.73333333</v>
      </c>
      <c r="G14277" s="12">
        <f t="shared" si="3"/>
        <v>1</v>
      </c>
    </row>
    <row r="14278" ht="15.75" customHeight="1">
      <c r="A14278" s="13">
        <v>42273.75</v>
      </c>
      <c r="B14278" s="73">
        <f t="shared" si="1"/>
        <v>42273</v>
      </c>
      <c r="C14278" s="74">
        <f>IF(NewCustomer="Yes", IF(COUNTIF($I$2:$I$11,B14278)&gt;0,0,WEEKDAY(B14278,2)),IF(COUNTIF($I$2:$I$21,B14278)&gt;0,0,WEEKDAY(B14278,2)))</f>
        <v>6</v>
      </c>
      <c r="D14278" s="74">
        <f t="shared" si="2"/>
        <v>18</v>
      </c>
      <c r="E14278" s="12">
        <f>IFERROR(VLOOKUP(A14278,'IDAR Meter Data'!$A:$B,2,1),"")</f>
        <v>109</v>
      </c>
      <c r="F14278" s="75">
        <f>IF(CECCZ="CZ03",'Outside Temp'!B14278,IF(CECCZ="CZ04",'Outside Temp'!B14279,IF(CECCZ="CZ12",'Outside Temp'!B14280, IF(CECCZ="CZ13",'Outside Temp'!B14281))))</f>
        <v>62.93333333</v>
      </c>
      <c r="G14278" s="12">
        <f t="shared" si="3"/>
        <v>1</v>
      </c>
    </row>
    <row r="14279" ht="15.75" customHeight="1">
      <c r="A14279" s="13">
        <v>42273.760416666664</v>
      </c>
      <c r="B14279" s="73">
        <f t="shared" si="1"/>
        <v>42273</v>
      </c>
      <c r="C14279" s="74">
        <f>IF(NewCustomer="Yes", IF(COUNTIF($I$2:$I$11,B14279)&gt;0,0,WEEKDAY(B14279,2)),IF(COUNTIF($I$2:$I$21,B14279)&gt;0,0,WEEKDAY(B14279,2)))</f>
        <v>6</v>
      </c>
      <c r="D14279" s="74">
        <f t="shared" si="2"/>
        <v>18</v>
      </c>
      <c r="E14279" s="12">
        <f>IFERROR(VLOOKUP(A14279,'IDAR Meter Data'!$A:$B,2,1),"")</f>
        <v>107</v>
      </c>
      <c r="F14279" s="75">
        <f>IF(CECCZ="CZ03",'Outside Temp'!B14279,IF(CECCZ="CZ04",'Outside Temp'!B14280,IF(CECCZ="CZ12",'Outside Temp'!B14281, IF(CECCZ="CZ13",'Outside Temp'!B14282))))</f>
        <v>62.68333333</v>
      </c>
      <c r="G14279" s="12">
        <f t="shared" si="3"/>
        <v>1</v>
      </c>
    </row>
    <row r="14280" ht="15.75" customHeight="1">
      <c r="A14280" s="13">
        <v>42273.770833333336</v>
      </c>
      <c r="B14280" s="73">
        <f t="shared" si="1"/>
        <v>42273</v>
      </c>
      <c r="C14280" s="74">
        <f>IF(NewCustomer="Yes", IF(COUNTIF($I$2:$I$11,B14280)&gt;0,0,WEEKDAY(B14280,2)),IF(COUNTIF($I$2:$I$21,B14280)&gt;0,0,WEEKDAY(B14280,2)))</f>
        <v>6</v>
      </c>
      <c r="D14280" s="74">
        <f t="shared" si="2"/>
        <v>18</v>
      </c>
      <c r="E14280" s="12">
        <f>IFERROR(VLOOKUP(A14280,'IDAR Meter Data'!$A:$B,2,1),"")</f>
        <v>106</v>
      </c>
      <c r="F14280" s="75">
        <f>IF(CECCZ="CZ03",'Outside Temp'!B14280,IF(CECCZ="CZ04",'Outside Temp'!B14281,IF(CECCZ="CZ12",'Outside Temp'!B14282, IF(CECCZ="CZ13",'Outside Temp'!B14283))))</f>
        <v>62.43333333</v>
      </c>
      <c r="G14280" s="12">
        <f t="shared" si="3"/>
        <v>1</v>
      </c>
    </row>
    <row r="14281" ht="15.75" customHeight="1">
      <c r="A14281" s="13">
        <v>42273.78125</v>
      </c>
      <c r="B14281" s="73">
        <f t="shared" si="1"/>
        <v>42273</v>
      </c>
      <c r="C14281" s="74">
        <f>IF(NewCustomer="Yes", IF(COUNTIF($I$2:$I$11,B14281)&gt;0,0,WEEKDAY(B14281,2)),IF(COUNTIF($I$2:$I$21,B14281)&gt;0,0,WEEKDAY(B14281,2)))</f>
        <v>6</v>
      </c>
      <c r="D14281" s="74">
        <f t="shared" si="2"/>
        <v>18</v>
      </c>
      <c r="E14281" s="12">
        <f>IFERROR(VLOOKUP(A14281,'IDAR Meter Data'!$A:$B,2,1),"")</f>
        <v>109</v>
      </c>
      <c r="F14281" s="75">
        <f>IF(CECCZ="CZ03",'Outside Temp'!B14281,IF(CECCZ="CZ04",'Outside Temp'!B14282,IF(CECCZ="CZ12",'Outside Temp'!B14283, IF(CECCZ="CZ13",'Outside Temp'!B14284))))</f>
        <v>62.18333333</v>
      </c>
      <c r="G14281" s="12">
        <f t="shared" si="3"/>
        <v>1</v>
      </c>
    </row>
    <row r="14282" ht="15.75" customHeight="1">
      <c r="A14282" s="13">
        <v>42273.791666666664</v>
      </c>
      <c r="B14282" s="73">
        <f t="shared" si="1"/>
        <v>42273</v>
      </c>
      <c r="C14282" s="74">
        <f>IF(NewCustomer="Yes", IF(COUNTIF($I$2:$I$11,B14282)&gt;0,0,WEEKDAY(B14282,2)),IF(COUNTIF($I$2:$I$21,B14282)&gt;0,0,WEEKDAY(B14282,2)))</f>
        <v>6</v>
      </c>
      <c r="D14282" s="74">
        <f t="shared" si="2"/>
        <v>19</v>
      </c>
      <c r="E14282" s="12">
        <f>IFERROR(VLOOKUP(A14282,'IDAR Meter Data'!$A:$B,2,1),"")</f>
        <v>113</v>
      </c>
      <c r="F14282" s="75">
        <f>IF(CECCZ="CZ03",'Outside Temp'!B14282,IF(CECCZ="CZ04",'Outside Temp'!B14283,IF(CECCZ="CZ12",'Outside Temp'!B14284, IF(CECCZ="CZ13",'Outside Temp'!B14285))))</f>
        <v>61.93333333</v>
      </c>
      <c r="G14282" s="12">
        <f t="shared" si="3"/>
        <v>1</v>
      </c>
    </row>
    <row r="14283" ht="15.75" customHeight="1">
      <c r="A14283" s="13">
        <v>42273.802083333336</v>
      </c>
      <c r="B14283" s="73">
        <f t="shared" si="1"/>
        <v>42273</v>
      </c>
      <c r="C14283" s="74">
        <f>IF(NewCustomer="Yes", IF(COUNTIF($I$2:$I$11,B14283)&gt;0,0,WEEKDAY(B14283,2)),IF(COUNTIF($I$2:$I$21,B14283)&gt;0,0,WEEKDAY(B14283,2)))</f>
        <v>6</v>
      </c>
      <c r="D14283" s="74">
        <f t="shared" si="2"/>
        <v>19</v>
      </c>
      <c r="E14283" s="12">
        <f>IFERROR(VLOOKUP(A14283,'IDAR Meter Data'!$A:$B,2,1),"")</f>
        <v>109</v>
      </c>
      <c r="F14283" s="75">
        <f>IF(CECCZ="CZ03",'Outside Temp'!B14283,IF(CECCZ="CZ04",'Outside Temp'!B14284,IF(CECCZ="CZ12",'Outside Temp'!B14285, IF(CECCZ="CZ13",'Outside Temp'!B14286))))</f>
        <v>61.68333333</v>
      </c>
      <c r="G14283" s="12">
        <f t="shared" si="3"/>
        <v>1</v>
      </c>
    </row>
    <row r="14284" ht="15.75" customHeight="1">
      <c r="A14284" s="13">
        <v>42273.8125</v>
      </c>
      <c r="B14284" s="73">
        <f t="shared" si="1"/>
        <v>42273</v>
      </c>
      <c r="C14284" s="74">
        <f>IF(NewCustomer="Yes", IF(COUNTIF($I$2:$I$11,B14284)&gt;0,0,WEEKDAY(B14284,2)),IF(COUNTIF($I$2:$I$21,B14284)&gt;0,0,WEEKDAY(B14284,2)))</f>
        <v>6</v>
      </c>
      <c r="D14284" s="74">
        <f t="shared" si="2"/>
        <v>19</v>
      </c>
      <c r="E14284" s="12">
        <f>IFERROR(VLOOKUP(A14284,'IDAR Meter Data'!$A:$B,2,1),"")</f>
        <v>115</v>
      </c>
      <c r="F14284" s="75">
        <f>IF(CECCZ="CZ03",'Outside Temp'!B14284,IF(CECCZ="CZ04",'Outside Temp'!B14285,IF(CECCZ="CZ12",'Outside Temp'!B14286, IF(CECCZ="CZ13",'Outside Temp'!B14287))))</f>
        <v>61.43333333</v>
      </c>
      <c r="G14284" s="12">
        <f t="shared" si="3"/>
        <v>1</v>
      </c>
    </row>
    <row r="14285" ht="15.75" customHeight="1">
      <c r="A14285" s="13">
        <v>42273.822916666664</v>
      </c>
      <c r="B14285" s="73">
        <f t="shared" si="1"/>
        <v>42273</v>
      </c>
      <c r="C14285" s="74">
        <f>IF(NewCustomer="Yes", IF(COUNTIF($I$2:$I$11,B14285)&gt;0,0,WEEKDAY(B14285,2)),IF(COUNTIF($I$2:$I$21,B14285)&gt;0,0,WEEKDAY(B14285,2)))</f>
        <v>6</v>
      </c>
      <c r="D14285" s="74">
        <f t="shared" si="2"/>
        <v>19</v>
      </c>
      <c r="E14285" s="12">
        <f>IFERROR(VLOOKUP(A14285,'IDAR Meter Data'!$A:$B,2,1),"")</f>
        <v>107</v>
      </c>
      <c r="F14285" s="75">
        <f>IF(CECCZ="CZ03",'Outside Temp'!B14285,IF(CECCZ="CZ04",'Outside Temp'!B14286,IF(CECCZ="CZ12",'Outside Temp'!B14287, IF(CECCZ="CZ13",'Outside Temp'!B14288))))</f>
        <v>61.18333333</v>
      </c>
      <c r="G14285" s="12">
        <f t="shared" si="3"/>
        <v>1</v>
      </c>
    </row>
    <row r="14286" ht="15.75" customHeight="1">
      <c r="A14286" s="13">
        <v>42273.833333333336</v>
      </c>
      <c r="B14286" s="73">
        <f t="shared" si="1"/>
        <v>42273</v>
      </c>
      <c r="C14286" s="74">
        <f>IF(NewCustomer="Yes", IF(COUNTIF($I$2:$I$11,B14286)&gt;0,0,WEEKDAY(B14286,2)),IF(COUNTIF($I$2:$I$21,B14286)&gt;0,0,WEEKDAY(B14286,2)))</f>
        <v>6</v>
      </c>
      <c r="D14286" s="74">
        <f t="shared" si="2"/>
        <v>20</v>
      </c>
      <c r="E14286" s="12">
        <f>IFERROR(VLOOKUP(A14286,'IDAR Meter Data'!$A:$B,2,1),"")</f>
        <v>109</v>
      </c>
      <c r="F14286" s="75">
        <f>IF(CECCZ="CZ03",'Outside Temp'!B14286,IF(CECCZ="CZ04",'Outside Temp'!B14287,IF(CECCZ="CZ12",'Outside Temp'!B14288, IF(CECCZ="CZ13",'Outside Temp'!B14289))))</f>
        <v>60.93333333</v>
      </c>
      <c r="G14286" s="12">
        <f t="shared" si="3"/>
        <v>1</v>
      </c>
    </row>
    <row r="14287" ht="15.75" customHeight="1">
      <c r="A14287" s="13">
        <v>42273.84375</v>
      </c>
      <c r="B14287" s="73">
        <f t="shared" si="1"/>
        <v>42273</v>
      </c>
      <c r="C14287" s="74">
        <f>IF(NewCustomer="Yes", IF(COUNTIF($I$2:$I$11,B14287)&gt;0,0,WEEKDAY(B14287,2)),IF(COUNTIF($I$2:$I$21,B14287)&gt;0,0,WEEKDAY(B14287,2)))</f>
        <v>6</v>
      </c>
      <c r="D14287" s="74">
        <f t="shared" si="2"/>
        <v>20</v>
      </c>
      <c r="E14287" s="12">
        <f>IFERROR(VLOOKUP(A14287,'IDAR Meter Data'!$A:$B,2,1),"")</f>
        <v>114</v>
      </c>
      <c r="F14287" s="75">
        <f>IF(CECCZ="CZ03",'Outside Temp'!B14287,IF(CECCZ="CZ04",'Outside Temp'!B14288,IF(CECCZ="CZ12",'Outside Temp'!B14289, IF(CECCZ="CZ13",'Outside Temp'!B14290))))</f>
        <v>60.68333333</v>
      </c>
      <c r="G14287" s="12">
        <f t="shared" si="3"/>
        <v>1</v>
      </c>
    </row>
    <row r="14288" ht="15.75" customHeight="1">
      <c r="A14288" s="13">
        <v>42273.854166666664</v>
      </c>
      <c r="B14288" s="73">
        <f t="shared" si="1"/>
        <v>42273</v>
      </c>
      <c r="C14288" s="74">
        <f>IF(NewCustomer="Yes", IF(COUNTIF($I$2:$I$11,B14288)&gt;0,0,WEEKDAY(B14288,2)),IF(COUNTIF($I$2:$I$21,B14288)&gt;0,0,WEEKDAY(B14288,2)))</f>
        <v>6</v>
      </c>
      <c r="D14288" s="74">
        <f t="shared" si="2"/>
        <v>20</v>
      </c>
      <c r="E14288" s="12">
        <f>IFERROR(VLOOKUP(A14288,'IDAR Meter Data'!$A:$B,2,1),"")</f>
        <v>110</v>
      </c>
      <c r="F14288" s="75">
        <f>IF(CECCZ="CZ03",'Outside Temp'!B14288,IF(CECCZ="CZ04",'Outside Temp'!B14289,IF(CECCZ="CZ12",'Outside Temp'!B14290, IF(CECCZ="CZ13",'Outside Temp'!B14291))))</f>
        <v>60.43333333</v>
      </c>
      <c r="G14288" s="12">
        <f t="shared" si="3"/>
        <v>1</v>
      </c>
    </row>
    <row r="14289" ht="15.75" customHeight="1">
      <c r="A14289" s="13">
        <v>42273.864583333336</v>
      </c>
      <c r="B14289" s="73">
        <f t="shared" si="1"/>
        <v>42273</v>
      </c>
      <c r="C14289" s="74">
        <f>IF(NewCustomer="Yes", IF(COUNTIF($I$2:$I$11,B14289)&gt;0,0,WEEKDAY(B14289,2)),IF(COUNTIF($I$2:$I$21,B14289)&gt;0,0,WEEKDAY(B14289,2)))</f>
        <v>6</v>
      </c>
      <c r="D14289" s="74">
        <f t="shared" si="2"/>
        <v>20</v>
      </c>
      <c r="E14289" s="12">
        <f>IFERROR(VLOOKUP(A14289,'IDAR Meter Data'!$A:$B,2,1),"")</f>
        <v>109</v>
      </c>
      <c r="F14289" s="75">
        <f>IF(CECCZ="CZ03",'Outside Temp'!B14289,IF(CECCZ="CZ04",'Outside Temp'!B14290,IF(CECCZ="CZ12",'Outside Temp'!B14291, IF(CECCZ="CZ13",'Outside Temp'!B14292))))</f>
        <v>60.18333333</v>
      </c>
      <c r="G14289" s="12">
        <f t="shared" si="3"/>
        <v>1</v>
      </c>
    </row>
    <row r="14290" ht="15.75" customHeight="1">
      <c r="A14290" s="13">
        <v>42273.875</v>
      </c>
      <c r="B14290" s="73">
        <f t="shared" si="1"/>
        <v>42273</v>
      </c>
      <c r="C14290" s="74">
        <f>IF(NewCustomer="Yes", IF(COUNTIF($I$2:$I$11,B14290)&gt;0,0,WEEKDAY(B14290,2)),IF(COUNTIF($I$2:$I$21,B14290)&gt;0,0,WEEKDAY(B14290,2)))</f>
        <v>6</v>
      </c>
      <c r="D14290" s="74">
        <f t="shared" si="2"/>
        <v>21</v>
      </c>
      <c r="E14290" s="12">
        <f>IFERROR(VLOOKUP(A14290,'IDAR Meter Data'!$A:$B,2,1),"")</f>
        <v>108</v>
      </c>
      <c r="F14290" s="75">
        <f>IF(CECCZ="CZ03",'Outside Temp'!B14290,IF(CECCZ="CZ04",'Outside Temp'!B14291,IF(CECCZ="CZ12",'Outside Temp'!B14292, IF(CECCZ="CZ13",'Outside Temp'!B14293))))</f>
        <v>60</v>
      </c>
      <c r="G14290" s="12">
        <f t="shared" si="3"/>
        <v>1</v>
      </c>
    </row>
    <row r="14291" ht="15.75" customHeight="1">
      <c r="A14291" s="13">
        <v>42273.885416666664</v>
      </c>
      <c r="B14291" s="73">
        <f t="shared" si="1"/>
        <v>42273</v>
      </c>
      <c r="C14291" s="74">
        <f>IF(NewCustomer="Yes", IF(COUNTIF($I$2:$I$11,B14291)&gt;0,0,WEEKDAY(B14291,2)),IF(COUNTIF($I$2:$I$21,B14291)&gt;0,0,WEEKDAY(B14291,2)))</f>
        <v>6</v>
      </c>
      <c r="D14291" s="74">
        <f t="shared" si="2"/>
        <v>21</v>
      </c>
      <c r="E14291" s="12">
        <f>IFERROR(VLOOKUP(A14291,'IDAR Meter Data'!$A:$B,2,1),"")</f>
        <v>108</v>
      </c>
      <c r="F14291" s="75">
        <f>IF(CECCZ="CZ03",'Outside Temp'!B14291,IF(CECCZ="CZ04",'Outside Temp'!B14292,IF(CECCZ="CZ12",'Outside Temp'!B14293, IF(CECCZ="CZ13",'Outside Temp'!B14294))))</f>
        <v>60</v>
      </c>
      <c r="G14291" s="12">
        <f t="shared" si="3"/>
        <v>1</v>
      </c>
    </row>
    <row r="14292" ht="15.75" customHeight="1">
      <c r="A14292" s="13">
        <v>42273.895833333336</v>
      </c>
      <c r="B14292" s="73">
        <f t="shared" si="1"/>
        <v>42273</v>
      </c>
      <c r="C14292" s="74">
        <f>IF(NewCustomer="Yes", IF(COUNTIF($I$2:$I$11,B14292)&gt;0,0,WEEKDAY(B14292,2)),IF(COUNTIF($I$2:$I$21,B14292)&gt;0,0,WEEKDAY(B14292,2)))</f>
        <v>6</v>
      </c>
      <c r="D14292" s="74">
        <f t="shared" si="2"/>
        <v>21</v>
      </c>
      <c r="E14292" s="12">
        <f>IFERROR(VLOOKUP(A14292,'IDAR Meter Data'!$A:$B,2,1),"")</f>
        <v>111</v>
      </c>
      <c r="F14292" s="75">
        <f>IF(CECCZ="CZ03",'Outside Temp'!B14292,IF(CECCZ="CZ04",'Outside Temp'!B14293,IF(CECCZ="CZ12",'Outside Temp'!B14294, IF(CECCZ="CZ13",'Outside Temp'!B14295))))</f>
        <v>60</v>
      </c>
      <c r="G14292" s="12">
        <f t="shared" si="3"/>
        <v>1</v>
      </c>
    </row>
    <row r="14293" ht="15.75" customHeight="1">
      <c r="A14293" s="13">
        <v>42273.90625</v>
      </c>
      <c r="B14293" s="73">
        <f t="shared" si="1"/>
        <v>42273</v>
      </c>
      <c r="C14293" s="74">
        <f>IF(NewCustomer="Yes", IF(COUNTIF($I$2:$I$11,B14293)&gt;0,0,WEEKDAY(B14293,2)),IF(COUNTIF($I$2:$I$21,B14293)&gt;0,0,WEEKDAY(B14293,2)))</f>
        <v>6</v>
      </c>
      <c r="D14293" s="74">
        <f t="shared" si="2"/>
        <v>21</v>
      </c>
      <c r="E14293" s="12">
        <f>IFERROR(VLOOKUP(A14293,'IDAR Meter Data'!$A:$B,2,1),"")</f>
        <v>110</v>
      </c>
      <c r="F14293" s="75">
        <f>IF(CECCZ="CZ03",'Outside Temp'!B14293,IF(CECCZ="CZ04",'Outside Temp'!B14294,IF(CECCZ="CZ12",'Outside Temp'!B14295, IF(CECCZ="CZ13",'Outside Temp'!B14296))))</f>
        <v>60</v>
      </c>
      <c r="G14293" s="12">
        <f t="shared" si="3"/>
        <v>1</v>
      </c>
    </row>
    <row r="14294" ht="15.75" customHeight="1">
      <c r="A14294" s="13">
        <v>42273.916666666664</v>
      </c>
      <c r="B14294" s="73">
        <f t="shared" si="1"/>
        <v>42273</v>
      </c>
      <c r="C14294" s="74">
        <f>IF(NewCustomer="Yes", IF(COUNTIF($I$2:$I$11,B14294)&gt;0,0,WEEKDAY(B14294,2)),IF(COUNTIF($I$2:$I$21,B14294)&gt;0,0,WEEKDAY(B14294,2)))</f>
        <v>6</v>
      </c>
      <c r="D14294" s="74">
        <f t="shared" si="2"/>
        <v>22</v>
      </c>
      <c r="E14294" s="12">
        <f>IFERROR(VLOOKUP(A14294,'IDAR Meter Data'!$A:$B,2,1),"")</f>
        <v>108</v>
      </c>
      <c r="F14294" s="75">
        <f>IF(CECCZ="CZ03",'Outside Temp'!B14294,IF(CECCZ="CZ04",'Outside Temp'!B14295,IF(CECCZ="CZ12",'Outside Temp'!B14296, IF(CECCZ="CZ13",'Outside Temp'!B14297))))</f>
        <v>59.93333333</v>
      </c>
      <c r="G14294" s="12">
        <f t="shared" si="3"/>
        <v>1</v>
      </c>
    </row>
    <row r="14295" ht="15.75" customHeight="1">
      <c r="A14295" s="13">
        <v>42273.927083333336</v>
      </c>
      <c r="B14295" s="73">
        <f t="shared" si="1"/>
        <v>42273</v>
      </c>
      <c r="C14295" s="74">
        <f>IF(NewCustomer="Yes", IF(COUNTIF($I$2:$I$11,B14295)&gt;0,0,WEEKDAY(B14295,2)),IF(COUNTIF($I$2:$I$21,B14295)&gt;0,0,WEEKDAY(B14295,2)))</f>
        <v>6</v>
      </c>
      <c r="D14295" s="74">
        <f t="shared" si="2"/>
        <v>22</v>
      </c>
      <c r="E14295" s="12">
        <f>IFERROR(VLOOKUP(A14295,'IDAR Meter Data'!$A:$B,2,1),"")</f>
        <v>107</v>
      </c>
      <c r="F14295" s="75">
        <f>IF(CECCZ="CZ03",'Outside Temp'!B14295,IF(CECCZ="CZ04",'Outside Temp'!B14296,IF(CECCZ="CZ12",'Outside Temp'!B14297, IF(CECCZ="CZ13",'Outside Temp'!B14298))))</f>
        <v>59.68333333</v>
      </c>
      <c r="G14295" s="12">
        <f t="shared" si="3"/>
        <v>1</v>
      </c>
    </row>
    <row r="14296" ht="15.75" customHeight="1">
      <c r="A14296" s="13">
        <v>42273.9375</v>
      </c>
      <c r="B14296" s="73">
        <f t="shared" si="1"/>
        <v>42273</v>
      </c>
      <c r="C14296" s="74">
        <f>IF(NewCustomer="Yes", IF(COUNTIF($I$2:$I$11,B14296)&gt;0,0,WEEKDAY(B14296,2)),IF(COUNTIF($I$2:$I$21,B14296)&gt;0,0,WEEKDAY(B14296,2)))</f>
        <v>6</v>
      </c>
      <c r="D14296" s="74">
        <f t="shared" si="2"/>
        <v>22</v>
      </c>
      <c r="E14296" s="12">
        <f>IFERROR(VLOOKUP(A14296,'IDAR Meter Data'!$A:$B,2,1),"")</f>
        <v>113</v>
      </c>
      <c r="F14296" s="75">
        <f>IF(CECCZ="CZ03",'Outside Temp'!B14296,IF(CECCZ="CZ04",'Outside Temp'!B14297,IF(CECCZ="CZ12",'Outside Temp'!B14298, IF(CECCZ="CZ13",'Outside Temp'!B14299))))</f>
        <v>59.43333333</v>
      </c>
      <c r="G14296" s="12">
        <f t="shared" si="3"/>
        <v>1</v>
      </c>
    </row>
    <row r="14297" ht="15.75" customHeight="1">
      <c r="A14297" s="13">
        <v>42273.947916666664</v>
      </c>
      <c r="B14297" s="73">
        <f t="shared" si="1"/>
        <v>42273</v>
      </c>
      <c r="C14297" s="74">
        <f>IF(NewCustomer="Yes", IF(COUNTIF($I$2:$I$11,B14297)&gt;0,0,WEEKDAY(B14297,2)),IF(COUNTIF($I$2:$I$21,B14297)&gt;0,0,WEEKDAY(B14297,2)))</f>
        <v>6</v>
      </c>
      <c r="D14297" s="74">
        <f t="shared" si="2"/>
        <v>22</v>
      </c>
      <c r="E14297" s="12">
        <f>IFERROR(VLOOKUP(A14297,'IDAR Meter Data'!$A:$B,2,1),"")</f>
        <v>108</v>
      </c>
      <c r="F14297" s="75">
        <f>IF(CECCZ="CZ03",'Outside Temp'!B14297,IF(CECCZ="CZ04",'Outside Temp'!B14298,IF(CECCZ="CZ12",'Outside Temp'!B14299, IF(CECCZ="CZ13",'Outside Temp'!B14300))))</f>
        <v>59.18333333</v>
      </c>
      <c r="G14297" s="12">
        <f t="shared" si="3"/>
        <v>1</v>
      </c>
    </row>
    <row r="14298" ht="15.75" customHeight="1">
      <c r="A14298" s="13">
        <v>42273.958333333336</v>
      </c>
      <c r="B14298" s="73">
        <f t="shared" si="1"/>
        <v>42273</v>
      </c>
      <c r="C14298" s="74">
        <f>IF(NewCustomer="Yes", IF(COUNTIF($I$2:$I$11,B14298)&gt;0,0,WEEKDAY(B14298,2)),IF(COUNTIF($I$2:$I$21,B14298)&gt;0,0,WEEKDAY(B14298,2)))</f>
        <v>6</v>
      </c>
      <c r="D14298" s="74">
        <f t="shared" si="2"/>
        <v>23</v>
      </c>
      <c r="E14298" s="12">
        <f>IFERROR(VLOOKUP(A14298,'IDAR Meter Data'!$A:$B,2,1),"")</f>
        <v>110</v>
      </c>
      <c r="F14298" s="75">
        <f>IF(CECCZ="CZ03",'Outside Temp'!B14298,IF(CECCZ="CZ04",'Outside Temp'!B14299,IF(CECCZ="CZ12",'Outside Temp'!B14300, IF(CECCZ="CZ13",'Outside Temp'!B14301))))</f>
        <v>59</v>
      </c>
      <c r="G14298" s="12">
        <f t="shared" si="3"/>
        <v>1</v>
      </c>
    </row>
    <row r="14299" ht="15.75" customHeight="1">
      <c r="A14299" s="13">
        <v>42273.96875</v>
      </c>
      <c r="B14299" s="73">
        <f t="shared" si="1"/>
        <v>42273</v>
      </c>
      <c r="C14299" s="74">
        <f>IF(NewCustomer="Yes", IF(COUNTIF($I$2:$I$11,B14299)&gt;0,0,WEEKDAY(B14299,2)),IF(COUNTIF($I$2:$I$21,B14299)&gt;0,0,WEEKDAY(B14299,2)))</f>
        <v>6</v>
      </c>
      <c r="D14299" s="74">
        <f t="shared" si="2"/>
        <v>23</v>
      </c>
      <c r="E14299" s="12">
        <f>IFERROR(VLOOKUP(A14299,'IDAR Meter Data'!$A:$B,2,1),"")</f>
        <v>106</v>
      </c>
      <c r="F14299" s="75">
        <f>IF(CECCZ="CZ03",'Outside Temp'!B14299,IF(CECCZ="CZ04",'Outside Temp'!B14300,IF(CECCZ="CZ12",'Outside Temp'!B14301, IF(CECCZ="CZ13",'Outside Temp'!B14302))))</f>
        <v>59</v>
      </c>
      <c r="G14299" s="12">
        <f t="shared" si="3"/>
        <v>1</v>
      </c>
    </row>
    <row r="14300" ht="15.75" customHeight="1">
      <c r="A14300" s="13">
        <v>42273.979166666664</v>
      </c>
      <c r="B14300" s="73">
        <f t="shared" si="1"/>
        <v>42273</v>
      </c>
      <c r="C14300" s="74">
        <f>IF(NewCustomer="Yes", IF(COUNTIF($I$2:$I$11,B14300)&gt;0,0,WEEKDAY(B14300,2)),IF(COUNTIF($I$2:$I$21,B14300)&gt;0,0,WEEKDAY(B14300,2)))</f>
        <v>6</v>
      </c>
      <c r="D14300" s="74">
        <f t="shared" si="2"/>
        <v>23</v>
      </c>
      <c r="E14300" s="12">
        <f>IFERROR(VLOOKUP(A14300,'IDAR Meter Data'!$A:$B,2,1),"")</f>
        <v>108</v>
      </c>
      <c r="F14300" s="75">
        <f>IF(CECCZ="CZ03",'Outside Temp'!B14300,IF(CECCZ="CZ04",'Outside Temp'!B14301,IF(CECCZ="CZ12",'Outside Temp'!B14302, IF(CECCZ="CZ13",'Outside Temp'!B14303))))</f>
        <v>59</v>
      </c>
      <c r="G14300" s="12">
        <f t="shared" si="3"/>
        <v>1</v>
      </c>
    </row>
    <row r="14301" ht="15.75" customHeight="1">
      <c r="A14301" s="13">
        <v>42273.989583333336</v>
      </c>
      <c r="B14301" s="73">
        <f t="shared" si="1"/>
        <v>42273</v>
      </c>
      <c r="C14301" s="74">
        <f>IF(NewCustomer="Yes", IF(COUNTIF($I$2:$I$11,B14301)&gt;0,0,WEEKDAY(B14301,2)),IF(COUNTIF($I$2:$I$21,B14301)&gt;0,0,WEEKDAY(B14301,2)))</f>
        <v>6</v>
      </c>
      <c r="D14301" s="74">
        <f t="shared" si="2"/>
        <v>23</v>
      </c>
      <c r="E14301" s="12">
        <f>IFERROR(VLOOKUP(A14301,'IDAR Meter Data'!$A:$B,2,1),"")</f>
        <v>107</v>
      </c>
      <c r="F14301" s="75">
        <f>IF(CECCZ="CZ03",'Outside Temp'!B14301,IF(CECCZ="CZ04",'Outside Temp'!B14302,IF(CECCZ="CZ12",'Outside Temp'!B14303, IF(CECCZ="CZ13",'Outside Temp'!B14304))))</f>
        <v>59</v>
      </c>
      <c r="G14301" s="12">
        <f t="shared" si="3"/>
        <v>1</v>
      </c>
    </row>
    <row r="14302" ht="15.75" customHeight="1">
      <c r="A14302" s="13">
        <v>42274.0</v>
      </c>
      <c r="B14302" s="73">
        <f t="shared" si="1"/>
        <v>42274</v>
      </c>
      <c r="C14302" s="74">
        <f>IF(NewCustomer="Yes", IF(COUNTIF($I$2:$I$11,B14302)&gt;0,0,WEEKDAY(B14302,2)),IF(COUNTIF($I$2:$I$21,B14302)&gt;0,0,WEEKDAY(B14302,2)))</f>
        <v>7</v>
      </c>
      <c r="D14302" s="74">
        <f t="shared" si="2"/>
        <v>0</v>
      </c>
      <c r="E14302" s="12">
        <f>IFERROR(VLOOKUP(A14302,'IDAR Meter Data'!$A:$B,2,1),"")</f>
        <v>110</v>
      </c>
      <c r="F14302" s="75">
        <f>IF(CECCZ="CZ03",'Outside Temp'!B14302,IF(CECCZ="CZ04",'Outside Temp'!B14303,IF(CECCZ="CZ12",'Outside Temp'!B14304, IF(CECCZ="CZ13",'Outside Temp'!B14305))))</f>
        <v>59</v>
      </c>
      <c r="G14302" s="12">
        <f t="shared" si="3"/>
        <v>1</v>
      </c>
    </row>
    <row r="14303" ht="15.75" customHeight="1">
      <c r="A14303" s="13">
        <v>42274.010416666664</v>
      </c>
      <c r="B14303" s="73">
        <f t="shared" si="1"/>
        <v>42274</v>
      </c>
      <c r="C14303" s="74">
        <f>IF(NewCustomer="Yes", IF(COUNTIF($I$2:$I$11,B14303)&gt;0,0,WEEKDAY(B14303,2)),IF(COUNTIF($I$2:$I$21,B14303)&gt;0,0,WEEKDAY(B14303,2)))</f>
        <v>7</v>
      </c>
      <c r="D14303" s="74">
        <f t="shared" si="2"/>
        <v>0</v>
      </c>
      <c r="E14303" s="12">
        <f>IFERROR(VLOOKUP(A14303,'IDAR Meter Data'!$A:$B,2,1),"")</f>
        <v>112</v>
      </c>
      <c r="F14303" s="75">
        <f>IF(CECCZ="CZ03",'Outside Temp'!B14303,IF(CECCZ="CZ04",'Outside Temp'!B14304,IF(CECCZ="CZ12",'Outside Temp'!B14305, IF(CECCZ="CZ13",'Outside Temp'!B14306))))</f>
        <v>59</v>
      </c>
      <c r="G14303" s="12">
        <f t="shared" si="3"/>
        <v>1</v>
      </c>
    </row>
    <row r="14304" ht="15.75" customHeight="1">
      <c r="A14304" s="13">
        <v>42274.020833333336</v>
      </c>
      <c r="B14304" s="73">
        <f t="shared" si="1"/>
        <v>42274</v>
      </c>
      <c r="C14304" s="74">
        <f>IF(NewCustomer="Yes", IF(COUNTIF($I$2:$I$11,B14304)&gt;0,0,WEEKDAY(B14304,2)),IF(COUNTIF($I$2:$I$21,B14304)&gt;0,0,WEEKDAY(B14304,2)))</f>
        <v>7</v>
      </c>
      <c r="D14304" s="74">
        <f t="shared" si="2"/>
        <v>0</v>
      </c>
      <c r="E14304" s="12">
        <f>IFERROR(VLOOKUP(A14304,'IDAR Meter Data'!$A:$B,2,1),"")</f>
        <v>111</v>
      </c>
      <c r="F14304" s="75">
        <f>IF(CECCZ="CZ03",'Outside Temp'!B14304,IF(CECCZ="CZ04",'Outside Temp'!B14305,IF(CECCZ="CZ12",'Outside Temp'!B14306, IF(CECCZ="CZ13",'Outside Temp'!B14307))))</f>
        <v>59</v>
      </c>
      <c r="G14304" s="12">
        <f t="shared" si="3"/>
        <v>1</v>
      </c>
    </row>
    <row r="14305" ht="15.75" customHeight="1">
      <c r="A14305" s="13">
        <v>42274.03125</v>
      </c>
      <c r="B14305" s="73">
        <f t="shared" si="1"/>
        <v>42274</v>
      </c>
      <c r="C14305" s="74">
        <f>IF(NewCustomer="Yes", IF(COUNTIF($I$2:$I$11,B14305)&gt;0,0,WEEKDAY(B14305,2)),IF(COUNTIF($I$2:$I$21,B14305)&gt;0,0,WEEKDAY(B14305,2)))</f>
        <v>7</v>
      </c>
      <c r="D14305" s="74">
        <f t="shared" si="2"/>
        <v>0</v>
      </c>
      <c r="E14305" s="12">
        <f>IFERROR(VLOOKUP(A14305,'IDAR Meter Data'!$A:$B,2,1),"")</f>
        <v>110</v>
      </c>
      <c r="F14305" s="75">
        <f>IF(CECCZ="CZ03",'Outside Temp'!B14305,IF(CECCZ="CZ04",'Outside Temp'!B14306,IF(CECCZ="CZ12",'Outside Temp'!B14307, IF(CECCZ="CZ13",'Outside Temp'!B14308))))</f>
        <v>59</v>
      </c>
      <c r="G14305" s="12">
        <f t="shared" si="3"/>
        <v>1</v>
      </c>
    </row>
    <row r="14306" ht="15.75" customHeight="1">
      <c r="A14306" s="13">
        <v>42274.041666666664</v>
      </c>
      <c r="B14306" s="73">
        <f t="shared" si="1"/>
        <v>42274</v>
      </c>
      <c r="C14306" s="74">
        <f>IF(NewCustomer="Yes", IF(COUNTIF($I$2:$I$11,B14306)&gt;0,0,WEEKDAY(B14306,2)),IF(COUNTIF($I$2:$I$21,B14306)&gt;0,0,WEEKDAY(B14306,2)))</f>
        <v>7</v>
      </c>
      <c r="D14306" s="74">
        <f t="shared" si="2"/>
        <v>1</v>
      </c>
      <c r="E14306" s="12">
        <f>IFERROR(VLOOKUP(A14306,'IDAR Meter Data'!$A:$B,2,1),"")</f>
        <v>108</v>
      </c>
      <c r="F14306" s="75">
        <f>IF(CECCZ="CZ03",'Outside Temp'!B14306,IF(CECCZ="CZ04",'Outside Temp'!B14307,IF(CECCZ="CZ12",'Outside Temp'!B14308, IF(CECCZ="CZ13",'Outside Temp'!B14309))))</f>
        <v>58.93333333</v>
      </c>
      <c r="G14306" s="12">
        <f t="shared" si="3"/>
        <v>1</v>
      </c>
    </row>
    <row r="14307" ht="15.75" customHeight="1">
      <c r="A14307" s="13">
        <v>42274.052083333336</v>
      </c>
      <c r="B14307" s="73">
        <f t="shared" si="1"/>
        <v>42274</v>
      </c>
      <c r="C14307" s="74">
        <f>IF(NewCustomer="Yes", IF(COUNTIF($I$2:$I$11,B14307)&gt;0,0,WEEKDAY(B14307,2)),IF(COUNTIF($I$2:$I$21,B14307)&gt;0,0,WEEKDAY(B14307,2)))</f>
        <v>7</v>
      </c>
      <c r="D14307" s="74">
        <f t="shared" si="2"/>
        <v>1</v>
      </c>
      <c r="E14307" s="12">
        <f>IFERROR(VLOOKUP(A14307,'IDAR Meter Data'!$A:$B,2,1),"")</f>
        <v>112</v>
      </c>
      <c r="F14307" s="75">
        <f>IF(CECCZ="CZ03",'Outside Temp'!B14307,IF(CECCZ="CZ04",'Outside Temp'!B14308,IF(CECCZ="CZ12",'Outside Temp'!B14309, IF(CECCZ="CZ13",'Outside Temp'!B14310))))</f>
        <v>58.68333333</v>
      </c>
      <c r="G14307" s="12">
        <f t="shared" si="3"/>
        <v>1</v>
      </c>
    </row>
    <row r="14308" ht="15.75" customHeight="1">
      <c r="A14308" s="13">
        <v>42274.0625</v>
      </c>
      <c r="B14308" s="73">
        <f t="shared" si="1"/>
        <v>42274</v>
      </c>
      <c r="C14308" s="74">
        <f>IF(NewCustomer="Yes", IF(COUNTIF($I$2:$I$11,B14308)&gt;0,0,WEEKDAY(B14308,2)),IF(COUNTIF($I$2:$I$21,B14308)&gt;0,0,WEEKDAY(B14308,2)))</f>
        <v>7</v>
      </c>
      <c r="D14308" s="74">
        <f t="shared" si="2"/>
        <v>1</v>
      </c>
      <c r="E14308" s="12">
        <f>IFERROR(VLOOKUP(A14308,'IDAR Meter Data'!$A:$B,2,1),"")</f>
        <v>109</v>
      </c>
      <c r="F14308" s="75">
        <f>IF(CECCZ="CZ03",'Outside Temp'!B14308,IF(CECCZ="CZ04",'Outside Temp'!B14309,IF(CECCZ="CZ12",'Outside Temp'!B14310, IF(CECCZ="CZ13",'Outside Temp'!B14311))))</f>
        <v>58.43333333</v>
      </c>
      <c r="G14308" s="12">
        <f t="shared" si="3"/>
        <v>1</v>
      </c>
    </row>
    <row r="14309" ht="15.75" customHeight="1">
      <c r="A14309" s="13">
        <v>42274.072916666664</v>
      </c>
      <c r="B14309" s="73">
        <f t="shared" si="1"/>
        <v>42274</v>
      </c>
      <c r="C14309" s="74">
        <f>IF(NewCustomer="Yes", IF(COUNTIF($I$2:$I$11,B14309)&gt;0,0,WEEKDAY(B14309,2)),IF(COUNTIF($I$2:$I$21,B14309)&gt;0,0,WEEKDAY(B14309,2)))</f>
        <v>7</v>
      </c>
      <c r="D14309" s="74">
        <f t="shared" si="2"/>
        <v>1</v>
      </c>
      <c r="E14309" s="12">
        <f>IFERROR(VLOOKUP(A14309,'IDAR Meter Data'!$A:$B,2,1),"")</f>
        <v>108</v>
      </c>
      <c r="F14309" s="75">
        <f>IF(CECCZ="CZ03",'Outside Temp'!B14309,IF(CECCZ="CZ04",'Outside Temp'!B14310,IF(CECCZ="CZ12",'Outside Temp'!B14311, IF(CECCZ="CZ13",'Outside Temp'!B14312))))</f>
        <v>58.18333333</v>
      </c>
      <c r="G14309" s="12">
        <f t="shared" si="3"/>
        <v>1</v>
      </c>
    </row>
    <row r="14310" ht="15.75" customHeight="1">
      <c r="A14310" s="13">
        <v>42274.083333333336</v>
      </c>
      <c r="B14310" s="73">
        <f t="shared" si="1"/>
        <v>42274</v>
      </c>
      <c r="C14310" s="74">
        <f>IF(NewCustomer="Yes", IF(COUNTIF($I$2:$I$11,B14310)&gt;0,0,WEEKDAY(B14310,2)),IF(COUNTIF($I$2:$I$21,B14310)&gt;0,0,WEEKDAY(B14310,2)))</f>
        <v>7</v>
      </c>
      <c r="D14310" s="74">
        <f t="shared" si="2"/>
        <v>2</v>
      </c>
      <c r="E14310" s="12">
        <f>IFERROR(VLOOKUP(A14310,'IDAR Meter Data'!$A:$B,2,1),"")</f>
        <v>105</v>
      </c>
      <c r="F14310" s="75">
        <f>IF(CECCZ="CZ03",'Outside Temp'!B14310,IF(CECCZ="CZ04",'Outside Temp'!B14311,IF(CECCZ="CZ12",'Outside Temp'!B14312, IF(CECCZ="CZ13",'Outside Temp'!B14313))))</f>
        <v>58</v>
      </c>
      <c r="G14310" s="12">
        <f t="shared" si="3"/>
        <v>1</v>
      </c>
    </row>
    <row r="14311" ht="15.75" customHeight="1">
      <c r="A14311" s="13">
        <v>42274.09375</v>
      </c>
      <c r="B14311" s="73">
        <f t="shared" si="1"/>
        <v>42274</v>
      </c>
      <c r="C14311" s="74">
        <f>IF(NewCustomer="Yes", IF(COUNTIF($I$2:$I$11,B14311)&gt;0,0,WEEKDAY(B14311,2)),IF(COUNTIF($I$2:$I$21,B14311)&gt;0,0,WEEKDAY(B14311,2)))</f>
        <v>7</v>
      </c>
      <c r="D14311" s="74">
        <f t="shared" si="2"/>
        <v>2</v>
      </c>
      <c r="E14311" s="12">
        <f>IFERROR(VLOOKUP(A14311,'IDAR Meter Data'!$A:$B,2,1),"")</f>
        <v>112</v>
      </c>
      <c r="F14311" s="75">
        <f>IF(CECCZ="CZ03",'Outside Temp'!B14311,IF(CECCZ="CZ04",'Outside Temp'!B14312,IF(CECCZ="CZ12",'Outside Temp'!B14313, IF(CECCZ="CZ13",'Outside Temp'!B14314))))</f>
        <v>58</v>
      </c>
      <c r="G14311" s="12">
        <f t="shared" si="3"/>
        <v>1</v>
      </c>
    </row>
    <row r="14312" ht="15.75" customHeight="1">
      <c r="A14312" s="13">
        <v>42274.104166666664</v>
      </c>
      <c r="B14312" s="73">
        <f t="shared" si="1"/>
        <v>42274</v>
      </c>
      <c r="C14312" s="74">
        <f>IF(NewCustomer="Yes", IF(COUNTIF($I$2:$I$11,B14312)&gt;0,0,WEEKDAY(B14312,2)),IF(COUNTIF($I$2:$I$21,B14312)&gt;0,0,WEEKDAY(B14312,2)))</f>
        <v>7</v>
      </c>
      <c r="D14312" s="74">
        <f t="shared" si="2"/>
        <v>2</v>
      </c>
      <c r="E14312" s="12">
        <f>IFERROR(VLOOKUP(A14312,'IDAR Meter Data'!$A:$B,2,1),"")</f>
        <v>110</v>
      </c>
      <c r="F14312" s="75">
        <f>IF(CECCZ="CZ03",'Outside Temp'!B14312,IF(CECCZ="CZ04",'Outside Temp'!B14313,IF(CECCZ="CZ12",'Outside Temp'!B14314, IF(CECCZ="CZ13",'Outside Temp'!B14315))))</f>
        <v>58</v>
      </c>
      <c r="G14312" s="12">
        <f t="shared" si="3"/>
        <v>1</v>
      </c>
    </row>
    <row r="14313" ht="15.75" customHeight="1">
      <c r="A14313" s="13">
        <v>42274.114583333336</v>
      </c>
      <c r="B14313" s="73">
        <f t="shared" si="1"/>
        <v>42274</v>
      </c>
      <c r="C14313" s="74">
        <f>IF(NewCustomer="Yes", IF(COUNTIF($I$2:$I$11,B14313)&gt;0,0,WEEKDAY(B14313,2)),IF(COUNTIF($I$2:$I$21,B14313)&gt;0,0,WEEKDAY(B14313,2)))</f>
        <v>7</v>
      </c>
      <c r="D14313" s="74">
        <f t="shared" si="2"/>
        <v>2</v>
      </c>
      <c r="E14313" s="12">
        <f>IFERROR(VLOOKUP(A14313,'IDAR Meter Data'!$A:$B,2,1),"")</f>
        <v>110</v>
      </c>
      <c r="F14313" s="75">
        <f>IF(CECCZ="CZ03",'Outside Temp'!B14313,IF(CECCZ="CZ04",'Outside Temp'!B14314,IF(CECCZ="CZ12",'Outside Temp'!B14315, IF(CECCZ="CZ13",'Outside Temp'!B14316))))</f>
        <v>58</v>
      </c>
      <c r="G14313" s="12">
        <f t="shared" si="3"/>
        <v>1</v>
      </c>
    </row>
    <row r="14314" ht="15.75" customHeight="1">
      <c r="A14314" s="13">
        <v>42274.125</v>
      </c>
      <c r="B14314" s="73">
        <f t="shared" si="1"/>
        <v>42274</v>
      </c>
      <c r="C14314" s="74">
        <f>IF(NewCustomer="Yes", IF(COUNTIF($I$2:$I$11,B14314)&gt;0,0,WEEKDAY(B14314,2)),IF(COUNTIF($I$2:$I$21,B14314)&gt;0,0,WEEKDAY(B14314,2)))</f>
        <v>7</v>
      </c>
      <c r="D14314" s="74">
        <f t="shared" si="2"/>
        <v>3</v>
      </c>
      <c r="E14314" s="12">
        <f>IFERROR(VLOOKUP(A14314,'IDAR Meter Data'!$A:$B,2,1),"")</f>
        <v>108</v>
      </c>
      <c r="F14314" s="75">
        <f>IF(CECCZ="CZ03",'Outside Temp'!B14314,IF(CECCZ="CZ04",'Outside Temp'!B14315,IF(CECCZ="CZ12",'Outside Temp'!B14316, IF(CECCZ="CZ13",'Outside Temp'!B14317))))</f>
        <v>58</v>
      </c>
      <c r="G14314" s="12">
        <f t="shared" si="3"/>
        <v>1</v>
      </c>
    </row>
    <row r="14315" ht="15.75" customHeight="1">
      <c r="A14315" s="13">
        <v>42274.135416666664</v>
      </c>
      <c r="B14315" s="73">
        <f t="shared" si="1"/>
        <v>42274</v>
      </c>
      <c r="C14315" s="74">
        <f>IF(NewCustomer="Yes", IF(COUNTIF($I$2:$I$11,B14315)&gt;0,0,WEEKDAY(B14315,2)),IF(COUNTIF($I$2:$I$21,B14315)&gt;0,0,WEEKDAY(B14315,2)))</f>
        <v>7</v>
      </c>
      <c r="D14315" s="74">
        <f t="shared" si="2"/>
        <v>3</v>
      </c>
      <c r="E14315" s="12">
        <f>IFERROR(VLOOKUP(A14315,'IDAR Meter Data'!$A:$B,2,1),"")</f>
        <v>105</v>
      </c>
      <c r="F14315" s="75">
        <f>IF(CECCZ="CZ03",'Outside Temp'!B14315,IF(CECCZ="CZ04",'Outside Temp'!B14316,IF(CECCZ="CZ12",'Outside Temp'!B14317, IF(CECCZ="CZ13",'Outside Temp'!B14318))))</f>
        <v>58</v>
      </c>
      <c r="G14315" s="12">
        <f t="shared" si="3"/>
        <v>1</v>
      </c>
    </row>
    <row r="14316" ht="15.75" customHeight="1">
      <c r="A14316" s="13">
        <v>42274.145833333336</v>
      </c>
      <c r="B14316" s="73">
        <f t="shared" si="1"/>
        <v>42274</v>
      </c>
      <c r="C14316" s="74">
        <f>IF(NewCustomer="Yes", IF(COUNTIF($I$2:$I$11,B14316)&gt;0,0,WEEKDAY(B14316,2)),IF(COUNTIF($I$2:$I$21,B14316)&gt;0,0,WEEKDAY(B14316,2)))</f>
        <v>7</v>
      </c>
      <c r="D14316" s="74">
        <f t="shared" si="2"/>
        <v>3</v>
      </c>
      <c r="E14316" s="12">
        <f>IFERROR(VLOOKUP(A14316,'IDAR Meter Data'!$A:$B,2,1),"")</f>
        <v>105</v>
      </c>
      <c r="F14316" s="75">
        <f>IF(CECCZ="CZ03",'Outside Temp'!B14316,IF(CECCZ="CZ04",'Outside Temp'!B14317,IF(CECCZ="CZ12",'Outside Temp'!B14318, IF(CECCZ="CZ13",'Outside Temp'!B14319))))</f>
        <v>58</v>
      </c>
      <c r="G14316" s="12">
        <f t="shared" si="3"/>
        <v>1</v>
      </c>
    </row>
    <row r="14317" ht="15.75" customHeight="1">
      <c r="A14317" s="13">
        <v>42274.15625</v>
      </c>
      <c r="B14317" s="73">
        <f t="shared" si="1"/>
        <v>42274</v>
      </c>
      <c r="C14317" s="74">
        <f>IF(NewCustomer="Yes", IF(COUNTIF($I$2:$I$11,B14317)&gt;0,0,WEEKDAY(B14317,2)),IF(COUNTIF($I$2:$I$21,B14317)&gt;0,0,WEEKDAY(B14317,2)))</f>
        <v>7</v>
      </c>
      <c r="D14317" s="74">
        <f t="shared" si="2"/>
        <v>3</v>
      </c>
      <c r="E14317" s="12">
        <f>IFERROR(VLOOKUP(A14317,'IDAR Meter Data'!$A:$B,2,1),"")</f>
        <v>107</v>
      </c>
      <c r="F14317" s="75">
        <f>IF(CECCZ="CZ03",'Outside Temp'!B14317,IF(CECCZ="CZ04",'Outside Temp'!B14318,IF(CECCZ="CZ12",'Outside Temp'!B14319, IF(CECCZ="CZ13",'Outside Temp'!B14320))))</f>
        <v>58</v>
      </c>
      <c r="G14317" s="12">
        <f t="shared" si="3"/>
        <v>1</v>
      </c>
    </row>
    <row r="14318" ht="15.75" customHeight="1">
      <c r="A14318" s="13">
        <v>42274.166666666664</v>
      </c>
      <c r="B14318" s="73">
        <f t="shared" si="1"/>
        <v>42274</v>
      </c>
      <c r="C14318" s="74">
        <f>IF(NewCustomer="Yes", IF(COUNTIF($I$2:$I$11,B14318)&gt;0,0,WEEKDAY(B14318,2)),IF(COUNTIF($I$2:$I$21,B14318)&gt;0,0,WEEKDAY(B14318,2)))</f>
        <v>7</v>
      </c>
      <c r="D14318" s="74">
        <f t="shared" si="2"/>
        <v>4</v>
      </c>
      <c r="E14318" s="12">
        <f>IFERROR(VLOOKUP(A14318,'IDAR Meter Data'!$A:$B,2,1),"")</f>
        <v>104</v>
      </c>
      <c r="F14318" s="75">
        <f>IF(CECCZ="CZ03",'Outside Temp'!B14318,IF(CECCZ="CZ04",'Outside Temp'!B14319,IF(CECCZ="CZ12",'Outside Temp'!B14320, IF(CECCZ="CZ13",'Outside Temp'!B14321))))</f>
        <v>57.93333333</v>
      </c>
      <c r="G14318" s="12">
        <f t="shared" si="3"/>
        <v>1</v>
      </c>
    </row>
    <row r="14319" ht="15.75" customHeight="1">
      <c r="A14319" s="13">
        <v>42274.177083333336</v>
      </c>
      <c r="B14319" s="73">
        <f t="shared" si="1"/>
        <v>42274</v>
      </c>
      <c r="C14319" s="74">
        <f>IF(NewCustomer="Yes", IF(COUNTIF($I$2:$I$11,B14319)&gt;0,0,WEEKDAY(B14319,2)),IF(COUNTIF($I$2:$I$21,B14319)&gt;0,0,WEEKDAY(B14319,2)))</f>
        <v>7</v>
      </c>
      <c r="D14319" s="74">
        <f t="shared" si="2"/>
        <v>4</v>
      </c>
      <c r="E14319" s="12">
        <f>IFERROR(VLOOKUP(A14319,'IDAR Meter Data'!$A:$B,2,1),"")</f>
        <v>110</v>
      </c>
      <c r="F14319" s="75">
        <f>IF(CECCZ="CZ03",'Outside Temp'!B14319,IF(CECCZ="CZ04",'Outside Temp'!B14320,IF(CECCZ="CZ12",'Outside Temp'!B14321, IF(CECCZ="CZ13",'Outside Temp'!B14322))))</f>
        <v>57.68333333</v>
      </c>
      <c r="G14319" s="12">
        <f t="shared" si="3"/>
        <v>1</v>
      </c>
    </row>
    <row r="14320" ht="15.75" customHeight="1">
      <c r="A14320" s="13">
        <v>42274.1875</v>
      </c>
      <c r="B14320" s="73">
        <f t="shared" si="1"/>
        <v>42274</v>
      </c>
      <c r="C14320" s="74">
        <f>IF(NewCustomer="Yes", IF(COUNTIF($I$2:$I$11,B14320)&gt;0,0,WEEKDAY(B14320,2)),IF(COUNTIF($I$2:$I$21,B14320)&gt;0,0,WEEKDAY(B14320,2)))</f>
        <v>7</v>
      </c>
      <c r="D14320" s="74">
        <f t="shared" si="2"/>
        <v>4</v>
      </c>
      <c r="E14320" s="12">
        <f>IFERROR(VLOOKUP(A14320,'IDAR Meter Data'!$A:$B,2,1),"")</f>
        <v>119</v>
      </c>
      <c r="F14320" s="75">
        <f>IF(CECCZ="CZ03",'Outside Temp'!B14320,IF(CECCZ="CZ04",'Outside Temp'!B14321,IF(CECCZ="CZ12",'Outside Temp'!B14322, IF(CECCZ="CZ13",'Outside Temp'!B14323))))</f>
        <v>57.43333333</v>
      </c>
      <c r="G14320" s="12">
        <f t="shared" si="3"/>
        <v>1</v>
      </c>
    </row>
    <row r="14321" ht="15.75" customHeight="1">
      <c r="A14321" s="13">
        <v>42274.197916666664</v>
      </c>
      <c r="B14321" s="73">
        <f t="shared" si="1"/>
        <v>42274</v>
      </c>
      <c r="C14321" s="74">
        <f>IF(NewCustomer="Yes", IF(COUNTIF($I$2:$I$11,B14321)&gt;0,0,WEEKDAY(B14321,2)),IF(COUNTIF($I$2:$I$21,B14321)&gt;0,0,WEEKDAY(B14321,2)))</f>
        <v>7</v>
      </c>
      <c r="D14321" s="74">
        <f t="shared" si="2"/>
        <v>4</v>
      </c>
      <c r="E14321" s="12">
        <f>IFERROR(VLOOKUP(A14321,'IDAR Meter Data'!$A:$B,2,1),"")</f>
        <v>106</v>
      </c>
      <c r="F14321" s="75">
        <f>IF(CECCZ="CZ03",'Outside Temp'!B14321,IF(CECCZ="CZ04",'Outside Temp'!B14322,IF(CECCZ="CZ12",'Outside Temp'!B14323, IF(CECCZ="CZ13",'Outside Temp'!B14324))))</f>
        <v>57.18333333</v>
      </c>
      <c r="G14321" s="12">
        <f t="shared" si="3"/>
        <v>1</v>
      </c>
    </row>
    <row r="14322" ht="15.75" customHeight="1">
      <c r="A14322" s="13">
        <v>42274.208333333336</v>
      </c>
      <c r="B14322" s="73">
        <f t="shared" si="1"/>
        <v>42274</v>
      </c>
      <c r="C14322" s="74">
        <f>IF(NewCustomer="Yes", IF(COUNTIF($I$2:$I$11,B14322)&gt;0,0,WEEKDAY(B14322,2)),IF(COUNTIF($I$2:$I$21,B14322)&gt;0,0,WEEKDAY(B14322,2)))</f>
        <v>7</v>
      </c>
      <c r="D14322" s="74">
        <f t="shared" si="2"/>
        <v>5</v>
      </c>
      <c r="E14322" s="12">
        <f>IFERROR(VLOOKUP(A14322,'IDAR Meter Data'!$A:$B,2,1),"")</f>
        <v>111</v>
      </c>
      <c r="F14322" s="75">
        <f>IF(CECCZ="CZ03",'Outside Temp'!B14322,IF(CECCZ="CZ04",'Outside Temp'!B14323,IF(CECCZ="CZ12",'Outside Temp'!B14324, IF(CECCZ="CZ13",'Outside Temp'!B14325))))</f>
        <v>57</v>
      </c>
      <c r="G14322" s="12">
        <f t="shared" si="3"/>
        <v>1</v>
      </c>
    </row>
    <row r="14323" ht="15.75" customHeight="1">
      <c r="A14323" s="13">
        <v>42274.21875</v>
      </c>
      <c r="B14323" s="73">
        <f t="shared" si="1"/>
        <v>42274</v>
      </c>
      <c r="C14323" s="74">
        <f>IF(NewCustomer="Yes", IF(COUNTIF($I$2:$I$11,B14323)&gt;0,0,WEEKDAY(B14323,2)),IF(COUNTIF($I$2:$I$21,B14323)&gt;0,0,WEEKDAY(B14323,2)))</f>
        <v>7</v>
      </c>
      <c r="D14323" s="74">
        <f t="shared" si="2"/>
        <v>5</v>
      </c>
      <c r="E14323" s="12">
        <f>IFERROR(VLOOKUP(A14323,'IDAR Meter Data'!$A:$B,2,1),"")</f>
        <v>111</v>
      </c>
      <c r="F14323" s="75">
        <f>IF(CECCZ="CZ03",'Outside Temp'!B14323,IF(CECCZ="CZ04",'Outside Temp'!B14324,IF(CECCZ="CZ12",'Outside Temp'!B14325, IF(CECCZ="CZ13",'Outside Temp'!B14326))))</f>
        <v>57</v>
      </c>
      <c r="G14323" s="12">
        <f t="shared" si="3"/>
        <v>1</v>
      </c>
    </row>
    <row r="14324" ht="15.75" customHeight="1">
      <c r="A14324" s="13">
        <v>42274.229166666664</v>
      </c>
      <c r="B14324" s="73">
        <f t="shared" si="1"/>
        <v>42274</v>
      </c>
      <c r="C14324" s="74">
        <f>IF(NewCustomer="Yes", IF(COUNTIF($I$2:$I$11,B14324)&gt;0,0,WEEKDAY(B14324,2)),IF(COUNTIF($I$2:$I$21,B14324)&gt;0,0,WEEKDAY(B14324,2)))</f>
        <v>7</v>
      </c>
      <c r="D14324" s="74">
        <f t="shared" si="2"/>
        <v>5</v>
      </c>
      <c r="E14324" s="12">
        <f>IFERROR(VLOOKUP(A14324,'IDAR Meter Data'!$A:$B,2,1),"")</f>
        <v>105</v>
      </c>
      <c r="F14324" s="75">
        <f>IF(CECCZ="CZ03",'Outside Temp'!B14324,IF(CECCZ="CZ04",'Outside Temp'!B14325,IF(CECCZ="CZ12",'Outside Temp'!B14326, IF(CECCZ="CZ13",'Outside Temp'!B14327))))</f>
        <v>57</v>
      </c>
      <c r="G14324" s="12">
        <f t="shared" si="3"/>
        <v>1</v>
      </c>
    </row>
    <row r="14325" ht="15.75" customHeight="1">
      <c r="A14325" s="13">
        <v>42274.239583333336</v>
      </c>
      <c r="B14325" s="73">
        <f t="shared" si="1"/>
        <v>42274</v>
      </c>
      <c r="C14325" s="74">
        <f>IF(NewCustomer="Yes", IF(COUNTIF($I$2:$I$11,B14325)&gt;0,0,WEEKDAY(B14325,2)),IF(COUNTIF($I$2:$I$21,B14325)&gt;0,0,WEEKDAY(B14325,2)))</f>
        <v>7</v>
      </c>
      <c r="D14325" s="74">
        <f t="shared" si="2"/>
        <v>5</v>
      </c>
      <c r="E14325" s="12">
        <f>IFERROR(VLOOKUP(A14325,'IDAR Meter Data'!$A:$B,2,1),"")</f>
        <v>105</v>
      </c>
      <c r="F14325" s="75">
        <f>IF(CECCZ="CZ03",'Outside Temp'!B14325,IF(CECCZ="CZ04",'Outside Temp'!B14326,IF(CECCZ="CZ12",'Outside Temp'!B14327, IF(CECCZ="CZ13",'Outside Temp'!B14328))))</f>
        <v>57</v>
      </c>
      <c r="G14325" s="12">
        <f t="shared" si="3"/>
        <v>1</v>
      </c>
    </row>
    <row r="14326" ht="15.75" customHeight="1">
      <c r="A14326" s="13">
        <v>42274.25</v>
      </c>
      <c r="B14326" s="73">
        <f t="shared" si="1"/>
        <v>42274</v>
      </c>
      <c r="C14326" s="74">
        <f>IF(NewCustomer="Yes", IF(COUNTIF($I$2:$I$11,B14326)&gt;0,0,WEEKDAY(B14326,2)),IF(COUNTIF($I$2:$I$21,B14326)&gt;0,0,WEEKDAY(B14326,2)))</f>
        <v>7</v>
      </c>
      <c r="D14326" s="74">
        <f t="shared" si="2"/>
        <v>6</v>
      </c>
      <c r="E14326" s="12">
        <f>IFERROR(VLOOKUP(A14326,'IDAR Meter Data'!$A:$B,2,1),"")</f>
        <v>107</v>
      </c>
      <c r="F14326" s="75">
        <f>IF(CECCZ="CZ03",'Outside Temp'!B14326,IF(CECCZ="CZ04",'Outside Temp'!B14327,IF(CECCZ="CZ12",'Outside Temp'!B14328, IF(CECCZ="CZ13",'Outside Temp'!B14329))))</f>
        <v>57.06666667</v>
      </c>
      <c r="G14326" s="12">
        <f t="shared" si="3"/>
        <v>1</v>
      </c>
    </row>
    <row r="14327" ht="15.75" customHeight="1">
      <c r="A14327" s="13">
        <v>42274.260416666664</v>
      </c>
      <c r="B14327" s="73">
        <f t="shared" si="1"/>
        <v>42274</v>
      </c>
      <c r="C14327" s="74">
        <f>IF(NewCustomer="Yes", IF(COUNTIF($I$2:$I$11,B14327)&gt;0,0,WEEKDAY(B14327,2)),IF(COUNTIF($I$2:$I$21,B14327)&gt;0,0,WEEKDAY(B14327,2)))</f>
        <v>7</v>
      </c>
      <c r="D14327" s="74">
        <f t="shared" si="2"/>
        <v>6</v>
      </c>
      <c r="E14327" s="12">
        <f>IFERROR(VLOOKUP(A14327,'IDAR Meter Data'!$A:$B,2,1),"")</f>
        <v>108</v>
      </c>
      <c r="F14327" s="75">
        <f>IF(CECCZ="CZ03",'Outside Temp'!B14327,IF(CECCZ="CZ04",'Outside Temp'!B14328,IF(CECCZ="CZ12",'Outside Temp'!B14329, IF(CECCZ="CZ13",'Outside Temp'!B14330))))</f>
        <v>57.31666667</v>
      </c>
      <c r="G14327" s="12">
        <f t="shared" si="3"/>
        <v>1</v>
      </c>
    </row>
    <row r="14328" ht="15.75" customHeight="1">
      <c r="A14328" s="13">
        <v>42274.270833333336</v>
      </c>
      <c r="B14328" s="73">
        <f t="shared" si="1"/>
        <v>42274</v>
      </c>
      <c r="C14328" s="74">
        <f>IF(NewCustomer="Yes", IF(COUNTIF($I$2:$I$11,B14328)&gt;0,0,WEEKDAY(B14328,2)),IF(COUNTIF($I$2:$I$21,B14328)&gt;0,0,WEEKDAY(B14328,2)))</f>
        <v>7</v>
      </c>
      <c r="D14328" s="74">
        <f t="shared" si="2"/>
        <v>6</v>
      </c>
      <c r="E14328" s="12">
        <f>IFERROR(VLOOKUP(A14328,'IDAR Meter Data'!$A:$B,2,1),"")</f>
        <v>107</v>
      </c>
      <c r="F14328" s="75">
        <f>IF(CECCZ="CZ03",'Outside Temp'!B14328,IF(CECCZ="CZ04",'Outside Temp'!B14329,IF(CECCZ="CZ12",'Outside Temp'!B14330, IF(CECCZ="CZ13",'Outside Temp'!B14331))))</f>
        <v>57.56666667</v>
      </c>
      <c r="G14328" s="12">
        <f t="shared" si="3"/>
        <v>1</v>
      </c>
    </row>
    <row r="14329" ht="15.75" customHeight="1">
      <c r="A14329" s="13">
        <v>42274.28125</v>
      </c>
      <c r="B14329" s="73">
        <f t="shared" si="1"/>
        <v>42274</v>
      </c>
      <c r="C14329" s="74">
        <f>IF(NewCustomer="Yes", IF(COUNTIF($I$2:$I$11,B14329)&gt;0,0,WEEKDAY(B14329,2)),IF(COUNTIF($I$2:$I$21,B14329)&gt;0,0,WEEKDAY(B14329,2)))</f>
        <v>7</v>
      </c>
      <c r="D14329" s="74">
        <f t="shared" si="2"/>
        <v>6</v>
      </c>
      <c r="E14329" s="12">
        <f>IFERROR(VLOOKUP(A14329,'IDAR Meter Data'!$A:$B,2,1),"")</f>
        <v>109</v>
      </c>
      <c r="F14329" s="75">
        <f>IF(CECCZ="CZ03",'Outside Temp'!B14329,IF(CECCZ="CZ04",'Outside Temp'!B14330,IF(CECCZ="CZ12",'Outside Temp'!B14331, IF(CECCZ="CZ13",'Outside Temp'!B14332))))</f>
        <v>57.81666667</v>
      </c>
      <c r="G14329" s="12">
        <f t="shared" si="3"/>
        <v>1</v>
      </c>
    </row>
    <row r="14330" ht="15.75" customHeight="1">
      <c r="A14330" s="13">
        <v>42274.291666666664</v>
      </c>
      <c r="B14330" s="73">
        <f t="shared" si="1"/>
        <v>42274</v>
      </c>
      <c r="C14330" s="74">
        <f>IF(NewCustomer="Yes", IF(COUNTIF($I$2:$I$11,B14330)&gt;0,0,WEEKDAY(B14330,2)),IF(COUNTIF($I$2:$I$21,B14330)&gt;0,0,WEEKDAY(B14330,2)))</f>
        <v>7</v>
      </c>
      <c r="D14330" s="74">
        <f t="shared" si="2"/>
        <v>7</v>
      </c>
      <c r="E14330" s="12">
        <f>IFERROR(VLOOKUP(A14330,'IDAR Meter Data'!$A:$B,2,1),"")</f>
        <v>116</v>
      </c>
      <c r="F14330" s="75">
        <f>IF(CECCZ="CZ03",'Outside Temp'!B14330,IF(CECCZ="CZ04",'Outside Temp'!B14331,IF(CECCZ="CZ12",'Outside Temp'!B14332, IF(CECCZ="CZ13",'Outside Temp'!B14333))))</f>
        <v>58.26666667</v>
      </c>
      <c r="G14330" s="12">
        <f t="shared" si="3"/>
        <v>1</v>
      </c>
    </row>
    <row r="14331" ht="15.75" customHeight="1">
      <c r="A14331" s="13">
        <v>42274.302083333336</v>
      </c>
      <c r="B14331" s="73">
        <f t="shared" si="1"/>
        <v>42274</v>
      </c>
      <c r="C14331" s="74">
        <f>IF(NewCustomer="Yes", IF(COUNTIF($I$2:$I$11,B14331)&gt;0,0,WEEKDAY(B14331,2)),IF(COUNTIF($I$2:$I$21,B14331)&gt;0,0,WEEKDAY(B14331,2)))</f>
        <v>7</v>
      </c>
      <c r="D14331" s="74">
        <f t="shared" si="2"/>
        <v>7</v>
      </c>
      <c r="E14331" s="12">
        <f>IFERROR(VLOOKUP(A14331,'IDAR Meter Data'!$A:$B,2,1),"")</f>
        <v>117</v>
      </c>
      <c r="F14331" s="75">
        <f>IF(CECCZ="CZ03",'Outside Temp'!B14331,IF(CECCZ="CZ04",'Outside Temp'!B14332,IF(CECCZ="CZ12",'Outside Temp'!B14333, IF(CECCZ="CZ13",'Outside Temp'!B14334))))</f>
        <v>59.26666667</v>
      </c>
      <c r="G14331" s="12">
        <f t="shared" si="3"/>
        <v>1</v>
      </c>
    </row>
    <row r="14332" ht="15.75" customHeight="1">
      <c r="A14332" s="13">
        <v>42274.3125</v>
      </c>
      <c r="B14332" s="73">
        <f t="shared" si="1"/>
        <v>42274</v>
      </c>
      <c r="C14332" s="74">
        <f>IF(NewCustomer="Yes", IF(COUNTIF($I$2:$I$11,B14332)&gt;0,0,WEEKDAY(B14332,2)),IF(COUNTIF($I$2:$I$21,B14332)&gt;0,0,WEEKDAY(B14332,2)))</f>
        <v>7</v>
      </c>
      <c r="D14332" s="74">
        <f t="shared" si="2"/>
        <v>7</v>
      </c>
      <c r="E14332" s="12">
        <f>IFERROR(VLOOKUP(A14332,'IDAR Meter Data'!$A:$B,2,1),"")</f>
        <v>109</v>
      </c>
      <c r="F14332" s="75">
        <f>IF(CECCZ="CZ03",'Outside Temp'!B14332,IF(CECCZ="CZ04",'Outside Temp'!B14333,IF(CECCZ="CZ12",'Outside Temp'!B14334, IF(CECCZ="CZ13",'Outside Temp'!B14335))))</f>
        <v>60.26666667</v>
      </c>
      <c r="G14332" s="12">
        <f t="shared" si="3"/>
        <v>1</v>
      </c>
    </row>
    <row r="14333" ht="15.75" customHeight="1">
      <c r="A14333" s="13">
        <v>42274.322916666664</v>
      </c>
      <c r="B14333" s="73">
        <f t="shared" si="1"/>
        <v>42274</v>
      </c>
      <c r="C14333" s="74">
        <f>IF(NewCustomer="Yes", IF(COUNTIF($I$2:$I$11,B14333)&gt;0,0,WEEKDAY(B14333,2)),IF(COUNTIF($I$2:$I$21,B14333)&gt;0,0,WEEKDAY(B14333,2)))</f>
        <v>7</v>
      </c>
      <c r="D14333" s="74">
        <f t="shared" si="2"/>
        <v>7</v>
      </c>
      <c r="E14333" s="12">
        <f>IFERROR(VLOOKUP(A14333,'IDAR Meter Data'!$A:$B,2,1),"")</f>
        <v>119</v>
      </c>
      <c r="F14333" s="75">
        <f>IF(CECCZ="CZ03",'Outside Temp'!B14333,IF(CECCZ="CZ04",'Outside Temp'!B14334,IF(CECCZ="CZ12",'Outside Temp'!B14335, IF(CECCZ="CZ13",'Outside Temp'!B14336))))</f>
        <v>61.26666667</v>
      </c>
      <c r="G14333" s="12">
        <f t="shared" si="3"/>
        <v>1</v>
      </c>
    </row>
    <row r="14334" ht="15.75" customHeight="1">
      <c r="A14334" s="13">
        <v>42274.333333333336</v>
      </c>
      <c r="B14334" s="73">
        <f t="shared" si="1"/>
        <v>42274</v>
      </c>
      <c r="C14334" s="74">
        <f>IF(NewCustomer="Yes", IF(COUNTIF($I$2:$I$11,B14334)&gt;0,0,WEEKDAY(B14334,2)),IF(COUNTIF($I$2:$I$21,B14334)&gt;0,0,WEEKDAY(B14334,2)))</f>
        <v>7</v>
      </c>
      <c r="D14334" s="74">
        <f t="shared" si="2"/>
        <v>8</v>
      </c>
      <c r="E14334" s="12">
        <f>IFERROR(VLOOKUP(A14334,'IDAR Meter Data'!$A:$B,2,1),"")</f>
        <v>113</v>
      </c>
      <c r="F14334" s="75">
        <f>IF(CECCZ="CZ03",'Outside Temp'!B14334,IF(CECCZ="CZ04",'Outside Temp'!B14335,IF(CECCZ="CZ12",'Outside Temp'!B14336, IF(CECCZ="CZ13",'Outside Temp'!B14337))))</f>
        <v>62.2</v>
      </c>
      <c r="G14334" s="12">
        <f t="shared" si="3"/>
        <v>1</v>
      </c>
    </row>
    <row r="14335" ht="15.75" customHeight="1">
      <c r="A14335" s="13">
        <v>42274.34375</v>
      </c>
      <c r="B14335" s="73">
        <f t="shared" si="1"/>
        <v>42274</v>
      </c>
      <c r="C14335" s="74">
        <f>IF(NewCustomer="Yes", IF(COUNTIF($I$2:$I$11,B14335)&gt;0,0,WEEKDAY(B14335,2)),IF(COUNTIF($I$2:$I$21,B14335)&gt;0,0,WEEKDAY(B14335,2)))</f>
        <v>7</v>
      </c>
      <c r="D14335" s="74">
        <f t="shared" si="2"/>
        <v>8</v>
      </c>
      <c r="E14335" s="12">
        <f>IFERROR(VLOOKUP(A14335,'IDAR Meter Data'!$A:$B,2,1),"")</f>
        <v>117</v>
      </c>
      <c r="F14335" s="75">
        <f>IF(CECCZ="CZ03",'Outside Temp'!B14335,IF(CECCZ="CZ04",'Outside Temp'!B14336,IF(CECCZ="CZ12",'Outside Temp'!B14337, IF(CECCZ="CZ13",'Outside Temp'!B14338))))</f>
        <v>62.95</v>
      </c>
      <c r="G14335" s="12">
        <f t="shared" si="3"/>
        <v>1</v>
      </c>
    </row>
    <row r="14336" ht="15.75" customHeight="1">
      <c r="A14336" s="13">
        <v>42274.354166666664</v>
      </c>
      <c r="B14336" s="73">
        <f t="shared" si="1"/>
        <v>42274</v>
      </c>
      <c r="C14336" s="74">
        <f>IF(NewCustomer="Yes", IF(COUNTIF($I$2:$I$11,B14336)&gt;0,0,WEEKDAY(B14336,2)),IF(COUNTIF($I$2:$I$21,B14336)&gt;0,0,WEEKDAY(B14336,2)))</f>
        <v>7</v>
      </c>
      <c r="D14336" s="74">
        <f t="shared" si="2"/>
        <v>8</v>
      </c>
      <c r="E14336" s="12">
        <f>IFERROR(VLOOKUP(A14336,'IDAR Meter Data'!$A:$B,2,1),"")</f>
        <v>114</v>
      </c>
      <c r="F14336" s="75">
        <f>IF(CECCZ="CZ03",'Outside Temp'!B14336,IF(CECCZ="CZ04",'Outside Temp'!B14337,IF(CECCZ="CZ12",'Outside Temp'!B14338, IF(CECCZ="CZ13",'Outside Temp'!B14339))))</f>
        <v>63.7</v>
      </c>
      <c r="G14336" s="12">
        <f t="shared" si="3"/>
        <v>1</v>
      </c>
    </row>
    <row r="14337" ht="15.75" customHeight="1">
      <c r="A14337" s="13">
        <v>42274.364583333336</v>
      </c>
      <c r="B14337" s="73">
        <f t="shared" si="1"/>
        <v>42274</v>
      </c>
      <c r="C14337" s="74">
        <f>IF(NewCustomer="Yes", IF(COUNTIF($I$2:$I$11,B14337)&gt;0,0,WEEKDAY(B14337,2)),IF(COUNTIF($I$2:$I$21,B14337)&gt;0,0,WEEKDAY(B14337,2)))</f>
        <v>7</v>
      </c>
      <c r="D14337" s="74">
        <f t="shared" si="2"/>
        <v>8</v>
      </c>
      <c r="E14337" s="12">
        <f>IFERROR(VLOOKUP(A14337,'IDAR Meter Data'!$A:$B,2,1),"")</f>
        <v>108</v>
      </c>
      <c r="F14337" s="75">
        <f>IF(CECCZ="CZ03",'Outside Temp'!B14337,IF(CECCZ="CZ04",'Outside Temp'!B14338,IF(CECCZ="CZ12",'Outside Temp'!B14339, IF(CECCZ="CZ13",'Outside Temp'!B14340))))</f>
        <v>64.45</v>
      </c>
      <c r="G14337" s="12">
        <f t="shared" si="3"/>
        <v>1</v>
      </c>
    </row>
    <row r="14338" ht="15.75" customHeight="1">
      <c r="A14338" s="13">
        <v>42274.375</v>
      </c>
      <c r="B14338" s="73">
        <f t="shared" si="1"/>
        <v>42274</v>
      </c>
      <c r="C14338" s="74">
        <f>IF(NewCustomer="Yes", IF(COUNTIF($I$2:$I$11,B14338)&gt;0,0,WEEKDAY(B14338,2)),IF(COUNTIF($I$2:$I$21,B14338)&gt;0,0,WEEKDAY(B14338,2)))</f>
        <v>7</v>
      </c>
      <c r="D14338" s="74">
        <f t="shared" si="2"/>
        <v>9</v>
      </c>
      <c r="E14338" s="12">
        <f>IFERROR(VLOOKUP(A14338,'IDAR Meter Data'!$A:$B,2,1),"")</f>
        <v>118</v>
      </c>
      <c r="F14338" s="75">
        <f>IF(CECCZ="CZ03",'Outside Temp'!B14338,IF(CECCZ="CZ04",'Outside Temp'!B14339,IF(CECCZ="CZ12",'Outside Temp'!B14340, IF(CECCZ="CZ13",'Outside Temp'!B14341))))</f>
        <v>65.13333333</v>
      </c>
      <c r="G14338" s="12">
        <f t="shared" si="3"/>
        <v>2</v>
      </c>
    </row>
    <row r="14339" ht="15.75" customHeight="1">
      <c r="A14339" s="13">
        <v>42274.385416666664</v>
      </c>
      <c r="B14339" s="73">
        <f t="shared" si="1"/>
        <v>42274</v>
      </c>
      <c r="C14339" s="74">
        <f>IF(NewCustomer="Yes", IF(COUNTIF($I$2:$I$11,B14339)&gt;0,0,WEEKDAY(B14339,2)),IF(COUNTIF($I$2:$I$21,B14339)&gt;0,0,WEEKDAY(B14339,2)))</f>
        <v>7</v>
      </c>
      <c r="D14339" s="74">
        <f t="shared" si="2"/>
        <v>9</v>
      </c>
      <c r="E14339" s="12">
        <f>IFERROR(VLOOKUP(A14339,'IDAR Meter Data'!$A:$B,2,1),"")</f>
        <v>109</v>
      </c>
      <c r="F14339" s="75">
        <f>IF(CECCZ="CZ03",'Outside Temp'!B14339,IF(CECCZ="CZ04",'Outside Temp'!B14340,IF(CECCZ="CZ12",'Outside Temp'!B14341, IF(CECCZ="CZ13",'Outside Temp'!B14342))))</f>
        <v>65.63333333</v>
      </c>
      <c r="G14339" s="12">
        <f t="shared" si="3"/>
        <v>2</v>
      </c>
    </row>
    <row r="14340" ht="15.75" customHeight="1">
      <c r="A14340" s="13">
        <v>42274.395833333336</v>
      </c>
      <c r="B14340" s="73">
        <f t="shared" si="1"/>
        <v>42274</v>
      </c>
      <c r="C14340" s="74">
        <f>IF(NewCustomer="Yes", IF(COUNTIF($I$2:$I$11,B14340)&gt;0,0,WEEKDAY(B14340,2)),IF(COUNTIF($I$2:$I$21,B14340)&gt;0,0,WEEKDAY(B14340,2)))</f>
        <v>7</v>
      </c>
      <c r="D14340" s="74">
        <f t="shared" si="2"/>
        <v>9</v>
      </c>
      <c r="E14340" s="12">
        <f>IFERROR(VLOOKUP(A14340,'IDAR Meter Data'!$A:$B,2,1),"")</f>
        <v>111</v>
      </c>
      <c r="F14340" s="75">
        <f>IF(CECCZ="CZ03",'Outside Temp'!B14340,IF(CECCZ="CZ04",'Outside Temp'!B14341,IF(CECCZ="CZ12",'Outside Temp'!B14342, IF(CECCZ="CZ13",'Outside Temp'!B14343))))</f>
        <v>66.13333333</v>
      </c>
      <c r="G14340" s="12">
        <f t="shared" si="3"/>
        <v>2</v>
      </c>
    </row>
    <row r="14341" ht="15.75" customHeight="1">
      <c r="A14341" s="13">
        <v>42274.40625</v>
      </c>
      <c r="B14341" s="73">
        <f t="shared" si="1"/>
        <v>42274</v>
      </c>
      <c r="C14341" s="74">
        <f>IF(NewCustomer="Yes", IF(COUNTIF($I$2:$I$11,B14341)&gt;0,0,WEEKDAY(B14341,2)),IF(COUNTIF($I$2:$I$21,B14341)&gt;0,0,WEEKDAY(B14341,2)))</f>
        <v>7</v>
      </c>
      <c r="D14341" s="74">
        <f t="shared" si="2"/>
        <v>9</v>
      </c>
      <c r="E14341" s="12">
        <f>IFERROR(VLOOKUP(A14341,'IDAR Meter Data'!$A:$B,2,1),"")</f>
        <v>108</v>
      </c>
      <c r="F14341" s="75">
        <f>IF(CECCZ="CZ03",'Outside Temp'!B14341,IF(CECCZ="CZ04",'Outside Temp'!B14342,IF(CECCZ="CZ12",'Outside Temp'!B14343, IF(CECCZ="CZ13",'Outside Temp'!B14344))))</f>
        <v>66.63333333</v>
      </c>
      <c r="G14341" s="12">
        <f t="shared" si="3"/>
        <v>2</v>
      </c>
    </row>
    <row r="14342" ht="15.75" customHeight="1">
      <c r="A14342" s="13">
        <v>42274.416666666664</v>
      </c>
      <c r="B14342" s="73">
        <f t="shared" si="1"/>
        <v>42274</v>
      </c>
      <c r="C14342" s="74">
        <f>IF(NewCustomer="Yes", IF(COUNTIF($I$2:$I$11,B14342)&gt;0,0,WEEKDAY(B14342,2)),IF(COUNTIF($I$2:$I$21,B14342)&gt;0,0,WEEKDAY(B14342,2)))</f>
        <v>7</v>
      </c>
      <c r="D14342" s="74">
        <f t="shared" si="2"/>
        <v>10</v>
      </c>
      <c r="E14342" s="12">
        <f>IFERROR(VLOOKUP(A14342,'IDAR Meter Data'!$A:$B,2,1),"")</f>
        <v>111</v>
      </c>
      <c r="F14342" s="75">
        <f>IF(CECCZ="CZ03",'Outside Temp'!B14342,IF(CECCZ="CZ04",'Outside Temp'!B14343,IF(CECCZ="CZ12",'Outside Temp'!B14344, IF(CECCZ="CZ13",'Outside Temp'!B14345))))</f>
        <v>67</v>
      </c>
      <c r="G14342" s="12">
        <f t="shared" si="3"/>
        <v>2</v>
      </c>
    </row>
    <row r="14343" ht="15.75" customHeight="1">
      <c r="A14343" s="13">
        <v>42274.427083333336</v>
      </c>
      <c r="B14343" s="73">
        <f t="shared" si="1"/>
        <v>42274</v>
      </c>
      <c r="C14343" s="74">
        <f>IF(NewCustomer="Yes", IF(COUNTIF($I$2:$I$11,B14343)&gt;0,0,WEEKDAY(B14343,2)),IF(COUNTIF($I$2:$I$21,B14343)&gt;0,0,WEEKDAY(B14343,2)))</f>
        <v>7</v>
      </c>
      <c r="D14343" s="74">
        <f t="shared" si="2"/>
        <v>10</v>
      </c>
      <c r="E14343" s="12">
        <f>IFERROR(VLOOKUP(A14343,'IDAR Meter Data'!$A:$B,2,1),"")</f>
        <v>111</v>
      </c>
      <c r="F14343" s="75">
        <f>IF(CECCZ="CZ03",'Outside Temp'!B14343,IF(CECCZ="CZ04",'Outside Temp'!B14344,IF(CECCZ="CZ12",'Outside Temp'!B14345, IF(CECCZ="CZ13",'Outside Temp'!B14346))))</f>
        <v>67</v>
      </c>
      <c r="G14343" s="12">
        <f t="shared" si="3"/>
        <v>2</v>
      </c>
    </row>
    <row r="14344" ht="15.75" customHeight="1">
      <c r="A14344" s="13">
        <v>42274.4375</v>
      </c>
      <c r="B14344" s="73">
        <f t="shared" si="1"/>
        <v>42274</v>
      </c>
      <c r="C14344" s="74">
        <f>IF(NewCustomer="Yes", IF(COUNTIF($I$2:$I$11,B14344)&gt;0,0,WEEKDAY(B14344,2)),IF(COUNTIF($I$2:$I$21,B14344)&gt;0,0,WEEKDAY(B14344,2)))</f>
        <v>7</v>
      </c>
      <c r="D14344" s="74">
        <f t="shared" si="2"/>
        <v>10</v>
      </c>
      <c r="E14344" s="12">
        <f>IFERROR(VLOOKUP(A14344,'IDAR Meter Data'!$A:$B,2,1),"")</f>
        <v>116</v>
      </c>
      <c r="F14344" s="75">
        <f>IF(CECCZ="CZ03",'Outside Temp'!B14344,IF(CECCZ="CZ04",'Outside Temp'!B14345,IF(CECCZ="CZ12",'Outside Temp'!B14346, IF(CECCZ="CZ13",'Outside Temp'!B14347))))</f>
        <v>67</v>
      </c>
      <c r="G14344" s="12">
        <f t="shared" si="3"/>
        <v>2</v>
      </c>
    </row>
    <row r="14345" ht="15.75" customHeight="1">
      <c r="A14345" s="13">
        <v>42274.447916666664</v>
      </c>
      <c r="B14345" s="73">
        <f t="shared" si="1"/>
        <v>42274</v>
      </c>
      <c r="C14345" s="74">
        <f>IF(NewCustomer="Yes", IF(COUNTIF($I$2:$I$11,B14345)&gt;0,0,WEEKDAY(B14345,2)),IF(COUNTIF($I$2:$I$21,B14345)&gt;0,0,WEEKDAY(B14345,2)))</f>
        <v>7</v>
      </c>
      <c r="D14345" s="74">
        <f t="shared" si="2"/>
        <v>10</v>
      </c>
      <c r="E14345" s="12">
        <f>IFERROR(VLOOKUP(A14345,'IDAR Meter Data'!$A:$B,2,1),"")</f>
        <v>113</v>
      </c>
      <c r="F14345" s="75">
        <f>IF(CECCZ="CZ03",'Outside Temp'!B14345,IF(CECCZ="CZ04",'Outside Temp'!B14346,IF(CECCZ="CZ12",'Outside Temp'!B14347, IF(CECCZ="CZ13",'Outside Temp'!B14348))))</f>
        <v>67</v>
      </c>
      <c r="G14345" s="12">
        <f t="shared" si="3"/>
        <v>2</v>
      </c>
    </row>
    <row r="14346" ht="15.75" customHeight="1">
      <c r="A14346" s="13">
        <v>42274.458333333336</v>
      </c>
      <c r="B14346" s="73">
        <f t="shared" si="1"/>
        <v>42274</v>
      </c>
      <c r="C14346" s="74">
        <f>IF(NewCustomer="Yes", IF(COUNTIF($I$2:$I$11,B14346)&gt;0,0,WEEKDAY(B14346,2)),IF(COUNTIF($I$2:$I$21,B14346)&gt;0,0,WEEKDAY(B14346,2)))</f>
        <v>7</v>
      </c>
      <c r="D14346" s="74">
        <f t="shared" si="2"/>
        <v>11</v>
      </c>
      <c r="E14346" s="12">
        <f>IFERROR(VLOOKUP(A14346,'IDAR Meter Data'!$A:$B,2,1),"")</f>
        <v>110</v>
      </c>
      <c r="F14346" s="75">
        <f>IF(CECCZ="CZ03",'Outside Temp'!B14346,IF(CECCZ="CZ04",'Outside Temp'!B14347,IF(CECCZ="CZ12",'Outside Temp'!B14348, IF(CECCZ="CZ13",'Outside Temp'!B14349))))</f>
        <v>67.13333333</v>
      </c>
      <c r="G14346" s="12">
        <f t="shared" si="3"/>
        <v>2</v>
      </c>
    </row>
    <row r="14347" ht="15.75" customHeight="1">
      <c r="A14347" s="13">
        <v>42274.46875</v>
      </c>
      <c r="B14347" s="73">
        <f t="shared" si="1"/>
        <v>42274</v>
      </c>
      <c r="C14347" s="74">
        <f>IF(NewCustomer="Yes", IF(COUNTIF($I$2:$I$11,B14347)&gt;0,0,WEEKDAY(B14347,2)),IF(COUNTIF($I$2:$I$21,B14347)&gt;0,0,WEEKDAY(B14347,2)))</f>
        <v>7</v>
      </c>
      <c r="D14347" s="74">
        <f t="shared" si="2"/>
        <v>11</v>
      </c>
      <c r="E14347" s="12">
        <f>IFERROR(VLOOKUP(A14347,'IDAR Meter Data'!$A:$B,2,1),"")</f>
        <v>114</v>
      </c>
      <c r="F14347" s="75">
        <f>IF(CECCZ="CZ03",'Outside Temp'!B14347,IF(CECCZ="CZ04",'Outside Temp'!B14348,IF(CECCZ="CZ12",'Outside Temp'!B14349, IF(CECCZ="CZ13",'Outside Temp'!B14350))))</f>
        <v>67.63333333</v>
      </c>
      <c r="G14347" s="12">
        <f t="shared" si="3"/>
        <v>2</v>
      </c>
    </row>
    <row r="14348" ht="15.75" customHeight="1">
      <c r="A14348" s="13">
        <v>42274.479166666664</v>
      </c>
      <c r="B14348" s="73">
        <f t="shared" si="1"/>
        <v>42274</v>
      </c>
      <c r="C14348" s="74">
        <f>IF(NewCustomer="Yes", IF(COUNTIF($I$2:$I$11,B14348)&gt;0,0,WEEKDAY(B14348,2)),IF(COUNTIF($I$2:$I$21,B14348)&gt;0,0,WEEKDAY(B14348,2)))</f>
        <v>7</v>
      </c>
      <c r="D14348" s="74">
        <f t="shared" si="2"/>
        <v>11</v>
      </c>
      <c r="E14348" s="12">
        <f>IFERROR(VLOOKUP(A14348,'IDAR Meter Data'!$A:$B,2,1),"")</f>
        <v>107</v>
      </c>
      <c r="F14348" s="75">
        <f>IF(CECCZ="CZ03",'Outside Temp'!B14348,IF(CECCZ="CZ04",'Outside Temp'!B14349,IF(CECCZ="CZ12",'Outside Temp'!B14350, IF(CECCZ="CZ13",'Outside Temp'!B14351))))</f>
        <v>68.13333333</v>
      </c>
      <c r="G14348" s="12">
        <f t="shared" si="3"/>
        <v>2</v>
      </c>
    </row>
    <row r="14349" ht="15.75" customHeight="1">
      <c r="A14349" s="13">
        <v>42274.489583333336</v>
      </c>
      <c r="B14349" s="73">
        <f t="shared" si="1"/>
        <v>42274</v>
      </c>
      <c r="C14349" s="74">
        <f>IF(NewCustomer="Yes", IF(COUNTIF($I$2:$I$11,B14349)&gt;0,0,WEEKDAY(B14349,2)),IF(COUNTIF($I$2:$I$21,B14349)&gt;0,0,WEEKDAY(B14349,2)))</f>
        <v>7</v>
      </c>
      <c r="D14349" s="74">
        <f t="shared" si="2"/>
        <v>11</v>
      </c>
      <c r="E14349" s="12">
        <f>IFERROR(VLOOKUP(A14349,'IDAR Meter Data'!$A:$B,2,1),"")</f>
        <v>115</v>
      </c>
      <c r="F14349" s="75">
        <f>IF(CECCZ="CZ03",'Outside Temp'!B14349,IF(CECCZ="CZ04",'Outside Temp'!B14350,IF(CECCZ="CZ12",'Outside Temp'!B14351, IF(CECCZ="CZ13",'Outside Temp'!B14352))))</f>
        <v>68.63333333</v>
      </c>
      <c r="G14349" s="12">
        <f t="shared" si="3"/>
        <v>2</v>
      </c>
    </row>
    <row r="14350" ht="15.75" customHeight="1">
      <c r="A14350" s="13">
        <v>42274.5</v>
      </c>
      <c r="B14350" s="73">
        <f t="shared" si="1"/>
        <v>42274</v>
      </c>
      <c r="C14350" s="74">
        <f>IF(NewCustomer="Yes", IF(COUNTIF($I$2:$I$11,B14350)&gt;0,0,WEEKDAY(B14350,2)),IF(COUNTIF($I$2:$I$21,B14350)&gt;0,0,WEEKDAY(B14350,2)))</f>
        <v>7</v>
      </c>
      <c r="D14350" s="74">
        <f t="shared" si="2"/>
        <v>12</v>
      </c>
      <c r="E14350" s="12">
        <f>IFERROR(VLOOKUP(A14350,'IDAR Meter Data'!$A:$B,2,1),"")</f>
        <v>117</v>
      </c>
      <c r="F14350" s="75">
        <f>IF(CECCZ="CZ03",'Outside Temp'!B14350,IF(CECCZ="CZ04",'Outside Temp'!B14351,IF(CECCZ="CZ12",'Outside Temp'!B14352, IF(CECCZ="CZ13",'Outside Temp'!B14353))))</f>
        <v>69</v>
      </c>
      <c r="G14350" s="12">
        <f t="shared" si="3"/>
        <v>2</v>
      </c>
    </row>
    <row r="14351" ht="15.75" customHeight="1">
      <c r="A14351" s="13">
        <v>42274.510416666664</v>
      </c>
      <c r="B14351" s="73">
        <f t="shared" si="1"/>
        <v>42274</v>
      </c>
      <c r="C14351" s="74">
        <f>IF(NewCustomer="Yes", IF(COUNTIF($I$2:$I$11,B14351)&gt;0,0,WEEKDAY(B14351,2)),IF(COUNTIF($I$2:$I$21,B14351)&gt;0,0,WEEKDAY(B14351,2)))</f>
        <v>7</v>
      </c>
      <c r="D14351" s="74">
        <f t="shared" si="2"/>
        <v>12</v>
      </c>
      <c r="E14351" s="12">
        <f>IFERROR(VLOOKUP(A14351,'IDAR Meter Data'!$A:$B,2,1),"")</f>
        <v>117</v>
      </c>
      <c r="F14351" s="75">
        <f>IF(CECCZ="CZ03",'Outside Temp'!B14351,IF(CECCZ="CZ04",'Outside Temp'!B14352,IF(CECCZ="CZ12",'Outside Temp'!B14353, IF(CECCZ="CZ13",'Outside Temp'!B14354))))</f>
        <v>69</v>
      </c>
      <c r="G14351" s="12">
        <f t="shared" si="3"/>
        <v>2</v>
      </c>
    </row>
    <row r="14352" ht="15.75" customHeight="1">
      <c r="A14352" s="13">
        <v>42274.520833333336</v>
      </c>
      <c r="B14352" s="73">
        <f t="shared" si="1"/>
        <v>42274</v>
      </c>
      <c r="C14352" s="74">
        <f>IF(NewCustomer="Yes", IF(COUNTIF($I$2:$I$11,B14352)&gt;0,0,WEEKDAY(B14352,2)),IF(COUNTIF($I$2:$I$21,B14352)&gt;0,0,WEEKDAY(B14352,2)))</f>
        <v>7</v>
      </c>
      <c r="D14352" s="74">
        <f t="shared" si="2"/>
        <v>12</v>
      </c>
      <c r="E14352" s="12">
        <f>IFERROR(VLOOKUP(A14352,'IDAR Meter Data'!$A:$B,2,1),"")</f>
        <v>112</v>
      </c>
      <c r="F14352" s="75">
        <f>IF(CECCZ="CZ03",'Outside Temp'!B14352,IF(CECCZ="CZ04",'Outside Temp'!B14353,IF(CECCZ="CZ12",'Outside Temp'!B14354, IF(CECCZ="CZ13",'Outside Temp'!B14355))))</f>
        <v>69</v>
      </c>
      <c r="G14352" s="12">
        <f t="shared" si="3"/>
        <v>2</v>
      </c>
    </row>
    <row r="14353" ht="15.75" customHeight="1">
      <c r="A14353" s="13">
        <v>42274.53125</v>
      </c>
      <c r="B14353" s="73">
        <f t="shared" si="1"/>
        <v>42274</v>
      </c>
      <c r="C14353" s="74">
        <f>IF(NewCustomer="Yes", IF(COUNTIF($I$2:$I$11,B14353)&gt;0,0,WEEKDAY(B14353,2)),IF(COUNTIF($I$2:$I$21,B14353)&gt;0,0,WEEKDAY(B14353,2)))</f>
        <v>7</v>
      </c>
      <c r="D14353" s="74">
        <f t="shared" si="2"/>
        <v>12</v>
      </c>
      <c r="E14353" s="12">
        <f>IFERROR(VLOOKUP(A14353,'IDAR Meter Data'!$A:$B,2,1),"")</f>
        <v>115</v>
      </c>
      <c r="F14353" s="75">
        <f>IF(CECCZ="CZ03",'Outside Temp'!B14353,IF(CECCZ="CZ04",'Outside Temp'!B14354,IF(CECCZ="CZ12",'Outside Temp'!B14355, IF(CECCZ="CZ13",'Outside Temp'!B14356))))</f>
        <v>69</v>
      </c>
      <c r="G14353" s="12">
        <f t="shared" si="3"/>
        <v>2</v>
      </c>
    </row>
    <row r="14354" ht="15.75" customHeight="1">
      <c r="A14354" s="13">
        <v>42274.541666666664</v>
      </c>
      <c r="B14354" s="73">
        <f t="shared" si="1"/>
        <v>42274</v>
      </c>
      <c r="C14354" s="74">
        <f>IF(NewCustomer="Yes", IF(COUNTIF($I$2:$I$11,B14354)&gt;0,0,WEEKDAY(B14354,2)),IF(COUNTIF($I$2:$I$21,B14354)&gt;0,0,WEEKDAY(B14354,2)))</f>
        <v>7</v>
      </c>
      <c r="D14354" s="74">
        <f t="shared" si="2"/>
        <v>13</v>
      </c>
      <c r="E14354" s="12">
        <f>IFERROR(VLOOKUP(A14354,'IDAR Meter Data'!$A:$B,2,1),"")</f>
        <v>113</v>
      </c>
      <c r="F14354" s="75">
        <f>IF(CECCZ="CZ03",'Outside Temp'!B14354,IF(CECCZ="CZ04",'Outside Temp'!B14355,IF(CECCZ="CZ12",'Outside Temp'!B14356, IF(CECCZ="CZ13",'Outside Temp'!B14357))))</f>
        <v>69</v>
      </c>
      <c r="G14354" s="12">
        <f t="shared" si="3"/>
        <v>2</v>
      </c>
    </row>
    <row r="14355" ht="15.75" customHeight="1">
      <c r="A14355" s="13">
        <v>42274.552083333336</v>
      </c>
      <c r="B14355" s="73">
        <f t="shared" si="1"/>
        <v>42274</v>
      </c>
      <c r="C14355" s="74">
        <f>IF(NewCustomer="Yes", IF(COUNTIF($I$2:$I$11,B14355)&gt;0,0,WEEKDAY(B14355,2)),IF(COUNTIF($I$2:$I$21,B14355)&gt;0,0,WEEKDAY(B14355,2)))</f>
        <v>7</v>
      </c>
      <c r="D14355" s="74">
        <f t="shared" si="2"/>
        <v>13</v>
      </c>
      <c r="E14355" s="12">
        <f>IFERROR(VLOOKUP(A14355,'IDAR Meter Data'!$A:$B,2,1),"")</f>
        <v>112</v>
      </c>
      <c r="F14355" s="75">
        <f>IF(CECCZ="CZ03",'Outside Temp'!B14355,IF(CECCZ="CZ04",'Outside Temp'!B14356,IF(CECCZ="CZ12",'Outside Temp'!B14357, IF(CECCZ="CZ13",'Outside Temp'!B14358))))</f>
        <v>69</v>
      </c>
      <c r="G14355" s="12">
        <f t="shared" si="3"/>
        <v>2</v>
      </c>
    </row>
    <row r="14356" ht="15.75" customHeight="1">
      <c r="A14356" s="13">
        <v>42274.5625</v>
      </c>
      <c r="B14356" s="73">
        <f t="shared" si="1"/>
        <v>42274</v>
      </c>
      <c r="C14356" s="74">
        <f>IF(NewCustomer="Yes", IF(COUNTIF($I$2:$I$11,B14356)&gt;0,0,WEEKDAY(B14356,2)),IF(COUNTIF($I$2:$I$21,B14356)&gt;0,0,WEEKDAY(B14356,2)))</f>
        <v>7</v>
      </c>
      <c r="D14356" s="74">
        <f t="shared" si="2"/>
        <v>13</v>
      </c>
      <c r="E14356" s="12">
        <f>IFERROR(VLOOKUP(A14356,'IDAR Meter Data'!$A:$B,2,1),"")</f>
        <v>111</v>
      </c>
      <c r="F14356" s="75">
        <f>IF(CECCZ="CZ03",'Outside Temp'!B14356,IF(CECCZ="CZ04",'Outside Temp'!B14357,IF(CECCZ="CZ12",'Outside Temp'!B14358, IF(CECCZ="CZ13",'Outside Temp'!B14359))))</f>
        <v>69</v>
      </c>
      <c r="G14356" s="12">
        <f t="shared" si="3"/>
        <v>2</v>
      </c>
    </row>
    <row r="14357" ht="15.75" customHeight="1">
      <c r="A14357" s="13">
        <v>42274.572916666664</v>
      </c>
      <c r="B14357" s="73">
        <f t="shared" si="1"/>
        <v>42274</v>
      </c>
      <c r="C14357" s="74">
        <f>IF(NewCustomer="Yes", IF(COUNTIF($I$2:$I$11,B14357)&gt;0,0,WEEKDAY(B14357,2)),IF(COUNTIF($I$2:$I$21,B14357)&gt;0,0,WEEKDAY(B14357,2)))</f>
        <v>7</v>
      </c>
      <c r="D14357" s="74">
        <f t="shared" si="2"/>
        <v>13</v>
      </c>
      <c r="E14357" s="12">
        <f>IFERROR(VLOOKUP(A14357,'IDAR Meter Data'!$A:$B,2,1),"")</f>
        <v>110</v>
      </c>
      <c r="F14357" s="75">
        <f>IF(CECCZ="CZ03",'Outside Temp'!B14357,IF(CECCZ="CZ04",'Outside Temp'!B14358,IF(CECCZ="CZ12",'Outside Temp'!B14359, IF(CECCZ="CZ13",'Outside Temp'!B14360))))</f>
        <v>69</v>
      </c>
      <c r="G14357" s="12">
        <f t="shared" si="3"/>
        <v>2</v>
      </c>
    </row>
    <row r="14358" ht="15.75" customHeight="1">
      <c r="A14358" s="13">
        <v>42274.583333333336</v>
      </c>
      <c r="B14358" s="73">
        <f t="shared" si="1"/>
        <v>42274</v>
      </c>
      <c r="C14358" s="74">
        <f>IF(NewCustomer="Yes", IF(COUNTIF($I$2:$I$11,B14358)&gt;0,0,WEEKDAY(B14358,2)),IF(COUNTIF($I$2:$I$21,B14358)&gt;0,0,WEEKDAY(B14358,2)))</f>
        <v>7</v>
      </c>
      <c r="D14358" s="74">
        <f t="shared" si="2"/>
        <v>14</v>
      </c>
      <c r="E14358" s="12">
        <f>IFERROR(VLOOKUP(A14358,'IDAR Meter Data'!$A:$B,2,1),"")</f>
        <v>117</v>
      </c>
      <c r="F14358" s="75">
        <f>IF(CECCZ="CZ03",'Outside Temp'!B14358,IF(CECCZ="CZ04",'Outside Temp'!B14359,IF(CECCZ="CZ12",'Outside Temp'!B14360, IF(CECCZ="CZ13",'Outside Temp'!B14361))))</f>
        <v>68.86666667</v>
      </c>
      <c r="G14358" s="12">
        <f t="shared" si="3"/>
        <v>2</v>
      </c>
    </row>
    <row r="14359" ht="15.75" customHeight="1">
      <c r="A14359" s="13">
        <v>42274.59375</v>
      </c>
      <c r="B14359" s="73">
        <f t="shared" si="1"/>
        <v>42274</v>
      </c>
      <c r="C14359" s="74">
        <f>IF(NewCustomer="Yes", IF(COUNTIF($I$2:$I$11,B14359)&gt;0,0,WEEKDAY(B14359,2)),IF(COUNTIF($I$2:$I$21,B14359)&gt;0,0,WEEKDAY(B14359,2)))</f>
        <v>7</v>
      </c>
      <c r="D14359" s="74">
        <f t="shared" si="2"/>
        <v>14</v>
      </c>
      <c r="E14359" s="12">
        <f>IFERROR(VLOOKUP(A14359,'IDAR Meter Data'!$A:$B,2,1),"")</f>
        <v>116</v>
      </c>
      <c r="F14359" s="75">
        <f>IF(CECCZ="CZ03",'Outside Temp'!B14359,IF(CECCZ="CZ04",'Outside Temp'!B14360,IF(CECCZ="CZ12",'Outside Temp'!B14361, IF(CECCZ="CZ13",'Outside Temp'!B14362))))</f>
        <v>68.36666667</v>
      </c>
      <c r="G14359" s="12">
        <f t="shared" si="3"/>
        <v>2</v>
      </c>
    </row>
    <row r="14360" ht="15.75" customHeight="1">
      <c r="A14360" s="13">
        <v>42274.604166666664</v>
      </c>
      <c r="B14360" s="73">
        <f t="shared" si="1"/>
        <v>42274</v>
      </c>
      <c r="C14360" s="74">
        <f>IF(NewCustomer="Yes", IF(COUNTIF($I$2:$I$11,B14360)&gt;0,0,WEEKDAY(B14360,2)),IF(COUNTIF($I$2:$I$21,B14360)&gt;0,0,WEEKDAY(B14360,2)))</f>
        <v>7</v>
      </c>
      <c r="D14360" s="74">
        <f t="shared" si="2"/>
        <v>14</v>
      </c>
      <c r="E14360" s="12">
        <f>IFERROR(VLOOKUP(A14360,'IDAR Meter Data'!$A:$B,2,1),"")</f>
        <v>116</v>
      </c>
      <c r="F14360" s="75">
        <f>IF(CECCZ="CZ03",'Outside Temp'!B14360,IF(CECCZ="CZ04",'Outside Temp'!B14361,IF(CECCZ="CZ12",'Outside Temp'!B14362, IF(CECCZ="CZ13",'Outside Temp'!B14363))))</f>
        <v>67.86666667</v>
      </c>
      <c r="G14360" s="12">
        <f t="shared" si="3"/>
        <v>2</v>
      </c>
    </row>
    <row r="14361" ht="15.75" customHeight="1">
      <c r="A14361" s="13">
        <v>42274.614583333336</v>
      </c>
      <c r="B14361" s="73">
        <f t="shared" si="1"/>
        <v>42274</v>
      </c>
      <c r="C14361" s="74">
        <f>IF(NewCustomer="Yes", IF(COUNTIF($I$2:$I$11,B14361)&gt;0,0,WEEKDAY(B14361,2)),IF(COUNTIF($I$2:$I$21,B14361)&gt;0,0,WEEKDAY(B14361,2)))</f>
        <v>7</v>
      </c>
      <c r="D14361" s="74">
        <f t="shared" si="2"/>
        <v>14</v>
      </c>
      <c r="E14361" s="12">
        <f>IFERROR(VLOOKUP(A14361,'IDAR Meter Data'!$A:$B,2,1),"")</f>
        <v>114</v>
      </c>
      <c r="F14361" s="75">
        <f>IF(CECCZ="CZ03",'Outside Temp'!B14361,IF(CECCZ="CZ04",'Outside Temp'!B14362,IF(CECCZ="CZ12",'Outside Temp'!B14363, IF(CECCZ="CZ13",'Outside Temp'!B14364))))</f>
        <v>67.36666667</v>
      </c>
      <c r="G14361" s="12">
        <f t="shared" si="3"/>
        <v>2</v>
      </c>
    </row>
    <row r="14362" ht="15.75" customHeight="1">
      <c r="A14362" s="13">
        <v>42274.625</v>
      </c>
      <c r="B14362" s="73">
        <f t="shared" si="1"/>
        <v>42274</v>
      </c>
      <c r="C14362" s="74">
        <f>IF(NewCustomer="Yes", IF(COUNTIF($I$2:$I$11,B14362)&gt;0,0,WEEKDAY(B14362,2)),IF(COUNTIF($I$2:$I$21,B14362)&gt;0,0,WEEKDAY(B14362,2)))</f>
        <v>7</v>
      </c>
      <c r="D14362" s="74">
        <f t="shared" si="2"/>
        <v>15</v>
      </c>
      <c r="E14362" s="12">
        <f>IFERROR(VLOOKUP(A14362,'IDAR Meter Data'!$A:$B,2,1),"")</f>
        <v>119</v>
      </c>
      <c r="F14362" s="75">
        <f>IF(CECCZ="CZ03",'Outside Temp'!B14362,IF(CECCZ="CZ04",'Outside Temp'!B14363,IF(CECCZ="CZ12",'Outside Temp'!B14364, IF(CECCZ="CZ13",'Outside Temp'!B14365))))</f>
        <v>67.13333333</v>
      </c>
      <c r="G14362" s="12">
        <f t="shared" si="3"/>
        <v>2</v>
      </c>
    </row>
    <row r="14363" ht="15.75" customHeight="1">
      <c r="A14363" s="13">
        <v>42274.635416666664</v>
      </c>
      <c r="B14363" s="73">
        <f t="shared" si="1"/>
        <v>42274</v>
      </c>
      <c r="C14363" s="74">
        <f>IF(NewCustomer="Yes", IF(COUNTIF($I$2:$I$11,B14363)&gt;0,0,WEEKDAY(B14363,2)),IF(COUNTIF($I$2:$I$21,B14363)&gt;0,0,WEEKDAY(B14363,2)))</f>
        <v>7</v>
      </c>
      <c r="D14363" s="74">
        <f t="shared" si="2"/>
        <v>15</v>
      </c>
      <c r="E14363" s="12">
        <f>IFERROR(VLOOKUP(A14363,'IDAR Meter Data'!$A:$B,2,1),"")</f>
        <v>119</v>
      </c>
      <c r="F14363" s="75">
        <f>IF(CECCZ="CZ03",'Outside Temp'!B14363,IF(CECCZ="CZ04",'Outside Temp'!B14364,IF(CECCZ="CZ12",'Outside Temp'!B14365, IF(CECCZ="CZ13",'Outside Temp'!B14366))))</f>
        <v>67.63333333</v>
      </c>
      <c r="G14363" s="12">
        <f t="shared" si="3"/>
        <v>2</v>
      </c>
    </row>
    <row r="14364" ht="15.75" customHeight="1">
      <c r="A14364" s="13">
        <v>42274.645833333336</v>
      </c>
      <c r="B14364" s="73">
        <f t="shared" si="1"/>
        <v>42274</v>
      </c>
      <c r="C14364" s="74">
        <f>IF(NewCustomer="Yes", IF(COUNTIF($I$2:$I$11,B14364)&gt;0,0,WEEKDAY(B14364,2)),IF(COUNTIF($I$2:$I$21,B14364)&gt;0,0,WEEKDAY(B14364,2)))</f>
        <v>7</v>
      </c>
      <c r="D14364" s="74">
        <f t="shared" si="2"/>
        <v>15</v>
      </c>
      <c r="E14364" s="12">
        <f>IFERROR(VLOOKUP(A14364,'IDAR Meter Data'!$A:$B,2,1),"")</f>
        <v>116</v>
      </c>
      <c r="F14364" s="75">
        <f>IF(CECCZ="CZ03",'Outside Temp'!B14364,IF(CECCZ="CZ04",'Outside Temp'!B14365,IF(CECCZ="CZ12",'Outside Temp'!B14366, IF(CECCZ="CZ13",'Outside Temp'!B14367))))</f>
        <v>68.13333333</v>
      </c>
      <c r="G14364" s="12">
        <f t="shared" si="3"/>
        <v>2</v>
      </c>
    </row>
    <row r="14365" ht="15.75" customHeight="1">
      <c r="A14365" s="13">
        <v>42274.65625</v>
      </c>
      <c r="B14365" s="73">
        <f t="shared" si="1"/>
        <v>42274</v>
      </c>
      <c r="C14365" s="74">
        <f>IF(NewCustomer="Yes", IF(COUNTIF($I$2:$I$11,B14365)&gt;0,0,WEEKDAY(B14365,2)),IF(COUNTIF($I$2:$I$21,B14365)&gt;0,0,WEEKDAY(B14365,2)))</f>
        <v>7</v>
      </c>
      <c r="D14365" s="74">
        <f t="shared" si="2"/>
        <v>15</v>
      </c>
      <c r="E14365" s="12">
        <f>IFERROR(VLOOKUP(A14365,'IDAR Meter Data'!$A:$B,2,1),"")</f>
        <v>115</v>
      </c>
      <c r="F14365" s="75">
        <f>IF(CECCZ="CZ03",'Outside Temp'!B14365,IF(CECCZ="CZ04",'Outside Temp'!B14366,IF(CECCZ="CZ12",'Outside Temp'!B14367, IF(CECCZ="CZ13",'Outside Temp'!B14368))))</f>
        <v>68.63333333</v>
      </c>
      <c r="G14365" s="12">
        <f t="shared" si="3"/>
        <v>2</v>
      </c>
    </row>
    <row r="14366" ht="15.75" customHeight="1">
      <c r="A14366" s="13">
        <v>42274.666666666664</v>
      </c>
      <c r="B14366" s="73">
        <f t="shared" si="1"/>
        <v>42274</v>
      </c>
      <c r="C14366" s="74">
        <f>IF(NewCustomer="Yes", IF(COUNTIF($I$2:$I$11,B14366)&gt;0,0,WEEKDAY(B14366,2)),IF(COUNTIF($I$2:$I$21,B14366)&gt;0,0,WEEKDAY(B14366,2)))</f>
        <v>7</v>
      </c>
      <c r="D14366" s="74">
        <f t="shared" si="2"/>
        <v>16</v>
      </c>
      <c r="E14366" s="12">
        <f>IFERROR(VLOOKUP(A14366,'IDAR Meter Data'!$A:$B,2,1),"")</f>
        <v>109</v>
      </c>
      <c r="F14366" s="75">
        <f>IF(CECCZ="CZ03",'Outside Temp'!B14366,IF(CECCZ="CZ04",'Outside Temp'!B14367,IF(CECCZ="CZ12",'Outside Temp'!B14368, IF(CECCZ="CZ13",'Outside Temp'!B14369))))</f>
        <v>68.86666667</v>
      </c>
      <c r="G14366" s="12">
        <f t="shared" si="3"/>
        <v>2</v>
      </c>
    </row>
    <row r="14367" ht="15.75" customHeight="1">
      <c r="A14367" s="13">
        <v>42274.677083333336</v>
      </c>
      <c r="B14367" s="73">
        <f t="shared" si="1"/>
        <v>42274</v>
      </c>
      <c r="C14367" s="74">
        <f>IF(NewCustomer="Yes", IF(COUNTIF($I$2:$I$11,B14367)&gt;0,0,WEEKDAY(B14367,2)),IF(COUNTIF($I$2:$I$21,B14367)&gt;0,0,WEEKDAY(B14367,2)))</f>
        <v>7</v>
      </c>
      <c r="D14367" s="74">
        <f t="shared" si="2"/>
        <v>16</v>
      </c>
      <c r="E14367" s="12">
        <f>IFERROR(VLOOKUP(A14367,'IDAR Meter Data'!$A:$B,2,1),"")</f>
        <v>114</v>
      </c>
      <c r="F14367" s="75">
        <f>IF(CECCZ="CZ03",'Outside Temp'!B14367,IF(CECCZ="CZ04",'Outside Temp'!B14368,IF(CECCZ="CZ12",'Outside Temp'!B14369, IF(CECCZ="CZ13",'Outside Temp'!B14370))))</f>
        <v>68.36666667</v>
      </c>
      <c r="G14367" s="12">
        <f t="shared" si="3"/>
        <v>2</v>
      </c>
    </row>
    <row r="14368" ht="15.75" customHeight="1">
      <c r="A14368" s="13">
        <v>42274.6875</v>
      </c>
      <c r="B14368" s="73">
        <f t="shared" si="1"/>
        <v>42274</v>
      </c>
      <c r="C14368" s="74">
        <f>IF(NewCustomer="Yes", IF(COUNTIF($I$2:$I$11,B14368)&gt;0,0,WEEKDAY(B14368,2)),IF(COUNTIF($I$2:$I$21,B14368)&gt;0,0,WEEKDAY(B14368,2)))</f>
        <v>7</v>
      </c>
      <c r="D14368" s="74">
        <f t="shared" si="2"/>
        <v>16</v>
      </c>
      <c r="E14368" s="12">
        <f>IFERROR(VLOOKUP(A14368,'IDAR Meter Data'!$A:$B,2,1),"")</f>
        <v>113</v>
      </c>
      <c r="F14368" s="75">
        <f>IF(CECCZ="CZ03",'Outside Temp'!B14368,IF(CECCZ="CZ04",'Outside Temp'!B14369,IF(CECCZ="CZ12",'Outside Temp'!B14370, IF(CECCZ="CZ13",'Outside Temp'!B14371))))</f>
        <v>67.86666667</v>
      </c>
      <c r="G14368" s="12">
        <f t="shared" si="3"/>
        <v>2</v>
      </c>
    </row>
    <row r="14369" ht="15.75" customHeight="1">
      <c r="A14369" s="13">
        <v>42274.697916666664</v>
      </c>
      <c r="B14369" s="73">
        <f t="shared" si="1"/>
        <v>42274</v>
      </c>
      <c r="C14369" s="74">
        <f>IF(NewCustomer="Yes", IF(COUNTIF($I$2:$I$11,B14369)&gt;0,0,WEEKDAY(B14369,2)),IF(COUNTIF($I$2:$I$21,B14369)&gt;0,0,WEEKDAY(B14369,2)))</f>
        <v>7</v>
      </c>
      <c r="D14369" s="74">
        <f t="shared" si="2"/>
        <v>16</v>
      </c>
      <c r="E14369" s="12">
        <f>IFERROR(VLOOKUP(A14369,'IDAR Meter Data'!$A:$B,2,1),"")</f>
        <v>111</v>
      </c>
      <c r="F14369" s="75">
        <f>IF(CECCZ="CZ03",'Outside Temp'!B14369,IF(CECCZ="CZ04",'Outside Temp'!B14370,IF(CECCZ="CZ12",'Outside Temp'!B14371, IF(CECCZ="CZ13",'Outside Temp'!B14372))))</f>
        <v>67.36666667</v>
      </c>
      <c r="G14369" s="12">
        <f t="shared" si="3"/>
        <v>2</v>
      </c>
    </row>
    <row r="14370" ht="15.75" customHeight="1">
      <c r="A14370" s="13">
        <v>42274.708333333336</v>
      </c>
      <c r="B14370" s="73">
        <f t="shared" si="1"/>
        <v>42274</v>
      </c>
      <c r="C14370" s="74">
        <f>IF(NewCustomer="Yes", IF(COUNTIF($I$2:$I$11,B14370)&gt;0,0,WEEKDAY(B14370,2)),IF(COUNTIF($I$2:$I$21,B14370)&gt;0,0,WEEKDAY(B14370,2)))</f>
        <v>7</v>
      </c>
      <c r="D14370" s="74">
        <f t="shared" si="2"/>
        <v>17</v>
      </c>
      <c r="E14370" s="12">
        <f>IFERROR(VLOOKUP(A14370,'IDAR Meter Data'!$A:$B,2,1),"")</f>
        <v>111</v>
      </c>
      <c r="F14370" s="75">
        <f>IF(CECCZ="CZ03",'Outside Temp'!B14370,IF(CECCZ="CZ04",'Outside Temp'!B14371,IF(CECCZ="CZ12",'Outside Temp'!B14372, IF(CECCZ="CZ13",'Outside Temp'!B14373))))</f>
        <v>66.66666667</v>
      </c>
      <c r="G14370" s="12">
        <f t="shared" si="3"/>
        <v>2</v>
      </c>
    </row>
    <row r="14371" ht="15.75" customHeight="1">
      <c r="A14371" s="13">
        <v>42274.71875</v>
      </c>
      <c r="B14371" s="73">
        <f t="shared" si="1"/>
        <v>42274</v>
      </c>
      <c r="C14371" s="74">
        <f>IF(NewCustomer="Yes", IF(COUNTIF($I$2:$I$11,B14371)&gt;0,0,WEEKDAY(B14371,2)),IF(COUNTIF($I$2:$I$21,B14371)&gt;0,0,WEEKDAY(B14371,2)))</f>
        <v>7</v>
      </c>
      <c r="D14371" s="74">
        <f t="shared" si="2"/>
        <v>17</v>
      </c>
      <c r="E14371" s="12">
        <f>IFERROR(VLOOKUP(A14371,'IDAR Meter Data'!$A:$B,2,1),"")</f>
        <v>113</v>
      </c>
      <c r="F14371" s="75">
        <f>IF(CECCZ="CZ03",'Outside Temp'!B14371,IF(CECCZ="CZ04",'Outside Temp'!B14372,IF(CECCZ="CZ12",'Outside Temp'!B14373, IF(CECCZ="CZ13",'Outside Temp'!B14374))))</f>
        <v>65.41666667</v>
      </c>
      <c r="G14371" s="12">
        <f t="shared" si="3"/>
        <v>2</v>
      </c>
    </row>
    <row r="14372" ht="15.75" customHeight="1">
      <c r="A14372" s="13">
        <v>42274.729166666664</v>
      </c>
      <c r="B14372" s="73">
        <f t="shared" si="1"/>
        <v>42274</v>
      </c>
      <c r="C14372" s="74">
        <f>IF(NewCustomer="Yes", IF(COUNTIF($I$2:$I$11,B14372)&gt;0,0,WEEKDAY(B14372,2)),IF(COUNTIF($I$2:$I$21,B14372)&gt;0,0,WEEKDAY(B14372,2)))</f>
        <v>7</v>
      </c>
      <c r="D14372" s="74">
        <f t="shared" si="2"/>
        <v>17</v>
      </c>
      <c r="E14372" s="12">
        <f>IFERROR(VLOOKUP(A14372,'IDAR Meter Data'!$A:$B,2,1),"")</f>
        <v>120</v>
      </c>
      <c r="F14372" s="75">
        <f>IF(CECCZ="CZ03",'Outside Temp'!B14372,IF(CECCZ="CZ04",'Outside Temp'!B14373,IF(CECCZ="CZ12",'Outside Temp'!B14374, IF(CECCZ="CZ13",'Outside Temp'!B14375))))</f>
        <v>64.16666667</v>
      </c>
      <c r="G14372" s="12">
        <f t="shared" si="3"/>
        <v>1</v>
      </c>
    </row>
    <row r="14373" ht="15.75" customHeight="1">
      <c r="A14373" s="13">
        <v>42274.739583333336</v>
      </c>
      <c r="B14373" s="73">
        <f t="shared" si="1"/>
        <v>42274</v>
      </c>
      <c r="C14373" s="74">
        <f>IF(NewCustomer="Yes", IF(COUNTIF($I$2:$I$11,B14373)&gt;0,0,WEEKDAY(B14373,2)),IF(COUNTIF($I$2:$I$21,B14373)&gt;0,0,WEEKDAY(B14373,2)))</f>
        <v>7</v>
      </c>
      <c r="D14373" s="74">
        <f t="shared" si="2"/>
        <v>17</v>
      </c>
      <c r="E14373" s="12">
        <f>IFERROR(VLOOKUP(A14373,'IDAR Meter Data'!$A:$B,2,1),"")</f>
        <v>115</v>
      </c>
      <c r="F14373" s="75">
        <f>IF(CECCZ="CZ03",'Outside Temp'!B14373,IF(CECCZ="CZ04",'Outside Temp'!B14374,IF(CECCZ="CZ12",'Outside Temp'!B14375, IF(CECCZ="CZ13",'Outside Temp'!B14376))))</f>
        <v>62.91666667</v>
      </c>
      <c r="G14373" s="12">
        <f t="shared" si="3"/>
        <v>1</v>
      </c>
    </row>
    <row r="14374" ht="15.75" customHeight="1">
      <c r="A14374" s="13">
        <v>42274.75</v>
      </c>
      <c r="B14374" s="73">
        <f t="shared" si="1"/>
        <v>42274</v>
      </c>
      <c r="C14374" s="74">
        <f>IF(NewCustomer="Yes", IF(COUNTIF($I$2:$I$11,B14374)&gt;0,0,WEEKDAY(B14374,2)),IF(COUNTIF($I$2:$I$21,B14374)&gt;0,0,WEEKDAY(B14374,2)))</f>
        <v>7</v>
      </c>
      <c r="D14374" s="74">
        <f t="shared" si="2"/>
        <v>18</v>
      </c>
      <c r="E14374" s="12">
        <f>IFERROR(VLOOKUP(A14374,'IDAR Meter Data'!$A:$B,2,1),"")</f>
        <v>115</v>
      </c>
      <c r="F14374" s="75">
        <f>IF(CECCZ="CZ03",'Outside Temp'!B14374,IF(CECCZ="CZ04",'Outside Temp'!B14375,IF(CECCZ="CZ12",'Outside Temp'!B14376, IF(CECCZ="CZ13",'Outside Temp'!B14377))))</f>
        <v>61.93333333</v>
      </c>
      <c r="G14374" s="12">
        <f t="shared" si="3"/>
        <v>1</v>
      </c>
    </row>
    <row r="14375" ht="15.75" customHeight="1">
      <c r="A14375" s="13">
        <v>42274.760416666664</v>
      </c>
      <c r="B14375" s="73">
        <f t="shared" si="1"/>
        <v>42274</v>
      </c>
      <c r="C14375" s="74">
        <f>IF(NewCustomer="Yes", IF(COUNTIF($I$2:$I$11,B14375)&gt;0,0,WEEKDAY(B14375,2)),IF(COUNTIF($I$2:$I$21,B14375)&gt;0,0,WEEKDAY(B14375,2)))</f>
        <v>7</v>
      </c>
      <c r="D14375" s="74">
        <f t="shared" si="2"/>
        <v>18</v>
      </c>
      <c r="E14375" s="12">
        <f>IFERROR(VLOOKUP(A14375,'IDAR Meter Data'!$A:$B,2,1),"")</f>
        <v>117</v>
      </c>
      <c r="F14375" s="75">
        <f>IF(CECCZ="CZ03",'Outside Temp'!B14375,IF(CECCZ="CZ04",'Outside Temp'!B14376,IF(CECCZ="CZ12",'Outside Temp'!B14377, IF(CECCZ="CZ13",'Outside Temp'!B14378))))</f>
        <v>61.68333333</v>
      </c>
      <c r="G14375" s="12">
        <f t="shared" si="3"/>
        <v>1</v>
      </c>
    </row>
    <row r="14376" ht="15.75" customHeight="1">
      <c r="A14376" s="13">
        <v>42274.770833333336</v>
      </c>
      <c r="B14376" s="73">
        <f t="shared" si="1"/>
        <v>42274</v>
      </c>
      <c r="C14376" s="74">
        <f>IF(NewCustomer="Yes", IF(COUNTIF($I$2:$I$11,B14376)&gt;0,0,WEEKDAY(B14376,2)),IF(COUNTIF($I$2:$I$21,B14376)&gt;0,0,WEEKDAY(B14376,2)))</f>
        <v>7</v>
      </c>
      <c r="D14376" s="74">
        <f t="shared" si="2"/>
        <v>18</v>
      </c>
      <c r="E14376" s="12">
        <f>IFERROR(VLOOKUP(A14376,'IDAR Meter Data'!$A:$B,2,1),"")</f>
        <v>112</v>
      </c>
      <c r="F14376" s="75">
        <f>IF(CECCZ="CZ03",'Outside Temp'!B14376,IF(CECCZ="CZ04",'Outside Temp'!B14377,IF(CECCZ="CZ12",'Outside Temp'!B14378, IF(CECCZ="CZ13",'Outside Temp'!B14379))))</f>
        <v>61.43333333</v>
      </c>
      <c r="G14376" s="12">
        <f t="shared" si="3"/>
        <v>1</v>
      </c>
    </row>
    <row r="14377" ht="15.75" customHeight="1">
      <c r="A14377" s="13">
        <v>42274.78125</v>
      </c>
      <c r="B14377" s="73">
        <f t="shared" si="1"/>
        <v>42274</v>
      </c>
      <c r="C14377" s="74">
        <f>IF(NewCustomer="Yes", IF(COUNTIF($I$2:$I$11,B14377)&gt;0,0,WEEKDAY(B14377,2)),IF(COUNTIF($I$2:$I$21,B14377)&gt;0,0,WEEKDAY(B14377,2)))</f>
        <v>7</v>
      </c>
      <c r="D14377" s="74">
        <f t="shared" si="2"/>
        <v>18</v>
      </c>
      <c r="E14377" s="12">
        <f>IFERROR(VLOOKUP(A14377,'IDAR Meter Data'!$A:$B,2,1),"")</f>
        <v>121</v>
      </c>
      <c r="F14377" s="75">
        <f>IF(CECCZ="CZ03",'Outside Temp'!B14377,IF(CECCZ="CZ04",'Outside Temp'!B14378,IF(CECCZ="CZ12",'Outside Temp'!B14379, IF(CECCZ="CZ13",'Outside Temp'!B14380))))</f>
        <v>61.18333333</v>
      </c>
      <c r="G14377" s="12">
        <f t="shared" si="3"/>
        <v>1</v>
      </c>
    </row>
    <row r="14378" ht="15.75" customHeight="1">
      <c r="A14378" s="13">
        <v>42274.791666666664</v>
      </c>
      <c r="B14378" s="73">
        <f t="shared" si="1"/>
        <v>42274</v>
      </c>
      <c r="C14378" s="74">
        <f>IF(NewCustomer="Yes", IF(COUNTIF($I$2:$I$11,B14378)&gt;0,0,WEEKDAY(B14378,2)),IF(COUNTIF($I$2:$I$21,B14378)&gt;0,0,WEEKDAY(B14378,2)))</f>
        <v>7</v>
      </c>
      <c r="D14378" s="74">
        <f t="shared" si="2"/>
        <v>19</v>
      </c>
      <c r="E14378" s="12">
        <f>IFERROR(VLOOKUP(A14378,'IDAR Meter Data'!$A:$B,2,1),"")</f>
        <v>112</v>
      </c>
      <c r="F14378" s="75">
        <f>IF(CECCZ="CZ03",'Outside Temp'!B14378,IF(CECCZ="CZ04",'Outside Temp'!B14379,IF(CECCZ="CZ12",'Outside Temp'!B14380, IF(CECCZ="CZ13",'Outside Temp'!B14381))))</f>
        <v>61</v>
      </c>
      <c r="G14378" s="12">
        <f t="shared" si="3"/>
        <v>1</v>
      </c>
    </row>
    <row r="14379" ht="15.75" customHeight="1">
      <c r="A14379" s="13">
        <v>42274.802083333336</v>
      </c>
      <c r="B14379" s="73">
        <f t="shared" si="1"/>
        <v>42274</v>
      </c>
      <c r="C14379" s="74">
        <f>IF(NewCustomer="Yes", IF(COUNTIF($I$2:$I$11,B14379)&gt;0,0,WEEKDAY(B14379,2)),IF(COUNTIF($I$2:$I$21,B14379)&gt;0,0,WEEKDAY(B14379,2)))</f>
        <v>7</v>
      </c>
      <c r="D14379" s="74">
        <f t="shared" si="2"/>
        <v>19</v>
      </c>
      <c r="E14379" s="12">
        <f>IFERROR(VLOOKUP(A14379,'IDAR Meter Data'!$A:$B,2,1),"")</f>
        <v>116</v>
      </c>
      <c r="F14379" s="75">
        <f>IF(CECCZ="CZ03",'Outside Temp'!B14379,IF(CECCZ="CZ04",'Outside Temp'!B14380,IF(CECCZ="CZ12",'Outside Temp'!B14381, IF(CECCZ="CZ13",'Outside Temp'!B14382))))</f>
        <v>61</v>
      </c>
      <c r="G14379" s="12">
        <f t="shared" si="3"/>
        <v>1</v>
      </c>
    </row>
    <row r="14380" ht="15.75" customHeight="1">
      <c r="A14380" s="13">
        <v>42274.8125</v>
      </c>
      <c r="B14380" s="73">
        <f t="shared" si="1"/>
        <v>42274</v>
      </c>
      <c r="C14380" s="74">
        <f>IF(NewCustomer="Yes", IF(COUNTIF($I$2:$I$11,B14380)&gt;0,0,WEEKDAY(B14380,2)),IF(COUNTIF($I$2:$I$21,B14380)&gt;0,0,WEEKDAY(B14380,2)))</f>
        <v>7</v>
      </c>
      <c r="D14380" s="74">
        <f t="shared" si="2"/>
        <v>19</v>
      </c>
      <c r="E14380" s="12">
        <f>IFERROR(VLOOKUP(A14380,'IDAR Meter Data'!$A:$B,2,1),"")</f>
        <v>110</v>
      </c>
      <c r="F14380" s="75">
        <f>IF(CECCZ="CZ03",'Outside Temp'!B14380,IF(CECCZ="CZ04",'Outside Temp'!B14381,IF(CECCZ="CZ12",'Outside Temp'!B14382, IF(CECCZ="CZ13",'Outside Temp'!B14383))))</f>
        <v>61</v>
      </c>
      <c r="G14380" s="12">
        <f t="shared" si="3"/>
        <v>1</v>
      </c>
    </row>
    <row r="14381" ht="15.75" customHeight="1">
      <c r="A14381" s="13">
        <v>42274.822916666664</v>
      </c>
      <c r="B14381" s="73">
        <f t="shared" si="1"/>
        <v>42274</v>
      </c>
      <c r="C14381" s="74">
        <f>IF(NewCustomer="Yes", IF(COUNTIF($I$2:$I$11,B14381)&gt;0,0,WEEKDAY(B14381,2)),IF(COUNTIF($I$2:$I$21,B14381)&gt;0,0,WEEKDAY(B14381,2)))</f>
        <v>7</v>
      </c>
      <c r="D14381" s="74">
        <f t="shared" si="2"/>
        <v>19</v>
      </c>
      <c r="E14381" s="12">
        <f>IFERROR(VLOOKUP(A14381,'IDAR Meter Data'!$A:$B,2,1),"")</f>
        <v>113</v>
      </c>
      <c r="F14381" s="75">
        <f>IF(CECCZ="CZ03",'Outside Temp'!B14381,IF(CECCZ="CZ04",'Outside Temp'!B14382,IF(CECCZ="CZ12",'Outside Temp'!B14383, IF(CECCZ="CZ13",'Outside Temp'!B14384))))</f>
        <v>61</v>
      </c>
      <c r="G14381" s="12">
        <f t="shared" si="3"/>
        <v>1</v>
      </c>
    </row>
    <row r="14382" ht="15.75" customHeight="1">
      <c r="A14382" s="13">
        <v>42274.833333333336</v>
      </c>
      <c r="B14382" s="73">
        <f t="shared" si="1"/>
        <v>42274</v>
      </c>
      <c r="C14382" s="74">
        <f>IF(NewCustomer="Yes", IF(COUNTIF($I$2:$I$11,B14382)&gt;0,0,WEEKDAY(B14382,2)),IF(COUNTIF($I$2:$I$21,B14382)&gt;0,0,WEEKDAY(B14382,2)))</f>
        <v>7</v>
      </c>
      <c r="D14382" s="74">
        <f t="shared" si="2"/>
        <v>20</v>
      </c>
      <c r="E14382" s="12">
        <f>IFERROR(VLOOKUP(A14382,'IDAR Meter Data'!$A:$B,2,1),"")</f>
        <v>113</v>
      </c>
      <c r="F14382" s="75">
        <f>IF(CECCZ="CZ03",'Outside Temp'!B14382,IF(CECCZ="CZ04",'Outside Temp'!B14383,IF(CECCZ="CZ12",'Outside Temp'!B14384, IF(CECCZ="CZ13",'Outside Temp'!B14385))))</f>
        <v>60.93333333</v>
      </c>
      <c r="G14382" s="12">
        <f t="shared" si="3"/>
        <v>1</v>
      </c>
    </row>
    <row r="14383" ht="15.75" customHeight="1">
      <c r="A14383" s="13">
        <v>42274.84375</v>
      </c>
      <c r="B14383" s="73">
        <f t="shared" si="1"/>
        <v>42274</v>
      </c>
      <c r="C14383" s="74">
        <f>IF(NewCustomer="Yes", IF(COUNTIF($I$2:$I$11,B14383)&gt;0,0,WEEKDAY(B14383,2)),IF(COUNTIF($I$2:$I$21,B14383)&gt;0,0,WEEKDAY(B14383,2)))</f>
        <v>7</v>
      </c>
      <c r="D14383" s="74">
        <f t="shared" si="2"/>
        <v>20</v>
      </c>
      <c r="E14383" s="12">
        <f>IFERROR(VLOOKUP(A14383,'IDAR Meter Data'!$A:$B,2,1),"")</f>
        <v>113</v>
      </c>
      <c r="F14383" s="75">
        <f>IF(CECCZ="CZ03",'Outside Temp'!B14383,IF(CECCZ="CZ04",'Outside Temp'!B14384,IF(CECCZ="CZ12",'Outside Temp'!B14385, IF(CECCZ="CZ13",'Outside Temp'!B14386))))</f>
        <v>60.68333333</v>
      </c>
      <c r="G14383" s="12">
        <f t="shared" si="3"/>
        <v>1</v>
      </c>
    </row>
    <row r="14384" ht="15.75" customHeight="1">
      <c r="A14384" s="13">
        <v>42274.854166666664</v>
      </c>
      <c r="B14384" s="73">
        <f t="shared" si="1"/>
        <v>42274</v>
      </c>
      <c r="C14384" s="74">
        <f>IF(NewCustomer="Yes", IF(COUNTIF($I$2:$I$11,B14384)&gt;0,0,WEEKDAY(B14384,2)),IF(COUNTIF($I$2:$I$21,B14384)&gt;0,0,WEEKDAY(B14384,2)))</f>
        <v>7</v>
      </c>
      <c r="D14384" s="74">
        <f t="shared" si="2"/>
        <v>20</v>
      </c>
      <c r="E14384" s="12">
        <f>IFERROR(VLOOKUP(A14384,'IDAR Meter Data'!$A:$B,2,1),"")</f>
        <v>115</v>
      </c>
      <c r="F14384" s="75">
        <f>IF(CECCZ="CZ03",'Outside Temp'!B14384,IF(CECCZ="CZ04",'Outside Temp'!B14385,IF(CECCZ="CZ12",'Outside Temp'!B14386, IF(CECCZ="CZ13",'Outside Temp'!B14387))))</f>
        <v>60.43333333</v>
      </c>
      <c r="G14384" s="12">
        <f t="shared" si="3"/>
        <v>1</v>
      </c>
    </row>
    <row r="14385" ht="15.75" customHeight="1">
      <c r="A14385" s="13">
        <v>42274.864583333336</v>
      </c>
      <c r="B14385" s="73">
        <f t="shared" si="1"/>
        <v>42274</v>
      </c>
      <c r="C14385" s="74">
        <f>IF(NewCustomer="Yes", IF(COUNTIF($I$2:$I$11,B14385)&gt;0,0,WEEKDAY(B14385,2)),IF(COUNTIF($I$2:$I$21,B14385)&gt;0,0,WEEKDAY(B14385,2)))</f>
        <v>7</v>
      </c>
      <c r="D14385" s="74">
        <f t="shared" si="2"/>
        <v>20</v>
      </c>
      <c r="E14385" s="12">
        <f>IFERROR(VLOOKUP(A14385,'IDAR Meter Data'!$A:$B,2,1),"")</f>
        <v>114</v>
      </c>
      <c r="F14385" s="75">
        <f>IF(CECCZ="CZ03",'Outside Temp'!B14385,IF(CECCZ="CZ04",'Outside Temp'!B14386,IF(CECCZ="CZ12",'Outside Temp'!B14387, IF(CECCZ="CZ13",'Outside Temp'!B14388))))</f>
        <v>60.18333333</v>
      </c>
      <c r="G14385" s="12">
        <f t="shared" si="3"/>
        <v>1</v>
      </c>
    </row>
    <row r="14386" ht="15.75" customHeight="1">
      <c r="A14386" s="13">
        <v>42274.875</v>
      </c>
      <c r="B14386" s="73">
        <f t="shared" si="1"/>
        <v>42274</v>
      </c>
      <c r="C14386" s="74">
        <f>IF(NewCustomer="Yes", IF(COUNTIF($I$2:$I$11,B14386)&gt;0,0,WEEKDAY(B14386,2)),IF(COUNTIF($I$2:$I$21,B14386)&gt;0,0,WEEKDAY(B14386,2)))</f>
        <v>7</v>
      </c>
      <c r="D14386" s="74">
        <f t="shared" si="2"/>
        <v>21</v>
      </c>
      <c r="E14386" s="12">
        <f>IFERROR(VLOOKUP(A14386,'IDAR Meter Data'!$A:$B,2,1),"")</f>
        <v>123</v>
      </c>
      <c r="F14386" s="75">
        <f>IF(CECCZ="CZ03",'Outside Temp'!B14386,IF(CECCZ="CZ04",'Outside Temp'!B14387,IF(CECCZ="CZ12",'Outside Temp'!B14388, IF(CECCZ="CZ13",'Outside Temp'!B14389))))</f>
        <v>59.93333333</v>
      </c>
      <c r="G14386" s="12">
        <f t="shared" si="3"/>
        <v>1</v>
      </c>
    </row>
    <row r="14387" ht="15.75" customHeight="1">
      <c r="A14387" s="13">
        <v>42274.885416666664</v>
      </c>
      <c r="B14387" s="73">
        <f t="shared" si="1"/>
        <v>42274</v>
      </c>
      <c r="C14387" s="74">
        <f>IF(NewCustomer="Yes", IF(COUNTIF($I$2:$I$11,B14387)&gt;0,0,WEEKDAY(B14387,2)),IF(COUNTIF($I$2:$I$21,B14387)&gt;0,0,WEEKDAY(B14387,2)))</f>
        <v>7</v>
      </c>
      <c r="D14387" s="74">
        <f t="shared" si="2"/>
        <v>21</v>
      </c>
      <c r="E14387" s="12">
        <f>IFERROR(VLOOKUP(A14387,'IDAR Meter Data'!$A:$B,2,1),"")</f>
        <v>107</v>
      </c>
      <c r="F14387" s="75">
        <f>IF(CECCZ="CZ03",'Outside Temp'!B14387,IF(CECCZ="CZ04",'Outside Temp'!B14388,IF(CECCZ="CZ12",'Outside Temp'!B14389, IF(CECCZ="CZ13",'Outside Temp'!B14390))))</f>
        <v>59.68333333</v>
      </c>
      <c r="G14387" s="12">
        <f t="shared" si="3"/>
        <v>1</v>
      </c>
    </row>
    <row r="14388" ht="15.75" customHeight="1">
      <c r="A14388" s="13">
        <v>42274.895833333336</v>
      </c>
      <c r="B14388" s="73">
        <f t="shared" si="1"/>
        <v>42274</v>
      </c>
      <c r="C14388" s="74">
        <f>IF(NewCustomer="Yes", IF(COUNTIF($I$2:$I$11,B14388)&gt;0,0,WEEKDAY(B14388,2)),IF(COUNTIF($I$2:$I$21,B14388)&gt;0,0,WEEKDAY(B14388,2)))</f>
        <v>7</v>
      </c>
      <c r="D14388" s="74">
        <f t="shared" si="2"/>
        <v>21</v>
      </c>
      <c r="E14388" s="12">
        <f>IFERROR(VLOOKUP(A14388,'IDAR Meter Data'!$A:$B,2,1),"")</f>
        <v>108</v>
      </c>
      <c r="F14388" s="75">
        <f>IF(CECCZ="CZ03",'Outside Temp'!B14388,IF(CECCZ="CZ04",'Outside Temp'!B14389,IF(CECCZ="CZ12",'Outside Temp'!B14390, IF(CECCZ="CZ13",'Outside Temp'!B14391))))</f>
        <v>59.43333333</v>
      </c>
      <c r="G14388" s="12">
        <f t="shared" si="3"/>
        <v>1</v>
      </c>
    </row>
    <row r="14389" ht="15.75" customHeight="1">
      <c r="A14389" s="13">
        <v>42274.90625</v>
      </c>
      <c r="B14389" s="73">
        <f t="shared" si="1"/>
        <v>42274</v>
      </c>
      <c r="C14389" s="74">
        <f>IF(NewCustomer="Yes", IF(COUNTIF($I$2:$I$11,B14389)&gt;0,0,WEEKDAY(B14389,2)),IF(COUNTIF($I$2:$I$21,B14389)&gt;0,0,WEEKDAY(B14389,2)))</f>
        <v>7</v>
      </c>
      <c r="D14389" s="74">
        <f t="shared" si="2"/>
        <v>21</v>
      </c>
      <c r="E14389" s="12">
        <f>IFERROR(VLOOKUP(A14389,'IDAR Meter Data'!$A:$B,2,1),"")</f>
        <v>103</v>
      </c>
      <c r="F14389" s="75">
        <f>IF(CECCZ="CZ03",'Outside Temp'!B14389,IF(CECCZ="CZ04",'Outside Temp'!B14390,IF(CECCZ="CZ12",'Outside Temp'!B14391, IF(CECCZ="CZ13",'Outside Temp'!B14392))))</f>
        <v>59.18333333</v>
      </c>
      <c r="G14389" s="12">
        <f t="shared" si="3"/>
        <v>1</v>
      </c>
    </row>
    <row r="14390" ht="15.75" customHeight="1">
      <c r="A14390" s="13">
        <v>42274.916666666664</v>
      </c>
      <c r="B14390" s="73">
        <f t="shared" si="1"/>
        <v>42274</v>
      </c>
      <c r="C14390" s="74">
        <f>IF(NewCustomer="Yes", IF(COUNTIF($I$2:$I$11,B14390)&gt;0,0,WEEKDAY(B14390,2)),IF(COUNTIF($I$2:$I$21,B14390)&gt;0,0,WEEKDAY(B14390,2)))</f>
        <v>7</v>
      </c>
      <c r="D14390" s="74">
        <f t="shared" si="2"/>
        <v>22</v>
      </c>
      <c r="E14390" s="12">
        <f>IFERROR(VLOOKUP(A14390,'IDAR Meter Data'!$A:$B,2,1),"")</f>
        <v>106</v>
      </c>
      <c r="F14390" s="75">
        <f>IF(CECCZ="CZ03",'Outside Temp'!B14390,IF(CECCZ="CZ04",'Outside Temp'!B14391,IF(CECCZ="CZ12",'Outside Temp'!B14392, IF(CECCZ="CZ13",'Outside Temp'!B14393))))</f>
        <v>58.86666667</v>
      </c>
      <c r="G14390" s="12">
        <f t="shared" si="3"/>
        <v>1</v>
      </c>
    </row>
    <row r="14391" ht="15.75" customHeight="1">
      <c r="A14391" s="13">
        <v>42274.927083333336</v>
      </c>
      <c r="B14391" s="73">
        <f t="shared" si="1"/>
        <v>42274</v>
      </c>
      <c r="C14391" s="74">
        <f>IF(NewCustomer="Yes", IF(COUNTIF($I$2:$I$11,B14391)&gt;0,0,WEEKDAY(B14391,2)),IF(COUNTIF($I$2:$I$21,B14391)&gt;0,0,WEEKDAY(B14391,2)))</f>
        <v>7</v>
      </c>
      <c r="D14391" s="74">
        <f t="shared" si="2"/>
        <v>22</v>
      </c>
      <c r="E14391" s="12">
        <f>IFERROR(VLOOKUP(A14391,'IDAR Meter Data'!$A:$B,2,1),"")</f>
        <v>104</v>
      </c>
      <c r="F14391" s="75">
        <f>IF(CECCZ="CZ03",'Outside Temp'!B14391,IF(CECCZ="CZ04",'Outside Temp'!B14392,IF(CECCZ="CZ12",'Outside Temp'!B14393, IF(CECCZ="CZ13",'Outside Temp'!B14394))))</f>
        <v>58.36666667</v>
      </c>
      <c r="G14391" s="12">
        <f t="shared" si="3"/>
        <v>1</v>
      </c>
    </row>
    <row r="14392" ht="15.75" customHeight="1">
      <c r="A14392" s="13">
        <v>42274.9375</v>
      </c>
      <c r="B14392" s="73">
        <f t="shared" si="1"/>
        <v>42274</v>
      </c>
      <c r="C14392" s="74">
        <f>IF(NewCustomer="Yes", IF(COUNTIF($I$2:$I$11,B14392)&gt;0,0,WEEKDAY(B14392,2)),IF(COUNTIF($I$2:$I$21,B14392)&gt;0,0,WEEKDAY(B14392,2)))</f>
        <v>7</v>
      </c>
      <c r="D14392" s="74">
        <f t="shared" si="2"/>
        <v>22</v>
      </c>
      <c r="E14392" s="12">
        <f>IFERROR(VLOOKUP(A14392,'IDAR Meter Data'!$A:$B,2,1),"")</f>
        <v>103</v>
      </c>
      <c r="F14392" s="75">
        <f>IF(CECCZ="CZ03",'Outside Temp'!B14392,IF(CECCZ="CZ04",'Outside Temp'!B14393,IF(CECCZ="CZ12",'Outside Temp'!B14394, IF(CECCZ="CZ13",'Outside Temp'!B14395))))</f>
        <v>57.86666667</v>
      </c>
      <c r="G14392" s="12">
        <f t="shared" si="3"/>
        <v>1</v>
      </c>
    </row>
    <row r="14393" ht="15.75" customHeight="1">
      <c r="A14393" s="13">
        <v>42274.947916666664</v>
      </c>
      <c r="B14393" s="73">
        <f t="shared" si="1"/>
        <v>42274</v>
      </c>
      <c r="C14393" s="74">
        <f>IF(NewCustomer="Yes", IF(COUNTIF($I$2:$I$11,B14393)&gt;0,0,WEEKDAY(B14393,2)),IF(COUNTIF($I$2:$I$21,B14393)&gt;0,0,WEEKDAY(B14393,2)))</f>
        <v>7</v>
      </c>
      <c r="D14393" s="74">
        <f t="shared" si="2"/>
        <v>22</v>
      </c>
      <c r="E14393" s="12">
        <f>IFERROR(VLOOKUP(A14393,'IDAR Meter Data'!$A:$B,2,1),"")</f>
        <v>103</v>
      </c>
      <c r="F14393" s="75">
        <f>IF(CECCZ="CZ03",'Outside Temp'!B14393,IF(CECCZ="CZ04",'Outside Temp'!B14394,IF(CECCZ="CZ12",'Outside Temp'!B14395, IF(CECCZ="CZ13",'Outside Temp'!B14396))))</f>
        <v>57.36666667</v>
      </c>
      <c r="G14393" s="12">
        <f t="shared" si="3"/>
        <v>1</v>
      </c>
    </row>
    <row r="14394" ht="15.75" customHeight="1">
      <c r="A14394" s="13">
        <v>42274.958333333336</v>
      </c>
      <c r="B14394" s="73">
        <f t="shared" si="1"/>
        <v>42274</v>
      </c>
      <c r="C14394" s="74">
        <f>IF(NewCustomer="Yes", IF(COUNTIF($I$2:$I$11,B14394)&gt;0,0,WEEKDAY(B14394,2)),IF(COUNTIF($I$2:$I$21,B14394)&gt;0,0,WEEKDAY(B14394,2)))</f>
        <v>7</v>
      </c>
      <c r="D14394" s="74">
        <f t="shared" si="2"/>
        <v>23</v>
      </c>
      <c r="E14394" s="12">
        <f>IFERROR(VLOOKUP(A14394,'IDAR Meter Data'!$A:$B,2,1),"")</f>
        <v>97</v>
      </c>
      <c r="F14394" s="75">
        <f>IF(CECCZ="CZ03",'Outside Temp'!B14394,IF(CECCZ="CZ04",'Outside Temp'!B14395,IF(CECCZ="CZ12",'Outside Temp'!B14396, IF(CECCZ="CZ13",'Outside Temp'!B14397))))</f>
        <v>57</v>
      </c>
      <c r="G14394" s="12">
        <f t="shared" si="3"/>
        <v>1</v>
      </c>
    </row>
    <row r="14395" ht="15.75" customHeight="1">
      <c r="A14395" s="13">
        <v>42274.96875</v>
      </c>
      <c r="B14395" s="73">
        <f t="shared" si="1"/>
        <v>42274</v>
      </c>
      <c r="C14395" s="74">
        <f>IF(NewCustomer="Yes", IF(COUNTIF($I$2:$I$11,B14395)&gt;0,0,WEEKDAY(B14395,2)),IF(COUNTIF($I$2:$I$21,B14395)&gt;0,0,WEEKDAY(B14395,2)))</f>
        <v>7</v>
      </c>
      <c r="D14395" s="74">
        <f t="shared" si="2"/>
        <v>23</v>
      </c>
      <c r="E14395" s="12">
        <f>IFERROR(VLOOKUP(A14395,'IDAR Meter Data'!$A:$B,2,1),"")</f>
        <v>101</v>
      </c>
      <c r="F14395" s="75">
        <f>IF(CECCZ="CZ03",'Outside Temp'!B14395,IF(CECCZ="CZ04",'Outside Temp'!B14396,IF(CECCZ="CZ12",'Outside Temp'!B14397, IF(CECCZ="CZ13",'Outside Temp'!B14398))))</f>
        <v>57</v>
      </c>
      <c r="G14395" s="12">
        <f t="shared" si="3"/>
        <v>1</v>
      </c>
    </row>
    <row r="14396" ht="15.75" customHeight="1">
      <c r="A14396" s="13">
        <v>42274.979166666664</v>
      </c>
      <c r="B14396" s="73">
        <f t="shared" si="1"/>
        <v>42274</v>
      </c>
      <c r="C14396" s="74">
        <f>IF(NewCustomer="Yes", IF(COUNTIF($I$2:$I$11,B14396)&gt;0,0,WEEKDAY(B14396,2)),IF(COUNTIF($I$2:$I$21,B14396)&gt;0,0,WEEKDAY(B14396,2)))</f>
        <v>7</v>
      </c>
      <c r="D14396" s="74">
        <f t="shared" si="2"/>
        <v>23</v>
      </c>
      <c r="E14396" s="12">
        <f>IFERROR(VLOOKUP(A14396,'IDAR Meter Data'!$A:$B,2,1),"")</f>
        <v>105</v>
      </c>
      <c r="F14396" s="75">
        <f>IF(CECCZ="CZ03",'Outside Temp'!B14396,IF(CECCZ="CZ04",'Outside Temp'!B14397,IF(CECCZ="CZ12",'Outside Temp'!B14398, IF(CECCZ="CZ13",'Outside Temp'!B14399))))</f>
        <v>57</v>
      </c>
      <c r="G14396" s="12">
        <f t="shared" si="3"/>
        <v>1</v>
      </c>
    </row>
    <row r="14397" ht="15.75" customHeight="1">
      <c r="A14397" s="13">
        <v>42274.989583333336</v>
      </c>
      <c r="B14397" s="73">
        <f t="shared" si="1"/>
        <v>42274</v>
      </c>
      <c r="C14397" s="74">
        <f>IF(NewCustomer="Yes", IF(COUNTIF($I$2:$I$11,B14397)&gt;0,0,WEEKDAY(B14397,2)),IF(COUNTIF($I$2:$I$21,B14397)&gt;0,0,WEEKDAY(B14397,2)))</f>
        <v>7</v>
      </c>
      <c r="D14397" s="74">
        <f t="shared" si="2"/>
        <v>23</v>
      </c>
      <c r="E14397" s="12">
        <f>IFERROR(VLOOKUP(A14397,'IDAR Meter Data'!$A:$B,2,1),"")</f>
        <v>99</v>
      </c>
      <c r="F14397" s="75">
        <f>IF(CECCZ="CZ03",'Outside Temp'!B14397,IF(CECCZ="CZ04",'Outside Temp'!B14398,IF(CECCZ="CZ12",'Outside Temp'!B14399, IF(CECCZ="CZ13",'Outside Temp'!B14400))))</f>
        <v>57</v>
      </c>
      <c r="G14397" s="12">
        <f t="shared" si="3"/>
        <v>1</v>
      </c>
    </row>
    <row r="14398" ht="15.75" customHeight="1">
      <c r="A14398" s="13">
        <v>42275.0</v>
      </c>
      <c r="B14398" s="73">
        <f t="shared" si="1"/>
        <v>42275</v>
      </c>
      <c r="C14398" s="74">
        <f>IF(NewCustomer="Yes", IF(COUNTIF($I$2:$I$11,B14398)&gt;0,0,WEEKDAY(B14398,2)),IF(COUNTIF($I$2:$I$21,B14398)&gt;0,0,WEEKDAY(B14398,2)))</f>
        <v>1</v>
      </c>
      <c r="D14398" s="74">
        <f t="shared" si="2"/>
        <v>0</v>
      </c>
      <c r="E14398" s="12">
        <f>IFERROR(VLOOKUP(A14398,'IDAR Meter Data'!$A:$B,2,1),"")</f>
        <v>100</v>
      </c>
      <c r="F14398" s="75">
        <f>IF(CECCZ="CZ03",'Outside Temp'!B14398,IF(CECCZ="CZ04",'Outside Temp'!B14399,IF(CECCZ="CZ12",'Outside Temp'!B14400, IF(CECCZ="CZ13",'Outside Temp'!B14401))))</f>
        <v>56.93333333</v>
      </c>
      <c r="G14398" s="12">
        <f t="shared" si="3"/>
        <v>1</v>
      </c>
    </row>
    <row r="14399" ht="15.75" customHeight="1">
      <c r="A14399" s="13">
        <v>42275.010416666664</v>
      </c>
      <c r="B14399" s="73">
        <f t="shared" si="1"/>
        <v>42275</v>
      </c>
      <c r="C14399" s="74">
        <f>IF(NewCustomer="Yes", IF(COUNTIF($I$2:$I$11,B14399)&gt;0,0,WEEKDAY(B14399,2)),IF(COUNTIF($I$2:$I$21,B14399)&gt;0,0,WEEKDAY(B14399,2)))</f>
        <v>1</v>
      </c>
      <c r="D14399" s="74">
        <f t="shared" si="2"/>
        <v>0</v>
      </c>
      <c r="E14399" s="12">
        <f>IFERROR(VLOOKUP(A14399,'IDAR Meter Data'!$A:$B,2,1),"")</f>
        <v>101</v>
      </c>
      <c r="F14399" s="75">
        <f>IF(CECCZ="CZ03",'Outside Temp'!B14399,IF(CECCZ="CZ04",'Outside Temp'!B14400,IF(CECCZ="CZ12",'Outside Temp'!B14401, IF(CECCZ="CZ13",'Outside Temp'!B14402))))</f>
        <v>56.68333333</v>
      </c>
      <c r="G14399" s="12">
        <f t="shared" si="3"/>
        <v>1</v>
      </c>
    </row>
    <row r="14400" ht="15.75" customHeight="1">
      <c r="A14400" s="13">
        <v>42275.020833333336</v>
      </c>
      <c r="B14400" s="73">
        <f t="shared" si="1"/>
        <v>42275</v>
      </c>
      <c r="C14400" s="74">
        <f>IF(NewCustomer="Yes", IF(COUNTIF($I$2:$I$11,B14400)&gt;0,0,WEEKDAY(B14400,2)),IF(COUNTIF($I$2:$I$21,B14400)&gt;0,0,WEEKDAY(B14400,2)))</f>
        <v>1</v>
      </c>
      <c r="D14400" s="74">
        <f t="shared" si="2"/>
        <v>0</v>
      </c>
      <c r="E14400" s="12">
        <f>IFERROR(VLOOKUP(A14400,'IDAR Meter Data'!$A:$B,2,1),"")</f>
        <v>101</v>
      </c>
      <c r="F14400" s="75">
        <f>IF(CECCZ="CZ03",'Outside Temp'!B14400,IF(CECCZ="CZ04",'Outside Temp'!B14401,IF(CECCZ="CZ12",'Outside Temp'!B14402, IF(CECCZ="CZ13",'Outside Temp'!B14403))))</f>
        <v>56.43333333</v>
      </c>
      <c r="G14400" s="12">
        <f t="shared" si="3"/>
        <v>1</v>
      </c>
    </row>
    <row r="14401" ht="15.75" customHeight="1">
      <c r="A14401" s="13">
        <v>42275.03125</v>
      </c>
      <c r="B14401" s="73">
        <f t="shared" si="1"/>
        <v>42275</v>
      </c>
      <c r="C14401" s="74">
        <f>IF(NewCustomer="Yes", IF(COUNTIF($I$2:$I$11,B14401)&gt;0,0,WEEKDAY(B14401,2)),IF(COUNTIF($I$2:$I$21,B14401)&gt;0,0,WEEKDAY(B14401,2)))</f>
        <v>1</v>
      </c>
      <c r="D14401" s="74">
        <f t="shared" si="2"/>
        <v>0</v>
      </c>
      <c r="E14401" s="12">
        <f>IFERROR(VLOOKUP(A14401,'IDAR Meter Data'!$A:$B,2,1),"")</f>
        <v>101</v>
      </c>
      <c r="F14401" s="75">
        <f>IF(CECCZ="CZ03",'Outside Temp'!B14401,IF(CECCZ="CZ04",'Outside Temp'!B14402,IF(CECCZ="CZ12",'Outside Temp'!B14403, IF(CECCZ="CZ13",'Outside Temp'!B14404))))</f>
        <v>56.18333333</v>
      </c>
      <c r="G14401" s="12">
        <f t="shared" si="3"/>
        <v>1</v>
      </c>
    </row>
    <row r="14402" ht="15.75" customHeight="1">
      <c r="A14402" s="13">
        <v>42275.041666666664</v>
      </c>
      <c r="B14402" s="73">
        <f t="shared" si="1"/>
        <v>42275</v>
      </c>
      <c r="C14402" s="74">
        <f>IF(NewCustomer="Yes", IF(COUNTIF($I$2:$I$11,B14402)&gt;0,0,WEEKDAY(B14402,2)),IF(COUNTIF($I$2:$I$21,B14402)&gt;0,0,WEEKDAY(B14402,2)))</f>
        <v>1</v>
      </c>
      <c r="D14402" s="74">
        <f t="shared" si="2"/>
        <v>1</v>
      </c>
      <c r="E14402" s="12">
        <f>IFERROR(VLOOKUP(A14402,'IDAR Meter Data'!$A:$B,2,1),"")</f>
        <v>104</v>
      </c>
      <c r="F14402" s="75">
        <f>IF(CECCZ="CZ03",'Outside Temp'!B14402,IF(CECCZ="CZ04",'Outside Temp'!B14403,IF(CECCZ="CZ12",'Outside Temp'!B14404, IF(CECCZ="CZ13",'Outside Temp'!B14405))))</f>
        <v>56</v>
      </c>
      <c r="G14402" s="12">
        <f t="shared" si="3"/>
        <v>1</v>
      </c>
    </row>
    <row r="14403" ht="15.75" customHeight="1">
      <c r="A14403" s="13">
        <v>42275.052083333336</v>
      </c>
      <c r="B14403" s="73">
        <f t="shared" si="1"/>
        <v>42275</v>
      </c>
      <c r="C14403" s="74">
        <f>IF(NewCustomer="Yes", IF(COUNTIF($I$2:$I$11,B14403)&gt;0,0,WEEKDAY(B14403,2)),IF(COUNTIF($I$2:$I$21,B14403)&gt;0,0,WEEKDAY(B14403,2)))</f>
        <v>1</v>
      </c>
      <c r="D14403" s="74">
        <f t="shared" si="2"/>
        <v>1</v>
      </c>
      <c r="E14403" s="12">
        <f>IFERROR(VLOOKUP(A14403,'IDAR Meter Data'!$A:$B,2,1),"")</f>
        <v>102</v>
      </c>
      <c r="F14403" s="75">
        <f>IF(CECCZ="CZ03",'Outside Temp'!B14403,IF(CECCZ="CZ04",'Outside Temp'!B14404,IF(CECCZ="CZ12",'Outside Temp'!B14405, IF(CECCZ="CZ13",'Outside Temp'!B14406))))</f>
        <v>56</v>
      </c>
      <c r="G14403" s="12">
        <f t="shared" si="3"/>
        <v>1</v>
      </c>
    </row>
    <row r="14404" ht="15.75" customHeight="1">
      <c r="A14404" s="13">
        <v>42275.0625</v>
      </c>
      <c r="B14404" s="73">
        <f t="shared" si="1"/>
        <v>42275</v>
      </c>
      <c r="C14404" s="74">
        <f>IF(NewCustomer="Yes", IF(COUNTIF($I$2:$I$11,B14404)&gt;0,0,WEEKDAY(B14404,2)),IF(COUNTIF($I$2:$I$21,B14404)&gt;0,0,WEEKDAY(B14404,2)))</f>
        <v>1</v>
      </c>
      <c r="D14404" s="74">
        <f t="shared" si="2"/>
        <v>1</v>
      </c>
      <c r="E14404" s="12">
        <f>IFERROR(VLOOKUP(A14404,'IDAR Meter Data'!$A:$B,2,1),"")</f>
        <v>104</v>
      </c>
      <c r="F14404" s="75">
        <f>IF(CECCZ="CZ03",'Outside Temp'!B14404,IF(CECCZ="CZ04",'Outside Temp'!B14405,IF(CECCZ="CZ12",'Outside Temp'!B14406, IF(CECCZ="CZ13",'Outside Temp'!B14407))))</f>
        <v>56</v>
      </c>
      <c r="G14404" s="12">
        <f t="shared" si="3"/>
        <v>1</v>
      </c>
    </row>
    <row r="14405" ht="15.75" customHeight="1">
      <c r="A14405" s="13">
        <v>42275.072916666664</v>
      </c>
      <c r="B14405" s="73">
        <f t="shared" si="1"/>
        <v>42275</v>
      </c>
      <c r="C14405" s="74">
        <f>IF(NewCustomer="Yes", IF(COUNTIF($I$2:$I$11,B14405)&gt;0,0,WEEKDAY(B14405,2)),IF(COUNTIF($I$2:$I$21,B14405)&gt;0,0,WEEKDAY(B14405,2)))</f>
        <v>1</v>
      </c>
      <c r="D14405" s="74">
        <f t="shared" si="2"/>
        <v>1</v>
      </c>
      <c r="E14405" s="12">
        <f>IFERROR(VLOOKUP(A14405,'IDAR Meter Data'!$A:$B,2,1),"")</f>
        <v>98</v>
      </c>
      <c r="F14405" s="75">
        <f>IF(CECCZ="CZ03",'Outside Temp'!B14405,IF(CECCZ="CZ04",'Outside Temp'!B14406,IF(CECCZ="CZ12",'Outside Temp'!B14407, IF(CECCZ="CZ13",'Outside Temp'!B14408))))</f>
        <v>56</v>
      </c>
      <c r="G14405" s="12">
        <f t="shared" si="3"/>
        <v>1</v>
      </c>
    </row>
    <row r="14406" ht="15.75" customHeight="1">
      <c r="A14406" s="13">
        <v>42275.083333333336</v>
      </c>
      <c r="B14406" s="73">
        <f t="shared" si="1"/>
        <v>42275</v>
      </c>
      <c r="C14406" s="74">
        <f>IF(NewCustomer="Yes", IF(COUNTIF($I$2:$I$11,B14406)&gt;0,0,WEEKDAY(B14406,2)),IF(COUNTIF($I$2:$I$21,B14406)&gt;0,0,WEEKDAY(B14406,2)))</f>
        <v>1</v>
      </c>
      <c r="D14406" s="74">
        <f t="shared" si="2"/>
        <v>2</v>
      </c>
      <c r="E14406" s="12">
        <f>IFERROR(VLOOKUP(A14406,'IDAR Meter Data'!$A:$B,2,1),"")</f>
        <v>100</v>
      </c>
      <c r="F14406" s="75">
        <f>IF(CECCZ="CZ03",'Outside Temp'!B14406,IF(CECCZ="CZ04",'Outside Temp'!B14407,IF(CECCZ="CZ12",'Outside Temp'!B14408, IF(CECCZ="CZ13",'Outside Temp'!B14409))))</f>
        <v>56</v>
      </c>
      <c r="G14406" s="12">
        <f t="shared" si="3"/>
        <v>1</v>
      </c>
    </row>
    <row r="14407" ht="15.75" customHeight="1">
      <c r="A14407" s="13">
        <v>42275.09375</v>
      </c>
      <c r="B14407" s="73">
        <f t="shared" si="1"/>
        <v>42275</v>
      </c>
      <c r="C14407" s="74">
        <f>IF(NewCustomer="Yes", IF(COUNTIF($I$2:$I$11,B14407)&gt;0,0,WEEKDAY(B14407,2)),IF(COUNTIF($I$2:$I$21,B14407)&gt;0,0,WEEKDAY(B14407,2)))</f>
        <v>1</v>
      </c>
      <c r="D14407" s="74">
        <f t="shared" si="2"/>
        <v>2</v>
      </c>
      <c r="E14407" s="12">
        <f>IFERROR(VLOOKUP(A14407,'IDAR Meter Data'!$A:$B,2,1),"")</f>
        <v>107</v>
      </c>
      <c r="F14407" s="75">
        <f>IF(CECCZ="CZ03",'Outside Temp'!B14407,IF(CECCZ="CZ04",'Outside Temp'!B14408,IF(CECCZ="CZ12",'Outside Temp'!B14409, IF(CECCZ="CZ13",'Outside Temp'!B14410))))</f>
        <v>56</v>
      </c>
      <c r="G14407" s="12">
        <f t="shared" si="3"/>
        <v>1</v>
      </c>
    </row>
    <row r="14408" ht="15.75" customHeight="1">
      <c r="A14408" s="13">
        <v>42275.104166666664</v>
      </c>
      <c r="B14408" s="73">
        <f t="shared" si="1"/>
        <v>42275</v>
      </c>
      <c r="C14408" s="74">
        <f>IF(NewCustomer="Yes", IF(COUNTIF($I$2:$I$11,B14408)&gt;0,0,WEEKDAY(B14408,2)),IF(COUNTIF($I$2:$I$21,B14408)&gt;0,0,WEEKDAY(B14408,2)))</f>
        <v>1</v>
      </c>
      <c r="D14408" s="74">
        <f t="shared" si="2"/>
        <v>2</v>
      </c>
      <c r="E14408" s="12">
        <f>IFERROR(VLOOKUP(A14408,'IDAR Meter Data'!$A:$B,2,1),"")</f>
        <v>97</v>
      </c>
      <c r="F14408" s="75">
        <f>IF(CECCZ="CZ03",'Outside Temp'!B14408,IF(CECCZ="CZ04",'Outside Temp'!B14409,IF(CECCZ="CZ12",'Outside Temp'!B14410, IF(CECCZ="CZ13",'Outside Temp'!B14411))))</f>
        <v>56</v>
      </c>
      <c r="G14408" s="12">
        <f t="shared" si="3"/>
        <v>1</v>
      </c>
    </row>
    <row r="14409" ht="15.75" customHeight="1">
      <c r="A14409" s="13">
        <v>42275.114583333336</v>
      </c>
      <c r="B14409" s="73">
        <f t="shared" si="1"/>
        <v>42275</v>
      </c>
      <c r="C14409" s="74">
        <f>IF(NewCustomer="Yes", IF(COUNTIF($I$2:$I$11,B14409)&gt;0,0,WEEKDAY(B14409,2)),IF(COUNTIF($I$2:$I$21,B14409)&gt;0,0,WEEKDAY(B14409,2)))</f>
        <v>1</v>
      </c>
      <c r="D14409" s="74">
        <f t="shared" si="2"/>
        <v>2</v>
      </c>
      <c r="E14409" s="12">
        <f>IFERROR(VLOOKUP(A14409,'IDAR Meter Data'!$A:$B,2,1),"")</f>
        <v>100</v>
      </c>
      <c r="F14409" s="75">
        <f>IF(CECCZ="CZ03",'Outside Temp'!B14409,IF(CECCZ="CZ04",'Outside Temp'!B14410,IF(CECCZ="CZ12",'Outside Temp'!B14411, IF(CECCZ="CZ13",'Outside Temp'!B14412))))</f>
        <v>56</v>
      </c>
      <c r="G14409" s="12">
        <f t="shared" si="3"/>
        <v>1</v>
      </c>
    </row>
    <row r="14410" ht="15.75" customHeight="1">
      <c r="A14410" s="13">
        <v>42275.125</v>
      </c>
      <c r="B14410" s="73">
        <f t="shared" si="1"/>
        <v>42275</v>
      </c>
      <c r="C14410" s="74">
        <f>IF(NewCustomer="Yes", IF(COUNTIF($I$2:$I$11,B14410)&gt;0,0,WEEKDAY(B14410,2)),IF(COUNTIF($I$2:$I$21,B14410)&gt;0,0,WEEKDAY(B14410,2)))</f>
        <v>1</v>
      </c>
      <c r="D14410" s="74">
        <f t="shared" si="2"/>
        <v>3</v>
      </c>
      <c r="E14410" s="12">
        <f>IFERROR(VLOOKUP(A14410,'IDAR Meter Data'!$A:$B,2,1),"")</f>
        <v>99</v>
      </c>
      <c r="F14410" s="75">
        <f>IF(CECCZ="CZ03",'Outside Temp'!B14410,IF(CECCZ="CZ04",'Outside Temp'!B14411,IF(CECCZ="CZ12",'Outside Temp'!B14412, IF(CECCZ="CZ13",'Outside Temp'!B14413))))</f>
        <v>56</v>
      </c>
      <c r="G14410" s="12">
        <f t="shared" si="3"/>
        <v>1</v>
      </c>
    </row>
    <row r="14411" ht="15.75" customHeight="1">
      <c r="A14411" s="13">
        <v>42275.135416666664</v>
      </c>
      <c r="B14411" s="73">
        <f t="shared" si="1"/>
        <v>42275</v>
      </c>
      <c r="C14411" s="74">
        <f>IF(NewCustomer="Yes", IF(COUNTIF($I$2:$I$11,B14411)&gt;0,0,WEEKDAY(B14411,2)),IF(COUNTIF($I$2:$I$21,B14411)&gt;0,0,WEEKDAY(B14411,2)))</f>
        <v>1</v>
      </c>
      <c r="D14411" s="74">
        <f t="shared" si="2"/>
        <v>3</v>
      </c>
      <c r="E14411" s="12">
        <f>IFERROR(VLOOKUP(A14411,'IDAR Meter Data'!$A:$B,2,1),"")</f>
        <v>105</v>
      </c>
      <c r="F14411" s="75">
        <f>IF(CECCZ="CZ03",'Outside Temp'!B14411,IF(CECCZ="CZ04",'Outside Temp'!B14412,IF(CECCZ="CZ12",'Outside Temp'!B14413, IF(CECCZ="CZ13",'Outside Temp'!B14414))))</f>
        <v>56</v>
      </c>
      <c r="G14411" s="12">
        <f t="shared" si="3"/>
        <v>1</v>
      </c>
    </row>
    <row r="14412" ht="15.75" customHeight="1">
      <c r="A14412" s="13">
        <v>42275.145833333336</v>
      </c>
      <c r="B14412" s="73">
        <f t="shared" si="1"/>
        <v>42275</v>
      </c>
      <c r="C14412" s="74">
        <f>IF(NewCustomer="Yes", IF(COUNTIF($I$2:$I$11,B14412)&gt;0,0,WEEKDAY(B14412,2)),IF(COUNTIF($I$2:$I$21,B14412)&gt;0,0,WEEKDAY(B14412,2)))</f>
        <v>1</v>
      </c>
      <c r="D14412" s="74">
        <f t="shared" si="2"/>
        <v>3</v>
      </c>
      <c r="E14412" s="12">
        <f>IFERROR(VLOOKUP(A14412,'IDAR Meter Data'!$A:$B,2,1),"")</f>
        <v>102</v>
      </c>
      <c r="F14412" s="75">
        <f>IF(CECCZ="CZ03",'Outside Temp'!B14412,IF(CECCZ="CZ04",'Outside Temp'!B14413,IF(CECCZ="CZ12",'Outside Temp'!B14414, IF(CECCZ="CZ13",'Outside Temp'!B14415))))</f>
        <v>56</v>
      </c>
      <c r="G14412" s="12">
        <f t="shared" si="3"/>
        <v>1</v>
      </c>
    </row>
    <row r="14413" ht="15.75" customHeight="1">
      <c r="A14413" s="13">
        <v>42275.15625</v>
      </c>
      <c r="B14413" s="73">
        <f t="shared" si="1"/>
        <v>42275</v>
      </c>
      <c r="C14413" s="74">
        <f>IF(NewCustomer="Yes", IF(COUNTIF($I$2:$I$11,B14413)&gt;0,0,WEEKDAY(B14413,2)),IF(COUNTIF($I$2:$I$21,B14413)&gt;0,0,WEEKDAY(B14413,2)))</f>
        <v>1</v>
      </c>
      <c r="D14413" s="74">
        <f t="shared" si="2"/>
        <v>3</v>
      </c>
      <c r="E14413" s="12">
        <f>IFERROR(VLOOKUP(A14413,'IDAR Meter Data'!$A:$B,2,1),"")</f>
        <v>98</v>
      </c>
      <c r="F14413" s="75">
        <f>IF(CECCZ="CZ03",'Outside Temp'!B14413,IF(CECCZ="CZ04",'Outside Temp'!B14414,IF(CECCZ="CZ12",'Outside Temp'!B14415, IF(CECCZ="CZ13",'Outside Temp'!B14416))))</f>
        <v>56</v>
      </c>
      <c r="G14413" s="12">
        <f t="shared" si="3"/>
        <v>1</v>
      </c>
    </row>
    <row r="14414" ht="15.75" customHeight="1">
      <c r="A14414" s="13">
        <v>42275.166666666664</v>
      </c>
      <c r="B14414" s="73">
        <f t="shared" si="1"/>
        <v>42275</v>
      </c>
      <c r="C14414" s="74">
        <f>IF(NewCustomer="Yes", IF(COUNTIF($I$2:$I$11,B14414)&gt;0,0,WEEKDAY(B14414,2)),IF(COUNTIF($I$2:$I$21,B14414)&gt;0,0,WEEKDAY(B14414,2)))</f>
        <v>1</v>
      </c>
      <c r="D14414" s="74">
        <f t="shared" si="2"/>
        <v>4</v>
      </c>
      <c r="E14414" s="12">
        <f>IFERROR(VLOOKUP(A14414,'IDAR Meter Data'!$A:$B,2,1),"")</f>
        <v>101</v>
      </c>
      <c r="F14414" s="75">
        <f>IF(CECCZ="CZ03",'Outside Temp'!B14414,IF(CECCZ="CZ04",'Outside Temp'!B14415,IF(CECCZ="CZ12",'Outside Temp'!B14416, IF(CECCZ="CZ13",'Outside Temp'!B14417))))</f>
        <v>56</v>
      </c>
      <c r="G14414" s="12">
        <f t="shared" si="3"/>
        <v>1</v>
      </c>
    </row>
    <row r="14415" ht="15.75" customHeight="1">
      <c r="A14415" s="13">
        <v>42275.177083333336</v>
      </c>
      <c r="B14415" s="73">
        <f t="shared" si="1"/>
        <v>42275</v>
      </c>
      <c r="C14415" s="74">
        <f>IF(NewCustomer="Yes", IF(COUNTIF($I$2:$I$11,B14415)&gt;0,0,WEEKDAY(B14415,2)),IF(COUNTIF($I$2:$I$21,B14415)&gt;0,0,WEEKDAY(B14415,2)))</f>
        <v>1</v>
      </c>
      <c r="D14415" s="74">
        <f t="shared" si="2"/>
        <v>4</v>
      </c>
      <c r="E14415" s="12">
        <f>IFERROR(VLOOKUP(A14415,'IDAR Meter Data'!$A:$B,2,1),"")</f>
        <v>102</v>
      </c>
      <c r="F14415" s="75">
        <f>IF(CECCZ="CZ03",'Outside Temp'!B14415,IF(CECCZ="CZ04",'Outside Temp'!B14416,IF(CECCZ="CZ12",'Outside Temp'!B14417, IF(CECCZ="CZ13",'Outside Temp'!B14418))))</f>
        <v>56</v>
      </c>
      <c r="G14415" s="12">
        <f t="shared" si="3"/>
        <v>1</v>
      </c>
    </row>
    <row r="14416" ht="15.75" customHeight="1">
      <c r="A14416" s="13">
        <v>42275.1875</v>
      </c>
      <c r="B14416" s="73">
        <f t="shared" si="1"/>
        <v>42275</v>
      </c>
      <c r="C14416" s="74">
        <f>IF(NewCustomer="Yes", IF(COUNTIF($I$2:$I$11,B14416)&gt;0,0,WEEKDAY(B14416,2)),IF(COUNTIF($I$2:$I$21,B14416)&gt;0,0,WEEKDAY(B14416,2)))</f>
        <v>1</v>
      </c>
      <c r="D14416" s="74">
        <f t="shared" si="2"/>
        <v>4</v>
      </c>
      <c r="E14416" s="12">
        <f>IFERROR(VLOOKUP(A14416,'IDAR Meter Data'!$A:$B,2,1),"")</f>
        <v>97</v>
      </c>
      <c r="F14416" s="75">
        <f>IF(CECCZ="CZ03",'Outside Temp'!B14416,IF(CECCZ="CZ04",'Outside Temp'!B14417,IF(CECCZ="CZ12",'Outside Temp'!B14418, IF(CECCZ="CZ13",'Outside Temp'!B14419))))</f>
        <v>56</v>
      </c>
      <c r="G14416" s="12">
        <f t="shared" si="3"/>
        <v>1</v>
      </c>
    </row>
    <row r="14417" ht="15.75" customHeight="1">
      <c r="A14417" s="13">
        <v>42275.197916666664</v>
      </c>
      <c r="B14417" s="73">
        <f t="shared" si="1"/>
        <v>42275</v>
      </c>
      <c r="C14417" s="74">
        <f>IF(NewCustomer="Yes", IF(COUNTIF($I$2:$I$11,B14417)&gt;0,0,WEEKDAY(B14417,2)),IF(COUNTIF($I$2:$I$21,B14417)&gt;0,0,WEEKDAY(B14417,2)))</f>
        <v>1</v>
      </c>
      <c r="D14417" s="74">
        <f t="shared" si="2"/>
        <v>4</v>
      </c>
      <c r="E14417" s="12">
        <f>IFERROR(VLOOKUP(A14417,'IDAR Meter Data'!$A:$B,2,1),"")</f>
        <v>102</v>
      </c>
      <c r="F14417" s="75">
        <f>IF(CECCZ="CZ03",'Outside Temp'!B14417,IF(CECCZ="CZ04",'Outside Temp'!B14418,IF(CECCZ="CZ12",'Outside Temp'!B14419, IF(CECCZ="CZ13",'Outside Temp'!B14420))))</f>
        <v>56</v>
      </c>
      <c r="G14417" s="12">
        <f t="shared" si="3"/>
        <v>1</v>
      </c>
    </row>
    <row r="14418" ht="15.75" customHeight="1">
      <c r="A14418" s="13">
        <v>42275.208333333336</v>
      </c>
      <c r="B14418" s="73">
        <f t="shared" si="1"/>
        <v>42275</v>
      </c>
      <c r="C14418" s="74">
        <f>IF(NewCustomer="Yes", IF(COUNTIF($I$2:$I$11,B14418)&gt;0,0,WEEKDAY(B14418,2)),IF(COUNTIF($I$2:$I$21,B14418)&gt;0,0,WEEKDAY(B14418,2)))</f>
        <v>1</v>
      </c>
      <c r="D14418" s="74">
        <f t="shared" si="2"/>
        <v>5</v>
      </c>
      <c r="E14418" s="12">
        <f>IFERROR(VLOOKUP(A14418,'IDAR Meter Data'!$A:$B,2,1),"")</f>
        <v>99</v>
      </c>
      <c r="F14418" s="75">
        <f>IF(CECCZ="CZ03",'Outside Temp'!B14418,IF(CECCZ="CZ04",'Outside Temp'!B14419,IF(CECCZ="CZ12",'Outside Temp'!B14420, IF(CECCZ="CZ13",'Outside Temp'!B14421))))</f>
        <v>56</v>
      </c>
      <c r="G14418" s="12">
        <f t="shared" si="3"/>
        <v>1</v>
      </c>
    </row>
    <row r="14419" ht="15.75" customHeight="1">
      <c r="A14419" s="13">
        <v>42275.21875</v>
      </c>
      <c r="B14419" s="73">
        <f t="shared" si="1"/>
        <v>42275</v>
      </c>
      <c r="C14419" s="74">
        <f>IF(NewCustomer="Yes", IF(COUNTIF($I$2:$I$11,B14419)&gt;0,0,WEEKDAY(B14419,2)),IF(COUNTIF($I$2:$I$21,B14419)&gt;0,0,WEEKDAY(B14419,2)))</f>
        <v>1</v>
      </c>
      <c r="D14419" s="74">
        <f t="shared" si="2"/>
        <v>5</v>
      </c>
      <c r="E14419" s="12">
        <f>IFERROR(VLOOKUP(A14419,'IDAR Meter Data'!$A:$B,2,1),"")</f>
        <v>101</v>
      </c>
      <c r="F14419" s="75">
        <f>IF(CECCZ="CZ03",'Outside Temp'!B14419,IF(CECCZ="CZ04",'Outside Temp'!B14420,IF(CECCZ="CZ12",'Outside Temp'!B14421, IF(CECCZ="CZ13",'Outside Temp'!B14422))))</f>
        <v>56</v>
      </c>
      <c r="G14419" s="12">
        <f t="shared" si="3"/>
        <v>1</v>
      </c>
    </row>
    <row r="14420" ht="15.75" customHeight="1">
      <c r="A14420" s="13">
        <v>42275.229166666664</v>
      </c>
      <c r="B14420" s="73">
        <f t="shared" si="1"/>
        <v>42275</v>
      </c>
      <c r="C14420" s="74">
        <f>IF(NewCustomer="Yes", IF(COUNTIF($I$2:$I$11,B14420)&gt;0,0,WEEKDAY(B14420,2)),IF(COUNTIF($I$2:$I$21,B14420)&gt;0,0,WEEKDAY(B14420,2)))</f>
        <v>1</v>
      </c>
      <c r="D14420" s="74">
        <f t="shared" si="2"/>
        <v>5</v>
      </c>
      <c r="E14420" s="12">
        <f>IFERROR(VLOOKUP(A14420,'IDAR Meter Data'!$A:$B,2,1),"")</f>
        <v>105</v>
      </c>
      <c r="F14420" s="75">
        <f>IF(CECCZ="CZ03",'Outside Temp'!B14420,IF(CECCZ="CZ04",'Outside Temp'!B14421,IF(CECCZ="CZ12",'Outside Temp'!B14422, IF(CECCZ="CZ13",'Outside Temp'!B14423))))</f>
        <v>56</v>
      </c>
      <c r="G14420" s="12">
        <f t="shared" si="3"/>
        <v>1</v>
      </c>
    </row>
    <row r="14421" ht="15.75" customHeight="1">
      <c r="A14421" s="13">
        <v>42275.239583333336</v>
      </c>
      <c r="B14421" s="73">
        <f t="shared" si="1"/>
        <v>42275</v>
      </c>
      <c r="C14421" s="74">
        <f>IF(NewCustomer="Yes", IF(COUNTIF($I$2:$I$11,B14421)&gt;0,0,WEEKDAY(B14421,2)),IF(COUNTIF($I$2:$I$21,B14421)&gt;0,0,WEEKDAY(B14421,2)))</f>
        <v>1</v>
      </c>
      <c r="D14421" s="74">
        <f t="shared" si="2"/>
        <v>5</v>
      </c>
      <c r="E14421" s="12">
        <f>IFERROR(VLOOKUP(A14421,'IDAR Meter Data'!$A:$B,2,1),"")</f>
        <v>101</v>
      </c>
      <c r="F14421" s="75">
        <f>IF(CECCZ="CZ03",'Outside Temp'!B14421,IF(CECCZ="CZ04",'Outside Temp'!B14422,IF(CECCZ="CZ12",'Outside Temp'!B14423, IF(CECCZ="CZ13",'Outside Temp'!B14424))))</f>
        <v>56</v>
      </c>
      <c r="G14421" s="12">
        <f t="shared" si="3"/>
        <v>1</v>
      </c>
    </row>
    <row r="14422" ht="15.75" customHeight="1">
      <c r="A14422" s="13">
        <v>42275.25</v>
      </c>
      <c r="B14422" s="73">
        <f t="shared" si="1"/>
        <v>42275</v>
      </c>
      <c r="C14422" s="74">
        <f>IF(NewCustomer="Yes", IF(COUNTIF($I$2:$I$11,B14422)&gt;0,0,WEEKDAY(B14422,2)),IF(COUNTIF($I$2:$I$21,B14422)&gt;0,0,WEEKDAY(B14422,2)))</f>
        <v>1</v>
      </c>
      <c r="D14422" s="74">
        <f t="shared" si="2"/>
        <v>6</v>
      </c>
      <c r="E14422" s="12">
        <f>IFERROR(VLOOKUP(A14422,'IDAR Meter Data'!$A:$B,2,1),"")</f>
        <v>104</v>
      </c>
      <c r="F14422" s="75">
        <f>IF(CECCZ="CZ03",'Outside Temp'!B14422,IF(CECCZ="CZ04",'Outside Temp'!B14423,IF(CECCZ="CZ12",'Outside Temp'!B14424, IF(CECCZ="CZ13",'Outside Temp'!B14425))))</f>
        <v>56.06666667</v>
      </c>
      <c r="G14422" s="12">
        <f t="shared" si="3"/>
        <v>1</v>
      </c>
    </row>
    <row r="14423" ht="15.75" customHeight="1">
      <c r="A14423" s="13">
        <v>42275.260416666664</v>
      </c>
      <c r="B14423" s="73">
        <f t="shared" si="1"/>
        <v>42275</v>
      </c>
      <c r="C14423" s="74">
        <f>IF(NewCustomer="Yes", IF(COUNTIF($I$2:$I$11,B14423)&gt;0,0,WEEKDAY(B14423,2)),IF(COUNTIF($I$2:$I$21,B14423)&gt;0,0,WEEKDAY(B14423,2)))</f>
        <v>1</v>
      </c>
      <c r="D14423" s="74">
        <f t="shared" si="2"/>
        <v>6</v>
      </c>
      <c r="E14423" s="12">
        <f>IFERROR(VLOOKUP(A14423,'IDAR Meter Data'!$A:$B,2,1),"")</f>
        <v>99</v>
      </c>
      <c r="F14423" s="75">
        <f>IF(CECCZ="CZ03",'Outside Temp'!B14423,IF(CECCZ="CZ04",'Outside Temp'!B14424,IF(CECCZ="CZ12",'Outside Temp'!B14425, IF(CECCZ="CZ13",'Outside Temp'!B14426))))</f>
        <v>56.31666667</v>
      </c>
      <c r="G14423" s="12">
        <f t="shared" si="3"/>
        <v>1</v>
      </c>
    </row>
    <row r="14424" ht="15.75" customHeight="1">
      <c r="A14424" s="13">
        <v>42275.270833333336</v>
      </c>
      <c r="B14424" s="73">
        <f t="shared" si="1"/>
        <v>42275</v>
      </c>
      <c r="C14424" s="74">
        <f>IF(NewCustomer="Yes", IF(COUNTIF($I$2:$I$11,B14424)&gt;0,0,WEEKDAY(B14424,2)),IF(COUNTIF($I$2:$I$21,B14424)&gt;0,0,WEEKDAY(B14424,2)))</f>
        <v>1</v>
      </c>
      <c r="D14424" s="74">
        <f t="shared" si="2"/>
        <v>6</v>
      </c>
      <c r="E14424" s="12">
        <f>IFERROR(VLOOKUP(A14424,'IDAR Meter Data'!$A:$B,2,1),"")</f>
        <v>100</v>
      </c>
      <c r="F14424" s="75">
        <f>IF(CECCZ="CZ03",'Outside Temp'!B14424,IF(CECCZ="CZ04",'Outside Temp'!B14425,IF(CECCZ="CZ12",'Outside Temp'!B14426, IF(CECCZ="CZ13",'Outside Temp'!B14427))))</f>
        <v>56.56666667</v>
      </c>
      <c r="G14424" s="12">
        <f t="shared" si="3"/>
        <v>1</v>
      </c>
    </row>
    <row r="14425" ht="15.75" customHeight="1">
      <c r="A14425" s="13">
        <v>42275.28125</v>
      </c>
      <c r="B14425" s="73">
        <f t="shared" si="1"/>
        <v>42275</v>
      </c>
      <c r="C14425" s="74">
        <f>IF(NewCustomer="Yes", IF(COUNTIF($I$2:$I$11,B14425)&gt;0,0,WEEKDAY(B14425,2)),IF(COUNTIF($I$2:$I$21,B14425)&gt;0,0,WEEKDAY(B14425,2)))</f>
        <v>1</v>
      </c>
      <c r="D14425" s="74">
        <f t="shared" si="2"/>
        <v>6</v>
      </c>
      <c r="E14425" s="12">
        <f>IFERROR(VLOOKUP(A14425,'IDAR Meter Data'!$A:$B,2,1),"")</f>
        <v>106</v>
      </c>
      <c r="F14425" s="75">
        <f>IF(CECCZ="CZ03",'Outside Temp'!B14425,IF(CECCZ="CZ04",'Outside Temp'!B14426,IF(CECCZ="CZ12",'Outside Temp'!B14427, IF(CECCZ="CZ13",'Outside Temp'!B14428))))</f>
        <v>56.81666667</v>
      </c>
      <c r="G14425" s="12">
        <f t="shared" si="3"/>
        <v>1</v>
      </c>
    </row>
    <row r="14426" ht="15.75" customHeight="1">
      <c r="A14426" s="13">
        <v>42275.291666666664</v>
      </c>
      <c r="B14426" s="73">
        <f t="shared" si="1"/>
        <v>42275</v>
      </c>
      <c r="C14426" s="74">
        <f>IF(NewCustomer="Yes", IF(COUNTIF($I$2:$I$11,B14426)&gt;0,0,WEEKDAY(B14426,2)),IF(COUNTIF($I$2:$I$21,B14426)&gt;0,0,WEEKDAY(B14426,2)))</f>
        <v>1</v>
      </c>
      <c r="D14426" s="74">
        <f t="shared" si="2"/>
        <v>7</v>
      </c>
      <c r="E14426" s="12">
        <f>IFERROR(VLOOKUP(A14426,'IDAR Meter Data'!$A:$B,2,1),"")</f>
        <v>102</v>
      </c>
      <c r="F14426" s="75">
        <f>IF(CECCZ="CZ03",'Outside Temp'!B14426,IF(CECCZ="CZ04",'Outside Temp'!B14427,IF(CECCZ="CZ12",'Outside Temp'!B14428, IF(CECCZ="CZ13",'Outside Temp'!B14429))))</f>
        <v>57.13333333</v>
      </c>
      <c r="G14426" s="12">
        <f t="shared" si="3"/>
        <v>1</v>
      </c>
    </row>
    <row r="14427" ht="15.75" customHeight="1">
      <c r="A14427" s="13">
        <v>42275.302083333336</v>
      </c>
      <c r="B14427" s="73">
        <f t="shared" si="1"/>
        <v>42275</v>
      </c>
      <c r="C14427" s="74">
        <f>IF(NewCustomer="Yes", IF(COUNTIF($I$2:$I$11,B14427)&gt;0,0,WEEKDAY(B14427,2)),IF(COUNTIF($I$2:$I$21,B14427)&gt;0,0,WEEKDAY(B14427,2)))</f>
        <v>1</v>
      </c>
      <c r="D14427" s="74">
        <f t="shared" si="2"/>
        <v>7</v>
      </c>
      <c r="E14427" s="12">
        <f>IFERROR(VLOOKUP(A14427,'IDAR Meter Data'!$A:$B,2,1),"")</f>
        <v>234</v>
      </c>
      <c r="F14427" s="75">
        <f>IF(CECCZ="CZ03",'Outside Temp'!B14427,IF(CECCZ="CZ04",'Outside Temp'!B14428,IF(CECCZ="CZ12",'Outside Temp'!B14429, IF(CECCZ="CZ13",'Outside Temp'!B14430))))</f>
        <v>57.63333333</v>
      </c>
      <c r="G14427" s="12">
        <f t="shared" si="3"/>
        <v>1</v>
      </c>
    </row>
    <row r="14428" ht="15.75" customHeight="1">
      <c r="A14428" s="13">
        <v>42275.3125</v>
      </c>
      <c r="B14428" s="73">
        <f t="shared" si="1"/>
        <v>42275</v>
      </c>
      <c r="C14428" s="74">
        <f>IF(NewCustomer="Yes", IF(COUNTIF($I$2:$I$11,B14428)&gt;0,0,WEEKDAY(B14428,2)),IF(COUNTIF($I$2:$I$21,B14428)&gt;0,0,WEEKDAY(B14428,2)))</f>
        <v>1</v>
      </c>
      <c r="D14428" s="74">
        <f t="shared" si="2"/>
        <v>7</v>
      </c>
      <c r="E14428" s="12">
        <f>IFERROR(VLOOKUP(A14428,'IDAR Meter Data'!$A:$B,2,1),"")</f>
        <v>262</v>
      </c>
      <c r="F14428" s="75">
        <f>IF(CECCZ="CZ03",'Outside Temp'!B14428,IF(CECCZ="CZ04",'Outside Temp'!B14429,IF(CECCZ="CZ12",'Outside Temp'!B14430, IF(CECCZ="CZ13",'Outside Temp'!B14431))))</f>
        <v>58.13333333</v>
      </c>
      <c r="G14428" s="12">
        <f t="shared" si="3"/>
        <v>1</v>
      </c>
    </row>
    <row r="14429" ht="15.75" customHeight="1">
      <c r="A14429" s="13">
        <v>42275.322916666664</v>
      </c>
      <c r="B14429" s="73">
        <f t="shared" si="1"/>
        <v>42275</v>
      </c>
      <c r="C14429" s="74">
        <f>IF(NewCustomer="Yes", IF(COUNTIF($I$2:$I$11,B14429)&gt;0,0,WEEKDAY(B14429,2)),IF(COUNTIF($I$2:$I$21,B14429)&gt;0,0,WEEKDAY(B14429,2)))</f>
        <v>1</v>
      </c>
      <c r="D14429" s="74">
        <f t="shared" si="2"/>
        <v>7</v>
      </c>
      <c r="E14429" s="12">
        <f>IFERROR(VLOOKUP(A14429,'IDAR Meter Data'!$A:$B,2,1),"")</f>
        <v>241</v>
      </c>
      <c r="F14429" s="75">
        <f>IF(CECCZ="CZ03",'Outside Temp'!B14429,IF(CECCZ="CZ04",'Outside Temp'!B14430,IF(CECCZ="CZ12",'Outside Temp'!B14431, IF(CECCZ="CZ13",'Outside Temp'!B14432))))</f>
        <v>58.63333333</v>
      </c>
      <c r="G14429" s="12">
        <f t="shared" si="3"/>
        <v>1</v>
      </c>
    </row>
    <row r="14430" ht="15.75" customHeight="1">
      <c r="A14430" s="13">
        <v>42275.333333333336</v>
      </c>
      <c r="B14430" s="73">
        <f t="shared" si="1"/>
        <v>42275</v>
      </c>
      <c r="C14430" s="74">
        <f>IF(NewCustomer="Yes", IF(COUNTIF($I$2:$I$11,B14430)&gt;0,0,WEEKDAY(B14430,2)),IF(COUNTIF($I$2:$I$21,B14430)&gt;0,0,WEEKDAY(B14430,2)))</f>
        <v>1</v>
      </c>
      <c r="D14430" s="74">
        <f t="shared" si="2"/>
        <v>8</v>
      </c>
      <c r="E14430" s="12">
        <f>IFERROR(VLOOKUP(A14430,'IDAR Meter Data'!$A:$B,2,1),"")</f>
        <v>232</v>
      </c>
      <c r="F14430" s="75">
        <f>IF(CECCZ="CZ03",'Outside Temp'!B14430,IF(CECCZ="CZ04",'Outside Temp'!B14431,IF(CECCZ="CZ12",'Outside Temp'!B14432, IF(CECCZ="CZ13",'Outside Temp'!B14433))))</f>
        <v>59.13333333</v>
      </c>
      <c r="G14430" s="12">
        <f t="shared" si="3"/>
        <v>1</v>
      </c>
    </row>
    <row r="14431" ht="15.75" customHeight="1">
      <c r="A14431" s="13">
        <v>42275.34375</v>
      </c>
      <c r="B14431" s="73">
        <f t="shared" si="1"/>
        <v>42275</v>
      </c>
      <c r="C14431" s="74">
        <f>IF(NewCustomer="Yes", IF(COUNTIF($I$2:$I$11,B14431)&gt;0,0,WEEKDAY(B14431,2)),IF(COUNTIF($I$2:$I$21,B14431)&gt;0,0,WEEKDAY(B14431,2)))</f>
        <v>1</v>
      </c>
      <c r="D14431" s="74">
        <f t="shared" si="2"/>
        <v>8</v>
      </c>
      <c r="E14431" s="12">
        <f>IFERROR(VLOOKUP(A14431,'IDAR Meter Data'!$A:$B,2,1),"")</f>
        <v>222</v>
      </c>
      <c r="F14431" s="75">
        <f>IF(CECCZ="CZ03",'Outside Temp'!B14431,IF(CECCZ="CZ04",'Outside Temp'!B14432,IF(CECCZ="CZ12",'Outside Temp'!B14433, IF(CECCZ="CZ13",'Outside Temp'!B14434))))</f>
        <v>59.63333333</v>
      </c>
      <c r="G14431" s="12">
        <f t="shared" si="3"/>
        <v>1</v>
      </c>
    </row>
    <row r="14432" ht="15.75" customHeight="1">
      <c r="A14432" s="13">
        <v>42275.354166666664</v>
      </c>
      <c r="B14432" s="73">
        <f t="shared" si="1"/>
        <v>42275</v>
      </c>
      <c r="C14432" s="74">
        <f>IF(NewCustomer="Yes", IF(COUNTIF($I$2:$I$11,B14432)&gt;0,0,WEEKDAY(B14432,2)),IF(COUNTIF($I$2:$I$21,B14432)&gt;0,0,WEEKDAY(B14432,2)))</f>
        <v>1</v>
      </c>
      <c r="D14432" s="74">
        <f t="shared" si="2"/>
        <v>8</v>
      </c>
      <c r="E14432" s="12">
        <f>IFERROR(VLOOKUP(A14432,'IDAR Meter Data'!$A:$B,2,1),"")</f>
        <v>205</v>
      </c>
      <c r="F14432" s="75">
        <f>IF(CECCZ="CZ03",'Outside Temp'!B14432,IF(CECCZ="CZ04",'Outside Temp'!B14433,IF(CECCZ="CZ12",'Outside Temp'!B14434, IF(CECCZ="CZ13",'Outside Temp'!B14435))))</f>
        <v>60.13333333</v>
      </c>
      <c r="G14432" s="12">
        <f t="shared" si="3"/>
        <v>1</v>
      </c>
    </row>
    <row r="14433" ht="15.75" customHeight="1">
      <c r="A14433" s="13">
        <v>42275.364583333336</v>
      </c>
      <c r="B14433" s="73">
        <f t="shared" si="1"/>
        <v>42275</v>
      </c>
      <c r="C14433" s="74">
        <f>IF(NewCustomer="Yes", IF(COUNTIF($I$2:$I$11,B14433)&gt;0,0,WEEKDAY(B14433,2)),IF(COUNTIF($I$2:$I$21,B14433)&gt;0,0,WEEKDAY(B14433,2)))</f>
        <v>1</v>
      </c>
      <c r="D14433" s="74">
        <f t="shared" si="2"/>
        <v>8</v>
      </c>
      <c r="E14433" s="12">
        <f>IFERROR(VLOOKUP(A14433,'IDAR Meter Data'!$A:$B,2,1),"")</f>
        <v>219</v>
      </c>
      <c r="F14433" s="75">
        <f>IF(CECCZ="CZ03",'Outside Temp'!B14433,IF(CECCZ="CZ04",'Outside Temp'!B14434,IF(CECCZ="CZ12",'Outside Temp'!B14435, IF(CECCZ="CZ13",'Outside Temp'!B14436))))</f>
        <v>60.63333333</v>
      </c>
      <c r="G14433" s="12">
        <f t="shared" si="3"/>
        <v>1</v>
      </c>
    </row>
    <row r="14434" ht="15.75" customHeight="1">
      <c r="A14434" s="13">
        <v>42275.375</v>
      </c>
      <c r="B14434" s="73">
        <f t="shared" si="1"/>
        <v>42275</v>
      </c>
      <c r="C14434" s="74">
        <f>IF(NewCustomer="Yes", IF(COUNTIF($I$2:$I$11,B14434)&gt;0,0,WEEKDAY(B14434,2)),IF(COUNTIF($I$2:$I$21,B14434)&gt;0,0,WEEKDAY(B14434,2)))</f>
        <v>1</v>
      </c>
      <c r="D14434" s="74">
        <f t="shared" si="2"/>
        <v>9</v>
      </c>
      <c r="E14434" s="12">
        <f>IFERROR(VLOOKUP(A14434,'IDAR Meter Data'!$A:$B,2,1),"")</f>
        <v>215</v>
      </c>
      <c r="F14434" s="75">
        <f>IF(CECCZ="CZ03",'Outside Temp'!B14434,IF(CECCZ="CZ04",'Outside Temp'!B14435,IF(CECCZ="CZ12",'Outside Temp'!B14436, IF(CECCZ="CZ13",'Outside Temp'!B14437))))</f>
        <v>61.06666667</v>
      </c>
      <c r="G14434" s="12">
        <f t="shared" si="3"/>
        <v>1</v>
      </c>
    </row>
    <row r="14435" ht="15.75" customHeight="1">
      <c r="A14435" s="13">
        <v>42275.385416666664</v>
      </c>
      <c r="B14435" s="73">
        <f t="shared" si="1"/>
        <v>42275</v>
      </c>
      <c r="C14435" s="74">
        <f>IF(NewCustomer="Yes", IF(COUNTIF($I$2:$I$11,B14435)&gt;0,0,WEEKDAY(B14435,2)),IF(COUNTIF($I$2:$I$21,B14435)&gt;0,0,WEEKDAY(B14435,2)))</f>
        <v>1</v>
      </c>
      <c r="D14435" s="74">
        <f t="shared" si="2"/>
        <v>9</v>
      </c>
      <c r="E14435" s="12">
        <f>IFERROR(VLOOKUP(A14435,'IDAR Meter Data'!$A:$B,2,1),"")</f>
        <v>215</v>
      </c>
      <c r="F14435" s="75">
        <f>IF(CECCZ="CZ03",'Outside Temp'!B14435,IF(CECCZ="CZ04",'Outside Temp'!B14436,IF(CECCZ="CZ12",'Outside Temp'!B14437, IF(CECCZ="CZ13",'Outside Temp'!B14438))))</f>
        <v>61.31666667</v>
      </c>
      <c r="G14435" s="12">
        <f t="shared" si="3"/>
        <v>1</v>
      </c>
    </row>
    <row r="14436" ht="15.75" customHeight="1">
      <c r="A14436" s="13">
        <v>42275.395833333336</v>
      </c>
      <c r="B14436" s="73">
        <f t="shared" si="1"/>
        <v>42275</v>
      </c>
      <c r="C14436" s="74">
        <f>IF(NewCustomer="Yes", IF(COUNTIF($I$2:$I$11,B14436)&gt;0,0,WEEKDAY(B14436,2)),IF(COUNTIF($I$2:$I$21,B14436)&gt;0,0,WEEKDAY(B14436,2)))</f>
        <v>1</v>
      </c>
      <c r="D14436" s="74">
        <f t="shared" si="2"/>
        <v>9</v>
      </c>
      <c r="E14436" s="12">
        <f>IFERROR(VLOOKUP(A14436,'IDAR Meter Data'!$A:$B,2,1),"")</f>
        <v>217</v>
      </c>
      <c r="F14436" s="75">
        <f>IF(CECCZ="CZ03",'Outside Temp'!B14436,IF(CECCZ="CZ04",'Outside Temp'!B14437,IF(CECCZ="CZ12",'Outside Temp'!B14438, IF(CECCZ="CZ13",'Outside Temp'!B14439))))</f>
        <v>61.56666667</v>
      </c>
      <c r="G14436" s="12">
        <f t="shared" si="3"/>
        <v>1</v>
      </c>
    </row>
    <row r="14437" ht="15.75" customHeight="1">
      <c r="A14437" s="13">
        <v>42275.40625</v>
      </c>
      <c r="B14437" s="73">
        <f t="shared" si="1"/>
        <v>42275</v>
      </c>
      <c r="C14437" s="74">
        <f>IF(NewCustomer="Yes", IF(COUNTIF($I$2:$I$11,B14437)&gt;0,0,WEEKDAY(B14437,2)),IF(COUNTIF($I$2:$I$21,B14437)&gt;0,0,WEEKDAY(B14437,2)))</f>
        <v>1</v>
      </c>
      <c r="D14437" s="74">
        <f t="shared" si="2"/>
        <v>9</v>
      </c>
      <c r="E14437" s="12">
        <f>IFERROR(VLOOKUP(A14437,'IDAR Meter Data'!$A:$B,2,1),"")</f>
        <v>221</v>
      </c>
      <c r="F14437" s="75">
        <f>IF(CECCZ="CZ03",'Outside Temp'!B14437,IF(CECCZ="CZ04",'Outside Temp'!B14438,IF(CECCZ="CZ12",'Outside Temp'!B14439, IF(CECCZ="CZ13",'Outside Temp'!B14440))))</f>
        <v>61.81666667</v>
      </c>
      <c r="G14437" s="12">
        <f t="shared" si="3"/>
        <v>1</v>
      </c>
    </row>
    <row r="14438" ht="15.75" customHeight="1">
      <c r="A14438" s="13">
        <v>42275.416666666664</v>
      </c>
      <c r="B14438" s="73">
        <f t="shared" si="1"/>
        <v>42275</v>
      </c>
      <c r="C14438" s="74">
        <f>IF(NewCustomer="Yes", IF(COUNTIF($I$2:$I$11,B14438)&gt;0,0,WEEKDAY(B14438,2)),IF(COUNTIF($I$2:$I$21,B14438)&gt;0,0,WEEKDAY(B14438,2)))</f>
        <v>1</v>
      </c>
      <c r="D14438" s="74">
        <f t="shared" si="2"/>
        <v>10</v>
      </c>
      <c r="E14438" s="12">
        <f>IFERROR(VLOOKUP(A14438,'IDAR Meter Data'!$A:$B,2,1),"")</f>
        <v>222</v>
      </c>
      <c r="F14438" s="75">
        <f>IF(CECCZ="CZ03",'Outside Temp'!B14438,IF(CECCZ="CZ04",'Outside Temp'!B14439,IF(CECCZ="CZ12",'Outside Temp'!B14440, IF(CECCZ="CZ13",'Outside Temp'!B14441))))</f>
        <v>62.2</v>
      </c>
      <c r="G14438" s="12">
        <f t="shared" si="3"/>
        <v>1</v>
      </c>
    </row>
    <row r="14439" ht="15.75" customHeight="1">
      <c r="A14439" s="13">
        <v>42275.427083333336</v>
      </c>
      <c r="B14439" s="73">
        <f t="shared" si="1"/>
        <v>42275</v>
      </c>
      <c r="C14439" s="74">
        <f>IF(NewCustomer="Yes", IF(COUNTIF($I$2:$I$11,B14439)&gt;0,0,WEEKDAY(B14439,2)),IF(COUNTIF($I$2:$I$21,B14439)&gt;0,0,WEEKDAY(B14439,2)))</f>
        <v>1</v>
      </c>
      <c r="D14439" s="74">
        <f t="shared" si="2"/>
        <v>10</v>
      </c>
      <c r="E14439" s="12">
        <f>IFERROR(VLOOKUP(A14439,'IDAR Meter Data'!$A:$B,2,1),"")</f>
        <v>221</v>
      </c>
      <c r="F14439" s="75">
        <f>IF(CECCZ="CZ03",'Outside Temp'!B14439,IF(CECCZ="CZ04",'Outside Temp'!B14440,IF(CECCZ="CZ12",'Outside Temp'!B14441, IF(CECCZ="CZ13",'Outside Temp'!B14442))))</f>
        <v>62.95</v>
      </c>
      <c r="G14439" s="12">
        <f t="shared" si="3"/>
        <v>1</v>
      </c>
    </row>
    <row r="14440" ht="15.75" customHeight="1">
      <c r="A14440" s="13">
        <v>42275.4375</v>
      </c>
      <c r="B14440" s="73">
        <f t="shared" si="1"/>
        <v>42275</v>
      </c>
      <c r="C14440" s="74">
        <f>IF(NewCustomer="Yes", IF(COUNTIF($I$2:$I$11,B14440)&gt;0,0,WEEKDAY(B14440,2)),IF(COUNTIF($I$2:$I$21,B14440)&gt;0,0,WEEKDAY(B14440,2)))</f>
        <v>1</v>
      </c>
      <c r="D14440" s="74">
        <f t="shared" si="2"/>
        <v>10</v>
      </c>
      <c r="E14440" s="12">
        <f>IFERROR(VLOOKUP(A14440,'IDAR Meter Data'!$A:$B,2,1),"")</f>
        <v>217</v>
      </c>
      <c r="F14440" s="75">
        <f>IF(CECCZ="CZ03",'Outside Temp'!B14440,IF(CECCZ="CZ04",'Outside Temp'!B14441,IF(CECCZ="CZ12",'Outside Temp'!B14442, IF(CECCZ="CZ13",'Outside Temp'!B14443))))</f>
        <v>63.7</v>
      </c>
      <c r="G14440" s="12">
        <f t="shared" si="3"/>
        <v>1</v>
      </c>
    </row>
    <row r="14441" ht="15.75" customHeight="1">
      <c r="A14441" s="13">
        <v>42275.447916666664</v>
      </c>
      <c r="B14441" s="73">
        <f t="shared" si="1"/>
        <v>42275</v>
      </c>
      <c r="C14441" s="74">
        <f>IF(NewCustomer="Yes", IF(COUNTIF($I$2:$I$11,B14441)&gt;0,0,WEEKDAY(B14441,2)),IF(COUNTIF($I$2:$I$21,B14441)&gt;0,0,WEEKDAY(B14441,2)))</f>
        <v>1</v>
      </c>
      <c r="D14441" s="74">
        <f t="shared" si="2"/>
        <v>10</v>
      </c>
      <c r="E14441" s="12">
        <f>IFERROR(VLOOKUP(A14441,'IDAR Meter Data'!$A:$B,2,1),"")</f>
        <v>204</v>
      </c>
      <c r="F14441" s="75">
        <f>IF(CECCZ="CZ03",'Outside Temp'!B14441,IF(CECCZ="CZ04",'Outside Temp'!B14442,IF(CECCZ="CZ12",'Outside Temp'!B14443, IF(CECCZ="CZ13",'Outside Temp'!B14444))))</f>
        <v>64.45</v>
      </c>
      <c r="G14441" s="12">
        <f t="shared" si="3"/>
        <v>1</v>
      </c>
    </row>
    <row r="14442" ht="15.75" customHeight="1">
      <c r="A14442" s="13">
        <v>42275.458333333336</v>
      </c>
      <c r="B14442" s="73">
        <f t="shared" si="1"/>
        <v>42275</v>
      </c>
      <c r="C14442" s="74">
        <f>IF(NewCustomer="Yes", IF(COUNTIF($I$2:$I$11,B14442)&gt;0,0,WEEKDAY(B14442,2)),IF(COUNTIF($I$2:$I$21,B14442)&gt;0,0,WEEKDAY(B14442,2)))</f>
        <v>1</v>
      </c>
      <c r="D14442" s="74">
        <f t="shared" si="2"/>
        <v>11</v>
      </c>
      <c r="E14442" s="12">
        <f>IFERROR(VLOOKUP(A14442,'IDAR Meter Data'!$A:$B,2,1),"")</f>
        <v>218</v>
      </c>
      <c r="F14442" s="75">
        <f>IF(CECCZ="CZ03",'Outside Temp'!B14442,IF(CECCZ="CZ04",'Outside Temp'!B14443,IF(CECCZ="CZ12",'Outside Temp'!B14444, IF(CECCZ="CZ13",'Outside Temp'!B14445))))</f>
        <v>65.06666667</v>
      </c>
      <c r="G14442" s="12">
        <f t="shared" si="3"/>
        <v>2</v>
      </c>
    </row>
    <row r="14443" ht="15.75" customHeight="1">
      <c r="A14443" s="13">
        <v>42275.46875</v>
      </c>
      <c r="B14443" s="73">
        <f t="shared" si="1"/>
        <v>42275</v>
      </c>
      <c r="C14443" s="74">
        <f>IF(NewCustomer="Yes", IF(COUNTIF($I$2:$I$11,B14443)&gt;0,0,WEEKDAY(B14443,2)),IF(COUNTIF($I$2:$I$21,B14443)&gt;0,0,WEEKDAY(B14443,2)))</f>
        <v>1</v>
      </c>
      <c r="D14443" s="74">
        <f t="shared" si="2"/>
        <v>11</v>
      </c>
      <c r="E14443" s="12">
        <f>IFERROR(VLOOKUP(A14443,'IDAR Meter Data'!$A:$B,2,1),"")</f>
        <v>224</v>
      </c>
      <c r="F14443" s="75">
        <f>IF(CECCZ="CZ03",'Outside Temp'!B14443,IF(CECCZ="CZ04",'Outside Temp'!B14444,IF(CECCZ="CZ12",'Outside Temp'!B14445, IF(CECCZ="CZ13",'Outside Temp'!B14446))))</f>
        <v>65.31666667</v>
      </c>
      <c r="G14443" s="12">
        <f t="shared" si="3"/>
        <v>2</v>
      </c>
    </row>
    <row r="14444" ht="15.75" customHeight="1">
      <c r="A14444" s="13">
        <v>42275.479166666664</v>
      </c>
      <c r="B14444" s="73">
        <f t="shared" si="1"/>
        <v>42275</v>
      </c>
      <c r="C14444" s="74">
        <f>IF(NewCustomer="Yes", IF(COUNTIF($I$2:$I$11,B14444)&gt;0,0,WEEKDAY(B14444,2)),IF(COUNTIF($I$2:$I$21,B14444)&gt;0,0,WEEKDAY(B14444,2)))</f>
        <v>1</v>
      </c>
      <c r="D14444" s="74">
        <f t="shared" si="2"/>
        <v>11</v>
      </c>
      <c r="E14444" s="12">
        <f>IFERROR(VLOOKUP(A14444,'IDAR Meter Data'!$A:$B,2,1),"")</f>
        <v>233</v>
      </c>
      <c r="F14444" s="75">
        <f>IF(CECCZ="CZ03",'Outside Temp'!B14444,IF(CECCZ="CZ04",'Outside Temp'!B14445,IF(CECCZ="CZ12",'Outside Temp'!B14446, IF(CECCZ="CZ13",'Outside Temp'!B14447))))</f>
        <v>65.56666667</v>
      </c>
      <c r="G14444" s="12">
        <f t="shared" si="3"/>
        <v>2</v>
      </c>
    </row>
    <row r="14445" ht="15.75" customHeight="1">
      <c r="A14445" s="13">
        <v>42275.489583333336</v>
      </c>
      <c r="B14445" s="73">
        <f t="shared" si="1"/>
        <v>42275</v>
      </c>
      <c r="C14445" s="74">
        <f>IF(NewCustomer="Yes", IF(COUNTIF($I$2:$I$11,B14445)&gt;0,0,WEEKDAY(B14445,2)),IF(COUNTIF($I$2:$I$21,B14445)&gt;0,0,WEEKDAY(B14445,2)))</f>
        <v>1</v>
      </c>
      <c r="D14445" s="74">
        <f t="shared" si="2"/>
        <v>11</v>
      </c>
      <c r="E14445" s="12">
        <f>IFERROR(VLOOKUP(A14445,'IDAR Meter Data'!$A:$B,2,1),"")</f>
        <v>220</v>
      </c>
      <c r="F14445" s="75">
        <f>IF(CECCZ="CZ03",'Outside Temp'!B14445,IF(CECCZ="CZ04",'Outside Temp'!B14446,IF(CECCZ="CZ12",'Outside Temp'!B14447, IF(CECCZ="CZ13",'Outside Temp'!B14448))))</f>
        <v>65.81666667</v>
      </c>
      <c r="G14445" s="12">
        <f t="shared" si="3"/>
        <v>2</v>
      </c>
    </row>
    <row r="14446" ht="15.75" customHeight="1">
      <c r="A14446" s="13">
        <v>42275.5</v>
      </c>
      <c r="B14446" s="73">
        <f t="shared" si="1"/>
        <v>42275</v>
      </c>
      <c r="C14446" s="74">
        <f>IF(NewCustomer="Yes", IF(COUNTIF($I$2:$I$11,B14446)&gt;0,0,WEEKDAY(B14446,2)),IF(COUNTIF($I$2:$I$21,B14446)&gt;0,0,WEEKDAY(B14446,2)))</f>
        <v>1</v>
      </c>
      <c r="D14446" s="74">
        <f t="shared" si="2"/>
        <v>12</v>
      </c>
      <c r="E14446" s="12">
        <f>IFERROR(VLOOKUP(A14446,'IDAR Meter Data'!$A:$B,2,1),"")</f>
        <v>229</v>
      </c>
      <c r="F14446" s="75">
        <f>IF(CECCZ="CZ03",'Outside Temp'!B14446,IF(CECCZ="CZ04",'Outside Temp'!B14447,IF(CECCZ="CZ12",'Outside Temp'!B14448, IF(CECCZ="CZ13",'Outside Temp'!B14449))))</f>
        <v>66.13333333</v>
      </c>
      <c r="G14446" s="12">
        <f t="shared" si="3"/>
        <v>2</v>
      </c>
    </row>
    <row r="14447" ht="15.75" customHeight="1">
      <c r="A14447" s="13">
        <v>42275.510416666664</v>
      </c>
      <c r="B14447" s="73">
        <f t="shared" si="1"/>
        <v>42275</v>
      </c>
      <c r="C14447" s="74">
        <f>IF(NewCustomer="Yes", IF(COUNTIF($I$2:$I$11,B14447)&gt;0,0,WEEKDAY(B14447,2)),IF(COUNTIF($I$2:$I$21,B14447)&gt;0,0,WEEKDAY(B14447,2)))</f>
        <v>1</v>
      </c>
      <c r="D14447" s="74">
        <f t="shared" si="2"/>
        <v>12</v>
      </c>
      <c r="E14447" s="12">
        <f>IFERROR(VLOOKUP(A14447,'IDAR Meter Data'!$A:$B,2,1),"")</f>
        <v>224</v>
      </c>
      <c r="F14447" s="75">
        <f>IF(CECCZ="CZ03",'Outside Temp'!B14447,IF(CECCZ="CZ04",'Outside Temp'!B14448,IF(CECCZ="CZ12",'Outside Temp'!B14449, IF(CECCZ="CZ13",'Outside Temp'!B14450))))</f>
        <v>66.63333333</v>
      </c>
      <c r="G14447" s="12">
        <f t="shared" si="3"/>
        <v>2</v>
      </c>
    </row>
    <row r="14448" ht="15.75" customHeight="1">
      <c r="A14448" s="13">
        <v>42275.520833333336</v>
      </c>
      <c r="B14448" s="73">
        <f t="shared" si="1"/>
        <v>42275</v>
      </c>
      <c r="C14448" s="74">
        <f>IF(NewCustomer="Yes", IF(COUNTIF($I$2:$I$11,B14448)&gt;0,0,WEEKDAY(B14448,2)),IF(COUNTIF($I$2:$I$21,B14448)&gt;0,0,WEEKDAY(B14448,2)))</f>
        <v>1</v>
      </c>
      <c r="D14448" s="74">
        <f t="shared" si="2"/>
        <v>12</v>
      </c>
      <c r="E14448" s="12">
        <f>IFERROR(VLOOKUP(A14448,'IDAR Meter Data'!$A:$B,2,1),"")</f>
        <v>246</v>
      </c>
      <c r="F14448" s="75">
        <f>IF(CECCZ="CZ03",'Outside Temp'!B14448,IF(CECCZ="CZ04",'Outside Temp'!B14449,IF(CECCZ="CZ12",'Outside Temp'!B14450, IF(CECCZ="CZ13",'Outside Temp'!B14451))))</f>
        <v>67.13333333</v>
      </c>
      <c r="G14448" s="12">
        <f t="shared" si="3"/>
        <v>2</v>
      </c>
    </row>
    <row r="14449" ht="15.75" customHeight="1">
      <c r="A14449" s="13">
        <v>42275.53125</v>
      </c>
      <c r="B14449" s="73">
        <f t="shared" si="1"/>
        <v>42275</v>
      </c>
      <c r="C14449" s="74">
        <f>IF(NewCustomer="Yes", IF(COUNTIF($I$2:$I$11,B14449)&gt;0,0,WEEKDAY(B14449,2)),IF(COUNTIF($I$2:$I$21,B14449)&gt;0,0,WEEKDAY(B14449,2)))</f>
        <v>1</v>
      </c>
      <c r="D14449" s="74">
        <f t="shared" si="2"/>
        <v>12</v>
      </c>
      <c r="E14449" s="12">
        <f>IFERROR(VLOOKUP(A14449,'IDAR Meter Data'!$A:$B,2,1),"")</f>
        <v>235</v>
      </c>
      <c r="F14449" s="75">
        <f>IF(CECCZ="CZ03",'Outside Temp'!B14449,IF(CECCZ="CZ04",'Outside Temp'!B14450,IF(CECCZ="CZ12",'Outside Temp'!B14451, IF(CECCZ="CZ13",'Outside Temp'!B14452))))</f>
        <v>67.63333333</v>
      </c>
      <c r="G14449" s="12">
        <f t="shared" si="3"/>
        <v>2</v>
      </c>
    </row>
    <row r="14450" ht="15.75" customHeight="1">
      <c r="A14450" s="13">
        <v>42275.541666666664</v>
      </c>
      <c r="B14450" s="73">
        <f t="shared" si="1"/>
        <v>42275</v>
      </c>
      <c r="C14450" s="74">
        <f>IF(NewCustomer="Yes", IF(COUNTIF($I$2:$I$11,B14450)&gt;0,0,WEEKDAY(B14450,2)),IF(COUNTIF($I$2:$I$21,B14450)&gt;0,0,WEEKDAY(B14450,2)))</f>
        <v>1</v>
      </c>
      <c r="D14450" s="74">
        <f t="shared" si="2"/>
        <v>13</v>
      </c>
      <c r="E14450" s="12">
        <f>IFERROR(VLOOKUP(A14450,'IDAR Meter Data'!$A:$B,2,1),"")</f>
        <v>230</v>
      </c>
      <c r="F14450" s="75">
        <f>IF(CECCZ="CZ03",'Outside Temp'!B14450,IF(CECCZ="CZ04",'Outside Temp'!B14451,IF(CECCZ="CZ12",'Outside Temp'!B14452, IF(CECCZ="CZ13",'Outside Temp'!B14453))))</f>
        <v>68.06666667</v>
      </c>
      <c r="G14450" s="12">
        <f t="shared" si="3"/>
        <v>2</v>
      </c>
    </row>
    <row r="14451" ht="15.75" customHeight="1">
      <c r="A14451" s="13">
        <v>42275.552083333336</v>
      </c>
      <c r="B14451" s="73">
        <f t="shared" si="1"/>
        <v>42275</v>
      </c>
      <c r="C14451" s="74">
        <f>IF(NewCustomer="Yes", IF(COUNTIF($I$2:$I$11,B14451)&gt;0,0,WEEKDAY(B14451,2)),IF(COUNTIF($I$2:$I$21,B14451)&gt;0,0,WEEKDAY(B14451,2)))</f>
        <v>1</v>
      </c>
      <c r="D14451" s="74">
        <f t="shared" si="2"/>
        <v>13</v>
      </c>
      <c r="E14451" s="12">
        <f>IFERROR(VLOOKUP(A14451,'IDAR Meter Data'!$A:$B,2,1),"")</f>
        <v>236</v>
      </c>
      <c r="F14451" s="75">
        <f>IF(CECCZ="CZ03",'Outside Temp'!B14451,IF(CECCZ="CZ04",'Outside Temp'!B14452,IF(CECCZ="CZ12",'Outside Temp'!B14453, IF(CECCZ="CZ13",'Outside Temp'!B14454))))</f>
        <v>68.31666667</v>
      </c>
      <c r="G14451" s="12">
        <f t="shared" si="3"/>
        <v>2</v>
      </c>
    </row>
    <row r="14452" ht="15.75" customHeight="1">
      <c r="A14452" s="13">
        <v>42275.5625</v>
      </c>
      <c r="B14452" s="73">
        <f t="shared" si="1"/>
        <v>42275</v>
      </c>
      <c r="C14452" s="74">
        <f>IF(NewCustomer="Yes", IF(COUNTIF($I$2:$I$11,B14452)&gt;0,0,WEEKDAY(B14452,2)),IF(COUNTIF($I$2:$I$21,B14452)&gt;0,0,WEEKDAY(B14452,2)))</f>
        <v>1</v>
      </c>
      <c r="D14452" s="74">
        <f t="shared" si="2"/>
        <v>13</v>
      </c>
      <c r="E14452" s="12">
        <f>IFERROR(VLOOKUP(A14452,'IDAR Meter Data'!$A:$B,2,1),"")</f>
        <v>245</v>
      </c>
      <c r="F14452" s="75">
        <f>IF(CECCZ="CZ03",'Outside Temp'!B14452,IF(CECCZ="CZ04",'Outside Temp'!B14453,IF(CECCZ="CZ12",'Outside Temp'!B14454, IF(CECCZ="CZ13",'Outside Temp'!B14455))))</f>
        <v>68.56666667</v>
      </c>
      <c r="G14452" s="12">
        <f t="shared" si="3"/>
        <v>2</v>
      </c>
    </row>
    <row r="14453" ht="15.75" customHeight="1">
      <c r="A14453" s="13">
        <v>42275.572916666664</v>
      </c>
      <c r="B14453" s="73">
        <f t="shared" si="1"/>
        <v>42275</v>
      </c>
      <c r="C14453" s="74">
        <f>IF(NewCustomer="Yes", IF(COUNTIF($I$2:$I$11,B14453)&gt;0,0,WEEKDAY(B14453,2)),IF(COUNTIF($I$2:$I$21,B14453)&gt;0,0,WEEKDAY(B14453,2)))</f>
        <v>1</v>
      </c>
      <c r="D14453" s="74">
        <f t="shared" si="2"/>
        <v>13</v>
      </c>
      <c r="E14453" s="12">
        <f>IFERROR(VLOOKUP(A14453,'IDAR Meter Data'!$A:$B,2,1),"")</f>
        <v>248</v>
      </c>
      <c r="F14453" s="75">
        <f>IF(CECCZ="CZ03",'Outside Temp'!B14453,IF(CECCZ="CZ04",'Outside Temp'!B14454,IF(CECCZ="CZ12",'Outside Temp'!B14455, IF(CECCZ="CZ13",'Outside Temp'!B14456))))</f>
        <v>68.81666667</v>
      </c>
      <c r="G14453" s="12">
        <f t="shared" si="3"/>
        <v>2</v>
      </c>
    </row>
    <row r="14454" ht="15.75" customHeight="1">
      <c r="A14454" s="13">
        <v>42275.583333333336</v>
      </c>
      <c r="B14454" s="73">
        <f t="shared" si="1"/>
        <v>42275</v>
      </c>
      <c r="C14454" s="74">
        <f>IF(NewCustomer="Yes", IF(COUNTIF($I$2:$I$11,B14454)&gt;0,0,WEEKDAY(B14454,2)),IF(COUNTIF($I$2:$I$21,B14454)&gt;0,0,WEEKDAY(B14454,2)))</f>
        <v>1</v>
      </c>
      <c r="D14454" s="74">
        <f t="shared" si="2"/>
        <v>14</v>
      </c>
      <c r="E14454" s="12">
        <f>IFERROR(VLOOKUP(A14454,'IDAR Meter Data'!$A:$B,2,1),"")</f>
        <v>260</v>
      </c>
      <c r="F14454" s="75">
        <f>IF(CECCZ="CZ03",'Outside Temp'!B14454,IF(CECCZ="CZ04",'Outside Temp'!B14455,IF(CECCZ="CZ12",'Outside Temp'!B14456, IF(CECCZ="CZ13",'Outside Temp'!B14457))))</f>
        <v>69</v>
      </c>
      <c r="G14454" s="12">
        <f t="shared" si="3"/>
        <v>2</v>
      </c>
    </row>
    <row r="14455" ht="15.75" customHeight="1">
      <c r="A14455" s="13">
        <v>42275.59375</v>
      </c>
      <c r="B14455" s="73">
        <f t="shared" si="1"/>
        <v>42275</v>
      </c>
      <c r="C14455" s="74">
        <f>IF(NewCustomer="Yes", IF(COUNTIF($I$2:$I$11,B14455)&gt;0,0,WEEKDAY(B14455,2)),IF(COUNTIF($I$2:$I$21,B14455)&gt;0,0,WEEKDAY(B14455,2)))</f>
        <v>1</v>
      </c>
      <c r="D14455" s="74">
        <f t="shared" si="2"/>
        <v>14</v>
      </c>
      <c r="E14455" s="12">
        <f>IFERROR(VLOOKUP(A14455,'IDAR Meter Data'!$A:$B,2,1),"")</f>
        <v>245</v>
      </c>
      <c r="F14455" s="75">
        <f>IF(CECCZ="CZ03",'Outside Temp'!B14455,IF(CECCZ="CZ04",'Outside Temp'!B14456,IF(CECCZ="CZ12",'Outside Temp'!B14457, IF(CECCZ="CZ13",'Outside Temp'!B14458))))</f>
        <v>69</v>
      </c>
      <c r="G14455" s="12">
        <f t="shared" si="3"/>
        <v>2</v>
      </c>
    </row>
    <row r="14456" ht="15.75" customHeight="1">
      <c r="A14456" s="13">
        <v>42275.604166666664</v>
      </c>
      <c r="B14456" s="73">
        <f t="shared" si="1"/>
        <v>42275</v>
      </c>
      <c r="C14456" s="74">
        <f>IF(NewCustomer="Yes", IF(COUNTIF($I$2:$I$11,B14456)&gt;0,0,WEEKDAY(B14456,2)),IF(COUNTIF($I$2:$I$21,B14456)&gt;0,0,WEEKDAY(B14456,2)))</f>
        <v>1</v>
      </c>
      <c r="D14456" s="74">
        <f t="shared" si="2"/>
        <v>14</v>
      </c>
      <c r="E14456" s="12">
        <f>IFERROR(VLOOKUP(A14456,'IDAR Meter Data'!$A:$B,2,1),"")</f>
        <v>258</v>
      </c>
      <c r="F14456" s="75">
        <f>IF(CECCZ="CZ03",'Outside Temp'!B14456,IF(CECCZ="CZ04",'Outside Temp'!B14457,IF(CECCZ="CZ12",'Outside Temp'!B14458, IF(CECCZ="CZ13",'Outside Temp'!B14459))))</f>
        <v>69</v>
      </c>
      <c r="G14456" s="12">
        <f t="shared" si="3"/>
        <v>2</v>
      </c>
    </row>
    <row r="14457" ht="15.75" customHeight="1">
      <c r="A14457" s="13">
        <v>42275.614583333336</v>
      </c>
      <c r="B14457" s="73">
        <f t="shared" si="1"/>
        <v>42275</v>
      </c>
      <c r="C14457" s="74">
        <f>IF(NewCustomer="Yes", IF(COUNTIF($I$2:$I$11,B14457)&gt;0,0,WEEKDAY(B14457,2)),IF(COUNTIF($I$2:$I$21,B14457)&gt;0,0,WEEKDAY(B14457,2)))</f>
        <v>1</v>
      </c>
      <c r="D14457" s="74">
        <f t="shared" si="2"/>
        <v>14</v>
      </c>
      <c r="E14457" s="12">
        <f>IFERROR(VLOOKUP(A14457,'IDAR Meter Data'!$A:$B,2,1),"")</f>
        <v>241</v>
      </c>
      <c r="F14457" s="75">
        <f>IF(CECCZ="CZ03",'Outside Temp'!B14457,IF(CECCZ="CZ04",'Outside Temp'!B14458,IF(CECCZ="CZ12",'Outside Temp'!B14459, IF(CECCZ="CZ13",'Outside Temp'!B14460))))</f>
        <v>69</v>
      </c>
      <c r="G14457" s="12">
        <f t="shared" si="3"/>
        <v>2</v>
      </c>
    </row>
    <row r="14458" ht="15.75" customHeight="1">
      <c r="A14458" s="13">
        <v>42275.625</v>
      </c>
      <c r="B14458" s="73">
        <f t="shared" si="1"/>
        <v>42275</v>
      </c>
      <c r="C14458" s="74">
        <f>IF(NewCustomer="Yes", IF(COUNTIF($I$2:$I$11,B14458)&gt;0,0,WEEKDAY(B14458,2)),IF(COUNTIF($I$2:$I$21,B14458)&gt;0,0,WEEKDAY(B14458,2)))</f>
        <v>1</v>
      </c>
      <c r="D14458" s="74">
        <f t="shared" si="2"/>
        <v>15</v>
      </c>
      <c r="E14458" s="12">
        <f>IFERROR(VLOOKUP(A14458,'IDAR Meter Data'!$A:$B,2,1),"")</f>
        <v>242</v>
      </c>
      <c r="F14458" s="75">
        <f>IF(CECCZ="CZ03",'Outside Temp'!B14458,IF(CECCZ="CZ04",'Outside Temp'!B14459,IF(CECCZ="CZ12",'Outside Temp'!B14460, IF(CECCZ="CZ13",'Outside Temp'!B14461))))</f>
        <v>68.86666667</v>
      </c>
      <c r="G14458" s="12">
        <f t="shared" si="3"/>
        <v>2</v>
      </c>
    </row>
    <row r="14459" ht="15.75" customHeight="1">
      <c r="A14459" s="13">
        <v>42275.635416666664</v>
      </c>
      <c r="B14459" s="73">
        <f t="shared" si="1"/>
        <v>42275</v>
      </c>
      <c r="C14459" s="74">
        <f>IF(NewCustomer="Yes", IF(COUNTIF($I$2:$I$11,B14459)&gt;0,0,WEEKDAY(B14459,2)),IF(COUNTIF($I$2:$I$21,B14459)&gt;0,0,WEEKDAY(B14459,2)))</f>
        <v>1</v>
      </c>
      <c r="D14459" s="74">
        <f t="shared" si="2"/>
        <v>15</v>
      </c>
      <c r="E14459" s="12">
        <f>IFERROR(VLOOKUP(A14459,'IDAR Meter Data'!$A:$B,2,1),"")</f>
        <v>232</v>
      </c>
      <c r="F14459" s="75">
        <f>IF(CECCZ="CZ03",'Outside Temp'!B14459,IF(CECCZ="CZ04",'Outside Temp'!B14460,IF(CECCZ="CZ12",'Outside Temp'!B14461, IF(CECCZ="CZ13",'Outside Temp'!B14462))))</f>
        <v>68.36666667</v>
      </c>
      <c r="G14459" s="12">
        <f t="shared" si="3"/>
        <v>2</v>
      </c>
    </row>
    <row r="14460" ht="15.75" customHeight="1">
      <c r="A14460" s="13">
        <v>42275.645833333336</v>
      </c>
      <c r="B14460" s="73">
        <f t="shared" si="1"/>
        <v>42275</v>
      </c>
      <c r="C14460" s="74">
        <f>IF(NewCustomer="Yes", IF(COUNTIF($I$2:$I$11,B14460)&gt;0,0,WEEKDAY(B14460,2)),IF(COUNTIF($I$2:$I$21,B14460)&gt;0,0,WEEKDAY(B14460,2)))</f>
        <v>1</v>
      </c>
      <c r="D14460" s="74">
        <f t="shared" si="2"/>
        <v>15</v>
      </c>
      <c r="E14460" s="12">
        <f>IFERROR(VLOOKUP(A14460,'IDAR Meter Data'!$A:$B,2,1),"")</f>
        <v>246</v>
      </c>
      <c r="F14460" s="75">
        <f>IF(CECCZ="CZ03",'Outside Temp'!B14460,IF(CECCZ="CZ04",'Outside Temp'!B14461,IF(CECCZ="CZ12",'Outside Temp'!B14462, IF(CECCZ="CZ13",'Outside Temp'!B14463))))</f>
        <v>67.86666667</v>
      </c>
      <c r="G14460" s="12">
        <f t="shared" si="3"/>
        <v>2</v>
      </c>
    </row>
    <row r="14461" ht="15.75" customHeight="1">
      <c r="A14461" s="13">
        <v>42275.65625</v>
      </c>
      <c r="B14461" s="73">
        <f t="shared" si="1"/>
        <v>42275</v>
      </c>
      <c r="C14461" s="74">
        <f>IF(NewCustomer="Yes", IF(COUNTIF($I$2:$I$11,B14461)&gt;0,0,WEEKDAY(B14461,2)),IF(COUNTIF($I$2:$I$21,B14461)&gt;0,0,WEEKDAY(B14461,2)))</f>
        <v>1</v>
      </c>
      <c r="D14461" s="74">
        <f t="shared" si="2"/>
        <v>15</v>
      </c>
      <c r="E14461" s="12">
        <f>IFERROR(VLOOKUP(A14461,'IDAR Meter Data'!$A:$B,2,1),"")</f>
        <v>243</v>
      </c>
      <c r="F14461" s="75">
        <f>IF(CECCZ="CZ03",'Outside Temp'!B14461,IF(CECCZ="CZ04",'Outside Temp'!B14462,IF(CECCZ="CZ12",'Outside Temp'!B14463, IF(CECCZ="CZ13",'Outside Temp'!B14464))))</f>
        <v>67.36666667</v>
      </c>
      <c r="G14461" s="12">
        <f t="shared" si="3"/>
        <v>2</v>
      </c>
    </row>
    <row r="14462" ht="15.75" customHeight="1">
      <c r="A14462" s="13">
        <v>42275.666666666664</v>
      </c>
      <c r="B14462" s="73">
        <f t="shared" si="1"/>
        <v>42275</v>
      </c>
      <c r="C14462" s="74">
        <f>IF(NewCustomer="Yes", IF(COUNTIF($I$2:$I$11,B14462)&gt;0,0,WEEKDAY(B14462,2)),IF(COUNTIF($I$2:$I$21,B14462)&gt;0,0,WEEKDAY(B14462,2)))</f>
        <v>1</v>
      </c>
      <c r="D14462" s="74">
        <f t="shared" si="2"/>
        <v>16</v>
      </c>
      <c r="E14462" s="12">
        <f>IFERROR(VLOOKUP(A14462,'IDAR Meter Data'!$A:$B,2,1),"")</f>
        <v>236</v>
      </c>
      <c r="F14462" s="75">
        <f>IF(CECCZ="CZ03",'Outside Temp'!B14462,IF(CECCZ="CZ04",'Outside Temp'!B14463,IF(CECCZ="CZ12",'Outside Temp'!B14464, IF(CECCZ="CZ13",'Outside Temp'!B14465))))</f>
        <v>66.8</v>
      </c>
      <c r="G14462" s="12">
        <f t="shared" si="3"/>
        <v>2</v>
      </c>
    </row>
    <row r="14463" ht="15.75" customHeight="1">
      <c r="A14463" s="13">
        <v>42275.677083333336</v>
      </c>
      <c r="B14463" s="73">
        <f t="shared" si="1"/>
        <v>42275</v>
      </c>
      <c r="C14463" s="74">
        <f>IF(NewCustomer="Yes", IF(COUNTIF($I$2:$I$11,B14463)&gt;0,0,WEEKDAY(B14463,2)),IF(COUNTIF($I$2:$I$21,B14463)&gt;0,0,WEEKDAY(B14463,2)))</f>
        <v>1</v>
      </c>
      <c r="D14463" s="74">
        <f t="shared" si="2"/>
        <v>16</v>
      </c>
      <c r="E14463" s="12">
        <f>IFERROR(VLOOKUP(A14463,'IDAR Meter Data'!$A:$B,2,1),"")</f>
        <v>231</v>
      </c>
      <c r="F14463" s="75">
        <f>IF(CECCZ="CZ03",'Outside Temp'!B14463,IF(CECCZ="CZ04",'Outside Temp'!B14464,IF(CECCZ="CZ12",'Outside Temp'!B14465, IF(CECCZ="CZ13",'Outside Temp'!B14466))))</f>
        <v>66.05</v>
      </c>
      <c r="G14463" s="12">
        <f t="shared" si="3"/>
        <v>2</v>
      </c>
    </row>
    <row r="14464" ht="15.75" customHeight="1">
      <c r="A14464" s="13">
        <v>42275.6875</v>
      </c>
      <c r="B14464" s="73">
        <f t="shared" si="1"/>
        <v>42275</v>
      </c>
      <c r="C14464" s="74">
        <f>IF(NewCustomer="Yes", IF(COUNTIF($I$2:$I$11,B14464)&gt;0,0,WEEKDAY(B14464,2)),IF(COUNTIF($I$2:$I$21,B14464)&gt;0,0,WEEKDAY(B14464,2)))</f>
        <v>1</v>
      </c>
      <c r="D14464" s="74">
        <f t="shared" si="2"/>
        <v>16</v>
      </c>
      <c r="E14464" s="12">
        <f>IFERROR(VLOOKUP(A14464,'IDAR Meter Data'!$A:$B,2,1),"")</f>
        <v>227</v>
      </c>
      <c r="F14464" s="75">
        <f>IF(CECCZ="CZ03",'Outside Temp'!B14464,IF(CECCZ="CZ04",'Outside Temp'!B14465,IF(CECCZ="CZ12",'Outside Temp'!B14466, IF(CECCZ="CZ13",'Outside Temp'!B14467))))</f>
        <v>65.3</v>
      </c>
      <c r="G14464" s="12">
        <f t="shared" si="3"/>
        <v>2</v>
      </c>
    </row>
    <row r="14465" ht="15.75" customHeight="1">
      <c r="A14465" s="13">
        <v>42275.697916666664</v>
      </c>
      <c r="B14465" s="73">
        <f t="shared" si="1"/>
        <v>42275</v>
      </c>
      <c r="C14465" s="74">
        <f>IF(NewCustomer="Yes", IF(COUNTIF($I$2:$I$11,B14465)&gt;0,0,WEEKDAY(B14465,2)),IF(COUNTIF($I$2:$I$21,B14465)&gt;0,0,WEEKDAY(B14465,2)))</f>
        <v>1</v>
      </c>
      <c r="D14465" s="74">
        <f t="shared" si="2"/>
        <v>16</v>
      </c>
      <c r="E14465" s="12">
        <f>IFERROR(VLOOKUP(A14465,'IDAR Meter Data'!$A:$B,2,1),"")</f>
        <v>241</v>
      </c>
      <c r="F14465" s="75">
        <f>IF(CECCZ="CZ03",'Outside Temp'!B14465,IF(CECCZ="CZ04",'Outside Temp'!B14466,IF(CECCZ="CZ12",'Outside Temp'!B14467, IF(CECCZ="CZ13",'Outside Temp'!B14468))))</f>
        <v>64.55</v>
      </c>
      <c r="G14465" s="12">
        <f t="shared" si="3"/>
        <v>1</v>
      </c>
    </row>
    <row r="14466" ht="15.75" customHeight="1">
      <c r="A14466" s="13">
        <v>42275.708333333336</v>
      </c>
      <c r="B14466" s="73">
        <f t="shared" si="1"/>
        <v>42275</v>
      </c>
      <c r="C14466" s="74">
        <f>IF(NewCustomer="Yes", IF(COUNTIF($I$2:$I$11,B14466)&gt;0,0,WEEKDAY(B14466,2)),IF(COUNTIF($I$2:$I$21,B14466)&gt;0,0,WEEKDAY(B14466,2)))</f>
        <v>1</v>
      </c>
      <c r="D14466" s="74">
        <f t="shared" si="2"/>
        <v>17</v>
      </c>
      <c r="E14466" s="12">
        <f>IFERROR(VLOOKUP(A14466,'IDAR Meter Data'!$A:$B,2,1),"")</f>
        <v>242</v>
      </c>
      <c r="F14466" s="75">
        <f>IF(CECCZ="CZ03",'Outside Temp'!B14466,IF(CECCZ="CZ04",'Outside Temp'!B14467,IF(CECCZ="CZ12",'Outside Temp'!B14468, IF(CECCZ="CZ13",'Outside Temp'!B14469))))</f>
        <v>63.86666667</v>
      </c>
      <c r="G14466" s="12">
        <f t="shared" si="3"/>
        <v>1</v>
      </c>
    </row>
    <row r="14467" ht="15.75" customHeight="1">
      <c r="A14467" s="13">
        <v>42275.71875</v>
      </c>
      <c r="B14467" s="73">
        <f t="shared" si="1"/>
        <v>42275</v>
      </c>
      <c r="C14467" s="74">
        <f>IF(NewCustomer="Yes", IF(COUNTIF($I$2:$I$11,B14467)&gt;0,0,WEEKDAY(B14467,2)),IF(COUNTIF($I$2:$I$21,B14467)&gt;0,0,WEEKDAY(B14467,2)))</f>
        <v>1</v>
      </c>
      <c r="D14467" s="74">
        <f t="shared" si="2"/>
        <v>17</v>
      </c>
      <c r="E14467" s="12">
        <f>IFERROR(VLOOKUP(A14467,'IDAR Meter Data'!$A:$B,2,1),"")</f>
        <v>234</v>
      </c>
      <c r="F14467" s="75">
        <f>IF(CECCZ="CZ03",'Outside Temp'!B14467,IF(CECCZ="CZ04",'Outside Temp'!B14468,IF(CECCZ="CZ12",'Outside Temp'!B14469, IF(CECCZ="CZ13",'Outside Temp'!B14470))))</f>
        <v>63.36666667</v>
      </c>
      <c r="G14467" s="12">
        <f t="shared" si="3"/>
        <v>1</v>
      </c>
    </row>
    <row r="14468" ht="15.75" customHeight="1">
      <c r="A14468" s="13">
        <v>42275.729166666664</v>
      </c>
      <c r="B14468" s="73">
        <f t="shared" si="1"/>
        <v>42275</v>
      </c>
      <c r="C14468" s="74">
        <f>IF(NewCustomer="Yes", IF(COUNTIF($I$2:$I$11,B14468)&gt;0,0,WEEKDAY(B14468,2)),IF(COUNTIF($I$2:$I$21,B14468)&gt;0,0,WEEKDAY(B14468,2)))</f>
        <v>1</v>
      </c>
      <c r="D14468" s="74">
        <f t="shared" si="2"/>
        <v>17</v>
      </c>
      <c r="E14468" s="12">
        <f>IFERROR(VLOOKUP(A14468,'IDAR Meter Data'!$A:$B,2,1),"")</f>
        <v>233</v>
      </c>
      <c r="F14468" s="75">
        <f>IF(CECCZ="CZ03",'Outside Temp'!B14468,IF(CECCZ="CZ04",'Outside Temp'!B14469,IF(CECCZ="CZ12",'Outside Temp'!B14470, IF(CECCZ="CZ13",'Outside Temp'!B14471))))</f>
        <v>62.86666667</v>
      </c>
      <c r="G14468" s="12">
        <f t="shared" si="3"/>
        <v>1</v>
      </c>
    </row>
    <row r="14469" ht="15.75" customHeight="1">
      <c r="A14469" s="13">
        <v>42275.739583333336</v>
      </c>
      <c r="B14469" s="73">
        <f t="shared" si="1"/>
        <v>42275</v>
      </c>
      <c r="C14469" s="74">
        <f>IF(NewCustomer="Yes", IF(COUNTIF($I$2:$I$11,B14469)&gt;0,0,WEEKDAY(B14469,2)),IF(COUNTIF($I$2:$I$21,B14469)&gt;0,0,WEEKDAY(B14469,2)))</f>
        <v>1</v>
      </c>
      <c r="D14469" s="74">
        <f t="shared" si="2"/>
        <v>17</v>
      </c>
      <c r="E14469" s="12">
        <f>IFERROR(VLOOKUP(A14469,'IDAR Meter Data'!$A:$B,2,1),"")</f>
        <v>233</v>
      </c>
      <c r="F14469" s="75">
        <f>IF(CECCZ="CZ03",'Outside Temp'!B14469,IF(CECCZ="CZ04",'Outside Temp'!B14470,IF(CECCZ="CZ12",'Outside Temp'!B14471, IF(CECCZ="CZ13",'Outside Temp'!B14472))))</f>
        <v>62.36666667</v>
      </c>
      <c r="G14469" s="12">
        <f t="shared" si="3"/>
        <v>1</v>
      </c>
    </row>
    <row r="14470" ht="15.75" customHeight="1">
      <c r="A14470" s="13">
        <v>42275.75</v>
      </c>
      <c r="B14470" s="73">
        <f t="shared" si="1"/>
        <v>42275</v>
      </c>
      <c r="C14470" s="74">
        <f>IF(NewCustomer="Yes", IF(COUNTIF($I$2:$I$11,B14470)&gt;0,0,WEEKDAY(B14470,2)),IF(COUNTIF($I$2:$I$21,B14470)&gt;0,0,WEEKDAY(B14470,2)))</f>
        <v>1</v>
      </c>
      <c r="D14470" s="74">
        <f t="shared" si="2"/>
        <v>18</v>
      </c>
      <c r="E14470" s="12">
        <f>IFERROR(VLOOKUP(A14470,'IDAR Meter Data'!$A:$B,2,1),"")</f>
        <v>228</v>
      </c>
      <c r="F14470" s="75">
        <f>IF(CECCZ="CZ03",'Outside Temp'!B14470,IF(CECCZ="CZ04",'Outside Temp'!B14471,IF(CECCZ="CZ12",'Outside Temp'!B14472, IF(CECCZ="CZ13",'Outside Temp'!B14473))))</f>
        <v>61.93333333</v>
      </c>
      <c r="G14470" s="12">
        <f t="shared" si="3"/>
        <v>1</v>
      </c>
    </row>
    <row r="14471" ht="15.75" customHeight="1">
      <c r="A14471" s="13">
        <v>42275.760416666664</v>
      </c>
      <c r="B14471" s="73">
        <f t="shared" si="1"/>
        <v>42275</v>
      </c>
      <c r="C14471" s="74">
        <f>IF(NewCustomer="Yes", IF(COUNTIF($I$2:$I$11,B14471)&gt;0,0,WEEKDAY(B14471,2)),IF(COUNTIF($I$2:$I$21,B14471)&gt;0,0,WEEKDAY(B14471,2)))</f>
        <v>1</v>
      </c>
      <c r="D14471" s="74">
        <f t="shared" si="2"/>
        <v>18</v>
      </c>
      <c r="E14471" s="12">
        <f>IFERROR(VLOOKUP(A14471,'IDAR Meter Data'!$A:$B,2,1),"")</f>
        <v>230</v>
      </c>
      <c r="F14471" s="75">
        <f>IF(CECCZ="CZ03",'Outside Temp'!B14471,IF(CECCZ="CZ04",'Outside Temp'!B14472,IF(CECCZ="CZ12",'Outside Temp'!B14473, IF(CECCZ="CZ13",'Outside Temp'!B14474))))</f>
        <v>61.68333333</v>
      </c>
      <c r="G14471" s="12">
        <f t="shared" si="3"/>
        <v>1</v>
      </c>
    </row>
    <row r="14472" ht="15.75" customHeight="1">
      <c r="A14472" s="13">
        <v>42275.770833333336</v>
      </c>
      <c r="B14472" s="73">
        <f t="shared" si="1"/>
        <v>42275</v>
      </c>
      <c r="C14472" s="74">
        <f>IF(NewCustomer="Yes", IF(COUNTIF($I$2:$I$11,B14472)&gt;0,0,WEEKDAY(B14472,2)),IF(COUNTIF($I$2:$I$21,B14472)&gt;0,0,WEEKDAY(B14472,2)))</f>
        <v>1</v>
      </c>
      <c r="D14472" s="74">
        <f t="shared" si="2"/>
        <v>18</v>
      </c>
      <c r="E14472" s="12">
        <f>IFERROR(VLOOKUP(A14472,'IDAR Meter Data'!$A:$B,2,1),"")</f>
        <v>234</v>
      </c>
      <c r="F14472" s="75">
        <f>IF(CECCZ="CZ03",'Outside Temp'!B14472,IF(CECCZ="CZ04",'Outside Temp'!B14473,IF(CECCZ="CZ12",'Outside Temp'!B14474, IF(CECCZ="CZ13",'Outside Temp'!B14475))))</f>
        <v>61.43333333</v>
      </c>
      <c r="G14472" s="12">
        <f t="shared" si="3"/>
        <v>1</v>
      </c>
    </row>
    <row r="14473" ht="15.75" customHeight="1">
      <c r="A14473" s="13">
        <v>42275.78125</v>
      </c>
      <c r="B14473" s="73">
        <f t="shared" si="1"/>
        <v>42275</v>
      </c>
      <c r="C14473" s="74">
        <f>IF(NewCustomer="Yes", IF(COUNTIF($I$2:$I$11,B14473)&gt;0,0,WEEKDAY(B14473,2)),IF(COUNTIF($I$2:$I$21,B14473)&gt;0,0,WEEKDAY(B14473,2)))</f>
        <v>1</v>
      </c>
      <c r="D14473" s="74">
        <f t="shared" si="2"/>
        <v>18</v>
      </c>
      <c r="E14473" s="12">
        <f>IFERROR(VLOOKUP(A14473,'IDAR Meter Data'!$A:$B,2,1),"")</f>
        <v>214</v>
      </c>
      <c r="F14473" s="75">
        <f>IF(CECCZ="CZ03",'Outside Temp'!B14473,IF(CECCZ="CZ04",'Outside Temp'!B14474,IF(CECCZ="CZ12",'Outside Temp'!B14475, IF(CECCZ="CZ13",'Outside Temp'!B14476))))</f>
        <v>61.18333333</v>
      </c>
      <c r="G14473" s="12">
        <f t="shared" si="3"/>
        <v>1</v>
      </c>
    </row>
    <row r="14474" ht="15.75" customHeight="1">
      <c r="A14474" s="13">
        <v>42275.791666666664</v>
      </c>
      <c r="B14474" s="73">
        <f t="shared" si="1"/>
        <v>42275</v>
      </c>
      <c r="C14474" s="74">
        <f>IF(NewCustomer="Yes", IF(COUNTIF($I$2:$I$11,B14474)&gt;0,0,WEEKDAY(B14474,2)),IF(COUNTIF($I$2:$I$21,B14474)&gt;0,0,WEEKDAY(B14474,2)))</f>
        <v>1</v>
      </c>
      <c r="D14474" s="74">
        <f t="shared" si="2"/>
        <v>19</v>
      </c>
      <c r="E14474" s="12">
        <f>IFERROR(VLOOKUP(A14474,'IDAR Meter Data'!$A:$B,2,1),"")</f>
        <v>200</v>
      </c>
      <c r="F14474" s="75">
        <f>IF(CECCZ="CZ03",'Outside Temp'!B14474,IF(CECCZ="CZ04",'Outside Temp'!B14475,IF(CECCZ="CZ12",'Outside Temp'!B14476, IF(CECCZ="CZ13",'Outside Temp'!B14477))))</f>
        <v>60.93333333</v>
      </c>
      <c r="G14474" s="12">
        <f t="shared" si="3"/>
        <v>1</v>
      </c>
    </row>
    <row r="14475" ht="15.75" customHeight="1">
      <c r="A14475" s="13">
        <v>42275.802083333336</v>
      </c>
      <c r="B14475" s="73">
        <f t="shared" si="1"/>
        <v>42275</v>
      </c>
      <c r="C14475" s="74">
        <f>IF(NewCustomer="Yes", IF(COUNTIF($I$2:$I$11,B14475)&gt;0,0,WEEKDAY(B14475,2)),IF(COUNTIF($I$2:$I$21,B14475)&gt;0,0,WEEKDAY(B14475,2)))</f>
        <v>1</v>
      </c>
      <c r="D14475" s="74">
        <f t="shared" si="2"/>
        <v>19</v>
      </c>
      <c r="E14475" s="12">
        <f>IFERROR(VLOOKUP(A14475,'IDAR Meter Data'!$A:$B,2,1),"")</f>
        <v>122</v>
      </c>
      <c r="F14475" s="75">
        <f>IF(CECCZ="CZ03",'Outside Temp'!B14475,IF(CECCZ="CZ04",'Outside Temp'!B14476,IF(CECCZ="CZ12",'Outside Temp'!B14477, IF(CECCZ="CZ13",'Outside Temp'!B14478))))</f>
        <v>60.68333333</v>
      </c>
      <c r="G14475" s="12">
        <f t="shared" si="3"/>
        <v>1</v>
      </c>
    </row>
    <row r="14476" ht="15.75" customHeight="1">
      <c r="A14476" s="13">
        <v>42275.8125</v>
      </c>
      <c r="B14476" s="73">
        <f t="shared" si="1"/>
        <v>42275</v>
      </c>
      <c r="C14476" s="74">
        <f>IF(NewCustomer="Yes", IF(COUNTIF($I$2:$I$11,B14476)&gt;0,0,WEEKDAY(B14476,2)),IF(COUNTIF($I$2:$I$21,B14476)&gt;0,0,WEEKDAY(B14476,2)))</f>
        <v>1</v>
      </c>
      <c r="D14476" s="74">
        <f t="shared" si="2"/>
        <v>19</v>
      </c>
      <c r="E14476" s="12">
        <f>IFERROR(VLOOKUP(A14476,'IDAR Meter Data'!$A:$B,2,1),"")</f>
        <v>131</v>
      </c>
      <c r="F14476" s="75">
        <f>IF(CECCZ="CZ03",'Outside Temp'!B14476,IF(CECCZ="CZ04",'Outside Temp'!B14477,IF(CECCZ="CZ12",'Outside Temp'!B14478, IF(CECCZ="CZ13",'Outside Temp'!B14479))))</f>
        <v>60.43333333</v>
      </c>
      <c r="G14476" s="12">
        <f t="shared" si="3"/>
        <v>1</v>
      </c>
    </row>
    <row r="14477" ht="15.75" customHeight="1">
      <c r="A14477" s="13">
        <v>42275.822916666664</v>
      </c>
      <c r="B14477" s="73">
        <f t="shared" si="1"/>
        <v>42275</v>
      </c>
      <c r="C14477" s="74">
        <f>IF(NewCustomer="Yes", IF(COUNTIF($I$2:$I$11,B14477)&gt;0,0,WEEKDAY(B14477,2)),IF(COUNTIF($I$2:$I$21,B14477)&gt;0,0,WEEKDAY(B14477,2)))</f>
        <v>1</v>
      </c>
      <c r="D14477" s="74">
        <f t="shared" si="2"/>
        <v>19</v>
      </c>
      <c r="E14477" s="12">
        <f>IFERROR(VLOOKUP(A14477,'IDAR Meter Data'!$A:$B,2,1),"")</f>
        <v>133</v>
      </c>
      <c r="F14477" s="75">
        <f>IF(CECCZ="CZ03",'Outside Temp'!B14477,IF(CECCZ="CZ04",'Outside Temp'!B14478,IF(CECCZ="CZ12",'Outside Temp'!B14479, IF(CECCZ="CZ13",'Outside Temp'!B14480))))</f>
        <v>60.18333333</v>
      </c>
      <c r="G14477" s="12">
        <f t="shared" si="3"/>
        <v>1</v>
      </c>
    </row>
    <row r="14478" ht="15.75" customHeight="1">
      <c r="A14478" s="13">
        <v>42275.833333333336</v>
      </c>
      <c r="B14478" s="73">
        <f t="shared" si="1"/>
        <v>42275</v>
      </c>
      <c r="C14478" s="74">
        <f>IF(NewCustomer="Yes", IF(COUNTIF($I$2:$I$11,B14478)&gt;0,0,WEEKDAY(B14478,2)),IF(COUNTIF($I$2:$I$21,B14478)&gt;0,0,WEEKDAY(B14478,2)))</f>
        <v>1</v>
      </c>
      <c r="D14478" s="74">
        <f t="shared" si="2"/>
        <v>20</v>
      </c>
      <c r="E14478" s="12">
        <f>IFERROR(VLOOKUP(A14478,'IDAR Meter Data'!$A:$B,2,1),"")</f>
        <v>128</v>
      </c>
      <c r="F14478" s="75">
        <f>IF(CECCZ="CZ03",'Outside Temp'!B14478,IF(CECCZ="CZ04",'Outside Temp'!B14479,IF(CECCZ="CZ12",'Outside Temp'!B14480, IF(CECCZ="CZ13",'Outside Temp'!B14481))))</f>
        <v>60</v>
      </c>
      <c r="G14478" s="12">
        <f t="shared" si="3"/>
        <v>1</v>
      </c>
    </row>
    <row r="14479" ht="15.75" customHeight="1">
      <c r="A14479" s="13">
        <v>42275.84375</v>
      </c>
      <c r="B14479" s="73">
        <f t="shared" si="1"/>
        <v>42275</v>
      </c>
      <c r="C14479" s="74">
        <f>IF(NewCustomer="Yes", IF(COUNTIF($I$2:$I$11,B14479)&gt;0,0,WEEKDAY(B14479,2)),IF(COUNTIF($I$2:$I$21,B14479)&gt;0,0,WEEKDAY(B14479,2)))</f>
        <v>1</v>
      </c>
      <c r="D14479" s="74">
        <f t="shared" si="2"/>
        <v>20</v>
      </c>
      <c r="E14479" s="12">
        <f>IFERROR(VLOOKUP(A14479,'IDAR Meter Data'!$A:$B,2,1),"")</f>
        <v>126</v>
      </c>
      <c r="F14479" s="75">
        <f>IF(CECCZ="CZ03",'Outside Temp'!B14479,IF(CECCZ="CZ04",'Outside Temp'!B14480,IF(CECCZ="CZ12",'Outside Temp'!B14481, IF(CECCZ="CZ13",'Outside Temp'!B14482))))</f>
        <v>60</v>
      </c>
      <c r="G14479" s="12">
        <f t="shared" si="3"/>
        <v>1</v>
      </c>
    </row>
    <row r="14480" ht="15.75" customHeight="1">
      <c r="A14480" s="13">
        <v>42275.854166666664</v>
      </c>
      <c r="B14480" s="73">
        <f t="shared" si="1"/>
        <v>42275</v>
      </c>
      <c r="C14480" s="74">
        <f>IF(NewCustomer="Yes", IF(COUNTIF($I$2:$I$11,B14480)&gt;0,0,WEEKDAY(B14480,2)),IF(COUNTIF($I$2:$I$21,B14480)&gt;0,0,WEEKDAY(B14480,2)))</f>
        <v>1</v>
      </c>
      <c r="D14480" s="74">
        <f t="shared" si="2"/>
        <v>20</v>
      </c>
      <c r="E14480" s="12">
        <f>IFERROR(VLOOKUP(A14480,'IDAR Meter Data'!$A:$B,2,1),"")</f>
        <v>124</v>
      </c>
      <c r="F14480" s="75">
        <f>IF(CECCZ="CZ03",'Outside Temp'!B14480,IF(CECCZ="CZ04",'Outside Temp'!B14481,IF(CECCZ="CZ12",'Outside Temp'!B14482, IF(CECCZ="CZ13",'Outside Temp'!B14483))))</f>
        <v>60</v>
      </c>
      <c r="G14480" s="12">
        <f t="shared" si="3"/>
        <v>1</v>
      </c>
    </row>
    <row r="14481" ht="15.75" customHeight="1">
      <c r="A14481" s="13">
        <v>42275.864583333336</v>
      </c>
      <c r="B14481" s="73">
        <f t="shared" si="1"/>
        <v>42275</v>
      </c>
      <c r="C14481" s="74">
        <f>IF(NewCustomer="Yes", IF(COUNTIF($I$2:$I$11,B14481)&gt;0,0,WEEKDAY(B14481,2)),IF(COUNTIF($I$2:$I$21,B14481)&gt;0,0,WEEKDAY(B14481,2)))</f>
        <v>1</v>
      </c>
      <c r="D14481" s="74">
        <f t="shared" si="2"/>
        <v>20</v>
      </c>
      <c r="E14481" s="12">
        <f>IFERROR(VLOOKUP(A14481,'IDAR Meter Data'!$A:$B,2,1),"")</f>
        <v>127</v>
      </c>
      <c r="F14481" s="75">
        <f>IF(CECCZ="CZ03",'Outside Temp'!B14481,IF(CECCZ="CZ04",'Outside Temp'!B14482,IF(CECCZ="CZ12",'Outside Temp'!B14483, IF(CECCZ="CZ13",'Outside Temp'!B14484))))</f>
        <v>60</v>
      </c>
      <c r="G14481" s="12">
        <f t="shared" si="3"/>
        <v>1</v>
      </c>
    </row>
    <row r="14482" ht="15.75" customHeight="1">
      <c r="A14482" s="13">
        <v>42275.875</v>
      </c>
      <c r="B14482" s="73">
        <f t="shared" si="1"/>
        <v>42275</v>
      </c>
      <c r="C14482" s="74">
        <f>IF(NewCustomer="Yes", IF(COUNTIF($I$2:$I$11,B14482)&gt;0,0,WEEKDAY(B14482,2)),IF(COUNTIF($I$2:$I$21,B14482)&gt;0,0,WEEKDAY(B14482,2)))</f>
        <v>1</v>
      </c>
      <c r="D14482" s="74">
        <f t="shared" si="2"/>
        <v>21</v>
      </c>
      <c r="E14482" s="12">
        <f>IFERROR(VLOOKUP(A14482,'IDAR Meter Data'!$A:$B,2,1),"")</f>
        <v>126</v>
      </c>
      <c r="F14482" s="75">
        <f>IF(CECCZ="CZ03",'Outside Temp'!B14482,IF(CECCZ="CZ04",'Outside Temp'!B14483,IF(CECCZ="CZ12",'Outside Temp'!B14484, IF(CECCZ="CZ13",'Outside Temp'!B14485))))</f>
        <v>59.93333333</v>
      </c>
      <c r="G14482" s="12">
        <f t="shared" si="3"/>
        <v>1</v>
      </c>
    </row>
    <row r="14483" ht="15.75" customHeight="1">
      <c r="A14483" s="13">
        <v>42275.885416666664</v>
      </c>
      <c r="B14483" s="73">
        <f t="shared" si="1"/>
        <v>42275</v>
      </c>
      <c r="C14483" s="74">
        <f>IF(NewCustomer="Yes", IF(COUNTIF($I$2:$I$11,B14483)&gt;0,0,WEEKDAY(B14483,2)),IF(COUNTIF($I$2:$I$21,B14483)&gt;0,0,WEEKDAY(B14483,2)))</f>
        <v>1</v>
      </c>
      <c r="D14483" s="74">
        <f t="shared" si="2"/>
        <v>21</v>
      </c>
      <c r="E14483" s="12">
        <f>IFERROR(VLOOKUP(A14483,'IDAR Meter Data'!$A:$B,2,1),"")</f>
        <v>115</v>
      </c>
      <c r="F14483" s="75">
        <f>IF(CECCZ="CZ03",'Outside Temp'!B14483,IF(CECCZ="CZ04",'Outside Temp'!B14484,IF(CECCZ="CZ12",'Outside Temp'!B14485, IF(CECCZ="CZ13",'Outside Temp'!B14486))))</f>
        <v>59.68333333</v>
      </c>
      <c r="G14483" s="12">
        <f t="shared" si="3"/>
        <v>1</v>
      </c>
    </row>
    <row r="14484" ht="15.75" customHeight="1">
      <c r="A14484" s="13">
        <v>42275.895833333336</v>
      </c>
      <c r="B14484" s="73">
        <f t="shared" si="1"/>
        <v>42275</v>
      </c>
      <c r="C14484" s="74">
        <f>IF(NewCustomer="Yes", IF(COUNTIF($I$2:$I$11,B14484)&gt;0,0,WEEKDAY(B14484,2)),IF(COUNTIF($I$2:$I$21,B14484)&gt;0,0,WEEKDAY(B14484,2)))</f>
        <v>1</v>
      </c>
      <c r="D14484" s="74">
        <f t="shared" si="2"/>
        <v>21</v>
      </c>
      <c r="E14484" s="12">
        <f>IFERROR(VLOOKUP(A14484,'IDAR Meter Data'!$A:$B,2,1),"")</f>
        <v>109</v>
      </c>
      <c r="F14484" s="75">
        <f>IF(CECCZ="CZ03",'Outside Temp'!B14484,IF(CECCZ="CZ04",'Outside Temp'!B14485,IF(CECCZ="CZ12",'Outside Temp'!B14486, IF(CECCZ="CZ13",'Outside Temp'!B14487))))</f>
        <v>59.43333333</v>
      </c>
      <c r="G14484" s="12">
        <f t="shared" si="3"/>
        <v>1</v>
      </c>
    </row>
    <row r="14485" ht="15.75" customHeight="1">
      <c r="A14485" s="13">
        <v>42275.90625</v>
      </c>
      <c r="B14485" s="73">
        <f t="shared" si="1"/>
        <v>42275</v>
      </c>
      <c r="C14485" s="74">
        <f>IF(NewCustomer="Yes", IF(COUNTIF($I$2:$I$11,B14485)&gt;0,0,WEEKDAY(B14485,2)),IF(COUNTIF($I$2:$I$21,B14485)&gt;0,0,WEEKDAY(B14485,2)))</f>
        <v>1</v>
      </c>
      <c r="D14485" s="74">
        <f t="shared" si="2"/>
        <v>21</v>
      </c>
      <c r="E14485" s="12">
        <f>IFERROR(VLOOKUP(A14485,'IDAR Meter Data'!$A:$B,2,1),"")</f>
        <v>117</v>
      </c>
      <c r="F14485" s="75">
        <f>IF(CECCZ="CZ03",'Outside Temp'!B14485,IF(CECCZ="CZ04",'Outside Temp'!B14486,IF(CECCZ="CZ12",'Outside Temp'!B14487, IF(CECCZ="CZ13",'Outside Temp'!B14488))))</f>
        <v>59.18333333</v>
      </c>
      <c r="G14485" s="12">
        <f t="shared" si="3"/>
        <v>1</v>
      </c>
    </row>
    <row r="14486" ht="15.75" customHeight="1">
      <c r="A14486" s="13">
        <v>42275.916666666664</v>
      </c>
      <c r="B14486" s="73">
        <f t="shared" si="1"/>
        <v>42275</v>
      </c>
      <c r="C14486" s="74">
        <f>IF(NewCustomer="Yes", IF(COUNTIF($I$2:$I$11,B14486)&gt;0,0,WEEKDAY(B14486,2)),IF(COUNTIF($I$2:$I$21,B14486)&gt;0,0,WEEKDAY(B14486,2)))</f>
        <v>1</v>
      </c>
      <c r="D14486" s="74">
        <f t="shared" si="2"/>
        <v>22</v>
      </c>
      <c r="E14486" s="12">
        <f>IFERROR(VLOOKUP(A14486,'IDAR Meter Data'!$A:$B,2,1),"")</f>
        <v>121</v>
      </c>
      <c r="F14486" s="75">
        <f>IF(CECCZ="CZ03",'Outside Temp'!B14486,IF(CECCZ="CZ04",'Outside Temp'!B14487,IF(CECCZ="CZ12",'Outside Temp'!B14488, IF(CECCZ="CZ13",'Outside Temp'!B14489))))</f>
        <v>59.06666667</v>
      </c>
      <c r="G14486" s="12">
        <f t="shared" si="3"/>
        <v>1</v>
      </c>
    </row>
    <row r="14487" ht="15.75" customHeight="1">
      <c r="A14487" s="13">
        <v>42275.927083333336</v>
      </c>
      <c r="B14487" s="73">
        <f t="shared" si="1"/>
        <v>42275</v>
      </c>
      <c r="C14487" s="74">
        <f>IF(NewCustomer="Yes", IF(COUNTIF($I$2:$I$11,B14487)&gt;0,0,WEEKDAY(B14487,2)),IF(COUNTIF($I$2:$I$21,B14487)&gt;0,0,WEEKDAY(B14487,2)))</f>
        <v>1</v>
      </c>
      <c r="D14487" s="74">
        <f t="shared" si="2"/>
        <v>22</v>
      </c>
      <c r="E14487" s="12">
        <f>IFERROR(VLOOKUP(A14487,'IDAR Meter Data'!$A:$B,2,1),"")</f>
        <v>111</v>
      </c>
      <c r="F14487" s="75">
        <f>IF(CECCZ="CZ03",'Outside Temp'!B14487,IF(CECCZ="CZ04",'Outside Temp'!B14488,IF(CECCZ="CZ12",'Outside Temp'!B14489, IF(CECCZ="CZ13",'Outside Temp'!B14490))))</f>
        <v>59.31666667</v>
      </c>
      <c r="G14487" s="12">
        <f t="shared" si="3"/>
        <v>1</v>
      </c>
    </row>
    <row r="14488" ht="15.75" customHeight="1">
      <c r="A14488" s="13">
        <v>42275.9375</v>
      </c>
      <c r="B14488" s="73">
        <f t="shared" si="1"/>
        <v>42275</v>
      </c>
      <c r="C14488" s="74">
        <f>IF(NewCustomer="Yes", IF(COUNTIF($I$2:$I$11,B14488)&gt;0,0,WEEKDAY(B14488,2)),IF(COUNTIF($I$2:$I$21,B14488)&gt;0,0,WEEKDAY(B14488,2)))</f>
        <v>1</v>
      </c>
      <c r="D14488" s="74">
        <f t="shared" si="2"/>
        <v>22</v>
      </c>
      <c r="E14488" s="12">
        <f>IFERROR(VLOOKUP(A14488,'IDAR Meter Data'!$A:$B,2,1),"")</f>
        <v>118</v>
      </c>
      <c r="F14488" s="75">
        <f>IF(CECCZ="CZ03",'Outside Temp'!B14488,IF(CECCZ="CZ04",'Outside Temp'!B14489,IF(CECCZ="CZ12",'Outside Temp'!B14490, IF(CECCZ="CZ13",'Outside Temp'!B14491))))</f>
        <v>59.56666667</v>
      </c>
      <c r="G14488" s="12">
        <f t="shared" si="3"/>
        <v>1</v>
      </c>
    </row>
    <row r="14489" ht="15.75" customHeight="1">
      <c r="A14489" s="13">
        <v>42275.947916666664</v>
      </c>
      <c r="B14489" s="73">
        <f t="shared" si="1"/>
        <v>42275</v>
      </c>
      <c r="C14489" s="74">
        <f>IF(NewCustomer="Yes", IF(COUNTIF($I$2:$I$11,B14489)&gt;0,0,WEEKDAY(B14489,2)),IF(COUNTIF($I$2:$I$21,B14489)&gt;0,0,WEEKDAY(B14489,2)))</f>
        <v>1</v>
      </c>
      <c r="D14489" s="74">
        <f t="shared" si="2"/>
        <v>22</v>
      </c>
      <c r="E14489" s="12">
        <f>IFERROR(VLOOKUP(A14489,'IDAR Meter Data'!$A:$B,2,1),"")</f>
        <v>119</v>
      </c>
      <c r="F14489" s="75">
        <f>IF(CECCZ="CZ03",'Outside Temp'!B14489,IF(CECCZ="CZ04",'Outside Temp'!B14490,IF(CECCZ="CZ12",'Outside Temp'!B14491, IF(CECCZ="CZ13",'Outside Temp'!B14492))))</f>
        <v>59.81666667</v>
      </c>
      <c r="G14489" s="12">
        <f t="shared" si="3"/>
        <v>1</v>
      </c>
    </row>
    <row r="14490" ht="15.75" customHeight="1">
      <c r="A14490" s="13">
        <v>42275.958333333336</v>
      </c>
      <c r="B14490" s="73">
        <f t="shared" si="1"/>
        <v>42275</v>
      </c>
      <c r="C14490" s="74">
        <f>IF(NewCustomer="Yes", IF(COUNTIF($I$2:$I$11,B14490)&gt;0,0,WEEKDAY(B14490,2)),IF(COUNTIF($I$2:$I$21,B14490)&gt;0,0,WEEKDAY(B14490,2)))</f>
        <v>1</v>
      </c>
      <c r="D14490" s="74">
        <f t="shared" si="2"/>
        <v>23</v>
      </c>
      <c r="E14490" s="12">
        <f>IFERROR(VLOOKUP(A14490,'IDAR Meter Data'!$A:$B,2,1),"")</f>
        <v>116</v>
      </c>
      <c r="F14490" s="75">
        <f>IF(CECCZ="CZ03",'Outside Temp'!B14490,IF(CECCZ="CZ04",'Outside Temp'!B14491,IF(CECCZ="CZ12",'Outside Temp'!B14492, IF(CECCZ="CZ13",'Outside Temp'!B14493))))</f>
        <v>59.93333333</v>
      </c>
      <c r="G14490" s="12">
        <f t="shared" si="3"/>
        <v>1</v>
      </c>
    </row>
    <row r="14491" ht="15.75" customHeight="1">
      <c r="A14491" s="13">
        <v>42275.96875</v>
      </c>
      <c r="B14491" s="73">
        <f t="shared" si="1"/>
        <v>42275</v>
      </c>
      <c r="C14491" s="74">
        <f>IF(NewCustomer="Yes", IF(COUNTIF($I$2:$I$11,B14491)&gt;0,0,WEEKDAY(B14491,2)),IF(COUNTIF($I$2:$I$21,B14491)&gt;0,0,WEEKDAY(B14491,2)))</f>
        <v>1</v>
      </c>
      <c r="D14491" s="74">
        <f t="shared" si="2"/>
        <v>23</v>
      </c>
      <c r="E14491" s="12">
        <f>IFERROR(VLOOKUP(A14491,'IDAR Meter Data'!$A:$B,2,1),"")</f>
        <v>128</v>
      </c>
      <c r="F14491" s="75">
        <f>IF(CECCZ="CZ03",'Outside Temp'!B14491,IF(CECCZ="CZ04",'Outside Temp'!B14492,IF(CECCZ="CZ12",'Outside Temp'!B14493, IF(CECCZ="CZ13",'Outside Temp'!B14494))))</f>
        <v>59.68333333</v>
      </c>
      <c r="G14491" s="12">
        <f t="shared" si="3"/>
        <v>1</v>
      </c>
    </row>
    <row r="14492" ht="15.75" customHeight="1">
      <c r="A14492" s="13">
        <v>42275.979166666664</v>
      </c>
      <c r="B14492" s="73">
        <f t="shared" si="1"/>
        <v>42275</v>
      </c>
      <c r="C14492" s="74">
        <f>IF(NewCustomer="Yes", IF(COUNTIF($I$2:$I$11,B14492)&gt;0,0,WEEKDAY(B14492,2)),IF(COUNTIF($I$2:$I$21,B14492)&gt;0,0,WEEKDAY(B14492,2)))</f>
        <v>1</v>
      </c>
      <c r="D14492" s="74">
        <f t="shared" si="2"/>
        <v>23</v>
      </c>
      <c r="E14492" s="12">
        <f>IFERROR(VLOOKUP(A14492,'IDAR Meter Data'!$A:$B,2,1),"")</f>
        <v>120</v>
      </c>
      <c r="F14492" s="75">
        <f>IF(CECCZ="CZ03",'Outside Temp'!B14492,IF(CECCZ="CZ04",'Outside Temp'!B14493,IF(CECCZ="CZ12",'Outside Temp'!B14494, IF(CECCZ="CZ13",'Outside Temp'!B14495))))</f>
        <v>59.43333333</v>
      </c>
      <c r="G14492" s="12">
        <f t="shared" si="3"/>
        <v>1</v>
      </c>
    </row>
    <row r="14493" ht="15.75" customHeight="1">
      <c r="A14493" s="13">
        <v>42275.989583333336</v>
      </c>
      <c r="B14493" s="73">
        <f t="shared" si="1"/>
        <v>42275</v>
      </c>
      <c r="C14493" s="74">
        <f>IF(NewCustomer="Yes", IF(COUNTIF($I$2:$I$11,B14493)&gt;0,0,WEEKDAY(B14493,2)),IF(COUNTIF($I$2:$I$21,B14493)&gt;0,0,WEEKDAY(B14493,2)))</f>
        <v>1</v>
      </c>
      <c r="D14493" s="74">
        <f t="shared" si="2"/>
        <v>23</v>
      </c>
      <c r="E14493" s="12">
        <f>IFERROR(VLOOKUP(A14493,'IDAR Meter Data'!$A:$B,2,1),"")</f>
        <v>119</v>
      </c>
      <c r="F14493" s="75">
        <f>IF(CECCZ="CZ03",'Outside Temp'!B14493,IF(CECCZ="CZ04",'Outside Temp'!B14494,IF(CECCZ="CZ12",'Outside Temp'!B14495, IF(CECCZ="CZ13",'Outside Temp'!B14496))))</f>
        <v>59.18333333</v>
      </c>
      <c r="G14493" s="12">
        <f t="shared" si="3"/>
        <v>1</v>
      </c>
    </row>
    <row r="14494" ht="15.75" customHeight="1">
      <c r="A14494" s="13">
        <v>42276.0</v>
      </c>
      <c r="B14494" s="73">
        <f t="shared" si="1"/>
        <v>42276</v>
      </c>
      <c r="C14494" s="74">
        <f>IF(NewCustomer="Yes", IF(COUNTIF($I$2:$I$11,B14494)&gt;0,0,WEEKDAY(B14494,2)),IF(COUNTIF($I$2:$I$21,B14494)&gt;0,0,WEEKDAY(B14494,2)))</f>
        <v>2</v>
      </c>
      <c r="D14494" s="74">
        <f t="shared" si="2"/>
        <v>0</v>
      </c>
      <c r="E14494" s="12">
        <f>IFERROR(VLOOKUP(A14494,'IDAR Meter Data'!$A:$B,2,1),"")</f>
        <v>117</v>
      </c>
      <c r="F14494" s="75">
        <f>IF(CECCZ="CZ03",'Outside Temp'!B14494,IF(CECCZ="CZ04",'Outside Temp'!B14495,IF(CECCZ="CZ12",'Outside Temp'!B14496, IF(CECCZ="CZ13",'Outside Temp'!B14497))))</f>
        <v>59</v>
      </c>
      <c r="G14494" s="12">
        <f t="shared" si="3"/>
        <v>1</v>
      </c>
    </row>
    <row r="14495" ht="15.75" customHeight="1">
      <c r="A14495" s="13">
        <v>42276.010416666664</v>
      </c>
      <c r="B14495" s="73">
        <f t="shared" si="1"/>
        <v>42276</v>
      </c>
      <c r="C14495" s="74">
        <f>IF(NewCustomer="Yes", IF(COUNTIF($I$2:$I$11,B14495)&gt;0,0,WEEKDAY(B14495,2)),IF(COUNTIF($I$2:$I$21,B14495)&gt;0,0,WEEKDAY(B14495,2)))</f>
        <v>2</v>
      </c>
      <c r="D14495" s="74">
        <f t="shared" si="2"/>
        <v>0</v>
      </c>
      <c r="E14495" s="12">
        <f>IFERROR(VLOOKUP(A14495,'IDAR Meter Data'!$A:$B,2,1),"")</f>
        <v>120</v>
      </c>
      <c r="F14495" s="75">
        <f>IF(CECCZ="CZ03",'Outside Temp'!B14495,IF(CECCZ="CZ04",'Outside Temp'!B14496,IF(CECCZ="CZ12",'Outside Temp'!B14497, IF(CECCZ="CZ13",'Outside Temp'!B14498))))</f>
        <v>59</v>
      </c>
      <c r="G14495" s="12">
        <f t="shared" si="3"/>
        <v>1</v>
      </c>
    </row>
    <row r="14496" ht="15.75" customHeight="1">
      <c r="A14496" s="13">
        <v>42276.020833333336</v>
      </c>
      <c r="B14496" s="73">
        <f t="shared" si="1"/>
        <v>42276</v>
      </c>
      <c r="C14496" s="74">
        <f>IF(NewCustomer="Yes", IF(COUNTIF($I$2:$I$11,B14496)&gt;0,0,WEEKDAY(B14496,2)),IF(COUNTIF($I$2:$I$21,B14496)&gt;0,0,WEEKDAY(B14496,2)))</f>
        <v>2</v>
      </c>
      <c r="D14496" s="74">
        <f t="shared" si="2"/>
        <v>0</v>
      </c>
      <c r="E14496" s="12">
        <f>IFERROR(VLOOKUP(A14496,'IDAR Meter Data'!$A:$B,2,1),"")</f>
        <v>118</v>
      </c>
      <c r="F14496" s="75">
        <f>IF(CECCZ="CZ03",'Outside Temp'!B14496,IF(CECCZ="CZ04",'Outside Temp'!B14497,IF(CECCZ="CZ12",'Outside Temp'!B14498, IF(CECCZ="CZ13",'Outside Temp'!B14499))))</f>
        <v>59</v>
      </c>
      <c r="G14496" s="12">
        <f t="shared" si="3"/>
        <v>1</v>
      </c>
    </row>
    <row r="14497" ht="15.75" customHeight="1">
      <c r="A14497" s="13">
        <v>42276.03125</v>
      </c>
      <c r="B14497" s="73">
        <f t="shared" si="1"/>
        <v>42276</v>
      </c>
      <c r="C14497" s="74">
        <f>IF(NewCustomer="Yes", IF(COUNTIF($I$2:$I$11,B14497)&gt;0,0,WEEKDAY(B14497,2)),IF(COUNTIF($I$2:$I$21,B14497)&gt;0,0,WEEKDAY(B14497,2)))</f>
        <v>2</v>
      </c>
      <c r="D14497" s="74">
        <f t="shared" si="2"/>
        <v>0</v>
      </c>
      <c r="E14497" s="12">
        <f>IFERROR(VLOOKUP(A14497,'IDAR Meter Data'!$A:$B,2,1),"")</f>
        <v>106</v>
      </c>
      <c r="F14497" s="75">
        <f>IF(CECCZ="CZ03",'Outside Temp'!B14497,IF(CECCZ="CZ04",'Outside Temp'!B14498,IF(CECCZ="CZ12",'Outside Temp'!B14499, IF(CECCZ="CZ13",'Outside Temp'!B14500))))</f>
        <v>59</v>
      </c>
      <c r="G14497" s="12">
        <f t="shared" si="3"/>
        <v>1</v>
      </c>
    </row>
    <row r="14498" ht="15.75" customHeight="1">
      <c r="A14498" s="13">
        <v>42276.041666666664</v>
      </c>
      <c r="B14498" s="73">
        <f t="shared" si="1"/>
        <v>42276</v>
      </c>
      <c r="C14498" s="74">
        <f>IF(NewCustomer="Yes", IF(COUNTIF($I$2:$I$11,B14498)&gt;0,0,WEEKDAY(B14498,2)),IF(COUNTIF($I$2:$I$21,B14498)&gt;0,0,WEEKDAY(B14498,2)))</f>
        <v>2</v>
      </c>
      <c r="D14498" s="74">
        <f t="shared" si="2"/>
        <v>1</v>
      </c>
      <c r="E14498" s="12">
        <f>IFERROR(VLOOKUP(A14498,'IDAR Meter Data'!$A:$B,2,1),"")</f>
        <v>109</v>
      </c>
      <c r="F14498" s="75">
        <f>IF(CECCZ="CZ03",'Outside Temp'!B14498,IF(CECCZ="CZ04",'Outside Temp'!B14499,IF(CECCZ="CZ12",'Outside Temp'!B14500, IF(CECCZ="CZ13",'Outside Temp'!B14501))))</f>
        <v>58.93333333</v>
      </c>
      <c r="G14498" s="12">
        <f t="shared" si="3"/>
        <v>1</v>
      </c>
    </row>
    <row r="14499" ht="15.75" customHeight="1">
      <c r="A14499" s="13">
        <v>42276.052083333336</v>
      </c>
      <c r="B14499" s="73">
        <f t="shared" si="1"/>
        <v>42276</v>
      </c>
      <c r="C14499" s="74">
        <f>IF(NewCustomer="Yes", IF(COUNTIF($I$2:$I$11,B14499)&gt;0,0,WEEKDAY(B14499,2)),IF(COUNTIF($I$2:$I$21,B14499)&gt;0,0,WEEKDAY(B14499,2)))</f>
        <v>2</v>
      </c>
      <c r="D14499" s="74">
        <f t="shared" si="2"/>
        <v>1</v>
      </c>
      <c r="E14499" s="12">
        <f>IFERROR(VLOOKUP(A14499,'IDAR Meter Data'!$A:$B,2,1),"")</f>
        <v>109</v>
      </c>
      <c r="F14499" s="75">
        <f>IF(CECCZ="CZ03",'Outside Temp'!B14499,IF(CECCZ="CZ04",'Outside Temp'!B14500,IF(CECCZ="CZ12",'Outside Temp'!B14501, IF(CECCZ="CZ13",'Outside Temp'!B14502))))</f>
        <v>58.68333333</v>
      </c>
      <c r="G14499" s="12">
        <f t="shared" si="3"/>
        <v>1</v>
      </c>
    </row>
    <row r="14500" ht="15.75" customHeight="1">
      <c r="A14500" s="13">
        <v>42276.0625</v>
      </c>
      <c r="B14500" s="73">
        <f t="shared" si="1"/>
        <v>42276</v>
      </c>
      <c r="C14500" s="74">
        <f>IF(NewCustomer="Yes", IF(COUNTIF($I$2:$I$11,B14500)&gt;0,0,WEEKDAY(B14500,2)),IF(COUNTIF($I$2:$I$21,B14500)&gt;0,0,WEEKDAY(B14500,2)))</f>
        <v>2</v>
      </c>
      <c r="D14500" s="74">
        <f t="shared" si="2"/>
        <v>1</v>
      </c>
      <c r="E14500" s="12">
        <f>IFERROR(VLOOKUP(A14500,'IDAR Meter Data'!$A:$B,2,1),"")</f>
        <v>112</v>
      </c>
      <c r="F14500" s="75">
        <f>IF(CECCZ="CZ03",'Outside Temp'!B14500,IF(CECCZ="CZ04",'Outside Temp'!B14501,IF(CECCZ="CZ12",'Outside Temp'!B14502, IF(CECCZ="CZ13",'Outside Temp'!B14503))))</f>
        <v>58.43333333</v>
      </c>
      <c r="G14500" s="12">
        <f t="shared" si="3"/>
        <v>1</v>
      </c>
    </row>
    <row r="14501" ht="15.75" customHeight="1">
      <c r="A14501" s="13">
        <v>42276.072916666664</v>
      </c>
      <c r="B14501" s="73">
        <f t="shared" si="1"/>
        <v>42276</v>
      </c>
      <c r="C14501" s="74">
        <f>IF(NewCustomer="Yes", IF(COUNTIF($I$2:$I$11,B14501)&gt;0,0,WEEKDAY(B14501,2)),IF(COUNTIF($I$2:$I$21,B14501)&gt;0,0,WEEKDAY(B14501,2)))</f>
        <v>2</v>
      </c>
      <c r="D14501" s="74">
        <f t="shared" si="2"/>
        <v>1</v>
      </c>
      <c r="E14501" s="12">
        <f>IFERROR(VLOOKUP(A14501,'IDAR Meter Data'!$A:$B,2,1),"")</f>
        <v>111</v>
      </c>
      <c r="F14501" s="75">
        <f>IF(CECCZ="CZ03",'Outside Temp'!B14501,IF(CECCZ="CZ04",'Outside Temp'!B14502,IF(CECCZ="CZ12",'Outside Temp'!B14503, IF(CECCZ="CZ13",'Outside Temp'!B14504))))</f>
        <v>58.18333333</v>
      </c>
      <c r="G14501" s="12">
        <f t="shared" si="3"/>
        <v>1</v>
      </c>
    </row>
    <row r="14502" ht="15.75" customHeight="1">
      <c r="A14502" s="13">
        <v>42276.083333333336</v>
      </c>
      <c r="B14502" s="73">
        <f t="shared" si="1"/>
        <v>42276</v>
      </c>
      <c r="C14502" s="74">
        <f>IF(NewCustomer="Yes", IF(COUNTIF($I$2:$I$11,B14502)&gt;0,0,WEEKDAY(B14502,2)),IF(COUNTIF($I$2:$I$21,B14502)&gt;0,0,WEEKDAY(B14502,2)))</f>
        <v>2</v>
      </c>
      <c r="D14502" s="74">
        <f t="shared" si="2"/>
        <v>2</v>
      </c>
      <c r="E14502" s="12">
        <f>IFERROR(VLOOKUP(A14502,'IDAR Meter Data'!$A:$B,2,1),"")</f>
        <v>108</v>
      </c>
      <c r="F14502" s="75">
        <f>IF(CECCZ="CZ03",'Outside Temp'!B14502,IF(CECCZ="CZ04",'Outside Temp'!B14503,IF(CECCZ="CZ12",'Outside Temp'!B14504, IF(CECCZ="CZ13",'Outside Temp'!B14505))))</f>
        <v>58</v>
      </c>
      <c r="G14502" s="12">
        <f t="shared" si="3"/>
        <v>1</v>
      </c>
    </row>
    <row r="14503" ht="15.75" customHeight="1">
      <c r="A14503" s="13">
        <v>42276.09375</v>
      </c>
      <c r="B14503" s="73">
        <f t="shared" si="1"/>
        <v>42276</v>
      </c>
      <c r="C14503" s="74">
        <f>IF(NewCustomer="Yes", IF(COUNTIF($I$2:$I$11,B14503)&gt;0,0,WEEKDAY(B14503,2)),IF(COUNTIF($I$2:$I$21,B14503)&gt;0,0,WEEKDAY(B14503,2)))</f>
        <v>2</v>
      </c>
      <c r="D14503" s="74">
        <f t="shared" si="2"/>
        <v>2</v>
      </c>
      <c r="E14503" s="12">
        <f>IFERROR(VLOOKUP(A14503,'IDAR Meter Data'!$A:$B,2,1),"")</f>
        <v>111</v>
      </c>
      <c r="F14503" s="75">
        <f>IF(CECCZ="CZ03",'Outside Temp'!B14503,IF(CECCZ="CZ04",'Outside Temp'!B14504,IF(CECCZ="CZ12",'Outside Temp'!B14505, IF(CECCZ="CZ13",'Outside Temp'!B14506))))</f>
        <v>58</v>
      </c>
      <c r="G14503" s="12">
        <f t="shared" si="3"/>
        <v>1</v>
      </c>
    </row>
    <row r="14504" ht="15.75" customHeight="1">
      <c r="A14504" s="13">
        <v>42276.104166666664</v>
      </c>
      <c r="B14504" s="73">
        <f t="shared" si="1"/>
        <v>42276</v>
      </c>
      <c r="C14504" s="74">
        <f>IF(NewCustomer="Yes", IF(COUNTIF($I$2:$I$11,B14504)&gt;0,0,WEEKDAY(B14504,2)),IF(COUNTIF($I$2:$I$21,B14504)&gt;0,0,WEEKDAY(B14504,2)))</f>
        <v>2</v>
      </c>
      <c r="D14504" s="74">
        <f t="shared" si="2"/>
        <v>2</v>
      </c>
      <c r="E14504" s="12">
        <f>IFERROR(VLOOKUP(A14504,'IDAR Meter Data'!$A:$B,2,1),"")</f>
        <v>110</v>
      </c>
      <c r="F14504" s="75">
        <f>IF(CECCZ="CZ03",'Outside Temp'!B14504,IF(CECCZ="CZ04",'Outside Temp'!B14505,IF(CECCZ="CZ12",'Outside Temp'!B14506, IF(CECCZ="CZ13",'Outside Temp'!B14507))))</f>
        <v>58</v>
      </c>
      <c r="G14504" s="12">
        <f t="shared" si="3"/>
        <v>1</v>
      </c>
    </row>
    <row r="14505" ht="15.75" customHeight="1">
      <c r="A14505" s="13">
        <v>42276.114583333336</v>
      </c>
      <c r="B14505" s="73">
        <f t="shared" si="1"/>
        <v>42276</v>
      </c>
      <c r="C14505" s="74">
        <f>IF(NewCustomer="Yes", IF(COUNTIF($I$2:$I$11,B14505)&gt;0,0,WEEKDAY(B14505,2)),IF(COUNTIF($I$2:$I$21,B14505)&gt;0,0,WEEKDAY(B14505,2)))</f>
        <v>2</v>
      </c>
      <c r="D14505" s="74">
        <f t="shared" si="2"/>
        <v>2</v>
      </c>
      <c r="E14505" s="12">
        <f>IFERROR(VLOOKUP(A14505,'IDAR Meter Data'!$A:$B,2,1),"")</f>
        <v>113</v>
      </c>
      <c r="F14505" s="75">
        <f>IF(CECCZ="CZ03",'Outside Temp'!B14505,IF(CECCZ="CZ04",'Outside Temp'!B14506,IF(CECCZ="CZ12",'Outside Temp'!B14507, IF(CECCZ="CZ13",'Outside Temp'!B14508))))</f>
        <v>58</v>
      </c>
      <c r="G14505" s="12">
        <f t="shared" si="3"/>
        <v>1</v>
      </c>
    </row>
    <row r="14506" ht="15.75" customHeight="1">
      <c r="A14506" s="13">
        <v>42276.125</v>
      </c>
      <c r="B14506" s="73">
        <f t="shared" si="1"/>
        <v>42276</v>
      </c>
      <c r="C14506" s="74">
        <f>IF(NewCustomer="Yes", IF(COUNTIF($I$2:$I$11,B14506)&gt;0,0,WEEKDAY(B14506,2)),IF(COUNTIF($I$2:$I$21,B14506)&gt;0,0,WEEKDAY(B14506,2)))</f>
        <v>2</v>
      </c>
      <c r="D14506" s="74">
        <f t="shared" si="2"/>
        <v>3</v>
      </c>
      <c r="E14506" s="12">
        <f>IFERROR(VLOOKUP(A14506,'IDAR Meter Data'!$A:$B,2,1),"")</f>
        <v>109</v>
      </c>
      <c r="F14506" s="75">
        <f>IF(CECCZ="CZ03",'Outside Temp'!B14506,IF(CECCZ="CZ04",'Outside Temp'!B14507,IF(CECCZ="CZ12",'Outside Temp'!B14508, IF(CECCZ="CZ13",'Outside Temp'!B14509))))</f>
        <v>58</v>
      </c>
      <c r="G14506" s="12">
        <f t="shared" si="3"/>
        <v>1</v>
      </c>
    </row>
    <row r="14507" ht="15.75" customHeight="1">
      <c r="A14507" s="13">
        <v>42276.135416666664</v>
      </c>
      <c r="B14507" s="73">
        <f t="shared" si="1"/>
        <v>42276</v>
      </c>
      <c r="C14507" s="74">
        <f>IF(NewCustomer="Yes", IF(COUNTIF($I$2:$I$11,B14507)&gt;0,0,WEEKDAY(B14507,2)),IF(COUNTIF($I$2:$I$21,B14507)&gt;0,0,WEEKDAY(B14507,2)))</f>
        <v>2</v>
      </c>
      <c r="D14507" s="74">
        <f t="shared" si="2"/>
        <v>3</v>
      </c>
      <c r="E14507" s="12">
        <f>IFERROR(VLOOKUP(A14507,'IDAR Meter Data'!$A:$B,2,1),"")</f>
        <v>113</v>
      </c>
      <c r="F14507" s="75">
        <f>IF(CECCZ="CZ03",'Outside Temp'!B14507,IF(CECCZ="CZ04",'Outside Temp'!B14508,IF(CECCZ="CZ12",'Outside Temp'!B14509, IF(CECCZ="CZ13",'Outside Temp'!B14510))))</f>
        <v>58</v>
      </c>
      <c r="G14507" s="12">
        <f t="shared" si="3"/>
        <v>1</v>
      </c>
    </row>
    <row r="14508" ht="15.75" customHeight="1">
      <c r="A14508" s="13">
        <v>42276.145833333336</v>
      </c>
      <c r="B14508" s="73">
        <f t="shared" si="1"/>
        <v>42276</v>
      </c>
      <c r="C14508" s="74">
        <f>IF(NewCustomer="Yes", IF(COUNTIF($I$2:$I$11,B14508)&gt;0,0,WEEKDAY(B14508,2)),IF(COUNTIF($I$2:$I$21,B14508)&gt;0,0,WEEKDAY(B14508,2)))</f>
        <v>2</v>
      </c>
      <c r="D14508" s="74">
        <f t="shared" si="2"/>
        <v>3</v>
      </c>
      <c r="E14508" s="12">
        <f>IFERROR(VLOOKUP(A14508,'IDAR Meter Data'!$A:$B,2,1),"")</f>
        <v>104</v>
      </c>
      <c r="F14508" s="75">
        <f>IF(CECCZ="CZ03",'Outside Temp'!B14508,IF(CECCZ="CZ04",'Outside Temp'!B14509,IF(CECCZ="CZ12",'Outside Temp'!B14510, IF(CECCZ="CZ13",'Outside Temp'!B14511))))</f>
        <v>58</v>
      </c>
      <c r="G14508" s="12">
        <f t="shared" si="3"/>
        <v>1</v>
      </c>
    </row>
    <row r="14509" ht="15.75" customHeight="1">
      <c r="A14509" s="13">
        <v>42276.15625</v>
      </c>
      <c r="B14509" s="73">
        <f t="shared" si="1"/>
        <v>42276</v>
      </c>
      <c r="C14509" s="74">
        <f>IF(NewCustomer="Yes", IF(COUNTIF($I$2:$I$11,B14509)&gt;0,0,WEEKDAY(B14509,2)),IF(COUNTIF($I$2:$I$21,B14509)&gt;0,0,WEEKDAY(B14509,2)))</f>
        <v>2</v>
      </c>
      <c r="D14509" s="74">
        <f t="shared" si="2"/>
        <v>3</v>
      </c>
      <c r="E14509" s="12">
        <f>IFERROR(VLOOKUP(A14509,'IDAR Meter Data'!$A:$B,2,1),"")</f>
        <v>112</v>
      </c>
      <c r="F14509" s="75">
        <f>IF(CECCZ="CZ03",'Outside Temp'!B14509,IF(CECCZ="CZ04",'Outside Temp'!B14510,IF(CECCZ="CZ12",'Outside Temp'!B14511, IF(CECCZ="CZ13",'Outside Temp'!B14512))))</f>
        <v>58</v>
      </c>
      <c r="G14509" s="12">
        <f t="shared" si="3"/>
        <v>1</v>
      </c>
    </row>
    <row r="14510" ht="15.75" customHeight="1">
      <c r="A14510" s="13">
        <v>42276.166666666664</v>
      </c>
      <c r="B14510" s="73">
        <f t="shared" si="1"/>
        <v>42276</v>
      </c>
      <c r="C14510" s="74">
        <f>IF(NewCustomer="Yes", IF(COUNTIF($I$2:$I$11,B14510)&gt;0,0,WEEKDAY(B14510,2)),IF(COUNTIF($I$2:$I$21,B14510)&gt;0,0,WEEKDAY(B14510,2)))</f>
        <v>2</v>
      </c>
      <c r="D14510" s="74">
        <f t="shared" si="2"/>
        <v>4</v>
      </c>
      <c r="E14510" s="12">
        <f>IFERROR(VLOOKUP(A14510,'IDAR Meter Data'!$A:$B,2,1),"")</f>
        <v>112</v>
      </c>
      <c r="F14510" s="75">
        <f>IF(CECCZ="CZ03",'Outside Temp'!B14510,IF(CECCZ="CZ04",'Outside Temp'!B14511,IF(CECCZ="CZ12",'Outside Temp'!B14512, IF(CECCZ="CZ13",'Outside Temp'!B14513))))</f>
        <v>58</v>
      </c>
      <c r="G14510" s="12">
        <f t="shared" si="3"/>
        <v>1</v>
      </c>
    </row>
    <row r="14511" ht="15.75" customHeight="1">
      <c r="A14511" s="13">
        <v>42276.177083333336</v>
      </c>
      <c r="B14511" s="73">
        <f t="shared" si="1"/>
        <v>42276</v>
      </c>
      <c r="C14511" s="74">
        <f>IF(NewCustomer="Yes", IF(COUNTIF($I$2:$I$11,B14511)&gt;0,0,WEEKDAY(B14511,2)),IF(COUNTIF($I$2:$I$21,B14511)&gt;0,0,WEEKDAY(B14511,2)))</f>
        <v>2</v>
      </c>
      <c r="D14511" s="74">
        <f t="shared" si="2"/>
        <v>4</v>
      </c>
      <c r="E14511" s="12">
        <f>IFERROR(VLOOKUP(A14511,'IDAR Meter Data'!$A:$B,2,1),"")</f>
        <v>108</v>
      </c>
      <c r="F14511" s="75">
        <f>IF(CECCZ="CZ03",'Outside Temp'!B14511,IF(CECCZ="CZ04",'Outside Temp'!B14512,IF(CECCZ="CZ12",'Outside Temp'!B14513, IF(CECCZ="CZ13",'Outside Temp'!B14514))))</f>
        <v>58</v>
      </c>
      <c r="G14511" s="12">
        <f t="shared" si="3"/>
        <v>1</v>
      </c>
    </row>
    <row r="14512" ht="15.75" customHeight="1">
      <c r="A14512" s="13">
        <v>42276.1875</v>
      </c>
      <c r="B14512" s="73">
        <f t="shared" si="1"/>
        <v>42276</v>
      </c>
      <c r="C14512" s="74">
        <f>IF(NewCustomer="Yes", IF(COUNTIF($I$2:$I$11,B14512)&gt;0,0,WEEKDAY(B14512,2)),IF(COUNTIF($I$2:$I$21,B14512)&gt;0,0,WEEKDAY(B14512,2)))</f>
        <v>2</v>
      </c>
      <c r="D14512" s="74">
        <f t="shared" si="2"/>
        <v>4</v>
      </c>
      <c r="E14512" s="12">
        <f>IFERROR(VLOOKUP(A14512,'IDAR Meter Data'!$A:$B,2,1),"")</f>
        <v>106</v>
      </c>
      <c r="F14512" s="75">
        <f>IF(CECCZ="CZ03",'Outside Temp'!B14512,IF(CECCZ="CZ04",'Outside Temp'!B14513,IF(CECCZ="CZ12",'Outside Temp'!B14514, IF(CECCZ="CZ13",'Outside Temp'!B14515))))</f>
        <v>58</v>
      </c>
      <c r="G14512" s="12">
        <f t="shared" si="3"/>
        <v>1</v>
      </c>
    </row>
    <row r="14513" ht="15.75" customHeight="1">
      <c r="A14513" s="13">
        <v>42276.197916666664</v>
      </c>
      <c r="B14513" s="73">
        <f t="shared" si="1"/>
        <v>42276</v>
      </c>
      <c r="C14513" s="74">
        <f>IF(NewCustomer="Yes", IF(COUNTIF($I$2:$I$11,B14513)&gt;0,0,WEEKDAY(B14513,2)),IF(COUNTIF($I$2:$I$21,B14513)&gt;0,0,WEEKDAY(B14513,2)))</f>
        <v>2</v>
      </c>
      <c r="D14513" s="74">
        <f t="shared" si="2"/>
        <v>4</v>
      </c>
      <c r="E14513" s="12">
        <f>IFERROR(VLOOKUP(A14513,'IDAR Meter Data'!$A:$B,2,1),"")</f>
        <v>114</v>
      </c>
      <c r="F14513" s="75">
        <f>IF(CECCZ="CZ03",'Outside Temp'!B14513,IF(CECCZ="CZ04",'Outside Temp'!B14514,IF(CECCZ="CZ12",'Outside Temp'!B14515, IF(CECCZ="CZ13",'Outside Temp'!B14516))))</f>
        <v>58</v>
      </c>
      <c r="G14513" s="12">
        <f t="shared" si="3"/>
        <v>1</v>
      </c>
    </row>
    <row r="14514" ht="15.75" customHeight="1">
      <c r="A14514" s="13">
        <v>42276.208333333336</v>
      </c>
      <c r="B14514" s="73">
        <f t="shared" si="1"/>
        <v>42276</v>
      </c>
      <c r="C14514" s="74">
        <f>IF(NewCustomer="Yes", IF(COUNTIF($I$2:$I$11,B14514)&gt;0,0,WEEKDAY(B14514,2)),IF(COUNTIF($I$2:$I$21,B14514)&gt;0,0,WEEKDAY(B14514,2)))</f>
        <v>2</v>
      </c>
      <c r="D14514" s="74">
        <f t="shared" si="2"/>
        <v>5</v>
      </c>
      <c r="E14514" s="12">
        <f>IFERROR(VLOOKUP(A14514,'IDAR Meter Data'!$A:$B,2,1),"")</f>
        <v>107</v>
      </c>
      <c r="F14514" s="75">
        <f>IF(CECCZ="CZ03",'Outside Temp'!B14514,IF(CECCZ="CZ04",'Outside Temp'!B14515,IF(CECCZ="CZ12",'Outside Temp'!B14516, IF(CECCZ="CZ13",'Outside Temp'!B14517))))</f>
        <v>58.06666667</v>
      </c>
      <c r="G14514" s="12">
        <f t="shared" si="3"/>
        <v>1</v>
      </c>
    </row>
    <row r="14515" ht="15.75" customHeight="1">
      <c r="A14515" s="13">
        <v>42276.21875</v>
      </c>
      <c r="B14515" s="73">
        <f t="shared" si="1"/>
        <v>42276</v>
      </c>
      <c r="C14515" s="74">
        <f>IF(NewCustomer="Yes", IF(COUNTIF($I$2:$I$11,B14515)&gt;0,0,WEEKDAY(B14515,2)),IF(COUNTIF($I$2:$I$21,B14515)&gt;0,0,WEEKDAY(B14515,2)))</f>
        <v>2</v>
      </c>
      <c r="D14515" s="74">
        <f t="shared" si="2"/>
        <v>5</v>
      </c>
      <c r="E14515" s="12">
        <f>IFERROR(VLOOKUP(A14515,'IDAR Meter Data'!$A:$B,2,1),"")</f>
        <v>111</v>
      </c>
      <c r="F14515" s="75">
        <f>IF(CECCZ="CZ03",'Outside Temp'!B14515,IF(CECCZ="CZ04",'Outside Temp'!B14516,IF(CECCZ="CZ12",'Outside Temp'!B14517, IF(CECCZ="CZ13",'Outside Temp'!B14518))))</f>
        <v>58.31666667</v>
      </c>
      <c r="G14515" s="12">
        <f t="shared" si="3"/>
        <v>1</v>
      </c>
    </row>
    <row r="14516" ht="15.75" customHeight="1">
      <c r="A14516" s="13">
        <v>42276.229166666664</v>
      </c>
      <c r="B14516" s="73">
        <f t="shared" si="1"/>
        <v>42276</v>
      </c>
      <c r="C14516" s="74">
        <f>IF(NewCustomer="Yes", IF(COUNTIF($I$2:$I$11,B14516)&gt;0,0,WEEKDAY(B14516,2)),IF(COUNTIF($I$2:$I$21,B14516)&gt;0,0,WEEKDAY(B14516,2)))</f>
        <v>2</v>
      </c>
      <c r="D14516" s="74">
        <f t="shared" si="2"/>
        <v>5</v>
      </c>
      <c r="E14516" s="12">
        <f>IFERROR(VLOOKUP(A14516,'IDAR Meter Data'!$A:$B,2,1),"")</f>
        <v>109</v>
      </c>
      <c r="F14516" s="75">
        <f>IF(CECCZ="CZ03",'Outside Temp'!B14516,IF(CECCZ="CZ04",'Outside Temp'!B14517,IF(CECCZ="CZ12",'Outside Temp'!B14518, IF(CECCZ="CZ13",'Outside Temp'!B14519))))</f>
        <v>58.56666667</v>
      </c>
      <c r="G14516" s="12">
        <f t="shared" si="3"/>
        <v>1</v>
      </c>
    </row>
    <row r="14517" ht="15.75" customHeight="1">
      <c r="A14517" s="13">
        <v>42276.239583333336</v>
      </c>
      <c r="B14517" s="73">
        <f t="shared" si="1"/>
        <v>42276</v>
      </c>
      <c r="C14517" s="74">
        <f>IF(NewCustomer="Yes", IF(COUNTIF($I$2:$I$11,B14517)&gt;0,0,WEEKDAY(B14517,2)),IF(COUNTIF($I$2:$I$21,B14517)&gt;0,0,WEEKDAY(B14517,2)))</f>
        <v>2</v>
      </c>
      <c r="D14517" s="74">
        <f t="shared" si="2"/>
        <v>5</v>
      </c>
      <c r="E14517" s="12">
        <f>IFERROR(VLOOKUP(A14517,'IDAR Meter Data'!$A:$B,2,1),"")</f>
        <v>104</v>
      </c>
      <c r="F14517" s="75">
        <f>IF(CECCZ="CZ03",'Outside Temp'!B14517,IF(CECCZ="CZ04",'Outside Temp'!B14518,IF(CECCZ="CZ12",'Outside Temp'!B14519, IF(CECCZ="CZ13",'Outside Temp'!B14520))))</f>
        <v>58.81666667</v>
      </c>
      <c r="G14517" s="12">
        <f t="shared" si="3"/>
        <v>1</v>
      </c>
    </row>
    <row r="14518" ht="15.75" customHeight="1">
      <c r="A14518" s="13">
        <v>42276.25</v>
      </c>
      <c r="B14518" s="73">
        <f t="shared" si="1"/>
        <v>42276</v>
      </c>
      <c r="C14518" s="74">
        <f>IF(NewCustomer="Yes", IF(COUNTIF($I$2:$I$11,B14518)&gt;0,0,WEEKDAY(B14518,2)),IF(COUNTIF($I$2:$I$21,B14518)&gt;0,0,WEEKDAY(B14518,2)))</f>
        <v>2</v>
      </c>
      <c r="D14518" s="74">
        <f t="shared" si="2"/>
        <v>6</v>
      </c>
      <c r="E14518" s="12">
        <f>IFERROR(VLOOKUP(A14518,'IDAR Meter Data'!$A:$B,2,1),"")</f>
        <v>116</v>
      </c>
      <c r="F14518" s="75">
        <f>IF(CECCZ="CZ03",'Outside Temp'!B14518,IF(CECCZ="CZ04",'Outside Temp'!B14519,IF(CECCZ="CZ12",'Outside Temp'!B14520, IF(CECCZ="CZ13",'Outside Temp'!B14521))))</f>
        <v>59</v>
      </c>
      <c r="G14518" s="12">
        <f t="shared" si="3"/>
        <v>1</v>
      </c>
    </row>
    <row r="14519" ht="15.75" customHeight="1">
      <c r="A14519" s="13">
        <v>42276.260416666664</v>
      </c>
      <c r="B14519" s="73">
        <f t="shared" si="1"/>
        <v>42276</v>
      </c>
      <c r="C14519" s="74">
        <f>IF(NewCustomer="Yes", IF(COUNTIF($I$2:$I$11,B14519)&gt;0,0,WEEKDAY(B14519,2)),IF(COUNTIF($I$2:$I$21,B14519)&gt;0,0,WEEKDAY(B14519,2)))</f>
        <v>2</v>
      </c>
      <c r="D14519" s="74">
        <f t="shared" si="2"/>
        <v>6</v>
      </c>
      <c r="E14519" s="12">
        <f>IFERROR(VLOOKUP(A14519,'IDAR Meter Data'!$A:$B,2,1),"")</f>
        <v>109</v>
      </c>
      <c r="F14519" s="75">
        <f>IF(CECCZ="CZ03",'Outside Temp'!B14519,IF(CECCZ="CZ04",'Outside Temp'!B14520,IF(CECCZ="CZ12",'Outside Temp'!B14521, IF(CECCZ="CZ13",'Outside Temp'!B14522))))</f>
        <v>59</v>
      </c>
      <c r="G14519" s="12">
        <f t="shared" si="3"/>
        <v>1</v>
      </c>
    </row>
    <row r="14520" ht="15.75" customHeight="1">
      <c r="A14520" s="13">
        <v>42276.270833333336</v>
      </c>
      <c r="B14520" s="73">
        <f t="shared" si="1"/>
        <v>42276</v>
      </c>
      <c r="C14520" s="74">
        <f>IF(NewCustomer="Yes", IF(COUNTIF($I$2:$I$11,B14520)&gt;0,0,WEEKDAY(B14520,2)),IF(COUNTIF($I$2:$I$21,B14520)&gt;0,0,WEEKDAY(B14520,2)))</f>
        <v>2</v>
      </c>
      <c r="D14520" s="74">
        <f t="shared" si="2"/>
        <v>6</v>
      </c>
      <c r="E14520" s="12">
        <f>IFERROR(VLOOKUP(A14520,'IDAR Meter Data'!$A:$B,2,1),"")</f>
        <v>108</v>
      </c>
      <c r="F14520" s="75">
        <f>IF(CECCZ="CZ03",'Outside Temp'!B14520,IF(CECCZ="CZ04",'Outside Temp'!B14521,IF(CECCZ="CZ12",'Outside Temp'!B14522, IF(CECCZ="CZ13",'Outside Temp'!B14523))))</f>
        <v>59</v>
      </c>
      <c r="G14520" s="12">
        <f t="shared" si="3"/>
        <v>1</v>
      </c>
    </row>
    <row r="14521" ht="15.75" customHeight="1">
      <c r="A14521" s="13">
        <v>42276.28125</v>
      </c>
      <c r="B14521" s="73">
        <f t="shared" si="1"/>
        <v>42276</v>
      </c>
      <c r="C14521" s="74">
        <f>IF(NewCustomer="Yes", IF(COUNTIF($I$2:$I$11,B14521)&gt;0,0,WEEKDAY(B14521,2)),IF(COUNTIF($I$2:$I$21,B14521)&gt;0,0,WEEKDAY(B14521,2)))</f>
        <v>2</v>
      </c>
      <c r="D14521" s="74">
        <f t="shared" si="2"/>
        <v>6</v>
      </c>
      <c r="E14521" s="12">
        <f>IFERROR(VLOOKUP(A14521,'IDAR Meter Data'!$A:$B,2,1),"")</f>
        <v>105</v>
      </c>
      <c r="F14521" s="75">
        <f>IF(CECCZ="CZ03",'Outside Temp'!B14521,IF(CECCZ="CZ04",'Outside Temp'!B14522,IF(CECCZ="CZ12",'Outside Temp'!B14523, IF(CECCZ="CZ13",'Outside Temp'!B14524))))</f>
        <v>59</v>
      </c>
      <c r="G14521" s="12">
        <f t="shared" si="3"/>
        <v>1</v>
      </c>
    </row>
    <row r="14522" ht="15.75" customHeight="1">
      <c r="A14522" s="13">
        <v>42276.291666666664</v>
      </c>
      <c r="B14522" s="73">
        <f t="shared" si="1"/>
        <v>42276</v>
      </c>
      <c r="C14522" s="74">
        <f>IF(NewCustomer="Yes", IF(COUNTIF($I$2:$I$11,B14522)&gt;0,0,WEEKDAY(B14522,2)),IF(COUNTIF($I$2:$I$21,B14522)&gt;0,0,WEEKDAY(B14522,2)))</f>
        <v>2</v>
      </c>
      <c r="D14522" s="74">
        <f t="shared" si="2"/>
        <v>7</v>
      </c>
      <c r="E14522" s="12">
        <f>IFERROR(VLOOKUP(A14522,'IDAR Meter Data'!$A:$B,2,1),"")</f>
        <v>108</v>
      </c>
      <c r="F14522" s="75">
        <f>IF(CECCZ="CZ03",'Outside Temp'!B14522,IF(CECCZ="CZ04",'Outside Temp'!B14523,IF(CECCZ="CZ12",'Outside Temp'!B14524, IF(CECCZ="CZ13",'Outside Temp'!B14525))))</f>
        <v>59.13793103</v>
      </c>
      <c r="G14522" s="12">
        <f t="shared" si="3"/>
        <v>1</v>
      </c>
    </row>
    <row r="14523" ht="15.75" customHeight="1">
      <c r="A14523" s="13">
        <v>42276.302083333336</v>
      </c>
      <c r="B14523" s="73">
        <f t="shared" si="1"/>
        <v>42276</v>
      </c>
      <c r="C14523" s="74">
        <f>IF(NewCustomer="Yes", IF(COUNTIF($I$2:$I$11,B14523)&gt;0,0,WEEKDAY(B14523,2)),IF(COUNTIF($I$2:$I$21,B14523)&gt;0,0,WEEKDAY(B14523,2)))</f>
        <v>2</v>
      </c>
      <c r="D14523" s="74">
        <f t="shared" si="2"/>
        <v>7</v>
      </c>
      <c r="E14523" s="12">
        <f>IFERROR(VLOOKUP(A14523,'IDAR Meter Data'!$A:$B,2,1),"")</f>
        <v>243</v>
      </c>
      <c r="F14523" s="75">
        <f>IF(CECCZ="CZ03",'Outside Temp'!B14523,IF(CECCZ="CZ04",'Outside Temp'!B14524,IF(CECCZ="CZ12",'Outside Temp'!B14525, IF(CECCZ="CZ13",'Outside Temp'!B14526))))</f>
        <v>59.65517241</v>
      </c>
      <c r="G14523" s="12">
        <f t="shared" si="3"/>
        <v>1</v>
      </c>
    </row>
    <row r="14524" ht="15.75" customHeight="1">
      <c r="A14524" s="13">
        <v>42276.3125</v>
      </c>
      <c r="B14524" s="73">
        <f t="shared" si="1"/>
        <v>42276</v>
      </c>
      <c r="C14524" s="74">
        <f>IF(NewCustomer="Yes", IF(COUNTIF($I$2:$I$11,B14524)&gt;0,0,WEEKDAY(B14524,2)),IF(COUNTIF($I$2:$I$21,B14524)&gt;0,0,WEEKDAY(B14524,2)))</f>
        <v>2</v>
      </c>
      <c r="D14524" s="74">
        <f t="shared" si="2"/>
        <v>7</v>
      </c>
      <c r="E14524" s="12">
        <f>IFERROR(VLOOKUP(A14524,'IDAR Meter Data'!$A:$B,2,1),"")</f>
        <v>208</v>
      </c>
      <c r="F14524" s="75">
        <f>IF(CECCZ="CZ03",'Outside Temp'!B14524,IF(CECCZ="CZ04",'Outside Temp'!B14525,IF(CECCZ="CZ12",'Outside Temp'!B14526, IF(CECCZ="CZ13",'Outside Temp'!B14527))))</f>
        <v>60.17241379</v>
      </c>
      <c r="G14524" s="12">
        <f t="shared" si="3"/>
        <v>1</v>
      </c>
    </row>
    <row r="14525" ht="15.75" customHeight="1">
      <c r="A14525" s="13">
        <v>42276.322916666664</v>
      </c>
      <c r="B14525" s="73">
        <f t="shared" si="1"/>
        <v>42276</v>
      </c>
      <c r="C14525" s="74">
        <f>IF(NewCustomer="Yes", IF(COUNTIF($I$2:$I$11,B14525)&gt;0,0,WEEKDAY(B14525,2)),IF(COUNTIF($I$2:$I$21,B14525)&gt;0,0,WEEKDAY(B14525,2)))</f>
        <v>2</v>
      </c>
      <c r="D14525" s="74">
        <f t="shared" si="2"/>
        <v>7</v>
      </c>
      <c r="E14525" s="12">
        <f>IFERROR(VLOOKUP(A14525,'IDAR Meter Data'!$A:$B,2,1),"")</f>
        <v>172</v>
      </c>
      <c r="F14525" s="75">
        <f>IF(CECCZ="CZ03",'Outside Temp'!B14525,IF(CECCZ="CZ04",'Outside Temp'!B14526,IF(CECCZ="CZ12",'Outside Temp'!B14527, IF(CECCZ="CZ13",'Outside Temp'!B14528))))</f>
        <v>60.68965517</v>
      </c>
      <c r="G14525" s="12">
        <f t="shared" si="3"/>
        <v>1</v>
      </c>
    </row>
    <row r="14526" ht="15.75" customHeight="1">
      <c r="A14526" s="13">
        <v>42276.333333333336</v>
      </c>
      <c r="B14526" s="73">
        <f t="shared" si="1"/>
        <v>42276</v>
      </c>
      <c r="C14526" s="74">
        <f>IF(NewCustomer="Yes", IF(COUNTIF($I$2:$I$11,B14526)&gt;0,0,WEEKDAY(B14526,2)),IF(COUNTIF($I$2:$I$21,B14526)&gt;0,0,WEEKDAY(B14526,2)))</f>
        <v>2</v>
      </c>
      <c r="D14526" s="74">
        <f t="shared" si="2"/>
        <v>8</v>
      </c>
      <c r="E14526" s="12">
        <f>IFERROR(VLOOKUP(A14526,'IDAR Meter Data'!$A:$B,2,1),"")</f>
        <v>171</v>
      </c>
      <c r="F14526" s="75">
        <f>IF(CECCZ="CZ03",'Outside Temp'!B14526,IF(CECCZ="CZ04",'Outside Temp'!B14527,IF(CECCZ="CZ12",'Outside Temp'!B14528, IF(CECCZ="CZ13",'Outside Temp'!B14529))))</f>
        <v>61.13793103</v>
      </c>
      <c r="G14526" s="12">
        <f t="shared" si="3"/>
        <v>1</v>
      </c>
    </row>
    <row r="14527" ht="15.75" customHeight="1">
      <c r="A14527" s="13">
        <v>42276.34375</v>
      </c>
      <c r="B14527" s="73">
        <f t="shared" si="1"/>
        <v>42276</v>
      </c>
      <c r="C14527" s="74">
        <f>IF(NewCustomer="Yes", IF(COUNTIF($I$2:$I$11,B14527)&gt;0,0,WEEKDAY(B14527,2)),IF(COUNTIF($I$2:$I$21,B14527)&gt;0,0,WEEKDAY(B14527,2)))</f>
        <v>2</v>
      </c>
      <c r="D14527" s="74">
        <f t="shared" si="2"/>
        <v>8</v>
      </c>
      <c r="E14527" s="12">
        <f>IFERROR(VLOOKUP(A14527,'IDAR Meter Data'!$A:$B,2,1),"")</f>
        <v>166</v>
      </c>
      <c r="F14527" s="75">
        <f>IF(CECCZ="CZ03",'Outside Temp'!B14527,IF(CECCZ="CZ04",'Outside Temp'!B14528,IF(CECCZ="CZ12",'Outside Temp'!B14529, IF(CECCZ="CZ13",'Outside Temp'!B14530))))</f>
        <v>61.65517241</v>
      </c>
      <c r="G14527" s="12">
        <f t="shared" si="3"/>
        <v>1</v>
      </c>
    </row>
    <row r="14528" ht="15.75" customHeight="1">
      <c r="A14528" s="13">
        <v>42276.354166666664</v>
      </c>
      <c r="B14528" s="73">
        <f t="shared" si="1"/>
        <v>42276</v>
      </c>
      <c r="C14528" s="74">
        <f>IF(NewCustomer="Yes", IF(COUNTIF($I$2:$I$11,B14528)&gt;0,0,WEEKDAY(B14528,2)),IF(COUNTIF($I$2:$I$21,B14528)&gt;0,0,WEEKDAY(B14528,2)))</f>
        <v>2</v>
      </c>
      <c r="D14528" s="74">
        <f t="shared" si="2"/>
        <v>8</v>
      </c>
      <c r="E14528" s="12">
        <f>IFERROR(VLOOKUP(A14528,'IDAR Meter Data'!$A:$B,2,1),"")</f>
        <v>187</v>
      </c>
      <c r="F14528" s="75">
        <f>IF(CECCZ="CZ03",'Outside Temp'!B14528,IF(CECCZ="CZ04",'Outside Temp'!B14529,IF(CECCZ="CZ12",'Outside Temp'!B14530, IF(CECCZ="CZ13",'Outside Temp'!B14531))))</f>
        <v>62.17241379</v>
      </c>
      <c r="G14528" s="12">
        <f t="shared" si="3"/>
        <v>1</v>
      </c>
    </row>
    <row r="14529" ht="15.75" customHeight="1">
      <c r="A14529" s="13">
        <v>42276.364583333336</v>
      </c>
      <c r="B14529" s="73">
        <f t="shared" si="1"/>
        <v>42276</v>
      </c>
      <c r="C14529" s="74">
        <f>IF(NewCustomer="Yes", IF(COUNTIF($I$2:$I$11,B14529)&gt;0,0,WEEKDAY(B14529,2)),IF(COUNTIF($I$2:$I$21,B14529)&gt;0,0,WEEKDAY(B14529,2)))</f>
        <v>2</v>
      </c>
      <c r="D14529" s="74">
        <f t="shared" si="2"/>
        <v>8</v>
      </c>
      <c r="E14529" s="12">
        <f>IFERROR(VLOOKUP(A14529,'IDAR Meter Data'!$A:$B,2,1),"")</f>
        <v>188</v>
      </c>
      <c r="F14529" s="75">
        <f>IF(CECCZ="CZ03",'Outside Temp'!B14529,IF(CECCZ="CZ04",'Outside Temp'!B14530,IF(CECCZ="CZ12",'Outside Temp'!B14531, IF(CECCZ="CZ13",'Outside Temp'!B14532))))</f>
        <v>62.68965517</v>
      </c>
      <c r="G14529" s="12">
        <f t="shared" si="3"/>
        <v>1</v>
      </c>
    </row>
    <row r="14530" ht="15.75" customHeight="1">
      <c r="A14530" s="13">
        <v>42276.375</v>
      </c>
      <c r="B14530" s="73">
        <f t="shared" si="1"/>
        <v>42276</v>
      </c>
      <c r="C14530" s="74">
        <f>IF(NewCustomer="Yes", IF(COUNTIF($I$2:$I$11,B14530)&gt;0,0,WEEKDAY(B14530,2)),IF(COUNTIF($I$2:$I$21,B14530)&gt;0,0,WEEKDAY(B14530,2)))</f>
        <v>2</v>
      </c>
      <c r="D14530" s="74">
        <f t="shared" si="2"/>
        <v>9</v>
      </c>
      <c r="E14530" s="12">
        <f>IFERROR(VLOOKUP(A14530,'IDAR Meter Data'!$A:$B,2,1),"")</f>
        <v>174</v>
      </c>
      <c r="F14530" s="75">
        <f>IF(CECCZ="CZ03",'Outside Temp'!B14530,IF(CECCZ="CZ04",'Outside Temp'!B14531,IF(CECCZ="CZ12",'Outside Temp'!B14532, IF(CECCZ="CZ13",'Outside Temp'!B14533))))</f>
        <v>62</v>
      </c>
      <c r="G14530" s="12">
        <f t="shared" si="3"/>
        <v>1</v>
      </c>
    </row>
    <row r="14531" ht="15.75" customHeight="1">
      <c r="A14531" s="13">
        <v>42276.385416666664</v>
      </c>
      <c r="B14531" s="73">
        <f t="shared" si="1"/>
        <v>42276</v>
      </c>
      <c r="C14531" s="74">
        <f>IF(NewCustomer="Yes", IF(COUNTIF($I$2:$I$11,B14531)&gt;0,0,WEEKDAY(B14531,2)),IF(COUNTIF($I$2:$I$21,B14531)&gt;0,0,WEEKDAY(B14531,2)))</f>
        <v>2</v>
      </c>
      <c r="D14531" s="74">
        <f t="shared" si="2"/>
        <v>9</v>
      </c>
      <c r="E14531" s="12">
        <f>IFERROR(VLOOKUP(A14531,'IDAR Meter Data'!$A:$B,2,1),"")</f>
        <v>175</v>
      </c>
      <c r="F14531" s="75">
        <f>IF(CECCZ="CZ03",'Outside Temp'!B14531,IF(CECCZ="CZ04",'Outside Temp'!B14532,IF(CECCZ="CZ12",'Outside Temp'!B14533, IF(CECCZ="CZ13",'Outside Temp'!B14534))))</f>
        <v>62</v>
      </c>
      <c r="G14531" s="12">
        <f t="shared" si="3"/>
        <v>1</v>
      </c>
    </row>
    <row r="14532" ht="15.75" customHeight="1">
      <c r="A14532" s="13">
        <v>42276.395833333336</v>
      </c>
      <c r="B14532" s="73">
        <f t="shared" si="1"/>
        <v>42276</v>
      </c>
      <c r="C14532" s="74">
        <f>IF(NewCustomer="Yes", IF(COUNTIF($I$2:$I$11,B14532)&gt;0,0,WEEKDAY(B14532,2)),IF(COUNTIF($I$2:$I$21,B14532)&gt;0,0,WEEKDAY(B14532,2)))</f>
        <v>2</v>
      </c>
      <c r="D14532" s="74">
        <f t="shared" si="2"/>
        <v>9</v>
      </c>
      <c r="E14532" s="12">
        <f>IFERROR(VLOOKUP(A14532,'IDAR Meter Data'!$A:$B,2,1),"")</f>
        <v>190</v>
      </c>
      <c r="F14532" s="75">
        <f>IF(CECCZ="CZ03",'Outside Temp'!B14532,IF(CECCZ="CZ04",'Outside Temp'!B14533,IF(CECCZ="CZ12",'Outside Temp'!B14534, IF(CECCZ="CZ13",'Outside Temp'!B14535))))</f>
        <v>62</v>
      </c>
      <c r="G14532" s="12">
        <f t="shared" si="3"/>
        <v>1</v>
      </c>
    </row>
    <row r="14533" ht="15.75" customHeight="1">
      <c r="A14533" s="13">
        <v>42276.40625</v>
      </c>
      <c r="B14533" s="73">
        <f t="shared" si="1"/>
        <v>42276</v>
      </c>
      <c r="C14533" s="74">
        <f>IF(NewCustomer="Yes", IF(COUNTIF($I$2:$I$11,B14533)&gt;0,0,WEEKDAY(B14533,2)),IF(COUNTIF($I$2:$I$21,B14533)&gt;0,0,WEEKDAY(B14533,2)))</f>
        <v>2</v>
      </c>
      <c r="D14533" s="74">
        <f t="shared" si="2"/>
        <v>9</v>
      </c>
      <c r="E14533" s="12">
        <f>IFERROR(VLOOKUP(A14533,'IDAR Meter Data'!$A:$B,2,1),"")</f>
        <v>201</v>
      </c>
      <c r="F14533" s="75">
        <f>IF(CECCZ="CZ03",'Outside Temp'!B14533,IF(CECCZ="CZ04",'Outside Temp'!B14534,IF(CECCZ="CZ12",'Outside Temp'!B14535, IF(CECCZ="CZ13",'Outside Temp'!B14536))))</f>
        <v>62</v>
      </c>
      <c r="G14533" s="12">
        <f t="shared" si="3"/>
        <v>1</v>
      </c>
    </row>
    <row r="14534" ht="15.75" customHeight="1">
      <c r="A14534" s="13">
        <v>42276.416666666664</v>
      </c>
      <c r="B14534" s="73">
        <f t="shared" si="1"/>
        <v>42276</v>
      </c>
      <c r="C14534" s="74">
        <f>IF(NewCustomer="Yes", IF(COUNTIF($I$2:$I$11,B14534)&gt;0,0,WEEKDAY(B14534,2)),IF(COUNTIF($I$2:$I$21,B14534)&gt;0,0,WEEKDAY(B14534,2)))</f>
        <v>2</v>
      </c>
      <c r="D14534" s="74">
        <f t="shared" si="2"/>
        <v>10</v>
      </c>
      <c r="E14534" s="12">
        <f>IFERROR(VLOOKUP(A14534,'IDAR Meter Data'!$A:$B,2,1),"")</f>
        <v>202</v>
      </c>
      <c r="F14534" s="75">
        <f>IF(CECCZ="CZ03",'Outside Temp'!B14534,IF(CECCZ="CZ04",'Outside Temp'!B14535,IF(CECCZ="CZ12",'Outside Temp'!B14536, IF(CECCZ="CZ13",'Outside Temp'!B14537))))</f>
        <v>62.26666667</v>
      </c>
      <c r="G14534" s="12">
        <f t="shared" si="3"/>
        <v>1</v>
      </c>
    </row>
    <row r="14535" ht="15.75" customHeight="1">
      <c r="A14535" s="13">
        <v>42276.427083333336</v>
      </c>
      <c r="B14535" s="73">
        <f t="shared" si="1"/>
        <v>42276</v>
      </c>
      <c r="C14535" s="74">
        <f>IF(NewCustomer="Yes", IF(COUNTIF($I$2:$I$11,B14535)&gt;0,0,WEEKDAY(B14535,2)),IF(COUNTIF($I$2:$I$21,B14535)&gt;0,0,WEEKDAY(B14535,2)))</f>
        <v>2</v>
      </c>
      <c r="D14535" s="74">
        <f t="shared" si="2"/>
        <v>10</v>
      </c>
      <c r="E14535" s="12">
        <f>IFERROR(VLOOKUP(A14535,'IDAR Meter Data'!$A:$B,2,1),"")</f>
        <v>201</v>
      </c>
      <c r="F14535" s="75">
        <f>IF(CECCZ="CZ03",'Outside Temp'!B14535,IF(CECCZ="CZ04",'Outside Temp'!B14536,IF(CECCZ="CZ12",'Outside Temp'!B14537, IF(CECCZ="CZ13",'Outside Temp'!B14538))))</f>
        <v>63.26666667</v>
      </c>
      <c r="G14535" s="12">
        <f t="shared" si="3"/>
        <v>1</v>
      </c>
    </row>
    <row r="14536" ht="15.75" customHeight="1">
      <c r="A14536" s="13">
        <v>42276.4375</v>
      </c>
      <c r="B14536" s="73">
        <f t="shared" si="1"/>
        <v>42276</v>
      </c>
      <c r="C14536" s="74">
        <f>IF(NewCustomer="Yes", IF(COUNTIF($I$2:$I$11,B14536)&gt;0,0,WEEKDAY(B14536,2)),IF(COUNTIF($I$2:$I$21,B14536)&gt;0,0,WEEKDAY(B14536,2)))</f>
        <v>2</v>
      </c>
      <c r="D14536" s="74">
        <f t="shared" si="2"/>
        <v>10</v>
      </c>
      <c r="E14536" s="12">
        <f>IFERROR(VLOOKUP(A14536,'IDAR Meter Data'!$A:$B,2,1),"")</f>
        <v>201</v>
      </c>
      <c r="F14536" s="75">
        <f>IF(CECCZ="CZ03",'Outside Temp'!B14536,IF(CECCZ="CZ04",'Outside Temp'!B14537,IF(CECCZ="CZ12",'Outside Temp'!B14538, IF(CECCZ="CZ13",'Outside Temp'!B14539))))</f>
        <v>64.26666667</v>
      </c>
      <c r="G14536" s="12">
        <f t="shared" si="3"/>
        <v>1</v>
      </c>
    </row>
    <row r="14537" ht="15.75" customHeight="1">
      <c r="A14537" s="13">
        <v>42276.447916666664</v>
      </c>
      <c r="B14537" s="73">
        <f t="shared" si="1"/>
        <v>42276</v>
      </c>
      <c r="C14537" s="74">
        <f>IF(NewCustomer="Yes", IF(COUNTIF($I$2:$I$11,B14537)&gt;0,0,WEEKDAY(B14537,2)),IF(COUNTIF($I$2:$I$21,B14537)&gt;0,0,WEEKDAY(B14537,2)))</f>
        <v>2</v>
      </c>
      <c r="D14537" s="74">
        <f t="shared" si="2"/>
        <v>10</v>
      </c>
      <c r="E14537" s="12">
        <f>IFERROR(VLOOKUP(A14537,'IDAR Meter Data'!$A:$B,2,1),"")</f>
        <v>202</v>
      </c>
      <c r="F14537" s="75">
        <f>IF(CECCZ="CZ03",'Outside Temp'!B14537,IF(CECCZ="CZ04",'Outside Temp'!B14538,IF(CECCZ="CZ12",'Outside Temp'!B14539, IF(CECCZ="CZ13",'Outside Temp'!B14540))))</f>
        <v>65.26666667</v>
      </c>
      <c r="G14537" s="12">
        <f t="shared" si="3"/>
        <v>2</v>
      </c>
    </row>
    <row r="14538" ht="15.75" customHeight="1">
      <c r="A14538" s="13">
        <v>42276.458333333336</v>
      </c>
      <c r="B14538" s="73">
        <f t="shared" si="1"/>
        <v>42276</v>
      </c>
      <c r="C14538" s="74">
        <f>IF(NewCustomer="Yes", IF(COUNTIF($I$2:$I$11,B14538)&gt;0,0,WEEKDAY(B14538,2)),IF(COUNTIF($I$2:$I$21,B14538)&gt;0,0,WEEKDAY(B14538,2)))</f>
        <v>2</v>
      </c>
      <c r="D14538" s="74">
        <f t="shared" si="2"/>
        <v>11</v>
      </c>
      <c r="E14538" s="12">
        <f>IFERROR(VLOOKUP(A14538,'IDAR Meter Data'!$A:$B,2,1),"")</f>
        <v>205</v>
      </c>
      <c r="F14538" s="75">
        <f>IF(CECCZ="CZ03",'Outside Temp'!B14538,IF(CECCZ="CZ04",'Outside Temp'!B14539,IF(CECCZ="CZ12",'Outside Temp'!B14540, IF(CECCZ="CZ13",'Outside Temp'!B14541))))</f>
        <v>66.06666667</v>
      </c>
      <c r="G14538" s="12">
        <f t="shared" si="3"/>
        <v>2</v>
      </c>
    </row>
    <row r="14539" ht="15.75" customHeight="1">
      <c r="A14539" s="13">
        <v>42276.46875</v>
      </c>
      <c r="B14539" s="73">
        <f t="shared" si="1"/>
        <v>42276</v>
      </c>
      <c r="C14539" s="74">
        <f>IF(NewCustomer="Yes", IF(COUNTIF($I$2:$I$11,B14539)&gt;0,0,WEEKDAY(B14539,2)),IF(COUNTIF($I$2:$I$21,B14539)&gt;0,0,WEEKDAY(B14539,2)))</f>
        <v>2</v>
      </c>
      <c r="D14539" s="74">
        <f t="shared" si="2"/>
        <v>11</v>
      </c>
      <c r="E14539" s="12">
        <f>IFERROR(VLOOKUP(A14539,'IDAR Meter Data'!$A:$B,2,1),"")</f>
        <v>218</v>
      </c>
      <c r="F14539" s="75">
        <f>IF(CECCZ="CZ03",'Outside Temp'!B14539,IF(CECCZ="CZ04",'Outside Temp'!B14540,IF(CECCZ="CZ12",'Outside Temp'!B14541, IF(CECCZ="CZ13",'Outside Temp'!B14542))))</f>
        <v>66.31666667</v>
      </c>
      <c r="G14539" s="12">
        <f t="shared" si="3"/>
        <v>2</v>
      </c>
    </row>
    <row r="14540" ht="15.75" customHeight="1">
      <c r="A14540" s="13">
        <v>42276.479166666664</v>
      </c>
      <c r="B14540" s="73">
        <f t="shared" si="1"/>
        <v>42276</v>
      </c>
      <c r="C14540" s="74">
        <f>IF(NewCustomer="Yes", IF(COUNTIF($I$2:$I$11,B14540)&gt;0,0,WEEKDAY(B14540,2)),IF(COUNTIF($I$2:$I$21,B14540)&gt;0,0,WEEKDAY(B14540,2)))</f>
        <v>2</v>
      </c>
      <c r="D14540" s="74">
        <f t="shared" si="2"/>
        <v>11</v>
      </c>
      <c r="E14540" s="12">
        <f>IFERROR(VLOOKUP(A14540,'IDAR Meter Data'!$A:$B,2,1),"")</f>
        <v>227</v>
      </c>
      <c r="F14540" s="75">
        <f>IF(CECCZ="CZ03",'Outside Temp'!B14540,IF(CECCZ="CZ04",'Outside Temp'!B14541,IF(CECCZ="CZ12",'Outside Temp'!B14542, IF(CECCZ="CZ13",'Outside Temp'!B14543))))</f>
        <v>66.56666667</v>
      </c>
      <c r="G14540" s="12">
        <f t="shared" si="3"/>
        <v>2</v>
      </c>
    </row>
    <row r="14541" ht="15.75" customHeight="1">
      <c r="A14541" s="13">
        <v>42276.489583333336</v>
      </c>
      <c r="B14541" s="73">
        <f t="shared" si="1"/>
        <v>42276</v>
      </c>
      <c r="C14541" s="74">
        <f>IF(NewCustomer="Yes", IF(COUNTIF($I$2:$I$11,B14541)&gt;0,0,WEEKDAY(B14541,2)),IF(COUNTIF($I$2:$I$21,B14541)&gt;0,0,WEEKDAY(B14541,2)))</f>
        <v>2</v>
      </c>
      <c r="D14541" s="74">
        <f t="shared" si="2"/>
        <v>11</v>
      </c>
      <c r="E14541" s="12">
        <f>IFERROR(VLOOKUP(A14541,'IDAR Meter Data'!$A:$B,2,1),"")</f>
        <v>221</v>
      </c>
      <c r="F14541" s="75">
        <f>IF(CECCZ="CZ03",'Outside Temp'!B14541,IF(CECCZ="CZ04",'Outside Temp'!B14542,IF(CECCZ="CZ12",'Outside Temp'!B14543, IF(CECCZ="CZ13",'Outside Temp'!B14544))))</f>
        <v>66.81666667</v>
      </c>
      <c r="G14541" s="12">
        <f t="shared" si="3"/>
        <v>2</v>
      </c>
    </row>
    <row r="14542" ht="15.75" customHeight="1">
      <c r="A14542" s="13">
        <v>42276.5</v>
      </c>
      <c r="B14542" s="73">
        <f t="shared" si="1"/>
        <v>42276</v>
      </c>
      <c r="C14542" s="74">
        <f>IF(NewCustomer="Yes", IF(COUNTIF($I$2:$I$11,B14542)&gt;0,0,WEEKDAY(B14542,2)),IF(COUNTIF($I$2:$I$21,B14542)&gt;0,0,WEEKDAY(B14542,2)))</f>
        <v>2</v>
      </c>
      <c r="D14542" s="74">
        <f t="shared" si="2"/>
        <v>12</v>
      </c>
      <c r="E14542" s="12">
        <f>IFERROR(VLOOKUP(A14542,'IDAR Meter Data'!$A:$B,2,1),"")</f>
        <v>210</v>
      </c>
      <c r="F14542" s="75">
        <f>IF(CECCZ="CZ03",'Outside Temp'!B14542,IF(CECCZ="CZ04",'Outside Temp'!B14543,IF(CECCZ="CZ12",'Outside Temp'!B14544, IF(CECCZ="CZ13",'Outside Temp'!B14545))))</f>
        <v>67</v>
      </c>
      <c r="G14542" s="12">
        <f t="shared" si="3"/>
        <v>2</v>
      </c>
    </row>
    <row r="14543" ht="15.75" customHeight="1">
      <c r="A14543" s="13">
        <v>42276.510416666664</v>
      </c>
      <c r="B14543" s="73">
        <f t="shared" si="1"/>
        <v>42276</v>
      </c>
      <c r="C14543" s="74">
        <f>IF(NewCustomer="Yes", IF(COUNTIF($I$2:$I$11,B14543)&gt;0,0,WEEKDAY(B14543,2)),IF(COUNTIF($I$2:$I$21,B14543)&gt;0,0,WEEKDAY(B14543,2)))</f>
        <v>2</v>
      </c>
      <c r="D14543" s="74">
        <f t="shared" si="2"/>
        <v>12</v>
      </c>
      <c r="E14543" s="12">
        <f>IFERROR(VLOOKUP(A14543,'IDAR Meter Data'!$A:$B,2,1),"")</f>
        <v>218</v>
      </c>
      <c r="F14543" s="75">
        <f>IF(CECCZ="CZ03",'Outside Temp'!B14543,IF(CECCZ="CZ04",'Outside Temp'!B14544,IF(CECCZ="CZ12",'Outside Temp'!B14545, IF(CECCZ="CZ13",'Outside Temp'!B14546))))</f>
        <v>67</v>
      </c>
      <c r="G14543" s="12">
        <f t="shared" si="3"/>
        <v>2</v>
      </c>
    </row>
    <row r="14544" ht="15.75" customHeight="1">
      <c r="A14544" s="13">
        <v>42276.520833333336</v>
      </c>
      <c r="B14544" s="73">
        <f t="shared" si="1"/>
        <v>42276</v>
      </c>
      <c r="C14544" s="74">
        <f>IF(NewCustomer="Yes", IF(COUNTIF($I$2:$I$11,B14544)&gt;0,0,WEEKDAY(B14544,2)),IF(COUNTIF($I$2:$I$21,B14544)&gt;0,0,WEEKDAY(B14544,2)))</f>
        <v>2</v>
      </c>
      <c r="D14544" s="74">
        <f t="shared" si="2"/>
        <v>12</v>
      </c>
      <c r="E14544" s="12">
        <f>IFERROR(VLOOKUP(A14544,'IDAR Meter Data'!$A:$B,2,1),"")</f>
        <v>211</v>
      </c>
      <c r="F14544" s="75">
        <f>IF(CECCZ="CZ03",'Outside Temp'!B14544,IF(CECCZ="CZ04",'Outside Temp'!B14545,IF(CECCZ="CZ12",'Outside Temp'!B14546, IF(CECCZ="CZ13",'Outside Temp'!B14547))))</f>
        <v>67</v>
      </c>
      <c r="G14544" s="12">
        <f t="shared" si="3"/>
        <v>2</v>
      </c>
    </row>
    <row r="14545" ht="15.75" customHeight="1">
      <c r="A14545" s="13">
        <v>42276.53125</v>
      </c>
      <c r="B14545" s="73">
        <f t="shared" si="1"/>
        <v>42276</v>
      </c>
      <c r="C14545" s="74">
        <f>IF(NewCustomer="Yes", IF(COUNTIF($I$2:$I$11,B14545)&gt;0,0,WEEKDAY(B14545,2)),IF(COUNTIF($I$2:$I$21,B14545)&gt;0,0,WEEKDAY(B14545,2)))</f>
        <v>2</v>
      </c>
      <c r="D14545" s="74">
        <f t="shared" si="2"/>
        <v>12</v>
      </c>
      <c r="E14545" s="12">
        <f>IFERROR(VLOOKUP(A14545,'IDAR Meter Data'!$A:$B,2,1),"")</f>
        <v>223</v>
      </c>
      <c r="F14545" s="75">
        <f>IF(CECCZ="CZ03",'Outside Temp'!B14545,IF(CECCZ="CZ04",'Outside Temp'!B14546,IF(CECCZ="CZ12",'Outside Temp'!B14547, IF(CECCZ="CZ13",'Outside Temp'!B14548))))</f>
        <v>67</v>
      </c>
      <c r="G14545" s="12">
        <f t="shared" si="3"/>
        <v>2</v>
      </c>
    </row>
    <row r="14546" ht="15.75" customHeight="1">
      <c r="A14546" s="13">
        <v>42276.541666666664</v>
      </c>
      <c r="B14546" s="73">
        <f t="shared" si="1"/>
        <v>42276</v>
      </c>
      <c r="C14546" s="74">
        <f>IF(NewCustomer="Yes", IF(COUNTIF($I$2:$I$11,B14546)&gt;0,0,WEEKDAY(B14546,2)),IF(COUNTIF($I$2:$I$21,B14546)&gt;0,0,WEEKDAY(B14546,2)))</f>
        <v>2</v>
      </c>
      <c r="D14546" s="74">
        <f t="shared" si="2"/>
        <v>13</v>
      </c>
      <c r="E14546" s="12">
        <f>IFERROR(VLOOKUP(A14546,'IDAR Meter Data'!$A:$B,2,1),"")</f>
        <v>212</v>
      </c>
      <c r="F14546" s="75">
        <f>IF(CECCZ="CZ03",'Outside Temp'!B14546,IF(CECCZ="CZ04",'Outside Temp'!B14547,IF(CECCZ="CZ12",'Outside Temp'!B14548, IF(CECCZ="CZ13",'Outside Temp'!B14549))))</f>
        <v>66.93333333</v>
      </c>
      <c r="G14546" s="12">
        <f t="shared" si="3"/>
        <v>2</v>
      </c>
    </row>
    <row r="14547" ht="15.75" customHeight="1">
      <c r="A14547" s="13">
        <v>42276.552083333336</v>
      </c>
      <c r="B14547" s="73">
        <f t="shared" si="1"/>
        <v>42276</v>
      </c>
      <c r="C14547" s="74">
        <f>IF(NewCustomer="Yes", IF(COUNTIF($I$2:$I$11,B14547)&gt;0,0,WEEKDAY(B14547,2)),IF(COUNTIF($I$2:$I$21,B14547)&gt;0,0,WEEKDAY(B14547,2)))</f>
        <v>2</v>
      </c>
      <c r="D14547" s="74">
        <f t="shared" si="2"/>
        <v>13</v>
      </c>
      <c r="E14547" s="12">
        <f>IFERROR(VLOOKUP(A14547,'IDAR Meter Data'!$A:$B,2,1),"")</f>
        <v>208</v>
      </c>
      <c r="F14547" s="75">
        <f>IF(CECCZ="CZ03",'Outside Temp'!B14547,IF(CECCZ="CZ04",'Outside Temp'!B14548,IF(CECCZ="CZ12",'Outside Temp'!B14549, IF(CECCZ="CZ13",'Outside Temp'!B14550))))</f>
        <v>66.68333333</v>
      </c>
      <c r="G14547" s="12">
        <f t="shared" si="3"/>
        <v>2</v>
      </c>
    </row>
    <row r="14548" ht="15.75" customHeight="1">
      <c r="A14548" s="13">
        <v>42276.5625</v>
      </c>
      <c r="B14548" s="73">
        <f t="shared" si="1"/>
        <v>42276</v>
      </c>
      <c r="C14548" s="74">
        <f>IF(NewCustomer="Yes", IF(COUNTIF($I$2:$I$11,B14548)&gt;0,0,WEEKDAY(B14548,2)),IF(COUNTIF($I$2:$I$21,B14548)&gt;0,0,WEEKDAY(B14548,2)))</f>
        <v>2</v>
      </c>
      <c r="D14548" s="74">
        <f t="shared" si="2"/>
        <v>13</v>
      </c>
      <c r="E14548" s="12">
        <f>IFERROR(VLOOKUP(A14548,'IDAR Meter Data'!$A:$B,2,1),"")</f>
        <v>217</v>
      </c>
      <c r="F14548" s="75">
        <f>IF(CECCZ="CZ03",'Outside Temp'!B14548,IF(CECCZ="CZ04",'Outside Temp'!B14549,IF(CECCZ="CZ12",'Outside Temp'!B14550, IF(CECCZ="CZ13",'Outside Temp'!B14551))))</f>
        <v>66.43333333</v>
      </c>
      <c r="G14548" s="12">
        <f t="shared" si="3"/>
        <v>2</v>
      </c>
    </row>
    <row r="14549" ht="15.75" customHeight="1">
      <c r="A14549" s="13">
        <v>42276.572916666664</v>
      </c>
      <c r="B14549" s="73">
        <f t="shared" si="1"/>
        <v>42276</v>
      </c>
      <c r="C14549" s="74">
        <f>IF(NewCustomer="Yes", IF(COUNTIF($I$2:$I$11,B14549)&gt;0,0,WEEKDAY(B14549,2)),IF(COUNTIF($I$2:$I$21,B14549)&gt;0,0,WEEKDAY(B14549,2)))</f>
        <v>2</v>
      </c>
      <c r="D14549" s="74">
        <f t="shared" si="2"/>
        <v>13</v>
      </c>
      <c r="E14549" s="12">
        <f>IFERROR(VLOOKUP(A14549,'IDAR Meter Data'!$A:$B,2,1),"")</f>
        <v>219</v>
      </c>
      <c r="F14549" s="75">
        <f>IF(CECCZ="CZ03",'Outside Temp'!B14549,IF(CECCZ="CZ04",'Outside Temp'!B14550,IF(CECCZ="CZ12",'Outside Temp'!B14551, IF(CECCZ="CZ13",'Outside Temp'!B14552))))</f>
        <v>66.18333333</v>
      </c>
      <c r="G14549" s="12">
        <f t="shared" si="3"/>
        <v>2</v>
      </c>
    </row>
    <row r="14550" ht="15.75" customHeight="1">
      <c r="A14550" s="13">
        <v>42276.583333333336</v>
      </c>
      <c r="B14550" s="73">
        <f t="shared" si="1"/>
        <v>42276</v>
      </c>
      <c r="C14550" s="74">
        <f>IF(NewCustomer="Yes", IF(COUNTIF($I$2:$I$11,B14550)&gt;0,0,WEEKDAY(B14550,2)),IF(COUNTIF($I$2:$I$21,B14550)&gt;0,0,WEEKDAY(B14550,2)))</f>
        <v>2</v>
      </c>
      <c r="D14550" s="74">
        <f t="shared" si="2"/>
        <v>14</v>
      </c>
      <c r="E14550" s="12">
        <f>IFERROR(VLOOKUP(A14550,'IDAR Meter Data'!$A:$B,2,1),"")</f>
        <v>228</v>
      </c>
      <c r="F14550" s="75">
        <f>IF(CECCZ="CZ03",'Outside Temp'!B14550,IF(CECCZ="CZ04",'Outside Temp'!B14551,IF(CECCZ="CZ12",'Outside Temp'!B14552, IF(CECCZ="CZ13",'Outside Temp'!B14553))))</f>
        <v>66</v>
      </c>
      <c r="G14550" s="12">
        <f t="shared" si="3"/>
        <v>2</v>
      </c>
    </row>
    <row r="14551" ht="15.75" customHeight="1">
      <c r="A14551" s="13">
        <v>42276.59375</v>
      </c>
      <c r="B14551" s="73">
        <f t="shared" si="1"/>
        <v>42276</v>
      </c>
      <c r="C14551" s="74">
        <f>IF(NewCustomer="Yes", IF(COUNTIF($I$2:$I$11,B14551)&gt;0,0,WEEKDAY(B14551,2)),IF(COUNTIF($I$2:$I$21,B14551)&gt;0,0,WEEKDAY(B14551,2)))</f>
        <v>2</v>
      </c>
      <c r="D14551" s="74">
        <f t="shared" si="2"/>
        <v>14</v>
      </c>
      <c r="E14551" s="12">
        <f>IFERROR(VLOOKUP(A14551,'IDAR Meter Data'!$A:$B,2,1),"")</f>
        <v>211</v>
      </c>
      <c r="F14551" s="75">
        <f>IF(CECCZ="CZ03",'Outside Temp'!B14551,IF(CECCZ="CZ04",'Outside Temp'!B14552,IF(CECCZ="CZ12",'Outside Temp'!B14553, IF(CECCZ="CZ13",'Outside Temp'!B14554))))</f>
        <v>66</v>
      </c>
      <c r="G14551" s="12">
        <f t="shared" si="3"/>
        <v>2</v>
      </c>
    </row>
    <row r="14552" ht="15.75" customHeight="1">
      <c r="A14552" s="13">
        <v>42276.604166666664</v>
      </c>
      <c r="B14552" s="73">
        <f t="shared" si="1"/>
        <v>42276</v>
      </c>
      <c r="C14552" s="74">
        <f>IF(NewCustomer="Yes", IF(COUNTIF($I$2:$I$11,B14552)&gt;0,0,WEEKDAY(B14552,2)),IF(COUNTIF($I$2:$I$21,B14552)&gt;0,0,WEEKDAY(B14552,2)))</f>
        <v>2</v>
      </c>
      <c r="D14552" s="74">
        <f t="shared" si="2"/>
        <v>14</v>
      </c>
      <c r="E14552" s="12">
        <f>IFERROR(VLOOKUP(A14552,'IDAR Meter Data'!$A:$B,2,1),"")</f>
        <v>218</v>
      </c>
      <c r="F14552" s="75">
        <f>IF(CECCZ="CZ03",'Outside Temp'!B14552,IF(CECCZ="CZ04",'Outside Temp'!B14553,IF(CECCZ="CZ12",'Outside Temp'!B14554, IF(CECCZ="CZ13",'Outside Temp'!B14555))))</f>
        <v>66</v>
      </c>
      <c r="G14552" s="12">
        <f t="shared" si="3"/>
        <v>2</v>
      </c>
    </row>
    <row r="14553" ht="15.75" customHeight="1">
      <c r="A14553" s="13">
        <v>42276.614583333336</v>
      </c>
      <c r="B14553" s="73">
        <f t="shared" si="1"/>
        <v>42276</v>
      </c>
      <c r="C14553" s="74">
        <f>IF(NewCustomer="Yes", IF(COUNTIF($I$2:$I$11,B14553)&gt;0,0,WEEKDAY(B14553,2)),IF(COUNTIF($I$2:$I$21,B14553)&gt;0,0,WEEKDAY(B14553,2)))</f>
        <v>2</v>
      </c>
      <c r="D14553" s="74">
        <f t="shared" si="2"/>
        <v>14</v>
      </c>
      <c r="E14553" s="12">
        <f>IFERROR(VLOOKUP(A14553,'IDAR Meter Data'!$A:$B,2,1),"")</f>
        <v>210</v>
      </c>
      <c r="F14553" s="75">
        <f>IF(CECCZ="CZ03",'Outside Temp'!B14553,IF(CECCZ="CZ04",'Outside Temp'!B14554,IF(CECCZ="CZ12",'Outside Temp'!B14555, IF(CECCZ="CZ13",'Outside Temp'!B14556))))</f>
        <v>66</v>
      </c>
      <c r="G14553" s="12">
        <f t="shared" si="3"/>
        <v>2</v>
      </c>
    </row>
    <row r="14554" ht="15.75" customHeight="1">
      <c r="A14554" s="13">
        <v>42276.625</v>
      </c>
      <c r="B14554" s="73">
        <f t="shared" si="1"/>
        <v>42276</v>
      </c>
      <c r="C14554" s="74">
        <f>IF(NewCustomer="Yes", IF(COUNTIF($I$2:$I$11,B14554)&gt;0,0,WEEKDAY(B14554,2)),IF(COUNTIF($I$2:$I$21,B14554)&gt;0,0,WEEKDAY(B14554,2)))</f>
        <v>2</v>
      </c>
      <c r="D14554" s="74">
        <f t="shared" si="2"/>
        <v>15</v>
      </c>
      <c r="E14554" s="12">
        <f>IFERROR(VLOOKUP(A14554,'IDAR Meter Data'!$A:$B,2,1),"")</f>
        <v>208</v>
      </c>
      <c r="F14554" s="75">
        <f>IF(CECCZ="CZ03",'Outside Temp'!B14554,IF(CECCZ="CZ04",'Outside Temp'!B14555,IF(CECCZ="CZ12",'Outside Temp'!B14556, IF(CECCZ="CZ13",'Outside Temp'!B14557))))</f>
        <v>65.86666667</v>
      </c>
      <c r="G14554" s="12">
        <f t="shared" si="3"/>
        <v>2</v>
      </c>
    </row>
    <row r="14555" ht="15.75" customHeight="1">
      <c r="A14555" s="13">
        <v>42276.635416666664</v>
      </c>
      <c r="B14555" s="73">
        <f t="shared" si="1"/>
        <v>42276</v>
      </c>
      <c r="C14555" s="74">
        <f>IF(NewCustomer="Yes", IF(COUNTIF($I$2:$I$11,B14555)&gt;0,0,WEEKDAY(B14555,2)),IF(COUNTIF($I$2:$I$21,B14555)&gt;0,0,WEEKDAY(B14555,2)))</f>
        <v>2</v>
      </c>
      <c r="D14555" s="74">
        <f t="shared" si="2"/>
        <v>15</v>
      </c>
      <c r="E14555" s="12">
        <f>IFERROR(VLOOKUP(A14555,'IDAR Meter Data'!$A:$B,2,1),"")</f>
        <v>220</v>
      </c>
      <c r="F14555" s="75">
        <f>IF(CECCZ="CZ03",'Outside Temp'!B14555,IF(CECCZ="CZ04",'Outside Temp'!B14556,IF(CECCZ="CZ12",'Outside Temp'!B14557, IF(CECCZ="CZ13",'Outside Temp'!B14558))))</f>
        <v>65.36666667</v>
      </c>
      <c r="G14555" s="12">
        <f t="shared" si="3"/>
        <v>2</v>
      </c>
    </row>
    <row r="14556" ht="15.75" customHeight="1">
      <c r="A14556" s="13">
        <v>42276.645833333336</v>
      </c>
      <c r="B14556" s="73">
        <f t="shared" si="1"/>
        <v>42276</v>
      </c>
      <c r="C14556" s="74">
        <f>IF(NewCustomer="Yes", IF(COUNTIF($I$2:$I$11,B14556)&gt;0,0,WEEKDAY(B14556,2)),IF(COUNTIF($I$2:$I$21,B14556)&gt;0,0,WEEKDAY(B14556,2)))</f>
        <v>2</v>
      </c>
      <c r="D14556" s="74">
        <f t="shared" si="2"/>
        <v>15</v>
      </c>
      <c r="E14556" s="12">
        <f>IFERROR(VLOOKUP(A14556,'IDAR Meter Data'!$A:$B,2,1),"")</f>
        <v>220</v>
      </c>
      <c r="F14556" s="75">
        <f>IF(CECCZ="CZ03",'Outside Temp'!B14556,IF(CECCZ="CZ04",'Outside Temp'!B14557,IF(CECCZ="CZ12",'Outside Temp'!B14558, IF(CECCZ="CZ13",'Outside Temp'!B14559))))</f>
        <v>64.86666667</v>
      </c>
      <c r="G14556" s="12">
        <f t="shared" si="3"/>
        <v>1</v>
      </c>
    </row>
    <row r="14557" ht="15.75" customHeight="1">
      <c r="A14557" s="13">
        <v>42276.65625</v>
      </c>
      <c r="B14557" s="73">
        <f t="shared" si="1"/>
        <v>42276</v>
      </c>
      <c r="C14557" s="74">
        <f>IF(NewCustomer="Yes", IF(COUNTIF($I$2:$I$11,B14557)&gt;0,0,WEEKDAY(B14557,2)),IF(COUNTIF($I$2:$I$21,B14557)&gt;0,0,WEEKDAY(B14557,2)))</f>
        <v>2</v>
      </c>
      <c r="D14557" s="74">
        <f t="shared" si="2"/>
        <v>15</v>
      </c>
      <c r="E14557" s="12">
        <f>IFERROR(VLOOKUP(A14557,'IDAR Meter Data'!$A:$B,2,1),"")</f>
        <v>212</v>
      </c>
      <c r="F14557" s="75">
        <f>IF(CECCZ="CZ03",'Outside Temp'!B14557,IF(CECCZ="CZ04",'Outside Temp'!B14558,IF(CECCZ="CZ12",'Outside Temp'!B14559, IF(CECCZ="CZ13",'Outside Temp'!B14560))))</f>
        <v>64.36666667</v>
      </c>
      <c r="G14557" s="12">
        <f t="shared" si="3"/>
        <v>1</v>
      </c>
    </row>
    <row r="14558" ht="15.75" customHeight="1">
      <c r="A14558" s="13">
        <v>42276.666666666664</v>
      </c>
      <c r="B14558" s="73">
        <f t="shared" si="1"/>
        <v>42276</v>
      </c>
      <c r="C14558" s="74">
        <f>IF(NewCustomer="Yes", IF(COUNTIF($I$2:$I$11,B14558)&gt;0,0,WEEKDAY(B14558,2)),IF(COUNTIF($I$2:$I$21,B14558)&gt;0,0,WEEKDAY(B14558,2)))</f>
        <v>2</v>
      </c>
      <c r="D14558" s="74">
        <f t="shared" si="2"/>
        <v>16</v>
      </c>
      <c r="E14558" s="12">
        <f>IFERROR(VLOOKUP(A14558,'IDAR Meter Data'!$A:$B,2,1),"")</f>
        <v>213</v>
      </c>
      <c r="F14558" s="75">
        <f>IF(CECCZ="CZ03",'Outside Temp'!B14558,IF(CECCZ="CZ04",'Outside Temp'!B14559,IF(CECCZ="CZ12",'Outside Temp'!B14560, IF(CECCZ="CZ13",'Outside Temp'!B14561))))</f>
        <v>63.86666667</v>
      </c>
      <c r="G14558" s="12">
        <f t="shared" si="3"/>
        <v>1</v>
      </c>
    </row>
    <row r="14559" ht="15.75" customHeight="1">
      <c r="A14559" s="13">
        <v>42276.677083333336</v>
      </c>
      <c r="B14559" s="73">
        <f t="shared" si="1"/>
        <v>42276</v>
      </c>
      <c r="C14559" s="74">
        <f>IF(NewCustomer="Yes", IF(COUNTIF($I$2:$I$11,B14559)&gt;0,0,WEEKDAY(B14559,2)),IF(COUNTIF($I$2:$I$21,B14559)&gt;0,0,WEEKDAY(B14559,2)))</f>
        <v>2</v>
      </c>
      <c r="D14559" s="74">
        <f t="shared" si="2"/>
        <v>16</v>
      </c>
      <c r="E14559" s="12">
        <f>IFERROR(VLOOKUP(A14559,'IDAR Meter Data'!$A:$B,2,1),"")</f>
        <v>223</v>
      </c>
      <c r="F14559" s="75">
        <f>IF(CECCZ="CZ03",'Outside Temp'!B14559,IF(CECCZ="CZ04",'Outside Temp'!B14560,IF(CECCZ="CZ12",'Outside Temp'!B14561, IF(CECCZ="CZ13",'Outside Temp'!B14562))))</f>
        <v>63.36666667</v>
      </c>
      <c r="G14559" s="12">
        <f t="shared" si="3"/>
        <v>1</v>
      </c>
    </row>
    <row r="14560" ht="15.75" customHeight="1">
      <c r="A14560" s="13">
        <v>42276.6875</v>
      </c>
      <c r="B14560" s="73">
        <f t="shared" si="1"/>
        <v>42276</v>
      </c>
      <c r="C14560" s="74">
        <f>IF(NewCustomer="Yes", IF(COUNTIF($I$2:$I$11,B14560)&gt;0,0,WEEKDAY(B14560,2)),IF(COUNTIF($I$2:$I$21,B14560)&gt;0,0,WEEKDAY(B14560,2)))</f>
        <v>2</v>
      </c>
      <c r="D14560" s="74">
        <f t="shared" si="2"/>
        <v>16</v>
      </c>
      <c r="E14560" s="12">
        <f>IFERROR(VLOOKUP(A14560,'IDAR Meter Data'!$A:$B,2,1),"")</f>
        <v>216</v>
      </c>
      <c r="F14560" s="75">
        <f>IF(CECCZ="CZ03",'Outside Temp'!B14560,IF(CECCZ="CZ04",'Outside Temp'!B14561,IF(CECCZ="CZ12",'Outside Temp'!B14562, IF(CECCZ="CZ13",'Outside Temp'!B14563))))</f>
        <v>62.86666667</v>
      </c>
      <c r="G14560" s="12">
        <f t="shared" si="3"/>
        <v>1</v>
      </c>
    </row>
    <row r="14561" ht="15.75" customHeight="1">
      <c r="A14561" s="13">
        <v>42276.697916666664</v>
      </c>
      <c r="B14561" s="73">
        <f t="shared" si="1"/>
        <v>42276</v>
      </c>
      <c r="C14561" s="74">
        <f>IF(NewCustomer="Yes", IF(COUNTIF($I$2:$I$11,B14561)&gt;0,0,WEEKDAY(B14561,2)),IF(COUNTIF($I$2:$I$21,B14561)&gt;0,0,WEEKDAY(B14561,2)))</f>
        <v>2</v>
      </c>
      <c r="D14561" s="74">
        <f t="shared" si="2"/>
        <v>16</v>
      </c>
      <c r="E14561" s="12">
        <f>IFERROR(VLOOKUP(A14561,'IDAR Meter Data'!$A:$B,2,1),"")</f>
        <v>221</v>
      </c>
      <c r="F14561" s="75">
        <f>IF(CECCZ="CZ03",'Outside Temp'!B14561,IF(CECCZ="CZ04",'Outside Temp'!B14562,IF(CECCZ="CZ12",'Outside Temp'!B14563, IF(CECCZ="CZ13",'Outside Temp'!B14564))))</f>
        <v>62.36666667</v>
      </c>
      <c r="G14561" s="12">
        <f t="shared" si="3"/>
        <v>1</v>
      </c>
    </row>
    <row r="14562" ht="15.75" customHeight="1">
      <c r="A14562" s="13">
        <v>42276.708333333336</v>
      </c>
      <c r="B14562" s="73">
        <f t="shared" si="1"/>
        <v>42276</v>
      </c>
      <c r="C14562" s="74">
        <f>IF(NewCustomer="Yes", IF(COUNTIF($I$2:$I$11,B14562)&gt;0,0,WEEKDAY(B14562,2)),IF(COUNTIF($I$2:$I$21,B14562)&gt;0,0,WEEKDAY(B14562,2)))</f>
        <v>2</v>
      </c>
      <c r="D14562" s="74">
        <f t="shared" si="2"/>
        <v>17</v>
      </c>
      <c r="E14562" s="12">
        <f>IFERROR(VLOOKUP(A14562,'IDAR Meter Data'!$A:$B,2,1),"")</f>
        <v>212</v>
      </c>
      <c r="F14562" s="75">
        <f>IF(CECCZ="CZ03",'Outside Temp'!B14562,IF(CECCZ="CZ04",'Outside Temp'!B14563,IF(CECCZ="CZ12",'Outside Temp'!B14564, IF(CECCZ="CZ13",'Outside Temp'!B14565))))</f>
        <v>61.86666667</v>
      </c>
      <c r="G14562" s="12">
        <f t="shared" si="3"/>
        <v>1</v>
      </c>
    </row>
    <row r="14563" ht="15.75" customHeight="1">
      <c r="A14563" s="13">
        <v>42276.71875</v>
      </c>
      <c r="B14563" s="73">
        <f t="shared" si="1"/>
        <v>42276</v>
      </c>
      <c r="C14563" s="74">
        <f>IF(NewCustomer="Yes", IF(COUNTIF($I$2:$I$11,B14563)&gt;0,0,WEEKDAY(B14563,2)),IF(COUNTIF($I$2:$I$21,B14563)&gt;0,0,WEEKDAY(B14563,2)))</f>
        <v>2</v>
      </c>
      <c r="D14563" s="74">
        <f t="shared" si="2"/>
        <v>17</v>
      </c>
      <c r="E14563" s="12">
        <f>IFERROR(VLOOKUP(A14563,'IDAR Meter Data'!$A:$B,2,1),"")</f>
        <v>212</v>
      </c>
      <c r="F14563" s="75">
        <f>IF(CECCZ="CZ03",'Outside Temp'!B14563,IF(CECCZ="CZ04",'Outside Temp'!B14564,IF(CECCZ="CZ12",'Outside Temp'!B14565, IF(CECCZ="CZ13",'Outside Temp'!B14566))))</f>
        <v>61.36666667</v>
      </c>
      <c r="G14563" s="12">
        <f t="shared" si="3"/>
        <v>1</v>
      </c>
    </row>
    <row r="14564" ht="15.75" customHeight="1">
      <c r="A14564" s="13">
        <v>42276.729166666664</v>
      </c>
      <c r="B14564" s="73">
        <f t="shared" si="1"/>
        <v>42276</v>
      </c>
      <c r="C14564" s="74">
        <f>IF(NewCustomer="Yes", IF(COUNTIF($I$2:$I$11,B14564)&gt;0,0,WEEKDAY(B14564,2)),IF(COUNTIF($I$2:$I$21,B14564)&gt;0,0,WEEKDAY(B14564,2)))</f>
        <v>2</v>
      </c>
      <c r="D14564" s="74">
        <f t="shared" si="2"/>
        <v>17</v>
      </c>
      <c r="E14564" s="12">
        <f>IFERROR(VLOOKUP(A14564,'IDAR Meter Data'!$A:$B,2,1),"")</f>
        <v>200</v>
      </c>
      <c r="F14564" s="75">
        <f>IF(CECCZ="CZ03",'Outside Temp'!B14564,IF(CECCZ="CZ04",'Outside Temp'!B14565,IF(CECCZ="CZ12",'Outside Temp'!B14566, IF(CECCZ="CZ13",'Outside Temp'!B14567))))</f>
        <v>60.86666667</v>
      </c>
      <c r="G14564" s="12">
        <f t="shared" si="3"/>
        <v>1</v>
      </c>
    </row>
    <row r="14565" ht="15.75" customHeight="1">
      <c r="A14565" s="13">
        <v>42276.739583333336</v>
      </c>
      <c r="B14565" s="73">
        <f t="shared" si="1"/>
        <v>42276</v>
      </c>
      <c r="C14565" s="74">
        <f>IF(NewCustomer="Yes", IF(COUNTIF($I$2:$I$11,B14565)&gt;0,0,WEEKDAY(B14565,2)),IF(COUNTIF($I$2:$I$21,B14565)&gt;0,0,WEEKDAY(B14565,2)))</f>
        <v>2</v>
      </c>
      <c r="D14565" s="74">
        <f t="shared" si="2"/>
        <v>17</v>
      </c>
      <c r="E14565" s="12">
        <f>IFERROR(VLOOKUP(A14565,'IDAR Meter Data'!$A:$B,2,1),"")</f>
        <v>204</v>
      </c>
      <c r="F14565" s="75">
        <f>IF(CECCZ="CZ03",'Outside Temp'!B14565,IF(CECCZ="CZ04",'Outside Temp'!B14566,IF(CECCZ="CZ12",'Outside Temp'!B14567, IF(CECCZ="CZ13",'Outside Temp'!B14568))))</f>
        <v>60.36666667</v>
      </c>
      <c r="G14565" s="12">
        <f t="shared" si="3"/>
        <v>1</v>
      </c>
    </row>
    <row r="14566" ht="15.75" customHeight="1">
      <c r="A14566" s="13">
        <v>42276.75</v>
      </c>
      <c r="B14566" s="73">
        <f t="shared" si="1"/>
        <v>42276</v>
      </c>
      <c r="C14566" s="74">
        <f>IF(NewCustomer="Yes", IF(COUNTIF($I$2:$I$11,B14566)&gt;0,0,WEEKDAY(B14566,2)),IF(COUNTIF($I$2:$I$21,B14566)&gt;0,0,WEEKDAY(B14566,2)))</f>
        <v>2</v>
      </c>
      <c r="D14566" s="74">
        <f t="shared" si="2"/>
        <v>18</v>
      </c>
      <c r="E14566" s="12">
        <f>IFERROR(VLOOKUP(A14566,'IDAR Meter Data'!$A:$B,2,1),"")</f>
        <v>208</v>
      </c>
      <c r="F14566" s="75">
        <f>IF(CECCZ="CZ03",'Outside Temp'!B14566,IF(CECCZ="CZ04",'Outside Temp'!B14567,IF(CECCZ="CZ12",'Outside Temp'!B14568, IF(CECCZ="CZ13",'Outside Temp'!B14569))))</f>
        <v>60</v>
      </c>
      <c r="G14566" s="12">
        <f t="shared" si="3"/>
        <v>1</v>
      </c>
    </row>
    <row r="14567" ht="15.75" customHeight="1">
      <c r="A14567" s="13">
        <v>42276.760416666664</v>
      </c>
      <c r="B14567" s="73">
        <f t="shared" si="1"/>
        <v>42276</v>
      </c>
      <c r="C14567" s="74">
        <f>IF(NewCustomer="Yes", IF(COUNTIF($I$2:$I$11,B14567)&gt;0,0,WEEKDAY(B14567,2)),IF(COUNTIF($I$2:$I$21,B14567)&gt;0,0,WEEKDAY(B14567,2)))</f>
        <v>2</v>
      </c>
      <c r="D14567" s="74">
        <f t="shared" si="2"/>
        <v>18</v>
      </c>
      <c r="E14567" s="12">
        <f>IFERROR(VLOOKUP(A14567,'IDAR Meter Data'!$A:$B,2,1),"")</f>
        <v>203</v>
      </c>
      <c r="F14567" s="75">
        <f>IF(CECCZ="CZ03",'Outside Temp'!B14567,IF(CECCZ="CZ04",'Outside Temp'!B14568,IF(CECCZ="CZ12",'Outside Temp'!B14569, IF(CECCZ="CZ13",'Outside Temp'!B14570))))</f>
        <v>60</v>
      </c>
      <c r="G14567" s="12">
        <f t="shared" si="3"/>
        <v>1</v>
      </c>
    </row>
    <row r="14568" ht="15.75" customHeight="1">
      <c r="A14568" s="13">
        <v>42276.770833333336</v>
      </c>
      <c r="B14568" s="73">
        <f t="shared" si="1"/>
        <v>42276</v>
      </c>
      <c r="C14568" s="74">
        <f>IF(NewCustomer="Yes", IF(COUNTIF($I$2:$I$11,B14568)&gt;0,0,WEEKDAY(B14568,2)),IF(COUNTIF($I$2:$I$21,B14568)&gt;0,0,WEEKDAY(B14568,2)))</f>
        <v>2</v>
      </c>
      <c r="D14568" s="74">
        <f t="shared" si="2"/>
        <v>18</v>
      </c>
      <c r="E14568" s="12">
        <f>IFERROR(VLOOKUP(A14568,'IDAR Meter Data'!$A:$B,2,1),"")</f>
        <v>199</v>
      </c>
      <c r="F14568" s="75">
        <f>IF(CECCZ="CZ03",'Outside Temp'!B14568,IF(CECCZ="CZ04",'Outside Temp'!B14569,IF(CECCZ="CZ12",'Outside Temp'!B14570, IF(CECCZ="CZ13",'Outside Temp'!B14571))))</f>
        <v>60</v>
      </c>
      <c r="G14568" s="12">
        <f t="shared" si="3"/>
        <v>1</v>
      </c>
    </row>
    <row r="14569" ht="15.75" customHeight="1">
      <c r="A14569" s="13">
        <v>42276.78125</v>
      </c>
      <c r="B14569" s="73">
        <f t="shared" si="1"/>
        <v>42276</v>
      </c>
      <c r="C14569" s="74">
        <f>IF(NewCustomer="Yes", IF(COUNTIF($I$2:$I$11,B14569)&gt;0,0,WEEKDAY(B14569,2)),IF(COUNTIF($I$2:$I$21,B14569)&gt;0,0,WEEKDAY(B14569,2)))</f>
        <v>2</v>
      </c>
      <c r="D14569" s="74">
        <f t="shared" si="2"/>
        <v>18</v>
      </c>
      <c r="E14569" s="12">
        <f>IFERROR(VLOOKUP(A14569,'IDAR Meter Data'!$A:$B,2,1),"")</f>
        <v>196</v>
      </c>
      <c r="F14569" s="75">
        <f>IF(CECCZ="CZ03",'Outside Temp'!B14569,IF(CECCZ="CZ04",'Outside Temp'!B14570,IF(CECCZ="CZ12",'Outside Temp'!B14571, IF(CECCZ="CZ13",'Outside Temp'!B14572))))</f>
        <v>60</v>
      </c>
      <c r="G14569" s="12">
        <f t="shared" si="3"/>
        <v>1</v>
      </c>
    </row>
    <row r="14570" ht="15.75" customHeight="1">
      <c r="A14570" s="13">
        <v>42276.791666666664</v>
      </c>
      <c r="B14570" s="73">
        <f t="shared" si="1"/>
        <v>42276</v>
      </c>
      <c r="C14570" s="74">
        <f>IF(NewCustomer="Yes", IF(COUNTIF($I$2:$I$11,B14570)&gt;0,0,WEEKDAY(B14570,2)),IF(COUNTIF($I$2:$I$21,B14570)&gt;0,0,WEEKDAY(B14570,2)))</f>
        <v>2</v>
      </c>
      <c r="D14570" s="74">
        <f t="shared" si="2"/>
        <v>19</v>
      </c>
      <c r="E14570" s="12">
        <f>IFERROR(VLOOKUP(A14570,'IDAR Meter Data'!$A:$B,2,1),"")</f>
        <v>186</v>
      </c>
      <c r="F14570" s="75">
        <f>IF(CECCZ="CZ03",'Outside Temp'!B14570,IF(CECCZ="CZ04",'Outside Temp'!B14571,IF(CECCZ="CZ12",'Outside Temp'!B14572, IF(CECCZ="CZ13",'Outside Temp'!B14573))))</f>
        <v>60</v>
      </c>
      <c r="G14570" s="12">
        <f t="shared" si="3"/>
        <v>1</v>
      </c>
    </row>
    <row r="14571" ht="15.75" customHeight="1">
      <c r="A14571" s="13">
        <v>42276.802083333336</v>
      </c>
      <c r="B14571" s="73">
        <f t="shared" si="1"/>
        <v>42276</v>
      </c>
      <c r="C14571" s="74">
        <f>IF(NewCustomer="Yes", IF(COUNTIF($I$2:$I$11,B14571)&gt;0,0,WEEKDAY(B14571,2)),IF(COUNTIF($I$2:$I$21,B14571)&gt;0,0,WEEKDAY(B14571,2)))</f>
        <v>2</v>
      </c>
      <c r="D14571" s="74">
        <f t="shared" si="2"/>
        <v>19</v>
      </c>
      <c r="E14571" s="12">
        <f>IFERROR(VLOOKUP(A14571,'IDAR Meter Data'!$A:$B,2,1),"")</f>
        <v>131</v>
      </c>
      <c r="F14571" s="75">
        <f>IF(CECCZ="CZ03",'Outside Temp'!B14571,IF(CECCZ="CZ04",'Outside Temp'!B14572,IF(CECCZ="CZ12",'Outside Temp'!B14573, IF(CECCZ="CZ13",'Outside Temp'!B14574))))</f>
        <v>60</v>
      </c>
      <c r="G14571" s="12">
        <f t="shared" si="3"/>
        <v>1</v>
      </c>
    </row>
    <row r="14572" ht="15.75" customHeight="1">
      <c r="A14572" s="13">
        <v>42276.8125</v>
      </c>
      <c r="B14572" s="73">
        <f t="shared" si="1"/>
        <v>42276</v>
      </c>
      <c r="C14572" s="74">
        <f>IF(NewCustomer="Yes", IF(COUNTIF($I$2:$I$11,B14572)&gt;0,0,WEEKDAY(B14572,2)),IF(COUNTIF($I$2:$I$21,B14572)&gt;0,0,WEEKDAY(B14572,2)))</f>
        <v>2</v>
      </c>
      <c r="D14572" s="74">
        <f t="shared" si="2"/>
        <v>19</v>
      </c>
      <c r="E14572" s="12">
        <f>IFERROR(VLOOKUP(A14572,'IDAR Meter Data'!$A:$B,2,1),"")</f>
        <v>135</v>
      </c>
      <c r="F14572" s="75">
        <f>IF(CECCZ="CZ03",'Outside Temp'!B14572,IF(CECCZ="CZ04",'Outside Temp'!B14573,IF(CECCZ="CZ12",'Outside Temp'!B14574, IF(CECCZ="CZ13",'Outside Temp'!B14575))))</f>
        <v>60</v>
      </c>
      <c r="G14572" s="12">
        <f t="shared" si="3"/>
        <v>1</v>
      </c>
    </row>
    <row r="14573" ht="15.75" customHeight="1">
      <c r="A14573" s="13">
        <v>42276.822916666664</v>
      </c>
      <c r="B14573" s="73">
        <f t="shared" si="1"/>
        <v>42276</v>
      </c>
      <c r="C14573" s="74">
        <f>IF(NewCustomer="Yes", IF(COUNTIF($I$2:$I$11,B14573)&gt;0,0,WEEKDAY(B14573,2)),IF(COUNTIF($I$2:$I$21,B14573)&gt;0,0,WEEKDAY(B14573,2)))</f>
        <v>2</v>
      </c>
      <c r="D14573" s="74">
        <f t="shared" si="2"/>
        <v>19</v>
      </c>
      <c r="E14573" s="12">
        <f>IFERROR(VLOOKUP(A14573,'IDAR Meter Data'!$A:$B,2,1),"")</f>
        <v>121</v>
      </c>
      <c r="F14573" s="75">
        <f>IF(CECCZ="CZ03",'Outside Temp'!B14573,IF(CECCZ="CZ04",'Outside Temp'!B14574,IF(CECCZ="CZ12",'Outside Temp'!B14575, IF(CECCZ="CZ13",'Outside Temp'!B14576))))</f>
        <v>60</v>
      </c>
      <c r="G14573" s="12">
        <f t="shared" si="3"/>
        <v>1</v>
      </c>
    </row>
    <row r="14574" ht="15.75" customHeight="1">
      <c r="A14574" s="13">
        <v>42276.833333333336</v>
      </c>
      <c r="B14574" s="73">
        <f t="shared" si="1"/>
        <v>42276</v>
      </c>
      <c r="C14574" s="74">
        <f>IF(NewCustomer="Yes", IF(COUNTIF($I$2:$I$11,B14574)&gt;0,0,WEEKDAY(B14574,2)),IF(COUNTIF($I$2:$I$21,B14574)&gt;0,0,WEEKDAY(B14574,2)))</f>
        <v>2</v>
      </c>
      <c r="D14574" s="74">
        <f t="shared" si="2"/>
        <v>20</v>
      </c>
      <c r="E14574" s="12">
        <f>IFERROR(VLOOKUP(A14574,'IDAR Meter Data'!$A:$B,2,1),"")</f>
        <v>121</v>
      </c>
      <c r="F14574" s="75">
        <f>IF(CECCZ="CZ03",'Outside Temp'!B14574,IF(CECCZ="CZ04",'Outside Temp'!B14575,IF(CECCZ="CZ12",'Outside Temp'!B14576, IF(CECCZ="CZ13",'Outside Temp'!B14577))))</f>
        <v>59.93333333</v>
      </c>
      <c r="G14574" s="12">
        <f t="shared" si="3"/>
        <v>1</v>
      </c>
    </row>
    <row r="14575" ht="15.75" customHeight="1">
      <c r="A14575" s="13">
        <v>42276.84375</v>
      </c>
      <c r="B14575" s="73">
        <f t="shared" si="1"/>
        <v>42276</v>
      </c>
      <c r="C14575" s="74">
        <f>IF(NewCustomer="Yes", IF(COUNTIF($I$2:$I$11,B14575)&gt;0,0,WEEKDAY(B14575,2)),IF(COUNTIF($I$2:$I$21,B14575)&gt;0,0,WEEKDAY(B14575,2)))</f>
        <v>2</v>
      </c>
      <c r="D14575" s="74">
        <f t="shared" si="2"/>
        <v>20</v>
      </c>
      <c r="E14575" s="12">
        <f>IFERROR(VLOOKUP(A14575,'IDAR Meter Data'!$A:$B,2,1),"")</f>
        <v>122</v>
      </c>
      <c r="F14575" s="75">
        <f>IF(CECCZ="CZ03",'Outside Temp'!B14575,IF(CECCZ="CZ04",'Outside Temp'!B14576,IF(CECCZ="CZ12",'Outside Temp'!B14577, IF(CECCZ="CZ13",'Outside Temp'!B14578))))</f>
        <v>59.68333333</v>
      </c>
      <c r="G14575" s="12">
        <f t="shared" si="3"/>
        <v>1</v>
      </c>
    </row>
    <row r="14576" ht="15.75" customHeight="1">
      <c r="A14576" s="13">
        <v>42276.854166666664</v>
      </c>
      <c r="B14576" s="73">
        <f t="shared" si="1"/>
        <v>42276</v>
      </c>
      <c r="C14576" s="74">
        <f>IF(NewCustomer="Yes", IF(COUNTIF($I$2:$I$11,B14576)&gt;0,0,WEEKDAY(B14576,2)),IF(COUNTIF($I$2:$I$21,B14576)&gt;0,0,WEEKDAY(B14576,2)))</f>
        <v>2</v>
      </c>
      <c r="D14576" s="74">
        <f t="shared" si="2"/>
        <v>20</v>
      </c>
      <c r="E14576" s="12">
        <f>IFERROR(VLOOKUP(A14576,'IDAR Meter Data'!$A:$B,2,1),"")</f>
        <v>129</v>
      </c>
      <c r="F14576" s="75">
        <f>IF(CECCZ="CZ03",'Outside Temp'!B14576,IF(CECCZ="CZ04",'Outside Temp'!B14577,IF(CECCZ="CZ12",'Outside Temp'!B14578, IF(CECCZ="CZ13",'Outside Temp'!B14579))))</f>
        <v>59.43333333</v>
      </c>
      <c r="G14576" s="12">
        <f t="shared" si="3"/>
        <v>1</v>
      </c>
    </row>
    <row r="14577" ht="15.75" customHeight="1">
      <c r="A14577" s="13">
        <v>42276.864583333336</v>
      </c>
      <c r="B14577" s="73">
        <f t="shared" si="1"/>
        <v>42276</v>
      </c>
      <c r="C14577" s="74">
        <f>IF(NewCustomer="Yes", IF(COUNTIF($I$2:$I$11,B14577)&gt;0,0,WEEKDAY(B14577,2)),IF(COUNTIF($I$2:$I$21,B14577)&gt;0,0,WEEKDAY(B14577,2)))</f>
        <v>2</v>
      </c>
      <c r="D14577" s="74">
        <f t="shared" si="2"/>
        <v>20</v>
      </c>
      <c r="E14577" s="12">
        <f>IFERROR(VLOOKUP(A14577,'IDAR Meter Data'!$A:$B,2,1),"")</f>
        <v>122</v>
      </c>
      <c r="F14577" s="75">
        <f>IF(CECCZ="CZ03",'Outside Temp'!B14577,IF(CECCZ="CZ04",'Outside Temp'!B14578,IF(CECCZ="CZ12",'Outside Temp'!B14579, IF(CECCZ="CZ13",'Outside Temp'!B14580))))</f>
        <v>59.18333333</v>
      </c>
      <c r="G14577" s="12">
        <f t="shared" si="3"/>
        <v>1</v>
      </c>
    </row>
    <row r="14578" ht="15.75" customHeight="1">
      <c r="A14578" s="13">
        <v>42276.875</v>
      </c>
      <c r="B14578" s="73">
        <f t="shared" si="1"/>
        <v>42276</v>
      </c>
      <c r="C14578" s="74">
        <f>IF(NewCustomer="Yes", IF(COUNTIF($I$2:$I$11,B14578)&gt;0,0,WEEKDAY(B14578,2)),IF(COUNTIF($I$2:$I$21,B14578)&gt;0,0,WEEKDAY(B14578,2)))</f>
        <v>2</v>
      </c>
      <c r="D14578" s="74">
        <f t="shared" si="2"/>
        <v>21</v>
      </c>
      <c r="E14578" s="12">
        <f>IFERROR(VLOOKUP(A14578,'IDAR Meter Data'!$A:$B,2,1),"")</f>
        <v>122</v>
      </c>
      <c r="F14578" s="75">
        <f>IF(CECCZ="CZ03",'Outside Temp'!B14578,IF(CECCZ="CZ04",'Outside Temp'!B14579,IF(CECCZ="CZ12",'Outside Temp'!B14580, IF(CECCZ="CZ13",'Outside Temp'!B14581))))</f>
        <v>59</v>
      </c>
      <c r="G14578" s="12">
        <f t="shared" si="3"/>
        <v>1</v>
      </c>
    </row>
    <row r="14579" ht="15.75" customHeight="1">
      <c r="A14579" s="13">
        <v>42276.885416666664</v>
      </c>
      <c r="B14579" s="73">
        <f t="shared" si="1"/>
        <v>42276</v>
      </c>
      <c r="C14579" s="74">
        <f>IF(NewCustomer="Yes", IF(COUNTIF($I$2:$I$11,B14579)&gt;0,0,WEEKDAY(B14579,2)),IF(COUNTIF($I$2:$I$21,B14579)&gt;0,0,WEEKDAY(B14579,2)))</f>
        <v>2</v>
      </c>
      <c r="D14579" s="74">
        <f t="shared" si="2"/>
        <v>21</v>
      </c>
      <c r="E14579" s="12">
        <f>IFERROR(VLOOKUP(A14579,'IDAR Meter Data'!$A:$B,2,1),"")</f>
        <v>120</v>
      </c>
      <c r="F14579" s="75">
        <f>IF(CECCZ="CZ03",'Outside Temp'!B14579,IF(CECCZ="CZ04",'Outside Temp'!B14580,IF(CECCZ="CZ12",'Outside Temp'!B14581, IF(CECCZ="CZ13",'Outside Temp'!B14582))))</f>
        <v>59</v>
      </c>
      <c r="G14579" s="12">
        <f t="shared" si="3"/>
        <v>1</v>
      </c>
    </row>
    <row r="14580" ht="15.75" customHeight="1">
      <c r="A14580" s="13">
        <v>42276.895833333336</v>
      </c>
      <c r="B14580" s="73">
        <f t="shared" si="1"/>
        <v>42276</v>
      </c>
      <c r="C14580" s="74">
        <f>IF(NewCustomer="Yes", IF(COUNTIF($I$2:$I$11,B14580)&gt;0,0,WEEKDAY(B14580,2)),IF(COUNTIF($I$2:$I$21,B14580)&gt;0,0,WEEKDAY(B14580,2)))</f>
        <v>2</v>
      </c>
      <c r="D14580" s="74">
        <f t="shared" si="2"/>
        <v>21</v>
      </c>
      <c r="E14580" s="12">
        <f>IFERROR(VLOOKUP(A14580,'IDAR Meter Data'!$A:$B,2,1),"")</f>
        <v>116</v>
      </c>
      <c r="F14580" s="75">
        <f>IF(CECCZ="CZ03",'Outside Temp'!B14580,IF(CECCZ="CZ04",'Outside Temp'!B14581,IF(CECCZ="CZ12",'Outside Temp'!B14582, IF(CECCZ="CZ13",'Outside Temp'!B14583))))</f>
        <v>59</v>
      </c>
      <c r="G14580" s="12">
        <f t="shared" si="3"/>
        <v>1</v>
      </c>
    </row>
    <row r="14581" ht="15.75" customHeight="1">
      <c r="A14581" s="13">
        <v>42276.90625</v>
      </c>
      <c r="B14581" s="73">
        <f t="shared" si="1"/>
        <v>42276</v>
      </c>
      <c r="C14581" s="74">
        <f>IF(NewCustomer="Yes", IF(COUNTIF($I$2:$I$11,B14581)&gt;0,0,WEEKDAY(B14581,2)),IF(COUNTIF($I$2:$I$21,B14581)&gt;0,0,WEEKDAY(B14581,2)))</f>
        <v>2</v>
      </c>
      <c r="D14581" s="74">
        <f t="shared" si="2"/>
        <v>21</v>
      </c>
      <c r="E14581" s="12">
        <f>IFERROR(VLOOKUP(A14581,'IDAR Meter Data'!$A:$B,2,1),"")</f>
        <v>123</v>
      </c>
      <c r="F14581" s="75">
        <f>IF(CECCZ="CZ03",'Outside Temp'!B14581,IF(CECCZ="CZ04",'Outside Temp'!B14582,IF(CECCZ="CZ12",'Outside Temp'!B14583, IF(CECCZ="CZ13",'Outside Temp'!B14584))))</f>
        <v>59</v>
      </c>
      <c r="G14581" s="12">
        <f t="shared" si="3"/>
        <v>1</v>
      </c>
    </row>
    <row r="14582" ht="15.75" customHeight="1">
      <c r="A14582" s="13">
        <v>42276.916666666664</v>
      </c>
      <c r="B14582" s="73">
        <f t="shared" si="1"/>
        <v>42276</v>
      </c>
      <c r="C14582" s="74">
        <f>IF(NewCustomer="Yes", IF(COUNTIF($I$2:$I$11,B14582)&gt;0,0,WEEKDAY(B14582,2)),IF(COUNTIF($I$2:$I$21,B14582)&gt;0,0,WEEKDAY(B14582,2)))</f>
        <v>2</v>
      </c>
      <c r="D14582" s="74">
        <f t="shared" si="2"/>
        <v>22</v>
      </c>
      <c r="E14582" s="12">
        <f>IFERROR(VLOOKUP(A14582,'IDAR Meter Data'!$A:$B,2,1),"")</f>
        <v>118</v>
      </c>
      <c r="F14582" s="75">
        <f>IF(CECCZ="CZ03",'Outside Temp'!B14582,IF(CECCZ="CZ04",'Outside Temp'!B14583,IF(CECCZ="CZ12",'Outside Temp'!B14584, IF(CECCZ="CZ13",'Outside Temp'!B14585))))</f>
        <v>59</v>
      </c>
      <c r="G14582" s="12">
        <f t="shared" si="3"/>
        <v>1</v>
      </c>
    </row>
    <row r="14583" ht="15.75" customHeight="1">
      <c r="A14583" s="13">
        <v>42276.927083333336</v>
      </c>
      <c r="B14583" s="73">
        <f t="shared" si="1"/>
        <v>42276</v>
      </c>
      <c r="C14583" s="74">
        <f>IF(NewCustomer="Yes", IF(COUNTIF($I$2:$I$11,B14583)&gt;0,0,WEEKDAY(B14583,2)),IF(COUNTIF($I$2:$I$21,B14583)&gt;0,0,WEEKDAY(B14583,2)))</f>
        <v>2</v>
      </c>
      <c r="D14583" s="74">
        <f t="shared" si="2"/>
        <v>22</v>
      </c>
      <c r="E14583" s="12">
        <f>IFERROR(VLOOKUP(A14583,'IDAR Meter Data'!$A:$B,2,1),"")</f>
        <v>118</v>
      </c>
      <c r="F14583" s="75">
        <f>IF(CECCZ="CZ03",'Outside Temp'!B14583,IF(CECCZ="CZ04",'Outside Temp'!B14584,IF(CECCZ="CZ12",'Outside Temp'!B14585, IF(CECCZ="CZ13",'Outside Temp'!B14586))))</f>
        <v>59</v>
      </c>
      <c r="G14583" s="12">
        <f t="shared" si="3"/>
        <v>1</v>
      </c>
    </row>
    <row r="14584" ht="15.75" customHeight="1">
      <c r="A14584" s="13">
        <v>42276.9375</v>
      </c>
      <c r="B14584" s="73">
        <f t="shared" si="1"/>
        <v>42276</v>
      </c>
      <c r="C14584" s="74">
        <f>IF(NewCustomer="Yes", IF(COUNTIF($I$2:$I$11,B14584)&gt;0,0,WEEKDAY(B14584,2)),IF(COUNTIF($I$2:$I$21,B14584)&gt;0,0,WEEKDAY(B14584,2)))</f>
        <v>2</v>
      </c>
      <c r="D14584" s="74">
        <f t="shared" si="2"/>
        <v>22</v>
      </c>
      <c r="E14584" s="12">
        <f>IFERROR(VLOOKUP(A14584,'IDAR Meter Data'!$A:$B,2,1),"")</f>
        <v>114</v>
      </c>
      <c r="F14584" s="75">
        <f>IF(CECCZ="CZ03",'Outside Temp'!B14584,IF(CECCZ="CZ04",'Outside Temp'!B14585,IF(CECCZ="CZ12",'Outside Temp'!B14586, IF(CECCZ="CZ13",'Outside Temp'!B14587))))</f>
        <v>59</v>
      </c>
      <c r="G14584" s="12">
        <f t="shared" si="3"/>
        <v>1</v>
      </c>
    </row>
    <row r="14585" ht="15.75" customHeight="1">
      <c r="A14585" s="13">
        <v>42276.947916666664</v>
      </c>
      <c r="B14585" s="73">
        <f t="shared" si="1"/>
        <v>42276</v>
      </c>
      <c r="C14585" s="74">
        <f>IF(NewCustomer="Yes", IF(COUNTIF($I$2:$I$11,B14585)&gt;0,0,WEEKDAY(B14585,2)),IF(COUNTIF($I$2:$I$21,B14585)&gt;0,0,WEEKDAY(B14585,2)))</f>
        <v>2</v>
      </c>
      <c r="D14585" s="74">
        <f t="shared" si="2"/>
        <v>22</v>
      </c>
      <c r="E14585" s="12">
        <f>IFERROR(VLOOKUP(A14585,'IDAR Meter Data'!$A:$B,2,1),"")</f>
        <v>125</v>
      </c>
      <c r="F14585" s="75">
        <f>IF(CECCZ="CZ03",'Outside Temp'!B14585,IF(CECCZ="CZ04",'Outside Temp'!B14586,IF(CECCZ="CZ12",'Outside Temp'!B14587, IF(CECCZ="CZ13",'Outside Temp'!B14588))))</f>
        <v>59</v>
      </c>
      <c r="G14585" s="12">
        <f t="shared" si="3"/>
        <v>1</v>
      </c>
    </row>
    <row r="14586" ht="15.75" customHeight="1">
      <c r="A14586" s="13">
        <v>42276.958333333336</v>
      </c>
      <c r="B14586" s="73">
        <f t="shared" si="1"/>
        <v>42276</v>
      </c>
      <c r="C14586" s="74">
        <f>IF(NewCustomer="Yes", IF(COUNTIF($I$2:$I$11,B14586)&gt;0,0,WEEKDAY(B14586,2)),IF(COUNTIF($I$2:$I$21,B14586)&gt;0,0,WEEKDAY(B14586,2)))</f>
        <v>2</v>
      </c>
      <c r="D14586" s="74">
        <f t="shared" si="2"/>
        <v>23</v>
      </c>
      <c r="E14586" s="12">
        <f>IFERROR(VLOOKUP(A14586,'IDAR Meter Data'!$A:$B,2,1),"")</f>
        <v>119</v>
      </c>
      <c r="F14586" s="75">
        <f>IF(CECCZ="CZ03",'Outside Temp'!B14586,IF(CECCZ="CZ04",'Outside Temp'!B14587,IF(CECCZ="CZ12",'Outside Temp'!B14588, IF(CECCZ="CZ13",'Outside Temp'!B14589))))</f>
        <v>59</v>
      </c>
      <c r="G14586" s="12">
        <f t="shared" si="3"/>
        <v>1</v>
      </c>
    </row>
    <row r="14587" ht="15.75" customHeight="1">
      <c r="A14587" s="13">
        <v>42276.96875</v>
      </c>
      <c r="B14587" s="73">
        <f t="shared" si="1"/>
        <v>42276</v>
      </c>
      <c r="C14587" s="74">
        <f>IF(NewCustomer="Yes", IF(COUNTIF($I$2:$I$11,B14587)&gt;0,0,WEEKDAY(B14587,2)),IF(COUNTIF($I$2:$I$21,B14587)&gt;0,0,WEEKDAY(B14587,2)))</f>
        <v>2</v>
      </c>
      <c r="D14587" s="74">
        <f t="shared" si="2"/>
        <v>23</v>
      </c>
      <c r="E14587" s="12">
        <f>IFERROR(VLOOKUP(A14587,'IDAR Meter Data'!$A:$B,2,1),"")</f>
        <v>123</v>
      </c>
      <c r="F14587" s="75">
        <f>IF(CECCZ="CZ03",'Outside Temp'!B14587,IF(CECCZ="CZ04",'Outside Temp'!B14588,IF(CECCZ="CZ12",'Outside Temp'!B14589, IF(CECCZ="CZ13",'Outside Temp'!B14590))))</f>
        <v>59</v>
      </c>
      <c r="G14587" s="12">
        <f t="shared" si="3"/>
        <v>1</v>
      </c>
    </row>
    <row r="14588" ht="15.75" customHeight="1">
      <c r="A14588" s="13">
        <v>42276.979166666664</v>
      </c>
      <c r="B14588" s="73">
        <f t="shared" si="1"/>
        <v>42276</v>
      </c>
      <c r="C14588" s="74">
        <f>IF(NewCustomer="Yes", IF(COUNTIF($I$2:$I$11,B14588)&gt;0,0,WEEKDAY(B14588,2)),IF(COUNTIF($I$2:$I$21,B14588)&gt;0,0,WEEKDAY(B14588,2)))</f>
        <v>2</v>
      </c>
      <c r="D14588" s="74">
        <f t="shared" si="2"/>
        <v>23</v>
      </c>
      <c r="E14588" s="12">
        <f>IFERROR(VLOOKUP(A14588,'IDAR Meter Data'!$A:$B,2,1),"")</f>
        <v>131</v>
      </c>
      <c r="F14588" s="75">
        <f>IF(CECCZ="CZ03",'Outside Temp'!B14588,IF(CECCZ="CZ04",'Outside Temp'!B14589,IF(CECCZ="CZ12",'Outside Temp'!B14590, IF(CECCZ="CZ13",'Outside Temp'!B14591))))</f>
        <v>59</v>
      </c>
      <c r="G14588" s="12">
        <f t="shared" si="3"/>
        <v>1</v>
      </c>
    </row>
    <row r="14589" ht="15.75" customHeight="1">
      <c r="A14589" s="13">
        <v>42276.989583333336</v>
      </c>
      <c r="B14589" s="73">
        <f t="shared" si="1"/>
        <v>42276</v>
      </c>
      <c r="C14589" s="74">
        <f>IF(NewCustomer="Yes", IF(COUNTIF($I$2:$I$11,B14589)&gt;0,0,WEEKDAY(B14589,2)),IF(COUNTIF($I$2:$I$21,B14589)&gt;0,0,WEEKDAY(B14589,2)))</f>
        <v>2</v>
      </c>
      <c r="D14589" s="74">
        <f t="shared" si="2"/>
        <v>23</v>
      </c>
      <c r="E14589" s="12">
        <f>IFERROR(VLOOKUP(A14589,'IDAR Meter Data'!$A:$B,2,1),"")</f>
        <v>119</v>
      </c>
      <c r="F14589" s="75">
        <f>IF(CECCZ="CZ03",'Outside Temp'!B14589,IF(CECCZ="CZ04",'Outside Temp'!B14590,IF(CECCZ="CZ12",'Outside Temp'!B14591, IF(CECCZ="CZ13",'Outside Temp'!B14592))))</f>
        <v>59</v>
      </c>
      <c r="G14589" s="12">
        <f t="shared" si="3"/>
        <v>1</v>
      </c>
    </row>
    <row r="14590" ht="15.75" customHeight="1">
      <c r="A14590" s="13">
        <v>42277.0</v>
      </c>
      <c r="B14590" s="73">
        <f t="shared" si="1"/>
        <v>42277</v>
      </c>
      <c r="C14590" s="74">
        <f>IF(NewCustomer="Yes", IF(COUNTIF($I$2:$I$11,B14590)&gt;0,0,WEEKDAY(B14590,2)),IF(COUNTIF($I$2:$I$21,B14590)&gt;0,0,WEEKDAY(B14590,2)))</f>
        <v>3</v>
      </c>
      <c r="D14590" s="74">
        <f t="shared" si="2"/>
        <v>0</v>
      </c>
      <c r="E14590" s="12">
        <f>IFERROR(VLOOKUP(A14590,'IDAR Meter Data'!$A:$B,2,1),"")</f>
        <v>129</v>
      </c>
      <c r="F14590" s="75">
        <f>IF(CECCZ="CZ03",'Outside Temp'!B14590,IF(CECCZ="CZ04",'Outside Temp'!B14591,IF(CECCZ="CZ12",'Outside Temp'!B14592, IF(CECCZ="CZ13",'Outside Temp'!B14593))))</f>
        <v>59</v>
      </c>
      <c r="G14590" s="12">
        <f t="shared" si="3"/>
        <v>1</v>
      </c>
    </row>
    <row r="14591" ht="15.75" customHeight="1">
      <c r="A14591" s="13">
        <v>42277.010416666664</v>
      </c>
      <c r="B14591" s="73">
        <f t="shared" si="1"/>
        <v>42277</v>
      </c>
      <c r="C14591" s="74">
        <f>IF(NewCustomer="Yes", IF(COUNTIF($I$2:$I$11,B14591)&gt;0,0,WEEKDAY(B14591,2)),IF(COUNTIF($I$2:$I$21,B14591)&gt;0,0,WEEKDAY(B14591,2)))</f>
        <v>3</v>
      </c>
      <c r="D14591" s="74">
        <f t="shared" si="2"/>
        <v>0</v>
      </c>
      <c r="E14591" s="12">
        <f>IFERROR(VLOOKUP(A14591,'IDAR Meter Data'!$A:$B,2,1),"")</f>
        <v>124</v>
      </c>
      <c r="F14591" s="75">
        <f>IF(CECCZ="CZ03",'Outside Temp'!B14591,IF(CECCZ="CZ04",'Outside Temp'!B14592,IF(CECCZ="CZ12",'Outside Temp'!B14593, IF(CECCZ="CZ13",'Outside Temp'!B14594))))</f>
        <v>59</v>
      </c>
      <c r="G14591" s="12">
        <f t="shared" si="3"/>
        <v>1</v>
      </c>
    </row>
    <row r="14592" ht="15.75" customHeight="1">
      <c r="A14592" s="13">
        <v>42277.020833333336</v>
      </c>
      <c r="B14592" s="73">
        <f t="shared" si="1"/>
        <v>42277</v>
      </c>
      <c r="C14592" s="74">
        <f>IF(NewCustomer="Yes", IF(COUNTIF($I$2:$I$11,B14592)&gt;0,0,WEEKDAY(B14592,2)),IF(COUNTIF($I$2:$I$21,B14592)&gt;0,0,WEEKDAY(B14592,2)))</f>
        <v>3</v>
      </c>
      <c r="D14592" s="74">
        <f t="shared" si="2"/>
        <v>0</v>
      </c>
      <c r="E14592" s="12">
        <f>IFERROR(VLOOKUP(A14592,'IDAR Meter Data'!$A:$B,2,1),"")</f>
        <v>118</v>
      </c>
      <c r="F14592" s="75">
        <f>IF(CECCZ="CZ03",'Outside Temp'!B14592,IF(CECCZ="CZ04",'Outside Temp'!B14593,IF(CECCZ="CZ12",'Outside Temp'!B14594, IF(CECCZ="CZ13",'Outside Temp'!B14595))))</f>
        <v>59</v>
      </c>
      <c r="G14592" s="12">
        <f t="shared" si="3"/>
        <v>1</v>
      </c>
    </row>
    <row r="14593" ht="15.75" customHeight="1">
      <c r="A14593" s="13">
        <v>42277.03125</v>
      </c>
      <c r="B14593" s="73">
        <f t="shared" si="1"/>
        <v>42277</v>
      </c>
      <c r="C14593" s="74">
        <f>IF(NewCustomer="Yes", IF(COUNTIF($I$2:$I$11,B14593)&gt;0,0,WEEKDAY(B14593,2)),IF(COUNTIF($I$2:$I$21,B14593)&gt;0,0,WEEKDAY(B14593,2)))</f>
        <v>3</v>
      </c>
      <c r="D14593" s="74">
        <f t="shared" si="2"/>
        <v>0</v>
      </c>
      <c r="E14593" s="12">
        <f>IFERROR(VLOOKUP(A14593,'IDAR Meter Data'!$A:$B,2,1),"")</f>
        <v>118</v>
      </c>
      <c r="F14593" s="75">
        <f>IF(CECCZ="CZ03",'Outside Temp'!B14593,IF(CECCZ="CZ04",'Outside Temp'!B14594,IF(CECCZ="CZ12",'Outside Temp'!B14595, IF(CECCZ="CZ13",'Outside Temp'!B14596))))</f>
        <v>59</v>
      </c>
      <c r="G14593" s="12">
        <f t="shared" si="3"/>
        <v>1</v>
      </c>
    </row>
    <row r="14594" ht="15.75" customHeight="1">
      <c r="A14594" s="13">
        <v>42277.041666666664</v>
      </c>
      <c r="B14594" s="73">
        <f t="shared" si="1"/>
        <v>42277</v>
      </c>
      <c r="C14594" s="74">
        <f>IF(NewCustomer="Yes", IF(COUNTIF($I$2:$I$11,B14594)&gt;0,0,WEEKDAY(B14594,2)),IF(COUNTIF($I$2:$I$21,B14594)&gt;0,0,WEEKDAY(B14594,2)))</f>
        <v>3</v>
      </c>
      <c r="D14594" s="74">
        <f t="shared" si="2"/>
        <v>1</v>
      </c>
      <c r="E14594" s="12">
        <f>IFERROR(VLOOKUP(A14594,'IDAR Meter Data'!$A:$B,2,1),"")</f>
        <v>118</v>
      </c>
      <c r="F14594" s="75">
        <f>IF(CECCZ="CZ03",'Outside Temp'!B14594,IF(CECCZ="CZ04",'Outside Temp'!B14595,IF(CECCZ="CZ12",'Outside Temp'!B14596, IF(CECCZ="CZ13",'Outside Temp'!B14597))))</f>
        <v>59</v>
      </c>
      <c r="G14594" s="12">
        <f t="shared" si="3"/>
        <v>1</v>
      </c>
    </row>
    <row r="14595" ht="15.75" customHeight="1">
      <c r="A14595" s="13">
        <v>42277.052083333336</v>
      </c>
      <c r="B14595" s="73">
        <f t="shared" si="1"/>
        <v>42277</v>
      </c>
      <c r="C14595" s="74">
        <f>IF(NewCustomer="Yes", IF(COUNTIF($I$2:$I$11,B14595)&gt;0,0,WEEKDAY(B14595,2)),IF(COUNTIF($I$2:$I$21,B14595)&gt;0,0,WEEKDAY(B14595,2)))</f>
        <v>3</v>
      </c>
      <c r="D14595" s="74">
        <f t="shared" si="2"/>
        <v>1</v>
      </c>
      <c r="E14595" s="12">
        <f>IFERROR(VLOOKUP(A14595,'IDAR Meter Data'!$A:$B,2,1),"")</f>
        <v>120</v>
      </c>
      <c r="F14595" s="75">
        <f>IF(CECCZ="CZ03",'Outside Temp'!B14595,IF(CECCZ="CZ04",'Outside Temp'!B14596,IF(CECCZ="CZ12",'Outside Temp'!B14597, IF(CECCZ="CZ13",'Outside Temp'!B14598))))</f>
        <v>59</v>
      </c>
      <c r="G14595" s="12">
        <f t="shared" si="3"/>
        <v>1</v>
      </c>
    </row>
    <row r="14596" ht="15.75" customHeight="1">
      <c r="A14596" s="13">
        <v>42277.0625</v>
      </c>
      <c r="B14596" s="73">
        <f t="shared" si="1"/>
        <v>42277</v>
      </c>
      <c r="C14596" s="74">
        <f>IF(NewCustomer="Yes", IF(COUNTIF($I$2:$I$11,B14596)&gt;0,0,WEEKDAY(B14596,2)),IF(COUNTIF($I$2:$I$21,B14596)&gt;0,0,WEEKDAY(B14596,2)))</f>
        <v>3</v>
      </c>
      <c r="D14596" s="74">
        <f t="shared" si="2"/>
        <v>1</v>
      </c>
      <c r="E14596" s="12">
        <f>IFERROR(VLOOKUP(A14596,'IDAR Meter Data'!$A:$B,2,1),"")</f>
        <v>111</v>
      </c>
      <c r="F14596" s="75">
        <f>IF(CECCZ="CZ03",'Outside Temp'!B14596,IF(CECCZ="CZ04",'Outside Temp'!B14597,IF(CECCZ="CZ12",'Outside Temp'!B14598, IF(CECCZ="CZ13",'Outside Temp'!B14599))))</f>
        <v>59</v>
      </c>
      <c r="G14596" s="12">
        <f t="shared" si="3"/>
        <v>1</v>
      </c>
    </row>
    <row r="14597" ht="15.75" customHeight="1">
      <c r="A14597" s="13">
        <v>42277.072916666664</v>
      </c>
      <c r="B14597" s="73">
        <f t="shared" si="1"/>
        <v>42277</v>
      </c>
      <c r="C14597" s="74">
        <f>IF(NewCustomer="Yes", IF(COUNTIF($I$2:$I$11,B14597)&gt;0,0,WEEKDAY(B14597,2)),IF(COUNTIF($I$2:$I$21,B14597)&gt;0,0,WEEKDAY(B14597,2)))</f>
        <v>3</v>
      </c>
      <c r="D14597" s="74">
        <f t="shared" si="2"/>
        <v>1</v>
      </c>
      <c r="E14597" s="12">
        <f>IFERROR(VLOOKUP(A14597,'IDAR Meter Data'!$A:$B,2,1),"")</f>
        <v>109</v>
      </c>
      <c r="F14597" s="75">
        <f>IF(CECCZ="CZ03",'Outside Temp'!B14597,IF(CECCZ="CZ04",'Outside Temp'!B14598,IF(CECCZ="CZ12",'Outside Temp'!B14599, IF(CECCZ="CZ13",'Outside Temp'!B14600))))</f>
        <v>59</v>
      </c>
      <c r="G14597" s="12">
        <f t="shared" si="3"/>
        <v>1</v>
      </c>
    </row>
    <row r="14598" ht="15.75" customHeight="1">
      <c r="A14598" s="13">
        <v>42277.083333333336</v>
      </c>
      <c r="B14598" s="73">
        <f t="shared" si="1"/>
        <v>42277</v>
      </c>
      <c r="C14598" s="74">
        <f>IF(NewCustomer="Yes", IF(COUNTIF($I$2:$I$11,B14598)&gt;0,0,WEEKDAY(B14598,2)),IF(COUNTIF($I$2:$I$21,B14598)&gt;0,0,WEEKDAY(B14598,2)))</f>
        <v>3</v>
      </c>
      <c r="D14598" s="74">
        <f t="shared" si="2"/>
        <v>2</v>
      </c>
      <c r="E14598" s="12">
        <f>IFERROR(VLOOKUP(A14598,'IDAR Meter Data'!$A:$B,2,1),"")</f>
        <v>107</v>
      </c>
      <c r="F14598" s="75">
        <f>IF(CECCZ="CZ03",'Outside Temp'!B14598,IF(CECCZ="CZ04",'Outside Temp'!B14599,IF(CECCZ="CZ12",'Outside Temp'!B14600, IF(CECCZ="CZ13",'Outside Temp'!B14601))))</f>
        <v>59</v>
      </c>
      <c r="G14598" s="12">
        <f t="shared" si="3"/>
        <v>1</v>
      </c>
    </row>
    <row r="14599" ht="15.75" customHeight="1">
      <c r="A14599" s="13">
        <v>42277.09375</v>
      </c>
      <c r="B14599" s="73">
        <f t="shared" si="1"/>
        <v>42277</v>
      </c>
      <c r="C14599" s="74">
        <f>IF(NewCustomer="Yes", IF(COUNTIF($I$2:$I$11,B14599)&gt;0,0,WEEKDAY(B14599,2)),IF(COUNTIF($I$2:$I$21,B14599)&gt;0,0,WEEKDAY(B14599,2)))</f>
        <v>3</v>
      </c>
      <c r="D14599" s="74">
        <f t="shared" si="2"/>
        <v>2</v>
      </c>
      <c r="E14599" s="12">
        <f>IFERROR(VLOOKUP(A14599,'IDAR Meter Data'!$A:$B,2,1),"")</f>
        <v>110</v>
      </c>
      <c r="F14599" s="75">
        <f>IF(CECCZ="CZ03",'Outside Temp'!B14599,IF(CECCZ="CZ04",'Outside Temp'!B14600,IF(CECCZ="CZ12",'Outside Temp'!B14601, IF(CECCZ="CZ13",'Outside Temp'!B14602))))</f>
        <v>59</v>
      </c>
      <c r="G14599" s="12">
        <f t="shared" si="3"/>
        <v>1</v>
      </c>
    </row>
    <row r="14600" ht="15.75" customHeight="1">
      <c r="A14600" s="13">
        <v>42277.104166666664</v>
      </c>
      <c r="B14600" s="73">
        <f t="shared" si="1"/>
        <v>42277</v>
      </c>
      <c r="C14600" s="74">
        <f>IF(NewCustomer="Yes", IF(COUNTIF($I$2:$I$11,B14600)&gt;0,0,WEEKDAY(B14600,2)),IF(COUNTIF($I$2:$I$21,B14600)&gt;0,0,WEEKDAY(B14600,2)))</f>
        <v>3</v>
      </c>
      <c r="D14600" s="74">
        <f t="shared" si="2"/>
        <v>2</v>
      </c>
      <c r="E14600" s="12">
        <f>IFERROR(VLOOKUP(A14600,'IDAR Meter Data'!$A:$B,2,1),"")</f>
        <v>114</v>
      </c>
      <c r="F14600" s="75">
        <f>IF(CECCZ="CZ03",'Outside Temp'!B14600,IF(CECCZ="CZ04",'Outside Temp'!B14601,IF(CECCZ="CZ12",'Outside Temp'!B14602, IF(CECCZ="CZ13",'Outside Temp'!B14603))))</f>
        <v>59</v>
      </c>
      <c r="G14600" s="12">
        <f t="shared" si="3"/>
        <v>1</v>
      </c>
    </row>
    <row r="14601" ht="15.75" customHeight="1">
      <c r="A14601" s="13">
        <v>42277.114583333336</v>
      </c>
      <c r="B14601" s="73">
        <f t="shared" si="1"/>
        <v>42277</v>
      </c>
      <c r="C14601" s="74">
        <f>IF(NewCustomer="Yes", IF(COUNTIF($I$2:$I$11,B14601)&gt;0,0,WEEKDAY(B14601,2)),IF(COUNTIF($I$2:$I$21,B14601)&gt;0,0,WEEKDAY(B14601,2)))</f>
        <v>3</v>
      </c>
      <c r="D14601" s="74">
        <f t="shared" si="2"/>
        <v>2</v>
      </c>
      <c r="E14601" s="12">
        <f>IFERROR(VLOOKUP(A14601,'IDAR Meter Data'!$A:$B,2,1),"")</f>
        <v>111</v>
      </c>
      <c r="F14601" s="75">
        <f>IF(CECCZ="CZ03",'Outside Temp'!B14601,IF(CECCZ="CZ04",'Outside Temp'!B14602,IF(CECCZ="CZ12",'Outside Temp'!B14603, IF(CECCZ="CZ13",'Outside Temp'!B14604))))</f>
        <v>59</v>
      </c>
      <c r="G14601" s="12">
        <f t="shared" si="3"/>
        <v>1</v>
      </c>
    </row>
    <row r="14602" ht="15.75" customHeight="1">
      <c r="A14602" s="13">
        <v>42277.125</v>
      </c>
      <c r="B14602" s="73">
        <f t="shared" si="1"/>
        <v>42277</v>
      </c>
      <c r="C14602" s="74">
        <f>IF(NewCustomer="Yes", IF(COUNTIF($I$2:$I$11,B14602)&gt;0,0,WEEKDAY(B14602,2)),IF(COUNTIF($I$2:$I$21,B14602)&gt;0,0,WEEKDAY(B14602,2)))</f>
        <v>3</v>
      </c>
      <c r="D14602" s="74">
        <f t="shared" si="2"/>
        <v>3</v>
      </c>
      <c r="E14602" s="12">
        <f>IFERROR(VLOOKUP(A14602,'IDAR Meter Data'!$A:$B,2,1),"")</f>
        <v>108</v>
      </c>
      <c r="F14602" s="75">
        <f>IF(CECCZ="CZ03",'Outside Temp'!B14602,IF(CECCZ="CZ04",'Outside Temp'!B14603,IF(CECCZ="CZ12",'Outside Temp'!B14604, IF(CECCZ="CZ13",'Outside Temp'!B14605))))</f>
        <v>58.93333333</v>
      </c>
      <c r="G14602" s="12">
        <f t="shared" si="3"/>
        <v>1</v>
      </c>
    </row>
    <row r="14603" ht="15.75" customHeight="1">
      <c r="A14603" s="13">
        <v>42277.135416666664</v>
      </c>
      <c r="B14603" s="73">
        <f t="shared" si="1"/>
        <v>42277</v>
      </c>
      <c r="C14603" s="74">
        <f>IF(NewCustomer="Yes", IF(COUNTIF($I$2:$I$11,B14603)&gt;0,0,WEEKDAY(B14603,2)),IF(COUNTIF($I$2:$I$21,B14603)&gt;0,0,WEEKDAY(B14603,2)))</f>
        <v>3</v>
      </c>
      <c r="D14603" s="74">
        <f t="shared" si="2"/>
        <v>3</v>
      </c>
      <c r="E14603" s="12">
        <f>IFERROR(VLOOKUP(A14603,'IDAR Meter Data'!$A:$B,2,1),"")</f>
        <v>103</v>
      </c>
      <c r="F14603" s="75">
        <f>IF(CECCZ="CZ03",'Outside Temp'!B14603,IF(CECCZ="CZ04",'Outside Temp'!B14604,IF(CECCZ="CZ12",'Outside Temp'!B14605, IF(CECCZ="CZ13",'Outside Temp'!B14606))))</f>
        <v>58.68333333</v>
      </c>
      <c r="G14603" s="12">
        <f t="shared" si="3"/>
        <v>1</v>
      </c>
    </row>
    <row r="14604" ht="15.75" customHeight="1">
      <c r="A14604" s="13">
        <v>42277.145833333336</v>
      </c>
      <c r="B14604" s="73">
        <f t="shared" si="1"/>
        <v>42277</v>
      </c>
      <c r="C14604" s="74">
        <f>IF(NewCustomer="Yes", IF(COUNTIF($I$2:$I$11,B14604)&gt;0,0,WEEKDAY(B14604,2)),IF(COUNTIF($I$2:$I$21,B14604)&gt;0,0,WEEKDAY(B14604,2)))</f>
        <v>3</v>
      </c>
      <c r="D14604" s="74">
        <f t="shared" si="2"/>
        <v>3</v>
      </c>
      <c r="E14604" s="12">
        <f>IFERROR(VLOOKUP(A14604,'IDAR Meter Data'!$A:$B,2,1),"")</f>
        <v>111</v>
      </c>
      <c r="F14604" s="75">
        <f>IF(CECCZ="CZ03",'Outside Temp'!B14604,IF(CECCZ="CZ04",'Outside Temp'!B14605,IF(CECCZ="CZ12",'Outside Temp'!B14606, IF(CECCZ="CZ13",'Outside Temp'!B14607))))</f>
        <v>58.43333333</v>
      </c>
      <c r="G14604" s="12">
        <f t="shared" si="3"/>
        <v>1</v>
      </c>
    </row>
    <row r="14605" ht="15.75" customHeight="1">
      <c r="A14605" s="13">
        <v>42277.15625</v>
      </c>
      <c r="B14605" s="73">
        <f t="shared" si="1"/>
        <v>42277</v>
      </c>
      <c r="C14605" s="74">
        <f>IF(NewCustomer="Yes", IF(COUNTIF($I$2:$I$11,B14605)&gt;0,0,WEEKDAY(B14605,2)),IF(COUNTIF($I$2:$I$21,B14605)&gt;0,0,WEEKDAY(B14605,2)))</f>
        <v>3</v>
      </c>
      <c r="D14605" s="74">
        <f t="shared" si="2"/>
        <v>3</v>
      </c>
      <c r="E14605" s="12">
        <f>IFERROR(VLOOKUP(A14605,'IDAR Meter Data'!$A:$B,2,1),"")</f>
        <v>105</v>
      </c>
      <c r="F14605" s="75">
        <f>IF(CECCZ="CZ03",'Outside Temp'!B14605,IF(CECCZ="CZ04",'Outside Temp'!B14606,IF(CECCZ="CZ12",'Outside Temp'!B14607, IF(CECCZ="CZ13",'Outside Temp'!B14608))))</f>
        <v>58.18333333</v>
      </c>
      <c r="G14605" s="12">
        <f t="shared" si="3"/>
        <v>1</v>
      </c>
    </row>
    <row r="14606" ht="15.75" customHeight="1">
      <c r="A14606" s="13">
        <v>42277.166666666664</v>
      </c>
      <c r="B14606" s="73">
        <f t="shared" si="1"/>
        <v>42277</v>
      </c>
      <c r="C14606" s="74">
        <f>IF(NewCustomer="Yes", IF(COUNTIF($I$2:$I$11,B14606)&gt;0,0,WEEKDAY(B14606,2)),IF(COUNTIF($I$2:$I$21,B14606)&gt;0,0,WEEKDAY(B14606,2)))</f>
        <v>3</v>
      </c>
      <c r="D14606" s="74">
        <f t="shared" si="2"/>
        <v>4</v>
      </c>
      <c r="E14606" s="12">
        <f>IFERROR(VLOOKUP(A14606,'IDAR Meter Data'!$A:$B,2,1),"")</f>
        <v>114</v>
      </c>
      <c r="F14606" s="75">
        <f>IF(CECCZ="CZ03",'Outside Temp'!B14606,IF(CECCZ="CZ04",'Outside Temp'!B14607,IF(CECCZ="CZ12",'Outside Temp'!B14608, IF(CECCZ="CZ13",'Outside Temp'!B14609))))</f>
        <v>58.06666667</v>
      </c>
      <c r="G14606" s="12">
        <f t="shared" si="3"/>
        <v>1</v>
      </c>
    </row>
    <row r="14607" ht="15.75" customHeight="1">
      <c r="A14607" s="13">
        <v>42277.177083333336</v>
      </c>
      <c r="B14607" s="73">
        <f t="shared" si="1"/>
        <v>42277</v>
      </c>
      <c r="C14607" s="74">
        <f>IF(NewCustomer="Yes", IF(COUNTIF($I$2:$I$11,B14607)&gt;0,0,WEEKDAY(B14607,2)),IF(COUNTIF($I$2:$I$21,B14607)&gt;0,0,WEEKDAY(B14607,2)))</f>
        <v>3</v>
      </c>
      <c r="D14607" s="74">
        <f t="shared" si="2"/>
        <v>4</v>
      </c>
      <c r="E14607" s="12">
        <f>IFERROR(VLOOKUP(A14607,'IDAR Meter Data'!$A:$B,2,1),"")</f>
        <v>110</v>
      </c>
      <c r="F14607" s="75">
        <f>IF(CECCZ="CZ03",'Outside Temp'!B14607,IF(CECCZ="CZ04",'Outside Temp'!B14608,IF(CECCZ="CZ12",'Outside Temp'!B14609, IF(CECCZ="CZ13",'Outside Temp'!B14610))))</f>
        <v>58.31666667</v>
      </c>
      <c r="G14607" s="12">
        <f t="shared" si="3"/>
        <v>1</v>
      </c>
    </row>
    <row r="14608" ht="15.75" customHeight="1">
      <c r="A14608" s="13">
        <v>42277.1875</v>
      </c>
      <c r="B14608" s="73">
        <f t="shared" si="1"/>
        <v>42277</v>
      </c>
      <c r="C14608" s="74">
        <f>IF(NewCustomer="Yes", IF(COUNTIF($I$2:$I$11,B14608)&gt;0,0,WEEKDAY(B14608,2)),IF(COUNTIF($I$2:$I$21,B14608)&gt;0,0,WEEKDAY(B14608,2)))</f>
        <v>3</v>
      </c>
      <c r="D14608" s="74">
        <f t="shared" si="2"/>
        <v>4</v>
      </c>
      <c r="E14608" s="12">
        <f>IFERROR(VLOOKUP(A14608,'IDAR Meter Data'!$A:$B,2,1),"")</f>
        <v>109</v>
      </c>
      <c r="F14608" s="75">
        <f>IF(CECCZ="CZ03",'Outside Temp'!B14608,IF(CECCZ="CZ04",'Outside Temp'!B14609,IF(CECCZ="CZ12",'Outside Temp'!B14610, IF(CECCZ="CZ13",'Outside Temp'!B14611))))</f>
        <v>58.56666667</v>
      </c>
      <c r="G14608" s="12">
        <f t="shared" si="3"/>
        <v>1</v>
      </c>
    </row>
    <row r="14609" ht="15.75" customHeight="1">
      <c r="A14609" s="13">
        <v>42277.197916666664</v>
      </c>
      <c r="B14609" s="73">
        <f t="shared" si="1"/>
        <v>42277</v>
      </c>
      <c r="C14609" s="74">
        <f>IF(NewCustomer="Yes", IF(COUNTIF($I$2:$I$11,B14609)&gt;0,0,WEEKDAY(B14609,2)),IF(COUNTIF($I$2:$I$21,B14609)&gt;0,0,WEEKDAY(B14609,2)))</f>
        <v>3</v>
      </c>
      <c r="D14609" s="74">
        <f t="shared" si="2"/>
        <v>4</v>
      </c>
      <c r="E14609" s="12">
        <f>IFERROR(VLOOKUP(A14609,'IDAR Meter Data'!$A:$B,2,1),"")</f>
        <v>107</v>
      </c>
      <c r="F14609" s="75">
        <f>IF(CECCZ="CZ03",'Outside Temp'!B14609,IF(CECCZ="CZ04",'Outside Temp'!B14610,IF(CECCZ="CZ12",'Outside Temp'!B14611, IF(CECCZ="CZ13",'Outside Temp'!B14612))))</f>
        <v>58.81666667</v>
      </c>
      <c r="G14609" s="12">
        <f t="shared" si="3"/>
        <v>1</v>
      </c>
    </row>
    <row r="14610" ht="15.75" customHeight="1">
      <c r="A14610" s="13">
        <v>42277.208333333336</v>
      </c>
      <c r="B14610" s="73">
        <f t="shared" si="1"/>
        <v>42277</v>
      </c>
      <c r="C14610" s="74">
        <f>IF(NewCustomer="Yes", IF(COUNTIF($I$2:$I$11,B14610)&gt;0,0,WEEKDAY(B14610,2)),IF(COUNTIF($I$2:$I$21,B14610)&gt;0,0,WEEKDAY(B14610,2)))</f>
        <v>3</v>
      </c>
      <c r="D14610" s="74">
        <f t="shared" si="2"/>
        <v>5</v>
      </c>
      <c r="E14610" s="12">
        <f>IFERROR(VLOOKUP(A14610,'IDAR Meter Data'!$A:$B,2,1),"")</f>
        <v>110</v>
      </c>
      <c r="F14610" s="75">
        <f>IF(CECCZ="CZ03",'Outside Temp'!B14610,IF(CECCZ="CZ04",'Outside Temp'!B14611,IF(CECCZ="CZ12",'Outside Temp'!B14612, IF(CECCZ="CZ13",'Outside Temp'!B14613))))</f>
        <v>59</v>
      </c>
      <c r="G14610" s="12">
        <f t="shared" si="3"/>
        <v>1</v>
      </c>
    </row>
    <row r="14611" ht="15.75" customHeight="1">
      <c r="A14611" s="13">
        <v>42277.21875</v>
      </c>
      <c r="B14611" s="73">
        <f t="shared" si="1"/>
        <v>42277</v>
      </c>
      <c r="C14611" s="74">
        <f>IF(NewCustomer="Yes", IF(COUNTIF($I$2:$I$11,B14611)&gt;0,0,WEEKDAY(B14611,2)),IF(COUNTIF($I$2:$I$21,B14611)&gt;0,0,WEEKDAY(B14611,2)))</f>
        <v>3</v>
      </c>
      <c r="D14611" s="74">
        <f t="shared" si="2"/>
        <v>5</v>
      </c>
      <c r="E14611" s="12">
        <f>IFERROR(VLOOKUP(A14611,'IDAR Meter Data'!$A:$B,2,1),"")</f>
        <v>117</v>
      </c>
      <c r="F14611" s="75">
        <f>IF(CECCZ="CZ03",'Outside Temp'!B14611,IF(CECCZ="CZ04",'Outside Temp'!B14612,IF(CECCZ="CZ12",'Outside Temp'!B14613, IF(CECCZ="CZ13",'Outside Temp'!B14614))))</f>
        <v>59</v>
      </c>
      <c r="G14611" s="12">
        <f t="shared" si="3"/>
        <v>1</v>
      </c>
    </row>
    <row r="14612" ht="15.75" customHeight="1">
      <c r="A14612" s="13">
        <v>42277.229166666664</v>
      </c>
      <c r="B14612" s="73">
        <f t="shared" si="1"/>
        <v>42277</v>
      </c>
      <c r="C14612" s="74">
        <f>IF(NewCustomer="Yes", IF(COUNTIF($I$2:$I$11,B14612)&gt;0,0,WEEKDAY(B14612,2)),IF(COUNTIF($I$2:$I$21,B14612)&gt;0,0,WEEKDAY(B14612,2)))</f>
        <v>3</v>
      </c>
      <c r="D14612" s="74">
        <f t="shared" si="2"/>
        <v>5</v>
      </c>
      <c r="E14612" s="12">
        <f>IFERROR(VLOOKUP(A14612,'IDAR Meter Data'!$A:$B,2,1),"")</f>
        <v>109</v>
      </c>
      <c r="F14612" s="75">
        <f>IF(CECCZ="CZ03",'Outside Temp'!B14612,IF(CECCZ="CZ04",'Outside Temp'!B14613,IF(CECCZ="CZ12",'Outside Temp'!B14614, IF(CECCZ="CZ13",'Outside Temp'!B14615))))</f>
        <v>59</v>
      </c>
      <c r="G14612" s="12">
        <f t="shared" si="3"/>
        <v>1</v>
      </c>
    </row>
    <row r="14613" ht="15.75" customHeight="1">
      <c r="A14613" s="13">
        <v>42277.239583333336</v>
      </c>
      <c r="B14613" s="73">
        <f t="shared" si="1"/>
        <v>42277</v>
      </c>
      <c r="C14613" s="74">
        <f>IF(NewCustomer="Yes", IF(COUNTIF($I$2:$I$11,B14613)&gt;0,0,WEEKDAY(B14613,2)),IF(COUNTIF($I$2:$I$21,B14613)&gt;0,0,WEEKDAY(B14613,2)))</f>
        <v>3</v>
      </c>
      <c r="D14613" s="74">
        <f t="shared" si="2"/>
        <v>5</v>
      </c>
      <c r="E14613" s="12">
        <f>IFERROR(VLOOKUP(A14613,'IDAR Meter Data'!$A:$B,2,1),"")</f>
        <v>105</v>
      </c>
      <c r="F14613" s="75">
        <f>IF(CECCZ="CZ03",'Outside Temp'!B14613,IF(CECCZ="CZ04",'Outside Temp'!B14614,IF(CECCZ="CZ12",'Outside Temp'!B14615, IF(CECCZ="CZ13",'Outside Temp'!B14616))))</f>
        <v>59</v>
      </c>
      <c r="G14613" s="12">
        <f t="shared" si="3"/>
        <v>1</v>
      </c>
    </row>
    <row r="14614" ht="15.75" customHeight="1">
      <c r="A14614" s="13">
        <v>42277.25</v>
      </c>
      <c r="B14614" s="73">
        <f t="shared" si="1"/>
        <v>42277</v>
      </c>
      <c r="C14614" s="74">
        <f>IF(NewCustomer="Yes", IF(COUNTIF($I$2:$I$11,B14614)&gt;0,0,WEEKDAY(B14614,2)),IF(COUNTIF($I$2:$I$21,B14614)&gt;0,0,WEEKDAY(B14614,2)))</f>
        <v>3</v>
      </c>
      <c r="D14614" s="74">
        <f t="shared" si="2"/>
        <v>6</v>
      </c>
      <c r="E14614" s="12">
        <f>IFERROR(VLOOKUP(A14614,'IDAR Meter Data'!$A:$B,2,1),"")</f>
        <v>112</v>
      </c>
      <c r="F14614" s="75">
        <f>IF(CECCZ="CZ03",'Outside Temp'!B14614,IF(CECCZ="CZ04",'Outside Temp'!B14615,IF(CECCZ="CZ12",'Outside Temp'!B14616, IF(CECCZ="CZ13",'Outside Temp'!B14617))))</f>
        <v>59</v>
      </c>
      <c r="G14614" s="12">
        <f t="shared" si="3"/>
        <v>1</v>
      </c>
    </row>
    <row r="14615" ht="15.75" customHeight="1">
      <c r="A14615" s="13">
        <v>42277.260416666664</v>
      </c>
      <c r="B14615" s="73">
        <f t="shared" si="1"/>
        <v>42277</v>
      </c>
      <c r="C14615" s="74">
        <f>IF(NewCustomer="Yes", IF(COUNTIF($I$2:$I$11,B14615)&gt;0,0,WEEKDAY(B14615,2)),IF(COUNTIF($I$2:$I$21,B14615)&gt;0,0,WEEKDAY(B14615,2)))</f>
        <v>3</v>
      </c>
      <c r="D14615" s="74">
        <f t="shared" si="2"/>
        <v>6</v>
      </c>
      <c r="E14615" s="12">
        <f>IFERROR(VLOOKUP(A14615,'IDAR Meter Data'!$A:$B,2,1),"")</f>
        <v>118</v>
      </c>
      <c r="F14615" s="75">
        <f>IF(CECCZ="CZ03",'Outside Temp'!B14615,IF(CECCZ="CZ04",'Outside Temp'!B14616,IF(CECCZ="CZ12",'Outside Temp'!B14617, IF(CECCZ="CZ13",'Outside Temp'!B14618))))</f>
        <v>59</v>
      </c>
      <c r="G14615" s="12">
        <f t="shared" si="3"/>
        <v>1</v>
      </c>
    </row>
    <row r="14616" ht="15.75" customHeight="1">
      <c r="A14616" s="13">
        <v>42277.270833333336</v>
      </c>
      <c r="B14616" s="73">
        <f t="shared" si="1"/>
        <v>42277</v>
      </c>
      <c r="C14616" s="74">
        <f>IF(NewCustomer="Yes", IF(COUNTIF($I$2:$I$11,B14616)&gt;0,0,WEEKDAY(B14616,2)),IF(COUNTIF($I$2:$I$21,B14616)&gt;0,0,WEEKDAY(B14616,2)))</f>
        <v>3</v>
      </c>
      <c r="D14616" s="74">
        <f t="shared" si="2"/>
        <v>6</v>
      </c>
      <c r="E14616" s="12">
        <f>IFERROR(VLOOKUP(A14616,'IDAR Meter Data'!$A:$B,2,1),"")</f>
        <v>113</v>
      </c>
      <c r="F14616" s="75">
        <f>IF(CECCZ="CZ03",'Outside Temp'!B14616,IF(CECCZ="CZ04",'Outside Temp'!B14617,IF(CECCZ="CZ12",'Outside Temp'!B14618, IF(CECCZ="CZ13",'Outside Temp'!B14619))))</f>
        <v>59</v>
      </c>
      <c r="G14616" s="12">
        <f t="shared" si="3"/>
        <v>1</v>
      </c>
    </row>
    <row r="14617" ht="15.75" customHeight="1">
      <c r="A14617" s="13">
        <v>42277.28125</v>
      </c>
      <c r="B14617" s="73">
        <f t="shared" si="1"/>
        <v>42277</v>
      </c>
      <c r="C14617" s="74">
        <f>IF(NewCustomer="Yes", IF(COUNTIF($I$2:$I$11,B14617)&gt;0,0,WEEKDAY(B14617,2)),IF(COUNTIF($I$2:$I$21,B14617)&gt;0,0,WEEKDAY(B14617,2)))</f>
        <v>3</v>
      </c>
      <c r="D14617" s="74">
        <f t="shared" si="2"/>
        <v>6</v>
      </c>
      <c r="E14617" s="12">
        <f>IFERROR(VLOOKUP(A14617,'IDAR Meter Data'!$A:$B,2,1),"")</f>
        <v>118</v>
      </c>
      <c r="F14617" s="75">
        <f>IF(CECCZ="CZ03",'Outside Temp'!B14617,IF(CECCZ="CZ04",'Outside Temp'!B14618,IF(CECCZ="CZ12",'Outside Temp'!B14619, IF(CECCZ="CZ13",'Outside Temp'!B14620))))</f>
        <v>59</v>
      </c>
      <c r="G14617" s="12">
        <f t="shared" si="3"/>
        <v>1</v>
      </c>
    </row>
    <row r="14618" ht="15.75" customHeight="1">
      <c r="A14618" s="13">
        <v>42277.291666666664</v>
      </c>
      <c r="B14618" s="73">
        <f t="shared" si="1"/>
        <v>42277</v>
      </c>
      <c r="C14618" s="74">
        <f>IF(NewCustomer="Yes", IF(COUNTIF($I$2:$I$11,B14618)&gt;0,0,WEEKDAY(B14618,2)),IF(COUNTIF($I$2:$I$21,B14618)&gt;0,0,WEEKDAY(B14618,2)))</f>
        <v>3</v>
      </c>
      <c r="D14618" s="74">
        <f t="shared" si="2"/>
        <v>7</v>
      </c>
      <c r="E14618" s="12">
        <f>IFERROR(VLOOKUP(A14618,'IDAR Meter Data'!$A:$B,2,1),"")</f>
        <v>111</v>
      </c>
      <c r="F14618" s="75">
        <f>IF(CECCZ="CZ03",'Outside Temp'!B14618,IF(CECCZ="CZ04",'Outside Temp'!B14619,IF(CECCZ="CZ12",'Outside Temp'!B14620, IF(CECCZ="CZ13",'Outside Temp'!B14621))))</f>
        <v>59</v>
      </c>
      <c r="G14618" s="12">
        <f t="shared" si="3"/>
        <v>1</v>
      </c>
    </row>
    <row r="14619" ht="15.75" customHeight="1">
      <c r="A14619" s="13">
        <v>42277.302083333336</v>
      </c>
      <c r="B14619" s="73">
        <f t="shared" si="1"/>
        <v>42277</v>
      </c>
      <c r="C14619" s="74">
        <f>IF(NewCustomer="Yes", IF(COUNTIF($I$2:$I$11,B14619)&gt;0,0,WEEKDAY(B14619,2)),IF(COUNTIF($I$2:$I$21,B14619)&gt;0,0,WEEKDAY(B14619,2)))</f>
        <v>3</v>
      </c>
      <c r="D14619" s="74">
        <f t="shared" si="2"/>
        <v>7</v>
      </c>
      <c r="E14619" s="12">
        <f>IFERROR(VLOOKUP(A14619,'IDAR Meter Data'!$A:$B,2,1),"")</f>
        <v>210</v>
      </c>
      <c r="F14619" s="75">
        <f>IF(CECCZ="CZ03",'Outside Temp'!B14619,IF(CECCZ="CZ04",'Outside Temp'!B14620,IF(CECCZ="CZ12",'Outside Temp'!B14621, IF(CECCZ="CZ13",'Outside Temp'!B14622))))</f>
        <v>59</v>
      </c>
      <c r="G14619" s="12">
        <f t="shared" si="3"/>
        <v>1</v>
      </c>
    </row>
    <row r="14620" ht="15.75" customHeight="1">
      <c r="A14620" s="13">
        <v>42277.3125</v>
      </c>
      <c r="B14620" s="73">
        <f t="shared" si="1"/>
        <v>42277</v>
      </c>
      <c r="C14620" s="74">
        <f>IF(NewCustomer="Yes", IF(COUNTIF($I$2:$I$11,B14620)&gt;0,0,WEEKDAY(B14620,2)),IF(COUNTIF($I$2:$I$21,B14620)&gt;0,0,WEEKDAY(B14620,2)))</f>
        <v>3</v>
      </c>
      <c r="D14620" s="74">
        <f t="shared" si="2"/>
        <v>7</v>
      </c>
      <c r="E14620" s="12">
        <f>IFERROR(VLOOKUP(A14620,'IDAR Meter Data'!$A:$B,2,1),"")</f>
        <v>197</v>
      </c>
      <c r="F14620" s="75">
        <f>IF(CECCZ="CZ03",'Outside Temp'!B14620,IF(CECCZ="CZ04",'Outside Temp'!B14621,IF(CECCZ="CZ12",'Outside Temp'!B14622, IF(CECCZ="CZ13",'Outside Temp'!B14623))))</f>
        <v>59</v>
      </c>
      <c r="G14620" s="12">
        <f t="shared" si="3"/>
        <v>1</v>
      </c>
    </row>
    <row r="14621" ht="15.75" customHeight="1">
      <c r="A14621" s="13">
        <v>42277.322916666664</v>
      </c>
      <c r="B14621" s="73">
        <f t="shared" si="1"/>
        <v>42277</v>
      </c>
      <c r="C14621" s="74">
        <f>IF(NewCustomer="Yes", IF(COUNTIF($I$2:$I$11,B14621)&gt;0,0,WEEKDAY(B14621,2)),IF(COUNTIF($I$2:$I$21,B14621)&gt;0,0,WEEKDAY(B14621,2)))</f>
        <v>3</v>
      </c>
      <c r="D14621" s="74">
        <f t="shared" si="2"/>
        <v>7</v>
      </c>
      <c r="E14621" s="12">
        <f>IFERROR(VLOOKUP(A14621,'IDAR Meter Data'!$A:$B,2,1),"")</f>
        <v>170</v>
      </c>
      <c r="F14621" s="75">
        <f>IF(CECCZ="CZ03",'Outside Temp'!B14621,IF(CECCZ="CZ04",'Outside Temp'!B14622,IF(CECCZ="CZ12",'Outside Temp'!B14623, IF(CECCZ="CZ13",'Outside Temp'!B14624))))</f>
        <v>59</v>
      </c>
      <c r="G14621" s="12">
        <f t="shared" si="3"/>
        <v>1</v>
      </c>
    </row>
    <row r="14622" ht="15.75" customHeight="1">
      <c r="A14622" s="13">
        <v>42277.333333333336</v>
      </c>
      <c r="B14622" s="73">
        <f t="shared" si="1"/>
        <v>42277</v>
      </c>
      <c r="C14622" s="74">
        <f>IF(NewCustomer="Yes", IF(COUNTIF($I$2:$I$11,B14622)&gt;0,0,WEEKDAY(B14622,2)),IF(COUNTIF($I$2:$I$21,B14622)&gt;0,0,WEEKDAY(B14622,2)))</f>
        <v>3</v>
      </c>
      <c r="D14622" s="74">
        <f t="shared" si="2"/>
        <v>8</v>
      </c>
      <c r="E14622" s="12">
        <f>IFERROR(VLOOKUP(A14622,'IDAR Meter Data'!$A:$B,2,1),"")</f>
        <v>173</v>
      </c>
      <c r="F14622" s="75">
        <f>IF(CECCZ="CZ03",'Outside Temp'!B14622,IF(CECCZ="CZ04",'Outside Temp'!B14623,IF(CECCZ="CZ12",'Outside Temp'!B14624, IF(CECCZ="CZ13",'Outside Temp'!B14625))))</f>
        <v>59.06666667</v>
      </c>
      <c r="G14622" s="12">
        <f t="shared" si="3"/>
        <v>1</v>
      </c>
    </row>
    <row r="14623" ht="15.75" customHeight="1">
      <c r="A14623" s="13">
        <v>42277.34375</v>
      </c>
      <c r="B14623" s="73">
        <f t="shared" si="1"/>
        <v>42277</v>
      </c>
      <c r="C14623" s="74">
        <f>IF(NewCustomer="Yes", IF(COUNTIF($I$2:$I$11,B14623)&gt;0,0,WEEKDAY(B14623,2)),IF(COUNTIF($I$2:$I$21,B14623)&gt;0,0,WEEKDAY(B14623,2)))</f>
        <v>3</v>
      </c>
      <c r="D14623" s="74">
        <f t="shared" si="2"/>
        <v>8</v>
      </c>
      <c r="E14623" s="12">
        <f>IFERROR(VLOOKUP(A14623,'IDAR Meter Data'!$A:$B,2,1),"")</f>
        <v>179</v>
      </c>
      <c r="F14623" s="75">
        <f>IF(CECCZ="CZ03",'Outside Temp'!B14623,IF(CECCZ="CZ04",'Outside Temp'!B14624,IF(CECCZ="CZ12",'Outside Temp'!B14625, IF(CECCZ="CZ13",'Outside Temp'!B14626))))</f>
        <v>59.31666667</v>
      </c>
      <c r="G14623" s="12">
        <f t="shared" si="3"/>
        <v>1</v>
      </c>
    </row>
    <row r="14624" ht="15.75" customHeight="1">
      <c r="A14624" s="13">
        <v>42277.354166666664</v>
      </c>
      <c r="B14624" s="73">
        <f t="shared" si="1"/>
        <v>42277</v>
      </c>
      <c r="C14624" s="74">
        <f>IF(NewCustomer="Yes", IF(COUNTIF($I$2:$I$11,B14624)&gt;0,0,WEEKDAY(B14624,2)),IF(COUNTIF($I$2:$I$21,B14624)&gt;0,0,WEEKDAY(B14624,2)))</f>
        <v>3</v>
      </c>
      <c r="D14624" s="74">
        <f t="shared" si="2"/>
        <v>8</v>
      </c>
      <c r="E14624" s="12">
        <f>IFERROR(VLOOKUP(A14624,'IDAR Meter Data'!$A:$B,2,1),"")</f>
        <v>184</v>
      </c>
      <c r="F14624" s="75">
        <f>IF(CECCZ="CZ03",'Outside Temp'!B14624,IF(CECCZ="CZ04",'Outside Temp'!B14625,IF(CECCZ="CZ12",'Outside Temp'!B14626, IF(CECCZ="CZ13",'Outside Temp'!B14627))))</f>
        <v>59.56666667</v>
      </c>
      <c r="G14624" s="12">
        <f t="shared" si="3"/>
        <v>1</v>
      </c>
    </row>
    <row r="14625" ht="15.75" customHeight="1">
      <c r="A14625" s="13">
        <v>42277.364583333336</v>
      </c>
      <c r="B14625" s="73">
        <f t="shared" si="1"/>
        <v>42277</v>
      </c>
      <c r="C14625" s="74">
        <f>IF(NewCustomer="Yes", IF(COUNTIF($I$2:$I$11,B14625)&gt;0,0,WEEKDAY(B14625,2)),IF(COUNTIF($I$2:$I$21,B14625)&gt;0,0,WEEKDAY(B14625,2)))</f>
        <v>3</v>
      </c>
      <c r="D14625" s="74">
        <f t="shared" si="2"/>
        <v>8</v>
      </c>
      <c r="E14625" s="12">
        <f>IFERROR(VLOOKUP(A14625,'IDAR Meter Data'!$A:$B,2,1),"")</f>
        <v>174</v>
      </c>
      <c r="F14625" s="75">
        <f>IF(CECCZ="CZ03",'Outside Temp'!B14625,IF(CECCZ="CZ04",'Outside Temp'!B14626,IF(CECCZ="CZ12",'Outside Temp'!B14627, IF(CECCZ="CZ13",'Outside Temp'!B14628))))</f>
        <v>59.81666667</v>
      </c>
      <c r="G14625" s="12">
        <f t="shared" si="3"/>
        <v>1</v>
      </c>
    </row>
    <row r="14626" ht="15.75" customHeight="1">
      <c r="A14626" s="13">
        <v>42277.375</v>
      </c>
      <c r="B14626" s="73">
        <f t="shared" si="1"/>
        <v>42277</v>
      </c>
      <c r="C14626" s="74">
        <f>IF(NewCustomer="Yes", IF(COUNTIF($I$2:$I$11,B14626)&gt;0,0,WEEKDAY(B14626,2)),IF(COUNTIF($I$2:$I$21,B14626)&gt;0,0,WEEKDAY(B14626,2)))</f>
        <v>3</v>
      </c>
      <c r="D14626" s="74">
        <f t="shared" si="2"/>
        <v>9</v>
      </c>
      <c r="E14626" s="12">
        <f>IFERROR(VLOOKUP(A14626,'IDAR Meter Data'!$A:$B,2,1),"")</f>
        <v>183</v>
      </c>
      <c r="F14626" s="75">
        <f>IF(CECCZ="CZ03",'Outside Temp'!B14626,IF(CECCZ="CZ04",'Outside Temp'!B14627,IF(CECCZ="CZ12",'Outside Temp'!B14628, IF(CECCZ="CZ13",'Outside Temp'!B14629))))</f>
        <v>60.06666667</v>
      </c>
      <c r="G14626" s="12">
        <f t="shared" si="3"/>
        <v>1</v>
      </c>
    </row>
    <row r="14627" ht="15.75" customHeight="1">
      <c r="A14627" s="13">
        <v>42277.385416666664</v>
      </c>
      <c r="B14627" s="73">
        <f t="shared" si="1"/>
        <v>42277</v>
      </c>
      <c r="C14627" s="74">
        <f>IF(NewCustomer="Yes", IF(COUNTIF($I$2:$I$11,B14627)&gt;0,0,WEEKDAY(B14627,2)),IF(COUNTIF($I$2:$I$21,B14627)&gt;0,0,WEEKDAY(B14627,2)))</f>
        <v>3</v>
      </c>
      <c r="D14627" s="74">
        <f t="shared" si="2"/>
        <v>9</v>
      </c>
      <c r="E14627" s="12">
        <f>IFERROR(VLOOKUP(A14627,'IDAR Meter Data'!$A:$B,2,1),"")</f>
        <v>184</v>
      </c>
      <c r="F14627" s="75">
        <f>IF(CECCZ="CZ03",'Outside Temp'!B14627,IF(CECCZ="CZ04",'Outside Temp'!B14628,IF(CECCZ="CZ12",'Outside Temp'!B14629, IF(CECCZ="CZ13",'Outside Temp'!B14630))))</f>
        <v>60.31666667</v>
      </c>
      <c r="G14627" s="12">
        <f t="shared" si="3"/>
        <v>1</v>
      </c>
    </row>
    <row r="14628" ht="15.75" customHeight="1">
      <c r="A14628" s="13">
        <v>42277.395833333336</v>
      </c>
      <c r="B14628" s="73">
        <f t="shared" si="1"/>
        <v>42277</v>
      </c>
      <c r="C14628" s="74">
        <f>IF(NewCustomer="Yes", IF(COUNTIF($I$2:$I$11,B14628)&gt;0,0,WEEKDAY(B14628,2)),IF(COUNTIF($I$2:$I$21,B14628)&gt;0,0,WEEKDAY(B14628,2)))</f>
        <v>3</v>
      </c>
      <c r="D14628" s="74">
        <f t="shared" si="2"/>
        <v>9</v>
      </c>
      <c r="E14628" s="12">
        <f>IFERROR(VLOOKUP(A14628,'IDAR Meter Data'!$A:$B,2,1),"")</f>
        <v>189</v>
      </c>
      <c r="F14628" s="75">
        <f>IF(CECCZ="CZ03",'Outside Temp'!B14628,IF(CECCZ="CZ04",'Outside Temp'!B14629,IF(CECCZ="CZ12",'Outside Temp'!B14630, IF(CECCZ="CZ13",'Outside Temp'!B14631))))</f>
        <v>60.56666667</v>
      </c>
      <c r="G14628" s="12">
        <f t="shared" si="3"/>
        <v>1</v>
      </c>
    </row>
    <row r="14629" ht="15.75" customHeight="1">
      <c r="A14629" s="13">
        <v>42277.40625</v>
      </c>
      <c r="B14629" s="73">
        <f t="shared" si="1"/>
        <v>42277</v>
      </c>
      <c r="C14629" s="74">
        <f>IF(NewCustomer="Yes", IF(COUNTIF($I$2:$I$11,B14629)&gt;0,0,WEEKDAY(B14629,2)),IF(COUNTIF($I$2:$I$21,B14629)&gt;0,0,WEEKDAY(B14629,2)))</f>
        <v>3</v>
      </c>
      <c r="D14629" s="74">
        <f t="shared" si="2"/>
        <v>9</v>
      </c>
      <c r="E14629" s="12">
        <f>IFERROR(VLOOKUP(A14629,'IDAR Meter Data'!$A:$B,2,1),"")</f>
        <v>194</v>
      </c>
      <c r="F14629" s="75">
        <f>IF(CECCZ="CZ03",'Outside Temp'!B14629,IF(CECCZ="CZ04",'Outside Temp'!B14630,IF(CECCZ="CZ12",'Outside Temp'!B14631, IF(CECCZ="CZ13",'Outside Temp'!B14632))))</f>
        <v>60.81666667</v>
      </c>
      <c r="G14629" s="12">
        <f t="shared" si="3"/>
        <v>1</v>
      </c>
    </row>
    <row r="14630" ht="15.75" customHeight="1">
      <c r="A14630" s="13">
        <v>42277.416666666664</v>
      </c>
      <c r="B14630" s="73">
        <f t="shared" si="1"/>
        <v>42277</v>
      </c>
      <c r="C14630" s="74">
        <f>IF(NewCustomer="Yes", IF(COUNTIF($I$2:$I$11,B14630)&gt;0,0,WEEKDAY(B14630,2)),IF(COUNTIF($I$2:$I$21,B14630)&gt;0,0,WEEKDAY(B14630,2)))</f>
        <v>3</v>
      </c>
      <c r="D14630" s="74">
        <f t="shared" si="2"/>
        <v>10</v>
      </c>
      <c r="E14630" s="12">
        <f>IFERROR(VLOOKUP(A14630,'IDAR Meter Data'!$A:$B,2,1),"")</f>
        <v>201</v>
      </c>
      <c r="F14630" s="75">
        <f>IF(CECCZ="CZ03",'Outside Temp'!B14630,IF(CECCZ="CZ04",'Outside Temp'!B14631,IF(CECCZ="CZ12",'Outside Temp'!B14632, IF(CECCZ="CZ13",'Outside Temp'!B14633))))</f>
        <v>61</v>
      </c>
      <c r="G14630" s="12">
        <f t="shared" si="3"/>
        <v>1</v>
      </c>
    </row>
    <row r="14631" ht="15.75" customHeight="1">
      <c r="A14631" s="13">
        <v>42277.427083333336</v>
      </c>
      <c r="B14631" s="73">
        <f t="shared" si="1"/>
        <v>42277</v>
      </c>
      <c r="C14631" s="74">
        <f>IF(NewCustomer="Yes", IF(COUNTIF($I$2:$I$11,B14631)&gt;0,0,WEEKDAY(B14631,2)),IF(COUNTIF($I$2:$I$21,B14631)&gt;0,0,WEEKDAY(B14631,2)))</f>
        <v>3</v>
      </c>
      <c r="D14631" s="74">
        <f t="shared" si="2"/>
        <v>10</v>
      </c>
      <c r="E14631" s="12">
        <f>IFERROR(VLOOKUP(A14631,'IDAR Meter Data'!$A:$B,2,1),"")</f>
        <v>191</v>
      </c>
      <c r="F14631" s="75">
        <f>IF(CECCZ="CZ03",'Outside Temp'!B14631,IF(CECCZ="CZ04",'Outside Temp'!B14632,IF(CECCZ="CZ12",'Outside Temp'!B14633, IF(CECCZ="CZ13",'Outside Temp'!B14634))))</f>
        <v>61</v>
      </c>
      <c r="G14631" s="12">
        <f t="shared" si="3"/>
        <v>1</v>
      </c>
    </row>
    <row r="14632" ht="15.75" customHeight="1">
      <c r="A14632" s="13">
        <v>42277.4375</v>
      </c>
      <c r="B14632" s="73">
        <f t="shared" si="1"/>
        <v>42277</v>
      </c>
      <c r="C14632" s="74">
        <f>IF(NewCustomer="Yes", IF(COUNTIF($I$2:$I$11,B14632)&gt;0,0,WEEKDAY(B14632,2)),IF(COUNTIF($I$2:$I$21,B14632)&gt;0,0,WEEKDAY(B14632,2)))</f>
        <v>3</v>
      </c>
      <c r="D14632" s="74">
        <f t="shared" si="2"/>
        <v>10</v>
      </c>
      <c r="E14632" s="12">
        <f>IFERROR(VLOOKUP(A14632,'IDAR Meter Data'!$A:$B,2,1),"")</f>
        <v>192</v>
      </c>
      <c r="F14632" s="75">
        <f>IF(CECCZ="CZ03",'Outside Temp'!B14632,IF(CECCZ="CZ04",'Outside Temp'!B14633,IF(CECCZ="CZ12",'Outside Temp'!B14634, IF(CECCZ="CZ13",'Outside Temp'!B14635))))</f>
        <v>61</v>
      </c>
      <c r="G14632" s="12">
        <f t="shared" si="3"/>
        <v>1</v>
      </c>
    </row>
    <row r="14633" ht="15.75" customHeight="1">
      <c r="A14633" s="13">
        <v>42277.447916666664</v>
      </c>
      <c r="B14633" s="73">
        <f t="shared" si="1"/>
        <v>42277</v>
      </c>
      <c r="C14633" s="74">
        <f>IF(NewCustomer="Yes", IF(COUNTIF($I$2:$I$11,B14633)&gt;0,0,WEEKDAY(B14633,2)),IF(COUNTIF($I$2:$I$21,B14633)&gt;0,0,WEEKDAY(B14633,2)))</f>
        <v>3</v>
      </c>
      <c r="D14633" s="74">
        <f t="shared" si="2"/>
        <v>10</v>
      </c>
      <c r="E14633" s="12">
        <f>IFERROR(VLOOKUP(A14633,'IDAR Meter Data'!$A:$B,2,1),"")</f>
        <v>194</v>
      </c>
      <c r="F14633" s="75">
        <f>IF(CECCZ="CZ03",'Outside Temp'!B14633,IF(CECCZ="CZ04",'Outside Temp'!B14634,IF(CECCZ="CZ12",'Outside Temp'!B14635, IF(CECCZ="CZ13",'Outside Temp'!B14636))))</f>
        <v>61</v>
      </c>
      <c r="G14633" s="12">
        <f t="shared" si="3"/>
        <v>1</v>
      </c>
    </row>
    <row r="14634" ht="15.75" customHeight="1">
      <c r="A14634" s="13">
        <v>42277.458333333336</v>
      </c>
      <c r="B14634" s="73">
        <f t="shared" si="1"/>
        <v>42277</v>
      </c>
      <c r="C14634" s="74">
        <f>IF(NewCustomer="Yes", IF(COUNTIF($I$2:$I$11,B14634)&gt;0,0,WEEKDAY(B14634,2)),IF(COUNTIF($I$2:$I$21,B14634)&gt;0,0,WEEKDAY(B14634,2)))</f>
        <v>3</v>
      </c>
      <c r="D14634" s="74">
        <f t="shared" si="2"/>
        <v>11</v>
      </c>
      <c r="E14634" s="12">
        <f>IFERROR(VLOOKUP(A14634,'IDAR Meter Data'!$A:$B,2,1),"")</f>
        <v>209</v>
      </c>
      <c r="F14634" s="75">
        <f>IF(CECCZ="CZ03",'Outside Temp'!B14634,IF(CECCZ="CZ04",'Outside Temp'!B14635,IF(CECCZ="CZ12",'Outside Temp'!B14636, IF(CECCZ="CZ13",'Outside Temp'!B14637))))</f>
        <v>61</v>
      </c>
      <c r="G14634" s="12">
        <f t="shared" si="3"/>
        <v>1</v>
      </c>
    </row>
    <row r="14635" ht="15.75" customHeight="1">
      <c r="A14635" s="13">
        <v>42277.46875</v>
      </c>
      <c r="B14635" s="73">
        <f t="shared" si="1"/>
        <v>42277</v>
      </c>
      <c r="C14635" s="74">
        <f>IF(NewCustomer="Yes", IF(COUNTIF($I$2:$I$11,B14635)&gt;0,0,WEEKDAY(B14635,2)),IF(COUNTIF($I$2:$I$21,B14635)&gt;0,0,WEEKDAY(B14635,2)))</f>
        <v>3</v>
      </c>
      <c r="D14635" s="74">
        <f t="shared" si="2"/>
        <v>11</v>
      </c>
      <c r="E14635" s="12">
        <f>IFERROR(VLOOKUP(A14635,'IDAR Meter Data'!$A:$B,2,1),"")</f>
        <v>198</v>
      </c>
      <c r="F14635" s="75">
        <f>IF(CECCZ="CZ03",'Outside Temp'!B14635,IF(CECCZ="CZ04",'Outside Temp'!B14636,IF(CECCZ="CZ12",'Outside Temp'!B14637, IF(CECCZ="CZ13",'Outside Temp'!B14638))))</f>
        <v>61</v>
      </c>
      <c r="G14635" s="12">
        <f t="shared" si="3"/>
        <v>1</v>
      </c>
    </row>
    <row r="14636" ht="15.75" customHeight="1">
      <c r="A14636" s="13">
        <v>42277.479166666664</v>
      </c>
      <c r="B14636" s="73">
        <f t="shared" si="1"/>
        <v>42277</v>
      </c>
      <c r="C14636" s="74">
        <f>IF(NewCustomer="Yes", IF(COUNTIF($I$2:$I$11,B14636)&gt;0,0,WEEKDAY(B14636,2)),IF(COUNTIF($I$2:$I$21,B14636)&gt;0,0,WEEKDAY(B14636,2)))</f>
        <v>3</v>
      </c>
      <c r="D14636" s="74">
        <f t="shared" si="2"/>
        <v>11</v>
      </c>
      <c r="E14636" s="12">
        <f>IFERROR(VLOOKUP(A14636,'IDAR Meter Data'!$A:$B,2,1),"")</f>
        <v>202</v>
      </c>
      <c r="F14636" s="75">
        <f>IF(CECCZ="CZ03",'Outside Temp'!B14636,IF(CECCZ="CZ04",'Outside Temp'!B14637,IF(CECCZ="CZ12",'Outside Temp'!B14638, IF(CECCZ="CZ13",'Outside Temp'!B14639))))</f>
        <v>61</v>
      </c>
      <c r="G14636" s="12">
        <f t="shared" si="3"/>
        <v>1</v>
      </c>
    </row>
    <row r="14637" ht="15.75" customHeight="1">
      <c r="A14637" s="13">
        <v>42277.489583333336</v>
      </c>
      <c r="B14637" s="73">
        <f t="shared" si="1"/>
        <v>42277</v>
      </c>
      <c r="C14637" s="74">
        <f>IF(NewCustomer="Yes", IF(COUNTIF($I$2:$I$11,B14637)&gt;0,0,WEEKDAY(B14637,2)),IF(COUNTIF($I$2:$I$21,B14637)&gt;0,0,WEEKDAY(B14637,2)))</f>
        <v>3</v>
      </c>
      <c r="D14637" s="74">
        <f t="shared" si="2"/>
        <v>11</v>
      </c>
      <c r="E14637" s="12">
        <f>IFERROR(VLOOKUP(A14637,'IDAR Meter Data'!$A:$B,2,1),"")</f>
        <v>211</v>
      </c>
      <c r="F14637" s="75">
        <f>IF(CECCZ="CZ03",'Outside Temp'!B14637,IF(CECCZ="CZ04",'Outside Temp'!B14638,IF(CECCZ="CZ12",'Outside Temp'!B14639, IF(CECCZ="CZ13",'Outside Temp'!B14640))))</f>
        <v>61</v>
      </c>
      <c r="G14637" s="12">
        <f t="shared" si="3"/>
        <v>1</v>
      </c>
    </row>
    <row r="14638" ht="15.75" customHeight="1">
      <c r="A14638" s="13">
        <v>42277.5</v>
      </c>
      <c r="B14638" s="73">
        <f t="shared" si="1"/>
        <v>42277</v>
      </c>
      <c r="C14638" s="74">
        <f>IF(NewCustomer="Yes", IF(COUNTIF($I$2:$I$11,B14638)&gt;0,0,WEEKDAY(B14638,2)),IF(COUNTIF($I$2:$I$21,B14638)&gt;0,0,WEEKDAY(B14638,2)))</f>
        <v>3</v>
      </c>
      <c r="D14638" s="74">
        <f t="shared" si="2"/>
        <v>12</v>
      </c>
      <c r="E14638" s="12">
        <f>IFERROR(VLOOKUP(A14638,'IDAR Meter Data'!$A:$B,2,1),"")</f>
        <v>207</v>
      </c>
      <c r="F14638" s="75">
        <f>IF(CECCZ="CZ03",'Outside Temp'!B14638,IF(CECCZ="CZ04",'Outside Temp'!B14639,IF(CECCZ="CZ12",'Outside Temp'!B14640, IF(CECCZ="CZ13",'Outside Temp'!B14641))))</f>
        <v>61.06666667</v>
      </c>
      <c r="G14638" s="12">
        <f t="shared" si="3"/>
        <v>1</v>
      </c>
    </row>
    <row r="14639" ht="15.75" customHeight="1">
      <c r="A14639" s="13">
        <v>42277.510416666664</v>
      </c>
      <c r="B14639" s="73">
        <f t="shared" si="1"/>
        <v>42277</v>
      </c>
      <c r="C14639" s="74">
        <f>IF(NewCustomer="Yes", IF(COUNTIF($I$2:$I$11,B14639)&gt;0,0,WEEKDAY(B14639,2)),IF(COUNTIF($I$2:$I$21,B14639)&gt;0,0,WEEKDAY(B14639,2)))</f>
        <v>3</v>
      </c>
      <c r="D14639" s="74">
        <f t="shared" si="2"/>
        <v>12</v>
      </c>
      <c r="E14639" s="12">
        <f>IFERROR(VLOOKUP(A14639,'IDAR Meter Data'!$A:$B,2,1),"")</f>
        <v>192</v>
      </c>
      <c r="F14639" s="75">
        <f>IF(CECCZ="CZ03",'Outside Temp'!B14639,IF(CECCZ="CZ04",'Outside Temp'!B14640,IF(CECCZ="CZ12",'Outside Temp'!B14641, IF(CECCZ="CZ13",'Outside Temp'!B14642))))</f>
        <v>61.31666667</v>
      </c>
      <c r="G14639" s="12">
        <f t="shared" si="3"/>
        <v>1</v>
      </c>
    </row>
    <row r="14640" ht="15.75" customHeight="1">
      <c r="A14640" s="13">
        <v>42277.520833333336</v>
      </c>
      <c r="B14640" s="73">
        <f t="shared" si="1"/>
        <v>42277</v>
      </c>
      <c r="C14640" s="74">
        <f>IF(NewCustomer="Yes", IF(COUNTIF($I$2:$I$11,B14640)&gt;0,0,WEEKDAY(B14640,2)),IF(COUNTIF($I$2:$I$21,B14640)&gt;0,0,WEEKDAY(B14640,2)))</f>
        <v>3</v>
      </c>
      <c r="D14640" s="74">
        <f t="shared" si="2"/>
        <v>12</v>
      </c>
      <c r="E14640" s="12">
        <f>IFERROR(VLOOKUP(A14640,'IDAR Meter Data'!$A:$B,2,1),"")</f>
        <v>192</v>
      </c>
      <c r="F14640" s="75">
        <f>IF(CECCZ="CZ03",'Outside Temp'!B14640,IF(CECCZ="CZ04",'Outside Temp'!B14641,IF(CECCZ="CZ12",'Outside Temp'!B14642, IF(CECCZ="CZ13",'Outside Temp'!B14643))))</f>
        <v>61.56666667</v>
      </c>
      <c r="G14640" s="12">
        <f t="shared" si="3"/>
        <v>1</v>
      </c>
    </row>
    <row r="14641" ht="15.75" customHeight="1">
      <c r="A14641" s="13">
        <v>42277.53125</v>
      </c>
      <c r="B14641" s="73">
        <f t="shared" si="1"/>
        <v>42277</v>
      </c>
      <c r="C14641" s="74">
        <f>IF(NewCustomer="Yes", IF(COUNTIF($I$2:$I$11,B14641)&gt;0,0,WEEKDAY(B14641,2)),IF(COUNTIF($I$2:$I$21,B14641)&gt;0,0,WEEKDAY(B14641,2)))</f>
        <v>3</v>
      </c>
      <c r="D14641" s="74">
        <f t="shared" si="2"/>
        <v>12</v>
      </c>
      <c r="E14641" s="12">
        <f>IFERROR(VLOOKUP(A14641,'IDAR Meter Data'!$A:$B,2,1),"")</f>
        <v>193</v>
      </c>
      <c r="F14641" s="75">
        <f>IF(CECCZ="CZ03",'Outside Temp'!B14641,IF(CECCZ="CZ04",'Outside Temp'!B14642,IF(CECCZ="CZ12",'Outside Temp'!B14643, IF(CECCZ="CZ13",'Outside Temp'!B14644))))</f>
        <v>61.81666667</v>
      </c>
      <c r="G14641" s="12">
        <f t="shared" si="3"/>
        <v>1</v>
      </c>
    </row>
    <row r="14642" ht="15.75" customHeight="1">
      <c r="A14642" s="13">
        <v>42277.541666666664</v>
      </c>
      <c r="B14642" s="73">
        <f t="shared" si="1"/>
        <v>42277</v>
      </c>
      <c r="C14642" s="74">
        <f>IF(NewCustomer="Yes", IF(COUNTIF($I$2:$I$11,B14642)&gt;0,0,WEEKDAY(B14642,2)),IF(COUNTIF($I$2:$I$21,B14642)&gt;0,0,WEEKDAY(B14642,2)))</f>
        <v>3</v>
      </c>
      <c r="D14642" s="74">
        <f t="shared" si="2"/>
        <v>13</v>
      </c>
      <c r="E14642" s="12">
        <f>IFERROR(VLOOKUP(A14642,'IDAR Meter Data'!$A:$B,2,1),"")</f>
        <v>189</v>
      </c>
      <c r="F14642" s="75">
        <f>IF(CECCZ="CZ03",'Outside Temp'!B14642,IF(CECCZ="CZ04",'Outside Temp'!B14643,IF(CECCZ="CZ12",'Outside Temp'!B14644, IF(CECCZ="CZ13",'Outside Temp'!B14645))))</f>
        <v>62.06666667</v>
      </c>
      <c r="G14642" s="12">
        <f t="shared" si="3"/>
        <v>1</v>
      </c>
    </row>
    <row r="14643" ht="15.75" customHeight="1">
      <c r="A14643" s="13">
        <v>42277.552083333336</v>
      </c>
      <c r="B14643" s="73">
        <f t="shared" si="1"/>
        <v>42277</v>
      </c>
      <c r="C14643" s="74">
        <f>IF(NewCustomer="Yes", IF(COUNTIF($I$2:$I$11,B14643)&gt;0,0,WEEKDAY(B14643,2)),IF(COUNTIF($I$2:$I$21,B14643)&gt;0,0,WEEKDAY(B14643,2)))</f>
        <v>3</v>
      </c>
      <c r="D14643" s="74">
        <f t="shared" si="2"/>
        <v>13</v>
      </c>
      <c r="E14643" s="12">
        <f>IFERROR(VLOOKUP(A14643,'IDAR Meter Data'!$A:$B,2,1),"")</f>
        <v>186</v>
      </c>
      <c r="F14643" s="75">
        <f>IF(CECCZ="CZ03",'Outside Temp'!B14643,IF(CECCZ="CZ04",'Outside Temp'!B14644,IF(CECCZ="CZ12",'Outside Temp'!B14645, IF(CECCZ="CZ13",'Outside Temp'!B14646))))</f>
        <v>62.31666667</v>
      </c>
      <c r="G14643" s="12">
        <f t="shared" si="3"/>
        <v>1</v>
      </c>
    </row>
    <row r="14644" ht="15.75" customHeight="1">
      <c r="A14644" s="13">
        <v>42277.5625</v>
      </c>
      <c r="B14644" s="73">
        <f t="shared" si="1"/>
        <v>42277</v>
      </c>
      <c r="C14644" s="74">
        <f>IF(NewCustomer="Yes", IF(COUNTIF($I$2:$I$11,B14644)&gt;0,0,WEEKDAY(B14644,2)),IF(COUNTIF($I$2:$I$21,B14644)&gt;0,0,WEEKDAY(B14644,2)))</f>
        <v>3</v>
      </c>
      <c r="D14644" s="74">
        <f t="shared" si="2"/>
        <v>13</v>
      </c>
      <c r="E14644" s="12">
        <f>IFERROR(VLOOKUP(A14644,'IDAR Meter Data'!$A:$B,2,1),"")</f>
        <v>193</v>
      </c>
      <c r="F14644" s="75">
        <f>IF(CECCZ="CZ03",'Outside Temp'!B14644,IF(CECCZ="CZ04",'Outside Temp'!B14645,IF(CECCZ="CZ12",'Outside Temp'!B14646, IF(CECCZ="CZ13",'Outside Temp'!B14647))))</f>
        <v>62.56666667</v>
      </c>
      <c r="G14644" s="12">
        <f t="shared" si="3"/>
        <v>1</v>
      </c>
    </row>
    <row r="14645" ht="15.75" customHeight="1">
      <c r="A14645" s="13">
        <v>42277.572916666664</v>
      </c>
      <c r="B14645" s="73">
        <f t="shared" si="1"/>
        <v>42277</v>
      </c>
      <c r="C14645" s="74">
        <f>IF(NewCustomer="Yes", IF(COUNTIF($I$2:$I$11,B14645)&gt;0,0,WEEKDAY(B14645,2)),IF(COUNTIF($I$2:$I$21,B14645)&gt;0,0,WEEKDAY(B14645,2)))</f>
        <v>3</v>
      </c>
      <c r="D14645" s="74">
        <f t="shared" si="2"/>
        <v>13</v>
      </c>
      <c r="E14645" s="12">
        <f>IFERROR(VLOOKUP(A14645,'IDAR Meter Data'!$A:$B,2,1),"")</f>
        <v>204</v>
      </c>
      <c r="F14645" s="75">
        <f>IF(CECCZ="CZ03",'Outside Temp'!B14645,IF(CECCZ="CZ04",'Outside Temp'!B14646,IF(CECCZ="CZ12",'Outside Temp'!B14647, IF(CECCZ="CZ13",'Outside Temp'!B14648))))</f>
        <v>62.81666667</v>
      </c>
      <c r="G14645" s="12">
        <f t="shared" si="3"/>
        <v>1</v>
      </c>
    </row>
    <row r="14646" ht="15.75" customHeight="1">
      <c r="A14646" s="13">
        <v>42277.583333333336</v>
      </c>
      <c r="B14646" s="73">
        <f t="shared" si="1"/>
        <v>42277</v>
      </c>
      <c r="C14646" s="74">
        <f>IF(NewCustomer="Yes", IF(COUNTIF($I$2:$I$11,B14646)&gt;0,0,WEEKDAY(B14646,2)),IF(COUNTIF($I$2:$I$21,B14646)&gt;0,0,WEEKDAY(B14646,2)))</f>
        <v>3</v>
      </c>
      <c r="D14646" s="74">
        <f t="shared" si="2"/>
        <v>14</v>
      </c>
      <c r="E14646" s="12">
        <f>IFERROR(VLOOKUP(A14646,'IDAR Meter Data'!$A:$B,2,1),"")</f>
        <v>201</v>
      </c>
      <c r="F14646" s="75">
        <f>IF(CECCZ="CZ03",'Outside Temp'!B14646,IF(CECCZ="CZ04",'Outside Temp'!B14647,IF(CECCZ="CZ12",'Outside Temp'!B14648, IF(CECCZ="CZ13",'Outside Temp'!B14649))))</f>
        <v>63.06666667</v>
      </c>
      <c r="G14646" s="12">
        <f t="shared" si="3"/>
        <v>1</v>
      </c>
    </row>
    <row r="14647" ht="15.75" customHeight="1">
      <c r="A14647" s="13">
        <v>42277.59375</v>
      </c>
      <c r="B14647" s="73">
        <f t="shared" si="1"/>
        <v>42277</v>
      </c>
      <c r="C14647" s="74">
        <f>IF(NewCustomer="Yes", IF(COUNTIF($I$2:$I$11,B14647)&gt;0,0,WEEKDAY(B14647,2)),IF(COUNTIF($I$2:$I$21,B14647)&gt;0,0,WEEKDAY(B14647,2)))</f>
        <v>3</v>
      </c>
      <c r="D14647" s="74">
        <f t="shared" si="2"/>
        <v>14</v>
      </c>
      <c r="E14647" s="12">
        <f>IFERROR(VLOOKUP(A14647,'IDAR Meter Data'!$A:$B,2,1),"")</f>
        <v>193</v>
      </c>
      <c r="F14647" s="75">
        <f>IF(CECCZ="CZ03",'Outside Temp'!B14647,IF(CECCZ="CZ04",'Outside Temp'!B14648,IF(CECCZ="CZ12",'Outside Temp'!B14649, IF(CECCZ="CZ13",'Outside Temp'!B14650))))</f>
        <v>63.31666667</v>
      </c>
      <c r="G14647" s="12">
        <f t="shared" si="3"/>
        <v>1</v>
      </c>
    </row>
    <row r="14648" ht="15.75" customHeight="1">
      <c r="A14648" s="13">
        <v>42277.604166666664</v>
      </c>
      <c r="B14648" s="73">
        <f t="shared" si="1"/>
        <v>42277</v>
      </c>
      <c r="C14648" s="74">
        <f>IF(NewCustomer="Yes", IF(COUNTIF($I$2:$I$11,B14648)&gt;0,0,WEEKDAY(B14648,2)),IF(COUNTIF($I$2:$I$21,B14648)&gt;0,0,WEEKDAY(B14648,2)))</f>
        <v>3</v>
      </c>
      <c r="D14648" s="74">
        <f t="shared" si="2"/>
        <v>14</v>
      </c>
      <c r="E14648" s="12">
        <f>IFERROR(VLOOKUP(A14648,'IDAR Meter Data'!$A:$B,2,1),"")</f>
        <v>192</v>
      </c>
      <c r="F14648" s="75">
        <f>IF(CECCZ="CZ03",'Outside Temp'!B14648,IF(CECCZ="CZ04",'Outside Temp'!B14649,IF(CECCZ="CZ12",'Outside Temp'!B14650, IF(CECCZ="CZ13",'Outside Temp'!B14651))))</f>
        <v>63.56666667</v>
      </c>
      <c r="G14648" s="12">
        <f t="shared" si="3"/>
        <v>1</v>
      </c>
    </row>
    <row r="14649" ht="15.75" customHeight="1">
      <c r="A14649" s="13">
        <v>42277.614583333336</v>
      </c>
      <c r="B14649" s="73">
        <f t="shared" si="1"/>
        <v>42277</v>
      </c>
      <c r="C14649" s="74">
        <f>IF(NewCustomer="Yes", IF(COUNTIF($I$2:$I$11,B14649)&gt;0,0,WEEKDAY(B14649,2)),IF(COUNTIF($I$2:$I$21,B14649)&gt;0,0,WEEKDAY(B14649,2)))</f>
        <v>3</v>
      </c>
      <c r="D14649" s="74">
        <f t="shared" si="2"/>
        <v>14</v>
      </c>
      <c r="E14649" s="12">
        <f>IFERROR(VLOOKUP(A14649,'IDAR Meter Data'!$A:$B,2,1),"")</f>
        <v>197</v>
      </c>
      <c r="F14649" s="75">
        <f>IF(CECCZ="CZ03",'Outside Temp'!B14649,IF(CECCZ="CZ04",'Outside Temp'!B14650,IF(CECCZ="CZ12",'Outside Temp'!B14651, IF(CECCZ="CZ13",'Outside Temp'!B14652))))</f>
        <v>63.81666667</v>
      </c>
      <c r="G14649" s="12">
        <f t="shared" si="3"/>
        <v>1</v>
      </c>
    </row>
    <row r="14650" ht="15.75" customHeight="1">
      <c r="A14650" s="13">
        <v>42277.625</v>
      </c>
      <c r="B14650" s="73">
        <f t="shared" si="1"/>
        <v>42277</v>
      </c>
      <c r="C14650" s="74">
        <f>IF(NewCustomer="Yes", IF(COUNTIF($I$2:$I$11,B14650)&gt;0,0,WEEKDAY(B14650,2)),IF(COUNTIF($I$2:$I$21,B14650)&gt;0,0,WEEKDAY(B14650,2)))</f>
        <v>3</v>
      </c>
      <c r="D14650" s="74">
        <f t="shared" si="2"/>
        <v>15</v>
      </c>
      <c r="E14650" s="12">
        <f>IFERROR(VLOOKUP(A14650,'IDAR Meter Data'!$A:$B,2,1),"")</f>
        <v>212</v>
      </c>
      <c r="F14650" s="75">
        <f>IF(CECCZ="CZ03",'Outside Temp'!B14650,IF(CECCZ="CZ04",'Outside Temp'!B14651,IF(CECCZ="CZ12",'Outside Temp'!B14652, IF(CECCZ="CZ13",'Outside Temp'!B14653))))</f>
        <v>64</v>
      </c>
      <c r="G14650" s="12">
        <f t="shared" si="3"/>
        <v>1</v>
      </c>
    </row>
    <row r="14651" ht="15.75" customHeight="1">
      <c r="A14651" s="13">
        <v>42277.635416666664</v>
      </c>
      <c r="B14651" s="73">
        <f t="shared" si="1"/>
        <v>42277</v>
      </c>
      <c r="C14651" s="74">
        <f>IF(NewCustomer="Yes", IF(COUNTIF($I$2:$I$11,B14651)&gt;0,0,WEEKDAY(B14651,2)),IF(COUNTIF($I$2:$I$21,B14651)&gt;0,0,WEEKDAY(B14651,2)))</f>
        <v>3</v>
      </c>
      <c r="D14651" s="74">
        <f t="shared" si="2"/>
        <v>15</v>
      </c>
      <c r="E14651" s="12">
        <f>IFERROR(VLOOKUP(A14651,'IDAR Meter Data'!$A:$B,2,1),"")</f>
        <v>191</v>
      </c>
      <c r="F14651" s="75">
        <f>IF(CECCZ="CZ03",'Outside Temp'!B14651,IF(CECCZ="CZ04",'Outside Temp'!B14652,IF(CECCZ="CZ12",'Outside Temp'!B14653, IF(CECCZ="CZ13",'Outside Temp'!B14654))))</f>
        <v>64</v>
      </c>
      <c r="G14651" s="12">
        <f t="shared" si="3"/>
        <v>1</v>
      </c>
    </row>
    <row r="14652" ht="15.75" customHeight="1">
      <c r="A14652" s="13">
        <v>42277.645833333336</v>
      </c>
      <c r="B14652" s="73">
        <f t="shared" si="1"/>
        <v>42277</v>
      </c>
      <c r="C14652" s="74">
        <f>IF(NewCustomer="Yes", IF(COUNTIF($I$2:$I$11,B14652)&gt;0,0,WEEKDAY(B14652,2)),IF(COUNTIF($I$2:$I$21,B14652)&gt;0,0,WEEKDAY(B14652,2)))</f>
        <v>3</v>
      </c>
      <c r="D14652" s="74">
        <f t="shared" si="2"/>
        <v>15</v>
      </c>
      <c r="E14652" s="12">
        <f>IFERROR(VLOOKUP(A14652,'IDAR Meter Data'!$A:$B,2,1),"")</f>
        <v>191</v>
      </c>
      <c r="F14652" s="75">
        <f>IF(CECCZ="CZ03",'Outside Temp'!B14652,IF(CECCZ="CZ04",'Outside Temp'!B14653,IF(CECCZ="CZ12",'Outside Temp'!B14654, IF(CECCZ="CZ13",'Outside Temp'!B14655))))</f>
        <v>64</v>
      </c>
      <c r="G14652" s="12">
        <f t="shared" si="3"/>
        <v>1</v>
      </c>
    </row>
    <row r="14653" ht="15.75" customHeight="1">
      <c r="A14653" s="13">
        <v>42277.65625</v>
      </c>
      <c r="B14653" s="73">
        <f t="shared" si="1"/>
        <v>42277</v>
      </c>
      <c r="C14653" s="74">
        <f>IF(NewCustomer="Yes", IF(COUNTIF($I$2:$I$11,B14653)&gt;0,0,WEEKDAY(B14653,2)),IF(COUNTIF($I$2:$I$21,B14653)&gt;0,0,WEEKDAY(B14653,2)))</f>
        <v>3</v>
      </c>
      <c r="D14653" s="74">
        <f t="shared" si="2"/>
        <v>15</v>
      </c>
      <c r="E14653" s="12">
        <f>IFERROR(VLOOKUP(A14653,'IDAR Meter Data'!$A:$B,2,1),"")</f>
        <v>194</v>
      </c>
      <c r="F14653" s="75">
        <f>IF(CECCZ="CZ03",'Outside Temp'!B14653,IF(CECCZ="CZ04",'Outside Temp'!B14654,IF(CECCZ="CZ12",'Outside Temp'!B14655, IF(CECCZ="CZ13",'Outside Temp'!B14656))))</f>
        <v>64</v>
      </c>
      <c r="G14653" s="12">
        <f t="shared" si="3"/>
        <v>1</v>
      </c>
    </row>
    <row r="14654" ht="15.75" customHeight="1">
      <c r="A14654" s="13">
        <v>42277.666666666664</v>
      </c>
      <c r="B14654" s="73">
        <f t="shared" si="1"/>
        <v>42277</v>
      </c>
      <c r="C14654" s="74">
        <f>IF(NewCustomer="Yes", IF(COUNTIF($I$2:$I$11,B14654)&gt;0,0,WEEKDAY(B14654,2)),IF(COUNTIF($I$2:$I$21,B14654)&gt;0,0,WEEKDAY(B14654,2)))</f>
        <v>3</v>
      </c>
      <c r="D14654" s="74">
        <f t="shared" si="2"/>
        <v>16</v>
      </c>
      <c r="E14654" s="12">
        <f>IFERROR(VLOOKUP(A14654,'IDAR Meter Data'!$A:$B,2,1),"")</f>
        <v>193</v>
      </c>
      <c r="F14654" s="75">
        <f>IF(CECCZ="CZ03",'Outside Temp'!B14654,IF(CECCZ="CZ04",'Outside Temp'!B14655,IF(CECCZ="CZ12",'Outside Temp'!B14656, IF(CECCZ="CZ13",'Outside Temp'!B14657))))</f>
        <v>64.06666667</v>
      </c>
      <c r="G14654" s="12">
        <f t="shared" si="3"/>
        <v>1</v>
      </c>
    </row>
    <row r="14655" ht="15.75" customHeight="1">
      <c r="A14655" s="13">
        <v>42277.677083333336</v>
      </c>
      <c r="B14655" s="73">
        <f t="shared" si="1"/>
        <v>42277</v>
      </c>
      <c r="C14655" s="74">
        <f>IF(NewCustomer="Yes", IF(COUNTIF($I$2:$I$11,B14655)&gt;0,0,WEEKDAY(B14655,2)),IF(COUNTIF($I$2:$I$21,B14655)&gt;0,0,WEEKDAY(B14655,2)))</f>
        <v>3</v>
      </c>
      <c r="D14655" s="74">
        <f t="shared" si="2"/>
        <v>16</v>
      </c>
      <c r="E14655" s="12">
        <f>IFERROR(VLOOKUP(A14655,'IDAR Meter Data'!$A:$B,2,1),"")</f>
        <v>211</v>
      </c>
      <c r="F14655" s="75">
        <f>IF(CECCZ="CZ03",'Outside Temp'!B14655,IF(CECCZ="CZ04",'Outside Temp'!B14656,IF(CECCZ="CZ12",'Outside Temp'!B14657, IF(CECCZ="CZ13",'Outside Temp'!B14658))))</f>
        <v>64.31666667</v>
      </c>
      <c r="G14655" s="12">
        <f t="shared" si="3"/>
        <v>1</v>
      </c>
    </row>
    <row r="14656" ht="15.75" customHeight="1">
      <c r="A14656" s="13">
        <v>42277.6875</v>
      </c>
      <c r="B14656" s="73">
        <f t="shared" si="1"/>
        <v>42277</v>
      </c>
      <c r="C14656" s="74">
        <f>IF(NewCustomer="Yes", IF(COUNTIF($I$2:$I$11,B14656)&gt;0,0,WEEKDAY(B14656,2)),IF(COUNTIF($I$2:$I$21,B14656)&gt;0,0,WEEKDAY(B14656,2)))</f>
        <v>3</v>
      </c>
      <c r="D14656" s="74">
        <f t="shared" si="2"/>
        <v>16</v>
      </c>
      <c r="E14656" s="12">
        <f>IFERROR(VLOOKUP(A14656,'IDAR Meter Data'!$A:$B,2,1),"")</f>
        <v>194</v>
      </c>
      <c r="F14656" s="75">
        <f>IF(CECCZ="CZ03",'Outside Temp'!B14656,IF(CECCZ="CZ04",'Outside Temp'!B14657,IF(CECCZ="CZ12",'Outside Temp'!B14658, IF(CECCZ="CZ13",'Outside Temp'!B14659))))</f>
        <v>64.56666667</v>
      </c>
      <c r="G14656" s="12">
        <f t="shared" si="3"/>
        <v>1</v>
      </c>
    </row>
    <row r="14657" ht="15.75" customHeight="1">
      <c r="A14657" s="13">
        <v>42277.697916666664</v>
      </c>
      <c r="B14657" s="73">
        <f t="shared" si="1"/>
        <v>42277</v>
      </c>
      <c r="C14657" s="74">
        <f>IF(NewCustomer="Yes", IF(COUNTIF($I$2:$I$11,B14657)&gt;0,0,WEEKDAY(B14657,2)),IF(COUNTIF($I$2:$I$21,B14657)&gt;0,0,WEEKDAY(B14657,2)))</f>
        <v>3</v>
      </c>
      <c r="D14657" s="74">
        <f t="shared" si="2"/>
        <v>16</v>
      </c>
      <c r="E14657" s="12">
        <f>IFERROR(VLOOKUP(A14657,'IDAR Meter Data'!$A:$B,2,1),"")</f>
        <v>191</v>
      </c>
      <c r="F14657" s="75">
        <f>IF(CECCZ="CZ03",'Outside Temp'!B14657,IF(CECCZ="CZ04",'Outside Temp'!B14658,IF(CECCZ="CZ12",'Outside Temp'!B14659, IF(CECCZ="CZ13",'Outside Temp'!B14660))))</f>
        <v>64.81666667</v>
      </c>
      <c r="G14657" s="12">
        <f t="shared" si="3"/>
        <v>1</v>
      </c>
    </row>
    <row r="14658" ht="15.75" customHeight="1">
      <c r="A14658" s="13">
        <v>42277.708333333336</v>
      </c>
      <c r="B14658" s="73">
        <f t="shared" si="1"/>
        <v>42277</v>
      </c>
      <c r="C14658" s="74">
        <f>IF(NewCustomer="Yes", IF(COUNTIF($I$2:$I$11,B14658)&gt;0,0,WEEKDAY(B14658,2)),IF(COUNTIF($I$2:$I$21,B14658)&gt;0,0,WEEKDAY(B14658,2)))</f>
        <v>3</v>
      </c>
      <c r="D14658" s="74">
        <f t="shared" si="2"/>
        <v>17</v>
      </c>
      <c r="E14658" s="12">
        <f>IFERROR(VLOOKUP(A14658,'IDAR Meter Data'!$A:$B,2,1),"")</f>
        <v>197</v>
      </c>
      <c r="F14658" s="75">
        <f>IF(CECCZ="CZ03",'Outside Temp'!B14658,IF(CECCZ="CZ04",'Outside Temp'!B14659,IF(CECCZ="CZ12",'Outside Temp'!B14660, IF(CECCZ="CZ13",'Outside Temp'!B14661))))</f>
        <v>65</v>
      </c>
      <c r="G14658" s="12">
        <f t="shared" si="3"/>
        <v>1</v>
      </c>
    </row>
    <row r="14659" ht="15.75" customHeight="1">
      <c r="A14659" s="13">
        <v>42277.71875</v>
      </c>
      <c r="B14659" s="73">
        <f t="shared" si="1"/>
        <v>42277</v>
      </c>
      <c r="C14659" s="74">
        <f>IF(NewCustomer="Yes", IF(COUNTIF($I$2:$I$11,B14659)&gt;0,0,WEEKDAY(B14659,2)),IF(COUNTIF($I$2:$I$21,B14659)&gt;0,0,WEEKDAY(B14659,2)))</f>
        <v>3</v>
      </c>
      <c r="D14659" s="74">
        <f t="shared" si="2"/>
        <v>17</v>
      </c>
      <c r="E14659" s="12">
        <f>IFERROR(VLOOKUP(A14659,'IDAR Meter Data'!$A:$B,2,1),"")</f>
        <v>198</v>
      </c>
      <c r="F14659" s="75">
        <f>IF(CECCZ="CZ03",'Outside Temp'!B14659,IF(CECCZ="CZ04",'Outside Temp'!B14660,IF(CECCZ="CZ12",'Outside Temp'!B14661, IF(CECCZ="CZ13",'Outside Temp'!B14662))))</f>
        <v>65</v>
      </c>
      <c r="G14659" s="12">
        <f t="shared" si="3"/>
        <v>1</v>
      </c>
    </row>
    <row r="14660" ht="15.75" customHeight="1">
      <c r="A14660" s="13">
        <v>42277.729166666664</v>
      </c>
      <c r="B14660" s="73">
        <f t="shared" si="1"/>
        <v>42277</v>
      </c>
      <c r="C14660" s="74">
        <f>IF(NewCustomer="Yes", IF(COUNTIF($I$2:$I$11,B14660)&gt;0,0,WEEKDAY(B14660,2)),IF(COUNTIF($I$2:$I$21,B14660)&gt;0,0,WEEKDAY(B14660,2)))</f>
        <v>3</v>
      </c>
      <c r="D14660" s="74">
        <f t="shared" si="2"/>
        <v>17</v>
      </c>
      <c r="E14660" s="12">
        <f>IFERROR(VLOOKUP(A14660,'IDAR Meter Data'!$A:$B,2,1),"")</f>
        <v>209</v>
      </c>
      <c r="F14660" s="75">
        <f>IF(CECCZ="CZ03",'Outside Temp'!B14660,IF(CECCZ="CZ04",'Outside Temp'!B14661,IF(CECCZ="CZ12",'Outside Temp'!B14662, IF(CECCZ="CZ13",'Outside Temp'!B14663))))</f>
        <v>65</v>
      </c>
      <c r="G14660" s="12">
        <f t="shared" si="3"/>
        <v>1</v>
      </c>
    </row>
    <row r="14661" ht="15.75" customHeight="1">
      <c r="A14661" s="13">
        <v>42277.739583333336</v>
      </c>
      <c r="B14661" s="73">
        <f t="shared" si="1"/>
        <v>42277</v>
      </c>
      <c r="C14661" s="74">
        <f>IF(NewCustomer="Yes", IF(COUNTIF($I$2:$I$11,B14661)&gt;0,0,WEEKDAY(B14661,2)),IF(COUNTIF($I$2:$I$21,B14661)&gt;0,0,WEEKDAY(B14661,2)))</f>
        <v>3</v>
      </c>
      <c r="D14661" s="74">
        <f t="shared" si="2"/>
        <v>17</v>
      </c>
      <c r="E14661" s="12">
        <f>IFERROR(VLOOKUP(A14661,'IDAR Meter Data'!$A:$B,2,1),"")</f>
        <v>187</v>
      </c>
      <c r="F14661" s="75">
        <f>IF(CECCZ="CZ03",'Outside Temp'!B14661,IF(CECCZ="CZ04",'Outside Temp'!B14662,IF(CECCZ="CZ12",'Outside Temp'!B14663, IF(CECCZ="CZ13",'Outside Temp'!B14664))))</f>
        <v>65</v>
      </c>
      <c r="G14661" s="12">
        <f t="shared" si="3"/>
        <v>1</v>
      </c>
    </row>
    <row r="14662" ht="15.75" customHeight="1">
      <c r="A14662" s="13">
        <v>42277.75</v>
      </c>
      <c r="B14662" s="73">
        <f t="shared" si="1"/>
        <v>42277</v>
      </c>
      <c r="C14662" s="74">
        <f>IF(NewCustomer="Yes", IF(COUNTIF($I$2:$I$11,B14662)&gt;0,0,WEEKDAY(B14662,2)),IF(COUNTIF($I$2:$I$21,B14662)&gt;0,0,WEEKDAY(B14662,2)))</f>
        <v>3</v>
      </c>
      <c r="D14662" s="74">
        <f t="shared" si="2"/>
        <v>18</v>
      </c>
      <c r="E14662" s="12">
        <f>IFERROR(VLOOKUP(A14662,'IDAR Meter Data'!$A:$B,2,1),"")</f>
        <v>191</v>
      </c>
      <c r="F14662" s="75">
        <f>IF(CECCZ="CZ03",'Outside Temp'!B14662,IF(CECCZ="CZ04",'Outside Temp'!B14663,IF(CECCZ="CZ12",'Outside Temp'!B14664, IF(CECCZ="CZ13",'Outside Temp'!B14665))))</f>
        <v>65</v>
      </c>
      <c r="G14662" s="12">
        <f t="shared" si="3"/>
        <v>1</v>
      </c>
    </row>
    <row r="14663" ht="15.75" customHeight="1">
      <c r="A14663" s="13">
        <v>42277.760416666664</v>
      </c>
      <c r="B14663" s="73">
        <f t="shared" si="1"/>
        <v>42277</v>
      </c>
      <c r="C14663" s="74">
        <f>IF(NewCustomer="Yes", IF(COUNTIF($I$2:$I$11,B14663)&gt;0,0,WEEKDAY(B14663,2)),IF(COUNTIF($I$2:$I$21,B14663)&gt;0,0,WEEKDAY(B14663,2)))</f>
        <v>3</v>
      </c>
      <c r="D14663" s="74">
        <f t="shared" si="2"/>
        <v>18</v>
      </c>
      <c r="E14663" s="12">
        <f>IFERROR(VLOOKUP(A14663,'IDAR Meter Data'!$A:$B,2,1),"")</f>
        <v>196</v>
      </c>
      <c r="F14663" s="75">
        <f>IF(CECCZ="CZ03",'Outside Temp'!B14663,IF(CECCZ="CZ04",'Outside Temp'!B14664,IF(CECCZ="CZ12",'Outside Temp'!B14665, IF(CECCZ="CZ13",'Outside Temp'!B14666))))</f>
        <v>65</v>
      </c>
      <c r="G14663" s="12">
        <f t="shared" si="3"/>
        <v>1</v>
      </c>
    </row>
    <row r="14664" ht="15.75" customHeight="1">
      <c r="A14664" s="13">
        <v>42277.770833333336</v>
      </c>
      <c r="B14664" s="73">
        <f t="shared" si="1"/>
        <v>42277</v>
      </c>
      <c r="C14664" s="74">
        <f>IF(NewCustomer="Yes", IF(COUNTIF($I$2:$I$11,B14664)&gt;0,0,WEEKDAY(B14664,2)),IF(COUNTIF($I$2:$I$21,B14664)&gt;0,0,WEEKDAY(B14664,2)))</f>
        <v>3</v>
      </c>
      <c r="D14664" s="74">
        <f t="shared" si="2"/>
        <v>18</v>
      </c>
      <c r="E14664" s="12">
        <f>IFERROR(VLOOKUP(A14664,'IDAR Meter Data'!$A:$B,2,1),"")</f>
        <v>189</v>
      </c>
      <c r="F14664" s="75">
        <f>IF(CECCZ="CZ03",'Outside Temp'!B14664,IF(CECCZ="CZ04",'Outside Temp'!B14665,IF(CECCZ="CZ12",'Outside Temp'!B14666, IF(CECCZ="CZ13",'Outside Temp'!B14667))))</f>
        <v>65</v>
      </c>
      <c r="G14664" s="12">
        <f t="shared" si="3"/>
        <v>1</v>
      </c>
    </row>
    <row r="14665" ht="15.75" customHeight="1">
      <c r="A14665" s="13">
        <v>42277.78125</v>
      </c>
      <c r="B14665" s="73">
        <f t="shared" si="1"/>
        <v>42277</v>
      </c>
      <c r="C14665" s="74">
        <f>IF(NewCustomer="Yes", IF(COUNTIF($I$2:$I$11,B14665)&gt;0,0,WEEKDAY(B14665,2)),IF(COUNTIF($I$2:$I$21,B14665)&gt;0,0,WEEKDAY(B14665,2)))</f>
        <v>3</v>
      </c>
      <c r="D14665" s="74">
        <f t="shared" si="2"/>
        <v>18</v>
      </c>
      <c r="E14665" s="12">
        <f>IFERROR(VLOOKUP(A14665,'IDAR Meter Data'!$A:$B,2,1),"")</f>
        <v>203</v>
      </c>
      <c r="F14665" s="75">
        <f>IF(CECCZ="CZ03",'Outside Temp'!B14665,IF(CECCZ="CZ04",'Outside Temp'!B14666,IF(CECCZ="CZ12",'Outside Temp'!B14667, IF(CECCZ="CZ13",'Outside Temp'!B14668))))</f>
        <v>65</v>
      </c>
      <c r="G14665" s="12">
        <f t="shared" si="3"/>
        <v>1</v>
      </c>
    </row>
    <row r="14666" ht="15.75" customHeight="1">
      <c r="A14666" s="13">
        <v>42277.791666666664</v>
      </c>
      <c r="B14666" s="73">
        <f t="shared" si="1"/>
        <v>42277</v>
      </c>
      <c r="C14666" s="74">
        <f>IF(NewCustomer="Yes", IF(COUNTIF($I$2:$I$11,B14666)&gt;0,0,WEEKDAY(B14666,2)),IF(COUNTIF($I$2:$I$21,B14666)&gt;0,0,WEEKDAY(B14666,2)))</f>
        <v>3</v>
      </c>
      <c r="D14666" s="74">
        <f t="shared" si="2"/>
        <v>19</v>
      </c>
      <c r="E14666" s="12">
        <f>IFERROR(VLOOKUP(A14666,'IDAR Meter Data'!$A:$B,2,1),"")</f>
        <v>197</v>
      </c>
      <c r="F14666" s="75">
        <f>IF(CECCZ="CZ03",'Outside Temp'!B14666,IF(CECCZ="CZ04",'Outside Temp'!B14667,IF(CECCZ="CZ12",'Outside Temp'!B14668, IF(CECCZ="CZ13",'Outside Temp'!B14669))))</f>
        <v>64.93333333</v>
      </c>
      <c r="G14666" s="12">
        <f t="shared" si="3"/>
        <v>1</v>
      </c>
    </row>
    <row r="14667" ht="15.75" customHeight="1">
      <c r="A14667" s="13">
        <v>42277.802083333336</v>
      </c>
      <c r="B14667" s="73">
        <f t="shared" si="1"/>
        <v>42277</v>
      </c>
      <c r="C14667" s="74">
        <f>IF(NewCustomer="Yes", IF(COUNTIF($I$2:$I$11,B14667)&gt;0,0,WEEKDAY(B14667,2)),IF(COUNTIF($I$2:$I$21,B14667)&gt;0,0,WEEKDAY(B14667,2)))</f>
        <v>3</v>
      </c>
      <c r="D14667" s="74">
        <f t="shared" si="2"/>
        <v>19</v>
      </c>
      <c r="E14667" s="12">
        <f>IFERROR(VLOOKUP(A14667,'IDAR Meter Data'!$A:$B,2,1),"")</f>
        <v>125</v>
      </c>
      <c r="F14667" s="75">
        <f>IF(CECCZ="CZ03",'Outside Temp'!B14667,IF(CECCZ="CZ04",'Outside Temp'!B14668,IF(CECCZ="CZ12",'Outside Temp'!B14669, IF(CECCZ="CZ13",'Outside Temp'!B14670))))</f>
        <v>64.68333333</v>
      </c>
      <c r="G14667" s="12">
        <f t="shared" si="3"/>
        <v>1</v>
      </c>
    </row>
    <row r="14668" ht="15.75" customHeight="1">
      <c r="A14668" s="13">
        <v>42277.8125</v>
      </c>
      <c r="B14668" s="73">
        <f t="shared" si="1"/>
        <v>42277</v>
      </c>
      <c r="C14668" s="74">
        <f>IF(NewCustomer="Yes", IF(COUNTIF($I$2:$I$11,B14668)&gt;0,0,WEEKDAY(B14668,2)),IF(COUNTIF($I$2:$I$21,B14668)&gt;0,0,WEEKDAY(B14668,2)))</f>
        <v>3</v>
      </c>
      <c r="D14668" s="74">
        <f t="shared" si="2"/>
        <v>19</v>
      </c>
      <c r="E14668" s="12">
        <f>IFERROR(VLOOKUP(A14668,'IDAR Meter Data'!$A:$B,2,1),"")</f>
        <v>128</v>
      </c>
      <c r="F14668" s="75">
        <f>IF(CECCZ="CZ03",'Outside Temp'!B14668,IF(CECCZ="CZ04",'Outside Temp'!B14669,IF(CECCZ="CZ12",'Outside Temp'!B14670, IF(CECCZ="CZ13",'Outside Temp'!B14671))))</f>
        <v>64.43333333</v>
      </c>
      <c r="G14668" s="12">
        <f t="shared" si="3"/>
        <v>1</v>
      </c>
    </row>
    <row r="14669" ht="15.75" customHeight="1">
      <c r="A14669" s="13">
        <v>42277.822916666664</v>
      </c>
      <c r="B14669" s="73">
        <f t="shared" si="1"/>
        <v>42277</v>
      </c>
      <c r="C14669" s="74">
        <f>IF(NewCustomer="Yes", IF(COUNTIF($I$2:$I$11,B14669)&gt;0,0,WEEKDAY(B14669,2)),IF(COUNTIF($I$2:$I$21,B14669)&gt;0,0,WEEKDAY(B14669,2)))</f>
        <v>3</v>
      </c>
      <c r="D14669" s="74">
        <f t="shared" si="2"/>
        <v>19</v>
      </c>
      <c r="E14669" s="12">
        <f>IFERROR(VLOOKUP(A14669,'IDAR Meter Data'!$A:$B,2,1),"")</f>
        <v>126</v>
      </c>
      <c r="F14669" s="75">
        <f>IF(CECCZ="CZ03",'Outside Temp'!B14669,IF(CECCZ="CZ04",'Outside Temp'!B14670,IF(CECCZ="CZ12",'Outside Temp'!B14671, IF(CECCZ="CZ13",'Outside Temp'!B14672))))</f>
        <v>64.18333333</v>
      </c>
      <c r="G14669" s="12">
        <f t="shared" si="3"/>
        <v>1</v>
      </c>
    </row>
    <row r="14670" ht="15.75" customHeight="1">
      <c r="A14670" s="13">
        <v>42277.833333333336</v>
      </c>
      <c r="B14670" s="73">
        <f t="shared" si="1"/>
        <v>42277</v>
      </c>
      <c r="C14670" s="74">
        <f>IF(NewCustomer="Yes", IF(COUNTIF($I$2:$I$11,B14670)&gt;0,0,WEEKDAY(B14670,2)),IF(COUNTIF($I$2:$I$21,B14670)&gt;0,0,WEEKDAY(B14670,2)))</f>
        <v>3</v>
      </c>
      <c r="D14670" s="74">
        <f t="shared" si="2"/>
        <v>20</v>
      </c>
      <c r="E14670" s="12">
        <f>IFERROR(VLOOKUP(A14670,'IDAR Meter Data'!$A:$B,2,1),"")</f>
        <v>142</v>
      </c>
      <c r="F14670" s="75">
        <f>IF(CECCZ="CZ03",'Outside Temp'!B14670,IF(CECCZ="CZ04",'Outside Temp'!B14671,IF(CECCZ="CZ12",'Outside Temp'!B14672, IF(CECCZ="CZ13",'Outside Temp'!B14673))))</f>
        <v>63.86666667</v>
      </c>
      <c r="G14670" s="12">
        <f t="shared" si="3"/>
        <v>1</v>
      </c>
    </row>
    <row r="14671" ht="15.75" customHeight="1">
      <c r="A14671" s="13">
        <v>42277.84375</v>
      </c>
      <c r="B14671" s="73">
        <f t="shared" si="1"/>
        <v>42277</v>
      </c>
      <c r="C14671" s="74">
        <f>IF(NewCustomer="Yes", IF(COUNTIF($I$2:$I$11,B14671)&gt;0,0,WEEKDAY(B14671,2)),IF(COUNTIF($I$2:$I$21,B14671)&gt;0,0,WEEKDAY(B14671,2)))</f>
        <v>3</v>
      </c>
      <c r="D14671" s="74">
        <f t="shared" si="2"/>
        <v>20</v>
      </c>
      <c r="E14671" s="12">
        <f>IFERROR(VLOOKUP(A14671,'IDAR Meter Data'!$A:$B,2,1),"")</f>
        <v>130</v>
      </c>
      <c r="F14671" s="75">
        <f>IF(CECCZ="CZ03",'Outside Temp'!B14671,IF(CECCZ="CZ04",'Outside Temp'!B14672,IF(CECCZ="CZ12",'Outside Temp'!B14673, IF(CECCZ="CZ13",'Outside Temp'!B14674))))</f>
        <v>63.36666667</v>
      </c>
      <c r="G14671" s="12">
        <f t="shared" si="3"/>
        <v>1</v>
      </c>
    </row>
    <row r="14672" ht="15.75" customHeight="1">
      <c r="A14672" s="13">
        <v>42277.854166666664</v>
      </c>
      <c r="B14672" s="73">
        <f t="shared" si="1"/>
        <v>42277</v>
      </c>
      <c r="C14672" s="74">
        <f>IF(NewCustomer="Yes", IF(COUNTIF($I$2:$I$11,B14672)&gt;0,0,WEEKDAY(B14672,2)),IF(COUNTIF($I$2:$I$21,B14672)&gt;0,0,WEEKDAY(B14672,2)))</f>
        <v>3</v>
      </c>
      <c r="D14672" s="74">
        <f t="shared" si="2"/>
        <v>20</v>
      </c>
      <c r="E14672" s="12">
        <f>IFERROR(VLOOKUP(A14672,'IDAR Meter Data'!$A:$B,2,1),"")</f>
        <v>131</v>
      </c>
      <c r="F14672" s="75">
        <f>IF(CECCZ="CZ03",'Outside Temp'!B14672,IF(CECCZ="CZ04",'Outside Temp'!B14673,IF(CECCZ="CZ12",'Outside Temp'!B14674, IF(CECCZ="CZ13",'Outside Temp'!B14675))))</f>
        <v>62.86666667</v>
      </c>
      <c r="G14672" s="12">
        <f t="shared" si="3"/>
        <v>1</v>
      </c>
    </row>
    <row r="14673" ht="15.75" customHeight="1">
      <c r="A14673" s="13">
        <v>42277.864583333336</v>
      </c>
      <c r="B14673" s="73">
        <f t="shared" si="1"/>
        <v>42277</v>
      </c>
      <c r="C14673" s="74">
        <f>IF(NewCustomer="Yes", IF(COUNTIF($I$2:$I$11,B14673)&gt;0,0,WEEKDAY(B14673,2)),IF(COUNTIF($I$2:$I$21,B14673)&gt;0,0,WEEKDAY(B14673,2)))</f>
        <v>3</v>
      </c>
      <c r="D14673" s="74">
        <f t="shared" si="2"/>
        <v>20</v>
      </c>
      <c r="E14673" s="12">
        <f>IFERROR(VLOOKUP(A14673,'IDAR Meter Data'!$A:$B,2,1),"")</f>
        <v>128</v>
      </c>
      <c r="F14673" s="75">
        <f>IF(CECCZ="CZ03",'Outside Temp'!B14673,IF(CECCZ="CZ04",'Outside Temp'!B14674,IF(CECCZ="CZ12",'Outside Temp'!B14675, IF(CECCZ="CZ13",'Outside Temp'!B14676))))</f>
        <v>62.36666667</v>
      </c>
      <c r="G14673" s="12">
        <f t="shared" si="3"/>
        <v>1</v>
      </c>
    </row>
    <row r="14674" ht="15.75" customHeight="1">
      <c r="A14674" s="13">
        <v>42277.875</v>
      </c>
      <c r="B14674" s="73">
        <f t="shared" si="1"/>
        <v>42277</v>
      </c>
      <c r="C14674" s="74">
        <f>IF(NewCustomer="Yes", IF(COUNTIF($I$2:$I$11,B14674)&gt;0,0,WEEKDAY(B14674,2)),IF(COUNTIF($I$2:$I$21,B14674)&gt;0,0,WEEKDAY(B14674,2)))</f>
        <v>3</v>
      </c>
      <c r="D14674" s="74">
        <f t="shared" si="2"/>
        <v>21</v>
      </c>
      <c r="E14674" s="12">
        <f>IFERROR(VLOOKUP(A14674,'IDAR Meter Data'!$A:$B,2,1),"")</f>
        <v>124</v>
      </c>
      <c r="F14674" s="75">
        <f>IF(CECCZ="CZ03",'Outside Temp'!B14674,IF(CECCZ="CZ04",'Outside Temp'!B14675,IF(CECCZ="CZ12",'Outside Temp'!B14676, IF(CECCZ="CZ13",'Outside Temp'!B14677))))</f>
        <v>61.93333333</v>
      </c>
      <c r="G14674" s="12">
        <f t="shared" si="3"/>
        <v>1</v>
      </c>
    </row>
    <row r="14675" ht="15.75" customHeight="1">
      <c r="A14675" s="13">
        <v>42277.885416666664</v>
      </c>
      <c r="B14675" s="73">
        <f t="shared" si="1"/>
        <v>42277</v>
      </c>
      <c r="C14675" s="74">
        <f>IF(NewCustomer="Yes", IF(COUNTIF($I$2:$I$11,B14675)&gt;0,0,WEEKDAY(B14675,2)),IF(COUNTIF($I$2:$I$21,B14675)&gt;0,0,WEEKDAY(B14675,2)))</f>
        <v>3</v>
      </c>
      <c r="D14675" s="74">
        <f t="shared" si="2"/>
        <v>21</v>
      </c>
      <c r="E14675" s="12">
        <f>IFERROR(VLOOKUP(A14675,'IDAR Meter Data'!$A:$B,2,1),"")</f>
        <v>134</v>
      </c>
      <c r="F14675" s="75">
        <f>IF(CECCZ="CZ03",'Outside Temp'!B14675,IF(CECCZ="CZ04",'Outside Temp'!B14676,IF(CECCZ="CZ12",'Outside Temp'!B14677, IF(CECCZ="CZ13",'Outside Temp'!B14678))))</f>
        <v>61.68333333</v>
      </c>
      <c r="G14675" s="12">
        <f t="shared" si="3"/>
        <v>1</v>
      </c>
    </row>
    <row r="14676" ht="15.75" customHeight="1">
      <c r="A14676" s="13">
        <v>42277.895833333336</v>
      </c>
      <c r="B14676" s="73">
        <f t="shared" si="1"/>
        <v>42277</v>
      </c>
      <c r="C14676" s="74">
        <f>IF(NewCustomer="Yes", IF(COUNTIF($I$2:$I$11,B14676)&gt;0,0,WEEKDAY(B14676,2)),IF(COUNTIF($I$2:$I$21,B14676)&gt;0,0,WEEKDAY(B14676,2)))</f>
        <v>3</v>
      </c>
      <c r="D14676" s="74">
        <f t="shared" si="2"/>
        <v>21</v>
      </c>
      <c r="E14676" s="12">
        <f>IFERROR(VLOOKUP(A14676,'IDAR Meter Data'!$A:$B,2,1),"")</f>
        <v>110</v>
      </c>
      <c r="F14676" s="75">
        <f>IF(CECCZ="CZ03",'Outside Temp'!B14676,IF(CECCZ="CZ04",'Outside Temp'!B14677,IF(CECCZ="CZ12",'Outside Temp'!B14678, IF(CECCZ="CZ13",'Outside Temp'!B14679))))</f>
        <v>61.43333333</v>
      </c>
      <c r="G14676" s="12">
        <f t="shared" si="3"/>
        <v>1</v>
      </c>
    </row>
    <row r="14677" ht="15.75" customHeight="1">
      <c r="A14677" s="13">
        <v>42277.90625</v>
      </c>
      <c r="B14677" s="73">
        <f t="shared" si="1"/>
        <v>42277</v>
      </c>
      <c r="C14677" s="74">
        <f>IF(NewCustomer="Yes", IF(COUNTIF($I$2:$I$11,B14677)&gt;0,0,WEEKDAY(B14677,2)),IF(COUNTIF($I$2:$I$21,B14677)&gt;0,0,WEEKDAY(B14677,2)))</f>
        <v>3</v>
      </c>
      <c r="D14677" s="74">
        <f t="shared" si="2"/>
        <v>21</v>
      </c>
      <c r="E14677" s="12">
        <f>IFERROR(VLOOKUP(A14677,'IDAR Meter Data'!$A:$B,2,1),"")</f>
        <v>115</v>
      </c>
      <c r="F14677" s="75">
        <f>IF(CECCZ="CZ03",'Outside Temp'!B14677,IF(CECCZ="CZ04",'Outside Temp'!B14678,IF(CECCZ="CZ12",'Outside Temp'!B14679, IF(CECCZ="CZ13",'Outside Temp'!B14680))))</f>
        <v>61.18333333</v>
      </c>
      <c r="G14677" s="12">
        <f t="shared" si="3"/>
        <v>1</v>
      </c>
    </row>
    <row r="14678" ht="15.75" customHeight="1">
      <c r="A14678" s="13">
        <v>42277.916666666664</v>
      </c>
      <c r="B14678" s="73">
        <f t="shared" si="1"/>
        <v>42277</v>
      </c>
      <c r="C14678" s="74">
        <f>IF(NewCustomer="Yes", IF(COUNTIF($I$2:$I$11,B14678)&gt;0,0,WEEKDAY(B14678,2)),IF(COUNTIF($I$2:$I$21,B14678)&gt;0,0,WEEKDAY(B14678,2)))</f>
        <v>3</v>
      </c>
      <c r="D14678" s="74">
        <f t="shared" si="2"/>
        <v>22</v>
      </c>
      <c r="E14678" s="12">
        <f>IFERROR(VLOOKUP(A14678,'IDAR Meter Data'!$A:$B,2,1),"")</f>
        <v>106</v>
      </c>
      <c r="F14678" s="75">
        <f>IF(CECCZ="CZ03",'Outside Temp'!B14678,IF(CECCZ="CZ04",'Outside Temp'!B14679,IF(CECCZ="CZ12",'Outside Temp'!B14680, IF(CECCZ="CZ13",'Outside Temp'!B14681))))</f>
        <v>61</v>
      </c>
      <c r="G14678" s="12">
        <f t="shared" si="3"/>
        <v>1</v>
      </c>
    </row>
    <row r="14679" ht="15.75" customHeight="1">
      <c r="A14679" s="13">
        <v>42277.927083333336</v>
      </c>
      <c r="B14679" s="73">
        <f t="shared" si="1"/>
        <v>42277</v>
      </c>
      <c r="C14679" s="74">
        <f>IF(NewCustomer="Yes", IF(COUNTIF($I$2:$I$11,B14679)&gt;0,0,WEEKDAY(B14679,2)),IF(COUNTIF($I$2:$I$21,B14679)&gt;0,0,WEEKDAY(B14679,2)))</f>
        <v>3</v>
      </c>
      <c r="D14679" s="74">
        <f t="shared" si="2"/>
        <v>22</v>
      </c>
      <c r="E14679" s="12">
        <f>IFERROR(VLOOKUP(A14679,'IDAR Meter Data'!$A:$B,2,1),"")</f>
        <v>118</v>
      </c>
      <c r="F14679" s="75">
        <f>IF(CECCZ="CZ03",'Outside Temp'!B14679,IF(CECCZ="CZ04",'Outside Temp'!B14680,IF(CECCZ="CZ12",'Outside Temp'!B14681, IF(CECCZ="CZ13",'Outside Temp'!B14682))))</f>
        <v>61</v>
      </c>
      <c r="G14679" s="12">
        <f t="shared" si="3"/>
        <v>1</v>
      </c>
    </row>
    <row r="14680" ht="15.75" customHeight="1">
      <c r="A14680" s="13">
        <v>42277.9375</v>
      </c>
      <c r="B14680" s="73">
        <f t="shared" si="1"/>
        <v>42277</v>
      </c>
      <c r="C14680" s="74">
        <f>IF(NewCustomer="Yes", IF(COUNTIF($I$2:$I$11,B14680)&gt;0,0,WEEKDAY(B14680,2)),IF(COUNTIF($I$2:$I$21,B14680)&gt;0,0,WEEKDAY(B14680,2)))</f>
        <v>3</v>
      </c>
      <c r="D14680" s="74">
        <f t="shared" si="2"/>
        <v>22</v>
      </c>
      <c r="E14680" s="12">
        <f>IFERROR(VLOOKUP(A14680,'IDAR Meter Data'!$A:$B,2,1),"")</f>
        <v>117</v>
      </c>
      <c r="F14680" s="75">
        <f>IF(CECCZ="CZ03",'Outside Temp'!B14680,IF(CECCZ="CZ04",'Outside Temp'!B14681,IF(CECCZ="CZ12",'Outside Temp'!B14682, IF(CECCZ="CZ13",'Outside Temp'!B14683))))</f>
        <v>61</v>
      </c>
      <c r="G14680" s="12">
        <f t="shared" si="3"/>
        <v>1</v>
      </c>
    </row>
    <row r="14681" ht="15.75" customHeight="1">
      <c r="A14681" s="13">
        <v>42277.947916666664</v>
      </c>
      <c r="B14681" s="73">
        <f t="shared" si="1"/>
        <v>42277</v>
      </c>
      <c r="C14681" s="74">
        <f>IF(NewCustomer="Yes", IF(COUNTIF($I$2:$I$11,B14681)&gt;0,0,WEEKDAY(B14681,2)),IF(COUNTIF($I$2:$I$21,B14681)&gt;0,0,WEEKDAY(B14681,2)))</f>
        <v>3</v>
      </c>
      <c r="D14681" s="74">
        <f t="shared" si="2"/>
        <v>22</v>
      </c>
      <c r="E14681" s="12">
        <f>IFERROR(VLOOKUP(A14681,'IDAR Meter Data'!$A:$B,2,1),"")</f>
        <v>112</v>
      </c>
      <c r="F14681" s="75">
        <f>IF(CECCZ="CZ03",'Outside Temp'!B14681,IF(CECCZ="CZ04",'Outside Temp'!B14682,IF(CECCZ="CZ12",'Outside Temp'!B14683, IF(CECCZ="CZ13",'Outside Temp'!B14684))))</f>
        <v>61</v>
      </c>
      <c r="G14681" s="12">
        <f t="shared" si="3"/>
        <v>1</v>
      </c>
    </row>
    <row r="14682" ht="15.75" customHeight="1">
      <c r="A14682" s="13">
        <v>42277.958333333336</v>
      </c>
      <c r="B14682" s="73">
        <f t="shared" si="1"/>
        <v>42277</v>
      </c>
      <c r="C14682" s="74">
        <f>IF(NewCustomer="Yes", IF(COUNTIF($I$2:$I$11,B14682)&gt;0,0,WEEKDAY(B14682,2)),IF(COUNTIF($I$2:$I$21,B14682)&gt;0,0,WEEKDAY(B14682,2)))</f>
        <v>3</v>
      </c>
      <c r="D14682" s="74">
        <f t="shared" si="2"/>
        <v>23</v>
      </c>
      <c r="E14682" s="12">
        <f>IFERROR(VLOOKUP(A14682,'IDAR Meter Data'!$A:$B,2,1),"")</f>
        <v>112</v>
      </c>
      <c r="F14682" s="75">
        <f>IF(CECCZ="CZ03",'Outside Temp'!B14682,IF(CECCZ="CZ04",'Outside Temp'!B14683,IF(CECCZ="CZ12",'Outside Temp'!B14684, IF(CECCZ="CZ13",'Outside Temp'!B14685))))</f>
        <v>61</v>
      </c>
      <c r="G14682" s="12">
        <f t="shared" si="3"/>
        <v>1</v>
      </c>
    </row>
    <row r="14683" ht="15.75" customHeight="1">
      <c r="A14683" s="13">
        <v>42277.96875</v>
      </c>
      <c r="B14683" s="73">
        <f t="shared" si="1"/>
        <v>42277</v>
      </c>
      <c r="C14683" s="74">
        <f>IF(NewCustomer="Yes", IF(COUNTIF($I$2:$I$11,B14683)&gt;0,0,WEEKDAY(B14683,2)),IF(COUNTIF($I$2:$I$21,B14683)&gt;0,0,WEEKDAY(B14683,2)))</f>
        <v>3</v>
      </c>
      <c r="D14683" s="74">
        <f t="shared" si="2"/>
        <v>23</v>
      </c>
      <c r="E14683" s="12">
        <f>IFERROR(VLOOKUP(A14683,'IDAR Meter Data'!$A:$B,2,1),"")</f>
        <v>107</v>
      </c>
      <c r="F14683" s="75">
        <f>IF(CECCZ="CZ03",'Outside Temp'!B14683,IF(CECCZ="CZ04",'Outside Temp'!B14684,IF(CECCZ="CZ12",'Outside Temp'!B14685, IF(CECCZ="CZ13",'Outside Temp'!B14686))))</f>
        <v>61</v>
      </c>
      <c r="G14683" s="12">
        <f t="shared" si="3"/>
        <v>1</v>
      </c>
    </row>
    <row r="14684" ht="15.75" customHeight="1">
      <c r="A14684" s="13">
        <v>42277.979166666664</v>
      </c>
      <c r="B14684" s="73">
        <f t="shared" si="1"/>
        <v>42277</v>
      </c>
      <c r="C14684" s="74">
        <f>IF(NewCustomer="Yes", IF(COUNTIF($I$2:$I$11,B14684)&gt;0,0,WEEKDAY(B14684,2)),IF(COUNTIF($I$2:$I$21,B14684)&gt;0,0,WEEKDAY(B14684,2)))</f>
        <v>3</v>
      </c>
      <c r="D14684" s="74">
        <f t="shared" si="2"/>
        <v>23</v>
      </c>
      <c r="E14684" s="12">
        <f>IFERROR(VLOOKUP(A14684,'IDAR Meter Data'!$A:$B,2,1),"")</f>
        <v>115</v>
      </c>
      <c r="F14684" s="75">
        <f>IF(CECCZ="CZ03",'Outside Temp'!B14684,IF(CECCZ="CZ04",'Outside Temp'!B14685,IF(CECCZ="CZ12",'Outside Temp'!B14686, IF(CECCZ="CZ13",'Outside Temp'!B14687))))</f>
        <v>61</v>
      </c>
      <c r="G14684" s="12">
        <f t="shared" si="3"/>
        <v>1</v>
      </c>
    </row>
    <row r="14685" ht="15.75" customHeight="1">
      <c r="A14685" s="13">
        <v>42277.989583333336</v>
      </c>
      <c r="B14685" s="73">
        <f t="shared" si="1"/>
        <v>42277</v>
      </c>
      <c r="C14685" s="74">
        <f>IF(NewCustomer="Yes", IF(COUNTIF($I$2:$I$11,B14685)&gt;0,0,WEEKDAY(B14685,2)),IF(COUNTIF($I$2:$I$21,B14685)&gt;0,0,WEEKDAY(B14685,2)))</f>
        <v>3</v>
      </c>
      <c r="D14685" s="74">
        <f t="shared" si="2"/>
        <v>23</v>
      </c>
      <c r="E14685" s="12">
        <f>IFERROR(VLOOKUP(A14685,'IDAR Meter Data'!$A:$B,2,1),"")</f>
        <v>112</v>
      </c>
      <c r="F14685" s="75">
        <f>IF(CECCZ="CZ03",'Outside Temp'!B14685,IF(CECCZ="CZ04",'Outside Temp'!B14686,IF(CECCZ="CZ12",'Outside Temp'!B14687, IF(CECCZ="CZ13",'Outside Temp'!B14688))))</f>
        <v>61</v>
      </c>
      <c r="G14685" s="12">
        <f t="shared" si="3"/>
        <v>1</v>
      </c>
    </row>
    <row r="14686" ht="15.75" customHeight="1">
      <c r="A14686" s="13">
        <v>42278.0</v>
      </c>
      <c r="B14686" s="73">
        <f t="shared" si="1"/>
        <v>42278</v>
      </c>
      <c r="C14686" s="74">
        <f>IF(NewCustomer="Yes", IF(COUNTIF($I$2:$I$11,B14686)&gt;0,0,WEEKDAY(B14686,2)),IF(COUNTIF($I$2:$I$21,B14686)&gt;0,0,WEEKDAY(B14686,2)))</f>
        <v>4</v>
      </c>
      <c r="D14686" s="74">
        <f t="shared" si="2"/>
        <v>0</v>
      </c>
      <c r="E14686" s="12">
        <f>IFERROR(VLOOKUP(A14686,'IDAR Meter Data'!$A:$B,2,1),"")</f>
        <v>109</v>
      </c>
      <c r="F14686" s="75">
        <f>IF(CECCZ="CZ03",'Outside Temp'!B14686,IF(CECCZ="CZ04",'Outside Temp'!B14687,IF(CECCZ="CZ12",'Outside Temp'!B14688, IF(CECCZ="CZ13",'Outside Temp'!B14689))))</f>
        <v>61</v>
      </c>
      <c r="G14686" s="12">
        <f t="shared" si="3"/>
        <v>1</v>
      </c>
    </row>
    <row r="14687" ht="15.75" customHeight="1">
      <c r="A14687" s="13">
        <v>42278.010416666664</v>
      </c>
      <c r="B14687" s="73">
        <f t="shared" si="1"/>
        <v>42278</v>
      </c>
      <c r="C14687" s="74">
        <f>IF(NewCustomer="Yes", IF(COUNTIF($I$2:$I$11,B14687)&gt;0,0,WEEKDAY(B14687,2)),IF(COUNTIF($I$2:$I$21,B14687)&gt;0,0,WEEKDAY(B14687,2)))</f>
        <v>4</v>
      </c>
      <c r="D14687" s="74">
        <f t="shared" si="2"/>
        <v>0</v>
      </c>
      <c r="E14687" s="12">
        <f>IFERROR(VLOOKUP(A14687,'IDAR Meter Data'!$A:$B,2,1),"")</f>
        <v>107</v>
      </c>
      <c r="F14687" s="75">
        <f>IF(CECCZ="CZ03",'Outside Temp'!B14687,IF(CECCZ="CZ04",'Outside Temp'!B14688,IF(CECCZ="CZ12",'Outside Temp'!B14689, IF(CECCZ="CZ13",'Outside Temp'!B14690))))</f>
        <v>61</v>
      </c>
      <c r="G14687" s="12">
        <f t="shared" si="3"/>
        <v>1</v>
      </c>
    </row>
    <row r="14688" ht="15.75" customHeight="1">
      <c r="A14688" s="13">
        <v>42278.020833333336</v>
      </c>
      <c r="B14688" s="73">
        <f t="shared" si="1"/>
        <v>42278</v>
      </c>
      <c r="C14688" s="74">
        <f>IF(NewCustomer="Yes", IF(COUNTIF($I$2:$I$11,B14688)&gt;0,0,WEEKDAY(B14688,2)),IF(COUNTIF($I$2:$I$21,B14688)&gt;0,0,WEEKDAY(B14688,2)))</f>
        <v>4</v>
      </c>
      <c r="D14688" s="74">
        <f t="shared" si="2"/>
        <v>0</v>
      </c>
      <c r="E14688" s="12">
        <f>IFERROR(VLOOKUP(A14688,'IDAR Meter Data'!$A:$B,2,1),"")</f>
        <v>117</v>
      </c>
      <c r="F14688" s="75">
        <f>IF(CECCZ="CZ03",'Outside Temp'!B14688,IF(CECCZ="CZ04",'Outside Temp'!B14689,IF(CECCZ="CZ12",'Outside Temp'!B14690, IF(CECCZ="CZ13",'Outside Temp'!B14691))))</f>
        <v>61</v>
      </c>
      <c r="G14688" s="12">
        <f t="shared" si="3"/>
        <v>1</v>
      </c>
    </row>
    <row r="14689" ht="15.75" customHeight="1">
      <c r="A14689" s="13">
        <v>42278.03125</v>
      </c>
      <c r="B14689" s="73">
        <f t="shared" si="1"/>
        <v>42278</v>
      </c>
      <c r="C14689" s="74">
        <f>IF(NewCustomer="Yes", IF(COUNTIF($I$2:$I$11,B14689)&gt;0,0,WEEKDAY(B14689,2)),IF(COUNTIF($I$2:$I$21,B14689)&gt;0,0,WEEKDAY(B14689,2)))</f>
        <v>4</v>
      </c>
      <c r="D14689" s="74">
        <f t="shared" si="2"/>
        <v>0</v>
      </c>
      <c r="E14689" s="12">
        <f>IFERROR(VLOOKUP(A14689,'IDAR Meter Data'!$A:$B,2,1),"")</f>
        <v>114</v>
      </c>
      <c r="F14689" s="75">
        <f>IF(CECCZ="CZ03",'Outside Temp'!B14689,IF(CECCZ="CZ04",'Outside Temp'!B14690,IF(CECCZ="CZ12",'Outside Temp'!B14691, IF(CECCZ="CZ13",'Outside Temp'!B14692))))</f>
        <v>61</v>
      </c>
      <c r="G14689" s="12">
        <f t="shared" si="3"/>
        <v>1</v>
      </c>
    </row>
    <row r="14690" ht="15.75" customHeight="1">
      <c r="A14690" s="13">
        <v>42278.041666666664</v>
      </c>
      <c r="B14690" s="73">
        <f t="shared" si="1"/>
        <v>42278</v>
      </c>
      <c r="C14690" s="74">
        <f>IF(NewCustomer="Yes", IF(COUNTIF($I$2:$I$11,B14690)&gt;0,0,WEEKDAY(B14690,2)),IF(COUNTIF($I$2:$I$21,B14690)&gt;0,0,WEEKDAY(B14690,2)))</f>
        <v>4</v>
      </c>
      <c r="D14690" s="74">
        <f t="shared" si="2"/>
        <v>1</v>
      </c>
      <c r="E14690" s="12">
        <f>IFERROR(VLOOKUP(A14690,'IDAR Meter Data'!$A:$B,2,1),"")</f>
        <v>107</v>
      </c>
      <c r="F14690" s="75">
        <f>IF(CECCZ="CZ03",'Outside Temp'!B14690,IF(CECCZ="CZ04",'Outside Temp'!B14691,IF(CECCZ="CZ12",'Outside Temp'!B14692, IF(CECCZ="CZ13",'Outside Temp'!B14693))))</f>
        <v>60.93333333</v>
      </c>
      <c r="G14690" s="12">
        <f t="shared" si="3"/>
        <v>1</v>
      </c>
    </row>
    <row r="14691" ht="15.75" customHeight="1">
      <c r="A14691" s="13">
        <v>42278.052083333336</v>
      </c>
      <c r="B14691" s="73">
        <f t="shared" si="1"/>
        <v>42278</v>
      </c>
      <c r="C14691" s="74">
        <f>IF(NewCustomer="Yes", IF(COUNTIF($I$2:$I$11,B14691)&gt;0,0,WEEKDAY(B14691,2)),IF(COUNTIF($I$2:$I$21,B14691)&gt;0,0,WEEKDAY(B14691,2)))</f>
        <v>4</v>
      </c>
      <c r="D14691" s="74">
        <f t="shared" si="2"/>
        <v>1</v>
      </c>
      <c r="E14691" s="12">
        <f>IFERROR(VLOOKUP(A14691,'IDAR Meter Data'!$A:$B,2,1),"")</f>
        <v>114</v>
      </c>
      <c r="F14691" s="75">
        <f>IF(CECCZ="CZ03",'Outside Temp'!B14691,IF(CECCZ="CZ04",'Outside Temp'!B14692,IF(CECCZ="CZ12",'Outside Temp'!B14693, IF(CECCZ="CZ13",'Outside Temp'!B14694))))</f>
        <v>60.68333333</v>
      </c>
      <c r="G14691" s="12">
        <f t="shared" si="3"/>
        <v>1</v>
      </c>
    </row>
    <row r="14692" ht="15.75" customHeight="1">
      <c r="A14692" s="13">
        <v>42278.0625</v>
      </c>
      <c r="B14692" s="73">
        <f t="shared" si="1"/>
        <v>42278</v>
      </c>
      <c r="C14692" s="74">
        <f>IF(NewCustomer="Yes", IF(COUNTIF($I$2:$I$11,B14692)&gt;0,0,WEEKDAY(B14692,2)),IF(COUNTIF($I$2:$I$21,B14692)&gt;0,0,WEEKDAY(B14692,2)))</f>
        <v>4</v>
      </c>
      <c r="D14692" s="74">
        <f t="shared" si="2"/>
        <v>1</v>
      </c>
      <c r="E14692" s="12">
        <f>IFERROR(VLOOKUP(A14692,'IDAR Meter Data'!$A:$B,2,1),"")</f>
        <v>109</v>
      </c>
      <c r="F14692" s="75">
        <f>IF(CECCZ="CZ03",'Outside Temp'!B14692,IF(CECCZ="CZ04",'Outside Temp'!B14693,IF(CECCZ="CZ12",'Outside Temp'!B14694, IF(CECCZ="CZ13",'Outside Temp'!B14695))))</f>
        <v>60.43333333</v>
      </c>
      <c r="G14692" s="12">
        <f t="shared" si="3"/>
        <v>1</v>
      </c>
    </row>
    <row r="14693" ht="15.75" customHeight="1">
      <c r="A14693" s="13">
        <v>42278.072916666664</v>
      </c>
      <c r="B14693" s="73">
        <f t="shared" si="1"/>
        <v>42278</v>
      </c>
      <c r="C14693" s="74">
        <f>IF(NewCustomer="Yes", IF(COUNTIF($I$2:$I$11,B14693)&gt;0,0,WEEKDAY(B14693,2)),IF(COUNTIF($I$2:$I$21,B14693)&gt;0,0,WEEKDAY(B14693,2)))</f>
        <v>4</v>
      </c>
      <c r="D14693" s="74">
        <f t="shared" si="2"/>
        <v>1</v>
      </c>
      <c r="E14693" s="12">
        <f>IFERROR(VLOOKUP(A14693,'IDAR Meter Data'!$A:$B,2,1),"")</f>
        <v>110</v>
      </c>
      <c r="F14693" s="75">
        <f>IF(CECCZ="CZ03",'Outside Temp'!B14693,IF(CECCZ="CZ04",'Outside Temp'!B14694,IF(CECCZ="CZ12",'Outside Temp'!B14695, IF(CECCZ="CZ13",'Outside Temp'!B14696))))</f>
        <v>60.18333333</v>
      </c>
      <c r="G14693" s="12">
        <f t="shared" si="3"/>
        <v>1</v>
      </c>
    </row>
    <row r="14694" ht="15.75" customHeight="1">
      <c r="A14694" s="13">
        <v>42278.083333333336</v>
      </c>
      <c r="B14694" s="73">
        <f t="shared" si="1"/>
        <v>42278</v>
      </c>
      <c r="C14694" s="74">
        <f>IF(NewCustomer="Yes", IF(COUNTIF($I$2:$I$11,B14694)&gt;0,0,WEEKDAY(B14694,2)),IF(COUNTIF($I$2:$I$21,B14694)&gt;0,0,WEEKDAY(B14694,2)))</f>
        <v>4</v>
      </c>
      <c r="D14694" s="74">
        <f t="shared" si="2"/>
        <v>2</v>
      </c>
      <c r="E14694" s="12">
        <f>IFERROR(VLOOKUP(A14694,'IDAR Meter Data'!$A:$B,2,1),"")</f>
        <v>105</v>
      </c>
      <c r="F14694" s="75">
        <f>IF(CECCZ="CZ03",'Outside Temp'!B14694,IF(CECCZ="CZ04",'Outside Temp'!B14695,IF(CECCZ="CZ12",'Outside Temp'!B14696, IF(CECCZ="CZ13",'Outside Temp'!B14697))))</f>
        <v>60</v>
      </c>
      <c r="G14694" s="12">
        <f t="shared" si="3"/>
        <v>1</v>
      </c>
    </row>
    <row r="14695" ht="15.75" customHeight="1">
      <c r="A14695" s="13">
        <v>42278.09375</v>
      </c>
      <c r="B14695" s="73">
        <f t="shared" si="1"/>
        <v>42278</v>
      </c>
      <c r="C14695" s="74">
        <f>IF(NewCustomer="Yes", IF(COUNTIF($I$2:$I$11,B14695)&gt;0,0,WEEKDAY(B14695,2)),IF(COUNTIF($I$2:$I$21,B14695)&gt;0,0,WEEKDAY(B14695,2)))</f>
        <v>4</v>
      </c>
      <c r="D14695" s="74">
        <f t="shared" si="2"/>
        <v>2</v>
      </c>
      <c r="E14695" s="12">
        <f>IFERROR(VLOOKUP(A14695,'IDAR Meter Data'!$A:$B,2,1),"")</f>
        <v>111</v>
      </c>
      <c r="F14695" s="75">
        <f>IF(CECCZ="CZ03",'Outside Temp'!B14695,IF(CECCZ="CZ04",'Outside Temp'!B14696,IF(CECCZ="CZ12",'Outside Temp'!B14697, IF(CECCZ="CZ13",'Outside Temp'!B14698))))</f>
        <v>60</v>
      </c>
      <c r="G14695" s="12">
        <f t="shared" si="3"/>
        <v>1</v>
      </c>
    </row>
    <row r="14696" ht="15.75" customHeight="1">
      <c r="A14696" s="13">
        <v>42278.104166666664</v>
      </c>
      <c r="B14696" s="73">
        <f t="shared" si="1"/>
        <v>42278</v>
      </c>
      <c r="C14696" s="74">
        <f>IF(NewCustomer="Yes", IF(COUNTIF($I$2:$I$11,B14696)&gt;0,0,WEEKDAY(B14696,2)),IF(COUNTIF($I$2:$I$21,B14696)&gt;0,0,WEEKDAY(B14696,2)))</f>
        <v>4</v>
      </c>
      <c r="D14696" s="74">
        <f t="shared" si="2"/>
        <v>2</v>
      </c>
      <c r="E14696" s="12">
        <f>IFERROR(VLOOKUP(A14696,'IDAR Meter Data'!$A:$B,2,1),"")</f>
        <v>117</v>
      </c>
      <c r="F14696" s="75">
        <f>IF(CECCZ="CZ03",'Outside Temp'!B14696,IF(CECCZ="CZ04",'Outside Temp'!B14697,IF(CECCZ="CZ12",'Outside Temp'!B14698, IF(CECCZ="CZ13",'Outside Temp'!B14699))))</f>
        <v>60</v>
      </c>
      <c r="G14696" s="12">
        <f t="shared" si="3"/>
        <v>1</v>
      </c>
    </row>
    <row r="14697" ht="15.75" customHeight="1">
      <c r="A14697" s="13">
        <v>42278.114583333336</v>
      </c>
      <c r="B14697" s="73">
        <f t="shared" si="1"/>
        <v>42278</v>
      </c>
      <c r="C14697" s="74">
        <f>IF(NewCustomer="Yes", IF(COUNTIF($I$2:$I$11,B14697)&gt;0,0,WEEKDAY(B14697,2)),IF(COUNTIF($I$2:$I$21,B14697)&gt;0,0,WEEKDAY(B14697,2)))</f>
        <v>4</v>
      </c>
      <c r="D14697" s="74">
        <f t="shared" si="2"/>
        <v>2</v>
      </c>
      <c r="E14697" s="12">
        <f>IFERROR(VLOOKUP(A14697,'IDAR Meter Data'!$A:$B,2,1),"")</f>
        <v>106</v>
      </c>
      <c r="F14697" s="75">
        <f>IF(CECCZ="CZ03",'Outside Temp'!B14697,IF(CECCZ="CZ04",'Outside Temp'!B14698,IF(CECCZ="CZ12",'Outside Temp'!B14699, IF(CECCZ="CZ13",'Outside Temp'!B14700))))</f>
        <v>60</v>
      </c>
      <c r="G14697" s="12">
        <f t="shared" si="3"/>
        <v>1</v>
      </c>
    </row>
    <row r="14698" ht="15.75" customHeight="1">
      <c r="A14698" s="13">
        <v>42278.125</v>
      </c>
      <c r="B14698" s="73">
        <f t="shared" si="1"/>
        <v>42278</v>
      </c>
      <c r="C14698" s="74">
        <f>IF(NewCustomer="Yes", IF(COUNTIF($I$2:$I$11,B14698)&gt;0,0,WEEKDAY(B14698,2)),IF(COUNTIF($I$2:$I$21,B14698)&gt;0,0,WEEKDAY(B14698,2)))</f>
        <v>4</v>
      </c>
      <c r="D14698" s="74">
        <f t="shared" si="2"/>
        <v>3</v>
      </c>
      <c r="E14698" s="12">
        <f>IFERROR(VLOOKUP(A14698,'IDAR Meter Data'!$A:$B,2,1),"")</f>
        <v>108</v>
      </c>
      <c r="F14698" s="75">
        <f>IF(CECCZ="CZ03",'Outside Temp'!B14698,IF(CECCZ="CZ04",'Outside Temp'!B14699,IF(CECCZ="CZ12",'Outside Temp'!B14700, IF(CECCZ="CZ13",'Outside Temp'!B14701))))</f>
        <v>60.06666667</v>
      </c>
      <c r="G14698" s="12">
        <f t="shared" si="3"/>
        <v>1</v>
      </c>
    </row>
    <row r="14699" ht="15.75" customHeight="1">
      <c r="A14699" s="13">
        <v>42278.135416666664</v>
      </c>
      <c r="B14699" s="73">
        <f t="shared" si="1"/>
        <v>42278</v>
      </c>
      <c r="C14699" s="74">
        <f>IF(NewCustomer="Yes", IF(COUNTIF($I$2:$I$11,B14699)&gt;0,0,WEEKDAY(B14699,2)),IF(COUNTIF($I$2:$I$21,B14699)&gt;0,0,WEEKDAY(B14699,2)))</f>
        <v>4</v>
      </c>
      <c r="D14699" s="74">
        <f t="shared" si="2"/>
        <v>3</v>
      </c>
      <c r="E14699" s="12">
        <f>IFERROR(VLOOKUP(A14699,'IDAR Meter Data'!$A:$B,2,1),"")</f>
        <v>108</v>
      </c>
      <c r="F14699" s="75">
        <f>IF(CECCZ="CZ03",'Outside Temp'!B14699,IF(CECCZ="CZ04",'Outside Temp'!B14700,IF(CECCZ="CZ12",'Outside Temp'!B14701, IF(CECCZ="CZ13",'Outside Temp'!B14702))))</f>
        <v>60.31666667</v>
      </c>
      <c r="G14699" s="12">
        <f t="shared" si="3"/>
        <v>1</v>
      </c>
    </row>
    <row r="14700" ht="15.75" customHeight="1">
      <c r="A14700" s="13">
        <v>42278.145833333336</v>
      </c>
      <c r="B14700" s="73">
        <f t="shared" si="1"/>
        <v>42278</v>
      </c>
      <c r="C14700" s="74">
        <f>IF(NewCustomer="Yes", IF(COUNTIF($I$2:$I$11,B14700)&gt;0,0,WEEKDAY(B14700,2)),IF(COUNTIF($I$2:$I$21,B14700)&gt;0,0,WEEKDAY(B14700,2)))</f>
        <v>4</v>
      </c>
      <c r="D14700" s="74">
        <f t="shared" si="2"/>
        <v>3</v>
      </c>
      <c r="E14700" s="12">
        <f>IFERROR(VLOOKUP(A14700,'IDAR Meter Data'!$A:$B,2,1),"")</f>
        <v>109</v>
      </c>
      <c r="F14700" s="75">
        <f>IF(CECCZ="CZ03",'Outside Temp'!B14700,IF(CECCZ="CZ04",'Outside Temp'!B14701,IF(CECCZ="CZ12",'Outside Temp'!B14702, IF(CECCZ="CZ13",'Outside Temp'!B14703))))</f>
        <v>60.56666667</v>
      </c>
      <c r="G14700" s="12">
        <f t="shared" si="3"/>
        <v>1</v>
      </c>
    </row>
    <row r="14701" ht="15.75" customHeight="1">
      <c r="A14701" s="13">
        <v>42278.15625</v>
      </c>
      <c r="B14701" s="73">
        <f t="shared" si="1"/>
        <v>42278</v>
      </c>
      <c r="C14701" s="74">
        <f>IF(NewCustomer="Yes", IF(COUNTIF($I$2:$I$11,B14701)&gt;0,0,WEEKDAY(B14701,2)),IF(COUNTIF($I$2:$I$21,B14701)&gt;0,0,WEEKDAY(B14701,2)))</f>
        <v>4</v>
      </c>
      <c r="D14701" s="74">
        <f t="shared" si="2"/>
        <v>3</v>
      </c>
      <c r="E14701" s="12">
        <f>IFERROR(VLOOKUP(A14701,'IDAR Meter Data'!$A:$B,2,1),"")</f>
        <v>116</v>
      </c>
      <c r="F14701" s="75">
        <f>IF(CECCZ="CZ03",'Outside Temp'!B14701,IF(CECCZ="CZ04",'Outside Temp'!B14702,IF(CECCZ="CZ12",'Outside Temp'!B14703, IF(CECCZ="CZ13",'Outside Temp'!B14704))))</f>
        <v>60.81666667</v>
      </c>
      <c r="G14701" s="12">
        <f t="shared" si="3"/>
        <v>1</v>
      </c>
    </row>
    <row r="14702" ht="15.75" customHeight="1">
      <c r="A14702" s="13">
        <v>42278.166666666664</v>
      </c>
      <c r="B14702" s="73">
        <f t="shared" si="1"/>
        <v>42278</v>
      </c>
      <c r="C14702" s="74">
        <f>IF(NewCustomer="Yes", IF(COUNTIF($I$2:$I$11,B14702)&gt;0,0,WEEKDAY(B14702,2)),IF(COUNTIF($I$2:$I$21,B14702)&gt;0,0,WEEKDAY(B14702,2)))</f>
        <v>4</v>
      </c>
      <c r="D14702" s="74">
        <f t="shared" si="2"/>
        <v>4</v>
      </c>
      <c r="E14702" s="12">
        <f>IFERROR(VLOOKUP(A14702,'IDAR Meter Data'!$A:$B,2,1),"")</f>
        <v>109</v>
      </c>
      <c r="F14702" s="75">
        <f>IF(CECCZ="CZ03",'Outside Temp'!B14702,IF(CECCZ="CZ04",'Outside Temp'!B14703,IF(CECCZ="CZ12",'Outside Temp'!B14704, IF(CECCZ="CZ13",'Outside Temp'!B14705))))</f>
        <v>60.93333333</v>
      </c>
      <c r="G14702" s="12">
        <f t="shared" si="3"/>
        <v>1</v>
      </c>
    </row>
    <row r="14703" ht="15.75" customHeight="1">
      <c r="A14703" s="13">
        <v>42278.177083333336</v>
      </c>
      <c r="B14703" s="73">
        <f t="shared" si="1"/>
        <v>42278</v>
      </c>
      <c r="C14703" s="74">
        <f>IF(NewCustomer="Yes", IF(COUNTIF($I$2:$I$11,B14703)&gt;0,0,WEEKDAY(B14703,2)),IF(COUNTIF($I$2:$I$21,B14703)&gt;0,0,WEEKDAY(B14703,2)))</f>
        <v>4</v>
      </c>
      <c r="D14703" s="74">
        <f t="shared" si="2"/>
        <v>4</v>
      </c>
      <c r="E14703" s="12">
        <f>IFERROR(VLOOKUP(A14703,'IDAR Meter Data'!$A:$B,2,1),"")</f>
        <v>108</v>
      </c>
      <c r="F14703" s="75">
        <f>IF(CECCZ="CZ03",'Outside Temp'!B14703,IF(CECCZ="CZ04",'Outside Temp'!B14704,IF(CECCZ="CZ12",'Outside Temp'!B14705, IF(CECCZ="CZ13",'Outside Temp'!B14706))))</f>
        <v>60.68333333</v>
      </c>
      <c r="G14703" s="12">
        <f t="shared" si="3"/>
        <v>1</v>
      </c>
    </row>
    <row r="14704" ht="15.75" customHeight="1">
      <c r="A14704" s="13">
        <v>42278.1875</v>
      </c>
      <c r="B14704" s="73">
        <f t="shared" si="1"/>
        <v>42278</v>
      </c>
      <c r="C14704" s="74">
        <f>IF(NewCustomer="Yes", IF(COUNTIF($I$2:$I$11,B14704)&gt;0,0,WEEKDAY(B14704,2)),IF(COUNTIF($I$2:$I$21,B14704)&gt;0,0,WEEKDAY(B14704,2)))</f>
        <v>4</v>
      </c>
      <c r="D14704" s="74">
        <f t="shared" si="2"/>
        <v>4</v>
      </c>
      <c r="E14704" s="12">
        <f>IFERROR(VLOOKUP(A14704,'IDAR Meter Data'!$A:$B,2,1),"")</f>
        <v>107</v>
      </c>
      <c r="F14704" s="75">
        <f>IF(CECCZ="CZ03",'Outside Temp'!B14704,IF(CECCZ="CZ04",'Outside Temp'!B14705,IF(CECCZ="CZ12",'Outside Temp'!B14706, IF(CECCZ="CZ13",'Outside Temp'!B14707))))</f>
        <v>60.43333333</v>
      </c>
      <c r="G14704" s="12">
        <f t="shared" si="3"/>
        <v>1</v>
      </c>
    </row>
    <row r="14705" ht="15.75" customHeight="1">
      <c r="A14705" s="13">
        <v>42278.197916666664</v>
      </c>
      <c r="B14705" s="73">
        <f t="shared" si="1"/>
        <v>42278</v>
      </c>
      <c r="C14705" s="74">
        <f>IF(NewCustomer="Yes", IF(COUNTIF($I$2:$I$11,B14705)&gt;0,0,WEEKDAY(B14705,2)),IF(COUNTIF($I$2:$I$21,B14705)&gt;0,0,WEEKDAY(B14705,2)))</f>
        <v>4</v>
      </c>
      <c r="D14705" s="74">
        <f t="shared" si="2"/>
        <v>4</v>
      </c>
      <c r="E14705" s="12">
        <f>IFERROR(VLOOKUP(A14705,'IDAR Meter Data'!$A:$B,2,1),"")</f>
        <v>109</v>
      </c>
      <c r="F14705" s="75">
        <f>IF(CECCZ="CZ03",'Outside Temp'!B14705,IF(CECCZ="CZ04",'Outside Temp'!B14706,IF(CECCZ="CZ12",'Outside Temp'!B14707, IF(CECCZ="CZ13",'Outside Temp'!B14708))))</f>
        <v>60.18333333</v>
      </c>
      <c r="G14705" s="12">
        <f t="shared" si="3"/>
        <v>1</v>
      </c>
    </row>
    <row r="14706" ht="15.75" customHeight="1">
      <c r="A14706" s="13">
        <v>42278.208333333336</v>
      </c>
      <c r="B14706" s="73">
        <f t="shared" si="1"/>
        <v>42278</v>
      </c>
      <c r="C14706" s="74">
        <f>IF(NewCustomer="Yes", IF(COUNTIF($I$2:$I$11,B14706)&gt;0,0,WEEKDAY(B14706,2)),IF(COUNTIF($I$2:$I$21,B14706)&gt;0,0,WEEKDAY(B14706,2)))</f>
        <v>4</v>
      </c>
      <c r="D14706" s="74">
        <f t="shared" si="2"/>
        <v>5</v>
      </c>
      <c r="E14706" s="12">
        <f>IFERROR(VLOOKUP(A14706,'IDAR Meter Data'!$A:$B,2,1),"")</f>
        <v>113</v>
      </c>
      <c r="F14706" s="75">
        <f>IF(CECCZ="CZ03",'Outside Temp'!B14706,IF(CECCZ="CZ04",'Outside Temp'!B14707,IF(CECCZ="CZ12",'Outside Temp'!B14708, IF(CECCZ="CZ13",'Outside Temp'!B14709))))</f>
        <v>60.06666667</v>
      </c>
      <c r="G14706" s="12">
        <f t="shared" si="3"/>
        <v>1</v>
      </c>
    </row>
    <row r="14707" ht="15.75" customHeight="1">
      <c r="A14707" s="13">
        <v>42278.21875</v>
      </c>
      <c r="B14707" s="73">
        <f t="shared" si="1"/>
        <v>42278</v>
      </c>
      <c r="C14707" s="74">
        <f>IF(NewCustomer="Yes", IF(COUNTIF($I$2:$I$11,B14707)&gt;0,0,WEEKDAY(B14707,2)),IF(COUNTIF($I$2:$I$21,B14707)&gt;0,0,WEEKDAY(B14707,2)))</f>
        <v>4</v>
      </c>
      <c r="D14707" s="74">
        <f t="shared" si="2"/>
        <v>5</v>
      </c>
      <c r="E14707" s="12">
        <f>IFERROR(VLOOKUP(A14707,'IDAR Meter Data'!$A:$B,2,1),"")</f>
        <v>110</v>
      </c>
      <c r="F14707" s="75">
        <f>IF(CECCZ="CZ03",'Outside Temp'!B14707,IF(CECCZ="CZ04",'Outside Temp'!B14708,IF(CECCZ="CZ12",'Outside Temp'!B14709, IF(CECCZ="CZ13",'Outside Temp'!B14710))))</f>
        <v>60.31666667</v>
      </c>
      <c r="G14707" s="12">
        <f t="shared" si="3"/>
        <v>1</v>
      </c>
    </row>
    <row r="14708" ht="15.75" customHeight="1">
      <c r="A14708" s="13">
        <v>42278.229166666664</v>
      </c>
      <c r="B14708" s="73">
        <f t="shared" si="1"/>
        <v>42278</v>
      </c>
      <c r="C14708" s="74">
        <f>IF(NewCustomer="Yes", IF(COUNTIF($I$2:$I$11,B14708)&gt;0,0,WEEKDAY(B14708,2)),IF(COUNTIF($I$2:$I$21,B14708)&gt;0,0,WEEKDAY(B14708,2)))</f>
        <v>4</v>
      </c>
      <c r="D14708" s="74">
        <f t="shared" si="2"/>
        <v>5</v>
      </c>
      <c r="E14708" s="12">
        <f>IFERROR(VLOOKUP(A14708,'IDAR Meter Data'!$A:$B,2,1),"")</f>
        <v>110</v>
      </c>
      <c r="F14708" s="75">
        <f>IF(CECCZ="CZ03",'Outside Temp'!B14708,IF(CECCZ="CZ04",'Outside Temp'!B14709,IF(CECCZ="CZ12",'Outside Temp'!B14710, IF(CECCZ="CZ13",'Outside Temp'!B14711))))</f>
        <v>60.56666667</v>
      </c>
      <c r="G14708" s="12">
        <f t="shared" si="3"/>
        <v>1</v>
      </c>
    </row>
    <row r="14709" ht="15.75" customHeight="1">
      <c r="A14709" s="13">
        <v>42278.239583333336</v>
      </c>
      <c r="B14709" s="73">
        <f t="shared" si="1"/>
        <v>42278</v>
      </c>
      <c r="C14709" s="74">
        <f>IF(NewCustomer="Yes", IF(COUNTIF($I$2:$I$11,B14709)&gt;0,0,WEEKDAY(B14709,2)),IF(COUNTIF($I$2:$I$21,B14709)&gt;0,0,WEEKDAY(B14709,2)))</f>
        <v>4</v>
      </c>
      <c r="D14709" s="74">
        <f t="shared" si="2"/>
        <v>5</v>
      </c>
      <c r="E14709" s="12">
        <f>IFERROR(VLOOKUP(A14709,'IDAR Meter Data'!$A:$B,2,1),"")</f>
        <v>110</v>
      </c>
      <c r="F14709" s="75">
        <f>IF(CECCZ="CZ03",'Outside Temp'!B14709,IF(CECCZ="CZ04",'Outside Temp'!B14710,IF(CECCZ="CZ12",'Outside Temp'!B14711, IF(CECCZ="CZ13",'Outside Temp'!B14712))))</f>
        <v>60.81666667</v>
      </c>
      <c r="G14709" s="12">
        <f t="shared" si="3"/>
        <v>1</v>
      </c>
    </row>
    <row r="14710" ht="15.75" customHeight="1">
      <c r="A14710" s="13">
        <v>42278.25</v>
      </c>
      <c r="B14710" s="73">
        <f t="shared" si="1"/>
        <v>42278</v>
      </c>
      <c r="C14710" s="74">
        <f>IF(NewCustomer="Yes", IF(COUNTIF($I$2:$I$11,B14710)&gt;0,0,WEEKDAY(B14710,2)),IF(COUNTIF($I$2:$I$21,B14710)&gt;0,0,WEEKDAY(B14710,2)))</f>
        <v>4</v>
      </c>
      <c r="D14710" s="74">
        <f t="shared" si="2"/>
        <v>6</v>
      </c>
      <c r="E14710" s="12">
        <f>IFERROR(VLOOKUP(A14710,'IDAR Meter Data'!$A:$B,2,1),"")</f>
        <v>118</v>
      </c>
      <c r="F14710" s="75">
        <f>IF(CECCZ="CZ03",'Outside Temp'!B14710,IF(CECCZ="CZ04",'Outside Temp'!B14711,IF(CECCZ="CZ12",'Outside Temp'!B14712, IF(CECCZ="CZ13",'Outside Temp'!B14713))))</f>
        <v>61.06666667</v>
      </c>
      <c r="G14710" s="12">
        <f t="shared" si="3"/>
        <v>1</v>
      </c>
    </row>
    <row r="14711" ht="15.75" customHeight="1">
      <c r="A14711" s="13">
        <v>42278.260416666664</v>
      </c>
      <c r="B14711" s="73">
        <f t="shared" si="1"/>
        <v>42278</v>
      </c>
      <c r="C14711" s="74">
        <f>IF(NewCustomer="Yes", IF(COUNTIF($I$2:$I$11,B14711)&gt;0,0,WEEKDAY(B14711,2)),IF(COUNTIF($I$2:$I$21,B14711)&gt;0,0,WEEKDAY(B14711,2)))</f>
        <v>4</v>
      </c>
      <c r="D14711" s="74">
        <f t="shared" si="2"/>
        <v>6</v>
      </c>
      <c r="E14711" s="12">
        <f>IFERROR(VLOOKUP(A14711,'IDAR Meter Data'!$A:$B,2,1),"")</f>
        <v>113</v>
      </c>
      <c r="F14711" s="75">
        <f>IF(CECCZ="CZ03",'Outside Temp'!B14711,IF(CECCZ="CZ04",'Outside Temp'!B14712,IF(CECCZ="CZ12",'Outside Temp'!B14713, IF(CECCZ="CZ13",'Outside Temp'!B14714))))</f>
        <v>61.31666667</v>
      </c>
      <c r="G14711" s="12">
        <f t="shared" si="3"/>
        <v>1</v>
      </c>
    </row>
    <row r="14712" ht="15.75" customHeight="1">
      <c r="A14712" s="13">
        <v>42278.270833333336</v>
      </c>
      <c r="B14712" s="73">
        <f t="shared" si="1"/>
        <v>42278</v>
      </c>
      <c r="C14712" s="74">
        <f>IF(NewCustomer="Yes", IF(COUNTIF($I$2:$I$11,B14712)&gt;0,0,WEEKDAY(B14712,2)),IF(COUNTIF($I$2:$I$21,B14712)&gt;0,0,WEEKDAY(B14712,2)))</f>
        <v>4</v>
      </c>
      <c r="D14712" s="74">
        <f t="shared" si="2"/>
        <v>6</v>
      </c>
      <c r="E14712" s="12">
        <f>IFERROR(VLOOKUP(A14712,'IDAR Meter Data'!$A:$B,2,1),"")</f>
        <v>115</v>
      </c>
      <c r="F14712" s="75">
        <f>IF(CECCZ="CZ03",'Outside Temp'!B14712,IF(CECCZ="CZ04",'Outside Temp'!B14713,IF(CECCZ="CZ12",'Outside Temp'!B14714, IF(CECCZ="CZ13",'Outside Temp'!B14715))))</f>
        <v>61.56666667</v>
      </c>
      <c r="G14712" s="12">
        <f t="shared" si="3"/>
        <v>1</v>
      </c>
    </row>
    <row r="14713" ht="15.75" customHeight="1">
      <c r="A14713" s="13">
        <v>42278.28125</v>
      </c>
      <c r="B14713" s="73">
        <f t="shared" si="1"/>
        <v>42278</v>
      </c>
      <c r="C14713" s="74">
        <f>IF(NewCustomer="Yes", IF(COUNTIF($I$2:$I$11,B14713)&gt;0,0,WEEKDAY(B14713,2)),IF(COUNTIF($I$2:$I$21,B14713)&gt;0,0,WEEKDAY(B14713,2)))</f>
        <v>4</v>
      </c>
      <c r="D14713" s="74">
        <f t="shared" si="2"/>
        <v>6</v>
      </c>
      <c r="E14713" s="12">
        <f>IFERROR(VLOOKUP(A14713,'IDAR Meter Data'!$A:$B,2,1),"")</f>
        <v>112</v>
      </c>
      <c r="F14713" s="75">
        <f>IF(CECCZ="CZ03",'Outside Temp'!B14713,IF(CECCZ="CZ04",'Outside Temp'!B14714,IF(CECCZ="CZ12",'Outside Temp'!B14715, IF(CECCZ="CZ13",'Outside Temp'!B14716))))</f>
        <v>61.81666667</v>
      </c>
      <c r="G14713" s="12">
        <f t="shared" si="3"/>
        <v>1</v>
      </c>
    </row>
    <row r="14714" ht="15.75" customHeight="1">
      <c r="A14714" s="13">
        <v>42278.291666666664</v>
      </c>
      <c r="B14714" s="73">
        <f t="shared" si="1"/>
        <v>42278</v>
      </c>
      <c r="C14714" s="74">
        <f>IF(NewCustomer="Yes", IF(COUNTIF($I$2:$I$11,B14714)&gt;0,0,WEEKDAY(B14714,2)),IF(COUNTIF($I$2:$I$21,B14714)&gt;0,0,WEEKDAY(B14714,2)))</f>
        <v>4</v>
      </c>
      <c r="D14714" s="74">
        <f t="shared" si="2"/>
        <v>7</v>
      </c>
      <c r="E14714" s="12">
        <f>IFERROR(VLOOKUP(A14714,'IDAR Meter Data'!$A:$B,2,1),"")</f>
        <v>111</v>
      </c>
      <c r="F14714" s="75">
        <f>IF(CECCZ="CZ03",'Outside Temp'!B14714,IF(CECCZ="CZ04",'Outside Temp'!B14715,IF(CECCZ="CZ12",'Outside Temp'!B14716, IF(CECCZ="CZ13",'Outside Temp'!B14717))))</f>
        <v>62.2</v>
      </c>
      <c r="G14714" s="12">
        <f t="shared" si="3"/>
        <v>1</v>
      </c>
    </row>
    <row r="14715" ht="15.75" customHeight="1">
      <c r="A14715" s="13">
        <v>42278.302083333336</v>
      </c>
      <c r="B14715" s="73">
        <f t="shared" si="1"/>
        <v>42278</v>
      </c>
      <c r="C14715" s="74">
        <f>IF(NewCustomer="Yes", IF(COUNTIF($I$2:$I$11,B14715)&gt;0,0,WEEKDAY(B14715,2)),IF(COUNTIF($I$2:$I$21,B14715)&gt;0,0,WEEKDAY(B14715,2)))</f>
        <v>4</v>
      </c>
      <c r="D14715" s="74">
        <f t="shared" si="2"/>
        <v>7</v>
      </c>
      <c r="E14715" s="12">
        <f>IFERROR(VLOOKUP(A14715,'IDAR Meter Data'!$A:$B,2,1),"")</f>
        <v>204</v>
      </c>
      <c r="F14715" s="75">
        <f>IF(CECCZ="CZ03",'Outside Temp'!B14715,IF(CECCZ="CZ04",'Outside Temp'!B14716,IF(CECCZ="CZ12",'Outside Temp'!B14717, IF(CECCZ="CZ13",'Outside Temp'!B14718))))</f>
        <v>62.95</v>
      </c>
      <c r="G14715" s="12">
        <f t="shared" si="3"/>
        <v>1</v>
      </c>
    </row>
    <row r="14716" ht="15.75" customHeight="1">
      <c r="A14716" s="13">
        <v>42278.3125</v>
      </c>
      <c r="B14716" s="73">
        <f t="shared" si="1"/>
        <v>42278</v>
      </c>
      <c r="C14716" s="74">
        <f>IF(NewCustomer="Yes", IF(COUNTIF($I$2:$I$11,B14716)&gt;0,0,WEEKDAY(B14716,2)),IF(COUNTIF($I$2:$I$21,B14716)&gt;0,0,WEEKDAY(B14716,2)))</f>
        <v>4</v>
      </c>
      <c r="D14716" s="74">
        <f t="shared" si="2"/>
        <v>7</v>
      </c>
      <c r="E14716" s="12">
        <f>IFERROR(VLOOKUP(A14716,'IDAR Meter Data'!$A:$B,2,1),"")</f>
        <v>183</v>
      </c>
      <c r="F14716" s="75">
        <f>IF(CECCZ="CZ03",'Outside Temp'!B14716,IF(CECCZ="CZ04",'Outside Temp'!B14717,IF(CECCZ="CZ12",'Outside Temp'!B14718, IF(CECCZ="CZ13",'Outside Temp'!B14719))))</f>
        <v>63.7</v>
      </c>
      <c r="G14716" s="12">
        <f t="shared" si="3"/>
        <v>1</v>
      </c>
    </row>
    <row r="14717" ht="15.75" customHeight="1">
      <c r="A14717" s="13">
        <v>42278.322916666664</v>
      </c>
      <c r="B14717" s="73">
        <f t="shared" si="1"/>
        <v>42278</v>
      </c>
      <c r="C14717" s="74">
        <f>IF(NewCustomer="Yes", IF(COUNTIF($I$2:$I$11,B14717)&gt;0,0,WEEKDAY(B14717,2)),IF(COUNTIF($I$2:$I$21,B14717)&gt;0,0,WEEKDAY(B14717,2)))</f>
        <v>4</v>
      </c>
      <c r="D14717" s="74">
        <f t="shared" si="2"/>
        <v>7</v>
      </c>
      <c r="E14717" s="12">
        <f>IFERROR(VLOOKUP(A14717,'IDAR Meter Data'!$A:$B,2,1),"")</f>
        <v>181</v>
      </c>
      <c r="F14717" s="75">
        <f>IF(CECCZ="CZ03",'Outside Temp'!B14717,IF(CECCZ="CZ04",'Outside Temp'!B14718,IF(CECCZ="CZ12",'Outside Temp'!B14719, IF(CECCZ="CZ13",'Outside Temp'!B14720))))</f>
        <v>64.45</v>
      </c>
      <c r="G14717" s="12">
        <f t="shared" si="3"/>
        <v>1</v>
      </c>
    </row>
    <row r="14718" ht="15.75" customHeight="1">
      <c r="A14718" s="13">
        <v>42278.333333333336</v>
      </c>
      <c r="B14718" s="73">
        <f t="shared" si="1"/>
        <v>42278</v>
      </c>
      <c r="C14718" s="74">
        <f>IF(NewCustomer="Yes", IF(COUNTIF($I$2:$I$11,B14718)&gt;0,0,WEEKDAY(B14718,2)),IF(COUNTIF($I$2:$I$21,B14718)&gt;0,0,WEEKDAY(B14718,2)))</f>
        <v>4</v>
      </c>
      <c r="D14718" s="74">
        <f t="shared" si="2"/>
        <v>8</v>
      </c>
      <c r="E14718" s="12">
        <f>IFERROR(VLOOKUP(A14718,'IDAR Meter Data'!$A:$B,2,1),"")</f>
        <v>178</v>
      </c>
      <c r="F14718" s="75">
        <f>IF(CECCZ="CZ03",'Outside Temp'!B14718,IF(CECCZ="CZ04",'Outside Temp'!B14719,IF(CECCZ="CZ12",'Outside Temp'!B14720, IF(CECCZ="CZ13",'Outside Temp'!B14721))))</f>
        <v>65</v>
      </c>
      <c r="G14718" s="12">
        <f t="shared" si="3"/>
        <v>1</v>
      </c>
    </row>
    <row r="14719" ht="15.75" customHeight="1">
      <c r="A14719" s="13">
        <v>42278.34375</v>
      </c>
      <c r="B14719" s="73">
        <f t="shared" si="1"/>
        <v>42278</v>
      </c>
      <c r="C14719" s="74">
        <f>IF(NewCustomer="Yes", IF(COUNTIF($I$2:$I$11,B14719)&gt;0,0,WEEKDAY(B14719,2)),IF(COUNTIF($I$2:$I$21,B14719)&gt;0,0,WEEKDAY(B14719,2)))</f>
        <v>4</v>
      </c>
      <c r="D14719" s="74">
        <f t="shared" si="2"/>
        <v>8</v>
      </c>
      <c r="E14719" s="12">
        <f>IFERROR(VLOOKUP(A14719,'IDAR Meter Data'!$A:$B,2,1),"")</f>
        <v>178</v>
      </c>
      <c r="F14719" s="75">
        <f>IF(CECCZ="CZ03",'Outside Temp'!B14719,IF(CECCZ="CZ04",'Outside Temp'!B14720,IF(CECCZ="CZ12",'Outside Temp'!B14721, IF(CECCZ="CZ13",'Outside Temp'!B14722))))</f>
        <v>65</v>
      </c>
      <c r="G14719" s="12">
        <f t="shared" si="3"/>
        <v>1</v>
      </c>
    </row>
    <row r="14720" ht="15.75" customHeight="1">
      <c r="A14720" s="13">
        <v>42278.354166666664</v>
      </c>
      <c r="B14720" s="73">
        <f t="shared" si="1"/>
        <v>42278</v>
      </c>
      <c r="C14720" s="74">
        <f>IF(NewCustomer="Yes", IF(COUNTIF($I$2:$I$11,B14720)&gt;0,0,WEEKDAY(B14720,2)),IF(COUNTIF($I$2:$I$21,B14720)&gt;0,0,WEEKDAY(B14720,2)))</f>
        <v>4</v>
      </c>
      <c r="D14720" s="74">
        <f t="shared" si="2"/>
        <v>8</v>
      </c>
      <c r="E14720" s="12">
        <f>IFERROR(VLOOKUP(A14720,'IDAR Meter Data'!$A:$B,2,1),"")</f>
        <v>181</v>
      </c>
      <c r="F14720" s="75">
        <f>IF(CECCZ="CZ03",'Outside Temp'!B14720,IF(CECCZ="CZ04",'Outside Temp'!B14721,IF(CECCZ="CZ12",'Outside Temp'!B14722, IF(CECCZ="CZ13",'Outside Temp'!B14723))))</f>
        <v>65</v>
      </c>
      <c r="G14720" s="12">
        <f t="shared" si="3"/>
        <v>1</v>
      </c>
    </row>
    <row r="14721" ht="15.75" customHeight="1">
      <c r="A14721" s="13">
        <v>42278.364583333336</v>
      </c>
      <c r="B14721" s="73">
        <f t="shared" si="1"/>
        <v>42278</v>
      </c>
      <c r="C14721" s="74">
        <f>IF(NewCustomer="Yes", IF(COUNTIF($I$2:$I$11,B14721)&gt;0,0,WEEKDAY(B14721,2)),IF(COUNTIF($I$2:$I$21,B14721)&gt;0,0,WEEKDAY(B14721,2)))</f>
        <v>4</v>
      </c>
      <c r="D14721" s="74">
        <f t="shared" si="2"/>
        <v>8</v>
      </c>
      <c r="E14721" s="12">
        <f>IFERROR(VLOOKUP(A14721,'IDAR Meter Data'!$A:$B,2,1),"")</f>
        <v>186</v>
      </c>
      <c r="F14721" s="75">
        <f>IF(CECCZ="CZ03",'Outside Temp'!B14721,IF(CECCZ="CZ04",'Outside Temp'!B14722,IF(CECCZ="CZ12",'Outside Temp'!B14723, IF(CECCZ="CZ13",'Outside Temp'!B14724))))</f>
        <v>65</v>
      </c>
      <c r="G14721" s="12">
        <f t="shared" si="3"/>
        <v>1</v>
      </c>
    </row>
    <row r="14722" ht="15.75" customHeight="1">
      <c r="A14722" s="13">
        <v>42278.375</v>
      </c>
      <c r="B14722" s="73">
        <f t="shared" si="1"/>
        <v>42278</v>
      </c>
      <c r="C14722" s="74">
        <f>IF(NewCustomer="Yes", IF(COUNTIF($I$2:$I$11,B14722)&gt;0,0,WEEKDAY(B14722,2)),IF(COUNTIF($I$2:$I$21,B14722)&gt;0,0,WEEKDAY(B14722,2)))</f>
        <v>4</v>
      </c>
      <c r="D14722" s="74">
        <f t="shared" si="2"/>
        <v>9</v>
      </c>
      <c r="E14722" s="12">
        <f>IFERROR(VLOOKUP(A14722,'IDAR Meter Data'!$A:$B,2,1),"")</f>
        <v>197</v>
      </c>
      <c r="F14722" s="75">
        <f>IF(CECCZ="CZ03",'Outside Temp'!B14722,IF(CECCZ="CZ04",'Outside Temp'!B14723,IF(CECCZ="CZ12",'Outside Temp'!B14724, IF(CECCZ="CZ13",'Outside Temp'!B14725))))</f>
        <v>65.2</v>
      </c>
      <c r="G14722" s="12">
        <f t="shared" si="3"/>
        <v>2</v>
      </c>
    </row>
    <row r="14723" ht="15.75" customHeight="1">
      <c r="A14723" s="13">
        <v>42278.385416666664</v>
      </c>
      <c r="B14723" s="73">
        <f t="shared" si="1"/>
        <v>42278</v>
      </c>
      <c r="C14723" s="74">
        <f>IF(NewCustomer="Yes", IF(COUNTIF($I$2:$I$11,B14723)&gt;0,0,WEEKDAY(B14723,2)),IF(COUNTIF($I$2:$I$21,B14723)&gt;0,0,WEEKDAY(B14723,2)))</f>
        <v>4</v>
      </c>
      <c r="D14723" s="74">
        <f t="shared" si="2"/>
        <v>9</v>
      </c>
      <c r="E14723" s="12">
        <f>IFERROR(VLOOKUP(A14723,'IDAR Meter Data'!$A:$B,2,1),"")</f>
        <v>187</v>
      </c>
      <c r="F14723" s="75">
        <f>IF(CECCZ="CZ03",'Outside Temp'!B14723,IF(CECCZ="CZ04",'Outside Temp'!B14724,IF(CECCZ="CZ12",'Outside Temp'!B14725, IF(CECCZ="CZ13",'Outside Temp'!B14726))))</f>
        <v>65.95</v>
      </c>
      <c r="G14723" s="12">
        <f t="shared" si="3"/>
        <v>2</v>
      </c>
    </row>
    <row r="14724" ht="15.75" customHeight="1">
      <c r="A14724" s="13">
        <v>42278.395833333336</v>
      </c>
      <c r="B14724" s="73">
        <f t="shared" si="1"/>
        <v>42278</v>
      </c>
      <c r="C14724" s="74">
        <f>IF(NewCustomer="Yes", IF(COUNTIF($I$2:$I$11,B14724)&gt;0,0,WEEKDAY(B14724,2)),IF(COUNTIF($I$2:$I$21,B14724)&gt;0,0,WEEKDAY(B14724,2)))</f>
        <v>4</v>
      </c>
      <c r="D14724" s="74">
        <f t="shared" si="2"/>
        <v>9</v>
      </c>
      <c r="E14724" s="12">
        <f>IFERROR(VLOOKUP(A14724,'IDAR Meter Data'!$A:$B,2,1),"")</f>
        <v>186</v>
      </c>
      <c r="F14724" s="75">
        <f>IF(CECCZ="CZ03",'Outside Temp'!B14724,IF(CECCZ="CZ04",'Outside Temp'!B14725,IF(CECCZ="CZ12",'Outside Temp'!B14726, IF(CECCZ="CZ13",'Outside Temp'!B14727))))</f>
        <v>66.7</v>
      </c>
      <c r="G14724" s="12">
        <f t="shared" si="3"/>
        <v>2</v>
      </c>
    </row>
    <row r="14725" ht="15.75" customHeight="1">
      <c r="A14725" s="13">
        <v>42278.40625</v>
      </c>
      <c r="B14725" s="73">
        <f t="shared" si="1"/>
        <v>42278</v>
      </c>
      <c r="C14725" s="74">
        <f>IF(NewCustomer="Yes", IF(COUNTIF($I$2:$I$11,B14725)&gt;0,0,WEEKDAY(B14725,2)),IF(COUNTIF($I$2:$I$21,B14725)&gt;0,0,WEEKDAY(B14725,2)))</f>
        <v>4</v>
      </c>
      <c r="D14725" s="74">
        <f t="shared" si="2"/>
        <v>9</v>
      </c>
      <c r="E14725" s="12">
        <f>IFERROR(VLOOKUP(A14725,'IDAR Meter Data'!$A:$B,2,1),"")</f>
        <v>186</v>
      </c>
      <c r="F14725" s="75">
        <f>IF(CECCZ="CZ03",'Outside Temp'!B14725,IF(CECCZ="CZ04",'Outside Temp'!B14726,IF(CECCZ="CZ12",'Outside Temp'!B14727, IF(CECCZ="CZ13",'Outside Temp'!B14728))))</f>
        <v>67.45</v>
      </c>
      <c r="G14725" s="12">
        <f t="shared" si="3"/>
        <v>2</v>
      </c>
    </row>
    <row r="14726" ht="15.75" customHeight="1">
      <c r="A14726" s="13">
        <v>42278.416666666664</v>
      </c>
      <c r="B14726" s="73">
        <f t="shared" si="1"/>
        <v>42278</v>
      </c>
      <c r="C14726" s="74">
        <f>IF(NewCustomer="Yes", IF(COUNTIF($I$2:$I$11,B14726)&gt;0,0,WEEKDAY(B14726,2)),IF(COUNTIF($I$2:$I$21,B14726)&gt;0,0,WEEKDAY(B14726,2)))</f>
        <v>4</v>
      </c>
      <c r="D14726" s="74">
        <f t="shared" si="2"/>
        <v>10</v>
      </c>
      <c r="E14726" s="12">
        <f>IFERROR(VLOOKUP(A14726,'IDAR Meter Data'!$A:$B,2,1),"")</f>
        <v>186</v>
      </c>
      <c r="F14726" s="75">
        <f>IF(CECCZ="CZ03",'Outside Temp'!B14726,IF(CECCZ="CZ04",'Outside Temp'!B14727,IF(CECCZ="CZ12",'Outside Temp'!B14728, IF(CECCZ="CZ13",'Outside Temp'!B14729))))</f>
        <v>68</v>
      </c>
      <c r="G14726" s="12">
        <f t="shared" si="3"/>
        <v>2</v>
      </c>
    </row>
    <row r="14727" ht="15.75" customHeight="1">
      <c r="A14727" s="13">
        <v>42278.427083333336</v>
      </c>
      <c r="B14727" s="73">
        <f t="shared" si="1"/>
        <v>42278</v>
      </c>
      <c r="C14727" s="74">
        <f>IF(NewCustomer="Yes", IF(COUNTIF($I$2:$I$11,B14727)&gt;0,0,WEEKDAY(B14727,2)),IF(COUNTIF($I$2:$I$21,B14727)&gt;0,0,WEEKDAY(B14727,2)))</f>
        <v>4</v>
      </c>
      <c r="D14727" s="74">
        <f t="shared" si="2"/>
        <v>10</v>
      </c>
      <c r="E14727" s="12">
        <f>IFERROR(VLOOKUP(A14727,'IDAR Meter Data'!$A:$B,2,1),"")</f>
        <v>204</v>
      </c>
      <c r="F14727" s="75">
        <f>IF(CECCZ="CZ03",'Outside Temp'!B14727,IF(CECCZ="CZ04",'Outside Temp'!B14728,IF(CECCZ="CZ12",'Outside Temp'!B14729, IF(CECCZ="CZ13",'Outside Temp'!B14730))))</f>
        <v>68</v>
      </c>
      <c r="G14727" s="12">
        <f t="shared" si="3"/>
        <v>2</v>
      </c>
    </row>
    <row r="14728" ht="15.75" customHeight="1">
      <c r="A14728" s="13">
        <v>42278.4375</v>
      </c>
      <c r="B14728" s="73">
        <f t="shared" si="1"/>
        <v>42278</v>
      </c>
      <c r="C14728" s="74">
        <f>IF(NewCustomer="Yes", IF(COUNTIF($I$2:$I$11,B14728)&gt;0,0,WEEKDAY(B14728,2)),IF(COUNTIF($I$2:$I$21,B14728)&gt;0,0,WEEKDAY(B14728,2)))</f>
        <v>4</v>
      </c>
      <c r="D14728" s="74">
        <f t="shared" si="2"/>
        <v>10</v>
      </c>
      <c r="E14728" s="12">
        <f>IFERROR(VLOOKUP(A14728,'IDAR Meter Data'!$A:$B,2,1),"")</f>
        <v>188</v>
      </c>
      <c r="F14728" s="75">
        <f>IF(CECCZ="CZ03",'Outside Temp'!B14728,IF(CECCZ="CZ04",'Outside Temp'!B14729,IF(CECCZ="CZ12",'Outside Temp'!B14730, IF(CECCZ="CZ13",'Outside Temp'!B14731))))</f>
        <v>68</v>
      </c>
      <c r="G14728" s="12">
        <f t="shared" si="3"/>
        <v>2</v>
      </c>
    </row>
    <row r="14729" ht="15.75" customHeight="1">
      <c r="A14729" s="13">
        <v>42278.447916666664</v>
      </c>
      <c r="B14729" s="73">
        <f t="shared" si="1"/>
        <v>42278</v>
      </c>
      <c r="C14729" s="74">
        <f>IF(NewCustomer="Yes", IF(COUNTIF($I$2:$I$11,B14729)&gt;0,0,WEEKDAY(B14729,2)),IF(COUNTIF($I$2:$I$21,B14729)&gt;0,0,WEEKDAY(B14729,2)))</f>
        <v>4</v>
      </c>
      <c r="D14729" s="74">
        <f t="shared" si="2"/>
        <v>10</v>
      </c>
      <c r="E14729" s="12">
        <f>IFERROR(VLOOKUP(A14729,'IDAR Meter Data'!$A:$B,2,1),"")</f>
        <v>194</v>
      </c>
      <c r="F14729" s="75">
        <f>IF(CECCZ="CZ03",'Outside Temp'!B14729,IF(CECCZ="CZ04",'Outside Temp'!B14730,IF(CECCZ="CZ12",'Outside Temp'!B14731, IF(CECCZ="CZ13",'Outside Temp'!B14732))))</f>
        <v>68</v>
      </c>
      <c r="G14729" s="12">
        <f t="shared" si="3"/>
        <v>2</v>
      </c>
    </row>
    <row r="14730" ht="15.75" customHeight="1">
      <c r="A14730" s="13">
        <v>42278.458333333336</v>
      </c>
      <c r="B14730" s="73">
        <f t="shared" si="1"/>
        <v>42278</v>
      </c>
      <c r="C14730" s="74">
        <f>IF(NewCustomer="Yes", IF(COUNTIF($I$2:$I$11,B14730)&gt;0,0,WEEKDAY(B14730,2)),IF(COUNTIF($I$2:$I$21,B14730)&gt;0,0,WEEKDAY(B14730,2)))</f>
        <v>4</v>
      </c>
      <c r="D14730" s="74">
        <f t="shared" si="2"/>
        <v>11</v>
      </c>
      <c r="E14730" s="12">
        <f>IFERROR(VLOOKUP(A14730,'IDAR Meter Data'!$A:$B,2,1),"")</f>
        <v>199</v>
      </c>
      <c r="F14730" s="75">
        <f>IF(CECCZ="CZ03",'Outside Temp'!B14730,IF(CECCZ="CZ04",'Outside Temp'!B14731,IF(CECCZ="CZ12",'Outside Temp'!B14732, IF(CECCZ="CZ13",'Outside Temp'!B14733))))</f>
        <v>68.06666667</v>
      </c>
      <c r="G14730" s="12">
        <f t="shared" si="3"/>
        <v>2</v>
      </c>
    </row>
    <row r="14731" ht="15.75" customHeight="1">
      <c r="A14731" s="13">
        <v>42278.46875</v>
      </c>
      <c r="B14731" s="73">
        <f t="shared" si="1"/>
        <v>42278</v>
      </c>
      <c r="C14731" s="74">
        <f>IF(NewCustomer="Yes", IF(COUNTIF($I$2:$I$11,B14731)&gt;0,0,WEEKDAY(B14731,2)),IF(COUNTIF($I$2:$I$21,B14731)&gt;0,0,WEEKDAY(B14731,2)))</f>
        <v>4</v>
      </c>
      <c r="D14731" s="74">
        <f t="shared" si="2"/>
        <v>11</v>
      </c>
      <c r="E14731" s="12">
        <f>IFERROR(VLOOKUP(A14731,'IDAR Meter Data'!$A:$B,2,1),"")</f>
        <v>197</v>
      </c>
      <c r="F14731" s="75">
        <f>IF(CECCZ="CZ03",'Outside Temp'!B14731,IF(CECCZ="CZ04",'Outside Temp'!B14732,IF(CECCZ="CZ12",'Outside Temp'!B14733, IF(CECCZ="CZ13",'Outside Temp'!B14734))))</f>
        <v>68.31666667</v>
      </c>
      <c r="G14731" s="12">
        <f t="shared" si="3"/>
        <v>2</v>
      </c>
    </row>
    <row r="14732" ht="15.75" customHeight="1">
      <c r="A14732" s="13">
        <v>42278.479166666664</v>
      </c>
      <c r="B14732" s="73">
        <f t="shared" si="1"/>
        <v>42278</v>
      </c>
      <c r="C14732" s="74">
        <f>IF(NewCustomer="Yes", IF(COUNTIF($I$2:$I$11,B14732)&gt;0,0,WEEKDAY(B14732,2)),IF(COUNTIF($I$2:$I$21,B14732)&gt;0,0,WEEKDAY(B14732,2)))</f>
        <v>4</v>
      </c>
      <c r="D14732" s="74">
        <f t="shared" si="2"/>
        <v>11</v>
      </c>
      <c r="E14732" s="12">
        <f>IFERROR(VLOOKUP(A14732,'IDAR Meter Data'!$A:$B,2,1),"")</f>
        <v>192</v>
      </c>
      <c r="F14732" s="75">
        <f>IF(CECCZ="CZ03",'Outside Temp'!B14732,IF(CECCZ="CZ04",'Outside Temp'!B14733,IF(CECCZ="CZ12",'Outside Temp'!B14734, IF(CECCZ="CZ13",'Outside Temp'!B14735))))</f>
        <v>68.56666667</v>
      </c>
      <c r="G14732" s="12">
        <f t="shared" si="3"/>
        <v>2</v>
      </c>
    </row>
    <row r="14733" ht="15.75" customHeight="1">
      <c r="A14733" s="13">
        <v>42278.489583333336</v>
      </c>
      <c r="B14733" s="73">
        <f t="shared" si="1"/>
        <v>42278</v>
      </c>
      <c r="C14733" s="74">
        <f>IF(NewCustomer="Yes", IF(COUNTIF($I$2:$I$11,B14733)&gt;0,0,WEEKDAY(B14733,2)),IF(COUNTIF($I$2:$I$21,B14733)&gt;0,0,WEEKDAY(B14733,2)))</f>
        <v>4</v>
      </c>
      <c r="D14733" s="74">
        <f t="shared" si="2"/>
        <v>11</v>
      </c>
      <c r="E14733" s="12">
        <f>IFERROR(VLOOKUP(A14733,'IDAR Meter Data'!$A:$B,2,1),"")</f>
        <v>205</v>
      </c>
      <c r="F14733" s="75">
        <f>IF(CECCZ="CZ03",'Outside Temp'!B14733,IF(CECCZ="CZ04",'Outside Temp'!B14734,IF(CECCZ="CZ12",'Outside Temp'!B14735, IF(CECCZ="CZ13",'Outside Temp'!B14736))))</f>
        <v>68.81666667</v>
      </c>
      <c r="G14733" s="12">
        <f t="shared" si="3"/>
        <v>2</v>
      </c>
    </row>
    <row r="14734" ht="15.75" customHeight="1">
      <c r="A14734" s="13">
        <v>42278.5</v>
      </c>
      <c r="B14734" s="73">
        <f t="shared" si="1"/>
        <v>42278</v>
      </c>
      <c r="C14734" s="74">
        <f>IF(NewCustomer="Yes", IF(COUNTIF($I$2:$I$11,B14734)&gt;0,0,WEEKDAY(B14734,2)),IF(COUNTIF($I$2:$I$21,B14734)&gt;0,0,WEEKDAY(B14734,2)))</f>
        <v>4</v>
      </c>
      <c r="D14734" s="74">
        <f t="shared" si="2"/>
        <v>12</v>
      </c>
      <c r="E14734" s="12">
        <f>IFERROR(VLOOKUP(A14734,'IDAR Meter Data'!$A:$B,2,1),"")</f>
        <v>208</v>
      </c>
      <c r="F14734" s="75">
        <f>IF(CECCZ="CZ03",'Outside Temp'!B14734,IF(CECCZ="CZ04",'Outside Temp'!B14735,IF(CECCZ="CZ12",'Outside Temp'!B14736, IF(CECCZ="CZ13",'Outside Temp'!B14737))))</f>
        <v>69.26666667</v>
      </c>
      <c r="G14734" s="12">
        <f t="shared" si="3"/>
        <v>2</v>
      </c>
    </row>
    <row r="14735" ht="15.75" customHeight="1">
      <c r="A14735" s="13">
        <v>42278.510416666664</v>
      </c>
      <c r="B14735" s="73">
        <f t="shared" si="1"/>
        <v>42278</v>
      </c>
      <c r="C14735" s="74">
        <f>IF(NewCustomer="Yes", IF(COUNTIF($I$2:$I$11,B14735)&gt;0,0,WEEKDAY(B14735,2)),IF(COUNTIF($I$2:$I$21,B14735)&gt;0,0,WEEKDAY(B14735,2)))</f>
        <v>4</v>
      </c>
      <c r="D14735" s="74">
        <f t="shared" si="2"/>
        <v>12</v>
      </c>
      <c r="E14735" s="12">
        <f>IFERROR(VLOOKUP(A14735,'IDAR Meter Data'!$A:$B,2,1),"")</f>
        <v>192</v>
      </c>
      <c r="F14735" s="75">
        <f>IF(CECCZ="CZ03",'Outside Temp'!B14735,IF(CECCZ="CZ04",'Outside Temp'!B14736,IF(CECCZ="CZ12",'Outside Temp'!B14737, IF(CECCZ="CZ13",'Outside Temp'!B14738))))</f>
        <v>70.26666667</v>
      </c>
      <c r="G14735" s="12">
        <f t="shared" si="3"/>
        <v>3</v>
      </c>
    </row>
    <row r="14736" ht="15.75" customHeight="1">
      <c r="A14736" s="13">
        <v>42278.520833333336</v>
      </c>
      <c r="B14736" s="73">
        <f t="shared" si="1"/>
        <v>42278</v>
      </c>
      <c r="C14736" s="74">
        <f>IF(NewCustomer="Yes", IF(COUNTIF($I$2:$I$11,B14736)&gt;0,0,WEEKDAY(B14736,2)),IF(COUNTIF($I$2:$I$21,B14736)&gt;0,0,WEEKDAY(B14736,2)))</f>
        <v>4</v>
      </c>
      <c r="D14736" s="74">
        <f t="shared" si="2"/>
        <v>12</v>
      </c>
      <c r="E14736" s="12">
        <f>IFERROR(VLOOKUP(A14736,'IDAR Meter Data'!$A:$B,2,1),"")</f>
        <v>195</v>
      </c>
      <c r="F14736" s="75">
        <f>IF(CECCZ="CZ03",'Outside Temp'!B14736,IF(CECCZ="CZ04",'Outside Temp'!B14737,IF(CECCZ="CZ12",'Outside Temp'!B14738, IF(CECCZ="CZ13",'Outside Temp'!B14739))))</f>
        <v>71.26666667</v>
      </c>
      <c r="G14736" s="12">
        <f t="shared" si="3"/>
        <v>3</v>
      </c>
    </row>
    <row r="14737" ht="15.75" customHeight="1">
      <c r="A14737" s="13">
        <v>42278.53125</v>
      </c>
      <c r="B14737" s="73">
        <f t="shared" si="1"/>
        <v>42278</v>
      </c>
      <c r="C14737" s="74">
        <f>IF(NewCustomer="Yes", IF(COUNTIF($I$2:$I$11,B14737)&gt;0,0,WEEKDAY(B14737,2)),IF(COUNTIF($I$2:$I$21,B14737)&gt;0,0,WEEKDAY(B14737,2)))</f>
        <v>4</v>
      </c>
      <c r="D14737" s="74">
        <f t="shared" si="2"/>
        <v>12</v>
      </c>
      <c r="E14737" s="12">
        <f>IFERROR(VLOOKUP(A14737,'IDAR Meter Data'!$A:$B,2,1),"")</f>
        <v>200</v>
      </c>
      <c r="F14737" s="75">
        <f>IF(CECCZ="CZ03",'Outside Temp'!B14737,IF(CECCZ="CZ04",'Outside Temp'!B14738,IF(CECCZ="CZ12",'Outside Temp'!B14739, IF(CECCZ="CZ13",'Outside Temp'!B14740))))</f>
        <v>72.26666667</v>
      </c>
      <c r="G14737" s="12">
        <f t="shared" si="3"/>
        <v>3</v>
      </c>
    </row>
    <row r="14738" ht="15.75" customHeight="1">
      <c r="A14738" s="13">
        <v>42278.541666666664</v>
      </c>
      <c r="B14738" s="73">
        <f t="shared" si="1"/>
        <v>42278</v>
      </c>
      <c r="C14738" s="74">
        <f>IF(NewCustomer="Yes", IF(COUNTIF($I$2:$I$11,B14738)&gt;0,0,WEEKDAY(B14738,2)),IF(COUNTIF($I$2:$I$21,B14738)&gt;0,0,WEEKDAY(B14738,2)))</f>
        <v>4</v>
      </c>
      <c r="D14738" s="74">
        <f t="shared" si="2"/>
        <v>13</v>
      </c>
      <c r="E14738" s="12">
        <f>IFERROR(VLOOKUP(A14738,'IDAR Meter Data'!$A:$B,2,1),"")</f>
        <v>209</v>
      </c>
      <c r="F14738" s="75">
        <f>IF(CECCZ="CZ03",'Outside Temp'!B14738,IF(CECCZ="CZ04",'Outside Temp'!B14739,IF(CECCZ="CZ12",'Outside Temp'!B14740, IF(CECCZ="CZ13",'Outside Temp'!B14741))))</f>
        <v>72.93333333</v>
      </c>
      <c r="G14738" s="12">
        <f t="shared" si="3"/>
        <v>3</v>
      </c>
    </row>
    <row r="14739" ht="15.75" customHeight="1">
      <c r="A14739" s="13">
        <v>42278.552083333336</v>
      </c>
      <c r="B14739" s="73">
        <f t="shared" si="1"/>
        <v>42278</v>
      </c>
      <c r="C14739" s="74">
        <f>IF(NewCustomer="Yes", IF(COUNTIF($I$2:$I$11,B14739)&gt;0,0,WEEKDAY(B14739,2)),IF(COUNTIF($I$2:$I$21,B14739)&gt;0,0,WEEKDAY(B14739,2)))</f>
        <v>4</v>
      </c>
      <c r="D14739" s="74">
        <f t="shared" si="2"/>
        <v>13</v>
      </c>
      <c r="E14739" s="12">
        <f>IFERROR(VLOOKUP(A14739,'IDAR Meter Data'!$A:$B,2,1),"")</f>
        <v>207</v>
      </c>
      <c r="F14739" s="75">
        <f>IF(CECCZ="CZ03",'Outside Temp'!B14739,IF(CECCZ="CZ04",'Outside Temp'!B14740,IF(CECCZ="CZ12",'Outside Temp'!B14741, IF(CECCZ="CZ13",'Outside Temp'!B14742))))</f>
        <v>72.68333333</v>
      </c>
      <c r="G14739" s="12">
        <f t="shared" si="3"/>
        <v>3</v>
      </c>
    </row>
    <row r="14740" ht="15.75" customHeight="1">
      <c r="A14740" s="13">
        <v>42278.5625</v>
      </c>
      <c r="B14740" s="73">
        <f t="shared" si="1"/>
        <v>42278</v>
      </c>
      <c r="C14740" s="74">
        <f>IF(NewCustomer="Yes", IF(COUNTIF($I$2:$I$11,B14740)&gt;0,0,WEEKDAY(B14740,2)),IF(COUNTIF($I$2:$I$21,B14740)&gt;0,0,WEEKDAY(B14740,2)))</f>
        <v>4</v>
      </c>
      <c r="D14740" s="74">
        <f t="shared" si="2"/>
        <v>13</v>
      </c>
      <c r="E14740" s="12">
        <f>IFERROR(VLOOKUP(A14740,'IDAR Meter Data'!$A:$B,2,1),"")</f>
        <v>198</v>
      </c>
      <c r="F14740" s="75">
        <f>IF(CECCZ="CZ03",'Outside Temp'!B14740,IF(CECCZ="CZ04",'Outside Temp'!B14741,IF(CECCZ="CZ12",'Outside Temp'!B14742, IF(CECCZ="CZ13",'Outside Temp'!B14743))))</f>
        <v>72.43333333</v>
      </c>
      <c r="G14740" s="12">
        <f t="shared" si="3"/>
        <v>3</v>
      </c>
    </row>
    <row r="14741" ht="15.75" customHeight="1">
      <c r="A14741" s="13">
        <v>42278.572916666664</v>
      </c>
      <c r="B14741" s="73">
        <f t="shared" si="1"/>
        <v>42278</v>
      </c>
      <c r="C14741" s="74">
        <f>IF(NewCustomer="Yes", IF(COUNTIF($I$2:$I$11,B14741)&gt;0,0,WEEKDAY(B14741,2)),IF(COUNTIF($I$2:$I$21,B14741)&gt;0,0,WEEKDAY(B14741,2)))</f>
        <v>4</v>
      </c>
      <c r="D14741" s="74">
        <f t="shared" si="2"/>
        <v>13</v>
      </c>
      <c r="E14741" s="12">
        <f>IFERROR(VLOOKUP(A14741,'IDAR Meter Data'!$A:$B,2,1),"")</f>
        <v>207</v>
      </c>
      <c r="F14741" s="75">
        <f>IF(CECCZ="CZ03",'Outside Temp'!B14741,IF(CECCZ="CZ04",'Outside Temp'!B14742,IF(CECCZ="CZ12",'Outside Temp'!B14743, IF(CECCZ="CZ13",'Outside Temp'!B14744))))</f>
        <v>72.18333333</v>
      </c>
      <c r="G14741" s="12">
        <f t="shared" si="3"/>
        <v>3</v>
      </c>
    </row>
    <row r="14742" ht="15.75" customHeight="1">
      <c r="A14742" s="13">
        <v>42278.583333333336</v>
      </c>
      <c r="B14742" s="73">
        <f t="shared" si="1"/>
        <v>42278</v>
      </c>
      <c r="C14742" s="74">
        <f>IF(NewCustomer="Yes", IF(COUNTIF($I$2:$I$11,B14742)&gt;0,0,WEEKDAY(B14742,2)),IF(COUNTIF($I$2:$I$21,B14742)&gt;0,0,WEEKDAY(B14742,2)))</f>
        <v>4</v>
      </c>
      <c r="D14742" s="74">
        <f t="shared" si="2"/>
        <v>14</v>
      </c>
      <c r="E14742" s="12">
        <f>IFERROR(VLOOKUP(A14742,'IDAR Meter Data'!$A:$B,2,1),"")</f>
        <v>209</v>
      </c>
      <c r="F14742" s="75">
        <f>IF(CECCZ="CZ03",'Outside Temp'!B14742,IF(CECCZ="CZ04",'Outside Temp'!B14743,IF(CECCZ="CZ12",'Outside Temp'!B14744, IF(CECCZ="CZ13",'Outside Temp'!B14745))))</f>
        <v>71.8</v>
      </c>
      <c r="G14742" s="12">
        <f t="shared" si="3"/>
        <v>3</v>
      </c>
    </row>
    <row r="14743" ht="15.75" customHeight="1">
      <c r="A14743" s="13">
        <v>42278.59375</v>
      </c>
      <c r="B14743" s="73">
        <f t="shared" si="1"/>
        <v>42278</v>
      </c>
      <c r="C14743" s="74">
        <f>IF(NewCustomer="Yes", IF(COUNTIF($I$2:$I$11,B14743)&gt;0,0,WEEKDAY(B14743,2)),IF(COUNTIF($I$2:$I$21,B14743)&gt;0,0,WEEKDAY(B14743,2)))</f>
        <v>4</v>
      </c>
      <c r="D14743" s="74">
        <f t="shared" si="2"/>
        <v>14</v>
      </c>
      <c r="E14743" s="12">
        <f>IFERROR(VLOOKUP(A14743,'IDAR Meter Data'!$A:$B,2,1),"")</f>
        <v>213</v>
      </c>
      <c r="F14743" s="75">
        <f>IF(CECCZ="CZ03",'Outside Temp'!B14743,IF(CECCZ="CZ04",'Outside Temp'!B14744,IF(CECCZ="CZ12",'Outside Temp'!B14745, IF(CECCZ="CZ13",'Outside Temp'!B14746))))</f>
        <v>71.05</v>
      </c>
      <c r="G14743" s="12">
        <f t="shared" si="3"/>
        <v>3</v>
      </c>
    </row>
    <row r="14744" ht="15.75" customHeight="1">
      <c r="A14744" s="13">
        <v>42278.604166666664</v>
      </c>
      <c r="B14744" s="73">
        <f t="shared" si="1"/>
        <v>42278</v>
      </c>
      <c r="C14744" s="74">
        <f>IF(NewCustomer="Yes", IF(COUNTIF($I$2:$I$11,B14744)&gt;0,0,WEEKDAY(B14744,2)),IF(COUNTIF($I$2:$I$21,B14744)&gt;0,0,WEEKDAY(B14744,2)))</f>
        <v>4</v>
      </c>
      <c r="D14744" s="74">
        <f t="shared" si="2"/>
        <v>14</v>
      </c>
      <c r="E14744" s="12">
        <f>IFERROR(VLOOKUP(A14744,'IDAR Meter Data'!$A:$B,2,1),"")</f>
        <v>210</v>
      </c>
      <c r="F14744" s="75">
        <f>IF(CECCZ="CZ03",'Outside Temp'!B14744,IF(CECCZ="CZ04",'Outside Temp'!B14745,IF(CECCZ="CZ12",'Outside Temp'!B14746, IF(CECCZ="CZ13",'Outside Temp'!B14747))))</f>
        <v>70.3</v>
      </c>
      <c r="G14744" s="12">
        <f t="shared" si="3"/>
        <v>3</v>
      </c>
    </row>
    <row r="14745" ht="15.75" customHeight="1">
      <c r="A14745" s="13">
        <v>42278.614583333336</v>
      </c>
      <c r="B14745" s="73">
        <f t="shared" si="1"/>
        <v>42278</v>
      </c>
      <c r="C14745" s="74">
        <f>IF(NewCustomer="Yes", IF(COUNTIF($I$2:$I$11,B14745)&gt;0,0,WEEKDAY(B14745,2)),IF(COUNTIF($I$2:$I$21,B14745)&gt;0,0,WEEKDAY(B14745,2)))</f>
        <v>4</v>
      </c>
      <c r="D14745" s="74">
        <f t="shared" si="2"/>
        <v>14</v>
      </c>
      <c r="E14745" s="12">
        <f>IFERROR(VLOOKUP(A14745,'IDAR Meter Data'!$A:$B,2,1),"")</f>
        <v>210</v>
      </c>
      <c r="F14745" s="75">
        <f>IF(CECCZ="CZ03",'Outside Temp'!B14745,IF(CECCZ="CZ04",'Outside Temp'!B14746,IF(CECCZ="CZ12",'Outside Temp'!B14747, IF(CECCZ="CZ13",'Outside Temp'!B14748))))</f>
        <v>69.55</v>
      </c>
      <c r="G14745" s="12">
        <f t="shared" si="3"/>
        <v>2</v>
      </c>
    </row>
    <row r="14746" ht="15.75" customHeight="1">
      <c r="A14746" s="13">
        <v>42278.625</v>
      </c>
      <c r="B14746" s="73">
        <f t="shared" si="1"/>
        <v>42278</v>
      </c>
      <c r="C14746" s="74">
        <f>IF(NewCustomer="Yes", IF(COUNTIF($I$2:$I$11,B14746)&gt;0,0,WEEKDAY(B14746,2)),IF(COUNTIF($I$2:$I$21,B14746)&gt;0,0,WEEKDAY(B14746,2)))</f>
        <v>4</v>
      </c>
      <c r="D14746" s="74">
        <f t="shared" si="2"/>
        <v>15</v>
      </c>
      <c r="E14746" s="12">
        <f>IFERROR(VLOOKUP(A14746,'IDAR Meter Data'!$A:$B,2,1),"")</f>
        <v>206</v>
      </c>
      <c r="F14746" s="75">
        <f>IF(CECCZ="CZ03",'Outside Temp'!B14746,IF(CECCZ="CZ04",'Outside Temp'!B14747,IF(CECCZ="CZ12",'Outside Temp'!B14748, IF(CECCZ="CZ13",'Outside Temp'!B14749))))</f>
        <v>69</v>
      </c>
      <c r="G14746" s="12">
        <f t="shared" si="3"/>
        <v>2</v>
      </c>
    </row>
    <row r="14747" ht="15.75" customHeight="1">
      <c r="A14747" s="13">
        <v>42278.635416666664</v>
      </c>
      <c r="B14747" s="73">
        <f t="shared" si="1"/>
        <v>42278</v>
      </c>
      <c r="C14747" s="74">
        <f>IF(NewCustomer="Yes", IF(COUNTIF($I$2:$I$11,B14747)&gt;0,0,WEEKDAY(B14747,2)),IF(COUNTIF($I$2:$I$21,B14747)&gt;0,0,WEEKDAY(B14747,2)))</f>
        <v>4</v>
      </c>
      <c r="D14747" s="74">
        <f t="shared" si="2"/>
        <v>15</v>
      </c>
      <c r="E14747" s="12">
        <f>IFERROR(VLOOKUP(A14747,'IDAR Meter Data'!$A:$B,2,1),"")</f>
        <v>212</v>
      </c>
      <c r="F14747" s="75">
        <f>IF(CECCZ="CZ03",'Outside Temp'!B14747,IF(CECCZ="CZ04",'Outside Temp'!B14748,IF(CECCZ="CZ12",'Outside Temp'!B14749, IF(CECCZ="CZ13",'Outside Temp'!B14750))))</f>
        <v>69</v>
      </c>
      <c r="G14747" s="12">
        <f t="shared" si="3"/>
        <v>2</v>
      </c>
    </row>
    <row r="14748" ht="15.75" customHeight="1">
      <c r="A14748" s="13">
        <v>42278.645833333336</v>
      </c>
      <c r="B14748" s="73">
        <f t="shared" si="1"/>
        <v>42278</v>
      </c>
      <c r="C14748" s="74">
        <f>IF(NewCustomer="Yes", IF(COUNTIF($I$2:$I$11,B14748)&gt;0,0,WEEKDAY(B14748,2)),IF(COUNTIF($I$2:$I$21,B14748)&gt;0,0,WEEKDAY(B14748,2)))</f>
        <v>4</v>
      </c>
      <c r="D14748" s="74">
        <f t="shared" si="2"/>
        <v>15</v>
      </c>
      <c r="E14748" s="12">
        <f>IFERROR(VLOOKUP(A14748,'IDAR Meter Data'!$A:$B,2,1),"")</f>
        <v>201</v>
      </c>
      <c r="F14748" s="75">
        <f>IF(CECCZ="CZ03",'Outside Temp'!B14748,IF(CECCZ="CZ04",'Outside Temp'!B14749,IF(CECCZ="CZ12",'Outside Temp'!B14750, IF(CECCZ="CZ13",'Outside Temp'!B14751))))</f>
        <v>69</v>
      </c>
      <c r="G14748" s="12">
        <f t="shared" si="3"/>
        <v>2</v>
      </c>
    </row>
    <row r="14749" ht="15.75" customHeight="1">
      <c r="A14749" s="13">
        <v>42278.65625</v>
      </c>
      <c r="B14749" s="73">
        <f t="shared" si="1"/>
        <v>42278</v>
      </c>
      <c r="C14749" s="74">
        <f>IF(NewCustomer="Yes", IF(COUNTIF($I$2:$I$11,B14749)&gt;0,0,WEEKDAY(B14749,2)),IF(COUNTIF($I$2:$I$21,B14749)&gt;0,0,WEEKDAY(B14749,2)))</f>
        <v>4</v>
      </c>
      <c r="D14749" s="74">
        <f t="shared" si="2"/>
        <v>15</v>
      </c>
      <c r="E14749" s="12">
        <f>IFERROR(VLOOKUP(A14749,'IDAR Meter Data'!$A:$B,2,1),"")</f>
        <v>218</v>
      </c>
      <c r="F14749" s="75">
        <f>IF(CECCZ="CZ03",'Outside Temp'!B14749,IF(CECCZ="CZ04",'Outside Temp'!B14750,IF(CECCZ="CZ12",'Outside Temp'!B14751, IF(CECCZ="CZ13",'Outside Temp'!B14752))))</f>
        <v>69</v>
      </c>
      <c r="G14749" s="12">
        <f t="shared" si="3"/>
        <v>2</v>
      </c>
    </row>
    <row r="14750" ht="15.75" customHeight="1">
      <c r="A14750" s="13">
        <v>42278.666666666664</v>
      </c>
      <c r="B14750" s="73">
        <f t="shared" si="1"/>
        <v>42278</v>
      </c>
      <c r="C14750" s="74">
        <f>IF(NewCustomer="Yes", IF(COUNTIF($I$2:$I$11,B14750)&gt;0,0,WEEKDAY(B14750,2)),IF(COUNTIF($I$2:$I$21,B14750)&gt;0,0,WEEKDAY(B14750,2)))</f>
        <v>4</v>
      </c>
      <c r="D14750" s="74">
        <f t="shared" si="2"/>
        <v>16</v>
      </c>
      <c r="E14750" s="12">
        <f>IFERROR(VLOOKUP(A14750,'IDAR Meter Data'!$A:$B,2,1),"")</f>
        <v>197</v>
      </c>
      <c r="F14750" s="75">
        <f>IF(CECCZ="CZ03",'Outside Temp'!B14750,IF(CECCZ="CZ04",'Outside Temp'!B14751,IF(CECCZ="CZ12",'Outside Temp'!B14752, IF(CECCZ="CZ13",'Outside Temp'!B14753))))</f>
        <v>68.93333333</v>
      </c>
      <c r="G14750" s="12">
        <f t="shared" si="3"/>
        <v>2</v>
      </c>
    </row>
    <row r="14751" ht="15.75" customHeight="1">
      <c r="A14751" s="13">
        <v>42278.677083333336</v>
      </c>
      <c r="B14751" s="73">
        <f t="shared" si="1"/>
        <v>42278</v>
      </c>
      <c r="C14751" s="74">
        <f>IF(NewCustomer="Yes", IF(COUNTIF($I$2:$I$11,B14751)&gt;0,0,WEEKDAY(B14751,2)),IF(COUNTIF($I$2:$I$21,B14751)&gt;0,0,WEEKDAY(B14751,2)))</f>
        <v>4</v>
      </c>
      <c r="D14751" s="74">
        <f t="shared" si="2"/>
        <v>16</v>
      </c>
      <c r="E14751" s="12">
        <f>IFERROR(VLOOKUP(A14751,'IDAR Meter Data'!$A:$B,2,1),"")</f>
        <v>203</v>
      </c>
      <c r="F14751" s="75">
        <f>IF(CECCZ="CZ03",'Outside Temp'!B14751,IF(CECCZ="CZ04",'Outside Temp'!B14752,IF(CECCZ="CZ12",'Outside Temp'!B14753, IF(CECCZ="CZ13",'Outside Temp'!B14754))))</f>
        <v>68.68333333</v>
      </c>
      <c r="G14751" s="12">
        <f t="shared" si="3"/>
        <v>2</v>
      </c>
    </row>
    <row r="14752" ht="15.75" customHeight="1">
      <c r="A14752" s="13">
        <v>42278.6875</v>
      </c>
      <c r="B14752" s="73">
        <f t="shared" si="1"/>
        <v>42278</v>
      </c>
      <c r="C14752" s="74">
        <f>IF(NewCustomer="Yes", IF(COUNTIF($I$2:$I$11,B14752)&gt;0,0,WEEKDAY(B14752,2)),IF(COUNTIF($I$2:$I$21,B14752)&gt;0,0,WEEKDAY(B14752,2)))</f>
        <v>4</v>
      </c>
      <c r="D14752" s="74">
        <f t="shared" si="2"/>
        <v>16</v>
      </c>
      <c r="E14752" s="12">
        <f>IFERROR(VLOOKUP(A14752,'IDAR Meter Data'!$A:$B,2,1),"")</f>
        <v>196</v>
      </c>
      <c r="F14752" s="75">
        <f>IF(CECCZ="CZ03",'Outside Temp'!B14752,IF(CECCZ="CZ04",'Outside Temp'!B14753,IF(CECCZ="CZ12",'Outside Temp'!B14754, IF(CECCZ="CZ13",'Outside Temp'!B14755))))</f>
        <v>68.43333333</v>
      </c>
      <c r="G14752" s="12">
        <f t="shared" si="3"/>
        <v>2</v>
      </c>
    </row>
    <row r="14753" ht="15.75" customHeight="1">
      <c r="A14753" s="13">
        <v>42278.697916666664</v>
      </c>
      <c r="B14753" s="73">
        <f t="shared" si="1"/>
        <v>42278</v>
      </c>
      <c r="C14753" s="74">
        <f>IF(NewCustomer="Yes", IF(COUNTIF($I$2:$I$11,B14753)&gt;0,0,WEEKDAY(B14753,2)),IF(COUNTIF($I$2:$I$21,B14753)&gt;0,0,WEEKDAY(B14753,2)))</f>
        <v>4</v>
      </c>
      <c r="D14753" s="74">
        <f t="shared" si="2"/>
        <v>16</v>
      </c>
      <c r="E14753" s="12">
        <f>IFERROR(VLOOKUP(A14753,'IDAR Meter Data'!$A:$B,2,1),"")</f>
        <v>203</v>
      </c>
      <c r="F14753" s="75">
        <f>IF(CECCZ="CZ03",'Outside Temp'!B14753,IF(CECCZ="CZ04",'Outside Temp'!B14754,IF(CECCZ="CZ12",'Outside Temp'!B14755, IF(CECCZ="CZ13",'Outside Temp'!B14756))))</f>
        <v>68.18333333</v>
      </c>
      <c r="G14753" s="12">
        <f t="shared" si="3"/>
        <v>2</v>
      </c>
    </row>
    <row r="14754" ht="15.75" customHeight="1">
      <c r="A14754" s="13">
        <v>42278.708333333336</v>
      </c>
      <c r="B14754" s="73">
        <f t="shared" si="1"/>
        <v>42278</v>
      </c>
      <c r="C14754" s="74">
        <f>IF(NewCustomer="Yes", IF(COUNTIF($I$2:$I$11,B14754)&gt;0,0,WEEKDAY(B14754,2)),IF(COUNTIF($I$2:$I$21,B14754)&gt;0,0,WEEKDAY(B14754,2)))</f>
        <v>4</v>
      </c>
      <c r="D14754" s="74">
        <f t="shared" si="2"/>
        <v>17</v>
      </c>
      <c r="E14754" s="12">
        <f>IFERROR(VLOOKUP(A14754,'IDAR Meter Data'!$A:$B,2,1),"")</f>
        <v>211</v>
      </c>
      <c r="F14754" s="75">
        <f>IF(CECCZ="CZ03",'Outside Temp'!B14754,IF(CECCZ="CZ04",'Outside Temp'!B14755,IF(CECCZ="CZ12",'Outside Temp'!B14756, IF(CECCZ="CZ13",'Outside Temp'!B14757))))</f>
        <v>67.73333333</v>
      </c>
      <c r="G14754" s="12">
        <f t="shared" si="3"/>
        <v>2</v>
      </c>
    </row>
    <row r="14755" ht="15.75" customHeight="1">
      <c r="A14755" s="13">
        <v>42278.71875</v>
      </c>
      <c r="B14755" s="73">
        <f t="shared" si="1"/>
        <v>42278</v>
      </c>
      <c r="C14755" s="74">
        <f>IF(NewCustomer="Yes", IF(COUNTIF($I$2:$I$11,B14755)&gt;0,0,WEEKDAY(B14755,2)),IF(COUNTIF($I$2:$I$21,B14755)&gt;0,0,WEEKDAY(B14755,2)))</f>
        <v>4</v>
      </c>
      <c r="D14755" s="74">
        <f t="shared" si="2"/>
        <v>17</v>
      </c>
      <c r="E14755" s="12">
        <f>IFERROR(VLOOKUP(A14755,'IDAR Meter Data'!$A:$B,2,1),"")</f>
        <v>217</v>
      </c>
      <c r="F14755" s="75">
        <f>IF(CECCZ="CZ03",'Outside Temp'!B14755,IF(CECCZ="CZ04",'Outside Temp'!B14756,IF(CECCZ="CZ12",'Outside Temp'!B14757, IF(CECCZ="CZ13",'Outside Temp'!B14758))))</f>
        <v>66.73333333</v>
      </c>
      <c r="G14755" s="12">
        <f t="shared" si="3"/>
        <v>2</v>
      </c>
    </row>
    <row r="14756" ht="15.75" customHeight="1">
      <c r="A14756" s="13">
        <v>42278.729166666664</v>
      </c>
      <c r="B14756" s="73">
        <f t="shared" si="1"/>
        <v>42278</v>
      </c>
      <c r="C14756" s="74">
        <f>IF(NewCustomer="Yes", IF(COUNTIF($I$2:$I$11,B14756)&gt;0,0,WEEKDAY(B14756,2)),IF(COUNTIF($I$2:$I$21,B14756)&gt;0,0,WEEKDAY(B14756,2)))</f>
        <v>4</v>
      </c>
      <c r="D14756" s="74">
        <f t="shared" si="2"/>
        <v>17</v>
      </c>
      <c r="E14756" s="12">
        <f>IFERROR(VLOOKUP(A14756,'IDAR Meter Data'!$A:$B,2,1),"")</f>
        <v>203</v>
      </c>
      <c r="F14756" s="75">
        <f>IF(CECCZ="CZ03",'Outside Temp'!B14756,IF(CECCZ="CZ04",'Outside Temp'!B14757,IF(CECCZ="CZ12",'Outside Temp'!B14758, IF(CECCZ="CZ13",'Outside Temp'!B14759))))</f>
        <v>65.73333333</v>
      </c>
      <c r="G14756" s="12">
        <f t="shared" si="3"/>
        <v>2</v>
      </c>
    </row>
    <row r="14757" ht="15.75" customHeight="1">
      <c r="A14757" s="13">
        <v>42278.739583333336</v>
      </c>
      <c r="B14757" s="73">
        <f t="shared" si="1"/>
        <v>42278</v>
      </c>
      <c r="C14757" s="74">
        <f>IF(NewCustomer="Yes", IF(COUNTIF($I$2:$I$11,B14757)&gt;0,0,WEEKDAY(B14757,2)),IF(COUNTIF($I$2:$I$21,B14757)&gt;0,0,WEEKDAY(B14757,2)))</f>
        <v>4</v>
      </c>
      <c r="D14757" s="74">
        <f t="shared" si="2"/>
        <v>17</v>
      </c>
      <c r="E14757" s="12">
        <f>IFERROR(VLOOKUP(A14757,'IDAR Meter Data'!$A:$B,2,1),"")</f>
        <v>218</v>
      </c>
      <c r="F14757" s="75">
        <f>IF(CECCZ="CZ03",'Outside Temp'!B14757,IF(CECCZ="CZ04",'Outside Temp'!B14758,IF(CECCZ="CZ12",'Outside Temp'!B14759, IF(CECCZ="CZ13",'Outside Temp'!B14760))))</f>
        <v>64.73333333</v>
      </c>
      <c r="G14757" s="12">
        <f t="shared" si="3"/>
        <v>1</v>
      </c>
    </row>
    <row r="14758" ht="15.75" customHeight="1">
      <c r="A14758" s="13">
        <v>42278.75</v>
      </c>
      <c r="B14758" s="73">
        <f t="shared" si="1"/>
        <v>42278</v>
      </c>
      <c r="C14758" s="74">
        <f>IF(NewCustomer="Yes", IF(COUNTIF($I$2:$I$11,B14758)&gt;0,0,WEEKDAY(B14758,2)),IF(COUNTIF($I$2:$I$21,B14758)&gt;0,0,WEEKDAY(B14758,2)))</f>
        <v>4</v>
      </c>
      <c r="D14758" s="74">
        <f t="shared" si="2"/>
        <v>18</v>
      </c>
      <c r="E14758" s="12">
        <f>IFERROR(VLOOKUP(A14758,'IDAR Meter Data'!$A:$B,2,1),"")</f>
        <v>199</v>
      </c>
      <c r="F14758" s="75">
        <f>IF(CECCZ="CZ03",'Outside Temp'!B14758,IF(CECCZ="CZ04",'Outside Temp'!B14759,IF(CECCZ="CZ12",'Outside Temp'!B14760, IF(CECCZ="CZ13",'Outside Temp'!B14761))))</f>
        <v>63.93333333</v>
      </c>
      <c r="G14758" s="12">
        <f t="shared" si="3"/>
        <v>1</v>
      </c>
    </row>
    <row r="14759" ht="15.75" customHeight="1">
      <c r="A14759" s="13">
        <v>42278.760416666664</v>
      </c>
      <c r="B14759" s="73">
        <f t="shared" si="1"/>
        <v>42278</v>
      </c>
      <c r="C14759" s="74">
        <f>IF(NewCustomer="Yes", IF(COUNTIF($I$2:$I$11,B14759)&gt;0,0,WEEKDAY(B14759,2)),IF(COUNTIF($I$2:$I$21,B14759)&gt;0,0,WEEKDAY(B14759,2)))</f>
        <v>4</v>
      </c>
      <c r="D14759" s="74">
        <f t="shared" si="2"/>
        <v>18</v>
      </c>
      <c r="E14759" s="12">
        <f>IFERROR(VLOOKUP(A14759,'IDAR Meter Data'!$A:$B,2,1),"")</f>
        <v>210</v>
      </c>
      <c r="F14759" s="75">
        <f>IF(CECCZ="CZ03",'Outside Temp'!B14759,IF(CECCZ="CZ04",'Outside Temp'!B14760,IF(CECCZ="CZ12",'Outside Temp'!B14761, IF(CECCZ="CZ13",'Outside Temp'!B14762))))</f>
        <v>63.68333333</v>
      </c>
      <c r="G14759" s="12">
        <f t="shared" si="3"/>
        <v>1</v>
      </c>
    </row>
    <row r="14760" ht="15.75" customHeight="1">
      <c r="A14760" s="13">
        <v>42278.770833333336</v>
      </c>
      <c r="B14760" s="73">
        <f t="shared" si="1"/>
        <v>42278</v>
      </c>
      <c r="C14760" s="74">
        <f>IF(NewCustomer="Yes", IF(COUNTIF($I$2:$I$11,B14760)&gt;0,0,WEEKDAY(B14760,2)),IF(COUNTIF($I$2:$I$21,B14760)&gt;0,0,WEEKDAY(B14760,2)))</f>
        <v>4</v>
      </c>
      <c r="D14760" s="74">
        <f t="shared" si="2"/>
        <v>18</v>
      </c>
      <c r="E14760" s="12">
        <f>IFERROR(VLOOKUP(A14760,'IDAR Meter Data'!$A:$B,2,1),"")</f>
        <v>202</v>
      </c>
      <c r="F14760" s="75">
        <f>IF(CECCZ="CZ03",'Outside Temp'!B14760,IF(CECCZ="CZ04",'Outside Temp'!B14761,IF(CECCZ="CZ12",'Outside Temp'!B14762, IF(CECCZ="CZ13",'Outside Temp'!B14763))))</f>
        <v>63.43333333</v>
      </c>
      <c r="G14760" s="12">
        <f t="shared" si="3"/>
        <v>1</v>
      </c>
    </row>
    <row r="14761" ht="15.75" customHeight="1">
      <c r="A14761" s="13">
        <v>42278.78125</v>
      </c>
      <c r="B14761" s="73">
        <f t="shared" si="1"/>
        <v>42278</v>
      </c>
      <c r="C14761" s="74">
        <f>IF(NewCustomer="Yes", IF(COUNTIF($I$2:$I$11,B14761)&gt;0,0,WEEKDAY(B14761,2)),IF(COUNTIF($I$2:$I$21,B14761)&gt;0,0,WEEKDAY(B14761,2)))</f>
        <v>4</v>
      </c>
      <c r="D14761" s="74">
        <f t="shared" si="2"/>
        <v>18</v>
      </c>
      <c r="E14761" s="12">
        <f>IFERROR(VLOOKUP(A14761,'IDAR Meter Data'!$A:$B,2,1),"")</f>
        <v>213</v>
      </c>
      <c r="F14761" s="75">
        <f>IF(CECCZ="CZ03",'Outside Temp'!B14761,IF(CECCZ="CZ04",'Outside Temp'!B14762,IF(CECCZ="CZ12",'Outside Temp'!B14763, IF(CECCZ="CZ13",'Outside Temp'!B14764))))</f>
        <v>63.18333333</v>
      </c>
      <c r="G14761" s="12">
        <f t="shared" si="3"/>
        <v>1</v>
      </c>
    </row>
    <row r="14762" ht="15.75" customHeight="1">
      <c r="A14762" s="13">
        <v>42278.791666666664</v>
      </c>
      <c r="B14762" s="73">
        <f t="shared" si="1"/>
        <v>42278</v>
      </c>
      <c r="C14762" s="74">
        <f>IF(NewCustomer="Yes", IF(COUNTIF($I$2:$I$11,B14762)&gt;0,0,WEEKDAY(B14762,2)),IF(COUNTIF($I$2:$I$21,B14762)&gt;0,0,WEEKDAY(B14762,2)))</f>
        <v>4</v>
      </c>
      <c r="D14762" s="74">
        <f t="shared" si="2"/>
        <v>19</v>
      </c>
      <c r="E14762" s="12">
        <f>IFERROR(VLOOKUP(A14762,'IDAR Meter Data'!$A:$B,2,1),"")</f>
        <v>201</v>
      </c>
      <c r="F14762" s="75">
        <f>IF(CECCZ="CZ03",'Outside Temp'!B14762,IF(CECCZ="CZ04",'Outside Temp'!B14763,IF(CECCZ="CZ12",'Outside Temp'!B14764, IF(CECCZ="CZ13",'Outside Temp'!B14765))))</f>
        <v>63</v>
      </c>
      <c r="G14762" s="12">
        <f t="shared" si="3"/>
        <v>1</v>
      </c>
    </row>
    <row r="14763" ht="15.75" customHeight="1">
      <c r="A14763" s="13">
        <v>42278.802083333336</v>
      </c>
      <c r="B14763" s="73">
        <f t="shared" si="1"/>
        <v>42278</v>
      </c>
      <c r="C14763" s="74">
        <f>IF(NewCustomer="Yes", IF(COUNTIF($I$2:$I$11,B14763)&gt;0,0,WEEKDAY(B14763,2)),IF(COUNTIF($I$2:$I$21,B14763)&gt;0,0,WEEKDAY(B14763,2)))</f>
        <v>4</v>
      </c>
      <c r="D14763" s="74">
        <f t="shared" si="2"/>
        <v>19</v>
      </c>
      <c r="E14763" s="12">
        <f>IFERROR(VLOOKUP(A14763,'IDAR Meter Data'!$A:$B,2,1),"")</f>
        <v>123</v>
      </c>
      <c r="F14763" s="75">
        <f>IF(CECCZ="CZ03",'Outside Temp'!B14763,IF(CECCZ="CZ04",'Outside Temp'!B14764,IF(CECCZ="CZ12",'Outside Temp'!B14765, IF(CECCZ="CZ13",'Outside Temp'!B14766))))</f>
        <v>63</v>
      </c>
      <c r="G14763" s="12">
        <f t="shared" si="3"/>
        <v>1</v>
      </c>
    </row>
    <row r="14764" ht="15.75" customHeight="1">
      <c r="A14764" s="13">
        <v>42278.8125</v>
      </c>
      <c r="B14764" s="73">
        <f t="shared" si="1"/>
        <v>42278</v>
      </c>
      <c r="C14764" s="74">
        <f>IF(NewCustomer="Yes", IF(COUNTIF($I$2:$I$11,B14764)&gt;0,0,WEEKDAY(B14764,2)),IF(COUNTIF($I$2:$I$21,B14764)&gt;0,0,WEEKDAY(B14764,2)))</f>
        <v>4</v>
      </c>
      <c r="D14764" s="74">
        <f t="shared" si="2"/>
        <v>19</v>
      </c>
      <c r="E14764" s="12">
        <f>IFERROR(VLOOKUP(A14764,'IDAR Meter Data'!$A:$B,2,1),"")</f>
        <v>126</v>
      </c>
      <c r="F14764" s="75">
        <f>IF(CECCZ="CZ03",'Outside Temp'!B14764,IF(CECCZ="CZ04",'Outside Temp'!B14765,IF(CECCZ="CZ12",'Outside Temp'!B14766, IF(CECCZ="CZ13",'Outside Temp'!B14767))))</f>
        <v>63</v>
      </c>
      <c r="G14764" s="12">
        <f t="shared" si="3"/>
        <v>1</v>
      </c>
    </row>
    <row r="14765" ht="15.75" customHeight="1">
      <c r="A14765" s="13">
        <v>42278.822916666664</v>
      </c>
      <c r="B14765" s="73">
        <f t="shared" si="1"/>
        <v>42278</v>
      </c>
      <c r="C14765" s="74">
        <f>IF(NewCustomer="Yes", IF(COUNTIF($I$2:$I$11,B14765)&gt;0,0,WEEKDAY(B14765,2)),IF(COUNTIF($I$2:$I$21,B14765)&gt;0,0,WEEKDAY(B14765,2)))</f>
        <v>4</v>
      </c>
      <c r="D14765" s="74">
        <f t="shared" si="2"/>
        <v>19</v>
      </c>
      <c r="E14765" s="12">
        <f>IFERROR(VLOOKUP(A14765,'IDAR Meter Data'!$A:$B,2,1),"")</f>
        <v>121</v>
      </c>
      <c r="F14765" s="75">
        <f>IF(CECCZ="CZ03",'Outside Temp'!B14765,IF(CECCZ="CZ04",'Outside Temp'!B14766,IF(CECCZ="CZ12",'Outside Temp'!B14767, IF(CECCZ="CZ13",'Outside Temp'!B14768))))</f>
        <v>63</v>
      </c>
      <c r="G14765" s="12">
        <f t="shared" si="3"/>
        <v>1</v>
      </c>
    </row>
    <row r="14766" ht="15.75" customHeight="1">
      <c r="A14766" s="13">
        <v>42278.833333333336</v>
      </c>
      <c r="B14766" s="73">
        <f t="shared" si="1"/>
        <v>42278</v>
      </c>
      <c r="C14766" s="74">
        <f>IF(NewCustomer="Yes", IF(COUNTIF($I$2:$I$11,B14766)&gt;0,0,WEEKDAY(B14766,2)),IF(COUNTIF($I$2:$I$21,B14766)&gt;0,0,WEEKDAY(B14766,2)))</f>
        <v>4</v>
      </c>
      <c r="D14766" s="74">
        <f t="shared" si="2"/>
        <v>20</v>
      </c>
      <c r="E14766" s="12">
        <f>IFERROR(VLOOKUP(A14766,'IDAR Meter Data'!$A:$B,2,1),"")</f>
        <v>126</v>
      </c>
      <c r="F14766" s="75">
        <f>IF(CECCZ="CZ03",'Outside Temp'!B14766,IF(CECCZ="CZ04",'Outside Temp'!B14767,IF(CECCZ="CZ12",'Outside Temp'!B14768, IF(CECCZ="CZ13",'Outside Temp'!B14769))))</f>
        <v>62.86666667</v>
      </c>
      <c r="G14766" s="12">
        <f t="shared" si="3"/>
        <v>1</v>
      </c>
    </row>
    <row r="14767" ht="15.75" customHeight="1">
      <c r="A14767" s="13">
        <v>42278.84375</v>
      </c>
      <c r="B14767" s="73">
        <f t="shared" si="1"/>
        <v>42278</v>
      </c>
      <c r="C14767" s="74">
        <f>IF(NewCustomer="Yes", IF(COUNTIF($I$2:$I$11,B14767)&gt;0,0,WEEKDAY(B14767,2)),IF(COUNTIF($I$2:$I$21,B14767)&gt;0,0,WEEKDAY(B14767,2)))</f>
        <v>4</v>
      </c>
      <c r="D14767" s="74">
        <f t="shared" si="2"/>
        <v>20</v>
      </c>
      <c r="E14767" s="12">
        <f>IFERROR(VLOOKUP(A14767,'IDAR Meter Data'!$A:$B,2,1),"")</f>
        <v>133</v>
      </c>
      <c r="F14767" s="75">
        <f>IF(CECCZ="CZ03",'Outside Temp'!B14767,IF(CECCZ="CZ04",'Outside Temp'!B14768,IF(CECCZ="CZ12",'Outside Temp'!B14769, IF(CECCZ="CZ13",'Outside Temp'!B14770))))</f>
        <v>62.36666667</v>
      </c>
      <c r="G14767" s="12">
        <f t="shared" si="3"/>
        <v>1</v>
      </c>
    </row>
    <row r="14768" ht="15.75" customHeight="1">
      <c r="A14768" s="13">
        <v>42278.854166666664</v>
      </c>
      <c r="B14768" s="73">
        <f t="shared" si="1"/>
        <v>42278</v>
      </c>
      <c r="C14768" s="74">
        <f>IF(NewCustomer="Yes", IF(COUNTIF($I$2:$I$11,B14768)&gt;0,0,WEEKDAY(B14768,2)),IF(COUNTIF($I$2:$I$21,B14768)&gt;0,0,WEEKDAY(B14768,2)))</f>
        <v>4</v>
      </c>
      <c r="D14768" s="74">
        <f t="shared" si="2"/>
        <v>20</v>
      </c>
      <c r="E14768" s="12">
        <f>IFERROR(VLOOKUP(A14768,'IDAR Meter Data'!$A:$B,2,1),"")</f>
        <v>122</v>
      </c>
      <c r="F14768" s="75">
        <f>IF(CECCZ="CZ03",'Outside Temp'!B14768,IF(CECCZ="CZ04",'Outside Temp'!B14769,IF(CECCZ="CZ12",'Outside Temp'!B14770, IF(CECCZ="CZ13",'Outside Temp'!B14771))))</f>
        <v>61.86666667</v>
      </c>
      <c r="G14768" s="12">
        <f t="shared" si="3"/>
        <v>1</v>
      </c>
    </row>
    <row r="14769" ht="15.75" customHeight="1">
      <c r="A14769" s="13">
        <v>42278.864583333336</v>
      </c>
      <c r="B14769" s="73">
        <f t="shared" si="1"/>
        <v>42278</v>
      </c>
      <c r="C14769" s="74">
        <f>IF(NewCustomer="Yes", IF(COUNTIF($I$2:$I$11,B14769)&gt;0,0,WEEKDAY(B14769,2)),IF(COUNTIF($I$2:$I$21,B14769)&gt;0,0,WEEKDAY(B14769,2)))</f>
        <v>4</v>
      </c>
      <c r="D14769" s="74">
        <f t="shared" si="2"/>
        <v>20</v>
      </c>
      <c r="E14769" s="12">
        <f>IFERROR(VLOOKUP(A14769,'IDAR Meter Data'!$A:$B,2,1),"")</f>
        <v>124</v>
      </c>
      <c r="F14769" s="75">
        <f>IF(CECCZ="CZ03",'Outside Temp'!B14769,IF(CECCZ="CZ04",'Outside Temp'!B14770,IF(CECCZ="CZ12",'Outside Temp'!B14771, IF(CECCZ="CZ13",'Outside Temp'!B14772))))</f>
        <v>61.36666667</v>
      </c>
      <c r="G14769" s="12">
        <f t="shared" si="3"/>
        <v>1</v>
      </c>
    </row>
    <row r="14770" ht="15.75" customHeight="1">
      <c r="A14770" s="13">
        <v>42278.875</v>
      </c>
      <c r="B14770" s="73">
        <f t="shared" si="1"/>
        <v>42278</v>
      </c>
      <c r="C14770" s="74">
        <f>IF(NewCustomer="Yes", IF(COUNTIF($I$2:$I$11,B14770)&gt;0,0,WEEKDAY(B14770,2)),IF(COUNTIF($I$2:$I$21,B14770)&gt;0,0,WEEKDAY(B14770,2)))</f>
        <v>4</v>
      </c>
      <c r="D14770" s="74">
        <f t="shared" si="2"/>
        <v>21</v>
      </c>
      <c r="E14770" s="12">
        <f>IFERROR(VLOOKUP(A14770,'IDAR Meter Data'!$A:$B,2,1),"")</f>
        <v>120</v>
      </c>
      <c r="F14770" s="75">
        <f>IF(CECCZ="CZ03",'Outside Temp'!B14770,IF(CECCZ="CZ04",'Outside Temp'!B14771,IF(CECCZ="CZ12",'Outside Temp'!B14772, IF(CECCZ="CZ13",'Outside Temp'!B14773))))</f>
        <v>60.93333333</v>
      </c>
      <c r="G14770" s="12">
        <f t="shared" si="3"/>
        <v>1</v>
      </c>
    </row>
    <row r="14771" ht="15.75" customHeight="1">
      <c r="A14771" s="13">
        <v>42278.885416666664</v>
      </c>
      <c r="B14771" s="73">
        <f t="shared" si="1"/>
        <v>42278</v>
      </c>
      <c r="C14771" s="74">
        <f>IF(NewCustomer="Yes", IF(COUNTIF($I$2:$I$11,B14771)&gt;0,0,WEEKDAY(B14771,2)),IF(COUNTIF($I$2:$I$21,B14771)&gt;0,0,WEEKDAY(B14771,2)))</f>
        <v>4</v>
      </c>
      <c r="D14771" s="74">
        <f t="shared" si="2"/>
        <v>21</v>
      </c>
      <c r="E14771" s="12">
        <f>IFERROR(VLOOKUP(A14771,'IDAR Meter Data'!$A:$B,2,1),"")</f>
        <v>127</v>
      </c>
      <c r="F14771" s="75">
        <f>IF(CECCZ="CZ03",'Outside Temp'!B14771,IF(CECCZ="CZ04",'Outside Temp'!B14772,IF(CECCZ="CZ12",'Outside Temp'!B14773, IF(CECCZ="CZ13",'Outside Temp'!B14774))))</f>
        <v>60.68333333</v>
      </c>
      <c r="G14771" s="12">
        <f t="shared" si="3"/>
        <v>1</v>
      </c>
    </row>
    <row r="14772" ht="15.75" customHeight="1">
      <c r="A14772" s="13">
        <v>42278.895833333336</v>
      </c>
      <c r="B14772" s="73">
        <f t="shared" si="1"/>
        <v>42278</v>
      </c>
      <c r="C14772" s="74">
        <f>IF(NewCustomer="Yes", IF(COUNTIF($I$2:$I$11,B14772)&gt;0,0,WEEKDAY(B14772,2)),IF(COUNTIF($I$2:$I$21,B14772)&gt;0,0,WEEKDAY(B14772,2)))</f>
        <v>4</v>
      </c>
      <c r="D14772" s="74">
        <f t="shared" si="2"/>
        <v>21</v>
      </c>
      <c r="E14772" s="12">
        <f>IFERROR(VLOOKUP(A14772,'IDAR Meter Data'!$A:$B,2,1),"")</f>
        <v>121</v>
      </c>
      <c r="F14772" s="75">
        <f>IF(CECCZ="CZ03",'Outside Temp'!B14772,IF(CECCZ="CZ04",'Outside Temp'!B14773,IF(CECCZ="CZ12",'Outside Temp'!B14774, IF(CECCZ="CZ13",'Outside Temp'!B14775))))</f>
        <v>60.43333333</v>
      </c>
      <c r="G14772" s="12">
        <f t="shared" si="3"/>
        <v>1</v>
      </c>
    </row>
    <row r="14773" ht="15.75" customHeight="1">
      <c r="A14773" s="13">
        <v>42278.90625</v>
      </c>
      <c r="B14773" s="73">
        <f t="shared" si="1"/>
        <v>42278</v>
      </c>
      <c r="C14773" s="74">
        <f>IF(NewCustomer="Yes", IF(COUNTIF($I$2:$I$11,B14773)&gt;0,0,WEEKDAY(B14773,2)),IF(COUNTIF($I$2:$I$21,B14773)&gt;0,0,WEEKDAY(B14773,2)))</f>
        <v>4</v>
      </c>
      <c r="D14773" s="74">
        <f t="shared" si="2"/>
        <v>21</v>
      </c>
      <c r="E14773" s="12">
        <f>IFERROR(VLOOKUP(A14773,'IDAR Meter Data'!$A:$B,2,1),"")</f>
        <v>117</v>
      </c>
      <c r="F14773" s="75">
        <f>IF(CECCZ="CZ03",'Outside Temp'!B14773,IF(CECCZ="CZ04",'Outside Temp'!B14774,IF(CECCZ="CZ12",'Outside Temp'!B14775, IF(CECCZ="CZ13",'Outside Temp'!B14776))))</f>
        <v>60.18333333</v>
      </c>
      <c r="G14773" s="12">
        <f t="shared" si="3"/>
        <v>1</v>
      </c>
    </row>
    <row r="14774" ht="15.75" customHeight="1">
      <c r="A14774" s="13">
        <v>42278.916666666664</v>
      </c>
      <c r="B14774" s="73">
        <f t="shared" si="1"/>
        <v>42278</v>
      </c>
      <c r="C14774" s="74">
        <f>IF(NewCustomer="Yes", IF(COUNTIF($I$2:$I$11,B14774)&gt;0,0,WEEKDAY(B14774,2)),IF(COUNTIF($I$2:$I$21,B14774)&gt;0,0,WEEKDAY(B14774,2)))</f>
        <v>4</v>
      </c>
      <c r="D14774" s="74">
        <f t="shared" si="2"/>
        <v>22</v>
      </c>
      <c r="E14774" s="12">
        <f>IFERROR(VLOOKUP(A14774,'IDAR Meter Data'!$A:$B,2,1),"")</f>
        <v>118</v>
      </c>
      <c r="F14774" s="75">
        <f>IF(CECCZ="CZ03",'Outside Temp'!B14774,IF(CECCZ="CZ04",'Outside Temp'!B14775,IF(CECCZ="CZ12",'Outside Temp'!B14776, IF(CECCZ="CZ13",'Outside Temp'!B14777))))</f>
        <v>60</v>
      </c>
      <c r="G14774" s="12">
        <f t="shared" si="3"/>
        <v>1</v>
      </c>
    </row>
    <row r="14775" ht="15.75" customHeight="1">
      <c r="A14775" s="13">
        <v>42278.927083333336</v>
      </c>
      <c r="B14775" s="73">
        <f t="shared" si="1"/>
        <v>42278</v>
      </c>
      <c r="C14775" s="74">
        <f>IF(NewCustomer="Yes", IF(COUNTIF($I$2:$I$11,B14775)&gt;0,0,WEEKDAY(B14775,2)),IF(COUNTIF($I$2:$I$21,B14775)&gt;0,0,WEEKDAY(B14775,2)))</f>
        <v>4</v>
      </c>
      <c r="D14775" s="74">
        <f t="shared" si="2"/>
        <v>22</v>
      </c>
      <c r="E14775" s="12">
        <f>IFERROR(VLOOKUP(A14775,'IDAR Meter Data'!$A:$B,2,1),"")</f>
        <v>120</v>
      </c>
      <c r="F14775" s="75">
        <f>IF(CECCZ="CZ03",'Outside Temp'!B14775,IF(CECCZ="CZ04",'Outside Temp'!B14776,IF(CECCZ="CZ12",'Outside Temp'!B14777, IF(CECCZ="CZ13",'Outside Temp'!B14778))))</f>
        <v>60</v>
      </c>
      <c r="G14775" s="12">
        <f t="shared" si="3"/>
        <v>1</v>
      </c>
    </row>
    <row r="14776" ht="15.75" customHeight="1">
      <c r="A14776" s="13">
        <v>42278.9375</v>
      </c>
      <c r="B14776" s="73">
        <f t="shared" si="1"/>
        <v>42278</v>
      </c>
      <c r="C14776" s="74">
        <f>IF(NewCustomer="Yes", IF(COUNTIF($I$2:$I$11,B14776)&gt;0,0,WEEKDAY(B14776,2)),IF(COUNTIF($I$2:$I$21,B14776)&gt;0,0,WEEKDAY(B14776,2)))</f>
        <v>4</v>
      </c>
      <c r="D14776" s="74">
        <f t="shared" si="2"/>
        <v>22</v>
      </c>
      <c r="E14776" s="12">
        <f>IFERROR(VLOOKUP(A14776,'IDAR Meter Data'!$A:$B,2,1),"")</f>
        <v>127</v>
      </c>
      <c r="F14776" s="75">
        <f>IF(CECCZ="CZ03",'Outside Temp'!B14776,IF(CECCZ="CZ04",'Outside Temp'!B14777,IF(CECCZ="CZ12",'Outside Temp'!B14778, IF(CECCZ="CZ13",'Outside Temp'!B14779))))</f>
        <v>60</v>
      </c>
      <c r="G14776" s="12">
        <f t="shared" si="3"/>
        <v>1</v>
      </c>
    </row>
    <row r="14777" ht="15.75" customHeight="1">
      <c r="A14777" s="13">
        <v>42278.947916666664</v>
      </c>
      <c r="B14777" s="73">
        <f t="shared" si="1"/>
        <v>42278</v>
      </c>
      <c r="C14777" s="74">
        <f>IF(NewCustomer="Yes", IF(COUNTIF($I$2:$I$11,B14777)&gt;0,0,WEEKDAY(B14777,2)),IF(COUNTIF($I$2:$I$21,B14777)&gt;0,0,WEEKDAY(B14777,2)))</f>
        <v>4</v>
      </c>
      <c r="D14777" s="74">
        <f t="shared" si="2"/>
        <v>22</v>
      </c>
      <c r="E14777" s="12">
        <f>IFERROR(VLOOKUP(A14777,'IDAR Meter Data'!$A:$B,2,1),"")</f>
        <v>128</v>
      </c>
      <c r="F14777" s="75">
        <f>IF(CECCZ="CZ03",'Outside Temp'!B14777,IF(CECCZ="CZ04",'Outside Temp'!B14778,IF(CECCZ="CZ12",'Outside Temp'!B14779, IF(CECCZ="CZ13",'Outside Temp'!B14780))))</f>
        <v>60</v>
      </c>
      <c r="G14777" s="12">
        <f t="shared" si="3"/>
        <v>1</v>
      </c>
    </row>
    <row r="14778" ht="15.75" customHeight="1">
      <c r="A14778" s="13">
        <v>42278.958333333336</v>
      </c>
      <c r="B14778" s="73">
        <f t="shared" si="1"/>
        <v>42278</v>
      </c>
      <c r="C14778" s="74">
        <f>IF(NewCustomer="Yes", IF(COUNTIF($I$2:$I$11,B14778)&gt;0,0,WEEKDAY(B14778,2)),IF(COUNTIF($I$2:$I$21,B14778)&gt;0,0,WEEKDAY(B14778,2)))</f>
        <v>4</v>
      </c>
      <c r="D14778" s="74">
        <f t="shared" si="2"/>
        <v>23</v>
      </c>
      <c r="E14778" s="12">
        <f>IFERROR(VLOOKUP(A14778,'IDAR Meter Data'!$A:$B,2,1),"")</f>
        <v>125</v>
      </c>
      <c r="F14778" s="75">
        <f>IF(CECCZ="CZ03",'Outside Temp'!B14778,IF(CECCZ="CZ04",'Outside Temp'!B14779,IF(CECCZ="CZ12",'Outside Temp'!B14780, IF(CECCZ="CZ13",'Outside Temp'!B14781))))</f>
        <v>59.93333333</v>
      </c>
      <c r="G14778" s="12">
        <f t="shared" si="3"/>
        <v>1</v>
      </c>
    </row>
    <row r="14779" ht="15.75" customHeight="1">
      <c r="A14779" s="13">
        <v>42278.96875</v>
      </c>
      <c r="B14779" s="73">
        <f t="shared" si="1"/>
        <v>42278</v>
      </c>
      <c r="C14779" s="74">
        <f>IF(NewCustomer="Yes", IF(COUNTIF($I$2:$I$11,B14779)&gt;0,0,WEEKDAY(B14779,2)),IF(COUNTIF($I$2:$I$21,B14779)&gt;0,0,WEEKDAY(B14779,2)))</f>
        <v>4</v>
      </c>
      <c r="D14779" s="74">
        <f t="shared" si="2"/>
        <v>23</v>
      </c>
      <c r="E14779" s="12">
        <f>IFERROR(VLOOKUP(A14779,'IDAR Meter Data'!$A:$B,2,1),"")</f>
        <v>123</v>
      </c>
      <c r="F14779" s="75">
        <f>IF(CECCZ="CZ03",'Outside Temp'!B14779,IF(CECCZ="CZ04",'Outside Temp'!B14780,IF(CECCZ="CZ12",'Outside Temp'!B14781, IF(CECCZ="CZ13",'Outside Temp'!B14782))))</f>
        <v>59.68333333</v>
      </c>
      <c r="G14779" s="12">
        <f t="shared" si="3"/>
        <v>1</v>
      </c>
    </row>
    <row r="14780" ht="15.75" customHeight="1">
      <c r="A14780" s="13">
        <v>42278.979166666664</v>
      </c>
      <c r="B14780" s="73">
        <f t="shared" si="1"/>
        <v>42278</v>
      </c>
      <c r="C14780" s="74">
        <f>IF(NewCustomer="Yes", IF(COUNTIF($I$2:$I$11,B14780)&gt;0,0,WEEKDAY(B14780,2)),IF(COUNTIF($I$2:$I$21,B14780)&gt;0,0,WEEKDAY(B14780,2)))</f>
        <v>4</v>
      </c>
      <c r="D14780" s="74">
        <f t="shared" si="2"/>
        <v>23</v>
      </c>
      <c r="E14780" s="12">
        <f>IFERROR(VLOOKUP(A14780,'IDAR Meter Data'!$A:$B,2,1),"")</f>
        <v>121</v>
      </c>
      <c r="F14780" s="75">
        <f>IF(CECCZ="CZ03",'Outside Temp'!B14780,IF(CECCZ="CZ04",'Outside Temp'!B14781,IF(CECCZ="CZ12",'Outside Temp'!B14782, IF(CECCZ="CZ13",'Outside Temp'!B14783))))</f>
        <v>59.43333333</v>
      </c>
      <c r="G14780" s="12">
        <f t="shared" si="3"/>
        <v>1</v>
      </c>
    </row>
    <row r="14781" ht="15.75" customHeight="1">
      <c r="A14781" s="13">
        <v>42278.989583333336</v>
      </c>
      <c r="B14781" s="73">
        <f t="shared" si="1"/>
        <v>42278</v>
      </c>
      <c r="C14781" s="74">
        <f>IF(NewCustomer="Yes", IF(COUNTIF($I$2:$I$11,B14781)&gt;0,0,WEEKDAY(B14781,2)),IF(COUNTIF($I$2:$I$21,B14781)&gt;0,0,WEEKDAY(B14781,2)))</f>
        <v>4</v>
      </c>
      <c r="D14781" s="74">
        <f t="shared" si="2"/>
        <v>23</v>
      </c>
      <c r="E14781" s="12">
        <f>IFERROR(VLOOKUP(A14781,'IDAR Meter Data'!$A:$B,2,1),"")</f>
        <v>130</v>
      </c>
      <c r="F14781" s="75">
        <f>IF(CECCZ="CZ03",'Outside Temp'!B14781,IF(CECCZ="CZ04",'Outside Temp'!B14782,IF(CECCZ="CZ12",'Outside Temp'!B14783, IF(CECCZ="CZ13",'Outside Temp'!B14784))))</f>
        <v>59.18333333</v>
      </c>
      <c r="G14781" s="12">
        <f t="shared" si="3"/>
        <v>1</v>
      </c>
    </row>
    <row r="14782" ht="15.75" customHeight="1">
      <c r="A14782" s="13">
        <v>42279.0</v>
      </c>
      <c r="B14782" s="73">
        <f t="shared" si="1"/>
        <v>42279</v>
      </c>
      <c r="C14782" s="74">
        <f>IF(NewCustomer="Yes", IF(COUNTIF($I$2:$I$11,B14782)&gt;0,0,WEEKDAY(B14782,2)),IF(COUNTIF($I$2:$I$21,B14782)&gt;0,0,WEEKDAY(B14782,2)))</f>
        <v>5</v>
      </c>
      <c r="D14782" s="74">
        <f t="shared" si="2"/>
        <v>0</v>
      </c>
      <c r="E14782" s="12">
        <f>IFERROR(VLOOKUP(A14782,'IDAR Meter Data'!$A:$B,2,1),"")</f>
        <v>122</v>
      </c>
      <c r="F14782" s="75">
        <f>IF(CECCZ="CZ03",'Outside Temp'!B14782,IF(CECCZ="CZ04",'Outside Temp'!B14783,IF(CECCZ="CZ12",'Outside Temp'!B14784, IF(CECCZ="CZ13",'Outside Temp'!B14785))))</f>
        <v>59</v>
      </c>
      <c r="G14782" s="12">
        <f t="shared" si="3"/>
        <v>1</v>
      </c>
    </row>
    <row r="14783" ht="15.75" customHeight="1">
      <c r="A14783" s="13">
        <v>42279.010416666664</v>
      </c>
      <c r="B14783" s="73">
        <f t="shared" si="1"/>
        <v>42279</v>
      </c>
      <c r="C14783" s="74">
        <f>IF(NewCustomer="Yes", IF(COUNTIF($I$2:$I$11,B14783)&gt;0,0,WEEKDAY(B14783,2)),IF(COUNTIF($I$2:$I$21,B14783)&gt;0,0,WEEKDAY(B14783,2)))</f>
        <v>5</v>
      </c>
      <c r="D14783" s="74">
        <f t="shared" si="2"/>
        <v>0</v>
      </c>
      <c r="E14783" s="12">
        <f>IFERROR(VLOOKUP(A14783,'IDAR Meter Data'!$A:$B,2,1),"")</f>
        <v>120</v>
      </c>
      <c r="F14783" s="75">
        <f>IF(CECCZ="CZ03",'Outside Temp'!B14783,IF(CECCZ="CZ04",'Outside Temp'!B14784,IF(CECCZ="CZ12",'Outside Temp'!B14785, IF(CECCZ="CZ13",'Outside Temp'!B14786))))</f>
        <v>59</v>
      </c>
      <c r="G14783" s="12">
        <f t="shared" si="3"/>
        <v>1</v>
      </c>
    </row>
    <row r="14784" ht="15.75" customHeight="1">
      <c r="A14784" s="13">
        <v>42279.020833333336</v>
      </c>
      <c r="B14784" s="73">
        <f t="shared" si="1"/>
        <v>42279</v>
      </c>
      <c r="C14784" s="74">
        <f>IF(NewCustomer="Yes", IF(COUNTIF($I$2:$I$11,B14784)&gt;0,0,WEEKDAY(B14784,2)),IF(COUNTIF($I$2:$I$21,B14784)&gt;0,0,WEEKDAY(B14784,2)))</f>
        <v>5</v>
      </c>
      <c r="D14784" s="74">
        <f t="shared" si="2"/>
        <v>0</v>
      </c>
      <c r="E14784" s="12">
        <f>IFERROR(VLOOKUP(A14784,'IDAR Meter Data'!$A:$B,2,1),"")</f>
        <v>120</v>
      </c>
      <c r="F14784" s="75">
        <f>IF(CECCZ="CZ03",'Outside Temp'!B14784,IF(CECCZ="CZ04",'Outside Temp'!B14785,IF(CECCZ="CZ12",'Outside Temp'!B14786, IF(CECCZ="CZ13",'Outside Temp'!B14787))))</f>
        <v>59</v>
      </c>
      <c r="G14784" s="12">
        <f t="shared" si="3"/>
        <v>1</v>
      </c>
    </row>
    <row r="14785" ht="15.75" customHeight="1">
      <c r="A14785" s="13">
        <v>42279.03125</v>
      </c>
      <c r="B14785" s="73">
        <f t="shared" si="1"/>
        <v>42279</v>
      </c>
      <c r="C14785" s="74">
        <f>IF(NewCustomer="Yes", IF(COUNTIF($I$2:$I$11,B14785)&gt;0,0,WEEKDAY(B14785,2)),IF(COUNTIF($I$2:$I$21,B14785)&gt;0,0,WEEKDAY(B14785,2)))</f>
        <v>5</v>
      </c>
      <c r="D14785" s="74">
        <f t="shared" si="2"/>
        <v>0</v>
      </c>
      <c r="E14785" s="12">
        <f>IFERROR(VLOOKUP(A14785,'IDAR Meter Data'!$A:$B,2,1),"")</f>
        <v>114</v>
      </c>
      <c r="F14785" s="75">
        <f>IF(CECCZ="CZ03",'Outside Temp'!B14785,IF(CECCZ="CZ04",'Outside Temp'!B14786,IF(CECCZ="CZ12",'Outside Temp'!B14787, IF(CECCZ="CZ13",'Outside Temp'!B14788))))</f>
        <v>59</v>
      </c>
      <c r="G14785" s="12">
        <f t="shared" si="3"/>
        <v>1</v>
      </c>
    </row>
    <row r="14786" ht="15.75" customHeight="1">
      <c r="A14786" s="13">
        <v>42279.041666666664</v>
      </c>
      <c r="B14786" s="73">
        <f t="shared" si="1"/>
        <v>42279</v>
      </c>
      <c r="C14786" s="74">
        <f>IF(NewCustomer="Yes", IF(COUNTIF($I$2:$I$11,B14786)&gt;0,0,WEEKDAY(B14786,2)),IF(COUNTIF($I$2:$I$21,B14786)&gt;0,0,WEEKDAY(B14786,2)))</f>
        <v>5</v>
      </c>
      <c r="D14786" s="74">
        <f t="shared" si="2"/>
        <v>1</v>
      </c>
      <c r="E14786" s="12">
        <f>IFERROR(VLOOKUP(A14786,'IDAR Meter Data'!$A:$B,2,1),"")</f>
        <v>122</v>
      </c>
      <c r="F14786" s="75">
        <f>IF(CECCZ="CZ03",'Outside Temp'!B14786,IF(CECCZ="CZ04",'Outside Temp'!B14787,IF(CECCZ="CZ12",'Outside Temp'!B14788, IF(CECCZ="CZ13",'Outside Temp'!B14789))))</f>
        <v>59</v>
      </c>
      <c r="G14786" s="12">
        <f t="shared" si="3"/>
        <v>1</v>
      </c>
    </row>
    <row r="14787" ht="15.75" customHeight="1">
      <c r="A14787" s="13">
        <v>42279.052083333336</v>
      </c>
      <c r="B14787" s="73">
        <f t="shared" si="1"/>
        <v>42279</v>
      </c>
      <c r="C14787" s="74">
        <f>IF(NewCustomer="Yes", IF(COUNTIF($I$2:$I$11,B14787)&gt;0,0,WEEKDAY(B14787,2)),IF(COUNTIF($I$2:$I$21,B14787)&gt;0,0,WEEKDAY(B14787,2)))</f>
        <v>5</v>
      </c>
      <c r="D14787" s="74">
        <f t="shared" si="2"/>
        <v>1</v>
      </c>
      <c r="E14787" s="12">
        <f>IFERROR(VLOOKUP(A14787,'IDAR Meter Data'!$A:$B,2,1),"")</f>
        <v>110</v>
      </c>
      <c r="F14787" s="75">
        <f>IF(CECCZ="CZ03",'Outside Temp'!B14787,IF(CECCZ="CZ04",'Outside Temp'!B14788,IF(CECCZ="CZ12",'Outside Temp'!B14789, IF(CECCZ="CZ13",'Outside Temp'!B14790))))</f>
        <v>59</v>
      </c>
      <c r="G14787" s="12">
        <f t="shared" si="3"/>
        <v>1</v>
      </c>
    </row>
    <row r="14788" ht="15.75" customHeight="1">
      <c r="A14788" s="13">
        <v>42279.0625</v>
      </c>
      <c r="B14788" s="73">
        <f t="shared" si="1"/>
        <v>42279</v>
      </c>
      <c r="C14788" s="74">
        <f>IF(NewCustomer="Yes", IF(COUNTIF($I$2:$I$11,B14788)&gt;0,0,WEEKDAY(B14788,2)),IF(COUNTIF($I$2:$I$21,B14788)&gt;0,0,WEEKDAY(B14788,2)))</f>
        <v>5</v>
      </c>
      <c r="D14788" s="74">
        <f t="shared" si="2"/>
        <v>1</v>
      </c>
      <c r="E14788" s="12">
        <f>IFERROR(VLOOKUP(A14788,'IDAR Meter Data'!$A:$B,2,1),"")</f>
        <v>113</v>
      </c>
      <c r="F14788" s="75">
        <f>IF(CECCZ="CZ03",'Outside Temp'!B14788,IF(CECCZ="CZ04",'Outside Temp'!B14789,IF(CECCZ="CZ12",'Outside Temp'!B14790, IF(CECCZ="CZ13",'Outside Temp'!B14791))))</f>
        <v>59</v>
      </c>
      <c r="G14788" s="12">
        <f t="shared" si="3"/>
        <v>1</v>
      </c>
    </row>
    <row r="14789" ht="15.75" customHeight="1">
      <c r="A14789" s="13">
        <v>42279.072916666664</v>
      </c>
      <c r="B14789" s="73">
        <f t="shared" si="1"/>
        <v>42279</v>
      </c>
      <c r="C14789" s="74">
        <f>IF(NewCustomer="Yes", IF(COUNTIF($I$2:$I$11,B14789)&gt;0,0,WEEKDAY(B14789,2)),IF(COUNTIF($I$2:$I$21,B14789)&gt;0,0,WEEKDAY(B14789,2)))</f>
        <v>5</v>
      </c>
      <c r="D14789" s="74">
        <f t="shared" si="2"/>
        <v>1</v>
      </c>
      <c r="E14789" s="12">
        <f>IFERROR(VLOOKUP(A14789,'IDAR Meter Data'!$A:$B,2,1),"")</f>
        <v>108</v>
      </c>
      <c r="F14789" s="75">
        <f>IF(CECCZ="CZ03",'Outside Temp'!B14789,IF(CECCZ="CZ04",'Outside Temp'!B14790,IF(CECCZ="CZ12",'Outside Temp'!B14791, IF(CECCZ="CZ13",'Outside Temp'!B14792))))</f>
        <v>59</v>
      </c>
      <c r="G14789" s="12">
        <f t="shared" si="3"/>
        <v>1</v>
      </c>
    </row>
    <row r="14790" ht="15.75" customHeight="1">
      <c r="A14790" s="13">
        <v>42279.083333333336</v>
      </c>
      <c r="B14790" s="73">
        <f t="shared" si="1"/>
        <v>42279</v>
      </c>
      <c r="C14790" s="74">
        <f>IF(NewCustomer="Yes", IF(COUNTIF($I$2:$I$11,B14790)&gt;0,0,WEEKDAY(B14790,2)),IF(COUNTIF($I$2:$I$21,B14790)&gt;0,0,WEEKDAY(B14790,2)))</f>
        <v>5</v>
      </c>
      <c r="D14790" s="74">
        <f t="shared" si="2"/>
        <v>2</v>
      </c>
      <c r="E14790" s="12">
        <f>IFERROR(VLOOKUP(A14790,'IDAR Meter Data'!$A:$B,2,1),"")</f>
        <v>113</v>
      </c>
      <c r="F14790" s="75">
        <f>IF(CECCZ="CZ03",'Outside Temp'!B14790,IF(CECCZ="CZ04",'Outside Temp'!B14791,IF(CECCZ="CZ12",'Outside Temp'!B14792, IF(CECCZ="CZ13",'Outside Temp'!B14793))))</f>
        <v>58.93333333</v>
      </c>
      <c r="G14790" s="12">
        <f t="shared" si="3"/>
        <v>1</v>
      </c>
    </row>
    <row r="14791" ht="15.75" customHeight="1">
      <c r="A14791" s="13">
        <v>42279.09375</v>
      </c>
      <c r="B14791" s="73">
        <f t="shared" si="1"/>
        <v>42279</v>
      </c>
      <c r="C14791" s="74">
        <f>IF(NewCustomer="Yes", IF(COUNTIF($I$2:$I$11,B14791)&gt;0,0,WEEKDAY(B14791,2)),IF(COUNTIF($I$2:$I$21,B14791)&gt;0,0,WEEKDAY(B14791,2)))</f>
        <v>5</v>
      </c>
      <c r="D14791" s="74">
        <f t="shared" si="2"/>
        <v>2</v>
      </c>
      <c r="E14791" s="12">
        <f>IFERROR(VLOOKUP(A14791,'IDAR Meter Data'!$A:$B,2,1),"")</f>
        <v>116</v>
      </c>
      <c r="F14791" s="75">
        <f>IF(CECCZ="CZ03",'Outside Temp'!B14791,IF(CECCZ="CZ04",'Outside Temp'!B14792,IF(CECCZ="CZ12",'Outside Temp'!B14793, IF(CECCZ="CZ13",'Outside Temp'!B14794))))</f>
        <v>58.68333333</v>
      </c>
      <c r="G14791" s="12">
        <f t="shared" si="3"/>
        <v>1</v>
      </c>
    </row>
    <row r="14792" ht="15.75" customHeight="1">
      <c r="A14792" s="13">
        <v>42279.104166666664</v>
      </c>
      <c r="B14792" s="73">
        <f t="shared" si="1"/>
        <v>42279</v>
      </c>
      <c r="C14792" s="74">
        <f>IF(NewCustomer="Yes", IF(COUNTIF($I$2:$I$11,B14792)&gt;0,0,WEEKDAY(B14792,2)),IF(COUNTIF($I$2:$I$21,B14792)&gt;0,0,WEEKDAY(B14792,2)))</f>
        <v>5</v>
      </c>
      <c r="D14792" s="74">
        <f t="shared" si="2"/>
        <v>2</v>
      </c>
      <c r="E14792" s="12">
        <f>IFERROR(VLOOKUP(A14792,'IDAR Meter Data'!$A:$B,2,1),"")</f>
        <v>110</v>
      </c>
      <c r="F14792" s="75">
        <f>IF(CECCZ="CZ03",'Outside Temp'!B14792,IF(CECCZ="CZ04",'Outside Temp'!B14793,IF(CECCZ="CZ12",'Outside Temp'!B14794, IF(CECCZ="CZ13",'Outside Temp'!B14795))))</f>
        <v>58.43333333</v>
      </c>
      <c r="G14792" s="12">
        <f t="shared" si="3"/>
        <v>1</v>
      </c>
    </row>
    <row r="14793" ht="15.75" customHeight="1">
      <c r="A14793" s="13">
        <v>42279.114583333336</v>
      </c>
      <c r="B14793" s="73">
        <f t="shared" si="1"/>
        <v>42279</v>
      </c>
      <c r="C14793" s="74">
        <f>IF(NewCustomer="Yes", IF(COUNTIF($I$2:$I$11,B14793)&gt;0,0,WEEKDAY(B14793,2)),IF(COUNTIF($I$2:$I$21,B14793)&gt;0,0,WEEKDAY(B14793,2)))</f>
        <v>5</v>
      </c>
      <c r="D14793" s="74">
        <f t="shared" si="2"/>
        <v>2</v>
      </c>
      <c r="E14793" s="12">
        <f>IFERROR(VLOOKUP(A14793,'IDAR Meter Data'!$A:$B,2,1),"")</f>
        <v>111</v>
      </c>
      <c r="F14793" s="75">
        <f>IF(CECCZ="CZ03",'Outside Temp'!B14793,IF(CECCZ="CZ04",'Outside Temp'!B14794,IF(CECCZ="CZ12",'Outside Temp'!B14795, IF(CECCZ="CZ13",'Outside Temp'!B14796))))</f>
        <v>58.18333333</v>
      </c>
      <c r="G14793" s="12">
        <f t="shared" si="3"/>
        <v>1</v>
      </c>
    </row>
    <row r="14794" ht="15.75" customHeight="1">
      <c r="A14794" s="13">
        <v>42279.125</v>
      </c>
      <c r="B14794" s="73">
        <f t="shared" si="1"/>
        <v>42279</v>
      </c>
      <c r="C14794" s="74">
        <f>IF(NewCustomer="Yes", IF(COUNTIF($I$2:$I$11,B14794)&gt;0,0,WEEKDAY(B14794,2)),IF(COUNTIF($I$2:$I$21,B14794)&gt;0,0,WEEKDAY(B14794,2)))</f>
        <v>5</v>
      </c>
      <c r="D14794" s="74">
        <f t="shared" si="2"/>
        <v>3</v>
      </c>
      <c r="E14794" s="12">
        <f>IFERROR(VLOOKUP(A14794,'IDAR Meter Data'!$A:$B,2,1),"")</f>
        <v>107</v>
      </c>
      <c r="F14794" s="75">
        <f>IF(CECCZ="CZ03",'Outside Temp'!B14794,IF(CECCZ="CZ04",'Outside Temp'!B14795,IF(CECCZ="CZ12",'Outside Temp'!B14796, IF(CECCZ="CZ13",'Outside Temp'!B14797))))</f>
        <v>57.93333333</v>
      </c>
      <c r="G14794" s="12">
        <f t="shared" si="3"/>
        <v>1</v>
      </c>
    </row>
    <row r="14795" ht="15.75" customHeight="1">
      <c r="A14795" s="13">
        <v>42279.135416666664</v>
      </c>
      <c r="B14795" s="73">
        <f t="shared" si="1"/>
        <v>42279</v>
      </c>
      <c r="C14795" s="74">
        <f>IF(NewCustomer="Yes", IF(COUNTIF($I$2:$I$11,B14795)&gt;0,0,WEEKDAY(B14795,2)),IF(COUNTIF($I$2:$I$21,B14795)&gt;0,0,WEEKDAY(B14795,2)))</f>
        <v>5</v>
      </c>
      <c r="D14795" s="74">
        <f t="shared" si="2"/>
        <v>3</v>
      </c>
      <c r="E14795" s="12">
        <f>IFERROR(VLOOKUP(A14795,'IDAR Meter Data'!$A:$B,2,1),"")</f>
        <v>110</v>
      </c>
      <c r="F14795" s="75">
        <f>IF(CECCZ="CZ03",'Outside Temp'!B14795,IF(CECCZ="CZ04",'Outside Temp'!B14796,IF(CECCZ="CZ12",'Outside Temp'!B14797, IF(CECCZ="CZ13",'Outside Temp'!B14798))))</f>
        <v>57.68333333</v>
      </c>
      <c r="G14795" s="12">
        <f t="shared" si="3"/>
        <v>1</v>
      </c>
    </row>
    <row r="14796" ht="15.75" customHeight="1">
      <c r="A14796" s="13">
        <v>42279.145833333336</v>
      </c>
      <c r="B14796" s="73">
        <f t="shared" si="1"/>
        <v>42279</v>
      </c>
      <c r="C14796" s="74">
        <f>IF(NewCustomer="Yes", IF(COUNTIF($I$2:$I$11,B14796)&gt;0,0,WEEKDAY(B14796,2)),IF(COUNTIF($I$2:$I$21,B14796)&gt;0,0,WEEKDAY(B14796,2)))</f>
        <v>5</v>
      </c>
      <c r="D14796" s="74">
        <f t="shared" si="2"/>
        <v>3</v>
      </c>
      <c r="E14796" s="12">
        <f>IFERROR(VLOOKUP(A14796,'IDAR Meter Data'!$A:$B,2,1),"")</f>
        <v>115</v>
      </c>
      <c r="F14796" s="75">
        <f>IF(CECCZ="CZ03",'Outside Temp'!B14796,IF(CECCZ="CZ04",'Outside Temp'!B14797,IF(CECCZ="CZ12",'Outside Temp'!B14798, IF(CECCZ="CZ13",'Outside Temp'!B14799))))</f>
        <v>57.43333333</v>
      </c>
      <c r="G14796" s="12">
        <f t="shared" si="3"/>
        <v>1</v>
      </c>
    </row>
    <row r="14797" ht="15.75" customHeight="1">
      <c r="A14797" s="13">
        <v>42279.15625</v>
      </c>
      <c r="B14797" s="73">
        <f t="shared" si="1"/>
        <v>42279</v>
      </c>
      <c r="C14797" s="74">
        <f>IF(NewCustomer="Yes", IF(COUNTIF($I$2:$I$11,B14797)&gt;0,0,WEEKDAY(B14797,2)),IF(COUNTIF($I$2:$I$21,B14797)&gt;0,0,WEEKDAY(B14797,2)))</f>
        <v>5</v>
      </c>
      <c r="D14797" s="74">
        <f t="shared" si="2"/>
        <v>3</v>
      </c>
      <c r="E14797" s="12">
        <f>IFERROR(VLOOKUP(A14797,'IDAR Meter Data'!$A:$B,2,1),"")</f>
        <v>109</v>
      </c>
      <c r="F14797" s="75">
        <f>IF(CECCZ="CZ03",'Outside Temp'!B14797,IF(CECCZ="CZ04",'Outside Temp'!B14798,IF(CECCZ="CZ12",'Outside Temp'!B14799, IF(CECCZ="CZ13",'Outside Temp'!B14800))))</f>
        <v>57.18333333</v>
      </c>
      <c r="G14797" s="12">
        <f t="shared" si="3"/>
        <v>1</v>
      </c>
    </row>
    <row r="14798" ht="15.75" customHeight="1">
      <c r="A14798" s="13">
        <v>42279.166666666664</v>
      </c>
      <c r="B14798" s="73">
        <f t="shared" si="1"/>
        <v>42279</v>
      </c>
      <c r="C14798" s="74">
        <f>IF(NewCustomer="Yes", IF(COUNTIF($I$2:$I$11,B14798)&gt;0,0,WEEKDAY(B14798,2)),IF(COUNTIF($I$2:$I$21,B14798)&gt;0,0,WEEKDAY(B14798,2)))</f>
        <v>5</v>
      </c>
      <c r="D14798" s="74">
        <f t="shared" si="2"/>
        <v>4</v>
      </c>
      <c r="E14798" s="12">
        <f>IFERROR(VLOOKUP(A14798,'IDAR Meter Data'!$A:$B,2,1),"")</f>
        <v>106</v>
      </c>
      <c r="F14798" s="75">
        <f>IF(CECCZ="CZ03",'Outside Temp'!B14798,IF(CECCZ="CZ04",'Outside Temp'!B14799,IF(CECCZ="CZ12",'Outside Temp'!B14800, IF(CECCZ="CZ13",'Outside Temp'!B14801))))</f>
        <v>57</v>
      </c>
      <c r="G14798" s="12">
        <f t="shared" si="3"/>
        <v>1</v>
      </c>
    </row>
    <row r="14799" ht="15.75" customHeight="1">
      <c r="A14799" s="13">
        <v>42279.177083333336</v>
      </c>
      <c r="B14799" s="73">
        <f t="shared" si="1"/>
        <v>42279</v>
      </c>
      <c r="C14799" s="74">
        <f>IF(NewCustomer="Yes", IF(COUNTIF($I$2:$I$11,B14799)&gt;0,0,WEEKDAY(B14799,2)),IF(COUNTIF($I$2:$I$21,B14799)&gt;0,0,WEEKDAY(B14799,2)))</f>
        <v>5</v>
      </c>
      <c r="D14799" s="74">
        <f t="shared" si="2"/>
        <v>4</v>
      </c>
      <c r="E14799" s="12">
        <f>IFERROR(VLOOKUP(A14799,'IDAR Meter Data'!$A:$B,2,1),"")</f>
        <v>113</v>
      </c>
      <c r="F14799" s="75">
        <f>IF(CECCZ="CZ03",'Outside Temp'!B14799,IF(CECCZ="CZ04",'Outside Temp'!B14800,IF(CECCZ="CZ12",'Outside Temp'!B14801, IF(CECCZ="CZ13",'Outside Temp'!B14802))))</f>
        <v>57</v>
      </c>
      <c r="G14799" s="12">
        <f t="shared" si="3"/>
        <v>1</v>
      </c>
    </row>
    <row r="14800" ht="15.75" customHeight="1">
      <c r="A14800" s="13">
        <v>42279.1875</v>
      </c>
      <c r="B14800" s="73">
        <f t="shared" si="1"/>
        <v>42279</v>
      </c>
      <c r="C14800" s="74">
        <f>IF(NewCustomer="Yes", IF(COUNTIF($I$2:$I$11,B14800)&gt;0,0,WEEKDAY(B14800,2)),IF(COUNTIF($I$2:$I$21,B14800)&gt;0,0,WEEKDAY(B14800,2)))</f>
        <v>5</v>
      </c>
      <c r="D14800" s="74">
        <f t="shared" si="2"/>
        <v>4</v>
      </c>
      <c r="E14800" s="12">
        <f>IFERROR(VLOOKUP(A14800,'IDAR Meter Data'!$A:$B,2,1),"")</f>
        <v>113</v>
      </c>
      <c r="F14800" s="75">
        <f>IF(CECCZ="CZ03",'Outside Temp'!B14800,IF(CECCZ="CZ04",'Outside Temp'!B14801,IF(CECCZ="CZ12",'Outside Temp'!B14802, IF(CECCZ="CZ13",'Outside Temp'!B14803))))</f>
        <v>57</v>
      </c>
      <c r="G14800" s="12">
        <f t="shared" si="3"/>
        <v>1</v>
      </c>
    </row>
    <row r="14801" ht="15.75" customHeight="1">
      <c r="A14801" s="13">
        <v>42279.197916666664</v>
      </c>
      <c r="B14801" s="73">
        <f t="shared" si="1"/>
        <v>42279</v>
      </c>
      <c r="C14801" s="74">
        <f>IF(NewCustomer="Yes", IF(COUNTIF($I$2:$I$11,B14801)&gt;0,0,WEEKDAY(B14801,2)),IF(COUNTIF($I$2:$I$21,B14801)&gt;0,0,WEEKDAY(B14801,2)))</f>
        <v>5</v>
      </c>
      <c r="D14801" s="74">
        <f t="shared" si="2"/>
        <v>4</v>
      </c>
      <c r="E14801" s="12">
        <f>IFERROR(VLOOKUP(A14801,'IDAR Meter Data'!$A:$B,2,1),"")</f>
        <v>110</v>
      </c>
      <c r="F14801" s="75">
        <f>IF(CECCZ="CZ03",'Outside Temp'!B14801,IF(CECCZ="CZ04",'Outside Temp'!B14802,IF(CECCZ="CZ12",'Outside Temp'!B14803, IF(CECCZ="CZ13",'Outside Temp'!B14804))))</f>
        <v>57</v>
      </c>
      <c r="G14801" s="12">
        <f t="shared" si="3"/>
        <v>1</v>
      </c>
    </row>
    <row r="14802" ht="15.75" customHeight="1">
      <c r="A14802" s="13">
        <v>42279.208333333336</v>
      </c>
      <c r="B14802" s="73">
        <f t="shared" si="1"/>
        <v>42279</v>
      </c>
      <c r="C14802" s="74">
        <f>IF(NewCustomer="Yes", IF(COUNTIF($I$2:$I$11,B14802)&gt;0,0,WEEKDAY(B14802,2)),IF(COUNTIF($I$2:$I$21,B14802)&gt;0,0,WEEKDAY(B14802,2)))</f>
        <v>5</v>
      </c>
      <c r="D14802" s="74">
        <f t="shared" si="2"/>
        <v>5</v>
      </c>
      <c r="E14802" s="12">
        <f>IFERROR(VLOOKUP(A14802,'IDAR Meter Data'!$A:$B,2,1),"")</f>
        <v>110</v>
      </c>
      <c r="F14802" s="75">
        <f>IF(CECCZ="CZ03",'Outside Temp'!B14802,IF(CECCZ="CZ04",'Outside Temp'!B14803,IF(CECCZ="CZ12",'Outside Temp'!B14804, IF(CECCZ="CZ13",'Outside Temp'!B14805))))</f>
        <v>57</v>
      </c>
      <c r="G14802" s="12">
        <f t="shared" si="3"/>
        <v>1</v>
      </c>
    </row>
    <row r="14803" ht="15.75" customHeight="1">
      <c r="A14803" s="13">
        <v>42279.21875</v>
      </c>
      <c r="B14803" s="73">
        <f t="shared" si="1"/>
        <v>42279</v>
      </c>
      <c r="C14803" s="74">
        <f>IF(NewCustomer="Yes", IF(COUNTIF($I$2:$I$11,B14803)&gt;0,0,WEEKDAY(B14803,2)),IF(COUNTIF($I$2:$I$21,B14803)&gt;0,0,WEEKDAY(B14803,2)))</f>
        <v>5</v>
      </c>
      <c r="D14803" s="74">
        <f t="shared" si="2"/>
        <v>5</v>
      </c>
      <c r="E14803" s="12">
        <f>IFERROR(VLOOKUP(A14803,'IDAR Meter Data'!$A:$B,2,1),"")</f>
        <v>105</v>
      </c>
      <c r="F14803" s="75">
        <f>IF(CECCZ="CZ03",'Outside Temp'!B14803,IF(CECCZ="CZ04",'Outside Temp'!B14804,IF(CECCZ="CZ12",'Outside Temp'!B14805, IF(CECCZ="CZ13",'Outside Temp'!B14806))))</f>
        <v>57</v>
      </c>
      <c r="G14803" s="12">
        <f t="shared" si="3"/>
        <v>1</v>
      </c>
    </row>
    <row r="14804" ht="15.75" customHeight="1">
      <c r="A14804" s="13">
        <v>42279.229166666664</v>
      </c>
      <c r="B14804" s="73">
        <f t="shared" si="1"/>
        <v>42279</v>
      </c>
      <c r="C14804" s="74">
        <f>IF(NewCustomer="Yes", IF(COUNTIF($I$2:$I$11,B14804)&gt;0,0,WEEKDAY(B14804,2)),IF(COUNTIF($I$2:$I$21,B14804)&gt;0,0,WEEKDAY(B14804,2)))</f>
        <v>5</v>
      </c>
      <c r="D14804" s="74">
        <f t="shared" si="2"/>
        <v>5</v>
      </c>
      <c r="E14804" s="12">
        <f>IFERROR(VLOOKUP(A14804,'IDAR Meter Data'!$A:$B,2,1),"")</f>
        <v>116</v>
      </c>
      <c r="F14804" s="75">
        <f>IF(CECCZ="CZ03",'Outside Temp'!B14804,IF(CECCZ="CZ04",'Outside Temp'!B14805,IF(CECCZ="CZ12",'Outside Temp'!B14806, IF(CECCZ="CZ13",'Outside Temp'!B14807))))</f>
        <v>57</v>
      </c>
      <c r="G14804" s="12">
        <f t="shared" si="3"/>
        <v>1</v>
      </c>
    </row>
    <row r="14805" ht="15.75" customHeight="1">
      <c r="A14805" s="13">
        <v>42279.239583333336</v>
      </c>
      <c r="B14805" s="73">
        <f t="shared" si="1"/>
        <v>42279</v>
      </c>
      <c r="C14805" s="74">
        <f>IF(NewCustomer="Yes", IF(COUNTIF($I$2:$I$11,B14805)&gt;0,0,WEEKDAY(B14805,2)),IF(COUNTIF($I$2:$I$21,B14805)&gt;0,0,WEEKDAY(B14805,2)))</f>
        <v>5</v>
      </c>
      <c r="D14805" s="74">
        <f t="shared" si="2"/>
        <v>5</v>
      </c>
      <c r="E14805" s="12">
        <f>IFERROR(VLOOKUP(A14805,'IDAR Meter Data'!$A:$B,2,1),"")</f>
        <v>113</v>
      </c>
      <c r="F14805" s="75">
        <f>IF(CECCZ="CZ03",'Outside Temp'!B14805,IF(CECCZ="CZ04",'Outside Temp'!B14806,IF(CECCZ="CZ12",'Outside Temp'!B14807, IF(CECCZ="CZ13",'Outside Temp'!B14808))))</f>
        <v>57</v>
      </c>
      <c r="G14805" s="12">
        <f t="shared" si="3"/>
        <v>1</v>
      </c>
    </row>
    <row r="14806" ht="15.75" customHeight="1">
      <c r="A14806" s="13">
        <v>42279.25</v>
      </c>
      <c r="B14806" s="73">
        <f t="shared" si="1"/>
        <v>42279</v>
      </c>
      <c r="C14806" s="74">
        <f>IF(NewCustomer="Yes", IF(COUNTIF($I$2:$I$11,B14806)&gt;0,0,WEEKDAY(B14806,2)),IF(COUNTIF($I$2:$I$21,B14806)&gt;0,0,WEEKDAY(B14806,2)))</f>
        <v>5</v>
      </c>
      <c r="D14806" s="74">
        <f t="shared" si="2"/>
        <v>6</v>
      </c>
      <c r="E14806" s="12">
        <f>IFERROR(VLOOKUP(A14806,'IDAR Meter Data'!$A:$B,2,1),"")</f>
        <v>116</v>
      </c>
      <c r="F14806" s="75">
        <f>IF(CECCZ="CZ03",'Outside Temp'!B14806,IF(CECCZ="CZ04",'Outside Temp'!B14807,IF(CECCZ="CZ12",'Outside Temp'!B14808, IF(CECCZ="CZ13",'Outside Temp'!B14809))))</f>
        <v>58.06666667</v>
      </c>
      <c r="G14806" s="12">
        <f t="shared" si="3"/>
        <v>1</v>
      </c>
    </row>
    <row r="14807" ht="15.75" customHeight="1">
      <c r="A14807" s="13">
        <v>42279.260416666664</v>
      </c>
      <c r="B14807" s="73">
        <f t="shared" si="1"/>
        <v>42279</v>
      </c>
      <c r="C14807" s="74">
        <f>IF(NewCustomer="Yes", IF(COUNTIF($I$2:$I$11,B14807)&gt;0,0,WEEKDAY(B14807,2)),IF(COUNTIF($I$2:$I$21,B14807)&gt;0,0,WEEKDAY(B14807,2)))</f>
        <v>5</v>
      </c>
      <c r="D14807" s="74">
        <f t="shared" si="2"/>
        <v>6</v>
      </c>
      <c r="E14807" s="12">
        <f>IFERROR(VLOOKUP(A14807,'IDAR Meter Data'!$A:$B,2,1),"")</f>
        <v>117</v>
      </c>
      <c r="F14807" s="75">
        <f>IF(CECCZ="CZ03",'Outside Temp'!B14807,IF(CECCZ="CZ04",'Outside Temp'!B14808,IF(CECCZ="CZ12",'Outside Temp'!B14809, IF(CECCZ="CZ13",'Outside Temp'!B14810))))</f>
        <v>58.31666667</v>
      </c>
      <c r="G14807" s="12">
        <f t="shared" si="3"/>
        <v>1</v>
      </c>
    </row>
    <row r="14808" ht="15.75" customHeight="1">
      <c r="A14808" s="13">
        <v>42279.270833333336</v>
      </c>
      <c r="B14808" s="73">
        <f t="shared" si="1"/>
        <v>42279</v>
      </c>
      <c r="C14808" s="74">
        <f>IF(NewCustomer="Yes", IF(COUNTIF($I$2:$I$11,B14808)&gt;0,0,WEEKDAY(B14808,2)),IF(COUNTIF($I$2:$I$21,B14808)&gt;0,0,WEEKDAY(B14808,2)))</f>
        <v>5</v>
      </c>
      <c r="D14808" s="74">
        <f t="shared" si="2"/>
        <v>6</v>
      </c>
      <c r="E14808" s="12">
        <f>IFERROR(VLOOKUP(A14808,'IDAR Meter Data'!$A:$B,2,1),"")</f>
        <v>111</v>
      </c>
      <c r="F14808" s="75">
        <f>IF(CECCZ="CZ03",'Outside Temp'!B14808,IF(CECCZ="CZ04",'Outside Temp'!B14809,IF(CECCZ="CZ12",'Outside Temp'!B14810, IF(CECCZ="CZ13",'Outside Temp'!B14811))))</f>
        <v>58.56666667</v>
      </c>
      <c r="G14808" s="12">
        <f t="shared" si="3"/>
        <v>1</v>
      </c>
    </row>
    <row r="14809" ht="15.75" customHeight="1">
      <c r="A14809" s="13">
        <v>42279.28125</v>
      </c>
      <c r="B14809" s="73">
        <f t="shared" si="1"/>
        <v>42279</v>
      </c>
      <c r="C14809" s="74">
        <f>IF(NewCustomer="Yes", IF(COUNTIF($I$2:$I$11,B14809)&gt;0,0,WEEKDAY(B14809,2)),IF(COUNTIF($I$2:$I$21,B14809)&gt;0,0,WEEKDAY(B14809,2)))</f>
        <v>5</v>
      </c>
      <c r="D14809" s="74">
        <f t="shared" si="2"/>
        <v>6</v>
      </c>
      <c r="E14809" s="12">
        <f>IFERROR(VLOOKUP(A14809,'IDAR Meter Data'!$A:$B,2,1),"")</f>
        <v>123</v>
      </c>
      <c r="F14809" s="75">
        <f>IF(CECCZ="CZ03",'Outside Temp'!B14809,IF(CECCZ="CZ04",'Outside Temp'!B14810,IF(CECCZ="CZ12",'Outside Temp'!B14811, IF(CECCZ="CZ13",'Outside Temp'!B14812))))</f>
        <v>58.81666667</v>
      </c>
      <c r="G14809" s="12">
        <f t="shared" si="3"/>
        <v>1</v>
      </c>
    </row>
    <row r="14810" ht="15.75" customHeight="1">
      <c r="A14810" s="13">
        <v>42279.291666666664</v>
      </c>
      <c r="B14810" s="73">
        <f t="shared" si="1"/>
        <v>42279</v>
      </c>
      <c r="C14810" s="74">
        <f>IF(NewCustomer="Yes", IF(COUNTIF($I$2:$I$11,B14810)&gt;0,0,WEEKDAY(B14810,2)),IF(COUNTIF($I$2:$I$21,B14810)&gt;0,0,WEEKDAY(B14810,2)))</f>
        <v>5</v>
      </c>
      <c r="D14810" s="74">
        <f t="shared" si="2"/>
        <v>7</v>
      </c>
      <c r="E14810" s="12">
        <f>IFERROR(VLOOKUP(A14810,'IDAR Meter Data'!$A:$B,2,1),"")</f>
        <v>115</v>
      </c>
      <c r="F14810" s="75">
        <f>IF(CECCZ="CZ03",'Outside Temp'!B14810,IF(CECCZ="CZ04",'Outside Temp'!B14811,IF(CECCZ="CZ12",'Outside Temp'!B14812, IF(CECCZ="CZ13",'Outside Temp'!B14813))))</f>
        <v>59.2</v>
      </c>
      <c r="G14810" s="12">
        <f t="shared" si="3"/>
        <v>1</v>
      </c>
    </row>
    <row r="14811" ht="15.75" customHeight="1">
      <c r="A14811" s="13">
        <v>42279.302083333336</v>
      </c>
      <c r="B14811" s="73">
        <f t="shared" si="1"/>
        <v>42279</v>
      </c>
      <c r="C14811" s="74">
        <f>IF(NewCustomer="Yes", IF(COUNTIF($I$2:$I$11,B14811)&gt;0,0,WEEKDAY(B14811,2)),IF(COUNTIF($I$2:$I$21,B14811)&gt;0,0,WEEKDAY(B14811,2)))</f>
        <v>5</v>
      </c>
      <c r="D14811" s="74">
        <f t="shared" si="2"/>
        <v>7</v>
      </c>
      <c r="E14811" s="12">
        <f>IFERROR(VLOOKUP(A14811,'IDAR Meter Data'!$A:$B,2,1),"")</f>
        <v>170</v>
      </c>
      <c r="F14811" s="75">
        <f>IF(CECCZ="CZ03",'Outside Temp'!B14811,IF(CECCZ="CZ04",'Outside Temp'!B14812,IF(CECCZ="CZ12",'Outside Temp'!B14813, IF(CECCZ="CZ13",'Outside Temp'!B14814))))</f>
        <v>59.95</v>
      </c>
      <c r="G14811" s="12">
        <f t="shared" si="3"/>
        <v>1</v>
      </c>
    </row>
    <row r="14812" ht="15.75" customHeight="1">
      <c r="A14812" s="13">
        <v>42279.3125</v>
      </c>
      <c r="B14812" s="73">
        <f t="shared" si="1"/>
        <v>42279</v>
      </c>
      <c r="C14812" s="74">
        <f>IF(NewCustomer="Yes", IF(COUNTIF($I$2:$I$11,B14812)&gt;0,0,WEEKDAY(B14812,2)),IF(COUNTIF($I$2:$I$21,B14812)&gt;0,0,WEEKDAY(B14812,2)))</f>
        <v>5</v>
      </c>
      <c r="D14812" s="74">
        <f t="shared" si="2"/>
        <v>7</v>
      </c>
      <c r="E14812" s="12">
        <f>IFERROR(VLOOKUP(A14812,'IDAR Meter Data'!$A:$B,2,1),"")</f>
        <v>166</v>
      </c>
      <c r="F14812" s="75">
        <f>IF(CECCZ="CZ03",'Outside Temp'!B14812,IF(CECCZ="CZ04",'Outside Temp'!B14813,IF(CECCZ="CZ12",'Outside Temp'!B14814, IF(CECCZ="CZ13",'Outside Temp'!B14815))))</f>
        <v>60.7</v>
      </c>
      <c r="G14812" s="12">
        <f t="shared" si="3"/>
        <v>1</v>
      </c>
    </row>
    <row r="14813" ht="15.75" customHeight="1">
      <c r="A14813" s="13">
        <v>42279.322916666664</v>
      </c>
      <c r="B14813" s="73">
        <f t="shared" si="1"/>
        <v>42279</v>
      </c>
      <c r="C14813" s="74">
        <f>IF(NewCustomer="Yes", IF(COUNTIF($I$2:$I$11,B14813)&gt;0,0,WEEKDAY(B14813,2)),IF(COUNTIF($I$2:$I$21,B14813)&gt;0,0,WEEKDAY(B14813,2)))</f>
        <v>5</v>
      </c>
      <c r="D14813" s="74">
        <f t="shared" si="2"/>
        <v>7</v>
      </c>
      <c r="E14813" s="12">
        <f>IFERROR(VLOOKUP(A14813,'IDAR Meter Data'!$A:$B,2,1),"")</f>
        <v>162</v>
      </c>
      <c r="F14813" s="75">
        <f>IF(CECCZ="CZ03",'Outside Temp'!B14813,IF(CECCZ="CZ04",'Outside Temp'!B14814,IF(CECCZ="CZ12",'Outside Temp'!B14815, IF(CECCZ="CZ13",'Outside Temp'!B14816))))</f>
        <v>61.45</v>
      </c>
      <c r="G14813" s="12">
        <f t="shared" si="3"/>
        <v>1</v>
      </c>
    </row>
    <row r="14814" ht="15.75" customHeight="1">
      <c r="A14814" s="13">
        <v>42279.333333333336</v>
      </c>
      <c r="B14814" s="73">
        <f t="shared" si="1"/>
        <v>42279</v>
      </c>
      <c r="C14814" s="74">
        <f>IF(NewCustomer="Yes", IF(COUNTIF($I$2:$I$11,B14814)&gt;0,0,WEEKDAY(B14814,2)),IF(COUNTIF($I$2:$I$21,B14814)&gt;0,0,WEEKDAY(B14814,2)))</f>
        <v>5</v>
      </c>
      <c r="D14814" s="74">
        <f t="shared" si="2"/>
        <v>8</v>
      </c>
      <c r="E14814" s="12">
        <f>IFERROR(VLOOKUP(A14814,'IDAR Meter Data'!$A:$B,2,1),"")</f>
        <v>179</v>
      </c>
      <c r="F14814" s="75">
        <f>IF(CECCZ="CZ03",'Outside Temp'!B14814,IF(CECCZ="CZ04",'Outside Temp'!B14815,IF(CECCZ="CZ12",'Outside Temp'!B14816, IF(CECCZ="CZ13",'Outside Temp'!B14817))))</f>
        <v>62.26666667</v>
      </c>
      <c r="G14814" s="12">
        <f t="shared" si="3"/>
        <v>1</v>
      </c>
    </row>
    <row r="14815" ht="15.75" customHeight="1">
      <c r="A14815" s="13">
        <v>42279.34375</v>
      </c>
      <c r="B14815" s="73">
        <f t="shared" si="1"/>
        <v>42279</v>
      </c>
      <c r="C14815" s="74">
        <f>IF(NewCustomer="Yes", IF(COUNTIF($I$2:$I$11,B14815)&gt;0,0,WEEKDAY(B14815,2)),IF(COUNTIF($I$2:$I$21,B14815)&gt;0,0,WEEKDAY(B14815,2)))</f>
        <v>5</v>
      </c>
      <c r="D14815" s="74">
        <f t="shared" si="2"/>
        <v>8</v>
      </c>
      <c r="E14815" s="12">
        <f>IFERROR(VLOOKUP(A14815,'IDAR Meter Data'!$A:$B,2,1),"")</f>
        <v>167</v>
      </c>
      <c r="F14815" s="75">
        <f>IF(CECCZ="CZ03",'Outside Temp'!B14815,IF(CECCZ="CZ04",'Outside Temp'!B14816,IF(CECCZ="CZ12",'Outside Temp'!B14817, IF(CECCZ="CZ13",'Outside Temp'!B14818))))</f>
        <v>63.26666667</v>
      </c>
      <c r="G14815" s="12">
        <f t="shared" si="3"/>
        <v>1</v>
      </c>
    </row>
    <row r="14816" ht="15.75" customHeight="1">
      <c r="A14816" s="13">
        <v>42279.354166666664</v>
      </c>
      <c r="B14816" s="73">
        <f t="shared" si="1"/>
        <v>42279</v>
      </c>
      <c r="C14816" s="74">
        <f>IF(NewCustomer="Yes", IF(COUNTIF($I$2:$I$11,B14816)&gt;0,0,WEEKDAY(B14816,2)),IF(COUNTIF($I$2:$I$21,B14816)&gt;0,0,WEEKDAY(B14816,2)))</f>
        <v>5</v>
      </c>
      <c r="D14816" s="74">
        <f t="shared" si="2"/>
        <v>8</v>
      </c>
      <c r="E14816" s="12">
        <f>IFERROR(VLOOKUP(A14816,'IDAR Meter Data'!$A:$B,2,1),"")</f>
        <v>180</v>
      </c>
      <c r="F14816" s="75">
        <f>IF(CECCZ="CZ03",'Outside Temp'!B14816,IF(CECCZ="CZ04",'Outside Temp'!B14817,IF(CECCZ="CZ12",'Outside Temp'!B14818, IF(CECCZ="CZ13",'Outside Temp'!B14819))))</f>
        <v>64.26666667</v>
      </c>
      <c r="G14816" s="12">
        <f t="shared" si="3"/>
        <v>1</v>
      </c>
    </row>
    <row r="14817" ht="15.75" customHeight="1">
      <c r="A14817" s="13">
        <v>42279.364583333336</v>
      </c>
      <c r="B14817" s="73">
        <f t="shared" si="1"/>
        <v>42279</v>
      </c>
      <c r="C14817" s="74">
        <f>IF(NewCustomer="Yes", IF(COUNTIF($I$2:$I$11,B14817)&gt;0,0,WEEKDAY(B14817,2)),IF(COUNTIF($I$2:$I$21,B14817)&gt;0,0,WEEKDAY(B14817,2)))</f>
        <v>5</v>
      </c>
      <c r="D14817" s="74">
        <f t="shared" si="2"/>
        <v>8</v>
      </c>
      <c r="E14817" s="12">
        <f>IFERROR(VLOOKUP(A14817,'IDAR Meter Data'!$A:$B,2,1),"")</f>
        <v>186</v>
      </c>
      <c r="F14817" s="75">
        <f>IF(CECCZ="CZ03",'Outside Temp'!B14817,IF(CECCZ="CZ04",'Outside Temp'!B14818,IF(CECCZ="CZ12",'Outside Temp'!B14819, IF(CECCZ="CZ13",'Outside Temp'!B14820))))</f>
        <v>65.26666667</v>
      </c>
      <c r="G14817" s="12">
        <f t="shared" si="3"/>
        <v>2</v>
      </c>
    </row>
    <row r="14818" ht="15.75" customHeight="1">
      <c r="A14818" s="13">
        <v>42279.375</v>
      </c>
      <c r="B14818" s="73">
        <f t="shared" si="1"/>
        <v>42279</v>
      </c>
      <c r="C14818" s="74">
        <f>IF(NewCustomer="Yes", IF(COUNTIF($I$2:$I$11,B14818)&gt;0,0,WEEKDAY(B14818,2)),IF(COUNTIF($I$2:$I$21,B14818)&gt;0,0,WEEKDAY(B14818,2)))</f>
        <v>5</v>
      </c>
      <c r="D14818" s="74">
        <f t="shared" si="2"/>
        <v>9</v>
      </c>
      <c r="E14818" s="12">
        <f>IFERROR(VLOOKUP(A14818,'IDAR Meter Data'!$A:$B,2,1),"")</f>
        <v>200</v>
      </c>
      <c r="F14818" s="75">
        <f>IF(CECCZ="CZ03",'Outside Temp'!B14818,IF(CECCZ="CZ04",'Outside Temp'!B14819,IF(CECCZ="CZ12",'Outside Temp'!B14820, IF(CECCZ="CZ13",'Outside Temp'!B14821))))</f>
        <v>66</v>
      </c>
      <c r="G14818" s="12">
        <f t="shared" si="3"/>
        <v>2</v>
      </c>
    </row>
    <row r="14819" ht="15.75" customHeight="1">
      <c r="A14819" s="13">
        <v>42279.385416666664</v>
      </c>
      <c r="B14819" s="73">
        <f t="shared" si="1"/>
        <v>42279</v>
      </c>
      <c r="C14819" s="74">
        <f>IF(NewCustomer="Yes", IF(COUNTIF($I$2:$I$11,B14819)&gt;0,0,WEEKDAY(B14819,2)),IF(COUNTIF($I$2:$I$21,B14819)&gt;0,0,WEEKDAY(B14819,2)))</f>
        <v>5</v>
      </c>
      <c r="D14819" s="74">
        <f t="shared" si="2"/>
        <v>9</v>
      </c>
      <c r="E14819" s="12">
        <f>IFERROR(VLOOKUP(A14819,'IDAR Meter Data'!$A:$B,2,1),"")</f>
        <v>199</v>
      </c>
      <c r="F14819" s="75">
        <f>IF(CECCZ="CZ03",'Outside Temp'!B14819,IF(CECCZ="CZ04",'Outside Temp'!B14820,IF(CECCZ="CZ12",'Outside Temp'!B14821, IF(CECCZ="CZ13",'Outside Temp'!B14822))))</f>
        <v>66</v>
      </c>
      <c r="G14819" s="12">
        <f t="shared" si="3"/>
        <v>2</v>
      </c>
    </row>
    <row r="14820" ht="15.75" customHeight="1">
      <c r="A14820" s="13">
        <v>42279.395833333336</v>
      </c>
      <c r="B14820" s="73">
        <f t="shared" si="1"/>
        <v>42279</v>
      </c>
      <c r="C14820" s="74">
        <f>IF(NewCustomer="Yes", IF(COUNTIF($I$2:$I$11,B14820)&gt;0,0,WEEKDAY(B14820,2)),IF(COUNTIF($I$2:$I$21,B14820)&gt;0,0,WEEKDAY(B14820,2)))</f>
        <v>5</v>
      </c>
      <c r="D14820" s="74">
        <f t="shared" si="2"/>
        <v>9</v>
      </c>
      <c r="E14820" s="12">
        <f>IFERROR(VLOOKUP(A14820,'IDAR Meter Data'!$A:$B,2,1),"")</f>
        <v>199</v>
      </c>
      <c r="F14820" s="75">
        <f>IF(CECCZ="CZ03",'Outside Temp'!B14820,IF(CECCZ="CZ04",'Outside Temp'!B14821,IF(CECCZ="CZ12",'Outside Temp'!B14822, IF(CECCZ="CZ13",'Outside Temp'!B14823))))</f>
        <v>66</v>
      </c>
      <c r="G14820" s="12">
        <f t="shared" si="3"/>
        <v>2</v>
      </c>
    </row>
    <row r="14821" ht="15.75" customHeight="1">
      <c r="A14821" s="13">
        <v>42279.40625</v>
      </c>
      <c r="B14821" s="73">
        <f t="shared" si="1"/>
        <v>42279</v>
      </c>
      <c r="C14821" s="74">
        <f>IF(NewCustomer="Yes", IF(COUNTIF($I$2:$I$11,B14821)&gt;0,0,WEEKDAY(B14821,2)),IF(COUNTIF($I$2:$I$21,B14821)&gt;0,0,WEEKDAY(B14821,2)))</f>
        <v>5</v>
      </c>
      <c r="D14821" s="74">
        <f t="shared" si="2"/>
        <v>9</v>
      </c>
      <c r="E14821" s="12">
        <f>IFERROR(VLOOKUP(A14821,'IDAR Meter Data'!$A:$B,2,1),"")</f>
        <v>193</v>
      </c>
      <c r="F14821" s="75">
        <f>IF(CECCZ="CZ03",'Outside Temp'!B14821,IF(CECCZ="CZ04",'Outside Temp'!B14822,IF(CECCZ="CZ12",'Outside Temp'!B14823, IF(CECCZ="CZ13",'Outside Temp'!B14824))))</f>
        <v>66</v>
      </c>
      <c r="G14821" s="12">
        <f t="shared" si="3"/>
        <v>2</v>
      </c>
    </row>
    <row r="14822" ht="15.75" customHeight="1">
      <c r="A14822" s="13">
        <v>42279.416666666664</v>
      </c>
      <c r="B14822" s="73">
        <f t="shared" si="1"/>
        <v>42279</v>
      </c>
      <c r="C14822" s="74">
        <f>IF(NewCustomer="Yes", IF(COUNTIF($I$2:$I$11,B14822)&gt;0,0,WEEKDAY(B14822,2)),IF(COUNTIF($I$2:$I$21,B14822)&gt;0,0,WEEKDAY(B14822,2)))</f>
        <v>5</v>
      </c>
      <c r="D14822" s="74">
        <f t="shared" si="2"/>
        <v>10</v>
      </c>
      <c r="E14822" s="12">
        <f>IFERROR(VLOOKUP(A14822,'IDAR Meter Data'!$A:$B,2,1),"")</f>
        <v>204</v>
      </c>
      <c r="F14822" s="75">
        <f>IF(CECCZ="CZ03",'Outside Temp'!B14822,IF(CECCZ="CZ04",'Outside Temp'!B14823,IF(CECCZ="CZ12",'Outside Temp'!B14824, IF(CECCZ="CZ13",'Outside Temp'!B14825))))</f>
        <v>66.13333333</v>
      </c>
      <c r="G14822" s="12">
        <f t="shared" si="3"/>
        <v>2</v>
      </c>
    </row>
    <row r="14823" ht="15.75" customHeight="1">
      <c r="A14823" s="13">
        <v>42279.427083333336</v>
      </c>
      <c r="B14823" s="73">
        <f t="shared" si="1"/>
        <v>42279</v>
      </c>
      <c r="C14823" s="74">
        <f>IF(NewCustomer="Yes", IF(COUNTIF($I$2:$I$11,B14823)&gt;0,0,WEEKDAY(B14823,2)),IF(COUNTIF($I$2:$I$21,B14823)&gt;0,0,WEEKDAY(B14823,2)))</f>
        <v>5</v>
      </c>
      <c r="D14823" s="74">
        <f t="shared" si="2"/>
        <v>10</v>
      </c>
      <c r="E14823" s="12">
        <f>IFERROR(VLOOKUP(A14823,'IDAR Meter Data'!$A:$B,2,1),"")</f>
        <v>212</v>
      </c>
      <c r="F14823" s="75">
        <f>IF(CECCZ="CZ03",'Outside Temp'!B14823,IF(CECCZ="CZ04",'Outside Temp'!B14824,IF(CECCZ="CZ12",'Outside Temp'!B14825, IF(CECCZ="CZ13",'Outside Temp'!B14826))))</f>
        <v>66.63333333</v>
      </c>
      <c r="G14823" s="12">
        <f t="shared" si="3"/>
        <v>2</v>
      </c>
    </row>
    <row r="14824" ht="15.75" customHeight="1">
      <c r="A14824" s="13">
        <v>42279.4375</v>
      </c>
      <c r="B14824" s="73">
        <f t="shared" si="1"/>
        <v>42279</v>
      </c>
      <c r="C14824" s="74">
        <f>IF(NewCustomer="Yes", IF(COUNTIF($I$2:$I$11,B14824)&gt;0,0,WEEKDAY(B14824,2)),IF(COUNTIF($I$2:$I$21,B14824)&gt;0,0,WEEKDAY(B14824,2)))</f>
        <v>5</v>
      </c>
      <c r="D14824" s="74">
        <f t="shared" si="2"/>
        <v>10</v>
      </c>
      <c r="E14824" s="12">
        <f>IFERROR(VLOOKUP(A14824,'IDAR Meter Data'!$A:$B,2,1),"")</f>
        <v>203</v>
      </c>
      <c r="F14824" s="75">
        <f>IF(CECCZ="CZ03",'Outside Temp'!B14824,IF(CECCZ="CZ04",'Outside Temp'!B14825,IF(CECCZ="CZ12",'Outside Temp'!B14826, IF(CECCZ="CZ13",'Outside Temp'!B14827))))</f>
        <v>67.13333333</v>
      </c>
      <c r="G14824" s="12">
        <f t="shared" si="3"/>
        <v>2</v>
      </c>
    </row>
    <row r="14825" ht="15.75" customHeight="1">
      <c r="A14825" s="13">
        <v>42279.447916666664</v>
      </c>
      <c r="B14825" s="73">
        <f t="shared" si="1"/>
        <v>42279</v>
      </c>
      <c r="C14825" s="74">
        <f>IF(NewCustomer="Yes", IF(COUNTIF($I$2:$I$11,B14825)&gt;0,0,WEEKDAY(B14825,2)),IF(COUNTIF($I$2:$I$21,B14825)&gt;0,0,WEEKDAY(B14825,2)))</f>
        <v>5</v>
      </c>
      <c r="D14825" s="74">
        <f t="shared" si="2"/>
        <v>10</v>
      </c>
      <c r="E14825" s="12">
        <f>IFERROR(VLOOKUP(A14825,'IDAR Meter Data'!$A:$B,2,1),"")</f>
        <v>198</v>
      </c>
      <c r="F14825" s="75">
        <f>IF(CECCZ="CZ03",'Outside Temp'!B14825,IF(CECCZ="CZ04",'Outside Temp'!B14826,IF(CECCZ="CZ12",'Outside Temp'!B14827, IF(CECCZ="CZ13",'Outside Temp'!B14828))))</f>
        <v>67.63333333</v>
      </c>
      <c r="G14825" s="12">
        <f t="shared" si="3"/>
        <v>2</v>
      </c>
    </row>
    <row r="14826" ht="15.75" customHeight="1">
      <c r="A14826" s="13">
        <v>42279.458333333336</v>
      </c>
      <c r="B14826" s="73">
        <f t="shared" si="1"/>
        <v>42279</v>
      </c>
      <c r="C14826" s="74">
        <f>IF(NewCustomer="Yes", IF(COUNTIF($I$2:$I$11,B14826)&gt;0,0,WEEKDAY(B14826,2)),IF(COUNTIF($I$2:$I$21,B14826)&gt;0,0,WEEKDAY(B14826,2)))</f>
        <v>5</v>
      </c>
      <c r="D14826" s="74">
        <f t="shared" si="2"/>
        <v>11</v>
      </c>
      <c r="E14826" s="12">
        <f>IFERROR(VLOOKUP(A14826,'IDAR Meter Data'!$A:$B,2,1),"")</f>
        <v>201</v>
      </c>
      <c r="F14826" s="75">
        <f>IF(CECCZ="CZ03",'Outside Temp'!B14826,IF(CECCZ="CZ04",'Outside Temp'!B14827,IF(CECCZ="CZ12",'Outside Temp'!B14828, IF(CECCZ="CZ13",'Outside Temp'!B14829))))</f>
        <v>68.13333333</v>
      </c>
      <c r="G14826" s="12">
        <f t="shared" si="3"/>
        <v>2</v>
      </c>
    </row>
    <row r="14827" ht="15.75" customHeight="1">
      <c r="A14827" s="13">
        <v>42279.46875</v>
      </c>
      <c r="B14827" s="73">
        <f t="shared" si="1"/>
        <v>42279</v>
      </c>
      <c r="C14827" s="74">
        <f>IF(NewCustomer="Yes", IF(COUNTIF($I$2:$I$11,B14827)&gt;0,0,WEEKDAY(B14827,2)),IF(COUNTIF($I$2:$I$21,B14827)&gt;0,0,WEEKDAY(B14827,2)))</f>
        <v>5</v>
      </c>
      <c r="D14827" s="74">
        <f t="shared" si="2"/>
        <v>11</v>
      </c>
      <c r="E14827" s="12">
        <f>IFERROR(VLOOKUP(A14827,'IDAR Meter Data'!$A:$B,2,1),"")</f>
        <v>213</v>
      </c>
      <c r="F14827" s="75">
        <f>IF(CECCZ="CZ03",'Outside Temp'!B14827,IF(CECCZ="CZ04",'Outside Temp'!B14828,IF(CECCZ="CZ12",'Outside Temp'!B14829, IF(CECCZ="CZ13",'Outside Temp'!B14830))))</f>
        <v>68.63333333</v>
      </c>
      <c r="G14827" s="12">
        <f t="shared" si="3"/>
        <v>2</v>
      </c>
    </row>
    <row r="14828" ht="15.75" customHeight="1">
      <c r="A14828" s="13">
        <v>42279.479166666664</v>
      </c>
      <c r="B14828" s="73">
        <f t="shared" si="1"/>
        <v>42279</v>
      </c>
      <c r="C14828" s="74">
        <f>IF(NewCustomer="Yes", IF(COUNTIF($I$2:$I$11,B14828)&gt;0,0,WEEKDAY(B14828,2)),IF(COUNTIF($I$2:$I$21,B14828)&gt;0,0,WEEKDAY(B14828,2)))</f>
        <v>5</v>
      </c>
      <c r="D14828" s="74">
        <f t="shared" si="2"/>
        <v>11</v>
      </c>
      <c r="E14828" s="12">
        <f>IFERROR(VLOOKUP(A14828,'IDAR Meter Data'!$A:$B,2,1),"")</f>
        <v>215</v>
      </c>
      <c r="F14828" s="75">
        <f>IF(CECCZ="CZ03",'Outside Temp'!B14828,IF(CECCZ="CZ04",'Outside Temp'!B14829,IF(CECCZ="CZ12",'Outside Temp'!B14830, IF(CECCZ="CZ13",'Outside Temp'!B14831))))</f>
        <v>69.13333333</v>
      </c>
      <c r="G14828" s="12">
        <f t="shared" si="3"/>
        <v>2</v>
      </c>
    </row>
    <row r="14829" ht="15.75" customHeight="1">
      <c r="A14829" s="13">
        <v>42279.489583333336</v>
      </c>
      <c r="B14829" s="73">
        <f t="shared" si="1"/>
        <v>42279</v>
      </c>
      <c r="C14829" s="74">
        <f>IF(NewCustomer="Yes", IF(COUNTIF($I$2:$I$11,B14829)&gt;0,0,WEEKDAY(B14829,2)),IF(COUNTIF($I$2:$I$21,B14829)&gt;0,0,WEEKDAY(B14829,2)))</f>
        <v>5</v>
      </c>
      <c r="D14829" s="74">
        <f t="shared" si="2"/>
        <v>11</v>
      </c>
      <c r="E14829" s="12">
        <f>IFERROR(VLOOKUP(A14829,'IDAR Meter Data'!$A:$B,2,1),"")</f>
        <v>209</v>
      </c>
      <c r="F14829" s="75">
        <f>IF(CECCZ="CZ03",'Outside Temp'!B14829,IF(CECCZ="CZ04",'Outside Temp'!B14830,IF(CECCZ="CZ12",'Outside Temp'!B14831, IF(CECCZ="CZ13",'Outside Temp'!B14832))))</f>
        <v>69.63333333</v>
      </c>
      <c r="G14829" s="12">
        <f t="shared" si="3"/>
        <v>2</v>
      </c>
    </row>
    <row r="14830" ht="15.75" customHeight="1">
      <c r="A14830" s="13">
        <v>42279.5</v>
      </c>
      <c r="B14830" s="73">
        <f t="shared" si="1"/>
        <v>42279</v>
      </c>
      <c r="C14830" s="74">
        <f>IF(NewCustomer="Yes", IF(COUNTIF($I$2:$I$11,B14830)&gt;0,0,WEEKDAY(B14830,2)),IF(COUNTIF($I$2:$I$21,B14830)&gt;0,0,WEEKDAY(B14830,2)))</f>
        <v>5</v>
      </c>
      <c r="D14830" s="74">
        <f t="shared" si="2"/>
        <v>12</v>
      </c>
      <c r="E14830" s="12">
        <f>IFERROR(VLOOKUP(A14830,'IDAR Meter Data'!$A:$B,2,1),"")</f>
        <v>205</v>
      </c>
      <c r="F14830" s="75">
        <f>IF(CECCZ="CZ03",'Outside Temp'!B14830,IF(CECCZ="CZ04",'Outside Temp'!B14831,IF(CECCZ="CZ12",'Outside Temp'!B14832, IF(CECCZ="CZ13",'Outside Temp'!B14833))))</f>
        <v>70.2</v>
      </c>
      <c r="G14830" s="12">
        <f t="shared" si="3"/>
        <v>3</v>
      </c>
    </row>
    <row r="14831" ht="15.75" customHeight="1">
      <c r="A14831" s="13">
        <v>42279.510416666664</v>
      </c>
      <c r="B14831" s="73">
        <f t="shared" si="1"/>
        <v>42279</v>
      </c>
      <c r="C14831" s="74">
        <f>IF(NewCustomer="Yes", IF(COUNTIF($I$2:$I$11,B14831)&gt;0,0,WEEKDAY(B14831,2)),IF(COUNTIF($I$2:$I$21,B14831)&gt;0,0,WEEKDAY(B14831,2)))</f>
        <v>5</v>
      </c>
      <c r="D14831" s="74">
        <f t="shared" si="2"/>
        <v>12</v>
      </c>
      <c r="E14831" s="12">
        <f>IFERROR(VLOOKUP(A14831,'IDAR Meter Data'!$A:$B,2,1),"")</f>
        <v>203</v>
      </c>
      <c r="F14831" s="75">
        <f>IF(CECCZ="CZ03",'Outside Temp'!B14831,IF(CECCZ="CZ04",'Outside Temp'!B14832,IF(CECCZ="CZ12",'Outside Temp'!B14833, IF(CECCZ="CZ13",'Outside Temp'!B14834))))</f>
        <v>70.95</v>
      </c>
      <c r="G14831" s="12">
        <f t="shared" si="3"/>
        <v>3</v>
      </c>
    </row>
    <row r="14832" ht="15.75" customHeight="1">
      <c r="A14832" s="13">
        <v>42279.520833333336</v>
      </c>
      <c r="B14832" s="73">
        <f t="shared" si="1"/>
        <v>42279</v>
      </c>
      <c r="C14832" s="74">
        <f>IF(NewCustomer="Yes", IF(COUNTIF($I$2:$I$11,B14832)&gt;0,0,WEEKDAY(B14832,2)),IF(COUNTIF($I$2:$I$21,B14832)&gt;0,0,WEEKDAY(B14832,2)))</f>
        <v>5</v>
      </c>
      <c r="D14832" s="74">
        <f t="shared" si="2"/>
        <v>12</v>
      </c>
      <c r="E14832" s="12">
        <f>IFERROR(VLOOKUP(A14832,'IDAR Meter Data'!$A:$B,2,1),"")</f>
        <v>218</v>
      </c>
      <c r="F14832" s="75">
        <f>IF(CECCZ="CZ03",'Outside Temp'!B14832,IF(CECCZ="CZ04",'Outside Temp'!B14833,IF(CECCZ="CZ12",'Outside Temp'!B14834, IF(CECCZ="CZ13",'Outside Temp'!B14835))))</f>
        <v>71.7</v>
      </c>
      <c r="G14832" s="12">
        <f t="shared" si="3"/>
        <v>3</v>
      </c>
    </row>
    <row r="14833" ht="15.75" customHeight="1">
      <c r="A14833" s="13">
        <v>42279.53125</v>
      </c>
      <c r="B14833" s="73">
        <f t="shared" si="1"/>
        <v>42279</v>
      </c>
      <c r="C14833" s="74">
        <f>IF(NewCustomer="Yes", IF(COUNTIF($I$2:$I$11,B14833)&gt;0,0,WEEKDAY(B14833,2)),IF(COUNTIF($I$2:$I$21,B14833)&gt;0,0,WEEKDAY(B14833,2)))</f>
        <v>5</v>
      </c>
      <c r="D14833" s="74">
        <f t="shared" si="2"/>
        <v>12</v>
      </c>
      <c r="E14833" s="12">
        <f>IFERROR(VLOOKUP(A14833,'IDAR Meter Data'!$A:$B,2,1),"")</f>
        <v>211</v>
      </c>
      <c r="F14833" s="75">
        <f>IF(CECCZ="CZ03",'Outside Temp'!B14833,IF(CECCZ="CZ04",'Outside Temp'!B14834,IF(CECCZ="CZ12",'Outside Temp'!B14835, IF(CECCZ="CZ13",'Outside Temp'!B14836))))</f>
        <v>72.45</v>
      </c>
      <c r="G14833" s="12">
        <f t="shared" si="3"/>
        <v>3</v>
      </c>
    </row>
    <row r="14834" ht="15.75" customHeight="1">
      <c r="A14834" s="13">
        <v>42279.541666666664</v>
      </c>
      <c r="B14834" s="73">
        <f t="shared" si="1"/>
        <v>42279</v>
      </c>
      <c r="C14834" s="74">
        <f>IF(NewCustomer="Yes", IF(COUNTIF($I$2:$I$11,B14834)&gt;0,0,WEEKDAY(B14834,2)),IF(COUNTIF($I$2:$I$21,B14834)&gt;0,0,WEEKDAY(B14834,2)))</f>
        <v>5</v>
      </c>
      <c r="D14834" s="74">
        <f t="shared" si="2"/>
        <v>13</v>
      </c>
      <c r="E14834" s="12">
        <f>IFERROR(VLOOKUP(A14834,'IDAR Meter Data'!$A:$B,2,1),"")</f>
        <v>200</v>
      </c>
      <c r="F14834" s="75">
        <f>IF(CECCZ="CZ03",'Outside Temp'!B14834,IF(CECCZ="CZ04",'Outside Temp'!B14835,IF(CECCZ="CZ12",'Outside Temp'!B14836, IF(CECCZ="CZ13",'Outside Temp'!B14837))))</f>
        <v>72.73333333</v>
      </c>
      <c r="G14834" s="12">
        <f t="shared" si="3"/>
        <v>3</v>
      </c>
    </row>
    <row r="14835" ht="15.75" customHeight="1">
      <c r="A14835" s="13">
        <v>42279.552083333336</v>
      </c>
      <c r="B14835" s="73">
        <f t="shared" si="1"/>
        <v>42279</v>
      </c>
      <c r="C14835" s="74">
        <f>IF(NewCustomer="Yes", IF(COUNTIF($I$2:$I$11,B14835)&gt;0,0,WEEKDAY(B14835,2)),IF(COUNTIF($I$2:$I$21,B14835)&gt;0,0,WEEKDAY(B14835,2)))</f>
        <v>5</v>
      </c>
      <c r="D14835" s="74">
        <f t="shared" si="2"/>
        <v>13</v>
      </c>
      <c r="E14835" s="12">
        <f>IFERROR(VLOOKUP(A14835,'IDAR Meter Data'!$A:$B,2,1),"")</f>
        <v>203</v>
      </c>
      <c r="F14835" s="75">
        <f>IF(CECCZ="CZ03",'Outside Temp'!B14835,IF(CECCZ="CZ04",'Outside Temp'!B14836,IF(CECCZ="CZ12",'Outside Temp'!B14837, IF(CECCZ="CZ13",'Outside Temp'!B14838))))</f>
        <v>71.73333333</v>
      </c>
      <c r="G14835" s="12">
        <f t="shared" si="3"/>
        <v>3</v>
      </c>
    </row>
    <row r="14836" ht="15.75" customHeight="1">
      <c r="A14836" s="13">
        <v>42279.5625</v>
      </c>
      <c r="B14836" s="73">
        <f t="shared" si="1"/>
        <v>42279</v>
      </c>
      <c r="C14836" s="74">
        <f>IF(NewCustomer="Yes", IF(COUNTIF($I$2:$I$11,B14836)&gt;0,0,WEEKDAY(B14836,2)),IF(COUNTIF($I$2:$I$21,B14836)&gt;0,0,WEEKDAY(B14836,2)))</f>
        <v>5</v>
      </c>
      <c r="D14836" s="74">
        <f t="shared" si="2"/>
        <v>13</v>
      </c>
      <c r="E14836" s="12">
        <f>IFERROR(VLOOKUP(A14836,'IDAR Meter Data'!$A:$B,2,1),"")</f>
        <v>204</v>
      </c>
      <c r="F14836" s="75">
        <f>IF(CECCZ="CZ03",'Outside Temp'!B14836,IF(CECCZ="CZ04",'Outside Temp'!B14837,IF(CECCZ="CZ12",'Outside Temp'!B14838, IF(CECCZ="CZ13",'Outside Temp'!B14839))))</f>
        <v>70.73333333</v>
      </c>
      <c r="G14836" s="12">
        <f t="shared" si="3"/>
        <v>3</v>
      </c>
    </row>
    <row r="14837" ht="15.75" customHeight="1">
      <c r="A14837" s="13">
        <v>42279.572916666664</v>
      </c>
      <c r="B14837" s="73">
        <f t="shared" si="1"/>
        <v>42279</v>
      </c>
      <c r="C14837" s="74">
        <f>IF(NewCustomer="Yes", IF(COUNTIF($I$2:$I$11,B14837)&gt;0,0,WEEKDAY(B14837,2)),IF(COUNTIF($I$2:$I$21,B14837)&gt;0,0,WEEKDAY(B14837,2)))</f>
        <v>5</v>
      </c>
      <c r="D14837" s="74">
        <f t="shared" si="2"/>
        <v>13</v>
      </c>
      <c r="E14837" s="12">
        <f>IFERROR(VLOOKUP(A14837,'IDAR Meter Data'!$A:$B,2,1),"")</f>
        <v>212</v>
      </c>
      <c r="F14837" s="75">
        <f>IF(CECCZ="CZ03",'Outside Temp'!B14837,IF(CECCZ="CZ04",'Outside Temp'!B14838,IF(CECCZ="CZ12",'Outside Temp'!B14839, IF(CECCZ="CZ13",'Outside Temp'!B14840))))</f>
        <v>69.73333333</v>
      </c>
      <c r="G14837" s="12">
        <f t="shared" si="3"/>
        <v>2</v>
      </c>
    </row>
    <row r="14838" ht="15.75" customHeight="1">
      <c r="A14838" s="13">
        <v>42279.583333333336</v>
      </c>
      <c r="B14838" s="73">
        <f t="shared" si="1"/>
        <v>42279</v>
      </c>
      <c r="C14838" s="74">
        <f>IF(NewCustomer="Yes", IF(COUNTIF($I$2:$I$11,B14838)&gt;0,0,WEEKDAY(B14838,2)),IF(COUNTIF($I$2:$I$21,B14838)&gt;0,0,WEEKDAY(B14838,2)))</f>
        <v>5</v>
      </c>
      <c r="D14838" s="74">
        <f t="shared" si="2"/>
        <v>14</v>
      </c>
      <c r="E14838" s="12">
        <f>IFERROR(VLOOKUP(A14838,'IDAR Meter Data'!$A:$B,2,1),"")</f>
        <v>210</v>
      </c>
      <c r="F14838" s="75">
        <f>IF(CECCZ="CZ03",'Outside Temp'!B14838,IF(CECCZ="CZ04",'Outside Temp'!B14839,IF(CECCZ="CZ12",'Outside Temp'!B14840, IF(CECCZ="CZ13",'Outside Temp'!B14841))))</f>
        <v>68.93333333</v>
      </c>
      <c r="G14838" s="12">
        <f t="shared" si="3"/>
        <v>2</v>
      </c>
    </row>
    <row r="14839" ht="15.75" customHeight="1">
      <c r="A14839" s="13">
        <v>42279.59375</v>
      </c>
      <c r="B14839" s="73">
        <f t="shared" si="1"/>
        <v>42279</v>
      </c>
      <c r="C14839" s="74">
        <f>IF(NewCustomer="Yes", IF(COUNTIF($I$2:$I$11,B14839)&gt;0,0,WEEKDAY(B14839,2)),IF(COUNTIF($I$2:$I$21,B14839)&gt;0,0,WEEKDAY(B14839,2)))</f>
        <v>5</v>
      </c>
      <c r="D14839" s="74">
        <f t="shared" si="2"/>
        <v>14</v>
      </c>
      <c r="E14839" s="12">
        <f>IFERROR(VLOOKUP(A14839,'IDAR Meter Data'!$A:$B,2,1),"")</f>
        <v>218</v>
      </c>
      <c r="F14839" s="75">
        <f>IF(CECCZ="CZ03",'Outside Temp'!B14839,IF(CECCZ="CZ04",'Outside Temp'!B14840,IF(CECCZ="CZ12",'Outside Temp'!B14841, IF(CECCZ="CZ13",'Outside Temp'!B14842))))</f>
        <v>68.68333333</v>
      </c>
      <c r="G14839" s="12">
        <f t="shared" si="3"/>
        <v>2</v>
      </c>
    </row>
    <row r="14840" ht="15.75" customHeight="1">
      <c r="A14840" s="13">
        <v>42279.604166666664</v>
      </c>
      <c r="B14840" s="73">
        <f t="shared" si="1"/>
        <v>42279</v>
      </c>
      <c r="C14840" s="74">
        <f>IF(NewCustomer="Yes", IF(COUNTIF($I$2:$I$11,B14840)&gt;0,0,WEEKDAY(B14840,2)),IF(COUNTIF($I$2:$I$21,B14840)&gt;0,0,WEEKDAY(B14840,2)))</f>
        <v>5</v>
      </c>
      <c r="D14840" s="74">
        <f t="shared" si="2"/>
        <v>14</v>
      </c>
      <c r="E14840" s="12">
        <f>IFERROR(VLOOKUP(A14840,'IDAR Meter Data'!$A:$B,2,1),"")</f>
        <v>229</v>
      </c>
      <c r="F14840" s="75">
        <f>IF(CECCZ="CZ03",'Outside Temp'!B14840,IF(CECCZ="CZ04",'Outside Temp'!B14841,IF(CECCZ="CZ12",'Outside Temp'!B14842, IF(CECCZ="CZ13",'Outside Temp'!B14843))))</f>
        <v>68.43333333</v>
      </c>
      <c r="G14840" s="12">
        <f t="shared" si="3"/>
        <v>2</v>
      </c>
    </row>
    <row r="14841" ht="15.75" customHeight="1">
      <c r="A14841" s="13">
        <v>42279.614583333336</v>
      </c>
      <c r="B14841" s="73">
        <f t="shared" si="1"/>
        <v>42279</v>
      </c>
      <c r="C14841" s="74">
        <f>IF(NewCustomer="Yes", IF(COUNTIF($I$2:$I$11,B14841)&gt;0,0,WEEKDAY(B14841,2)),IF(COUNTIF($I$2:$I$21,B14841)&gt;0,0,WEEKDAY(B14841,2)))</f>
        <v>5</v>
      </c>
      <c r="D14841" s="74">
        <f t="shared" si="2"/>
        <v>14</v>
      </c>
      <c r="E14841" s="12">
        <f>IFERROR(VLOOKUP(A14841,'IDAR Meter Data'!$A:$B,2,1),"")</f>
        <v>224</v>
      </c>
      <c r="F14841" s="75">
        <f>IF(CECCZ="CZ03",'Outside Temp'!B14841,IF(CECCZ="CZ04",'Outside Temp'!B14842,IF(CECCZ="CZ12",'Outside Temp'!B14843, IF(CECCZ="CZ13",'Outside Temp'!B14844))))</f>
        <v>68.18333333</v>
      </c>
      <c r="G14841" s="12">
        <f t="shared" si="3"/>
        <v>2</v>
      </c>
    </row>
    <row r="14842" ht="15.75" customHeight="1">
      <c r="A14842" s="13">
        <v>42279.625</v>
      </c>
      <c r="B14842" s="73">
        <f t="shared" si="1"/>
        <v>42279</v>
      </c>
      <c r="C14842" s="74">
        <f>IF(NewCustomer="Yes", IF(COUNTIF($I$2:$I$11,B14842)&gt;0,0,WEEKDAY(B14842,2)),IF(COUNTIF($I$2:$I$21,B14842)&gt;0,0,WEEKDAY(B14842,2)))</f>
        <v>5</v>
      </c>
      <c r="D14842" s="74">
        <f t="shared" si="2"/>
        <v>15</v>
      </c>
      <c r="E14842" s="12">
        <f>IFERROR(VLOOKUP(A14842,'IDAR Meter Data'!$A:$B,2,1),"")</f>
        <v>220</v>
      </c>
      <c r="F14842" s="75">
        <f>IF(CECCZ="CZ03",'Outside Temp'!B14842,IF(CECCZ="CZ04",'Outside Temp'!B14843,IF(CECCZ="CZ12",'Outside Temp'!B14844, IF(CECCZ="CZ13",'Outside Temp'!B14845))))</f>
        <v>68.06666667</v>
      </c>
      <c r="G14842" s="12">
        <f t="shared" si="3"/>
        <v>2</v>
      </c>
    </row>
    <row r="14843" ht="15.75" customHeight="1">
      <c r="A14843" s="13">
        <v>42279.635416666664</v>
      </c>
      <c r="B14843" s="73">
        <f t="shared" si="1"/>
        <v>42279</v>
      </c>
      <c r="C14843" s="74">
        <f>IF(NewCustomer="Yes", IF(COUNTIF($I$2:$I$11,B14843)&gt;0,0,WEEKDAY(B14843,2)),IF(COUNTIF($I$2:$I$21,B14843)&gt;0,0,WEEKDAY(B14843,2)))</f>
        <v>5</v>
      </c>
      <c r="D14843" s="74">
        <f t="shared" si="2"/>
        <v>15</v>
      </c>
      <c r="E14843" s="12">
        <f>IFERROR(VLOOKUP(A14843,'IDAR Meter Data'!$A:$B,2,1),"")</f>
        <v>219</v>
      </c>
      <c r="F14843" s="75">
        <f>IF(CECCZ="CZ03",'Outside Temp'!B14843,IF(CECCZ="CZ04",'Outside Temp'!B14844,IF(CECCZ="CZ12",'Outside Temp'!B14845, IF(CECCZ="CZ13",'Outside Temp'!B14846))))</f>
        <v>68.31666667</v>
      </c>
      <c r="G14843" s="12">
        <f t="shared" si="3"/>
        <v>2</v>
      </c>
    </row>
    <row r="14844" ht="15.75" customHeight="1">
      <c r="A14844" s="13">
        <v>42279.645833333336</v>
      </c>
      <c r="B14844" s="73">
        <f t="shared" si="1"/>
        <v>42279</v>
      </c>
      <c r="C14844" s="74">
        <f>IF(NewCustomer="Yes", IF(COUNTIF($I$2:$I$11,B14844)&gt;0,0,WEEKDAY(B14844,2)),IF(COUNTIF($I$2:$I$21,B14844)&gt;0,0,WEEKDAY(B14844,2)))</f>
        <v>5</v>
      </c>
      <c r="D14844" s="74">
        <f t="shared" si="2"/>
        <v>15</v>
      </c>
      <c r="E14844" s="12">
        <f>IFERROR(VLOOKUP(A14844,'IDAR Meter Data'!$A:$B,2,1),"")</f>
        <v>217</v>
      </c>
      <c r="F14844" s="75">
        <f>IF(CECCZ="CZ03",'Outside Temp'!B14844,IF(CECCZ="CZ04",'Outside Temp'!B14845,IF(CECCZ="CZ12",'Outside Temp'!B14846, IF(CECCZ="CZ13",'Outside Temp'!B14847))))</f>
        <v>68.56666667</v>
      </c>
      <c r="G14844" s="12">
        <f t="shared" si="3"/>
        <v>2</v>
      </c>
    </row>
    <row r="14845" ht="15.75" customHeight="1">
      <c r="A14845" s="13">
        <v>42279.65625</v>
      </c>
      <c r="B14845" s="73">
        <f t="shared" si="1"/>
        <v>42279</v>
      </c>
      <c r="C14845" s="74">
        <f>IF(NewCustomer="Yes", IF(COUNTIF($I$2:$I$11,B14845)&gt;0,0,WEEKDAY(B14845,2)),IF(COUNTIF($I$2:$I$21,B14845)&gt;0,0,WEEKDAY(B14845,2)))</f>
        <v>5</v>
      </c>
      <c r="D14845" s="74">
        <f t="shared" si="2"/>
        <v>15</v>
      </c>
      <c r="E14845" s="12">
        <f>IFERROR(VLOOKUP(A14845,'IDAR Meter Data'!$A:$B,2,1),"")</f>
        <v>238</v>
      </c>
      <c r="F14845" s="75">
        <f>IF(CECCZ="CZ03",'Outside Temp'!B14845,IF(CECCZ="CZ04",'Outside Temp'!B14846,IF(CECCZ="CZ12",'Outside Temp'!B14847, IF(CECCZ="CZ13",'Outside Temp'!B14848))))</f>
        <v>68.81666667</v>
      </c>
      <c r="G14845" s="12">
        <f t="shared" si="3"/>
        <v>2</v>
      </c>
    </row>
    <row r="14846" ht="15.75" customHeight="1">
      <c r="A14846" s="13">
        <v>42279.666666666664</v>
      </c>
      <c r="B14846" s="73">
        <f t="shared" si="1"/>
        <v>42279</v>
      </c>
      <c r="C14846" s="74">
        <f>IF(NewCustomer="Yes", IF(COUNTIF($I$2:$I$11,B14846)&gt;0,0,WEEKDAY(B14846,2)),IF(COUNTIF($I$2:$I$21,B14846)&gt;0,0,WEEKDAY(B14846,2)))</f>
        <v>5</v>
      </c>
      <c r="D14846" s="74">
        <f t="shared" si="2"/>
        <v>16</v>
      </c>
      <c r="E14846" s="12">
        <f>IFERROR(VLOOKUP(A14846,'IDAR Meter Data'!$A:$B,2,1),"")</f>
        <v>215</v>
      </c>
      <c r="F14846" s="75">
        <f>IF(CECCZ="CZ03",'Outside Temp'!B14846,IF(CECCZ="CZ04",'Outside Temp'!B14847,IF(CECCZ="CZ12",'Outside Temp'!B14848, IF(CECCZ="CZ13",'Outside Temp'!B14849))))</f>
        <v>68.86666667</v>
      </c>
      <c r="G14846" s="12">
        <f t="shared" si="3"/>
        <v>2</v>
      </c>
    </row>
    <row r="14847" ht="15.75" customHeight="1">
      <c r="A14847" s="13">
        <v>42279.677083333336</v>
      </c>
      <c r="B14847" s="73">
        <f t="shared" si="1"/>
        <v>42279</v>
      </c>
      <c r="C14847" s="74">
        <f>IF(NewCustomer="Yes", IF(COUNTIF($I$2:$I$11,B14847)&gt;0,0,WEEKDAY(B14847,2)),IF(COUNTIF($I$2:$I$21,B14847)&gt;0,0,WEEKDAY(B14847,2)))</f>
        <v>5</v>
      </c>
      <c r="D14847" s="74">
        <f t="shared" si="2"/>
        <v>16</v>
      </c>
      <c r="E14847" s="12">
        <f>IFERROR(VLOOKUP(A14847,'IDAR Meter Data'!$A:$B,2,1),"")</f>
        <v>230</v>
      </c>
      <c r="F14847" s="75">
        <f>IF(CECCZ="CZ03",'Outside Temp'!B14847,IF(CECCZ="CZ04",'Outside Temp'!B14848,IF(CECCZ="CZ12",'Outside Temp'!B14849, IF(CECCZ="CZ13",'Outside Temp'!B14850))))</f>
        <v>68.36666667</v>
      </c>
      <c r="G14847" s="12">
        <f t="shared" si="3"/>
        <v>2</v>
      </c>
    </row>
    <row r="14848" ht="15.75" customHeight="1">
      <c r="A14848" s="13">
        <v>42279.6875</v>
      </c>
      <c r="B14848" s="73">
        <f t="shared" si="1"/>
        <v>42279</v>
      </c>
      <c r="C14848" s="74">
        <f>IF(NewCustomer="Yes", IF(COUNTIF($I$2:$I$11,B14848)&gt;0,0,WEEKDAY(B14848,2)),IF(COUNTIF($I$2:$I$21,B14848)&gt;0,0,WEEKDAY(B14848,2)))</f>
        <v>5</v>
      </c>
      <c r="D14848" s="74">
        <f t="shared" si="2"/>
        <v>16</v>
      </c>
      <c r="E14848" s="12">
        <f>IFERROR(VLOOKUP(A14848,'IDAR Meter Data'!$A:$B,2,1),"")</f>
        <v>219</v>
      </c>
      <c r="F14848" s="75">
        <f>IF(CECCZ="CZ03",'Outside Temp'!B14848,IF(CECCZ="CZ04",'Outside Temp'!B14849,IF(CECCZ="CZ12",'Outside Temp'!B14850, IF(CECCZ="CZ13",'Outside Temp'!B14851))))</f>
        <v>67.86666667</v>
      </c>
      <c r="G14848" s="12">
        <f t="shared" si="3"/>
        <v>2</v>
      </c>
    </row>
    <row r="14849" ht="15.75" customHeight="1">
      <c r="A14849" s="13">
        <v>42279.697916666664</v>
      </c>
      <c r="B14849" s="73">
        <f t="shared" si="1"/>
        <v>42279</v>
      </c>
      <c r="C14849" s="74">
        <f>IF(NewCustomer="Yes", IF(COUNTIF($I$2:$I$11,B14849)&gt;0,0,WEEKDAY(B14849,2)),IF(COUNTIF($I$2:$I$21,B14849)&gt;0,0,WEEKDAY(B14849,2)))</f>
        <v>5</v>
      </c>
      <c r="D14849" s="74">
        <f t="shared" si="2"/>
        <v>16</v>
      </c>
      <c r="E14849" s="12">
        <f>IFERROR(VLOOKUP(A14849,'IDAR Meter Data'!$A:$B,2,1),"")</f>
        <v>217</v>
      </c>
      <c r="F14849" s="75">
        <f>IF(CECCZ="CZ03",'Outside Temp'!B14849,IF(CECCZ="CZ04",'Outside Temp'!B14850,IF(CECCZ="CZ12",'Outside Temp'!B14851, IF(CECCZ="CZ13",'Outside Temp'!B14852))))</f>
        <v>67.36666667</v>
      </c>
      <c r="G14849" s="12">
        <f t="shared" si="3"/>
        <v>2</v>
      </c>
    </row>
    <row r="14850" ht="15.75" customHeight="1">
      <c r="A14850" s="13">
        <v>42279.708333333336</v>
      </c>
      <c r="B14850" s="73">
        <f t="shared" si="1"/>
        <v>42279</v>
      </c>
      <c r="C14850" s="74">
        <f>IF(NewCustomer="Yes", IF(COUNTIF($I$2:$I$11,B14850)&gt;0,0,WEEKDAY(B14850,2)),IF(COUNTIF($I$2:$I$21,B14850)&gt;0,0,WEEKDAY(B14850,2)))</f>
        <v>5</v>
      </c>
      <c r="D14850" s="74">
        <f t="shared" si="2"/>
        <v>17</v>
      </c>
      <c r="E14850" s="12">
        <f>IFERROR(VLOOKUP(A14850,'IDAR Meter Data'!$A:$B,2,1),"")</f>
        <v>222</v>
      </c>
      <c r="F14850" s="75">
        <f>IF(CECCZ="CZ03",'Outside Temp'!B14850,IF(CECCZ="CZ04",'Outside Temp'!B14851,IF(CECCZ="CZ12",'Outside Temp'!B14852, IF(CECCZ="CZ13",'Outside Temp'!B14853))))</f>
        <v>66.73333333</v>
      </c>
      <c r="G14850" s="12">
        <f t="shared" si="3"/>
        <v>2</v>
      </c>
    </row>
    <row r="14851" ht="15.75" customHeight="1">
      <c r="A14851" s="13">
        <v>42279.71875</v>
      </c>
      <c r="B14851" s="73">
        <f t="shared" si="1"/>
        <v>42279</v>
      </c>
      <c r="C14851" s="74">
        <f>IF(NewCustomer="Yes", IF(COUNTIF($I$2:$I$11,B14851)&gt;0,0,WEEKDAY(B14851,2)),IF(COUNTIF($I$2:$I$21,B14851)&gt;0,0,WEEKDAY(B14851,2)))</f>
        <v>5</v>
      </c>
      <c r="D14851" s="74">
        <f t="shared" si="2"/>
        <v>17</v>
      </c>
      <c r="E14851" s="12">
        <f>IFERROR(VLOOKUP(A14851,'IDAR Meter Data'!$A:$B,2,1),"")</f>
        <v>231</v>
      </c>
      <c r="F14851" s="75">
        <f>IF(CECCZ="CZ03",'Outside Temp'!B14851,IF(CECCZ="CZ04",'Outside Temp'!B14852,IF(CECCZ="CZ12",'Outside Temp'!B14853, IF(CECCZ="CZ13",'Outside Temp'!B14854))))</f>
        <v>65.73333333</v>
      </c>
      <c r="G14851" s="12">
        <f t="shared" si="3"/>
        <v>2</v>
      </c>
    </row>
    <row r="14852" ht="15.75" customHeight="1">
      <c r="A14852" s="13">
        <v>42279.729166666664</v>
      </c>
      <c r="B14852" s="73">
        <f t="shared" si="1"/>
        <v>42279</v>
      </c>
      <c r="C14852" s="74">
        <f>IF(NewCustomer="Yes", IF(COUNTIF($I$2:$I$11,B14852)&gt;0,0,WEEKDAY(B14852,2)),IF(COUNTIF($I$2:$I$21,B14852)&gt;0,0,WEEKDAY(B14852,2)))</f>
        <v>5</v>
      </c>
      <c r="D14852" s="74">
        <f t="shared" si="2"/>
        <v>17</v>
      </c>
      <c r="E14852" s="12">
        <f>IFERROR(VLOOKUP(A14852,'IDAR Meter Data'!$A:$B,2,1),"")</f>
        <v>210</v>
      </c>
      <c r="F14852" s="75">
        <f>IF(CECCZ="CZ03",'Outside Temp'!B14852,IF(CECCZ="CZ04",'Outside Temp'!B14853,IF(CECCZ="CZ12",'Outside Temp'!B14854, IF(CECCZ="CZ13",'Outside Temp'!B14855))))</f>
        <v>64.73333333</v>
      </c>
      <c r="G14852" s="12">
        <f t="shared" si="3"/>
        <v>1</v>
      </c>
    </row>
    <row r="14853" ht="15.75" customHeight="1">
      <c r="A14853" s="13">
        <v>42279.739583333336</v>
      </c>
      <c r="B14853" s="73">
        <f t="shared" si="1"/>
        <v>42279</v>
      </c>
      <c r="C14853" s="74">
        <f>IF(NewCustomer="Yes", IF(COUNTIF($I$2:$I$11,B14853)&gt;0,0,WEEKDAY(B14853,2)),IF(COUNTIF($I$2:$I$21,B14853)&gt;0,0,WEEKDAY(B14853,2)))</f>
        <v>5</v>
      </c>
      <c r="D14853" s="74">
        <f t="shared" si="2"/>
        <v>17</v>
      </c>
      <c r="E14853" s="12">
        <f>IFERROR(VLOOKUP(A14853,'IDAR Meter Data'!$A:$B,2,1),"")</f>
        <v>216</v>
      </c>
      <c r="F14853" s="75">
        <f>IF(CECCZ="CZ03",'Outside Temp'!B14853,IF(CECCZ="CZ04",'Outside Temp'!B14854,IF(CECCZ="CZ12",'Outside Temp'!B14855, IF(CECCZ="CZ13",'Outside Temp'!B14856))))</f>
        <v>63.73333333</v>
      </c>
      <c r="G14853" s="12">
        <f t="shared" si="3"/>
        <v>1</v>
      </c>
    </row>
    <row r="14854" ht="15.75" customHeight="1">
      <c r="A14854" s="13">
        <v>42279.75</v>
      </c>
      <c r="B14854" s="73">
        <f t="shared" si="1"/>
        <v>42279</v>
      </c>
      <c r="C14854" s="74">
        <f>IF(NewCustomer="Yes", IF(COUNTIF($I$2:$I$11,B14854)&gt;0,0,WEEKDAY(B14854,2)),IF(COUNTIF($I$2:$I$21,B14854)&gt;0,0,WEEKDAY(B14854,2)))</f>
        <v>5</v>
      </c>
      <c r="D14854" s="74">
        <f t="shared" si="2"/>
        <v>18</v>
      </c>
      <c r="E14854" s="12">
        <f>IFERROR(VLOOKUP(A14854,'IDAR Meter Data'!$A:$B,2,1),"")</f>
        <v>212</v>
      </c>
      <c r="F14854" s="75">
        <f>IF(CECCZ="CZ03",'Outside Temp'!B14854,IF(CECCZ="CZ04",'Outside Temp'!B14855,IF(CECCZ="CZ12",'Outside Temp'!B14856, IF(CECCZ="CZ13",'Outside Temp'!B14857))))</f>
        <v>62.86666667</v>
      </c>
      <c r="G14854" s="12">
        <f t="shared" si="3"/>
        <v>1</v>
      </c>
    </row>
    <row r="14855" ht="15.75" customHeight="1">
      <c r="A14855" s="13">
        <v>42279.760416666664</v>
      </c>
      <c r="B14855" s="73">
        <f t="shared" si="1"/>
        <v>42279</v>
      </c>
      <c r="C14855" s="74">
        <f>IF(NewCustomer="Yes", IF(COUNTIF($I$2:$I$11,B14855)&gt;0,0,WEEKDAY(B14855,2)),IF(COUNTIF($I$2:$I$21,B14855)&gt;0,0,WEEKDAY(B14855,2)))</f>
        <v>5</v>
      </c>
      <c r="D14855" s="74">
        <f t="shared" si="2"/>
        <v>18</v>
      </c>
      <c r="E14855" s="12">
        <f>IFERROR(VLOOKUP(A14855,'IDAR Meter Data'!$A:$B,2,1),"")</f>
        <v>221</v>
      </c>
      <c r="F14855" s="75">
        <f>IF(CECCZ="CZ03",'Outside Temp'!B14855,IF(CECCZ="CZ04",'Outside Temp'!B14856,IF(CECCZ="CZ12",'Outside Temp'!B14857, IF(CECCZ="CZ13",'Outside Temp'!B14858))))</f>
        <v>62.36666667</v>
      </c>
      <c r="G14855" s="12">
        <f t="shared" si="3"/>
        <v>1</v>
      </c>
    </row>
    <row r="14856" ht="15.75" customHeight="1">
      <c r="A14856" s="13">
        <v>42279.770833333336</v>
      </c>
      <c r="B14856" s="73">
        <f t="shared" si="1"/>
        <v>42279</v>
      </c>
      <c r="C14856" s="74">
        <f>IF(NewCustomer="Yes", IF(COUNTIF($I$2:$I$11,B14856)&gt;0,0,WEEKDAY(B14856,2)),IF(COUNTIF($I$2:$I$21,B14856)&gt;0,0,WEEKDAY(B14856,2)))</f>
        <v>5</v>
      </c>
      <c r="D14856" s="74">
        <f t="shared" si="2"/>
        <v>18</v>
      </c>
      <c r="E14856" s="12">
        <f>IFERROR(VLOOKUP(A14856,'IDAR Meter Data'!$A:$B,2,1),"")</f>
        <v>201</v>
      </c>
      <c r="F14856" s="75">
        <f>IF(CECCZ="CZ03",'Outside Temp'!B14856,IF(CECCZ="CZ04",'Outside Temp'!B14857,IF(CECCZ="CZ12",'Outside Temp'!B14858, IF(CECCZ="CZ13",'Outside Temp'!B14859))))</f>
        <v>61.86666667</v>
      </c>
      <c r="G14856" s="12">
        <f t="shared" si="3"/>
        <v>1</v>
      </c>
    </row>
    <row r="14857" ht="15.75" customHeight="1">
      <c r="A14857" s="13">
        <v>42279.78125</v>
      </c>
      <c r="B14857" s="73">
        <f t="shared" si="1"/>
        <v>42279</v>
      </c>
      <c r="C14857" s="74">
        <f>IF(NewCustomer="Yes", IF(COUNTIF($I$2:$I$11,B14857)&gt;0,0,WEEKDAY(B14857,2)),IF(COUNTIF($I$2:$I$21,B14857)&gt;0,0,WEEKDAY(B14857,2)))</f>
        <v>5</v>
      </c>
      <c r="D14857" s="74">
        <f t="shared" si="2"/>
        <v>18</v>
      </c>
      <c r="E14857" s="12">
        <f>IFERROR(VLOOKUP(A14857,'IDAR Meter Data'!$A:$B,2,1),"")</f>
        <v>207</v>
      </c>
      <c r="F14857" s="75">
        <f>IF(CECCZ="CZ03",'Outside Temp'!B14857,IF(CECCZ="CZ04",'Outside Temp'!B14858,IF(CECCZ="CZ12",'Outside Temp'!B14859, IF(CECCZ="CZ13",'Outside Temp'!B14860))))</f>
        <v>61.36666667</v>
      </c>
      <c r="G14857" s="12">
        <f t="shared" si="3"/>
        <v>1</v>
      </c>
    </row>
    <row r="14858" ht="15.75" customHeight="1">
      <c r="A14858" s="13">
        <v>42279.791666666664</v>
      </c>
      <c r="B14858" s="73">
        <f t="shared" si="1"/>
        <v>42279</v>
      </c>
      <c r="C14858" s="74">
        <f>IF(NewCustomer="Yes", IF(COUNTIF($I$2:$I$11,B14858)&gt;0,0,WEEKDAY(B14858,2)),IF(COUNTIF($I$2:$I$21,B14858)&gt;0,0,WEEKDAY(B14858,2)))</f>
        <v>5</v>
      </c>
      <c r="D14858" s="74">
        <f t="shared" si="2"/>
        <v>19</v>
      </c>
      <c r="E14858" s="12">
        <f>IFERROR(VLOOKUP(A14858,'IDAR Meter Data'!$A:$B,2,1),"")</f>
        <v>191</v>
      </c>
      <c r="F14858" s="75">
        <f>IF(CECCZ="CZ03",'Outside Temp'!B14858,IF(CECCZ="CZ04",'Outside Temp'!B14859,IF(CECCZ="CZ12",'Outside Temp'!B14860, IF(CECCZ="CZ13",'Outside Temp'!B14861))))</f>
        <v>61</v>
      </c>
      <c r="G14858" s="12">
        <f t="shared" si="3"/>
        <v>1</v>
      </c>
    </row>
    <row r="14859" ht="15.75" customHeight="1">
      <c r="A14859" s="13">
        <v>42279.802083333336</v>
      </c>
      <c r="B14859" s="73">
        <f t="shared" si="1"/>
        <v>42279</v>
      </c>
      <c r="C14859" s="74">
        <f>IF(NewCustomer="Yes", IF(COUNTIF($I$2:$I$11,B14859)&gt;0,0,WEEKDAY(B14859,2)),IF(COUNTIF($I$2:$I$21,B14859)&gt;0,0,WEEKDAY(B14859,2)))</f>
        <v>5</v>
      </c>
      <c r="D14859" s="74">
        <f t="shared" si="2"/>
        <v>19</v>
      </c>
      <c r="E14859" s="12">
        <f>IFERROR(VLOOKUP(A14859,'IDAR Meter Data'!$A:$B,2,1),"")</f>
        <v>129</v>
      </c>
      <c r="F14859" s="75">
        <f>IF(CECCZ="CZ03",'Outside Temp'!B14859,IF(CECCZ="CZ04",'Outside Temp'!B14860,IF(CECCZ="CZ12",'Outside Temp'!B14861, IF(CECCZ="CZ13",'Outside Temp'!B14862))))</f>
        <v>61</v>
      </c>
      <c r="G14859" s="12">
        <f t="shared" si="3"/>
        <v>1</v>
      </c>
    </row>
    <row r="14860" ht="15.75" customHeight="1">
      <c r="A14860" s="13">
        <v>42279.8125</v>
      </c>
      <c r="B14860" s="73">
        <f t="shared" si="1"/>
        <v>42279</v>
      </c>
      <c r="C14860" s="74">
        <f>IF(NewCustomer="Yes", IF(COUNTIF($I$2:$I$11,B14860)&gt;0,0,WEEKDAY(B14860,2)),IF(COUNTIF($I$2:$I$21,B14860)&gt;0,0,WEEKDAY(B14860,2)))</f>
        <v>5</v>
      </c>
      <c r="D14860" s="74">
        <f t="shared" si="2"/>
        <v>19</v>
      </c>
      <c r="E14860" s="12">
        <f>IFERROR(VLOOKUP(A14860,'IDAR Meter Data'!$A:$B,2,1),"")</f>
        <v>129</v>
      </c>
      <c r="F14860" s="75">
        <f>IF(CECCZ="CZ03",'Outside Temp'!B14860,IF(CECCZ="CZ04",'Outside Temp'!B14861,IF(CECCZ="CZ12",'Outside Temp'!B14862, IF(CECCZ="CZ13",'Outside Temp'!B14863))))</f>
        <v>61</v>
      </c>
      <c r="G14860" s="12">
        <f t="shared" si="3"/>
        <v>1</v>
      </c>
    </row>
    <row r="14861" ht="15.75" customHeight="1">
      <c r="A14861" s="13">
        <v>42279.822916666664</v>
      </c>
      <c r="B14861" s="73">
        <f t="shared" si="1"/>
        <v>42279</v>
      </c>
      <c r="C14861" s="74">
        <f>IF(NewCustomer="Yes", IF(COUNTIF($I$2:$I$11,B14861)&gt;0,0,WEEKDAY(B14861,2)),IF(COUNTIF($I$2:$I$21,B14861)&gt;0,0,WEEKDAY(B14861,2)))</f>
        <v>5</v>
      </c>
      <c r="D14861" s="74">
        <f t="shared" si="2"/>
        <v>19</v>
      </c>
      <c r="E14861" s="12">
        <f>IFERROR(VLOOKUP(A14861,'IDAR Meter Data'!$A:$B,2,1),"")</f>
        <v>123</v>
      </c>
      <c r="F14861" s="75">
        <f>IF(CECCZ="CZ03",'Outside Temp'!B14861,IF(CECCZ="CZ04",'Outside Temp'!B14862,IF(CECCZ="CZ12",'Outside Temp'!B14863, IF(CECCZ="CZ13",'Outside Temp'!B14864))))</f>
        <v>61</v>
      </c>
      <c r="G14861" s="12">
        <f t="shared" si="3"/>
        <v>1</v>
      </c>
    </row>
    <row r="14862" ht="15.75" customHeight="1">
      <c r="A14862" s="13">
        <v>42279.833333333336</v>
      </c>
      <c r="B14862" s="73">
        <f t="shared" si="1"/>
        <v>42279</v>
      </c>
      <c r="C14862" s="74">
        <f>IF(NewCustomer="Yes", IF(COUNTIF($I$2:$I$11,B14862)&gt;0,0,WEEKDAY(B14862,2)),IF(COUNTIF($I$2:$I$21,B14862)&gt;0,0,WEEKDAY(B14862,2)))</f>
        <v>5</v>
      </c>
      <c r="D14862" s="74">
        <f t="shared" si="2"/>
        <v>20</v>
      </c>
      <c r="E14862" s="12">
        <f>IFERROR(VLOOKUP(A14862,'IDAR Meter Data'!$A:$B,2,1),"")</f>
        <v>118</v>
      </c>
      <c r="F14862" s="75">
        <f>IF(CECCZ="CZ03",'Outside Temp'!B14862,IF(CECCZ="CZ04",'Outside Temp'!B14863,IF(CECCZ="CZ12",'Outside Temp'!B14864, IF(CECCZ="CZ13",'Outside Temp'!B14865))))</f>
        <v>60.93333333</v>
      </c>
      <c r="G14862" s="12">
        <f t="shared" si="3"/>
        <v>1</v>
      </c>
    </row>
    <row r="14863" ht="15.75" customHeight="1">
      <c r="A14863" s="13">
        <v>42279.84375</v>
      </c>
      <c r="B14863" s="73">
        <f t="shared" si="1"/>
        <v>42279</v>
      </c>
      <c r="C14863" s="74">
        <f>IF(NewCustomer="Yes", IF(COUNTIF($I$2:$I$11,B14863)&gt;0,0,WEEKDAY(B14863,2)),IF(COUNTIF($I$2:$I$21,B14863)&gt;0,0,WEEKDAY(B14863,2)))</f>
        <v>5</v>
      </c>
      <c r="D14863" s="74">
        <f t="shared" si="2"/>
        <v>20</v>
      </c>
      <c r="E14863" s="12">
        <f>IFERROR(VLOOKUP(A14863,'IDAR Meter Data'!$A:$B,2,1),"")</f>
        <v>129</v>
      </c>
      <c r="F14863" s="75">
        <f>IF(CECCZ="CZ03",'Outside Temp'!B14863,IF(CECCZ="CZ04",'Outside Temp'!B14864,IF(CECCZ="CZ12",'Outside Temp'!B14865, IF(CECCZ="CZ13",'Outside Temp'!B14866))))</f>
        <v>60.68333333</v>
      </c>
      <c r="G14863" s="12">
        <f t="shared" si="3"/>
        <v>1</v>
      </c>
    </row>
    <row r="14864" ht="15.75" customHeight="1">
      <c r="A14864" s="13">
        <v>42279.854166666664</v>
      </c>
      <c r="B14864" s="73">
        <f t="shared" si="1"/>
        <v>42279</v>
      </c>
      <c r="C14864" s="74">
        <f>IF(NewCustomer="Yes", IF(COUNTIF($I$2:$I$11,B14864)&gt;0,0,WEEKDAY(B14864,2)),IF(COUNTIF($I$2:$I$21,B14864)&gt;0,0,WEEKDAY(B14864,2)))</f>
        <v>5</v>
      </c>
      <c r="D14864" s="74">
        <f t="shared" si="2"/>
        <v>20</v>
      </c>
      <c r="E14864" s="12">
        <f>IFERROR(VLOOKUP(A14864,'IDAR Meter Data'!$A:$B,2,1),"")</f>
        <v>123</v>
      </c>
      <c r="F14864" s="75">
        <f>IF(CECCZ="CZ03",'Outside Temp'!B14864,IF(CECCZ="CZ04",'Outside Temp'!B14865,IF(CECCZ="CZ12",'Outside Temp'!B14866, IF(CECCZ="CZ13",'Outside Temp'!B14867))))</f>
        <v>60.43333333</v>
      </c>
      <c r="G14864" s="12">
        <f t="shared" si="3"/>
        <v>1</v>
      </c>
    </row>
    <row r="14865" ht="15.75" customHeight="1">
      <c r="A14865" s="13">
        <v>42279.864583333336</v>
      </c>
      <c r="B14865" s="73">
        <f t="shared" si="1"/>
        <v>42279</v>
      </c>
      <c r="C14865" s="74">
        <f>IF(NewCustomer="Yes", IF(COUNTIF($I$2:$I$11,B14865)&gt;0,0,WEEKDAY(B14865,2)),IF(COUNTIF($I$2:$I$21,B14865)&gt;0,0,WEEKDAY(B14865,2)))</f>
        <v>5</v>
      </c>
      <c r="D14865" s="74">
        <f t="shared" si="2"/>
        <v>20</v>
      </c>
      <c r="E14865" s="12">
        <f>IFERROR(VLOOKUP(A14865,'IDAR Meter Data'!$A:$B,2,1),"")</f>
        <v>119</v>
      </c>
      <c r="F14865" s="75">
        <f>IF(CECCZ="CZ03",'Outside Temp'!B14865,IF(CECCZ="CZ04",'Outside Temp'!B14866,IF(CECCZ="CZ12",'Outside Temp'!B14867, IF(CECCZ="CZ13",'Outside Temp'!B14868))))</f>
        <v>60.18333333</v>
      </c>
      <c r="G14865" s="12">
        <f t="shared" si="3"/>
        <v>1</v>
      </c>
    </row>
    <row r="14866" ht="15.75" customHeight="1">
      <c r="A14866" s="13">
        <v>42279.875</v>
      </c>
      <c r="B14866" s="73">
        <f t="shared" si="1"/>
        <v>42279</v>
      </c>
      <c r="C14866" s="74">
        <f>IF(NewCustomer="Yes", IF(COUNTIF($I$2:$I$11,B14866)&gt;0,0,WEEKDAY(B14866,2)),IF(COUNTIF($I$2:$I$21,B14866)&gt;0,0,WEEKDAY(B14866,2)))</f>
        <v>5</v>
      </c>
      <c r="D14866" s="74">
        <f t="shared" si="2"/>
        <v>21</v>
      </c>
      <c r="E14866" s="12">
        <f>IFERROR(VLOOKUP(A14866,'IDAR Meter Data'!$A:$B,2,1),"")</f>
        <v>119</v>
      </c>
      <c r="F14866" s="75">
        <f>IF(CECCZ="CZ03",'Outside Temp'!B14866,IF(CECCZ="CZ04",'Outside Temp'!B14867,IF(CECCZ="CZ12",'Outside Temp'!B14868, IF(CECCZ="CZ13",'Outside Temp'!B14869))))</f>
        <v>60</v>
      </c>
      <c r="G14866" s="12">
        <f t="shared" si="3"/>
        <v>1</v>
      </c>
    </row>
    <row r="14867" ht="15.75" customHeight="1">
      <c r="A14867" s="13">
        <v>42279.885416666664</v>
      </c>
      <c r="B14867" s="73">
        <f t="shared" si="1"/>
        <v>42279</v>
      </c>
      <c r="C14867" s="74">
        <f>IF(NewCustomer="Yes", IF(COUNTIF($I$2:$I$11,B14867)&gt;0,0,WEEKDAY(B14867,2)),IF(COUNTIF($I$2:$I$21,B14867)&gt;0,0,WEEKDAY(B14867,2)))</f>
        <v>5</v>
      </c>
      <c r="D14867" s="74">
        <f t="shared" si="2"/>
        <v>21</v>
      </c>
      <c r="E14867" s="12">
        <f>IFERROR(VLOOKUP(A14867,'IDAR Meter Data'!$A:$B,2,1),"")</f>
        <v>114</v>
      </c>
      <c r="F14867" s="75">
        <f>IF(CECCZ="CZ03",'Outside Temp'!B14867,IF(CECCZ="CZ04",'Outside Temp'!B14868,IF(CECCZ="CZ12",'Outside Temp'!B14869, IF(CECCZ="CZ13",'Outside Temp'!B14870))))</f>
        <v>60</v>
      </c>
      <c r="G14867" s="12">
        <f t="shared" si="3"/>
        <v>1</v>
      </c>
    </row>
    <row r="14868" ht="15.75" customHeight="1">
      <c r="A14868" s="13">
        <v>42279.895833333336</v>
      </c>
      <c r="B14868" s="73">
        <f t="shared" si="1"/>
        <v>42279</v>
      </c>
      <c r="C14868" s="74">
        <f>IF(NewCustomer="Yes", IF(COUNTIF($I$2:$I$11,B14868)&gt;0,0,WEEKDAY(B14868,2)),IF(COUNTIF($I$2:$I$21,B14868)&gt;0,0,WEEKDAY(B14868,2)))</f>
        <v>5</v>
      </c>
      <c r="D14868" s="74">
        <f t="shared" si="2"/>
        <v>21</v>
      </c>
      <c r="E14868" s="12">
        <f>IFERROR(VLOOKUP(A14868,'IDAR Meter Data'!$A:$B,2,1),"")</f>
        <v>113</v>
      </c>
      <c r="F14868" s="75">
        <f>IF(CECCZ="CZ03",'Outside Temp'!B14868,IF(CECCZ="CZ04",'Outside Temp'!B14869,IF(CECCZ="CZ12",'Outside Temp'!B14870, IF(CECCZ="CZ13",'Outside Temp'!B14871))))</f>
        <v>60</v>
      </c>
      <c r="G14868" s="12">
        <f t="shared" si="3"/>
        <v>1</v>
      </c>
    </row>
    <row r="14869" ht="15.75" customHeight="1">
      <c r="A14869" s="13">
        <v>42279.90625</v>
      </c>
      <c r="B14869" s="73">
        <f t="shared" si="1"/>
        <v>42279</v>
      </c>
      <c r="C14869" s="74">
        <f>IF(NewCustomer="Yes", IF(COUNTIF($I$2:$I$11,B14869)&gt;0,0,WEEKDAY(B14869,2)),IF(COUNTIF($I$2:$I$21,B14869)&gt;0,0,WEEKDAY(B14869,2)))</f>
        <v>5</v>
      </c>
      <c r="D14869" s="74">
        <f t="shared" si="2"/>
        <v>21</v>
      </c>
      <c r="E14869" s="12">
        <f>IFERROR(VLOOKUP(A14869,'IDAR Meter Data'!$A:$B,2,1),"")</f>
        <v>110</v>
      </c>
      <c r="F14869" s="75">
        <f>IF(CECCZ="CZ03",'Outside Temp'!B14869,IF(CECCZ="CZ04",'Outside Temp'!B14870,IF(CECCZ="CZ12",'Outside Temp'!B14871, IF(CECCZ="CZ13",'Outside Temp'!B14872))))</f>
        <v>60</v>
      </c>
      <c r="G14869" s="12">
        <f t="shared" si="3"/>
        <v>1</v>
      </c>
    </row>
    <row r="14870" ht="15.75" customHeight="1">
      <c r="A14870" s="13">
        <v>42279.916666666664</v>
      </c>
      <c r="B14870" s="73">
        <f t="shared" si="1"/>
        <v>42279</v>
      </c>
      <c r="C14870" s="74">
        <f>IF(NewCustomer="Yes", IF(COUNTIF($I$2:$I$11,B14870)&gt;0,0,WEEKDAY(B14870,2)),IF(COUNTIF($I$2:$I$21,B14870)&gt;0,0,WEEKDAY(B14870,2)))</f>
        <v>5</v>
      </c>
      <c r="D14870" s="74">
        <f t="shared" si="2"/>
        <v>22</v>
      </c>
      <c r="E14870" s="12">
        <f>IFERROR(VLOOKUP(A14870,'IDAR Meter Data'!$A:$B,2,1),"")</f>
        <v>107</v>
      </c>
      <c r="F14870" s="75">
        <f>IF(CECCZ="CZ03",'Outside Temp'!B14870,IF(CECCZ="CZ04",'Outside Temp'!B14871,IF(CECCZ="CZ12",'Outside Temp'!B14872, IF(CECCZ="CZ13",'Outside Temp'!B14873))))</f>
        <v>59.93333333</v>
      </c>
      <c r="G14870" s="12">
        <f t="shared" si="3"/>
        <v>1</v>
      </c>
    </row>
    <row r="14871" ht="15.75" customHeight="1">
      <c r="A14871" s="13">
        <v>42279.927083333336</v>
      </c>
      <c r="B14871" s="73">
        <f t="shared" si="1"/>
        <v>42279</v>
      </c>
      <c r="C14871" s="74">
        <f>IF(NewCustomer="Yes", IF(COUNTIF($I$2:$I$11,B14871)&gt;0,0,WEEKDAY(B14871,2)),IF(COUNTIF($I$2:$I$21,B14871)&gt;0,0,WEEKDAY(B14871,2)))</f>
        <v>5</v>
      </c>
      <c r="D14871" s="74">
        <f t="shared" si="2"/>
        <v>22</v>
      </c>
      <c r="E14871" s="12">
        <f>IFERROR(VLOOKUP(A14871,'IDAR Meter Data'!$A:$B,2,1),"")</f>
        <v>112</v>
      </c>
      <c r="F14871" s="75">
        <f>IF(CECCZ="CZ03",'Outside Temp'!B14871,IF(CECCZ="CZ04",'Outside Temp'!B14872,IF(CECCZ="CZ12",'Outside Temp'!B14873, IF(CECCZ="CZ13",'Outside Temp'!B14874))))</f>
        <v>59.68333333</v>
      </c>
      <c r="G14871" s="12">
        <f t="shared" si="3"/>
        <v>1</v>
      </c>
    </row>
    <row r="14872" ht="15.75" customHeight="1">
      <c r="A14872" s="13">
        <v>42279.9375</v>
      </c>
      <c r="B14872" s="73">
        <f t="shared" si="1"/>
        <v>42279</v>
      </c>
      <c r="C14872" s="74">
        <f>IF(NewCustomer="Yes", IF(COUNTIF($I$2:$I$11,B14872)&gt;0,0,WEEKDAY(B14872,2)),IF(COUNTIF($I$2:$I$21,B14872)&gt;0,0,WEEKDAY(B14872,2)))</f>
        <v>5</v>
      </c>
      <c r="D14872" s="74">
        <f t="shared" si="2"/>
        <v>22</v>
      </c>
      <c r="E14872" s="12">
        <f>IFERROR(VLOOKUP(A14872,'IDAR Meter Data'!$A:$B,2,1),"")</f>
        <v>120</v>
      </c>
      <c r="F14872" s="75">
        <f>IF(CECCZ="CZ03",'Outside Temp'!B14872,IF(CECCZ="CZ04",'Outside Temp'!B14873,IF(CECCZ="CZ12",'Outside Temp'!B14874, IF(CECCZ="CZ13",'Outside Temp'!B14875))))</f>
        <v>59.43333333</v>
      </c>
      <c r="G14872" s="12">
        <f t="shared" si="3"/>
        <v>1</v>
      </c>
    </row>
    <row r="14873" ht="15.75" customHeight="1">
      <c r="A14873" s="13">
        <v>42279.947916666664</v>
      </c>
      <c r="B14873" s="73">
        <f t="shared" si="1"/>
        <v>42279</v>
      </c>
      <c r="C14873" s="74">
        <f>IF(NewCustomer="Yes", IF(COUNTIF($I$2:$I$11,B14873)&gt;0,0,WEEKDAY(B14873,2)),IF(COUNTIF($I$2:$I$21,B14873)&gt;0,0,WEEKDAY(B14873,2)))</f>
        <v>5</v>
      </c>
      <c r="D14873" s="74">
        <f t="shared" si="2"/>
        <v>22</v>
      </c>
      <c r="E14873" s="12">
        <f>IFERROR(VLOOKUP(A14873,'IDAR Meter Data'!$A:$B,2,1),"")</f>
        <v>108</v>
      </c>
      <c r="F14873" s="75">
        <f>IF(CECCZ="CZ03",'Outside Temp'!B14873,IF(CECCZ="CZ04",'Outside Temp'!B14874,IF(CECCZ="CZ12",'Outside Temp'!B14875, IF(CECCZ="CZ13",'Outside Temp'!B14876))))</f>
        <v>59.18333333</v>
      </c>
      <c r="G14873" s="12">
        <f t="shared" si="3"/>
        <v>1</v>
      </c>
    </row>
    <row r="14874" ht="15.75" customHeight="1">
      <c r="A14874" s="13">
        <v>42279.958333333336</v>
      </c>
      <c r="B14874" s="73">
        <f t="shared" si="1"/>
        <v>42279</v>
      </c>
      <c r="C14874" s="74">
        <f>IF(NewCustomer="Yes", IF(COUNTIF($I$2:$I$11,B14874)&gt;0,0,WEEKDAY(B14874,2)),IF(COUNTIF($I$2:$I$21,B14874)&gt;0,0,WEEKDAY(B14874,2)))</f>
        <v>5</v>
      </c>
      <c r="D14874" s="74">
        <f t="shared" si="2"/>
        <v>23</v>
      </c>
      <c r="E14874" s="12">
        <f>IFERROR(VLOOKUP(A14874,'IDAR Meter Data'!$A:$B,2,1),"")</f>
        <v>110</v>
      </c>
      <c r="F14874" s="75">
        <f>IF(CECCZ="CZ03",'Outside Temp'!B14874,IF(CECCZ="CZ04",'Outside Temp'!B14875,IF(CECCZ="CZ12",'Outside Temp'!B14876, IF(CECCZ="CZ13",'Outside Temp'!B14877))))</f>
        <v>59</v>
      </c>
      <c r="G14874" s="12">
        <f t="shared" si="3"/>
        <v>1</v>
      </c>
    </row>
    <row r="14875" ht="15.75" customHeight="1">
      <c r="A14875" s="13">
        <v>42279.96875</v>
      </c>
      <c r="B14875" s="73">
        <f t="shared" si="1"/>
        <v>42279</v>
      </c>
      <c r="C14875" s="74">
        <f>IF(NewCustomer="Yes", IF(COUNTIF($I$2:$I$11,B14875)&gt;0,0,WEEKDAY(B14875,2)),IF(COUNTIF($I$2:$I$21,B14875)&gt;0,0,WEEKDAY(B14875,2)))</f>
        <v>5</v>
      </c>
      <c r="D14875" s="74">
        <f t="shared" si="2"/>
        <v>23</v>
      </c>
      <c r="E14875" s="12">
        <f>IFERROR(VLOOKUP(A14875,'IDAR Meter Data'!$A:$B,2,1),"")</f>
        <v>107</v>
      </c>
      <c r="F14875" s="75">
        <f>IF(CECCZ="CZ03",'Outside Temp'!B14875,IF(CECCZ="CZ04",'Outside Temp'!B14876,IF(CECCZ="CZ12",'Outside Temp'!B14877, IF(CECCZ="CZ13",'Outside Temp'!B14878))))</f>
        <v>59</v>
      </c>
      <c r="G14875" s="12">
        <f t="shared" si="3"/>
        <v>1</v>
      </c>
    </row>
    <row r="14876" ht="15.75" customHeight="1">
      <c r="A14876" s="13">
        <v>42279.979166666664</v>
      </c>
      <c r="B14876" s="73">
        <f t="shared" si="1"/>
        <v>42279</v>
      </c>
      <c r="C14876" s="74">
        <f>IF(NewCustomer="Yes", IF(COUNTIF($I$2:$I$11,B14876)&gt;0,0,WEEKDAY(B14876,2)),IF(COUNTIF($I$2:$I$21,B14876)&gt;0,0,WEEKDAY(B14876,2)))</f>
        <v>5</v>
      </c>
      <c r="D14876" s="74">
        <f t="shared" si="2"/>
        <v>23</v>
      </c>
      <c r="E14876" s="12">
        <f>IFERROR(VLOOKUP(A14876,'IDAR Meter Data'!$A:$B,2,1),"")</f>
        <v>106</v>
      </c>
      <c r="F14876" s="75">
        <f>IF(CECCZ="CZ03",'Outside Temp'!B14876,IF(CECCZ="CZ04",'Outside Temp'!B14877,IF(CECCZ="CZ12",'Outside Temp'!B14878, IF(CECCZ="CZ13",'Outside Temp'!B14879))))</f>
        <v>59</v>
      </c>
      <c r="G14876" s="12">
        <f t="shared" si="3"/>
        <v>1</v>
      </c>
    </row>
    <row r="14877" ht="15.75" customHeight="1">
      <c r="A14877" s="13">
        <v>42279.989583333336</v>
      </c>
      <c r="B14877" s="73">
        <f t="shared" si="1"/>
        <v>42279</v>
      </c>
      <c r="C14877" s="74">
        <f>IF(NewCustomer="Yes", IF(COUNTIF($I$2:$I$11,B14877)&gt;0,0,WEEKDAY(B14877,2)),IF(COUNTIF($I$2:$I$21,B14877)&gt;0,0,WEEKDAY(B14877,2)))</f>
        <v>5</v>
      </c>
      <c r="D14877" s="74">
        <f t="shared" si="2"/>
        <v>23</v>
      </c>
      <c r="E14877" s="12">
        <f>IFERROR(VLOOKUP(A14877,'IDAR Meter Data'!$A:$B,2,1),"")</f>
        <v>115</v>
      </c>
      <c r="F14877" s="75">
        <f>IF(CECCZ="CZ03",'Outside Temp'!B14877,IF(CECCZ="CZ04",'Outside Temp'!B14878,IF(CECCZ="CZ12",'Outside Temp'!B14879, IF(CECCZ="CZ13",'Outside Temp'!B14880))))</f>
        <v>59</v>
      </c>
      <c r="G14877" s="12">
        <f t="shared" si="3"/>
        <v>1</v>
      </c>
    </row>
    <row r="14878" ht="15.75" customHeight="1">
      <c r="A14878" s="13">
        <v>42280.0</v>
      </c>
      <c r="B14878" s="73">
        <f t="shared" si="1"/>
        <v>42280</v>
      </c>
      <c r="C14878" s="74">
        <f>IF(NewCustomer="Yes", IF(COUNTIF($I$2:$I$11,B14878)&gt;0,0,WEEKDAY(B14878,2)),IF(COUNTIF($I$2:$I$21,B14878)&gt;0,0,WEEKDAY(B14878,2)))</f>
        <v>6</v>
      </c>
      <c r="D14878" s="74">
        <f t="shared" si="2"/>
        <v>0</v>
      </c>
      <c r="E14878" s="12">
        <f>IFERROR(VLOOKUP(A14878,'IDAR Meter Data'!$A:$B,2,1),"")</f>
        <v>107</v>
      </c>
      <c r="F14878" s="75">
        <f>IF(CECCZ="CZ03",'Outside Temp'!B14878,IF(CECCZ="CZ04",'Outside Temp'!B14879,IF(CECCZ="CZ12",'Outside Temp'!B14880, IF(CECCZ="CZ13",'Outside Temp'!B14881))))</f>
        <v>58.93333333</v>
      </c>
      <c r="G14878" s="12">
        <f t="shared" si="3"/>
        <v>1</v>
      </c>
    </row>
    <row r="14879" ht="15.75" customHeight="1">
      <c r="A14879" s="13">
        <v>42280.010416666664</v>
      </c>
      <c r="B14879" s="73">
        <f t="shared" si="1"/>
        <v>42280</v>
      </c>
      <c r="C14879" s="74">
        <f>IF(NewCustomer="Yes", IF(COUNTIF($I$2:$I$11,B14879)&gt;0,0,WEEKDAY(B14879,2)),IF(COUNTIF($I$2:$I$21,B14879)&gt;0,0,WEEKDAY(B14879,2)))</f>
        <v>6</v>
      </c>
      <c r="D14879" s="74">
        <f t="shared" si="2"/>
        <v>0</v>
      </c>
      <c r="E14879" s="12">
        <f>IFERROR(VLOOKUP(A14879,'IDAR Meter Data'!$A:$B,2,1),"")</f>
        <v>100</v>
      </c>
      <c r="F14879" s="75">
        <f>IF(CECCZ="CZ03",'Outside Temp'!B14879,IF(CECCZ="CZ04",'Outside Temp'!B14880,IF(CECCZ="CZ12",'Outside Temp'!B14881, IF(CECCZ="CZ13",'Outside Temp'!B14882))))</f>
        <v>58.68333333</v>
      </c>
      <c r="G14879" s="12">
        <f t="shared" si="3"/>
        <v>1</v>
      </c>
    </row>
    <row r="14880" ht="15.75" customHeight="1">
      <c r="A14880" s="13">
        <v>42280.020833333336</v>
      </c>
      <c r="B14880" s="73">
        <f t="shared" si="1"/>
        <v>42280</v>
      </c>
      <c r="C14880" s="74">
        <f>IF(NewCustomer="Yes", IF(COUNTIF($I$2:$I$11,B14880)&gt;0,0,WEEKDAY(B14880,2)),IF(COUNTIF($I$2:$I$21,B14880)&gt;0,0,WEEKDAY(B14880,2)))</f>
        <v>6</v>
      </c>
      <c r="D14880" s="74">
        <f t="shared" si="2"/>
        <v>0</v>
      </c>
      <c r="E14880" s="12">
        <f>IFERROR(VLOOKUP(A14880,'IDAR Meter Data'!$A:$B,2,1),"")</f>
        <v>97</v>
      </c>
      <c r="F14880" s="75">
        <f>IF(CECCZ="CZ03",'Outside Temp'!B14880,IF(CECCZ="CZ04",'Outside Temp'!B14881,IF(CECCZ="CZ12",'Outside Temp'!B14882, IF(CECCZ="CZ13",'Outside Temp'!B14883))))</f>
        <v>58.43333333</v>
      </c>
      <c r="G14880" s="12">
        <f t="shared" si="3"/>
        <v>1</v>
      </c>
    </row>
    <row r="14881" ht="15.75" customHeight="1">
      <c r="A14881" s="13">
        <v>42280.03125</v>
      </c>
      <c r="B14881" s="73">
        <f t="shared" si="1"/>
        <v>42280</v>
      </c>
      <c r="C14881" s="74">
        <f>IF(NewCustomer="Yes", IF(COUNTIF($I$2:$I$11,B14881)&gt;0,0,WEEKDAY(B14881,2)),IF(COUNTIF($I$2:$I$21,B14881)&gt;0,0,WEEKDAY(B14881,2)))</f>
        <v>6</v>
      </c>
      <c r="D14881" s="74">
        <f t="shared" si="2"/>
        <v>0</v>
      </c>
      <c r="E14881" s="12">
        <f>IFERROR(VLOOKUP(A14881,'IDAR Meter Data'!$A:$B,2,1),"")</f>
        <v>102</v>
      </c>
      <c r="F14881" s="75">
        <f>IF(CECCZ="CZ03",'Outside Temp'!B14881,IF(CECCZ="CZ04",'Outside Temp'!B14882,IF(CECCZ="CZ12",'Outside Temp'!B14883, IF(CECCZ="CZ13",'Outside Temp'!B14884))))</f>
        <v>58.18333333</v>
      </c>
      <c r="G14881" s="12">
        <f t="shared" si="3"/>
        <v>1</v>
      </c>
    </row>
    <row r="14882" ht="15.75" customHeight="1">
      <c r="A14882" s="13">
        <v>42280.041666666664</v>
      </c>
      <c r="B14882" s="73">
        <f t="shared" si="1"/>
        <v>42280</v>
      </c>
      <c r="C14882" s="74">
        <f>IF(NewCustomer="Yes", IF(COUNTIF($I$2:$I$11,B14882)&gt;0,0,WEEKDAY(B14882,2)),IF(COUNTIF($I$2:$I$21,B14882)&gt;0,0,WEEKDAY(B14882,2)))</f>
        <v>6</v>
      </c>
      <c r="D14882" s="74">
        <f t="shared" si="2"/>
        <v>1</v>
      </c>
      <c r="E14882" s="12">
        <f>IFERROR(VLOOKUP(A14882,'IDAR Meter Data'!$A:$B,2,1),"")</f>
        <v>94</v>
      </c>
      <c r="F14882" s="75">
        <f>IF(CECCZ="CZ03",'Outside Temp'!B14882,IF(CECCZ="CZ04",'Outside Temp'!B14883,IF(CECCZ="CZ12",'Outside Temp'!B14884, IF(CECCZ="CZ13",'Outside Temp'!B14885))))</f>
        <v>58</v>
      </c>
      <c r="G14882" s="12">
        <f t="shared" si="3"/>
        <v>1</v>
      </c>
    </row>
    <row r="14883" ht="15.75" customHeight="1">
      <c r="A14883" s="13">
        <v>42280.052083333336</v>
      </c>
      <c r="B14883" s="73">
        <f t="shared" si="1"/>
        <v>42280</v>
      </c>
      <c r="C14883" s="74">
        <f>IF(NewCustomer="Yes", IF(COUNTIF($I$2:$I$11,B14883)&gt;0,0,WEEKDAY(B14883,2)),IF(COUNTIF($I$2:$I$21,B14883)&gt;0,0,WEEKDAY(B14883,2)))</f>
        <v>6</v>
      </c>
      <c r="D14883" s="74">
        <f t="shared" si="2"/>
        <v>1</v>
      </c>
      <c r="E14883" s="12">
        <f>IFERROR(VLOOKUP(A14883,'IDAR Meter Data'!$A:$B,2,1),"")</f>
        <v>97</v>
      </c>
      <c r="F14883" s="75">
        <f>IF(CECCZ="CZ03",'Outside Temp'!B14883,IF(CECCZ="CZ04",'Outside Temp'!B14884,IF(CECCZ="CZ12",'Outside Temp'!B14885, IF(CECCZ="CZ13",'Outside Temp'!B14886))))</f>
        <v>58</v>
      </c>
      <c r="G14883" s="12">
        <f t="shared" si="3"/>
        <v>1</v>
      </c>
    </row>
    <row r="14884" ht="15.75" customHeight="1">
      <c r="A14884" s="13">
        <v>42280.0625</v>
      </c>
      <c r="B14884" s="73">
        <f t="shared" si="1"/>
        <v>42280</v>
      </c>
      <c r="C14884" s="74">
        <f>IF(NewCustomer="Yes", IF(COUNTIF($I$2:$I$11,B14884)&gt;0,0,WEEKDAY(B14884,2)),IF(COUNTIF($I$2:$I$21,B14884)&gt;0,0,WEEKDAY(B14884,2)))</f>
        <v>6</v>
      </c>
      <c r="D14884" s="74">
        <f t="shared" si="2"/>
        <v>1</v>
      </c>
      <c r="E14884" s="12">
        <f>IFERROR(VLOOKUP(A14884,'IDAR Meter Data'!$A:$B,2,1),"")</f>
        <v>94</v>
      </c>
      <c r="F14884" s="75">
        <f>IF(CECCZ="CZ03",'Outside Temp'!B14884,IF(CECCZ="CZ04",'Outside Temp'!B14885,IF(CECCZ="CZ12",'Outside Temp'!B14886, IF(CECCZ="CZ13",'Outside Temp'!B14887))))</f>
        <v>58</v>
      </c>
      <c r="G14884" s="12">
        <f t="shared" si="3"/>
        <v>1</v>
      </c>
    </row>
    <row r="14885" ht="15.75" customHeight="1">
      <c r="A14885" s="13">
        <v>42280.072916666664</v>
      </c>
      <c r="B14885" s="73">
        <f t="shared" si="1"/>
        <v>42280</v>
      </c>
      <c r="C14885" s="74">
        <f>IF(NewCustomer="Yes", IF(COUNTIF($I$2:$I$11,B14885)&gt;0,0,WEEKDAY(B14885,2)),IF(COUNTIF($I$2:$I$21,B14885)&gt;0,0,WEEKDAY(B14885,2)))</f>
        <v>6</v>
      </c>
      <c r="D14885" s="74">
        <f t="shared" si="2"/>
        <v>1</v>
      </c>
      <c r="E14885" s="12">
        <f>IFERROR(VLOOKUP(A14885,'IDAR Meter Data'!$A:$B,2,1),"")</f>
        <v>94</v>
      </c>
      <c r="F14885" s="75">
        <f>IF(CECCZ="CZ03",'Outside Temp'!B14885,IF(CECCZ="CZ04",'Outside Temp'!B14886,IF(CECCZ="CZ12",'Outside Temp'!B14887, IF(CECCZ="CZ13",'Outside Temp'!B14888))))</f>
        <v>58</v>
      </c>
      <c r="G14885" s="12">
        <f t="shared" si="3"/>
        <v>1</v>
      </c>
    </row>
    <row r="14886" ht="15.75" customHeight="1">
      <c r="A14886" s="13">
        <v>42280.083333333336</v>
      </c>
      <c r="B14886" s="73">
        <f t="shared" si="1"/>
        <v>42280</v>
      </c>
      <c r="C14886" s="74">
        <f>IF(NewCustomer="Yes", IF(COUNTIF($I$2:$I$11,B14886)&gt;0,0,WEEKDAY(B14886,2)),IF(COUNTIF($I$2:$I$21,B14886)&gt;0,0,WEEKDAY(B14886,2)))</f>
        <v>6</v>
      </c>
      <c r="D14886" s="74">
        <f t="shared" si="2"/>
        <v>2</v>
      </c>
      <c r="E14886" s="12">
        <f>IFERROR(VLOOKUP(A14886,'IDAR Meter Data'!$A:$B,2,1),"")</f>
        <v>103</v>
      </c>
      <c r="F14886" s="75">
        <f>IF(CECCZ="CZ03",'Outside Temp'!B14886,IF(CECCZ="CZ04",'Outside Temp'!B14887,IF(CECCZ="CZ12",'Outside Temp'!B14888, IF(CECCZ="CZ13",'Outside Temp'!B14889))))</f>
        <v>57.93333333</v>
      </c>
      <c r="G14886" s="12">
        <f t="shared" si="3"/>
        <v>1</v>
      </c>
    </row>
    <row r="14887" ht="15.75" customHeight="1">
      <c r="A14887" s="13">
        <v>42280.09375</v>
      </c>
      <c r="B14887" s="73">
        <f t="shared" si="1"/>
        <v>42280</v>
      </c>
      <c r="C14887" s="74">
        <f>IF(NewCustomer="Yes", IF(COUNTIF($I$2:$I$11,B14887)&gt;0,0,WEEKDAY(B14887,2)),IF(COUNTIF($I$2:$I$21,B14887)&gt;0,0,WEEKDAY(B14887,2)))</f>
        <v>6</v>
      </c>
      <c r="D14887" s="74">
        <f t="shared" si="2"/>
        <v>2</v>
      </c>
      <c r="E14887" s="12">
        <f>IFERROR(VLOOKUP(A14887,'IDAR Meter Data'!$A:$B,2,1),"")</f>
        <v>95</v>
      </c>
      <c r="F14887" s="75">
        <f>IF(CECCZ="CZ03",'Outside Temp'!B14887,IF(CECCZ="CZ04",'Outside Temp'!B14888,IF(CECCZ="CZ12",'Outside Temp'!B14889, IF(CECCZ="CZ13",'Outside Temp'!B14890))))</f>
        <v>57.68333333</v>
      </c>
      <c r="G14887" s="12">
        <f t="shared" si="3"/>
        <v>1</v>
      </c>
    </row>
    <row r="14888" ht="15.75" customHeight="1">
      <c r="A14888" s="13">
        <v>42280.104166666664</v>
      </c>
      <c r="B14888" s="73">
        <f t="shared" si="1"/>
        <v>42280</v>
      </c>
      <c r="C14888" s="74">
        <f>IF(NewCustomer="Yes", IF(COUNTIF($I$2:$I$11,B14888)&gt;0,0,WEEKDAY(B14888,2)),IF(COUNTIF($I$2:$I$21,B14888)&gt;0,0,WEEKDAY(B14888,2)))</f>
        <v>6</v>
      </c>
      <c r="D14888" s="74">
        <f t="shared" si="2"/>
        <v>2</v>
      </c>
      <c r="E14888" s="12">
        <f>IFERROR(VLOOKUP(A14888,'IDAR Meter Data'!$A:$B,2,1),"")</f>
        <v>100</v>
      </c>
      <c r="F14888" s="75">
        <f>IF(CECCZ="CZ03",'Outside Temp'!B14888,IF(CECCZ="CZ04",'Outside Temp'!B14889,IF(CECCZ="CZ12",'Outside Temp'!B14890, IF(CECCZ="CZ13",'Outside Temp'!B14891))))</f>
        <v>57.43333333</v>
      </c>
      <c r="G14888" s="12">
        <f t="shared" si="3"/>
        <v>1</v>
      </c>
    </row>
    <row r="14889" ht="15.75" customHeight="1">
      <c r="A14889" s="13">
        <v>42280.114583333336</v>
      </c>
      <c r="B14889" s="73">
        <f t="shared" si="1"/>
        <v>42280</v>
      </c>
      <c r="C14889" s="74">
        <f>IF(NewCustomer="Yes", IF(COUNTIF($I$2:$I$11,B14889)&gt;0,0,WEEKDAY(B14889,2)),IF(COUNTIF($I$2:$I$21,B14889)&gt;0,0,WEEKDAY(B14889,2)))</f>
        <v>6</v>
      </c>
      <c r="D14889" s="74">
        <f t="shared" si="2"/>
        <v>2</v>
      </c>
      <c r="E14889" s="12">
        <f>IFERROR(VLOOKUP(A14889,'IDAR Meter Data'!$A:$B,2,1),"")</f>
        <v>95</v>
      </c>
      <c r="F14889" s="75">
        <f>IF(CECCZ="CZ03",'Outside Temp'!B14889,IF(CECCZ="CZ04",'Outside Temp'!B14890,IF(CECCZ="CZ12",'Outside Temp'!B14891, IF(CECCZ="CZ13",'Outside Temp'!B14892))))</f>
        <v>57.18333333</v>
      </c>
      <c r="G14889" s="12">
        <f t="shared" si="3"/>
        <v>1</v>
      </c>
    </row>
    <row r="14890" ht="15.75" customHeight="1">
      <c r="A14890" s="13">
        <v>42280.125</v>
      </c>
      <c r="B14890" s="73">
        <f t="shared" si="1"/>
        <v>42280</v>
      </c>
      <c r="C14890" s="74">
        <f>IF(NewCustomer="Yes", IF(COUNTIF($I$2:$I$11,B14890)&gt;0,0,WEEKDAY(B14890,2)),IF(COUNTIF($I$2:$I$21,B14890)&gt;0,0,WEEKDAY(B14890,2)))</f>
        <v>6</v>
      </c>
      <c r="D14890" s="74">
        <f t="shared" si="2"/>
        <v>3</v>
      </c>
      <c r="E14890" s="12">
        <f>IFERROR(VLOOKUP(A14890,'IDAR Meter Data'!$A:$B,2,1),"")</f>
        <v>92</v>
      </c>
      <c r="F14890" s="75">
        <f>IF(CECCZ="CZ03",'Outside Temp'!B14890,IF(CECCZ="CZ04",'Outside Temp'!B14891,IF(CECCZ="CZ12",'Outside Temp'!B14892, IF(CECCZ="CZ13",'Outside Temp'!B14893))))</f>
        <v>56.93333333</v>
      </c>
      <c r="G14890" s="12">
        <f t="shared" si="3"/>
        <v>1</v>
      </c>
    </row>
    <row r="14891" ht="15.75" customHeight="1">
      <c r="A14891" s="13">
        <v>42280.135416666664</v>
      </c>
      <c r="B14891" s="73">
        <f t="shared" si="1"/>
        <v>42280</v>
      </c>
      <c r="C14891" s="74">
        <f>IF(NewCustomer="Yes", IF(COUNTIF($I$2:$I$11,B14891)&gt;0,0,WEEKDAY(B14891,2)),IF(COUNTIF($I$2:$I$21,B14891)&gt;0,0,WEEKDAY(B14891,2)))</f>
        <v>6</v>
      </c>
      <c r="D14891" s="74">
        <f t="shared" si="2"/>
        <v>3</v>
      </c>
      <c r="E14891" s="12">
        <f>IFERROR(VLOOKUP(A14891,'IDAR Meter Data'!$A:$B,2,1),"")</f>
        <v>102</v>
      </c>
      <c r="F14891" s="75">
        <f>IF(CECCZ="CZ03",'Outside Temp'!B14891,IF(CECCZ="CZ04",'Outside Temp'!B14892,IF(CECCZ="CZ12",'Outside Temp'!B14893, IF(CECCZ="CZ13",'Outside Temp'!B14894))))</f>
        <v>56.68333333</v>
      </c>
      <c r="G14891" s="12">
        <f t="shared" si="3"/>
        <v>1</v>
      </c>
    </row>
    <row r="14892" ht="15.75" customHeight="1">
      <c r="A14892" s="13">
        <v>42280.145833333336</v>
      </c>
      <c r="B14892" s="73">
        <f t="shared" si="1"/>
        <v>42280</v>
      </c>
      <c r="C14892" s="74">
        <f>IF(NewCustomer="Yes", IF(COUNTIF($I$2:$I$11,B14892)&gt;0,0,WEEKDAY(B14892,2)),IF(COUNTIF($I$2:$I$21,B14892)&gt;0,0,WEEKDAY(B14892,2)))</f>
        <v>6</v>
      </c>
      <c r="D14892" s="74">
        <f t="shared" si="2"/>
        <v>3</v>
      </c>
      <c r="E14892" s="12">
        <f>IFERROR(VLOOKUP(A14892,'IDAR Meter Data'!$A:$B,2,1),"")</f>
        <v>94</v>
      </c>
      <c r="F14892" s="75">
        <f>IF(CECCZ="CZ03",'Outside Temp'!B14892,IF(CECCZ="CZ04",'Outside Temp'!B14893,IF(CECCZ="CZ12",'Outside Temp'!B14894, IF(CECCZ="CZ13",'Outside Temp'!B14895))))</f>
        <v>56.43333333</v>
      </c>
      <c r="G14892" s="12">
        <f t="shared" si="3"/>
        <v>1</v>
      </c>
    </row>
    <row r="14893" ht="15.75" customHeight="1">
      <c r="A14893" s="13">
        <v>42280.15625</v>
      </c>
      <c r="B14893" s="73">
        <f t="shared" si="1"/>
        <v>42280</v>
      </c>
      <c r="C14893" s="74">
        <f>IF(NewCustomer="Yes", IF(COUNTIF($I$2:$I$11,B14893)&gt;0,0,WEEKDAY(B14893,2)),IF(COUNTIF($I$2:$I$21,B14893)&gt;0,0,WEEKDAY(B14893,2)))</f>
        <v>6</v>
      </c>
      <c r="D14893" s="74">
        <f t="shared" si="2"/>
        <v>3</v>
      </c>
      <c r="E14893" s="12">
        <f>IFERROR(VLOOKUP(A14893,'IDAR Meter Data'!$A:$B,2,1),"")</f>
        <v>95</v>
      </c>
      <c r="F14893" s="75">
        <f>IF(CECCZ="CZ03",'Outside Temp'!B14893,IF(CECCZ="CZ04",'Outside Temp'!B14894,IF(CECCZ="CZ12",'Outside Temp'!B14895, IF(CECCZ="CZ13",'Outside Temp'!B14896))))</f>
        <v>56.18333333</v>
      </c>
      <c r="G14893" s="12">
        <f t="shared" si="3"/>
        <v>1</v>
      </c>
    </row>
    <row r="14894" ht="15.75" customHeight="1">
      <c r="A14894" s="13">
        <v>42280.166666666664</v>
      </c>
      <c r="B14894" s="73">
        <f t="shared" si="1"/>
        <v>42280</v>
      </c>
      <c r="C14894" s="74">
        <f>IF(NewCustomer="Yes", IF(COUNTIF($I$2:$I$11,B14894)&gt;0,0,WEEKDAY(B14894,2)),IF(COUNTIF($I$2:$I$21,B14894)&gt;0,0,WEEKDAY(B14894,2)))</f>
        <v>6</v>
      </c>
      <c r="D14894" s="74">
        <f t="shared" si="2"/>
        <v>4</v>
      </c>
      <c r="E14894" s="12">
        <f>IFERROR(VLOOKUP(A14894,'IDAR Meter Data'!$A:$B,2,1),"")</f>
        <v>96</v>
      </c>
      <c r="F14894" s="75">
        <f>IF(CECCZ="CZ03",'Outside Temp'!B14894,IF(CECCZ="CZ04",'Outside Temp'!B14895,IF(CECCZ="CZ12",'Outside Temp'!B14896, IF(CECCZ="CZ13",'Outside Temp'!B14897))))</f>
        <v>56</v>
      </c>
      <c r="G14894" s="12">
        <f t="shared" si="3"/>
        <v>1</v>
      </c>
    </row>
    <row r="14895" ht="15.75" customHeight="1">
      <c r="A14895" s="13">
        <v>42280.177083333336</v>
      </c>
      <c r="B14895" s="73">
        <f t="shared" si="1"/>
        <v>42280</v>
      </c>
      <c r="C14895" s="74">
        <f>IF(NewCustomer="Yes", IF(COUNTIF($I$2:$I$11,B14895)&gt;0,0,WEEKDAY(B14895,2)),IF(COUNTIF($I$2:$I$21,B14895)&gt;0,0,WEEKDAY(B14895,2)))</f>
        <v>6</v>
      </c>
      <c r="D14895" s="74">
        <f t="shared" si="2"/>
        <v>4</v>
      </c>
      <c r="E14895" s="12">
        <f>IFERROR(VLOOKUP(A14895,'IDAR Meter Data'!$A:$B,2,1),"")</f>
        <v>99</v>
      </c>
      <c r="F14895" s="75">
        <f>IF(CECCZ="CZ03",'Outside Temp'!B14895,IF(CECCZ="CZ04",'Outside Temp'!B14896,IF(CECCZ="CZ12",'Outside Temp'!B14897, IF(CECCZ="CZ13",'Outside Temp'!B14898))))</f>
        <v>56</v>
      </c>
      <c r="G14895" s="12">
        <f t="shared" si="3"/>
        <v>1</v>
      </c>
    </row>
    <row r="14896" ht="15.75" customHeight="1">
      <c r="A14896" s="13">
        <v>42280.1875</v>
      </c>
      <c r="B14896" s="73">
        <f t="shared" si="1"/>
        <v>42280</v>
      </c>
      <c r="C14896" s="74">
        <f>IF(NewCustomer="Yes", IF(COUNTIF($I$2:$I$11,B14896)&gt;0,0,WEEKDAY(B14896,2)),IF(COUNTIF($I$2:$I$21,B14896)&gt;0,0,WEEKDAY(B14896,2)))</f>
        <v>6</v>
      </c>
      <c r="D14896" s="74">
        <f t="shared" si="2"/>
        <v>4</v>
      </c>
      <c r="E14896" s="12">
        <f>IFERROR(VLOOKUP(A14896,'IDAR Meter Data'!$A:$B,2,1),"")</f>
        <v>97</v>
      </c>
      <c r="F14896" s="75">
        <f>IF(CECCZ="CZ03",'Outside Temp'!B14896,IF(CECCZ="CZ04",'Outside Temp'!B14897,IF(CECCZ="CZ12",'Outside Temp'!B14898, IF(CECCZ="CZ13",'Outside Temp'!B14899))))</f>
        <v>56</v>
      </c>
      <c r="G14896" s="12">
        <f t="shared" si="3"/>
        <v>1</v>
      </c>
    </row>
    <row r="14897" ht="15.75" customHeight="1">
      <c r="A14897" s="13">
        <v>42280.197916666664</v>
      </c>
      <c r="B14897" s="73">
        <f t="shared" si="1"/>
        <v>42280</v>
      </c>
      <c r="C14897" s="74">
        <f>IF(NewCustomer="Yes", IF(COUNTIF($I$2:$I$11,B14897)&gt;0,0,WEEKDAY(B14897,2)),IF(COUNTIF($I$2:$I$21,B14897)&gt;0,0,WEEKDAY(B14897,2)))</f>
        <v>6</v>
      </c>
      <c r="D14897" s="74">
        <f t="shared" si="2"/>
        <v>4</v>
      </c>
      <c r="E14897" s="12">
        <f>IFERROR(VLOOKUP(A14897,'IDAR Meter Data'!$A:$B,2,1),"")</f>
        <v>96</v>
      </c>
      <c r="F14897" s="75">
        <f>IF(CECCZ="CZ03",'Outside Temp'!B14897,IF(CECCZ="CZ04",'Outside Temp'!B14898,IF(CECCZ="CZ12",'Outside Temp'!B14899, IF(CECCZ="CZ13",'Outside Temp'!B14900))))</f>
        <v>56</v>
      </c>
      <c r="G14897" s="12">
        <f t="shared" si="3"/>
        <v>1</v>
      </c>
    </row>
    <row r="14898" ht="15.75" customHeight="1">
      <c r="A14898" s="13">
        <v>42280.208333333336</v>
      </c>
      <c r="B14898" s="73">
        <f t="shared" si="1"/>
        <v>42280</v>
      </c>
      <c r="C14898" s="74">
        <f>IF(NewCustomer="Yes", IF(COUNTIF($I$2:$I$11,B14898)&gt;0,0,WEEKDAY(B14898,2)),IF(COUNTIF($I$2:$I$21,B14898)&gt;0,0,WEEKDAY(B14898,2)))</f>
        <v>6</v>
      </c>
      <c r="D14898" s="74">
        <f t="shared" si="2"/>
        <v>5</v>
      </c>
      <c r="E14898" s="12">
        <f>IFERROR(VLOOKUP(A14898,'IDAR Meter Data'!$A:$B,2,1),"")</f>
        <v>90</v>
      </c>
      <c r="F14898" s="75">
        <f>IF(CECCZ="CZ03",'Outside Temp'!B14898,IF(CECCZ="CZ04",'Outside Temp'!B14899,IF(CECCZ="CZ12",'Outside Temp'!B14900, IF(CECCZ="CZ13",'Outside Temp'!B14901))))</f>
        <v>56.06666667</v>
      </c>
      <c r="G14898" s="12">
        <f t="shared" si="3"/>
        <v>1</v>
      </c>
    </row>
    <row r="14899" ht="15.75" customHeight="1">
      <c r="A14899" s="13">
        <v>42280.21875</v>
      </c>
      <c r="B14899" s="73">
        <f t="shared" si="1"/>
        <v>42280</v>
      </c>
      <c r="C14899" s="74">
        <f>IF(NewCustomer="Yes", IF(COUNTIF($I$2:$I$11,B14899)&gt;0,0,WEEKDAY(B14899,2)),IF(COUNTIF($I$2:$I$21,B14899)&gt;0,0,WEEKDAY(B14899,2)))</f>
        <v>6</v>
      </c>
      <c r="D14899" s="74">
        <f t="shared" si="2"/>
        <v>5</v>
      </c>
      <c r="E14899" s="12">
        <f>IFERROR(VLOOKUP(A14899,'IDAR Meter Data'!$A:$B,2,1),"")</f>
        <v>97</v>
      </c>
      <c r="F14899" s="75">
        <f>IF(CECCZ="CZ03",'Outside Temp'!B14899,IF(CECCZ="CZ04",'Outside Temp'!B14900,IF(CECCZ="CZ12",'Outside Temp'!B14901, IF(CECCZ="CZ13",'Outside Temp'!B14902))))</f>
        <v>56.31666667</v>
      </c>
      <c r="G14899" s="12">
        <f t="shared" si="3"/>
        <v>1</v>
      </c>
    </row>
    <row r="14900" ht="15.75" customHeight="1">
      <c r="A14900" s="13">
        <v>42280.229166666664</v>
      </c>
      <c r="B14900" s="73">
        <f t="shared" si="1"/>
        <v>42280</v>
      </c>
      <c r="C14900" s="74">
        <f>IF(NewCustomer="Yes", IF(COUNTIF($I$2:$I$11,B14900)&gt;0,0,WEEKDAY(B14900,2)),IF(COUNTIF($I$2:$I$21,B14900)&gt;0,0,WEEKDAY(B14900,2)))</f>
        <v>6</v>
      </c>
      <c r="D14900" s="74">
        <f t="shared" si="2"/>
        <v>5</v>
      </c>
      <c r="E14900" s="12">
        <f>IFERROR(VLOOKUP(A14900,'IDAR Meter Data'!$A:$B,2,1),"")</f>
        <v>92</v>
      </c>
      <c r="F14900" s="75">
        <f>IF(CECCZ="CZ03",'Outside Temp'!B14900,IF(CECCZ="CZ04",'Outside Temp'!B14901,IF(CECCZ="CZ12",'Outside Temp'!B14902, IF(CECCZ="CZ13",'Outside Temp'!B14903))))</f>
        <v>56.56666667</v>
      </c>
      <c r="G14900" s="12">
        <f t="shared" si="3"/>
        <v>1</v>
      </c>
    </row>
    <row r="14901" ht="15.75" customHeight="1">
      <c r="A14901" s="13">
        <v>42280.239583333336</v>
      </c>
      <c r="B14901" s="73">
        <f t="shared" si="1"/>
        <v>42280</v>
      </c>
      <c r="C14901" s="74">
        <f>IF(NewCustomer="Yes", IF(COUNTIF($I$2:$I$11,B14901)&gt;0,0,WEEKDAY(B14901,2)),IF(COUNTIF($I$2:$I$21,B14901)&gt;0,0,WEEKDAY(B14901,2)))</f>
        <v>6</v>
      </c>
      <c r="D14901" s="74">
        <f t="shared" si="2"/>
        <v>5</v>
      </c>
      <c r="E14901" s="12">
        <f>IFERROR(VLOOKUP(A14901,'IDAR Meter Data'!$A:$B,2,1),"")</f>
        <v>100</v>
      </c>
      <c r="F14901" s="75">
        <f>IF(CECCZ="CZ03",'Outside Temp'!B14901,IF(CECCZ="CZ04",'Outside Temp'!B14902,IF(CECCZ="CZ12",'Outside Temp'!B14903, IF(CECCZ="CZ13",'Outside Temp'!B14904))))</f>
        <v>56.81666667</v>
      </c>
      <c r="G14901" s="12">
        <f t="shared" si="3"/>
        <v>1</v>
      </c>
    </row>
    <row r="14902" ht="15.75" customHeight="1">
      <c r="A14902" s="13">
        <v>42280.25</v>
      </c>
      <c r="B14902" s="73">
        <f t="shared" si="1"/>
        <v>42280</v>
      </c>
      <c r="C14902" s="74">
        <f>IF(NewCustomer="Yes", IF(COUNTIF($I$2:$I$11,B14902)&gt;0,0,WEEKDAY(B14902,2)),IF(COUNTIF($I$2:$I$21,B14902)&gt;0,0,WEEKDAY(B14902,2)))</f>
        <v>6</v>
      </c>
      <c r="D14902" s="74">
        <f t="shared" si="2"/>
        <v>6</v>
      </c>
      <c r="E14902" s="12">
        <f>IFERROR(VLOOKUP(A14902,'IDAR Meter Data'!$A:$B,2,1),"")</f>
        <v>99</v>
      </c>
      <c r="F14902" s="75">
        <f>IF(CECCZ="CZ03",'Outside Temp'!B14902,IF(CECCZ="CZ04",'Outside Temp'!B14903,IF(CECCZ="CZ12",'Outside Temp'!B14904, IF(CECCZ="CZ13",'Outside Temp'!B14905))))</f>
        <v>57</v>
      </c>
      <c r="G14902" s="12">
        <f t="shared" si="3"/>
        <v>1</v>
      </c>
    </row>
    <row r="14903" ht="15.75" customHeight="1">
      <c r="A14903" s="13">
        <v>42280.260416666664</v>
      </c>
      <c r="B14903" s="73">
        <f t="shared" si="1"/>
        <v>42280</v>
      </c>
      <c r="C14903" s="74">
        <f>IF(NewCustomer="Yes", IF(COUNTIF($I$2:$I$11,B14903)&gt;0,0,WEEKDAY(B14903,2)),IF(COUNTIF($I$2:$I$21,B14903)&gt;0,0,WEEKDAY(B14903,2)))</f>
        <v>6</v>
      </c>
      <c r="D14903" s="74">
        <f t="shared" si="2"/>
        <v>6</v>
      </c>
      <c r="E14903" s="12">
        <f>IFERROR(VLOOKUP(A14903,'IDAR Meter Data'!$A:$B,2,1),"")</f>
        <v>96</v>
      </c>
      <c r="F14903" s="75">
        <f>IF(CECCZ="CZ03",'Outside Temp'!B14903,IF(CECCZ="CZ04",'Outside Temp'!B14904,IF(CECCZ="CZ12",'Outside Temp'!B14905, IF(CECCZ="CZ13",'Outside Temp'!B14906))))</f>
        <v>57</v>
      </c>
      <c r="G14903" s="12">
        <f t="shared" si="3"/>
        <v>1</v>
      </c>
    </row>
    <row r="14904" ht="15.75" customHeight="1">
      <c r="A14904" s="13">
        <v>42280.270833333336</v>
      </c>
      <c r="B14904" s="73">
        <f t="shared" si="1"/>
        <v>42280</v>
      </c>
      <c r="C14904" s="74">
        <f>IF(NewCustomer="Yes", IF(COUNTIF($I$2:$I$11,B14904)&gt;0,0,WEEKDAY(B14904,2)),IF(COUNTIF($I$2:$I$21,B14904)&gt;0,0,WEEKDAY(B14904,2)))</f>
        <v>6</v>
      </c>
      <c r="D14904" s="74">
        <f t="shared" si="2"/>
        <v>6</v>
      </c>
      <c r="E14904" s="12">
        <f>IFERROR(VLOOKUP(A14904,'IDAR Meter Data'!$A:$B,2,1),"")</f>
        <v>99</v>
      </c>
      <c r="F14904" s="75">
        <f>IF(CECCZ="CZ03",'Outside Temp'!B14904,IF(CECCZ="CZ04",'Outside Temp'!B14905,IF(CECCZ="CZ12",'Outside Temp'!B14906, IF(CECCZ="CZ13",'Outside Temp'!B14907))))</f>
        <v>57</v>
      </c>
      <c r="G14904" s="12">
        <f t="shared" si="3"/>
        <v>1</v>
      </c>
    </row>
    <row r="14905" ht="15.75" customHeight="1">
      <c r="A14905" s="13">
        <v>42280.28125</v>
      </c>
      <c r="B14905" s="73">
        <f t="shared" si="1"/>
        <v>42280</v>
      </c>
      <c r="C14905" s="74">
        <f>IF(NewCustomer="Yes", IF(COUNTIF($I$2:$I$11,B14905)&gt;0,0,WEEKDAY(B14905,2)),IF(COUNTIF($I$2:$I$21,B14905)&gt;0,0,WEEKDAY(B14905,2)))</f>
        <v>6</v>
      </c>
      <c r="D14905" s="74">
        <f t="shared" si="2"/>
        <v>6</v>
      </c>
      <c r="E14905" s="12">
        <f>IFERROR(VLOOKUP(A14905,'IDAR Meter Data'!$A:$B,2,1),"")</f>
        <v>93</v>
      </c>
      <c r="F14905" s="75">
        <f>IF(CECCZ="CZ03",'Outside Temp'!B14905,IF(CECCZ="CZ04",'Outside Temp'!B14906,IF(CECCZ="CZ12",'Outside Temp'!B14907, IF(CECCZ="CZ13",'Outside Temp'!B14908))))</f>
        <v>57</v>
      </c>
      <c r="G14905" s="12">
        <f t="shared" si="3"/>
        <v>1</v>
      </c>
    </row>
    <row r="14906" ht="15.75" customHeight="1">
      <c r="A14906" s="13">
        <v>42280.291666666664</v>
      </c>
      <c r="B14906" s="73">
        <f t="shared" si="1"/>
        <v>42280</v>
      </c>
      <c r="C14906" s="74">
        <f>IF(NewCustomer="Yes", IF(COUNTIF($I$2:$I$11,B14906)&gt;0,0,WEEKDAY(B14906,2)),IF(COUNTIF($I$2:$I$21,B14906)&gt;0,0,WEEKDAY(B14906,2)))</f>
        <v>6</v>
      </c>
      <c r="D14906" s="74">
        <f t="shared" si="2"/>
        <v>7</v>
      </c>
      <c r="E14906" s="12">
        <f>IFERROR(VLOOKUP(A14906,'IDAR Meter Data'!$A:$B,2,1),"")</f>
        <v>96</v>
      </c>
      <c r="F14906" s="75">
        <f>IF(CECCZ="CZ03",'Outside Temp'!B14906,IF(CECCZ="CZ04",'Outside Temp'!B14907,IF(CECCZ="CZ12",'Outside Temp'!B14908, IF(CECCZ="CZ13",'Outside Temp'!B14909))))</f>
        <v>57.2</v>
      </c>
      <c r="G14906" s="12">
        <f t="shared" si="3"/>
        <v>1</v>
      </c>
    </row>
    <row r="14907" ht="15.75" customHeight="1">
      <c r="A14907" s="13">
        <v>42280.302083333336</v>
      </c>
      <c r="B14907" s="73">
        <f t="shared" si="1"/>
        <v>42280</v>
      </c>
      <c r="C14907" s="74">
        <f>IF(NewCustomer="Yes", IF(COUNTIF($I$2:$I$11,B14907)&gt;0,0,WEEKDAY(B14907,2)),IF(COUNTIF($I$2:$I$21,B14907)&gt;0,0,WEEKDAY(B14907,2)))</f>
        <v>6</v>
      </c>
      <c r="D14907" s="74">
        <f t="shared" si="2"/>
        <v>7</v>
      </c>
      <c r="E14907" s="12">
        <f>IFERROR(VLOOKUP(A14907,'IDAR Meter Data'!$A:$B,2,1),"")</f>
        <v>98</v>
      </c>
      <c r="F14907" s="75">
        <f>IF(CECCZ="CZ03",'Outside Temp'!B14907,IF(CECCZ="CZ04",'Outside Temp'!B14908,IF(CECCZ="CZ12",'Outside Temp'!B14909, IF(CECCZ="CZ13",'Outside Temp'!B14910))))</f>
        <v>57.95</v>
      </c>
      <c r="G14907" s="12">
        <f t="shared" si="3"/>
        <v>1</v>
      </c>
    </row>
    <row r="14908" ht="15.75" customHeight="1">
      <c r="A14908" s="13">
        <v>42280.3125</v>
      </c>
      <c r="B14908" s="73">
        <f t="shared" si="1"/>
        <v>42280</v>
      </c>
      <c r="C14908" s="74">
        <f>IF(NewCustomer="Yes", IF(COUNTIF($I$2:$I$11,B14908)&gt;0,0,WEEKDAY(B14908,2)),IF(COUNTIF($I$2:$I$21,B14908)&gt;0,0,WEEKDAY(B14908,2)))</f>
        <v>6</v>
      </c>
      <c r="D14908" s="74">
        <f t="shared" si="2"/>
        <v>7</v>
      </c>
      <c r="E14908" s="12">
        <f>IFERROR(VLOOKUP(A14908,'IDAR Meter Data'!$A:$B,2,1),"")</f>
        <v>90</v>
      </c>
      <c r="F14908" s="75">
        <f>IF(CECCZ="CZ03",'Outside Temp'!B14908,IF(CECCZ="CZ04",'Outside Temp'!B14909,IF(CECCZ="CZ12",'Outside Temp'!B14910, IF(CECCZ="CZ13",'Outside Temp'!B14911))))</f>
        <v>58.7</v>
      </c>
      <c r="G14908" s="12">
        <f t="shared" si="3"/>
        <v>1</v>
      </c>
    </row>
    <row r="14909" ht="15.75" customHeight="1">
      <c r="A14909" s="13">
        <v>42280.322916666664</v>
      </c>
      <c r="B14909" s="73">
        <f t="shared" si="1"/>
        <v>42280</v>
      </c>
      <c r="C14909" s="74">
        <f>IF(NewCustomer="Yes", IF(COUNTIF($I$2:$I$11,B14909)&gt;0,0,WEEKDAY(B14909,2)),IF(COUNTIF($I$2:$I$21,B14909)&gt;0,0,WEEKDAY(B14909,2)))</f>
        <v>6</v>
      </c>
      <c r="D14909" s="74">
        <f t="shared" si="2"/>
        <v>7</v>
      </c>
      <c r="E14909" s="12">
        <f>IFERROR(VLOOKUP(A14909,'IDAR Meter Data'!$A:$B,2,1),"")</f>
        <v>90</v>
      </c>
      <c r="F14909" s="75">
        <f>IF(CECCZ="CZ03",'Outside Temp'!B14909,IF(CECCZ="CZ04",'Outside Temp'!B14910,IF(CECCZ="CZ12",'Outside Temp'!B14911, IF(CECCZ="CZ13",'Outside Temp'!B14912))))</f>
        <v>59.45</v>
      </c>
      <c r="G14909" s="12">
        <f t="shared" si="3"/>
        <v>1</v>
      </c>
    </row>
    <row r="14910" ht="15.75" customHeight="1">
      <c r="A14910" s="13">
        <v>42280.333333333336</v>
      </c>
      <c r="B14910" s="73">
        <f t="shared" si="1"/>
        <v>42280</v>
      </c>
      <c r="C14910" s="74">
        <f>IF(NewCustomer="Yes", IF(COUNTIF($I$2:$I$11,B14910)&gt;0,0,WEEKDAY(B14910,2)),IF(COUNTIF($I$2:$I$21,B14910)&gt;0,0,WEEKDAY(B14910,2)))</f>
        <v>6</v>
      </c>
      <c r="D14910" s="74">
        <f t="shared" si="2"/>
        <v>8</v>
      </c>
      <c r="E14910" s="12">
        <f>IFERROR(VLOOKUP(A14910,'IDAR Meter Data'!$A:$B,2,1),"")</f>
        <v>98</v>
      </c>
      <c r="F14910" s="75">
        <f>IF(CECCZ="CZ03",'Outside Temp'!B14910,IF(CECCZ="CZ04",'Outside Temp'!B14911,IF(CECCZ="CZ12",'Outside Temp'!B14912, IF(CECCZ="CZ13",'Outside Temp'!B14913))))</f>
        <v>60.2</v>
      </c>
      <c r="G14910" s="12">
        <f t="shared" si="3"/>
        <v>1</v>
      </c>
    </row>
    <row r="14911" ht="15.75" customHeight="1">
      <c r="A14911" s="13">
        <v>42280.34375</v>
      </c>
      <c r="B14911" s="73">
        <f t="shared" si="1"/>
        <v>42280</v>
      </c>
      <c r="C14911" s="74">
        <f>IF(NewCustomer="Yes", IF(COUNTIF($I$2:$I$11,B14911)&gt;0,0,WEEKDAY(B14911,2)),IF(COUNTIF($I$2:$I$21,B14911)&gt;0,0,WEEKDAY(B14911,2)))</f>
        <v>6</v>
      </c>
      <c r="D14911" s="74">
        <f t="shared" si="2"/>
        <v>8</v>
      </c>
      <c r="E14911" s="12">
        <f>IFERROR(VLOOKUP(A14911,'IDAR Meter Data'!$A:$B,2,1),"")</f>
        <v>88</v>
      </c>
      <c r="F14911" s="75">
        <f>IF(CECCZ="CZ03",'Outside Temp'!B14911,IF(CECCZ="CZ04",'Outside Temp'!B14912,IF(CECCZ="CZ12",'Outside Temp'!B14913, IF(CECCZ="CZ13",'Outside Temp'!B14914))))</f>
        <v>60.95</v>
      </c>
      <c r="G14911" s="12">
        <f t="shared" si="3"/>
        <v>1</v>
      </c>
    </row>
    <row r="14912" ht="15.75" customHeight="1">
      <c r="A14912" s="13">
        <v>42280.354166666664</v>
      </c>
      <c r="B14912" s="73">
        <f t="shared" si="1"/>
        <v>42280</v>
      </c>
      <c r="C14912" s="74">
        <f>IF(NewCustomer="Yes", IF(COUNTIF($I$2:$I$11,B14912)&gt;0,0,WEEKDAY(B14912,2)),IF(COUNTIF($I$2:$I$21,B14912)&gt;0,0,WEEKDAY(B14912,2)))</f>
        <v>6</v>
      </c>
      <c r="D14912" s="74">
        <f t="shared" si="2"/>
        <v>8</v>
      </c>
      <c r="E14912" s="12">
        <f>IFERROR(VLOOKUP(A14912,'IDAR Meter Data'!$A:$B,2,1),"")</f>
        <v>94</v>
      </c>
      <c r="F14912" s="75">
        <f>IF(CECCZ="CZ03",'Outside Temp'!B14912,IF(CECCZ="CZ04",'Outside Temp'!B14913,IF(CECCZ="CZ12",'Outside Temp'!B14914, IF(CECCZ="CZ13",'Outside Temp'!B14915))))</f>
        <v>61.7</v>
      </c>
      <c r="G14912" s="12">
        <f t="shared" si="3"/>
        <v>1</v>
      </c>
    </row>
    <row r="14913" ht="15.75" customHeight="1">
      <c r="A14913" s="13">
        <v>42280.364583333336</v>
      </c>
      <c r="B14913" s="73">
        <f t="shared" si="1"/>
        <v>42280</v>
      </c>
      <c r="C14913" s="74">
        <f>IF(NewCustomer="Yes", IF(COUNTIF($I$2:$I$11,B14913)&gt;0,0,WEEKDAY(B14913,2)),IF(COUNTIF($I$2:$I$21,B14913)&gt;0,0,WEEKDAY(B14913,2)))</f>
        <v>6</v>
      </c>
      <c r="D14913" s="74">
        <f t="shared" si="2"/>
        <v>8</v>
      </c>
      <c r="E14913" s="12">
        <f>IFERROR(VLOOKUP(A14913,'IDAR Meter Data'!$A:$B,2,1),"")</f>
        <v>89</v>
      </c>
      <c r="F14913" s="75">
        <f>IF(CECCZ="CZ03",'Outside Temp'!B14913,IF(CECCZ="CZ04",'Outside Temp'!B14914,IF(CECCZ="CZ12",'Outside Temp'!B14915, IF(CECCZ="CZ13",'Outside Temp'!B14916))))</f>
        <v>62.45</v>
      </c>
      <c r="G14913" s="12">
        <f t="shared" si="3"/>
        <v>1</v>
      </c>
    </row>
    <row r="14914" ht="15.75" customHeight="1">
      <c r="A14914" s="13">
        <v>42280.375</v>
      </c>
      <c r="B14914" s="73">
        <f t="shared" si="1"/>
        <v>42280</v>
      </c>
      <c r="C14914" s="74">
        <f>IF(NewCustomer="Yes", IF(COUNTIF($I$2:$I$11,B14914)&gt;0,0,WEEKDAY(B14914,2)),IF(COUNTIF($I$2:$I$21,B14914)&gt;0,0,WEEKDAY(B14914,2)))</f>
        <v>6</v>
      </c>
      <c r="D14914" s="74">
        <f t="shared" si="2"/>
        <v>9</v>
      </c>
      <c r="E14914" s="12">
        <f>IFERROR(VLOOKUP(A14914,'IDAR Meter Data'!$A:$B,2,1),"")</f>
        <v>89</v>
      </c>
      <c r="F14914" s="75">
        <f>IF(CECCZ="CZ03",'Outside Temp'!B14914,IF(CECCZ="CZ04",'Outside Temp'!B14915,IF(CECCZ="CZ12",'Outside Temp'!B14916, IF(CECCZ="CZ13",'Outside Temp'!B14917))))</f>
        <v>63.13333333</v>
      </c>
      <c r="G14914" s="12">
        <f t="shared" si="3"/>
        <v>1</v>
      </c>
    </row>
    <row r="14915" ht="15.75" customHeight="1">
      <c r="A14915" s="13">
        <v>42280.385416666664</v>
      </c>
      <c r="B14915" s="73">
        <f t="shared" si="1"/>
        <v>42280</v>
      </c>
      <c r="C14915" s="74">
        <f>IF(NewCustomer="Yes", IF(COUNTIF($I$2:$I$11,B14915)&gt;0,0,WEEKDAY(B14915,2)),IF(COUNTIF($I$2:$I$21,B14915)&gt;0,0,WEEKDAY(B14915,2)))</f>
        <v>6</v>
      </c>
      <c r="D14915" s="74">
        <f t="shared" si="2"/>
        <v>9</v>
      </c>
      <c r="E14915" s="12">
        <f>IFERROR(VLOOKUP(A14915,'IDAR Meter Data'!$A:$B,2,1),"")</f>
        <v>95</v>
      </c>
      <c r="F14915" s="75">
        <f>IF(CECCZ="CZ03",'Outside Temp'!B14915,IF(CECCZ="CZ04",'Outside Temp'!B14916,IF(CECCZ="CZ12",'Outside Temp'!B14917, IF(CECCZ="CZ13",'Outside Temp'!B14918))))</f>
        <v>63.63333333</v>
      </c>
      <c r="G14915" s="12">
        <f t="shared" si="3"/>
        <v>1</v>
      </c>
    </row>
    <row r="14916" ht="15.75" customHeight="1">
      <c r="A14916" s="13">
        <v>42280.395833333336</v>
      </c>
      <c r="B14916" s="73">
        <f t="shared" si="1"/>
        <v>42280</v>
      </c>
      <c r="C14916" s="74">
        <f>IF(NewCustomer="Yes", IF(COUNTIF($I$2:$I$11,B14916)&gt;0,0,WEEKDAY(B14916,2)),IF(COUNTIF($I$2:$I$21,B14916)&gt;0,0,WEEKDAY(B14916,2)))</f>
        <v>6</v>
      </c>
      <c r="D14916" s="74">
        <f t="shared" si="2"/>
        <v>9</v>
      </c>
      <c r="E14916" s="12">
        <f>IFERROR(VLOOKUP(A14916,'IDAR Meter Data'!$A:$B,2,1),"")</f>
        <v>85</v>
      </c>
      <c r="F14916" s="75">
        <f>IF(CECCZ="CZ03",'Outside Temp'!B14916,IF(CECCZ="CZ04",'Outside Temp'!B14917,IF(CECCZ="CZ12",'Outside Temp'!B14918, IF(CECCZ="CZ13",'Outside Temp'!B14919))))</f>
        <v>64.13333333</v>
      </c>
      <c r="G14916" s="12">
        <f t="shared" si="3"/>
        <v>1</v>
      </c>
    </row>
    <row r="14917" ht="15.75" customHeight="1">
      <c r="A14917" s="13">
        <v>42280.40625</v>
      </c>
      <c r="B14917" s="73">
        <f t="shared" si="1"/>
        <v>42280</v>
      </c>
      <c r="C14917" s="74">
        <f>IF(NewCustomer="Yes", IF(COUNTIF($I$2:$I$11,B14917)&gt;0,0,WEEKDAY(B14917,2)),IF(COUNTIF($I$2:$I$21,B14917)&gt;0,0,WEEKDAY(B14917,2)))</f>
        <v>6</v>
      </c>
      <c r="D14917" s="74">
        <f t="shared" si="2"/>
        <v>9</v>
      </c>
      <c r="E14917" s="12">
        <f>IFERROR(VLOOKUP(A14917,'IDAR Meter Data'!$A:$B,2,1),"")</f>
        <v>97</v>
      </c>
      <c r="F14917" s="75">
        <f>IF(CECCZ="CZ03",'Outside Temp'!B14917,IF(CECCZ="CZ04",'Outside Temp'!B14918,IF(CECCZ="CZ12",'Outside Temp'!B14919, IF(CECCZ="CZ13",'Outside Temp'!B14920))))</f>
        <v>64.63333333</v>
      </c>
      <c r="G14917" s="12">
        <f t="shared" si="3"/>
        <v>1</v>
      </c>
    </row>
    <row r="14918" ht="15.75" customHeight="1">
      <c r="A14918" s="13">
        <v>42280.416666666664</v>
      </c>
      <c r="B14918" s="73">
        <f t="shared" si="1"/>
        <v>42280</v>
      </c>
      <c r="C14918" s="74">
        <f>IF(NewCustomer="Yes", IF(COUNTIF($I$2:$I$11,B14918)&gt;0,0,WEEKDAY(B14918,2)),IF(COUNTIF($I$2:$I$21,B14918)&gt;0,0,WEEKDAY(B14918,2)))</f>
        <v>6</v>
      </c>
      <c r="D14918" s="74">
        <f t="shared" si="2"/>
        <v>10</v>
      </c>
      <c r="E14918" s="12">
        <f>IFERROR(VLOOKUP(A14918,'IDAR Meter Data'!$A:$B,2,1),"")</f>
        <v>100</v>
      </c>
      <c r="F14918" s="75">
        <f>IF(CECCZ="CZ03",'Outside Temp'!B14918,IF(CECCZ="CZ04",'Outside Temp'!B14919,IF(CECCZ="CZ12",'Outside Temp'!B14920, IF(CECCZ="CZ13",'Outside Temp'!B14921))))</f>
        <v>65.26666667</v>
      </c>
      <c r="G14918" s="12">
        <f t="shared" si="3"/>
        <v>2</v>
      </c>
    </row>
    <row r="14919" ht="15.75" customHeight="1">
      <c r="A14919" s="13">
        <v>42280.427083333336</v>
      </c>
      <c r="B14919" s="73">
        <f t="shared" si="1"/>
        <v>42280</v>
      </c>
      <c r="C14919" s="74">
        <f>IF(NewCustomer="Yes", IF(COUNTIF($I$2:$I$11,B14919)&gt;0,0,WEEKDAY(B14919,2)),IF(COUNTIF($I$2:$I$21,B14919)&gt;0,0,WEEKDAY(B14919,2)))</f>
        <v>6</v>
      </c>
      <c r="D14919" s="74">
        <f t="shared" si="2"/>
        <v>10</v>
      </c>
      <c r="E14919" s="12">
        <f>IFERROR(VLOOKUP(A14919,'IDAR Meter Data'!$A:$B,2,1),"")</f>
        <v>88</v>
      </c>
      <c r="F14919" s="75">
        <f>IF(CECCZ="CZ03",'Outside Temp'!B14919,IF(CECCZ="CZ04",'Outside Temp'!B14920,IF(CECCZ="CZ12",'Outside Temp'!B14921, IF(CECCZ="CZ13",'Outside Temp'!B14922))))</f>
        <v>66.26666667</v>
      </c>
      <c r="G14919" s="12">
        <f t="shared" si="3"/>
        <v>2</v>
      </c>
    </row>
    <row r="14920" ht="15.75" customHeight="1">
      <c r="A14920" s="13">
        <v>42280.4375</v>
      </c>
      <c r="B14920" s="73">
        <f t="shared" si="1"/>
        <v>42280</v>
      </c>
      <c r="C14920" s="74">
        <f>IF(NewCustomer="Yes", IF(COUNTIF($I$2:$I$11,B14920)&gt;0,0,WEEKDAY(B14920,2)),IF(COUNTIF($I$2:$I$21,B14920)&gt;0,0,WEEKDAY(B14920,2)))</f>
        <v>6</v>
      </c>
      <c r="D14920" s="74">
        <f t="shared" si="2"/>
        <v>10</v>
      </c>
      <c r="E14920" s="12">
        <f>IFERROR(VLOOKUP(A14920,'IDAR Meter Data'!$A:$B,2,1),"")</f>
        <v>91</v>
      </c>
      <c r="F14920" s="75">
        <f>IF(CECCZ="CZ03",'Outside Temp'!B14920,IF(CECCZ="CZ04",'Outside Temp'!B14921,IF(CECCZ="CZ12",'Outside Temp'!B14922, IF(CECCZ="CZ13",'Outside Temp'!B14923))))</f>
        <v>67.26666667</v>
      </c>
      <c r="G14920" s="12">
        <f t="shared" si="3"/>
        <v>2</v>
      </c>
    </row>
    <row r="14921" ht="15.75" customHeight="1">
      <c r="A14921" s="13">
        <v>42280.447916666664</v>
      </c>
      <c r="B14921" s="73">
        <f t="shared" si="1"/>
        <v>42280</v>
      </c>
      <c r="C14921" s="74">
        <f>IF(NewCustomer="Yes", IF(COUNTIF($I$2:$I$11,B14921)&gt;0,0,WEEKDAY(B14921,2)),IF(COUNTIF($I$2:$I$21,B14921)&gt;0,0,WEEKDAY(B14921,2)))</f>
        <v>6</v>
      </c>
      <c r="D14921" s="74">
        <f t="shared" si="2"/>
        <v>10</v>
      </c>
      <c r="E14921" s="12">
        <f>IFERROR(VLOOKUP(A14921,'IDAR Meter Data'!$A:$B,2,1),"")</f>
        <v>93</v>
      </c>
      <c r="F14921" s="75">
        <f>IF(CECCZ="CZ03",'Outside Temp'!B14921,IF(CECCZ="CZ04",'Outside Temp'!B14922,IF(CECCZ="CZ12",'Outside Temp'!B14923, IF(CECCZ="CZ13",'Outside Temp'!B14924))))</f>
        <v>68.26666667</v>
      </c>
      <c r="G14921" s="12">
        <f t="shared" si="3"/>
        <v>2</v>
      </c>
    </row>
    <row r="14922" ht="15.75" customHeight="1">
      <c r="A14922" s="13">
        <v>42280.458333333336</v>
      </c>
      <c r="B14922" s="73">
        <f t="shared" si="1"/>
        <v>42280</v>
      </c>
      <c r="C14922" s="74">
        <f>IF(NewCustomer="Yes", IF(COUNTIF($I$2:$I$11,B14922)&gt;0,0,WEEKDAY(B14922,2)),IF(COUNTIF($I$2:$I$21,B14922)&gt;0,0,WEEKDAY(B14922,2)))</f>
        <v>6</v>
      </c>
      <c r="D14922" s="74">
        <f t="shared" si="2"/>
        <v>11</v>
      </c>
      <c r="E14922" s="12">
        <f>IFERROR(VLOOKUP(A14922,'IDAR Meter Data'!$A:$B,2,1),"")</f>
        <v>90</v>
      </c>
      <c r="F14922" s="75">
        <f>IF(CECCZ="CZ03",'Outside Temp'!B14922,IF(CECCZ="CZ04",'Outside Temp'!B14923,IF(CECCZ="CZ12",'Outside Temp'!B14924, IF(CECCZ="CZ13",'Outside Temp'!B14925))))</f>
        <v>69.06666667</v>
      </c>
      <c r="G14922" s="12">
        <f t="shared" si="3"/>
        <v>2</v>
      </c>
    </row>
    <row r="14923" ht="15.75" customHeight="1">
      <c r="A14923" s="13">
        <v>42280.46875</v>
      </c>
      <c r="B14923" s="73">
        <f t="shared" si="1"/>
        <v>42280</v>
      </c>
      <c r="C14923" s="74">
        <f>IF(NewCustomer="Yes", IF(COUNTIF($I$2:$I$11,B14923)&gt;0,0,WEEKDAY(B14923,2)),IF(COUNTIF($I$2:$I$21,B14923)&gt;0,0,WEEKDAY(B14923,2)))</f>
        <v>6</v>
      </c>
      <c r="D14923" s="74">
        <f t="shared" si="2"/>
        <v>11</v>
      </c>
      <c r="E14923" s="12">
        <f>IFERROR(VLOOKUP(A14923,'IDAR Meter Data'!$A:$B,2,1),"")</f>
        <v>97</v>
      </c>
      <c r="F14923" s="75">
        <f>IF(CECCZ="CZ03",'Outside Temp'!B14923,IF(CECCZ="CZ04",'Outside Temp'!B14924,IF(CECCZ="CZ12",'Outside Temp'!B14925, IF(CECCZ="CZ13",'Outside Temp'!B14926))))</f>
        <v>69.31666667</v>
      </c>
      <c r="G14923" s="12">
        <f t="shared" si="3"/>
        <v>2</v>
      </c>
    </row>
    <row r="14924" ht="15.75" customHeight="1">
      <c r="A14924" s="13">
        <v>42280.479166666664</v>
      </c>
      <c r="B14924" s="73">
        <f t="shared" si="1"/>
        <v>42280</v>
      </c>
      <c r="C14924" s="74">
        <f>IF(NewCustomer="Yes", IF(COUNTIF($I$2:$I$11,B14924)&gt;0,0,WEEKDAY(B14924,2)),IF(COUNTIF($I$2:$I$21,B14924)&gt;0,0,WEEKDAY(B14924,2)))</f>
        <v>6</v>
      </c>
      <c r="D14924" s="74">
        <f t="shared" si="2"/>
        <v>11</v>
      </c>
      <c r="E14924" s="12">
        <f>IFERROR(VLOOKUP(A14924,'IDAR Meter Data'!$A:$B,2,1),"")</f>
        <v>94</v>
      </c>
      <c r="F14924" s="75">
        <f>IF(CECCZ="CZ03",'Outside Temp'!B14924,IF(CECCZ="CZ04",'Outside Temp'!B14925,IF(CECCZ="CZ12",'Outside Temp'!B14926, IF(CECCZ="CZ13",'Outside Temp'!B14927))))</f>
        <v>69.56666667</v>
      </c>
      <c r="G14924" s="12">
        <f t="shared" si="3"/>
        <v>2</v>
      </c>
    </row>
    <row r="14925" ht="15.75" customHeight="1">
      <c r="A14925" s="13">
        <v>42280.489583333336</v>
      </c>
      <c r="B14925" s="73">
        <f t="shared" si="1"/>
        <v>42280</v>
      </c>
      <c r="C14925" s="74">
        <f>IF(NewCustomer="Yes", IF(COUNTIF($I$2:$I$11,B14925)&gt;0,0,WEEKDAY(B14925,2)),IF(COUNTIF($I$2:$I$21,B14925)&gt;0,0,WEEKDAY(B14925,2)))</f>
        <v>6</v>
      </c>
      <c r="D14925" s="74">
        <f t="shared" si="2"/>
        <v>11</v>
      </c>
      <c r="E14925" s="12">
        <f>IFERROR(VLOOKUP(A14925,'IDAR Meter Data'!$A:$B,2,1),"")</f>
        <v>91</v>
      </c>
      <c r="F14925" s="75">
        <f>IF(CECCZ="CZ03",'Outside Temp'!B14925,IF(CECCZ="CZ04",'Outside Temp'!B14926,IF(CECCZ="CZ12",'Outside Temp'!B14927, IF(CECCZ="CZ13",'Outside Temp'!B14928))))</f>
        <v>69.81666667</v>
      </c>
      <c r="G14925" s="12">
        <f t="shared" si="3"/>
        <v>2</v>
      </c>
    </row>
    <row r="14926" ht="15.75" customHeight="1">
      <c r="A14926" s="13">
        <v>42280.5</v>
      </c>
      <c r="B14926" s="73">
        <f t="shared" si="1"/>
        <v>42280</v>
      </c>
      <c r="C14926" s="74">
        <f>IF(NewCustomer="Yes", IF(COUNTIF($I$2:$I$11,B14926)&gt;0,0,WEEKDAY(B14926,2)),IF(COUNTIF($I$2:$I$21,B14926)&gt;0,0,WEEKDAY(B14926,2)))</f>
        <v>6</v>
      </c>
      <c r="D14926" s="74">
        <f t="shared" si="2"/>
        <v>12</v>
      </c>
      <c r="E14926" s="12">
        <f>IFERROR(VLOOKUP(A14926,'IDAR Meter Data'!$A:$B,2,1),"")</f>
        <v>88</v>
      </c>
      <c r="F14926" s="75">
        <f>IF(CECCZ="CZ03",'Outside Temp'!B14926,IF(CECCZ="CZ04",'Outside Temp'!B14927,IF(CECCZ="CZ12",'Outside Temp'!B14928, IF(CECCZ="CZ13",'Outside Temp'!B14929))))</f>
        <v>69.8</v>
      </c>
      <c r="G14926" s="12">
        <f t="shared" si="3"/>
        <v>2</v>
      </c>
    </row>
    <row r="14927" ht="15.75" customHeight="1">
      <c r="A14927" s="13">
        <v>42280.510416666664</v>
      </c>
      <c r="B14927" s="73">
        <f t="shared" si="1"/>
        <v>42280</v>
      </c>
      <c r="C14927" s="74">
        <f>IF(NewCustomer="Yes", IF(COUNTIF($I$2:$I$11,B14927)&gt;0,0,WEEKDAY(B14927,2)),IF(COUNTIF($I$2:$I$21,B14927)&gt;0,0,WEEKDAY(B14927,2)))</f>
        <v>6</v>
      </c>
      <c r="D14927" s="74">
        <f t="shared" si="2"/>
        <v>12</v>
      </c>
      <c r="E14927" s="12">
        <f>IFERROR(VLOOKUP(A14927,'IDAR Meter Data'!$A:$B,2,1),"")</f>
        <v>97</v>
      </c>
      <c r="F14927" s="75">
        <f>IF(CECCZ="CZ03",'Outside Temp'!B14927,IF(CECCZ="CZ04",'Outside Temp'!B14928,IF(CECCZ="CZ12",'Outside Temp'!B14929, IF(CECCZ="CZ13",'Outside Temp'!B14930))))</f>
        <v>69.05</v>
      </c>
      <c r="G14927" s="12">
        <f t="shared" si="3"/>
        <v>2</v>
      </c>
    </row>
    <row r="14928" ht="15.75" customHeight="1">
      <c r="A14928" s="13">
        <v>42280.520833333336</v>
      </c>
      <c r="B14928" s="73">
        <f t="shared" si="1"/>
        <v>42280</v>
      </c>
      <c r="C14928" s="74">
        <f>IF(NewCustomer="Yes", IF(COUNTIF($I$2:$I$11,B14928)&gt;0,0,WEEKDAY(B14928,2)),IF(COUNTIF($I$2:$I$21,B14928)&gt;0,0,WEEKDAY(B14928,2)))</f>
        <v>6</v>
      </c>
      <c r="D14928" s="74">
        <f t="shared" si="2"/>
        <v>12</v>
      </c>
      <c r="E14928" s="12">
        <f>IFERROR(VLOOKUP(A14928,'IDAR Meter Data'!$A:$B,2,1),"")</f>
        <v>93</v>
      </c>
      <c r="F14928" s="75">
        <f>IF(CECCZ="CZ03",'Outside Temp'!B14928,IF(CECCZ="CZ04",'Outside Temp'!B14929,IF(CECCZ="CZ12",'Outside Temp'!B14930, IF(CECCZ="CZ13",'Outside Temp'!B14931))))</f>
        <v>68.3</v>
      </c>
      <c r="G14928" s="12">
        <f t="shared" si="3"/>
        <v>2</v>
      </c>
    </row>
    <row r="14929" ht="15.75" customHeight="1">
      <c r="A14929" s="13">
        <v>42280.53125</v>
      </c>
      <c r="B14929" s="73">
        <f t="shared" si="1"/>
        <v>42280</v>
      </c>
      <c r="C14929" s="74">
        <f>IF(NewCustomer="Yes", IF(COUNTIF($I$2:$I$11,B14929)&gt;0,0,WEEKDAY(B14929,2)),IF(COUNTIF($I$2:$I$21,B14929)&gt;0,0,WEEKDAY(B14929,2)))</f>
        <v>6</v>
      </c>
      <c r="D14929" s="74">
        <f t="shared" si="2"/>
        <v>12</v>
      </c>
      <c r="E14929" s="12">
        <f>IFERROR(VLOOKUP(A14929,'IDAR Meter Data'!$A:$B,2,1),"")</f>
        <v>92</v>
      </c>
      <c r="F14929" s="75">
        <f>IF(CECCZ="CZ03",'Outside Temp'!B14929,IF(CECCZ="CZ04",'Outside Temp'!B14930,IF(CECCZ="CZ12",'Outside Temp'!B14931, IF(CECCZ="CZ13",'Outside Temp'!B14932))))</f>
        <v>67.55</v>
      </c>
      <c r="G14929" s="12">
        <f t="shared" si="3"/>
        <v>2</v>
      </c>
    </row>
    <row r="14930" ht="15.75" customHeight="1">
      <c r="A14930" s="13">
        <v>42280.541666666664</v>
      </c>
      <c r="B14930" s="73">
        <f t="shared" si="1"/>
        <v>42280</v>
      </c>
      <c r="C14930" s="74">
        <f>IF(NewCustomer="Yes", IF(COUNTIF($I$2:$I$11,B14930)&gt;0,0,WEEKDAY(B14930,2)),IF(COUNTIF($I$2:$I$21,B14930)&gt;0,0,WEEKDAY(B14930,2)))</f>
        <v>6</v>
      </c>
      <c r="D14930" s="74">
        <f t="shared" si="2"/>
        <v>13</v>
      </c>
      <c r="E14930" s="12">
        <f>IFERROR(VLOOKUP(A14930,'IDAR Meter Data'!$A:$B,2,1),"")</f>
        <v>88</v>
      </c>
      <c r="F14930" s="75">
        <f>IF(CECCZ="CZ03",'Outside Temp'!B14930,IF(CECCZ="CZ04",'Outside Temp'!B14931,IF(CECCZ="CZ12",'Outside Temp'!B14932, IF(CECCZ="CZ13",'Outside Temp'!B14933))))</f>
        <v>66.86666667</v>
      </c>
      <c r="G14930" s="12">
        <f t="shared" si="3"/>
        <v>2</v>
      </c>
    </row>
    <row r="14931" ht="15.75" customHeight="1">
      <c r="A14931" s="13">
        <v>42280.552083333336</v>
      </c>
      <c r="B14931" s="73">
        <f t="shared" si="1"/>
        <v>42280</v>
      </c>
      <c r="C14931" s="74">
        <f>IF(NewCustomer="Yes", IF(COUNTIF($I$2:$I$11,B14931)&gt;0,0,WEEKDAY(B14931,2)),IF(COUNTIF($I$2:$I$21,B14931)&gt;0,0,WEEKDAY(B14931,2)))</f>
        <v>6</v>
      </c>
      <c r="D14931" s="74">
        <f t="shared" si="2"/>
        <v>13</v>
      </c>
      <c r="E14931" s="12">
        <f>IFERROR(VLOOKUP(A14931,'IDAR Meter Data'!$A:$B,2,1),"")</f>
        <v>100</v>
      </c>
      <c r="F14931" s="75">
        <f>IF(CECCZ="CZ03",'Outside Temp'!B14931,IF(CECCZ="CZ04",'Outside Temp'!B14932,IF(CECCZ="CZ12",'Outside Temp'!B14933, IF(CECCZ="CZ13",'Outside Temp'!B14934))))</f>
        <v>66.36666667</v>
      </c>
      <c r="G14931" s="12">
        <f t="shared" si="3"/>
        <v>2</v>
      </c>
    </row>
    <row r="14932" ht="15.75" customHeight="1">
      <c r="A14932" s="13">
        <v>42280.5625</v>
      </c>
      <c r="B14932" s="73">
        <f t="shared" si="1"/>
        <v>42280</v>
      </c>
      <c r="C14932" s="74">
        <f>IF(NewCustomer="Yes", IF(COUNTIF($I$2:$I$11,B14932)&gt;0,0,WEEKDAY(B14932,2)),IF(COUNTIF($I$2:$I$21,B14932)&gt;0,0,WEEKDAY(B14932,2)))</f>
        <v>6</v>
      </c>
      <c r="D14932" s="74">
        <f t="shared" si="2"/>
        <v>13</v>
      </c>
      <c r="E14932" s="12">
        <f>IFERROR(VLOOKUP(A14932,'IDAR Meter Data'!$A:$B,2,1),"")</f>
        <v>92</v>
      </c>
      <c r="F14932" s="75">
        <f>IF(CECCZ="CZ03",'Outside Temp'!B14932,IF(CECCZ="CZ04",'Outside Temp'!B14933,IF(CECCZ="CZ12",'Outside Temp'!B14934, IF(CECCZ="CZ13",'Outside Temp'!B14935))))</f>
        <v>65.86666667</v>
      </c>
      <c r="G14932" s="12">
        <f t="shared" si="3"/>
        <v>2</v>
      </c>
    </row>
    <row r="14933" ht="15.75" customHeight="1">
      <c r="A14933" s="13">
        <v>42280.572916666664</v>
      </c>
      <c r="B14933" s="73">
        <f t="shared" si="1"/>
        <v>42280</v>
      </c>
      <c r="C14933" s="74">
        <f>IF(NewCustomer="Yes", IF(COUNTIF($I$2:$I$11,B14933)&gt;0,0,WEEKDAY(B14933,2)),IF(COUNTIF($I$2:$I$21,B14933)&gt;0,0,WEEKDAY(B14933,2)))</f>
        <v>6</v>
      </c>
      <c r="D14933" s="74">
        <f t="shared" si="2"/>
        <v>13</v>
      </c>
      <c r="E14933" s="12">
        <f>IFERROR(VLOOKUP(A14933,'IDAR Meter Data'!$A:$B,2,1),"")</f>
        <v>94</v>
      </c>
      <c r="F14933" s="75">
        <f>IF(CECCZ="CZ03",'Outside Temp'!B14933,IF(CECCZ="CZ04",'Outside Temp'!B14934,IF(CECCZ="CZ12",'Outside Temp'!B14935, IF(CECCZ="CZ13",'Outside Temp'!B14936))))</f>
        <v>65.36666667</v>
      </c>
      <c r="G14933" s="12">
        <f t="shared" si="3"/>
        <v>2</v>
      </c>
    </row>
    <row r="14934" ht="15.75" customHeight="1">
      <c r="A14934" s="13">
        <v>42280.583333333336</v>
      </c>
      <c r="B14934" s="73">
        <f t="shared" si="1"/>
        <v>42280</v>
      </c>
      <c r="C14934" s="74">
        <f>IF(NewCustomer="Yes", IF(COUNTIF($I$2:$I$11,B14934)&gt;0,0,WEEKDAY(B14934,2)),IF(COUNTIF($I$2:$I$21,B14934)&gt;0,0,WEEKDAY(B14934,2)))</f>
        <v>6</v>
      </c>
      <c r="D14934" s="74">
        <f t="shared" si="2"/>
        <v>14</v>
      </c>
      <c r="E14934" s="12">
        <f>IFERROR(VLOOKUP(A14934,'IDAR Meter Data'!$A:$B,2,1),"")</f>
        <v>95</v>
      </c>
      <c r="F14934" s="75">
        <f>IF(CECCZ="CZ03",'Outside Temp'!B14934,IF(CECCZ="CZ04",'Outside Temp'!B14935,IF(CECCZ="CZ12",'Outside Temp'!B14936, IF(CECCZ="CZ13",'Outside Temp'!B14937))))</f>
        <v>64.86666667</v>
      </c>
      <c r="G14934" s="12">
        <f t="shared" si="3"/>
        <v>1</v>
      </c>
    </row>
    <row r="14935" ht="15.75" customHeight="1">
      <c r="A14935" s="13">
        <v>42280.59375</v>
      </c>
      <c r="B14935" s="73">
        <f t="shared" si="1"/>
        <v>42280</v>
      </c>
      <c r="C14935" s="74">
        <f>IF(NewCustomer="Yes", IF(COUNTIF($I$2:$I$11,B14935)&gt;0,0,WEEKDAY(B14935,2)),IF(COUNTIF($I$2:$I$21,B14935)&gt;0,0,WEEKDAY(B14935,2)))</f>
        <v>6</v>
      </c>
      <c r="D14935" s="74">
        <f t="shared" si="2"/>
        <v>14</v>
      </c>
      <c r="E14935" s="12">
        <f>IFERROR(VLOOKUP(A14935,'IDAR Meter Data'!$A:$B,2,1),"")</f>
        <v>93</v>
      </c>
      <c r="F14935" s="75">
        <f>IF(CECCZ="CZ03",'Outside Temp'!B14935,IF(CECCZ="CZ04",'Outside Temp'!B14936,IF(CECCZ="CZ12",'Outside Temp'!B14937, IF(CECCZ="CZ13",'Outside Temp'!B14938))))</f>
        <v>64.36666667</v>
      </c>
      <c r="G14935" s="12">
        <f t="shared" si="3"/>
        <v>1</v>
      </c>
    </row>
    <row r="14936" ht="15.75" customHeight="1">
      <c r="A14936" s="13">
        <v>42280.604166666664</v>
      </c>
      <c r="B14936" s="73">
        <f t="shared" si="1"/>
        <v>42280</v>
      </c>
      <c r="C14936" s="74">
        <f>IF(NewCustomer="Yes", IF(COUNTIF($I$2:$I$11,B14936)&gt;0,0,WEEKDAY(B14936,2)),IF(COUNTIF($I$2:$I$21,B14936)&gt;0,0,WEEKDAY(B14936,2)))</f>
        <v>6</v>
      </c>
      <c r="D14936" s="74">
        <f t="shared" si="2"/>
        <v>14</v>
      </c>
      <c r="E14936" s="12">
        <f>IFERROR(VLOOKUP(A14936,'IDAR Meter Data'!$A:$B,2,1),"")</f>
        <v>98</v>
      </c>
      <c r="F14936" s="75">
        <f>IF(CECCZ="CZ03",'Outside Temp'!B14936,IF(CECCZ="CZ04",'Outside Temp'!B14937,IF(CECCZ="CZ12",'Outside Temp'!B14938, IF(CECCZ="CZ13",'Outside Temp'!B14939))))</f>
        <v>63.86666667</v>
      </c>
      <c r="G14936" s="12">
        <f t="shared" si="3"/>
        <v>1</v>
      </c>
    </row>
    <row r="14937" ht="15.75" customHeight="1">
      <c r="A14937" s="13">
        <v>42280.614583333336</v>
      </c>
      <c r="B14937" s="73">
        <f t="shared" si="1"/>
        <v>42280</v>
      </c>
      <c r="C14937" s="74">
        <f>IF(NewCustomer="Yes", IF(COUNTIF($I$2:$I$11,B14937)&gt;0,0,WEEKDAY(B14937,2)),IF(COUNTIF($I$2:$I$21,B14937)&gt;0,0,WEEKDAY(B14937,2)))</f>
        <v>6</v>
      </c>
      <c r="D14937" s="74">
        <f t="shared" si="2"/>
        <v>14</v>
      </c>
      <c r="E14937" s="12">
        <f>IFERROR(VLOOKUP(A14937,'IDAR Meter Data'!$A:$B,2,1),"")</f>
        <v>94</v>
      </c>
      <c r="F14937" s="75">
        <f>IF(CECCZ="CZ03",'Outside Temp'!B14937,IF(CECCZ="CZ04",'Outside Temp'!B14938,IF(CECCZ="CZ12",'Outside Temp'!B14939, IF(CECCZ="CZ13",'Outside Temp'!B14940))))</f>
        <v>63.36666667</v>
      </c>
      <c r="G14937" s="12">
        <f t="shared" si="3"/>
        <v>1</v>
      </c>
    </row>
    <row r="14938" ht="15.75" customHeight="1">
      <c r="A14938" s="13">
        <v>42280.625</v>
      </c>
      <c r="B14938" s="73">
        <f t="shared" si="1"/>
        <v>42280</v>
      </c>
      <c r="C14938" s="74">
        <f>IF(NewCustomer="Yes", IF(COUNTIF($I$2:$I$11,B14938)&gt;0,0,WEEKDAY(B14938,2)),IF(COUNTIF($I$2:$I$21,B14938)&gt;0,0,WEEKDAY(B14938,2)))</f>
        <v>6</v>
      </c>
      <c r="D14938" s="74">
        <f t="shared" si="2"/>
        <v>15</v>
      </c>
      <c r="E14938" s="12">
        <f>IFERROR(VLOOKUP(A14938,'IDAR Meter Data'!$A:$B,2,1),"")</f>
        <v>95</v>
      </c>
      <c r="F14938" s="75">
        <f>IF(CECCZ="CZ03",'Outside Temp'!B14938,IF(CECCZ="CZ04",'Outside Temp'!B14939,IF(CECCZ="CZ12",'Outside Temp'!B14940, IF(CECCZ="CZ13",'Outside Temp'!B14941))))</f>
        <v>62.8</v>
      </c>
      <c r="G14938" s="12">
        <f t="shared" si="3"/>
        <v>1</v>
      </c>
    </row>
    <row r="14939" ht="15.75" customHeight="1">
      <c r="A14939" s="13">
        <v>42280.635416666664</v>
      </c>
      <c r="B14939" s="73">
        <f t="shared" si="1"/>
        <v>42280</v>
      </c>
      <c r="C14939" s="74">
        <f>IF(NewCustomer="Yes", IF(COUNTIF($I$2:$I$11,B14939)&gt;0,0,WEEKDAY(B14939,2)),IF(COUNTIF($I$2:$I$21,B14939)&gt;0,0,WEEKDAY(B14939,2)))</f>
        <v>6</v>
      </c>
      <c r="D14939" s="74">
        <f t="shared" si="2"/>
        <v>15</v>
      </c>
      <c r="E14939" s="12">
        <f>IFERROR(VLOOKUP(A14939,'IDAR Meter Data'!$A:$B,2,1),"")</f>
        <v>89</v>
      </c>
      <c r="F14939" s="75">
        <f>IF(CECCZ="CZ03",'Outside Temp'!B14939,IF(CECCZ="CZ04",'Outside Temp'!B14940,IF(CECCZ="CZ12",'Outside Temp'!B14941, IF(CECCZ="CZ13",'Outside Temp'!B14942))))</f>
        <v>62.05</v>
      </c>
      <c r="G14939" s="12">
        <f t="shared" si="3"/>
        <v>1</v>
      </c>
    </row>
    <row r="14940" ht="15.75" customHeight="1">
      <c r="A14940" s="13">
        <v>42280.645833333336</v>
      </c>
      <c r="B14940" s="73">
        <f t="shared" si="1"/>
        <v>42280</v>
      </c>
      <c r="C14940" s="74">
        <f>IF(NewCustomer="Yes", IF(COUNTIF($I$2:$I$11,B14940)&gt;0,0,WEEKDAY(B14940,2)),IF(COUNTIF($I$2:$I$21,B14940)&gt;0,0,WEEKDAY(B14940,2)))</f>
        <v>6</v>
      </c>
      <c r="D14940" s="74">
        <f t="shared" si="2"/>
        <v>15</v>
      </c>
      <c r="E14940" s="12">
        <f>IFERROR(VLOOKUP(A14940,'IDAR Meter Data'!$A:$B,2,1),"")</f>
        <v>94</v>
      </c>
      <c r="F14940" s="75">
        <f>IF(CECCZ="CZ03",'Outside Temp'!B14940,IF(CECCZ="CZ04",'Outside Temp'!B14941,IF(CECCZ="CZ12",'Outside Temp'!B14942, IF(CECCZ="CZ13",'Outside Temp'!B14943))))</f>
        <v>61.3</v>
      </c>
      <c r="G14940" s="12">
        <f t="shared" si="3"/>
        <v>1</v>
      </c>
    </row>
    <row r="14941" ht="15.75" customHeight="1">
      <c r="A14941" s="13">
        <v>42280.65625</v>
      </c>
      <c r="B14941" s="73">
        <f t="shared" si="1"/>
        <v>42280</v>
      </c>
      <c r="C14941" s="74">
        <f>IF(NewCustomer="Yes", IF(COUNTIF($I$2:$I$11,B14941)&gt;0,0,WEEKDAY(B14941,2)),IF(COUNTIF($I$2:$I$21,B14941)&gt;0,0,WEEKDAY(B14941,2)))</f>
        <v>6</v>
      </c>
      <c r="D14941" s="74">
        <f t="shared" si="2"/>
        <v>15</v>
      </c>
      <c r="E14941" s="12">
        <f>IFERROR(VLOOKUP(A14941,'IDAR Meter Data'!$A:$B,2,1),"")</f>
        <v>95</v>
      </c>
      <c r="F14941" s="75">
        <f>IF(CECCZ="CZ03",'Outside Temp'!B14941,IF(CECCZ="CZ04",'Outside Temp'!B14942,IF(CECCZ="CZ12",'Outside Temp'!B14943, IF(CECCZ="CZ13",'Outside Temp'!B14944))))</f>
        <v>60.55</v>
      </c>
      <c r="G14941" s="12">
        <f t="shared" si="3"/>
        <v>1</v>
      </c>
    </row>
    <row r="14942" ht="15.75" customHeight="1">
      <c r="A14942" s="13">
        <v>42280.666666666664</v>
      </c>
      <c r="B14942" s="73">
        <f t="shared" si="1"/>
        <v>42280</v>
      </c>
      <c r="C14942" s="74">
        <f>IF(NewCustomer="Yes", IF(COUNTIF($I$2:$I$11,B14942)&gt;0,0,WEEKDAY(B14942,2)),IF(COUNTIF($I$2:$I$21,B14942)&gt;0,0,WEEKDAY(B14942,2)))</f>
        <v>6</v>
      </c>
      <c r="D14942" s="74">
        <f t="shared" si="2"/>
        <v>16</v>
      </c>
      <c r="E14942" s="12">
        <f>IFERROR(VLOOKUP(A14942,'IDAR Meter Data'!$A:$B,2,1),"")</f>
        <v>97</v>
      </c>
      <c r="F14942" s="75">
        <f>IF(CECCZ="CZ03",'Outside Temp'!B14942,IF(CECCZ="CZ04",'Outside Temp'!B14943,IF(CECCZ="CZ12",'Outside Temp'!B14944, IF(CECCZ="CZ13",'Outside Temp'!B14945))))</f>
        <v>59.93333333</v>
      </c>
      <c r="G14942" s="12">
        <f t="shared" si="3"/>
        <v>1</v>
      </c>
    </row>
    <row r="14943" ht="15.75" customHeight="1">
      <c r="A14943" s="13">
        <v>42280.677083333336</v>
      </c>
      <c r="B14943" s="73">
        <f t="shared" si="1"/>
        <v>42280</v>
      </c>
      <c r="C14943" s="74">
        <f>IF(NewCustomer="Yes", IF(COUNTIF($I$2:$I$11,B14943)&gt;0,0,WEEKDAY(B14943,2)),IF(COUNTIF($I$2:$I$21,B14943)&gt;0,0,WEEKDAY(B14943,2)))</f>
        <v>6</v>
      </c>
      <c r="D14943" s="74">
        <f t="shared" si="2"/>
        <v>16</v>
      </c>
      <c r="E14943" s="12">
        <f>IFERROR(VLOOKUP(A14943,'IDAR Meter Data'!$A:$B,2,1),"")</f>
        <v>95</v>
      </c>
      <c r="F14943" s="75">
        <f>IF(CECCZ="CZ03",'Outside Temp'!B14943,IF(CECCZ="CZ04",'Outside Temp'!B14944,IF(CECCZ="CZ12",'Outside Temp'!B14945, IF(CECCZ="CZ13",'Outside Temp'!B14946))))</f>
        <v>59.68333333</v>
      </c>
      <c r="G14943" s="12">
        <f t="shared" si="3"/>
        <v>1</v>
      </c>
    </row>
    <row r="14944" ht="15.75" customHeight="1">
      <c r="A14944" s="13">
        <v>42280.6875</v>
      </c>
      <c r="B14944" s="73">
        <f t="shared" si="1"/>
        <v>42280</v>
      </c>
      <c r="C14944" s="74">
        <f>IF(NewCustomer="Yes", IF(COUNTIF($I$2:$I$11,B14944)&gt;0,0,WEEKDAY(B14944,2)),IF(COUNTIF($I$2:$I$21,B14944)&gt;0,0,WEEKDAY(B14944,2)))</f>
        <v>6</v>
      </c>
      <c r="D14944" s="74">
        <f t="shared" si="2"/>
        <v>16</v>
      </c>
      <c r="E14944" s="12">
        <f>IFERROR(VLOOKUP(A14944,'IDAR Meter Data'!$A:$B,2,1),"")</f>
        <v>97</v>
      </c>
      <c r="F14944" s="75">
        <f>IF(CECCZ="CZ03",'Outside Temp'!B14944,IF(CECCZ="CZ04",'Outside Temp'!B14945,IF(CECCZ="CZ12",'Outside Temp'!B14946, IF(CECCZ="CZ13",'Outside Temp'!B14947))))</f>
        <v>59.43333333</v>
      </c>
      <c r="G14944" s="12">
        <f t="shared" si="3"/>
        <v>1</v>
      </c>
    </row>
    <row r="14945" ht="15.75" customHeight="1">
      <c r="A14945" s="13">
        <v>42280.697916666664</v>
      </c>
      <c r="B14945" s="73">
        <f t="shared" si="1"/>
        <v>42280</v>
      </c>
      <c r="C14945" s="74">
        <f>IF(NewCustomer="Yes", IF(COUNTIF($I$2:$I$11,B14945)&gt;0,0,WEEKDAY(B14945,2)),IF(COUNTIF($I$2:$I$21,B14945)&gt;0,0,WEEKDAY(B14945,2)))</f>
        <v>6</v>
      </c>
      <c r="D14945" s="74">
        <f t="shared" si="2"/>
        <v>16</v>
      </c>
      <c r="E14945" s="12">
        <f>IFERROR(VLOOKUP(A14945,'IDAR Meter Data'!$A:$B,2,1),"")</f>
        <v>96</v>
      </c>
      <c r="F14945" s="75">
        <f>IF(CECCZ="CZ03",'Outside Temp'!B14945,IF(CECCZ="CZ04",'Outside Temp'!B14946,IF(CECCZ="CZ12",'Outside Temp'!B14947, IF(CECCZ="CZ13",'Outside Temp'!B14948))))</f>
        <v>59.18333333</v>
      </c>
      <c r="G14945" s="12">
        <f t="shared" si="3"/>
        <v>1</v>
      </c>
    </row>
    <row r="14946" ht="15.75" customHeight="1">
      <c r="A14946" s="13">
        <v>42280.708333333336</v>
      </c>
      <c r="B14946" s="73">
        <f t="shared" si="1"/>
        <v>42280</v>
      </c>
      <c r="C14946" s="74">
        <f>IF(NewCustomer="Yes", IF(COUNTIF($I$2:$I$11,B14946)&gt;0,0,WEEKDAY(B14946,2)),IF(COUNTIF($I$2:$I$21,B14946)&gt;0,0,WEEKDAY(B14946,2)))</f>
        <v>6</v>
      </c>
      <c r="D14946" s="74">
        <f t="shared" si="2"/>
        <v>17</v>
      </c>
      <c r="E14946" s="12">
        <f>IFERROR(VLOOKUP(A14946,'IDAR Meter Data'!$A:$B,2,1),"")</f>
        <v>92</v>
      </c>
      <c r="F14946" s="75">
        <f>IF(CECCZ="CZ03",'Outside Temp'!B14946,IF(CECCZ="CZ04",'Outside Temp'!B14947,IF(CECCZ="CZ12",'Outside Temp'!B14948, IF(CECCZ="CZ13",'Outside Temp'!B14949))))</f>
        <v>58.93333333</v>
      </c>
      <c r="G14946" s="12">
        <f t="shared" si="3"/>
        <v>1</v>
      </c>
    </row>
    <row r="14947" ht="15.75" customHeight="1">
      <c r="A14947" s="13">
        <v>42280.71875</v>
      </c>
      <c r="B14947" s="73">
        <f t="shared" si="1"/>
        <v>42280</v>
      </c>
      <c r="C14947" s="74">
        <f>IF(NewCustomer="Yes", IF(COUNTIF($I$2:$I$11,B14947)&gt;0,0,WEEKDAY(B14947,2)),IF(COUNTIF($I$2:$I$21,B14947)&gt;0,0,WEEKDAY(B14947,2)))</f>
        <v>6</v>
      </c>
      <c r="D14947" s="74">
        <f t="shared" si="2"/>
        <v>17</v>
      </c>
      <c r="E14947" s="12">
        <f>IFERROR(VLOOKUP(A14947,'IDAR Meter Data'!$A:$B,2,1),"")</f>
        <v>103</v>
      </c>
      <c r="F14947" s="75">
        <f>IF(CECCZ="CZ03",'Outside Temp'!B14947,IF(CECCZ="CZ04",'Outside Temp'!B14948,IF(CECCZ="CZ12",'Outside Temp'!B14949, IF(CECCZ="CZ13",'Outside Temp'!B14950))))</f>
        <v>58.68333333</v>
      </c>
      <c r="G14947" s="12">
        <f t="shared" si="3"/>
        <v>1</v>
      </c>
    </row>
    <row r="14948" ht="15.75" customHeight="1">
      <c r="A14948" s="13">
        <v>42280.729166666664</v>
      </c>
      <c r="B14948" s="73">
        <f t="shared" si="1"/>
        <v>42280</v>
      </c>
      <c r="C14948" s="74">
        <f>IF(NewCustomer="Yes", IF(COUNTIF($I$2:$I$11,B14948)&gt;0,0,WEEKDAY(B14948,2)),IF(COUNTIF($I$2:$I$21,B14948)&gt;0,0,WEEKDAY(B14948,2)))</f>
        <v>6</v>
      </c>
      <c r="D14948" s="74">
        <f t="shared" si="2"/>
        <v>17</v>
      </c>
      <c r="E14948" s="12">
        <f>IFERROR(VLOOKUP(A14948,'IDAR Meter Data'!$A:$B,2,1),"")</f>
        <v>97</v>
      </c>
      <c r="F14948" s="75">
        <f>IF(CECCZ="CZ03",'Outside Temp'!B14948,IF(CECCZ="CZ04",'Outside Temp'!B14949,IF(CECCZ="CZ12",'Outside Temp'!B14950, IF(CECCZ="CZ13",'Outside Temp'!B14951))))</f>
        <v>58.43333333</v>
      </c>
      <c r="G14948" s="12">
        <f t="shared" si="3"/>
        <v>1</v>
      </c>
    </row>
    <row r="14949" ht="15.75" customHeight="1">
      <c r="A14949" s="13">
        <v>42280.739583333336</v>
      </c>
      <c r="B14949" s="73">
        <f t="shared" si="1"/>
        <v>42280</v>
      </c>
      <c r="C14949" s="74">
        <f>IF(NewCustomer="Yes", IF(COUNTIF($I$2:$I$11,B14949)&gt;0,0,WEEKDAY(B14949,2)),IF(COUNTIF($I$2:$I$21,B14949)&gt;0,0,WEEKDAY(B14949,2)))</f>
        <v>6</v>
      </c>
      <c r="D14949" s="74">
        <f t="shared" si="2"/>
        <v>17</v>
      </c>
      <c r="E14949" s="12">
        <f>IFERROR(VLOOKUP(A14949,'IDAR Meter Data'!$A:$B,2,1),"")</f>
        <v>101</v>
      </c>
      <c r="F14949" s="75">
        <f>IF(CECCZ="CZ03",'Outside Temp'!B14949,IF(CECCZ="CZ04",'Outside Temp'!B14950,IF(CECCZ="CZ12",'Outside Temp'!B14951, IF(CECCZ="CZ13",'Outside Temp'!B14952))))</f>
        <v>58.18333333</v>
      </c>
      <c r="G14949" s="12">
        <f t="shared" si="3"/>
        <v>1</v>
      </c>
    </row>
    <row r="14950" ht="15.75" customHeight="1">
      <c r="A14950" s="13">
        <v>42280.75</v>
      </c>
      <c r="B14950" s="73">
        <f t="shared" si="1"/>
        <v>42280</v>
      </c>
      <c r="C14950" s="74">
        <f>IF(NewCustomer="Yes", IF(COUNTIF($I$2:$I$11,B14950)&gt;0,0,WEEKDAY(B14950,2)),IF(COUNTIF($I$2:$I$21,B14950)&gt;0,0,WEEKDAY(B14950,2)))</f>
        <v>6</v>
      </c>
      <c r="D14950" s="74">
        <f t="shared" si="2"/>
        <v>18</v>
      </c>
      <c r="E14950" s="12">
        <f>IFERROR(VLOOKUP(A14950,'IDAR Meter Data'!$A:$B,2,1),"")</f>
        <v>98</v>
      </c>
      <c r="F14950" s="75">
        <f>IF(CECCZ="CZ03",'Outside Temp'!B14950,IF(CECCZ="CZ04",'Outside Temp'!B14951,IF(CECCZ="CZ12",'Outside Temp'!B14952, IF(CECCZ="CZ13",'Outside Temp'!B14953))))</f>
        <v>58</v>
      </c>
      <c r="G14950" s="12">
        <f t="shared" si="3"/>
        <v>1</v>
      </c>
    </row>
    <row r="14951" ht="15.75" customHeight="1">
      <c r="A14951" s="13">
        <v>42280.760416666664</v>
      </c>
      <c r="B14951" s="73">
        <f t="shared" si="1"/>
        <v>42280</v>
      </c>
      <c r="C14951" s="74">
        <f>IF(NewCustomer="Yes", IF(COUNTIF($I$2:$I$11,B14951)&gt;0,0,WEEKDAY(B14951,2)),IF(COUNTIF($I$2:$I$21,B14951)&gt;0,0,WEEKDAY(B14951,2)))</f>
        <v>6</v>
      </c>
      <c r="D14951" s="74">
        <f t="shared" si="2"/>
        <v>18</v>
      </c>
      <c r="E14951" s="12">
        <f>IFERROR(VLOOKUP(A14951,'IDAR Meter Data'!$A:$B,2,1),"")</f>
        <v>102</v>
      </c>
      <c r="F14951" s="75">
        <f>IF(CECCZ="CZ03",'Outside Temp'!B14951,IF(CECCZ="CZ04",'Outside Temp'!B14952,IF(CECCZ="CZ12",'Outside Temp'!B14953, IF(CECCZ="CZ13",'Outside Temp'!B14954))))</f>
        <v>58</v>
      </c>
      <c r="G14951" s="12">
        <f t="shared" si="3"/>
        <v>1</v>
      </c>
    </row>
    <row r="14952" ht="15.75" customHeight="1">
      <c r="A14952" s="13">
        <v>42280.770833333336</v>
      </c>
      <c r="B14952" s="73">
        <f t="shared" si="1"/>
        <v>42280</v>
      </c>
      <c r="C14952" s="74">
        <f>IF(NewCustomer="Yes", IF(COUNTIF($I$2:$I$11,B14952)&gt;0,0,WEEKDAY(B14952,2)),IF(COUNTIF($I$2:$I$21,B14952)&gt;0,0,WEEKDAY(B14952,2)))</f>
        <v>6</v>
      </c>
      <c r="D14952" s="74">
        <f t="shared" si="2"/>
        <v>18</v>
      </c>
      <c r="E14952" s="12">
        <f>IFERROR(VLOOKUP(A14952,'IDAR Meter Data'!$A:$B,2,1),"")</f>
        <v>98</v>
      </c>
      <c r="F14952" s="75">
        <f>IF(CECCZ="CZ03",'Outside Temp'!B14952,IF(CECCZ="CZ04",'Outside Temp'!B14953,IF(CECCZ="CZ12",'Outside Temp'!B14954, IF(CECCZ="CZ13",'Outside Temp'!B14955))))</f>
        <v>58</v>
      </c>
      <c r="G14952" s="12">
        <f t="shared" si="3"/>
        <v>1</v>
      </c>
    </row>
    <row r="14953" ht="15.75" customHeight="1">
      <c r="A14953" s="13">
        <v>42280.78125</v>
      </c>
      <c r="B14953" s="73">
        <f t="shared" si="1"/>
        <v>42280</v>
      </c>
      <c r="C14953" s="74">
        <f>IF(NewCustomer="Yes", IF(COUNTIF($I$2:$I$11,B14953)&gt;0,0,WEEKDAY(B14953,2)),IF(COUNTIF($I$2:$I$21,B14953)&gt;0,0,WEEKDAY(B14953,2)))</f>
        <v>6</v>
      </c>
      <c r="D14953" s="74">
        <f t="shared" si="2"/>
        <v>18</v>
      </c>
      <c r="E14953" s="12">
        <f>IFERROR(VLOOKUP(A14953,'IDAR Meter Data'!$A:$B,2,1),"")</f>
        <v>101</v>
      </c>
      <c r="F14953" s="75">
        <f>IF(CECCZ="CZ03",'Outside Temp'!B14953,IF(CECCZ="CZ04",'Outside Temp'!B14954,IF(CECCZ="CZ12",'Outside Temp'!B14955, IF(CECCZ="CZ13",'Outside Temp'!B14956))))</f>
        <v>58</v>
      </c>
      <c r="G14953" s="12">
        <f t="shared" si="3"/>
        <v>1</v>
      </c>
    </row>
    <row r="14954" ht="15.75" customHeight="1">
      <c r="A14954" s="13">
        <v>42280.791666666664</v>
      </c>
      <c r="B14954" s="73">
        <f t="shared" si="1"/>
        <v>42280</v>
      </c>
      <c r="C14954" s="74">
        <f>IF(NewCustomer="Yes", IF(COUNTIF($I$2:$I$11,B14954)&gt;0,0,WEEKDAY(B14954,2)),IF(COUNTIF($I$2:$I$21,B14954)&gt;0,0,WEEKDAY(B14954,2)))</f>
        <v>6</v>
      </c>
      <c r="D14954" s="74">
        <f t="shared" si="2"/>
        <v>19</v>
      </c>
      <c r="E14954" s="12">
        <f>IFERROR(VLOOKUP(A14954,'IDAR Meter Data'!$A:$B,2,1),"")</f>
        <v>97</v>
      </c>
      <c r="F14954" s="75">
        <f>IF(CECCZ="CZ03",'Outside Temp'!B14954,IF(CECCZ="CZ04",'Outside Temp'!B14955,IF(CECCZ="CZ12",'Outside Temp'!B14956, IF(CECCZ="CZ13",'Outside Temp'!B14957))))</f>
        <v>58</v>
      </c>
      <c r="G14954" s="12">
        <f t="shared" si="3"/>
        <v>1</v>
      </c>
    </row>
    <row r="14955" ht="15.75" customHeight="1">
      <c r="A14955" s="13">
        <v>42280.802083333336</v>
      </c>
      <c r="B14955" s="73">
        <f t="shared" si="1"/>
        <v>42280</v>
      </c>
      <c r="C14955" s="74">
        <f>IF(NewCustomer="Yes", IF(COUNTIF($I$2:$I$11,B14955)&gt;0,0,WEEKDAY(B14955,2)),IF(COUNTIF($I$2:$I$21,B14955)&gt;0,0,WEEKDAY(B14955,2)))</f>
        <v>6</v>
      </c>
      <c r="D14955" s="74">
        <f t="shared" si="2"/>
        <v>19</v>
      </c>
      <c r="E14955" s="12">
        <f>IFERROR(VLOOKUP(A14955,'IDAR Meter Data'!$A:$B,2,1),"")</f>
        <v>98</v>
      </c>
      <c r="F14955" s="75">
        <f>IF(CECCZ="CZ03",'Outside Temp'!B14955,IF(CECCZ="CZ04",'Outside Temp'!B14956,IF(CECCZ="CZ12",'Outside Temp'!B14957, IF(CECCZ="CZ13",'Outside Temp'!B14958))))</f>
        <v>58</v>
      </c>
      <c r="G14955" s="12">
        <f t="shared" si="3"/>
        <v>1</v>
      </c>
    </row>
    <row r="14956" ht="15.75" customHeight="1">
      <c r="A14956" s="13">
        <v>42280.8125</v>
      </c>
      <c r="B14956" s="73">
        <f t="shared" si="1"/>
        <v>42280</v>
      </c>
      <c r="C14956" s="74">
        <f>IF(NewCustomer="Yes", IF(COUNTIF($I$2:$I$11,B14956)&gt;0,0,WEEKDAY(B14956,2)),IF(COUNTIF($I$2:$I$21,B14956)&gt;0,0,WEEKDAY(B14956,2)))</f>
        <v>6</v>
      </c>
      <c r="D14956" s="74">
        <f t="shared" si="2"/>
        <v>19</v>
      </c>
      <c r="E14956" s="12">
        <f>IFERROR(VLOOKUP(A14956,'IDAR Meter Data'!$A:$B,2,1),"")</f>
        <v>105</v>
      </c>
      <c r="F14956" s="75">
        <f>IF(CECCZ="CZ03",'Outside Temp'!B14956,IF(CECCZ="CZ04",'Outside Temp'!B14957,IF(CECCZ="CZ12",'Outside Temp'!B14958, IF(CECCZ="CZ13",'Outside Temp'!B14959))))</f>
        <v>58</v>
      </c>
      <c r="G14956" s="12">
        <f t="shared" si="3"/>
        <v>1</v>
      </c>
    </row>
    <row r="14957" ht="15.75" customHeight="1">
      <c r="A14957" s="13">
        <v>42280.822916666664</v>
      </c>
      <c r="B14957" s="73">
        <f t="shared" si="1"/>
        <v>42280</v>
      </c>
      <c r="C14957" s="74">
        <f>IF(NewCustomer="Yes", IF(COUNTIF($I$2:$I$11,B14957)&gt;0,0,WEEKDAY(B14957,2)),IF(COUNTIF($I$2:$I$21,B14957)&gt;0,0,WEEKDAY(B14957,2)))</f>
        <v>6</v>
      </c>
      <c r="D14957" s="74">
        <f t="shared" si="2"/>
        <v>19</v>
      </c>
      <c r="E14957" s="12">
        <f>IFERROR(VLOOKUP(A14957,'IDAR Meter Data'!$A:$B,2,1),"")</f>
        <v>96</v>
      </c>
      <c r="F14957" s="75">
        <f>IF(CECCZ="CZ03",'Outside Temp'!B14957,IF(CECCZ="CZ04",'Outside Temp'!B14958,IF(CECCZ="CZ12",'Outside Temp'!B14959, IF(CECCZ="CZ13",'Outside Temp'!B14960))))</f>
        <v>58</v>
      </c>
      <c r="G14957" s="12">
        <f t="shared" si="3"/>
        <v>1</v>
      </c>
    </row>
    <row r="14958" ht="15.75" customHeight="1">
      <c r="A14958" s="13">
        <v>42280.833333333336</v>
      </c>
      <c r="B14958" s="73">
        <f t="shared" si="1"/>
        <v>42280</v>
      </c>
      <c r="C14958" s="74">
        <f>IF(NewCustomer="Yes", IF(COUNTIF($I$2:$I$11,B14958)&gt;0,0,WEEKDAY(B14958,2)),IF(COUNTIF($I$2:$I$21,B14958)&gt;0,0,WEEKDAY(B14958,2)))</f>
        <v>6</v>
      </c>
      <c r="D14958" s="74">
        <f t="shared" si="2"/>
        <v>20</v>
      </c>
      <c r="E14958" s="12">
        <f>IFERROR(VLOOKUP(A14958,'IDAR Meter Data'!$A:$B,2,1),"")</f>
        <v>98</v>
      </c>
      <c r="F14958" s="75">
        <f>IF(CECCZ="CZ03",'Outside Temp'!B14958,IF(CECCZ="CZ04",'Outside Temp'!B14959,IF(CECCZ="CZ12",'Outside Temp'!B14960, IF(CECCZ="CZ13",'Outside Temp'!B14961))))</f>
        <v>58</v>
      </c>
      <c r="G14958" s="12">
        <f t="shared" si="3"/>
        <v>1</v>
      </c>
    </row>
    <row r="14959" ht="15.75" customHeight="1">
      <c r="A14959" s="13">
        <v>42280.84375</v>
      </c>
      <c r="B14959" s="73">
        <f t="shared" si="1"/>
        <v>42280</v>
      </c>
      <c r="C14959" s="74">
        <f>IF(NewCustomer="Yes", IF(COUNTIF($I$2:$I$11,B14959)&gt;0,0,WEEKDAY(B14959,2)),IF(COUNTIF($I$2:$I$21,B14959)&gt;0,0,WEEKDAY(B14959,2)))</f>
        <v>6</v>
      </c>
      <c r="D14959" s="74">
        <f t="shared" si="2"/>
        <v>20</v>
      </c>
      <c r="E14959" s="12">
        <f>IFERROR(VLOOKUP(A14959,'IDAR Meter Data'!$A:$B,2,1),"")</f>
        <v>94</v>
      </c>
      <c r="F14959" s="75">
        <f>IF(CECCZ="CZ03",'Outside Temp'!B14959,IF(CECCZ="CZ04",'Outside Temp'!B14960,IF(CECCZ="CZ12",'Outside Temp'!B14961, IF(CECCZ="CZ13",'Outside Temp'!B14962))))</f>
        <v>58</v>
      </c>
      <c r="G14959" s="12">
        <f t="shared" si="3"/>
        <v>1</v>
      </c>
    </row>
    <row r="14960" ht="15.75" customHeight="1">
      <c r="A14960" s="13">
        <v>42280.854166666664</v>
      </c>
      <c r="B14960" s="73">
        <f t="shared" si="1"/>
        <v>42280</v>
      </c>
      <c r="C14960" s="74">
        <f>IF(NewCustomer="Yes", IF(COUNTIF($I$2:$I$11,B14960)&gt;0,0,WEEKDAY(B14960,2)),IF(COUNTIF($I$2:$I$21,B14960)&gt;0,0,WEEKDAY(B14960,2)))</f>
        <v>6</v>
      </c>
      <c r="D14960" s="74">
        <f t="shared" si="2"/>
        <v>20</v>
      </c>
      <c r="E14960" s="12">
        <f>IFERROR(VLOOKUP(A14960,'IDAR Meter Data'!$A:$B,2,1),"")</f>
        <v>99</v>
      </c>
      <c r="F14960" s="75">
        <f>IF(CECCZ="CZ03",'Outside Temp'!B14960,IF(CECCZ="CZ04",'Outside Temp'!B14961,IF(CECCZ="CZ12",'Outside Temp'!B14962, IF(CECCZ="CZ13",'Outside Temp'!B14963))))</f>
        <v>58</v>
      </c>
      <c r="G14960" s="12">
        <f t="shared" si="3"/>
        <v>1</v>
      </c>
    </row>
    <row r="14961" ht="15.75" customHeight="1">
      <c r="A14961" s="13">
        <v>42280.864583333336</v>
      </c>
      <c r="B14961" s="73">
        <f t="shared" si="1"/>
        <v>42280</v>
      </c>
      <c r="C14961" s="74">
        <f>IF(NewCustomer="Yes", IF(COUNTIF($I$2:$I$11,B14961)&gt;0,0,WEEKDAY(B14961,2)),IF(COUNTIF($I$2:$I$21,B14961)&gt;0,0,WEEKDAY(B14961,2)))</f>
        <v>6</v>
      </c>
      <c r="D14961" s="74">
        <f t="shared" si="2"/>
        <v>20</v>
      </c>
      <c r="E14961" s="12">
        <f>IFERROR(VLOOKUP(A14961,'IDAR Meter Data'!$A:$B,2,1),"")</f>
        <v>96</v>
      </c>
      <c r="F14961" s="75">
        <f>IF(CECCZ="CZ03",'Outside Temp'!B14961,IF(CECCZ="CZ04",'Outside Temp'!B14962,IF(CECCZ="CZ12",'Outside Temp'!B14963, IF(CECCZ="CZ13",'Outside Temp'!B14964))))</f>
        <v>58</v>
      </c>
      <c r="G14961" s="12">
        <f t="shared" si="3"/>
        <v>1</v>
      </c>
    </row>
    <row r="14962" ht="15.75" customHeight="1">
      <c r="A14962" s="13">
        <v>42280.875</v>
      </c>
      <c r="B14962" s="73">
        <f t="shared" si="1"/>
        <v>42280</v>
      </c>
      <c r="C14962" s="74">
        <f>IF(NewCustomer="Yes", IF(COUNTIF($I$2:$I$11,B14962)&gt;0,0,WEEKDAY(B14962,2)),IF(COUNTIF($I$2:$I$21,B14962)&gt;0,0,WEEKDAY(B14962,2)))</f>
        <v>6</v>
      </c>
      <c r="D14962" s="74">
        <f t="shared" si="2"/>
        <v>21</v>
      </c>
      <c r="E14962" s="12">
        <f>IFERROR(VLOOKUP(A14962,'IDAR Meter Data'!$A:$B,2,1),"")</f>
        <v>96</v>
      </c>
      <c r="F14962" s="75">
        <f>IF(CECCZ="CZ03",'Outside Temp'!B14962,IF(CECCZ="CZ04",'Outside Temp'!B14963,IF(CECCZ="CZ12",'Outside Temp'!B14964, IF(CECCZ="CZ13",'Outside Temp'!B14965))))</f>
        <v>57.93103448</v>
      </c>
      <c r="G14962" s="12">
        <f t="shared" si="3"/>
        <v>1</v>
      </c>
    </row>
    <row r="14963" ht="15.75" customHeight="1">
      <c r="A14963" s="13">
        <v>42280.885416666664</v>
      </c>
      <c r="B14963" s="73">
        <f t="shared" si="1"/>
        <v>42280</v>
      </c>
      <c r="C14963" s="74">
        <f>IF(NewCustomer="Yes", IF(COUNTIF($I$2:$I$11,B14963)&gt;0,0,WEEKDAY(B14963,2)),IF(COUNTIF($I$2:$I$21,B14963)&gt;0,0,WEEKDAY(B14963,2)))</f>
        <v>6</v>
      </c>
      <c r="D14963" s="74">
        <f t="shared" si="2"/>
        <v>21</v>
      </c>
      <c r="E14963" s="12">
        <f>IFERROR(VLOOKUP(A14963,'IDAR Meter Data'!$A:$B,2,1),"")</f>
        <v>104</v>
      </c>
      <c r="F14963" s="75">
        <f>IF(CECCZ="CZ03",'Outside Temp'!B14963,IF(CECCZ="CZ04",'Outside Temp'!B14964,IF(CECCZ="CZ12",'Outside Temp'!B14965, IF(CECCZ="CZ13",'Outside Temp'!B14966))))</f>
        <v>57.67241379</v>
      </c>
      <c r="G14963" s="12">
        <f t="shared" si="3"/>
        <v>1</v>
      </c>
    </row>
    <row r="14964" ht="15.75" customHeight="1">
      <c r="A14964" s="13">
        <v>42280.895833333336</v>
      </c>
      <c r="B14964" s="73">
        <f t="shared" si="1"/>
        <v>42280</v>
      </c>
      <c r="C14964" s="74">
        <f>IF(NewCustomer="Yes", IF(COUNTIF($I$2:$I$11,B14964)&gt;0,0,WEEKDAY(B14964,2)),IF(COUNTIF($I$2:$I$21,B14964)&gt;0,0,WEEKDAY(B14964,2)))</f>
        <v>6</v>
      </c>
      <c r="D14964" s="74">
        <f t="shared" si="2"/>
        <v>21</v>
      </c>
      <c r="E14964" s="12">
        <f>IFERROR(VLOOKUP(A14964,'IDAR Meter Data'!$A:$B,2,1),"")</f>
        <v>99</v>
      </c>
      <c r="F14964" s="75">
        <f>IF(CECCZ="CZ03",'Outside Temp'!B14964,IF(CECCZ="CZ04",'Outside Temp'!B14965,IF(CECCZ="CZ12",'Outside Temp'!B14966, IF(CECCZ="CZ13",'Outside Temp'!B14967))))</f>
        <v>57.4137931</v>
      </c>
      <c r="G14964" s="12">
        <f t="shared" si="3"/>
        <v>1</v>
      </c>
    </row>
    <row r="14965" ht="15.75" customHeight="1">
      <c r="A14965" s="13">
        <v>42280.90625</v>
      </c>
      <c r="B14965" s="73">
        <f t="shared" si="1"/>
        <v>42280</v>
      </c>
      <c r="C14965" s="74">
        <f>IF(NewCustomer="Yes", IF(COUNTIF($I$2:$I$11,B14965)&gt;0,0,WEEKDAY(B14965,2)),IF(COUNTIF($I$2:$I$21,B14965)&gt;0,0,WEEKDAY(B14965,2)))</f>
        <v>6</v>
      </c>
      <c r="D14965" s="74">
        <f t="shared" si="2"/>
        <v>21</v>
      </c>
      <c r="E14965" s="12">
        <f>IFERROR(VLOOKUP(A14965,'IDAR Meter Data'!$A:$B,2,1),"")</f>
        <v>102</v>
      </c>
      <c r="F14965" s="75">
        <f>IF(CECCZ="CZ03",'Outside Temp'!B14965,IF(CECCZ="CZ04",'Outside Temp'!B14966,IF(CECCZ="CZ12",'Outside Temp'!B14967, IF(CECCZ="CZ13",'Outside Temp'!B14968))))</f>
        <v>57.15517241</v>
      </c>
      <c r="G14965" s="12">
        <f t="shared" si="3"/>
        <v>1</v>
      </c>
    </row>
    <row r="14966" ht="15.75" customHeight="1">
      <c r="A14966" s="13">
        <v>42280.916666666664</v>
      </c>
      <c r="B14966" s="73">
        <f t="shared" si="1"/>
        <v>42280</v>
      </c>
      <c r="C14966" s="74">
        <f>IF(NewCustomer="Yes", IF(COUNTIF($I$2:$I$11,B14966)&gt;0,0,WEEKDAY(B14966,2)),IF(COUNTIF($I$2:$I$21,B14966)&gt;0,0,WEEKDAY(B14966,2)))</f>
        <v>6</v>
      </c>
      <c r="D14966" s="74">
        <f t="shared" si="2"/>
        <v>22</v>
      </c>
      <c r="E14966" s="12">
        <f>IFERROR(VLOOKUP(A14966,'IDAR Meter Data'!$A:$B,2,1),"")</f>
        <v>104</v>
      </c>
      <c r="F14966" s="75">
        <f>IF(CECCZ="CZ03",'Outside Temp'!B14966,IF(CECCZ="CZ04",'Outside Temp'!B14967,IF(CECCZ="CZ12",'Outside Temp'!B14968, IF(CECCZ="CZ13",'Outside Temp'!B14969))))</f>
        <v>58</v>
      </c>
      <c r="G14966" s="12">
        <f t="shared" si="3"/>
        <v>1</v>
      </c>
    </row>
    <row r="14967" ht="15.75" customHeight="1">
      <c r="A14967" s="13">
        <v>42280.927083333336</v>
      </c>
      <c r="B14967" s="73">
        <f t="shared" si="1"/>
        <v>42280</v>
      </c>
      <c r="C14967" s="74">
        <f>IF(NewCustomer="Yes", IF(COUNTIF($I$2:$I$11,B14967)&gt;0,0,WEEKDAY(B14967,2)),IF(COUNTIF($I$2:$I$21,B14967)&gt;0,0,WEEKDAY(B14967,2)))</f>
        <v>6</v>
      </c>
      <c r="D14967" s="74">
        <f t="shared" si="2"/>
        <v>22</v>
      </c>
      <c r="E14967" s="12">
        <f>IFERROR(VLOOKUP(A14967,'IDAR Meter Data'!$A:$B,2,1),"")</f>
        <v>101</v>
      </c>
      <c r="F14967" s="75">
        <f>IF(CECCZ="CZ03",'Outside Temp'!B14967,IF(CECCZ="CZ04",'Outside Temp'!B14968,IF(CECCZ="CZ12",'Outside Temp'!B14969, IF(CECCZ="CZ13",'Outside Temp'!B14970))))</f>
        <v>58</v>
      </c>
      <c r="G14967" s="12">
        <f t="shared" si="3"/>
        <v>1</v>
      </c>
    </row>
    <row r="14968" ht="15.75" customHeight="1">
      <c r="A14968" s="13">
        <v>42280.9375</v>
      </c>
      <c r="B14968" s="73">
        <f t="shared" si="1"/>
        <v>42280</v>
      </c>
      <c r="C14968" s="74">
        <f>IF(NewCustomer="Yes", IF(COUNTIF($I$2:$I$11,B14968)&gt;0,0,WEEKDAY(B14968,2)),IF(COUNTIF($I$2:$I$21,B14968)&gt;0,0,WEEKDAY(B14968,2)))</f>
        <v>6</v>
      </c>
      <c r="D14968" s="74">
        <f t="shared" si="2"/>
        <v>22</v>
      </c>
      <c r="E14968" s="12">
        <f>IFERROR(VLOOKUP(A14968,'IDAR Meter Data'!$A:$B,2,1),"")</f>
        <v>98</v>
      </c>
      <c r="F14968" s="75">
        <f>IF(CECCZ="CZ03",'Outside Temp'!B14968,IF(CECCZ="CZ04",'Outside Temp'!B14969,IF(CECCZ="CZ12",'Outside Temp'!B14970, IF(CECCZ="CZ13",'Outside Temp'!B14971))))</f>
        <v>58</v>
      </c>
      <c r="G14968" s="12">
        <f t="shared" si="3"/>
        <v>1</v>
      </c>
    </row>
    <row r="14969" ht="15.75" customHeight="1">
      <c r="A14969" s="13">
        <v>42280.947916666664</v>
      </c>
      <c r="B14969" s="73">
        <f t="shared" si="1"/>
        <v>42280</v>
      </c>
      <c r="C14969" s="74">
        <f>IF(NewCustomer="Yes", IF(COUNTIF($I$2:$I$11,B14969)&gt;0,0,WEEKDAY(B14969,2)),IF(COUNTIF($I$2:$I$21,B14969)&gt;0,0,WEEKDAY(B14969,2)))</f>
        <v>6</v>
      </c>
      <c r="D14969" s="74">
        <f t="shared" si="2"/>
        <v>22</v>
      </c>
      <c r="E14969" s="12">
        <f>IFERROR(VLOOKUP(A14969,'IDAR Meter Data'!$A:$B,2,1),"")</f>
        <v>104</v>
      </c>
      <c r="F14969" s="75">
        <f>IF(CECCZ="CZ03",'Outside Temp'!B14969,IF(CECCZ="CZ04",'Outside Temp'!B14970,IF(CECCZ="CZ12",'Outside Temp'!B14971, IF(CECCZ="CZ13",'Outside Temp'!B14972))))</f>
        <v>58</v>
      </c>
      <c r="G14969" s="12">
        <f t="shared" si="3"/>
        <v>1</v>
      </c>
    </row>
    <row r="14970" ht="15.75" customHeight="1">
      <c r="A14970" s="13">
        <v>42280.958333333336</v>
      </c>
      <c r="B14970" s="73">
        <f t="shared" si="1"/>
        <v>42280</v>
      </c>
      <c r="C14970" s="74">
        <f>IF(NewCustomer="Yes", IF(COUNTIF($I$2:$I$11,B14970)&gt;0,0,WEEKDAY(B14970,2)),IF(COUNTIF($I$2:$I$21,B14970)&gt;0,0,WEEKDAY(B14970,2)))</f>
        <v>6</v>
      </c>
      <c r="D14970" s="74">
        <f t="shared" si="2"/>
        <v>23</v>
      </c>
      <c r="E14970" s="12">
        <f>IFERROR(VLOOKUP(A14970,'IDAR Meter Data'!$A:$B,2,1),"")</f>
        <v>96</v>
      </c>
      <c r="F14970" s="75">
        <f>IF(CECCZ="CZ03",'Outside Temp'!B14970,IF(CECCZ="CZ04",'Outside Temp'!B14971,IF(CECCZ="CZ12",'Outside Temp'!B14972, IF(CECCZ="CZ13",'Outside Temp'!B14973))))</f>
        <v>57.8</v>
      </c>
      <c r="G14970" s="12">
        <f t="shared" si="3"/>
        <v>1</v>
      </c>
    </row>
    <row r="14971" ht="15.75" customHeight="1">
      <c r="A14971" s="13">
        <v>42280.96875</v>
      </c>
      <c r="B14971" s="73">
        <f t="shared" si="1"/>
        <v>42280</v>
      </c>
      <c r="C14971" s="74">
        <f>IF(NewCustomer="Yes", IF(COUNTIF($I$2:$I$11,B14971)&gt;0,0,WEEKDAY(B14971,2)),IF(COUNTIF($I$2:$I$21,B14971)&gt;0,0,WEEKDAY(B14971,2)))</f>
        <v>6</v>
      </c>
      <c r="D14971" s="74">
        <f t="shared" si="2"/>
        <v>23</v>
      </c>
      <c r="E14971" s="12">
        <f>IFERROR(VLOOKUP(A14971,'IDAR Meter Data'!$A:$B,2,1),"")</f>
        <v>102</v>
      </c>
      <c r="F14971" s="75">
        <f>IF(CECCZ="CZ03",'Outside Temp'!B14971,IF(CECCZ="CZ04",'Outside Temp'!B14972,IF(CECCZ="CZ12",'Outside Temp'!B14973, IF(CECCZ="CZ13",'Outside Temp'!B14974))))</f>
        <v>57.05</v>
      </c>
      <c r="G14971" s="12">
        <f t="shared" si="3"/>
        <v>1</v>
      </c>
    </row>
    <row r="14972" ht="15.75" customHeight="1">
      <c r="A14972" s="13">
        <v>42280.979166666664</v>
      </c>
      <c r="B14972" s="73">
        <f t="shared" si="1"/>
        <v>42280</v>
      </c>
      <c r="C14972" s="74">
        <f>IF(NewCustomer="Yes", IF(COUNTIF($I$2:$I$11,B14972)&gt;0,0,WEEKDAY(B14972,2)),IF(COUNTIF($I$2:$I$21,B14972)&gt;0,0,WEEKDAY(B14972,2)))</f>
        <v>6</v>
      </c>
      <c r="D14972" s="74">
        <f t="shared" si="2"/>
        <v>23</v>
      </c>
      <c r="E14972" s="12">
        <f>IFERROR(VLOOKUP(A14972,'IDAR Meter Data'!$A:$B,2,1),"")</f>
        <v>97</v>
      </c>
      <c r="F14972" s="75">
        <f>IF(CECCZ="CZ03",'Outside Temp'!B14972,IF(CECCZ="CZ04",'Outside Temp'!B14973,IF(CECCZ="CZ12",'Outside Temp'!B14974, IF(CECCZ="CZ13",'Outside Temp'!B14975))))</f>
        <v>56.3</v>
      </c>
      <c r="G14972" s="12">
        <f t="shared" si="3"/>
        <v>1</v>
      </c>
    </row>
    <row r="14973" ht="15.75" customHeight="1">
      <c r="A14973" s="13">
        <v>42280.989583333336</v>
      </c>
      <c r="B14973" s="73">
        <f t="shared" si="1"/>
        <v>42280</v>
      </c>
      <c r="C14973" s="74">
        <f>IF(NewCustomer="Yes", IF(COUNTIF($I$2:$I$11,B14973)&gt;0,0,WEEKDAY(B14973,2)),IF(COUNTIF($I$2:$I$21,B14973)&gt;0,0,WEEKDAY(B14973,2)))</f>
        <v>6</v>
      </c>
      <c r="D14973" s="74">
        <f t="shared" si="2"/>
        <v>23</v>
      </c>
      <c r="E14973" s="12">
        <f>IFERROR(VLOOKUP(A14973,'IDAR Meter Data'!$A:$B,2,1),"")</f>
        <v>97</v>
      </c>
      <c r="F14973" s="75">
        <f>IF(CECCZ="CZ03",'Outside Temp'!B14973,IF(CECCZ="CZ04",'Outside Temp'!B14974,IF(CECCZ="CZ12",'Outside Temp'!B14975, IF(CECCZ="CZ13",'Outside Temp'!B14976))))</f>
        <v>55.55</v>
      </c>
      <c r="G14973" s="12">
        <f t="shared" si="3"/>
        <v>1</v>
      </c>
    </row>
    <row r="14974" ht="15.75" customHeight="1">
      <c r="A14974" s="13">
        <v>42281.0</v>
      </c>
      <c r="B14974" s="73">
        <f t="shared" si="1"/>
        <v>42281</v>
      </c>
      <c r="C14974" s="74">
        <f>IF(NewCustomer="Yes", IF(COUNTIF($I$2:$I$11,B14974)&gt;0,0,WEEKDAY(B14974,2)),IF(COUNTIF($I$2:$I$21,B14974)&gt;0,0,WEEKDAY(B14974,2)))</f>
        <v>7</v>
      </c>
      <c r="D14974" s="74">
        <f t="shared" si="2"/>
        <v>0</v>
      </c>
      <c r="E14974" s="12">
        <f>IFERROR(VLOOKUP(A14974,'IDAR Meter Data'!$A:$B,2,1),"")</f>
        <v>96</v>
      </c>
      <c r="F14974" s="75">
        <f>IF(CECCZ="CZ03",'Outside Temp'!B14974,IF(CECCZ="CZ04",'Outside Temp'!B14975,IF(CECCZ="CZ12",'Outside Temp'!B14976, IF(CECCZ="CZ13",'Outside Temp'!B14977))))</f>
        <v>55.06666667</v>
      </c>
      <c r="G14974" s="12">
        <f t="shared" si="3"/>
        <v>1</v>
      </c>
    </row>
    <row r="14975" ht="15.75" customHeight="1">
      <c r="A14975" s="13">
        <v>42281.010416666664</v>
      </c>
      <c r="B14975" s="73">
        <f t="shared" si="1"/>
        <v>42281</v>
      </c>
      <c r="C14975" s="74">
        <f>IF(NewCustomer="Yes", IF(COUNTIF($I$2:$I$11,B14975)&gt;0,0,WEEKDAY(B14975,2)),IF(COUNTIF($I$2:$I$21,B14975)&gt;0,0,WEEKDAY(B14975,2)))</f>
        <v>7</v>
      </c>
      <c r="D14975" s="74">
        <f t="shared" si="2"/>
        <v>0</v>
      </c>
      <c r="E14975" s="12">
        <f>IFERROR(VLOOKUP(A14975,'IDAR Meter Data'!$A:$B,2,1),"")</f>
        <v>96</v>
      </c>
      <c r="F14975" s="75">
        <f>IF(CECCZ="CZ03",'Outside Temp'!B14975,IF(CECCZ="CZ04",'Outside Temp'!B14976,IF(CECCZ="CZ12",'Outside Temp'!B14977, IF(CECCZ="CZ13",'Outside Temp'!B14978))))</f>
        <v>55.31666667</v>
      </c>
      <c r="G14975" s="12">
        <f t="shared" si="3"/>
        <v>1</v>
      </c>
    </row>
    <row r="14976" ht="15.75" customHeight="1">
      <c r="A14976" s="13">
        <v>42281.020833333336</v>
      </c>
      <c r="B14976" s="73">
        <f t="shared" si="1"/>
        <v>42281</v>
      </c>
      <c r="C14976" s="74">
        <f>IF(NewCustomer="Yes", IF(COUNTIF($I$2:$I$11,B14976)&gt;0,0,WEEKDAY(B14976,2)),IF(COUNTIF($I$2:$I$21,B14976)&gt;0,0,WEEKDAY(B14976,2)))</f>
        <v>7</v>
      </c>
      <c r="D14976" s="74">
        <f t="shared" si="2"/>
        <v>0</v>
      </c>
      <c r="E14976" s="12">
        <f>IFERROR(VLOOKUP(A14976,'IDAR Meter Data'!$A:$B,2,1),"")</f>
        <v>100</v>
      </c>
      <c r="F14976" s="75">
        <f>IF(CECCZ="CZ03",'Outside Temp'!B14976,IF(CECCZ="CZ04",'Outside Temp'!B14977,IF(CECCZ="CZ12",'Outside Temp'!B14978, IF(CECCZ="CZ13",'Outside Temp'!B14979))))</f>
        <v>55.56666667</v>
      </c>
      <c r="G14976" s="12">
        <f t="shared" si="3"/>
        <v>1</v>
      </c>
    </row>
    <row r="14977" ht="15.75" customHeight="1">
      <c r="A14977" s="13">
        <v>42281.03125</v>
      </c>
      <c r="B14977" s="73">
        <f t="shared" si="1"/>
        <v>42281</v>
      </c>
      <c r="C14977" s="74">
        <f>IF(NewCustomer="Yes", IF(COUNTIF($I$2:$I$11,B14977)&gt;0,0,WEEKDAY(B14977,2)),IF(COUNTIF($I$2:$I$21,B14977)&gt;0,0,WEEKDAY(B14977,2)))</f>
        <v>7</v>
      </c>
      <c r="D14977" s="74">
        <f t="shared" si="2"/>
        <v>0</v>
      </c>
      <c r="E14977" s="12">
        <f>IFERROR(VLOOKUP(A14977,'IDAR Meter Data'!$A:$B,2,1),"")</f>
        <v>97</v>
      </c>
      <c r="F14977" s="75">
        <f>IF(CECCZ="CZ03",'Outside Temp'!B14977,IF(CECCZ="CZ04",'Outside Temp'!B14978,IF(CECCZ="CZ12",'Outside Temp'!B14979, IF(CECCZ="CZ13",'Outside Temp'!B14980))))</f>
        <v>55.81666667</v>
      </c>
      <c r="G14977" s="12">
        <f t="shared" si="3"/>
        <v>1</v>
      </c>
    </row>
    <row r="14978" ht="15.75" customHeight="1">
      <c r="A14978" s="13">
        <v>42281.041666666664</v>
      </c>
      <c r="B14978" s="73">
        <f t="shared" si="1"/>
        <v>42281</v>
      </c>
      <c r="C14978" s="74">
        <f>IF(NewCustomer="Yes", IF(COUNTIF($I$2:$I$11,B14978)&gt;0,0,WEEKDAY(B14978,2)),IF(COUNTIF($I$2:$I$21,B14978)&gt;0,0,WEEKDAY(B14978,2)))</f>
        <v>7</v>
      </c>
      <c r="D14978" s="74">
        <f t="shared" si="2"/>
        <v>1</v>
      </c>
      <c r="E14978" s="12">
        <f>IFERROR(VLOOKUP(A14978,'IDAR Meter Data'!$A:$B,2,1),"")</f>
        <v>96</v>
      </c>
      <c r="F14978" s="75">
        <f>IF(CECCZ="CZ03",'Outside Temp'!B14978,IF(CECCZ="CZ04",'Outside Temp'!B14979,IF(CECCZ="CZ12",'Outside Temp'!B14980, IF(CECCZ="CZ13",'Outside Temp'!B14981))))</f>
        <v>56.06666667</v>
      </c>
      <c r="G14978" s="12">
        <f t="shared" si="3"/>
        <v>1</v>
      </c>
    </row>
    <row r="14979" ht="15.75" customHeight="1">
      <c r="A14979" s="13">
        <v>42281.052083333336</v>
      </c>
      <c r="B14979" s="73">
        <f t="shared" si="1"/>
        <v>42281</v>
      </c>
      <c r="C14979" s="74">
        <f>IF(NewCustomer="Yes", IF(COUNTIF($I$2:$I$11,B14979)&gt;0,0,WEEKDAY(B14979,2)),IF(COUNTIF($I$2:$I$21,B14979)&gt;0,0,WEEKDAY(B14979,2)))</f>
        <v>7</v>
      </c>
      <c r="D14979" s="74">
        <f t="shared" si="2"/>
        <v>1</v>
      </c>
      <c r="E14979" s="12">
        <f>IFERROR(VLOOKUP(A14979,'IDAR Meter Data'!$A:$B,2,1),"")</f>
        <v>101</v>
      </c>
      <c r="F14979" s="75">
        <f>IF(CECCZ="CZ03",'Outside Temp'!B14979,IF(CECCZ="CZ04",'Outside Temp'!B14980,IF(CECCZ="CZ12",'Outside Temp'!B14981, IF(CECCZ="CZ13",'Outside Temp'!B14982))))</f>
        <v>56.31666667</v>
      </c>
      <c r="G14979" s="12">
        <f t="shared" si="3"/>
        <v>1</v>
      </c>
    </row>
    <row r="14980" ht="15.75" customHeight="1">
      <c r="A14980" s="13">
        <v>42281.0625</v>
      </c>
      <c r="B14980" s="73">
        <f t="shared" si="1"/>
        <v>42281</v>
      </c>
      <c r="C14980" s="74">
        <f>IF(NewCustomer="Yes", IF(COUNTIF($I$2:$I$11,B14980)&gt;0,0,WEEKDAY(B14980,2)),IF(COUNTIF($I$2:$I$21,B14980)&gt;0,0,WEEKDAY(B14980,2)))</f>
        <v>7</v>
      </c>
      <c r="D14980" s="74">
        <f t="shared" si="2"/>
        <v>1</v>
      </c>
      <c r="E14980" s="12">
        <f>IFERROR(VLOOKUP(A14980,'IDAR Meter Data'!$A:$B,2,1),"")</f>
        <v>96</v>
      </c>
      <c r="F14980" s="75">
        <f>IF(CECCZ="CZ03",'Outside Temp'!B14980,IF(CECCZ="CZ04",'Outside Temp'!B14981,IF(CECCZ="CZ12",'Outside Temp'!B14982, IF(CECCZ="CZ13",'Outside Temp'!B14983))))</f>
        <v>56.56666667</v>
      </c>
      <c r="G14980" s="12">
        <f t="shared" si="3"/>
        <v>1</v>
      </c>
    </row>
    <row r="14981" ht="15.75" customHeight="1">
      <c r="A14981" s="13">
        <v>42281.072916666664</v>
      </c>
      <c r="B14981" s="73">
        <f t="shared" si="1"/>
        <v>42281</v>
      </c>
      <c r="C14981" s="74">
        <f>IF(NewCustomer="Yes", IF(COUNTIF($I$2:$I$11,B14981)&gt;0,0,WEEKDAY(B14981,2)),IF(COUNTIF($I$2:$I$21,B14981)&gt;0,0,WEEKDAY(B14981,2)))</f>
        <v>7</v>
      </c>
      <c r="D14981" s="74">
        <f t="shared" si="2"/>
        <v>1</v>
      </c>
      <c r="E14981" s="12">
        <f>IFERROR(VLOOKUP(A14981,'IDAR Meter Data'!$A:$B,2,1),"")</f>
        <v>94</v>
      </c>
      <c r="F14981" s="75">
        <f>IF(CECCZ="CZ03",'Outside Temp'!B14981,IF(CECCZ="CZ04",'Outside Temp'!B14982,IF(CECCZ="CZ12",'Outside Temp'!B14983, IF(CECCZ="CZ13",'Outside Temp'!B14984))))</f>
        <v>56.81666667</v>
      </c>
      <c r="G14981" s="12">
        <f t="shared" si="3"/>
        <v>1</v>
      </c>
    </row>
    <row r="14982" ht="15.75" customHeight="1">
      <c r="A14982" s="13">
        <v>42281.083333333336</v>
      </c>
      <c r="B14982" s="73">
        <f t="shared" si="1"/>
        <v>42281</v>
      </c>
      <c r="C14982" s="74">
        <f>IF(NewCustomer="Yes", IF(COUNTIF($I$2:$I$11,B14982)&gt;0,0,WEEKDAY(B14982,2)),IF(COUNTIF($I$2:$I$21,B14982)&gt;0,0,WEEKDAY(B14982,2)))</f>
        <v>7</v>
      </c>
      <c r="D14982" s="74">
        <f t="shared" si="2"/>
        <v>2</v>
      </c>
      <c r="E14982" s="12">
        <f>IFERROR(VLOOKUP(A14982,'IDAR Meter Data'!$A:$B,2,1),"")</f>
        <v>96</v>
      </c>
      <c r="F14982" s="75">
        <f>IF(CECCZ="CZ03",'Outside Temp'!B14982,IF(CECCZ="CZ04",'Outside Temp'!B14983,IF(CECCZ="CZ12",'Outside Temp'!B14984, IF(CECCZ="CZ13",'Outside Temp'!B14985))))</f>
        <v>56.86666667</v>
      </c>
      <c r="G14982" s="12">
        <f t="shared" si="3"/>
        <v>1</v>
      </c>
    </row>
    <row r="14983" ht="15.75" customHeight="1">
      <c r="A14983" s="13">
        <v>42281.09375</v>
      </c>
      <c r="B14983" s="73">
        <f t="shared" si="1"/>
        <v>42281</v>
      </c>
      <c r="C14983" s="74">
        <f>IF(NewCustomer="Yes", IF(COUNTIF($I$2:$I$11,B14983)&gt;0,0,WEEKDAY(B14983,2)),IF(COUNTIF($I$2:$I$21,B14983)&gt;0,0,WEEKDAY(B14983,2)))</f>
        <v>7</v>
      </c>
      <c r="D14983" s="74">
        <f t="shared" si="2"/>
        <v>2</v>
      </c>
      <c r="E14983" s="12">
        <f>IFERROR(VLOOKUP(A14983,'IDAR Meter Data'!$A:$B,2,1),"")</f>
        <v>93</v>
      </c>
      <c r="F14983" s="75">
        <f>IF(CECCZ="CZ03",'Outside Temp'!B14983,IF(CECCZ="CZ04",'Outside Temp'!B14984,IF(CECCZ="CZ12",'Outside Temp'!B14985, IF(CECCZ="CZ13",'Outside Temp'!B14986))))</f>
        <v>56.36666667</v>
      </c>
      <c r="G14983" s="12">
        <f t="shared" si="3"/>
        <v>1</v>
      </c>
    </row>
    <row r="14984" ht="15.75" customHeight="1">
      <c r="A14984" s="13">
        <v>42281.104166666664</v>
      </c>
      <c r="B14984" s="73">
        <f t="shared" si="1"/>
        <v>42281</v>
      </c>
      <c r="C14984" s="74">
        <f>IF(NewCustomer="Yes", IF(COUNTIF($I$2:$I$11,B14984)&gt;0,0,WEEKDAY(B14984,2)),IF(COUNTIF($I$2:$I$21,B14984)&gt;0,0,WEEKDAY(B14984,2)))</f>
        <v>7</v>
      </c>
      <c r="D14984" s="74">
        <f t="shared" si="2"/>
        <v>2</v>
      </c>
      <c r="E14984" s="12">
        <f>IFERROR(VLOOKUP(A14984,'IDAR Meter Data'!$A:$B,2,1),"")</f>
        <v>98</v>
      </c>
      <c r="F14984" s="75">
        <f>IF(CECCZ="CZ03",'Outside Temp'!B14984,IF(CECCZ="CZ04",'Outside Temp'!B14985,IF(CECCZ="CZ12",'Outside Temp'!B14986, IF(CECCZ="CZ13",'Outside Temp'!B14987))))</f>
        <v>55.86666667</v>
      </c>
      <c r="G14984" s="12">
        <f t="shared" si="3"/>
        <v>1</v>
      </c>
    </row>
    <row r="14985" ht="15.75" customHeight="1">
      <c r="A14985" s="13">
        <v>42281.114583333336</v>
      </c>
      <c r="B14985" s="73">
        <f t="shared" si="1"/>
        <v>42281</v>
      </c>
      <c r="C14985" s="74">
        <f>IF(NewCustomer="Yes", IF(COUNTIF($I$2:$I$11,B14985)&gt;0,0,WEEKDAY(B14985,2)),IF(COUNTIF($I$2:$I$21,B14985)&gt;0,0,WEEKDAY(B14985,2)))</f>
        <v>7</v>
      </c>
      <c r="D14985" s="74">
        <f t="shared" si="2"/>
        <v>2</v>
      </c>
      <c r="E14985" s="12">
        <f>IFERROR(VLOOKUP(A14985,'IDAR Meter Data'!$A:$B,2,1),"")</f>
        <v>98</v>
      </c>
      <c r="F14985" s="75">
        <f>IF(CECCZ="CZ03",'Outside Temp'!B14985,IF(CECCZ="CZ04",'Outside Temp'!B14986,IF(CECCZ="CZ12",'Outside Temp'!B14987, IF(CECCZ="CZ13",'Outside Temp'!B14988))))</f>
        <v>55.36666667</v>
      </c>
      <c r="G14985" s="12">
        <f t="shared" si="3"/>
        <v>1</v>
      </c>
    </row>
    <row r="14986" ht="15.75" customHeight="1">
      <c r="A14986" s="13">
        <v>42281.125</v>
      </c>
      <c r="B14986" s="73">
        <f t="shared" si="1"/>
        <v>42281</v>
      </c>
      <c r="C14986" s="74">
        <f>IF(NewCustomer="Yes", IF(COUNTIF($I$2:$I$11,B14986)&gt;0,0,WEEKDAY(B14986,2)),IF(COUNTIF($I$2:$I$21,B14986)&gt;0,0,WEEKDAY(B14986,2)))</f>
        <v>7</v>
      </c>
      <c r="D14986" s="74">
        <f t="shared" si="2"/>
        <v>3</v>
      </c>
      <c r="E14986" s="12">
        <f>IFERROR(VLOOKUP(A14986,'IDAR Meter Data'!$A:$B,2,1),"")</f>
        <v>98</v>
      </c>
      <c r="F14986" s="75">
        <f>IF(CECCZ="CZ03",'Outside Temp'!B14986,IF(CECCZ="CZ04",'Outside Temp'!B14987,IF(CECCZ="CZ12",'Outside Temp'!B14988, IF(CECCZ="CZ13",'Outside Temp'!B14989))))</f>
        <v>54.93333333</v>
      </c>
      <c r="G14986" s="12">
        <f t="shared" si="3"/>
        <v>1</v>
      </c>
    </row>
    <row r="14987" ht="15.75" customHeight="1">
      <c r="A14987" s="13">
        <v>42281.135416666664</v>
      </c>
      <c r="B14987" s="73">
        <f t="shared" si="1"/>
        <v>42281</v>
      </c>
      <c r="C14987" s="74">
        <f>IF(NewCustomer="Yes", IF(COUNTIF($I$2:$I$11,B14987)&gt;0,0,WEEKDAY(B14987,2)),IF(COUNTIF($I$2:$I$21,B14987)&gt;0,0,WEEKDAY(B14987,2)))</f>
        <v>7</v>
      </c>
      <c r="D14987" s="74">
        <f t="shared" si="2"/>
        <v>3</v>
      </c>
      <c r="E14987" s="12">
        <f>IFERROR(VLOOKUP(A14987,'IDAR Meter Data'!$A:$B,2,1),"")</f>
        <v>100</v>
      </c>
      <c r="F14987" s="75">
        <f>IF(CECCZ="CZ03",'Outside Temp'!B14987,IF(CECCZ="CZ04",'Outside Temp'!B14988,IF(CECCZ="CZ12",'Outside Temp'!B14989, IF(CECCZ="CZ13",'Outside Temp'!B14990))))</f>
        <v>54.68333333</v>
      </c>
      <c r="G14987" s="12">
        <f t="shared" si="3"/>
        <v>1</v>
      </c>
    </row>
    <row r="14988" ht="15.75" customHeight="1">
      <c r="A14988" s="13">
        <v>42281.145833333336</v>
      </c>
      <c r="B14988" s="73">
        <f t="shared" si="1"/>
        <v>42281</v>
      </c>
      <c r="C14988" s="74">
        <f>IF(NewCustomer="Yes", IF(COUNTIF($I$2:$I$11,B14988)&gt;0,0,WEEKDAY(B14988,2)),IF(COUNTIF($I$2:$I$21,B14988)&gt;0,0,WEEKDAY(B14988,2)))</f>
        <v>7</v>
      </c>
      <c r="D14988" s="74">
        <f t="shared" si="2"/>
        <v>3</v>
      </c>
      <c r="E14988" s="12">
        <f>IFERROR(VLOOKUP(A14988,'IDAR Meter Data'!$A:$B,2,1),"")</f>
        <v>95</v>
      </c>
      <c r="F14988" s="75">
        <f>IF(CECCZ="CZ03",'Outside Temp'!B14988,IF(CECCZ="CZ04",'Outside Temp'!B14989,IF(CECCZ="CZ12",'Outside Temp'!B14990, IF(CECCZ="CZ13",'Outside Temp'!B14991))))</f>
        <v>54.43333333</v>
      </c>
      <c r="G14988" s="12">
        <f t="shared" si="3"/>
        <v>1</v>
      </c>
    </row>
    <row r="14989" ht="15.75" customHeight="1">
      <c r="A14989" s="13">
        <v>42281.15625</v>
      </c>
      <c r="B14989" s="73">
        <f t="shared" si="1"/>
        <v>42281</v>
      </c>
      <c r="C14989" s="74">
        <f>IF(NewCustomer="Yes", IF(COUNTIF($I$2:$I$11,B14989)&gt;0,0,WEEKDAY(B14989,2)),IF(COUNTIF($I$2:$I$21,B14989)&gt;0,0,WEEKDAY(B14989,2)))</f>
        <v>7</v>
      </c>
      <c r="D14989" s="74">
        <f t="shared" si="2"/>
        <v>3</v>
      </c>
      <c r="E14989" s="12">
        <f>IFERROR(VLOOKUP(A14989,'IDAR Meter Data'!$A:$B,2,1),"")</f>
        <v>96</v>
      </c>
      <c r="F14989" s="75">
        <f>IF(CECCZ="CZ03",'Outside Temp'!B14989,IF(CECCZ="CZ04",'Outside Temp'!B14990,IF(CECCZ="CZ12",'Outside Temp'!B14991, IF(CECCZ="CZ13",'Outside Temp'!B14992))))</f>
        <v>54.18333333</v>
      </c>
      <c r="G14989" s="12">
        <f t="shared" si="3"/>
        <v>1</v>
      </c>
    </row>
    <row r="14990" ht="15.75" customHeight="1">
      <c r="A14990" s="13">
        <v>42281.166666666664</v>
      </c>
      <c r="B14990" s="73">
        <f t="shared" si="1"/>
        <v>42281</v>
      </c>
      <c r="C14990" s="74">
        <f>IF(NewCustomer="Yes", IF(COUNTIF($I$2:$I$11,B14990)&gt;0,0,WEEKDAY(B14990,2)),IF(COUNTIF($I$2:$I$21,B14990)&gt;0,0,WEEKDAY(B14990,2)))</f>
        <v>7</v>
      </c>
      <c r="D14990" s="74">
        <f t="shared" si="2"/>
        <v>4</v>
      </c>
      <c r="E14990" s="12">
        <f>IFERROR(VLOOKUP(A14990,'IDAR Meter Data'!$A:$B,2,1),"")</f>
        <v>94</v>
      </c>
      <c r="F14990" s="75">
        <f>IF(CECCZ="CZ03",'Outside Temp'!B14990,IF(CECCZ="CZ04",'Outside Temp'!B14991,IF(CECCZ="CZ12",'Outside Temp'!B14992, IF(CECCZ="CZ13",'Outside Temp'!B14993))))</f>
        <v>54.06666667</v>
      </c>
      <c r="G14990" s="12">
        <f t="shared" si="3"/>
        <v>1</v>
      </c>
    </row>
    <row r="14991" ht="15.75" customHeight="1">
      <c r="A14991" s="13">
        <v>42281.177083333336</v>
      </c>
      <c r="B14991" s="73">
        <f t="shared" si="1"/>
        <v>42281</v>
      </c>
      <c r="C14991" s="74">
        <f>IF(NewCustomer="Yes", IF(COUNTIF($I$2:$I$11,B14991)&gt;0,0,WEEKDAY(B14991,2)),IF(COUNTIF($I$2:$I$21,B14991)&gt;0,0,WEEKDAY(B14991,2)))</f>
        <v>7</v>
      </c>
      <c r="D14991" s="74">
        <f t="shared" si="2"/>
        <v>4</v>
      </c>
      <c r="E14991" s="12">
        <f>IFERROR(VLOOKUP(A14991,'IDAR Meter Data'!$A:$B,2,1),"")</f>
        <v>96</v>
      </c>
      <c r="F14991" s="75">
        <f>IF(CECCZ="CZ03",'Outside Temp'!B14991,IF(CECCZ="CZ04",'Outside Temp'!B14992,IF(CECCZ="CZ12",'Outside Temp'!B14993, IF(CECCZ="CZ13",'Outside Temp'!B14994))))</f>
        <v>54.31666667</v>
      </c>
      <c r="G14991" s="12">
        <f t="shared" si="3"/>
        <v>1</v>
      </c>
    </row>
    <row r="14992" ht="15.75" customHeight="1">
      <c r="A14992" s="13">
        <v>42281.1875</v>
      </c>
      <c r="B14992" s="73">
        <f t="shared" si="1"/>
        <v>42281</v>
      </c>
      <c r="C14992" s="74">
        <f>IF(NewCustomer="Yes", IF(COUNTIF($I$2:$I$11,B14992)&gt;0,0,WEEKDAY(B14992,2)),IF(COUNTIF($I$2:$I$21,B14992)&gt;0,0,WEEKDAY(B14992,2)))</f>
        <v>7</v>
      </c>
      <c r="D14992" s="74">
        <f t="shared" si="2"/>
        <v>4</v>
      </c>
      <c r="E14992" s="12">
        <f>IFERROR(VLOOKUP(A14992,'IDAR Meter Data'!$A:$B,2,1),"")</f>
        <v>97</v>
      </c>
      <c r="F14992" s="75">
        <f>IF(CECCZ="CZ03",'Outside Temp'!B14992,IF(CECCZ="CZ04",'Outside Temp'!B14993,IF(CECCZ="CZ12",'Outside Temp'!B14994, IF(CECCZ="CZ13",'Outside Temp'!B14995))))</f>
        <v>54.56666667</v>
      </c>
      <c r="G14992" s="12">
        <f t="shared" si="3"/>
        <v>1</v>
      </c>
    </row>
    <row r="14993" ht="15.75" customHeight="1">
      <c r="A14993" s="13">
        <v>42281.197916666664</v>
      </c>
      <c r="B14993" s="73">
        <f t="shared" si="1"/>
        <v>42281</v>
      </c>
      <c r="C14993" s="74">
        <f>IF(NewCustomer="Yes", IF(COUNTIF($I$2:$I$11,B14993)&gt;0,0,WEEKDAY(B14993,2)),IF(COUNTIF($I$2:$I$21,B14993)&gt;0,0,WEEKDAY(B14993,2)))</f>
        <v>7</v>
      </c>
      <c r="D14993" s="74">
        <f t="shared" si="2"/>
        <v>4</v>
      </c>
      <c r="E14993" s="12">
        <f>IFERROR(VLOOKUP(A14993,'IDAR Meter Data'!$A:$B,2,1),"")</f>
        <v>99</v>
      </c>
      <c r="F14993" s="75">
        <f>IF(CECCZ="CZ03",'Outside Temp'!B14993,IF(CECCZ="CZ04",'Outside Temp'!B14994,IF(CECCZ="CZ12",'Outside Temp'!B14995, IF(CECCZ="CZ13",'Outside Temp'!B14996))))</f>
        <v>54.81666667</v>
      </c>
      <c r="G14993" s="12">
        <f t="shared" si="3"/>
        <v>1</v>
      </c>
    </row>
    <row r="14994" ht="15.75" customHeight="1">
      <c r="A14994" s="13">
        <v>42281.208333333336</v>
      </c>
      <c r="B14994" s="73">
        <f t="shared" si="1"/>
        <v>42281</v>
      </c>
      <c r="C14994" s="74">
        <f>IF(NewCustomer="Yes", IF(COUNTIF($I$2:$I$11,B14994)&gt;0,0,WEEKDAY(B14994,2)),IF(COUNTIF($I$2:$I$21,B14994)&gt;0,0,WEEKDAY(B14994,2)))</f>
        <v>7</v>
      </c>
      <c r="D14994" s="74">
        <f t="shared" si="2"/>
        <v>5</v>
      </c>
      <c r="E14994" s="12">
        <f>IFERROR(VLOOKUP(A14994,'IDAR Meter Data'!$A:$B,2,1),"")</f>
        <v>99</v>
      </c>
      <c r="F14994" s="75">
        <f>IF(CECCZ="CZ03",'Outside Temp'!B14994,IF(CECCZ="CZ04",'Outside Temp'!B14995,IF(CECCZ="CZ12",'Outside Temp'!B14996, IF(CECCZ="CZ13",'Outside Temp'!B14997))))</f>
        <v>55</v>
      </c>
      <c r="G14994" s="12">
        <f t="shared" si="3"/>
        <v>1</v>
      </c>
    </row>
    <row r="14995" ht="15.75" customHeight="1">
      <c r="A14995" s="13">
        <v>42281.21875</v>
      </c>
      <c r="B14995" s="73">
        <f t="shared" si="1"/>
        <v>42281</v>
      </c>
      <c r="C14995" s="74">
        <f>IF(NewCustomer="Yes", IF(COUNTIF($I$2:$I$11,B14995)&gt;0,0,WEEKDAY(B14995,2)),IF(COUNTIF($I$2:$I$21,B14995)&gt;0,0,WEEKDAY(B14995,2)))</f>
        <v>7</v>
      </c>
      <c r="D14995" s="74">
        <f t="shared" si="2"/>
        <v>5</v>
      </c>
      <c r="E14995" s="12">
        <f>IFERROR(VLOOKUP(A14995,'IDAR Meter Data'!$A:$B,2,1),"")</f>
        <v>95</v>
      </c>
      <c r="F14995" s="75">
        <f>IF(CECCZ="CZ03",'Outside Temp'!B14995,IF(CECCZ="CZ04",'Outside Temp'!B14996,IF(CECCZ="CZ12",'Outside Temp'!B14997, IF(CECCZ="CZ13",'Outside Temp'!B14998))))</f>
        <v>55</v>
      </c>
      <c r="G14995" s="12">
        <f t="shared" si="3"/>
        <v>1</v>
      </c>
    </row>
    <row r="14996" ht="15.75" customHeight="1">
      <c r="A14996" s="13">
        <v>42281.229166666664</v>
      </c>
      <c r="B14996" s="73">
        <f t="shared" si="1"/>
        <v>42281</v>
      </c>
      <c r="C14996" s="74">
        <f>IF(NewCustomer="Yes", IF(COUNTIF($I$2:$I$11,B14996)&gt;0,0,WEEKDAY(B14996,2)),IF(COUNTIF($I$2:$I$21,B14996)&gt;0,0,WEEKDAY(B14996,2)))</f>
        <v>7</v>
      </c>
      <c r="D14996" s="74">
        <f t="shared" si="2"/>
        <v>5</v>
      </c>
      <c r="E14996" s="12">
        <f>IFERROR(VLOOKUP(A14996,'IDAR Meter Data'!$A:$B,2,1),"")</f>
        <v>97</v>
      </c>
      <c r="F14996" s="75">
        <f>IF(CECCZ="CZ03",'Outside Temp'!B14996,IF(CECCZ="CZ04",'Outside Temp'!B14997,IF(CECCZ="CZ12",'Outside Temp'!B14998, IF(CECCZ="CZ13",'Outside Temp'!B14999))))</f>
        <v>55</v>
      </c>
      <c r="G14996" s="12">
        <f t="shared" si="3"/>
        <v>1</v>
      </c>
    </row>
    <row r="14997" ht="15.75" customHeight="1">
      <c r="A14997" s="13">
        <v>42281.239583333336</v>
      </c>
      <c r="B14997" s="73">
        <f t="shared" si="1"/>
        <v>42281</v>
      </c>
      <c r="C14997" s="74">
        <f>IF(NewCustomer="Yes", IF(COUNTIF($I$2:$I$11,B14997)&gt;0,0,WEEKDAY(B14997,2)),IF(COUNTIF($I$2:$I$21,B14997)&gt;0,0,WEEKDAY(B14997,2)))</f>
        <v>7</v>
      </c>
      <c r="D14997" s="74">
        <f t="shared" si="2"/>
        <v>5</v>
      </c>
      <c r="E14997" s="12">
        <f>IFERROR(VLOOKUP(A14997,'IDAR Meter Data'!$A:$B,2,1),"")</f>
        <v>99</v>
      </c>
      <c r="F14997" s="75">
        <f>IF(CECCZ="CZ03",'Outside Temp'!B14997,IF(CECCZ="CZ04",'Outside Temp'!B14998,IF(CECCZ="CZ12",'Outside Temp'!B14999, IF(CECCZ="CZ13",'Outside Temp'!B15000))))</f>
        <v>55</v>
      </c>
      <c r="G14997" s="12">
        <f t="shared" si="3"/>
        <v>1</v>
      </c>
    </row>
    <row r="14998" ht="15.75" customHeight="1">
      <c r="A14998" s="13">
        <v>42281.25</v>
      </c>
      <c r="B14998" s="73">
        <f t="shared" si="1"/>
        <v>42281</v>
      </c>
      <c r="C14998" s="74">
        <f>IF(NewCustomer="Yes", IF(COUNTIF($I$2:$I$11,B14998)&gt;0,0,WEEKDAY(B14998,2)),IF(COUNTIF($I$2:$I$21,B14998)&gt;0,0,WEEKDAY(B14998,2)))</f>
        <v>7</v>
      </c>
      <c r="D14998" s="74">
        <f t="shared" si="2"/>
        <v>6</v>
      </c>
      <c r="E14998" s="12">
        <f>IFERROR(VLOOKUP(A14998,'IDAR Meter Data'!$A:$B,2,1),"")</f>
        <v>103</v>
      </c>
      <c r="F14998" s="75">
        <f>IF(CECCZ="CZ03",'Outside Temp'!B14998,IF(CECCZ="CZ04",'Outside Temp'!B14999,IF(CECCZ="CZ12",'Outside Temp'!B15000, IF(CECCZ="CZ13",'Outside Temp'!B15001))))</f>
        <v>55</v>
      </c>
      <c r="G14998" s="12">
        <f t="shared" si="3"/>
        <v>1</v>
      </c>
    </row>
    <row r="14999" ht="15.75" customHeight="1">
      <c r="A14999" s="13">
        <v>42281.260416666664</v>
      </c>
      <c r="B14999" s="73">
        <f t="shared" si="1"/>
        <v>42281</v>
      </c>
      <c r="C14999" s="74">
        <f>IF(NewCustomer="Yes", IF(COUNTIF($I$2:$I$11,B14999)&gt;0,0,WEEKDAY(B14999,2)),IF(COUNTIF($I$2:$I$21,B14999)&gt;0,0,WEEKDAY(B14999,2)))</f>
        <v>7</v>
      </c>
      <c r="D14999" s="74">
        <f t="shared" si="2"/>
        <v>6</v>
      </c>
      <c r="E14999" s="12">
        <f>IFERROR(VLOOKUP(A14999,'IDAR Meter Data'!$A:$B,2,1),"")</f>
        <v>97</v>
      </c>
      <c r="F14999" s="75">
        <f>IF(CECCZ="CZ03",'Outside Temp'!B14999,IF(CECCZ="CZ04",'Outside Temp'!B15000,IF(CECCZ="CZ12",'Outside Temp'!B15001, IF(CECCZ="CZ13",'Outside Temp'!B15002))))</f>
        <v>55</v>
      </c>
      <c r="G14999" s="12">
        <f t="shared" si="3"/>
        <v>1</v>
      </c>
    </row>
    <row r="15000" ht="15.75" customHeight="1">
      <c r="A15000" s="13">
        <v>42281.270833333336</v>
      </c>
      <c r="B15000" s="73">
        <f t="shared" si="1"/>
        <v>42281</v>
      </c>
      <c r="C15000" s="74">
        <f>IF(NewCustomer="Yes", IF(COUNTIF($I$2:$I$11,B15000)&gt;0,0,WEEKDAY(B15000,2)),IF(COUNTIF($I$2:$I$21,B15000)&gt;0,0,WEEKDAY(B15000,2)))</f>
        <v>7</v>
      </c>
      <c r="D15000" s="74">
        <f t="shared" si="2"/>
        <v>6</v>
      </c>
      <c r="E15000" s="12">
        <f>IFERROR(VLOOKUP(A15000,'IDAR Meter Data'!$A:$B,2,1),"")</f>
        <v>98</v>
      </c>
      <c r="F15000" s="75">
        <f>IF(CECCZ="CZ03",'Outside Temp'!B15000,IF(CECCZ="CZ04",'Outside Temp'!B15001,IF(CECCZ="CZ12",'Outside Temp'!B15002, IF(CECCZ="CZ13",'Outside Temp'!B15003))))</f>
        <v>55</v>
      </c>
      <c r="G15000" s="12">
        <f t="shared" si="3"/>
        <v>1</v>
      </c>
    </row>
    <row r="15001" ht="15.75" customHeight="1">
      <c r="A15001" s="13">
        <v>42281.28125</v>
      </c>
      <c r="B15001" s="73">
        <f t="shared" si="1"/>
        <v>42281</v>
      </c>
      <c r="C15001" s="74">
        <f>IF(NewCustomer="Yes", IF(COUNTIF($I$2:$I$11,B15001)&gt;0,0,WEEKDAY(B15001,2)),IF(COUNTIF($I$2:$I$21,B15001)&gt;0,0,WEEKDAY(B15001,2)))</f>
        <v>7</v>
      </c>
      <c r="D15001" s="74">
        <f t="shared" si="2"/>
        <v>6</v>
      </c>
      <c r="E15001" s="12">
        <f>IFERROR(VLOOKUP(A15001,'IDAR Meter Data'!$A:$B,2,1),"")</f>
        <v>100</v>
      </c>
      <c r="F15001" s="75">
        <f>IF(CECCZ="CZ03",'Outside Temp'!B15001,IF(CECCZ="CZ04",'Outside Temp'!B15002,IF(CECCZ="CZ12",'Outside Temp'!B15003, IF(CECCZ="CZ13",'Outside Temp'!B15004))))</f>
        <v>55</v>
      </c>
      <c r="G15001" s="12">
        <f t="shared" si="3"/>
        <v>1</v>
      </c>
    </row>
    <row r="15002" ht="15.75" customHeight="1">
      <c r="A15002" s="13">
        <v>42281.291666666664</v>
      </c>
      <c r="B15002" s="73">
        <f t="shared" si="1"/>
        <v>42281</v>
      </c>
      <c r="C15002" s="74">
        <f>IF(NewCustomer="Yes", IF(COUNTIF($I$2:$I$11,B15002)&gt;0,0,WEEKDAY(B15002,2)),IF(COUNTIF($I$2:$I$21,B15002)&gt;0,0,WEEKDAY(B15002,2)))</f>
        <v>7</v>
      </c>
      <c r="D15002" s="74">
        <f t="shared" si="2"/>
        <v>7</v>
      </c>
      <c r="E15002" s="12">
        <f>IFERROR(VLOOKUP(A15002,'IDAR Meter Data'!$A:$B,2,1),"")</f>
        <v>102</v>
      </c>
      <c r="F15002" s="75">
        <f>IF(CECCZ="CZ03",'Outside Temp'!B15002,IF(CECCZ="CZ04",'Outside Temp'!B15003,IF(CECCZ="CZ12",'Outside Temp'!B15004, IF(CECCZ="CZ13",'Outside Temp'!B15005))))</f>
        <v>55.2</v>
      </c>
      <c r="G15002" s="12">
        <f t="shared" si="3"/>
        <v>1</v>
      </c>
    </row>
    <row r="15003" ht="15.75" customHeight="1">
      <c r="A15003" s="13">
        <v>42281.302083333336</v>
      </c>
      <c r="B15003" s="73">
        <f t="shared" si="1"/>
        <v>42281</v>
      </c>
      <c r="C15003" s="74">
        <f>IF(NewCustomer="Yes", IF(COUNTIF($I$2:$I$11,B15003)&gt;0,0,WEEKDAY(B15003,2)),IF(COUNTIF($I$2:$I$21,B15003)&gt;0,0,WEEKDAY(B15003,2)))</f>
        <v>7</v>
      </c>
      <c r="D15003" s="74">
        <f t="shared" si="2"/>
        <v>7</v>
      </c>
      <c r="E15003" s="12">
        <f>IFERROR(VLOOKUP(A15003,'IDAR Meter Data'!$A:$B,2,1),"")</f>
        <v>98</v>
      </c>
      <c r="F15003" s="75">
        <f>IF(CECCZ="CZ03",'Outside Temp'!B15003,IF(CECCZ="CZ04",'Outside Temp'!B15004,IF(CECCZ="CZ12",'Outside Temp'!B15005, IF(CECCZ="CZ13",'Outside Temp'!B15006))))</f>
        <v>55.95</v>
      </c>
      <c r="G15003" s="12">
        <f t="shared" si="3"/>
        <v>1</v>
      </c>
    </row>
    <row r="15004" ht="15.75" customHeight="1">
      <c r="A15004" s="13">
        <v>42281.3125</v>
      </c>
      <c r="B15004" s="73">
        <f t="shared" si="1"/>
        <v>42281</v>
      </c>
      <c r="C15004" s="74">
        <f>IF(NewCustomer="Yes", IF(COUNTIF($I$2:$I$11,B15004)&gt;0,0,WEEKDAY(B15004,2)),IF(COUNTIF($I$2:$I$21,B15004)&gt;0,0,WEEKDAY(B15004,2)))</f>
        <v>7</v>
      </c>
      <c r="D15004" s="74">
        <f t="shared" si="2"/>
        <v>7</v>
      </c>
      <c r="E15004" s="12">
        <f>IFERROR(VLOOKUP(A15004,'IDAR Meter Data'!$A:$B,2,1),"")</f>
        <v>96</v>
      </c>
      <c r="F15004" s="75">
        <f>IF(CECCZ="CZ03",'Outside Temp'!B15004,IF(CECCZ="CZ04",'Outside Temp'!B15005,IF(CECCZ="CZ12",'Outside Temp'!B15006, IF(CECCZ="CZ13",'Outside Temp'!B15007))))</f>
        <v>56.7</v>
      </c>
      <c r="G15004" s="12">
        <f t="shared" si="3"/>
        <v>1</v>
      </c>
    </row>
    <row r="15005" ht="15.75" customHeight="1">
      <c r="A15005" s="13">
        <v>42281.322916666664</v>
      </c>
      <c r="B15005" s="73">
        <f t="shared" si="1"/>
        <v>42281</v>
      </c>
      <c r="C15005" s="74">
        <f>IF(NewCustomer="Yes", IF(COUNTIF($I$2:$I$11,B15005)&gt;0,0,WEEKDAY(B15005,2)),IF(COUNTIF($I$2:$I$21,B15005)&gt;0,0,WEEKDAY(B15005,2)))</f>
        <v>7</v>
      </c>
      <c r="D15005" s="74">
        <f t="shared" si="2"/>
        <v>7</v>
      </c>
      <c r="E15005" s="12">
        <f>IFERROR(VLOOKUP(A15005,'IDAR Meter Data'!$A:$B,2,1),"")</f>
        <v>94</v>
      </c>
      <c r="F15005" s="75">
        <f>IF(CECCZ="CZ03",'Outside Temp'!B15005,IF(CECCZ="CZ04",'Outside Temp'!B15006,IF(CECCZ="CZ12",'Outside Temp'!B15007, IF(CECCZ="CZ13",'Outside Temp'!B15008))))</f>
        <v>57.45</v>
      </c>
      <c r="G15005" s="12">
        <f t="shared" si="3"/>
        <v>1</v>
      </c>
    </row>
    <row r="15006" ht="15.75" customHeight="1">
      <c r="A15006" s="13">
        <v>42281.333333333336</v>
      </c>
      <c r="B15006" s="73">
        <f t="shared" si="1"/>
        <v>42281</v>
      </c>
      <c r="C15006" s="74">
        <f>IF(NewCustomer="Yes", IF(COUNTIF($I$2:$I$11,B15006)&gt;0,0,WEEKDAY(B15006,2)),IF(COUNTIF($I$2:$I$21,B15006)&gt;0,0,WEEKDAY(B15006,2)))</f>
        <v>7</v>
      </c>
      <c r="D15006" s="74">
        <f t="shared" si="2"/>
        <v>8</v>
      </c>
      <c r="E15006" s="12">
        <f>IFERROR(VLOOKUP(A15006,'IDAR Meter Data'!$A:$B,2,1),"")</f>
        <v>101</v>
      </c>
      <c r="F15006" s="75">
        <f>IF(CECCZ="CZ03",'Outside Temp'!B15006,IF(CECCZ="CZ04",'Outside Temp'!B15007,IF(CECCZ="CZ12",'Outside Temp'!B15008, IF(CECCZ="CZ13",'Outside Temp'!B15009))))</f>
        <v>58.26666667</v>
      </c>
      <c r="G15006" s="12">
        <f t="shared" si="3"/>
        <v>1</v>
      </c>
    </row>
    <row r="15007" ht="15.75" customHeight="1">
      <c r="A15007" s="13">
        <v>42281.34375</v>
      </c>
      <c r="B15007" s="73">
        <f t="shared" si="1"/>
        <v>42281</v>
      </c>
      <c r="C15007" s="74">
        <f>IF(NewCustomer="Yes", IF(COUNTIF($I$2:$I$11,B15007)&gt;0,0,WEEKDAY(B15007,2)),IF(COUNTIF($I$2:$I$21,B15007)&gt;0,0,WEEKDAY(B15007,2)))</f>
        <v>7</v>
      </c>
      <c r="D15007" s="74">
        <f t="shared" si="2"/>
        <v>8</v>
      </c>
      <c r="E15007" s="12">
        <f>IFERROR(VLOOKUP(A15007,'IDAR Meter Data'!$A:$B,2,1),"")</f>
        <v>101</v>
      </c>
      <c r="F15007" s="75">
        <f>IF(CECCZ="CZ03",'Outside Temp'!B15007,IF(CECCZ="CZ04",'Outside Temp'!B15008,IF(CECCZ="CZ12",'Outside Temp'!B15009, IF(CECCZ="CZ13",'Outside Temp'!B15010))))</f>
        <v>59.26666667</v>
      </c>
      <c r="G15007" s="12">
        <f t="shared" si="3"/>
        <v>1</v>
      </c>
    </row>
    <row r="15008" ht="15.75" customHeight="1">
      <c r="A15008" s="13">
        <v>42281.354166666664</v>
      </c>
      <c r="B15008" s="73">
        <f t="shared" si="1"/>
        <v>42281</v>
      </c>
      <c r="C15008" s="74">
        <f>IF(NewCustomer="Yes", IF(COUNTIF($I$2:$I$11,B15008)&gt;0,0,WEEKDAY(B15008,2)),IF(COUNTIF($I$2:$I$21,B15008)&gt;0,0,WEEKDAY(B15008,2)))</f>
        <v>7</v>
      </c>
      <c r="D15008" s="74">
        <f t="shared" si="2"/>
        <v>8</v>
      </c>
      <c r="E15008" s="12">
        <f>IFERROR(VLOOKUP(A15008,'IDAR Meter Data'!$A:$B,2,1),"")</f>
        <v>99</v>
      </c>
      <c r="F15008" s="75">
        <f>IF(CECCZ="CZ03",'Outside Temp'!B15008,IF(CECCZ="CZ04",'Outside Temp'!B15009,IF(CECCZ="CZ12",'Outside Temp'!B15010, IF(CECCZ="CZ13",'Outside Temp'!B15011))))</f>
        <v>60.26666667</v>
      </c>
      <c r="G15008" s="12">
        <f t="shared" si="3"/>
        <v>1</v>
      </c>
    </row>
    <row r="15009" ht="15.75" customHeight="1">
      <c r="A15009" s="13">
        <v>42281.364583333336</v>
      </c>
      <c r="B15009" s="73">
        <f t="shared" si="1"/>
        <v>42281</v>
      </c>
      <c r="C15009" s="74">
        <f>IF(NewCustomer="Yes", IF(COUNTIF($I$2:$I$11,B15009)&gt;0,0,WEEKDAY(B15009,2)),IF(COUNTIF($I$2:$I$21,B15009)&gt;0,0,WEEKDAY(B15009,2)))</f>
        <v>7</v>
      </c>
      <c r="D15009" s="74">
        <f t="shared" si="2"/>
        <v>8</v>
      </c>
      <c r="E15009" s="12">
        <f>IFERROR(VLOOKUP(A15009,'IDAR Meter Data'!$A:$B,2,1),"")</f>
        <v>112</v>
      </c>
      <c r="F15009" s="75">
        <f>IF(CECCZ="CZ03",'Outside Temp'!B15009,IF(CECCZ="CZ04",'Outside Temp'!B15010,IF(CECCZ="CZ12",'Outside Temp'!B15011, IF(CECCZ="CZ13",'Outside Temp'!B15012))))</f>
        <v>61.26666667</v>
      </c>
      <c r="G15009" s="12">
        <f t="shared" si="3"/>
        <v>1</v>
      </c>
    </row>
    <row r="15010" ht="15.75" customHeight="1">
      <c r="A15010" s="13">
        <v>42281.375</v>
      </c>
      <c r="B15010" s="73">
        <f t="shared" si="1"/>
        <v>42281</v>
      </c>
      <c r="C15010" s="74">
        <f>IF(NewCustomer="Yes", IF(COUNTIF($I$2:$I$11,B15010)&gt;0,0,WEEKDAY(B15010,2)),IF(COUNTIF($I$2:$I$21,B15010)&gt;0,0,WEEKDAY(B15010,2)))</f>
        <v>7</v>
      </c>
      <c r="D15010" s="74">
        <f t="shared" si="2"/>
        <v>9</v>
      </c>
      <c r="E15010" s="12">
        <f>IFERROR(VLOOKUP(A15010,'IDAR Meter Data'!$A:$B,2,1),"")</f>
        <v>103</v>
      </c>
      <c r="F15010" s="75">
        <f>IF(CECCZ="CZ03",'Outside Temp'!B15010,IF(CECCZ="CZ04",'Outside Temp'!B15011,IF(CECCZ="CZ12",'Outside Temp'!B15012, IF(CECCZ="CZ13",'Outside Temp'!B15013))))</f>
        <v>62.26666667</v>
      </c>
      <c r="G15010" s="12">
        <f t="shared" si="3"/>
        <v>1</v>
      </c>
    </row>
    <row r="15011" ht="15.75" customHeight="1">
      <c r="A15011" s="13">
        <v>42281.385416666664</v>
      </c>
      <c r="B15011" s="73">
        <f t="shared" si="1"/>
        <v>42281</v>
      </c>
      <c r="C15011" s="74">
        <f>IF(NewCustomer="Yes", IF(COUNTIF($I$2:$I$11,B15011)&gt;0,0,WEEKDAY(B15011,2)),IF(COUNTIF($I$2:$I$21,B15011)&gt;0,0,WEEKDAY(B15011,2)))</f>
        <v>7</v>
      </c>
      <c r="D15011" s="74">
        <f t="shared" si="2"/>
        <v>9</v>
      </c>
      <c r="E15011" s="12">
        <f>IFERROR(VLOOKUP(A15011,'IDAR Meter Data'!$A:$B,2,1),"")</f>
        <v>102</v>
      </c>
      <c r="F15011" s="75">
        <f>IF(CECCZ="CZ03",'Outside Temp'!B15011,IF(CECCZ="CZ04",'Outside Temp'!B15012,IF(CECCZ="CZ12",'Outside Temp'!B15013, IF(CECCZ="CZ13",'Outside Temp'!B15014))))</f>
        <v>63.26666667</v>
      </c>
      <c r="G15011" s="12">
        <f t="shared" si="3"/>
        <v>1</v>
      </c>
    </row>
    <row r="15012" ht="15.75" customHeight="1">
      <c r="A15012" s="13">
        <v>42281.395833333336</v>
      </c>
      <c r="B15012" s="73">
        <f t="shared" si="1"/>
        <v>42281</v>
      </c>
      <c r="C15012" s="74">
        <f>IF(NewCustomer="Yes", IF(COUNTIF($I$2:$I$11,B15012)&gt;0,0,WEEKDAY(B15012,2)),IF(COUNTIF($I$2:$I$21,B15012)&gt;0,0,WEEKDAY(B15012,2)))</f>
        <v>7</v>
      </c>
      <c r="D15012" s="74">
        <f t="shared" si="2"/>
        <v>9</v>
      </c>
      <c r="E15012" s="12">
        <f>IFERROR(VLOOKUP(A15012,'IDAR Meter Data'!$A:$B,2,1),"")</f>
        <v>103</v>
      </c>
      <c r="F15012" s="75">
        <f>IF(CECCZ="CZ03",'Outside Temp'!B15012,IF(CECCZ="CZ04",'Outside Temp'!B15013,IF(CECCZ="CZ12",'Outside Temp'!B15014, IF(CECCZ="CZ13",'Outside Temp'!B15015))))</f>
        <v>64.26666667</v>
      </c>
      <c r="G15012" s="12">
        <f t="shared" si="3"/>
        <v>1</v>
      </c>
    </row>
    <row r="15013" ht="15.75" customHeight="1">
      <c r="A15013" s="13">
        <v>42281.40625</v>
      </c>
      <c r="B15013" s="73">
        <f t="shared" si="1"/>
        <v>42281</v>
      </c>
      <c r="C15013" s="74">
        <f>IF(NewCustomer="Yes", IF(COUNTIF($I$2:$I$11,B15013)&gt;0,0,WEEKDAY(B15013,2)),IF(COUNTIF($I$2:$I$21,B15013)&gt;0,0,WEEKDAY(B15013,2)))</f>
        <v>7</v>
      </c>
      <c r="D15013" s="74">
        <f t="shared" si="2"/>
        <v>9</v>
      </c>
      <c r="E15013" s="12">
        <f>IFERROR(VLOOKUP(A15013,'IDAR Meter Data'!$A:$B,2,1),"")</f>
        <v>102</v>
      </c>
      <c r="F15013" s="75">
        <f>IF(CECCZ="CZ03",'Outside Temp'!B15013,IF(CECCZ="CZ04",'Outside Temp'!B15014,IF(CECCZ="CZ12",'Outside Temp'!B15015, IF(CECCZ="CZ13",'Outside Temp'!B15016))))</f>
        <v>65.26666667</v>
      </c>
      <c r="G15013" s="12">
        <f t="shared" si="3"/>
        <v>2</v>
      </c>
    </row>
    <row r="15014" ht="15.75" customHeight="1">
      <c r="A15014" s="13">
        <v>42281.416666666664</v>
      </c>
      <c r="B15014" s="73">
        <f t="shared" si="1"/>
        <v>42281</v>
      </c>
      <c r="C15014" s="74">
        <f>IF(NewCustomer="Yes", IF(COUNTIF($I$2:$I$11,B15014)&gt;0,0,WEEKDAY(B15014,2)),IF(COUNTIF($I$2:$I$21,B15014)&gt;0,0,WEEKDAY(B15014,2)))</f>
        <v>7</v>
      </c>
      <c r="D15014" s="74">
        <f t="shared" si="2"/>
        <v>10</v>
      </c>
      <c r="E15014" s="12">
        <f>IFERROR(VLOOKUP(A15014,'IDAR Meter Data'!$A:$B,2,1),"")</f>
        <v>105</v>
      </c>
      <c r="F15014" s="75">
        <f>IF(CECCZ="CZ03",'Outside Temp'!B15014,IF(CECCZ="CZ04",'Outside Temp'!B15015,IF(CECCZ="CZ12",'Outside Temp'!B15016, IF(CECCZ="CZ13",'Outside Temp'!B15017))))</f>
        <v>66.2</v>
      </c>
      <c r="G15014" s="12">
        <f t="shared" si="3"/>
        <v>2</v>
      </c>
    </row>
    <row r="15015" ht="15.75" customHeight="1">
      <c r="A15015" s="13">
        <v>42281.427083333336</v>
      </c>
      <c r="B15015" s="73">
        <f t="shared" si="1"/>
        <v>42281</v>
      </c>
      <c r="C15015" s="74">
        <f>IF(NewCustomer="Yes", IF(COUNTIF($I$2:$I$11,B15015)&gt;0,0,WEEKDAY(B15015,2)),IF(COUNTIF($I$2:$I$21,B15015)&gt;0,0,WEEKDAY(B15015,2)))</f>
        <v>7</v>
      </c>
      <c r="D15015" s="74">
        <f t="shared" si="2"/>
        <v>10</v>
      </c>
      <c r="E15015" s="12">
        <f>IFERROR(VLOOKUP(A15015,'IDAR Meter Data'!$A:$B,2,1),"")</f>
        <v>103</v>
      </c>
      <c r="F15015" s="75">
        <f>IF(CECCZ="CZ03",'Outside Temp'!B15015,IF(CECCZ="CZ04",'Outside Temp'!B15016,IF(CECCZ="CZ12",'Outside Temp'!B15017, IF(CECCZ="CZ13",'Outside Temp'!B15018))))</f>
        <v>66.95</v>
      </c>
      <c r="G15015" s="12">
        <f t="shared" si="3"/>
        <v>2</v>
      </c>
    </row>
    <row r="15016" ht="15.75" customHeight="1">
      <c r="A15016" s="13">
        <v>42281.4375</v>
      </c>
      <c r="B15016" s="73">
        <f t="shared" si="1"/>
        <v>42281</v>
      </c>
      <c r="C15016" s="74">
        <f>IF(NewCustomer="Yes", IF(COUNTIF($I$2:$I$11,B15016)&gt;0,0,WEEKDAY(B15016,2)),IF(COUNTIF($I$2:$I$21,B15016)&gt;0,0,WEEKDAY(B15016,2)))</f>
        <v>7</v>
      </c>
      <c r="D15016" s="74">
        <f t="shared" si="2"/>
        <v>10</v>
      </c>
      <c r="E15016" s="12">
        <f>IFERROR(VLOOKUP(A15016,'IDAR Meter Data'!$A:$B,2,1),"")</f>
        <v>100</v>
      </c>
      <c r="F15016" s="75">
        <f>IF(CECCZ="CZ03",'Outside Temp'!B15016,IF(CECCZ="CZ04",'Outside Temp'!B15017,IF(CECCZ="CZ12",'Outside Temp'!B15018, IF(CECCZ="CZ13",'Outside Temp'!B15019))))</f>
        <v>67.7</v>
      </c>
      <c r="G15016" s="12">
        <f t="shared" si="3"/>
        <v>2</v>
      </c>
    </row>
    <row r="15017" ht="15.75" customHeight="1">
      <c r="A15017" s="13">
        <v>42281.447916666664</v>
      </c>
      <c r="B15017" s="73">
        <f t="shared" si="1"/>
        <v>42281</v>
      </c>
      <c r="C15017" s="74">
        <f>IF(NewCustomer="Yes", IF(COUNTIF($I$2:$I$11,B15017)&gt;0,0,WEEKDAY(B15017,2)),IF(COUNTIF($I$2:$I$21,B15017)&gt;0,0,WEEKDAY(B15017,2)))</f>
        <v>7</v>
      </c>
      <c r="D15017" s="74">
        <f t="shared" si="2"/>
        <v>10</v>
      </c>
      <c r="E15017" s="12">
        <f>IFERROR(VLOOKUP(A15017,'IDAR Meter Data'!$A:$B,2,1),"")</f>
        <v>105</v>
      </c>
      <c r="F15017" s="75">
        <f>IF(CECCZ="CZ03",'Outside Temp'!B15017,IF(CECCZ="CZ04",'Outside Temp'!B15018,IF(CECCZ="CZ12",'Outside Temp'!B15019, IF(CECCZ="CZ13",'Outside Temp'!B15020))))</f>
        <v>68.45</v>
      </c>
      <c r="G15017" s="12">
        <f t="shared" si="3"/>
        <v>2</v>
      </c>
    </row>
    <row r="15018" ht="15.75" customHeight="1">
      <c r="A15018" s="13">
        <v>42281.458333333336</v>
      </c>
      <c r="B15018" s="73">
        <f t="shared" si="1"/>
        <v>42281</v>
      </c>
      <c r="C15018" s="74">
        <f>IF(NewCustomer="Yes", IF(COUNTIF($I$2:$I$11,B15018)&gt;0,0,WEEKDAY(B15018,2)),IF(COUNTIF($I$2:$I$21,B15018)&gt;0,0,WEEKDAY(B15018,2)))</f>
        <v>7</v>
      </c>
      <c r="D15018" s="74">
        <f t="shared" si="2"/>
        <v>11</v>
      </c>
      <c r="E15018" s="12">
        <f>IFERROR(VLOOKUP(A15018,'IDAR Meter Data'!$A:$B,2,1),"")</f>
        <v>100</v>
      </c>
      <c r="F15018" s="75">
        <f>IF(CECCZ="CZ03",'Outside Temp'!B15018,IF(CECCZ="CZ04",'Outside Temp'!B15019,IF(CECCZ="CZ12",'Outside Temp'!B15020, IF(CECCZ="CZ13",'Outside Temp'!B15021))))</f>
        <v>69.2</v>
      </c>
      <c r="G15018" s="12">
        <f t="shared" si="3"/>
        <v>2</v>
      </c>
    </row>
    <row r="15019" ht="15.75" customHeight="1">
      <c r="A15019" s="13">
        <v>42281.46875</v>
      </c>
      <c r="B15019" s="73">
        <f t="shared" si="1"/>
        <v>42281</v>
      </c>
      <c r="C15019" s="74">
        <f>IF(NewCustomer="Yes", IF(COUNTIF($I$2:$I$11,B15019)&gt;0,0,WEEKDAY(B15019,2)),IF(COUNTIF($I$2:$I$21,B15019)&gt;0,0,WEEKDAY(B15019,2)))</f>
        <v>7</v>
      </c>
      <c r="D15019" s="74">
        <f t="shared" si="2"/>
        <v>11</v>
      </c>
      <c r="E15019" s="12">
        <f>IFERROR(VLOOKUP(A15019,'IDAR Meter Data'!$A:$B,2,1),"")</f>
        <v>104</v>
      </c>
      <c r="F15019" s="75">
        <f>IF(CECCZ="CZ03",'Outside Temp'!B15019,IF(CECCZ="CZ04",'Outside Temp'!B15020,IF(CECCZ="CZ12",'Outside Temp'!B15021, IF(CECCZ="CZ13",'Outside Temp'!B15022))))</f>
        <v>69.95</v>
      </c>
      <c r="G15019" s="12">
        <f t="shared" si="3"/>
        <v>2</v>
      </c>
    </row>
    <row r="15020" ht="15.75" customHeight="1">
      <c r="A15020" s="13">
        <v>42281.479166666664</v>
      </c>
      <c r="B15020" s="73">
        <f t="shared" si="1"/>
        <v>42281</v>
      </c>
      <c r="C15020" s="74">
        <f>IF(NewCustomer="Yes", IF(COUNTIF($I$2:$I$11,B15020)&gt;0,0,WEEKDAY(B15020,2)),IF(COUNTIF($I$2:$I$21,B15020)&gt;0,0,WEEKDAY(B15020,2)))</f>
        <v>7</v>
      </c>
      <c r="D15020" s="74">
        <f t="shared" si="2"/>
        <v>11</v>
      </c>
      <c r="E15020" s="12">
        <f>IFERROR(VLOOKUP(A15020,'IDAR Meter Data'!$A:$B,2,1),"")</f>
        <v>102</v>
      </c>
      <c r="F15020" s="75">
        <f>IF(CECCZ="CZ03",'Outside Temp'!B15020,IF(CECCZ="CZ04",'Outside Temp'!B15021,IF(CECCZ="CZ12",'Outside Temp'!B15022, IF(CECCZ="CZ13",'Outside Temp'!B15023))))</f>
        <v>70.7</v>
      </c>
      <c r="G15020" s="12">
        <f t="shared" si="3"/>
        <v>3</v>
      </c>
    </row>
    <row r="15021" ht="15.75" customHeight="1">
      <c r="A15021" s="13">
        <v>42281.489583333336</v>
      </c>
      <c r="B15021" s="73">
        <f t="shared" si="1"/>
        <v>42281</v>
      </c>
      <c r="C15021" s="74">
        <f>IF(NewCustomer="Yes", IF(COUNTIF($I$2:$I$11,B15021)&gt;0,0,WEEKDAY(B15021,2)),IF(COUNTIF($I$2:$I$21,B15021)&gt;0,0,WEEKDAY(B15021,2)))</f>
        <v>7</v>
      </c>
      <c r="D15021" s="74">
        <f t="shared" si="2"/>
        <v>11</v>
      </c>
      <c r="E15021" s="12">
        <f>IFERROR(VLOOKUP(A15021,'IDAR Meter Data'!$A:$B,2,1),"")</f>
        <v>103</v>
      </c>
      <c r="F15021" s="75">
        <f>IF(CECCZ="CZ03",'Outside Temp'!B15021,IF(CECCZ="CZ04",'Outside Temp'!B15022,IF(CECCZ="CZ12",'Outside Temp'!B15023, IF(CECCZ="CZ13",'Outside Temp'!B15024))))</f>
        <v>71.45</v>
      </c>
      <c r="G15021" s="12">
        <f t="shared" si="3"/>
        <v>3</v>
      </c>
    </row>
    <row r="15022" ht="15.75" customHeight="1">
      <c r="A15022" s="13">
        <v>42281.5</v>
      </c>
      <c r="B15022" s="73">
        <f t="shared" si="1"/>
        <v>42281</v>
      </c>
      <c r="C15022" s="74">
        <f>IF(NewCustomer="Yes", IF(COUNTIF($I$2:$I$11,B15022)&gt;0,0,WEEKDAY(B15022,2)),IF(COUNTIF($I$2:$I$21,B15022)&gt;0,0,WEEKDAY(B15022,2)))</f>
        <v>7</v>
      </c>
      <c r="D15022" s="74">
        <f t="shared" si="2"/>
        <v>12</v>
      </c>
      <c r="E15022" s="12">
        <f>IFERROR(VLOOKUP(A15022,'IDAR Meter Data'!$A:$B,2,1),"")</f>
        <v>99</v>
      </c>
      <c r="F15022" s="75">
        <f>IF(CECCZ="CZ03",'Outside Temp'!B15022,IF(CECCZ="CZ04",'Outside Temp'!B15023,IF(CECCZ="CZ12",'Outside Temp'!B15024, IF(CECCZ="CZ13",'Outside Temp'!B15025))))</f>
        <v>72</v>
      </c>
      <c r="G15022" s="12">
        <f t="shared" si="3"/>
        <v>3</v>
      </c>
    </row>
    <row r="15023" ht="15.75" customHeight="1">
      <c r="A15023" s="13">
        <v>42281.510416666664</v>
      </c>
      <c r="B15023" s="73">
        <f t="shared" si="1"/>
        <v>42281</v>
      </c>
      <c r="C15023" s="74">
        <f>IF(NewCustomer="Yes", IF(COUNTIF($I$2:$I$11,B15023)&gt;0,0,WEEKDAY(B15023,2)),IF(COUNTIF($I$2:$I$21,B15023)&gt;0,0,WEEKDAY(B15023,2)))</f>
        <v>7</v>
      </c>
      <c r="D15023" s="74">
        <f t="shared" si="2"/>
        <v>12</v>
      </c>
      <c r="E15023" s="12">
        <f>IFERROR(VLOOKUP(A15023,'IDAR Meter Data'!$A:$B,2,1),"")</f>
        <v>107</v>
      </c>
      <c r="F15023" s="75">
        <f>IF(CECCZ="CZ03",'Outside Temp'!B15023,IF(CECCZ="CZ04",'Outside Temp'!B15024,IF(CECCZ="CZ12",'Outside Temp'!B15025, IF(CECCZ="CZ13",'Outside Temp'!B15026))))</f>
        <v>72</v>
      </c>
      <c r="G15023" s="12">
        <f t="shared" si="3"/>
        <v>3</v>
      </c>
    </row>
    <row r="15024" ht="15.75" customHeight="1">
      <c r="A15024" s="13">
        <v>42281.520833333336</v>
      </c>
      <c r="B15024" s="73">
        <f t="shared" si="1"/>
        <v>42281</v>
      </c>
      <c r="C15024" s="74">
        <f>IF(NewCustomer="Yes", IF(COUNTIF($I$2:$I$11,B15024)&gt;0,0,WEEKDAY(B15024,2)),IF(COUNTIF($I$2:$I$21,B15024)&gt;0,0,WEEKDAY(B15024,2)))</f>
        <v>7</v>
      </c>
      <c r="D15024" s="74">
        <f t="shared" si="2"/>
        <v>12</v>
      </c>
      <c r="E15024" s="12">
        <f>IFERROR(VLOOKUP(A15024,'IDAR Meter Data'!$A:$B,2,1),"")</f>
        <v>106</v>
      </c>
      <c r="F15024" s="75">
        <f>IF(CECCZ="CZ03",'Outside Temp'!B15024,IF(CECCZ="CZ04",'Outside Temp'!B15025,IF(CECCZ="CZ12",'Outside Temp'!B15026, IF(CECCZ="CZ13",'Outside Temp'!B15027))))</f>
        <v>72</v>
      </c>
      <c r="G15024" s="12">
        <f t="shared" si="3"/>
        <v>3</v>
      </c>
    </row>
    <row r="15025" ht="15.75" customHeight="1">
      <c r="A15025" s="13">
        <v>42281.53125</v>
      </c>
      <c r="B15025" s="73">
        <f t="shared" si="1"/>
        <v>42281</v>
      </c>
      <c r="C15025" s="74">
        <f>IF(NewCustomer="Yes", IF(COUNTIF($I$2:$I$11,B15025)&gt;0,0,WEEKDAY(B15025,2)),IF(COUNTIF($I$2:$I$21,B15025)&gt;0,0,WEEKDAY(B15025,2)))</f>
        <v>7</v>
      </c>
      <c r="D15025" s="74">
        <f t="shared" si="2"/>
        <v>12</v>
      </c>
      <c r="E15025" s="12">
        <f>IFERROR(VLOOKUP(A15025,'IDAR Meter Data'!$A:$B,2,1),"")</f>
        <v>106</v>
      </c>
      <c r="F15025" s="75">
        <f>IF(CECCZ="CZ03",'Outside Temp'!B15025,IF(CECCZ="CZ04",'Outside Temp'!B15026,IF(CECCZ="CZ12",'Outside Temp'!B15027, IF(CECCZ="CZ13",'Outside Temp'!B15028))))</f>
        <v>71.6875</v>
      </c>
      <c r="G15025" s="12">
        <f t="shared" si="3"/>
        <v>3</v>
      </c>
    </row>
    <row r="15026" ht="15.75" customHeight="1">
      <c r="A15026" s="13">
        <v>42281.541666666664</v>
      </c>
      <c r="B15026" s="73">
        <f t="shared" si="1"/>
        <v>42281</v>
      </c>
      <c r="C15026" s="74">
        <f>IF(NewCustomer="Yes", IF(COUNTIF($I$2:$I$11,B15026)&gt;0,0,WEEKDAY(B15026,2)),IF(COUNTIF($I$2:$I$21,B15026)&gt;0,0,WEEKDAY(B15026,2)))</f>
        <v>7</v>
      </c>
      <c r="D15026" s="74">
        <f t="shared" si="2"/>
        <v>13</v>
      </c>
      <c r="E15026" s="12">
        <f>IFERROR(VLOOKUP(A15026,'IDAR Meter Data'!$A:$B,2,1),"")</f>
        <v>101</v>
      </c>
      <c r="F15026" s="75">
        <f>IF(CECCZ="CZ03",'Outside Temp'!B15026,IF(CECCZ="CZ04",'Outside Temp'!B15027,IF(CECCZ="CZ12",'Outside Temp'!B15028, IF(CECCZ="CZ13",'Outside Temp'!B15029))))</f>
        <v>71.06666667</v>
      </c>
      <c r="G15026" s="12">
        <f t="shared" si="3"/>
        <v>3</v>
      </c>
    </row>
    <row r="15027" ht="15.75" customHeight="1">
      <c r="A15027" s="13">
        <v>42281.552083333336</v>
      </c>
      <c r="B15027" s="73">
        <f t="shared" si="1"/>
        <v>42281</v>
      </c>
      <c r="C15027" s="74">
        <f>IF(NewCustomer="Yes", IF(COUNTIF($I$2:$I$11,B15027)&gt;0,0,WEEKDAY(B15027,2)),IF(COUNTIF($I$2:$I$21,B15027)&gt;0,0,WEEKDAY(B15027,2)))</f>
        <v>7</v>
      </c>
      <c r="D15027" s="74">
        <f t="shared" si="2"/>
        <v>13</v>
      </c>
      <c r="E15027" s="12">
        <f>IFERROR(VLOOKUP(A15027,'IDAR Meter Data'!$A:$B,2,1),"")</f>
        <v>104</v>
      </c>
      <c r="F15027" s="75">
        <f>IF(CECCZ="CZ03",'Outside Temp'!B15027,IF(CECCZ="CZ04",'Outside Temp'!B15028,IF(CECCZ="CZ12",'Outside Temp'!B15029, IF(CECCZ="CZ13",'Outside Temp'!B15030))))</f>
        <v>71.31666667</v>
      </c>
      <c r="G15027" s="12">
        <f t="shared" si="3"/>
        <v>3</v>
      </c>
    </row>
    <row r="15028" ht="15.75" customHeight="1">
      <c r="A15028" s="13">
        <v>42281.5625</v>
      </c>
      <c r="B15028" s="73">
        <f t="shared" si="1"/>
        <v>42281</v>
      </c>
      <c r="C15028" s="74">
        <f>IF(NewCustomer="Yes", IF(COUNTIF($I$2:$I$11,B15028)&gt;0,0,WEEKDAY(B15028,2)),IF(COUNTIF($I$2:$I$21,B15028)&gt;0,0,WEEKDAY(B15028,2)))</f>
        <v>7</v>
      </c>
      <c r="D15028" s="74">
        <f t="shared" si="2"/>
        <v>13</v>
      </c>
      <c r="E15028" s="12">
        <f>IFERROR(VLOOKUP(A15028,'IDAR Meter Data'!$A:$B,2,1),"")</f>
        <v>104</v>
      </c>
      <c r="F15028" s="75">
        <f>IF(CECCZ="CZ03",'Outside Temp'!B15028,IF(CECCZ="CZ04",'Outside Temp'!B15029,IF(CECCZ="CZ12",'Outside Temp'!B15030, IF(CECCZ="CZ13",'Outside Temp'!B15031))))</f>
        <v>71.56666667</v>
      </c>
      <c r="G15028" s="12">
        <f t="shared" si="3"/>
        <v>3</v>
      </c>
    </row>
    <row r="15029" ht="15.75" customHeight="1">
      <c r="A15029" s="13">
        <v>42281.572916666664</v>
      </c>
      <c r="B15029" s="73">
        <f t="shared" si="1"/>
        <v>42281</v>
      </c>
      <c r="C15029" s="74">
        <f>IF(NewCustomer="Yes", IF(COUNTIF($I$2:$I$11,B15029)&gt;0,0,WEEKDAY(B15029,2)),IF(COUNTIF($I$2:$I$21,B15029)&gt;0,0,WEEKDAY(B15029,2)))</f>
        <v>7</v>
      </c>
      <c r="D15029" s="74">
        <f t="shared" si="2"/>
        <v>13</v>
      </c>
      <c r="E15029" s="12">
        <f>IFERROR(VLOOKUP(A15029,'IDAR Meter Data'!$A:$B,2,1),"")</f>
        <v>100</v>
      </c>
      <c r="F15029" s="75">
        <f>IF(CECCZ="CZ03",'Outside Temp'!B15029,IF(CECCZ="CZ04",'Outside Temp'!B15030,IF(CECCZ="CZ12",'Outside Temp'!B15031, IF(CECCZ="CZ13",'Outside Temp'!B15032))))</f>
        <v>71.81666667</v>
      </c>
      <c r="G15029" s="12">
        <f t="shared" si="3"/>
        <v>3</v>
      </c>
    </row>
    <row r="15030" ht="15.75" customHeight="1">
      <c r="A15030" s="13">
        <v>42281.583333333336</v>
      </c>
      <c r="B15030" s="73">
        <f t="shared" si="1"/>
        <v>42281</v>
      </c>
      <c r="C15030" s="74">
        <f>IF(NewCustomer="Yes", IF(COUNTIF($I$2:$I$11,B15030)&gt;0,0,WEEKDAY(B15030,2)),IF(COUNTIF($I$2:$I$21,B15030)&gt;0,0,WEEKDAY(B15030,2)))</f>
        <v>7</v>
      </c>
      <c r="D15030" s="74">
        <f t="shared" si="2"/>
        <v>14</v>
      </c>
      <c r="E15030" s="12">
        <f>IFERROR(VLOOKUP(A15030,'IDAR Meter Data'!$A:$B,2,1),"")</f>
        <v>109</v>
      </c>
      <c r="F15030" s="75">
        <f>IF(CECCZ="CZ03",'Outside Temp'!B15030,IF(CECCZ="CZ04",'Outside Temp'!B15031,IF(CECCZ="CZ12",'Outside Temp'!B15032, IF(CECCZ="CZ13",'Outside Temp'!B15033))))</f>
        <v>72</v>
      </c>
      <c r="G15030" s="12">
        <f t="shared" si="3"/>
        <v>3</v>
      </c>
    </row>
    <row r="15031" ht="15.75" customHeight="1">
      <c r="A15031" s="13">
        <v>42281.59375</v>
      </c>
      <c r="B15031" s="73">
        <f t="shared" si="1"/>
        <v>42281</v>
      </c>
      <c r="C15031" s="74">
        <f>IF(NewCustomer="Yes", IF(COUNTIF($I$2:$I$11,B15031)&gt;0,0,WEEKDAY(B15031,2)),IF(COUNTIF($I$2:$I$21,B15031)&gt;0,0,WEEKDAY(B15031,2)))</f>
        <v>7</v>
      </c>
      <c r="D15031" s="74">
        <f t="shared" si="2"/>
        <v>14</v>
      </c>
      <c r="E15031" s="12">
        <f>IFERROR(VLOOKUP(A15031,'IDAR Meter Data'!$A:$B,2,1),"")</f>
        <v>106</v>
      </c>
      <c r="F15031" s="75">
        <f>IF(CECCZ="CZ03",'Outside Temp'!B15031,IF(CECCZ="CZ04",'Outside Temp'!B15032,IF(CECCZ="CZ12",'Outside Temp'!B15033, IF(CECCZ="CZ13",'Outside Temp'!B15034))))</f>
        <v>72</v>
      </c>
      <c r="G15031" s="12">
        <f t="shared" si="3"/>
        <v>3</v>
      </c>
    </row>
    <row r="15032" ht="15.75" customHeight="1">
      <c r="A15032" s="13">
        <v>42281.604166666664</v>
      </c>
      <c r="B15032" s="73">
        <f t="shared" si="1"/>
        <v>42281</v>
      </c>
      <c r="C15032" s="74">
        <f>IF(NewCustomer="Yes", IF(COUNTIF($I$2:$I$11,B15032)&gt;0,0,WEEKDAY(B15032,2)),IF(COUNTIF($I$2:$I$21,B15032)&gt;0,0,WEEKDAY(B15032,2)))</f>
        <v>7</v>
      </c>
      <c r="D15032" s="74">
        <f t="shared" si="2"/>
        <v>14</v>
      </c>
      <c r="E15032" s="12">
        <f>IFERROR(VLOOKUP(A15032,'IDAR Meter Data'!$A:$B,2,1),"")</f>
        <v>105</v>
      </c>
      <c r="F15032" s="75">
        <f>IF(CECCZ="CZ03",'Outside Temp'!B15032,IF(CECCZ="CZ04",'Outside Temp'!B15033,IF(CECCZ="CZ12",'Outside Temp'!B15034, IF(CECCZ="CZ13",'Outside Temp'!B15035))))</f>
        <v>72</v>
      </c>
      <c r="G15032" s="12">
        <f t="shared" si="3"/>
        <v>3</v>
      </c>
    </row>
    <row r="15033" ht="15.75" customHeight="1">
      <c r="A15033" s="13">
        <v>42281.614583333336</v>
      </c>
      <c r="B15033" s="73">
        <f t="shared" si="1"/>
        <v>42281</v>
      </c>
      <c r="C15033" s="74">
        <f>IF(NewCustomer="Yes", IF(COUNTIF($I$2:$I$11,B15033)&gt;0,0,WEEKDAY(B15033,2)),IF(COUNTIF($I$2:$I$21,B15033)&gt;0,0,WEEKDAY(B15033,2)))</f>
        <v>7</v>
      </c>
      <c r="D15033" s="74">
        <f t="shared" si="2"/>
        <v>14</v>
      </c>
      <c r="E15033" s="12">
        <f>IFERROR(VLOOKUP(A15033,'IDAR Meter Data'!$A:$B,2,1),"")</f>
        <v>107</v>
      </c>
      <c r="F15033" s="75">
        <f>IF(CECCZ="CZ03",'Outside Temp'!B15033,IF(CECCZ="CZ04",'Outside Temp'!B15034,IF(CECCZ="CZ12",'Outside Temp'!B15035, IF(CECCZ="CZ13",'Outside Temp'!B15036))))</f>
        <v>72</v>
      </c>
      <c r="G15033" s="12">
        <f t="shared" si="3"/>
        <v>3</v>
      </c>
    </row>
    <row r="15034" ht="15.75" customHeight="1">
      <c r="A15034" s="13">
        <v>42281.625</v>
      </c>
      <c r="B15034" s="73">
        <f t="shared" si="1"/>
        <v>42281</v>
      </c>
      <c r="C15034" s="74">
        <f>IF(NewCustomer="Yes", IF(COUNTIF($I$2:$I$11,B15034)&gt;0,0,WEEKDAY(B15034,2)),IF(COUNTIF($I$2:$I$21,B15034)&gt;0,0,WEEKDAY(B15034,2)))</f>
        <v>7</v>
      </c>
      <c r="D15034" s="74">
        <f t="shared" si="2"/>
        <v>15</v>
      </c>
      <c r="E15034" s="12">
        <f>IFERROR(VLOOKUP(A15034,'IDAR Meter Data'!$A:$B,2,1),"")</f>
        <v>109</v>
      </c>
      <c r="F15034" s="75">
        <f>IF(CECCZ="CZ03",'Outside Temp'!B15034,IF(CECCZ="CZ04",'Outside Temp'!B15035,IF(CECCZ="CZ12",'Outside Temp'!B15036, IF(CECCZ="CZ13",'Outside Temp'!B15037))))</f>
        <v>71.93333333</v>
      </c>
      <c r="G15034" s="12">
        <f t="shared" si="3"/>
        <v>3</v>
      </c>
    </row>
    <row r="15035" ht="15.75" customHeight="1">
      <c r="A15035" s="13">
        <v>42281.635416666664</v>
      </c>
      <c r="B15035" s="73">
        <f t="shared" si="1"/>
        <v>42281</v>
      </c>
      <c r="C15035" s="74">
        <f>IF(NewCustomer="Yes", IF(COUNTIF($I$2:$I$11,B15035)&gt;0,0,WEEKDAY(B15035,2)),IF(COUNTIF($I$2:$I$21,B15035)&gt;0,0,WEEKDAY(B15035,2)))</f>
        <v>7</v>
      </c>
      <c r="D15035" s="74">
        <f t="shared" si="2"/>
        <v>15</v>
      </c>
      <c r="E15035" s="12">
        <f>IFERROR(VLOOKUP(A15035,'IDAR Meter Data'!$A:$B,2,1),"")</f>
        <v>108</v>
      </c>
      <c r="F15035" s="75">
        <f>IF(CECCZ="CZ03",'Outside Temp'!B15035,IF(CECCZ="CZ04",'Outside Temp'!B15036,IF(CECCZ="CZ12",'Outside Temp'!B15037, IF(CECCZ="CZ13",'Outside Temp'!B15038))))</f>
        <v>71.68333333</v>
      </c>
      <c r="G15035" s="12">
        <f t="shared" si="3"/>
        <v>3</v>
      </c>
    </row>
    <row r="15036" ht="15.75" customHeight="1">
      <c r="A15036" s="13">
        <v>42281.645833333336</v>
      </c>
      <c r="B15036" s="73">
        <f t="shared" si="1"/>
        <v>42281</v>
      </c>
      <c r="C15036" s="74">
        <f>IF(NewCustomer="Yes", IF(COUNTIF($I$2:$I$11,B15036)&gt;0,0,WEEKDAY(B15036,2)),IF(COUNTIF($I$2:$I$21,B15036)&gt;0,0,WEEKDAY(B15036,2)))</f>
        <v>7</v>
      </c>
      <c r="D15036" s="74">
        <f t="shared" si="2"/>
        <v>15</v>
      </c>
      <c r="E15036" s="12">
        <f>IFERROR(VLOOKUP(A15036,'IDAR Meter Data'!$A:$B,2,1),"")</f>
        <v>107</v>
      </c>
      <c r="F15036" s="75">
        <f>IF(CECCZ="CZ03",'Outside Temp'!B15036,IF(CECCZ="CZ04",'Outside Temp'!B15037,IF(CECCZ="CZ12",'Outside Temp'!B15038, IF(CECCZ="CZ13",'Outside Temp'!B15039))))</f>
        <v>71.43333333</v>
      </c>
      <c r="G15036" s="12">
        <f t="shared" si="3"/>
        <v>3</v>
      </c>
    </row>
    <row r="15037" ht="15.75" customHeight="1">
      <c r="A15037" s="13">
        <v>42281.65625</v>
      </c>
      <c r="B15037" s="73">
        <f t="shared" si="1"/>
        <v>42281</v>
      </c>
      <c r="C15037" s="74">
        <f>IF(NewCustomer="Yes", IF(COUNTIF($I$2:$I$11,B15037)&gt;0,0,WEEKDAY(B15037,2)),IF(COUNTIF($I$2:$I$21,B15037)&gt;0,0,WEEKDAY(B15037,2)))</f>
        <v>7</v>
      </c>
      <c r="D15037" s="74">
        <f t="shared" si="2"/>
        <v>15</v>
      </c>
      <c r="E15037" s="12">
        <f>IFERROR(VLOOKUP(A15037,'IDAR Meter Data'!$A:$B,2,1),"")</f>
        <v>101</v>
      </c>
      <c r="F15037" s="75">
        <f>IF(CECCZ="CZ03",'Outside Temp'!B15037,IF(CECCZ="CZ04",'Outside Temp'!B15038,IF(CECCZ="CZ12",'Outside Temp'!B15039, IF(CECCZ="CZ13",'Outside Temp'!B15040))))</f>
        <v>71.18333333</v>
      </c>
      <c r="G15037" s="12">
        <f t="shared" si="3"/>
        <v>3</v>
      </c>
    </row>
    <row r="15038" ht="15.75" customHeight="1">
      <c r="A15038" s="13">
        <v>42281.666666666664</v>
      </c>
      <c r="B15038" s="73">
        <f t="shared" si="1"/>
        <v>42281</v>
      </c>
      <c r="C15038" s="74">
        <f>IF(NewCustomer="Yes", IF(COUNTIF($I$2:$I$11,B15038)&gt;0,0,WEEKDAY(B15038,2)),IF(COUNTIF($I$2:$I$21,B15038)&gt;0,0,WEEKDAY(B15038,2)))</f>
        <v>7</v>
      </c>
      <c r="D15038" s="74">
        <f t="shared" si="2"/>
        <v>16</v>
      </c>
      <c r="E15038" s="12">
        <f>IFERROR(VLOOKUP(A15038,'IDAR Meter Data'!$A:$B,2,1),"")</f>
        <v>107</v>
      </c>
      <c r="F15038" s="75">
        <f>IF(CECCZ="CZ03",'Outside Temp'!B15038,IF(CECCZ="CZ04",'Outside Temp'!B15039,IF(CECCZ="CZ12",'Outside Temp'!B15040, IF(CECCZ="CZ13",'Outside Temp'!B15041))))</f>
        <v>70.86666667</v>
      </c>
      <c r="G15038" s="12">
        <f t="shared" si="3"/>
        <v>3</v>
      </c>
    </row>
    <row r="15039" ht="15.75" customHeight="1">
      <c r="A15039" s="13">
        <v>42281.677083333336</v>
      </c>
      <c r="B15039" s="73">
        <f t="shared" si="1"/>
        <v>42281</v>
      </c>
      <c r="C15039" s="74">
        <f>IF(NewCustomer="Yes", IF(COUNTIF($I$2:$I$11,B15039)&gt;0,0,WEEKDAY(B15039,2)),IF(COUNTIF($I$2:$I$21,B15039)&gt;0,0,WEEKDAY(B15039,2)))</f>
        <v>7</v>
      </c>
      <c r="D15039" s="74">
        <f t="shared" si="2"/>
        <v>16</v>
      </c>
      <c r="E15039" s="12">
        <f>IFERROR(VLOOKUP(A15039,'IDAR Meter Data'!$A:$B,2,1),"")</f>
        <v>102</v>
      </c>
      <c r="F15039" s="75">
        <f>IF(CECCZ="CZ03",'Outside Temp'!B15039,IF(CECCZ="CZ04",'Outside Temp'!B15040,IF(CECCZ="CZ12",'Outside Temp'!B15041, IF(CECCZ="CZ13",'Outside Temp'!B15042))))</f>
        <v>70.36666667</v>
      </c>
      <c r="G15039" s="12">
        <f t="shared" si="3"/>
        <v>3</v>
      </c>
    </row>
    <row r="15040" ht="15.75" customHeight="1">
      <c r="A15040" s="13">
        <v>42281.6875</v>
      </c>
      <c r="B15040" s="73">
        <f t="shared" si="1"/>
        <v>42281</v>
      </c>
      <c r="C15040" s="74">
        <f>IF(NewCustomer="Yes", IF(COUNTIF($I$2:$I$11,B15040)&gt;0,0,WEEKDAY(B15040,2)),IF(COUNTIF($I$2:$I$21,B15040)&gt;0,0,WEEKDAY(B15040,2)))</f>
        <v>7</v>
      </c>
      <c r="D15040" s="74">
        <f t="shared" si="2"/>
        <v>16</v>
      </c>
      <c r="E15040" s="12">
        <f>IFERROR(VLOOKUP(A15040,'IDAR Meter Data'!$A:$B,2,1),"")</f>
        <v>104</v>
      </c>
      <c r="F15040" s="75">
        <f>IF(CECCZ="CZ03",'Outside Temp'!B15040,IF(CECCZ="CZ04",'Outside Temp'!B15041,IF(CECCZ="CZ12",'Outside Temp'!B15042, IF(CECCZ="CZ13",'Outside Temp'!B15043))))</f>
        <v>69.86666667</v>
      </c>
      <c r="G15040" s="12">
        <f t="shared" si="3"/>
        <v>2</v>
      </c>
    </row>
    <row r="15041" ht="15.75" customHeight="1">
      <c r="A15041" s="13">
        <v>42281.697916666664</v>
      </c>
      <c r="B15041" s="73">
        <f t="shared" si="1"/>
        <v>42281</v>
      </c>
      <c r="C15041" s="74">
        <f>IF(NewCustomer="Yes", IF(COUNTIF($I$2:$I$11,B15041)&gt;0,0,WEEKDAY(B15041,2)),IF(COUNTIF($I$2:$I$21,B15041)&gt;0,0,WEEKDAY(B15041,2)))</f>
        <v>7</v>
      </c>
      <c r="D15041" s="74">
        <f t="shared" si="2"/>
        <v>16</v>
      </c>
      <c r="E15041" s="12">
        <f>IFERROR(VLOOKUP(A15041,'IDAR Meter Data'!$A:$B,2,1),"")</f>
        <v>102</v>
      </c>
      <c r="F15041" s="75">
        <f>IF(CECCZ="CZ03",'Outside Temp'!B15041,IF(CECCZ="CZ04",'Outside Temp'!B15042,IF(CECCZ="CZ12",'Outside Temp'!B15043, IF(CECCZ="CZ13",'Outside Temp'!B15044))))</f>
        <v>69.36666667</v>
      </c>
      <c r="G15041" s="12">
        <f t="shared" si="3"/>
        <v>2</v>
      </c>
    </row>
    <row r="15042" ht="15.75" customHeight="1">
      <c r="A15042" s="13">
        <v>42281.708333333336</v>
      </c>
      <c r="B15042" s="73">
        <f t="shared" si="1"/>
        <v>42281</v>
      </c>
      <c r="C15042" s="74">
        <f>IF(NewCustomer="Yes", IF(COUNTIF($I$2:$I$11,B15042)&gt;0,0,WEEKDAY(B15042,2)),IF(COUNTIF($I$2:$I$21,B15042)&gt;0,0,WEEKDAY(B15042,2)))</f>
        <v>7</v>
      </c>
      <c r="D15042" s="74">
        <f t="shared" si="2"/>
        <v>17</v>
      </c>
      <c r="E15042" s="12">
        <f>IFERROR(VLOOKUP(A15042,'IDAR Meter Data'!$A:$B,2,1),"")</f>
        <v>104</v>
      </c>
      <c r="F15042" s="75">
        <f>IF(CECCZ="CZ03",'Outside Temp'!B15042,IF(CECCZ="CZ04",'Outside Temp'!B15043,IF(CECCZ="CZ12",'Outside Temp'!B15044, IF(CECCZ="CZ13",'Outside Temp'!B15045))))</f>
        <v>68.73333333</v>
      </c>
      <c r="G15042" s="12">
        <f t="shared" si="3"/>
        <v>2</v>
      </c>
    </row>
    <row r="15043" ht="15.75" customHeight="1">
      <c r="A15043" s="13">
        <v>42281.71875</v>
      </c>
      <c r="B15043" s="73">
        <f t="shared" si="1"/>
        <v>42281</v>
      </c>
      <c r="C15043" s="74">
        <f>IF(NewCustomer="Yes", IF(COUNTIF($I$2:$I$11,B15043)&gt;0,0,WEEKDAY(B15043,2)),IF(COUNTIF($I$2:$I$21,B15043)&gt;0,0,WEEKDAY(B15043,2)))</f>
        <v>7</v>
      </c>
      <c r="D15043" s="74">
        <f t="shared" si="2"/>
        <v>17</v>
      </c>
      <c r="E15043" s="12">
        <f>IFERROR(VLOOKUP(A15043,'IDAR Meter Data'!$A:$B,2,1),"")</f>
        <v>104</v>
      </c>
      <c r="F15043" s="75">
        <f>IF(CECCZ="CZ03",'Outside Temp'!B15043,IF(CECCZ="CZ04",'Outside Temp'!B15044,IF(CECCZ="CZ12",'Outside Temp'!B15045, IF(CECCZ="CZ13",'Outside Temp'!B15046))))</f>
        <v>67.73333333</v>
      </c>
      <c r="G15043" s="12">
        <f t="shared" si="3"/>
        <v>2</v>
      </c>
    </row>
    <row r="15044" ht="15.75" customHeight="1">
      <c r="A15044" s="13">
        <v>42281.729166666664</v>
      </c>
      <c r="B15044" s="73">
        <f t="shared" si="1"/>
        <v>42281</v>
      </c>
      <c r="C15044" s="74">
        <f>IF(NewCustomer="Yes", IF(COUNTIF($I$2:$I$11,B15044)&gt;0,0,WEEKDAY(B15044,2)),IF(COUNTIF($I$2:$I$21,B15044)&gt;0,0,WEEKDAY(B15044,2)))</f>
        <v>7</v>
      </c>
      <c r="D15044" s="74">
        <f t="shared" si="2"/>
        <v>17</v>
      </c>
      <c r="E15044" s="12">
        <f>IFERROR(VLOOKUP(A15044,'IDAR Meter Data'!$A:$B,2,1),"")</f>
        <v>111</v>
      </c>
      <c r="F15044" s="75">
        <f>IF(CECCZ="CZ03",'Outside Temp'!B15044,IF(CECCZ="CZ04",'Outside Temp'!B15045,IF(CECCZ="CZ12",'Outside Temp'!B15046, IF(CECCZ="CZ13",'Outside Temp'!B15047))))</f>
        <v>66.73333333</v>
      </c>
      <c r="G15044" s="12">
        <f t="shared" si="3"/>
        <v>2</v>
      </c>
    </row>
    <row r="15045" ht="15.75" customHeight="1">
      <c r="A15045" s="13">
        <v>42281.739583333336</v>
      </c>
      <c r="B15045" s="73">
        <f t="shared" si="1"/>
        <v>42281</v>
      </c>
      <c r="C15045" s="74">
        <f>IF(NewCustomer="Yes", IF(COUNTIF($I$2:$I$11,B15045)&gt;0,0,WEEKDAY(B15045,2)),IF(COUNTIF($I$2:$I$21,B15045)&gt;0,0,WEEKDAY(B15045,2)))</f>
        <v>7</v>
      </c>
      <c r="D15045" s="74">
        <f t="shared" si="2"/>
        <v>17</v>
      </c>
      <c r="E15045" s="12">
        <f>IFERROR(VLOOKUP(A15045,'IDAR Meter Data'!$A:$B,2,1),"")</f>
        <v>109</v>
      </c>
      <c r="F15045" s="75">
        <f>IF(CECCZ="CZ03",'Outside Temp'!B15045,IF(CECCZ="CZ04",'Outside Temp'!B15046,IF(CECCZ="CZ12",'Outside Temp'!B15047, IF(CECCZ="CZ13",'Outside Temp'!B15048))))</f>
        <v>65.73333333</v>
      </c>
      <c r="G15045" s="12">
        <f t="shared" si="3"/>
        <v>2</v>
      </c>
    </row>
    <row r="15046" ht="15.75" customHeight="1">
      <c r="A15046" s="13">
        <v>42281.75</v>
      </c>
      <c r="B15046" s="73">
        <f t="shared" si="1"/>
        <v>42281</v>
      </c>
      <c r="C15046" s="74">
        <f>IF(NewCustomer="Yes", IF(COUNTIF($I$2:$I$11,B15046)&gt;0,0,WEEKDAY(B15046,2)),IF(COUNTIF($I$2:$I$21,B15046)&gt;0,0,WEEKDAY(B15046,2)))</f>
        <v>7</v>
      </c>
      <c r="D15046" s="74">
        <f t="shared" si="2"/>
        <v>18</v>
      </c>
      <c r="E15046" s="12">
        <f>IFERROR(VLOOKUP(A15046,'IDAR Meter Data'!$A:$B,2,1),"")</f>
        <v>107</v>
      </c>
      <c r="F15046" s="75">
        <f>IF(CECCZ="CZ03",'Outside Temp'!B15046,IF(CECCZ="CZ04",'Outside Temp'!B15047,IF(CECCZ="CZ12",'Outside Temp'!B15048, IF(CECCZ="CZ13",'Outside Temp'!B15049))))</f>
        <v>64.86666667</v>
      </c>
      <c r="G15046" s="12">
        <f t="shared" si="3"/>
        <v>1</v>
      </c>
    </row>
    <row r="15047" ht="15.75" customHeight="1">
      <c r="A15047" s="13">
        <v>42281.760416666664</v>
      </c>
      <c r="B15047" s="73">
        <f t="shared" si="1"/>
        <v>42281</v>
      </c>
      <c r="C15047" s="74">
        <f>IF(NewCustomer="Yes", IF(COUNTIF($I$2:$I$11,B15047)&gt;0,0,WEEKDAY(B15047,2)),IF(COUNTIF($I$2:$I$21,B15047)&gt;0,0,WEEKDAY(B15047,2)))</f>
        <v>7</v>
      </c>
      <c r="D15047" s="74">
        <f t="shared" si="2"/>
        <v>18</v>
      </c>
      <c r="E15047" s="12">
        <f>IFERROR(VLOOKUP(A15047,'IDAR Meter Data'!$A:$B,2,1),"")</f>
        <v>109</v>
      </c>
      <c r="F15047" s="75">
        <f>IF(CECCZ="CZ03",'Outside Temp'!B15047,IF(CECCZ="CZ04",'Outside Temp'!B15048,IF(CECCZ="CZ12",'Outside Temp'!B15049, IF(CECCZ="CZ13",'Outside Temp'!B15050))))</f>
        <v>64.36666667</v>
      </c>
      <c r="G15047" s="12">
        <f t="shared" si="3"/>
        <v>1</v>
      </c>
    </row>
    <row r="15048" ht="15.75" customHeight="1">
      <c r="A15048" s="13">
        <v>42281.770833333336</v>
      </c>
      <c r="B15048" s="73">
        <f t="shared" si="1"/>
        <v>42281</v>
      </c>
      <c r="C15048" s="74">
        <f>IF(NewCustomer="Yes", IF(COUNTIF($I$2:$I$11,B15048)&gt;0,0,WEEKDAY(B15048,2)),IF(COUNTIF($I$2:$I$21,B15048)&gt;0,0,WEEKDAY(B15048,2)))</f>
        <v>7</v>
      </c>
      <c r="D15048" s="74">
        <f t="shared" si="2"/>
        <v>18</v>
      </c>
      <c r="E15048" s="12">
        <f>IFERROR(VLOOKUP(A15048,'IDAR Meter Data'!$A:$B,2,1),"")</f>
        <v>106</v>
      </c>
      <c r="F15048" s="75">
        <f>IF(CECCZ="CZ03",'Outside Temp'!B15048,IF(CECCZ="CZ04",'Outside Temp'!B15049,IF(CECCZ="CZ12",'Outside Temp'!B15050, IF(CECCZ="CZ13",'Outside Temp'!B15051))))</f>
        <v>63.86666667</v>
      </c>
      <c r="G15048" s="12">
        <f t="shared" si="3"/>
        <v>1</v>
      </c>
    </row>
    <row r="15049" ht="15.75" customHeight="1">
      <c r="A15049" s="13">
        <v>42281.78125</v>
      </c>
      <c r="B15049" s="73">
        <f t="shared" si="1"/>
        <v>42281</v>
      </c>
      <c r="C15049" s="74">
        <f>IF(NewCustomer="Yes", IF(COUNTIF($I$2:$I$11,B15049)&gt;0,0,WEEKDAY(B15049,2)),IF(COUNTIF($I$2:$I$21,B15049)&gt;0,0,WEEKDAY(B15049,2)))</f>
        <v>7</v>
      </c>
      <c r="D15049" s="74">
        <f t="shared" si="2"/>
        <v>18</v>
      </c>
      <c r="E15049" s="12">
        <f>IFERROR(VLOOKUP(A15049,'IDAR Meter Data'!$A:$B,2,1),"")</f>
        <v>112</v>
      </c>
      <c r="F15049" s="75">
        <f>IF(CECCZ="CZ03",'Outside Temp'!B15049,IF(CECCZ="CZ04",'Outside Temp'!B15050,IF(CECCZ="CZ12",'Outside Temp'!B15051, IF(CECCZ="CZ13",'Outside Temp'!B15052))))</f>
        <v>63.36666667</v>
      </c>
      <c r="G15049" s="12">
        <f t="shared" si="3"/>
        <v>1</v>
      </c>
    </row>
    <row r="15050" ht="15.75" customHeight="1">
      <c r="A15050" s="13">
        <v>42281.791666666664</v>
      </c>
      <c r="B15050" s="73">
        <f t="shared" si="1"/>
        <v>42281</v>
      </c>
      <c r="C15050" s="74">
        <f>IF(NewCustomer="Yes", IF(COUNTIF($I$2:$I$11,B15050)&gt;0,0,WEEKDAY(B15050,2)),IF(COUNTIF($I$2:$I$21,B15050)&gt;0,0,WEEKDAY(B15050,2)))</f>
        <v>7</v>
      </c>
      <c r="D15050" s="74">
        <f t="shared" si="2"/>
        <v>19</v>
      </c>
      <c r="E15050" s="12">
        <f>IFERROR(VLOOKUP(A15050,'IDAR Meter Data'!$A:$B,2,1),"")</f>
        <v>107</v>
      </c>
      <c r="F15050" s="75">
        <f>IF(CECCZ="CZ03",'Outside Temp'!B15050,IF(CECCZ="CZ04",'Outside Temp'!B15051,IF(CECCZ="CZ12",'Outside Temp'!B15052, IF(CECCZ="CZ13",'Outside Temp'!B15053))))</f>
        <v>63</v>
      </c>
      <c r="G15050" s="12">
        <f t="shared" si="3"/>
        <v>1</v>
      </c>
    </row>
    <row r="15051" ht="15.75" customHeight="1">
      <c r="A15051" s="13">
        <v>42281.802083333336</v>
      </c>
      <c r="B15051" s="73">
        <f t="shared" si="1"/>
        <v>42281</v>
      </c>
      <c r="C15051" s="74">
        <f>IF(NewCustomer="Yes", IF(COUNTIF($I$2:$I$11,B15051)&gt;0,0,WEEKDAY(B15051,2)),IF(COUNTIF($I$2:$I$21,B15051)&gt;0,0,WEEKDAY(B15051,2)))</f>
        <v>7</v>
      </c>
      <c r="D15051" s="74">
        <f t="shared" si="2"/>
        <v>19</v>
      </c>
      <c r="E15051" s="12">
        <f>IFERROR(VLOOKUP(A15051,'IDAR Meter Data'!$A:$B,2,1),"")</f>
        <v>106</v>
      </c>
      <c r="F15051" s="75">
        <f>IF(CECCZ="CZ03",'Outside Temp'!B15051,IF(CECCZ="CZ04",'Outside Temp'!B15052,IF(CECCZ="CZ12",'Outside Temp'!B15053, IF(CECCZ="CZ13",'Outside Temp'!B15054))))</f>
        <v>63</v>
      </c>
      <c r="G15051" s="12">
        <f t="shared" si="3"/>
        <v>1</v>
      </c>
    </row>
    <row r="15052" ht="15.75" customHeight="1">
      <c r="A15052" s="13">
        <v>42281.8125</v>
      </c>
      <c r="B15052" s="73">
        <f t="shared" si="1"/>
        <v>42281</v>
      </c>
      <c r="C15052" s="74">
        <f>IF(NewCustomer="Yes", IF(COUNTIF($I$2:$I$11,B15052)&gt;0,0,WEEKDAY(B15052,2)),IF(COUNTIF($I$2:$I$21,B15052)&gt;0,0,WEEKDAY(B15052,2)))</f>
        <v>7</v>
      </c>
      <c r="D15052" s="74">
        <f t="shared" si="2"/>
        <v>19</v>
      </c>
      <c r="E15052" s="12">
        <f>IFERROR(VLOOKUP(A15052,'IDAR Meter Data'!$A:$B,2,1),"")</f>
        <v>104</v>
      </c>
      <c r="F15052" s="75">
        <f>IF(CECCZ="CZ03",'Outside Temp'!B15052,IF(CECCZ="CZ04",'Outside Temp'!B15053,IF(CECCZ="CZ12",'Outside Temp'!B15054, IF(CECCZ="CZ13",'Outside Temp'!B15055))))</f>
        <v>63</v>
      </c>
      <c r="G15052" s="12">
        <f t="shared" si="3"/>
        <v>1</v>
      </c>
    </row>
    <row r="15053" ht="15.75" customHeight="1">
      <c r="A15053" s="13">
        <v>42281.822916666664</v>
      </c>
      <c r="B15053" s="73">
        <f t="shared" si="1"/>
        <v>42281</v>
      </c>
      <c r="C15053" s="74">
        <f>IF(NewCustomer="Yes", IF(COUNTIF($I$2:$I$11,B15053)&gt;0,0,WEEKDAY(B15053,2)),IF(COUNTIF($I$2:$I$21,B15053)&gt;0,0,WEEKDAY(B15053,2)))</f>
        <v>7</v>
      </c>
      <c r="D15053" s="74">
        <f t="shared" si="2"/>
        <v>19</v>
      </c>
      <c r="E15053" s="12">
        <f>IFERROR(VLOOKUP(A15053,'IDAR Meter Data'!$A:$B,2,1),"")</f>
        <v>112</v>
      </c>
      <c r="F15053" s="75">
        <f>IF(CECCZ="CZ03",'Outside Temp'!B15053,IF(CECCZ="CZ04",'Outside Temp'!B15054,IF(CECCZ="CZ12",'Outside Temp'!B15055, IF(CECCZ="CZ13",'Outside Temp'!B15056))))</f>
        <v>63</v>
      </c>
      <c r="G15053" s="12">
        <f t="shared" si="3"/>
        <v>1</v>
      </c>
    </row>
    <row r="15054" ht="15.75" customHeight="1">
      <c r="A15054" s="13">
        <v>42281.833333333336</v>
      </c>
      <c r="B15054" s="73">
        <f t="shared" si="1"/>
        <v>42281</v>
      </c>
      <c r="C15054" s="74">
        <f>IF(NewCustomer="Yes", IF(COUNTIF($I$2:$I$11,B15054)&gt;0,0,WEEKDAY(B15054,2)),IF(COUNTIF($I$2:$I$21,B15054)&gt;0,0,WEEKDAY(B15054,2)))</f>
        <v>7</v>
      </c>
      <c r="D15054" s="74">
        <f t="shared" si="2"/>
        <v>20</v>
      </c>
      <c r="E15054" s="12">
        <f>IFERROR(VLOOKUP(A15054,'IDAR Meter Data'!$A:$B,2,1),"")</f>
        <v>107</v>
      </c>
      <c r="F15054" s="75">
        <f>IF(CECCZ="CZ03",'Outside Temp'!B15054,IF(CECCZ="CZ04",'Outside Temp'!B15055,IF(CECCZ="CZ12",'Outside Temp'!B15056, IF(CECCZ="CZ13",'Outside Temp'!B15057))))</f>
        <v>63</v>
      </c>
      <c r="G15054" s="12">
        <f t="shared" si="3"/>
        <v>1</v>
      </c>
    </row>
    <row r="15055" ht="15.75" customHeight="1">
      <c r="A15055" s="13">
        <v>42281.84375</v>
      </c>
      <c r="B15055" s="73">
        <f t="shared" si="1"/>
        <v>42281</v>
      </c>
      <c r="C15055" s="74">
        <f>IF(NewCustomer="Yes", IF(COUNTIF($I$2:$I$11,B15055)&gt;0,0,WEEKDAY(B15055,2)),IF(COUNTIF($I$2:$I$21,B15055)&gt;0,0,WEEKDAY(B15055,2)))</f>
        <v>7</v>
      </c>
      <c r="D15055" s="74">
        <f t="shared" si="2"/>
        <v>20</v>
      </c>
      <c r="E15055" s="12">
        <f>IFERROR(VLOOKUP(A15055,'IDAR Meter Data'!$A:$B,2,1),"")</f>
        <v>108</v>
      </c>
      <c r="F15055" s="75">
        <f>IF(CECCZ="CZ03",'Outside Temp'!B15055,IF(CECCZ="CZ04",'Outside Temp'!B15056,IF(CECCZ="CZ12",'Outside Temp'!B15057, IF(CECCZ="CZ13",'Outside Temp'!B15058))))</f>
        <v>63</v>
      </c>
      <c r="G15055" s="12">
        <f t="shared" si="3"/>
        <v>1</v>
      </c>
    </row>
    <row r="15056" ht="15.75" customHeight="1">
      <c r="A15056" s="13">
        <v>42281.854166666664</v>
      </c>
      <c r="B15056" s="73">
        <f t="shared" si="1"/>
        <v>42281</v>
      </c>
      <c r="C15056" s="74">
        <f>IF(NewCustomer="Yes", IF(COUNTIF($I$2:$I$11,B15056)&gt;0,0,WEEKDAY(B15056,2)),IF(COUNTIF($I$2:$I$21,B15056)&gt;0,0,WEEKDAY(B15056,2)))</f>
        <v>7</v>
      </c>
      <c r="D15056" s="74">
        <f t="shared" si="2"/>
        <v>20</v>
      </c>
      <c r="E15056" s="12">
        <f>IFERROR(VLOOKUP(A15056,'IDAR Meter Data'!$A:$B,2,1),"")</f>
        <v>108</v>
      </c>
      <c r="F15056" s="75">
        <f>IF(CECCZ="CZ03",'Outside Temp'!B15056,IF(CECCZ="CZ04",'Outside Temp'!B15057,IF(CECCZ="CZ12",'Outside Temp'!B15058, IF(CECCZ="CZ13",'Outside Temp'!B15059))))</f>
        <v>63</v>
      </c>
      <c r="G15056" s="12">
        <f t="shared" si="3"/>
        <v>1</v>
      </c>
    </row>
    <row r="15057" ht="15.75" customHeight="1">
      <c r="A15057" s="13">
        <v>42281.864583333336</v>
      </c>
      <c r="B15057" s="73">
        <f t="shared" si="1"/>
        <v>42281</v>
      </c>
      <c r="C15057" s="74">
        <f>IF(NewCustomer="Yes", IF(COUNTIF($I$2:$I$11,B15057)&gt;0,0,WEEKDAY(B15057,2)),IF(COUNTIF($I$2:$I$21,B15057)&gt;0,0,WEEKDAY(B15057,2)))</f>
        <v>7</v>
      </c>
      <c r="D15057" s="74">
        <f t="shared" si="2"/>
        <v>20</v>
      </c>
      <c r="E15057" s="12">
        <f>IFERROR(VLOOKUP(A15057,'IDAR Meter Data'!$A:$B,2,1),"")</f>
        <v>110</v>
      </c>
      <c r="F15057" s="75">
        <f>IF(CECCZ="CZ03",'Outside Temp'!B15057,IF(CECCZ="CZ04",'Outside Temp'!B15058,IF(CECCZ="CZ12",'Outside Temp'!B15059, IF(CECCZ="CZ13",'Outside Temp'!B15060))))</f>
        <v>63</v>
      </c>
      <c r="G15057" s="12">
        <f t="shared" si="3"/>
        <v>1</v>
      </c>
    </row>
    <row r="15058" ht="15.75" customHeight="1">
      <c r="A15058" s="13">
        <v>42281.875</v>
      </c>
      <c r="B15058" s="73">
        <f t="shared" si="1"/>
        <v>42281</v>
      </c>
      <c r="C15058" s="74">
        <f>IF(NewCustomer="Yes", IF(COUNTIF($I$2:$I$11,B15058)&gt;0,0,WEEKDAY(B15058,2)),IF(COUNTIF($I$2:$I$21,B15058)&gt;0,0,WEEKDAY(B15058,2)))</f>
        <v>7</v>
      </c>
      <c r="D15058" s="74">
        <f t="shared" si="2"/>
        <v>21</v>
      </c>
      <c r="E15058" s="12">
        <f>IFERROR(VLOOKUP(A15058,'IDAR Meter Data'!$A:$B,2,1),"")</f>
        <v>105</v>
      </c>
      <c r="F15058" s="75">
        <f>IF(CECCZ="CZ03",'Outside Temp'!B15058,IF(CECCZ="CZ04",'Outside Temp'!B15059,IF(CECCZ="CZ12",'Outside Temp'!B15060, IF(CECCZ="CZ13",'Outside Temp'!B15061))))</f>
        <v>62.93333333</v>
      </c>
      <c r="G15058" s="12">
        <f t="shared" si="3"/>
        <v>1</v>
      </c>
    </row>
    <row r="15059" ht="15.75" customHeight="1">
      <c r="A15059" s="13">
        <v>42281.885416666664</v>
      </c>
      <c r="B15059" s="73">
        <f t="shared" si="1"/>
        <v>42281</v>
      </c>
      <c r="C15059" s="74">
        <f>IF(NewCustomer="Yes", IF(COUNTIF($I$2:$I$11,B15059)&gt;0,0,WEEKDAY(B15059,2)),IF(COUNTIF($I$2:$I$21,B15059)&gt;0,0,WEEKDAY(B15059,2)))</f>
        <v>7</v>
      </c>
      <c r="D15059" s="74">
        <f t="shared" si="2"/>
        <v>21</v>
      </c>
      <c r="E15059" s="12">
        <f>IFERROR(VLOOKUP(A15059,'IDAR Meter Data'!$A:$B,2,1),"")</f>
        <v>107</v>
      </c>
      <c r="F15059" s="75">
        <f>IF(CECCZ="CZ03",'Outside Temp'!B15059,IF(CECCZ="CZ04",'Outside Temp'!B15060,IF(CECCZ="CZ12",'Outside Temp'!B15061, IF(CECCZ="CZ13",'Outside Temp'!B15062))))</f>
        <v>62.68333333</v>
      </c>
      <c r="G15059" s="12">
        <f t="shared" si="3"/>
        <v>1</v>
      </c>
    </row>
    <row r="15060" ht="15.75" customHeight="1">
      <c r="A15060" s="13">
        <v>42281.895833333336</v>
      </c>
      <c r="B15060" s="73">
        <f t="shared" si="1"/>
        <v>42281</v>
      </c>
      <c r="C15060" s="74">
        <f>IF(NewCustomer="Yes", IF(COUNTIF($I$2:$I$11,B15060)&gt;0,0,WEEKDAY(B15060,2)),IF(COUNTIF($I$2:$I$21,B15060)&gt;0,0,WEEKDAY(B15060,2)))</f>
        <v>7</v>
      </c>
      <c r="D15060" s="74">
        <f t="shared" si="2"/>
        <v>21</v>
      </c>
      <c r="E15060" s="12">
        <f>IFERROR(VLOOKUP(A15060,'IDAR Meter Data'!$A:$B,2,1),"")</f>
        <v>105</v>
      </c>
      <c r="F15060" s="75">
        <f>IF(CECCZ="CZ03",'Outside Temp'!B15060,IF(CECCZ="CZ04",'Outside Temp'!B15061,IF(CECCZ="CZ12",'Outside Temp'!B15062, IF(CECCZ="CZ13",'Outside Temp'!B15063))))</f>
        <v>62.43333333</v>
      </c>
      <c r="G15060" s="12">
        <f t="shared" si="3"/>
        <v>1</v>
      </c>
    </row>
    <row r="15061" ht="15.75" customHeight="1">
      <c r="A15061" s="13">
        <v>42281.90625</v>
      </c>
      <c r="B15061" s="73">
        <f t="shared" si="1"/>
        <v>42281</v>
      </c>
      <c r="C15061" s="74">
        <f>IF(NewCustomer="Yes", IF(COUNTIF($I$2:$I$11,B15061)&gt;0,0,WEEKDAY(B15061,2)),IF(COUNTIF($I$2:$I$21,B15061)&gt;0,0,WEEKDAY(B15061,2)))</f>
        <v>7</v>
      </c>
      <c r="D15061" s="74">
        <f t="shared" si="2"/>
        <v>21</v>
      </c>
      <c r="E15061" s="12">
        <f>IFERROR(VLOOKUP(A15061,'IDAR Meter Data'!$A:$B,2,1),"")</f>
        <v>99</v>
      </c>
      <c r="F15061" s="75">
        <f>IF(CECCZ="CZ03",'Outside Temp'!B15061,IF(CECCZ="CZ04",'Outside Temp'!B15062,IF(CECCZ="CZ12",'Outside Temp'!B15063, IF(CECCZ="CZ13",'Outside Temp'!B15064))))</f>
        <v>62.18333333</v>
      </c>
      <c r="G15061" s="12">
        <f t="shared" si="3"/>
        <v>1</v>
      </c>
    </row>
    <row r="15062" ht="15.75" customHeight="1">
      <c r="A15062" s="13">
        <v>42281.916666666664</v>
      </c>
      <c r="B15062" s="73">
        <f t="shared" si="1"/>
        <v>42281</v>
      </c>
      <c r="C15062" s="74">
        <f>IF(NewCustomer="Yes", IF(COUNTIF($I$2:$I$11,B15062)&gt;0,0,WEEKDAY(B15062,2)),IF(COUNTIF($I$2:$I$21,B15062)&gt;0,0,WEEKDAY(B15062,2)))</f>
        <v>7</v>
      </c>
      <c r="D15062" s="74">
        <f t="shared" si="2"/>
        <v>22</v>
      </c>
      <c r="E15062" s="12">
        <f>IFERROR(VLOOKUP(A15062,'IDAR Meter Data'!$A:$B,2,1),"")</f>
        <v>100</v>
      </c>
      <c r="F15062" s="75">
        <f>IF(CECCZ="CZ03",'Outside Temp'!B15062,IF(CECCZ="CZ04",'Outside Temp'!B15063,IF(CECCZ="CZ12",'Outside Temp'!B15064, IF(CECCZ="CZ13",'Outside Temp'!B15065))))</f>
        <v>62</v>
      </c>
      <c r="G15062" s="12">
        <f t="shared" si="3"/>
        <v>1</v>
      </c>
    </row>
    <row r="15063" ht="15.75" customHeight="1">
      <c r="A15063" s="13">
        <v>42281.927083333336</v>
      </c>
      <c r="B15063" s="73">
        <f t="shared" si="1"/>
        <v>42281</v>
      </c>
      <c r="C15063" s="74">
        <f>IF(NewCustomer="Yes", IF(COUNTIF($I$2:$I$11,B15063)&gt;0,0,WEEKDAY(B15063,2)),IF(COUNTIF($I$2:$I$21,B15063)&gt;0,0,WEEKDAY(B15063,2)))</f>
        <v>7</v>
      </c>
      <c r="D15063" s="74">
        <f t="shared" si="2"/>
        <v>22</v>
      </c>
      <c r="E15063" s="12">
        <f>IFERROR(VLOOKUP(A15063,'IDAR Meter Data'!$A:$B,2,1),"")</f>
        <v>98</v>
      </c>
      <c r="F15063" s="75">
        <f>IF(CECCZ="CZ03",'Outside Temp'!B15063,IF(CECCZ="CZ04",'Outside Temp'!B15064,IF(CECCZ="CZ12",'Outside Temp'!B15065, IF(CECCZ="CZ13",'Outside Temp'!B15066))))</f>
        <v>62</v>
      </c>
      <c r="G15063" s="12">
        <f t="shared" si="3"/>
        <v>1</v>
      </c>
    </row>
    <row r="15064" ht="15.75" customHeight="1">
      <c r="A15064" s="13">
        <v>42281.9375</v>
      </c>
      <c r="B15064" s="73">
        <f t="shared" si="1"/>
        <v>42281</v>
      </c>
      <c r="C15064" s="74">
        <f>IF(NewCustomer="Yes", IF(COUNTIF($I$2:$I$11,B15064)&gt;0,0,WEEKDAY(B15064,2)),IF(COUNTIF($I$2:$I$21,B15064)&gt;0,0,WEEKDAY(B15064,2)))</f>
        <v>7</v>
      </c>
      <c r="D15064" s="74">
        <f t="shared" si="2"/>
        <v>22</v>
      </c>
      <c r="E15064" s="12">
        <f>IFERROR(VLOOKUP(A15064,'IDAR Meter Data'!$A:$B,2,1),"")</f>
        <v>106</v>
      </c>
      <c r="F15064" s="75">
        <f>IF(CECCZ="CZ03",'Outside Temp'!B15064,IF(CECCZ="CZ04",'Outside Temp'!B15065,IF(CECCZ="CZ12",'Outside Temp'!B15066, IF(CECCZ="CZ13",'Outside Temp'!B15067))))</f>
        <v>62</v>
      </c>
      <c r="G15064" s="12">
        <f t="shared" si="3"/>
        <v>1</v>
      </c>
    </row>
    <row r="15065" ht="15.75" customHeight="1">
      <c r="A15065" s="13">
        <v>42281.947916666664</v>
      </c>
      <c r="B15065" s="73">
        <f t="shared" si="1"/>
        <v>42281</v>
      </c>
      <c r="C15065" s="74">
        <f>IF(NewCustomer="Yes", IF(COUNTIF($I$2:$I$11,B15065)&gt;0,0,WEEKDAY(B15065,2)),IF(COUNTIF($I$2:$I$21,B15065)&gt;0,0,WEEKDAY(B15065,2)))</f>
        <v>7</v>
      </c>
      <c r="D15065" s="74">
        <f t="shared" si="2"/>
        <v>22</v>
      </c>
      <c r="E15065" s="12">
        <f>IFERROR(VLOOKUP(A15065,'IDAR Meter Data'!$A:$B,2,1),"")</f>
        <v>101</v>
      </c>
      <c r="F15065" s="75">
        <f>IF(CECCZ="CZ03",'Outside Temp'!B15065,IF(CECCZ="CZ04",'Outside Temp'!B15066,IF(CECCZ="CZ12",'Outside Temp'!B15067, IF(CECCZ="CZ13",'Outside Temp'!B15068))))</f>
        <v>62</v>
      </c>
      <c r="G15065" s="12">
        <f t="shared" si="3"/>
        <v>1</v>
      </c>
    </row>
    <row r="15066" ht="15.75" customHeight="1">
      <c r="A15066" s="13">
        <v>42281.958333333336</v>
      </c>
      <c r="B15066" s="73">
        <f t="shared" si="1"/>
        <v>42281</v>
      </c>
      <c r="C15066" s="74">
        <f>IF(NewCustomer="Yes", IF(COUNTIF($I$2:$I$11,B15066)&gt;0,0,WEEKDAY(B15066,2)),IF(COUNTIF($I$2:$I$21,B15066)&gt;0,0,WEEKDAY(B15066,2)))</f>
        <v>7</v>
      </c>
      <c r="D15066" s="74">
        <f t="shared" si="2"/>
        <v>23</v>
      </c>
      <c r="E15066" s="12">
        <f>IFERROR(VLOOKUP(A15066,'IDAR Meter Data'!$A:$B,2,1),"")</f>
        <v>101</v>
      </c>
      <c r="F15066" s="75">
        <f>IF(CECCZ="CZ03",'Outside Temp'!B15066,IF(CECCZ="CZ04",'Outside Temp'!B15067,IF(CECCZ="CZ12",'Outside Temp'!B15068, IF(CECCZ="CZ13",'Outside Temp'!B15069))))</f>
        <v>61.86666667</v>
      </c>
      <c r="G15066" s="12">
        <f t="shared" si="3"/>
        <v>1</v>
      </c>
    </row>
    <row r="15067" ht="15.75" customHeight="1">
      <c r="A15067" s="13">
        <v>42281.96875</v>
      </c>
      <c r="B15067" s="73">
        <f t="shared" si="1"/>
        <v>42281</v>
      </c>
      <c r="C15067" s="74">
        <f>IF(NewCustomer="Yes", IF(COUNTIF($I$2:$I$11,B15067)&gt;0,0,WEEKDAY(B15067,2)),IF(COUNTIF($I$2:$I$21,B15067)&gt;0,0,WEEKDAY(B15067,2)))</f>
        <v>7</v>
      </c>
      <c r="D15067" s="74">
        <f t="shared" si="2"/>
        <v>23</v>
      </c>
      <c r="E15067" s="12">
        <f>IFERROR(VLOOKUP(A15067,'IDAR Meter Data'!$A:$B,2,1),"")</f>
        <v>101</v>
      </c>
      <c r="F15067" s="75">
        <f>IF(CECCZ="CZ03",'Outside Temp'!B15067,IF(CECCZ="CZ04",'Outside Temp'!B15068,IF(CECCZ="CZ12",'Outside Temp'!B15069, IF(CECCZ="CZ13",'Outside Temp'!B15070))))</f>
        <v>61.36666667</v>
      </c>
      <c r="G15067" s="12">
        <f t="shared" si="3"/>
        <v>1</v>
      </c>
    </row>
    <row r="15068" ht="15.75" customHeight="1">
      <c r="A15068" s="13">
        <v>42281.979166666664</v>
      </c>
      <c r="B15068" s="73">
        <f t="shared" si="1"/>
        <v>42281</v>
      </c>
      <c r="C15068" s="74">
        <f>IF(NewCustomer="Yes", IF(COUNTIF($I$2:$I$11,B15068)&gt;0,0,WEEKDAY(B15068,2)),IF(COUNTIF($I$2:$I$21,B15068)&gt;0,0,WEEKDAY(B15068,2)))</f>
        <v>7</v>
      </c>
      <c r="D15068" s="74">
        <f t="shared" si="2"/>
        <v>23</v>
      </c>
      <c r="E15068" s="12">
        <f>IFERROR(VLOOKUP(A15068,'IDAR Meter Data'!$A:$B,2,1),"")</f>
        <v>99</v>
      </c>
      <c r="F15068" s="75">
        <f>IF(CECCZ="CZ03",'Outside Temp'!B15068,IF(CECCZ="CZ04",'Outside Temp'!B15069,IF(CECCZ="CZ12",'Outside Temp'!B15070, IF(CECCZ="CZ13",'Outside Temp'!B15071))))</f>
        <v>60.86666667</v>
      </c>
      <c r="G15068" s="12">
        <f t="shared" si="3"/>
        <v>1</v>
      </c>
    </row>
    <row r="15069" ht="15.75" customHeight="1">
      <c r="A15069" s="13">
        <v>42281.989583333336</v>
      </c>
      <c r="B15069" s="73">
        <f t="shared" si="1"/>
        <v>42281</v>
      </c>
      <c r="C15069" s="74">
        <f>IF(NewCustomer="Yes", IF(COUNTIF($I$2:$I$11,B15069)&gt;0,0,WEEKDAY(B15069,2)),IF(COUNTIF($I$2:$I$21,B15069)&gt;0,0,WEEKDAY(B15069,2)))</f>
        <v>7</v>
      </c>
      <c r="D15069" s="74">
        <f t="shared" si="2"/>
        <v>23</v>
      </c>
      <c r="E15069" s="12">
        <f>IFERROR(VLOOKUP(A15069,'IDAR Meter Data'!$A:$B,2,1),"")</f>
        <v>105</v>
      </c>
      <c r="F15069" s="75">
        <f>IF(CECCZ="CZ03",'Outside Temp'!B15069,IF(CECCZ="CZ04",'Outside Temp'!B15070,IF(CECCZ="CZ12",'Outside Temp'!B15071, IF(CECCZ="CZ13",'Outside Temp'!B15072))))</f>
        <v>60.36666667</v>
      </c>
      <c r="G15069" s="12">
        <f t="shared" si="3"/>
        <v>1</v>
      </c>
    </row>
    <row r="15070" ht="15.75" customHeight="1">
      <c r="A15070" s="13">
        <v>42282.0</v>
      </c>
      <c r="B15070" s="73">
        <f t="shared" si="1"/>
        <v>42282</v>
      </c>
      <c r="C15070" s="74">
        <f>IF(NewCustomer="Yes", IF(COUNTIF($I$2:$I$11,B15070)&gt;0,0,WEEKDAY(B15070,2)),IF(COUNTIF($I$2:$I$21,B15070)&gt;0,0,WEEKDAY(B15070,2)))</f>
        <v>1</v>
      </c>
      <c r="D15070" s="74">
        <f t="shared" si="2"/>
        <v>0</v>
      </c>
      <c r="E15070" s="12">
        <f>IFERROR(VLOOKUP(A15070,'IDAR Meter Data'!$A:$B,2,1),"")</f>
        <v>101</v>
      </c>
      <c r="F15070" s="75">
        <f>IF(CECCZ="CZ03",'Outside Temp'!B15070,IF(CECCZ="CZ04",'Outside Temp'!B15071,IF(CECCZ="CZ12",'Outside Temp'!B15072, IF(CECCZ="CZ13",'Outside Temp'!B15073))))</f>
        <v>60.06666667</v>
      </c>
      <c r="G15070" s="12">
        <f t="shared" si="3"/>
        <v>1</v>
      </c>
    </row>
    <row r="15071" ht="15.75" customHeight="1">
      <c r="A15071" s="13">
        <v>42282.010416666664</v>
      </c>
      <c r="B15071" s="73">
        <f t="shared" si="1"/>
        <v>42282</v>
      </c>
      <c r="C15071" s="74">
        <f>IF(NewCustomer="Yes", IF(COUNTIF($I$2:$I$11,B15071)&gt;0,0,WEEKDAY(B15071,2)),IF(COUNTIF($I$2:$I$21,B15071)&gt;0,0,WEEKDAY(B15071,2)))</f>
        <v>1</v>
      </c>
      <c r="D15071" s="74">
        <f t="shared" si="2"/>
        <v>0</v>
      </c>
      <c r="E15071" s="12">
        <f>IFERROR(VLOOKUP(A15071,'IDAR Meter Data'!$A:$B,2,1),"")</f>
        <v>98</v>
      </c>
      <c r="F15071" s="75">
        <f>IF(CECCZ="CZ03",'Outside Temp'!B15071,IF(CECCZ="CZ04",'Outside Temp'!B15072,IF(CECCZ="CZ12",'Outside Temp'!B15073, IF(CECCZ="CZ13",'Outside Temp'!B15074))))</f>
        <v>60.31666667</v>
      </c>
      <c r="G15071" s="12">
        <f t="shared" si="3"/>
        <v>1</v>
      </c>
    </row>
    <row r="15072" ht="15.75" customHeight="1">
      <c r="A15072" s="13">
        <v>42282.020833333336</v>
      </c>
      <c r="B15072" s="73">
        <f t="shared" si="1"/>
        <v>42282</v>
      </c>
      <c r="C15072" s="74">
        <f>IF(NewCustomer="Yes", IF(COUNTIF($I$2:$I$11,B15072)&gt;0,0,WEEKDAY(B15072,2)),IF(COUNTIF($I$2:$I$21,B15072)&gt;0,0,WEEKDAY(B15072,2)))</f>
        <v>1</v>
      </c>
      <c r="D15072" s="74">
        <f t="shared" si="2"/>
        <v>0</v>
      </c>
      <c r="E15072" s="12">
        <f>IFERROR(VLOOKUP(A15072,'IDAR Meter Data'!$A:$B,2,1),"")</f>
        <v>104</v>
      </c>
      <c r="F15072" s="75">
        <f>IF(CECCZ="CZ03",'Outside Temp'!B15072,IF(CECCZ="CZ04",'Outside Temp'!B15073,IF(CECCZ="CZ12",'Outside Temp'!B15074, IF(CECCZ="CZ13",'Outside Temp'!B15075))))</f>
        <v>60.56666667</v>
      </c>
      <c r="G15072" s="12">
        <f t="shared" si="3"/>
        <v>1</v>
      </c>
    </row>
    <row r="15073" ht="15.75" customHeight="1">
      <c r="A15073" s="13">
        <v>42282.03125</v>
      </c>
      <c r="B15073" s="73">
        <f t="shared" si="1"/>
        <v>42282</v>
      </c>
      <c r="C15073" s="74">
        <f>IF(NewCustomer="Yes", IF(COUNTIF($I$2:$I$11,B15073)&gt;0,0,WEEKDAY(B15073,2)),IF(COUNTIF($I$2:$I$21,B15073)&gt;0,0,WEEKDAY(B15073,2)))</f>
        <v>1</v>
      </c>
      <c r="D15073" s="74">
        <f t="shared" si="2"/>
        <v>0</v>
      </c>
      <c r="E15073" s="12">
        <f>IFERROR(VLOOKUP(A15073,'IDAR Meter Data'!$A:$B,2,1),"")</f>
        <v>100</v>
      </c>
      <c r="F15073" s="75">
        <f>IF(CECCZ="CZ03",'Outside Temp'!B15073,IF(CECCZ="CZ04",'Outside Temp'!B15074,IF(CECCZ="CZ12",'Outside Temp'!B15075, IF(CECCZ="CZ13",'Outside Temp'!B15076))))</f>
        <v>60.81666667</v>
      </c>
      <c r="G15073" s="12">
        <f t="shared" si="3"/>
        <v>1</v>
      </c>
    </row>
    <row r="15074" ht="15.75" customHeight="1">
      <c r="A15074" s="13">
        <v>42282.041666666664</v>
      </c>
      <c r="B15074" s="73">
        <f t="shared" si="1"/>
        <v>42282</v>
      </c>
      <c r="C15074" s="74">
        <f>IF(NewCustomer="Yes", IF(COUNTIF($I$2:$I$11,B15074)&gt;0,0,WEEKDAY(B15074,2)),IF(COUNTIF($I$2:$I$21,B15074)&gt;0,0,WEEKDAY(B15074,2)))</f>
        <v>1</v>
      </c>
      <c r="D15074" s="74">
        <f t="shared" si="2"/>
        <v>1</v>
      </c>
      <c r="E15074" s="12">
        <f>IFERROR(VLOOKUP(A15074,'IDAR Meter Data'!$A:$B,2,1),"")</f>
        <v>98</v>
      </c>
      <c r="F15074" s="75">
        <f>IF(CECCZ="CZ03",'Outside Temp'!B15074,IF(CECCZ="CZ04",'Outside Temp'!B15075,IF(CECCZ="CZ12",'Outside Temp'!B15076, IF(CECCZ="CZ13",'Outside Temp'!B15077))))</f>
        <v>61.06666667</v>
      </c>
      <c r="G15074" s="12">
        <f t="shared" si="3"/>
        <v>1</v>
      </c>
    </row>
    <row r="15075" ht="15.75" customHeight="1">
      <c r="A15075" s="13">
        <v>42282.052083333336</v>
      </c>
      <c r="B15075" s="73">
        <f t="shared" si="1"/>
        <v>42282</v>
      </c>
      <c r="C15075" s="74">
        <f>IF(NewCustomer="Yes", IF(COUNTIF($I$2:$I$11,B15075)&gt;0,0,WEEKDAY(B15075,2)),IF(COUNTIF($I$2:$I$21,B15075)&gt;0,0,WEEKDAY(B15075,2)))</f>
        <v>1</v>
      </c>
      <c r="D15075" s="74">
        <f t="shared" si="2"/>
        <v>1</v>
      </c>
      <c r="E15075" s="12">
        <f>IFERROR(VLOOKUP(A15075,'IDAR Meter Data'!$A:$B,2,1),"")</f>
        <v>108</v>
      </c>
      <c r="F15075" s="75">
        <f>IF(CECCZ="CZ03",'Outside Temp'!B15075,IF(CECCZ="CZ04",'Outside Temp'!B15076,IF(CECCZ="CZ12",'Outside Temp'!B15077, IF(CECCZ="CZ13",'Outside Temp'!B15078))))</f>
        <v>61.31666667</v>
      </c>
      <c r="G15075" s="12">
        <f t="shared" si="3"/>
        <v>1</v>
      </c>
    </row>
    <row r="15076" ht="15.75" customHeight="1">
      <c r="A15076" s="13">
        <v>42282.0625</v>
      </c>
      <c r="B15076" s="73">
        <f t="shared" si="1"/>
        <v>42282</v>
      </c>
      <c r="C15076" s="74">
        <f>IF(NewCustomer="Yes", IF(COUNTIF($I$2:$I$11,B15076)&gt;0,0,WEEKDAY(B15076,2)),IF(COUNTIF($I$2:$I$21,B15076)&gt;0,0,WEEKDAY(B15076,2)))</f>
        <v>1</v>
      </c>
      <c r="D15076" s="74">
        <f t="shared" si="2"/>
        <v>1</v>
      </c>
      <c r="E15076" s="12">
        <f>IFERROR(VLOOKUP(A15076,'IDAR Meter Data'!$A:$B,2,1),"")</f>
        <v>99</v>
      </c>
      <c r="F15076" s="75">
        <f>IF(CECCZ="CZ03",'Outside Temp'!B15076,IF(CECCZ="CZ04",'Outside Temp'!B15077,IF(CECCZ="CZ12",'Outside Temp'!B15078, IF(CECCZ="CZ13",'Outside Temp'!B15079))))</f>
        <v>61.56666667</v>
      </c>
      <c r="G15076" s="12">
        <f t="shared" si="3"/>
        <v>1</v>
      </c>
    </row>
    <row r="15077" ht="15.75" customHeight="1">
      <c r="A15077" s="13">
        <v>42282.072916666664</v>
      </c>
      <c r="B15077" s="73">
        <f t="shared" si="1"/>
        <v>42282</v>
      </c>
      <c r="C15077" s="74">
        <f>IF(NewCustomer="Yes", IF(COUNTIF($I$2:$I$11,B15077)&gt;0,0,WEEKDAY(B15077,2)),IF(COUNTIF($I$2:$I$21,B15077)&gt;0,0,WEEKDAY(B15077,2)))</f>
        <v>1</v>
      </c>
      <c r="D15077" s="74">
        <f t="shared" si="2"/>
        <v>1</v>
      </c>
      <c r="E15077" s="12">
        <f>IFERROR(VLOOKUP(A15077,'IDAR Meter Data'!$A:$B,2,1),"")</f>
        <v>103</v>
      </c>
      <c r="F15077" s="75">
        <f>IF(CECCZ="CZ03",'Outside Temp'!B15077,IF(CECCZ="CZ04",'Outside Temp'!B15078,IF(CECCZ="CZ12",'Outside Temp'!B15079, IF(CECCZ="CZ13",'Outside Temp'!B15080))))</f>
        <v>61.81666667</v>
      </c>
      <c r="G15077" s="12">
        <f t="shared" si="3"/>
        <v>1</v>
      </c>
    </row>
    <row r="15078" ht="15.75" customHeight="1">
      <c r="A15078" s="13">
        <v>42282.083333333336</v>
      </c>
      <c r="B15078" s="73">
        <f t="shared" si="1"/>
        <v>42282</v>
      </c>
      <c r="C15078" s="74">
        <f>IF(NewCustomer="Yes", IF(COUNTIF($I$2:$I$11,B15078)&gt;0,0,WEEKDAY(B15078,2)),IF(COUNTIF($I$2:$I$21,B15078)&gt;0,0,WEEKDAY(B15078,2)))</f>
        <v>1</v>
      </c>
      <c r="D15078" s="74">
        <f t="shared" si="2"/>
        <v>2</v>
      </c>
      <c r="E15078" s="12">
        <f>IFERROR(VLOOKUP(A15078,'IDAR Meter Data'!$A:$B,2,1),"")</f>
        <v>98</v>
      </c>
      <c r="F15078" s="75">
        <f>IF(CECCZ="CZ03",'Outside Temp'!B15078,IF(CECCZ="CZ04",'Outside Temp'!B15079,IF(CECCZ="CZ12",'Outside Temp'!B15080, IF(CECCZ="CZ13",'Outside Temp'!B15081))))</f>
        <v>61.73333333</v>
      </c>
      <c r="G15078" s="12">
        <f t="shared" si="3"/>
        <v>1</v>
      </c>
    </row>
    <row r="15079" ht="15.75" customHeight="1">
      <c r="A15079" s="13">
        <v>42282.09375</v>
      </c>
      <c r="B15079" s="73">
        <f t="shared" si="1"/>
        <v>42282</v>
      </c>
      <c r="C15079" s="74">
        <f>IF(NewCustomer="Yes", IF(COUNTIF($I$2:$I$11,B15079)&gt;0,0,WEEKDAY(B15079,2)),IF(COUNTIF($I$2:$I$21,B15079)&gt;0,0,WEEKDAY(B15079,2)))</f>
        <v>1</v>
      </c>
      <c r="D15079" s="74">
        <f t="shared" si="2"/>
        <v>2</v>
      </c>
      <c r="E15079" s="12">
        <f>IFERROR(VLOOKUP(A15079,'IDAR Meter Data'!$A:$B,2,1),"")</f>
        <v>100</v>
      </c>
      <c r="F15079" s="75">
        <f>IF(CECCZ="CZ03",'Outside Temp'!B15079,IF(CECCZ="CZ04",'Outside Temp'!B15080,IF(CECCZ="CZ12",'Outside Temp'!B15081, IF(CECCZ="CZ13",'Outside Temp'!B15082))))</f>
        <v>60.73333333</v>
      </c>
      <c r="G15079" s="12">
        <f t="shared" si="3"/>
        <v>1</v>
      </c>
    </row>
    <row r="15080" ht="15.75" customHeight="1">
      <c r="A15080" s="13">
        <v>42282.104166666664</v>
      </c>
      <c r="B15080" s="73">
        <f t="shared" si="1"/>
        <v>42282</v>
      </c>
      <c r="C15080" s="74">
        <f>IF(NewCustomer="Yes", IF(COUNTIF($I$2:$I$11,B15080)&gt;0,0,WEEKDAY(B15080,2)),IF(COUNTIF($I$2:$I$21,B15080)&gt;0,0,WEEKDAY(B15080,2)))</f>
        <v>1</v>
      </c>
      <c r="D15080" s="74">
        <f t="shared" si="2"/>
        <v>2</v>
      </c>
      <c r="E15080" s="12">
        <f>IFERROR(VLOOKUP(A15080,'IDAR Meter Data'!$A:$B,2,1),"")</f>
        <v>101</v>
      </c>
      <c r="F15080" s="75">
        <f>IF(CECCZ="CZ03",'Outside Temp'!B15080,IF(CECCZ="CZ04",'Outside Temp'!B15081,IF(CECCZ="CZ12",'Outside Temp'!B15082, IF(CECCZ="CZ13",'Outside Temp'!B15083))))</f>
        <v>59.73333333</v>
      </c>
      <c r="G15080" s="12">
        <f t="shared" si="3"/>
        <v>1</v>
      </c>
    </row>
    <row r="15081" ht="15.75" customHeight="1">
      <c r="A15081" s="13">
        <v>42282.114583333336</v>
      </c>
      <c r="B15081" s="73">
        <f t="shared" si="1"/>
        <v>42282</v>
      </c>
      <c r="C15081" s="74">
        <f>IF(NewCustomer="Yes", IF(COUNTIF($I$2:$I$11,B15081)&gt;0,0,WEEKDAY(B15081,2)),IF(COUNTIF($I$2:$I$21,B15081)&gt;0,0,WEEKDAY(B15081,2)))</f>
        <v>1</v>
      </c>
      <c r="D15081" s="74">
        <f t="shared" si="2"/>
        <v>2</v>
      </c>
      <c r="E15081" s="12">
        <f>IFERROR(VLOOKUP(A15081,'IDAR Meter Data'!$A:$B,2,1),"")</f>
        <v>97</v>
      </c>
      <c r="F15081" s="75">
        <f>IF(CECCZ="CZ03",'Outside Temp'!B15081,IF(CECCZ="CZ04",'Outside Temp'!B15082,IF(CECCZ="CZ12",'Outside Temp'!B15083, IF(CECCZ="CZ13",'Outside Temp'!B15084))))</f>
        <v>58.73333333</v>
      </c>
      <c r="G15081" s="12">
        <f t="shared" si="3"/>
        <v>1</v>
      </c>
    </row>
    <row r="15082" ht="15.75" customHeight="1">
      <c r="A15082" s="13">
        <v>42282.125</v>
      </c>
      <c r="B15082" s="73">
        <f t="shared" si="1"/>
        <v>42282</v>
      </c>
      <c r="C15082" s="74">
        <f>IF(NewCustomer="Yes", IF(COUNTIF($I$2:$I$11,B15082)&gt;0,0,WEEKDAY(B15082,2)),IF(COUNTIF($I$2:$I$21,B15082)&gt;0,0,WEEKDAY(B15082,2)))</f>
        <v>1</v>
      </c>
      <c r="D15082" s="74">
        <f t="shared" si="2"/>
        <v>3</v>
      </c>
      <c r="E15082" s="12">
        <f>IFERROR(VLOOKUP(A15082,'IDAR Meter Data'!$A:$B,2,1),"")</f>
        <v>101</v>
      </c>
      <c r="F15082" s="75">
        <f>IF(CECCZ="CZ03",'Outside Temp'!B15082,IF(CECCZ="CZ04",'Outside Temp'!B15083,IF(CECCZ="CZ12",'Outside Temp'!B15084, IF(CECCZ="CZ13",'Outside Temp'!B15085))))</f>
        <v>58</v>
      </c>
      <c r="G15082" s="12">
        <f t="shared" si="3"/>
        <v>1</v>
      </c>
    </row>
    <row r="15083" ht="15.75" customHeight="1">
      <c r="A15083" s="13">
        <v>42282.135416666664</v>
      </c>
      <c r="B15083" s="73">
        <f t="shared" si="1"/>
        <v>42282</v>
      </c>
      <c r="C15083" s="74">
        <f>IF(NewCustomer="Yes", IF(COUNTIF($I$2:$I$11,B15083)&gt;0,0,WEEKDAY(B15083,2)),IF(COUNTIF($I$2:$I$21,B15083)&gt;0,0,WEEKDAY(B15083,2)))</f>
        <v>1</v>
      </c>
      <c r="D15083" s="74">
        <f t="shared" si="2"/>
        <v>3</v>
      </c>
      <c r="E15083" s="12">
        <f>IFERROR(VLOOKUP(A15083,'IDAR Meter Data'!$A:$B,2,1),"")</f>
        <v>99</v>
      </c>
      <c r="F15083" s="75">
        <f>IF(CECCZ="CZ03",'Outside Temp'!B15083,IF(CECCZ="CZ04",'Outside Temp'!B15084,IF(CECCZ="CZ12",'Outside Temp'!B15085, IF(CECCZ="CZ13",'Outside Temp'!B15086))))</f>
        <v>58</v>
      </c>
      <c r="G15083" s="12">
        <f t="shared" si="3"/>
        <v>1</v>
      </c>
    </row>
    <row r="15084" ht="15.75" customHeight="1">
      <c r="A15084" s="13">
        <v>42282.145833333336</v>
      </c>
      <c r="B15084" s="73">
        <f t="shared" si="1"/>
        <v>42282</v>
      </c>
      <c r="C15084" s="74">
        <f>IF(NewCustomer="Yes", IF(COUNTIF($I$2:$I$11,B15084)&gt;0,0,WEEKDAY(B15084,2)),IF(COUNTIF($I$2:$I$21,B15084)&gt;0,0,WEEKDAY(B15084,2)))</f>
        <v>1</v>
      </c>
      <c r="D15084" s="74">
        <f t="shared" si="2"/>
        <v>3</v>
      </c>
      <c r="E15084" s="12">
        <f>IFERROR(VLOOKUP(A15084,'IDAR Meter Data'!$A:$B,2,1),"")</f>
        <v>100</v>
      </c>
      <c r="F15084" s="75">
        <f>IF(CECCZ="CZ03",'Outside Temp'!B15084,IF(CECCZ="CZ04",'Outside Temp'!B15085,IF(CECCZ="CZ12",'Outside Temp'!B15086, IF(CECCZ="CZ13",'Outside Temp'!B15087))))</f>
        <v>58</v>
      </c>
      <c r="G15084" s="12">
        <f t="shared" si="3"/>
        <v>1</v>
      </c>
    </row>
    <row r="15085" ht="15.75" customHeight="1">
      <c r="A15085" s="13">
        <v>42282.15625</v>
      </c>
      <c r="B15085" s="73">
        <f t="shared" si="1"/>
        <v>42282</v>
      </c>
      <c r="C15085" s="74">
        <f>IF(NewCustomer="Yes", IF(COUNTIF($I$2:$I$11,B15085)&gt;0,0,WEEKDAY(B15085,2)),IF(COUNTIF($I$2:$I$21,B15085)&gt;0,0,WEEKDAY(B15085,2)))</f>
        <v>1</v>
      </c>
      <c r="D15085" s="74">
        <f t="shared" si="2"/>
        <v>3</v>
      </c>
      <c r="E15085" s="12">
        <f>IFERROR(VLOOKUP(A15085,'IDAR Meter Data'!$A:$B,2,1),"")</f>
        <v>106</v>
      </c>
      <c r="F15085" s="75">
        <f>IF(CECCZ="CZ03",'Outside Temp'!B15085,IF(CECCZ="CZ04",'Outside Temp'!B15086,IF(CECCZ="CZ12",'Outside Temp'!B15087, IF(CECCZ="CZ13",'Outside Temp'!B15088))))</f>
        <v>58</v>
      </c>
      <c r="G15085" s="12">
        <f t="shared" si="3"/>
        <v>1</v>
      </c>
    </row>
    <row r="15086" ht="15.75" customHeight="1">
      <c r="A15086" s="13">
        <v>42282.166666666664</v>
      </c>
      <c r="B15086" s="73">
        <f t="shared" si="1"/>
        <v>42282</v>
      </c>
      <c r="C15086" s="74">
        <f>IF(NewCustomer="Yes", IF(COUNTIF($I$2:$I$11,B15086)&gt;0,0,WEEKDAY(B15086,2)),IF(COUNTIF($I$2:$I$21,B15086)&gt;0,0,WEEKDAY(B15086,2)))</f>
        <v>1</v>
      </c>
      <c r="D15086" s="74">
        <f t="shared" si="2"/>
        <v>4</v>
      </c>
      <c r="E15086" s="12">
        <f>IFERROR(VLOOKUP(A15086,'IDAR Meter Data'!$A:$B,2,1),"")</f>
        <v>101</v>
      </c>
      <c r="F15086" s="75">
        <f>IF(CECCZ="CZ03",'Outside Temp'!B15086,IF(CECCZ="CZ04",'Outside Temp'!B15087,IF(CECCZ="CZ12",'Outside Temp'!B15088, IF(CECCZ="CZ13",'Outside Temp'!B15089))))</f>
        <v>58.13333333</v>
      </c>
      <c r="G15086" s="12">
        <f t="shared" si="3"/>
        <v>1</v>
      </c>
    </row>
    <row r="15087" ht="15.75" customHeight="1">
      <c r="A15087" s="13">
        <v>42282.177083333336</v>
      </c>
      <c r="B15087" s="73">
        <f t="shared" si="1"/>
        <v>42282</v>
      </c>
      <c r="C15087" s="74">
        <f>IF(NewCustomer="Yes", IF(COUNTIF($I$2:$I$11,B15087)&gt;0,0,WEEKDAY(B15087,2)),IF(COUNTIF($I$2:$I$21,B15087)&gt;0,0,WEEKDAY(B15087,2)))</f>
        <v>1</v>
      </c>
      <c r="D15087" s="74">
        <f t="shared" si="2"/>
        <v>4</v>
      </c>
      <c r="E15087" s="12">
        <f>IFERROR(VLOOKUP(A15087,'IDAR Meter Data'!$A:$B,2,1),"")</f>
        <v>98</v>
      </c>
      <c r="F15087" s="75">
        <f>IF(CECCZ="CZ03",'Outside Temp'!B15087,IF(CECCZ="CZ04",'Outside Temp'!B15088,IF(CECCZ="CZ12",'Outside Temp'!B15089, IF(CECCZ="CZ13",'Outside Temp'!B15090))))</f>
        <v>58.63333333</v>
      </c>
      <c r="G15087" s="12">
        <f t="shared" si="3"/>
        <v>1</v>
      </c>
    </row>
    <row r="15088" ht="15.75" customHeight="1">
      <c r="A15088" s="13">
        <v>42282.1875</v>
      </c>
      <c r="B15088" s="73">
        <f t="shared" si="1"/>
        <v>42282</v>
      </c>
      <c r="C15088" s="74">
        <f>IF(NewCustomer="Yes", IF(COUNTIF($I$2:$I$11,B15088)&gt;0,0,WEEKDAY(B15088,2)),IF(COUNTIF($I$2:$I$21,B15088)&gt;0,0,WEEKDAY(B15088,2)))</f>
        <v>1</v>
      </c>
      <c r="D15088" s="74">
        <f t="shared" si="2"/>
        <v>4</v>
      </c>
      <c r="E15088" s="12">
        <f>IFERROR(VLOOKUP(A15088,'IDAR Meter Data'!$A:$B,2,1),"")</f>
        <v>102</v>
      </c>
      <c r="F15088" s="75">
        <f>IF(CECCZ="CZ03",'Outside Temp'!B15088,IF(CECCZ="CZ04",'Outside Temp'!B15089,IF(CECCZ="CZ12",'Outside Temp'!B15090, IF(CECCZ="CZ13",'Outside Temp'!B15091))))</f>
        <v>59.13333333</v>
      </c>
      <c r="G15088" s="12">
        <f t="shared" si="3"/>
        <v>1</v>
      </c>
    </row>
    <row r="15089" ht="15.75" customHeight="1">
      <c r="A15089" s="13">
        <v>42282.197916666664</v>
      </c>
      <c r="B15089" s="73">
        <f t="shared" si="1"/>
        <v>42282</v>
      </c>
      <c r="C15089" s="74">
        <f>IF(NewCustomer="Yes", IF(COUNTIF($I$2:$I$11,B15089)&gt;0,0,WEEKDAY(B15089,2)),IF(COUNTIF($I$2:$I$21,B15089)&gt;0,0,WEEKDAY(B15089,2)))</f>
        <v>1</v>
      </c>
      <c r="D15089" s="74">
        <f t="shared" si="2"/>
        <v>4</v>
      </c>
      <c r="E15089" s="12">
        <f>IFERROR(VLOOKUP(A15089,'IDAR Meter Data'!$A:$B,2,1),"")</f>
        <v>101</v>
      </c>
      <c r="F15089" s="75">
        <f>IF(CECCZ="CZ03",'Outside Temp'!B15089,IF(CECCZ="CZ04",'Outside Temp'!B15090,IF(CECCZ="CZ12",'Outside Temp'!B15091, IF(CECCZ="CZ13",'Outside Temp'!B15092))))</f>
        <v>59.63333333</v>
      </c>
      <c r="G15089" s="12">
        <f t="shared" si="3"/>
        <v>1</v>
      </c>
    </row>
    <row r="15090" ht="15.75" customHeight="1">
      <c r="A15090" s="13">
        <v>42282.208333333336</v>
      </c>
      <c r="B15090" s="73">
        <f t="shared" si="1"/>
        <v>42282</v>
      </c>
      <c r="C15090" s="74">
        <f>IF(NewCustomer="Yes", IF(COUNTIF($I$2:$I$11,B15090)&gt;0,0,WEEKDAY(B15090,2)),IF(COUNTIF($I$2:$I$21,B15090)&gt;0,0,WEEKDAY(B15090,2)))</f>
        <v>1</v>
      </c>
      <c r="D15090" s="74">
        <f t="shared" si="2"/>
        <v>5</v>
      </c>
      <c r="E15090" s="12">
        <f>IFERROR(VLOOKUP(A15090,'IDAR Meter Data'!$A:$B,2,1),"")</f>
        <v>102</v>
      </c>
      <c r="F15090" s="75">
        <f>IF(CECCZ="CZ03",'Outside Temp'!B15090,IF(CECCZ="CZ04",'Outside Temp'!B15091,IF(CECCZ="CZ12",'Outside Temp'!B15092, IF(CECCZ="CZ13",'Outside Temp'!B15093))))</f>
        <v>60.06666667</v>
      </c>
      <c r="G15090" s="12">
        <f t="shared" si="3"/>
        <v>1</v>
      </c>
    </row>
    <row r="15091" ht="15.75" customHeight="1">
      <c r="A15091" s="13">
        <v>42282.21875</v>
      </c>
      <c r="B15091" s="73">
        <f t="shared" si="1"/>
        <v>42282</v>
      </c>
      <c r="C15091" s="74">
        <f>IF(NewCustomer="Yes", IF(COUNTIF($I$2:$I$11,B15091)&gt;0,0,WEEKDAY(B15091,2)),IF(COUNTIF($I$2:$I$21,B15091)&gt;0,0,WEEKDAY(B15091,2)))</f>
        <v>1</v>
      </c>
      <c r="D15091" s="74">
        <f t="shared" si="2"/>
        <v>5</v>
      </c>
      <c r="E15091" s="12">
        <f>IFERROR(VLOOKUP(A15091,'IDAR Meter Data'!$A:$B,2,1),"")</f>
        <v>102</v>
      </c>
      <c r="F15091" s="75">
        <f>IF(CECCZ="CZ03",'Outside Temp'!B15091,IF(CECCZ="CZ04",'Outside Temp'!B15092,IF(CECCZ="CZ12",'Outside Temp'!B15093, IF(CECCZ="CZ13",'Outside Temp'!B15094))))</f>
        <v>60.31666667</v>
      </c>
      <c r="G15091" s="12">
        <f t="shared" si="3"/>
        <v>1</v>
      </c>
    </row>
    <row r="15092" ht="15.75" customHeight="1">
      <c r="A15092" s="13">
        <v>42282.229166666664</v>
      </c>
      <c r="B15092" s="73">
        <f t="shared" si="1"/>
        <v>42282</v>
      </c>
      <c r="C15092" s="74">
        <f>IF(NewCustomer="Yes", IF(COUNTIF($I$2:$I$11,B15092)&gt;0,0,WEEKDAY(B15092,2)),IF(COUNTIF($I$2:$I$21,B15092)&gt;0,0,WEEKDAY(B15092,2)))</f>
        <v>1</v>
      </c>
      <c r="D15092" s="74">
        <f t="shared" si="2"/>
        <v>5</v>
      </c>
      <c r="E15092" s="12">
        <f>IFERROR(VLOOKUP(A15092,'IDAR Meter Data'!$A:$B,2,1),"")</f>
        <v>106</v>
      </c>
      <c r="F15092" s="75">
        <f>IF(CECCZ="CZ03",'Outside Temp'!B15092,IF(CECCZ="CZ04",'Outside Temp'!B15093,IF(CECCZ="CZ12",'Outside Temp'!B15094, IF(CECCZ="CZ13",'Outside Temp'!B15095))))</f>
        <v>60.56666667</v>
      </c>
      <c r="G15092" s="12">
        <f t="shared" si="3"/>
        <v>1</v>
      </c>
    </row>
    <row r="15093" ht="15.75" customHeight="1">
      <c r="A15093" s="13">
        <v>42282.239583333336</v>
      </c>
      <c r="B15093" s="73">
        <f t="shared" si="1"/>
        <v>42282</v>
      </c>
      <c r="C15093" s="74">
        <f>IF(NewCustomer="Yes", IF(COUNTIF($I$2:$I$11,B15093)&gt;0,0,WEEKDAY(B15093,2)),IF(COUNTIF($I$2:$I$21,B15093)&gt;0,0,WEEKDAY(B15093,2)))</f>
        <v>1</v>
      </c>
      <c r="D15093" s="74">
        <f t="shared" si="2"/>
        <v>5</v>
      </c>
      <c r="E15093" s="12">
        <f>IFERROR(VLOOKUP(A15093,'IDAR Meter Data'!$A:$B,2,1),"")</f>
        <v>106</v>
      </c>
      <c r="F15093" s="75">
        <f>IF(CECCZ="CZ03",'Outside Temp'!B15093,IF(CECCZ="CZ04",'Outside Temp'!B15094,IF(CECCZ="CZ12",'Outside Temp'!B15095, IF(CECCZ="CZ13",'Outside Temp'!B15096))))</f>
        <v>60.81666667</v>
      </c>
      <c r="G15093" s="12">
        <f t="shared" si="3"/>
        <v>1</v>
      </c>
    </row>
    <row r="15094" ht="15.75" customHeight="1">
      <c r="A15094" s="13">
        <v>42282.25</v>
      </c>
      <c r="B15094" s="73">
        <f t="shared" si="1"/>
        <v>42282</v>
      </c>
      <c r="C15094" s="74">
        <f>IF(NewCustomer="Yes", IF(COUNTIF($I$2:$I$11,B15094)&gt;0,0,WEEKDAY(B15094,2)),IF(COUNTIF($I$2:$I$21,B15094)&gt;0,0,WEEKDAY(B15094,2)))</f>
        <v>1</v>
      </c>
      <c r="D15094" s="74">
        <f t="shared" si="2"/>
        <v>6</v>
      </c>
      <c r="E15094" s="12">
        <f>IFERROR(VLOOKUP(A15094,'IDAR Meter Data'!$A:$B,2,1),"")</f>
        <v>100</v>
      </c>
      <c r="F15094" s="75">
        <f>IF(CECCZ="CZ03",'Outside Temp'!B15094,IF(CECCZ="CZ04",'Outside Temp'!B15095,IF(CECCZ="CZ12",'Outside Temp'!B15096, IF(CECCZ="CZ13",'Outside Temp'!B15097))))</f>
        <v>61.13333333</v>
      </c>
      <c r="G15094" s="12">
        <f t="shared" si="3"/>
        <v>1</v>
      </c>
    </row>
    <row r="15095" ht="15.75" customHeight="1">
      <c r="A15095" s="13">
        <v>42282.260416666664</v>
      </c>
      <c r="B15095" s="73">
        <f t="shared" si="1"/>
        <v>42282</v>
      </c>
      <c r="C15095" s="74">
        <f>IF(NewCustomer="Yes", IF(COUNTIF($I$2:$I$11,B15095)&gt;0,0,WEEKDAY(B15095,2)),IF(COUNTIF($I$2:$I$21,B15095)&gt;0,0,WEEKDAY(B15095,2)))</f>
        <v>1</v>
      </c>
      <c r="D15095" s="74">
        <f t="shared" si="2"/>
        <v>6</v>
      </c>
      <c r="E15095" s="12">
        <f>IFERROR(VLOOKUP(A15095,'IDAR Meter Data'!$A:$B,2,1),"")</f>
        <v>111</v>
      </c>
      <c r="F15095" s="75">
        <f>IF(CECCZ="CZ03",'Outside Temp'!B15095,IF(CECCZ="CZ04",'Outside Temp'!B15096,IF(CECCZ="CZ12",'Outside Temp'!B15097, IF(CECCZ="CZ13",'Outside Temp'!B15098))))</f>
        <v>61.63333333</v>
      </c>
      <c r="G15095" s="12">
        <f t="shared" si="3"/>
        <v>1</v>
      </c>
    </row>
    <row r="15096" ht="15.75" customHeight="1">
      <c r="A15096" s="13">
        <v>42282.270833333336</v>
      </c>
      <c r="B15096" s="73">
        <f t="shared" si="1"/>
        <v>42282</v>
      </c>
      <c r="C15096" s="74">
        <f>IF(NewCustomer="Yes", IF(COUNTIF($I$2:$I$11,B15096)&gt;0,0,WEEKDAY(B15096,2)),IF(COUNTIF($I$2:$I$21,B15096)&gt;0,0,WEEKDAY(B15096,2)))</f>
        <v>1</v>
      </c>
      <c r="D15096" s="74">
        <f t="shared" si="2"/>
        <v>6</v>
      </c>
      <c r="E15096" s="12">
        <f>IFERROR(VLOOKUP(A15096,'IDAR Meter Data'!$A:$B,2,1),"")</f>
        <v>105</v>
      </c>
      <c r="F15096" s="75">
        <f>IF(CECCZ="CZ03",'Outside Temp'!B15096,IF(CECCZ="CZ04",'Outside Temp'!B15097,IF(CECCZ="CZ12",'Outside Temp'!B15098, IF(CECCZ="CZ13",'Outside Temp'!B15099))))</f>
        <v>62.13333333</v>
      </c>
      <c r="G15096" s="12">
        <f t="shared" si="3"/>
        <v>1</v>
      </c>
    </row>
    <row r="15097" ht="15.75" customHeight="1">
      <c r="A15097" s="13">
        <v>42282.28125</v>
      </c>
      <c r="B15097" s="73">
        <f t="shared" si="1"/>
        <v>42282</v>
      </c>
      <c r="C15097" s="74">
        <f>IF(NewCustomer="Yes", IF(COUNTIF($I$2:$I$11,B15097)&gt;0,0,WEEKDAY(B15097,2)),IF(COUNTIF($I$2:$I$21,B15097)&gt;0,0,WEEKDAY(B15097,2)))</f>
        <v>1</v>
      </c>
      <c r="D15097" s="74">
        <f t="shared" si="2"/>
        <v>6</v>
      </c>
      <c r="E15097" s="12">
        <f>IFERROR(VLOOKUP(A15097,'IDAR Meter Data'!$A:$B,2,1),"")</f>
        <v>104</v>
      </c>
      <c r="F15097" s="75">
        <f>IF(CECCZ="CZ03",'Outside Temp'!B15097,IF(CECCZ="CZ04",'Outside Temp'!B15098,IF(CECCZ="CZ12",'Outside Temp'!B15099, IF(CECCZ="CZ13",'Outside Temp'!B15100))))</f>
        <v>62.63333333</v>
      </c>
      <c r="G15097" s="12">
        <f t="shared" si="3"/>
        <v>1</v>
      </c>
    </row>
    <row r="15098" ht="15.75" customHeight="1">
      <c r="A15098" s="13">
        <v>42282.291666666664</v>
      </c>
      <c r="B15098" s="73">
        <f t="shared" si="1"/>
        <v>42282</v>
      </c>
      <c r="C15098" s="74">
        <f>IF(NewCustomer="Yes", IF(COUNTIF($I$2:$I$11,B15098)&gt;0,0,WEEKDAY(B15098,2)),IF(COUNTIF($I$2:$I$21,B15098)&gt;0,0,WEEKDAY(B15098,2)))</f>
        <v>1</v>
      </c>
      <c r="D15098" s="74">
        <f t="shared" si="2"/>
        <v>7</v>
      </c>
      <c r="E15098" s="12">
        <f>IFERROR(VLOOKUP(A15098,'IDAR Meter Data'!$A:$B,2,1),"")</f>
        <v>106</v>
      </c>
      <c r="F15098" s="75">
        <f>IF(CECCZ="CZ03",'Outside Temp'!B15098,IF(CECCZ="CZ04",'Outside Temp'!B15099,IF(CECCZ="CZ12",'Outside Temp'!B15100, IF(CECCZ="CZ13",'Outside Temp'!B15101))))</f>
        <v>63.06666667</v>
      </c>
      <c r="G15098" s="12">
        <f t="shared" si="3"/>
        <v>1</v>
      </c>
    </row>
    <row r="15099" ht="15.75" customHeight="1">
      <c r="A15099" s="13">
        <v>42282.302083333336</v>
      </c>
      <c r="B15099" s="73">
        <f t="shared" si="1"/>
        <v>42282</v>
      </c>
      <c r="C15099" s="74">
        <f>IF(NewCustomer="Yes", IF(COUNTIF($I$2:$I$11,B15099)&gt;0,0,WEEKDAY(B15099,2)),IF(COUNTIF($I$2:$I$21,B15099)&gt;0,0,WEEKDAY(B15099,2)))</f>
        <v>1</v>
      </c>
      <c r="D15099" s="74">
        <f t="shared" si="2"/>
        <v>7</v>
      </c>
      <c r="E15099" s="12">
        <f>IFERROR(VLOOKUP(A15099,'IDAR Meter Data'!$A:$B,2,1),"")</f>
        <v>184</v>
      </c>
      <c r="F15099" s="75">
        <f>IF(CECCZ="CZ03",'Outside Temp'!B15099,IF(CECCZ="CZ04",'Outside Temp'!B15100,IF(CECCZ="CZ12",'Outside Temp'!B15101, IF(CECCZ="CZ13",'Outside Temp'!B15102))))</f>
        <v>63.31666667</v>
      </c>
      <c r="G15099" s="12">
        <f t="shared" si="3"/>
        <v>1</v>
      </c>
    </row>
    <row r="15100" ht="15.75" customHeight="1">
      <c r="A15100" s="13">
        <v>42282.3125</v>
      </c>
      <c r="B15100" s="73">
        <f t="shared" si="1"/>
        <v>42282</v>
      </c>
      <c r="C15100" s="74">
        <f>IF(NewCustomer="Yes", IF(COUNTIF($I$2:$I$11,B15100)&gt;0,0,WEEKDAY(B15100,2)),IF(COUNTIF($I$2:$I$21,B15100)&gt;0,0,WEEKDAY(B15100,2)))</f>
        <v>1</v>
      </c>
      <c r="D15100" s="74">
        <f t="shared" si="2"/>
        <v>7</v>
      </c>
      <c r="E15100" s="12">
        <f>IFERROR(VLOOKUP(A15100,'IDAR Meter Data'!$A:$B,2,1),"")</f>
        <v>168</v>
      </c>
      <c r="F15100" s="75">
        <f>IF(CECCZ="CZ03",'Outside Temp'!B15100,IF(CECCZ="CZ04",'Outside Temp'!B15101,IF(CECCZ="CZ12",'Outside Temp'!B15102, IF(CECCZ="CZ13",'Outside Temp'!B15103))))</f>
        <v>63.56666667</v>
      </c>
      <c r="G15100" s="12">
        <f t="shared" si="3"/>
        <v>1</v>
      </c>
    </row>
    <row r="15101" ht="15.75" customHeight="1">
      <c r="A15101" s="13">
        <v>42282.322916666664</v>
      </c>
      <c r="B15101" s="73">
        <f t="shared" si="1"/>
        <v>42282</v>
      </c>
      <c r="C15101" s="74">
        <f>IF(NewCustomer="Yes", IF(COUNTIF($I$2:$I$11,B15101)&gt;0,0,WEEKDAY(B15101,2)),IF(COUNTIF($I$2:$I$21,B15101)&gt;0,0,WEEKDAY(B15101,2)))</f>
        <v>1</v>
      </c>
      <c r="D15101" s="74">
        <f t="shared" si="2"/>
        <v>7</v>
      </c>
      <c r="E15101" s="12">
        <f>IFERROR(VLOOKUP(A15101,'IDAR Meter Data'!$A:$B,2,1),"")</f>
        <v>159</v>
      </c>
      <c r="F15101" s="75">
        <f>IF(CECCZ="CZ03",'Outside Temp'!B15101,IF(CECCZ="CZ04",'Outside Temp'!B15102,IF(CECCZ="CZ12",'Outside Temp'!B15103, IF(CECCZ="CZ13",'Outside Temp'!B15104))))</f>
        <v>63.81666667</v>
      </c>
      <c r="G15101" s="12">
        <f t="shared" si="3"/>
        <v>1</v>
      </c>
    </row>
    <row r="15102" ht="15.75" customHeight="1">
      <c r="A15102" s="13">
        <v>42282.333333333336</v>
      </c>
      <c r="B15102" s="73">
        <f t="shared" si="1"/>
        <v>42282</v>
      </c>
      <c r="C15102" s="74">
        <f>IF(NewCustomer="Yes", IF(COUNTIF($I$2:$I$11,B15102)&gt;0,0,WEEKDAY(B15102,2)),IF(COUNTIF($I$2:$I$21,B15102)&gt;0,0,WEEKDAY(B15102,2)))</f>
        <v>1</v>
      </c>
      <c r="D15102" s="74">
        <f t="shared" si="2"/>
        <v>8</v>
      </c>
      <c r="E15102" s="12">
        <f>IFERROR(VLOOKUP(A15102,'IDAR Meter Data'!$A:$B,2,1),"")</f>
        <v>158</v>
      </c>
      <c r="F15102" s="75">
        <f>IF(CECCZ="CZ03",'Outside Temp'!B15102,IF(CECCZ="CZ04",'Outside Temp'!B15103,IF(CECCZ="CZ12",'Outside Temp'!B15104, IF(CECCZ="CZ13",'Outside Temp'!B15105))))</f>
        <v>64.06666667</v>
      </c>
      <c r="G15102" s="12">
        <f t="shared" si="3"/>
        <v>1</v>
      </c>
    </row>
    <row r="15103" ht="15.75" customHeight="1">
      <c r="A15103" s="13">
        <v>42282.34375</v>
      </c>
      <c r="B15103" s="73">
        <f t="shared" si="1"/>
        <v>42282</v>
      </c>
      <c r="C15103" s="74">
        <f>IF(NewCustomer="Yes", IF(COUNTIF($I$2:$I$11,B15103)&gt;0,0,WEEKDAY(B15103,2)),IF(COUNTIF($I$2:$I$21,B15103)&gt;0,0,WEEKDAY(B15103,2)))</f>
        <v>1</v>
      </c>
      <c r="D15103" s="74">
        <f t="shared" si="2"/>
        <v>8</v>
      </c>
      <c r="E15103" s="12">
        <f>IFERROR(VLOOKUP(A15103,'IDAR Meter Data'!$A:$B,2,1),"")</f>
        <v>166</v>
      </c>
      <c r="F15103" s="75">
        <f>IF(CECCZ="CZ03",'Outside Temp'!B15103,IF(CECCZ="CZ04",'Outside Temp'!B15104,IF(CECCZ="CZ12",'Outside Temp'!B15105, IF(CECCZ="CZ13",'Outside Temp'!B15106))))</f>
        <v>64.31666667</v>
      </c>
      <c r="G15103" s="12">
        <f t="shared" si="3"/>
        <v>1</v>
      </c>
    </row>
    <row r="15104" ht="15.75" customHeight="1">
      <c r="A15104" s="13">
        <v>42282.354166666664</v>
      </c>
      <c r="B15104" s="73">
        <f t="shared" si="1"/>
        <v>42282</v>
      </c>
      <c r="C15104" s="74">
        <f>IF(NewCustomer="Yes", IF(COUNTIF($I$2:$I$11,B15104)&gt;0,0,WEEKDAY(B15104,2)),IF(COUNTIF($I$2:$I$21,B15104)&gt;0,0,WEEKDAY(B15104,2)))</f>
        <v>1</v>
      </c>
      <c r="D15104" s="74">
        <f t="shared" si="2"/>
        <v>8</v>
      </c>
      <c r="E15104" s="12">
        <f>IFERROR(VLOOKUP(A15104,'IDAR Meter Data'!$A:$B,2,1),"")</f>
        <v>170</v>
      </c>
      <c r="F15104" s="75">
        <f>IF(CECCZ="CZ03",'Outside Temp'!B15104,IF(CECCZ="CZ04",'Outside Temp'!B15105,IF(CECCZ="CZ12",'Outside Temp'!B15106, IF(CECCZ="CZ13",'Outside Temp'!B15107))))</f>
        <v>64.56666667</v>
      </c>
      <c r="G15104" s="12">
        <f t="shared" si="3"/>
        <v>1</v>
      </c>
    </row>
    <row r="15105" ht="15.75" customHeight="1">
      <c r="A15105" s="13">
        <v>42282.364583333336</v>
      </c>
      <c r="B15105" s="73">
        <f t="shared" si="1"/>
        <v>42282</v>
      </c>
      <c r="C15105" s="74">
        <f>IF(NewCustomer="Yes", IF(COUNTIF($I$2:$I$11,B15105)&gt;0,0,WEEKDAY(B15105,2)),IF(COUNTIF($I$2:$I$21,B15105)&gt;0,0,WEEKDAY(B15105,2)))</f>
        <v>1</v>
      </c>
      <c r="D15105" s="74">
        <f t="shared" si="2"/>
        <v>8</v>
      </c>
      <c r="E15105" s="12">
        <f>IFERROR(VLOOKUP(A15105,'IDAR Meter Data'!$A:$B,2,1),"")</f>
        <v>179</v>
      </c>
      <c r="F15105" s="75">
        <f>IF(CECCZ="CZ03",'Outside Temp'!B15105,IF(CECCZ="CZ04",'Outside Temp'!B15106,IF(CECCZ="CZ12",'Outside Temp'!B15107, IF(CECCZ="CZ13",'Outside Temp'!B15108))))</f>
        <v>64.81666667</v>
      </c>
      <c r="G15105" s="12">
        <f t="shared" si="3"/>
        <v>1</v>
      </c>
    </row>
    <row r="15106" ht="15.75" customHeight="1">
      <c r="A15106" s="13">
        <v>42282.375</v>
      </c>
      <c r="B15106" s="73">
        <f t="shared" si="1"/>
        <v>42282</v>
      </c>
      <c r="C15106" s="74">
        <f>IF(NewCustomer="Yes", IF(COUNTIF($I$2:$I$11,B15106)&gt;0,0,WEEKDAY(B15106,2)),IF(COUNTIF($I$2:$I$21,B15106)&gt;0,0,WEEKDAY(B15106,2)))</f>
        <v>1</v>
      </c>
      <c r="D15106" s="74">
        <f t="shared" si="2"/>
        <v>9</v>
      </c>
      <c r="E15106" s="12">
        <f>IFERROR(VLOOKUP(A15106,'IDAR Meter Data'!$A:$B,2,1),"")</f>
        <v>191</v>
      </c>
      <c r="F15106" s="75">
        <f>IF(CECCZ="CZ03",'Outside Temp'!B15106,IF(CECCZ="CZ04",'Outside Temp'!B15107,IF(CECCZ="CZ12",'Outside Temp'!B15108, IF(CECCZ="CZ13",'Outside Temp'!B15109))))</f>
        <v>65.06666667</v>
      </c>
      <c r="G15106" s="12">
        <f t="shared" si="3"/>
        <v>2</v>
      </c>
    </row>
    <row r="15107" ht="15.75" customHeight="1">
      <c r="A15107" s="13">
        <v>42282.385416666664</v>
      </c>
      <c r="B15107" s="73">
        <f t="shared" si="1"/>
        <v>42282</v>
      </c>
      <c r="C15107" s="74">
        <f>IF(NewCustomer="Yes", IF(COUNTIF($I$2:$I$11,B15107)&gt;0,0,WEEKDAY(B15107,2)),IF(COUNTIF($I$2:$I$21,B15107)&gt;0,0,WEEKDAY(B15107,2)))</f>
        <v>1</v>
      </c>
      <c r="D15107" s="74">
        <f t="shared" si="2"/>
        <v>9</v>
      </c>
      <c r="E15107" s="12">
        <f>IFERROR(VLOOKUP(A15107,'IDAR Meter Data'!$A:$B,2,1),"")</f>
        <v>200</v>
      </c>
      <c r="F15107" s="75">
        <f>IF(CECCZ="CZ03",'Outside Temp'!B15107,IF(CECCZ="CZ04",'Outside Temp'!B15108,IF(CECCZ="CZ12",'Outside Temp'!B15109, IF(CECCZ="CZ13",'Outside Temp'!B15110))))</f>
        <v>65.31666667</v>
      </c>
      <c r="G15107" s="12">
        <f t="shared" si="3"/>
        <v>2</v>
      </c>
    </row>
    <row r="15108" ht="15.75" customHeight="1">
      <c r="A15108" s="13">
        <v>42282.395833333336</v>
      </c>
      <c r="B15108" s="73">
        <f t="shared" si="1"/>
        <v>42282</v>
      </c>
      <c r="C15108" s="74">
        <f>IF(NewCustomer="Yes", IF(COUNTIF($I$2:$I$11,B15108)&gt;0,0,WEEKDAY(B15108,2)),IF(COUNTIF($I$2:$I$21,B15108)&gt;0,0,WEEKDAY(B15108,2)))</f>
        <v>1</v>
      </c>
      <c r="D15108" s="74">
        <f t="shared" si="2"/>
        <v>9</v>
      </c>
      <c r="E15108" s="12">
        <f>IFERROR(VLOOKUP(A15108,'IDAR Meter Data'!$A:$B,2,1),"")</f>
        <v>207</v>
      </c>
      <c r="F15108" s="75">
        <f>IF(CECCZ="CZ03",'Outside Temp'!B15108,IF(CECCZ="CZ04",'Outside Temp'!B15109,IF(CECCZ="CZ12",'Outside Temp'!B15110, IF(CECCZ="CZ13",'Outside Temp'!B15111))))</f>
        <v>65.56666667</v>
      </c>
      <c r="G15108" s="12">
        <f t="shared" si="3"/>
        <v>2</v>
      </c>
    </row>
    <row r="15109" ht="15.75" customHeight="1">
      <c r="A15109" s="13">
        <v>42282.40625</v>
      </c>
      <c r="B15109" s="73">
        <f t="shared" si="1"/>
        <v>42282</v>
      </c>
      <c r="C15109" s="74">
        <f>IF(NewCustomer="Yes", IF(COUNTIF($I$2:$I$11,B15109)&gt;0,0,WEEKDAY(B15109,2)),IF(COUNTIF($I$2:$I$21,B15109)&gt;0,0,WEEKDAY(B15109,2)))</f>
        <v>1</v>
      </c>
      <c r="D15109" s="74">
        <f t="shared" si="2"/>
        <v>9</v>
      </c>
      <c r="E15109" s="12">
        <f>IFERROR(VLOOKUP(A15109,'IDAR Meter Data'!$A:$B,2,1),"")</f>
        <v>216</v>
      </c>
      <c r="F15109" s="75">
        <f>IF(CECCZ="CZ03",'Outside Temp'!B15109,IF(CECCZ="CZ04",'Outside Temp'!B15110,IF(CECCZ="CZ12",'Outside Temp'!B15111, IF(CECCZ="CZ13",'Outside Temp'!B15112))))</f>
        <v>65.81666667</v>
      </c>
      <c r="G15109" s="12">
        <f t="shared" si="3"/>
        <v>2</v>
      </c>
    </row>
    <row r="15110" ht="15.75" customHeight="1">
      <c r="A15110" s="13">
        <v>42282.416666666664</v>
      </c>
      <c r="B15110" s="73">
        <f t="shared" si="1"/>
        <v>42282</v>
      </c>
      <c r="C15110" s="74">
        <f>IF(NewCustomer="Yes", IF(COUNTIF($I$2:$I$11,B15110)&gt;0,0,WEEKDAY(B15110,2)),IF(COUNTIF($I$2:$I$21,B15110)&gt;0,0,WEEKDAY(B15110,2)))</f>
        <v>1</v>
      </c>
      <c r="D15110" s="74">
        <f t="shared" si="2"/>
        <v>10</v>
      </c>
      <c r="E15110" s="12">
        <f>IFERROR(VLOOKUP(A15110,'IDAR Meter Data'!$A:$B,2,1),"")</f>
        <v>202</v>
      </c>
      <c r="F15110" s="75">
        <f>IF(CECCZ="CZ03",'Outside Temp'!B15110,IF(CECCZ="CZ04",'Outside Temp'!B15111,IF(CECCZ="CZ12",'Outside Temp'!B15112, IF(CECCZ="CZ13",'Outside Temp'!B15113))))</f>
        <v>66.06666667</v>
      </c>
      <c r="G15110" s="12">
        <f t="shared" si="3"/>
        <v>2</v>
      </c>
    </row>
    <row r="15111" ht="15.75" customHeight="1">
      <c r="A15111" s="13">
        <v>42282.427083333336</v>
      </c>
      <c r="B15111" s="73">
        <f t="shared" si="1"/>
        <v>42282</v>
      </c>
      <c r="C15111" s="74">
        <f>IF(NewCustomer="Yes", IF(COUNTIF($I$2:$I$11,B15111)&gt;0,0,WEEKDAY(B15111,2)),IF(COUNTIF($I$2:$I$21,B15111)&gt;0,0,WEEKDAY(B15111,2)))</f>
        <v>1</v>
      </c>
      <c r="D15111" s="74">
        <f t="shared" si="2"/>
        <v>10</v>
      </c>
      <c r="E15111" s="12">
        <f>IFERROR(VLOOKUP(A15111,'IDAR Meter Data'!$A:$B,2,1),"")</f>
        <v>208</v>
      </c>
      <c r="F15111" s="75">
        <f>IF(CECCZ="CZ03",'Outside Temp'!B15111,IF(CECCZ="CZ04",'Outside Temp'!B15112,IF(CECCZ="CZ12",'Outside Temp'!B15113, IF(CECCZ="CZ13",'Outside Temp'!B15114))))</f>
        <v>66.31666667</v>
      </c>
      <c r="G15111" s="12">
        <f t="shared" si="3"/>
        <v>2</v>
      </c>
    </row>
    <row r="15112" ht="15.75" customHeight="1">
      <c r="A15112" s="13">
        <v>42282.4375</v>
      </c>
      <c r="B15112" s="73">
        <f t="shared" si="1"/>
        <v>42282</v>
      </c>
      <c r="C15112" s="74">
        <f>IF(NewCustomer="Yes", IF(COUNTIF($I$2:$I$11,B15112)&gt;0,0,WEEKDAY(B15112,2)),IF(COUNTIF($I$2:$I$21,B15112)&gt;0,0,WEEKDAY(B15112,2)))</f>
        <v>1</v>
      </c>
      <c r="D15112" s="74">
        <f t="shared" si="2"/>
        <v>10</v>
      </c>
      <c r="E15112" s="12">
        <f>IFERROR(VLOOKUP(A15112,'IDAR Meter Data'!$A:$B,2,1),"")</f>
        <v>213</v>
      </c>
      <c r="F15112" s="75">
        <f>IF(CECCZ="CZ03",'Outside Temp'!B15112,IF(CECCZ="CZ04",'Outside Temp'!B15113,IF(CECCZ="CZ12",'Outside Temp'!B15114, IF(CECCZ="CZ13",'Outside Temp'!B15115))))</f>
        <v>66.56666667</v>
      </c>
      <c r="G15112" s="12">
        <f t="shared" si="3"/>
        <v>2</v>
      </c>
    </row>
    <row r="15113" ht="15.75" customHeight="1">
      <c r="A15113" s="13">
        <v>42282.447916666664</v>
      </c>
      <c r="B15113" s="73">
        <f t="shared" si="1"/>
        <v>42282</v>
      </c>
      <c r="C15113" s="74">
        <f>IF(NewCustomer="Yes", IF(COUNTIF($I$2:$I$11,B15113)&gt;0,0,WEEKDAY(B15113,2)),IF(COUNTIF($I$2:$I$21,B15113)&gt;0,0,WEEKDAY(B15113,2)))</f>
        <v>1</v>
      </c>
      <c r="D15113" s="74">
        <f t="shared" si="2"/>
        <v>10</v>
      </c>
      <c r="E15113" s="12">
        <f>IFERROR(VLOOKUP(A15113,'IDAR Meter Data'!$A:$B,2,1),"")</f>
        <v>224</v>
      </c>
      <c r="F15113" s="75">
        <f>IF(CECCZ="CZ03",'Outside Temp'!B15113,IF(CECCZ="CZ04",'Outside Temp'!B15114,IF(CECCZ="CZ12",'Outside Temp'!B15115, IF(CECCZ="CZ13",'Outside Temp'!B15116))))</f>
        <v>66.81666667</v>
      </c>
      <c r="G15113" s="12">
        <f t="shared" si="3"/>
        <v>2</v>
      </c>
    </row>
    <row r="15114" ht="15.75" customHeight="1">
      <c r="A15114" s="13">
        <v>42282.458333333336</v>
      </c>
      <c r="B15114" s="73">
        <f t="shared" si="1"/>
        <v>42282</v>
      </c>
      <c r="C15114" s="74">
        <f>IF(NewCustomer="Yes", IF(COUNTIF($I$2:$I$11,B15114)&gt;0,0,WEEKDAY(B15114,2)),IF(COUNTIF($I$2:$I$21,B15114)&gt;0,0,WEEKDAY(B15114,2)))</f>
        <v>1</v>
      </c>
      <c r="D15114" s="74">
        <f t="shared" si="2"/>
        <v>11</v>
      </c>
      <c r="E15114" s="12">
        <f>IFERROR(VLOOKUP(A15114,'IDAR Meter Data'!$A:$B,2,1),"")</f>
        <v>231</v>
      </c>
      <c r="F15114" s="75">
        <f>IF(CECCZ="CZ03",'Outside Temp'!B15114,IF(CECCZ="CZ04",'Outside Temp'!B15115,IF(CECCZ="CZ12",'Outside Temp'!B15116, IF(CECCZ="CZ13",'Outside Temp'!B15117))))</f>
        <v>67.06666667</v>
      </c>
      <c r="G15114" s="12">
        <f t="shared" si="3"/>
        <v>2</v>
      </c>
    </row>
    <row r="15115" ht="15.75" customHeight="1">
      <c r="A15115" s="13">
        <v>42282.46875</v>
      </c>
      <c r="B15115" s="73">
        <f t="shared" si="1"/>
        <v>42282</v>
      </c>
      <c r="C15115" s="74">
        <f>IF(NewCustomer="Yes", IF(COUNTIF($I$2:$I$11,B15115)&gt;0,0,WEEKDAY(B15115,2)),IF(COUNTIF($I$2:$I$21,B15115)&gt;0,0,WEEKDAY(B15115,2)))</f>
        <v>1</v>
      </c>
      <c r="D15115" s="74">
        <f t="shared" si="2"/>
        <v>11</v>
      </c>
      <c r="E15115" s="12">
        <f>IFERROR(VLOOKUP(A15115,'IDAR Meter Data'!$A:$B,2,1),"")</f>
        <v>216</v>
      </c>
      <c r="F15115" s="75">
        <f>IF(CECCZ="CZ03",'Outside Temp'!B15115,IF(CECCZ="CZ04",'Outside Temp'!B15116,IF(CECCZ="CZ12",'Outside Temp'!B15117, IF(CECCZ="CZ13",'Outside Temp'!B15118))))</f>
        <v>67.31666667</v>
      </c>
      <c r="G15115" s="12">
        <f t="shared" si="3"/>
        <v>2</v>
      </c>
    </row>
    <row r="15116" ht="15.75" customHeight="1">
      <c r="A15116" s="13">
        <v>42282.479166666664</v>
      </c>
      <c r="B15116" s="73">
        <f t="shared" si="1"/>
        <v>42282</v>
      </c>
      <c r="C15116" s="74">
        <f>IF(NewCustomer="Yes", IF(COUNTIF($I$2:$I$11,B15116)&gt;0,0,WEEKDAY(B15116,2)),IF(COUNTIF($I$2:$I$21,B15116)&gt;0,0,WEEKDAY(B15116,2)))</f>
        <v>1</v>
      </c>
      <c r="D15116" s="74">
        <f t="shared" si="2"/>
        <v>11</v>
      </c>
      <c r="E15116" s="12">
        <f>IFERROR(VLOOKUP(A15116,'IDAR Meter Data'!$A:$B,2,1),"")</f>
        <v>222</v>
      </c>
      <c r="F15116" s="75">
        <f>IF(CECCZ="CZ03",'Outside Temp'!B15116,IF(CECCZ="CZ04",'Outside Temp'!B15117,IF(CECCZ="CZ12",'Outside Temp'!B15118, IF(CECCZ="CZ13",'Outside Temp'!B15119))))</f>
        <v>67.56666667</v>
      </c>
      <c r="G15116" s="12">
        <f t="shared" si="3"/>
        <v>2</v>
      </c>
    </row>
    <row r="15117" ht="15.75" customHeight="1">
      <c r="A15117" s="13">
        <v>42282.489583333336</v>
      </c>
      <c r="B15117" s="73">
        <f t="shared" si="1"/>
        <v>42282</v>
      </c>
      <c r="C15117" s="74">
        <f>IF(NewCustomer="Yes", IF(COUNTIF($I$2:$I$11,B15117)&gt;0,0,WEEKDAY(B15117,2)),IF(COUNTIF($I$2:$I$21,B15117)&gt;0,0,WEEKDAY(B15117,2)))</f>
        <v>1</v>
      </c>
      <c r="D15117" s="74">
        <f t="shared" si="2"/>
        <v>11</v>
      </c>
      <c r="E15117" s="12">
        <f>IFERROR(VLOOKUP(A15117,'IDAR Meter Data'!$A:$B,2,1),"")</f>
        <v>214</v>
      </c>
      <c r="F15117" s="75">
        <f>IF(CECCZ="CZ03",'Outside Temp'!B15117,IF(CECCZ="CZ04",'Outside Temp'!B15118,IF(CECCZ="CZ12",'Outside Temp'!B15119, IF(CECCZ="CZ13",'Outside Temp'!B15120))))</f>
        <v>67.81666667</v>
      </c>
      <c r="G15117" s="12">
        <f t="shared" si="3"/>
        <v>2</v>
      </c>
    </row>
    <row r="15118" ht="15.75" customHeight="1">
      <c r="A15118" s="13">
        <v>42282.5</v>
      </c>
      <c r="B15118" s="73">
        <f t="shared" si="1"/>
        <v>42282</v>
      </c>
      <c r="C15118" s="74">
        <f>IF(NewCustomer="Yes", IF(COUNTIF($I$2:$I$11,B15118)&gt;0,0,WEEKDAY(B15118,2)),IF(COUNTIF($I$2:$I$21,B15118)&gt;0,0,WEEKDAY(B15118,2)))</f>
        <v>1</v>
      </c>
      <c r="D15118" s="74">
        <f t="shared" si="2"/>
        <v>12</v>
      </c>
      <c r="E15118" s="12">
        <f>IFERROR(VLOOKUP(A15118,'IDAR Meter Data'!$A:$B,2,1),"")</f>
        <v>235</v>
      </c>
      <c r="F15118" s="75">
        <f>IF(CECCZ="CZ03",'Outside Temp'!B15118,IF(CECCZ="CZ04",'Outside Temp'!B15119,IF(CECCZ="CZ12",'Outside Temp'!B15120, IF(CECCZ="CZ13",'Outside Temp'!B15121))))</f>
        <v>68.13333333</v>
      </c>
      <c r="G15118" s="12">
        <f t="shared" si="3"/>
        <v>2</v>
      </c>
    </row>
    <row r="15119" ht="15.75" customHeight="1">
      <c r="A15119" s="13">
        <v>42282.510416666664</v>
      </c>
      <c r="B15119" s="73">
        <f t="shared" si="1"/>
        <v>42282</v>
      </c>
      <c r="C15119" s="74">
        <f>IF(NewCustomer="Yes", IF(COUNTIF($I$2:$I$11,B15119)&gt;0,0,WEEKDAY(B15119,2)),IF(COUNTIF($I$2:$I$21,B15119)&gt;0,0,WEEKDAY(B15119,2)))</f>
        <v>1</v>
      </c>
      <c r="D15119" s="74">
        <f t="shared" si="2"/>
        <v>12</v>
      </c>
      <c r="E15119" s="12">
        <f>IFERROR(VLOOKUP(A15119,'IDAR Meter Data'!$A:$B,2,1),"")</f>
        <v>223</v>
      </c>
      <c r="F15119" s="75">
        <f>IF(CECCZ="CZ03",'Outside Temp'!B15119,IF(CECCZ="CZ04",'Outside Temp'!B15120,IF(CECCZ="CZ12",'Outside Temp'!B15121, IF(CECCZ="CZ13",'Outside Temp'!B15122))))</f>
        <v>68.63333333</v>
      </c>
      <c r="G15119" s="12">
        <f t="shared" si="3"/>
        <v>2</v>
      </c>
    </row>
    <row r="15120" ht="15.75" customHeight="1">
      <c r="A15120" s="13">
        <v>42282.520833333336</v>
      </c>
      <c r="B15120" s="73">
        <f t="shared" si="1"/>
        <v>42282</v>
      </c>
      <c r="C15120" s="74">
        <f>IF(NewCustomer="Yes", IF(COUNTIF($I$2:$I$11,B15120)&gt;0,0,WEEKDAY(B15120,2)),IF(COUNTIF($I$2:$I$21,B15120)&gt;0,0,WEEKDAY(B15120,2)))</f>
        <v>1</v>
      </c>
      <c r="D15120" s="74">
        <f t="shared" si="2"/>
        <v>12</v>
      </c>
      <c r="E15120" s="12">
        <f>IFERROR(VLOOKUP(A15120,'IDAR Meter Data'!$A:$B,2,1),"")</f>
        <v>219</v>
      </c>
      <c r="F15120" s="75">
        <f>IF(CECCZ="CZ03",'Outside Temp'!B15120,IF(CECCZ="CZ04",'Outside Temp'!B15121,IF(CECCZ="CZ12",'Outside Temp'!B15122, IF(CECCZ="CZ13",'Outside Temp'!B15123))))</f>
        <v>69.13333333</v>
      </c>
      <c r="G15120" s="12">
        <f t="shared" si="3"/>
        <v>2</v>
      </c>
    </row>
    <row r="15121" ht="15.75" customHeight="1">
      <c r="A15121" s="13">
        <v>42282.53125</v>
      </c>
      <c r="B15121" s="73">
        <f t="shared" si="1"/>
        <v>42282</v>
      </c>
      <c r="C15121" s="74">
        <f>IF(NewCustomer="Yes", IF(COUNTIF($I$2:$I$11,B15121)&gt;0,0,WEEKDAY(B15121,2)),IF(COUNTIF($I$2:$I$21,B15121)&gt;0,0,WEEKDAY(B15121,2)))</f>
        <v>1</v>
      </c>
      <c r="D15121" s="74">
        <f t="shared" si="2"/>
        <v>12</v>
      </c>
      <c r="E15121" s="12">
        <f>IFERROR(VLOOKUP(A15121,'IDAR Meter Data'!$A:$B,2,1),"")</f>
        <v>215</v>
      </c>
      <c r="F15121" s="75">
        <f>IF(CECCZ="CZ03",'Outside Temp'!B15121,IF(CECCZ="CZ04",'Outside Temp'!B15122,IF(CECCZ="CZ12",'Outside Temp'!B15123, IF(CECCZ="CZ13",'Outside Temp'!B15124))))</f>
        <v>69.63333333</v>
      </c>
      <c r="G15121" s="12">
        <f t="shared" si="3"/>
        <v>2</v>
      </c>
    </row>
    <row r="15122" ht="15.75" customHeight="1">
      <c r="A15122" s="13">
        <v>42282.541666666664</v>
      </c>
      <c r="B15122" s="73">
        <f t="shared" si="1"/>
        <v>42282</v>
      </c>
      <c r="C15122" s="74">
        <f>IF(NewCustomer="Yes", IF(COUNTIF($I$2:$I$11,B15122)&gt;0,0,WEEKDAY(B15122,2)),IF(COUNTIF($I$2:$I$21,B15122)&gt;0,0,WEEKDAY(B15122,2)))</f>
        <v>1</v>
      </c>
      <c r="D15122" s="74">
        <f t="shared" si="2"/>
        <v>13</v>
      </c>
      <c r="E15122" s="12">
        <f>IFERROR(VLOOKUP(A15122,'IDAR Meter Data'!$A:$B,2,1),"")</f>
        <v>234</v>
      </c>
      <c r="F15122" s="75">
        <f>IF(CECCZ="CZ03",'Outside Temp'!B15122,IF(CECCZ="CZ04",'Outside Temp'!B15123,IF(CECCZ="CZ12",'Outside Temp'!B15124, IF(CECCZ="CZ13",'Outside Temp'!B15125))))</f>
        <v>70.06666667</v>
      </c>
      <c r="G15122" s="12">
        <f t="shared" si="3"/>
        <v>3</v>
      </c>
    </row>
    <row r="15123" ht="15.75" customHeight="1">
      <c r="A15123" s="13">
        <v>42282.552083333336</v>
      </c>
      <c r="B15123" s="73">
        <f t="shared" si="1"/>
        <v>42282</v>
      </c>
      <c r="C15123" s="74">
        <f>IF(NewCustomer="Yes", IF(COUNTIF($I$2:$I$11,B15123)&gt;0,0,WEEKDAY(B15123,2)),IF(COUNTIF($I$2:$I$21,B15123)&gt;0,0,WEEKDAY(B15123,2)))</f>
        <v>1</v>
      </c>
      <c r="D15123" s="74">
        <f t="shared" si="2"/>
        <v>13</v>
      </c>
      <c r="E15123" s="12">
        <f>IFERROR(VLOOKUP(A15123,'IDAR Meter Data'!$A:$B,2,1),"")</f>
        <v>231</v>
      </c>
      <c r="F15123" s="75">
        <f>IF(CECCZ="CZ03",'Outside Temp'!B15123,IF(CECCZ="CZ04",'Outside Temp'!B15124,IF(CECCZ="CZ12",'Outside Temp'!B15125, IF(CECCZ="CZ13",'Outside Temp'!B15126))))</f>
        <v>70.31666667</v>
      </c>
      <c r="G15123" s="12">
        <f t="shared" si="3"/>
        <v>3</v>
      </c>
    </row>
    <row r="15124" ht="15.75" customHeight="1">
      <c r="A15124" s="13">
        <v>42282.5625</v>
      </c>
      <c r="B15124" s="73">
        <f t="shared" si="1"/>
        <v>42282</v>
      </c>
      <c r="C15124" s="74">
        <f>IF(NewCustomer="Yes", IF(COUNTIF($I$2:$I$11,B15124)&gt;0,0,WEEKDAY(B15124,2)),IF(COUNTIF($I$2:$I$21,B15124)&gt;0,0,WEEKDAY(B15124,2)))</f>
        <v>1</v>
      </c>
      <c r="D15124" s="74">
        <f t="shared" si="2"/>
        <v>13</v>
      </c>
      <c r="E15124" s="12">
        <f>IFERROR(VLOOKUP(A15124,'IDAR Meter Data'!$A:$B,2,1),"")</f>
        <v>231</v>
      </c>
      <c r="F15124" s="75">
        <f>IF(CECCZ="CZ03",'Outside Temp'!B15124,IF(CECCZ="CZ04",'Outside Temp'!B15125,IF(CECCZ="CZ12",'Outside Temp'!B15126, IF(CECCZ="CZ13",'Outside Temp'!B15127))))</f>
        <v>70.56666667</v>
      </c>
      <c r="G15124" s="12">
        <f t="shared" si="3"/>
        <v>3</v>
      </c>
    </row>
    <row r="15125" ht="15.75" customHeight="1">
      <c r="A15125" s="13">
        <v>42282.572916666664</v>
      </c>
      <c r="B15125" s="73">
        <f t="shared" si="1"/>
        <v>42282</v>
      </c>
      <c r="C15125" s="74">
        <f>IF(NewCustomer="Yes", IF(COUNTIF($I$2:$I$11,B15125)&gt;0,0,WEEKDAY(B15125,2)),IF(COUNTIF($I$2:$I$21,B15125)&gt;0,0,WEEKDAY(B15125,2)))</f>
        <v>1</v>
      </c>
      <c r="D15125" s="74">
        <f t="shared" si="2"/>
        <v>13</v>
      </c>
      <c r="E15125" s="12">
        <f>IFERROR(VLOOKUP(A15125,'IDAR Meter Data'!$A:$B,2,1),"")</f>
        <v>234</v>
      </c>
      <c r="F15125" s="75">
        <f>IF(CECCZ="CZ03",'Outside Temp'!B15125,IF(CECCZ="CZ04",'Outside Temp'!B15126,IF(CECCZ="CZ12",'Outside Temp'!B15127, IF(CECCZ="CZ13",'Outside Temp'!B15128))))</f>
        <v>70.81666667</v>
      </c>
      <c r="G15125" s="12">
        <f t="shared" si="3"/>
        <v>3</v>
      </c>
    </row>
    <row r="15126" ht="15.75" customHeight="1">
      <c r="A15126" s="13">
        <v>42282.583333333336</v>
      </c>
      <c r="B15126" s="73">
        <f t="shared" si="1"/>
        <v>42282</v>
      </c>
      <c r="C15126" s="74">
        <f>IF(NewCustomer="Yes", IF(COUNTIF($I$2:$I$11,B15126)&gt;0,0,WEEKDAY(B15126,2)),IF(COUNTIF($I$2:$I$21,B15126)&gt;0,0,WEEKDAY(B15126,2)))</f>
        <v>1</v>
      </c>
      <c r="D15126" s="74">
        <f t="shared" si="2"/>
        <v>14</v>
      </c>
      <c r="E15126" s="12">
        <f>IFERROR(VLOOKUP(A15126,'IDAR Meter Data'!$A:$B,2,1),"")</f>
        <v>231</v>
      </c>
      <c r="F15126" s="75">
        <f>IF(CECCZ="CZ03",'Outside Temp'!B15126,IF(CECCZ="CZ04",'Outside Temp'!B15127,IF(CECCZ="CZ12",'Outside Temp'!B15128, IF(CECCZ="CZ13",'Outside Temp'!B15129))))</f>
        <v>71.13333333</v>
      </c>
      <c r="G15126" s="12">
        <f t="shared" si="3"/>
        <v>3</v>
      </c>
    </row>
    <row r="15127" ht="15.75" customHeight="1">
      <c r="A15127" s="13">
        <v>42282.59375</v>
      </c>
      <c r="B15127" s="73">
        <f t="shared" si="1"/>
        <v>42282</v>
      </c>
      <c r="C15127" s="74">
        <f>IF(NewCustomer="Yes", IF(COUNTIF($I$2:$I$11,B15127)&gt;0,0,WEEKDAY(B15127,2)),IF(COUNTIF($I$2:$I$21,B15127)&gt;0,0,WEEKDAY(B15127,2)))</f>
        <v>1</v>
      </c>
      <c r="D15127" s="74">
        <f t="shared" si="2"/>
        <v>14</v>
      </c>
      <c r="E15127" s="12">
        <f>IFERROR(VLOOKUP(A15127,'IDAR Meter Data'!$A:$B,2,1),"")</f>
        <v>251</v>
      </c>
      <c r="F15127" s="75">
        <f>IF(CECCZ="CZ03",'Outside Temp'!B15127,IF(CECCZ="CZ04",'Outside Temp'!B15128,IF(CECCZ="CZ12",'Outside Temp'!B15129, IF(CECCZ="CZ13",'Outside Temp'!B15130))))</f>
        <v>71.63333333</v>
      </c>
      <c r="G15127" s="12">
        <f t="shared" si="3"/>
        <v>3</v>
      </c>
    </row>
    <row r="15128" ht="15.75" customHeight="1">
      <c r="A15128" s="13">
        <v>42282.604166666664</v>
      </c>
      <c r="B15128" s="73">
        <f t="shared" si="1"/>
        <v>42282</v>
      </c>
      <c r="C15128" s="74">
        <f>IF(NewCustomer="Yes", IF(COUNTIF($I$2:$I$11,B15128)&gt;0,0,WEEKDAY(B15128,2)),IF(COUNTIF($I$2:$I$21,B15128)&gt;0,0,WEEKDAY(B15128,2)))</f>
        <v>1</v>
      </c>
      <c r="D15128" s="74">
        <f t="shared" si="2"/>
        <v>14</v>
      </c>
      <c r="E15128" s="12">
        <f>IFERROR(VLOOKUP(A15128,'IDAR Meter Data'!$A:$B,2,1),"")</f>
        <v>242</v>
      </c>
      <c r="F15128" s="75">
        <f>IF(CECCZ="CZ03",'Outside Temp'!B15128,IF(CECCZ="CZ04",'Outside Temp'!B15129,IF(CECCZ="CZ12",'Outside Temp'!B15130, IF(CECCZ="CZ13",'Outside Temp'!B15131))))</f>
        <v>72.13333333</v>
      </c>
      <c r="G15128" s="12">
        <f t="shared" si="3"/>
        <v>3</v>
      </c>
    </row>
    <row r="15129" ht="15.75" customHeight="1">
      <c r="A15129" s="13">
        <v>42282.614583333336</v>
      </c>
      <c r="B15129" s="73">
        <f t="shared" si="1"/>
        <v>42282</v>
      </c>
      <c r="C15129" s="74">
        <f>IF(NewCustomer="Yes", IF(COUNTIF($I$2:$I$11,B15129)&gt;0,0,WEEKDAY(B15129,2)),IF(COUNTIF($I$2:$I$21,B15129)&gt;0,0,WEEKDAY(B15129,2)))</f>
        <v>1</v>
      </c>
      <c r="D15129" s="74">
        <f t="shared" si="2"/>
        <v>14</v>
      </c>
      <c r="E15129" s="12">
        <f>IFERROR(VLOOKUP(A15129,'IDAR Meter Data'!$A:$B,2,1),"")</f>
        <v>244</v>
      </c>
      <c r="F15129" s="75">
        <f>IF(CECCZ="CZ03",'Outside Temp'!B15129,IF(CECCZ="CZ04",'Outside Temp'!B15130,IF(CECCZ="CZ12",'Outside Temp'!B15131, IF(CECCZ="CZ13",'Outside Temp'!B15132))))</f>
        <v>72.63333333</v>
      </c>
      <c r="G15129" s="12">
        <f t="shared" si="3"/>
        <v>3</v>
      </c>
    </row>
    <row r="15130" ht="15.75" customHeight="1">
      <c r="A15130" s="13">
        <v>42282.625</v>
      </c>
      <c r="B15130" s="73">
        <f t="shared" si="1"/>
        <v>42282</v>
      </c>
      <c r="C15130" s="74">
        <f>IF(NewCustomer="Yes", IF(COUNTIF($I$2:$I$11,B15130)&gt;0,0,WEEKDAY(B15130,2)),IF(COUNTIF($I$2:$I$21,B15130)&gt;0,0,WEEKDAY(B15130,2)))</f>
        <v>1</v>
      </c>
      <c r="D15130" s="74">
        <f t="shared" si="2"/>
        <v>15</v>
      </c>
      <c r="E15130" s="12">
        <f>IFERROR(VLOOKUP(A15130,'IDAR Meter Data'!$A:$B,2,1),"")</f>
        <v>235</v>
      </c>
      <c r="F15130" s="75">
        <f>IF(CECCZ="CZ03",'Outside Temp'!B15130,IF(CECCZ="CZ04",'Outside Temp'!B15131,IF(CECCZ="CZ12",'Outside Temp'!B15132, IF(CECCZ="CZ13",'Outside Temp'!B15133))))</f>
        <v>72.93333333</v>
      </c>
      <c r="G15130" s="12">
        <f t="shared" si="3"/>
        <v>3</v>
      </c>
    </row>
    <row r="15131" ht="15.75" customHeight="1">
      <c r="A15131" s="13">
        <v>42282.635416666664</v>
      </c>
      <c r="B15131" s="73">
        <f t="shared" si="1"/>
        <v>42282</v>
      </c>
      <c r="C15131" s="74">
        <f>IF(NewCustomer="Yes", IF(COUNTIF($I$2:$I$11,B15131)&gt;0,0,WEEKDAY(B15131,2)),IF(COUNTIF($I$2:$I$21,B15131)&gt;0,0,WEEKDAY(B15131,2)))</f>
        <v>1</v>
      </c>
      <c r="D15131" s="74">
        <f t="shared" si="2"/>
        <v>15</v>
      </c>
      <c r="E15131" s="12">
        <f>IFERROR(VLOOKUP(A15131,'IDAR Meter Data'!$A:$B,2,1),"")</f>
        <v>241</v>
      </c>
      <c r="F15131" s="75">
        <f>IF(CECCZ="CZ03",'Outside Temp'!B15131,IF(CECCZ="CZ04",'Outside Temp'!B15132,IF(CECCZ="CZ12",'Outside Temp'!B15133, IF(CECCZ="CZ13",'Outside Temp'!B15134))))</f>
        <v>72.68333333</v>
      </c>
      <c r="G15131" s="12">
        <f t="shared" si="3"/>
        <v>3</v>
      </c>
    </row>
    <row r="15132" ht="15.75" customHeight="1">
      <c r="A15132" s="13">
        <v>42282.645833333336</v>
      </c>
      <c r="B15132" s="73">
        <f t="shared" si="1"/>
        <v>42282</v>
      </c>
      <c r="C15132" s="74">
        <f>IF(NewCustomer="Yes", IF(COUNTIF($I$2:$I$11,B15132)&gt;0,0,WEEKDAY(B15132,2)),IF(COUNTIF($I$2:$I$21,B15132)&gt;0,0,WEEKDAY(B15132,2)))</f>
        <v>1</v>
      </c>
      <c r="D15132" s="74">
        <f t="shared" si="2"/>
        <v>15</v>
      </c>
      <c r="E15132" s="12">
        <f>IFERROR(VLOOKUP(A15132,'IDAR Meter Data'!$A:$B,2,1),"")</f>
        <v>239</v>
      </c>
      <c r="F15132" s="75">
        <f>IF(CECCZ="CZ03",'Outside Temp'!B15132,IF(CECCZ="CZ04",'Outside Temp'!B15133,IF(CECCZ="CZ12",'Outside Temp'!B15134, IF(CECCZ="CZ13",'Outside Temp'!B15135))))</f>
        <v>72.43333333</v>
      </c>
      <c r="G15132" s="12">
        <f t="shared" si="3"/>
        <v>3</v>
      </c>
    </row>
    <row r="15133" ht="15.75" customHeight="1">
      <c r="A15133" s="13">
        <v>42282.65625</v>
      </c>
      <c r="B15133" s="73">
        <f t="shared" si="1"/>
        <v>42282</v>
      </c>
      <c r="C15133" s="74">
        <f>IF(NewCustomer="Yes", IF(COUNTIF($I$2:$I$11,B15133)&gt;0,0,WEEKDAY(B15133,2)),IF(COUNTIF($I$2:$I$21,B15133)&gt;0,0,WEEKDAY(B15133,2)))</f>
        <v>1</v>
      </c>
      <c r="D15133" s="74">
        <f t="shared" si="2"/>
        <v>15</v>
      </c>
      <c r="E15133" s="12">
        <f>IFERROR(VLOOKUP(A15133,'IDAR Meter Data'!$A:$B,2,1),"")</f>
        <v>226</v>
      </c>
      <c r="F15133" s="75">
        <f>IF(CECCZ="CZ03",'Outside Temp'!B15133,IF(CECCZ="CZ04",'Outside Temp'!B15134,IF(CECCZ="CZ12",'Outside Temp'!B15135, IF(CECCZ="CZ13",'Outside Temp'!B15136))))</f>
        <v>72.18333333</v>
      </c>
      <c r="G15133" s="12">
        <f t="shared" si="3"/>
        <v>3</v>
      </c>
    </row>
    <row r="15134" ht="15.75" customHeight="1">
      <c r="A15134" s="13">
        <v>42282.666666666664</v>
      </c>
      <c r="B15134" s="73">
        <f t="shared" si="1"/>
        <v>42282</v>
      </c>
      <c r="C15134" s="74">
        <f>IF(NewCustomer="Yes", IF(COUNTIF($I$2:$I$11,B15134)&gt;0,0,WEEKDAY(B15134,2)),IF(COUNTIF($I$2:$I$21,B15134)&gt;0,0,WEEKDAY(B15134,2)))</f>
        <v>1</v>
      </c>
      <c r="D15134" s="74">
        <f t="shared" si="2"/>
        <v>16</v>
      </c>
      <c r="E15134" s="12">
        <f>IFERROR(VLOOKUP(A15134,'IDAR Meter Data'!$A:$B,2,1),"")</f>
        <v>232</v>
      </c>
      <c r="F15134" s="75">
        <f>IF(CECCZ="CZ03",'Outside Temp'!B15134,IF(CECCZ="CZ04",'Outside Temp'!B15135,IF(CECCZ="CZ12",'Outside Temp'!B15136, IF(CECCZ="CZ13",'Outside Temp'!B15137))))</f>
        <v>71.8</v>
      </c>
      <c r="G15134" s="12">
        <f t="shared" si="3"/>
        <v>3</v>
      </c>
    </row>
    <row r="15135" ht="15.75" customHeight="1">
      <c r="A15135" s="13">
        <v>42282.677083333336</v>
      </c>
      <c r="B15135" s="73">
        <f t="shared" si="1"/>
        <v>42282</v>
      </c>
      <c r="C15135" s="74">
        <f>IF(NewCustomer="Yes", IF(COUNTIF($I$2:$I$11,B15135)&gt;0,0,WEEKDAY(B15135,2)),IF(COUNTIF($I$2:$I$21,B15135)&gt;0,0,WEEKDAY(B15135,2)))</f>
        <v>1</v>
      </c>
      <c r="D15135" s="74">
        <f t="shared" si="2"/>
        <v>16</v>
      </c>
      <c r="E15135" s="12">
        <f>IFERROR(VLOOKUP(A15135,'IDAR Meter Data'!$A:$B,2,1),"")</f>
        <v>237</v>
      </c>
      <c r="F15135" s="75">
        <f>IF(CECCZ="CZ03",'Outside Temp'!B15135,IF(CECCZ="CZ04",'Outside Temp'!B15136,IF(CECCZ="CZ12",'Outside Temp'!B15137, IF(CECCZ="CZ13",'Outside Temp'!B15138))))</f>
        <v>71.05</v>
      </c>
      <c r="G15135" s="12">
        <f t="shared" si="3"/>
        <v>3</v>
      </c>
    </row>
    <row r="15136" ht="15.75" customHeight="1">
      <c r="A15136" s="13">
        <v>42282.6875</v>
      </c>
      <c r="B15136" s="73">
        <f t="shared" si="1"/>
        <v>42282</v>
      </c>
      <c r="C15136" s="74">
        <f>IF(NewCustomer="Yes", IF(COUNTIF($I$2:$I$11,B15136)&gt;0,0,WEEKDAY(B15136,2)),IF(COUNTIF($I$2:$I$21,B15136)&gt;0,0,WEEKDAY(B15136,2)))</f>
        <v>1</v>
      </c>
      <c r="D15136" s="74">
        <f t="shared" si="2"/>
        <v>16</v>
      </c>
      <c r="E15136" s="12">
        <f>IFERROR(VLOOKUP(A15136,'IDAR Meter Data'!$A:$B,2,1),"")</f>
        <v>232</v>
      </c>
      <c r="F15136" s="75">
        <f>IF(CECCZ="CZ03",'Outside Temp'!B15136,IF(CECCZ="CZ04",'Outside Temp'!B15137,IF(CECCZ="CZ12",'Outside Temp'!B15138, IF(CECCZ="CZ13",'Outside Temp'!B15139))))</f>
        <v>70.3</v>
      </c>
      <c r="G15136" s="12">
        <f t="shared" si="3"/>
        <v>3</v>
      </c>
    </row>
    <row r="15137" ht="15.75" customHeight="1">
      <c r="A15137" s="13">
        <v>42282.697916666664</v>
      </c>
      <c r="B15137" s="73">
        <f t="shared" si="1"/>
        <v>42282</v>
      </c>
      <c r="C15137" s="74">
        <f>IF(NewCustomer="Yes", IF(COUNTIF($I$2:$I$11,B15137)&gt;0,0,WEEKDAY(B15137,2)),IF(COUNTIF($I$2:$I$21,B15137)&gt;0,0,WEEKDAY(B15137,2)))</f>
        <v>1</v>
      </c>
      <c r="D15137" s="74">
        <f t="shared" si="2"/>
        <v>16</v>
      </c>
      <c r="E15137" s="12">
        <f>IFERROR(VLOOKUP(A15137,'IDAR Meter Data'!$A:$B,2,1),"")</f>
        <v>241</v>
      </c>
      <c r="F15137" s="75">
        <f>IF(CECCZ="CZ03",'Outside Temp'!B15137,IF(CECCZ="CZ04",'Outside Temp'!B15138,IF(CECCZ="CZ12",'Outside Temp'!B15139, IF(CECCZ="CZ13",'Outside Temp'!B15140))))</f>
        <v>69.55</v>
      </c>
      <c r="G15137" s="12">
        <f t="shared" si="3"/>
        <v>2</v>
      </c>
    </row>
    <row r="15138" ht="15.75" customHeight="1">
      <c r="A15138" s="13">
        <v>42282.708333333336</v>
      </c>
      <c r="B15138" s="73">
        <f t="shared" si="1"/>
        <v>42282</v>
      </c>
      <c r="C15138" s="74">
        <f>IF(NewCustomer="Yes", IF(COUNTIF($I$2:$I$11,B15138)&gt;0,0,WEEKDAY(B15138,2)),IF(COUNTIF($I$2:$I$21,B15138)&gt;0,0,WEEKDAY(B15138,2)))</f>
        <v>1</v>
      </c>
      <c r="D15138" s="74">
        <f t="shared" si="2"/>
        <v>17</v>
      </c>
      <c r="E15138" s="12">
        <f>IFERROR(VLOOKUP(A15138,'IDAR Meter Data'!$A:$B,2,1),"")</f>
        <v>233</v>
      </c>
      <c r="F15138" s="75">
        <f>IF(CECCZ="CZ03",'Outside Temp'!B15138,IF(CECCZ="CZ04",'Outside Temp'!B15139,IF(CECCZ="CZ12",'Outside Temp'!B15140, IF(CECCZ="CZ13",'Outside Temp'!B15141))))</f>
        <v>68.93333333</v>
      </c>
      <c r="G15138" s="12">
        <f t="shared" si="3"/>
        <v>2</v>
      </c>
    </row>
    <row r="15139" ht="15.75" customHeight="1">
      <c r="A15139" s="13">
        <v>42282.71875</v>
      </c>
      <c r="B15139" s="73">
        <f t="shared" si="1"/>
        <v>42282</v>
      </c>
      <c r="C15139" s="74">
        <f>IF(NewCustomer="Yes", IF(COUNTIF($I$2:$I$11,B15139)&gt;0,0,WEEKDAY(B15139,2)),IF(COUNTIF($I$2:$I$21,B15139)&gt;0,0,WEEKDAY(B15139,2)))</f>
        <v>1</v>
      </c>
      <c r="D15139" s="74">
        <f t="shared" si="2"/>
        <v>17</v>
      </c>
      <c r="E15139" s="12">
        <f>IFERROR(VLOOKUP(A15139,'IDAR Meter Data'!$A:$B,2,1),"")</f>
        <v>231</v>
      </c>
      <c r="F15139" s="75">
        <f>IF(CECCZ="CZ03",'Outside Temp'!B15139,IF(CECCZ="CZ04",'Outside Temp'!B15140,IF(CECCZ="CZ12",'Outside Temp'!B15141, IF(CECCZ="CZ13",'Outside Temp'!B15142))))</f>
        <v>68.68333333</v>
      </c>
      <c r="G15139" s="12">
        <f t="shared" si="3"/>
        <v>2</v>
      </c>
    </row>
    <row r="15140" ht="15.75" customHeight="1">
      <c r="A15140" s="13">
        <v>42282.729166666664</v>
      </c>
      <c r="B15140" s="73">
        <f t="shared" si="1"/>
        <v>42282</v>
      </c>
      <c r="C15140" s="74">
        <f>IF(NewCustomer="Yes", IF(COUNTIF($I$2:$I$11,B15140)&gt;0,0,WEEKDAY(B15140,2)),IF(COUNTIF($I$2:$I$21,B15140)&gt;0,0,WEEKDAY(B15140,2)))</f>
        <v>1</v>
      </c>
      <c r="D15140" s="74">
        <f t="shared" si="2"/>
        <v>17</v>
      </c>
      <c r="E15140" s="12">
        <f>IFERROR(VLOOKUP(A15140,'IDAR Meter Data'!$A:$B,2,1),"")</f>
        <v>229</v>
      </c>
      <c r="F15140" s="75">
        <f>IF(CECCZ="CZ03",'Outside Temp'!B15140,IF(CECCZ="CZ04",'Outside Temp'!B15141,IF(CECCZ="CZ12",'Outside Temp'!B15142, IF(CECCZ="CZ13",'Outside Temp'!B15143))))</f>
        <v>68.43333333</v>
      </c>
      <c r="G15140" s="12">
        <f t="shared" si="3"/>
        <v>2</v>
      </c>
    </row>
    <row r="15141" ht="15.75" customHeight="1">
      <c r="A15141" s="13">
        <v>42282.739583333336</v>
      </c>
      <c r="B15141" s="73">
        <f t="shared" si="1"/>
        <v>42282</v>
      </c>
      <c r="C15141" s="74">
        <f>IF(NewCustomer="Yes", IF(COUNTIF($I$2:$I$11,B15141)&gt;0,0,WEEKDAY(B15141,2)),IF(COUNTIF($I$2:$I$21,B15141)&gt;0,0,WEEKDAY(B15141,2)))</f>
        <v>1</v>
      </c>
      <c r="D15141" s="74">
        <f t="shared" si="2"/>
        <v>17</v>
      </c>
      <c r="E15141" s="12">
        <f>IFERROR(VLOOKUP(A15141,'IDAR Meter Data'!$A:$B,2,1),"")</f>
        <v>222</v>
      </c>
      <c r="F15141" s="75">
        <f>IF(CECCZ="CZ03",'Outside Temp'!B15141,IF(CECCZ="CZ04",'Outside Temp'!B15142,IF(CECCZ="CZ12",'Outside Temp'!B15143, IF(CECCZ="CZ13",'Outside Temp'!B15144))))</f>
        <v>68.18333333</v>
      </c>
      <c r="G15141" s="12">
        <f t="shared" si="3"/>
        <v>2</v>
      </c>
    </row>
    <row r="15142" ht="15.75" customHeight="1">
      <c r="A15142" s="13">
        <v>42282.75</v>
      </c>
      <c r="B15142" s="73">
        <f t="shared" si="1"/>
        <v>42282</v>
      </c>
      <c r="C15142" s="74">
        <f>IF(NewCustomer="Yes", IF(COUNTIF($I$2:$I$11,B15142)&gt;0,0,WEEKDAY(B15142,2)),IF(COUNTIF($I$2:$I$21,B15142)&gt;0,0,WEEKDAY(B15142,2)))</f>
        <v>1</v>
      </c>
      <c r="D15142" s="74">
        <f t="shared" si="2"/>
        <v>18</v>
      </c>
      <c r="E15142" s="12">
        <f>IFERROR(VLOOKUP(A15142,'IDAR Meter Data'!$A:$B,2,1),"")</f>
        <v>227</v>
      </c>
      <c r="F15142" s="75">
        <f>IF(CECCZ="CZ03",'Outside Temp'!B15142,IF(CECCZ="CZ04",'Outside Temp'!B15143,IF(CECCZ="CZ12",'Outside Temp'!B15144, IF(CECCZ="CZ13",'Outside Temp'!B15145))))</f>
        <v>67.93333333</v>
      </c>
      <c r="G15142" s="12">
        <f t="shared" si="3"/>
        <v>2</v>
      </c>
    </row>
    <row r="15143" ht="15.75" customHeight="1">
      <c r="A15143" s="13">
        <v>42282.760416666664</v>
      </c>
      <c r="B15143" s="73">
        <f t="shared" si="1"/>
        <v>42282</v>
      </c>
      <c r="C15143" s="74">
        <f>IF(NewCustomer="Yes", IF(COUNTIF($I$2:$I$11,B15143)&gt;0,0,WEEKDAY(B15143,2)),IF(COUNTIF($I$2:$I$21,B15143)&gt;0,0,WEEKDAY(B15143,2)))</f>
        <v>1</v>
      </c>
      <c r="D15143" s="74">
        <f t="shared" si="2"/>
        <v>18</v>
      </c>
      <c r="E15143" s="12">
        <f>IFERROR(VLOOKUP(A15143,'IDAR Meter Data'!$A:$B,2,1),"")</f>
        <v>227</v>
      </c>
      <c r="F15143" s="75">
        <f>IF(CECCZ="CZ03",'Outside Temp'!B15143,IF(CECCZ="CZ04",'Outside Temp'!B15144,IF(CECCZ="CZ12",'Outside Temp'!B15145, IF(CECCZ="CZ13",'Outside Temp'!B15146))))</f>
        <v>67.68333333</v>
      </c>
      <c r="G15143" s="12">
        <f t="shared" si="3"/>
        <v>2</v>
      </c>
    </row>
    <row r="15144" ht="15.75" customHeight="1">
      <c r="A15144" s="13">
        <v>42282.770833333336</v>
      </c>
      <c r="B15144" s="73">
        <f t="shared" si="1"/>
        <v>42282</v>
      </c>
      <c r="C15144" s="74">
        <f>IF(NewCustomer="Yes", IF(COUNTIF($I$2:$I$11,B15144)&gt;0,0,WEEKDAY(B15144,2)),IF(COUNTIF($I$2:$I$21,B15144)&gt;0,0,WEEKDAY(B15144,2)))</f>
        <v>1</v>
      </c>
      <c r="D15144" s="74">
        <f t="shared" si="2"/>
        <v>18</v>
      </c>
      <c r="E15144" s="12">
        <f>IFERROR(VLOOKUP(A15144,'IDAR Meter Data'!$A:$B,2,1),"")</f>
        <v>221</v>
      </c>
      <c r="F15144" s="75">
        <f>IF(CECCZ="CZ03",'Outside Temp'!B15144,IF(CECCZ="CZ04",'Outside Temp'!B15145,IF(CECCZ="CZ12",'Outside Temp'!B15146, IF(CECCZ="CZ13",'Outside Temp'!B15147))))</f>
        <v>67.43333333</v>
      </c>
      <c r="G15144" s="12">
        <f t="shared" si="3"/>
        <v>2</v>
      </c>
    </row>
    <row r="15145" ht="15.75" customHeight="1">
      <c r="A15145" s="13">
        <v>42282.78125</v>
      </c>
      <c r="B15145" s="73">
        <f t="shared" si="1"/>
        <v>42282</v>
      </c>
      <c r="C15145" s="74">
        <f>IF(NewCustomer="Yes", IF(COUNTIF($I$2:$I$11,B15145)&gt;0,0,WEEKDAY(B15145,2)),IF(COUNTIF($I$2:$I$21,B15145)&gt;0,0,WEEKDAY(B15145,2)))</f>
        <v>1</v>
      </c>
      <c r="D15145" s="74">
        <f t="shared" si="2"/>
        <v>18</v>
      </c>
      <c r="E15145" s="12">
        <f>IFERROR(VLOOKUP(A15145,'IDAR Meter Data'!$A:$B,2,1),"")</f>
        <v>218</v>
      </c>
      <c r="F15145" s="75">
        <f>IF(CECCZ="CZ03",'Outside Temp'!B15145,IF(CECCZ="CZ04",'Outside Temp'!B15146,IF(CECCZ="CZ12",'Outside Temp'!B15147, IF(CECCZ="CZ13",'Outside Temp'!B15148))))</f>
        <v>67.18333333</v>
      </c>
      <c r="G15145" s="12">
        <f t="shared" si="3"/>
        <v>2</v>
      </c>
    </row>
    <row r="15146" ht="15.75" customHeight="1">
      <c r="A15146" s="13">
        <v>42282.791666666664</v>
      </c>
      <c r="B15146" s="73">
        <f t="shared" si="1"/>
        <v>42282</v>
      </c>
      <c r="C15146" s="74">
        <f>IF(NewCustomer="Yes", IF(COUNTIF($I$2:$I$11,B15146)&gt;0,0,WEEKDAY(B15146,2)),IF(COUNTIF($I$2:$I$21,B15146)&gt;0,0,WEEKDAY(B15146,2)))</f>
        <v>1</v>
      </c>
      <c r="D15146" s="74">
        <f t="shared" si="2"/>
        <v>19</v>
      </c>
      <c r="E15146" s="12">
        <f>IFERROR(VLOOKUP(A15146,'IDAR Meter Data'!$A:$B,2,1),"")</f>
        <v>210</v>
      </c>
      <c r="F15146" s="75">
        <f>IF(CECCZ="CZ03",'Outside Temp'!B15146,IF(CECCZ="CZ04",'Outside Temp'!B15147,IF(CECCZ="CZ12",'Outside Temp'!B15148, IF(CECCZ="CZ13",'Outside Temp'!B15149))))</f>
        <v>66.93333333</v>
      </c>
      <c r="G15146" s="12">
        <f t="shared" si="3"/>
        <v>2</v>
      </c>
    </row>
    <row r="15147" ht="15.75" customHeight="1">
      <c r="A15147" s="13">
        <v>42282.802083333336</v>
      </c>
      <c r="B15147" s="73">
        <f t="shared" si="1"/>
        <v>42282</v>
      </c>
      <c r="C15147" s="74">
        <f>IF(NewCustomer="Yes", IF(COUNTIF($I$2:$I$11,B15147)&gt;0,0,WEEKDAY(B15147,2)),IF(COUNTIF($I$2:$I$21,B15147)&gt;0,0,WEEKDAY(B15147,2)))</f>
        <v>1</v>
      </c>
      <c r="D15147" s="74">
        <f t="shared" si="2"/>
        <v>19</v>
      </c>
      <c r="E15147" s="12">
        <f>IFERROR(VLOOKUP(A15147,'IDAR Meter Data'!$A:$B,2,1),"")</f>
        <v>126</v>
      </c>
      <c r="F15147" s="75">
        <f>IF(CECCZ="CZ03",'Outside Temp'!B15147,IF(CECCZ="CZ04",'Outside Temp'!B15148,IF(CECCZ="CZ12",'Outside Temp'!B15149, IF(CECCZ="CZ13",'Outside Temp'!B15150))))</f>
        <v>66.68333333</v>
      </c>
      <c r="G15147" s="12">
        <f t="shared" si="3"/>
        <v>2</v>
      </c>
    </row>
    <row r="15148" ht="15.75" customHeight="1">
      <c r="A15148" s="13">
        <v>42282.8125</v>
      </c>
      <c r="B15148" s="73">
        <f t="shared" si="1"/>
        <v>42282</v>
      </c>
      <c r="C15148" s="74">
        <f>IF(NewCustomer="Yes", IF(COUNTIF($I$2:$I$11,B15148)&gt;0,0,WEEKDAY(B15148,2)),IF(COUNTIF($I$2:$I$21,B15148)&gt;0,0,WEEKDAY(B15148,2)))</f>
        <v>1</v>
      </c>
      <c r="D15148" s="74">
        <f t="shared" si="2"/>
        <v>19</v>
      </c>
      <c r="E15148" s="12">
        <f>IFERROR(VLOOKUP(A15148,'IDAR Meter Data'!$A:$B,2,1),"")</f>
        <v>117</v>
      </c>
      <c r="F15148" s="75">
        <f>IF(CECCZ="CZ03",'Outside Temp'!B15148,IF(CECCZ="CZ04",'Outside Temp'!B15149,IF(CECCZ="CZ12",'Outside Temp'!B15150, IF(CECCZ="CZ13",'Outside Temp'!B15151))))</f>
        <v>66.43333333</v>
      </c>
      <c r="G15148" s="12">
        <f t="shared" si="3"/>
        <v>2</v>
      </c>
    </row>
    <row r="15149" ht="15.75" customHeight="1">
      <c r="A15149" s="13">
        <v>42282.822916666664</v>
      </c>
      <c r="B15149" s="73">
        <f t="shared" si="1"/>
        <v>42282</v>
      </c>
      <c r="C15149" s="74">
        <f>IF(NewCustomer="Yes", IF(COUNTIF($I$2:$I$11,B15149)&gt;0,0,WEEKDAY(B15149,2)),IF(COUNTIF($I$2:$I$21,B15149)&gt;0,0,WEEKDAY(B15149,2)))</f>
        <v>1</v>
      </c>
      <c r="D15149" s="74">
        <f t="shared" si="2"/>
        <v>19</v>
      </c>
      <c r="E15149" s="12">
        <f>IFERROR(VLOOKUP(A15149,'IDAR Meter Data'!$A:$B,2,1),"")</f>
        <v>118</v>
      </c>
      <c r="F15149" s="75">
        <f>IF(CECCZ="CZ03",'Outside Temp'!B15149,IF(CECCZ="CZ04",'Outside Temp'!B15150,IF(CECCZ="CZ12",'Outside Temp'!B15151, IF(CECCZ="CZ13",'Outside Temp'!B15152))))</f>
        <v>66.18333333</v>
      </c>
      <c r="G15149" s="12">
        <f t="shared" si="3"/>
        <v>2</v>
      </c>
    </row>
    <row r="15150" ht="15.75" customHeight="1">
      <c r="A15150" s="13">
        <v>42282.833333333336</v>
      </c>
      <c r="B15150" s="73">
        <f t="shared" si="1"/>
        <v>42282</v>
      </c>
      <c r="C15150" s="74">
        <f>IF(NewCustomer="Yes", IF(COUNTIF($I$2:$I$11,B15150)&gt;0,0,WEEKDAY(B15150,2)),IF(COUNTIF($I$2:$I$21,B15150)&gt;0,0,WEEKDAY(B15150,2)))</f>
        <v>1</v>
      </c>
      <c r="D15150" s="74">
        <f t="shared" si="2"/>
        <v>20</v>
      </c>
      <c r="E15150" s="12">
        <f>IFERROR(VLOOKUP(A15150,'IDAR Meter Data'!$A:$B,2,1),"")</f>
        <v>112</v>
      </c>
      <c r="F15150" s="75">
        <f>IF(CECCZ="CZ03",'Outside Temp'!B15150,IF(CECCZ="CZ04",'Outside Temp'!B15151,IF(CECCZ="CZ12",'Outside Temp'!B15152, IF(CECCZ="CZ13",'Outside Temp'!B15153))))</f>
        <v>65.93333333</v>
      </c>
      <c r="G15150" s="12">
        <f t="shared" si="3"/>
        <v>2</v>
      </c>
    </row>
    <row r="15151" ht="15.75" customHeight="1">
      <c r="A15151" s="13">
        <v>42282.84375</v>
      </c>
      <c r="B15151" s="73">
        <f t="shared" si="1"/>
        <v>42282</v>
      </c>
      <c r="C15151" s="74">
        <f>IF(NewCustomer="Yes", IF(COUNTIF($I$2:$I$11,B15151)&gt;0,0,WEEKDAY(B15151,2)),IF(COUNTIF($I$2:$I$21,B15151)&gt;0,0,WEEKDAY(B15151,2)))</f>
        <v>1</v>
      </c>
      <c r="D15151" s="74">
        <f t="shared" si="2"/>
        <v>20</v>
      </c>
      <c r="E15151" s="12">
        <f>IFERROR(VLOOKUP(A15151,'IDAR Meter Data'!$A:$B,2,1),"")</f>
        <v>119</v>
      </c>
      <c r="F15151" s="75">
        <f>IF(CECCZ="CZ03",'Outside Temp'!B15151,IF(CECCZ="CZ04",'Outside Temp'!B15152,IF(CECCZ="CZ12",'Outside Temp'!B15153, IF(CECCZ="CZ13",'Outside Temp'!B15154))))</f>
        <v>65.68333333</v>
      </c>
      <c r="G15151" s="12">
        <f t="shared" si="3"/>
        <v>2</v>
      </c>
    </row>
    <row r="15152" ht="15.75" customHeight="1">
      <c r="A15152" s="13">
        <v>42282.854166666664</v>
      </c>
      <c r="B15152" s="73">
        <f t="shared" si="1"/>
        <v>42282</v>
      </c>
      <c r="C15152" s="74">
        <f>IF(NewCustomer="Yes", IF(COUNTIF($I$2:$I$11,B15152)&gt;0,0,WEEKDAY(B15152,2)),IF(COUNTIF($I$2:$I$21,B15152)&gt;0,0,WEEKDAY(B15152,2)))</f>
        <v>1</v>
      </c>
      <c r="D15152" s="74">
        <f t="shared" si="2"/>
        <v>20</v>
      </c>
      <c r="E15152" s="12">
        <f>IFERROR(VLOOKUP(A15152,'IDAR Meter Data'!$A:$B,2,1),"")</f>
        <v>113</v>
      </c>
      <c r="F15152" s="75">
        <f>IF(CECCZ="CZ03",'Outside Temp'!B15152,IF(CECCZ="CZ04",'Outside Temp'!B15153,IF(CECCZ="CZ12",'Outside Temp'!B15154, IF(CECCZ="CZ13",'Outside Temp'!B15155))))</f>
        <v>65.43333333</v>
      </c>
      <c r="G15152" s="12">
        <f t="shared" si="3"/>
        <v>2</v>
      </c>
    </row>
    <row r="15153" ht="15.75" customHeight="1">
      <c r="A15153" s="13">
        <v>42282.864583333336</v>
      </c>
      <c r="B15153" s="73">
        <f t="shared" si="1"/>
        <v>42282</v>
      </c>
      <c r="C15153" s="74">
        <f>IF(NewCustomer="Yes", IF(COUNTIF($I$2:$I$11,B15153)&gt;0,0,WEEKDAY(B15153,2)),IF(COUNTIF($I$2:$I$21,B15153)&gt;0,0,WEEKDAY(B15153,2)))</f>
        <v>1</v>
      </c>
      <c r="D15153" s="74">
        <f t="shared" si="2"/>
        <v>20</v>
      </c>
      <c r="E15153" s="12">
        <f>IFERROR(VLOOKUP(A15153,'IDAR Meter Data'!$A:$B,2,1),"")</f>
        <v>110</v>
      </c>
      <c r="F15153" s="75">
        <f>IF(CECCZ="CZ03",'Outside Temp'!B15153,IF(CECCZ="CZ04",'Outside Temp'!B15154,IF(CECCZ="CZ12",'Outside Temp'!B15155, IF(CECCZ="CZ13",'Outside Temp'!B15156))))</f>
        <v>65.18333333</v>
      </c>
      <c r="G15153" s="12">
        <f t="shared" si="3"/>
        <v>2</v>
      </c>
    </row>
    <row r="15154" ht="15.75" customHeight="1">
      <c r="A15154" s="13">
        <v>42282.875</v>
      </c>
      <c r="B15154" s="73">
        <f t="shared" si="1"/>
        <v>42282</v>
      </c>
      <c r="C15154" s="74">
        <f>IF(NewCustomer="Yes", IF(COUNTIF($I$2:$I$11,B15154)&gt;0,0,WEEKDAY(B15154,2)),IF(COUNTIF($I$2:$I$21,B15154)&gt;0,0,WEEKDAY(B15154,2)))</f>
        <v>1</v>
      </c>
      <c r="D15154" s="74">
        <f t="shared" si="2"/>
        <v>21</v>
      </c>
      <c r="E15154" s="12">
        <f>IFERROR(VLOOKUP(A15154,'IDAR Meter Data'!$A:$B,2,1),"")</f>
        <v>106</v>
      </c>
      <c r="F15154" s="75">
        <f>IF(CECCZ="CZ03",'Outside Temp'!B15154,IF(CECCZ="CZ04",'Outside Temp'!B15155,IF(CECCZ="CZ12",'Outside Temp'!B15156, IF(CECCZ="CZ13",'Outside Temp'!B15157))))</f>
        <v>65</v>
      </c>
      <c r="G15154" s="12">
        <f t="shared" si="3"/>
        <v>1</v>
      </c>
    </row>
    <row r="15155" ht="15.75" customHeight="1">
      <c r="A15155" s="13">
        <v>42282.885416666664</v>
      </c>
      <c r="B15155" s="73">
        <f t="shared" si="1"/>
        <v>42282</v>
      </c>
      <c r="C15155" s="74">
        <f>IF(NewCustomer="Yes", IF(COUNTIF($I$2:$I$11,B15155)&gt;0,0,WEEKDAY(B15155,2)),IF(COUNTIF($I$2:$I$21,B15155)&gt;0,0,WEEKDAY(B15155,2)))</f>
        <v>1</v>
      </c>
      <c r="D15155" s="74">
        <f t="shared" si="2"/>
        <v>21</v>
      </c>
      <c r="E15155" s="12">
        <f>IFERROR(VLOOKUP(A15155,'IDAR Meter Data'!$A:$B,2,1),"")</f>
        <v>114</v>
      </c>
      <c r="F15155" s="75">
        <f>IF(CECCZ="CZ03",'Outside Temp'!B15155,IF(CECCZ="CZ04",'Outside Temp'!B15156,IF(CECCZ="CZ12",'Outside Temp'!B15157, IF(CECCZ="CZ13",'Outside Temp'!B15158))))</f>
        <v>65</v>
      </c>
      <c r="G15155" s="12">
        <f t="shared" si="3"/>
        <v>1</v>
      </c>
    </row>
    <row r="15156" ht="15.75" customHeight="1">
      <c r="A15156" s="13">
        <v>42282.895833333336</v>
      </c>
      <c r="B15156" s="73">
        <f t="shared" si="1"/>
        <v>42282</v>
      </c>
      <c r="C15156" s="74">
        <f>IF(NewCustomer="Yes", IF(COUNTIF($I$2:$I$11,B15156)&gt;0,0,WEEKDAY(B15156,2)),IF(COUNTIF($I$2:$I$21,B15156)&gt;0,0,WEEKDAY(B15156,2)))</f>
        <v>1</v>
      </c>
      <c r="D15156" s="74">
        <f t="shared" si="2"/>
        <v>21</v>
      </c>
      <c r="E15156" s="12">
        <f>IFERROR(VLOOKUP(A15156,'IDAR Meter Data'!$A:$B,2,1),"")</f>
        <v>103</v>
      </c>
      <c r="F15156" s="75">
        <f>IF(CECCZ="CZ03",'Outside Temp'!B15156,IF(CECCZ="CZ04",'Outside Temp'!B15157,IF(CECCZ="CZ12",'Outside Temp'!B15158, IF(CECCZ="CZ13",'Outside Temp'!B15159))))</f>
        <v>65</v>
      </c>
      <c r="G15156" s="12">
        <f t="shared" si="3"/>
        <v>1</v>
      </c>
    </row>
    <row r="15157" ht="15.75" customHeight="1">
      <c r="A15157" s="13">
        <v>42282.90625</v>
      </c>
      <c r="B15157" s="73">
        <f t="shared" si="1"/>
        <v>42282</v>
      </c>
      <c r="C15157" s="74">
        <f>IF(NewCustomer="Yes", IF(COUNTIF($I$2:$I$11,B15157)&gt;0,0,WEEKDAY(B15157,2)),IF(COUNTIF($I$2:$I$21,B15157)&gt;0,0,WEEKDAY(B15157,2)))</f>
        <v>1</v>
      </c>
      <c r="D15157" s="74">
        <f t="shared" si="2"/>
        <v>21</v>
      </c>
      <c r="E15157" s="12">
        <f>IFERROR(VLOOKUP(A15157,'IDAR Meter Data'!$A:$B,2,1),"")</f>
        <v>108</v>
      </c>
      <c r="F15157" s="75">
        <f>IF(CECCZ="CZ03",'Outside Temp'!B15157,IF(CECCZ="CZ04",'Outside Temp'!B15158,IF(CECCZ="CZ12",'Outside Temp'!B15159, IF(CECCZ="CZ13",'Outside Temp'!B15160))))</f>
        <v>65</v>
      </c>
      <c r="G15157" s="12">
        <f t="shared" si="3"/>
        <v>1</v>
      </c>
    </row>
    <row r="15158" ht="15.75" customHeight="1">
      <c r="A15158" s="13">
        <v>42282.916666666664</v>
      </c>
      <c r="B15158" s="73">
        <f t="shared" si="1"/>
        <v>42282</v>
      </c>
      <c r="C15158" s="74">
        <f>IF(NewCustomer="Yes", IF(COUNTIF($I$2:$I$11,B15158)&gt;0,0,WEEKDAY(B15158,2)),IF(COUNTIF($I$2:$I$21,B15158)&gt;0,0,WEEKDAY(B15158,2)))</f>
        <v>1</v>
      </c>
      <c r="D15158" s="74">
        <f t="shared" si="2"/>
        <v>22</v>
      </c>
      <c r="E15158" s="12">
        <f>IFERROR(VLOOKUP(A15158,'IDAR Meter Data'!$A:$B,2,1),"")</f>
        <v>99</v>
      </c>
      <c r="F15158" s="75">
        <f>IF(CECCZ="CZ03",'Outside Temp'!B15158,IF(CECCZ="CZ04",'Outside Temp'!B15159,IF(CECCZ="CZ12",'Outside Temp'!B15160, IF(CECCZ="CZ13",'Outside Temp'!B15161))))</f>
        <v>64.93333333</v>
      </c>
      <c r="G15158" s="12">
        <f t="shared" si="3"/>
        <v>1</v>
      </c>
    </row>
    <row r="15159" ht="15.75" customHeight="1">
      <c r="A15159" s="13">
        <v>42282.927083333336</v>
      </c>
      <c r="B15159" s="73">
        <f t="shared" si="1"/>
        <v>42282</v>
      </c>
      <c r="C15159" s="74">
        <f>IF(NewCustomer="Yes", IF(COUNTIF($I$2:$I$11,B15159)&gt;0,0,WEEKDAY(B15159,2)),IF(COUNTIF($I$2:$I$21,B15159)&gt;0,0,WEEKDAY(B15159,2)))</f>
        <v>1</v>
      </c>
      <c r="D15159" s="74">
        <f t="shared" si="2"/>
        <v>22</v>
      </c>
      <c r="E15159" s="12">
        <f>IFERROR(VLOOKUP(A15159,'IDAR Meter Data'!$A:$B,2,1),"")</f>
        <v>110</v>
      </c>
      <c r="F15159" s="75">
        <f>IF(CECCZ="CZ03",'Outside Temp'!B15159,IF(CECCZ="CZ04",'Outside Temp'!B15160,IF(CECCZ="CZ12",'Outside Temp'!B15161, IF(CECCZ="CZ13",'Outside Temp'!B15162))))</f>
        <v>64.68333333</v>
      </c>
      <c r="G15159" s="12">
        <f t="shared" si="3"/>
        <v>1</v>
      </c>
    </row>
    <row r="15160" ht="15.75" customHeight="1">
      <c r="A15160" s="13">
        <v>42282.9375</v>
      </c>
      <c r="B15160" s="73">
        <f t="shared" si="1"/>
        <v>42282</v>
      </c>
      <c r="C15160" s="74">
        <f>IF(NewCustomer="Yes", IF(COUNTIF($I$2:$I$11,B15160)&gt;0,0,WEEKDAY(B15160,2)),IF(COUNTIF($I$2:$I$21,B15160)&gt;0,0,WEEKDAY(B15160,2)))</f>
        <v>1</v>
      </c>
      <c r="D15160" s="74">
        <f t="shared" si="2"/>
        <v>22</v>
      </c>
      <c r="E15160" s="12">
        <f>IFERROR(VLOOKUP(A15160,'IDAR Meter Data'!$A:$B,2,1),"")</f>
        <v>107</v>
      </c>
      <c r="F15160" s="75">
        <f>IF(CECCZ="CZ03",'Outside Temp'!B15160,IF(CECCZ="CZ04",'Outside Temp'!B15161,IF(CECCZ="CZ12",'Outside Temp'!B15162, IF(CECCZ="CZ13",'Outside Temp'!B15163))))</f>
        <v>64.43333333</v>
      </c>
      <c r="G15160" s="12">
        <f t="shared" si="3"/>
        <v>1</v>
      </c>
    </row>
    <row r="15161" ht="15.75" customHeight="1">
      <c r="A15161" s="13">
        <v>42282.947916666664</v>
      </c>
      <c r="B15161" s="73">
        <f t="shared" si="1"/>
        <v>42282</v>
      </c>
      <c r="C15161" s="74">
        <f>IF(NewCustomer="Yes", IF(COUNTIF($I$2:$I$11,B15161)&gt;0,0,WEEKDAY(B15161,2)),IF(COUNTIF($I$2:$I$21,B15161)&gt;0,0,WEEKDAY(B15161,2)))</f>
        <v>1</v>
      </c>
      <c r="D15161" s="74">
        <f t="shared" si="2"/>
        <v>22</v>
      </c>
      <c r="E15161" s="12">
        <f>IFERROR(VLOOKUP(A15161,'IDAR Meter Data'!$A:$B,2,1),"")</f>
        <v>105</v>
      </c>
      <c r="F15161" s="75">
        <f>IF(CECCZ="CZ03",'Outside Temp'!B15161,IF(CECCZ="CZ04",'Outside Temp'!B15162,IF(CECCZ="CZ12",'Outside Temp'!B15163, IF(CECCZ="CZ13",'Outside Temp'!B15164))))</f>
        <v>64.18333333</v>
      </c>
      <c r="G15161" s="12">
        <f t="shared" si="3"/>
        <v>1</v>
      </c>
    </row>
    <row r="15162" ht="15.75" customHeight="1">
      <c r="A15162" s="13">
        <v>42282.958333333336</v>
      </c>
      <c r="B15162" s="73">
        <f t="shared" si="1"/>
        <v>42282</v>
      </c>
      <c r="C15162" s="74">
        <f>IF(NewCustomer="Yes", IF(COUNTIF($I$2:$I$11,B15162)&gt;0,0,WEEKDAY(B15162,2)),IF(COUNTIF($I$2:$I$21,B15162)&gt;0,0,WEEKDAY(B15162,2)))</f>
        <v>1</v>
      </c>
      <c r="D15162" s="74">
        <f t="shared" si="2"/>
        <v>23</v>
      </c>
      <c r="E15162" s="12">
        <f>IFERROR(VLOOKUP(A15162,'IDAR Meter Data'!$A:$B,2,1),"")</f>
        <v>104</v>
      </c>
      <c r="F15162" s="75">
        <f>IF(CECCZ="CZ03",'Outside Temp'!B15162,IF(CECCZ="CZ04",'Outside Temp'!B15163,IF(CECCZ="CZ12",'Outside Temp'!B15164, IF(CECCZ="CZ13",'Outside Temp'!B15165))))</f>
        <v>63.86666667</v>
      </c>
      <c r="G15162" s="12">
        <f t="shared" si="3"/>
        <v>1</v>
      </c>
    </row>
    <row r="15163" ht="15.75" customHeight="1">
      <c r="A15163" s="13">
        <v>42282.96875</v>
      </c>
      <c r="B15163" s="73">
        <f t="shared" si="1"/>
        <v>42282</v>
      </c>
      <c r="C15163" s="74">
        <f>IF(NewCustomer="Yes", IF(COUNTIF($I$2:$I$11,B15163)&gt;0,0,WEEKDAY(B15163,2)),IF(COUNTIF($I$2:$I$21,B15163)&gt;0,0,WEEKDAY(B15163,2)))</f>
        <v>1</v>
      </c>
      <c r="D15163" s="74">
        <f t="shared" si="2"/>
        <v>23</v>
      </c>
      <c r="E15163" s="12">
        <f>IFERROR(VLOOKUP(A15163,'IDAR Meter Data'!$A:$B,2,1),"")</f>
        <v>102</v>
      </c>
      <c r="F15163" s="75">
        <f>IF(CECCZ="CZ03",'Outside Temp'!B15163,IF(CECCZ="CZ04",'Outside Temp'!B15164,IF(CECCZ="CZ12",'Outside Temp'!B15165, IF(CECCZ="CZ13",'Outside Temp'!B15166))))</f>
        <v>63.36666667</v>
      </c>
      <c r="G15163" s="12">
        <f t="shared" si="3"/>
        <v>1</v>
      </c>
    </row>
    <row r="15164" ht="15.75" customHeight="1">
      <c r="A15164" s="13">
        <v>42282.979166666664</v>
      </c>
      <c r="B15164" s="73">
        <f t="shared" si="1"/>
        <v>42282</v>
      </c>
      <c r="C15164" s="74">
        <f>IF(NewCustomer="Yes", IF(COUNTIF($I$2:$I$11,B15164)&gt;0,0,WEEKDAY(B15164,2)),IF(COUNTIF($I$2:$I$21,B15164)&gt;0,0,WEEKDAY(B15164,2)))</f>
        <v>1</v>
      </c>
      <c r="D15164" s="74">
        <f t="shared" si="2"/>
        <v>23</v>
      </c>
      <c r="E15164" s="12">
        <f>IFERROR(VLOOKUP(A15164,'IDAR Meter Data'!$A:$B,2,1),"")</f>
        <v>105</v>
      </c>
      <c r="F15164" s="75">
        <f>IF(CECCZ="CZ03",'Outside Temp'!B15164,IF(CECCZ="CZ04",'Outside Temp'!B15165,IF(CECCZ="CZ12",'Outside Temp'!B15166, IF(CECCZ="CZ13",'Outside Temp'!B15167))))</f>
        <v>62.86666667</v>
      </c>
      <c r="G15164" s="12">
        <f t="shared" si="3"/>
        <v>1</v>
      </c>
    </row>
    <row r="15165" ht="15.75" customHeight="1">
      <c r="A15165" s="13">
        <v>42282.989583333336</v>
      </c>
      <c r="B15165" s="73">
        <f t="shared" si="1"/>
        <v>42282</v>
      </c>
      <c r="C15165" s="74">
        <f>IF(NewCustomer="Yes", IF(COUNTIF($I$2:$I$11,B15165)&gt;0,0,WEEKDAY(B15165,2)),IF(COUNTIF($I$2:$I$21,B15165)&gt;0,0,WEEKDAY(B15165,2)))</f>
        <v>1</v>
      </c>
      <c r="D15165" s="74">
        <f t="shared" si="2"/>
        <v>23</v>
      </c>
      <c r="E15165" s="12">
        <f>IFERROR(VLOOKUP(A15165,'IDAR Meter Data'!$A:$B,2,1),"")</f>
        <v>107</v>
      </c>
      <c r="F15165" s="75">
        <f>IF(CECCZ="CZ03",'Outside Temp'!B15165,IF(CECCZ="CZ04",'Outside Temp'!B15166,IF(CECCZ="CZ12",'Outside Temp'!B15167, IF(CECCZ="CZ13",'Outside Temp'!B15168))))</f>
        <v>62.36666667</v>
      </c>
      <c r="G15165" s="12">
        <f t="shared" si="3"/>
        <v>1</v>
      </c>
    </row>
    <row r="15166" ht="15.75" customHeight="1">
      <c r="A15166" s="13">
        <v>42283.0</v>
      </c>
      <c r="B15166" s="73">
        <f t="shared" si="1"/>
        <v>42283</v>
      </c>
      <c r="C15166" s="74">
        <f>IF(NewCustomer="Yes", IF(COUNTIF($I$2:$I$11,B15166)&gt;0,0,WEEKDAY(B15166,2)),IF(COUNTIF($I$2:$I$21,B15166)&gt;0,0,WEEKDAY(B15166,2)))</f>
        <v>2</v>
      </c>
      <c r="D15166" s="74">
        <f t="shared" si="2"/>
        <v>0</v>
      </c>
      <c r="E15166" s="12">
        <f>IFERROR(VLOOKUP(A15166,'IDAR Meter Data'!$A:$B,2,1),"")</f>
        <v>104</v>
      </c>
      <c r="F15166" s="75">
        <f>IF(CECCZ="CZ03",'Outside Temp'!B15166,IF(CECCZ="CZ04",'Outside Temp'!B15167,IF(CECCZ="CZ12",'Outside Temp'!B15168, IF(CECCZ="CZ13",'Outside Temp'!B15169))))</f>
        <v>62.06666667</v>
      </c>
      <c r="G15166" s="12">
        <f t="shared" si="3"/>
        <v>1</v>
      </c>
    </row>
    <row r="15167" ht="15.75" customHeight="1">
      <c r="A15167" s="13">
        <v>42283.010416666664</v>
      </c>
      <c r="B15167" s="73">
        <f t="shared" si="1"/>
        <v>42283</v>
      </c>
      <c r="C15167" s="74">
        <f>IF(NewCustomer="Yes", IF(COUNTIF($I$2:$I$11,B15167)&gt;0,0,WEEKDAY(B15167,2)),IF(COUNTIF($I$2:$I$21,B15167)&gt;0,0,WEEKDAY(B15167,2)))</f>
        <v>2</v>
      </c>
      <c r="D15167" s="74">
        <f t="shared" si="2"/>
        <v>0</v>
      </c>
      <c r="E15167" s="12">
        <f>IFERROR(VLOOKUP(A15167,'IDAR Meter Data'!$A:$B,2,1),"")</f>
        <v>99</v>
      </c>
      <c r="F15167" s="75">
        <f>IF(CECCZ="CZ03",'Outside Temp'!B15167,IF(CECCZ="CZ04",'Outside Temp'!B15168,IF(CECCZ="CZ12",'Outside Temp'!B15169, IF(CECCZ="CZ13",'Outside Temp'!B15170))))</f>
        <v>62.31666667</v>
      </c>
      <c r="G15167" s="12">
        <f t="shared" si="3"/>
        <v>1</v>
      </c>
    </row>
    <row r="15168" ht="15.75" customHeight="1">
      <c r="A15168" s="13">
        <v>42283.020833333336</v>
      </c>
      <c r="B15168" s="73">
        <f t="shared" si="1"/>
        <v>42283</v>
      </c>
      <c r="C15168" s="74">
        <f>IF(NewCustomer="Yes", IF(COUNTIF($I$2:$I$11,B15168)&gt;0,0,WEEKDAY(B15168,2)),IF(COUNTIF($I$2:$I$21,B15168)&gt;0,0,WEEKDAY(B15168,2)))</f>
        <v>2</v>
      </c>
      <c r="D15168" s="74">
        <f t="shared" si="2"/>
        <v>0</v>
      </c>
      <c r="E15168" s="12">
        <f>IFERROR(VLOOKUP(A15168,'IDAR Meter Data'!$A:$B,2,1),"")</f>
        <v>104</v>
      </c>
      <c r="F15168" s="75">
        <f>IF(CECCZ="CZ03",'Outside Temp'!B15168,IF(CECCZ="CZ04",'Outside Temp'!B15169,IF(CECCZ="CZ12",'Outside Temp'!B15170, IF(CECCZ="CZ13",'Outside Temp'!B15171))))</f>
        <v>62.56666667</v>
      </c>
      <c r="G15168" s="12">
        <f t="shared" si="3"/>
        <v>1</v>
      </c>
    </row>
    <row r="15169" ht="15.75" customHeight="1">
      <c r="A15169" s="13">
        <v>42283.03125</v>
      </c>
      <c r="B15169" s="73">
        <f t="shared" si="1"/>
        <v>42283</v>
      </c>
      <c r="C15169" s="74">
        <f>IF(NewCustomer="Yes", IF(COUNTIF($I$2:$I$11,B15169)&gt;0,0,WEEKDAY(B15169,2)),IF(COUNTIF($I$2:$I$21,B15169)&gt;0,0,WEEKDAY(B15169,2)))</f>
        <v>2</v>
      </c>
      <c r="D15169" s="74">
        <f t="shared" si="2"/>
        <v>0</v>
      </c>
      <c r="E15169" s="12">
        <f>IFERROR(VLOOKUP(A15169,'IDAR Meter Data'!$A:$B,2,1),"")</f>
        <v>110</v>
      </c>
      <c r="F15169" s="75">
        <f>IF(CECCZ="CZ03",'Outside Temp'!B15169,IF(CECCZ="CZ04",'Outside Temp'!B15170,IF(CECCZ="CZ12",'Outside Temp'!B15171, IF(CECCZ="CZ13",'Outside Temp'!B15172))))</f>
        <v>62.81666667</v>
      </c>
      <c r="G15169" s="12">
        <f t="shared" si="3"/>
        <v>1</v>
      </c>
    </row>
    <row r="15170" ht="15.75" customHeight="1">
      <c r="A15170" s="13">
        <v>42283.041666666664</v>
      </c>
      <c r="B15170" s="73">
        <f t="shared" si="1"/>
        <v>42283</v>
      </c>
      <c r="C15170" s="74">
        <f>IF(NewCustomer="Yes", IF(COUNTIF($I$2:$I$11,B15170)&gt;0,0,WEEKDAY(B15170,2)),IF(COUNTIF($I$2:$I$21,B15170)&gt;0,0,WEEKDAY(B15170,2)))</f>
        <v>2</v>
      </c>
      <c r="D15170" s="74">
        <f t="shared" si="2"/>
        <v>1</v>
      </c>
      <c r="E15170" s="12">
        <f>IFERROR(VLOOKUP(A15170,'IDAR Meter Data'!$A:$B,2,1),"")</f>
        <v>102</v>
      </c>
      <c r="F15170" s="75">
        <f>IF(CECCZ="CZ03",'Outside Temp'!B15170,IF(CECCZ="CZ04",'Outside Temp'!B15171,IF(CECCZ="CZ12",'Outside Temp'!B15172, IF(CECCZ="CZ13",'Outside Temp'!B15173))))</f>
        <v>63</v>
      </c>
      <c r="G15170" s="12">
        <f t="shared" si="3"/>
        <v>1</v>
      </c>
    </row>
    <row r="15171" ht="15.75" customHeight="1">
      <c r="A15171" s="13">
        <v>42283.052083333336</v>
      </c>
      <c r="B15171" s="73">
        <f t="shared" si="1"/>
        <v>42283</v>
      </c>
      <c r="C15171" s="74">
        <f>IF(NewCustomer="Yes", IF(COUNTIF($I$2:$I$11,B15171)&gt;0,0,WEEKDAY(B15171,2)),IF(COUNTIF($I$2:$I$21,B15171)&gt;0,0,WEEKDAY(B15171,2)))</f>
        <v>2</v>
      </c>
      <c r="D15171" s="74">
        <f t="shared" si="2"/>
        <v>1</v>
      </c>
      <c r="E15171" s="12">
        <f>IFERROR(VLOOKUP(A15171,'IDAR Meter Data'!$A:$B,2,1),"")</f>
        <v>104</v>
      </c>
      <c r="F15171" s="75">
        <f>IF(CECCZ="CZ03",'Outside Temp'!B15171,IF(CECCZ="CZ04",'Outside Temp'!B15172,IF(CECCZ="CZ12",'Outside Temp'!B15173, IF(CECCZ="CZ13",'Outside Temp'!B15174))))</f>
        <v>63</v>
      </c>
      <c r="G15171" s="12">
        <f t="shared" si="3"/>
        <v>1</v>
      </c>
    </row>
    <row r="15172" ht="15.75" customHeight="1">
      <c r="A15172" s="13">
        <v>42283.0625</v>
      </c>
      <c r="B15172" s="73">
        <f t="shared" si="1"/>
        <v>42283</v>
      </c>
      <c r="C15172" s="74">
        <f>IF(NewCustomer="Yes", IF(COUNTIF($I$2:$I$11,B15172)&gt;0,0,WEEKDAY(B15172,2)),IF(COUNTIF($I$2:$I$21,B15172)&gt;0,0,WEEKDAY(B15172,2)))</f>
        <v>2</v>
      </c>
      <c r="D15172" s="74">
        <f t="shared" si="2"/>
        <v>1</v>
      </c>
      <c r="E15172" s="12">
        <f>IFERROR(VLOOKUP(A15172,'IDAR Meter Data'!$A:$B,2,1),"")</f>
        <v>98</v>
      </c>
      <c r="F15172" s="75">
        <f>IF(CECCZ="CZ03",'Outside Temp'!B15172,IF(CECCZ="CZ04",'Outside Temp'!B15173,IF(CECCZ="CZ12",'Outside Temp'!B15174, IF(CECCZ="CZ13",'Outside Temp'!B15175))))</f>
        <v>63</v>
      </c>
      <c r="G15172" s="12">
        <f t="shared" si="3"/>
        <v>1</v>
      </c>
    </row>
    <row r="15173" ht="15.75" customHeight="1">
      <c r="A15173" s="13">
        <v>42283.072916666664</v>
      </c>
      <c r="B15173" s="73">
        <f t="shared" si="1"/>
        <v>42283</v>
      </c>
      <c r="C15173" s="74">
        <f>IF(NewCustomer="Yes", IF(COUNTIF($I$2:$I$11,B15173)&gt;0,0,WEEKDAY(B15173,2)),IF(COUNTIF($I$2:$I$21,B15173)&gt;0,0,WEEKDAY(B15173,2)))</f>
        <v>2</v>
      </c>
      <c r="D15173" s="74">
        <f t="shared" si="2"/>
        <v>1</v>
      </c>
      <c r="E15173" s="12">
        <f>IFERROR(VLOOKUP(A15173,'IDAR Meter Data'!$A:$B,2,1),"")</f>
        <v>101</v>
      </c>
      <c r="F15173" s="75">
        <f>IF(CECCZ="CZ03",'Outside Temp'!B15173,IF(CECCZ="CZ04",'Outside Temp'!B15174,IF(CECCZ="CZ12",'Outside Temp'!B15175, IF(CECCZ="CZ13",'Outside Temp'!B15176))))</f>
        <v>63</v>
      </c>
      <c r="G15173" s="12">
        <f t="shared" si="3"/>
        <v>1</v>
      </c>
    </row>
    <row r="15174" ht="15.75" customHeight="1">
      <c r="A15174" s="13">
        <v>42283.083333333336</v>
      </c>
      <c r="B15174" s="73">
        <f t="shared" si="1"/>
        <v>42283</v>
      </c>
      <c r="C15174" s="74">
        <f>IF(NewCustomer="Yes", IF(COUNTIF($I$2:$I$11,B15174)&gt;0,0,WEEKDAY(B15174,2)),IF(COUNTIF($I$2:$I$21,B15174)&gt;0,0,WEEKDAY(B15174,2)))</f>
        <v>2</v>
      </c>
      <c r="D15174" s="74">
        <f t="shared" si="2"/>
        <v>2</v>
      </c>
      <c r="E15174" s="12">
        <f>IFERROR(VLOOKUP(A15174,'IDAR Meter Data'!$A:$B,2,1),"")</f>
        <v>104</v>
      </c>
      <c r="F15174" s="75">
        <f>IF(CECCZ="CZ03",'Outside Temp'!B15174,IF(CECCZ="CZ04",'Outside Temp'!B15175,IF(CECCZ="CZ12",'Outside Temp'!B15176, IF(CECCZ="CZ13",'Outside Temp'!B15177))))</f>
        <v>62.93333333</v>
      </c>
      <c r="G15174" s="12">
        <f t="shared" si="3"/>
        <v>1</v>
      </c>
    </row>
    <row r="15175" ht="15.75" customHeight="1">
      <c r="A15175" s="13">
        <v>42283.09375</v>
      </c>
      <c r="B15175" s="73">
        <f t="shared" si="1"/>
        <v>42283</v>
      </c>
      <c r="C15175" s="74">
        <f>IF(NewCustomer="Yes", IF(COUNTIF($I$2:$I$11,B15175)&gt;0,0,WEEKDAY(B15175,2)),IF(COUNTIF($I$2:$I$21,B15175)&gt;0,0,WEEKDAY(B15175,2)))</f>
        <v>2</v>
      </c>
      <c r="D15175" s="74">
        <f t="shared" si="2"/>
        <v>2</v>
      </c>
      <c r="E15175" s="12">
        <f>IFERROR(VLOOKUP(A15175,'IDAR Meter Data'!$A:$B,2,1),"")</f>
        <v>98</v>
      </c>
      <c r="F15175" s="75">
        <f>IF(CECCZ="CZ03",'Outside Temp'!B15175,IF(CECCZ="CZ04",'Outside Temp'!B15176,IF(CECCZ="CZ12",'Outside Temp'!B15177, IF(CECCZ="CZ13",'Outside Temp'!B15178))))</f>
        <v>62.68333333</v>
      </c>
      <c r="G15175" s="12">
        <f t="shared" si="3"/>
        <v>1</v>
      </c>
    </row>
    <row r="15176" ht="15.75" customHeight="1">
      <c r="A15176" s="13">
        <v>42283.104166666664</v>
      </c>
      <c r="B15176" s="73">
        <f t="shared" si="1"/>
        <v>42283</v>
      </c>
      <c r="C15176" s="74">
        <f>IF(NewCustomer="Yes", IF(COUNTIF($I$2:$I$11,B15176)&gt;0,0,WEEKDAY(B15176,2)),IF(COUNTIF($I$2:$I$21,B15176)&gt;0,0,WEEKDAY(B15176,2)))</f>
        <v>2</v>
      </c>
      <c r="D15176" s="74">
        <f t="shared" si="2"/>
        <v>2</v>
      </c>
      <c r="E15176" s="12">
        <f>IFERROR(VLOOKUP(A15176,'IDAR Meter Data'!$A:$B,2,1),"")</f>
        <v>107</v>
      </c>
      <c r="F15176" s="75">
        <f>IF(CECCZ="CZ03",'Outside Temp'!B15176,IF(CECCZ="CZ04",'Outside Temp'!B15177,IF(CECCZ="CZ12",'Outside Temp'!B15178, IF(CECCZ="CZ13",'Outside Temp'!B15179))))</f>
        <v>62.43333333</v>
      </c>
      <c r="G15176" s="12">
        <f t="shared" si="3"/>
        <v>1</v>
      </c>
    </row>
    <row r="15177" ht="15.75" customHeight="1">
      <c r="A15177" s="13">
        <v>42283.114583333336</v>
      </c>
      <c r="B15177" s="73">
        <f t="shared" si="1"/>
        <v>42283</v>
      </c>
      <c r="C15177" s="74">
        <f>IF(NewCustomer="Yes", IF(COUNTIF($I$2:$I$11,B15177)&gt;0,0,WEEKDAY(B15177,2)),IF(COUNTIF($I$2:$I$21,B15177)&gt;0,0,WEEKDAY(B15177,2)))</f>
        <v>2</v>
      </c>
      <c r="D15177" s="74">
        <f t="shared" si="2"/>
        <v>2</v>
      </c>
      <c r="E15177" s="12">
        <f>IFERROR(VLOOKUP(A15177,'IDAR Meter Data'!$A:$B,2,1),"")</f>
        <v>101</v>
      </c>
      <c r="F15177" s="75">
        <f>IF(CECCZ="CZ03",'Outside Temp'!B15177,IF(CECCZ="CZ04",'Outside Temp'!B15178,IF(CECCZ="CZ12",'Outside Temp'!B15179, IF(CECCZ="CZ13",'Outside Temp'!B15180))))</f>
        <v>62.18333333</v>
      </c>
      <c r="G15177" s="12">
        <f t="shared" si="3"/>
        <v>1</v>
      </c>
    </row>
    <row r="15178" ht="15.75" customHeight="1">
      <c r="A15178" s="13">
        <v>42283.125</v>
      </c>
      <c r="B15178" s="73">
        <f t="shared" si="1"/>
        <v>42283</v>
      </c>
      <c r="C15178" s="74">
        <f>IF(NewCustomer="Yes", IF(COUNTIF($I$2:$I$11,B15178)&gt;0,0,WEEKDAY(B15178,2)),IF(COUNTIF($I$2:$I$21,B15178)&gt;0,0,WEEKDAY(B15178,2)))</f>
        <v>2</v>
      </c>
      <c r="D15178" s="74">
        <f t="shared" si="2"/>
        <v>3</v>
      </c>
      <c r="E15178" s="12">
        <f>IFERROR(VLOOKUP(A15178,'IDAR Meter Data'!$A:$B,2,1),"")</f>
        <v>100</v>
      </c>
      <c r="F15178" s="75">
        <f>IF(CECCZ="CZ03",'Outside Temp'!B15178,IF(CECCZ="CZ04",'Outside Temp'!B15179,IF(CECCZ="CZ12",'Outside Temp'!B15180, IF(CECCZ="CZ13",'Outside Temp'!B15181))))</f>
        <v>61.86666667</v>
      </c>
      <c r="G15178" s="12">
        <f t="shared" si="3"/>
        <v>1</v>
      </c>
    </row>
    <row r="15179" ht="15.75" customHeight="1">
      <c r="A15179" s="13">
        <v>42283.135416666664</v>
      </c>
      <c r="B15179" s="73">
        <f t="shared" si="1"/>
        <v>42283</v>
      </c>
      <c r="C15179" s="74">
        <f>IF(NewCustomer="Yes", IF(COUNTIF($I$2:$I$11,B15179)&gt;0,0,WEEKDAY(B15179,2)),IF(COUNTIF($I$2:$I$21,B15179)&gt;0,0,WEEKDAY(B15179,2)))</f>
        <v>2</v>
      </c>
      <c r="D15179" s="74">
        <f t="shared" si="2"/>
        <v>3</v>
      </c>
      <c r="E15179" s="12">
        <f>IFERROR(VLOOKUP(A15179,'IDAR Meter Data'!$A:$B,2,1),"")</f>
        <v>100</v>
      </c>
      <c r="F15179" s="75">
        <f>IF(CECCZ="CZ03",'Outside Temp'!B15179,IF(CECCZ="CZ04",'Outside Temp'!B15180,IF(CECCZ="CZ12",'Outside Temp'!B15181, IF(CECCZ="CZ13",'Outside Temp'!B15182))))</f>
        <v>61.36666667</v>
      </c>
      <c r="G15179" s="12">
        <f t="shared" si="3"/>
        <v>1</v>
      </c>
    </row>
    <row r="15180" ht="15.75" customHeight="1">
      <c r="A15180" s="13">
        <v>42283.145833333336</v>
      </c>
      <c r="B15180" s="73">
        <f t="shared" si="1"/>
        <v>42283</v>
      </c>
      <c r="C15180" s="74">
        <f>IF(NewCustomer="Yes", IF(COUNTIF($I$2:$I$11,B15180)&gt;0,0,WEEKDAY(B15180,2)),IF(COUNTIF($I$2:$I$21,B15180)&gt;0,0,WEEKDAY(B15180,2)))</f>
        <v>2</v>
      </c>
      <c r="D15180" s="74">
        <f t="shared" si="2"/>
        <v>3</v>
      </c>
      <c r="E15180" s="12">
        <f>IFERROR(VLOOKUP(A15180,'IDAR Meter Data'!$A:$B,2,1),"")</f>
        <v>101</v>
      </c>
      <c r="F15180" s="75">
        <f>IF(CECCZ="CZ03",'Outside Temp'!B15180,IF(CECCZ="CZ04",'Outside Temp'!B15181,IF(CECCZ="CZ12",'Outside Temp'!B15182, IF(CECCZ="CZ13",'Outside Temp'!B15183))))</f>
        <v>60.86666667</v>
      </c>
      <c r="G15180" s="12">
        <f t="shared" si="3"/>
        <v>1</v>
      </c>
    </row>
    <row r="15181" ht="15.75" customHeight="1">
      <c r="A15181" s="13">
        <v>42283.15625</v>
      </c>
      <c r="B15181" s="73">
        <f t="shared" si="1"/>
        <v>42283</v>
      </c>
      <c r="C15181" s="74">
        <f>IF(NewCustomer="Yes", IF(COUNTIF($I$2:$I$11,B15181)&gt;0,0,WEEKDAY(B15181,2)),IF(COUNTIF($I$2:$I$21,B15181)&gt;0,0,WEEKDAY(B15181,2)))</f>
        <v>2</v>
      </c>
      <c r="D15181" s="74">
        <f t="shared" si="2"/>
        <v>3</v>
      </c>
      <c r="E15181" s="12">
        <f>IFERROR(VLOOKUP(A15181,'IDAR Meter Data'!$A:$B,2,1),"")</f>
        <v>100</v>
      </c>
      <c r="F15181" s="75">
        <f>IF(CECCZ="CZ03",'Outside Temp'!B15181,IF(CECCZ="CZ04",'Outside Temp'!B15182,IF(CECCZ="CZ12",'Outside Temp'!B15183, IF(CECCZ="CZ13",'Outside Temp'!B15184))))</f>
        <v>60.36666667</v>
      </c>
      <c r="G15181" s="12">
        <f t="shared" si="3"/>
        <v>1</v>
      </c>
    </row>
    <row r="15182" ht="15.75" customHeight="1">
      <c r="A15182" s="13">
        <v>42283.166666666664</v>
      </c>
      <c r="B15182" s="73">
        <f t="shared" si="1"/>
        <v>42283</v>
      </c>
      <c r="C15182" s="74">
        <f>IF(NewCustomer="Yes", IF(COUNTIF($I$2:$I$11,B15182)&gt;0,0,WEEKDAY(B15182,2)),IF(COUNTIF($I$2:$I$21,B15182)&gt;0,0,WEEKDAY(B15182,2)))</f>
        <v>2</v>
      </c>
      <c r="D15182" s="74">
        <f t="shared" si="2"/>
        <v>4</v>
      </c>
      <c r="E15182" s="12">
        <f>IFERROR(VLOOKUP(A15182,'IDAR Meter Data'!$A:$B,2,1),"")</f>
        <v>113</v>
      </c>
      <c r="F15182" s="75">
        <f>IF(CECCZ="CZ03",'Outside Temp'!B15182,IF(CECCZ="CZ04",'Outside Temp'!B15183,IF(CECCZ="CZ12",'Outside Temp'!B15184, IF(CECCZ="CZ13",'Outside Temp'!B15185))))</f>
        <v>60.06666667</v>
      </c>
      <c r="G15182" s="12">
        <f t="shared" si="3"/>
        <v>1</v>
      </c>
    </row>
    <row r="15183" ht="15.75" customHeight="1">
      <c r="A15183" s="13">
        <v>42283.177083333336</v>
      </c>
      <c r="B15183" s="73">
        <f t="shared" si="1"/>
        <v>42283</v>
      </c>
      <c r="C15183" s="74">
        <f>IF(NewCustomer="Yes", IF(COUNTIF($I$2:$I$11,B15183)&gt;0,0,WEEKDAY(B15183,2)),IF(COUNTIF($I$2:$I$21,B15183)&gt;0,0,WEEKDAY(B15183,2)))</f>
        <v>2</v>
      </c>
      <c r="D15183" s="74">
        <f t="shared" si="2"/>
        <v>4</v>
      </c>
      <c r="E15183" s="12">
        <f>IFERROR(VLOOKUP(A15183,'IDAR Meter Data'!$A:$B,2,1),"")</f>
        <v>103</v>
      </c>
      <c r="F15183" s="75">
        <f>IF(CECCZ="CZ03",'Outside Temp'!B15183,IF(CECCZ="CZ04",'Outside Temp'!B15184,IF(CECCZ="CZ12",'Outside Temp'!B15185, IF(CECCZ="CZ13",'Outside Temp'!B15186))))</f>
        <v>60.31666667</v>
      </c>
      <c r="G15183" s="12">
        <f t="shared" si="3"/>
        <v>1</v>
      </c>
    </row>
    <row r="15184" ht="15.75" customHeight="1">
      <c r="A15184" s="13">
        <v>42283.1875</v>
      </c>
      <c r="B15184" s="73">
        <f t="shared" si="1"/>
        <v>42283</v>
      </c>
      <c r="C15184" s="74">
        <f>IF(NewCustomer="Yes", IF(COUNTIF($I$2:$I$11,B15184)&gt;0,0,WEEKDAY(B15184,2)),IF(COUNTIF($I$2:$I$21,B15184)&gt;0,0,WEEKDAY(B15184,2)))</f>
        <v>2</v>
      </c>
      <c r="D15184" s="74">
        <f t="shared" si="2"/>
        <v>4</v>
      </c>
      <c r="E15184" s="12">
        <f>IFERROR(VLOOKUP(A15184,'IDAR Meter Data'!$A:$B,2,1),"")</f>
        <v>104</v>
      </c>
      <c r="F15184" s="75">
        <f>IF(CECCZ="CZ03",'Outside Temp'!B15184,IF(CECCZ="CZ04",'Outside Temp'!B15185,IF(CECCZ="CZ12",'Outside Temp'!B15186, IF(CECCZ="CZ13",'Outside Temp'!B15187))))</f>
        <v>60.56666667</v>
      </c>
      <c r="G15184" s="12">
        <f t="shared" si="3"/>
        <v>1</v>
      </c>
    </row>
    <row r="15185" ht="15.75" customHeight="1">
      <c r="A15185" s="13">
        <v>42283.197916666664</v>
      </c>
      <c r="B15185" s="73">
        <f t="shared" si="1"/>
        <v>42283</v>
      </c>
      <c r="C15185" s="74">
        <f>IF(NewCustomer="Yes", IF(COUNTIF($I$2:$I$11,B15185)&gt;0,0,WEEKDAY(B15185,2)),IF(COUNTIF($I$2:$I$21,B15185)&gt;0,0,WEEKDAY(B15185,2)))</f>
        <v>2</v>
      </c>
      <c r="D15185" s="74">
        <f t="shared" si="2"/>
        <v>4</v>
      </c>
      <c r="E15185" s="12">
        <f>IFERROR(VLOOKUP(A15185,'IDAR Meter Data'!$A:$B,2,1),"")</f>
        <v>101</v>
      </c>
      <c r="F15185" s="75">
        <f>IF(CECCZ="CZ03",'Outside Temp'!B15185,IF(CECCZ="CZ04",'Outside Temp'!B15186,IF(CECCZ="CZ12",'Outside Temp'!B15187, IF(CECCZ="CZ13",'Outside Temp'!B15188))))</f>
        <v>60.81666667</v>
      </c>
      <c r="G15185" s="12">
        <f t="shared" si="3"/>
        <v>1</v>
      </c>
    </row>
    <row r="15186" ht="15.75" customHeight="1">
      <c r="A15186" s="13">
        <v>42283.208333333336</v>
      </c>
      <c r="B15186" s="73">
        <f t="shared" si="1"/>
        <v>42283</v>
      </c>
      <c r="C15186" s="74">
        <f>IF(NewCustomer="Yes", IF(COUNTIF($I$2:$I$11,B15186)&gt;0,0,WEEKDAY(B15186,2)),IF(COUNTIF($I$2:$I$21,B15186)&gt;0,0,WEEKDAY(B15186,2)))</f>
        <v>2</v>
      </c>
      <c r="D15186" s="74">
        <f t="shared" si="2"/>
        <v>5</v>
      </c>
      <c r="E15186" s="12">
        <f>IFERROR(VLOOKUP(A15186,'IDAR Meter Data'!$A:$B,2,1),"")</f>
        <v>106</v>
      </c>
      <c r="F15186" s="75">
        <f>IF(CECCZ="CZ03",'Outside Temp'!B15186,IF(CECCZ="CZ04",'Outside Temp'!B15187,IF(CECCZ="CZ12",'Outside Temp'!B15188, IF(CECCZ="CZ13",'Outside Temp'!B15189))))</f>
        <v>60.93333333</v>
      </c>
      <c r="G15186" s="12">
        <f t="shared" si="3"/>
        <v>1</v>
      </c>
    </row>
    <row r="15187" ht="15.75" customHeight="1">
      <c r="A15187" s="13">
        <v>42283.21875</v>
      </c>
      <c r="B15187" s="73">
        <f t="shared" si="1"/>
        <v>42283</v>
      </c>
      <c r="C15187" s="74">
        <f>IF(NewCustomer="Yes", IF(COUNTIF($I$2:$I$11,B15187)&gt;0,0,WEEKDAY(B15187,2)),IF(COUNTIF($I$2:$I$21,B15187)&gt;0,0,WEEKDAY(B15187,2)))</f>
        <v>2</v>
      </c>
      <c r="D15187" s="74">
        <f t="shared" si="2"/>
        <v>5</v>
      </c>
      <c r="E15187" s="12">
        <f>IFERROR(VLOOKUP(A15187,'IDAR Meter Data'!$A:$B,2,1),"")</f>
        <v>107</v>
      </c>
      <c r="F15187" s="75">
        <f>IF(CECCZ="CZ03",'Outside Temp'!B15187,IF(CECCZ="CZ04",'Outside Temp'!B15188,IF(CECCZ="CZ12",'Outside Temp'!B15189, IF(CECCZ="CZ13",'Outside Temp'!B15190))))</f>
        <v>60.68333333</v>
      </c>
      <c r="G15187" s="12">
        <f t="shared" si="3"/>
        <v>1</v>
      </c>
    </row>
    <row r="15188" ht="15.75" customHeight="1">
      <c r="A15188" s="13">
        <v>42283.229166666664</v>
      </c>
      <c r="B15188" s="73">
        <f t="shared" si="1"/>
        <v>42283</v>
      </c>
      <c r="C15188" s="74">
        <f>IF(NewCustomer="Yes", IF(COUNTIF($I$2:$I$11,B15188)&gt;0,0,WEEKDAY(B15188,2)),IF(COUNTIF($I$2:$I$21,B15188)&gt;0,0,WEEKDAY(B15188,2)))</f>
        <v>2</v>
      </c>
      <c r="D15188" s="74">
        <f t="shared" si="2"/>
        <v>5</v>
      </c>
      <c r="E15188" s="12">
        <f>IFERROR(VLOOKUP(A15188,'IDAR Meter Data'!$A:$B,2,1),"")</f>
        <v>104</v>
      </c>
      <c r="F15188" s="75">
        <f>IF(CECCZ="CZ03",'Outside Temp'!B15188,IF(CECCZ="CZ04",'Outside Temp'!B15189,IF(CECCZ="CZ12",'Outside Temp'!B15190, IF(CECCZ="CZ13",'Outside Temp'!B15191))))</f>
        <v>60.43333333</v>
      </c>
      <c r="G15188" s="12">
        <f t="shared" si="3"/>
        <v>1</v>
      </c>
    </row>
    <row r="15189" ht="15.75" customHeight="1">
      <c r="A15189" s="13">
        <v>42283.239583333336</v>
      </c>
      <c r="B15189" s="73">
        <f t="shared" si="1"/>
        <v>42283</v>
      </c>
      <c r="C15189" s="74">
        <f>IF(NewCustomer="Yes", IF(COUNTIF($I$2:$I$11,B15189)&gt;0,0,WEEKDAY(B15189,2)),IF(COUNTIF($I$2:$I$21,B15189)&gt;0,0,WEEKDAY(B15189,2)))</f>
        <v>2</v>
      </c>
      <c r="D15189" s="74">
        <f t="shared" si="2"/>
        <v>5</v>
      </c>
      <c r="E15189" s="12">
        <f>IFERROR(VLOOKUP(A15189,'IDAR Meter Data'!$A:$B,2,1),"")</f>
        <v>98</v>
      </c>
      <c r="F15189" s="75">
        <f>IF(CECCZ="CZ03",'Outside Temp'!B15189,IF(CECCZ="CZ04",'Outside Temp'!B15190,IF(CECCZ="CZ12",'Outside Temp'!B15191, IF(CECCZ="CZ13",'Outside Temp'!B15192))))</f>
        <v>60.18333333</v>
      </c>
      <c r="G15189" s="12">
        <f t="shared" si="3"/>
        <v>1</v>
      </c>
    </row>
    <row r="15190" ht="15.75" customHeight="1">
      <c r="A15190" s="13">
        <v>42283.25</v>
      </c>
      <c r="B15190" s="73">
        <f t="shared" si="1"/>
        <v>42283</v>
      </c>
      <c r="C15190" s="74">
        <f>IF(NewCustomer="Yes", IF(COUNTIF($I$2:$I$11,B15190)&gt;0,0,WEEKDAY(B15190,2)),IF(COUNTIF($I$2:$I$21,B15190)&gt;0,0,WEEKDAY(B15190,2)))</f>
        <v>2</v>
      </c>
      <c r="D15190" s="74">
        <f t="shared" si="2"/>
        <v>6</v>
      </c>
      <c r="E15190" s="12">
        <f>IFERROR(VLOOKUP(A15190,'IDAR Meter Data'!$A:$B,2,1),"")</f>
        <v>104</v>
      </c>
      <c r="F15190" s="75">
        <f>IF(CECCZ="CZ03",'Outside Temp'!B15190,IF(CECCZ="CZ04",'Outside Temp'!B15191,IF(CECCZ="CZ12",'Outside Temp'!B15192, IF(CECCZ="CZ13",'Outside Temp'!B15193))))</f>
        <v>60.20689655</v>
      </c>
      <c r="G15190" s="12">
        <f t="shared" si="3"/>
        <v>1</v>
      </c>
    </row>
    <row r="15191" ht="15.75" customHeight="1">
      <c r="A15191" s="13">
        <v>42283.260416666664</v>
      </c>
      <c r="B15191" s="73">
        <f t="shared" si="1"/>
        <v>42283</v>
      </c>
      <c r="C15191" s="74">
        <f>IF(NewCustomer="Yes", IF(COUNTIF($I$2:$I$11,B15191)&gt;0,0,WEEKDAY(B15191,2)),IF(COUNTIF($I$2:$I$21,B15191)&gt;0,0,WEEKDAY(B15191,2)))</f>
        <v>2</v>
      </c>
      <c r="D15191" s="74">
        <f t="shared" si="2"/>
        <v>6</v>
      </c>
      <c r="E15191" s="12">
        <f>IFERROR(VLOOKUP(A15191,'IDAR Meter Data'!$A:$B,2,1),"")</f>
        <v>104</v>
      </c>
      <c r="F15191" s="75">
        <f>IF(CECCZ="CZ03",'Outside Temp'!B15191,IF(CECCZ="CZ04",'Outside Temp'!B15192,IF(CECCZ="CZ12",'Outside Temp'!B15193, IF(CECCZ="CZ13",'Outside Temp'!B15194))))</f>
        <v>60.98275862</v>
      </c>
      <c r="G15191" s="12">
        <f t="shared" si="3"/>
        <v>1</v>
      </c>
    </row>
    <row r="15192" ht="15.75" customHeight="1">
      <c r="A15192" s="13">
        <v>42283.270833333336</v>
      </c>
      <c r="B15192" s="73">
        <f t="shared" si="1"/>
        <v>42283</v>
      </c>
      <c r="C15192" s="74">
        <f>IF(NewCustomer="Yes", IF(COUNTIF($I$2:$I$11,B15192)&gt;0,0,WEEKDAY(B15192,2)),IF(COUNTIF($I$2:$I$21,B15192)&gt;0,0,WEEKDAY(B15192,2)))</f>
        <v>2</v>
      </c>
      <c r="D15192" s="74">
        <f t="shared" si="2"/>
        <v>6</v>
      </c>
      <c r="E15192" s="12">
        <f>IFERROR(VLOOKUP(A15192,'IDAR Meter Data'!$A:$B,2,1),"")</f>
        <v>104</v>
      </c>
      <c r="F15192" s="75">
        <f>IF(CECCZ="CZ03",'Outside Temp'!B15192,IF(CECCZ="CZ04",'Outside Temp'!B15193,IF(CECCZ="CZ12",'Outside Temp'!B15194, IF(CECCZ="CZ13",'Outside Temp'!B15195))))</f>
        <v>61.75862069</v>
      </c>
      <c r="G15192" s="12">
        <f t="shared" si="3"/>
        <v>1</v>
      </c>
    </row>
    <row r="15193" ht="15.75" customHeight="1">
      <c r="A15193" s="13">
        <v>42283.28125</v>
      </c>
      <c r="B15193" s="73">
        <f t="shared" si="1"/>
        <v>42283</v>
      </c>
      <c r="C15193" s="74">
        <f>IF(NewCustomer="Yes", IF(COUNTIF($I$2:$I$11,B15193)&gt;0,0,WEEKDAY(B15193,2)),IF(COUNTIF($I$2:$I$21,B15193)&gt;0,0,WEEKDAY(B15193,2)))</f>
        <v>2</v>
      </c>
      <c r="D15193" s="74">
        <f t="shared" si="2"/>
        <v>6</v>
      </c>
      <c r="E15193" s="12">
        <f>IFERROR(VLOOKUP(A15193,'IDAR Meter Data'!$A:$B,2,1),"")</f>
        <v>107</v>
      </c>
      <c r="F15193" s="75">
        <f>IF(CECCZ="CZ03",'Outside Temp'!B15193,IF(CECCZ="CZ04",'Outside Temp'!B15194,IF(CECCZ="CZ12",'Outside Temp'!B15195, IF(CECCZ="CZ13",'Outside Temp'!B15196))))</f>
        <v>62.53448276</v>
      </c>
      <c r="G15193" s="12">
        <f t="shared" si="3"/>
        <v>1</v>
      </c>
    </row>
    <row r="15194" ht="15.75" customHeight="1">
      <c r="A15194" s="13">
        <v>42283.291666666664</v>
      </c>
      <c r="B15194" s="73">
        <f t="shared" si="1"/>
        <v>42283</v>
      </c>
      <c r="C15194" s="74">
        <f>IF(NewCustomer="Yes", IF(COUNTIF($I$2:$I$11,B15194)&gt;0,0,WEEKDAY(B15194,2)),IF(COUNTIF($I$2:$I$21,B15194)&gt;0,0,WEEKDAY(B15194,2)))</f>
        <v>2</v>
      </c>
      <c r="D15194" s="74">
        <f t="shared" si="2"/>
        <v>7</v>
      </c>
      <c r="E15194" s="12">
        <f>IFERROR(VLOOKUP(A15194,'IDAR Meter Data'!$A:$B,2,1),"")</f>
        <v>104</v>
      </c>
      <c r="F15194" s="75">
        <f>IF(CECCZ="CZ03",'Outside Temp'!B15194,IF(CECCZ="CZ04",'Outside Temp'!B15195,IF(CECCZ="CZ12",'Outside Temp'!B15196, IF(CECCZ="CZ13",'Outside Temp'!B15197))))</f>
        <v>63.06896552</v>
      </c>
      <c r="G15194" s="12">
        <f t="shared" si="3"/>
        <v>1</v>
      </c>
    </row>
    <row r="15195" ht="15.75" customHeight="1">
      <c r="A15195" s="13">
        <v>42283.302083333336</v>
      </c>
      <c r="B15195" s="73">
        <f t="shared" si="1"/>
        <v>42283</v>
      </c>
      <c r="C15195" s="74">
        <f>IF(NewCustomer="Yes", IF(COUNTIF($I$2:$I$11,B15195)&gt;0,0,WEEKDAY(B15195,2)),IF(COUNTIF($I$2:$I$21,B15195)&gt;0,0,WEEKDAY(B15195,2)))</f>
        <v>2</v>
      </c>
      <c r="D15195" s="74">
        <f t="shared" si="2"/>
        <v>7</v>
      </c>
      <c r="E15195" s="12">
        <f>IFERROR(VLOOKUP(A15195,'IDAR Meter Data'!$A:$B,2,1),"")</f>
        <v>177</v>
      </c>
      <c r="F15195" s="75">
        <f>IF(CECCZ="CZ03",'Outside Temp'!B15195,IF(CECCZ="CZ04",'Outside Temp'!B15196,IF(CECCZ="CZ12",'Outside Temp'!B15197, IF(CECCZ="CZ13",'Outside Temp'!B15198))))</f>
        <v>63.32758621</v>
      </c>
      <c r="G15195" s="12">
        <f t="shared" si="3"/>
        <v>1</v>
      </c>
    </row>
    <row r="15196" ht="15.75" customHeight="1">
      <c r="A15196" s="13">
        <v>42283.3125</v>
      </c>
      <c r="B15196" s="73">
        <f t="shared" si="1"/>
        <v>42283</v>
      </c>
      <c r="C15196" s="74">
        <f>IF(NewCustomer="Yes", IF(COUNTIF($I$2:$I$11,B15196)&gt;0,0,WEEKDAY(B15196,2)),IF(COUNTIF($I$2:$I$21,B15196)&gt;0,0,WEEKDAY(B15196,2)))</f>
        <v>2</v>
      </c>
      <c r="D15196" s="74">
        <f t="shared" si="2"/>
        <v>7</v>
      </c>
      <c r="E15196" s="12">
        <f>IFERROR(VLOOKUP(A15196,'IDAR Meter Data'!$A:$B,2,1),"")</f>
        <v>155</v>
      </c>
      <c r="F15196" s="75">
        <f>IF(CECCZ="CZ03",'Outside Temp'!B15196,IF(CECCZ="CZ04",'Outside Temp'!B15197,IF(CECCZ="CZ12",'Outside Temp'!B15198, IF(CECCZ="CZ13",'Outside Temp'!B15199))))</f>
        <v>63.5862069</v>
      </c>
      <c r="G15196" s="12">
        <f t="shared" si="3"/>
        <v>1</v>
      </c>
    </row>
    <row r="15197" ht="15.75" customHeight="1">
      <c r="A15197" s="13">
        <v>42283.322916666664</v>
      </c>
      <c r="B15197" s="73">
        <f t="shared" si="1"/>
        <v>42283</v>
      </c>
      <c r="C15197" s="74">
        <f>IF(NewCustomer="Yes", IF(COUNTIF($I$2:$I$11,B15197)&gt;0,0,WEEKDAY(B15197,2)),IF(COUNTIF($I$2:$I$21,B15197)&gt;0,0,WEEKDAY(B15197,2)))</f>
        <v>2</v>
      </c>
      <c r="D15197" s="74">
        <f t="shared" si="2"/>
        <v>7</v>
      </c>
      <c r="E15197" s="12">
        <f>IFERROR(VLOOKUP(A15197,'IDAR Meter Data'!$A:$B,2,1),"")</f>
        <v>148</v>
      </c>
      <c r="F15197" s="75">
        <f>IF(CECCZ="CZ03",'Outside Temp'!B15197,IF(CECCZ="CZ04",'Outside Temp'!B15198,IF(CECCZ="CZ12",'Outside Temp'!B15199, IF(CECCZ="CZ13",'Outside Temp'!B15200))))</f>
        <v>63.84482759</v>
      </c>
      <c r="G15197" s="12">
        <f t="shared" si="3"/>
        <v>1</v>
      </c>
    </row>
    <row r="15198" ht="15.75" customHeight="1">
      <c r="A15198" s="13">
        <v>42283.333333333336</v>
      </c>
      <c r="B15198" s="73">
        <f t="shared" si="1"/>
        <v>42283</v>
      </c>
      <c r="C15198" s="74">
        <f>IF(NewCustomer="Yes", IF(COUNTIF($I$2:$I$11,B15198)&gt;0,0,WEEKDAY(B15198,2)),IF(COUNTIF($I$2:$I$21,B15198)&gt;0,0,WEEKDAY(B15198,2)))</f>
        <v>2</v>
      </c>
      <c r="D15198" s="74">
        <f t="shared" si="2"/>
        <v>8</v>
      </c>
      <c r="E15198" s="12">
        <f>IFERROR(VLOOKUP(A15198,'IDAR Meter Data'!$A:$B,2,1),"")</f>
        <v>157</v>
      </c>
      <c r="F15198" s="75">
        <f>IF(CECCZ="CZ03",'Outside Temp'!B15198,IF(CECCZ="CZ04",'Outside Temp'!B15199,IF(CECCZ="CZ12",'Outside Temp'!B15200, IF(CECCZ="CZ13",'Outside Temp'!B15201))))</f>
        <v>65.13333333</v>
      </c>
      <c r="G15198" s="12">
        <f t="shared" si="3"/>
        <v>2</v>
      </c>
    </row>
    <row r="15199" ht="15.75" customHeight="1">
      <c r="A15199" s="13">
        <v>42283.34375</v>
      </c>
      <c r="B15199" s="73">
        <f t="shared" si="1"/>
        <v>42283</v>
      </c>
      <c r="C15199" s="74">
        <f>IF(NewCustomer="Yes", IF(COUNTIF($I$2:$I$11,B15199)&gt;0,0,WEEKDAY(B15199,2)),IF(COUNTIF($I$2:$I$21,B15199)&gt;0,0,WEEKDAY(B15199,2)))</f>
        <v>2</v>
      </c>
      <c r="D15199" s="74">
        <f t="shared" si="2"/>
        <v>8</v>
      </c>
      <c r="E15199" s="12">
        <f>IFERROR(VLOOKUP(A15199,'IDAR Meter Data'!$A:$B,2,1),"")</f>
        <v>160</v>
      </c>
      <c r="F15199" s="75">
        <f>IF(CECCZ="CZ03",'Outside Temp'!B15199,IF(CECCZ="CZ04",'Outside Temp'!B15200,IF(CECCZ="CZ12",'Outside Temp'!B15201, IF(CECCZ="CZ13",'Outside Temp'!B15202))))</f>
        <v>65.63333333</v>
      </c>
      <c r="G15199" s="12">
        <f t="shared" si="3"/>
        <v>2</v>
      </c>
    </row>
    <row r="15200" ht="15.75" customHeight="1">
      <c r="A15200" s="13">
        <v>42283.354166666664</v>
      </c>
      <c r="B15200" s="73">
        <f t="shared" si="1"/>
        <v>42283</v>
      </c>
      <c r="C15200" s="74">
        <f>IF(NewCustomer="Yes", IF(COUNTIF($I$2:$I$11,B15200)&gt;0,0,WEEKDAY(B15200,2)),IF(COUNTIF($I$2:$I$21,B15200)&gt;0,0,WEEKDAY(B15200,2)))</f>
        <v>2</v>
      </c>
      <c r="D15200" s="74">
        <f t="shared" si="2"/>
        <v>8</v>
      </c>
      <c r="E15200" s="12">
        <f>IFERROR(VLOOKUP(A15200,'IDAR Meter Data'!$A:$B,2,1),"")</f>
        <v>165</v>
      </c>
      <c r="F15200" s="75">
        <f>IF(CECCZ="CZ03",'Outside Temp'!B15200,IF(CECCZ="CZ04",'Outside Temp'!B15201,IF(CECCZ="CZ12",'Outside Temp'!B15202, IF(CECCZ="CZ13",'Outside Temp'!B15203))))</f>
        <v>66.13333333</v>
      </c>
      <c r="G15200" s="12">
        <f t="shared" si="3"/>
        <v>2</v>
      </c>
    </row>
    <row r="15201" ht="15.75" customHeight="1">
      <c r="A15201" s="13">
        <v>42283.364583333336</v>
      </c>
      <c r="B15201" s="73">
        <f t="shared" si="1"/>
        <v>42283</v>
      </c>
      <c r="C15201" s="74">
        <f>IF(NewCustomer="Yes", IF(COUNTIF($I$2:$I$11,B15201)&gt;0,0,WEEKDAY(B15201,2)),IF(COUNTIF($I$2:$I$21,B15201)&gt;0,0,WEEKDAY(B15201,2)))</f>
        <v>2</v>
      </c>
      <c r="D15201" s="74">
        <f t="shared" si="2"/>
        <v>8</v>
      </c>
      <c r="E15201" s="12">
        <f>IFERROR(VLOOKUP(A15201,'IDAR Meter Data'!$A:$B,2,1),"")</f>
        <v>164</v>
      </c>
      <c r="F15201" s="75">
        <f>IF(CECCZ="CZ03",'Outside Temp'!B15201,IF(CECCZ="CZ04",'Outside Temp'!B15202,IF(CECCZ="CZ12",'Outside Temp'!B15203, IF(CECCZ="CZ13",'Outside Temp'!B15204))))</f>
        <v>66.63333333</v>
      </c>
      <c r="G15201" s="12">
        <f t="shared" si="3"/>
        <v>2</v>
      </c>
    </row>
    <row r="15202" ht="15.75" customHeight="1">
      <c r="A15202" s="13">
        <v>42283.375</v>
      </c>
      <c r="B15202" s="73">
        <f t="shared" si="1"/>
        <v>42283</v>
      </c>
      <c r="C15202" s="74">
        <f>IF(NewCustomer="Yes", IF(COUNTIF($I$2:$I$11,B15202)&gt;0,0,WEEKDAY(B15202,2)),IF(COUNTIF($I$2:$I$21,B15202)&gt;0,0,WEEKDAY(B15202,2)))</f>
        <v>2</v>
      </c>
      <c r="D15202" s="74">
        <f t="shared" si="2"/>
        <v>9</v>
      </c>
      <c r="E15202" s="12">
        <f>IFERROR(VLOOKUP(A15202,'IDAR Meter Data'!$A:$B,2,1),"")</f>
        <v>183</v>
      </c>
      <c r="F15202" s="75">
        <f>IF(CECCZ="CZ03",'Outside Temp'!B15202,IF(CECCZ="CZ04",'Outside Temp'!B15203,IF(CECCZ="CZ12",'Outside Temp'!B15204, IF(CECCZ="CZ13",'Outside Temp'!B15205))))</f>
        <v>67.06666667</v>
      </c>
      <c r="G15202" s="12">
        <f t="shared" si="3"/>
        <v>2</v>
      </c>
    </row>
    <row r="15203" ht="15.75" customHeight="1">
      <c r="A15203" s="13">
        <v>42283.385416666664</v>
      </c>
      <c r="B15203" s="73">
        <f t="shared" si="1"/>
        <v>42283</v>
      </c>
      <c r="C15203" s="74">
        <f>IF(NewCustomer="Yes", IF(COUNTIF($I$2:$I$11,B15203)&gt;0,0,WEEKDAY(B15203,2)),IF(COUNTIF($I$2:$I$21,B15203)&gt;0,0,WEEKDAY(B15203,2)))</f>
        <v>2</v>
      </c>
      <c r="D15203" s="74">
        <f t="shared" si="2"/>
        <v>9</v>
      </c>
      <c r="E15203" s="12">
        <f>IFERROR(VLOOKUP(A15203,'IDAR Meter Data'!$A:$B,2,1),"")</f>
        <v>189</v>
      </c>
      <c r="F15203" s="75">
        <f>IF(CECCZ="CZ03",'Outside Temp'!B15203,IF(CECCZ="CZ04",'Outside Temp'!B15204,IF(CECCZ="CZ12",'Outside Temp'!B15205, IF(CECCZ="CZ13",'Outside Temp'!B15206))))</f>
        <v>67.31666667</v>
      </c>
      <c r="G15203" s="12">
        <f t="shared" si="3"/>
        <v>2</v>
      </c>
    </row>
    <row r="15204" ht="15.75" customHeight="1">
      <c r="A15204" s="13">
        <v>42283.395833333336</v>
      </c>
      <c r="B15204" s="73">
        <f t="shared" si="1"/>
        <v>42283</v>
      </c>
      <c r="C15204" s="74">
        <f>IF(NewCustomer="Yes", IF(COUNTIF($I$2:$I$11,B15204)&gt;0,0,WEEKDAY(B15204,2)),IF(COUNTIF($I$2:$I$21,B15204)&gt;0,0,WEEKDAY(B15204,2)))</f>
        <v>2</v>
      </c>
      <c r="D15204" s="74">
        <f t="shared" si="2"/>
        <v>9</v>
      </c>
      <c r="E15204" s="12">
        <f>IFERROR(VLOOKUP(A15204,'IDAR Meter Data'!$A:$B,2,1),"")</f>
        <v>183</v>
      </c>
      <c r="F15204" s="75">
        <f>IF(CECCZ="CZ03",'Outside Temp'!B15204,IF(CECCZ="CZ04",'Outside Temp'!B15205,IF(CECCZ="CZ12",'Outside Temp'!B15206, IF(CECCZ="CZ13",'Outside Temp'!B15207))))</f>
        <v>67.56666667</v>
      </c>
      <c r="G15204" s="12">
        <f t="shared" si="3"/>
        <v>2</v>
      </c>
    </row>
    <row r="15205" ht="15.75" customHeight="1">
      <c r="A15205" s="13">
        <v>42283.40625</v>
      </c>
      <c r="B15205" s="73">
        <f t="shared" si="1"/>
        <v>42283</v>
      </c>
      <c r="C15205" s="74">
        <f>IF(NewCustomer="Yes", IF(COUNTIF($I$2:$I$11,B15205)&gt;0,0,WEEKDAY(B15205,2)),IF(COUNTIF($I$2:$I$21,B15205)&gt;0,0,WEEKDAY(B15205,2)))</f>
        <v>2</v>
      </c>
      <c r="D15205" s="74">
        <f t="shared" si="2"/>
        <v>9</v>
      </c>
      <c r="E15205" s="12">
        <f>IFERROR(VLOOKUP(A15205,'IDAR Meter Data'!$A:$B,2,1),"")</f>
        <v>200</v>
      </c>
      <c r="F15205" s="75">
        <f>IF(CECCZ="CZ03",'Outside Temp'!B15205,IF(CECCZ="CZ04",'Outside Temp'!B15206,IF(CECCZ="CZ12",'Outside Temp'!B15207, IF(CECCZ="CZ13",'Outside Temp'!B15208))))</f>
        <v>67.81666667</v>
      </c>
      <c r="G15205" s="12">
        <f t="shared" si="3"/>
        <v>2</v>
      </c>
    </row>
    <row r="15206" ht="15.75" customHeight="1">
      <c r="A15206" s="13">
        <v>42283.416666666664</v>
      </c>
      <c r="B15206" s="73">
        <f t="shared" si="1"/>
        <v>42283</v>
      </c>
      <c r="C15206" s="74">
        <f>IF(NewCustomer="Yes", IF(COUNTIF($I$2:$I$11,B15206)&gt;0,0,WEEKDAY(B15206,2)),IF(COUNTIF($I$2:$I$21,B15206)&gt;0,0,WEEKDAY(B15206,2)))</f>
        <v>2</v>
      </c>
      <c r="D15206" s="74">
        <f t="shared" si="2"/>
        <v>10</v>
      </c>
      <c r="E15206" s="12">
        <f>IFERROR(VLOOKUP(A15206,'IDAR Meter Data'!$A:$B,2,1),"")</f>
        <v>196</v>
      </c>
      <c r="F15206" s="75">
        <f>IF(CECCZ="CZ03",'Outside Temp'!B15206,IF(CECCZ="CZ04",'Outside Temp'!B15207,IF(CECCZ="CZ12",'Outside Temp'!B15208, IF(CECCZ="CZ13",'Outside Temp'!B15209))))</f>
        <v>68.06666667</v>
      </c>
      <c r="G15206" s="12">
        <f t="shared" si="3"/>
        <v>2</v>
      </c>
    </row>
    <row r="15207" ht="15.75" customHeight="1">
      <c r="A15207" s="13">
        <v>42283.427083333336</v>
      </c>
      <c r="B15207" s="73">
        <f t="shared" si="1"/>
        <v>42283</v>
      </c>
      <c r="C15207" s="74">
        <f>IF(NewCustomer="Yes", IF(COUNTIF($I$2:$I$11,B15207)&gt;0,0,WEEKDAY(B15207,2)),IF(COUNTIF($I$2:$I$21,B15207)&gt;0,0,WEEKDAY(B15207,2)))</f>
        <v>2</v>
      </c>
      <c r="D15207" s="74">
        <f t="shared" si="2"/>
        <v>10</v>
      </c>
      <c r="E15207" s="12">
        <f>IFERROR(VLOOKUP(A15207,'IDAR Meter Data'!$A:$B,2,1),"")</f>
        <v>193</v>
      </c>
      <c r="F15207" s="75">
        <f>IF(CECCZ="CZ03",'Outside Temp'!B15207,IF(CECCZ="CZ04",'Outside Temp'!B15208,IF(CECCZ="CZ12",'Outside Temp'!B15209, IF(CECCZ="CZ13",'Outside Temp'!B15210))))</f>
        <v>68.31666667</v>
      </c>
      <c r="G15207" s="12">
        <f t="shared" si="3"/>
        <v>2</v>
      </c>
    </row>
    <row r="15208" ht="15.75" customHeight="1">
      <c r="A15208" s="13">
        <v>42283.4375</v>
      </c>
      <c r="B15208" s="73">
        <f t="shared" si="1"/>
        <v>42283</v>
      </c>
      <c r="C15208" s="74">
        <f>IF(NewCustomer="Yes", IF(COUNTIF($I$2:$I$11,B15208)&gt;0,0,WEEKDAY(B15208,2)),IF(COUNTIF($I$2:$I$21,B15208)&gt;0,0,WEEKDAY(B15208,2)))</f>
        <v>2</v>
      </c>
      <c r="D15208" s="74">
        <f t="shared" si="2"/>
        <v>10</v>
      </c>
      <c r="E15208" s="12">
        <f>IFERROR(VLOOKUP(A15208,'IDAR Meter Data'!$A:$B,2,1),"")</f>
        <v>209</v>
      </c>
      <c r="F15208" s="75">
        <f>IF(CECCZ="CZ03",'Outside Temp'!B15208,IF(CECCZ="CZ04",'Outside Temp'!B15209,IF(CECCZ="CZ12",'Outside Temp'!B15210, IF(CECCZ="CZ13",'Outside Temp'!B15211))))</f>
        <v>68.56666667</v>
      </c>
      <c r="G15208" s="12">
        <f t="shared" si="3"/>
        <v>2</v>
      </c>
    </row>
    <row r="15209" ht="15.75" customHeight="1">
      <c r="A15209" s="13">
        <v>42283.447916666664</v>
      </c>
      <c r="B15209" s="73">
        <f t="shared" si="1"/>
        <v>42283</v>
      </c>
      <c r="C15209" s="74">
        <f>IF(NewCustomer="Yes", IF(COUNTIF($I$2:$I$11,B15209)&gt;0,0,WEEKDAY(B15209,2)),IF(COUNTIF($I$2:$I$21,B15209)&gt;0,0,WEEKDAY(B15209,2)))</f>
        <v>2</v>
      </c>
      <c r="D15209" s="74">
        <f t="shared" si="2"/>
        <v>10</v>
      </c>
      <c r="E15209" s="12">
        <f>IFERROR(VLOOKUP(A15209,'IDAR Meter Data'!$A:$B,2,1),"")</f>
        <v>221</v>
      </c>
      <c r="F15209" s="75">
        <f>IF(CECCZ="CZ03",'Outside Temp'!B15209,IF(CECCZ="CZ04",'Outside Temp'!B15210,IF(CECCZ="CZ12",'Outside Temp'!B15211, IF(CECCZ="CZ13",'Outside Temp'!B15212))))</f>
        <v>68.81666667</v>
      </c>
      <c r="G15209" s="12">
        <f t="shared" si="3"/>
        <v>2</v>
      </c>
    </row>
    <row r="15210" ht="15.75" customHeight="1">
      <c r="A15210" s="13">
        <v>42283.458333333336</v>
      </c>
      <c r="B15210" s="73">
        <f t="shared" si="1"/>
        <v>42283</v>
      </c>
      <c r="C15210" s="74">
        <f>IF(NewCustomer="Yes", IF(COUNTIF($I$2:$I$11,B15210)&gt;0,0,WEEKDAY(B15210,2)),IF(COUNTIF($I$2:$I$21,B15210)&gt;0,0,WEEKDAY(B15210,2)))</f>
        <v>2</v>
      </c>
      <c r="D15210" s="74">
        <f t="shared" si="2"/>
        <v>11</v>
      </c>
      <c r="E15210" s="12">
        <f>IFERROR(VLOOKUP(A15210,'IDAR Meter Data'!$A:$B,2,1),"")</f>
        <v>214</v>
      </c>
      <c r="F15210" s="75">
        <f>IF(CECCZ="CZ03",'Outside Temp'!B15210,IF(CECCZ="CZ04",'Outside Temp'!B15211,IF(CECCZ="CZ12",'Outside Temp'!B15212, IF(CECCZ="CZ13",'Outside Temp'!B15213))))</f>
        <v>69</v>
      </c>
      <c r="G15210" s="12">
        <f t="shared" si="3"/>
        <v>2</v>
      </c>
    </row>
    <row r="15211" ht="15.75" customHeight="1">
      <c r="A15211" s="13">
        <v>42283.46875</v>
      </c>
      <c r="B15211" s="73">
        <f t="shared" si="1"/>
        <v>42283</v>
      </c>
      <c r="C15211" s="74">
        <f>IF(NewCustomer="Yes", IF(COUNTIF($I$2:$I$11,B15211)&gt;0,0,WEEKDAY(B15211,2)),IF(COUNTIF($I$2:$I$21,B15211)&gt;0,0,WEEKDAY(B15211,2)))</f>
        <v>2</v>
      </c>
      <c r="D15211" s="74">
        <f t="shared" si="2"/>
        <v>11</v>
      </c>
      <c r="E15211" s="12">
        <f>IFERROR(VLOOKUP(A15211,'IDAR Meter Data'!$A:$B,2,1),"")</f>
        <v>213</v>
      </c>
      <c r="F15211" s="75">
        <f>IF(CECCZ="CZ03",'Outside Temp'!B15211,IF(CECCZ="CZ04",'Outside Temp'!B15212,IF(CECCZ="CZ12",'Outside Temp'!B15213, IF(CECCZ="CZ13",'Outside Temp'!B15214))))</f>
        <v>69</v>
      </c>
      <c r="G15211" s="12">
        <f t="shared" si="3"/>
        <v>2</v>
      </c>
    </row>
    <row r="15212" ht="15.75" customHeight="1">
      <c r="A15212" s="13">
        <v>42283.479166666664</v>
      </c>
      <c r="B15212" s="73">
        <f t="shared" si="1"/>
        <v>42283</v>
      </c>
      <c r="C15212" s="74">
        <f>IF(NewCustomer="Yes", IF(COUNTIF($I$2:$I$11,B15212)&gt;0,0,WEEKDAY(B15212,2)),IF(COUNTIF($I$2:$I$21,B15212)&gt;0,0,WEEKDAY(B15212,2)))</f>
        <v>2</v>
      </c>
      <c r="D15212" s="74">
        <f t="shared" si="2"/>
        <v>11</v>
      </c>
      <c r="E15212" s="12">
        <f>IFERROR(VLOOKUP(A15212,'IDAR Meter Data'!$A:$B,2,1),"")</f>
        <v>211</v>
      </c>
      <c r="F15212" s="75">
        <f>IF(CECCZ="CZ03",'Outside Temp'!B15212,IF(CECCZ="CZ04",'Outside Temp'!B15213,IF(CECCZ="CZ12",'Outside Temp'!B15214, IF(CECCZ="CZ13",'Outside Temp'!B15215))))</f>
        <v>69</v>
      </c>
      <c r="G15212" s="12">
        <f t="shared" si="3"/>
        <v>2</v>
      </c>
    </row>
    <row r="15213" ht="15.75" customHeight="1">
      <c r="A15213" s="13">
        <v>42283.489583333336</v>
      </c>
      <c r="B15213" s="73">
        <f t="shared" si="1"/>
        <v>42283</v>
      </c>
      <c r="C15213" s="74">
        <f>IF(NewCustomer="Yes", IF(COUNTIF($I$2:$I$11,B15213)&gt;0,0,WEEKDAY(B15213,2)),IF(COUNTIF($I$2:$I$21,B15213)&gt;0,0,WEEKDAY(B15213,2)))</f>
        <v>2</v>
      </c>
      <c r="D15213" s="74">
        <f t="shared" si="2"/>
        <v>11</v>
      </c>
      <c r="E15213" s="12">
        <f>IFERROR(VLOOKUP(A15213,'IDAR Meter Data'!$A:$B,2,1),"")</f>
        <v>219</v>
      </c>
      <c r="F15213" s="75">
        <f>IF(CECCZ="CZ03",'Outside Temp'!B15213,IF(CECCZ="CZ04",'Outside Temp'!B15214,IF(CECCZ="CZ12",'Outside Temp'!B15215, IF(CECCZ="CZ13",'Outside Temp'!B15216))))</f>
        <v>69</v>
      </c>
      <c r="G15213" s="12">
        <f t="shared" si="3"/>
        <v>2</v>
      </c>
    </row>
    <row r="15214" ht="15.75" customHeight="1">
      <c r="A15214" s="13">
        <v>42283.5</v>
      </c>
      <c r="B15214" s="73">
        <f t="shared" si="1"/>
        <v>42283</v>
      </c>
      <c r="C15214" s="74">
        <f>IF(NewCustomer="Yes", IF(COUNTIF($I$2:$I$11,B15214)&gt;0,0,WEEKDAY(B15214,2)),IF(COUNTIF($I$2:$I$21,B15214)&gt;0,0,WEEKDAY(B15214,2)))</f>
        <v>2</v>
      </c>
      <c r="D15214" s="74">
        <f t="shared" si="2"/>
        <v>12</v>
      </c>
      <c r="E15214" s="12">
        <f>IFERROR(VLOOKUP(A15214,'IDAR Meter Data'!$A:$B,2,1),"")</f>
        <v>234</v>
      </c>
      <c r="F15214" s="75">
        <f>IF(CECCZ="CZ03",'Outside Temp'!B15214,IF(CECCZ="CZ04",'Outside Temp'!B15215,IF(CECCZ="CZ12",'Outside Temp'!B15216, IF(CECCZ="CZ13",'Outside Temp'!B15217))))</f>
        <v>69.13333333</v>
      </c>
      <c r="G15214" s="12">
        <f t="shared" si="3"/>
        <v>2</v>
      </c>
    </row>
    <row r="15215" ht="15.75" customHeight="1">
      <c r="A15215" s="13">
        <v>42283.510416666664</v>
      </c>
      <c r="B15215" s="73">
        <f t="shared" si="1"/>
        <v>42283</v>
      </c>
      <c r="C15215" s="74">
        <f>IF(NewCustomer="Yes", IF(COUNTIF($I$2:$I$11,B15215)&gt;0,0,WEEKDAY(B15215,2)),IF(COUNTIF($I$2:$I$21,B15215)&gt;0,0,WEEKDAY(B15215,2)))</f>
        <v>2</v>
      </c>
      <c r="D15215" s="74">
        <f t="shared" si="2"/>
        <v>12</v>
      </c>
      <c r="E15215" s="12">
        <f>IFERROR(VLOOKUP(A15215,'IDAR Meter Data'!$A:$B,2,1),"")</f>
        <v>227</v>
      </c>
      <c r="F15215" s="75">
        <f>IF(CECCZ="CZ03",'Outside Temp'!B15215,IF(CECCZ="CZ04",'Outside Temp'!B15216,IF(CECCZ="CZ12",'Outside Temp'!B15217, IF(CECCZ="CZ13",'Outside Temp'!B15218))))</f>
        <v>69.63333333</v>
      </c>
      <c r="G15215" s="12">
        <f t="shared" si="3"/>
        <v>2</v>
      </c>
    </row>
    <row r="15216" ht="15.75" customHeight="1">
      <c r="A15216" s="13">
        <v>42283.520833333336</v>
      </c>
      <c r="B15216" s="73">
        <f t="shared" si="1"/>
        <v>42283</v>
      </c>
      <c r="C15216" s="74">
        <f>IF(NewCustomer="Yes", IF(COUNTIF($I$2:$I$11,B15216)&gt;0,0,WEEKDAY(B15216,2)),IF(COUNTIF($I$2:$I$21,B15216)&gt;0,0,WEEKDAY(B15216,2)))</f>
        <v>2</v>
      </c>
      <c r="D15216" s="74">
        <f t="shared" si="2"/>
        <v>12</v>
      </c>
      <c r="E15216" s="12">
        <f>IFERROR(VLOOKUP(A15216,'IDAR Meter Data'!$A:$B,2,1),"")</f>
        <v>222</v>
      </c>
      <c r="F15216" s="75">
        <f>IF(CECCZ="CZ03",'Outside Temp'!B15216,IF(CECCZ="CZ04",'Outside Temp'!B15217,IF(CECCZ="CZ12",'Outside Temp'!B15218, IF(CECCZ="CZ13",'Outside Temp'!B15219))))</f>
        <v>70.13333333</v>
      </c>
      <c r="G15216" s="12">
        <f t="shared" si="3"/>
        <v>3</v>
      </c>
    </row>
    <row r="15217" ht="15.75" customHeight="1">
      <c r="A15217" s="13">
        <v>42283.53125</v>
      </c>
      <c r="B15217" s="73">
        <f t="shared" si="1"/>
        <v>42283</v>
      </c>
      <c r="C15217" s="74">
        <f>IF(NewCustomer="Yes", IF(COUNTIF($I$2:$I$11,B15217)&gt;0,0,WEEKDAY(B15217,2)),IF(COUNTIF($I$2:$I$21,B15217)&gt;0,0,WEEKDAY(B15217,2)))</f>
        <v>2</v>
      </c>
      <c r="D15217" s="74">
        <f t="shared" si="2"/>
        <v>12</v>
      </c>
      <c r="E15217" s="12">
        <f>IFERROR(VLOOKUP(A15217,'IDAR Meter Data'!$A:$B,2,1),"")</f>
        <v>212</v>
      </c>
      <c r="F15217" s="75">
        <f>IF(CECCZ="CZ03",'Outside Temp'!B15217,IF(CECCZ="CZ04",'Outside Temp'!B15218,IF(CECCZ="CZ12",'Outside Temp'!B15219, IF(CECCZ="CZ13",'Outside Temp'!B15220))))</f>
        <v>70.63333333</v>
      </c>
      <c r="G15217" s="12">
        <f t="shared" si="3"/>
        <v>3</v>
      </c>
    </row>
    <row r="15218" ht="15.75" customHeight="1">
      <c r="A15218" s="13">
        <v>42283.541666666664</v>
      </c>
      <c r="B15218" s="73">
        <f t="shared" si="1"/>
        <v>42283</v>
      </c>
      <c r="C15218" s="74">
        <f>IF(NewCustomer="Yes", IF(COUNTIF($I$2:$I$11,B15218)&gt;0,0,WEEKDAY(B15218,2)),IF(COUNTIF($I$2:$I$21,B15218)&gt;0,0,WEEKDAY(B15218,2)))</f>
        <v>2</v>
      </c>
      <c r="D15218" s="74">
        <f t="shared" si="2"/>
        <v>13</v>
      </c>
      <c r="E15218" s="12">
        <f>IFERROR(VLOOKUP(A15218,'IDAR Meter Data'!$A:$B,2,1),"")</f>
        <v>221</v>
      </c>
      <c r="F15218" s="75">
        <f>IF(CECCZ="CZ03",'Outside Temp'!B15218,IF(CECCZ="CZ04",'Outside Temp'!B15219,IF(CECCZ="CZ12",'Outside Temp'!B15220, IF(CECCZ="CZ13",'Outside Temp'!B15221))))</f>
        <v>71.13333333</v>
      </c>
      <c r="G15218" s="12">
        <f t="shared" si="3"/>
        <v>3</v>
      </c>
    </row>
    <row r="15219" ht="15.75" customHeight="1">
      <c r="A15219" s="13">
        <v>42283.552083333336</v>
      </c>
      <c r="B15219" s="73">
        <f t="shared" si="1"/>
        <v>42283</v>
      </c>
      <c r="C15219" s="74">
        <f>IF(NewCustomer="Yes", IF(COUNTIF($I$2:$I$11,B15219)&gt;0,0,WEEKDAY(B15219,2)),IF(COUNTIF($I$2:$I$21,B15219)&gt;0,0,WEEKDAY(B15219,2)))</f>
        <v>2</v>
      </c>
      <c r="D15219" s="74">
        <f t="shared" si="2"/>
        <v>13</v>
      </c>
      <c r="E15219" s="12">
        <f>IFERROR(VLOOKUP(A15219,'IDAR Meter Data'!$A:$B,2,1),"")</f>
        <v>224</v>
      </c>
      <c r="F15219" s="75">
        <f>IF(CECCZ="CZ03",'Outside Temp'!B15219,IF(CECCZ="CZ04",'Outside Temp'!B15220,IF(CECCZ="CZ12",'Outside Temp'!B15221, IF(CECCZ="CZ13",'Outside Temp'!B15222))))</f>
        <v>71.63333333</v>
      </c>
      <c r="G15219" s="12">
        <f t="shared" si="3"/>
        <v>3</v>
      </c>
    </row>
    <row r="15220" ht="15.75" customHeight="1">
      <c r="A15220" s="13">
        <v>42283.5625</v>
      </c>
      <c r="B15220" s="73">
        <f t="shared" si="1"/>
        <v>42283</v>
      </c>
      <c r="C15220" s="74">
        <f>IF(NewCustomer="Yes", IF(COUNTIF($I$2:$I$11,B15220)&gt;0,0,WEEKDAY(B15220,2)),IF(COUNTIF($I$2:$I$21,B15220)&gt;0,0,WEEKDAY(B15220,2)))</f>
        <v>2</v>
      </c>
      <c r="D15220" s="74">
        <f t="shared" si="2"/>
        <v>13</v>
      </c>
      <c r="E15220" s="12">
        <f>IFERROR(VLOOKUP(A15220,'IDAR Meter Data'!$A:$B,2,1),"")</f>
        <v>224</v>
      </c>
      <c r="F15220" s="75">
        <f>IF(CECCZ="CZ03",'Outside Temp'!B15220,IF(CECCZ="CZ04",'Outside Temp'!B15221,IF(CECCZ="CZ12",'Outside Temp'!B15222, IF(CECCZ="CZ13",'Outside Temp'!B15223))))</f>
        <v>72.13333333</v>
      </c>
      <c r="G15220" s="12">
        <f t="shared" si="3"/>
        <v>3</v>
      </c>
    </row>
    <row r="15221" ht="15.75" customHeight="1">
      <c r="A15221" s="13">
        <v>42283.572916666664</v>
      </c>
      <c r="B15221" s="73">
        <f t="shared" si="1"/>
        <v>42283</v>
      </c>
      <c r="C15221" s="74">
        <f>IF(NewCustomer="Yes", IF(COUNTIF($I$2:$I$11,B15221)&gt;0,0,WEEKDAY(B15221,2)),IF(COUNTIF($I$2:$I$21,B15221)&gt;0,0,WEEKDAY(B15221,2)))</f>
        <v>2</v>
      </c>
      <c r="D15221" s="74">
        <f t="shared" si="2"/>
        <v>13</v>
      </c>
      <c r="E15221" s="12">
        <f>IFERROR(VLOOKUP(A15221,'IDAR Meter Data'!$A:$B,2,1),"")</f>
        <v>229</v>
      </c>
      <c r="F15221" s="75">
        <f>IF(CECCZ="CZ03",'Outside Temp'!B15221,IF(CECCZ="CZ04",'Outside Temp'!B15222,IF(CECCZ="CZ12",'Outside Temp'!B15223, IF(CECCZ="CZ13",'Outside Temp'!B15224))))</f>
        <v>72.63333333</v>
      </c>
      <c r="G15221" s="12">
        <f t="shared" si="3"/>
        <v>3</v>
      </c>
    </row>
    <row r="15222" ht="15.75" customHeight="1">
      <c r="A15222" s="13">
        <v>42283.583333333336</v>
      </c>
      <c r="B15222" s="73">
        <f t="shared" si="1"/>
        <v>42283</v>
      </c>
      <c r="C15222" s="74">
        <f>IF(NewCustomer="Yes", IF(COUNTIF($I$2:$I$11,B15222)&gt;0,0,WEEKDAY(B15222,2)),IF(COUNTIF($I$2:$I$21,B15222)&gt;0,0,WEEKDAY(B15222,2)))</f>
        <v>2</v>
      </c>
      <c r="D15222" s="74">
        <f t="shared" si="2"/>
        <v>14</v>
      </c>
      <c r="E15222" s="12">
        <f>IFERROR(VLOOKUP(A15222,'IDAR Meter Data'!$A:$B,2,1),"")</f>
        <v>237</v>
      </c>
      <c r="F15222" s="75">
        <f>IF(CECCZ="CZ03",'Outside Temp'!B15222,IF(CECCZ="CZ04",'Outside Temp'!B15223,IF(CECCZ="CZ12",'Outside Temp'!B15224, IF(CECCZ="CZ13",'Outside Temp'!B15225))))</f>
        <v>73</v>
      </c>
      <c r="G15222" s="12">
        <f t="shared" si="3"/>
        <v>3</v>
      </c>
    </row>
    <row r="15223" ht="15.75" customHeight="1">
      <c r="A15223" s="13">
        <v>42283.59375</v>
      </c>
      <c r="B15223" s="73">
        <f t="shared" si="1"/>
        <v>42283</v>
      </c>
      <c r="C15223" s="74">
        <f>IF(NewCustomer="Yes", IF(COUNTIF($I$2:$I$11,B15223)&gt;0,0,WEEKDAY(B15223,2)),IF(COUNTIF($I$2:$I$21,B15223)&gt;0,0,WEEKDAY(B15223,2)))</f>
        <v>2</v>
      </c>
      <c r="D15223" s="74">
        <f t="shared" si="2"/>
        <v>14</v>
      </c>
      <c r="E15223" s="12">
        <f>IFERROR(VLOOKUP(A15223,'IDAR Meter Data'!$A:$B,2,1),"")</f>
        <v>245</v>
      </c>
      <c r="F15223" s="75">
        <f>IF(CECCZ="CZ03",'Outside Temp'!B15223,IF(CECCZ="CZ04",'Outside Temp'!B15224,IF(CECCZ="CZ12",'Outside Temp'!B15225, IF(CECCZ="CZ13",'Outside Temp'!B15226))))</f>
        <v>73</v>
      </c>
      <c r="G15223" s="12">
        <f t="shared" si="3"/>
        <v>3</v>
      </c>
    </row>
    <row r="15224" ht="15.75" customHeight="1">
      <c r="A15224" s="13">
        <v>42283.604166666664</v>
      </c>
      <c r="B15224" s="73">
        <f t="shared" si="1"/>
        <v>42283</v>
      </c>
      <c r="C15224" s="74">
        <f>IF(NewCustomer="Yes", IF(COUNTIF($I$2:$I$11,B15224)&gt;0,0,WEEKDAY(B15224,2)),IF(COUNTIF($I$2:$I$21,B15224)&gt;0,0,WEEKDAY(B15224,2)))</f>
        <v>2</v>
      </c>
      <c r="D15224" s="74">
        <f t="shared" si="2"/>
        <v>14</v>
      </c>
      <c r="E15224" s="12">
        <f>IFERROR(VLOOKUP(A15224,'IDAR Meter Data'!$A:$B,2,1),"")</f>
        <v>244</v>
      </c>
      <c r="F15224" s="75">
        <f>IF(CECCZ="CZ03",'Outside Temp'!B15224,IF(CECCZ="CZ04",'Outside Temp'!B15225,IF(CECCZ="CZ12",'Outside Temp'!B15226, IF(CECCZ="CZ13",'Outside Temp'!B15227))))</f>
        <v>72.48571429</v>
      </c>
      <c r="G15224" s="12">
        <f t="shared" si="3"/>
        <v>3</v>
      </c>
    </row>
    <row r="15225" ht="15.75" customHeight="1">
      <c r="A15225" s="13">
        <v>42283.614583333336</v>
      </c>
      <c r="B15225" s="73">
        <f t="shared" si="1"/>
        <v>42283</v>
      </c>
      <c r="C15225" s="74">
        <f>IF(NewCustomer="Yes", IF(COUNTIF($I$2:$I$11,B15225)&gt;0,0,WEEKDAY(B15225,2)),IF(COUNTIF($I$2:$I$21,B15225)&gt;0,0,WEEKDAY(B15225,2)))</f>
        <v>2</v>
      </c>
      <c r="D15225" s="74">
        <f t="shared" si="2"/>
        <v>14</v>
      </c>
      <c r="E15225" s="12">
        <f>IFERROR(VLOOKUP(A15225,'IDAR Meter Data'!$A:$B,2,1),"")</f>
        <v>253</v>
      </c>
      <c r="F15225" s="75">
        <f>IF(CECCZ="CZ03",'Outside Temp'!B15225,IF(CECCZ="CZ04",'Outside Temp'!B15226,IF(CECCZ="CZ12",'Outside Temp'!B15227, IF(CECCZ="CZ13",'Outside Temp'!B15228))))</f>
        <v>71.62857143</v>
      </c>
      <c r="G15225" s="12">
        <f t="shared" si="3"/>
        <v>3</v>
      </c>
    </row>
    <row r="15226" ht="15.75" customHeight="1">
      <c r="A15226" s="13">
        <v>42283.625</v>
      </c>
      <c r="B15226" s="73">
        <f t="shared" si="1"/>
        <v>42283</v>
      </c>
      <c r="C15226" s="74">
        <f>IF(NewCustomer="Yes", IF(COUNTIF($I$2:$I$11,B15226)&gt;0,0,WEEKDAY(B15226,2)),IF(COUNTIF($I$2:$I$21,B15226)&gt;0,0,WEEKDAY(B15226,2)))</f>
        <v>2</v>
      </c>
      <c r="D15226" s="74">
        <f t="shared" si="2"/>
        <v>15</v>
      </c>
      <c r="E15226" s="12">
        <f>IFERROR(VLOOKUP(A15226,'IDAR Meter Data'!$A:$B,2,1),"")</f>
        <v>238</v>
      </c>
      <c r="F15226" s="75">
        <f>IF(CECCZ="CZ03",'Outside Temp'!B15226,IF(CECCZ="CZ04",'Outside Temp'!B15227,IF(CECCZ="CZ12",'Outside Temp'!B15228, IF(CECCZ="CZ13",'Outside Temp'!B15229))))</f>
        <v>70.93333333</v>
      </c>
      <c r="G15226" s="12">
        <f t="shared" si="3"/>
        <v>3</v>
      </c>
    </row>
    <row r="15227" ht="15.75" customHeight="1">
      <c r="A15227" s="13">
        <v>42283.635416666664</v>
      </c>
      <c r="B15227" s="73">
        <f t="shared" si="1"/>
        <v>42283</v>
      </c>
      <c r="C15227" s="74">
        <f>IF(NewCustomer="Yes", IF(COUNTIF($I$2:$I$11,B15227)&gt;0,0,WEEKDAY(B15227,2)),IF(COUNTIF($I$2:$I$21,B15227)&gt;0,0,WEEKDAY(B15227,2)))</f>
        <v>2</v>
      </c>
      <c r="D15227" s="74">
        <f t="shared" si="2"/>
        <v>15</v>
      </c>
      <c r="E15227" s="12">
        <f>IFERROR(VLOOKUP(A15227,'IDAR Meter Data'!$A:$B,2,1),"")</f>
        <v>237</v>
      </c>
      <c r="F15227" s="75">
        <f>IF(CECCZ="CZ03",'Outside Temp'!B15227,IF(CECCZ="CZ04",'Outside Temp'!B15228,IF(CECCZ="CZ12",'Outside Temp'!B15229, IF(CECCZ="CZ13",'Outside Temp'!B15230))))</f>
        <v>70.68333333</v>
      </c>
      <c r="G15227" s="12">
        <f t="shared" si="3"/>
        <v>3</v>
      </c>
    </row>
    <row r="15228" ht="15.75" customHeight="1">
      <c r="A15228" s="13">
        <v>42283.645833333336</v>
      </c>
      <c r="B15228" s="73">
        <f t="shared" si="1"/>
        <v>42283</v>
      </c>
      <c r="C15228" s="74">
        <f>IF(NewCustomer="Yes", IF(COUNTIF($I$2:$I$11,B15228)&gt;0,0,WEEKDAY(B15228,2)),IF(COUNTIF($I$2:$I$21,B15228)&gt;0,0,WEEKDAY(B15228,2)))</f>
        <v>2</v>
      </c>
      <c r="D15228" s="74">
        <f t="shared" si="2"/>
        <v>15</v>
      </c>
      <c r="E15228" s="12">
        <f>IFERROR(VLOOKUP(A15228,'IDAR Meter Data'!$A:$B,2,1),"")</f>
        <v>255</v>
      </c>
      <c r="F15228" s="75">
        <f>IF(CECCZ="CZ03",'Outside Temp'!B15228,IF(CECCZ="CZ04",'Outside Temp'!B15229,IF(CECCZ="CZ12",'Outside Temp'!B15230, IF(CECCZ="CZ13",'Outside Temp'!B15231))))</f>
        <v>70.43333333</v>
      </c>
      <c r="G15228" s="12">
        <f t="shared" si="3"/>
        <v>3</v>
      </c>
    </row>
    <row r="15229" ht="15.75" customHeight="1">
      <c r="A15229" s="13">
        <v>42283.65625</v>
      </c>
      <c r="B15229" s="73">
        <f t="shared" si="1"/>
        <v>42283</v>
      </c>
      <c r="C15229" s="74">
        <f>IF(NewCustomer="Yes", IF(COUNTIF($I$2:$I$11,B15229)&gt;0,0,WEEKDAY(B15229,2)),IF(COUNTIF($I$2:$I$21,B15229)&gt;0,0,WEEKDAY(B15229,2)))</f>
        <v>2</v>
      </c>
      <c r="D15229" s="74">
        <f t="shared" si="2"/>
        <v>15</v>
      </c>
      <c r="E15229" s="12">
        <f>IFERROR(VLOOKUP(A15229,'IDAR Meter Data'!$A:$B,2,1),"")</f>
        <v>237</v>
      </c>
      <c r="F15229" s="75">
        <f>IF(CECCZ="CZ03",'Outside Temp'!B15229,IF(CECCZ="CZ04",'Outside Temp'!B15230,IF(CECCZ="CZ12",'Outside Temp'!B15231, IF(CECCZ="CZ13",'Outside Temp'!B15232))))</f>
        <v>70.18333333</v>
      </c>
      <c r="G15229" s="12">
        <f t="shared" si="3"/>
        <v>3</v>
      </c>
    </row>
    <row r="15230" ht="15.75" customHeight="1">
      <c r="A15230" s="13">
        <v>42283.666666666664</v>
      </c>
      <c r="B15230" s="73">
        <f t="shared" si="1"/>
        <v>42283</v>
      </c>
      <c r="C15230" s="74">
        <f>IF(NewCustomer="Yes", IF(COUNTIF($I$2:$I$11,B15230)&gt;0,0,WEEKDAY(B15230,2)),IF(COUNTIF($I$2:$I$21,B15230)&gt;0,0,WEEKDAY(B15230,2)))</f>
        <v>2</v>
      </c>
      <c r="D15230" s="74">
        <f t="shared" si="2"/>
        <v>16</v>
      </c>
      <c r="E15230" s="12">
        <f>IFERROR(VLOOKUP(A15230,'IDAR Meter Data'!$A:$B,2,1),"")</f>
        <v>232</v>
      </c>
      <c r="F15230" s="75">
        <f>IF(CECCZ="CZ03",'Outside Temp'!B15230,IF(CECCZ="CZ04",'Outside Temp'!B15231,IF(CECCZ="CZ12",'Outside Temp'!B15232, IF(CECCZ="CZ13",'Outside Temp'!B15233))))</f>
        <v>69.8</v>
      </c>
      <c r="G15230" s="12">
        <f t="shared" si="3"/>
        <v>2</v>
      </c>
    </row>
    <row r="15231" ht="15.75" customHeight="1">
      <c r="A15231" s="13">
        <v>42283.677083333336</v>
      </c>
      <c r="B15231" s="73">
        <f t="shared" si="1"/>
        <v>42283</v>
      </c>
      <c r="C15231" s="74">
        <f>IF(NewCustomer="Yes", IF(COUNTIF($I$2:$I$11,B15231)&gt;0,0,WEEKDAY(B15231,2)),IF(COUNTIF($I$2:$I$21,B15231)&gt;0,0,WEEKDAY(B15231,2)))</f>
        <v>2</v>
      </c>
      <c r="D15231" s="74">
        <f t="shared" si="2"/>
        <v>16</v>
      </c>
      <c r="E15231" s="12">
        <f>IFERROR(VLOOKUP(A15231,'IDAR Meter Data'!$A:$B,2,1),"")</f>
        <v>234</v>
      </c>
      <c r="F15231" s="75">
        <f>IF(CECCZ="CZ03",'Outside Temp'!B15231,IF(CECCZ="CZ04",'Outside Temp'!B15232,IF(CECCZ="CZ12",'Outside Temp'!B15233, IF(CECCZ="CZ13",'Outside Temp'!B15234))))</f>
        <v>69.05</v>
      </c>
      <c r="G15231" s="12">
        <f t="shared" si="3"/>
        <v>2</v>
      </c>
    </row>
    <row r="15232" ht="15.75" customHeight="1">
      <c r="A15232" s="13">
        <v>42283.6875</v>
      </c>
      <c r="B15232" s="73">
        <f t="shared" si="1"/>
        <v>42283</v>
      </c>
      <c r="C15232" s="74">
        <f>IF(NewCustomer="Yes", IF(COUNTIF($I$2:$I$11,B15232)&gt;0,0,WEEKDAY(B15232,2)),IF(COUNTIF($I$2:$I$21,B15232)&gt;0,0,WEEKDAY(B15232,2)))</f>
        <v>2</v>
      </c>
      <c r="D15232" s="74">
        <f t="shared" si="2"/>
        <v>16</v>
      </c>
      <c r="E15232" s="12">
        <f>IFERROR(VLOOKUP(A15232,'IDAR Meter Data'!$A:$B,2,1),"")</f>
        <v>226</v>
      </c>
      <c r="F15232" s="75">
        <f>IF(CECCZ="CZ03",'Outside Temp'!B15232,IF(CECCZ="CZ04",'Outside Temp'!B15233,IF(CECCZ="CZ12",'Outside Temp'!B15234, IF(CECCZ="CZ13",'Outside Temp'!B15235))))</f>
        <v>68.3</v>
      </c>
      <c r="G15232" s="12">
        <f t="shared" si="3"/>
        <v>2</v>
      </c>
    </row>
    <row r="15233" ht="15.75" customHeight="1">
      <c r="A15233" s="13">
        <v>42283.697916666664</v>
      </c>
      <c r="B15233" s="73">
        <f t="shared" si="1"/>
        <v>42283</v>
      </c>
      <c r="C15233" s="74">
        <f>IF(NewCustomer="Yes", IF(COUNTIF($I$2:$I$11,B15233)&gt;0,0,WEEKDAY(B15233,2)),IF(COUNTIF($I$2:$I$21,B15233)&gt;0,0,WEEKDAY(B15233,2)))</f>
        <v>2</v>
      </c>
      <c r="D15233" s="74">
        <f t="shared" si="2"/>
        <v>16</v>
      </c>
      <c r="E15233" s="12">
        <f>IFERROR(VLOOKUP(A15233,'IDAR Meter Data'!$A:$B,2,1),"")</f>
        <v>230</v>
      </c>
      <c r="F15233" s="75">
        <f>IF(CECCZ="CZ03",'Outside Temp'!B15233,IF(CECCZ="CZ04",'Outside Temp'!B15234,IF(CECCZ="CZ12",'Outside Temp'!B15235, IF(CECCZ="CZ13",'Outside Temp'!B15236))))</f>
        <v>67.55</v>
      </c>
      <c r="G15233" s="12">
        <f t="shared" si="3"/>
        <v>2</v>
      </c>
    </row>
    <row r="15234" ht="15.75" customHeight="1">
      <c r="A15234" s="13">
        <v>42283.708333333336</v>
      </c>
      <c r="B15234" s="73">
        <f t="shared" si="1"/>
        <v>42283</v>
      </c>
      <c r="C15234" s="74">
        <f>IF(NewCustomer="Yes", IF(COUNTIF($I$2:$I$11,B15234)&gt;0,0,WEEKDAY(B15234,2)),IF(COUNTIF($I$2:$I$21,B15234)&gt;0,0,WEEKDAY(B15234,2)))</f>
        <v>2</v>
      </c>
      <c r="D15234" s="74">
        <f t="shared" si="2"/>
        <v>17</v>
      </c>
      <c r="E15234" s="12">
        <f>IFERROR(VLOOKUP(A15234,'IDAR Meter Data'!$A:$B,2,1),"")</f>
        <v>233</v>
      </c>
      <c r="F15234" s="75">
        <f>IF(CECCZ="CZ03",'Outside Temp'!B15234,IF(CECCZ="CZ04",'Outside Temp'!B15235,IF(CECCZ="CZ12",'Outside Temp'!B15236, IF(CECCZ="CZ13",'Outside Temp'!B15237))))</f>
        <v>66.8</v>
      </c>
      <c r="G15234" s="12">
        <f t="shared" si="3"/>
        <v>2</v>
      </c>
    </row>
    <row r="15235" ht="15.75" customHeight="1">
      <c r="A15235" s="13">
        <v>42283.71875</v>
      </c>
      <c r="B15235" s="73">
        <f t="shared" si="1"/>
        <v>42283</v>
      </c>
      <c r="C15235" s="74">
        <f>IF(NewCustomer="Yes", IF(COUNTIF($I$2:$I$11,B15235)&gt;0,0,WEEKDAY(B15235,2)),IF(COUNTIF($I$2:$I$21,B15235)&gt;0,0,WEEKDAY(B15235,2)))</f>
        <v>2</v>
      </c>
      <c r="D15235" s="74">
        <f t="shared" si="2"/>
        <v>17</v>
      </c>
      <c r="E15235" s="12">
        <f>IFERROR(VLOOKUP(A15235,'IDAR Meter Data'!$A:$B,2,1),"")</f>
        <v>225</v>
      </c>
      <c r="F15235" s="75">
        <f>IF(CECCZ="CZ03",'Outside Temp'!B15235,IF(CECCZ="CZ04",'Outside Temp'!B15236,IF(CECCZ="CZ12",'Outside Temp'!B15237, IF(CECCZ="CZ13",'Outside Temp'!B15238))))</f>
        <v>66.05</v>
      </c>
      <c r="G15235" s="12">
        <f t="shared" si="3"/>
        <v>2</v>
      </c>
    </row>
    <row r="15236" ht="15.75" customHeight="1">
      <c r="A15236" s="13">
        <v>42283.729166666664</v>
      </c>
      <c r="B15236" s="73">
        <f t="shared" si="1"/>
        <v>42283</v>
      </c>
      <c r="C15236" s="74">
        <f>IF(NewCustomer="Yes", IF(COUNTIF($I$2:$I$11,B15236)&gt;0,0,WEEKDAY(B15236,2)),IF(COUNTIF($I$2:$I$21,B15236)&gt;0,0,WEEKDAY(B15236,2)))</f>
        <v>2</v>
      </c>
      <c r="D15236" s="74">
        <f t="shared" si="2"/>
        <v>17</v>
      </c>
      <c r="E15236" s="12">
        <f>IFERROR(VLOOKUP(A15236,'IDAR Meter Data'!$A:$B,2,1),"")</f>
        <v>224</v>
      </c>
      <c r="F15236" s="75">
        <f>IF(CECCZ="CZ03",'Outside Temp'!B15236,IF(CECCZ="CZ04",'Outside Temp'!B15237,IF(CECCZ="CZ12",'Outside Temp'!B15238, IF(CECCZ="CZ13",'Outside Temp'!B15239))))</f>
        <v>65.3</v>
      </c>
      <c r="G15236" s="12">
        <f t="shared" si="3"/>
        <v>2</v>
      </c>
    </row>
    <row r="15237" ht="15.75" customHeight="1">
      <c r="A15237" s="13">
        <v>42283.739583333336</v>
      </c>
      <c r="B15237" s="73">
        <f t="shared" si="1"/>
        <v>42283</v>
      </c>
      <c r="C15237" s="74">
        <f>IF(NewCustomer="Yes", IF(COUNTIF($I$2:$I$11,B15237)&gt;0,0,WEEKDAY(B15237,2)),IF(COUNTIF($I$2:$I$21,B15237)&gt;0,0,WEEKDAY(B15237,2)))</f>
        <v>2</v>
      </c>
      <c r="D15237" s="74">
        <f t="shared" si="2"/>
        <v>17</v>
      </c>
      <c r="E15237" s="12">
        <f>IFERROR(VLOOKUP(A15237,'IDAR Meter Data'!$A:$B,2,1),"")</f>
        <v>227</v>
      </c>
      <c r="F15237" s="75">
        <f>IF(CECCZ="CZ03",'Outside Temp'!B15237,IF(CECCZ="CZ04",'Outside Temp'!B15238,IF(CECCZ="CZ12",'Outside Temp'!B15239, IF(CECCZ="CZ13",'Outside Temp'!B15240))))</f>
        <v>64.55</v>
      </c>
      <c r="G15237" s="12">
        <f t="shared" si="3"/>
        <v>1</v>
      </c>
    </row>
    <row r="15238" ht="15.75" customHeight="1">
      <c r="A15238" s="13">
        <v>42283.75</v>
      </c>
      <c r="B15238" s="73">
        <f t="shared" si="1"/>
        <v>42283</v>
      </c>
      <c r="C15238" s="74">
        <f>IF(NewCustomer="Yes", IF(COUNTIF($I$2:$I$11,B15238)&gt;0,0,WEEKDAY(B15238,2)),IF(COUNTIF($I$2:$I$21,B15238)&gt;0,0,WEEKDAY(B15238,2)))</f>
        <v>2</v>
      </c>
      <c r="D15238" s="74">
        <f t="shared" si="2"/>
        <v>18</v>
      </c>
      <c r="E15238" s="12">
        <f>IFERROR(VLOOKUP(A15238,'IDAR Meter Data'!$A:$B,2,1),"")</f>
        <v>230</v>
      </c>
      <c r="F15238" s="75">
        <f>IF(CECCZ="CZ03",'Outside Temp'!B15238,IF(CECCZ="CZ04",'Outside Temp'!B15239,IF(CECCZ="CZ12",'Outside Temp'!B15240, IF(CECCZ="CZ13",'Outside Temp'!B15241))))</f>
        <v>63.93333333</v>
      </c>
      <c r="G15238" s="12">
        <f t="shared" si="3"/>
        <v>1</v>
      </c>
    </row>
    <row r="15239" ht="15.75" customHeight="1">
      <c r="A15239" s="13">
        <v>42283.760416666664</v>
      </c>
      <c r="B15239" s="73">
        <f t="shared" si="1"/>
        <v>42283</v>
      </c>
      <c r="C15239" s="74">
        <f>IF(NewCustomer="Yes", IF(COUNTIF($I$2:$I$11,B15239)&gt;0,0,WEEKDAY(B15239,2)),IF(COUNTIF($I$2:$I$21,B15239)&gt;0,0,WEEKDAY(B15239,2)))</f>
        <v>2</v>
      </c>
      <c r="D15239" s="74">
        <f t="shared" si="2"/>
        <v>18</v>
      </c>
      <c r="E15239" s="12">
        <f>IFERROR(VLOOKUP(A15239,'IDAR Meter Data'!$A:$B,2,1),"")</f>
        <v>223</v>
      </c>
      <c r="F15239" s="75">
        <f>IF(CECCZ="CZ03",'Outside Temp'!B15239,IF(CECCZ="CZ04",'Outside Temp'!B15240,IF(CECCZ="CZ12",'Outside Temp'!B15241, IF(CECCZ="CZ13",'Outside Temp'!B15242))))</f>
        <v>63.68333333</v>
      </c>
      <c r="G15239" s="12">
        <f t="shared" si="3"/>
        <v>1</v>
      </c>
    </row>
    <row r="15240" ht="15.75" customHeight="1">
      <c r="A15240" s="13">
        <v>42283.770833333336</v>
      </c>
      <c r="B15240" s="73">
        <f t="shared" si="1"/>
        <v>42283</v>
      </c>
      <c r="C15240" s="74">
        <f>IF(NewCustomer="Yes", IF(COUNTIF($I$2:$I$11,B15240)&gt;0,0,WEEKDAY(B15240,2)),IF(COUNTIF($I$2:$I$21,B15240)&gt;0,0,WEEKDAY(B15240,2)))</f>
        <v>2</v>
      </c>
      <c r="D15240" s="74">
        <f t="shared" si="2"/>
        <v>18</v>
      </c>
      <c r="E15240" s="12">
        <f>IFERROR(VLOOKUP(A15240,'IDAR Meter Data'!$A:$B,2,1),"")</f>
        <v>224</v>
      </c>
      <c r="F15240" s="75">
        <f>IF(CECCZ="CZ03",'Outside Temp'!B15240,IF(CECCZ="CZ04",'Outside Temp'!B15241,IF(CECCZ="CZ12",'Outside Temp'!B15242, IF(CECCZ="CZ13",'Outside Temp'!B15243))))</f>
        <v>63.43333333</v>
      </c>
      <c r="G15240" s="12">
        <f t="shared" si="3"/>
        <v>1</v>
      </c>
    </row>
    <row r="15241" ht="15.75" customHeight="1">
      <c r="A15241" s="13">
        <v>42283.78125</v>
      </c>
      <c r="B15241" s="73">
        <f t="shared" si="1"/>
        <v>42283</v>
      </c>
      <c r="C15241" s="74">
        <f>IF(NewCustomer="Yes", IF(COUNTIF($I$2:$I$11,B15241)&gt;0,0,WEEKDAY(B15241,2)),IF(COUNTIF($I$2:$I$21,B15241)&gt;0,0,WEEKDAY(B15241,2)))</f>
        <v>2</v>
      </c>
      <c r="D15241" s="74">
        <f t="shared" si="2"/>
        <v>18</v>
      </c>
      <c r="E15241" s="12">
        <f>IFERROR(VLOOKUP(A15241,'IDAR Meter Data'!$A:$B,2,1),"")</f>
        <v>219</v>
      </c>
      <c r="F15241" s="75">
        <f>IF(CECCZ="CZ03",'Outside Temp'!B15241,IF(CECCZ="CZ04",'Outside Temp'!B15242,IF(CECCZ="CZ12",'Outside Temp'!B15243, IF(CECCZ="CZ13",'Outside Temp'!B15244))))</f>
        <v>63.18333333</v>
      </c>
      <c r="G15241" s="12">
        <f t="shared" si="3"/>
        <v>1</v>
      </c>
    </row>
    <row r="15242" ht="15.75" customHeight="1">
      <c r="A15242" s="13">
        <v>42283.791666666664</v>
      </c>
      <c r="B15242" s="73">
        <f t="shared" si="1"/>
        <v>42283</v>
      </c>
      <c r="C15242" s="74">
        <f>IF(NewCustomer="Yes", IF(COUNTIF($I$2:$I$11,B15242)&gt;0,0,WEEKDAY(B15242,2)),IF(COUNTIF($I$2:$I$21,B15242)&gt;0,0,WEEKDAY(B15242,2)))</f>
        <v>2</v>
      </c>
      <c r="D15242" s="74">
        <f t="shared" si="2"/>
        <v>19</v>
      </c>
      <c r="E15242" s="12">
        <f>IFERROR(VLOOKUP(A15242,'IDAR Meter Data'!$A:$B,2,1),"")</f>
        <v>204</v>
      </c>
      <c r="F15242" s="75">
        <f>IF(CECCZ="CZ03",'Outside Temp'!B15242,IF(CECCZ="CZ04",'Outside Temp'!B15243,IF(CECCZ="CZ12",'Outside Temp'!B15244, IF(CECCZ="CZ13",'Outside Temp'!B15245))))</f>
        <v>62.93333333</v>
      </c>
      <c r="G15242" s="12">
        <f t="shared" si="3"/>
        <v>1</v>
      </c>
    </row>
    <row r="15243" ht="15.75" customHeight="1">
      <c r="A15243" s="13">
        <v>42283.802083333336</v>
      </c>
      <c r="B15243" s="73">
        <f t="shared" si="1"/>
        <v>42283</v>
      </c>
      <c r="C15243" s="74">
        <f>IF(NewCustomer="Yes", IF(COUNTIF($I$2:$I$11,B15243)&gt;0,0,WEEKDAY(B15243,2)),IF(COUNTIF($I$2:$I$21,B15243)&gt;0,0,WEEKDAY(B15243,2)))</f>
        <v>2</v>
      </c>
      <c r="D15243" s="74">
        <f t="shared" si="2"/>
        <v>19</v>
      </c>
      <c r="E15243" s="12">
        <f>IFERROR(VLOOKUP(A15243,'IDAR Meter Data'!$A:$B,2,1),"")</f>
        <v>146</v>
      </c>
      <c r="F15243" s="75">
        <f>IF(CECCZ="CZ03",'Outside Temp'!B15243,IF(CECCZ="CZ04",'Outside Temp'!B15244,IF(CECCZ="CZ12",'Outside Temp'!B15245, IF(CECCZ="CZ13",'Outside Temp'!B15246))))</f>
        <v>62.68333333</v>
      </c>
      <c r="G15243" s="12">
        <f t="shared" si="3"/>
        <v>1</v>
      </c>
    </row>
    <row r="15244" ht="15.75" customHeight="1">
      <c r="A15244" s="13">
        <v>42283.8125</v>
      </c>
      <c r="B15244" s="73">
        <f t="shared" si="1"/>
        <v>42283</v>
      </c>
      <c r="C15244" s="74">
        <f>IF(NewCustomer="Yes", IF(COUNTIF($I$2:$I$11,B15244)&gt;0,0,WEEKDAY(B15244,2)),IF(COUNTIF($I$2:$I$21,B15244)&gt;0,0,WEEKDAY(B15244,2)))</f>
        <v>2</v>
      </c>
      <c r="D15244" s="74">
        <f t="shared" si="2"/>
        <v>19</v>
      </c>
      <c r="E15244" s="12">
        <f>IFERROR(VLOOKUP(A15244,'IDAR Meter Data'!$A:$B,2,1),"")</f>
        <v>133</v>
      </c>
      <c r="F15244" s="75">
        <f>IF(CECCZ="CZ03",'Outside Temp'!B15244,IF(CECCZ="CZ04",'Outside Temp'!B15245,IF(CECCZ="CZ12",'Outside Temp'!B15246, IF(CECCZ="CZ13",'Outside Temp'!B15247))))</f>
        <v>62.43333333</v>
      </c>
      <c r="G15244" s="12">
        <f t="shared" si="3"/>
        <v>1</v>
      </c>
    </row>
    <row r="15245" ht="15.75" customHeight="1">
      <c r="A15245" s="13">
        <v>42283.822916666664</v>
      </c>
      <c r="B15245" s="73">
        <f t="shared" si="1"/>
        <v>42283</v>
      </c>
      <c r="C15245" s="74">
        <f>IF(NewCustomer="Yes", IF(COUNTIF($I$2:$I$11,B15245)&gt;0,0,WEEKDAY(B15245,2)),IF(COUNTIF($I$2:$I$21,B15245)&gt;0,0,WEEKDAY(B15245,2)))</f>
        <v>2</v>
      </c>
      <c r="D15245" s="74">
        <f t="shared" si="2"/>
        <v>19</v>
      </c>
      <c r="E15245" s="12">
        <f>IFERROR(VLOOKUP(A15245,'IDAR Meter Data'!$A:$B,2,1),"")</f>
        <v>137</v>
      </c>
      <c r="F15245" s="75">
        <f>IF(CECCZ="CZ03",'Outside Temp'!B15245,IF(CECCZ="CZ04",'Outside Temp'!B15246,IF(CECCZ="CZ12",'Outside Temp'!B15247, IF(CECCZ="CZ13",'Outside Temp'!B15248))))</f>
        <v>62.18333333</v>
      </c>
      <c r="G15245" s="12">
        <f t="shared" si="3"/>
        <v>1</v>
      </c>
    </row>
    <row r="15246" ht="15.75" customHeight="1">
      <c r="A15246" s="13">
        <v>42283.833333333336</v>
      </c>
      <c r="B15246" s="73">
        <f t="shared" si="1"/>
        <v>42283</v>
      </c>
      <c r="C15246" s="74">
        <f>IF(NewCustomer="Yes", IF(COUNTIF($I$2:$I$11,B15246)&gt;0,0,WEEKDAY(B15246,2)),IF(COUNTIF($I$2:$I$21,B15246)&gt;0,0,WEEKDAY(B15246,2)))</f>
        <v>2</v>
      </c>
      <c r="D15246" s="74">
        <f t="shared" si="2"/>
        <v>20</v>
      </c>
      <c r="E15246" s="12">
        <f>IFERROR(VLOOKUP(A15246,'IDAR Meter Data'!$A:$B,2,1),"")</f>
        <v>130</v>
      </c>
      <c r="F15246" s="75">
        <f>IF(CECCZ="CZ03",'Outside Temp'!B15246,IF(CECCZ="CZ04",'Outside Temp'!B15247,IF(CECCZ="CZ12",'Outside Temp'!B15248, IF(CECCZ="CZ13",'Outside Temp'!B15249))))</f>
        <v>62</v>
      </c>
      <c r="G15246" s="12">
        <f t="shared" si="3"/>
        <v>1</v>
      </c>
    </row>
    <row r="15247" ht="15.75" customHeight="1">
      <c r="A15247" s="13">
        <v>42283.84375</v>
      </c>
      <c r="B15247" s="73">
        <f t="shared" si="1"/>
        <v>42283</v>
      </c>
      <c r="C15247" s="74">
        <f>IF(NewCustomer="Yes", IF(COUNTIF($I$2:$I$11,B15247)&gt;0,0,WEEKDAY(B15247,2)),IF(COUNTIF($I$2:$I$21,B15247)&gt;0,0,WEEKDAY(B15247,2)))</f>
        <v>2</v>
      </c>
      <c r="D15247" s="74">
        <f t="shared" si="2"/>
        <v>20</v>
      </c>
      <c r="E15247" s="12">
        <f>IFERROR(VLOOKUP(A15247,'IDAR Meter Data'!$A:$B,2,1),"")</f>
        <v>130</v>
      </c>
      <c r="F15247" s="75">
        <f>IF(CECCZ="CZ03",'Outside Temp'!B15247,IF(CECCZ="CZ04",'Outside Temp'!B15248,IF(CECCZ="CZ12",'Outside Temp'!B15249, IF(CECCZ="CZ13",'Outside Temp'!B15250))))</f>
        <v>62</v>
      </c>
      <c r="G15247" s="12">
        <f t="shared" si="3"/>
        <v>1</v>
      </c>
    </row>
    <row r="15248" ht="15.75" customHeight="1">
      <c r="A15248" s="13">
        <v>42283.854166666664</v>
      </c>
      <c r="B15248" s="73">
        <f t="shared" si="1"/>
        <v>42283</v>
      </c>
      <c r="C15248" s="74">
        <f>IF(NewCustomer="Yes", IF(COUNTIF($I$2:$I$11,B15248)&gt;0,0,WEEKDAY(B15248,2)),IF(COUNTIF($I$2:$I$21,B15248)&gt;0,0,WEEKDAY(B15248,2)))</f>
        <v>2</v>
      </c>
      <c r="D15248" s="74">
        <f t="shared" si="2"/>
        <v>20</v>
      </c>
      <c r="E15248" s="12">
        <f>IFERROR(VLOOKUP(A15248,'IDAR Meter Data'!$A:$B,2,1),"")</f>
        <v>128</v>
      </c>
      <c r="F15248" s="75">
        <f>IF(CECCZ="CZ03",'Outside Temp'!B15248,IF(CECCZ="CZ04",'Outside Temp'!B15249,IF(CECCZ="CZ12",'Outside Temp'!B15250, IF(CECCZ="CZ13",'Outside Temp'!B15251))))</f>
        <v>62</v>
      </c>
      <c r="G15248" s="12">
        <f t="shared" si="3"/>
        <v>1</v>
      </c>
    </row>
    <row r="15249" ht="15.75" customHeight="1">
      <c r="A15249" s="13">
        <v>42283.864583333336</v>
      </c>
      <c r="B15249" s="73">
        <f t="shared" si="1"/>
        <v>42283</v>
      </c>
      <c r="C15249" s="74">
        <f>IF(NewCustomer="Yes", IF(COUNTIF($I$2:$I$11,B15249)&gt;0,0,WEEKDAY(B15249,2)),IF(COUNTIF($I$2:$I$21,B15249)&gt;0,0,WEEKDAY(B15249,2)))</f>
        <v>2</v>
      </c>
      <c r="D15249" s="74">
        <f t="shared" si="2"/>
        <v>20</v>
      </c>
      <c r="E15249" s="12">
        <f>IFERROR(VLOOKUP(A15249,'IDAR Meter Data'!$A:$B,2,1),"")</f>
        <v>130</v>
      </c>
      <c r="F15249" s="75">
        <f>IF(CECCZ="CZ03",'Outside Temp'!B15249,IF(CECCZ="CZ04",'Outside Temp'!B15250,IF(CECCZ="CZ12",'Outside Temp'!B15251, IF(CECCZ="CZ13",'Outside Temp'!B15252))))</f>
        <v>62</v>
      </c>
      <c r="G15249" s="12">
        <f t="shared" si="3"/>
        <v>1</v>
      </c>
    </row>
    <row r="15250" ht="15.75" customHeight="1">
      <c r="A15250" s="13">
        <v>42283.875</v>
      </c>
      <c r="B15250" s="73">
        <f t="shared" si="1"/>
        <v>42283</v>
      </c>
      <c r="C15250" s="74">
        <f>IF(NewCustomer="Yes", IF(COUNTIF($I$2:$I$11,B15250)&gt;0,0,WEEKDAY(B15250,2)),IF(COUNTIF($I$2:$I$21,B15250)&gt;0,0,WEEKDAY(B15250,2)))</f>
        <v>2</v>
      </c>
      <c r="D15250" s="74">
        <f t="shared" si="2"/>
        <v>21</v>
      </c>
      <c r="E15250" s="12">
        <f>IFERROR(VLOOKUP(A15250,'IDAR Meter Data'!$A:$B,2,1),"")</f>
        <v>130</v>
      </c>
      <c r="F15250" s="75">
        <f>IF(CECCZ="CZ03",'Outside Temp'!B15250,IF(CECCZ="CZ04",'Outside Temp'!B15251,IF(CECCZ="CZ12",'Outside Temp'!B15252, IF(CECCZ="CZ13",'Outside Temp'!B15253))))</f>
        <v>61.93333333</v>
      </c>
      <c r="G15250" s="12">
        <f t="shared" si="3"/>
        <v>1</v>
      </c>
    </row>
    <row r="15251" ht="15.75" customHeight="1">
      <c r="A15251" s="13">
        <v>42283.885416666664</v>
      </c>
      <c r="B15251" s="73">
        <f t="shared" si="1"/>
        <v>42283</v>
      </c>
      <c r="C15251" s="74">
        <f>IF(NewCustomer="Yes", IF(COUNTIF($I$2:$I$11,B15251)&gt;0,0,WEEKDAY(B15251,2)),IF(COUNTIF($I$2:$I$21,B15251)&gt;0,0,WEEKDAY(B15251,2)))</f>
        <v>2</v>
      </c>
      <c r="D15251" s="74">
        <f t="shared" si="2"/>
        <v>21</v>
      </c>
      <c r="E15251" s="12">
        <f>IFERROR(VLOOKUP(A15251,'IDAR Meter Data'!$A:$B,2,1),"")</f>
        <v>118</v>
      </c>
      <c r="F15251" s="75">
        <f>IF(CECCZ="CZ03",'Outside Temp'!B15251,IF(CECCZ="CZ04",'Outside Temp'!B15252,IF(CECCZ="CZ12",'Outside Temp'!B15253, IF(CECCZ="CZ13",'Outside Temp'!B15254))))</f>
        <v>61.68333333</v>
      </c>
      <c r="G15251" s="12">
        <f t="shared" si="3"/>
        <v>1</v>
      </c>
    </row>
    <row r="15252" ht="15.75" customHeight="1">
      <c r="A15252" s="13">
        <v>42283.895833333336</v>
      </c>
      <c r="B15252" s="73">
        <f t="shared" si="1"/>
        <v>42283</v>
      </c>
      <c r="C15252" s="74">
        <f>IF(NewCustomer="Yes", IF(COUNTIF($I$2:$I$11,B15252)&gt;0,0,WEEKDAY(B15252,2)),IF(COUNTIF($I$2:$I$21,B15252)&gt;0,0,WEEKDAY(B15252,2)))</f>
        <v>2</v>
      </c>
      <c r="D15252" s="74">
        <f t="shared" si="2"/>
        <v>21</v>
      </c>
      <c r="E15252" s="12">
        <f>IFERROR(VLOOKUP(A15252,'IDAR Meter Data'!$A:$B,2,1),"")</f>
        <v>122</v>
      </c>
      <c r="F15252" s="75">
        <f>IF(CECCZ="CZ03",'Outside Temp'!B15252,IF(CECCZ="CZ04",'Outside Temp'!B15253,IF(CECCZ="CZ12",'Outside Temp'!B15254, IF(CECCZ="CZ13",'Outside Temp'!B15255))))</f>
        <v>61.43333333</v>
      </c>
      <c r="G15252" s="12">
        <f t="shared" si="3"/>
        <v>1</v>
      </c>
    </row>
    <row r="15253" ht="15.75" customHeight="1">
      <c r="A15253" s="13">
        <v>42283.90625</v>
      </c>
      <c r="B15253" s="73">
        <f t="shared" si="1"/>
        <v>42283</v>
      </c>
      <c r="C15253" s="74">
        <f>IF(NewCustomer="Yes", IF(COUNTIF($I$2:$I$11,B15253)&gt;0,0,WEEKDAY(B15253,2)),IF(COUNTIF($I$2:$I$21,B15253)&gt;0,0,WEEKDAY(B15253,2)))</f>
        <v>2</v>
      </c>
      <c r="D15253" s="74">
        <f t="shared" si="2"/>
        <v>21</v>
      </c>
      <c r="E15253" s="12">
        <f>IFERROR(VLOOKUP(A15253,'IDAR Meter Data'!$A:$B,2,1),"")</f>
        <v>110</v>
      </c>
      <c r="F15253" s="75">
        <f>IF(CECCZ="CZ03",'Outside Temp'!B15253,IF(CECCZ="CZ04",'Outside Temp'!B15254,IF(CECCZ="CZ12",'Outside Temp'!B15255, IF(CECCZ="CZ13",'Outside Temp'!B15256))))</f>
        <v>61.18333333</v>
      </c>
      <c r="G15253" s="12">
        <f t="shared" si="3"/>
        <v>1</v>
      </c>
    </row>
    <row r="15254" ht="15.75" customHeight="1">
      <c r="A15254" s="13">
        <v>42283.916666666664</v>
      </c>
      <c r="B15254" s="73">
        <f t="shared" si="1"/>
        <v>42283</v>
      </c>
      <c r="C15254" s="74">
        <f>IF(NewCustomer="Yes", IF(COUNTIF($I$2:$I$11,B15254)&gt;0,0,WEEKDAY(B15254,2)),IF(COUNTIF($I$2:$I$21,B15254)&gt;0,0,WEEKDAY(B15254,2)))</f>
        <v>2</v>
      </c>
      <c r="D15254" s="74">
        <f t="shared" si="2"/>
        <v>22</v>
      </c>
      <c r="E15254" s="12">
        <f>IFERROR(VLOOKUP(A15254,'IDAR Meter Data'!$A:$B,2,1),"")</f>
        <v>111</v>
      </c>
      <c r="F15254" s="75">
        <f>IF(CECCZ="CZ03",'Outside Temp'!B15254,IF(CECCZ="CZ04",'Outside Temp'!B15255,IF(CECCZ="CZ12",'Outside Temp'!B15256, IF(CECCZ="CZ13",'Outside Temp'!B15257))))</f>
        <v>61</v>
      </c>
      <c r="G15254" s="12">
        <f t="shared" si="3"/>
        <v>1</v>
      </c>
    </row>
    <row r="15255" ht="15.75" customHeight="1">
      <c r="A15255" s="13">
        <v>42283.927083333336</v>
      </c>
      <c r="B15255" s="73">
        <f t="shared" si="1"/>
        <v>42283</v>
      </c>
      <c r="C15255" s="74">
        <f>IF(NewCustomer="Yes", IF(COUNTIF($I$2:$I$11,B15255)&gt;0,0,WEEKDAY(B15255,2)),IF(COUNTIF($I$2:$I$21,B15255)&gt;0,0,WEEKDAY(B15255,2)))</f>
        <v>2</v>
      </c>
      <c r="D15255" s="74">
        <f t="shared" si="2"/>
        <v>22</v>
      </c>
      <c r="E15255" s="12">
        <f>IFERROR(VLOOKUP(A15255,'IDAR Meter Data'!$A:$B,2,1),"")</f>
        <v>111</v>
      </c>
      <c r="F15255" s="75">
        <f>IF(CECCZ="CZ03",'Outside Temp'!B15255,IF(CECCZ="CZ04",'Outside Temp'!B15256,IF(CECCZ="CZ12",'Outside Temp'!B15257, IF(CECCZ="CZ13",'Outside Temp'!B15258))))</f>
        <v>61</v>
      </c>
      <c r="G15255" s="12">
        <f t="shared" si="3"/>
        <v>1</v>
      </c>
    </row>
    <row r="15256" ht="15.75" customHeight="1">
      <c r="A15256" s="13">
        <v>42283.9375</v>
      </c>
      <c r="B15256" s="73">
        <f t="shared" si="1"/>
        <v>42283</v>
      </c>
      <c r="C15256" s="74">
        <f>IF(NewCustomer="Yes", IF(COUNTIF($I$2:$I$11,B15256)&gt;0,0,WEEKDAY(B15256,2)),IF(COUNTIF($I$2:$I$21,B15256)&gt;0,0,WEEKDAY(B15256,2)))</f>
        <v>2</v>
      </c>
      <c r="D15256" s="74">
        <f t="shared" si="2"/>
        <v>22</v>
      </c>
      <c r="E15256" s="12">
        <f>IFERROR(VLOOKUP(A15256,'IDAR Meter Data'!$A:$B,2,1),"")</f>
        <v>114</v>
      </c>
      <c r="F15256" s="75">
        <f>IF(CECCZ="CZ03",'Outside Temp'!B15256,IF(CECCZ="CZ04",'Outside Temp'!B15257,IF(CECCZ="CZ12",'Outside Temp'!B15258, IF(CECCZ="CZ13",'Outside Temp'!B15259))))</f>
        <v>61</v>
      </c>
      <c r="G15256" s="12">
        <f t="shared" si="3"/>
        <v>1</v>
      </c>
    </row>
    <row r="15257" ht="15.75" customHeight="1">
      <c r="A15257" s="13">
        <v>42283.947916666664</v>
      </c>
      <c r="B15257" s="73">
        <f t="shared" si="1"/>
        <v>42283</v>
      </c>
      <c r="C15257" s="74">
        <f>IF(NewCustomer="Yes", IF(COUNTIF($I$2:$I$11,B15257)&gt;0,0,WEEKDAY(B15257,2)),IF(COUNTIF($I$2:$I$21,B15257)&gt;0,0,WEEKDAY(B15257,2)))</f>
        <v>2</v>
      </c>
      <c r="D15257" s="74">
        <f t="shared" si="2"/>
        <v>22</v>
      </c>
      <c r="E15257" s="12">
        <f>IFERROR(VLOOKUP(A15257,'IDAR Meter Data'!$A:$B,2,1),"")</f>
        <v>117</v>
      </c>
      <c r="F15257" s="75">
        <f>IF(CECCZ="CZ03",'Outside Temp'!B15257,IF(CECCZ="CZ04",'Outside Temp'!B15258,IF(CECCZ="CZ12",'Outside Temp'!B15259, IF(CECCZ="CZ13",'Outside Temp'!B15260))))</f>
        <v>61</v>
      </c>
      <c r="G15257" s="12">
        <f t="shared" si="3"/>
        <v>1</v>
      </c>
    </row>
    <row r="15258" ht="15.75" customHeight="1">
      <c r="A15258" s="13">
        <v>42283.958333333336</v>
      </c>
      <c r="B15258" s="73">
        <f t="shared" si="1"/>
        <v>42283</v>
      </c>
      <c r="C15258" s="74">
        <f>IF(NewCustomer="Yes", IF(COUNTIF($I$2:$I$11,B15258)&gt;0,0,WEEKDAY(B15258,2)),IF(COUNTIF($I$2:$I$21,B15258)&gt;0,0,WEEKDAY(B15258,2)))</f>
        <v>2</v>
      </c>
      <c r="D15258" s="74">
        <f t="shared" si="2"/>
        <v>23</v>
      </c>
      <c r="E15258" s="12">
        <f>IFERROR(VLOOKUP(A15258,'IDAR Meter Data'!$A:$B,2,1),"")</f>
        <v>113</v>
      </c>
      <c r="F15258" s="75">
        <f>IF(CECCZ="CZ03",'Outside Temp'!B15258,IF(CECCZ="CZ04",'Outside Temp'!B15259,IF(CECCZ="CZ12",'Outside Temp'!B15260, IF(CECCZ="CZ13",'Outside Temp'!B15261))))</f>
        <v>61</v>
      </c>
      <c r="G15258" s="12">
        <f t="shared" si="3"/>
        <v>1</v>
      </c>
    </row>
    <row r="15259" ht="15.75" customHeight="1">
      <c r="A15259" s="13">
        <v>42283.96875</v>
      </c>
      <c r="B15259" s="73">
        <f t="shared" si="1"/>
        <v>42283</v>
      </c>
      <c r="C15259" s="74">
        <f>IF(NewCustomer="Yes", IF(COUNTIF($I$2:$I$11,B15259)&gt;0,0,WEEKDAY(B15259,2)),IF(COUNTIF($I$2:$I$21,B15259)&gt;0,0,WEEKDAY(B15259,2)))</f>
        <v>2</v>
      </c>
      <c r="D15259" s="74">
        <f t="shared" si="2"/>
        <v>23</v>
      </c>
      <c r="E15259" s="12">
        <f>IFERROR(VLOOKUP(A15259,'IDAR Meter Data'!$A:$B,2,1),"")</f>
        <v>111</v>
      </c>
      <c r="F15259" s="75">
        <f>IF(CECCZ="CZ03",'Outside Temp'!B15259,IF(CECCZ="CZ04",'Outside Temp'!B15260,IF(CECCZ="CZ12",'Outside Temp'!B15261, IF(CECCZ="CZ13",'Outside Temp'!B15262))))</f>
        <v>61</v>
      </c>
      <c r="G15259" s="12">
        <f t="shared" si="3"/>
        <v>1</v>
      </c>
    </row>
    <row r="15260" ht="15.75" customHeight="1">
      <c r="A15260" s="13">
        <v>42283.979166666664</v>
      </c>
      <c r="B15260" s="73">
        <f t="shared" si="1"/>
        <v>42283</v>
      </c>
      <c r="C15260" s="74">
        <f>IF(NewCustomer="Yes", IF(COUNTIF($I$2:$I$11,B15260)&gt;0,0,WEEKDAY(B15260,2)),IF(COUNTIF($I$2:$I$21,B15260)&gt;0,0,WEEKDAY(B15260,2)))</f>
        <v>2</v>
      </c>
      <c r="D15260" s="74">
        <f t="shared" si="2"/>
        <v>23</v>
      </c>
      <c r="E15260" s="12">
        <f>IFERROR(VLOOKUP(A15260,'IDAR Meter Data'!$A:$B,2,1),"")</f>
        <v>110</v>
      </c>
      <c r="F15260" s="75">
        <f>IF(CECCZ="CZ03",'Outside Temp'!B15260,IF(CECCZ="CZ04",'Outside Temp'!B15261,IF(CECCZ="CZ12",'Outside Temp'!B15262, IF(CECCZ="CZ13",'Outside Temp'!B15263))))</f>
        <v>61</v>
      </c>
      <c r="G15260" s="12">
        <f t="shared" si="3"/>
        <v>1</v>
      </c>
    </row>
    <row r="15261" ht="15.75" customHeight="1">
      <c r="A15261" s="13">
        <v>42283.989583333336</v>
      </c>
      <c r="B15261" s="73">
        <f t="shared" si="1"/>
        <v>42283</v>
      </c>
      <c r="C15261" s="74">
        <f>IF(NewCustomer="Yes", IF(COUNTIF($I$2:$I$11,B15261)&gt;0,0,WEEKDAY(B15261,2)),IF(COUNTIF($I$2:$I$21,B15261)&gt;0,0,WEEKDAY(B15261,2)))</f>
        <v>2</v>
      </c>
      <c r="D15261" s="74">
        <f t="shared" si="2"/>
        <v>23</v>
      </c>
      <c r="E15261" s="12">
        <f>IFERROR(VLOOKUP(A15261,'IDAR Meter Data'!$A:$B,2,1),"")</f>
        <v>115</v>
      </c>
      <c r="F15261" s="75">
        <f>IF(CECCZ="CZ03",'Outside Temp'!B15261,IF(CECCZ="CZ04",'Outside Temp'!B15262,IF(CECCZ="CZ12",'Outside Temp'!B15263, IF(CECCZ="CZ13",'Outside Temp'!B15264))))</f>
        <v>61</v>
      </c>
      <c r="G15261" s="12">
        <f t="shared" si="3"/>
        <v>1</v>
      </c>
    </row>
    <row r="15262" ht="15.75" customHeight="1">
      <c r="A15262" s="13">
        <v>42284.0</v>
      </c>
      <c r="B15262" s="73">
        <f t="shared" si="1"/>
        <v>42284</v>
      </c>
      <c r="C15262" s="74">
        <f>IF(NewCustomer="Yes", IF(COUNTIF($I$2:$I$11,B15262)&gt;0,0,WEEKDAY(B15262,2)),IF(COUNTIF($I$2:$I$21,B15262)&gt;0,0,WEEKDAY(B15262,2)))</f>
        <v>3</v>
      </c>
      <c r="D15262" s="74">
        <f t="shared" si="2"/>
        <v>0</v>
      </c>
      <c r="E15262" s="12">
        <f>IFERROR(VLOOKUP(A15262,'IDAR Meter Data'!$A:$B,2,1),"")</f>
        <v>112</v>
      </c>
      <c r="F15262" s="75">
        <f>IF(CECCZ="CZ03",'Outside Temp'!B15262,IF(CECCZ="CZ04",'Outside Temp'!B15263,IF(CECCZ="CZ12",'Outside Temp'!B15264, IF(CECCZ="CZ13",'Outside Temp'!B15265))))</f>
        <v>60.93333333</v>
      </c>
      <c r="G15262" s="12">
        <f t="shared" si="3"/>
        <v>1</v>
      </c>
    </row>
    <row r="15263" ht="15.75" customHeight="1">
      <c r="A15263" s="13">
        <v>42284.010416666664</v>
      </c>
      <c r="B15263" s="73">
        <f t="shared" si="1"/>
        <v>42284</v>
      </c>
      <c r="C15263" s="74">
        <f>IF(NewCustomer="Yes", IF(COUNTIF($I$2:$I$11,B15263)&gt;0,0,WEEKDAY(B15263,2)),IF(COUNTIF($I$2:$I$21,B15263)&gt;0,0,WEEKDAY(B15263,2)))</f>
        <v>3</v>
      </c>
      <c r="D15263" s="74">
        <f t="shared" si="2"/>
        <v>0</v>
      </c>
      <c r="E15263" s="12">
        <f>IFERROR(VLOOKUP(A15263,'IDAR Meter Data'!$A:$B,2,1),"")</f>
        <v>111</v>
      </c>
      <c r="F15263" s="75">
        <f>IF(CECCZ="CZ03",'Outside Temp'!B15263,IF(CECCZ="CZ04",'Outside Temp'!B15264,IF(CECCZ="CZ12",'Outside Temp'!B15265, IF(CECCZ="CZ13",'Outside Temp'!B15266))))</f>
        <v>60.68333333</v>
      </c>
      <c r="G15263" s="12">
        <f t="shared" si="3"/>
        <v>1</v>
      </c>
    </row>
    <row r="15264" ht="15.75" customHeight="1">
      <c r="A15264" s="13">
        <v>42284.020833333336</v>
      </c>
      <c r="B15264" s="73">
        <f t="shared" si="1"/>
        <v>42284</v>
      </c>
      <c r="C15264" s="74">
        <f>IF(NewCustomer="Yes", IF(COUNTIF($I$2:$I$11,B15264)&gt;0,0,WEEKDAY(B15264,2)),IF(COUNTIF($I$2:$I$21,B15264)&gt;0,0,WEEKDAY(B15264,2)))</f>
        <v>3</v>
      </c>
      <c r="D15264" s="74">
        <f t="shared" si="2"/>
        <v>0</v>
      </c>
      <c r="E15264" s="12">
        <f>IFERROR(VLOOKUP(A15264,'IDAR Meter Data'!$A:$B,2,1),"")</f>
        <v>110</v>
      </c>
      <c r="F15264" s="75">
        <f>IF(CECCZ="CZ03",'Outside Temp'!B15264,IF(CECCZ="CZ04",'Outside Temp'!B15265,IF(CECCZ="CZ12",'Outside Temp'!B15266, IF(CECCZ="CZ13",'Outside Temp'!B15267))))</f>
        <v>60.43333333</v>
      </c>
      <c r="G15264" s="12">
        <f t="shared" si="3"/>
        <v>1</v>
      </c>
    </row>
    <row r="15265" ht="15.75" customHeight="1">
      <c r="A15265" s="13">
        <v>42284.03125</v>
      </c>
      <c r="B15265" s="73">
        <f t="shared" si="1"/>
        <v>42284</v>
      </c>
      <c r="C15265" s="74">
        <f>IF(NewCustomer="Yes", IF(COUNTIF($I$2:$I$11,B15265)&gt;0,0,WEEKDAY(B15265,2)),IF(COUNTIF($I$2:$I$21,B15265)&gt;0,0,WEEKDAY(B15265,2)))</f>
        <v>3</v>
      </c>
      <c r="D15265" s="74">
        <f t="shared" si="2"/>
        <v>0</v>
      </c>
      <c r="E15265" s="12">
        <f>IFERROR(VLOOKUP(A15265,'IDAR Meter Data'!$A:$B,2,1),"")</f>
        <v>108</v>
      </c>
      <c r="F15265" s="75">
        <f>IF(CECCZ="CZ03",'Outside Temp'!B15265,IF(CECCZ="CZ04",'Outside Temp'!B15266,IF(CECCZ="CZ12",'Outside Temp'!B15267, IF(CECCZ="CZ13",'Outside Temp'!B15268))))</f>
        <v>60.18333333</v>
      </c>
      <c r="G15265" s="12">
        <f t="shared" si="3"/>
        <v>1</v>
      </c>
    </row>
    <row r="15266" ht="15.75" customHeight="1">
      <c r="A15266" s="13">
        <v>42284.041666666664</v>
      </c>
      <c r="B15266" s="73">
        <f t="shared" si="1"/>
        <v>42284</v>
      </c>
      <c r="C15266" s="74">
        <f>IF(NewCustomer="Yes", IF(COUNTIF($I$2:$I$11,B15266)&gt;0,0,WEEKDAY(B15266,2)),IF(COUNTIF($I$2:$I$21,B15266)&gt;0,0,WEEKDAY(B15266,2)))</f>
        <v>3</v>
      </c>
      <c r="D15266" s="74">
        <f t="shared" si="2"/>
        <v>1</v>
      </c>
      <c r="E15266" s="12">
        <f>IFERROR(VLOOKUP(A15266,'IDAR Meter Data'!$A:$B,2,1),"")</f>
        <v>117</v>
      </c>
      <c r="F15266" s="75">
        <f>IF(CECCZ="CZ03",'Outside Temp'!B15266,IF(CECCZ="CZ04",'Outside Temp'!B15267,IF(CECCZ="CZ12",'Outside Temp'!B15268, IF(CECCZ="CZ13",'Outside Temp'!B15269))))</f>
        <v>60.10526316</v>
      </c>
      <c r="G15266" s="12">
        <f t="shared" si="3"/>
        <v>1</v>
      </c>
    </row>
    <row r="15267" ht="15.75" customHeight="1">
      <c r="A15267" s="13">
        <v>42284.052083333336</v>
      </c>
      <c r="B15267" s="73">
        <f t="shared" si="1"/>
        <v>42284</v>
      </c>
      <c r="C15267" s="74">
        <f>IF(NewCustomer="Yes", IF(COUNTIF($I$2:$I$11,B15267)&gt;0,0,WEEKDAY(B15267,2)),IF(COUNTIF($I$2:$I$21,B15267)&gt;0,0,WEEKDAY(B15267,2)))</f>
        <v>3</v>
      </c>
      <c r="D15267" s="74">
        <f t="shared" si="2"/>
        <v>1</v>
      </c>
      <c r="E15267" s="12">
        <f>IFERROR(VLOOKUP(A15267,'IDAR Meter Data'!$A:$B,2,1),"")</f>
        <v>111</v>
      </c>
      <c r="F15267" s="75">
        <f>IF(CECCZ="CZ03",'Outside Temp'!B15267,IF(CECCZ="CZ04",'Outside Temp'!B15268,IF(CECCZ="CZ12",'Outside Temp'!B15269, IF(CECCZ="CZ13",'Outside Temp'!B15270))))</f>
        <v>60.5</v>
      </c>
      <c r="G15267" s="12">
        <f t="shared" si="3"/>
        <v>1</v>
      </c>
    </row>
    <row r="15268" ht="15.75" customHeight="1">
      <c r="A15268" s="13">
        <v>42284.0625</v>
      </c>
      <c r="B15268" s="73">
        <f t="shared" si="1"/>
        <v>42284</v>
      </c>
      <c r="C15268" s="74">
        <f>IF(NewCustomer="Yes", IF(COUNTIF($I$2:$I$11,B15268)&gt;0,0,WEEKDAY(B15268,2)),IF(COUNTIF($I$2:$I$21,B15268)&gt;0,0,WEEKDAY(B15268,2)))</f>
        <v>3</v>
      </c>
      <c r="D15268" s="74">
        <f t="shared" si="2"/>
        <v>1</v>
      </c>
      <c r="E15268" s="12">
        <f>IFERROR(VLOOKUP(A15268,'IDAR Meter Data'!$A:$B,2,1),"")</f>
        <v>112</v>
      </c>
      <c r="F15268" s="75">
        <f>IF(CECCZ="CZ03",'Outside Temp'!B15268,IF(CECCZ="CZ04",'Outside Temp'!B15269,IF(CECCZ="CZ12",'Outside Temp'!B15270, IF(CECCZ="CZ13",'Outside Temp'!B15271))))</f>
        <v>60.89473684</v>
      </c>
      <c r="G15268" s="12">
        <f t="shared" si="3"/>
        <v>1</v>
      </c>
    </row>
    <row r="15269" ht="15.75" customHeight="1">
      <c r="A15269" s="13">
        <v>42284.072916666664</v>
      </c>
      <c r="B15269" s="73">
        <f t="shared" si="1"/>
        <v>42284</v>
      </c>
      <c r="C15269" s="74">
        <f>IF(NewCustomer="Yes", IF(COUNTIF($I$2:$I$11,B15269)&gt;0,0,WEEKDAY(B15269,2)),IF(COUNTIF($I$2:$I$21,B15269)&gt;0,0,WEEKDAY(B15269,2)))</f>
        <v>3</v>
      </c>
      <c r="D15269" s="74">
        <f t="shared" si="2"/>
        <v>1</v>
      </c>
      <c r="E15269" s="12">
        <f>IFERROR(VLOOKUP(A15269,'IDAR Meter Data'!$A:$B,2,1),"")</f>
        <v>110</v>
      </c>
      <c r="F15269" s="75">
        <f>IF(CECCZ="CZ03",'Outside Temp'!B15269,IF(CECCZ="CZ04",'Outside Temp'!B15270,IF(CECCZ="CZ12",'Outside Temp'!B15271, IF(CECCZ="CZ13",'Outside Temp'!B15272))))</f>
        <v>60.5</v>
      </c>
      <c r="G15269" s="12">
        <f t="shared" si="3"/>
        <v>1</v>
      </c>
    </row>
    <row r="15270" ht="15.75" customHeight="1">
      <c r="A15270" s="13">
        <v>42284.083333333336</v>
      </c>
      <c r="B15270" s="73">
        <f t="shared" si="1"/>
        <v>42284</v>
      </c>
      <c r="C15270" s="74">
        <f>IF(NewCustomer="Yes", IF(COUNTIF($I$2:$I$11,B15270)&gt;0,0,WEEKDAY(B15270,2)),IF(COUNTIF($I$2:$I$21,B15270)&gt;0,0,WEEKDAY(B15270,2)))</f>
        <v>3</v>
      </c>
      <c r="D15270" s="74">
        <f t="shared" si="2"/>
        <v>2</v>
      </c>
      <c r="E15270" s="12">
        <f>IFERROR(VLOOKUP(A15270,'IDAR Meter Data'!$A:$B,2,1),"")</f>
        <v>111</v>
      </c>
      <c r="F15270" s="75">
        <f>IF(CECCZ="CZ03",'Outside Temp'!B15270,IF(CECCZ="CZ04",'Outside Temp'!B15271,IF(CECCZ="CZ12",'Outside Temp'!B15272, IF(CECCZ="CZ13",'Outside Temp'!B15273))))</f>
        <v>60</v>
      </c>
      <c r="G15270" s="12">
        <f t="shared" si="3"/>
        <v>1</v>
      </c>
    </row>
    <row r="15271" ht="15.75" customHeight="1">
      <c r="A15271" s="13">
        <v>42284.09375</v>
      </c>
      <c r="B15271" s="73">
        <f t="shared" si="1"/>
        <v>42284</v>
      </c>
      <c r="C15271" s="74">
        <f>IF(NewCustomer="Yes", IF(COUNTIF($I$2:$I$11,B15271)&gt;0,0,WEEKDAY(B15271,2)),IF(COUNTIF($I$2:$I$21,B15271)&gt;0,0,WEEKDAY(B15271,2)))</f>
        <v>3</v>
      </c>
      <c r="D15271" s="74">
        <f t="shared" si="2"/>
        <v>2</v>
      </c>
      <c r="E15271" s="12">
        <f>IFERROR(VLOOKUP(A15271,'IDAR Meter Data'!$A:$B,2,1),"")</f>
        <v>118</v>
      </c>
      <c r="F15271" s="75">
        <f>IF(CECCZ="CZ03",'Outside Temp'!B15271,IF(CECCZ="CZ04",'Outside Temp'!B15272,IF(CECCZ="CZ12",'Outside Temp'!B15273, IF(CECCZ="CZ13",'Outside Temp'!B15274))))</f>
        <v>60</v>
      </c>
      <c r="G15271" s="12">
        <f t="shared" si="3"/>
        <v>1</v>
      </c>
    </row>
    <row r="15272" ht="15.75" customHeight="1">
      <c r="A15272" s="13">
        <v>42284.104166666664</v>
      </c>
      <c r="B15272" s="73">
        <f t="shared" si="1"/>
        <v>42284</v>
      </c>
      <c r="C15272" s="74">
        <f>IF(NewCustomer="Yes", IF(COUNTIF($I$2:$I$11,B15272)&gt;0,0,WEEKDAY(B15272,2)),IF(COUNTIF($I$2:$I$21,B15272)&gt;0,0,WEEKDAY(B15272,2)))</f>
        <v>3</v>
      </c>
      <c r="D15272" s="74">
        <f t="shared" si="2"/>
        <v>2</v>
      </c>
      <c r="E15272" s="12">
        <f>IFERROR(VLOOKUP(A15272,'IDAR Meter Data'!$A:$B,2,1),"")</f>
        <v>110</v>
      </c>
      <c r="F15272" s="75">
        <f>IF(CECCZ="CZ03",'Outside Temp'!B15272,IF(CECCZ="CZ04",'Outside Temp'!B15273,IF(CECCZ="CZ12",'Outside Temp'!B15274, IF(CECCZ="CZ13",'Outside Temp'!B15275))))</f>
        <v>60</v>
      </c>
      <c r="G15272" s="12">
        <f t="shared" si="3"/>
        <v>1</v>
      </c>
    </row>
    <row r="15273" ht="15.75" customHeight="1">
      <c r="A15273" s="13">
        <v>42284.114583333336</v>
      </c>
      <c r="B15273" s="73">
        <f t="shared" si="1"/>
        <v>42284</v>
      </c>
      <c r="C15273" s="74">
        <f>IF(NewCustomer="Yes", IF(COUNTIF($I$2:$I$11,B15273)&gt;0,0,WEEKDAY(B15273,2)),IF(COUNTIF($I$2:$I$21,B15273)&gt;0,0,WEEKDAY(B15273,2)))</f>
        <v>3</v>
      </c>
      <c r="D15273" s="74">
        <f t="shared" si="2"/>
        <v>2</v>
      </c>
      <c r="E15273" s="12">
        <f>IFERROR(VLOOKUP(A15273,'IDAR Meter Data'!$A:$B,2,1),"")</f>
        <v>108</v>
      </c>
      <c r="F15273" s="75">
        <f>IF(CECCZ="CZ03",'Outside Temp'!B15273,IF(CECCZ="CZ04",'Outside Temp'!B15274,IF(CECCZ="CZ12",'Outside Temp'!B15275, IF(CECCZ="CZ13",'Outside Temp'!B15276))))</f>
        <v>60</v>
      </c>
      <c r="G15273" s="12">
        <f t="shared" si="3"/>
        <v>1</v>
      </c>
    </row>
    <row r="15274" ht="15.75" customHeight="1">
      <c r="A15274" s="13">
        <v>42284.125</v>
      </c>
      <c r="B15274" s="73">
        <f t="shared" si="1"/>
        <v>42284</v>
      </c>
      <c r="C15274" s="74">
        <f>IF(NewCustomer="Yes", IF(COUNTIF($I$2:$I$11,B15274)&gt;0,0,WEEKDAY(B15274,2)),IF(COUNTIF($I$2:$I$21,B15274)&gt;0,0,WEEKDAY(B15274,2)))</f>
        <v>3</v>
      </c>
      <c r="D15274" s="74">
        <f t="shared" si="2"/>
        <v>3</v>
      </c>
      <c r="E15274" s="12">
        <f>IFERROR(VLOOKUP(A15274,'IDAR Meter Data'!$A:$B,2,1),"")</f>
        <v>109</v>
      </c>
      <c r="F15274" s="75">
        <f>IF(CECCZ="CZ03",'Outside Temp'!B15274,IF(CECCZ="CZ04",'Outside Temp'!B15275,IF(CECCZ="CZ12",'Outside Temp'!B15276, IF(CECCZ="CZ13",'Outside Temp'!B15277))))</f>
        <v>60.08</v>
      </c>
      <c r="G15274" s="12">
        <f t="shared" si="3"/>
        <v>1</v>
      </c>
    </row>
    <row r="15275" ht="15.75" customHeight="1">
      <c r="A15275" s="13">
        <v>42284.135416666664</v>
      </c>
      <c r="B15275" s="73">
        <f t="shared" si="1"/>
        <v>42284</v>
      </c>
      <c r="C15275" s="74">
        <f>IF(NewCustomer="Yes", IF(COUNTIF($I$2:$I$11,B15275)&gt;0,0,WEEKDAY(B15275,2)),IF(COUNTIF($I$2:$I$21,B15275)&gt;0,0,WEEKDAY(B15275,2)))</f>
        <v>3</v>
      </c>
      <c r="D15275" s="74">
        <f t="shared" si="2"/>
        <v>3</v>
      </c>
      <c r="E15275" s="12">
        <f>IFERROR(VLOOKUP(A15275,'IDAR Meter Data'!$A:$B,2,1),"")</f>
        <v>110</v>
      </c>
      <c r="F15275" s="75">
        <f>IF(CECCZ="CZ03",'Outside Temp'!B15275,IF(CECCZ="CZ04",'Outside Temp'!B15276,IF(CECCZ="CZ12",'Outside Temp'!B15277, IF(CECCZ="CZ13",'Outside Temp'!B15278))))</f>
        <v>60.38</v>
      </c>
      <c r="G15275" s="12">
        <f t="shared" si="3"/>
        <v>1</v>
      </c>
    </row>
    <row r="15276" ht="15.75" customHeight="1">
      <c r="A15276" s="13">
        <v>42284.145833333336</v>
      </c>
      <c r="B15276" s="73">
        <f t="shared" si="1"/>
        <v>42284</v>
      </c>
      <c r="C15276" s="74">
        <f>IF(NewCustomer="Yes", IF(COUNTIF($I$2:$I$11,B15276)&gt;0,0,WEEKDAY(B15276,2)),IF(COUNTIF($I$2:$I$21,B15276)&gt;0,0,WEEKDAY(B15276,2)))</f>
        <v>3</v>
      </c>
      <c r="D15276" s="74">
        <f t="shared" si="2"/>
        <v>3</v>
      </c>
      <c r="E15276" s="12">
        <f>IFERROR(VLOOKUP(A15276,'IDAR Meter Data'!$A:$B,2,1),"")</f>
        <v>117</v>
      </c>
      <c r="F15276" s="75">
        <f>IF(CECCZ="CZ03",'Outside Temp'!B15276,IF(CECCZ="CZ04",'Outside Temp'!B15277,IF(CECCZ="CZ12",'Outside Temp'!B15278, IF(CECCZ="CZ13",'Outside Temp'!B15279))))</f>
        <v>60.68</v>
      </c>
      <c r="G15276" s="12">
        <f t="shared" si="3"/>
        <v>1</v>
      </c>
    </row>
    <row r="15277" ht="15.75" customHeight="1">
      <c r="A15277" s="13">
        <v>42284.15625</v>
      </c>
      <c r="B15277" s="73">
        <f t="shared" si="1"/>
        <v>42284</v>
      </c>
      <c r="C15277" s="74">
        <f>IF(NewCustomer="Yes", IF(COUNTIF($I$2:$I$11,B15277)&gt;0,0,WEEKDAY(B15277,2)),IF(COUNTIF($I$2:$I$21,B15277)&gt;0,0,WEEKDAY(B15277,2)))</f>
        <v>3</v>
      </c>
      <c r="D15277" s="74">
        <f t="shared" si="2"/>
        <v>3</v>
      </c>
      <c r="E15277" s="12">
        <f>IFERROR(VLOOKUP(A15277,'IDAR Meter Data'!$A:$B,2,1),"")</f>
        <v>110</v>
      </c>
      <c r="F15277" s="75">
        <f>IF(CECCZ="CZ03",'Outside Temp'!B15277,IF(CECCZ="CZ04",'Outside Temp'!B15278,IF(CECCZ="CZ12",'Outside Temp'!B15279, IF(CECCZ="CZ13",'Outside Temp'!B15280))))</f>
        <v>60.98</v>
      </c>
      <c r="G15277" s="12">
        <f t="shared" si="3"/>
        <v>1</v>
      </c>
    </row>
    <row r="15278" ht="15.75" customHeight="1">
      <c r="A15278" s="13">
        <v>42284.166666666664</v>
      </c>
      <c r="B15278" s="73">
        <f t="shared" si="1"/>
        <v>42284</v>
      </c>
      <c r="C15278" s="74">
        <f>IF(NewCustomer="Yes", IF(COUNTIF($I$2:$I$11,B15278)&gt;0,0,WEEKDAY(B15278,2)),IF(COUNTIF($I$2:$I$21,B15278)&gt;0,0,WEEKDAY(B15278,2)))</f>
        <v>3</v>
      </c>
      <c r="D15278" s="74">
        <f t="shared" si="2"/>
        <v>4</v>
      </c>
      <c r="E15278" s="12">
        <f>IFERROR(VLOOKUP(A15278,'IDAR Meter Data'!$A:$B,2,1),"")</f>
        <v>110</v>
      </c>
      <c r="F15278" s="75">
        <f>IF(CECCZ="CZ03",'Outside Temp'!B15278,IF(CECCZ="CZ04",'Outside Temp'!B15279,IF(CECCZ="CZ12",'Outside Temp'!B15280, IF(CECCZ="CZ13",'Outside Temp'!B15281))))</f>
        <v>61</v>
      </c>
      <c r="G15278" s="12">
        <f t="shared" si="3"/>
        <v>1</v>
      </c>
    </row>
    <row r="15279" ht="15.75" customHeight="1">
      <c r="A15279" s="13">
        <v>42284.177083333336</v>
      </c>
      <c r="B15279" s="73">
        <f t="shared" si="1"/>
        <v>42284</v>
      </c>
      <c r="C15279" s="74">
        <f>IF(NewCustomer="Yes", IF(COUNTIF($I$2:$I$11,B15279)&gt;0,0,WEEKDAY(B15279,2)),IF(COUNTIF($I$2:$I$21,B15279)&gt;0,0,WEEKDAY(B15279,2)))</f>
        <v>3</v>
      </c>
      <c r="D15279" s="74">
        <f t="shared" si="2"/>
        <v>4</v>
      </c>
      <c r="E15279" s="12">
        <f>IFERROR(VLOOKUP(A15279,'IDAR Meter Data'!$A:$B,2,1),"")</f>
        <v>107</v>
      </c>
      <c r="F15279" s="75">
        <f>IF(CECCZ="CZ03",'Outside Temp'!B15279,IF(CECCZ="CZ04",'Outside Temp'!B15280,IF(CECCZ="CZ12",'Outside Temp'!B15281, IF(CECCZ="CZ13",'Outside Temp'!B15282))))</f>
        <v>61</v>
      </c>
      <c r="G15279" s="12">
        <f t="shared" si="3"/>
        <v>1</v>
      </c>
    </row>
    <row r="15280" ht="15.75" customHeight="1">
      <c r="A15280" s="13">
        <v>42284.1875</v>
      </c>
      <c r="B15280" s="73">
        <f t="shared" si="1"/>
        <v>42284</v>
      </c>
      <c r="C15280" s="74">
        <f>IF(NewCustomer="Yes", IF(COUNTIF($I$2:$I$11,B15280)&gt;0,0,WEEKDAY(B15280,2)),IF(COUNTIF($I$2:$I$21,B15280)&gt;0,0,WEEKDAY(B15280,2)))</f>
        <v>3</v>
      </c>
      <c r="D15280" s="74">
        <f t="shared" si="2"/>
        <v>4</v>
      </c>
      <c r="E15280" s="12">
        <f>IFERROR(VLOOKUP(A15280,'IDAR Meter Data'!$A:$B,2,1),"")</f>
        <v>116</v>
      </c>
      <c r="F15280" s="75">
        <f>IF(CECCZ="CZ03",'Outside Temp'!B15280,IF(CECCZ="CZ04",'Outside Temp'!B15281,IF(CECCZ="CZ12",'Outside Temp'!B15282, IF(CECCZ="CZ13",'Outside Temp'!B15283))))</f>
        <v>61</v>
      </c>
      <c r="G15280" s="12">
        <f t="shared" si="3"/>
        <v>1</v>
      </c>
    </row>
    <row r="15281" ht="15.75" customHeight="1">
      <c r="A15281" s="13">
        <v>42284.197916666664</v>
      </c>
      <c r="B15281" s="73">
        <f t="shared" si="1"/>
        <v>42284</v>
      </c>
      <c r="C15281" s="74">
        <f>IF(NewCustomer="Yes", IF(COUNTIF($I$2:$I$11,B15281)&gt;0,0,WEEKDAY(B15281,2)),IF(COUNTIF($I$2:$I$21,B15281)&gt;0,0,WEEKDAY(B15281,2)))</f>
        <v>3</v>
      </c>
      <c r="D15281" s="74">
        <f t="shared" si="2"/>
        <v>4</v>
      </c>
      <c r="E15281" s="12">
        <f>IFERROR(VLOOKUP(A15281,'IDAR Meter Data'!$A:$B,2,1),"")</f>
        <v>111</v>
      </c>
      <c r="F15281" s="75">
        <f>IF(CECCZ="CZ03",'Outside Temp'!B15281,IF(CECCZ="CZ04",'Outside Temp'!B15282,IF(CECCZ="CZ12",'Outside Temp'!B15283, IF(CECCZ="CZ13",'Outside Temp'!B15284))))</f>
        <v>61</v>
      </c>
      <c r="G15281" s="12">
        <f t="shared" si="3"/>
        <v>1</v>
      </c>
    </row>
    <row r="15282" ht="15.75" customHeight="1">
      <c r="A15282" s="13">
        <v>42284.208333333336</v>
      </c>
      <c r="B15282" s="73">
        <f t="shared" si="1"/>
        <v>42284</v>
      </c>
      <c r="C15282" s="74">
        <f>IF(NewCustomer="Yes", IF(COUNTIF($I$2:$I$11,B15282)&gt;0,0,WEEKDAY(B15282,2)),IF(COUNTIF($I$2:$I$21,B15282)&gt;0,0,WEEKDAY(B15282,2)))</f>
        <v>3</v>
      </c>
      <c r="D15282" s="74">
        <f t="shared" si="2"/>
        <v>5</v>
      </c>
      <c r="E15282" s="12">
        <f>IFERROR(VLOOKUP(A15282,'IDAR Meter Data'!$A:$B,2,1),"")</f>
        <v>113</v>
      </c>
      <c r="F15282" s="75">
        <f>IF(CECCZ="CZ03",'Outside Temp'!B15282,IF(CECCZ="CZ04",'Outside Temp'!B15283,IF(CECCZ="CZ12",'Outside Temp'!B15284, IF(CECCZ="CZ13",'Outside Temp'!B15285))))</f>
        <v>61</v>
      </c>
      <c r="G15282" s="12">
        <f t="shared" si="3"/>
        <v>1</v>
      </c>
    </row>
    <row r="15283" ht="15.75" customHeight="1">
      <c r="A15283" s="13">
        <v>42284.21875</v>
      </c>
      <c r="B15283" s="73">
        <f t="shared" si="1"/>
        <v>42284</v>
      </c>
      <c r="C15283" s="74">
        <f>IF(NewCustomer="Yes", IF(COUNTIF($I$2:$I$11,B15283)&gt;0,0,WEEKDAY(B15283,2)),IF(COUNTIF($I$2:$I$21,B15283)&gt;0,0,WEEKDAY(B15283,2)))</f>
        <v>3</v>
      </c>
      <c r="D15283" s="74">
        <f t="shared" si="2"/>
        <v>5</v>
      </c>
      <c r="E15283" s="12">
        <f>IFERROR(VLOOKUP(A15283,'IDAR Meter Data'!$A:$B,2,1),"")</f>
        <v>106</v>
      </c>
      <c r="F15283" s="75">
        <f>IF(CECCZ="CZ03",'Outside Temp'!B15283,IF(CECCZ="CZ04",'Outside Temp'!B15284,IF(CECCZ="CZ12",'Outside Temp'!B15285, IF(CECCZ="CZ13",'Outside Temp'!B15286))))</f>
        <v>61</v>
      </c>
      <c r="G15283" s="12">
        <f t="shared" si="3"/>
        <v>1</v>
      </c>
    </row>
    <row r="15284" ht="15.75" customHeight="1">
      <c r="A15284" s="13">
        <v>42284.229166666664</v>
      </c>
      <c r="B15284" s="73">
        <f t="shared" si="1"/>
        <v>42284</v>
      </c>
      <c r="C15284" s="74">
        <f>IF(NewCustomer="Yes", IF(COUNTIF($I$2:$I$11,B15284)&gt;0,0,WEEKDAY(B15284,2)),IF(COUNTIF($I$2:$I$21,B15284)&gt;0,0,WEEKDAY(B15284,2)))</f>
        <v>3</v>
      </c>
      <c r="D15284" s="74">
        <f t="shared" si="2"/>
        <v>5</v>
      </c>
      <c r="E15284" s="12">
        <f>IFERROR(VLOOKUP(A15284,'IDAR Meter Data'!$A:$B,2,1),"")</f>
        <v>109</v>
      </c>
      <c r="F15284" s="75">
        <f>IF(CECCZ="CZ03",'Outside Temp'!B15284,IF(CECCZ="CZ04",'Outside Temp'!B15285,IF(CECCZ="CZ12",'Outside Temp'!B15286, IF(CECCZ="CZ13",'Outside Temp'!B15287))))</f>
        <v>61</v>
      </c>
      <c r="G15284" s="12">
        <f t="shared" si="3"/>
        <v>1</v>
      </c>
    </row>
    <row r="15285" ht="15.75" customHeight="1">
      <c r="A15285" s="13">
        <v>42284.239583333336</v>
      </c>
      <c r="B15285" s="73">
        <f t="shared" si="1"/>
        <v>42284</v>
      </c>
      <c r="C15285" s="74">
        <f>IF(NewCustomer="Yes", IF(COUNTIF($I$2:$I$11,B15285)&gt;0,0,WEEKDAY(B15285,2)),IF(COUNTIF($I$2:$I$21,B15285)&gt;0,0,WEEKDAY(B15285,2)))</f>
        <v>3</v>
      </c>
      <c r="D15285" s="74">
        <f t="shared" si="2"/>
        <v>5</v>
      </c>
      <c r="E15285" s="12">
        <f>IFERROR(VLOOKUP(A15285,'IDAR Meter Data'!$A:$B,2,1),"")</f>
        <v>112</v>
      </c>
      <c r="F15285" s="75">
        <f>IF(CECCZ="CZ03",'Outside Temp'!B15285,IF(CECCZ="CZ04",'Outside Temp'!B15286,IF(CECCZ="CZ12",'Outside Temp'!B15287, IF(CECCZ="CZ13",'Outside Temp'!B15288))))</f>
        <v>61</v>
      </c>
      <c r="G15285" s="12">
        <f t="shared" si="3"/>
        <v>1</v>
      </c>
    </row>
    <row r="15286" ht="15.75" customHeight="1">
      <c r="A15286" s="13">
        <v>42284.25</v>
      </c>
      <c r="B15286" s="73">
        <f t="shared" si="1"/>
        <v>42284</v>
      </c>
      <c r="C15286" s="74">
        <f>IF(NewCustomer="Yes", IF(COUNTIF($I$2:$I$11,B15286)&gt;0,0,WEEKDAY(B15286,2)),IF(COUNTIF($I$2:$I$21,B15286)&gt;0,0,WEEKDAY(B15286,2)))</f>
        <v>3</v>
      </c>
      <c r="D15286" s="74">
        <f t="shared" si="2"/>
        <v>6</v>
      </c>
      <c r="E15286" s="12">
        <f>IFERROR(VLOOKUP(A15286,'IDAR Meter Data'!$A:$B,2,1),"")</f>
        <v>116</v>
      </c>
      <c r="F15286" s="75">
        <f>IF(CECCZ="CZ03",'Outside Temp'!B15286,IF(CECCZ="CZ04",'Outside Temp'!B15287,IF(CECCZ="CZ12",'Outside Temp'!B15288, IF(CECCZ="CZ13",'Outside Temp'!B15289))))</f>
        <v>61.06666667</v>
      </c>
      <c r="G15286" s="12">
        <f t="shared" si="3"/>
        <v>1</v>
      </c>
    </row>
    <row r="15287" ht="15.75" customHeight="1">
      <c r="A15287" s="13">
        <v>42284.260416666664</v>
      </c>
      <c r="B15287" s="73">
        <f t="shared" si="1"/>
        <v>42284</v>
      </c>
      <c r="C15287" s="74">
        <f>IF(NewCustomer="Yes", IF(COUNTIF($I$2:$I$11,B15287)&gt;0,0,WEEKDAY(B15287,2)),IF(COUNTIF($I$2:$I$21,B15287)&gt;0,0,WEEKDAY(B15287,2)))</f>
        <v>3</v>
      </c>
      <c r="D15287" s="74">
        <f t="shared" si="2"/>
        <v>6</v>
      </c>
      <c r="E15287" s="12">
        <f>IFERROR(VLOOKUP(A15287,'IDAR Meter Data'!$A:$B,2,1),"")</f>
        <v>119</v>
      </c>
      <c r="F15287" s="75">
        <f>IF(CECCZ="CZ03",'Outside Temp'!B15287,IF(CECCZ="CZ04",'Outside Temp'!B15288,IF(CECCZ="CZ12",'Outside Temp'!B15289, IF(CECCZ="CZ13",'Outside Temp'!B15290))))</f>
        <v>61.31666667</v>
      </c>
      <c r="G15287" s="12">
        <f t="shared" si="3"/>
        <v>1</v>
      </c>
    </row>
    <row r="15288" ht="15.75" customHeight="1">
      <c r="A15288" s="13">
        <v>42284.270833333336</v>
      </c>
      <c r="B15288" s="73">
        <f t="shared" si="1"/>
        <v>42284</v>
      </c>
      <c r="C15288" s="74">
        <f>IF(NewCustomer="Yes", IF(COUNTIF($I$2:$I$11,B15288)&gt;0,0,WEEKDAY(B15288,2)),IF(COUNTIF($I$2:$I$21,B15288)&gt;0,0,WEEKDAY(B15288,2)))</f>
        <v>3</v>
      </c>
      <c r="D15288" s="74">
        <f t="shared" si="2"/>
        <v>6</v>
      </c>
      <c r="E15288" s="12">
        <f>IFERROR(VLOOKUP(A15288,'IDAR Meter Data'!$A:$B,2,1),"")</f>
        <v>118</v>
      </c>
      <c r="F15288" s="75">
        <f>IF(CECCZ="CZ03",'Outside Temp'!B15288,IF(CECCZ="CZ04",'Outside Temp'!B15289,IF(CECCZ="CZ12",'Outside Temp'!B15290, IF(CECCZ="CZ13",'Outside Temp'!B15291))))</f>
        <v>61.56666667</v>
      </c>
      <c r="G15288" s="12">
        <f t="shared" si="3"/>
        <v>1</v>
      </c>
    </row>
    <row r="15289" ht="15.75" customHeight="1">
      <c r="A15289" s="13">
        <v>42284.28125</v>
      </c>
      <c r="B15289" s="73">
        <f t="shared" si="1"/>
        <v>42284</v>
      </c>
      <c r="C15289" s="74">
        <f>IF(NewCustomer="Yes", IF(COUNTIF($I$2:$I$11,B15289)&gt;0,0,WEEKDAY(B15289,2)),IF(COUNTIF($I$2:$I$21,B15289)&gt;0,0,WEEKDAY(B15289,2)))</f>
        <v>3</v>
      </c>
      <c r="D15289" s="74">
        <f t="shared" si="2"/>
        <v>6</v>
      </c>
      <c r="E15289" s="12">
        <f>IFERROR(VLOOKUP(A15289,'IDAR Meter Data'!$A:$B,2,1),"")</f>
        <v>115</v>
      </c>
      <c r="F15289" s="75">
        <f>IF(CECCZ="CZ03",'Outside Temp'!B15289,IF(CECCZ="CZ04",'Outside Temp'!B15290,IF(CECCZ="CZ12",'Outside Temp'!B15291, IF(CECCZ="CZ13",'Outside Temp'!B15292))))</f>
        <v>61.81666667</v>
      </c>
      <c r="G15289" s="12">
        <f t="shared" si="3"/>
        <v>1</v>
      </c>
    </row>
    <row r="15290" ht="15.75" customHeight="1">
      <c r="A15290" s="13">
        <v>42284.291666666664</v>
      </c>
      <c r="B15290" s="73">
        <f t="shared" si="1"/>
        <v>42284</v>
      </c>
      <c r="C15290" s="74">
        <f>IF(NewCustomer="Yes", IF(COUNTIF($I$2:$I$11,B15290)&gt;0,0,WEEKDAY(B15290,2)),IF(COUNTIF($I$2:$I$21,B15290)&gt;0,0,WEEKDAY(B15290,2)))</f>
        <v>3</v>
      </c>
      <c r="D15290" s="74">
        <f t="shared" si="2"/>
        <v>7</v>
      </c>
      <c r="E15290" s="12">
        <f>IFERROR(VLOOKUP(A15290,'IDAR Meter Data'!$A:$B,2,1),"")</f>
        <v>114</v>
      </c>
      <c r="F15290" s="75">
        <f>IF(CECCZ="CZ03",'Outside Temp'!B15290,IF(CECCZ="CZ04",'Outside Temp'!B15291,IF(CECCZ="CZ12",'Outside Temp'!B15292, IF(CECCZ="CZ13",'Outside Temp'!B15293))))</f>
        <v>62.06666667</v>
      </c>
      <c r="G15290" s="12">
        <f t="shared" si="3"/>
        <v>1</v>
      </c>
    </row>
    <row r="15291" ht="15.75" customHeight="1">
      <c r="A15291" s="13">
        <v>42284.302083333336</v>
      </c>
      <c r="B15291" s="73">
        <f t="shared" si="1"/>
        <v>42284</v>
      </c>
      <c r="C15291" s="74">
        <f>IF(NewCustomer="Yes", IF(COUNTIF($I$2:$I$11,B15291)&gt;0,0,WEEKDAY(B15291,2)),IF(COUNTIF($I$2:$I$21,B15291)&gt;0,0,WEEKDAY(B15291,2)))</f>
        <v>3</v>
      </c>
      <c r="D15291" s="74">
        <f t="shared" si="2"/>
        <v>7</v>
      </c>
      <c r="E15291" s="12">
        <f>IFERROR(VLOOKUP(A15291,'IDAR Meter Data'!$A:$B,2,1),"")</f>
        <v>236</v>
      </c>
      <c r="F15291" s="75">
        <f>IF(CECCZ="CZ03",'Outside Temp'!B15291,IF(CECCZ="CZ04",'Outside Temp'!B15292,IF(CECCZ="CZ12",'Outside Temp'!B15293, IF(CECCZ="CZ13",'Outside Temp'!B15294))))</f>
        <v>62.31666667</v>
      </c>
      <c r="G15291" s="12">
        <f t="shared" si="3"/>
        <v>1</v>
      </c>
    </row>
    <row r="15292" ht="15.75" customHeight="1">
      <c r="A15292" s="13">
        <v>42284.3125</v>
      </c>
      <c r="B15292" s="73">
        <f t="shared" si="1"/>
        <v>42284</v>
      </c>
      <c r="C15292" s="74">
        <f>IF(NewCustomer="Yes", IF(COUNTIF($I$2:$I$11,B15292)&gt;0,0,WEEKDAY(B15292,2)),IF(COUNTIF($I$2:$I$21,B15292)&gt;0,0,WEEKDAY(B15292,2)))</f>
        <v>3</v>
      </c>
      <c r="D15292" s="74">
        <f t="shared" si="2"/>
        <v>7</v>
      </c>
      <c r="E15292" s="12">
        <f>IFERROR(VLOOKUP(A15292,'IDAR Meter Data'!$A:$B,2,1),"")</f>
        <v>200</v>
      </c>
      <c r="F15292" s="75">
        <f>IF(CECCZ="CZ03",'Outside Temp'!B15292,IF(CECCZ="CZ04",'Outside Temp'!B15293,IF(CECCZ="CZ12",'Outside Temp'!B15294, IF(CECCZ="CZ13",'Outside Temp'!B15295))))</f>
        <v>62.56666667</v>
      </c>
      <c r="G15292" s="12">
        <f t="shared" si="3"/>
        <v>1</v>
      </c>
    </row>
    <row r="15293" ht="15.75" customHeight="1">
      <c r="A15293" s="13">
        <v>42284.322916666664</v>
      </c>
      <c r="B15293" s="73">
        <f t="shared" si="1"/>
        <v>42284</v>
      </c>
      <c r="C15293" s="74">
        <f>IF(NewCustomer="Yes", IF(COUNTIF($I$2:$I$11,B15293)&gt;0,0,WEEKDAY(B15293,2)),IF(COUNTIF($I$2:$I$21,B15293)&gt;0,0,WEEKDAY(B15293,2)))</f>
        <v>3</v>
      </c>
      <c r="D15293" s="74">
        <f t="shared" si="2"/>
        <v>7</v>
      </c>
      <c r="E15293" s="12">
        <f>IFERROR(VLOOKUP(A15293,'IDAR Meter Data'!$A:$B,2,1),"")</f>
        <v>193</v>
      </c>
      <c r="F15293" s="75">
        <f>IF(CECCZ="CZ03",'Outside Temp'!B15293,IF(CECCZ="CZ04",'Outside Temp'!B15294,IF(CECCZ="CZ12",'Outside Temp'!B15295, IF(CECCZ="CZ13",'Outside Temp'!B15296))))</f>
        <v>62.81666667</v>
      </c>
      <c r="G15293" s="12">
        <f t="shared" si="3"/>
        <v>1</v>
      </c>
    </row>
    <row r="15294" ht="15.75" customHeight="1">
      <c r="A15294" s="13">
        <v>42284.333333333336</v>
      </c>
      <c r="B15294" s="73">
        <f t="shared" si="1"/>
        <v>42284</v>
      </c>
      <c r="C15294" s="74">
        <f>IF(NewCustomer="Yes", IF(COUNTIF($I$2:$I$11,B15294)&gt;0,0,WEEKDAY(B15294,2)),IF(COUNTIF($I$2:$I$21,B15294)&gt;0,0,WEEKDAY(B15294,2)))</f>
        <v>3</v>
      </c>
      <c r="D15294" s="74">
        <f t="shared" si="2"/>
        <v>8</v>
      </c>
      <c r="E15294" s="12">
        <f>IFERROR(VLOOKUP(A15294,'IDAR Meter Data'!$A:$B,2,1),"")</f>
        <v>178</v>
      </c>
      <c r="F15294" s="75">
        <f>IF(CECCZ="CZ03",'Outside Temp'!B15294,IF(CECCZ="CZ04",'Outside Temp'!B15295,IF(CECCZ="CZ12",'Outside Temp'!B15296, IF(CECCZ="CZ13",'Outside Temp'!B15297))))</f>
        <v>63.06896552</v>
      </c>
      <c r="G15294" s="12">
        <f t="shared" si="3"/>
        <v>1</v>
      </c>
    </row>
    <row r="15295" ht="15.75" customHeight="1">
      <c r="A15295" s="13">
        <v>42284.34375</v>
      </c>
      <c r="B15295" s="73">
        <f t="shared" si="1"/>
        <v>42284</v>
      </c>
      <c r="C15295" s="74">
        <f>IF(NewCustomer="Yes", IF(COUNTIF($I$2:$I$11,B15295)&gt;0,0,WEEKDAY(B15295,2)),IF(COUNTIF($I$2:$I$21,B15295)&gt;0,0,WEEKDAY(B15295,2)))</f>
        <v>3</v>
      </c>
      <c r="D15295" s="74">
        <f t="shared" si="2"/>
        <v>8</v>
      </c>
      <c r="E15295" s="12">
        <f>IFERROR(VLOOKUP(A15295,'IDAR Meter Data'!$A:$B,2,1),"")</f>
        <v>184</v>
      </c>
      <c r="F15295" s="75">
        <f>IF(CECCZ="CZ03",'Outside Temp'!B15295,IF(CECCZ="CZ04",'Outside Temp'!B15296,IF(CECCZ="CZ12",'Outside Temp'!B15297, IF(CECCZ="CZ13",'Outside Temp'!B15298))))</f>
        <v>63.32758621</v>
      </c>
      <c r="G15295" s="12">
        <f t="shared" si="3"/>
        <v>1</v>
      </c>
    </row>
    <row r="15296" ht="15.75" customHeight="1">
      <c r="A15296" s="13">
        <v>42284.354166666664</v>
      </c>
      <c r="B15296" s="73">
        <f t="shared" si="1"/>
        <v>42284</v>
      </c>
      <c r="C15296" s="74">
        <f>IF(NewCustomer="Yes", IF(COUNTIF($I$2:$I$11,B15296)&gt;0,0,WEEKDAY(B15296,2)),IF(COUNTIF($I$2:$I$21,B15296)&gt;0,0,WEEKDAY(B15296,2)))</f>
        <v>3</v>
      </c>
      <c r="D15296" s="74">
        <f t="shared" si="2"/>
        <v>8</v>
      </c>
      <c r="E15296" s="12">
        <f>IFERROR(VLOOKUP(A15296,'IDAR Meter Data'!$A:$B,2,1),"")</f>
        <v>201</v>
      </c>
      <c r="F15296" s="75">
        <f>IF(CECCZ="CZ03",'Outside Temp'!B15296,IF(CECCZ="CZ04",'Outside Temp'!B15297,IF(CECCZ="CZ12",'Outside Temp'!B15298, IF(CECCZ="CZ13",'Outside Temp'!B15299))))</f>
        <v>63.5862069</v>
      </c>
      <c r="G15296" s="12">
        <f t="shared" si="3"/>
        <v>1</v>
      </c>
    </row>
    <row r="15297" ht="15.75" customHeight="1">
      <c r="A15297" s="13">
        <v>42284.364583333336</v>
      </c>
      <c r="B15297" s="73">
        <f t="shared" si="1"/>
        <v>42284</v>
      </c>
      <c r="C15297" s="74">
        <f>IF(NewCustomer="Yes", IF(COUNTIF($I$2:$I$11,B15297)&gt;0,0,WEEKDAY(B15297,2)),IF(COUNTIF($I$2:$I$21,B15297)&gt;0,0,WEEKDAY(B15297,2)))</f>
        <v>3</v>
      </c>
      <c r="D15297" s="74">
        <f t="shared" si="2"/>
        <v>8</v>
      </c>
      <c r="E15297" s="12">
        <f>IFERROR(VLOOKUP(A15297,'IDAR Meter Data'!$A:$B,2,1),"")</f>
        <v>184</v>
      </c>
      <c r="F15297" s="75">
        <f>IF(CECCZ="CZ03",'Outside Temp'!B15297,IF(CECCZ="CZ04",'Outside Temp'!B15298,IF(CECCZ="CZ12",'Outside Temp'!B15299, IF(CECCZ="CZ13",'Outside Temp'!B15300))))</f>
        <v>63.84482759</v>
      </c>
      <c r="G15297" s="12">
        <f t="shared" si="3"/>
        <v>1</v>
      </c>
    </row>
    <row r="15298" ht="15.75" customHeight="1">
      <c r="A15298" s="13">
        <v>42284.375</v>
      </c>
      <c r="B15298" s="73">
        <f t="shared" si="1"/>
        <v>42284</v>
      </c>
      <c r="C15298" s="74">
        <f>IF(NewCustomer="Yes", IF(COUNTIF($I$2:$I$11,B15298)&gt;0,0,WEEKDAY(B15298,2)),IF(COUNTIF($I$2:$I$21,B15298)&gt;0,0,WEEKDAY(B15298,2)))</f>
        <v>3</v>
      </c>
      <c r="D15298" s="74">
        <f t="shared" si="2"/>
        <v>9</v>
      </c>
      <c r="E15298" s="12">
        <f>IFERROR(VLOOKUP(A15298,'IDAR Meter Data'!$A:$B,2,1),"")</f>
        <v>190</v>
      </c>
      <c r="F15298" s="75">
        <f>IF(CECCZ="CZ03",'Outside Temp'!B15298,IF(CECCZ="CZ04",'Outside Temp'!B15299,IF(CECCZ="CZ12",'Outside Temp'!B15300, IF(CECCZ="CZ13",'Outside Temp'!B15301))))</f>
        <v>64.13333333</v>
      </c>
      <c r="G15298" s="12">
        <f t="shared" si="3"/>
        <v>1</v>
      </c>
    </row>
    <row r="15299" ht="15.75" customHeight="1">
      <c r="A15299" s="13">
        <v>42284.385416666664</v>
      </c>
      <c r="B15299" s="73">
        <f t="shared" si="1"/>
        <v>42284</v>
      </c>
      <c r="C15299" s="74">
        <f>IF(NewCustomer="Yes", IF(COUNTIF($I$2:$I$11,B15299)&gt;0,0,WEEKDAY(B15299,2)),IF(COUNTIF($I$2:$I$21,B15299)&gt;0,0,WEEKDAY(B15299,2)))</f>
        <v>3</v>
      </c>
      <c r="D15299" s="74">
        <f t="shared" si="2"/>
        <v>9</v>
      </c>
      <c r="E15299" s="12">
        <f>IFERROR(VLOOKUP(A15299,'IDAR Meter Data'!$A:$B,2,1),"")</f>
        <v>198</v>
      </c>
      <c r="F15299" s="75">
        <f>IF(CECCZ="CZ03",'Outside Temp'!B15299,IF(CECCZ="CZ04",'Outside Temp'!B15300,IF(CECCZ="CZ12",'Outside Temp'!B15301, IF(CECCZ="CZ13",'Outside Temp'!B15302))))</f>
        <v>64.63333333</v>
      </c>
      <c r="G15299" s="12">
        <f t="shared" si="3"/>
        <v>1</v>
      </c>
    </row>
    <row r="15300" ht="15.75" customHeight="1">
      <c r="A15300" s="13">
        <v>42284.395833333336</v>
      </c>
      <c r="B15300" s="73">
        <f t="shared" si="1"/>
        <v>42284</v>
      </c>
      <c r="C15300" s="74">
        <f>IF(NewCustomer="Yes", IF(COUNTIF($I$2:$I$11,B15300)&gt;0,0,WEEKDAY(B15300,2)),IF(COUNTIF($I$2:$I$21,B15300)&gt;0,0,WEEKDAY(B15300,2)))</f>
        <v>3</v>
      </c>
      <c r="D15300" s="74">
        <f t="shared" si="2"/>
        <v>9</v>
      </c>
      <c r="E15300" s="12">
        <f>IFERROR(VLOOKUP(A15300,'IDAR Meter Data'!$A:$B,2,1),"")</f>
        <v>207</v>
      </c>
      <c r="F15300" s="75">
        <f>IF(CECCZ="CZ03",'Outside Temp'!B15300,IF(CECCZ="CZ04",'Outside Temp'!B15301,IF(CECCZ="CZ12",'Outside Temp'!B15302, IF(CECCZ="CZ13",'Outside Temp'!B15303))))</f>
        <v>65.13333333</v>
      </c>
      <c r="G15300" s="12">
        <f t="shared" si="3"/>
        <v>2</v>
      </c>
    </row>
    <row r="15301" ht="15.75" customHeight="1">
      <c r="A15301" s="13">
        <v>42284.40625</v>
      </c>
      <c r="B15301" s="73">
        <f t="shared" si="1"/>
        <v>42284</v>
      </c>
      <c r="C15301" s="74">
        <f>IF(NewCustomer="Yes", IF(COUNTIF($I$2:$I$11,B15301)&gt;0,0,WEEKDAY(B15301,2)),IF(COUNTIF($I$2:$I$21,B15301)&gt;0,0,WEEKDAY(B15301,2)))</f>
        <v>3</v>
      </c>
      <c r="D15301" s="74">
        <f t="shared" si="2"/>
        <v>9</v>
      </c>
      <c r="E15301" s="12">
        <f>IFERROR(VLOOKUP(A15301,'IDAR Meter Data'!$A:$B,2,1),"")</f>
        <v>194</v>
      </c>
      <c r="F15301" s="75">
        <f>IF(CECCZ="CZ03",'Outside Temp'!B15301,IF(CECCZ="CZ04",'Outside Temp'!B15302,IF(CECCZ="CZ12",'Outside Temp'!B15303, IF(CECCZ="CZ13",'Outside Temp'!B15304))))</f>
        <v>65.63333333</v>
      </c>
      <c r="G15301" s="12">
        <f t="shared" si="3"/>
        <v>2</v>
      </c>
    </row>
    <row r="15302" ht="15.75" customHeight="1">
      <c r="A15302" s="13">
        <v>42284.416666666664</v>
      </c>
      <c r="B15302" s="73">
        <f t="shared" si="1"/>
        <v>42284</v>
      </c>
      <c r="C15302" s="74">
        <f>IF(NewCustomer="Yes", IF(COUNTIF($I$2:$I$11,B15302)&gt;0,0,WEEKDAY(B15302,2)),IF(COUNTIF($I$2:$I$21,B15302)&gt;0,0,WEEKDAY(B15302,2)))</f>
        <v>3</v>
      </c>
      <c r="D15302" s="74">
        <f t="shared" si="2"/>
        <v>10</v>
      </c>
      <c r="E15302" s="12">
        <f>IFERROR(VLOOKUP(A15302,'IDAR Meter Data'!$A:$B,2,1),"")</f>
        <v>199</v>
      </c>
      <c r="F15302" s="75">
        <f>IF(CECCZ="CZ03",'Outside Temp'!B15302,IF(CECCZ="CZ04",'Outside Temp'!B15303,IF(CECCZ="CZ12",'Outside Temp'!B15304, IF(CECCZ="CZ13",'Outside Temp'!B15305))))</f>
        <v>66.06666667</v>
      </c>
      <c r="G15302" s="12">
        <f t="shared" si="3"/>
        <v>2</v>
      </c>
    </row>
    <row r="15303" ht="15.75" customHeight="1">
      <c r="A15303" s="13">
        <v>42284.427083333336</v>
      </c>
      <c r="B15303" s="73">
        <f t="shared" si="1"/>
        <v>42284</v>
      </c>
      <c r="C15303" s="74">
        <f>IF(NewCustomer="Yes", IF(COUNTIF($I$2:$I$11,B15303)&gt;0,0,WEEKDAY(B15303,2)),IF(COUNTIF($I$2:$I$21,B15303)&gt;0,0,WEEKDAY(B15303,2)))</f>
        <v>3</v>
      </c>
      <c r="D15303" s="74">
        <f t="shared" si="2"/>
        <v>10</v>
      </c>
      <c r="E15303" s="12">
        <f>IFERROR(VLOOKUP(A15303,'IDAR Meter Data'!$A:$B,2,1),"")</f>
        <v>211</v>
      </c>
      <c r="F15303" s="75">
        <f>IF(CECCZ="CZ03",'Outside Temp'!B15303,IF(CECCZ="CZ04",'Outside Temp'!B15304,IF(CECCZ="CZ12",'Outside Temp'!B15305, IF(CECCZ="CZ13",'Outside Temp'!B15306))))</f>
        <v>66.31666667</v>
      </c>
      <c r="G15303" s="12">
        <f t="shared" si="3"/>
        <v>2</v>
      </c>
    </row>
    <row r="15304" ht="15.75" customHeight="1">
      <c r="A15304" s="13">
        <v>42284.4375</v>
      </c>
      <c r="B15304" s="73">
        <f t="shared" si="1"/>
        <v>42284</v>
      </c>
      <c r="C15304" s="74">
        <f>IF(NewCustomer="Yes", IF(COUNTIF($I$2:$I$11,B15304)&gt;0,0,WEEKDAY(B15304,2)),IF(COUNTIF($I$2:$I$21,B15304)&gt;0,0,WEEKDAY(B15304,2)))</f>
        <v>3</v>
      </c>
      <c r="D15304" s="74">
        <f t="shared" si="2"/>
        <v>10</v>
      </c>
      <c r="E15304" s="12">
        <f>IFERROR(VLOOKUP(A15304,'IDAR Meter Data'!$A:$B,2,1),"")</f>
        <v>219</v>
      </c>
      <c r="F15304" s="75">
        <f>IF(CECCZ="CZ03",'Outside Temp'!B15304,IF(CECCZ="CZ04",'Outside Temp'!B15305,IF(CECCZ="CZ12",'Outside Temp'!B15306, IF(CECCZ="CZ13",'Outside Temp'!B15307))))</f>
        <v>66.56666667</v>
      </c>
      <c r="G15304" s="12">
        <f t="shared" si="3"/>
        <v>2</v>
      </c>
    </row>
    <row r="15305" ht="15.75" customHeight="1">
      <c r="A15305" s="13">
        <v>42284.447916666664</v>
      </c>
      <c r="B15305" s="73">
        <f t="shared" si="1"/>
        <v>42284</v>
      </c>
      <c r="C15305" s="74">
        <f>IF(NewCustomer="Yes", IF(COUNTIF($I$2:$I$11,B15305)&gt;0,0,WEEKDAY(B15305,2)),IF(COUNTIF($I$2:$I$21,B15305)&gt;0,0,WEEKDAY(B15305,2)))</f>
        <v>3</v>
      </c>
      <c r="D15305" s="74">
        <f t="shared" si="2"/>
        <v>10</v>
      </c>
      <c r="E15305" s="12">
        <f>IFERROR(VLOOKUP(A15305,'IDAR Meter Data'!$A:$B,2,1),"")</f>
        <v>236</v>
      </c>
      <c r="F15305" s="75">
        <f>IF(CECCZ="CZ03",'Outside Temp'!B15305,IF(CECCZ="CZ04",'Outside Temp'!B15306,IF(CECCZ="CZ12",'Outside Temp'!B15307, IF(CECCZ="CZ13",'Outside Temp'!B15308))))</f>
        <v>66.81666667</v>
      </c>
      <c r="G15305" s="12">
        <f t="shared" si="3"/>
        <v>2</v>
      </c>
    </row>
    <row r="15306" ht="15.75" customHeight="1">
      <c r="A15306" s="13">
        <v>42284.458333333336</v>
      </c>
      <c r="B15306" s="73">
        <f t="shared" si="1"/>
        <v>42284</v>
      </c>
      <c r="C15306" s="74">
        <f>IF(NewCustomer="Yes", IF(COUNTIF($I$2:$I$11,B15306)&gt;0,0,WEEKDAY(B15306,2)),IF(COUNTIF($I$2:$I$21,B15306)&gt;0,0,WEEKDAY(B15306,2)))</f>
        <v>3</v>
      </c>
      <c r="D15306" s="74">
        <f t="shared" si="2"/>
        <v>11</v>
      </c>
      <c r="E15306" s="12">
        <f>IFERROR(VLOOKUP(A15306,'IDAR Meter Data'!$A:$B,2,1),"")</f>
        <v>222</v>
      </c>
      <c r="F15306" s="75">
        <f>IF(CECCZ="CZ03",'Outside Temp'!B15306,IF(CECCZ="CZ04",'Outside Temp'!B15307,IF(CECCZ="CZ12",'Outside Temp'!B15308, IF(CECCZ="CZ13",'Outside Temp'!B15309))))</f>
        <v>67.33333333</v>
      </c>
      <c r="G15306" s="12">
        <f t="shared" si="3"/>
        <v>2</v>
      </c>
    </row>
    <row r="15307" ht="15.75" customHeight="1">
      <c r="A15307" s="13">
        <v>42284.46875</v>
      </c>
      <c r="B15307" s="73">
        <f t="shared" si="1"/>
        <v>42284</v>
      </c>
      <c r="C15307" s="74">
        <f>IF(NewCustomer="Yes", IF(COUNTIF($I$2:$I$11,B15307)&gt;0,0,WEEKDAY(B15307,2)),IF(COUNTIF($I$2:$I$21,B15307)&gt;0,0,WEEKDAY(B15307,2)))</f>
        <v>3</v>
      </c>
      <c r="D15307" s="74">
        <f t="shared" si="2"/>
        <v>11</v>
      </c>
      <c r="E15307" s="12">
        <f>IFERROR(VLOOKUP(A15307,'IDAR Meter Data'!$A:$B,2,1),"")</f>
        <v>212</v>
      </c>
      <c r="F15307" s="75">
        <f>IF(CECCZ="CZ03",'Outside Temp'!B15307,IF(CECCZ="CZ04",'Outside Temp'!B15308,IF(CECCZ="CZ12",'Outside Temp'!B15309, IF(CECCZ="CZ13",'Outside Temp'!B15310))))</f>
        <v>68.58333333</v>
      </c>
      <c r="G15307" s="12">
        <f t="shared" si="3"/>
        <v>2</v>
      </c>
    </row>
    <row r="15308" ht="15.75" customHeight="1">
      <c r="A15308" s="13">
        <v>42284.479166666664</v>
      </c>
      <c r="B15308" s="73">
        <f t="shared" si="1"/>
        <v>42284</v>
      </c>
      <c r="C15308" s="74">
        <f>IF(NewCustomer="Yes", IF(COUNTIF($I$2:$I$11,B15308)&gt;0,0,WEEKDAY(B15308,2)),IF(COUNTIF($I$2:$I$21,B15308)&gt;0,0,WEEKDAY(B15308,2)))</f>
        <v>3</v>
      </c>
      <c r="D15308" s="74">
        <f t="shared" si="2"/>
        <v>11</v>
      </c>
      <c r="E15308" s="12">
        <f>IFERROR(VLOOKUP(A15308,'IDAR Meter Data'!$A:$B,2,1),"")</f>
        <v>215</v>
      </c>
      <c r="F15308" s="75">
        <f>IF(CECCZ="CZ03",'Outside Temp'!B15308,IF(CECCZ="CZ04",'Outside Temp'!B15309,IF(CECCZ="CZ12",'Outside Temp'!B15310, IF(CECCZ="CZ13",'Outside Temp'!B15311))))</f>
        <v>69.83333333</v>
      </c>
      <c r="G15308" s="12">
        <f t="shared" si="3"/>
        <v>2</v>
      </c>
    </row>
    <row r="15309" ht="15.75" customHeight="1">
      <c r="A15309" s="13">
        <v>42284.489583333336</v>
      </c>
      <c r="B15309" s="73">
        <f t="shared" si="1"/>
        <v>42284</v>
      </c>
      <c r="C15309" s="74">
        <f>IF(NewCustomer="Yes", IF(COUNTIF($I$2:$I$11,B15309)&gt;0,0,WEEKDAY(B15309,2)),IF(COUNTIF($I$2:$I$21,B15309)&gt;0,0,WEEKDAY(B15309,2)))</f>
        <v>3</v>
      </c>
      <c r="D15309" s="74">
        <f t="shared" si="2"/>
        <v>11</v>
      </c>
      <c r="E15309" s="12">
        <f>IFERROR(VLOOKUP(A15309,'IDAR Meter Data'!$A:$B,2,1),"")</f>
        <v>222</v>
      </c>
      <c r="F15309" s="75">
        <f>IF(CECCZ="CZ03",'Outside Temp'!B15309,IF(CECCZ="CZ04",'Outside Temp'!B15310,IF(CECCZ="CZ12",'Outside Temp'!B15311, IF(CECCZ="CZ13",'Outside Temp'!B15312))))</f>
        <v>71.08333333</v>
      </c>
      <c r="G15309" s="12">
        <f t="shared" si="3"/>
        <v>3</v>
      </c>
    </row>
    <row r="15310" ht="15.75" customHeight="1">
      <c r="A15310" s="13">
        <v>42284.5</v>
      </c>
      <c r="B15310" s="73">
        <f t="shared" si="1"/>
        <v>42284</v>
      </c>
      <c r="C15310" s="74">
        <f>IF(NewCustomer="Yes", IF(COUNTIF($I$2:$I$11,B15310)&gt;0,0,WEEKDAY(B15310,2)),IF(COUNTIF($I$2:$I$21,B15310)&gt;0,0,WEEKDAY(B15310,2)))</f>
        <v>3</v>
      </c>
      <c r="D15310" s="74">
        <f t="shared" si="2"/>
        <v>12</v>
      </c>
      <c r="E15310" s="12">
        <f>IFERROR(VLOOKUP(A15310,'IDAR Meter Data'!$A:$B,2,1),"")</f>
        <v>226</v>
      </c>
      <c r="F15310" s="75">
        <f>IF(CECCZ="CZ03",'Outside Temp'!B15310,IF(CECCZ="CZ04",'Outside Temp'!B15311,IF(CECCZ="CZ12",'Outside Temp'!B15312, IF(CECCZ="CZ13",'Outside Temp'!B15313))))</f>
        <v>72.06666667</v>
      </c>
      <c r="G15310" s="12">
        <f t="shared" si="3"/>
        <v>3</v>
      </c>
    </row>
    <row r="15311" ht="15.75" customHeight="1">
      <c r="A15311" s="13">
        <v>42284.510416666664</v>
      </c>
      <c r="B15311" s="73">
        <f t="shared" si="1"/>
        <v>42284</v>
      </c>
      <c r="C15311" s="74">
        <f>IF(NewCustomer="Yes", IF(COUNTIF($I$2:$I$11,B15311)&gt;0,0,WEEKDAY(B15311,2)),IF(COUNTIF($I$2:$I$21,B15311)&gt;0,0,WEEKDAY(B15311,2)))</f>
        <v>3</v>
      </c>
      <c r="D15311" s="74">
        <f t="shared" si="2"/>
        <v>12</v>
      </c>
      <c r="E15311" s="12">
        <f>IFERROR(VLOOKUP(A15311,'IDAR Meter Data'!$A:$B,2,1),"")</f>
        <v>219</v>
      </c>
      <c r="F15311" s="75">
        <f>IF(CECCZ="CZ03",'Outside Temp'!B15311,IF(CECCZ="CZ04",'Outside Temp'!B15312,IF(CECCZ="CZ12",'Outside Temp'!B15313, IF(CECCZ="CZ13",'Outside Temp'!B15314))))</f>
        <v>72.31666667</v>
      </c>
      <c r="G15311" s="12">
        <f t="shared" si="3"/>
        <v>3</v>
      </c>
    </row>
    <row r="15312" ht="15.75" customHeight="1">
      <c r="A15312" s="13">
        <v>42284.520833333336</v>
      </c>
      <c r="B15312" s="73">
        <f t="shared" si="1"/>
        <v>42284</v>
      </c>
      <c r="C15312" s="74">
        <f>IF(NewCustomer="Yes", IF(COUNTIF($I$2:$I$11,B15312)&gt;0,0,WEEKDAY(B15312,2)),IF(COUNTIF($I$2:$I$21,B15312)&gt;0,0,WEEKDAY(B15312,2)))</f>
        <v>3</v>
      </c>
      <c r="D15312" s="74">
        <f t="shared" si="2"/>
        <v>12</v>
      </c>
      <c r="E15312" s="12">
        <f>IFERROR(VLOOKUP(A15312,'IDAR Meter Data'!$A:$B,2,1),"")</f>
        <v>225</v>
      </c>
      <c r="F15312" s="75">
        <f>IF(CECCZ="CZ03",'Outside Temp'!B15312,IF(CECCZ="CZ04",'Outside Temp'!B15313,IF(CECCZ="CZ12",'Outside Temp'!B15314, IF(CECCZ="CZ13",'Outside Temp'!B15315))))</f>
        <v>72.56666667</v>
      </c>
      <c r="G15312" s="12">
        <f t="shared" si="3"/>
        <v>3</v>
      </c>
    </row>
    <row r="15313" ht="15.75" customHeight="1">
      <c r="A15313" s="13">
        <v>42284.53125</v>
      </c>
      <c r="B15313" s="73">
        <f t="shared" si="1"/>
        <v>42284</v>
      </c>
      <c r="C15313" s="74">
        <f>IF(NewCustomer="Yes", IF(COUNTIF($I$2:$I$11,B15313)&gt;0,0,WEEKDAY(B15313,2)),IF(COUNTIF($I$2:$I$21,B15313)&gt;0,0,WEEKDAY(B15313,2)))</f>
        <v>3</v>
      </c>
      <c r="D15313" s="74">
        <f t="shared" si="2"/>
        <v>12</v>
      </c>
      <c r="E15313" s="12">
        <f>IFERROR(VLOOKUP(A15313,'IDAR Meter Data'!$A:$B,2,1),"")</f>
        <v>230</v>
      </c>
      <c r="F15313" s="75">
        <f>IF(CECCZ="CZ03",'Outside Temp'!B15313,IF(CECCZ="CZ04",'Outside Temp'!B15314,IF(CECCZ="CZ12",'Outside Temp'!B15315, IF(CECCZ="CZ13",'Outside Temp'!B15316))))</f>
        <v>72.81666667</v>
      </c>
      <c r="G15313" s="12">
        <f t="shared" si="3"/>
        <v>3</v>
      </c>
    </row>
    <row r="15314" ht="15.75" customHeight="1">
      <c r="A15314" s="13">
        <v>42284.541666666664</v>
      </c>
      <c r="B15314" s="73">
        <f t="shared" si="1"/>
        <v>42284</v>
      </c>
      <c r="C15314" s="74">
        <f>IF(NewCustomer="Yes", IF(COUNTIF($I$2:$I$11,B15314)&gt;0,0,WEEKDAY(B15314,2)),IF(COUNTIF($I$2:$I$21,B15314)&gt;0,0,WEEKDAY(B15314,2)))</f>
        <v>3</v>
      </c>
      <c r="D15314" s="74">
        <f t="shared" si="2"/>
        <v>13</v>
      </c>
      <c r="E15314" s="12">
        <f>IFERROR(VLOOKUP(A15314,'IDAR Meter Data'!$A:$B,2,1),"")</f>
        <v>223</v>
      </c>
      <c r="F15314" s="75">
        <f>IF(CECCZ="CZ03",'Outside Temp'!B15314,IF(CECCZ="CZ04",'Outside Temp'!B15315,IF(CECCZ="CZ12",'Outside Temp'!B15316, IF(CECCZ="CZ13",'Outside Temp'!B15317))))</f>
        <v>72.73333333</v>
      </c>
      <c r="G15314" s="12">
        <f t="shared" si="3"/>
        <v>3</v>
      </c>
    </row>
    <row r="15315" ht="15.75" customHeight="1">
      <c r="A15315" s="13">
        <v>42284.552083333336</v>
      </c>
      <c r="B15315" s="73">
        <f t="shared" si="1"/>
        <v>42284</v>
      </c>
      <c r="C15315" s="74">
        <f>IF(NewCustomer="Yes", IF(COUNTIF($I$2:$I$11,B15315)&gt;0,0,WEEKDAY(B15315,2)),IF(COUNTIF($I$2:$I$21,B15315)&gt;0,0,WEEKDAY(B15315,2)))</f>
        <v>3</v>
      </c>
      <c r="D15315" s="74">
        <f t="shared" si="2"/>
        <v>13</v>
      </c>
      <c r="E15315" s="12">
        <f>IFERROR(VLOOKUP(A15315,'IDAR Meter Data'!$A:$B,2,1),"")</f>
        <v>239</v>
      </c>
      <c r="F15315" s="75">
        <f>IF(CECCZ="CZ03",'Outside Temp'!B15315,IF(CECCZ="CZ04",'Outside Temp'!B15316,IF(CECCZ="CZ12",'Outside Temp'!B15317, IF(CECCZ="CZ13",'Outside Temp'!B15318))))</f>
        <v>71.73333333</v>
      </c>
      <c r="G15315" s="12">
        <f t="shared" si="3"/>
        <v>3</v>
      </c>
    </row>
    <row r="15316" ht="15.75" customHeight="1">
      <c r="A15316" s="13">
        <v>42284.5625</v>
      </c>
      <c r="B15316" s="73">
        <f t="shared" si="1"/>
        <v>42284</v>
      </c>
      <c r="C15316" s="74">
        <f>IF(NewCustomer="Yes", IF(COUNTIF($I$2:$I$11,B15316)&gt;0,0,WEEKDAY(B15316,2)),IF(COUNTIF($I$2:$I$21,B15316)&gt;0,0,WEEKDAY(B15316,2)))</f>
        <v>3</v>
      </c>
      <c r="D15316" s="74">
        <f t="shared" si="2"/>
        <v>13</v>
      </c>
      <c r="E15316" s="12">
        <f>IFERROR(VLOOKUP(A15316,'IDAR Meter Data'!$A:$B,2,1),"")</f>
        <v>243</v>
      </c>
      <c r="F15316" s="75">
        <f>IF(CECCZ="CZ03",'Outside Temp'!B15316,IF(CECCZ="CZ04",'Outside Temp'!B15317,IF(CECCZ="CZ12",'Outside Temp'!B15318, IF(CECCZ="CZ13",'Outside Temp'!B15319))))</f>
        <v>70.73333333</v>
      </c>
      <c r="G15316" s="12">
        <f t="shared" si="3"/>
        <v>3</v>
      </c>
    </row>
    <row r="15317" ht="15.75" customHeight="1">
      <c r="A15317" s="13">
        <v>42284.572916666664</v>
      </c>
      <c r="B15317" s="73">
        <f t="shared" si="1"/>
        <v>42284</v>
      </c>
      <c r="C15317" s="74">
        <f>IF(NewCustomer="Yes", IF(COUNTIF($I$2:$I$11,B15317)&gt;0,0,WEEKDAY(B15317,2)),IF(COUNTIF($I$2:$I$21,B15317)&gt;0,0,WEEKDAY(B15317,2)))</f>
        <v>3</v>
      </c>
      <c r="D15317" s="74">
        <f t="shared" si="2"/>
        <v>13</v>
      </c>
      <c r="E15317" s="12">
        <f>IFERROR(VLOOKUP(A15317,'IDAR Meter Data'!$A:$B,2,1),"")</f>
        <v>236</v>
      </c>
      <c r="F15317" s="75">
        <f>IF(CECCZ="CZ03",'Outside Temp'!B15317,IF(CECCZ="CZ04",'Outside Temp'!B15318,IF(CECCZ="CZ12",'Outside Temp'!B15319, IF(CECCZ="CZ13",'Outside Temp'!B15320))))</f>
        <v>69.73333333</v>
      </c>
      <c r="G15317" s="12">
        <f t="shared" si="3"/>
        <v>2</v>
      </c>
    </row>
    <row r="15318" ht="15.75" customHeight="1">
      <c r="A15318" s="13">
        <v>42284.583333333336</v>
      </c>
      <c r="B15318" s="73">
        <f t="shared" si="1"/>
        <v>42284</v>
      </c>
      <c r="C15318" s="74">
        <f>IF(NewCustomer="Yes", IF(COUNTIF($I$2:$I$11,B15318)&gt;0,0,WEEKDAY(B15318,2)),IF(COUNTIF($I$2:$I$21,B15318)&gt;0,0,WEEKDAY(B15318,2)))</f>
        <v>3</v>
      </c>
      <c r="D15318" s="74">
        <f t="shared" si="2"/>
        <v>14</v>
      </c>
      <c r="E15318" s="12">
        <f>IFERROR(VLOOKUP(A15318,'IDAR Meter Data'!$A:$B,2,1),"")</f>
        <v>238</v>
      </c>
      <c r="F15318" s="75">
        <f>IF(CECCZ="CZ03",'Outside Temp'!B15318,IF(CECCZ="CZ04",'Outside Temp'!B15319,IF(CECCZ="CZ12",'Outside Temp'!B15320, IF(CECCZ="CZ13",'Outside Temp'!B15321))))</f>
        <v>68.86666667</v>
      </c>
      <c r="G15318" s="12">
        <f t="shared" si="3"/>
        <v>2</v>
      </c>
    </row>
    <row r="15319" ht="15.75" customHeight="1">
      <c r="A15319" s="13">
        <v>42284.59375</v>
      </c>
      <c r="B15319" s="73">
        <f t="shared" si="1"/>
        <v>42284</v>
      </c>
      <c r="C15319" s="74">
        <f>IF(NewCustomer="Yes", IF(COUNTIF($I$2:$I$11,B15319)&gt;0,0,WEEKDAY(B15319,2)),IF(COUNTIF($I$2:$I$21,B15319)&gt;0,0,WEEKDAY(B15319,2)))</f>
        <v>3</v>
      </c>
      <c r="D15319" s="74">
        <f t="shared" si="2"/>
        <v>14</v>
      </c>
      <c r="E15319" s="12">
        <f>IFERROR(VLOOKUP(A15319,'IDAR Meter Data'!$A:$B,2,1),"")</f>
        <v>230</v>
      </c>
      <c r="F15319" s="75">
        <f>IF(CECCZ="CZ03",'Outside Temp'!B15319,IF(CECCZ="CZ04",'Outside Temp'!B15320,IF(CECCZ="CZ12",'Outside Temp'!B15321, IF(CECCZ="CZ13",'Outside Temp'!B15322))))</f>
        <v>68.36666667</v>
      </c>
      <c r="G15319" s="12">
        <f t="shared" si="3"/>
        <v>2</v>
      </c>
    </row>
    <row r="15320" ht="15.75" customHeight="1">
      <c r="A15320" s="13">
        <v>42284.604166666664</v>
      </c>
      <c r="B15320" s="73">
        <f t="shared" si="1"/>
        <v>42284</v>
      </c>
      <c r="C15320" s="74">
        <f>IF(NewCustomer="Yes", IF(COUNTIF($I$2:$I$11,B15320)&gt;0,0,WEEKDAY(B15320,2)),IF(COUNTIF($I$2:$I$21,B15320)&gt;0,0,WEEKDAY(B15320,2)))</f>
        <v>3</v>
      </c>
      <c r="D15320" s="74">
        <f t="shared" si="2"/>
        <v>14</v>
      </c>
      <c r="E15320" s="12">
        <f>IFERROR(VLOOKUP(A15320,'IDAR Meter Data'!$A:$B,2,1),"")</f>
        <v>229</v>
      </c>
      <c r="F15320" s="75">
        <f>IF(CECCZ="CZ03",'Outside Temp'!B15320,IF(CECCZ="CZ04",'Outside Temp'!B15321,IF(CECCZ="CZ12",'Outside Temp'!B15322, IF(CECCZ="CZ13",'Outside Temp'!B15323))))</f>
        <v>67.86666667</v>
      </c>
      <c r="G15320" s="12">
        <f t="shared" si="3"/>
        <v>2</v>
      </c>
    </row>
    <row r="15321" ht="15.75" customHeight="1">
      <c r="A15321" s="13">
        <v>42284.614583333336</v>
      </c>
      <c r="B15321" s="73">
        <f t="shared" si="1"/>
        <v>42284</v>
      </c>
      <c r="C15321" s="74">
        <f>IF(NewCustomer="Yes", IF(COUNTIF($I$2:$I$11,B15321)&gt;0,0,WEEKDAY(B15321,2)),IF(COUNTIF($I$2:$I$21,B15321)&gt;0,0,WEEKDAY(B15321,2)))</f>
        <v>3</v>
      </c>
      <c r="D15321" s="74">
        <f t="shared" si="2"/>
        <v>14</v>
      </c>
      <c r="E15321" s="12">
        <f>IFERROR(VLOOKUP(A15321,'IDAR Meter Data'!$A:$B,2,1),"")</f>
        <v>254</v>
      </c>
      <c r="F15321" s="75">
        <f>IF(CECCZ="CZ03",'Outside Temp'!B15321,IF(CECCZ="CZ04",'Outside Temp'!B15322,IF(CECCZ="CZ12",'Outside Temp'!B15323, IF(CECCZ="CZ13",'Outside Temp'!B15324))))</f>
        <v>67.36666667</v>
      </c>
      <c r="G15321" s="12">
        <f t="shared" si="3"/>
        <v>2</v>
      </c>
    </row>
    <row r="15322" ht="15.75" customHeight="1">
      <c r="A15322" s="13">
        <v>42284.625</v>
      </c>
      <c r="B15322" s="73">
        <f t="shared" si="1"/>
        <v>42284</v>
      </c>
      <c r="C15322" s="74">
        <f>IF(NewCustomer="Yes", IF(COUNTIF($I$2:$I$11,B15322)&gt;0,0,WEEKDAY(B15322,2)),IF(COUNTIF($I$2:$I$21,B15322)&gt;0,0,WEEKDAY(B15322,2)))</f>
        <v>3</v>
      </c>
      <c r="D15322" s="74">
        <f t="shared" si="2"/>
        <v>15</v>
      </c>
      <c r="E15322" s="12">
        <f>IFERROR(VLOOKUP(A15322,'IDAR Meter Data'!$A:$B,2,1),"")</f>
        <v>243</v>
      </c>
      <c r="F15322" s="75">
        <f>IF(CECCZ="CZ03",'Outside Temp'!B15322,IF(CECCZ="CZ04",'Outside Temp'!B15323,IF(CECCZ="CZ12",'Outside Temp'!B15324, IF(CECCZ="CZ13",'Outside Temp'!B15325))))</f>
        <v>66.93333333</v>
      </c>
      <c r="G15322" s="12">
        <f t="shared" si="3"/>
        <v>2</v>
      </c>
    </row>
    <row r="15323" ht="15.75" customHeight="1">
      <c r="A15323" s="13">
        <v>42284.635416666664</v>
      </c>
      <c r="B15323" s="73">
        <f t="shared" si="1"/>
        <v>42284</v>
      </c>
      <c r="C15323" s="74">
        <f>IF(NewCustomer="Yes", IF(COUNTIF($I$2:$I$11,B15323)&gt;0,0,WEEKDAY(B15323,2)),IF(COUNTIF($I$2:$I$21,B15323)&gt;0,0,WEEKDAY(B15323,2)))</f>
        <v>3</v>
      </c>
      <c r="D15323" s="74">
        <f t="shared" si="2"/>
        <v>15</v>
      </c>
      <c r="E15323" s="12">
        <f>IFERROR(VLOOKUP(A15323,'IDAR Meter Data'!$A:$B,2,1),"")</f>
        <v>246</v>
      </c>
      <c r="F15323" s="75">
        <f>IF(CECCZ="CZ03",'Outside Temp'!B15323,IF(CECCZ="CZ04",'Outside Temp'!B15324,IF(CECCZ="CZ12",'Outside Temp'!B15325, IF(CECCZ="CZ13",'Outside Temp'!B15326))))</f>
        <v>66.68333333</v>
      </c>
      <c r="G15323" s="12">
        <f t="shared" si="3"/>
        <v>2</v>
      </c>
    </row>
    <row r="15324" ht="15.75" customHeight="1">
      <c r="A15324" s="13">
        <v>42284.645833333336</v>
      </c>
      <c r="B15324" s="73">
        <f t="shared" si="1"/>
        <v>42284</v>
      </c>
      <c r="C15324" s="74">
        <f>IF(NewCustomer="Yes", IF(COUNTIF($I$2:$I$11,B15324)&gt;0,0,WEEKDAY(B15324,2)),IF(COUNTIF($I$2:$I$21,B15324)&gt;0,0,WEEKDAY(B15324,2)))</f>
        <v>3</v>
      </c>
      <c r="D15324" s="74">
        <f t="shared" si="2"/>
        <v>15</v>
      </c>
      <c r="E15324" s="12">
        <f>IFERROR(VLOOKUP(A15324,'IDAR Meter Data'!$A:$B,2,1),"")</f>
        <v>233</v>
      </c>
      <c r="F15324" s="75">
        <f>IF(CECCZ="CZ03",'Outside Temp'!B15324,IF(CECCZ="CZ04",'Outside Temp'!B15325,IF(CECCZ="CZ12",'Outside Temp'!B15326, IF(CECCZ="CZ13",'Outside Temp'!B15327))))</f>
        <v>66.43333333</v>
      </c>
      <c r="G15324" s="12">
        <f t="shared" si="3"/>
        <v>2</v>
      </c>
    </row>
    <row r="15325" ht="15.75" customHeight="1">
      <c r="A15325" s="13">
        <v>42284.65625</v>
      </c>
      <c r="B15325" s="73">
        <f t="shared" si="1"/>
        <v>42284</v>
      </c>
      <c r="C15325" s="74">
        <f>IF(NewCustomer="Yes", IF(COUNTIF($I$2:$I$11,B15325)&gt;0,0,WEEKDAY(B15325,2)),IF(COUNTIF($I$2:$I$21,B15325)&gt;0,0,WEEKDAY(B15325,2)))</f>
        <v>3</v>
      </c>
      <c r="D15325" s="74">
        <f t="shared" si="2"/>
        <v>15</v>
      </c>
      <c r="E15325" s="12">
        <f>IFERROR(VLOOKUP(A15325,'IDAR Meter Data'!$A:$B,2,1),"")</f>
        <v>245</v>
      </c>
      <c r="F15325" s="75">
        <f>IF(CECCZ="CZ03",'Outside Temp'!B15325,IF(CECCZ="CZ04",'Outside Temp'!B15326,IF(CECCZ="CZ12",'Outside Temp'!B15327, IF(CECCZ="CZ13",'Outside Temp'!B15328))))</f>
        <v>66.18333333</v>
      </c>
      <c r="G15325" s="12">
        <f t="shared" si="3"/>
        <v>2</v>
      </c>
    </row>
    <row r="15326" ht="15.75" customHeight="1">
      <c r="A15326" s="13">
        <v>42284.666666666664</v>
      </c>
      <c r="B15326" s="73">
        <f t="shared" si="1"/>
        <v>42284</v>
      </c>
      <c r="C15326" s="74">
        <f>IF(NewCustomer="Yes", IF(COUNTIF($I$2:$I$11,B15326)&gt;0,0,WEEKDAY(B15326,2)),IF(COUNTIF($I$2:$I$21,B15326)&gt;0,0,WEEKDAY(B15326,2)))</f>
        <v>3</v>
      </c>
      <c r="D15326" s="74">
        <f t="shared" si="2"/>
        <v>16</v>
      </c>
      <c r="E15326" s="12">
        <f>IFERROR(VLOOKUP(A15326,'IDAR Meter Data'!$A:$B,2,1),"")</f>
        <v>239</v>
      </c>
      <c r="F15326" s="75">
        <f>IF(CECCZ="CZ03",'Outside Temp'!B15326,IF(CECCZ="CZ04",'Outside Temp'!B15327,IF(CECCZ="CZ12",'Outside Temp'!B15328, IF(CECCZ="CZ13",'Outside Temp'!B15329))))</f>
        <v>65.86666667</v>
      </c>
      <c r="G15326" s="12">
        <f t="shared" si="3"/>
        <v>2</v>
      </c>
    </row>
    <row r="15327" ht="15.75" customHeight="1">
      <c r="A15327" s="13">
        <v>42284.677083333336</v>
      </c>
      <c r="B15327" s="73">
        <f t="shared" si="1"/>
        <v>42284</v>
      </c>
      <c r="C15327" s="74">
        <f>IF(NewCustomer="Yes", IF(COUNTIF($I$2:$I$11,B15327)&gt;0,0,WEEKDAY(B15327,2)),IF(COUNTIF($I$2:$I$21,B15327)&gt;0,0,WEEKDAY(B15327,2)))</f>
        <v>3</v>
      </c>
      <c r="D15327" s="74">
        <f t="shared" si="2"/>
        <v>16</v>
      </c>
      <c r="E15327" s="12">
        <f>IFERROR(VLOOKUP(A15327,'IDAR Meter Data'!$A:$B,2,1),"")</f>
        <v>243</v>
      </c>
      <c r="F15327" s="75">
        <f>IF(CECCZ="CZ03",'Outside Temp'!B15327,IF(CECCZ="CZ04",'Outside Temp'!B15328,IF(CECCZ="CZ12",'Outside Temp'!B15329, IF(CECCZ="CZ13",'Outside Temp'!B15330))))</f>
        <v>65.36666667</v>
      </c>
      <c r="G15327" s="12">
        <f t="shared" si="3"/>
        <v>2</v>
      </c>
    </row>
    <row r="15328" ht="15.75" customHeight="1">
      <c r="A15328" s="13">
        <v>42284.6875</v>
      </c>
      <c r="B15328" s="73">
        <f t="shared" si="1"/>
        <v>42284</v>
      </c>
      <c r="C15328" s="74">
        <f>IF(NewCustomer="Yes", IF(COUNTIF($I$2:$I$11,B15328)&gt;0,0,WEEKDAY(B15328,2)),IF(COUNTIF($I$2:$I$21,B15328)&gt;0,0,WEEKDAY(B15328,2)))</f>
        <v>3</v>
      </c>
      <c r="D15328" s="74">
        <f t="shared" si="2"/>
        <v>16</v>
      </c>
      <c r="E15328" s="12">
        <f>IFERROR(VLOOKUP(A15328,'IDAR Meter Data'!$A:$B,2,1),"")</f>
        <v>231</v>
      </c>
      <c r="F15328" s="75">
        <f>IF(CECCZ="CZ03",'Outside Temp'!B15328,IF(CECCZ="CZ04",'Outside Temp'!B15329,IF(CECCZ="CZ12",'Outside Temp'!B15330, IF(CECCZ="CZ13",'Outside Temp'!B15331))))</f>
        <v>64.86666667</v>
      </c>
      <c r="G15328" s="12">
        <f t="shared" si="3"/>
        <v>1</v>
      </c>
    </row>
    <row r="15329" ht="15.75" customHeight="1">
      <c r="A15329" s="13">
        <v>42284.697916666664</v>
      </c>
      <c r="B15329" s="73">
        <f t="shared" si="1"/>
        <v>42284</v>
      </c>
      <c r="C15329" s="74">
        <f>IF(NewCustomer="Yes", IF(COUNTIF($I$2:$I$11,B15329)&gt;0,0,WEEKDAY(B15329,2)),IF(COUNTIF($I$2:$I$21,B15329)&gt;0,0,WEEKDAY(B15329,2)))</f>
        <v>3</v>
      </c>
      <c r="D15329" s="74">
        <f t="shared" si="2"/>
        <v>16</v>
      </c>
      <c r="E15329" s="12">
        <f>IFERROR(VLOOKUP(A15329,'IDAR Meter Data'!$A:$B,2,1),"")</f>
        <v>231</v>
      </c>
      <c r="F15329" s="75">
        <f>IF(CECCZ="CZ03",'Outside Temp'!B15329,IF(CECCZ="CZ04",'Outside Temp'!B15330,IF(CECCZ="CZ12",'Outside Temp'!B15331, IF(CECCZ="CZ13",'Outside Temp'!B15332))))</f>
        <v>64.36666667</v>
      </c>
      <c r="G15329" s="12">
        <f t="shared" si="3"/>
        <v>1</v>
      </c>
    </row>
    <row r="15330" ht="15.75" customHeight="1">
      <c r="A15330" s="13">
        <v>42284.708333333336</v>
      </c>
      <c r="B15330" s="73">
        <f t="shared" si="1"/>
        <v>42284</v>
      </c>
      <c r="C15330" s="74">
        <f>IF(NewCustomer="Yes", IF(COUNTIF($I$2:$I$11,B15330)&gt;0,0,WEEKDAY(B15330,2)),IF(COUNTIF($I$2:$I$21,B15330)&gt;0,0,WEEKDAY(B15330,2)))</f>
        <v>3</v>
      </c>
      <c r="D15330" s="74">
        <f t="shared" si="2"/>
        <v>17</v>
      </c>
      <c r="E15330" s="12">
        <f>IFERROR(VLOOKUP(A15330,'IDAR Meter Data'!$A:$B,2,1),"")</f>
        <v>230</v>
      </c>
      <c r="F15330" s="75">
        <f>IF(CECCZ="CZ03",'Outside Temp'!B15330,IF(CECCZ="CZ04",'Outside Temp'!B15331,IF(CECCZ="CZ12",'Outside Temp'!B15332, IF(CECCZ="CZ13",'Outside Temp'!B15333))))</f>
        <v>63.86666667</v>
      </c>
      <c r="G15330" s="12">
        <f t="shared" si="3"/>
        <v>1</v>
      </c>
    </row>
    <row r="15331" ht="15.75" customHeight="1">
      <c r="A15331" s="13">
        <v>42284.71875</v>
      </c>
      <c r="B15331" s="73">
        <f t="shared" si="1"/>
        <v>42284</v>
      </c>
      <c r="C15331" s="74">
        <f>IF(NewCustomer="Yes", IF(COUNTIF($I$2:$I$11,B15331)&gt;0,0,WEEKDAY(B15331,2)),IF(COUNTIF($I$2:$I$21,B15331)&gt;0,0,WEEKDAY(B15331,2)))</f>
        <v>3</v>
      </c>
      <c r="D15331" s="74">
        <f t="shared" si="2"/>
        <v>17</v>
      </c>
      <c r="E15331" s="12">
        <f>IFERROR(VLOOKUP(A15331,'IDAR Meter Data'!$A:$B,2,1),"")</f>
        <v>225</v>
      </c>
      <c r="F15331" s="75">
        <f>IF(CECCZ="CZ03",'Outside Temp'!B15331,IF(CECCZ="CZ04",'Outside Temp'!B15332,IF(CECCZ="CZ12",'Outside Temp'!B15333, IF(CECCZ="CZ13",'Outside Temp'!B15334))))</f>
        <v>63.36666667</v>
      </c>
      <c r="G15331" s="12">
        <f t="shared" si="3"/>
        <v>1</v>
      </c>
    </row>
    <row r="15332" ht="15.75" customHeight="1">
      <c r="A15332" s="13">
        <v>42284.729166666664</v>
      </c>
      <c r="B15332" s="73">
        <f t="shared" si="1"/>
        <v>42284</v>
      </c>
      <c r="C15332" s="74">
        <f>IF(NewCustomer="Yes", IF(COUNTIF($I$2:$I$11,B15332)&gt;0,0,WEEKDAY(B15332,2)),IF(COUNTIF($I$2:$I$21,B15332)&gt;0,0,WEEKDAY(B15332,2)))</f>
        <v>3</v>
      </c>
      <c r="D15332" s="74">
        <f t="shared" si="2"/>
        <v>17</v>
      </c>
      <c r="E15332" s="12">
        <f>IFERROR(VLOOKUP(A15332,'IDAR Meter Data'!$A:$B,2,1),"")</f>
        <v>236</v>
      </c>
      <c r="F15332" s="75">
        <f>IF(CECCZ="CZ03",'Outside Temp'!B15332,IF(CECCZ="CZ04",'Outside Temp'!B15333,IF(CECCZ="CZ12",'Outside Temp'!B15334, IF(CECCZ="CZ13",'Outside Temp'!B15335))))</f>
        <v>62.86666667</v>
      </c>
      <c r="G15332" s="12">
        <f t="shared" si="3"/>
        <v>1</v>
      </c>
    </row>
    <row r="15333" ht="15.75" customHeight="1">
      <c r="A15333" s="13">
        <v>42284.739583333336</v>
      </c>
      <c r="B15333" s="73">
        <f t="shared" si="1"/>
        <v>42284</v>
      </c>
      <c r="C15333" s="74">
        <f>IF(NewCustomer="Yes", IF(COUNTIF($I$2:$I$11,B15333)&gt;0,0,WEEKDAY(B15333,2)),IF(COUNTIF($I$2:$I$21,B15333)&gt;0,0,WEEKDAY(B15333,2)))</f>
        <v>3</v>
      </c>
      <c r="D15333" s="74">
        <f t="shared" si="2"/>
        <v>17</v>
      </c>
      <c r="E15333" s="12">
        <f>IFERROR(VLOOKUP(A15333,'IDAR Meter Data'!$A:$B,2,1),"")</f>
        <v>228</v>
      </c>
      <c r="F15333" s="75">
        <f>IF(CECCZ="CZ03",'Outside Temp'!B15333,IF(CECCZ="CZ04",'Outside Temp'!B15334,IF(CECCZ="CZ12",'Outside Temp'!B15335, IF(CECCZ="CZ13",'Outside Temp'!B15336))))</f>
        <v>62.36666667</v>
      </c>
      <c r="G15333" s="12">
        <f t="shared" si="3"/>
        <v>1</v>
      </c>
    </row>
    <row r="15334" ht="15.75" customHeight="1">
      <c r="A15334" s="13">
        <v>42284.75</v>
      </c>
      <c r="B15334" s="73">
        <f t="shared" si="1"/>
        <v>42284</v>
      </c>
      <c r="C15334" s="74">
        <f>IF(NewCustomer="Yes", IF(COUNTIF($I$2:$I$11,B15334)&gt;0,0,WEEKDAY(B15334,2)),IF(COUNTIF($I$2:$I$21,B15334)&gt;0,0,WEEKDAY(B15334,2)))</f>
        <v>3</v>
      </c>
      <c r="D15334" s="74">
        <f t="shared" si="2"/>
        <v>18</v>
      </c>
      <c r="E15334" s="12">
        <f>IFERROR(VLOOKUP(A15334,'IDAR Meter Data'!$A:$B,2,1),"")</f>
        <v>214</v>
      </c>
      <c r="F15334" s="75">
        <f>IF(CECCZ="CZ03",'Outside Temp'!B15334,IF(CECCZ="CZ04",'Outside Temp'!B15335,IF(CECCZ="CZ12",'Outside Temp'!B15336, IF(CECCZ="CZ13",'Outside Temp'!B15337))))</f>
        <v>61.93333333</v>
      </c>
      <c r="G15334" s="12">
        <f t="shared" si="3"/>
        <v>1</v>
      </c>
    </row>
    <row r="15335" ht="15.75" customHeight="1">
      <c r="A15335" s="13">
        <v>42284.760416666664</v>
      </c>
      <c r="B15335" s="73">
        <f t="shared" si="1"/>
        <v>42284</v>
      </c>
      <c r="C15335" s="74">
        <f>IF(NewCustomer="Yes", IF(COUNTIF($I$2:$I$11,B15335)&gt;0,0,WEEKDAY(B15335,2)),IF(COUNTIF($I$2:$I$21,B15335)&gt;0,0,WEEKDAY(B15335,2)))</f>
        <v>3</v>
      </c>
      <c r="D15335" s="74">
        <f t="shared" si="2"/>
        <v>18</v>
      </c>
      <c r="E15335" s="12">
        <f>IFERROR(VLOOKUP(A15335,'IDAR Meter Data'!$A:$B,2,1),"")</f>
        <v>227</v>
      </c>
      <c r="F15335" s="75">
        <f>IF(CECCZ="CZ03",'Outside Temp'!B15335,IF(CECCZ="CZ04",'Outside Temp'!B15336,IF(CECCZ="CZ12",'Outside Temp'!B15337, IF(CECCZ="CZ13",'Outside Temp'!B15338))))</f>
        <v>61.68333333</v>
      </c>
      <c r="G15335" s="12">
        <f t="shared" si="3"/>
        <v>1</v>
      </c>
    </row>
    <row r="15336" ht="15.75" customHeight="1">
      <c r="A15336" s="13">
        <v>42284.770833333336</v>
      </c>
      <c r="B15336" s="73">
        <f t="shared" si="1"/>
        <v>42284</v>
      </c>
      <c r="C15336" s="74">
        <f>IF(NewCustomer="Yes", IF(COUNTIF($I$2:$I$11,B15336)&gt;0,0,WEEKDAY(B15336,2)),IF(COUNTIF($I$2:$I$21,B15336)&gt;0,0,WEEKDAY(B15336,2)))</f>
        <v>3</v>
      </c>
      <c r="D15336" s="74">
        <f t="shared" si="2"/>
        <v>18</v>
      </c>
      <c r="E15336" s="12">
        <f>IFERROR(VLOOKUP(A15336,'IDAR Meter Data'!$A:$B,2,1),"")</f>
        <v>217</v>
      </c>
      <c r="F15336" s="75">
        <f>IF(CECCZ="CZ03",'Outside Temp'!B15336,IF(CECCZ="CZ04",'Outside Temp'!B15337,IF(CECCZ="CZ12",'Outside Temp'!B15338, IF(CECCZ="CZ13",'Outside Temp'!B15339))))</f>
        <v>61.43333333</v>
      </c>
      <c r="G15336" s="12">
        <f t="shared" si="3"/>
        <v>1</v>
      </c>
    </row>
    <row r="15337" ht="15.75" customHeight="1">
      <c r="A15337" s="13">
        <v>42284.78125</v>
      </c>
      <c r="B15337" s="73">
        <f t="shared" si="1"/>
        <v>42284</v>
      </c>
      <c r="C15337" s="74">
        <f>IF(NewCustomer="Yes", IF(COUNTIF($I$2:$I$11,B15337)&gt;0,0,WEEKDAY(B15337,2)),IF(COUNTIF($I$2:$I$21,B15337)&gt;0,0,WEEKDAY(B15337,2)))</f>
        <v>3</v>
      </c>
      <c r="D15337" s="74">
        <f t="shared" si="2"/>
        <v>18</v>
      </c>
      <c r="E15337" s="12">
        <f>IFERROR(VLOOKUP(A15337,'IDAR Meter Data'!$A:$B,2,1),"")</f>
        <v>227</v>
      </c>
      <c r="F15337" s="75">
        <f>IF(CECCZ="CZ03",'Outside Temp'!B15337,IF(CECCZ="CZ04",'Outside Temp'!B15338,IF(CECCZ="CZ12",'Outside Temp'!B15339, IF(CECCZ="CZ13",'Outside Temp'!B15340))))</f>
        <v>61.18333333</v>
      </c>
      <c r="G15337" s="12">
        <f t="shared" si="3"/>
        <v>1</v>
      </c>
    </row>
    <row r="15338" ht="15.75" customHeight="1">
      <c r="A15338" s="13">
        <v>42284.791666666664</v>
      </c>
      <c r="B15338" s="73">
        <f t="shared" si="1"/>
        <v>42284</v>
      </c>
      <c r="C15338" s="74">
        <f>IF(NewCustomer="Yes", IF(COUNTIF($I$2:$I$11,B15338)&gt;0,0,WEEKDAY(B15338,2)),IF(COUNTIF($I$2:$I$21,B15338)&gt;0,0,WEEKDAY(B15338,2)))</f>
        <v>3</v>
      </c>
      <c r="D15338" s="74">
        <f t="shared" si="2"/>
        <v>19</v>
      </c>
      <c r="E15338" s="12">
        <f>IFERROR(VLOOKUP(A15338,'IDAR Meter Data'!$A:$B,2,1),"")</f>
        <v>213</v>
      </c>
      <c r="F15338" s="75">
        <f>IF(CECCZ="CZ03",'Outside Temp'!B15338,IF(CECCZ="CZ04",'Outside Temp'!B15339,IF(CECCZ="CZ12",'Outside Temp'!B15340, IF(CECCZ="CZ13",'Outside Temp'!B15341))))</f>
        <v>60.93333333</v>
      </c>
      <c r="G15338" s="12">
        <f t="shared" si="3"/>
        <v>1</v>
      </c>
    </row>
    <row r="15339" ht="15.75" customHeight="1">
      <c r="A15339" s="13">
        <v>42284.802083333336</v>
      </c>
      <c r="B15339" s="73">
        <f t="shared" si="1"/>
        <v>42284</v>
      </c>
      <c r="C15339" s="74">
        <f>IF(NewCustomer="Yes", IF(COUNTIF($I$2:$I$11,B15339)&gt;0,0,WEEKDAY(B15339,2)),IF(COUNTIF($I$2:$I$21,B15339)&gt;0,0,WEEKDAY(B15339,2)))</f>
        <v>3</v>
      </c>
      <c r="D15339" s="74">
        <f t="shared" si="2"/>
        <v>19</v>
      </c>
      <c r="E15339" s="12">
        <f>IFERROR(VLOOKUP(A15339,'IDAR Meter Data'!$A:$B,2,1),"")</f>
        <v>142</v>
      </c>
      <c r="F15339" s="75">
        <f>IF(CECCZ="CZ03",'Outside Temp'!B15339,IF(CECCZ="CZ04",'Outside Temp'!B15340,IF(CECCZ="CZ12",'Outside Temp'!B15341, IF(CECCZ="CZ13",'Outside Temp'!B15342))))</f>
        <v>60.68333333</v>
      </c>
      <c r="G15339" s="12">
        <f t="shared" si="3"/>
        <v>1</v>
      </c>
    </row>
    <row r="15340" ht="15.75" customHeight="1">
      <c r="A15340" s="13">
        <v>42284.8125</v>
      </c>
      <c r="B15340" s="73">
        <f t="shared" si="1"/>
        <v>42284</v>
      </c>
      <c r="C15340" s="74">
        <f>IF(NewCustomer="Yes", IF(COUNTIF($I$2:$I$11,B15340)&gt;0,0,WEEKDAY(B15340,2)),IF(COUNTIF($I$2:$I$21,B15340)&gt;0,0,WEEKDAY(B15340,2)))</f>
        <v>3</v>
      </c>
      <c r="D15340" s="74">
        <f t="shared" si="2"/>
        <v>19</v>
      </c>
      <c r="E15340" s="12">
        <f>IFERROR(VLOOKUP(A15340,'IDAR Meter Data'!$A:$B,2,1),"")</f>
        <v>126</v>
      </c>
      <c r="F15340" s="75">
        <f>IF(CECCZ="CZ03",'Outside Temp'!B15340,IF(CECCZ="CZ04",'Outside Temp'!B15341,IF(CECCZ="CZ12",'Outside Temp'!B15342, IF(CECCZ="CZ13",'Outside Temp'!B15343))))</f>
        <v>60.43333333</v>
      </c>
      <c r="G15340" s="12">
        <f t="shared" si="3"/>
        <v>1</v>
      </c>
    </row>
    <row r="15341" ht="15.75" customHeight="1">
      <c r="A15341" s="13">
        <v>42284.822916666664</v>
      </c>
      <c r="B15341" s="73">
        <f t="shared" si="1"/>
        <v>42284</v>
      </c>
      <c r="C15341" s="74">
        <f>IF(NewCustomer="Yes", IF(COUNTIF($I$2:$I$11,B15341)&gt;0,0,WEEKDAY(B15341,2)),IF(COUNTIF($I$2:$I$21,B15341)&gt;0,0,WEEKDAY(B15341,2)))</f>
        <v>3</v>
      </c>
      <c r="D15341" s="74">
        <f t="shared" si="2"/>
        <v>19</v>
      </c>
      <c r="E15341" s="12">
        <f>IFERROR(VLOOKUP(A15341,'IDAR Meter Data'!$A:$B,2,1),"")</f>
        <v>127</v>
      </c>
      <c r="F15341" s="75">
        <f>IF(CECCZ="CZ03",'Outside Temp'!B15341,IF(CECCZ="CZ04",'Outside Temp'!B15342,IF(CECCZ="CZ12",'Outside Temp'!B15343, IF(CECCZ="CZ13",'Outside Temp'!B15344))))</f>
        <v>60.18333333</v>
      </c>
      <c r="G15341" s="12">
        <f t="shared" si="3"/>
        <v>1</v>
      </c>
    </row>
    <row r="15342" ht="15.75" customHeight="1">
      <c r="A15342" s="13">
        <v>42284.833333333336</v>
      </c>
      <c r="B15342" s="73">
        <f t="shared" si="1"/>
        <v>42284</v>
      </c>
      <c r="C15342" s="74">
        <f>IF(NewCustomer="Yes", IF(COUNTIF($I$2:$I$11,B15342)&gt;0,0,WEEKDAY(B15342,2)),IF(COUNTIF($I$2:$I$21,B15342)&gt;0,0,WEEKDAY(B15342,2)))</f>
        <v>3</v>
      </c>
      <c r="D15342" s="74">
        <f t="shared" si="2"/>
        <v>20</v>
      </c>
      <c r="E15342" s="12">
        <f>IFERROR(VLOOKUP(A15342,'IDAR Meter Data'!$A:$B,2,1),"")</f>
        <v>124</v>
      </c>
      <c r="F15342" s="75">
        <f>IF(CECCZ="CZ03",'Outside Temp'!B15342,IF(CECCZ="CZ04",'Outside Temp'!B15343,IF(CECCZ="CZ12",'Outside Temp'!B15344, IF(CECCZ="CZ13",'Outside Temp'!B15345))))</f>
        <v>59.93333333</v>
      </c>
      <c r="G15342" s="12">
        <f t="shared" si="3"/>
        <v>1</v>
      </c>
    </row>
    <row r="15343" ht="15.75" customHeight="1">
      <c r="A15343" s="13">
        <v>42284.84375</v>
      </c>
      <c r="B15343" s="73">
        <f t="shared" si="1"/>
        <v>42284</v>
      </c>
      <c r="C15343" s="74">
        <f>IF(NewCustomer="Yes", IF(COUNTIF($I$2:$I$11,B15343)&gt;0,0,WEEKDAY(B15343,2)),IF(COUNTIF($I$2:$I$21,B15343)&gt;0,0,WEEKDAY(B15343,2)))</f>
        <v>3</v>
      </c>
      <c r="D15343" s="74">
        <f t="shared" si="2"/>
        <v>20</v>
      </c>
      <c r="E15343" s="12">
        <f>IFERROR(VLOOKUP(A15343,'IDAR Meter Data'!$A:$B,2,1),"")</f>
        <v>123</v>
      </c>
      <c r="F15343" s="75">
        <f>IF(CECCZ="CZ03",'Outside Temp'!B15343,IF(CECCZ="CZ04",'Outside Temp'!B15344,IF(CECCZ="CZ12",'Outside Temp'!B15345, IF(CECCZ="CZ13",'Outside Temp'!B15346))))</f>
        <v>59.68333333</v>
      </c>
      <c r="G15343" s="12">
        <f t="shared" si="3"/>
        <v>1</v>
      </c>
    </row>
    <row r="15344" ht="15.75" customHeight="1">
      <c r="A15344" s="13">
        <v>42284.854166666664</v>
      </c>
      <c r="B15344" s="73">
        <f t="shared" si="1"/>
        <v>42284</v>
      </c>
      <c r="C15344" s="74">
        <f>IF(NewCustomer="Yes", IF(COUNTIF($I$2:$I$11,B15344)&gt;0,0,WEEKDAY(B15344,2)),IF(COUNTIF($I$2:$I$21,B15344)&gt;0,0,WEEKDAY(B15344,2)))</f>
        <v>3</v>
      </c>
      <c r="D15344" s="74">
        <f t="shared" si="2"/>
        <v>20</v>
      </c>
      <c r="E15344" s="12">
        <f>IFERROR(VLOOKUP(A15344,'IDAR Meter Data'!$A:$B,2,1),"")</f>
        <v>134</v>
      </c>
      <c r="F15344" s="75">
        <f>IF(CECCZ="CZ03",'Outside Temp'!B15344,IF(CECCZ="CZ04",'Outside Temp'!B15345,IF(CECCZ="CZ12",'Outside Temp'!B15346, IF(CECCZ="CZ13",'Outside Temp'!B15347))))</f>
        <v>59.43333333</v>
      </c>
      <c r="G15344" s="12">
        <f t="shared" si="3"/>
        <v>1</v>
      </c>
    </row>
    <row r="15345" ht="15.75" customHeight="1">
      <c r="A15345" s="13">
        <v>42284.864583333336</v>
      </c>
      <c r="B15345" s="73">
        <f t="shared" si="1"/>
        <v>42284</v>
      </c>
      <c r="C15345" s="74">
        <f>IF(NewCustomer="Yes", IF(COUNTIF($I$2:$I$11,B15345)&gt;0,0,WEEKDAY(B15345,2)),IF(COUNTIF($I$2:$I$21,B15345)&gt;0,0,WEEKDAY(B15345,2)))</f>
        <v>3</v>
      </c>
      <c r="D15345" s="74">
        <f t="shared" si="2"/>
        <v>20</v>
      </c>
      <c r="E15345" s="12">
        <f>IFERROR(VLOOKUP(A15345,'IDAR Meter Data'!$A:$B,2,1),"")</f>
        <v>126</v>
      </c>
      <c r="F15345" s="75">
        <f>IF(CECCZ="CZ03",'Outside Temp'!B15345,IF(CECCZ="CZ04",'Outside Temp'!B15346,IF(CECCZ="CZ12",'Outside Temp'!B15347, IF(CECCZ="CZ13",'Outside Temp'!B15348))))</f>
        <v>59.18333333</v>
      </c>
      <c r="G15345" s="12">
        <f t="shared" si="3"/>
        <v>1</v>
      </c>
    </row>
    <row r="15346" ht="15.75" customHeight="1">
      <c r="A15346" s="13">
        <v>42284.875</v>
      </c>
      <c r="B15346" s="73">
        <f t="shared" si="1"/>
        <v>42284</v>
      </c>
      <c r="C15346" s="74">
        <f>IF(NewCustomer="Yes", IF(COUNTIF($I$2:$I$11,B15346)&gt;0,0,WEEKDAY(B15346,2)),IF(COUNTIF($I$2:$I$21,B15346)&gt;0,0,WEEKDAY(B15346,2)))</f>
        <v>3</v>
      </c>
      <c r="D15346" s="74">
        <f t="shared" si="2"/>
        <v>21</v>
      </c>
      <c r="E15346" s="12">
        <f>IFERROR(VLOOKUP(A15346,'IDAR Meter Data'!$A:$B,2,1),"")</f>
        <v>120</v>
      </c>
      <c r="F15346" s="75">
        <f>IF(CECCZ="CZ03",'Outside Temp'!B15346,IF(CECCZ="CZ04",'Outside Temp'!B15347,IF(CECCZ="CZ12",'Outside Temp'!B15348, IF(CECCZ="CZ13",'Outside Temp'!B15349))))</f>
        <v>59</v>
      </c>
      <c r="G15346" s="12">
        <f t="shared" si="3"/>
        <v>1</v>
      </c>
    </row>
    <row r="15347" ht="15.75" customHeight="1">
      <c r="A15347" s="13">
        <v>42284.885416666664</v>
      </c>
      <c r="B15347" s="73">
        <f t="shared" si="1"/>
        <v>42284</v>
      </c>
      <c r="C15347" s="74">
        <f>IF(NewCustomer="Yes", IF(COUNTIF($I$2:$I$11,B15347)&gt;0,0,WEEKDAY(B15347,2)),IF(COUNTIF($I$2:$I$21,B15347)&gt;0,0,WEEKDAY(B15347,2)))</f>
        <v>3</v>
      </c>
      <c r="D15347" s="74">
        <f t="shared" si="2"/>
        <v>21</v>
      </c>
      <c r="E15347" s="12">
        <f>IFERROR(VLOOKUP(A15347,'IDAR Meter Data'!$A:$B,2,1),"")</f>
        <v>110</v>
      </c>
      <c r="F15347" s="75">
        <f>IF(CECCZ="CZ03",'Outside Temp'!B15347,IF(CECCZ="CZ04",'Outside Temp'!B15348,IF(CECCZ="CZ12",'Outside Temp'!B15349, IF(CECCZ="CZ13",'Outside Temp'!B15350))))</f>
        <v>59</v>
      </c>
      <c r="G15347" s="12">
        <f t="shared" si="3"/>
        <v>1</v>
      </c>
    </row>
    <row r="15348" ht="15.75" customHeight="1">
      <c r="A15348" s="13">
        <v>42284.895833333336</v>
      </c>
      <c r="B15348" s="73">
        <f t="shared" si="1"/>
        <v>42284</v>
      </c>
      <c r="C15348" s="74">
        <f>IF(NewCustomer="Yes", IF(COUNTIF($I$2:$I$11,B15348)&gt;0,0,WEEKDAY(B15348,2)),IF(COUNTIF($I$2:$I$21,B15348)&gt;0,0,WEEKDAY(B15348,2)))</f>
        <v>3</v>
      </c>
      <c r="D15348" s="74">
        <f t="shared" si="2"/>
        <v>21</v>
      </c>
      <c r="E15348" s="12">
        <f>IFERROR(VLOOKUP(A15348,'IDAR Meter Data'!$A:$B,2,1),"")</f>
        <v>117</v>
      </c>
      <c r="F15348" s="75">
        <f>IF(CECCZ="CZ03",'Outside Temp'!B15348,IF(CECCZ="CZ04",'Outside Temp'!B15349,IF(CECCZ="CZ12",'Outside Temp'!B15350, IF(CECCZ="CZ13",'Outside Temp'!B15351))))</f>
        <v>59</v>
      </c>
      <c r="G15348" s="12">
        <f t="shared" si="3"/>
        <v>1</v>
      </c>
    </row>
    <row r="15349" ht="15.75" customHeight="1">
      <c r="A15349" s="13">
        <v>42284.90625</v>
      </c>
      <c r="B15349" s="73">
        <f t="shared" si="1"/>
        <v>42284</v>
      </c>
      <c r="C15349" s="74">
        <f>IF(NewCustomer="Yes", IF(COUNTIF($I$2:$I$11,B15349)&gt;0,0,WEEKDAY(B15349,2)),IF(COUNTIF($I$2:$I$21,B15349)&gt;0,0,WEEKDAY(B15349,2)))</f>
        <v>3</v>
      </c>
      <c r="D15349" s="74">
        <f t="shared" si="2"/>
        <v>21</v>
      </c>
      <c r="E15349" s="12">
        <f>IFERROR(VLOOKUP(A15349,'IDAR Meter Data'!$A:$B,2,1),"")</f>
        <v>110</v>
      </c>
      <c r="F15349" s="75">
        <f>IF(CECCZ="CZ03",'Outside Temp'!B15349,IF(CECCZ="CZ04",'Outside Temp'!B15350,IF(CECCZ="CZ12",'Outside Temp'!B15351, IF(CECCZ="CZ13",'Outside Temp'!B15352))))</f>
        <v>59</v>
      </c>
      <c r="G15349" s="12">
        <f t="shared" si="3"/>
        <v>1</v>
      </c>
    </row>
    <row r="15350" ht="15.75" customHeight="1">
      <c r="A15350" s="13">
        <v>42284.916666666664</v>
      </c>
      <c r="B15350" s="73">
        <f t="shared" si="1"/>
        <v>42284</v>
      </c>
      <c r="C15350" s="74">
        <f>IF(NewCustomer="Yes", IF(COUNTIF($I$2:$I$11,B15350)&gt;0,0,WEEKDAY(B15350,2)),IF(COUNTIF($I$2:$I$21,B15350)&gt;0,0,WEEKDAY(B15350,2)))</f>
        <v>3</v>
      </c>
      <c r="D15350" s="74">
        <f t="shared" si="2"/>
        <v>22</v>
      </c>
      <c r="E15350" s="12">
        <f>IFERROR(VLOOKUP(A15350,'IDAR Meter Data'!$A:$B,2,1),"")</f>
        <v>110</v>
      </c>
      <c r="F15350" s="75">
        <f>IF(CECCZ="CZ03",'Outside Temp'!B15350,IF(CECCZ="CZ04",'Outside Temp'!B15351,IF(CECCZ="CZ12",'Outside Temp'!B15352, IF(CECCZ="CZ13",'Outside Temp'!B15353))))</f>
        <v>59.13333333</v>
      </c>
      <c r="G15350" s="12">
        <f t="shared" si="3"/>
        <v>1</v>
      </c>
    </row>
    <row r="15351" ht="15.75" customHeight="1">
      <c r="A15351" s="13">
        <v>42284.927083333336</v>
      </c>
      <c r="B15351" s="73">
        <f t="shared" si="1"/>
        <v>42284</v>
      </c>
      <c r="C15351" s="74">
        <f>IF(NewCustomer="Yes", IF(COUNTIF($I$2:$I$11,B15351)&gt;0,0,WEEKDAY(B15351,2)),IF(COUNTIF($I$2:$I$21,B15351)&gt;0,0,WEEKDAY(B15351,2)))</f>
        <v>3</v>
      </c>
      <c r="D15351" s="74">
        <f t="shared" si="2"/>
        <v>22</v>
      </c>
      <c r="E15351" s="12">
        <f>IFERROR(VLOOKUP(A15351,'IDAR Meter Data'!$A:$B,2,1),"")</f>
        <v>109</v>
      </c>
      <c r="F15351" s="75">
        <f>IF(CECCZ="CZ03",'Outside Temp'!B15351,IF(CECCZ="CZ04",'Outside Temp'!B15352,IF(CECCZ="CZ12",'Outside Temp'!B15353, IF(CECCZ="CZ13",'Outside Temp'!B15354))))</f>
        <v>59.63333333</v>
      </c>
      <c r="G15351" s="12">
        <f t="shared" si="3"/>
        <v>1</v>
      </c>
    </row>
    <row r="15352" ht="15.75" customHeight="1">
      <c r="A15352" s="13">
        <v>42284.9375</v>
      </c>
      <c r="B15352" s="73">
        <f t="shared" si="1"/>
        <v>42284</v>
      </c>
      <c r="C15352" s="74">
        <f>IF(NewCustomer="Yes", IF(COUNTIF($I$2:$I$11,B15352)&gt;0,0,WEEKDAY(B15352,2)),IF(COUNTIF($I$2:$I$21,B15352)&gt;0,0,WEEKDAY(B15352,2)))</f>
        <v>3</v>
      </c>
      <c r="D15352" s="74">
        <f t="shared" si="2"/>
        <v>22</v>
      </c>
      <c r="E15352" s="12">
        <f>IFERROR(VLOOKUP(A15352,'IDAR Meter Data'!$A:$B,2,1),"")</f>
        <v>107</v>
      </c>
      <c r="F15352" s="75">
        <f>IF(CECCZ="CZ03",'Outside Temp'!B15352,IF(CECCZ="CZ04",'Outside Temp'!B15353,IF(CECCZ="CZ12",'Outside Temp'!B15354, IF(CECCZ="CZ13",'Outside Temp'!B15355))))</f>
        <v>60.13333333</v>
      </c>
      <c r="G15352" s="12">
        <f t="shared" si="3"/>
        <v>1</v>
      </c>
    </row>
    <row r="15353" ht="15.75" customHeight="1">
      <c r="A15353" s="13">
        <v>42284.947916666664</v>
      </c>
      <c r="B15353" s="73">
        <f t="shared" si="1"/>
        <v>42284</v>
      </c>
      <c r="C15353" s="74">
        <f>IF(NewCustomer="Yes", IF(COUNTIF($I$2:$I$11,B15353)&gt;0,0,WEEKDAY(B15353,2)),IF(COUNTIF($I$2:$I$21,B15353)&gt;0,0,WEEKDAY(B15353,2)))</f>
        <v>3</v>
      </c>
      <c r="D15353" s="74">
        <f t="shared" si="2"/>
        <v>22</v>
      </c>
      <c r="E15353" s="12">
        <f>IFERROR(VLOOKUP(A15353,'IDAR Meter Data'!$A:$B,2,1),"")</f>
        <v>118</v>
      </c>
      <c r="F15353" s="75">
        <f>IF(CECCZ="CZ03",'Outside Temp'!B15353,IF(CECCZ="CZ04",'Outside Temp'!B15354,IF(CECCZ="CZ12",'Outside Temp'!B15355, IF(CECCZ="CZ13",'Outside Temp'!B15356))))</f>
        <v>60.63333333</v>
      </c>
      <c r="G15353" s="12">
        <f t="shared" si="3"/>
        <v>1</v>
      </c>
    </row>
    <row r="15354" ht="15.75" customHeight="1">
      <c r="A15354" s="13">
        <v>42284.958333333336</v>
      </c>
      <c r="B15354" s="73">
        <f t="shared" si="1"/>
        <v>42284</v>
      </c>
      <c r="C15354" s="74">
        <f>IF(NewCustomer="Yes", IF(COUNTIF($I$2:$I$11,B15354)&gt;0,0,WEEKDAY(B15354,2)),IF(COUNTIF($I$2:$I$21,B15354)&gt;0,0,WEEKDAY(B15354,2)))</f>
        <v>3</v>
      </c>
      <c r="D15354" s="74">
        <f t="shared" si="2"/>
        <v>23</v>
      </c>
      <c r="E15354" s="12">
        <f>IFERROR(VLOOKUP(A15354,'IDAR Meter Data'!$A:$B,2,1),"")</f>
        <v>110</v>
      </c>
      <c r="F15354" s="75">
        <f>IF(CECCZ="CZ03",'Outside Temp'!B15354,IF(CECCZ="CZ04",'Outside Temp'!B15355,IF(CECCZ="CZ12",'Outside Temp'!B15356, IF(CECCZ="CZ13",'Outside Temp'!B15357))))</f>
        <v>61.06666667</v>
      </c>
      <c r="G15354" s="12">
        <f t="shared" si="3"/>
        <v>1</v>
      </c>
    </row>
    <row r="15355" ht="15.75" customHeight="1">
      <c r="A15355" s="13">
        <v>42284.96875</v>
      </c>
      <c r="B15355" s="73">
        <f t="shared" si="1"/>
        <v>42284</v>
      </c>
      <c r="C15355" s="74">
        <f>IF(NewCustomer="Yes", IF(COUNTIF($I$2:$I$11,B15355)&gt;0,0,WEEKDAY(B15355,2)),IF(COUNTIF($I$2:$I$21,B15355)&gt;0,0,WEEKDAY(B15355,2)))</f>
        <v>3</v>
      </c>
      <c r="D15355" s="74">
        <f t="shared" si="2"/>
        <v>23</v>
      </c>
      <c r="E15355" s="12">
        <f>IFERROR(VLOOKUP(A15355,'IDAR Meter Data'!$A:$B,2,1),"")</f>
        <v>107</v>
      </c>
      <c r="F15355" s="75">
        <f>IF(CECCZ="CZ03",'Outside Temp'!B15355,IF(CECCZ="CZ04",'Outside Temp'!B15356,IF(CECCZ="CZ12",'Outside Temp'!B15357, IF(CECCZ="CZ13",'Outside Temp'!B15358))))</f>
        <v>61.31666667</v>
      </c>
      <c r="G15355" s="12">
        <f t="shared" si="3"/>
        <v>1</v>
      </c>
    </row>
    <row r="15356" ht="15.75" customHeight="1">
      <c r="A15356" s="13">
        <v>42284.979166666664</v>
      </c>
      <c r="B15356" s="73">
        <f t="shared" si="1"/>
        <v>42284</v>
      </c>
      <c r="C15356" s="74">
        <f>IF(NewCustomer="Yes", IF(COUNTIF($I$2:$I$11,B15356)&gt;0,0,WEEKDAY(B15356,2)),IF(COUNTIF($I$2:$I$21,B15356)&gt;0,0,WEEKDAY(B15356,2)))</f>
        <v>3</v>
      </c>
      <c r="D15356" s="74">
        <f t="shared" si="2"/>
        <v>23</v>
      </c>
      <c r="E15356" s="12">
        <f>IFERROR(VLOOKUP(A15356,'IDAR Meter Data'!$A:$B,2,1),"")</f>
        <v>108</v>
      </c>
      <c r="F15356" s="75">
        <f>IF(CECCZ="CZ03",'Outside Temp'!B15356,IF(CECCZ="CZ04",'Outside Temp'!B15357,IF(CECCZ="CZ12",'Outside Temp'!B15358, IF(CECCZ="CZ13",'Outside Temp'!B15359))))</f>
        <v>61.56666667</v>
      </c>
      <c r="G15356" s="12">
        <f t="shared" si="3"/>
        <v>1</v>
      </c>
    </row>
    <row r="15357" ht="15.75" customHeight="1">
      <c r="A15357" s="13">
        <v>42284.989583333336</v>
      </c>
      <c r="B15357" s="73">
        <f t="shared" si="1"/>
        <v>42284</v>
      </c>
      <c r="C15357" s="74">
        <f>IF(NewCustomer="Yes", IF(COUNTIF($I$2:$I$11,B15357)&gt;0,0,WEEKDAY(B15357,2)),IF(COUNTIF($I$2:$I$21,B15357)&gt;0,0,WEEKDAY(B15357,2)))</f>
        <v>3</v>
      </c>
      <c r="D15357" s="74">
        <f t="shared" si="2"/>
        <v>23</v>
      </c>
      <c r="E15357" s="12">
        <f>IFERROR(VLOOKUP(A15357,'IDAR Meter Data'!$A:$B,2,1),"")</f>
        <v>110</v>
      </c>
      <c r="F15357" s="75">
        <f>IF(CECCZ="CZ03",'Outside Temp'!B15357,IF(CECCZ="CZ04",'Outside Temp'!B15358,IF(CECCZ="CZ12",'Outside Temp'!B15359, IF(CECCZ="CZ13",'Outside Temp'!B15360))))</f>
        <v>61.81666667</v>
      </c>
      <c r="G15357" s="12">
        <f t="shared" si="3"/>
        <v>1</v>
      </c>
    </row>
    <row r="15358" ht="15.75" customHeight="1">
      <c r="A15358" s="13">
        <v>42285.0</v>
      </c>
      <c r="B15358" s="73">
        <f t="shared" si="1"/>
        <v>42285</v>
      </c>
      <c r="C15358" s="74">
        <f>IF(NewCustomer="Yes", IF(COUNTIF($I$2:$I$11,B15358)&gt;0,0,WEEKDAY(B15358,2)),IF(COUNTIF($I$2:$I$21,B15358)&gt;0,0,WEEKDAY(B15358,2)))</f>
        <v>4</v>
      </c>
      <c r="D15358" s="74">
        <f t="shared" si="2"/>
        <v>0</v>
      </c>
      <c r="E15358" s="12">
        <f>IFERROR(VLOOKUP(A15358,'IDAR Meter Data'!$A:$B,2,1),"")</f>
        <v>115</v>
      </c>
      <c r="F15358" s="75">
        <f>IF(CECCZ="CZ03",'Outside Temp'!B15358,IF(CECCZ="CZ04",'Outside Temp'!B15359,IF(CECCZ="CZ12",'Outside Temp'!B15360, IF(CECCZ="CZ13",'Outside Temp'!B15361))))</f>
        <v>61.86666667</v>
      </c>
      <c r="G15358" s="12">
        <f t="shared" si="3"/>
        <v>1</v>
      </c>
    </row>
    <row r="15359" ht="15.75" customHeight="1">
      <c r="A15359" s="13">
        <v>42285.010416666664</v>
      </c>
      <c r="B15359" s="73">
        <f t="shared" si="1"/>
        <v>42285</v>
      </c>
      <c r="C15359" s="74">
        <f>IF(NewCustomer="Yes", IF(COUNTIF($I$2:$I$11,B15359)&gt;0,0,WEEKDAY(B15359,2)),IF(COUNTIF($I$2:$I$21,B15359)&gt;0,0,WEEKDAY(B15359,2)))</f>
        <v>4</v>
      </c>
      <c r="D15359" s="74">
        <f t="shared" si="2"/>
        <v>0</v>
      </c>
      <c r="E15359" s="12">
        <f>IFERROR(VLOOKUP(A15359,'IDAR Meter Data'!$A:$B,2,1),"")</f>
        <v>107</v>
      </c>
      <c r="F15359" s="75">
        <f>IF(CECCZ="CZ03",'Outside Temp'!B15359,IF(CECCZ="CZ04",'Outside Temp'!B15360,IF(CECCZ="CZ12",'Outside Temp'!B15361, IF(CECCZ="CZ13",'Outside Temp'!B15362))))</f>
        <v>61.36666667</v>
      </c>
      <c r="G15359" s="12">
        <f t="shared" si="3"/>
        <v>1</v>
      </c>
    </row>
    <row r="15360" ht="15.75" customHeight="1">
      <c r="A15360" s="13">
        <v>42285.020833333336</v>
      </c>
      <c r="B15360" s="73">
        <f t="shared" si="1"/>
        <v>42285</v>
      </c>
      <c r="C15360" s="74">
        <f>IF(NewCustomer="Yes", IF(COUNTIF($I$2:$I$11,B15360)&gt;0,0,WEEKDAY(B15360,2)),IF(COUNTIF($I$2:$I$21,B15360)&gt;0,0,WEEKDAY(B15360,2)))</f>
        <v>4</v>
      </c>
      <c r="D15360" s="74">
        <f t="shared" si="2"/>
        <v>0</v>
      </c>
      <c r="E15360" s="12">
        <f>IFERROR(VLOOKUP(A15360,'IDAR Meter Data'!$A:$B,2,1),"")</f>
        <v>108</v>
      </c>
      <c r="F15360" s="75">
        <f>IF(CECCZ="CZ03",'Outside Temp'!B15360,IF(CECCZ="CZ04",'Outside Temp'!B15361,IF(CECCZ="CZ12",'Outside Temp'!B15362, IF(CECCZ="CZ13",'Outside Temp'!B15363))))</f>
        <v>60.86666667</v>
      </c>
      <c r="G15360" s="12">
        <f t="shared" si="3"/>
        <v>1</v>
      </c>
    </row>
    <row r="15361" ht="15.75" customHeight="1">
      <c r="A15361" s="13">
        <v>42285.03125</v>
      </c>
      <c r="B15361" s="73">
        <f t="shared" si="1"/>
        <v>42285</v>
      </c>
      <c r="C15361" s="74">
        <f>IF(NewCustomer="Yes", IF(COUNTIF($I$2:$I$11,B15361)&gt;0,0,WEEKDAY(B15361,2)),IF(COUNTIF($I$2:$I$21,B15361)&gt;0,0,WEEKDAY(B15361,2)))</f>
        <v>4</v>
      </c>
      <c r="D15361" s="74">
        <f t="shared" si="2"/>
        <v>0</v>
      </c>
      <c r="E15361" s="12">
        <f>IFERROR(VLOOKUP(A15361,'IDAR Meter Data'!$A:$B,2,1),"")</f>
        <v>106</v>
      </c>
      <c r="F15361" s="75">
        <f>IF(CECCZ="CZ03",'Outside Temp'!B15361,IF(CECCZ="CZ04",'Outside Temp'!B15362,IF(CECCZ="CZ12",'Outside Temp'!B15363, IF(CECCZ="CZ13",'Outside Temp'!B15364))))</f>
        <v>60.36666667</v>
      </c>
      <c r="G15361" s="12">
        <f t="shared" si="3"/>
        <v>1</v>
      </c>
    </row>
    <row r="15362" ht="15.75" customHeight="1">
      <c r="A15362" s="13">
        <v>42285.041666666664</v>
      </c>
      <c r="B15362" s="73">
        <f t="shared" si="1"/>
        <v>42285</v>
      </c>
      <c r="C15362" s="74">
        <f>IF(NewCustomer="Yes", IF(COUNTIF($I$2:$I$11,B15362)&gt;0,0,WEEKDAY(B15362,2)),IF(COUNTIF($I$2:$I$21,B15362)&gt;0,0,WEEKDAY(B15362,2)))</f>
        <v>4</v>
      </c>
      <c r="D15362" s="74">
        <f t="shared" si="2"/>
        <v>1</v>
      </c>
      <c r="E15362" s="12">
        <f>IFERROR(VLOOKUP(A15362,'IDAR Meter Data'!$A:$B,2,1),"")</f>
        <v>110</v>
      </c>
      <c r="F15362" s="75">
        <f>IF(CECCZ="CZ03",'Outside Temp'!B15362,IF(CECCZ="CZ04",'Outside Temp'!B15363,IF(CECCZ="CZ12",'Outside Temp'!B15364, IF(CECCZ="CZ13",'Outside Temp'!B15365))))</f>
        <v>60</v>
      </c>
      <c r="G15362" s="12">
        <f t="shared" si="3"/>
        <v>1</v>
      </c>
    </row>
    <row r="15363" ht="15.75" customHeight="1">
      <c r="A15363" s="13">
        <v>42285.052083333336</v>
      </c>
      <c r="B15363" s="73">
        <f t="shared" si="1"/>
        <v>42285</v>
      </c>
      <c r="C15363" s="74">
        <f>IF(NewCustomer="Yes", IF(COUNTIF($I$2:$I$11,B15363)&gt;0,0,WEEKDAY(B15363,2)),IF(COUNTIF($I$2:$I$21,B15363)&gt;0,0,WEEKDAY(B15363,2)))</f>
        <v>4</v>
      </c>
      <c r="D15363" s="74">
        <f t="shared" si="2"/>
        <v>1</v>
      </c>
      <c r="E15363" s="12">
        <f>IFERROR(VLOOKUP(A15363,'IDAR Meter Data'!$A:$B,2,1),"")</f>
        <v>114</v>
      </c>
      <c r="F15363" s="75">
        <f>IF(CECCZ="CZ03",'Outside Temp'!B15363,IF(CECCZ="CZ04",'Outside Temp'!B15364,IF(CECCZ="CZ12",'Outside Temp'!B15365, IF(CECCZ="CZ13",'Outside Temp'!B15366))))</f>
        <v>60</v>
      </c>
      <c r="G15363" s="12">
        <f t="shared" si="3"/>
        <v>1</v>
      </c>
    </row>
    <row r="15364" ht="15.75" customHeight="1">
      <c r="A15364" s="13">
        <v>42285.0625</v>
      </c>
      <c r="B15364" s="73">
        <f t="shared" si="1"/>
        <v>42285</v>
      </c>
      <c r="C15364" s="74">
        <f>IF(NewCustomer="Yes", IF(COUNTIF($I$2:$I$11,B15364)&gt;0,0,WEEKDAY(B15364,2)),IF(COUNTIF($I$2:$I$21,B15364)&gt;0,0,WEEKDAY(B15364,2)))</f>
        <v>4</v>
      </c>
      <c r="D15364" s="74">
        <f t="shared" si="2"/>
        <v>1</v>
      </c>
      <c r="E15364" s="12">
        <f>IFERROR(VLOOKUP(A15364,'IDAR Meter Data'!$A:$B,2,1),"")</f>
        <v>108</v>
      </c>
      <c r="F15364" s="75">
        <f>IF(CECCZ="CZ03",'Outside Temp'!B15364,IF(CECCZ="CZ04",'Outside Temp'!B15365,IF(CECCZ="CZ12",'Outside Temp'!B15366, IF(CECCZ="CZ13",'Outside Temp'!B15367))))</f>
        <v>60</v>
      </c>
      <c r="G15364" s="12">
        <f t="shared" si="3"/>
        <v>1</v>
      </c>
    </row>
    <row r="15365" ht="15.75" customHeight="1">
      <c r="A15365" s="13">
        <v>42285.072916666664</v>
      </c>
      <c r="B15365" s="73">
        <f t="shared" si="1"/>
        <v>42285</v>
      </c>
      <c r="C15365" s="74">
        <f>IF(NewCustomer="Yes", IF(COUNTIF($I$2:$I$11,B15365)&gt;0,0,WEEKDAY(B15365,2)),IF(COUNTIF($I$2:$I$21,B15365)&gt;0,0,WEEKDAY(B15365,2)))</f>
        <v>4</v>
      </c>
      <c r="D15365" s="74">
        <f t="shared" si="2"/>
        <v>1</v>
      </c>
      <c r="E15365" s="12">
        <f>IFERROR(VLOOKUP(A15365,'IDAR Meter Data'!$A:$B,2,1),"")</f>
        <v>107</v>
      </c>
      <c r="F15365" s="75">
        <f>IF(CECCZ="CZ03",'Outside Temp'!B15365,IF(CECCZ="CZ04",'Outside Temp'!B15366,IF(CECCZ="CZ12",'Outside Temp'!B15367, IF(CECCZ="CZ13",'Outside Temp'!B15368))))</f>
        <v>60</v>
      </c>
      <c r="G15365" s="12">
        <f t="shared" si="3"/>
        <v>1</v>
      </c>
    </row>
    <row r="15366" ht="15.75" customHeight="1">
      <c r="A15366" s="13">
        <v>42285.083333333336</v>
      </c>
      <c r="B15366" s="73">
        <f t="shared" si="1"/>
        <v>42285</v>
      </c>
      <c r="C15366" s="74">
        <f>IF(NewCustomer="Yes", IF(COUNTIF($I$2:$I$11,B15366)&gt;0,0,WEEKDAY(B15366,2)),IF(COUNTIF($I$2:$I$21,B15366)&gt;0,0,WEEKDAY(B15366,2)))</f>
        <v>4</v>
      </c>
      <c r="D15366" s="74">
        <f t="shared" si="2"/>
        <v>2</v>
      </c>
      <c r="E15366" s="12">
        <f>IFERROR(VLOOKUP(A15366,'IDAR Meter Data'!$A:$B,2,1),"")</f>
        <v>105</v>
      </c>
      <c r="F15366" s="75">
        <f>IF(CECCZ="CZ03",'Outside Temp'!B15366,IF(CECCZ="CZ04",'Outside Temp'!B15367,IF(CECCZ="CZ12",'Outside Temp'!B15368, IF(CECCZ="CZ13",'Outside Temp'!B15369))))</f>
        <v>60</v>
      </c>
      <c r="G15366" s="12">
        <f t="shared" si="3"/>
        <v>1</v>
      </c>
    </row>
    <row r="15367" ht="15.75" customHeight="1">
      <c r="A15367" s="13">
        <v>42285.09375</v>
      </c>
      <c r="B15367" s="73">
        <f t="shared" si="1"/>
        <v>42285</v>
      </c>
      <c r="C15367" s="74">
        <f>IF(NewCustomer="Yes", IF(COUNTIF($I$2:$I$11,B15367)&gt;0,0,WEEKDAY(B15367,2)),IF(COUNTIF($I$2:$I$21,B15367)&gt;0,0,WEEKDAY(B15367,2)))</f>
        <v>4</v>
      </c>
      <c r="D15367" s="74">
        <f t="shared" si="2"/>
        <v>2</v>
      </c>
      <c r="E15367" s="12">
        <f>IFERROR(VLOOKUP(A15367,'IDAR Meter Data'!$A:$B,2,1),"")</f>
        <v>114</v>
      </c>
      <c r="F15367" s="75">
        <f>IF(CECCZ="CZ03",'Outside Temp'!B15367,IF(CECCZ="CZ04",'Outside Temp'!B15368,IF(CECCZ="CZ12",'Outside Temp'!B15369, IF(CECCZ="CZ13",'Outside Temp'!B15370))))</f>
        <v>60</v>
      </c>
      <c r="G15367" s="12">
        <f t="shared" si="3"/>
        <v>1</v>
      </c>
    </row>
    <row r="15368" ht="15.75" customHeight="1">
      <c r="A15368" s="13">
        <v>42285.104166666664</v>
      </c>
      <c r="B15368" s="73">
        <f t="shared" si="1"/>
        <v>42285</v>
      </c>
      <c r="C15368" s="74">
        <f>IF(NewCustomer="Yes", IF(COUNTIF($I$2:$I$11,B15368)&gt;0,0,WEEKDAY(B15368,2)),IF(COUNTIF($I$2:$I$21,B15368)&gt;0,0,WEEKDAY(B15368,2)))</f>
        <v>4</v>
      </c>
      <c r="D15368" s="74">
        <f t="shared" si="2"/>
        <v>2</v>
      </c>
      <c r="E15368" s="12">
        <f>IFERROR(VLOOKUP(A15368,'IDAR Meter Data'!$A:$B,2,1),"")</f>
        <v>109</v>
      </c>
      <c r="F15368" s="75">
        <f>IF(CECCZ="CZ03",'Outside Temp'!B15368,IF(CECCZ="CZ04",'Outside Temp'!B15369,IF(CECCZ="CZ12",'Outside Temp'!B15370, IF(CECCZ="CZ13",'Outside Temp'!B15371))))</f>
        <v>60</v>
      </c>
      <c r="G15368" s="12">
        <f t="shared" si="3"/>
        <v>1</v>
      </c>
    </row>
    <row r="15369" ht="15.75" customHeight="1">
      <c r="A15369" s="13">
        <v>42285.114583333336</v>
      </c>
      <c r="B15369" s="73">
        <f t="shared" si="1"/>
        <v>42285</v>
      </c>
      <c r="C15369" s="74">
        <f>IF(NewCustomer="Yes", IF(COUNTIF($I$2:$I$11,B15369)&gt;0,0,WEEKDAY(B15369,2)),IF(COUNTIF($I$2:$I$21,B15369)&gt;0,0,WEEKDAY(B15369,2)))</f>
        <v>4</v>
      </c>
      <c r="D15369" s="74">
        <f t="shared" si="2"/>
        <v>2</v>
      </c>
      <c r="E15369" s="12">
        <f>IFERROR(VLOOKUP(A15369,'IDAR Meter Data'!$A:$B,2,1),"")</f>
        <v>109</v>
      </c>
      <c r="F15369" s="75">
        <f>IF(CECCZ="CZ03",'Outside Temp'!B15369,IF(CECCZ="CZ04",'Outside Temp'!B15370,IF(CECCZ="CZ12",'Outside Temp'!B15371, IF(CECCZ="CZ13",'Outside Temp'!B15372))))</f>
        <v>60</v>
      </c>
      <c r="G15369" s="12">
        <f t="shared" si="3"/>
        <v>1</v>
      </c>
    </row>
    <row r="15370" ht="15.75" customHeight="1">
      <c r="A15370" s="13">
        <v>42285.125</v>
      </c>
      <c r="B15370" s="73">
        <f t="shared" si="1"/>
        <v>42285</v>
      </c>
      <c r="C15370" s="74">
        <f>IF(NewCustomer="Yes", IF(COUNTIF($I$2:$I$11,B15370)&gt;0,0,WEEKDAY(B15370,2)),IF(COUNTIF($I$2:$I$21,B15370)&gt;0,0,WEEKDAY(B15370,2)))</f>
        <v>4</v>
      </c>
      <c r="D15370" s="74">
        <f t="shared" si="2"/>
        <v>3</v>
      </c>
      <c r="E15370" s="12">
        <f>IFERROR(VLOOKUP(A15370,'IDAR Meter Data'!$A:$B,2,1),"")</f>
        <v>105</v>
      </c>
      <c r="F15370" s="75">
        <f>IF(CECCZ="CZ03",'Outside Temp'!B15370,IF(CECCZ="CZ04",'Outside Temp'!B15371,IF(CECCZ="CZ12",'Outside Temp'!B15372, IF(CECCZ="CZ13",'Outside Temp'!B15373))))</f>
        <v>59.93333333</v>
      </c>
      <c r="G15370" s="12">
        <f t="shared" si="3"/>
        <v>1</v>
      </c>
    </row>
    <row r="15371" ht="15.75" customHeight="1">
      <c r="A15371" s="13">
        <v>42285.135416666664</v>
      </c>
      <c r="B15371" s="73">
        <f t="shared" si="1"/>
        <v>42285</v>
      </c>
      <c r="C15371" s="74">
        <f>IF(NewCustomer="Yes", IF(COUNTIF($I$2:$I$11,B15371)&gt;0,0,WEEKDAY(B15371,2)),IF(COUNTIF($I$2:$I$21,B15371)&gt;0,0,WEEKDAY(B15371,2)))</f>
        <v>4</v>
      </c>
      <c r="D15371" s="74">
        <f t="shared" si="2"/>
        <v>3</v>
      </c>
      <c r="E15371" s="12">
        <f>IFERROR(VLOOKUP(A15371,'IDAR Meter Data'!$A:$B,2,1),"")</f>
        <v>106</v>
      </c>
      <c r="F15371" s="75">
        <f>IF(CECCZ="CZ03",'Outside Temp'!B15371,IF(CECCZ="CZ04",'Outside Temp'!B15372,IF(CECCZ="CZ12",'Outside Temp'!B15373, IF(CECCZ="CZ13",'Outside Temp'!B15374))))</f>
        <v>59.68333333</v>
      </c>
      <c r="G15371" s="12">
        <f t="shared" si="3"/>
        <v>1</v>
      </c>
    </row>
    <row r="15372" ht="15.75" customHeight="1">
      <c r="A15372" s="13">
        <v>42285.145833333336</v>
      </c>
      <c r="B15372" s="73">
        <f t="shared" si="1"/>
        <v>42285</v>
      </c>
      <c r="C15372" s="74">
        <f>IF(NewCustomer="Yes", IF(COUNTIF($I$2:$I$11,B15372)&gt;0,0,WEEKDAY(B15372,2)),IF(COUNTIF($I$2:$I$21,B15372)&gt;0,0,WEEKDAY(B15372,2)))</f>
        <v>4</v>
      </c>
      <c r="D15372" s="74">
        <f t="shared" si="2"/>
        <v>3</v>
      </c>
      <c r="E15372" s="12">
        <f>IFERROR(VLOOKUP(A15372,'IDAR Meter Data'!$A:$B,2,1),"")</f>
        <v>118</v>
      </c>
      <c r="F15372" s="75">
        <f>IF(CECCZ="CZ03",'Outside Temp'!B15372,IF(CECCZ="CZ04",'Outside Temp'!B15373,IF(CECCZ="CZ12",'Outside Temp'!B15374, IF(CECCZ="CZ13",'Outside Temp'!B15375))))</f>
        <v>59.43333333</v>
      </c>
      <c r="G15372" s="12">
        <f t="shared" si="3"/>
        <v>1</v>
      </c>
    </row>
    <row r="15373" ht="15.75" customHeight="1">
      <c r="A15373" s="13">
        <v>42285.15625</v>
      </c>
      <c r="B15373" s="73">
        <f t="shared" si="1"/>
        <v>42285</v>
      </c>
      <c r="C15373" s="74">
        <f>IF(NewCustomer="Yes", IF(COUNTIF($I$2:$I$11,B15373)&gt;0,0,WEEKDAY(B15373,2)),IF(COUNTIF($I$2:$I$21,B15373)&gt;0,0,WEEKDAY(B15373,2)))</f>
        <v>4</v>
      </c>
      <c r="D15373" s="74">
        <f t="shared" si="2"/>
        <v>3</v>
      </c>
      <c r="E15373" s="12">
        <f>IFERROR(VLOOKUP(A15373,'IDAR Meter Data'!$A:$B,2,1),"")</f>
        <v>104</v>
      </c>
      <c r="F15373" s="75">
        <f>IF(CECCZ="CZ03",'Outside Temp'!B15373,IF(CECCZ="CZ04",'Outside Temp'!B15374,IF(CECCZ="CZ12",'Outside Temp'!B15375, IF(CECCZ="CZ13",'Outside Temp'!B15376))))</f>
        <v>59.18333333</v>
      </c>
      <c r="G15373" s="12">
        <f t="shared" si="3"/>
        <v>1</v>
      </c>
    </row>
    <row r="15374" ht="15.75" customHeight="1">
      <c r="A15374" s="13">
        <v>42285.166666666664</v>
      </c>
      <c r="B15374" s="73">
        <f t="shared" si="1"/>
        <v>42285</v>
      </c>
      <c r="C15374" s="74">
        <f>IF(NewCustomer="Yes", IF(COUNTIF($I$2:$I$11,B15374)&gt;0,0,WEEKDAY(B15374,2)),IF(COUNTIF($I$2:$I$21,B15374)&gt;0,0,WEEKDAY(B15374,2)))</f>
        <v>4</v>
      </c>
      <c r="D15374" s="74">
        <f t="shared" si="2"/>
        <v>4</v>
      </c>
      <c r="E15374" s="12">
        <f>IFERROR(VLOOKUP(A15374,'IDAR Meter Data'!$A:$B,2,1),"")</f>
        <v>106</v>
      </c>
      <c r="F15374" s="75">
        <f>IF(CECCZ="CZ03",'Outside Temp'!B15374,IF(CECCZ="CZ04",'Outside Temp'!B15375,IF(CECCZ="CZ12",'Outside Temp'!B15376, IF(CECCZ="CZ13",'Outside Temp'!B15377))))</f>
        <v>59</v>
      </c>
      <c r="G15374" s="12">
        <f t="shared" si="3"/>
        <v>1</v>
      </c>
    </row>
    <row r="15375" ht="15.75" customHeight="1">
      <c r="A15375" s="13">
        <v>42285.177083333336</v>
      </c>
      <c r="B15375" s="73">
        <f t="shared" si="1"/>
        <v>42285</v>
      </c>
      <c r="C15375" s="74">
        <f>IF(NewCustomer="Yes", IF(COUNTIF($I$2:$I$11,B15375)&gt;0,0,WEEKDAY(B15375,2)),IF(COUNTIF($I$2:$I$21,B15375)&gt;0,0,WEEKDAY(B15375,2)))</f>
        <v>4</v>
      </c>
      <c r="D15375" s="74">
        <f t="shared" si="2"/>
        <v>4</v>
      </c>
      <c r="E15375" s="12">
        <f>IFERROR(VLOOKUP(A15375,'IDAR Meter Data'!$A:$B,2,1),"")</f>
        <v>104</v>
      </c>
      <c r="F15375" s="75">
        <f>IF(CECCZ="CZ03",'Outside Temp'!B15375,IF(CECCZ="CZ04",'Outside Temp'!B15376,IF(CECCZ="CZ12",'Outside Temp'!B15377, IF(CECCZ="CZ13",'Outside Temp'!B15378))))</f>
        <v>59</v>
      </c>
      <c r="G15375" s="12">
        <f t="shared" si="3"/>
        <v>1</v>
      </c>
    </row>
    <row r="15376" ht="15.75" customHeight="1">
      <c r="A15376" s="13">
        <v>42285.1875</v>
      </c>
      <c r="B15376" s="73">
        <f t="shared" si="1"/>
        <v>42285</v>
      </c>
      <c r="C15376" s="74">
        <f>IF(NewCustomer="Yes", IF(COUNTIF($I$2:$I$11,B15376)&gt;0,0,WEEKDAY(B15376,2)),IF(COUNTIF($I$2:$I$21,B15376)&gt;0,0,WEEKDAY(B15376,2)))</f>
        <v>4</v>
      </c>
      <c r="D15376" s="74">
        <f t="shared" si="2"/>
        <v>4</v>
      </c>
      <c r="E15376" s="12">
        <f>IFERROR(VLOOKUP(A15376,'IDAR Meter Data'!$A:$B,2,1),"")</f>
        <v>111</v>
      </c>
      <c r="F15376" s="75">
        <f>IF(CECCZ="CZ03",'Outside Temp'!B15376,IF(CECCZ="CZ04",'Outside Temp'!B15377,IF(CECCZ="CZ12",'Outside Temp'!B15378, IF(CECCZ="CZ13",'Outside Temp'!B15379))))</f>
        <v>59</v>
      </c>
      <c r="G15376" s="12">
        <f t="shared" si="3"/>
        <v>1</v>
      </c>
    </row>
    <row r="15377" ht="15.75" customHeight="1">
      <c r="A15377" s="13">
        <v>42285.197916666664</v>
      </c>
      <c r="B15377" s="73">
        <f t="shared" si="1"/>
        <v>42285</v>
      </c>
      <c r="C15377" s="74">
        <f>IF(NewCustomer="Yes", IF(COUNTIF($I$2:$I$11,B15377)&gt;0,0,WEEKDAY(B15377,2)),IF(COUNTIF($I$2:$I$21,B15377)&gt;0,0,WEEKDAY(B15377,2)))</f>
        <v>4</v>
      </c>
      <c r="D15377" s="74">
        <f t="shared" si="2"/>
        <v>4</v>
      </c>
      <c r="E15377" s="12">
        <f>IFERROR(VLOOKUP(A15377,'IDAR Meter Data'!$A:$B,2,1),"")</f>
        <v>111</v>
      </c>
      <c r="F15377" s="75">
        <f>IF(CECCZ="CZ03",'Outside Temp'!B15377,IF(CECCZ="CZ04",'Outside Temp'!B15378,IF(CECCZ="CZ12",'Outside Temp'!B15379, IF(CECCZ="CZ13",'Outside Temp'!B15380))))</f>
        <v>59</v>
      </c>
      <c r="G15377" s="12">
        <f t="shared" si="3"/>
        <v>1</v>
      </c>
    </row>
    <row r="15378" ht="15.75" customHeight="1">
      <c r="A15378" s="13">
        <v>42285.208333333336</v>
      </c>
      <c r="B15378" s="73">
        <f t="shared" si="1"/>
        <v>42285</v>
      </c>
      <c r="C15378" s="74">
        <f>IF(NewCustomer="Yes", IF(COUNTIF($I$2:$I$11,B15378)&gt;0,0,WEEKDAY(B15378,2)),IF(COUNTIF($I$2:$I$21,B15378)&gt;0,0,WEEKDAY(B15378,2)))</f>
        <v>4</v>
      </c>
      <c r="D15378" s="74">
        <f t="shared" si="2"/>
        <v>5</v>
      </c>
      <c r="E15378" s="12">
        <f>IFERROR(VLOOKUP(A15378,'IDAR Meter Data'!$A:$B,2,1),"")</f>
        <v>109</v>
      </c>
      <c r="F15378" s="75">
        <f>IF(CECCZ="CZ03",'Outside Temp'!B15378,IF(CECCZ="CZ04",'Outside Temp'!B15379,IF(CECCZ="CZ12",'Outside Temp'!B15380, IF(CECCZ="CZ13",'Outside Temp'!B15381))))</f>
        <v>59.13333333</v>
      </c>
      <c r="G15378" s="12">
        <f t="shared" si="3"/>
        <v>1</v>
      </c>
    </row>
    <row r="15379" ht="15.75" customHeight="1">
      <c r="A15379" s="13">
        <v>42285.21875</v>
      </c>
      <c r="B15379" s="73">
        <f t="shared" si="1"/>
        <v>42285</v>
      </c>
      <c r="C15379" s="74">
        <f>IF(NewCustomer="Yes", IF(COUNTIF($I$2:$I$11,B15379)&gt;0,0,WEEKDAY(B15379,2)),IF(COUNTIF($I$2:$I$21,B15379)&gt;0,0,WEEKDAY(B15379,2)))</f>
        <v>4</v>
      </c>
      <c r="D15379" s="74">
        <f t="shared" si="2"/>
        <v>5</v>
      </c>
      <c r="E15379" s="12">
        <f>IFERROR(VLOOKUP(A15379,'IDAR Meter Data'!$A:$B,2,1),"")</f>
        <v>107</v>
      </c>
      <c r="F15379" s="75">
        <f>IF(CECCZ="CZ03",'Outside Temp'!B15379,IF(CECCZ="CZ04",'Outside Temp'!B15380,IF(CECCZ="CZ12",'Outside Temp'!B15381, IF(CECCZ="CZ13",'Outside Temp'!B15382))))</f>
        <v>59.63333333</v>
      </c>
      <c r="G15379" s="12">
        <f t="shared" si="3"/>
        <v>1</v>
      </c>
    </row>
    <row r="15380" ht="15.75" customHeight="1">
      <c r="A15380" s="13">
        <v>42285.229166666664</v>
      </c>
      <c r="B15380" s="73">
        <f t="shared" si="1"/>
        <v>42285</v>
      </c>
      <c r="C15380" s="74">
        <f>IF(NewCustomer="Yes", IF(COUNTIF($I$2:$I$11,B15380)&gt;0,0,WEEKDAY(B15380,2)),IF(COUNTIF($I$2:$I$21,B15380)&gt;0,0,WEEKDAY(B15380,2)))</f>
        <v>4</v>
      </c>
      <c r="D15380" s="74">
        <f t="shared" si="2"/>
        <v>5</v>
      </c>
      <c r="E15380" s="12">
        <f>IFERROR(VLOOKUP(A15380,'IDAR Meter Data'!$A:$B,2,1),"")</f>
        <v>108</v>
      </c>
      <c r="F15380" s="75">
        <f>IF(CECCZ="CZ03",'Outside Temp'!B15380,IF(CECCZ="CZ04",'Outside Temp'!B15381,IF(CECCZ="CZ12",'Outside Temp'!B15382, IF(CECCZ="CZ13",'Outside Temp'!B15383))))</f>
        <v>60.13333333</v>
      </c>
      <c r="G15380" s="12">
        <f t="shared" si="3"/>
        <v>1</v>
      </c>
    </row>
    <row r="15381" ht="15.75" customHeight="1">
      <c r="A15381" s="13">
        <v>42285.239583333336</v>
      </c>
      <c r="B15381" s="73">
        <f t="shared" si="1"/>
        <v>42285</v>
      </c>
      <c r="C15381" s="74">
        <f>IF(NewCustomer="Yes", IF(COUNTIF($I$2:$I$11,B15381)&gt;0,0,WEEKDAY(B15381,2)),IF(COUNTIF($I$2:$I$21,B15381)&gt;0,0,WEEKDAY(B15381,2)))</f>
        <v>4</v>
      </c>
      <c r="D15381" s="74">
        <f t="shared" si="2"/>
        <v>5</v>
      </c>
      <c r="E15381" s="12">
        <f>IFERROR(VLOOKUP(A15381,'IDAR Meter Data'!$A:$B,2,1),"")</f>
        <v>112</v>
      </c>
      <c r="F15381" s="75">
        <f>IF(CECCZ="CZ03",'Outside Temp'!B15381,IF(CECCZ="CZ04",'Outside Temp'!B15382,IF(CECCZ="CZ12",'Outside Temp'!B15383, IF(CECCZ="CZ13",'Outside Temp'!B15384))))</f>
        <v>60.63333333</v>
      </c>
      <c r="G15381" s="12">
        <f t="shared" si="3"/>
        <v>1</v>
      </c>
    </row>
    <row r="15382" ht="15.75" customHeight="1">
      <c r="A15382" s="13">
        <v>42285.25</v>
      </c>
      <c r="B15382" s="73">
        <f t="shared" si="1"/>
        <v>42285</v>
      </c>
      <c r="C15382" s="74">
        <f>IF(NewCustomer="Yes", IF(COUNTIF($I$2:$I$11,B15382)&gt;0,0,WEEKDAY(B15382,2)),IF(COUNTIF($I$2:$I$21,B15382)&gt;0,0,WEEKDAY(B15382,2)))</f>
        <v>4</v>
      </c>
      <c r="D15382" s="74">
        <f t="shared" si="2"/>
        <v>6</v>
      </c>
      <c r="E15382" s="12">
        <f>IFERROR(VLOOKUP(A15382,'IDAR Meter Data'!$A:$B,2,1),"")</f>
        <v>110</v>
      </c>
      <c r="F15382" s="75">
        <f>IF(CECCZ="CZ03",'Outside Temp'!B15382,IF(CECCZ="CZ04",'Outside Temp'!B15383,IF(CECCZ="CZ12",'Outside Temp'!B15384, IF(CECCZ="CZ13",'Outside Temp'!B15385))))</f>
        <v>61</v>
      </c>
      <c r="G15382" s="12">
        <f t="shared" si="3"/>
        <v>1</v>
      </c>
    </row>
    <row r="15383" ht="15.75" customHeight="1">
      <c r="A15383" s="13">
        <v>42285.260416666664</v>
      </c>
      <c r="B15383" s="73">
        <f t="shared" si="1"/>
        <v>42285</v>
      </c>
      <c r="C15383" s="74">
        <f>IF(NewCustomer="Yes", IF(COUNTIF($I$2:$I$11,B15383)&gt;0,0,WEEKDAY(B15383,2)),IF(COUNTIF($I$2:$I$21,B15383)&gt;0,0,WEEKDAY(B15383,2)))</f>
        <v>4</v>
      </c>
      <c r="D15383" s="74">
        <f t="shared" si="2"/>
        <v>6</v>
      </c>
      <c r="E15383" s="12">
        <f>IFERROR(VLOOKUP(A15383,'IDAR Meter Data'!$A:$B,2,1),"")</f>
        <v>112</v>
      </c>
      <c r="F15383" s="75">
        <f>IF(CECCZ="CZ03",'Outside Temp'!B15383,IF(CECCZ="CZ04",'Outside Temp'!B15384,IF(CECCZ="CZ12",'Outside Temp'!B15385, IF(CECCZ="CZ13",'Outside Temp'!B15386))))</f>
        <v>61</v>
      </c>
      <c r="G15383" s="12">
        <f t="shared" si="3"/>
        <v>1</v>
      </c>
    </row>
    <row r="15384" ht="15.75" customHeight="1">
      <c r="A15384" s="13">
        <v>42285.270833333336</v>
      </c>
      <c r="B15384" s="73">
        <f t="shared" si="1"/>
        <v>42285</v>
      </c>
      <c r="C15384" s="74">
        <f>IF(NewCustomer="Yes", IF(COUNTIF($I$2:$I$11,B15384)&gt;0,0,WEEKDAY(B15384,2)),IF(COUNTIF($I$2:$I$21,B15384)&gt;0,0,WEEKDAY(B15384,2)))</f>
        <v>4</v>
      </c>
      <c r="D15384" s="74">
        <f t="shared" si="2"/>
        <v>6</v>
      </c>
      <c r="E15384" s="12">
        <f>IFERROR(VLOOKUP(A15384,'IDAR Meter Data'!$A:$B,2,1),"")</f>
        <v>108</v>
      </c>
      <c r="F15384" s="75">
        <f>IF(CECCZ="CZ03",'Outside Temp'!B15384,IF(CECCZ="CZ04",'Outside Temp'!B15385,IF(CECCZ="CZ12",'Outside Temp'!B15386, IF(CECCZ="CZ13",'Outside Temp'!B15387))))</f>
        <v>61</v>
      </c>
      <c r="G15384" s="12">
        <f t="shared" si="3"/>
        <v>1</v>
      </c>
    </row>
    <row r="15385" ht="15.75" customHeight="1">
      <c r="A15385" s="13">
        <v>42285.28125</v>
      </c>
      <c r="B15385" s="73">
        <f t="shared" si="1"/>
        <v>42285</v>
      </c>
      <c r="C15385" s="74">
        <f>IF(NewCustomer="Yes", IF(COUNTIF($I$2:$I$11,B15385)&gt;0,0,WEEKDAY(B15385,2)),IF(COUNTIF($I$2:$I$21,B15385)&gt;0,0,WEEKDAY(B15385,2)))</f>
        <v>4</v>
      </c>
      <c r="D15385" s="74">
        <f t="shared" si="2"/>
        <v>6</v>
      </c>
      <c r="E15385" s="12">
        <f>IFERROR(VLOOKUP(A15385,'IDAR Meter Data'!$A:$B,2,1),"")</f>
        <v>112</v>
      </c>
      <c r="F15385" s="75">
        <f>IF(CECCZ="CZ03",'Outside Temp'!B15385,IF(CECCZ="CZ04",'Outside Temp'!B15386,IF(CECCZ="CZ12",'Outside Temp'!B15387, IF(CECCZ="CZ13",'Outside Temp'!B15388))))</f>
        <v>61</v>
      </c>
      <c r="G15385" s="12">
        <f t="shared" si="3"/>
        <v>1</v>
      </c>
    </row>
    <row r="15386" ht="15.75" customHeight="1">
      <c r="A15386" s="13">
        <v>42285.291666666664</v>
      </c>
      <c r="B15386" s="73">
        <f t="shared" si="1"/>
        <v>42285</v>
      </c>
      <c r="C15386" s="74">
        <f>IF(NewCustomer="Yes", IF(COUNTIF($I$2:$I$11,B15386)&gt;0,0,WEEKDAY(B15386,2)),IF(COUNTIF($I$2:$I$21,B15386)&gt;0,0,WEEKDAY(B15386,2)))</f>
        <v>4</v>
      </c>
      <c r="D15386" s="74">
        <f t="shared" si="2"/>
        <v>7</v>
      </c>
      <c r="E15386" s="12">
        <f>IFERROR(VLOOKUP(A15386,'IDAR Meter Data'!$A:$B,2,1),"")</f>
        <v>111</v>
      </c>
      <c r="F15386" s="75">
        <f>IF(CECCZ="CZ03",'Outside Temp'!B15386,IF(CECCZ="CZ04",'Outside Temp'!B15387,IF(CECCZ="CZ12",'Outside Temp'!B15388, IF(CECCZ="CZ13",'Outside Temp'!B15389))))</f>
        <v>61.2</v>
      </c>
      <c r="G15386" s="12">
        <f t="shared" si="3"/>
        <v>1</v>
      </c>
    </row>
    <row r="15387" ht="15.75" customHeight="1">
      <c r="A15387" s="13">
        <v>42285.302083333336</v>
      </c>
      <c r="B15387" s="73">
        <f t="shared" si="1"/>
        <v>42285</v>
      </c>
      <c r="C15387" s="74">
        <f>IF(NewCustomer="Yes", IF(COUNTIF($I$2:$I$11,B15387)&gt;0,0,WEEKDAY(B15387,2)),IF(COUNTIF($I$2:$I$21,B15387)&gt;0,0,WEEKDAY(B15387,2)))</f>
        <v>4</v>
      </c>
      <c r="D15387" s="74">
        <f t="shared" si="2"/>
        <v>7</v>
      </c>
      <c r="E15387" s="12">
        <f>IFERROR(VLOOKUP(A15387,'IDAR Meter Data'!$A:$B,2,1),"")</f>
        <v>213</v>
      </c>
      <c r="F15387" s="75">
        <f>IF(CECCZ="CZ03",'Outside Temp'!B15387,IF(CECCZ="CZ04",'Outside Temp'!B15388,IF(CECCZ="CZ12",'Outside Temp'!B15389, IF(CECCZ="CZ13",'Outside Temp'!B15390))))</f>
        <v>61.95</v>
      </c>
      <c r="G15387" s="12">
        <f t="shared" si="3"/>
        <v>1</v>
      </c>
    </row>
    <row r="15388" ht="15.75" customHeight="1">
      <c r="A15388" s="13">
        <v>42285.3125</v>
      </c>
      <c r="B15388" s="73">
        <f t="shared" si="1"/>
        <v>42285</v>
      </c>
      <c r="C15388" s="74">
        <f>IF(NewCustomer="Yes", IF(COUNTIF($I$2:$I$11,B15388)&gt;0,0,WEEKDAY(B15388,2)),IF(COUNTIF($I$2:$I$21,B15388)&gt;0,0,WEEKDAY(B15388,2)))</f>
        <v>4</v>
      </c>
      <c r="D15388" s="74">
        <f t="shared" si="2"/>
        <v>7</v>
      </c>
      <c r="E15388" s="12">
        <f>IFERROR(VLOOKUP(A15388,'IDAR Meter Data'!$A:$B,2,1),"")</f>
        <v>217</v>
      </c>
      <c r="F15388" s="75">
        <f>IF(CECCZ="CZ03",'Outside Temp'!B15388,IF(CECCZ="CZ04",'Outside Temp'!B15389,IF(CECCZ="CZ12",'Outside Temp'!B15390, IF(CECCZ="CZ13",'Outside Temp'!B15391))))</f>
        <v>62.7</v>
      </c>
      <c r="G15388" s="12">
        <f t="shared" si="3"/>
        <v>1</v>
      </c>
    </row>
    <row r="15389" ht="15.75" customHeight="1">
      <c r="A15389" s="13">
        <v>42285.322916666664</v>
      </c>
      <c r="B15389" s="73">
        <f t="shared" si="1"/>
        <v>42285</v>
      </c>
      <c r="C15389" s="74">
        <f>IF(NewCustomer="Yes", IF(COUNTIF($I$2:$I$11,B15389)&gt;0,0,WEEKDAY(B15389,2)),IF(COUNTIF($I$2:$I$21,B15389)&gt;0,0,WEEKDAY(B15389,2)))</f>
        <v>4</v>
      </c>
      <c r="D15389" s="74">
        <f t="shared" si="2"/>
        <v>7</v>
      </c>
      <c r="E15389" s="12">
        <f>IFERROR(VLOOKUP(A15389,'IDAR Meter Data'!$A:$B,2,1),"")</f>
        <v>162</v>
      </c>
      <c r="F15389" s="75">
        <f>IF(CECCZ="CZ03",'Outside Temp'!B15389,IF(CECCZ="CZ04",'Outside Temp'!B15390,IF(CECCZ="CZ12",'Outside Temp'!B15391, IF(CECCZ="CZ13",'Outside Temp'!B15392))))</f>
        <v>63.45</v>
      </c>
      <c r="G15389" s="12">
        <f t="shared" si="3"/>
        <v>1</v>
      </c>
    </row>
    <row r="15390" ht="15.75" customHeight="1">
      <c r="A15390" s="13">
        <v>42285.333333333336</v>
      </c>
      <c r="B15390" s="73">
        <f t="shared" si="1"/>
        <v>42285</v>
      </c>
      <c r="C15390" s="74">
        <f>IF(NewCustomer="Yes", IF(COUNTIF($I$2:$I$11,B15390)&gt;0,0,WEEKDAY(B15390,2)),IF(COUNTIF($I$2:$I$21,B15390)&gt;0,0,WEEKDAY(B15390,2)))</f>
        <v>4</v>
      </c>
      <c r="D15390" s="74">
        <f t="shared" si="2"/>
        <v>8</v>
      </c>
      <c r="E15390" s="12">
        <f>IFERROR(VLOOKUP(A15390,'IDAR Meter Data'!$A:$B,2,1),"")</f>
        <v>169</v>
      </c>
      <c r="F15390" s="75">
        <f>IF(CECCZ="CZ03",'Outside Temp'!B15390,IF(CECCZ="CZ04",'Outside Temp'!B15391,IF(CECCZ="CZ12",'Outside Temp'!B15392, IF(CECCZ="CZ13",'Outside Temp'!B15393))))</f>
        <v>64.06666667</v>
      </c>
      <c r="G15390" s="12">
        <f t="shared" si="3"/>
        <v>1</v>
      </c>
    </row>
    <row r="15391" ht="15.75" customHeight="1">
      <c r="A15391" s="13">
        <v>42285.34375</v>
      </c>
      <c r="B15391" s="73">
        <f t="shared" si="1"/>
        <v>42285</v>
      </c>
      <c r="C15391" s="74">
        <f>IF(NewCustomer="Yes", IF(COUNTIF($I$2:$I$11,B15391)&gt;0,0,WEEKDAY(B15391,2)),IF(COUNTIF($I$2:$I$21,B15391)&gt;0,0,WEEKDAY(B15391,2)))</f>
        <v>4</v>
      </c>
      <c r="D15391" s="74">
        <f t="shared" si="2"/>
        <v>8</v>
      </c>
      <c r="E15391" s="12">
        <f>IFERROR(VLOOKUP(A15391,'IDAR Meter Data'!$A:$B,2,1),"")</f>
        <v>175</v>
      </c>
      <c r="F15391" s="75">
        <f>IF(CECCZ="CZ03",'Outside Temp'!B15391,IF(CECCZ="CZ04",'Outside Temp'!B15392,IF(CECCZ="CZ12",'Outside Temp'!B15393, IF(CECCZ="CZ13",'Outside Temp'!B15394))))</f>
        <v>64.31666667</v>
      </c>
      <c r="G15391" s="12">
        <f t="shared" si="3"/>
        <v>1</v>
      </c>
    </row>
    <row r="15392" ht="15.75" customHeight="1">
      <c r="A15392" s="13">
        <v>42285.354166666664</v>
      </c>
      <c r="B15392" s="73">
        <f t="shared" si="1"/>
        <v>42285</v>
      </c>
      <c r="C15392" s="74">
        <f>IF(NewCustomer="Yes", IF(COUNTIF($I$2:$I$11,B15392)&gt;0,0,WEEKDAY(B15392,2)),IF(COUNTIF($I$2:$I$21,B15392)&gt;0,0,WEEKDAY(B15392,2)))</f>
        <v>4</v>
      </c>
      <c r="D15392" s="74">
        <f t="shared" si="2"/>
        <v>8</v>
      </c>
      <c r="E15392" s="12">
        <f>IFERROR(VLOOKUP(A15392,'IDAR Meter Data'!$A:$B,2,1),"")</f>
        <v>191</v>
      </c>
      <c r="F15392" s="75">
        <f>IF(CECCZ="CZ03",'Outside Temp'!B15392,IF(CECCZ="CZ04",'Outside Temp'!B15393,IF(CECCZ="CZ12",'Outside Temp'!B15394, IF(CECCZ="CZ13",'Outside Temp'!B15395))))</f>
        <v>64.56666667</v>
      </c>
      <c r="G15392" s="12">
        <f t="shared" si="3"/>
        <v>1</v>
      </c>
    </row>
    <row r="15393" ht="15.75" customHeight="1">
      <c r="A15393" s="13">
        <v>42285.364583333336</v>
      </c>
      <c r="B15393" s="73">
        <f t="shared" si="1"/>
        <v>42285</v>
      </c>
      <c r="C15393" s="74">
        <f>IF(NewCustomer="Yes", IF(COUNTIF($I$2:$I$11,B15393)&gt;0,0,WEEKDAY(B15393,2)),IF(COUNTIF($I$2:$I$21,B15393)&gt;0,0,WEEKDAY(B15393,2)))</f>
        <v>4</v>
      </c>
      <c r="D15393" s="74">
        <f t="shared" si="2"/>
        <v>8</v>
      </c>
      <c r="E15393" s="12">
        <f>IFERROR(VLOOKUP(A15393,'IDAR Meter Data'!$A:$B,2,1),"")</f>
        <v>198</v>
      </c>
      <c r="F15393" s="75">
        <f>IF(CECCZ="CZ03",'Outside Temp'!B15393,IF(CECCZ="CZ04",'Outside Temp'!B15394,IF(CECCZ="CZ12",'Outside Temp'!B15395, IF(CECCZ="CZ13",'Outside Temp'!B15396))))</f>
        <v>64.81666667</v>
      </c>
      <c r="G15393" s="12">
        <f t="shared" si="3"/>
        <v>1</v>
      </c>
    </row>
    <row r="15394" ht="15.75" customHeight="1">
      <c r="A15394" s="13">
        <v>42285.375</v>
      </c>
      <c r="B15394" s="73">
        <f t="shared" si="1"/>
        <v>42285</v>
      </c>
      <c r="C15394" s="74">
        <f>IF(NewCustomer="Yes", IF(COUNTIF($I$2:$I$11,B15394)&gt;0,0,WEEKDAY(B15394,2)),IF(COUNTIF($I$2:$I$21,B15394)&gt;0,0,WEEKDAY(B15394,2)))</f>
        <v>4</v>
      </c>
      <c r="D15394" s="74">
        <f t="shared" si="2"/>
        <v>9</v>
      </c>
      <c r="E15394" s="12">
        <f>IFERROR(VLOOKUP(A15394,'IDAR Meter Data'!$A:$B,2,1),"")</f>
        <v>183</v>
      </c>
      <c r="F15394" s="75">
        <f>IF(CECCZ="CZ03",'Outside Temp'!B15394,IF(CECCZ="CZ04",'Outside Temp'!B15395,IF(CECCZ="CZ12",'Outside Temp'!B15396, IF(CECCZ="CZ13",'Outside Temp'!B15397))))</f>
        <v>65.2</v>
      </c>
      <c r="G15394" s="12">
        <f t="shared" si="3"/>
        <v>2</v>
      </c>
    </row>
    <row r="15395" ht="15.75" customHeight="1">
      <c r="A15395" s="13">
        <v>42285.385416666664</v>
      </c>
      <c r="B15395" s="73">
        <f t="shared" si="1"/>
        <v>42285</v>
      </c>
      <c r="C15395" s="74">
        <f>IF(NewCustomer="Yes", IF(COUNTIF($I$2:$I$11,B15395)&gt;0,0,WEEKDAY(B15395,2)),IF(COUNTIF($I$2:$I$21,B15395)&gt;0,0,WEEKDAY(B15395,2)))</f>
        <v>4</v>
      </c>
      <c r="D15395" s="74">
        <f t="shared" si="2"/>
        <v>9</v>
      </c>
      <c r="E15395" s="12">
        <f>IFERROR(VLOOKUP(A15395,'IDAR Meter Data'!$A:$B,2,1),"")</f>
        <v>195</v>
      </c>
      <c r="F15395" s="75">
        <f>IF(CECCZ="CZ03",'Outside Temp'!B15395,IF(CECCZ="CZ04",'Outside Temp'!B15396,IF(CECCZ="CZ12",'Outside Temp'!B15397, IF(CECCZ="CZ13",'Outside Temp'!B15398))))</f>
        <v>65.95</v>
      </c>
      <c r="G15395" s="12">
        <f t="shared" si="3"/>
        <v>2</v>
      </c>
    </row>
    <row r="15396" ht="15.75" customHeight="1">
      <c r="A15396" s="13">
        <v>42285.395833333336</v>
      </c>
      <c r="B15396" s="73">
        <f t="shared" si="1"/>
        <v>42285</v>
      </c>
      <c r="C15396" s="74">
        <f>IF(NewCustomer="Yes", IF(COUNTIF($I$2:$I$11,B15396)&gt;0,0,WEEKDAY(B15396,2)),IF(COUNTIF($I$2:$I$21,B15396)&gt;0,0,WEEKDAY(B15396,2)))</f>
        <v>4</v>
      </c>
      <c r="D15396" s="74">
        <f t="shared" si="2"/>
        <v>9</v>
      </c>
      <c r="E15396" s="12">
        <f>IFERROR(VLOOKUP(A15396,'IDAR Meter Data'!$A:$B,2,1),"")</f>
        <v>212</v>
      </c>
      <c r="F15396" s="75">
        <f>IF(CECCZ="CZ03",'Outside Temp'!B15396,IF(CECCZ="CZ04",'Outside Temp'!B15397,IF(CECCZ="CZ12",'Outside Temp'!B15398, IF(CECCZ="CZ13",'Outside Temp'!B15399))))</f>
        <v>66.7</v>
      </c>
      <c r="G15396" s="12">
        <f t="shared" si="3"/>
        <v>2</v>
      </c>
    </row>
    <row r="15397" ht="15.75" customHeight="1">
      <c r="A15397" s="13">
        <v>42285.40625</v>
      </c>
      <c r="B15397" s="73">
        <f t="shared" si="1"/>
        <v>42285</v>
      </c>
      <c r="C15397" s="74">
        <f>IF(NewCustomer="Yes", IF(COUNTIF($I$2:$I$11,B15397)&gt;0,0,WEEKDAY(B15397,2)),IF(COUNTIF($I$2:$I$21,B15397)&gt;0,0,WEEKDAY(B15397,2)))</f>
        <v>4</v>
      </c>
      <c r="D15397" s="74">
        <f t="shared" si="2"/>
        <v>9</v>
      </c>
      <c r="E15397" s="12">
        <f>IFERROR(VLOOKUP(A15397,'IDAR Meter Data'!$A:$B,2,1),"")</f>
        <v>198</v>
      </c>
      <c r="F15397" s="75">
        <f>IF(CECCZ="CZ03",'Outside Temp'!B15397,IF(CECCZ="CZ04",'Outside Temp'!B15398,IF(CECCZ="CZ12",'Outside Temp'!B15399, IF(CECCZ="CZ13",'Outside Temp'!B15400))))</f>
        <v>67.45</v>
      </c>
      <c r="G15397" s="12">
        <f t="shared" si="3"/>
        <v>2</v>
      </c>
    </row>
    <row r="15398" ht="15.75" customHeight="1">
      <c r="A15398" s="13">
        <v>42285.416666666664</v>
      </c>
      <c r="B15398" s="73">
        <f t="shared" si="1"/>
        <v>42285</v>
      </c>
      <c r="C15398" s="74">
        <f>IF(NewCustomer="Yes", IF(COUNTIF($I$2:$I$11,B15398)&gt;0,0,WEEKDAY(B15398,2)),IF(COUNTIF($I$2:$I$21,B15398)&gt;0,0,WEEKDAY(B15398,2)))</f>
        <v>4</v>
      </c>
      <c r="D15398" s="74">
        <f t="shared" si="2"/>
        <v>10</v>
      </c>
      <c r="E15398" s="12">
        <f>IFERROR(VLOOKUP(A15398,'IDAR Meter Data'!$A:$B,2,1),"")</f>
        <v>201</v>
      </c>
      <c r="F15398" s="75">
        <f>IF(CECCZ="CZ03",'Outside Temp'!B15398,IF(CECCZ="CZ04",'Outside Temp'!B15399,IF(CECCZ="CZ12",'Outside Temp'!B15400, IF(CECCZ="CZ13",'Outside Temp'!B15401))))</f>
        <v>68.06666667</v>
      </c>
      <c r="G15398" s="12">
        <f t="shared" si="3"/>
        <v>2</v>
      </c>
    </row>
    <row r="15399" ht="15.75" customHeight="1">
      <c r="A15399" s="13">
        <v>42285.427083333336</v>
      </c>
      <c r="B15399" s="73">
        <f t="shared" si="1"/>
        <v>42285</v>
      </c>
      <c r="C15399" s="74">
        <f>IF(NewCustomer="Yes", IF(COUNTIF($I$2:$I$11,B15399)&gt;0,0,WEEKDAY(B15399,2)),IF(COUNTIF($I$2:$I$21,B15399)&gt;0,0,WEEKDAY(B15399,2)))</f>
        <v>4</v>
      </c>
      <c r="D15399" s="74">
        <f t="shared" si="2"/>
        <v>10</v>
      </c>
      <c r="E15399" s="12">
        <f>IFERROR(VLOOKUP(A15399,'IDAR Meter Data'!$A:$B,2,1),"")</f>
        <v>202</v>
      </c>
      <c r="F15399" s="75">
        <f>IF(CECCZ="CZ03",'Outside Temp'!B15399,IF(CECCZ="CZ04",'Outside Temp'!B15400,IF(CECCZ="CZ12",'Outside Temp'!B15401, IF(CECCZ="CZ13",'Outside Temp'!B15402))))</f>
        <v>68.31666667</v>
      </c>
      <c r="G15399" s="12">
        <f t="shared" si="3"/>
        <v>2</v>
      </c>
    </row>
    <row r="15400" ht="15.75" customHeight="1">
      <c r="A15400" s="13">
        <v>42285.4375</v>
      </c>
      <c r="B15400" s="73">
        <f t="shared" si="1"/>
        <v>42285</v>
      </c>
      <c r="C15400" s="74">
        <f>IF(NewCustomer="Yes", IF(COUNTIF($I$2:$I$11,B15400)&gt;0,0,WEEKDAY(B15400,2)),IF(COUNTIF($I$2:$I$21,B15400)&gt;0,0,WEEKDAY(B15400,2)))</f>
        <v>4</v>
      </c>
      <c r="D15400" s="74">
        <f t="shared" si="2"/>
        <v>10</v>
      </c>
      <c r="E15400" s="12">
        <f>IFERROR(VLOOKUP(A15400,'IDAR Meter Data'!$A:$B,2,1),"")</f>
        <v>219</v>
      </c>
      <c r="F15400" s="75">
        <f>IF(CECCZ="CZ03",'Outside Temp'!B15400,IF(CECCZ="CZ04",'Outside Temp'!B15401,IF(CECCZ="CZ12",'Outside Temp'!B15402, IF(CECCZ="CZ13",'Outside Temp'!B15403))))</f>
        <v>68.56666667</v>
      </c>
      <c r="G15400" s="12">
        <f t="shared" si="3"/>
        <v>2</v>
      </c>
    </row>
    <row r="15401" ht="15.75" customHeight="1">
      <c r="A15401" s="13">
        <v>42285.447916666664</v>
      </c>
      <c r="B15401" s="73">
        <f t="shared" si="1"/>
        <v>42285</v>
      </c>
      <c r="C15401" s="74">
        <f>IF(NewCustomer="Yes", IF(COUNTIF($I$2:$I$11,B15401)&gt;0,0,WEEKDAY(B15401,2)),IF(COUNTIF($I$2:$I$21,B15401)&gt;0,0,WEEKDAY(B15401,2)))</f>
        <v>4</v>
      </c>
      <c r="D15401" s="74">
        <f t="shared" si="2"/>
        <v>10</v>
      </c>
      <c r="E15401" s="12">
        <f>IFERROR(VLOOKUP(A15401,'IDAR Meter Data'!$A:$B,2,1),"")</f>
        <v>216</v>
      </c>
      <c r="F15401" s="75">
        <f>IF(CECCZ="CZ03",'Outside Temp'!B15401,IF(CECCZ="CZ04",'Outside Temp'!B15402,IF(CECCZ="CZ12",'Outside Temp'!B15403, IF(CECCZ="CZ13",'Outside Temp'!B15404))))</f>
        <v>68.81666667</v>
      </c>
      <c r="G15401" s="12">
        <f t="shared" si="3"/>
        <v>2</v>
      </c>
    </row>
    <row r="15402" ht="15.75" customHeight="1">
      <c r="A15402" s="13">
        <v>42285.458333333336</v>
      </c>
      <c r="B15402" s="73">
        <f t="shared" si="1"/>
        <v>42285</v>
      </c>
      <c r="C15402" s="74">
        <f>IF(NewCustomer="Yes", IF(COUNTIF($I$2:$I$11,B15402)&gt;0,0,WEEKDAY(B15402,2)),IF(COUNTIF($I$2:$I$21,B15402)&gt;0,0,WEEKDAY(B15402,2)))</f>
        <v>4</v>
      </c>
      <c r="D15402" s="74">
        <f t="shared" si="2"/>
        <v>11</v>
      </c>
      <c r="E15402" s="12">
        <f>IFERROR(VLOOKUP(A15402,'IDAR Meter Data'!$A:$B,2,1),"")</f>
        <v>214</v>
      </c>
      <c r="F15402" s="75">
        <f>IF(CECCZ="CZ03",'Outside Temp'!B15402,IF(CECCZ="CZ04",'Outside Temp'!B15403,IF(CECCZ="CZ12",'Outside Temp'!B15404, IF(CECCZ="CZ13",'Outside Temp'!B15405))))</f>
        <v>69.13333333</v>
      </c>
      <c r="G15402" s="12">
        <f t="shared" si="3"/>
        <v>2</v>
      </c>
    </row>
    <row r="15403" ht="15.75" customHeight="1">
      <c r="A15403" s="13">
        <v>42285.46875</v>
      </c>
      <c r="B15403" s="73">
        <f t="shared" si="1"/>
        <v>42285</v>
      </c>
      <c r="C15403" s="74">
        <f>IF(NewCustomer="Yes", IF(COUNTIF($I$2:$I$11,B15403)&gt;0,0,WEEKDAY(B15403,2)),IF(COUNTIF($I$2:$I$21,B15403)&gt;0,0,WEEKDAY(B15403,2)))</f>
        <v>4</v>
      </c>
      <c r="D15403" s="74">
        <f t="shared" si="2"/>
        <v>11</v>
      </c>
      <c r="E15403" s="12">
        <f>IFERROR(VLOOKUP(A15403,'IDAR Meter Data'!$A:$B,2,1),"")</f>
        <v>207</v>
      </c>
      <c r="F15403" s="75">
        <f>IF(CECCZ="CZ03",'Outside Temp'!B15403,IF(CECCZ="CZ04",'Outside Temp'!B15404,IF(CECCZ="CZ12",'Outside Temp'!B15405, IF(CECCZ="CZ13",'Outside Temp'!B15406))))</f>
        <v>69.63333333</v>
      </c>
      <c r="G15403" s="12">
        <f t="shared" si="3"/>
        <v>2</v>
      </c>
    </row>
    <row r="15404" ht="15.75" customHeight="1">
      <c r="A15404" s="13">
        <v>42285.479166666664</v>
      </c>
      <c r="B15404" s="73">
        <f t="shared" si="1"/>
        <v>42285</v>
      </c>
      <c r="C15404" s="74">
        <f>IF(NewCustomer="Yes", IF(COUNTIF($I$2:$I$11,B15404)&gt;0,0,WEEKDAY(B15404,2)),IF(COUNTIF($I$2:$I$21,B15404)&gt;0,0,WEEKDAY(B15404,2)))</f>
        <v>4</v>
      </c>
      <c r="D15404" s="74">
        <f t="shared" si="2"/>
        <v>11</v>
      </c>
      <c r="E15404" s="12">
        <f>IFERROR(VLOOKUP(A15404,'IDAR Meter Data'!$A:$B,2,1),"")</f>
        <v>215</v>
      </c>
      <c r="F15404" s="75">
        <f>IF(CECCZ="CZ03",'Outside Temp'!B15404,IF(CECCZ="CZ04",'Outside Temp'!B15405,IF(CECCZ="CZ12",'Outside Temp'!B15406, IF(CECCZ="CZ13",'Outside Temp'!B15407))))</f>
        <v>70.13333333</v>
      </c>
      <c r="G15404" s="12">
        <f t="shared" si="3"/>
        <v>3</v>
      </c>
    </row>
    <row r="15405" ht="15.75" customHeight="1">
      <c r="A15405" s="13">
        <v>42285.489583333336</v>
      </c>
      <c r="B15405" s="73">
        <f t="shared" si="1"/>
        <v>42285</v>
      </c>
      <c r="C15405" s="74">
        <f>IF(NewCustomer="Yes", IF(COUNTIF($I$2:$I$11,B15405)&gt;0,0,WEEKDAY(B15405,2)),IF(COUNTIF($I$2:$I$21,B15405)&gt;0,0,WEEKDAY(B15405,2)))</f>
        <v>4</v>
      </c>
      <c r="D15405" s="74">
        <f t="shared" si="2"/>
        <v>11</v>
      </c>
      <c r="E15405" s="12">
        <f>IFERROR(VLOOKUP(A15405,'IDAR Meter Data'!$A:$B,2,1),"")</f>
        <v>229</v>
      </c>
      <c r="F15405" s="75">
        <f>IF(CECCZ="CZ03",'Outside Temp'!B15405,IF(CECCZ="CZ04",'Outside Temp'!B15406,IF(CECCZ="CZ12",'Outside Temp'!B15407, IF(CECCZ="CZ13",'Outside Temp'!B15408))))</f>
        <v>70.63333333</v>
      </c>
      <c r="G15405" s="12">
        <f t="shared" si="3"/>
        <v>3</v>
      </c>
    </row>
    <row r="15406" ht="15.75" customHeight="1">
      <c r="A15406" s="13">
        <v>42285.5</v>
      </c>
      <c r="B15406" s="73">
        <f t="shared" si="1"/>
        <v>42285</v>
      </c>
      <c r="C15406" s="74">
        <f>IF(NewCustomer="Yes", IF(COUNTIF($I$2:$I$11,B15406)&gt;0,0,WEEKDAY(B15406,2)),IF(COUNTIF($I$2:$I$21,B15406)&gt;0,0,WEEKDAY(B15406,2)))</f>
        <v>4</v>
      </c>
      <c r="D15406" s="74">
        <f t="shared" si="2"/>
        <v>12</v>
      </c>
      <c r="E15406" s="12">
        <f>IFERROR(VLOOKUP(A15406,'IDAR Meter Data'!$A:$B,2,1),"")</f>
        <v>224</v>
      </c>
      <c r="F15406" s="75">
        <f>IF(CECCZ="CZ03",'Outside Temp'!B15406,IF(CECCZ="CZ04",'Outside Temp'!B15407,IF(CECCZ="CZ12",'Outside Temp'!B15408, IF(CECCZ="CZ13",'Outside Temp'!B15409))))</f>
        <v>71.53333333</v>
      </c>
      <c r="G15406" s="12">
        <f t="shared" si="3"/>
        <v>3</v>
      </c>
    </row>
    <row r="15407" ht="15.75" customHeight="1">
      <c r="A15407" s="13">
        <v>42285.510416666664</v>
      </c>
      <c r="B15407" s="73">
        <f t="shared" si="1"/>
        <v>42285</v>
      </c>
      <c r="C15407" s="74">
        <f>IF(NewCustomer="Yes", IF(COUNTIF($I$2:$I$11,B15407)&gt;0,0,WEEKDAY(B15407,2)),IF(COUNTIF($I$2:$I$21,B15407)&gt;0,0,WEEKDAY(B15407,2)))</f>
        <v>4</v>
      </c>
      <c r="D15407" s="74">
        <f t="shared" si="2"/>
        <v>12</v>
      </c>
      <c r="E15407" s="12">
        <f>IFERROR(VLOOKUP(A15407,'IDAR Meter Data'!$A:$B,2,1),"")</f>
        <v>222</v>
      </c>
      <c r="F15407" s="75">
        <f>IF(CECCZ="CZ03",'Outside Temp'!B15407,IF(CECCZ="CZ04",'Outside Temp'!B15408,IF(CECCZ="CZ12",'Outside Temp'!B15409, IF(CECCZ="CZ13",'Outside Temp'!B15410))))</f>
        <v>73.53333333</v>
      </c>
      <c r="G15407" s="12">
        <f t="shared" si="3"/>
        <v>3</v>
      </c>
    </row>
    <row r="15408" ht="15.75" customHeight="1">
      <c r="A15408" s="13">
        <v>42285.520833333336</v>
      </c>
      <c r="B15408" s="73">
        <f t="shared" si="1"/>
        <v>42285</v>
      </c>
      <c r="C15408" s="74">
        <f>IF(NewCustomer="Yes", IF(COUNTIF($I$2:$I$11,B15408)&gt;0,0,WEEKDAY(B15408,2)),IF(COUNTIF($I$2:$I$21,B15408)&gt;0,0,WEEKDAY(B15408,2)))</f>
        <v>4</v>
      </c>
      <c r="D15408" s="74">
        <f t="shared" si="2"/>
        <v>12</v>
      </c>
      <c r="E15408" s="12">
        <f>IFERROR(VLOOKUP(A15408,'IDAR Meter Data'!$A:$B,2,1),"")</f>
        <v>215</v>
      </c>
      <c r="F15408" s="75">
        <f>IF(CECCZ="CZ03",'Outside Temp'!B15408,IF(CECCZ="CZ04",'Outside Temp'!B15409,IF(CECCZ="CZ12",'Outside Temp'!B15410, IF(CECCZ="CZ13",'Outside Temp'!B15411))))</f>
        <v>75.53333333</v>
      </c>
      <c r="G15408" s="12">
        <f t="shared" si="3"/>
        <v>4</v>
      </c>
    </row>
    <row r="15409" ht="15.75" customHeight="1">
      <c r="A15409" s="13">
        <v>42285.53125</v>
      </c>
      <c r="B15409" s="73">
        <f t="shared" si="1"/>
        <v>42285</v>
      </c>
      <c r="C15409" s="74">
        <f>IF(NewCustomer="Yes", IF(COUNTIF($I$2:$I$11,B15409)&gt;0,0,WEEKDAY(B15409,2)),IF(COUNTIF($I$2:$I$21,B15409)&gt;0,0,WEEKDAY(B15409,2)))</f>
        <v>4</v>
      </c>
      <c r="D15409" s="74">
        <f t="shared" si="2"/>
        <v>12</v>
      </c>
      <c r="E15409" s="12">
        <f>IFERROR(VLOOKUP(A15409,'IDAR Meter Data'!$A:$B,2,1),"")</f>
        <v>222</v>
      </c>
      <c r="F15409" s="75">
        <f>IF(CECCZ="CZ03",'Outside Temp'!B15409,IF(CECCZ="CZ04",'Outside Temp'!B15410,IF(CECCZ="CZ12",'Outside Temp'!B15411, IF(CECCZ="CZ13",'Outside Temp'!B15412))))</f>
        <v>77.53333333</v>
      </c>
      <c r="G15409" s="12">
        <f t="shared" si="3"/>
        <v>4</v>
      </c>
    </row>
    <row r="15410" ht="15.75" customHeight="1">
      <c r="A15410" s="13">
        <v>42285.541666666664</v>
      </c>
      <c r="B15410" s="73">
        <f t="shared" si="1"/>
        <v>42285</v>
      </c>
      <c r="C15410" s="74">
        <f>IF(NewCustomer="Yes", IF(COUNTIF($I$2:$I$11,B15410)&gt;0,0,WEEKDAY(B15410,2)),IF(COUNTIF($I$2:$I$21,B15410)&gt;0,0,WEEKDAY(B15410,2)))</f>
        <v>4</v>
      </c>
      <c r="D15410" s="74">
        <f t="shared" si="2"/>
        <v>13</v>
      </c>
      <c r="E15410" s="12">
        <f>IFERROR(VLOOKUP(A15410,'IDAR Meter Data'!$A:$B,2,1),"")</f>
        <v>244</v>
      </c>
      <c r="F15410" s="75">
        <f>IF(CECCZ="CZ03",'Outside Temp'!B15410,IF(CECCZ="CZ04",'Outside Temp'!B15411,IF(CECCZ="CZ12",'Outside Temp'!B15412, IF(CECCZ="CZ13",'Outside Temp'!B15413))))</f>
        <v>79</v>
      </c>
      <c r="G15410" s="12">
        <f t="shared" si="3"/>
        <v>4</v>
      </c>
    </row>
    <row r="15411" ht="15.75" customHeight="1">
      <c r="A15411" s="13">
        <v>42285.552083333336</v>
      </c>
      <c r="B15411" s="73">
        <f t="shared" si="1"/>
        <v>42285</v>
      </c>
      <c r="C15411" s="74">
        <f>IF(NewCustomer="Yes", IF(COUNTIF($I$2:$I$11,B15411)&gt;0,0,WEEKDAY(B15411,2)),IF(COUNTIF($I$2:$I$21,B15411)&gt;0,0,WEEKDAY(B15411,2)))</f>
        <v>4</v>
      </c>
      <c r="D15411" s="74">
        <f t="shared" si="2"/>
        <v>13</v>
      </c>
      <c r="E15411" s="12">
        <f>IFERROR(VLOOKUP(A15411,'IDAR Meter Data'!$A:$B,2,1),"")</f>
        <v>216</v>
      </c>
      <c r="F15411" s="75">
        <f>IF(CECCZ="CZ03",'Outside Temp'!B15411,IF(CECCZ="CZ04",'Outside Temp'!B15412,IF(CECCZ="CZ12",'Outside Temp'!B15413, IF(CECCZ="CZ13",'Outside Temp'!B15414))))</f>
        <v>79</v>
      </c>
      <c r="G15411" s="12">
        <f t="shared" si="3"/>
        <v>4</v>
      </c>
    </row>
    <row r="15412" ht="15.75" customHeight="1">
      <c r="A15412" s="13">
        <v>42285.5625</v>
      </c>
      <c r="B15412" s="73">
        <f t="shared" si="1"/>
        <v>42285</v>
      </c>
      <c r="C15412" s="74">
        <f>IF(NewCustomer="Yes", IF(COUNTIF($I$2:$I$11,B15412)&gt;0,0,WEEKDAY(B15412,2)),IF(COUNTIF($I$2:$I$21,B15412)&gt;0,0,WEEKDAY(B15412,2)))</f>
        <v>4</v>
      </c>
      <c r="D15412" s="74">
        <f t="shared" si="2"/>
        <v>13</v>
      </c>
      <c r="E15412" s="12">
        <f>IFERROR(VLOOKUP(A15412,'IDAR Meter Data'!$A:$B,2,1),"")</f>
        <v>235</v>
      </c>
      <c r="F15412" s="75">
        <f>IF(CECCZ="CZ03",'Outside Temp'!B15412,IF(CECCZ="CZ04",'Outside Temp'!B15413,IF(CECCZ="CZ12",'Outside Temp'!B15414, IF(CECCZ="CZ13",'Outside Temp'!B15415))))</f>
        <v>79</v>
      </c>
      <c r="G15412" s="12">
        <f t="shared" si="3"/>
        <v>4</v>
      </c>
    </row>
    <row r="15413" ht="15.75" customHeight="1">
      <c r="A15413" s="13">
        <v>42285.572916666664</v>
      </c>
      <c r="B15413" s="73">
        <f t="shared" si="1"/>
        <v>42285</v>
      </c>
      <c r="C15413" s="74">
        <f>IF(NewCustomer="Yes", IF(COUNTIF($I$2:$I$11,B15413)&gt;0,0,WEEKDAY(B15413,2)),IF(COUNTIF($I$2:$I$21,B15413)&gt;0,0,WEEKDAY(B15413,2)))</f>
        <v>4</v>
      </c>
      <c r="D15413" s="74">
        <f t="shared" si="2"/>
        <v>13</v>
      </c>
      <c r="E15413" s="12">
        <f>IFERROR(VLOOKUP(A15413,'IDAR Meter Data'!$A:$B,2,1),"")</f>
        <v>223</v>
      </c>
      <c r="F15413" s="75">
        <f>IF(CECCZ="CZ03",'Outside Temp'!B15413,IF(CECCZ="CZ04",'Outside Temp'!B15414,IF(CECCZ="CZ12",'Outside Temp'!B15415, IF(CECCZ="CZ13",'Outside Temp'!B15416))))</f>
        <v>79</v>
      </c>
      <c r="G15413" s="12">
        <f t="shared" si="3"/>
        <v>4</v>
      </c>
    </row>
    <row r="15414" ht="15.75" customHeight="1">
      <c r="A15414" s="13">
        <v>42285.583333333336</v>
      </c>
      <c r="B15414" s="73">
        <f t="shared" si="1"/>
        <v>42285</v>
      </c>
      <c r="C15414" s="74">
        <f>IF(NewCustomer="Yes", IF(COUNTIF($I$2:$I$11,B15414)&gt;0,0,WEEKDAY(B15414,2)),IF(COUNTIF($I$2:$I$21,B15414)&gt;0,0,WEEKDAY(B15414,2)))</f>
        <v>4</v>
      </c>
      <c r="D15414" s="74">
        <f t="shared" si="2"/>
        <v>14</v>
      </c>
      <c r="E15414" s="12">
        <f>IFERROR(VLOOKUP(A15414,'IDAR Meter Data'!$A:$B,2,1),"")</f>
        <v>243</v>
      </c>
      <c r="F15414" s="75">
        <f>IF(CECCZ="CZ03",'Outside Temp'!B15414,IF(CECCZ="CZ04",'Outside Temp'!B15415,IF(CECCZ="CZ12",'Outside Temp'!B15416, IF(CECCZ="CZ13",'Outside Temp'!B15417))))</f>
        <v>78.73333333</v>
      </c>
      <c r="G15414" s="12">
        <f t="shared" si="3"/>
        <v>4</v>
      </c>
    </row>
    <row r="15415" ht="15.75" customHeight="1">
      <c r="A15415" s="13">
        <v>42285.59375</v>
      </c>
      <c r="B15415" s="73">
        <f t="shared" si="1"/>
        <v>42285</v>
      </c>
      <c r="C15415" s="74">
        <f>IF(NewCustomer="Yes", IF(COUNTIF($I$2:$I$11,B15415)&gt;0,0,WEEKDAY(B15415,2)),IF(COUNTIF($I$2:$I$21,B15415)&gt;0,0,WEEKDAY(B15415,2)))</f>
        <v>4</v>
      </c>
      <c r="D15415" s="74">
        <f t="shared" si="2"/>
        <v>14</v>
      </c>
      <c r="E15415" s="12">
        <f>IFERROR(VLOOKUP(A15415,'IDAR Meter Data'!$A:$B,2,1),"")</f>
        <v>240</v>
      </c>
      <c r="F15415" s="75">
        <f>IF(CECCZ="CZ03",'Outside Temp'!B15415,IF(CECCZ="CZ04",'Outside Temp'!B15416,IF(CECCZ="CZ12",'Outside Temp'!B15417, IF(CECCZ="CZ13",'Outside Temp'!B15418))))</f>
        <v>77.73333333</v>
      </c>
      <c r="G15415" s="12">
        <f t="shared" si="3"/>
        <v>4</v>
      </c>
    </row>
    <row r="15416" ht="15.75" customHeight="1">
      <c r="A15416" s="13">
        <v>42285.604166666664</v>
      </c>
      <c r="B15416" s="73">
        <f t="shared" si="1"/>
        <v>42285</v>
      </c>
      <c r="C15416" s="74">
        <f>IF(NewCustomer="Yes", IF(COUNTIF($I$2:$I$11,B15416)&gt;0,0,WEEKDAY(B15416,2)),IF(COUNTIF($I$2:$I$21,B15416)&gt;0,0,WEEKDAY(B15416,2)))</f>
        <v>4</v>
      </c>
      <c r="D15416" s="74">
        <f t="shared" si="2"/>
        <v>14</v>
      </c>
      <c r="E15416" s="12">
        <f>IFERROR(VLOOKUP(A15416,'IDAR Meter Data'!$A:$B,2,1),"")</f>
        <v>238</v>
      </c>
      <c r="F15416" s="75">
        <f>IF(CECCZ="CZ03",'Outside Temp'!B15416,IF(CECCZ="CZ04",'Outside Temp'!B15417,IF(CECCZ="CZ12",'Outside Temp'!B15418, IF(CECCZ="CZ13",'Outside Temp'!B15419))))</f>
        <v>76.73333333</v>
      </c>
      <c r="G15416" s="12">
        <f t="shared" si="3"/>
        <v>4</v>
      </c>
    </row>
    <row r="15417" ht="15.75" customHeight="1">
      <c r="A15417" s="13">
        <v>42285.614583333336</v>
      </c>
      <c r="B15417" s="73">
        <f t="shared" si="1"/>
        <v>42285</v>
      </c>
      <c r="C15417" s="74">
        <f>IF(NewCustomer="Yes", IF(COUNTIF($I$2:$I$11,B15417)&gt;0,0,WEEKDAY(B15417,2)),IF(COUNTIF($I$2:$I$21,B15417)&gt;0,0,WEEKDAY(B15417,2)))</f>
        <v>4</v>
      </c>
      <c r="D15417" s="74">
        <f t="shared" si="2"/>
        <v>14</v>
      </c>
      <c r="E15417" s="12">
        <f>IFERROR(VLOOKUP(A15417,'IDAR Meter Data'!$A:$B,2,1),"")</f>
        <v>238</v>
      </c>
      <c r="F15417" s="75">
        <f>IF(CECCZ="CZ03",'Outside Temp'!B15417,IF(CECCZ="CZ04",'Outside Temp'!B15418,IF(CECCZ="CZ12",'Outside Temp'!B15419, IF(CECCZ="CZ13",'Outside Temp'!B15420))))</f>
        <v>75.73333333</v>
      </c>
      <c r="G15417" s="12">
        <f t="shared" si="3"/>
        <v>4</v>
      </c>
    </row>
    <row r="15418" ht="15.75" customHeight="1">
      <c r="A15418" s="13">
        <v>42285.625</v>
      </c>
      <c r="B15418" s="73">
        <f t="shared" si="1"/>
        <v>42285</v>
      </c>
      <c r="C15418" s="74">
        <f>IF(NewCustomer="Yes", IF(COUNTIF($I$2:$I$11,B15418)&gt;0,0,WEEKDAY(B15418,2)),IF(COUNTIF($I$2:$I$21,B15418)&gt;0,0,WEEKDAY(B15418,2)))</f>
        <v>4</v>
      </c>
      <c r="D15418" s="74">
        <f t="shared" si="2"/>
        <v>15</v>
      </c>
      <c r="E15418" s="12">
        <f>IFERROR(VLOOKUP(A15418,'IDAR Meter Data'!$A:$B,2,1),"")</f>
        <v>251</v>
      </c>
      <c r="F15418" s="75">
        <f>IF(CECCZ="CZ03",'Outside Temp'!B15418,IF(CECCZ="CZ04",'Outside Temp'!B15419,IF(CECCZ="CZ12",'Outside Temp'!B15420, IF(CECCZ="CZ13",'Outside Temp'!B15421))))</f>
        <v>74.8</v>
      </c>
      <c r="G15418" s="12">
        <f t="shared" si="3"/>
        <v>3</v>
      </c>
    </row>
    <row r="15419" ht="15.75" customHeight="1">
      <c r="A15419" s="13">
        <v>42285.635416666664</v>
      </c>
      <c r="B15419" s="73">
        <f t="shared" si="1"/>
        <v>42285</v>
      </c>
      <c r="C15419" s="74">
        <f>IF(NewCustomer="Yes", IF(COUNTIF($I$2:$I$11,B15419)&gt;0,0,WEEKDAY(B15419,2)),IF(COUNTIF($I$2:$I$21,B15419)&gt;0,0,WEEKDAY(B15419,2)))</f>
        <v>4</v>
      </c>
      <c r="D15419" s="74">
        <f t="shared" si="2"/>
        <v>15</v>
      </c>
      <c r="E15419" s="12">
        <f>IFERROR(VLOOKUP(A15419,'IDAR Meter Data'!$A:$B,2,1),"")</f>
        <v>243</v>
      </c>
      <c r="F15419" s="75">
        <f>IF(CECCZ="CZ03",'Outside Temp'!B15419,IF(CECCZ="CZ04",'Outside Temp'!B15420,IF(CECCZ="CZ12",'Outside Temp'!B15421, IF(CECCZ="CZ13",'Outside Temp'!B15422))))</f>
        <v>74.05</v>
      </c>
      <c r="G15419" s="12">
        <f t="shared" si="3"/>
        <v>3</v>
      </c>
    </row>
    <row r="15420" ht="15.75" customHeight="1">
      <c r="A15420" s="13">
        <v>42285.645833333336</v>
      </c>
      <c r="B15420" s="73">
        <f t="shared" si="1"/>
        <v>42285</v>
      </c>
      <c r="C15420" s="74">
        <f>IF(NewCustomer="Yes", IF(COUNTIF($I$2:$I$11,B15420)&gt;0,0,WEEKDAY(B15420,2)),IF(COUNTIF($I$2:$I$21,B15420)&gt;0,0,WEEKDAY(B15420,2)))</f>
        <v>4</v>
      </c>
      <c r="D15420" s="74">
        <f t="shared" si="2"/>
        <v>15</v>
      </c>
      <c r="E15420" s="12">
        <f>IFERROR(VLOOKUP(A15420,'IDAR Meter Data'!$A:$B,2,1),"")</f>
        <v>228</v>
      </c>
      <c r="F15420" s="75">
        <f>IF(CECCZ="CZ03",'Outside Temp'!B15420,IF(CECCZ="CZ04",'Outside Temp'!B15421,IF(CECCZ="CZ12",'Outside Temp'!B15422, IF(CECCZ="CZ13",'Outside Temp'!B15423))))</f>
        <v>73.3</v>
      </c>
      <c r="G15420" s="12">
        <f t="shared" si="3"/>
        <v>3</v>
      </c>
    </row>
    <row r="15421" ht="15.75" customHeight="1">
      <c r="A15421" s="13">
        <v>42285.65625</v>
      </c>
      <c r="B15421" s="73">
        <f t="shared" si="1"/>
        <v>42285</v>
      </c>
      <c r="C15421" s="74">
        <f>IF(NewCustomer="Yes", IF(COUNTIF($I$2:$I$11,B15421)&gt;0,0,WEEKDAY(B15421,2)),IF(COUNTIF($I$2:$I$21,B15421)&gt;0,0,WEEKDAY(B15421,2)))</f>
        <v>4</v>
      </c>
      <c r="D15421" s="74">
        <f t="shared" si="2"/>
        <v>15</v>
      </c>
      <c r="E15421" s="12">
        <f>IFERROR(VLOOKUP(A15421,'IDAR Meter Data'!$A:$B,2,1),"")</f>
        <v>234</v>
      </c>
      <c r="F15421" s="75">
        <f>IF(CECCZ="CZ03",'Outside Temp'!B15421,IF(CECCZ="CZ04",'Outside Temp'!B15422,IF(CECCZ="CZ12",'Outside Temp'!B15423, IF(CECCZ="CZ13",'Outside Temp'!B15424))))</f>
        <v>72.55</v>
      </c>
      <c r="G15421" s="12">
        <f t="shared" si="3"/>
        <v>3</v>
      </c>
    </row>
    <row r="15422" ht="15.75" customHeight="1">
      <c r="A15422" s="13">
        <v>42285.666666666664</v>
      </c>
      <c r="B15422" s="73">
        <f t="shared" si="1"/>
        <v>42285</v>
      </c>
      <c r="C15422" s="74">
        <f>IF(NewCustomer="Yes", IF(COUNTIF($I$2:$I$11,B15422)&gt;0,0,WEEKDAY(B15422,2)),IF(COUNTIF($I$2:$I$21,B15422)&gt;0,0,WEEKDAY(B15422,2)))</f>
        <v>4</v>
      </c>
      <c r="D15422" s="74">
        <f t="shared" si="2"/>
        <v>16</v>
      </c>
      <c r="E15422" s="12">
        <f>IFERROR(VLOOKUP(A15422,'IDAR Meter Data'!$A:$B,2,1),"")</f>
        <v>237</v>
      </c>
      <c r="F15422" s="75">
        <f>IF(CECCZ="CZ03",'Outside Temp'!B15422,IF(CECCZ="CZ04",'Outside Temp'!B15423,IF(CECCZ="CZ12",'Outside Temp'!B15424, IF(CECCZ="CZ13",'Outside Temp'!B15425))))</f>
        <v>72</v>
      </c>
      <c r="G15422" s="12">
        <f t="shared" si="3"/>
        <v>3</v>
      </c>
    </row>
    <row r="15423" ht="15.75" customHeight="1">
      <c r="A15423" s="13">
        <v>42285.677083333336</v>
      </c>
      <c r="B15423" s="73">
        <f t="shared" si="1"/>
        <v>42285</v>
      </c>
      <c r="C15423" s="74">
        <f>IF(NewCustomer="Yes", IF(COUNTIF($I$2:$I$11,B15423)&gt;0,0,WEEKDAY(B15423,2)),IF(COUNTIF($I$2:$I$21,B15423)&gt;0,0,WEEKDAY(B15423,2)))</f>
        <v>4</v>
      </c>
      <c r="D15423" s="74">
        <f t="shared" si="2"/>
        <v>16</v>
      </c>
      <c r="E15423" s="12">
        <f>IFERROR(VLOOKUP(A15423,'IDAR Meter Data'!$A:$B,2,1),"")</f>
        <v>243</v>
      </c>
      <c r="F15423" s="75">
        <f>IF(CECCZ="CZ03",'Outside Temp'!B15423,IF(CECCZ="CZ04",'Outside Temp'!B15424,IF(CECCZ="CZ12",'Outside Temp'!B15425, IF(CECCZ="CZ13",'Outside Temp'!B15426))))</f>
        <v>72</v>
      </c>
      <c r="G15423" s="12">
        <f t="shared" si="3"/>
        <v>3</v>
      </c>
    </row>
    <row r="15424" ht="15.75" customHeight="1">
      <c r="A15424" s="13">
        <v>42285.6875</v>
      </c>
      <c r="B15424" s="73">
        <f t="shared" si="1"/>
        <v>42285</v>
      </c>
      <c r="C15424" s="74">
        <f>IF(NewCustomer="Yes", IF(COUNTIF($I$2:$I$11,B15424)&gt;0,0,WEEKDAY(B15424,2)),IF(COUNTIF($I$2:$I$21,B15424)&gt;0,0,WEEKDAY(B15424,2)))</f>
        <v>4</v>
      </c>
      <c r="D15424" s="74">
        <f t="shared" si="2"/>
        <v>16</v>
      </c>
      <c r="E15424" s="12">
        <f>IFERROR(VLOOKUP(A15424,'IDAR Meter Data'!$A:$B,2,1),"")</f>
        <v>229</v>
      </c>
      <c r="F15424" s="75">
        <f>IF(CECCZ="CZ03",'Outside Temp'!B15424,IF(CECCZ="CZ04",'Outside Temp'!B15425,IF(CECCZ="CZ12",'Outside Temp'!B15426, IF(CECCZ="CZ13",'Outside Temp'!B15427))))</f>
        <v>72</v>
      </c>
      <c r="G15424" s="12">
        <f t="shared" si="3"/>
        <v>3</v>
      </c>
    </row>
    <row r="15425" ht="15.75" customHeight="1">
      <c r="A15425" s="13">
        <v>42285.697916666664</v>
      </c>
      <c r="B15425" s="73">
        <f t="shared" si="1"/>
        <v>42285</v>
      </c>
      <c r="C15425" s="74">
        <f>IF(NewCustomer="Yes", IF(COUNTIF($I$2:$I$11,B15425)&gt;0,0,WEEKDAY(B15425,2)),IF(COUNTIF($I$2:$I$21,B15425)&gt;0,0,WEEKDAY(B15425,2)))</f>
        <v>4</v>
      </c>
      <c r="D15425" s="74">
        <f t="shared" si="2"/>
        <v>16</v>
      </c>
      <c r="E15425" s="12">
        <f>IFERROR(VLOOKUP(A15425,'IDAR Meter Data'!$A:$B,2,1),"")</f>
        <v>224</v>
      </c>
      <c r="F15425" s="75">
        <f>IF(CECCZ="CZ03",'Outside Temp'!B15425,IF(CECCZ="CZ04",'Outside Temp'!B15426,IF(CECCZ="CZ12",'Outside Temp'!B15427, IF(CECCZ="CZ13",'Outside Temp'!B15428))))</f>
        <v>72</v>
      </c>
      <c r="G15425" s="12">
        <f t="shared" si="3"/>
        <v>3</v>
      </c>
    </row>
    <row r="15426" ht="15.75" customHeight="1">
      <c r="A15426" s="13">
        <v>42285.708333333336</v>
      </c>
      <c r="B15426" s="73">
        <f t="shared" si="1"/>
        <v>42285</v>
      </c>
      <c r="C15426" s="74">
        <f>IF(NewCustomer="Yes", IF(COUNTIF($I$2:$I$11,B15426)&gt;0,0,WEEKDAY(B15426,2)),IF(COUNTIF($I$2:$I$21,B15426)&gt;0,0,WEEKDAY(B15426,2)))</f>
        <v>4</v>
      </c>
      <c r="D15426" s="74">
        <f t="shared" si="2"/>
        <v>17</v>
      </c>
      <c r="E15426" s="12">
        <f>IFERROR(VLOOKUP(A15426,'IDAR Meter Data'!$A:$B,2,1),"")</f>
        <v>234</v>
      </c>
      <c r="F15426" s="75">
        <f>IF(CECCZ="CZ03",'Outside Temp'!B15426,IF(CECCZ="CZ04",'Outside Temp'!B15427,IF(CECCZ="CZ12",'Outside Temp'!B15428, IF(CECCZ="CZ13",'Outside Temp'!B15429))))</f>
        <v>71.66666667</v>
      </c>
      <c r="G15426" s="12">
        <f t="shared" si="3"/>
        <v>3</v>
      </c>
    </row>
    <row r="15427" ht="15.75" customHeight="1">
      <c r="A15427" s="13">
        <v>42285.71875</v>
      </c>
      <c r="B15427" s="73">
        <f t="shared" si="1"/>
        <v>42285</v>
      </c>
      <c r="C15427" s="74">
        <f>IF(NewCustomer="Yes", IF(COUNTIF($I$2:$I$11,B15427)&gt;0,0,WEEKDAY(B15427,2)),IF(COUNTIF($I$2:$I$21,B15427)&gt;0,0,WEEKDAY(B15427,2)))</f>
        <v>4</v>
      </c>
      <c r="D15427" s="74">
        <f t="shared" si="2"/>
        <v>17</v>
      </c>
      <c r="E15427" s="12">
        <f>IFERROR(VLOOKUP(A15427,'IDAR Meter Data'!$A:$B,2,1),"")</f>
        <v>219</v>
      </c>
      <c r="F15427" s="75">
        <f>IF(CECCZ="CZ03",'Outside Temp'!B15427,IF(CECCZ="CZ04",'Outside Temp'!B15428,IF(CECCZ="CZ12",'Outside Temp'!B15429, IF(CECCZ="CZ13",'Outside Temp'!B15430))))</f>
        <v>70.41666667</v>
      </c>
      <c r="G15427" s="12">
        <f t="shared" si="3"/>
        <v>3</v>
      </c>
    </row>
    <row r="15428" ht="15.75" customHeight="1">
      <c r="A15428" s="13">
        <v>42285.729166666664</v>
      </c>
      <c r="B15428" s="73">
        <f t="shared" si="1"/>
        <v>42285</v>
      </c>
      <c r="C15428" s="74">
        <f>IF(NewCustomer="Yes", IF(COUNTIF($I$2:$I$11,B15428)&gt;0,0,WEEKDAY(B15428,2)),IF(COUNTIF($I$2:$I$21,B15428)&gt;0,0,WEEKDAY(B15428,2)))</f>
        <v>4</v>
      </c>
      <c r="D15428" s="74">
        <f t="shared" si="2"/>
        <v>17</v>
      </c>
      <c r="E15428" s="12">
        <f>IFERROR(VLOOKUP(A15428,'IDAR Meter Data'!$A:$B,2,1),"")</f>
        <v>236</v>
      </c>
      <c r="F15428" s="75">
        <f>IF(CECCZ="CZ03",'Outside Temp'!B15428,IF(CECCZ="CZ04",'Outside Temp'!B15429,IF(CECCZ="CZ12",'Outside Temp'!B15430, IF(CECCZ="CZ13",'Outside Temp'!B15431))))</f>
        <v>69.16666667</v>
      </c>
      <c r="G15428" s="12">
        <f t="shared" si="3"/>
        <v>2</v>
      </c>
    </row>
    <row r="15429" ht="15.75" customHeight="1">
      <c r="A15429" s="13">
        <v>42285.739583333336</v>
      </c>
      <c r="B15429" s="73">
        <f t="shared" si="1"/>
        <v>42285</v>
      </c>
      <c r="C15429" s="74">
        <f>IF(NewCustomer="Yes", IF(COUNTIF($I$2:$I$11,B15429)&gt;0,0,WEEKDAY(B15429,2)),IF(COUNTIF($I$2:$I$21,B15429)&gt;0,0,WEEKDAY(B15429,2)))</f>
        <v>4</v>
      </c>
      <c r="D15429" s="74">
        <f t="shared" si="2"/>
        <v>17</v>
      </c>
      <c r="E15429" s="12">
        <f>IFERROR(VLOOKUP(A15429,'IDAR Meter Data'!$A:$B,2,1),"")</f>
        <v>226</v>
      </c>
      <c r="F15429" s="75">
        <f>IF(CECCZ="CZ03",'Outside Temp'!B15429,IF(CECCZ="CZ04",'Outside Temp'!B15430,IF(CECCZ="CZ12",'Outside Temp'!B15431, IF(CECCZ="CZ13",'Outside Temp'!B15432))))</f>
        <v>67.91666667</v>
      </c>
      <c r="G15429" s="12">
        <f t="shared" si="3"/>
        <v>2</v>
      </c>
    </row>
    <row r="15430" ht="15.75" customHeight="1">
      <c r="A15430" s="13">
        <v>42285.75</v>
      </c>
      <c r="B15430" s="73">
        <f t="shared" si="1"/>
        <v>42285</v>
      </c>
      <c r="C15430" s="74">
        <f>IF(NewCustomer="Yes", IF(COUNTIF($I$2:$I$11,B15430)&gt;0,0,WEEKDAY(B15430,2)),IF(COUNTIF($I$2:$I$21,B15430)&gt;0,0,WEEKDAY(B15430,2)))</f>
        <v>4</v>
      </c>
      <c r="D15430" s="74">
        <f t="shared" si="2"/>
        <v>18</v>
      </c>
      <c r="E15430" s="12">
        <f>IFERROR(VLOOKUP(A15430,'IDAR Meter Data'!$A:$B,2,1),"")</f>
        <v>209</v>
      </c>
      <c r="F15430" s="75">
        <f>IF(CECCZ="CZ03",'Outside Temp'!B15430,IF(CECCZ="CZ04",'Outside Temp'!B15431,IF(CECCZ="CZ12",'Outside Temp'!B15432, IF(CECCZ="CZ13",'Outside Temp'!B15433))))</f>
        <v>66.8</v>
      </c>
      <c r="G15430" s="12">
        <f t="shared" si="3"/>
        <v>2</v>
      </c>
    </row>
    <row r="15431" ht="15.75" customHeight="1">
      <c r="A15431" s="13">
        <v>42285.760416666664</v>
      </c>
      <c r="B15431" s="73">
        <f t="shared" si="1"/>
        <v>42285</v>
      </c>
      <c r="C15431" s="74">
        <f>IF(NewCustomer="Yes", IF(COUNTIF($I$2:$I$11,B15431)&gt;0,0,WEEKDAY(B15431,2)),IF(COUNTIF($I$2:$I$21,B15431)&gt;0,0,WEEKDAY(B15431,2)))</f>
        <v>4</v>
      </c>
      <c r="D15431" s="74">
        <f t="shared" si="2"/>
        <v>18</v>
      </c>
      <c r="E15431" s="12">
        <f>IFERROR(VLOOKUP(A15431,'IDAR Meter Data'!$A:$B,2,1),"")</f>
        <v>216</v>
      </c>
      <c r="F15431" s="75">
        <f>IF(CECCZ="CZ03",'Outside Temp'!B15431,IF(CECCZ="CZ04",'Outside Temp'!B15432,IF(CECCZ="CZ12",'Outside Temp'!B15433, IF(CECCZ="CZ13",'Outside Temp'!B15434))))</f>
        <v>66.05</v>
      </c>
      <c r="G15431" s="12">
        <f t="shared" si="3"/>
        <v>2</v>
      </c>
    </row>
    <row r="15432" ht="15.75" customHeight="1">
      <c r="A15432" s="13">
        <v>42285.770833333336</v>
      </c>
      <c r="B15432" s="73">
        <f t="shared" si="1"/>
        <v>42285</v>
      </c>
      <c r="C15432" s="74">
        <f>IF(NewCustomer="Yes", IF(COUNTIF($I$2:$I$11,B15432)&gt;0,0,WEEKDAY(B15432,2)),IF(COUNTIF($I$2:$I$21,B15432)&gt;0,0,WEEKDAY(B15432,2)))</f>
        <v>4</v>
      </c>
      <c r="D15432" s="74">
        <f t="shared" si="2"/>
        <v>18</v>
      </c>
      <c r="E15432" s="12">
        <f>IFERROR(VLOOKUP(A15432,'IDAR Meter Data'!$A:$B,2,1),"")</f>
        <v>205</v>
      </c>
      <c r="F15432" s="75">
        <f>IF(CECCZ="CZ03",'Outside Temp'!B15432,IF(CECCZ="CZ04",'Outside Temp'!B15433,IF(CECCZ="CZ12",'Outside Temp'!B15434, IF(CECCZ="CZ13",'Outside Temp'!B15435))))</f>
        <v>65.3</v>
      </c>
      <c r="G15432" s="12">
        <f t="shared" si="3"/>
        <v>2</v>
      </c>
    </row>
    <row r="15433" ht="15.75" customHeight="1">
      <c r="A15433" s="13">
        <v>42285.78125</v>
      </c>
      <c r="B15433" s="73">
        <f t="shared" si="1"/>
        <v>42285</v>
      </c>
      <c r="C15433" s="74">
        <f>IF(NewCustomer="Yes", IF(COUNTIF($I$2:$I$11,B15433)&gt;0,0,WEEKDAY(B15433,2)),IF(COUNTIF($I$2:$I$21,B15433)&gt;0,0,WEEKDAY(B15433,2)))</f>
        <v>4</v>
      </c>
      <c r="D15433" s="74">
        <f t="shared" si="2"/>
        <v>18</v>
      </c>
      <c r="E15433" s="12">
        <f>IFERROR(VLOOKUP(A15433,'IDAR Meter Data'!$A:$B,2,1),"")</f>
        <v>220</v>
      </c>
      <c r="F15433" s="75">
        <f>IF(CECCZ="CZ03",'Outside Temp'!B15433,IF(CECCZ="CZ04",'Outside Temp'!B15434,IF(CECCZ="CZ12",'Outside Temp'!B15435, IF(CECCZ="CZ13",'Outside Temp'!B15436))))</f>
        <v>64.55</v>
      </c>
      <c r="G15433" s="12">
        <f t="shared" si="3"/>
        <v>1</v>
      </c>
    </row>
    <row r="15434" ht="15.75" customHeight="1">
      <c r="A15434" s="13">
        <v>42285.791666666664</v>
      </c>
      <c r="B15434" s="73">
        <f t="shared" si="1"/>
        <v>42285</v>
      </c>
      <c r="C15434" s="74">
        <f>IF(NewCustomer="Yes", IF(COUNTIF($I$2:$I$11,B15434)&gt;0,0,WEEKDAY(B15434,2)),IF(COUNTIF($I$2:$I$21,B15434)&gt;0,0,WEEKDAY(B15434,2)))</f>
        <v>4</v>
      </c>
      <c r="D15434" s="74">
        <f t="shared" si="2"/>
        <v>19</v>
      </c>
      <c r="E15434" s="12">
        <f>IFERROR(VLOOKUP(A15434,'IDAR Meter Data'!$A:$B,2,1),"")</f>
        <v>202</v>
      </c>
      <c r="F15434" s="75">
        <f>IF(CECCZ="CZ03",'Outside Temp'!B15434,IF(CECCZ="CZ04",'Outside Temp'!B15435,IF(CECCZ="CZ12",'Outside Temp'!B15436, IF(CECCZ="CZ13",'Outside Temp'!B15437))))</f>
        <v>63.93333333</v>
      </c>
      <c r="G15434" s="12">
        <f t="shared" si="3"/>
        <v>1</v>
      </c>
    </row>
    <row r="15435" ht="15.75" customHeight="1">
      <c r="A15435" s="13">
        <v>42285.802083333336</v>
      </c>
      <c r="B15435" s="73">
        <f t="shared" si="1"/>
        <v>42285</v>
      </c>
      <c r="C15435" s="74">
        <f>IF(NewCustomer="Yes", IF(COUNTIF($I$2:$I$11,B15435)&gt;0,0,WEEKDAY(B15435,2)),IF(COUNTIF($I$2:$I$21,B15435)&gt;0,0,WEEKDAY(B15435,2)))</f>
        <v>4</v>
      </c>
      <c r="D15435" s="74">
        <f t="shared" si="2"/>
        <v>19</v>
      </c>
      <c r="E15435" s="12">
        <f>IFERROR(VLOOKUP(A15435,'IDAR Meter Data'!$A:$B,2,1),"")</f>
        <v>125</v>
      </c>
      <c r="F15435" s="75">
        <f>IF(CECCZ="CZ03",'Outside Temp'!B15435,IF(CECCZ="CZ04",'Outside Temp'!B15436,IF(CECCZ="CZ12",'Outside Temp'!B15437, IF(CECCZ="CZ13",'Outside Temp'!B15438))))</f>
        <v>63.68333333</v>
      </c>
      <c r="G15435" s="12">
        <f t="shared" si="3"/>
        <v>1</v>
      </c>
    </row>
    <row r="15436" ht="15.75" customHeight="1">
      <c r="A15436" s="13">
        <v>42285.8125</v>
      </c>
      <c r="B15436" s="73">
        <f t="shared" si="1"/>
        <v>42285</v>
      </c>
      <c r="C15436" s="74">
        <f>IF(NewCustomer="Yes", IF(COUNTIF($I$2:$I$11,B15436)&gt;0,0,WEEKDAY(B15436,2)),IF(COUNTIF($I$2:$I$21,B15436)&gt;0,0,WEEKDAY(B15436,2)))</f>
        <v>4</v>
      </c>
      <c r="D15436" s="74">
        <f t="shared" si="2"/>
        <v>19</v>
      </c>
      <c r="E15436" s="12">
        <f>IFERROR(VLOOKUP(A15436,'IDAR Meter Data'!$A:$B,2,1),"")</f>
        <v>122</v>
      </c>
      <c r="F15436" s="75">
        <f>IF(CECCZ="CZ03",'Outside Temp'!B15436,IF(CECCZ="CZ04",'Outside Temp'!B15437,IF(CECCZ="CZ12",'Outside Temp'!B15438, IF(CECCZ="CZ13",'Outside Temp'!B15439))))</f>
        <v>63.43333333</v>
      </c>
      <c r="G15436" s="12">
        <f t="shared" si="3"/>
        <v>1</v>
      </c>
    </row>
    <row r="15437" ht="15.75" customHeight="1">
      <c r="A15437" s="13">
        <v>42285.822916666664</v>
      </c>
      <c r="B15437" s="73">
        <f t="shared" si="1"/>
        <v>42285</v>
      </c>
      <c r="C15437" s="74">
        <f>IF(NewCustomer="Yes", IF(COUNTIF($I$2:$I$11,B15437)&gt;0,0,WEEKDAY(B15437,2)),IF(COUNTIF($I$2:$I$21,B15437)&gt;0,0,WEEKDAY(B15437,2)))</f>
        <v>4</v>
      </c>
      <c r="D15437" s="74">
        <f t="shared" si="2"/>
        <v>19</v>
      </c>
      <c r="E15437" s="12">
        <f>IFERROR(VLOOKUP(A15437,'IDAR Meter Data'!$A:$B,2,1),"")</f>
        <v>126</v>
      </c>
      <c r="F15437" s="75">
        <f>IF(CECCZ="CZ03",'Outside Temp'!B15437,IF(CECCZ="CZ04",'Outside Temp'!B15438,IF(CECCZ="CZ12",'Outside Temp'!B15439, IF(CECCZ="CZ13",'Outside Temp'!B15440))))</f>
        <v>63.18333333</v>
      </c>
      <c r="G15437" s="12">
        <f t="shared" si="3"/>
        <v>1</v>
      </c>
    </row>
    <row r="15438" ht="15.75" customHeight="1">
      <c r="A15438" s="13">
        <v>42285.833333333336</v>
      </c>
      <c r="B15438" s="73">
        <f t="shared" si="1"/>
        <v>42285</v>
      </c>
      <c r="C15438" s="74">
        <f>IF(NewCustomer="Yes", IF(COUNTIF($I$2:$I$11,B15438)&gt;0,0,WEEKDAY(B15438,2)),IF(COUNTIF($I$2:$I$21,B15438)&gt;0,0,WEEKDAY(B15438,2)))</f>
        <v>4</v>
      </c>
      <c r="D15438" s="74">
        <f t="shared" si="2"/>
        <v>20</v>
      </c>
      <c r="E15438" s="12">
        <f>IFERROR(VLOOKUP(A15438,'IDAR Meter Data'!$A:$B,2,1),"")</f>
        <v>118</v>
      </c>
      <c r="F15438" s="75">
        <f>IF(CECCZ="CZ03",'Outside Temp'!B15438,IF(CECCZ="CZ04",'Outside Temp'!B15439,IF(CECCZ="CZ12",'Outside Temp'!B15440, IF(CECCZ="CZ13",'Outside Temp'!B15441))))</f>
        <v>63</v>
      </c>
      <c r="G15438" s="12">
        <f t="shared" si="3"/>
        <v>1</v>
      </c>
    </row>
    <row r="15439" ht="15.75" customHeight="1">
      <c r="A15439" s="13">
        <v>42285.84375</v>
      </c>
      <c r="B15439" s="73">
        <f t="shared" si="1"/>
        <v>42285</v>
      </c>
      <c r="C15439" s="74">
        <f>IF(NewCustomer="Yes", IF(COUNTIF($I$2:$I$11,B15439)&gt;0,0,WEEKDAY(B15439,2)),IF(COUNTIF($I$2:$I$21,B15439)&gt;0,0,WEEKDAY(B15439,2)))</f>
        <v>4</v>
      </c>
      <c r="D15439" s="74">
        <f t="shared" si="2"/>
        <v>20</v>
      </c>
      <c r="E15439" s="12">
        <f>IFERROR(VLOOKUP(A15439,'IDAR Meter Data'!$A:$B,2,1),"")</f>
        <v>115</v>
      </c>
      <c r="F15439" s="75">
        <f>IF(CECCZ="CZ03",'Outside Temp'!B15439,IF(CECCZ="CZ04",'Outside Temp'!B15440,IF(CECCZ="CZ12",'Outside Temp'!B15441, IF(CECCZ="CZ13",'Outside Temp'!B15442))))</f>
        <v>63</v>
      </c>
      <c r="G15439" s="12">
        <f t="shared" si="3"/>
        <v>1</v>
      </c>
    </row>
    <row r="15440" ht="15.75" customHeight="1">
      <c r="A15440" s="13">
        <v>42285.854166666664</v>
      </c>
      <c r="B15440" s="73">
        <f t="shared" si="1"/>
        <v>42285</v>
      </c>
      <c r="C15440" s="74">
        <f>IF(NewCustomer="Yes", IF(COUNTIF($I$2:$I$11,B15440)&gt;0,0,WEEKDAY(B15440,2)),IF(COUNTIF($I$2:$I$21,B15440)&gt;0,0,WEEKDAY(B15440,2)))</f>
        <v>4</v>
      </c>
      <c r="D15440" s="74">
        <f t="shared" si="2"/>
        <v>20</v>
      </c>
      <c r="E15440" s="12">
        <f>IFERROR(VLOOKUP(A15440,'IDAR Meter Data'!$A:$B,2,1),"")</f>
        <v>113</v>
      </c>
      <c r="F15440" s="75">
        <f>IF(CECCZ="CZ03",'Outside Temp'!B15440,IF(CECCZ="CZ04",'Outside Temp'!B15441,IF(CECCZ="CZ12",'Outside Temp'!B15442, IF(CECCZ="CZ13",'Outside Temp'!B15443))))</f>
        <v>63</v>
      </c>
      <c r="G15440" s="12">
        <f t="shared" si="3"/>
        <v>1</v>
      </c>
    </row>
    <row r="15441" ht="15.75" customHeight="1">
      <c r="A15441" s="13">
        <v>42285.864583333336</v>
      </c>
      <c r="B15441" s="73">
        <f t="shared" si="1"/>
        <v>42285</v>
      </c>
      <c r="C15441" s="74">
        <f>IF(NewCustomer="Yes", IF(COUNTIF($I$2:$I$11,B15441)&gt;0,0,WEEKDAY(B15441,2)),IF(COUNTIF($I$2:$I$21,B15441)&gt;0,0,WEEKDAY(B15441,2)))</f>
        <v>4</v>
      </c>
      <c r="D15441" s="74">
        <f t="shared" si="2"/>
        <v>20</v>
      </c>
      <c r="E15441" s="12">
        <f>IFERROR(VLOOKUP(A15441,'IDAR Meter Data'!$A:$B,2,1),"")</f>
        <v>115</v>
      </c>
      <c r="F15441" s="75">
        <f>IF(CECCZ="CZ03",'Outside Temp'!B15441,IF(CECCZ="CZ04",'Outside Temp'!B15442,IF(CECCZ="CZ12",'Outside Temp'!B15443, IF(CECCZ="CZ13",'Outside Temp'!B15444))))</f>
        <v>63</v>
      </c>
      <c r="G15441" s="12">
        <f t="shared" si="3"/>
        <v>1</v>
      </c>
    </row>
    <row r="15442" ht="15.75" customHeight="1">
      <c r="A15442" s="13">
        <v>42285.875</v>
      </c>
      <c r="B15442" s="73">
        <f t="shared" si="1"/>
        <v>42285</v>
      </c>
      <c r="C15442" s="74">
        <f>IF(NewCustomer="Yes", IF(COUNTIF($I$2:$I$11,B15442)&gt;0,0,WEEKDAY(B15442,2)),IF(COUNTIF($I$2:$I$21,B15442)&gt;0,0,WEEKDAY(B15442,2)))</f>
        <v>4</v>
      </c>
      <c r="D15442" s="74">
        <f t="shared" si="2"/>
        <v>21</v>
      </c>
      <c r="E15442" s="12">
        <f>IFERROR(VLOOKUP(A15442,'IDAR Meter Data'!$A:$B,2,1),"")</f>
        <v>107</v>
      </c>
      <c r="F15442" s="75">
        <f>IF(CECCZ="CZ03",'Outside Temp'!B15442,IF(CECCZ="CZ04",'Outside Temp'!B15443,IF(CECCZ="CZ12",'Outside Temp'!B15444, IF(CECCZ="CZ13",'Outside Temp'!B15445))))</f>
        <v>63</v>
      </c>
      <c r="G15442" s="12">
        <f t="shared" si="3"/>
        <v>1</v>
      </c>
    </row>
    <row r="15443" ht="15.75" customHeight="1">
      <c r="A15443" s="13">
        <v>42285.885416666664</v>
      </c>
      <c r="B15443" s="73">
        <f t="shared" si="1"/>
        <v>42285</v>
      </c>
      <c r="C15443" s="74">
        <f>IF(NewCustomer="Yes", IF(COUNTIF($I$2:$I$11,B15443)&gt;0,0,WEEKDAY(B15443,2)),IF(COUNTIF($I$2:$I$21,B15443)&gt;0,0,WEEKDAY(B15443,2)))</f>
        <v>4</v>
      </c>
      <c r="D15443" s="74">
        <f t="shared" si="2"/>
        <v>21</v>
      </c>
      <c r="E15443" s="12">
        <f>IFERROR(VLOOKUP(A15443,'IDAR Meter Data'!$A:$B,2,1),"")</f>
        <v>108</v>
      </c>
      <c r="F15443" s="75">
        <f>IF(CECCZ="CZ03",'Outside Temp'!B15443,IF(CECCZ="CZ04",'Outside Temp'!B15444,IF(CECCZ="CZ12",'Outside Temp'!B15445, IF(CECCZ="CZ13",'Outside Temp'!B15446))))</f>
        <v>63</v>
      </c>
      <c r="G15443" s="12">
        <f t="shared" si="3"/>
        <v>1</v>
      </c>
    </row>
    <row r="15444" ht="15.75" customHeight="1">
      <c r="A15444" s="13">
        <v>42285.895833333336</v>
      </c>
      <c r="B15444" s="73">
        <f t="shared" si="1"/>
        <v>42285</v>
      </c>
      <c r="C15444" s="74">
        <f>IF(NewCustomer="Yes", IF(COUNTIF($I$2:$I$11,B15444)&gt;0,0,WEEKDAY(B15444,2)),IF(COUNTIF($I$2:$I$21,B15444)&gt;0,0,WEEKDAY(B15444,2)))</f>
        <v>4</v>
      </c>
      <c r="D15444" s="74">
        <f t="shared" si="2"/>
        <v>21</v>
      </c>
      <c r="E15444" s="12">
        <f>IFERROR(VLOOKUP(A15444,'IDAR Meter Data'!$A:$B,2,1),"")</f>
        <v>104</v>
      </c>
      <c r="F15444" s="75">
        <f>IF(CECCZ="CZ03",'Outside Temp'!B15444,IF(CECCZ="CZ04",'Outside Temp'!B15445,IF(CECCZ="CZ12",'Outside Temp'!B15446, IF(CECCZ="CZ13",'Outside Temp'!B15447))))</f>
        <v>63</v>
      </c>
      <c r="G15444" s="12">
        <f t="shared" si="3"/>
        <v>1</v>
      </c>
    </row>
    <row r="15445" ht="15.75" customHeight="1">
      <c r="A15445" s="13">
        <v>42285.90625</v>
      </c>
      <c r="B15445" s="73">
        <f t="shared" si="1"/>
        <v>42285</v>
      </c>
      <c r="C15445" s="74">
        <f>IF(NewCustomer="Yes", IF(COUNTIF($I$2:$I$11,B15445)&gt;0,0,WEEKDAY(B15445,2)),IF(COUNTIF($I$2:$I$21,B15445)&gt;0,0,WEEKDAY(B15445,2)))</f>
        <v>4</v>
      </c>
      <c r="D15445" s="74">
        <f t="shared" si="2"/>
        <v>21</v>
      </c>
      <c r="E15445" s="12">
        <f>IFERROR(VLOOKUP(A15445,'IDAR Meter Data'!$A:$B,2,1),"")</f>
        <v>104</v>
      </c>
      <c r="F15445" s="75">
        <f>IF(CECCZ="CZ03",'Outside Temp'!B15445,IF(CECCZ="CZ04",'Outside Temp'!B15446,IF(CECCZ="CZ12",'Outside Temp'!B15447, IF(CECCZ="CZ13",'Outside Temp'!B15448))))</f>
        <v>63</v>
      </c>
      <c r="G15445" s="12">
        <f t="shared" si="3"/>
        <v>1</v>
      </c>
    </row>
    <row r="15446" ht="15.75" customHeight="1">
      <c r="A15446" s="13">
        <v>42285.916666666664</v>
      </c>
      <c r="B15446" s="73">
        <f t="shared" si="1"/>
        <v>42285</v>
      </c>
      <c r="C15446" s="74">
        <f>IF(NewCustomer="Yes", IF(COUNTIF($I$2:$I$11,B15446)&gt;0,0,WEEKDAY(B15446,2)),IF(COUNTIF($I$2:$I$21,B15446)&gt;0,0,WEEKDAY(B15446,2)))</f>
        <v>4</v>
      </c>
      <c r="D15446" s="74">
        <f t="shared" si="2"/>
        <v>22</v>
      </c>
      <c r="E15446" s="12">
        <f>IFERROR(VLOOKUP(A15446,'IDAR Meter Data'!$A:$B,2,1),"")</f>
        <v>112</v>
      </c>
      <c r="F15446" s="75">
        <f>IF(CECCZ="CZ03",'Outside Temp'!B15446,IF(CECCZ="CZ04",'Outside Temp'!B15447,IF(CECCZ="CZ12",'Outside Temp'!B15448, IF(CECCZ="CZ13",'Outside Temp'!B15449))))</f>
        <v>62.93333333</v>
      </c>
      <c r="G15446" s="12">
        <f t="shared" si="3"/>
        <v>1</v>
      </c>
    </row>
    <row r="15447" ht="15.75" customHeight="1">
      <c r="A15447" s="13">
        <v>42285.927083333336</v>
      </c>
      <c r="B15447" s="73">
        <f t="shared" si="1"/>
        <v>42285</v>
      </c>
      <c r="C15447" s="74">
        <f>IF(NewCustomer="Yes", IF(COUNTIF($I$2:$I$11,B15447)&gt;0,0,WEEKDAY(B15447,2)),IF(COUNTIF($I$2:$I$21,B15447)&gt;0,0,WEEKDAY(B15447,2)))</f>
        <v>4</v>
      </c>
      <c r="D15447" s="74">
        <f t="shared" si="2"/>
        <v>22</v>
      </c>
      <c r="E15447" s="12">
        <f>IFERROR(VLOOKUP(A15447,'IDAR Meter Data'!$A:$B,2,1),"")</f>
        <v>103</v>
      </c>
      <c r="F15447" s="75">
        <f>IF(CECCZ="CZ03",'Outside Temp'!B15447,IF(CECCZ="CZ04",'Outside Temp'!B15448,IF(CECCZ="CZ12",'Outside Temp'!B15449, IF(CECCZ="CZ13",'Outside Temp'!B15450))))</f>
        <v>62.68333333</v>
      </c>
      <c r="G15447" s="12">
        <f t="shared" si="3"/>
        <v>1</v>
      </c>
    </row>
    <row r="15448" ht="15.75" customHeight="1">
      <c r="A15448" s="13">
        <v>42285.9375</v>
      </c>
      <c r="B15448" s="73">
        <f t="shared" si="1"/>
        <v>42285</v>
      </c>
      <c r="C15448" s="74">
        <f>IF(NewCustomer="Yes", IF(COUNTIF($I$2:$I$11,B15448)&gt;0,0,WEEKDAY(B15448,2)),IF(COUNTIF($I$2:$I$21,B15448)&gt;0,0,WEEKDAY(B15448,2)))</f>
        <v>4</v>
      </c>
      <c r="D15448" s="74">
        <f t="shared" si="2"/>
        <v>22</v>
      </c>
      <c r="E15448" s="12">
        <f>IFERROR(VLOOKUP(A15448,'IDAR Meter Data'!$A:$B,2,1),"")</f>
        <v>103</v>
      </c>
      <c r="F15448" s="75">
        <f>IF(CECCZ="CZ03",'Outside Temp'!B15448,IF(CECCZ="CZ04",'Outside Temp'!B15449,IF(CECCZ="CZ12",'Outside Temp'!B15450, IF(CECCZ="CZ13",'Outside Temp'!B15451))))</f>
        <v>62.43333333</v>
      </c>
      <c r="G15448" s="12">
        <f t="shared" si="3"/>
        <v>1</v>
      </c>
    </row>
    <row r="15449" ht="15.75" customHeight="1">
      <c r="A15449" s="13">
        <v>42285.947916666664</v>
      </c>
      <c r="B15449" s="73">
        <f t="shared" si="1"/>
        <v>42285</v>
      </c>
      <c r="C15449" s="74">
        <f>IF(NewCustomer="Yes", IF(COUNTIF($I$2:$I$11,B15449)&gt;0,0,WEEKDAY(B15449,2)),IF(COUNTIF($I$2:$I$21,B15449)&gt;0,0,WEEKDAY(B15449,2)))</f>
        <v>4</v>
      </c>
      <c r="D15449" s="74">
        <f t="shared" si="2"/>
        <v>22</v>
      </c>
      <c r="E15449" s="12">
        <f>IFERROR(VLOOKUP(A15449,'IDAR Meter Data'!$A:$B,2,1),"")</f>
        <v>103</v>
      </c>
      <c r="F15449" s="75">
        <f>IF(CECCZ="CZ03",'Outside Temp'!B15449,IF(CECCZ="CZ04",'Outside Temp'!B15450,IF(CECCZ="CZ12",'Outside Temp'!B15451, IF(CECCZ="CZ13",'Outside Temp'!B15452))))</f>
        <v>62.18333333</v>
      </c>
      <c r="G15449" s="12">
        <f t="shared" si="3"/>
        <v>1</v>
      </c>
    </row>
    <row r="15450" ht="15.75" customHeight="1">
      <c r="A15450" s="13">
        <v>42285.958333333336</v>
      </c>
      <c r="B15450" s="73">
        <f t="shared" si="1"/>
        <v>42285</v>
      </c>
      <c r="C15450" s="74">
        <f>IF(NewCustomer="Yes", IF(COUNTIF($I$2:$I$11,B15450)&gt;0,0,WEEKDAY(B15450,2)),IF(COUNTIF($I$2:$I$21,B15450)&gt;0,0,WEEKDAY(B15450,2)))</f>
        <v>4</v>
      </c>
      <c r="D15450" s="74">
        <f t="shared" si="2"/>
        <v>23</v>
      </c>
      <c r="E15450" s="12">
        <f>IFERROR(VLOOKUP(A15450,'IDAR Meter Data'!$A:$B,2,1),"")</f>
        <v>104</v>
      </c>
      <c r="F15450" s="75">
        <f>IF(CECCZ="CZ03",'Outside Temp'!B15450,IF(CECCZ="CZ04",'Outside Temp'!B15451,IF(CECCZ="CZ12",'Outside Temp'!B15452, IF(CECCZ="CZ13",'Outside Temp'!B15453))))</f>
        <v>61.93333333</v>
      </c>
      <c r="G15450" s="12">
        <f t="shared" si="3"/>
        <v>1</v>
      </c>
    </row>
    <row r="15451" ht="15.75" customHeight="1">
      <c r="A15451" s="13">
        <v>42285.96875</v>
      </c>
      <c r="B15451" s="73">
        <f t="shared" si="1"/>
        <v>42285</v>
      </c>
      <c r="C15451" s="74">
        <f>IF(NewCustomer="Yes", IF(COUNTIF($I$2:$I$11,B15451)&gt;0,0,WEEKDAY(B15451,2)),IF(COUNTIF($I$2:$I$21,B15451)&gt;0,0,WEEKDAY(B15451,2)))</f>
        <v>4</v>
      </c>
      <c r="D15451" s="74">
        <f t="shared" si="2"/>
        <v>23</v>
      </c>
      <c r="E15451" s="12">
        <f>IFERROR(VLOOKUP(A15451,'IDAR Meter Data'!$A:$B,2,1),"")</f>
        <v>101</v>
      </c>
      <c r="F15451" s="75">
        <f>IF(CECCZ="CZ03",'Outside Temp'!B15451,IF(CECCZ="CZ04",'Outside Temp'!B15452,IF(CECCZ="CZ12",'Outside Temp'!B15453, IF(CECCZ="CZ13",'Outside Temp'!B15454))))</f>
        <v>61.68333333</v>
      </c>
      <c r="G15451" s="12">
        <f t="shared" si="3"/>
        <v>1</v>
      </c>
    </row>
    <row r="15452" ht="15.75" customHeight="1">
      <c r="A15452" s="13">
        <v>42285.979166666664</v>
      </c>
      <c r="B15452" s="73">
        <f t="shared" si="1"/>
        <v>42285</v>
      </c>
      <c r="C15452" s="74">
        <f>IF(NewCustomer="Yes", IF(COUNTIF($I$2:$I$11,B15452)&gt;0,0,WEEKDAY(B15452,2)),IF(COUNTIF($I$2:$I$21,B15452)&gt;0,0,WEEKDAY(B15452,2)))</f>
        <v>4</v>
      </c>
      <c r="D15452" s="74">
        <f t="shared" si="2"/>
        <v>23</v>
      </c>
      <c r="E15452" s="12">
        <f>IFERROR(VLOOKUP(A15452,'IDAR Meter Data'!$A:$B,2,1),"")</f>
        <v>112</v>
      </c>
      <c r="F15452" s="75">
        <f>IF(CECCZ="CZ03",'Outside Temp'!B15452,IF(CECCZ="CZ04",'Outside Temp'!B15453,IF(CECCZ="CZ12",'Outside Temp'!B15454, IF(CECCZ="CZ13",'Outside Temp'!B15455))))</f>
        <v>61.43333333</v>
      </c>
      <c r="G15452" s="12">
        <f t="shared" si="3"/>
        <v>1</v>
      </c>
    </row>
    <row r="15453" ht="15.75" customHeight="1">
      <c r="A15453" s="13">
        <v>42285.989583333336</v>
      </c>
      <c r="B15453" s="73">
        <f t="shared" si="1"/>
        <v>42285</v>
      </c>
      <c r="C15453" s="74">
        <f>IF(NewCustomer="Yes", IF(COUNTIF($I$2:$I$11,B15453)&gt;0,0,WEEKDAY(B15453,2)),IF(COUNTIF($I$2:$I$21,B15453)&gt;0,0,WEEKDAY(B15453,2)))</f>
        <v>4</v>
      </c>
      <c r="D15453" s="74">
        <f t="shared" si="2"/>
        <v>23</v>
      </c>
      <c r="E15453" s="12">
        <f>IFERROR(VLOOKUP(A15453,'IDAR Meter Data'!$A:$B,2,1),"")</f>
        <v>103</v>
      </c>
      <c r="F15453" s="75">
        <f>IF(CECCZ="CZ03",'Outside Temp'!B15453,IF(CECCZ="CZ04",'Outside Temp'!B15454,IF(CECCZ="CZ12",'Outside Temp'!B15455, IF(CECCZ="CZ13",'Outside Temp'!B15456))))</f>
        <v>61.18333333</v>
      </c>
      <c r="G15453" s="12">
        <f t="shared" si="3"/>
        <v>1</v>
      </c>
    </row>
    <row r="15454" ht="15.75" customHeight="1">
      <c r="A15454" s="13">
        <v>42286.0</v>
      </c>
      <c r="B15454" s="73">
        <f t="shared" si="1"/>
        <v>42286</v>
      </c>
      <c r="C15454" s="74">
        <f>IF(NewCustomer="Yes", IF(COUNTIF($I$2:$I$11,B15454)&gt;0,0,WEEKDAY(B15454,2)),IF(COUNTIF($I$2:$I$21,B15454)&gt;0,0,WEEKDAY(B15454,2)))</f>
        <v>5</v>
      </c>
      <c r="D15454" s="74">
        <f t="shared" si="2"/>
        <v>0</v>
      </c>
      <c r="E15454" s="12">
        <f>IFERROR(VLOOKUP(A15454,'IDAR Meter Data'!$A:$B,2,1),"")</f>
        <v>106</v>
      </c>
      <c r="F15454" s="75">
        <f>IF(CECCZ="CZ03",'Outside Temp'!B15454,IF(CECCZ="CZ04",'Outside Temp'!B15455,IF(CECCZ="CZ12",'Outside Temp'!B15456, IF(CECCZ="CZ13",'Outside Temp'!B15457))))</f>
        <v>60.93333333</v>
      </c>
      <c r="G15454" s="12">
        <f t="shared" si="3"/>
        <v>1</v>
      </c>
    </row>
    <row r="15455" ht="15.75" customHeight="1">
      <c r="A15455" s="13">
        <v>42286.010416666664</v>
      </c>
      <c r="B15455" s="73">
        <f t="shared" si="1"/>
        <v>42286</v>
      </c>
      <c r="C15455" s="74">
        <f>IF(NewCustomer="Yes", IF(COUNTIF($I$2:$I$11,B15455)&gt;0,0,WEEKDAY(B15455,2)),IF(COUNTIF($I$2:$I$21,B15455)&gt;0,0,WEEKDAY(B15455,2)))</f>
        <v>5</v>
      </c>
      <c r="D15455" s="74">
        <f t="shared" si="2"/>
        <v>0</v>
      </c>
      <c r="E15455" s="12">
        <f>IFERROR(VLOOKUP(A15455,'IDAR Meter Data'!$A:$B,2,1),"")</f>
        <v>101</v>
      </c>
      <c r="F15455" s="75">
        <f>IF(CECCZ="CZ03",'Outside Temp'!B15455,IF(CECCZ="CZ04",'Outside Temp'!B15456,IF(CECCZ="CZ12",'Outside Temp'!B15457, IF(CECCZ="CZ13",'Outside Temp'!B15458))))</f>
        <v>60.68333333</v>
      </c>
      <c r="G15455" s="12">
        <f t="shared" si="3"/>
        <v>1</v>
      </c>
    </row>
    <row r="15456" ht="15.75" customHeight="1">
      <c r="A15456" s="13">
        <v>42286.020833333336</v>
      </c>
      <c r="B15456" s="73">
        <f t="shared" si="1"/>
        <v>42286</v>
      </c>
      <c r="C15456" s="74">
        <f>IF(NewCustomer="Yes", IF(COUNTIF($I$2:$I$11,B15456)&gt;0,0,WEEKDAY(B15456,2)),IF(COUNTIF($I$2:$I$21,B15456)&gt;0,0,WEEKDAY(B15456,2)))</f>
        <v>5</v>
      </c>
      <c r="D15456" s="74">
        <f t="shared" si="2"/>
        <v>0</v>
      </c>
      <c r="E15456" s="12">
        <f>IFERROR(VLOOKUP(A15456,'IDAR Meter Data'!$A:$B,2,1),"")</f>
        <v>102</v>
      </c>
      <c r="F15456" s="75">
        <f>IF(CECCZ="CZ03",'Outside Temp'!B15456,IF(CECCZ="CZ04",'Outside Temp'!B15457,IF(CECCZ="CZ12",'Outside Temp'!B15458, IF(CECCZ="CZ13",'Outside Temp'!B15459))))</f>
        <v>60.43333333</v>
      </c>
      <c r="G15456" s="12">
        <f t="shared" si="3"/>
        <v>1</v>
      </c>
    </row>
    <row r="15457" ht="15.75" customHeight="1">
      <c r="A15457" s="13">
        <v>42286.03125</v>
      </c>
      <c r="B15457" s="73">
        <f t="shared" si="1"/>
        <v>42286</v>
      </c>
      <c r="C15457" s="74">
        <f>IF(NewCustomer="Yes", IF(COUNTIF($I$2:$I$11,B15457)&gt;0,0,WEEKDAY(B15457,2)),IF(COUNTIF($I$2:$I$21,B15457)&gt;0,0,WEEKDAY(B15457,2)))</f>
        <v>5</v>
      </c>
      <c r="D15457" s="74">
        <f t="shared" si="2"/>
        <v>0</v>
      </c>
      <c r="E15457" s="12">
        <f>IFERROR(VLOOKUP(A15457,'IDAR Meter Data'!$A:$B,2,1),"")</f>
        <v>107</v>
      </c>
      <c r="F15457" s="75">
        <f>IF(CECCZ="CZ03",'Outside Temp'!B15457,IF(CECCZ="CZ04",'Outside Temp'!B15458,IF(CECCZ="CZ12",'Outside Temp'!B15459, IF(CECCZ="CZ13",'Outside Temp'!B15460))))</f>
        <v>60.18333333</v>
      </c>
      <c r="G15457" s="12">
        <f t="shared" si="3"/>
        <v>1</v>
      </c>
    </row>
    <row r="15458" ht="15.75" customHeight="1">
      <c r="A15458" s="13">
        <v>42286.041666666664</v>
      </c>
      <c r="B15458" s="73">
        <f t="shared" si="1"/>
        <v>42286</v>
      </c>
      <c r="C15458" s="74">
        <f>IF(NewCustomer="Yes", IF(COUNTIF($I$2:$I$11,B15458)&gt;0,0,WEEKDAY(B15458,2)),IF(COUNTIF($I$2:$I$21,B15458)&gt;0,0,WEEKDAY(B15458,2)))</f>
        <v>5</v>
      </c>
      <c r="D15458" s="74">
        <f t="shared" si="2"/>
        <v>1</v>
      </c>
      <c r="E15458" s="12">
        <f>IFERROR(VLOOKUP(A15458,'IDAR Meter Data'!$A:$B,2,1),"")</f>
        <v>104</v>
      </c>
      <c r="F15458" s="75">
        <f>IF(CECCZ="CZ03",'Outside Temp'!B15458,IF(CECCZ="CZ04",'Outside Temp'!B15459,IF(CECCZ="CZ12",'Outside Temp'!B15460, IF(CECCZ="CZ13",'Outside Temp'!B15461))))</f>
        <v>59.93333333</v>
      </c>
      <c r="G15458" s="12">
        <f t="shared" si="3"/>
        <v>1</v>
      </c>
    </row>
    <row r="15459" ht="15.75" customHeight="1">
      <c r="A15459" s="13">
        <v>42286.052083333336</v>
      </c>
      <c r="B15459" s="73">
        <f t="shared" si="1"/>
        <v>42286</v>
      </c>
      <c r="C15459" s="74">
        <f>IF(NewCustomer="Yes", IF(COUNTIF($I$2:$I$11,B15459)&gt;0,0,WEEKDAY(B15459,2)),IF(COUNTIF($I$2:$I$21,B15459)&gt;0,0,WEEKDAY(B15459,2)))</f>
        <v>5</v>
      </c>
      <c r="D15459" s="74">
        <f t="shared" si="2"/>
        <v>1</v>
      </c>
      <c r="E15459" s="12">
        <f>IFERROR(VLOOKUP(A15459,'IDAR Meter Data'!$A:$B,2,1),"")</f>
        <v>103</v>
      </c>
      <c r="F15459" s="75">
        <f>IF(CECCZ="CZ03",'Outside Temp'!B15459,IF(CECCZ="CZ04",'Outside Temp'!B15460,IF(CECCZ="CZ12",'Outside Temp'!B15461, IF(CECCZ="CZ13",'Outside Temp'!B15462))))</f>
        <v>59.68333333</v>
      </c>
      <c r="G15459" s="12">
        <f t="shared" si="3"/>
        <v>1</v>
      </c>
    </row>
    <row r="15460" ht="15.75" customHeight="1">
      <c r="A15460" s="13">
        <v>42286.0625</v>
      </c>
      <c r="B15460" s="73">
        <f t="shared" si="1"/>
        <v>42286</v>
      </c>
      <c r="C15460" s="74">
        <f>IF(NewCustomer="Yes", IF(COUNTIF($I$2:$I$11,B15460)&gt;0,0,WEEKDAY(B15460,2)),IF(COUNTIF($I$2:$I$21,B15460)&gt;0,0,WEEKDAY(B15460,2)))</f>
        <v>5</v>
      </c>
      <c r="D15460" s="74">
        <f t="shared" si="2"/>
        <v>1</v>
      </c>
      <c r="E15460" s="12">
        <f>IFERROR(VLOOKUP(A15460,'IDAR Meter Data'!$A:$B,2,1),"")</f>
        <v>106</v>
      </c>
      <c r="F15460" s="75">
        <f>IF(CECCZ="CZ03",'Outside Temp'!B15460,IF(CECCZ="CZ04",'Outside Temp'!B15461,IF(CECCZ="CZ12",'Outside Temp'!B15462, IF(CECCZ="CZ13",'Outside Temp'!B15463))))</f>
        <v>59.43333333</v>
      </c>
      <c r="G15460" s="12">
        <f t="shared" si="3"/>
        <v>1</v>
      </c>
    </row>
    <row r="15461" ht="15.75" customHeight="1">
      <c r="A15461" s="13">
        <v>42286.072916666664</v>
      </c>
      <c r="B15461" s="73">
        <f t="shared" si="1"/>
        <v>42286</v>
      </c>
      <c r="C15461" s="74">
        <f>IF(NewCustomer="Yes", IF(COUNTIF($I$2:$I$11,B15461)&gt;0,0,WEEKDAY(B15461,2)),IF(COUNTIF($I$2:$I$21,B15461)&gt;0,0,WEEKDAY(B15461,2)))</f>
        <v>5</v>
      </c>
      <c r="D15461" s="74">
        <f t="shared" si="2"/>
        <v>1</v>
      </c>
      <c r="E15461" s="12">
        <f>IFERROR(VLOOKUP(A15461,'IDAR Meter Data'!$A:$B,2,1),"")</f>
        <v>113</v>
      </c>
      <c r="F15461" s="75">
        <f>IF(CECCZ="CZ03",'Outside Temp'!B15461,IF(CECCZ="CZ04",'Outside Temp'!B15462,IF(CECCZ="CZ12",'Outside Temp'!B15463, IF(CECCZ="CZ13",'Outside Temp'!B15464))))</f>
        <v>59.18333333</v>
      </c>
      <c r="G15461" s="12">
        <f t="shared" si="3"/>
        <v>1</v>
      </c>
    </row>
    <row r="15462" ht="15.75" customHeight="1">
      <c r="A15462" s="13">
        <v>42286.083333333336</v>
      </c>
      <c r="B15462" s="73">
        <f t="shared" si="1"/>
        <v>42286</v>
      </c>
      <c r="C15462" s="74">
        <f>IF(NewCustomer="Yes", IF(COUNTIF($I$2:$I$11,B15462)&gt;0,0,WEEKDAY(B15462,2)),IF(COUNTIF($I$2:$I$21,B15462)&gt;0,0,WEEKDAY(B15462,2)))</f>
        <v>5</v>
      </c>
      <c r="D15462" s="74">
        <f t="shared" si="2"/>
        <v>2</v>
      </c>
      <c r="E15462" s="12">
        <f>IFERROR(VLOOKUP(A15462,'IDAR Meter Data'!$A:$B,2,1),"")</f>
        <v>102</v>
      </c>
      <c r="F15462" s="75">
        <f>IF(CECCZ="CZ03",'Outside Temp'!B15462,IF(CECCZ="CZ04",'Outside Temp'!B15463,IF(CECCZ="CZ12",'Outside Temp'!B15464, IF(CECCZ="CZ13",'Outside Temp'!B15465))))</f>
        <v>58.86666667</v>
      </c>
      <c r="G15462" s="12">
        <f t="shared" si="3"/>
        <v>1</v>
      </c>
    </row>
    <row r="15463" ht="15.75" customHeight="1">
      <c r="A15463" s="13">
        <v>42286.09375</v>
      </c>
      <c r="B15463" s="73">
        <f t="shared" si="1"/>
        <v>42286</v>
      </c>
      <c r="C15463" s="74">
        <f>IF(NewCustomer="Yes", IF(COUNTIF($I$2:$I$11,B15463)&gt;0,0,WEEKDAY(B15463,2)),IF(COUNTIF($I$2:$I$21,B15463)&gt;0,0,WEEKDAY(B15463,2)))</f>
        <v>5</v>
      </c>
      <c r="D15463" s="74">
        <f t="shared" si="2"/>
        <v>2</v>
      </c>
      <c r="E15463" s="12">
        <f>IFERROR(VLOOKUP(A15463,'IDAR Meter Data'!$A:$B,2,1),"")</f>
        <v>106</v>
      </c>
      <c r="F15463" s="75">
        <f>IF(CECCZ="CZ03",'Outside Temp'!B15463,IF(CECCZ="CZ04",'Outside Temp'!B15464,IF(CECCZ="CZ12",'Outside Temp'!B15465, IF(CECCZ="CZ13",'Outside Temp'!B15466))))</f>
        <v>58.36666667</v>
      </c>
      <c r="G15463" s="12">
        <f t="shared" si="3"/>
        <v>1</v>
      </c>
    </row>
    <row r="15464" ht="15.75" customHeight="1">
      <c r="A15464" s="13">
        <v>42286.104166666664</v>
      </c>
      <c r="B15464" s="73">
        <f t="shared" si="1"/>
        <v>42286</v>
      </c>
      <c r="C15464" s="74">
        <f>IF(NewCustomer="Yes", IF(COUNTIF($I$2:$I$11,B15464)&gt;0,0,WEEKDAY(B15464,2)),IF(COUNTIF($I$2:$I$21,B15464)&gt;0,0,WEEKDAY(B15464,2)))</f>
        <v>5</v>
      </c>
      <c r="D15464" s="74">
        <f t="shared" si="2"/>
        <v>2</v>
      </c>
      <c r="E15464" s="12">
        <f>IFERROR(VLOOKUP(A15464,'IDAR Meter Data'!$A:$B,2,1),"")</f>
        <v>99</v>
      </c>
      <c r="F15464" s="75">
        <f>IF(CECCZ="CZ03",'Outside Temp'!B15464,IF(CECCZ="CZ04",'Outside Temp'!B15465,IF(CECCZ="CZ12",'Outside Temp'!B15466, IF(CECCZ="CZ13",'Outside Temp'!B15467))))</f>
        <v>57.86666667</v>
      </c>
      <c r="G15464" s="12">
        <f t="shared" si="3"/>
        <v>1</v>
      </c>
    </row>
    <row r="15465" ht="15.75" customHeight="1">
      <c r="A15465" s="13">
        <v>42286.114583333336</v>
      </c>
      <c r="B15465" s="73">
        <f t="shared" si="1"/>
        <v>42286</v>
      </c>
      <c r="C15465" s="74">
        <f>IF(NewCustomer="Yes", IF(COUNTIF($I$2:$I$11,B15465)&gt;0,0,WEEKDAY(B15465,2)),IF(COUNTIF($I$2:$I$21,B15465)&gt;0,0,WEEKDAY(B15465,2)))</f>
        <v>5</v>
      </c>
      <c r="D15465" s="74">
        <f t="shared" si="2"/>
        <v>2</v>
      </c>
      <c r="E15465" s="12">
        <f>IFERROR(VLOOKUP(A15465,'IDAR Meter Data'!$A:$B,2,1),"")</f>
        <v>103</v>
      </c>
      <c r="F15465" s="75">
        <f>IF(CECCZ="CZ03",'Outside Temp'!B15465,IF(CECCZ="CZ04",'Outside Temp'!B15466,IF(CECCZ="CZ12",'Outside Temp'!B15467, IF(CECCZ="CZ13",'Outside Temp'!B15468))))</f>
        <v>57.36666667</v>
      </c>
      <c r="G15465" s="12">
        <f t="shared" si="3"/>
        <v>1</v>
      </c>
    </row>
    <row r="15466" ht="15.75" customHeight="1">
      <c r="A15466" s="13">
        <v>42286.125</v>
      </c>
      <c r="B15466" s="73">
        <f t="shared" si="1"/>
        <v>42286</v>
      </c>
      <c r="C15466" s="74">
        <f>IF(NewCustomer="Yes", IF(COUNTIF($I$2:$I$11,B15466)&gt;0,0,WEEKDAY(B15466,2)),IF(COUNTIF($I$2:$I$21,B15466)&gt;0,0,WEEKDAY(B15466,2)))</f>
        <v>5</v>
      </c>
      <c r="D15466" s="74">
        <f t="shared" si="2"/>
        <v>3</v>
      </c>
      <c r="E15466" s="12">
        <f>IFERROR(VLOOKUP(A15466,'IDAR Meter Data'!$A:$B,2,1),"")</f>
        <v>111</v>
      </c>
      <c r="F15466" s="75">
        <f>IF(CECCZ="CZ03",'Outside Temp'!B15466,IF(CECCZ="CZ04",'Outside Temp'!B15467,IF(CECCZ="CZ12",'Outside Temp'!B15468, IF(CECCZ="CZ13",'Outside Temp'!B15469))))</f>
        <v>57.06666667</v>
      </c>
      <c r="G15466" s="12">
        <f t="shared" si="3"/>
        <v>1</v>
      </c>
    </row>
    <row r="15467" ht="15.75" customHeight="1">
      <c r="A15467" s="13">
        <v>42286.135416666664</v>
      </c>
      <c r="B15467" s="73">
        <f t="shared" si="1"/>
        <v>42286</v>
      </c>
      <c r="C15467" s="74">
        <f>IF(NewCustomer="Yes", IF(COUNTIF($I$2:$I$11,B15467)&gt;0,0,WEEKDAY(B15467,2)),IF(COUNTIF($I$2:$I$21,B15467)&gt;0,0,WEEKDAY(B15467,2)))</f>
        <v>5</v>
      </c>
      <c r="D15467" s="74">
        <f t="shared" si="2"/>
        <v>3</v>
      </c>
      <c r="E15467" s="12">
        <f>IFERROR(VLOOKUP(A15467,'IDAR Meter Data'!$A:$B,2,1),"")</f>
        <v>102</v>
      </c>
      <c r="F15467" s="75">
        <f>IF(CECCZ="CZ03",'Outside Temp'!B15467,IF(CECCZ="CZ04",'Outside Temp'!B15468,IF(CECCZ="CZ12",'Outside Temp'!B15469, IF(CECCZ="CZ13",'Outside Temp'!B15470))))</f>
        <v>57.31666667</v>
      </c>
      <c r="G15467" s="12">
        <f t="shared" si="3"/>
        <v>1</v>
      </c>
    </row>
    <row r="15468" ht="15.75" customHeight="1">
      <c r="A15468" s="13">
        <v>42286.145833333336</v>
      </c>
      <c r="B15468" s="73">
        <f t="shared" si="1"/>
        <v>42286</v>
      </c>
      <c r="C15468" s="74">
        <f>IF(NewCustomer="Yes", IF(COUNTIF($I$2:$I$11,B15468)&gt;0,0,WEEKDAY(B15468,2)),IF(COUNTIF($I$2:$I$21,B15468)&gt;0,0,WEEKDAY(B15468,2)))</f>
        <v>5</v>
      </c>
      <c r="D15468" s="74">
        <f t="shared" si="2"/>
        <v>3</v>
      </c>
      <c r="E15468" s="12">
        <f>IFERROR(VLOOKUP(A15468,'IDAR Meter Data'!$A:$B,2,1),"")</f>
        <v>107</v>
      </c>
      <c r="F15468" s="75">
        <f>IF(CECCZ="CZ03",'Outside Temp'!B15468,IF(CECCZ="CZ04",'Outside Temp'!B15469,IF(CECCZ="CZ12",'Outside Temp'!B15470, IF(CECCZ="CZ13",'Outside Temp'!B15471))))</f>
        <v>57.56666667</v>
      </c>
      <c r="G15468" s="12">
        <f t="shared" si="3"/>
        <v>1</v>
      </c>
    </row>
    <row r="15469" ht="15.75" customHeight="1">
      <c r="A15469" s="13">
        <v>42286.15625</v>
      </c>
      <c r="B15469" s="73">
        <f t="shared" si="1"/>
        <v>42286</v>
      </c>
      <c r="C15469" s="74">
        <f>IF(NewCustomer="Yes", IF(COUNTIF($I$2:$I$11,B15469)&gt;0,0,WEEKDAY(B15469,2)),IF(COUNTIF($I$2:$I$21,B15469)&gt;0,0,WEEKDAY(B15469,2)))</f>
        <v>5</v>
      </c>
      <c r="D15469" s="74">
        <f t="shared" si="2"/>
        <v>3</v>
      </c>
      <c r="E15469" s="12">
        <f>IFERROR(VLOOKUP(A15469,'IDAR Meter Data'!$A:$B,2,1),"")</f>
        <v>104</v>
      </c>
      <c r="F15469" s="75">
        <f>IF(CECCZ="CZ03",'Outside Temp'!B15469,IF(CECCZ="CZ04",'Outside Temp'!B15470,IF(CECCZ="CZ12",'Outside Temp'!B15471, IF(CECCZ="CZ13",'Outside Temp'!B15472))))</f>
        <v>57.81666667</v>
      </c>
      <c r="G15469" s="12">
        <f t="shared" si="3"/>
        <v>1</v>
      </c>
    </row>
    <row r="15470" ht="15.75" customHeight="1">
      <c r="A15470" s="13">
        <v>42286.166666666664</v>
      </c>
      <c r="B15470" s="73">
        <f t="shared" si="1"/>
        <v>42286</v>
      </c>
      <c r="C15470" s="74">
        <f>IF(NewCustomer="Yes", IF(COUNTIF($I$2:$I$11,B15470)&gt;0,0,WEEKDAY(B15470,2)),IF(COUNTIF($I$2:$I$21,B15470)&gt;0,0,WEEKDAY(B15470,2)))</f>
        <v>5</v>
      </c>
      <c r="D15470" s="74">
        <f t="shared" si="2"/>
        <v>4</v>
      </c>
      <c r="E15470" s="12">
        <f>IFERROR(VLOOKUP(A15470,'IDAR Meter Data'!$A:$B,2,1),"")</f>
        <v>105</v>
      </c>
      <c r="F15470" s="75">
        <f>IF(CECCZ="CZ03",'Outside Temp'!B15470,IF(CECCZ="CZ04",'Outside Temp'!B15471,IF(CECCZ="CZ12",'Outside Temp'!B15472, IF(CECCZ="CZ13",'Outside Temp'!B15473))))</f>
        <v>57.93333333</v>
      </c>
      <c r="G15470" s="12">
        <f t="shared" si="3"/>
        <v>1</v>
      </c>
    </row>
    <row r="15471" ht="15.75" customHeight="1">
      <c r="A15471" s="13">
        <v>42286.177083333336</v>
      </c>
      <c r="B15471" s="73">
        <f t="shared" si="1"/>
        <v>42286</v>
      </c>
      <c r="C15471" s="74">
        <f>IF(NewCustomer="Yes", IF(COUNTIF($I$2:$I$11,B15471)&gt;0,0,WEEKDAY(B15471,2)),IF(COUNTIF($I$2:$I$21,B15471)&gt;0,0,WEEKDAY(B15471,2)))</f>
        <v>5</v>
      </c>
      <c r="D15471" s="74">
        <f t="shared" si="2"/>
        <v>4</v>
      </c>
      <c r="E15471" s="12">
        <f>IFERROR(VLOOKUP(A15471,'IDAR Meter Data'!$A:$B,2,1),"")</f>
        <v>107</v>
      </c>
      <c r="F15471" s="75">
        <f>IF(CECCZ="CZ03",'Outside Temp'!B15471,IF(CECCZ="CZ04",'Outside Temp'!B15472,IF(CECCZ="CZ12",'Outside Temp'!B15473, IF(CECCZ="CZ13",'Outside Temp'!B15474))))</f>
        <v>57.68333333</v>
      </c>
      <c r="G15471" s="12">
        <f t="shared" si="3"/>
        <v>1</v>
      </c>
    </row>
    <row r="15472" ht="15.75" customHeight="1">
      <c r="A15472" s="13">
        <v>42286.1875</v>
      </c>
      <c r="B15472" s="73">
        <f t="shared" si="1"/>
        <v>42286</v>
      </c>
      <c r="C15472" s="74">
        <f>IF(NewCustomer="Yes", IF(COUNTIF($I$2:$I$11,B15472)&gt;0,0,WEEKDAY(B15472,2)),IF(COUNTIF($I$2:$I$21,B15472)&gt;0,0,WEEKDAY(B15472,2)))</f>
        <v>5</v>
      </c>
      <c r="D15472" s="74">
        <f t="shared" si="2"/>
        <v>4</v>
      </c>
      <c r="E15472" s="12">
        <f>IFERROR(VLOOKUP(A15472,'IDAR Meter Data'!$A:$B,2,1),"")</f>
        <v>103</v>
      </c>
      <c r="F15472" s="75">
        <f>IF(CECCZ="CZ03",'Outside Temp'!B15472,IF(CECCZ="CZ04",'Outside Temp'!B15473,IF(CECCZ="CZ12",'Outside Temp'!B15474, IF(CECCZ="CZ13",'Outside Temp'!B15475))))</f>
        <v>57.43333333</v>
      </c>
      <c r="G15472" s="12">
        <f t="shared" si="3"/>
        <v>1</v>
      </c>
    </row>
    <row r="15473" ht="15.75" customHeight="1">
      <c r="A15473" s="13">
        <v>42286.197916666664</v>
      </c>
      <c r="B15473" s="73">
        <f t="shared" si="1"/>
        <v>42286</v>
      </c>
      <c r="C15473" s="74">
        <f>IF(NewCustomer="Yes", IF(COUNTIF($I$2:$I$11,B15473)&gt;0,0,WEEKDAY(B15473,2)),IF(COUNTIF($I$2:$I$21,B15473)&gt;0,0,WEEKDAY(B15473,2)))</f>
        <v>5</v>
      </c>
      <c r="D15473" s="74">
        <f t="shared" si="2"/>
        <v>4</v>
      </c>
      <c r="E15473" s="12">
        <f>IFERROR(VLOOKUP(A15473,'IDAR Meter Data'!$A:$B,2,1),"")</f>
        <v>100</v>
      </c>
      <c r="F15473" s="75">
        <f>IF(CECCZ="CZ03",'Outside Temp'!B15473,IF(CECCZ="CZ04",'Outside Temp'!B15474,IF(CECCZ="CZ12",'Outside Temp'!B15475, IF(CECCZ="CZ13",'Outside Temp'!B15476))))</f>
        <v>57.18333333</v>
      </c>
      <c r="G15473" s="12">
        <f t="shared" si="3"/>
        <v>1</v>
      </c>
    </row>
    <row r="15474" ht="15.75" customHeight="1">
      <c r="A15474" s="13">
        <v>42286.208333333336</v>
      </c>
      <c r="B15474" s="73">
        <f t="shared" si="1"/>
        <v>42286</v>
      </c>
      <c r="C15474" s="74">
        <f>IF(NewCustomer="Yes", IF(COUNTIF($I$2:$I$11,B15474)&gt;0,0,WEEKDAY(B15474,2)),IF(COUNTIF($I$2:$I$21,B15474)&gt;0,0,WEEKDAY(B15474,2)))</f>
        <v>5</v>
      </c>
      <c r="D15474" s="74">
        <f t="shared" si="2"/>
        <v>5</v>
      </c>
      <c r="E15474" s="12">
        <f>IFERROR(VLOOKUP(A15474,'IDAR Meter Data'!$A:$B,2,1),"")</f>
        <v>104</v>
      </c>
      <c r="F15474" s="75">
        <f>IF(CECCZ="CZ03",'Outside Temp'!B15474,IF(CECCZ="CZ04",'Outside Temp'!B15475,IF(CECCZ="CZ12",'Outside Temp'!B15476, IF(CECCZ="CZ13",'Outside Temp'!B15477))))</f>
        <v>57</v>
      </c>
      <c r="G15474" s="12">
        <f t="shared" si="3"/>
        <v>1</v>
      </c>
    </row>
    <row r="15475" ht="15.75" customHeight="1">
      <c r="A15475" s="13">
        <v>42286.21875</v>
      </c>
      <c r="B15475" s="73">
        <f t="shared" si="1"/>
        <v>42286</v>
      </c>
      <c r="C15475" s="74">
        <f>IF(NewCustomer="Yes", IF(COUNTIF($I$2:$I$11,B15475)&gt;0,0,WEEKDAY(B15475,2)),IF(COUNTIF($I$2:$I$21,B15475)&gt;0,0,WEEKDAY(B15475,2)))</f>
        <v>5</v>
      </c>
      <c r="D15475" s="74">
        <f t="shared" si="2"/>
        <v>5</v>
      </c>
      <c r="E15475" s="12">
        <f>IFERROR(VLOOKUP(A15475,'IDAR Meter Data'!$A:$B,2,1),"")</f>
        <v>100</v>
      </c>
      <c r="F15475" s="75">
        <f>IF(CECCZ="CZ03",'Outside Temp'!B15475,IF(CECCZ="CZ04",'Outside Temp'!B15476,IF(CECCZ="CZ12",'Outside Temp'!B15477, IF(CECCZ="CZ13",'Outside Temp'!B15478))))</f>
        <v>57</v>
      </c>
      <c r="G15475" s="12">
        <f t="shared" si="3"/>
        <v>1</v>
      </c>
    </row>
    <row r="15476" ht="15.75" customHeight="1">
      <c r="A15476" s="13">
        <v>42286.229166666664</v>
      </c>
      <c r="B15476" s="73">
        <f t="shared" si="1"/>
        <v>42286</v>
      </c>
      <c r="C15476" s="74">
        <f>IF(NewCustomer="Yes", IF(COUNTIF($I$2:$I$11,B15476)&gt;0,0,WEEKDAY(B15476,2)),IF(COUNTIF($I$2:$I$21,B15476)&gt;0,0,WEEKDAY(B15476,2)))</f>
        <v>5</v>
      </c>
      <c r="D15476" s="74">
        <f t="shared" si="2"/>
        <v>5</v>
      </c>
      <c r="E15476" s="12">
        <f>IFERROR(VLOOKUP(A15476,'IDAR Meter Data'!$A:$B,2,1),"")</f>
        <v>106</v>
      </c>
      <c r="F15476" s="75">
        <f>IF(CECCZ="CZ03",'Outside Temp'!B15476,IF(CECCZ="CZ04",'Outside Temp'!B15477,IF(CECCZ="CZ12",'Outside Temp'!B15478, IF(CECCZ="CZ13",'Outside Temp'!B15479))))</f>
        <v>57</v>
      </c>
      <c r="G15476" s="12">
        <f t="shared" si="3"/>
        <v>1</v>
      </c>
    </row>
    <row r="15477" ht="15.75" customHeight="1">
      <c r="A15477" s="13">
        <v>42286.239583333336</v>
      </c>
      <c r="B15477" s="73">
        <f t="shared" si="1"/>
        <v>42286</v>
      </c>
      <c r="C15477" s="74">
        <f>IF(NewCustomer="Yes", IF(COUNTIF($I$2:$I$11,B15477)&gt;0,0,WEEKDAY(B15477,2)),IF(COUNTIF($I$2:$I$21,B15477)&gt;0,0,WEEKDAY(B15477,2)))</f>
        <v>5</v>
      </c>
      <c r="D15477" s="74">
        <f t="shared" si="2"/>
        <v>5</v>
      </c>
      <c r="E15477" s="12">
        <f>IFERROR(VLOOKUP(A15477,'IDAR Meter Data'!$A:$B,2,1),"")</f>
        <v>103</v>
      </c>
      <c r="F15477" s="75">
        <f>IF(CECCZ="CZ03",'Outside Temp'!B15477,IF(CECCZ="CZ04",'Outside Temp'!B15478,IF(CECCZ="CZ12",'Outside Temp'!B15479, IF(CECCZ="CZ13",'Outside Temp'!B15480))))</f>
        <v>57</v>
      </c>
      <c r="G15477" s="12">
        <f t="shared" si="3"/>
        <v>1</v>
      </c>
    </row>
    <row r="15478" ht="15.75" customHeight="1">
      <c r="A15478" s="13">
        <v>42286.25</v>
      </c>
      <c r="B15478" s="73">
        <f t="shared" si="1"/>
        <v>42286</v>
      </c>
      <c r="C15478" s="74">
        <f>IF(NewCustomer="Yes", IF(COUNTIF($I$2:$I$11,B15478)&gt;0,0,WEEKDAY(B15478,2)),IF(COUNTIF($I$2:$I$21,B15478)&gt;0,0,WEEKDAY(B15478,2)))</f>
        <v>5</v>
      </c>
      <c r="D15478" s="74">
        <f t="shared" si="2"/>
        <v>6</v>
      </c>
      <c r="E15478" s="12">
        <f>IFERROR(VLOOKUP(A15478,'IDAR Meter Data'!$A:$B,2,1),"")</f>
        <v>108</v>
      </c>
      <c r="F15478" s="75">
        <f>IF(CECCZ="CZ03",'Outside Temp'!B15478,IF(CECCZ="CZ04",'Outside Temp'!B15479,IF(CECCZ="CZ12",'Outside Temp'!B15480, IF(CECCZ="CZ13",'Outside Temp'!B15481))))</f>
        <v>57.26666667</v>
      </c>
      <c r="G15478" s="12">
        <f t="shared" si="3"/>
        <v>1</v>
      </c>
    </row>
    <row r="15479" ht="15.75" customHeight="1">
      <c r="A15479" s="13">
        <v>42286.260416666664</v>
      </c>
      <c r="B15479" s="73">
        <f t="shared" si="1"/>
        <v>42286</v>
      </c>
      <c r="C15479" s="74">
        <f>IF(NewCustomer="Yes", IF(COUNTIF($I$2:$I$11,B15479)&gt;0,0,WEEKDAY(B15479,2)),IF(COUNTIF($I$2:$I$21,B15479)&gt;0,0,WEEKDAY(B15479,2)))</f>
        <v>5</v>
      </c>
      <c r="D15479" s="74">
        <f t="shared" si="2"/>
        <v>6</v>
      </c>
      <c r="E15479" s="12">
        <f>IFERROR(VLOOKUP(A15479,'IDAR Meter Data'!$A:$B,2,1),"")</f>
        <v>107</v>
      </c>
      <c r="F15479" s="75">
        <f>IF(CECCZ="CZ03",'Outside Temp'!B15479,IF(CECCZ="CZ04",'Outside Temp'!B15480,IF(CECCZ="CZ12",'Outside Temp'!B15481, IF(CECCZ="CZ13",'Outside Temp'!B15482))))</f>
        <v>58.26666667</v>
      </c>
      <c r="G15479" s="12">
        <f t="shared" si="3"/>
        <v>1</v>
      </c>
    </row>
    <row r="15480" ht="15.75" customHeight="1">
      <c r="A15480" s="13">
        <v>42286.270833333336</v>
      </c>
      <c r="B15480" s="73">
        <f t="shared" si="1"/>
        <v>42286</v>
      </c>
      <c r="C15480" s="74">
        <f>IF(NewCustomer="Yes", IF(COUNTIF($I$2:$I$11,B15480)&gt;0,0,WEEKDAY(B15480,2)),IF(COUNTIF($I$2:$I$21,B15480)&gt;0,0,WEEKDAY(B15480,2)))</f>
        <v>5</v>
      </c>
      <c r="D15480" s="74">
        <f t="shared" si="2"/>
        <v>6</v>
      </c>
      <c r="E15480" s="12">
        <f>IFERROR(VLOOKUP(A15480,'IDAR Meter Data'!$A:$B,2,1),"")</f>
        <v>106</v>
      </c>
      <c r="F15480" s="75">
        <f>IF(CECCZ="CZ03",'Outside Temp'!B15480,IF(CECCZ="CZ04",'Outside Temp'!B15481,IF(CECCZ="CZ12",'Outside Temp'!B15482, IF(CECCZ="CZ13",'Outside Temp'!B15483))))</f>
        <v>59.26666667</v>
      </c>
      <c r="G15480" s="12">
        <f t="shared" si="3"/>
        <v>1</v>
      </c>
    </row>
    <row r="15481" ht="15.75" customHeight="1">
      <c r="A15481" s="13">
        <v>42286.28125</v>
      </c>
      <c r="B15481" s="73">
        <f t="shared" si="1"/>
        <v>42286</v>
      </c>
      <c r="C15481" s="74">
        <f>IF(NewCustomer="Yes", IF(COUNTIF($I$2:$I$11,B15481)&gt;0,0,WEEKDAY(B15481,2)),IF(COUNTIF($I$2:$I$21,B15481)&gt;0,0,WEEKDAY(B15481,2)))</f>
        <v>5</v>
      </c>
      <c r="D15481" s="74">
        <f t="shared" si="2"/>
        <v>6</v>
      </c>
      <c r="E15481" s="12">
        <f>IFERROR(VLOOKUP(A15481,'IDAR Meter Data'!$A:$B,2,1),"")</f>
        <v>115</v>
      </c>
      <c r="F15481" s="75">
        <f>IF(CECCZ="CZ03",'Outside Temp'!B15481,IF(CECCZ="CZ04",'Outside Temp'!B15482,IF(CECCZ="CZ12",'Outside Temp'!B15483, IF(CECCZ="CZ13",'Outside Temp'!B15484))))</f>
        <v>60.26666667</v>
      </c>
      <c r="G15481" s="12">
        <f t="shared" si="3"/>
        <v>1</v>
      </c>
    </row>
    <row r="15482" ht="15.75" customHeight="1">
      <c r="A15482" s="13">
        <v>42286.291666666664</v>
      </c>
      <c r="B15482" s="73">
        <f t="shared" si="1"/>
        <v>42286</v>
      </c>
      <c r="C15482" s="74">
        <f>IF(NewCustomer="Yes", IF(COUNTIF($I$2:$I$11,B15482)&gt;0,0,WEEKDAY(B15482,2)),IF(COUNTIF($I$2:$I$21,B15482)&gt;0,0,WEEKDAY(B15482,2)))</f>
        <v>5</v>
      </c>
      <c r="D15482" s="74">
        <f t="shared" si="2"/>
        <v>7</v>
      </c>
      <c r="E15482" s="12">
        <f>IFERROR(VLOOKUP(A15482,'IDAR Meter Data'!$A:$B,2,1),"")</f>
        <v>112</v>
      </c>
      <c r="F15482" s="75">
        <f>IF(CECCZ="CZ03",'Outside Temp'!B15482,IF(CECCZ="CZ04",'Outside Temp'!B15483,IF(CECCZ="CZ12",'Outside Temp'!B15484, IF(CECCZ="CZ13",'Outside Temp'!B15485))))</f>
        <v>61.06666667</v>
      </c>
      <c r="G15482" s="12">
        <f t="shared" si="3"/>
        <v>1</v>
      </c>
    </row>
    <row r="15483" ht="15.75" customHeight="1">
      <c r="A15483" s="13">
        <v>42286.302083333336</v>
      </c>
      <c r="B15483" s="73">
        <f t="shared" si="1"/>
        <v>42286</v>
      </c>
      <c r="C15483" s="74">
        <f>IF(NewCustomer="Yes", IF(COUNTIF($I$2:$I$11,B15483)&gt;0,0,WEEKDAY(B15483,2)),IF(COUNTIF($I$2:$I$21,B15483)&gt;0,0,WEEKDAY(B15483,2)))</f>
        <v>5</v>
      </c>
      <c r="D15483" s="74">
        <f t="shared" si="2"/>
        <v>7</v>
      </c>
      <c r="E15483" s="12">
        <f>IFERROR(VLOOKUP(A15483,'IDAR Meter Data'!$A:$B,2,1),"")</f>
        <v>187</v>
      </c>
      <c r="F15483" s="75">
        <f>IF(CECCZ="CZ03",'Outside Temp'!B15483,IF(CECCZ="CZ04",'Outside Temp'!B15484,IF(CECCZ="CZ12",'Outside Temp'!B15485, IF(CECCZ="CZ13",'Outside Temp'!B15486))))</f>
        <v>61.31666667</v>
      </c>
      <c r="G15483" s="12">
        <f t="shared" si="3"/>
        <v>1</v>
      </c>
    </row>
    <row r="15484" ht="15.75" customHeight="1">
      <c r="A15484" s="13">
        <v>42286.3125</v>
      </c>
      <c r="B15484" s="73">
        <f t="shared" si="1"/>
        <v>42286</v>
      </c>
      <c r="C15484" s="74">
        <f>IF(NewCustomer="Yes", IF(COUNTIF($I$2:$I$11,B15484)&gt;0,0,WEEKDAY(B15484,2)),IF(COUNTIF($I$2:$I$21,B15484)&gt;0,0,WEEKDAY(B15484,2)))</f>
        <v>5</v>
      </c>
      <c r="D15484" s="74">
        <f t="shared" si="2"/>
        <v>7</v>
      </c>
      <c r="E15484" s="12">
        <f>IFERROR(VLOOKUP(A15484,'IDAR Meter Data'!$A:$B,2,1),"")</f>
        <v>174</v>
      </c>
      <c r="F15484" s="75">
        <f>IF(CECCZ="CZ03",'Outside Temp'!B15484,IF(CECCZ="CZ04",'Outside Temp'!B15485,IF(CECCZ="CZ12",'Outside Temp'!B15486, IF(CECCZ="CZ13",'Outside Temp'!B15487))))</f>
        <v>61.56666667</v>
      </c>
      <c r="G15484" s="12">
        <f t="shared" si="3"/>
        <v>1</v>
      </c>
    </row>
    <row r="15485" ht="15.75" customHeight="1">
      <c r="A15485" s="13">
        <v>42286.322916666664</v>
      </c>
      <c r="B15485" s="73">
        <f t="shared" si="1"/>
        <v>42286</v>
      </c>
      <c r="C15485" s="74">
        <f>IF(NewCustomer="Yes", IF(COUNTIF($I$2:$I$11,B15485)&gt;0,0,WEEKDAY(B15485,2)),IF(COUNTIF($I$2:$I$21,B15485)&gt;0,0,WEEKDAY(B15485,2)))</f>
        <v>5</v>
      </c>
      <c r="D15485" s="74">
        <f t="shared" si="2"/>
        <v>7</v>
      </c>
      <c r="E15485" s="12">
        <f>IFERROR(VLOOKUP(A15485,'IDAR Meter Data'!$A:$B,2,1),"")</f>
        <v>164</v>
      </c>
      <c r="F15485" s="75">
        <f>IF(CECCZ="CZ03",'Outside Temp'!B15485,IF(CECCZ="CZ04",'Outside Temp'!B15486,IF(CECCZ="CZ12",'Outside Temp'!B15487, IF(CECCZ="CZ13",'Outside Temp'!B15488))))</f>
        <v>61.81666667</v>
      </c>
      <c r="G15485" s="12">
        <f t="shared" si="3"/>
        <v>1</v>
      </c>
    </row>
    <row r="15486" ht="15.75" customHeight="1">
      <c r="A15486" s="13">
        <v>42286.333333333336</v>
      </c>
      <c r="B15486" s="73">
        <f t="shared" si="1"/>
        <v>42286</v>
      </c>
      <c r="C15486" s="74">
        <f>IF(NewCustomer="Yes", IF(COUNTIF($I$2:$I$11,B15486)&gt;0,0,WEEKDAY(B15486,2)),IF(COUNTIF($I$2:$I$21,B15486)&gt;0,0,WEEKDAY(B15486,2)))</f>
        <v>5</v>
      </c>
      <c r="D15486" s="74">
        <f t="shared" si="2"/>
        <v>8</v>
      </c>
      <c r="E15486" s="12">
        <f>IFERROR(VLOOKUP(A15486,'IDAR Meter Data'!$A:$B,2,1),"")</f>
        <v>168</v>
      </c>
      <c r="F15486" s="75">
        <f>IF(CECCZ="CZ03",'Outside Temp'!B15486,IF(CECCZ="CZ04",'Outside Temp'!B15487,IF(CECCZ="CZ12",'Outside Temp'!B15488, IF(CECCZ="CZ13",'Outside Temp'!B15489))))</f>
        <v>62.26666667</v>
      </c>
      <c r="G15486" s="12">
        <f t="shared" si="3"/>
        <v>1</v>
      </c>
    </row>
    <row r="15487" ht="15.75" customHeight="1">
      <c r="A15487" s="13">
        <v>42286.34375</v>
      </c>
      <c r="B15487" s="73">
        <f t="shared" si="1"/>
        <v>42286</v>
      </c>
      <c r="C15487" s="74">
        <f>IF(NewCustomer="Yes", IF(COUNTIF($I$2:$I$11,B15487)&gt;0,0,WEEKDAY(B15487,2)),IF(COUNTIF($I$2:$I$21,B15487)&gt;0,0,WEEKDAY(B15487,2)))</f>
        <v>5</v>
      </c>
      <c r="D15487" s="74">
        <f t="shared" si="2"/>
        <v>8</v>
      </c>
      <c r="E15487" s="12">
        <f>IFERROR(VLOOKUP(A15487,'IDAR Meter Data'!$A:$B,2,1),"")</f>
        <v>156</v>
      </c>
      <c r="F15487" s="75">
        <f>IF(CECCZ="CZ03",'Outside Temp'!B15487,IF(CECCZ="CZ04",'Outside Temp'!B15488,IF(CECCZ="CZ12",'Outside Temp'!B15489, IF(CECCZ="CZ13",'Outside Temp'!B15490))))</f>
        <v>63.26666667</v>
      </c>
      <c r="G15487" s="12">
        <f t="shared" si="3"/>
        <v>1</v>
      </c>
    </row>
    <row r="15488" ht="15.75" customHeight="1">
      <c r="A15488" s="13">
        <v>42286.354166666664</v>
      </c>
      <c r="B15488" s="73">
        <f t="shared" si="1"/>
        <v>42286</v>
      </c>
      <c r="C15488" s="74">
        <f>IF(NewCustomer="Yes", IF(COUNTIF($I$2:$I$11,B15488)&gt;0,0,WEEKDAY(B15488,2)),IF(COUNTIF($I$2:$I$21,B15488)&gt;0,0,WEEKDAY(B15488,2)))</f>
        <v>5</v>
      </c>
      <c r="D15488" s="74">
        <f t="shared" si="2"/>
        <v>8</v>
      </c>
      <c r="E15488" s="12">
        <f>IFERROR(VLOOKUP(A15488,'IDAR Meter Data'!$A:$B,2,1),"")</f>
        <v>164</v>
      </c>
      <c r="F15488" s="75">
        <f>IF(CECCZ="CZ03",'Outside Temp'!B15488,IF(CECCZ="CZ04",'Outside Temp'!B15489,IF(CECCZ="CZ12",'Outside Temp'!B15490, IF(CECCZ="CZ13",'Outside Temp'!B15491))))</f>
        <v>64.26666667</v>
      </c>
      <c r="G15488" s="12">
        <f t="shared" si="3"/>
        <v>1</v>
      </c>
    </row>
    <row r="15489" ht="15.75" customHeight="1">
      <c r="A15489" s="13">
        <v>42286.364583333336</v>
      </c>
      <c r="B15489" s="73">
        <f t="shared" si="1"/>
        <v>42286</v>
      </c>
      <c r="C15489" s="74">
        <f>IF(NewCustomer="Yes", IF(COUNTIF($I$2:$I$11,B15489)&gt;0,0,WEEKDAY(B15489,2)),IF(COUNTIF($I$2:$I$21,B15489)&gt;0,0,WEEKDAY(B15489,2)))</f>
        <v>5</v>
      </c>
      <c r="D15489" s="74">
        <f t="shared" si="2"/>
        <v>8</v>
      </c>
      <c r="E15489" s="12">
        <f>IFERROR(VLOOKUP(A15489,'IDAR Meter Data'!$A:$B,2,1),"")</f>
        <v>177</v>
      </c>
      <c r="F15489" s="75">
        <f>IF(CECCZ="CZ03",'Outside Temp'!B15489,IF(CECCZ="CZ04",'Outside Temp'!B15490,IF(CECCZ="CZ12",'Outside Temp'!B15491, IF(CECCZ="CZ13",'Outside Temp'!B15492))))</f>
        <v>65.26666667</v>
      </c>
      <c r="G15489" s="12">
        <f t="shared" si="3"/>
        <v>2</v>
      </c>
    </row>
    <row r="15490" ht="15.75" customHeight="1">
      <c r="A15490" s="13">
        <v>42286.375</v>
      </c>
      <c r="B15490" s="73">
        <f t="shared" si="1"/>
        <v>42286</v>
      </c>
      <c r="C15490" s="74">
        <f>IF(NewCustomer="Yes", IF(COUNTIF($I$2:$I$11,B15490)&gt;0,0,WEEKDAY(B15490,2)),IF(COUNTIF($I$2:$I$21,B15490)&gt;0,0,WEEKDAY(B15490,2)))</f>
        <v>5</v>
      </c>
      <c r="D15490" s="74">
        <f t="shared" si="2"/>
        <v>9</v>
      </c>
      <c r="E15490" s="12">
        <f>IFERROR(VLOOKUP(A15490,'IDAR Meter Data'!$A:$B,2,1),"")</f>
        <v>198</v>
      </c>
      <c r="F15490" s="75">
        <f>IF(CECCZ="CZ03",'Outside Temp'!B15490,IF(CECCZ="CZ04",'Outside Temp'!B15491,IF(CECCZ="CZ12",'Outside Temp'!B15492, IF(CECCZ="CZ13",'Outside Temp'!B15493))))</f>
        <v>66.06666667</v>
      </c>
      <c r="G15490" s="12">
        <f t="shared" si="3"/>
        <v>2</v>
      </c>
    </row>
    <row r="15491" ht="15.75" customHeight="1">
      <c r="A15491" s="13">
        <v>42286.385416666664</v>
      </c>
      <c r="B15491" s="73">
        <f t="shared" si="1"/>
        <v>42286</v>
      </c>
      <c r="C15491" s="74">
        <f>IF(NewCustomer="Yes", IF(COUNTIF($I$2:$I$11,B15491)&gt;0,0,WEEKDAY(B15491,2)),IF(COUNTIF($I$2:$I$21,B15491)&gt;0,0,WEEKDAY(B15491,2)))</f>
        <v>5</v>
      </c>
      <c r="D15491" s="74">
        <f t="shared" si="2"/>
        <v>9</v>
      </c>
      <c r="E15491" s="12">
        <f>IFERROR(VLOOKUP(A15491,'IDAR Meter Data'!$A:$B,2,1),"")</f>
        <v>180</v>
      </c>
      <c r="F15491" s="75">
        <f>IF(CECCZ="CZ03",'Outside Temp'!B15491,IF(CECCZ="CZ04",'Outside Temp'!B15492,IF(CECCZ="CZ12",'Outside Temp'!B15493, IF(CECCZ="CZ13",'Outside Temp'!B15494))))</f>
        <v>66.31666667</v>
      </c>
      <c r="G15491" s="12">
        <f t="shared" si="3"/>
        <v>2</v>
      </c>
    </row>
    <row r="15492" ht="15.75" customHeight="1">
      <c r="A15492" s="13">
        <v>42286.395833333336</v>
      </c>
      <c r="B15492" s="73">
        <f t="shared" si="1"/>
        <v>42286</v>
      </c>
      <c r="C15492" s="74">
        <f>IF(NewCustomer="Yes", IF(COUNTIF($I$2:$I$11,B15492)&gt;0,0,WEEKDAY(B15492,2)),IF(COUNTIF($I$2:$I$21,B15492)&gt;0,0,WEEKDAY(B15492,2)))</f>
        <v>5</v>
      </c>
      <c r="D15492" s="74">
        <f t="shared" si="2"/>
        <v>9</v>
      </c>
      <c r="E15492" s="12">
        <f>IFERROR(VLOOKUP(A15492,'IDAR Meter Data'!$A:$B,2,1),"")</f>
        <v>193</v>
      </c>
      <c r="F15492" s="75">
        <f>IF(CECCZ="CZ03",'Outside Temp'!B15492,IF(CECCZ="CZ04",'Outside Temp'!B15493,IF(CECCZ="CZ12",'Outside Temp'!B15494, IF(CECCZ="CZ13",'Outside Temp'!B15495))))</f>
        <v>66.56666667</v>
      </c>
      <c r="G15492" s="12">
        <f t="shared" si="3"/>
        <v>2</v>
      </c>
    </row>
    <row r="15493" ht="15.75" customHeight="1">
      <c r="A15493" s="13">
        <v>42286.40625</v>
      </c>
      <c r="B15493" s="73">
        <f t="shared" si="1"/>
        <v>42286</v>
      </c>
      <c r="C15493" s="74">
        <f>IF(NewCustomer="Yes", IF(COUNTIF($I$2:$I$11,B15493)&gt;0,0,WEEKDAY(B15493,2)),IF(COUNTIF($I$2:$I$21,B15493)&gt;0,0,WEEKDAY(B15493,2)))</f>
        <v>5</v>
      </c>
      <c r="D15493" s="74">
        <f t="shared" si="2"/>
        <v>9</v>
      </c>
      <c r="E15493" s="12">
        <f>IFERROR(VLOOKUP(A15493,'IDAR Meter Data'!$A:$B,2,1),"")</f>
        <v>189</v>
      </c>
      <c r="F15493" s="75">
        <f>IF(CECCZ="CZ03",'Outside Temp'!B15493,IF(CECCZ="CZ04",'Outside Temp'!B15494,IF(CECCZ="CZ12",'Outside Temp'!B15495, IF(CECCZ="CZ13",'Outside Temp'!B15496))))</f>
        <v>66.81666667</v>
      </c>
      <c r="G15493" s="12">
        <f t="shared" si="3"/>
        <v>2</v>
      </c>
    </row>
    <row r="15494" ht="15.75" customHeight="1">
      <c r="A15494" s="13">
        <v>42286.416666666664</v>
      </c>
      <c r="B15494" s="73">
        <f t="shared" si="1"/>
        <v>42286</v>
      </c>
      <c r="C15494" s="74">
        <f>IF(NewCustomer="Yes", IF(COUNTIF($I$2:$I$11,B15494)&gt;0,0,WEEKDAY(B15494,2)),IF(COUNTIF($I$2:$I$21,B15494)&gt;0,0,WEEKDAY(B15494,2)))</f>
        <v>5</v>
      </c>
      <c r="D15494" s="74">
        <f t="shared" si="2"/>
        <v>10</v>
      </c>
      <c r="E15494" s="12">
        <f>IFERROR(VLOOKUP(A15494,'IDAR Meter Data'!$A:$B,2,1),"")</f>
        <v>189</v>
      </c>
      <c r="F15494" s="75">
        <f>IF(CECCZ="CZ03",'Outside Temp'!B15494,IF(CECCZ="CZ04",'Outside Temp'!B15495,IF(CECCZ="CZ12",'Outside Temp'!B15496, IF(CECCZ="CZ13",'Outside Temp'!B15497))))</f>
        <v>66.5</v>
      </c>
      <c r="G15494" s="12">
        <f t="shared" si="3"/>
        <v>2</v>
      </c>
    </row>
    <row r="15495" ht="15.75" customHeight="1">
      <c r="A15495" s="13">
        <v>42286.427083333336</v>
      </c>
      <c r="B15495" s="73">
        <f t="shared" si="1"/>
        <v>42286</v>
      </c>
      <c r="C15495" s="74">
        <f>IF(NewCustomer="Yes", IF(COUNTIF($I$2:$I$11,B15495)&gt;0,0,WEEKDAY(B15495,2)),IF(COUNTIF($I$2:$I$21,B15495)&gt;0,0,WEEKDAY(B15495,2)))</f>
        <v>5</v>
      </c>
      <c r="D15495" s="74">
        <f t="shared" si="2"/>
        <v>10</v>
      </c>
      <c r="E15495" s="12">
        <f>IFERROR(VLOOKUP(A15495,'IDAR Meter Data'!$A:$B,2,1),"")</f>
        <v>202</v>
      </c>
      <c r="F15495" s="75">
        <f>IF(CECCZ="CZ03",'Outside Temp'!B15495,IF(CECCZ="CZ04",'Outside Temp'!B15496,IF(CECCZ="CZ12",'Outside Temp'!B15497, IF(CECCZ="CZ13",'Outside Temp'!B15498))))</f>
        <v>66</v>
      </c>
      <c r="G15495" s="12">
        <f t="shared" si="3"/>
        <v>2</v>
      </c>
    </row>
    <row r="15496" ht="15.75" customHeight="1">
      <c r="A15496" s="13">
        <v>42286.4375</v>
      </c>
      <c r="B15496" s="73">
        <f t="shared" si="1"/>
        <v>42286</v>
      </c>
      <c r="C15496" s="74">
        <f>IF(NewCustomer="Yes", IF(COUNTIF($I$2:$I$11,B15496)&gt;0,0,WEEKDAY(B15496,2)),IF(COUNTIF($I$2:$I$21,B15496)&gt;0,0,WEEKDAY(B15496,2)))</f>
        <v>5</v>
      </c>
      <c r="D15496" s="74">
        <f t="shared" si="2"/>
        <v>10</v>
      </c>
      <c r="E15496" s="12">
        <f>IFERROR(VLOOKUP(A15496,'IDAR Meter Data'!$A:$B,2,1),"")</f>
        <v>212</v>
      </c>
      <c r="F15496" s="75">
        <f>IF(CECCZ="CZ03",'Outside Temp'!B15496,IF(CECCZ="CZ04",'Outside Temp'!B15497,IF(CECCZ="CZ12",'Outside Temp'!B15498, IF(CECCZ="CZ13",'Outside Temp'!B15499))))</f>
        <v>66</v>
      </c>
      <c r="G15496" s="12">
        <f t="shared" si="3"/>
        <v>2</v>
      </c>
    </row>
    <row r="15497" ht="15.75" customHeight="1">
      <c r="A15497" s="13">
        <v>42286.447916666664</v>
      </c>
      <c r="B15497" s="73">
        <f t="shared" si="1"/>
        <v>42286</v>
      </c>
      <c r="C15497" s="74">
        <f>IF(NewCustomer="Yes", IF(COUNTIF($I$2:$I$11,B15497)&gt;0,0,WEEKDAY(B15497,2)),IF(COUNTIF($I$2:$I$21,B15497)&gt;0,0,WEEKDAY(B15497,2)))</f>
        <v>5</v>
      </c>
      <c r="D15497" s="74">
        <f t="shared" si="2"/>
        <v>10</v>
      </c>
      <c r="E15497" s="12">
        <f>IFERROR(VLOOKUP(A15497,'IDAR Meter Data'!$A:$B,2,1),"")</f>
        <v>222</v>
      </c>
      <c r="F15497" s="75">
        <f>IF(CECCZ="CZ03",'Outside Temp'!B15497,IF(CECCZ="CZ04",'Outside Temp'!B15498,IF(CECCZ="CZ12",'Outside Temp'!B15499, IF(CECCZ="CZ13",'Outside Temp'!B15500))))</f>
        <v>66</v>
      </c>
      <c r="G15497" s="12">
        <f t="shared" si="3"/>
        <v>2</v>
      </c>
    </row>
    <row r="15498" ht="15.75" customHeight="1">
      <c r="A15498" s="13">
        <v>42286.458333333336</v>
      </c>
      <c r="B15498" s="73">
        <f t="shared" si="1"/>
        <v>42286</v>
      </c>
      <c r="C15498" s="74">
        <f>IF(NewCustomer="Yes", IF(COUNTIF($I$2:$I$11,B15498)&gt;0,0,WEEKDAY(B15498,2)),IF(COUNTIF($I$2:$I$21,B15498)&gt;0,0,WEEKDAY(B15498,2)))</f>
        <v>5</v>
      </c>
      <c r="D15498" s="74">
        <f t="shared" si="2"/>
        <v>11</v>
      </c>
      <c r="E15498" s="12">
        <f>IFERROR(VLOOKUP(A15498,'IDAR Meter Data'!$A:$B,2,1),"")</f>
        <v>212</v>
      </c>
      <c r="F15498" s="75">
        <f>IF(CECCZ="CZ03",'Outside Temp'!B15498,IF(CECCZ="CZ04",'Outside Temp'!B15499,IF(CECCZ="CZ12",'Outside Temp'!B15500, IF(CECCZ="CZ13",'Outside Temp'!B15501))))</f>
        <v>66.73333333</v>
      </c>
      <c r="G15498" s="12">
        <f t="shared" si="3"/>
        <v>2</v>
      </c>
    </row>
    <row r="15499" ht="15.75" customHeight="1">
      <c r="A15499" s="13">
        <v>42286.46875</v>
      </c>
      <c r="B15499" s="73">
        <f t="shared" si="1"/>
        <v>42286</v>
      </c>
      <c r="C15499" s="74">
        <f>IF(NewCustomer="Yes", IF(COUNTIF($I$2:$I$11,B15499)&gt;0,0,WEEKDAY(B15499,2)),IF(COUNTIF($I$2:$I$21,B15499)&gt;0,0,WEEKDAY(B15499,2)))</f>
        <v>5</v>
      </c>
      <c r="D15499" s="74">
        <f t="shared" si="2"/>
        <v>11</v>
      </c>
      <c r="E15499" s="12">
        <f>IFERROR(VLOOKUP(A15499,'IDAR Meter Data'!$A:$B,2,1),"")</f>
        <v>215</v>
      </c>
      <c r="F15499" s="75">
        <f>IF(CECCZ="CZ03",'Outside Temp'!B15499,IF(CECCZ="CZ04",'Outside Temp'!B15500,IF(CECCZ="CZ12",'Outside Temp'!B15501, IF(CECCZ="CZ13",'Outside Temp'!B15502))))</f>
        <v>69.48333333</v>
      </c>
      <c r="G15499" s="12">
        <f t="shared" si="3"/>
        <v>2</v>
      </c>
    </row>
    <row r="15500" ht="15.75" customHeight="1">
      <c r="A15500" s="13">
        <v>42286.479166666664</v>
      </c>
      <c r="B15500" s="73">
        <f t="shared" si="1"/>
        <v>42286</v>
      </c>
      <c r="C15500" s="74">
        <f>IF(NewCustomer="Yes", IF(COUNTIF($I$2:$I$11,B15500)&gt;0,0,WEEKDAY(B15500,2)),IF(COUNTIF($I$2:$I$21,B15500)&gt;0,0,WEEKDAY(B15500,2)))</f>
        <v>5</v>
      </c>
      <c r="D15500" s="74">
        <f t="shared" si="2"/>
        <v>11</v>
      </c>
      <c r="E15500" s="12">
        <f>IFERROR(VLOOKUP(A15500,'IDAR Meter Data'!$A:$B,2,1),"")</f>
        <v>216</v>
      </c>
      <c r="F15500" s="75">
        <f>IF(CECCZ="CZ03",'Outside Temp'!B15500,IF(CECCZ="CZ04",'Outside Temp'!B15501,IF(CECCZ="CZ12",'Outside Temp'!B15502, IF(CECCZ="CZ13",'Outside Temp'!B15503))))</f>
        <v>72.23333333</v>
      </c>
      <c r="G15500" s="12">
        <f t="shared" si="3"/>
        <v>3</v>
      </c>
    </row>
    <row r="15501" ht="15.75" customHeight="1">
      <c r="A15501" s="13">
        <v>42286.489583333336</v>
      </c>
      <c r="B15501" s="73">
        <f t="shared" si="1"/>
        <v>42286</v>
      </c>
      <c r="C15501" s="74">
        <f>IF(NewCustomer="Yes", IF(COUNTIF($I$2:$I$11,B15501)&gt;0,0,WEEKDAY(B15501,2)),IF(COUNTIF($I$2:$I$21,B15501)&gt;0,0,WEEKDAY(B15501,2)))</f>
        <v>5</v>
      </c>
      <c r="D15501" s="74">
        <f t="shared" si="2"/>
        <v>11</v>
      </c>
      <c r="E15501" s="12">
        <f>IFERROR(VLOOKUP(A15501,'IDAR Meter Data'!$A:$B,2,1),"")</f>
        <v>223</v>
      </c>
      <c r="F15501" s="75">
        <f>IF(CECCZ="CZ03",'Outside Temp'!B15501,IF(CECCZ="CZ04",'Outside Temp'!B15502,IF(CECCZ="CZ12",'Outside Temp'!B15503, IF(CECCZ="CZ13",'Outside Temp'!B15504))))</f>
        <v>74.98333333</v>
      </c>
      <c r="G15501" s="12">
        <f t="shared" si="3"/>
        <v>3</v>
      </c>
    </row>
    <row r="15502" ht="15.75" customHeight="1">
      <c r="A15502" s="13">
        <v>42286.5</v>
      </c>
      <c r="B15502" s="73">
        <f t="shared" si="1"/>
        <v>42286</v>
      </c>
      <c r="C15502" s="74">
        <f>IF(NewCustomer="Yes", IF(COUNTIF($I$2:$I$11,B15502)&gt;0,0,WEEKDAY(B15502,2)),IF(COUNTIF($I$2:$I$21,B15502)&gt;0,0,WEEKDAY(B15502,2)))</f>
        <v>5</v>
      </c>
      <c r="D15502" s="74">
        <f t="shared" si="2"/>
        <v>12</v>
      </c>
      <c r="E15502" s="12">
        <f>IFERROR(VLOOKUP(A15502,'IDAR Meter Data'!$A:$B,2,1),"")</f>
        <v>230</v>
      </c>
      <c r="F15502" s="75">
        <f>IF(CECCZ="CZ03",'Outside Temp'!B15502,IF(CECCZ="CZ04",'Outside Temp'!B15503,IF(CECCZ="CZ12",'Outside Temp'!B15504, IF(CECCZ="CZ13",'Outside Temp'!B15505))))</f>
        <v>77</v>
      </c>
      <c r="G15502" s="12">
        <f t="shared" si="3"/>
        <v>4</v>
      </c>
    </row>
    <row r="15503" ht="15.75" customHeight="1">
      <c r="A15503" s="13">
        <v>42286.510416666664</v>
      </c>
      <c r="B15503" s="73">
        <f t="shared" si="1"/>
        <v>42286</v>
      </c>
      <c r="C15503" s="74">
        <f>IF(NewCustomer="Yes", IF(COUNTIF($I$2:$I$11,B15503)&gt;0,0,WEEKDAY(B15503,2)),IF(COUNTIF($I$2:$I$21,B15503)&gt;0,0,WEEKDAY(B15503,2)))</f>
        <v>5</v>
      </c>
      <c r="D15503" s="74">
        <f t="shared" si="2"/>
        <v>12</v>
      </c>
      <c r="E15503" s="12">
        <f>IFERROR(VLOOKUP(A15503,'IDAR Meter Data'!$A:$B,2,1),"")</f>
        <v>217</v>
      </c>
      <c r="F15503" s="75">
        <f>IF(CECCZ="CZ03",'Outside Temp'!B15503,IF(CECCZ="CZ04",'Outside Temp'!B15504,IF(CECCZ="CZ12",'Outside Temp'!B15505, IF(CECCZ="CZ13",'Outside Temp'!B15506))))</f>
        <v>77</v>
      </c>
      <c r="G15503" s="12">
        <f t="shared" si="3"/>
        <v>4</v>
      </c>
    </row>
    <row r="15504" ht="15.75" customHeight="1">
      <c r="A15504" s="13">
        <v>42286.520833333336</v>
      </c>
      <c r="B15504" s="73">
        <f t="shared" si="1"/>
        <v>42286</v>
      </c>
      <c r="C15504" s="74">
        <f>IF(NewCustomer="Yes", IF(COUNTIF($I$2:$I$11,B15504)&gt;0,0,WEEKDAY(B15504,2)),IF(COUNTIF($I$2:$I$21,B15504)&gt;0,0,WEEKDAY(B15504,2)))</f>
        <v>5</v>
      </c>
      <c r="D15504" s="74">
        <f t="shared" si="2"/>
        <v>12</v>
      </c>
      <c r="E15504" s="12">
        <f>IFERROR(VLOOKUP(A15504,'IDAR Meter Data'!$A:$B,2,1),"")</f>
        <v>224</v>
      </c>
      <c r="F15504" s="75">
        <f>IF(CECCZ="CZ03",'Outside Temp'!B15504,IF(CECCZ="CZ04",'Outside Temp'!B15505,IF(CECCZ="CZ12",'Outside Temp'!B15506, IF(CECCZ="CZ13",'Outside Temp'!B15507))))</f>
        <v>77</v>
      </c>
      <c r="G15504" s="12">
        <f t="shared" si="3"/>
        <v>4</v>
      </c>
    </row>
    <row r="15505" ht="15.75" customHeight="1">
      <c r="A15505" s="13">
        <v>42286.53125</v>
      </c>
      <c r="B15505" s="73">
        <f t="shared" si="1"/>
        <v>42286</v>
      </c>
      <c r="C15505" s="74">
        <f>IF(NewCustomer="Yes", IF(COUNTIF($I$2:$I$11,B15505)&gt;0,0,WEEKDAY(B15505,2)),IF(COUNTIF($I$2:$I$21,B15505)&gt;0,0,WEEKDAY(B15505,2)))</f>
        <v>5</v>
      </c>
      <c r="D15505" s="74">
        <f t="shared" si="2"/>
        <v>12</v>
      </c>
      <c r="E15505" s="12">
        <f>IFERROR(VLOOKUP(A15505,'IDAR Meter Data'!$A:$B,2,1),"")</f>
        <v>220</v>
      </c>
      <c r="F15505" s="75">
        <f>IF(CECCZ="CZ03",'Outside Temp'!B15505,IF(CECCZ="CZ04",'Outside Temp'!B15506,IF(CECCZ="CZ12",'Outside Temp'!B15507, IF(CECCZ="CZ13",'Outside Temp'!B15508))))</f>
        <v>77</v>
      </c>
      <c r="G15505" s="12">
        <f t="shared" si="3"/>
        <v>4</v>
      </c>
    </row>
    <row r="15506" ht="15.75" customHeight="1">
      <c r="A15506" s="13">
        <v>42286.541666666664</v>
      </c>
      <c r="B15506" s="73">
        <f t="shared" si="1"/>
        <v>42286</v>
      </c>
      <c r="C15506" s="74">
        <f>IF(NewCustomer="Yes", IF(COUNTIF($I$2:$I$11,B15506)&gt;0,0,WEEKDAY(B15506,2)),IF(COUNTIF($I$2:$I$21,B15506)&gt;0,0,WEEKDAY(B15506,2)))</f>
        <v>5</v>
      </c>
      <c r="D15506" s="74">
        <f t="shared" si="2"/>
        <v>13</v>
      </c>
      <c r="E15506" s="12">
        <f>IFERROR(VLOOKUP(A15506,'IDAR Meter Data'!$A:$B,2,1),"")</f>
        <v>222</v>
      </c>
      <c r="F15506" s="75">
        <f>IF(CECCZ="CZ03",'Outside Temp'!B15506,IF(CECCZ="CZ04",'Outside Temp'!B15507,IF(CECCZ="CZ12",'Outside Temp'!B15508, IF(CECCZ="CZ13",'Outside Temp'!B15509))))</f>
        <v>77</v>
      </c>
      <c r="G15506" s="12">
        <f t="shared" si="3"/>
        <v>4</v>
      </c>
    </row>
    <row r="15507" ht="15.75" customHeight="1">
      <c r="A15507" s="13">
        <v>42286.552083333336</v>
      </c>
      <c r="B15507" s="73">
        <f t="shared" si="1"/>
        <v>42286</v>
      </c>
      <c r="C15507" s="74">
        <f>IF(NewCustomer="Yes", IF(COUNTIF($I$2:$I$11,B15507)&gt;0,0,WEEKDAY(B15507,2)),IF(COUNTIF($I$2:$I$21,B15507)&gt;0,0,WEEKDAY(B15507,2)))</f>
        <v>5</v>
      </c>
      <c r="D15507" s="74">
        <f t="shared" si="2"/>
        <v>13</v>
      </c>
      <c r="E15507" s="12">
        <f>IFERROR(VLOOKUP(A15507,'IDAR Meter Data'!$A:$B,2,1),"")</f>
        <v>235</v>
      </c>
      <c r="F15507" s="75">
        <f>IF(CECCZ="CZ03",'Outside Temp'!B15507,IF(CECCZ="CZ04",'Outside Temp'!B15508,IF(CECCZ="CZ12",'Outside Temp'!B15509, IF(CECCZ="CZ13",'Outside Temp'!B15510))))</f>
        <v>77</v>
      </c>
      <c r="G15507" s="12">
        <f t="shared" si="3"/>
        <v>4</v>
      </c>
    </row>
    <row r="15508" ht="15.75" customHeight="1">
      <c r="A15508" s="13">
        <v>42286.5625</v>
      </c>
      <c r="B15508" s="73">
        <f t="shared" si="1"/>
        <v>42286</v>
      </c>
      <c r="C15508" s="74">
        <f>IF(NewCustomer="Yes", IF(COUNTIF($I$2:$I$11,B15508)&gt;0,0,WEEKDAY(B15508,2)),IF(COUNTIF($I$2:$I$21,B15508)&gt;0,0,WEEKDAY(B15508,2)))</f>
        <v>5</v>
      </c>
      <c r="D15508" s="74">
        <f t="shared" si="2"/>
        <v>13</v>
      </c>
      <c r="E15508" s="12">
        <f>IFERROR(VLOOKUP(A15508,'IDAR Meter Data'!$A:$B,2,1),"")</f>
        <v>214</v>
      </c>
      <c r="F15508" s="75">
        <f>IF(CECCZ="CZ03",'Outside Temp'!B15508,IF(CECCZ="CZ04",'Outside Temp'!B15509,IF(CECCZ="CZ12",'Outside Temp'!B15510, IF(CECCZ="CZ13",'Outside Temp'!B15511))))</f>
        <v>77</v>
      </c>
      <c r="G15508" s="12">
        <f t="shared" si="3"/>
        <v>4</v>
      </c>
    </row>
    <row r="15509" ht="15.75" customHeight="1">
      <c r="A15509" s="13">
        <v>42286.572916666664</v>
      </c>
      <c r="B15509" s="73">
        <f t="shared" si="1"/>
        <v>42286</v>
      </c>
      <c r="C15509" s="74">
        <f>IF(NewCustomer="Yes", IF(COUNTIF($I$2:$I$11,B15509)&gt;0,0,WEEKDAY(B15509,2)),IF(COUNTIF($I$2:$I$21,B15509)&gt;0,0,WEEKDAY(B15509,2)))</f>
        <v>5</v>
      </c>
      <c r="D15509" s="74">
        <f t="shared" si="2"/>
        <v>13</v>
      </c>
      <c r="E15509" s="12">
        <f>IFERROR(VLOOKUP(A15509,'IDAR Meter Data'!$A:$B,2,1),"")</f>
        <v>221</v>
      </c>
      <c r="F15509" s="75">
        <f>IF(CECCZ="CZ03",'Outside Temp'!B15509,IF(CECCZ="CZ04",'Outside Temp'!B15510,IF(CECCZ="CZ12",'Outside Temp'!B15511, IF(CECCZ="CZ13",'Outside Temp'!B15512))))</f>
        <v>77</v>
      </c>
      <c r="G15509" s="12">
        <f t="shared" si="3"/>
        <v>4</v>
      </c>
    </row>
    <row r="15510" ht="15.75" customHeight="1">
      <c r="A15510" s="13">
        <v>42286.583333333336</v>
      </c>
      <c r="B15510" s="73">
        <f t="shared" si="1"/>
        <v>42286</v>
      </c>
      <c r="C15510" s="74">
        <f>IF(NewCustomer="Yes", IF(COUNTIF($I$2:$I$11,B15510)&gt;0,0,WEEKDAY(B15510,2)),IF(COUNTIF($I$2:$I$21,B15510)&gt;0,0,WEEKDAY(B15510,2)))</f>
        <v>5</v>
      </c>
      <c r="D15510" s="74">
        <f t="shared" si="2"/>
        <v>14</v>
      </c>
      <c r="E15510" s="12">
        <f>IFERROR(VLOOKUP(A15510,'IDAR Meter Data'!$A:$B,2,1),"")</f>
        <v>225</v>
      </c>
      <c r="F15510" s="75">
        <f>IF(CECCZ="CZ03",'Outside Temp'!B15510,IF(CECCZ="CZ04",'Outside Temp'!B15511,IF(CECCZ="CZ12",'Outside Temp'!B15512, IF(CECCZ="CZ13",'Outside Temp'!B15513))))</f>
        <v>76.93333333</v>
      </c>
      <c r="G15510" s="12">
        <f t="shared" si="3"/>
        <v>4</v>
      </c>
    </row>
    <row r="15511" ht="15.75" customHeight="1">
      <c r="A15511" s="13">
        <v>42286.59375</v>
      </c>
      <c r="B15511" s="73">
        <f t="shared" si="1"/>
        <v>42286</v>
      </c>
      <c r="C15511" s="74">
        <f>IF(NewCustomer="Yes", IF(COUNTIF($I$2:$I$11,B15511)&gt;0,0,WEEKDAY(B15511,2)),IF(COUNTIF($I$2:$I$21,B15511)&gt;0,0,WEEKDAY(B15511,2)))</f>
        <v>5</v>
      </c>
      <c r="D15511" s="74">
        <f t="shared" si="2"/>
        <v>14</v>
      </c>
      <c r="E15511" s="12">
        <f>IFERROR(VLOOKUP(A15511,'IDAR Meter Data'!$A:$B,2,1),"")</f>
        <v>236</v>
      </c>
      <c r="F15511" s="75">
        <f>IF(CECCZ="CZ03",'Outside Temp'!B15511,IF(CECCZ="CZ04",'Outside Temp'!B15512,IF(CECCZ="CZ12",'Outside Temp'!B15513, IF(CECCZ="CZ13",'Outside Temp'!B15514))))</f>
        <v>76.68333333</v>
      </c>
      <c r="G15511" s="12">
        <f t="shared" si="3"/>
        <v>4</v>
      </c>
    </row>
    <row r="15512" ht="15.75" customHeight="1">
      <c r="A15512" s="13">
        <v>42286.604166666664</v>
      </c>
      <c r="B15512" s="73">
        <f t="shared" si="1"/>
        <v>42286</v>
      </c>
      <c r="C15512" s="74">
        <f>IF(NewCustomer="Yes", IF(COUNTIF($I$2:$I$11,B15512)&gt;0,0,WEEKDAY(B15512,2)),IF(COUNTIF($I$2:$I$21,B15512)&gt;0,0,WEEKDAY(B15512,2)))</f>
        <v>5</v>
      </c>
      <c r="D15512" s="74">
        <f t="shared" si="2"/>
        <v>14</v>
      </c>
      <c r="E15512" s="12">
        <f>IFERROR(VLOOKUP(A15512,'IDAR Meter Data'!$A:$B,2,1),"")</f>
        <v>224</v>
      </c>
      <c r="F15512" s="75">
        <f>IF(CECCZ="CZ03",'Outside Temp'!B15512,IF(CECCZ="CZ04",'Outside Temp'!B15513,IF(CECCZ="CZ12",'Outside Temp'!B15514, IF(CECCZ="CZ13",'Outside Temp'!B15515))))</f>
        <v>76.43333333</v>
      </c>
      <c r="G15512" s="12">
        <f t="shared" si="3"/>
        <v>4</v>
      </c>
    </row>
    <row r="15513" ht="15.75" customHeight="1">
      <c r="A15513" s="13">
        <v>42286.614583333336</v>
      </c>
      <c r="B15513" s="73">
        <f t="shared" si="1"/>
        <v>42286</v>
      </c>
      <c r="C15513" s="74">
        <f>IF(NewCustomer="Yes", IF(COUNTIF($I$2:$I$11,B15513)&gt;0,0,WEEKDAY(B15513,2)),IF(COUNTIF($I$2:$I$21,B15513)&gt;0,0,WEEKDAY(B15513,2)))</f>
        <v>5</v>
      </c>
      <c r="D15513" s="74">
        <f t="shared" si="2"/>
        <v>14</v>
      </c>
      <c r="E15513" s="12">
        <f>IFERROR(VLOOKUP(A15513,'IDAR Meter Data'!$A:$B,2,1),"")</f>
        <v>227</v>
      </c>
      <c r="F15513" s="75">
        <f>IF(CECCZ="CZ03",'Outside Temp'!B15513,IF(CECCZ="CZ04",'Outside Temp'!B15514,IF(CECCZ="CZ12",'Outside Temp'!B15515, IF(CECCZ="CZ13",'Outside Temp'!B15516))))</f>
        <v>76.18333333</v>
      </c>
      <c r="G15513" s="12">
        <f t="shared" si="3"/>
        <v>4</v>
      </c>
    </row>
    <row r="15514" ht="15.75" customHeight="1">
      <c r="A15514" s="13">
        <v>42286.625</v>
      </c>
      <c r="B15514" s="73">
        <f t="shared" si="1"/>
        <v>42286</v>
      </c>
      <c r="C15514" s="74">
        <f>IF(NewCustomer="Yes", IF(COUNTIF($I$2:$I$11,B15514)&gt;0,0,WEEKDAY(B15514,2)),IF(COUNTIF($I$2:$I$21,B15514)&gt;0,0,WEEKDAY(B15514,2)))</f>
        <v>5</v>
      </c>
      <c r="D15514" s="74">
        <f t="shared" si="2"/>
        <v>15</v>
      </c>
      <c r="E15514" s="12">
        <f>IFERROR(VLOOKUP(A15514,'IDAR Meter Data'!$A:$B,2,1),"")</f>
        <v>223</v>
      </c>
      <c r="F15514" s="75">
        <f>IF(CECCZ="CZ03",'Outside Temp'!B15514,IF(CECCZ="CZ04",'Outside Temp'!B15515,IF(CECCZ="CZ12",'Outside Temp'!B15516, IF(CECCZ="CZ13",'Outside Temp'!B15517))))</f>
        <v>75.93333333</v>
      </c>
      <c r="G15514" s="12">
        <f t="shared" si="3"/>
        <v>4</v>
      </c>
    </row>
    <row r="15515" ht="15.75" customHeight="1">
      <c r="A15515" s="13">
        <v>42286.635416666664</v>
      </c>
      <c r="B15515" s="73">
        <f t="shared" si="1"/>
        <v>42286</v>
      </c>
      <c r="C15515" s="74">
        <f>IF(NewCustomer="Yes", IF(COUNTIF($I$2:$I$11,B15515)&gt;0,0,WEEKDAY(B15515,2)),IF(COUNTIF($I$2:$I$21,B15515)&gt;0,0,WEEKDAY(B15515,2)))</f>
        <v>5</v>
      </c>
      <c r="D15515" s="74">
        <f t="shared" si="2"/>
        <v>15</v>
      </c>
      <c r="E15515" s="12">
        <f>IFERROR(VLOOKUP(A15515,'IDAR Meter Data'!$A:$B,2,1),"")</f>
        <v>222</v>
      </c>
      <c r="F15515" s="75">
        <f>IF(CECCZ="CZ03",'Outside Temp'!B15515,IF(CECCZ="CZ04",'Outside Temp'!B15516,IF(CECCZ="CZ12",'Outside Temp'!B15517, IF(CECCZ="CZ13",'Outside Temp'!B15518))))</f>
        <v>75.68333333</v>
      </c>
      <c r="G15515" s="12">
        <f t="shared" si="3"/>
        <v>4</v>
      </c>
    </row>
    <row r="15516" ht="15.75" customHeight="1">
      <c r="A15516" s="13">
        <v>42286.645833333336</v>
      </c>
      <c r="B15516" s="73">
        <f t="shared" si="1"/>
        <v>42286</v>
      </c>
      <c r="C15516" s="74">
        <f>IF(NewCustomer="Yes", IF(COUNTIF($I$2:$I$11,B15516)&gt;0,0,WEEKDAY(B15516,2)),IF(COUNTIF($I$2:$I$21,B15516)&gt;0,0,WEEKDAY(B15516,2)))</f>
        <v>5</v>
      </c>
      <c r="D15516" s="74">
        <f t="shared" si="2"/>
        <v>15</v>
      </c>
      <c r="E15516" s="12">
        <f>IFERROR(VLOOKUP(A15516,'IDAR Meter Data'!$A:$B,2,1),"")</f>
        <v>245</v>
      </c>
      <c r="F15516" s="75">
        <f>IF(CECCZ="CZ03",'Outside Temp'!B15516,IF(CECCZ="CZ04",'Outside Temp'!B15517,IF(CECCZ="CZ12",'Outside Temp'!B15518, IF(CECCZ="CZ13",'Outside Temp'!B15519))))</f>
        <v>75.43333333</v>
      </c>
      <c r="G15516" s="12">
        <f t="shared" si="3"/>
        <v>4</v>
      </c>
    </row>
    <row r="15517" ht="15.75" customHeight="1">
      <c r="A15517" s="13">
        <v>42286.65625</v>
      </c>
      <c r="B15517" s="73">
        <f t="shared" si="1"/>
        <v>42286</v>
      </c>
      <c r="C15517" s="74">
        <f>IF(NewCustomer="Yes", IF(COUNTIF($I$2:$I$11,B15517)&gt;0,0,WEEKDAY(B15517,2)),IF(COUNTIF($I$2:$I$21,B15517)&gt;0,0,WEEKDAY(B15517,2)))</f>
        <v>5</v>
      </c>
      <c r="D15517" s="74">
        <f t="shared" si="2"/>
        <v>15</v>
      </c>
      <c r="E15517" s="12">
        <f>IFERROR(VLOOKUP(A15517,'IDAR Meter Data'!$A:$B,2,1),"")</f>
        <v>223</v>
      </c>
      <c r="F15517" s="75">
        <f>IF(CECCZ="CZ03",'Outside Temp'!B15517,IF(CECCZ="CZ04",'Outside Temp'!B15518,IF(CECCZ="CZ12",'Outside Temp'!B15519, IF(CECCZ="CZ13",'Outside Temp'!B15520))))</f>
        <v>75.18333333</v>
      </c>
      <c r="G15517" s="12">
        <f t="shared" si="3"/>
        <v>4</v>
      </c>
    </row>
    <row r="15518" ht="15.75" customHeight="1">
      <c r="A15518" s="13">
        <v>42286.666666666664</v>
      </c>
      <c r="B15518" s="73">
        <f t="shared" si="1"/>
        <v>42286</v>
      </c>
      <c r="C15518" s="74">
        <f>IF(NewCustomer="Yes", IF(COUNTIF($I$2:$I$11,B15518)&gt;0,0,WEEKDAY(B15518,2)),IF(COUNTIF($I$2:$I$21,B15518)&gt;0,0,WEEKDAY(B15518,2)))</f>
        <v>5</v>
      </c>
      <c r="D15518" s="74">
        <f t="shared" si="2"/>
        <v>16</v>
      </c>
      <c r="E15518" s="12">
        <f>IFERROR(VLOOKUP(A15518,'IDAR Meter Data'!$A:$B,2,1),"")</f>
        <v>236</v>
      </c>
      <c r="F15518" s="75">
        <f>IF(CECCZ="CZ03",'Outside Temp'!B15518,IF(CECCZ="CZ04",'Outside Temp'!B15519,IF(CECCZ="CZ12",'Outside Temp'!B15520, IF(CECCZ="CZ13",'Outside Temp'!B15521))))</f>
        <v>74.6</v>
      </c>
      <c r="G15518" s="12">
        <f t="shared" si="3"/>
        <v>3</v>
      </c>
    </row>
    <row r="15519" ht="15.75" customHeight="1">
      <c r="A15519" s="13">
        <v>42286.677083333336</v>
      </c>
      <c r="B15519" s="73">
        <f t="shared" si="1"/>
        <v>42286</v>
      </c>
      <c r="C15519" s="74">
        <f>IF(NewCustomer="Yes", IF(COUNTIF($I$2:$I$11,B15519)&gt;0,0,WEEKDAY(B15519,2)),IF(COUNTIF($I$2:$I$21,B15519)&gt;0,0,WEEKDAY(B15519,2)))</f>
        <v>5</v>
      </c>
      <c r="D15519" s="74">
        <f t="shared" si="2"/>
        <v>16</v>
      </c>
      <c r="E15519" s="12">
        <f>IFERROR(VLOOKUP(A15519,'IDAR Meter Data'!$A:$B,2,1),"")</f>
        <v>218</v>
      </c>
      <c r="F15519" s="75">
        <f>IF(CECCZ="CZ03",'Outside Temp'!B15519,IF(CECCZ="CZ04",'Outside Temp'!B15520,IF(CECCZ="CZ12",'Outside Temp'!B15521, IF(CECCZ="CZ13",'Outside Temp'!B15522))))</f>
        <v>73.1</v>
      </c>
      <c r="G15519" s="12">
        <f t="shared" si="3"/>
        <v>3</v>
      </c>
    </row>
    <row r="15520" ht="15.75" customHeight="1">
      <c r="A15520" s="13">
        <v>42286.6875</v>
      </c>
      <c r="B15520" s="73">
        <f t="shared" si="1"/>
        <v>42286</v>
      </c>
      <c r="C15520" s="74">
        <f>IF(NewCustomer="Yes", IF(COUNTIF($I$2:$I$11,B15520)&gt;0,0,WEEKDAY(B15520,2)),IF(COUNTIF($I$2:$I$21,B15520)&gt;0,0,WEEKDAY(B15520,2)))</f>
        <v>5</v>
      </c>
      <c r="D15520" s="74">
        <f t="shared" si="2"/>
        <v>16</v>
      </c>
      <c r="E15520" s="12">
        <f>IFERROR(VLOOKUP(A15520,'IDAR Meter Data'!$A:$B,2,1),"")</f>
        <v>225</v>
      </c>
      <c r="F15520" s="75">
        <f>IF(CECCZ="CZ03",'Outside Temp'!B15520,IF(CECCZ="CZ04",'Outside Temp'!B15521,IF(CECCZ="CZ12",'Outside Temp'!B15522, IF(CECCZ="CZ13",'Outside Temp'!B15523))))</f>
        <v>71.6</v>
      </c>
      <c r="G15520" s="12">
        <f t="shared" si="3"/>
        <v>3</v>
      </c>
    </row>
    <row r="15521" ht="15.75" customHeight="1">
      <c r="A15521" s="13">
        <v>42286.697916666664</v>
      </c>
      <c r="B15521" s="73">
        <f t="shared" si="1"/>
        <v>42286</v>
      </c>
      <c r="C15521" s="74">
        <f>IF(NewCustomer="Yes", IF(COUNTIF($I$2:$I$11,B15521)&gt;0,0,WEEKDAY(B15521,2)),IF(COUNTIF($I$2:$I$21,B15521)&gt;0,0,WEEKDAY(B15521,2)))</f>
        <v>5</v>
      </c>
      <c r="D15521" s="74">
        <f t="shared" si="2"/>
        <v>16</v>
      </c>
      <c r="E15521" s="12">
        <f>IFERROR(VLOOKUP(A15521,'IDAR Meter Data'!$A:$B,2,1),"")</f>
        <v>235</v>
      </c>
      <c r="F15521" s="75">
        <f>IF(CECCZ="CZ03",'Outside Temp'!B15521,IF(CECCZ="CZ04",'Outside Temp'!B15522,IF(CECCZ="CZ12",'Outside Temp'!B15523, IF(CECCZ="CZ13",'Outside Temp'!B15524))))</f>
        <v>70.1</v>
      </c>
      <c r="G15521" s="12">
        <f t="shared" si="3"/>
        <v>3</v>
      </c>
    </row>
    <row r="15522" ht="15.75" customHeight="1">
      <c r="A15522" s="13">
        <v>42286.708333333336</v>
      </c>
      <c r="B15522" s="73">
        <f t="shared" si="1"/>
        <v>42286</v>
      </c>
      <c r="C15522" s="74">
        <f>IF(NewCustomer="Yes", IF(COUNTIF($I$2:$I$11,B15522)&gt;0,0,WEEKDAY(B15522,2)),IF(COUNTIF($I$2:$I$21,B15522)&gt;0,0,WEEKDAY(B15522,2)))</f>
        <v>5</v>
      </c>
      <c r="D15522" s="74">
        <f t="shared" si="2"/>
        <v>17</v>
      </c>
      <c r="E15522" s="12">
        <f>IFERROR(VLOOKUP(A15522,'IDAR Meter Data'!$A:$B,2,1),"")</f>
        <v>219</v>
      </c>
      <c r="F15522" s="75">
        <f>IF(CECCZ="CZ03",'Outside Temp'!B15522,IF(CECCZ="CZ04",'Outside Temp'!B15523,IF(CECCZ="CZ12",'Outside Temp'!B15524, IF(CECCZ="CZ13",'Outside Temp'!B15525))))</f>
        <v>68.51219512</v>
      </c>
      <c r="G15522" s="12">
        <f t="shared" si="3"/>
        <v>2</v>
      </c>
    </row>
    <row r="15523" ht="15.75" customHeight="1">
      <c r="A15523" s="13">
        <v>42286.71875</v>
      </c>
      <c r="B15523" s="73">
        <f t="shared" si="1"/>
        <v>42286</v>
      </c>
      <c r="C15523" s="74">
        <f>IF(NewCustomer="Yes", IF(COUNTIF($I$2:$I$11,B15523)&gt;0,0,WEEKDAY(B15523,2)),IF(COUNTIF($I$2:$I$21,B15523)&gt;0,0,WEEKDAY(B15523,2)))</f>
        <v>5</v>
      </c>
      <c r="D15523" s="74">
        <f t="shared" si="2"/>
        <v>17</v>
      </c>
      <c r="E15523" s="12">
        <f>IFERROR(VLOOKUP(A15523,'IDAR Meter Data'!$A:$B,2,1),"")</f>
        <v>232</v>
      </c>
      <c r="F15523" s="75">
        <f>IF(CECCZ="CZ03",'Outside Temp'!B15523,IF(CECCZ="CZ04",'Outside Temp'!B15524,IF(CECCZ="CZ12",'Outside Temp'!B15525, IF(CECCZ="CZ13",'Outside Temp'!B15526))))</f>
        <v>66.68292683</v>
      </c>
      <c r="G15523" s="12">
        <f t="shared" si="3"/>
        <v>2</v>
      </c>
    </row>
    <row r="15524" ht="15.75" customHeight="1">
      <c r="A15524" s="13">
        <v>42286.729166666664</v>
      </c>
      <c r="B15524" s="73">
        <f t="shared" si="1"/>
        <v>42286</v>
      </c>
      <c r="C15524" s="74">
        <f>IF(NewCustomer="Yes", IF(COUNTIF($I$2:$I$11,B15524)&gt;0,0,WEEKDAY(B15524,2)),IF(COUNTIF($I$2:$I$21,B15524)&gt;0,0,WEEKDAY(B15524,2)))</f>
        <v>5</v>
      </c>
      <c r="D15524" s="74">
        <f t="shared" si="2"/>
        <v>17</v>
      </c>
      <c r="E15524" s="12">
        <f>IFERROR(VLOOKUP(A15524,'IDAR Meter Data'!$A:$B,2,1),"")</f>
        <v>225</v>
      </c>
      <c r="F15524" s="75">
        <f>IF(CECCZ="CZ03",'Outside Temp'!B15524,IF(CECCZ="CZ04",'Outside Temp'!B15525,IF(CECCZ="CZ12",'Outside Temp'!B15526, IF(CECCZ="CZ13",'Outside Temp'!B15527))))</f>
        <v>64.85365854</v>
      </c>
      <c r="G15524" s="12">
        <f t="shared" si="3"/>
        <v>1</v>
      </c>
    </row>
    <row r="15525" ht="15.75" customHeight="1">
      <c r="A15525" s="13">
        <v>42286.739583333336</v>
      </c>
      <c r="B15525" s="73">
        <f t="shared" si="1"/>
        <v>42286</v>
      </c>
      <c r="C15525" s="74">
        <f>IF(NewCustomer="Yes", IF(COUNTIF($I$2:$I$11,B15525)&gt;0,0,WEEKDAY(B15525,2)),IF(COUNTIF($I$2:$I$21,B15525)&gt;0,0,WEEKDAY(B15525,2)))</f>
        <v>5</v>
      </c>
      <c r="D15525" s="74">
        <f t="shared" si="2"/>
        <v>17</v>
      </c>
      <c r="E15525" s="12">
        <f>IFERROR(VLOOKUP(A15525,'IDAR Meter Data'!$A:$B,2,1),"")</f>
        <v>218</v>
      </c>
      <c r="F15525" s="75">
        <f>IF(CECCZ="CZ03",'Outside Temp'!B15525,IF(CECCZ="CZ04",'Outside Temp'!B15526,IF(CECCZ="CZ12",'Outside Temp'!B15527, IF(CECCZ="CZ13",'Outside Temp'!B15528))))</f>
        <v>64.42105263</v>
      </c>
      <c r="G15525" s="12">
        <f t="shared" si="3"/>
        <v>1</v>
      </c>
    </row>
    <row r="15526" ht="15.75" customHeight="1">
      <c r="A15526" s="13">
        <v>42286.75</v>
      </c>
      <c r="B15526" s="73">
        <f t="shared" si="1"/>
        <v>42286</v>
      </c>
      <c r="C15526" s="74">
        <f>IF(NewCustomer="Yes", IF(COUNTIF($I$2:$I$11,B15526)&gt;0,0,WEEKDAY(B15526,2)),IF(COUNTIF($I$2:$I$21,B15526)&gt;0,0,WEEKDAY(B15526,2)))</f>
        <v>5</v>
      </c>
      <c r="D15526" s="74">
        <f t="shared" si="2"/>
        <v>18</v>
      </c>
      <c r="E15526" s="12">
        <f>IFERROR(VLOOKUP(A15526,'IDAR Meter Data'!$A:$B,2,1),"")</f>
        <v>214</v>
      </c>
      <c r="F15526" s="75">
        <f>IF(CECCZ="CZ03",'Outside Temp'!B15526,IF(CECCZ="CZ04",'Outside Temp'!B15527,IF(CECCZ="CZ12",'Outside Temp'!B15528, IF(CECCZ="CZ13",'Outside Temp'!B15529))))</f>
        <v>64.93333333</v>
      </c>
      <c r="G15526" s="12">
        <f t="shared" si="3"/>
        <v>1</v>
      </c>
    </row>
    <row r="15527" ht="15.75" customHeight="1">
      <c r="A15527" s="13">
        <v>42286.760416666664</v>
      </c>
      <c r="B15527" s="73">
        <f t="shared" si="1"/>
        <v>42286</v>
      </c>
      <c r="C15527" s="74">
        <f>IF(NewCustomer="Yes", IF(COUNTIF($I$2:$I$11,B15527)&gt;0,0,WEEKDAY(B15527,2)),IF(COUNTIF($I$2:$I$21,B15527)&gt;0,0,WEEKDAY(B15527,2)))</f>
        <v>5</v>
      </c>
      <c r="D15527" s="74">
        <f t="shared" si="2"/>
        <v>18</v>
      </c>
      <c r="E15527" s="12">
        <f>IFERROR(VLOOKUP(A15527,'IDAR Meter Data'!$A:$B,2,1),"")</f>
        <v>210</v>
      </c>
      <c r="F15527" s="75">
        <f>IF(CECCZ="CZ03",'Outside Temp'!B15527,IF(CECCZ="CZ04",'Outside Temp'!B15528,IF(CECCZ="CZ12",'Outside Temp'!B15529, IF(CECCZ="CZ13",'Outside Temp'!B15530))))</f>
        <v>64.68333333</v>
      </c>
      <c r="G15527" s="12">
        <f t="shared" si="3"/>
        <v>1</v>
      </c>
    </row>
    <row r="15528" ht="15.75" customHeight="1">
      <c r="A15528" s="13">
        <v>42286.770833333336</v>
      </c>
      <c r="B15528" s="73">
        <f t="shared" si="1"/>
        <v>42286</v>
      </c>
      <c r="C15528" s="74">
        <f>IF(NewCustomer="Yes", IF(COUNTIF($I$2:$I$11,B15528)&gt;0,0,WEEKDAY(B15528,2)),IF(COUNTIF($I$2:$I$21,B15528)&gt;0,0,WEEKDAY(B15528,2)))</f>
        <v>5</v>
      </c>
      <c r="D15528" s="74">
        <f t="shared" si="2"/>
        <v>18</v>
      </c>
      <c r="E15528" s="12">
        <f>IFERROR(VLOOKUP(A15528,'IDAR Meter Data'!$A:$B,2,1),"")</f>
        <v>205</v>
      </c>
      <c r="F15528" s="75">
        <f>IF(CECCZ="CZ03",'Outside Temp'!B15528,IF(CECCZ="CZ04",'Outside Temp'!B15529,IF(CECCZ="CZ12",'Outside Temp'!B15530, IF(CECCZ="CZ13",'Outside Temp'!B15531))))</f>
        <v>64.43333333</v>
      </c>
      <c r="G15528" s="12">
        <f t="shared" si="3"/>
        <v>1</v>
      </c>
    </row>
    <row r="15529" ht="15.75" customHeight="1">
      <c r="A15529" s="13">
        <v>42286.78125</v>
      </c>
      <c r="B15529" s="73">
        <f t="shared" si="1"/>
        <v>42286</v>
      </c>
      <c r="C15529" s="74">
        <f>IF(NewCustomer="Yes", IF(COUNTIF($I$2:$I$11,B15529)&gt;0,0,WEEKDAY(B15529,2)),IF(COUNTIF($I$2:$I$21,B15529)&gt;0,0,WEEKDAY(B15529,2)))</f>
        <v>5</v>
      </c>
      <c r="D15529" s="74">
        <f t="shared" si="2"/>
        <v>18</v>
      </c>
      <c r="E15529" s="12">
        <f>IFERROR(VLOOKUP(A15529,'IDAR Meter Data'!$A:$B,2,1),"")</f>
        <v>212</v>
      </c>
      <c r="F15529" s="75">
        <f>IF(CECCZ="CZ03",'Outside Temp'!B15529,IF(CECCZ="CZ04",'Outside Temp'!B15530,IF(CECCZ="CZ12",'Outside Temp'!B15531, IF(CECCZ="CZ13",'Outside Temp'!B15532))))</f>
        <v>64.18333333</v>
      </c>
      <c r="G15529" s="12">
        <f t="shared" si="3"/>
        <v>1</v>
      </c>
    </row>
    <row r="15530" ht="15.75" customHeight="1">
      <c r="A15530" s="13">
        <v>42286.791666666664</v>
      </c>
      <c r="B15530" s="73">
        <f t="shared" si="1"/>
        <v>42286</v>
      </c>
      <c r="C15530" s="74">
        <f>IF(NewCustomer="Yes", IF(COUNTIF($I$2:$I$11,B15530)&gt;0,0,WEEKDAY(B15530,2)),IF(COUNTIF($I$2:$I$21,B15530)&gt;0,0,WEEKDAY(B15530,2)))</f>
        <v>5</v>
      </c>
      <c r="D15530" s="74">
        <f t="shared" si="2"/>
        <v>19</v>
      </c>
      <c r="E15530" s="12">
        <f>IFERROR(VLOOKUP(A15530,'IDAR Meter Data'!$A:$B,2,1),"")</f>
        <v>197</v>
      </c>
      <c r="F15530" s="75">
        <f>IF(CECCZ="CZ03",'Outside Temp'!B15530,IF(CECCZ="CZ04",'Outside Temp'!B15531,IF(CECCZ="CZ12",'Outside Temp'!B15532, IF(CECCZ="CZ13",'Outside Temp'!B15533))))</f>
        <v>63.93333333</v>
      </c>
      <c r="G15530" s="12">
        <f t="shared" si="3"/>
        <v>1</v>
      </c>
    </row>
    <row r="15531" ht="15.75" customHeight="1">
      <c r="A15531" s="13">
        <v>42286.802083333336</v>
      </c>
      <c r="B15531" s="73">
        <f t="shared" si="1"/>
        <v>42286</v>
      </c>
      <c r="C15531" s="74">
        <f>IF(NewCustomer="Yes", IF(COUNTIF($I$2:$I$11,B15531)&gt;0,0,WEEKDAY(B15531,2)),IF(COUNTIF($I$2:$I$21,B15531)&gt;0,0,WEEKDAY(B15531,2)))</f>
        <v>5</v>
      </c>
      <c r="D15531" s="74">
        <f t="shared" si="2"/>
        <v>19</v>
      </c>
      <c r="E15531" s="12">
        <f>IFERROR(VLOOKUP(A15531,'IDAR Meter Data'!$A:$B,2,1),"")</f>
        <v>122</v>
      </c>
      <c r="F15531" s="75">
        <f>IF(CECCZ="CZ03",'Outside Temp'!B15531,IF(CECCZ="CZ04",'Outside Temp'!B15532,IF(CECCZ="CZ12",'Outside Temp'!B15533, IF(CECCZ="CZ13",'Outside Temp'!B15534))))</f>
        <v>63.68333333</v>
      </c>
      <c r="G15531" s="12">
        <f t="shared" si="3"/>
        <v>1</v>
      </c>
    </row>
    <row r="15532" ht="15.75" customHeight="1">
      <c r="A15532" s="13">
        <v>42286.8125</v>
      </c>
      <c r="B15532" s="73">
        <f t="shared" si="1"/>
        <v>42286</v>
      </c>
      <c r="C15532" s="74">
        <f>IF(NewCustomer="Yes", IF(COUNTIF($I$2:$I$11,B15532)&gt;0,0,WEEKDAY(B15532,2)),IF(COUNTIF($I$2:$I$21,B15532)&gt;0,0,WEEKDAY(B15532,2)))</f>
        <v>5</v>
      </c>
      <c r="D15532" s="74">
        <f t="shared" si="2"/>
        <v>19</v>
      </c>
      <c r="E15532" s="12">
        <f>IFERROR(VLOOKUP(A15532,'IDAR Meter Data'!$A:$B,2,1),"")</f>
        <v>125</v>
      </c>
      <c r="F15532" s="75">
        <f>IF(CECCZ="CZ03",'Outside Temp'!B15532,IF(CECCZ="CZ04",'Outside Temp'!B15533,IF(CECCZ="CZ12",'Outside Temp'!B15534, IF(CECCZ="CZ13",'Outside Temp'!B15535))))</f>
        <v>63.43333333</v>
      </c>
      <c r="G15532" s="12">
        <f t="shared" si="3"/>
        <v>1</v>
      </c>
    </row>
    <row r="15533" ht="15.75" customHeight="1">
      <c r="A15533" s="13">
        <v>42286.822916666664</v>
      </c>
      <c r="B15533" s="73">
        <f t="shared" si="1"/>
        <v>42286</v>
      </c>
      <c r="C15533" s="74">
        <f>IF(NewCustomer="Yes", IF(COUNTIF($I$2:$I$11,B15533)&gt;0,0,WEEKDAY(B15533,2)),IF(COUNTIF($I$2:$I$21,B15533)&gt;0,0,WEEKDAY(B15533,2)))</f>
        <v>5</v>
      </c>
      <c r="D15533" s="74">
        <f t="shared" si="2"/>
        <v>19</v>
      </c>
      <c r="E15533" s="12">
        <f>IFERROR(VLOOKUP(A15533,'IDAR Meter Data'!$A:$B,2,1),"")</f>
        <v>133</v>
      </c>
      <c r="F15533" s="75">
        <f>IF(CECCZ="CZ03",'Outside Temp'!B15533,IF(CECCZ="CZ04",'Outside Temp'!B15534,IF(CECCZ="CZ12",'Outside Temp'!B15535, IF(CECCZ="CZ13",'Outside Temp'!B15536))))</f>
        <v>63.18333333</v>
      </c>
      <c r="G15533" s="12">
        <f t="shared" si="3"/>
        <v>1</v>
      </c>
    </row>
    <row r="15534" ht="15.75" customHeight="1">
      <c r="A15534" s="13">
        <v>42286.833333333336</v>
      </c>
      <c r="B15534" s="73">
        <f t="shared" si="1"/>
        <v>42286</v>
      </c>
      <c r="C15534" s="74">
        <f>IF(NewCustomer="Yes", IF(COUNTIF($I$2:$I$11,B15534)&gt;0,0,WEEKDAY(B15534,2)),IF(COUNTIF($I$2:$I$21,B15534)&gt;0,0,WEEKDAY(B15534,2)))</f>
        <v>5</v>
      </c>
      <c r="D15534" s="74">
        <f t="shared" si="2"/>
        <v>20</v>
      </c>
      <c r="E15534" s="12">
        <f>IFERROR(VLOOKUP(A15534,'IDAR Meter Data'!$A:$B,2,1),"")</f>
        <v>128</v>
      </c>
      <c r="F15534" s="75">
        <f>IF(CECCZ="CZ03",'Outside Temp'!B15534,IF(CECCZ="CZ04",'Outside Temp'!B15535,IF(CECCZ="CZ12",'Outside Temp'!B15536, IF(CECCZ="CZ13",'Outside Temp'!B15537))))</f>
        <v>63</v>
      </c>
      <c r="G15534" s="12">
        <f t="shared" si="3"/>
        <v>1</v>
      </c>
    </row>
    <row r="15535" ht="15.75" customHeight="1">
      <c r="A15535" s="13">
        <v>42286.84375</v>
      </c>
      <c r="B15535" s="73">
        <f t="shared" si="1"/>
        <v>42286</v>
      </c>
      <c r="C15535" s="74">
        <f>IF(NewCustomer="Yes", IF(COUNTIF($I$2:$I$11,B15535)&gt;0,0,WEEKDAY(B15535,2)),IF(COUNTIF($I$2:$I$21,B15535)&gt;0,0,WEEKDAY(B15535,2)))</f>
        <v>5</v>
      </c>
      <c r="D15535" s="74">
        <f t="shared" si="2"/>
        <v>20</v>
      </c>
      <c r="E15535" s="12">
        <f>IFERROR(VLOOKUP(A15535,'IDAR Meter Data'!$A:$B,2,1),"")</f>
        <v>121</v>
      </c>
      <c r="F15535" s="75">
        <f>IF(CECCZ="CZ03",'Outside Temp'!B15535,IF(CECCZ="CZ04",'Outside Temp'!B15536,IF(CECCZ="CZ12",'Outside Temp'!B15537, IF(CECCZ="CZ13",'Outside Temp'!B15538))))</f>
        <v>63</v>
      </c>
      <c r="G15535" s="12">
        <f t="shared" si="3"/>
        <v>1</v>
      </c>
    </row>
    <row r="15536" ht="15.75" customHeight="1">
      <c r="A15536" s="13">
        <v>42286.854166666664</v>
      </c>
      <c r="B15536" s="73">
        <f t="shared" si="1"/>
        <v>42286</v>
      </c>
      <c r="C15536" s="74">
        <f>IF(NewCustomer="Yes", IF(COUNTIF($I$2:$I$11,B15536)&gt;0,0,WEEKDAY(B15536,2)),IF(COUNTIF($I$2:$I$21,B15536)&gt;0,0,WEEKDAY(B15536,2)))</f>
        <v>5</v>
      </c>
      <c r="D15536" s="74">
        <f t="shared" si="2"/>
        <v>20</v>
      </c>
      <c r="E15536" s="12">
        <f>IFERROR(VLOOKUP(A15536,'IDAR Meter Data'!$A:$B,2,1),"")</f>
        <v>120</v>
      </c>
      <c r="F15536" s="75">
        <f>IF(CECCZ="CZ03",'Outside Temp'!B15536,IF(CECCZ="CZ04",'Outside Temp'!B15537,IF(CECCZ="CZ12",'Outside Temp'!B15538, IF(CECCZ="CZ13",'Outside Temp'!B15539))))</f>
        <v>63</v>
      </c>
      <c r="G15536" s="12">
        <f t="shared" si="3"/>
        <v>1</v>
      </c>
    </row>
    <row r="15537" ht="15.75" customHeight="1">
      <c r="A15537" s="13">
        <v>42286.864583333336</v>
      </c>
      <c r="B15537" s="73">
        <f t="shared" si="1"/>
        <v>42286</v>
      </c>
      <c r="C15537" s="74">
        <f>IF(NewCustomer="Yes", IF(COUNTIF($I$2:$I$11,B15537)&gt;0,0,WEEKDAY(B15537,2)),IF(COUNTIF($I$2:$I$21,B15537)&gt;0,0,WEEKDAY(B15537,2)))</f>
        <v>5</v>
      </c>
      <c r="D15537" s="74">
        <f t="shared" si="2"/>
        <v>20</v>
      </c>
      <c r="E15537" s="12">
        <f>IFERROR(VLOOKUP(A15537,'IDAR Meter Data'!$A:$B,2,1),"")</f>
        <v>124</v>
      </c>
      <c r="F15537" s="75">
        <f>IF(CECCZ="CZ03",'Outside Temp'!B15537,IF(CECCZ="CZ04",'Outside Temp'!B15538,IF(CECCZ="CZ12",'Outside Temp'!B15539, IF(CECCZ="CZ13",'Outside Temp'!B15540))))</f>
        <v>63</v>
      </c>
      <c r="G15537" s="12">
        <f t="shared" si="3"/>
        <v>1</v>
      </c>
    </row>
    <row r="15538" ht="15.75" customHeight="1">
      <c r="A15538" s="13">
        <v>42286.875</v>
      </c>
      <c r="B15538" s="73">
        <f t="shared" si="1"/>
        <v>42286</v>
      </c>
      <c r="C15538" s="74">
        <f>IF(NewCustomer="Yes", IF(COUNTIF($I$2:$I$11,B15538)&gt;0,0,WEEKDAY(B15538,2)),IF(COUNTIF($I$2:$I$21,B15538)&gt;0,0,WEEKDAY(B15538,2)))</f>
        <v>5</v>
      </c>
      <c r="D15538" s="74">
        <f t="shared" si="2"/>
        <v>21</v>
      </c>
      <c r="E15538" s="12">
        <f>IFERROR(VLOOKUP(A15538,'IDAR Meter Data'!$A:$B,2,1),"")</f>
        <v>127</v>
      </c>
      <c r="F15538" s="75">
        <f>IF(CECCZ="CZ03",'Outside Temp'!B15538,IF(CECCZ="CZ04",'Outside Temp'!B15539,IF(CECCZ="CZ12",'Outside Temp'!B15540, IF(CECCZ="CZ13",'Outside Temp'!B15541))))</f>
        <v>62.93333333</v>
      </c>
      <c r="G15538" s="12">
        <f t="shared" si="3"/>
        <v>1</v>
      </c>
    </row>
    <row r="15539" ht="15.75" customHeight="1">
      <c r="A15539" s="13">
        <v>42286.885416666664</v>
      </c>
      <c r="B15539" s="73">
        <f t="shared" si="1"/>
        <v>42286</v>
      </c>
      <c r="C15539" s="74">
        <f>IF(NewCustomer="Yes", IF(COUNTIF($I$2:$I$11,B15539)&gt;0,0,WEEKDAY(B15539,2)),IF(COUNTIF($I$2:$I$21,B15539)&gt;0,0,WEEKDAY(B15539,2)))</f>
        <v>5</v>
      </c>
      <c r="D15539" s="74">
        <f t="shared" si="2"/>
        <v>21</v>
      </c>
      <c r="E15539" s="12">
        <f>IFERROR(VLOOKUP(A15539,'IDAR Meter Data'!$A:$B,2,1),"")</f>
        <v>115</v>
      </c>
      <c r="F15539" s="75">
        <f>IF(CECCZ="CZ03",'Outside Temp'!B15539,IF(CECCZ="CZ04",'Outside Temp'!B15540,IF(CECCZ="CZ12",'Outside Temp'!B15541, IF(CECCZ="CZ13",'Outside Temp'!B15542))))</f>
        <v>62.68333333</v>
      </c>
      <c r="G15539" s="12">
        <f t="shared" si="3"/>
        <v>1</v>
      </c>
    </row>
    <row r="15540" ht="15.75" customHeight="1">
      <c r="A15540" s="13">
        <v>42286.895833333336</v>
      </c>
      <c r="B15540" s="73">
        <f t="shared" si="1"/>
        <v>42286</v>
      </c>
      <c r="C15540" s="74">
        <f>IF(NewCustomer="Yes", IF(COUNTIF($I$2:$I$11,B15540)&gt;0,0,WEEKDAY(B15540,2)),IF(COUNTIF($I$2:$I$21,B15540)&gt;0,0,WEEKDAY(B15540,2)))</f>
        <v>5</v>
      </c>
      <c r="D15540" s="74">
        <f t="shared" si="2"/>
        <v>21</v>
      </c>
      <c r="E15540" s="12">
        <f>IFERROR(VLOOKUP(A15540,'IDAR Meter Data'!$A:$B,2,1),"")</f>
        <v>108</v>
      </c>
      <c r="F15540" s="75">
        <f>IF(CECCZ="CZ03",'Outside Temp'!B15540,IF(CECCZ="CZ04",'Outside Temp'!B15541,IF(CECCZ="CZ12",'Outside Temp'!B15542, IF(CECCZ="CZ13",'Outside Temp'!B15543))))</f>
        <v>62.43333333</v>
      </c>
      <c r="G15540" s="12">
        <f t="shared" si="3"/>
        <v>1</v>
      </c>
    </row>
    <row r="15541" ht="15.75" customHeight="1">
      <c r="A15541" s="13">
        <v>42286.90625</v>
      </c>
      <c r="B15541" s="73">
        <f t="shared" si="1"/>
        <v>42286</v>
      </c>
      <c r="C15541" s="74">
        <f>IF(NewCustomer="Yes", IF(COUNTIF($I$2:$I$11,B15541)&gt;0,0,WEEKDAY(B15541,2)),IF(COUNTIF($I$2:$I$21,B15541)&gt;0,0,WEEKDAY(B15541,2)))</f>
        <v>5</v>
      </c>
      <c r="D15541" s="74">
        <f t="shared" si="2"/>
        <v>21</v>
      </c>
      <c r="E15541" s="12">
        <f>IFERROR(VLOOKUP(A15541,'IDAR Meter Data'!$A:$B,2,1),"")</f>
        <v>116</v>
      </c>
      <c r="F15541" s="75">
        <f>IF(CECCZ="CZ03",'Outside Temp'!B15541,IF(CECCZ="CZ04",'Outside Temp'!B15542,IF(CECCZ="CZ12",'Outside Temp'!B15543, IF(CECCZ="CZ13",'Outside Temp'!B15544))))</f>
        <v>62.18333333</v>
      </c>
      <c r="G15541" s="12">
        <f t="shared" si="3"/>
        <v>1</v>
      </c>
    </row>
    <row r="15542" ht="15.75" customHeight="1">
      <c r="A15542" s="13">
        <v>42286.916666666664</v>
      </c>
      <c r="B15542" s="73">
        <f t="shared" si="1"/>
        <v>42286</v>
      </c>
      <c r="C15542" s="74">
        <f>IF(NewCustomer="Yes", IF(COUNTIF($I$2:$I$11,B15542)&gt;0,0,WEEKDAY(B15542,2)),IF(COUNTIF($I$2:$I$21,B15542)&gt;0,0,WEEKDAY(B15542,2)))</f>
        <v>5</v>
      </c>
      <c r="D15542" s="74">
        <f t="shared" si="2"/>
        <v>22</v>
      </c>
      <c r="E15542" s="12">
        <f>IFERROR(VLOOKUP(A15542,'IDAR Meter Data'!$A:$B,2,1),"")</f>
        <v>119</v>
      </c>
      <c r="F15542" s="75">
        <f>IF(CECCZ="CZ03",'Outside Temp'!B15542,IF(CECCZ="CZ04",'Outside Temp'!B15543,IF(CECCZ="CZ12",'Outside Temp'!B15544, IF(CECCZ="CZ13",'Outside Temp'!B15545))))</f>
        <v>62.08163265</v>
      </c>
      <c r="G15542" s="12">
        <f t="shared" si="3"/>
        <v>1</v>
      </c>
    </row>
    <row r="15543" ht="15.75" customHeight="1">
      <c r="A15543" s="13">
        <v>42286.927083333336</v>
      </c>
      <c r="B15543" s="73">
        <f t="shared" si="1"/>
        <v>42286</v>
      </c>
      <c r="C15543" s="74">
        <f>IF(NewCustomer="Yes", IF(COUNTIF($I$2:$I$11,B15543)&gt;0,0,WEEKDAY(B15543,2)),IF(COUNTIF($I$2:$I$21,B15543)&gt;0,0,WEEKDAY(B15543,2)))</f>
        <v>5</v>
      </c>
      <c r="D15543" s="74">
        <f t="shared" si="2"/>
        <v>22</v>
      </c>
      <c r="E15543" s="12">
        <f>IFERROR(VLOOKUP(A15543,'IDAR Meter Data'!$A:$B,2,1),"")</f>
        <v>108</v>
      </c>
      <c r="F15543" s="75">
        <f>IF(CECCZ="CZ03",'Outside Temp'!B15543,IF(CECCZ="CZ04",'Outside Temp'!B15544,IF(CECCZ="CZ12",'Outside Temp'!B15545, IF(CECCZ="CZ13",'Outside Temp'!B15546))))</f>
        <v>62.3877551</v>
      </c>
      <c r="G15543" s="12">
        <f t="shared" si="3"/>
        <v>1</v>
      </c>
    </row>
    <row r="15544" ht="15.75" customHeight="1">
      <c r="A15544" s="13">
        <v>42286.9375</v>
      </c>
      <c r="B15544" s="73">
        <f t="shared" si="1"/>
        <v>42286</v>
      </c>
      <c r="C15544" s="74">
        <f>IF(NewCustomer="Yes", IF(COUNTIF($I$2:$I$11,B15544)&gt;0,0,WEEKDAY(B15544,2)),IF(COUNTIF($I$2:$I$21,B15544)&gt;0,0,WEEKDAY(B15544,2)))</f>
        <v>5</v>
      </c>
      <c r="D15544" s="74">
        <f t="shared" si="2"/>
        <v>22</v>
      </c>
      <c r="E15544" s="12">
        <f>IFERROR(VLOOKUP(A15544,'IDAR Meter Data'!$A:$B,2,1),"")</f>
        <v>111</v>
      </c>
      <c r="F15544" s="75">
        <f>IF(CECCZ="CZ03",'Outside Temp'!B15544,IF(CECCZ="CZ04",'Outside Temp'!B15545,IF(CECCZ="CZ12",'Outside Temp'!B15546, IF(CECCZ="CZ13",'Outside Temp'!B15547))))</f>
        <v>62.69387755</v>
      </c>
      <c r="G15544" s="12">
        <f t="shared" si="3"/>
        <v>1</v>
      </c>
    </row>
    <row r="15545" ht="15.75" customHeight="1">
      <c r="A15545" s="13">
        <v>42286.947916666664</v>
      </c>
      <c r="B15545" s="73">
        <f t="shared" si="1"/>
        <v>42286</v>
      </c>
      <c r="C15545" s="74">
        <f>IF(NewCustomer="Yes", IF(COUNTIF($I$2:$I$11,B15545)&gt;0,0,WEEKDAY(B15545,2)),IF(COUNTIF($I$2:$I$21,B15545)&gt;0,0,WEEKDAY(B15545,2)))</f>
        <v>5</v>
      </c>
      <c r="D15545" s="74">
        <f t="shared" si="2"/>
        <v>22</v>
      </c>
      <c r="E15545" s="12">
        <f>IFERROR(VLOOKUP(A15545,'IDAR Meter Data'!$A:$B,2,1),"")</f>
        <v>106</v>
      </c>
      <c r="F15545" s="75">
        <f>IF(CECCZ="CZ03",'Outside Temp'!B15545,IF(CECCZ="CZ04",'Outside Temp'!B15546,IF(CECCZ="CZ12",'Outside Temp'!B15547, IF(CECCZ="CZ13",'Outside Temp'!B15548))))</f>
        <v>63</v>
      </c>
      <c r="G15545" s="12">
        <f t="shared" si="3"/>
        <v>1</v>
      </c>
    </row>
    <row r="15546" ht="15.75" customHeight="1">
      <c r="A15546" s="13">
        <v>42286.958333333336</v>
      </c>
      <c r="B15546" s="73">
        <f t="shared" si="1"/>
        <v>42286</v>
      </c>
      <c r="C15546" s="74">
        <f>IF(NewCustomer="Yes", IF(COUNTIF($I$2:$I$11,B15546)&gt;0,0,WEEKDAY(B15546,2)),IF(COUNTIF($I$2:$I$21,B15546)&gt;0,0,WEEKDAY(B15546,2)))</f>
        <v>5</v>
      </c>
      <c r="D15546" s="74">
        <f t="shared" si="2"/>
        <v>23</v>
      </c>
      <c r="E15546" s="12">
        <f>IFERROR(VLOOKUP(A15546,'IDAR Meter Data'!$A:$B,2,1),"")</f>
        <v>111</v>
      </c>
      <c r="F15546" s="75">
        <f>IF(CECCZ="CZ03",'Outside Temp'!B15546,IF(CECCZ="CZ04",'Outside Temp'!B15547,IF(CECCZ="CZ12",'Outside Temp'!B15548, IF(CECCZ="CZ13",'Outside Temp'!B15549))))</f>
        <v>61.9</v>
      </c>
      <c r="G15546" s="12">
        <f t="shared" si="3"/>
        <v>1</v>
      </c>
    </row>
    <row r="15547" ht="15.75" customHeight="1">
      <c r="A15547" s="13">
        <v>42286.96875</v>
      </c>
      <c r="B15547" s="73">
        <f t="shared" si="1"/>
        <v>42286</v>
      </c>
      <c r="C15547" s="74">
        <f>IF(NewCustomer="Yes", IF(COUNTIF($I$2:$I$11,B15547)&gt;0,0,WEEKDAY(B15547,2)),IF(COUNTIF($I$2:$I$21,B15547)&gt;0,0,WEEKDAY(B15547,2)))</f>
        <v>5</v>
      </c>
      <c r="D15547" s="74">
        <f t="shared" si="2"/>
        <v>23</v>
      </c>
      <c r="E15547" s="12">
        <f>IFERROR(VLOOKUP(A15547,'IDAR Meter Data'!$A:$B,2,1),"")</f>
        <v>115</v>
      </c>
      <c r="F15547" s="75">
        <f>IF(CECCZ="CZ03",'Outside Temp'!B15547,IF(CECCZ="CZ04",'Outside Temp'!B15548,IF(CECCZ="CZ12",'Outside Temp'!B15549, IF(CECCZ="CZ13",'Outside Temp'!B15550))))</f>
        <v>61.525</v>
      </c>
      <c r="G15547" s="12">
        <f t="shared" si="3"/>
        <v>1</v>
      </c>
    </row>
    <row r="15548" ht="15.75" customHeight="1">
      <c r="A15548" s="13">
        <v>42286.979166666664</v>
      </c>
      <c r="B15548" s="73">
        <f t="shared" si="1"/>
        <v>42286</v>
      </c>
      <c r="C15548" s="74">
        <f>IF(NewCustomer="Yes", IF(COUNTIF($I$2:$I$11,B15548)&gt;0,0,WEEKDAY(B15548,2)),IF(COUNTIF($I$2:$I$21,B15548)&gt;0,0,WEEKDAY(B15548,2)))</f>
        <v>5</v>
      </c>
      <c r="D15548" s="74">
        <f t="shared" si="2"/>
        <v>23</v>
      </c>
      <c r="E15548" s="12">
        <f>IFERROR(VLOOKUP(A15548,'IDAR Meter Data'!$A:$B,2,1),"")</f>
        <v>110</v>
      </c>
      <c r="F15548" s="75">
        <f>IF(CECCZ="CZ03",'Outside Temp'!B15548,IF(CECCZ="CZ04",'Outside Temp'!B15549,IF(CECCZ="CZ12",'Outside Temp'!B15550, IF(CECCZ="CZ13",'Outside Temp'!B15551))))</f>
        <v>61.15</v>
      </c>
      <c r="G15548" s="12">
        <f t="shared" si="3"/>
        <v>1</v>
      </c>
    </row>
    <row r="15549" ht="15.75" customHeight="1">
      <c r="A15549" s="13">
        <v>42286.989583333336</v>
      </c>
      <c r="B15549" s="73">
        <f t="shared" si="1"/>
        <v>42286</v>
      </c>
      <c r="C15549" s="74">
        <f>IF(NewCustomer="Yes", IF(COUNTIF($I$2:$I$11,B15549)&gt;0,0,WEEKDAY(B15549,2)),IF(COUNTIF($I$2:$I$21,B15549)&gt;0,0,WEEKDAY(B15549,2)))</f>
        <v>5</v>
      </c>
      <c r="D15549" s="74">
        <f t="shared" si="2"/>
        <v>23</v>
      </c>
      <c r="E15549" s="12">
        <f>IFERROR(VLOOKUP(A15549,'IDAR Meter Data'!$A:$B,2,1),"")</f>
        <v>109</v>
      </c>
      <c r="F15549" s="75">
        <f>IF(CECCZ="CZ03",'Outside Temp'!B15549,IF(CECCZ="CZ04",'Outside Temp'!B15550,IF(CECCZ="CZ12",'Outside Temp'!B15551, IF(CECCZ="CZ13",'Outside Temp'!B15552))))</f>
        <v>61</v>
      </c>
      <c r="G15549" s="12">
        <f t="shared" si="3"/>
        <v>1</v>
      </c>
    </row>
    <row r="15550" ht="15.75" customHeight="1">
      <c r="A15550" s="13">
        <v>42287.0</v>
      </c>
      <c r="B15550" s="73">
        <f t="shared" si="1"/>
        <v>42287</v>
      </c>
      <c r="C15550" s="74">
        <f>IF(NewCustomer="Yes", IF(COUNTIF($I$2:$I$11,B15550)&gt;0,0,WEEKDAY(B15550,2)),IF(COUNTIF($I$2:$I$21,B15550)&gt;0,0,WEEKDAY(B15550,2)))</f>
        <v>6</v>
      </c>
      <c r="D15550" s="74">
        <f t="shared" si="2"/>
        <v>0</v>
      </c>
      <c r="E15550" s="12">
        <f>IFERROR(VLOOKUP(A15550,'IDAR Meter Data'!$A:$B,2,1),"")</f>
        <v>110</v>
      </c>
      <c r="F15550" s="75">
        <f>IF(CECCZ="CZ03",'Outside Temp'!B15550,IF(CECCZ="CZ04",'Outside Temp'!B15551,IF(CECCZ="CZ12",'Outside Temp'!B15552, IF(CECCZ="CZ13",'Outside Temp'!B15553))))</f>
        <v>61</v>
      </c>
      <c r="G15550" s="12">
        <f t="shared" si="3"/>
        <v>1</v>
      </c>
    </row>
    <row r="15551" ht="15.75" customHeight="1">
      <c r="A15551" s="13">
        <v>42287.010416666664</v>
      </c>
      <c r="B15551" s="73">
        <f t="shared" si="1"/>
        <v>42287</v>
      </c>
      <c r="C15551" s="74">
        <f>IF(NewCustomer="Yes", IF(COUNTIF($I$2:$I$11,B15551)&gt;0,0,WEEKDAY(B15551,2)),IF(COUNTIF($I$2:$I$21,B15551)&gt;0,0,WEEKDAY(B15551,2)))</f>
        <v>6</v>
      </c>
      <c r="D15551" s="74">
        <f t="shared" si="2"/>
        <v>0</v>
      </c>
      <c r="E15551" s="12">
        <f>IFERROR(VLOOKUP(A15551,'IDAR Meter Data'!$A:$B,2,1),"")</f>
        <v>109</v>
      </c>
      <c r="F15551" s="75">
        <f>IF(CECCZ="CZ03",'Outside Temp'!B15551,IF(CECCZ="CZ04",'Outside Temp'!B15552,IF(CECCZ="CZ12",'Outside Temp'!B15553, IF(CECCZ="CZ13",'Outside Temp'!B15554))))</f>
        <v>61</v>
      </c>
      <c r="G15551" s="12">
        <f t="shared" si="3"/>
        <v>1</v>
      </c>
    </row>
    <row r="15552" ht="15.75" customHeight="1">
      <c r="A15552" s="13">
        <v>42287.020833333336</v>
      </c>
      <c r="B15552" s="73">
        <f t="shared" si="1"/>
        <v>42287</v>
      </c>
      <c r="C15552" s="74">
        <f>IF(NewCustomer="Yes", IF(COUNTIF($I$2:$I$11,B15552)&gt;0,0,WEEKDAY(B15552,2)),IF(COUNTIF($I$2:$I$21,B15552)&gt;0,0,WEEKDAY(B15552,2)))</f>
        <v>6</v>
      </c>
      <c r="D15552" s="74">
        <f t="shared" si="2"/>
        <v>0</v>
      </c>
      <c r="E15552" s="12">
        <f>IFERROR(VLOOKUP(A15552,'IDAR Meter Data'!$A:$B,2,1),"")</f>
        <v>114</v>
      </c>
      <c r="F15552" s="75">
        <f>IF(CECCZ="CZ03",'Outside Temp'!B15552,IF(CECCZ="CZ04",'Outside Temp'!B15553,IF(CECCZ="CZ12",'Outside Temp'!B15554, IF(CECCZ="CZ13",'Outside Temp'!B15555))))</f>
        <v>61</v>
      </c>
      <c r="G15552" s="12">
        <f t="shared" si="3"/>
        <v>1</v>
      </c>
    </row>
    <row r="15553" ht="15.75" customHeight="1">
      <c r="A15553" s="13">
        <v>42287.03125</v>
      </c>
      <c r="B15553" s="73">
        <f t="shared" si="1"/>
        <v>42287</v>
      </c>
      <c r="C15553" s="74">
        <f>IF(NewCustomer="Yes", IF(COUNTIF($I$2:$I$11,B15553)&gt;0,0,WEEKDAY(B15553,2)),IF(COUNTIF($I$2:$I$21,B15553)&gt;0,0,WEEKDAY(B15553,2)))</f>
        <v>6</v>
      </c>
      <c r="D15553" s="74">
        <f t="shared" si="2"/>
        <v>0</v>
      </c>
      <c r="E15553" s="12">
        <f>IFERROR(VLOOKUP(A15553,'IDAR Meter Data'!$A:$B,2,1),"")</f>
        <v>110</v>
      </c>
      <c r="F15553" s="75">
        <f>IF(CECCZ="CZ03",'Outside Temp'!B15553,IF(CECCZ="CZ04",'Outside Temp'!B15554,IF(CECCZ="CZ12",'Outside Temp'!B15555, IF(CECCZ="CZ13",'Outside Temp'!B15556))))</f>
        <v>61</v>
      </c>
      <c r="G15553" s="12">
        <f t="shared" si="3"/>
        <v>1</v>
      </c>
    </row>
    <row r="15554" ht="15.75" customHeight="1">
      <c r="A15554" s="13">
        <v>42287.041666666664</v>
      </c>
      <c r="B15554" s="73">
        <f t="shared" si="1"/>
        <v>42287</v>
      </c>
      <c r="C15554" s="74">
        <f>IF(NewCustomer="Yes", IF(COUNTIF($I$2:$I$11,B15554)&gt;0,0,WEEKDAY(B15554,2)),IF(COUNTIF($I$2:$I$21,B15554)&gt;0,0,WEEKDAY(B15554,2)))</f>
        <v>6</v>
      </c>
      <c r="D15554" s="74">
        <f t="shared" si="2"/>
        <v>1</v>
      </c>
      <c r="E15554" s="12">
        <f>IFERROR(VLOOKUP(A15554,'IDAR Meter Data'!$A:$B,2,1),"")</f>
        <v>108</v>
      </c>
      <c r="F15554" s="75">
        <f>IF(CECCZ="CZ03",'Outside Temp'!B15554,IF(CECCZ="CZ04",'Outside Temp'!B15555,IF(CECCZ="CZ12",'Outside Temp'!B15556, IF(CECCZ="CZ13",'Outside Temp'!B15557))))</f>
        <v>61</v>
      </c>
      <c r="G15554" s="12">
        <f t="shared" si="3"/>
        <v>1</v>
      </c>
    </row>
    <row r="15555" ht="15.75" customHeight="1">
      <c r="A15555" s="13">
        <v>42287.052083333336</v>
      </c>
      <c r="B15555" s="73">
        <f t="shared" si="1"/>
        <v>42287</v>
      </c>
      <c r="C15555" s="74">
        <f>IF(NewCustomer="Yes", IF(COUNTIF($I$2:$I$11,B15555)&gt;0,0,WEEKDAY(B15555,2)),IF(COUNTIF($I$2:$I$21,B15555)&gt;0,0,WEEKDAY(B15555,2)))</f>
        <v>6</v>
      </c>
      <c r="D15555" s="74">
        <f t="shared" si="2"/>
        <v>1</v>
      </c>
      <c r="E15555" s="12">
        <f>IFERROR(VLOOKUP(A15555,'IDAR Meter Data'!$A:$B,2,1),"")</f>
        <v>112</v>
      </c>
      <c r="F15555" s="75">
        <f>IF(CECCZ="CZ03",'Outside Temp'!B15555,IF(CECCZ="CZ04",'Outside Temp'!B15556,IF(CECCZ="CZ12",'Outside Temp'!B15557, IF(CECCZ="CZ13",'Outside Temp'!B15558))))</f>
        <v>61</v>
      </c>
      <c r="G15555" s="12">
        <f t="shared" si="3"/>
        <v>1</v>
      </c>
    </row>
    <row r="15556" ht="15.75" customHeight="1">
      <c r="A15556" s="13">
        <v>42287.0625</v>
      </c>
      <c r="B15556" s="73">
        <f t="shared" si="1"/>
        <v>42287</v>
      </c>
      <c r="C15556" s="74">
        <f>IF(NewCustomer="Yes", IF(COUNTIF($I$2:$I$11,B15556)&gt;0,0,WEEKDAY(B15556,2)),IF(COUNTIF($I$2:$I$21,B15556)&gt;0,0,WEEKDAY(B15556,2)))</f>
        <v>6</v>
      </c>
      <c r="D15556" s="74">
        <f t="shared" si="2"/>
        <v>1</v>
      </c>
      <c r="E15556" s="12">
        <f>IFERROR(VLOOKUP(A15556,'IDAR Meter Data'!$A:$B,2,1),"")</f>
        <v>108</v>
      </c>
      <c r="F15556" s="75">
        <f>IF(CECCZ="CZ03",'Outside Temp'!B15556,IF(CECCZ="CZ04",'Outside Temp'!B15557,IF(CECCZ="CZ12",'Outside Temp'!B15558, IF(CECCZ="CZ13",'Outside Temp'!B15559))))</f>
        <v>61</v>
      </c>
      <c r="G15556" s="12">
        <f t="shared" si="3"/>
        <v>1</v>
      </c>
    </row>
    <row r="15557" ht="15.75" customHeight="1">
      <c r="A15557" s="13">
        <v>42287.072916666664</v>
      </c>
      <c r="B15557" s="73">
        <f t="shared" si="1"/>
        <v>42287</v>
      </c>
      <c r="C15557" s="74">
        <f>IF(NewCustomer="Yes", IF(COUNTIF($I$2:$I$11,B15557)&gt;0,0,WEEKDAY(B15557,2)),IF(COUNTIF($I$2:$I$21,B15557)&gt;0,0,WEEKDAY(B15557,2)))</f>
        <v>6</v>
      </c>
      <c r="D15557" s="74">
        <f t="shared" si="2"/>
        <v>1</v>
      </c>
      <c r="E15557" s="12">
        <f>IFERROR(VLOOKUP(A15557,'IDAR Meter Data'!$A:$B,2,1),"")</f>
        <v>111</v>
      </c>
      <c r="F15557" s="75">
        <f>IF(CECCZ="CZ03",'Outside Temp'!B15557,IF(CECCZ="CZ04",'Outside Temp'!B15558,IF(CECCZ="CZ12",'Outside Temp'!B15559, IF(CECCZ="CZ13",'Outside Temp'!B15560))))</f>
        <v>61</v>
      </c>
      <c r="G15557" s="12">
        <f t="shared" si="3"/>
        <v>1</v>
      </c>
    </row>
    <row r="15558" ht="15.75" customHeight="1">
      <c r="A15558" s="13">
        <v>42287.083333333336</v>
      </c>
      <c r="B15558" s="73">
        <f t="shared" si="1"/>
        <v>42287</v>
      </c>
      <c r="C15558" s="74">
        <f>IF(NewCustomer="Yes", IF(COUNTIF($I$2:$I$11,B15558)&gt;0,0,WEEKDAY(B15558,2)),IF(COUNTIF($I$2:$I$21,B15558)&gt;0,0,WEEKDAY(B15558,2)))</f>
        <v>6</v>
      </c>
      <c r="D15558" s="74">
        <f t="shared" si="2"/>
        <v>2</v>
      </c>
      <c r="E15558" s="12">
        <f>IFERROR(VLOOKUP(A15558,'IDAR Meter Data'!$A:$B,2,1),"")</f>
        <v>117</v>
      </c>
      <c r="F15558" s="75">
        <f>IF(CECCZ="CZ03",'Outside Temp'!B15558,IF(CECCZ="CZ04",'Outside Temp'!B15559,IF(CECCZ="CZ12",'Outside Temp'!B15560, IF(CECCZ="CZ13",'Outside Temp'!B15561))))</f>
        <v>61</v>
      </c>
      <c r="G15558" s="12">
        <f t="shared" si="3"/>
        <v>1</v>
      </c>
    </row>
    <row r="15559" ht="15.75" customHeight="1">
      <c r="A15559" s="13">
        <v>42287.09375</v>
      </c>
      <c r="B15559" s="73">
        <f t="shared" si="1"/>
        <v>42287</v>
      </c>
      <c r="C15559" s="74">
        <f>IF(NewCustomer="Yes", IF(COUNTIF($I$2:$I$11,B15559)&gt;0,0,WEEKDAY(B15559,2)),IF(COUNTIF($I$2:$I$21,B15559)&gt;0,0,WEEKDAY(B15559,2)))</f>
        <v>6</v>
      </c>
      <c r="D15559" s="74">
        <f t="shared" si="2"/>
        <v>2</v>
      </c>
      <c r="E15559" s="12">
        <f>IFERROR(VLOOKUP(A15559,'IDAR Meter Data'!$A:$B,2,1),"")</f>
        <v>108</v>
      </c>
      <c r="F15559" s="75">
        <f>IF(CECCZ="CZ03",'Outside Temp'!B15559,IF(CECCZ="CZ04",'Outside Temp'!B15560,IF(CECCZ="CZ12",'Outside Temp'!B15561, IF(CECCZ="CZ13",'Outside Temp'!B15562))))</f>
        <v>61</v>
      </c>
      <c r="G15559" s="12">
        <f t="shared" si="3"/>
        <v>1</v>
      </c>
    </row>
    <row r="15560" ht="15.75" customHeight="1">
      <c r="A15560" s="13">
        <v>42287.104166666664</v>
      </c>
      <c r="B15560" s="73">
        <f t="shared" si="1"/>
        <v>42287</v>
      </c>
      <c r="C15560" s="74">
        <f>IF(NewCustomer="Yes", IF(COUNTIF($I$2:$I$11,B15560)&gt;0,0,WEEKDAY(B15560,2)),IF(COUNTIF($I$2:$I$21,B15560)&gt;0,0,WEEKDAY(B15560,2)))</f>
        <v>6</v>
      </c>
      <c r="D15560" s="74">
        <f t="shared" si="2"/>
        <v>2</v>
      </c>
      <c r="E15560" s="12">
        <f>IFERROR(VLOOKUP(A15560,'IDAR Meter Data'!$A:$B,2,1),"")</f>
        <v>101</v>
      </c>
      <c r="F15560" s="75">
        <f>IF(CECCZ="CZ03",'Outside Temp'!B15560,IF(CECCZ="CZ04",'Outside Temp'!B15561,IF(CECCZ="CZ12",'Outside Temp'!B15562, IF(CECCZ="CZ13",'Outside Temp'!B15563))))</f>
        <v>61</v>
      </c>
      <c r="G15560" s="12">
        <f t="shared" si="3"/>
        <v>1</v>
      </c>
    </row>
    <row r="15561" ht="15.75" customHeight="1">
      <c r="A15561" s="13">
        <v>42287.114583333336</v>
      </c>
      <c r="B15561" s="73">
        <f t="shared" si="1"/>
        <v>42287</v>
      </c>
      <c r="C15561" s="74">
        <f>IF(NewCustomer="Yes", IF(COUNTIF($I$2:$I$11,B15561)&gt;0,0,WEEKDAY(B15561,2)),IF(COUNTIF($I$2:$I$21,B15561)&gt;0,0,WEEKDAY(B15561,2)))</f>
        <v>6</v>
      </c>
      <c r="D15561" s="74">
        <f t="shared" si="2"/>
        <v>2</v>
      </c>
      <c r="E15561" s="12">
        <f>IFERROR(VLOOKUP(A15561,'IDAR Meter Data'!$A:$B,2,1),"")</f>
        <v>100</v>
      </c>
      <c r="F15561" s="75">
        <f>IF(CECCZ="CZ03",'Outside Temp'!B15561,IF(CECCZ="CZ04",'Outside Temp'!B15562,IF(CECCZ="CZ12",'Outside Temp'!B15563, IF(CECCZ="CZ13",'Outside Temp'!B15564))))</f>
        <v>61</v>
      </c>
      <c r="G15561" s="12">
        <f t="shared" si="3"/>
        <v>1</v>
      </c>
    </row>
    <row r="15562" ht="15.75" customHeight="1">
      <c r="A15562" s="13">
        <v>42287.125</v>
      </c>
      <c r="B15562" s="73">
        <f t="shared" si="1"/>
        <v>42287</v>
      </c>
      <c r="C15562" s="74">
        <f>IF(NewCustomer="Yes", IF(COUNTIF($I$2:$I$11,B15562)&gt;0,0,WEEKDAY(B15562,2)),IF(COUNTIF($I$2:$I$21,B15562)&gt;0,0,WEEKDAY(B15562,2)))</f>
        <v>6</v>
      </c>
      <c r="D15562" s="74">
        <f t="shared" si="2"/>
        <v>3</v>
      </c>
      <c r="E15562" s="12">
        <f>IFERROR(VLOOKUP(A15562,'IDAR Meter Data'!$A:$B,2,1),"")</f>
        <v>98</v>
      </c>
      <c r="F15562" s="75">
        <f>IF(CECCZ="CZ03",'Outside Temp'!B15562,IF(CECCZ="CZ04",'Outside Temp'!B15563,IF(CECCZ="CZ12",'Outside Temp'!B15564, IF(CECCZ="CZ13",'Outside Temp'!B15565))))</f>
        <v>61</v>
      </c>
      <c r="G15562" s="12">
        <f t="shared" si="3"/>
        <v>1</v>
      </c>
    </row>
    <row r="15563" ht="15.75" customHeight="1">
      <c r="A15563" s="13">
        <v>42287.135416666664</v>
      </c>
      <c r="B15563" s="73">
        <f t="shared" si="1"/>
        <v>42287</v>
      </c>
      <c r="C15563" s="74">
        <f>IF(NewCustomer="Yes", IF(COUNTIF($I$2:$I$11,B15563)&gt;0,0,WEEKDAY(B15563,2)),IF(COUNTIF($I$2:$I$21,B15563)&gt;0,0,WEEKDAY(B15563,2)))</f>
        <v>6</v>
      </c>
      <c r="D15563" s="74">
        <f t="shared" si="2"/>
        <v>3</v>
      </c>
      <c r="E15563" s="12">
        <f>IFERROR(VLOOKUP(A15563,'IDAR Meter Data'!$A:$B,2,1),"")</f>
        <v>99</v>
      </c>
      <c r="F15563" s="75">
        <f>IF(CECCZ="CZ03",'Outside Temp'!B15563,IF(CECCZ="CZ04",'Outside Temp'!B15564,IF(CECCZ="CZ12",'Outside Temp'!B15565, IF(CECCZ="CZ13",'Outside Temp'!B15566))))</f>
        <v>61</v>
      </c>
      <c r="G15563" s="12">
        <f t="shared" si="3"/>
        <v>1</v>
      </c>
    </row>
    <row r="15564" ht="15.75" customHeight="1">
      <c r="A15564" s="13">
        <v>42287.145833333336</v>
      </c>
      <c r="B15564" s="73">
        <f t="shared" si="1"/>
        <v>42287</v>
      </c>
      <c r="C15564" s="74">
        <f>IF(NewCustomer="Yes", IF(COUNTIF($I$2:$I$11,B15564)&gt;0,0,WEEKDAY(B15564,2)),IF(COUNTIF($I$2:$I$21,B15564)&gt;0,0,WEEKDAY(B15564,2)))</f>
        <v>6</v>
      </c>
      <c r="D15564" s="74">
        <f t="shared" si="2"/>
        <v>3</v>
      </c>
      <c r="E15564" s="12">
        <f>IFERROR(VLOOKUP(A15564,'IDAR Meter Data'!$A:$B,2,1),"")</f>
        <v>100</v>
      </c>
      <c r="F15564" s="75">
        <f>IF(CECCZ="CZ03",'Outside Temp'!B15564,IF(CECCZ="CZ04",'Outside Temp'!B15565,IF(CECCZ="CZ12",'Outside Temp'!B15566, IF(CECCZ="CZ13",'Outside Temp'!B15567))))</f>
        <v>61</v>
      </c>
      <c r="G15564" s="12">
        <f t="shared" si="3"/>
        <v>1</v>
      </c>
    </row>
    <row r="15565" ht="15.75" customHeight="1">
      <c r="A15565" s="13">
        <v>42287.15625</v>
      </c>
      <c r="B15565" s="73">
        <f t="shared" si="1"/>
        <v>42287</v>
      </c>
      <c r="C15565" s="74">
        <f>IF(NewCustomer="Yes", IF(COUNTIF($I$2:$I$11,B15565)&gt;0,0,WEEKDAY(B15565,2)),IF(COUNTIF($I$2:$I$21,B15565)&gt;0,0,WEEKDAY(B15565,2)))</f>
        <v>6</v>
      </c>
      <c r="D15565" s="74">
        <f t="shared" si="2"/>
        <v>3</v>
      </c>
      <c r="E15565" s="12">
        <f>IFERROR(VLOOKUP(A15565,'IDAR Meter Data'!$A:$B,2,1),"")</f>
        <v>99</v>
      </c>
      <c r="F15565" s="75">
        <f>IF(CECCZ="CZ03",'Outside Temp'!B15565,IF(CECCZ="CZ04",'Outside Temp'!B15566,IF(CECCZ="CZ12",'Outside Temp'!B15567, IF(CECCZ="CZ13",'Outside Temp'!B15568))))</f>
        <v>61</v>
      </c>
      <c r="G15565" s="12">
        <f t="shared" si="3"/>
        <v>1</v>
      </c>
    </row>
    <row r="15566" ht="15.75" customHeight="1">
      <c r="A15566" s="13">
        <v>42287.166666666664</v>
      </c>
      <c r="B15566" s="73">
        <f t="shared" si="1"/>
        <v>42287</v>
      </c>
      <c r="C15566" s="74">
        <f>IF(NewCustomer="Yes", IF(COUNTIF($I$2:$I$11,B15566)&gt;0,0,WEEKDAY(B15566,2)),IF(COUNTIF($I$2:$I$21,B15566)&gt;0,0,WEEKDAY(B15566,2)))</f>
        <v>6</v>
      </c>
      <c r="D15566" s="74">
        <f t="shared" si="2"/>
        <v>4</v>
      </c>
      <c r="E15566" s="12">
        <f>IFERROR(VLOOKUP(A15566,'IDAR Meter Data'!$A:$B,2,1),"")</f>
        <v>101</v>
      </c>
      <c r="F15566" s="75">
        <f>IF(CECCZ="CZ03",'Outside Temp'!B15566,IF(CECCZ="CZ04",'Outside Temp'!B15567,IF(CECCZ="CZ12",'Outside Temp'!B15568, IF(CECCZ="CZ13",'Outside Temp'!B15569))))</f>
        <v>60.11428571</v>
      </c>
      <c r="G15566" s="12">
        <f t="shared" si="3"/>
        <v>1</v>
      </c>
    </row>
    <row r="15567" ht="15.75" customHeight="1">
      <c r="A15567" s="13">
        <v>42287.177083333336</v>
      </c>
      <c r="B15567" s="73">
        <f t="shared" si="1"/>
        <v>42287</v>
      </c>
      <c r="C15567" s="74">
        <f>IF(NewCustomer="Yes", IF(COUNTIF($I$2:$I$11,B15567)&gt;0,0,WEEKDAY(B15567,2)),IF(COUNTIF($I$2:$I$21,B15567)&gt;0,0,WEEKDAY(B15567,2)))</f>
        <v>6</v>
      </c>
      <c r="D15567" s="74">
        <f t="shared" si="2"/>
        <v>4</v>
      </c>
      <c r="E15567" s="12">
        <f>IFERROR(VLOOKUP(A15567,'IDAR Meter Data'!$A:$B,2,1),"")</f>
        <v>97</v>
      </c>
      <c r="F15567" s="75">
        <f>IF(CECCZ="CZ03",'Outside Temp'!B15567,IF(CECCZ="CZ04",'Outside Temp'!B15568,IF(CECCZ="CZ12",'Outside Temp'!B15569, IF(CECCZ="CZ13",'Outside Temp'!B15570))))</f>
        <v>60.54285714</v>
      </c>
      <c r="G15567" s="12">
        <f t="shared" si="3"/>
        <v>1</v>
      </c>
    </row>
    <row r="15568" ht="15.75" customHeight="1">
      <c r="A15568" s="13">
        <v>42287.1875</v>
      </c>
      <c r="B15568" s="73">
        <f t="shared" si="1"/>
        <v>42287</v>
      </c>
      <c r="C15568" s="74">
        <f>IF(NewCustomer="Yes", IF(COUNTIF($I$2:$I$11,B15568)&gt;0,0,WEEKDAY(B15568,2)),IF(COUNTIF($I$2:$I$21,B15568)&gt;0,0,WEEKDAY(B15568,2)))</f>
        <v>6</v>
      </c>
      <c r="D15568" s="74">
        <f t="shared" si="2"/>
        <v>4</v>
      </c>
      <c r="E15568" s="12">
        <f>IFERROR(VLOOKUP(A15568,'IDAR Meter Data'!$A:$B,2,1),"")</f>
        <v>98</v>
      </c>
      <c r="F15568" s="75">
        <f>IF(CECCZ="CZ03",'Outside Temp'!B15568,IF(CECCZ="CZ04",'Outside Temp'!B15569,IF(CECCZ="CZ12",'Outside Temp'!B15570, IF(CECCZ="CZ13",'Outside Temp'!B15571))))</f>
        <v>60.97142857</v>
      </c>
      <c r="G15568" s="12">
        <f t="shared" si="3"/>
        <v>1</v>
      </c>
    </row>
    <row r="15569" ht="15.75" customHeight="1">
      <c r="A15569" s="13">
        <v>42287.197916666664</v>
      </c>
      <c r="B15569" s="73">
        <f t="shared" si="1"/>
        <v>42287</v>
      </c>
      <c r="C15569" s="74">
        <f>IF(NewCustomer="Yes", IF(COUNTIF($I$2:$I$11,B15569)&gt;0,0,WEEKDAY(B15569,2)),IF(COUNTIF($I$2:$I$21,B15569)&gt;0,0,WEEKDAY(B15569,2)))</f>
        <v>6</v>
      </c>
      <c r="D15569" s="74">
        <f t="shared" si="2"/>
        <v>4</v>
      </c>
      <c r="E15569" s="12">
        <f>IFERROR(VLOOKUP(A15569,'IDAR Meter Data'!$A:$B,2,1),"")</f>
        <v>105</v>
      </c>
      <c r="F15569" s="75">
        <f>IF(CECCZ="CZ03",'Outside Temp'!B15569,IF(CECCZ="CZ04",'Outside Temp'!B15570,IF(CECCZ="CZ12",'Outside Temp'!B15571, IF(CECCZ="CZ13",'Outside Temp'!B15572))))</f>
        <v>61</v>
      </c>
      <c r="G15569" s="12">
        <f t="shared" si="3"/>
        <v>1</v>
      </c>
    </row>
    <row r="15570" ht="15.75" customHeight="1">
      <c r="A15570" s="13">
        <v>42287.208333333336</v>
      </c>
      <c r="B15570" s="73">
        <f t="shared" si="1"/>
        <v>42287</v>
      </c>
      <c r="C15570" s="74">
        <f>IF(NewCustomer="Yes", IF(COUNTIF($I$2:$I$11,B15570)&gt;0,0,WEEKDAY(B15570,2)),IF(COUNTIF($I$2:$I$21,B15570)&gt;0,0,WEEKDAY(B15570,2)))</f>
        <v>6</v>
      </c>
      <c r="D15570" s="74">
        <f t="shared" si="2"/>
        <v>5</v>
      </c>
      <c r="E15570" s="12">
        <f>IFERROR(VLOOKUP(A15570,'IDAR Meter Data'!$A:$B,2,1),"")</f>
        <v>103</v>
      </c>
      <c r="F15570" s="75">
        <f>IF(CECCZ="CZ03",'Outside Temp'!B15570,IF(CECCZ="CZ04",'Outside Temp'!B15571,IF(CECCZ="CZ12",'Outside Temp'!B15572, IF(CECCZ="CZ13",'Outside Temp'!B15573))))</f>
        <v>61</v>
      </c>
      <c r="G15570" s="12">
        <f t="shared" si="3"/>
        <v>1</v>
      </c>
    </row>
    <row r="15571" ht="15.75" customHeight="1">
      <c r="A15571" s="13">
        <v>42287.21875</v>
      </c>
      <c r="B15571" s="73">
        <f t="shared" si="1"/>
        <v>42287</v>
      </c>
      <c r="C15571" s="74">
        <f>IF(NewCustomer="Yes", IF(COUNTIF($I$2:$I$11,B15571)&gt;0,0,WEEKDAY(B15571,2)),IF(COUNTIF($I$2:$I$21,B15571)&gt;0,0,WEEKDAY(B15571,2)))</f>
        <v>6</v>
      </c>
      <c r="D15571" s="74">
        <f t="shared" si="2"/>
        <v>5</v>
      </c>
      <c r="E15571" s="12">
        <f>IFERROR(VLOOKUP(A15571,'IDAR Meter Data'!$A:$B,2,1),"")</f>
        <v>102</v>
      </c>
      <c r="F15571" s="75">
        <f>IF(CECCZ="CZ03",'Outside Temp'!B15571,IF(CECCZ="CZ04",'Outside Temp'!B15572,IF(CECCZ="CZ12",'Outside Temp'!B15573, IF(CECCZ="CZ13",'Outside Temp'!B15574))))</f>
        <v>61</v>
      </c>
      <c r="G15571" s="12">
        <f t="shared" si="3"/>
        <v>1</v>
      </c>
    </row>
    <row r="15572" ht="15.75" customHeight="1">
      <c r="A15572" s="13">
        <v>42287.229166666664</v>
      </c>
      <c r="B15572" s="73">
        <f t="shared" si="1"/>
        <v>42287</v>
      </c>
      <c r="C15572" s="74">
        <f>IF(NewCustomer="Yes", IF(COUNTIF($I$2:$I$11,B15572)&gt;0,0,WEEKDAY(B15572,2)),IF(COUNTIF($I$2:$I$21,B15572)&gt;0,0,WEEKDAY(B15572,2)))</f>
        <v>6</v>
      </c>
      <c r="D15572" s="74">
        <f t="shared" si="2"/>
        <v>5</v>
      </c>
      <c r="E15572" s="12">
        <f>IFERROR(VLOOKUP(A15572,'IDAR Meter Data'!$A:$B,2,1),"")</f>
        <v>96</v>
      </c>
      <c r="F15572" s="75">
        <f>IF(CECCZ="CZ03",'Outside Temp'!B15572,IF(CECCZ="CZ04",'Outside Temp'!B15573,IF(CECCZ="CZ12",'Outside Temp'!B15574, IF(CECCZ="CZ13",'Outside Temp'!B15575))))</f>
        <v>61</v>
      </c>
      <c r="G15572" s="12">
        <f t="shared" si="3"/>
        <v>1</v>
      </c>
    </row>
    <row r="15573" ht="15.75" customHeight="1">
      <c r="A15573" s="13">
        <v>42287.239583333336</v>
      </c>
      <c r="B15573" s="73">
        <f t="shared" si="1"/>
        <v>42287</v>
      </c>
      <c r="C15573" s="74">
        <f>IF(NewCustomer="Yes", IF(COUNTIF($I$2:$I$11,B15573)&gt;0,0,WEEKDAY(B15573,2)),IF(COUNTIF($I$2:$I$21,B15573)&gt;0,0,WEEKDAY(B15573,2)))</f>
        <v>6</v>
      </c>
      <c r="D15573" s="74">
        <f t="shared" si="2"/>
        <v>5</v>
      </c>
      <c r="E15573" s="12">
        <f>IFERROR(VLOOKUP(A15573,'IDAR Meter Data'!$A:$B,2,1),"")</f>
        <v>103</v>
      </c>
      <c r="F15573" s="75">
        <f>IF(CECCZ="CZ03",'Outside Temp'!B15573,IF(CECCZ="CZ04",'Outside Temp'!B15574,IF(CECCZ="CZ12",'Outside Temp'!B15575, IF(CECCZ="CZ13",'Outside Temp'!B15576))))</f>
        <v>61</v>
      </c>
      <c r="G15573" s="12">
        <f t="shared" si="3"/>
        <v>1</v>
      </c>
    </row>
    <row r="15574" ht="15.75" customHeight="1">
      <c r="A15574" s="13">
        <v>42287.25</v>
      </c>
      <c r="B15574" s="73">
        <f t="shared" si="1"/>
        <v>42287</v>
      </c>
      <c r="C15574" s="74">
        <f>IF(NewCustomer="Yes", IF(COUNTIF($I$2:$I$11,B15574)&gt;0,0,WEEKDAY(B15574,2)),IF(COUNTIF($I$2:$I$21,B15574)&gt;0,0,WEEKDAY(B15574,2)))</f>
        <v>6</v>
      </c>
      <c r="D15574" s="74">
        <f t="shared" si="2"/>
        <v>6</v>
      </c>
      <c r="E15574" s="12">
        <f>IFERROR(VLOOKUP(A15574,'IDAR Meter Data'!$A:$B,2,1),"")</f>
        <v>103</v>
      </c>
      <c r="F15574" s="75">
        <f>IF(CECCZ="CZ03",'Outside Temp'!B15574,IF(CECCZ="CZ04",'Outside Temp'!B15575,IF(CECCZ="CZ12",'Outside Temp'!B15576, IF(CECCZ="CZ13",'Outside Temp'!B15577))))</f>
        <v>60.13793103</v>
      </c>
      <c r="G15574" s="12">
        <f t="shared" si="3"/>
        <v>1</v>
      </c>
    </row>
    <row r="15575" ht="15.75" customHeight="1">
      <c r="A15575" s="13">
        <v>42287.260416666664</v>
      </c>
      <c r="B15575" s="73">
        <f t="shared" si="1"/>
        <v>42287</v>
      </c>
      <c r="C15575" s="74">
        <f>IF(NewCustomer="Yes", IF(COUNTIF($I$2:$I$11,B15575)&gt;0,0,WEEKDAY(B15575,2)),IF(COUNTIF($I$2:$I$21,B15575)&gt;0,0,WEEKDAY(B15575,2)))</f>
        <v>6</v>
      </c>
      <c r="D15575" s="74">
        <f t="shared" si="2"/>
        <v>6</v>
      </c>
      <c r="E15575" s="12">
        <f>IFERROR(VLOOKUP(A15575,'IDAR Meter Data'!$A:$B,2,1),"")</f>
        <v>95</v>
      </c>
      <c r="F15575" s="75">
        <f>IF(CECCZ="CZ03",'Outside Temp'!B15575,IF(CECCZ="CZ04",'Outside Temp'!B15576,IF(CECCZ="CZ12",'Outside Temp'!B15577, IF(CECCZ="CZ13",'Outside Temp'!B15578))))</f>
        <v>60.65517241</v>
      </c>
      <c r="G15575" s="12">
        <f t="shared" si="3"/>
        <v>1</v>
      </c>
    </row>
    <row r="15576" ht="15.75" customHeight="1">
      <c r="A15576" s="13">
        <v>42287.270833333336</v>
      </c>
      <c r="B15576" s="73">
        <f t="shared" si="1"/>
        <v>42287</v>
      </c>
      <c r="C15576" s="74">
        <f>IF(NewCustomer="Yes", IF(COUNTIF($I$2:$I$11,B15576)&gt;0,0,WEEKDAY(B15576,2)),IF(COUNTIF($I$2:$I$21,B15576)&gt;0,0,WEEKDAY(B15576,2)))</f>
        <v>6</v>
      </c>
      <c r="D15576" s="74">
        <f t="shared" si="2"/>
        <v>6</v>
      </c>
      <c r="E15576" s="12">
        <f>IFERROR(VLOOKUP(A15576,'IDAR Meter Data'!$A:$B,2,1),"")</f>
        <v>99</v>
      </c>
      <c r="F15576" s="75">
        <f>IF(CECCZ="CZ03",'Outside Temp'!B15576,IF(CECCZ="CZ04",'Outside Temp'!B15577,IF(CECCZ="CZ12",'Outside Temp'!B15578, IF(CECCZ="CZ13",'Outside Temp'!B15579))))</f>
        <v>61</v>
      </c>
      <c r="G15576" s="12">
        <f t="shared" si="3"/>
        <v>1</v>
      </c>
    </row>
    <row r="15577" ht="15.75" customHeight="1">
      <c r="A15577" s="13">
        <v>42287.28125</v>
      </c>
      <c r="B15577" s="73">
        <f t="shared" si="1"/>
        <v>42287</v>
      </c>
      <c r="C15577" s="74">
        <f>IF(NewCustomer="Yes", IF(COUNTIF($I$2:$I$11,B15577)&gt;0,0,WEEKDAY(B15577,2)),IF(COUNTIF($I$2:$I$21,B15577)&gt;0,0,WEEKDAY(B15577,2)))</f>
        <v>6</v>
      </c>
      <c r="D15577" s="74">
        <f t="shared" si="2"/>
        <v>6</v>
      </c>
      <c r="E15577" s="12">
        <f>IFERROR(VLOOKUP(A15577,'IDAR Meter Data'!$A:$B,2,1),"")</f>
        <v>101</v>
      </c>
      <c r="F15577" s="75">
        <f>IF(CECCZ="CZ03",'Outside Temp'!B15577,IF(CECCZ="CZ04",'Outside Temp'!B15578,IF(CECCZ="CZ12",'Outside Temp'!B15579, IF(CECCZ="CZ13",'Outside Temp'!B15580))))</f>
        <v>60.6875</v>
      </c>
      <c r="G15577" s="12">
        <f t="shared" si="3"/>
        <v>1</v>
      </c>
    </row>
    <row r="15578" ht="15.75" customHeight="1">
      <c r="A15578" s="13">
        <v>42287.291666666664</v>
      </c>
      <c r="B15578" s="73">
        <f t="shared" si="1"/>
        <v>42287</v>
      </c>
      <c r="C15578" s="74">
        <f>IF(NewCustomer="Yes", IF(COUNTIF($I$2:$I$11,B15578)&gt;0,0,WEEKDAY(B15578,2)),IF(COUNTIF($I$2:$I$21,B15578)&gt;0,0,WEEKDAY(B15578,2)))</f>
        <v>6</v>
      </c>
      <c r="D15578" s="74">
        <f t="shared" si="2"/>
        <v>7</v>
      </c>
      <c r="E15578" s="12">
        <f>IFERROR(VLOOKUP(A15578,'IDAR Meter Data'!$A:$B,2,1),"")</f>
        <v>101</v>
      </c>
      <c r="F15578" s="75">
        <f>IF(CECCZ="CZ03",'Outside Temp'!B15578,IF(CECCZ="CZ04",'Outside Temp'!B15579,IF(CECCZ="CZ12",'Outside Temp'!B15580, IF(CECCZ="CZ13",'Outside Temp'!B15581))))</f>
        <v>60.2</v>
      </c>
      <c r="G15578" s="12">
        <f t="shared" si="3"/>
        <v>1</v>
      </c>
    </row>
    <row r="15579" ht="15.75" customHeight="1">
      <c r="A15579" s="13">
        <v>42287.302083333336</v>
      </c>
      <c r="B15579" s="73">
        <f t="shared" si="1"/>
        <v>42287</v>
      </c>
      <c r="C15579" s="74">
        <f>IF(NewCustomer="Yes", IF(COUNTIF($I$2:$I$11,B15579)&gt;0,0,WEEKDAY(B15579,2)),IF(COUNTIF($I$2:$I$21,B15579)&gt;0,0,WEEKDAY(B15579,2)))</f>
        <v>6</v>
      </c>
      <c r="D15579" s="74">
        <f t="shared" si="2"/>
        <v>7</v>
      </c>
      <c r="E15579" s="12">
        <f>IFERROR(VLOOKUP(A15579,'IDAR Meter Data'!$A:$B,2,1),"")</f>
        <v>103</v>
      </c>
      <c r="F15579" s="75">
        <f>IF(CECCZ="CZ03",'Outside Temp'!B15579,IF(CECCZ="CZ04",'Outside Temp'!B15580,IF(CECCZ="CZ12",'Outside Temp'!B15581, IF(CECCZ="CZ13",'Outside Temp'!B15582))))</f>
        <v>60.95</v>
      </c>
      <c r="G15579" s="12">
        <f t="shared" si="3"/>
        <v>1</v>
      </c>
    </row>
    <row r="15580" ht="15.75" customHeight="1">
      <c r="A15580" s="13">
        <v>42287.3125</v>
      </c>
      <c r="B15580" s="73">
        <f t="shared" si="1"/>
        <v>42287</v>
      </c>
      <c r="C15580" s="74">
        <f>IF(NewCustomer="Yes", IF(COUNTIF($I$2:$I$11,B15580)&gt;0,0,WEEKDAY(B15580,2)),IF(COUNTIF($I$2:$I$21,B15580)&gt;0,0,WEEKDAY(B15580,2)))</f>
        <v>6</v>
      </c>
      <c r="D15580" s="74">
        <f t="shared" si="2"/>
        <v>7</v>
      </c>
      <c r="E15580" s="12">
        <f>IFERROR(VLOOKUP(A15580,'IDAR Meter Data'!$A:$B,2,1),"")</f>
        <v>97</v>
      </c>
      <c r="F15580" s="75">
        <f>IF(CECCZ="CZ03",'Outside Temp'!B15580,IF(CECCZ="CZ04",'Outside Temp'!B15581,IF(CECCZ="CZ12",'Outside Temp'!B15582, IF(CECCZ="CZ13",'Outside Temp'!B15583))))</f>
        <v>61.7</v>
      </c>
      <c r="G15580" s="12">
        <f t="shared" si="3"/>
        <v>1</v>
      </c>
    </row>
    <row r="15581" ht="15.75" customHeight="1">
      <c r="A15581" s="13">
        <v>42287.322916666664</v>
      </c>
      <c r="B15581" s="73">
        <f t="shared" si="1"/>
        <v>42287</v>
      </c>
      <c r="C15581" s="74">
        <f>IF(NewCustomer="Yes", IF(COUNTIF($I$2:$I$11,B15581)&gt;0,0,WEEKDAY(B15581,2)),IF(COUNTIF($I$2:$I$21,B15581)&gt;0,0,WEEKDAY(B15581,2)))</f>
        <v>6</v>
      </c>
      <c r="D15581" s="74">
        <f t="shared" si="2"/>
        <v>7</v>
      </c>
      <c r="E15581" s="12">
        <f>IFERROR(VLOOKUP(A15581,'IDAR Meter Data'!$A:$B,2,1),"")</f>
        <v>93</v>
      </c>
      <c r="F15581" s="75">
        <f>IF(CECCZ="CZ03",'Outside Temp'!B15581,IF(CECCZ="CZ04",'Outside Temp'!B15582,IF(CECCZ="CZ12",'Outside Temp'!B15583, IF(CECCZ="CZ13",'Outside Temp'!B15584))))</f>
        <v>62.45</v>
      </c>
      <c r="G15581" s="12">
        <f t="shared" si="3"/>
        <v>1</v>
      </c>
    </row>
    <row r="15582" ht="15.75" customHeight="1">
      <c r="A15582" s="13">
        <v>42287.333333333336</v>
      </c>
      <c r="B15582" s="73">
        <f t="shared" si="1"/>
        <v>42287</v>
      </c>
      <c r="C15582" s="74">
        <f>IF(NewCustomer="Yes", IF(COUNTIF($I$2:$I$11,B15582)&gt;0,0,WEEKDAY(B15582,2)),IF(COUNTIF($I$2:$I$21,B15582)&gt;0,0,WEEKDAY(B15582,2)))</f>
        <v>6</v>
      </c>
      <c r="D15582" s="74">
        <f t="shared" si="2"/>
        <v>8</v>
      </c>
      <c r="E15582" s="12">
        <f>IFERROR(VLOOKUP(A15582,'IDAR Meter Data'!$A:$B,2,1),"")</f>
        <v>97</v>
      </c>
      <c r="F15582" s="75">
        <f>IF(CECCZ="CZ03",'Outside Temp'!B15582,IF(CECCZ="CZ04",'Outside Temp'!B15583,IF(CECCZ="CZ12",'Outside Temp'!B15584, IF(CECCZ="CZ13",'Outside Temp'!B15585))))</f>
        <v>63</v>
      </c>
      <c r="G15582" s="12">
        <f t="shared" si="3"/>
        <v>1</v>
      </c>
    </row>
    <row r="15583" ht="15.75" customHeight="1">
      <c r="A15583" s="13">
        <v>42287.34375</v>
      </c>
      <c r="B15583" s="73">
        <f t="shared" si="1"/>
        <v>42287</v>
      </c>
      <c r="C15583" s="74">
        <f>IF(NewCustomer="Yes", IF(COUNTIF($I$2:$I$11,B15583)&gt;0,0,WEEKDAY(B15583,2)),IF(COUNTIF($I$2:$I$21,B15583)&gt;0,0,WEEKDAY(B15583,2)))</f>
        <v>6</v>
      </c>
      <c r="D15583" s="74">
        <f t="shared" si="2"/>
        <v>8</v>
      </c>
      <c r="E15583" s="12">
        <f>IFERROR(VLOOKUP(A15583,'IDAR Meter Data'!$A:$B,2,1),"")</f>
        <v>94</v>
      </c>
      <c r="F15583" s="75">
        <f>IF(CECCZ="CZ03",'Outside Temp'!B15583,IF(CECCZ="CZ04",'Outside Temp'!B15584,IF(CECCZ="CZ12",'Outside Temp'!B15585, IF(CECCZ="CZ13",'Outside Temp'!B15586))))</f>
        <v>63</v>
      </c>
      <c r="G15583" s="12">
        <f t="shared" si="3"/>
        <v>1</v>
      </c>
    </row>
    <row r="15584" ht="15.75" customHeight="1">
      <c r="A15584" s="13">
        <v>42287.354166666664</v>
      </c>
      <c r="B15584" s="73">
        <f t="shared" si="1"/>
        <v>42287</v>
      </c>
      <c r="C15584" s="74">
        <f>IF(NewCustomer="Yes", IF(COUNTIF($I$2:$I$11,B15584)&gt;0,0,WEEKDAY(B15584,2)),IF(COUNTIF($I$2:$I$21,B15584)&gt;0,0,WEEKDAY(B15584,2)))</f>
        <v>6</v>
      </c>
      <c r="D15584" s="74">
        <f t="shared" si="2"/>
        <v>8</v>
      </c>
      <c r="E15584" s="12">
        <f>IFERROR(VLOOKUP(A15584,'IDAR Meter Data'!$A:$B,2,1),"")</f>
        <v>95</v>
      </c>
      <c r="F15584" s="75">
        <f>IF(CECCZ="CZ03",'Outside Temp'!B15584,IF(CECCZ="CZ04",'Outside Temp'!B15585,IF(CECCZ="CZ12",'Outside Temp'!B15586, IF(CECCZ="CZ13",'Outside Temp'!B15587))))</f>
        <v>63</v>
      </c>
      <c r="G15584" s="12">
        <f t="shared" si="3"/>
        <v>1</v>
      </c>
    </row>
    <row r="15585" ht="15.75" customHeight="1">
      <c r="A15585" s="13">
        <v>42287.364583333336</v>
      </c>
      <c r="B15585" s="73">
        <f t="shared" si="1"/>
        <v>42287</v>
      </c>
      <c r="C15585" s="74">
        <f>IF(NewCustomer="Yes", IF(COUNTIF($I$2:$I$11,B15585)&gt;0,0,WEEKDAY(B15585,2)),IF(COUNTIF($I$2:$I$21,B15585)&gt;0,0,WEEKDAY(B15585,2)))</f>
        <v>6</v>
      </c>
      <c r="D15585" s="74">
        <f t="shared" si="2"/>
        <v>8</v>
      </c>
      <c r="E15585" s="12">
        <f>IFERROR(VLOOKUP(A15585,'IDAR Meter Data'!$A:$B,2,1),"")</f>
        <v>98</v>
      </c>
      <c r="F15585" s="75">
        <f>IF(CECCZ="CZ03",'Outside Temp'!B15585,IF(CECCZ="CZ04",'Outside Temp'!B15586,IF(CECCZ="CZ12",'Outside Temp'!B15587, IF(CECCZ="CZ13",'Outside Temp'!B15588))))</f>
        <v>63</v>
      </c>
      <c r="G15585" s="12">
        <f t="shared" si="3"/>
        <v>1</v>
      </c>
    </row>
    <row r="15586" ht="15.75" customHeight="1">
      <c r="A15586" s="13">
        <v>42287.375</v>
      </c>
      <c r="B15586" s="73">
        <f t="shared" si="1"/>
        <v>42287</v>
      </c>
      <c r="C15586" s="74">
        <f>IF(NewCustomer="Yes", IF(COUNTIF($I$2:$I$11,B15586)&gt;0,0,WEEKDAY(B15586,2)),IF(COUNTIF($I$2:$I$21,B15586)&gt;0,0,WEEKDAY(B15586,2)))</f>
        <v>6</v>
      </c>
      <c r="D15586" s="74">
        <f t="shared" si="2"/>
        <v>9</v>
      </c>
      <c r="E15586" s="12">
        <f>IFERROR(VLOOKUP(A15586,'IDAR Meter Data'!$A:$B,2,1),"")</f>
        <v>100</v>
      </c>
      <c r="F15586" s="75">
        <f>IF(CECCZ="CZ03",'Outside Temp'!B15586,IF(CECCZ="CZ04",'Outside Temp'!B15587,IF(CECCZ="CZ12",'Outside Temp'!B15588, IF(CECCZ="CZ13",'Outside Temp'!B15589))))</f>
        <v>63.375</v>
      </c>
      <c r="G15586" s="12">
        <f t="shared" si="3"/>
        <v>1</v>
      </c>
    </row>
    <row r="15587" ht="15.75" customHeight="1">
      <c r="A15587" s="13">
        <v>42287.385416666664</v>
      </c>
      <c r="B15587" s="73">
        <f t="shared" si="1"/>
        <v>42287</v>
      </c>
      <c r="C15587" s="74">
        <f>IF(NewCustomer="Yes", IF(COUNTIF($I$2:$I$11,B15587)&gt;0,0,WEEKDAY(B15587,2)),IF(COUNTIF($I$2:$I$21,B15587)&gt;0,0,WEEKDAY(B15587,2)))</f>
        <v>6</v>
      </c>
      <c r="D15587" s="74">
        <f t="shared" si="2"/>
        <v>9</v>
      </c>
      <c r="E15587" s="12">
        <f>IFERROR(VLOOKUP(A15587,'IDAR Meter Data'!$A:$B,2,1),"")</f>
        <v>99</v>
      </c>
      <c r="F15587" s="75">
        <f>IF(CECCZ="CZ03",'Outside Temp'!B15587,IF(CECCZ="CZ04",'Outside Temp'!B15588,IF(CECCZ="CZ12",'Outside Temp'!B15589, IF(CECCZ="CZ13",'Outside Temp'!B15590))))</f>
        <v>64.78125</v>
      </c>
      <c r="G15587" s="12">
        <f t="shared" si="3"/>
        <v>1</v>
      </c>
    </row>
    <row r="15588" ht="15.75" customHeight="1">
      <c r="A15588" s="13">
        <v>42287.395833333336</v>
      </c>
      <c r="B15588" s="73">
        <f t="shared" si="1"/>
        <v>42287</v>
      </c>
      <c r="C15588" s="74">
        <f>IF(NewCustomer="Yes", IF(COUNTIF($I$2:$I$11,B15588)&gt;0,0,WEEKDAY(B15588,2)),IF(COUNTIF($I$2:$I$21,B15588)&gt;0,0,WEEKDAY(B15588,2)))</f>
        <v>6</v>
      </c>
      <c r="D15588" s="74">
        <f t="shared" si="2"/>
        <v>9</v>
      </c>
      <c r="E15588" s="12">
        <f>IFERROR(VLOOKUP(A15588,'IDAR Meter Data'!$A:$B,2,1),"")</f>
        <v>95</v>
      </c>
      <c r="F15588" s="75">
        <f>IF(CECCZ="CZ03",'Outside Temp'!B15588,IF(CECCZ="CZ04",'Outside Temp'!B15589,IF(CECCZ="CZ12",'Outside Temp'!B15590, IF(CECCZ="CZ13",'Outside Temp'!B15591))))</f>
        <v>66.26666667</v>
      </c>
      <c r="G15588" s="12">
        <f t="shared" si="3"/>
        <v>2</v>
      </c>
    </row>
    <row r="15589" ht="15.75" customHeight="1">
      <c r="A15589" s="13">
        <v>42287.40625</v>
      </c>
      <c r="B15589" s="73">
        <f t="shared" si="1"/>
        <v>42287</v>
      </c>
      <c r="C15589" s="74">
        <f>IF(NewCustomer="Yes", IF(COUNTIF($I$2:$I$11,B15589)&gt;0,0,WEEKDAY(B15589,2)),IF(COUNTIF($I$2:$I$21,B15589)&gt;0,0,WEEKDAY(B15589,2)))</f>
        <v>6</v>
      </c>
      <c r="D15589" s="74">
        <f t="shared" si="2"/>
        <v>9</v>
      </c>
      <c r="E15589" s="12">
        <f>IFERROR(VLOOKUP(A15589,'IDAR Meter Data'!$A:$B,2,1),"")</f>
        <v>94</v>
      </c>
      <c r="F15589" s="75">
        <f>IF(CECCZ="CZ03",'Outside Temp'!B15589,IF(CECCZ="CZ04",'Outside Temp'!B15590,IF(CECCZ="CZ12",'Outside Temp'!B15591, IF(CECCZ="CZ13",'Outside Temp'!B15592))))</f>
        <v>68</v>
      </c>
      <c r="G15589" s="12">
        <f t="shared" si="3"/>
        <v>2</v>
      </c>
    </row>
    <row r="15590" ht="15.75" customHeight="1">
      <c r="A15590" s="13">
        <v>42287.416666666664</v>
      </c>
      <c r="B15590" s="73">
        <f t="shared" si="1"/>
        <v>42287</v>
      </c>
      <c r="C15590" s="74">
        <f>IF(NewCustomer="Yes", IF(COUNTIF($I$2:$I$11,B15590)&gt;0,0,WEEKDAY(B15590,2)),IF(COUNTIF($I$2:$I$21,B15590)&gt;0,0,WEEKDAY(B15590,2)))</f>
        <v>6</v>
      </c>
      <c r="D15590" s="74">
        <f t="shared" si="2"/>
        <v>10</v>
      </c>
      <c r="E15590" s="12">
        <f>IFERROR(VLOOKUP(A15590,'IDAR Meter Data'!$A:$B,2,1),"")</f>
        <v>94</v>
      </c>
      <c r="F15590" s="75">
        <f>IF(CECCZ="CZ03",'Outside Temp'!B15590,IF(CECCZ="CZ04",'Outside Temp'!B15591,IF(CECCZ="CZ12",'Outside Temp'!B15592, IF(CECCZ="CZ13",'Outside Temp'!B15593))))</f>
        <v>67.93333333</v>
      </c>
      <c r="G15590" s="12">
        <f t="shared" si="3"/>
        <v>2</v>
      </c>
    </row>
    <row r="15591" ht="15.75" customHeight="1">
      <c r="A15591" s="13">
        <v>42287.427083333336</v>
      </c>
      <c r="B15591" s="73">
        <f t="shared" si="1"/>
        <v>42287</v>
      </c>
      <c r="C15591" s="74">
        <f>IF(NewCustomer="Yes", IF(COUNTIF($I$2:$I$11,B15591)&gt;0,0,WEEKDAY(B15591,2)),IF(COUNTIF($I$2:$I$21,B15591)&gt;0,0,WEEKDAY(B15591,2)))</f>
        <v>6</v>
      </c>
      <c r="D15591" s="74">
        <f t="shared" si="2"/>
        <v>10</v>
      </c>
      <c r="E15591" s="12">
        <f>IFERROR(VLOOKUP(A15591,'IDAR Meter Data'!$A:$B,2,1),"")</f>
        <v>94</v>
      </c>
      <c r="F15591" s="75">
        <f>IF(CECCZ="CZ03",'Outside Temp'!B15591,IF(CECCZ="CZ04",'Outside Temp'!B15592,IF(CECCZ="CZ12",'Outside Temp'!B15593, IF(CECCZ="CZ13",'Outside Temp'!B15594))))</f>
        <v>67.68333333</v>
      </c>
      <c r="G15591" s="12">
        <f t="shared" si="3"/>
        <v>2</v>
      </c>
    </row>
    <row r="15592" ht="15.75" customHeight="1">
      <c r="A15592" s="13">
        <v>42287.4375</v>
      </c>
      <c r="B15592" s="73">
        <f t="shared" si="1"/>
        <v>42287</v>
      </c>
      <c r="C15592" s="74">
        <f>IF(NewCustomer="Yes", IF(COUNTIF($I$2:$I$11,B15592)&gt;0,0,WEEKDAY(B15592,2)),IF(COUNTIF($I$2:$I$21,B15592)&gt;0,0,WEEKDAY(B15592,2)))</f>
        <v>6</v>
      </c>
      <c r="D15592" s="74">
        <f t="shared" si="2"/>
        <v>10</v>
      </c>
      <c r="E15592" s="12">
        <f>IFERROR(VLOOKUP(A15592,'IDAR Meter Data'!$A:$B,2,1),"")</f>
        <v>99</v>
      </c>
      <c r="F15592" s="75">
        <f>IF(CECCZ="CZ03",'Outside Temp'!B15592,IF(CECCZ="CZ04",'Outside Temp'!B15593,IF(CECCZ="CZ12",'Outside Temp'!B15594, IF(CECCZ="CZ13",'Outside Temp'!B15595))))</f>
        <v>67.43333333</v>
      </c>
      <c r="G15592" s="12">
        <f t="shared" si="3"/>
        <v>2</v>
      </c>
    </row>
    <row r="15593" ht="15.75" customHeight="1">
      <c r="A15593" s="13">
        <v>42287.447916666664</v>
      </c>
      <c r="B15593" s="73">
        <f t="shared" si="1"/>
        <v>42287</v>
      </c>
      <c r="C15593" s="74">
        <f>IF(NewCustomer="Yes", IF(COUNTIF($I$2:$I$11,B15593)&gt;0,0,WEEKDAY(B15593,2)),IF(COUNTIF($I$2:$I$21,B15593)&gt;0,0,WEEKDAY(B15593,2)))</f>
        <v>6</v>
      </c>
      <c r="D15593" s="74">
        <f t="shared" si="2"/>
        <v>10</v>
      </c>
      <c r="E15593" s="12">
        <f>IFERROR(VLOOKUP(A15593,'IDAR Meter Data'!$A:$B,2,1),"")</f>
        <v>94</v>
      </c>
      <c r="F15593" s="75">
        <f>IF(CECCZ="CZ03",'Outside Temp'!B15593,IF(CECCZ="CZ04",'Outside Temp'!B15594,IF(CECCZ="CZ12",'Outside Temp'!B15595, IF(CECCZ="CZ13",'Outside Temp'!B15596))))</f>
        <v>67.18333333</v>
      </c>
      <c r="G15593" s="12">
        <f t="shared" si="3"/>
        <v>2</v>
      </c>
    </row>
    <row r="15594" ht="15.75" customHeight="1">
      <c r="A15594" s="13">
        <v>42287.458333333336</v>
      </c>
      <c r="B15594" s="73">
        <f t="shared" si="1"/>
        <v>42287</v>
      </c>
      <c r="C15594" s="74">
        <f>IF(NewCustomer="Yes", IF(COUNTIF($I$2:$I$11,B15594)&gt;0,0,WEEKDAY(B15594,2)),IF(COUNTIF($I$2:$I$21,B15594)&gt;0,0,WEEKDAY(B15594,2)))</f>
        <v>6</v>
      </c>
      <c r="D15594" s="74">
        <f t="shared" si="2"/>
        <v>11</v>
      </c>
      <c r="E15594" s="12">
        <f>IFERROR(VLOOKUP(A15594,'IDAR Meter Data'!$A:$B,2,1),"")</f>
        <v>97</v>
      </c>
      <c r="F15594" s="75">
        <f>IF(CECCZ="CZ03",'Outside Temp'!B15594,IF(CECCZ="CZ04",'Outside Temp'!B15595,IF(CECCZ="CZ12",'Outside Temp'!B15596, IF(CECCZ="CZ13",'Outside Temp'!B15597))))</f>
        <v>67.14285714</v>
      </c>
      <c r="G15594" s="12">
        <f t="shared" si="3"/>
        <v>2</v>
      </c>
    </row>
    <row r="15595" ht="15.75" customHeight="1">
      <c r="A15595" s="13">
        <v>42287.46875</v>
      </c>
      <c r="B15595" s="73">
        <f t="shared" si="1"/>
        <v>42287</v>
      </c>
      <c r="C15595" s="74">
        <f>IF(NewCustomer="Yes", IF(COUNTIF($I$2:$I$11,B15595)&gt;0,0,WEEKDAY(B15595,2)),IF(COUNTIF($I$2:$I$21,B15595)&gt;0,0,WEEKDAY(B15595,2)))</f>
        <v>6</v>
      </c>
      <c r="D15595" s="74">
        <f t="shared" si="2"/>
        <v>11</v>
      </c>
      <c r="E15595" s="12">
        <f>IFERROR(VLOOKUP(A15595,'IDAR Meter Data'!$A:$B,2,1),"")</f>
        <v>98</v>
      </c>
      <c r="F15595" s="75">
        <f>IF(CECCZ="CZ03",'Outside Temp'!B15595,IF(CECCZ="CZ04",'Outside Temp'!B15596,IF(CECCZ="CZ12",'Outside Temp'!B15597, IF(CECCZ="CZ13",'Outside Temp'!B15598))))</f>
        <v>67.67857143</v>
      </c>
      <c r="G15595" s="12">
        <f t="shared" si="3"/>
        <v>2</v>
      </c>
    </row>
    <row r="15596" ht="15.75" customHeight="1">
      <c r="A15596" s="13">
        <v>42287.479166666664</v>
      </c>
      <c r="B15596" s="73">
        <f t="shared" si="1"/>
        <v>42287</v>
      </c>
      <c r="C15596" s="74">
        <f>IF(NewCustomer="Yes", IF(COUNTIF($I$2:$I$11,B15596)&gt;0,0,WEEKDAY(B15596,2)),IF(COUNTIF($I$2:$I$21,B15596)&gt;0,0,WEEKDAY(B15596,2)))</f>
        <v>6</v>
      </c>
      <c r="D15596" s="74">
        <f t="shared" si="2"/>
        <v>11</v>
      </c>
      <c r="E15596" s="12">
        <f>IFERROR(VLOOKUP(A15596,'IDAR Meter Data'!$A:$B,2,1),"")</f>
        <v>96</v>
      </c>
      <c r="F15596" s="75">
        <f>IF(CECCZ="CZ03",'Outside Temp'!B15596,IF(CECCZ="CZ04",'Outside Temp'!B15597,IF(CECCZ="CZ12",'Outside Temp'!B15598, IF(CECCZ="CZ13",'Outside Temp'!B15599))))</f>
        <v>68.375</v>
      </c>
      <c r="G15596" s="12">
        <f t="shared" si="3"/>
        <v>2</v>
      </c>
    </row>
    <row r="15597" ht="15.75" customHeight="1">
      <c r="A15597" s="13">
        <v>42287.489583333336</v>
      </c>
      <c r="B15597" s="73">
        <f t="shared" si="1"/>
        <v>42287</v>
      </c>
      <c r="C15597" s="74">
        <f>IF(NewCustomer="Yes", IF(COUNTIF($I$2:$I$11,B15597)&gt;0,0,WEEKDAY(B15597,2)),IF(COUNTIF($I$2:$I$21,B15597)&gt;0,0,WEEKDAY(B15597,2)))</f>
        <v>6</v>
      </c>
      <c r="D15597" s="74">
        <f t="shared" si="2"/>
        <v>11</v>
      </c>
      <c r="E15597" s="12">
        <f>IFERROR(VLOOKUP(A15597,'IDAR Meter Data'!$A:$B,2,1),"")</f>
        <v>92</v>
      </c>
      <c r="F15597" s="75">
        <f>IF(CECCZ="CZ03",'Outside Temp'!B15597,IF(CECCZ="CZ04",'Outside Temp'!B15598,IF(CECCZ="CZ12",'Outside Temp'!B15599, IF(CECCZ="CZ13",'Outside Temp'!B15600))))</f>
        <v>69.3125</v>
      </c>
      <c r="G15597" s="12">
        <f t="shared" si="3"/>
        <v>2</v>
      </c>
    </row>
    <row r="15598" ht="15.75" customHeight="1">
      <c r="A15598" s="13">
        <v>42287.5</v>
      </c>
      <c r="B15598" s="73">
        <f t="shared" si="1"/>
        <v>42287</v>
      </c>
      <c r="C15598" s="74">
        <f>IF(NewCustomer="Yes", IF(COUNTIF($I$2:$I$11,B15598)&gt;0,0,WEEKDAY(B15598,2)),IF(COUNTIF($I$2:$I$21,B15598)&gt;0,0,WEEKDAY(B15598,2)))</f>
        <v>6</v>
      </c>
      <c r="D15598" s="74">
        <f t="shared" si="2"/>
        <v>12</v>
      </c>
      <c r="E15598" s="12">
        <f>IFERROR(VLOOKUP(A15598,'IDAR Meter Data'!$A:$B,2,1),"")</f>
        <v>95</v>
      </c>
      <c r="F15598" s="75">
        <f>IF(CECCZ="CZ03",'Outside Temp'!B15598,IF(CECCZ="CZ04",'Outside Temp'!B15599,IF(CECCZ="CZ12",'Outside Temp'!B15600, IF(CECCZ="CZ13",'Outside Temp'!B15601))))</f>
        <v>69.93333333</v>
      </c>
      <c r="G15598" s="12">
        <f t="shared" si="3"/>
        <v>2</v>
      </c>
    </row>
    <row r="15599" ht="15.75" customHeight="1">
      <c r="A15599" s="13">
        <v>42287.510416666664</v>
      </c>
      <c r="B15599" s="73">
        <f t="shared" si="1"/>
        <v>42287</v>
      </c>
      <c r="C15599" s="74">
        <f>IF(NewCustomer="Yes", IF(COUNTIF($I$2:$I$11,B15599)&gt;0,0,WEEKDAY(B15599,2)),IF(COUNTIF($I$2:$I$21,B15599)&gt;0,0,WEEKDAY(B15599,2)))</f>
        <v>6</v>
      </c>
      <c r="D15599" s="74">
        <f t="shared" si="2"/>
        <v>12</v>
      </c>
      <c r="E15599" s="12">
        <f>IFERROR(VLOOKUP(A15599,'IDAR Meter Data'!$A:$B,2,1),"")</f>
        <v>96</v>
      </c>
      <c r="F15599" s="75">
        <f>IF(CECCZ="CZ03",'Outside Temp'!B15599,IF(CECCZ="CZ04",'Outside Temp'!B15600,IF(CECCZ="CZ12",'Outside Temp'!B15601, IF(CECCZ="CZ13",'Outside Temp'!B15602))))</f>
        <v>69.68333333</v>
      </c>
      <c r="G15599" s="12">
        <f t="shared" si="3"/>
        <v>2</v>
      </c>
    </row>
    <row r="15600" ht="15.75" customHeight="1">
      <c r="A15600" s="13">
        <v>42287.520833333336</v>
      </c>
      <c r="B15600" s="73">
        <f t="shared" si="1"/>
        <v>42287</v>
      </c>
      <c r="C15600" s="74">
        <f>IF(NewCustomer="Yes", IF(COUNTIF($I$2:$I$11,B15600)&gt;0,0,WEEKDAY(B15600,2)),IF(COUNTIF($I$2:$I$21,B15600)&gt;0,0,WEEKDAY(B15600,2)))</f>
        <v>6</v>
      </c>
      <c r="D15600" s="74">
        <f t="shared" si="2"/>
        <v>12</v>
      </c>
      <c r="E15600" s="12">
        <f>IFERROR(VLOOKUP(A15600,'IDAR Meter Data'!$A:$B,2,1),"")</f>
        <v>98</v>
      </c>
      <c r="F15600" s="75">
        <f>IF(CECCZ="CZ03",'Outside Temp'!B15600,IF(CECCZ="CZ04",'Outside Temp'!B15601,IF(CECCZ="CZ12",'Outside Temp'!B15602, IF(CECCZ="CZ13",'Outside Temp'!B15603))))</f>
        <v>69.43333333</v>
      </c>
      <c r="G15600" s="12">
        <f t="shared" si="3"/>
        <v>2</v>
      </c>
    </row>
    <row r="15601" ht="15.75" customHeight="1">
      <c r="A15601" s="13">
        <v>42287.53125</v>
      </c>
      <c r="B15601" s="73">
        <f t="shared" si="1"/>
        <v>42287</v>
      </c>
      <c r="C15601" s="74">
        <f>IF(NewCustomer="Yes", IF(COUNTIF($I$2:$I$11,B15601)&gt;0,0,WEEKDAY(B15601,2)),IF(COUNTIF($I$2:$I$21,B15601)&gt;0,0,WEEKDAY(B15601,2)))</f>
        <v>6</v>
      </c>
      <c r="D15601" s="74">
        <f t="shared" si="2"/>
        <v>12</v>
      </c>
      <c r="E15601" s="12">
        <f>IFERROR(VLOOKUP(A15601,'IDAR Meter Data'!$A:$B,2,1),"")</f>
        <v>100</v>
      </c>
      <c r="F15601" s="75">
        <f>IF(CECCZ="CZ03",'Outside Temp'!B15601,IF(CECCZ="CZ04",'Outside Temp'!B15602,IF(CECCZ="CZ12",'Outside Temp'!B15603, IF(CECCZ="CZ13",'Outside Temp'!B15604))))</f>
        <v>69.18333333</v>
      </c>
      <c r="G15601" s="12">
        <f t="shared" si="3"/>
        <v>2</v>
      </c>
    </row>
    <row r="15602" ht="15.75" customHeight="1">
      <c r="A15602" s="13">
        <v>42287.541666666664</v>
      </c>
      <c r="B15602" s="73">
        <f t="shared" si="1"/>
        <v>42287</v>
      </c>
      <c r="C15602" s="74">
        <f>IF(NewCustomer="Yes", IF(COUNTIF($I$2:$I$11,B15602)&gt;0,0,WEEKDAY(B15602,2)),IF(COUNTIF($I$2:$I$21,B15602)&gt;0,0,WEEKDAY(B15602,2)))</f>
        <v>6</v>
      </c>
      <c r="D15602" s="74">
        <f t="shared" si="2"/>
        <v>13</v>
      </c>
      <c r="E15602" s="12">
        <f>IFERROR(VLOOKUP(A15602,'IDAR Meter Data'!$A:$B,2,1),"")</f>
        <v>97</v>
      </c>
      <c r="F15602" s="75">
        <f>IF(CECCZ="CZ03",'Outside Temp'!B15602,IF(CECCZ="CZ04",'Outside Temp'!B15603,IF(CECCZ="CZ12",'Outside Temp'!B15604, IF(CECCZ="CZ13",'Outside Temp'!B15605))))</f>
        <v>69.06666667</v>
      </c>
      <c r="G15602" s="12">
        <f t="shared" si="3"/>
        <v>2</v>
      </c>
    </row>
    <row r="15603" ht="15.75" customHeight="1">
      <c r="A15603" s="13">
        <v>42287.552083333336</v>
      </c>
      <c r="B15603" s="73">
        <f t="shared" si="1"/>
        <v>42287</v>
      </c>
      <c r="C15603" s="74">
        <f>IF(NewCustomer="Yes", IF(COUNTIF($I$2:$I$11,B15603)&gt;0,0,WEEKDAY(B15603,2)),IF(COUNTIF($I$2:$I$21,B15603)&gt;0,0,WEEKDAY(B15603,2)))</f>
        <v>6</v>
      </c>
      <c r="D15603" s="74">
        <f t="shared" si="2"/>
        <v>13</v>
      </c>
      <c r="E15603" s="12">
        <f>IFERROR(VLOOKUP(A15603,'IDAR Meter Data'!$A:$B,2,1),"")</f>
        <v>100</v>
      </c>
      <c r="F15603" s="75">
        <f>IF(CECCZ="CZ03",'Outside Temp'!B15603,IF(CECCZ="CZ04",'Outside Temp'!B15604,IF(CECCZ="CZ12",'Outside Temp'!B15605, IF(CECCZ="CZ13",'Outside Temp'!B15606))))</f>
        <v>69.31666667</v>
      </c>
      <c r="G15603" s="12">
        <f t="shared" si="3"/>
        <v>2</v>
      </c>
    </row>
    <row r="15604" ht="15.75" customHeight="1">
      <c r="A15604" s="13">
        <v>42287.5625</v>
      </c>
      <c r="B15604" s="73">
        <f t="shared" si="1"/>
        <v>42287</v>
      </c>
      <c r="C15604" s="74">
        <f>IF(NewCustomer="Yes", IF(COUNTIF($I$2:$I$11,B15604)&gt;0,0,WEEKDAY(B15604,2)),IF(COUNTIF($I$2:$I$21,B15604)&gt;0,0,WEEKDAY(B15604,2)))</f>
        <v>6</v>
      </c>
      <c r="D15604" s="74">
        <f t="shared" si="2"/>
        <v>13</v>
      </c>
      <c r="E15604" s="12">
        <f>IFERROR(VLOOKUP(A15604,'IDAR Meter Data'!$A:$B,2,1),"")</f>
        <v>108</v>
      </c>
      <c r="F15604" s="75">
        <f>IF(CECCZ="CZ03",'Outside Temp'!B15604,IF(CECCZ="CZ04",'Outside Temp'!B15605,IF(CECCZ="CZ12",'Outside Temp'!B15606, IF(CECCZ="CZ13",'Outside Temp'!B15607))))</f>
        <v>69.56666667</v>
      </c>
      <c r="G15604" s="12">
        <f t="shared" si="3"/>
        <v>2</v>
      </c>
    </row>
    <row r="15605" ht="15.75" customHeight="1">
      <c r="A15605" s="13">
        <v>42287.572916666664</v>
      </c>
      <c r="B15605" s="73">
        <f t="shared" si="1"/>
        <v>42287</v>
      </c>
      <c r="C15605" s="74">
        <f>IF(NewCustomer="Yes", IF(COUNTIF($I$2:$I$11,B15605)&gt;0,0,WEEKDAY(B15605,2)),IF(COUNTIF($I$2:$I$21,B15605)&gt;0,0,WEEKDAY(B15605,2)))</f>
        <v>6</v>
      </c>
      <c r="D15605" s="74">
        <f t="shared" si="2"/>
        <v>13</v>
      </c>
      <c r="E15605" s="12">
        <f>IFERROR(VLOOKUP(A15605,'IDAR Meter Data'!$A:$B,2,1),"")</f>
        <v>97</v>
      </c>
      <c r="F15605" s="75">
        <f>IF(CECCZ="CZ03",'Outside Temp'!B15605,IF(CECCZ="CZ04",'Outside Temp'!B15606,IF(CECCZ="CZ12",'Outside Temp'!B15607, IF(CECCZ="CZ13",'Outside Temp'!B15608))))</f>
        <v>69.81666667</v>
      </c>
      <c r="G15605" s="12">
        <f t="shared" si="3"/>
        <v>2</v>
      </c>
    </row>
    <row r="15606" ht="15.75" customHeight="1">
      <c r="A15606" s="13">
        <v>42287.583333333336</v>
      </c>
      <c r="B15606" s="73">
        <f t="shared" si="1"/>
        <v>42287</v>
      </c>
      <c r="C15606" s="74">
        <f>IF(NewCustomer="Yes", IF(COUNTIF($I$2:$I$11,B15606)&gt;0,0,WEEKDAY(B15606,2)),IF(COUNTIF($I$2:$I$21,B15606)&gt;0,0,WEEKDAY(B15606,2)))</f>
        <v>6</v>
      </c>
      <c r="D15606" s="74">
        <f t="shared" si="2"/>
        <v>14</v>
      </c>
      <c r="E15606" s="12">
        <f>IFERROR(VLOOKUP(A15606,'IDAR Meter Data'!$A:$B,2,1),"")</f>
        <v>101</v>
      </c>
      <c r="F15606" s="75">
        <f>IF(CECCZ="CZ03",'Outside Temp'!B15606,IF(CECCZ="CZ04",'Outside Temp'!B15607,IF(CECCZ="CZ12",'Outside Temp'!B15608, IF(CECCZ="CZ13",'Outside Temp'!B15609))))</f>
        <v>70.06666667</v>
      </c>
      <c r="G15606" s="12">
        <f t="shared" si="3"/>
        <v>3</v>
      </c>
    </row>
    <row r="15607" ht="15.75" customHeight="1">
      <c r="A15607" s="13">
        <v>42287.59375</v>
      </c>
      <c r="B15607" s="73">
        <f t="shared" si="1"/>
        <v>42287</v>
      </c>
      <c r="C15607" s="74">
        <f>IF(NewCustomer="Yes", IF(COUNTIF($I$2:$I$11,B15607)&gt;0,0,WEEKDAY(B15607,2)),IF(COUNTIF($I$2:$I$21,B15607)&gt;0,0,WEEKDAY(B15607,2)))</f>
        <v>6</v>
      </c>
      <c r="D15607" s="74">
        <f t="shared" si="2"/>
        <v>14</v>
      </c>
      <c r="E15607" s="12">
        <f>IFERROR(VLOOKUP(A15607,'IDAR Meter Data'!$A:$B,2,1),"")</f>
        <v>96</v>
      </c>
      <c r="F15607" s="75">
        <f>IF(CECCZ="CZ03",'Outside Temp'!B15607,IF(CECCZ="CZ04",'Outside Temp'!B15608,IF(CECCZ="CZ12",'Outside Temp'!B15609, IF(CECCZ="CZ13",'Outside Temp'!B15610))))</f>
        <v>70.31666667</v>
      </c>
      <c r="G15607" s="12">
        <f t="shared" si="3"/>
        <v>3</v>
      </c>
    </row>
    <row r="15608" ht="15.75" customHeight="1">
      <c r="A15608" s="13">
        <v>42287.604166666664</v>
      </c>
      <c r="B15608" s="73">
        <f t="shared" si="1"/>
        <v>42287</v>
      </c>
      <c r="C15608" s="74">
        <f>IF(NewCustomer="Yes", IF(COUNTIF($I$2:$I$11,B15608)&gt;0,0,WEEKDAY(B15608,2)),IF(COUNTIF($I$2:$I$21,B15608)&gt;0,0,WEEKDAY(B15608,2)))</f>
        <v>6</v>
      </c>
      <c r="D15608" s="74">
        <f t="shared" si="2"/>
        <v>14</v>
      </c>
      <c r="E15608" s="12">
        <f>IFERROR(VLOOKUP(A15608,'IDAR Meter Data'!$A:$B,2,1),"")</f>
        <v>100</v>
      </c>
      <c r="F15608" s="75">
        <f>IF(CECCZ="CZ03",'Outside Temp'!B15608,IF(CECCZ="CZ04",'Outside Temp'!B15609,IF(CECCZ="CZ12",'Outside Temp'!B15610, IF(CECCZ="CZ13",'Outside Temp'!B15611))))</f>
        <v>70.56666667</v>
      </c>
      <c r="G15608" s="12">
        <f t="shared" si="3"/>
        <v>3</v>
      </c>
    </row>
    <row r="15609" ht="15.75" customHeight="1">
      <c r="A15609" s="13">
        <v>42287.614583333336</v>
      </c>
      <c r="B15609" s="73">
        <f t="shared" si="1"/>
        <v>42287</v>
      </c>
      <c r="C15609" s="74">
        <f>IF(NewCustomer="Yes", IF(COUNTIF($I$2:$I$11,B15609)&gt;0,0,WEEKDAY(B15609,2)),IF(COUNTIF($I$2:$I$21,B15609)&gt;0,0,WEEKDAY(B15609,2)))</f>
        <v>6</v>
      </c>
      <c r="D15609" s="74">
        <f t="shared" si="2"/>
        <v>14</v>
      </c>
      <c r="E15609" s="12">
        <f>IFERROR(VLOOKUP(A15609,'IDAR Meter Data'!$A:$B,2,1),"")</f>
        <v>95</v>
      </c>
      <c r="F15609" s="75">
        <f>IF(CECCZ="CZ03",'Outside Temp'!B15609,IF(CECCZ="CZ04",'Outside Temp'!B15610,IF(CECCZ="CZ12",'Outside Temp'!B15611, IF(CECCZ="CZ13",'Outside Temp'!B15612))))</f>
        <v>70.81666667</v>
      </c>
      <c r="G15609" s="12">
        <f t="shared" si="3"/>
        <v>3</v>
      </c>
    </row>
    <row r="15610" ht="15.75" customHeight="1">
      <c r="A15610" s="13">
        <v>42287.625</v>
      </c>
      <c r="B15610" s="73">
        <f t="shared" si="1"/>
        <v>42287</v>
      </c>
      <c r="C15610" s="74">
        <f>IF(NewCustomer="Yes", IF(COUNTIF($I$2:$I$11,B15610)&gt;0,0,WEEKDAY(B15610,2)),IF(COUNTIF($I$2:$I$21,B15610)&gt;0,0,WEEKDAY(B15610,2)))</f>
        <v>6</v>
      </c>
      <c r="D15610" s="74">
        <f t="shared" si="2"/>
        <v>15</v>
      </c>
      <c r="E15610" s="12">
        <f>IFERROR(VLOOKUP(A15610,'IDAR Meter Data'!$A:$B,2,1),"")</f>
        <v>110</v>
      </c>
      <c r="F15610" s="75">
        <f>IF(CECCZ="CZ03",'Outside Temp'!B15610,IF(CECCZ="CZ04",'Outside Temp'!B15611,IF(CECCZ="CZ12",'Outside Temp'!B15612, IF(CECCZ="CZ13",'Outside Temp'!B15613))))</f>
        <v>70.86666667</v>
      </c>
      <c r="G15610" s="12">
        <f t="shared" si="3"/>
        <v>3</v>
      </c>
    </row>
    <row r="15611" ht="15.75" customHeight="1">
      <c r="A15611" s="13">
        <v>42287.635416666664</v>
      </c>
      <c r="B15611" s="73">
        <f t="shared" si="1"/>
        <v>42287</v>
      </c>
      <c r="C15611" s="74">
        <f>IF(NewCustomer="Yes", IF(COUNTIF($I$2:$I$11,B15611)&gt;0,0,WEEKDAY(B15611,2)),IF(COUNTIF($I$2:$I$21,B15611)&gt;0,0,WEEKDAY(B15611,2)))</f>
        <v>6</v>
      </c>
      <c r="D15611" s="74">
        <f t="shared" si="2"/>
        <v>15</v>
      </c>
      <c r="E15611" s="12">
        <f>IFERROR(VLOOKUP(A15611,'IDAR Meter Data'!$A:$B,2,1),"")</f>
        <v>99</v>
      </c>
      <c r="F15611" s="75">
        <f>IF(CECCZ="CZ03",'Outside Temp'!B15611,IF(CECCZ="CZ04",'Outside Temp'!B15612,IF(CECCZ="CZ12",'Outside Temp'!B15613, IF(CECCZ="CZ13",'Outside Temp'!B15614))))</f>
        <v>70.36666667</v>
      </c>
      <c r="G15611" s="12">
        <f t="shared" si="3"/>
        <v>3</v>
      </c>
    </row>
    <row r="15612" ht="15.75" customHeight="1">
      <c r="A15612" s="13">
        <v>42287.645833333336</v>
      </c>
      <c r="B15612" s="73">
        <f t="shared" si="1"/>
        <v>42287</v>
      </c>
      <c r="C15612" s="74">
        <f>IF(NewCustomer="Yes", IF(COUNTIF($I$2:$I$11,B15612)&gt;0,0,WEEKDAY(B15612,2)),IF(COUNTIF($I$2:$I$21,B15612)&gt;0,0,WEEKDAY(B15612,2)))</f>
        <v>6</v>
      </c>
      <c r="D15612" s="74">
        <f t="shared" si="2"/>
        <v>15</v>
      </c>
      <c r="E15612" s="12">
        <f>IFERROR(VLOOKUP(A15612,'IDAR Meter Data'!$A:$B,2,1),"")</f>
        <v>101</v>
      </c>
      <c r="F15612" s="75">
        <f>IF(CECCZ="CZ03",'Outside Temp'!B15612,IF(CECCZ="CZ04",'Outside Temp'!B15613,IF(CECCZ="CZ12",'Outside Temp'!B15614, IF(CECCZ="CZ13",'Outside Temp'!B15615))))</f>
        <v>69.86666667</v>
      </c>
      <c r="G15612" s="12">
        <f t="shared" si="3"/>
        <v>2</v>
      </c>
    </row>
    <row r="15613" ht="15.75" customHeight="1">
      <c r="A15613" s="13">
        <v>42287.65625</v>
      </c>
      <c r="B15613" s="73">
        <f t="shared" si="1"/>
        <v>42287</v>
      </c>
      <c r="C15613" s="74">
        <f>IF(NewCustomer="Yes", IF(COUNTIF($I$2:$I$11,B15613)&gt;0,0,WEEKDAY(B15613,2)),IF(COUNTIF($I$2:$I$21,B15613)&gt;0,0,WEEKDAY(B15613,2)))</f>
        <v>6</v>
      </c>
      <c r="D15613" s="74">
        <f t="shared" si="2"/>
        <v>15</v>
      </c>
      <c r="E15613" s="12">
        <f>IFERROR(VLOOKUP(A15613,'IDAR Meter Data'!$A:$B,2,1),"")</f>
        <v>101</v>
      </c>
      <c r="F15613" s="75">
        <f>IF(CECCZ="CZ03",'Outside Temp'!B15613,IF(CECCZ="CZ04",'Outside Temp'!B15614,IF(CECCZ="CZ12",'Outside Temp'!B15615, IF(CECCZ="CZ13",'Outside Temp'!B15616))))</f>
        <v>69.36666667</v>
      </c>
      <c r="G15613" s="12">
        <f t="shared" si="3"/>
        <v>2</v>
      </c>
    </row>
    <row r="15614" ht="15.75" customHeight="1">
      <c r="A15614" s="13">
        <v>42287.666666666664</v>
      </c>
      <c r="B15614" s="73">
        <f t="shared" si="1"/>
        <v>42287</v>
      </c>
      <c r="C15614" s="74">
        <f>IF(NewCustomer="Yes", IF(COUNTIF($I$2:$I$11,B15614)&gt;0,0,WEEKDAY(B15614,2)),IF(COUNTIF($I$2:$I$21,B15614)&gt;0,0,WEEKDAY(B15614,2)))</f>
        <v>6</v>
      </c>
      <c r="D15614" s="74">
        <f t="shared" si="2"/>
        <v>16</v>
      </c>
      <c r="E15614" s="12">
        <f>IFERROR(VLOOKUP(A15614,'IDAR Meter Data'!$A:$B,2,1),"")</f>
        <v>100</v>
      </c>
      <c r="F15614" s="75">
        <f>IF(CECCZ="CZ03",'Outside Temp'!B15614,IF(CECCZ="CZ04",'Outside Temp'!B15615,IF(CECCZ="CZ12",'Outside Temp'!B15616, IF(CECCZ="CZ13",'Outside Temp'!B15617))))</f>
        <v>68.86666667</v>
      </c>
      <c r="G15614" s="12">
        <f t="shared" si="3"/>
        <v>2</v>
      </c>
    </row>
    <row r="15615" ht="15.75" customHeight="1">
      <c r="A15615" s="13">
        <v>42287.677083333336</v>
      </c>
      <c r="B15615" s="73">
        <f t="shared" si="1"/>
        <v>42287</v>
      </c>
      <c r="C15615" s="74">
        <f>IF(NewCustomer="Yes", IF(COUNTIF($I$2:$I$11,B15615)&gt;0,0,WEEKDAY(B15615,2)),IF(COUNTIF($I$2:$I$21,B15615)&gt;0,0,WEEKDAY(B15615,2)))</f>
        <v>6</v>
      </c>
      <c r="D15615" s="74">
        <f t="shared" si="2"/>
        <v>16</v>
      </c>
      <c r="E15615" s="12">
        <f>IFERROR(VLOOKUP(A15615,'IDAR Meter Data'!$A:$B,2,1),"")</f>
        <v>104</v>
      </c>
      <c r="F15615" s="75">
        <f>IF(CECCZ="CZ03",'Outside Temp'!B15615,IF(CECCZ="CZ04",'Outside Temp'!B15616,IF(CECCZ="CZ12",'Outside Temp'!B15617, IF(CECCZ="CZ13",'Outside Temp'!B15618))))</f>
        <v>68.36666667</v>
      </c>
      <c r="G15615" s="12">
        <f t="shared" si="3"/>
        <v>2</v>
      </c>
    </row>
    <row r="15616" ht="15.75" customHeight="1">
      <c r="A15616" s="13">
        <v>42287.6875</v>
      </c>
      <c r="B15616" s="73">
        <f t="shared" si="1"/>
        <v>42287</v>
      </c>
      <c r="C15616" s="74">
        <f>IF(NewCustomer="Yes", IF(COUNTIF($I$2:$I$11,B15616)&gt;0,0,WEEKDAY(B15616,2)),IF(COUNTIF($I$2:$I$21,B15616)&gt;0,0,WEEKDAY(B15616,2)))</f>
        <v>6</v>
      </c>
      <c r="D15616" s="74">
        <f t="shared" si="2"/>
        <v>16</v>
      </c>
      <c r="E15616" s="12">
        <f>IFERROR(VLOOKUP(A15616,'IDAR Meter Data'!$A:$B,2,1),"")</f>
        <v>101</v>
      </c>
      <c r="F15616" s="75">
        <f>IF(CECCZ="CZ03",'Outside Temp'!B15616,IF(CECCZ="CZ04",'Outside Temp'!B15617,IF(CECCZ="CZ12",'Outside Temp'!B15618, IF(CECCZ="CZ13",'Outside Temp'!B15619))))</f>
        <v>67.86666667</v>
      </c>
      <c r="G15616" s="12">
        <f t="shared" si="3"/>
        <v>2</v>
      </c>
    </row>
    <row r="15617" ht="15.75" customHeight="1">
      <c r="A15617" s="13">
        <v>42287.697916666664</v>
      </c>
      <c r="B15617" s="73">
        <f t="shared" si="1"/>
        <v>42287</v>
      </c>
      <c r="C15617" s="74">
        <f>IF(NewCustomer="Yes", IF(COUNTIF($I$2:$I$11,B15617)&gt;0,0,WEEKDAY(B15617,2)),IF(COUNTIF($I$2:$I$21,B15617)&gt;0,0,WEEKDAY(B15617,2)))</f>
        <v>6</v>
      </c>
      <c r="D15617" s="74">
        <f t="shared" si="2"/>
        <v>16</v>
      </c>
      <c r="E15617" s="12">
        <f>IFERROR(VLOOKUP(A15617,'IDAR Meter Data'!$A:$B,2,1),"")</f>
        <v>100</v>
      </c>
      <c r="F15617" s="75">
        <f>IF(CECCZ="CZ03",'Outside Temp'!B15617,IF(CECCZ="CZ04",'Outside Temp'!B15618,IF(CECCZ="CZ12",'Outside Temp'!B15619, IF(CECCZ="CZ13",'Outside Temp'!B15620))))</f>
        <v>67.36666667</v>
      </c>
      <c r="G15617" s="12">
        <f t="shared" si="3"/>
        <v>2</v>
      </c>
    </row>
    <row r="15618" ht="15.75" customHeight="1">
      <c r="A15618" s="13">
        <v>42287.708333333336</v>
      </c>
      <c r="B15618" s="73">
        <f t="shared" si="1"/>
        <v>42287</v>
      </c>
      <c r="C15618" s="74">
        <f>IF(NewCustomer="Yes", IF(COUNTIF($I$2:$I$11,B15618)&gt;0,0,WEEKDAY(B15618,2)),IF(COUNTIF($I$2:$I$21,B15618)&gt;0,0,WEEKDAY(B15618,2)))</f>
        <v>6</v>
      </c>
      <c r="D15618" s="74">
        <f t="shared" si="2"/>
        <v>17</v>
      </c>
      <c r="E15618" s="12">
        <f>IFERROR(VLOOKUP(A15618,'IDAR Meter Data'!$A:$B,2,1),"")</f>
        <v>99</v>
      </c>
      <c r="F15618" s="75">
        <f>IF(CECCZ="CZ03",'Outside Temp'!B15618,IF(CECCZ="CZ04",'Outside Temp'!B15619,IF(CECCZ="CZ12",'Outside Temp'!B15620, IF(CECCZ="CZ13",'Outside Temp'!B15621))))</f>
        <v>66.86666667</v>
      </c>
      <c r="G15618" s="12">
        <f t="shared" si="3"/>
        <v>2</v>
      </c>
    </row>
    <row r="15619" ht="15.75" customHeight="1">
      <c r="A15619" s="13">
        <v>42287.71875</v>
      </c>
      <c r="B15619" s="73">
        <f t="shared" si="1"/>
        <v>42287</v>
      </c>
      <c r="C15619" s="74">
        <f>IF(NewCustomer="Yes", IF(COUNTIF($I$2:$I$11,B15619)&gt;0,0,WEEKDAY(B15619,2)),IF(COUNTIF($I$2:$I$21,B15619)&gt;0,0,WEEKDAY(B15619,2)))</f>
        <v>6</v>
      </c>
      <c r="D15619" s="74">
        <f t="shared" si="2"/>
        <v>17</v>
      </c>
      <c r="E15619" s="12">
        <f>IFERROR(VLOOKUP(A15619,'IDAR Meter Data'!$A:$B,2,1),"")</f>
        <v>109</v>
      </c>
      <c r="F15619" s="75">
        <f>IF(CECCZ="CZ03",'Outside Temp'!B15619,IF(CECCZ="CZ04",'Outside Temp'!B15620,IF(CECCZ="CZ12",'Outside Temp'!B15621, IF(CECCZ="CZ13",'Outside Temp'!B15622))))</f>
        <v>66.36666667</v>
      </c>
      <c r="G15619" s="12">
        <f t="shared" si="3"/>
        <v>2</v>
      </c>
    </row>
    <row r="15620" ht="15.75" customHeight="1">
      <c r="A15620" s="13">
        <v>42287.729166666664</v>
      </c>
      <c r="B15620" s="73">
        <f t="shared" si="1"/>
        <v>42287</v>
      </c>
      <c r="C15620" s="74">
        <f>IF(NewCustomer="Yes", IF(COUNTIF($I$2:$I$11,B15620)&gt;0,0,WEEKDAY(B15620,2)),IF(COUNTIF($I$2:$I$21,B15620)&gt;0,0,WEEKDAY(B15620,2)))</f>
        <v>6</v>
      </c>
      <c r="D15620" s="74">
        <f t="shared" si="2"/>
        <v>17</v>
      </c>
      <c r="E15620" s="12">
        <f>IFERROR(VLOOKUP(A15620,'IDAR Meter Data'!$A:$B,2,1),"")</f>
        <v>107</v>
      </c>
      <c r="F15620" s="75">
        <f>IF(CECCZ="CZ03",'Outside Temp'!B15620,IF(CECCZ="CZ04",'Outside Temp'!B15621,IF(CECCZ="CZ12",'Outside Temp'!B15622, IF(CECCZ="CZ13",'Outside Temp'!B15623))))</f>
        <v>65.86666667</v>
      </c>
      <c r="G15620" s="12">
        <f t="shared" si="3"/>
        <v>2</v>
      </c>
    </row>
    <row r="15621" ht="15.75" customHeight="1">
      <c r="A15621" s="13">
        <v>42287.739583333336</v>
      </c>
      <c r="B15621" s="73">
        <f t="shared" si="1"/>
        <v>42287</v>
      </c>
      <c r="C15621" s="74">
        <f>IF(NewCustomer="Yes", IF(COUNTIF($I$2:$I$11,B15621)&gt;0,0,WEEKDAY(B15621,2)),IF(COUNTIF($I$2:$I$21,B15621)&gt;0,0,WEEKDAY(B15621,2)))</f>
        <v>6</v>
      </c>
      <c r="D15621" s="74">
        <f t="shared" si="2"/>
        <v>17</v>
      </c>
      <c r="E15621" s="12">
        <f>IFERROR(VLOOKUP(A15621,'IDAR Meter Data'!$A:$B,2,1),"")</f>
        <v>105</v>
      </c>
      <c r="F15621" s="75">
        <f>IF(CECCZ="CZ03",'Outside Temp'!B15621,IF(CECCZ="CZ04",'Outside Temp'!B15622,IF(CECCZ="CZ12",'Outside Temp'!B15623, IF(CECCZ="CZ13",'Outside Temp'!B15624))))</f>
        <v>65.36666667</v>
      </c>
      <c r="G15621" s="12">
        <f t="shared" si="3"/>
        <v>2</v>
      </c>
    </row>
    <row r="15622" ht="15.75" customHeight="1">
      <c r="A15622" s="13">
        <v>42287.75</v>
      </c>
      <c r="B15622" s="73">
        <f t="shared" si="1"/>
        <v>42287</v>
      </c>
      <c r="C15622" s="74">
        <f>IF(NewCustomer="Yes", IF(COUNTIF($I$2:$I$11,B15622)&gt;0,0,WEEKDAY(B15622,2)),IF(COUNTIF($I$2:$I$21,B15622)&gt;0,0,WEEKDAY(B15622,2)))</f>
        <v>6</v>
      </c>
      <c r="D15622" s="74">
        <f t="shared" si="2"/>
        <v>18</v>
      </c>
      <c r="E15622" s="12">
        <f>IFERROR(VLOOKUP(A15622,'IDAR Meter Data'!$A:$B,2,1),"")</f>
        <v>104</v>
      </c>
      <c r="F15622" s="75">
        <f>IF(CECCZ="CZ03",'Outside Temp'!B15622,IF(CECCZ="CZ04",'Outside Temp'!B15623,IF(CECCZ="CZ12",'Outside Temp'!B15624, IF(CECCZ="CZ13",'Outside Temp'!B15625))))</f>
        <v>65</v>
      </c>
      <c r="G15622" s="12">
        <f t="shared" si="3"/>
        <v>1</v>
      </c>
    </row>
    <row r="15623" ht="15.75" customHeight="1">
      <c r="A15623" s="13">
        <v>42287.760416666664</v>
      </c>
      <c r="B15623" s="73">
        <f t="shared" si="1"/>
        <v>42287</v>
      </c>
      <c r="C15623" s="74">
        <f>IF(NewCustomer="Yes", IF(COUNTIF($I$2:$I$11,B15623)&gt;0,0,WEEKDAY(B15623,2)),IF(COUNTIF($I$2:$I$21,B15623)&gt;0,0,WEEKDAY(B15623,2)))</f>
        <v>6</v>
      </c>
      <c r="D15623" s="74">
        <f t="shared" si="2"/>
        <v>18</v>
      </c>
      <c r="E15623" s="12">
        <f>IFERROR(VLOOKUP(A15623,'IDAR Meter Data'!$A:$B,2,1),"")</f>
        <v>104</v>
      </c>
      <c r="F15623" s="75">
        <f>IF(CECCZ="CZ03",'Outside Temp'!B15623,IF(CECCZ="CZ04",'Outside Temp'!B15624,IF(CECCZ="CZ12",'Outside Temp'!B15625, IF(CECCZ="CZ13",'Outside Temp'!B15626))))</f>
        <v>65</v>
      </c>
      <c r="G15623" s="12">
        <f t="shared" si="3"/>
        <v>1</v>
      </c>
    </row>
    <row r="15624" ht="15.75" customHeight="1">
      <c r="A15624" s="13">
        <v>42287.770833333336</v>
      </c>
      <c r="B15624" s="73">
        <f t="shared" si="1"/>
        <v>42287</v>
      </c>
      <c r="C15624" s="74">
        <f>IF(NewCustomer="Yes", IF(COUNTIF($I$2:$I$11,B15624)&gt;0,0,WEEKDAY(B15624,2)),IF(COUNTIF($I$2:$I$21,B15624)&gt;0,0,WEEKDAY(B15624,2)))</f>
        <v>6</v>
      </c>
      <c r="D15624" s="74">
        <f t="shared" si="2"/>
        <v>18</v>
      </c>
      <c r="E15624" s="12">
        <f>IFERROR(VLOOKUP(A15624,'IDAR Meter Data'!$A:$B,2,1),"")</f>
        <v>107</v>
      </c>
      <c r="F15624" s="75">
        <f>IF(CECCZ="CZ03",'Outside Temp'!B15624,IF(CECCZ="CZ04",'Outside Temp'!B15625,IF(CECCZ="CZ12",'Outside Temp'!B15626, IF(CECCZ="CZ13",'Outside Temp'!B15627))))</f>
        <v>65</v>
      </c>
      <c r="G15624" s="12">
        <f t="shared" si="3"/>
        <v>1</v>
      </c>
    </row>
    <row r="15625" ht="15.75" customHeight="1">
      <c r="A15625" s="13">
        <v>42287.78125</v>
      </c>
      <c r="B15625" s="73">
        <f t="shared" si="1"/>
        <v>42287</v>
      </c>
      <c r="C15625" s="74">
        <f>IF(NewCustomer="Yes", IF(COUNTIF($I$2:$I$11,B15625)&gt;0,0,WEEKDAY(B15625,2)),IF(COUNTIF($I$2:$I$21,B15625)&gt;0,0,WEEKDAY(B15625,2)))</f>
        <v>6</v>
      </c>
      <c r="D15625" s="74">
        <f t="shared" si="2"/>
        <v>18</v>
      </c>
      <c r="E15625" s="12">
        <f>IFERROR(VLOOKUP(A15625,'IDAR Meter Data'!$A:$B,2,1),"")</f>
        <v>105</v>
      </c>
      <c r="F15625" s="75">
        <f>IF(CECCZ="CZ03",'Outside Temp'!B15625,IF(CECCZ="CZ04",'Outside Temp'!B15626,IF(CECCZ="CZ12",'Outside Temp'!B15627, IF(CECCZ="CZ13",'Outside Temp'!B15628))))</f>
        <v>65</v>
      </c>
      <c r="G15625" s="12">
        <f t="shared" si="3"/>
        <v>1</v>
      </c>
    </row>
    <row r="15626" ht="15.75" customHeight="1">
      <c r="A15626" s="13">
        <v>42287.791666666664</v>
      </c>
      <c r="B15626" s="73">
        <f t="shared" si="1"/>
        <v>42287</v>
      </c>
      <c r="C15626" s="74">
        <f>IF(NewCustomer="Yes", IF(COUNTIF($I$2:$I$11,B15626)&gt;0,0,WEEKDAY(B15626,2)),IF(COUNTIF($I$2:$I$21,B15626)&gt;0,0,WEEKDAY(B15626,2)))</f>
        <v>6</v>
      </c>
      <c r="D15626" s="74">
        <f t="shared" si="2"/>
        <v>19</v>
      </c>
      <c r="E15626" s="12">
        <f>IFERROR(VLOOKUP(A15626,'IDAR Meter Data'!$A:$B,2,1),"")</f>
        <v>105</v>
      </c>
      <c r="F15626" s="75">
        <f>IF(CECCZ="CZ03",'Outside Temp'!B15626,IF(CECCZ="CZ04",'Outside Temp'!B15627,IF(CECCZ="CZ12",'Outside Temp'!B15628, IF(CECCZ="CZ13",'Outside Temp'!B15629))))</f>
        <v>64.93333333</v>
      </c>
      <c r="G15626" s="12">
        <f t="shared" si="3"/>
        <v>1</v>
      </c>
    </row>
    <row r="15627" ht="15.75" customHeight="1">
      <c r="A15627" s="13">
        <v>42287.802083333336</v>
      </c>
      <c r="B15627" s="73">
        <f t="shared" si="1"/>
        <v>42287</v>
      </c>
      <c r="C15627" s="74">
        <f>IF(NewCustomer="Yes", IF(COUNTIF($I$2:$I$11,B15627)&gt;0,0,WEEKDAY(B15627,2)),IF(COUNTIF($I$2:$I$21,B15627)&gt;0,0,WEEKDAY(B15627,2)))</f>
        <v>6</v>
      </c>
      <c r="D15627" s="74">
        <f t="shared" si="2"/>
        <v>19</v>
      </c>
      <c r="E15627" s="12">
        <f>IFERROR(VLOOKUP(A15627,'IDAR Meter Data'!$A:$B,2,1),"")</f>
        <v>102</v>
      </c>
      <c r="F15627" s="75">
        <f>IF(CECCZ="CZ03",'Outside Temp'!B15627,IF(CECCZ="CZ04",'Outside Temp'!B15628,IF(CECCZ="CZ12",'Outside Temp'!B15629, IF(CECCZ="CZ13",'Outside Temp'!B15630))))</f>
        <v>64.68333333</v>
      </c>
      <c r="G15627" s="12">
        <f t="shared" si="3"/>
        <v>1</v>
      </c>
    </row>
    <row r="15628" ht="15.75" customHeight="1">
      <c r="A15628" s="13">
        <v>42287.8125</v>
      </c>
      <c r="B15628" s="73">
        <f t="shared" si="1"/>
        <v>42287</v>
      </c>
      <c r="C15628" s="74">
        <f>IF(NewCustomer="Yes", IF(COUNTIF($I$2:$I$11,B15628)&gt;0,0,WEEKDAY(B15628,2)),IF(COUNTIF($I$2:$I$21,B15628)&gt;0,0,WEEKDAY(B15628,2)))</f>
        <v>6</v>
      </c>
      <c r="D15628" s="74">
        <f t="shared" si="2"/>
        <v>19</v>
      </c>
      <c r="E15628" s="12">
        <f>IFERROR(VLOOKUP(A15628,'IDAR Meter Data'!$A:$B,2,1),"")</f>
        <v>109</v>
      </c>
      <c r="F15628" s="75">
        <f>IF(CECCZ="CZ03",'Outside Temp'!B15628,IF(CECCZ="CZ04",'Outside Temp'!B15629,IF(CECCZ="CZ12",'Outside Temp'!B15630, IF(CECCZ="CZ13",'Outside Temp'!B15631))))</f>
        <v>64.43333333</v>
      </c>
      <c r="G15628" s="12">
        <f t="shared" si="3"/>
        <v>1</v>
      </c>
    </row>
    <row r="15629" ht="15.75" customHeight="1">
      <c r="A15629" s="13">
        <v>42287.822916666664</v>
      </c>
      <c r="B15629" s="73">
        <f t="shared" si="1"/>
        <v>42287</v>
      </c>
      <c r="C15629" s="74">
        <f>IF(NewCustomer="Yes", IF(COUNTIF($I$2:$I$11,B15629)&gt;0,0,WEEKDAY(B15629,2)),IF(COUNTIF($I$2:$I$21,B15629)&gt;0,0,WEEKDAY(B15629,2)))</f>
        <v>6</v>
      </c>
      <c r="D15629" s="74">
        <f t="shared" si="2"/>
        <v>19</v>
      </c>
      <c r="E15629" s="12">
        <f>IFERROR(VLOOKUP(A15629,'IDAR Meter Data'!$A:$B,2,1),"")</f>
        <v>106</v>
      </c>
      <c r="F15629" s="75">
        <f>IF(CECCZ="CZ03",'Outside Temp'!B15629,IF(CECCZ="CZ04",'Outside Temp'!B15630,IF(CECCZ="CZ12",'Outside Temp'!B15631, IF(CECCZ="CZ13",'Outside Temp'!B15632))))</f>
        <v>64.18333333</v>
      </c>
      <c r="G15629" s="12">
        <f t="shared" si="3"/>
        <v>1</v>
      </c>
    </row>
    <row r="15630" ht="15.75" customHeight="1">
      <c r="A15630" s="13">
        <v>42287.833333333336</v>
      </c>
      <c r="B15630" s="73">
        <f t="shared" si="1"/>
        <v>42287</v>
      </c>
      <c r="C15630" s="74">
        <f>IF(NewCustomer="Yes", IF(COUNTIF($I$2:$I$11,B15630)&gt;0,0,WEEKDAY(B15630,2)),IF(COUNTIF($I$2:$I$21,B15630)&gt;0,0,WEEKDAY(B15630,2)))</f>
        <v>6</v>
      </c>
      <c r="D15630" s="74">
        <f t="shared" si="2"/>
        <v>20</v>
      </c>
      <c r="E15630" s="12">
        <f>IFERROR(VLOOKUP(A15630,'IDAR Meter Data'!$A:$B,2,1),"")</f>
        <v>104</v>
      </c>
      <c r="F15630" s="75">
        <f>IF(CECCZ="CZ03",'Outside Temp'!B15630,IF(CECCZ="CZ04",'Outside Temp'!B15631,IF(CECCZ="CZ12",'Outside Temp'!B15632, IF(CECCZ="CZ13",'Outside Temp'!B15633))))</f>
        <v>64</v>
      </c>
      <c r="G15630" s="12">
        <f t="shared" si="3"/>
        <v>1</v>
      </c>
    </row>
    <row r="15631" ht="15.75" customHeight="1">
      <c r="A15631" s="13">
        <v>42287.84375</v>
      </c>
      <c r="B15631" s="73">
        <f t="shared" si="1"/>
        <v>42287</v>
      </c>
      <c r="C15631" s="74">
        <f>IF(NewCustomer="Yes", IF(COUNTIF($I$2:$I$11,B15631)&gt;0,0,WEEKDAY(B15631,2)),IF(COUNTIF($I$2:$I$21,B15631)&gt;0,0,WEEKDAY(B15631,2)))</f>
        <v>6</v>
      </c>
      <c r="D15631" s="74">
        <f t="shared" si="2"/>
        <v>20</v>
      </c>
      <c r="E15631" s="12">
        <f>IFERROR(VLOOKUP(A15631,'IDAR Meter Data'!$A:$B,2,1),"")</f>
        <v>105</v>
      </c>
      <c r="F15631" s="75">
        <f>IF(CECCZ="CZ03",'Outside Temp'!B15631,IF(CECCZ="CZ04",'Outside Temp'!B15632,IF(CECCZ="CZ12",'Outside Temp'!B15633, IF(CECCZ="CZ13",'Outside Temp'!B15634))))</f>
        <v>64</v>
      </c>
      <c r="G15631" s="12">
        <f t="shared" si="3"/>
        <v>1</v>
      </c>
    </row>
    <row r="15632" ht="15.75" customHeight="1">
      <c r="A15632" s="13">
        <v>42287.854166666664</v>
      </c>
      <c r="B15632" s="73">
        <f t="shared" si="1"/>
        <v>42287</v>
      </c>
      <c r="C15632" s="74">
        <f>IF(NewCustomer="Yes", IF(COUNTIF($I$2:$I$11,B15632)&gt;0,0,WEEKDAY(B15632,2)),IF(COUNTIF($I$2:$I$21,B15632)&gt;0,0,WEEKDAY(B15632,2)))</f>
        <v>6</v>
      </c>
      <c r="D15632" s="74">
        <f t="shared" si="2"/>
        <v>20</v>
      </c>
      <c r="E15632" s="12">
        <f>IFERROR(VLOOKUP(A15632,'IDAR Meter Data'!$A:$B,2,1),"")</f>
        <v>104</v>
      </c>
      <c r="F15632" s="75">
        <f>IF(CECCZ="CZ03",'Outside Temp'!B15632,IF(CECCZ="CZ04",'Outside Temp'!B15633,IF(CECCZ="CZ12",'Outside Temp'!B15634, IF(CECCZ="CZ13",'Outside Temp'!B15635))))</f>
        <v>64</v>
      </c>
      <c r="G15632" s="12">
        <f t="shared" si="3"/>
        <v>1</v>
      </c>
    </row>
    <row r="15633" ht="15.75" customHeight="1">
      <c r="A15633" s="13">
        <v>42287.864583333336</v>
      </c>
      <c r="B15633" s="73">
        <f t="shared" si="1"/>
        <v>42287</v>
      </c>
      <c r="C15633" s="74">
        <f>IF(NewCustomer="Yes", IF(COUNTIF($I$2:$I$11,B15633)&gt;0,0,WEEKDAY(B15633,2)),IF(COUNTIF($I$2:$I$21,B15633)&gt;0,0,WEEKDAY(B15633,2)))</f>
        <v>6</v>
      </c>
      <c r="D15633" s="74">
        <f t="shared" si="2"/>
        <v>20</v>
      </c>
      <c r="E15633" s="12">
        <f>IFERROR(VLOOKUP(A15633,'IDAR Meter Data'!$A:$B,2,1),"")</f>
        <v>109</v>
      </c>
      <c r="F15633" s="75">
        <f>IF(CECCZ="CZ03",'Outside Temp'!B15633,IF(CECCZ="CZ04",'Outside Temp'!B15634,IF(CECCZ="CZ12",'Outside Temp'!B15635, IF(CECCZ="CZ13",'Outside Temp'!B15636))))</f>
        <v>64</v>
      </c>
      <c r="G15633" s="12">
        <f t="shared" si="3"/>
        <v>1</v>
      </c>
    </row>
    <row r="15634" ht="15.75" customHeight="1">
      <c r="A15634" s="13">
        <v>42287.875</v>
      </c>
      <c r="B15634" s="73">
        <f t="shared" si="1"/>
        <v>42287</v>
      </c>
      <c r="C15634" s="74">
        <f>IF(NewCustomer="Yes", IF(COUNTIF($I$2:$I$11,B15634)&gt;0,0,WEEKDAY(B15634,2)),IF(COUNTIF($I$2:$I$21,B15634)&gt;0,0,WEEKDAY(B15634,2)))</f>
        <v>6</v>
      </c>
      <c r="D15634" s="74">
        <f t="shared" si="2"/>
        <v>21</v>
      </c>
      <c r="E15634" s="12">
        <f>IFERROR(VLOOKUP(A15634,'IDAR Meter Data'!$A:$B,2,1),"")</f>
        <v>106</v>
      </c>
      <c r="F15634" s="75">
        <f>IF(CECCZ="CZ03",'Outside Temp'!B15634,IF(CECCZ="CZ04",'Outside Temp'!B15635,IF(CECCZ="CZ12",'Outside Temp'!B15636, IF(CECCZ="CZ13",'Outside Temp'!B15637))))</f>
        <v>64</v>
      </c>
      <c r="G15634" s="12">
        <f t="shared" si="3"/>
        <v>1</v>
      </c>
    </row>
    <row r="15635" ht="15.75" customHeight="1">
      <c r="A15635" s="13">
        <v>42287.885416666664</v>
      </c>
      <c r="B15635" s="73">
        <f t="shared" si="1"/>
        <v>42287</v>
      </c>
      <c r="C15635" s="74">
        <f>IF(NewCustomer="Yes", IF(COUNTIF($I$2:$I$11,B15635)&gt;0,0,WEEKDAY(B15635,2)),IF(COUNTIF($I$2:$I$21,B15635)&gt;0,0,WEEKDAY(B15635,2)))</f>
        <v>6</v>
      </c>
      <c r="D15635" s="74">
        <f t="shared" si="2"/>
        <v>21</v>
      </c>
      <c r="E15635" s="12">
        <f>IFERROR(VLOOKUP(A15635,'IDAR Meter Data'!$A:$B,2,1),"")</f>
        <v>103</v>
      </c>
      <c r="F15635" s="75">
        <f>IF(CECCZ="CZ03",'Outside Temp'!B15635,IF(CECCZ="CZ04",'Outside Temp'!B15636,IF(CECCZ="CZ12",'Outside Temp'!B15637, IF(CECCZ="CZ13",'Outside Temp'!B15638))))</f>
        <v>64</v>
      </c>
      <c r="G15635" s="12">
        <f t="shared" si="3"/>
        <v>1</v>
      </c>
    </row>
    <row r="15636" ht="15.75" customHeight="1">
      <c r="A15636" s="13">
        <v>42287.895833333336</v>
      </c>
      <c r="B15636" s="73">
        <f t="shared" si="1"/>
        <v>42287</v>
      </c>
      <c r="C15636" s="74">
        <f>IF(NewCustomer="Yes", IF(COUNTIF($I$2:$I$11,B15636)&gt;0,0,WEEKDAY(B15636,2)),IF(COUNTIF($I$2:$I$21,B15636)&gt;0,0,WEEKDAY(B15636,2)))</f>
        <v>6</v>
      </c>
      <c r="D15636" s="74">
        <f t="shared" si="2"/>
        <v>21</v>
      </c>
      <c r="E15636" s="12">
        <f>IFERROR(VLOOKUP(A15636,'IDAR Meter Data'!$A:$B,2,1),"")</f>
        <v>103</v>
      </c>
      <c r="F15636" s="75">
        <f>IF(CECCZ="CZ03",'Outside Temp'!B15636,IF(CECCZ="CZ04",'Outside Temp'!B15637,IF(CECCZ="CZ12",'Outside Temp'!B15638, IF(CECCZ="CZ13",'Outside Temp'!B15639))))</f>
        <v>64</v>
      </c>
      <c r="G15636" s="12">
        <f t="shared" si="3"/>
        <v>1</v>
      </c>
    </row>
    <row r="15637" ht="15.75" customHeight="1">
      <c r="A15637" s="13">
        <v>42287.90625</v>
      </c>
      <c r="B15637" s="73">
        <f t="shared" si="1"/>
        <v>42287</v>
      </c>
      <c r="C15637" s="74">
        <f>IF(NewCustomer="Yes", IF(COUNTIF($I$2:$I$11,B15637)&gt;0,0,WEEKDAY(B15637,2)),IF(COUNTIF($I$2:$I$21,B15637)&gt;0,0,WEEKDAY(B15637,2)))</f>
        <v>6</v>
      </c>
      <c r="D15637" s="74">
        <f t="shared" si="2"/>
        <v>21</v>
      </c>
      <c r="E15637" s="12">
        <f>IFERROR(VLOOKUP(A15637,'IDAR Meter Data'!$A:$B,2,1),"")</f>
        <v>105</v>
      </c>
      <c r="F15637" s="75">
        <f>IF(CECCZ="CZ03",'Outside Temp'!B15637,IF(CECCZ="CZ04",'Outside Temp'!B15638,IF(CECCZ="CZ12",'Outside Temp'!B15639, IF(CECCZ="CZ13",'Outside Temp'!B15640))))</f>
        <v>64</v>
      </c>
      <c r="G15637" s="12">
        <f t="shared" si="3"/>
        <v>1</v>
      </c>
    </row>
    <row r="15638" ht="15.75" customHeight="1">
      <c r="A15638" s="13">
        <v>42287.916666666664</v>
      </c>
      <c r="B15638" s="73">
        <f t="shared" si="1"/>
        <v>42287</v>
      </c>
      <c r="C15638" s="74">
        <f>IF(NewCustomer="Yes", IF(COUNTIF($I$2:$I$11,B15638)&gt;0,0,WEEKDAY(B15638,2)),IF(COUNTIF($I$2:$I$21,B15638)&gt;0,0,WEEKDAY(B15638,2)))</f>
        <v>6</v>
      </c>
      <c r="D15638" s="74">
        <f t="shared" si="2"/>
        <v>22</v>
      </c>
      <c r="E15638" s="12">
        <f>IFERROR(VLOOKUP(A15638,'IDAR Meter Data'!$A:$B,2,1),"")</f>
        <v>106</v>
      </c>
      <c r="F15638" s="75">
        <f>IF(CECCZ="CZ03",'Outside Temp'!B15638,IF(CECCZ="CZ04",'Outside Temp'!B15639,IF(CECCZ="CZ12",'Outside Temp'!B15640, IF(CECCZ="CZ13",'Outside Temp'!B15641))))</f>
        <v>63.93333333</v>
      </c>
      <c r="G15638" s="12">
        <f t="shared" si="3"/>
        <v>1</v>
      </c>
    </row>
    <row r="15639" ht="15.75" customHeight="1">
      <c r="A15639" s="13">
        <v>42287.927083333336</v>
      </c>
      <c r="B15639" s="73">
        <f t="shared" si="1"/>
        <v>42287</v>
      </c>
      <c r="C15639" s="74">
        <f>IF(NewCustomer="Yes", IF(COUNTIF($I$2:$I$11,B15639)&gt;0,0,WEEKDAY(B15639,2)),IF(COUNTIF($I$2:$I$21,B15639)&gt;0,0,WEEKDAY(B15639,2)))</f>
        <v>6</v>
      </c>
      <c r="D15639" s="74">
        <f t="shared" si="2"/>
        <v>22</v>
      </c>
      <c r="E15639" s="12">
        <f>IFERROR(VLOOKUP(A15639,'IDAR Meter Data'!$A:$B,2,1),"")</f>
        <v>103</v>
      </c>
      <c r="F15639" s="75">
        <f>IF(CECCZ="CZ03",'Outside Temp'!B15639,IF(CECCZ="CZ04",'Outside Temp'!B15640,IF(CECCZ="CZ12",'Outside Temp'!B15641, IF(CECCZ="CZ13",'Outside Temp'!B15642))))</f>
        <v>63.68333333</v>
      </c>
      <c r="G15639" s="12">
        <f t="shared" si="3"/>
        <v>1</v>
      </c>
    </row>
    <row r="15640" ht="15.75" customHeight="1">
      <c r="A15640" s="13">
        <v>42287.9375</v>
      </c>
      <c r="B15640" s="73">
        <f t="shared" si="1"/>
        <v>42287</v>
      </c>
      <c r="C15640" s="74">
        <f>IF(NewCustomer="Yes", IF(COUNTIF($I$2:$I$11,B15640)&gt;0,0,WEEKDAY(B15640,2)),IF(COUNTIF($I$2:$I$21,B15640)&gt;0,0,WEEKDAY(B15640,2)))</f>
        <v>6</v>
      </c>
      <c r="D15640" s="74">
        <f t="shared" si="2"/>
        <v>22</v>
      </c>
      <c r="E15640" s="12">
        <f>IFERROR(VLOOKUP(A15640,'IDAR Meter Data'!$A:$B,2,1),"")</f>
        <v>102</v>
      </c>
      <c r="F15640" s="75">
        <f>IF(CECCZ="CZ03",'Outside Temp'!B15640,IF(CECCZ="CZ04",'Outside Temp'!B15641,IF(CECCZ="CZ12",'Outside Temp'!B15642, IF(CECCZ="CZ13",'Outside Temp'!B15643))))</f>
        <v>63.43333333</v>
      </c>
      <c r="G15640" s="12">
        <f t="shared" si="3"/>
        <v>1</v>
      </c>
    </row>
    <row r="15641" ht="15.75" customHeight="1">
      <c r="A15641" s="13">
        <v>42287.947916666664</v>
      </c>
      <c r="B15641" s="73">
        <f t="shared" si="1"/>
        <v>42287</v>
      </c>
      <c r="C15641" s="74">
        <f>IF(NewCustomer="Yes", IF(COUNTIF($I$2:$I$11,B15641)&gt;0,0,WEEKDAY(B15641,2)),IF(COUNTIF($I$2:$I$21,B15641)&gt;0,0,WEEKDAY(B15641,2)))</f>
        <v>6</v>
      </c>
      <c r="D15641" s="74">
        <f t="shared" si="2"/>
        <v>22</v>
      </c>
      <c r="E15641" s="12">
        <f>IFERROR(VLOOKUP(A15641,'IDAR Meter Data'!$A:$B,2,1),"")</f>
        <v>100</v>
      </c>
      <c r="F15641" s="75">
        <f>IF(CECCZ="CZ03",'Outside Temp'!B15641,IF(CECCZ="CZ04",'Outside Temp'!B15642,IF(CECCZ="CZ12",'Outside Temp'!B15643, IF(CECCZ="CZ13",'Outside Temp'!B15644))))</f>
        <v>63.18333333</v>
      </c>
      <c r="G15641" s="12">
        <f t="shared" si="3"/>
        <v>1</v>
      </c>
    </row>
    <row r="15642" ht="15.75" customHeight="1">
      <c r="A15642" s="13">
        <v>42287.958333333336</v>
      </c>
      <c r="B15642" s="73">
        <f t="shared" si="1"/>
        <v>42287</v>
      </c>
      <c r="C15642" s="74">
        <f>IF(NewCustomer="Yes", IF(COUNTIF($I$2:$I$11,B15642)&gt;0,0,WEEKDAY(B15642,2)),IF(COUNTIF($I$2:$I$21,B15642)&gt;0,0,WEEKDAY(B15642,2)))</f>
        <v>6</v>
      </c>
      <c r="D15642" s="74">
        <f t="shared" si="2"/>
        <v>23</v>
      </c>
      <c r="E15642" s="12">
        <f>IFERROR(VLOOKUP(A15642,'IDAR Meter Data'!$A:$B,2,1),"")</f>
        <v>105</v>
      </c>
      <c r="F15642" s="75">
        <f>IF(CECCZ="CZ03",'Outside Temp'!B15642,IF(CECCZ="CZ04",'Outside Temp'!B15643,IF(CECCZ="CZ12",'Outside Temp'!B15644, IF(CECCZ="CZ13",'Outside Temp'!B15645))))</f>
        <v>63</v>
      </c>
      <c r="G15642" s="12">
        <f t="shared" si="3"/>
        <v>1</v>
      </c>
    </row>
    <row r="15643" ht="15.75" customHeight="1">
      <c r="A15643" s="13">
        <v>42287.96875</v>
      </c>
      <c r="B15643" s="73">
        <f t="shared" si="1"/>
        <v>42287</v>
      </c>
      <c r="C15643" s="74">
        <f>IF(NewCustomer="Yes", IF(COUNTIF($I$2:$I$11,B15643)&gt;0,0,WEEKDAY(B15643,2)),IF(COUNTIF($I$2:$I$21,B15643)&gt;0,0,WEEKDAY(B15643,2)))</f>
        <v>6</v>
      </c>
      <c r="D15643" s="74">
        <f t="shared" si="2"/>
        <v>23</v>
      </c>
      <c r="E15643" s="12">
        <f>IFERROR(VLOOKUP(A15643,'IDAR Meter Data'!$A:$B,2,1),"")</f>
        <v>98</v>
      </c>
      <c r="F15643" s="75">
        <f>IF(CECCZ="CZ03",'Outside Temp'!B15643,IF(CECCZ="CZ04",'Outside Temp'!B15644,IF(CECCZ="CZ12",'Outside Temp'!B15645, IF(CECCZ="CZ13",'Outside Temp'!B15646))))</f>
        <v>63</v>
      </c>
      <c r="G15643" s="12">
        <f t="shared" si="3"/>
        <v>1</v>
      </c>
    </row>
    <row r="15644" ht="15.75" customHeight="1">
      <c r="A15644" s="13">
        <v>42287.979166666664</v>
      </c>
      <c r="B15644" s="73">
        <f t="shared" si="1"/>
        <v>42287</v>
      </c>
      <c r="C15644" s="74">
        <f>IF(NewCustomer="Yes", IF(COUNTIF($I$2:$I$11,B15644)&gt;0,0,WEEKDAY(B15644,2)),IF(COUNTIF($I$2:$I$21,B15644)&gt;0,0,WEEKDAY(B15644,2)))</f>
        <v>6</v>
      </c>
      <c r="D15644" s="74">
        <f t="shared" si="2"/>
        <v>23</v>
      </c>
      <c r="E15644" s="12">
        <f>IFERROR(VLOOKUP(A15644,'IDAR Meter Data'!$A:$B,2,1),"")</f>
        <v>100</v>
      </c>
      <c r="F15644" s="75">
        <f>IF(CECCZ="CZ03",'Outside Temp'!B15644,IF(CECCZ="CZ04",'Outside Temp'!B15645,IF(CECCZ="CZ12",'Outside Temp'!B15646, IF(CECCZ="CZ13",'Outside Temp'!B15647))))</f>
        <v>63</v>
      </c>
      <c r="G15644" s="12">
        <f t="shared" si="3"/>
        <v>1</v>
      </c>
    </row>
    <row r="15645" ht="15.75" customHeight="1">
      <c r="A15645" s="13">
        <v>42287.989583333336</v>
      </c>
      <c r="B15645" s="73">
        <f t="shared" si="1"/>
        <v>42287</v>
      </c>
      <c r="C15645" s="74">
        <f>IF(NewCustomer="Yes", IF(COUNTIF($I$2:$I$11,B15645)&gt;0,0,WEEKDAY(B15645,2)),IF(COUNTIF($I$2:$I$21,B15645)&gt;0,0,WEEKDAY(B15645,2)))</f>
        <v>6</v>
      </c>
      <c r="D15645" s="74">
        <f t="shared" si="2"/>
        <v>23</v>
      </c>
      <c r="E15645" s="12">
        <f>IFERROR(VLOOKUP(A15645,'IDAR Meter Data'!$A:$B,2,1),"")</f>
        <v>101</v>
      </c>
      <c r="F15645" s="75">
        <f>IF(CECCZ="CZ03",'Outside Temp'!B15645,IF(CECCZ="CZ04",'Outside Temp'!B15646,IF(CECCZ="CZ12",'Outside Temp'!B15647, IF(CECCZ="CZ13",'Outside Temp'!B15648))))</f>
        <v>63</v>
      </c>
      <c r="G15645" s="12">
        <f t="shared" si="3"/>
        <v>1</v>
      </c>
    </row>
    <row r="15646" ht="15.75" customHeight="1">
      <c r="A15646" s="13">
        <v>42288.0</v>
      </c>
      <c r="B15646" s="73">
        <f t="shared" si="1"/>
        <v>42288</v>
      </c>
      <c r="C15646" s="74">
        <f>IF(NewCustomer="Yes", IF(COUNTIF($I$2:$I$11,B15646)&gt;0,0,WEEKDAY(B15646,2)),IF(COUNTIF($I$2:$I$21,B15646)&gt;0,0,WEEKDAY(B15646,2)))</f>
        <v>7</v>
      </c>
      <c r="D15646" s="74">
        <f t="shared" si="2"/>
        <v>0</v>
      </c>
      <c r="E15646" s="12">
        <f>IFERROR(VLOOKUP(A15646,'IDAR Meter Data'!$A:$B,2,1),"")</f>
        <v>98</v>
      </c>
      <c r="F15646" s="75">
        <f>IF(CECCZ="CZ03",'Outside Temp'!B15646,IF(CECCZ="CZ04",'Outside Temp'!B15647,IF(CECCZ="CZ12",'Outside Temp'!B15648, IF(CECCZ="CZ13",'Outside Temp'!B15649))))</f>
        <v>62.93333333</v>
      </c>
      <c r="G15646" s="12">
        <f t="shared" si="3"/>
        <v>1</v>
      </c>
    </row>
    <row r="15647" ht="15.75" customHeight="1">
      <c r="A15647" s="13">
        <v>42288.010416666664</v>
      </c>
      <c r="B15647" s="73">
        <f t="shared" si="1"/>
        <v>42288</v>
      </c>
      <c r="C15647" s="74">
        <f>IF(NewCustomer="Yes", IF(COUNTIF($I$2:$I$11,B15647)&gt;0,0,WEEKDAY(B15647,2)),IF(COUNTIF($I$2:$I$21,B15647)&gt;0,0,WEEKDAY(B15647,2)))</f>
        <v>7</v>
      </c>
      <c r="D15647" s="74">
        <f t="shared" si="2"/>
        <v>0</v>
      </c>
      <c r="E15647" s="12">
        <f>IFERROR(VLOOKUP(A15647,'IDAR Meter Data'!$A:$B,2,1),"")</f>
        <v>100</v>
      </c>
      <c r="F15647" s="75">
        <f>IF(CECCZ="CZ03",'Outside Temp'!B15647,IF(CECCZ="CZ04",'Outside Temp'!B15648,IF(CECCZ="CZ12",'Outside Temp'!B15649, IF(CECCZ="CZ13",'Outside Temp'!B15650))))</f>
        <v>62.68333333</v>
      </c>
      <c r="G15647" s="12">
        <f t="shared" si="3"/>
        <v>1</v>
      </c>
    </row>
    <row r="15648" ht="15.75" customHeight="1">
      <c r="A15648" s="13">
        <v>42288.020833333336</v>
      </c>
      <c r="B15648" s="73">
        <f t="shared" si="1"/>
        <v>42288</v>
      </c>
      <c r="C15648" s="74">
        <f>IF(NewCustomer="Yes", IF(COUNTIF($I$2:$I$11,B15648)&gt;0,0,WEEKDAY(B15648,2)),IF(COUNTIF($I$2:$I$21,B15648)&gt;0,0,WEEKDAY(B15648,2)))</f>
        <v>7</v>
      </c>
      <c r="D15648" s="74">
        <f t="shared" si="2"/>
        <v>0</v>
      </c>
      <c r="E15648" s="12">
        <f>IFERROR(VLOOKUP(A15648,'IDAR Meter Data'!$A:$B,2,1),"")</f>
        <v>98</v>
      </c>
      <c r="F15648" s="75">
        <f>IF(CECCZ="CZ03",'Outside Temp'!B15648,IF(CECCZ="CZ04",'Outside Temp'!B15649,IF(CECCZ="CZ12",'Outside Temp'!B15650, IF(CECCZ="CZ13",'Outside Temp'!B15651))))</f>
        <v>62.43333333</v>
      </c>
      <c r="G15648" s="12">
        <f t="shared" si="3"/>
        <v>1</v>
      </c>
    </row>
    <row r="15649" ht="15.75" customHeight="1">
      <c r="A15649" s="13">
        <v>42288.03125</v>
      </c>
      <c r="B15649" s="73">
        <f t="shared" si="1"/>
        <v>42288</v>
      </c>
      <c r="C15649" s="74">
        <f>IF(NewCustomer="Yes", IF(COUNTIF($I$2:$I$11,B15649)&gt;0,0,WEEKDAY(B15649,2)),IF(COUNTIF($I$2:$I$21,B15649)&gt;0,0,WEEKDAY(B15649,2)))</f>
        <v>7</v>
      </c>
      <c r="D15649" s="74">
        <f t="shared" si="2"/>
        <v>0</v>
      </c>
      <c r="E15649" s="12">
        <f>IFERROR(VLOOKUP(A15649,'IDAR Meter Data'!$A:$B,2,1),"")</f>
        <v>95</v>
      </c>
      <c r="F15649" s="75">
        <f>IF(CECCZ="CZ03",'Outside Temp'!B15649,IF(CECCZ="CZ04",'Outside Temp'!B15650,IF(CECCZ="CZ12",'Outside Temp'!B15651, IF(CECCZ="CZ13",'Outside Temp'!B15652))))</f>
        <v>62.18333333</v>
      </c>
      <c r="G15649" s="12">
        <f t="shared" si="3"/>
        <v>1</v>
      </c>
    </row>
    <row r="15650" ht="15.75" customHeight="1">
      <c r="A15650" s="13">
        <v>42288.041666666664</v>
      </c>
      <c r="B15650" s="73">
        <f t="shared" si="1"/>
        <v>42288</v>
      </c>
      <c r="C15650" s="74">
        <f>IF(NewCustomer="Yes", IF(COUNTIF($I$2:$I$11,B15650)&gt;0,0,WEEKDAY(B15650,2)),IF(COUNTIF($I$2:$I$21,B15650)&gt;0,0,WEEKDAY(B15650,2)))</f>
        <v>7</v>
      </c>
      <c r="D15650" s="74">
        <f t="shared" si="2"/>
        <v>1</v>
      </c>
      <c r="E15650" s="12">
        <f>IFERROR(VLOOKUP(A15650,'IDAR Meter Data'!$A:$B,2,1),"")</f>
        <v>95</v>
      </c>
      <c r="F15650" s="75">
        <f>IF(CECCZ="CZ03",'Outside Temp'!B15650,IF(CECCZ="CZ04",'Outside Temp'!B15651,IF(CECCZ="CZ12",'Outside Temp'!B15652, IF(CECCZ="CZ13",'Outside Temp'!B15653))))</f>
        <v>61.93333333</v>
      </c>
      <c r="G15650" s="12">
        <f t="shared" si="3"/>
        <v>1</v>
      </c>
    </row>
    <row r="15651" ht="15.75" customHeight="1">
      <c r="A15651" s="13">
        <v>42288.052083333336</v>
      </c>
      <c r="B15651" s="73">
        <f t="shared" si="1"/>
        <v>42288</v>
      </c>
      <c r="C15651" s="74">
        <f>IF(NewCustomer="Yes", IF(COUNTIF($I$2:$I$11,B15651)&gt;0,0,WEEKDAY(B15651,2)),IF(COUNTIF($I$2:$I$21,B15651)&gt;0,0,WEEKDAY(B15651,2)))</f>
        <v>7</v>
      </c>
      <c r="D15651" s="74">
        <f t="shared" si="2"/>
        <v>1</v>
      </c>
      <c r="E15651" s="12">
        <f>IFERROR(VLOOKUP(A15651,'IDAR Meter Data'!$A:$B,2,1),"")</f>
        <v>94</v>
      </c>
      <c r="F15651" s="75">
        <f>IF(CECCZ="CZ03",'Outside Temp'!B15651,IF(CECCZ="CZ04",'Outside Temp'!B15652,IF(CECCZ="CZ12",'Outside Temp'!B15653, IF(CECCZ="CZ13",'Outside Temp'!B15654))))</f>
        <v>61.68333333</v>
      </c>
      <c r="G15651" s="12">
        <f t="shared" si="3"/>
        <v>1</v>
      </c>
    </row>
    <row r="15652" ht="15.75" customHeight="1">
      <c r="A15652" s="13">
        <v>42288.0625</v>
      </c>
      <c r="B15652" s="73">
        <f t="shared" si="1"/>
        <v>42288</v>
      </c>
      <c r="C15652" s="74">
        <f>IF(NewCustomer="Yes", IF(COUNTIF($I$2:$I$11,B15652)&gt;0,0,WEEKDAY(B15652,2)),IF(COUNTIF($I$2:$I$21,B15652)&gt;0,0,WEEKDAY(B15652,2)))</f>
        <v>7</v>
      </c>
      <c r="D15652" s="74">
        <f t="shared" si="2"/>
        <v>1</v>
      </c>
      <c r="E15652" s="12">
        <f>IFERROR(VLOOKUP(A15652,'IDAR Meter Data'!$A:$B,2,1),"")</f>
        <v>95</v>
      </c>
      <c r="F15652" s="75">
        <f>IF(CECCZ="CZ03",'Outside Temp'!B15652,IF(CECCZ="CZ04",'Outside Temp'!B15653,IF(CECCZ="CZ12",'Outside Temp'!B15654, IF(CECCZ="CZ13",'Outside Temp'!B15655))))</f>
        <v>61.43333333</v>
      </c>
      <c r="G15652" s="12">
        <f t="shared" si="3"/>
        <v>1</v>
      </c>
    </row>
    <row r="15653" ht="15.75" customHeight="1">
      <c r="A15653" s="13">
        <v>42288.072916666664</v>
      </c>
      <c r="B15653" s="73">
        <f t="shared" si="1"/>
        <v>42288</v>
      </c>
      <c r="C15653" s="74">
        <f>IF(NewCustomer="Yes", IF(COUNTIF($I$2:$I$11,B15653)&gt;0,0,WEEKDAY(B15653,2)),IF(COUNTIF($I$2:$I$21,B15653)&gt;0,0,WEEKDAY(B15653,2)))</f>
        <v>7</v>
      </c>
      <c r="D15653" s="74">
        <f t="shared" si="2"/>
        <v>1</v>
      </c>
      <c r="E15653" s="12">
        <f>IFERROR(VLOOKUP(A15653,'IDAR Meter Data'!$A:$B,2,1),"")</f>
        <v>96</v>
      </c>
      <c r="F15653" s="75">
        <f>IF(CECCZ="CZ03",'Outside Temp'!B15653,IF(CECCZ="CZ04",'Outside Temp'!B15654,IF(CECCZ="CZ12",'Outside Temp'!B15655, IF(CECCZ="CZ13",'Outside Temp'!B15656))))</f>
        <v>61.18333333</v>
      </c>
      <c r="G15653" s="12">
        <f t="shared" si="3"/>
        <v>1</v>
      </c>
    </row>
    <row r="15654" ht="15.75" customHeight="1">
      <c r="A15654" s="13">
        <v>42288.083333333336</v>
      </c>
      <c r="B15654" s="73">
        <f t="shared" si="1"/>
        <v>42288</v>
      </c>
      <c r="C15654" s="74">
        <f>IF(NewCustomer="Yes", IF(COUNTIF($I$2:$I$11,B15654)&gt;0,0,WEEKDAY(B15654,2)),IF(COUNTIF($I$2:$I$21,B15654)&gt;0,0,WEEKDAY(B15654,2)))</f>
        <v>7</v>
      </c>
      <c r="D15654" s="74">
        <f t="shared" si="2"/>
        <v>2</v>
      </c>
      <c r="E15654" s="12">
        <f>IFERROR(VLOOKUP(A15654,'IDAR Meter Data'!$A:$B,2,1),"")</f>
        <v>95</v>
      </c>
      <c r="F15654" s="75">
        <f>IF(CECCZ="CZ03",'Outside Temp'!B15654,IF(CECCZ="CZ04",'Outside Temp'!B15655,IF(CECCZ="CZ12",'Outside Temp'!B15656, IF(CECCZ="CZ13",'Outside Temp'!B15657))))</f>
        <v>61</v>
      </c>
      <c r="G15654" s="12">
        <f t="shared" si="3"/>
        <v>1</v>
      </c>
    </row>
    <row r="15655" ht="15.75" customHeight="1">
      <c r="A15655" s="13">
        <v>42288.09375</v>
      </c>
      <c r="B15655" s="73">
        <f t="shared" si="1"/>
        <v>42288</v>
      </c>
      <c r="C15655" s="74">
        <f>IF(NewCustomer="Yes", IF(COUNTIF($I$2:$I$11,B15655)&gt;0,0,WEEKDAY(B15655,2)),IF(COUNTIF($I$2:$I$21,B15655)&gt;0,0,WEEKDAY(B15655,2)))</f>
        <v>7</v>
      </c>
      <c r="D15655" s="74">
        <f t="shared" si="2"/>
        <v>2</v>
      </c>
      <c r="E15655" s="12">
        <f>IFERROR(VLOOKUP(A15655,'IDAR Meter Data'!$A:$B,2,1),"")</f>
        <v>104</v>
      </c>
      <c r="F15655" s="75">
        <f>IF(CECCZ="CZ03",'Outside Temp'!B15655,IF(CECCZ="CZ04",'Outside Temp'!B15656,IF(CECCZ="CZ12",'Outside Temp'!B15657, IF(CECCZ="CZ13",'Outside Temp'!B15658))))</f>
        <v>61</v>
      </c>
      <c r="G15655" s="12">
        <f t="shared" si="3"/>
        <v>1</v>
      </c>
    </row>
    <row r="15656" ht="15.75" customHeight="1">
      <c r="A15656" s="13">
        <v>42288.104166666664</v>
      </c>
      <c r="B15656" s="73">
        <f t="shared" si="1"/>
        <v>42288</v>
      </c>
      <c r="C15656" s="74">
        <f>IF(NewCustomer="Yes", IF(COUNTIF($I$2:$I$11,B15656)&gt;0,0,WEEKDAY(B15656,2)),IF(COUNTIF($I$2:$I$21,B15656)&gt;0,0,WEEKDAY(B15656,2)))</f>
        <v>7</v>
      </c>
      <c r="D15656" s="74">
        <f t="shared" si="2"/>
        <v>2</v>
      </c>
      <c r="E15656" s="12">
        <f>IFERROR(VLOOKUP(A15656,'IDAR Meter Data'!$A:$B,2,1),"")</f>
        <v>96</v>
      </c>
      <c r="F15656" s="75">
        <f>IF(CECCZ="CZ03",'Outside Temp'!B15656,IF(CECCZ="CZ04",'Outside Temp'!B15657,IF(CECCZ="CZ12",'Outside Temp'!B15658, IF(CECCZ="CZ13",'Outside Temp'!B15659))))</f>
        <v>61</v>
      </c>
      <c r="G15656" s="12">
        <f t="shared" si="3"/>
        <v>1</v>
      </c>
    </row>
    <row r="15657" ht="15.75" customHeight="1">
      <c r="A15657" s="13">
        <v>42288.114583333336</v>
      </c>
      <c r="B15657" s="73">
        <f t="shared" si="1"/>
        <v>42288</v>
      </c>
      <c r="C15657" s="74">
        <f>IF(NewCustomer="Yes", IF(COUNTIF($I$2:$I$11,B15657)&gt;0,0,WEEKDAY(B15657,2)),IF(COUNTIF($I$2:$I$21,B15657)&gt;0,0,WEEKDAY(B15657,2)))</f>
        <v>7</v>
      </c>
      <c r="D15657" s="74">
        <f t="shared" si="2"/>
        <v>2</v>
      </c>
      <c r="E15657" s="12">
        <f>IFERROR(VLOOKUP(A15657,'IDAR Meter Data'!$A:$B,2,1),"")</f>
        <v>93</v>
      </c>
      <c r="F15657" s="75">
        <f>IF(CECCZ="CZ03",'Outside Temp'!B15657,IF(CECCZ="CZ04",'Outside Temp'!B15658,IF(CECCZ="CZ12",'Outside Temp'!B15659, IF(CECCZ="CZ13",'Outside Temp'!B15660))))</f>
        <v>61</v>
      </c>
      <c r="G15657" s="12">
        <f t="shared" si="3"/>
        <v>1</v>
      </c>
    </row>
    <row r="15658" ht="15.75" customHeight="1">
      <c r="A15658" s="13">
        <v>42288.125</v>
      </c>
      <c r="B15658" s="73">
        <f t="shared" si="1"/>
        <v>42288</v>
      </c>
      <c r="C15658" s="74">
        <f>IF(NewCustomer="Yes", IF(COUNTIF($I$2:$I$11,B15658)&gt;0,0,WEEKDAY(B15658,2)),IF(COUNTIF($I$2:$I$21,B15658)&gt;0,0,WEEKDAY(B15658,2)))</f>
        <v>7</v>
      </c>
      <c r="D15658" s="74">
        <f t="shared" si="2"/>
        <v>3</v>
      </c>
      <c r="E15658" s="12">
        <f>IFERROR(VLOOKUP(A15658,'IDAR Meter Data'!$A:$B,2,1),"")</f>
        <v>94</v>
      </c>
      <c r="F15658" s="75">
        <f>IF(CECCZ="CZ03",'Outside Temp'!B15658,IF(CECCZ="CZ04",'Outside Temp'!B15659,IF(CECCZ="CZ12",'Outside Temp'!B15660, IF(CECCZ="CZ13",'Outside Temp'!B15661))))</f>
        <v>60.93333333</v>
      </c>
      <c r="G15658" s="12">
        <f t="shared" si="3"/>
        <v>1</v>
      </c>
    </row>
    <row r="15659" ht="15.75" customHeight="1">
      <c r="A15659" s="13">
        <v>42288.135416666664</v>
      </c>
      <c r="B15659" s="73">
        <f t="shared" si="1"/>
        <v>42288</v>
      </c>
      <c r="C15659" s="74">
        <f>IF(NewCustomer="Yes", IF(COUNTIF($I$2:$I$11,B15659)&gt;0,0,WEEKDAY(B15659,2)),IF(COUNTIF($I$2:$I$21,B15659)&gt;0,0,WEEKDAY(B15659,2)))</f>
        <v>7</v>
      </c>
      <c r="D15659" s="74">
        <f t="shared" si="2"/>
        <v>3</v>
      </c>
      <c r="E15659" s="12">
        <f>IFERROR(VLOOKUP(A15659,'IDAR Meter Data'!$A:$B,2,1),"")</f>
        <v>94</v>
      </c>
      <c r="F15659" s="75">
        <f>IF(CECCZ="CZ03",'Outside Temp'!B15659,IF(CECCZ="CZ04",'Outside Temp'!B15660,IF(CECCZ="CZ12",'Outside Temp'!B15661, IF(CECCZ="CZ13",'Outside Temp'!B15662))))</f>
        <v>60.68333333</v>
      </c>
      <c r="G15659" s="12">
        <f t="shared" si="3"/>
        <v>1</v>
      </c>
    </row>
    <row r="15660" ht="15.75" customHeight="1">
      <c r="A15660" s="13">
        <v>42288.145833333336</v>
      </c>
      <c r="B15660" s="73">
        <f t="shared" si="1"/>
        <v>42288</v>
      </c>
      <c r="C15660" s="74">
        <f>IF(NewCustomer="Yes", IF(COUNTIF($I$2:$I$11,B15660)&gt;0,0,WEEKDAY(B15660,2)),IF(COUNTIF($I$2:$I$21,B15660)&gt;0,0,WEEKDAY(B15660,2)))</f>
        <v>7</v>
      </c>
      <c r="D15660" s="74">
        <f t="shared" si="2"/>
        <v>3</v>
      </c>
      <c r="E15660" s="12">
        <f>IFERROR(VLOOKUP(A15660,'IDAR Meter Data'!$A:$B,2,1),"")</f>
        <v>93</v>
      </c>
      <c r="F15660" s="75">
        <f>IF(CECCZ="CZ03",'Outside Temp'!B15660,IF(CECCZ="CZ04",'Outside Temp'!B15661,IF(CECCZ="CZ12",'Outside Temp'!B15662, IF(CECCZ="CZ13",'Outside Temp'!B15663))))</f>
        <v>60.43333333</v>
      </c>
      <c r="G15660" s="12">
        <f t="shared" si="3"/>
        <v>1</v>
      </c>
    </row>
    <row r="15661" ht="15.75" customHeight="1">
      <c r="A15661" s="13">
        <v>42288.15625</v>
      </c>
      <c r="B15661" s="73">
        <f t="shared" si="1"/>
        <v>42288</v>
      </c>
      <c r="C15661" s="74">
        <f>IF(NewCustomer="Yes", IF(COUNTIF($I$2:$I$11,B15661)&gt;0,0,WEEKDAY(B15661,2)),IF(COUNTIF($I$2:$I$21,B15661)&gt;0,0,WEEKDAY(B15661,2)))</f>
        <v>7</v>
      </c>
      <c r="D15661" s="74">
        <f t="shared" si="2"/>
        <v>3</v>
      </c>
      <c r="E15661" s="12">
        <f>IFERROR(VLOOKUP(A15661,'IDAR Meter Data'!$A:$B,2,1),"")</f>
        <v>103</v>
      </c>
      <c r="F15661" s="75">
        <f>IF(CECCZ="CZ03",'Outside Temp'!B15661,IF(CECCZ="CZ04",'Outside Temp'!B15662,IF(CECCZ="CZ12",'Outside Temp'!B15663, IF(CECCZ="CZ13",'Outside Temp'!B15664))))</f>
        <v>60.18333333</v>
      </c>
      <c r="G15661" s="12">
        <f t="shared" si="3"/>
        <v>1</v>
      </c>
    </row>
    <row r="15662" ht="15.75" customHeight="1">
      <c r="A15662" s="13">
        <v>42288.166666666664</v>
      </c>
      <c r="B15662" s="73">
        <f t="shared" si="1"/>
        <v>42288</v>
      </c>
      <c r="C15662" s="74">
        <f>IF(NewCustomer="Yes", IF(COUNTIF($I$2:$I$11,B15662)&gt;0,0,WEEKDAY(B15662,2)),IF(COUNTIF($I$2:$I$21,B15662)&gt;0,0,WEEKDAY(B15662,2)))</f>
        <v>7</v>
      </c>
      <c r="D15662" s="74">
        <f t="shared" si="2"/>
        <v>4</v>
      </c>
      <c r="E15662" s="12">
        <f>IFERROR(VLOOKUP(A15662,'IDAR Meter Data'!$A:$B,2,1),"")</f>
        <v>97</v>
      </c>
      <c r="F15662" s="75">
        <f>IF(CECCZ="CZ03",'Outside Temp'!B15662,IF(CECCZ="CZ04",'Outside Temp'!B15663,IF(CECCZ="CZ12",'Outside Temp'!B15664, IF(CECCZ="CZ13",'Outside Temp'!B15665))))</f>
        <v>59.93333333</v>
      </c>
      <c r="G15662" s="12">
        <f t="shared" si="3"/>
        <v>1</v>
      </c>
    </row>
    <row r="15663" ht="15.75" customHeight="1">
      <c r="A15663" s="13">
        <v>42288.177083333336</v>
      </c>
      <c r="B15663" s="73">
        <f t="shared" si="1"/>
        <v>42288</v>
      </c>
      <c r="C15663" s="74">
        <f>IF(NewCustomer="Yes", IF(COUNTIF($I$2:$I$11,B15663)&gt;0,0,WEEKDAY(B15663,2)),IF(COUNTIF($I$2:$I$21,B15663)&gt;0,0,WEEKDAY(B15663,2)))</f>
        <v>7</v>
      </c>
      <c r="D15663" s="74">
        <f t="shared" si="2"/>
        <v>4</v>
      </c>
      <c r="E15663" s="12">
        <f>IFERROR(VLOOKUP(A15663,'IDAR Meter Data'!$A:$B,2,1),"")</f>
        <v>97</v>
      </c>
      <c r="F15663" s="75">
        <f>IF(CECCZ="CZ03",'Outside Temp'!B15663,IF(CECCZ="CZ04",'Outside Temp'!B15664,IF(CECCZ="CZ12",'Outside Temp'!B15665, IF(CECCZ="CZ13",'Outside Temp'!B15666))))</f>
        <v>59.68333333</v>
      </c>
      <c r="G15663" s="12">
        <f t="shared" si="3"/>
        <v>1</v>
      </c>
    </row>
    <row r="15664" ht="15.75" customHeight="1">
      <c r="A15664" s="13">
        <v>42288.1875</v>
      </c>
      <c r="B15664" s="73">
        <f t="shared" si="1"/>
        <v>42288</v>
      </c>
      <c r="C15664" s="74">
        <f>IF(NewCustomer="Yes", IF(COUNTIF($I$2:$I$11,B15664)&gt;0,0,WEEKDAY(B15664,2)),IF(COUNTIF($I$2:$I$21,B15664)&gt;0,0,WEEKDAY(B15664,2)))</f>
        <v>7</v>
      </c>
      <c r="D15664" s="74">
        <f t="shared" si="2"/>
        <v>4</v>
      </c>
      <c r="E15664" s="12">
        <f>IFERROR(VLOOKUP(A15664,'IDAR Meter Data'!$A:$B,2,1),"")</f>
        <v>94</v>
      </c>
      <c r="F15664" s="75">
        <f>IF(CECCZ="CZ03",'Outside Temp'!B15664,IF(CECCZ="CZ04",'Outside Temp'!B15665,IF(CECCZ="CZ12",'Outside Temp'!B15666, IF(CECCZ="CZ13",'Outside Temp'!B15667))))</f>
        <v>59.43333333</v>
      </c>
      <c r="G15664" s="12">
        <f t="shared" si="3"/>
        <v>1</v>
      </c>
    </row>
    <row r="15665" ht="15.75" customHeight="1">
      <c r="A15665" s="13">
        <v>42288.197916666664</v>
      </c>
      <c r="B15665" s="73">
        <f t="shared" si="1"/>
        <v>42288</v>
      </c>
      <c r="C15665" s="74">
        <f>IF(NewCustomer="Yes", IF(COUNTIF($I$2:$I$11,B15665)&gt;0,0,WEEKDAY(B15665,2)),IF(COUNTIF($I$2:$I$21,B15665)&gt;0,0,WEEKDAY(B15665,2)))</f>
        <v>7</v>
      </c>
      <c r="D15665" s="74">
        <f t="shared" si="2"/>
        <v>4</v>
      </c>
      <c r="E15665" s="12">
        <f>IFERROR(VLOOKUP(A15665,'IDAR Meter Data'!$A:$B,2,1),"")</f>
        <v>96</v>
      </c>
      <c r="F15665" s="75">
        <f>IF(CECCZ="CZ03",'Outside Temp'!B15665,IF(CECCZ="CZ04",'Outside Temp'!B15666,IF(CECCZ="CZ12",'Outside Temp'!B15667, IF(CECCZ="CZ13",'Outside Temp'!B15668))))</f>
        <v>59.18333333</v>
      </c>
      <c r="G15665" s="12">
        <f t="shared" si="3"/>
        <v>1</v>
      </c>
    </row>
    <row r="15666" ht="15.75" customHeight="1">
      <c r="A15666" s="13">
        <v>42288.208333333336</v>
      </c>
      <c r="B15666" s="73">
        <f t="shared" si="1"/>
        <v>42288</v>
      </c>
      <c r="C15666" s="74">
        <f>IF(NewCustomer="Yes", IF(COUNTIF($I$2:$I$11,B15666)&gt;0,0,WEEKDAY(B15666,2)),IF(COUNTIF($I$2:$I$21,B15666)&gt;0,0,WEEKDAY(B15666,2)))</f>
        <v>7</v>
      </c>
      <c r="D15666" s="74">
        <f t="shared" si="2"/>
        <v>5</v>
      </c>
      <c r="E15666" s="12">
        <f>IFERROR(VLOOKUP(A15666,'IDAR Meter Data'!$A:$B,2,1),"")</f>
        <v>105</v>
      </c>
      <c r="F15666" s="75">
        <f>IF(CECCZ="CZ03",'Outside Temp'!B15666,IF(CECCZ="CZ04",'Outside Temp'!B15667,IF(CECCZ="CZ12",'Outside Temp'!B15668, IF(CECCZ="CZ13",'Outside Temp'!B15669))))</f>
        <v>59.06666667</v>
      </c>
      <c r="G15666" s="12">
        <f t="shared" si="3"/>
        <v>1</v>
      </c>
    </row>
    <row r="15667" ht="15.75" customHeight="1">
      <c r="A15667" s="13">
        <v>42288.21875</v>
      </c>
      <c r="B15667" s="73">
        <f t="shared" si="1"/>
        <v>42288</v>
      </c>
      <c r="C15667" s="74">
        <f>IF(NewCustomer="Yes", IF(COUNTIF($I$2:$I$11,B15667)&gt;0,0,WEEKDAY(B15667,2)),IF(COUNTIF($I$2:$I$21,B15667)&gt;0,0,WEEKDAY(B15667,2)))</f>
        <v>7</v>
      </c>
      <c r="D15667" s="74">
        <f t="shared" si="2"/>
        <v>5</v>
      </c>
      <c r="E15667" s="12">
        <f>IFERROR(VLOOKUP(A15667,'IDAR Meter Data'!$A:$B,2,1),"")</f>
        <v>96</v>
      </c>
      <c r="F15667" s="75">
        <f>IF(CECCZ="CZ03",'Outside Temp'!B15667,IF(CECCZ="CZ04",'Outside Temp'!B15668,IF(CECCZ="CZ12",'Outside Temp'!B15669, IF(CECCZ="CZ13",'Outside Temp'!B15670))))</f>
        <v>59.31666667</v>
      </c>
      <c r="G15667" s="12">
        <f t="shared" si="3"/>
        <v>1</v>
      </c>
    </row>
    <row r="15668" ht="15.75" customHeight="1">
      <c r="A15668" s="13">
        <v>42288.229166666664</v>
      </c>
      <c r="B15668" s="73">
        <f t="shared" si="1"/>
        <v>42288</v>
      </c>
      <c r="C15668" s="74">
        <f>IF(NewCustomer="Yes", IF(COUNTIF($I$2:$I$11,B15668)&gt;0,0,WEEKDAY(B15668,2)),IF(COUNTIF($I$2:$I$21,B15668)&gt;0,0,WEEKDAY(B15668,2)))</f>
        <v>7</v>
      </c>
      <c r="D15668" s="74">
        <f t="shared" si="2"/>
        <v>5</v>
      </c>
      <c r="E15668" s="12">
        <f>IFERROR(VLOOKUP(A15668,'IDAR Meter Data'!$A:$B,2,1),"")</f>
        <v>96</v>
      </c>
      <c r="F15668" s="75">
        <f>IF(CECCZ="CZ03",'Outside Temp'!B15668,IF(CECCZ="CZ04",'Outside Temp'!B15669,IF(CECCZ="CZ12",'Outside Temp'!B15670, IF(CECCZ="CZ13",'Outside Temp'!B15671))))</f>
        <v>59.56666667</v>
      </c>
      <c r="G15668" s="12">
        <f t="shared" si="3"/>
        <v>1</v>
      </c>
    </row>
    <row r="15669" ht="15.75" customHeight="1">
      <c r="A15669" s="13">
        <v>42288.239583333336</v>
      </c>
      <c r="B15669" s="73">
        <f t="shared" si="1"/>
        <v>42288</v>
      </c>
      <c r="C15669" s="74">
        <f>IF(NewCustomer="Yes", IF(COUNTIF($I$2:$I$11,B15669)&gt;0,0,WEEKDAY(B15669,2)),IF(COUNTIF($I$2:$I$21,B15669)&gt;0,0,WEEKDAY(B15669,2)))</f>
        <v>7</v>
      </c>
      <c r="D15669" s="74">
        <f t="shared" si="2"/>
        <v>5</v>
      </c>
      <c r="E15669" s="12">
        <f>IFERROR(VLOOKUP(A15669,'IDAR Meter Data'!$A:$B,2,1),"")</f>
        <v>96</v>
      </c>
      <c r="F15669" s="75">
        <f>IF(CECCZ="CZ03",'Outside Temp'!B15669,IF(CECCZ="CZ04",'Outside Temp'!B15670,IF(CECCZ="CZ12",'Outside Temp'!B15671, IF(CECCZ="CZ13",'Outside Temp'!B15672))))</f>
        <v>59.81666667</v>
      </c>
      <c r="G15669" s="12">
        <f t="shared" si="3"/>
        <v>1</v>
      </c>
    </row>
    <row r="15670" ht="15.75" customHeight="1">
      <c r="A15670" s="13">
        <v>42288.25</v>
      </c>
      <c r="B15670" s="73">
        <f t="shared" si="1"/>
        <v>42288</v>
      </c>
      <c r="C15670" s="74">
        <f>IF(NewCustomer="Yes", IF(COUNTIF($I$2:$I$11,B15670)&gt;0,0,WEEKDAY(B15670,2)),IF(COUNTIF($I$2:$I$21,B15670)&gt;0,0,WEEKDAY(B15670,2)))</f>
        <v>7</v>
      </c>
      <c r="D15670" s="74">
        <f t="shared" si="2"/>
        <v>6</v>
      </c>
      <c r="E15670" s="12">
        <f>IFERROR(VLOOKUP(A15670,'IDAR Meter Data'!$A:$B,2,1),"")</f>
        <v>100</v>
      </c>
      <c r="F15670" s="75">
        <f>IF(CECCZ="CZ03",'Outside Temp'!B15670,IF(CECCZ="CZ04",'Outside Temp'!B15671,IF(CECCZ="CZ12",'Outside Temp'!B15672, IF(CECCZ="CZ13",'Outside Temp'!B15673))))</f>
        <v>60.06666667</v>
      </c>
      <c r="G15670" s="12">
        <f t="shared" si="3"/>
        <v>1</v>
      </c>
    </row>
    <row r="15671" ht="15.75" customHeight="1">
      <c r="A15671" s="13">
        <v>42288.260416666664</v>
      </c>
      <c r="B15671" s="73">
        <f t="shared" si="1"/>
        <v>42288</v>
      </c>
      <c r="C15671" s="74">
        <f>IF(NewCustomer="Yes", IF(COUNTIF($I$2:$I$11,B15671)&gt;0,0,WEEKDAY(B15671,2)),IF(COUNTIF($I$2:$I$21,B15671)&gt;0,0,WEEKDAY(B15671,2)))</f>
        <v>7</v>
      </c>
      <c r="D15671" s="74">
        <f t="shared" si="2"/>
        <v>6</v>
      </c>
      <c r="E15671" s="12">
        <f>IFERROR(VLOOKUP(A15671,'IDAR Meter Data'!$A:$B,2,1),"")</f>
        <v>99</v>
      </c>
      <c r="F15671" s="75">
        <f>IF(CECCZ="CZ03",'Outside Temp'!B15671,IF(CECCZ="CZ04",'Outside Temp'!B15672,IF(CECCZ="CZ12",'Outside Temp'!B15673, IF(CECCZ="CZ13",'Outside Temp'!B15674))))</f>
        <v>60.31666667</v>
      </c>
      <c r="G15671" s="12">
        <f t="shared" si="3"/>
        <v>1</v>
      </c>
    </row>
    <row r="15672" ht="15.75" customHeight="1">
      <c r="A15672" s="13">
        <v>42288.270833333336</v>
      </c>
      <c r="B15672" s="73">
        <f t="shared" si="1"/>
        <v>42288</v>
      </c>
      <c r="C15672" s="74">
        <f>IF(NewCustomer="Yes", IF(COUNTIF($I$2:$I$11,B15672)&gt;0,0,WEEKDAY(B15672,2)),IF(COUNTIF($I$2:$I$21,B15672)&gt;0,0,WEEKDAY(B15672,2)))</f>
        <v>7</v>
      </c>
      <c r="D15672" s="74">
        <f t="shared" si="2"/>
        <v>6</v>
      </c>
      <c r="E15672" s="12">
        <f>IFERROR(VLOOKUP(A15672,'IDAR Meter Data'!$A:$B,2,1),"")</f>
        <v>98</v>
      </c>
      <c r="F15672" s="75">
        <f>IF(CECCZ="CZ03",'Outside Temp'!B15672,IF(CECCZ="CZ04",'Outside Temp'!B15673,IF(CECCZ="CZ12",'Outside Temp'!B15674, IF(CECCZ="CZ13",'Outside Temp'!B15675))))</f>
        <v>60.56666667</v>
      </c>
      <c r="G15672" s="12">
        <f t="shared" si="3"/>
        <v>1</v>
      </c>
    </row>
    <row r="15673" ht="15.75" customHeight="1">
      <c r="A15673" s="13">
        <v>42288.28125</v>
      </c>
      <c r="B15673" s="73">
        <f t="shared" si="1"/>
        <v>42288</v>
      </c>
      <c r="C15673" s="74">
        <f>IF(NewCustomer="Yes", IF(COUNTIF($I$2:$I$11,B15673)&gt;0,0,WEEKDAY(B15673,2)),IF(COUNTIF($I$2:$I$21,B15673)&gt;0,0,WEEKDAY(B15673,2)))</f>
        <v>7</v>
      </c>
      <c r="D15673" s="74">
        <f t="shared" si="2"/>
        <v>6</v>
      </c>
      <c r="E15673" s="12">
        <f>IFERROR(VLOOKUP(A15673,'IDAR Meter Data'!$A:$B,2,1),"")</f>
        <v>104</v>
      </c>
      <c r="F15673" s="75">
        <f>IF(CECCZ="CZ03",'Outside Temp'!B15673,IF(CECCZ="CZ04",'Outside Temp'!B15674,IF(CECCZ="CZ12",'Outside Temp'!B15675, IF(CECCZ="CZ13",'Outside Temp'!B15676))))</f>
        <v>60.81666667</v>
      </c>
      <c r="G15673" s="12">
        <f t="shared" si="3"/>
        <v>1</v>
      </c>
    </row>
    <row r="15674" ht="15.75" customHeight="1">
      <c r="A15674" s="13">
        <v>42288.291666666664</v>
      </c>
      <c r="B15674" s="73">
        <f t="shared" si="1"/>
        <v>42288</v>
      </c>
      <c r="C15674" s="74">
        <f>IF(NewCustomer="Yes", IF(COUNTIF($I$2:$I$11,B15674)&gt;0,0,WEEKDAY(B15674,2)),IF(COUNTIF($I$2:$I$21,B15674)&gt;0,0,WEEKDAY(B15674,2)))</f>
        <v>7</v>
      </c>
      <c r="D15674" s="74">
        <f t="shared" si="2"/>
        <v>7</v>
      </c>
      <c r="E15674" s="12">
        <f>IFERROR(VLOOKUP(A15674,'IDAR Meter Data'!$A:$B,2,1),"")</f>
        <v>104</v>
      </c>
      <c r="F15674" s="75">
        <f>IF(CECCZ="CZ03",'Outside Temp'!B15674,IF(CECCZ="CZ04",'Outside Temp'!B15675,IF(CECCZ="CZ12",'Outside Temp'!B15676, IF(CECCZ="CZ13",'Outside Temp'!B15677))))</f>
        <v>61.13333333</v>
      </c>
      <c r="G15674" s="12">
        <f t="shared" si="3"/>
        <v>1</v>
      </c>
    </row>
    <row r="15675" ht="15.75" customHeight="1">
      <c r="A15675" s="13">
        <v>42288.302083333336</v>
      </c>
      <c r="B15675" s="73">
        <f t="shared" si="1"/>
        <v>42288</v>
      </c>
      <c r="C15675" s="74">
        <f>IF(NewCustomer="Yes", IF(COUNTIF($I$2:$I$11,B15675)&gt;0,0,WEEKDAY(B15675,2)),IF(COUNTIF($I$2:$I$21,B15675)&gt;0,0,WEEKDAY(B15675,2)))</f>
        <v>7</v>
      </c>
      <c r="D15675" s="74">
        <f t="shared" si="2"/>
        <v>7</v>
      </c>
      <c r="E15675" s="12">
        <f>IFERROR(VLOOKUP(A15675,'IDAR Meter Data'!$A:$B,2,1),"")</f>
        <v>105</v>
      </c>
      <c r="F15675" s="75">
        <f>IF(CECCZ="CZ03",'Outside Temp'!B15675,IF(CECCZ="CZ04",'Outside Temp'!B15676,IF(CECCZ="CZ12",'Outside Temp'!B15677, IF(CECCZ="CZ13",'Outside Temp'!B15678))))</f>
        <v>61.63333333</v>
      </c>
      <c r="G15675" s="12">
        <f t="shared" si="3"/>
        <v>1</v>
      </c>
    </row>
    <row r="15676" ht="15.75" customHeight="1">
      <c r="A15676" s="13">
        <v>42288.3125</v>
      </c>
      <c r="B15676" s="73">
        <f t="shared" si="1"/>
        <v>42288</v>
      </c>
      <c r="C15676" s="74">
        <f>IF(NewCustomer="Yes", IF(COUNTIF($I$2:$I$11,B15676)&gt;0,0,WEEKDAY(B15676,2)),IF(COUNTIF($I$2:$I$21,B15676)&gt;0,0,WEEKDAY(B15676,2)))</f>
        <v>7</v>
      </c>
      <c r="D15676" s="74">
        <f t="shared" si="2"/>
        <v>7</v>
      </c>
      <c r="E15676" s="12">
        <f>IFERROR(VLOOKUP(A15676,'IDAR Meter Data'!$A:$B,2,1),"")</f>
        <v>101</v>
      </c>
      <c r="F15676" s="75">
        <f>IF(CECCZ="CZ03",'Outside Temp'!B15676,IF(CECCZ="CZ04",'Outside Temp'!B15677,IF(CECCZ="CZ12",'Outside Temp'!B15678, IF(CECCZ="CZ13",'Outside Temp'!B15679))))</f>
        <v>62.13333333</v>
      </c>
      <c r="G15676" s="12">
        <f t="shared" si="3"/>
        <v>1</v>
      </c>
    </row>
    <row r="15677" ht="15.75" customHeight="1">
      <c r="A15677" s="13">
        <v>42288.322916666664</v>
      </c>
      <c r="B15677" s="73">
        <f t="shared" si="1"/>
        <v>42288</v>
      </c>
      <c r="C15677" s="74">
        <f>IF(NewCustomer="Yes", IF(COUNTIF($I$2:$I$11,B15677)&gt;0,0,WEEKDAY(B15677,2)),IF(COUNTIF($I$2:$I$21,B15677)&gt;0,0,WEEKDAY(B15677,2)))</f>
        <v>7</v>
      </c>
      <c r="D15677" s="74">
        <f t="shared" si="2"/>
        <v>7</v>
      </c>
      <c r="E15677" s="12">
        <f>IFERROR(VLOOKUP(A15677,'IDAR Meter Data'!$A:$B,2,1),"")</f>
        <v>98</v>
      </c>
      <c r="F15677" s="75">
        <f>IF(CECCZ="CZ03",'Outside Temp'!B15677,IF(CECCZ="CZ04",'Outside Temp'!B15678,IF(CECCZ="CZ12",'Outside Temp'!B15679, IF(CECCZ="CZ13",'Outside Temp'!B15680))))</f>
        <v>62.63333333</v>
      </c>
      <c r="G15677" s="12">
        <f t="shared" si="3"/>
        <v>1</v>
      </c>
    </row>
    <row r="15678" ht="15.75" customHeight="1">
      <c r="A15678" s="13">
        <v>42288.333333333336</v>
      </c>
      <c r="B15678" s="73">
        <f t="shared" si="1"/>
        <v>42288</v>
      </c>
      <c r="C15678" s="74">
        <f>IF(NewCustomer="Yes", IF(COUNTIF($I$2:$I$11,B15678)&gt;0,0,WEEKDAY(B15678,2)),IF(COUNTIF($I$2:$I$21,B15678)&gt;0,0,WEEKDAY(B15678,2)))</f>
        <v>7</v>
      </c>
      <c r="D15678" s="74">
        <f t="shared" si="2"/>
        <v>8</v>
      </c>
      <c r="E15678" s="12">
        <f>IFERROR(VLOOKUP(A15678,'IDAR Meter Data'!$A:$B,2,1),"")</f>
        <v>105</v>
      </c>
      <c r="F15678" s="75">
        <f>IF(CECCZ="CZ03",'Outside Temp'!B15678,IF(CECCZ="CZ04",'Outside Temp'!B15679,IF(CECCZ="CZ12",'Outside Temp'!B15680, IF(CECCZ="CZ13",'Outside Temp'!B15681))))</f>
        <v>63.2</v>
      </c>
      <c r="G15678" s="12">
        <f t="shared" si="3"/>
        <v>1</v>
      </c>
    </row>
    <row r="15679" ht="15.75" customHeight="1">
      <c r="A15679" s="13">
        <v>42288.34375</v>
      </c>
      <c r="B15679" s="73">
        <f t="shared" si="1"/>
        <v>42288</v>
      </c>
      <c r="C15679" s="74">
        <f>IF(NewCustomer="Yes", IF(COUNTIF($I$2:$I$11,B15679)&gt;0,0,WEEKDAY(B15679,2)),IF(COUNTIF($I$2:$I$21,B15679)&gt;0,0,WEEKDAY(B15679,2)))</f>
        <v>7</v>
      </c>
      <c r="D15679" s="74">
        <f t="shared" si="2"/>
        <v>8</v>
      </c>
      <c r="E15679" s="12">
        <f>IFERROR(VLOOKUP(A15679,'IDAR Meter Data'!$A:$B,2,1),"")</f>
        <v>102</v>
      </c>
      <c r="F15679" s="75">
        <f>IF(CECCZ="CZ03",'Outside Temp'!B15679,IF(CECCZ="CZ04",'Outside Temp'!B15680,IF(CECCZ="CZ12",'Outside Temp'!B15681, IF(CECCZ="CZ13",'Outside Temp'!B15682))))</f>
        <v>63.95</v>
      </c>
      <c r="G15679" s="12">
        <f t="shared" si="3"/>
        <v>1</v>
      </c>
    </row>
    <row r="15680" ht="15.75" customHeight="1">
      <c r="A15680" s="13">
        <v>42288.354166666664</v>
      </c>
      <c r="B15680" s="73">
        <f t="shared" si="1"/>
        <v>42288</v>
      </c>
      <c r="C15680" s="74">
        <f>IF(NewCustomer="Yes", IF(COUNTIF($I$2:$I$11,B15680)&gt;0,0,WEEKDAY(B15680,2)),IF(COUNTIF($I$2:$I$21,B15680)&gt;0,0,WEEKDAY(B15680,2)))</f>
        <v>7</v>
      </c>
      <c r="D15680" s="74">
        <f t="shared" si="2"/>
        <v>8</v>
      </c>
      <c r="E15680" s="12">
        <f>IFERROR(VLOOKUP(A15680,'IDAR Meter Data'!$A:$B,2,1),"")</f>
        <v>101</v>
      </c>
      <c r="F15680" s="75">
        <f>IF(CECCZ="CZ03",'Outside Temp'!B15680,IF(CECCZ="CZ04",'Outside Temp'!B15681,IF(CECCZ="CZ12",'Outside Temp'!B15682, IF(CECCZ="CZ13",'Outside Temp'!B15683))))</f>
        <v>64.7</v>
      </c>
      <c r="G15680" s="12">
        <f t="shared" si="3"/>
        <v>1</v>
      </c>
    </row>
    <row r="15681" ht="15.75" customHeight="1">
      <c r="A15681" s="13">
        <v>42288.364583333336</v>
      </c>
      <c r="B15681" s="73">
        <f t="shared" si="1"/>
        <v>42288</v>
      </c>
      <c r="C15681" s="74">
        <f>IF(NewCustomer="Yes", IF(COUNTIF($I$2:$I$11,B15681)&gt;0,0,WEEKDAY(B15681,2)),IF(COUNTIF($I$2:$I$21,B15681)&gt;0,0,WEEKDAY(B15681,2)))</f>
        <v>7</v>
      </c>
      <c r="D15681" s="74">
        <f t="shared" si="2"/>
        <v>8</v>
      </c>
      <c r="E15681" s="12">
        <f>IFERROR(VLOOKUP(A15681,'IDAR Meter Data'!$A:$B,2,1),"")</f>
        <v>103</v>
      </c>
      <c r="F15681" s="75">
        <f>IF(CECCZ="CZ03",'Outside Temp'!B15681,IF(CECCZ="CZ04",'Outside Temp'!B15682,IF(CECCZ="CZ12",'Outside Temp'!B15683, IF(CECCZ="CZ13",'Outside Temp'!B15684))))</f>
        <v>65.45</v>
      </c>
      <c r="G15681" s="12">
        <f t="shared" si="3"/>
        <v>2</v>
      </c>
    </row>
    <row r="15682" ht="15.75" customHeight="1">
      <c r="A15682" s="13">
        <v>42288.375</v>
      </c>
      <c r="B15682" s="73">
        <f t="shared" si="1"/>
        <v>42288</v>
      </c>
      <c r="C15682" s="74">
        <f>IF(NewCustomer="Yes", IF(COUNTIF($I$2:$I$11,B15682)&gt;0,0,WEEKDAY(B15682,2)),IF(COUNTIF($I$2:$I$21,B15682)&gt;0,0,WEEKDAY(B15682,2)))</f>
        <v>7</v>
      </c>
      <c r="D15682" s="74">
        <f t="shared" si="2"/>
        <v>9</v>
      </c>
      <c r="E15682" s="12">
        <f>IFERROR(VLOOKUP(A15682,'IDAR Meter Data'!$A:$B,2,1),"")</f>
        <v>96</v>
      </c>
      <c r="F15682" s="75">
        <f>IF(CECCZ="CZ03",'Outside Temp'!B15682,IF(CECCZ="CZ04",'Outside Temp'!B15683,IF(CECCZ="CZ12",'Outside Temp'!B15684, IF(CECCZ="CZ13",'Outside Temp'!B15685))))</f>
        <v>66.06666667</v>
      </c>
      <c r="G15682" s="12">
        <f t="shared" si="3"/>
        <v>2</v>
      </c>
    </row>
    <row r="15683" ht="15.75" customHeight="1">
      <c r="A15683" s="13">
        <v>42288.385416666664</v>
      </c>
      <c r="B15683" s="73">
        <f t="shared" si="1"/>
        <v>42288</v>
      </c>
      <c r="C15683" s="74">
        <f>IF(NewCustomer="Yes", IF(COUNTIF($I$2:$I$11,B15683)&gt;0,0,WEEKDAY(B15683,2)),IF(COUNTIF($I$2:$I$21,B15683)&gt;0,0,WEEKDAY(B15683,2)))</f>
        <v>7</v>
      </c>
      <c r="D15683" s="74">
        <f t="shared" si="2"/>
        <v>9</v>
      </c>
      <c r="E15683" s="12">
        <f>IFERROR(VLOOKUP(A15683,'IDAR Meter Data'!$A:$B,2,1),"")</f>
        <v>104</v>
      </c>
      <c r="F15683" s="75">
        <f>IF(CECCZ="CZ03",'Outside Temp'!B15683,IF(CECCZ="CZ04",'Outside Temp'!B15684,IF(CECCZ="CZ12",'Outside Temp'!B15685, IF(CECCZ="CZ13",'Outside Temp'!B15686))))</f>
        <v>66.31666667</v>
      </c>
      <c r="G15683" s="12">
        <f t="shared" si="3"/>
        <v>2</v>
      </c>
    </row>
    <row r="15684" ht="15.75" customHeight="1">
      <c r="A15684" s="13">
        <v>42288.395833333336</v>
      </c>
      <c r="B15684" s="73">
        <f t="shared" si="1"/>
        <v>42288</v>
      </c>
      <c r="C15684" s="74">
        <f>IF(NewCustomer="Yes", IF(COUNTIF($I$2:$I$11,B15684)&gt;0,0,WEEKDAY(B15684,2)),IF(COUNTIF($I$2:$I$21,B15684)&gt;0,0,WEEKDAY(B15684,2)))</f>
        <v>7</v>
      </c>
      <c r="D15684" s="74">
        <f t="shared" si="2"/>
        <v>9</v>
      </c>
      <c r="E15684" s="12">
        <f>IFERROR(VLOOKUP(A15684,'IDAR Meter Data'!$A:$B,2,1),"")</f>
        <v>95</v>
      </c>
      <c r="F15684" s="75">
        <f>IF(CECCZ="CZ03",'Outside Temp'!B15684,IF(CECCZ="CZ04",'Outside Temp'!B15685,IF(CECCZ="CZ12",'Outside Temp'!B15686, IF(CECCZ="CZ13",'Outside Temp'!B15687))))</f>
        <v>66.56666667</v>
      </c>
      <c r="G15684" s="12">
        <f t="shared" si="3"/>
        <v>2</v>
      </c>
    </row>
    <row r="15685" ht="15.75" customHeight="1">
      <c r="A15685" s="13">
        <v>42288.40625</v>
      </c>
      <c r="B15685" s="73">
        <f t="shared" si="1"/>
        <v>42288</v>
      </c>
      <c r="C15685" s="74">
        <f>IF(NewCustomer="Yes", IF(COUNTIF($I$2:$I$11,B15685)&gt;0,0,WEEKDAY(B15685,2)),IF(COUNTIF($I$2:$I$21,B15685)&gt;0,0,WEEKDAY(B15685,2)))</f>
        <v>7</v>
      </c>
      <c r="D15685" s="74">
        <f t="shared" si="2"/>
        <v>9</v>
      </c>
      <c r="E15685" s="12">
        <f>IFERROR(VLOOKUP(A15685,'IDAR Meter Data'!$A:$B,2,1),"")</f>
        <v>93</v>
      </c>
      <c r="F15685" s="75">
        <f>IF(CECCZ="CZ03",'Outside Temp'!B15685,IF(CECCZ="CZ04",'Outside Temp'!B15686,IF(CECCZ="CZ12",'Outside Temp'!B15687, IF(CECCZ="CZ13",'Outside Temp'!B15688))))</f>
        <v>66.81666667</v>
      </c>
      <c r="G15685" s="12">
        <f t="shared" si="3"/>
        <v>2</v>
      </c>
    </row>
    <row r="15686" ht="15.75" customHeight="1">
      <c r="A15686" s="13">
        <v>42288.416666666664</v>
      </c>
      <c r="B15686" s="73">
        <f t="shared" si="1"/>
        <v>42288</v>
      </c>
      <c r="C15686" s="74">
        <f>IF(NewCustomer="Yes", IF(COUNTIF($I$2:$I$11,B15686)&gt;0,0,WEEKDAY(B15686,2)),IF(COUNTIF($I$2:$I$21,B15686)&gt;0,0,WEEKDAY(B15686,2)))</f>
        <v>7</v>
      </c>
      <c r="D15686" s="74">
        <f t="shared" si="2"/>
        <v>10</v>
      </c>
      <c r="E15686" s="12">
        <f>IFERROR(VLOOKUP(A15686,'IDAR Meter Data'!$A:$B,2,1),"")</f>
        <v>92</v>
      </c>
      <c r="F15686" s="75">
        <f>IF(CECCZ="CZ03",'Outside Temp'!B15686,IF(CECCZ="CZ04",'Outside Temp'!B15687,IF(CECCZ="CZ12",'Outside Temp'!B15688, IF(CECCZ="CZ13",'Outside Temp'!B15689))))</f>
        <v>67.06666667</v>
      </c>
      <c r="G15686" s="12">
        <f t="shared" si="3"/>
        <v>2</v>
      </c>
    </row>
    <row r="15687" ht="15.75" customHeight="1">
      <c r="A15687" s="13">
        <v>42288.427083333336</v>
      </c>
      <c r="B15687" s="73">
        <f t="shared" si="1"/>
        <v>42288</v>
      </c>
      <c r="C15687" s="74">
        <f>IF(NewCustomer="Yes", IF(COUNTIF($I$2:$I$11,B15687)&gt;0,0,WEEKDAY(B15687,2)),IF(COUNTIF($I$2:$I$21,B15687)&gt;0,0,WEEKDAY(B15687,2)))</f>
        <v>7</v>
      </c>
      <c r="D15687" s="74">
        <f t="shared" si="2"/>
        <v>10</v>
      </c>
      <c r="E15687" s="12">
        <f>IFERROR(VLOOKUP(A15687,'IDAR Meter Data'!$A:$B,2,1),"")</f>
        <v>97</v>
      </c>
      <c r="F15687" s="75">
        <f>IF(CECCZ="CZ03",'Outside Temp'!B15687,IF(CECCZ="CZ04",'Outside Temp'!B15688,IF(CECCZ="CZ12",'Outside Temp'!B15689, IF(CECCZ="CZ13",'Outside Temp'!B15690))))</f>
        <v>67.31666667</v>
      </c>
      <c r="G15687" s="12">
        <f t="shared" si="3"/>
        <v>2</v>
      </c>
    </row>
    <row r="15688" ht="15.75" customHeight="1">
      <c r="A15688" s="13">
        <v>42288.4375</v>
      </c>
      <c r="B15688" s="73">
        <f t="shared" si="1"/>
        <v>42288</v>
      </c>
      <c r="C15688" s="74">
        <f>IF(NewCustomer="Yes", IF(COUNTIF($I$2:$I$11,B15688)&gt;0,0,WEEKDAY(B15688,2)),IF(COUNTIF($I$2:$I$21,B15688)&gt;0,0,WEEKDAY(B15688,2)))</f>
        <v>7</v>
      </c>
      <c r="D15688" s="74">
        <f t="shared" si="2"/>
        <v>10</v>
      </c>
      <c r="E15688" s="12">
        <f>IFERROR(VLOOKUP(A15688,'IDAR Meter Data'!$A:$B,2,1),"")</f>
        <v>91</v>
      </c>
      <c r="F15688" s="75">
        <f>IF(CECCZ="CZ03",'Outside Temp'!B15688,IF(CECCZ="CZ04",'Outside Temp'!B15689,IF(CECCZ="CZ12",'Outside Temp'!B15690, IF(CECCZ="CZ13",'Outside Temp'!B15691))))</f>
        <v>67.56666667</v>
      </c>
      <c r="G15688" s="12">
        <f t="shared" si="3"/>
        <v>2</v>
      </c>
    </row>
    <row r="15689" ht="15.75" customHeight="1">
      <c r="A15689" s="13">
        <v>42288.447916666664</v>
      </c>
      <c r="B15689" s="73">
        <f t="shared" si="1"/>
        <v>42288</v>
      </c>
      <c r="C15689" s="74">
        <f>IF(NewCustomer="Yes", IF(COUNTIF($I$2:$I$11,B15689)&gt;0,0,WEEKDAY(B15689,2)),IF(COUNTIF($I$2:$I$21,B15689)&gt;0,0,WEEKDAY(B15689,2)))</f>
        <v>7</v>
      </c>
      <c r="D15689" s="74">
        <f t="shared" si="2"/>
        <v>10</v>
      </c>
      <c r="E15689" s="12">
        <f>IFERROR(VLOOKUP(A15689,'IDAR Meter Data'!$A:$B,2,1),"")</f>
        <v>100</v>
      </c>
      <c r="F15689" s="75">
        <f>IF(CECCZ="CZ03",'Outside Temp'!B15689,IF(CECCZ="CZ04",'Outside Temp'!B15690,IF(CECCZ="CZ12",'Outside Temp'!B15691, IF(CECCZ="CZ13",'Outside Temp'!B15692))))</f>
        <v>67.81666667</v>
      </c>
      <c r="G15689" s="12">
        <f t="shared" si="3"/>
        <v>2</v>
      </c>
    </row>
    <row r="15690" ht="15.75" customHeight="1">
      <c r="A15690" s="13">
        <v>42288.458333333336</v>
      </c>
      <c r="B15690" s="73">
        <f t="shared" si="1"/>
        <v>42288</v>
      </c>
      <c r="C15690" s="74">
        <f>IF(NewCustomer="Yes", IF(COUNTIF($I$2:$I$11,B15690)&gt;0,0,WEEKDAY(B15690,2)),IF(COUNTIF($I$2:$I$21,B15690)&gt;0,0,WEEKDAY(B15690,2)))</f>
        <v>7</v>
      </c>
      <c r="D15690" s="74">
        <f t="shared" si="2"/>
        <v>11</v>
      </c>
      <c r="E15690" s="12">
        <f>IFERROR(VLOOKUP(A15690,'IDAR Meter Data'!$A:$B,2,1),"")</f>
        <v>96</v>
      </c>
      <c r="F15690" s="75">
        <f>IF(CECCZ="CZ03",'Outside Temp'!B15690,IF(CECCZ="CZ04",'Outside Temp'!B15691,IF(CECCZ="CZ12",'Outside Temp'!B15692, IF(CECCZ="CZ13",'Outside Temp'!B15693))))</f>
        <v>68.33333333</v>
      </c>
      <c r="G15690" s="12">
        <f t="shared" si="3"/>
        <v>2</v>
      </c>
    </row>
    <row r="15691" ht="15.75" customHeight="1">
      <c r="A15691" s="13">
        <v>42288.46875</v>
      </c>
      <c r="B15691" s="73">
        <f t="shared" si="1"/>
        <v>42288</v>
      </c>
      <c r="C15691" s="74">
        <f>IF(NewCustomer="Yes", IF(COUNTIF($I$2:$I$11,B15691)&gt;0,0,WEEKDAY(B15691,2)),IF(COUNTIF($I$2:$I$21,B15691)&gt;0,0,WEEKDAY(B15691,2)))</f>
        <v>7</v>
      </c>
      <c r="D15691" s="74">
        <f t="shared" si="2"/>
        <v>11</v>
      </c>
      <c r="E15691" s="12">
        <f>IFERROR(VLOOKUP(A15691,'IDAR Meter Data'!$A:$B,2,1),"")</f>
        <v>93</v>
      </c>
      <c r="F15691" s="75">
        <f>IF(CECCZ="CZ03",'Outside Temp'!B15691,IF(CECCZ="CZ04",'Outside Temp'!B15692,IF(CECCZ="CZ12",'Outside Temp'!B15693, IF(CECCZ="CZ13",'Outside Temp'!B15694))))</f>
        <v>69.58333333</v>
      </c>
      <c r="G15691" s="12">
        <f t="shared" si="3"/>
        <v>2</v>
      </c>
    </row>
    <row r="15692" ht="15.75" customHeight="1">
      <c r="A15692" s="13">
        <v>42288.479166666664</v>
      </c>
      <c r="B15692" s="73">
        <f t="shared" si="1"/>
        <v>42288</v>
      </c>
      <c r="C15692" s="74">
        <f>IF(NewCustomer="Yes", IF(COUNTIF($I$2:$I$11,B15692)&gt;0,0,WEEKDAY(B15692,2)),IF(COUNTIF($I$2:$I$21,B15692)&gt;0,0,WEEKDAY(B15692,2)))</f>
        <v>7</v>
      </c>
      <c r="D15692" s="74">
        <f t="shared" si="2"/>
        <v>11</v>
      </c>
      <c r="E15692" s="12">
        <f>IFERROR(VLOOKUP(A15692,'IDAR Meter Data'!$A:$B,2,1),"")</f>
        <v>96</v>
      </c>
      <c r="F15692" s="75">
        <f>IF(CECCZ="CZ03",'Outside Temp'!B15692,IF(CECCZ="CZ04",'Outside Temp'!B15693,IF(CECCZ="CZ12",'Outside Temp'!B15694, IF(CECCZ="CZ13",'Outside Temp'!B15695))))</f>
        <v>70.83333333</v>
      </c>
      <c r="G15692" s="12">
        <f t="shared" si="3"/>
        <v>3</v>
      </c>
    </row>
    <row r="15693" ht="15.75" customHeight="1">
      <c r="A15693" s="13">
        <v>42288.489583333336</v>
      </c>
      <c r="B15693" s="73">
        <f t="shared" si="1"/>
        <v>42288</v>
      </c>
      <c r="C15693" s="74">
        <f>IF(NewCustomer="Yes", IF(COUNTIF($I$2:$I$11,B15693)&gt;0,0,WEEKDAY(B15693,2)),IF(COUNTIF($I$2:$I$21,B15693)&gt;0,0,WEEKDAY(B15693,2)))</f>
        <v>7</v>
      </c>
      <c r="D15693" s="74">
        <f t="shared" si="2"/>
        <v>11</v>
      </c>
      <c r="E15693" s="12">
        <f>IFERROR(VLOOKUP(A15693,'IDAR Meter Data'!$A:$B,2,1),"")</f>
        <v>94</v>
      </c>
      <c r="F15693" s="75">
        <f>IF(CECCZ="CZ03",'Outside Temp'!B15693,IF(CECCZ="CZ04",'Outside Temp'!B15694,IF(CECCZ="CZ12",'Outside Temp'!B15695, IF(CECCZ="CZ13",'Outside Temp'!B15696))))</f>
        <v>72.08333333</v>
      </c>
      <c r="G15693" s="12">
        <f t="shared" si="3"/>
        <v>3</v>
      </c>
    </row>
    <row r="15694" ht="15.75" customHeight="1">
      <c r="A15694" s="13">
        <v>42288.5</v>
      </c>
      <c r="B15694" s="73">
        <f t="shared" si="1"/>
        <v>42288</v>
      </c>
      <c r="C15694" s="74">
        <f>IF(NewCustomer="Yes", IF(COUNTIF($I$2:$I$11,B15694)&gt;0,0,WEEKDAY(B15694,2)),IF(COUNTIF($I$2:$I$21,B15694)&gt;0,0,WEEKDAY(B15694,2)))</f>
        <v>7</v>
      </c>
      <c r="D15694" s="74">
        <f t="shared" si="2"/>
        <v>12</v>
      </c>
      <c r="E15694" s="12">
        <f>IFERROR(VLOOKUP(A15694,'IDAR Meter Data'!$A:$B,2,1),"")</f>
        <v>98</v>
      </c>
      <c r="F15694" s="75">
        <f>IF(CECCZ="CZ03",'Outside Temp'!B15694,IF(CECCZ="CZ04",'Outside Temp'!B15695,IF(CECCZ="CZ12",'Outside Temp'!B15696, IF(CECCZ="CZ13",'Outside Temp'!B15697))))</f>
        <v>72.94736842</v>
      </c>
      <c r="G15694" s="12">
        <f t="shared" si="3"/>
        <v>3</v>
      </c>
    </row>
    <row r="15695" ht="15.75" customHeight="1">
      <c r="A15695" s="13">
        <v>42288.510416666664</v>
      </c>
      <c r="B15695" s="73">
        <f t="shared" si="1"/>
        <v>42288</v>
      </c>
      <c r="C15695" s="74">
        <f>IF(NewCustomer="Yes", IF(COUNTIF($I$2:$I$11,B15695)&gt;0,0,WEEKDAY(B15695,2)),IF(COUNTIF($I$2:$I$21,B15695)&gt;0,0,WEEKDAY(B15695,2)))</f>
        <v>7</v>
      </c>
      <c r="D15695" s="74">
        <f t="shared" si="2"/>
        <v>12</v>
      </c>
      <c r="E15695" s="12">
        <f>IFERROR(VLOOKUP(A15695,'IDAR Meter Data'!$A:$B,2,1),"")</f>
        <v>96</v>
      </c>
      <c r="F15695" s="75">
        <f>IF(CECCZ="CZ03",'Outside Temp'!B15695,IF(CECCZ="CZ04",'Outside Temp'!B15696,IF(CECCZ="CZ12",'Outside Temp'!B15697, IF(CECCZ="CZ13",'Outside Temp'!B15698))))</f>
        <v>72.15789474</v>
      </c>
      <c r="G15695" s="12">
        <f t="shared" si="3"/>
        <v>3</v>
      </c>
    </row>
    <row r="15696" ht="15.75" customHeight="1">
      <c r="A15696" s="13">
        <v>42288.520833333336</v>
      </c>
      <c r="B15696" s="73">
        <f t="shared" si="1"/>
        <v>42288</v>
      </c>
      <c r="C15696" s="74">
        <f>IF(NewCustomer="Yes", IF(COUNTIF($I$2:$I$11,B15696)&gt;0,0,WEEKDAY(B15696,2)),IF(COUNTIF($I$2:$I$21,B15696)&gt;0,0,WEEKDAY(B15696,2)))</f>
        <v>7</v>
      </c>
      <c r="D15696" s="74">
        <f t="shared" si="2"/>
        <v>12</v>
      </c>
      <c r="E15696" s="12">
        <f>IFERROR(VLOOKUP(A15696,'IDAR Meter Data'!$A:$B,2,1),"")</f>
        <v>93</v>
      </c>
      <c r="F15696" s="75">
        <f>IF(CECCZ="CZ03",'Outside Temp'!B15696,IF(CECCZ="CZ04",'Outside Temp'!B15697,IF(CECCZ="CZ12",'Outside Temp'!B15698, IF(CECCZ="CZ13",'Outside Temp'!B15699))))</f>
        <v>71.36842105</v>
      </c>
      <c r="G15696" s="12">
        <f t="shared" si="3"/>
        <v>3</v>
      </c>
    </row>
    <row r="15697" ht="15.75" customHeight="1">
      <c r="A15697" s="13">
        <v>42288.53125</v>
      </c>
      <c r="B15697" s="73">
        <f t="shared" si="1"/>
        <v>42288</v>
      </c>
      <c r="C15697" s="74">
        <f>IF(NewCustomer="Yes", IF(COUNTIF($I$2:$I$11,B15697)&gt;0,0,WEEKDAY(B15697,2)),IF(COUNTIF($I$2:$I$21,B15697)&gt;0,0,WEEKDAY(B15697,2)))</f>
        <v>7</v>
      </c>
      <c r="D15697" s="74">
        <f t="shared" si="2"/>
        <v>12</v>
      </c>
      <c r="E15697" s="12">
        <f>IFERROR(VLOOKUP(A15697,'IDAR Meter Data'!$A:$B,2,1),"")</f>
        <v>96</v>
      </c>
      <c r="F15697" s="75">
        <f>IF(CECCZ="CZ03",'Outside Temp'!B15697,IF(CECCZ="CZ04",'Outside Temp'!B15698,IF(CECCZ="CZ12",'Outside Temp'!B15699, IF(CECCZ="CZ13",'Outside Temp'!B15700))))</f>
        <v>70.57894737</v>
      </c>
      <c r="G15697" s="12">
        <f t="shared" si="3"/>
        <v>3</v>
      </c>
    </row>
    <row r="15698" ht="15.75" customHeight="1">
      <c r="A15698" s="13">
        <v>42288.541666666664</v>
      </c>
      <c r="B15698" s="73">
        <f t="shared" si="1"/>
        <v>42288</v>
      </c>
      <c r="C15698" s="74">
        <f>IF(NewCustomer="Yes", IF(COUNTIF($I$2:$I$11,B15698)&gt;0,0,WEEKDAY(B15698,2)),IF(COUNTIF($I$2:$I$21,B15698)&gt;0,0,WEEKDAY(B15698,2)))</f>
        <v>7</v>
      </c>
      <c r="D15698" s="74">
        <f t="shared" si="2"/>
        <v>13</v>
      </c>
      <c r="E15698" s="12">
        <f>IFERROR(VLOOKUP(A15698,'IDAR Meter Data'!$A:$B,2,1),"")</f>
        <v>98</v>
      </c>
      <c r="F15698" s="75">
        <f>IF(CECCZ="CZ03",'Outside Temp'!B15698,IF(CECCZ="CZ04",'Outside Temp'!B15699,IF(CECCZ="CZ12",'Outside Temp'!B15700, IF(CECCZ="CZ13",'Outside Temp'!B15701))))</f>
        <v>69.93333333</v>
      </c>
      <c r="G15698" s="12">
        <f t="shared" si="3"/>
        <v>2</v>
      </c>
    </row>
    <row r="15699" ht="15.75" customHeight="1">
      <c r="A15699" s="13">
        <v>42288.552083333336</v>
      </c>
      <c r="B15699" s="73">
        <f t="shared" si="1"/>
        <v>42288</v>
      </c>
      <c r="C15699" s="74">
        <f>IF(NewCustomer="Yes", IF(COUNTIF($I$2:$I$11,B15699)&gt;0,0,WEEKDAY(B15699,2)),IF(COUNTIF($I$2:$I$21,B15699)&gt;0,0,WEEKDAY(B15699,2)))</f>
        <v>7</v>
      </c>
      <c r="D15699" s="74">
        <f t="shared" si="2"/>
        <v>13</v>
      </c>
      <c r="E15699" s="12">
        <f>IFERROR(VLOOKUP(A15699,'IDAR Meter Data'!$A:$B,2,1),"")</f>
        <v>99</v>
      </c>
      <c r="F15699" s="75">
        <f>IF(CECCZ="CZ03",'Outside Temp'!B15699,IF(CECCZ="CZ04",'Outside Temp'!B15700,IF(CECCZ="CZ12",'Outside Temp'!B15701, IF(CECCZ="CZ13",'Outside Temp'!B15702))))</f>
        <v>69.68333333</v>
      </c>
      <c r="G15699" s="12">
        <f t="shared" si="3"/>
        <v>2</v>
      </c>
    </row>
    <row r="15700" ht="15.75" customHeight="1">
      <c r="A15700" s="13">
        <v>42288.5625</v>
      </c>
      <c r="B15700" s="73">
        <f t="shared" si="1"/>
        <v>42288</v>
      </c>
      <c r="C15700" s="74">
        <f>IF(NewCustomer="Yes", IF(COUNTIF($I$2:$I$11,B15700)&gt;0,0,WEEKDAY(B15700,2)),IF(COUNTIF($I$2:$I$21,B15700)&gt;0,0,WEEKDAY(B15700,2)))</f>
        <v>7</v>
      </c>
      <c r="D15700" s="74">
        <f t="shared" si="2"/>
        <v>13</v>
      </c>
      <c r="E15700" s="12">
        <f>IFERROR(VLOOKUP(A15700,'IDAR Meter Data'!$A:$B,2,1),"")</f>
        <v>97</v>
      </c>
      <c r="F15700" s="75">
        <f>IF(CECCZ="CZ03",'Outside Temp'!B15700,IF(CECCZ="CZ04",'Outside Temp'!B15701,IF(CECCZ="CZ12",'Outside Temp'!B15702, IF(CECCZ="CZ13",'Outside Temp'!B15703))))</f>
        <v>69.43333333</v>
      </c>
      <c r="G15700" s="12">
        <f t="shared" si="3"/>
        <v>2</v>
      </c>
    </row>
    <row r="15701" ht="15.75" customHeight="1">
      <c r="A15701" s="13">
        <v>42288.572916666664</v>
      </c>
      <c r="B15701" s="73">
        <f t="shared" si="1"/>
        <v>42288</v>
      </c>
      <c r="C15701" s="74">
        <f>IF(NewCustomer="Yes", IF(COUNTIF($I$2:$I$11,B15701)&gt;0,0,WEEKDAY(B15701,2)),IF(COUNTIF($I$2:$I$21,B15701)&gt;0,0,WEEKDAY(B15701,2)))</f>
        <v>7</v>
      </c>
      <c r="D15701" s="74">
        <f t="shared" si="2"/>
        <v>13</v>
      </c>
      <c r="E15701" s="12">
        <f>IFERROR(VLOOKUP(A15701,'IDAR Meter Data'!$A:$B,2,1),"")</f>
        <v>94</v>
      </c>
      <c r="F15701" s="75">
        <f>IF(CECCZ="CZ03",'Outside Temp'!B15701,IF(CECCZ="CZ04",'Outside Temp'!B15702,IF(CECCZ="CZ12",'Outside Temp'!B15703, IF(CECCZ="CZ13",'Outside Temp'!B15704))))</f>
        <v>69.18333333</v>
      </c>
      <c r="G15701" s="12">
        <f t="shared" si="3"/>
        <v>2</v>
      </c>
    </row>
    <row r="15702" ht="15.75" customHeight="1">
      <c r="A15702" s="13">
        <v>42288.583333333336</v>
      </c>
      <c r="B15702" s="73">
        <f t="shared" si="1"/>
        <v>42288</v>
      </c>
      <c r="C15702" s="74">
        <f>IF(NewCustomer="Yes", IF(COUNTIF($I$2:$I$11,B15702)&gt;0,0,WEEKDAY(B15702,2)),IF(COUNTIF($I$2:$I$21,B15702)&gt;0,0,WEEKDAY(B15702,2)))</f>
        <v>7</v>
      </c>
      <c r="D15702" s="74">
        <f t="shared" si="2"/>
        <v>14</v>
      </c>
      <c r="E15702" s="12">
        <f>IFERROR(VLOOKUP(A15702,'IDAR Meter Data'!$A:$B,2,1),"")</f>
        <v>98</v>
      </c>
      <c r="F15702" s="75">
        <f>IF(CECCZ="CZ03",'Outside Temp'!B15702,IF(CECCZ="CZ04",'Outside Temp'!B15703,IF(CECCZ="CZ12",'Outside Temp'!B15704, IF(CECCZ="CZ13",'Outside Temp'!B15705))))</f>
        <v>68.8</v>
      </c>
      <c r="G15702" s="12">
        <f t="shared" si="3"/>
        <v>2</v>
      </c>
    </row>
    <row r="15703" ht="15.75" customHeight="1">
      <c r="A15703" s="13">
        <v>42288.59375</v>
      </c>
      <c r="B15703" s="73">
        <f t="shared" si="1"/>
        <v>42288</v>
      </c>
      <c r="C15703" s="74">
        <f>IF(NewCustomer="Yes", IF(COUNTIF($I$2:$I$11,B15703)&gt;0,0,WEEKDAY(B15703,2)),IF(COUNTIF($I$2:$I$21,B15703)&gt;0,0,WEEKDAY(B15703,2)))</f>
        <v>7</v>
      </c>
      <c r="D15703" s="74">
        <f t="shared" si="2"/>
        <v>14</v>
      </c>
      <c r="E15703" s="12">
        <f>IFERROR(VLOOKUP(A15703,'IDAR Meter Data'!$A:$B,2,1),"")</f>
        <v>104</v>
      </c>
      <c r="F15703" s="75">
        <f>IF(CECCZ="CZ03",'Outside Temp'!B15703,IF(CECCZ="CZ04",'Outside Temp'!B15704,IF(CECCZ="CZ12",'Outside Temp'!B15705, IF(CECCZ="CZ13",'Outside Temp'!B15706))))</f>
        <v>68.05</v>
      </c>
      <c r="G15703" s="12">
        <f t="shared" si="3"/>
        <v>2</v>
      </c>
    </row>
    <row r="15704" ht="15.75" customHeight="1">
      <c r="A15704" s="13">
        <v>42288.604166666664</v>
      </c>
      <c r="B15704" s="73">
        <f t="shared" si="1"/>
        <v>42288</v>
      </c>
      <c r="C15704" s="74">
        <f>IF(NewCustomer="Yes", IF(COUNTIF($I$2:$I$11,B15704)&gt;0,0,WEEKDAY(B15704,2)),IF(COUNTIF($I$2:$I$21,B15704)&gt;0,0,WEEKDAY(B15704,2)))</f>
        <v>7</v>
      </c>
      <c r="D15704" s="74">
        <f t="shared" si="2"/>
        <v>14</v>
      </c>
      <c r="E15704" s="12">
        <f>IFERROR(VLOOKUP(A15704,'IDAR Meter Data'!$A:$B,2,1),"")</f>
        <v>98</v>
      </c>
      <c r="F15704" s="75">
        <f>IF(CECCZ="CZ03",'Outside Temp'!B15704,IF(CECCZ="CZ04",'Outside Temp'!B15705,IF(CECCZ="CZ12",'Outside Temp'!B15706, IF(CECCZ="CZ13",'Outside Temp'!B15707))))</f>
        <v>67.3</v>
      </c>
      <c r="G15704" s="12">
        <f t="shared" si="3"/>
        <v>2</v>
      </c>
    </row>
    <row r="15705" ht="15.75" customHeight="1">
      <c r="A15705" s="13">
        <v>42288.614583333336</v>
      </c>
      <c r="B15705" s="73">
        <f t="shared" si="1"/>
        <v>42288</v>
      </c>
      <c r="C15705" s="74">
        <f>IF(NewCustomer="Yes", IF(COUNTIF($I$2:$I$11,B15705)&gt;0,0,WEEKDAY(B15705,2)),IF(COUNTIF($I$2:$I$21,B15705)&gt;0,0,WEEKDAY(B15705,2)))</f>
        <v>7</v>
      </c>
      <c r="D15705" s="74">
        <f t="shared" si="2"/>
        <v>14</v>
      </c>
      <c r="E15705" s="12">
        <f>IFERROR(VLOOKUP(A15705,'IDAR Meter Data'!$A:$B,2,1),"")</f>
        <v>98</v>
      </c>
      <c r="F15705" s="75">
        <f>IF(CECCZ="CZ03",'Outside Temp'!B15705,IF(CECCZ="CZ04",'Outside Temp'!B15706,IF(CECCZ="CZ12",'Outside Temp'!B15707, IF(CECCZ="CZ13",'Outside Temp'!B15708))))</f>
        <v>66.55</v>
      </c>
      <c r="G15705" s="12">
        <f t="shared" si="3"/>
        <v>2</v>
      </c>
    </row>
    <row r="15706" ht="15.75" customHeight="1">
      <c r="A15706" s="13">
        <v>42288.625</v>
      </c>
      <c r="B15706" s="73">
        <f t="shared" si="1"/>
        <v>42288</v>
      </c>
      <c r="C15706" s="74">
        <f>IF(NewCustomer="Yes", IF(COUNTIF($I$2:$I$11,B15706)&gt;0,0,WEEKDAY(B15706,2)),IF(COUNTIF($I$2:$I$21,B15706)&gt;0,0,WEEKDAY(B15706,2)))</f>
        <v>7</v>
      </c>
      <c r="D15706" s="74">
        <f t="shared" si="2"/>
        <v>15</v>
      </c>
      <c r="E15706" s="12">
        <f>IFERROR(VLOOKUP(A15706,'IDAR Meter Data'!$A:$B,2,1),"")</f>
        <v>101</v>
      </c>
      <c r="F15706" s="75">
        <f>IF(CECCZ="CZ03",'Outside Temp'!B15706,IF(CECCZ="CZ04",'Outside Temp'!B15707,IF(CECCZ="CZ12",'Outside Temp'!B15708, IF(CECCZ="CZ13",'Outside Temp'!B15709))))</f>
        <v>65.8</v>
      </c>
      <c r="G15706" s="12">
        <f t="shared" si="3"/>
        <v>2</v>
      </c>
    </row>
    <row r="15707" ht="15.75" customHeight="1">
      <c r="A15707" s="13">
        <v>42288.635416666664</v>
      </c>
      <c r="B15707" s="73">
        <f t="shared" si="1"/>
        <v>42288</v>
      </c>
      <c r="C15707" s="74">
        <f>IF(NewCustomer="Yes", IF(COUNTIF($I$2:$I$11,B15707)&gt;0,0,WEEKDAY(B15707,2)),IF(COUNTIF($I$2:$I$21,B15707)&gt;0,0,WEEKDAY(B15707,2)))</f>
        <v>7</v>
      </c>
      <c r="D15707" s="74">
        <f t="shared" si="2"/>
        <v>15</v>
      </c>
      <c r="E15707" s="12">
        <f>IFERROR(VLOOKUP(A15707,'IDAR Meter Data'!$A:$B,2,1),"")</f>
        <v>104</v>
      </c>
      <c r="F15707" s="75">
        <f>IF(CECCZ="CZ03",'Outside Temp'!B15707,IF(CECCZ="CZ04",'Outside Temp'!B15708,IF(CECCZ="CZ12",'Outside Temp'!B15709, IF(CECCZ="CZ13",'Outside Temp'!B15710))))</f>
        <v>65.05</v>
      </c>
      <c r="G15707" s="12">
        <f t="shared" si="3"/>
        <v>2</v>
      </c>
    </row>
    <row r="15708" ht="15.75" customHeight="1">
      <c r="A15708" s="13">
        <v>42288.645833333336</v>
      </c>
      <c r="B15708" s="73">
        <f t="shared" si="1"/>
        <v>42288</v>
      </c>
      <c r="C15708" s="74">
        <f>IF(NewCustomer="Yes", IF(COUNTIF($I$2:$I$11,B15708)&gt;0,0,WEEKDAY(B15708,2)),IF(COUNTIF($I$2:$I$21,B15708)&gt;0,0,WEEKDAY(B15708,2)))</f>
        <v>7</v>
      </c>
      <c r="D15708" s="74">
        <f t="shared" si="2"/>
        <v>15</v>
      </c>
      <c r="E15708" s="12">
        <f>IFERROR(VLOOKUP(A15708,'IDAR Meter Data'!$A:$B,2,1),"")</f>
        <v>100</v>
      </c>
      <c r="F15708" s="75">
        <f>IF(CECCZ="CZ03",'Outside Temp'!B15708,IF(CECCZ="CZ04",'Outside Temp'!B15709,IF(CECCZ="CZ12",'Outside Temp'!B15710, IF(CECCZ="CZ13",'Outside Temp'!B15711))))</f>
        <v>64.3</v>
      </c>
      <c r="G15708" s="12">
        <f t="shared" si="3"/>
        <v>1</v>
      </c>
    </row>
    <row r="15709" ht="15.75" customHeight="1">
      <c r="A15709" s="13">
        <v>42288.65625</v>
      </c>
      <c r="B15709" s="73">
        <f t="shared" si="1"/>
        <v>42288</v>
      </c>
      <c r="C15709" s="74">
        <f>IF(NewCustomer="Yes", IF(COUNTIF($I$2:$I$11,B15709)&gt;0,0,WEEKDAY(B15709,2)),IF(COUNTIF($I$2:$I$21,B15709)&gt;0,0,WEEKDAY(B15709,2)))</f>
        <v>7</v>
      </c>
      <c r="D15709" s="74">
        <f t="shared" si="2"/>
        <v>15</v>
      </c>
      <c r="E15709" s="12">
        <f>IFERROR(VLOOKUP(A15709,'IDAR Meter Data'!$A:$B,2,1),"")</f>
        <v>97</v>
      </c>
      <c r="F15709" s="75">
        <f>IF(CECCZ="CZ03",'Outside Temp'!B15709,IF(CECCZ="CZ04",'Outside Temp'!B15710,IF(CECCZ="CZ12",'Outside Temp'!B15711, IF(CECCZ="CZ13",'Outside Temp'!B15712))))</f>
        <v>63.55</v>
      </c>
      <c r="G15709" s="12">
        <f t="shared" si="3"/>
        <v>1</v>
      </c>
    </row>
    <row r="15710" ht="15.75" customHeight="1">
      <c r="A15710" s="13">
        <v>42288.666666666664</v>
      </c>
      <c r="B15710" s="73">
        <f t="shared" si="1"/>
        <v>42288</v>
      </c>
      <c r="C15710" s="74">
        <f>IF(NewCustomer="Yes", IF(COUNTIF($I$2:$I$11,B15710)&gt;0,0,WEEKDAY(B15710,2)),IF(COUNTIF($I$2:$I$21,B15710)&gt;0,0,WEEKDAY(B15710,2)))</f>
        <v>7</v>
      </c>
      <c r="D15710" s="74">
        <f t="shared" si="2"/>
        <v>16</v>
      </c>
      <c r="E15710" s="12">
        <f>IFERROR(VLOOKUP(A15710,'IDAR Meter Data'!$A:$B,2,1),"")</f>
        <v>99</v>
      </c>
      <c r="F15710" s="75">
        <f>IF(CECCZ="CZ03",'Outside Temp'!B15710,IF(CECCZ="CZ04",'Outside Temp'!B15711,IF(CECCZ="CZ12",'Outside Temp'!B15712, IF(CECCZ="CZ13",'Outside Temp'!B15713))))</f>
        <v>62.86666667</v>
      </c>
      <c r="G15710" s="12">
        <f t="shared" si="3"/>
        <v>1</v>
      </c>
    </row>
    <row r="15711" ht="15.75" customHeight="1">
      <c r="A15711" s="13">
        <v>42288.677083333336</v>
      </c>
      <c r="B15711" s="73">
        <f t="shared" si="1"/>
        <v>42288</v>
      </c>
      <c r="C15711" s="74">
        <f>IF(NewCustomer="Yes", IF(COUNTIF($I$2:$I$11,B15711)&gt;0,0,WEEKDAY(B15711,2)),IF(COUNTIF($I$2:$I$21,B15711)&gt;0,0,WEEKDAY(B15711,2)))</f>
        <v>7</v>
      </c>
      <c r="D15711" s="74">
        <f t="shared" si="2"/>
        <v>16</v>
      </c>
      <c r="E15711" s="12">
        <f>IFERROR(VLOOKUP(A15711,'IDAR Meter Data'!$A:$B,2,1),"")</f>
        <v>98</v>
      </c>
      <c r="F15711" s="75">
        <f>IF(CECCZ="CZ03",'Outside Temp'!B15711,IF(CECCZ="CZ04",'Outside Temp'!B15712,IF(CECCZ="CZ12",'Outside Temp'!B15713, IF(CECCZ="CZ13",'Outside Temp'!B15714))))</f>
        <v>62.36666667</v>
      </c>
      <c r="G15711" s="12">
        <f t="shared" si="3"/>
        <v>1</v>
      </c>
    </row>
    <row r="15712" ht="15.75" customHeight="1">
      <c r="A15712" s="13">
        <v>42288.6875</v>
      </c>
      <c r="B15712" s="73">
        <f t="shared" si="1"/>
        <v>42288</v>
      </c>
      <c r="C15712" s="74">
        <f>IF(NewCustomer="Yes", IF(COUNTIF($I$2:$I$11,B15712)&gt;0,0,WEEKDAY(B15712,2)),IF(COUNTIF($I$2:$I$21,B15712)&gt;0,0,WEEKDAY(B15712,2)))</f>
        <v>7</v>
      </c>
      <c r="D15712" s="74">
        <f t="shared" si="2"/>
        <v>16</v>
      </c>
      <c r="E15712" s="12">
        <f>IFERROR(VLOOKUP(A15712,'IDAR Meter Data'!$A:$B,2,1),"")</f>
        <v>103</v>
      </c>
      <c r="F15712" s="75">
        <f>IF(CECCZ="CZ03",'Outside Temp'!B15712,IF(CECCZ="CZ04",'Outside Temp'!B15713,IF(CECCZ="CZ12",'Outside Temp'!B15714, IF(CECCZ="CZ13",'Outside Temp'!B15715))))</f>
        <v>61.86666667</v>
      </c>
      <c r="G15712" s="12">
        <f t="shared" si="3"/>
        <v>1</v>
      </c>
    </row>
    <row r="15713" ht="15.75" customHeight="1">
      <c r="A15713" s="13">
        <v>42288.697916666664</v>
      </c>
      <c r="B15713" s="73">
        <f t="shared" si="1"/>
        <v>42288</v>
      </c>
      <c r="C15713" s="74">
        <f>IF(NewCustomer="Yes", IF(COUNTIF($I$2:$I$11,B15713)&gt;0,0,WEEKDAY(B15713,2)),IF(COUNTIF($I$2:$I$21,B15713)&gt;0,0,WEEKDAY(B15713,2)))</f>
        <v>7</v>
      </c>
      <c r="D15713" s="74">
        <f t="shared" si="2"/>
        <v>16</v>
      </c>
      <c r="E15713" s="12">
        <f>IFERROR(VLOOKUP(A15713,'IDAR Meter Data'!$A:$B,2,1),"")</f>
        <v>99</v>
      </c>
      <c r="F15713" s="75">
        <f>IF(CECCZ="CZ03",'Outside Temp'!B15713,IF(CECCZ="CZ04",'Outside Temp'!B15714,IF(CECCZ="CZ12",'Outside Temp'!B15715, IF(CECCZ="CZ13",'Outside Temp'!B15716))))</f>
        <v>61.36666667</v>
      </c>
      <c r="G15713" s="12">
        <f t="shared" si="3"/>
        <v>1</v>
      </c>
    </row>
    <row r="15714" ht="15.75" customHeight="1">
      <c r="A15714" s="13">
        <v>42288.708333333336</v>
      </c>
      <c r="B15714" s="73">
        <f t="shared" si="1"/>
        <v>42288</v>
      </c>
      <c r="C15714" s="74">
        <f>IF(NewCustomer="Yes", IF(COUNTIF($I$2:$I$11,B15714)&gt;0,0,WEEKDAY(B15714,2)),IF(COUNTIF($I$2:$I$21,B15714)&gt;0,0,WEEKDAY(B15714,2)))</f>
        <v>7</v>
      </c>
      <c r="D15714" s="74">
        <f t="shared" si="2"/>
        <v>17</v>
      </c>
      <c r="E15714" s="12">
        <f>IFERROR(VLOOKUP(A15714,'IDAR Meter Data'!$A:$B,2,1),"")</f>
        <v>105</v>
      </c>
      <c r="F15714" s="75">
        <f>IF(CECCZ="CZ03",'Outside Temp'!B15714,IF(CECCZ="CZ04",'Outside Temp'!B15715,IF(CECCZ="CZ12",'Outside Temp'!B15716, IF(CECCZ="CZ13",'Outside Temp'!B15717))))</f>
        <v>61</v>
      </c>
      <c r="G15714" s="12">
        <f t="shared" si="3"/>
        <v>1</v>
      </c>
    </row>
    <row r="15715" ht="15.75" customHeight="1">
      <c r="A15715" s="13">
        <v>42288.71875</v>
      </c>
      <c r="B15715" s="73">
        <f t="shared" si="1"/>
        <v>42288</v>
      </c>
      <c r="C15715" s="74">
        <f>IF(NewCustomer="Yes", IF(COUNTIF($I$2:$I$11,B15715)&gt;0,0,WEEKDAY(B15715,2)),IF(COUNTIF($I$2:$I$21,B15715)&gt;0,0,WEEKDAY(B15715,2)))</f>
        <v>7</v>
      </c>
      <c r="D15715" s="74">
        <f t="shared" si="2"/>
        <v>17</v>
      </c>
      <c r="E15715" s="12">
        <f>IFERROR(VLOOKUP(A15715,'IDAR Meter Data'!$A:$B,2,1),"")</f>
        <v>97</v>
      </c>
      <c r="F15715" s="75">
        <f>IF(CECCZ="CZ03",'Outside Temp'!B15715,IF(CECCZ="CZ04",'Outside Temp'!B15716,IF(CECCZ="CZ12",'Outside Temp'!B15717, IF(CECCZ="CZ13",'Outside Temp'!B15718))))</f>
        <v>61</v>
      </c>
      <c r="G15715" s="12">
        <f t="shared" si="3"/>
        <v>1</v>
      </c>
    </row>
    <row r="15716" ht="15.75" customHeight="1">
      <c r="A15716" s="13">
        <v>42288.729166666664</v>
      </c>
      <c r="B15716" s="73">
        <f t="shared" si="1"/>
        <v>42288</v>
      </c>
      <c r="C15716" s="74">
        <f>IF(NewCustomer="Yes", IF(COUNTIF($I$2:$I$11,B15716)&gt;0,0,WEEKDAY(B15716,2)),IF(COUNTIF($I$2:$I$21,B15716)&gt;0,0,WEEKDAY(B15716,2)))</f>
        <v>7</v>
      </c>
      <c r="D15716" s="74">
        <f t="shared" si="2"/>
        <v>17</v>
      </c>
      <c r="E15716" s="12">
        <f>IFERROR(VLOOKUP(A15716,'IDAR Meter Data'!$A:$B,2,1),"")</f>
        <v>104</v>
      </c>
      <c r="F15716" s="75">
        <f>IF(CECCZ="CZ03",'Outside Temp'!B15716,IF(CECCZ="CZ04",'Outside Temp'!B15717,IF(CECCZ="CZ12",'Outside Temp'!B15718, IF(CECCZ="CZ13",'Outside Temp'!B15719))))</f>
        <v>61</v>
      </c>
      <c r="G15716" s="12">
        <f t="shared" si="3"/>
        <v>1</v>
      </c>
    </row>
    <row r="15717" ht="15.75" customHeight="1">
      <c r="A15717" s="13">
        <v>42288.739583333336</v>
      </c>
      <c r="B15717" s="73">
        <f t="shared" si="1"/>
        <v>42288</v>
      </c>
      <c r="C15717" s="74">
        <f>IF(NewCustomer="Yes", IF(COUNTIF($I$2:$I$11,B15717)&gt;0,0,WEEKDAY(B15717,2)),IF(COUNTIF($I$2:$I$21,B15717)&gt;0,0,WEEKDAY(B15717,2)))</f>
        <v>7</v>
      </c>
      <c r="D15717" s="74">
        <f t="shared" si="2"/>
        <v>17</v>
      </c>
      <c r="E15717" s="12">
        <f>IFERROR(VLOOKUP(A15717,'IDAR Meter Data'!$A:$B,2,1),"")</f>
        <v>106</v>
      </c>
      <c r="F15717" s="75">
        <f>IF(CECCZ="CZ03",'Outside Temp'!B15717,IF(CECCZ="CZ04",'Outside Temp'!B15718,IF(CECCZ="CZ12",'Outside Temp'!B15719, IF(CECCZ="CZ13",'Outside Temp'!B15720))))</f>
        <v>61</v>
      </c>
      <c r="G15717" s="12">
        <f t="shared" si="3"/>
        <v>1</v>
      </c>
    </row>
    <row r="15718" ht="15.75" customHeight="1">
      <c r="A15718" s="13">
        <v>42288.75</v>
      </c>
      <c r="B15718" s="73">
        <f t="shared" si="1"/>
        <v>42288</v>
      </c>
      <c r="C15718" s="74">
        <f>IF(NewCustomer="Yes", IF(COUNTIF($I$2:$I$11,B15718)&gt;0,0,WEEKDAY(B15718,2)),IF(COUNTIF($I$2:$I$21,B15718)&gt;0,0,WEEKDAY(B15718,2)))</f>
        <v>7</v>
      </c>
      <c r="D15718" s="74">
        <f t="shared" si="2"/>
        <v>18</v>
      </c>
      <c r="E15718" s="12">
        <f>IFERROR(VLOOKUP(A15718,'IDAR Meter Data'!$A:$B,2,1),"")</f>
        <v>104</v>
      </c>
      <c r="F15718" s="75">
        <f>IF(CECCZ="CZ03",'Outside Temp'!B15718,IF(CECCZ="CZ04",'Outside Temp'!B15719,IF(CECCZ="CZ12",'Outside Temp'!B15720, IF(CECCZ="CZ13",'Outside Temp'!B15721))))</f>
        <v>61</v>
      </c>
      <c r="G15718" s="12">
        <f t="shared" si="3"/>
        <v>1</v>
      </c>
    </row>
    <row r="15719" ht="15.75" customHeight="1">
      <c r="A15719" s="13">
        <v>42288.760416666664</v>
      </c>
      <c r="B15719" s="73">
        <f t="shared" si="1"/>
        <v>42288</v>
      </c>
      <c r="C15719" s="74">
        <f>IF(NewCustomer="Yes", IF(COUNTIF($I$2:$I$11,B15719)&gt;0,0,WEEKDAY(B15719,2)),IF(COUNTIF($I$2:$I$21,B15719)&gt;0,0,WEEKDAY(B15719,2)))</f>
        <v>7</v>
      </c>
      <c r="D15719" s="74">
        <f t="shared" si="2"/>
        <v>18</v>
      </c>
      <c r="E15719" s="12">
        <f>IFERROR(VLOOKUP(A15719,'IDAR Meter Data'!$A:$B,2,1),"")</f>
        <v>101</v>
      </c>
      <c r="F15719" s="75">
        <f>IF(CECCZ="CZ03",'Outside Temp'!B15719,IF(CECCZ="CZ04",'Outside Temp'!B15720,IF(CECCZ="CZ12",'Outside Temp'!B15721, IF(CECCZ="CZ13",'Outside Temp'!B15722))))</f>
        <v>61</v>
      </c>
      <c r="G15719" s="12">
        <f t="shared" si="3"/>
        <v>1</v>
      </c>
    </row>
    <row r="15720" ht="15.75" customHeight="1">
      <c r="A15720" s="13">
        <v>42288.770833333336</v>
      </c>
      <c r="B15720" s="73">
        <f t="shared" si="1"/>
        <v>42288</v>
      </c>
      <c r="C15720" s="74">
        <f>IF(NewCustomer="Yes", IF(COUNTIF($I$2:$I$11,B15720)&gt;0,0,WEEKDAY(B15720,2)),IF(COUNTIF($I$2:$I$21,B15720)&gt;0,0,WEEKDAY(B15720,2)))</f>
        <v>7</v>
      </c>
      <c r="D15720" s="74">
        <f t="shared" si="2"/>
        <v>18</v>
      </c>
      <c r="E15720" s="12">
        <f>IFERROR(VLOOKUP(A15720,'IDAR Meter Data'!$A:$B,2,1),"")</f>
        <v>98</v>
      </c>
      <c r="F15720" s="75">
        <f>IF(CECCZ="CZ03",'Outside Temp'!B15720,IF(CECCZ="CZ04",'Outside Temp'!B15721,IF(CECCZ="CZ12",'Outside Temp'!B15722, IF(CECCZ="CZ13",'Outside Temp'!B15723))))</f>
        <v>61</v>
      </c>
      <c r="G15720" s="12">
        <f t="shared" si="3"/>
        <v>1</v>
      </c>
    </row>
    <row r="15721" ht="15.75" customHeight="1">
      <c r="A15721" s="13">
        <v>42288.78125</v>
      </c>
      <c r="B15721" s="73">
        <f t="shared" si="1"/>
        <v>42288</v>
      </c>
      <c r="C15721" s="74">
        <f>IF(NewCustomer="Yes", IF(COUNTIF($I$2:$I$11,B15721)&gt;0,0,WEEKDAY(B15721,2)),IF(COUNTIF($I$2:$I$21,B15721)&gt;0,0,WEEKDAY(B15721,2)))</f>
        <v>7</v>
      </c>
      <c r="D15721" s="74">
        <f t="shared" si="2"/>
        <v>18</v>
      </c>
      <c r="E15721" s="12">
        <f>IFERROR(VLOOKUP(A15721,'IDAR Meter Data'!$A:$B,2,1),"")</f>
        <v>104</v>
      </c>
      <c r="F15721" s="75">
        <f>IF(CECCZ="CZ03",'Outside Temp'!B15721,IF(CECCZ="CZ04",'Outside Temp'!B15722,IF(CECCZ="CZ12",'Outside Temp'!B15723, IF(CECCZ="CZ13",'Outside Temp'!B15724))))</f>
        <v>61</v>
      </c>
      <c r="G15721" s="12">
        <f t="shared" si="3"/>
        <v>1</v>
      </c>
    </row>
    <row r="15722" ht="15.75" customHeight="1">
      <c r="A15722" s="13">
        <v>42288.791666666664</v>
      </c>
      <c r="B15722" s="73">
        <f t="shared" si="1"/>
        <v>42288</v>
      </c>
      <c r="C15722" s="74">
        <f>IF(NewCustomer="Yes", IF(COUNTIF($I$2:$I$11,B15722)&gt;0,0,WEEKDAY(B15722,2)),IF(COUNTIF($I$2:$I$21,B15722)&gt;0,0,WEEKDAY(B15722,2)))</f>
        <v>7</v>
      </c>
      <c r="D15722" s="74">
        <f t="shared" si="2"/>
        <v>19</v>
      </c>
      <c r="E15722" s="12">
        <f>IFERROR(VLOOKUP(A15722,'IDAR Meter Data'!$A:$B,2,1),"")</f>
        <v>102</v>
      </c>
      <c r="F15722" s="75">
        <f>IF(CECCZ="CZ03",'Outside Temp'!B15722,IF(CECCZ="CZ04",'Outside Temp'!B15723,IF(CECCZ="CZ12",'Outside Temp'!B15724, IF(CECCZ="CZ13",'Outside Temp'!B15725))))</f>
        <v>61</v>
      </c>
      <c r="G15722" s="12">
        <f t="shared" si="3"/>
        <v>1</v>
      </c>
    </row>
    <row r="15723" ht="15.75" customHeight="1">
      <c r="A15723" s="13">
        <v>42288.802083333336</v>
      </c>
      <c r="B15723" s="73">
        <f t="shared" si="1"/>
        <v>42288</v>
      </c>
      <c r="C15723" s="74">
        <f>IF(NewCustomer="Yes", IF(COUNTIF($I$2:$I$11,B15723)&gt;0,0,WEEKDAY(B15723,2)),IF(COUNTIF($I$2:$I$21,B15723)&gt;0,0,WEEKDAY(B15723,2)))</f>
        <v>7</v>
      </c>
      <c r="D15723" s="74">
        <f t="shared" si="2"/>
        <v>19</v>
      </c>
      <c r="E15723" s="12">
        <f>IFERROR(VLOOKUP(A15723,'IDAR Meter Data'!$A:$B,2,1),"")</f>
        <v>103</v>
      </c>
      <c r="F15723" s="75">
        <f>IF(CECCZ="CZ03",'Outside Temp'!B15723,IF(CECCZ="CZ04",'Outside Temp'!B15724,IF(CECCZ="CZ12",'Outside Temp'!B15725, IF(CECCZ="CZ13",'Outside Temp'!B15726))))</f>
        <v>61</v>
      </c>
      <c r="G15723" s="12">
        <f t="shared" si="3"/>
        <v>1</v>
      </c>
    </row>
    <row r="15724" ht="15.75" customHeight="1">
      <c r="A15724" s="13">
        <v>42288.8125</v>
      </c>
      <c r="B15724" s="73">
        <f t="shared" si="1"/>
        <v>42288</v>
      </c>
      <c r="C15724" s="74">
        <f>IF(NewCustomer="Yes", IF(COUNTIF($I$2:$I$11,B15724)&gt;0,0,WEEKDAY(B15724,2)),IF(COUNTIF($I$2:$I$21,B15724)&gt;0,0,WEEKDAY(B15724,2)))</f>
        <v>7</v>
      </c>
      <c r="D15724" s="74">
        <f t="shared" si="2"/>
        <v>19</v>
      </c>
      <c r="E15724" s="12">
        <f>IFERROR(VLOOKUP(A15724,'IDAR Meter Data'!$A:$B,2,1),"")</f>
        <v>100</v>
      </c>
      <c r="F15724" s="75">
        <f>IF(CECCZ="CZ03",'Outside Temp'!B15724,IF(CECCZ="CZ04",'Outside Temp'!B15725,IF(CECCZ="CZ12",'Outside Temp'!B15726, IF(CECCZ="CZ13",'Outside Temp'!B15727))))</f>
        <v>61</v>
      </c>
      <c r="G15724" s="12">
        <f t="shared" si="3"/>
        <v>1</v>
      </c>
    </row>
    <row r="15725" ht="15.75" customHeight="1">
      <c r="A15725" s="13">
        <v>42288.822916666664</v>
      </c>
      <c r="B15725" s="73">
        <f t="shared" si="1"/>
        <v>42288</v>
      </c>
      <c r="C15725" s="74">
        <f>IF(NewCustomer="Yes", IF(COUNTIF($I$2:$I$11,B15725)&gt;0,0,WEEKDAY(B15725,2)),IF(COUNTIF($I$2:$I$21,B15725)&gt;0,0,WEEKDAY(B15725,2)))</f>
        <v>7</v>
      </c>
      <c r="D15725" s="74">
        <f t="shared" si="2"/>
        <v>19</v>
      </c>
      <c r="E15725" s="12">
        <f>IFERROR(VLOOKUP(A15725,'IDAR Meter Data'!$A:$B,2,1),"")</f>
        <v>97</v>
      </c>
      <c r="F15725" s="75">
        <f>IF(CECCZ="CZ03",'Outside Temp'!B15725,IF(CECCZ="CZ04",'Outside Temp'!B15726,IF(CECCZ="CZ12",'Outside Temp'!B15727, IF(CECCZ="CZ13",'Outside Temp'!B15728))))</f>
        <v>61</v>
      </c>
      <c r="G15725" s="12">
        <f t="shared" si="3"/>
        <v>1</v>
      </c>
    </row>
    <row r="15726" ht="15.75" customHeight="1">
      <c r="A15726" s="13">
        <v>42288.833333333336</v>
      </c>
      <c r="B15726" s="73">
        <f t="shared" si="1"/>
        <v>42288</v>
      </c>
      <c r="C15726" s="74">
        <f>IF(NewCustomer="Yes", IF(COUNTIF($I$2:$I$11,B15726)&gt;0,0,WEEKDAY(B15726,2)),IF(COUNTIF($I$2:$I$21,B15726)&gt;0,0,WEEKDAY(B15726,2)))</f>
        <v>7</v>
      </c>
      <c r="D15726" s="74">
        <f t="shared" si="2"/>
        <v>20</v>
      </c>
      <c r="E15726" s="12">
        <f>IFERROR(VLOOKUP(A15726,'IDAR Meter Data'!$A:$B,2,1),"")</f>
        <v>106</v>
      </c>
      <c r="F15726" s="75">
        <f>IF(CECCZ="CZ03",'Outside Temp'!B15726,IF(CECCZ="CZ04",'Outside Temp'!B15727,IF(CECCZ="CZ12",'Outside Temp'!B15728, IF(CECCZ="CZ13",'Outside Temp'!B15729))))</f>
        <v>60.93333333</v>
      </c>
      <c r="G15726" s="12">
        <f t="shared" si="3"/>
        <v>1</v>
      </c>
    </row>
    <row r="15727" ht="15.75" customHeight="1">
      <c r="A15727" s="13">
        <v>42288.84375</v>
      </c>
      <c r="B15727" s="73">
        <f t="shared" si="1"/>
        <v>42288</v>
      </c>
      <c r="C15727" s="74">
        <f>IF(NewCustomer="Yes", IF(COUNTIF($I$2:$I$11,B15727)&gt;0,0,WEEKDAY(B15727,2)),IF(COUNTIF($I$2:$I$21,B15727)&gt;0,0,WEEKDAY(B15727,2)))</f>
        <v>7</v>
      </c>
      <c r="D15727" s="74">
        <f t="shared" si="2"/>
        <v>20</v>
      </c>
      <c r="E15727" s="12">
        <f>IFERROR(VLOOKUP(A15727,'IDAR Meter Data'!$A:$B,2,1),"")</f>
        <v>100</v>
      </c>
      <c r="F15727" s="75">
        <f>IF(CECCZ="CZ03",'Outside Temp'!B15727,IF(CECCZ="CZ04",'Outside Temp'!B15728,IF(CECCZ="CZ12",'Outside Temp'!B15729, IF(CECCZ="CZ13",'Outside Temp'!B15730))))</f>
        <v>60.68333333</v>
      </c>
      <c r="G15727" s="12">
        <f t="shared" si="3"/>
        <v>1</v>
      </c>
    </row>
    <row r="15728" ht="15.75" customHeight="1">
      <c r="A15728" s="13">
        <v>42288.854166666664</v>
      </c>
      <c r="B15728" s="73">
        <f t="shared" si="1"/>
        <v>42288</v>
      </c>
      <c r="C15728" s="74">
        <f>IF(NewCustomer="Yes", IF(COUNTIF($I$2:$I$11,B15728)&gt;0,0,WEEKDAY(B15728,2)),IF(COUNTIF($I$2:$I$21,B15728)&gt;0,0,WEEKDAY(B15728,2)))</f>
        <v>7</v>
      </c>
      <c r="D15728" s="74">
        <f t="shared" si="2"/>
        <v>20</v>
      </c>
      <c r="E15728" s="12">
        <f>IFERROR(VLOOKUP(A15728,'IDAR Meter Data'!$A:$B,2,1),"")</f>
        <v>100</v>
      </c>
      <c r="F15728" s="75">
        <f>IF(CECCZ="CZ03",'Outside Temp'!B15728,IF(CECCZ="CZ04",'Outside Temp'!B15729,IF(CECCZ="CZ12",'Outside Temp'!B15730, IF(CECCZ="CZ13",'Outside Temp'!B15731))))</f>
        <v>60.43333333</v>
      </c>
      <c r="G15728" s="12">
        <f t="shared" si="3"/>
        <v>1</v>
      </c>
    </row>
    <row r="15729" ht="15.75" customHeight="1">
      <c r="A15729" s="13">
        <v>42288.864583333336</v>
      </c>
      <c r="B15729" s="73">
        <f t="shared" si="1"/>
        <v>42288</v>
      </c>
      <c r="C15729" s="74">
        <f>IF(NewCustomer="Yes", IF(COUNTIF($I$2:$I$11,B15729)&gt;0,0,WEEKDAY(B15729,2)),IF(COUNTIF($I$2:$I$21,B15729)&gt;0,0,WEEKDAY(B15729,2)))</f>
        <v>7</v>
      </c>
      <c r="D15729" s="74">
        <f t="shared" si="2"/>
        <v>20</v>
      </c>
      <c r="E15729" s="12">
        <f>IFERROR(VLOOKUP(A15729,'IDAR Meter Data'!$A:$B,2,1),"")</f>
        <v>102</v>
      </c>
      <c r="F15729" s="75">
        <f>IF(CECCZ="CZ03",'Outside Temp'!B15729,IF(CECCZ="CZ04",'Outside Temp'!B15730,IF(CECCZ="CZ12",'Outside Temp'!B15731, IF(CECCZ="CZ13",'Outside Temp'!B15732))))</f>
        <v>60.18333333</v>
      </c>
      <c r="G15729" s="12">
        <f t="shared" si="3"/>
        <v>1</v>
      </c>
    </row>
    <row r="15730" ht="15.75" customHeight="1">
      <c r="A15730" s="13">
        <v>42288.875</v>
      </c>
      <c r="B15730" s="73">
        <f t="shared" si="1"/>
        <v>42288</v>
      </c>
      <c r="C15730" s="74">
        <f>IF(NewCustomer="Yes", IF(COUNTIF($I$2:$I$11,B15730)&gt;0,0,WEEKDAY(B15730,2)),IF(COUNTIF($I$2:$I$21,B15730)&gt;0,0,WEEKDAY(B15730,2)))</f>
        <v>7</v>
      </c>
      <c r="D15730" s="74">
        <f t="shared" si="2"/>
        <v>21</v>
      </c>
      <c r="E15730" s="12">
        <f>IFERROR(VLOOKUP(A15730,'IDAR Meter Data'!$A:$B,2,1),"")</f>
        <v>99</v>
      </c>
      <c r="F15730" s="75">
        <f>IF(CECCZ="CZ03",'Outside Temp'!B15730,IF(CECCZ="CZ04",'Outside Temp'!B15731,IF(CECCZ="CZ12",'Outside Temp'!B15732, IF(CECCZ="CZ13",'Outside Temp'!B15733))))</f>
        <v>60</v>
      </c>
      <c r="G15730" s="12">
        <f t="shared" si="3"/>
        <v>1</v>
      </c>
    </row>
    <row r="15731" ht="15.75" customHeight="1">
      <c r="A15731" s="13">
        <v>42288.885416666664</v>
      </c>
      <c r="B15731" s="73">
        <f t="shared" si="1"/>
        <v>42288</v>
      </c>
      <c r="C15731" s="74">
        <f>IF(NewCustomer="Yes", IF(COUNTIF($I$2:$I$11,B15731)&gt;0,0,WEEKDAY(B15731,2)),IF(COUNTIF($I$2:$I$21,B15731)&gt;0,0,WEEKDAY(B15731,2)))</f>
        <v>7</v>
      </c>
      <c r="D15731" s="74">
        <f t="shared" si="2"/>
        <v>21</v>
      </c>
      <c r="E15731" s="12">
        <f>IFERROR(VLOOKUP(A15731,'IDAR Meter Data'!$A:$B,2,1),"")</f>
        <v>103</v>
      </c>
      <c r="F15731" s="75">
        <f>IF(CECCZ="CZ03",'Outside Temp'!B15731,IF(CECCZ="CZ04",'Outside Temp'!B15732,IF(CECCZ="CZ12",'Outside Temp'!B15733, IF(CECCZ="CZ13",'Outside Temp'!B15734))))</f>
        <v>60</v>
      </c>
      <c r="G15731" s="12">
        <f t="shared" si="3"/>
        <v>1</v>
      </c>
    </row>
    <row r="15732" ht="15.75" customHeight="1">
      <c r="A15732" s="13">
        <v>42288.895833333336</v>
      </c>
      <c r="B15732" s="73">
        <f t="shared" si="1"/>
        <v>42288</v>
      </c>
      <c r="C15732" s="74">
        <f>IF(NewCustomer="Yes", IF(COUNTIF($I$2:$I$11,B15732)&gt;0,0,WEEKDAY(B15732,2)),IF(COUNTIF($I$2:$I$21,B15732)&gt;0,0,WEEKDAY(B15732,2)))</f>
        <v>7</v>
      </c>
      <c r="D15732" s="74">
        <f t="shared" si="2"/>
        <v>21</v>
      </c>
      <c r="E15732" s="12">
        <f>IFERROR(VLOOKUP(A15732,'IDAR Meter Data'!$A:$B,2,1),"")</f>
        <v>96</v>
      </c>
      <c r="F15732" s="75">
        <f>IF(CECCZ="CZ03",'Outside Temp'!B15732,IF(CECCZ="CZ04",'Outside Temp'!B15733,IF(CECCZ="CZ12",'Outside Temp'!B15734, IF(CECCZ="CZ13",'Outside Temp'!B15735))))</f>
        <v>60</v>
      </c>
      <c r="G15732" s="12">
        <f t="shared" si="3"/>
        <v>1</v>
      </c>
    </row>
    <row r="15733" ht="15.75" customHeight="1">
      <c r="A15733" s="13">
        <v>42288.90625</v>
      </c>
      <c r="B15733" s="73">
        <f t="shared" si="1"/>
        <v>42288</v>
      </c>
      <c r="C15733" s="74">
        <f>IF(NewCustomer="Yes", IF(COUNTIF($I$2:$I$11,B15733)&gt;0,0,WEEKDAY(B15733,2)),IF(COUNTIF($I$2:$I$21,B15733)&gt;0,0,WEEKDAY(B15733,2)))</f>
        <v>7</v>
      </c>
      <c r="D15733" s="74">
        <f t="shared" si="2"/>
        <v>21</v>
      </c>
      <c r="E15733" s="12">
        <f>IFERROR(VLOOKUP(A15733,'IDAR Meter Data'!$A:$B,2,1),"")</f>
        <v>96</v>
      </c>
      <c r="F15733" s="75">
        <f>IF(CECCZ="CZ03",'Outside Temp'!B15733,IF(CECCZ="CZ04",'Outside Temp'!B15734,IF(CECCZ="CZ12",'Outside Temp'!B15735, IF(CECCZ="CZ13",'Outside Temp'!B15736))))</f>
        <v>60</v>
      </c>
      <c r="G15733" s="12">
        <f t="shared" si="3"/>
        <v>1</v>
      </c>
    </row>
    <row r="15734" ht="15.75" customHeight="1">
      <c r="A15734" s="13">
        <v>42288.916666666664</v>
      </c>
      <c r="B15734" s="73">
        <f t="shared" si="1"/>
        <v>42288</v>
      </c>
      <c r="C15734" s="74">
        <f>IF(NewCustomer="Yes", IF(COUNTIF($I$2:$I$11,B15734)&gt;0,0,WEEKDAY(B15734,2)),IF(COUNTIF($I$2:$I$21,B15734)&gt;0,0,WEEKDAY(B15734,2)))</f>
        <v>7</v>
      </c>
      <c r="D15734" s="74">
        <f t="shared" si="2"/>
        <v>22</v>
      </c>
      <c r="E15734" s="12">
        <f>IFERROR(VLOOKUP(A15734,'IDAR Meter Data'!$A:$B,2,1),"")</f>
        <v>95</v>
      </c>
      <c r="F15734" s="75">
        <f>IF(CECCZ="CZ03",'Outside Temp'!B15734,IF(CECCZ="CZ04",'Outside Temp'!B15735,IF(CECCZ="CZ12",'Outside Temp'!B15736, IF(CECCZ="CZ13",'Outside Temp'!B15737))))</f>
        <v>60</v>
      </c>
      <c r="G15734" s="12">
        <f t="shared" si="3"/>
        <v>1</v>
      </c>
    </row>
    <row r="15735" ht="15.75" customHeight="1">
      <c r="A15735" s="13">
        <v>42288.927083333336</v>
      </c>
      <c r="B15735" s="73">
        <f t="shared" si="1"/>
        <v>42288</v>
      </c>
      <c r="C15735" s="74">
        <f>IF(NewCustomer="Yes", IF(COUNTIF($I$2:$I$11,B15735)&gt;0,0,WEEKDAY(B15735,2)),IF(COUNTIF($I$2:$I$21,B15735)&gt;0,0,WEEKDAY(B15735,2)))</f>
        <v>7</v>
      </c>
      <c r="D15735" s="74">
        <f t="shared" si="2"/>
        <v>22</v>
      </c>
      <c r="E15735" s="12">
        <f>IFERROR(VLOOKUP(A15735,'IDAR Meter Data'!$A:$B,2,1),"")</f>
        <v>98</v>
      </c>
      <c r="F15735" s="75">
        <f>IF(CECCZ="CZ03",'Outside Temp'!B15735,IF(CECCZ="CZ04",'Outside Temp'!B15736,IF(CECCZ="CZ12",'Outside Temp'!B15737, IF(CECCZ="CZ13",'Outside Temp'!B15738))))</f>
        <v>60</v>
      </c>
      <c r="G15735" s="12">
        <f t="shared" si="3"/>
        <v>1</v>
      </c>
    </row>
    <row r="15736" ht="15.75" customHeight="1">
      <c r="A15736" s="13">
        <v>42288.9375</v>
      </c>
      <c r="B15736" s="73">
        <f t="shared" si="1"/>
        <v>42288</v>
      </c>
      <c r="C15736" s="74">
        <f>IF(NewCustomer="Yes", IF(COUNTIF($I$2:$I$11,B15736)&gt;0,0,WEEKDAY(B15736,2)),IF(COUNTIF($I$2:$I$21,B15736)&gt;0,0,WEEKDAY(B15736,2)))</f>
        <v>7</v>
      </c>
      <c r="D15736" s="74">
        <f t="shared" si="2"/>
        <v>22</v>
      </c>
      <c r="E15736" s="12">
        <f>IFERROR(VLOOKUP(A15736,'IDAR Meter Data'!$A:$B,2,1),"")</f>
        <v>96</v>
      </c>
      <c r="F15736" s="75">
        <f>IF(CECCZ="CZ03",'Outside Temp'!B15736,IF(CECCZ="CZ04",'Outside Temp'!B15737,IF(CECCZ="CZ12",'Outside Temp'!B15738, IF(CECCZ="CZ13",'Outside Temp'!B15739))))</f>
        <v>60</v>
      </c>
      <c r="G15736" s="12">
        <f t="shared" si="3"/>
        <v>1</v>
      </c>
    </row>
    <row r="15737" ht="15.75" customHeight="1">
      <c r="A15737" s="13">
        <v>42288.947916666664</v>
      </c>
      <c r="B15737" s="73">
        <f t="shared" si="1"/>
        <v>42288</v>
      </c>
      <c r="C15737" s="74">
        <f>IF(NewCustomer="Yes", IF(COUNTIF($I$2:$I$11,B15737)&gt;0,0,WEEKDAY(B15737,2)),IF(COUNTIF($I$2:$I$21,B15737)&gt;0,0,WEEKDAY(B15737,2)))</f>
        <v>7</v>
      </c>
      <c r="D15737" s="74">
        <f t="shared" si="2"/>
        <v>22</v>
      </c>
      <c r="E15737" s="12">
        <f>IFERROR(VLOOKUP(A15737,'IDAR Meter Data'!$A:$B,2,1),"")</f>
        <v>102</v>
      </c>
      <c r="F15737" s="75">
        <f>IF(CECCZ="CZ03",'Outside Temp'!B15737,IF(CECCZ="CZ04",'Outside Temp'!B15738,IF(CECCZ="CZ12",'Outside Temp'!B15739, IF(CECCZ="CZ13",'Outside Temp'!B15740))))</f>
        <v>60</v>
      </c>
      <c r="G15737" s="12">
        <f t="shared" si="3"/>
        <v>1</v>
      </c>
    </row>
    <row r="15738" ht="15.75" customHeight="1">
      <c r="A15738" s="13">
        <v>42288.958333333336</v>
      </c>
      <c r="B15738" s="73">
        <f t="shared" si="1"/>
        <v>42288</v>
      </c>
      <c r="C15738" s="74">
        <f>IF(NewCustomer="Yes", IF(COUNTIF($I$2:$I$11,B15738)&gt;0,0,WEEKDAY(B15738,2)),IF(COUNTIF($I$2:$I$21,B15738)&gt;0,0,WEEKDAY(B15738,2)))</f>
        <v>7</v>
      </c>
      <c r="D15738" s="74">
        <f t="shared" si="2"/>
        <v>23</v>
      </c>
      <c r="E15738" s="12">
        <f>IFERROR(VLOOKUP(A15738,'IDAR Meter Data'!$A:$B,2,1),"")</f>
        <v>100</v>
      </c>
      <c r="F15738" s="75">
        <f>IF(CECCZ="CZ03",'Outside Temp'!B15738,IF(CECCZ="CZ04",'Outside Temp'!B15739,IF(CECCZ="CZ12",'Outside Temp'!B15740, IF(CECCZ="CZ13",'Outside Temp'!B15741))))</f>
        <v>59.93333333</v>
      </c>
      <c r="G15738" s="12">
        <f t="shared" si="3"/>
        <v>1</v>
      </c>
    </row>
    <row r="15739" ht="15.75" customHeight="1">
      <c r="A15739" s="13">
        <v>42288.96875</v>
      </c>
      <c r="B15739" s="73">
        <f t="shared" si="1"/>
        <v>42288</v>
      </c>
      <c r="C15739" s="74">
        <f>IF(NewCustomer="Yes", IF(COUNTIF($I$2:$I$11,B15739)&gt;0,0,WEEKDAY(B15739,2)),IF(COUNTIF($I$2:$I$21,B15739)&gt;0,0,WEEKDAY(B15739,2)))</f>
        <v>7</v>
      </c>
      <c r="D15739" s="74">
        <f t="shared" si="2"/>
        <v>23</v>
      </c>
      <c r="E15739" s="12">
        <f>IFERROR(VLOOKUP(A15739,'IDAR Meter Data'!$A:$B,2,1),"")</f>
        <v>97</v>
      </c>
      <c r="F15739" s="75">
        <f>IF(CECCZ="CZ03",'Outside Temp'!B15739,IF(CECCZ="CZ04",'Outside Temp'!B15740,IF(CECCZ="CZ12",'Outside Temp'!B15741, IF(CECCZ="CZ13",'Outside Temp'!B15742))))</f>
        <v>59.68333333</v>
      </c>
      <c r="G15739" s="12">
        <f t="shared" si="3"/>
        <v>1</v>
      </c>
    </row>
    <row r="15740" ht="15.75" customHeight="1">
      <c r="A15740" s="13">
        <v>42288.979166666664</v>
      </c>
      <c r="B15740" s="73">
        <f t="shared" si="1"/>
        <v>42288</v>
      </c>
      <c r="C15740" s="74">
        <f>IF(NewCustomer="Yes", IF(COUNTIF($I$2:$I$11,B15740)&gt;0,0,WEEKDAY(B15740,2)),IF(COUNTIF($I$2:$I$21,B15740)&gt;0,0,WEEKDAY(B15740,2)))</f>
        <v>7</v>
      </c>
      <c r="D15740" s="74">
        <f t="shared" si="2"/>
        <v>23</v>
      </c>
      <c r="E15740" s="12">
        <f>IFERROR(VLOOKUP(A15740,'IDAR Meter Data'!$A:$B,2,1),"")</f>
        <v>102</v>
      </c>
      <c r="F15740" s="75">
        <f>IF(CECCZ="CZ03",'Outside Temp'!B15740,IF(CECCZ="CZ04",'Outside Temp'!B15741,IF(CECCZ="CZ12",'Outside Temp'!B15742, IF(CECCZ="CZ13",'Outside Temp'!B15743))))</f>
        <v>59.43333333</v>
      </c>
      <c r="G15740" s="12">
        <f t="shared" si="3"/>
        <v>1</v>
      </c>
    </row>
    <row r="15741" ht="15.75" customHeight="1">
      <c r="A15741" s="13">
        <v>42288.989583333336</v>
      </c>
      <c r="B15741" s="73">
        <f t="shared" si="1"/>
        <v>42288</v>
      </c>
      <c r="C15741" s="74">
        <f>IF(NewCustomer="Yes", IF(COUNTIF($I$2:$I$11,B15741)&gt;0,0,WEEKDAY(B15741,2)),IF(COUNTIF($I$2:$I$21,B15741)&gt;0,0,WEEKDAY(B15741,2)))</f>
        <v>7</v>
      </c>
      <c r="D15741" s="74">
        <f t="shared" si="2"/>
        <v>23</v>
      </c>
      <c r="E15741" s="12">
        <f>IFERROR(VLOOKUP(A15741,'IDAR Meter Data'!$A:$B,2,1),"")</f>
        <v>93</v>
      </c>
      <c r="F15741" s="75">
        <f>IF(CECCZ="CZ03",'Outside Temp'!B15741,IF(CECCZ="CZ04",'Outside Temp'!B15742,IF(CECCZ="CZ12",'Outside Temp'!B15743, IF(CECCZ="CZ13",'Outside Temp'!B15744))))</f>
        <v>59.18333333</v>
      </c>
      <c r="G15741" s="12">
        <f t="shared" si="3"/>
        <v>1</v>
      </c>
    </row>
    <row r="15742" ht="15.75" customHeight="1">
      <c r="A15742" s="13">
        <v>42289.0</v>
      </c>
      <c r="B15742" s="73">
        <f t="shared" si="1"/>
        <v>42289</v>
      </c>
      <c r="C15742" s="74">
        <f>IF(NewCustomer="Yes", IF(COUNTIF($I$2:$I$11,B15742)&gt;0,0,WEEKDAY(B15742,2)),IF(COUNTIF($I$2:$I$21,B15742)&gt;0,0,WEEKDAY(B15742,2)))</f>
        <v>0</v>
      </c>
      <c r="D15742" s="74">
        <f t="shared" si="2"/>
        <v>0</v>
      </c>
      <c r="E15742" s="12">
        <f>IFERROR(VLOOKUP(A15742,'IDAR Meter Data'!$A:$B,2,1),"")</f>
        <v>103</v>
      </c>
      <c r="F15742" s="75">
        <f>IF(CECCZ="CZ03",'Outside Temp'!B15742,IF(CECCZ="CZ04",'Outside Temp'!B15743,IF(CECCZ="CZ12",'Outside Temp'!B15744, IF(CECCZ="CZ13",'Outside Temp'!B15745))))</f>
        <v>58.93333333</v>
      </c>
      <c r="G15742" s="12">
        <f t="shared" si="3"/>
        <v>1</v>
      </c>
    </row>
    <row r="15743" ht="15.75" customHeight="1">
      <c r="A15743" s="13">
        <v>42289.010416666664</v>
      </c>
      <c r="B15743" s="73">
        <f t="shared" si="1"/>
        <v>42289</v>
      </c>
      <c r="C15743" s="74">
        <f>IF(NewCustomer="Yes", IF(COUNTIF($I$2:$I$11,B15743)&gt;0,0,WEEKDAY(B15743,2)),IF(COUNTIF($I$2:$I$21,B15743)&gt;0,0,WEEKDAY(B15743,2)))</f>
        <v>0</v>
      </c>
      <c r="D15743" s="74">
        <f t="shared" si="2"/>
        <v>0</v>
      </c>
      <c r="E15743" s="12">
        <f>IFERROR(VLOOKUP(A15743,'IDAR Meter Data'!$A:$B,2,1),"")</f>
        <v>100</v>
      </c>
      <c r="F15743" s="75">
        <f>IF(CECCZ="CZ03",'Outside Temp'!B15743,IF(CECCZ="CZ04",'Outside Temp'!B15744,IF(CECCZ="CZ12",'Outside Temp'!B15745, IF(CECCZ="CZ13",'Outside Temp'!B15746))))</f>
        <v>58.68333333</v>
      </c>
      <c r="G15743" s="12">
        <f t="shared" si="3"/>
        <v>1</v>
      </c>
    </row>
    <row r="15744" ht="15.75" customHeight="1">
      <c r="A15744" s="13">
        <v>42289.020833333336</v>
      </c>
      <c r="B15744" s="73">
        <f t="shared" si="1"/>
        <v>42289</v>
      </c>
      <c r="C15744" s="74">
        <f>IF(NewCustomer="Yes", IF(COUNTIF($I$2:$I$11,B15744)&gt;0,0,WEEKDAY(B15744,2)),IF(COUNTIF($I$2:$I$21,B15744)&gt;0,0,WEEKDAY(B15744,2)))</f>
        <v>0</v>
      </c>
      <c r="D15744" s="74">
        <f t="shared" si="2"/>
        <v>0</v>
      </c>
      <c r="E15744" s="12">
        <f>IFERROR(VLOOKUP(A15744,'IDAR Meter Data'!$A:$B,2,1),"")</f>
        <v>96</v>
      </c>
      <c r="F15744" s="75">
        <f>IF(CECCZ="CZ03",'Outside Temp'!B15744,IF(CECCZ="CZ04",'Outside Temp'!B15745,IF(CECCZ="CZ12",'Outside Temp'!B15746, IF(CECCZ="CZ13",'Outside Temp'!B15747))))</f>
        <v>58.43333333</v>
      </c>
      <c r="G15744" s="12">
        <f t="shared" si="3"/>
        <v>1</v>
      </c>
    </row>
    <row r="15745" ht="15.75" customHeight="1">
      <c r="A15745" s="13">
        <v>42289.03125</v>
      </c>
      <c r="B15745" s="73">
        <f t="shared" si="1"/>
        <v>42289</v>
      </c>
      <c r="C15745" s="74">
        <f>IF(NewCustomer="Yes", IF(COUNTIF($I$2:$I$11,B15745)&gt;0,0,WEEKDAY(B15745,2)),IF(COUNTIF($I$2:$I$21,B15745)&gt;0,0,WEEKDAY(B15745,2)))</f>
        <v>0</v>
      </c>
      <c r="D15745" s="74">
        <f t="shared" si="2"/>
        <v>0</v>
      </c>
      <c r="E15745" s="12">
        <f>IFERROR(VLOOKUP(A15745,'IDAR Meter Data'!$A:$B,2,1),"")</f>
        <v>98</v>
      </c>
      <c r="F15745" s="75">
        <f>IF(CECCZ="CZ03",'Outside Temp'!B15745,IF(CECCZ="CZ04",'Outside Temp'!B15746,IF(CECCZ="CZ12",'Outside Temp'!B15747, IF(CECCZ="CZ13",'Outside Temp'!B15748))))</f>
        <v>58.18333333</v>
      </c>
      <c r="G15745" s="12">
        <f t="shared" si="3"/>
        <v>1</v>
      </c>
    </row>
    <row r="15746" ht="15.75" customHeight="1">
      <c r="A15746" s="13">
        <v>42289.041666666664</v>
      </c>
      <c r="B15746" s="73">
        <f t="shared" si="1"/>
        <v>42289</v>
      </c>
      <c r="C15746" s="74">
        <f>IF(NewCustomer="Yes", IF(COUNTIF($I$2:$I$11,B15746)&gt;0,0,WEEKDAY(B15746,2)),IF(COUNTIF($I$2:$I$21,B15746)&gt;0,0,WEEKDAY(B15746,2)))</f>
        <v>0</v>
      </c>
      <c r="D15746" s="74">
        <f t="shared" si="2"/>
        <v>1</v>
      </c>
      <c r="E15746" s="12">
        <f>IFERROR(VLOOKUP(A15746,'IDAR Meter Data'!$A:$B,2,1),"")</f>
        <v>102</v>
      </c>
      <c r="F15746" s="75">
        <f>IF(CECCZ="CZ03",'Outside Temp'!B15746,IF(CECCZ="CZ04",'Outside Temp'!B15747,IF(CECCZ="CZ12",'Outside Temp'!B15748, IF(CECCZ="CZ13",'Outside Temp'!B15749))))</f>
        <v>57.93333333</v>
      </c>
      <c r="G15746" s="12">
        <f t="shared" si="3"/>
        <v>1</v>
      </c>
    </row>
    <row r="15747" ht="15.75" customHeight="1">
      <c r="A15747" s="13">
        <v>42289.052083333336</v>
      </c>
      <c r="B15747" s="73">
        <f t="shared" si="1"/>
        <v>42289</v>
      </c>
      <c r="C15747" s="74">
        <f>IF(NewCustomer="Yes", IF(COUNTIF($I$2:$I$11,B15747)&gt;0,0,WEEKDAY(B15747,2)),IF(COUNTIF($I$2:$I$21,B15747)&gt;0,0,WEEKDAY(B15747,2)))</f>
        <v>0</v>
      </c>
      <c r="D15747" s="74">
        <f t="shared" si="2"/>
        <v>1</v>
      </c>
      <c r="E15747" s="12">
        <f>IFERROR(VLOOKUP(A15747,'IDAR Meter Data'!$A:$B,2,1),"")</f>
        <v>100</v>
      </c>
      <c r="F15747" s="75">
        <f>IF(CECCZ="CZ03",'Outside Temp'!B15747,IF(CECCZ="CZ04",'Outside Temp'!B15748,IF(CECCZ="CZ12",'Outside Temp'!B15749, IF(CECCZ="CZ13",'Outside Temp'!B15750))))</f>
        <v>57.68333333</v>
      </c>
      <c r="G15747" s="12">
        <f t="shared" si="3"/>
        <v>1</v>
      </c>
    </row>
    <row r="15748" ht="15.75" customHeight="1">
      <c r="A15748" s="13">
        <v>42289.0625</v>
      </c>
      <c r="B15748" s="73">
        <f t="shared" si="1"/>
        <v>42289</v>
      </c>
      <c r="C15748" s="74">
        <f>IF(NewCustomer="Yes", IF(COUNTIF($I$2:$I$11,B15748)&gt;0,0,WEEKDAY(B15748,2)),IF(COUNTIF($I$2:$I$21,B15748)&gt;0,0,WEEKDAY(B15748,2)))</f>
        <v>0</v>
      </c>
      <c r="D15748" s="74">
        <f t="shared" si="2"/>
        <v>1</v>
      </c>
      <c r="E15748" s="12">
        <f>IFERROR(VLOOKUP(A15748,'IDAR Meter Data'!$A:$B,2,1),"")</f>
        <v>99</v>
      </c>
      <c r="F15748" s="75">
        <f>IF(CECCZ="CZ03",'Outside Temp'!B15748,IF(CECCZ="CZ04",'Outside Temp'!B15749,IF(CECCZ="CZ12",'Outside Temp'!B15750, IF(CECCZ="CZ13",'Outside Temp'!B15751))))</f>
        <v>57.43333333</v>
      </c>
      <c r="G15748" s="12">
        <f t="shared" si="3"/>
        <v>1</v>
      </c>
    </row>
    <row r="15749" ht="15.75" customHeight="1">
      <c r="A15749" s="13">
        <v>42289.072916666664</v>
      </c>
      <c r="B15749" s="73">
        <f t="shared" si="1"/>
        <v>42289</v>
      </c>
      <c r="C15749" s="74">
        <f>IF(NewCustomer="Yes", IF(COUNTIF($I$2:$I$11,B15749)&gt;0,0,WEEKDAY(B15749,2)),IF(COUNTIF($I$2:$I$21,B15749)&gt;0,0,WEEKDAY(B15749,2)))</f>
        <v>0</v>
      </c>
      <c r="D15749" s="74">
        <f t="shared" si="2"/>
        <v>1</v>
      </c>
      <c r="E15749" s="12">
        <f>IFERROR(VLOOKUP(A15749,'IDAR Meter Data'!$A:$B,2,1),"")</f>
        <v>101</v>
      </c>
      <c r="F15749" s="75">
        <f>IF(CECCZ="CZ03",'Outside Temp'!B15749,IF(CECCZ="CZ04",'Outside Temp'!B15750,IF(CECCZ="CZ12",'Outside Temp'!B15751, IF(CECCZ="CZ13",'Outside Temp'!B15752))))</f>
        <v>57.18333333</v>
      </c>
      <c r="G15749" s="12">
        <f t="shared" si="3"/>
        <v>1</v>
      </c>
    </row>
    <row r="15750" ht="15.75" customHeight="1">
      <c r="A15750" s="13">
        <v>42289.083333333336</v>
      </c>
      <c r="B15750" s="73">
        <f t="shared" si="1"/>
        <v>42289</v>
      </c>
      <c r="C15750" s="74">
        <f>IF(NewCustomer="Yes", IF(COUNTIF($I$2:$I$11,B15750)&gt;0,0,WEEKDAY(B15750,2)),IF(COUNTIF($I$2:$I$21,B15750)&gt;0,0,WEEKDAY(B15750,2)))</f>
        <v>0</v>
      </c>
      <c r="D15750" s="74">
        <f t="shared" si="2"/>
        <v>2</v>
      </c>
      <c r="E15750" s="12">
        <f>IFERROR(VLOOKUP(A15750,'IDAR Meter Data'!$A:$B,2,1),"")</f>
        <v>96</v>
      </c>
      <c r="F15750" s="75">
        <f>IF(CECCZ="CZ03",'Outside Temp'!B15750,IF(CECCZ="CZ04",'Outside Temp'!B15751,IF(CECCZ="CZ12",'Outside Temp'!B15752, IF(CECCZ="CZ13",'Outside Temp'!B15753))))</f>
        <v>57</v>
      </c>
      <c r="G15750" s="12">
        <f t="shared" si="3"/>
        <v>1</v>
      </c>
    </row>
    <row r="15751" ht="15.75" customHeight="1">
      <c r="A15751" s="13">
        <v>42289.09375</v>
      </c>
      <c r="B15751" s="73">
        <f t="shared" si="1"/>
        <v>42289</v>
      </c>
      <c r="C15751" s="74">
        <f>IF(NewCustomer="Yes", IF(COUNTIF($I$2:$I$11,B15751)&gt;0,0,WEEKDAY(B15751,2)),IF(COUNTIF($I$2:$I$21,B15751)&gt;0,0,WEEKDAY(B15751,2)))</f>
        <v>0</v>
      </c>
      <c r="D15751" s="74">
        <f t="shared" si="2"/>
        <v>2</v>
      </c>
      <c r="E15751" s="12">
        <f>IFERROR(VLOOKUP(A15751,'IDAR Meter Data'!$A:$B,2,1),"")</f>
        <v>103</v>
      </c>
      <c r="F15751" s="75">
        <f>IF(CECCZ="CZ03",'Outside Temp'!B15751,IF(CECCZ="CZ04",'Outside Temp'!B15752,IF(CECCZ="CZ12",'Outside Temp'!B15753, IF(CECCZ="CZ13",'Outside Temp'!B15754))))</f>
        <v>57</v>
      </c>
      <c r="G15751" s="12">
        <f t="shared" si="3"/>
        <v>1</v>
      </c>
    </row>
    <row r="15752" ht="15.75" customHeight="1">
      <c r="A15752" s="13">
        <v>42289.104166666664</v>
      </c>
      <c r="B15752" s="73">
        <f t="shared" si="1"/>
        <v>42289</v>
      </c>
      <c r="C15752" s="74">
        <f>IF(NewCustomer="Yes", IF(COUNTIF($I$2:$I$11,B15752)&gt;0,0,WEEKDAY(B15752,2)),IF(COUNTIF($I$2:$I$21,B15752)&gt;0,0,WEEKDAY(B15752,2)))</f>
        <v>0</v>
      </c>
      <c r="D15752" s="74">
        <f t="shared" si="2"/>
        <v>2</v>
      </c>
      <c r="E15752" s="12">
        <f>IFERROR(VLOOKUP(A15752,'IDAR Meter Data'!$A:$B,2,1),"")</f>
        <v>96</v>
      </c>
      <c r="F15752" s="75">
        <f>IF(CECCZ="CZ03",'Outside Temp'!B15752,IF(CECCZ="CZ04",'Outside Temp'!B15753,IF(CECCZ="CZ12",'Outside Temp'!B15754, IF(CECCZ="CZ13",'Outside Temp'!B15755))))</f>
        <v>57</v>
      </c>
      <c r="G15752" s="12">
        <f t="shared" si="3"/>
        <v>1</v>
      </c>
    </row>
    <row r="15753" ht="15.75" customHeight="1">
      <c r="A15753" s="13">
        <v>42289.114583333336</v>
      </c>
      <c r="B15753" s="73">
        <f t="shared" si="1"/>
        <v>42289</v>
      </c>
      <c r="C15753" s="74">
        <f>IF(NewCustomer="Yes", IF(COUNTIF($I$2:$I$11,B15753)&gt;0,0,WEEKDAY(B15753,2)),IF(COUNTIF($I$2:$I$21,B15753)&gt;0,0,WEEKDAY(B15753,2)))</f>
        <v>0</v>
      </c>
      <c r="D15753" s="74">
        <f t="shared" si="2"/>
        <v>2</v>
      </c>
      <c r="E15753" s="12">
        <f>IFERROR(VLOOKUP(A15753,'IDAR Meter Data'!$A:$B,2,1),"")</f>
        <v>101</v>
      </c>
      <c r="F15753" s="75">
        <f>IF(CECCZ="CZ03",'Outside Temp'!B15753,IF(CECCZ="CZ04",'Outside Temp'!B15754,IF(CECCZ="CZ12",'Outside Temp'!B15755, IF(CECCZ="CZ13",'Outside Temp'!B15756))))</f>
        <v>57</v>
      </c>
      <c r="G15753" s="12">
        <f t="shared" si="3"/>
        <v>1</v>
      </c>
    </row>
    <row r="15754" ht="15.75" customHeight="1">
      <c r="A15754" s="13">
        <v>42289.125</v>
      </c>
      <c r="B15754" s="73">
        <f t="shared" si="1"/>
        <v>42289</v>
      </c>
      <c r="C15754" s="74">
        <f>IF(NewCustomer="Yes", IF(COUNTIF($I$2:$I$11,B15754)&gt;0,0,WEEKDAY(B15754,2)),IF(COUNTIF($I$2:$I$21,B15754)&gt;0,0,WEEKDAY(B15754,2)))</f>
        <v>0</v>
      </c>
      <c r="D15754" s="74">
        <f t="shared" si="2"/>
        <v>3</v>
      </c>
      <c r="E15754" s="12">
        <f>IFERROR(VLOOKUP(A15754,'IDAR Meter Data'!$A:$B,2,1),"")</f>
        <v>93</v>
      </c>
      <c r="F15754" s="75">
        <f>IF(CECCZ="CZ03",'Outside Temp'!B15754,IF(CECCZ="CZ04",'Outside Temp'!B15755,IF(CECCZ="CZ12",'Outside Temp'!B15756, IF(CECCZ="CZ13",'Outside Temp'!B15757))))</f>
        <v>57</v>
      </c>
      <c r="G15754" s="12">
        <f t="shared" si="3"/>
        <v>1</v>
      </c>
    </row>
    <row r="15755" ht="15.75" customHeight="1">
      <c r="A15755" s="13">
        <v>42289.135416666664</v>
      </c>
      <c r="B15755" s="73">
        <f t="shared" si="1"/>
        <v>42289</v>
      </c>
      <c r="C15755" s="74">
        <f>IF(NewCustomer="Yes", IF(COUNTIF($I$2:$I$11,B15755)&gt;0,0,WEEKDAY(B15755,2)),IF(COUNTIF($I$2:$I$21,B15755)&gt;0,0,WEEKDAY(B15755,2)))</f>
        <v>0</v>
      </c>
      <c r="D15755" s="74">
        <f t="shared" si="2"/>
        <v>3</v>
      </c>
      <c r="E15755" s="12">
        <f>IFERROR(VLOOKUP(A15755,'IDAR Meter Data'!$A:$B,2,1),"")</f>
        <v>102</v>
      </c>
      <c r="F15755" s="75">
        <f>IF(CECCZ="CZ03",'Outside Temp'!B15755,IF(CECCZ="CZ04",'Outside Temp'!B15756,IF(CECCZ="CZ12",'Outside Temp'!B15757, IF(CECCZ="CZ13",'Outside Temp'!B15758))))</f>
        <v>57</v>
      </c>
      <c r="G15755" s="12">
        <f t="shared" si="3"/>
        <v>1</v>
      </c>
    </row>
    <row r="15756" ht="15.75" customHeight="1">
      <c r="A15756" s="13">
        <v>42289.145833333336</v>
      </c>
      <c r="B15756" s="73">
        <f t="shared" si="1"/>
        <v>42289</v>
      </c>
      <c r="C15756" s="74">
        <f>IF(NewCustomer="Yes", IF(COUNTIF($I$2:$I$11,B15756)&gt;0,0,WEEKDAY(B15756,2)),IF(COUNTIF($I$2:$I$21,B15756)&gt;0,0,WEEKDAY(B15756,2)))</f>
        <v>0</v>
      </c>
      <c r="D15756" s="74">
        <f t="shared" si="2"/>
        <v>3</v>
      </c>
      <c r="E15756" s="12">
        <f>IFERROR(VLOOKUP(A15756,'IDAR Meter Data'!$A:$B,2,1),"")</f>
        <v>98</v>
      </c>
      <c r="F15756" s="75">
        <f>IF(CECCZ="CZ03",'Outside Temp'!B15756,IF(CECCZ="CZ04",'Outside Temp'!B15757,IF(CECCZ="CZ12",'Outside Temp'!B15758, IF(CECCZ="CZ13",'Outside Temp'!B15759))))</f>
        <v>57</v>
      </c>
      <c r="G15756" s="12">
        <f t="shared" si="3"/>
        <v>1</v>
      </c>
    </row>
    <row r="15757" ht="15.75" customHeight="1">
      <c r="A15757" s="13">
        <v>42289.15625</v>
      </c>
      <c r="B15757" s="73">
        <f t="shared" si="1"/>
        <v>42289</v>
      </c>
      <c r="C15757" s="74">
        <f>IF(NewCustomer="Yes", IF(COUNTIF($I$2:$I$11,B15757)&gt;0,0,WEEKDAY(B15757,2)),IF(COUNTIF($I$2:$I$21,B15757)&gt;0,0,WEEKDAY(B15757,2)))</f>
        <v>0</v>
      </c>
      <c r="D15757" s="74">
        <f t="shared" si="2"/>
        <v>3</v>
      </c>
      <c r="E15757" s="12">
        <f>IFERROR(VLOOKUP(A15757,'IDAR Meter Data'!$A:$B,2,1),"")</f>
        <v>97</v>
      </c>
      <c r="F15757" s="75">
        <f>IF(CECCZ="CZ03",'Outside Temp'!B15757,IF(CECCZ="CZ04",'Outside Temp'!B15758,IF(CECCZ="CZ12",'Outside Temp'!B15759, IF(CECCZ="CZ13",'Outside Temp'!B15760))))</f>
        <v>57</v>
      </c>
      <c r="G15757" s="12">
        <f t="shared" si="3"/>
        <v>1</v>
      </c>
    </row>
    <row r="15758" ht="15.75" customHeight="1">
      <c r="A15758" s="13">
        <v>42289.166666666664</v>
      </c>
      <c r="B15758" s="73">
        <f t="shared" si="1"/>
        <v>42289</v>
      </c>
      <c r="C15758" s="74">
        <f>IF(NewCustomer="Yes", IF(COUNTIF($I$2:$I$11,B15758)&gt;0,0,WEEKDAY(B15758,2)),IF(COUNTIF($I$2:$I$21,B15758)&gt;0,0,WEEKDAY(B15758,2)))</f>
        <v>0</v>
      </c>
      <c r="D15758" s="74">
        <f t="shared" si="2"/>
        <v>4</v>
      </c>
      <c r="E15758" s="12">
        <f>IFERROR(VLOOKUP(A15758,'IDAR Meter Data'!$A:$B,2,1),"")</f>
        <v>98</v>
      </c>
      <c r="F15758" s="75">
        <f>IF(CECCZ="CZ03",'Outside Temp'!B15758,IF(CECCZ="CZ04",'Outside Temp'!B15759,IF(CECCZ="CZ12",'Outside Temp'!B15760, IF(CECCZ="CZ13",'Outside Temp'!B15761))))</f>
        <v>57</v>
      </c>
      <c r="G15758" s="12">
        <f t="shared" si="3"/>
        <v>1</v>
      </c>
    </row>
    <row r="15759" ht="15.75" customHeight="1">
      <c r="A15759" s="13">
        <v>42289.177083333336</v>
      </c>
      <c r="B15759" s="73">
        <f t="shared" si="1"/>
        <v>42289</v>
      </c>
      <c r="C15759" s="74">
        <f>IF(NewCustomer="Yes", IF(COUNTIF($I$2:$I$11,B15759)&gt;0,0,WEEKDAY(B15759,2)),IF(COUNTIF($I$2:$I$21,B15759)&gt;0,0,WEEKDAY(B15759,2)))</f>
        <v>0</v>
      </c>
      <c r="D15759" s="74">
        <f t="shared" si="2"/>
        <v>4</v>
      </c>
      <c r="E15759" s="12">
        <f>IFERROR(VLOOKUP(A15759,'IDAR Meter Data'!$A:$B,2,1),"")</f>
        <v>96</v>
      </c>
      <c r="F15759" s="75">
        <f>IF(CECCZ="CZ03",'Outside Temp'!B15759,IF(CECCZ="CZ04",'Outside Temp'!B15760,IF(CECCZ="CZ12",'Outside Temp'!B15761, IF(CECCZ="CZ13",'Outside Temp'!B15762))))</f>
        <v>57</v>
      </c>
      <c r="G15759" s="12">
        <f t="shared" si="3"/>
        <v>1</v>
      </c>
    </row>
    <row r="15760" ht="15.75" customHeight="1">
      <c r="A15760" s="13">
        <v>42289.1875</v>
      </c>
      <c r="B15760" s="73">
        <f t="shared" si="1"/>
        <v>42289</v>
      </c>
      <c r="C15760" s="74">
        <f>IF(NewCustomer="Yes", IF(COUNTIF($I$2:$I$11,B15760)&gt;0,0,WEEKDAY(B15760,2)),IF(COUNTIF($I$2:$I$21,B15760)&gt;0,0,WEEKDAY(B15760,2)))</f>
        <v>0</v>
      </c>
      <c r="D15760" s="74">
        <f t="shared" si="2"/>
        <v>4</v>
      </c>
      <c r="E15760" s="12">
        <f>IFERROR(VLOOKUP(A15760,'IDAR Meter Data'!$A:$B,2,1),"")</f>
        <v>100</v>
      </c>
      <c r="F15760" s="75">
        <f>IF(CECCZ="CZ03",'Outside Temp'!B15760,IF(CECCZ="CZ04",'Outside Temp'!B15761,IF(CECCZ="CZ12",'Outside Temp'!B15762, IF(CECCZ="CZ13",'Outside Temp'!B15763))))</f>
        <v>57</v>
      </c>
      <c r="G15760" s="12">
        <f t="shared" si="3"/>
        <v>1</v>
      </c>
    </row>
    <row r="15761" ht="15.75" customHeight="1">
      <c r="A15761" s="13">
        <v>42289.197916666664</v>
      </c>
      <c r="B15761" s="73">
        <f t="shared" si="1"/>
        <v>42289</v>
      </c>
      <c r="C15761" s="74">
        <f>IF(NewCustomer="Yes", IF(COUNTIF($I$2:$I$11,B15761)&gt;0,0,WEEKDAY(B15761,2)),IF(COUNTIF($I$2:$I$21,B15761)&gt;0,0,WEEKDAY(B15761,2)))</f>
        <v>0</v>
      </c>
      <c r="D15761" s="74">
        <f t="shared" si="2"/>
        <v>4</v>
      </c>
      <c r="E15761" s="12">
        <f>IFERROR(VLOOKUP(A15761,'IDAR Meter Data'!$A:$B,2,1),"")</f>
        <v>100</v>
      </c>
      <c r="F15761" s="75">
        <f>IF(CECCZ="CZ03",'Outside Temp'!B15761,IF(CECCZ="CZ04",'Outside Temp'!B15762,IF(CECCZ="CZ12",'Outside Temp'!B15763, IF(CECCZ="CZ13",'Outside Temp'!B15764))))</f>
        <v>57</v>
      </c>
      <c r="G15761" s="12">
        <f t="shared" si="3"/>
        <v>1</v>
      </c>
    </row>
    <row r="15762" ht="15.75" customHeight="1">
      <c r="A15762" s="13">
        <v>42289.208333333336</v>
      </c>
      <c r="B15762" s="73">
        <f t="shared" si="1"/>
        <v>42289</v>
      </c>
      <c r="C15762" s="74">
        <f>IF(NewCustomer="Yes", IF(COUNTIF($I$2:$I$11,B15762)&gt;0,0,WEEKDAY(B15762,2)),IF(COUNTIF($I$2:$I$21,B15762)&gt;0,0,WEEKDAY(B15762,2)))</f>
        <v>0</v>
      </c>
      <c r="D15762" s="74">
        <f t="shared" si="2"/>
        <v>5</v>
      </c>
      <c r="E15762" s="12">
        <f>IFERROR(VLOOKUP(A15762,'IDAR Meter Data'!$A:$B,2,1),"")</f>
        <v>96</v>
      </c>
      <c r="F15762" s="75">
        <f>IF(CECCZ="CZ03",'Outside Temp'!B15762,IF(CECCZ="CZ04",'Outside Temp'!B15763,IF(CECCZ="CZ12",'Outside Temp'!B15764, IF(CECCZ="CZ13",'Outside Temp'!B15765))))</f>
        <v>57</v>
      </c>
      <c r="G15762" s="12">
        <f t="shared" si="3"/>
        <v>1</v>
      </c>
    </row>
    <row r="15763" ht="15.75" customHeight="1">
      <c r="A15763" s="13">
        <v>42289.21875</v>
      </c>
      <c r="B15763" s="73">
        <f t="shared" si="1"/>
        <v>42289</v>
      </c>
      <c r="C15763" s="74">
        <f>IF(NewCustomer="Yes", IF(COUNTIF($I$2:$I$11,B15763)&gt;0,0,WEEKDAY(B15763,2)),IF(COUNTIF($I$2:$I$21,B15763)&gt;0,0,WEEKDAY(B15763,2)))</f>
        <v>0</v>
      </c>
      <c r="D15763" s="74">
        <f t="shared" si="2"/>
        <v>5</v>
      </c>
      <c r="E15763" s="12">
        <f>IFERROR(VLOOKUP(A15763,'IDAR Meter Data'!$A:$B,2,1),"")</f>
        <v>96</v>
      </c>
      <c r="F15763" s="75">
        <f>IF(CECCZ="CZ03",'Outside Temp'!B15763,IF(CECCZ="CZ04",'Outside Temp'!B15764,IF(CECCZ="CZ12",'Outside Temp'!B15765, IF(CECCZ="CZ13",'Outside Temp'!B15766))))</f>
        <v>57</v>
      </c>
      <c r="G15763" s="12">
        <f t="shared" si="3"/>
        <v>1</v>
      </c>
    </row>
    <row r="15764" ht="15.75" customHeight="1">
      <c r="A15764" s="13">
        <v>42289.229166666664</v>
      </c>
      <c r="B15764" s="73">
        <f t="shared" si="1"/>
        <v>42289</v>
      </c>
      <c r="C15764" s="74">
        <f>IF(NewCustomer="Yes", IF(COUNTIF($I$2:$I$11,B15764)&gt;0,0,WEEKDAY(B15764,2)),IF(COUNTIF($I$2:$I$21,B15764)&gt;0,0,WEEKDAY(B15764,2)))</f>
        <v>0</v>
      </c>
      <c r="D15764" s="74">
        <f t="shared" si="2"/>
        <v>5</v>
      </c>
      <c r="E15764" s="12">
        <f>IFERROR(VLOOKUP(A15764,'IDAR Meter Data'!$A:$B,2,1),"")</f>
        <v>99</v>
      </c>
      <c r="F15764" s="75">
        <f>IF(CECCZ="CZ03",'Outside Temp'!B15764,IF(CECCZ="CZ04",'Outside Temp'!B15765,IF(CECCZ="CZ12",'Outside Temp'!B15766, IF(CECCZ="CZ13",'Outside Temp'!B15767))))</f>
        <v>57</v>
      </c>
      <c r="G15764" s="12">
        <f t="shared" si="3"/>
        <v>1</v>
      </c>
    </row>
    <row r="15765" ht="15.75" customHeight="1">
      <c r="A15765" s="13">
        <v>42289.239583333336</v>
      </c>
      <c r="B15765" s="73">
        <f t="shared" si="1"/>
        <v>42289</v>
      </c>
      <c r="C15765" s="74">
        <f>IF(NewCustomer="Yes", IF(COUNTIF($I$2:$I$11,B15765)&gt;0,0,WEEKDAY(B15765,2)),IF(COUNTIF($I$2:$I$21,B15765)&gt;0,0,WEEKDAY(B15765,2)))</f>
        <v>0</v>
      </c>
      <c r="D15765" s="74">
        <f t="shared" si="2"/>
        <v>5</v>
      </c>
      <c r="E15765" s="12">
        <f>IFERROR(VLOOKUP(A15765,'IDAR Meter Data'!$A:$B,2,1),"")</f>
        <v>95</v>
      </c>
      <c r="F15765" s="75">
        <f>IF(CECCZ="CZ03",'Outside Temp'!B15765,IF(CECCZ="CZ04",'Outside Temp'!B15766,IF(CECCZ="CZ12",'Outside Temp'!B15767, IF(CECCZ="CZ13",'Outside Temp'!B15768))))</f>
        <v>57</v>
      </c>
      <c r="G15765" s="12">
        <f t="shared" si="3"/>
        <v>1</v>
      </c>
    </row>
    <row r="15766" ht="15.75" customHeight="1">
      <c r="A15766" s="13">
        <v>42289.25</v>
      </c>
      <c r="B15766" s="73">
        <f t="shared" si="1"/>
        <v>42289</v>
      </c>
      <c r="C15766" s="74">
        <f>IF(NewCustomer="Yes", IF(COUNTIF($I$2:$I$11,B15766)&gt;0,0,WEEKDAY(B15766,2)),IF(COUNTIF($I$2:$I$21,B15766)&gt;0,0,WEEKDAY(B15766,2)))</f>
        <v>0</v>
      </c>
      <c r="D15766" s="74">
        <f t="shared" si="2"/>
        <v>6</v>
      </c>
      <c r="E15766" s="12">
        <f>IFERROR(VLOOKUP(A15766,'IDAR Meter Data'!$A:$B,2,1),"")</f>
        <v>101</v>
      </c>
      <c r="F15766" s="75">
        <f>IF(CECCZ="CZ03",'Outside Temp'!B15766,IF(CECCZ="CZ04",'Outside Temp'!B15767,IF(CECCZ="CZ12",'Outside Temp'!B15768, IF(CECCZ="CZ13",'Outside Temp'!B15769))))</f>
        <v>57.13333333</v>
      </c>
      <c r="G15766" s="12">
        <f t="shared" si="3"/>
        <v>1</v>
      </c>
    </row>
    <row r="15767" ht="15.75" customHeight="1">
      <c r="A15767" s="13">
        <v>42289.260416666664</v>
      </c>
      <c r="B15767" s="73">
        <f t="shared" si="1"/>
        <v>42289</v>
      </c>
      <c r="C15767" s="74">
        <f>IF(NewCustomer="Yes", IF(COUNTIF($I$2:$I$11,B15767)&gt;0,0,WEEKDAY(B15767,2)),IF(COUNTIF($I$2:$I$21,B15767)&gt;0,0,WEEKDAY(B15767,2)))</f>
        <v>0</v>
      </c>
      <c r="D15767" s="74">
        <f t="shared" si="2"/>
        <v>6</v>
      </c>
      <c r="E15767" s="12">
        <f>IFERROR(VLOOKUP(A15767,'IDAR Meter Data'!$A:$B,2,1),"")</f>
        <v>103</v>
      </c>
      <c r="F15767" s="75">
        <f>IF(CECCZ="CZ03",'Outside Temp'!B15767,IF(CECCZ="CZ04",'Outside Temp'!B15768,IF(CECCZ="CZ12",'Outside Temp'!B15769, IF(CECCZ="CZ13",'Outside Temp'!B15770))))</f>
        <v>57.63333333</v>
      </c>
      <c r="G15767" s="12">
        <f t="shared" si="3"/>
        <v>1</v>
      </c>
    </row>
    <row r="15768" ht="15.75" customHeight="1">
      <c r="A15768" s="13">
        <v>42289.270833333336</v>
      </c>
      <c r="B15768" s="73">
        <f t="shared" si="1"/>
        <v>42289</v>
      </c>
      <c r="C15768" s="74">
        <f>IF(NewCustomer="Yes", IF(COUNTIF($I$2:$I$11,B15768)&gt;0,0,WEEKDAY(B15768,2)),IF(COUNTIF($I$2:$I$21,B15768)&gt;0,0,WEEKDAY(B15768,2)))</f>
        <v>0</v>
      </c>
      <c r="D15768" s="74">
        <f t="shared" si="2"/>
        <v>6</v>
      </c>
      <c r="E15768" s="12">
        <f>IFERROR(VLOOKUP(A15768,'IDAR Meter Data'!$A:$B,2,1),"")</f>
        <v>100</v>
      </c>
      <c r="F15768" s="75">
        <f>IF(CECCZ="CZ03",'Outside Temp'!B15768,IF(CECCZ="CZ04",'Outside Temp'!B15769,IF(CECCZ="CZ12",'Outside Temp'!B15770, IF(CECCZ="CZ13",'Outside Temp'!B15771))))</f>
        <v>58.13333333</v>
      </c>
      <c r="G15768" s="12">
        <f t="shared" si="3"/>
        <v>1</v>
      </c>
    </row>
    <row r="15769" ht="15.75" customHeight="1">
      <c r="A15769" s="13">
        <v>42289.28125</v>
      </c>
      <c r="B15769" s="73">
        <f t="shared" si="1"/>
        <v>42289</v>
      </c>
      <c r="C15769" s="74">
        <f>IF(NewCustomer="Yes", IF(COUNTIF($I$2:$I$11,B15769)&gt;0,0,WEEKDAY(B15769,2)),IF(COUNTIF($I$2:$I$21,B15769)&gt;0,0,WEEKDAY(B15769,2)))</f>
        <v>0</v>
      </c>
      <c r="D15769" s="74">
        <f t="shared" si="2"/>
        <v>6</v>
      </c>
      <c r="E15769" s="12">
        <f>IFERROR(VLOOKUP(A15769,'IDAR Meter Data'!$A:$B,2,1),"")</f>
        <v>98</v>
      </c>
      <c r="F15769" s="75">
        <f>IF(CECCZ="CZ03",'Outside Temp'!B15769,IF(CECCZ="CZ04",'Outside Temp'!B15770,IF(CECCZ="CZ12",'Outside Temp'!B15771, IF(CECCZ="CZ13",'Outside Temp'!B15772))))</f>
        <v>58.63333333</v>
      </c>
      <c r="G15769" s="12">
        <f t="shared" si="3"/>
        <v>1</v>
      </c>
    </row>
    <row r="15770" ht="15.75" customHeight="1">
      <c r="A15770" s="13">
        <v>42289.291666666664</v>
      </c>
      <c r="B15770" s="73">
        <f t="shared" si="1"/>
        <v>42289</v>
      </c>
      <c r="C15770" s="74">
        <f>IF(NewCustomer="Yes", IF(COUNTIF($I$2:$I$11,B15770)&gt;0,0,WEEKDAY(B15770,2)),IF(COUNTIF($I$2:$I$21,B15770)&gt;0,0,WEEKDAY(B15770,2)))</f>
        <v>0</v>
      </c>
      <c r="D15770" s="74">
        <f t="shared" si="2"/>
        <v>7</v>
      </c>
      <c r="E15770" s="12">
        <f>IFERROR(VLOOKUP(A15770,'IDAR Meter Data'!$A:$B,2,1),"")</f>
        <v>98</v>
      </c>
      <c r="F15770" s="75">
        <f>IF(CECCZ="CZ03",'Outside Temp'!B15770,IF(CECCZ="CZ04",'Outside Temp'!B15771,IF(CECCZ="CZ12",'Outside Temp'!B15772, IF(CECCZ="CZ13",'Outside Temp'!B15773))))</f>
        <v>59.26666667</v>
      </c>
      <c r="G15770" s="12">
        <f t="shared" si="3"/>
        <v>1</v>
      </c>
    </row>
    <row r="15771" ht="15.75" customHeight="1">
      <c r="A15771" s="13">
        <v>42289.302083333336</v>
      </c>
      <c r="B15771" s="73">
        <f t="shared" si="1"/>
        <v>42289</v>
      </c>
      <c r="C15771" s="74">
        <f>IF(NewCustomer="Yes", IF(COUNTIF($I$2:$I$11,B15771)&gt;0,0,WEEKDAY(B15771,2)),IF(COUNTIF($I$2:$I$21,B15771)&gt;0,0,WEEKDAY(B15771,2)))</f>
        <v>0</v>
      </c>
      <c r="D15771" s="74">
        <f t="shared" si="2"/>
        <v>7</v>
      </c>
      <c r="E15771" s="12">
        <f>IFERROR(VLOOKUP(A15771,'IDAR Meter Data'!$A:$B,2,1),"")</f>
        <v>204</v>
      </c>
      <c r="F15771" s="75">
        <f>IF(CECCZ="CZ03",'Outside Temp'!B15771,IF(CECCZ="CZ04",'Outside Temp'!B15772,IF(CECCZ="CZ12",'Outside Temp'!B15773, IF(CECCZ="CZ13",'Outside Temp'!B15774))))</f>
        <v>60.26666667</v>
      </c>
      <c r="G15771" s="12">
        <f t="shared" si="3"/>
        <v>1</v>
      </c>
    </row>
    <row r="15772" ht="15.75" customHeight="1">
      <c r="A15772" s="13">
        <v>42289.3125</v>
      </c>
      <c r="B15772" s="73">
        <f t="shared" si="1"/>
        <v>42289</v>
      </c>
      <c r="C15772" s="74">
        <f>IF(NewCustomer="Yes", IF(COUNTIF($I$2:$I$11,B15772)&gt;0,0,WEEKDAY(B15772,2)),IF(COUNTIF($I$2:$I$21,B15772)&gt;0,0,WEEKDAY(B15772,2)))</f>
        <v>0</v>
      </c>
      <c r="D15772" s="74">
        <f t="shared" si="2"/>
        <v>7</v>
      </c>
      <c r="E15772" s="12">
        <f>IFERROR(VLOOKUP(A15772,'IDAR Meter Data'!$A:$B,2,1),"")</f>
        <v>188</v>
      </c>
      <c r="F15772" s="75">
        <f>IF(CECCZ="CZ03",'Outside Temp'!B15772,IF(CECCZ="CZ04",'Outside Temp'!B15773,IF(CECCZ="CZ12",'Outside Temp'!B15774, IF(CECCZ="CZ13",'Outside Temp'!B15775))))</f>
        <v>61.26666667</v>
      </c>
      <c r="G15772" s="12">
        <f t="shared" si="3"/>
        <v>1</v>
      </c>
    </row>
    <row r="15773" ht="15.75" customHeight="1">
      <c r="A15773" s="13">
        <v>42289.322916666664</v>
      </c>
      <c r="B15773" s="73">
        <f t="shared" si="1"/>
        <v>42289</v>
      </c>
      <c r="C15773" s="74">
        <f>IF(NewCustomer="Yes", IF(COUNTIF($I$2:$I$11,B15773)&gt;0,0,WEEKDAY(B15773,2)),IF(COUNTIF($I$2:$I$21,B15773)&gt;0,0,WEEKDAY(B15773,2)))</f>
        <v>0</v>
      </c>
      <c r="D15773" s="74">
        <f t="shared" si="2"/>
        <v>7</v>
      </c>
      <c r="E15773" s="12">
        <f>IFERROR(VLOOKUP(A15773,'IDAR Meter Data'!$A:$B,2,1),"")</f>
        <v>163</v>
      </c>
      <c r="F15773" s="75">
        <f>IF(CECCZ="CZ03",'Outside Temp'!B15773,IF(CECCZ="CZ04",'Outside Temp'!B15774,IF(CECCZ="CZ12",'Outside Temp'!B15775, IF(CECCZ="CZ13",'Outside Temp'!B15776))))</f>
        <v>62.26666667</v>
      </c>
      <c r="G15773" s="12">
        <f t="shared" si="3"/>
        <v>1</v>
      </c>
    </row>
    <row r="15774" ht="15.75" customHeight="1">
      <c r="A15774" s="13">
        <v>42289.333333333336</v>
      </c>
      <c r="B15774" s="73">
        <f t="shared" si="1"/>
        <v>42289</v>
      </c>
      <c r="C15774" s="74">
        <f>IF(NewCustomer="Yes", IF(COUNTIF($I$2:$I$11,B15774)&gt;0,0,WEEKDAY(B15774,2)),IF(COUNTIF($I$2:$I$21,B15774)&gt;0,0,WEEKDAY(B15774,2)))</f>
        <v>0</v>
      </c>
      <c r="D15774" s="74">
        <f t="shared" si="2"/>
        <v>8</v>
      </c>
      <c r="E15774" s="12">
        <f>IFERROR(VLOOKUP(A15774,'IDAR Meter Data'!$A:$B,2,1),"")</f>
        <v>163</v>
      </c>
      <c r="F15774" s="75">
        <f>IF(CECCZ="CZ03",'Outside Temp'!B15774,IF(CECCZ="CZ04",'Outside Temp'!B15775,IF(CECCZ="CZ12",'Outside Temp'!B15776, IF(CECCZ="CZ13",'Outside Temp'!B15777))))</f>
        <v>63.2</v>
      </c>
      <c r="G15774" s="12">
        <f t="shared" si="3"/>
        <v>1</v>
      </c>
    </row>
    <row r="15775" ht="15.75" customHeight="1">
      <c r="A15775" s="13">
        <v>42289.34375</v>
      </c>
      <c r="B15775" s="73">
        <f t="shared" si="1"/>
        <v>42289</v>
      </c>
      <c r="C15775" s="74">
        <f>IF(NewCustomer="Yes", IF(COUNTIF($I$2:$I$11,B15775)&gt;0,0,WEEKDAY(B15775,2)),IF(COUNTIF($I$2:$I$21,B15775)&gt;0,0,WEEKDAY(B15775,2)))</f>
        <v>0</v>
      </c>
      <c r="D15775" s="74">
        <f t="shared" si="2"/>
        <v>8</v>
      </c>
      <c r="E15775" s="12">
        <f>IFERROR(VLOOKUP(A15775,'IDAR Meter Data'!$A:$B,2,1),"")</f>
        <v>163</v>
      </c>
      <c r="F15775" s="75">
        <f>IF(CECCZ="CZ03",'Outside Temp'!B15775,IF(CECCZ="CZ04",'Outside Temp'!B15776,IF(CECCZ="CZ12",'Outside Temp'!B15777, IF(CECCZ="CZ13",'Outside Temp'!B15778))))</f>
        <v>63.95</v>
      </c>
      <c r="G15775" s="12">
        <f t="shared" si="3"/>
        <v>1</v>
      </c>
    </row>
    <row r="15776" ht="15.75" customHeight="1">
      <c r="A15776" s="13">
        <v>42289.354166666664</v>
      </c>
      <c r="B15776" s="73">
        <f t="shared" si="1"/>
        <v>42289</v>
      </c>
      <c r="C15776" s="74">
        <f>IF(NewCustomer="Yes", IF(COUNTIF($I$2:$I$11,B15776)&gt;0,0,WEEKDAY(B15776,2)),IF(COUNTIF($I$2:$I$21,B15776)&gt;0,0,WEEKDAY(B15776,2)))</f>
        <v>0</v>
      </c>
      <c r="D15776" s="74">
        <f t="shared" si="2"/>
        <v>8</v>
      </c>
      <c r="E15776" s="12">
        <f>IFERROR(VLOOKUP(A15776,'IDAR Meter Data'!$A:$B,2,1),"")</f>
        <v>184</v>
      </c>
      <c r="F15776" s="75">
        <f>IF(CECCZ="CZ03",'Outside Temp'!B15776,IF(CECCZ="CZ04",'Outside Temp'!B15777,IF(CECCZ="CZ12",'Outside Temp'!B15778, IF(CECCZ="CZ13",'Outside Temp'!B15779))))</f>
        <v>64.7</v>
      </c>
      <c r="G15776" s="12">
        <f t="shared" si="3"/>
        <v>1</v>
      </c>
    </row>
    <row r="15777" ht="15.75" customHeight="1">
      <c r="A15777" s="13">
        <v>42289.364583333336</v>
      </c>
      <c r="B15777" s="73">
        <f t="shared" si="1"/>
        <v>42289</v>
      </c>
      <c r="C15777" s="74">
        <f>IF(NewCustomer="Yes", IF(COUNTIF($I$2:$I$11,B15777)&gt;0,0,WEEKDAY(B15777,2)),IF(COUNTIF($I$2:$I$21,B15777)&gt;0,0,WEEKDAY(B15777,2)))</f>
        <v>0</v>
      </c>
      <c r="D15777" s="74">
        <f t="shared" si="2"/>
        <v>8</v>
      </c>
      <c r="E15777" s="12">
        <f>IFERROR(VLOOKUP(A15777,'IDAR Meter Data'!$A:$B,2,1),"")</f>
        <v>195</v>
      </c>
      <c r="F15777" s="75">
        <f>IF(CECCZ="CZ03",'Outside Temp'!B15777,IF(CECCZ="CZ04",'Outside Temp'!B15778,IF(CECCZ="CZ12",'Outside Temp'!B15779, IF(CECCZ="CZ13",'Outside Temp'!B15780))))</f>
        <v>65.45</v>
      </c>
      <c r="G15777" s="12">
        <f t="shared" si="3"/>
        <v>2</v>
      </c>
    </row>
    <row r="15778" ht="15.75" customHeight="1">
      <c r="A15778" s="13">
        <v>42289.375</v>
      </c>
      <c r="B15778" s="73">
        <f t="shared" si="1"/>
        <v>42289</v>
      </c>
      <c r="C15778" s="74">
        <f>IF(NewCustomer="Yes", IF(COUNTIF($I$2:$I$11,B15778)&gt;0,0,WEEKDAY(B15778,2)),IF(COUNTIF($I$2:$I$21,B15778)&gt;0,0,WEEKDAY(B15778,2)))</f>
        <v>0</v>
      </c>
      <c r="D15778" s="74">
        <f t="shared" si="2"/>
        <v>9</v>
      </c>
      <c r="E15778" s="12">
        <f>IFERROR(VLOOKUP(A15778,'IDAR Meter Data'!$A:$B,2,1),"")</f>
        <v>204</v>
      </c>
      <c r="F15778" s="75">
        <f>IF(CECCZ="CZ03",'Outside Temp'!B15778,IF(CECCZ="CZ04",'Outside Temp'!B15779,IF(CECCZ="CZ12",'Outside Temp'!B15780, IF(CECCZ="CZ13",'Outside Temp'!B15781))))</f>
        <v>66.06666667</v>
      </c>
      <c r="G15778" s="12">
        <f t="shared" si="3"/>
        <v>2</v>
      </c>
    </row>
    <row r="15779" ht="15.75" customHeight="1">
      <c r="A15779" s="13">
        <v>42289.385416666664</v>
      </c>
      <c r="B15779" s="73">
        <f t="shared" si="1"/>
        <v>42289</v>
      </c>
      <c r="C15779" s="74">
        <f>IF(NewCustomer="Yes", IF(COUNTIF($I$2:$I$11,B15779)&gt;0,0,WEEKDAY(B15779,2)),IF(COUNTIF($I$2:$I$21,B15779)&gt;0,0,WEEKDAY(B15779,2)))</f>
        <v>0</v>
      </c>
      <c r="D15779" s="74">
        <f t="shared" si="2"/>
        <v>9</v>
      </c>
      <c r="E15779" s="12">
        <f>IFERROR(VLOOKUP(A15779,'IDAR Meter Data'!$A:$B,2,1),"")</f>
        <v>205</v>
      </c>
      <c r="F15779" s="75">
        <f>IF(CECCZ="CZ03",'Outside Temp'!B15779,IF(CECCZ="CZ04",'Outside Temp'!B15780,IF(CECCZ="CZ12",'Outside Temp'!B15781, IF(CECCZ="CZ13",'Outside Temp'!B15782))))</f>
        <v>66.31666667</v>
      </c>
      <c r="G15779" s="12">
        <f t="shared" si="3"/>
        <v>2</v>
      </c>
    </row>
    <row r="15780" ht="15.75" customHeight="1">
      <c r="A15780" s="13">
        <v>42289.395833333336</v>
      </c>
      <c r="B15780" s="73">
        <f t="shared" si="1"/>
        <v>42289</v>
      </c>
      <c r="C15780" s="74">
        <f>IF(NewCustomer="Yes", IF(COUNTIF($I$2:$I$11,B15780)&gt;0,0,WEEKDAY(B15780,2)),IF(COUNTIF($I$2:$I$21,B15780)&gt;0,0,WEEKDAY(B15780,2)))</f>
        <v>0</v>
      </c>
      <c r="D15780" s="74">
        <f t="shared" si="2"/>
        <v>9</v>
      </c>
      <c r="E15780" s="12">
        <f>IFERROR(VLOOKUP(A15780,'IDAR Meter Data'!$A:$B,2,1),"")</f>
        <v>208</v>
      </c>
      <c r="F15780" s="75">
        <f>IF(CECCZ="CZ03",'Outside Temp'!B15780,IF(CECCZ="CZ04",'Outside Temp'!B15781,IF(CECCZ="CZ12",'Outside Temp'!B15782, IF(CECCZ="CZ13",'Outside Temp'!B15783))))</f>
        <v>66.56666667</v>
      </c>
      <c r="G15780" s="12">
        <f t="shared" si="3"/>
        <v>2</v>
      </c>
    </row>
    <row r="15781" ht="15.75" customHeight="1">
      <c r="A15781" s="13">
        <v>42289.40625</v>
      </c>
      <c r="B15781" s="73">
        <f t="shared" si="1"/>
        <v>42289</v>
      </c>
      <c r="C15781" s="74">
        <f>IF(NewCustomer="Yes", IF(COUNTIF($I$2:$I$11,B15781)&gt;0,0,WEEKDAY(B15781,2)),IF(COUNTIF($I$2:$I$21,B15781)&gt;0,0,WEEKDAY(B15781,2)))</f>
        <v>0</v>
      </c>
      <c r="D15781" s="74">
        <f t="shared" si="2"/>
        <v>9</v>
      </c>
      <c r="E15781" s="12">
        <f>IFERROR(VLOOKUP(A15781,'IDAR Meter Data'!$A:$B,2,1),"")</f>
        <v>220</v>
      </c>
      <c r="F15781" s="75">
        <f>IF(CECCZ="CZ03",'Outside Temp'!B15781,IF(CECCZ="CZ04",'Outside Temp'!B15782,IF(CECCZ="CZ12",'Outside Temp'!B15783, IF(CECCZ="CZ13",'Outside Temp'!B15784))))</f>
        <v>66.81666667</v>
      </c>
      <c r="G15781" s="12">
        <f t="shared" si="3"/>
        <v>2</v>
      </c>
    </row>
    <row r="15782" ht="15.75" customHeight="1">
      <c r="A15782" s="13">
        <v>42289.416666666664</v>
      </c>
      <c r="B15782" s="73">
        <f t="shared" si="1"/>
        <v>42289</v>
      </c>
      <c r="C15782" s="74">
        <f>IF(NewCustomer="Yes", IF(COUNTIF($I$2:$I$11,B15782)&gt;0,0,WEEKDAY(B15782,2)),IF(COUNTIF($I$2:$I$21,B15782)&gt;0,0,WEEKDAY(B15782,2)))</f>
        <v>0</v>
      </c>
      <c r="D15782" s="74">
        <f t="shared" si="2"/>
        <v>10</v>
      </c>
      <c r="E15782" s="12">
        <f>IFERROR(VLOOKUP(A15782,'IDAR Meter Data'!$A:$B,2,1),"")</f>
        <v>227</v>
      </c>
      <c r="F15782" s="75">
        <f>IF(CECCZ="CZ03",'Outside Temp'!B15782,IF(CECCZ="CZ04",'Outside Temp'!B15783,IF(CECCZ="CZ12",'Outside Temp'!B15784, IF(CECCZ="CZ13",'Outside Temp'!B15785))))</f>
        <v>67.13333333</v>
      </c>
      <c r="G15782" s="12">
        <f t="shared" si="3"/>
        <v>2</v>
      </c>
    </row>
    <row r="15783" ht="15.75" customHeight="1">
      <c r="A15783" s="13">
        <v>42289.427083333336</v>
      </c>
      <c r="B15783" s="73">
        <f t="shared" si="1"/>
        <v>42289</v>
      </c>
      <c r="C15783" s="74">
        <f>IF(NewCustomer="Yes", IF(COUNTIF($I$2:$I$11,B15783)&gt;0,0,WEEKDAY(B15783,2)),IF(COUNTIF($I$2:$I$21,B15783)&gt;0,0,WEEKDAY(B15783,2)))</f>
        <v>0</v>
      </c>
      <c r="D15783" s="74">
        <f t="shared" si="2"/>
        <v>10</v>
      </c>
      <c r="E15783" s="12">
        <f>IFERROR(VLOOKUP(A15783,'IDAR Meter Data'!$A:$B,2,1),"")</f>
        <v>222</v>
      </c>
      <c r="F15783" s="75">
        <f>IF(CECCZ="CZ03",'Outside Temp'!B15783,IF(CECCZ="CZ04",'Outside Temp'!B15784,IF(CECCZ="CZ12",'Outside Temp'!B15785, IF(CECCZ="CZ13",'Outside Temp'!B15786))))</f>
        <v>67.63333333</v>
      </c>
      <c r="G15783" s="12">
        <f t="shared" si="3"/>
        <v>2</v>
      </c>
    </row>
    <row r="15784" ht="15.75" customHeight="1">
      <c r="A15784" s="13">
        <v>42289.4375</v>
      </c>
      <c r="B15784" s="73">
        <f t="shared" si="1"/>
        <v>42289</v>
      </c>
      <c r="C15784" s="74">
        <f>IF(NewCustomer="Yes", IF(COUNTIF($I$2:$I$11,B15784)&gt;0,0,WEEKDAY(B15784,2)),IF(COUNTIF($I$2:$I$21,B15784)&gt;0,0,WEEKDAY(B15784,2)))</f>
        <v>0</v>
      </c>
      <c r="D15784" s="74">
        <f t="shared" si="2"/>
        <v>10</v>
      </c>
      <c r="E15784" s="12">
        <f>IFERROR(VLOOKUP(A15784,'IDAR Meter Data'!$A:$B,2,1),"")</f>
        <v>215</v>
      </c>
      <c r="F15784" s="75">
        <f>IF(CECCZ="CZ03",'Outside Temp'!B15784,IF(CECCZ="CZ04",'Outside Temp'!B15785,IF(CECCZ="CZ12",'Outside Temp'!B15786, IF(CECCZ="CZ13",'Outside Temp'!B15787))))</f>
        <v>68.13333333</v>
      </c>
      <c r="G15784" s="12">
        <f t="shared" si="3"/>
        <v>2</v>
      </c>
    </row>
    <row r="15785" ht="15.75" customHeight="1">
      <c r="A15785" s="13">
        <v>42289.447916666664</v>
      </c>
      <c r="B15785" s="73">
        <f t="shared" si="1"/>
        <v>42289</v>
      </c>
      <c r="C15785" s="74">
        <f>IF(NewCustomer="Yes", IF(COUNTIF($I$2:$I$11,B15785)&gt;0,0,WEEKDAY(B15785,2)),IF(COUNTIF($I$2:$I$21,B15785)&gt;0,0,WEEKDAY(B15785,2)))</f>
        <v>0</v>
      </c>
      <c r="D15785" s="74">
        <f t="shared" si="2"/>
        <v>10</v>
      </c>
      <c r="E15785" s="12">
        <f>IFERROR(VLOOKUP(A15785,'IDAR Meter Data'!$A:$B,2,1),"")</f>
        <v>217</v>
      </c>
      <c r="F15785" s="75">
        <f>IF(CECCZ="CZ03",'Outside Temp'!B15785,IF(CECCZ="CZ04",'Outside Temp'!B15786,IF(CECCZ="CZ12",'Outside Temp'!B15787, IF(CECCZ="CZ13",'Outside Temp'!B15788))))</f>
        <v>68.63333333</v>
      </c>
      <c r="G15785" s="12">
        <f t="shared" si="3"/>
        <v>2</v>
      </c>
    </row>
    <row r="15786" ht="15.75" customHeight="1">
      <c r="A15786" s="13">
        <v>42289.458333333336</v>
      </c>
      <c r="B15786" s="73">
        <f t="shared" si="1"/>
        <v>42289</v>
      </c>
      <c r="C15786" s="74">
        <f>IF(NewCustomer="Yes", IF(COUNTIF($I$2:$I$11,B15786)&gt;0,0,WEEKDAY(B15786,2)),IF(COUNTIF($I$2:$I$21,B15786)&gt;0,0,WEEKDAY(B15786,2)))</f>
        <v>0</v>
      </c>
      <c r="D15786" s="74">
        <f t="shared" si="2"/>
        <v>11</v>
      </c>
      <c r="E15786" s="12">
        <f>IFERROR(VLOOKUP(A15786,'IDAR Meter Data'!$A:$B,2,1),"")</f>
        <v>208</v>
      </c>
      <c r="F15786" s="75">
        <f>IF(CECCZ="CZ03",'Outside Temp'!B15786,IF(CECCZ="CZ04",'Outside Temp'!B15787,IF(CECCZ="CZ12",'Outside Temp'!B15788, IF(CECCZ="CZ13",'Outside Temp'!B15789))))</f>
        <v>69.13333333</v>
      </c>
      <c r="G15786" s="12">
        <f t="shared" si="3"/>
        <v>2</v>
      </c>
    </row>
    <row r="15787" ht="15.75" customHeight="1">
      <c r="A15787" s="13">
        <v>42289.46875</v>
      </c>
      <c r="B15787" s="73">
        <f t="shared" si="1"/>
        <v>42289</v>
      </c>
      <c r="C15787" s="74">
        <f>IF(NewCustomer="Yes", IF(COUNTIF($I$2:$I$11,B15787)&gt;0,0,WEEKDAY(B15787,2)),IF(COUNTIF($I$2:$I$21,B15787)&gt;0,0,WEEKDAY(B15787,2)))</f>
        <v>0</v>
      </c>
      <c r="D15787" s="74">
        <f t="shared" si="2"/>
        <v>11</v>
      </c>
      <c r="E15787" s="12">
        <f>IFERROR(VLOOKUP(A15787,'IDAR Meter Data'!$A:$B,2,1),"")</f>
        <v>221</v>
      </c>
      <c r="F15787" s="75">
        <f>IF(CECCZ="CZ03",'Outside Temp'!B15787,IF(CECCZ="CZ04",'Outside Temp'!B15788,IF(CECCZ="CZ12",'Outside Temp'!B15789, IF(CECCZ="CZ13",'Outside Temp'!B15790))))</f>
        <v>69.63333333</v>
      </c>
      <c r="G15787" s="12">
        <f t="shared" si="3"/>
        <v>2</v>
      </c>
    </row>
    <row r="15788" ht="15.75" customHeight="1">
      <c r="A15788" s="13">
        <v>42289.479166666664</v>
      </c>
      <c r="B15788" s="73">
        <f t="shared" si="1"/>
        <v>42289</v>
      </c>
      <c r="C15788" s="74">
        <f>IF(NewCustomer="Yes", IF(COUNTIF($I$2:$I$11,B15788)&gt;0,0,WEEKDAY(B15788,2)),IF(COUNTIF($I$2:$I$21,B15788)&gt;0,0,WEEKDAY(B15788,2)))</f>
        <v>0</v>
      </c>
      <c r="D15788" s="74">
        <f t="shared" si="2"/>
        <v>11</v>
      </c>
      <c r="E15788" s="12">
        <f>IFERROR(VLOOKUP(A15788,'IDAR Meter Data'!$A:$B,2,1),"")</f>
        <v>212</v>
      </c>
      <c r="F15788" s="75">
        <f>IF(CECCZ="CZ03",'Outside Temp'!B15788,IF(CECCZ="CZ04",'Outside Temp'!B15789,IF(CECCZ="CZ12",'Outside Temp'!B15790, IF(CECCZ="CZ13",'Outside Temp'!B15791))))</f>
        <v>70.13333333</v>
      </c>
      <c r="G15788" s="12">
        <f t="shared" si="3"/>
        <v>3</v>
      </c>
    </row>
    <row r="15789" ht="15.75" customHeight="1">
      <c r="A15789" s="13">
        <v>42289.489583333336</v>
      </c>
      <c r="B15789" s="73">
        <f t="shared" si="1"/>
        <v>42289</v>
      </c>
      <c r="C15789" s="74">
        <f>IF(NewCustomer="Yes", IF(COUNTIF($I$2:$I$11,B15789)&gt;0,0,WEEKDAY(B15789,2)),IF(COUNTIF($I$2:$I$21,B15789)&gt;0,0,WEEKDAY(B15789,2)))</f>
        <v>0</v>
      </c>
      <c r="D15789" s="74">
        <f t="shared" si="2"/>
        <v>11</v>
      </c>
      <c r="E15789" s="12">
        <f>IFERROR(VLOOKUP(A15789,'IDAR Meter Data'!$A:$B,2,1),"")</f>
        <v>216</v>
      </c>
      <c r="F15789" s="75">
        <f>IF(CECCZ="CZ03",'Outside Temp'!B15789,IF(CECCZ="CZ04",'Outside Temp'!B15790,IF(CECCZ="CZ12",'Outside Temp'!B15791, IF(CECCZ="CZ13",'Outside Temp'!B15792))))</f>
        <v>70.63333333</v>
      </c>
      <c r="G15789" s="12">
        <f t="shared" si="3"/>
        <v>3</v>
      </c>
    </row>
    <row r="15790" ht="15.75" customHeight="1">
      <c r="A15790" s="13">
        <v>42289.5</v>
      </c>
      <c r="B15790" s="73">
        <f t="shared" si="1"/>
        <v>42289</v>
      </c>
      <c r="C15790" s="74">
        <f>IF(NewCustomer="Yes", IF(COUNTIF($I$2:$I$11,B15790)&gt;0,0,WEEKDAY(B15790,2)),IF(COUNTIF($I$2:$I$21,B15790)&gt;0,0,WEEKDAY(B15790,2)))</f>
        <v>0</v>
      </c>
      <c r="D15790" s="74">
        <f t="shared" si="2"/>
        <v>12</v>
      </c>
      <c r="E15790" s="12">
        <f>IFERROR(VLOOKUP(A15790,'IDAR Meter Data'!$A:$B,2,1),"")</f>
        <v>233</v>
      </c>
      <c r="F15790" s="75">
        <f>IF(CECCZ="CZ03",'Outside Temp'!B15790,IF(CECCZ="CZ04",'Outside Temp'!B15791,IF(CECCZ="CZ12",'Outside Temp'!B15792, IF(CECCZ="CZ13",'Outside Temp'!B15793))))</f>
        <v>71.13333333</v>
      </c>
      <c r="G15790" s="12">
        <f t="shared" si="3"/>
        <v>3</v>
      </c>
    </row>
    <row r="15791" ht="15.75" customHeight="1">
      <c r="A15791" s="13">
        <v>42289.510416666664</v>
      </c>
      <c r="B15791" s="73">
        <f t="shared" si="1"/>
        <v>42289</v>
      </c>
      <c r="C15791" s="74">
        <f>IF(NewCustomer="Yes", IF(COUNTIF($I$2:$I$11,B15791)&gt;0,0,WEEKDAY(B15791,2)),IF(COUNTIF($I$2:$I$21,B15791)&gt;0,0,WEEKDAY(B15791,2)))</f>
        <v>0</v>
      </c>
      <c r="D15791" s="74">
        <f t="shared" si="2"/>
        <v>12</v>
      </c>
      <c r="E15791" s="12">
        <f>IFERROR(VLOOKUP(A15791,'IDAR Meter Data'!$A:$B,2,1),"")</f>
        <v>238</v>
      </c>
      <c r="F15791" s="75">
        <f>IF(CECCZ="CZ03",'Outside Temp'!B15791,IF(CECCZ="CZ04",'Outside Temp'!B15792,IF(CECCZ="CZ12",'Outside Temp'!B15793, IF(CECCZ="CZ13",'Outside Temp'!B15794))))</f>
        <v>71.63333333</v>
      </c>
      <c r="G15791" s="12">
        <f t="shared" si="3"/>
        <v>3</v>
      </c>
    </row>
    <row r="15792" ht="15.75" customHeight="1">
      <c r="A15792" s="13">
        <v>42289.520833333336</v>
      </c>
      <c r="B15792" s="73">
        <f t="shared" si="1"/>
        <v>42289</v>
      </c>
      <c r="C15792" s="74">
        <f>IF(NewCustomer="Yes", IF(COUNTIF($I$2:$I$11,B15792)&gt;0,0,WEEKDAY(B15792,2)),IF(COUNTIF($I$2:$I$21,B15792)&gt;0,0,WEEKDAY(B15792,2)))</f>
        <v>0</v>
      </c>
      <c r="D15792" s="74">
        <f t="shared" si="2"/>
        <v>12</v>
      </c>
      <c r="E15792" s="12">
        <f>IFERROR(VLOOKUP(A15792,'IDAR Meter Data'!$A:$B,2,1),"")</f>
        <v>241</v>
      </c>
      <c r="F15792" s="75">
        <f>IF(CECCZ="CZ03",'Outside Temp'!B15792,IF(CECCZ="CZ04",'Outside Temp'!B15793,IF(CECCZ="CZ12",'Outside Temp'!B15794, IF(CECCZ="CZ13",'Outside Temp'!B15795))))</f>
        <v>72.13333333</v>
      </c>
      <c r="G15792" s="12">
        <f t="shared" si="3"/>
        <v>3</v>
      </c>
    </row>
    <row r="15793" ht="15.75" customHeight="1">
      <c r="A15793" s="13">
        <v>42289.53125</v>
      </c>
      <c r="B15793" s="73">
        <f t="shared" si="1"/>
        <v>42289</v>
      </c>
      <c r="C15793" s="74">
        <f>IF(NewCustomer="Yes", IF(COUNTIF($I$2:$I$11,B15793)&gt;0,0,WEEKDAY(B15793,2)),IF(COUNTIF($I$2:$I$21,B15793)&gt;0,0,WEEKDAY(B15793,2)))</f>
        <v>0</v>
      </c>
      <c r="D15793" s="74">
        <f t="shared" si="2"/>
        <v>12</v>
      </c>
      <c r="E15793" s="12">
        <f>IFERROR(VLOOKUP(A15793,'IDAR Meter Data'!$A:$B,2,1),"")</f>
        <v>224</v>
      </c>
      <c r="F15793" s="75">
        <f>IF(CECCZ="CZ03",'Outside Temp'!B15793,IF(CECCZ="CZ04",'Outside Temp'!B15794,IF(CECCZ="CZ12",'Outside Temp'!B15795, IF(CECCZ="CZ13",'Outside Temp'!B15796))))</f>
        <v>72.63333333</v>
      </c>
      <c r="G15793" s="12">
        <f t="shared" si="3"/>
        <v>3</v>
      </c>
    </row>
    <row r="15794" ht="15.75" customHeight="1">
      <c r="A15794" s="13">
        <v>42289.541666666664</v>
      </c>
      <c r="B15794" s="73">
        <f t="shared" si="1"/>
        <v>42289</v>
      </c>
      <c r="C15794" s="74">
        <f>IF(NewCustomer="Yes", IF(COUNTIF($I$2:$I$11,B15794)&gt;0,0,WEEKDAY(B15794,2)),IF(COUNTIF($I$2:$I$21,B15794)&gt;0,0,WEEKDAY(B15794,2)))</f>
        <v>0</v>
      </c>
      <c r="D15794" s="74">
        <f t="shared" si="2"/>
        <v>13</v>
      </c>
      <c r="E15794" s="12">
        <f>IFERROR(VLOOKUP(A15794,'IDAR Meter Data'!$A:$B,2,1),"")</f>
        <v>238</v>
      </c>
      <c r="F15794" s="75">
        <f>IF(CECCZ="CZ03",'Outside Temp'!B15794,IF(CECCZ="CZ04",'Outside Temp'!B15795,IF(CECCZ="CZ12",'Outside Temp'!B15796, IF(CECCZ="CZ13",'Outside Temp'!B15797))))</f>
        <v>73.06666667</v>
      </c>
      <c r="G15794" s="12">
        <f t="shared" si="3"/>
        <v>3</v>
      </c>
    </row>
    <row r="15795" ht="15.75" customHeight="1">
      <c r="A15795" s="13">
        <v>42289.552083333336</v>
      </c>
      <c r="B15795" s="73">
        <f t="shared" si="1"/>
        <v>42289</v>
      </c>
      <c r="C15795" s="74">
        <f>IF(NewCustomer="Yes", IF(COUNTIF($I$2:$I$11,B15795)&gt;0,0,WEEKDAY(B15795,2)),IF(COUNTIF($I$2:$I$21,B15795)&gt;0,0,WEEKDAY(B15795,2)))</f>
        <v>0</v>
      </c>
      <c r="D15795" s="74">
        <f t="shared" si="2"/>
        <v>13</v>
      </c>
      <c r="E15795" s="12">
        <f>IFERROR(VLOOKUP(A15795,'IDAR Meter Data'!$A:$B,2,1),"")</f>
        <v>253</v>
      </c>
      <c r="F15795" s="75">
        <f>IF(CECCZ="CZ03",'Outside Temp'!B15795,IF(CECCZ="CZ04",'Outside Temp'!B15796,IF(CECCZ="CZ12",'Outside Temp'!B15797, IF(CECCZ="CZ13",'Outside Temp'!B15798))))</f>
        <v>73.31666667</v>
      </c>
      <c r="G15795" s="12">
        <f t="shared" si="3"/>
        <v>3</v>
      </c>
    </row>
    <row r="15796" ht="15.75" customHeight="1">
      <c r="A15796" s="13">
        <v>42289.5625</v>
      </c>
      <c r="B15796" s="73">
        <f t="shared" si="1"/>
        <v>42289</v>
      </c>
      <c r="C15796" s="74">
        <f>IF(NewCustomer="Yes", IF(COUNTIF($I$2:$I$11,B15796)&gt;0,0,WEEKDAY(B15796,2)),IF(COUNTIF($I$2:$I$21,B15796)&gt;0,0,WEEKDAY(B15796,2)))</f>
        <v>0</v>
      </c>
      <c r="D15796" s="74">
        <f t="shared" si="2"/>
        <v>13</v>
      </c>
      <c r="E15796" s="12">
        <f>IFERROR(VLOOKUP(A15796,'IDAR Meter Data'!$A:$B,2,1),"")</f>
        <v>254</v>
      </c>
      <c r="F15796" s="75">
        <f>IF(CECCZ="CZ03",'Outside Temp'!B15796,IF(CECCZ="CZ04",'Outside Temp'!B15797,IF(CECCZ="CZ12",'Outside Temp'!B15798, IF(CECCZ="CZ13",'Outside Temp'!B15799))))</f>
        <v>73.56666667</v>
      </c>
      <c r="G15796" s="12">
        <f t="shared" si="3"/>
        <v>3</v>
      </c>
    </row>
    <row r="15797" ht="15.75" customHeight="1">
      <c r="A15797" s="13">
        <v>42289.572916666664</v>
      </c>
      <c r="B15797" s="73">
        <f t="shared" si="1"/>
        <v>42289</v>
      </c>
      <c r="C15797" s="74">
        <f>IF(NewCustomer="Yes", IF(COUNTIF($I$2:$I$11,B15797)&gt;0,0,WEEKDAY(B15797,2)),IF(COUNTIF($I$2:$I$21,B15797)&gt;0,0,WEEKDAY(B15797,2)))</f>
        <v>0</v>
      </c>
      <c r="D15797" s="74">
        <f t="shared" si="2"/>
        <v>13</v>
      </c>
      <c r="E15797" s="12">
        <f>IFERROR(VLOOKUP(A15797,'IDAR Meter Data'!$A:$B,2,1),"")</f>
        <v>245</v>
      </c>
      <c r="F15797" s="75">
        <f>IF(CECCZ="CZ03",'Outside Temp'!B15797,IF(CECCZ="CZ04",'Outside Temp'!B15798,IF(CECCZ="CZ12",'Outside Temp'!B15799, IF(CECCZ="CZ13",'Outside Temp'!B15800))))</f>
        <v>73.81666667</v>
      </c>
      <c r="G15797" s="12">
        <f t="shared" si="3"/>
        <v>3</v>
      </c>
    </row>
    <row r="15798" ht="15.75" customHeight="1">
      <c r="A15798" s="13">
        <v>42289.583333333336</v>
      </c>
      <c r="B15798" s="73">
        <f t="shared" si="1"/>
        <v>42289</v>
      </c>
      <c r="C15798" s="74">
        <f>IF(NewCustomer="Yes", IF(COUNTIF($I$2:$I$11,B15798)&gt;0,0,WEEKDAY(B15798,2)),IF(COUNTIF($I$2:$I$21,B15798)&gt;0,0,WEEKDAY(B15798,2)))</f>
        <v>0</v>
      </c>
      <c r="D15798" s="74">
        <f t="shared" si="2"/>
        <v>14</v>
      </c>
      <c r="E15798" s="12">
        <f>IFERROR(VLOOKUP(A15798,'IDAR Meter Data'!$A:$B,2,1),"")</f>
        <v>251</v>
      </c>
      <c r="F15798" s="75">
        <f>IF(CECCZ="CZ03",'Outside Temp'!B15798,IF(CECCZ="CZ04",'Outside Temp'!B15799,IF(CECCZ="CZ12",'Outside Temp'!B15800, IF(CECCZ="CZ13",'Outside Temp'!B15801))))</f>
        <v>74.46666667</v>
      </c>
      <c r="G15798" s="12">
        <f t="shared" si="3"/>
        <v>3</v>
      </c>
    </row>
    <row r="15799" ht="15.75" customHeight="1">
      <c r="A15799" s="13">
        <v>42289.59375</v>
      </c>
      <c r="B15799" s="73">
        <f t="shared" si="1"/>
        <v>42289</v>
      </c>
      <c r="C15799" s="74">
        <f>IF(NewCustomer="Yes", IF(COUNTIF($I$2:$I$11,B15799)&gt;0,0,WEEKDAY(B15799,2)),IF(COUNTIF($I$2:$I$21,B15799)&gt;0,0,WEEKDAY(B15799,2)))</f>
        <v>0</v>
      </c>
      <c r="D15799" s="74">
        <f t="shared" si="2"/>
        <v>14</v>
      </c>
      <c r="E15799" s="12">
        <f>IFERROR(VLOOKUP(A15799,'IDAR Meter Data'!$A:$B,2,1),"")</f>
        <v>245</v>
      </c>
      <c r="F15799" s="75">
        <f>IF(CECCZ="CZ03",'Outside Temp'!B15799,IF(CECCZ="CZ04",'Outside Temp'!B15800,IF(CECCZ="CZ12",'Outside Temp'!B15801, IF(CECCZ="CZ13",'Outside Temp'!B15802))))</f>
        <v>76.21666667</v>
      </c>
      <c r="G15799" s="12">
        <f t="shared" si="3"/>
        <v>4</v>
      </c>
    </row>
    <row r="15800" ht="15.75" customHeight="1">
      <c r="A15800" s="13">
        <v>42289.604166666664</v>
      </c>
      <c r="B15800" s="73">
        <f t="shared" si="1"/>
        <v>42289</v>
      </c>
      <c r="C15800" s="74">
        <f>IF(NewCustomer="Yes", IF(COUNTIF($I$2:$I$11,B15800)&gt;0,0,WEEKDAY(B15800,2)),IF(COUNTIF($I$2:$I$21,B15800)&gt;0,0,WEEKDAY(B15800,2)))</f>
        <v>0</v>
      </c>
      <c r="D15800" s="74">
        <f t="shared" si="2"/>
        <v>14</v>
      </c>
      <c r="E15800" s="12">
        <f>IFERROR(VLOOKUP(A15800,'IDAR Meter Data'!$A:$B,2,1),"")</f>
        <v>251</v>
      </c>
      <c r="F15800" s="75">
        <f>IF(CECCZ="CZ03",'Outside Temp'!B15800,IF(CECCZ="CZ04",'Outside Temp'!B15801,IF(CECCZ="CZ12",'Outside Temp'!B15802, IF(CECCZ="CZ13",'Outside Temp'!B15803))))</f>
        <v>77.96666667</v>
      </c>
      <c r="G15800" s="12">
        <f t="shared" si="3"/>
        <v>4</v>
      </c>
    </row>
    <row r="15801" ht="15.75" customHeight="1">
      <c r="A15801" s="13">
        <v>42289.614583333336</v>
      </c>
      <c r="B15801" s="73">
        <f t="shared" si="1"/>
        <v>42289</v>
      </c>
      <c r="C15801" s="74">
        <f>IF(NewCustomer="Yes", IF(COUNTIF($I$2:$I$11,B15801)&gt;0,0,WEEKDAY(B15801,2)),IF(COUNTIF($I$2:$I$21,B15801)&gt;0,0,WEEKDAY(B15801,2)))</f>
        <v>0</v>
      </c>
      <c r="D15801" s="74">
        <f t="shared" si="2"/>
        <v>14</v>
      </c>
      <c r="E15801" s="12">
        <f>IFERROR(VLOOKUP(A15801,'IDAR Meter Data'!$A:$B,2,1),"")</f>
        <v>243</v>
      </c>
      <c r="F15801" s="75">
        <f>IF(CECCZ="CZ03",'Outside Temp'!B15801,IF(CECCZ="CZ04",'Outside Temp'!B15802,IF(CECCZ="CZ12",'Outside Temp'!B15803, IF(CECCZ="CZ13",'Outside Temp'!B15804))))</f>
        <v>79.71666667</v>
      </c>
      <c r="G15801" s="12">
        <f t="shared" si="3"/>
        <v>4</v>
      </c>
    </row>
    <row r="15802" ht="15.75" customHeight="1">
      <c r="A15802" s="13">
        <v>42289.625</v>
      </c>
      <c r="B15802" s="73">
        <f t="shared" si="1"/>
        <v>42289</v>
      </c>
      <c r="C15802" s="74">
        <f>IF(NewCustomer="Yes", IF(COUNTIF($I$2:$I$11,B15802)&gt;0,0,WEEKDAY(B15802,2)),IF(COUNTIF($I$2:$I$21,B15802)&gt;0,0,WEEKDAY(B15802,2)))</f>
        <v>0</v>
      </c>
      <c r="D15802" s="74">
        <f t="shared" si="2"/>
        <v>15</v>
      </c>
      <c r="E15802" s="12">
        <f>IFERROR(VLOOKUP(A15802,'IDAR Meter Data'!$A:$B,2,1),"")</f>
        <v>265</v>
      </c>
      <c r="F15802" s="75">
        <f>IF(CECCZ="CZ03",'Outside Temp'!B15802,IF(CECCZ="CZ04",'Outside Temp'!B15803,IF(CECCZ="CZ12",'Outside Temp'!B15804, IF(CECCZ="CZ13",'Outside Temp'!B15805))))</f>
        <v>80.86666667</v>
      </c>
      <c r="G15802" s="12">
        <f t="shared" si="3"/>
        <v>5</v>
      </c>
    </row>
    <row r="15803" ht="15.75" customHeight="1">
      <c r="A15803" s="13">
        <v>42289.635416666664</v>
      </c>
      <c r="B15803" s="73">
        <f t="shared" si="1"/>
        <v>42289</v>
      </c>
      <c r="C15803" s="74">
        <f>IF(NewCustomer="Yes", IF(COUNTIF($I$2:$I$11,B15803)&gt;0,0,WEEKDAY(B15803,2)),IF(COUNTIF($I$2:$I$21,B15803)&gt;0,0,WEEKDAY(B15803,2)))</f>
        <v>0</v>
      </c>
      <c r="D15803" s="74">
        <f t="shared" si="2"/>
        <v>15</v>
      </c>
      <c r="E15803" s="12">
        <f>IFERROR(VLOOKUP(A15803,'IDAR Meter Data'!$A:$B,2,1),"")</f>
        <v>254</v>
      </c>
      <c r="F15803" s="75">
        <f>IF(CECCZ="CZ03",'Outside Temp'!B15803,IF(CECCZ="CZ04",'Outside Temp'!B15804,IF(CECCZ="CZ12",'Outside Temp'!B15805, IF(CECCZ="CZ13",'Outside Temp'!B15806))))</f>
        <v>80.36666667</v>
      </c>
      <c r="G15803" s="12">
        <f t="shared" si="3"/>
        <v>5</v>
      </c>
    </row>
    <row r="15804" ht="15.75" customHeight="1">
      <c r="A15804" s="13">
        <v>42289.645833333336</v>
      </c>
      <c r="B15804" s="73">
        <f t="shared" si="1"/>
        <v>42289</v>
      </c>
      <c r="C15804" s="74">
        <f>IF(NewCustomer="Yes", IF(COUNTIF($I$2:$I$11,B15804)&gt;0,0,WEEKDAY(B15804,2)),IF(COUNTIF($I$2:$I$21,B15804)&gt;0,0,WEEKDAY(B15804,2)))</f>
        <v>0</v>
      </c>
      <c r="D15804" s="74">
        <f t="shared" si="2"/>
        <v>15</v>
      </c>
      <c r="E15804" s="12">
        <f>IFERROR(VLOOKUP(A15804,'IDAR Meter Data'!$A:$B,2,1),"")</f>
        <v>268</v>
      </c>
      <c r="F15804" s="75">
        <f>IF(CECCZ="CZ03",'Outside Temp'!B15804,IF(CECCZ="CZ04",'Outside Temp'!B15805,IF(CECCZ="CZ12",'Outside Temp'!B15806, IF(CECCZ="CZ13",'Outside Temp'!B15807))))</f>
        <v>79.86666667</v>
      </c>
      <c r="G15804" s="12">
        <f t="shared" si="3"/>
        <v>4</v>
      </c>
    </row>
    <row r="15805" ht="15.75" customHeight="1">
      <c r="A15805" s="13">
        <v>42289.65625</v>
      </c>
      <c r="B15805" s="73">
        <f t="shared" si="1"/>
        <v>42289</v>
      </c>
      <c r="C15805" s="74">
        <f>IF(NewCustomer="Yes", IF(COUNTIF($I$2:$I$11,B15805)&gt;0,0,WEEKDAY(B15805,2)),IF(COUNTIF($I$2:$I$21,B15805)&gt;0,0,WEEKDAY(B15805,2)))</f>
        <v>0</v>
      </c>
      <c r="D15805" s="74">
        <f t="shared" si="2"/>
        <v>15</v>
      </c>
      <c r="E15805" s="12">
        <f>IFERROR(VLOOKUP(A15805,'IDAR Meter Data'!$A:$B,2,1),"")</f>
        <v>254</v>
      </c>
      <c r="F15805" s="75">
        <f>IF(CECCZ="CZ03",'Outside Temp'!B15805,IF(CECCZ="CZ04",'Outside Temp'!B15806,IF(CECCZ="CZ12",'Outside Temp'!B15807, IF(CECCZ="CZ13",'Outside Temp'!B15808))))</f>
        <v>79.36666667</v>
      </c>
      <c r="G15805" s="12">
        <f t="shared" si="3"/>
        <v>4</v>
      </c>
    </row>
    <row r="15806" ht="15.75" customHeight="1">
      <c r="A15806" s="13">
        <v>42289.666666666664</v>
      </c>
      <c r="B15806" s="73">
        <f t="shared" si="1"/>
        <v>42289</v>
      </c>
      <c r="C15806" s="74">
        <f>IF(NewCustomer="Yes", IF(COUNTIF($I$2:$I$11,B15806)&gt;0,0,WEEKDAY(B15806,2)),IF(COUNTIF($I$2:$I$21,B15806)&gt;0,0,WEEKDAY(B15806,2)))</f>
        <v>0</v>
      </c>
      <c r="D15806" s="74">
        <f t="shared" si="2"/>
        <v>16</v>
      </c>
      <c r="E15806" s="12">
        <f>IFERROR(VLOOKUP(A15806,'IDAR Meter Data'!$A:$B,2,1),"")</f>
        <v>269</v>
      </c>
      <c r="F15806" s="75">
        <f>IF(CECCZ="CZ03",'Outside Temp'!B15806,IF(CECCZ="CZ04",'Outside Temp'!B15807,IF(CECCZ="CZ12",'Outside Temp'!B15808, IF(CECCZ="CZ13",'Outside Temp'!B15809))))</f>
        <v>78.73333333</v>
      </c>
      <c r="G15806" s="12">
        <f t="shared" si="3"/>
        <v>4</v>
      </c>
    </row>
    <row r="15807" ht="15.75" customHeight="1">
      <c r="A15807" s="13">
        <v>42289.677083333336</v>
      </c>
      <c r="B15807" s="73">
        <f t="shared" si="1"/>
        <v>42289</v>
      </c>
      <c r="C15807" s="74">
        <f>IF(NewCustomer="Yes", IF(COUNTIF($I$2:$I$11,B15807)&gt;0,0,WEEKDAY(B15807,2)),IF(COUNTIF($I$2:$I$21,B15807)&gt;0,0,WEEKDAY(B15807,2)))</f>
        <v>0</v>
      </c>
      <c r="D15807" s="74">
        <f t="shared" si="2"/>
        <v>16</v>
      </c>
      <c r="E15807" s="12">
        <f>IFERROR(VLOOKUP(A15807,'IDAR Meter Data'!$A:$B,2,1),"")</f>
        <v>256</v>
      </c>
      <c r="F15807" s="75">
        <f>IF(CECCZ="CZ03",'Outside Temp'!B15807,IF(CECCZ="CZ04",'Outside Temp'!B15808,IF(CECCZ="CZ12",'Outside Temp'!B15809, IF(CECCZ="CZ13",'Outside Temp'!B15810))))</f>
        <v>77.73333333</v>
      </c>
      <c r="G15807" s="12">
        <f t="shared" si="3"/>
        <v>4</v>
      </c>
    </row>
    <row r="15808" ht="15.75" customHeight="1">
      <c r="A15808" s="13">
        <v>42289.6875</v>
      </c>
      <c r="B15808" s="73">
        <f t="shared" si="1"/>
        <v>42289</v>
      </c>
      <c r="C15808" s="74">
        <f>IF(NewCustomer="Yes", IF(COUNTIF($I$2:$I$11,B15808)&gt;0,0,WEEKDAY(B15808,2)),IF(COUNTIF($I$2:$I$21,B15808)&gt;0,0,WEEKDAY(B15808,2)))</f>
        <v>0</v>
      </c>
      <c r="D15808" s="74">
        <f t="shared" si="2"/>
        <v>16</v>
      </c>
      <c r="E15808" s="12">
        <f>IFERROR(VLOOKUP(A15808,'IDAR Meter Data'!$A:$B,2,1),"")</f>
        <v>257</v>
      </c>
      <c r="F15808" s="75">
        <f>IF(CECCZ="CZ03",'Outside Temp'!B15808,IF(CECCZ="CZ04",'Outside Temp'!B15809,IF(CECCZ="CZ12",'Outside Temp'!B15810, IF(CECCZ="CZ13",'Outside Temp'!B15811))))</f>
        <v>76.73333333</v>
      </c>
      <c r="G15808" s="12">
        <f t="shared" si="3"/>
        <v>4</v>
      </c>
    </row>
    <row r="15809" ht="15.75" customHeight="1">
      <c r="A15809" s="13">
        <v>42289.697916666664</v>
      </c>
      <c r="B15809" s="73">
        <f t="shared" si="1"/>
        <v>42289</v>
      </c>
      <c r="C15809" s="74">
        <f>IF(NewCustomer="Yes", IF(COUNTIF($I$2:$I$11,B15809)&gt;0,0,WEEKDAY(B15809,2)),IF(COUNTIF($I$2:$I$21,B15809)&gt;0,0,WEEKDAY(B15809,2)))</f>
        <v>0</v>
      </c>
      <c r="D15809" s="74">
        <f t="shared" si="2"/>
        <v>16</v>
      </c>
      <c r="E15809" s="12">
        <f>IFERROR(VLOOKUP(A15809,'IDAR Meter Data'!$A:$B,2,1),"")</f>
        <v>253</v>
      </c>
      <c r="F15809" s="75">
        <f>IF(CECCZ="CZ03",'Outside Temp'!B15809,IF(CECCZ="CZ04",'Outside Temp'!B15810,IF(CECCZ="CZ12",'Outside Temp'!B15811, IF(CECCZ="CZ13",'Outside Temp'!B15812))))</f>
        <v>75.73333333</v>
      </c>
      <c r="G15809" s="12">
        <f t="shared" si="3"/>
        <v>4</v>
      </c>
    </row>
    <row r="15810" ht="15.75" customHeight="1">
      <c r="A15810" s="13">
        <v>42289.708333333336</v>
      </c>
      <c r="B15810" s="73">
        <f t="shared" si="1"/>
        <v>42289</v>
      </c>
      <c r="C15810" s="74">
        <f>IF(NewCustomer="Yes", IF(COUNTIF($I$2:$I$11,B15810)&gt;0,0,WEEKDAY(B15810,2)),IF(COUNTIF($I$2:$I$21,B15810)&gt;0,0,WEEKDAY(B15810,2)))</f>
        <v>0</v>
      </c>
      <c r="D15810" s="74">
        <f t="shared" si="2"/>
        <v>17</v>
      </c>
      <c r="E15810" s="12">
        <f>IFERROR(VLOOKUP(A15810,'IDAR Meter Data'!$A:$B,2,1),"")</f>
        <v>253</v>
      </c>
      <c r="F15810" s="75">
        <f>IF(CECCZ="CZ03",'Outside Temp'!B15810,IF(CECCZ="CZ04",'Outside Temp'!B15811,IF(CECCZ="CZ12",'Outside Temp'!B15812, IF(CECCZ="CZ13",'Outside Temp'!B15813))))</f>
        <v>74.8</v>
      </c>
      <c r="G15810" s="12">
        <f t="shared" si="3"/>
        <v>3</v>
      </c>
    </row>
    <row r="15811" ht="15.75" customHeight="1">
      <c r="A15811" s="13">
        <v>42289.71875</v>
      </c>
      <c r="B15811" s="73">
        <f t="shared" si="1"/>
        <v>42289</v>
      </c>
      <c r="C15811" s="74">
        <f>IF(NewCustomer="Yes", IF(COUNTIF($I$2:$I$11,B15811)&gt;0,0,WEEKDAY(B15811,2)),IF(COUNTIF($I$2:$I$21,B15811)&gt;0,0,WEEKDAY(B15811,2)))</f>
        <v>0</v>
      </c>
      <c r="D15811" s="74">
        <f t="shared" si="2"/>
        <v>17</v>
      </c>
      <c r="E15811" s="12">
        <f>IFERROR(VLOOKUP(A15811,'IDAR Meter Data'!$A:$B,2,1),"")</f>
        <v>255</v>
      </c>
      <c r="F15811" s="75">
        <f>IF(CECCZ="CZ03",'Outside Temp'!B15811,IF(CECCZ="CZ04",'Outside Temp'!B15812,IF(CECCZ="CZ12",'Outside Temp'!B15813, IF(CECCZ="CZ13",'Outside Temp'!B15814))))</f>
        <v>74.05</v>
      </c>
      <c r="G15811" s="12">
        <f t="shared" si="3"/>
        <v>3</v>
      </c>
    </row>
    <row r="15812" ht="15.75" customHeight="1">
      <c r="A15812" s="13">
        <v>42289.729166666664</v>
      </c>
      <c r="B15812" s="73">
        <f t="shared" si="1"/>
        <v>42289</v>
      </c>
      <c r="C15812" s="74">
        <f>IF(NewCustomer="Yes", IF(COUNTIF($I$2:$I$11,B15812)&gt;0,0,WEEKDAY(B15812,2)),IF(COUNTIF($I$2:$I$21,B15812)&gt;0,0,WEEKDAY(B15812,2)))</f>
        <v>0</v>
      </c>
      <c r="D15812" s="74">
        <f t="shared" si="2"/>
        <v>17</v>
      </c>
      <c r="E15812" s="12">
        <f>IFERROR(VLOOKUP(A15812,'IDAR Meter Data'!$A:$B,2,1),"")</f>
        <v>247</v>
      </c>
      <c r="F15812" s="75">
        <f>IF(CECCZ="CZ03",'Outside Temp'!B15812,IF(CECCZ="CZ04",'Outside Temp'!B15813,IF(CECCZ="CZ12",'Outside Temp'!B15814, IF(CECCZ="CZ13",'Outside Temp'!B15815))))</f>
        <v>73.3</v>
      </c>
      <c r="G15812" s="12">
        <f t="shared" si="3"/>
        <v>3</v>
      </c>
    </row>
    <row r="15813" ht="15.75" customHeight="1">
      <c r="A15813" s="13">
        <v>42289.739583333336</v>
      </c>
      <c r="B15813" s="73">
        <f t="shared" si="1"/>
        <v>42289</v>
      </c>
      <c r="C15813" s="74">
        <f>IF(NewCustomer="Yes", IF(COUNTIF($I$2:$I$11,B15813)&gt;0,0,WEEKDAY(B15813,2)),IF(COUNTIF($I$2:$I$21,B15813)&gt;0,0,WEEKDAY(B15813,2)))</f>
        <v>0</v>
      </c>
      <c r="D15813" s="74">
        <f t="shared" si="2"/>
        <v>17</v>
      </c>
      <c r="E15813" s="12">
        <f>IFERROR(VLOOKUP(A15813,'IDAR Meter Data'!$A:$B,2,1),"")</f>
        <v>262</v>
      </c>
      <c r="F15813" s="75">
        <f>IF(CECCZ="CZ03",'Outside Temp'!B15813,IF(CECCZ="CZ04",'Outside Temp'!B15814,IF(CECCZ="CZ12",'Outside Temp'!B15815, IF(CECCZ="CZ13",'Outside Temp'!B15816))))</f>
        <v>72.55</v>
      </c>
      <c r="G15813" s="12">
        <f t="shared" si="3"/>
        <v>3</v>
      </c>
    </row>
    <row r="15814" ht="15.75" customHeight="1">
      <c r="A15814" s="13">
        <v>42289.75</v>
      </c>
      <c r="B15814" s="73">
        <f t="shared" si="1"/>
        <v>42289</v>
      </c>
      <c r="C15814" s="74">
        <f>IF(NewCustomer="Yes", IF(COUNTIF($I$2:$I$11,B15814)&gt;0,0,WEEKDAY(B15814,2)),IF(COUNTIF($I$2:$I$21,B15814)&gt;0,0,WEEKDAY(B15814,2)))</f>
        <v>0</v>
      </c>
      <c r="D15814" s="74">
        <f t="shared" si="2"/>
        <v>18</v>
      </c>
      <c r="E15814" s="12">
        <f>IFERROR(VLOOKUP(A15814,'IDAR Meter Data'!$A:$B,2,1),"")</f>
        <v>241</v>
      </c>
      <c r="F15814" s="75">
        <f>IF(CECCZ="CZ03",'Outside Temp'!B15814,IF(CECCZ="CZ04",'Outside Temp'!B15815,IF(CECCZ="CZ12",'Outside Temp'!B15816, IF(CECCZ="CZ13",'Outside Temp'!B15817))))</f>
        <v>72.06666667</v>
      </c>
      <c r="G15814" s="12">
        <f t="shared" si="3"/>
        <v>3</v>
      </c>
    </row>
    <row r="15815" ht="15.75" customHeight="1">
      <c r="A15815" s="13">
        <v>42289.760416666664</v>
      </c>
      <c r="B15815" s="73">
        <f t="shared" si="1"/>
        <v>42289</v>
      </c>
      <c r="C15815" s="74">
        <f>IF(NewCustomer="Yes", IF(COUNTIF($I$2:$I$11,B15815)&gt;0,0,WEEKDAY(B15815,2)),IF(COUNTIF($I$2:$I$21,B15815)&gt;0,0,WEEKDAY(B15815,2)))</f>
        <v>0</v>
      </c>
      <c r="D15815" s="74">
        <f t="shared" si="2"/>
        <v>18</v>
      </c>
      <c r="E15815" s="12">
        <f>IFERROR(VLOOKUP(A15815,'IDAR Meter Data'!$A:$B,2,1),"")</f>
        <v>244</v>
      </c>
      <c r="F15815" s="75">
        <f>IF(CECCZ="CZ03",'Outside Temp'!B15815,IF(CECCZ="CZ04",'Outside Temp'!B15816,IF(CECCZ="CZ12",'Outside Temp'!B15817, IF(CECCZ="CZ13",'Outside Temp'!B15818))))</f>
        <v>72.31666667</v>
      </c>
      <c r="G15815" s="12">
        <f t="shared" si="3"/>
        <v>3</v>
      </c>
    </row>
    <row r="15816" ht="15.75" customHeight="1">
      <c r="A15816" s="13">
        <v>42289.770833333336</v>
      </c>
      <c r="B15816" s="73">
        <f t="shared" si="1"/>
        <v>42289</v>
      </c>
      <c r="C15816" s="74">
        <f>IF(NewCustomer="Yes", IF(COUNTIF($I$2:$I$11,B15816)&gt;0,0,WEEKDAY(B15816,2)),IF(COUNTIF($I$2:$I$21,B15816)&gt;0,0,WEEKDAY(B15816,2)))</f>
        <v>0</v>
      </c>
      <c r="D15816" s="74">
        <f t="shared" si="2"/>
        <v>18</v>
      </c>
      <c r="E15816" s="12">
        <f>IFERROR(VLOOKUP(A15816,'IDAR Meter Data'!$A:$B,2,1),"")</f>
        <v>229</v>
      </c>
      <c r="F15816" s="75">
        <f>IF(CECCZ="CZ03",'Outside Temp'!B15816,IF(CECCZ="CZ04",'Outside Temp'!B15817,IF(CECCZ="CZ12",'Outside Temp'!B15818, IF(CECCZ="CZ13",'Outside Temp'!B15819))))</f>
        <v>72.56666667</v>
      </c>
      <c r="G15816" s="12">
        <f t="shared" si="3"/>
        <v>3</v>
      </c>
    </row>
    <row r="15817" ht="15.75" customHeight="1">
      <c r="A15817" s="13">
        <v>42289.78125</v>
      </c>
      <c r="B15817" s="73">
        <f t="shared" si="1"/>
        <v>42289</v>
      </c>
      <c r="C15817" s="74">
        <f>IF(NewCustomer="Yes", IF(COUNTIF($I$2:$I$11,B15817)&gt;0,0,WEEKDAY(B15817,2)),IF(COUNTIF($I$2:$I$21,B15817)&gt;0,0,WEEKDAY(B15817,2)))</f>
        <v>0</v>
      </c>
      <c r="D15817" s="74">
        <f t="shared" si="2"/>
        <v>18</v>
      </c>
      <c r="E15817" s="12">
        <f>IFERROR(VLOOKUP(A15817,'IDAR Meter Data'!$A:$B,2,1),"")</f>
        <v>222</v>
      </c>
      <c r="F15817" s="75">
        <f>IF(CECCZ="CZ03",'Outside Temp'!B15817,IF(CECCZ="CZ04",'Outside Temp'!B15818,IF(CECCZ="CZ12",'Outside Temp'!B15819, IF(CECCZ="CZ13",'Outside Temp'!B15820))))</f>
        <v>72.81666667</v>
      </c>
      <c r="G15817" s="12">
        <f t="shared" si="3"/>
        <v>3</v>
      </c>
    </row>
    <row r="15818" ht="15.75" customHeight="1">
      <c r="A15818" s="13">
        <v>42289.791666666664</v>
      </c>
      <c r="B15818" s="73">
        <f t="shared" si="1"/>
        <v>42289</v>
      </c>
      <c r="C15818" s="74">
        <f>IF(NewCustomer="Yes", IF(COUNTIF($I$2:$I$11,B15818)&gt;0,0,WEEKDAY(B15818,2)),IF(COUNTIF($I$2:$I$21,B15818)&gt;0,0,WEEKDAY(B15818,2)))</f>
        <v>0</v>
      </c>
      <c r="D15818" s="74">
        <f t="shared" si="2"/>
        <v>19</v>
      </c>
      <c r="E15818" s="12">
        <f>IFERROR(VLOOKUP(A15818,'IDAR Meter Data'!$A:$B,2,1),"")</f>
        <v>220</v>
      </c>
      <c r="F15818" s="75">
        <f>IF(CECCZ="CZ03",'Outside Temp'!B15818,IF(CECCZ="CZ04",'Outside Temp'!B15819,IF(CECCZ="CZ12",'Outside Temp'!B15820, IF(CECCZ="CZ13",'Outside Temp'!B15821))))</f>
        <v>73</v>
      </c>
      <c r="G15818" s="12">
        <f t="shared" si="3"/>
        <v>3</v>
      </c>
    </row>
    <row r="15819" ht="15.75" customHeight="1">
      <c r="A15819" s="13">
        <v>42289.802083333336</v>
      </c>
      <c r="B15819" s="73">
        <f t="shared" si="1"/>
        <v>42289</v>
      </c>
      <c r="C15819" s="74">
        <f>IF(NewCustomer="Yes", IF(COUNTIF($I$2:$I$11,B15819)&gt;0,0,WEEKDAY(B15819,2)),IF(COUNTIF($I$2:$I$21,B15819)&gt;0,0,WEEKDAY(B15819,2)))</f>
        <v>0</v>
      </c>
      <c r="D15819" s="74">
        <f t="shared" si="2"/>
        <v>19</v>
      </c>
      <c r="E15819" s="12">
        <f>IFERROR(VLOOKUP(A15819,'IDAR Meter Data'!$A:$B,2,1),"")</f>
        <v>138</v>
      </c>
      <c r="F15819" s="75">
        <f>IF(CECCZ="CZ03",'Outside Temp'!B15819,IF(CECCZ="CZ04",'Outside Temp'!B15820,IF(CECCZ="CZ12",'Outside Temp'!B15821, IF(CECCZ="CZ13",'Outside Temp'!B15822))))</f>
        <v>73</v>
      </c>
      <c r="G15819" s="12">
        <f t="shared" si="3"/>
        <v>3</v>
      </c>
    </row>
    <row r="15820" ht="15.75" customHeight="1">
      <c r="A15820" s="13">
        <v>42289.8125</v>
      </c>
      <c r="B15820" s="73">
        <f t="shared" si="1"/>
        <v>42289</v>
      </c>
      <c r="C15820" s="74">
        <f>IF(NewCustomer="Yes", IF(COUNTIF($I$2:$I$11,B15820)&gt;0,0,WEEKDAY(B15820,2)),IF(COUNTIF($I$2:$I$21,B15820)&gt;0,0,WEEKDAY(B15820,2)))</f>
        <v>0</v>
      </c>
      <c r="D15820" s="74">
        <f t="shared" si="2"/>
        <v>19</v>
      </c>
      <c r="E15820" s="12">
        <f>IFERROR(VLOOKUP(A15820,'IDAR Meter Data'!$A:$B,2,1),"")</f>
        <v>124</v>
      </c>
      <c r="F15820" s="75">
        <f>IF(CECCZ="CZ03",'Outside Temp'!B15820,IF(CECCZ="CZ04",'Outside Temp'!B15821,IF(CECCZ="CZ12",'Outside Temp'!B15822, IF(CECCZ="CZ13",'Outside Temp'!B15823))))</f>
        <v>73</v>
      </c>
      <c r="G15820" s="12">
        <f t="shared" si="3"/>
        <v>3</v>
      </c>
    </row>
    <row r="15821" ht="15.75" customHeight="1">
      <c r="A15821" s="13">
        <v>42289.822916666664</v>
      </c>
      <c r="B15821" s="73">
        <f t="shared" si="1"/>
        <v>42289</v>
      </c>
      <c r="C15821" s="74">
        <f>IF(NewCustomer="Yes", IF(COUNTIF($I$2:$I$11,B15821)&gt;0,0,WEEKDAY(B15821,2)),IF(COUNTIF($I$2:$I$21,B15821)&gt;0,0,WEEKDAY(B15821,2)))</f>
        <v>0</v>
      </c>
      <c r="D15821" s="74">
        <f t="shared" si="2"/>
        <v>19</v>
      </c>
      <c r="E15821" s="12">
        <f>IFERROR(VLOOKUP(A15821,'IDAR Meter Data'!$A:$B,2,1),"")</f>
        <v>124</v>
      </c>
      <c r="F15821" s="75">
        <f>IF(CECCZ="CZ03",'Outside Temp'!B15821,IF(CECCZ="CZ04",'Outside Temp'!B15822,IF(CECCZ="CZ12",'Outside Temp'!B15823, IF(CECCZ="CZ13",'Outside Temp'!B15824))))</f>
        <v>73</v>
      </c>
      <c r="G15821" s="12">
        <f t="shared" si="3"/>
        <v>3</v>
      </c>
    </row>
    <row r="15822" ht="15.75" customHeight="1">
      <c r="A15822" s="13">
        <v>42289.833333333336</v>
      </c>
      <c r="B15822" s="73">
        <f t="shared" si="1"/>
        <v>42289</v>
      </c>
      <c r="C15822" s="74">
        <f>IF(NewCustomer="Yes", IF(COUNTIF($I$2:$I$11,B15822)&gt;0,0,WEEKDAY(B15822,2)),IF(COUNTIF($I$2:$I$21,B15822)&gt;0,0,WEEKDAY(B15822,2)))</f>
        <v>0</v>
      </c>
      <c r="D15822" s="74">
        <f t="shared" si="2"/>
        <v>20</v>
      </c>
      <c r="E15822" s="12">
        <f>IFERROR(VLOOKUP(A15822,'IDAR Meter Data'!$A:$B,2,1),"")</f>
        <v>116</v>
      </c>
      <c r="F15822" s="75">
        <f>IF(CECCZ="CZ03",'Outside Temp'!B15822,IF(CECCZ="CZ04",'Outside Temp'!B15823,IF(CECCZ="CZ12",'Outside Temp'!B15824, IF(CECCZ="CZ13",'Outside Temp'!B15825))))</f>
        <v>72.86666667</v>
      </c>
      <c r="G15822" s="12">
        <f t="shared" si="3"/>
        <v>3</v>
      </c>
    </row>
    <row r="15823" ht="15.75" customHeight="1">
      <c r="A15823" s="13">
        <v>42289.84375</v>
      </c>
      <c r="B15823" s="73">
        <f t="shared" si="1"/>
        <v>42289</v>
      </c>
      <c r="C15823" s="74">
        <f>IF(NewCustomer="Yes", IF(COUNTIF($I$2:$I$11,B15823)&gt;0,0,WEEKDAY(B15823,2)),IF(COUNTIF($I$2:$I$21,B15823)&gt;0,0,WEEKDAY(B15823,2)))</f>
        <v>0</v>
      </c>
      <c r="D15823" s="74">
        <f t="shared" si="2"/>
        <v>20</v>
      </c>
      <c r="E15823" s="12">
        <f>IFERROR(VLOOKUP(A15823,'IDAR Meter Data'!$A:$B,2,1),"")</f>
        <v>110</v>
      </c>
      <c r="F15823" s="75">
        <f>IF(CECCZ="CZ03",'Outside Temp'!B15823,IF(CECCZ="CZ04",'Outside Temp'!B15824,IF(CECCZ="CZ12",'Outside Temp'!B15825, IF(CECCZ="CZ13",'Outside Temp'!B15826))))</f>
        <v>72.36666667</v>
      </c>
      <c r="G15823" s="12">
        <f t="shared" si="3"/>
        <v>3</v>
      </c>
    </row>
    <row r="15824" ht="15.75" customHeight="1">
      <c r="A15824" s="13">
        <v>42289.854166666664</v>
      </c>
      <c r="B15824" s="73">
        <f t="shared" si="1"/>
        <v>42289</v>
      </c>
      <c r="C15824" s="74">
        <f>IF(NewCustomer="Yes", IF(COUNTIF($I$2:$I$11,B15824)&gt;0,0,WEEKDAY(B15824,2)),IF(COUNTIF($I$2:$I$21,B15824)&gt;0,0,WEEKDAY(B15824,2)))</f>
        <v>0</v>
      </c>
      <c r="D15824" s="74">
        <f t="shared" si="2"/>
        <v>20</v>
      </c>
      <c r="E15824" s="12">
        <f>IFERROR(VLOOKUP(A15824,'IDAR Meter Data'!$A:$B,2,1),"")</f>
        <v>114</v>
      </c>
      <c r="F15824" s="75">
        <f>IF(CECCZ="CZ03",'Outside Temp'!B15824,IF(CECCZ="CZ04",'Outside Temp'!B15825,IF(CECCZ="CZ12",'Outside Temp'!B15826, IF(CECCZ="CZ13",'Outside Temp'!B15827))))</f>
        <v>71.86666667</v>
      </c>
      <c r="G15824" s="12">
        <f t="shared" si="3"/>
        <v>3</v>
      </c>
    </row>
    <row r="15825" ht="15.75" customHeight="1">
      <c r="A15825" s="13">
        <v>42289.864583333336</v>
      </c>
      <c r="B15825" s="73">
        <f t="shared" si="1"/>
        <v>42289</v>
      </c>
      <c r="C15825" s="74">
        <f>IF(NewCustomer="Yes", IF(COUNTIF($I$2:$I$11,B15825)&gt;0,0,WEEKDAY(B15825,2)),IF(COUNTIF($I$2:$I$21,B15825)&gt;0,0,WEEKDAY(B15825,2)))</f>
        <v>0</v>
      </c>
      <c r="D15825" s="74">
        <f t="shared" si="2"/>
        <v>20</v>
      </c>
      <c r="E15825" s="12">
        <f>IFERROR(VLOOKUP(A15825,'IDAR Meter Data'!$A:$B,2,1),"")</f>
        <v>111</v>
      </c>
      <c r="F15825" s="75">
        <f>IF(CECCZ="CZ03",'Outside Temp'!B15825,IF(CECCZ="CZ04",'Outside Temp'!B15826,IF(CECCZ="CZ12",'Outside Temp'!B15827, IF(CECCZ="CZ13",'Outside Temp'!B15828))))</f>
        <v>71.36666667</v>
      </c>
      <c r="G15825" s="12">
        <f t="shared" si="3"/>
        <v>3</v>
      </c>
    </row>
    <row r="15826" ht="15.75" customHeight="1">
      <c r="A15826" s="13">
        <v>42289.875</v>
      </c>
      <c r="B15826" s="73">
        <f t="shared" si="1"/>
        <v>42289</v>
      </c>
      <c r="C15826" s="74">
        <f>IF(NewCustomer="Yes", IF(COUNTIF($I$2:$I$11,B15826)&gt;0,0,WEEKDAY(B15826,2)),IF(COUNTIF($I$2:$I$21,B15826)&gt;0,0,WEEKDAY(B15826,2)))</f>
        <v>0</v>
      </c>
      <c r="D15826" s="74">
        <f t="shared" si="2"/>
        <v>21</v>
      </c>
      <c r="E15826" s="12">
        <f>IFERROR(VLOOKUP(A15826,'IDAR Meter Data'!$A:$B,2,1),"")</f>
        <v>121</v>
      </c>
      <c r="F15826" s="75">
        <f>IF(CECCZ="CZ03",'Outside Temp'!B15826,IF(CECCZ="CZ04",'Outside Temp'!B15827,IF(CECCZ="CZ12",'Outside Temp'!B15828, IF(CECCZ="CZ13",'Outside Temp'!B15829))))</f>
        <v>70.93333333</v>
      </c>
      <c r="G15826" s="12">
        <f t="shared" si="3"/>
        <v>3</v>
      </c>
    </row>
    <row r="15827" ht="15.75" customHeight="1">
      <c r="A15827" s="13">
        <v>42289.885416666664</v>
      </c>
      <c r="B15827" s="73">
        <f t="shared" si="1"/>
        <v>42289</v>
      </c>
      <c r="C15827" s="74">
        <f>IF(NewCustomer="Yes", IF(COUNTIF($I$2:$I$11,B15827)&gt;0,0,WEEKDAY(B15827,2)),IF(COUNTIF($I$2:$I$21,B15827)&gt;0,0,WEEKDAY(B15827,2)))</f>
        <v>0</v>
      </c>
      <c r="D15827" s="74">
        <f t="shared" si="2"/>
        <v>21</v>
      </c>
      <c r="E15827" s="12">
        <f>IFERROR(VLOOKUP(A15827,'IDAR Meter Data'!$A:$B,2,1),"")</f>
        <v>107</v>
      </c>
      <c r="F15827" s="75">
        <f>IF(CECCZ="CZ03",'Outside Temp'!B15827,IF(CECCZ="CZ04",'Outside Temp'!B15828,IF(CECCZ="CZ12",'Outside Temp'!B15829, IF(CECCZ="CZ13",'Outside Temp'!B15830))))</f>
        <v>70.68333333</v>
      </c>
      <c r="G15827" s="12">
        <f t="shared" si="3"/>
        <v>3</v>
      </c>
    </row>
    <row r="15828" ht="15.75" customHeight="1">
      <c r="A15828" s="13">
        <v>42289.895833333336</v>
      </c>
      <c r="B15828" s="73">
        <f t="shared" si="1"/>
        <v>42289</v>
      </c>
      <c r="C15828" s="74">
        <f>IF(NewCustomer="Yes", IF(COUNTIF($I$2:$I$11,B15828)&gt;0,0,WEEKDAY(B15828,2)),IF(COUNTIF($I$2:$I$21,B15828)&gt;0,0,WEEKDAY(B15828,2)))</f>
        <v>0</v>
      </c>
      <c r="D15828" s="74">
        <f t="shared" si="2"/>
        <v>21</v>
      </c>
      <c r="E15828" s="12">
        <f>IFERROR(VLOOKUP(A15828,'IDAR Meter Data'!$A:$B,2,1),"")</f>
        <v>105</v>
      </c>
      <c r="F15828" s="75">
        <f>IF(CECCZ="CZ03",'Outside Temp'!B15828,IF(CECCZ="CZ04",'Outside Temp'!B15829,IF(CECCZ="CZ12",'Outside Temp'!B15830, IF(CECCZ="CZ13",'Outside Temp'!B15831))))</f>
        <v>70.43333333</v>
      </c>
      <c r="G15828" s="12">
        <f t="shared" si="3"/>
        <v>3</v>
      </c>
    </row>
    <row r="15829" ht="15.75" customHeight="1">
      <c r="A15829" s="13">
        <v>42289.90625</v>
      </c>
      <c r="B15829" s="73">
        <f t="shared" si="1"/>
        <v>42289</v>
      </c>
      <c r="C15829" s="74">
        <f>IF(NewCustomer="Yes", IF(COUNTIF($I$2:$I$11,B15829)&gt;0,0,WEEKDAY(B15829,2)),IF(COUNTIF($I$2:$I$21,B15829)&gt;0,0,WEEKDAY(B15829,2)))</f>
        <v>0</v>
      </c>
      <c r="D15829" s="74">
        <f t="shared" si="2"/>
        <v>21</v>
      </c>
      <c r="E15829" s="12">
        <f>IFERROR(VLOOKUP(A15829,'IDAR Meter Data'!$A:$B,2,1),"")</f>
        <v>101</v>
      </c>
      <c r="F15829" s="75">
        <f>IF(CECCZ="CZ03",'Outside Temp'!B15829,IF(CECCZ="CZ04",'Outside Temp'!B15830,IF(CECCZ="CZ12",'Outside Temp'!B15831, IF(CECCZ="CZ13",'Outside Temp'!B15832))))</f>
        <v>70.18333333</v>
      </c>
      <c r="G15829" s="12">
        <f t="shared" si="3"/>
        <v>3</v>
      </c>
    </row>
    <row r="15830" ht="15.75" customHeight="1">
      <c r="A15830" s="13">
        <v>42289.916666666664</v>
      </c>
      <c r="B15830" s="73">
        <f t="shared" si="1"/>
        <v>42289</v>
      </c>
      <c r="C15830" s="74">
        <f>IF(NewCustomer="Yes", IF(COUNTIF($I$2:$I$11,B15830)&gt;0,0,WEEKDAY(B15830,2)),IF(COUNTIF($I$2:$I$21,B15830)&gt;0,0,WEEKDAY(B15830,2)))</f>
        <v>0</v>
      </c>
      <c r="D15830" s="74">
        <f t="shared" si="2"/>
        <v>22</v>
      </c>
      <c r="E15830" s="12">
        <f>IFERROR(VLOOKUP(A15830,'IDAR Meter Data'!$A:$B,2,1),"")</f>
        <v>108</v>
      </c>
      <c r="F15830" s="75">
        <f>IF(CECCZ="CZ03",'Outside Temp'!B15830,IF(CECCZ="CZ04",'Outside Temp'!B15831,IF(CECCZ="CZ12",'Outside Temp'!B15832, IF(CECCZ="CZ13",'Outside Temp'!B15833))))</f>
        <v>69.86666667</v>
      </c>
      <c r="G15830" s="12">
        <f t="shared" si="3"/>
        <v>2</v>
      </c>
    </row>
    <row r="15831" ht="15.75" customHeight="1">
      <c r="A15831" s="13">
        <v>42289.927083333336</v>
      </c>
      <c r="B15831" s="73">
        <f t="shared" si="1"/>
        <v>42289</v>
      </c>
      <c r="C15831" s="74">
        <f>IF(NewCustomer="Yes", IF(COUNTIF($I$2:$I$11,B15831)&gt;0,0,WEEKDAY(B15831,2)),IF(COUNTIF($I$2:$I$21,B15831)&gt;0,0,WEEKDAY(B15831,2)))</f>
        <v>0</v>
      </c>
      <c r="D15831" s="74">
        <f t="shared" si="2"/>
        <v>22</v>
      </c>
      <c r="E15831" s="12">
        <f>IFERROR(VLOOKUP(A15831,'IDAR Meter Data'!$A:$B,2,1),"")</f>
        <v>108</v>
      </c>
      <c r="F15831" s="75">
        <f>IF(CECCZ="CZ03",'Outside Temp'!B15831,IF(CECCZ="CZ04",'Outside Temp'!B15832,IF(CECCZ="CZ12",'Outside Temp'!B15833, IF(CECCZ="CZ13",'Outside Temp'!B15834))))</f>
        <v>69.36666667</v>
      </c>
      <c r="G15831" s="12">
        <f t="shared" si="3"/>
        <v>2</v>
      </c>
    </row>
    <row r="15832" ht="15.75" customHeight="1">
      <c r="A15832" s="13">
        <v>42289.9375</v>
      </c>
      <c r="B15832" s="73">
        <f t="shared" si="1"/>
        <v>42289</v>
      </c>
      <c r="C15832" s="74">
        <f>IF(NewCustomer="Yes", IF(COUNTIF($I$2:$I$11,B15832)&gt;0,0,WEEKDAY(B15832,2)),IF(COUNTIF($I$2:$I$21,B15832)&gt;0,0,WEEKDAY(B15832,2)))</f>
        <v>0</v>
      </c>
      <c r="D15832" s="74">
        <f t="shared" si="2"/>
        <v>22</v>
      </c>
      <c r="E15832" s="12">
        <f>IFERROR(VLOOKUP(A15832,'IDAR Meter Data'!$A:$B,2,1),"")</f>
        <v>106</v>
      </c>
      <c r="F15832" s="75">
        <f>IF(CECCZ="CZ03",'Outside Temp'!B15832,IF(CECCZ="CZ04",'Outside Temp'!B15833,IF(CECCZ="CZ12",'Outside Temp'!B15834, IF(CECCZ="CZ13",'Outside Temp'!B15835))))</f>
        <v>68.86666667</v>
      </c>
      <c r="G15832" s="12">
        <f t="shared" si="3"/>
        <v>2</v>
      </c>
    </row>
    <row r="15833" ht="15.75" customHeight="1">
      <c r="A15833" s="13">
        <v>42289.947916666664</v>
      </c>
      <c r="B15833" s="73">
        <f t="shared" si="1"/>
        <v>42289</v>
      </c>
      <c r="C15833" s="74">
        <f>IF(NewCustomer="Yes", IF(COUNTIF($I$2:$I$11,B15833)&gt;0,0,WEEKDAY(B15833,2)),IF(COUNTIF($I$2:$I$21,B15833)&gt;0,0,WEEKDAY(B15833,2)))</f>
        <v>0</v>
      </c>
      <c r="D15833" s="74">
        <f t="shared" si="2"/>
        <v>22</v>
      </c>
      <c r="E15833" s="12">
        <f>IFERROR(VLOOKUP(A15833,'IDAR Meter Data'!$A:$B,2,1),"")</f>
        <v>102</v>
      </c>
      <c r="F15833" s="75">
        <f>IF(CECCZ="CZ03",'Outside Temp'!B15833,IF(CECCZ="CZ04",'Outside Temp'!B15834,IF(CECCZ="CZ12",'Outside Temp'!B15835, IF(CECCZ="CZ13",'Outside Temp'!B15836))))</f>
        <v>68.36666667</v>
      </c>
      <c r="G15833" s="12">
        <f t="shared" si="3"/>
        <v>2</v>
      </c>
    </row>
    <row r="15834" ht="15.75" customHeight="1">
      <c r="A15834" s="13">
        <v>42289.958333333336</v>
      </c>
      <c r="B15834" s="73">
        <f t="shared" si="1"/>
        <v>42289</v>
      </c>
      <c r="C15834" s="74">
        <f>IF(NewCustomer="Yes", IF(COUNTIF($I$2:$I$11,B15834)&gt;0,0,WEEKDAY(B15834,2)),IF(COUNTIF($I$2:$I$21,B15834)&gt;0,0,WEEKDAY(B15834,2)))</f>
        <v>0</v>
      </c>
      <c r="D15834" s="74">
        <f t="shared" si="2"/>
        <v>23</v>
      </c>
      <c r="E15834" s="12">
        <f>IFERROR(VLOOKUP(A15834,'IDAR Meter Data'!$A:$B,2,1),"")</f>
        <v>98</v>
      </c>
      <c r="F15834" s="75">
        <f>IF(CECCZ="CZ03",'Outside Temp'!B15834,IF(CECCZ="CZ04",'Outside Temp'!B15835,IF(CECCZ="CZ12",'Outside Temp'!B15836, IF(CECCZ="CZ13",'Outside Temp'!B15837))))</f>
        <v>67.8</v>
      </c>
      <c r="G15834" s="12">
        <f t="shared" si="3"/>
        <v>2</v>
      </c>
    </row>
    <row r="15835" ht="15.75" customHeight="1">
      <c r="A15835" s="13">
        <v>42289.96875</v>
      </c>
      <c r="B15835" s="73">
        <f t="shared" si="1"/>
        <v>42289</v>
      </c>
      <c r="C15835" s="74">
        <f>IF(NewCustomer="Yes", IF(COUNTIF($I$2:$I$11,B15835)&gt;0,0,WEEKDAY(B15835,2)),IF(COUNTIF($I$2:$I$21,B15835)&gt;0,0,WEEKDAY(B15835,2)))</f>
        <v>0</v>
      </c>
      <c r="D15835" s="74">
        <f t="shared" si="2"/>
        <v>23</v>
      </c>
      <c r="E15835" s="12">
        <f>IFERROR(VLOOKUP(A15835,'IDAR Meter Data'!$A:$B,2,1),"")</f>
        <v>105</v>
      </c>
      <c r="F15835" s="75">
        <f>IF(CECCZ="CZ03",'Outside Temp'!B15835,IF(CECCZ="CZ04",'Outside Temp'!B15836,IF(CECCZ="CZ12",'Outside Temp'!B15837, IF(CECCZ="CZ13",'Outside Temp'!B15838))))</f>
        <v>67.05</v>
      </c>
      <c r="G15835" s="12">
        <f t="shared" si="3"/>
        <v>2</v>
      </c>
    </row>
    <row r="15836" ht="15.75" customHeight="1">
      <c r="A15836" s="13">
        <v>42289.979166666664</v>
      </c>
      <c r="B15836" s="73">
        <f t="shared" si="1"/>
        <v>42289</v>
      </c>
      <c r="C15836" s="74">
        <f>IF(NewCustomer="Yes", IF(COUNTIF($I$2:$I$11,B15836)&gt;0,0,WEEKDAY(B15836,2)),IF(COUNTIF($I$2:$I$21,B15836)&gt;0,0,WEEKDAY(B15836,2)))</f>
        <v>0</v>
      </c>
      <c r="D15836" s="74">
        <f t="shared" si="2"/>
        <v>23</v>
      </c>
      <c r="E15836" s="12">
        <f>IFERROR(VLOOKUP(A15836,'IDAR Meter Data'!$A:$B,2,1),"")</f>
        <v>105</v>
      </c>
      <c r="F15836" s="75">
        <f>IF(CECCZ="CZ03",'Outside Temp'!B15836,IF(CECCZ="CZ04",'Outside Temp'!B15837,IF(CECCZ="CZ12",'Outside Temp'!B15838, IF(CECCZ="CZ13",'Outside Temp'!B15839))))</f>
        <v>66.3</v>
      </c>
      <c r="G15836" s="12">
        <f t="shared" si="3"/>
        <v>2</v>
      </c>
    </row>
    <row r="15837" ht="15.75" customHeight="1">
      <c r="A15837" s="13">
        <v>42289.989583333336</v>
      </c>
      <c r="B15837" s="73">
        <f t="shared" si="1"/>
        <v>42289</v>
      </c>
      <c r="C15837" s="74">
        <f>IF(NewCustomer="Yes", IF(COUNTIF($I$2:$I$11,B15837)&gt;0,0,WEEKDAY(B15837,2)),IF(COUNTIF($I$2:$I$21,B15837)&gt;0,0,WEEKDAY(B15837,2)))</f>
        <v>0</v>
      </c>
      <c r="D15837" s="74">
        <f t="shared" si="2"/>
        <v>23</v>
      </c>
      <c r="E15837" s="12">
        <f>IFERROR(VLOOKUP(A15837,'IDAR Meter Data'!$A:$B,2,1),"")</f>
        <v>102</v>
      </c>
      <c r="F15837" s="75">
        <f>IF(CECCZ="CZ03",'Outside Temp'!B15837,IF(CECCZ="CZ04",'Outside Temp'!B15838,IF(CECCZ="CZ12",'Outside Temp'!B15839, IF(CECCZ="CZ13",'Outside Temp'!B15840))))</f>
        <v>65.55</v>
      </c>
      <c r="G15837" s="12">
        <f t="shared" si="3"/>
        <v>2</v>
      </c>
    </row>
    <row r="15838" ht="15.75" customHeight="1">
      <c r="A15838" s="13">
        <v>42290.0</v>
      </c>
      <c r="B15838" s="73">
        <f t="shared" si="1"/>
        <v>42290</v>
      </c>
      <c r="C15838" s="74">
        <f>IF(NewCustomer="Yes", IF(COUNTIF($I$2:$I$11,B15838)&gt;0,0,WEEKDAY(B15838,2)),IF(COUNTIF($I$2:$I$21,B15838)&gt;0,0,WEEKDAY(B15838,2)))</f>
        <v>2</v>
      </c>
      <c r="D15838" s="74">
        <f t="shared" si="2"/>
        <v>0</v>
      </c>
      <c r="E15838" s="12">
        <f>IFERROR(VLOOKUP(A15838,'IDAR Meter Data'!$A:$B,2,1),"")</f>
        <v>104</v>
      </c>
      <c r="F15838" s="75">
        <f>IF(CECCZ="CZ03",'Outside Temp'!B15838,IF(CECCZ="CZ04",'Outside Temp'!B15839,IF(CECCZ="CZ12",'Outside Temp'!B15840, IF(CECCZ="CZ13",'Outside Temp'!B15841))))</f>
        <v>64.93333333</v>
      </c>
      <c r="G15838" s="12">
        <f t="shared" si="3"/>
        <v>1</v>
      </c>
    </row>
    <row r="15839" ht="15.75" customHeight="1">
      <c r="A15839" s="13">
        <v>42290.010416666664</v>
      </c>
      <c r="B15839" s="73">
        <f t="shared" si="1"/>
        <v>42290</v>
      </c>
      <c r="C15839" s="74">
        <f>IF(NewCustomer="Yes", IF(COUNTIF($I$2:$I$11,B15839)&gt;0,0,WEEKDAY(B15839,2)),IF(COUNTIF($I$2:$I$21,B15839)&gt;0,0,WEEKDAY(B15839,2)))</f>
        <v>2</v>
      </c>
      <c r="D15839" s="74">
        <f t="shared" si="2"/>
        <v>0</v>
      </c>
      <c r="E15839" s="12">
        <f>IFERROR(VLOOKUP(A15839,'IDAR Meter Data'!$A:$B,2,1),"")</f>
        <v>98</v>
      </c>
      <c r="F15839" s="75">
        <f>IF(CECCZ="CZ03",'Outside Temp'!B15839,IF(CECCZ="CZ04",'Outside Temp'!B15840,IF(CECCZ="CZ12",'Outside Temp'!B15841, IF(CECCZ="CZ13",'Outside Temp'!B15842))))</f>
        <v>64.68333333</v>
      </c>
      <c r="G15839" s="12">
        <f t="shared" si="3"/>
        <v>1</v>
      </c>
    </row>
    <row r="15840" ht="15.75" customHeight="1">
      <c r="A15840" s="13">
        <v>42290.020833333336</v>
      </c>
      <c r="B15840" s="73">
        <f t="shared" si="1"/>
        <v>42290</v>
      </c>
      <c r="C15840" s="74">
        <f>IF(NewCustomer="Yes", IF(COUNTIF($I$2:$I$11,B15840)&gt;0,0,WEEKDAY(B15840,2)),IF(COUNTIF($I$2:$I$21,B15840)&gt;0,0,WEEKDAY(B15840,2)))</f>
        <v>2</v>
      </c>
      <c r="D15840" s="74">
        <f t="shared" si="2"/>
        <v>0</v>
      </c>
      <c r="E15840" s="12">
        <f>IFERROR(VLOOKUP(A15840,'IDAR Meter Data'!$A:$B,2,1),"")</f>
        <v>110</v>
      </c>
      <c r="F15840" s="75">
        <f>IF(CECCZ="CZ03",'Outside Temp'!B15840,IF(CECCZ="CZ04",'Outside Temp'!B15841,IF(CECCZ="CZ12",'Outside Temp'!B15842, IF(CECCZ="CZ13",'Outside Temp'!B15843))))</f>
        <v>64.43333333</v>
      </c>
      <c r="G15840" s="12">
        <f t="shared" si="3"/>
        <v>1</v>
      </c>
    </row>
    <row r="15841" ht="15.75" customHeight="1">
      <c r="A15841" s="13">
        <v>42290.03125</v>
      </c>
      <c r="B15841" s="73">
        <f t="shared" si="1"/>
        <v>42290</v>
      </c>
      <c r="C15841" s="74">
        <f>IF(NewCustomer="Yes", IF(COUNTIF($I$2:$I$11,B15841)&gt;0,0,WEEKDAY(B15841,2)),IF(COUNTIF($I$2:$I$21,B15841)&gt;0,0,WEEKDAY(B15841,2)))</f>
        <v>2</v>
      </c>
      <c r="D15841" s="74">
        <f t="shared" si="2"/>
        <v>0</v>
      </c>
      <c r="E15841" s="12">
        <f>IFERROR(VLOOKUP(A15841,'IDAR Meter Data'!$A:$B,2,1),"")</f>
        <v>102</v>
      </c>
      <c r="F15841" s="75">
        <f>IF(CECCZ="CZ03",'Outside Temp'!B15841,IF(CECCZ="CZ04",'Outside Temp'!B15842,IF(CECCZ="CZ12",'Outside Temp'!B15843, IF(CECCZ="CZ13",'Outside Temp'!B15844))))</f>
        <v>64.18333333</v>
      </c>
      <c r="G15841" s="12">
        <f t="shared" si="3"/>
        <v>1</v>
      </c>
    </row>
    <row r="15842" ht="15.75" customHeight="1">
      <c r="A15842" s="13">
        <v>42290.041666666664</v>
      </c>
      <c r="B15842" s="73">
        <f t="shared" si="1"/>
        <v>42290</v>
      </c>
      <c r="C15842" s="74">
        <f>IF(NewCustomer="Yes", IF(COUNTIF($I$2:$I$11,B15842)&gt;0,0,WEEKDAY(B15842,2)),IF(COUNTIF($I$2:$I$21,B15842)&gt;0,0,WEEKDAY(B15842,2)))</f>
        <v>2</v>
      </c>
      <c r="D15842" s="74">
        <f t="shared" si="2"/>
        <v>1</v>
      </c>
      <c r="E15842" s="12">
        <f>IFERROR(VLOOKUP(A15842,'IDAR Meter Data'!$A:$B,2,1),"")</f>
        <v>105</v>
      </c>
      <c r="F15842" s="75">
        <f>IF(CECCZ="CZ03",'Outside Temp'!B15842,IF(CECCZ="CZ04",'Outside Temp'!B15843,IF(CECCZ="CZ12",'Outside Temp'!B15844, IF(CECCZ="CZ13",'Outside Temp'!B15845))))</f>
        <v>63.93333333</v>
      </c>
      <c r="G15842" s="12">
        <f t="shared" si="3"/>
        <v>1</v>
      </c>
    </row>
    <row r="15843" ht="15.75" customHeight="1">
      <c r="A15843" s="13">
        <v>42290.052083333336</v>
      </c>
      <c r="B15843" s="73">
        <f t="shared" si="1"/>
        <v>42290</v>
      </c>
      <c r="C15843" s="74">
        <f>IF(NewCustomer="Yes", IF(COUNTIF($I$2:$I$11,B15843)&gt;0,0,WEEKDAY(B15843,2)),IF(COUNTIF($I$2:$I$21,B15843)&gt;0,0,WEEKDAY(B15843,2)))</f>
        <v>2</v>
      </c>
      <c r="D15843" s="74">
        <f t="shared" si="2"/>
        <v>1</v>
      </c>
      <c r="E15843" s="12">
        <f>IFERROR(VLOOKUP(A15843,'IDAR Meter Data'!$A:$B,2,1),"")</f>
        <v>102</v>
      </c>
      <c r="F15843" s="75">
        <f>IF(CECCZ="CZ03",'Outside Temp'!B15843,IF(CECCZ="CZ04",'Outside Temp'!B15844,IF(CECCZ="CZ12",'Outside Temp'!B15845, IF(CECCZ="CZ13",'Outside Temp'!B15846))))</f>
        <v>63.68333333</v>
      </c>
      <c r="G15843" s="12">
        <f t="shared" si="3"/>
        <v>1</v>
      </c>
    </row>
    <row r="15844" ht="15.75" customHeight="1">
      <c r="A15844" s="13">
        <v>42290.0625</v>
      </c>
      <c r="B15844" s="73">
        <f t="shared" si="1"/>
        <v>42290</v>
      </c>
      <c r="C15844" s="74">
        <f>IF(NewCustomer="Yes", IF(COUNTIF($I$2:$I$11,B15844)&gt;0,0,WEEKDAY(B15844,2)),IF(COUNTIF($I$2:$I$21,B15844)&gt;0,0,WEEKDAY(B15844,2)))</f>
        <v>2</v>
      </c>
      <c r="D15844" s="74">
        <f t="shared" si="2"/>
        <v>1</v>
      </c>
      <c r="E15844" s="12">
        <f>IFERROR(VLOOKUP(A15844,'IDAR Meter Data'!$A:$B,2,1),"")</f>
        <v>103</v>
      </c>
      <c r="F15844" s="75">
        <f>IF(CECCZ="CZ03",'Outside Temp'!B15844,IF(CECCZ="CZ04",'Outside Temp'!B15845,IF(CECCZ="CZ12",'Outside Temp'!B15846, IF(CECCZ="CZ13",'Outside Temp'!B15847))))</f>
        <v>63.43333333</v>
      </c>
      <c r="G15844" s="12">
        <f t="shared" si="3"/>
        <v>1</v>
      </c>
    </row>
    <row r="15845" ht="15.75" customHeight="1">
      <c r="A15845" s="13">
        <v>42290.072916666664</v>
      </c>
      <c r="B15845" s="73">
        <f t="shared" si="1"/>
        <v>42290</v>
      </c>
      <c r="C15845" s="74">
        <f>IF(NewCustomer="Yes", IF(COUNTIF($I$2:$I$11,B15845)&gt;0,0,WEEKDAY(B15845,2)),IF(COUNTIF($I$2:$I$21,B15845)&gt;0,0,WEEKDAY(B15845,2)))</f>
        <v>2</v>
      </c>
      <c r="D15845" s="74">
        <f t="shared" si="2"/>
        <v>1</v>
      </c>
      <c r="E15845" s="12">
        <f>IFERROR(VLOOKUP(A15845,'IDAR Meter Data'!$A:$B,2,1),"")</f>
        <v>103</v>
      </c>
      <c r="F15845" s="75">
        <f>IF(CECCZ="CZ03",'Outside Temp'!B15845,IF(CECCZ="CZ04",'Outside Temp'!B15846,IF(CECCZ="CZ12",'Outside Temp'!B15847, IF(CECCZ="CZ13",'Outside Temp'!B15848))))</f>
        <v>63.18333333</v>
      </c>
      <c r="G15845" s="12">
        <f t="shared" si="3"/>
        <v>1</v>
      </c>
    </row>
    <row r="15846" ht="15.75" customHeight="1">
      <c r="A15846" s="13">
        <v>42290.083333333336</v>
      </c>
      <c r="B15846" s="73">
        <f t="shared" si="1"/>
        <v>42290</v>
      </c>
      <c r="C15846" s="74">
        <f>IF(NewCustomer="Yes", IF(COUNTIF($I$2:$I$11,B15846)&gt;0,0,WEEKDAY(B15846,2)),IF(COUNTIF($I$2:$I$21,B15846)&gt;0,0,WEEKDAY(B15846,2)))</f>
        <v>2</v>
      </c>
      <c r="D15846" s="74">
        <f t="shared" si="2"/>
        <v>2</v>
      </c>
      <c r="E15846" s="12">
        <f>IFERROR(VLOOKUP(A15846,'IDAR Meter Data'!$A:$B,2,1),"")</f>
        <v>101</v>
      </c>
      <c r="F15846" s="75">
        <f>IF(CECCZ="CZ03",'Outside Temp'!B15846,IF(CECCZ="CZ04",'Outside Temp'!B15847,IF(CECCZ="CZ12",'Outside Temp'!B15848, IF(CECCZ="CZ13",'Outside Temp'!B15849))))</f>
        <v>63</v>
      </c>
      <c r="G15846" s="12">
        <f t="shared" si="3"/>
        <v>1</v>
      </c>
    </row>
    <row r="15847" ht="15.75" customHeight="1">
      <c r="A15847" s="13">
        <v>42290.09375</v>
      </c>
      <c r="B15847" s="73">
        <f t="shared" si="1"/>
        <v>42290</v>
      </c>
      <c r="C15847" s="74">
        <f>IF(NewCustomer="Yes", IF(COUNTIF($I$2:$I$11,B15847)&gt;0,0,WEEKDAY(B15847,2)),IF(COUNTIF($I$2:$I$21,B15847)&gt;0,0,WEEKDAY(B15847,2)))</f>
        <v>2</v>
      </c>
      <c r="D15847" s="74">
        <f t="shared" si="2"/>
        <v>2</v>
      </c>
      <c r="E15847" s="12">
        <f>IFERROR(VLOOKUP(A15847,'IDAR Meter Data'!$A:$B,2,1),"")</f>
        <v>96</v>
      </c>
      <c r="F15847" s="75">
        <f>IF(CECCZ="CZ03",'Outside Temp'!B15847,IF(CECCZ="CZ04",'Outside Temp'!B15848,IF(CECCZ="CZ12",'Outside Temp'!B15849, IF(CECCZ="CZ13",'Outside Temp'!B15850))))</f>
        <v>63</v>
      </c>
      <c r="G15847" s="12">
        <f t="shared" si="3"/>
        <v>1</v>
      </c>
    </row>
    <row r="15848" ht="15.75" customHeight="1">
      <c r="A15848" s="13">
        <v>42290.104166666664</v>
      </c>
      <c r="B15848" s="73">
        <f t="shared" si="1"/>
        <v>42290</v>
      </c>
      <c r="C15848" s="74">
        <f>IF(NewCustomer="Yes", IF(COUNTIF($I$2:$I$11,B15848)&gt;0,0,WEEKDAY(B15848,2)),IF(COUNTIF($I$2:$I$21,B15848)&gt;0,0,WEEKDAY(B15848,2)))</f>
        <v>2</v>
      </c>
      <c r="D15848" s="74">
        <f t="shared" si="2"/>
        <v>2</v>
      </c>
      <c r="E15848" s="12">
        <f>IFERROR(VLOOKUP(A15848,'IDAR Meter Data'!$A:$B,2,1),"")</f>
        <v>100</v>
      </c>
      <c r="F15848" s="75">
        <f>IF(CECCZ="CZ03",'Outside Temp'!B15848,IF(CECCZ="CZ04",'Outside Temp'!B15849,IF(CECCZ="CZ12",'Outside Temp'!B15850, IF(CECCZ="CZ13",'Outside Temp'!B15851))))</f>
        <v>63</v>
      </c>
      <c r="G15848" s="12">
        <f t="shared" si="3"/>
        <v>1</v>
      </c>
    </row>
    <row r="15849" ht="15.75" customHeight="1">
      <c r="A15849" s="13">
        <v>42290.114583333336</v>
      </c>
      <c r="B15849" s="73">
        <f t="shared" si="1"/>
        <v>42290</v>
      </c>
      <c r="C15849" s="74">
        <f>IF(NewCustomer="Yes", IF(COUNTIF($I$2:$I$11,B15849)&gt;0,0,WEEKDAY(B15849,2)),IF(COUNTIF($I$2:$I$21,B15849)&gt;0,0,WEEKDAY(B15849,2)))</f>
        <v>2</v>
      </c>
      <c r="D15849" s="74">
        <f t="shared" si="2"/>
        <v>2</v>
      </c>
      <c r="E15849" s="12">
        <f>IFERROR(VLOOKUP(A15849,'IDAR Meter Data'!$A:$B,2,1),"")</f>
        <v>105</v>
      </c>
      <c r="F15849" s="75">
        <f>IF(CECCZ="CZ03",'Outside Temp'!B15849,IF(CECCZ="CZ04",'Outside Temp'!B15850,IF(CECCZ="CZ12",'Outside Temp'!B15851, IF(CECCZ="CZ13",'Outside Temp'!B15852))))</f>
        <v>63</v>
      </c>
      <c r="G15849" s="12">
        <f t="shared" si="3"/>
        <v>1</v>
      </c>
    </row>
    <row r="15850" ht="15.75" customHeight="1">
      <c r="A15850" s="13">
        <v>42290.125</v>
      </c>
      <c r="B15850" s="73">
        <f t="shared" si="1"/>
        <v>42290</v>
      </c>
      <c r="C15850" s="74">
        <f>IF(NewCustomer="Yes", IF(COUNTIF($I$2:$I$11,B15850)&gt;0,0,WEEKDAY(B15850,2)),IF(COUNTIF($I$2:$I$21,B15850)&gt;0,0,WEEKDAY(B15850,2)))</f>
        <v>2</v>
      </c>
      <c r="D15850" s="74">
        <f t="shared" si="2"/>
        <v>3</v>
      </c>
      <c r="E15850" s="12">
        <f>IFERROR(VLOOKUP(A15850,'IDAR Meter Data'!$A:$B,2,1),"")</f>
        <v>99</v>
      </c>
      <c r="F15850" s="75">
        <f>IF(CECCZ="CZ03",'Outside Temp'!B15850,IF(CECCZ="CZ04",'Outside Temp'!B15851,IF(CECCZ="CZ12",'Outside Temp'!B15852, IF(CECCZ="CZ13",'Outside Temp'!B15853))))</f>
        <v>62.93333333</v>
      </c>
      <c r="G15850" s="12">
        <f t="shared" si="3"/>
        <v>1</v>
      </c>
    </row>
    <row r="15851" ht="15.75" customHeight="1">
      <c r="A15851" s="13">
        <v>42290.135416666664</v>
      </c>
      <c r="B15851" s="73">
        <f t="shared" si="1"/>
        <v>42290</v>
      </c>
      <c r="C15851" s="74">
        <f>IF(NewCustomer="Yes", IF(COUNTIF($I$2:$I$11,B15851)&gt;0,0,WEEKDAY(B15851,2)),IF(COUNTIF($I$2:$I$21,B15851)&gt;0,0,WEEKDAY(B15851,2)))</f>
        <v>2</v>
      </c>
      <c r="D15851" s="74">
        <f t="shared" si="2"/>
        <v>3</v>
      </c>
      <c r="E15851" s="12">
        <f>IFERROR(VLOOKUP(A15851,'IDAR Meter Data'!$A:$B,2,1),"")</f>
        <v>99</v>
      </c>
      <c r="F15851" s="75">
        <f>IF(CECCZ="CZ03",'Outside Temp'!B15851,IF(CECCZ="CZ04",'Outside Temp'!B15852,IF(CECCZ="CZ12",'Outside Temp'!B15853, IF(CECCZ="CZ13",'Outside Temp'!B15854))))</f>
        <v>62.68333333</v>
      </c>
      <c r="G15851" s="12">
        <f t="shared" si="3"/>
        <v>1</v>
      </c>
    </row>
    <row r="15852" ht="15.75" customHeight="1">
      <c r="A15852" s="13">
        <v>42290.145833333336</v>
      </c>
      <c r="B15852" s="73">
        <f t="shared" si="1"/>
        <v>42290</v>
      </c>
      <c r="C15852" s="74">
        <f>IF(NewCustomer="Yes", IF(COUNTIF($I$2:$I$11,B15852)&gt;0,0,WEEKDAY(B15852,2)),IF(COUNTIF($I$2:$I$21,B15852)&gt;0,0,WEEKDAY(B15852,2)))</f>
        <v>2</v>
      </c>
      <c r="D15852" s="74">
        <f t="shared" si="2"/>
        <v>3</v>
      </c>
      <c r="E15852" s="12">
        <f>IFERROR(VLOOKUP(A15852,'IDAR Meter Data'!$A:$B,2,1),"")</f>
        <v>98</v>
      </c>
      <c r="F15852" s="75">
        <f>IF(CECCZ="CZ03",'Outside Temp'!B15852,IF(CECCZ="CZ04",'Outside Temp'!B15853,IF(CECCZ="CZ12",'Outside Temp'!B15854, IF(CECCZ="CZ13",'Outside Temp'!B15855))))</f>
        <v>62.43333333</v>
      </c>
      <c r="G15852" s="12">
        <f t="shared" si="3"/>
        <v>1</v>
      </c>
    </row>
    <row r="15853" ht="15.75" customHeight="1">
      <c r="A15853" s="13">
        <v>42290.15625</v>
      </c>
      <c r="B15853" s="73">
        <f t="shared" si="1"/>
        <v>42290</v>
      </c>
      <c r="C15853" s="74">
        <f>IF(NewCustomer="Yes", IF(COUNTIF($I$2:$I$11,B15853)&gt;0,0,WEEKDAY(B15853,2)),IF(COUNTIF($I$2:$I$21,B15853)&gt;0,0,WEEKDAY(B15853,2)))</f>
        <v>2</v>
      </c>
      <c r="D15853" s="74">
        <f t="shared" si="2"/>
        <v>3</v>
      </c>
      <c r="E15853" s="12">
        <f>IFERROR(VLOOKUP(A15853,'IDAR Meter Data'!$A:$B,2,1),"")</f>
        <v>103</v>
      </c>
      <c r="F15853" s="75">
        <f>IF(CECCZ="CZ03",'Outside Temp'!B15853,IF(CECCZ="CZ04",'Outside Temp'!B15854,IF(CECCZ="CZ12",'Outside Temp'!B15855, IF(CECCZ="CZ13",'Outside Temp'!B15856))))</f>
        <v>62.18333333</v>
      </c>
      <c r="G15853" s="12">
        <f t="shared" si="3"/>
        <v>1</v>
      </c>
    </row>
    <row r="15854" ht="15.75" customHeight="1">
      <c r="A15854" s="13">
        <v>42290.166666666664</v>
      </c>
      <c r="B15854" s="73">
        <f t="shared" si="1"/>
        <v>42290</v>
      </c>
      <c r="C15854" s="74">
        <f>IF(NewCustomer="Yes", IF(COUNTIF($I$2:$I$11,B15854)&gt;0,0,WEEKDAY(B15854,2)),IF(COUNTIF($I$2:$I$21,B15854)&gt;0,0,WEEKDAY(B15854,2)))</f>
        <v>2</v>
      </c>
      <c r="D15854" s="74">
        <f t="shared" si="2"/>
        <v>4</v>
      </c>
      <c r="E15854" s="12">
        <f>IFERROR(VLOOKUP(A15854,'IDAR Meter Data'!$A:$B,2,1),"")</f>
        <v>101</v>
      </c>
      <c r="F15854" s="75">
        <f>IF(CECCZ="CZ03",'Outside Temp'!B15854,IF(CECCZ="CZ04",'Outside Temp'!B15855,IF(CECCZ="CZ12",'Outside Temp'!B15856, IF(CECCZ="CZ13",'Outside Temp'!B15857))))</f>
        <v>62.06666667</v>
      </c>
      <c r="G15854" s="12">
        <f t="shared" si="3"/>
        <v>1</v>
      </c>
    </row>
    <row r="15855" ht="15.75" customHeight="1">
      <c r="A15855" s="13">
        <v>42290.177083333336</v>
      </c>
      <c r="B15855" s="73">
        <f t="shared" si="1"/>
        <v>42290</v>
      </c>
      <c r="C15855" s="74">
        <f>IF(NewCustomer="Yes", IF(COUNTIF($I$2:$I$11,B15855)&gt;0,0,WEEKDAY(B15855,2)),IF(COUNTIF($I$2:$I$21,B15855)&gt;0,0,WEEKDAY(B15855,2)))</f>
        <v>2</v>
      </c>
      <c r="D15855" s="74">
        <f t="shared" si="2"/>
        <v>4</v>
      </c>
      <c r="E15855" s="12">
        <f>IFERROR(VLOOKUP(A15855,'IDAR Meter Data'!$A:$B,2,1),"")</f>
        <v>99</v>
      </c>
      <c r="F15855" s="75">
        <f>IF(CECCZ="CZ03",'Outside Temp'!B15855,IF(CECCZ="CZ04",'Outside Temp'!B15856,IF(CECCZ="CZ12",'Outside Temp'!B15857, IF(CECCZ="CZ13",'Outside Temp'!B15858))))</f>
        <v>62.31666667</v>
      </c>
      <c r="G15855" s="12">
        <f t="shared" si="3"/>
        <v>1</v>
      </c>
    </row>
    <row r="15856" ht="15.75" customHeight="1">
      <c r="A15856" s="13">
        <v>42290.1875</v>
      </c>
      <c r="B15856" s="73">
        <f t="shared" si="1"/>
        <v>42290</v>
      </c>
      <c r="C15856" s="74">
        <f>IF(NewCustomer="Yes", IF(COUNTIF($I$2:$I$11,B15856)&gt;0,0,WEEKDAY(B15856,2)),IF(COUNTIF($I$2:$I$21,B15856)&gt;0,0,WEEKDAY(B15856,2)))</f>
        <v>2</v>
      </c>
      <c r="D15856" s="74">
        <f t="shared" si="2"/>
        <v>4</v>
      </c>
      <c r="E15856" s="12">
        <f>IFERROR(VLOOKUP(A15856,'IDAR Meter Data'!$A:$B,2,1),"")</f>
        <v>97</v>
      </c>
      <c r="F15856" s="75">
        <f>IF(CECCZ="CZ03",'Outside Temp'!B15856,IF(CECCZ="CZ04",'Outside Temp'!B15857,IF(CECCZ="CZ12",'Outside Temp'!B15858, IF(CECCZ="CZ13",'Outside Temp'!B15859))))</f>
        <v>62.56666667</v>
      </c>
      <c r="G15856" s="12">
        <f t="shared" si="3"/>
        <v>1</v>
      </c>
    </row>
    <row r="15857" ht="15.75" customHeight="1">
      <c r="A15857" s="13">
        <v>42290.197916666664</v>
      </c>
      <c r="B15857" s="73">
        <f t="shared" si="1"/>
        <v>42290</v>
      </c>
      <c r="C15857" s="74">
        <f>IF(NewCustomer="Yes", IF(COUNTIF($I$2:$I$11,B15857)&gt;0,0,WEEKDAY(B15857,2)),IF(COUNTIF($I$2:$I$21,B15857)&gt;0,0,WEEKDAY(B15857,2)))</f>
        <v>2</v>
      </c>
      <c r="D15857" s="74">
        <f t="shared" si="2"/>
        <v>4</v>
      </c>
      <c r="E15857" s="12">
        <f>IFERROR(VLOOKUP(A15857,'IDAR Meter Data'!$A:$B,2,1),"")</f>
        <v>100</v>
      </c>
      <c r="F15857" s="75">
        <f>IF(CECCZ="CZ03",'Outside Temp'!B15857,IF(CECCZ="CZ04",'Outside Temp'!B15858,IF(CECCZ="CZ12",'Outside Temp'!B15859, IF(CECCZ="CZ13",'Outside Temp'!B15860))))</f>
        <v>62.81666667</v>
      </c>
      <c r="G15857" s="12">
        <f t="shared" si="3"/>
        <v>1</v>
      </c>
    </row>
    <row r="15858" ht="15.75" customHeight="1">
      <c r="A15858" s="13">
        <v>42290.208333333336</v>
      </c>
      <c r="B15858" s="73">
        <f t="shared" si="1"/>
        <v>42290</v>
      </c>
      <c r="C15858" s="74">
        <f>IF(NewCustomer="Yes", IF(COUNTIF($I$2:$I$11,B15858)&gt;0,0,WEEKDAY(B15858,2)),IF(COUNTIF($I$2:$I$21,B15858)&gt;0,0,WEEKDAY(B15858,2)))</f>
        <v>2</v>
      </c>
      <c r="D15858" s="74">
        <f t="shared" si="2"/>
        <v>5</v>
      </c>
      <c r="E15858" s="12">
        <f>IFERROR(VLOOKUP(A15858,'IDAR Meter Data'!$A:$B,2,1),"")</f>
        <v>98</v>
      </c>
      <c r="F15858" s="75">
        <f>IF(CECCZ="CZ03",'Outside Temp'!B15858,IF(CECCZ="CZ04",'Outside Temp'!B15859,IF(CECCZ="CZ12",'Outside Temp'!B15860, IF(CECCZ="CZ13",'Outside Temp'!B15861))))</f>
        <v>63.06666667</v>
      </c>
      <c r="G15858" s="12">
        <f t="shared" si="3"/>
        <v>1</v>
      </c>
    </row>
    <row r="15859" ht="15.75" customHeight="1">
      <c r="A15859" s="13">
        <v>42290.21875</v>
      </c>
      <c r="B15859" s="73">
        <f t="shared" si="1"/>
        <v>42290</v>
      </c>
      <c r="C15859" s="74">
        <f>IF(NewCustomer="Yes", IF(COUNTIF($I$2:$I$11,B15859)&gt;0,0,WEEKDAY(B15859,2)),IF(COUNTIF($I$2:$I$21,B15859)&gt;0,0,WEEKDAY(B15859,2)))</f>
        <v>2</v>
      </c>
      <c r="D15859" s="74">
        <f t="shared" si="2"/>
        <v>5</v>
      </c>
      <c r="E15859" s="12">
        <f>IFERROR(VLOOKUP(A15859,'IDAR Meter Data'!$A:$B,2,1),"")</f>
        <v>102</v>
      </c>
      <c r="F15859" s="75">
        <f>IF(CECCZ="CZ03",'Outside Temp'!B15859,IF(CECCZ="CZ04",'Outside Temp'!B15860,IF(CECCZ="CZ12",'Outside Temp'!B15861, IF(CECCZ="CZ13",'Outside Temp'!B15862))))</f>
        <v>63.31666667</v>
      </c>
      <c r="G15859" s="12">
        <f t="shared" si="3"/>
        <v>1</v>
      </c>
    </row>
    <row r="15860" ht="15.75" customHeight="1">
      <c r="A15860" s="13">
        <v>42290.229166666664</v>
      </c>
      <c r="B15860" s="73">
        <f t="shared" si="1"/>
        <v>42290</v>
      </c>
      <c r="C15860" s="74">
        <f>IF(NewCustomer="Yes", IF(COUNTIF($I$2:$I$11,B15860)&gt;0,0,WEEKDAY(B15860,2)),IF(COUNTIF($I$2:$I$21,B15860)&gt;0,0,WEEKDAY(B15860,2)))</f>
        <v>2</v>
      </c>
      <c r="D15860" s="74">
        <f t="shared" si="2"/>
        <v>5</v>
      </c>
      <c r="E15860" s="12">
        <f>IFERROR(VLOOKUP(A15860,'IDAR Meter Data'!$A:$B,2,1),"")</f>
        <v>103</v>
      </c>
      <c r="F15860" s="75">
        <f>IF(CECCZ="CZ03",'Outside Temp'!B15860,IF(CECCZ="CZ04",'Outside Temp'!B15861,IF(CECCZ="CZ12",'Outside Temp'!B15862, IF(CECCZ="CZ13",'Outside Temp'!B15863))))</f>
        <v>63.56666667</v>
      </c>
      <c r="G15860" s="12">
        <f t="shared" si="3"/>
        <v>1</v>
      </c>
    </row>
    <row r="15861" ht="15.75" customHeight="1">
      <c r="A15861" s="13">
        <v>42290.239583333336</v>
      </c>
      <c r="B15861" s="73">
        <f t="shared" si="1"/>
        <v>42290</v>
      </c>
      <c r="C15861" s="74">
        <f>IF(NewCustomer="Yes", IF(COUNTIF($I$2:$I$11,B15861)&gt;0,0,WEEKDAY(B15861,2)),IF(COUNTIF($I$2:$I$21,B15861)&gt;0,0,WEEKDAY(B15861,2)))</f>
        <v>2</v>
      </c>
      <c r="D15861" s="74">
        <f t="shared" si="2"/>
        <v>5</v>
      </c>
      <c r="E15861" s="12">
        <f>IFERROR(VLOOKUP(A15861,'IDAR Meter Data'!$A:$B,2,1),"")</f>
        <v>101</v>
      </c>
      <c r="F15861" s="75">
        <f>IF(CECCZ="CZ03",'Outside Temp'!B15861,IF(CECCZ="CZ04",'Outside Temp'!B15862,IF(CECCZ="CZ12",'Outside Temp'!B15863, IF(CECCZ="CZ13",'Outside Temp'!B15864))))</f>
        <v>63.81666667</v>
      </c>
      <c r="G15861" s="12">
        <f t="shared" si="3"/>
        <v>1</v>
      </c>
    </row>
    <row r="15862" ht="15.75" customHeight="1">
      <c r="A15862" s="13">
        <v>42290.25</v>
      </c>
      <c r="B15862" s="73">
        <f t="shared" si="1"/>
        <v>42290</v>
      </c>
      <c r="C15862" s="74">
        <f>IF(NewCustomer="Yes", IF(COUNTIF($I$2:$I$11,B15862)&gt;0,0,WEEKDAY(B15862,2)),IF(COUNTIF($I$2:$I$21,B15862)&gt;0,0,WEEKDAY(B15862,2)))</f>
        <v>2</v>
      </c>
      <c r="D15862" s="74">
        <f t="shared" si="2"/>
        <v>6</v>
      </c>
      <c r="E15862" s="12">
        <f>IFERROR(VLOOKUP(A15862,'IDAR Meter Data'!$A:$B,2,1),"")</f>
        <v>98</v>
      </c>
      <c r="F15862" s="75">
        <f>IF(CECCZ="CZ03",'Outside Temp'!B15862,IF(CECCZ="CZ04",'Outside Temp'!B15863,IF(CECCZ="CZ12",'Outside Temp'!B15864, IF(CECCZ="CZ13",'Outside Temp'!B15865))))</f>
        <v>64</v>
      </c>
      <c r="G15862" s="12">
        <f t="shared" si="3"/>
        <v>1</v>
      </c>
    </row>
    <row r="15863" ht="15.75" customHeight="1">
      <c r="A15863" s="13">
        <v>42290.260416666664</v>
      </c>
      <c r="B15863" s="73">
        <f t="shared" si="1"/>
        <v>42290</v>
      </c>
      <c r="C15863" s="74">
        <f>IF(NewCustomer="Yes", IF(COUNTIF($I$2:$I$11,B15863)&gt;0,0,WEEKDAY(B15863,2)),IF(COUNTIF($I$2:$I$21,B15863)&gt;0,0,WEEKDAY(B15863,2)))</f>
        <v>2</v>
      </c>
      <c r="D15863" s="74">
        <f t="shared" si="2"/>
        <v>6</v>
      </c>
      <c r="E15863" s="12">
        <f>IFERROR(VLOOKUP(A15863,'IDAR Meter Data'!$A:$B,2,1),"")</f>
        <v>100</v>
      </c>
      <c r="F15863" s="75">
        <f>IF(CECCZ="CZ03",'Outside Temp'!B15863,IF(CECCZ="CZ04",'Outside Temp'!B15864,IF(CECCZ="CZ12",'Outside Temp'!B15865, IF(CECCZ="CZ13",'Outside Temp'!B15866))))</f>
        <v>64</v>
      </c>
      <c r="G15863" s="12">
        <f t="shared" si="3"/>
        <v>1</v>
      </c>
    </row>
    <row r="15864" ht="15.75" customHeight="1">
      <c r="A15864" s="13">
        <v>42290.270833333336</v>
      </c>
      <c r="B15864" s="73">
        <f t="shared" si="1"/>
        <v>42290</v>
      </c>
      <c r="C15864" s="74">
        <f>IF(NewCustomer="Yes", IF(COUNTIF($I$2:$I$11,B15864)&gt;0,0,WEEKDAY(B15864,2)),IF(COUNTIF($I$2:$I$21,B15864)&gt;0,0,WEEKDAY(B15864,2)))</f>
        <v>2</v>
      </c>
      <c r="D15864" s="74">
        <f t="shared" si="2"/>
        <v>6</v>
      </c>
      <c r="E15864" s="12">
        <f>IFERROR(VLOOKUP(A15864,'IDAR Meter Data'!$A:$B,2,1),"")</f>
        <v>104</v>
      </c>
      <c r="F15864" s="75">
        <f>IF(CECCZ="CZ03",'Outside Temp'!B15864,IF(CECCZ="CZ04",'Outside Temp'!B15865,IF(CECCZ="CZ12",'Outside Temp'!B15866, IF(CECCZ="CZ13",'Outside Temp'!B15867))))</f>
        <v>64</v>
      </c>
      <c r="G15864" s="12">
        <f t="shared" si="3"/>
        <v>1</v>
      </c>
    </row>
    <row r="15865" ht="15.75" customHeight="1">
      <c r="A15865" s="13">
        <v>42290.28125</v>
      </c>
      <c r="B15865" s="73">
        <f t="shared" si="1"/>
        <v>42290</v>
      </c>
      <c r="C15865" s="74">
        <f>IF(NewCustomer="Yes", IF(COUNTIF($I$2:$I$11,B15865)&gt;0,0,WEEKDAY(B15865,2)),IF(COUNTIF($I$2:$I$21,B15865)&gt;0,0,WEEKDAY(B15865,2)))</f>
        <v>2</v>
      </c>
      <c r="D15865" s="74">
        <f t="shared" si="2"/>
        <v>6</v>
      </c>
      <c r="E15865" s="12">
        <f>IFERROR(VLOOKUP(A15865,'IDAR Meter Data'!$A:$B,2,1),"")</f>
        <v>106</v>
      </c>
      <c r="F15865" s="75">
        <f>IF(CECCZ="CZ03",'Outside Temp'!B15865,IF(CECCZ="CZ04",'Outside Temp'!B15866,IF(CECCZ="CZ12",'Outside Temp'!B15867, IF(CECCZ="CZ13",'Outside Temp'!B15868))))</f>
        <v>64</v>
      </c>
      <c r="G15865" s="12">
        <f t="shared" si="3"/>
        <v>1</v>
      </c>
    </row>
    <row r="15866" ht="15.75" customHeight="1">
      <c r="A15866" s="13">
        <v>42290.291666666664</v>
      </c>
      <c r="B15866" s="73">
        <f t="shared" si="1"/>
        <v>42290</v>
      </c>
      <c r="C15866" s="74">
        <f>IF(NewCustomer="Yes", IF(COUNTIF($I$2:$I$11,B15866)&gt;0,0,WEEKDAY(B15866,2)),IF(COUNTIF($I$2:$I$21,B15866)&gt;0,0,WEEKDAY(B15866,2)))</f>
        <v>2</v>
      </c>
      <c r="D15866" s="74">
        <f t="shared" si="2"/>
        <v>7</v>
      </c>
      <c r="E15866" s="12">
        <f>IFERROR(VLOOKUP(A15866,'IDAR Meter Data'!$A:$B,2,1),"")</f>
        <v>105</v>
      </c>
      <c r="F15866" s="75">
        <f>IF(CECCZ="CZ03",'Outside Temp'!B15866,IF(CECCZ="CZ04",'Outside Temp'!B15867,IF(CECCZ="CZ12",'Outside Temp'!B15868, IF(CECCZ="CZ13",'Outside Temp'!B15869))))</f>
        <v>64.33333333</v>
      </c>
      <c r="G15866" s="12">
        <f t="shared" si="3"/>
        <v>1</v>
      </c>
    </row>
    <row r="15867" ht="15.75" customHeight="1">
      <c r="A15867" s="13">
        <v>42290.302083333336</v>
      </c>
      <c r="B15867" s="73">
        <f t="shared" si="1"/>
        <v>42290</v>
      </c>
      <c r="C15867" s="74">
        <f>IF(NewCustomer="Yes", IF(COUNTIF($I$2:$I$11,B15867)&gt;0,0,WEEKDAY(B15867,2)),IF(COUNTIF($I$2:$I$21,B15867)&gt;0,0,WEEKDAY(B15867,2)))</f>
        <v>2</v>
      </c>
      <c r="D15867" s="74">
        <f t="shared" si="2"/>
        <v>7</v>
      </c>
      <c r="E15867" s="12">
        <f>IFERROR(VLOOKUP(A15867,'IDAR Meter Data'!$A:$B,2,1),"")</f>
        <v>220</v>
      </c>
      <c r="F15867" s="75">
        <f>IF(CECCZ="CZ03",'Outside Temp'!B15867,IF(CECCZ="CZ04",'Outside Temp'!B15868,IF(CECCZ="CZ12",'Outside Temp'!B15869, IF(CECCZ="CZ13",'Outside Temp'!B15870))))</f>
        <v>65.58333333</v>
      </c>
      <c r="G15867" s="12">
        <f t="shared" si="3"/>
        <v>2</v>
      </c>
    </row>
    <row r="15868" ht="15.75" customHeight="1">
      <c r="A15868" s="13">
        <v>42290.3125</v>
      </c>
      <c r="B15868" s="73">
        <f t="shared" si="1"/>
        <v>42290</v>
      </c>
      <c r="C15868" s="74">
        <f>IF(NewCustomer="Yes", IF(COUNTIF($I$2:$I$11,B15868)&gt;0,0,WEEKDAY(B15868,2)),IF(COUNTIF($I$2:$I$21,B15868)&gt;0,0,WEEKDAY(B15868,2)))</f>
        <v>2</v>
      </c>
      <c r="D15868" s="74">
        <f t="shared" si="2"/>
        <v>7</v>
      </c>
      <c r="E15868" s="12">
        <f>IFERROR(VLOOKUP(A15868,'IDAR Meter Data'!$A:$B,2,1),"")</f>
        <v>211</v>
      </c>
      <c r="F15868" s="75">
        <f>IF(CECCZ="CZ03",'Outside Temp'!B15868,IF(CECCZ="CZ04",'Outside Temp'!B15869,IF(CECCZ="CZ12",'Outside Temp'!B15870, IF(CECCZ="CZ13",'Outside Temp'!B15871))))</f>
        <v>66.83333333</v>
      </c>
      <c r="G15868" s="12">
        <f t="shared" si="3"/>
        <v>2</v>
      </c>
    </row>
    <row r="15869" ht="15.75" customHeight="1">
      <c r="A15869" s="13">
        <v>42290.322916666664</v>
      </c>
      <c r="B15869" s="73">
        <f t="shared" si="1"/>
        <v>42290</v>
      </c>
      <c r="C15869" s="74">
        <f>IF(NewCustomer="Yes", IF(COUNTIF($I$2:$I$11,B15869)&gt;0,0,WEEKDAY(B15869,2)),IF(COUNTIF($I$2:$I$21,B15869)&gt;0,0,WEEKDAY(B15869,2)))</f>
        <v>2</v>
      </c>
      <c r="D15869" s="74">
        <f t="shared" si="2"/>
        <v>7</v>
      </c>
      <c r="E15869" s="12">
        <f>IFERROR(VLOOKUP(A15869,'IDAR Meter Data'!$A:$B,2,1),"")</f>
        <v>172</v>
      </c>
      <c r="F15869" s="75">
        <f>IF(CECCZ="CZ03",'Outside Temp'!B15869,IF(CECCZ="CZ04",'Outside Temp'!B15870,IF(CECCZ="CZ12",'Outside Temp'!B15871, IF(CECCZ="CZ13",'Outside Temp'!B15872))))</f>
        <v>68.08333333</v>
      </c>
      <c r="G15869" s="12">
        <f t="shared" si="3"/>
        <v>2</v>
      </c>
    </row>
    <row r="15870" ht="15.75" customHeight="1">
      <c r="A15870" s="13">
        <v>42290.333333333336</v>
      </c>
      <c r="B15870" s="73">
        <f t="shared" si="1"/>
        <v>42290</v>
      </c>
      <c r="C15870" s="74">
        <f>IF(NewCustomer="Yes", IF(COUNTIF($I$2:$I$11,B15870)&gt;0,0,WEEKDAY(B15870,2)),IF(COUNTIF($I$2:$I$21,B15870)&gt;0,0,WEEKDAY(B15870,2)))</f>
        <v>2</v>
      </c>
      <c r="D15870" s="74">
        <f t="shared" si="2"/>
        <v>8</v>
      </c>
      <c r="E15870" s="12">
        <f>IFERROR(VLOOKUP(A15870,'IDAR Meter Data'!$A:$B,2,1),"")</f>
        <v>174</v>
      </c>
      <c r="F15870" s="75">
        <f>IF(CECCZ="CZ03",'Outside Temp'!B15870,IF(CECCZ="CZ04",'Outside Temp'!B15871,IF(CECCZ="CZ12",'Outside Temp'!B15872, IF(CECCZ="CZ13",'Outside Temp'!B15873))))</f>
        <v>69.06666667</v>
      </c>
      <c r="G15870" s="12">
        <f t="shared" si="3"/>
        <v>2</v>
      </c>
    </row>
    <row r="15871" ht="15.75" customHeight="1">
      <c r="A15871" s="13">
        <v>42290.34375</v>
      </c>
      <c r="B15871" s="73">
        <f t="shared" si="1"/>
        <v>42290</v>
      </c>
      <c r="C15871" s="74">
        <f>IF(NewCustomer="Yes", IF(COUNTIF($I$2:$I$11,B15871)&gt;0,0,WEEKDAY(B15871,2)),IF(COUNTIF($I$2:$I$21,B15871)&gt;0,0,WEEKDAY(B15871,2)))</f>
        <v>2</v>
      </c>
      <c r="D15871" s="74">
        <f t="shared" si="2"/>
        <v>8</v>
      </c>
      <c r="E15871" s="12">
        <f>IFERROR(VLOOKUP(A15871,'IDAR Meter Data'!$A:$B,2,1),"")</f>
        <v>172</v>
      </c>
      <c r="F15871" s="75">
        <f>IF(CECCZ="CZ03",'Outside Temp'!B15871,IF(CECCZ="CZ04",'Outside Temp'!B15872,IF(CECCZ="CZ12",'Outside Temp'!B15873, IF(CECCZ="CZ13",'Outside Temp'!B15874))))</f>
        <v>69.31666667</v>
      </c>
      <c r="G15871" s="12">
        <f t="shared" si="3"/>
        <v>2</v>
      </c>
    </row>
    <row r="15872" ht="15.75" customHeight="1">
      <c r="A15872" s="13">
        <v>42290.354166666664</v>
      </c>
      <c r="B15872" s="73">
        <f t="shared" si="1"/>
        <v>42290</v>
      </c>
      <c r="C15872" s="74">
        <f>IF(NewCustomer="Yes", IF(COUNTIF($I$2:$I$11,B15872)&gt;0,0,WEEKDAY(B15872,2)),IF(COUNTIF($I$2:$I$21,B15872)&gt;0,0,WEEKDAY(B15872,2)))</f>
        <v>2</v>
      </c>
      <c r="D15872" s="74">
        <f t="shared" si="2"/>
        <v>8</v>
      </c>
      <c r="E15872" s="12">
        <f>IFERROR(VLOOKUP(A15872,'IDAR Meter Data'!$A:$B,2,1),"")</f>
        <v>197</v>
      </c>
      <c r="F15872" s="75">
        <f>IF(CECCZ="CZ03",'Outside Temp'!B15872,IF(CECCZ="CZ04",'Outside Temp'!B15873,IF(CECCZ="CZ12",'Outside Temp'!B15874, IF(CECCZ="CZ13",'Outside Temp'!B15875))))</f>
        <v>69.56666667</v>
      </c>
      <c r="G15872" s="12">
        <f t="shared" si="3"/>
        <v>2</v>
      </c>
    </row>
    <row r="15873" ht="15.75" customHeight="1">
      <c r="A15873" s="13">
        <v>42290.364583333336</v>
      </c>
      <c r="B15873" s="73">
        <f t="shared" si="1"/>
        <v>42290</v>
      </c>
      <c r="C15873" s="74">
        <f>IF(NewCustomer="Yes", IF(COUNTIF($I$2:$I$11,B15873)&gt;0,0,WEEKDAY(B15873,2)),IF(COUNTIF($I$2:$I$21,B15873)&gt;0,0,WEEKDAY(B15873,2)))</f>
        <v>2</v>
      </c>
      <c r="D15873" s="74">
        <f t="shared" si="2"/>
        <v>8</v>
      </c>
      <c r="E15873" s="12">
        <f>IFERROR(VLOOKUP(A15873,'IDAR Meter Data'!$A:$B,2,1),"")</f>
        <v>215</v>
      </c>
      <c r="F15873" s="75">
        <f>IF(CECCZ="CZ03",'Outside Temp'!B15873,IF(CECCZ="CZ04",'Outside Temp'!B15874,IF(CECCZ="CZ12",'Outside Temp'!B15875, IF(CECCZ="CZ13",'Outside Temp'!B15876))))</f>
        <v>69.81666667</v>
      </c>
      <c r="G15873" s="12">
        <f t="shared" si="3"/>
        <v>2</v>
      </c>
    </row>
    <row r="15874" ht="15.75" customHeight="1">
      <c r="A15874" s="13">
        <v>42290.375</v>
      </c>
      <c r="B15874" s="73">
        <f t="shared" si="1"/>
        <v>42290</v>
      </c>
      <c r="C15874" s="74">
        <f>IF(NewCustomer="Yes", IF(COUNTIF($I$2:$I$11,B15874)&gt;0,0,WEEKDAY(B15874,2)),IF(COUNTIF($I$2:$I$21,B15874)&gt;0,0,WEEKDAY(B15874,2)))</f>
        <v>2</v>
      </c>
      <c r="D15874" s="74">
        <f t="shared" si="2"/>
        <v>9</v>
      </c>
      <c r="E15874" s="12">
        <f>IFERROR(VLOOKUP(A15874,'IDAR Meter Data'!$A:$B,2,1),"")</f>
        <v>193</v>
      </c>
      <c r="F15874" s="75">
        <f>IF(CECCZ="CZ03",'Outside Temp'!B15874,IF(CECCZ="CZ04",'Outside Temp'!B15875,IF(CECCZ="CZ12",'Outside Temp'!B15876, IF(CECCZ="CZ13",'Outside Temp'!B15877))))</f>
        <v>70.13333333</v>
      </c>
      <c r="G15874" s="12">
        <f t="shared" si="3"/>
        <v>3</v>
      </c>
    </row>
    <row r="15875" ht="15.75" customHeight="1">
      <c r="A15875" s="13">
        <v>42290.385416666664</v>
      </c>
      <c r="B15875" s="73">
        <f t="shared" si="1"/>
        <v>42290</v>
      </c>
      <c r="C15875" s="74">
        <f>IF(NewCustomer="Yes", IF(COUNTIF($I$2:$I$11,B15875)&gt;0,0,WEEKDAY(B15875,2)),IF(COUNTIF($I$2:$I$21,B15875)&gt;0,0,WEEKDAY(B15875,2)))</f>
        <v>2</v>
      </c>
      <c r="D15875" s="74">
        <f t="shared" si="2"/>
        <v>9</v>
      </c>
      <c r="E15875" s="12">
        <f>IFERROR(VLOOKUP(A15875,'IDAR Meter Data'!$A:$B,2,1),"")</f>
        <v>192</v>
      </c>
      <c r="F15875" s="75">
        <f>IF(CECCZ="CZ03",'Outside Temp'!B15875,IF(CECCZ="CZ04",'Outside Temp'!B15876,IF(CECCZ="CZ12",'Outside Temp'!B15877, IF(CECCZ="CZ13",'Outside Temp'!B15878))))</f>
        <v>70.63333333</v>
      </c>
      <c r="G15875" s="12">
        <f t="shared" si="3"/>
        <v>3</v>
      </c>
    </row>
    <row r="15876" ht="15.75" customHeight="1">
      <c r="A15876" s="13">
        <v>42290.395833333336</v>
      </c>
      <c r="B15876" s="73">
        <f t="shared" si="1"/>
        <v>42290</v>
      </c>
      <c r="C15876" s="74">
        <f>IF(NewCustomer="Yes", IF(COUNTIF($I$2:$I$11,B15876)&gt;0,0,WEEKDAY(B15876,2)),IF(COUNTIF($I$2:$I$21,B15876)&gt;0,0,WEEKDAY(B15876,2)))</f>
        <v>2</v>
      </c>
      <c r="D15876" s="74">
        <f t="shared" si="2"/>
        <v>9</v>
      </c>
      <c r="E15876" s="12">
        <f>IFERROR(VLOOKUP(A15876,'IDAR Meter Data'!$A:$B,2,1),"")</f>
        <v>213</v>
      </c>
      <c r="F15876" s="75">
        <f>IF(CECCZ="CZ03",'Outside Temp'!B15876,IF(CECCZ="CZ04",'Outside Temp'!B15877,IF(CECCZ="CZ12",'Outside Temp'!B15878, IF(CECCZ="CZ13",'Outside Temp'!B15879))))</f>
        <v>71.13333333</v>
      </c>
      <c r="G15876" s="12">
        <f t="shared" si="3"/>
        <v>3</v>
      </c>
    </row>
    <row r="15877" ht="15.75" customHeight="1">
      <c r="A15877" s="13">
        <v>42290.40625</v>
      </c>
      <c r="B15877" s="73">
        <f t="shared" si="1"/>
        <v>42290</v>
      </c>
      <c r="C15877" s="74">
        <f>IF(NewCustomer="Yes", IF(COUNTIF($I$2:$I$11,B15877)&gt;0,0,WEEKDAY(B15877,2)),IF(COUNTIF($I$2:$I$21,B15877)&gt;0,0,WEEKDAY(B15877,2)))</f>
        <v>2</v>
      </c>
      <c r="D15877" s="74">
        <f t="shared" si="2"/>
        <v>9</v>
      </c>
      <c r="E15877" s="12">
        <f>IFERROR(VLOOKUP(A15877,'IDAR Meter Data'!$A:$B,2,1),"")</f>
        <v>217</v>
      </c>
      <c r="F15877" s="75">
        <f>IF(CECCZ="CZ03",'Outside Temp'!B15877,IF(CECCZ="CZ04",'Outside Temp'!B15878,IF(CECCZ="CZ12",'Outside Temp'!B15879, IF(CECCZ="CZ13",'Outside Temp'!B15880))))</f>
        <v>71.63333333</v>
      </c>
      <c r="G15877" s="12">
        <f t="shared" si="3"/>
        <v>3</v>
      </c>
    </row>
    <row r="15878" ht="15.75" customHeight="1">
      <c r="A15878" s="13">
        <v>42290.416666666664</v>
      </c>
      <c r="B15878" s="73">
        <f t="shared" si="1"/>
        <v>42290</v>
      </c>
      <c r="C15878" s="74">
        <f>IF(NewCustomer="Yes", IF(COUNTIF($I$2:$I$11,B15878)&gt;0,0,WEEKDAY(B15878,2)),IF(COUNTIF($I$2:$I$21,B15878)&gt;0,0,WEEKDAY(B15878,2)))</f>
        <v>2</v>
      </c>
      <c r="D15878" s="74">
        <f t="shared" si="2"/>
        <v>10</v>
      </c>
      <c r="E15878" s="12">
        <f>IFERROR(VLOOKUP(A15878,'IDAR Meter Data'!$A:$B,2,1),"")</f>
        <v>213</v>
      </c>
      <c r="F15878" s="75">
        <f>IF(CECCZ="CZ03",'Outside Temp'!B15878,IF(CECCZ="CZ04",'Outside Temp'!B15879,IF(CECCZ="CZ12",'Outside Temp'!B15880, IF(CECCZ="CZ13",'Outside Temp'!B15881))))</f>
        <v>72.06666667</v>
      </c>
      <c r="G15878" s="12">
        <f t="shared" si="3"/>
        <v>3</v>
      </c>
    </row>
    <row r="15879" ht="15.75" customHeight="1">
      <c r="A15879" s="13">
        <v>42290.427083333336</v>
      </c>
      <c r="B15879" s="73">
        <f t="shared" si="1"/>
        <v>42290</v>
      </c>
      <c r="C15879" s="74">
        <f>IF(NewCustomer="Yes", IF(COUNTIF($I$2:$I$11,B15879)&gt;0,0,WEEKDAY(B15879,2)),IF(COUNTIF($I$2:$I$21,B15879)&gt;0,0,WEEKDAY(B15879,2)))</f>
        <v>2</v>
      </c>
      <c r="D15879" s="74">
        <f t="shared" si="2"/>
        <v>10</v>
      </c>
      <c r="E15879" s="12">
        <f>IFERROR(VLOOKUP(A15879,'IDAR Meter Data'!$A:$B,2,1),"")</f>
        <v>219</v>
      </c>
      <c r="F15879" s="75">
        <f>IF(CECCZ="CZ03",'Outside Temp'!B15879,IF(CECCZ="CZ04",'Outside Temp'!B15880,IF(CECCZ="CZ12",'Outside Temp'!B15881, IF(CECCZ="CZ13",'Outside Temp'!B15882))))</f>
        <v>72.31666667</v>
      </c>
      <c r="G15879" s="12">
        <f t="shared" si="3"/>
        <v>3</v>
      </c>
    </row>
    <row r="15880" ht="15.75" customHeight="1">
      <c r="A15880" s="13">
        <v>42290.4375</v>
      </c>
      <c r="B15880" s="73">
        <f t="shared" si="1"/>
        <v>42290</v>
      </c>
      <c r="C15880" s="74">
        <f>IF(NewCustomer="Yes", IF(COUNTIF($I$2:$I$11,B15880)&gt;0,0,WEEKDAY(B15880,2)),IF(COUNTIF($I$2:$I$21,B15880)&gt;0,0,WEEKDAY(B15880,2)))</f>
        <v>2</v>
      </c>
      <c r="D15880" s="74">
        <f t="shared" si="2"/>
        <v>10</v>
      </c>
      <c r="E15880" s="12">
        <f>IFERROR(VLOOKUP(A15880,'IDAR Meter Data'!$A:$B,2,1),"")</f>
        <v>220</v>
      </c>
      <c r="F15880" s="75">
        <f>IF(CECCZ="CZ03",'Outside Temp'!B15880,IF(CECCZ="CZ04",'Outside Temp'!B15881,IF(CECCZ="CZ12",'Outside Temp'!B15882, IF(CECCZ="CZ13",'Outside Temp'!B15883))))</f>
        <v>72.56666667</v>
      </c>
      <c r="G15880" s="12">
        <f t="shared" si="3"/>
        <v>3</v>
      </c>
    </row>
    <row r="15881" ht="15.75" customHeight="1">
      <c r="A15881" s="13">
        <v>42290.447916666664</v>
      </c>
      <c r="B15881" s="73">
        <f t="shared" si="1"/>
        <v>42290</v>
      </c>
      <c r="C15881" s="74">
        <f>IF(NewCustomer="Yes", IF(COUNTIF($I$2:$I$11,B15881)&gt;0,0,WEEKDAY(B15881,2)),IF(COUNTIF($I$2:$I$21,B15881)&gt;0,0,WEEKDAY(B15881,2)))</f>
        <v>2</v>
      </c>
      <c r="D15881" s="74">
        <f t="shared" si="2"/>
        <v>10</v>
      </c>
      <c r="E15881" s="12">
        <f>IFERROR(VLOOKUP(A15881,'IDAR Meter Data'!$A:$B,2,1),"")</f>
        <v>224</v>
      </c>
      <c r="F15881" s="75">
        <f>IF(CECCZ="CZ03",'Outside Temp'!B15881,IF(CECCZ="CZ04",'Outside Temp'!B15882,IF(CECCZ="CZ12",'Outside Temp'!B15883, IF(CECCZ="CZ13",'Outside Temp'!B15884))))</f>
        <v>72.81666667</v>
      </c>
      <c r="G15881" s="12">
        <f t="shared" si="3"/>
        <v>3</v>
      </c>
    </row>
    <row r="15882" ht="15.75" customHeight="1">
      <c r="A15882" s="13">
        <v>42290.458333333336</v>
      </c>
      <c r="B15882" s="73">
        <f t="shared" si="1"/>
        <v>42290</v>
      </c>
      <c r="C15882" s="74">
        <f>IF(NewCustomer="Yes", IF(COUNTIF($I$2:$I$11,B15882)&gt;0,0,WEEKDAY(B15882,2)),IF(COUNTIF($I$2:$I$21,B15882)&gt;0,0,WEEKDAY(B15882,2)))</f>
        <v>2</v>
      </c>
      <c r="D15882" s="74">
        <f t="shared" si="2"/>
        <v>11</v>
      </c>
      <c r="E15882" s="12">
        <f>IFERROR(VLOOKUP(A15882,'IDAR Meter Data'!$A:$B,2,1),"")</f>
        <v>230</v>
      </c>
      <c r="F15882" s="75">
        <f>IF(CECCZ="CZ03",'Outside Temp'!B15882,IF(CECCZ="CZ04",'Outside Temp'!B15883,IF(CECCZ="CZ12",'Outside Temp'!B15884, IF(CECCZ="CZ13",'Outside Temp'!B15885))))</f>
        <v>73.13333333</v>
      </c>
      <c r="G15882" s="12">
        <f t="shared" si="3"/>
        <v>3</v>
      </c>
    </row>
    <row r="15883" ht="15.75" customHeight="1">
      <c r="A15883" s="13">
        <v>42290.46875</v>
      </c>
      <c r="B15883" s="73">
        <f t="shared" si="1"/>
        <v>42290</v>
      </c>
      <c r="C15883" s="74">
        <f>IF(NewCustomer="Yes", IF(COUNTIF($I$2:$I$11,B15883)&gt;0,0,WEEKDAY(B15883,2)),IF(COUNTIF($I$2:$I$21,B15883)&gt;0,0,WEEKDAY(B15883,2)))</f>
        <v>2</v>
      </c>
      <c r="D15883" s="74">
        <f t="shared" si="2"/>
        <v>11</v>
      </c>
      <c r="E15883" s="12">
        <f>IFERROR(VLOOKUP(A15883,'IDAR Meter Data'!$A:$B,2,1),"")</f>
        <v>247</v>
      </c>
      <c r="F15883" s="75">
        <f>IF(CECCZ="CZ03",'Outside Temp'!B15883,IF(CECCZ="CZ04",'Outside Temp'!B15884,IF(CECCZ="CZ12",'Outside Temp'!B15885, IF(CECCZ="CZ13",'Outside Temp'!B15886))))</f>
        <v>73.63333333</v>
      </c>
      <c r="G15883" s="12">
        <f t="shared" si="3"/>
        <v>3</v>
      </c>
    </row>
    <row r="15884" ht="15.75" customHeight="1">
      <c r="A15884" s="13">
        <v>42290.479166666664</v>
      </c>
      <c r="B15884" s="73">
        <f t="shared" si="1"/>
        <v>42290</v>
      </c>
      <c r="C15884" s="74">
        <f>IF(NewCustomer="Yes", IF(COUNTIF($I$2:$I$11,B15884)&gt;0,0,WEEKDAY(B15884,2)),IF(COUNTIF($I$2:$I$21,B15884)&gt;0,0,WEEKDAY(B15884,2)))</f>
        <v>2</v>
      </c>
      <c r="D15884" s="74">
        <f t="shared" si="2"/>
        <v>11</v>
      </c>
      <c r="E15884" s="12">
        <f>IFERROR(VLOOKUP(A15884,'IDAR Meter Data'!$A:$B,2,1),"")</f>
        <v>229</v>
      </c>
      <c r="F15884" s="75">
        <f>IF(CECCZ="CZ03",'Outside Temp'!B15884,IF(CECCZ="CZ04",'Outside Temp'!B15885,IF(CECCZ="CZ12",'Outside Temp'!B15886, IF(CECCZ="CZ13",'Outside Temp'!B15887))))</f>
        <v>74.13333333</v>
      </c>
      <c r="G15884" s="12">
        <f t="shared" si="3"/>
        <v>3</v>
      </c>
    </row>
    <row r="15885" ht="15.75" customHeight="1">
      <c r="A15885" s="13">
        <v>42290.489583333336</v>
      </c>
      <c r="B15885" s="73">
        <f t="shared" si="1"/>
        <v>42290</v>
      </c>
      <c r="C15885" s="74">
        <f>IF(NewCustomer="Yes", IF(COUNTIF($I$2:$I$11,B15885)&gt;0,0,WEEKDAY(B15885,2)),IF(COUNTIF($I$2:$I$21,B15885)&gt;0,0,WEEKDAY(B15885,2)))</f>
        <v>2</v>
      </c>
      <c r="D15885" s="74">
        <f t="shared" si="2"/>
        <v>11</v>
      </c>
      <c r="E15885" s="12">
        <f>IFERROR(VLOOKUP(A15885,'IDAR Meter Data'!$A:$B,2,1),"")</f>
        <v>243</v>
      </c>
      <c r="F15885" s="75">
        <f>IF(CECCZ="CZ03",'Outside Temp'!B15885,IF(CECCZ="CZ04",'Outside Temp'!B15886,IF(CECCZ="CZ12",'Outside Temp'!B15887, IF(CECCZ="CZ13",'Outside Temp'!B15888))))</f>
        <v>74.63333333</v>
      </c>
      <c r="G15885" s="12">
        <f t="shared" si="3"/>
        <v>3</v>
      </c>
    </row>
    <row r="15886" ht="15.75" customHeight="1">
      <c r="A15886" s="13">
        <v>42290.5</v>
      </c>
      <c r="B15886" s="73">
        <f t="shared" si="1"/>
        <v>42290</v>
      </c>
      <c r="C15886" s="74">
        <f>IF(NewCustomer="Yes", IF(COUNTIF($I$2:$I$11,B15886)&gt;0,0,WEEKDAY(B15886,2)),IF(COUNTIF($I$2:$I$21,B15886)&gt;0,0,WEEKDAY(B15886,2)))</f>
        <v>2</v>
      </c>
      <c r="D15886" s="74">
        <f t="shared" si="2"/>
        <v>12</v>
      </c>
      <c r="E15886" s="12">
        <f>IFERROR(VLOOKUP(A15886,'IDAR Meter Data'!$A:$B,2,1),"")</f>
        <v>239</v>
      </c>
      <c r="F15886" s="75">
        <f>IF(CECCZ="CZ03",'Outside Temp'!B15886,IF(CECCZ="CZ04",'Outside Temp'!B15887,IF(CECCZ="CZ12",'Outside Temp'!B15888, IF(CECCZ="CZ13",'Outside Temp'!B15889))))</f>
        <v>75</v>
      </c>
      <c r="G15886" s="12">
        <f t="shared" si="3"/>
        <v>3</v>
      </c>
    </row>
    <row r="15887" ht="15.75" customHeight="1">
      <c r="A15887" s="13">
        <v>42290.510416666664</v>
      </c>
      <c r="B15887" s="73">
        <f t="shared" si="1"/>
        <v>42290</v>
      </c>
      <c r="C15887" s="74">
        <f>IF(NewCustomer="Yes", IF(COUNTIF($I$2:$I$11,B15887)&gt;0,0,WEEKDAY(B15887,2)),IF(COUNTIF($I$2:$I$21,B15887)&gt;0,0,WEEKDAY(B15887,2)))</f>
        <v>2</v>
      </c>
      <c r="D15887" s="74">
        <f t="shared" si="2"/>
        <v>12</v>
      </c>
      <c r="E15887" s="12">
        <f>IFERROR(VLOOKUP(A15887,'IDAR Meter Data'!$A:$B,2,1),"")</f>
        <v>259</v>
      </c>
      <c r="F15887" s="75">
        <f>IF(CECCZ="CZ03",'Outside Temp'!B15887,IF(CECCZ="CZ04",'Outside Temp'!B15888,IF(CECCZ="CZ12",'Outside Temp'!B15889, IF(CECCZ="CZ13",'Outside Temp'!B15890))))</f>
        <v>75</v>
      </c>
      <c r="G15887" s="12">
        <f t="shared" si="3"/>
        <v>3</v>
      </c>
    </row>
    <row r="15888" ht="15.75" customHeight="1">
      <c r="A15888" s="13">
        <v>42290.520833333336</v>
      </c>
      <c r="B15888" s="73">
        <f t="shared" si="1"/>
        <v>42290</v>
      </c>
      <c r="C15888" s="74">
        <f>IF(NewCustomer="Yes", IF(COUNTIF($I$2:$I$11,B15888)&gt;0,0,WEEKDAY(B15888,2)),IF(COUNTIF($I$2:$I$21,B15888)&gt;0,0,WEEKDAY(B15888,2)))</f>
        <v>2</v>
      </c>
      <c r="D15888" s="74">
        <f t="shared" si="2"/>
        <v>12</v>
      </c>
      <c r="E15888" s="12">
        <f>IFERROR(VLOOKUP(A15888,'IDAR Meter Data'!$A:$B,2,1),"")</f>
        <v>252</v>
      </c>
      <c r="F15888" s="75">
        <f>IF(CECCZ="CZ03",'Outside Temp'!B15888,IF(CECCZ="CZ04",'Outside Temp'!B15889,IF(CECCZ="CZ12",'Outside Temp'!B15890, IF(CECCZ="CZ13",'Outside Temp'!B15891))))</f>
        <v>75</v>
      </c>
      <c r="G15888" s="12">
        <f t="shared" si="3"/>
        <v>3</v>
      </c>
    </row>
    <row r="15889" ht="15.75" customHeight="1">
      <c r="A15889" s="13">
        <v>42290.53125</v>
      </c>
      <c r="B15889" s="73">
        <f t="shared" si="1"/>
        <v>42290</v>
      </c>
      <c r="C15889" s="74">
        <f>IF(NewCustomer="Yes", IF(COUNTIF($I$2:$I$11,B15889)&gt;0,0,WEEKDAY(B15889,2)),IF(COUNTIF($I$2:$I$21,B15889)&gt;0,0,WEEKDAY(B15889,2)))</f>
        <v>2</v>
      </c>
      <c r="D15889" s="74">
        <f t="shared" si="2"/>
        <v>12</v>
      </c>
      <c r="E15889" s="12">
        <f>IFERROR(VLOOKUP(A15889,'IDAR Meter Data'!$A:$B,2,1),"")</f>
        <v>256</v>
      </c>
      <c r="F15889" s="75">
        <f>IF(CECCZ="CZ03",'Outside Temp'!B15889,IF(CECCZ="CZ04",'Outside Temp'!B15890,IF(CECCZ="CZ12",'Outside Temp'!B15891, IF(CECCZ="CZ13",'Outside Temp'!B15892))))</f>
        <v>75</v>
      </c>
      <c r="G15889" s="12">
        <f t="shared" si="3"/>
        <v>3</v>
      </c>
    </row>
    <row r="15890" ht="15.75" customHeight="1">
      <c r="A15890" s="13">
        <v>42290.541666666664</v>
      </c>
      <c r="B15890" s="73">
        <f t="shared" si="1"/>
        <v>42290</v>
      </c>
      <c r="C15890" s="74">
        <f>IF(NewCustomer="Yes", IF(COUNTIF($I$2:$I$11,B15890)&gt;0,0,WEEKDAY(B15890,2)),IF(COUNTIF($I$2:$I$21,B15890)&gt;0,0,WEEKDAY(B15890,2)))</f>
        <v>2</v>
      </c>
      <c r="D15890" s="74">
        <f t="shared" si="2"/>
        <v>13</v>
      </c>
      <c r="E15890" s="12">
        <f>IFERROR(VLOOKUP(A15890,'IDAR Meter Data'!$A:$B,2,1),"")</f>
        <v>252</v>
      </c>
      <c r="F15890" s="75">
        <f>IF(CECCZ="CZ03",'Outside Temp'!B15890,IF(CECCZ="CZ04",'Outside Temp'!B15891,IF(CECCZ="CZ12",'Outside Temp'!B15892, IF(CECCZ="CZ13",'Outside Temp'!B15893))))</f>
        <v>75.8</v>
      </c>
      <c r="G15890" s="12">
        <f t="shared" si="3"/>
        <v>4</v>
      </c>
    </row>
    <row r="15891" ht="15.75" customHeight="1">
      <c r="A15891" s="13">
        <v>42290.552083333336</v>
      </c>
      <c r="B15891" s="73">
        <f t="shared" si="1"/>
        <v>42290</v>
      </c>
      <c r="C15891" s="74">
        <f>IF(NewCustomer="Yes", IF(COUNTIF($I$2:$I$11,B15891)&gt;0,0,WEEKDAY(B15891,2)),IF(COUNTIF($I$2:$I$21,B15891)&gt;0,0,WEEKDAY(B15891,2)))</f>
        <v>2</v>
      </c>
      <c r="D15891" s="74">
        <f t="shared" si="2"/>
        <v>13</v>
      </c>
      <c r="E15891" s="12">
        <f>IFERROR(VLOOKUP(A15891,'IDAR Meter Data'!$A:$B,2,1),"")</f>
        <v>264</v>
      </c>
      <c r="F15891" s="75">
        <f>IF(CECCZ="CZ03",'Outside Temp'!B15891,IF(CECCZ="CZ04",'Outside Temp'!B15892,IF(CECCZ="CZ12",'Outside Temp'!B15893, IF(CECCZ="CZ13",'Outside Temp'!B15894))))</f>
        <v>78.8</v>
      </c>
      <c r="G15891" s="12">
        <f t="shared" si="3"/>
        <v>4</v>
      </c>
    </row>
    <row r="15892" ht="15.75" customHeight="1">
      <c r="A15892" s="13">
        <v>42290.5625</v>
      </c>
      <c r="B15892" s="73">
        <f t="shared" si="1"/>
        <v>42290</v>
      </c>
      <c r="C15892" s="74">
        <f>IF(NewCustomer="Yes", IF(COUNTIF($I$2:$I$11,B15892)&gt;0,0,WEEKDAY(B15892,2)),IF(COUNTIF($I$2:$I$21,B15892)&gt;0,0,WEEKDAY(B15892,2)))</f>
        <v>2</v>
      </c>
      <c r="D15892" s="74">
        <f t="shared" si="2"/>
        <v>13</v>
      </c>
      <c r="E15892" s="12">
        <f>IFERROR(VLOOKUP(A15892,'IDAR Meter Data'!$A:$B,2,1),"")</f>
        <v>246</v>
      </c>
      <c r="F15892" s="75">
        <f>IF(CECCZ="CZ03",'Outside Temp'!B15892,IF(CECCZ="CZ04",'Outside Temp'!B15893,IF(CECCZ="CZ12",'Outside Temp'!B15894, IF(CECCZ="CZ13",'Outside Temp'!B15895))))</f>
        <v>81.8</v>
      </c>
      <c r="G15892" s="12">
        <f t="shared" si="3"/>
        <v>5</v>
      </c>
    </row>
    <row r="15893" ht="15.75" customHeight="1">
      <c r="A15893" s="13">
        <v>42290.572916666664</v>
      </c>
      <c r="B15893" s="73">
        <f t="shared" si="1"/>
        <v>42290</v>
      </c>
      <c r="C15893" s="74">
        <f>IF(NewCustomer="Yes", IF(COUNTIF($I$2:$I$11,B15893)&gt;0,0,WEEKDAY(B15893,2)),IF(COUNTIF($I$2:$I$21,B15893)&gt;0,0,WEEKDAY(B15893,2)))</f>
        <v>2</v>
      </c>
      <c r="D15893" s="74">
        <f t="shared" si="2"/>
        <v>13</v>
      </c>
      <c r="E15893" s="12">
        <f>IFERROR(VLOOKUP(A15893,'IDAR Meter Data'!$A:$B,2,1),"")</f>
        <v>256</v>
      </c>
      <c r="F15893" s="75">
        <f>IF(CECCZ="CZ03",'Outside Temp'!B15893,IF(CECCZ="CZ04",'Outside Temp'!B15894,IF(CECCZ="CZ12",'Outside Temp'!B15895, IF(CECCZ="CZ13",'Outside Temp'!B15896))))</f>
        <v>84.8</v>
      </c>
      <c r="G15893" s="12">
        <f t="shared" si="3"/>
        <v>5</v>
      </c>
    </row>
    <row r="15894" ht="15.75" customHeight="1">
      <c r="A15894" s="13">
        <v>42290.583333333336</v>
      </c>
      <c r="B15894" s="73">
        <f t="shared" si="1"/>
        <v>42290</v>
      </c>
      <c r="C15894" s="74">
        <f>IF(NewCustomer="Yes", IF(COUNTIF($I$2:$I$11,B15894)&gt;0,0,WEEKDAY(B15894,2)),IF(COUNTIF($I$2:$I$21,B15894)&gt;0,0,WEEKDAY(B15894,2)))</f>
        <v>2</v>
      </c>
      <c r="D15894" s="74">
        <f t="shared" si="2"/>
        <v>14</v>
      </c>
      <c r="E15894" s="12">
        <f>IFERROR(VLOOKUP(A15894,'IDAR Meter Data'!$A:$B,2,1),"")</f>
        <v>254</v>
      </c>
      <c r="F15894" s="75">
        <f>IF(CECCZ="CZ03",'Outside Temp'!B15894,IF(CECCZ="CZ04",'Outside Temp'!B15895,IF(CECCZ="CZ12",'Outside Temp'!B15896, IF(CECCZ="CZ13",'Outside Temp'!B15897))))</f>
        <v>86.86666667</v>
      </c>
      <c r="G15894" s="12">
        <f t="shared" si="3"/>
        <v>6</v>
      </c>
    </row>
    <row r="15895" ht="15.75" customHeight="1">
      <c r="A15895" s="13">
        <v>42290.59375</v>
      </c>
      <c r="B15895" s="73">
        <f t="shared" si="1"/>
        <v>42290</v>
      </c>
      <c r="C15895" s="74">
        <f>IF(NewCustomer="Yes", IF(COUNTIF($I$2:$I$11,B15895)&gt;0,0,WEEKDAY(B15895,2)),IF(COUNTIF($I$2:$I$21,B15895)&gt;0,0,WEEKDAY(B15895,2)))</f>
        <v>2</v>
      </c>
      <c r="D15895" s="74">
        <f t="shared" si="2"/>
        <v>14</v>
      </c>
      <c r="E15895" s="12">
        <f>IFERROR(VLOOKUP(A15895,'IDAR Meter Data'!$A:$B,2,1),"")</f>
        <v>265</v>
      </c>
      <c r="F15895" s="75">
        <f>IF(CECCZ="CZ03",'Outside Temp'!B15895,IF(CECCZ="CZ04",'Outside Temp'!B15896,IF(CECCZ="CZ12",'Outside Temp'!B15897, IF(CECCZ="CZ13",'Outside Temp'!B15898))))</f>
        <v>86.36666667</v>
      </c>
      <c r="G15895" s="12">
        <f t="shared" si="3"/>
        <v>6</v>
      </c>
    </row>
    <row r="15896" ht="15.75" customHeight="1">
      <c r="A15896" s="13">
        <v>42290.604166666664</v>
      </c>
      <c r="B15896" s="73">
        <f t="shared" si="1"/>
        <v>42290</v>
      </c>
      <c r="C15896" s="74">
        <f>IF(NewCustomer="Yes", IF(COUNTIF($I$2:$I$11,B15896)&gt;0,0,WEEKDAY(B15896,2)),IF(COUNTIF($I$2:$I$21,B15896)&gt;0,0,WEEKDAY(B15896,2)))</f>
        <v>2</v>
      </c>
      <c r="D15896" s="74">
        <f t="shared" si="2"/>
        <v>14</v>
      </c>
      <c r="E15896" s="12">
        <f>IFERROR(VLOOKUP(A15896,'IDAR Meter Data'!$A:$B,2,1),"")</f>
        <v>254</v>
      </c>
      <c r="F15896" s="75">
        <f>IF(CECCZ="CZ03",'Outside Temp'!B15896,IF(CECCZ="CZ04",'Outside Temp'!B15897,IF(CECCZ="CZ12",'Outside Temp'!B15898, IF(CECCZ="CZ13",'Outside Temp'!B15899))))</f>
        <v>85.86666667</v>
      </c>
      <c r="G15896" s="12">
        <f t="shared" si="3"/>
        <v>6</v>
      </c>
    </row>
    <row r="15897" ht="15.75" customHeight="1">
      <c r="A15897" s="13">
        <v>42290.614583333336</v>
      </c>
      <c r="B15897" s="73">
        <f t="shared" si="1"/>
        <v>42290</v>
      </c>
      <c r="C15897" s="74">
        <f>IF(NewCustomer="Yes", IF(COUNTIF($I$2:$I$11,B15897)&gt;0,0,WEEKDAY(B15897,2)),IF(COUNTIF($I$2:$I$21,B15897)&gt;0,0,WEEKDAY(B15897,2)))</f>
        <v>2</v>
      </c>
      <c r="D15897" s="74">
        <f t="shared" si="2"/>
        <v>14</v>
      </c>
      <c r="E15897" s="12">
        <f>IFERROR(VLOOKUP(A15897,'IDAR Meter Data'!$A:$B,2,1),"")</f>
        <v>250</v>
      </c>
      <c r="F15897" s="75">
        <f>IF(CECCZ="CZ03",'Outside Temp'!B15897,IF(CECCZ="CZ04",'Outside Temp'!B15898,IF(CECCZ="CZ12",'Outside Temp'!B15899, IF(CECCZ="CZ13",'Outside Temp'!B15900))))</f>
        <v>85.36666667</v>
      </c>
      <c r="G15897" s="12">
        <f t="shared" si="3"/>
        <v>6</v>
      </c>
    </row>
    <row r="15898" ht="15.75" customHeight="1">
      <c r="A15898" s="13">
        <v>42290.625</v>
      </c>
      <c r="B15898" s="73">
        <f t="shared" si="1"/>
        <v>42290</v>
      </c>
      <c r="C15898" s="74">
        <f>IF(NewCustomer="Yes", IF(COUNTIF($I$2:$I$11,B15898)&gt;0,0,WEEKDAY(B15898,2)),IF(COUNTIF($I$2:$I$21,B15898)&gt;0,0,WEEKDAY(B15898,2)))</f>
        <v>2</v>
      </c>
      <c r="D15898" s="74">
        <f t="shared" si="2"/>
        <v>15</v>
      </c>
      <c r="E15898" s="12">
        <f>IFERROR(VLOOKUP(A15898,'IDAR Meter Data'!$A:$B,2,1),"")</f>
        <v>260</v>
      </c>
      <c r="F15898" s="75">
        <f>IF(CECCZ="CZ03",'Outside Temp'!B15898,IF(CECCZ="CZ04",'Outside Temp'!B15899,IF(CECCZ="CZ12",'Outside Temp'!B15900, IF(CECCZ="CZ13",'Outside Temp'!B15901))))</f>
        <v>84.66666667</v>
      </c>
      <c r="G15898" s="12">
        <f t="shared" si="3"/>
        <v>5</v>
      </c>
    </row>
    <row r="15899" ht="15.75" customHeight="1">
      <c r="A15899" s="13">
        <v>42290.635416666664</v>
      </c>
      <c r="B15899" s="73">
        <f t="shared" si="1"/>
        <v>42290</v>
      </c>
      <c r="C15899" s="74">
        <f>IF(NewCustomer="Yes", IF(COUNTIF($I$2:$I$11,B15899)&gt;0,0,WEEKDAY(B15899,2)),IF(COUNTIF($I$2:$I$21,B15899)&gt;0,0,WEEKDAY(B15899,2)))</f>
        <v>2</v>
      </c>
      <c r="D15899" s="74">
        <f t="shared" si="2"/>
        <v>15</v>
      </c>
      <c r="E15899" s="12">
        <f>IFERROR(VLOOKUP(A15899,'IDAR Meter Data'!$A:$B,2,1),"")</f>
        <v>257</v>
      </c>
      <c r="F15899" s="75">
        <f>IF(CECCZ="CZ03",'Outside Temp'!B15899,IF(CECCZ="CZ04",'Outside Temp'!B15900,IF(CECCZ="CZ12",'Outside Temp'!B15901, IF(CECCZ="CZ13",'Outside Temp'!B15902))))</f>
        <v>83.41666667</v>
      </c>
      <c r="G15899" s="12">
        <f t="shared" si="3"/>
        <v>5</v>
      </c>
    </row>
    <row r="15900" ht="15.75" customHeight="1">
      <c r="A15900" s="13">
        <v>42290.645833333336</v>
      </c>
      <c r="B15900" s="73">
        <f t="shared" si="1"/>
        <v>42290</v>
      </c>
      <c r="C15900" s="74">
        <f>IF(NewCustomer="Yes", IF(COUNTIF($I$2:$I$11,B15900)&gt;0,0,WEEKDAY(B15900,2)),IF(COUNTIF($I$2:$I$21,B15900)&gt;0,0,WEEKDAY(B15900,2)))</f>
        <v>2</v>
      </c>
      <c r="D15900" s="74">
        <f t="shared" si="2"/>
        <v>15</v>
      </c>
      <c r="E15900" s="12">
        <f>IFERROR(VLOOKUP(A15900,'IDAR Meter Data'!$A:$B,2,1),"")</f>
        <v>253</v>
      </c>
      <c r="F15900" s="75">
        <f>IF(CECCZ="CZ03",'Outside Temp'!B15900,IF(CECCZ="CZ04",'Outside Temp'!B15901,IF(CECCZ="CZ12",'Outside Temp'!B15902, IF(CECCZ="CZ13",'Outside Temp'!B15903))))</f>
        <v>82.16666667</v>
      </c>
      <c r="G15900" s="12">
        <f t="shared" si="3"/>
        <v>5</v>
      </c>
    </row>
    <row r="15901" ht="15.75" customHeight="1">
      <c r="A15901" s="13">
        <v>42290.65625</v>
      </c>
      <c r="B15901" s="73">
        <f t="shared" si="1"/>
        <v>42290</v>
      </c>
      <c r="C15901" s="74">
        <f>IF(NewCustomer="Yes", IF(COUNTIF($I$2:$I$11,B15901)&gt;0,0,WEEKDAY(B15901,2)),IF(COUNTIF($I$2:$I$21,B15901)&gt;0,0,WEEKDAY(B15901,2)))</f>
        <v>2</v>
      </c>
      <c r="D15901" s="74">
        <f t="shared" si="2"/>
        <v>15</v>
      </c>
      <c r="E15901" s="12">
        <f>IFERROR(VLOOKUP(A15901,'IDAR Meter Data'!$A:$B,2,1),"")</f>
        <v>240</v>
      </c>
      <c r="F15901" s="75">
        <f>IF(CECCZ="CZ03",'Outside Temp'!B15901,IF(CECCZ="CZ04",'Outside Temp'!B15902,IF(CECCZ="CZ12",'Outside Temp'!B15903, IF(CECCZ="CZ13",'Outside Temp'!B15904))))</f>
        <v>80.91666667</v>
      </c>
      <c r="G15901" s="12">
        <f t="shared" si="3"/>
        <v>5</v>
      </c>
    </row>
    <row r="15902" ht="15.75" customHeight="1">
      <c r="A15902" s="13">
        <v>42290.666666666664</v>
      </c>
      <c r="B15902" s="73">
        <f t="shared" si="1"/>
        <v>42290</v>
      </c>
      <c r="C15902" s="74">
        <f>IF(NewCustomer="Yes", IF(COUNTIF($I$2:$I$11,B15902)&gt;0,0,WEEKDAY(B15902,2)),IF(COUNTIF($I$2:$I$21,B15902)&gt;0,0,WEEKDAY(B15902,2)))</f>
        <v>2</v>
      </c>
      <c r="D15902" s="74">
        <f t="shared" si="2"/>
        <v>16</v>
      </c>
      <c r="E15902" s="12">
        <f>IFERROR(VLOOKUP(A15902,'IDAR Meter Data'!$A:$B,2,1),"")</f>
        <v>247</v>
      </c>
      <c r="F15902" s="75">
        <f>IF(CECCZ="CZ03",'Outside Temp'!B15902,IF(CECCZ="CZ04",'Outside Temp'!B15903,IF(CECCZ="CZ12",'Outside Temp'!B15904, IF(CECCZ="CZ13",'Outside Temp'!B15905))))</f>
        <v>79.6</v>
      </c>
      <c r="G15902" s="12">
        <f t="shared" si="3"/>
        <v>4</v>
      </c>
    </row>
    <row r="15903" ht="15.75" customHeight="1">
      <c r="A15903" s="13">
        <v>42290.677083333336</v>
      </c>
      <c r="B15903" s="73">
        <f t="shared" si="1"/>
        <v>42290</v>
      </c>
      <c r="C15903" s="74">
        <f>IF(NewCustomer="Yes", IF(COUNTIF($I$2:$I$11,B15903)&gt;0,0,WEEKDAY(B15903,2)),IF(COUNTIF($I$2:$I$21,B15903)&gt;0,0,WEEKDAY(B15903,2)))</f>
        <v>2</v>
      </c>
      <c r="D15903" s="74">
        <f t="shared" si="2"/>
        <v>16</v>
      </c>
      <c r="E15903" s="12">
        <f>IFERROR(VLOOKUP(A15903,'IDAR Meter Data'!$A:$B,2,1),"")</f>
        <v>247</v>
      </c>
      <c r="F15903" s="75">
        <f>IF(CECCZ="CZ03",'Outside Temp'!B15903,IF(CECCZ="CZ04",'Outside Temp'!B15904,IF(CECCZ="CZ12",'Outside Temp'!B15905, IF(CECCZ="CZ13",'Outside Temp'!B15906))))</f>
        <v>78.1</v>
      </c>
      <c r="G15903" s="12">
        <f t="shared" si="3"/>
        <v>4</v>
      </c>
    </row>
    <row r="15904" ht="15.75" customHeight="1">
      <c r="A15904" s="13">
        <v>42290.6875</v>
      </c>
      <c r="B15904" s="73">
        <f t="shared" si="1"/>
        <v>42290</v>
      </c>
      <c r="C15904" s="74">
        <f>IF(NewCustomer="Yes", IF(COUNTIF($I$2:$I$11,B15904)&gt;0,0,WEEKDAY(B15904,2)),IF(COUNTIF($I$2:$I$21,B15904)&gt;0,0,WEEKDAY(B15904,2)))</f>
        <v>2</v>
      </c>
      <c r="D15904" s="74">
        <f t="shared" si="2"/>
        <v>16</v>
      </c>
      <c r="E15904" s="12">
        <f>IFERROR(VLOOKUP(A15904,'IDAR Meter Data'!$A:$B,2,1),"")</f>
        <v>251</v>
      </c>
      <c r="F15904" s="75">
        <f>IF(CECCZ="CZ03",'Outside Temp'!B15904,IF(CECCZ="CZ04",'Outside Temp'!B15905,IF(CECCZ="CZ12",'Outside Temp'!B15906, IF(CECCZ="CZ13",'Outside Temp'!B15907))))</f>
        <v>76.6</v>
      </c>
      <c r="G15904" s="12">
        <f t="shared" si="3"/>
        <v>4</v>
      </c>
    </row>
    <row r="15905" ht="15.75" customHeight="1">
      <c r="A15905" s="13">
        <v>42290.697916666664</v>
      </c>
      <c r="B15905" s="73">
        <f t="shared" si="1"/>
        <v>42290</v>
      </c>
      <c r="C15905" s="74">
        <f>IF(NewCustomer="Yes", IF(COUNTIF($I$2:$I$11,B15905)&gt;0,0,WEEKDAY(B15905,2)),IF(COUNTIF($I$2:$I$21,B15905)&gt;0,0,WEEKDAY(B15905,2)))</f>
        <v>2</v>
      </c>
      <c r="D15905" s="74">
        <f t="shared" si="2"/>
        <v>16</v>
      </c>
      <c r="E15905" s="12">
        <f>IFERROR(VLOOKUP(A15905,'IDAR Meter Data'!$A:$B,2,1),"")</f>
        <v>239</v>
      </c>
      <c r="F15905" s="75">
        <f>IF(CECCZ="CZ03",'Outside Temp'!B15905,IF(CECCZ="CZ04",'Outside Temp'!B15906,IF(CECCZ="CZ12",'Outside Temp'!B15907, IF(CECCZ="CZ13",'Outside Temp'!B15908))))</f>
        <v>75.1</v>
      </c>
      <c r="G15905" s="12">
        <f t="shared" si="3"/>
        <v>4</v>
      </c>
    </row>
    <row r="15906" ht="15.75" customHeight="1">
      <c r="A15906" s="13">
        <v>42290.708333333336</v>
      </c>
      <c r="B15906" s="73">
        <f t="shared" si="1"/>
        <v>42290</v>
      </c>
      <c r="C15906" s="74">
        <f>IF(NewCustomer="Yes", IF(COUNTIF($I$2:$I$11,B15906)&gt;0,0,WEEKDAY(B15906,2)),IF(COUNTIF($I$2:$I$21,B15906)&gt;0,0,WEEKDAY(B15906,2)))</f>
        <v>2</v>
      </c>
      <c r="D15906" s="74">
        <f t="shared" si="2"/>
        <v>17</v>
      </c>
      <c r="E15906" s="12">
        <f>IFERROR(VLOOKUP(A15906,'IDAR Meter Data'!$A:$B,2,1),"")</f>
        <v>246</v>
      </c>
      <c r="F15906" s="75">
        <f>IF(CECCZ="CZ03",'Outside Temp'!B15906,IF(CECCZ="CZ04",'Outside Temp'!B15907,IF(CECCZ="CZ12",'Outside Temp'!B15908, IF(CECCZ="CZ13",'Outside Temp'!B15909))))</f>
        <v>73.8</v>
      </c>
      <c r="G15906" s="12">
        <f t="shared" si="3"/>
        <v>3</v>
      </c>
    </row>
    <row r="15907" ht="15.75" customHeight="1">
      <c r="A15907" s="13">
        <v>42290.71875</v>
      </c>
      <c r="B15907" s="73">
        <f t="shared" si="1"/>
        <v>42290</v>
      </c>
      <c r="C15907" s="74">
        <f>IF(NewCustomer="Yes", IF(COUNTIF($I$2:$I$11,B15907)&gt;0,0,WEEKDAY(B15907,2)),IF(COUNTIF($I$2:$I$21,B15907)&gt;0,0,WEEKDAY(B15907,2)))</f>
        <v>2</v>
      </c>
      <c r="D15907" s="74">
        <f t="shared" si="2"/>
        <v>17</v>
      </c>
      <c r="E15907" s="12">
        <f>IFERROR(VLOOKUP(A15907,'IDAR Meter Data'!$A:$B,2,1),"")</f>
        <v>243</v>
      </c>
      <c r="F15907" s="75">
        <f>IF(CECCZ="CZ03",'Outside Temp'!B15907,IF(CECCZ="CZ04",'Outside Temp'!B15908,IF(CECCZ="CZ12",'Outside Temp'!B15909, IF(CECCZ="CZ13",'Outside Temp'!B15910))))</f>
        <v>73.05</v>
      </c>
      <c r="G15907" s="12">
        <f t="shared" si="3"/>
        <v>3</v>
      </c>
    </row>
    <row r="15908" ht="15.75" customHeight="1">
      <c r="A15908" s="13">
        <v>42290.729166666664</v>
      </c>
      <c r="B15908" s="73">
        <f t="shared" si="1"/>
        <v>42290</v>
      </c>
      <c r="C15908" s="74">
        <f>IF(NewCustomer="Yes", IF(COUNTIF($I$2:$I$11,B15908)&gt;0,0,WEEKDAY(B15908,2)),IF(COUNTIF($I$2:$I$21,B15908)&gt;0,0,WEEKDAY(B15908,2)))</f>
        <v>2</v>
      </c>
      <c r="D15908" s="74">
        <f t="shared" si="2"/>
        <v>17</v>
      </c>
      <c r="E15908" s="12">
        <f>IFERROR(VLOOKUP(A15908,'IDAR Meter Data'!$A:$B,2,1),"")</f>
        <v>246</v>
      </c>
      <c r="F15908" s="75">
        <f>IF(CECCZ="CZ03",'Outside Temp'!B15908,IF(CECCZ="CZ04",'Outside Temp'!B15909,IF(CECCZ="CZ12",'Outside Temp'!B15910, IF(CECCZ="CZ13",'Outside Temp'!B15911))))</f>
        <v>72.3</v>
      </c>
      <c r="G15908" s="12">
        <f t="shared" si="3"/>
        <v>3</v>
      </c>
    </row>
    <row r="15909" ht="15.75" customHeight="1">
      <c r="A15909" s="13">
        <v>42290.739583333336</v>
      </c>
      <c r="B15909" s="73">
        <f t="shared" si="1"/>
        <v>42290</v>
      </c>
      <c r="C15909" s="74">
        <f>IF(NewCustomer="Yes", IF(COUNTIF($I$2:$I$11,B15909)&gt;0,0,WEEKDAY(B15909,2)),IF(COUNTIF($I$2:$I$21,B15909)&gt;0,0,WEEKDAY(B15909,2)))</f>
        <v>2</v>
      </c>
      <c r="D15909" s="74">
        <f t="shared" si="2"/>
        <v>17</v>
      </c>
      <c r="E15909" s="12">
        <f>IFERROR(VLOOKUP(A15909,'IDAR Meter Data'!$A:$B,2,1),"")</f>
        <v>244</v>
      </c>
      <c r="F15909" s="75">
        <f>IF(CECCZ="CZ03",'Outside Temp'!B15909,IF(CECCZ="CZ04",'Outside Temp'!B15910,IF(CECCZ="CZ12",'Outside Temp'!B15911, IF(CECCZ="CZ13",'Outside Temp'!B15912))))</f>
        <v>71.55</v>
      </c>
      <c r="G15909" s="12">
        <f t="shared" si="3"/>
        <v>3</v>
      </c>
    </row>
    <row r="15910" ht="15.75" customHeight="1">
      <c r="A15910" s="13">
        <v>42290.75</v>
      </c>
      <c r="B15910" s="73">
        <f t="shared" si="1"/>
        <v>42290</v>
      </c>
      <c r="C15910" s="74">
        <f>IF(NewCustomer="Yes", IF(COUNTIF($I$2:$I$11,B15910)&gt;0,0,WEEKDAY(B15910,2)),IF(COUNTIF($I$2:$I$21,B15910)&gt;0,0,WEEKDAY(B15910,2)))</f>
        <v>2</v>
      </c>
      <c r="D15910" s="74">
        <f t="shared" si="2"/>
        <v>18</v>
      </c>
      <c r="E15910" s="12">
        <f>IFERROR(VLOOKUP(A15910,'IDAR Meter Data'!$A:$B,2,1),"")</f>
        <v>229</v>
      </c>
      <c r="F15910" s="75">
        <f>IF(CECCZ="CZ03",'Outside Temp'!B15910,IF(CECCZ="CZ04",'Outside Temp'!B15911,IF(CECCZ="CZ12",'Outside Temp'!B15912, IF(CECCZ="CZ13",'Outside Temp'!B15913))))</f>
        <v>70.93333333</v>
      </c>
      <c r="G15910" s="12">
        <f t="shared" si="3"/>
        <v>3</v>
      </c>
    </row>
    <row r="15911" ht="15.75" customHeight="1">
      <c r="A15911" s="13">
        <v>42290.760416666664</v>
      </c>
      <c r="B15911" s="73">
        <f t="shared" si="1"/>
        <v>42290</v>
      </c>
      <c r="C15911" s="74">
        <f>IF(NewCustomer="Yes", IF(COUNTIF($I$2:$I$11,B15911)&gt;0,0,WEEKDAY(B15911,2)),IF(COUNTIF($I$2:$I$21,B15911)&gt;0,0,WEEKDAY(B15911,2)))</f>
        <v>2</v>
      </c>
      <c r="D15911" s="74">
        <f t="shared" si="2"/>
        <v>18</v>
      </c>
      <c r="E15911" s="12">
        <f>IFERROR(VLOOKUP(A15911,'IDAR Meter Data'!$A:$B,2,1),"")</f>
        <v>229</v>
      </c>
      <c r="F15911" s="75">
        <f>IF(CECCZ="CZ03",'Outside Temp'!B15911,IF(CECCZ="CZ04",'Outside Temp'!B15912,IF(CECCZ="CZ12",'Outside Temp'!B15913, IF(CECCZ="CZ13",'Outside Temp'!B15914))))</f>
        <v>70.68333333</v>
      </c>
      <c r="G15911" s="12">
        <f t="shared" si="3"/>
        <v>3</v>
      </c>
    </row>
    <row r="15912" ht="15.75" customHeight="1">
      <c r="A15912" s="13">
        <v>42290.770833333336</v>
      </c>
      <c r="B15912" s="73">
        <f t="shared" si="1"/>
        <v>42290</v>
      </c>
      <c r="C15912" s="74">
        <f>IF(NewCustomer="Yes", IF(COUNTIF($I$2:$I$11,B15912)&gt;0,0,WEEKDAY(B15912,2)),IF(COUNTIF($I$2:$I$21,B15912)&gt;0,0,WEEKDAY(B15912,2)))</f>
        <v>2</v>
      </c>
      <c r="D15912" s="74">
        <f t="shared" si="2"/>
        <v>18</v>
      </c>
      <c r="E15912" s="12">
        <f>IFERROR(VLOOKUP(A15912,'IDAR Meter Data'!$A:$B,2,1),"")</f>
        <v>226</v>
      </c>
      <c r="F15912" s="75">
        <f>IF(CECCZ="CZ03",'Outside Temp'!B15912,IF(CECCZ="CZ04",'Outside Temp'!B15913,IF(CECCZ="CZ12",'Outside Temp'!B15914, IF(CECCZ="CZ13",'Outside Temp'!B15915))))</f>
        <v>70.43333333</v>
      </c>
      <c r="G15912" s="12">
        <f t="shared" si="3"/>
        <v>3</v>
      </c>
    </row>
    <row r="15913" ht="15.75" customHeight="1">
      <c r="A15913" s="13">
        <v>42290.78125</v>
      </c>
      <c r="B15913" s="73">
        <f t="shared" si="1"/>
        <v>42290</v>
      </c>
      <c r="C15913" s="74">
        <f>IF(NewCustomer="Yes", IF(COUNTIF($I$2:$I$11,B15913)&gt;0,0,WEEKDAY(B15913,2)),IF(COUNTIF($I$2:$I$21,B15913)&gt;0,0,WEEKDAY(B15913,2)))</f>
        <v>2</v>
      </c>
      <c r="D15913" s="74">
        <f t="shared" si="2"/>
        <v>18</v>
      </c>
      <c r="E15913" s="12">
        <f>IFERROR(VLOOKUP(A15913,'IDAR Meter Data'!$A:$B,2,1),"")</f>
        <v>216</v>
      </c>
      <c r="F15913" s="75">
        <f>IF(CECCZ="CZ03",'Outside Temp'!B15913,IF(CECCZ="CZ04",'Outside Temp'!B15914,IF(CECCZ="CZ12",'Outside Temp'!B15915, IF(CECCZ="CZ13",'Outside Temp'!B15916))))</f>
        <v>70.18333333</v>
      </c>
      <c r="G15913" s="12">
        <f t="shared" si="3"/>
        <v>3</v>
      </c>
    </row>
    <row r="15914" ht="15.75" customHeight="1">
      <c r="A15914" s="13">
        <v>42290.791666666664</v>
      </c>
      <c r="B15914" s="73">
        <f t="shared" si="1"/>
        <v>42290</v>
      </c>
      <c r="C15914" s="74">
        <f>IF(NewCustomer="Yes", IF(COUNTIF($I$2:$I$11,B15914)&gt;0,0,WEEKDAY(B15914,2)),IF(COUNTIF($I$2:$I$21,B15914)&gt;0,0,WEEKDAY(B15914,2)))</f>
        <v>2</v>
      </c>
      <c r="D15914" s="74">
        <f t="shared" si="2"/>
        <v>19</v>
      </c>
      <c r="E15914" s="12">
        <f>IFERROR(VLOOKUP(A15914,'IDAR Meter Data'!$A:$B,2,1),"")</f>
        <v>217</v>
      </c>
      <c r="F15914" s="75">
        <f>IF(CECCZ="CZ03",'Outside Temp'!B15914,IF(CECCZ="CZ04",'Outside Temp'!B15915,IF(CECCZ="CZ12",'Outside Temp'!B15916, IF(CECCZ="CZ13",'Outside Temp'!B15917))))</f>
        <v>69.86666667</v>
      </c>
      <c r="G15914" s="12">
        <f t="shared" si="3"/>
        <v>2</v>
      </c>
    </row>
    <row r="15915" ht="15.75" customHeight="1">
      <c r="A15915" s="13">
        <v>42290.802083333336</v>
      </c>
      <c r="B15915" s="73">
        <f t="shared" si="1"/>
        <v>42290</v>
      </c>
      <c r="C15915" s="74">
        <f>IF(NewCustomer="Yes", IF(COUNTIF($I$2:$I$11,B15915)&gt;0,0,WEEKDAY(B15915,2)),IF(COUNTIF($I$2:$I$21,B15915)&gt;0,0,WEEKDAY(B15915,2)))</f>
        <v>2</v>
      </c>
      <c r="D15915" s="74">
        <f t="shared" si="2"/>
        <v>19</v>
      </c>
      <c r="E15915" s="12">
        <f>IFERROR(VLOOKUP(A15915,'IDAR Meter Data'!$A:$B,2,1),"")</f>
        <v>130</v>
      </c>
      <c r="F15915" s="75">
        <f>IF(CECCZ="CZ03",'Outside Temp'!B15915,IF(CECCZ="CZ04",'Outside Temp'!B15916,IF(CECCZ="CZ12",'Outside Temp'!B15917, IF(CECCZ="CZ13",'Outside Temp'!B15918))))</f>
        <v>69.36666667</v>
      </c>
      <c r="G15915" s="12">
        <f t="shared" si="3"/>
        <v>2</v>
      </c>
    </row>
    <row r="15916" ht="15.75" customHeight="1">
      <c r="A15916" s="13">
        <v>42290.8125</v>
      </c>
      <c r="B15916" s="73">
        <f t="shared" si="1"/>
        <v>42290</v>
      </c>
      <c r="C15916" s="74">
        <f>IF(NewCustomer="Yes", IF(COUNTIF($I$2:$I$11,B15916)&gt;0,0,WEEKDAY(B15916,2)),IF(COUNTIF($I$2:$I$21,B15916)&gt;0,0,WEEKDAY(B15916,2)))</f>
        <v>2</v>
      </c>
      <c r="D15916" s="74">
        <f t="shared" si="2"/>
        <v>19</v>
      </c>
      <c r="E15916" s="12">
        <f>IFERROR(VLOOKUP(A15916,'IDAR Meter Data'!$A:$B,2,1),"")</f>
        <v>126</v>
      </c>
      <c r="F15916" s="75">
        <f>IF(CECCZ="CZ03",'Outside Temp'!B15916,IF(CECCZ="CZ04",'Outside Temp'!B15917,IF(CECCZ="CZ12",'Outside Temp'!B15918, IF(CECCZ="CZ13",'Outside Temp'!B15919))))</f>
        <v>68.86666667</v>
      </c>
      <c r="G15916" s="12">
        <f t="shared" si="3"/>
        <v>2</v>
      </c>
    </row>
    <row r="15917" ht="15.75" customHeight="1">
      <c r="A15917" s="13">
        <v>42290.822916666664</v>
      </c>
      <c r="B15917" s="73">
        <f t="shared" si="1"/>
        <v>42290</v>
      </c>
      <c r="C15917" s="74">
        <f>IF(NewCustomer="Yes", IF(COUNTIF($I$2:$I$11,B15917)&gt;0,0,WEEKDAY(B15917,2)),IF(COUNTIF($I$2:$I$21,B15917)&gt;0,0,WEEKDAY(B15917,2)))</f>
        <v>2</v>
      </c>
      <c r="D15917" s="74">
        <f t="shared" si="2"/>
        <v>19</v>
      </c>
      <c r="E15917" s="12">
        <f>IFERROR(VLOOKUP(A15917,'IDAR Meter Data'!$A:$B,2,1),"")</f>
        <v>118</v>
      </c>
      <c r="F15917" s="75">
        <f>IF(CECCZ="CZ03",'Outside Temp'!B15917,IF(CECCZ="CZ04",'Outside Temp'!B15918,IF(CECCZ="CZ12",'Outside Temp'!B15919, IF(CECCZ="CZ13",'Outside Temp'!B15920))))</f>
        <v>68.36666667</v>
      </c>
      <c r="G15917" s="12">
        <f t="shared" si="3"/>
        <v>2</v>
      </c>
    </row>
    <row r="15918" ht="15.75" customHeight="1">
      <c r="A15918" s="13">
        <v>42290.833333333336</v>
      </c>
      <c r="B15918" s="73">
        <f t="shared" si="1"/>
        <v>42290</v>
      </c>
      <c r="C15918" s="74">
        <f>IF(NewCustomer="Yes", IF(COUNTIF($I$2:$I$11,B15918)&gt;0,0,WEEKDAY(B15918,2)),IF(COUNTIF($I$2:$I$21,B15918)&gt;0,0,WEEKDAY(B15918,2)))</f>
        <v>2</v>
      </c>
      <c r="D15918" s="74">
        <f t="shared" si="2"/>
        <v>20</v>
      </c>
      <c r="E15918" s="12">
        <f>IFERROR(VLOOKUP(A15918,'IDAR Meter Data'!$A:$B,2,1),"")</f>
        <v>123</v>
      </c>
      <c r="F15918" s="75">
        <f>IF(CECCZ="CZ03",'Outside Temp'!B15918,IF(CECCZ="CZ04",'Outside Temp'!B15919,IF(CECCZ="CZ12",'Outside Temp'!B15920, IF(CECCZ="CZ13",'Outside Temp'!B15921))))</f>
        <v>68</v>
      </c>
      <c r="G15918" s="12">
        <f t="shared" si="3"/>
        <v>2</v>
      </c>
    </row>
    <row r="15919" ht="15.75" customHeight="1">
      <c r="A15919" s="13">
        <v>42290.84375</v>
      </c>
      <c r="B15919" s="73">
        <f t="shared" si="1"/>
        <v>42290</v>
      </c>
      <c r="C15919" s="74">
        <f>IF(NewCustomer="Yes", IF(COUNTIF($I$2:$I$11,B15919)&gt;0,0,WEEKDAY(B15919,2)),IF(COUNTIF($I$2:$I$21,B15919)&gt;0,0,WEEKDAY(B15919,2)))</f>
        <v>2</v>
      </c>
      <c r="D15919" s="74">
        <f t="shared" si="2"/>
        <v>20</v>
      </c>
      <c r="E15919" s="12">
        <f>IFERROR(VLOOKUP(A15919,'IDAR Meter Data'!$A:$B,2,1),"")</f>
        <v>122</v>
      </c>
      <c r="F15919" s="75">
        <f>IF(CECCZ="CZ03",'Outside Temp'!B15919,IF(CECCZ="CZ04",'Outside Temp'!B15920,IF(CECCZ="CZ12",'Outside Temp'!B15921, IF(CECCZ="CZ13",'Outside Temp'!B15922))))</f>
        <v>68</v>
      </c>
      <c r="G15919" s="12">
        <f t="shared" si="3"/>
        <v>2</v>
      </c>
    </row>
    <row r="15920" ht="15.75" customHeight="1">
      <c r="A15920" s="13">
        <v>42290.854166666664</v>
      </c>
      <c r="B15920" s="73">
        <f t="shared" si="1"/>
        <v>42290</v>
      </c>
      <c r="C15920" s="74">
        <f>IF(NewCustomer="Yes", IF(COUNTIF($I$2:$I$11,B15920)&gt;0,0,WEEKDAY(B15920,2)),IF(COUNTIF($I$2:$I$21,B15920)&gt;0,0,WEEKDAY(B15920,2)))</f>
        <v>2</v>
      </c>
      <c r="D15920" s="74">
        <f t="shared" si="2"/>
        <v>20</v>
      </c>
      <c r="E15920" s="12">
        <f>IFERROR(VLOOKUP(A15920,'IDAR Meter Data'!$A:$B,2,1),"")</f>
        <v>113</v>
      </c>
      <c r="F15920" s="75">
        <f>IF(CECCZ="CZ03",'Outside Temp'!B15920,IF(CECCZ="CZ04",'Outside Temp'!B15921,IF(CECCZ="CZ12",'Outside Temp'!B15922, IF(CECCZ="CZ13",'Outside Temp'!B15923))))</f>
        <v>68</v>
      </c>
      <c r="G15920" s="12">
        <f t="shared" si="3"/>
        <v>2</v>
      </c>
    </row>
    <row r="15921" ht="15.75" customHeight="1">
      <c r="A15921" s="13">
        <v>42290.864583333336</v>
      </c>
      <c r="B15921" s="73">
        <f t="shared" si="1"/>
        <v>42290</v>
      </c>
      <c r="C15921" s="74">
        <f>IF(NewCustomer="Yes", IF(COUNTIF($I$2:$I$11,B15921)&gt;0,0,WEEKDAY(B15921,2)),IF(COUNTIF($I$2:$I$21,B15921)&gt;0,0,WEEKDAY(B15921,2)))</f>
        <v>2</v>
      </c>
      <c r="D15921" s="74">
        <f t="shared" si="2"/>
        <v>20</v>
      </c>
      <c r="E15921" s="12">
        <f>IFERROR(VLOOKUP(A15921,'IDAR Meter Data'!$A:$B,2,1),"")</f>
        <v>114</v>
      </c>
      <c r="F15921" s="75">
        <f>IF(CECCZ="CZ03",'Outside Temp'!B15921,IF(CECCZ="CZ04",'Outside Temp'!B15922,IF(CECCZ="CZ12",'Outside Temp'!B15923, IF(CECCZ="CZ13",'Outside Temp'!B15924))))</f>
        <v>68</v>
      </c>
      <c r="G15921" s="12">
        <f t="shared" si="3"/>
        <v>2</v>
      </c>
    </row>
    <row r="15922" ht="15.75" customHeight="1">
      <c r="A15922" s="13">
        <v>42290.875</v>
      </c>
      <c r="B15922" s="73">
        <f t="shared" si="1"/>
        <v>42290</v>
      </c>
      <c r="C15922" s="74">
        <f>IF(NewCustomer="Yes", IF(COUNTIF($I$2:$I$11,B15922)&gt;0,0,WEEKDAY(B15922,2)),IF(COUNTIF($I$2:$I$21,B15922)&gt;0,0,WEEKDAY(B15922,2)))</f>
        <v>2</v>
      </c>
      <c r="D15922" s="74">
        <f t="shared" si="2"/>
        <v>21</v>
      </c>
      <c r="E15922" s="12">
        <f>IFERROR(VLOOKUP(A15922,'IDAR Meter Data'!$A:$B,2,1),"")</f>
        <v>107</v>
      </c>
      <c r="F15922" s="75">
        <f>IF(CECCZ="CZ03",'Outside Temp'!B15922,IF(CECCZ="CZ04",'Outside Temp'!B15923,IF(CECCZ="CZ12",'Outside Temp'!B15924, IF(CECCZ="CZ13",'Outside Temp'!B15925))))</f>
        <v>68</v>
      </c>
      <c r="G15922" s="12">
        <f t="shared" si="3"/>
        <v>2</v>
      </c>
    </row>
    <row r="15923" ht="15.75" customHeight="1">
      <c r="A15923" s="13">
        <v>42290.885416666664</v>
      </c>
      <c r="B15923" s="73">
        <f t="shared" si="1"/>
        <v>42290</v>
      </c>
      <c r="C15923" s="74">
        <f>IF(NewCustomer="Yes", IF(COUNTIF($I$2:$I$11,B15923)&gt;0,0,WEEKDAY(B15923,2)),IF(COUNTIF($I$2:$I$21,B15923)&gt;0,0,WEEKDAY(B15923,2)))</f>
        <v>2</v>
      </c>
      <c r="D15923" s="74">
        <f t="shared" si="2"/>
        <v>21</v>
      </c>
      <c r="E15923" s="12">
        <f>IFERROR(VLOOKUP(A15923,'IDAR Meter Data'!$A:$B,2,1),"")</f>
        <v>112</v>
      </c>
      <c r="F15923" s="75">
        <f>IF(CECCZ="CZ03",'Outside Temp'!B15923,IF(CECCZ="CZ04",'Outside Temp'!B15924,IF(CECCZ="CZ12",'Outside Temp'!B15925, IF(CECCZ="CZ13",'Outside Temp'!B15926))))</f>
        <v>68</v>
      </c>
      <c r="G15923" s="12">
        <f t="shared" si="3"/>
        <v>2</v>
      </c>
    </row>
    <row r="15924" ht="15.75" customHeight="1">
      <c r="A15924" s="13">
        <v>42290.895833333336</v>
      </c>
      <c r="B15924" s="73">
        <f t="shared" si="1"/>
        <v>42290</v>
      </c>
      <c r="C15924" s="74">
        <f>IF(NewCustomer="Yes", IF(COUNTIF($I$2:$I$11,B15924)&gt;0,0,WEEKDAY(B15924,2)),IF(COUNTIF($I$2:$I$21,B15924)&gt;0,0,WEEKDAY(B15924,2)))</f>
        <v>2</v>
      </c>
      <c r="D15924" s="74">
        <f t="shared" si="2"/>
        <v>21</v>
      </c>
      <c r="E15924" s="12">
        <f>IFERROR(VLOOKUP(A15924,'IDAR Meter Data'!$A:$B,2,1),"")</f>
        <v>104</v>
      </c>
      <c r="F15924" s="75">
        <f>IF(CECCZ="CZ03",'Outside Temp'!B15924,IF(CECCZ="CZ04",'Outside Temp'!B15925,IF(CECCZ="CZ12",'Outside Temp'!B15926, IF(CECCZ="CZ13",'Outside Temp'!B15927))))</f>
        <v>68</v>
      </c>
      <c r="G15924" s="12">
        <f t="shared" si="3"/>
        <v>2</v>
      </c>
    </row>
    <row r="15925" ht="15.75" customHeight="1">
      <c r="A15925" s="13">
        <v>42290.90625</v>
      </c>
      <c r="B15925" s="73">
        <f t="shared" si="1"/>
        <v>42290</v>
      </c>
      <c r="C15925" s="74">
        <f>IF(NewCustomer="Yes", IF(COUNTIF($I$2:$I$11,B15925)&gt;0,0,WEEKDAY(B15925,2)),IF(COUNTIF($I$2:$I$21,B15925)&gt;0,0,WEEKDAY(B15925,2)))</f>
        <v>2</v>
      </c>
      <c r="D15925" s="74">
        <f t="shared" si="2"/>
        <v>21</v>
      </c>
      <c r="E15925" s="12">
        <f>IFERROR(VLOOKUP(A15925,'IDAR Meter Data'!$A:$B,2,1),"")</f>
        <v>106</v>
      </c>
      <c r="F15925" s="75">
        <f>IF(CECCZ="CZ03",'Outside Temp'!B15925,IF(CECCZ="CZ04",'Outside Temp'!B15926,IF(CECCZ="CZ12",'Outside Temp'!B15927, IF(CECCZ="CZ13",'Outside Temp'!B15928))))</f>
        <v>68</v>
      </c>
      <c r="G15925" s="12">
        <f t="shared" si="3"/>
        <v>2</v>
      </c>
    </row>
    <row r="15926" ht="15.75" customHeight="1">
      <c r="A15926" s="13">
        <v>42290.916666666664</v>
      </c>
      <c r="B15926" s="73">
        <f t="shared" si="1"/>
        <v>42290</v>
      </c>
      <c r="C15926" s="74">
        <f>IF(NewCustomer="Yes", IF(COUNTIF($I$2:$I$11,B15926)&gt;0,0,WEEKDAY(B15926,2)),IF(COUNTIF($I$2:$I$21,B15926)&gt;0,0,WEEKDAY(B15926,2)))</f>
        <v>2</v>
      </c>
      <c r="D15926" s="74">
        <f t="shared" si="2"/>
        <v>22</v>
      </c>
      <c r="E15926" s="12">
        <f>IFERROR(VLOOKUP(A15926,'IDAR Meter Data'!$A:$B,2,1),"")</f>
        <v>100</v>
      </c>
      <c r="F15926" s="75">
        <f>IF(CECCZ="CZ03",'Outside Temp'!B15926,IF(CECCZ="CZ04",'Outside Temp'!B15927,IF(CECCZ="CZ12",'Outside Temp'!B15928, IF(CECCZ="CZ13",'Outside Temp'!B15929))))</f>
        <v>67.86666667</v>
      </c>
      <c r="G15926" s="12">
        <f t="shared" si="3"/>
        <v>2</v>
      </c>
    </row>
    <row r="15927" ht="15.75" customHeight="1">
      <c r="A15927" s="13">
        <v>42290.927083333336</v>
      </c>
      <c r="B15927" s="73">
        <f t="shared" si="1"/>
        <v>42290</v>
      </c>
      <c r="C15927" s="74">
        <f>IF(NewCustomer="Yes", IF(COUNTIF($I$2:$I$11,B15927)&gt;0,0,WEEKDAY(B15927,2)),IF(COUNTIF($I$2:$I$21,B15927)&gt;0,0,WEEKDAY(B15927,2)))</f>
        <v>2</v>
      </c>
      <c r="D15927" s="74">
        <f t="shared" si="2"/>
        <v>22</v>
      </c>
      <c r="E15927" s="12">
        <f>IFERROR(VLOOKUP(A15927,'IDAR Meter Data'!$A:$B,2,1),"")</f>
        <v>103</v>
      </c>
      <c r="F15927" s="75">
        <f>IF(CECCZ="CZ03",'Outside Temp'!B15927,IF(CECCZ="CZ04",'Outside Temp'!B15928,IF(CECCZ="CZ12",'Outside Temp'!B15929, IF(CECCZ="CZ13",'Outside Temp'!B15930))))</f>
        <v>67.36666667</v>
      </c>
      <c r="G15927" s="12">
        <f t="shared" si="3"/>
        <v>2</v>
      </c>
    </row>
    <row r="15928" ht="15.75" customHeight="1">
      <c r="A15928" s="13">
        <v>42290.9375</v>
      </c>
      <c r="B15928" s="73">
        <f t="shared" si="1"/>
        <v>42290</v>
      </c>
      <c r="C15928" s="74">
        <f>IF(NewCustomer="Yes", IF(COUNTIF($I$2:$I$11,B15928)&gt;0,0,WEEKDAY(B15928,2)),IF(COUNTIF($I$2:$I$21,B15928)&gt;0,0,WEEKDAY(B15928,2)))</f>
        <v>2</v>
      </c>
      <c r="D15928" s="74">
        <f t="shared" si="2"/>
        <v>22</v>
      </c>
      <c r="E15928" s="12">
        <f>IFERROR(VLOOKUP(A15928,'IDAR Meter Data'!$A:$B,2,1),"")</f>
        <v>111</v>
      </c>
      <c r="F15928" s="75">
        <f>IF(CECCZ="CZ03",'Outside Temp'!B15928,IF(CECCZ="CZ04",'Outside Temp'!B15929,IF(CECCZ="CZ12",'Outside Temp'!B15930, IF(CECCZ="CZ13",'Outside Temp'!B15931))))</f>
        <v>66.86666667</v>
      </c>
      <c r="G15928" s="12">
        <f t="shared" si="3"/>
        <v>2</v>
      </c>
    </row>
    <row r="15929" ht="15.75" customHeight="1">
      <c r="A15929" s="13">
        <v>42290.947916666664</v>
      </c>
      <c r="B15929" s="73">
        <f t="shared" si="1"/>
        <v>42290</v>
      </c>
      <c r="C15929" s="74">
        <f>IF(NewCustomer="Yes", IF(COUNTIF($I$2:$I$11,B15929)&gt;0,0,WEEKDAY(B15929,2)),IF(COUNTIF($I$2:$I$21,B15929)&gt;0,0,WEEKDAY(B15929,2)))</f>
        <v>2</v>
      </c>
      <c r="D15929" s="74">
        <f t="shared" si="2"/>
        <v>22</v>
      </c>
      <c r="E15929" s="12">
        <f>IFERROR(VLOOKUP(A15929,'IDAR Meter Data'!$A:$B,2,1),"")</f>
        <v>100</v>
      </c>
      <c r="F15929" s="75">
        <f>IF(CECCZ="CZ03",'Outside Temp'!B15929,IF(CECCZ="CZ04",'Outside Temp'!B15930,IF(CECCZ="CZ12",'Outside Temp'!B15931, IF(CECCZ="CZ13",'Outside Temp'!B15932))))</f>
        <v>66.36666667</v>
      </c>
      <c r="G15929" s="12">
        <f t="shared" si="3"/>
        <v>2</v>
      </c>
    </row>
    <row r="15930" ht="15.75" customHeight="1">
      <c r="A15930" s="13">
        <v>42290.958333333336</v>
      </c>
      <c r="B15930" s="73">
        <f t="shared" si="1"/>
        <v>42290</v>
      </c>
      <c r="C15930" s="74">
        <f>IF(NewCustomer="Yes", IF(COUNTIF($I$2:$I$11,B15930)&gt;0,0,WEEKDAY(B15930,2)),IF(COUNTIF($I$2:$I$21,B15930)&gt;0,0,WEEKDAY(B15930,2)))</f>
        <v>2</v>
      </c>
      <c r="D15930" s="74">
        <f t="shared" si="2"/>
        <v>23</v>
      </c>
      <c r="E15930" s="12">
        <f>IFERROR(VLOOKUP(A15930,'IDAR Meter Data'!$A:$B,2,1),"")</f>
        <v>104</v>
      </c>
      <c r="F15930" s="75">
        <f>IF(CECCZ="CZ03",'Outside Temp'!B15930,IF(CECCZ="CZ04",'Outside Temp'!B15931,IF(CECCZ="CZ12",'Outside Temp'!B15932, IF(CECCZ="CZ13",'Outside Temp'!B15933))))</f>
        <v>65.93333333</v>
      </c>
      <c r="G15930" s="12">
        <f t="shared" si="3"/>
        <v>2</v>
      </c>
    </row>
    <row r="15931" ht="15.75" customHeight="1">
      <c r="A15931" s="13">
        <v>42290.96875</v>
      </c>
      <c r="B15931" s="73">
        <f t="shared" si="1"/>
        <v>42290</v>
      </c>
      <c r="C15931" s="74">
        <f>IF(NewCustomer="Yes", IF(COUNTIF($I$2:$I$11,B15931)&gt;0,0,WEEKDAY(B15931,2)),IF(COUNTIF($I$2:$I$21,B15931)&gt;0,0,WEEKDAY(B15931,2)))</f>
        <v>2</v>
      </c>
      <c r="D15931" s="74">
        <f t="shared" si="2"/>
        <v>23</v>
      </c>
      <c r="E15931" s="12">
        <f>IFERROR(VLOOKUP(A15931,'IDAR Meter Data'!$A:$B,2,1),"")</f>
        <v>102</v>
      </c>
      <c r="F15931" s="75">
        <f>IF(CECCZ="CZ03",'Outside Temp'!B15931,IF(CECCZ="CZ04",'Outside Temp'!B15932,IF(CECCZ="CZ12",'Outside Temp'!B15933, IF(CECCZ="CZ13",'Outside Temp'!B15934))))</f>
        <v>65.68333333</v>
      </c>
      <c r="G15931" s="12">
        <f t="shared" si="3"/>
        <v>2</v>
      </c>
    </row>
    <row r="15932" ht="15.75" customHeight="1">
      <c r="A15932" s="13">
        <v>42290.979166666664</v>
      </c>
      <c r="B15932" s="73">
        <f t="shared" si="1"/>
        <v>42290</v>
      </c>
      <c r="C15932" s="74">
        <f>IF(NewCustomer="Yes", IF(COUNTIF($I$2:$I$11,B15932)&gt;0,0,WEEKDAY(B15932,2)),IF(COUNTIF($I$2:$I$21,B15932)&gt;0,0,WEEKDAY(B15932,2)))</f>
        <v>2</v>
      </c>
      <c r="D15932" s="74">
        <f t="shared" si="2"/>
        <v>23</v>
      </c>
      <c r="E15932" s="12">
        <f>IFERROR(VLOOKUP(A15932,'IDAR Meter Data'!$A:$B,2,1),"")</f>
        <v>104</v>
      </c>
      <c r="F15932" s="75">
        <f>IF(CECCZ="CZ03",'Outside Temp'!B15932,IF(CECCZ="CZ04",'Outside Temp'!B15933,IF(CECCZ="CZ12",'Outside Temp'!B15934, IF(CECCZ="CZ13",'Outside Temp'!B15935))))</f>
        <v>65.43333333</v>
      </c>
      <c r="G15932" s="12">
        <f t="shared" si="3"/>
        <v>2</v>
      </c>
    </row>
    <row r="15933" ht="15.75" customHeight="1">
      <c r="A15933" s="13">
        <v>42290.989583333336</v>
      </c>
      <c r="B15933" s="73">
        <f t="shared" si="1"/>
        <v>42290</v>
      </c>
      <c r="C15933" s="74">
        <f>IF(NewCustomer="Yes", IF(COUNTIF($I$2:$I$11,B15933)&gt;0,0,WEEKDAY(B15933,2)),IF(COUNTIF($I$2:$I$21,B15933)&gt;0,0,WEEKDAY(B15933,2)))</f>
        <v>2</v>
      </c>
      <c r="D15933" s="74">
        <f t="shared" si="2"/>
        <v>23</v>
      </c>
      <c r="E15933" s="12">
        <f>IFERROR(VLOOKUP(A15933,'IDAR Meter Data'!$A:$B,2,1),"")</f>
        <v>103</v>
      </c>
      <c r="F15933" s="75">
        <f>IF(CECCZ="CZ03",'Outside Temp'!B15933,IF(CECCZ="CZ04",'Outside Temp'!B15934,IF(CECCZ="CZ12",'Outside Temp'!B15935, IF(CECCZ="CZ13",'Outside Temp'!B15936))))</f>
        <v>65.18333333</v>
      </c>
      <c r="G15933" s="12">
        <f t="shared" si="3"/>
        <v>2</v>
      </c>
    </row>
    <row r="15934" ht="15.75" customHeight="1">
      <c r="A15934" s="13">
        <v>42291.0</v>
      </c>
      <c r="B15934" s="73">
        <f t="shared" si="1"/>
        <v>42291</v>
      </c>
      <c r="C15934" s="74">
        <f>IF(NewCustomer="Yes", IF(COUNTIF($I$2:$I$11,B15934)&gt;0,0,WEEKDAY(B15934,2)),IF(COUNTIF($I$2:$I$21,B15934)&gt;0,0,WEEKDAY(B15934,2)))</f>
        <v>3</v>
      </c>
      <c r="D15934" s="74">
        <f t="shared" si="2"/>
        <v>0</v>
      </c>
      <c r="E15934" s="12">
        <f>IFERROR(VLOOKUP(A15934,'IDAR Meter Data'!$A:$B,2,1),"")</f>
        <v>105</v>
      </c>
      <c r="F15934" s="75">
        <f>IF(CECCZ="CZ03",'Outside Temp'!B15934,IF(CECCZ="CZ04",'Outside Temp'!B15935,IF(CECCZ="CZ12",'Outside Temp'!B15936, IF(CECCZ="CZ13",'Outside Temp'!B15937))))</f>
        <v>65</v>
      </c>
      <c r="G15934" s="12">
        <f t="shared" si="3"/>
        <v>1</v>
      </c>
    </row>
    <row r="15935" ht="15.75" customHeight="1">
      <c r="A15935" s="13">
        <v>42291.010416666664</v>
      </c>
      <c r="B15935" s="73">
        <f t="shared" si="1"/>
        <v>42291</v>
      </c>
      <c r="C15935" s="74">
        <f>IF(NewCustomer="Yes", IF(COUNTIF($I$2:$I$11,B15935)&gt;0,0,WEEKDAY(B15935,2)),IF(COUNTIF($I$2:$I$21,B15935)&gt;0,0,WEEKDAY(B15935,2)))</f>
        <v>3</v>
      </c>
      <c r="D15935" s="74">
        <f t="shared" si="2"/>
        <v>0</v>
      </c>
      <c r="E15935" s="12">
        <f>IFERROR(VLOOKUP(A15935,'IDAR Meter Data'!$A:$B,2,1),"")</f>
        <v>99</v>
      </c>
      <c r="F15935" s="75">
        <f>IF(CECCZ="CZ03",'Outside Temp'!B15935,IF(CECCZ="CZ04",'Outside Temp'!B15936,IF(CECCZ="CZ12",'Outside Temp'!B15937, IF(CECCZ="CZ13",'Outside Temp'!B15938))))</f>
        <v>65</v>
      </c>
      <c r="G15935" s="12">
        <f t="shared" si="3"/>
        <v>1</v>
      </c>
    </row>
    <row r="15936" ht="15.75" customHeight="1">
      <c r="A15936" s="13">
        <v>42291.020833333336</v>
      </c>
      <c r="B15936" s="73">
        <f t="shared" si="1"/>
        <v>42291</v>
      </c>
      <c r="C15936" s="74">
        <f>IF(NewCustomer="Yes", IF(COUNTIF($I$2:$I$11,B15936)&gt;0,0,WEEKDAY(B15936,2)),IF(COUNTIF($I$2:$I$21,B15936)&gt;0,0,WEEKDAY(B15936,2)))</f>
        <v>3</v>
      </c>
      <c r="D15936" s="74">
        <f t="shared" si="2"/>
        <v>0</v>
      </c>
      <c r="E15936" s="12">
        <f>IFERROR(VLOOKUP(A15936,'IDAR Meter Data'!$A:$B,2,1),"")</f>
        <v>105</v>
      </c>
      <c r="F15936" s="75">
        <f>IF(CECCZ="CZ03",'Outside Temp'!B15936,IF(CECCZ="CZ04",'Outside Temp'!B15937,IF(CECCZ="CZ12",'Outside Temp'!B15938, IF(CECCZ="CZ13",'Outside Temp'!B15939))))</f>
        <v>65</v>
      </c>
      <c r="G15936" s="12">
        <f t="shared" si="3"/>
        <v>1</v>
      </c>
    </row>
    <row r="15937" ht="15.75" customHeight="1">
      <c r="A15937" s="13">
        <v>42291.03125</v>
      </c>
      <c r="B15937" s="73">
        <f t="shared" si="1"/>
        <v>42291</v>
      </c>
      <c r="C15937" s="74">
        <f>IF(NewCustomer="Yes", IF(COUNTIF($I$2:$I$11,B15937)&gt;0,0,WEEKDAY(B15937,2)),IF(COUNTIF($I$2:$I$21,B15937)&gt;0,0,WEEKDAY(B15937,2)))</f>
        <v>3</v>
      </c>
      <c r="D15937" s="74">
        <f t="shared" si="2"/>
        <v>0</v>
      </c>
      <c r="E15937" s="12">
        <f>IFERROR(VLOOKUP(A15937,'IDAR Meter Data'!$A:$B,2,1),"")</f>
        <v>107</v>
      </c>
      <c r="F15937" s="75">
        <f>IF(CECCZ="CZ03",'Outside Temp'!B15937,IF(CECCZ="CZ04",'Outside Temp'!B15938,IF(CECCZ="CZ12",'Outside Temp'!B15939, IF(CECCZ="CZ13",'Outside Temp'!B15940))))</f>
        <v>65</v>
      </c>
      <c r="G15937" s="12">
        <f t="shared" si="3"/>
        <v>1</v>
      </c>
    </row>
    <row r="15938" ht="15.75" customHeight="1">
      <c r="A15938" s="13">
        <v>42291.041666666664</v>
      </c>
      <c r="B15938" s="73">
        <f t="shared" si="1"/>
        <v>42291</v>
      </c>
      <c r="C15938" s="74">
        <f>IF(NewCustomer="Yes", IF(COUNTIF($I$2:$I$11,B15938)&gt;0,0,WEEKDAY(B15938,2)),IF(COUNTIF($I$2:$I$21,B15938)&gt;0,0,WEEKDAY(B15938,2)))</f>
        <v>3</v>
      </c>
      <c r="D15938" s="74">
        <f t="shared" si="2"/>
        <v>1</v>
      </c>
      <c r="E15938" s="12">
        <f>IFERROR(VLOOKUP(A15938,'IDAR Meter Data'!$A:$B,2,1),"")</f>
        <v>102</v>
      </c>
      <c r="F15938" s="75">
        <f>IF(CECCZ="CZ03",'Outside Temp'!B15938,IF(CECCZ="CZ04",'Outside Temp'!B15939,IF(CECCZ="CZ12",'Outside Temp'!B15940, IF(CECCZ="CZ13",'Outside Temp'!B15941))))</f>
        <v>65</v>
      </c>
      <c r="G15938" s="12">
        <f t="shared" si="3"/>
        <v>1</v>
      </c>
    </row>
    <row r="15939" ht="15.75" customHeight="1">
      <c r="A15939" s="13">
        <v>42291.052083333336</v>
      </c>
      <c r="B15939" s="73">
        <f t="shared" si="1"/>
        <v>42291</v>
      </c>
      <c r="C15939" s="74">
        <f>IF(NewCustomer="Yes", IF(COUNTIF($I$2:$I$11,B15939)&gt;0,0,WEEKDAY(B15939,2)),IF(COUNTIF($I$2:$I$21,B15939)&gt;0,0,WEEKDAY(B15939,2)))</f>
        <v>3</v>
      </c>
      <c r="D15939" s="74">
        <f t="shared" si="2"/>
        <v>1</v>
      </c>
      <c r="E15939" s="12">
        <f>IFERROR(VLOOKUP(A15939,'IDAR Meter Data'!$A:$B,2,1),"")</f>
        <v>104</v>
      </c>
      <c r="F15939" s="75">
        <f>IF(CECCZ="CZ03",'Outside Temp'!B15939,IF(CECCZ="CZ04",'Outside Temp'!B15940,IF(CECCZ="CZ12",'Outside Temp'!B15941, IF(CECCZ="CZ13",'Outside Temp'!B15942))))</f>
        <v>65</v>
      </c>
      <c r="G15939" s="12">
        <f t="shared" si="3"/>
        <v>1</v>
      </c>
    </row>
    <row r="15940" ht="15.75" customHeight="1">
      <c r="A15940" s="13">
        <v>42291.0625</v>
      </c>
      <c r="B15940" s="73">
        <f t="shared" si="1"/>
        <v>42291</v>
      </c>
      <c r="C15940" s="74">
        <f>IF(NewCustomer="Yes", IF(COUNTIF($I$2:$I$11,B15940)&gt;0,0,WEEKDAY(B15940,2)),IF(COUNTIF($I$2:$I$21,B15940)&gt;0,0,WEEKDAY(B15940,2)))</f>
        <v>3</v>
      </c>
      <c r="D15940" s="74">
        <f t="shared" si="2"/>
        <v>1</v>
      </c>
      <c r="E15940" s="12">
        <f>IFERROR(VLOOKUP(A15940,'IDAR Meter Data'!$A:$B,2,1),"")</f>
        <v>100</v>
      </c>
      <c r="F15940" s="75">
        <f>IF(CECCZ="CZ03",'Outside Temp'!B15940,IF(CECCZ="CZ04",'Outside Temp'!B15941,IF(CECCZ="CZ12",'Outside Temp'!B15942, IF(CECCZ="CZ13",'Outside Temp'!B15943))))</f>
        <v>65</v>
      </c>
      <c r="G15940" s="12">
        <f t="shared" si="3"/>
        <v>1</v>
      </c>
    </row>
    <row r="15941" ht="15.75" customHeight="1">
      <c r="A15941" s="13">
        <v>42291.072916666664</v>
      </c>
      <c r="B15941" s="73">
        <f t="shared" si="1"/>
        <v>42291</v>
      </c>
      <c r="C15941" s="74">
        <f>IF(NewCustomer="Yes", IF(COUNTIF($I$2:$I$11,B15941)&gt;0,0,WEEKDAY(B15941,2)),IF(COUNTIF($I$2:$I$21,B15941)&gt;0,0,WEEKDAY(B15941,2)))</f>
        <v>3</v>
      </c>
      <c r="D15941" s="74">
        <f t="shared" si="2"/>
        <v>1</v>
      </c>
      <c r="E15941" s="12">
        <f>IFERROR(VLOOKUP(A15941,'IDAR Meter Data'!$A:$B,2,1),"")</f>
        <v>101</v>
      </c>
      <c r="F15941" s="75">
        <f>IF(CECCZ="CZ03",'Outside Temp'!B15941,IF(CECCZ="CZ04",'Outside Temp'!B15942,IF(CECCZ="CZ12",'Outside Temp'!B15943, IF(CECCZ="CZ13",'Outside Temp'!B15944))))</f>
        <v>65</v>
      </c>
      <c r="G15941" s="12">
        <f t="shared" si="3"/>
        <v>1</v>
      </c>
    </row>
    <row r="15942" ht="15.75" customHeight="1">
      <c r="A15942" s="13">
        <v>42291.083333333336</v>
      </c>
      <c r="B15942" s="73">
        <f t="shared" si="1"/>
        <v>42291</v>
      </c>
      <c r="C15942" s="74">
        <f>IF(NewCustomer="Yes", IF(COUNTIF($I$2:$I$11,B15942)&gt;0,0,WEEKDAY(B15942,2)),IF(COUNTIF($I$2:$I$21,B15942)&gt;0,0,WEEKDAY(B15942,2)))</f>
        <v>3</v>
      </c>
      <c r="D15942" s="74">
        <f t="shared" si="2"/>
        <v>2</v>
      </c>
      <c r="E15942" s="12">
        <f>IFERROR(VLOOKUP(A15942,'IDAR Meter Data'!$A:$B,2,1),"")</f>
        <v>103</v>
      </c>
      <c r="F15942" s="75">
        <f>IF(CECCZ="CZ03",'Outside Temp'!B15942,IF(CECCZ="CZ04",'Outside Temp'!B15943,IF(CECCZ="CZ12",'Outside Temp'!B15944, IF(CECCZ="CZ13",'Outside Temp'!B15945))))</f>
        <v>64.86666667</v>
      </c>
      <c r="G15942" s="12">
        <f t="shared" si="3"/>
        <v>1</v>
      </c>
    </row>
    <row r="15943" ht="15.75" customHeight="1">
      <c r="A15943" s="13">
        <v>42291.09375</v>
      </c>
      <c r="B15943" s="73">
        <f t="shared" si="1"/>
        <v>42291</v>
      </c>
      <c r="C15943" s="74">
        <f>IF(NewCustomer="Yes", IF(COUNTIF($I$2:$I$11,B15943)&gt;0,0,WEEKDAY(B15943,2)),IF(COUNTIF($I$2:$I$21,B15943)&gt;0,0,WEEKDAY(B15943,2)))</f>
        <v>3</v>
      </c>
      <c r="D15943" s="74">
        <f t="shared" si="2"/>
        <v>2</v>
      </c>
      <c r="E15943" s="12">
        <f>IFERROR(VLOOKUP(A15943,'IDAR Meter Data'!$A:$B,2,1),"")</f>
        <v>109</v>
      </c>
      <c r="F15943" s="75">
        <f>IF(CECCZ="CZ03",'Outside Temp'!B15943,IF(CECCZ="CZ04",'Outside Temp'!B15944,IF(CECCZ="CZ12",'Outside Temp'!B15945, IF(CECCZ="CZ13",'Outside Temp'!B15946))))</f>
        <v>64.36666667</v>
      </c>
      <c r="G15943" s="12">
        <f t="shared" si="3"/>
        <v>1</v>
      </c>
    </row>
    <row r="15944" ht="15.75" customHeight="1">
      <c r="A15944" s="13">
        <v>42291.104166666664</v>
      </c>
      <c r="B15944" s="73">
        <f t="shared" si="1"/>
        <v>42291</v>
      </c>
      <c r="C15944" s="74">
        <f>IF(NewCustomer="Yes", IF(COUNTIF($I$2:$I$11,B15944)&gt;0,0,WEEKDAY(B15944,2)),IF(COUNTIF($I$2:$I$21,B15944)&gt;0,0,WEEKDAY(B15944,2)))</f>
        <v>3</v>
      </c>
      <c r="D15944" s="74">
        <f t="shared" si="2"/>
        <v>2</v>
      </c>
      <c r="E15944" s="12">
        <f>IFERROR(VLOOKUP(A15944,'IDAR Meter Data'!$A:$B,2,1),"")</f>
        <v>101</v>
      </c>
      <c r="F15944" s="75">
        <f>IF(CECCZ="CZ03",'Outside Temp'!B15944,IF(CECCZ="CZ04",'Outside Temp'!B15945,IF(CECCZ="CZ12",'Outside Temp'!B15946, IF(CECCZ="CZ13",'Outside Temp'!B15947))))</f>
        <v>63.86666667</v>
      </c>
      <c r="G15944" s="12">
        <f t="shared" si="3"/>
        <v>1</v>
      </c>
    </row>
    <row r="15945" ht="15.75" customHeight="1">
      <c r="A15945" s="13">
        <v>42291.114583333336</v>
      </c>
      <c r="B15945" s="73">
        <f t="shared" si="1"/>
        <v>42291</v>
      </c>
      <c r="C15945" s="74">
        <f>IF(NewCustomer="Yes", IF(COUNTIF($I$2:$I$11,B15945)&gt;0,0,WEEKDAY(B15945,2)),IF(COUNTIF($I$2:$I$21,B15945)&gt;0,0,WEEKDAY(B15945,2)))</f>
        <v>3</v>
      </c>
      <c r="D15945" s="74">
        <f t="shared" si="2"/>
        <v>2</v>
      </c>
      <c r="E15945" s="12">
        <f>IFERROR(VLOOKUP(A15945,'IDAR Meter Data'!$A:$B,2,1),"")</f>
        <v>107</v>
      </c>
      <c r="F15945" s="75">
        <f>IF(CECCZ="CZ03",'Outside Temp'!B15945,IF(CECCZ="CZ04",'Outside Temp'!B15946,IF(CECCZ="CZ12",'Outside Temp'!B15947, IF(CECCZ="CZ13",'Outside Temp'!B15948))))</f>
        <v>63.36666667</v>
      </c>
      <c r="G15945" s="12">
        <f t="shared" si="3"/>
        <v>1</v>
      </c>
    </row>
    <row r="15946" ht="15.75" customHeight="1">
      <c r="A15946" s="13">
        <v>42291.125</v>
      </c>
      <c r="B15946" s="73">
        <f t="shared" si="1"/>
        <v>42291</v>
      </c>
      <c r="C15946" s="74">
        <f>IF(NewCustomer="Yes", IF(COUNTIF($I$2:$I$11,B15946)&gt;0,0,WEEKDAY(B15946,2)),IF(COUNTIF($I$2:$I$21,B15946)&gt;0,0,WEEKDAY(B15946,2)))</f>
        <v>3</v>
      </c>
      <c r="D15946" s="74">
        <f t="shared" si="2"/>
        <v>3</v>
      </c>
      <c r="E15946" s="12">
        <f>IFERROR(VLOOKUP(A15946,'IDAR Meter Data'!$A:$B,2,1),"")</f>
        <v>100</v>
      </c>
      <c r="F15946" s="75">
        <f>IF(CECCZ="CZ03",'Outside Temp'!B15946,IF(CECCZ="CZ04",'Outside Temp'!B15947,IF(CECCZ="CZ12",'Outside Temp'!B15948, IF(CECCZ="CZ13",'Outside Temp'!B15949))))</f>
        <v>63.06666667</v>
      </c>
      <c r="G15946" s="12">
        <f t="shared" si="3"/>
        <v>1</v>
      </c>
    </row>
    <row r="15947" ht="15.75" customHeight="1">
      <c r="A15947" s="13">
        <v>42291.135416666664</v>
      </c>
      <c r="B15947" s="73">
        <f t="shared" si="1"/>
        <v>42291</v>
      </c>
      <c r="C15947" s="74">
        <f>IF(NewCustomer="Yes", IF(COUNTIF($I$2:$I$11,B15947)&gt;0,0,WEEKDAY(B15947,2)),IF(COUNTIF($I$2:$I$21,B15947)&gt;0,0,WEEKDAY(B15947,2)))</f>
        <v>3</v>
      </c>
      <c r="D15947" s="74">
        <f t="shared" si="2"/>
        <v>3</v>
      </c>
      <c r="E15947" s="12">
        <f>IFERROR(VLOOKUP(A15947,'IDAR Meter Data'!$A:$B,2,1),"")</f>
        <v>107</v>
      </c>
      <c r="F15947" s="75">
        <f>IF(CECCZ="CZ03",'Outside Temp'!B15947,IF(CECCZ="CZ04",'Outside Temp'!B15948,IF(CECCZ="CZ12",'Outside Temp'!B15949, IF(CECCZ="CZ13",'Outside Temp'!B15950))))</f>
        <v>63.31666667</v>
      </c>
      <c r="G15947" s="12">
        <f t="shared" si="3"/>
        <v>1</v>
      </c>
    </row>
    <row r="15948" ht="15.75" customHeight="1">
      <c r="A15948" s="13">
        <v>42291.145833333336</v>
      </c>
      <c r="B15948" s="73">
        <f t="shared" si="1"/>
        <v>42291</v>
      </c>
      <c r="C15948" s="74">
        <f>IF(NewCustomer="Yes", IF(COUNTIF($I$2:$I$11,B15948)&gt;0,0,WEEKDAY(B15948,2)),IF(COUNTIF($I$2:$I$21,B15948)&gt;0,0,WEEKDAY(B15948,2)))</f>
        <v>3</v>
      </c>
      <c r="D15948" s="74">
        <f t="shared" si="2"/>
        <v>3</v>
      </c>
      <c r="E15948" s="12">
        <f>IFERROR(VLOOKUP(A15948,'IDAR Meter Data'!$A:$B,2,1),"")</f>
        <v>104</v>
      </c>
      <c r="F15948" s="75">
        <f>IF(CECCZ="CZ03",'Outside Temp'!B15948,IF(CECCZ="CZ04",'Outside Temp'!B15949,IF(CECCZ="CZ12",'Outside Temp'!B15950, IF(CECCZ="CZ13",'Outside Temp'!B15951))))</f>
        <v>63.56666667</v>
      </c>
      <c r="G15948" s="12">
        <f t="shared" si="3"/>
        <v>1</v>
      </c>
    </row>
    <row r="15949" ht="15.75" customHeight="1">
      <c r="A15949" s="13">
        <v>42291.15625</v>
      </c>
      <c r="B15949" s="73">
        <f t="shared" si="1"/>
        <v>42291</v>
      </c>
      <c r="C15949" s="74">
        <f>IF(NewCustomer="Yes", IF(COUNTIF($I$2:$I$11,B15949)&gt;0,0,WEEKDAY(B15949,2)),IF(COUNTIF($I$2:$I$21,B15949)&gt;0,0,WEEKDAY(B15949,2)))</f>
        <v>3</v>
      </c>
      <c r="D15949" s="74">
        <f t="shared" si="2"/>
        <v>3</v>
      </c>
      <c r="E15949" s="12">
        <f>IFERROR(VLOOKUP(A15949,'IDAR Meter Data'!$A:$B,2,1),"")</f>
        <v>101</v>
      </c>
      <c r="F15949" s="75">
        <f>IF(CECCZ="CZ03",'Outside Temp'!B15949,IF(CECCZ="CZ04",'Outside Temp'!B15950,IF(CECCZ="CZ12",'Outside Temp'!B15951, IF(CECCZ="CZ13",'Outside Temp'!B15952))))</f>
        <v>63.81666667</v>
      </c>
      <c r="G15949" s="12">
        <f t="shared" si="3"/>
        <v>1</v>
      </c>
    </row>
    <row r="15950" ht="15.75" customHeight="1">
      <c r="A15950" s="13">
        <v>42291.166666666664</v>
      </c>
      <c r="B15950" s="73">
        <f t="shared" si="1"/>
        <v>42291</v>
      </c>
      <c r="C15950" s="74">
        <f>IF(NewCustomer="Yes", IF(COUNTIF($I$2:$I$11,B15950)&gt;0,0,WEEKDAY(B15950,2)),IF(COUNTIF($I$2:$I$21,B15950)&gt;0,0,WEEKDAY(B15950,2)))</f>
        <v>3</v>
      </c>
      <c r="D15950" s="74">
        <f t="shared" si="2"/>
        <v>4</v>
      </c>
      <c r="E15950" s="12">
        <f>IFERROR(VLOOKUP(A15950,'IDAR Meter Data'!$A:$B,2,1),"")</f>
        <v>99</v>
      </c>
      <c r="F15950" s="75">
        <f>IF(CECCZ="CZ03",'Outside Temp'!B15950,IF(CECCZ="CZ04",'Outside Temp'!B15951,IF(CECCZ="CZ12",'Outside Temp'!B15952, IF(CECCZ="CZ13",'Outside Temp'!B15953))))</f>
        <v>63.93333333</v>
      </c>
      <c r="G15950" s="12">
        <f t="shared" si="3"/>
        <v>1</v>
      </c>
    </row>
    <row r="15951" ht="15.75" customHeight="1">
      <c r="A15951" s="13">
        <v>42291.177083333336</v>
      </c>
      <c r="B15951" s="73">
        <f t="shared" si="1"/>
        <v>42291</v>
      </c>
      <c r="C15951" s="74">
        <f>IF(NewCustomer="Yes", IF(COUNTIF($I$2:$I$11,B15951)&gt;0,0,WEEKDAY(B15951,2)),IF(COUNTIF($I$2:$I$21,B15951)&gt;0,0,WEEKDAY(B15951,2)))</f>
        <v>3</v>
      </c>
      <c r="D15951" s="74">
        <f t="shared" si="2"/>
        <v>4</v>
      </c>
      <c r="E15951" s="12">
        <f>IFERROR(VLOOKUP(A15951,'IDAR Meter Data'!$A:$B,2,1),"")</f>
        <v>109</v>
      </c>
      <c r="F15951" s="75">
        <f>IF(CECCZ="CZ03",'Outside Temp'!B15951,IF(CECCZ="CZ04",'Outside Temp'!B15952,IF(CECCZ="CZ12",'Outside Temp'!B15953, IF(CECCZ="CZ13",'Outside Temp'!B15954))))</f>
        <v>63.68333333</v>
      </c>
      <c r="G15951" s="12">
        <f t="shared" si="3"/>
        <v>1</v>
      </c>
    </row>
    <row r="15952" ht="15.75" customHeight="1">
      <c r="A15952" s="13">
        <v>42291.1875</v>
      </c>
      <c r="B15952" s="73">
        <f t="shared" si="1"/>
        <v>42291</v>
      </c>
      <c r="C15952" s="74">
        <f>IF(NewCustomer="Yes", IF(COUNTIF($I$2:$I$11,B15952)&gt;0,0,WEEKDAY(B15952,2)),IF(COUNTIF($I$2:$I$21,B15952)&gt;0,0,WEEKDAY(B15952,2)))</f>
        <v>3</v>
      </c>
      <c r="D15952" s="74">
        <f t="shared" si="2"/>
        <v>4</v>
      </c>
      <c r="E15952" s="12">
        <f>IFERROR(VLOOKUP(A15952,'IDAR Meter Data'!$A:$B,2,1),"")</f>
        <v>104</v>
      </c>
      <c r="F15952" s="75">
        <f>IF(CECCZ="CZ03",'Outside Temp'!B15952,IF(CECCZ="CZ04",'Outside Temp'!B15953,IF(CECCZ="CZ12",'Outside Temp'!B15954, IF(CECCZ="CZ13",'Outside Temp'!B15955))))</f>
        <v>63.43333333</v>
      </c>
      <c r="G15952" s="12">
        <f t="shared" si="3"/>
        <v>1</v>
      </c>
    </row>
    <row r="15953" ht="15.75" customHeight="1">
      <c r="A15953" s="13">
        <v>42291.197916666664</v>
      </c>
      <c r="B15953" s="73">
        <f t="shared" si="1"/>
        <v>42291</v>
      </c>
      <c r="C15953" s="74">
        <f>IF(NewCustomer="Yes", IF(COUNTIF($I$2:$I$11,B15953)&gt;0,0,WEEKDAY(B15953,2)),IF(COUNTIF($I$2:$I$21,B15953)&gt;0,0,WEEKDAY(B15953,2)))</f>
        <v>3</v>
      </c>
      <c r="D15953" s="74">
        <f t="shared" si="2"/>
        <v>4</v>
      </c>
      <c r="E15953" s="12">
        <f>IFERROR(VLOOKUP(A15953,'IDAR Meter Data'!$A:$B,2,1),"")</f>
        <v>103</v>
      </c>
      <c r="F15953" s="75">
        <f>IF(CECCZ="CZ03",'Outside Temp'!B15953,IF(CECCZ="CZ04",'Outside Temp'!B15954,IF(CECCZ="CZ12",'Outside Temp'!B15955, IF(CECCZ="CZ13",'Outside Temp'!B15956))))</f>
        <v>63.18333333</v>
      </c>
      <c r="G15953" s="12">
        <f t="shared" si="3"/>
        <v>1</v>
      </c>
    </row>
    <row r="15954" ht="15.75" customHeight="1">
      <c r="A15954" s="13">
        <v>42291.208333333336</v>
      </c>
      <c r="B15954" s="73">
        <f t="shared" si="1"/>
        <v>42291</v>
      </c>
      <c r="C15954" s="74">
        <f>IF(NewCustomer="Yes", IF(COUNTIF($I$2:$I$11,B15954)&gt;0,0,WEEKDAY(B15954,2)),IF(COUNTIF($I$2:$I$21,B15954)&gt;0,0,WEEKDAY(B15954,2)))</f>
        <v>3</v>
      </c>
      <c r="D15954" s="74">
        <f t="shared" si="2"/>
        <v>5</v>
      </c>
      <c r="E15954" s="12">
        <f>IFERROR(VLOOKUP(A15954,'IDAR Meter Data'!$A:$B,2,1),"")</f>
        <v>102</v>
      </c>
      <c r="F15954" s="75">
        <f>IF(CECCZ="CZ03",'Outside Temp'!B15954,IF(CECCZ="CZ04",'Outside Temp'!B15955,IF(CECCZ="CZ12",'Outside Temp'!B15956, IF(CECCZ="CZ13",'Outside Temp'!B15957))))</f>
        <v>63</v>
      </c>
      <c r="G15954" s="12">
        <f t="shared" si="3"/>
        <v>1</v>
      </c>
    </row>
    <row r="15955" ht="15.75" customHeight="1">
      <c r="A15955" s="13">
        <v>42291.21875</v>
      </c>
      <c r="B15955" s="73">
        <f t="shared" si="1"/>
        <v>42291</v>
      </c>
      <c r="C15955" s="74">
        <f>IF(NewCustomer="Yes", IF(COUNTIF($I$2:$I$11,B15955)&gt;0,0,WEEKDAY(B15955,2)),IF(COUNTIF($I$2:$I$21,B15955)&gt;0,0,WEEKDAY(B15955,2)))</f>
        <v>3</v>
      </c>
      <c r="D15955" s="74">
        <f t="shared" si="2"/>
        <v>5</v>
      </c>
      <c r="E15955" s="12">
        <f>IFERROR(VLOOKUP(A15955,'IDAR Meter Data'!$A:$B,2,1),"")</f>
        <v>105</v>
      </c>
      <c r="F15955" s="75">
        <f>IF(CECCZ="CZ03",'Outside Temp'!B15955,IF(CECCZ="CZ04",'Outside Temp'!B15956,IF(CECCZ="CZ12",'Outside Temp'!B15957, IF(CECCZ="CZ13",'Outside Temp'!B15958))))</f>
        <v>63</v>
      </c>
      <c r="G15955" s="12">
        <f t="shared" si="3"/>
        <v>1</v>
      </c>
    </row>
    <row r="15956" ht="15.75" customHeight="1">
      <c r="A15956" s="13">
        <v>42291.229166666664</v>
      </c>
      <c r="B15956" s="73">
        <f t="shared" si="1"/>
        <v>42291</v>
      </c>
      <c r="C15956" s="74">
        <f>IF(NewCustomer="Yes", IF(COUNTIF($I$2:$I$11,B15956)&gt;0,0,WEEKDAY(B15956,2)),IF(COUNTIF($I$2:$I$21,B15956)&gt;0,0,WEEKDAY(B15956,2)))</f>
        <v>3</v>
      </c>
      <c r="D15956" s="74">
        <f t="shared" si="2"/>
        <v>5</v>
      </c>
      <c r="E15956" s="12">
        <f>IFERROR(VLOOKUP(A15956,'IDAR Meter Data'!$A:$B,2,1),"")</f>
        <v>105</v>
      </c>
      <c r="F15956" s="75">
        <f>IF(CECCZ="CZ03",'Outside Temp'!B15956,IF(CECCZ="CZ04",'Outside Temp'!B15957,IF(CECCZ="CZ12",'Outside Temp'!B15958, IF(CECCZ="CZ13",'Outside Temp'!B15959))))</f>
        <v>63</v>
      </c>
      <c r="G15956" s="12">
        <f t="shared" si="3"/>
        <v>1</v>
      </c>
    </row>
    <row r="15957" ht="15.75" customHeight="1">
      <c r="A15957" s="13">
        <v>42291.239583333336</v>
      </c>
      <c r="B15957" s="73">
        <f t="shared" si="1"/>
        <v>42291</v>
      </c>
      <c r="C15957" s="74">
        <f>IF(NewCustomer="Yes", IF(COUNTIF($I$2:$I$11,B15957)&gt;0,0,WEEKDAY(B15957,2)),IF(COUNTIF($I$2:$I$21,B15957)&gt;0,0,WEEKDAY(B15957,2)))</f>
        <v>3</v>
      </c>
      <c r="D15957" s="74">
        <f t="shared" si="2"/>
        <v>5</v>
      </c>
      <c r="E15957" s="12">
        <f>IFERROR(VLOOKUP(A15957,'IDAR Meter Data'!$A:$B,2,1),"")</f>
        <v>104</v>
      </c>
      <c r="F15957" s="75">
        <f>IF(CECCZ="CZ03",'Outside Temp'!B15957,IF(CECCZ="CZ04",'Outside Temp'!B15958,IF(CECCZ="CZ12",'Outside Temp'!B15959, IF(CECCZ="CZ13",'Outside Temp'!B15960))))</f>
        <v>63</v>
      </c>
      <c r="G15957" s="12">
        <f t="shared" si="3"/>
        <v>1</v>
      </c>
    </row>
    <row r="15958" ht="15.75" customHeight="1">
      <c r="A15958" s="13">
        <v>42291.25</v>
      </c>
      <c r="B15958" s="73">
        <f t="shared" si="1"/>
        <v>42291</v>
      </c>
      <c r="C15958" s="74">
        <f>IF(NewCustomer="Yes", IF(COUNTIF($I$2:$I$11,B15958)&gt;0,0,WEEKDAY(B15958,2)),IF(COUNTIF($I$2:$I$21,B15958)&gt;0,0,WEEKDAY(B15958,2)))</f>
        <v>3</v>
      </c>
      <c r="D15958" s="74">
        <f t="shared" si="2"/>
        <v>6</v>
      </c>
      <c r="E15958" s="12">
        <f>IFERROR(VLOOKUP(A15958,'IDAR Meter Data'!$A:$B,2,1),"")</f>
        <v>101</v>
      </c>
      <c r="F15958" s="75">
        <f>IF(CECCZ="CZ03",'Outside Temp'!B15958,IF(CECCZ="CZ04",'Outside Temp'!B15959,IF(CECCZ="CZ12",'Outside Temp'!B15960, IF(CECCZ="CZ13",'Outside Temp'!B15961))))</f>
        <v>63.06666667</v>
      </c>
      <c r="G15958" s="12">
        <f t="shared" si="3"/>
        <v>1</v>
      </c>
    </row>
    <row r="15959" ht="15.75" customHeight="1">
      <c r="A15959" s="13">
        <v>42291.260416666664</v>
      </c>
      <c r="B15959" s="73">
        <f t="shared" si="1"/>
        <v>42291</v>
      </c>
      <c r="C15959" s="74">
        <f>IF(NewCustomer="Yes", IF(COUNTIF($I$2:$I$11,B15959)&gt;0,0,WEEKDAY(B15959,2)),IF(COUNTIF($I$2:$I$21,B15959)&gt;0,0,WEEKDAY(B15959,2)))</f>
        <v>3</v>
      </c>
      <c r="D15959" s="74">
        <f t="shared" si="2"/>
        <v>6</v>
      </c>
      <c r="E15959" s="12">
        <f>IFERROR(VLOOKUP(A15959,'IDAR Meter Data'!$A:$B,2,1),"")</f>
        <v>104</v>
      </c>
      <c r="F15959" s="75">
        <f>IF(CECCZ="CZ03",'Outside Temp'!B15959,IF(CECCZ="CZ04",'Outside Temp'!B15960,IF(CECCZ="CZ12",'Outside Temp'!B15961, IF(CECCZ="CZ13",'Outside Temp'!B15962))))</f>
        <v>63.31666667</v>
      </c>
      <c r="G15959" s="12">
        <f t="shared" si="3"/>
        <v>1</v>
      </c>
    </row>
    <row r="15960" ht="15.75" customHeight="1">
      <c r="A15960" s="13">
        <v>42291.270833333336</v>
      </c>
      <c r="B15960" s="73">
        <f t="shared" si="1"/>
        <v>42291</v>
      </c>
      <c r="C15960" s="74">
        <f>IF(NewCustomer="Yes", IF(COUNTIF($I$2:$I$11,B15960)&gt;0,0,WEEKDAY(B15960,2)),IF(COUNTIF($I$2:$I$21,B15960)&gt;0,0,WEEKDAY(B15960,2)))</f>
        <v>3</v>
      </c>
      <c r="D15960" s="74">
        <f t="shared" si="2"/>
        <v>6</v>
      </c>
      <c r="E15960" s="12">
        <f>IFERROR(VLOOKUP(A15960,'IDAR Meter Data'!$A:$B,2,1),"")</f>
        <v>101</v>
      </c>
      <c r="F15960" s="75">
        <f>IF(CECCZ="CZ03",'Outside Temp'!B15960,IF(CECCZ="CZ04",'Outside Temp'!B15961,IF(CECCZ="CZ12",'Outside Temp'!B15962, IF(CECCZ="CZ13",'Outside Temp'!B15963))))</f>
        <v>63.56666667</v>
      </c>
      <c r="G15960" s="12">
        <f t="shared" si="3"/>
        <v>1</v>
      </c>
    </row>
    <row r="15961" ht="15.75" customHeight="1">
      <c r="A15961" s="13">
        <v>42291.28125</v>
      </c>
      <c r="B15961" s="73">
        <f t="shared" si="1"/>
        <v>42291</v>
      </c>
      <c r="C15961" s="74">
        <f>IF(NewCustomer="Yes", IF(COUNTIF($I$2:$I$11,B15961)&gt;0,0,WEEKDAY(B15961,2)),IF(COUNTIF($I$2:$I$21,B15961)&gt;0,0,WEEKDAY(B15961,2)))</f>
        <v>3</v>
      </c>
      <c r="D15961" s="74">
        <f t="shared" si="2"/>
        <v>6</v>
      </c>
      <c r="E15961" s="12">
        <f>IFERROR(VLOOKUP(A15961,'IDAR Meter Data'!$A:$B,2,1),"")</f>
        <v>107</v>
      </c>
      <c r="F15961" s="75">
        <f>IF(CECCZ="CZ03",'Outside Temp'!B15961,IF(CECCZ="CZ04",'Outside Temp'!B15962,IF(CECCZ="CZ12",'Outside Temp'!B15963, IF(CECCZ="CZ13",'Outside Temp'!B15964))))</f>
        <v>63.81666667</v>
      </c>
      <c r="G15961" s="12">
        <f t="shared" si="3"/>
        <v>1</v>
      </c>
    </row>
    <row r="15962" ht="15.75" customHeight="1">
      <c r="A15962" s="13">
        <v>42291.291666666664</v>
      </c>
      <c r="B15962" s="73">
        <f t="shared" si="1"/>
        <v>42291</v>
      </c>
      <c r="C15962" s="74">
        <f>IF(NewCustomer="Yes", IF(COUNTIF($I$2:$I$11,B15962)&gt;0,0,WEEKDAY(B15962,2)),IF(COUNTIF($I$2:$I$21,B15962)&gt;0,0,WEEKDAY(B15962,2)))</f>
        <v>3</v>
      </c>
      <c r="D15962" s="74">
        <f t="shared" si="2"/>
        <v>7</v>
      </c>
      <c r="E15962" s="12">
        <f>IFERROR(VLOOKUP(A15962,'IDAR Meter Data'!$A:$B,2,1),"")</f>
        <v>114</v>
      </c>
      <c r="F15962" s="75">
        <f>IF(CECCZ="CZ03",'Outside Temp'!B15962,IF(CECCZ="CZ04",'Outside Temp'!B15963,IF(CECCZ="CZ12",'Outside Temp'!B15964, IF(CECCZ="CZ13",'Outside Temp'!B15965))))</f>
        <v>64.13333333</v>
      </c>
      <c r="G15962" s="12">
        <f t="shared" si="3"/>
        <v>1</v>
      </c>
    </row>
    <row r="15963" ht="15.75" customHeight="1">
      <c r="A15963" s="13">
        <v>42291.302083333336</v>
      </c>
      <c r="B15963" s="73">
        <f t="shared" si="1"/>
        <v>42291</v>
      </c>
      <c r="C15963" s="74">
        <f>IF(NewCustomer="Yes", IF(COUNTIF($I$2:$I$11,B15963)&gt;0,0,WEEKDAY(B15963,2)),IF(COUNTIF($I$2:$I$21,B15963)&gt;0,0,WEEKDAY(B15963,2)))</f>
        <v>3</v>
      </c>
      <c r="D15963" s="74">
        <f t="shared" si="2"/>
        <v>7</v>
      </c>
      <c r="E15963" s="12">
        <f>IFERROR(VLOOKUP(A15963,'IDAR Meter Data'!$A:$B,2,1),"")</f>
        <v>234</v>
      </c>
      <c r="F15963" s="75">
        <f>IF(CECCZ="CZ03",'Outside Temp'!B15963,IF(CECCZ="CZ04",'Outside Temp'!B15964,IF(CECCZ="CZ12",'Outside Temp'!B15965, IF(CECCZ="CZ13",'Outside Temp'!B15966))))</f>
        <v>64.63333333</v>
      </c>
      <c r="G15963" s="12">
        <f t="shared" si="3"/>
        <v>1</v>
      </c>
    </row>
    <row r="15964" ht="15.75" customHeight="1">
      <c r="A15964" s="13">
        <v>42291.3125</v>
      </c>
      <c r="B15964" s="73">
        <f t="shared" si="1"/>
        <v>42291</v>
      </c>
      <c r="C15964" s="74">
        <f>IF(NewCustomer="Yes", IF(COUNTIF($I$2:$I$11,B15964)&gt;0,0,WEEKDAY(B15964,2)),IF(COUNTIF($I$2:$I$21,B15964)&gt;0,0,WEEKDAY(B15964,2)))</f>
        <v>3</v>
      </c>
      <c r="D15964" s="74">
        <f t="shared" si="2"/>
        <v>7</v>
      </c>
      <c r="E15964" s="12">
        <f>IFERROR(VLOOKUP(A15964,'IDAR Meter Data'!$A:$B,2,1),"")</f>
        <v>207</v>
      </c>
      <c r="F15964" s="75">
        <f>IF(CECCZ="CZ03",'Outside Temp'!B15964,IF(CECCZ="CZ04",'Outside Temp'!B15965,IF(CECCZ="CZ12",'Outside Temp'!B15966, IF(CECCZ="CZ13",'Outside Temp'!B15967))))</f>
        <v>65.13333333</v>
      </c>
      <c r="G15964" s="12">
        <f t="shared" si="3"/>
        <v>2</v>
      </c>
    </row>
    <row r="15965" ht="15.75" customHeight="1">
      <c r="A15965" s="13">
        <v>42291.322916666664</v>
      </c>
      <c r="B15965" s="73">
        <f t="shared" si="1"/>
        <v>42291</v>
      </c>
      <c r="C15965" s="74">
        <f>IF(NewCustomer="Yes", IF(COUNTIF($I$2:$I$11,B15965)&gt;0,0,WEEKDAY(B15965,2)),IF(COUNTIF($I$2:$I$21,B15965)&gt;0,0,WEEKDAY(B15965,2)))</f>
        <v>3</v>
      </c>
      <c r="D15965" s="74">
        <f t="shared" si="2"/>
        <v>7</v>
      </c>
      <c r="E15965" s="12">
        <f>IFERROR(VLOOKUP(A15965,'IDAR Meter Data'!$A:$B,2,1),"")</f>
        <v>190</v>
      </c>
      <c r="F15965" s="75">
        <f>IF(CECCZ="CZ03",'Outside Temp'!B15965,IF(CECCZ="CZ04",'Outside Temp'!B15966,IF(CECCZ="CZ12",'Outside Temp'!B15967, IF(CECCZ="CZ13",'Outside Temp'!B15968))))</f>
        <v>65.63333333</v>
      </c>
      <c r="G15965" s="12">
        <f t="shared" si="3"/>
        <v>2</v>
      </c>
    </row>
    <row r="15966" ht="15.75" customHeight="1">
      <c r="A15966" s="13">
        <v>42291.333333333336</v>
      </c>
      <c r="B15966" s="73">
        <f t="shared" si="1"/>
        <v>42291</v>
      </c>
      <c r="C15966" s="74">
        <f>IF(NewCustomer="Yes", IF(COUNTIF($I$2:$I$11,B15966)&gt;0,0,WEEKDAY(B15966,2)),IF(COUNTIF($I$2:$I$21,B15966)&gt;0,0,WEEKDAY(B15966,2)))</f>
        <v>3</v>
      </c>
      <c r="D15966" s="74">
        <f t="shared" si="2"/>
        <v>8</v>
      </c>
      <c r="E15966" s="12">
        <f>IFERROR(VLOOKUP(A15966,'IDAR Meter Data'!$A:$B,2,1),"")</f>
        <v>175</v>
      </c>
      <c r="F15966" s="75">
        <f>IF(CECCZ="CZ03",'Outside Temp'!B15966,IF(CECCZ="CZ04",'Outside Temp'!B15967,IF(CECCZ="CZ12",'Outside Temp'!B15968, IF(CECCZ="CZ13",'Outside Temp'!B15969))))</f>
        <v>66.26666667</v>
      </c>
      <c r="G15966" s="12">
        <f t="shared" si="3"/>
        <v>2</v>
      </c>
    </row>
    <row r="15967" ht="15.75" customHeight="1">
      <c r="A15967" s="13">
        <v>42291.34375</v>
      </c>
      <c r="B15967" s="73">
        <f t="shared" si="1"/>
        <v>42291</v>
      </c>
      <c r="C15967" s="74">
        <f>IF(NewCustomer="Yes", IF(COUNTIF($I$2:$I$11,B15967)&gt;0,0,WEEKDAY(B15967,2)),IF(COUNTIF($I$2:$I$21,B15967)&gt;0,0,WEEKDAY(B15967,2)))</f>
        <v>3</v>
      </c>
      <c r="D15967" s="74">
        <f t="shared" si="2"/>
        <v>8</v>
      </c>
      <c r="E15967" s="12">
        <f>IFERROR(VLOOKUP(A15967,'IDAR Meter Data'!$A:$B,2,1),"")</f>
        <v>194</v>
      </c>
      <c r="F15967" s="75">
        <f>IF(CECCZ="CZ03",'Outside Temp'!B15967,IF(CECCZ="CZ04",'Outside Temp'!B15968,IF(CECCZ="CZ12",'Outside Temp'!B15969, IF(CECCZ="CZ13",'Outside Temp'!B15970))))</f>
        <v>67.26666667</v>
      </c>
      <c r="G15967" s="12">
        <f t="shared" si="3"/>
        <v>2</v>
      </c>
    </row>
    <row r="15968" ht="15.75" customHeight="1">
      <c r="A15968" s="13">
        <v>42291.354166666664</v>
      </c>
      <c r="B15968" s="73">
        <f t="shared" si="1"/>
        <v>42291</v>
      </c>
      <c r="C15968" s="74">
        <f>IF(NewCustomer="Yes", IF(COUNTIF($I$2:$I$11,B15968)&gt;0,0,WEEKDAY(B15968,2)),IF(COUNTIF($I$2:$I$21,B15968)&gt;0,0,WEEKDAY(B15968,2)))</f>
        <v>3</v>
      </c>
      <c r="D15968" s="74">
        <f t="shared" si="2"/>
        <v>8</v>
      </c>
      <c r="E15968" s="12">
        <f>IFERROR(VLOOKUP(A15968,'IDAR Meter Data'!$A:$B,2,1),"")</f>
        <v>185</v>
      </c>
      <c r="F15968" s="75">
        <f>IF(CECCZ="CZ03",'Outside Temp'!B15968,IF(CECCZ="CZ04",'Outside Temp'!B15969,IF(CECCZ="CZ12",'Outside Temp'!B15970, IF(CECCZ="CZ13",'Outside Temp'!B15971))))</f>
        <v>68.26666667</v>
      </c>
      <c r="G15968" s="12">
        <f t="shared" si="3"/>
        <v>2</v>
      </c>
    </row>
    <row r="15969" ht="15.75" customHeight="1">
      <c r="A15969" s="13">
        <v>42291.364583333336</v>
      </c>
      <c r="B15969" s="73">
        <f t="shared" si="1"/>
        <v>42291</v>
      </c>
      <c r="C15969" s="74">
        <f>IF(NewCustomer="Yes", IF(COUNTIF($I$2:$I$11,B15969)&gt;0,0,WEEKDAY(B15969,2)),IF(COUNTIF($I$2:$I$21,B15969)&gt;0,0,WEEKDAY(B15969,2)))</f>
        <v>3</v>
      </c>
      <c r="D15969" s="74">
        <f t="shared" si="2"/>
        <v>8</v>
      </c>
      <c r="E15969" s="12">
        <f>IFERROR(VLOOKUP(A15969,'IDAR Meter Data'!$A:$B,2,1),"")</f>
        <v>186</v>
      </c>
      <c r="F15969" s="75">
        <f>IF(CECCZ="CZ03",'Outside Temp'!B15969,IF(CECCZ="CZ04",'Outside Temp'!B15970,IF(CECCZ="CZ12",'Outside Temp'!B15971, IF(CECCZ="CZ13",'Outside Temp'!B15972))))</f>
        <v>69.26666667</v>
      </c>
      <c r="G15969" s="12">
        <f t="shared" si="3"/>
        <v>2</v>
      </c>
    </row>
    <row r="15970" ht="15.75" customHeight="1">
      <c r="A15970" s="13">
        <v>42291.375</v>
      </c>
      <c r="B15970" s="73">
        <f t="shared" si="1"/>
        <v>42291</v>
      </c>
      <c r="C15970" s="74">
        <f>IF(NewCustomer="Yes", IF(COUNTIF($I$2:$I$11,B15970)&gt;0,0,WEEKDAY(B15970,2)),IF(COUNTIF($I$2:$I$21,B15970)&gt;0,0,WEEKDAY(B15970,2)))</f>
        <v>3</v>
      </c>
      <c r="D15970" s="74">
        <f t="shared" si="2"/>
        <v>9</v>
      </c>
      <c r="E15970" s="12">
        <f>IFERROR(VLOOKUP(A15970,'IDAR Meter Data'!$A:$B,2,1),"")</f>
        <v>209</v>
      </c>
      <c r="F15970" s="75">
        <f>IF(CECCZ="CZ03",'Outside Temp'!B15970,IF(CECCZ="CZ04",'Outside Temp'!B15971,IF(CECCZ="CZ12",'Outside Temp'!B15972, IF(CECCZ="CZ13",'Outside Temp'!B15973))))</f>
        <v>70.06666667</v>
      </c>
      <c r="G15970" s="12">
        <f t="shared" si="3"/>
        <v>3</v>
      </c>
    </row>
    <row r="15971" ht="15.75" customHeight="1">
      <c r="A15971" s="13">
        <v>42291.385416666664</v>
      </c>
      <c r="B15971" s="73">
        <f t="shared" si="1"/>
        <v>42291</v>
      </c>
      <c r="C15971" s="74">
        <f>IF(NewCustomer="Yes", IF(COUNTIF($I$2:$I$11,B15971)&gt;0,0,WEEKDAY(B15971,2)),IF(COUNTIF($I$2:$I$21,B15971)&gt;0,0,WEEKDAY(B15971,2)))</f>
        <v>3</v>
      </c>
      <c r="D15971" s="74">
        <f t="shared" si="2"/>
        <v>9</v>
      </c>
      <c r="E15971" s="12">
        <f>IFERROR(VLOOKUP(A15971,'IDAR Meter Data'!$A:$B,2,1),"")</f>
        <v>215</v>
      </c>
      <c r="F15971" s="75">
        <f>IF(CECCZ="CZ03",'Outside Temp'!B15971,IF(CECCZ="CZ04",'Outside Temp'!B15972,IF(CECCZ="CZ12",'Outside Temp'!B15973, IF(CECCZ="CZ13",'Outside Temp'!B15974))))</f>
        <v>70.31666667</v>
      </c>
      <c r="G15971" s="12">
        <f t="shared" si="3"/>
        <v>3</v>
      </c>
    </row>
    <row r="15972" ht="15.75" customHeight="1">
      <c r="A15972" s="13">
        <v>42291.395833333336</v>
      </c>
      <c r="B15972" s="73">
        <f t="shared" si="1"/>
        <v>42291</v>
      </c>
      <c r="C15972" s="74">
        <f>IF(NewCustomer="Yes", IF(COUNTIF($I$2:$I$11,B15972)&gt;0,0,WEEKDAY(B15972,2)),IF(COUNTIF($I$2:$I$21,B15972)&gt;0,0,WEEKDAY(B15972,2)))</f>
        <v>3</v>
      </c>
      <c r="D15972" s="74">
        <f t="shared" si="2"/>
        <v>9</v>
      </c>
      <c r="E15972" s="12">
        <f>IFERROR(VLOOKUP(A15972,'IDAR Meter Data'!$A:$B,2,1),"")</f>
        <v>213</v>
      </c>
      <c r="F15972" s="75">
        <f>IF(CECCZ="CZ03",'Outside Temp'!B15972,IF(CECCZ="CZ04",'Outside Temp'!B15973,IF(CECCZ="CZ12",'Outside Temp'!B15974, IF(CECCZ="CZ13",'Outside Temp'!B15975))))</f>
        <v>70.56666667</v>
      </c>
      <c r="G15972" s="12">
        <f t="shared" si="3"/>
        <v>3</v>
      </c>
    </row>
    <row r="15973" ht="15.75" customHeight="1">
      <c r="A15973" s="13">
        <v>42291.40625</v>
      </c>
      <c r="B15973" s="73">
        <f t="shared" si="1"/>
        <v>42291</v>
      </c>
      <c r="C15973" s="74">
        <f>IF(NewCustomer="Yes", IF(COUNTIF($I$2:$I$11,B15973)&gt;0,0,WEEKDAY(B15973,2)),IF(COUNTIF($I$2:$I$21,B15973)&gt;0,0,WEEKDAY(B15973,2)))</f>
        <v>3</v>
      </c>
      <c r="D15973" s="74">
        <f t="shared" si="2"/>
        <v>9</v>
      </c>
      <c r="E15973" s="12">
        <f>IFERROR(VLOOKUP(A15973,'IDAR Meter Data'!$A:$B,2,1),"")</f>
        <v>215</v>
      </c>
      <c r="F15973" s="75">
        <f>IF(CECCZ="CZ03",'Outside Temp'!B15973,IF(CECCZ="CZ04",'Outside Temp'!B15974,IF(CECCZ="CZ12",'Outside Temp'!B15975, IF(CECCZ="CZ13",'Outside Temp'!B15976))))</f>
        <v>70.81666667</v>
      </c>
      <c r="G15973" s="12">
        <f t="shared" si="3"/>
        <v>3</v>
      </c>
    </row>
    <row r="15974" ht="15.75" customHeight="1">
      <c r="A15974" s="13">
        <v>42291.416666666664</v>
      </c>
      <c r="B15974" s="73">
        <f t="shared" si="1"/>
        <v>42291</v>
      </c>
      <c r="C15974" s="74">
        <f>IF(NewCustomer="Yes", IF(COUNTIF($I$2:$I$11,B15974)&gt;0,0,WEEKDAY(B15974,2)),IF(COUNTIF($I$2:$I$21,B15974)&gt;0,0,WEEKDAY(B15974,2)))</f>
        <v>3</v>
      </c>
      <c r="D15974" s="74">
        <f t="shared" si="2"/>
        <v>10</v>
      </c>
      <c r="E15974" s="12">
        <f>IFERROR(VLOOKUP(A15974,'IDAR Meter Data'!$A:$B,2,1),"")</f>
        <v>212</v>
      </c>
      <c r="F15974" s="75">
        <f>IF(CECCZ="CZ03",'Outside Temp'!B15974,IF(CECCZ="CZ04",'Outside Temp'!B15975,IF(CECCZ="CZ12",'Outside Temp'!B15976, IF(CECCZ="CZ13",'Outside Temp'!B15977))))</f>
        <v>71.13333333</v>
      </c>
      <c r="G15974" s="12">
        <f t="shared" si="3"/>
        <v>3</v>
      </c>
    </row>
    <row r="15975" ht="15.75" customHeight="1">
      <c r="A15975" s="13">
        <v>42291.427083333336</v>
      </c>
      <c r="B15975" s="73">
        <f t="shared" si="1"/>
        <v>42291</v>
      </c>
      <c r="C15975" s="74">
        <f>IF(NewCustomer="Yes", IF(COUNTIF($I$2:$I$11,B15975)&gt;0,0,WEEKDAY(B15975,2)),IF(COUNTIF($I$2:$I$21,B15975)&gt;0,0,WEEKDAY(B15975,2)))</f>
        <v>3</v>
      </c>
      <c r="D15975" s="74">
        <f t="shared" si="2"/>
        <v>10</v>
      </c>
      <c r="E15975" s="12">
        <f>IFERROR(VLOOKUP(A15975,'IDAR Meter Data'!$A:$B,2,1),"")</f>
        <v>220</v>
      </c>
      <c r="F15975" s="75">
        <f>IF(CECCZ="CZ03",'Outside Temp'!B15975,IF(CECCZ="CZ04",'Outside Temp'!B15976,IF(CECCZ="CZ12",'Outside Temp'!B15977, IF(CECCZ="CZ13",'Outside Temp'!B15978))))</f>
        <v>71.63333333</v>
      </c>
      <c r="G15975" s="12">
        <f t="shared" si="3"/>
        <v>3</v>
      </c>
    </row>
    <row r="15976" ht="15.75" customHeight="1">
      <c r="A15976" s="13">
        <v>42291.4375</v>
      </c>
      <c r="B15976" s="73">
        <f t="shared" si="1"/>
        <v>42291</v>
      </c>
      <c r="C15976" s="74">
        <f>IF(NewCustomer="Yes", IF(COUNTIF($I$2:$I$11,B15976)&gt;0,0,WEEKDAY(B15976,2)),IF(COUNTIF($I$2:$I$21,B15976)&gt;0,0,WEEKDAY(B15976,2)))</f>
        <v>3</v>
      </c>
      <c r="D15976" s="74">
        <f t="shared" si="2"/>
        <v>10</v>
      </c>
      <c r="E15976" s="12">
        <f>IFERROR(VLOOKUP(A15976,'IDAR Meter Data'!$A:$B,2,1),"")</f>
        <v>216</v>
      </c>
      <c r="F15976" s="75">
        <f>IF(CECCZ="CZ03",'Outside Temp'!B15976,IF(CECCZ="CZ04",'Outside Temp'!B15977,IF(CECCZ="CZ12",'Outside Temp'!B15978, IF(CECCZ="CZ13",'Outside Temp'!B15979))))</f>
        <v>72.13333333</v>
      </c>
      <c r="G15976" s="12">
        <f t="shared" si="3"/>
        <v>3</v>
      </c>
    </row>
    <row r="15977" ht="15.75" customHeight="1">
      <c r="A15977" s="13">
        <v>42291.447916666664</v>
      </c>
      <c r="B15977" s="73">
        <f t="shared" si="1"/>
        <v>42291</v>
      </c>
      <c r="C15977" s="74">
        <f>IF(NewCustomer="Yes", IF(COUNTIF($I$2:$I$11,B15977)&gt;0,0,WEEKDAY(B15977,2)),IF(COUNTIF($I$2:$I$21,B15977)&gt;0,0,WEEKDAY(B15977,2)))</f>
        <v>3</v>
      </c>
      <c r="D15977" s="74">
        <f t="shared" si="2"/>
        <v>10</v>
      </c>
      <c r="E15977" s="12">
        <f>IFERROR(VLOOKUP(A15977,'IDAR Meter Data'!$A:$B,2,1),"")</f>
        <v>237</v>
      </c>
      <c r="F15977" s="75">
        <f>IF(CECCZ="CZ03",'Outside Temp'!B15977,IF(CECCZ="CZ04",'Outside Temp'!B15978,IF(CECCZ="CZ12",'Outside Temp'!B15979, IF(CECCZ="CZ13",'Outside Temp'!B15980))))</f>
        <v>72.63333333</v>
      </c>
      <c r="G15977" s="12">
        <f t="shared" si="3"/>
        <v>3</v>
      </c>
    </row>
    <row r="15978" ht="15.75" customHeight="1">
      <c r="A15978" s="13">
        <v>42291.458333333336</v>
      </c>
      <c r="B15978" s="73">
        <f t="shared" si="1"/>
        <v>42291</v>
      </c>
      <c r="C15978" s="74">
        <f>IF(NewCustomer="Yes", IF(COUNTIF($I$2:$I$11,B15978)&gt;0,0,WEEKDAY(B15978,2)),IF(COUNTIF($I$2:$I$21,B15978)&gt;0,0,WEEKDAY(B15978,2)))</f>
        <v>3</v>
      </c>
      <c r="D15978" s="74">
        <f t="shared" si="2"/>
        <v>11</v>
      </c>
      <c r="E15978" s="12">
        <f>IFERROR(VLOOKUP(A15978,'IDAR Meter Data'!$A:$B,2,1),"")</f>
        <v>222</v>
      </c>
      <c r="F15978" s="75">
        <f>IF(CECCZ="CZ03",'Outside Temp'!B15978,IF(CECCZ="CZ04",'Outside Temp'!B15979,IF(CECCZ="CZ12",'Outside Temp'!B15980, IF(CECCZ="CZ13",'Outside Temp'!B15981))))</f>
        <v>73</v>
      </c>
      <c r="G15978" s="12">
        <f t="shared" si="3"/>
        <v>3</v>
      </c>
    </row>
    <row r="15979" ht="15.75" customHeight="1">
      <c r="A15979" s="13">
        <v>42291.46875</v>
      </c>
      <c r="B15979" s="73">
        <f t="shared" si="1"/>
        <v>42291</v>
      </c>
      <c r="C15979" s="74">
        <f>IF(NewCustomer="Yes", IF(COUNTIF($I$2:$I$11,B15979)&gt;0,0,WEEKDAY(B15979,2)),IF(COUNTIF($I$2:$I$21,B15979)&gt;0,0,WEEKDAY(B15979,2)))</f>
        <v>3</v>
      </c>
      <c r="D15979" s="74">
        <f t="shared" si="2"/>
        <v>11</v>
      </c>
      <c r="E15979" s="12">
        <f>IFERROR(VLOOKUP(A15979,'IDAR Meter Data'!$A:$B,2,1),"")</f>
        <v>222</v>
      </c>
      <c r="F15979" s="75">
        <f>IF(CECCZ="CZ03",'Outside Temp'!B15979,IF(CECCZ="CZ04",'Outside Temp'!B15980,IF(CECCZ="CZ12",'Outside Temp'!B15981, IF(CECCZ="CZ13",'Outside Temp'!B15982))))</f>
        <v>73</v>
      </c>
      <c r="G15979" s="12">
        <f t="shared" si="3"/>
        <v>3</v>
      </c>
    </row>
    <row r="15980" ht="15.75" customHeight="1">
      <c r="A15980" s="13">
        <v>42291.479166666664</v>
      </c>
      <c r="B15980" s="73">
        <f t="shared" si="1"/>
        <v>42291</v>
      </c>
      <c r="C15980" s="74">
        <f>IF(NewCustomer="Yes", IF(COUNTIF($I$2:$I$11,B15980)&gt;0,0,WEEKDAY(B15980,2)),IF(COUNTIF($I$2:$I$21,B15980)&gt;0,0,WEEKDAY(B15980,2)))</f>
        <v>3</v>
      </c>
      <c r="D15980" s="74">
        <f t="shared" si="2"/>
        <v>11</v>
      </c>
      <c r="E15980" s="12">
        <f>IFERROR(VLOOKUP(A15980,'IDAR Meter Data'!$A:$B,2,1),"")</f>
        <v>236</v>
      </c>
      <c r="F15980" s="75">
        <f>IF(CECCZ="CZ03",'Outside Temp'!B15980,IF(CECCZ="CZ04",'Outside Temp'!B15981,IF(CECCZ="CZ12",'Outside Temp'!B15982, IF(CECCZ="CZ13",'Outside Temp'!B15983))))</f>
        <v>73</v>
      </c>
      <c r="G15980" s="12">
        <f t="shared" si="3"/>
        <v>3</v>
      </c>
    </row>
    <row r="15981" ht="15.75" customHeight="1">
      <c r="A15981" s="13">
        <v>42291.489583333336</v>
      </c>
      <c r="B15981" s="73">
        <f t="shared" si="1"/>
        <v>42291</v>
      </c>
      <c r="C15981" s="74">
        <f>IF(NewCustomer="Yes", IF(COUNTIF($I$2:$I$11,B15981)&gt;0,0,WEEKDAY(B15981,2)),IF(COUNTIF($I$2:$I$21,B15981)&gt;0,0,WEEKDAY(B15981,2)))</f>
        <v>3</v>
      </c>
      <c r="D15981" s="74">
        <f t="shared" si="2"/>
        <v>11</v>
      </c>
      <c r="E15981" s="12">
        <f>IFERROR(VLOOKUP(A15981,'IDAR Meter Data'!$A:$B,2,1),"")</f>
        <v>234</v>
      </c>
      <c r="F15981" s="75">
        <f>IF(CECCZ="CZ03",'Outside Temp'!B15981,IF(CECCZ="CZ04",'Outside Temp'!B15982,IF(CECCZ="CZ12",'Outside Temp'!B15983, IF(CECCZ="CZ13",'Outside Temp'!B15984))))</f>
        <v>73</v>
      </c>
      <c r="G15981" s="12">
        <f t="shared" si="3"/>
        <v>3</v>
      </c>
    </row>
    <row r="15982" ht="15.75" customHeight="1">
      <c r="A15982" s="13">
        <v>42291.5</v>
      </c>
      <c r="B15982" s="73">
        <f t="shared" si="1"/>
        <v>42291</v>
      </c>
      <c r="C15982" s="74">
        <f>IF(NewCustomer="Yes", IF(COUNTIF($I$2:$I$11,B15982)&gt;0,0,WEEKDAY(B15982,2)),IF(COUNTIF($I$2:$I$21,B15982)&gt;0,0,WEEKDAY(B15982,2)))</f>
        <v>3</v>
      </c>
      <c r="D15982" s="74">
        <f t="shared" si="2"/>
        <v>12</v>
      </c>
      <c r="E15982" s="12">
        <f>IFERROR(VLOOKUP(A15982,'IDAR Meter Data'!$A:$B,2,1),"")</f>
        <v>244</v>
      </c>
      <c r="F15982" s="75">
        <f>IF(CECCZ="CZ03",'Outside Temp'!B15982,IF(CECCZ="CZ04",'Outside Temp'!B15983,IF(CECCZ="CZ12",'Outside Temp'!B15984, IF(CECCZ="CZ13",'Outside Temp'!B15985))))</f>
        <v>73.13333333</v>
      </c>
      <c r="G15982" s="12">
        <f t="shared" si="3"/>
        <v>3</v>
      </c>
    </row>
    <row r="15983" ht="15.75" customHeight="1">
      <c r="A15983" s="13">
        <v>42291.510416666664</v>
      </c>
      <c r="B15983" s="73">
        <f t="shared" si="1"/>
        <v>42291</v>
      </c>
      <c r="C15983" s="74">
        <f>IF(NewCustomer="Yes", IF(COUNTIF($I$2:$I$11,B15983)&gt;0,0,WEEKDAY(B15983,2)),IF(COUNTIF($I$2:$I$21,B15983)&gt;0,0,WEEKDAY(B15983,2)))</f>
        <v>3</v>
      </c>
      <c r="D15983" s="74">
        <f t="shared" si="2"/>
        <v>12</v>
      </c>
      <c r="E15983" s="12">
        <f>IFERROR(VLOOKUP(A15983,'IDAR Meter Data'!$A:$B,2,1),"")</f>
        <v>230</v>
      </c>
      <c r="F15983" s="75">
        <f>IF(CECCZ="CZ03",'Outside Temp'!B15983,IF(CECCZ="CZ04",'Outside Temp'!B15984,IF(CECCZ="CZ12",'Outside Temp'!B15985, IF(CECCZ="CZ13",'Outside Temp'!B15986))))</f>
        <v>73.63333333</v>
      </c>
      <c r="G15983" s="12">
        <f t="shared" si="3"/>
        <v>3</v>
      </c>
    </row>
    <row r="15984" ht="15.75" customHeight="1">
      <c r="A15984" s="13">
        <v>42291.520833333336</v>
      </c>
      <c r="B15984" s="73">
        <f t="shared" si="1"/>
        <v>42291</v>
      </c>
      <c r="C15984" s="74">
        <f>IF(NewCustomer="Yes", IF(COUNTIF($I$2:$I$11,B15984)&gt;0,0,WEEKDAY(B15984,2)),IF(COUNTIF($I$2:$I$21,B15984)&gt;0,0,WEEKDAY(B15984,2)))</f>
        <v>3</v>
      </c>
      <c r="D15984" s="74">
        <f t="shared" si="2"/>
        <v>12</v>
      </c>
      <c r="E15984" s="12">
        <f>IFERROR(VLOOKUP(A15984,'IDAR Meter Data'!$A:$B,2,1),"")</f>
        <v>235</v>
      </c>
      <c r="F15984" s="75">
        <f>IF(CECCZ="CZ03",'Outside Temp'!B15984,IF(CECCZ="CZ04",'Outside Temp'!B15985,IF(CECCZ="CZ12",'Outside Temp'!B15986, IF(CECCZ="CZ13",'Outside Temp'!B15987))))</f>
        <v>74.13333333</v>
      </c>
      <c r="G15984" s="12">
        <f t="shared" si="3"/>
        <v>3</v>
      </c>
    </row>
    <row r="15985" ht="15.75" customHeight="1">
      <c r="A15985" s="13">
        <v>42291.53125</v>
      </c>
      <c r="B15985" s="73">
        <f t="shared" si="1"/>
        <v>42291</v>
      </c>
      <c r="C15985" s="74">
        <f>IF(NewCustomer="Yes", IF(COUNTIF($I$2:$I$11,B15985)&gt;0,0,WEEKDAY(B15985,2)),IF(COUNTIF($I$2:$I$21,B15985)&gt;0,0,WEEKDAY(B15985,2)))</f>
        <v>3</v>
      </c>
      <c r="D15985" s="74">
        <f t="shared" si="2"/>
        <v>12</v>
      </c>
      <c r="E15985" s="12">
        <f>IFERROR(VLOOKUP(A15985,'IDAR Meter Data'!$A:$B,2,1),"")</f>
        <v>236</v>
      </c>
      <c r="F15985" s="75">
        <f>IF(CECCZ="CZ03",'Outside Temp'!B15985,IF(CECCZ="CZ04",'Outside Temp'!B15986,IF(CECCZ="CZ12",'Outside Temp'!B15987, IF(CECCZ="CZ13",'Outside Temp'!B15988))))</f>
        <v>74.63333333</v>
      </c>
      <c r="G15985" s="12">
        <f t="shared" si="3"/>
        <v>3</v>
      </c>
    </row>
    <row r="15986" ht="15.75" customHeight="1">
      <c r="A15986" s="13">
        <v>42291.541666666664</v>
      </c>
      <c r="B15986" s="73">
        <f t="shared" si="1"/>
        <v>42291</v>
      </c>
      <c r="C15986" s="74">
        <f>IF(NewCustomer="Yes", IF(COUNTIF($I$2:$I$11,B15986)&gt;0,0,WEEKDAY(B15986,2)),IF(COUNTIF($I$2:$I$21,B15986)&gt;0,0,WEEKDAY(B15986,2)))</f>
        <v>3</v>
      </c>
      <c r="D15986" s="74">
        <f t="shared" si="2"/>
        <v>13</v>
      </c>
      <c r="E15986" s="12">
        <f>IFERROR(VLOOKUP(A15986,'IDAR Meter Data'!$A:$B,2,1),"")</f>
        <v>231</v>
      </c>
      <c r="F15986" s="75">
        <f>IF(CECCZ="CZ03",'Outside Temp'!B15986,IF(CECCZ="CZ04",'Outside Temp'!B15987,IF(CECCZ="CZ12",'Outside Temp'!B15988, IF(CECCZ="CZ13",'Outside Temp'!B15989))))</f>
        <v>74.81395349</v>
      </c>
      <c r="G15986" s="12">
        <f t="shared" si="3"/>
        <v>3</v>
      </c>
    </row>
    <row r="15987" ht="15.75" customHeight="1">
      <c r="A15987" s="13">
        <v>42291.552083333336</v>
      </c>
      <c r="B15987" s="73">
        <f t="shared" si="1"/>
        <v>42291</v>
      </c>
      <c r="C15987" s="74">
        <f>IF(NewCustomer="Yes", IF(COUNTIF($I$2:$I$11,B15987)&gt;0,0,WEEKDAY(B15987,2)),IF(COUNTIF($I$2:$I$21,B15987)&gt;0,0,WEEKDAY(B15987,2)))</f>
        <v>3</v>
      </c>
      <c r="D15987" s="74">
        <f t="shared" si="2"/>
        <v>13</v>
      </c>
      <c r="E15987" s="12">
        <f>IFERROR(VLOOKUP(A15987,'IDAR Meter Data'!$A:$B,2,1),"")</f>
        <v>228</v>
      </c>
      <c r="F15987" s="75">
        <f>IF(CECCZ="CZ03",'Outside Temp'!B15987,IF(CECCZ="CZ04",'Outside Temp'!B15988,IF(CECCZ="CZ12",'Outside Temp'!B15989, IF(CECCZ="CZ13",'Outside Temp'!B15990))))</f>
        <v>74.11627907</v>
      </c>
      <c r="G15987" s="12">
        <f t="shared" si="3"/>
        <v>3</v>
      </c>
    </row>
    <row r="15988" ht="15.75" customHeight="1">
      <c r="A15988" s="13">
        <v>42291.5625</v>
      </c>
      <c r="B15988" s="73">
        <f t="shared" si="1"/>
        <v>42291</v>
      </c>
      <c r="C15988" s="74">
        <f>IF(NewCustomer="Yes", IF(COUNTIF($I$2:$I$11,B15988)&gt;0,0,WEEKDAY(B15988,2)),IF(COUNTIF($I$2:$I$21,B15988)&gt;0,0,WEEKDAY(B15988,2)))</f>
        <v>3</v>
      </c>
      <c r="D15988" s="74">
        <f t="shared" si="2"/>
        <v>13</v>
      </c>
      <c r="E15988" s="12">
        <f>IFERROR(VLOOKUP(A15988,'IDAR Meter Data'!$A:$B,2,1),"")</f>
        <v>235</v>
      </c>
      <c r="F15988" s="75">
        <f>IF(CECCZ="CZ03",'Outside Temp'!B15988,IF(CECCZ="CZ04",'Outside Temp'!B15989,IF(CECCZ="CZ12",'Outside Temp'!B15990, IF(CECCZ="CZ13",'Outside Temp'!B15991))))</f>
        <v>73.41860465</v>
      </c>
      <c r="G15988" s="12">
        <f t="shared" si="3"/>
        <v>3</v>
      </c>
    </row>
    <row r="15989" ht="15.75" customHeight="1">
      <c r="A15989" s="13">
        <v>42291.572916666664</v>
      </c>
      <c r="B15989" s="73">
        <f t="shared" si="1"/>
        <v>42291</v>
      </c>
      <c r="C15989" s="74">
        <f>IF(NewCustomer="Yes", IF(COUNTIF($I$2:$I$11,B15989)&gt;0,0,WEEKDAY(B15989,2)),IF(COUNTIF($I$2:$I$21,B15989)&gt;0,0,WEEKDAY(B15989,2)))</f>
        <v>3</v>
      </c>
      <c r="D15989" s="74">
        <f t="shared" si="2"/>
        <v>13</v>
      </c>
      <c r="E15989" s="12">
        <f>IFERROR(VLOOKUP(A15989,'IDAR Meter Data'!$A:$B,2,1),"")</f>
        <v>238</v>
      </c>
      <c r="F15989" s="75">
        <f>IF(CECCZ="CZ03",'Outside Temp'!B15989,IF(CECCZ="CZ04",'Outside Temp'!B15990,IF(CECCZ="CZ12",'Outside Temp'!B15991, IF(CECCZ="CZ13",'Outside Temp'!B15992))))</f>
        <v>73.70588235</v>
      </c>
      <c r="G15989" s="12">
        <f t="shared" si="3"/>
        <v>3</v>
      </c>
    </row>
    <row r="15990" ht="15.75" customHeight="1">
      <c r="A15990" s="13">
        <v>42291.583333333336</v>
      </c>
      <c r="B15990" s="73">
        <f t="shared" si="1"/>
        <v>42291</v>
      </c>
      <c r="C15990" s="74">
        <f>IF(NewCustomer="Yes", IF(COUNTIF($I$2:$I$11,B15990)&gt;0,0,WEEKDAY(B15990,2)),IF(COUNTIF($I$2:$I$21,B15990)&gt;0,0,WEEKDAY(B15990,2)))</f>
        <v>3</v>
      </c>
      <c r="D15990" s="74">
        <f t="shared" si="2"/>
        <v>14</v>
      </c>
      <c r="E15990" s="12">
        <f>IFERROR(VLOOKUP(A15990,'IDAR Meter Data'!$A:$B,2,1),"")</f>
        <v>237</v>
      </c>
      <c r="F15990" s="75">
        <f>IF(CECCZ="CZ03",'Outside Temp'!B15990,IF(CECCZ="CZ04",'Outside Temp'!B15991,IF(CECCZ="CZ12",'Outside Temp'!B15992, IF(CECCZ="CZ13",'Outside Temp'!B15993))))</f>
        <v>75.13333333</v>
      </c>
      <c r="G15990" s="12">
        <f t="shared" si="3"/>
        <v>4</v>
      </c>
    </row>
    <row r="15991" ht="15.75" customHeight="1">
      <c r="A15991" s="13">
        <v>42291.59375</v>
      </c>
      <c r="B15991" s="73">
        <f t="shared" si="1"/>
        <v>42291</v>
      </c>
      <c r="C15991" s="74">
        <f>IF(NewCustomer="Yes", IF(COUNTIF($I$2:$I$11,B15991)&gt;0,0,WEEKDAY(B15991,2)),IF(COUNTIF($I$2:$I$21,B15991)&gt;0,0,WEEKDAY(B15991,2)))</f>
        <v>3</v>
      </c>
      <c r="D15991" s="74">
        <f t="shared" si="2"/>
        <v>14</v>
      </c>
      <c r="E15991" s="12">
        <f>IFERROR(VLOOKUP(A15991,'IDAR Meter Data'!$A:$B,2,1),"")</f>
        <v>233</v>
      </c>
      <c r="F15991" s="75">
        <f>IF(CECCZ="CZ03",'Outside Temp'!B15991,IF(CECCZ="CZ04",'Outside Temp'!B15992,IF(CECCZ="CZ12",'Outside Temp'!B15993, IF(CECCZ="CZ13",'Outside Temp'!B15994))))</f>
        <v>75.63333333</v>
      </c>
      <c r="G15991" s="12">
        <f t="shared" si="3"/>
        <v>4</v>
      </c>
    </row>
    <row r="15992" ht="15.75" customHeight="1">
      <c r="A15992" s="13">
        <v>42291.604166666664</v>
      </c>
      <c r="B15992" s="73">
        <f t="shared" si="1"/>
        <v>42291</v>
      </c>
      <c r="C15992" s="74">
        <f>IF(NewCustomer="Yes", IF(COUNTIF($I$2:$I$11,B15992)&gt;0,0,WEEKDAY(B15992,2)),IF(COUNTIF($I$2:$I$21,B15992)&gt;0,0,WEEKDAY(B15992,2)))</f>
        <v>3</v>
      </c>
      <c r="D15992" s="74">
        <f t="shared" si="2"/>
        <v>14</v>
      </c>
      <c r="E15992" s="12">
        <f>IFERROR(VLOOKUP(A15992,'IDAR Meter Data'!$A:$B,2,1),"")</f>
        <v>233</v>
      </c>
      <c r="F15992" s="75">
        <f>IF(CECCZ="CZ03",'Outside Temp'!B15992,IF(CECCZ="CZ04",'Outside Temp'!B15993,IF(CECCZ="CZ12",'Outside Temp'!B15994, IF(CECCZ="CZ13",'Outside Temp'!B15995))))</f>
        <v>76.13333333</v>
      </c>
      <c r="G15992" s="12">
        <f t="shared" si="3"/>
        <v>4</v>
      </c>
    </row>
    <row r="15993" ht="15.75" customHeight="1">
      <c r="A15993" s="13">
        <v>42291.614583333336</v>
      </c>
      <c r="B15993" s="73">
        <f t="shared" si="1"/>
        <v>42291</v>
      </c>
      <c r="C15993" s="74">
        <f>IF(NewCustomer="Yes", IF(COUNTIF($I$2:$I$11,B15993)&gt;0,0,WEEKDAY(B15993,2)),IF(COUNTIF($I$2:$I$21,B15993)&gt;0,0,WEEKDAY(B15993,2)))</f>
        <v>3</v>
      </c>
      <c r="D15993" s="74">
        <f t="shared" si="2"/>
        <v>14</v>
      </c>
      <c r="E15993" s="12">
        <f>IFERROR(VLOOKUP(A15993,'IDAR Meter Data'!$A:$B,2,1),"")</f>
        <v>234</v>
      </c>
      <c r="F15993" s="75">
        <f>IF(CECCZ="CZ03",'Outside Temp'!B15993,IF(CECCZ="CZ04",'Outside Temp'!B15994,IF(CECCZ="CZ12",'Outside Temp'!B15995, IF(CECCZ="CZ13",'Outside Temp'!B15996))))</f>
        <v>76.63333333</v>
      </c>
      <c r="G15993" s="12">
        <f t="shared" si="3"/>
        <v>4</v>
      </c>
    </row>
    <row r="15994" ht="15.75" customHeight="1">
      <c r="A15994" s="13">
        <v>42291.625</v>
      </c>
      <c r="B15994" s="73">
        <f t="shared" si="1"/>
        <v>42291</v>
      </c>
      <c r="C15994" s="74">
        <f>IF(NewCustomer="Yes", IF(COUNTIF($I$2:$I$11,B15994)&gt;0,0,WEEKDAY(B15994,2)),IF(COUNTIF($I$2:$I$21,B15994)&gt;0,0,WEEKDAY(B15994,2)))</f>
        <v>3</v>
      </c>
      <c r="D15994" s="74">
        <f t="shared" si="2"/>
        <v>15</v>
      </c>
      <c r="E15994" s="12">
        <f>IFERROR(VLOOKUP(A15994,'IDAR Meter Data'!$A:$B,2,1),"")</f>
        <v>255</v>
      </c>
      <c r="F15994" s="75">
        <f>IF(CECCZ="CZ03",'Outside Temp'!B15994,IF(CECCZ="CZ04",'Outside Temp'!B15995,IF(CECCZ="CZ12",'Outside Temp'!B15996, IF(CECCZ="CZ13",'Outside Temp'!B15997))))</f>
        <v>77</v>
      </c>
      <c r="G15994" s="12">
        <f t="shared" si="3"/>
        <v>4</v>
      </c>
    </row>
    <row r="15995" ht="15.75" customHeight="1">
      <c r="A15995" s="13">
        <v>42291.635416666664</v>
      </c>
      <c r="B15995" s="73">
        <f t="shared" si="1"/>
        <v>42291</v>
      </c>
      <c r="C15995" s="74">
        <f>IF(NewCustomer="Yes", IF(COUNTIF($I$2:$I$11,B15995)&gt;0,0,WEEKDAY(B15995,2)),IF(COUNTIF($I$2:$I$21,B15995)&gt;0,0,WEEKDAY(B15995,2)))</f>
        <v>3</v>
      </c>
      <c r="D15995" s="74">
        <f t="shared" si="2"/>
        <v>15</v>
      </c>
      <c r="E15995" s="12">
        <f>IFERROR(VLOOKUP(A15995,'IDAR Meter Data'!$A:$B,2,1),"")</f>
        <v>239</v>
      </c>
      <c r="F15995" s="75">
        <f>IF(CECCZ="CZ03",'Outside Temp'!B15995,IF(CECCZ="CZ04",'Outside Temp'!B15996,IF(CECCZ="CZ12",'Outside Temp'!B15997, IF(CECCZ="CZ13",'Outside Temp'!B15998))))</f>
        <v>77</v>
      </c>
      <c r="G15995" s="12">
        <f t="shared" si="3"/>
        <v>4</v>
      </c>
    </row>
    <row r="15996" ht="15.75" customHeight="1">
      <c r="A15996" s="13">
        <v>42291.645833333336</v>
      </c>
      <c r="B15996" s="73">
        <f t="shared" si="1"/>
        <v>42291</v>
      </c>
      <c r="C15996" s="74">
        <f>IF(NewCustomer="Yes", IF(COUNTIF($I$2:$I$11,B15996)&gt;0,0,WEEKDAY(B15996,2)),IF(COUNTIF($I$2:$I$21,B15996)&gt;0,0,WEEKDAY(B15996,2)))</f>
        <v>3</v>
      </c>
      <c r="D15996" s="74">
        <f t="shared" si="2"/>
        <v>15</v>
      </c>
      <c r="E15996" s="12">
        <f>IFERROR(VLOOKUP(A15996,'IDAR Meter Data'!$A:$B,2,1),"")</f>
        <v>239</v>
      </c>
      <c r="F15996" s="75">
        <f>IF(CECCZ="CZ03",'Outside Temp'!B15996,IF(CECCZ="CZ04",'Outside Temp'!B15997,IF(CECCZ="CZ12",'Outside Temp'!B15998, IF(CECCZ="CZ13",'Outside Temp'!B15999))))</f>
        <v>77</v>
      </c>
      <c r="G15996" s="12">
        <f t="shared" si="3"/>
        <v>4</v>
      </c>
    </row>
    <row r="15997" ht="15.75" customHeight="1">
      <c r="A15997" s="13">
        <v>42291.65625</v>
      </c>
      <c r="B15997" s="73">
        <f t="shared" si="1"/>
        <v>42291</v>
      </c>
      <c r="C15997" s="74">
        <f>IF(NewCustomer="Yes", IF(COUNTIF($I$2:$I$11,B15997)&gt;0,0,WEEKDAY(B15997,2)),IF(COUNTIF($I$2:$I$21,B15997)&gt;0,0,WEEKDAY(B15997,2)))</f>
        <v>3</v>
      </c>
      <c r="D15997" s="74">
        <f t="shared" si="2"/>
        <v>15</v>
      </c>
      <c r="E15997" s="12">
        <f>IFERROR(VLOOKUP(A15997,'IDAR Meter Data'!$A:$B,2,1),"")</f>
        <v>234</v>
      </c>
      <c r="F15997" s="75">
        <f>IF(CECCZ="CZ03",'Outside Temp'!B15997,IF(CECCZ="CZ04",'Outside Temp'!B15998,IF(CECCZ="CZ12",'Outside Temp'!B15999, IF(CECCZ="CZ13",'Outside Temp'!B16000))))</f>
        <v>77</v>
      </c>
      <c r="G15997" s="12">
        <f t="shared" si="3"/>
        <v>4</v>
      </c>
    </row>
    <row r="15998" ht="15.75" customHeight="1">
      <c r="A15998" s="13">
        <v>42291.666666666664</v>
      </c>
      <c r="B15998" s="73">
        <f t="shared" si="1"/>
        <v>42291</v>
      </c>
      <c r="C15998" s="74">
        <f>IF(NewCustomer="Yes", IF(COUNTIF($I$2:$I$11,B15998)&gt;0,0,WEEKDAY(B15998,2)),IF(COUNTIF($I$2:$I$21,B15998)&gt;0,0,WEEKDAY(B15998,2)))</f>
        <v>3</v>
      </c>
      <c r="D15998" s="74">
        <f t="shared" si="2"/>
        <v>16</v>
      </c>
      <c r="E15998" s="12">
        <f>IFERROR(VLOOKUP(A15998,'IDAR Meter Data'!$A:$B,2,1),"")</f>
        <v>238</v>
      </c>
      <c r="F15998" s="75">
        <f>IF(CECCZ="CZ03",'Outside Temp'!B15998,IF(CECCZ="CZ04",'Outside Temp'!B15999,IF(CECCZ="CZ12",'Outside Temp'!B16000, IF(CECCZ="CZ13",'Outside Temp'!B16001))))</f>
        <v>76.93333333</v>
      </c>
      <c r="G15998" s="12">
        <f t="shared" si="3"/>
        <v>4</v>
      </c>
    </row>
    <row r="15999" ht="15.75" customHeight="1">
      <c r="A15999" s="13">
        <v>42291.677083333336</v>
      </c>
      <c r="B15999" s="73">
        <f t="shared" si="1"/>
        <v>42291</v>
      </c>
      <c r="C15999" s="74">
        <f>IF(NewCustomer="Yes", IF(COUNTIF($I$2:$I$11,B15999)&gt;0,0,WEEKDAY(B15999,2)),IF(COUNTIF($I$2:$I$21,B15999)&gt;0,0,WEEKDAY(B15999,2)))</f>
        <v>3</v>
      </c>
      <c r="D15999" s="74">
        <f t="shared" si="2"/>
        <v>16</v>
      </c>
      <c r="E15999" s="12">
        <f>IFERROR(VLOOKUP(A15999,'IDAR Meter Data'!$A:$B,2,1),"")</f>
        <v>250</v>
      </c>
      <c r="F15999" s="75">
        <f>IF(CECCZ="CZ03",'Outside Temp'!B15999,IF(CECCZ="CZ04",'Outside Temp'!B16000,IF(CECCZ="CZ12",'Outside Temp'!B16001, IF(CECCZ="CZ13",'Outside Temp'!B16002))))</f>
        <v>76.68333333</v>
      </c>
      <c r="G15999" s="12">
        <f t="shared" si="3"/>
        <v>4</v>
      </c>
    </row>
    <row r="16000" ht="15.75" customHeight="1">
      <c r="A16000" s="13">
        <v>42291.6875</v>
      </c>
      <c r="B16000" s="73">
        <f t="shared" si="1"/>
        <v>42291</v>
      </c>
      <c r="C16000" s="74">
        <f>IF(NewCustomer="Yes", IF(COUNTIF($I$2:$I$11,B16000)&gt;0,0,WEEKDAY(B16000,2)),IF(COUNTIF($I$2:$I$21,B16000)&gt;0,0,WEEKDAY(B16000,2)))</f>
        <v>3</v>
      </c>
      <c r="D16000" s="74">
        <f t="shared" si="2"/>
        <v>16</v>
      </c>
      <c r="E16000" s="12">
        <f>IFERROR(VLOOKUP(A16000,'IDAR Meter Data'!$A:$B,2,1),"")</f>
        <v>242</v>
      </c>
      <c r="F16000" s="75">
        <f>IF(CECCZ="CZ03",'Outside Temp'!B16000,IF(CECCZ="CZ04",'Outside Temp'!B16001,IF(CECCZ="CZ12",'Outside Temp'!B16002, IF(CECCZ="CZ13",'Outside Temp'!B16003))))</f>
        <v>76.43333333</v>
      </c>
      <c r="G16000" s="12">
        <f t="shared" si="3"/>
        <v>4</v>
      </c>
    </row>
    <row r="16001" ht="15.75" customHeight="1">
      <c r="A16001" s="13">
        <v>42291.697916666664</v>
      </c>
      <c r="B16001" s="73">
        <f t="shared" si="1"/>
        <v>42291</v>
      </c>
      <c r="C16001" s="74">
        <f>IF(NewCustomer="Yes", IF(COUNTIF($I$2:$I$11,B16001)&gt;0,0,WEEKDAY(B16001,2)),IF(COUNTIF($I$2:$I$21,B16001)&gt;0,0,WEEKDAY(B16001,2)))</f>
        <v>3</v>
      </c>
      <c r="D16001" s="74">
        <f t="shared" si="2"/>
        <v>16</v>
      </c>
      <c r="E16001" s="12">
        <f>IFERROR(VLOOKUP(A16001,'IDAR Meter Data'!$A:$B,2,1),"")</f>
        <v>236</v>
      </c>
      <c r="F16001" s="75">
        <f>IF(CECCZ="CZ03",'Outside Temp'!B16001,IF(CECCZ="CZ04",'Outside Temp'!B16002,IF(CECCZ="CZ12",'Outside Temp'!B16003, IF(CECCZ="CZ13",'Outside Temp'!B16004))))</f>
        <v>76.18333333</v>
      </c>
      <c r="G16001" s="12">
        <f t="shared" si="3"/>
        <v>4</v>
      </c>
    </row>
    <row r="16002" ht="15.75" customHeight="1">
      <c r="A16002" s="13">
        <v>42291.708333333336</v>
      </c>
      <c r="B16002" s="73">
        <f t="shared" si="1"/>
        <v>42291</v>
      </c>
      <c r="C16002" s="74">
        <f>IF(NewCustomer="Yes", IF(COUNTIF($I$2:$I$11,B16002)&gt;0,0,WEEKDAY(B16002,2)),IF(COUNTIF($I$2:$I$21,B16002)&gt;0,0,WEEKDAY(B16002,2)))</f>
        <v>3</v>
      </c>
      <c r="D16002" s="74">
        <f t="shared" si="2"/>
        <v>17</v>
      </c>
      <c r="E16002" s="12">
        <f>IFERROR(VLOOKUP(A16002,'IDAR Meter Data'!$A:$B,2,1),"")</f>
        <v>233</v>
      </c>
      <c r="F16002" s="75">
        <f>IF(CECCZ="CZ03",'Outside Temp'!B16002,IF(CECCZ="CZ04",'Outside Temp'!B16003,IF(CECCZ="CZ12",'Outside Temp'!B16004, IF(CECCZ="CZ13",'Outside Temp'!B16005))))</f>
        <v>76.36363636</v>
      </c>
      <c r="G16002" s="12">
        <f t="shared" si="3"/>
        <v>4</v>
      </c>
    </row>
    <row r="16003" ht="15.75" customHeight="1">
      <c r="A16003" s="13">
        <v>42291.71875</v>
      </c>
      <c r="B16003" s="73">
        <f t="shared" si="1"/>
        <v>42291</v>
      </c>
      <c r="C16003" s="74">
        <f>IF(NewCustomer="Yes", IF(COUNTIF($I$2:$I$11,B16003)&gt;0,0,WEEKDAY(B16003,2)),IF(COUNTIF($I$2:$I$21,B16003)&gt;0,0,WEEKDAY(B16003,2)))</f>
        <v>3</v>
      </c>
      <c r="D16003" s="74">
        <f t="shared" si="2"/>
        <v>17</v>
      </c>
      <c r="E16003" s="12">
        <f>IFERROR(VLOOKUP(A16003,'IDAR Meter Data'!$A:$B,2,1),"")</f>
        <v>225</v>
      </c>
      <c r="F16003" s="75">
        <f>IF(CECCZ="CZ03",'Outside Temp'!B16003,IF(CECCZ="CZ04",'Outside Temp'!B16004,IF(CECCZ="CZ12",'Outside Temp'!B16005, IF(CECCZ="CZ13",'Outside Temp'!B16006))))</f>
        <v>77.72727273</v>
      </c>
      <c r="G16003" s="12">
        <f t="shared" si="3"/>
        <v>4</v>
      </c>
    </row>
    <row r="16004" ht="15.75" customHeight="1">
      <c r="A16004" s="13">
        <v>42291.729166666664</v>
      </c>
      <c r="B16004" s="73">
        <f t="shared" si="1"/>
        <v>42291</v>
      </c>
      <c r="C16004" s="74">
        <f>IF(NewCustomer="Yes", IF(COUNTIF($I$2:$I$11,B16004)&gt;0,0,WEEKDAY(B16004,2)),IF(COUNTIF($I$2:$I$21,B16004)&gt;0,0,WEEKDAY(B16004,2)))</f>
        <v>3</v>
      </c>
      <c r="D16004" s="74">
        <f t="shared" si="2"/>
        <v>17</v>
      </c>
      <c r="E16004" s="12">
        <f>IFERROR(VLOOKUP(A16004,'IDAR Meter Data'!$A:$B,2,1),"")</f>
        <v>225</v>
      </c>
      <c r="F16004" s="75">
        <f>IF(CECCZ="CZ03",'Outside Temp'!B16004,IF(CECCZ="CZ04",'Outside Temp'!B16005,IF(CECCZ="CZ12",'Outside Temp'!B16006, IF(CECCZ="CZ13",'Outside Temp'!B16007))))</f>
        <v>78.7037037</v>
      </c>
      <c r="G16004" s="12">
        <f t="shared" si="3"/>
        <v>4</v>
      </c>
    </row>
    <row r="16005" ht="15.75" customHeight="1">
      <c r="A16005" s="13">
        <v>42291.739583333336</v>
      </c>
      <c r="B16005" s="73">
        <f t="shared" si="1"/>
        <v>42291</v>
      </c>
      <c r="C16005" s="74">
        <f>IF(NewCustomer="Yes", IF(COUNTIF($I$2:$I$11,B16005)&gt;0,0,WEEKDAY(B16005,2)),IF(COUNTIF($I$2:$I$21,B16005)&gt;0,0,WEEKDAY(B16005,2)))</f>
        <v>3</v>
      </c>
      <c r="D16005" s="74">
        <f t="shared" si="2"/>
        <v>17</v>
      </c>
      <c r="E16005" s="12">
        <f>IFERROR(VLOOKUP(A16005,'IDAR Meter Data'!$A:$B,2,1),"")</f>
        <v>227</v>
      </c>
      <c r="F16005" s="75">
        <f>IF(CECCZ="CZ03",'Outside Temp'!B16005,IF(CECCZ="CZ04",'Outside Temp'!B16006,IF(CECCZ="CZ12",'Outside Temp'!B16007, IF(CECCZ="CZ13",'Outside Temp'!B16008))))</f>
        <v>74.25925926</v>
      </c>
      <c r="G16005" s="12">
        <f t="shared" si="3"/>
        <v>3</v>
      </c>
    </row>
    <row r="16006" ht="15.75" customHeight="1">
      <c r="A16006" s="13">
        <v>42291.75</v>
      </c>
      <c r="B16006" s="73">
        <f t="shared" si="1"/>
        <v>42291</v>
      </c>
      <c r="C16006" s="74">
        <f>IF(NewCustomer="Yes", IF(COUNTIF($I$2:$I$11,B16006)&gt;0,0,WEEKDAY(B16006,2)),IF(COUNTIF($I$2:$I$21,B16006)&gt;0,0,WEEKDAY(B16006,2)))</f>
        <v>3</v>
      </c>
      <c r="D16006" s="74">
        <f t="shared" si="2"/>
        <v>18</v>
      </c>
      <c r="E16006" s="12">
        <f>IFERROR(VLOOKUP(A16006,'IDAR Meter Data'!$A:$B,2,1),"")</f>
        <v>227</v>
      </c>
      <c r="F16006" s="75">
        <f>IF(CECCZ="CZ03",'Outside Temp'!B16006,IF(CECCZ="CZ04",'Outside Temp'!B16007,IF(CECCZ="CZ12",'Outside Temp'!B16008, IF(CECCZ="CZ13",'Outside Temp'!B16009))))</f>
        <v>70.46666667</v>
      </c>
      <c r="G16006" s="12">
        <f t="shared" si="3"/>
        <v>3</v>
      </c>
    </row>
    <row r="16007" ht="15.75" customHeight="1">
      <c r="A16007" s="13">
        <v>42291.760416666664</v>
      </c>
      <c r="B16007" s="73">
        <f t="shared" si="1"/>
        <v>42291</v>
      </c>
      <c r="C16007" s="74">
        <f>IF(NewCustomer="Yes", IF(COUNTIF($I$2:$I$11,B16007)&gt;0,0,WEEKDAY(B16007,2)),IF(COUNTIF($I$2:$I$21,B16007)&gt;0,0,WEEKDAY(B16007,2)))</f>
        <v>3</v>
      </c>
      <c r="D16007" s="74">
        <f t="shared" si="2"/>
        <v>18</v>
      </c>
      <c r="E16007" s="12">
        <f>IFERROR(VLOOKUP(A16007,'IDAR Meter Data'!$A:$B,2,1),"")</f>
        <v>218</v>
      </c>
      <c r="F16007" s="75">
        <f>IF(CECCZ="CZ03",'Outside Temp'!B16007,IF(CECCZ="CZ04",'Outside Temp'!B16008,IF(CECCZ="CZ12",'Outside Temp'!B16009, IF(CECCZ="CZ13",'Outside Temp'!B16010))))</f>
        <v>68.46666667</v>
      </c>
      <c r="G16007" s="12">
        <f t="shared" si="3"/>
        <v>2</v>
      </c>
    </row>
    <row r="16008" ht="15.75" customHeight="1">
      <c r="A16008" s="13">
        <v>42291.770833333336</v>
      </c>
      <c r="B16008" s="73">
        <f t="shared" si="1"/>
        <v>42291</v>
      </c>
      <c r="C16008" s="74">
        <f>IF(NewCustomer="Yes", IF(COUNTIF($I$2:$I$11,B16008)&gt;0,0,WEEKDAY(B16008,2)),IF(COUNTIF($I$2:$I$21,B16008)&gt;0,0,WEEKDAY(B16008,2)))</f>
        <v>3</v>
      </c>
      <c r="D16008" s="74">
        <f t="shared" si="2"/>
        <v>18</v>
      </c>
      <c r="E16008" s="12">
        <f>IFERROR(VLOOKUP(A16008,'IDAR Meter Data'!$A:$B,2,1),"")</f>
        <v>216</v>
      </c>
      <c r="F16008" s="75">
        <f>IF(CECCZ="CZ03",'Outside Temp'!B16008,IF(CECCZ="CZ04",'Outside Temp'!B16009,IF(CECCZ="CZ12",'Outside Temp'!B16010, IF(CECCZ="CZ13",'Outside Temp'!B16011))))</f>
        <v>66.46666667</v>
      </c>
      <c r="G16008" s="12">
        <f t="shared" si="3"/>
        <v>2</v>
      </c>
    </row>
    <row r="16009" ht="15.75" customHeight="1">
      <c r="A16009" s="13">
        <v>42291.78125</v>
      </c>
      <c r="B16009" s="73">
        <f t="shared" si="1"/>
        <v>42291</v>
      </c>
      <c r="C16009" s="74">
        <f>IF(NewCustomer="Yes", IF(COUNTIF($I$2:$I$11,B16009)&gt;0,0,WEEKDAY(B16009,2)),IF(COUNTIF($I$2:$I$21,B16009)&gt;0,0,WEEKDAY(B16009,2)))</f>
        <v>3</v>
      </c>
      <c r="D16009" s="74">
        <f t="shared" si="2"/>
        <v>18</v>
      </c>
      <c r="E16009" s="12">
        <f>IFERROR(VLOOKUP(A16009,'IDAR Meter Data'!$A:$B,2,1),"")</f>
        <v>214</v>
      </c>
      <c r="F16009" s="75">
        <f>IF(CECCZ="CZ03",'Outside Temp'!B16009,IF(CECCZ="CZ04",'Outside Temp'!B16010,IF(CECCZ="CZ12",'Outside Temp'!B16011, IF(CECCZ="CZ13",'Outside Temp'!B16012))))</f>
        <v>64.46666667</v>
      </c>
      <c r="G16009" s="12">
        <f t="shared" si="3"/>
        <v>1</v>
      </c>
    </row>
    <row r="16010" ht="15.75" customHeight="1">
      <c r="A16010" s="13">
        <v>42291.791666666664</v>
      </c>
      <c r="B16010" s="73">
        <f t="shared" si="1"/>
        <v>42291</v>
      </c>
      <c r="C16010" s="74">
        <f>IF(NewCustomer="Yes", IF(COUNTIF($I$2:$I$11,B16010)&gt;0,0,WEEKDAY(B16010,2)),IF(COUNTIF($I$2:$I$21,B16010)&gt;0,0,WEEKDAY(B16010,2)))</f>
        <v>3</v>
      </c>
      <c r="D16010" s="74">
        <f t="shared" si="2"/>
        <v>19</v>
      </c>
      <c r="E16010" s="12">
        <f>IFERROR(VLOOKUP(A16010,'IDAR Meter Data'!$A:$B,2,1),"")</f>
        <v>209</v>
      </c>
      <c r="F16010" s="75">
        <f>IF(CECCZ="CZ03",'Outside Temp'!B16010,IF(CECCZ="CZ04",'Outside Temp'!B16011,IF(CECCZ="CZ12",'Outside Temp'!B16012, IF(CECCZ="CZ13",'Outside Temp'!B16013))))</f>
        <v>62.93333333</v>
      </c>
      <c r="G16010" s="12">
        <f t="shared" si="3"/>
        <v>1</v>
      </c>
    </row>
    <row r="16011" ht="15.75" customHeight="1">
      <c r="A16011" s="13">
        <v>42291.802083333336</v>
      </c>
      <c r="B16011" s="73">
        <f t="shared" si="1"/>
        <v>42291</v>
      </c>
      <c r="C16011" s="74">
        <f>IF(NewCustomer="Yes", IF(COUNTIF($I$2:$I$11,B16011)&gt;0,0,WEEKDAY(B16011,2)),IF(COUNTIF($I$2:$I$21,B16011)&gt;0,0,WEEKDAY(B16011,2)))</f>
        <v>3</v>
      </c>
      <c r="D16011" s="74">
        <f t="shared" si="2"/>
        <v>19</v>
      </c>
      <c r="E16011" s="12">
        <f>IFERROR(VLOOKUP(A16011,'IDAR Meter Data'!$A:$B,2,1),"")</f>
        <v>125</v>
      </c>
      <c r="F16011" s="75">
        <f>IF(CECCZ="CZ03",'Outside Temp'!B16011,IF(CECCZ="CZ04",'Outside Temp'!B16012,IF(CECCZ="CZ12",'Outside Temp'!B16013, IF(CECCZ="CZ13",'Outside Temp'!B16014))))</f>
        <v>62.68333333</v>
      </c>
      <c r="G16011" s="12">
        <f t="shared" si="3"/>
        <v>1</v>
      </c>
    </row>
    <row r="16012" ht="15.75" customHeight="1">
      <c r="A16012" s="13">
        <v>42291.8125</v>
      </c>
      <c r="B16012" s="73">
        <f t="shared" si="1"/>
        <v>42291</v>
      </c>
      <c r="C16012" s="74">
        <f>IF(NewCustomer="Yes", IF(COUNTIF($I$2:$I$11,B16012)&gt;0,0,WEEKDAY(B16012,2)),IF(COUNTIF($I$2:$I$21,B16012)&gt;0,0,WEEKDAY(B16012,2)))</f>
        <v>3</v>
      </c>
      <c r="D16012" s="74">
        <f t="shared" si="2"/>
        <v>19</v>
      </c>
      <c r="E16012" s="12">
        <f>IFERROR(VLOOKUP(A16012,'IDAR Meter Data'!$A:$B,2,1),"")</f>
        <v>126</v>
      </c>
      <c r="F16012" s="75">
        <f>IF(CECCZ="CZ03",'Outside Temp'!B16012,IF(CECCZ="CZ04",'Outside Temp'!B16013,IF(CECCZ="CZ12",'Outside Temp'!B16014, IF(CECCZ="CZ13",'Outside Temp'!B16015))))</f>
        <v>62.43333333</v>
      </c>
      <c r="G16012" s="12">
        <f t="shared" si="3"/>
        <v>1</v>
      </c>
    </row>
    <row r="16013" ht="15.75" customHeight="1">
      <c r="A16013" s="13">
        <v>42291.822916666664</v>
      </c>
      <c r="B16013" s="73">
        <f t="shared" si="1"/>
        <v>42291</v>
      </c>
      <c r="C16013" s="74">
        <f>IF(NewCustomer="Yes", IF(COUNTIF($I$2:$I$11,B16013)&gt;0,0,WEEKDAY(B16013,2)),IF(COUNTIF($I$2:$I$21,B16013)&gt;0,0,WEEKDAY(B16013,2)))</f>
        <v>3</v>
      </c>
      <c r="D16013" s="74">
        <f t="shared" si="2"/>
        <v>19</v>
      </c>
      <c r="E16013" s="12">
        <f>IFERROR(VLOOKUP(A16013,'IDAR Meter Data'!$A:$B,2,1),"")</f>
        <v>122</v>
      </c>
      <c r="F16013" s="75">
        <f>IF(CECCZ="CZ03",'Outside Temp'!B16013,IF(CECCZ="CZ04",'Outside Temp'!B16014,IF(CECCZ="CZ12",'Outside Temp'!B16015, IF(CECCZ="CZ13",'Outside Temp'!B16016))))</f>
        <v>62.18333333</v>
      </c>
      <c r="G16013" s="12">
        <f t="shared" si="3"/>
        <v>1</v>
      </c>
    </row>
    <row r="16014" ht="15.75" customHeight="1">
      <c r="A16014" s="13">
        <v>42291.833333333336</v>
      </c>
      <c r="B16014" s="73">
        <f t="shared" si="1"/>
        <v>42291</v>
      </c>
      <c r="C16014" s="74">
        <f>IF(NewCustomer="Yes", IF(COUNTIF($I$2:$I$11,B16014)&gt;0,0,WEEKDAY(B16014,2)),IF(COUNTIF($I$2:$I$21,B16014)&gt;0,0,WEEKDAY(B16014,2)))</f>
        <v>3</v>
      </c>
      <c r="D16014" s="74">
        <f t="shared" si="2"/>
        <v>20</v>
      </c>
      <c r="E16014" s="12">
        <f>IFERROR(VLOOKUP(A16014,'IDAR Meter Data'!$A:$B,2,1),"")</f>
        <v>129</v>
      </c>
      <c r="F16014" s="75">
        <f>IF(CECCZ="CZ03",'Outside Temp'!B16014,IF(CECCZ="CZ04",'Outside Temp'!B16015,IF(CECCZ="CZ12",'Outside Temp'!B16016, IF(CECCZ="CZ13",'Outside Temp'!B16017))))</f>
        <v>61.93333333</v>
      </c>
      <c r="G16014" s="12">
        <f t="shared" si="3"/>
        <v>1</v>
      </c>
    </row>
    <row r="16015" ht="15.75" customHeight="1">
      <c r="A16015" s="13">
        <v>42291.84375</v>
      </c>
      <c r="B16015" s="73">
        <f t="shared" si="1"/>
        <v>42291</v>
      </c>
      <c r="C16015" s="74">
        <f>IF(NewCustomer="Yes", IF(COUNTIF($I$2:$I$11,B16015)&gt;0,0,WEEKDAY(B16015,2)),IF(COUNTIF($I$2:$I$21,B16015)&gt;0,0,WEEKDAY(B16015,2)))</f>
        <v>3</v>
      </c>
      <c r="D16015" s="74">
        <f t="shared" si="2"/>
        <v>20</v>
      </c>
      <c r="E16015" s="12">
        <f>IFERROR(VLOOKUP(A16015,'IDAR Meter Data'!$A:$B,2,1),"")</f>
        <v>126</v>
      </c>
      <c r="F16015" s="75">
        <f>IF(CECCZ="CZ03",'Outside Temp'!B16015,IF(CECCZ="CZ04",'Outside Temp'!B16016,IF(CECCZ="CZ12",'Outside Temp'!B16017, IF(CECCZ="CZ13",'Outside Temp'!B16018))))</f>
        <v>61.68333333</v>
      </c>
      <c r="G16015" s="12">
        <f t="shared" si="3"/>
        <v>1</v>
      </c>
    </row>
    <row r="16016" ht="15.75" customHeight="1">
      <c r="A16016" s="13">
        <v>42291.854166666664</v>
      </c>
      <c r="B16016" s="73">
        <f t="shared" si="1"/>
        <v>42291</v>
      </c>
      <c r="C16016" s="74">
        <f>IF(NewCustomer="Yes", IF(COUNTIF($I$2:$I$11,B16016)&gt;0,0,WEEKDAY(B16016,2)),IF(COUNTIF($I$2:$I$21,B16016)&gt;0,0,WEEKDAY(B16016,2)))</f>
        <v>3</v>
      </c>
      <c r="D16016" s="74">
        <f t="shared" si="2"/>
        <v>20</v>
      </c>
      <c r="E16016" s="12">
        <f>IFERROR(VLOOKUP(A16016,'IDAR Meter Data'!$A:$B,2,1),"")</f>
        <v>123</v>
      </c>
      <c r="F16016" s="75">
        <f>IF(CECCZ="CZ03",'Outside Temp'!B16016,IF(CECCZ="CZ04",'Outside Temp'!B16017,IF(CECCZ="CZ12",'Outside Temp'!B16018, IF(CECCZ="CZ13",'Outside Temp'!B16019))))</f>
        <v>61.43333333</v>
      </c>
      <c r="G16016" s="12">
        <f t="shared" si="3"/>
        <v>1</v>
      </c>
    </row>
    <row r="16017" ht="15.75" customHeight="1">
      <c r="A16017" s="13">
        <v>42291.864583333336</v>
      </c>
      <c r="B16017" s="73">
        <f t="shared" si="1"/>
        <v>42291</v>
      </c>
      <c r="C16017" s="74">
        <f>IF(NewCustomer="Yes", IF(COUNTIF($I$2:$I$11,B16017)&gt;0,0,WEEKDAY(B16017,2)),IF(COUNTIF($I$2:$I$21,B16017)&gt;0,0,WEEKDAY(B16017,2)))</f>
        <v>3</v>
      </c>
      <c r="D16017" s="74">
        <f t="shared" si="2"/>
        <v>20</v>
      </c>
      <c r="E16017" s="12">
        <f>IFERROR(VLOOKUP(A16017,'IDAR Meter Data'!$A:$B,2,1),"")</f>
        <v>118</v>
      </c>
      <c r="F16017" s="75">
        <f>IF(CECCZ="CZ03",'Outside Temp'!B16017,IF(CECCZ="CZ04",'Outside Temp'!B16018,IF(CECCZ="CZ12",'Outside Temp'!B16019, IF(CECCZ="CZ13",'Outside Temp'!B16020))))</f>
        <v>61.18333333</v>
      </c>
      <c r="G16017" s="12">
        <f t="shared" si="3"/>
        <v>1</v>
      </c>
    </row>
    <row r="16018" ht="15.75" customHeight="1">
      <c r="A16018" s="13">
        <v>42291.875</v>
      </c>
      <c r="B16018" s="73">
        <f t="shared" si="1"/>
        <v>42291</v>
      </c>
      <c r="C16018" s="74">
        <f>IF(NewCustomer="Yes", IF(COUNTIF($I$2:$I$11,B16018)&gt;0,0,WEEKDAY(B16018,2)),IF(COUNTIF($I$2:$I$21,B16018)&gt;0,0,WEEKDAY(B16018,2)))</f>
        <v>3</v>
      </c>
      <c r="D16018" s="74">
        <f t="shared" si="2"/>
        <v>21</v>
      </c>
      <c r="E16018" s="12">
        <f>IFERROR(VLOOKUP(A16018,'IDAR Meter Data'!$A:$B,2,1),"")</f>
        <v>110</v>
      </c>
      <c r="F16018" s="75">
        <f>IF(CECCZ="CZ03",'Outside Temp'!B16018,IF(CECCZ="CZ04",'Outside Temp'!B16019,IF(CECCZ="CZ12",'Outside Temp'!B16020, IF(CECCZ="CZ13",'Outside Temp'!B16021))))</f>
        <v>61.06666667</v>
      </c>
      <c r="G16018" s="12">
        <f t="shared" si="3"/>
        <v>1</v>
      </c>
    </row>
    <row r="16019" ht="15.75" customHeight="1">
      <c r="A16019" s="13">
        <v>42291.885416666664</v>
      </c>
      <c r="B16019" s="73">
        <f t="shared" si="1"/>
        <v>42291</v>
      </c>
      <c r="C16019" s="74">
        <f>IF(NewCustomer="Yes", IF(COUNTIF($I$2:$I$11,B16019)&gt;0,0,WEEKDAY(B16019,2)),IF(COUNTIF($I$2:$I$21,B16019)&gt;0,0,WEEKDAY(B16019,2)))</f>
        <v>3</v>
      </c>
      <c r="D16019" s="74">
        <f t="shared" si="2"/>
        <v>21</v>
      </c>
      <c r="E16019" s="12">
        <f>IFERROR(VLOOKUP(A16019,'IDAR Meter Data'!$A:$B,2,1),"")</f>
        <v>110</v>
      </c>
      <c r="F16019" s="75">
        <f>IF(CECCZ="CZ03",'Outside Temp'!B16019,IF(CECCZ="CZ04",'Outside Temp'!B16020,IF(CECCZ="CZ12",'Outside Temp'!B16021, IF(CECCZ="CZ13",'Outside Temp'!B16022))))</f>
        <v>61.31666667</v>
      </c>
      <c r="G16019" s="12">
        <f t="shared" si="3"/>
        <v>1</v>
      </c>
    </row>
    <row r="16020" ht="15.75" customHeight="1">
      <c r="A16020" s="13">
        <v>42291.895833333336</v>
      </c>
      <c r="B16020" s="73">
        <f t="shared" si="1"/>
        <v>42291</v>
      </c>
      <c r="C16020" s="74">
        <f>IF(NewCustomer="Yes", IF(COUNTIF($I$2:$I$11,B16020)&gt;0,0,WEEKDAY(B16020,2)),IF(COUNTIF($I$2:$I$21,B16020)&gt;0,0,WEEKDAY(B16020,2)))</f>
        <v>3</v>
      </c>
      <c r="D16020" s="74">
        <f t="shared" si="2"/>
        <v>21</v>
      </c>
      <c r="E16020" s="12">
        <f>IFERROR(VLOOKUP(A16020,'IDAR Meter Data'!$A:$B,2,1),"")</f>
        <v>106</v>
      </c>
      <c r="F16020" s="75">
        <f>IF(CECCZ="CZ03",'Outside Temp'!B16020,IF(CECCZ="CZ04",'Outside Temp'!B16021,IF(CECCZ="CZ12",'Outside Temp'!B16022, IF(CECCZ="CZ13",'Outside Temp'!B16023))))</f>
        <v>61.56666667</v>
      </c>
      <c r="G16020" s="12">
        <f t="shared" si="3"/>
        <v>1</v>
      </c>
    </row>
    <row r="16021" ht="15.75" customHeight="1">
      <c r="A16021" s="13">
        <v>42291.90625</v>
      </c>
      <c r="B16021" s="73">
        <f t="shared" si="1"/>
        <v>42291</v>
      </c>
      <c r="C16021" s="74">
        <f>IF(NewCustomer="Yes", IF(COUNTIF($I$2:$I$11,B16021)&gt;0,0,WEEKDAY(B16021,2)),IF(COUNTIF($I$2:$I$21,B16021)&gt;0,0,WEEKDAY(B16021,2)))</f>
        <v>3</v>
      </c>
      <c r="D16021" s="74">
        <f t="shared" si="2"/>
        <v>21</v>
      </c>
      <c r="E16021" s="12">
        <f>IFERROR(VLOOKUP(A16021,'IDAR Meter Data'!$A:$B,2,1),"")</f>
        <v>103</v>
      </c>
      <c r="F16021" s="75">
        <f>IF(CECCZ="CZ03",'Outside Temp'!B16021,IF(CECCZ="CZ04",'Outside Temp'!B16022,IF(CECCZ="CZ12",'Outside Temp'!B16023, IF(CECCZ="CZ13",'Outside Temp'!B16024))))</f>
        <v>61.81666667</v>
      </c>
      <c r="G16021" s="12">
        <f t="shared" si="3"/>
        <v>1</v>
      </c>
    </row>
    <row r="16022" ht="15.75" customHeight="1">
      <c r="A16022" s="13">
        <v>42291.916666666664</v>
      </c>
      <c r="B16022" s="73">
        <f t="shared" si="1"/>
        <v>42291</v>
      </c>
      <c r="C16022" s="74">
        <f>IF(NewCustomer="Yes", IF(COUNTIF($I$2:$I$11,B16022)&gt;0,0,WEEKDAY(B16022,2)),IF(COUNTIF($I$2:$I$21,B16022)&gt;0,0,WEEKDAY(B16022,2)))</f>
        <v>3</v>
      </c>
      <c r="D16022" s="74">
        <f t="shared" si="2"/>
        <v>22</v>
      </c>
      <c r="E16022" s="12">
        <f>IFERROR(VLOOKUP(A16022,'IDAR Meter Data'!$A:$B,2,1),"")</f>
        <v>101</v>
      </c>
      <c r="F16022" s="75">
        <f>IF(CECCZ="CZ03",'Outside Temp'!B16022,IF(CECCZ="CZ04",'Outside Temp'!B16023,IF(CECCZ="CZ12",'Outside Temp'!B16024, IF(CECCZ="CZ13",'Outside Temp'!B16025))))</f>
        <v>62</v>
      </c>
      <c r="G16022" s="12">
        <f t="shared" si="3"/>
        <v>1</v>
      </c>
    </row>
    <row r="16023" ht="15.75" customHeight="1">
      <c r="A16023" s="13">
        <v>42291.927083333336</v>
      </c>
      <c r="B16023" s="73">
        <f t="shared" si="1"/>
        <v>42291</v>
      </c>
      <c r="C16023" s="74">
        <f>IF(NewCustomer="Yes", IF(COUNTIF($I$2:$I$11,B16023)&gt;0,0,WEEKDAY(B16023,2)),IF(COUNTIF($I$2:$I$21,B16023)&gt;0,0,WEEKDAY(B16023,2)))</f>
        <v>3</v>
      </c>
      <c r="D16023" s="74">
        <f t="shared" si="2"/>
        <v>22</v>
      </c>
      <c r="E16023" s="12">
        <f>IFERROR(VLOOKUP(A16023,'IDAR Meter Data'!$A:$B,2,1),"")</f>
        <v>103</v>
      </c>
      <c r="F16023" s="75">
        <f>IF(CECCZ="CZ03",'Outside Temp'!B16023,IF(CECCZ="CZ04",'Outside Temp'!B16024,IF(CECCZ="CZ12",'Outside Temp'!B16025, IF(CECCZ="CZ13",'Outside Temp'!B16026))))</f>
        <v>62</v>
      </c>
      <c r="G16023" s="12">
        <f t="shared" si="3"/>
        <v>1</v>
      </c>
    </row>
    <row r="16024" ht="15.75" customHeight="1">
      <c r="A16024" s="13">
        <v>42291.9375</v>
      </c>
      <c r="B16024" s="73">
        <f t="shared" si="1"/>
        <v>42291</v>
      </c>
      <c r="C16024" s="74">
        <f>IF(NewCustomer="Yes", IF(COUNTIF($I$2:$I$11,B16024)&gt;0,0,WEEKDAY(B16024,2)),IF(COUNTIF($I$2:$I$21,B16024)&gt;0,0,WEEKDAY(B16024,2)))</f>
        <v>3</v>
      </c>
      <c r="D16024" s="74">
        <f t="shared" si="2"/>
        <v>22</v>
      </c>
      <c r="E16024" s="12">
        <f>IFERROR(VLOOKUP(A16024,'IDAR Meter Data'!$A:$B,2,1),"")</f>
        <v>107</v>
      </c>
      <c r="F16024" s="75">
        <f>IF(CECCZ="CZ03",'Outside Temp'!B16024,IF(CECCZ="CZ04",'Outside Temp'!B16025,IF(CECCZ="CZ12",'Outside Temp'!B16026, IF(CECCZ="CZ13",'Outside Temp'!B16027))))</f>
        <v>62</v>
      </c>
      <c r="G16024" s="12">
        <f t="shared" si="3"/>
        <v>1</v>
      </c>
    </row>
    <row r="16025" ht="15.75" customHeight="1">
      <c r="A16025" s="13">
        <v>42291.947916666664</v>
      </c>
      <c r="B16025" s="73">
        <f t="shared" si="1"/>
        <v>42291</v>
      </c>
      <c r="C16025" s="74">
        <f>IF(NewCustomer="Yes", IF(COUNTIF($I$2:$I$11,B16025)&gt;0,0,WEEKDAY(B16025,2)),IF(COUNTIF($I$2:$I$21,B16025)&gt;0,0,WEEKDAY(B16025,2)))</f>
        <v>3</v>
      </c>
      <c r="D16025" s="74">
        <f t="shared" si="2"/>
        <v>22</v>
      </c>
      <c r="E16025" s="12">
        <f>IFERROR(VLOOKUP(A16025,'IDAR Meter Data'!$A:$B,2,1),"")</f>
        <v>102</v>
      </c>
      <c r="F16025" s="75">
        <f>IF(CECCZ="CZ03",'Outside Temp'!B16025,IF(CECCZ="CZ04",'Outside Temp'!B16026,IF(CECCZ="CZ12",'Outside Temp'!B16027, IF(CECCZ="CZ13",'Outside Temp'!B16028))))</f>
        <v>62</v>
      </c>
      <c r="G16025" s="12">
        <f t="shared" si="3"/>
        <v>1</v>
      </c>
    </row>
    <row r="16026" ht="15.75" customHeight="1">
      <c r="A16026" s="13">
        <v>42291.958333333336</v>
      </c>
      <c r="B16026" s="73">
        <f t="shared" si="1"/>
        <v>42291</v>
      </c>
      <c r="C16026" s="74">
        <f>IF(NewCustomer="Yes", IF(COUNTIF($I$2:$I$11,B16026)&gt;0,0,WEEKDAY(B16026,2)),IF(COUNTIF($I$2:$I$21,B16026)&gt;0,0,WEEKDAY(B16026,2)))</f>
        <v>3</v>
      </c>
      <c r="D16026" s="74">
        <f t="shared" si="2"/>
        <v>23</v>
      </c>
      <c r="E16026" s="12">
        <f>IFERROR(VLOOKUP(A16026,'IDAR Meter Data'!$A:$B,2,1),"")</f>
        <v>105</v>
      </c>
      <c r="F16026" s="75">
        <f>IF(CECCZ="CZ03",'Outside Temp'!B16026,IF(CECCZ="CZ04",'Outside Temp'!B16027,IF(CECCZ="CZ12",'Outside Temp'!B16028, IF(CECCZ="CZ13",'Outside Temp'!B16029))))</f>
        <v>62</v>
      </c>
      <c r="G16026" s="12">
        <f t="shared" si="3"/>
        <v>1</v>
      </c>
    </row>
    <row r="16027" ht="15.75" customHeight="1">
      <c r="A16027" s="13">
        <v>42291.96875</v>
      </c>
      <c r="B16027" s="73">
        <f t="shared" si="1"/>
        <v>42291</v>
      </c>
      <c r="C16027" s="74">
        <f>IF(NewCustomer="Yes", IF(COUNTIF($I$2:$I$11,B16027)&gt;0,0,WEEKDAY(B16027,2)),IF(COUNTIF($I$2:$I$21,B16027)&gt;0,0,WEEKDAY(B16027,2)))</f>
        <v>3</v>
      </c>
      <c r="D16027" s="74">
        <f t="shared" si="2"/>
        <v>23</v>
      </c>
      <c r="E16027" s="12">
        <f>IFERROR(VLOOKUP(A16027,'IDAR Meter Data'!$A:$B,2,1),"")</f>
        <v>98</v>
      </c>
      <c r="F16027" s="75">
        <f>IF(CECCZ="CZ03",'Outside Temp'!B16027,IF(CECCZ="CZ04",'Outside Temp'!B16028,IF(CECCZ="CZ12",'Outside Temp'!B16029, IF(CECCZ="CZ13",'Outside Temp'!B16030))))</f>
        <v>62</v>
      </c>
      <c r="G16027" s="12">
        <f t="shared" si="3"/>
        <v>1</v>
      </c>
    </row>
    <row r="16028" ht="15.75" customHeight="1">
      <c r="A16028" s="13">
        <v>42291.979166666664</v>
      </c>
      <c r="B16028" s="73">
        <f t="shared" si="1"/>
        <v>42291</v>
      </c>
      <c r="C16028" s="74">
        <f>IF(NewCustomer="Yes", IF(COUNTIF($I$2:$I$11,B16028)&gt;0,0,WEEKDAY(B16028,2)),IF(COUNTIF($I$2:$I$21,B16028)&gt;0,0,WEEKDAY(B16028,2)))</f>
        <v>3</v>
      </c>
      <c r="D16028" s="74">
        <f t="shared" si="2"/>
        <v>23</v>
      </c>
      <c r="E16028" s="12">
        <f>IFERROR(VLOOKUP(A16028,'IDAR Meter Data'!$A:$B,2,1),"")</f>
        <v>107</v>
      </c>
      <c r="F16028" s="75">
        <f>IF(CECCZ="CZ03",'Outside Temp'!B16028,IF(CECCZ="CZ04",'Outside Temp'!B16029,IF(CECCZ="CZ12",'Outside Temp'!B16030, IF(CECCZ="CZ13",'Outside Temp'!B16031))))</f>
        <v>62</v>
      </c>
      <c r="G16028" s="12">
        <f t="shared" si="3"/>
        <v>1</v>
      </c>
    </row>
    <row r="16029" ht="15.75" customHeight="1">
      <c r="A16029" s="13">
        <v>42291.989583333336</v>
      </c>
      <c r="B16029" s="73">
        <f t="shared" si="1"/>
        <v>42291</v>
      </c>
      <c r="C16029" s="74">
        <f>IF(NewCustomer="Yes", IF(COUNTIF($I$2:$I$11,B16029)&gt;0,0,WEEKDAY(B16029,2)),IF(COUNTIF($I$2:$I$21,B16029)&gt;0,0,WEEKDAY(B16029,2)))</f>
        <v>3</v>
      </c>
      <c r="D16029" s="74">
        <f t="shared" si="2"/>
        <v>23</v>
      </c>
      <c r="E16029" s="12">
        <f>IFERROR(VLOOKUP(A16029,'IDAR Meter Data'!$A:$B,2,1),"")</f>
        <v>103</v>
      </c>
      <c r="F16029" s="75">
        <f>IF(CECCZ="CZ03",'Outside Temp'!B16029,IF(CECCZ="CZ04",'Outside Temp'!B16030,IF(CECCZ="CZ12",'Outside Temp'!B16031, IF(CECCZ="CZ13",'Outside Temp'!B16032))))</f>
        <v>62</v>
      </c>
      <c r="G16029" s="12">
        <f t="shared" si="3"/>
        <v>1</v>
      </c>
    </row>
    <row r="16030" ht="15.75" customHeight="1">
      <c r="A16030" s="13">
        <v>42292.0</v>
      </c>
      <c r="B16030" s="73">
        <f t="shared" si="1"/>
        <v>42292</v>
      </c>
      <c r="C16030" s="74">
        <f>IF(NewCustomer="Yes", IF(COUNTIF($I$2:$I$11,B16030)&gt;0,0,WEEKDAY(B16030,2)),IF(COUNTIF($I$2:$I$21,B16030)&gt;0,0,WEEKDAY(B16030,2)))</f>
        <v>4</v>
      </c>
      <c r="D16030" s="74">
        <f t="shared" si="2"/>
        <v>0</v>
      </c>
      <c r="E16030" s="12">
        <f>IFERROR(VLOOKUP(A16030,'IDAR Meter Data'!$A:$B,2,1),"")</f>
        <v>102</v>
      </c>
      <c r="F16030" s="75">
        <f>IF(CECCZ="CZ03",'Outside Temp'!B16030,IF(CECCZ="CZ04",'Outside Temp'!B16031,IF(CECCZ="CZ12",'Outside Temp'!B16032, IF(CECCZ="CZ13",'Outside Temp'!B16033))))</f>
        <v>62</v>
      </c>
      <c r="G16030" s="12">
        <f t="shared" si="3"/>
        <v>1</v>
      </c>
    </row>
    <row r="16031" ht="15.75" customHeight="1">
      <c r="A16031" s="13">
        <v>42292.010416666664</v>
      </c>
      <c r="B16031" s="73">
        <f t="shared" si="1"/>
        <v>42292</v>
      </c>
      <c r="C16031" s="74">
        <f>IF(NewCustomer="Yes", IF(COUNTIF($I$2:$I$11,B16031)&gt;0,0,WEEKDAY(B16031,2)),IF(COUNTIF($I$2:$I$21,B16031)&gt;0,0,WEEKDAY(B16031,2)))</f>
        <v>4</v>
      </c>
      <c r="D16031" s="74">
        <f t="shared" si="2"/>
        <v>0</v>
      </c>
      <c r="E16031" s="12">
        <f>IFERROR(VLOOKUP(A16031,'IDAR Meter Data'!$A:$B,2,1),"")</f>
        <v>98</v>
      </c>
      <c r="F16031" s="75">
        <f>IF(CECCZ="CZ03",'Outside Temp'!B16031,IF(CECCZ="CZ04",'Outside Temp'!B16032,IF(CECCZ="CZ12",'Outside Temp'!B16033, IF(CECCZ="CZ13",'Outside Temp'!B16034))))</f>
        <v>62</v>
      </c>
      <c r="G16031" s="12">
        <f t="shared" si="3"/>
        <v>1</v>
      </c>
    </row>
    <row r="16032" ht="15.75" customHeight="1">
      <c r="A16032" s="13">
        <v>42292.020833333336</v>
      </c>
      <c r="B16032" s="73">
        <f t="shared" si="1"/>
        <v>42292</v>
      </c>
      <c r="C16032" s="74">
        <f>IF(NewCustomer="Yes", IF(COUNTIF($I$2:$I$11,B16032)&gt;0,0,WEEKDAY(B16032,2)),IF(COUNTIF($I$2:$I$21,B16032)&gt;0,0,WEEKDAY(B16032,2)))</f>
        <v>4</v>
      </c>
      <c r="D16032" s="74">
        <f t="shared" si="2"/>
        <v>0</v>
      </c>
      <c r="E16032" s="12">
        <f>IFERROR(VLOOKUP(A16032,'IDAR Meter Data'!$A:$B,2,1),"")</f>
        <v>100</v>
      </c>
      <c r="F16032" s="75">
        <f>IF(CECCZ="CZ03",'Outside Temp'!B16032,IF(CECCZ="CZ04",'Outside Temp'!B16033,IF(CECCZ="CZ12",'Outside Temp'!B16034, IF(CECCZ="CZ13",'Outside Temp'!B16035))))</f>
        <v>62</v>
      </c>
      <c r="G16032" s="12">
        <f t="shared" si="3"/>
        <v>1</v>
      </c>
    </row>
    <row r="16033" ht="15.75" customHeight="1">
      <c r="A16033" s="13">
        <v>42292.03125</v>
      </c>
      <c r="B16033" s="73">
        <f t="shared" si="1"/>
        <v>42292</v>
      </c>
      <c r="C16033" s="74">
        <f>IF(NewCustomer="Yes", IF(COUNTIF($I$2:$I$11,B16033)&gt;0,0,WEEKDAY(B16033,2)),IF(COUNTIF($I$2:$I$21,B16033)&gt;0,0,WEEKDAY(B16033,2)))</f>
        <v>4</v>
      </c>
      <c r="D16033" s="74">
        <f t="shared" si="2"/>
        <v>0</v>
      </c>
      <c r="E16033" s="12">
        <f>IFERROR(VLOOKUP(A16033,'IDAR Meter Data'!$A:$B,2,1),"")</f>
        <v>101</v>
      </c>
      <c r="F16033" s="75">
        <f>IF(CECCZ="CZ03",'Outside Temp'!B16033,IF(CECCZ="CZ04",'Outside Temp'!B16034,IF(CECCZ="CZ12",'Outside Temp'!B16035, IF(CECCZ="CZ13",'Outside Temp'!B16036))))</f>
        <v>62</v>
      </c>
      <c r="G16033" s="12">
        <f t="shared" si="3"/>
        <v>1</v>
      </c>
    </row>
    <row r="16034" ht="15.75" customHeight="1">
      <c r="A16034" s="13">
        <v>42292.041666666664</v>
      </c>
      <c r="B16034" s="73">
        <f t="shared" si="1"/>
        <v>42292</v>
      </c>
      <c r="C16034" s="74">
        <f>IF(NewCustomer="Yes", IF(COUNTIF($I$2:$I$11,B16034)&gt;0,0,WEEKDAY(B16034,2)),IF(COUNTIF($I$2:$I$21,B16034)&gt;0,0,WEEKDAY(B16034,2)))</f>
        <v>4</v>
      </c>
      <c r="D16034" s="74">
        <f t="shared" si="2"/>
        <v>1</v>
      </c>
      <c r="E16034" s="12">
        <f>IFERROR(VLOOKUP(A16034,'IDAR Meter Data'!$A:$B,2,1),"")</f>
        <v>110</v>
      </c>
      <c r="F16034" s="75">
        <f>IF(CECCZ="CZ03",'Outside Temp'!B16034,IF(CECCZ="CZ04",'Outside Temp'!B16035,IF(CECCZ="CZ12",'Outside Temp'!B16036, IF(CECCZ="CZ13",'Outside Temp'!B16037))))</f>
        <v>62</v>
      </c>
      <c r="G16034" s="12">
        <f t="shared" si="3"/>
        <v>1</v>
      </c>
    </row>
    <row r="16035" ht="15.75" customHeight="1">
      <c r="A16035" s="13">
        <v>42292.052083333336</v>
      </c>
      <c r="B16035" s="73">
        <f t="shared" si="1"/>
        <v>42292</v>
      </c>
      <c r="C16035" s="74">
        <f>IF(NewCustomer="Yes", IF(COUNTIF($I$2:$I$11,B16035)&gt;0,0,WEEKDAY(B16035,2)),IF(COUNTIF($I$2:$I$21,B16035)&gt;0,0,WEEKDAY(B16035,2)))</f>
        <v>4</v>
      </c>
      <c r="D16035" s="74">
        <f t="shared" si="2"/>
        <v>1</v>
      </c>
      <c r="E16035" s="12">
        <f>IFERROR(VLOOKUP(A16035,'IDAR Meter Data'!$A:$B,2,1),"")</f>
        <v>99</v>
      </c>
      <c r="F16035" s="75">
        <f>IF(CECCZ="CZ03",'Outside Temp'!B16035,IF(CECCZ="CZ04",'Outside Temp'!B16036,IF(CECCZ="CZ12",'Outside Temp'!B16037, IF(CECCZ="CZ13",'Outside Temp'!B16038))))</f>
        <v>62</v>
      </c>
      <c r="G16035" s="12">
        <f t="shared" si="3"/>
        <v>1</v>
      </c>
    </row>
    <row r="16036" ht="15.75" customHeight="1">
      <c r="A16036" s="13">
        <v>42292.0625</v>
      </c>
      <c r="B16036" s="73">
        <f t="shared" si="1"/>
        <v>42292</v>
      </c>
      <c r="C16036" s="74">
        <f>IF(NewCustomer="Yes", IF(COUNTIF($I$2:$I$11,B16036)&gt;0,0,WEEKDAY(B16036,2)),IF(COUNTIF($I$2:$I$21,B16036)&gt;0,0,WEEKDAY(B16036,2)))</f>
        <v>4</v>
      </c>
      <c r="D16036" s="74">
        <f t="shared" si="2"/>
        <v>1</v>
      </c>
      <c r="E16036" s="12">
        <f>IFERROR(VLOOKUP(A16036,'IDAR Meter Data'!$A:$B,2,1),"")</f>
        <v>101</v>
      </c>
      <c r="F16036" s="75">
        <f>IF(CECCZ="CZ03",'Outside Temp'!B16036,IF(CECCZ="CZ04",'Outside Temp'!B16037,IF(CECCZ="CZ12",'Outside Temp'!B16038, IF(CECCZ="CZ13",'Outside Temp'!B16039))))</f>
        <v>62</v>
      </c>
      <c r="G16036" s="12">
        <f t="shared" si="3"/>
        <v>1</v>
      </c>
    </row>
    <row r="16037" ht="15.75" customHeight="1">
      <c r="A16037" s="13">
        <v>42292.072916666664</v>
      </c>
      <c r="B16037" s="73">
        <f t="shared" si="1"/>
        <v>42292</v>
      </c>
      <c r="C16037" s="74">
        <f>IF(NewCustomer="Yes", IF(COUNTIF($I$2:$I$11,B16037)&gt;0,0,WEEKDAY(B16037,2)),IF(COUNTIF($I$2:$I$21,B16037)&gt;0,0,WEEKDAY(B16037,2)))</f>
        <v>4</v>
      </c>
      <c r="D16037" s="74">
        <f t="shared" si="2"/>
        <v>1</v>
      </c>
      <c r="E16037" s="12">
        <f>IFERROR(VLOOKUP(A16037,'IDAR Meter Data'!$A:$B,2,1),"")</f>
        <v>97</v>
      </c>
      <c r="F16037" s="75">
        <f>IF(CECCZ="CZ03",'Outside Temp'!B16037,IF(CECCZ="CZ04",'Outside Temp'!B16038,IF(CECCZ="CZ12",'Outside Temp'!B16039, IF(CECCZ="CZ13",'Outside Temp'!B16040))))</f>
        <v>62</v>
      </c>
      <c r="G16037" s="12">
        <f t="shared" si="3"/>
        <v>1</v>
      </c>
    </row>
    <row r="16038" ht="15.75" customHeight="1">
      <c r="A16038" s="13">
        <v>42292.083333333336</v>
      </c>
      <c r="B16038" s="73">
        <f t="shared" si="1"/>
        <v>42292</v>
      </c>
      <c r="C16038" s="74">
        <f>IF(NewCustomer="Yes", IF(COUNTIF($I$2:$I$11,B16038)&gt;0,0,WEEKDAY(B16038,2)),IF(COUNTIF($I$2:$I$21,B16038)&gt;0,0,WEEKDAY(B16038,2)))</f>
        <v>4</v>
      </c>
      <c r="D16038" s="74">
        <f t="shared" si="2"/>
        <v>2</v>
      </c>
      <c r="E16038" s="12">
        <f>IFERROR(VLOOKUP(A16038,'IDAR Meter Data'!$A:$B,2,1),"")</f>
        <v>104</v>
      </c>
      <c r="F16038" s="75">
        <f>IF(CECCZ="CZ03",'Outside Temp'!B16038,IF(CECCZ="CZ04",'Outside Temp'!B16039,IF(CECCZ="CZ12",'Outside Temp'!B16040, IF(CECCZ="CZ13",'Outside Temp'!B16041))))</f>
        <v>62</v>
      </c>
      <c r="G16038" s="12">
        <f t="shared" si="3"/>
        <v>1</v>
      </c>
    </row>
    <row r="16039" ht="15.75" customHeight="1">
      <c r="A16039" s="13">
        <v>42292.09375</v>
      </c>
      <c r="B16039" s="73">
        <f t="shared" si="1"/>
        <v>42292</v>
      </c>
      <c r="C16039" s="74">
        <f>IF(NewCustomer="Yes", IF(COUNTIF($I$2:$I$11,B16039)&gt;0,0,WEEKDAY(B16039,2)),IF(COUNTIF($I$2:$I$21,B16039)&gt;0,0,WEEKDAY(B16039,2)))</f>
        <v>4</v>
      </c>
      <c r="D16039" s="74">
        <f t="shared" si="2"/>
        <v>2</v>
      </c>
      <c r="E16039" s="12">
        <f>IFERROR(VLOOKUP(A16039,'IDAR Meter Data'!$A:$B,2,1),"")</f>
        <v>102</v>
      </c>
      <c r="F16039" s="75">
        <f>IF(CECCZ="CZ03",'Outside Temp'!B16039,IF(CECCZ="CZ04",'Outside Temp'!B16040,IF(CECCZ="CZ12",'Outside Temp'!B16041, IF(CECCZ="CZ13",'Outside Temp'!B16042))))</f>
        <v>62</v>
      </c>
      <c r="G16039" s="12">
        <f t="shared" si="3"/>
        <v>1</v>
      </c>
    </row>
    <row r="16040" ht="15.75" customHeight="1">
      <c r="A16040" s="13">
        <v>42292.104166666664</v>
      </c>
      <c r="B16040" s="73">
        <f t="shared" si="1"/>
        <v>42292</v>
      </c>
      <c r="C16040" s="74">
        <f>IF(NewCustomer="Yes", IF(COUNTIF($I$2:$I$11,B16040)&gt;0,0,WEEKDAY(B16040,2)),IF(COUNTIF($I$2:$I$21,B16040)&gt;0,0,WEEKDAY(B16040,2)))</f>
        <v>4</v>
      </c>
      <c r="D16040" s="74">
        <f t="shared" si="2"/>
        <v>2</v>
      </c>
      <c r="E16040" s="12">
        <f>IFERROR(VLOOKUP(A16040,'IDAR Meter Data'!$A:$B,2,1),"")</f>
        <v>99</v>
      </c>
      <c r="F16040" s="75">
        <f>IF(CECCZ="CZ03",'Outside Temp'!B16040,IF(CECCZ="CZ04",'Outside Temp'!B16041,IF(CECCZ="CZ12",'Outside Temp'!B16042, IF(CECCZ="CZ13",'Outside Temp'!B16043))))</f>
        <v>62</v>
      </c>
      <c r="G16040" s="12">
        <f t="shared" si="3"/>
        <v>1</v>
      </c>
    </row>
    <row r="16041" ht="15.75" customHeight="1">
      <c r="A16041" s="13">
        <v>42292.114583333336</v>
      </c>
      <c r="B16041" s="73">
        <f t="shared" si="1"/>
        <v>42292</v>
      </c>
      <c r="C16041" s="74">
        <f>IF(NewCustomer="Yes", IF(COUNTIF($I$2:$I$11,B16041)&gt;0,0,WEEKDAY(B16041,2)),IF(COUNTIF($I$2:$I$21,B16041)&gt;0,0,WEEKDAY(B16041,2)))</f>
        <v>4</v>
      </c>
      <c r="D16041" s="74">
        <f t="shared" si="2"/>
        <v>2</v>
      </c>
      <c r="E16041" s="12">
        <f>IFERROR(VLOOKUP(A16041,'IDAR Meter Data'!$A:$B,2,1),"")</f>
        <v>96</v>
      </c>
      <c r="F16041" s="75">
        <f>IF(CECCZ="CZ03",'Outside Temp'!B16041,IF(CECCZ="CZ04",'Outside Temp'!B16042,IF(CECCZ="CZ12",'Outside Temp'!B16043, IF(CECCZ="CZ13",'Outside Temp'!B16044))))</f>
        <v>62</v>
      </c>
      <c r="G16041" s="12">
        <f t="shared" si="3"/>
        <v>1</v>
      </c>
    </row>
    <row r="16042" ht="15.75" customHeight="1">
      <c r="A16042" s="13">
        <v>42292.125</v>
      </c>
      <c r="B16042" s="73">
        <f t="shared" si="1"/>
        <v>42292</v>
      </c>
      <c r="C16042" s="74">
        <f>IF(NewCustomer="Yes", IF(COUNTIF($I$2:$I$11,B16042)&gt;0,0,WEEKDAY(B16042,2)),IF(COUNTIF($I$2:$I$21,B16042)&gt;0,0,WEEKDAY(B16042,2)))</f>
        <v>4</v>
      </c>
      <c r="D16042" s="74">
        <f t="shared" si="2"/>
        <v>3</v>
      </c>
      <c r="E16042" s="12">
        <f>IFERROR(VLOOKUP(A16042,'IDAR Meter Data'!$A:$B,2,1),"")</f>
        <v>105</v>
      </c>
      <c r="F16042" s="75">
        <f>IF(CECCZ="CZ03",'Outside Temp'!B16042,IF(CECCZ="CZ04",'Outside Temp'!B16043,IF(CECCZ="CZ12",'Outside Temp'!B16044, IF(CECCZ="CZ13",'Outside Temp'!B16045))))</f>
        <v>62</v>
      </c>
      <c r="G16042" s="12">
        <f t="shared" si="3"/>
        <v>1</v>
      </c>
    </row>
    <row r="16043" ht="15.75" customHeight="1">
      <c r="A16043" s="13">
        <v>42292.135416666664</v>
      </c>
      <c r="B16043" s="73">
        <f t="shared" si="1"/>
        <v>42292</v>
      </c>
      <c r="C16043" s="74">
        <f>IF(NewCustomer="Yes", IF(COUNTIF($I$2:$I$11,B16043)&gt;0,0,WEEKDAY(B16043,2)),IF(COUNTIF($I$2:$I$21,B16043)&gt;0,0,WEEKDAY(B16043,2)))</f>
        <v>4</v>
      </c>
      <c r="D16043" s="74">
        <f t="shared" si="2"/>
        <v>3</v>
      </c>
      <c r="E16043" s="12">
        <f>IFERROR(VLOOKUP(A16043,'IDAR Meter Data'!$A:$B,2,1),"")</f>
        <v>103</v>
      </c>
      <c r="F16043" s="75">
        <f>IF(CECCZ="CZ03",'Outside Temp'!B16043,IF(CECCZ="CZ04",'Outside Temp'!B16044,IF(CECCZ="CZ12",'Outside Temp'!B16045, IF(CECCZ="CZ13",'Outside Temp'!B16046))))</f>
        <v>62</v>
      </c>
      <c r="G16043" s="12">
        <f t="shared" si="3"/>
        <v>1</v>
      </c>
    </row>
    <row r="16044" ht="15.75" customHeight="1">
      <c r="A16044" s="13">
        <v>42292.145833333336</v>
      </c>
      <c r="B16044" s="73">
        <f t="shared" si="1"/>
        <v>42292</v>
      </c>
      <c r="C16044" s="74">
        <f>IF(NewCustomer="Yes", IF(COUNTIF($I$2:$I$11,B16044)&gt;0,0,WEEKDAY(B16044,2)),IF(COUNTIF($I$2:$I$21,B16044)&gt;0,0,WEEKDAY(B16044,2)))</f>
        <v>4</v>
      </c>
      <c r="D16044" s="74">
        <f t="shared" si="2"/>
        <v>3</v>
      </c>
      <c r="E16044" s="12">
        <f>IFERROR(VLOOKUP(A16044,'IDAR Meter Data'!$A:$B,2,1),"")</f>
        <v>99</v>
      </c>
      <c r="F16044" s="75">
        <f>IF(CECCZ="CZ03",'Outside Temp'!B16044,IF(CECCZ="CZ04",'Outside Temp'!B16045,IF(CECCZ="CZ12",'Outside Temp'!B16046, IF(CECCZ="CZ13",'Outside Temp'!B16047))))</f>
        <v>62</v>
      </c>
      <c r="G16044" s="12">
        <f t="shared" si="3"/>
        <v>1</v>
      </c>
    </row>
    <row r="16045" ht="15.75" customHeight="1">
      <c r="A16045" s="13">
        <v>42292.15625</v>
      </c>
      <c r="B16045" s="73">
        <f t="shared" si="1"/>
        <v>42292</v>
      </c>
      <c r="C16045" s="74">
        <f>IF(NewCustomer="Yes", IF(COUNTIF($I$2:$I$11,B16045)&gt;0,0,WEEKDAY(B16045,2)),IF(COUNTIF($I$2:$I$21,B16045)&gt;0,0,WEEKDAY(B16045,2)))</f>
        <v>4</v>
      </c>
      <c r="D16045" s="74">
        <f t="shared" si="2"/>
        <v>3</v>
      </c>
      <c r="E16045" s="12">
        <f>IFERROR(VLOOKUP(A16045,'IDAR Meter Data'!$A:$B,2,1),"")</f>
        <v>104</v>
      </c>
      <c r="F16045" s="75">
        <f>IF(CECCZ="CZ03",'Outside Temp'!B16045,IF(CECCZ="CZ04",'Outside Temp'!B16046,IF(CECCZ="CZ12",'Outside Temp'!B16047, IF(CECCZ="CZ13",'Outside Temp'!B16048))))</f>
        <v>62</v>
      </c>
      <c r="G16045" s="12">
        <f t="shared" si="3"/>
        <v>1</v>
      </c>
    </row>
    <row r="16046" ht="15.75" customHeight="1">
      <c r="A16046" s="13">
        <v>42292.166666666664</v>
      </c>
      <c r="B16046" s="73">
        <f t="shared" si="1"/>
        <v>42292</v>
      </c>
      <c r="C16046" s="74">
        <f>IF(NewCustomer="Yes", IF(COUNTIF($I$2:$I$11,B16046)&gt;0,0,WEEKDAY(B16046,2)),IF(COUNTIF($I$2:$I$21,B16046)&gt;0,0,WEEKDAY(B16046,2)))</f>
        <v>4</v>
      </c>
      <c r="D16046" s="74">
        <f t="shared" si="2"/>
        <v>4</v>
      </c>
      <c r="E16046" s="12">
        <f>IFERROR(VLOOKUP(A16046,'IDAR Meter Data'!$A:$B,2,1),"")</f>
        <v>94</v>
      </c>
      <c r="F16046" s="75">
        <f>IF(CECCZ="CZ03",'Outside Temp'!B16046,IF(CECCZ="CZ04",'Outside Temp'!B16047,IF(CECCZ="CZ12",'Outside Temp'!B16048, IF(CECCZ="CZ13",'Outside Temp'!B16049))))</f>
        <v>62</v>
      </c>
      <c r="G16046" s="12">
        <f t="shared" si="3"/>
        <v>1</v>
      </c>
    </row>
    <row r="16047" ht="15.75" customHeight="1">
      <c r="A16047" s="13">
        <v>42292.177083333336</v>
      </c>
      <c r="B16047" s="73">
        <f t="shared" si="1"/>
        <v>42292</v>
      </c>
      <c r="C16047" s="74">
        <f>IF(NewCustomer="Yes", IF(COUNTIF($I$2:$I$11,B16047)&gt;0,0,WEEKDAY(B16047,2)),IF(COUNTIF($I$2:$I$21,B16047)&gt;0,0,WEEKDAY(B16047,2)))</f>
        <v>4</v>
      </c>
      <c r="D16047" s="74">
        <f t="shared" si="2"/>
        <v>4</v>
      </c>
      <c r="E16047" s="12">
        <f>IFERROR(VLOOKUP(A16047,'IDAR Meter Data'!$A:$B,2,1),"")</f>
        <v>100</v>
      </c>
      <c r="F16047" s="75">
        <f>IF(CECCZ="CZ03",'Outside Temp'!B16047,IF(CECCZ="CZ04",'Outside Temp'!B16048,IF(CECCZ="CZ12",'Outside Temp'!B16049, IF(CECCZ="CZ13",'Outside Temp'!B16050))))</f>
        <v>62</v>
      </c>
      <c r="G16047" s="12">
        <f t="shared" si="3"/>
        <v>1</v>
      </c>
    </row>
    <row r="16048" ht="15.75" customHeight="1">
      <c r="A16048" s="13">
        <v>42292.1875</v>
      </c>
      <c r="B16048" s="73">
        <f t="shared" si="1"/>
        <v>42292</v>
      </c>
      <c r="C16048" s="74">
        <f>IF(NewCustomer="Yes", IF(COUNTIF($I$2:$I$11,B16048)&gt;0,0,WEEKDAY(B16048,2)),IF(COUNTIF($I$2:$I$21,B16048)&gt;0,0,WEEKDAY(B16048,2)))</f>
        <v>4</v>
      </c>
      <c r="D16048" s="74">
        <f t="shared" si="2"/>
        <v>4</v>
      </c>
      <c r="E16048" s="12">
        <f>IFERROR(VLOOKUP(A16048,'IDAR Meter Data'!$A:$B,2,1),"")</f>
        <v>105</v>
      </c>
      <c r="F16048" s="75">
        <f>IF(CECCZ="CZ03",'Outside Temp'!B16048,IF(CECCZ="CZ04",'Outside Temp'!B16049,IF(CECCZ="CZ12",'Outside Temp'!B16050, IF(CECCZ="CZ13",'Outside Temp'!B16051))))</f>
        <v>62</v>
      </c>
      <c r="G16048" s="12">
        <f t="shared" si="3"/>
        <v>1</v>
      </c>
    </row>
    <row r="16049" ht="15.75" customHeight="1">
      <c r="A16049" s="13">
        <v>42292.197916666664</v>
      </c>
      <c r="B16049" s="73">
        <f t="shared" si="1"/>
        <v>42292</v>
      </c>
      <c r="C16049" s="74">
        <f>IF(NewCustomer="Yes", IF(COUNTIF($I$2:$I$11,B16049)&gt;0,0,WEEKDAY(B16049,2)),IF(COUNTIF($I$2:$I$21,B16049)&gt;0,0,WEEKDAY(B16049,2)))</f>
        <v>4</v>
      </c>
      <c r="D16049" s="74">
        <f t="shared" si="2"/>
        <v>4</v>
      </c>
      <c r="E16049" s="12">
        <f>IFERROR(VLOOKUP(A16049,'IDAR Meter Data'!$A:$B,2,1),"")</f>
        <v>100</v>
      </c>
      <c r="F16049" s="75">
        <f>IF(CECCZ="CZ03",'Outside Temp'!B16049,IF(CECCZ="CZ04",'Outside Temp'!B16050,IF(CECCZ="CZ12",'Outside Temp'!B16051, IF(CECCZ="CZ13",'Outside Temp'!B16052))))</f>
        <v>62</v>
      </c>
      <c r="G16049" s="12">
        <f t="shared" si="3"/>
        <v>1</v>
      </c>
    </row>
    <row r="16050" ht="15.75" customHeight="1">
      <c r="A16050" s="13">
        <v>42292.208333333336</v>
      </c>
      <c r="B16050" s="73">
        <f t="shared" si="1"/>
        <v>42292</v>
      </c>
      <c r="C16050" s="74">
        <f>IF(NewCustomer="Yes", IF(COUNTIF($I$2:$I$11,B16050)&gt;0,0,WEEKDAY(B16050,2)),IF(COUNTIF($I$2:$I$21,B16050)&gt;0,0,WEEKDAY(B16050,2)))</f>
        <v>4</v>
      </c>
      <c r="D16050" s="74">
        <f t="shared" si="2"/>
        <v>5</v>
      </c>
      <c r="E16050" s="12">
        <f>IFERROR(VLOOKUP(A16050,'IDAR Meter Data'!$A:$B,2,1),"")</f>
        <v>99</v>
      </c>
      <c r="F16050" s="75">
        <f>IF(CECCZ="CZ03",'Outside Temp'!B16050,IF(CECCZ="CZ04",'Outside Temp'!B16051,IF(CECCZ="CZ12",'Outside Temp'!B16052, IF(CECCZ="CZ13",'Outside Temp'!B16053))))</f>
        <v>62</v>
      </c>
      <c r="G16050" s="12">
        <f t="shared" si="3"/>
        <v>1</v>
      </c>
    </row>
    <row r="16051" ht="15.75" customHeight="1">
      <c r="A16051" s="13">
        <v>42292.21875</v>
      </c>
      <c r="B16051" s="73">
        <f t="shared" si="1"/>
        <v>42292</v>
      </c>
      <c r="C16051" s="74">
        <f>IF(NewCustomer="Yes", IF(COUNTIF($I$2:$I$11,B16051)&gt;0,0,WEEKDAY(B16051,2)),IF(COUNTIF($I$2:$I$21,B16051)&gt;0,0,WEEKDAY(B16051,2)))</f>
        <v>4</v>
      </c>
      <c r="D16051" s="74">
        <f t="shared" si="2"/>
        <v>5</v>
      </c>
      <c r="E16051" s="12">
        <f>IFERROR(VLOOKUP(A16051,'IDAR Meter Data'!$A:$B,2,1),"")</f>
        <v>100</v>
      </c>
      <c r="F16051" s="75">
        <f>IF(CECCZ="CZ03",'Outside Temp'!B16051,IF(CECCZ="CZ04",'Outside Temp'!B16052,IF(CECCZ="CZ12",'Outside Temp'!B16053, IF(CECCZ="CZ13",'Outside Temp'!B16054))))</f>
        <v>62</v>
      </c>
      <c r="G16051" s="12">
        <f t="shared" si="3"/>
        <v>1</v>
      </c>
    </row>
    <row r="16052" ht="15.75" customHeight="1">
      <c r="A16052" s="13">
        <v>42292.229166666664</v>
      </c>
      <c r="B16052" s="73">
        <f t="shared" si="1"/>
        <v>42292</v>
      </c>
      <c r="C16052" s="74">
        <f>IF(NewCustomer="Yes", IF(COUNTIF($I$2:$I$11,B16052)&gt;0,0,WEEKDAY(B16052,2)),IF(COUNTIF($I$2:$I$21,B16052)&gt;0,0,WEEKDAY(B16052,2)))</f>
        <v>4</v>
      </c>
      <c r="D16052" s="74">
        <f t="shared" si="2"/>
        <v>5</v>
      </c>
      <c r="E16052" s="12">
        <f>IFERROR(VLOOKUP(A16052,'IDAR Meter Data'!$A:$B,2,1),"")</f>
        <v>100</v>
      </c>
      <c r="F16052" s="75">
        <f>IF(CECCZ="CZ03",'Outside Temp'!B16052,IF(CECCZ="CZ04",'Outside Temp'!B16053,IF(CECCZ="CZ12",'Outside Temp'!B16054, IF(CECCZ="CZ13",'Outside Temp'!B16055))))</f>
        <v>62</v>
      </c>
      <c r="G16052" s="12">
        <f t="shared" si="3"/>
        <v>1</v>
      </c>
    </row>
    <row r="16053" ht="15.75" customHeight="1">
      <c r="A16053" s="13">
        <v>42292.239583333336</v>
      </c>
      <c r="B16053" s="73">
        <f t="shared" si="1"/>
        <v>42292</v>
      </c>
      <c r="C16053" s="74">
        <f>IF(NewCustomer="Yes", IF(COUNTIF($I$2:$I$11,B16053)&gt;0,0,WEEKDAY(B16053,2)),IF(COUNTIF($I$2:$I$21,B16053)&gt;0,0,WEEKDAY(B16053,2)))</f>
        <v>4</v>
      </c>
      <c r="D16053" s="74">
        <f t="shared" si="2"/>
        <v>5</v>
      </c>
      <c r="E16053" s="12">
        <f>IFERROR(VLOOKUP(A16053,'IDAR Meter Data'!$A:$B,2,1),"")</f>
        <v>103</v>
      </c>
      <c r="F16053" s="75">
        <f>IF(CECCZ="CZ03",'Outside Temp'!B16053,IF(CECCZ="CZ04",'Outside Temp'!B16054,IF(CECCZ="CZ12",'Outside Temp'!B16055, IF(CECCZ="CZ13",'Outside Temp'!B16056))))</f>
        <v>62</v>
      </c>
      <c r="G16053" s="12">
        <f t="shared" si="3"/>
        <v>1</v>
      </c>
    </row>
    <row r="16054" ht="15.75" customHeight="1">
      <c r="A16054" s="13">
        <v>42292.25</v>
      </c>
      <c r="B16054" s="73">
        <f t="shared" si="1"/>
        <v>42292</v>
      </c>
      <c r="C16054" s="74">
        <f>IF(NewCustomer="Yes", IF(COUNTIF($I$2:$I$11,B16054)&gt;0,0,WEEKDAY(B16054,2)),IF(COUNTIF($I$2:$I$21,B16054)&gt;0,0,WEEKDAY(B16054,2)))</f>
        <v>4</v>
      </c>
      <c r="D16054" s="74">
        <f t="shared" si="2"/>
        <v>6</v>
      </c>
      <c r="E16054" s="12">
        <f>IFERROR(VLOOKUP(A16054,'IDAR Meter Data'!$A:$B,2,1),"")</f>
        <v>108</v>
      </c>
      <c r="F16054" s="75">
        <f>IF(CECCZ="CZ03",'Outside Temp'!B16054,IF(CECCZ="CZ04",'Outside Temp'!B16055,IF(CECCZ="CZ12",'Outside Temp'!B16056, IF(CECCZ="CZ13",'Outside Temp'!B16057))))</f>
        <v>62.06896552</v>
      </c>
      <c r="G16054" s="12">
        <f t="shared" si="3"/>
        <v>1</v>
      </c>
    </row>
    <row r="16055" ht="15.75" customHeight="1">
      <c r="A16055" s="13">
        <v>42292.260416666664</v>
      </c>
      <c r="B16055" s="73">
        <f t="shared" si="1"/>
        <v>42292</v>
      </c>
      <c r="C16055" s="74">
        <f>IF(NewCustomer="Yes", IF(COUNTIF($I$2:$I$11,B16055)&gt;0,0,WEEKDAY(B16055,2)),IF(COUNTIF($I$2:$I$21,B16055)&gt;0,0,WEEKDAY(B16055,2)))</f>
        <v>4</v>
      </c>
      <c r="D16055" s="74">
        <f t="shared" si="2"/>
        <v>6</v>
      </c>
      <c r="E16055" s="12">
        <f>IFERROR(VLOOKUP(A16055,'IDAR Meter Data'!$A:$B,2,1),"")</f>
        <v>99</v>
      </c>
      <c r="F16055" s="75">
        <f>IF(CECCZ="CZ03",'Outside Temp'!B16055,IF(CECCZ="CZ04",'Outside Temp'!B16056,IF(CECCZ="CZ12",'Outside Temp'!B16057, IF(CECCZ="CZ13",'Outside Temp'!B16058))))</f>
        <v>62.32758621</v>
      </c>
      <c r="G16055" s="12">
        <f t="shared" si="3"/>
        <v>1</v>
      </c>
    </row>
    <row r="16056" ht="15.75" customHeight="1">
      <c r="A16056" s="13">
        <v>42292.270833333336</v>
      </c>
      <c r="B16056" s="73">
        <f t="shared" si="1"/>
        <v>42292</v>
      </c>
      <c r="C16056" s="74">
        <f>IF(NewCustomer="Yes", IF(COUNTIF($I$2:$I$11,B16056)&gt;0,0,WEEKDAY(B16056,2)),IF(COUNTIF($I$2:$I$21,B16056)&gt;0,0,WEEKDAY(B16056,2)))</f>
        <v>4</v>
      </c>
      <c r="D16056" s="74">
        <f t="shared" si="2"/>
        <v>6</v>
      </c>
      <c r="E16056" s="12">
        <f>IFERROR(VLOOKUP(A16056,'IDAR Meter Data'!$A:$B,2,1),"")</f>
        <v>107</v>
      </c>
      <c r="F16056" s="75">
        <f>IF(CECCZ="CZ03",'Outside Temp'!B16056,IF(CECCZ="CZ04",'Outside Temp'!B16057,IF(CECCZ="CZ12",'Outside Temp'!B16058, IF(CECCZ="CZ13",'Outside Temp'!B16059))))</f>
        <v>62.5862069</v>
      </c>
      <c r="G16056" s="12">
        <f t="shared" si="3"/>
        <v>1</v>
      </c>
    </row>
    <row r="16057" ht="15.75" customHeight="1">
      <c r="A16057" s="13">
        <v>42292.28125</v>
      </c>
      <c r="B16057" s="73">
        <f t="shared" si="1"/>
        <v>42292</v>
      </c>
      <c r="C16057" s="74">
        <f>IF(NewCustomer="Yes", IF(COUNTIF($I$2:$I$11,B16057)&gt;0,0,WEEKDAY(B16057,2)),IF(COUNTIF($I$2:$I$21,B16057)&gt;0,0,WEEKDAY(B16057,2)))</f>
        <v>4</v>
      </c>
      <c r="D16057" s="74">
        <f t="shared" si="2"/>
        <v>6</v>
      </c>
      <c r="E16057" s="12">
        <f>IFERROR(VLOOKUP(A16057,'IDAR Meter Data'!$A:$B,2,1),"")</f>
        <v>97</v>
      </c>
      <c r="F16057" s="75">
        <f>IF(CECCZ="CZ03",'Outside Temp'!B16057,IF(CECCZ="CZ04",'Outside Temp'!B16058,IF(CECCZ="CZ12",'Outside Temp'!B16059, IF(CECCZ="CZ13",'Outside Temp'!B16060))))</f>
        <v>62.84482759</v>
      </c>
      <c r="G16057" s="12">
        <f t="shared" si="3"/>
        <v>1</v>
      </c>
    </row>
    <row r="16058" ht="15.75" customHeight="1">
      <c r="A16058" s="13">
        <v>42292.291666666664</v>
      </c>
      <c r="B16058" s="73">
        <f t="shared" si="1"/>
        <v>42292</v>
      </c>
      <c r="C16058" s="74">
        <f>IF(NewCustomer="Yes", IF(COUNTIF($I$2:$I$11,B16058)&gt;0,0,WEEKDAY(B16058,2)),IF(COUNTIF($I$2:$I$21,B16058)&gt;0,0,WEEKDAY(B16058,2)))</f>
        <v>4</v>
      </c>
      <c r="D16058" s="74">
        <f t="shared" si="2"/>
        <v>7</v>
      </c>
      <c r="E16058" s="12">
        <f>IFERROR(VLOOKUP(A16058,'IDAR Meter Data'!$A:$B,2,1),"")</f>
        <v>102</v>
      </c>
      <c r="F16058" s="75">
        <f>IF(CECCZ="CZ03",'Outside Temp'!B16058,IF(CECCZ="CZ04",'Outside Temp'!B16059,IF(CECCZ="CZ12",'Outside Temp'!B16060, IF(CECCZ="CZ13",'Outside Temp'!B16061))))</f>
        <v>62</v>
      </c>
      <c r="G16058" s="12">
        <f t="shared" si="3"/>
        <v>1</v>
      </c>
    </row>
    <row r="16059" ht="15.75" customHeight="1">
      <c r="A16059" s="13">
        <v>42292.302083333336</v>
      </c>
      <c r="B16059" s="73">
        <f t="shared" si="1"/>
        <v>42292</v>
      </c>
      <c r="C16059" s="74">
        <f>IF(NewCustomer="Yes", IF(COUNTIF($I$2:$I$11,B16059)&gt;0,0,WEEKDAY(B16059,2)),IF(COUNTIF($I$2:$I$21,B16059)&gt;0,0,WEEKDAY(B16059,2)))</f>
        <v>4</v>
      </c>
      <c r="D16059" s="74">
        <f t="shared" si="2"/>
        <v>7</v>
      </c>
      <c r="E16059" s="12">
        <f>IFERROR(VLOOKUP(A16059,'IDAR Meter Data'!$A:$B,2,1),"")</f>
        <v>243</v>
      </c>
      <c r="F16059" s="75">
        <f>IF(CECCZ="CZ03",'Outside Temp'!B16059,IF(CECCZ="CZ04",'Outside Temp'!B16060,IF(CECCZ="CZ12",'Outside Temp'!B16061, IF(CECCZ="CZ13",'Outside Temp'!B16062))))</f>
        <v>62</v>
      </c>
      <c r="G16059" s="12">
        <f t="shared" si="3"/>
        <v>1</v>
      </c>
    </row>
    <row r="16060" ht="15.75" customHeight="1">
      <c r="A16060" s="13">
        <v>42292.3125</v>
      </c>
      <c r="B16060" s="73">
        <f t="shared" si="1"/>
        <v>42292</v>
      </c>
      <c r="C16060" s="74">
        <f>IF(NewCustomer="Yes", IF(COUNTIF($I$2:$I$11,B16060)&gt;0,0,WEEKDAY(B16060,2)),IF(COUNTIF($I$2:$I$21,B16060)&gt;0,0,WEEKDAY(B16060,2)))</f>
        <v>4</v>
      </c>
      <c r="D16060" s="74">
        <f t="shared" si="2"/>
        <v>7</v>
      </c>
      <c r="E16060" s="12">
        <f>IFERROR(VLOOKUP(A16060,'IDAR Meter Data'!$A:$B,2,1),"")</f>
        <v>229</v>
      </c>
      <c r="F16060" s="75">
        <f>IF(CECCZ="CZ03",'Outside Temp'!B16060,IF(CECCZ="CZ04",'Outside Temp'!B16061,IF(CECCZ="CZ12",'Outside Temp'!B16062, IF(CECCZ="CZ13",'Outside Temp'!B16063))))</f>
        <v>62</v>
      </c>
      <c r="G16060" s="12">
        <f t="shared" si="3"/>
        <v>1</v>
      </c>
    </row>
    <row r="16061" ht="15.75" customHeight="1">
      <c r="A16061" s="13">
        <v>42292.322916666664</v>
      </c>
      <c r="B16061" s="73">
        <f t="shared" si="1"/>
        <v>42292</v>
      </c>
      <c r="C16061" s="74">
        <f>IF(NewCustomer="Yes", IF(COUNTIF($I$2:$I$11,B16061)&gt;0,0,WEEKDAY(B16061,2)),IF(COUNTIF($I$2:$I$21,B16061)&gt;0,0,WEEKDAY(B16061,2)))</f>
        <v>4</v>
      </c>
      <c r="D16061" s="74">
        <f t="shared" si="2"/>
        <v>7</v>
      </c>
      <c r="E16061" s="12">
        <f>IFERROR(VLOOKUP(A16061,'IDAR Meter Data'!$A:$B,2,1),"")</f>
        <v>215</v>
      </c>
      <c r="F16061" s="75">
        <f>IF(CECCZ="CZ03",'Outside Temp'!B16061,IF(CECCZ="CZ04",'Outside Temp'!B16062,IF(CECCZ="CZ12",'Outside Temp'!B16063, IF(CECCZ="CZ13",'Outside Temp'!B16064))))</f>
        <v>62</v>
      </c>
      <c r="G16061" s="12">
        <f t="shared" si="3"/>
        <v>1</v>
      </c>
    </row>
    <row r="16062" ht="15.75" customHeight="1">
      <c r="A16062" s="13">
        <v>42292.333333333336</v>
      </c>
      <c r="B16062" s="73">
        <f t="shared" si="1"/>
        <v>42292</v>
      </c>
      <c r="C16062" s="74">
        <f>IF(NewCustomer="Yes", IF(COUNTIF($I$2:$I$11,B16062)&gt;0,0,WEEKDAY(B16062,2)),IF(COUNTIF($I$2:$I$21,B16062)&gt;0,0,WEEKDAY(B16062,2)))</f>
        <v>4</v>
      </c>
      <c r="D16062" s="74">
        <f t="shared" si="2"/>
        <v>8</v>
      </c>
      <c r="E16062" s="12">
        <f>IFERROR(VLOOKUP(A16062,'IDAR Meter Data'!$A:$B,2,1),"")</f>
        <v>218</v>
      </c>
      <c r="F16062" s="75">
        <f>IF(CECCZ="CZ03",'Outside Temp'!B16062,IF(CECCZ="CZ04",'Outside Temp'!B16063,IF(CECCZ="CZ12",'Outside Temp'!B16064, IF(CECCZ="CZ13",'Outside Temp'!B16065))))</f>
        <v>62.13333333</v>
      </c>
      <c r="G16062" s="12">
        <f t="shared" si="3"/>
        <v>1</v>
      </c>
    </row>
    <row r="16063" ht="15.75" customHeight="1">
      <c r="A16063" s="13">
        <v>42292.34375</v>
      </c>
      <c r="B16063" s="73">
        <f t="shared" si="1"/>
        <v>42292</v>
      </c>
      <c r="C16063" s="74">
        <f>IF(NewCustomer="Yes", IF(COUNTIF($I$2:$I$11,B16063)&gt;0,0,WEEKDAY(B16063,2)),IF(COUNTIF($I$2:$I$21,B16063)&gt;0,0,WEEKDAY(B16063,2)))</f>
        <v>4</v>
      </c>
      <c r="D16063" s="74">
        <f t="shared" si="2"/>
        <v>8</v>
      </c>
      <c r="E16063" s="12">
        <f>IFERROR(VLOOKUP(A16063,'IDAR Meter Data'!$A:$B,2,1),"")</f>
        <v>216</v>
      </c>
      <c r="F16063" s="75">
        <f>IF(CECCZ="CZ03",'Outside Temp'!B16063,IF(CECCZ="CZ04",'Outside Temp'!B16064,IF(CECCZ="CZ12",'Outside Temp'!B16065, IF(CECCZ="CZ13",'Outside Temp'!B16066))))</f>
        <v>62.63333333</v>
      </c>
      <c r="G16063" s="12">
        <f t="shared" si="3"/>
        <v>1</v>
      </c>
    </row>
    <row r="16064" ht="15.75" customHeight="1">
      <c r="A16064" s="13">
        <v>42292.354166666664</v>
      </c>
      <c r="B16064" s="73">
        <f t="shared" si="1"/>
        <v>42292</v>
      </c>
      <c r="C16064" s="74">
        <f>IF(NewCustomer="Yes", IF(COUNTIF($I$2:$I$11,B16064)&gt;0,0,WEEKDAY(B16064,2)),IF(COUNTIF($I$2:$I$21,B16064)&gt;0,0,WEEKDAY(B16064,2)))</f>
        <v>4</v>
      </c>
      <c r="D16064" s="74">
        <f t="shared" si="2"/>
        <v>8</v>
      </c>
      <c r="E16064" s="12">
        <f>IFERROR(VLOOKUP(A16064,'IDAR Meter Data'!$A:$B,2,1),"")</f>
        <v>212</v>
      </c>
      <c r="F16064" s="75">
        <f>IF(CECCZ="CZ03",'Outside Temp'!B16064,IF(CECCZ="CZ04",'Outside Temp'!B16065,IF(CECCZ="CZ12",'Outside Temp'!B16066, IF(CECCZ="CZ13",'Outside Temp'!B16067))))</f>
        <v>63.13333333</v>
      </c>
      <c r="G16064" s="12">
        <f t="shared" si="3"/>
        <v>1</v>
      </c>
    </row>
    <row r="16065" ht="15.75" customHeight="1">
      <c r="A16065" s="13">
        <v>42292.364583333336</v>
      </c>
      <c r="B16065" s="73">
        <f t="shared" si="1"/>
        <v>42292</v>
      </c>
      <c r="C16065" s="74">
        <f>IF(NewCustomer="Yes", IF(COUNTIF($I$2:$I$11,B16065)&gt;0,0,WEEKDAY(B16065,2)),IF(COUNTIF($I$2:$I$21,B16065)&gt;0,0,WEEKDAY(B16065,2)))</f>
        <v>4</v>
      </c>
      <c r="D16065" s="74">
        <f t="shared" si="2"/>
        <v>8</v>
      </c>
      <c r="E16065" s="12">
        <f>IFERROR(VLOOKUP(A16065,'IDAR Meter Data'!$A:$B,2,1),"")</f>
        <v>202</v>
      </c>
      <c r="F16065" s="75">
        <f>IF(CECCZ="CZ03",'Outside Temp'!B16065,IF(CECCZ="CZ04",'Outside Temp'!B16066,IF(CECCZ="CZ12",'Outside Temp'!B16067, IF(CECCZ="CZ13",'Outside Temp'!B16068))))</f>
        <v>63.63333333</v>
      </c>
      <c r="G16065" s="12">
        <f t="shared" si="3"/>
        <v>1</v>
      </c>
    </row>
    <row r="16066" ht="15.75" customHeight="1">
      <c r="A16066" s="13">
        <v>42292.375</v>
      </c>
      <c r="B16066" s="73">
        <f t="shared" si="1"/>
        <v>42292</v>
      </c>
      <c r="C16066" s="74">
        <f>IF(NewCustomer="Yes", IF(COUNTIF($I$2:$I$11,B16066)&gt;0,0,WEEKDAY(B16066,2)),IF(COUNTIF($I$2:$I$21,B16066)&gt;0,0,WEEKDAY(B16066,2)))</f>
        <v>4</v>
      </c>
      <c r="D16066" s="74">
        <f t="shared" si="2"/>
        <v>9</v>
      </c>
      <c r="E16066" s="12">
        <f>IFERROR(VLOOKUP(A16066,'IDAR Meter Data'!$A:$B,2,1),"")</f>
        <v>193</v>
      </c>
      <c r="F16066" s="75">
        <f>IF(CECCZ="CZ03",'Outside Temp'!B16066,IF(CECCZ="CZ04",'Outside Temp'!B16067,IF(CECCZ="CZ12",'Outside Temp'!B16068, IF(CECCZ="CZ13",'Outside Temp'!B16069))))</f>
        <v>64.06666667</v>
      </c>
      <c r="G16066" s="12">
        <f t="shared" si="3"/>
        <v>1</v>
      </c>
    </row>
    <row r="16067" ht="15.75" customHeight="1">
      <c r="A16067" s="13">
        <v>42292.385416666664</v>
      </c>
      <c r="B16067" s="73">
        <f t="shared" si="1"/>
        <v>42292</v>
      </c>
      <c r="C16067" s="74">
        <f>IF(NewCustomer="Yes", IF(COUNTIF($I$2:$I$11,B16067)&gt;0,0,WEEKDAY(B16067,2)),IF(COUNTIF($I$2:$I$21,B16067)&gt;0,0,WEEKDAY(B16067,2)))</f>
        <v>4</v>
      </c>
      <c r="D16067" s="74">
        <f t="shared" si="2"/>
        <v>9</v>
      </c>
      <c r="E16067" s="12">
        <f>IFERROR(VLOOKUP(A16067,'IDAR Meter Data'!$A:$B,2,1),"")</f>
        <v>192</v>
      </c>
      <c r="F16067" s="75">
        <f>IF(CECCZ="CZ03",'Outside Temp'!B16067,IF(CECCZ="CZ04",'Outside Temp'!B16068,IF(CECCZ="CZ12",'Outside Temp'!B16069, IF(CECCZ="CZ13",'Outside Temp'!B16070))))</f>
        <v>64.31666667</v>
      </c>
      <c r="G16067" s="12">
        <f t="shared" si="3"/>
        <v>1</v>
      </c>
    </row>
    <row r="16068" ht="15.75" customHeight="1">
      <c r="A16068" s="13">
        <v>42292.395833333336</v>
      </c>
      <c r="B16068" s="73">
        <f t="shared" si="1"/>
        <v>42292</v>
      </c>
      <c r="C16068" s="74">
        <f>IF(NewCustomer="Yes", IF(COUNTIF($I$2:$I$11,B16068)&gt;0,0,WEEKDAY(B16068,2)),IF(COUNTIF($I$2:$I$21,B16068)&gt;0,0,WEEKDAY(B16068,2)))</f>
        <v>4</v>
      </c>
      <c r="D16068" s="74">
        <f t="shared" si="2"/>
        <v>9</v>
      </c>
      <c r="E16068" s="12">
        <f>IFERROR(VLOOKUP(A16068,'IDAR Meter Data'!$A:$B,2,1),"")</f>
        <v>213</v>
      </c>
      <c r="F16068" s="75">
        <f>IF(CECCZ="CZ03",'Outside Temp'!B16068,IF(CECCZ="CZ04",'Outside Temp'!B16069,IF(CECCZ="CZ12",'Outside Temp'!B16070, IF(CECCZ="CZ13",'Outside Temp'!B16071))))</f>
        <v>64.56666667</v>
      </c>
      <c r="G16068" s="12">
        <f t="shared" si="3"/>
        <v>1</v>
      </c>
    </row>
    <row r="16069" ht="15.75" customHeight="1">
      <c r="A16069" s="13">
        <v>42292.40625</v>
      </c>
      <c r="B16069" s="73">
        <f t="shared" si="1"/>
        <v>42292</v>
      </c>
      <c r="C16069" s="74">
        <f>IF(NewCustomer="Yes", IF(COUNTIF($I$2:$I$11,B16069)&gt;0,0,WEEKDAY(B16069,2)),IF(COUNTIF($I$2:$I$21,B16069)&gt;0,0,WEEKDAY(B16069,2)))</f>
        <v>4</v>
      </c>
      <c r="D16069" s="74">
        <f t="shared" si="2"/>
        <v>9</v>
      </c>
      <c r="E16069" s="12">
        <f>IFERROR(VLOOKUP(A16069,'IDAR Meter Data'!$A:$B,2,1),"")</f>
        <v>213</v>
      </c>
      <c r="F16069" s="75">
        <f>IF(CECCZ="CZ03",'Outside Temp'!B16069,IF(CECCZ="CZ04",'Outside Temp'!B16070,IF(CECCZ="CZ12",'Outside Temp'!B16071, IF(CECCZ="CZ13",'Outside Temp'!B16072))))</f>
        <v>64.81666667</v>
      </c>
      <c r="G16069" s="12">
        <f t="shared" si="3"/>
        <v>1</v>
      </c>
    </row>
    <row r="16070" ht="15.75" customHeight="1">
      <c r="A16070" s="13">
        <v>42292.416666666664</v>
      </c>
      <c r="B16070" s="73">
        <f t="shared" si="1"/>
        <v>42292</v>
      </c>
      <c r="C16070" s="74">
        <f>IF(NewCustomer="Yes", IF(COUNTIF($I$2:$I$11,B16070)&gt;0,0,WEEKDAY(B16070,2)),IF(COUNTIF($I$2:$I$21,B16070)&gt;0,0,WEEKDAY(B16070,2)))</f>
        <v>4</v>
      </c>
      <c r="D16070" s="74">
        <f t="shared" si="2"/>
        <v>10</v>
      </c>
      <c r="E16070" s="12">
        <f>IFERROR(VLOOKUP(A16070,'IDAR Meter Data'!$A:$B,2,1),"")</f>
        <v>199</v>
      </c>
      <c r="F16070" s="75">
        <f>IF(CECCZ="CZ03",'Outside Temp'!B16070,IF(CECCZ="CZ04",'Outside Temp'!B16071,IF(CECCZ="CZ12",'Outside Temp'!B16072, IF(CECCZ="CZ13",'Outside Temp'!B16073))))</f>
        <v>65.13333333</v>
      </c>
      <c r="G16070" s="12">
        <f t="shared" si="3"/>
        <v>2</v>
      </c>
    </row>
    <row r="16071" ht="15.75" customHeight="1">
      <c r="A16071" s="13">
        <v>42292.427083333336</v>
      </c>
      <c r="B16071" s="73">
        <f t="shared" si="1"/>
        <v>42292</v>
      </c>
      <c r="C16071" s="74">
        <f>IF(NewCustomer="Yes", IF(COUNTIF($I$2:$I$11,B16071)&gt;0,0,WEEKDAY(B16071,2)),IF(COUNTIF($I$2:$I$21,B16071)&gt;0,0,WEEKDAY(B16071,2)))</f>
        <v>4</v>
      </c>
      <c r="D16071" s="74">
        <f t="shared" si="2"/>
        <v>10</v>
      </c>
      <c r="E16071" s="12">
        <f>IFERROR(VLOOKUP(A16071,'IDAR Meter Data'!$A:$B,2,1),"")</f>
        <v>203</v>
      </c>
      <c r="F16071" s="75">
        <f>IF(CECCZ="CZ03",'Outside Temp'!B16071,IF(CECCZ="CZ04",'Outside Temp'!B16072,IF(CECCZ="CZ12",'Outside Temp'!B16073, IF(CECCZ="CZ13",'Outside Temp'!B16074))))</f>
        <v>65.63333333</v>
      </c>
      <c r="G16071" s="12">
        <f t="shared" si="3"/>
        <v>2</v>
      </c>
    </row>
    <row r="16072" ht="15.75" customHeight="1">
      <c r="A16072" s="13">
        <v>42292.4375</v>
      </c>
      <c r="B16072" s="73">
        <f t="shared" si="1"/>
        <v>42292</v>
      </c>
      <c r="C16072" s="74">
        <f>IF(NewCustomer="Yes", IF(COUNTIF($I$2:$I$11,B16072)&gt;0,0,WEEKDAY(B16072,2)),IF(COUNTIF($I$2:$I$21,B16072)&gt;0,0,WEEKDAY(B16072,2)))</f>
        <v>4</v>
      </c>
      <c r="D16072" s="74">
        <f t="shared" si="2"/>
        <v>10</v>
      </c>
      <c r="E16072" s="12">
        <f>IFERROR(VLOOKUP(A16072,'IDAR Meter Data'!$A:$B,2,1),"")</f>
        <v>222</v>
      </c>
      <c r="F16072" s="75">
        <f>IF(CECCZ="CZ03",'Outside Temp'!B16072,IF(CECCZ="CZ04",'Outside Temp'!B16073,IF(CECCZ="CZ12",'Outside Temp'!B16074, IF(CECCZ="CZ13",'Outside Temp'!B16075))))</f>
        <v>66.13333333</v>
      </c>
      <c r="G16072" s="12">
        <f t="shared" si="3"/>
        <v>2</v>
      </c>
    </row>
    <row r="16073" ht="15.75" customHeight="1">
      <c r="A16073" s="13">
        <v>42292.447916666664</v>
      </c>
      <c r="B16073" s="73">
        <f t="shared" si="1"/>
        <v>42292</v>
      </c>
      <c r="C16073" s="74">
        <f>IF(NewCustomer="Yes", IF(COUNTIF($I$2:$I$11,B16073)&gt;0,0,WEEKDAY(B16073,2)),IF(COUNTIF($I$2:$I$21,B16073)&gt;0,0,WEEKDAY(B16073,2)))</f>
        <v>4</v>
      </c>
      <c r="D16073" s="74">
        <f t="shared" si="2"/>
        <v>10</v>
      </c>
      <c r="E16073" s="12">
        <f>IFERROR(VLOOKUP(A16073,'IDAR Meter Data'!$A:$B,2,1),"")</f>
        <v>216</v>
      </c>
      <c r="F16073" s="75">
        <f>IF(CECCZ="CZ03",'Outside Temp'!B16073,IF(CECCZ="CZ04",'Outside Temp'!B16074,IF(CECCZ="CZ12",'Outside Temp'!B16075, IF(CECCZ="CZ13",'Outside Temp'!B16076))))</f>
        <v>66.63333333</v>
      </c>
      <c r="G16073" s="12">
        <f t="shared" si="3"/>
        <v>2</v>
      </c>
    </row>
    <row r="16074" ht="15.75" customHeight="1">
      <c r="A16074" s="13">
        <v>42292.458333333336</v>
      </c>
      <c r="B16074" s="73">
        <f t="shared" si="1"/>
        <v>42292</v>
      </c>
      <c r="C16074" s="74">
        <f>IF(NewCustomer="Yes", IF(COUNTIF($I$2:$I$11,B16074)&gt;0,0,WEEKDAY(B16074,2)),IF(COUNTIF($I$2:$I$21,B16074)&gt;0,0,WEEKDAY(B16074,2)))</f>
        <v>4</v>
      </c>
      <c r="D16074" s="74">
        <f t="shared" si="2"/>
        <v>11</v>
      </c>
      <c r="E16074" s="12">
        <f>IFERROR(VLOOKUP(A16074,'IDAR Meter Data'!$A:$B,2,1),"")</f>
        <v>207</v>
      </c>
      <c r="F16074" s="75">
        <f>IF(CECCZ="CZ03",'Outside Temp'!B16074,IF(CECCZ="CZ04",'Outside Temp'!B16075,IF(CECCZ="CZ12",'Outside Temp'!B16076, IF(CECCZ="CZ13",'Outside Temp'!B16077))))</f>
        <v>67.13333333</v>
      </c>
      <c r="G16074" s="12">
        <f t="shared" si="3"/>
        <v>2</v>
      </c>
    </row>
    <row r="16075" ht="15.75" customHeight="1">
      <c r="A16075" s="13">
        <v>42292.46875</v>
      </c>
      <c r="B16075" s="73">
        <f t="shared" si="1"/>
        <v>42292</v>
      </c>
      <c r="C16075" s="74">
        <f>IF(NewCustomer="Yes", IF(COUNTIF($I$2:$I$11,B16075)&gt;0,0,WEEKDAY(B16075,2)),IF(COUNTIF($I$2:$I$21,B16075)&gt;0,0,WEEKDAY(B16075,2)))</f>
        <v>4</v>
      </c>
      <c r="D16075" s="74">
        <f t="shared" si="2"/>
        <v>11</v>
      </c>
      <c r="E16075" s="12">
        <f>IFERROR(VLOOKUP(A16075,'IDAR Meter Data'!$A:$B,2,1),"")</f>
        <v>211</v>
      </c>
      <c r="F16075" s="75">
        <f>IF(CECCZ="CZ03",'Outside Temp'!B16075,IF(CECCZ="CZ04",'Outside Temp'!B16076,IF(CECCZ="CZ12",'Outside Temp'!B16077, IF(CECCZ="CZ13",'Outside Temp'!B16078))))</f>
        <v>67.63333333</v>
      </c>
      <c r="G16075" s="12">
        <f t="shared" si="3"/>
        <v>2</v>
      </c>
    </row>
    <row r="16076" ht="15.75" customHeight="1">
      <c r="A16076" s="13">
        <v>42292.479166666664</v>
      </c>
      <c r="B16076" s="73">
        <f t="shared" si="1"/>
        <v>42292</v>
      </c>
      <c r="C16076" s="74">
        <f>IF(NewCustomer="Yes", IF(COUNTIF($I$2:$I$11,B16076)&gt;0,0,WEEKDAY(B16076,2)),IF(COUNTIF($I$2:$I$21,B16076)&gt;0,0,WEEKDAY(B16076,2)))</f>
        <v>4</v>
      </c>
      <c r="D16076" s="74">
        <f t="shared" si="2"/>
        <v>11</v>
      </c>
      <c r="E16076" s="12">
        <f>IFERROR(VLOOKUP(A16076,'IDAR Meter Data'!$A:$B,2,1),"")</f>
        <v>232</v>
      </c>
      <c r="F16076" s="75">
        <f>IF(CECCZ="CZ03",'Outside Temp'!B16076,IF(CECCZ="CZ04",'Outside Temp'!B16077,IF(CECCZ="CZ12",'Outside Temp'!B16078, IF(CECCZ="CZ13",'Outside Temp'!B16079))))</f>
        <v>68.13333333</v>
      </c>
      <c r="G16076" s="12">
        <f t="shared" si="3"/>
        <v>2</v>
      </c>
    </row>
    <row r="16077" ht="15.75" customHeight="1">
      <c r="A16077" s="13">
        <v>42292.489583333336</v>
      </c>
      <c r="B16077" s="73">
        <f t="shared" si="1"/>
        <v>42292</v>
      </c>
      <c r="C16077" s="74">
        <f>IF(NewCustomer="Yes", IF(COUNTIF($I$2:$I$11,B16077)&gt;0,0,WEEKDAY(B16077,2)),IF(COUNTIF($I$2:$I$21,B16077)&gt;0,0,WEEKDAY(B16077,2)))</f>
        <v>4</v>
      </c>
      <c r="D16077" s="74">
        <f t="shared" si="2"/>
        <v>11</v>
      </c>
      <c r="E16077" s="12">
        <f>IFERROR(VLOOKUP(A16077,'IDAR Meter Data'!$A:$B,2,1),"")</f>
        <v>220</v>
      </c>
      <c r="F16077" s="75">
        <f>IF(CECCZ="CZ03",'Outside Temp'!B16077,IF(CECCZ="CZ04",'Outside Temp'!B16078,IF(CECCZ="CZ12",'Outside Temp'!B16079, IF(CECCZ="CZ13",'Outside Temp'!B16080))))</f>
        <v>68.63333333</v>
      </c>
      <c r="G16077" s="12">
        <f t="shared" si="3"/>
        <v>2</v>
      </c>
    </row>
    <row r="16078" ht="15.75" customHeight="1">
      <c r="A16078" s="13">
        <v>42292.5</v>
      </c>
      <c r="B16078" s="73">
        <f t="shared" si="1"/>
        <v>42292</v>
      </c>
      <c r="C16078" s="74">
        <f>IF(NewCustomer="Yes", IF(COUNTIF($I$2:$I$11,B16078)&gt;0,0,WEEKDAY(B16078,2)),IF(COUNTIF($I$2:$I$21,B16078)&gt;0,0,WEEKDAY(B16078,2)))</f>
        <v>4</v>
      </c>
      <c r="D16078" s="74">
        <f t="shared" si="2"/>
        <v>12</v>
      </c>
      <c r="E16078" s="12">
        <f>IFERROR(VLOOKUP(A16078,'IDAR Meter Data'!$A:$B,2,1),"")</f>
        <v>209</v>
      </c>
      <c r="F16078" s="75">
        <f>IF(CECCZ="CZ03",'Outside Temp'!B16078,IF(CECCZ="CZ04",'Outside Temp'!B16079,IF(CECCZ="CZ12",'Outside Temp'!B16080, IF(CECCZ="CZ13",'Outside Temp'!B16081))))</f>
        <v>69</v>
      </c>
      <c r="G16078" s="12">
        <f t="shared" si="3"/>
        <v>2</v>
      </c>
    </row>
    <row r="16079" ht="15.75" customHeight="1">
      <c r="A16079" s="13">
        <v>42292.510416666664</v>
      </c>
      <c r="B16079" s="73">
        <f t="shared" si="1"/>
        <v>42292</v>
      </c>
      <c r="C16079" s="74">
        <f>IF(NewCustomer="Yes", IF(COUNTIF($I$2:$I$11,B16079)&gt;0,0,WEEKDAY(B16079,2)),IF(COUNTIF($I$2:$I$21,B16079)&gt;0,0,WEEKDAY(B16079,2)))</f>
        <v>4</v>
      </c>
      <c r="D16079" s="74">
        <f t="shared" si="2"/>
        <v>12</v>
      </c>
      <c r="E16079" s="12">
        <f>IFERROR(VLOOKUP(A16079,'IDAR Meter Data'!$A:$B,2,1),"")</f>
        <v>210</v>
      </c>
      <c r="F16079" s="75">
        <f>IF(CECCZ="CZ03",'Outside Temp'!B16079,IF(CECCZ="CZ04",'Outside Temp'!B16080,IF(CECCZ="CZ12",'Outside Temp'!B16081, IF(CECCZ="CZ13",'Outside Temp'!B16082))))</f>
        <v>69</v>
      </c>
      <c r="G16079" s="12">
        <f t="shared" si="3"/>
        <v>2</v>
      </c>
    </row>
    <row r="16080" ht="15.75" customHeight="1">
      <c r="A16080" s="13">
        <v>42292.520833333336</v>
      </c>
      <c r="B16080" s="73">
        <f t="shared" si="1"/>
        <v>42292</v>
      </c>
      <c r="C16080" s="74">
        <f>IF(NewCustomer="Yes", IF(COUNTIF($I$2:$I$11,B16080)&gt;0,0,WEEKDAY(B16080,2)),IF(COUNTIF($I$2:$I$21,B16080)&gt;0,0,WEEKDAY(B16080,2)))</f>
        <v>4</v>
      </c>
      <c r="D16080" s="74">
        <f t="shared" si="2"/>
        <v>12</v>
      </c>
      <c r="E16080" s="12">
        <f>IFERROR(VLOOKUP(A16080,'IDAR Meter Data'!$A:$B,2,1),"")</f>
        <v>211</v>
      </c>
      <c r="F16080" s="75">
        <f>IF(CECCZ="CZ03",'Outside Temp'!B16080,IF(CECCZ="CZ04",'Outside Temp'!B16081,IF(CECCZ="CZ12",'Outside Temp'!B16082, IF(CECCZ="CZ13",'Outside Temp'!B16083))))</f>
        <v>69</v>
      </c>
      <c r="G16080" s="12">
        <f t="shared" si="3"/>
        <v>2</v>
      </c>
    </row>
    <row r="16081" ht="15.75" customHeight="1">
      <c r="A16081" s="13">
        <v>42292.53125</v>
      </c>
      <c r="B16081" s="73">
        <f t="shared" si="1"/>
        <v>42292</v>
      </c>
      <c r="C16081" s="74">
        <f>IF(NewCustomer="Yes", IF(COUNTIF($I$2:$I$11,B16081)&gt;0,0,WEEKDAY(B16081,2)),IF(COUNTIF($I$2:$I$21,B16081)&gt;0,0,WEEKDAY(B16081,2)))</f>
        <v>4</v>
      </c>
      <c r="D16081" s="74">
        <f t="shared" si="2"/>
        <v>12</v>
      </c>
      <c r="E16081" s="12">
        <f>IFERROR(VLOOKUP(A16081,'IDAR Meter Data'!$A:$B,2,1),"")</f>
        <v>216</v>
      </c>
      <c r="F16081" s="75">
        <f>IF(CECCZ="CZ03",'Outside Temp'!B16081,IF(CECCZ="CZ04",'Outside Temp'!B16082,IF(CECCZ="CZ12",'Outside Temp'!B16083, IF(CECCZ="CZ13",'Outside Temp'!B16084))))</f>
        <v>69</v>
      </c>
      <c r="G16081" s="12">
        <f t="shared" si="3"/>
        <v>2</v>
      </c>
    </row>
    <row r="16082" ht="15.75" customHeight="1">
      <c r="A16082" s="13">
        <v>42292.541666666664</v>
      </c>
      <c r="B16082" s="73">
        <f t="shared" si="1"/>
        <v>42292</v>
      </c>
      <c r="C16082" s="74">
        <f>IF(NewCustomer="Yes", IF(COUNTIF($I$2:$I$11,B16082)&gt;0,0,WEEKDAY(B16082,2)),IF(COUNTIF($I$2:$I$21,B16082)&gt;0,0,WEEKDAY(B16082,2)))</f>
        <v>4</v>
      </c>
      <c r="D16082" s="74">
        <f t="shared" si="2"/>
        <v>13</v>
      </c>
      <c r="E16082" s="12">
        <f>IFERROR(VLOOKUP(A16082,'IDAR Meter Data'!$A:$B,2,1),"")</f>
        <v>230</v>
      </c>
      <c r="F16082" s="75">
        <f>IF(CECCZ="CZ03",'Outside Temp'!B16082,IF(CECCZ="CZ04",'Outside Temp'!B16083,IF(CECCZ="CZ12",'Outside Temp'!B16084, IF(CECCZ="CZ13",'Outside Temp'!B16085))))</f>
        <v>69.48</v>
      </c>
      <c r="G16082" s="12">
        <f t="shared" si="3"/>
        <v>2</v>
      </c>
    </row>
    <row r="16083" ht="15.75" customHeight="1">
      <c r="A16083" s="13">
        <v>42292.552083333336</v>
      </c>
      <c r="B16083" s="73">
        <f t="shared" si="1"/>
        <v>42292</v>
      </c>
      <c r="C16083" s="74">
        <f>IF(NewCustomer="Yes", IF(COUNTIF($I$2:$I$11,B16083)&gt;0,0,WEEKDAY(B16083,2)),IF(COUNTIF($I$2:$I$21,B16083)&gt;0,0,WEEKDAY(B16083,2)))</f>
        <v>4</v>
      </c>
      <c r="D16083" s="74">
        <f t="shared" si="2"/>
        <v>13</v>
      </c>
      <c r="E16083" s="12">
        <f>IFERROR(VLOOKUP(A16083,'IDAR Meter Data'!$A:$B,2,1),"")</f>
        <v>203</v>
      </c>
      <c r="F16083" s="75">
        <f>IF(CECCZ="CZ03",'Outside Temp'!B16083,IF(CECCZ="CZ04",'Outside Temp'!B16084,IF(CECCZ="CZ12",'Outside Temp'!B16085, IF(CECCZ="CZ13",'Outside Temp'!B16086))))</f>
        <v>71.28</v>
      </c>
      <c r="G16083" s="12">
        <f t="shared" si="3"/>
        <v>3</v>
      </c>
    </row>
    <row r="16084" ht="15.75" customHeight="1">
      <c r="A16084" s="13">
        <v>42292.5625</v>
      </c>
      <c r="B16084" s="73">
        <f t="shared" si="1"/>
        <v>42292</v>
      </c>
      <c r="C16084" s="74">
        <f>IF(NewCustomer="Yes", IF(COUNTIF($I$2:$I$11,B16084)&gt;0,0,WEEKDAY(B16084,2)),IF(COUNTIF($I$2:$I$21,B16084)&gt;0,0,WEEKDAY(B16084,2)))</f>
        <v>4</v>
      </c>
      <c r="D16084" s="74">
        <f t="shared" si="2"/>
        <v>13</v>
      </c>
      <c r="E16084" s="12">
        <f>IFERROR(VLOOKUP(A16084,'IDAR Meter Data'!$A:$B,2,1),"")</f>
        <v>210</v>
      </c>
      <c r="F16084" s="75">
        <f>IF(CECCZ="CZ03",'Outside Temp'!B16084,IF(CECCZ="CZ04",'Outside Temp'!B16085,IF(CECCZ="CZ12",'Outside Temp'!B16086, IF(CECCZ="CZ13",'Outside Temp'!B16087))))</f>
        <v>70.71428571</v>
      </c>
      <c r="G16084" s="12">
        <f t="shared" si="3"/>
        <v>3</v>
      </c>
    </row>
    <row r="16085" ht="15.75" customHeight="1">
      <c r="A16085" s="13">
        <v>42292.572916666664</v>
      </c>
      <c r="B16085" s="73">
        <f t="shared" si="1"/>
        <v>42292</v>
      </c>
      <c r="C16085" s="74">
        <f>IF(NewCustomer="Yes", IF(COUNTIF($I$2:$I$11,B16085)&gt;0,0,WEEKDAY(B16085,2)),IF(COUNTIF($I$2:$I$21,B16085)&gt;0,0,WEEKDAY(B16085,2)))</f>
        <v>4</v>
      </c>
      <c r="D16085" s="74">
        <f t="shared" si="2"/>
        <v>13</v>
      </c>
      <c r="E16085" s="12">
        <f>IFERROR(VLOOKUP(A16085,'IDAR Meter Data'!$A:$B,2,1),"")</f>
        <v>203</v>
      </c>
      <c r="F16085" s="75">
        <f>IF(CECCZ="CZ03",'Outside Temp'!B16085,IF(CECCZ="CZ04",'Outside Temp'!B16086,IF(CECCZ="CZ12",'Outside Temp'!B16087, IF(CECCZ="CZ13",'Outside Temp'!B16088))))</f>
        <v>68.57142857</v>
      </c>
      <c r="G16085" s="12">
        <f t="shared" si="3"/>
        <v>2</v>
      </c>
    </row>
    <row r="16086" ht="15.75" customHeight="1">
      <c r="A16086" s="13">
        <v>42292.583333333336</v>
      </c>
      <c r="B16086" s="73">
        <f t="shared" si="1"/>
        <v>42292</v>
      </c>
      <c r="C16086" s="74">
        <f>IF(NewCustomer="Yes", IF(COUNTIF($I$2:$I$11,B16086)&gt;0,0,WEEKDAY(B16086,2)),IF(COUNTIF($I$2:$I$21,B16086)&gt;0,0,WEEKDAY(B16086,2)))</f>
        <v>4</v>
      </c>
      <c r="D16086" s="74">
        <f t="shared" si="2"/>
        <v>14</v>
      </c>
      <c r="E16086" s="12">
        <f>IFERROR(VLOOKUP(A16086,'IDAR Meter Data'!$A:$B,2,1),"")</f>
        <v>211</v>
      </c>
      <c r="F16086" s="75">
        <f>IF(CECCZ="CZ03",'Outside Temp'!B16086,IF(CECCZ="CZ04",'Outside Temp'!B16087,IF(CECCZ="CZ12",'Outside Temp'!B16088, IF(CECCZ="CZ13",'Outside Temp'!B16089))))</f>
        <v>66.93333333</v>
      </c>
      <c r="G16086" s="12">
        <f t="shared" si="3"/>
        <v>2</v>
      </c>
    </row>
    <row r="16087" ht="15.75" customHeight="1">
      <c r="A16087" s="13">
        <v>42292.59375</v>
      </c>
      <c r="B16087" s="73">
        <f t="shared" si="1"/>
        <v>42292</v>
      </c>
      <c r="C16087" s="74">
        <f>IF(NewCustomer="Yes", IF(COUNTIF($I$2:$I$11,B16087)&gt;0,0,WEEKDAY(B16087,2)),IF(COUNTIF($I$2:$I$21,B16087)&gt;0,0,WEEKDAY(B16087,2)))</f>
        <v>4</v>
      </c>
      <c r="D16087" s="74">
        <f t="shared" si="2"/>
        <v>14</v>
      </c>
      <c r="E16087" s="12">
        <f>IFERROR(VLOOKUP(A16087,'IDAR Meter Data'!$A:$B,2,1),"")</f>
        <v>218</v>
      </c>
      <c r="F16087" s="75">
        <f>IF(CECCZ="CZ03",'Outside Temp'!B16087,IF(CECCZ="CZ04",'Outside Temp'!B16088,IF(CECCZ="CZ12",'Outside Temp'!B16089, IF(CECCZ="CZ13",'Outside Temp'!B16090))))</f>
        <v>66.68333333</v>
      </c>
      <c r="G16087" s="12">
        <f t="shared" si="3"/>
        <v>2</v>
      </c>
    </row>
    <row r="16088" ht="15.75" customHeight="1">
      <c r="A16088" s="13">
        <v>42292.604166666664</v>
      </c>
      <c r="B16088" s="73">
        <f t="shared" si="1"/>
        <v>42292</v>
      </c>
      <c r="C16088" s="74">
        <f>IF(NewCustomer="Yes", IF(COUNTIF($I$2:$I$11,B16088)&gt;0,0,WEEKDAY(B16088,2)),IF(COUNTIF($I$2:$I$21,B16088)&gt;0,0,WEEKDAY(B16088,2)))</f>
        <v>4</v>
      </c>
      <c r="D16088" s="74">
        <f t="shared" si="2"/>
        <v>14</v>
      </c>
      <c r="E16088" s="12">
        <f>IFERROR(VLOOKUP(A16088,'IDAR Meter Data'!$A:$B,2,1),"")</f>
        <v>223</v>
      </c>
      <c r="F16088" s="75">
        <f>IF(CECCZ="CZ03",'Outside Temp'!B16088,IF(CECCZ="CZ04",'Outside Temp'!B16089,IF(CECCZ="CZ12",'Outside Temp'!B16090, IF(CECCZ="CZ13",'Outside Temp'!B16091))))</f>
        <v>66.43333333</v>
      </c>
      <c r="G16088" s="12">
        <f t="shared" si="3"/>
        <v>2</v>
      </c>
    </row>
    <row r="16089" ht="15.75" customHeight="1">
      <c r="A16089" s="13">
        <v>42292.614583333336</v>
      </c>
      <c r="B16089" s="73">
        <f t="shared" si="1"/>
        <v>42292</v>
      </c>
      <c r="C16089" s="74">
        <f>IF(NewCustomer="Yes", IF(COUNTIF($I$2:$I$11,B16089)&gt;0,0,WEEKDAY(B16089,2)),IF(COUNTIF($I$2:$I$21,B16089)&gt;0,0,WEEKDAY(B16089,2)))</f>
        <v>4</v>
      </c>
      <c r="D16089" s="74">
        <f t="shared" si="2"/>
        <v>14</v>
      </c>
      <c r="E16089" s="12">
        <f>IFERROR(VLOOKUP(A16089,'IDAR Meter Data'!$A:$B,2,1),"")</f>
        <v>213</v>
      </c>
      <c r="F16089" s="75">
        <f>IF(CECCZ="CZ03",'Outside Temp'!B16089,IF(CECCZ="CZ04",'Outside Temp'!B16090,IF(CECCZ="CZ12",'Outside Temp'!B16091, IF(CECCZ="CZ13",'Outside Temp'!B16092))))</f>
        <v>66.18333333</v>
      </c>
      <c r="G16089" s="12">
        <f t="shared" si="3"/>
        <v>2</v>
      </c>
    </row>
    <row r="16090" ht="15.75" customHeight="1">
      <c r="A16090" s="13">
        <v>42292.625</v>
      </c>
      <c r="B16090" s="73">
        <f t="shared" si="1"/>
        <v>42292</v>
      </c>
      <c r="C16090" s="74">
        <f>IF(NewCustomer="Yes", IF(COUNTIF($I$2:$I$11,B16090)&gt;0,0,WEEKDAY(B16090,2)),IF(COUNTIF($I$2:$I$21,B16090)&gt;0,0,WEEKDAY(B16090,2)))</f>
        <v>4</v>
      </c>
      <c r="D16090" s="74">
        <f t="shared" si="2"/>
        <v>15</v>
      </c>
      <c r="E16090" s="12">
        <f>IFERROR(VLOOKUP(A16090,'IDAR Meter Data'!$A:$B,2,1),"")</f>
        <v>221</v>
      </c>
      <c r="F16090" s="75">
        <f>IF(CECCZ="CZ03",'Outside Temp'!B16090,IF(CECCZ="CZ04",'Outside Temp'!B16091,IF(CECCZ="CZ12",'Outside Temp'!B16092, IF(CECCZ="CZ13",'Outside Temp'!B16093))))</f>
        <v>65.93333333</v>
      </c>
      <c r="G16090" s="12">
        <f t="shared" si="3"/>
        <v>2</v>
      </c>
    </row>
    <row r="16091" ht="15.75" customHeight="1">
      <c r="A16091" s="13">
        <v>42292.635416666664</v>
      </c>
      <c r="B16091" s="73">
        <f t="shared" si="1"/>
        <v>42292</v>
      </c>
      <c r="C16091" s="74">
        <f>IF(NewCustomer="Yes", IF(COUNTIF($I$2:$I$11,B16091)&gt;0,0,WEEKDAY(B16091,2)),IF(COUNTIF($I$2:$I$21,B16091)&gt;0,0,WEEKDAY(B16091,2)))</f>
        <v>4</v>
      </c>
      <c r="D16091" s="74">
        <f t="shared" si="2"/>
        <v>15</v>
      </c>
      <c r="E16091" s="12">
        <f>IFERROR(VLOOKUP(A16091,'IDAR Meter Data'!$A:$B,2,1),"")</f>
        <v>212</v>
      </c>
      <c r="F16091" s="75">
        <f>IF(CECCZ="CZ03",'Outside Temp'!B16091,IF(CECCZ="CZ04",'Outside Temp'!B16092,IF(CECCZ="CZ12",'Outside Temp'!B16093, IF(CECCZ="CZ13",'Outside Temp'!B16094))))</f>
        <v>65.68333333</v>
      </c>
      <c r="G16091" s="12">
        <f t="shared" si="3"/>
        <v>2</v>
      </c>
    </row>
    <row r="16092" ht="15.75" customHeight="1">
      <c r="A16092" s="13">
        <v>42292.645833333336</v>
      </c>
      <c r="B16092" s="73">
        <f t="shared" si="1"/>
        <v>42292</v>
      </c>
      <c r="C16092" s="74">
        <f>IF(NewCustomer="Yes", IF(COUNTIF($I$2:$I$11,B16092)&gt;0,0,WEEKDAY(B16092,2)),IF(COUNTIF($I$2:$I$21,B16092)&gt;0,0,WEEKDAY(B16092,2)))</f>
        <v>4</v>
      </c>
      <c r="D16092" s="74">
        <f t="shared" si="2"/>
        <v>15</v>
      </c>
      <c r="E16092" s="12">
        <f>IFERROR(VLOOKUP(A16092,'IDAR Meter Data'!$A:$B,2,1),"")</f>
        <v>209</v>
      </c>
      <c r="F16092" s="75">
        <f>IF(CECCZ="CZ03",'Outside Temp'!B16092,IF(CECCZ="CZ04",'Outside Temp'!B16093,IF(CECCZ="CZ12",'Outside Temp'!B16094, IF(CECCZ="CZ13",'Outside Temp'!B16095))))</f>
        <v>65.43333333</v>
      </c>
      <c r="G16092" s="12">
        <f t="shared" si="3"/>
        <v>2</v>
      </c>
    </row>
    <row r="16093" ht="15.75" customHeight="1">
      <c r="A16093" s="13">
        <v>42292.65625</v>
      </c>
      <c r="B16093" s="73">
        <f t="shared" si="1"/>
        <v>42292</v>
      </c>
      <c r="C16093" s="74">
        <f>IF(NewCustomer="Yes", IF(COUNTIF($I$2:$I$11,B16093)&gt;0,0,WEEKDAY(B16093,2)),IF(COUNTIF($I$2:$I$21,B16093)&gt;0,0,WEEKDAY(B16093,2)))</f>
        <v>4</v>
      </c>
      <c r="D16093" s="74">
        <f t="shared" si="2"/>
        <v>15</v>
      </c>
      <c r="E16093" s="12">
        <f>IFERROR(VLOOKUP(A16093,'IDAR Meter Data'!$A:$B,2,1),"")</f>
        <v>211</v>
      </c>
      <c r="F16093" s="75">
        <f>IF(CECCZ="CZ03",'Outside Temp'!B16093,IF(CECCZ="CZ04",'Outside Temp'!B16094,IF(CECCZ="CZ12",'Outside Temp'!B16095, IF(CECCZ="CZ13",'Outside Temp'!B16096))))</f>
        <v>65.18333333</v>
      </c>
      <c r="G16093" s="12">
        <f t="shared" si="3"/>
        <v>2</v>
      </c>
    </row>
    <row r="16094" ht="15.75" customHeight="1">
      <c r="A16094" s="13">
        <v>42292.666666666664</v>
      </c>
      <c r="B16094" s="73">
        <f t="shared" si="1"/>
        <v>42292</v>
      </c>
      <c r="C16094" s="74">
        <f>IF(NewCustomer="Yes", IF(COUNTIF($I$2:$I$11,B16094)&gt;0,0,WEEKDAY(B16094,2)),IF(COUNTIF($I$2:$I$21,B16094)&gt;0,0,WEEKDAY(B16094,2)))</f>
        <v>4</v>
      </c>
      <c r="D16094" s="74">
        <f t="shared" si="2"/>
        <v>16</v>
      </c>
      <c r="E16094" s="12">
        <f>IFERROR(VLOOKUP(A16094,'IDAR Meter Data'!$A:$B,2,1),"")</f>
        <v>200</v>
      </c>
      <c r="F16094" s="75">
        <f>IF(CECCZ="CZ03",'Outside Temp'!B16094,IF(CECCZ="CZ04",'Outside Temp'!B16095,IF(CECCZ="CZ12",'Outside Temp'!B16096, IF(CECCZ="CZ13",'Outside Temp'!B16097))))</f>
        <v>64.86666667</v>
      </c>
      <c r="G16094" s="12">
        <f t="shared" si="3"/>
        <v>1</v>
      </c>
    </row>
    <row r="16095" ht="15.75" customHeight="1">
      <c r="A16095" s="13">
        <v>42292.677083333336</v>
      </c>
      <c r="B16095" s="73">
        <f t="shared" si="1"/>
        <v>42292</v>
      </c>
      <c r="C16095" s="74">
        <f>IF(NewCustomer="Yes", IF(COUNTIF($I$2:$I$11,B16095)&gt;0,0,WEEKDAY(B16095,2)),IF(COUNTIF($I$2:$I$21,B16095)&gt;0,0,WEEKDAY(B16095,2)))</f>
        <v>4</v>
      </c>
      <c r="D16095" s="74">
        <f t="shared" si="2"/>
        <v>16</v>
      </c>
      <c r="E16095" s="12">
        <f>IFERROR(VLOOKUP(A16095,'IDAR Meter Data'!$A:$B,2,1),"")</f>
        <v>208</v>
      </c>
      <c r="F16095" s="75">
        <f>IF(CECCZ="CZ03",'Outside Temp'!B16095,IF(CECCZ="CZ04",'Outside Temp'!B16096,IF(CECCZ="CZ12",'Outside Temp'!B16097, IF(CECCZ="CZ13",'Outside Temp'!B16098))))</f>
        <v>64.36666667</v>
      </c>
      <c r="G16095" s="12">
        <f t="shared" si="3"/>
        <v>1</v>
      </c>
    </row>
    <row r="16096" ht="15.75" customHeight="1">
      <c r="A16096" s="13">
        <v>42292.6875</v>
      </c>
      <c r="B16096" s="73">
        <f t="shared" si="1"/>
        <v>42292</v>
      </c>
      <c r="C16096" s="74">
        <f>IF(NewCustomer="Yes", IF(COUNTIF($I$2:$I$11,B16096)&gt;0,0,WEEKDAY(B16096,2)),IF(COUNTIF($I$2:$I$21,B16096)&gt;0,0,WEEKDAY(B16096,2)))</f>
        <v>4</v>
      </c>
      <c r="D16096" s="74">
        <f t="shared" si="2"/>
        <v>16</v>
      </c>
      <c r="E16096" s="12">
        <f>IFERROR(VLOOKUP(A16096,'IDAR Meter Data'!$A:$B,2,1),"")</f>
        <v>208</v>
      </c>
      <c r="F16096" s="75">
        <f>IF(CECCZ="CZ03",'Outside Temp'!B16096,IF(CECCZ="CZ04",'Outside Temp'!B16097,IF(CECCZ="CZ12",'Outside Temp'!B16098, IF(CECCZ="CZ13",'Outside Temp'!B16099))))</f>
        <v>63.86666667</v>
      </c>
      <c r="G16096" s="12">
        <f t="shared" si="3"/>
        <v>1</v>
      </c>
    </row>
    <row r="16097" ht="15.75" customHeight="1">
      <c r="A16097" s="13">
        <v>42292.697916666664</v>
      </c>
      <c r="B16097" s="73">
        <f t="shared" si="1"/>
        <v>42292</v>
      </c>
      <c r="C16097" s="74">
        <f>IF(NewCustomer="Yes", IF(COUNTIF($I$2:$I$11,B16097)&gt;0,0,WEEKDAY(B16097,2)),IF(COUNTIF($I$2:$I$21,B16097)&gt;0,0,WEEKDAY(B16097,2)))</f>
        <v>4</v>
      </c>
      <c r="D16097" s="74">
        <f t="shared" si="2"/>
        <v>16</v>
      </c>
      <c r="E16097" s="12">
        <f>IFERROR(VLOOKUP(A16097,'IDAR Meter Data'!$A:$B,2,1),"")</f>
        <v>203</v>
      </c>
      <c r="F16097" s="75">
        <f>IF(CECCZ="CZ03",'Outside Temp'!B16097,IF(CECCZ="CZ04",'Outside Temp'!B16098,IF(CECCZ="CZ12",'Outside Temp'!B16099, IF(CECCZ="CZ13",'Outside Temp'!B16100))))</f>
        <v>63.36666667</v>
      </c>
      <c r="G16097" s="12">
        <f t="shared" si="3"/>
        <v>1</v>
      </c>
    </row>
    <row r="16098" ht="15.75" customHeight="1">
      <c r="A16098" s="13">
        <v>42292.708333333336</v>
      </c>
      <c r="B16098" s="73">
        <f t="shared" si="1"/>
        <v>42292</v>
      </c>
      <c r="C16098" s="74">
        <f>IF(NewCustomer="Yes", IF(COUNTIF($I$2:$I$11,B16098)&gt;0,0,WEEKDAY(B16098,2)),IF(COUNTIF($I$2:$I$21,B16098)&gt;0,0,WEEKDAY(B16098,2)))</f>
        <v>4</v>
      </c>
      <c r="D16098" s="74">
        <f t="shared" si="2"/>
        <v>17</v>
      </c>
      <c r="E16098" s="12">
        <f>IFERROR(VLOOKUP(A16098,'IDAR Meter Data'!$A:$B,2,1),"")</f>
        <v>203</v>
      </c>
      <c r="F16098" s="75">
        <f>IF(CECCZ="CZ03",'Outside Temp'!B16098,IF(CECCZ="CZ04",'Outside Temp'!B16099,IF(CECCZ="CZ12",'Outside Temp'!B16100, IF(CECCZ="CZ13",'Outside Temp'!B16101))))</f>
        <v>63</v>
      </c>
      <c r="G16098" s="12">
        <f t="shared" si="3"/>
        <v>1</v>
      </c>
    </row>
    <row r="16099" ht="15.75" customHeight="1">
      <c r="A16099" s="13">
        <v>42292.71875</v>
      </c>
      <c r="B16099" s="73">
        <f t="shared" si="1"/>
        <v>42292</v>
      </c>
      <c r="C16099" s="74">
        <f>IF(NewCustomer="Yes", IF(COUNTIF($I$2:$I$11,B16099)&gt;0,0,WEEKDAY(B16099,2)),IF(COUNTIF($I$2:$I$21,B16099)&gt;0,0,WEEKDAY(B16099,2)))</f>
        <v>4</v>
      </c>
      <c r="D16099" s="74">
        <f t="shared" si="2"/>
        <v>17</v>
      </c>
      <c r="E16099" s="12">
        <f>IFERROR(VLOOKUP(A16099,'IDAR Meter Data'!$A:$B,2,1),"")</f>
        <v>199</v>
      </c>
      <c r="F16099" s="75">
        <f>IF(CECCZ="CZ03",'Outside Temp'!B16099,IF(CECCZ="CZ04",'Outside Temp'!B16100,IF(CECCZ="CZ12",'Outside Temp'!B16101, IF(CECCZ="CZ13",'Outside Temp'!B16102))))</f>
        <v>63</v>
      </c>
      <c r="G16099" s="12">
        <f t="shared" si="3"/>
        <v>1</v>
      </c>
    </row>
    <row r="16100" ht="15.75" customHeight="1">
      <c r="A16100" s="13">
        <v>42292.729166666664</v>
      </c>
      <c r="B16100" s="73">
        <f t="shared" si="1"/>
        <v>42292</v>
      </c>
      <c r="C16100" s="74">
        <f>IF(NewCustomer="Yes", IF(COUNTIF($I$2:$I$11,B16100)&gt;0,0,WEEKDAY(B16100,2)),IF(COUNTIF($I$2:$I$21,B16100)&gt;0,0,WEEKDAY(B16100,2)))</f>
        <v>4</v>
      </c>
      <c r="D16100" s="74">
        <f t="shared" si="2"/>
        <v>17</v>
      </c>
      <c r="E16100" s="12">
        <f>IFERROR(VLOOKUP(A16100,'IDAR Meter Data'!$A:$B,2,1),"")</f>
        <v>219</v>
      </c>
      <c r="F16100" s="75">
        <f>IF(CECCZ="CZ03",'Outside Temp'!B16100,IF(CECCZ="CZ04",'Outside Temp'!B16101,IF(CECCZ="CZ12",'Outside Temp'!B16102, IF(CECCZ="CZ13",'Outside Temp'!B16103))))</f>
        <v>63</v>
      </c>
      <c r="G16100" s="12">
        <f t="shared" si="3"/>
        <v>1</v>
      </c>
    </row>
    <row r="16101" ht="15.75" customHeight="1">
      <c r="A16101" s="13">
        <v>42292.739583333336</v>
      </c>
      <c r="B16101" s="73">
        <f t="shared" si="1"/>
        <v>42292</v>
      </c>
      <c r="C16101" s="74">
        <f>IF(NewCustomer="Yes", IF(COUNTIF($I$2:$I$11,B16101)&gt;0,0,WEEKDAY(B16101,2)),IF(COUNTIF($I$2:$I$21,B16101)&gt;0,0,WEEKDAY(B16101,2)))</f>
        <v>4</v>
      </c>
      <c r="D16101" s="74">
        <f t="shared" si="2"/>
        <v>17</v>
      </c>
      <c r="E16101" s="12">
        <f>IFERROR(VLOOKUP(A16101,'IDAR Meter Data'!$A:$B,2,1),"")</f>
        <v>230</v>
      </c>
      <c r="F16101" s="75">
        <f>IF(CECCZ="CZ03",'Outside Temp'!B16101,IF(CECCZ="CZ04",'Outside Temp'!B16102,IF(CECCZ="CZ12",'Outside Temp'!B16103, IF(CECCZ="CZ13",'Outside Temp'!B16104))))</f>
        <v>63</v>
      </c>
      <c r="G16101" s="12">
        <f t="shared" si="3"/>
        <v>1</v>
      </c>
    </row>
    <row r="16102" ht="15.75" customHeight="1">
      <c r="A16102" s="13">
        <v>42292.75</v>
      </c>
      <c r="B16102" s="73">
        <f t="shared" si="1"/>
        <v>42292</v>
      </c>
      <c r="C16102" s="74">
        <f>IF(NewCustomer="Yes", IF(COUNTIF($I$2:$I$11,B16102)&gt;0,0,WEEKDAY(B16102,2)),IF(COUNTIF($I$2:$I$21,B16102)&gt;0,0,WEEKDAY(B16102,2)))</f>
        <v>4</v>
      </c>
      <c r="D16102" s="74">
        <f t="shared" si="2"/>
        <v>18</v>
      </c>
      <c r="E16102" s="12">
        <f>IFERROR(VLOOKUP(A16102,'IDAR Meter Data'!$A:$B,2,1),"")</f>
        <v>211</v>
      </c>
      <c r="F16102" s="75">
        <f>IF(CECCZ="CZ03",'Outside Temp'!B16102,IF(CECCZ="CZ04",'Outside Temp'!B16103,IF(CECCZ="CZ12",'Outside Temp'!B16104, IF(CECCZ="CZ13",'Outside Temp'!B16105))))</f>
        <v>63</v>
      </c>
      <c r="G16102" s="12">
        <f t="shared" si="3"/>
        <v>1</v>
      </c>
    </row>
    <row r="16103" ht="15.75" customHeight="1">
      <c r="A16103" s="13">
        <v>42292.760416666664</v>
      </c>
      <c r="B16103" s="73">
        <f t="shared" si="1"/>
        <v>42292</v>
      </c>
      <c r="C16103" s="74">
        <f>IF(NewCustomer="Yes", IF(COUNTIF($I$2:$I$11,B16103)&gt;0,0,WEEKDAY(B16103,2)),IF(COUNTIF($I$2:$I$21,B16103)&gt;0,0,WEEKDAY(B16103,2)))</f>
        <v>4</v>
      </c>
      <c r="D16103" s="74">
        <f t="shared" si="2"/>
        <v>18</v>
      </c>
      <c r="E16103" s="12">
        <f>IFERROR(VLOOKUP(A16103,'IDAR Meter Data'!$A:$B,2,1),"")</f>
        <v>222</v>
      </c>
      <c r="F16103" s="75">
        <f>IF(CECCZ="CZ03",'Outside Temp'!B16103,IF(CECCZ="CZ04",'Outside Temp'!B16104,IF(CECCZ="CZ12",'Outside Temp'!B16105, IF(CECCZ="CZ13",'Outside Temp'!B16106))))</f>
        <v>63</v>
      </c>
      <c r="G16103" s="12">
        <f t="shared" si="3"/>
        <v>1</v>
      </c>
    </row>
    <row r="16104" ht="15.75" customHeight="1">
      <c r="A16104" s="13">
        <v>42292.770833333336</v>
      </c>
      <c r="B16104" s="73">
        <f t="shared" si="1"/>
        <v>42292</v>
      </c>
      <c r="C16104" s="74">
        <f>IF(NewCustomer="Yes", IF(COUNTIF($I$2:$I$11,B16104)&gt;0,0,WEEKDAY(B16104,2)),IF(COUNTIF($I$2:$I$21,B16104)&gt;0,0,WEEKDAY(B16104,2)))</f>
        <v>4</v>
      </c>
      <c r="D16104" s="74">
        <f t="shared" si="2"/>
        <v>18</v>
      </c>
      <c r="E16104" s="12">
        <f>IFERROR(VLOOKUP(A16104,'IDAR Meter Data'!$A:$B,2,1),"")</f>
        <v>211</v>
      </c>
      <c r="F16104" s="75">
        <f>IF(CECCZ="CZ03",'Outside Temp'!B16104,IF(CECCZ="CZ04",'Outside Temp'!B16105,IF(CECCZ="CZ12",'Outside Temp'!B16106, IF(CECCZ="CZ13",'Outside Temp'!B16107))))</f>
        <v>63</v>
      </c>
      <c r="G16104" s="12">
        <f t="shared" si="3"/>
        <v>1</v>
      </c>
    </row>
    <row r="16105" ht="15.75" customHeight="1">
      <c r="A16105" s="13">
        <v>42292.78125</v>
      </c>
      <c r="B16105" s="73">
        <f t="shared" si="1"/>
        <v>42292</v>
      </c>
      <c r="C16105" s="74">
        <f>IF(NewCustomer="Yes", IF(COUNTIF($I$2:$I$11,B16105)&gt;0,0,WEEKDAY(B16105,2)),IF(COUNTIF($I$2:$I$21,B16105)&gt;0,0,WEEKDAY(B16105,2)))</f>
        <v>4</v>
      </c>
      <c r="D16105" s="74">
        <f t="shared" si="2"/>
        <v>18</v>
      </c>
      <c r="E16105" s="12">
        <f>IFERROR(VLOOKUP(A16105,'IDAR Meter Data'!$A:$B,2,1),"")</f>
        <v>212</v>
      </c>
      <c r="F16105" s="75">
        <f>IF(CECCZ="CZ03",'Outside Temp'!B16105,IF(CECCZ="CZ04",'Outside Temp'!B16106,IF(CECCZ="CZ12",'Outside Temp'!B16107, IF(CECCZ="CZ13",'Outside Temp'!B16108))))</f>
        <v>63</v>
      </c>
      <c r="G16105" s="12">
        <f t="shared" si="3"/>
        <v>1</v>
      </c>
    </row>
    <row r="16106" ht="15.75" customHeight="1">
      <c r="A16106" s="13">
        <v>42292.791666666664</v>
      </c>
      <c r="B16106" s="73">
        <f t="shared" si="1"/>
        <v>42292</v>
      </c>
      <c r="C16106" s="74">
        <f>IF(NewCustomer="Yes", IF(COUNTIF($I$2:$I$11,B16106)&gt;0,0,WEEKDAY(B16106,2)),IF(COUNTIF($I$2:$I$21,B16106)&gt;0,0,WEEKDAY(B16106,2)))</f>
        <v>4</v>
      </c>
      <c r="D16106" s="74">
        <f t="shared" si="2"/>
        <v>19</v>
      </c>
      <c r="E16106" s="12">
        <f>IFERROR(VLOOKUP(A16106,'IDAR Meter Data'!$A:$B,2,1),"")</f>
        <v>202</v>
      </c>
      <c r="F16106" s="75">
        <f>IF(CECCZ="CZ03",'Outside Temp'!B16106,IF(CECCZ="CZ04",'Outside Temp'!B16107,IF(CECCZ="CZ12",'Outside Temp'!B16108, IF(CECCZ="CZ13",'Outside Temp'!B16109))))</f>
        <v>62.93333333</v>
      </c>
      <c r="G16106" s="12">
        <f t="shared" si="3"/>
        <v>1</v>
      </c>
    </row>
    <row r="16107" ht="15.75" customHeight="1">
      <c r="A16107" s="13">
        <v>42292.802083333336</v>
      </c>
      <c r="B16107" s="73">
        <f t="shared" si="1"/>
        <v>42292</v>
      </c>
      <c r="C16107" s="74">
        <f>IF(NewCustomer="Yes", IF(COUNTIF($I$2:$I$11,B16107)&gt;0,0,WEEKDAY(B16107,2)),IF(COUNTIF($I$2:$I$21,B16107)&gt;0,0,WEEKDAY(B16107,2)))</f>
        <v>4</v>
      </c>
      <c r="D16107" s="74">
        <f t="shared" si="2"/>
        <v>19</v>
      </c>
      <c r="E16107" s="12">
        <f>IFERROR(VLOOKUP(A16107,'IDAR Meter Data'!$A:$B,2,1),"")</f>
        <v>131</v>
      </c>
      <c r="F16107" s="75">
        <f>IF(CECCZ="CZ03",'Outside Temp'!B16107,IF(CECCZ="CZ04",'Outside Temp'!B16108,IF(CECCZ="CZ12",'Outside Temp'!B16109, IF(CECCZ="CZ13",'Outside Temp'!B16110))))</f>
        <v>62.68333333</v>
      </c>
      <c r="G16107" s="12">
        <f t="shared" si="3"/>
        <v>1</v>
      </c>
    </row>
    <row r="16108" ht="15.75" customHeight="1">
      <c r="A16108" s="13">
        <v>42292.8125</v>
      </c>
      <c r="B16108" s="73">
        <f t="shared" si="1"/>
        <v>42292</v>
      </c>
      <c r="C16108" s="74">
        <f>IF(NewCustomer="Yes", IF(COUNTIF($I$2:$I$11,B16108)&gt;0,0,WEEKDAY(B16108,2)),IF(COUNTIF($I$2:$I$21,B16108)&gt;0,0,WEEKDAY(B16108,2)))</f>
        <v>4</v>
      </c>
      <c r="D16108" s="74">
        <f t="shared" si="2"/>
        <v>19</v>
      </c>
      <c r="E16108" s="12">
        <f>IFERROR(VLOOKUP(A16108,'IDAR Meter Data'!$A:$B,2,1),"")</f>
        <v>134</v>
      </c>
      <c r="F16108" s="75">
        <f>IF(CECCZ="CZ03",'Outside Temp'!B16108,IF(CECCZ="CZ04",'Outside Temp'!B16109,IF(CECCZ="CZ12",'Outside Temp'!B16110, IF(CECCZ="CZ13",'Outside Temp'!B16111))))</f>
        <v>62.43333333</v>
      </c>
      <c r="G16108" s="12">
        <f t="shared" si="3"/>
        <v>1</v>
      </c>
    </row>
    <row r="16109" ht="15.75" customHeight="1">
      <c r="A16109" s="13">
        <v>42292.822916666664</v>
      </c>
      <c r="B16109" s="73">
        <f t="shared" si="1"/>
        <v>42292</v>
      </c>
      <c r="C16109" s="74">
        <f>IF(NewCustomer="Yes", IF(COUNTIF($I$2:$I$11,B16109)&gt;0,0,WEEKDAY(B16109,2)),IF(COUNTIF($I$2:$I$21,B16109)&gt;0,0,WEEKDAY(B16109,2)))</f>
        <v>4</v>
      </c>
      <c r="D16109" s="74">
        <f t="shared" si="2"/>
        <v>19</v>
      </c>
      <c r="E16109" s="12">
        <f>IFERROR(VLOOKUP(A16109,'IDAR Meter Data'!$A:$B,2,1),"")</f>
        <v>128</v>
      </c>
      <c r="F16109" s="75">
        <f>IF(CECCZ="CZ03",'Outside Temp'!B16109,IF(CECCZ="CZ04",'Outside Temp'!B16110,IF(CECCZ="CZ12",'Outside Temp'!B16111, IF(CECCZ="CZ13",'Outside Temp'!B16112))))</f>
        <v>62.18333333</v>
      </c>
      <c r="G16109" s="12">
        <f t="shared" si="3"/>
        <v>1</v>
      </c>
    </row>
    <row r="16110" ht="15.75" customHeight="1">
      <c r="A16110" s="13">
        <v>42292.833333333336</v>
      </c>
      <c r="B16110" s="73">
        <f t="shared" si="1"/>
        <v>42292</v>
      </c>
      <c r="C16110" s="74">
        <f>IF(NewCustomer="Yes", IF(COUNTIF($I$2:$I$11,B16110)&gt;0,0,WEEKDAY(B16110,2)),IF(COUNTIF($I$2:$I$21,B16110)&gt;0,0,WEEKDAY(B16110,2)))</f>
        <v>4</v>
      </c>
      <c r="D16110" s="74">
        <f t="shared" si="2"/>
        <v>20</v>
      </c>
      <c r="E16110" s="12">
        <f>IFERROR(VLOOKUP(A16110,'IDAR Meter Data'!$A:$B,2,1),"")</f>
        <v>129</v>
      </c>
      <c r="F16110" s="75">
        <f>IF(CECCZ="CZ03",'Outside Temp'!B16110,IF(CECCZ="CZ04",'Outside Temp'!B16111,IF(CECCZ="CZ12",'Outside Temp'!B16112, IF(CECCZ="CZ13",'Outside Temp'!B16113))))</f>
        <v>62</v>
      </c>
      <c r="G16110" s="12">
        <f t="shared" si="3"/>
        <v>1</v>
      </c>
    </row>
    <row r="16111" ht="15.75" customHeight="1">
      <c r="A16111" s="13">
        <v>42292.84375</v>
      </c>
      <c r="B16111" s="73">
        <f t="shared" si="1"/>
        <v>42292</v>
      </c>
      <c r="C16111" s="74">
        <f>IF(NewCustomer="Yes", IF(COUNTIF($I$2:$I$11,B16111)&gt;0,0,WEEKDAY(B16111,2)),IF(COUNTIF($I$2:$I$21,B16111)&gt;0,0,WEEKDAY(B16111,2)))</f>
        <v>4</v>
      </c>
      <c r="D16111" s="74">
        <f t="shared" si="2"/>
        <v>20</v>
      </c>
      <c r="E16111" s="12">
        <f>IFERROR(VLOOKUP(A16111,'IDAR Meter Data'!$A:$B,2,1),"")</f>
        <v>124</v>
      </c>
      <c r="F16111" s="75">
        <f>IF(CECCZ="CZ03",'Outside Temp'!B16111,IF(CECCZ="CZ04",'Outside Temp'!B16112,IF(CECCZ="CZ12",'Outside Temp'!B16113, IF(CECCZ="CZ13",'Outside Temp'!B16114))))</f>
        <v>62</v>
      </c>
      <c r="G16111" s="12">
        <f t="shared" si="3"/>
        <v>1</v>
      </c>
    </row>
    <row r="16112" ht="15.75" customHeight="1">
      <c r="A16112" s="13">
        <v>42292.854166666664</v>
      </c>
      <c r="B16112" s="73">
        <f t="shared" si="1"/>
        <v>42292</v>
      </c>
      <c r="C16112" s="74">
        <f>IF(NewCustomer="Yes", IF(COUNTIF($I$2:$I$11,B16112)&gt;0,0,WEEKDAY(B16112,2)),IF(COUNTIF($I$2:$I$21,B16112)&gt;0,0,WEEKDAY(B16112,2)))</f>
        <v>4</v>
      </c>
      <c r="D16112" s="74">
        <f t="shared" si="2"/>
        <v>20</v>
      </c>
      <c r="E16112" s="12">
        <f>IFERROR(VLOOKUP(A16112,'IDAR Meter Data'!$A:$B,2,1),"")</f>
        <v>126</v>
      </c>
      <c r="F16112" s="75">
        <f>IF(CECCZ="CZ03",'Outside Temp'!B16112,IF(CECCZ="CZ04",'Outside Temp'!B16113,IF(CECCZ="CZ12",'Outside Temp'!B16114, IF(CECCZ="CZ13",'Outside Temp'!B16115))))</f>
        <v>62</v>
      </c>
      <c r="G16112" s="12">
        <f t="shared" si="3"/>
        <v>1</v>
      </c>
    </row>
    <row r="16113" ht="15.75" customHeight="1">
      <c r="A16113" s="13">
        <v>42292.864583333336</v>
      </c>
      <c r="B16113" s="73">
        <f t="shared" si="1"/>
        <v>42292</v>
      </c>
      <c r="C16113" s="74">
        <f>IF(NewCustomer="Yes", IF(COUNTIF($I$2:$I$11,B16113)&gt;0,0,WEEKDAY(B16113,2)),IF(COUNTIF($I$2:$I$21,B16113)&gt;0,0,WEEKDAY(B16113,2)))</f>
        <v>4</v>
      </c>
      <c r="D16113" s="74">
        <f t="shared" si="2"/>
        <v>20</v>
      </c>
      <c r="E16113" s="12">
        <f>IFERROR(VLOOKUP(A16113,'IDAR Meter Data'!$A:$B,2,1),"")</f>
        <v>131</v>
      </c>
      <c r="F16113" s="75">
        <f>IF(CECCZ="CZ03",'Outside Temp'!B16113,IF(CECCZ="CZ04",'Outside Temp'!B16114,IF(CECCZ="CZ12",'Outside Temp'!B16115, IF(CECCZ="CZ13",'Outside Temp'!B16116))))</f>
        <v>62</v>
      </c>
      <c r="G16113" s="12">
        <f t="shared" si="3"/>
        <v>1</v>
      </c>
    </row>
    <row r="16114" ht="15.75" customHeight="1">
      <c r="A16114" s="13">
        <v>42292.875</v>
      </c>
      <c r="B16114" s="73">
        <f t="shared" si="1"/>
        <v>42292</v>
      </c>
      <c r="C16114" s="74">
        <f>IF(NewCustomer="Yes", IF(COUNTIF($I$2:$I$11,B16114)&gt;0,0,WEEKDAY(B16114,2)),IF(COUNTIF($I$2:$I$21,B16114)&gt;0,0,WEEKDAY(B16114,2)))</f>
        <v>4</v>
      </c>
      <c r="D16114" s="74">
        <f t="shared" si="2"/>
        <v>21</v>
      </c>
      <c r="E16114" s="12">
        <f>IFERROR(VLOOKUP(A16114,'IDAR Meter Data'!$A:$B,2,1),"")</f>
        <v>124</v>
      </c>
      <c r="F16114" s="75">
        <f>IF(CECCZ="CZ03",'Outside Temp'!B16114,IF(CECCZ="CZ04",'Outside Temp'!B16115,IF(CECCZ="CZ12",'Outside Temp'!B16116, IF(CECCZ="CZ13",'Outside Temp'!B16117))))</f>
        <v>61.93333333</v>
      </c>
      <c r="G16114" s="12">
        <f t="shared" si="3"/>
        <v>1</v>
      </c>
    </row>
    <row r="16115" ht="15.75" customHeight="1">
      <c r="A16115" s="13">
        <v>42292.885416666664</v>
      </c>
      <c r="B16115" s="73">
        <f t="shared" si="1"/>
        <v>42292</v>
      </c>
      <c r="C16115" s="74">
        <f>IF(NewCustomer="Yes", IF(COUNTIF($I$2:$I$11,B16115)&gt;0,0,WEEKDAY(B16115,2)),IF(COUNTIF($I$2:$I$21,B16115)&gt;0,0,WEEKDAY(B16115,2)))</f>
        <v>4</v>
      </c>
      <c r="D16115" s="74">
        <f t="shared" si="2"/>
        <v>21</v>
      </c>
      <c r="E16115" s="12">
        <f>IFERROR(VLOOKUP(A16115,'IDAR Meter Data'!$A:$B,2,1),"")</f>
        <v>115</v>
      </c>
      <c r="F16115" s="75">
        <f>IF(CECCZ="CZ03",'Outside Temp'!B16115,IF(CECCZ="CZ04",'Outside Temp'!B16116,IF(CECCZ="CZ12",'Outside Temp'!B16117, IF(CECCZ="CZ13",'Outside Temp'!B16118))))</f>
        <v>61.68333333</v>
      </c>
      <c r="G16115" s="12">
        <f t="shared" si="3"/>
        <v>1</v>
      </c>
    </row>
    <row r="16116" ht="15.75" customHeight="1">
      <c r="A16116" s="13">
        <v>42292.895833333336</v>
      </c>
      <c r="B16116" s="73">
        <f t="shared" si="1"/>
        <v>42292</v>
      </c>
      <c r="C16116" s="74">
        <f>IF(NewCustomer="Yes", IF(COUNTIF($I$2:$I$11,B16116)&gt;0,0,WEEKDAY(B16116,2)),IF(COUNTIF($I$2:$I$21,B16116)&gt;0,0,WEEKDAY(B16116,2)))</f>
        <v>4</v>
      </c>
      <c r="D16116" s="74">
        <f t="shared" si="2"/>
        <v>21</v>
      </c>
      <c r="E16116" s="12">
        <f>IFERROR(VLOOKUP(A16116,'IDAR Meter Data'!$A:$B,2,1),"")</f>
        <v>107</v>
      </c>
      <c r="F16116" s="75">
        <f>IF(CECCZ="CZ03",'Outside Temp'!B16116,IF(CECCZ="CZ04",'Outside Temp'!B16117,IF(CECCZ="CZ12",'Outside Temp'!B16118, IF(CECCZ="CZ13",'Outside Temp'!B16119))))</f>
        <v>61.43333333</v>
      </c>
      <c r="G16116" s="12">
        <f t="shared" si="3"/>
        <v>1</v>
      </c>
    </row>
    <row r="16117" ht="15.75" customHeight="1">
      <c r="A16117" s="13">
        <v>42292.90625</v>
      </c>
      <c r="B16117" s="73">
        <f t="shared" si="1"/>
        <v>42292</v>
      </c>
      <c r="C16117" s="74">
        <f>IF(NewCustomer="Yes", IF(COUNTIF($I$2:$I$11,B16117)&gt;0,0,WEEKDAY(B16117,2)),IF(COUNTIF($I$2:$I$21,B16117)&gt;0,0,WEEKDAY(B16117,2)))</f>
        <v>4</v>
      </c>
      <c r="D16117" s="74">
        <f t="shared" si="2"/>
        <v>21</v>
      </c>
      <c r="E16117" s="12">
        <f>IFERROR(VLOOKUP(A16117,'IDAR Meter Data'!$A:$B,2,1),"")</f>
        <v>112</v>
      </c>
      <c r="F16117" s="75">
        <f>IF(CECCZ="CZ03",'Outside Temp'!B16117,IF(CECCZ="CZ04",'Outside Temp'!B16118,IF(CECCZ="CZ12",'Outside Temp'!B16119, IF(CECCZ="CZ13",'Outside Temp'!B16120))))</f>
        <v>61.18333333</v>
      </c>
      <c r="G16117" s="12">
        <f t="shared" si="3"/>
        <v>1</v>
      </c>
    </row>
    <row r="16118" ht="15.75" customHeight="1">
      <c r="A16118" s="13">
        <v>42292.916666666664</v>
      </c>
      <c r="B16118" s="73">
        <f t="shared" si="1"/>
        <v>42292</v>
      </c>
      <c r="C16118" s="74">
        <f>IF(NewCustomer="Yes", IF(COUNTIF($I$2:$I$11,B16118)&gt;0,0,WEEKDAY(B16118,2)),IF(COUNTIF($I$2:$I$21,B16118)&gt;0,0,WEEKDAY(B16118,2)))</f>
        <v>4</v>
      </c>
      <c r="D16118" s="74">
        <f t="shared" si="2"/>
        <v>22</v>
      </c>
      <c r="E16118" s="12">
        <f>IFERROR(VLOOKUP(A16118,'IDAR Meter Data'!$A:$B,2,1),"")</f>
        <v>120</v>
      </c>
      <c r="F16118" s="75">
        <f>IF(CECCZ="CZ03",'Outside Temp'!B16118,IF(CECCZ="CZ04",'Outside Temp'!B16119,IF(CECCZ="CZ12",'Outside Temp'!B16120, IF(CECCZ="CZ13",'Outside Temp'!B16121))))</f>
        <v>61</v>
      </c>
      <c r="G16118" s="12">
        <f t="shared" si="3"/>
        <v>1</v>
      </c>
    </row>
    <row r="16119" ht="15.75" customHeight="1">
      <c r="A16119" s="13">
        <v>42292.927083333336</v>
      </c>
      <c r="B16119" s="73">
        <f t="shared" si="1"/>
        <v>42292</v>
      </c>
      <c r="C16119" s="74">
        <f>IF(NewCustomer="Yes", IF(COUNTIF($I$2:$I$11,B16119)&gt;0,0,WEEKDAY(B16119,2)),IF(COUNTIF($I$2:$I$21,B16119)&gt;0,0,WEEKDAY(B16119,2)))</f>
        <v>4</v>
      </c>
      <c r="D16119" s="74">
        <f t="shared" si="2"/>
        <v>22</v>
      </c>
      <c r="E16119" s="12">
        <f>IFERROR(VLOOKUP(A16119,'IDAR Meter Data'!$A:$B,2,1),"")</f>
        <v>115</v>
      </c>
      <c r="F16119" s="75">
        <f>IF(CECCZ="CZ03",'Outside Temp'!B16119,IF(CECCZ="CZ04",'Outside Temp'!B16120,IF(CECCZ="CZ12",'Outside Temp'!B16121, IF(CECCZ="CZ13",'Outside Temp'!B16122))))</f>
        <v>61</v>
      </c>
      <c r="G16119" s="12">
        <f t="shared" si="3"/>
        <v>1</v>
      </c>
    </row>
    <row r="16120" ht="15.75" customHeight="1">
      <c r="A16120" s="13">
        <v>42292.9375</v>
      </c>
      <c r="B16120" s="73">
        <f t="shared" si="1"/>
        <v>42292</v>
      </c>
      <c r="C16120" s="74">
        <f>IF(NewCustomer="Yes", IF(COUNTIF($I$2:$I$11,B16120)&gt;0,0,WEEKDAY(B16120,2)),IF(COUNTIF($I$2:$I$21,B16120)&gt;0,0,WEEKDAY(B16120,2)))</f>
        <v>4</v>
      </c>
      <c r="D16120" s="74">
        <f t="shared" si="2"/>
        <v>22</v>
      </c>
      <c r="E16120" s="12">
        <f>IFERROR(VLOOKUP(A16120,'IDAR Meter Data'!$A:$B,2,1),"")</f>
        <v>115</v>
      </c>
      <c r="F16120" s="75">
        <f>IF(CECCZ="CZ03",'Outside Temp'!B16120,IF(CECCZ="CZ04",'Outside Temp'!B16121,IF(CECCZ="CZ12",'Outside Temp'!B16122, IF(CECCZ="CZ13",'Outside Temp'!B16123))))</f>
        <v>61</v>
      </c>
      <c r="G16120" s="12">
        <f t="shared" si="3"/>
        <v>1</v>
      </c>
    </row>
    <row r="16121" ht="15.75" customHeight="1">
      <c r="A16121" s="13">
        <v>42292.947916666664</v>
      </c>
      <c r="B16121" s="73">
        <f t="shared" si="1"/>
        <v>42292</v>
      </c>
      <c r="C16121" s="74">
        <f>IF(NewCustomer="Yes", IF(COUNTIF($I$2:$I$11,B16121)&gt;0,0,WEEKDAY(B16121,2)),IF(COUNTIF($I$2:$I$21,B16121)&gt;0,0,WEEKDAY(B16121,2)))</f>
        <v>4</v>
      </c>
      <c r="D16121" s="74">
        <f t="shared" si="2"/>
        <v>22</v>
      </c>
      <c r="E16121" s="12">
        <f>IFERROR(VLOOKUP(A16121,'IDAR Meter Data'!$A:$B,2,1),"")</f>
        <v>115</v>
      </c>
      <c r="F16121" s="75">
        <f>IF(CECCZ="CZ03",'Outside Temp'!B16121,IF(CECCZ="CZ04",'Outside Temp'!B16122,IF(CECCZ="CZ12",'Outside Temp'!B16123, IF(CECCZ="CZ13",'Outside Temp'!B16124))))</f>
        <v>61</v>
      </c>
      <c r="G16121" s="12">
        <f t="shared" si="3"/>
        <v>1</v>
      </c>
    </row>
    <row r="16122" ht="15.75" customHeight="1">
      <c r="A16122" s="13">
        <v>42292.958333333336</v>
      </c>
      <c r="B16122" s="73">
        <f t="shared" si="1"/>
        <v>42292</v>
      </c>
      <c r="C16122" s="74">
        <f>IF(NewCustomer="Yes", IF(COUNTIF($I$2:$I$11,B16122)&gt;0,0,WEEKDAY(B16122,2)),IF(COUNTIF($I$2:$I$21,B16122)&gt;0,0,WEEKDAY(B16122,2)))</f>
        <v>4</v>
      </c>
      <c r="D16122" s="74">
        <f t="shared" si="2"/>
        <v>23</v>
      </c>
      <c r="E16122" s="12">
        <f>IFERROR(VLOOKUP(A16122,'IDAR Meter Data'!$A:$B,2,1),"")</f>
        <v>111</v>
      </c>
      <c r="F16122" s="75">
        <f>IF(CECCZ="CZ03",'Outside Temp'!B16122,IF(CECCZ="CZ04",'Outside Temp'!B16123,IF(CECCZ="CZ12",'Outside Temp'!B16124, IF(CECCZ="CZ13",'Outside Temp'!B16125))))</f>
        <v>61</v>
      </c>
      <c r="G16122" s="12">
        <f t="shared" si="3"/>
        <v>1</v>
      </c>
    </row>
    <row r="16123" ht="15.75" customHeight="1">
      <c r="A16123" s="13">
        <v>42292.96875</v>
      </c>
      <c r="B16123" s="73">
        <f t="shared" si="1"/>
        <v>42292</v>
      </c>
      <c r="C16123" s="74">
        <f>IF(NewCustomer="Yes", IF(COUNTIF($I$2:$I$11,B16123)&gt;0,0,WEEKDAY(B16123,2)),IF(COUNTIF($I$2:$I$21,B16123)&gt;0,0,WEEKDAY(B16123,2)))</f>
        <v>4</v>
      </c>
      <c r="D16123" s="74">
        <f t="shared" si="2"/>
        <v>23</v>
      </c>
      <c r="E16123" s="12">
        <f>IFERROR(VLOOKUP(A16123,'IDAR Meter Data'!$A:$B,2,1),"")</f>
        <v>126</v>
      </c>
      <c r="F16123" s="75">
        <f>IF(CECCZ="CZ03",'Outside Temp'!B16123,IF(CECCZ="CZ04",'Outside Temp'!B16124,IF(CECCZ="CZ12",'Outside Temp'!B16125, IF(CECCZ="CZ13",'Outside Temp'!B16126))))</f>
        <v>61</v>
      </c>
      <c r="G16123" s="12">
        <f t="shared" si="3"/>
        <v>1</v>
      </c>
    </row>
    <row r="16124" ht="15.75" customHeight="1">
      <c r="A16124" s="13">
        <v>42292.979166666664</v>
      </c>
      <c r="B16124" s="73">
        <f t="shared" si="1"/>
        <v>42292</v>
      </c>
      <c r="C16124" s="74">
        <f>IF(NewCustomer="Yes", IF(COUNTIF($I$2:$I$11,B16124)&gt;0,0,WEEKDAY(B16124,2)),IF(COUNTIF($I$2:$I$21,B16124)&gt;0,0,WEEKDAY(B16124,2)))</f>
        <v>4</v>
      </c>
      <c r="D16124" s="74">
        <f t="shared" si="2"/>
        <v>23</v>
      </c>
      <c r="E16124" s="12">
        <f>IFERROR(VLOOKUP(A16124,'IDAR Meter Data'!$A:$B,2,1),"")</f>
        <v>112</v>
      </c>
      <c r="F16124" s="75">
        <f>IF(CECCZ="CZ03",'Outside Temp'!B16124,IF(CECCZ="CZ04",'Outside Temp'!B16125,IF(CECCZ="CZ12",'Outside Temp'!B16126, IF(CECCZ="CZ13",'Outside Temp'!B16127))))</f>
        <v>61</v>
      </c>
      <c r="G16124" s="12">
        <f t="shared" si="3"/>
        <v>1</v>
      </c>
    </row>
    <row r="16125" ht="15.75" customHeight="1">
      <c r="A16125" s="13">
        <v>42292.989583333336</v>
      </c>
      <c r="B16125" s="73">
        <f t="shared" si="1"/>
        <v>42292</v>
      </c>
      <c r="C16125" s="74">
        <f>IF(NewCustomer="Yes", IF(COUNTIF($I$2:$I$11,B16125)&gt;0,0,WEEKDAY(B16125,2)),IF(COUNTIF($I$2:$I$21,B16125)&gt;0,0,WEEKDAY(B16125,2)))</f>
        <v>4</v>
      </c>
      <c r="D16125" s="74">
        <f t="shared" si="2"/>
        <v>23</v>
      </c>
      <c r="E16125" s="12">
        <f>IFERROR(VLOOKUP(A16125,'IDAR Meter Data'!$A:$B,2,1),"")</f>
        <v>113</v>
      </c>
      <c r="F16125" s="75">
        <f>IF(CECCZ="CZ03",'Outside Temp'!B16125,IF(CECCZ="CZ04",'Outside Temp'!B16126,IF(CECCZ="CZ12",'Outside Temp'!B16127, IF(CECCZ="CZ13",'Outside Temp'!B16128))))</f>
        <v>61</v>
      </c>
      <c r="G16125" s="12">
        <f t="shared" si="3"/>
        <v>1</v>
      </c>
    </row>
    <row r="16126" ht="15.75" customHeight="1">
      <c r="A16126" s="13">
        <v>42293.0</v>
      </c>
      <c r="B16126" s="73">
        <f t="shared" si="1"/>
        <v>42293</v>
      </c>
      <c r="C16126" s="74">
        <f>IF(NewCustomer="Yes", IF(COUNTIF($I$2:$I$11,B16126)&gt;0,0,WEEKDAY(B16126,2)),IF(COUNTIF($I$2:$I$21,B16126)&gt;0,0,WEEKDAY(B16126,2)))</f>
        <v>5</v>
      </c>
      <c r="D16126" s="74">
        <f t="shared" si="2"/>
        <v>0</v>
      </c>
      <c r="E16126" s="12">
        <f>IFERROR(VLOOKUP(A16126,'IDAR Meter Data'!$A:$B,2,1),"")</f>
        <v>107</v>
      </c>
      <c r="F16126" s="75">
        <f>IF(CECCZ="CZ03",'Outside Temp'!B16126,IF(CECCZ="CZ04",'Outside Temp'!B16127,IF(CECCZ="CZ12",'Outside Temp'!B16128, IF(CECCZ="CZ13",'Outside Temp'!B16129))))</f>
        <v>61</v>
      </c>
      <c r="G16126" s="12">
        <f t="shared" si="3"/>
        <v>1</v>
      </c>
    </row>
    <row r="16127" ht="15.75" customHeight="1">
      <c r="A16127" s="13">
        <v>42293.010416666664</v>
      </c>
      <c r="B16127" s="73">
        <f t="shared" si="1"/>
        <v>42293</v>
      </c>
      <c r="C16127" s="74">
        <f>IF(NewCustomer="Yes", IF(COUNTIF($I$2:$I$11,B16127)&gt;0,0,WEEKDAY(B16127,2)),IF(COUNTIF($I$2:$I$21,B16127)&gt;0,0,WEEKDAY(B16127,2)))</f>
        <v>5</v>
      </c>
      <c r="D16127" s="74">
        <f t="shared" si="2"/>
        <v>0</v>
      </c>
      <c r="E16127" s="12">
        <f>IFERROR(VLOOKUP(A16127,'IDAR Meter Data'!$A:$B,2,1),"")</f>
        <v>113</v>
      </c>
      <c r="F16127" s="75">
        <f>IF(CECCZ="CZ03",'Outside Temp'!B16127,IF(CECCZ="CZ04",'Outside Temp'!B16128,IF(CECCZ="CZ12",'Outside Temp'!B16129, IF(CECCZ="CZ13",'Outside Temp'!B16130))))</f>
        <v>61</v>
      </c>
      <c r="G16127" s="12">
        <f t="shared" si="3"/>
        <v>1</v>
      </c>
    </row>
    <row r="16128" ht="15.75" customHeight="1">
      <c r="A16128" s="13">
        <v>42293.020833333336</v>
      </c>
      <c r="B16128" s="73">
        <f t="shared" si="1"/>
        <v>42293</v>
      </c>
      <c r="C16128" s="74">
        <f>IF(NewCustomer="Yes", IF(COUNTIF($I$2:$I$11,B16128)&gt;0,0,WEEKDAY(B16128,2)),IF(COUNTIF($I$2:$I$21,B16128)&gt;0,0,WEEKDAY(B16128,2)))</f>
        <v>5</v>
      </c>
      <c r="D16128" s="74">
        <f t="shared" si="2"/>
        <v>0</v>
      </c>
      <c r="E16128" s="12">
        <f>IFERROR(VLOOKUP(A16128,'IDAR Meter Data'!$A:$B,2,1),"")</f>
        <v>111</v>
      </c>
      <c r="F16128" s="75">
        <f>IF(CECCZ="CZ03",'Outside Temp'!B16128,IF(CECCZ="CZ04",'Outside Temp'!B16129,IF(CECCZ="CZ12",'Outside Temp'!B16130, IF(CECCZ="CZ13",'Outside Temp'!B16131))))</f>
        <v>61</v>
      </c>
      <c r="G16128" s="12">
        <f t="shared" si="3"/>
        <v>1</v>
      </c>
    </row>
    <row r="16129" ht="15.75" customHeight="1">
      <c r="A16129" s="13">
        <v>42293.03125</v>
      </c>
      <c r="B16129" s="73">
        <f t="shared" si="1"/>
        <v>42293</v>
      </c>
      <c r="C16129" s="74">
        <f>IF(NewCustomer="Yes", IF(COUNTIF($I$2:$I$11,B16129)&gt;0,0,WEEKDAY(B16129,2)),IF(COUNTIF($I$2:$I$21,B16129)&gt;0,0,WEEKDAY(B16129,2)))</f>
        <v>5</v>
      </c>
      <c r="D16129" s="74">
        <f t="shared" si="2"/>
        <v>0</v>
      </c>
      <c r="E16129" s="12">
        <f>IFERROR(VLOOKUP(A16129,'IDAR Meter Data'!$A:$B,2,1),"")</f>
        <v>104</v>
      </c>
      <c r="F16129" s="75">
        <f>IF(CECCZ="CZ03",'Outside Temp'!B16129,IF(CECCZ="CZ04",'Outside Temp'!B16130,IF(CECCZ="CZ12",'Outside Temp'!B16131, IF(CECCZ="CZ13",'Outside Temp'!B16132))))</f>
        <v>61</v>
      </c>
      <c r="G16129" s="12">
        <f t="shared" si="3"/>
        <v>1</v>
      </c>
    </row>
    <row r="16130" ht="15.75" customHeight="1">
      <c r="A16130" s="13">
        <v>42293.041666666664</v>
      </c>
      <c r="B16130" s="73">
        <f t="shared" si="1"/>
        <v>42293</v>
      </c>
      <c r="C16130" s="74">
        <f>IF(NewCustomer="Yes", IF(COUNTIF($I$2:$I$11,B16130)&gt;0,0,WEEKDAY(B16130,2)),IF(COUNTIF($I$2:$I$21,B16130)&gt;0,0,WEEKDAY(B16130,2)))</f>
        <v>5</v>
      </c>
      <c r="D16130" s="74">
        <f t="shared" si="2"/>
        <v>1</v>
      </c>
      <c r="E16130" s="12">
        <f>IFERROR(VLOOKUP(A16130,'IDAR Meter Data'!$A:$B,2,1),"")</f>
        <v>97</v>
      </c>
      <c r="F16130" s="75">
        <f>IF(CECCZ="CZ03",'Outside Temp'!B16130,IF(CECCZ="CZ04",'Outside Temp'!B16131,IF(CECCZ="CZ12",'Outside Temp'!B16132, IF(CECCZ="CZ13",'Outside Temp'!B16133))))</f>
        <v>61</v>
      </c>
      <c r="G16130" s="12">
        <f t="shared" si="3"/>
        <v>1</v>
      </c>
    </row>
    <row r="16131" ht="15.75" customHeight="1">
      <c r="A16131" s="13">
        <v>42293.052083333336</v>
      </c>
      <c r="B16131" s="73">
        <f t="shared" si="1"/>
        <v>42293</v>
      </c>
      <c r="C16131" s="74">
        <f>IF(NewCustomer="Yes", IF(COUNTIF($I$2:$I$11,B16131)&gt;0,0,WEEKDAY(B16131,2)),IF(COUNTIF($I$2:$I$21,B16131)&gt;0,0,WEEKDAY(B16131,2)))</f>
        <v>5</v>
      </c>
      <c r="D16131" s="74">
        <f t="shared" si="2"/>
        <v>1</v>
      </c>
      <c r="E16131" s="12">
        <f>IFERROR(VLOOKUP(A16131,'IDAR Meter Data'!$A:$B,2,1),"")</f>
        <v>94</v>
      </c>
      <c r="F16131" s="75">
        <f>IF(CECCZ="CZ03",'Outside Temp'!B16131,IF(CECCZ="CZ04",'Outside Temp'!B16132,IF(CECCZ="CZ12",'Outside Temp'!B16133, IF(CECCZ="CZ13",'Outside Temp'!B16134))))</f>
        <v>61</v>
      </c>
      <c r="G16131" s="12">
        <f t="shared" si="3"/>
        <v>1</v>
      </c>
    </row>
    <row r="16132" ht="15.75" customHeight="1">
      <c r="A16132" s="13">
        <v>42293.0625</v>
      </c>
      <c r="B16132" s="73">
        <f t="shared" si="1"/>
        <v>42293</v>
      </c>
      <c r="C16132" s="74">
        <f>IF(NewCustomer="Yes", IF(COUNTIF($I$2:$I$11,B16132)&gt;0,0,WEEKDAY(B16132,2)),IF(COUNTIF($I$2:$I$21,B16132)&gt;0,0,WEEKDAY(B16132,2)))</f>
        <v>5</v>
      </c>
      <c r="D16132" s="74">
        <f t="shared" si="2"/>
        <v>1</v>
      </c>
      <c r="E16132" s="12">
        <f>IFERROR(VLOOKUP(A16132,'IDAR Meter Data'!$A:$B,2,1),"")</f>
        <v>99</v>
      </c>
      <c r="F16132" s="75">
        <f>IF(CECCZ="CZ03",'Outside Temp'!B16132,IF(CECCZ="CZ04",'Outside Temp'!B16133,IF(CECCZ="CZ12",'Outside Temp'!B16134, IF(CECCZ="CZ13",'Outside Temp'!B16135))))</f>
        <v>61</v>
      </c>
      <c r="G16132" s="12">
        <f t="shared" si="3"/>
        <v>1</v>
      </c>
    </row>
    <row r="16133" ht="15.75" customHeight="1">
      <c r="A16133" s="13">
        <v>42293.072916666664</v>
      </c>
      <c r="B16133" s="73">
        <f t="shared" si="1"/>
        <v>42293</v>
      </c>
      <c r="C16133" s="74">
        <f>IF(NewCustomer="Yes", IF(COUNTIF($I$2:$I$11,B16133)&gt;0,0,WEEKDAY(B16133,2)),IF(COUNTIF($I$2:$I$21,B16133)&gt;0,0,WEEKDAY(B16133,2)))</f>
        <v>5</v>
      </c>
      <c r="D16133" s="74">
        <f t="shared" si="2"/>
        <v>1</v>
      </c>
      <c r="E16133" s="12">
        <f>IFERROR(VLOOKUP(A16133,'IDAR Meter Data'!$A:$B,2,1),"")</f>
        <v>97</v>
      </c>
      <c r="F16133" s="75">
        <f>IF(CECCZ="CZ03",'Outside Temp'!B16133,IF(CECCZ="CZ04",'Outside Temp'!B16134,IF(CECCZ="CZ12",'Outside Temp'!B16135, IF(CECCZ="CZ13",'Outside Temp'!B16136))))</f>
        <v>61</v>
      </c>
      <c r="G16133" s="12">
        <f t="shared" si="3"/>
        <v>1</v>
      </c>
    </row>
    <row r="16134" ht="15.75" customHeight="1">
      <c r="A16134" s="13">
        <v>42293.083333333336</v>
      </c>
      <c r="B16134" s="73">
        <f t="shared" si="1"/>
        <v>42293</v>
      </c>
      <c r="C16134" s="74">
        <f>IF(NewCustomer="Yes", IF(COUNTIF($I$2:$I$11,B16134)&gt;0,0,WEEKDAY(B16134,2)),IF(COUNTIF($I$2:$I$21,B16134)&gt;0,0,WEEKDAY(B16134,2)))</f>
        <v>5</v>
      </c>
      <c r="D16134" s="74">
        <f t="shared" si="2"/>
        <v>2</v>
      </c>
      <c r="E16134" s="12">
        <f>IFERROR(VLOOKUP(A16134,'IDAR Meter Data'!$A:$B,2,1),"")</f>
        <v>98</v>
      </c>
      <c r="F16134" s="75">
        <f>IF(CECCZ="CZ03",'Outside Temp'!B16134,IF(CECCZ="CZ04",'Outside Temp'!B16135,IF(CECCZ="CZ12",'Outside Temp'!B16136, IF(CECCZ="CZ13",'Outside Temp'!B16137))))</f>
        <v>61</v>
      </c>
      <c r="G16134" s="12">
        <f t="shared" si="3"/>
        <v>1</v>
      </c>
    </row>
    <row r="16135" ht="15.75" customHeight="1">
      <c r="A16135" s="13">
        <v>42293.09375</v>
      </c>
      <c r="B16135" s="73">
        <f t="shared" si="1"/>
        <v>42293</v>
      </c>
      <c r="C16135" s="74">
        <f>IF(NewCustomer="Yes", IF(COUNTIF($I$2:$I$11,B16135)&gt;0,0,WEEKDAY(B16135,2)),IF(COUNTIF($I$2:$I$21,B16135)&gt;0,0,WEEKDAY(B16135,2)))</f>
        <v>5</v>
      </c>
      <c r="D16135" s="74">
        <f t="shared" si="2"/>
        <v>2</v>
      </c>
      <c r="E16135" s="12">
        <f>IFERROR(VLOOKUP(A16135,'IDAR Meter Data'!$A:$B,2,1),"")</f>
        <v>90</v>
      </c>
      <c r="F16135" s="75">
        <f>IF(CECCZ="CZ03",'Outside Temp'!B16135,IF(CECCZ="CZ04",'Outside Temp'!B16136,IF(CECCZ="CZ12",'Outside Temp'!B16137, IF(CECCZ="CZ13",'Outside Temp'!B16138))))</f>
        <v>61</v>
      </c>
      <c r="G16135" s="12">
        <f t="shared" si="3"/>
        <v>1</v>
      </c>
    </row>
    <row r="16136" ht="15.75" customHeight="1">
      <c r="A16136" s="13">
        <v>42293.104166666664</v>
      </c>
      <c r="B16136" s="73">
        <f t="shared" si="1"/>
        <v>42293</v>
      </c>
      <c r="C16136" s="74">
        <f>IF(NewCustomer="Yes", IF(COUNTIF($I$2:$I$11,B16136)&gt;0,0,WEEKDAY(B16136,2)),IF(COUNTIF($I$2:$I$21,B16136)&gt;0,0,WEEKDAY(B16136,2)))</f>
        <v>5</v>
      </c>
      <c r="D16136" s="74">
        <f t="shared" si="2"/>
        <v>2</v>
      </c>
      <c r="E16136" s="12">
        <f>IFERROR(VLOOKUP(A16136,'IDAR Meter Data'!$A:$B,2,1),"")</f>
        <v>103</v>
      </c>
      <c r="F16136" s="75">
        <f>IF(CECCZ="CZ03",'Outside Temp'!B16136,IF(CECCZ="CZ04",'Outside Temp'!B16137,IF(CECCZ="CZ12",'Outside Temp'!B16138, IF(CECCZ="CZ13",'Outside Temp'!B16139))))</f>
        <v>61</v>
      </c>
      <c r="G16136" s="12">
        <f t="shared" si="3"/>
        <v>1</v>
      </c>
    </row>
    <row r="16137" ht="15.75" customHeight="1">
      <c r="A16137" s="13">
        <v>42293.114583333336</v>
      </c>
      <c r="B16137" s="73">
        <f t="shared" si="1"/>
        <v>42293</v>
      </c>
      <c r="C16137" s="74">
        <f>IF(NewCustomer="Yes", IF(COUNTIF($I$2:$I$11,B16137)&gt;0,0,WEEKDAY(B16137,2)),IF(COUNTIF($I$2:$I$21,B16137)&gt;0,0,WEEKDAY(B16137,2)))</f>
        <v>5</v>
      </c>
      <c r="D16137" s="74">
        <f t="shared" si="2"/>
        <v>2</v>
      </c>
      <c r="E16137" s="12">
        <f>IFERROR(VLOOKUP(A16137,'IDAR Meter Data'!$A:$B,2,1),"")</f>
        <v>100</v>
      </c>
      <c r="F16137" s="75">
        <f>IF(CECCZ="CZ03",'Outside Temp'!B16137,IF(CECCZ="CZ04",'Outside Temp'!B16138,IF(CECCZ="CZ12",'Outside Temp'!B16139, IF(CECCZ="CZ13",'Outside Temp'!B16140))))</f>
        <v>61</v>
      </c>
      <c r="G16137" s="12">
        <f t="shared" si="3"/>
        <v>1</v>
      </c>
    </row>
    <row r="16138" ht="15.75" customHeight="1">
      <c r="A16138" s="13">
        <v>42293.125</v>
      </c>
      <c r="B16138" s="73">
        <f t="shared" si="1"/>
        <v>42293</v>
      </c>
      <c r="C16138" s="74">
        <f>IF(NewCustomer="Yes", IF(COUNTIF($I$2:$I$11,B16138)&gt;0,0,WEEKDAY(B16138,2)),IF(COUNTIF($I$2:$I$21,B16138)&gt;0,0,WEEKDAY(B16138,2)))</f>
        <v>5</v>
      </c>
      <c r="D16138" s="74">
        <f t="shared" si="2"/>
        <v>3</v>
      </c>
      <c r="E16138" s="12">
        <f>IFERROR(VLOOKUP(A16138,'IDAR Meter Data'!$A:$B,2,1),"")</f>
        <v>96</v>
      </c>
      <c r="F16138" s="75">
        <f>IF(CECCZ="CZ03",'Outside Temp'!B16138,IF(CECCZ="CZ04",'Outside Temp'!B16139,IF(CECCZ="CZ12",'Outside Temp'!B16140, IF(CECCZ="CZ13",'Outside Temp'!B16141))))</f>
        <v>61</v>
      </c>
      <c r="G16138" s="12">
        <f t="shared" si="3"/>
        <v>1</v>
      </c>
    </row>
    <row r="16139" ht="15.75" customHeight="1">
      <c r="A16139" s="13">
        <v>42293.135416666664</v>
      </c>
      <c r="B16139" s="73">
        <f t="shared" si="1"/>
        <v>42293</v>
      </c>
      <c r="C16139" s="74">
        <f>IF(NewCustomer="Yes", IF(COUNTIF($I$2:$I$11,B16139)&gt;0,0,WEEKDAY(B16139,2)),IF(COUNTIF($I$2:$I$21,B16139)&gt;0,0,WEEKDAY(B16139,2)))</f>
        <v>5</v>
      </c>
      <c r="D16139" s="74">
        <f t="shared" si="2"/>
        <v>3</v>
      </c>
      <c r="E16139" s="12">
        <f>IFERROR(VLOOKUP(A16139,'IDAR Meter Data'!$A:$B,2,1),"")</f>
        <v>96</v>
      </c>
      <c r="F16139" s="75">
        <f>IF(CECCZ="CZ03",'Outside Temp'!B16139,IF(CECCZ="CZ04",'Outside Temp'!B16140,IF(CECCZ="CZ12",'Outside Temp'!B16141, IF(CECCZ="CZ13",'Outside Temp'!B16142))))</f>
        <v>61</v>
      </c>
      <c r="G16139" s="12">
        <f t="shared" si="3"/>
        <v>1</v>
      </c>
    </row>
    <row r="16140" ht="15.75" customHeight="1">
      <c r="A16140" s="13">
        <v>42293.145833333336</v>
      </c>
      <c r="B16140" s="73">
        <f t="shared" si="1"/>
        <v>42293</v>
      </c>
      <c r="C16140" s="74">
        <f>IF(NewCustomer="Yes", IF(COUNTIF($I$2:$I$11,B16140)&gt;0,0,WEEKDAY(B16140,2)),IF(COUNTIF($I$2:$I$21,B16140)&gt;0,0,WEEKDAY(B16140,2)))</f>
        <v>5</v>
      </c>
      <c r="D16140" s="74">
        <f t="shared" si="2"/>
        <v>3</v>
      </c>
      <c r="E16140" s="12">
        <f>IFERROR(VLOOKUP(A16140,'IDAR Meter Data'!$A:$B,2,1),"")</f>
        <v>92</v>
      </c>
      <c r="F16140" s="75">
        <f>IF(CECCZ="CZ03",'Outside Temp'!B16140,IF(CECCZ="CZ04",'Outside Temp'!B16141,IF(CECCZ="CZ12",'Outside Temp'!B16142, IF(CECCZ="CZ13",'Outside Temp'!B16143))))</f>
        <v>61</v>
      </c>
      <c r="G16140" s="12">
        <f t="shared" si="3"/>
        <v>1</v>
      </c>
    </row>
    <row r="16141" ht="15.75" customHeight="1">
      <c r="A16141" s="13">
        <v>42293.15625</v>
      </c>
      <c r="B16141" s="73">
        <f t="shared" si="1"/>
        <v>42293</v>
      </c>
      <c r="C16141" s="74">
        <f>IF(NewCustomer="Yes", IF(COUNTIF($I$2:$I$11,B16141)&gt;0,0,WEEKDAY(B16141,2)),IF(COUNTIF($I$2:$I$21,B16141)&gt;0,0,WEEKDAY(B16141,2)))</f>
        <v>5</v>
      </c>
      <c r="D16141" s="74">
        <f t="shared" si="2"/>
        <v>3</v>
      </c>
      <c r="E16141" s="12">
        <f>IFERROR(VLOOKUP(A16141,'IDAR Meter Data'!$A:$B,2,1),"")</f>
        <v>97</v>
      </c>
      <c r="F16141" s="75">
        <f>IF(CECCZ="CZ03",'Outside Temp'!B16141,IF(CECCZ="CZ04",'Outside Temp'!B16142,IF(CECCZ="CZ12",'Outside Temp'!B16143, IF(CECCZ="CZ13",'Outside Temp'!B16144))))</f>
        <v>61</v>
      </c>
      <c r="G16141" s="12">
        <f t="shared" si="3"/>
        <v>1</v>
      </c>
    </row>
    <row r="16142" ht="15.75" customHeight="1">
      <c r="A16142" s="13">
        <v>42293.166666666664</v>
      </c>
      <c r="B16142" s="73">
        <f t="shared" si="1"/>
        <v>42293</v>
      </c>
      <c r="C16142" s="74">
        <f>IF(NewCustomer="Yes", IF(COUNTIF($I$2:$I$11,B16142)&gt;0,0,WEEKDAY(B16142,2)),IF(COUNTIF($I$2:$I$21,B16142)&gt;0,0,WEEKDAY(B16142,2)))</f>
        <v>5</v>
      </c>
      <c r="D16142" s="74">
        <f t="shared" si="2"/>
        <v>4</v>
      </c>
      <c r="E16142" s="12">
        <f>IFERROR(VLOOKUP(A16142,'IDAR Meter Data'!$A:$B,2,1),"")</f>
        <v>101</v>
      </c>
      <c r="F16142" s="75">
        <f>IF(CECCZ="CZ03",'Outside Temp'!B16142,IF(CECCZ="CZ04",'Outside Temp'!B16143,IF(CECCZ="CZ12",'Outside Temp'!B16144, IF(CECCZ="CZ13",'Outside Temp'!B16145))))</f>
        <v>61</v>
      </c>
      <c r="G16142" s="12">
        <f t="shared" si="3"/>
        <v>1</v>
      </c>
    </row>
    <row r="16143" ht="15.75" customHeight="1">
      <c r="A16143" s="13">
        <v>42293.177083333336</v>
      </c>
      <c r="B16143" s="73">
        <f t="shared" si="1"/>
        <v>42293</v>
      </c>
      <c r="C16143" s="74">
        <f>IF(NewCustomer="Yes", IF(COUNTIF($I$2:$I$11,B16143)&gt;0,0,WEEKDAY(B16143,2)),IF(COUNTIF($I$2:$I$21,B16143)&gt;0,0,WEEKDAY(B16143,2)))</f>
        <v>5</v>
      </c>
      <c r="D16143" s="74">
        <f t="shared" si="2"/>
        <v>4</v>
      </c>
      <c r="E16143" s="12">
        <f>IFERROR(VLOOKUP(A16143,'IDAR Meter Data'!$A:$B,2,1),"")</f>
        <v>93</v>
      </c>
      <c r="F16143" s="75">
        <f>IF(CECCZ="CZ03",'Outside Temp'!B16143,IF(CECCZ="CZ04",'Outside Temp'!B16144,IF(CECCZ="CZ12",'Outside Temp'!B16145, IF(CECCZ="CZ13",'Outside Temp'!B16146))))</f>
        <v>61</v>
      </c>
      <c r="G16143" s="12">
        <f t="shared" si="3"/>
        <v>1</v>
      </c>
    </row>
    <row r="16144" ht="15.75" customHeight="1">
      <c r="A16144" s="13">
        <v>42293.1875</v>
      </c>
      <c r="B16144" s="73">
        <f t="shared" si="1"/>
        <v>42293</v>
      </c>
      <c r="C16144" s="74">
        <f>IF(NewCustomer="Yes", IF(COUNTIF($I$2:$I$11,B16144)&gt;0,0,WEEKDAY(B16144,2)),IF(COUNTIF($I$2:$I$21,B16144)&gt;0,0,WEEKDAY(B16144,2)))</f>
        <v>5</v>
      </c>
      <c r="D16144" s="74">
        <f t="shared" si="2"/>
        <v>4</v>
      </c>
      <c r="E16144" s="12">
        <f>IFERROR(VLOOKUP(A16144,'IDAR Meter Data'!$A:$B,2,1),"")</f>
        <v>94</v>
      </c>
      <c r="F16144" s="75">
        <f>IF(CECCZ="CZ03",'Outside Temp'!B16144,IF(CECCZ="CZ04",'Outside Temp'!B16145,IF(CECCZ="CZ12",'Outside Temp'!B16146, IF(CECCZ="CZ13",'Outside Temp'!B16147))))</f>
        <v>61</v>
      </c>
      <c r="G16144" s="12">
        <f t="shared" si="3"/>
        <v>1</v>
      </c>
    </row>
    <row r="16145" ht="15.75" customHeight="1">
      <c r="A16145" s="13">
        <v>42293.197916666664</v>
      </c>
      <c r="B16145" s="73">
        <f t="shared" si="1"/>
        <v>42293</v>
      </c>
      <c r="C16145" s="74">
        <f>IF(NewCustomer="Yes", IF(COUNTIF($I$2:$I$11,B16145)&gt;0,0,WEEKDAY(B16145,2)),IF(COUNTIF($I$2:$I$21,B16145)&gt;0,0,WEEKDAY(B16145,2)))</f>
        <v>5</v>
      </c>
      <c r="D16145" s="74">
        <f t="shared" si="2"/>
        <v>4</v>
      </c>
      <c r="E16145" s="12">
        <f>IFERROR(VLOOKUP(A16145,'IDAR Meter Data'!$A:$B,2,1),"")</f>
        <v>97</v>
      </c>
      <c r="F16145" s="75">
        <f>IF(CECCZ="CZ03",'Outside Temp'!B16145,IF(CECCZ="CZ04",'Outside Temp'!B16146,IF(CECCZ="CZ12",'Outside Temp'!B16147, IF(CECCZ="CZ13",'Outside Temp'!B16148))))</f>
        <v>61</v>
      </c>
      <c r="G16145" s="12">
        <f t="shared" si="3"/>
        <v>1</v>
      </c>
    </row>
    <row r="16146" ht="15.75" customHeight="1">
      <c r="A16146" s="13">
        <v>42293.208333333336</v>
      </c>
      <c r="B16146" s="73">
        <f t="shared" si="1"/>
        <v>42293</v>
      </c>
      <c r="C16146" s="74">
        <f>IF(NewCustomer="Yes", IF(COUNTIF($I$2:$I$11,B16146)&gt;0,0,WEEKDAY(B16146,2)),IF(COUNTIF($I$2:$I$21,B16146)&gt;0,0,WEEKDAY(B16146,2)))</f>
        <v>5</v>
      </c>
      <c r="D16146" s="74">
        <f t="shared" si="2"/>
        <v>5</v>
      </c>
      <c r="E16146" s="12">
        <f>IFERROR(VLOOKUP(A16146,'IDAR Meter Data'!$A:$B,2,1),"")</f>
        <v>101</v>
      </c>
      <c r="F16146" s="75">
        <f>IF(CECCZ="CZ03",'Outside Temp'!B16146,IF(CECCZ="CZ04",'Outside Temp'!B16147,IF(CECCZ="CZ12",'Outside Temp'!B16148, IF(CECCZ="CZ13",'Outside Temp'!B16149))))</f>
        <v>60.93333333</v>
      </c>
      <c r="G16146" s="12">
        <f t="shared" si="3"/>
        <v>1</v>
      </c>
    </row>
    <row r="16147" ht="15.75" customHeight="1">
      <c r="A16147" s="13">
        <v>42293.21875</v>
      </c>
      <c r="B16147" s="73">
        <f t="shared" si="1"/>
        <v>42293</v>
      </c>
      <c r="C16147" s="74">
        <f>IF(NewCustomer="Yes", IF(COUNTIF($I$2:$I$11,B16147)&gt;0,0,WEEKDAY(B16147,2)),IF(COUNTIF($I$2:$I$21,B16147)&gt;0,0,WEEKDAY(B16147,2)))</f>
        <v>5</v>
      </c>
      <c r="D16147" s="74">
        <f t="shared" si="2"/>
        <v>5</v>
      </c>
      <c r="E16147" s="12">
        <f>IFERROR(VLOOKUP(A16147,'IDAR Meter Data'!$A:$B,2,1),"")</f>
        <v>95</v>
      </c>
      <c r="F16147" s="75">
        <f>IF(CECCZ="CZ03",'Outside Temp'!B16147,IF(CECCZ="CZ04",'Outside Temp'!B16148,IF(CECCZ="CZ12",'Outside Temp'!B16149, IF(CECCZ="CZ13",'Outside Temp'!B16150))))</f>
        <v>60.68333333</v>
      </c>
      <c r="G16147" s="12">
        <f t="shared" si="3"/>
        <v>1</v>
      </c>
    </row>
    <row r="16148" ht="15.75" customHeight="1">
      <c r="A16148" s="13">
        <v>42293.229166666664</v>
      </c>
      <c r="B16148" s="73">
        <f t="shared" si="1"/>
        <v>42293</v>
      </c>
      <c r="C16148" s="74">
        <f>IF(NewCustomer="Yes", IF(COUNTIF($I$2:$I$11,B16148)&gt;0,0,WEEKDAY(B16148,2)),IF(COUNTIF($I$2:$I$21,B16148)&gt;0,0,WEEKDAY(B16148,2)))</f>
        <v>5</v>
      </c>
      <c r="D16148" s="74">
        <f t="shared" si="2"/>
        <v>5</v>
      </c>
      <c r="E16148" s="12">
        <f>IFERROR(VLOOKUP(A16148,'IDAR Meter Data'!$A:$B,2,1),"")</f>
        <v>97</v>
      </c>
      <c r="F16148" s="75">
        <f>IF(CECCZ="CZ03",'Outside Temp'!B16148,IF(CECCZ="CZ04",'Outside Temp'!B16149,IF(CECCZ="CZ12",'Outside Temp'!B16150, IF(CECCZ="CZ13",'Outside Temp'!B16151))))</f>
        <v>60.43333333</v>
      </c>
      <c r="G16148" s="12">
        <f t="shared" si="3"/>
        <v>1</v>
      </c>
    </row>
    <row r="16149" ht="15.75" customHeight="1">
      <c r="A16149" s="13">
        <v>42293.239583333336</v>
      </c>
      <c r="B16149" s="73">
        <f t="shared" si="1"/>
        <v>42293</v>
      </c>
      <c r="C16149" s="74">
        <f>IF(NewCustomer="Yes", IF(COUNTIF($I$2:$I$11,B16149)&gt;0,0,WEEKDAY(B16149,2)),IF(COUNTIF($I$2:$I$21,B16149)&gt;0,0,WEEKDAY(B16149,2)))</f>
        <v>5</v>
      </c>
      <c r="D16149" s="74">
        <f t="shared" si="2"/>
        <v>5</v>
      </c>
      <c r="E16149" s="12">
        <f>IFERROR(VLOOKUP(A16149,'IDAR Meter Data'!$A:$B,2,1),"")</f>
        <v>90</v>
      </c>
      <c r="F16149" s="75">
        <f>IF(CECCZ="CZ03",'Outside Temp'!B16149,IF(CECCZ="CZ04",'Outside Temp'!B16150,IF(CECCZ="CZ12",'Outside Temp'!B16151, IF(CECCZ="CZ13",'Outside Temp'!B16152))))</f>
        <v>60.18333333</v>
      </c>
      <c r="G16149" s="12">
        <f t="shared" si="3"/>
        <v>1</v>
      </c>
    </row>
    <row r="16150" ht="15.75" customHeight="1">
      <c r="A16150" s="13">
        <v>42293.25</v>
      </c>
      <c r="B16150" s="73">
        <f t="shared" si="1"/>
        <v>42293</v>
      </c>
      <c r="C16150" s="74">
        <f>IF(NewCustomer="Yes", IF(COUNTIF($I$2:$I$11,B16150)&gt;0,0,WEEKDAY(B16150,2)),IF(COUNTIF($I$2:$I$21,B16150)&gt;0,0,WEEKDAY(B16150,2)))</f>
        <v>5</v>
      </c>
      <c r="D16150" s="74">
        <f t="shared" si="2"/>
        <v>6</v>
      </c>
      <c r="E16150" s="12">
        <f>IFERROR(VLOOKUP(A16150,'IDAR Meter Data'!$A:$B,2,1),"")</f>
        <v>103</v>
      </c>
      <c r="F16150" s="75">
        <f>IF(CECCZ="CZ03",'Outside Temp'!B16150,IF(CECCZ="CZ04",'Outside Temp'!B16151,IF(CECCZ="CZ12",'Outside Temp'!B16152, IF(CECCZ="CZ13",'Outside Temp'!B16153))))</f>
        <v>60</v>
      </c>
      <c r="G16150" s="12">
        <f t="shared" si="3"/>
        <v>1</v>
      </c>
    </row>
    <row r="16151" ht="15.75" customHeight="1">
      <c r="A16151" s="13">
        <v>42293.260416666664</v>
      </c>
      <c r="B16151" s="73">
        <f t="shared" si="1"/>
        <v>42293</v>
      </c>
      <c r="C16151" s="74">
        <f>IF(NewCustomer="Yes", IF(COUNTIF($I$2:$I$11,B16151)&gt;0,0,WEEKDAY(B16151,2)),IF(COUNTIF($I$2:$I$21,B16151)&gt;0,0,WEEKDAY(B16151,2)))</f>
        <v>5</v>
      </c>
      <c r="D16151" s="74">
        <f t="shared" si="2"/>
        <v>6</v>
      </c>
      <c r="E16151" s="12">
        <f>IFERROR(VLOOKUP(A16151,'IDAR Meter Data'!$A:$B,2,1),"")</f>
        <v>98</v>
      </c>
      <c r="F16151" s="75">
        <f>IF(CECCZ="CZ03",'Outside Temp'!B16151,IF(CECCZ="CZ04",'Outside Temp'!B16152,IF(CECCZ="CZ12",'Outside Temp'!B16153, IF(CECCZ="CZ13",'Outside Temp'!B16154))))</f>
        <v>60</v>
      </c>
      <c r="G16151" s="12">
        <f t="shared" si="3"/>
        <v>1</v>
      </c>
    </row>
    <row r="16152" ht="15.75" customHeight="1">
      <c r="A16152" s="13">
        <v>42293.270833333336</v>
      </c>
      <c r="B16152" s="73">
        <f t="shared" si="1"/>
        <v>42293</v>
      </c>
      <c r="C16152" s="74">
        <f>IF(NewCustomer="Yes", IF(COUNTIF($I$2:$I$11,B16152)&gt;0,0,WEEKDAY(B16152,2)),IF(COUNTIF($I$2:$I$21,B16152)&gt;0,0,WEEKDAY(B16152,2)))</f>
        <v>5</v>
      </c>
      <c r="D16152" s="74">
        <f t="shared" si="2"/>
        <v>6</v>
      </c>
      <c r="E16152" s="12">
        <f>IFERROR(VLOOKUP(A16152,'IDAR Meter Data'!$A:$B,2,1),"")</f>
        <v>98</v>
      </c>
      <c r="F16152" s="75">
        <f>IF(CECCZ="CZ03",'Outside Temp'!B16152,IF(CECCZ="CZ04",'Outside Temp'!B16153,IF(CECCZ="CZ12",'Outside Temp'!B16154, IF(CECCZ="CZ13",'Outside Temp'!B16155))))</f>
        <v>60</v>
      </c>
      <c r="G16152" s="12">
        <f t="shared" si="3"/>
        <v>1</v>
      </c>
    </row>
    <row r="16153" ht="15.75" customHeight="1">
      <c r="A16153" s="13">
        <v>42293.28125</v>
      </c>
      <c r="B16153" s="73">
        <f t="shared" si="1"/>
        <v>42293</v>
      </c>
      <c r="C16153" s="74">
        <f>IF(NewCustomer="Yes", IF(COUNTIF($I$2:$I$11,B16153)&gt;0,0,WEEKDAY(B16153,2)),IF(COUNTIF($I$2:$I$21,B16153)&gt;0,0,WEEKDAY(B16153,2)))</f>
        <v>5</v>
      </c>
      <c r="D16153" s="74">
        <f t="shared" si="2"/>
        <v>6</v>
      </c>
      <c r="E16153" s="12">
        <f>IFERROR(VLOOKUP(A16153,'IDAR Meter Data'!$A:$B,2,1),"")</f>
        <v>101</v>
      </c>
      <c r="F16153" s="75">
        <f>IF(CECCZ="CZ03",'Outside Temp'!B16153,IF(CECCZ="CZ04",'Outside Temp'!B16154,IF(CECCZ="CZ12",'Outside Temp'!B16155, IF(CECCZ="CZ13",'Outside Temp'!B16156))))</f>
        <v>60</v>
      </c>
      <c r="G16153" s="12">
        <f t="shared" si="3"/>
        <v>1</v>
      </c>
    </row>
    <row r="16154" ht="15.75" customHeight="1">
      <c r="A16154" s="13">
        <v>42293.291666666664</v>
      </c>
      <c r="B16154" s="73">
        <f t="shared" si="1"/>
        <v>42293</v>
      </c>
      <c r="C16154" s="74">
        <f>IF(NewCustomer="Yes", IF(COUNTIF($I$2:$I$11,B16154)&gt;0,0,WEEKDAY(B16154,2)),IF(COUNTIF($I$2:$I$21,B16154)&gt;0,0,WEEKDAY(B16154,2)))</f>
        <v>5</v>
      </c>
      <c r="D16154" s="74">
        <f t="shared" si="2"/>
        <v>7</v>
      </c>
      <c r="E16154" s="12">
        <f>IFERROR(VLOOKUP(A16154,'IDAR Meter Data'!$A:$B,2,1),"")</f>
        <v>98</v>
      </c>
      <c r="F16154" s="75">
        <f>IF(CECCZ="CZ03",'Outside Temp'!B16154,IF(CECCZ="CZ04",'Outside Temp'!B16155,IF(CECCZ="CZ12",'Outside Temp'!B16156, IF(CECCZ="CZ13",'Outside Temp'!B16157))))</f>
        <v>60.06666667</v>
      </c>
      <c r="G16154" s="12">
        <f t="shared" si="3"/>
        <v>1</v>
      </c>
    </row>
    <row r="16155" ht="15.75" customHeight="1">
      <c r="A16155" s="13">
        <v>42293.302083333336</v>
      </c>
      <c r="B16155" s="73">
        <f t="shared" si="1"/>
        <v>42293</v>
      </c>
      <c r="C16155" s="74">
        <f>IF(NewCustomer="Yes", IF(COUNTIF($I$2:$I$11,B16155)&gt;0,0,WEEKDAY(B16155,2)),IF(COUNTIF($I$2:$I$21,B16155)&gt;0,0,WEEKDAY(B16155,2)))</f>
        <v>5</v>
      </c>
      <c r="D16155" s="74">
        <f t="shared" si="2"/>
        <v>7</v>
      </c>
      <c r="E16155" s="12">
        <f>IFERROR(VLOOKUP(A16155,'IDAR Meter Data'!$A:$B,2,1),"")</f>
        <v>209</v>
      </c>
      <c r="F16155" s="75">
        <f>IF(CECCZ="CZ03",'Outside Temp'!B16155,IF(CECCZ="CZ04",'Outside Temp'!B16156,IF(CECCZ="CZ12",'Outside Temp'!B16157, IF(CECCZ="CZ13",'Outside Temp'!B16158))))</f>
        <v>60.31666667</v>
      </c>
      <c r="G16155" s="12">
        <f t="shared" si="3"/>
        <v>1</v>
      </c>
    </row>
    <row r="16156" ht="15.75" customHeight="1">
      <c r="A16156" s="13">
        <v>42293.3125</v>
      </c>
      <c r="B16156" s="73">
        <f t="shared" si="1"/>
        <v>42293</v>
      </c>
      <c r="C16156" s="74">
        <f>IF(NewCustomer="Yes", IF(COUNTIF($I$2:$I$11,B16156)&gt;0,0,WEEKDAY(B16156,2)),IF(COUNTIF($I$2:$I$21,B16156)&gt;0,0,WEEKDAY(B16156,2)))</f>
        <v>5</v>
      </c>
      <c r="D16156" s="74">
        <f t="shared" si="2"/>
        <v>7</v>
      </c>
      <c r="E16156" s="12">
        <f>IFERROR(VLOOKUP(A16156,'IDAR Meter Data'!$A:$B,2,1),"")</f>
        <v>201</v>
      </c>
      <c r="F16156" s="75">
        <f>IF(CECCZ="CZ03",'Outside Temp'!B16156,IF(CECCZ="CZ04",'Outside Temp'!B16157,IF(CECCZ="CZ12",'Outside Temp'!B16158, IF(CECCZ="CZ13",'Outside Temp'!B16159))))</f>
        <v>60.56666667</v>
      </c>
      <c r="G16156" s="12">
        <f t="shared" si="3"/>
        <v>1</v>
      </c>
    </row>
    <row r="16157" ht="15.75" customHeight="1">
      <c r="A16157" s="13">
        <v>42293.322916666664</v>
      </c>
      <c r="B16157" s="73">
        <f t="shared" si="1"/>
        <v>42293</v>
      </c>
      <c r="C16157" s="74">
        <f>IF(NewCustomer="Yes", IF(COUNTIF($I$2:$I$11,B16157)&gt;0,0,WEEKDAY(B16157,2)),IF(COUNTIF($I$2:$I$21,B16157)&gt;0,0,WEEKDAY(B16157,2)))</f>
        <v>5</v>
      </c>
      <c r="D16157" s="74">
        <f t="shared" si="2"/>
        <v>7</v>
      </c>
      <c r="E16157" s="12">
        <f>IFERROR(VLOOKUP(A16157,'IDAR Meter Data'!$A:$B,2,1),"")</f>
        <v>193</v>
      </c>
      <c r="F16157" s="75">
        <f>IF(CECCZ="CZ03",'Outside Temp'!B16157,IF(CECCZ="CZ04",'Outside Temp'!B16158,IF(CECCZ="CZ12",'Outside Temp'!B16159, IF(CECCZ="CZ13",'Outside Temp'!B16160))))</f>
        <v>60.81666667</v>
      </c>
      <c r="G16157" s="12">
        <f t="shared" si="3"/>
        <v>1</v>
      </c>
    </row>
    <row r="16158" ht="15.75" customHeight="1">
      <c r="A16158" s="13">
        <v>42293.333333333336</v>
      </c>
      <c r="B16158" s="73">
        <f t="shared" si="1"/>
        <v>42293</v>
      </c>
      <c r="C16158" s="74">
        <f>IF(NewCustomer="Yes", IF(COUNTIF($I$2:$I$11,B16158)&gt;0,0,WEEKDAY(B16158,2)),IF(COUNTIF($I$2:$I$21,B16158)&gt;0,0,WEEKDAY(B16158,2)))</f>
        <v>5</v>
      </c>
      <c r="D16158" s="74">
        <f t="shared" si="2"/>
        <v>8</v>
      </c>
      <c r="E16158" s="12">
        <f>IFERROR(VLOOKUP(A16158,'IDAR Meter Data'!$A:$B,2,1),"")</f>
        <v>181</v>
      </c>
      <c r="F16158" s="75">
        <f>IF(CECCZ="CZ03",'Outside Temp'!B16158,IF(CECCZ="CZ04",'Outside Temp'!B16159,IF(CECCZ="CZ12",'Outside Temp'!B16160, IF(CECCZ="CZ13",'Outside Temp'!B16161))))</f>
        <v>61.06666667</v>
      </c>
      <c r="G16158" s="12">
        <f t="shared" si="3"/>
        <v>1</v>
      </c>
    </row>
    <row r="16159" ht="15.75" customHeight="1">
      <c r="A16159" s="13">
        <v>42293.34375</v>
      </c>
      <c r="B16159" s="73">
        <f t="shared" si="1"/>
        <v>42293</v>
      </c>
      <c r="C16159" s="74">
        <f>IF(NewCustomer="Yes", IF(COUNTIF($I$2:$I$11,B16159)&gt;0,0,WEEKDAY(B16159,2)),IF(COUNTIF($I$2:$I$21,B16159)&gt;0,0,WEEKDAY(B16159,2)))</f>
        <v>5</v>
      </c>
      <c r="D16159" s="74">
        <f t="shared" si="2"/>
        <v>8</v>
      </c>
      <c r="E16159" s="12">
        <f>IFERROR(VLOOKUP(A16159,'IDAR Meter Data'!$A:$B,2,1),"")</f>
        <v>173</v>
      </c>
      <c r="F16159" s="75">
        <f>IF(CECCZ="CZ03",'Outside Temp'!B16159,IF(CECCZ="CZ04",'Outside Temp'!B16160,IF(CECCZ="CZ12",'Outside Temp'!B16161, IF(CECCZ="CZ13",'Outside Temp'!B16162))))</f>
        <v>61.31666667</v>
      </c>
      <c r="G16159" s="12">
        <f t="shared" si="3"/>
        <v>1</v>
      </c>
    </row>
    <row r="16160" ht="15.75" customHeight="1">
      <c r="A16160" s="13">
        <v>42293.354166666664</v>
      </c>
      <c r="B16160" s="73">
        <f t="shared" si="1"/>
        <v>42293</v>
      </c>
      <c r="C16160" s="74">
        <f>IF(NewCustomer="Yes", IF(COUNTIF($I$2:$I$11,B16160)&gt;0,0,WEEKDAY(B16160,2)),IF(COUNTIF($I$2:$I$21,B16160)&gt;0,0,WEEKDAY(B16160,2)))</f>
        <v>5</v>
      </c>
      <c r="D16160" s="74">
        <f t="shared" si="2"/>
        <v>8</v>
      </c>
      <c r="E16160" s="12">
        <f>IFERROR(VLOOKUP(A16160,'IDAR Meter Data'!$A:$B,2,1),"")</f>
        <v>172</v>
      </c>
      <c r="F16160" s="75">
        <f>IF(CECCZ="CZ03",'Outside Temp'!B16160,IF(CECCZ="CZ04",'Outside Temp'!B16161,IF(CECCZ="CZ12",'Outside Temp'!B16162, IF(CECCZ="CZ13",'Outside Temp'!B16163))))</f>
        <v>61.56666667</v>
      </c>
      <c r="G16160" s="12">
        <f t="shared" si="3"/>
        <v>1</v>
      </c>
    </row>
    <row r="16161" ht="15.75" customHeight="1">
      <c r="A16161" s="13">
        <v>42293.364583333336</v>
      </c>
      <c r="B16161" s="73">
        <f t="shared" si="1"/>
        <v>42293</v>
      </c>
      <c r="C16161" s="74">
        <f>IF(NewCustomer="Yes", IF(COUNTIF($I$2:$I$11,B16161)&gt;0,0,WEEKDAY(B16161,2)),IF(COUNTIF($I$2:$I$21,B16161)&gt;0,0,WEEKDAY(B16161,2)))</f>
        <v>5</v>
      </c>
      <c r="D16161" s="74">
        <f t="shared" si="2"/>
        <v>8</v>
      </c>
      <c r="E16161" s="12">
        <f>IFERROR(VLOOKUP(A16161,'IDAR Meter Data'!$A:$B,2,1),"")</f>
        <v>179</v>
      </c>
      <c r="F16161" s="75">
        <f>IF(CECCZ="CZ03",'Outside Temp'!B16161,IF(CECCZ="CZ04",'Outside Temp'!B16162,IF(CECCZ="CZ12",'Outside Temp'!B16163, IF(CECCZ="CZ13",'Outside Temp'!B16164))))</f>
        <v>61.81666667</v>
      </c>
      <c r="G16161" s="12">
        <f t="shared" si="3"/>
        <v>1</v>
      </c>
    </row>
    <row r="16162" ht="15.75" customHeight="1">
      <c r="A16162" s="13">
        <v>42293.375</v>
      </c>
      <c r="B16162" s="73">
        <f t="shared" si="1"/>
        <v>42293</v>
      </c>
      <c r="C16162" s="74">
        <f>IF(NewCustomer="Yes", IF(COUNTIF($I$2:$I$11,B16162)&gt;0,0,WEEKDAY(B16162,2)),IF(COUNTIF($I$2:$I$21,B16162)&gt;0,0,WEEKDAY(B16162,2)))</f>
        <v>5</v>
      </c>
      <c r="D16162" s="74">
        <f t="shared" si="2"/>
        <v>9</v>
      </c>
      <c r="E16162" s="12">
        <f>IFERROR(VLOOKUP(A16162,'IDAR Meter Data'!$A:$B,2,1),"")</f>
        <v>186</v>
      </c>
      <c r="F16162" s="75">
        <f>IF(CECCZ="CZ03",'Outside Temp'!B16162,IF(CECCZ="CZ04",'Outside Temp'!B16163,IF(CECCZ="CZ12",'Outside Temp'!B16164, IF(CECCZ="CZ13",'Outside Temp'!B16165))))</f>
        <v>62.19047619</v>
      </c>
      <c r="G16162" s="12">
        <f t="shared" si="3"/>
        <v>1</v>
      </c>
    </row>
    <row r="16163" ht="15.75" customHeight="1">
      <c r="A16163" s="13">
        <v>42293.385416666664</v>
      </c>
      <c r="B16163" s="73">
        <f t="shared" si="1"/>
        <v>42293</v>
      </c>
      <c r="C16163" s="74">
        <f>IF(NewCustomer="Yes", IF(COUNTIF($I$2:$I$11,B16163)&gt;0,0,WEEKDAY(B16163,2)),IF(COUNTIF($I$2:$I$21,B16163)&gt;0,0,WEEKDAY(B16163,2)))</f>
        <v>5</v>
      </c>
      <c r="D16163" s="74">
        <f t="shared" si="2"/>
        <v>9</v>
      </c>
      <c r="E16163" s="12">
        <f>IFERROR(VLOOKUP(A16163,'IDAR Meter Data'!$A:$B,2,1),"")</f>
        <v>175</v>
      </c>
      <c r="F16163" s="75">
        <f>IF(CECCZ="CZ03",'Outside Temp'!B16163,IF(CECCZ="CZ04",'Outside Temp'!B16164,IF(CECCZ="CZ12",'Outside Temp'!B16165, IF(CECCZ="CZ13",'Outside Temp'!B16166))))</f>
        <v>62.9047619</v>
      </c>
      <c r="G16163" s="12">
        <f t="shared" si="3"/>
        <v>1</v>
      </c>
    </row>
    <row r="16164" ht="15.75" customHeight="1">
      <c r="A16164" s="13">
        <v>42293.395833333336</v>
      </c>
      <c r="B16164" s="73">
        <f t="shared" si="1"/>
        <v>42293</v>
      </c>
      <c r="C16164" s="74">
        <f>IF(NewCustomer="Yes", IF(COUNTIF($I$2:$I$11,B16164)&gt;0,0,WEEKDAY(B16164,2)),IF(COUNTIF($I$2:$I$21,B16164)&gt;0,0,WEEKDAY(B16164,2)))</f>
        <v>5</v>
      </c>
      <c r="D16164" s="74">
        <f t="shared" si="2"/>
        <v>9</v>
      </c>
      <c r="E16164" s="12">
        <f>IFERROR(VLOOKUP(A16164,'IDAR Meter Data'!$A:$B,2,1),"")</f>
        <v>188</v>
      </c>
      <c r="F16164" s="75">
        <f>IF(CECCZ="CZ03",'Outside Temp'!B16164,IF(CECCZ="CZ04",'Outside Temp'!B16165,IF(CECCZ="CZ12",'Outside Temp'!B16166, IF(CECCZ="CZ13",'Outside Temp'!B16167))))</f>
        <v>63.61904762</v>
      </c>
      <c r="G16164" s="12">
        <f t="shared" si="3"/>
        <v>1</v>
      </c>
    </row>
    <row r="16165" ht="15.75" customHeight="1">
      <c r="A16165" s="13">
        <v>42293.40625</v>
      </c>
      <c r="B16165" s="73">
        <f t="shared" si="1"/>
        <v>42293</v>
      </c>
      <c r="C16165" s="74">
        <f>IF(NewCustomer="Yes", IF(COUNTIF($I$2:$I$11,B16165)&gt;0,0,WEEKDAY(B16165,2)),IF(COUNTIF($I$2:$I$21,B16165)&gt;0,0,WEEKDAY(B16165,2)))</f>
        <v>5</v>
      </c>
      <c r="D16165" s="74">
        <f t="shared" si="2"/>
        <v>9</v>
      </c>
      <c r="E16165" s="12">
        <f>IFERROR(VLOOKUP(A16165,'IDAR Meter Data'!$A:$B,2,1),"")</f>
        <v>184</v>
      </c>
      <c r="F16165" s="75">
        <f>IF(CECCZ="CZ03",'Outside Temp'!B16165,IF(CECCZ="CZ04",'Outside Temp'!B16166,IF(CECCZ="CZ12",'Outside Temp'!B16167, IF(CECCZ="CZ13",'Outside Temp'!B16168))))</f>
        <v>64.77777778</v>
      </c>
      <c r="G16165" s="12">
        <f t="shared" si="3"/>
        <v>1</v>
      </c>
    </row>
    <row r="16166" ht="15.75" customHeight="1">
      <c r="A16166" s="13">
        <v>42293.416666666664</v>
      </c>
      <c r="B16166" s="73">
        <f t="shared" si="1"/>
        <v>42293</v>
      </c>
      <c r="C16166" s="74">
        <f>IF(NewCustomer="Yes", IF(COUNTIF($I$2:$I$11,B16166)&gt;0,0,WEEKDAY(B16166,2)),IF(COUNTIF($I$2:$I$21,B16166)&gt;0,0,WEEKDAY(B16166,2)))</f>
        <v>5</v>
      </c>
      <c r="D16166" s="74">
        <f t="shared" si="2"/>
        <v>10</v>
      </c>
      <c r="E16166" s="12">
        <f>IFERROR(VLOOKUP(A16166,'IDAR Meter Data'!$A:$B,2,1),"")</f>
        <v>186</v>
      </c>
      <c r="F16166" s="75">
        <f>IF(CECCZ="CZ03",'Outside Temp'!B16166,IF(CECCZ="CZ04",'Outside Temp'!B16167,IF(CECCZ="CZ12",'Outside Temp'!B16168, IF(CECCZ="CZ13",'Outside Temp'!B16169))))</f>
        <v>66</v>
      </c>
      <c r="G16166" s="12">
        <f t="shared" si="3"/>
        <v>2</v>
      </c>
    </row>
    <row r="16167" ht="15.75" customHeight="1">
      <c r="A16167" s="13">
        <v>42293.427083333336</v>
      </c>
      <c r="B16167" s="73">
        <f t="shared" si="1"/>
        <v>42293</v>
      </c>
      <c r="C16167" s="74">
        <f>IF(NewCustomer="Yes", IF(COUNTIF($I$2:$I$11,B16167)&gt;0,0,WEEKDAY(B16167,2)),IF(COUNTIF($I$2:$I$21,B16167)&gt;0,0,WEEKDAY(B16167,2)))</f>
        <v>5</v>
      </c>
      <c r="D16167" s="74">
        <f t="shared" si="2"/>
        <v>10</v>
      </c>
      <c r="E16167" s="12">
        <f>IFERROR(VLOOKUP(A16167,'IDAR Meter Data'!$A:$B,2,1),"")</f>
        <v>197</v>
      </c>
      <c r="F16167" s="75">
        <f>IF(CECCZ="CZ03",'Outside Temp'!B16167,IF(CECCZ="CZ04",'Outside Temp'!B16168,IF(CECCZ="CZ12",'Outside Temp'!B16169, IF(CECCZ="CZ13",'Outside Temp'!B16170))))</f>
        <v>66</v>
      </c>
      <c r="G16167" s="12">
        <f t="shared" si="3"/>
        <v>2</v>
      </c>
    </row>
    <row r="16168" ht="15.75" customHeight="1">
      <c r="A16168" s="13">
        <v>42293.4375</v>
      </c>
      <c r="B16168" s="73">
        <f t="shared" si="1"/>
        <v>42293</v>
      </c>
      <c r="C16168" s="74">
        <f>IF(NewCustomer="Yes", IF(COUNTIF($I$2:$I$11,B16168)&gt;0,0,WEEKDAY(B16168,2)),IF(COUNTIF($I$2:$I$21,B16168)&gt;0,0,WEEKDAY(B16168,2)))</f>
        <v>5</v>
      </c>
      <c r="D16168" s="74">
        <f t="shared" si="2"/>
        <v>10</v>
      </c>
      <c r="E16168" s="12">
        <f>IFERROR(VLOOKUP(A16168,'IDAR Meter Data'!$A:$B,2,1),"")</f>
        <v>210</v>
      </c>
      <c r="F16168" s="75">
        <f>IF(CECCZ="CZ03",'Outside Temp'!B16168,IF(CECCZ="CZ04",'Outside Temp'!B16169,IF(CECCZ="CZ12",'Outside Temp'!B16170, IF(CECCZ="CZ13",'Outside Temp'!B16171))))</f>
        <v>66</v>
      </c>
      <c r="G16168" s="12">
        <f t="shared" si="3"/>
        <v>2</v>
      </c>
    </row>
    <row r="16169" ht="15.75" customHeight="1">
      <c r="A16169" s="13">
        <v>42293.447916666664</v>
      </c>
      <c r="B16169" s="73">
        <f t="shared" si="1"/>
        <v>42293</v>
      </c>
      <c r="C16169" s="74">
        <f>IF(NewCustomer="Yes", IF(COUNTIF($I$2:$I$11,B16169)&gt;0,0,WEEKDAY(B16169,2)),IF(COUNTIF($I$2:$I$21,B16169)&gt;0,0,WEEKDAY(B16169,2)))</f>
        <v>5</v>
      </c>
      <c r="D16169" s="74">
        <f t="shared" si="2"/>
        <v>10</v>
      </c>
      <c r="E16169" s="12">
        <f>IFERROR(VLOOKUP(A16169,'IDAR Meter Data'!$A:$B,2,1),"")</f>
        <v>195</v>
      </c>
      <c r="F16169" s="75">
        <f>IF(CECCZ="CZ03",'Outside Temp'!B16169,IF(CECCZ="CZ04",'Outside Temp'!B16170,IF(CECCZ="CZ12",'Outside Temp'!B16171, IF(CECCZ="CZ13",'Outside Temp'!B16172))))</f>
        <v>66</v>
      </c>
      <c r="G16169" s="12">
        <f t="shared" si="3"/>
        <v>2</v>
      </c>
    </row>
    <row r="16170" ht="15.75" customHeight="1">
      <c r="A16170" s="13">
        <v>42293.458333333336</v>
      </c>
      <c r="B16170" s="73">
        <f t="shared" si="1"/>
        <v>42293</v>
      </c>
      <c r="C16170" s="74">
        <f>IF(NewCustomer="Yes", IF(COUNTIF($I$2:$I$11,B16170)&gt;0,0,WEEKDAY(B16170,2)),IF(COUNTIF($I$2:$I$21,B16170)&gt;0,0,WEEKDAY(B16170,2)))</f>
        <v>5</v>
      </c>
      <c r="D16170" s="74">
        <f t="shared" si="2"/>
        <v>11</v>
      </c>
      <c r="E16170" s="12">
        <f>IFERROR(VLOOKUP(A16170,'IDAR Meter Data'!$A:$B,2,1),"")</f>
        <v>202</v>
      </c>
      <c r="F16170" s="75">
        <f>IF(CECCZ="CZ03",'Outside Temp'!B16170,IF(CECCZ="CZ04",'Outside Temp'!B16171,IF(CECCZ="CZ12",'Outside Temp'!B16172, IF(CECCZ="CZ13",'Outside Temp'!B16173))))</f>
        <v>66.13333333</v>
      </c>
      <c r="G16170" s="12">
        <f t="shared" si="3"/>
        <v>2</v>
      </c>
    </row>
    <row r="16171" ht="15.75" customHeight="1">
      <c r="A16171" s="13">
        <v>42293.46875</v>
      </c>
      <c r="B16171" s="73">
        <f t="shared" si="1"/>
        <v>42293</v>
      </c>
      <c r="C16171" s="74">
        <f>IF(NewCustomer="Yes", IF(COUNTIF($I$2:$I$11,B16171)&gt;0,0,WEEKDAY(B16171,2)),IF(COUNTIF($I$2:$I$21,B16171)&gt;0,0,WEEKDAY(B16171,2)))</f>
        <v>5</v>
      </c>
      <c r="D16171" s="74">
        <f t="shared" si="2"/>
        <v>11</v>
      </c>
      <c r="E16171" s="12">
        <f>IFERROR(VLOOKUP(A16171,'IDAR Meter Data'!$A:$B,2,1),"")</f>
        <v>206</v>
      </c>
      <c r="F16171" s="75">
        <f>IF(CECCZ="CZ03",'Outside Temp'!B16171,IF(CECCZ="CZ04",'Outside Temp'!B16172,IF(CECCZ="CZ12",'Outside Temp'!B16173, IF(CECCZ="CZ13",'Outside Temp'!B16174))))</f>
        <v>66.63333333</v>
      </c>
      <c r="G16171" s="12">
        <f t="shared" si="3"/>
        <v>2</v>
      </c>
    </row>
    <row r="16172" ht="15.75" customHeight="1">
      <c r="A16172" s="13">
        <v>42293.479166666664</v>
      </c>
      <c r="B16172" s="73">
        <f t="shared" si="1"/>
        <v>42293</v>
      </c>
      <c r="C16172" s="74">
        <f>IF(NewCustomer="Yes", IF(COUNTIF($I$2:$I$11,B16172)&gt;0,0,WEEKDAY(B16172,2)),IF(COUNTIF($I$2:$I$21,B16172)&gt;0,0,WEEKDAY(B16172,2)))</f>
        <v>5</v>
      </c>
      <c r="D16172" s="74">
        <f t="shared" si="2"/>
        <v>11</v>
      </c>
      <c r="E16172" s="12">
        <f>IFERROR(VLOOKUP(A16172,'IDAR Meter Data'!$A:$B,2,1),"")</f>
        <v>195</v>
      </c>
      <c r="F16172" s="75">
        <f>IF(CECCZ="CZ03",'Outside Temp'!B16172,IF(CECCZ="CZ04",'Outside Temp'!B16173,IF(CECCZ="CZ12",'Outside Temp'!B16174, IF(CECCZ="CZ13",'Outside Temp'!B16175))))</f>
        <v>67.13333333</v>
      </c>
      <c r="G16172" s="12">
        <f t="shared" si="3"/>
        <v>2</v>
      </c>
    </row>
    <row r="16173" ht="15.75" customHeight="1">
      <c r="A16173" s="13">
        <v>42293.489583333336</v>
      </c>
      <c r="B16173" s="73">
        <f t="shared" si="1"/>
        <v>42293</v>
      </c>
      <c r="C16173" s="74">
        <f>IF(NewCustomer="Yes", IF(COUNTIF($I$2:$I$11,B16173)&gt;0,0,WEEKDAY(B16173,2)),IF(COUNTIF($I$2:$I$21,B16173)&gt;0,0,WEEKDAY(B16173,2)))</f>
        <v>5</v>
      </c>
      <c r="D16173" s="74">
        <f t="shared" si="2"/>
        <v>11</v>
      </c>
      <c r="E16173" s="12">
        <f>IFERROR(VLOOKUP(A16173,'IDAR Meter Data'!$A:$B,2,1),"")</f>
        <v>205</v>
      </c>
      <c r="F16173" s="75">
        <f>IF(CECCZ="CZ03",'Outside Temp'!B16173,IF(CECCZ="CZ04",'Outside Temp'!B16174,IF(CECCZ="CZ12",'Outside Temp'!B16175, IF(CECCZ="CZ13",'Outside Temp'!B16176))))</f>
        <v>67.63333333</v>
      </c>
      <c r="G16173" s="12">
        <f t="shared" si="3"/>
        <v>2</v>
      </c>
    </row>
    <row r="16174" ht="15.75" customHeight="1">
      <c r="A16174" s="13">
        <v>42293.5</v>
      </c>
      <c r="B16174" s="73">
        <f t="shared" si="1"/>
        <v>42293</v>
      </c>
      <c r="C16174" s="74">
        <f>IF(NewCustomer="Yes", IF(COUNTIF($I$2:$I$11,B16174)&gt;0,0,WEEKDAY(B16174,2)),IF(COUNTIF($I$2:$I$21,B16174)&gt;0,0,WEEKDAY(B16174,2)))</f>
        <v>5</v>
      </c>
      <c r="D16174" s="74">
        <f t="shared" si="2"/>
        <v>12</v>
      </c>
      <c r="E16174" s="12">
        <f>IFERROR(VLOOKUP(A16174,'IDAR Meter Data'!$A:$B,2,1),"")</f>
        <v>201</v>
      </c>
      <c r="F16174" s="75">
        <f>IF(CECCZ="CZ03",'Outside Temp'!B16174,IF(CECCZ="CZ04",'Outside Temp'!B16175,IF(CECCZ="CZ12",'Outside Temp'!B16176, IF(CECCZ="CZ13",'Outside Temp'!B16177))))</f>
        <v>68.27586207</v>
      </c>
      <c r="G16174" s="12">
        <f t="shared" si="3"/>
        <v>2</v>
      </c>
    </row>
    <row r="16175" ht="15.75" customHeight="1">
      <c r="A16175" s="13">
        <v>42293.510416666664</v>
      </c>
      <c r="B16175" s="73">
        <f t="shared" si="1"/>
        <v>42293</v>
      </c>
      <c r="C16175" s="74">
        <f>IF(NewCustomer="Yes", IF(COUNTIF($I$2:$I$11,B16175)&gt;0,0,WEEKDAY(B16175,2)),IF(COUNTIF($I$2:$I$21,B16175)&gt;0,0,WEEKDAY(B16175,2)))</f>
        <v>5</v>
      </c>
      <c r="D16175" s="74">
        <f t="shared" si="2"/>
        <v>12</v>
      </c>
      <c r="E16175" s="12">
        <f>IFERROR(VLOOKUP(A16175,'IDAR Meter Data'!$A:$B,2,1),"")</f>
        <v>198</v>
      </c>
      <c r="F16175" s="75">
        <f>IF(CECCZ="CZ03",'Outside Temp'!B16175,IF(CECCZ="CZ04",'Outside Temp'!B16176,IF(CECCZ="CZ12",'Outside Temp'!B16177, IF(CECCZ="CZ13",'Outside Temp'!B16178))))</f>
        <v>69.31034483</v>
      </c>
      <c r="G16175" s="12">
        <f t="shared" si="3"/>
        <v>2</v>
      </c>
    </row>
    <row r="16176" ht="15.75" customHeight="1">
      <c r="A16176" s="13">
        <v>42293.520833333336</v>
      </c>
      <c r="B16176" s="73">
        <f t="shared" si="1"/>
        <v>42293</v>
      </c>
      <c r="C16176" s="74">
        <f>IF(NewCustomer="Yes", IF(COUNTIF($I$2:$I$11,B16176)&gt;0,0,WEEKDAY(B16176,2)),IF(COUNTIF($I$2:$I$21,B16176)&gt;0,0,WEEKDAY(B16176,2)))</f>
        <v>5</v>
      </c>
      <c r="D16176" s="74">
        <f t="shared" si="2"/>
        <v>12</v>
      </c>
      <c r="E16176" s="12">
        <f>IFERROR(VLOOKUP(A16176,'IDAR Meter Data'!$A:$B,2,1),"")</f>
        <v>191</v>
      </c>
      <c r="F16176" s="75">
        <f>IF(CECCZ="CZ03",'Outside Temp'!B16176,IF(CECCZ="CZ04",'Outside Temp'!B16177,IF(CECCZ="CZ12",'Outside Temp'!B16178, IF(CECCZ="CZ13",'Outside Temp'!B16179))))</f>
        <v>69.83870968</v>
      </c>
      <c r="G16176" s="12">
        <f t="shared" si="3"/>
        <v>2</v>
      </c>
    </row>
    <row r="16177" ht="15.75" customHeight="1">
      <c r="A16177" s="13">
        <v>42293.53125</v>
      </c>
      <c r="B16177" s="73">
        <f t="shared" si="1"/>
        <v>42293</v>
      </c>
      <c r="C16177" s="74">
        <f>IF(NewCustomer="Yes", IF(COUNTIF($I$2:$I$11,B16177)&gt;0,0,WEEKDAY(B16177,2)),IF(COUNTIF($I$2:$I$21,B16177)&gt;0,0,WEEKDAY(B16177,2)))</f>
        <v>5</v>
      </c>
      <c r="D16177" s="74">
        <f t="shared" si="2"/>
        <v>12</v>
      </c>
      <c r="E16177" s="12">
        <f>IFERROR(VLOOKUP(A16177,'IDAR Meter Data'!$A:$B,2,1),"")</f>
        <v>207</v>
      </c>
      <c r="F16177" s="75">
        <f>IF(CECCZ="CZ03",'Outside Temp'!B16177,IF(CECCZ="CZ04",'Outside Temp'!B16178,IF(CECCZ="CZ12",'Outside Temp'!B16179, IF(CECCZ="CZ13",'Outside Temp'!B16180))))</f>
        <v>69.35483871</v>
      </c>
      <c r="G16177" s="12">
        <f t="shared" si="3"/>
        <v>2</v>
      </c>
    </row>
    <row r="16178" ht="15.75" customHeight="1">
      <c r="A16178" s="13">
        <v>42293.541666666664</v>
      </c>
      <c r="B16178" s="73">
        <f t="shared" si="1"/>
        <v>42293</v>
      </c>
      <c r="C16178" s="74">
        <f>IF(NewCustomer="Yes", IF(COUNTIF($I$2:$I$11,B16178)&gt;0,0,WEEKDAY(B16178,2)),IF(COUNTIF($I$2:$I$21,B16178)&gt;0,0,WEEKDAY(B16178,2)))</f>
        <v>5</v>
      </c>
      <c r="D16178" s="74">
        <f t="shared" si="2"/>
        <v>13</v>
      </c>
      <c r="E16178" s="12">
        <f>IFERROR(VLOOKUP(A16178,'IDAR Meter Data'!$A:$B,2,1),"")</f>
        <v>190</v>
      </c>
      <c r="F16178" s="75">
        <f>IF(CECCZ="CZ03",'Outside Temp'!B16178,IF(CECCZ="CZ04",'Outside Temp'!B16179,IF(CECCZ="CZ12",'Outside Temp'!B16180, IF(CECCZ="CZ13",'Outside Temp'!B16181))))</f>
        <v>69.13333333</v>
      </c>
      <c r="G16178" s="12">
        <f t="shared" si="3"/>
        <v>2</v>
      </c>
    </row>
    <row r="16179" ht="15.75" customHeight="1">
      <c r="A16179" s="13">
        <v>42293.552083333336</v>
      </c>
      <c r="B16179" s="73">
        <f t="shared" si="1"/>
        <v>42293</v>
      </c>
      <c r="C16179" s="74">
        <f>IF(NewCustomer="Yes", IF(COUNTIF($I$2:$I$11,B16179)&gt;0,0,WEEKDAY(B16179,2)),IF(COUNTIF($I$2:$I$21,B16179)&gt;0,0,WEEKDAY(B16179,2)))</f>
        <v>5</v>
      </c>
      <c r="D16179" s="74">
        <f t="shared" si="2"/>
        <v>13</v>
      </c>
      <c r="E16179" s="12">
        <f>IFERROR(VLOOKUP(A16179,'IDAR Meter Data'!$A:$B,2,1),"")</f>
        <v>190</v>
      </c>
      <c r="F16179" s="75">
        <f>IF(CECCZ="CZ03",'Outside Temp'!B16179,IF(CECCZ="CZ04",'Outside Temp'!B16180,IF(CECCZ="CZ12",'Outside Temp'!B16181, IF(CECCZ="CZ13",'Outside Temp'!B16182))))</f>
        <v>69.63333333</v>
      </c>
      <c r="G16179" s="12">
        <f t="shared" si="3"/>
        <v>2</v>
      </c>
    </row>
    <row r="16180" ht="15.75" customHeight="1">
      <c r="A16180" s="13">
        <v>42293.5625</v>
      </c>
      <c r="B16180" s="73">
        <f t="shared" si="1"/>
        <v>42293</v>
      </c>
      <c r="C16180" s="74">
        <f>IF(NewCustomer="Yes", IF(COUNTIF($I$2:$I$11,B16180)&gt;0,0,WEEKDAY(B16180,2)),IF(COUNTIF($I$2:$I$21,B16180)&gt;0,0,WEEKDAY(B16180,2)))</f>
        <v>5</v>
      </c>
      <c r="D16180" s="74">
        <f t="shared" si="2"/>
        <v>13</v>
      </c>
      <c r="E16180" s="12">
        <f>IFERROR(VLOOKUP(A16180,'IDAR Meter Data'!$A:$B,2,1),"")</f>
        <v>194</v>
      </c>
      <c r="F16180" s="75">
        <f>IF(CECCZ="CZ03",'Outside Temp'!B16180,IF(CECCZ="CZ04",'Outside Temp'!B16181,IF(CECCZ="CZ12",'Outside Temp'!B16182, IF(CECCZ="CZ13",'Outside Temp'!B16183))))</f>
        <v>70.13333333</v>
      </c>
      <c r="G16180" s="12">
        <f t="shared" si="3"/>
        <v>3</v>
      </c>
    </row>
    <row r="16181" ht="15.75" customHeight="1">
      <c r="A16181" s="13">
        <v>42293.572916666664</v>
      </c>
      <c r="B16181" s="73">
        <f t="shared" si="1"/>
        <v>42293</v>
      </c>
      <c r="C16181" s="74">
        <f>IF(NewCustomer="Yes", IF(COUNTIF($I$2:$I$11,B16181)&gt;0,0,WEEKDAY(B16181,2)),IF(COUNTIF($I$2:$I$21,B16181)&gt;0,0,WEEKDAY(B16181,2)))</f>
        <v>5</v>
      </c>
      <c r="D16181" s="74">
        <f t="shared" si="2"/>
        <v>13</v>
      </c>
      <c r="E16181" s="12">
        <f>IFERROR(VLOOKUP(A16181,'IDAR Meter Data'!$A:$B,2,1),"")</f>
        <v>211</v>
      </c>
      <c r="F16181" s="75">
        <f>IF(CECCZ="CZ03",'Outside Temp'!B16181,IF(CECCZ="CZ04",'Outside Temp'!B16182,IF(CECCZ="CZ12",'Outside Temp'!B16183, IF(CECCZ="CZ13",'Outside Temp'!B16184))))</f>
        <v>70.63333333</v>
      </c>
      <c r="G16181" s="12">
        <f t="shared" si="3"/>
        <v>3</v>
      </c>
    </row>
    <row r="16182" ht="15.75" customHeight="1">
      <c r="A16182" s="13">
        <v>42293.583333333336</v>
      </c>
      <c r="B16182" s="73">
        <f t="shared" si="1"/>
        <v>42293</v>
      </c>
      <c r="C16182" s="74">
        <f>IF(NewCustomer="Yes", IF(COUNTIF($I$2:$I$11,B16182)&gt;0,0,WEEKDAY(B16182,2)),IF(COUNTIF($I$2:$I$21,B16182)&gt;0,0,WEEKDAY(B16182,2)))</f>
        <v>5</v>
      </c>
      <c r="D16182" s="74">
        <f t="shared" si="2"/>
        <v>14</v>
      </c>
      <c r="E16182" s="12">
        <f>IFERROR(VLOOKUP(A16182,'IDAR Meter Data'!$A:$B,2,1),"")</f>
        <v>200</v>
      </c>
      <c r="F16182" s="75">
        <f>IF(CECCZ="CZ03",'Outside Temp'!B16182,IF(CECCZ="CZ04",'Outside Temp'!B16183,IF(CECCZ="CZ12",'Outside Temp'!B16184, IF(CECCZ="CZ13",'Outside Temp'!B16185))))</f>
        <v>70.89473684</v>
      </c>
      <c r="G16182" s="12">
        <f t="shared" si="3"/>
        <v>3</v>
      </c>
    </row>
    <row r="16183" ht="15.75" customHeight="1">
      <c r="A16183" s="13">
        <v>42293.59375</v>
      </c>
      <c r="B16183" s="73">
        <f t="shared" si="1"/>
        <v>42293</v>
      </c>
      <c r="C16183" s="74">
        <f>IF(NewCustomer="Yes", IF(COUNTIF($I$2:$I$11,B16183)&gt;0,0,WEEKDAY(B16183,2)),IF(COUNTIF($I$2:$I$21,B16183)&gt;0,0,WEEKDAY(B16183,2)))</f>
        <v>5</v>
      </c>
      <c r="D16183" s="74">
        <f t="shared" si="2"/>
        <v>14</v>
      </c>
      <c r="E16183" s="12">
        <f>IFERROR(VLOOKUP(A16183,'IDAR Meter Data'!$A:$B,2,1),"")</f>
        <v>200</v>
      </c>
      <c r="F16183" s="75">
        <f>IF(CECCZ="CZ03",'Outside Temp'!B16183,IF(CECCZ="CZ04",'Outside Temp'!B16184,IF(CECCZ="CZ12",'Outside Temp'!B16185, IF(CECCZ="CZ13",'Outside Temp'!B16186))))</f>
        <v>70.5</v>
      </c>
      <c r="G16183" s="12">
        <f t="shared" si="3"/>
        <v>3</v>
      </c>
    </row>
    <row r="16184" ht="15.75" customHeight="1">
      <c r="A16184" s="13">
        <v>42293.604166666664</v>
      </c>
      <c r="B16184" s="73">
        <f t="shared" si="1"/>
        <v>42293</v>
      </c>
      <c r="C16184" s="74">
        <f>IF(NewCustomer="Yes", IF(COUNTIF($I$2:$I$11,B16184)&gt;0,0,WEEKDAY(B16184,2)),IF(COUNTIF($I$2:$I$21,B16184)&gt;0,0,WEEKDAY(B16184,2)))</f>
        <v>5</v>
      </c>
      <c r="D16184" s="74">
        <f t="shared" si="2"/>
        <v>14</v>
      </c>
      <c r="E16184" s="12">
        <f>IFERROR(VLOOKUP(A16184,'IDAR Meter Data'!$A:$B,2,1),"")</f>
        <v>204</v>
      </c>
      <c r="F16184" s="75">
        <f>IF(CECCZ="CZ03",'Outside Temp'!B16184,IF(CECCZ="CZ04",'Outside Temp'!B16185,IF(CECCZ="CZ12",'Outside Temp'!B16186, IF(CECCZ="CZ13",'Outside Temp'!B16187))))</f>
        <v>70.10526316</v>
      </c>
      <c r="G16184" s="12">
        <f t="shared" si="3"/>
        <v>3</v>
      </c>
    </row>
    <row r="16185" ht="15.75" customHeight="1">
      <c r="A16185" s="13">
        <v>42293.614583333336</v>
      </c>
      <c r="B16185" s="73">
        <f t="shared" si="1"/>
        <v>42293</v>
      </c>
      <c r="C16185" s="74">
        <f>IF(NewCustomer="Yes", IF(COUNTIF($I$2:$I$11,B16185)&gt;0,0,WEEKDAY(B16185,2)),IF(COUNTIF($I$2:$I$21,B16185)&gt;0,0,WEEKDAY(B16185,2)))</f>
        <v>5</v>
      </c>
      <c r="D16185" s="74">
        <f t="shared" si="2"/>
        <v>14</v>
      </c>
      <c r="E16185" s="12">
        <f>IFERROR(VLOOKUP(A16185,'IDAR Meter Data'!$A:$B,2,1),"")</f>
        <v>206</v>
      </c>
      <c r="F16185" s="75">
        <f>IF(CECCZ="CZ03",'Outside Temp'!B16185,IF(CECCZ="CZ04",'Outside Temp'!B16186,IF(CECCZ="CZ12",'Outside Temp'!B16187, IF(CECCZ="CZ13",'Outside Temp'!B16188))))</f>
        <v>68.5</v>
      </c>
      <c r="G16185" s="12">
        <f t="shared" si="3"/>
        <v>2</v>
      </c>
    </row>
    <row r="16186" ht="15.75" customHeight="1">
      <c r="A16186" s="13">
        <v>42293.625</v>
      </c>
      <c r="B16186" s="73">
        <f t="shared" si="1"/>
        <v>42293</v>
      </c>
      <c r="C16186" s="74">
        <f>IF(NewCustomer="Yes", IF(COUNTIF($I$2:$I$11,B16186)&gt;0,0,WEEKDAY(B16186,2)),IF(COUNTIF($I$2:$I$21,B16186)&gt;0,0,WEEKDAY(B16186,2)))</f>
        <v>5</v>
      </c>
      <c r="D16186" s="74">
        <f t="shared" si="2"/>
        <v>15</v>
      </c>
      <c r="E16186" s="12">
        <f>IFERROR(VLOOKUP(A16186,'IDAR Meter Data'!$A:$B,2,1),"")</f>
        <v>210</v>
      </c>
      <c r="F16186" s="75">
        <f>IF(CECCZ="CZ03",'Outside Temp'!B16186,IF(CECCZ="CZ04",'Outside Temp'!B16187,IF(CECCZ="CZ12",'Outside Temp'!B16188, IF(CECCZ="CZ13",'Outside Temp'!B16189))))</f>
        <v>66.93333333</v>
      </c>
      <c r="G16186" s="12">
        <f t="shared" si="3"/>
        <v>2</v>
      </c>
    </row>
    <row r="16187" ht="15.75" customHeight="1">
      <c r="A16187" s="13">
        <v>42293.635416666664</v>
      </c>
      <c r="B16187" s="73">
        <f t="shared" si="1"/>
        <v>42293</v>
      </c>
      <c r="C16187" s="74">
        <f>IF(NewCustomer="Yes", IF(COUNTIF($I$2:$I$11,B16187)&gt;0,0,WEEKDAY(B16187,2)),IF(COUNTIF($I$2:$I$21,B16187)&gt;0,0,WEEKDAY(B16187,2)))</f>
        <v>5</v>
      </c>
      <c r="D16187" s="74">
        <f t="shared" si="2"/>
        <v>15</v>
      </c>
      <c r="E16187" s="12">
        <f>IFERROR(VLOOKUP(A16187,'IDAR Meter Data'!$A:$B,2,1),"")</f>
        <v>226</v>
      </c>
      <c r="F16187" s="75">
        <f>IF(CECCZ="CZ03",'Outside Temp'!B16187,IF(CECCZ="CZ04",'Outside Temp'!B16188,IF(CECCZ="CZ12",'Outside Temp'!B16189, IF(CECCZ="CZ13",'Outside Temp'!B16190))))</f>
        <v>66.68333333</v>
      </c>
      <c r="G16187" s="12">
        <f t="shared" si="3"/>
        <v>2</v>
      </c>
    </row>
    <row r="16188" ht="15.75" customHeight="1">
      <c r="A16188" s="13">
        <v>42293.645833333336</v>
      </c>
      <c r="B16188" s="73">
        <f t="shared" si="1"/>
        <v>42293</v>
      </c>
      <c r="C16188" s="74">
        <f>IF(NewCustomer="Yes", IF(COUNTIF($I$2:$I$11,B16188)&gt;0,0,WEEKDAY(B16188,2)),IF(COUNTIF($I$2:$I$21,B16188)&gt;0,0,WEEKDAY(B16188,2)))</f>
        <v>5</v>
      </c>
      <c r="D16188" s="74">
        <f t="shared" si="2"/>
        <v>15</v>
      </c>
      <c r="E16188" s="12">
        <f>IFERROR(VLOOKUP(A16188,'IDAR Meter Data'!$A:$B,2,1),"")</f>
        <v>209</v>
      </c>
      <c r="F16188" s="75">
        <f>IF(CECCZ="CZ03",'Outside Temp'!B16188,IF(CECCZ="CZ04",'Outside Temp'!B16189,IF(CECCZ="CZ12",'Outside Temp'!B16190, IF(CECCZ="CZ13",'Outside Temp'!B16191))))</f>
        <v>66.43333333</v>
      </c>
      <c r="G16188" s="12">
        <f t="shared" si="3"/>
        <v>2</v>
      </c>
    </row>
    <row r="16189" ht="15.75" customHeight="1">
      <c r="A16189" s="13">
        <v>42293.65625</v>
      </c>
      <c r="B16189" s="73">
        <f t="shared" si="1"/>
        <v>42293</v>
      </c>
      <c r="C16189" s="74">
        <f>IF(NewCustomer="Yes", IF(COUNTIF($I$2:$I$11,B16189)&gt;0,0,WEEKDAY(B16189,2)),IF(COUNTIF($I$2:$I$21,B16189)&gt;0,0,WEEKDAY(B16189,2)))</f>
        <v>5</v>
      </c>
      <c r="D16189" s="74">
        <f t="shared" si="2"/>
        <v>15</v>
      </c>
      <c r="E16189" s="12">
        <f>IFERROR(VLOOKUP(A16189,'IDAR Meter Data'!$A:$B,2,1),"")</f>
        <v>210</v>
      </c>
      <c r="F16189" s="75">
        <f>IF(CECCZ="CZ03",'Outside Temp'!B16189,IF(CECCZ="CZ04",'Outside Temp'!B16190,IF(CECCZ="CZ12",'Outside Temp'!B16191, IF(CECCZ="CZ13",'Outside Temp'!B16192))))</f>
        <v>66.18333333</v>
      </c>
      <c r="G16189" s="12">
        <f t="shared" si="3"/>
        <v>2</v>
      </c>
    </row>
    <row r="16190" ht="15.75" customHeight="1">
      <c r="A16190" s="13">
        <v>42293.666666666664</v>
      </c>
      <c r="B16190" s="73">
        <f t="shared" si="1"/>
        <v>42293</v>
      </c>
      <c r="C16190" s="74">
        <f>IF(NewCustomer="Yes", IF(COUNTIF($I$2:$I$11,B16190)&gt;0,0,WEEKDAY(B16190,2)),IF(COUNTIF($I$2:$I$21,B16190)&gt;0,0,WEEKDAY(B16190,2)))</f>
        <v>5</v>
      </c>
      <c r="D16190" s="74">
        <f t="shared" si="2"/>
        <v>16</v>
      </c>
      <c r="E16190" s="12">
        <f>IFERROR(VLOOKUP(A16190,'IDAR Meter Data'!$A:$B,2,1),"")</f>
        <v>209</v>
      </c>
      <c r="F16190" s="75">
        <f>IF(CECCZ="CZ03",'Outside Temp'!B16190,IF(CECCZ="CZ04",'Outside Temp'!B16191,IF(CECCZ="CZ12",'Outside Temp'!B16192, IF(CECCZ="CZ13",'Outside Temp'!B16193))))</f>
        <v>65.8</v>
      </c>
      <c r="G16190" s="12">
        <f t="shared" si="3"/>
        <v>2</v>
      </c>
    </row>
    <row r="16191" ht="15.75" customHeight="1">
      <c r="A16191" s="13">
        <v>42293.677083333336</v>
      </c>
      <c r="B16191" s="73">
        <f t="shared" si="1"/>
        <v>42293</v>
      </c>
      <c r="C16191" s="74">
        <f>IF(NewCustomer="Yes", IF(COUNTIF($I$2:$I$11,B16191)&gt;0,0,WEEKDAY(B16191,2)),IF(COUNTIF($I$2:$I$21,B16191)&gt;0,0,WEEKDAY(B16191,2)))</f>
        <v>5</v>
      </c>
      <c r="D16191" s="74">
        <f t="shared" si="2"/>
        <v>16</v>
      </c>
      <c r="E16191" s="12">
        <f>IFERROR(VLOOKUP(A16191,'IDAR Meter Data'!$A:$B,2,1),"")</f>
        <v>211</v>
      </c>
      <c r="F16191" s="75">
        <f>IF(CECCZ="CZ03",'Outside Temp'!B16191,IF(CECCZ="CZ04",'Outside Temp'!B16192,IF(CECCZ="CZ12",'Outside Temp'!B16193, IF(CECCZ="CZ13",'Outside Temp'!B16194))))</f>
        <v>65.05</v>
      </c>
      <c r="G16191" s="12">
        <f t="shared" si="3"/>
        <v>2</v>
      </c>
    </row>
    <row r="16192" ht="15.75" customHeight="1">
      <c r="A16192" s="13">
        <v>42293.6875</v>
      </c>
      <c r="B16192" s="73">
        <f t="shared" si="1"/>
        <v>42293</v>
      </c>
      <c r="C16192" s="74">
        <f>IF(NewCustomer="Yes", IF(COUNTIF($I$2:$I$11,B16192)&gt;0,0,WEEKDAY(B16192,2)),IF(COUNTIF($I$2:$I$21,B16192)&gt;0,0,WEEKDAY(B16192,2)))</f>
        <v>5</v>
      </c>
      <c r="D16192" s="74">
        <f t="shared" si="2"/>
        <v>16</v>
      </c>
      <c r="E16192" s="12">
        <f>IFERROR(VLOOKUP(A16192,'IDAR Meter Data'!$A:$B,2,1),"")</f>
        <v>224</v>
      </c>
      <c r="F16192" s="75">
        <f>IF(CECCZ="CZ03",'Outside Temp'!B16192,IF(CECCZ="CZ04",'Outside Temp'!B16193,IF(CECCZ="CZ12",'Outside Temp'!B16194, IF(CECCZ="CZ13",'Outside Temp'!B16195))))</f>
        <v>64.3</v>
      </c>
      <c r="G16192" s="12">
        <f t="shared" si="3"/>
        <v>1</v>
      </c>
    </row>
    <row r="16193" ht="15.75" customHeight="1">
      <c r="A16193" s="13">
        <v>42293.697916666664</v>
      </c>
      <c r="B16193" s="73">
        <f t="shared" si="1"/>
        <v>42293</v>
      </c>
      <c r="C16193" s="74">
        <f>IF(NewCustomer="Yes", IF(COUNTIF($I$2:$I$11,B16193)&gt;0,0,WEEKDAY(B16193,2)),IF(COUNTIF($I$2:$I$21,B16193)&gt;0,0,WEEKDAY(B16193,2)))</f>
        <v>5</v>
      </c>
      <c r="D16193" s="74">
        <f t="shared" si="2"/>
        <v>16</v>
      </c>
      <c r="E16193" s="12">
        <f>IFERROR(VLOOKUP(A16193,'IDAR Meter Data'!$A:$B,2,1),"")</f>
        <v>203</v>
      </c>
      <c r="F16193" s="75">
        <f>IF(CECCZ="CZ03",'Outside Temp'!B16193,IF(CECCZ="CZ04",'Outside Temp'!B16194,IF(CECCZ="CZ12",'Outside Temp'!B16195, IF(CECCZ="CZ13",'Outside Temp'!B16196))))</f>
        <v>63.55</v>
      </c>
      <c r="G16193" s="12">
        <f t="shared" si="3"/>
        <v>1</v>
      </c>
    </row>
    <row r="16194" ht="15.75" customHeight="1">
      <c r="A16194" s="13">
        <v>42293.708333333336</v>
      </c>
      <c r="B16194" s="73">
        <f t="shared" si="1"/>
        <v>42293</v>
      </c>
      <c r="C16194" s="74">
        <f>IF(NewCustomer="Yes", IF(COUNTIF($I$2:$I$11,B16194)&gt;0,0,WEEKDAY(B16194,2)),IF(COUNTIF($I$2:$I$21,B16194)&gt;0,0,WEEKDAY(B16194,2)))</f>
        <v>5</v>
      </c>
      <c r="D16194" s="74">
        <f t="shared" si="2"/>
        <v>17</v>
      </c>
      <c r="E16194" s="12">
        <f>IFERROR(VLOOKUP(A16194,'IDAR Meter Data'!$A:$B,2,1),"")</f>
        <v>211</v>
      </c>
      <c r="F16194" s="75">
        <f>IF(CECCZ="CZ03",'Outside Temp'!B16194,IF(CECCZ="CZ04",'Outside Temp'!B16195,IF(CECCZ="CZ12",'Outside Temp'!B16196, IF(CECCZ="CZ13",'Outside Temp'!B16197))))</f>
        <v>62.93333333</v>
      </c>
      <c r="G16194" s="12">
        <f t="shared" si="3"/>
        <v>1</v>
      </c>
    </row>
    <row r="16195" ht="15.75" customHeight="1">
      <c r="A16195" s="13">
        <v>42293.71875</v>
      </c>
      <c r="B16195" s="73">
        <f t="shared" si="1"/>
        <v>42293</v>
      </c>
      <c r="C16195" s="74">
        <f>IF(NewCustomer="Yes", IF(COUNTIF($I$2:$I$11,B16195)&gt;0,0,WEEKDAY(B16195,2)),IF(COUNTIF($I$2:$I$21,B16195)&gt;0,0,WEEKDAY(B16195,2)))</f>
        <v>5</v>
      </c>
      <c r="D16195" s="74">
        <f t="shared" si="2"/>
        <v>17</v>
      </c>
      <c r="E16195" s="12">
        <f>IFERROR(VLOOKUP(A16195,'IDAR Meter Data'!$A:$B,2,1),"")</f>
        <v>209</v>
      </c>
      <c r="F16195" s="75">
        <f>IF(CECCZ="CZ03",'Outside Temp'!B16195,IF(CECCZ="CZ04",'Outside Temp'!B16196,IF(CECCZ="CZ12",'Outside Temp'!B16197, IF(CECCZ="CZ13",'Outside Temp'!B16198))))</f>
        <v>62.68333333</v>
      </c>
      <c r="G16195" s="12">
        <f t="shared" si="3"/>
        <v>1</v>
      </c>
    </row>
    <row r="16196" ht="15.75" customHeight="1">
      <c r="A16196" s="13">
        <v>42293.729166666664</v>
      </c>
      <c r="B16196" s="73">
        <f t="shared" si="1"/>
        <v>42293</v>
      </c>
      <c r="C16196" s="74">
        <f>IF(NewCustomer="Yes", IF(COUNTIF($I$2:$I$11,B16196)&gt;0,0,WEEKDAY(B16196,2)),IF(COUNTIF($I$2:$I$21,B16196)&gt;0,0,WEEKDAY(B16196,2)))</f>
        <v>5</v>
      </c>
      <c r="D16196" s="74">
        <f t="shared" si="2"/>
        <v>17</v>
      </c>
      <c r="E16196" s="12">
        <f>IFERROR(VLOOKUP(A16196,'IDAR Meter Data'!$A:$B,2,1),"")</f>
        <v>216</v>
      </c>
      <c r="F16196" s="75">
        <f>IF(CECCZ="CZ03",'Outside Temp'!B16196,IF(CECCZ="CZ04",'Outside Temp'!B16197,IF(CECCZ="CZ12",'Outside Temp'!B16198, IF(CECCZ="CZ13",'Outside Temp'!B16199))))</f>
        <v>62.43333333</v>
      </c>
      <c r="G16196" s="12">
        <f t="shared" si="3"/>
        <v>1</v>
      </c>
    </row>
    <row r="16197" ht="15.75" customHeight="1">
      <c r="A16197" s="13">
        <v>42293.739583333336</v>
      </c>
      <c r="B16197" s="73">
        <f t="shared" si="1"/>
        <v>42293</v>
      </c>
      <c r="C16197" s="74">
        <f>IF(NewCustomer="Yes", IF(COUNTIF($I$2:$I$11,B16197)&gt;0,0,WEEKDAY(B16197,2)),IF(COUNTIF($I$2:$I$21,B16197)&gt;0,0,WEEKDAY(B16197,2)))</f>
        <v>5</v>
      </c>
      <c r="D16197" s="74">
        <f t="shared" si="2"/>
        <v>17</v>
      </c>
      <c r="E16197" s="12">
        <f>IFERROR(VLOOKUP(A16197,'IDAR Meter Data'!$A:$B,2,1),"")</f>
        <v>219</v>
      </c>
      <c r="F16197" s="75">
        <f>IF(CECCZ="CZ03",'Outside Temp'!B16197,IF(CECCZ="CZ04",'Outside Temp'!B16198,IF(CECCZ="CZ12",'Outside Temp'!B16199, IF(CECCZ="CZ13",'Outside Temp'!B16200))))</f>
        <v>62.18333333</v>
      </c>
      <c r="G16197" s="12">
        <f t="shared" si="3"/>
        <v>1</v>
      </c>
    </row>
    <row r="16198" ht="15.75" customHeight="1">
      <c r="A16198" s="13">
        <v>42293.75</v>
      </c>
      <c r="B16198" s="73">
        <f t="shared" si="1"/>
        <v>42293</v>
      </c>
      <c r="C16198" s="74">
        <f>IF(NewCustomer="Yes", IF(COUNTIF($I$2:$I$11,B16198)&gt;0,0,WEEKDAY(B16198,2)),IF(COUNTIF($I$2:$I$21,B16198)&gt;0,0,WEEKDAY(B16198,2)))</f>
        <v>5</v>
      </c>
      <c r="D16198" s="74">
        <f t="shared" si="2"/>
        <v>18</v>
      </c>
      <c r="E16198" s="12">
        <f>IFERROR(VLOOKUP(A16198,'IDAR Meter Data'!$A:$B,2,1),"")</f>
        <v>198</v>
      </c>
      <c r="F16198" s="75">
        <f>IF(CECCZ="CZ03",'Outside Temp'!B16198,IF(CECCZ="CZ04",'Outside Temp'!B16199,IF(CECCZ="CZ12",'Outside Temp'!B16200, IF(CECCZ="CZ13",'Outside Temp'!B16201))))</f>
        <v>62</v>
      </c>
      <c r="G16198" s="12">
        <f t="shared" si="3"/>
        <v>1</v>
      </c>
    </row>
    <row r="16199" ht="15.75" customHeight="1">
      <c r="A16199" s="13">
        <v>42293.760416666664</v>
      </c>
      <c r="B16199" s="73">
        <f t="shared" si="1"/>
        <v>42293</v>
      </c>
      <c r="C16199" s="74">
        <f>IF(NewCustomer="Yes", IF(COUNTIF($I$2:$I$11,B16199)&gt;0,0,WEEKDAY(B16199,2)),IF(COUNTIF($I$2:$I$21,B16199)&gt;0,0,WEEKDAY(B16199,2)))</f>
        <v>5</v>
      </c>
      <c r="D16199" s="74">
        <f t="shared" si="2"/>
        <v>18</v>
      </c>
      <c r="E16199" s="12">
        <f>IFERROR(VLOOKUP(A16199,'IDAR Meter Data'!$A:$B,2,1),"")</f>
        <v>213</v>
      </c>
      <c r="F16199" s="75">
        <f>IF(CECCZ="CZ03",'Outside Temp'!B16199,IF(CECCZ="CZ04",'Outside Temp'!B16200,IF(CECCZ="CZ12",'Outside Temp'!B16201, IF(CECCZ="CZ13",'Outside Temp'!B16202))))</f>
        <v>62</v>
      </c>
      <c r="G16199" s="12">
        <f t="shared" si="3"/>
        <v>1</v>
      </c>
    </row>
    <row r="16200" ht="15.75" customHeight="1">
      <c r="A16200" s="13">
        <v>42293.770833333336</v>
      </c>
      <c r="B16200" s="73">
        <f t="shared" si="1"/>
        <v>42293</v>
      </c>
      <c r="C16200" s="74">
        <f>IF(NewCustomer="Yes", IF(COUNTIF($I$2:$I$11,B16200)&gt;0,0,WEEKDAY(B16200,2)),IF(COUNTIF($I$2:$I$21,B16200)&gt;0,0,WEEKDAY(B16200,2)))</f>
        <v>5</v>
      </c>
      <c r="D16200" s="74">
        <f t="shared" si="2"/>
        <v>18</v>
      </c>
      <c r="E16200" s="12">
        <f>IFERROR(VLOOKUP(A16200,'IDAR Meter Data'!$A:$B,2,1),"")</f>
        <v>206</v>
      </c>
      <c r="F16200" s="75">
        <f>IF(CECCZ="CZ03",'Outside Temp'!B16200,IF(CECCZ="CZ04",'Outside Temp'!B16201,IF(CECCZ="CZ12",'Outside Temp'!B16202, IF(CECCZ="CZ13",'Outside Temp'!B16203))))</f>
        <v>62</v>
      </c>
      <c r="G16200" s="12">
        <f t="shared" si="3"/>
        <v>1</v>
      </c>
    </row>
    <row r="16201" ht="15.75" customHeight="1">
      <c r="A16201" s="13">
        <v>42293.78125</v>
      </c>
      <c r="B16201" s="73">
        <f t="shared" si="1"/>
        <v>42293</v>
      </c>
      <c r="C16201" s="74">
        <f>IF(NewCustomer="Yes", IF(COUNTIF($I$2:$I$11,B16201)&gt;0,0,WEEKDAY(B16201,2)),IF(COUNTIF($I$2:$I$21,B16201)&gt;0,0,WEEKDAY(B16201,2)))</f>
        <v>5</v>
      </c>
      <c r="D16201" s="74">
        <f t="shared" si="2"/>
        <v>18</v>
      </c>
      <c r="E16201" s="12">
        <f>IFERROR(VLOOKUP(A16201,'IDAR Meter Data'!$A:$B,2,1),"")</f>
        <v>221</v>
      </c>
      <c r="F16201" s="75">
        <f>IF(CECCZ="CZ03",'Outside Temp'!B16201,IF(CECCZ="CZ04",'Outside Temp'!B16202,IF(CECCZ="CZ12",'Outside Temp'!B16203, IF(CECCZ="CZ13",'Outside Temp'!B16204))))</f>
        <v>62</v>
      </c>
      <c r="G16201" s="12">
        <f t="shared" si="3"/>
        <v>1</v>
      </c>
    </row>
    <row r="16202" ht="15.75" customHeight="1">
      <c r="A16202" s="13">
        <v>42293.791666666664</v>
      </c>
      <c r="B16202" s="73">
        <f t="shared" si="1"/>
        <v>42293</v>
      </c>
      <c r="C16202" s="74">
        <f>IF(NewCustomer="Yes", IF(COUNTIF($I$2:$I$11,B16202)&gt;0,0,WEEKDAY(B16202,2)),IF(COUNTIF($I$2:$I$21,B16202)&gt;0,0,WEEKDAY(B16202,2)))</f>
        <v>5</v>
      </c>
      <c r="D16202" s="74">
        <f t="shared" si="2"/>
        <v>19</v>
      </c>
      <c r="E16202" s="12">
        <f>IFERROR(VLOOKUP(A16202,'IDAR Meter Data'!$A:$B,2,1),"")</f>
        <v>215</v>
      </c>
      <c r="F16202" s="75">
        <f>IF(CECCZ="CZ03",'Outside Temp'!B16202,IF(CECCZ="CZ04",'Outside Temp'!B16203,IF(CECCZ="CZ12",'Outside Temp'!B16204, IF(CECCZ="CZ13",'Outside Temp'!B16205))))</f>
        <v>62</v>
      </c>
      <c r="G16202" s="12">
        <f t="shared" si="3"/>
        <v>1</v>
      </c>
    </row>
    <row r="16203" ht="15.75" customHeight="1">
      <c r="A16203" s="13">
        <v>42293.802083333336</v>
      </c>
      <c r="B16203" s="73">
        <f t="shared" si="1"/>
        <v>42293</v>
      </c>
      <c r="C16203" s="74">
        <f>IF(NewCustomer="Yes", IF(COUNTIF($I$2:$I$11,B16203)&gt;0,0,WEEKDAY(B16203,2)),IF(COUNTIF($I$2:$I$21,B16203)&gt;0,0,WEEKDAY(B16203,2)))</f>
        <v>5</v>
      </c>
      <c r="D16203" s="74">
        <f t="shared" si="2"/>
        <v>19</v>
      </c>
      <c r="E16203" s="12">
        <f>IFERROR(VLOOKUP(A16203,'IDAR Meter Data'!$A:$B,2,1),"")</f>
        <v>118</v>
      </c>
      <c r="F16203" s="75">
        <f>IF(CECCZ="CZ03",'Outside Temp'!B16203,IF(CECCZ="CZ04",'Outside Temp'!B16204,IF(CECCZ="CZ12",'Outside Temp'!B16205, IF(CECCZ="CZ13",'Outside Temp'!B16206))))</f>
        <v>62</v>
      </c>
      <c r="G16203" s="12">
        <f t="shared" si="3"/>
        <v>1</v>
      </c>
    </row>
    <row r="16204" ht="15.75" customHeight="1">
      <c r="A16204" s="13">
        <v>42293.8125</v>
      </c>
      <c r="B16204" s="73">
        <f t="shared" si="1"/>
        <v>42293</v>
      </c>
      <c r="C16204" s="74">
        <f>IF(NewCustomer="Yes", IF(COUNTIF($I$2:$I$11,B16204)&gt;0,0,WEEKDAY(B16204,2)),IF(COUNTIF($I$2:$I$21,B16204)&gt;0,0,WEEKDAY(B16204,2)))</f>
        <v>5</v>
      </c>
      <c r="D16204" s="74">
        <f t="shared" si="2"/>
        <v>19</v>
      </c>
      <c r="E16204" s="12">
        <f>IFERROR(VLOOKUP(A16204,'IDAR Meter Data'!$A:$B,2,1),"")</f>
        <v>122</v>
      </c>
      <c r="F16204" s="75">
        <f>IF(CECCZ="CZ03",'Outside Temp'!B16204,IF(CECCZ="CZ04",'Outside Temp'!B16205,IF(CECCZ="CZ12",'Outside Temp'!B16206, IF(CECCZ="CZ13",'Outside Temp'!B16207))))</f>
        <v>62</v>
      </c>
      <c r="G16204" s="12">
        <f t="shared" si="3"/>
        <v>1</v>
      </c>
    </row>
    <row r="16205" ht="15.75" customHeight="1">
      <c r="A16205" s="13">
        <v>42293.822916666664</v>
      </c>
      <c r="B16205" s="73">
        <f t="shared" si="1"/>
        <v>42293</v>
      </c>
      <c r="C16205" s="74">
        <f>IF(NewCustomer="Yes", IF(COUNTIF($I$2:$I$11,B16205)&gt;0,0,WEEKDAY(B16205,2)),IF(COUNTIF($I$2:$I$21,B16205)&gt;0,0,WEEKDAY(B16205,2)))</f>
        <v>5</v>
      </c>
      <c r="D16205" s="74">
        <f t="shared" si="2"/>
        <v>19</v>
      </c>
      <c r="E16205" s="12">
        <f>IFERROR(VLOOKUP(A16205,'IDAR Meter Data'!$A:$B,2,1),"")</f>
        <v>119</v>
      </c>
      <c r="F16205" s="75">
        <f>IF(CECCZ="CZ03",'Outside Temp'!B16205,IF(CECCZ="CZ04",'Outside Temp'!B16206,IF(CECCZ="CZ12",'Outside Temp'!B16207, IF(CECCZ="CZ13",'Outside Temp'!B16208))))</f>
        <v>62</v>
      </c>
      <c r="G16205" s="12">
        <f t="shared" si="3"/>
        <v>1</v>
      </c>
    </row>
    <row r="16206" ht="15.75" customHeight="1">
      <c r="A16206" s="13">
        <v>42293.833333333336</v>
      </c>
      <c r="B16206" s="73">
        <f t="shared" si="1"/>
        <v>42293</v>
      </c>
      <c r="C16206" s="74">
        <f>IF(NewCustomer="Yes", IF(COUNTIF($I$2:$I$11,B16206)&gt;0,0,WEEKDAY(B16206,2)),IF(COUNTIF($I$2:$I$21,B16206)&gt;0,0,WEEKDAY(B16206,2)))</f>
        <v>5</v>
      </c>
      <c r="D16206" s="74">
        <f t="shared" si="2"/>
        <v>20</v>
      </c>
      <c r="E16206" s="12">
        <f>IFERROR(VLOOKUP(A16206,'IDAR Meter Data'!$A:$B,2,1),"")</f>
        <v>115</v>
      </c>
      <c r="F16206" s="75">
        <f>IF(CECCZ="CZ03",'Outside Temp'!B16206,IF(CECCZ="CZ04",'Outside Temp'!B16207,IF(CECCZ="CZ12",'Outside Temp'!B16208, IF(CECCZ="CZ13",'Outside Temp'!B16209))))</f>
        <v>61.93333333</v>
      </c>
      <c r="G16206" s="12">
        <f t="shared" si="3"/>
        <v>1</v>
      </c>
    </row>
    <row r="16207" ht="15.75" customHeight="1">
      <c r="A16207" s="13">
        <v>42293.84375</v>
      </c>
      <c r="B16207" s="73">
        <f t="shared" si="1"/>
        <v>42293</v>
      </c>
      <c r="C16207" s="74">
        <f>IF(NewCustomer="Yes", IF(COUNTIF($I$2:$I$11,B16207)&gt;0,0,WEEKDAY(B16207,2)),IF(COUNTIF($I$2:$I$21,B16207)&gt;0,0,WEEKDAY(B16207,2)))</f>
        <v>5</v>
      </c>
      <c r="D16207" s="74">
        <f t="shared" si="2"/>
        <v>20</v>
      </c>
      <c r="E16207" s="12">
        <f>IFERROR(VLOOKUP(A16207,'IDAR Meter Data'!$A:$B,2,1),"")</f>
        <v>135</v>
      </c>
      <c r="F16207" s="75">
        <f>IF(CECCZ="CZ03",'Outside Temp'!B16207,IF(CECCZ="CZ04",'Outside Temp'!B16208,IF(CECCZ="CZ12",'Outside Temp'!B16209, IF(CECCZ="CZ13",'Outside Temp'!B16210))))</f>
        <v>61.68333333</v>
      </c>
      <c r="G16207" s="12">
        <f t="shared" si="3"/>
        <v>1</v>
      </c>
    </row>
    <row r="16208" ht="15.75" customHeight="1">
      <c r="A16208" s="13">
        <v>42293.854166666664</v>
      </c>
      <c r="B16208" s="73">
        <f t="shared" si="1"/>
        <v>42293</v>
      </c>
      <c r="C16208" s="74">
        <f>IF(NewCustomer="Yes", IF(COUNTIF($I$2:$I$11,B16208)&gt;0,0,WEEKDAY(B16208,2)),IF(COUNTIF($I$2:$I$21,B16208)&gt;0,0,WEEKDAY(B16208,2)))</f>
        <v>5</v>
      </c>
      <c r="D16208" s="74">
        <f t="shared" si="2"/>
        <v>20</v>
      </c>
      <c r="E16208" s="12">
        <f>IFERROR(VLOOKUP(A16208,'IDAR Meter Data'!$A:$B,2,1),"")</f>
        <v>117</v>
      </c>
      <c r="F16208" s="75">
        <f>IF(CECCZ="CZ03",'Outside Temp'!B16208,IF(CECCZ="CZ04",'Outside Temp'!B16209,IF(CECCZ="CZ12",'Outside Temp'!B16210, IF(CECCZ="CZ13",'Outside Temp'!B16211))))</f>
        <v>61.43333333</v>
      </c>
      <c r="G16208" s="12">
        <f t="shared" si="3"/>
        <v>1</v>
      </c>
    </row>
    <row r="16209" ht="15.75" customHeight="1">
      <c r="A16209" s="13">
        <v>42293.864583333336</v>
      </c>
      <c r="B16209" s="73">
        <f t="shared" si="1"/>
        <v>42293</v>
      </c>
      <c r="C16209" s="74">
        <f>IF(NewCustomer="Yes", IF(COUNTIF($I$2:$I$11,B16209)&gt;0,0,WEEKDAY(B16209,2)),IF(COUNTIF($I$2:$I$21,B16209)&gt;0,0,WEEKDAY(B16209,2)))</f>
        <v>5</v>
      </c>
      <c r="D16209" s="74">
        <f t="shared" si="2"/>
        <v>20</v>
      </c>
      <c r="E16209" s="12">
        <f>IFERROR(VLOOKUP(A16209,'IDAR Meter Data'!$A:$B,2,1),"")</f>
        <v>116</v>
      </c>
      <c r="F16209" s="75">
        <f>IF(CECCZ="CZ03",'Outside Temp'!B16209,IF(CECCZ="CZ04",'Outside Temp'!B16210,IF(CECCZ="CZ12",'Outside Temp'!B16211, IF(CECCZ="CZ13",'Outside Temp'!B16212))))</f>
        <v>61.18333333</v>
      </c>
      <c r="G16209" s="12">
        <f t="shared" si="3"/>
        <v>1</v>
      </c>
    </row>
    <row r="16210" ht="15.75" customHeight="1">
      <c r="A16210" s="13">
        <v>42293.875</v>
      </c>
      <c r="B16210" s="73">
        <f t="shared" si="1"/>
        <v>42293</v>
      </c>
      <c r="C16210" s="74">
        <f>IF(NewCustomer="Yes", IF(COUNTIF($I$2:$I$11,B16210)&gt;0,0,WEEKDAY(B16210,2)),IF(COUNTIF($I$2:$I$21,B16210)&gt;0,0,WEEKDAY(B16210,2)))</f>
        <v>5</v>
      </c>
      <c r="D16210" s="74">
        <f t="shared" si="2"/>
        <v>21</v>
      </c>
      <c r="E16210" s="12">
        <f>IFERROR(VLOOKUP(A16210,'IDAR Meter Data'!$A:$B,2,1),"")</f>
        <v>121</v>
      </c>
      <c r="F16210" s="75">
        <f>IF(CECCZ="CZ03",'Outside Temp'!B16210,IF(CECCZ="CZ04",'Outside Temp'!B16211,IF(CECCZ="CZ12",'Outside Temp'!B16212, IF(CECCZ="CZ13",'Outside Temp'!B16213))))</f>
        <v>61</v>
      </c>
      <c r="G16210" s="12">
        <f t="shared" si="3"/>
        <v>1</v>
      </c>
    </row>
    <row r="16211" ht="15.75" customHeight="1">
      <c r="A16211" s="13">
        <v>42293.885416666664</v>
      </c>
      <c r="B16211" s="73">
        <f t="shared" si="1"/>
        <v>42293</v>
      </c>
      <c r="C16211" s="74">
        <f>IF(NewCustomer="Yes", IF(COUNTIF($I$2:$I$11,B16211)&gt;0,0,WEEKDAY(B16211,2)),IF(COUNTIF($I$2:$I$21,B16211)&gt;0,0,WEEKDAY(B16211,2)))</f>
        <v>5</v>
      </c>
      <c r="D16211" s="74">
        <f t="shared" si="2"/>
        <v>21</v>
      </c>
      <c r="E16211" s="12">
        <f>IFERROR(VLOOKUP(A16211,'IDAR Meter Data'!$A:$B,2,1),"")</f>
        <v>112</v>
      </c>
      <c r="F16211" s="75">
        <f>IF(CECCZ="CZ03",'Outside Temp'!B16211,IF(CECCZ="CZ04",'Outside Temp'!B16212,IF(CECCZ="CZ12",'Outside Temp'!B16213, IF(CECCZ="CZ13",'Outside Temp'!B16214))))</f>
        <v>61</v>
      </c>
      <c r="G16211" s="12">
        <f t="shared" si="3"/>
        <v>1</v>
      </c>
    </row>
    <row r="16212" ht="15.75" customHeight="1">
      <c r="A16212" s="13">
        <v>42293.895833333336</v>
      </c>
      <c r="B16212" s="73">
        <f t="shared" si="1"/>
        <v>42293</v>
      </c>
      <c r="C16212" s="74">
        <f>IF(NewCustomer="Yes", IF(COUNTIF($I$2:$I$11,B16212)&gt;0,0,WEEKDAY(B16212,2)),IF(COUNTIF($I$2:$I$21,B16212)&gt;0,0,WEEKDAY(B16212,2)))</f>
        <v>5</v>
      </c>
      <c r="D16212" s="74">
        <f t="shared" si="2"/>
        <v>21</v>
      </c>
      <c r="E16212" s="12">
        <f>IFERROR(VLOOKUP(A16212,'IDAR Meter Data'!$A:$B,2,1),"")</f>
        <v>102</v>
      </c>
      <c r="F16212" s="75">
        <f>IF(CECCZ="CZ03",'Outside Temp'!B16212,IF(CECCZ="CZ04",'Outside Temp'!B16213,IF(CECCZ="CZ12",'Outside Temp'!B16214, IF(CECCZ="CZ13",'Outside Temp'!B16215))))</f>
        <v>61</v>
      </c>
      <c r="G16212" s="12">
        <f t="shared" si="3"/>
        <v>1</v>
      </c>
    </row>
    <row r="16213" ht="15.75" customHeight="1">
      <c r="A16213" s="13">
        <v>42293.90625</v>
      </c>
      <c r="B16213" s="73">
        <f t="shared" si="1"/>
        <v>42293</v>
      </c>
      <c r="C16213" s="74">
        <f>IF(NewCustomer="Yes", IF(COUNTIF($I$2:$I$11,B16213)&gt;0,0,WEEKDAY(B16213,2)),IF(COUNTIF($I$2:$I$21,B16213)&gt;0,0,WEEKDAY(B16213,2)))</f>
        <v>5</v>
      </c>
      <c r="D16213" s="74">
        <f t="shared" si="2"/>
        <v>21</v>
      </c>
      <c r="E16213" s="12">
        <f>IFERROR(VLOOKUP(A16213,'IDAR Meter Data'!$A:$B,2,1),"")</f>
        <v>102</v>
      </c>
      <c r="F16213" s="75">
        <f>IF(CECCZ="CZ03",'Outside Temp'!B16213,IF(CECCZ="CZ04",'Outside Temp'!B16214,IF(CECCZ="CZ12",'Outside Temp'!B16215, IF(CECCZ="CZ13",'Outside Temp'!B16216))))</f>
        <v>61</v>
      </c>
      <c r="G16213" s="12">
        <f t="shared" si="3"/>
        <v>1</v>
      </c>
    </row>
    <row r="16214" ht="15.75" customHeight="1">
      <c r="A16214" s="13">
        <v>42293.916666666664</v>
      </c>
      <c r="B16214" s="73">
        <f t="shared" si="1"/>
        <v>42293</v>
      </c>
      <c r="C16214" s="74">
        <f>IF(NewCustomer="Yes", IF(COUNTIF($I$2:$I$11,B16214)&gt;0,0,WEEKDAY(B16214,2)),IF(COUNTIF($I$2:$I$21,B16214)&gt;0,0,WEEKDAY(B16214,2)))</f>
        <v>5</v>
      </c>
      <c r="D16214" s="74">
        <f t="shared" si="2"/>
        <v>22</v>
      </c>
      <c r="E16214" s="12">
        <f>IFERROR(VLOOKUP(A16214,'IDAR Meter Data'!$A:$B,2,1),"")</f>
        <v>102</v>
      </c>
      <c r="F16214" s="75">
        <f>IF(CECCZ="CZ03",'Outside Temp'!B16214,IF(CECCZ="CZ04",'Outside Temp'!B16215,IF(CECCZ="CZ12",'Outside Temp'!B16216, IF(CECCZ="CZ13",'Outside Temp'!B16217))))</f>
        <v>61</v>
      </c>
      <c r="G16214" s="12">
        <f t="shared" si="3"/>
        <v>1</v>
      </c>
    </row>
    <row r="16215" ht="15.75" customHeight="1">
      <c r="A16215" s="13">
        <v>42293.927083333336</v>
      </c>
      <c r="B16215" s="73">
        <f t="shared" si="1"/>
        <v>42293</v>
      </c>
      <c r="C16215" s="74">
        <f>IF(NewCustomer="Yes", IF(COUNTIF($I$2:$I$11,B16215)&gt;0,0,WEEKDAY(B16215,2)),IF(COUNTIF($I$2:$I$21,B16215)&gt;0,0,WEEKDAY(B16215,2)))</f>
        <v>5</v>
      </c>
      <c r="D16215" s="74">
        <f t="shared" si="2"/>
        <v>22</v>
      </c>
      <c r="E16215" s="12">
        <f>IFERROR(VLOOKUP(A16215,'IDAR Meter Data'!$A:$B,2,1),"")</f>
        <v>105</v>
      </c>
      <c r="F16215" s="75">
        <f>IF(CECCZ="CZ03",'Outside Temp'!B16215,IF(CECCZ="CZ04",'Outside Temp'!B16216,IF(CECCZ="CZ12",'Outside Temp'!B16217, IF(CECCZ="CZ13",'Outside Temp'!B16218))))</f>
        <v>61</v>
      </c>
      <c r="G16215" s="12">
        <f t="shared" si="3"/>
        <v>1</v>
      </c>
    </row>
    <row r="16216" ht="15.75" customHeight="1">
      <c r="A16216" s="13">
        <v>42293.9375</v>
      </c>
      <c r="B16216" s="73">
        <f t="shared" si="1"/>
        <v>42293</v>
      </c>
      <c r="C16216" s="74">
        <f>IF(NewCustomer="Yes", IF(COUNTIF($I$2:$I$11,B16216)&gt;0,0,WEEKDAY(B16216,2)),IF(COUNTIF($I$2:$I$21,B16216)&gt;0,0,WEEKDAY(B16216,2)))</f>
        <v>5</v>
      </c>
      <c r="D16216" s="74">
        <f t="shared" si="2"/>
        <v>22</v>
      </c>
      <c r="E16216" s="12">
        <f>IFERROR(VLOOKUP(A16216,'IDAR Meter Data'!$A:$B,2,1),"")</f>
        <v>111</v>
      </c>
      <c r="F16216" s="75">
        <f>IF(CECCZ="CZ03",'Outside Temp'!B16216,IF(CECCZ="CZ04",'Outside Temp'!B16217,IF(CECCZ="CZ12",'Outside Temp'!B16218, IF(CECCZ="CZ13",'Outside Temp'!B16219))))</f>
        <v>61</v>
      </c>
      <c r="G16216" s="12">
        <f t="shared" si="3"/>
        <v>1</v>
      </c>
    </row>
    <row r="16217" ht="15.75" customHeight="1">
      <c r="A16217" s="13">
        <v>42293.947916666664</v>
      </c>
      <c r="B16217" s="73">
        <f t="shared" si="1"/>
        <v>42293</v>
      </c>
      <c r="C16217" s="74">
        <f>IF(NewCustomer="Yes", IF(COUNTIF($I$2:$I$11,B16217)&gt;0,0,WEEKDAY(B16217,2)),IF(COUNTIF($I$2:$I$21,B16217)&gt;0,0,WEEKDAY(B16217,2)))</f>
        <v>5</v>
      </c>
      <c r="D16217" s="74">
        <f t="shared" si="2"/>
        <v>22</v>
      </c>
      <c r="E16217" s="12">
        <f>IFERROR(VLOOKUP(A16217,'IDAR Meter Data'!$A:$B,2,1),"")</f>
        <v>99</v>
      </c>
      <c r="F16217" s="75">
        <f>IF(CECCZ="CZ03",'Outside Temp'!B16217,IF(CECCZ="CZ04",'Outside Temp'!B16218,IF(CECCZ="CZ12",'Outside Temp'!B16219, IF(CECCZ="CZ13",'Outside Temp'!B16220))))</f>
        <v>61</v>
      </c>
      <c r="G16217" s="12">
        <f t="shared" si="3"/>
        <v>1</v>
      </c>
    </row>
    <row r="16218" ht="15.75" customHeight="1">
      <c r="A16218" s="13">
        <v>42293.958333333336</v>
      </c>
      <c r="B16218" s="73">
        <f t="shared" si="1"/>
        <v>42293</v>
      </c>
      <c r="C16218" s="74">
        <f>IF(NewCustomer="Yes", IF(COUNTIF($I$2:$I$11,B16218)&gt;0,0,WEEKDAY(B16218,2)),IF(COUNTIF($I$2:$I$21,B16218)&gt;0,0,WEEKDAY(B16218,2)))</f>
        <v>5</v>
      </c>
      <c r="D16218" s="74">
        <f t="shared" si="2"/>
        <v>23</v>
      </c>
      <c r="E16218" s="12">
        <f>IFERROR(VLOOKUP(A16218,'IDAR Meter Data'!$A:$B,2,1),"")</f>
        <v>102</v>
      </c>
      <c r="F16218" s="75">
        <f>IF(CECCZ="CZ03",'Outside Temp'!B16218,IF(CECCZ="CZ04",'Outside Temp'!B16219,IF(CECCZ="CZ12",'Outside Temp'!B16220, IF(CECCZ="CZ13",'Outside Temp'!B16221))))</f>
        <v>61</v>
      </c>
      <c r="G16218" s="12">
        <f t="shared" si="3"/>
        <v>1</v>
      </c>
    </row>
    <row r="16219" ht="15.75" customHeight="1">
      <c r="A16219" s="13">
        <v>42293.96875</v>
      </c>
      <c r="B16219" s="73">
        <f t="shared" si="1"/>
        <v>42293</v>
      </c>
      <c r="C16219" s="74">
        <f>IF(NewCustomer="Yes", IF(COUNTIF($I$2:$I$11,B16219)&gt;0,0,WEEKDAY(B16219,2)),IF(COUNTIF($I$2:$I$21,B16219)&gt;0,0,WEEKDAY(B16219,2)))</f>
        <v>5</v>
      </c>
      <c r="D16219" s="74">
        <f t="shared" si="2"/>
        <v>23</v>
      </c>
      <c r="E16219" s="12">
        <f>IFERROR(VLOOKUP(A16219,'IDAR Meter Data'!$A:$B,2,1),"")</f>
        <v>97</v>
      </c>
      <c r="F16219" s="75">
        <f>IF(CECCZ="CZ03",'Outside Temp'!B16219,IF(CECCZ="CZ04",'Outside Temp'!B16220,IF(CECCZ="CZ12",'Outside Temp'!B16221, IF(CECCZ="CZ13",'Outside Temp'!B16222))))</f>
        <v>61</v>
      </c>
      <c r="G16219" s="12">
        <f t="shared" si="3"/>
        <v>1</v>
      </c>
    </row>
    <row r="16220" ht="15.75" customHeight="1">
      <c r="A16220" s="13">
        <v>42293.979166666664</v>
      </c>
      <c r="B16220" s="73">
        <f t="shared" si="1"/>
        <v>42293</v>
      </c>
      <c r="C16220" s="74">
        <f>IF(NewCustomer="Yes", IF(COUNTIF($I$2:$I$11,B16220)&gt;0,0,WEEKDAY(B16220,2)),IF(COUNTIF($I$2:$I$21,B16220)&gt;0,0,WEEKDAY(B16220,2)))</f>
        <v>5</v>
      </c>
      <c r="D16220" s="74">
        <f t="shared" si="2"/>
        <v>23</v>
      </c>
      <c r="E16220" s="12">
        <f>IFERROR(VLOOKUP(A16220,'IDAR Meter Data'!$A:$B,2,1),"")</f>
        <v>104</v>
      </c>
      <c r="F16220" s="75">
        <f>IF(CECCZ="CZ03",'Outside Temp'!B16220,IF(CECCZ="CZ04",'Outside Temp'!B16221,IF(CECCZ="CZ12",'Outside Temp'!B16222, IF(CECCZ="CZ13",'Outside Temp'!B16223))))</f>
        <v>61</v>
      </c>
      <c r="G16220" s="12">
        <f t="shared" si="3"/>
        <v>1</v>
      </c>
    </row>
    <row r="16221" ht="15.75" customHeight="1">
      <c r="A16221" s="13">
        <v>42293.989583333336</v>
      </c>
      <c r="B16221" s="73">
        <f t="shared" si="1"/>
        <v>42293</v>
      </c>
      <c r="C16221" s="74">
        <f>IF(NewCustomer="Yes", IF(COUNTIF($I$2:$I$11,B16221)&gt;0,0,WEEKDAY(B16221,2)),IF(COUNTIF($I$2:$I$21,B16221)&gt;0,0,WEEKDAY(B16221,2)))</f>
        <v>5</v>
      </c>
      <c r="D16221" s="74">
        <f t="shared" si="2"/>
        <v>23</v>
      </c>
      <c r="E16221" s="12">
        <f>IFERROR(VLOOKUP(A16221,'IDAR Meter Data'!$A:$B,2,1),"")</f>
        <v>108</v>
      </c>
      <c r="F16221" s="75">
        <f>IF(CECCZ="CZ03",'Outside Temp'!B16221,IF(CECCZ="CZ04",'Outside Temp'!B16222,IF(CECCZ="CZ12",'Outside Temp'!B16223, IF(CECCZ="CZ13",'Outside Temp'!B16224))))</f>
        <v>61</v>
      </c>
      <c r="G16221" s="12">
        <f t="shared" si="3"/>
        <v>1</v>
      </c>
    </row>
    <row r="16222" ht="15.75" customHeight="1">
      <c r="A16222" s="13">
        <v>42294.0</v>
      </c>
      <c r="B16222" s="73">
        <f t="shared" si="1"/>
        <v>42294</v>
      </c>
      <c r="C16222" s="74">
        <f>IF(NewCustomer="Yes", IF(COUNTIF($I$2:$I$11,B16222)&gt;0,0,WEEKDAY(B16222,2)),IF(COUNTIF($I$2:$I$21,B16222)&gt;0,0,WEEKDAY(B16222,2)))</f>
        <v>6</v>
      </c>
      <c r="D16222" s="74">
        <f t="shared" si="2"/>
        <v>0</v>
      </c>
      <c r="E16222" s="12">
        <f>IFERROR(VLOOKUP(A16222,'IDAR Meter Data'!$A:$B,2,1),"")</f>
        <v>98</v>
      </c>
      <c r="F16222" s="75">
        <f>IF(CECCZ="CZ03",'Outside Temp'!B16222,IF(CECCZ="CZ04",'Outside Temp'!B16223,IF(CECCZ="CZ12",'Outside Temp'!B16224, IF(CECCZ="CZ13",'Outside Temp'!B16225))))</f>
        <v>61</v>
      </c>
      <c r="G16222" s="12">
        <f t="shared" si="3"/>
        <v>1</v>
      </c>
    </row>
    <row r="16223" ht="15.75" customHeight="1">
      <c r="A16223" s="13">
        <v>42294.010416666664</v>
      </c>
      <c r="B16223" s="73">
        <f t="shared" si="1"/>
        <v>42294</v>
      </c>
      <c r="C16223" s="74">
        <f>IF(NewCustomer="Yes", IF(COUNTIF($I$2:$I$11,B16223)&gt;0,0,WEEKDAY(B16223,2)),IF(COUNTIF($I$2:$I$21,B16223)&gt;0,0,WEEKDAY(B16223,2)))</f>
        <v>6</v>
      </c>
      <c r="D16223" s="74">
        <f t="shared" si="2"/>
        <v>0</v>
      </c>
      <c r="E16223" s="12">
        <f>IFERROR(VLOOKUP(A16223,'IDAR Meter Data'!$A:$B,2,1),"")</f>
        <v>109</v>
      </c>
      <c r="F16223" s="75">
        <f>IF(CECCZ="CZ03",'Outside Temp'!B16223,IF(CECCZ="CZ04",'Outside Temp'!B16224,IF(CECCZ="CZ12",'Outside Temp'!B16225, IF(CECCZ="CZ13",'Outside Temp'!B16226))))</f>
        <v>61</v>
      </c>
      <c r="G16223" s="12">
        <f t="shared" si="3"/>
        <v>1</v>
      </c>
    </row>
    <row r="16224" ht="15.75" customHeight="1">
      <c r="A16224" s="13">
        <v>42294.020833333336</v>
      </c>
      <c r="B16224" s="73">
        <f t="shared" si="1"/>
        <v>42294</v>
      </c>
      <c r="C16224" s="74">
        <f>IF(NewCustomer="Yes", IF(COUNTIF($I$2:$I$11,B16224)&gt;0,0,WEEKDAY(B16224,2)),IF(COUNTIF($I$2:$I$21,B16224)&gt;0,0,WEEKDAY(B16224,2)))</f>
        <v>6</v>
      </c>
      <c r="D16224" s="74">
        <f t="shared" si="2"/>
        <v>0</v>
      </c>
      <c r="E16224" s="12">
        <f>IFERROR(VLOOKUP(A16224,'IDAR Meter Data'!$A:$B,2,1),"")</f>
        <v>99</v>
      </c>
      <c r="F16224" s="75">
        <f>IF(CECCZ="CZ03",'Outside Temp'!B16224,IF(CECCZ="CZ04",'Outside Temp'!B16225,IF(CECCZ="CZ12",'Outside Temp'!B16226, IF(CECCZ="CZ13",'Outside Temp'!B16227))))</f>
        <v>61</v>
      </c>
      <c r="G16224" s="12">
        <f t="shared" si="3"/>
        <v>1</v>
      </c>
    </row>
    <row r="16225" ht="15.75" customHeight="1">
      <c r="A16225" s="13">
        <v>42294.03125</v>
      </c>
      <c r="B16225" s="73">
        <f t="shared" si="1"/>
        <v>42294</v>
      </c>
      <c r="C16225" s="74">
        <f>IF(NewCustomer="Yes", IF(COUNTIF($I$2:$I$11,B16225)&gt;0,0,WEEKDAY(B16225,2)),IF(COUNTIF($I$2:$I$21,B16225)&gt;0,0,WEEKDAY(B16225,2)))</f>
        <v>6</v>
      </c>
      <c r="D16225" s="74">
        <f t="shared" si="2"/>
        <v>0</v>
      </c>
      <c r="E16225" s="12">
        <f>IFERROR(VLOOKUP(A16225,'IDAR Meter Data'!$A:$B,2,1),"")</f>
        <v>101</v>
      </c>
      <c r="F16225" s="75">
        <f>IF(CECCZ="CZ03",'Outside Temp'!B16225,IF(CECCZ="CZ04",'Outside Temp'!B16226,IF(CECCZ="CZ12",'Outside Temp'!B16227, IF(CECCZ="CZ13",'Outside Temp'!B16228))))</f>
        <v>61</v>
      </c>
      <c r="G16225" s="12">
        <f t="shared" si="3"/>
        <v>1</v>
      </c>
    </row>
    <row r="16226" ht="15.75" customHeight="1">
      <c r="A16226" s="13">
        <v>42294.041666666664</v>
      </c>
      <c r="B16226" s="73">
        <f t="shared" si="1"/>
        <v>42294</v>
      </c>
      <c r="C16226" s="74">
        <f>IF(NewCustomer="Yes", IF(COUNTIF($I$2:$I$11,B16226)&gt;0,0,WEEKDAY(B16226,2)),IF(COUNTIF($I$2:$I$21,B16226)&gt;0,0,WEEKDAY(B16226,2)))</f>
        <v>6</v>
      </c>
      <c r="D16226" s="74">
        <f t="shared" si="2"/>
        <v>1</v>
      </c>
      <c r="E16226" s="12">
        <f>IFERROR(VLOOKUP(A16226,'IDAR Meter Data'!$A:$B,2,1),"")</f>
        <v>99</v>
      </c>
      <c r="F16226" s="75">
        <f>IF(CECCZ="CZ03",'Outside Temp'!B16226,IF(CECCZ="CZ04",'Outside Temp'!B16227,IF(CECCZ="CZ12",'Outside Temp'!B16228, IF(CECCZ="CZ13",'Outside Temp'!B16229))))</f>
        <v>61</v>
      </c>
      <c r="G16226" s="12">
        <f t="shared" si="3"/>
        <v>1</v>
      </c>
    </row>
    <row r="16227" ht="15.75" customHeight="1">
      <c r="A16227" s="13">
        <v>42294.052083333336</v>
      </c>
      <c r="B16227" s="73">
        <f t="shared" si="1"/>
        <v>42294</v>
      </c>
      <c r="C16227" s="74">
        <f>IF(NewCustomer="Yes", IF(COUNTIF($I$2:$I$11,B16227)&gt;0,0,WEEKDAY(B16227,2)),IF(COUNTIF($I$2:$I$21,B16227)&gt;0,0,WEEKDAY(B16227,2)))</f>
        <v>6</v>
      </c>
      <c r="D16227" s="74">
        <f t="shared" si="2"/>
        <v>1</v>
      </c>
      <c r="E16227" s="12">
        <f>IFERROR(VLOOKUP(A16227,'IDAR Meter Data'!$A:$B,2,1),"")</f>
        <v>107</v>
      </c>
      <c r="F16227" s="75">
        <f>IF(CECCZ="CZ03",'Outside Temp'!B16227,IF(CECCZ="CZ04",'Outside Temp'!B16228,IF(CECCZ="CZ12",'Outside Temp'!B16229, IF(CECCZ="CZ13",'Outside Temp'!B16230))))</f>
        <v>61</v>
      </c>
      <c r="G16227" s="12">
        <f t="shared" si="3"/>
        <v>1</v>
      </c>
    </row>
    <row r="16228" ht="15.75" customHeight="1">
      <c r="A16228" s="13">
        <v>42294.0625</v>
      </c>
      <c r="B16228" s="73">
        <f t="shared" si="1"/>
        <v>42294</v>
      </c>
      <c r="C16228" s="74">
        <f>IF(NewCustomer="Yes", IF(COUNTIF($I$2:$I$11,B16228)&gt;0,0,WEEKDAY(B16228,2)),IF(COUNTIF($I$2:$I$21,B16228)&gt;0,0,WEEKDAY(B16228,2)))</f>
        <v>6</v>
      </c>
      <c r="D16228" s="74">
        <f t="shared" si="2"/>
        <v>1</v>
      </c>
      <c r="E16228" s="12">
        <f>IFERROR(VLOOKUP(A16228,'IDAR Meter Data'!$A:$B,2,1),"")</f>
        <v>101</v>
      </c>
      <c r="F16228" s="75">
        <f>IF(CECCZ="CZ03",'Outside Temp'!B16228,IF(CECCZ="CZ04",'Outside Temp'!B16229,IF(CECCZ="CZ12",'Outside Temp'!B16230, IF(CECCZ="CZ13",'Outside Temp'!B16231))))</f>
        <v>61</v>
      </c>
      <c r="G16228" s="12">
        <f t="shared" si="3"/>
        <v>1</v>
      </c>
    </row>
    <row r="16229" ht="15.75" customHeight="1">
      <c r="A16229" s="13">
        <v>42294.072916666664</v>
      </c>
      <c r="B16229" s="73">
        <f t="shared" si="1"/>
        <v>42294</v>
      </c>
      <c r="C16229" s="74">
        <f>IF(NewCustomer="Yes", IF(COUNTIF($I$2:$I$11,B16229)&gt;0,0,WEEKDAY(B16229,2)),IF(COUNTIF($I$2:$I$21,B16229)&gt;0,0,WEEKDAY(B16229,2)))</f>
        <v>6</v>
      </c>
      <c r="D16229" s="74">
        <f t="shared" si="2"/>
        <v>1</v>
      </c>
      <c r="E16229" s="12">
        <f>IFERROR(VLOOKUP(A16229,'IDAR Meter Data'!$A:$B,2,1),"")</f>
        <v>100</v>
      </c>
      <c r="F16229" s="75">
        <f>IF(CECCZ="CZ03",'Outside Temp'!B16229,IF(CECCZ="CZ04",'Outside Temp'!B16230,IF(CECCZ="CZ12",'Outside Temp'!B16231, IF(CECCZ="CZ13",'Outside Temp'!B16232))))</f>
        <v>61</v>
      </c>
      <c r="G16229" s="12">
        <f t="shared" si="3"/>
        <v>1</v>
      </c>
    </row>
    <row r="16230" ht="15.75" customHeight="1">
      <c r="A16230" s="13">
        <v>42294.083333333336</v>
      </c>
      <c r="B16230" s="73">
        <f t="shared" si="1"/>
        <v>42294</v>
      </c>
      <c r="C16230" s="74">
        <f>IF(NewCustomer="Yes", IF(COUNTIF($I$2:$I$11,B16230)&gt;0,0,WEEKDAY(B16230,2)),IF(COUNTIF($I$2:$I$21,B16230)&gt;0,0,WEEKDAY(B16230,2)))</f>
        <v>6</v>
      </c>
      <c r="D16230" s="74">
        <f t="shared" si="2"/>
        <v>2</v>
      </c>
      <c r="E16230" s="12">
        <f>IFERROR(VLOOKUP(A16230,'IDAR Meter Data'!$A:$B,2,1),"")</f>
        <v>100</v>
      </c>
      <c r="F16230" s="75">
        <f>IF(CECCZ="CZ03",'Outside Temp'!B16230,IF(CECCZ="CZ04",'Outside Temp'!B16231,IF(CECCZ="CZ12",'Outside Temp'!B16232, IF(CECCZ="CZ13",'Outside Temp'!B16233))))</f>
        <v>61</v>
      </c>
      <c r="G16230" s="12">
        <f t="shared" si="3"/>
        <v>1</v>
      </c>
    </row>
    <row r="16231" ht="15.75" customHeight="1">
      <c r="A16231" s="13">
        <v>42294.09375</v>
      </c>
      <c r="B16231" s="73">
        <f t="shared" si="1"/>
        <v>42294</v>
      </c>
      <c r="C16231" s="74">
        <f>IF(NewCustomer="Yes", IF(COUNTIF($I$2:$I$11,B16231)&gt;0,0,WEEKDAY(B16231,2)),IF(COUNTIF($I$2:$I$21,B16231)&gt;0,0,WEEKDAY(B16231,2)))</f>
        <v>6</v>
      </c>
      <c r="D16231" s="74">
        <f t="shared" si="2"/>
        <v>2</v>
      </c>
      <c r="E16231" s="12">
        <f>IFERROR(VLOOKUP(A16231,'IDAR Meter Data'!$A:$B,2,1),"")</f>
        <v>102</v>
      </c>
      <c r="F16231" s="75">
        <f>IF(CECCZ="CZ03",'Outside Temp'!B16231,IF(CECCZ="CZ04",'Outside Temp'!B16232,IF(CECCZ="CZ12",'Outside Temp'!B16233, IF(CECCZ="CZ13",'Outside Temp'!B16234))))</f>
        <v>61</v>
      </c>
      <c r="G16231" s="12">
        <f t="shared" si="3"/>
        <v>1</v>
      </c>
    </row>
    <row r="16232" ht="15.75" customHeight="1">
      <c r="A16232" s="13">
        <v>42294.104166666664</v>
      </c>
      <c r="B16232" s="73">
        <f t="shared" si="1"/>
        <v>42294</v>
      </c>
      <c r="C16232" s="74">
        <f>IF(NewCustomer="Yes", IF(COUNTIF($I$2:$I$11,B16232)&gt;0,0,WEEKDAY(B16232,2)),IF(COUNTIF($I$2:$I$21,B16232)&gt;0,0,WEEKDAY(B16232,2)))</f>
        <v>6</v>
      </c>
      <c r="D16232" s="74">
        <f t="shared" si="2"/>
        <v>2</v>
      </c>
      <c r="E16232" s="12">
        <f>IFERROR(VLOOKUP(A16232,'IDAR Meter Data'!$A:$B,2,1),"")</f>
        <v>109</v>
      </c>
      <c r="F16232" s="75">
        <f>IF(CECCZ="CZ03",'Outside Temp'!B16232,IF(CECCZ="CZ04",'Outside Temp'!B16233,IF(CECCZ="CZ12",'Outside Temp'!B16234, IF(CECCZ="CZ13",'Outside Temp'!B16235))))</f>
        <v>61</v>
      </c>
      <c r="G16232" s="12">
        <f t="shared" si="3"/>
        <v>1</v>
      </c>
    </row>
    <row r="16233" ht="15.75" customHeight="1">
      <c r="A16233" s="13">
        <v>42294.114583333336</v>
      </c>
      <c r="B16233" s="73">
        <f t="shared" si="1"/>
        <v>42294</v>
      </c>
      <c r="C16233" s="74">
        <f>IF(NewCustomer="Yes", IF(COUNTIF($I$2:$I$11,B16233)&gt;0,0,WEEKDAY(B16233,2)),IF(COUNTIF($I$2:$I$21,B16233)&gt;0,0,WEEKDAY(B16233,2)))</f>
        <v>6</v>
      </c>
      <c r="D16233" s="74">
        <f t="shared" si="2"/>
        <v>2</v>
      </c>
      <c r="E16233" s="12">
        <f>IFERROR(VLOOKUP(A16233,'IDAR Meter Data'!$A:$B,2,1),"")</f>
        <v>99</v>
      </c>
      <c r="F16233" s="75">
        <f>IF(CECCZ="CZ03",'Outside Temp'!B16233,IF(CECCZ="CZ04",'Outside Temp'!B16234,IF(CECCZ="CZ12",'Outside Temp'!B16235, IF(CECCZ="CZ13",'Outside Temp'!B16236))))</f>
        <v>61</v>
      </c>
      <c r="G16233" s="12">
        <f t="shared" si="3"/>
        <v>1</v>
      </c>
    </row>
    <row r="16234" ht="15.75" customHeight="1">
      <c r="A16234" s="13">
        <v>42294.125</v>
      </c>
      <c r="B16234" s="73">
        <f t="shared" si="1"/>
        <v>42294</v>
      </c>
      <c r="C16234" s="74">
        <f>IF(NewCustomer="Yes", IF(COUNTIF($I$2:$I$11,B16234)&gt;0,0,WEEKDAY(B16234,2)),IF(COUNTIF($I$2:$I$21,B16234)&gt;0,0,WEEKDAY(B16234,2)))</f>
        <v>6</v>
      </c>
      <c r="D16234" s="74">
        <f t="shared" si="2"/>
        <v>3</v>
      </c>
      <c r="E16234" s="12">
        <f>IFERROR(VLOOKUP(A16234,'IDAR Meter Data'!$A:$B,2,1),"")</f>
        <v>101</v>
      </c>
      <c r="F16234" s="75">
        <f>IF(CECCZ="CZ03",'Outside Temp'!B16234,IF(CECCZ="CZ04",'Outside Temp'!B16235,IF(CECCZ="CZ12",'Outside Temp'!B16236, IF(CECCZ="CZ13",'Outside Temp'!B16237))))</f>
        <v>61</v>
      </c>
      <c r="G16234" s="12">
        <f t="shared" si="3"/>
        <v>1</v>
      </c>
    </row>
    <row r="16235" ht="15.75" customHeight="1">
      <c r="A16235" s="13">
        <v>42294.135416666664</v>
      </c>
      <c r="B16235" s="73">
        <f t="shared" si="1"/>
        <v>42294</v>
      </c>
      <c r="C16235" s="74">
        <f>IF(NewCustomer="Yes", IF(COUNTIF($I$2:$I$11,B16235)&gt;0,0,WEEKDAY(B16235,2)),IF(COUNTIF($I$2:$I$21,B16235)&gt;0,0,WEEKDAY(B16235,2)))</f>
        <v>6</v>
      </c>
      <c r="D16235" s="74">
        <f t="shared" si="2"/>
        <v>3</v>
      </c>
      <c r="E16235" s="12">
        <f>IFERROR(VLOOKUP(A16235,'IDAR Meter Data'!$A:$B,2,1),"")</f>
        <v>97</v>
      </c>
      <c r="F16235" s="75">
        <f>IF(CECCZ="CZ03",'Outside Temp'!B16235,IF(CECCZ="CZ04",'Outside Temp'!B16236,IF(CECCZ="CZ12",'Outside Temp'!B16237, IF(CECCZ="CZ13",'Outside Temp'!B16238))))</f>
        <v>61</v>
      </c>
      <c r="G16235" s="12">
        <f t="shared" si="3"/>
        <v>1</v>
      </c>
    </row>
    <row r="16236" ht="15.75" customHeight="1">
      <c r="A16236" s="13">
        <v>42294.145833333336</v>
      </c>
      <c r="B16236" s="73">
        <f t="shared" si="1"/>
        <v>42294</v>
      </c>
      <c r="C16236" s="74">
        <f>IF(NewCustomer="Yes", IF(COUNTIF($I$2:$I$11,B16236)&gt;0,0,WEEKDAY(B16236,2)),IF(COUNTIF($I$2:$I$21,B16236)&gt;0,0,WEEKDAY(B16236,2)))</f>
        <v>6</v>
      </c>
      <c r="D16236" s="74">
        <f t="shared" si="2"/>
        <v>3</v>
      </c>
      <c r="E16236" s="12">
        <f>IFERROR(VLOOKUP(A16236,'IDAR Meter Data'!$A:$B,2,1),"")</f>
        <v>109</v>
      </c>
      <c r="F16236" s="75">
        <f>IF(CECCZ="CZ03",'Outside Temp'!B16236,IF(CECCZ="CZ04",'Outside Temp'!B16237,IF(CECCZ="CZ12",'Outside Temp'!B16238, IF(CECCZ="CZ13",'Outside Temp'!B16239))))</f>
        <v>61</v>
      </c>
      <c r="G16236" s="12">
        <f t="shared" si="3"/>
        <v>1</v>
      </c>
    </row>
    <row r="16237" ht="15.75" customHeight="1">
      <c r="A16237" s="13">
        <v>42294.15625</v>
      </c>
      <c r="B16237" s="73">
        <f t="shared" si="1"/>
        <v>42294</v>
      </c>
      <c r="C16237" s="74">
        <f>IF(NewCustomer="Yes", IF(COUNTIF($I$2:$I$11,B16237)&gt;0,0,WEEKDAY(B16237,2)),IF(COUNTIF($I$2:$I$21,B16237)&gt;0,0,WEEKDAY(B16237,2)))</f>
        <v>6</v>
      </c>
      <c r="D16237" s="74">
        <f t="shared" si="2"/>
        <v>3</v>
      </c>
      <c r="E16237" s="12">
        <f>IFERROR(VLOOKUP(A16237,'IDAR Meter Data'!$A:$B,2,1),"")</f>
        <v>100</v>
      </c>
      <c r="F16237" s="75">
        <f>IF(CECCZ="CZ03",'Outside Temp'!B16237,IF(CECCZ="CZ04",'Outside Temp'!B16238,IF(CECCZ="CZ12",'Outside Temp'!B16239, IF(CECCZ="CZ13",'Outside Temp'!B16240))))</f>
        <v>61</v>
      </c>
      <c r="G16237" s="12">
        <f t="shared" si="3"/>
        <v>1</v>
      </c>
    </row>
    <row r="16238" ht="15.75" customHeight="1">
      <c r="A16238" s="13">
        <v>42294.166666666664</v>
      </c>
      <c r="B16238" s="73">
        <f t="shared" si="1"/>
        <v>42294</v>
      </c>
      <c r="C16238" s="74">
        <f>IF(NewCustomer="Yes", IF(COUNTIF($I$2:$I$11,B16238)&gt;0,0,WEEKDAY(B16238,2)),IF(COUNTIF($I$2:$I$21,B16238)&gt;0,0,WEEKDAY(B16238,2)))</f>
        <v>6</v>
      </c>
      <c r="D16238" s="74">
        <f t="shared" si="2"/>
        <v>4</v>
      </c>
      <c r="E16238" s="12">
        <f>IFERROR(VLOOKUP(A16238,'IDAR Meter Data'!$A:$B,2,1),"")</f>
        <v>99</v>
      </c>
      <c r="F16238" s="75">
        <f>IF(CECCZ="CZ03",'Outside Temp'!B16238,IF(CECCZ="CZ04",'Outside Temp'!B16239,IF(CECCZ="CZ12",'Outside Temp'!B16240, IF(CECCZ="CZ13",'Outside Temp'!B16241))))</f>
        <v>61.06666667</v>
      </c>
      <c r="G16238" s="12">
        <f t="shared" si="3"/>
        <v>1</v>
      </c>
    </row>
    <row r="16239" ht="15.75" customHeight="1">
      <c r="A16239" s="13">
        <v>42294.177083333336</v>
      </c>
      <c r="B16239" s="73">
        <f t="shared" si="1"/>
        <v>42294</v>
      </c>
      <c r="C16239" s="74">
        <f>IF(NewCustomer="Yes", IF(COUNTIF($I$2:$I$11,B16239)&gt;0,0,WEEKDAY(B16239,2)),IF(COUNTIF($I$2:$I$21,B16239)&gt;0,0,WEEKDAY(B16239,2)))</f>
        <v>6</v>
      </c>
      <c r="D16239" s="74">
        <f t="shared" si="2"/>
        <v>4</v>
      </c>
      <c r="E16239" s="12">
        <f>IFERROR(VLOOKUP(A16239,'IDAR Meter Data'!$A:$B,2,1),"")</f>
        <v>100</v>
      </c>
      <c r="F16239" s="75">
        <f>IF(CECCZ="CZ03",'Outside Temp'!B16239,IF(CECCZ="CZ04",'Outside Temp'!B16240,IF(CECCZ="CZ12",'Outside Temp'!B16241, IF(CECCZ="CZ13",'Outside Temp'!B16242))))</f>
        <v>61.31666667</v>
      </c>
      <c r="G16239" s="12">
        <f t="shared" si="3"/>
        <v>1</v>
      </c>
    </row>
    <row r="16240" ht="15.75" customHeight="1">
      <c r="A16240" s="13">
        <v>42294.1875</v>
      </c>
      <c r="B16240" s="73">
        <f t="shared" si="1"/>
        <v>42294</v>
      </c>
      <c r="C16240" s="74">
        <f>IF(NewCustomer="Yes", IF(COUNTIF($I$2:$I$11,B16240)&gt;0,0,WEEKDAY(B16240,2)),IF(COUNTIF($I$2:$I$21,B16240)&gt;0,0,WEEKDAY(B16240,2)))</f>
        <v>6</v>
      </c>
      <c r="D16240" s="74">
        <f t="shared" si="2"/>
        <v>4</v>
      </c>
      <c r="E16240" s="12">
        <f>IFERROR(VLOOKUP(A16240,'IDAR Meter Data'!$A:$B,2,1),"")</f>
        <v>101</v>
      </c>
      <c r="F16240" s="75">
        <f>IF(CECCZ="CZ03",'Outside Temp'!B16240,IF(CECCZ="CZ04",'Outside Temp'!B16241,IF(CECCZ="CZ12",'Outside Temp'!B16242, IF(CECCZ="CZ13",'Outside Temp'!B16243))))</f>
        <v>61.56666667</v>
      </c>
      <c r="G16240" s="12">
        <f t="shared" si="3"/>
        <v>1</v>
      </c>
    </row>
    <row r="16241" ht="15.75" customHeight="1">
      <c r="A16241" s="13">
        <v>42294.197916666664</v>
      </c>
      <c r="B16241" s="73">
        <f t="shared" si="1"/>
        <v>42294</v>
      </c>
      <c r="C16241" s="74">
        <f>IF(NewCustomer="Yes", IF(COUNTIF($I$2:$I$11,B16241)&gt;0,0,WEEKDAY(B16241,2)),IF(COUNTIF($I$2:$I$21,B16241)&gt;0,0,WEEKDAY(B16241,2)))</f>
        <v>6</v>
      </c>
      <c r="D16241" s="74">
        <f t="shared" si="2"/>
        <v>4</v>
      </c>
      <c r="E16241" s="12">
        <f>IFERROR(VLOOKUP(A16241,'IDAR Meter Data'!$A:$B,2,1),"")</f>
        <v>106</v>
      </c>
      <c r="F16241" s="75">
        <f>IF(CECCZ="CZ03",'Outside Temp'!B16241,IF(CECCZ="CZ04",'Outside Temp'!B16242,IF(CECCZ="CZ12",'Outside Temp'!B16243, IF(CECCZ="CZ13",'Outside Temp'!B16244))))</f>
        <v>61.81666667</v>
      </c>
      <c r="G16241" s="12">
        <f t="shared" si="3"/>
        <v>1</v>
      </c>
    </row>
    <row r="16242" ht="15.75" customHeight="1">
      <c r="A16242" s="13">
        <v>42294.208333333336</v>
      </c>
      <c r="B16242" s="73">
        <f t="shared" si="1"/>
        <v>42294</v>
      </c>
      <c r="C16242" s="74">
        <f>IF(NewCustomer="Yes", IF(COUNTIF($I$2:$I$11,B16242)&gt;0,0,WEEKDAY(B16242,2)),IF(COUNTIF($I$2:$I$21,B16242)&gt;0,0,WEEKDAY(B16242,2)))</f>
        <v>6</v>
      </c>
      <c r="D16242" s="74">
        <f t="shared" si="2"/>
        <v>5</v>
      </c>
      <c r="E16242" s="12">
        <f>IFERROR(VLOOKUP(A16242,'IDAR Meter Data'!$A:$B,2,1),"")</f>
        <v>100</v>
      </c>
      <c r="F16242" s="75">
        <f>IF(CECCZ="CZ03",'Outside Temp'!B16242,IF(CECCZ="CZ04",'Outside Temp'!B16243,IF(CECCZ="CZ12",'Outside Temp'!B16244, IF(CECCZ="CZ13",'Outside Temp'!B16245))))</f>
        <v>62</v>
      </c>
      <c r="G16242" s="12">
        <f t="shared" si="3"/>
        <v>1</v>
      </c>
    </row>
    <row r="16243" ht="15.75" customHeight="1">
      <c r="A16243" s="13">
        <v>42294.21875</v>
      </c>
      <c r="B16243" s="73">
        <f t="shared" si="1"/>
        <v>42294</v>
      </c>
      <c r="C16243" s="74">
        <f>IF(NewCustomer="Yes", IF(COUNTIF($I$2:$I$11,B16243)&gt;0,0,WEEKDAY(B16243,2)),IF(COUNTIF($I$2:$I$21,B16243)&gt;0,0,WEEKDAY(B16243,2)))</f>
        <v>6</v>
      </c>
      <c r="D16243" s="74">
        <f t="shared" si="2"/>
        <v>5</v>
      </c>
      <c r="E16243" s="12">
        <f>IFERROR(VLOOKUP(A16243,'IDAR Meter Data'!$A:$B,2,1),"")</f>
        <v>99</v>
      </c>
      <c r="F16243" s="75">
        <f>IF(CECCZ="CZ03",'Outside Temp'!B16243,IF(CECCZ="CZ04",'Outside Temp'!B16244,IF(CECCZ="CZ12",'Outside Temp'!B16245, IF(CECCZ="CZ13",'Outside Temp'!B16246))))</f>
        <v>62</v>
      </c>
      <c r="G16243" s="12">
        <f t="shared" si="3"/>
        <v>1</v>
      </c>
    </row>
    <row r="16244" ht="15.75" customHeight="1">
      <c r="A16244" s="13">
        <v>42294.229166666664</v>
      </c>
      <c r="B16244" s="73">
        <f t="shared" si="1"/>
        <v>42294</v>
      </c>
      <c r="C16244" s="74">
        <f>IF(NewCustomer="Yes", IF(COUNTIF($I$2:$I$11,B16244)&gt;0,0,WEEKDAY(B16244,2)),IF(COUNTIF($I$2:$I$21,B16244)&gt;0,0,WEEKDAY(B16244,2)))</f>
        <v>6</v>
      </c>
      <c r="D16244" s="74">
        <f t="shared" si="2"/>
        <v>5</v>
      </c>
      <c r="E16244" s="12">
        <f>IFERROR(VLOOKUP(A16244,'IDAR Meter Data'!$A:$B,2,1),"")</f>
        <v>97</v>
      </c>
      <c r="F16244" s="75">
        <f>IF(CECCZ="CZ03",'Outside Temp'!B16244,IF(CECCZ="CZ04",'Outside Temp'!B16245,IF(CECCZ="CZ12",'Outside Temp'!B16246, IF(CECCZ="CZ13",'Outside Temp'!B16247))))</f>
        <v>62</v>
      </c>
      <c r="G16244" s="12">
        <f t="shared" si="3"/>
        <v>1</v>
      </c>
    </row>
    <row r="16245" ht="15.75" customHeight="1">
      <c r="A16245" s="13">
        <v>42294.239583333336</v>
      </c>
      <c r="B16245" s="73">
        <f t="shared" si="1"/>
        <v>42294</v>
      </c>
      <c r="C16245" s="74">
        <f>IF(NewCustomer="Yes", IF(COUNTIF($I$2:$I$11,B16245)&gt;0,0,WEEKDAY(B16245,2)),IF(COUNTIF($I$2:$I$21,B16245)&gt;0,0,WEEKDAY(B16245,2)))</f>
        <v>6</v>
      </c>
      <c r="D16245" s="74">
        <f t="shared" si="2"/>
        <v>5</v>
      </c>
      <c r="E16245" s="12">
        <f>IFERROR(VLOOKUP(A16245,'IDAR Meter Data'!$A:$B,2,1),"")</f>
        <v>101</v>
      </c>
      <c r="F16245" s="75">
        <f>IF(CECCZ="CZ03",'Outside Temp'!B16245,IF(CECCZ="CZ04",'Outside Temp'!B16246,IF(CECCZ="CZ12",'Outside Temp'!B16247, IF(CECCZ="CZ13",'Outside Temp'!B16248))))</f>
        <v>62</v>
      </c>
      <c r="G16245" s="12">
        <f t="shared" si="3"/>
        <v>1</v>
      </c>
    </row>
    <row r="16246" ht="15.75" customHeight="1">
      <c r="A16246" s="13">
        <v>42294.25</v>
      </c>
      <c r="B16246" s="73">
        <f t="shared" si="1"/>
        <v>42294</v>
      </c>
      <c r="C16246" s="74">
        <f>IF(NewCustomer="Yes", IF(COUNTIF($I$2:$I$11,B16246)&gt;0,0,WEEKDAY(B16246,2)),IF(COUNTIF($I$2:$I$21,B16246)&gt;0,0,WEEKDAY(B16246,2)))</f>
        <v>6</v>
      </c>
      <c r="D16246" s="74">
        <f t="shared" si="2"/>
        <v>6</v>
      </c>
      <c r="E16246" s="12">
        <f>IFERROR(VLOOKUP(A16246,'IDAR Meter Data'!$A:$B,2,1),"")</f>
        <v>107</v>
      </c>
      <c r="F16246" s="75">
        <f>IF(CECCZ="CZ03",'Outside Temp'!B16246,IF(CECCZ="CZ04",'Outside Temp'!B16247,IF(CECCZ="CZ12",'Outside Temp'!B16248, IF(CECCZ="CZ13",'Outside Temp'!B16249))))</f>
        <v>62</v>
      </c>
      <c r="G16246" s="12">
        <f t="shared" si="3"/>
        <v>1</v>
      </c>
    </row>
    <row r="16247" ht="15.75" customHeight="1">
      <c r="A16247" s="13">
        <v>42294.260416666664</v>
      </c>
      <c r="B16247" s="73">
        <f t="shared" si="1"/>
        <v>42294</v>
      </c>
      <c r="C16247" s="74">
        <f>IF(NewCustomer="Yes", IF(COUNTIF($I$2:$I$11,B16247)&gt;0,0,WEEKDAY(B16247,2)),IF(COUNTIF($I$2:$I$21,B16247)&gt;0,0,WEEKDAY(B16247,2)))</f>
        <v>6</v>
      </c>
      <c r="D16247" s="74">
        <f t="shared" si="2"/>
        <v>6</v>
      </c>
      <c r="E16247" s="12">
        <f>IFERROR(VLOOKUP(A16247,'IDAR Meter Data'!$A:$B,2,1),"")</f>
        <v>103</v>
      </c>
      <c r="F16247" s="75">
        <f>IF(CECCZ="CZ03",'Outside Temp'!B16247,IF(CECCZ="CZ04",'Outside Temp'!B16248,IF(CECCZ="CZ12",'Outside Temp'!B16249, IF(CECCZ="CZ13",'Outside Temp'!B16250))))</f>
        <v>62</v>
      </c>
      <c r="G16247" s="12">
        <f t="shared" si="3"/>
        <v>1</v>
      </c>
    </row>
    <row r="16248" ht="15.75" customHeight="1">
      <c r="A16248" s="13">
        <v>42294.270833333336</v>
      </c>
      <c r="B16248" s="73">
        <f t="shared" si="1"/>
        <v>42294</v>
      </c>
      <c r="C16248" s="74">
        <f>IF(NewCustomer="Yes", IF(COUNTIF($I$2:$I$11,B16248)&gt;0,0,WEEKDAY(B16248,2)),IF(COUNTIF($I$2:$I$21,B16248)&gt;0,0,WEEKDAY(B16248,2)))</f>
        <v>6</v>
      </c>
      <c r="D16248" s="74">
        <f t="shared" si="2"/>
        <v>6</v>
      </c>
      <c r="E16248" s="12">
        <f>IFERROR(VLOOKUP(A16248,'IDAR Meter Data'!$A:$B,2,1),"")</f>
        <v>110</v>
      </c>
      <c r="F16248" s="75">
        <f>IF(CECCZ="CZ03",'Outside Temp'!B16248,IF(CECCZ="CZ04",'Outside Temp'!B16249,IF(CECCZ="CZ12",'Outside Temp'!B16250, IF(CECCZ="CZ13",'Outside Temp'!B16251))))</f>
        <v>62</v>
      </c>
      <c r="G16248" s="12">
        <f t="shared" si="3"/>
        <v>1</v>
      </c>
    </row>
    <row r="16249" ht="15.75" customHeight="1">
      <c r="A16249" s="13">
        <v>42294.28125</v>
      </c>
      <c r="B16249" s="73">
        <f t="shared" si="1"/>
        <v>42294</v>
      </c>
      <c r="C16249" s="74">
        <f>IF(NewCustomer="Yes", IF(COUNTIF($I$2:$I$11,B16249)&gt;0,0,WEEKDAY(B16249,2)),IF(COUNTIF($I$2:$I$21,B16249)&gt;0,0,WEEKDAY(B16249,2)))</f>
        <v>6</v>
      </c>
      <c r="D16249" s="74">
        <f t="shared" si="2"/>
        <v>6</v>
      </c>
      <c r="E16249" s="12">
        <f>IFERROR(VLOOKUP(A16249,'IDAR Meter Data'!$A:$B,2,1),"")</f>
        <v>99</v>
      </c>
      <c r="F16249" s="75">
        <f>IF(CECCZ="CZ03",'Outside Temp'!B16249,IF(CECCZ="CZ04",'Outside Temp'!B16250,IF(CECCZ="CZ12",'Outside Temp'!B16251, IF(CECCZ="CZ13",'Outside Temp'!B16252))))</f>
        <v>62</v>
      </c>
      <c r="G16249" s="12">
        <f t="shared" si="3"/>
        <v>1</v>
      </c>
    </row>
    <row r="16250" ht="15.75" customHeight="1">
      <c r="A16250" s="13">
        <v>42294.291666666664</v>
      </c>
      <c r="B16250" s="73">
        <f t="shared" si="1"/>
        <v>42294</v>
      </c>
      <c r="C16250" s="74">
        <f>IF(NewCustomer="Yes", IF(COUNTIF($I$2:$I$11,B16250)&gt;0,0,WEEKDAY(B16250,2)),IF(COUNTIF($I$2:$I$21,B16250)&gt;0,0,WEEKDAY(B16250,2)))</f>
        <v>6</v>
      </c>
      <c r="D16250" s="74">
        <f t="shared" si="2"/>
        <v>7</v>
      </c>
      <c r="E16250" s="12">
        <f>IFERROR(VLOOKUP(A16250,'IDAR Meter Data'!$A:$B,2,1),"")</f>
        <v>105</v>
      </c>
      <c r="F16250" s="75">
        <f>IF(CECCZ="CZ03",'Outside Temp'!B16250,IF(CECCZ="CZ04",'Outside Temp'!B16251,IF(CECCZ="CZ12",'Outside Temp'!B16252, IF(CECCZ="CZ13",'Outside Temp'!B16253))))</f>
        <v>62.06666667</v>
      </c>
      <c r="G16250" s="12">
        <f t="shared" si="3"/>
        <v>1</v>
      </c>
    </row>
    <row r="16251" ht="15.75" customHeight="1">
      <c r="A16251" s="13">
        <v>42294.302083333336</v>
      </c>
      <c r="B16251" s="73">
        <f t="shared" si="1"/>
        <v>42294</v>
      </c>
      <c r="C16251" s="74">
        <f>IF(NewCustomer="Yes", IF(COUNTIF($I$2:$I$11,B16251)&gt;0,0,WEEKDAY(B16251,2)),IF(COUNTIF($I$2:$I$21,B16251)&gt;0,0,WEEKDAY(B16251,2)))</f>
        <v>6</v>
      </c>
      <c r="D16251" s="74">
        <f t="shared" si="2"/>
        <v>7</v>
      </c>
      <c r="E16251" s="12">
        <f>IFERROR(VLOOKUP(A16251,'IDAR Meter Data'!$A:$B,2,1),"")</f>
        <v>110</v>
      </c>
      <c r="F16251" s="75">
        <f>IF(CECCZ="CZ03",'Outside Temp'!B16251,IF(CECCZ="CZ04",'Outside Temp'!B16252,IF(CECCZ="CZ12",'Outside Temp'!B16253, IF(CECCZ="CZ13",'Outside Temp'!B16254))))</f>
        <v>62.31666667</v>
      </c>
      <c r="G16251" s="12">
        <f t="shared" si="3"/>
        <v>1</v>
      </c>
    </row>
    <row r="16252" ht="15.75" customHeight="1">
      <c r="A16252" s="13">
        <v>42294.3125</v>
      </c>
      <c r="B16252" s="73">
        <f t="shared" si="1"/>
        <v>42294</v>
      </c>
      <c r="C16252" s="74">
        <f>IF(NewCustomer="Yes", IF(COUNTIF($I$2:$I$11,B16252)&gt;0,0,WEEKDAY(B16252,2)),IF(COUNTIF($I$2:$I$21,B16252)&gt;0,0,WEEKDAY(B16252,2)))</f>
        <v>6</v>
      </c>
      <c r="D16252" s="74">
        <f t="shared" si="2"/>
        <v>7</v>
      </c>
      <c r="E16252" s="12">
        <f>IFERROR(VLOOKUP(A16252,'IDAR Meter Data'!$A:$B,2,1),"")</f>
        <v>101</v>
      </c>
      <c r="F16252" s="75">
        <f>IF(CECCZ="CZ03",'Outside Temp'!B16252,IF(CECCZ="CZ04",'Outside Temp'!B16253,IF(CECCZ="CZ12",'Outside Temp'!B16254, IF(CECCZ="CZ13",'Outside Temp'!B16255))))</f>
        <v>62.56666667</v>
      </c>
      <c r="G16252" s="12">
        <f t="shared" si="3"/>
        <v>1</v>
      </c>
    </row>
    <row r="16253" ht="15.75" customHeight="1">
      <c r="A16253" s="13">
        <v>42294.322916666664</v>
      </c>
      <c r="B16253" s="73">
        <f t="shared" si="1"/>
        <v>42294</v>
      </c>
      <c r="C16253" s="74">
        <f>IF(NewCustomer="Yes", IF(COUNTIF($I$2:$I$11,B16253)&gt;0,0,WEEKDAY(B16253,2)),IF(COUNTIF($I$2:$I$21,B16253)&gt;0,0,WEEKDAY(B16253,2)))</f>
        <v>6</v>
      </c>
      <c r="D16253" s="74">
        <f t="shared" si="2"/>
        <v>7</v>
      </c>
      <c r="E16253" s="12">
        <f>IFERROR(VLOOKUP(A16253,'IDAR Meter Data'!$A:$B,2,1),"")</f>
        <v>96</v>
      </c>
      <c r="F16253" s="75">
        <f>IF(CECCZ="CZ03",'Outside Temp'!B16253,IF(CECCZ="CZ04",'Outside Temp'!B16254,IF(CECCZ="CZ12",'Outside Temp'!B16255, IF(CECCZ="CZ13",'Outside Temp'!B16256))))</f>
        <v>62.81666667</v>
      </c>
      <c r="G16253" s="12">
        <f t="shared" si="3"/>
        <v>1</v>
      </c>
    </row>
    <row r="16254" ht="15.75" customHeight="1">
      <c r="A16254" s="13">
        <v>42294.333333333336</v>
      </c>
      <c r="B16254" s="73">
        <f t="shared" si="1"/>
        <v>42294</v>
      </c>
      <c r="C16254" s="74">
        <f>IF(NewCustomer="Yes", IF(COUNTIF($I$2:$I$11,B16254)&gt;0,0,WEEKDAY(B16254,2)),IF(COUNTIF($I$2:$I$21,B16254)&gt;0,0,WEEKDAY(B16254,2)))</f>
        <v>6</v>
      </c>
      <c r="D16254" s="74">
        <f t="shared" si="2"/>
        <v>8</v>
      </c>
      <c r="E16254" s="12">
        <f>IFERROR(VLOOKUP(A16254,'IDAR Meter Data'!$A:$B,2,1),"")</f>
        <v>98</v>
      </c>
      <c r="F16254" s="75">
        <f>IF(CECCZ="CZ03",'Outside Temp'!B16254,IF(CECCZ="CZ04",'Outside Temp'!B16255,IF(CECCZ="CZ12",'Outside Temp'!B16256, IF(CECCZ="CZ13",'Outside Temp'!B16257))))</f>
        <v>63.13333333</v>
      </c>
      <c r="G16254" s="12">
        <f t="shared" si="3"/>
        <v>1</v>
      </c>
    </row>
    <row r="16255" ht="15.75" customHeight="1">
      <c r="A16255" s="13">
        <v>42294.34375</v>
      </c>
      <c r="B16255" s="73">
        <f t="shared" si="1"/>
        <v>42294</v>
      </c>
      <c r="C16255" s="74">
        <f>IF(NewCustomer="Yes", IF(COUNTIF($I$2:$I$11,B16255)&gt;0,0,WEEKDAY(B16255,2)),IF(COUNTIF($I$2:$I$21,B16255)&gt;0,0,WEEKDAY(B16255,2)))</f>
        <v>6</v>
      </c>
      <c r="D16255" s="74">
        <f t="shared" si="2"/>
        <v>8</v>
      </c>
      <c r="E16255" s="12">
        <f>IFERROR(VLOOKUP(A16255,'IDAR Meter Data'!$A:$B,2,1),"")</f>
        <v>103</v>
      </c>
      <c r="F16255" s="75">
        <f>IF(CECCZ="CZ03",'Outside Temp'!B16255,IF(CECCZ="CZ04",'Outside Temp'!B16256,IF(CECCZ="CZ12",'Outside Temp'!B16257, IF(CECCZ="CZ13",'Outside Temp'!B16258))))</f>
        <v>63.63333333</v>
      </c>
      <c r="G16255" s="12">
        <f t="shared" si="3"/>
        <v>1</v>
      </c>
    </row>
    <row r="16256" ht="15.75" customHeight="1">
      <c r="A16256" s="13">
        <v>42294.354166666664</v>
      </c>
      <c r="B16256" s="73">
        <f t="shared" si="1"/>
        <v>42294</v>
      </c>
      <c r="C16256" s="74">
        <f>IF(NewCustomer="Yes", IF(COUNTIF($I$2:$I$11,B16256)&gt;0,0,WEEKDAY(B16256,2)),IF(COUNTIF($I$2:$I$21,B16256)&gt;0,0,WEEKDAY(B16256,2)))</f>
        <v>6</v>
      </c>
      <c r="D16256" s="74">
        <f t="shared" si="2"/>
        <v>8</v>
      </c>
      <c r="E16256" s="12">
        <f>IFERROR(VLOOKUP(A16256,'IDAR Meter Data'!$A:$B,2,1),"")</f>
        <v>99</v>
      </c>
      <c r="F16256" s="75">
        <f>IF(CECCZ="CZ03",'Outside Temp'!B16256,IF(CECCZ="CZ04",'Outside Temp'!B16257,IF(CECCZ="CZ12",'Outside Temp'!B16258, IF(CECCZ="CZ13",'Outside Temp'!B16259))))</f>
        <v>64.13333333</v>
      </c>
      <c r="G16256" s="12">
        <f t="shared" si="3"/>
        <v>1</v>
      </c>
    </row>
    <row r="16257" ht="15.75" customHeight="1">
      <c r="A16257" s="13">
        <v>42294.364583333336</v>
      </c>
      <c r="B16257" s="73">
        <f t="shared" si="1"/>
        <v>42294</v>
      </c>
      <c r="C16257" s="74">
        <f>IF(NewCustomer="Yes", IF(COUNTIF($I$2:$I$11,B16257)&gt;0,0,WEEKDAY(B16257,2)),IF(COUNTIF($I$2:$I$21,B16257)&gt;0,0,WEEKDAY(B16257,2)))</f>
        <v>6</v>
      </c>
      <c r="D16257" s="74">
        <f t="shared" si="2"/>
        <v>8</v>
      </c>
      <c r="E16257" s="12">
        <f>IFERROR(VLOOKUP(A16257,'IDAR Meter Data'!$A:$B,2,1),"")</f>
        <v>115</v>
      </c>
      <c r="F16257" s="75">
        <f>IF(CECCZ="CZ03",'Outside Temp'!B16257,IF(CECCZ="CZ04",'Outside Temp'!B16258,IF(CECCZ="CZ12",'Outside Temp'!B16259, IF(CECCZ="CZ13",'Outside Temp'!B16260))))</f>
        <v>64.63333333</v>
      </c>
      <c r="G16257" s="12">
        <f t="shared" si="3"/>
        <v>1</v>
      </c>
    </row>
    <row r="16258" ht="15.75" customHeight="1">
      <c r="A16258" s="13">
        <v>42294.375</v>
      </c>
      <c r="B16258" s="73">
        <f t="shared" si="1"/>
        <v>42294</v>
      </c>
      <c r="C16258" s="74">
        <f>IF(NewCustomer="Yes", IF(COUNTIF($I$2:$I$11,B16258)&gt;0,0,WEEKDAY(B16258,2)),IF(COUNTIF($I$2:$I$21,B16258)&gt;0,0,WEEKDAY(B16258,2)))</f>
        <v>6</v>
      </c>
      <c r="D16258" s="74">
        <f t="shared" si="2"/>
        <v>9</v>
      </c>
      <c r="E16258" s="12">
        <f>IFERROR(VLOOKUP(A16258,'IDAR Meter Data'!$A:$B,2,1),"")</f>
        <v>105</v>
      </c>
      <c r="F16258" s="75">
        <f>IF(CECCZ="CZ03",'Outside Temp'!B16258,IF(CECCZ="CZ04",'Outside Temp'!B16259,IF(CECCZ="CZ12",'Outside Temp'!B16260, IF(CECCZ="CZ13",'Outside Temp'!B16261))))</f>
        <v>65.06666667</v>
      </c>
      <c r="G16258" s="12">
        <f t="shared" si="3"/>
        <v>2</v>
      </c>
    </row>
    <row r="16259" ht="15.75" customHeight="1">
      <c r="A16259" s="13">
        <v>42294.385416666664</v>
      </c>
      <c r="B16259" s="73">
        <f t="shared" si="1"/>
        <v>42294</v>
      </c>
      <c r="C16259" s="74">
        <f>IF(NewCustomer="Yes", IF(COUNTIF($I$2:$I$11,B16259)&gt;0,0,WEEKDAY(B16259,2)),IF(COUNTIF($I$2:$I$21,B16259)&gt;0,0,WEEKDAY(B16259,2)))</f>
        <v>6</v>
      </c>
      <c r="D16259" s="74">
        <f t="shared" si="2"/>
        <v>9</v>
      </c>
      <c r="E16259" s="12">
        <f>IFERROR(VLOOKUP(A16259,'IDAR Meter Data'!$A:$B,2,1),"")</f>
        <v>101</v>
      </c>
      <c r="F16259" s="75">
        <f>IF(CECCZ="CZ03",'Outside Temp'!B16259,IF(CECCZ="CZ04",'Outside Temp'!B16260,IF(CECCZ="CZ12",'Outside Temp'!B16261, IF(CECCZ="CZ13",'Outside Temp'!B16262))))</f>
        <v>65.31666667</v>
      </c>
      <c r="G16259" s="12">
        <f t="shared" si="3"/>
        <v>2</v>
      </c>
    </row>
    <row r="16260" ht="15.75" customHeight="1">
      <c r="A16260" s="13">
        <v>42294.395833333336</v>
      </c>
      <c r="B16260" s="73">
        <f t="shared" si="1"/>
        <v>42294</v>
      </c>
      <c r="C16260" s="74">
        <f>IF(NewCustomer="Yes", IF(COUNTIF($I$2:$I$11,B16260)&gt;0,0,WEEKDAY(B16260,2)),IF(COUNTIF($I$2:$I$21,B16260)&gt;0,0,WEEKDAY(B16260,2)))</f>
        <v>6</v>
      </c>
      <c r="D16260" s="74">
        <f t="shared" si="2"/>
        <v>9</v>
      </c>
      <c r="E16260" s="12">
        <f>IFERROR(VLOOKUP(A16260,'IDAR Meter Data'!$A:$B,2,1),"")</f>
        <v>103</v>
      </c>
      <c r="F16260" s="75">
        <f>IF(CECCZ="CZ03",'Outside Temp'!B16260,IF(CECCZ="CZ04",'Outside Temp'!B16261,IF(CECCZ="CZ12",'Outside Temp'!B16262, IF(CECCZ="CZ13",'Outside Temp'!B16263))))</f>
        <v>65.56666667</v>
      </c>
      <c r="G16260" s="12">
        <f t="shared" si="3"/>
        <v>2</v>
      </c>
    </row>
    <row r="16261" ht="15.75" customHeight="1">
      <c r="A16261" s="13">
        <v>42294.40625</v>
      </c>
      <c r="B16261" s="73">
        <f t="shared" si="1"/>
        <v>42294</v>
      </c>
      <c r="C16261" s="74">
        <f>IF(NewCustomer="Yes", IF(COUNTIF($I$2:$I$11,B16261)&gt;0,0,WEEKDAY(B16261,2)),IF(COUNTIF($I$2:$I$21,B16261)&gt;0,0,WEEKDAY(B16261,2)))</f>
        <v>6</v>
      </c>
      <c r="D16261" s="74">
        <f t="shared" si="2"/>
        <v>9</v>
      </c>
      <c r="E16261" s="12">
        <f>IFERROR(VLOOKUP(A16261,'IDAR Meter Data'!$A:$B,2,1),"")</f>
        <v>102</v>
      </c>
      <c r="F16261" s="75">
        <f>IF(CECCZ="CZ03",'Outside Temp'!B16261,IF(CECCZ="CZ04",'Outside Temp'!B16262,IF(CECCZ="CZ12",'Outside Temp'!B16263, IF(CECCZ="CZ13",'Outside Temp'!B16264))))</f>
        <v>65.81666667</v>
      </c>
      <c r="G16261" s="12">
        <f t="shared" si="3"/>
        <v>2</v>
      </c>
    </row>
    <row r="16262" ht="15.75" customHeight="1">
      <c r="A16262" s="13">
        <v>42294.416666666664</v>
      </c>
      <c r="B16262" s="73">
        <f t="shared" si="1"/>
        <v>42294</v>
      </c>
      <c r="C16262" s="74">
        <f>IF(NewCustomer="Yes", IF(COUNTIF($I$2:$I$11,B16262)&gt;0,0,WEEKDAY(B16262,2)),IF(COUNTIF($I$2:$I$21,B16262)&gt;0,0,WEEKDAY(B16262,2)))</f>
        <v>6</v>
      </c>
      <c r="D16262" s="74">
        <f t="shared" si="2"/>
        <v>10</v>
      </c>
      <c r="E16262" s="12">
        <f>IFERROR(VLOOKUP(A16262,'IDAR Meter Data'!$A:$B,2,1),"")</f>
        <v>100</v>
      </c>
      <c r="F16262" s="75">
        <f>IF(CECCZ="CZ03",'Outside Temp'!B16262,IF(CECCZ="CZ04",'Outside Temp'!B16263,IF(CECCZ="CZ12",'Outside Temp'!B16264, IF(CECCZ="CZ13",'Outside Temp'!B16265))))</f>
        <v>66</v>
      </c>
      <c r="G16262" s="12">
        <f t="shared" si="3"/>
        <v>2</v>
      </c>
    </row>
    <row r="16263" ht="15.75" customHeight="1">
      <c r="A16263" s="13">
        <v>42294.427083333336</v>
      </c>
      <c r="B16263" s="73">
        <f t="shared" si="1"/>
        <v>42294</v>
      </c>
      <c r="C16263" s="74">
        <f>IF(NewCustomer="Yes", IF(COUNTIF($I$2:$I$11,B16263)&gt;0,0,WEEKDAY(B16263,2)),IF(COUNTIF($I$2:$I$21,B16263)&gt;0,0,WEEKDAY(B16263,2)))</f>
        <v>6</v>
      </c>
      <c r="D16263" s="74">
        <f t="shared" si="2"/>
        <v>10</v>
      </c>
      <c r="E16263" s="12">
        <f>IFERROR(VLOOKUP(A16263,'IDAR Meter Data'!$A:$B,2,1),"")</f>
        <v>103</v>
      </c>
      <c r="F16263" s="75">
        <f>IF(CECCZ="CZ03",'Outside Temp'!B16263,IF(CECCZ="CZ04",'Outside Temp'!B16264,IF(CECCZ="CZ12",'Outside Temp'!B16265, IF(CECCZ="CZ13",'Outside Temp'!B16266))))</f>
        <v>66</v>
      </c>
      <c r="G16263" s="12">
        <f t="shared" si="3"/>
        <v>2</v>
      </c>
    </row>
    <row r="16264" ht="15.75" customHeight="1">
      <c r="A16264" s="13">
        <v>42294.4375</v>
      </c>
      <c r="B16264" s="73">
        <f t="shared" si="1"/>
        <v>42294</v>
      </c>
      <c r="C16264" s="74">
        <f>IF(NewCustomer="Yes", IF(COUNTIF($I$2:$I$11,B16264)&gt;0,0,WEEKDAY(B16264,2)),IF(COUNTIF($I$2:$I$21,B16264)&gt;0,0,WEEKDAY(B16264,2)))</f>
        <v>6</v>
      </c>
      <c r="D16264" s="74">
        <f t="shared" si="2"/>
        <v>10</v>
      </c>
      <c r="E16264" s="12">
        <f>IFERROR(VLOOKUP(A16264,'IDAR Meter Data'!$A:$B,2,1),"")</f>
        <v>112</v>
      </c>
      <c r="F16264" s="75">
        <f>IF(CECCZ="CZ03",'Outside Temp'!B16264,IF(CECCZ="CZ04",'Outside Temp'!B16265,IF(CECCZ="CZ12",'Outside Temp'!B16266, IF(CECCZ="CZ13",'Outside Temp'!B16267))))</f>
        <v>66</v>
      </c>
      <c r="G16264" s="12">
        <f t="shared" si="3"/>
        <v>2</v>
      </c>
    </row>
    <row r="16265" ht="15.75" customHeight="1">
      <c r="A16265" s="13">
        <v>42294.447916666664</v>
      </c>
      <c r="B16265" s="73">
        <f t="shared" si="1"/>
        <v>42294</v>
      </c>
      <c r="C16265" s="74">
        <f>IF(NewCustomer="Yes", IF(COUNTIF($I$2:$I$11,B16265)&gt;0,0,WEEKDAY(B16265,2)),IF(COUNTIF($I$2:$I$21,B16265)&gt;0,0,WEEKDAY(B16265,2)))</f>
        <v>6</v>
      </c>
      <c r="D16265" s="74">
        <f t="shared" si="2"/>
        <v>10</v>
      </c>
      <c r="E16265" s="12">
        <f>IFERROR(VLOOKUP(A16265,'IDAR Meter Data'!$A:$B,2,1),"")</f>
        <v>106</v>
      </c>
      <c r="F16265" s="75">
        <f>IF(CECCZ="CZ03",'Outside Temp'!B16265,IF(CECCZ="CZ04",'Outside Temp'!B16266,IF(CECCZ="CZ12",'Outside Temp'!B16267, IF(CECCZ="CZ13",'Outside Temp'!B16268))))</f>
        <v>66</v>
      </c>
      <c r="G16265" s="12">
        <f t="shared" si="3"/>
        <v>2</v>
      </c>
    </row>
    <row r="16266" ht="15.75" customHeight="1">
      <c r="A16266" s="13">
        <v>42294.458333333336</v>
      </c>
      <c r="B16266" s="73">
        <f t="shared" si="1"/>
        <v>42294</v>
      </c>
      <c r="C16266" s="74">
        <f>IF(NewCustomer="Yes", IF(COUNTIF($I$2:$I$11,B16266)&gt;0,0,WEEKDAY(B16266,2)),IF(COUNTIF($I$2:$I$21,B16266)&gt;0,0,WEEKDAY(B16266,2)))</f>
        <v>6</v>
      </c>
      <c r="D16266" s="74">
        <f t="shared" si="2"/>
        <v>11</v>
      </c>
      <c r="E16266" s="12">
        <f>IFERROR(VLOOKUP(A16266,'IDAR Meter Data'!$A:$B,2,1),"")</f>
        <v>106</v>
      </c>
      <c r="F16266" s="75">
        <f>IF(CECCZ="CZ03",'Outside Temp'!B16266,IF(CECCZ="CZ04",'Outside Temp'!B16267,IF(CECCZ="CZ12",'Outside Temp'!B16268, IF(CECCZ="CZ13",'Outside Temp'!B16269))))</f>
        <v>66.06666667</v>
      </c>
      <c r="G16266" s="12">
        <f t="shared" si="3"/>
        <v>2</v>
      </c>
    </row>
    <row r="16267" ht="15.75" customHeight="1">
      <c r="A16267" s="13">
        <v>42294.46875</v>
      </c>
      <c r="B16267" s="73">
        <f t="shared" si="1"/>
        <v>42294</v>
      </c>
      <c r="C16267" s="74">
        <f>IF(NewCustomer="Yes", IF(COUNTIF($I$2:$I$11,B16267)&gt;0,0,WEEKDAY(B16267,2)),IF(COUNTIF($I$2:$I$21,B16267)&gt;0,0,WEEKDAY(B16267,2)))</f>
        <v>6</v>
      </c>
      <c r="D16267" s="74">
        <f t="shared" si="2"/>
        <v>11</v>
      </c>
      <c r="E16267" s="12">
        <f>IFERROR(VLOOKUP(A16267,'IDAR Meter Data'!$A:$B,2,1),"")</f>
        <v>101</v>
      </c>
      <c r="F16267" s="75">
        <f>IF(CECCZ="CZ03",'Outside Temp'!B16267,IF(CECCZ="CZ04",'Outside Temp'!B16268,IF(CECCZ="CZ12",'Outside Temp'!B16269, IF(CECCZ="CZ13",'Outside Temp'!B16270))))</f>
        <v>66.31666667</v>
      </c>
      <c r="G16267" s="12">
        <f t="shared" si="3"/>
        <v>2</v>
      </c>
    </row>
    <row r="16268" ht="15.75" customHeight="1">
      <c r="A16268" s="13">
        <v>42294.479166666664</v>
      </c>
      <c r="B16268" s="73">
        <f t="shared" si="1"/>
        <v>42294</v>
      </c>
      <c r="C16268" s="74">
        <f>IF(NewCustomer="Yes", IF(COUNTIF($I$2:$I$11,B16268)&gt;0,0,WEEKDAY(B16268,2)),IF(COUNTIF($I$2:$I$21,B16268)&gt;0,0,WEEKDAY(B16268,2)))</f>
        <v>6</v>
      </c>
      <c r="D16268" s="74">
        <f t="shared" si="2"/>
        <v>11</v>
      </c>
      <c r="E16268" s="12">
        <f>IFERROR(VLOOKUP(A16268,'IDAR Meter Data'!$A:$B,2,1),"")</f>
        <v>111</v>
      </c>
      <c r="F16268" s="75">
        <f>IF(CECCZ="CZ03",'Outside Temp'!B16268,IF(CECCZ="CZ04",'Outside Temp'!B16269,IF(CECCZ="CZ12",'Outside Temp'!B16270, IF(CECCZ="CZ13",'Outside Temp'!B16271))))</f>
        <v>66.56666667</v>
      </c>
      <c r="G16268" s="12">
        <f t="shared" si="3"/>
        <v>2</v>
      </c>
    </row>
    <row r="16269" ht="15.75" customHeight="1">
      <c r="A16269" s="13">
        <v>42294.489583333336</v>
      </c>
      <c r="B16269" s="73">
        <f t="shared" si="1"/>
        <v>42294</v>
      </c>
      <c r="C16269" s="74">
        <f>IF(NewCustomer="Yes", IF(COUNTIF($I$2:$I$11,B16269)&gt;0,0,WEEKDAY(B16269,2)),IF(COUNTIF($I$2:$I$21,B16269)&gt;0,0,WEEKDAY(B16269,2)))</f>
        <v>6</v>
      </c>
      <c r="D16269" s="74">
        <f t="shared" si="2"/>
        <v>11</v>
      </c>
      <c r="E16269" s="12">
        <f>IFERROR(VLOOKUP(A16269,'IDAR Meter Data'!$A:$B,2,1),"")</f>
        <v>112</v>
      </c>
      <c r="F16269" s="75">
        <f>IF(CECCZ="CZ03",'Outside Temp'!B16269,IF(CECCZ="CZ04",'Outside Temp'!B16270,IF(CECCZ="CZ12",'Outside Temp'!B16271, IF(CECCZ="CZ13",'Outside Temp'!B16272))))</f>
        <v>66.81666667</v>
      </c>
      <c r="G16269" s="12">
        <f t="shared" si="3"/>
        <v>2</v>
      </c>
    </row>
    <row r="16270" ht="15.75" customHeight="1">
      <c r="A16270" s="13">
        <v>42294.5</v>
      </c>
      <c r="B16270" s="73">
        <f t="shared" si="1"/>
        <v>42294</v>
      </c>
      <c r="C16270" s="74">
        <f>IF(NewCustomer="Yes", IF(COUNTIF($I$2:$I$11,B16270)&gt;0,0,WEEKDAY(B16270,2)),IF(COUNTIF($I$2:$I$21,B16270)&gt;0,0,WEEKDAY(B16270,2)))</f>
        <v>6</v>
      </c>
      <c r="D16270" s="74">
        <f t="shared" si="2"/>
        <v>12</v>
      </c>
      <c r="E16270" s="12">
        <f>IFERROR(VLOOKUP(A16270,'IDAR Meter Data'!$A:$B,2,1),"")</f>
        <v>104</v>
      </c>
      <c r="F16270" s="75">
        <f>IF(CECCZ="CZ03",'Outside Temp'!B16270,IF(CECCZ="CZ04",'Outside Temp'!B16271,IF(CECCZ="CZ12",'Outside Temp'!B16272, IF(CECCZ="CZ13",'Outside Temp'!B16273))))</f>
        <v>67</v>
      </c>
      <c r="G16270" s="12">
        <f t="shared" si="3"/>
        <v>2</v>
      </c>
    </row>
    <row r="16271" ht="15.75" customHeight="1">
      <c r="A16271" s="13">
        <v>42294.510416666664</v>
      </c>
      <c r="B16271" s="73">
        <f t="shared" si="1"/>
        <v>42294</v>
      </c>
      <c r="C16271" s="74">
        <f>IF(NewCustomer="Yes", IF(COUNTIF($I$2:$I$11,B16271)&gt;0,0,WEEKDAY(B16271,2)),IF(COUNTIF($I$2:$I$21,B16271)&gt;0,0,WEEKDAY(B16271,2)))</f>
        <v>6</v>
      </c>
      <c r="D16271" s="74">
        <f t="shared" si="2"/>
        <v>12</v>
      </c>
      <c r="E16271" s="12">
        <f>IFERROR(VLOOKUP(A16271,'IDAR Meter Data'!$A:$B,2,1),"")</f>
        <v>105</v>
      </c>
      <c r="F16271" s="75">
        <f>IF(CECCZ="CZ03",'Outside Temp'!B16271,IF(CECCZ="CZ04",'Outside Temp'!B16272,IF(CECCZ="CZ12",'Outside Temp'!B16273, IF(CECCZ="CZ13",'Outside Temp'!B16274))))</f>
        <v>67</v>
      </c>
      <c r="G16271" s="12">
        <f t="shared" si="3"/>
        <v>2</v>
      </c>
    </row>
    <row r="16272" ht="15.75" customHeight="1">
      <c r="A16272" s="13">
        <v>42294.520833333336</v>
      </c>
      <c r="B16272" s="73">
        <f t="shared" si="1"/>
        <v>42294</v>
      </c>
      <c r="C16272" s="74">
        <f>IF(NewCustomer="Yes", IF(COUNTIF($I$2:$I$11,B16272)&gt;0,0,WEEKDAY(B16272,2)),IF(COUNTIF($I$2:$I$21,B16272)&gt;0,0,WEEKDAY(B16272,2)))</f>
        <v>6</v>
      </c>
      <c r="D16272" s="74">
        <f t="shared" si="2"/>
        <v>12</v>
      </c>
      <c r="E16272" s="12">
        <f>IFERROR(VLOOKUP(A16272,'IDAR Meter Data'!$A:$B,2,1),"")</f>
        <v>101</v>
      </c>
      <c r="F16272" s="75">
        <f>IF(CECCZ="CZ03",'Outside Temp'!B16272,IF(CECCZ="CZ04",'Outside Temp'!B16273,IF(CECCZ="CZ12",'Outside Temp'!B16274, IF(CECCZ="CZ13",'Outside Temp'!B16275))))</f>
        <v>67</v>
      </c>
      <c r="G16272" s="12">
        <f t="shared" si="3"/>
        <v>2</v>
      </c>
    </row>
    <row r="16273" ht="15.75" customHeight="1">
      <c r="A16273" s="13">
        <v>42294.53125</v>
      </c>
      <c r="B16273" s="73">
        <f t="shared" si="1"/>
        <v>42294</v>
      </c>
      <c r="C16273" s="74">
        <f>IF(NewCustomer="Yes", IF(COUNTIF($I$2:$I$11,B16273)&gt;0,0,WEEKDAY(B16273,2)),IF(COUNTIF($I$2:$I$21,B16273)&gt;0,0,WEEKDAY(B16273,2)))</f>
        <v>6</v>
      </c>
      <c r="D16273" s="74">
        <f t="shared" si="2"/>
        <v>12</v>
      </c>
      <c r="E16273" s="12">
        <f>IFERROR(VLOOKUP(A16273,'IDAR Meter Data'!$A:$B,2,1),"")</f>
        <v>101</v>
      </c>
      <c r="F16273" s="75">
        <f>IF(CECCZ="CZ03",'Outside Temp'!B16273,IF(CECCZ="CZ04",'Outside Temp'!B16274,IF(CECCZ="CZ12",'Outside Temp'!B16275, IF(CECCZ="CZ13",'Outside Temp'!B16276))))</f>
        <v>67</v>
      </c>
      <c r="G16273" s="12">
        <f t="shared" si="3"/>
        <v>2</v>
      </c>
    </row>
    <row r="16274" ht="15.75" customHeight="1">
      <c r="A16274" s="13">
        <v>42294.541666666664</v>
      </c>
      <c r="B16274" s="73">
        <f t="shared" si="1"/>
        <v>42294</v>
      </c>
      <c r="C16274" s="74">
        <f>IF(NewCustomer="Yes", IF(COUNTIF($I$2:$I$11,B16274)&gt;0,0,WEEKDAY(B16274,2)),IF(COUNTIF($I$2:$I$21,B16274)&gt;0,0,WEEKDAY(B16274,2)))</f>
        <v>6</v>
      </c>
      <c r="D16274" s="74">
        <f t="shared" si="2"/>
        <v>13</v>
      </c>
      <c r="E16274" s="12">
        <f>IFERROR(VLOOKUP(A16274,'IDAR Meter Data'!$A:$B,2,1),"")</f>
        <v>110</v>
      </c>
      <c r="F16274" s="75">
        <f>IF(CECCZ="CZ03",'Outside Temp'!B16274,IF(CECCZ="CZ04",'Outside Temp'!B16275,IF(CECCZ="CZ12",'Outside Temp'!B16276, IF(CECCZ="CZ13",'Outside Temp'!B16277))))</f>
        <v>67.13333333</v>
      </c>
      <c r="G16274" s="12">
        <f t="shared" si="3"/>
        <v>2</v>
      </c>
    </row>
    <row r="16275" ht="15.75" customHeight="1">
      <c r="A16275" s="13">
        <v>42294.552083333336</v>
      </c>
      <c r="B16275" s="73">
        <f t="shared" si="1"/>
        <v>42294</v>
      </c>
      <c r="C16275" s="74">
        <f>IF(NewCustomer="Yes", IF(COUNTIF($I$2:$I$11,B16275)&gt;0,0,WEEKDAY(B16275,2)),IF(COUNTIF($I$2:$I$21,B16275)&gt;0,0,WEEKDAY(B16275,2)))</f>
        <v>6</v>
      </c>
      <c r="D16275" s="74">
        <f t="shared" si="2"/>
        <v>13</v>
      </c>
      <c r="E16275" s="12">
        <f>IFERROR(VLOOKUP(A16275,'IDAR Meter Data'!$A:$B,2,1),"")</f>
        <v>99</v>
      </c>
      <c r="F16275" s="75">
        <f>IF(CECCZ="CZ03",'Outside Temp'!B16275,IF(CECCZ="CZ04",'Outside Temp'!B16276,IF(CECCZ="CZ12",'Outside Temp'!B16277, IF(CECCZ="CZ13",'Outside Temp'!B16278))))</f>
        <v>67.63333333</v>
      </c>
      <c r="G16275" s="12">
        <f t="shared" si="3"/>
        <v>2</v>
      </c>
    </row>
    <row r="16276" ht="15.75" customHeight="1">
      <c r="A16276" s="13">
        <v>42294.5625</v>
      </c>
      <c r="B16276" s="73">
        <f t="shared" si="1"/>
        <v>42294</v>
      </c>
      <c r="C16276" s="74">
        <f>IF(NewCustomer="Yes", IF(COUNTIF($I$2:$I$11,B16276)&gt;0,0,WEEKDAY(B16276,2)),IF(COUNTIF($I$2:$I$21,B16276)&gt;0,0,WEEKDAY(B16276,2)))</f>
        <v>6</v>
      </c>
      <c r="D16276" s="74">
        <f t="shared" si="2"/>
        <v>13</v>
      </c>
      <c r="E16276" s="12">
        <f>IFERROR(VLOOKUP(A16276,'IDAR Meter Data'!$A:$B,2,1),"")</f>
        <v>103</v>
      </c>
      <c r="F16276" s="75">
        <f>IF(CECCZ="CZ03",'Outside Temp'!B16276,IF(CECCZ="CZ04",'Outside Temp'!B16277,IF(CECCZ="CZ12",'Outside Temp'!B16278, IF(CECCZ="CZ13",'Outside Temp'!B16279))))</f>
        <v>68.13333333</v>
      </c>
      <c r="G16276" s="12">
        <f t="shared" si="3"/>
        <v>2</v>
      </c>
    </row>
    <row r="16277" ht="15.75" customHeight="1">
      <c r="A16277" s="13">
        <v>42294.572916666664</v>
      </c>
      <c r="B16277" s="73">
        <f t="shared" si="1"/>
        <v>42294</v>
      </c>
      <c r="C16277" s="74">
        <f>IF(NewCustomer="Yes", IF(COUNTIF($I$2:$I$11,B16277)&gt;0,0,WEEKDAY(B16277,2)),IF(COUNTIF($I$2:$I$21,B16277)&gt;0,0,WEEKDAY(B16277,2)))</f>
        <v>6</v>
      </c>
      <c r="D16277" s="74">
        <f t="shared" si="2"/>
        <v>13</v>
      </c>
      <c r="E16277" s="12">
        <f>IFERROR(VLOOKUP(A16277,'IDAR Meter Data'!$A:$B,2,1),"")</f>
        <v>101</v>
      </c>
      <c r="F16277" s="75">
        <f>IF(CECCZ="CZ03",'Outside Temp'!B16277,IF(CECCZ="CZ04",'Outside Temp'!B16278,IF(CECCZ="CZ12",'Outside Temp'!B16279, IF(CECCZ="CZ13",'Outside Temp'!B16280))))</f>
        <v>68.63333333</v>
      </c>
      <c r="G16277" s="12">
        <f t="shared" si="3"/>
        <v>2</v>
      </c>
    </row>
    <row r="16278" ht="15.75" customHeight="1">
      <c r="A16278" s="13">
        <v>42294.583333333336</v>
      </c>
      <c r="B16278" s="73">
        <f t="shared" si="1"/>
        <v>42294</v>
      </c>
      <c r="C16278" s="74">
        <f>IF(NewCustomer="Yes", IF(COUNTIF($I$2:$I$11,B16278)&gt;0,0,WEEKDAY(B16278,2)),IF(COUNTIF($I$2:$I$21,B16278)&gt;0,0,WEEKDAY(B16278,2)))</f>
        <v>6</v>
      </c>
      <c r="D16278" s="74">
        <f t="shared" si="2"/>
        <v>14</v>
      </c>
      <c r="E16278" s="12">
        <f>IFERROR(VLOOKUP(A16278,'IDAR Meter Data'!$A:$B,2,1),"")</f>
        <v>110</v>
      </c>
      <c r="F16278" s="75">
        <f>IF(CECCZ="CZ03",'Outside Temp'!B16278,IF(CECCZ="CZ04",'Outside Temp'!B16279,IF(CECCZ="CZ12",'Outside Temp'!B16280, IF(CECCZ="CZ13",'Outside Temp'!B16281))))</f>
        <v>68.86666667</v>
      </c>
      <c r="G16278" s="12">
        <f t="shared" si="3"/>
        <v>2</v>
      </c>
    </row>
    <row r="16279" ht="15.75" customHeight="1">
      <c r="A16279" s="13">
        <v>42294.59375</v>
      </c>
      <c r="B16279" s="73">
        <f t="shared" si="1"/>
        <v>42294</v>
      </c>
      <c r="C16279" s="74">
        <f>IF(NewCustomer="Yes", IF(COUNTIF($I$2:$I$11,B16279)&gt;0,0,WEEKDAY(B16279,2)),IF(COUNTIF($I$2:$I$21,B16279)&gt;0,0,WEEKDAY(B16279,2)))</f>
        <v>6</v>
      </c>
      <c r="D16279" s="74">
        <f t="shared" si="2"/>
        <v>14</v>
      </c>
      <c r="E16279" s="12">
        <f>IFERROR(VLOOKUP(A16279,'IDAR Meter Data'!$A:$B,2,1),"")</f>
        <v>105</v>
      </c>
      <c r="F16279" s="75">
        <f>IF(CECCZ="CZ03",'Outside Temp'!B16279,IF(CECCZ="CZ04",'Outside Temp'!B16280,IF(CECCZ="CZ12",'Outside Temp'!B16281, IF(CECCZ="CZ13",'Outside Temp'!B16282))))</f>
        <v>68.36666667</v>
      </c>
      <c r="G16279" s="12">
        <f t="shared" si="3"/>
        <v>2</v>
      </c>
    </row>
    <row r="16280" ht="15.75" customHeight="1">
      <c r="A16280" s="13">
        <v>42294.604166666664</v>
      </c>
      <c r="B16280" s="73">
        <f t="shared" si="1"/>
        <v>42294</v>
      </c>
      <c r="C16280" s="74">
        <f>IF(NewCustomer="Yes", IF(COUNTIF($I$2:$I$11,B16280)&gt;0,0,WEEKDAY(B16280,2)),IF(COUNTIF($I$2:$I$21,B16280)&gt;0,0,WEEKDAY(B16280,2)))</f>
        <v>6</v>
      </c>
      <c r="D16280" s="74">
        <f t="shared" si="2"/>
        <v>14</v>
      </c>
      <c r="E16280" s="12">
        <f>IFERROR(VLOOKUP(A16280,'IDAR Meter Data'!$A:$B,2,1),"")</f>
        <v>102</v>
      </c>
      <c r="F16280" s="75">
        <f>IF(CECCZ="CZ03",'Outside Temp'!B16280,IF(CECCZ="CZ04",'Outside Temp'!B16281,IF(CECCZ="CZ12",'Outside Temp'!B16282, IF(CECCZ="CZ13",'Outside Temp'!B16283))))</f>
        <v>67.86666667</v>
      </c>
      <c r="G16280" s="12">
        <f t="shared" si="3"/>
        <v>2</v>
      </c>
    </row>
    <row r="16281" ht="15.75" customHeight="1">
      <c r="A16281" s="13">
        <v>42294.614583333336</v>
      </c>
      <c r="B16281" s="73">
        <f t="shared" si="1"/>
        <v>42294</v>
      </c>
      <c r="C16281" s="74">
        <f>IF(NewCustomer="Yes", IF(COUNTIF($I$2:$I$11,B16281)&gt;0,0,WEEKDAY(B16281,2)),IF(COUNTIF($I$2:$I$21,B16281)&gt;0,0,WEEKDAY(B16281,2)))</f>
        <v>6</v>
      </c>
      <c r="D16281" s="74">
        <f t="shared" si="2"/>
        <v>14</v>
      </c>
      <c r="E16281" s="12">
        <f>IFERROR(VLOOKUP(A16281,'IDAR Meter Data'!$A:$B,2,1),"")</f>
        <v>100</v>
      </c>
      <c r="F16281" s="75">
        <f>IF(CECCZ="CZ03",'Outside Temp'!B16281,IF(CECCZ="CZ04",'Outside Temp'!B16282,IF(CECCZ="CZ12",'Outside Temp'!B16283, IF(CECCZ="CZ13",'Outside Temp'!B16284))))</f>
        <v>67.36666667</v>
      </c>
      <c r="G16281" s="12">
        <f t="shared" si="3"/>
        <v>2</v>
      </c>
    </row>
    <row r="16282" ht="15.75" customHeight="1">
      <c r="A16282" s="13">
        <v>42294.625</v>
      </c>
      <c r="B16282" s="73">
        <f t="shared" si="1"/>
        <v>42294</v>
      </c>
      <c r="C16282" s="74">
        <f>IF(NewCustomer="Yes", IF(COUNTIF($I$2:$I$11,B16282)&gt;0,0,WEEKDAY(B16282,2)),IF(COUNTIF($I$2:$I$21,B16282)&gt;0,0,WEEKDAY(B16282,2)))</f>
        <v>6</v>
      </c>
      <c r="D16282" s="74">
        <f t="shared" si="2"/>
        <v>15</v>
      </c>
      <c r="E16282" s="12">
        <f>IFERROR(VLOOKUP(A16282,'IDAR Meter Data'!$A:$B,2,1),"")</f>
        <v>103</v>
      </c>
      <c r="F16282" s="75">
        <f>IF(CECCZ="CZ03",'Outside Temp'!B16282,IF(CECCZ="CZ04",'Outside Temp'!B16283,IF(CECCZ="CZ12",'Outside Temp'!B16284, IF(CECCZ="CZ13",'Outside Temp'!B16285))))</f>
        <v>66.8974359</v>
      </c>
      <c r="G16282" s="12">
        <f t="shared" si="3"/>
        <v>2</v>
      </c>
    </row>
    <row r="16283" ht="15.75" customHeight="1">
      <c r="A16283" s="13">
        <v>42294.635416666664</v>
      </c>
      <c r="B16283" s="73">
        <f t="shared" si="1"/>
        <v>42294</v>
      </c>
      <c r="C16283" s="74">
        <f>IF(NewCustomer="Yes", IF(COUNTIF($I$2:$I$11,B16283)&gt;0,0,WEEKDAY(B16283,2)),IF(COUNTIF($I$2:$I$21,B16283)&gt;0,0,WEEKDAY(B16283,2)))</f>
        <v>6</v>
      </c>
      <c r="D16283" s="74">
        <f t="shared" si="2"/>
        <v>15</v>
      </c>
      <c r="E16283" s="12">
        <f>IFERROR(VLOOKUP(A16283,'IDAR Meter Data'!$A:$B,2,1),"")</f>
        <v>110</v>
      </c>
      <c r="F16283" s="75">
        <f>IF(CECCZ="CZ03",'Outside Temp'!B16283,IF(CECCZ="CZ04",'Outside Temp'!B16284,IF(CECCZ="CZ12",'Outside Temp'!B16285, IF(CECCZ="CZ13",'Outside Temp'!B16286))))</f>
        <v>66.51282051</v>
      </c>
      <c r="G16283" s="12">
        <f t="shared" si="3"/>
        <v>2</v>
      </c>
    </row>
    <row r="16284" ht="15.75" customHeight="1">
      <c r="A16284" s="13">
        <v>42294.645833333336</v>
      </c>
      <c r="B16284" s="73">
        <f t="shared" si="1"/>
        <v>42294</v>
      </c>
      <c r="C16284" s="74">
        <f>IF(NewCustomer="Yes", IF(COUNTIF($I$2:$I$11,B16284)&gt;0,0,WEEKDAY(B16284,2)),IF(COUNTIF($I$2:$I$21,B16284)&gt;0,0,WEEKDAY(B16284,2)))</f>
        <v>6</v>
      </c>
      <c r="D16284" s="74">
        <f t="shared" si="2"/>
        <v>15</v>
      </c>
      <c r="E16284" s="12">
        <f>IFERROR(VLOOKUP(A16284,'IDAR Meter Data'!$A:$B,2,1),"")</f>
        <v>100</v>
      </c>
      <c r="F16284" s="75">
        <f>IF(CECCZ="CZ03",'Outside Temp'!B16284,IF(CECCZ="CZ04",'Outside Temp'!B16285,IF(CECCZ="CZ12",'Outside Temp'!B16286, IF(CECCZ="CZ13",'Outside Temp'!B16287))))</f>
        <v>66.12820513</v>
      </c>
      <c r="G16284" s="12">
        <f t="shared" si="3"/>
        <v>2</v>
      </c>
    </row>
    <row r="16285" ht="15.75" customHeight="1">
      <c r="A16285" s="13">
        <v>42294.65625</v>
      </c>
      <c r="B16285" s="73">
        <f t="shared" si="1"/>
        <v>42294</v>
      </c>
      <c r="C16285" s="74">
        <f>IF(NewCustomer="Yes", IF(COUNTIF($I$2:$I$11,B16285)&gt;0,0,WEEKDAY(B16285,2)),IF(COUNTIF($I$2:$I$21,B16285)&gt;0,0,WEEKDAY(B16285,2)))</f>
        <v>6</v>
      </c>
      <c r="D16285" s="74">
        <f t="shared" si="2"/>
        <v>15</v>
      </c>
      <c r="E16285" s="12">
        <f>IFERROR(VLOOKUP(A16285,'IDAR Meter Data'!$A:$B,2,1),"")</f>
        <v>104</v>
      </c>
      <c r="F16285" s="75">
        <f>IF(CECCZ="CZ03",'Outside Temp'!B16285,IF(CECCZ="CZ04",'Outside Temp'!B16286,IF(CECCZ="CZ12",'Outside Temp'!B16287, IF(CECCZ="CZ13",'Outside Temp'!B16288))))</f>
        <v>66</v>
      </c>
      <c r="G16285" s="12">
        <f t="shared" si="3"/>
        <v>2</v>
      </c>
    </row>
    <row r="16286" ht="15.75" customHeight="1">
      <c r="A16286" s="13">
        <v>42294.666666666664</v>
      </c>
      <c r="B16286" s="73">
        <f t="shared" si="1"/>
        <v>42294</v>
      </c>
      <c r="C16286" s="74">
        <f>IF(NewCustomer="Yes", IF(COUNTIF($I$2:$I$11,B16286)&gt;0,0,WEEKDAY(B16286,2)),IF(COUNTIF($I$2:$I$21,B16286)&gt;0,0,WEEKDAY(B16286,2)))</f>
        <v>6</v>
      </c>
      <c r="D16286" s="74">
        <f t="shared" si="2"/>
        <v>16</v>
      </c>
      <c r="E16286" s="12">
        <f>IFERROR(VLOOKUP(A16286,'IDAR Meter Data'!$A:$B,2,1),"")</f>
        <v>99</v>
      </c>
      <c r="F16286" s="75">
        <f>IF(CECCZ="CZ03",'Outside Temp'!B16286,IF(CECCZ="CZ04",'Outside Temp'!B16287,IF(CECCZ="CZ12",'Outside Temp'!B16288, IF(CECCZ="CZ13",'Outside Temp'!B16289))))</f>
        <v>65.86666667</v>
      </c>
      <c r="G16286" s="12">
        <f t="shared" si="3"/>
        <v>2</v>
      </c>
    </row>
    <row r="16287" ht="15.75" customHeight="1">
      <c r="A16287" s="13">
        <v>42294.677083333336</v>
      </c>
      <c r="B16287" s="73">
        <f t="shared" si="1"/>
        <v>42294</v>
      </c>
      <c r="C16287" s="74">
        <f>IF(NewCustomer="Yes", IF(COUNTIF($I$2:$I$11,B16287)&gt;0,0,WEEKDAY(B16287,2)),IF(COUNTIF($I$2:$I$21,B16287)&gt;0,0,WEEKDAY(B16287,2)))</f>
        <v>6</v>
      </c>
      <c r="D16287" s="74">
        <f t="shared" si="2"/>
        <v>16</v>
      </c>
      <c r="E16287" s="12">
        <f>IFERROR(VLOOKUP(A16287,'IDAR Meter Data'!$A:$B,2,1),"")</f>
        <v>112</v>
      </c>
      <c r="F16287" s="75">
        <f>IF(CECCZ="CZ03",'Outside Temp'!B16287,IF(CECCZ="CZ04",'Outside Temp'!B16288,IF(CECCZ="CZ12",'Outside Temp'!B16289, IF(CECCZ="CZ13",'Outside Temp'!B16290))))</f>
        <v>65.36666667</v>
      </c>
      <c r="G16287" s="12">
        <f t="shared" si="3"/>
        <v>2</v>
      </c>
    </row>
    <row r="16288" ht="15.75" customHeight="1">
      <c r="A16288" s="13">
        <v>42294.6875</v>
      </c>
      <c r="B16288" s="73">
        <f t="shared" si="1"/>
        <v>42294</v>
      </c>
      <c r="C16288" s="74">
        <f>IF(NewCustomer="Yes", IF(COUNTIF($I$2:$I$11,B16288)&gt;0,0,WEEKDAY(B16288,2)),IF(COUNTIF($I$2:$I$21,B16288)&gt;0,0,WEEKDAY(B16288,2)))</f>
        <v>6</v>
      </c>
      <c r="D16288" s="74">
        <f t="shared" si="2"/>
        <v>16</v>
      </c>
      <c r="E16288" s="12">
        <f>IFERROR(VLOOKUP(A16288,'IDAR Meter Data'!$A:$B,2,1),"")</f>
        <v>102</v>
      </c>
      <c r="F16288" s="75">
        <f>IF(CECCZ="CZ03",'Outside Temp'!B16288,IF(CECCZ="CZ04",'Outside Temp'!B16289,IF(CECCZ="CZ12",'Outside Temp'!B16290, IF(CECCZ="CZ13",'Outside Temp'!B16291))))</f>
        <v>64.86666667</v>
      </c>
      <c r="G16288" s="12">
        <f t="shared" si="3"/>
        <v>1</v>
      </c>
    </row>
    <row r="16289" ht="15.75" customHeight="1">
      <c r="A16289" s="13">
        <v>42294.697916666664</v>
      </c>
      <c r="B16289" s="73">
        <f t="shared" si="1"/>
        <v>42294</v>
      </c>
      <c r="C16289" s="74">
        <f>IF(NewCustomer="Yes", IF(COUNTIF($I$2:$I$11,B16289)&gt;0,0,WEEKDAY(B16289,2)),IF(COUNTIF($I$2:$I$21,B16289)&gt;0,0,WEEKDAY(B16289,2)))</f>
        <v>6</v>
      </c>
      <c r="D16289" s="74">
        <f t="shared" si="2"/>
        <v>16</v>
      </c>
      <c r="E16289" s="12">
        <f>IFERROR(VLOOKUP(A16289,'IDAR Meter Data'!$A:$B,2,1),"")</f>
        <v>103</v>
      </c>
      <c r="F16289" s="75">
        <f>IF(CECCZ="CZ03",'Outside Temp'!B16289,IF(CECCZ="CZ04",'Outside Temp'!B16290,IF(CECCZ="CZ12",'Outside Temp'!B16291, IF(CECCZ="CZ13",'Outside Temp'!B16292))))</f>
        <v>64.36666667</v>
      </c>
      <c r="G16289" s="12">
        <f t="shared" si="3"/>
        <v>1</v>
      </c>
    </row>
    <row r="16290" ht="15.75" customHeight="1">
      <c r="A16290" s="13">
        <v>42294.708333333336</v>
      </c>
      <c r="B16290" s="73">
        <f t="shared" si="1"/>
        <v>42294</v>
      </c>
      <c r="C16290" s="74">
        <f>IF(NewCustomer="Yes", IF(COUNTIF($I$2:$I$11,B16290)&gt;0,0,WEEKDAY(B16290,2)),IF(COUNTIF($I$2:$I$21,B16290)&gt;0,0,WEEKDAY(B16290,2)))</f>
        <v>6</v>
      </c>
      <c r="D16290" s="74">
        <f t="shared" si="2"/>
        <v>17</v>
      </c>
      <c r="E16290" s="12">
        <f>IFERROR(VLOOKUP(A16290,'IDAR Meter Data'!$A:$B,2,1),"")</f>
        <v>103</v>
      </c>
      <c r="F16290" s="75">
        <f>IF(CECCZ="CZ03",'Outside Temp'!B16290,IF(CECCZ="CZ04",'Outside Temp'!B16291,IF(CECCZ="CZ12",'Outside Temp'!B16292, IF(CECCZ="CZ13",'Outside Temp'!B16293))))</f>
        <v>63.93333333</v>
      </c>
      <c r="G16290" s="12">
        <f t="shared" si="3"/>
        <v>1</v>
      </c>
    </row>
    <row r="16291" ht="15.75" customHeight="1">
      <c r="A16291" s="13">
        <v>42294.71875</v>
      </c>
      <c r="B16291" s="73">
        <f t="shared" si="1"/>
        <v>42294</v>
      </c>
      <c r="C16291" s="74">
        <f>IF(NewCustomer="Yes", IF(COUNTIF($I$2:$I$11,B16291)&gt;0,0,WEEKDAY(B16291,2)),IF(COUNTIF($I$2:$I$21,B16291)&gt;0,0,WEEKDAY(B16291,2)))</f>
        <v>6</v>
      </c>
      <c r="D16291" s="74">
        <f t="shared" si="2"/>
        <v>17</v>
      </c>
      <c r="E16291" s="12">
        <f>IFERROR(VLOOKUP(A16291,'IDAR Meter Data'!$A:$B,2,1),"")</f>
        <v>111</v>
      </c>
      <c r="F16291" s="75">
        <f>IF(CECCZ="CZ03",'Outside Temp'!B16291,IF(CECCZ="CZ04",'Outside Temp'!B16292,IF(CECCZ="CZ12",'Outside Temp'!B16293, IF(CECCZ="CZ13",'Outside Temp'!B16294))))</f>
        <v>63.68333333</v>
      </c>
      <c r="G16291" s="12">
        <f t="shared" si="3"/>
        <v>1</v>
      </c>
    </row>
    <row r="16292" ht="15.75" customHeight="1">
      <c r="A16292" s="13">
        <v>42294.729166666664</v>
      </c>
      <c r="B16292" s="73">
        <f t="shared" si="1"/>
        <v>42294</v>
      </c>
      <c r="C16292" s="74">
        <f>IF(NewCustomer="Yes", IF(COUNTIF($I$2:$I$11,B16292)&gt;0,0,WEEKDAY(B16292,2)),IF(COUNTIF($I$2:$I$21,B16292)&gt;0,0,WEEKDAY(B16292,2)))</f>
        <v>6</v>
      </c>
      <c r="D16292" s="74">
        <f t="shared" si="2"/>
        <v>17</v>
      </c>
      <c r="E16292" s="12">
        <f>IFERROR(VLOOKUP(A16292,'IDAR Meter Data'!$A:$B,2,1),"")</f>
        <v>116</v>
      </c>
      <c r="F16292" s="75">
        <f>IF(CECCZ="CZ03",'Outside Temp'!B16292,IF(CECCZ="CZ04",'Outside Temp'!B16293,IF(CECCZ="CZ12",'Outside Temp'!B16294, IF(CECCZ="CZ13",'Outside Temp'!B16295))))</f>
        <v>63.43333333</v>
      </c>
      <c r="G16292" s="12">
        <f t="shared" si="3"/>
        <v>1</v>
      </c>
    </row>
    <row r="16293" ht="15.75" customHeight="1">
      <c r="A16293" s="13">
        <v>42294.739583333336</v>
      </c>
      <c r="B16293" s="73">
        <f t="shared" si="1"/>
        <v>42294</v>
      </c>
      <c r="C16293" s="74">
        <f>IF(NewCustomer="Yes", IF(COUNTIF($I$2:$I$11,B16293)&gt;0,0,WEEKDAY(B16293,2)),IF(COUNTIF($I$2:$I$21,B16293)&gt;0,0,WEEKDAY(B16293,2)))</f>
        <v>6</v>
      </c>
      <c r="D16293" s="74">
        <f t="shared" si="2"/>
        <v>17</v>
      </c>
      <c r="E16293" s="12">
        <f>IFERROR(VLOOKUP(A16293,'IDAR Meter Data'!$A:$B,2,1),"")</f>
        <v>107</v>
      </c>
      <c r="F16293" s="75">
        <f>IF(CECCZ="CZ03",'Outside Temp'!B16293,IF(CECCZ="CZ04",'Outside Temp'!B16294,IF(CECCZ="CZ12",'Outside Temp'!B16295, IF(CECCZ="CZ13",'Outside Temp'!B16296))))</f>
        <v>63.18333333</v>
      </c>
      <c r="G16293" s="12">
        <f t="shared" si="3"/>
        <v>1</v>
      </c>
    </row>
    <row r="16294" ht="15.75" customHeight="1">
      <c r="A16294" s="13">
        <v>42294.75</v>
      </c>
      <c r="B16294" s="73">
        <f t="shared" si="1"/>
        <v>42294</v>
      </c>
      <c r="C16294" s="74">
        <f>IF(NewCustomer="Yes", IF(COUNTIF($I$2:$I$11,B16294)&gt;0,0,WEEKDAY(B16294,2)),IF(COUNTIF($I$2:$I$21,B16294)&gt;0,0,WEEKDAY(B16294,2)))</f>
        <v>6</v>
      </c>
      <c r="D16294" s="74">
        <f t="shared" si="2"/>
        <v>18</v>
      </c>
      <c r="E16294" s="12">
        <f>IFERROR(VLOOKUP(A16294,'IDAR Meter Data'!$A:$B,2,1),"")</f>
        <v>107</v>
      </c>
      <c r="F16294" s="75">
        <f>IF(CECCZ="CZ03",'Outside Temp'!B16294,IF(CECCZ="CZ04",'Outside Temp'!B16295,IF(CECCZ="CZ12",'Outside Temp'!B16296, IF(CECCZ="CZ13",'Outside Temp'!B16297))))</f>
        <v>63</v>
      </c>
      <c r="G16294" s="12">
        <f t="shared" si="3"/>
        <v>1</v>
      </c>
    </row>
    <row r="16295" ht="15.75" customHeight="1">
      <c r="A16295" s="13">
        <v>42294.760416666664</v>
      </c>
      <c r="B16295" s="73">
        <f t="shared" si="1"/>
        <v>42294</v>
      </c>
      <c r="C16295" s="74">
        <f>IF(NewCustomer="Yes", IF(COUNTIF($I$2:$I$11,B16295)&gt;0,0,WEEKDAY(B16295,2)),IF(COUNTIF($I$2:$I$21,B16295)&gt;0,0,WEEKDAY(B16295,2)))</f>
        <v>6</v>
      </c>
      <c r="D16295" s="74">
        <f t="shared" si="2"/>
        <v>18</v>
      </c>
      <c r="E16295" s="12">
        <f>IFERROR(VLOOKUP(A16295,'IDAR Meter Data'!$A:$B,2,1),"")</f>
        <v>107</v>
      </c>
      <c r="F16295" s="75">
        <f>IF(CECCZ="CZ03",'Outside Temp'!B16295,IF(CECCZ="CZ04",'Outside Temp'!B16296,IF(CECCZ="CZ12",'Outside Temp'!B16297, IF(CECCZ="CZ13",'Outside Temp'!B16298))))</f>
        <v>63</v>
      </c>
      <c r="G16295" s="12">
        <f t="shared" si="3"/>
        <v>1</v>
      </c>
    </row>
    <row r="16296" ht="15.75" customHeight="1">
      <c r="A16296" s="13">
        <v>42294.770833333336</v>
      </c>
      <c r="B16296" s="73">
        <f t="shared" si="1"/>
        <v>42294</v>
      </c>
      <c r="C16296" s="74">
        <f>IF(NewCustomer="Yes", IF(COUNTIF($I$2:$I$11,B16296)&gt;0,0,WEEKDAY(B16296,2)),IF(COUNTIF($I$2:$I$21,B16296)&gt;0,0,WEEKDAY(B16296,2)))</f>
        <v>6</v>
      </c>
      <c r="D16296" s="74">
        <f t="shared" si="2"/>
        <v>18</v>
      </c>
      <c r="E16296" s="12">
        <f>IFERROR(VLOOKUP(A16296,'IDAR Meter Data'!$A:$B,2,1),"")</f>
        <v>114</v>
      </c>
      <c r="F16296" s="75">
        <f>IF(CECCZ="CZ03",'Outside Temp'!B16296,IF(CECCZ="CZ04",'Outside Temp'!B16297,IF(CECCZ="CZ12",'Outside Temp'!B16298, IF(CECCZ="CZ13",'Outside Temp'!B16299))))</f>
        <v>63</v>
      </c>
      <c r="G16296" s="12">
        <f t="shared" si="3"/>
        <v>1</v>
      </c>
    </row>
    <row r="16297" ht="15.75" customHeight="1">
      <c r="A16297" s="13">
        <v>42294.78125</v>
      </c>
      <c r="B16297" s="73">
        <f t="shared" si="1"/>
        <v>42294</v>
      </c>
      <c r="C16297" s="74">
        <f>IF(NewCustomer="Yes", IF(COUNTIF($I$2:$I$11,B16297)&gt;0,0,WEEKDAY(B16297,2)),IF(COUNTIF($I$2:$I$21,B16297)&gt;0,0,WEEKDAY(B16297,2)))</f>
        <v>6</v>
      </c>
      <c r="D16297" s="74">
        <f t="shared" si="2"/>
        <v>18</v>
      </c>
      <c r="E16297" s="12">
        <f>IFERROR(VLOOKUP(A16297,'IDAR Meter Data'!$A:$B,2,1),"")</f>
        <v>108</v>
      </c>
      <c r="F16297" s="75">
        <f>IF(CECCZ="CZ03",'Outside Temp'!B16297,IF(CECCZ="CZ04",'Outside Temp'!B16298,IF(CECCZ="CZ12",'Outside Temp'!B16299, IF(CECCZ="CZ13",'Outside Temp'!B16300))))</f>
        <v>63</v>
      </c>
      <c r="G16297" s="12">
        <f t="shared" si="3"/>
        <v>1</v>
      </c>
    </row>
    <row r="16298" ht="15.75" customHeight="1">
      <c r="A16298" s="13">
        <v>42294.791666666664</v>
      </c>
      <c r="B16298" s="73">
        <f t="shared" si="1"/>
        <v>42294</v>
      </c>
      <c r="C16298" s="74">
        <f>IF(NewCustomer="Yes", IF(COUNTIF($I$2:$I$11,B16298)&gt;0,0,WEEKDAY(B16298,2)),IF(COUNTIF($I$2:$I$21,B16298)&gt;0,0,WEEKDAY(B16298,2)))</f>
        <v>6</v>
      </c>
      <c r="D16298" s="74">
        <f t="shared" si="2"/>
        <v>19</v>
      </c>
      <c r="E16298" s="12">
        <f>IFERROR(VLOOKUP(A16298,'IDAR Meter Data'!$A:$B,2,1),"")</f>
        <v>110</v>
      </c>
      <c r="F16298" s="75">
        <f>IF(CECCZ="CZ03",'Outside Temp'!B16298,IF(CECCZ="CZ04",'Outside Temp'!B16299,IF(CECCZ="CZ12",'Outside Temp'!B16300, IF(CECCZ="CZ13",'Outside Temp'!B16301))))</f>
        <v>63</v>
      </c>
      <c r="G16298" s="12">
        <f t="shared" si="3"/>
        <v>1</v>
      </c>
    </row>
    <row r="16299" ht="15.75" customHeight="1">
      <c r="A16299" s="13">
        <v>42294.802083333336</v>
      </c>
      <c r="B16299" s="73">
        <f t="shared" si="1"/>
        <v>42294</v>
      </c>
      <c r="C16299" s="74">
        <f>IF(NewCustomer="Yes", IF(COUNTIF($I$2:$I$11,B16299)&gt;0,0,WEEKDAY(B16299,2)),IF(COUNTIF($I$2:$I$21,B16299)&gt;0,0,WEEKDAY(B16299,2)))</f>
        <v>6</v>
      </c>
      <c r="D16299" s="74">
        <f t="shared" si="2"/>
        <v>19</v>
      </c>
      <c r="E16299" s="12">
        <f>IFERROR(VLOOKUP(A16299,'IDAR Meter Data'!$A:$B,2,1),"")</f>
        <v>104</v>
      </c>
      <c r="F16299" s="75">
        <f>IF(CECCZ="CZ03",'Outside Temp'!B16299,IF(CECCZ="CZ04",'Outside Temp'!B16300,IF(CECCZ="CZ12",'Outside Temp'!B16301, IF(CECCZ="CZ13",'Outside Temp'!B16302))))</f>
        <v>63</v>
      </c>
      <c r="G16299" s="12">
        <f t="shared" si="3"/>
        <v>1</v>
      </c>
    </row>
    <row r="16300" ht="15.75" customHeight="1">
      <c r="A16300" s="13">
        <v>42294.8125</v>
      </c>
      <c r="B16300" s="73">
        <f t="shared" si="1"/>
        <v>42294</v>
      </c>
      <c r="C16300" s="74">
        <f>IF(NewCustomer="Yes", IF(COUNTIF($I$2:$I$11,B16300)&gt;0,0,WEEKDAY(B16300,2)),IF(COUNTIF($I$2:$I$21,B16300)&gt;0,0,WEEKDAY(B16300,2)))</f>
        <v>6</v>
      </c>
      <c r="D16300" s="74">
        <f t="shared" si="2"/>
        <v>19</v>
      </c>
      <c r="E16300" s="12">
        <f>IFERROR(VLOOKUP(A16300,'IDAR Meter Data'!$A:$B,2,1),"")</f>
        <v>113</v>
      </c>
      <c r="F16300" s="75">
        <f>IF(CECCZ="CZ03",'Outside Temp'!B16300,IF(CECCZ="CZ04",'Outside Temp'!B16301,IF(CECCZ="CZ12",'Outside Temp'!B16302, IF(CECCZ="CZ13",'Outside Temp'!B16303))))</f>
        <v>63</v>
      </c>
      <c r="G16300" s="12">
        <f t="shared" si="3"/>
        <v>1</v>
      </c>
    </row>
    <row r="16301" ht="15.75" customHeight="1">
      <c r="A16301" s="13">
        <v>42294.822916666664</v>
      </c>
      <c r="B16301" s="73">
        <f t="shared" si="1"/>
        <v>42294</v>
      </c>
      <c r="C16301" s="74">
        <f>IF(NewCustomer="Yes", IF(COUNTIF($I$2:$I$11,B16301)&gt;0,0,WEEKDAY(B16301,2)),IF(COUNTIF($I$2:$I$21,B16301)&gt;0,0,WEEKDAY(B16301,2)))</f>
        <v>6</v>
      </c>
      <c r="D16301" s="74">
        <f t="shared" si="2"/>
        <v>19</v>
      </c>
      <c r="E16301" s="12">
        <f>IFERROR(VLOOKUP(A16301,'IDAR Meter Data'!$A:$B,2,1),"")</f>
        <v>109</v>
      </c>
      <c r="F16301" s="75">
        <f>IF(CECCZ="CZ03",'Outside Temp'!B16301,IF(CECCZ="CZ04",'Outside Temp'!B16302,IF(CECCZ="CZ12",'Outside Temp'!B16303, IF(CECCZ="CZ13",'Outside Temp'!B16304))))</f>
        <v>63</v>
      </c>
      <c r="G16301" s="12">
        <f t="shared" si="3"/>
        <v>1</v>
      </c>
    </row>
    <row r="16302" ht="15.75" customHeight="1">
      <c r="A16302" s="13">
        <v>42294.833333333336</v>
      </c>
      <c r="B16302" s="73">
        <f t="shared" si="1"/>
        <v>42294</v>
      </c>
      <c r="C16302" s="74">
        <f>IF(NewCustomer="Yes", IF(COUNTIF($I$2:$I$11,B16302)&gt;0,0,WEEKDAY(B16302,2)),IF(COUNTIF($I$2:$I$21,B16302)&gt;0,0,WEEKDAY(B16302,2)))</f>
        <v>6</v>
      </c>
      <c r="D16302" s="74">
        <f t="shared" si="2"/>
        <v>20</v>
      </c>
      <c r="E16302" s="12">
        <f>IFERROR(VLOOKUP(A16302,'IDAR Meter Data'!$A:$B,2,1),"")</f>
        <v>109</v>
      </c>
      <c r="F16302" s="75">
        <f>IF(CECCZ="CZ03",'Outside Temp'!B16302,IF(CECCZ="CZ04",'Outside Temp'!B16303,IF(CECCZ="CZ12",'Outside Temp'!B16304, IF(CECCZ="CZ13",'Outside Temp'!B16305))))</f>
        <v>63</v>
      </c>
      <c r="G16302" s="12">
        <f t="shared" si="3"/>
        <v>1</v>
      </c>
    </row>
    <row r="16303" ht="15.75" customHeight="1">
      <c r="A16303" s="13">
        <v>42294.84375</v>
      </c>
      <c r="B16303" s="73">
        <f t="shared" si="1"/>
        <v>42294</v>
      </c>
      <c r="C16303" s="74">
        <f>IF(NewCustomer="Yes", IF(COUNTIF($I$2:$I$11,B16303)&gt;0,0,WEEKDAY(B16303,2)),IF(COUNTIF($I$2:$I$21,B16303)&gt;0,0,WEEKDAY(B16303,2)))</f>
        <v>6</v>
      </c>
      <c r="D16303" s="74">
        <f t="shared" si="2"/>
        <v>20</v>
      </c>
      <c r="E16303" s="12">
        <f>IFERROR(VLOOKUP(A16303,'IDAR Meter Data'!$A:$B,2,1),"")</f>
        <v>106</v>
      </c>
      <c r="F16303" s="75">
        <f>IF(CECCZ="CZ03",'Outside Temp'!B16303,IF(CECCZ="CZ04",'Outside Temp'!B16304,IF(CECCZ="CZ12",'Outside Temp'!B16305, IF(CECCZ="CZ13",'Outside Temp'!B16306))))</f>
        <v>63</v>
      </c>
      <c r="G16303" s="12">
        <f t="shared" si="3"/>
        <v>1</v>
      </c>
    </row>
    <row r="16304" ht="15.75" customHeight="1">
      <c r="A16304" s="13">
        <v>42294.854166666664</v>
      </c>
      <c r="B16304" s="73">
        <f t="shared" si="1"/>
        <v>42294</v>
      </c>
      <c r="C16304" s="74">
        <f>IF(NewCustomer="Yes", IF(COUNTIF($I$2:$I$11,B16304)&gt;0,0,WEEKDAY(B16304,2)),IF(COUNTIF($I$2:$I$21,B16304)&gt;0,0,WEEKDAY(B16304,2)))</f>
        <v>6</v>
      </c>
      <c r="D16304" s="74">
        <f t="shared" si="2"/>
        <v>20</v>
      </c>
      <c r="E16304" s="12">
        <f>IFERROR(VLOOKUP(A16304,'IDAR Meter Data'!$A:$B,2,1),"")</f>
        <v>108</v>
      </c>
      <c r="F16304" s="75">
        <f>IF(CECCZ="CZ03",'Outside Temp'!B16304,IF(CECCZ="CZ04",'Outside Temp'!B16305,IF(CECCZ="CZ12",'Outside Temp'!B16306, IF(CECCZ="CZ13",'Outside Temp'!B16307))))</f>
        <v>63</v>
      </c>
      <c r="G16304" s="12">
        <f t="shared" si="3"/>
        <v>1</v>
      </c>
    </row>
    <row r="16305" ht="15.75" customHeight="1">
      <c r="A16305" s="13">
        <v>42294.864583333336</v>
      </c>
      <c r="B16305" s="73">
        <f t="shared" si="1"/>
        <v>42294</v>
      </c>
      <c r="C16305" s="74">
        <f>IF(NewCustomer="Yes", IF(COUNTIF($I$2:$I$11,B16305)&gt;0,0,WEEKDAY(B16305,2)),IF(COUNTIF($I$2:$I$21,B16305)&gt;0,0,WEEKDAY(B16305,2)))</f>
        <v>6</v>
      </c>
      <c r="D16305" s="74">
        <f t="shared" si="2"/>
        <v>20</v>
      </c>
      <c r="E16305" s="12">
        <f>IFERROR(VLOOKUP(A16305,'IDAR Meter Data'!$A:$B,2,1),"")</f>
        <v>113</v>
      </c>
      <c r="F16305" s="75">
        <f>IF(CECCZ="CZ03",'Outside Temp'!B16305,IF(CECCZ="CZ04",'Outside Temp'!B16306,IF(CECCZ="CZ12",'Outside Temp'!B16307, IF(CECCZ="CZ13",'Outside Temp'!B16308))))</f>
        <v>63</v>
      </c>
      <c r="G16305" s="12">
        <f t="shared" si="3"/>
        <v>1</v>
      </c>
    </row>
    <row r="16306" ht="15.75" customHeight="1">
      <c r="A16306" s="13">
        <v>42294.875</v>
      </c>
      <c r="B16306" s="73">
        <f t="shared" si="1"/>
        <v>42294</v>
      </c>
      <c r="C16306" s="74">
        <f>IF(NewCustomer="Yes", IF(COUNTIF($I$2:$I$11,B16306)&gt;0,0,WEEKDAY(B16306,2)),IF(COUNTIF($I$2:$I$21,B16306)&gt;0,0,WEEKDAY(B16306,2)))</f>
        <v>6</v>
      </c>
      <c r="D16306" s="74">
        <f t="shared" si="2"/>
        <v>21</v>
      </c>
      <c r="E16306" s="12">
        <f>IFERROR(VLOOKUP(A16306,'IDAR Meter Data'!$A:$B,2,1),"")</f>
        <v>107</v>
      </c>
      <c r="F16306" s="75">
        <f>IF(CECCZ="CZ03",'Outside Temp'!B16306,IF(CECCZ="CZ04",'Outside Temp'!B16307,IF(CECCZ="CZ12",'Outside Temp'!B16308, IF(CECCZ="CZ13",'Outside Temp'!B16309))))</f>
        <v>63</v>
      </c>
      <c r="G16306" s="12">
        <f t="shared" si="3"/>
        <v>1</v>
      </c>
    </row>
    <row r="16307" ht="15.75" customHeight="1">
      <c r="A16307" s="13">
        <v>42294.885416666664</v>
      </c>
      <c r="B16307" s="73">
        <f t="shared" si="1"/>
        <v>42294</v>
      </c>
      <c r="C16307" s="74">
        <f>IF(NewCustomer="Yes", IF(COUNTIF($I$2:$I$11,B16307)&gt;0,0,WEEKDAY(B16307,2)),IF(COUNTIF($I$2:$I$21,B16307)&gt;0,0,WEEKDAY(B16307,2)))</f>
        <v>6</v>
      </c>
      <c r="D16307" s="74">
        <f t="shared" si="2"/>
        <v>21</v>
      </c>
      <c r="E16307" s="12">
        <f>IFERROR(VLOOKUP(A16307,'IDAR Meter Data'!$A:$B,2,1),"")</f>
        <v>106</v>
      </c>
      <c r="F16307" s="75">
        <f>IF(CECCZ="CZ03",'Outside Temp'!B16307,IF(CECCZ="CZ04",'Outside Temp'!B16308,IF(CECCZ="CZ12",'Outside Temp'!B16309, IF(CECCZ="CZ13",'Outside Temp'!B16310))))</f>
        <v>63</v>
      </c>
      <c r="G16307" s="12">
        <f t="shared" si="3"/>
        <v>1</v>
      </c>
    </row>
    <row r="16308" ht="15.75" customHeight="1">
      <c r="A16308" s="13">
        <v>42294.895833333336</v>
      </c>
      <c r="B16308" s="73">
        <f t="shared" si="1"/>
        <v>42294</v>
      </c>
      <c r="C16308" s="74">
        <f>IF(NewCustomer="Yes", IF(COUNTIF($I$2:$I$11,B16308)&gt;0,0,WEEKDAY(B16308,2)),IF(COUNTIF($I$2:$I$21,B16308)&gt;0,0,WEEKDAY(B16308,2)))</f>
        <v>6</v>
      </c>
      <c r="D16308" s="74">
        <f t="shared" si="2"/>
        <v>21</v>
      </c>
      <c r="E16308" s="12">
        <f>IFERROR(VLOOKUP(A16308,'IDAR Meter Data'!$A:$B,2,1),"")</f>
        <v>99</v>
      </c>
      <c r="F16308" s="75">
        <f>IF(CECCZ="CZ03",'Outside Temp'!B16308,IF(CECCZ="CZ04",'Outside Temp'!B16309,IF(CECCZ="CZ12",'Outside Temp'!B16310, IF(CECCZ="CZ13",'Outside Temp'!B16311))))</f>
        <v>63</v>
      </c>
      <c r="G16308" s="12">
        <f t="shared" si="3"/>
        <v>1</v>
      </c>
    </row>
    <row r="16309" ht="15.75" customHeight="1">
      <c r="A16309" s="13">
        <v>42294.90625</v>
      </c>
      <c r="B16309" s="73">
        <f t="shared" si="1"/>
        <v>42294</v>
      </c>
      <c r="C16309" s="74">
        <f>IF(NewCustomer="Yes", IF(COUNTIF($I$2:$I$11,B16309)&gt;0,0,WEEKDAY(B16309,2)),IF(COUNTIF($I$2:$I$21,B16309)&gt;0,0,WEEKDAY(B16309,2)))</f>
        <v>6</v>
      </c>
      <c r="D16309" s="74">
        <f t="shared" si="2"/>
        <v>21</v>
      </c>
      <c r="E16309" s="12">
        <f>IFERROR(VLOOKUP(A16309,'IDAR Meter Data'!$A:$B,2,1),"")</f>
        <v>104</v>
      </c>
      <c r="F16309" s="75">
        <f>IF(CECCZ="CZ03",'Outside Temp'!B16309,IF(CECCZ="CZ04",'Outside Temp'!B16310,IF(CECCZ="CZ12",'Outside Temp'!B16311, IF(CECCZ="CZ13",'Outside Temp'!B16312))))</f>
        <v>63</v>
      </c>
      <c r="G16309" s="12">
        <f t="shared" si="3"/>
        <v>1</v>
      </c>
    </row>
    <row r="16310" ht="15.75" customHeight="1">
      <c r="A16310" s="13">
        <v>42294.916666666664</v>
      </c>
      <c r="B16310" s="73">
        <f t="shared" si="1"/>
        <v>42294</v>
      </c>
      <c r="C16310" s="74">
        <f>IF(NewCustomer="Yes", IF(COUNTIF($I$2:$I$11,B16310)&gt;0,0,WEEKDAY(B16310,2)),IF(COUNTIF($I$2:$I$21,B16310)&gt;0,0,WEEKDAY(B16310,2)))</f>
        <v>6</v>
      </c>
      <c r="D16310" s="74">
        <f t="shared" si="2"/>
        <v>22</v>
      </c>
      <c r="E16310" s="12">
        <f>IFERROR(VLOOKUP(A16310,'IDAR Meter Data'!$A:$B,2,1),"")</f>
        <v>104</v>
      </c>
      <c r="F16310" s="75">
        <f>IF(CECCZ="CZ03",'Outside Temp'!B16310,IF(CECCZ="CZ04",'Outside Temp'!B16311,IF(CECCZ="CZ12",'Outside Temp'!B16312, IF(CECCZ="CZ13",'Outside Temp'!B16313))))</f>
        <v>62.08</v>
      </c>
      <c r="G16310" s="12">
        <f t="shared" si="3"/>
        <v>1</v>
      </c>
    </row>
    <row r="16311" ht="15.75" customHeight="1">
      <c r="A16311" s="13">
        <v>42294.927083333336</v>
      </c>
      <c r="B16311" s="73">
        <f t="shared" si="1"/>
        <v>42294</v>
      </c>
      <c r="C16311" s="74">
        <f>IF(NewCustomer="Yes", IF(COUNTIF($I$2:$I$11,B16311)&gt;0,0,WEEKDAY(B16311,2)),IF(COUNTIF($I$2:$I$21,B16311)&gt;0,0,WEEKDAY(B16311,2)))</f>
        <v>6</v>
      </c>
      <c r="D16311" s="74">
        <f t="shared" si="2"/>
        <v>22</v>
      </c>
      <c r="E16311" s="12">
        <f>IFERROR(VLOOKUP(A16311,'IDAR Meter Data'!$A:$B,2,1),"")</f>
        <v>102</v>
      </c>
      <c r="F16311" s="75">
        <f>IF(CECCZ="CZ03",'Outside Temp'!B16311,IF(CECCZ="CZ04",'Outside Temp'!B16312,IF(CECCZ="CZ12",'Outside Temp'!B16313, IF(CECCZ="CZ13",'Outside Temp'!B16314))))</f>
        <v>62.38</v>
      </c>
      <c r="G16311" s="12">
        <f t="shared" si="3"/>
        <v>1</v>
      </c>
    </row>
    <row r="16312" ht="15.75" customHeight="1">
      <c r="A16312" s="13">
        <v>42294.9375</v>
      </c>
      <c r="B16312" s="73">
        <f t="shared" si="1"/>
        <v>42294</v>
      </c>
      <c r="C16312" s="74">
        <f>IF(NewCustomer="Yes", IF(COUNTIF($I$2:$I$11,B16312)&gt;0,0,WEEKDAY(B16312,2)),IF(COUNTIF($I$2:$I$21,B16312)&gt;0,0,WEEKDAY(B16312,2)))</f>
        <v>6</v>
      </c>
      <c r="D16312" s="74">
        <f t="shared" si="2"/>
        <v>22</v>
      </c>
      <c r="E16312" s="12">
        <f>IFERROR(VLOOKUP(A16312,'IDAR Meter Data'!$A:$B,2,1),"")</f>
        <v>96</v>
      </c>
      <c r="F16312" s="75">
        <f>IF(CECCZ="CZ03",'Outside Temp'!B16312,IF(CECCZ="CZ04",'Outside Temp'!B16313,IF(CECCZ="CZ12",'Outside Temp'!B16314, IF(CECCZ="CZ13",'Outside Temp'!B16315))))</f>
        <v>62.68</v>
      </c>
      <c r="G16312" s="12">
        <f t="shared" si="3"/>
        <v>1</v>
      </c>
    </row>
    <row r="16313" ht="15.75" customHeight="1">
      <c r="A16313" s="13">
        <v>42294.947916666664</v>
      </c>
      <c r="B16313" s="73">
        <f t="shared" si="1"/>
        <v>42294</v>
      </c>
      <c r="C16313" s="74">
        <f>IF(NewCustomer="Yes", IF(COUNTIF($I$2:$I$11,B16313)&gt;0,0,WEEKDAY(B16313,2)),IF(COUNTIF($I$2:$I$21,B16313)&gt;0,0,WEEKDAY(B16313,2)))</f>
        <v>6</v>
      </c>
      <c r="D16313" s="74">
        <f t="shared" si="2"/>
        <v>22</v>
      </c>
      <c r="E16313" s="12">
        <f>IFERROR(VLOOKUP(A16313,'IDAR Meter Data'!$A:$B,2,1),"")</f>
        <v>101</v>
      </c>
      <c r="F16313" s="75">
        <f>IF(CECCZ="CZ03",'Outside Temp'!B16313,IF(CECCZ="CZ04",'Outside Temp'!B16314,IF(CECCZ="CZ12",'Outside Temp'!B16315, IF(CECCZ="CZ13",'Outside Temp'!B16316))))</f>
        <v>62.98</v>
      </c>
      <c r="G16313" s="12">
        <f t="shared" si="3"/>
        <v>1</v>
      </c>
    </row>
    <row r="16314" ht="15.75" customHeight="1">
      <c r="A16314" s="13">
        <v>42294.958333333336</v>
      </c>
      <c r="B16314" s="73">
        <f t="shared" si="1"/>
        <v>42294</v>
      </c>
      <c r="C16314" s="74">
        <f>IF(NewCustomer="Yes", IF(COUNTIF($I$2:$I$11,B16314)&gt;0,0,WEEKDAY(B16314,2)),IF(COUNTIF($I$2:$I$21,B16314)&gt;0,0,WEEKDAY(B16314,2)))</f>
        <v>6</v>
      </c>
      <c r="D16314" s="74">
        <f t="shared" si="2"/>
        <v>23</v>
      </c>
      <c r="E16314" s="12">
        <f>IFERROR(VLOOKUP(A16314,'IDAR Meter Data'!$A:$B,2,1),"")</f>
        <v>96</v>
      </c>
      <c r="F16314" s="75">
        <f>IF(CECCZ="CZ03",'Outside Temp'!B16314,IF(CECCZ="CZ04",'Outside Temp'!B16315,IF(CECCZ="CZ12",'Outside Temp'!B16316, IF(CECCZ="CZ13",'Outside Temp'!B16317))))</f>
        <v>62.11764706</v>
      </c>
      <c r="G16314" s="12">
        <f t="shared" si="3"/>
        <v>1</v>
      </c>
    </row>
    <row r="16315" ht="15.75" customHeight="1">
      <c r="A16315" s="13">
        <v>42294.96875</v>
      </c>
      <c r="B16315" s="73">
        <f t="shared" si="1"/>
        <v>42294</v>
      </c>
      <c r="C16315" s="74">
        <f>IF(NewCustomer="Yes", IF(COUNTIF($I$2:$I$11,B16315)&gt;0,0,WEEKDAY(B16315,2)),IF(COUNTIF($I$2:$I$21,B16315)&gt;0,0,WEEKDAY(B16315,2)))</f>
        <v>6</v>
      </c>
      <c r="D16315" s="74">
        <f t="shared" si="2"/>
        <v>23</v>
      </c>
      <c r="E16315" s="12">
        <f>IFERROR(VLOOKUP(A16315,'IDAR Meter Data'!$A:$B,2,1),"")</f>
        <v>105</v>
      </c>
      <c r="F16315" s="75">
        <f>IF(CECCZ="CZ03",'Outside Temp'!B16315,IF(CECCZ="CZ04",'Outside Temp'!B16316,IF(CECCZ="CZ12",'Outside Temp'!B16317, IF(CECCZ="CZ13",'Outside Temp'!B16318))))</f>
        <v>62.55882353</v>
      </c>
      <c r="G16315" s="12">
        <f t="shared" si="3"/>
        <v>1</v>
      </c>
    </row>
    <row r="16316" ht="15.75" customHeight="1">
      <c r="A16316" s="13">
        <v>42294.979166666664</v>
      </c>
      <c r="B16316" s="73">
        <f t="shared" si="1"/>
        <v>42294</v>
      </c>
      <c r="C16316" s="74">
        <f>IF(NewCustomer="Yes", IF(COUNTIF($I$2:$I$11,B16316)&gt;0,0,WEEKDAY(B16316,2)),IF(COUNTIF($I$2:$I$21,B16316)&gt;0,0,WEEKDAY(B16316,2)))</f>
        <v>6</v>
      </c>
      <c r="D16316" s="74">
        <f t="shared" si="2"/>
        <v>23</v>
      </c>
      <c r="E16316" s="12">
        <f>IFERROR(VLOOKUP(A16316,'IDAR Meter Data'!$A:$B,2,1),"")</f>
        <v>104</v>
      </c>
      <c r="F16316" s="75">
        <f>IF(CECCZ="CZ03",'Outside Temp'!B16316,IF(CECCZ="CZ04",'Outside Temp'!B16317,IF(CECCZ="CZ12",'Outside Temp'!B16318, IF(CECCZ="CZ13",'Outside Temp'!B16319))))</f>
        <v>63</v>
      </c>
      <c r="G16316" s="12">
        <f t="shared" si="3"/>
        <v>1</v>
      </c>
    </row>
    <row r="16317" ht="15.75" customHeight="1">
      <c r="A16317" s="13">
        <v>42294.989583333336</v>
      </c>
      <c r="B16317" s="73">
        <f t="shared" si="1"/>
        <v>42294</v>
      </c>
      <c r="C16317" s="74">
        <f>IF(NewCustomer="Yes", IF(COUNTIF($I$2:$I$11,B16317)&gt;0,0,WEEKDAY(B16317,2)),IF(COUNTIF($I$2:$I$21,B16317)&gt;0,0,WEEKDAY(B16317,2)))</f>
        <v>6</v>
      </c>
      <c r="D16317" s="74">
        <f t="shared" si="2"/>
        <v>23</v>
      </c>
      <c r="E16317" s="12">
        <f>IFERROR(VLOOKUP(A16317,'IDAR Meter Data'!$A:$B,2,1),"")</f>
        <v>101</v>
      </c>
      <c r="F16317" s="75">
        <f>IF(CECCZ="CZ03",'Outside Temp'!B16317,IF(CECCZ="CZ04",'Outside Temp'!B16318,IF(CECCZ="CZ12",'Outside Temp'!B16319, IF(CECCZ="CZ13",'Outside Temp'!B16320))))</f>
        <v>61.84615385</v>
      </c>
      <c r="G16317" s="12">
        <f t="shared" si="3"/>
        <v>1</v>
      </c>
    </row>
    <row r="16318" ht="15.75" customHeight="1">
      <c r="A16318" s="13">
        <v>42295.0</v>
      </c>
      <c r="B16318" s="73">
        <f t="shared" si="1"/>
        <v>42295</v>
      </c>
      <c r="C16318" s="74">
        <f>IF(NewCustomer="Yes", IF(COUNTIF($I$2:$I$11,B16318)&gt;0,0,WEEKDAY(B16318,2)),IF(COUNTIF($I$2:$I$21,B16318)&gt;0,0,WEEKDAY(B16318,2)))</f>
        <v>7</v>
      </c>
      <c r="D16318" s="74">
        <f t="shared" si="2"/>
        <v>0</v>
      </c>
      <c r="E16318" s="12">
        <f>IFERROR(VLOOKUP(A16318,'IDAR Meter Data'!$A:$B,2,1),"")</f>
        <v>101</v>
      </c>
      <c r="F16318" s="75">
        <f>IF(CECCZ="CZ03",'Outside Temp'!B16318,IF(CECCZ="CZ04",'Outside Temp'!B16319,IF(CECCZ="CZ12",'Outside Temp'!B16320, IF(CECCZ="CZ13",'Outside Temp'!B16321))))</f>
        <v>61</v>
      </c>
      <c r="G16318" s="12">
        <f t="shared" si="3"/>
        <v>1</v>
      </c>
    </row>
    <row r="16319" ht="15.75" customHeight="1">
      <c r="A16319" s="13">
        <v>42295.010416666664</v>
      </c>
      <c r="B16319" s="73">
        <f t="shared" si="1"/>
        <v>42295</v>
      </c>
      <c r="C16319" s="74">
        <f>IF(NewCustomer="Yes", IF(COUNTIF($I$2:$I$11,B16319)&gt;0,0,WEEKDAY(B16319,2)),IF(COUNTIF($I$2:$I$21,B16319)&gt;0,0,WEEKDAY(B16319,2)))</f>
        <v>7</v>
      </c>
      <c r="D16319" s="74">
        <f t="shared" si="2"/>
        <v>0</v>
      </c>
      <c r="E16319" s="12">
        <f>IFERROR(VLOOKUP(A16319,'IDAR Meter Data'!$A:$B,2,1),"")</f>
        <v>99</v>
      </c>
      <c r="F16319" s="75">
        <f>IF(CECCZ="CZ03",'Outside Temp'!B16319,IF(CECCZ="CZ04",'Outside Temp'!B16320,IF(CECCZ="CZ12",'Outside Temp'!B16321, IF(CECCZ="CZ13",'Outside Temp'!B16322))))</f>
        <v>61</v>
      </c>
      <c r="G16319" s="12">
        <f t="shared" si="3"/>
        <v>1</v>
      </c>
    </row>
    <row r="16320" ht="15.75" customHeight="1">
      <c r="A16320" s="13">
        <v>42295.020833333336</v>
      </c>
      <c r="B16320" s="73">
        <f t="shared" si="1"/>
        <v>42295</v>
      </c>
      <c r="C16320" s="74">
        <f>IF(NewCustomer="Yes", IF(COUNTIF($I$2:$I$11,B16320)&gt;0,0,WEEKDAY(B16320,2)),IF(COUNTIF($I$2:$I$21,B16320)&gt;0,0,WEEKDAY(B16320,2)))</f>
        <v>7</v>
      </c>
      <c r="D16320" s="74">
        <f t="shared" si="2"/>
        <v>0</v>
      </c>
      <c r="E16320" s="12">
        <f>IFERROR(VLOOKUP(A16320,'IDAR Meter Data'!$A:$B,2,1),"")</f>
        <v>104</v>
      </c>
      <c r="F16320" s="75">
        <f>IF(CECCZ="CZ03",'Outside Temp'!B16320,IF(CECCZ="CZ04",'Outside Temp'!B16321,IF(CECCZ="CZ12",'Outside Temp'!B16322, IF(CECCZ="CZ13",'Outside Temp'!B16323))))</f>
        <v>61</v>
      </c>
      <c r="G16320" s="12">
        <f t="shared" si="3"/>
        <v>1</v>
      </c>
    </row>
    <row r="16321" ht="15.75" customHeight="1">
      <c r="A16321" s="13">
        <v>42295.03125</v>
      </c>
      <c r="B16321" s="73">
        <f t="shared" si="1"/>
        <v>42295</v>
      </c>
      <c r="C16321" s="74">
        <f>IF(NewCustomer="Yes", IF(COUNTIF($I$2:$I$11,B16321)&gt;0,0,WEEKDAY(B16321,2)),IF(COUNTIF($I$2:$I$21,B16321)&gt;0,0,WEEKDAY(B16321,2)))</f>
        <v>7</v>
      </c>
      <c r="D16321" s="74">
        <f t="shared" si="2"/>
        <v>0</v>
      </c>
      <c r="E16321" s="12">
        <f>IFERROR(VLOOKUP(A16321,'IDAR Meter Data'!$A:$B,2,1),"")</f>
        <v>96</v>
      </c>
      <c r="F16321" s="75">
        <f>IF(CECCZ="CZ03",'Outside Temp'!B16321,IF(CECCZ="CZ04",'Outside Temp'!B16322,IF(CECCZ="CZ12",'Outside Temp'!B16323, IF(CECCZ="CZ13",'Outside Temp'!B16324))))</f>
        <v>61</v>
      </c>
      <c r="G16321" s="12">
        <f t="shared" si="3"/>
        <v>1</v>
      </c>
    </row>
    <row r="16322" ht="15.75" customHeight="1">
      <c r="A16322" s="13">
        <v>42295.041666666664</v>
      </c>
      <c r="B16322" s="73">
        <f t="shared" si="1"/>
        <v>42295</v>
      </c>
      <c r="C16322" s="74">
        <f>IF(NewCustomer="Yes", IF(COUNTIF($I$2:$I$11,B16322)&gt;0,0,WEEKDAY(B16322,2)),IF(COUNTIF($I$2:$I$21,B16322)&gt;0,0,WEEKDAY(B16322,2)))</f>
        <v>7</v>
      </c>
      <c r="D16322" s="74">
        <f t="shared" si="2"/>
        <v>1</v>
      </c>
      <c r="E16322" s="12">
        <f>IFERROR(VLOOKUP(A16322,'IDAR Meter Data'!$A:$B,2,1),"")</f>
        <v>92</v>
      </c>
      <c r="F16322" s="75">
        <f>IF(CECCZ="CZ03",'Outside Temp'!B16322,IF(CECCZ="CZ04",'Outside Temp'!B16323,IF(CECCZ="CZ12",'Outside Temp'!B16324, IF(CECCZ="CZ13",'Outside Temp'!B16325))))</f>
        <v>61</v>
      </c>
      <c r="G16322" s="12">
        <f t="shared" si="3"/>
        <v>1</v>
      </c>
    </row>
    <row r="16323" ht="15.75" customHeight="1">
      <c r="A16323" s="13">
        <v>42295.052083333336</v>
      </c>
      <c r="B16323" s="73">
        <f t="shared" si="1"/>
        <v>42295</v>
      </c>
      <c r="C16323" s="74">
        <f>IF(NewCustomer="Yes", IF(COUNTIF($I$2:$I$11,B16323)&gt;0,0,WEEKDAY(B16323,2)),IF(COUNTIF($I$2:$I$21,B16323)&gt;0,0,WEEKDAY(B16323,2)))</f>
        <v>7</v>
      </c>
      <c r="D16323" s="74">
        <f t="shared" si="2"/>
        <v>1</v>
      </c>
      <c r="E16323" s="12">
        <f>IFERROR(VLOOKUP(A16323,'IDAR Meter Data'!$A:$B,2,1),"")</f>
        <v>91</v>
      </c>
      <c r="F16323" s="75">
        <f>IF(CECCZ="CZ03",'Outside Temp'!B16323,IF(CECCZ="CZ04",'Outside Temp'!B16324,IF(CECCZ="CZ12",'Outside Temp'!B16325, IF(CECCZ="CZ13",'Outside Temp'!B16326))))</f>
        <v>61</v>
      </c>
      <c r="G16323" s="12">
        <f t="shared" si="3"/>
        <v>1</v>
      </c>
    </row>
    <row r="16324" ht="15.75" customHeight="1">
      <c r="A16324" s="13">
        <v>42295.0625</v>
      </c>
      <c r="B16324" s="73">
        <f t="shared" si="1"/>
        <v>42295</v>
      </c>
      <c r="C16324" s="74">
        <f>IF(NewCustomer="Yes", IF(COUNTIF($I$2:$I$11,B16324)&gt;0,0,WEEKDAY(B16324,2)),IF(COUNTIF($I$2:$I$21,B16324)&gt;0,0,WEEKDAY(B16324,2)))</f>
        <v>7</v>
      </c>
      <c r="D16324" s="74">
        <f t="shared" si="2"/>
        <v>1</v>
      </c>
      <c r="E16324" s="12">
        <f>IFERROR(VLOOKUP(A16324,'IDAR Meter Data'!$A:$B,2,1),"")</f>
        <v>101</v>
      </c>
      <c r="F16324" s="75">
        <f>IF(CECCZ="CZ03",'Outside Temp'!B16324,IF(CECCZ="CZ04",'Outside Temp'!B16325,IF(CECCZ="CZ12",'Outside Temp'!B16326, IF(CECCZ="CZ13",'Outside Temp'!B16327))))</f>
        <v>61</v>
      </c>
      <c r="G16324" s="12">
        <f t="shared" si="3"/>
        <v>1</v>
      </c>
    </row>
    <row r="16325" ht="15.75" customHeight="1">
      <c r="A16325" s="13">
        <v>42295.072916666664</v>
      </c>
      <c r="B16325" s="73">
        <f t="shared" si="1"/>
        <v>42295</v>
      </c>
      <c r="C16325" s="74">
        <f>IF(NewCustomer="Yes", IF(COUNTIF($I$2:$I$11,B16325)&gt;0,0,WEEKDAY(B16325,2)),IF(COUNTIF($I$2:$I$21,B16325)&gt;0,0,WEEKDAY(B16325,2)))</f>
        <v>7</v>
      </c>
      <c r="D16325" s="74">
        <f t="shared" si="2"/>
        <v>1</v>
      </c>
      <c r="E16325" s="12">
        <f>IFERROR(VLOOKUP(A16325,'IDAR Meter Data'!$A:$B,2,1),"")</f>
        <v>91</v>
      </c>
      <c r="F16325" s="75">
        <f>IF(CECCZ="CZ03",'Outside Temp'!B16325,IF(CECCZ="CZ04",'Outside Temp'!B16326,IF(CECCZ="CZ12",'Outside Temp'!B16327, IF(CECCZ="CZ13",'Outside Temp'!B16328))))</f>
        <v>61</v>
      </c>
      <c r="G16325" s="12">
        <f t="shared" si="3"/>
        <v>1</v>
      </c>
    </row>
    <row r="16326" ht="15.75" customHeight="1">
      <c r="A16326" s="13">
        <v>42295.083333333336</v>
      </c>
      <c r="B16326" s="73">
        <f t="shared" si="1"/>
        <v>42295</v>
      </c>
      <c r="C16326" s="74">
        <f>IF(NewCustomer="Yes", IF(COUNTIF($I$2:$I$11,B16326)&gt;0,0,WEEKDAY(B16326,2)),IF(COUNTIF($I$2:$I$21,B16326)&gt;0,0,WEEKDAY(B16326,2)))</f>
        <v>7</v>
      </c>
      <c r="D16326" s="74">
        <f t="shared" si="2"/>
        <v>2</v>
      </c>
      <c r="E16326" s="12">
        <f>IFERROR(VLOOKUP(A16326,'IDAR Meter Data'!$A:$B,2,1),"")</f>
        <v>96</v>
      </c>
      <c r="F16326" s="75">
        <f>IF(CECCZ="CZ03",'Outside Temp'!B16326,IF(CECCZ="CZ04",'Outside Temp'!B16327,IF(CECCZ="CZ12",'Outside Temp'!B16328, IF(CECCZ="CZ13",'Outside Temp'!B16329))))</f>
        <v>61</v>
      </c>
      <c r="G16326" s="12">
        <f t="shared" si="3"/>
        <v>1</v>
      </c>
    </row>
    <row r="16327" ht="15.75" customHeight="1">
      <c r="A16327" s="13">
        <v>42295.09375</v>
      </c>
      <c r="B16327" s="73">
        <f t="shared" si="1"/>
        <v>42295</v>
      </c>
      <c r="C16327" s="74">
        <f>IF(NewCustomer="Yes", IF(COUNTIF($I$2:$I$11,B16327)&gt;0,0,WEEKDAY(B16327,2)),IF(COUNTIF($I$2:$I$21,B16327)&gt;0,0,WEEKDAY(B16327,2)))</f>
        <v>7</v>
      </c>
      <c r="D16327" s="74">
        <f t="shared" si="2"/>
        <v>2</v>
      </c>
      <c r="E16327" s="12">
        <f>IFERROR(VLOOKUP(A16327,'IDAR Meter Data'!$A:$B,2,1),"")</f>
        <v>89</v>
      </c>
      <c r="F16327" s="75">
        <f>IF(CECCZ="CZ03",'Outside Temp'!B16327,IF(CECCZ="CZ04",'Outside Temp'!B16328,IF(CECCZ="CZ12",'Outside Temp'!B16329, IF(CECCZ="CZ13",'Outside Temp'!B16330))))</f>
        <v>61</v>
      </c>
      <c r="G16327" s="12">
        <f t="shared" si="3"/>
        <v>1</v>
      </c>
    </row>
    <row r="16328" ht="15.75" customHeight="1">
      <c r="A16328" s="13">
        <v>42295.104166666664</v>
      </c>
      <c r="B16328" s="73">
        <f t="shared" si="1"/>
        <v>42295</v>
      </c>
      <c r="C16328" s="74">
        <f>IF(NewCustomer="Yes", IF(COUNTIF($I$2:$I$11,B16328)&gt;0,0,WEEKDAY(B16328,2)),IF(COUNTIF($I$2:$I$21,B16328)&gt;0,0,WEEKDAY(B16328,2)))</f>
        <v>7</v>
      </c>
      <c r="D16328" s="74">
        <f t="shared" si="2"/>
        <v>2</v>
      </c>
      <c r="E16328" s="12">
        <f>IFERROR(VLOOKUP(A16328,'IDAR Meter Data'!$A:$B,2,1),"")</f>
        <v>101</v>
      </c>
      <c r="F16328" s="75">
        <f>IF(CECCZ="CZ03",'Outside Temp'!B16328,IF(CECCZ="CZ04",'Outside Temp'!B16329,IF(CECCZ="CZ12",'Outside Temp'!B16330, IF(CECCZ="CZ13",'Outside Temp'!B16331))))</f>
        <v>61</v>
      </c>
      <c r="G16328" s="12">
        <f t="shared" si="3"/>
        <v>1</v>
      </c>
    </row>
    <row r="16329" ht="15.75" customHeight="1">
      <c r="A16329" s="13">
        <v>42295.114583333336</v>
      </c>
      <c r="B16329" s="73">
        <f t="shared" si="1"/>
        <v>42295</v>
      </c>
      <c r="C16329" s="74">
        <f>IF(NewCustomer="Yes", IF(COUNTIF($I$2:$I$11,B16329)&gt;0,0,WEEKDAY(B16329,2)),IF(COUNTIF($I$2:$I$21,B16329)&gt;0,0,WEEKDAY(B16329,2)))</f>
        <v>7</v>
      </c>
      <c r="D16329" s="74">
        <f t="shared" si="2"/>
        <v>2</v>
      </c>
      <c r="E16329" s="12">
        <f>IFERROR(VLOOKUP(A16329,'IDAR Meter Data'!$A:$B,2,1),"")</f>
        <v>96</v>
      </c>
      <c r="F16329" s="75">
        <f>IF(CECCZ="CZ03",'Outside Temp'!B16329,IF(CECCZ="CZ04",'Outside Temp'!B16330,IF(CECCZ="CZ12",'Outside Temp'!B16331, IF(CECCZ="CZ13",'Outside Temp'!B16332))))</f>
        <v>61</v>
      </c>
      <c r="G16329" s="12">
        <f t="shared" si="3"/>
        <v>1</v>
      </c>
    </row>
    <row r="16330" ht="15.75" customHeight="1">
      <c r="A16330" s="13">
        <v>42295.125</v>
      </c>
      <c r="B16330" s="73">
        <f t="shared" si="1"/>
        <v>42295</v>
      </c>
      <c r="C16330" s="74">
        <f>IF(NewCustomer="Yes", IF(COUNTIF($I$2:$I$11,B16330)&gt;0,0,WEEKDAY(B16330,2)),IF(COUNTIF($I$2:$I$21,B16330)&gt;0,0,WEEKDAY(B16330,2)))</f>
        <v>7</v>
      </c>
      <c r="D16330" s="74">
        <f t="shared" si="2"/>
        <v>3</v>
      </c>
      <c r="E16330" s="12">
        <f>IFERROR(VLOOKUP(A16330,'IDAR Meter Data'!$A:$B,2,1),"")</f>
        <v>93</v>
      </c>
      <c r="F16330" s="75">
        <f>IF(CECCZ="CZ03",'Outside Temp'!B16330,IF(CECCZ="CZ04",'Outside Temp'!B16331,IF(CECCZ="CZ12",'Outside Temp'!B16332, IF(CECCZ="CZ13",'Outside Temp'!B16333))))</f>
        <v>61</v>
      </c>
      <c r="G16330" s="12">
        <f t="shared" si="3"/>
        <v>1</v>
      </c>
    </row>
    <row r="16331" ht="15.75" customHeight="1">
      <c r="A16331" s="13">
        <v>42295.135416666664</v>
      </c>
      <c r="B16331" s="73">
        <f t="shared" si="1"/>
        <v>42295</v>
      </c>
      <c r="C16331" s="74">
        <f>IF(NewCustomer="Yes", IF(COUNTIF($I$2:$I$11,B16331)&gt;0,0,WEEKDAY(B16331,2)),IF(COUNTIF($I$2:$I$21,B16331)&gt;0,0,WEEKDAY(B16331,2)))</f>
        <v>7</v>
      </c>
      <c r="D16331" s="74">
        <f t="shared" si="2"/>
        <v>3</v>
      </c>
      <c r="E16331" s="12">
        <f>IFERROR(VLOOKUP(A16331,'IDAR Meter Data'!$A:$B,2,1),"")</f>
        <v>90</v>
      </c>
      <c r="F16331" s="75">
        <f>IF(CECCZ="CZ03",'Outside Temp'!B16331,IF(CECCZ="CZ04",'Outside Temp'!B16332,IF(CECCZ="CZ12",'Outside Temp'!B16333, IF(CECCZ="CZ13",'Outside Temp'!B16334))))</f>
        <v>61</v>
      </c>
      <c r="G16331" s="12">
        <f t="shared" si="3"/>
        <v>1</v>
      </c>
    </row>
    <row r="16332" ht="15.75" customHeight="1">
      <c r="A16332" s="13">
        <v>42295.145833333336</v>
      </c>
      <c r="B16332" s="73">
        <f t="shared" si="1"/>
        <v>42295</v>
      </c>
      <c r="C16332" s="74">
        <f>IF(NewCustomer="Yes", IF(COUNTIF($I$2:$I$11,B16332)&gt;0,0,WEEKDAY(B16332,2)),IF(COUNTIF($I$2:$I$21,B16332)&gt;0,0,WEEKDAY(B16332,2)))</f>
        <v>7</v>
      </c>
      <c r="D16332" s="74">
        <f t="shared" si="2"/>
        <v>3</v>
      </c>
      <c r="E16332" s="12">
        <f>IFERROR(VLOOKUP(A16332,'IDAR Meter Data'!$A:$B,2,1),"")</f>
        <v>95</v>
      </c>
      <c r="F16332" s="75">
        <f>IF(CECCZ="CZ03",'Outside Temp'!B16332,IF(CECCZ="CZ04",'Outside Temp'!B16333,IF(CECCZ="CZ12",'Outside Temp'!B16334, IF(CECCZ="CZ13",'Outside Temp'!B16335))))</f>
        <v>61</v>
      </c>
      <c r="G16332" s="12">
        <f t="shared" si="3"/>
        <v>1</v>
      </c>
    </row>
    <row r="16333" ht="15.75" customHeight="1">
      <c r="A16333" s="13">
        <v>42295.15625</v>
      </c>
      <c r="B16333" s="73">
        <f t="shared" si="1"/>
        <v>42295</v>
      </c>
      <c r="C16333" s="74">
        <f>IF(NewCustomer="Yes", IF(COUNTIF($I$2:$I$11,B16333)&gt;0,0,WEEKDAY(B16333,2)),IF(COUNTIF($I$2:$I$21,B16333)&gt;0,0,WEEKDAY(B16333,2)))</f>
        <v>7</v>
      </c>
      <c r="D16333" s="74">
        <f t="shared" si="2"/>
        <v>3</v>
      </c>
      <c r="E16333" s="12">
        <f>IFERROR(VLOOKUP(A16333,'IDAR Meter Data'!$A:$B,2,1),"")</f>
        <v>96</v>
      </c>
      <c r="F16333" s="75">
        <f>IF(CECCZ="CZ03",'Outside Temp'!B16333,IF(CECCZ="CZ04",'Outside Temp'!B16334,IF(CECCZ="CZ12",'Outside Temp'!B16335, IF(CECCZ="CZ13",'Outside Temp'!B16336))))</f>
        <v>61</v>
      </c>
      <c r="G16333" s="12">
        <f t="shared" si="3"/>
        <v>1</v>
      </c>
    </row>
    <row r="16334" ht="15.75" customHeight="1">
      <c r="A16334" s="13">
        <v>42295.166666666664</v>
      </c>
      <c r="B16334" s="73">
        <f t="shared" si="1"/>
        <v>42295</v>
      </c>
      <c r="C16334" s="74">
        <f>IF(NewCustomer="Yes", IF(COUNTIF($I$2:$I$11,B16334)&gt;0,0,WEEKDAY(B16334,2)),IF(COUNTIF($I$2:$I$21,B16334)&gt;0,0,WEEKDAY(B16334,2)))</f>
        <v>7</v>
      </c>
      <c r="D16334" s="74">
        <f t="shared" si="2"/>
        <v>4</v>
      </c>
      <c r="E16334" s="12">
        <f>IFERROR(VLOOKUP(A16334,'IDAR Meter Data'!$A:$B,2,1),"")</f>
        <v>96</v>
      </c>
      <c r="F16334" s="75">
        <f>IF(CECCZ="CZ03",'Outside Temp'!B16334,IF(CECCZ="CZ04",'Outside Temp'!B16335,IF(CECCZ="CZ12",'Outside Temp'!B16336, IF(CECCZ="CZ13",'Outside Temp'!B16337))))</f>
        <v>61</v>
      </c>
      <c r="G16334" s="12">
        <f t="shared" si="3"/>
        <v>1</v>
      </c>
    </row>
    <row r="16335" ht="15.75" customHeight="1">
      <c r="A16335" s="13">
        <v>42295.177083333336</v>
      </c>
      <c r="B16335" s="73">
        <f t="shared" si="1"/>
        <v>42295</v>
      </c>
      <c r="C16335" s="74">
        <f>IF(NewCustomer="Yes", IF(COUNTIF($I$2:$I$11,B16335)&gt;0,0,WEEKDAY(B16335,2)),IF(COUNTIF($I$2:$I$21,B16335)&gt;0,0,WEEKDAY(B16335,2)))</f>
        <v>7</v>
      </c>
      <c r="D16335" s="74">
        <f t="shared" si="2"/>
        <v>4</v>
      </c>
      <c r="E16335" s="12">
        <f>IFERROR(VLOOKUP(A16335,'IDAR Meter Data'!$A:$B,2,1),"")</f>
        <v>92</v>
      </c>
      <c r="F16335" s="75">
        <f>IF(CECCZ="CZ03",'Outside Temp'!B16335,IF(CECCZ="CZ04",'Outside Temp'!B16336,IF(CECCZ="CZ12",'Outside Temp'!B16337, IF(CECCZ="CZ13",'Outside Temp'!B16338))))</f>
        <v>61</v>
      </c>
      <c r="G16335" s="12">
        <f t="shared" si="3"/>
        <v>1</v>
      </c>
    </row>
    <row r="16336" ht="15.75" customHeight="1">
      <c r="A16336" s="13">
        <v>42295.1875</v>
      </c>
      <c r="B16336" s="73">
        <f t="shared" si="1"/>
        <v>42295</v>
      </c>
      <c r="C16336" s="74">
        <f>IF(NewCustomer="Yes", IF(COUNTIF($I$2:$I$11,B16336)&gt;0,0,WEEKDAY(B16336,2)),IF(COUNTIF($I$2:$I$21,B16336)&gt;0,0,WEEKDAY(B16336,2)))</f>
        <v>7</v>
      </c>
      <c r="D16336" s="74">
        <f t="shared" si="2"/>
        <v>4</v>
      </c>
      <c r="E16336" s="12">
        <f>IFERROR(VLOOKUP(A16336,'IDAR Meter Data'!$A:$B,2,1),"")</f>
        <v>89</v>
      </c>
      <c r="F16336" s="75">
        <f>IF(CECCZ="CZ03",'Outside Temp'!B16336,IF(CECCZ="CZ04",'Outside Temp'!B16337,IF(CECCZ="CZ12",'Outside Temp'!B16338, IF(CECCZ="CZ13",'Outside Temp'!B16339))))</f>
        <v>61</v>
      </c>
      <c r="G16336" s="12">
        <f t="shared" si="3"/>
        <v>1</v>
      </c>
    </row>
    <row r="16337" ht="15.75" customHeight="1">
      <c r="A16337" s="13">
        <v>42295.197916666664</v>
      </c>
      <c r="B16337" s="73">
        <f t="shared" si="1"/>
        <v>42295</v>
      </c>
      <c r="C16337" s="74">
        <f>IF(NewCustomer="Yes", IF(COUNTIF($I$2:$I$11,B16337)&gt;0,0,WEEKDAY(B16337,2)),IF(COUNTIF($I$2:$I$21,B16337)&gt;0,0,WEEKDAY(B16337,2)))</f>
        <v>7</v>
      </c>
      <c r="D16337" s="74">
        <f t="shared" si="2"/>
        <v>4</v>
      </c>
      <c r="E16337" s="12">
        <f>IFERROR(VLOOKUP(A16337,'IDAR Meter Data'!$A:$B,2,1),"")</f>
        <v>94</v>
      </c>
      <c r="F16337" s="75">
        <f>IF(CECCZ="CZ03",'Outside Temp'!B16337,IF(CECCZ="CZ04",'Outside Temp'!B16338,IF(CECCZ="CZ12",'Outside Temp'!B16339, IF(CECCZ="CZ13",'Outside Temp'!B16340))))</f>
        <v>61</v>
      </c>
      <c r="G16337" s="12">
        <f t="shared" si="3"/>
        <v>1</v>
      </c>
    </row>
    <row r="16338" ht="15.75" customHeight="1">
      <c r="A16338" s="13">
        <v>42295.208333333336</v>
      </c>
      <c r="B16338" s="73">
        <f t="shared" si="1"/>
        <v>42295</v>
      </c>
      <c r="C16338" s="74">
        <f>IF(NewCustomer="Yes", IF(COUNTIF($I$2:$I$11,B16338)&gt;0,0,WEEKDAY(B16338,2)),IF(COUNTIF($I$2:$I$21,B16338)&gt;0,0,WEEKDAY(B16338,2)))</f>
        <v>7</v>
      </c>
      <c r="D16338" s="74">
        <f t="shared" si="2"/>
        <v>5</v>
      </c>
      <c r="E16338" s="12">
        <f>IFERROR(VLOOKUP(A16338,'IDAR Meter Data'!$A:$B,2,1),"")</f>
        <v>97</v>
      </c>
      <c r="F16338" s="75">
        <f>IF(CECCZ="CZ03",'Outside Temp'!B16338,IF(CECCZ="CZ04",'Outside Temp'!B16339,IF(CECCZ="CZ12",'Outside Temp'!B16340, IF(CECCZ="CZ13",'Outside Temp'!B16341))))</f>
        <v>61.19512195</v>
      </c>
      <c r="G16338" s="12">
        <f t="shared" si="3"/>
        <v>1</v>
      </c>
    </row>
    <row r="16339" ht="15.75" customHeight="1">
      <c r="A16339" s="13">
        <v>42295.21875</v>
      </c>
      <c r="B16339" s="73">
        <f t="shared" si="1"/>
        <v>42295</v>
      </c>
      <c r="C16339" s="74">
        <f>IF(NewCustomer="Yes", IF(COUNTIF($I$2:$I$11,B16339)&gt;0,0,WEEKDAY(B16339,2)),IF(COUNTIF($I$2:$I$21,B16339)&gt;0,0,WEEKDAY(B16339,2)))</f>
        <v>7</v>
      </c>
      <c r="D16339" s="74">
        <f t="shared" si="2"/>
        <v>5</v>
      </c>
      <c r="E16339" s="12">
        <f>IFERROR(VLOOKUP(A16339,'IDAR Meter Data'!$A:$B,2,1),"")</f>
        <v>95</v>
      </c>
      <c r="F16339" s="75">
        <f>IF(CECCZ="CZ03",'Outside Temp'!B16339,IF(CECCZ="CZ04",'Outside Temp'!B16340,IF(CECCZ="CZ12",'Outside Temp'!B16341, IF(CECCZ="CZ13",'Outside Temp'!B16342))))</f>
        <v>61.92682927</v>
      </c>
      <c r="G16339" s="12">
        <f t="shared" si="3"/>
        <v>1</v>
      </c>
    </row>
    <row r="16340" ht="15.75" customHeight="1">
      <c r="A16340" s="13">
        <v>42295.229166666664</v>
      </c>
      <c r="B16340" s="73">
        <f t="shared" si="1"/>
        <v>42295</v>
      </c>
      <c r="C16340" s="74">
        <f>IF(NewCustomer="Yes", IF(COUNTIF($I$2:$I$11,B16340)&gt;0,0,WEEKDAY(B16340,2)),IF(COUNTIF($I$2:$I$21,B16340)&gt;0,0,WEEKDAY(B16340,2)))</f>
        <v>7</v>
      </c>
      <c r="D16340" s="74">
        <f t="shared" si="2"/>
        <v>5</v>
      </c>
      <c r="E16340" s="12">
        <f>IFERROR(VLOOKUP(A16340,'IDAR Meter Data'!$A:$B,2,1),"")</f>
        <v>91</v>
      </c>
      <c r="F16340" s="75">
        <f>IF(CECCZ="CZ03",'Outside Temp'!B16340,IF(CECCZ="CZ04",'Outside Temp'!B16341,IF(CECCZ="CZ12",'Outside Temp'!B16342, IF(CECCZ="CZ13",'Outside Temp'!B16343))))</f>
        <v>62.65853659</v>
      </c>
      <c r="G16340" s="12">
        <f t="shared" si="3"/>
        <v>1</v>
      </c>
    </row>
    <row r="16341" ht="15.75" customHeight="1">
      <c r="A16341" s="13">
        <v>42295.239583333336</v>
      </c>
      <c r="B16341" s="73">
        <f t="shared" si="1"/>
        <v>42295</v>
      </c>
      <c r="C16341" s="74">
        <f>IF(NewCustomer="Yes", IF(COUNTIF($I$2:$I$11,B16341)&gt;0,0,WEEKDAY(B16341,2)),IF(COUNTIF($I$2:$I$21,B16341)&gt;0,0,WEEKDAY(B16341,2)))</f>
        <v>7</v>
      </c>
      <c r="D16341" s="74">
        <f t="shared" si="2"/>
        <v>5</v>
      </c>
      <c r="E16341" s="12">
        <f>IFERROR(VLOOKUP(A16341,'IDAR Meter Data'!$A:$B,2,1),"")</f>
        <v>101</v>
      </c>
      <c r="F16341" s="75">
        <f>IF(CECCZ="CZ03",'Outside Temp'!B16341,IF(CECCZ="CZ04",'Outside Temp'!B16342,IF(CECCZ="CZ12",'Outside Temp'!B16343, IF(CECCZ="CZ13",'Outside Temp'!B16344))))</f>
        <v>62.57894737</v>
      </c>
      <c r="G16341" s="12">
        <f t="shared" si="3"/>
        <v>1</v>
      </c>
    </row>
    <row r="16342" ht="15.75" customHeight="1">
      <c r="A16342" s="13">
        <v>42295.25</v>
      </c>
      <c r="B16342" s="73">
        <f t="shared" si="1"/>
        <v>42295</v>
      </c>
      <c r="C16342" s="74">
        <f>IF(NewCustomer="Yes", IF(COUNTIF($I$2:$I$11,B16342)&gt;0,0,WEEKDAY(B16342,2)),IF(COUNTIF($I$2:$I$21,B16342)&gt;0,0,WEEKDAY(B16342,2)))</f>
        <v>7</v>
      </c>
      <c r="D16342" s="74">
        <f t="shared" si="2"/>
        <v>6</v>
      </c>
      <c r="E16342" s="12">
        <f>IFERROR(VLOOKUP(A16342,'IDAR Meter Data'!$A:$B,2,1),"")</f>
        <v>98</v>
      </c>
      <c r="F16342" s="75">
        <f>IF(CECCZ="CZ03",'Outside Temp'!B16342,IF(CECCZ="CZ04",'Outside Temp'!B16343,IF(CECCZ="CZ12",'Outside Temp'!B16344, IF(CECCZ="CZ13",'Outside Temp'!B16345))))</f>
        <v>62</v>
      </c>
      <c r="G16342" s="12">
        <f t="shared" si="3"/>
        <v>1</v>
      </c>
    </row>
    <row r="16343" ht="15.75" customHeight="1">
      <c r="A16343" s="13">
        <v>42295.260416666664</v>
      </c>
      <c r="B16343" s="73">
        <f t="shared" si="1"/>
        <v>42295</v>
      </c>
      <c r="C16343" s="74">
        <f>IF(NewCustomer="Yes", IF(COUNTIF($I$2:$I$11,B16343)&gt;0,0,WEEKDAY(B16343,2)),IF(COUNTIF($I$2:$I$21,B16343)&gt;0,0,WEEKDAY(B16343,2)))</f>
        <v>7</v>
      </c>
      <c r="D16343" s="74">
        <f t="shared" si="2"/>
        <v>6</v>
      </c>
      <c r="E16343" s="12">
        <f>IFERROR(VLOOKUP(A16343,'IDAR Meter Data'!$A:$B,2,1),"")</f>
        <v>107</v>
      </c>
      <c r="F16343" s="75">
        <f>IF(CECCZ="CZ03",'Outside Temp'!B16343,IF(CECCZ="CZ04",'Outside Temp'!B16344,IF(CECCZ="CZ12",'Outside Temp'!B16345, IF(CECCZ="CZ13",'Outside Temp'!B16346))))</f>
        <v>62</v>
      </c>
      <c r="G16343" s="12">
        <f t="shared" si="3"/>
        <v>1</v>
      </c>
    </row>
    <row r="16344" ht="15.75" customHeight="1">
      <c r="A16344" s="13">
        <v>42295.270833333336</v>
      </c>
      <c r="B16344" s="73">
        <f t="shared" si="1"/>
        <v>42295</v>
      </c>
      <c r="C16344" s="74">
        <f>IF(NewCustomer="Yes", IF(COUNTIF($I$2:$I$11,B16344)&gt;0,0,WEEKDAY(B16344,2)),IF(COUNTIF($I$2:$I$21,B16344)&gt;0,0,WEEKDAY(B16344,2)))</f>
        <v>7</v>
      </c>
      <c r="D16344" s="74">
        <f t="shared" si="2"/>
        <v>6</v>
      </c>
      <c r="E16344" s="12">
        <f>IFERROR(VLOOKUP(A16344,'IDAR Meter Data'!$A:$B,2,1),"")</f>
        <v>110</v>
      </c>
      <c r="F16344" s="75">
        <f>IF(CECCZ="CZ03",'Outside Temp'!B16344,IF(CECCZ="CZ04",'Outside Temp'!B16345,IF(CECCZ="CZ12",'Outside Temp'!B16346, IF(CECCZ="CZ13",'Outside Temp'!B16347))))</f>
        <v>62</v>
      </c>
      <c r="G16344" s="12">
        <f t="shared" si="3"/>
        <v>1</v>
      </c>
    </row>
    <row r="16345" ht="15.75" customHeight="1">
      <c r="A16345" s="13">
        <v>42295.28125</v>
      </c>
      <c r="B16345" s="73">
        <f t="shared" si="1"/>
        <v>42295</v>
      </c>
      <c r="C16345" s="74">
        <f>IF(NewCustomer="Yes", IF(COUNTIF($I$2:$I$11,B16345)&gt;0,0,WEEKDAY(B16345,2)),IF(COUNTIF($I$2:$I$21,B16345)&gt;0,0,WEEKDAY(B16345,2)))</f>
        <v>7</v>
      </c>
      <c r="D16345" s="74">
        <f t="shared" si="2"/>
        <v>6</v>
      </c>
      <c r="E16345" s="12">
        <f>IFERROR(VLOOKUP(A16345,'IDAR Meter Data'!$A:$B,2,1),"")</f>
        <v>108</v>
      </c>
      <c r="F16345" s="75">
        <f>IF(CECCZ="CZ03",'Outside Temp'!B16345,IF(CECCZ="CZ04",'Outside Temp'!B16346,IF(CECCZ="CZ12",'Outside Temp'!B16347, IF(CECCZ="CZ13",'Outside Temp'!B16348))))</f>
        <v>62</v>
      </c>
      <c r="G16345" s="12">
        <f t="shared" si="3"/>
        <v>1</v>
      </c>
    </row>
    <row r="16346" ht="15.75" customHeight="1">
      <c r="A16346" s="13">
        <v>42295.291666666664</v>
      </c>
      <c r="B16346" s="73">
        <f t="shared" si="1"/>
        <v>42295</v>
      </c>
      <c r="C16346" s="74">
        <f>IF(NewCustomer="Yes", IF(COUNTIF($I$2:$I$11,B16346)&gt;0,0,WEEKDAY(B16346,2)),IF(COUNTIF($I$2:$I$21,B16346)&gt;0,0,WEEKDAY(B16346,2)))</f>
        <v>7</v>
      </c>
      <c r="D16346" s="74">
        <f t="shared" si="2"/>
        <v>7</v>
      </c>
      <c r="E16346" s="12">
        <f>IFERROR(VLOOKUP(A16346,'IDAR Meter Data'!$A:$B,2,1),"")</f>
        <v>111</v>
      </c>
      <c r="F16346" s="75">
        <f>IF(CECCZ="CZ03",'Outside Temp'!B16346,IF(CECCZ="CZ04",'Outside Temp'!B16347,IF(CECCZ="CZ12",'Outside Temp'!B16348, IF(CECCZ="CZ13",'Outside Temp'!B16349))))</f>
        <v>62.4</v>
      </c>
      <c r="G16346" s="12">
        <f t="shared" si="3"/>
        <v>1</v>
      </c>
    </row>
    <row r="16347" ht="15.75" customHeight="1">
      <c r="A16347" s="13">
        <v>42295.302083333336</v>
      </c>
      <c r="B16347" s="73">
        <f t="shared" si="1"/>
        <v>42295</v>
      </c>
      <c r="C16347" s="74">
        <f>IF(NewCustomer="Yes", IF(COUNTIF($I$2:$I$11,B16347)&gt;0,0,WEEKDAY(B16347,2)),IF(COUNTIF($I$2:$I$21,B16347)&gt;0,0,WEEKDAY(B16347,2)))</f>
        <v>7</v>
      </c>
      <c r="D16347" s="74">
        <f t="shared" si="2"/>
        <v>7</v>
      </c>
      <c r="E16347" s="12">
        <f>IFERROR(VLOOKUP(A16347,'IDAR Meter Data'!$A:$B,2,1),"")</f>
        <v>104</v>
      </c>
      <c r="F16347" s="75">
        <f>IF(CECCZ="CZ03",'Outside Temp'!B16347,IF(CECCZ="CZ04",'Outside Temp'!B16348,IF(CECCZ="CZ12",'Outside Temp'!B16349, IF(CECCZ="CZ13",'Outside Temp'!B16350))))</f>
        <v>63.18</v>
      </c>
      <c r="G16347" s="12">
        <f t="shared" si="3"/>
        <v>1</v>
      </c>
    </row>
    <row r="16348" ht="15.75" customHeight="1">
      <c r="A16348" s="13">
        <v>42295.3125</v>
      </c>
      <c r="B16348" s="73">
        <f t="shared" si="1"/>
        <v>42295</v>
      </c>
      <c r="C16348" s="74">
        <f>IF(NewCustomer="Yes", IF(COUNTIF($I$2:$I$11,B16348)&gt;0,0,WEEKDAY(B16348,2)),IF(COUNTIF($I$2:$I$21,B16348)&gt;0,0,WEEKDAY(B16348,2)))</f>
        <v>7</v>
      </c>
      <c r="D16348" s="74">
        <f t="shared" si="2"/>
        <v>7</v>
      </c>
      <c r="E16348" s="12">
        <f>IFERROR(VLOOKUP(A16348,'IDAR Meter Data'!$A:$B,2,1),"")</f>
        <v>101</v>
      </c>
      <c r="F16348" s="75">
        <f>IF(CECCZ="CZ03",'Outside Temp'!B16348,IF(CECCZ="CZ04",'Outside Temp'!B16349,IF(CECCZ="CZ12",'Outside Temp'!B16350, IF(CECCZ="CZ13",'Outside Temp'!B16351))))</f>
        <v>63.48</v>
      </c>
      <c r="G16348" s="12">
        <f t="shared" si="3"/>
        <v>1</v>
      </c>
    </row>
    <row r="16349" ht="15.75" customHeight="1">
      <c r="A16349" s="13">
        <v>42295.322916666664</v>
      </c>
      <c r="B16349" s="73">
        <f t="shared" si="1"/>
        <v>42295</v>
      </c>
      <c r="C16349" s="74">
        <f>IF(NewCustomer="Yes", IF(COUNTIF($I$2:$I$11,B16349)&gt;0,0,WEEKDAY(B16349,2)),IF(COUNTIF($I$2:$I$21,B16349)&gt;0,0,WEEKDAY(B16349,2)))</f>
        <v>7</v>
      </c>
      <c r="D16349" s="74">
        <f t="shared" si="2"/>
        <v>7</v>
      </c>
      <c r="E16349" s="12">
        <f>IFERROR(VLOOKUP(A16349,'IDAR Meter Data'!$A:$B,2,1),"")</f>
        <v>102</v>
      </c>
      <c r="F16349" s="75">
        <f>IF(CECCZ="CZ03",'Outside Temp'!B16349,IF(CECCZ="CZ04",'Outside Temp'!B16350,IF(CECCZ="CZ12",'Outside Temp'!B16351, IF(CECCZ="CZ13",'Outside Temp'!B16352))))</f>
        <v>63.78</v>
      </c>
      <c r="G16349" s="12">
        <f t="shared" si="3"/>
        <v>1</v>
      </c>
    </row>
    <row r="16350" ht="15.75" customHeight="1">
      <c r="A16350" s="13">
        <v>42295.333333333336</v>
      </c>
      <c r="B16350" s="73">
        <f t="shared" si="1"/>
        <v>42295</v>
      </c>
      <c r="C16350" s="74">
        <f>IF(NewCustomer="Yes", IF(COUNTIF($I$2:$I$11,B16350)&gt;0,0,WEEKDAY(B16350,2)),IF(COUNTIF($I$2:$I$21,B16350)&gt;0,0,WEEKDAY(B16350,2)))</f>
        <v>7</v>
      </c>
      <c r="D16350" s="74">
        <f t="shared" si="2"/>
        <v>8</v>
      </c>
      <c r="E16350" s="12">
        <f>IFERROR(VLOOKUP(A16350,'IDAR Meter Data'!$A:$B,2,1),"")</f>
        <v>97</v>
      </c>
      <c r="F16350" s="75">
        <f>IF(CECCZ="CZ03",'Outside Temp'!B16350,IF(CECCZ="CZ04",'Outside Temp'!B16351,IF(CECCZ="CZ12",'Outside Temp'!B16352, IF(CECCZ="CZ13",'Outside Temp'!B16353))))</f>
        <v>64</v>
      </c>
      <c r="G16350" s="12">
        <f t="shared" si="3"/>
        <v>1</v>
      </c>
    </row>
    <row r="16351" ht="15.75" customHeight="1">
      <c r="A16351" s="13">
        <v>42295.34375</v>
      </c>
      <c r="B16351" s="73">
        <f t="shared" si="1"/>
        <v>42295</v>
      </c>
      <c r="C16351" s="74">
        <f>IF(NewCustomer="Yes", IF(COUNTIF($I$2:$I$11,B16351)&gt;0,0,WEEKDAY(B16351,2)),IF(COUNTIF($I$2:$I$21,B16351)&gt;0,0,WEEKDAY(B16351,2)))</f>
        <v>7</v>
      </c>
      <c r="D16351" s="74">
        <f t="shared" si="2"/>
        <v>8</v>
      </c>
      <c r="E16351" s="12">
        <f>IFERROR(VLOOKUP(A16351,'IDAR Meter Data'!$A:$B,2,1),"")</f>
        <v>108</v>
      </c>
      <c r="F16351" s="75">
        <f>IF(CECCZ="CZ03",'Outside Temp'!B16351,IF(CECCZ="CZ04",'Outside Temp'!B16352,IF(CECCZ="CZ12",'Outside Temp'!B16353, IF(CECCZ="CZ13",'Outside Temp'!B16354))))</f>
        <v>64</v>
      </c>
      <c r="G16351" s="12">
        <f t="shared" si="3"/>
        <v>1</v>
      </c>
    </row>
    <row r="16352" ht="15.75" customHeight="1">
      <c r="A16352" s="13">
        <v>42295.354166666664</v>
      </c>
      <c r="B16352" s="73">
        <f t="shared" si="1"/>
        <v>42295</v>
      </c>
      <c r="C16352" s="74">
        <f>IF(NewCustomer="Yes", IF(COUNTIF($I$2:$I$11,B16352)&gt;0,0,WEEKDAY(B16352,2)),IF(COUNTIF($I$2:$I$21,B16352)&gt;0,0,WEEKDAY(B16352,2)))</f>
        <v>7</v>
      </c>
      <c r="D16352" s="74">
        <f t="shared" si="2"/>
        <v>8</v>
      </c>
      <c r="E16352" s="12">
        <f>IFERROR(VLOOKUP(A16352,'IDAR Meter Data'!$A:$B,2,1),"")</f>
        <v>98</v>
      </c>
      <c r="F16352" s="75">
        <f>IF(CECCZ="CZ03",'Outside Temp'!B16352,IF(CECCZ="CZ04",'Outside Temp'!B16353,IF(CECCZ="CZ12",'Outside Temp'!B16354, IF(CECCZ="CZ13",'Outside Temp'!B16355))))</f>
        <v>64</v>
      </c>
      <c r="G16352" s="12">
        <f t="shared" si="3"/>
        <v>1</v>
      </c>
    </row>
    <row r="16353" ht="15.75" customHeight="1">
      <c r="A16353" s="13">
        <v>42295.364583333336</v>
      </c>
      <c r="B16353" s="73">
        <f t="shared" si="1"/>
        <v>42295</v>
      </c>
      <c r="C16353" s="74">
        <f>IF(NewCustomer="Yes", IF(COUNTIF($I$2:$I$11,B16353)&gt;0,0,WEEKDAY(B16353,2)),IF(COUNTIF($I$2:$I$21,B16353)&gt;0,0,WEEKDAY(B16353,2)))</f>
        <v>7</v>
      </c>
      <c r="D16353" s="74">
        <f t="shared" si="2"/>
        <v>8</v>
      </c>
      <c r="E16353" s="12">
        <f>IFERROR(VLOOKUP(A16353,'IDAR Meter Data'!$A:$B,2,1),"")</f>
        <v>99</v>
      </c>
      <c r="F16353" s="75">
        <f>IF(CECCZ="CZ03",'Outside Temp'!B16353,IF(CECCZ="CZ04",'Outside Temp'!B16354,IF(CECCZ="CZ12",'Outside Temp'!B16355, IF(CECCZ="CZ13",'Outside Temp'!B16356))))</f>
        <v>64</v>
      </c>
      <c r="G16353" s="12">
        <f t="shared" si="3"/>
        <v>1</v>
      </c>
    </row>
    <row r="16354" ht="15.75" customHeight="1">
      <c r="A16354" s="13">
        <v>42295.375</v>
      </c>
      <c r="B16354" s="73">
        <f t="shared" si="1"/>
        <v>42295</v>
      </c>
      <c r="C16354" s="74">
        <f>IF(NewCustomer="Yes", IF(COUNTIF($I$2:$I$11,B16354)&gt;0,0,WEEKDAY(B16354,2)),IF(COUNTIF($I$2:$I$21,B16354)&gt;0,0,WEEKDAY(B16354,2)))</f>
        <v>7</v>
      </c>
      <c r="D16354" s="74">
        <f t="shared" si="2"/>
        <v>9</v>
      </c>
      <c r="E16354" s="12">
        <f>IFERROR(VLOOKUP(A16354,'IDAR Meter Data'!$A:$B,2,1),"")</f>
        <v>99</v>
      </c>
      <c r="F16354" s="75">
        <f>IF(CECCZ="CZ03",'Outside Temp'!B16354,IF(CECCZ="CZ04",'Outside Temp'!B16355,IF(CECCZ="CZ12",'Outside Temp'!B16356, IF(CECCZ="CZ13",'Outside Temp'!B16357))))</f>
        <v>64.06666667</v>
      </c>
      <c r="G16354" s="12">
        <f t="shared" si="3"/>
        <v>1</v>
      </c>
    </row>
    <row r="16355" ht="15.75" customHeight="1">
      <c r="A16355" s="13">
        <v>42295.385416666664</v>
      </c>
      <c r="B16355" s="73">
        <f t="shared" si="1"/>
        <v>42295</v>
      </c>
      <c r="C16355" s="74">
        <f>IF(NewCustomer="Yes", IF(COUNTIF($I$2:$I$11,B16355)&gt;0,0,WEEKDAY(B16355,2)),IF(COUNTIF($I$2:$I$21,B16355)&gt;0,0,WEEKDAY(B16355,2)))</f>
        <v>7</v>
      </c>
      <c r="D16355" s="74">
        <f t="shared" si="2"/>
        <v>9</v>
      </c>
      <c r="E16355" s="12">
        <f>IFERROR(VLOOKUP(A16355,'IDAR Meter Data'!$A:$B,2,1),"")</f>
        <v>104</v>
      </c>
      <c r="F16355" s="75">
        <f>IF(CECCZ="CZ03",'Outside Temp'!B16355,IF(CECCZ="CZ04",'Outside Temp'!B16356,IF(CECCZ="CZ12",'Outside Temp'!B16357, IF(CECCZ="CZ13",'Outside Temp'!B16358))))</f>
        <v>64.31666667</v>
      </c>
      <c r="G16355" s="12">
        <f t="shared" si="3"/>
        <v>1</v>
      </c>
    </row>
    <row r="16356" ht="15.75" customHeight="1">
      <c r="A16356" s="13">
        <v>42295.395833333336</v>
      </c>
      <c r="B16356" s="73">
        <f t="shared" si="1"/>
        <v>42295</v>
      </c>
      <c r="C16356" s="74">
        <f>IF(NewCustomer="Yes", IF(COUNTIF($I$2:$I$11,B16356)&gt;0,0,WEEKDAY(B16356,2)),IF(COUNTIF($I$2:$I$21,B16356)&gt;0,0,WEEKDAY(B16356,2)))</f>
        <v>7</v>
      </c>
      <c r="D16356" s="74">
        <f t="shared" si="2"/>
        <v>9</v>
      </c>
      <c r="E16356" s="12">
        <f>IFERROR(VLOOKUP(A16356,'IDAR Meter Data'!$A:$B,2,1),"")</f>
        <v>97</v>
      </c>
      <c r="F16356" s="75">
        <f>IF(CECCZ="CZ03",'Outside Temp'!B16356,IF(CECCZ="CZ04",'Outside Temp'!B16357,IF(CECCZ="CZ12",'Outside Temp'!B16358, IF(CECCZ="CZ13",'Outside Temp'!B16359))))</f>
        <v>64.56666667</v>
      </c>
      <c r="G16356" s="12">
        <f t="shared" si="3"/>
        <v>1</v>
      </c>
    </row>
    <row r="16357" ht="15.75" customHeight="1">
      <c r="A16357" s="13">
        <v>42295.40625</v>
      </c>
      <c r="B16357" s="73">
        <f t="shared" si="1"/>
        <v>42295</v>
      </c>
      <c r="C16357" s="74">
        <f>IF(NewCustomer="Yes", IF(COUNTIF($I$2:$I$11,B16357)&gt;0,0,WEEKDAY(B16357,2)),IF(COUNTIF($I$2:$I$21,B16357)&gt;0,0,WEEKDAY(B16357,2)))</f>
        <v>7</v>
      </c>
      <c r="D16357" s="74">
        <f t="shared" si="2"/>
        <v>9</v>
      </c>
      <c r="E16357" s="12">
        <f>IFERROR(VLOOKUP(A16357,'IDAR Meter Data'!$A:$B,2,1),"")</f>
        <v>101</v>
      </c>
      <c r="F16357" s="75">
        <f>IF(CECCZ="CZ03",'Outside Temp'!B16357,IF(CECCZ="CZ04",'Outside Temp'!B16358,IF(CECCZ="CZ12",'Outside Temp'!B16359, IF(CECCZ="CZ13",'Outside Temp'!B16360))))</f>
        <v>64.81666667</v>
      </c>
      <c r="G16357" s="12">
        <f t="shared" si="3"/>
        <v>1</v>
      </c>
    </row>
    <row r="16358" ht="15.75" customHeight="1">
      <c r="A16358" s="13">
        <v>42295.416666666664</v>
      </c>
      <c r="B16358" s="73">
        <f t="shared" si="1"/>
        <v>42295</v>
      </c>
      <c r="C16358" s="74">
        <f>IF(NewCustomer="Yes", IF(COUNTIF($I$2:$I$11,B16358)&gt;0,0,WEEKDAY(B16358,2)),IF(COUNTIF($I$2:$I$21,B16358)&gt;0,0,WEEKDAY(B16358,2)))</f>
        <v>7</v>
      </c>
      <c r="D16358" s="74">
        <f t="shared" si="2"/>
        <v>10</v>
      </c>
      <c r="E16358" s="12">
        <f>IFERROR(VLOOKUP(A16358,'IDAR Meter Data'!$A:$B,2,1),"")</f>
        <v>94</v>
      </c>
      <c r="F16358" s="75">
        <f>IF(CECCZ="CZ03",'Outside Temp'!B16358,IF(CECCZ="CZ04",'Outside Temp'!B16359,IF(CECCZ="CZ12",'Outside Temp'!B16360, IF(CECCZ="CZ13",'Outside Temp'!B16361))))</f>
        <v>65.06666667</v>
      </c>
      <c r="G16358" s="12">
        <f t="shared" si="3"/>
        <v>2</v>
      </c>
    </row>
    <row r="16359" ht="15.75" customHeight="1">
      <c r="A16359" s="13">
        <v>42295.427083333336</v>
      </c>
      <c r="B16359" s="73">
        <f t="shared" si="1"/>
        <v>42295</v>
      </c>
      <c r="C16359" s="74">
        <f>IF(NewCustomer="Yes", IF(COUNTIF($I$2:$I$11,B16359)&gt;0,0,WEEKDAY(B16359,2)),IF(COUNTIF($I$2:$I$21,B16359)&gt;0,0,WEEKDAY(B16359,2)))</f>
        <v>7</v>
      </c>
      <c r="D16359" s="74">
        <f t="shared" si="2"/>
        <v>10</v>
      </c>
      <c r="E16359" s="12">
        <f>IFERROR(VLOOKUP(A16359,'IDAR Meter Data'!$A:$B,2,1),"")</f>
        <v>105</v>
      </c>
      <c r="F16359" s="75">
        <f>IF(CECCZ="CZ03",'Outside Temp'!B16359,IF(CECCZ="CZ04",'Outside Temp'!B16360,IF(CECCZ="CZ12",'Outside Temp'!B16361, IF(CECCZ="CZ13",'Outside Temp'!B16362))))</f>
        <v>65.31666667</v>
      </c>
      <c r="G16359" s="12">
        <f t="shared" si="3"/>
        <v>2</v>
      </c>
    </row>
    <row r="16360" ht="15.75" customHeight="1">
      <c r="A16360" s="13">
        <v>42295.4375</v>
      </c>
      <c r="B16360" s="73">
        <f t="shared" si="1"/>
        <v>42295</v>
      </c>
      <c r="C16360" s="74">
        <f>IF(NewCustomer="Yes", IF(COUNTIF($I$2:$I$11,B16360)&gt;0,0,WEEKDAY(B16360,2)),IF(COUNTIF($I$2:$I$21,B16360)&gt;0,0,WEEKDAY(B16360,2)))</f>
        <v>7</v>
      </c>
      <c r="D16360" s="74">
        <f t="shared" si="2"/>
        <v>10</v>
      </c>
      <c r="E16360" s="12">
        <f>IFERROR(VLOOKUP(A16360,'IDAR Meter Data'!$A:$B,2,1),"")</f>
        <v>99</v>
      </c>
      <c r="F16360" s="75">
        <f>IF(CECCZ="CZ03",'Outside Temp'!B16360,IF(CECCZ="CZ04",'Outside Temp'!B16361,IF(CECCZ="CZ12",'Outside Temp'!B16362, IF(CECCZ="CZ13",'Outside Temp'!B16363))))</f>
        <v>65.56666667</v>
      </c>
      <c r="G16360" s="12">
        <f t="shared" si="3"/>
        <v>2</v>
      </c>
    </row>
    <row r="16361" ht="15.75" customHeight="1">
      <c r="A16361" s="13">
        <v>42295.447916666664</v>
      </c>
      <c r="B16361" s="73">
        <f t="shared" si="1"/>
        <v>42295</v>
      </c>
      <c r="C16361" s="74">
        <f>IF(NewCustomer="Yes", IF(COUNTIF($I$2:$I$11,B16361)&gt;0,0,WEEKDAY(B16361,2)),IF(COUNTIF($I$2:$I$21,B16361)&gt;0,0,WEEKDAY(B16361,2)))</f>
        <v>7</v>
      </c>
      <c r="D16361" s="74">
        <f t="shared" si="2"/>
        <v>10</v>
      </c>
      <c r="E16361" s="12">
        <f>IFERROR(VLOOKUP(A16361,'IDAR Meter Data'!$A:$B,2,1),"")</f>
        <v>99</v>
      </c>
      <c r="F16361" s="75">
        <f>IF(CECCZ="CZ03",'Outside Temp'!B16361,IF(CECCZ="CZ04",'Outside Temp'!B16362,IF(CECCZ="CZ12",'Outside Temp'!B16363, IF(CECCZ="CZ13",'Outside Temp'!B16364))))</f>
        <v>65.81666667</v>
      </c>
      <c r="G16361" s="12">
        <f t="shared" si="3"/>
        <v>2</v>
      </c>
    </row>
    <row r="16362" ht="15.75" customHeight="1">
      <c r="A16362" s="13">
        <v>42295.458333333336</v>
      </c>
      <c r="B16362" s="73">
        <f t="shared" si="1"/>
        <v>42295</v>
      </c>
      <c r="C16362" s="74">
        <f>IF(NewCustomer="Yes", IF(COUNTIF($I$2:$I$11,B16362)&gt;0,0,WEEKDAY(B16362,2)),IF(COUNTIF($I$2:$I$21,B16362)&gt;0,0,WEEKDAY(B16362,2)))</f>
        <v>7</v>
      </c>
      <c r="D16362" s="74">
        <f t="shared" si="2"/>
        <v>11</v>
      </c>
      <c r="E16362" s="12">
        <f>IFERROR(VLOOKUP(A16362,'IDAR Meter Data'!$A:$B,2,1),"")</f>
        <v>97</v>
      </c>
      <c r="F16362" s="75">
        <f>IF(CECCZ="CZ03",'Outside Temp'!B16362,IF(CECCZ="CZ04",'Outside Temp'!B16363,IF(CECCZ="CZ12",'Outside Temp'!B16364, IF(CECCZ="CZ13",'Outside Temp'!B16365))))</f>
        <v>66.13333333</v>
      </c>
      <c r="G16362" s="12">
        <f t="shared" si="3"/>
        <v>2</v>
      </c>
    </row>
    <row r="16363" ht="15.75" customHeight="1">
      <c r="A16363" s="13">
        <v>42295.46875</v>
      </c>
      <c r="B16363" s="73">
        <f t="shared" si="1"/>
        <v>42295</v>
      </c>
      <c r="C16363" s="74">
        <f>IF(NewCustomer="Yes", IF(COUNTIF($I$2:$I$11,B16363)&gt;0,0,WEEKDAY(B16363,2)),IF(COUNTIF($I$2:$I$21,B16363)&gt;0,0,WEEKDAY(B16363,2)))</f>
        <v>7</v>
      </c>
      <c r="D16363" s="74">
        <f t="shared" si="2"/>
        <v>11</v>
      </c>
      <c r="E16363" s="12">
        <f>IFERROR(VLOOKUP(A16363,'IDAR Meter Data'!$A:$B,2,1),"")</f>
        <v>96</v>
      </c>
      <c r="F16363" s="75">
        <f>IF(CECCZ="CZ03",'Outside Temp'!B16363,IF(CECCZ="CZ04",'Outside Temp'!B16364,IF(CECCZ="CZ12",'Outside Temp'!B16365, IF(CECCZ="CZ13",'Outside Temp'!B16366))))</f>
        <v>66.63333333</v>
      </c>
      <c r="G16363" s="12">
        <f t="shared" si="3"/>
        <v>2</v>
      </c>
    </row>
    <row r="16364" ht="15.75" customHeight="1">
      <c r="A16364" s="13">
        <v>42295.479166666664</v>
      </c>
      <c r="B16364" s="73">
        <f t="shared" si="1"/>
        <v>42295</v>
      </c>
      <c r="C16364" s="74">
        <f>IF(NewCustomer="Yes", IF(COUNTIF($I$2:$I$11,B16364)&gt;0,0,WEEKDAY(B16364,2)),IF(COUNTIF($I$2:$I$21,B16364)&gt;0,0,WEEKDAY(B16364,2)))</f>
        <v>7</v>
      </c>
      <c r="D16364" s="74">
        <f t="shared" si="2"/>
        <v>11</v>
      </c>
      <c r="E16364" s="12">
        <f>IFERROR(VLOOKUP(A16364,'IDAR Meter Data'!$A:$B,2,1),"")</f>
        <v>95</v>
      </c>
      <c r="F16364" s="75">
        <f>IF(CECCZ="CZ03",'Outside Temp'!B16364,IF(CECCZ="CZ04",'Outside Temp'!B16365,IF(CECCZ="CZ12",'Outside Temp'!B16366, IF(CECCZ="CZ13",'Outside Temp'!B16367))))</f>
        <v>67.13333333</v>
      </c>
      <c r="G16364" s="12">
        <f t="shared" si="3"/>
        <v>2</v>
      </c>
    </row>
    <row r="16365" ht="15.75" customHeight="1">
      <c r="A16365" s="13">
        <v>42295.489583333336</v>
      </c>
      <c r="B16365" s="73">
        <f t="shared" si="1"/>
        <v>42295</v>
      </c>
      <c r="C16365" s="74">
        <f>IF(NewCustomer="Yes", IF(COUNTIF($I$2:$I$11,B16365)&gt;0,0,WEEKDAY(B16365,2)),IF(COUNTIF($I$2:$I$21,B16365)&gt;0,0,WEEKDAY(B16365,2)))</f>
        <v>7</v>
      </c>
      <c r="D16365" s="74">
        <f t="shared" si="2"/>
        <v>11</v>
      </c>
      <c r="E16365" s="12">
        <f>IFERROR(VLOOKUP(A16365,'IDAR Meter Data'!$A:$B,2,1),"")</f>
        <v>106</v>
      </c>
      <c r="F16365" s="75">
        <f>IF(CECCZ="CZ03",'Outside Temp'!B16365,IF(CECCZ="CZ04",'Outside Temp'!B16366,IF(CECCZ="CZ12",'Outside Temp'!B16367, IF(CECCZ="CZ13",'Outside Temp'!B16368))))</f>
        <v>67.63333333</v>
      </c>
      <c r="G16365" s="12">
        <f t="shared" si="3"/>
        <v>2</v>
      </c>
    </row>
    <row r="16366" ht="15.75" customHeight="1">
      <c r="A16366" s="13">
        <v>42295.5</v>
      </c>
      <c r="B16366" s="73">
        <f t="shared" si="1"/>
        <v>42295</v>
      </c>
      <c r="C16366" s="74">
        <f>IF(NewCustomer="Yes", IF(COUNTIF($I$2:$I$11,B16366)&gt;0,0,WEEKDAY(B16366,2)),IF(COUNTIF($I$2:$I$21,B16366)&gt;0,0,WEEKDAY(B16366,2)))</f>
        <v>7</v>
      </c>
      <c r="D16366" s="74">
        <f t="shared" si="2"/>
        <v>12</v>
      </c>
      <c r="E16366" s="12">
        <f>IFERROR(VLOOKUP(A16366,'IDAR Meter Data'!$A:$B,2,1),"")</f>
        <v>101</v>
      </c>
      <c r="F16366" s="75">
        <f>IF(CECCZ="CZ03",'Outside Temp'!B16366,IF(CECCZ="CZ04",'Outside Temp'!B16367,IF(CECCZ="CZ12",'Outside Temp'!B16368, IF(CECCZ="CZ13",'Outside Temp'!B16369))))</f>
        <v>68</v>
      </c>
      <c r="G16366" s="12">
        <f t="shared" si="3"/>
        <v>2</v>
      </c>
    </row>
    <row r="16367" ht="15.75" customHeight="1">
      <c r="A16367" s="13">
        <v>42295.510416666664</v>
      </c>
      <c r="B16367" s="73">
        <f t="shared" si="1"/>
        <v>42295</v>
      </c>
      <c r="C16367" s="74">
        <f>IF(NewCustomer="Yes", IF(COUNTIF($I$2:$I$11,B16367)&gt;0,0,WEEKDAY(B16367,2)),IF(COUNTIF($I$2:$I$21,B16367)&gt;0,0,WEEKDAY(B16367,2)))</f>
        <v>7</v>
      </c>
      <c r="D16367" s="74">
        <f t="shared" si="2"/>
        <v>12</v>
      </c>
      <c r="E16367" s="12">
        <f>IFERROR(VLOOKUP(A16367,'IDAR Meter Data'!$A:$B,2,1),"")</f>
        <v>96</v>
      </c>
      <c r="F16367" s="75">
        <f>IF(CECCZ="CZ03",'Outside Temp'!B16367,IF(CECCZ="CZ04",'Outside Temp'!B16368,IF(CECCZ="CZ12",'Outside Temp'!B16369, IF(CECCZ="CZ13",'Outside Temp'!B16370))))</f>
        <v>68</v>
      </c>
      <c r="G16367" s="12">
        <f t="shared" si="3"/>
        <v>2</v>
      </c>
    </row>
    <row r="16368" ht="15.75" customHeight="1">
      <c r="A16368" s="13">
        <v>42295.520833333336</v>
      </c>
      <c r="B16368" s="73">
        <f t="shared" si="1"/>
        <v>42295</v>
      </c>
      <c r="C16368" s="74">
        <f>IF(NewCustomer="Yes", IF(COUNTIF($I$2:$I$11,B16368)&gt;0,0,WEEKDAY(B16368,2)),IF(COUNTIF($I$2:$I$21,B16368)&gt;0,0,WEEKDAY(B16368,2)))</f>
        <v>7</v>
      </c>
      <c r="D16368" s="74">
        <f t="shared" si="2"/>
        <v>12</v>
      </c>
      <c r="E16368" s="12">
        <f>IFERROR(VLOOKUP(A16368,'IDAR Meter Data'!$A:$B,2,1),"")</f>
        <v>96</v>
      </c>
      <c r="F16368" s="75">
        <f>IF(CECCZ="CZ03",'Outside Temp'!B16368,IF(CECCZ="CZ04",'Outside Temp'!B16369,IF(CECCZ="CZ12",'Outside Temp'!B16370, IF(CECCZ="CZ13",'Outside Temp'!B16371))))</f>
        <v>68</v>
      </c>
      <c r="G16368" s="12">
        <f t="shared" si="3"/>
        <v>2</v>
      </c>
    </row>
    <row r="16369" ht="15.75" customHeight="1">
      <c r="A16369" s="13">
        <v>42295.53125</v>
      </c>
      <c r="B16369" s="73">
        <f t="shared" si="1"/>
        <v>42295</v>
      </c>
      <c r="C16369" s="74">
        <f>IF(NewCustomer="Yes", IF(COUNTIF($I$2:$I$11,B16369)&gt;0,0,WEEKDAY(B16369,2)),IF(COUNTIF($I$2:$I$21,B16369)&gt;0,0,WEEKDAY(B16369,2)))</f>
        <v>7</v>
      </c>
      <c r="D16369" s="74">
        <f t="shared" si="2"/>
        <v>12</v>
      </c>
      <c r="E16369" s="12">
        <f>IFERROR(VLOOKUP(A16369,'IDAR Meter Data'!$A:$B,2,1),"")</f>
        <v>101</v>
      </c>
      <c r="F16369" s="75">
        <f>IF(CECCZ="CZ03",'Outside Temp'!B16369,IF(CECCZ="CZ04",'Outside Temp'!B16370,IF(CECCZ="CZ12",'Outside Temp'!B16371, IF(CECCZ="CZ13",'Outside Temp'!B16372))))</f>
        <v>68</v>
      </c>
      <c r="G16369" s="12">
        <f t="shared" si="3"/>
        <v>2</v>
      </c>
    </row>
    <row r="16370" ht="15.75" customHeight="1">
      <c r="A16370" s="13">
        <v>42295.541666666664</v>
      </c>
      <c r="B16370" s="73">
        <f t="shared" si="1"/>
        <v>42295</v>
      </c>
      <c r="C16370" s="74">
        <f>IF(NewCustomer="Yes", IF(COUNTIF($I$2:$I$11,B16370)&gt;0,0,WEEKDAY(B16370,2)),IF(COUNTIF($I$2:$I$21,B16370)&gt;0,0,WEEKDAY(B16370,2)))</f>
        <v>7</v>
      </c>
      <c r="D16370" s="74">
        <f t="shared" si="2"/>
        <v>13</v>
      </c>
      <c r="E16370" s="12">
        <f>IFERROR(VLOOKUP(A16370,'IDAR Meter Data'!$A:$B,2,1),"")</f>
        <v>100</v>
      </c>
      <c r="F16370" s="75">
        <f>IF(CECCZ="CZ03",'Outside Temp'!B16370,IF(CECCZ="CZ04",'Outside Temp'!B16371,IF(CECCZ="CZ12",'Outside Temp'!B16372, IF(CECCZ="CZ13",'Outside Temp'!B16373))))</f>
        <v>68</v>
      </c>
      <c r="G16370" s="12">
        <f t="shared" si="3"/>
        <v>2</v>
      </c>
    </row>
    <row r="16371" ht="15.75" customHeight="1">
      <c r="A16371" s="13">
        <v>42295.552083333336</v>
      </c>
      <c r="B16371" s="73">
        <f t="shared" si="1"/>
        <v>42295</v>
      </c>
      <c r="C16371" s="74">
        <f>IF(NewCustomer="Yes", IF(COUNTIF($I$2:$I$11,B16371)&gt;0,0,WEEKDAY(B16371,2)),IF(COUNTIF($I$2:$I$21,B16371)&gt;0,0,WEEKDAY(B16371,2)))</f>
        <v>7</v>
      </c>
      <c r="D16371" s="74">
        <f t="shared" si="2"/>
        <v>13</v>
      </c>
      <c r="E16371" s="12">
        <f>IFERROR(VLOOKUP(A16371,'IDAR Meter Data'!$A:$B,2,1),"")</f>
        <v>99</v>
      </c>
      <c r="F16371" s="75">
        <f>IF(CECCZ="CZ03",'Outside Temp'!B16371,IF(CECCZ="CZ04",'Outside Temp'!B16372,IF(CECCZ="CZ12",'Outside Temp'!B16373, IF(CECCZ="CZ13",'Outside Temp'!B16374))))</f>
        <v>68</v>
      </c>
      <c r="G16371" s="12">
        <f t="shared" si="3"/>
        <v>2</v>
      </c>
    </row>
    <row r="16372" ht="15.75" customHeight="1">
      <c r="A16372" s="13">
        <v>42295.5625</v>
      </c>
      <c r="B16372" s="73">
        <f t="shared" si="1"/>
        <v>42295</v>
      </c>
      <c r="C16372" s="74">
        <f>IF(NewCustomer="Yes", IF(COUNTIF($I$2:$I$11,B16372)&gt;0,0,WEEKDAY(B16372,2)),IF(COUNTIF($I$2:$I$21,B16372)&gt;0,0,WEEKDAY(B16372,2)))</f>
        <v>7</v>
      </c>
      <c r="D16372" s="74">
        <f t="shared" si="2"/>
        <v>13</v>
      </c>
      <c r="E16372" s="12">
        <f>IFERROR(VLOOKUP(A16372,'IDAR Meter Data'!$A:$B,2,1),"")</f>
        <v>96</v>
      </c>
      <c r="F16372" s="75">
        <f>IF(CECCZ="CZ03",'Outside Temp'!B16372,IF(CECCZ="CZ04",'Outside Temp'!B16373,IF(CECCZ="CZ12",'Outside Temp'!B16374, IF(CECCZ="CZ13",'Outside Temp'!B16375))))</f>
        <v>68</v>
      </c>
      <c r="G16372" s="12">
        <f t="shared" si="3"/>
        <v>2</v>
      </c>
    </row>
    <row r="16373" ht="15.75" customHeight="1">
      <c r="A16373" s="13">
        <v>42295.572916666664</v>
      </c>
      <c r="B16373" s="73">
        <f t="shared" si="1"/>
        <v>42295</v>
      </c>
      <c r="C16373" s="74">
        <f>IF(NewCustomer="Yes", IF(COUNTIF($I$2:$I$11,B16373)&gt;0,0,WEEKDAY(B16373,2)),IF(COUNTIF($I$2:$I$21,B16373)&gt;0,0,WEEKDAY(B16373,2)))</f>
        <v>7</v>
      </c>
      <c r="D16373" s="74">
        <f t="shared" si="2"/>
        <v>13</v>
      </c>
      <c r="E16373" s="12">
        <f>IFERROR(VLOOKUP(A16373,'IDAR Meter Data'!$A:$B,2,1),"")</f>
        <v>102</v>
      </c>
      <c r="F16373" s="75">
        <f>IF(CECCZ="CZ03",'Outside Temp'!B16373,IF(CECCZ="CZ04",'Outside Temp'!B16374,IF(CECCZ="CZ12",'Outside Temp'!B16375, IF(CECCZ="CZ13",'Outside Temp'!B16376))))</f>
        <v>68</v>
      </c>
      <c r="G16373" s="12">
        <f t="shared" si="3"/>
        <v>2</v>
      </c>
    </row>
    <row r="16374" ht="15.75" customHeight="1">
      <c r="A16374" s="13">
        <v>42295.583333333336</v>
      </c>
      <c r="B16374" s="73">
        <f t="shared" si="1"/>
        <v>42295</v>
      </c>
      <c r="C16374" s="74">
        <f>IF(NewCustomer="Yes", IF(COUNTIF($I$2:$I$11,B16374)&gt;0,0,WEEKDAY(B16374,2)),IF(COUNTIF($I$2:$I$21,B16374)&gt;0,0,WEEKDAY(B16374,2)))</f>
        <v>7</v>
      </c>
      <c r="D16374" s="74">
        <f t="shared" si="2"/>
        <v>14</v>
      </c>
      <c r="E16374" s="12">
        <f>IFERROR(VLOOKUP(A16374,'IDAR Meter Data'!$A:$B,2,1),"")</f>
        <v>101</v>
      </c>
      <c r="F16374" s="75">
        <f>IF(CECCZ="CZ03",'Outside Temp'!B16374,IF(CECCZ="CZ04",'Outside Temp'!B16375,IF(CECCZ="CZ12",'Outside Temp'!B16376, IF(CECCZ="CZ13",'Outside Temp'!B16377))))</f>
        <v>67.93333333</v>
      </c>
      <c r="G16374" s="12">
        <f t="shared" si="3"/>
        <v>2</v>
      </c>
    </row>
    <row r="16375" ht="15.75" customHeight="1">
      <c r="A16375" s="13">
        <v>42295.59375</v>
      </c>
      <c r="B16375" s="73">
        <f t="shared" si="1"/>
        <v>42295</v>
      </c>
      <c r="C16375" s="74">
        <f>IF(NewCustomer="Yes", IF(COUNTIF($I$2:$I$11,B16375)&gt;0,0,WEEKDAY(B16375,2)),IF(COUNTIF($I$2:$I$21,B16375)&gt;0,0,WEEKDAY(B16375,2)))</f>
        <v>7</v>
      </c>
      <c r="D16375" s="74">
        <f t="shared" si="2"/>
        <v>14</v>
      </c>
      <c r="E16375" s="12">
        <f>IFERROR(VLOOKUP(A16375,'IDAR Meter Data'!$A:$B,2,1),"")</f>
        <v>98</v>
      </c>
      <c r="F16375" s="75">
        <f>IF(CECCZ="CZ03",'Outside Temp'!B16375,IF(CECCZ="CZ04",'Outside Temp'!B16376,IF(CECCZ="CZ12",'Outside Temp'!B16377, IF(CECCZ="CZ13",'Outside Temp'!B16378))))</f>
        <v>67.68333333</v>
      </c>
      <c r="G16375" s="12">
        <f t="shared" si="3"/>
        <v>2</v>
      </c>
    </row>
    <row r="16376" ht="15.75" customHeight="1">
      <c r="A16376" s="13">
        <v>42295.604166666664</v>
      </c>
      <c r="B16376" s="73">
        <f t="shared" si="1"/>
        <v>42295</v>
      </c>
      <c r="C16376" s="74">
        <f>IF(NewCustomer="Yes", IF(COUNTIF($I$2:$I$11,B16376)&gt;0,0,WEEKDAY(B16376,2)),IF(COUNTIF($I$2:$I$21,B16376)&gt;0,0,WEEKDAY(B16376,2)))</f>
        <v>7</v>
      </c>
      <c r="D16376" s="74">
        <f t="shared" si="2"/>
        <v>14</v>
      </c>
      <c r="E16376" s="12">
        <f>IFERROR(VLOOKUP(A16376,'IDAR Meter Data'!$A:$B,2,1),"")</f>
        <v>100</v>
      </c>
      <c r="F16376" s="75">
        <f>IF(CECCZ="CZ03",'Outside Temp'!B16376,IF(CECCZ="CZ04",'Outside Temp'!B16377,IF(CECCZ="CZ12",'Outside Temp'!B16378, IF(CECCZ="CZ13",'Outside Temp'!B16379))))</f>
        <v>67.43333333</v>
      </c>
      <c r="G16376" s="12">
        <f t="shared" si="3"/>
        <v>2</v>
      </c>
    </row>
    <row r="16377" ht="15.75" customHeight="1">
      <c r="A16377" s="13">
        <v>42295.614583333336</v>
      </c>
      <c r="B16377" s="73">
        <f t="shared" si="1"/>
        <v>42295</v>
      </c>
      <c r="C16377" s="74">
        <f>IF(NewCustomer="Yes", IF(COUNTIF($I$2:$I$11,B16377)&gt;0,0,WEEKDAY(B16377,2)),IF(COUNTIF($I$2:$I$21,B16377)&gt;0,0,WEEKDAY(B16377,2)))</f>
        <v>7</v>
      </c>
      <c r="D16377" s="74">
        <f t="shared" si="2"/>
        <v>14</v>
      </c>
      <c r="E16377" s="12">
        <f>IFERROR(VLOOKUP(A16377,'IDAR Meter Data'!$A:$B,2,1),"")</f>
        <v>101</v>
      </c>
      <c r="F16377" s="75">
        <f>IF(CECCZ="CZ03",'Outside Temp'!B16377,IF(CECCZ="CZ04",'Outside Temp'!B16378,IF(CECCZ="CZ12",'Outside Temp'!B16379, IF(CECCZ="CZ13",'Outside Temp'!B16380))))</f>
        <v>67.18333333</v>
      </c>
      <c r="G16377" s="12">
        <f t="shared" si="3"/>
        <v>2</v>
      </c>
    </row>
    <row r="16378" ht="15.75" customHeight="1">
      <c r="A16378" s="13">
        <v>42295.625</v>
      </c>
      <c r="B16378" s="73">
        <f t="shared" si="1"/>
        <v>42295</v>
      </c>
      <c r="C16378" s="74">
        <f>IF(NewCustomer="Yes", IF(COUNTIF($I$2:$I$11,B16378)&gt;0,0,WEEKDAY(B16378,2)),IF(COUNTIF($I$2:$I$21,B16378)&gt;0,0,WEEKDAY(B16378,2)))</f>
        <v>7</v>
      </c>
      <c r="D16378" s="74">
        <f t="shared" si="2"/>
        <v>15</v>
      </c>
      <c r="E16378" s="12">
        <f>IFERROR(VLOOKUP(A16378,'IDAR Meter Data'!$A:$B,2,1),"")</f>
        <v>108</v>
      </c>
      <c r="F16378" s="75">
        <f>IF(CECCZ="CZ03",'Outside Temp'!B16378,IF(CECCZ="CZ04",'Outside Temp'!B16379,IF(CECCZ="CZ12",'Outside Temp'!B16380, IF(CECCZ="CZ13",'Outside Temp'!B16381))))</f>
        <v>66.93333333</v>
      </c>
      <c r="G16378" s="12">
        <f t="shared" si="3"/>
        <v>2</v>
      </c>
    </row>
    <row r="16379" ht="15.75" customHeight="1">
      <c r="A16379" s="13">
        <v>42295.635416666664</v>
      </c>
      <c r="B16379" s="73">
        <f t="shared" si="1"/>
        <v>42295</v>
      </c>
      <c r="C16379" s="74">
        <f>IF(NewCustomer="Yes", IF(COUNTIF($I$2:$I$11,B16379)&gt;0,0,WEEKDAY(B16379,2)),IF(COUNTIF($I$2:$I$21,B16379)&gt;0,0,WEEKDAY(B16379,2)))</f>
        <v>7</v>
      </c>
      <c r="D16379" s="74">
        <f t="shared" si="2"/>
        <v>15</v>
      </c>
      <c r="E16379" s="12">
        <f>IFERROR(VLOOKUP(A16379,'IDAR Meter Data'!$A:$B,2,1),"")</f>
        <v>100</v>
      </c>
      <c r="F16379" s="75">
        <f>IF(CECCZ="CZ03",'Outside Temp'!B16379,IF(CECCZ="CZ04",'Outside Temp'!B16380,IF(CECCZ="CZ12",'Outside Temp'!B16381, IF(CECCZ="CZ13",'Outside Temp'!B16382))))</f>
        <v>66.68333333</v>
      </c>
      <c r="G16379" s="12">
        <f t="shared" si="3"/>
        <v>2</v>
      </c>
    </row>
    <row r="16380" ht="15.75" customHeight="1">
      <c r="A16380" s="13">
        <v>42295.645833333336</v>
      </c>
      <c r="B16380" s="73">
        <f t="shared" si="1"/>
        <v>42295</v>
      </c>
      <c r="C16380" s="74">
        <f>IF(NewCustomer="Yes", IF(COUNTIF($I$2:$I$11,B16380)&gt;0,0,WEEKDAY(B16380,2)),IF(COUNTIF($I$2:$I$21,B16380)&gt;0,0,WEEKDAY(B16380,2)))</f>
        <v>7</v>
      </c>
      <c r="D16380" s="74">
        <f t="shared" si="2"/>
        <v>15</v>
      </c>
      <c r="E16380" s="12">
        <f>IFERROR(VLOOKUP(A16380,'IDAR Meter Data'!$A:$B,2,1),"")</f>
        <v>100</v>
      </c>
      <c r="F16380" s="75">
        <f>IF(CECCZ="CZ03",'Outside Temp'!B16380,IF(CECCZ="CZ04",'Outside Temp'!B16381,IF(CECCZ="CZ12",'Outside Temp'!B16382, IF(CECCZ="CZ13",'Outside Temp'!B16383))))</f>
        <v>66.43333333</v>
      </c>
      <c r="G16380" s="12">
        <f t="shared" si="3"/>
        <v>2</v>
      </c>
    </row>
    <row r="16381" ht="15.75" customHeight="1">
      <c r="A16381" s="13">
        <v>42295.65625</v>
      </c>
      <c r="B16381" s="73">
        <f t="shared" si="1"/>
        <v>42295</v>
      </c>
      <c r="C16381" s="74">
        <f>IF(NewCustomer="Yes", IF(COUNTIF($I$2:$I$11,B16381)&gt;0,0,WEEKDAY(B16381,2)),IF(COUNTIF($I$2:$I$21,B16381)&gt;0,0,WEEKDAY(B16381,2)))</f>
        <v>7</v>
      </c>
      <c r="D16381" s="74">
        <f t="shared" si="2"/>
        <v>15</v>
      </c>
      <c r="E16381" s="12">
        <f>IFERROR(VLOOKUP(A16381,'IDAR Meter Data'!$A:$B,2,1),"")</f>
        <v>94</v>
      </c>
      <c r="F16381" s="75">
        <f>IF(CECCZ="CZ03",'Outside Temp'!B16381,IF(CECCZ="CZ04",'Outside Temp'!B16382,IF(CECCZ="CZ12",'Outside Temp'!B16383, IF(CECCZ="CZ13",'Outside Temp'!B16384))))</f>
        <v>66.18333333</v>
      </c>
      <c r="G16381" s="12">
        <f t="shared" si="3"/>
        <v>2</v>
      </c>
    </row>
    <row r="16382" ht="15.75" customHeight="1">
      <c r="A16382" s="13">
        <v>42295.666666666664</v>
      </c>
      <c r="B16382" s="73">
        <f t="shared" si="1"/>
        <v>42295</v>
      </c>
      <c r="C16382" s="74">
        <f>IF(NewCustomer="Yes", IF(COUNTIF($I$2:$I$11,B16382)&gt;0,0,WEEKDAY(B16382,2)),IF(COUNTIF($I$2:$I$21,B16382)&gt;0,0,WEEKDAY(B16382,2)))</f>
        <v>7</v>
      </c>
      <c r="D16382" s="74">
        <f t="shared" si="2"/>
        <v>16</v>
      </c>
      <c r="E16382" s="12">
        <f>IFERROR(VLOOKUP(A16382,'IDAR Meter Data'!$A:$B,2,1),"")</f>
        <v>101</v>
      </c>
      <c r="F16382" s="75">
        <f>IF(CECCZ="CZ03",'Outside Temp'!B16382,IF(CECCZ="CZ04",'Outside Temp'!B16383,IF(CECCZ="CZ12",'Outside Temp'!B16384, IF(CECCZ="CZ13",'Outside Temp'!B16385))))</f>
        <v>65.86666667</v>
      </c>
      <c r="G16382" s="12">
        <f t="shared" si="3"/>
        <v>2</v>
      </c>
    </row>
    <row r="16383" ht="15.75" customHeight="1">
      <c r="A16383" s="13">
        <v>42295.677083333336</v>
      </c>
      <c r="B16383" s="73">
        <f t="shared" si="1"/>
        <v>42295</v>
      </c>
      <c r="C16383" s="74">
        <f>IF(NewCustomer="Yes", IF(COUNTIF($I$2:$I$11,B16383)&gt;0,0,WEEKDAY(B16383,2)),IF(COUNTIF($I$2:$I$21,B16383)&gt;0,0,WEEKDAY(B16383,2)))</f>
        <v>7</v>
      </c>
      <c r="D16383" s="74">
        <f t="shared" si="2"/>
        <v>16</v>
      </c>
      <c r="E16383" s="12">
        <f>IFERROR(VLOOKUP(A16383,'IDAR Meter Data'!$A:$B,2,1),"")</f>
        <v>95</v>
      </c>
      <c r="F16383" s="75">
        <f>IF(CECCZ="CZ03",'Outside Temp'!B16383,IF(CECCZ="CZ04",'Outside Temp'!B16384,IF(CECCZ="CZ12",'Outside Temp'!B16385, IF(CECCZ="CZ13",'Outside Temp'!B16386))))</f>
        <v>65.36666667</v>
      </c>
      <c r="G16383" s="12">
        <f t="shared" si="3"/>
        <v>2</v>
      </c>
    </row>
    <row r="16384" ht="15.75" customHeight="1">
      <c r="A16384" s="13">
        <v>42295.6875</v>
      </c>
      <c r="B16384" s="73">
        <f t="shared" si="1"/>
        <v>42295</v>
      </c>
      <c r="C16384" s="74">
        <f>IF(NewCustomer="Yes", IF(COUNTIF($I$2:$I$11,B16384)&gt;0,0,WEEKDAY(B16384,2)),IF(COUNTIF($I$2:$I$21,B16384)&gt;0,0,WEEKDAY(B16384,2)))</f>
        <v>7</v>
      </c>
      <c r="D16384" s="74">
        <f t="shared" si="2"/>
        <v>16</v>
      </c>
      <c r="E16384" s="12">
        <f>IFERROR(VLOOKUP(A16384,'IDAR Meter Data'!$A:$B,2,1),"")</f>
        <v>101</v>
      </c>
      <c r="F16384" s="75">
        <f>IF(CECCZ="CZ03",'Outside Temp'!B16384,IF(CECCZ="CZ04",'Outside Temp'!B16385,IF(CECCZ="CZ12",'Outside Temp'!B16386, IF(CECCZ="CZ13",'Outside Temp'!B16387))))</f>
        <v>64.86666667</v>
      </c>
      <c r="G16384" s="12">
        <f t="shared" si="3"/>
        <v>1</v>
      </c>
    </row>
    <row r="16385" ht="15.75" customHeight="1">
      <c r="A16385" s="13">
        <v>42295.697916666664</v>
      </c>
      <c r="B16385" s="73">
        <f t="shared" si="1"/>
        <v>42295</v>
      </c>
      <c r="C16385" s="74">
        <f>IF(NewCustomer="Yes", IF(COUNTIF($I$2:$I$11,B16385)&gt;0,0,WEEKDAY(B16385,2)),IF(COUNTIF($I$2:$I$21,B16385)&gt;0,0,WEEKDAY(B16385,2)))</f>
        <v>7</v>
      </c>
      <c r="D16385" s="74">
        <f t="shared" si="2"/>
        <v>16</v>
      </c>
      <c r="E16385" s="12">
        <f>IFERROR(VLOOKUP(A16385,'IDAR Meter Data'!$A:$B,2,1),"")</f>
        <v>101</v>
      </c>
      <c r="F16385" s="75">
        <f>IF(CECCZ="CZ03",'Outside Temp'!B16385,IF(CECCZ="CZ04",'Outside Temp'!B16386,IF(CECCZ="CZ12",'Outside Temp'!B16387, IF(CECCZ="CZ13",'Outside Temp'!B16388))))</f>
        <v>64.36666667</v>
      </c>
      <c r="G16385" s="12">
        <f t="shared" si="3"/>
        <v>1</v>
      </c>
    </row>
    <row r="16386" ht="15.75" customHeight="1">
      <c r="A16386" s="13">
        <v>42295.708333333336</v>
      </c>
      <c r="B16386" s="73">
        <f t="shared" si="1"/>
        <v>42295</v>
      </c>
      <c r="C16386" s="74">
        <f>IF(NewCustomer="Yes", IF(COUNTIF($I$2:$I$11,B16386)&gt;0,0,WEEKDAY(B16386,2)),IF(COUNTIF($I$2:$I$21,B16386)&gt;0,0,WEEKDAY(B16386,2)))</f>
        <v>7</v>
      </c>
      <c r="D16386" s="74">
        <f t="shared" si="2"/>
        <v>17</v>
      </c>
      <c r="E16386" s="12">
        <f>IFERROR(VLOOKUP(A16386,'IDAR Meter Data'!$A:$B,2,1),"")</f>
        <v>103</v>
      </c>
      <c r="F16386" s="75">
        <f>IF(CECCZ="CZ03",'Outside Temp'!B16386,IF(CECCZ="CZ04",'Outside Temp'!B16387,IF(CECCZ="CZ12",'Outside Temp'!B16388, IF(CECCZ="CZ13",'Outside Temp'!B16389))))</f>
        <v>63.9047619</v>
      </c>
      <c r="G16386" s="12">
        <f t="shared" si="3"/>
        <v>1</v>
      </c>
    </row>
    <row r="16387" ht="15.75" customHeight="1">
      <c r="A16387" s="13">
        <v>42295.71875</v>
      </c>
      <c r="B16387" s="73">
        <f t="shared" si="1"/>
        <v>42295</v>
      </c>
      <c r="C16387" s="74">
        <f>IF(NewCustomer="Yes", IF(COUNTIF($I$2:$I$11,B16387)&gt;0,0,WEEKDAY(B16387,2)),IF(COUNTIF($I$2:$I$21,B16387)&gt;0,0,WEEKDAY(B16387,2)))</f>
        <v>7</v>
      </c>
      <c r="D16387" s="74">
        <f t="shared" si="2"/>
        <v>17</v>
      </c>
      <c r="E16387" s="12">
        <f>IFERROR(VLOOKUP(A16387,'IDAR Meter Data'!$A:$B,2,1),"")</f>
        <v>101</v>
      </c>
      <c r="F16387" s="75">
        <f>IF(CECCZ="CZ03",'Outside Temp'!B16387,IF(CECCZ="CZ04",'Outside Temp'!B16388,IF(CECCZ="CZ12",'Outside Temp'!B16389, IF(CECCZ="CZ13",'Outside Temp'!B16390))))</f>
        <v>63.54761905</v>
      </c>
      <c r="G16387" s="12">
        <f t="shared" si="3"/>
        <v>1</v>
      </c>
    </row>
    <row r="16388" ht="15.75" customHeight="1">
      <c r="A16388" s="13">
        <v>42295.729166666664</v>
      </c>
      <c r="B16388" s="73">
        <f t="shared" si="1"/>
        <v>42295</v>
      </c>
      <c r="C16388" s="74">
        <f>IF(NewCustomer="Yes", IF(COUNTIF($I$2:$I$11,B16388)&gt;0,0,WEEKDAY(B16388,2)),IF(COUNTIF($I$2:$I$21,B16388)&gt;0,0,WEEKDAY(B16388,2)))</f>
        <v>7</v>
      </c>
      <c r="D16388" s="74">
        <f t="shared" si="2"/>
        <v>17</v>
      </c>
      <c r="E16388" s="12">
        <f>IFERROR(VLOOKUP(A16388,'IDAR Meter Data'!$A:$B,2,1),"")</f>
        <v>102</v>
      </c>
      <c r="F16388" s="75">
        <f>IF(CECCZ="CZ03",'Outside Temp'!B16388,IF(CECCZ="CZ04",'Outside Temp'!B16389,IF(CECCZ="CZ12",'Outside Temp'!B16390, IF(CECCZ="CZ13",'Outside Temp'!B16391))))</f>
        <v>63.19047619</v>
      </c>
      <c r="G16388" s="12">
        <f t="shared" si="3"/>
        <v>1</v>
      </c>
    </row>
    <row r="16389" ht="15.75" customHeight="1">
      <c r="A16389" s="13">
        <v>42295.739583333336</v>
      </c>
      <c r="B16389" s="73">
        <f t="shared" si="1"/>
        <v>42295</v>
      </c>
      <c r="C16389" s="74">
        <f>IF(NewCustomer="Yes", IF(COUNTIF($I$2:$I$11,B16389)&gt;0,0,WEEKDAY(B16389,2)),IF(COUNTIF($I$2:$I$21,B16389)&gt;0,0,WEEKDAY(B16389,2)))</f>
        <v>7</v>
      </c>
      <c r="D16389" s="74">
        <f t="shared" si="2"/>
        <v>17</v>
      </c>
      <c r="E16389" s="12">
        <f>IFERROR(VLOOKUP(A16389,'IDAR Meter Data'!$A:$B,2,1),"")</f>
        <v>111</v>
      </c>
      <c r="F16389" s="75">
        <f>IF(CECCZ="CZ03",'Outside Temp'!B16389,IF(CECCZ="CZ04",'Outside Temp'!B16390,IF(CECCZ="CZ12",'Outside Temp'!B16391, IF(CECCZ="CZ13",'Outside Temp'!B16392))))</f>
        <v>63</v>
      </c>
      <c r="G16389" s="12">
        <f t="shared" si="3"/>
        <v>1</v>
      </c>
    </row>
    <row r="16390" ht="15.75" customHeight="1">
      <c r="A16390" s="13">
        <v>42295.75</v>
      </c>
      <c r="B16390" s="73">
        <f t="shared" si="1"/>
        <v>42295</v>
      </c>
      <c r="C16390" s="74">
        <f>IF(NewCustomer="Yes", IF(COUNTIF($I$2:$I$11,B16390)&gt;0,0,WEEKDAY(B16390,2)),IF(COUNTIF($I$2:$I$21,B16390)&gt;0,0,WEEKDAY(B16390,2)))</f>
        <v>7</v>
      </c>
      <c r="D16390" s="74">
        <f t="shared" si="2"/>
        <v>18</v>
      </c>
      <c r="E16390" s="12">
        <f>IFERROR(VLOOKUP(A16390,'IDAR Meter Data'!$A:$B,2,1),"")</f>
        <v>110</v>
      </c>
      <c r="F16390" s="75">
        <f>IF(CECCZ="CZ03",'Outside Temp'!B16390,IF(CECCZ="CZ04",'Outside Temp'!B16391,IF(CECCZ="CZ12",'Outside Temp'!B16392, IF(CECCZ="CZ13",'Outside Temp'!B16393))))</f>
        <v>63</v>
      </c>
      <c r="G16390" s="12">
        <f t="shared" si="3"/>
        <v>1</v>
      </c>
    </row>
    <row r="16391" ht="15.75" customHeight="1">
      <c r="A16391" s="13">
        <v>42295.760416666664</v>
      </c>
      <c r="B16391" s="73">
        <f t="shared" si="1"/>
        <v>42295</v>
      </c>
      <c r="C16391" s="74">
        <f>IF(NewCustomer="Yes", IF(COUNTIF($I$2:$I$11,B16391)&gt;0,0,WEEKDAY(B16391,2)),IF(COUNTIF($I$2:$I$21,B16391)&gt;0,0,WEEKDAY(B16391,2)))</f>
        <v>7</v>
      </c>
      <c r="D16391" s="74">
        <f t="shared" si="2"/>
        <v>18</v>
      </c>
      <c r="E16391" s="12">
        <f>IFERROR(VLOOKUP(A16391,'IDAR Meter Data'!$A:$B,2,1),"")</f>
        <v>113</v>
      </c>
      <c r="F16391" s="75">
        <f>IF(CECCZ="CZ03",'Outside Temp'!B16391,IF(CECCZ="CZ04",'Outside Temp'!B16392,IF(CECCZ="CZ12",'Outside Temp'!B16393, IF(CECCZ="CZ13",'Outside Temp'!B16394))))</f>
        <v>63</v>
      </c>
      <c r="G16391" s="12">
        <f t="shared" si="3"/>
        <v>1</v>
      </c>
    </row>
    <row r="16392" ht="15.75" customHeight="1">
      <c r="A16392" s="13">
        <v>42295.770833333336</v>
      </c>
      <c r="B16392" s="73">
        <f t="shared" si="1"/>
        <v>42295</v>
      </c>
      <c r="C16392" s="74">
        <f>IF(NewCustomer="Yes", IF(COUNTIF($I$2:$I$11,B16392)&gt;0,0,WEEKDAY(B16392,2)),IF(COUNTIF($I$2:$I$21,B16392)&gt;0,0,WEEKDAY(B16392,2)))</f>
        <v>7</v>
      </c>
      <c r="D16392" s="74">
        <f t="shared" si="2"/>
        <v>18</v>
      </c>
      <c r="E16392" s="12">
        <f>IFERROR(VLOOKUP(A16392,'IDAR Meter Data'!$A:$B,2,1),"")</f>
        <v>107</v>
      </c>
      <c r="F16392" s="75">
        <f>IF(CECCZ="CZ03",'Outside Temp'!B16392,IF(CECCZ="CZ04",'Outside Temp'!B16393,IF(CECCZ="CZ12",'Outside Temp'!B16394, IF(CECCZ="CZ13",'Outside Temp'!B16395))))</f>
        <v>63</v>
      </c>
      <c r="G16392" s="12">
        <f t="shared" si="3"/>
        <v>1</v>
      </c>
    </row>
    <row r="16393" ht="15.75" customHeight="1">
      <c r="A16393" s="13">
        <v>42295.78125</v>
      </c>
      <c r="B16393" s="73">
        <f t="shared" si="1"/>
        <v>42295</v>
      </c>
      <c r="C16393" s="74">
        <f>IF(NewCustomer="Yes", IF(COUNTIF($I$2:$I$11,B16393)&gt;0,0,WEEKDAY(B16393,2)),IF(COUNTIF($I$2:$I$21,B16393)&gt;0,0,WEEKDAY(B16393,2)))</f>
        <v>7</v>
      </c>
      <c r="D16393" s="74">
        <f t="shared" si="2"/>
        <v>18</v>
      </c>
      <c r="E16393" s="12">
        <f>IFERROR(VLOOKUP(A16393,'IDAR Meter Data'!$A:$B,2,1),"")</f>
        <v>117</v>
      </c>
      <c r="F16393" s="75">
        <f>IF(CECCZ="CZ03",'Outside Temp'!B16393,IF(CECCZ="CZ04",'Outside Temp'!B16394,IF(CECCZ="CZ12",'Outside Temp'!B16395, IF(CECCZ="CZ13",'Outside Temp'!B16396))))</f>
        <v>62.61111111</v>
      </c>
      <c r="G16393" s="12">
        <f t="shared" si="3"/>
        <v>1</v>
      </c>
    </row>
    <row r="16394" ht="15.75" customHeight="1">
      <c r="A16394" s="13">
        <v>42295.791666666664</v>
      </c>
      <c r="B16394" s="73">
        <f t="shared" si="1"/>
        <v>42295</v>
      </c>
      <c r="C16394" s="74">
        <f>IF(NewCustomer="Yes", IF(COUNTIF($I$2:$I$11,B16394)&gt;0,0,WEEKDAY(B16394,2)),IF(COUNTIF($I$2:$I$21,B16394)&gt;0,0,WEEKDAY(B16394,2)))</f>
        <v>7</v>
      </c>
      <c r="D16394" s="74">
        <f t="shared" si="2"/>
        <v>19</v>
      </c>
      <c r="E16394" s="12">
        <f>IFERROR(VLOOKUP(A16394,'IDAR Meter Data'!$A:$B,2,1),"")</f>
        <v>111</v>
      </c>
      <c r="F16394" s="75">
        <f>IF(CECCZ="CZ03",'Outside Temp'!B16394,IF(CECCZ="CZ04",'Outside Temp'!B16395,IF(CECCZ="CZ12",'Outside Temp'!B16396, IF(CECCZ="CZ13",'Outside Temp'!B16397))))</f>
        <v>62.08888889</v>
      </c>
      <c r="G16394" s="12">
        <f t="shared" si="3"/>
        <v>1</v>
      </c>
    </row>
    <row r="16395" ht="15.75" customHeight="1">
      <c r="A16395" s="13">
        <v>42295.802083333336</v>
      </c>
      <c r="B16395" s="73">
        <f t="shared" si="1"/>
        <v>42295</v>
      </c>
      <c r="C16395" s="74">
        <f>IF(NewCustomer="Yes", IF(COUNTIF($I$2:$I$11,B16395)&gt;0,0,WEEKDAY(B16395,2)),IF(COUNTIF($I$2:$I$21,B16395)&gt;0,0,WEEKDAY(B16395,2)))</f>
        <v>7</v>
      </c>
      <c r="D16395" s="74">
        <f t="shared" si="2"/>
        <v>19</v>
      </c>
      <c r="E16395" s="12">
        <f>IFERROR(VLOOKUP(A16395,'IDAR Meter Data'!$A:$B,2,1),"")</f>
        <v>111</v>
      </c>
      <c r="F16395" s="75">
        <f>IF(CECCZ="CZ03",'Outside Temp'!B16395,IF(CECCZ="CZ04",'Outside Temp'!B16396,IF(CECCZ="CZ12",'Outside Temp'!B16397, IF(CECCZ="CZ13",'Outside Temp'!B16398))))</f>
        <v>62.42222222</v>
      </c>
      <c r="G16395" s="12">
        <f t="shared" si="3"/>
        <v>1</v>
      </c>
    </row>
    <row r="16396" ht="15.75" customHeight="1">
      <c r="A16396" s="13">
        <v>42295.8125</v>
      </c>
      <c r="B16396" s="73">
        <f t="shared" si="1"/>
        <v>42295</v>
      </c>
      <c r="C16396" s="74">
        <f>IF(NewCustomer="Yes", IF(COUNTIF($I$2:$I$11,B16396)&gt;0,0,WEEKDAY(B16396,2)),IF(COUNTIF($I$2:$I$21,B16396)&gt;0,0,WEEKDAY(B16396,2)))</f>
        <v>7</v>
      </c>
      <c r="D16396" s="74">
        <f t="shared" si="2"/>
        <v>19</v>
      </c>
      <c r="E16396" s="12">
        <f>IFERROR(VLOOKUP(A16396,'IDAR Meter Data'!$A:$B,2,1),"")</f>
        <v>108</v>
      </c>
      <c r="F16396" s="75">
        <f>IF(CECCZ="CZ03",'Outside Temp'!B16396,IF(CECCZ="CZ04",'Outside Temp'!B16397,IF(CECCZ="CZ12",'Outside Temp'!B16398, IF(CECCZ="CZ13",'Outside Temp'!B16399))))</f>
        <v>62.75555556</v>
      </c>
      <c r="G16396" s="12">
        <f t="shared" si="3"/>
        <v>1</v>
      </c>
    </row>
    <row r="16397" ht="15.75" customHeight="1">
      <c r="A16397" s="13">
        <v>42295.822916666664</v>
      </c>
      <c r="B16397" s="73">
        <f t="shared" si="1"/>
        <v>42295</v>
      </c>
      <c r="C16397" s="74">
        <f>IF(NewCustomer="Yes", IF(COUNTIF($I$2:$I$11,B16397)&gt;0,0,WEEKDAY(B16397,2)),IF(COUNTIF($I$2:$I$21,B16397)&gt;0,0,WEEKDAY(B16397,2)))</f>
        <v>7</v>
      </c>
      <c r="D16397" s="74">
        <f t="shared" si="2"/>
        <v>19</v>
      </c>
      <c r="E16397" s="12">
        <f>IFERROR(VLOOKUP(A16397,'IDAR Meter Data'!$A:$B,2,1),"")</f>
        <v>103</v>
      </c>
      <c r="F16397" s="75">
        <f>IF(CECCZ="CZ03",'Outside Temp'!B16397,IF(CECCZ="CZ04",'Outside Temp'!B16398,IF(CECCZ="CZ12",'Outside Temp'!B16399, IF(CECCZ="CZ13",'Outside Temp'!B16400))))</f>
        <v>62.73333333</v>
      </c>
      <c r="G16397" s="12">
        <f t="shared" si="3"/>
        <v>1</v>
      </c>
    </row>
    <row r="16398" ht="15.75" customHeight="1">
      <c r="A16398" s="13">
        <v>42295.833333333336</v>
      </c>
      <c r="B16398" s="73">
        <f t="shared" si="1"/>
        <v>42295</v>
      </c>
      <c r="C16398" s="74">
        <f>IF(NewCustomer="Yes", IF(COUNTIF($I$2:$I$11,B16398)&gt;0,0,WEEKDAY(B16398,2)),IF(COUNTIF($I$2:$I$21,B16398)&gt;0,0,WEEKDAY(B16398,2)))</f>
        <v>7</v>
      </c>
      <c r="D16398" s="74">
        <f t="shared" si="2"/>
        <v>20</v>
      </c>
      <c r="E16398" s="12">
        <f>IFERROR(VLOOKUP(A16398,'IDAR Meter Data'!$A:$B,2,1),"")</f>
        <v>105</v>
      </c>
      <c r="F16398" s="75">
        <f>IF(CECCZ="CZ03",'Outside Temp'!B16398,IF(CECCZ="CZ04",'Outside Temp'!B16399,IF(CECCZ="CZ12",'Outside Temp'!B16400, IF(CECCZ="CZ13",'Outside Temp'!B16401))))</f>
        <v>62</v>
      </c>
      <c r="G16398" s="12">
        <f t="shared" si="3"/>
        <v>1</v>
      </c>
    </row>
    <row r="16399" ht="15.75" customHeight="1">
      <c r="A16399" s="13">
        <v>42295.84375</v>
      </c>
      <c r="B16399" s="73">
        <f t="shared" si="1"/>
        <v>42295</v>
      </c>
      <c r="C16399" s="74">
        <f>IF(NewCustomer="Yes", IF(COUNTIF($I$2:$I$11,B16399)&gt;0,0,WEEKDAY(B16399,2)),IF(COUNTIF($I$2:$I$21,B16399)&gt;0,0,WEEKDAY(B16399,2)))</f>
        <v>7</v>
      </c>
      <c r="D16399" s="74">
        <f t="shared" si="2"/>
        <v>20</v>
      </c>
      <c r="E16399" s="12">
        <f>IFERROR(VLOOKUP(A16399,'IDAR Meter Data'!$A:$B,2,1),"")</f>
        <v>107</v>
      </c>
      <c r="F16399" s="75">
        <f>IF(CECCZ="CZ03",'Outside Temp'!B16399,IF(CECCZ="CZ04",'Outside Temp'!B16400,IF(CECCZ="CZ12",'Outside Temp'!B16401, IF(CECCZ="CZ13",'Outside Temp'!B16402))))</f>
        <v>62</v>
      </c>
      <c r="G16399" s="12">
        <f t="shared" si="3"/>
        <v>1</v>
      </c>
    </row>
    <row r="16400" ht="15.75" customHeight="1">
      <c r="A16400" s="13">
        <v>42295.854166666664</v>
      </c>
      <c r="B16400" s="73">
        <f t="shared" si="1"/>
        <v>42295</v>
      </c>
      <c r="C16400" s="74">
        <f>IF(NewCustomer="Yes", IF(COUNTIF($I$2:$I$11,B16400)&gt;0,0,WEEKDAY(B16400,2)),IF(COUNTIF($I$2:$I$21,B16400)&gt;0,0,WEEKDAY(B16400,2)))</f>
        <v>7</v>
      </c>
      <c r="D16400" s="74">
        <f t="shared" si="2"/>
        <v>20</v>
      </c>
      <c r="E16400" s="12">
        <f>IFERROR(VLOOKUP(A16400,'IDAR Meter Data'!$A:$B,2,1),"")</f>
        <v>104</v>
      </c>
      <c r="F16400" s="75">
        <f>IF(CECCZ="CZ03",'Outside Temp'!B16400,IF(CECCZ="CZ04",'Outside Temp'!B16401,IF(CECCZ="CZ12",'Outside Temp'!B16402, IF(CECCZ="CZ13",'Outside Temp'!B16403))))</f>
        <v>62</v>
      </c>
      <c r="G16400" s="12">
        <f t="shared" si="3"/>
        <v>1</v>
      </c>
    </row>
    <row r="16401" ht="15.75" customHeight="1">
      <c r="A16401" s="13">
        <v>42295.864583333336</v>
      </c>
      <c r="B16401" s="73">
        <f t="shared" si="1"/>
        <v>42295</v>
      </c>
      <c r="C16401" s="74">
        <f>IF(NewCustomer="Yes", IF(COUNTIF($I$2:$I$11,B16401)&gt;0,0,WEEKDAY(B16401,2)),IF(COUNTIF($I$2:$I$21,B16401)&gt;0,0,WEEKDAY(B16401,2)))</f>
        <v>7</v>
      </c>
      <c r="D16401" s="74">
        <f t="shared" si="2"/>
        <v>20</v>
      </c>
      <c r="E16401" s="12">
        <f>IFERROR(VLOOKUP(A16401,'IDAR Meter Data'!$A:$B,2,1),"")</f>
        <v>104</v>
      </c>
      <c r="F16401" s="75">
        <f>IF(CECCZ="CZ03",'Outside Temp'!B16401,IF(CECCZ="CZ04",'Outside Temp'!B16402,IF(CECCZ="CZ12",'Outside Temp'!B16403, IF(CECCZ="CZ13",'Outside Temp'!B16404))))</f>
        <v>62</v>
      </c>
      <c r="G16401" s="12">
        <f t="shared" si="3"/>
        <v>1</v>
      </c>
    </row>
    <row r="16402" ht="15.75" customHeight="1">
      <c r="A16402" s="13">
        <v>42295.875</v>
      </c>
      <c r="B16402" s="73">
        <f t="shared" si="1"/>
        <v>42295</v>
      </c>
      <c r="C16402" s="74">
        <f>IF(NewCustomer="Yes", IF(COUNTIF($I$2:$I$11,B16402)&gt;0,0,WEEKDAY(B16402,2)),IF(COUNTIF($I$2:$I$21,B16402)&gt;0,0,WEEKDAY(B16402,2)))</f>
        <v>7</v>
      </c>
      <c r="D16402" s="74">
        <f t="shared" si="2"/>
        <v>21</v>
      </c>
      <c r="E16402" s="12">
        <f>IFERROR(VLOOKUP(A16402,'IDAR Meter Data'!$A:$B,2,1),"")</f>
        <v>111</v>
      </c>
      <c r="F16402" s="75">
        <f>IF(CECCZ="CZ03",'Outside Temp'!B16402,IF(CECCZ="CZ04",'Outside Temp'!B16403,IF(CECCZ="CZ12",'Outside Temp'!B16404, IF(CECCZ="CZ13",'Outside Temp'!B16405))))</f>
        <v>62.08510638</v>
      </c>
      <c r="G16402" s="12">
        <f t="shared" si="3"/>
        <v>1</v>
      </c>
    </row>
    <row r="16403" ht="15.75" customHeight="1">
      <c r="A16403" s="13">
        <v>42295.885416666664</v>
      </c>
      <c r="B16403" s="73">
        <f t="shared" si="1"/>
        <v>42295</v>
      </c>
      <c r="C16403" s="74">
        <f>IF(NewCustomer="Yes", IF(COUNTIF($I$2:$I$11,B16403)&gt;0,0,WEEKDAY(B16403,2)),IF(COUNTIF($I$2:$I$21,B16403)&gt;0,0,WEEKDAY(B16403,2)))</f>
        <v>7</v>
      </c>
      <c r="D16403" s="74">
        <f t="shared" si="2"/>
        <v>21</v>
      </c>
      <c r="E16403" s="12">
        <f>IFERROR(VLOOKUP(A16403,'IDAR Meter Data'!$A:$B,2,1),"")</f>
        <v>104</v>
      </c>
      <c r="F16403" s="75">
        <f>IF(CECCZ="CZ03",'Outside Temp'!B16403,IF(CECCZ="CZ04",'Outside Temp'!B16404,IF(CECCZ="CZ12",'Outside Temp'!B16405, IF(CECCZ="CZ13",'Outside Temp'!B16406))))</f>
        <v>62.40425532</v>
      </c>
      <c r="G16403" s="12">
        <f t="shared" si="3"/>
        <v>1</v>
      </c>
    </row>
    <row r="16404" ht="15.75" customHeight="1">
      <c r="A16404" s="13">
        <v>42295.895833333336</v>
      </c>
      <c r="B16404" s="73">
        <f t="shared" si="1"/>
        <v>42295</v>
      </c>
      <c r="C16404" s="74">
        <f>IF(NewCustomer="Yes", IF(COUNTIF($I$2:$I$11,B16404)&gt;0,0,WEEKDAY(B16404,2)),IF(COUNTIF($I$2:$I$21,B16404)&gt;0,0,WEEKDAY(B16404,2)))</f>
        <v>7</v>
      </c>
      <c r="D16404" s="74">
        <f t="shared" si="2"/>
        <v>21</v>
      </c>
      <c r="E16404" s="12">
        <f>IFERROR(VLOOKUP(A16404,'IDAR Meter Data'!$A:$B,2,1),"")</f>
        <v>98</v>
      </c>
      <c r="F16404" s="75">
        <f>IF(CECCZ="CZ03",'Outside Temp'!B16404,IF(CECCZ="CZ04",'Outside Temp'!B16405,IF(CECCZ="CZ12",'Outside Temp'!B16406, IF(CECCZ="CZ13",'Outside Temp'!B16407))))</f>
        <v>62.72340426</v>
      </c>
      <c r="G16404" s="12">
        <f t="shared" si="3"/>
        <v>1</v>
      </c>
    </row>
    <row r="16405" ht="15.75" customHeight="1">
      <c r="A16405" s="13">
        <v>42295.90625</v>
      </c>
      <c r="B16405" s="73">
        <f t="shared" si="1"/>
        <v>42295</v>
      </c>
      <c r="C16405" s="74">
        <f>IF(NewCustomer="Yes", IF(COUNTIF($I$2:$I$11,B16405)&gt;0,0,WEEKDAY(B16405,2)),IF(COUNTIF($I$2:$I$21,B16405)&gt;0,0,WEEKDAY(B16405,2)))</f>
        <v>7</v>
      </c>
      <c r="D16405" s="74">
        <f t="shared" si="2"/>
        <v>21</v>
      </c>
      <c r="E16405" s="12">
        <f>IFERROR(VLOOKUP(A16405,'IDAR Meter Data'!$A:$B,2,1),"")</f>
        <v>95</v>
      </c>
      <c r="F16405" s="75">
        <f>IF(CECCZ="CZ03",'Outside Temp'!B16405,IF(CECCZ="CZ04",'Outside Temp'!B16406,IF(CECCZ="CZ12",'Outside Temp'!B16407, IF(CECCZ="CZ13",'Outside Temp'!B16408))))</f>
        <v>62.84615385</v>
      </c>
      <c r="G16405" s="12">
        <f t="shared" si="3"/>
        <v>1</v>
      </c>
    </row>
    <row r="16406" ht="15.75" customHeight="1">
      <c r="A16406" s="13">
        <v>42295.916666666664</v>
      </c>
      <c r="B16406" s="73">
        <f t="shared" si="1"/>
        <v>42295</v>
      </c>
      <c r="C16406" s="74">
        <f>IF(NewCustomer="Yes", IF(COUNTIF($I$2:$I$11,B16406)&gt;0,0,WEEKDAY(B16406,2)),IF(COUNTIF($I$2:$I$21,B16406)&gt;0,0,WEEKDAY(B16406,2)))</f>
        <v>7</v>
      </c>
      <c r="D16406" s="74">
        <f t="shared" si="2"/>
        <v>22</v>
      </c>
      <c r="E16406" s="12">
        <f>IFERROR(VLOOKUP(A16406,'IDAR Meter Data'!$A:$B,2,1),"")</f>
        <v>92</v>
      </c>
      <c r="F16406" s="75">
        <f>IF(CECCZ="CZ03",'Outside Temp'!B16406,IF(CECCZ="CZ04",'Outside Temp'!B16407,IF(CECCZ="CZ12",'Outside Temp'!B16408, IF(CECCZ="CZ13",'Outside Temp'!B16409))))</f>
        <v>62</v>
      </c>
      <c r="G16406" s="12">
        <f t="shared" si="3"/>
        <v>1</v>
      </c>
    </row>
    <row r="16407" ht="15.75" customHeight="1">
      <c r="A16407" s="13">
        <v>42295.927083333336</v>
      </c>
      <c r="B16407" s="73">
        <f t="shared" si="1"/>
        <v>42295</v>
      </c>
      <c r="C16407" s="74">
        <f>IF(NewCustomer="Yes", IF(COUNTIF($I$2:$I$11,B16407)&gt;0,0,WEEKDAY(B16407,2)),IF(COUNTIF($I$2:$I$21,B16407)&gt;0,0,WEEKDAY(B16407,2)))</f>
        <v>7</v>
      </c>
      <c r="D16407" s="74">
        <f t="shared" si="2"/>
        <v>22</v>
      </c>
      <c r="E16407" s="12">
        <f>IFERROR(VLOOKUP(A16407,'IDAR Meter Data'!$A:$B,2,1),"")</f>
        <v>99</v>
      </c>
      <c r="F16407" s="75">
        <f>IF(CECCZ="CZ03",'Outside Temp'!B16407,IF(CECCZ="CZ04",'Outside Temp'!B16408,IF(CECCZ="CZ12",'Outside Temp'!B16409, IF(CECCZ="CZ13",'Outside Temp'!B16410))))</f>
        <v>62</v>
      </c>
      <c r="G16407" s="12">
        <f t="shared" si="3"/>
        <v>1</v>
      </c>
    </row>
    <row r="16408" ht="15.75" customHeight="1">
      <c r="A16408" s="13">
        <v>42295.9375</v>
      </c>
      <c r="B16408" s="73">
        <f t="shared" si="1"/>
        <v>42295</v>
      </c>
      <c r="C16408" s="74">
        <f>IF(NewCustomer="Yes", IF(COUNTIF($I$2:$I$11,B16408)&gt;0,0,WEEKDAY(B16408,2)),IF(COUNTIF($I$2:$I$21,B16408)&gt;0,0,WEEKDAY(B16408,2)))</f>
        <v>7</v>
      </c>
      <c r="D16408" s="74">
        <f t="shared" si="2"/>
        <v>22</v>
      </c>
      <c r="E16408" s="12">
        <f>IFERROR(VLOOKUP(A16408,'IDAR Meter Data'!$A:$B,2,1),"")</f>
        <v>98</v>
      </c>
      <c r="F16408" s="75">
        <f>IF(CECCZ="CZ03",'Outside Temp'!B16408,IF(CECCZ="CZ04",'Outside Temp'!B16409,IF(CECCZ="CZ12",'Outside Temp'!B16410, IF(CECCZ="CZ13",'Outside Temp'!B16411))))</f>
        <v>62</v>
      </c>
      <c r="G16408" s="12">
        <f t="shared" si="3"/>
        <v>1</v>
      </c>
    </row>
    <row r="16409" ht="15.75" customHeight="1">
      <c r="A16409" s="13">
        <v>42295.947916666664</v>
      </c>
      <c r="B16409" s="73">
        <f t="shared" si="1"/>
        <v>42295</v>
      </c>
      <c r="C16409" s="74">
        <f>IF(NewCustomer="Yes", IF(COUNTIF($I$2:$I$11,B16409)&gt;0,0,WEEKDAY(B16409,2)),IF(COUNTIF($I$2:$I$21,B16409)&gt;0,0,WEEKDAY(B16409,2)))</f>
        <v>7</v>
      </c>
      <c r="D16409" s="74">
        <f t="shared" si="2"/>
        <v>22</v>
      </c>
      <c r="E16409" s="12">
        <f>IFERROR(VLOOKUP(A16409,'IDAR Meter Data'!$A:$B,2,1),"")</f>
        <v>95</v>
      </c>
      <c r="F16409" s="75">
        <f>IF(CECCZ="CZ03",'Outside Temp'!B16409,IF(CECCZ="CZ04",'Outside Temp'!B16410,IF(CECCZ="CZ12",'Outside Temp'!B16411, IF(CECCZ="CZ13",'Outside Temp'!B16412))))</f>
        <v>62</v>
      </c>
      <c r="G16409" s="12">
        <f t="shared" si="3"/>
        <v>1</v>
      </c>
    </row>
    <row r="16410" ht="15.75" customHeight="1">
      <c r="A16410" s="13">
        <v>42295.958333333336</v>
      </c>
      <c r="B16410" s="73">
        <f t="shared" si="1"/>
        <v>42295</v>
      </c>
      <c r="C16410" s="74">
        <f>IF(NewCustomer="Yes", IF(COUNTIF($I$2:$I$11,B16410)&gt;0,0,WEEKDAY(B16410,2)),IF(COUNTIF($I$2:$I$21,B16410)&gt;0,0,WEEKDAY(B16410,2)))</f>
        <v>7</v>
      </c>
      <c r="D16410" s="74">
        <f t="shared" si="2"/>
        <v>23</v>
      </c>
      <c r="E16410" s="12">
        <f>IFERROR(VLOOKUP(A16410,'IDAR Meter Data'!$A:$B,2,1),"")</f>
        <v>95</v>
      </c>
      <c r="F16410" s="75">
        <f>IF(CECCZ="CZ03",'Outside Temp'!B16410,IF(CECCZ="CZ04",'Outside Temp'!B16411,IF(CECCZ="CZ12",'Outside Temp'!B16412, IF(CECCZ="CZ13",'Outside Temp'!B16413))))</f>
        <v>62</v>
      </c>
      <c r="G16410" s="12">
        <f t="shared" si="3"/>
        <v>1</v>
      </c>
    </row>
    <row r="16411" ht="15.75" customHeight="1">
      <c r="A16411" s="13">
        <v>42295.96875</v>
      </c>
      <c r="B16411" s="73">
        <f t="shared" si="1"/>
        <v>42295</v>
      </c>
      <c r="C16411" s="74">
        <f>IF(NewCustomer="Yes", IF(COUNTIF($I$2:$I$11,B16411)&gt;0,0,WEEKDAY(B16411,2)),IF(COUNTIF($I$2:$I$21,B16411)&gt;0,0,WEEKDAY(B16411,2)))</f>
        <v>7</v>
      </c>
      <c r="D16411" s="74">
        <f t="shared" si="2"/>
        <v>23</v>
      </c>
      <c r="E16411" s="12">
        <f>IFERROR(VLOOKUP(A16411,'IDAR Meter Data'!$A:$B,2,1),"")</f>
        <v>95</v>
      </c>
      <c r="F16411" s="75">
        <f>IF(CECCZ="CZ03",'Outside Temp'!B16411,IF(CECCZ="CZ04",'Outside Temp'!B16412,IF(CECCZ="CZ12",'Outside Temp'!B16413, IF(CECCZ="CZ13",'Outside Temp'!B16414))))</f>
        <v>62</v>
      </c>
      <c r="G16411" s="12">
        <f t="shared" si="3"/>
        <v>1</v>
      </c>
    </row>
    <row r="16412" ht="15.75" customHeight="1">
      <c r="A16412" s="13">
        <v>42295.979166666664</v>
      </c>
      <c r="B16412" s="73">
        <f t="shared" si="1"/>
        <v>42295</v>
      </c>
      <c r="C16412" s="74">
        <f>IF(NewCustomer="Yes", IF(COUNTIF($I$2:$I$11,B16412)&gt;0,0,WEEKDAY(B16412,2)),IF(COUNTIF($I$2:$I$21,B16412)&gt;0,0,WEEKDAY(B16412,2)))</f>
        <v>7</v>
      </c>
      <c r="D16412" s="74">
        <f t="shared" si="2"/>
        <v>23</v>
      </c>
      <c r="E16412" s="12">
        <f>IFERROR(VLOOKUP(A16412,'IDAR Meter Data'!$A:$B,2,1),"")</f>
        <v>95</v>
      </c>
      <c r="F16412" s="75">
        <f>IF(CECCZ="CZ03",'Outside Temp'!B16412,IF(CECCZ="CZ04",'Outside Temp'!B16413,IF(CECCZ="CZ12",'Outside Temp'!B16414, IF(CECCZ="CZ13",'Outside Temp'!B16415))))</f>
        <v>62</v>
      </c>
      <c r="G16412" s="12">
        <f t="shared" si="3"/>
        <v>1</v>
      </c>
    </row>
    <row r="16413" ht="15.75" customHeight="1">
      <c r="A16413" s="13">
        <v>42295.989583333336</v>
      </c>
      <c r="B16413" s="73">
        <f t="shared" si="1"/>
        <v>42295</v>
      </c>
      <c r="C16413" s="74">
        <f>IF(NewCustomer="Yes", IF(COUNTIF($I$2:$I$11,B16413)&gt;0,0,WEEKDAY(B16413,2)),IF(COUNTIF($I$2:$I$21,B16413)&gt;0,0,WEEKDAY(B16413,2)))</f>
        <v>7</v>
      </c>
      <c r="D16413" s="74">
        <f t="shared" si="2"/>
        <v>23</v>
      </c>
      <c r="E16413" s="12">
        <f>IFERROR(VLOOKUP(A16413,'IDAR Meter Data'!$A:$B,2,1),"")</f>
        <v>97</v>
      </c>
      <c r="F16413" s="75">
        <f>IF(CECCZ="CZ03",'Outside Temp'!B16413,IF(CECCZ="CZ04",'Outside Temp'!B16414,IF(CECCZ="CZ12",'Outside Temp'!B16415, IF(CECCZ="CZ13",'Outside Temp'!B16416))))</f>
        <v>62</v>
      </c>
      <c r="G16413" s="12">
        <f t="shared" si="3"/>
        <v>1</v>
      </c>
    </row>
    <row r="16414" ht="15.75" customHeight="1">
      <c r="A16414" s="13">
        <v>42296.0</v>
      </c>
      <c r="B16414" s="73">
        <f t="shared" si="1"/>
        <v>42296</v>
      </c>
      <c r="C16414" s="74">
        <f>IF(NewCustomer="Yes", IF(COUNTIF($I$2:$I$11,B16414)&gt;0,0,WEEKDAY(B16414,2)),IF(COUNTIF($I$2:$I$21,B16414)&gt;0,0,WEEKDAY(B16414,2)))</f>
        <v>1</v>
      </c>
      <c r="D16414" s="74">
        <f t="shared" si="2"/>
        <v>0</v>
      </c>
      <c r="E16414" s="12">
        <f>IFERROR(VLOOKUP(A16414,'IDAR Meter Data'!$A:$B,2,1),"")</f>
        <v>101</v>
      </c>
      <c r="F16414" s="75">
        <f>IF(CECCZ="CZ03",'Outside Temp'!B16414,IF(CECCZ="CZ04",'Outside Temp'!B16415,IF(CECCZ="CZ12",'Outside Temp'!B16416, IF(CECCZ="CZ13",'Outside Temp'!B16417))))</f>
        <v>62.16666667</v>
      </c>
      <c r="G16414" s="12">
        <f t="shared" si="3"/>
        <v>1</v>
      </c>
    </row>
    <row r="16415" ht="15.75" customHeight="1">
      <c r="A16415" s="13">
        <v>42296.010416666664</v>
      </c>
      <c r="B16415" s="73">
        <f t="shared" si="1"/>
        <v>42296</v>
      </c>
      <c r="C16415" s="74">
        <f>IF(NewCustomer="Yes", IF(COUNTIF($I$2:$I$11,B16415)&gt;0,0,WEEKDAY(B16415,2)),IF(COUNTIF($I$2:$I$21,B16415)&gt;0,0,WEEKDAY(B16415,2)))</f>
        <v>1</v>
      </c>
      <c r="D16415" s="74">
        <f t="shared" si="2"/>
        <v>0</v>
      </c>
      <c r="E16415" s="12">
        <f>IFERROR(VLOOKUP(A16415,'IDAR Meter Data'!$A:$B,2,1),"")</f>
        <v>98</v>
      </c>
      <c r="F16415" s="75">
        <f>IF(CECCZ="CZ03",'Outside Temp'!B16415,IF(CECCZ="CZ04",'Outside Temp'!B16416,IF(CECCZ="CZ12",'Outside Temp'!B16417, IF(CECCZ="CZ13",'Outside Temp'!B16418))))</f>
        <v>62.79166667</v>
      </c>
      <c r="G16415" s="12">
        <f t="shared" si="3"/>
        <v>1</v>
      </c>
    </row>
    <row r="16416" ht="15.75" customHeight="1">
      <c r="A16416" s="13">
        <v>42296.020833333336</v>
      </c>
      <c r="B16416" s="73">
        <f t="shared" si="1"/>
        <v>42296</v>
      </c>
      <c r="C16416" s="74">
        <f>IF(NewCustomer="Yes", IF(COUNTIF($I$2:$I$11,B16416)&gt;0,0,WEEKDAY(B16416,2)),IF(COUNTIF($I$2:$I$21,B16416)&gt;0,0,WEEKDAY(B16416,2)))</f>
        <v>1</v>
      </c>
      <c r="D16416" s="74">
        <f t="shared" si="2"/>
        <v>0</v>
      </c>
      <c r="E16416" s="12">
        <f>IFERROR(VLOOKUP(A16416,'IDAR Meter Data'!$A:$B,2,1),"")</f>
        <v>96</v>
      </c>
      <c r="F16416" s="75">
        <f>IF(CECCZ="CZ03",'Outside Temp'!B16416,IF(CECCZ="CZ04",'Outside Temp'!B16417,IF(CECCZ="CZ12",'Outside Temp'!B16418, IF(CECCZ="CZ13",'Outside Temp'!B16419))))</f>
        <v>62.44444444</v>
      </c>
      <c r="G16416" s="12">
        <f t="shared" si="3"/>
        <v>1</v>
      </c>
    </row>
    <row r="16417" ht="15.75" customHeight="1">
      <c r="A16417" s="13">
        <v>42296.03125</v>
      </c>
      <c r="B16417" s="73">
        <f t="shared" si="1"/>
        <v>42296</v>
      </c>
      <c r="C16417" s="74">
        <f>IF(NewCustomer="Yes", IF(COUNTIF($I$2:$I$11,B16417)&gt;0,0,WEEKDAY(B16417,2)),IF(COUNTIF($I$2:$I$21,B16417)&gt;0,0,WEEKDAY(B16417,2)))</f>
        <v>1</v>
      </c>
      <c r="D16417" s="74">
        <f t="shared" si="2"/>
        <v>0</v>
      </c>
      <c r="E16417" s="12">
        <f>IFERROR(VLOOKUP(A16417,'IDAR Meter Data'!$A:$B,2,1),"")</f>
        <v>91</v>
      </c>
      <c r="F16417" s="75">
        <f>IF(CECCZ="CZ03",'Outside Temp'!B16417,IF(CECCZ="CZ04",'Outside Temp'!B16418,IF(CECCZ="CZ12",'Outside Temp'!B16419, IF(CECCZ="CZ13",'Outside Temp'!B16420))))</f>
        <v>61.61111111</v>
      </c>
      <c r="G16417" s="12">
        <f t="shared" si="3"/>
        <v>1</v>
      </c>
    </row>
    <row r="16418" ht="15.75" customHeight="1">
      <c r="A16418" s="13">
        <v>42296.041666666664</v>
      </c>
      <c r="B16418" s="73">
        <f t="shared" si="1"/>
        <v>42296</v>
      </c>
      <c r="C16418" s="74">
        <f>IF(NewCustomer="Yes", IF(COUNTIF($I$2:$I$11,B16418)&gt;0,0,WEEKDAY(B16418,2)),IF(COUNTIF($I$2:$I$21,B16418)&gt;0,0,WEEKDAY(B16418,2)))</f>
        <v>1</v>
      </c>
      <c r="D16418" s="74">
        <f t="shared" si="2"/>
        <v>1</v>
      </c>
      <c r="E16418" s="12">
        <f>IFERROR(VLOOKUP(A16418,'IDAR Meter Data'!$A:$B,2,1),"")</f>
        <v>97</v>
      </c>
      <c r="F16418" s="75">
        <f>IF(CECCZ="CZ03",'Outside Temp'!B16418,IF(CECCZ="CZ04",'Outside Temp'!B16419,IF(CECCZ="CZ12",'Outside Temp'!B16420, IF(CECCZ="CZ13",'Outside Temp'!B16421))))</f>
        <v>61</v>
      </c>
      <c r="G16418" s="12">
        <f t="shared" si="3"/>
        <v>1</v>
      </c>
    </row>
    <row r="16419" ht="15.75" customHeight="1">
      <c r="A16419" s="13">
        <v>42296.052083333336</v>
      </c>
      <c r="B16419" s="73">
        <f t="shared" si="1"/>
        <v>42296</v>
      </c>
      <c r="C16419" s="74">
        <f>IF(NewCustomer="Yes", IF(COUNTIF($I$2:$I$11,B16419)&gt;0,0,WEEKDAY(B16419,2)),IF(COUNTIF($I$2:$I$21,B16419)&gt;0,0,WEEKDAY(B16419,2)))</f>
        <v>1</v>
      </c>
      <c r="D16419" s="74">
        <f t="shared" si="2"/>
        <v>1</v>
      </c>
      <c r="E16419" s="12">
        <f>IFERROR(VLOOKUP(A16419,'IDAR Meter Data'!$A:$B,2,1),"")</f>
        <v>102</v>
      </c>
      <c r="F16419" s="75">
        <f>IF(CECCZ="CZ03",'Outside Temp'!B16419,IF(CECCZ="CZ04",'Outside Temp'!B16420,IF(CECCZ="CZ12",'Outside Temp'!B16421, IF(CECCZ="CZ13",'Outside Temp'!B16422))))</f>
        <v>61</v>
      </c>
      <c r="G16419" s="12">
        <f t="shared" si="3"/>
        <v>1</v>
      </c>
    </row>
    <row r="16420" ht="15.75" customHeight="1">
      <c r="A16420" s="13">
        <v>42296.0625</v>
      </c>
      <c r="B16420" s="73">
        <f t="shared" si="1"/>
        <v>42296</v>
      </c>
      <c r="C16420" s="74">
        <f>IF(NewCustomer="Yes", IF(COUNTIF($I$2:$I$11,B16420)&gt;0,0,WEEKDAY(B16420,2)),IF(COUNTIF($I$2:$I$21,B16420)&gt;0,0,WEEKDAY(B16420,2)))</f>
        <v>1</v>
      </c>
      <c r="D16420" s="74">
        <f t="shared" si="2"/>
        <v>1</v>
      </c>
      <c r="E16420" s="12">
        <f>IFERROR(VLOOKUP(A16420,'IDAR Meter Data'!$A:$B,2,1),"")</f>
        <v>94</v>
      </c>
      <c r="F16420" s="75">
        <f>IF(CECCZ="CZ03",'Outside Temp'!B16420,IF(CECCZ="CZ04",'Outside Temp'!B16421,IF(CECCZ="CZ12",'Outside Temp'!B16422, IF(CECCZ="CZ13",'Outside Temp'!B16423))))</f>
        <v>61</v>
      </c>
      <c r="G16420" s="12">
        <f t="shared" si="3"/>
        <v>1</v>
      </c>
    </row>
    <row r="16421" ht="15.75" customHeight="1">
      <c r="A16421" s="13">
        <v>42296.072916666664</v>
      </c>
      <c r="B16421" s="73">
        <f t="shared" si="1"/>
        <v>42296</v>
      </c>
      <c r="C16421" s="74">
        <f>IF(NewCustomer="Yes", IF(COUNTIF($I$2:$I$11,B16421)&gt;0,0,WEEKDAY(B16421,2)),IF(COUNTIF($I$2:$I$21,B16421)&gt;0,0,WEEKDAY(B16421,2)))</f>
        <v>1</v>
      </c>
      <c r="D16421" s="74">
        <f t="shared" si="2"/>
        <v>1</v>
      </c>
      <c r="E16421" s="12">
        <f>IFERROR(VLOOKUP(A16421,'IDAR Meter Data'!$A:$B,2,1),"")</f>
        <v>95</v>
      </c>
      <c r="F16421" s="75">
        <f>IF(CECCZ="CZ03",'Outside Temp'!B16421,IF(CECCZ="CZ04",'Outside Temp'!B16422,IF(CECCZ="CZ12",'Outside Temp'!B16423, IF(CECCZ="CZ13",'Outside Temp'!B16424))))</f>
        <v>61</v>
      </c>
      <c r="G16421" s="12">
        <f t="shared" si="3"/>
        <v>1</v>
      </c>
    </row>
    <row r="16422" ht="15.75" customHeight="1">
      <c r="A16422" s="13">
        <v>42296.083333333336</v>
      </c>
      <c r="B16422" s="73">
        <f t="shared" si="1"/>
        <v>42296</v>
      </c>
      <c r="C16422" s="74">
        <f>IF(NewCustomer="Yes", IF(COUNTIF($I$2:$I$11,B16422)&gt;0,0,WEEKDAY(B16422,2)),IF(COUNTIF($I$2:$I$21,B16422)&gt;0,0,WEEKDAY(B16422,2)))</f>
        <v>1</v>
      </c>
      <c r="D16422" s="74">
        <f t="shared" si="2"/>
        <v>2</v>
      </c>
      <c r="E16422" s="12">
        <f>IFERROR(VLOOKUP(A16422,'IDAR Meter Data'!$A:$B,2,1),"")</f>
        <v>97</v>
      </c>
      <c r="F16422" s="75">
        <f>IF(CECCZ="CZ03",'Outside Temp'!B16422,IF(CECCZ="CZ04",'Outside Temp'!B16423,IF(CECCZ="CZ12",'Outside Temp'!B16424, IF(CECCZ="CZ13",'Outside Temp'!B16425))))</f>
        <v>61</v>
      </c>
      <c r="G16422" s="12">
        <f t="shared" si="3"/>
        <v>1</v>
      </c>
    </row>
    <row r="16423" ht="15.75" customHeight="1">
      <c r="A16423" s="13">
        <v>42296.09375</v>
      </c>
      <c r="B16423" s="73">
        <f t="shared" si="1"/>
        <v>42296</v>
      </c>
      <c r="C16423" s="74">
        <f>IF(NewCustomer="Yes", IF(COUNTIF($I$2:$I$11,B16423)&gt;0,0,WEEKDAY(B16423,2)),IF(COUNTIF($I$2:$I$21,B16423)&gt;0,0,WEEKDAY(B16423,2)))</f>
        <v>1</v>
      </c>
      <c r="D16423" s="74">
        <f t="shared" si="2"/>
        <v>2</v>
      </c>
      <c r="E16423" s="12">
        <f>IFERROR(VLOOKUP(A16423,'IDAR Meter Data'!$A:$B,2,1),"")</f>
        <v>105</v>
      </c>
      <c r="F16423" s="75">
        <f>IF(CECCZ="CZ03",'Outside Temp'!B16423,IF(CECCZ="CZ04",'Outside Temp'!B16424,IF(CECCZ="CZ12",'Outside Temp'!B16425, IF(CECCZ="CZ13",'Outside Temp'!B16426))))</f>
        <v>61</v>
      </c>
      <c r="G16423" s="12">
        <f t="shared" si="3"/>
        <v>1</v>
      </c>
    </row>
    <row r="16424" ht="15.75" customHeight="1">
      <c r="A16424" s="13">
        <v>42296.104166666664</v>
      </c>
      <c r="B16424" s="73">
        <f t="shared" si="1"/>
        <v>42296</v>
      </c>
      <c r="C16424" s="74">
        <f>IF(NewCustomer="Yes", IF(COUNTIF($I$2:$I$11,B16424)&gt;0,0,WEEKDAY(B16424,2)),IF(COUNTIF($I$2:$I$21,B16424)&gt;0,0,WEEKDAY(B16424,2)))</f>
        <v>1</v>
      </c>
      <c r="D16424" s="74">
        <f t="shared" si="2"/>
        <v>2</v>
      </c>
      <c r="E16424" s="12">
        <f>IFERROR(VLOOKUP(A16424,'IDAR Meter Data'!$A:$B,2,1),"")</f>
        <v>99</v>
      </c>
      <c r="F16424" s="75">
        <f>IF(CECCZ="CZ03",'Outside Temp'!B16424,IF(CECCZ="CZ04",'Outside Temp'!B16425,IF(CECCZ="CZ12",'Outside Temp'!B16426, IF(CECCZ="CZ13",'Outside Temp'!B16427))))</f>
        <v>61</v>
      </c>
      <c r="G16424" s="12">
        <f t="shared" si="3"/>
        <v>1</v>
      </c>
    </row>
    <row r="16425" ht="15.75" customHeight="1">
      <c r="A16425" s="13">
        <v>42296.114583333336</v>
      </c>
      <c r="B16425" s="73">
        <f t="shared" si="1"/>
        <v>42296</v>
      </c>
      <c r="C16425" s="74">
        <f>IF(NewCustomer="Yes", IF(COUNTIF($I$2:$I$11,B16425)&gt;0,0,WEEKDAY(B16425,2)),IF(COUNTIF($I$2:$I$21,B16425)&gt;0,0,WEEKDAY(B16425,2)))</f>
        <v>1</v>
      </c>
      <c r="D16425" s="74">
        <f t="shared" si="2"/>
        <v>2</v>
      </c>
      <c r="E16425" s="12">
        <f>IFERROR(VLOOKUP(A16425,'IDAR Meter Data'!$A:$B,2,1),"")</f>
        <v>94</v>
      </c>
      <c r="F16425" s="75">
        <f>IF(CECCZ="CZ03",'Outside Temp'!B16425,IF(CECCZ="CZ04",'Outside Temp'!B16426,IF(CECCZ="CZ12",'Outside Temp'!B16427, IF(CECCZ="CZ13",'Outside Temp'!B16428))))</f>
        <v>61</v>
      </c>
      <c r="G16425" s="12">
        <f t="shared" si="3"/>
        <v>1</v>
      </c>
    </row>
    <row r="16426" ht="15.75" customHeight="1">
      <c r="A16426" s="13">
        <v>42296.125</v>
      </c>
      <c r="B16426" s="73">
        <f t="shared" si="1"/>
        <v>42296</v>
      </c>
      <c r="C16426" s="74">
        <f>IF(NewCustomer="Yes", IF(COUNTIF($I$2:$I$11,B16426)&gt;0,0,WEEKDAY(B16426,2)),IF(COUNTIF($I$2:$I$21,B16426)&gt;0,0,WEEKDAY(B16426,2)))</f>
        <v>1</v>
      </c>
      <c r="D16426" s="74">
        <f t="shared" si="2"/>
        <v>3</v>
      </c>
      <c r="E16426" s="12">
        <f>IFERROR(VLOOKUP(A16426,'IDAR Meter Data'!$A:$B,2,1),"")</f>
        <v>98</v>
      </c>
      <c r="F16426" s="75">
        <f>IF(CECCZ="CZ03",'Outside Temp'!B16426,IF(CECCZ="CZ04",'Outside Temp'!B16427,IF(CECCZ="CZ12",'Outside Temp'!B16428, IF(CECCZ="CZ13",'Outside Temp'!B16429))))</f>
        <v>61</v>
      </c>
      <c r="G16426" s="12">
        <f t="shared" si="3"/>
        <v>1</v>
      </c>
    </row>
    <row r="16427" ht="15.75" customHeight="1">
      <c r="A16427" s="13">
        <v>42296.135416666664</v>
      </c>
      <c r="B16427" s="73">
        <f t="shared" si="1"/>
        <v>42296</v>
      </c>
      <c r="C16427" s="74">
        <f>IF(NewCustomer="Yes", IF(COUNTIF($I$2:$I$11,B16427)&gt;0,0,WEEKDAY(B16427,2)),IF(COUNTIF($I$2:$I$21,B16427)&gt;0,0,WEEKDAY(B16427,2)))</f>
        <v>1</v>
      </c>
      <c r="D16427" s="74">
        <f t="shared" si="2"/>
        <v>3</v>
      </c>
      <c r="E16427" s="12">
        <f>IFERROR(VLOOKUP(A16427,'IDAR Meter Data'!$A:$B,2,1),"")</f>
        <v>98</v>
      </c>
      <c r="F16427" s="75">
        <f>IF(CECCZ="CZ03",'Outside Temp'!B16427,IF(CECCZ="CZ04",'Outside Temp'!B16428,IF(CECCZ="CZ12",'Outside Temp'!B16429, IF(CECCZ="CZ13",'Outside Temp'!B16430))))</f>
        <v>61</v>
      </c>
      <c r="G16427" s="12">
        <f t="shared" si="3"/>
        <v>1</v>
      </c>
    </row>
    <row r="16428" ht="15.75" customHeight="1">
      <c r="A16428" s="13">
        <v>42296.145833333336</v>
      </c>
      <c r="B16428" s="73">
        <f t="shared" si="1"/>
        <v>42296</v>
      </c>
      <c r="C16428" s="74">
        <f>IF(NewCustomer="Yes", IF(COUNTIF($I$2:$I$11,B16428)&gt;0,0,WEEKDAY(B16428,2)),IF(COUNTIF($I$2:$I$21,B16428)&gt;0,0,WEEKDAY(B16428,2)))</f>
        <v>1</v>
      </c>
      <c r="D16428" s="74">
        <f t="shared" si="2"/>
        <v>3</v>
      </c>
      <c r="E16428" s="12">
        <f>IFERROR(VLOOKUP(A16428,'IDAR Meter Data'!$A:$B,2,1),"")</f>
        <v>97</v>
      </c>
      <c r="F16428" s="75">
        <f>IF(CECCZ="CZ03",'Outside Temp'!B16428,IF(CECCZ="CZ04",'Outside Temp'!B16429,IF(CECCZ="CZ12",'Outside Temp'!B16430, IF(CECCZ="CZ13",'Outside Temp'!B16431))))</f>
        <v>61</v>
      </c>
      <c r="G16428" s="12">
        <f t="shared" si="3"/>
        <v>1</v>
      </c>
    </row>
    <row r="16429" ht="15.75" customHeight="1">
      <c r="A16429" s="13">
        <v>42296.15625</v>
      </c>
      <c r="B16429" s="73">
        <f t="shared" si="1"/>
        <v>42296</v>
      </c>
      <c r="C16429" s="74">
        <f>IF(NewCustomer="Yes", IF(COUNTIF($I$2:$I$11,B16429)&gt;0,0,WEEKDAY(B16429,2)),IF(COUNTIF($I$2:$I$21,B16429)&gt;0,0,WEEKDAY(B16429,2)))</f>
        <v>1</v>
      </c>
      <c r="D16429" s="74">
        <f t="shared" si="2"/>
        <v>3</v>
      </c>
      <c r="E16429" s="12">
        <f>IFERROR(VLOOKUP(A16429,'IDAR Meter Data'!$A:$B,2,1),"")</f>
        <v>97</v>
      </c>
      <c r="F16429" s="75">
        <f>IF(CECCZ="CZ03",'Outside Temp'!B16429,IF(CECCZ="CZ04",'Outside Temp'!B16430,IF(CECCZ="CZ12",'Outside Temp'!B16431, IF(CECCZ="CZ13",'Outside Temp'!B16432))))</f>
        <v>60.73333333</v>
      </c>
      <c r="G16429" s="12">
        <f t="shared" si="3"/>
        <v>1</v>
      </c>
    </row>
    <row r="16430" ht="15.75" customHeight="1">
      <c r="A16430" s="13">
        <v>42296.166666666664</v>
      </c>
      <c r="B16430" s="73">
        <f t="shared" si="1"/>
        <v>42296</v>
      </c>
      <c r="C16430" s="74">
        <f>IF(NewCustomer="Yes", IF(COUNTIF($I$2:$I$11,B16430)&gt;0,0,WEEKDAY(B16430,2)),IF(COUNTIF($I$2:$I$21,B16430)&gt;0,0,WEEKDAY(B16430,2)))</f>
        <v>1</v>
      </c>
      <c r="D16430" s="74">
        <f t="shared" si="2"/>
        <v>4</v>
      </c>
      <c r="E16430" s="12">
        <f>IFERROR(VLOOKUP(A16430,'IDAR Meter Data'!$A:$B,2,1),"")</f>
        <v>105</v>
      </c>
      <c r="F16430" s="75">
        <f>IF(CECCZ="CZ03",'Outside Temp'!B16430,IF(CECCZ="CZ04",'Outside Temp'!B16431,IF(CECCZ="CZ12",'Outside Temp'!B16432, IF(CECCZ="CZ13",'Outside Temp'!B16433))))</f>
        <v>60.10526316</v>
      </c>
      <c r="G16430" s="12">
        <f t="shared" si="3"/>
        <v>1</v>
      </c>
    </row>
    <row r="16431" ht="15.75" customHeight="1">
      <c r="A16431" s="13">
        <v>42296.177083333336</v>
      </c>
      <c r="B16431" s="73">
        <f t="shared" si="1"/>
        <v>42296</v>
      </c>
      <c r="C16431" s="74">
        <f>IF(NewCustomer="Yes", IF(COUNTIF($I$2:$I$11,B16431)&gt;0,0,WEEKDAY(B16431,2)),IF(COUNTIF($I$2:$I$21,B16431)&gt;0,0,WEEKDAY(B16431,2)))</f>
        <v>1</v>
      </c>
      <c r="D16431" s="74">
        <f t="shared" si="2"/>
        <v>4</v>
      </c>
      <c r="E16431" s="12">
        <f>IFERROR(VLOOKUP(A16431,'IDAR Meter Data'!$A:$B,2,1),"")</f>
        <v>96</v>
      </c>
      <c r="F16431" s="75">
        <f>IF(CECCZ="CZ03",'Outside Temp'!B16431,IF(CECCZ="CZ04",'Outside Temp'!B16432,IF(CECCZ="CZ12",'Outside Temp'!B16433, IF(CECCZ="CZ13",'Outside Temp'!B16434))))</f>
        <v>60.5</v>
      </c>
      <c r="G16431" s="12">
        <f t="shared" si="3"/>
        <v>1</v>
      </c>
    </row>
    <row r="16432" ht="15.75" customHeight="1">
      <c r="A16432" s="13">
        <v>42296.1875</v>
      </c>
      <c r="B16432" s="73">
        <f t="shared" si="1"/>
        <v>42296</v>
      </c>
      <c r="C16432" s="74">
        <f>IF(NewCustomer="Yes", IF(COUNTIF($I$2:$I$11,B16432)&gt;0,0,WEEKDAY(B16432,2)),IF(COUNTIF($I$2:$I$21,B16432)&gt;0,0,WEEKDAY(B16432,2)))</f>
        <v>1</v>
      </c>
      <c r="D16432" s="74">
        <f t="shared" si="2"/>
        <v>4</v>
      </c>
      <c r="E16432" s="12">
        <f>IFERROR(VLOOKUP(A16432,'IDAR Meter Data'!$A:$B,2,1),"")</f>
        <v>98</v>
      </c>
      <c r="F16432" s="75">
        <f>IF(CECCZ="CZ03",'Outside Temp'!B16432,IF(CECCZ="CZ04",'Outside Temp'!B16433,IF(CECCZ="CZ12",'Outside Temp'!B16434, IF(CECCZ="CZ13",'Outside Temp'!B16435))))</f>
        <v>60.89473684</v>
      </c>
      <c r="G16432" s="12">
        <f t="shared" si="3"/>
        <v>1</v>
      </c>
    </row>
    <row r="16433" ht="15.75" customHeight="1">
      <c r="A16433" s="13">
        <v>42296.197916666664</v>
      </c>
      <c r="B16433" s="73">
        <f t="shared" si="1"/>
        <v>42296</v>
      </c>
      <c r="C16433" s="74">
        <f>IF(NewCustomer="Yes", IF(COUNTIF($I$2:$I$11,B16433)&gt;0,0,WEEKDAY(B16433,2)),IF(COUNTIF($I$2:$I$21,B16433)&gt;0,0,WEEKDAY(B16433,2)))</f>
        <v>1</v>
      </c>
      <c r="D16433" s="74">
        <f t="shared" si="2"/>
        <v>4</v>
      </c>
      <c r="E16433" s="12">
        <f>IFERROR(VLOOKUP(A16433,'IDAR Meter Data'!$A:$B,2,1),"")</f>
        <v>91</v>
      </c>
      <c r="F16433" s="75">
        <f>IF(CECCZ="CZ03",'Outside Temp'!B16433,IF(CECCZ="CZ04",'Outside Temp'!B16434,IF(CECCZ="CZ12",'Outside Temp'!B16435, IF(CECCZ="CZ13",'Outside Temp'!B16436))))</f>
        <v>61</v>
      </c>
      <c r="G16433" s="12">
        <f t="shared" si="3"/>
        <v>1</v>
      </c>
    </row>
    <row r="16434" ht="15.75" customHeight="1">
      <c r="A16434" s="13">
        <v>42296.208333333336</v>
      </c>
      <c r="B16434" s="73">
        <f t="shared" si="1"/>
        <v>42296</v>
      </c>
      <c r="C16434" s="74">
        <f>IF(NewCustomer="Yes", IF(COUNTIF($I$2:$I$11,B16434)&gt;0,0,WEEKDAY(B16434,2)),IF(COUNTIF($I$2:$I$21,B16434)&gt;0,0,WEEKDAY(B16434,2)))</f>
        <v>1</v>
      </c>
      <c r="D16434" s="74">
        <f t="shared" si="2"/>
        <v>5</v>
      </c>
      <c r="E16434" s="12">
        <f>IFERROR(VLOOKUP(A16434,'IDAR Meter Data'!$A:$B,2,1),"")</f>
        <v>98</v>
      </c>
      <c r="F16434" s="75">
        <f>IF(CECCZ="CZ03",'Outside Temp'!B16434,IF(CECCZ="CZ04",'Outside Temp'!B16435,IF(CECCZ="CZ12",'Outside Temp'!B16436, IF(CECCZ="CZ13",'Outside Temp'!B16437))))</f>
        <v>61</v>
      </c>
      <c r="G16434" s="12">
        <f t="shared" si="3"/>
        <v>1</v>
      </c>
    </row>
    <row r="16435" ht="15.75" customHeight="1">
      <c r="A16435" s="13">
        <v>42296.21875</v>
      </c>
      <c r="B16435" s="73">
        <f t="shared" si="1"/>
        <v>42296</v>
      </c>
      <c r="C16435" s="74">
        <f>IF(NewCustomer="Yes", IF(COUNTIF($I$2:$I$11,B16435)&gt;0,0,WEEKDAY(B16435,2)),IF(COUNTIF($I$2:$I$21,B16435)&gt;0,0,WEEKDAY(B16435,2)))</f>
        <v>1</v>
      </c>
      <c r="D16435" s="74">
        <f t="shared" si="2"/>
        <v>5</v>
      </c>
      <c r="E16435" s="12">
        <f>IFERROR(VLOOKUP(A16435,'IDAR Meter Data'!$A:$B,2,1),"")</f>
        <v>97</v>
      </c>
      <c r="F16435" s="75">
        <f>IF(CECCZ="CZ03",'Outside Temp'!B16435,IF(CECCZ="CZ04",'Outside Temp'!B16436,IF(CECCZ="CZ12",'Outside Temp'!B16437, IF(CECCZ="CZ13",'Outside Temp'!B16438))))</f>
        <v>61</v>
      </c>
      <c r="G16435" s="12">
        <f t="shared" si="3"/>
        <v>1</v>
      </c>
    </row>
    <row r="16436" ht="15.75" customHeight="1">
      <c r="A16436" s="13">
        <v>42296.229166666664</v>
      </c>
      <c r="B16436" s="73">
        <f t="shared" si="1"/>
        <v>42296</v>
      </c>
      <c r="C16436" s="74">
        <f>IF(NewCustomer="Yes", IF(COUNTIF($I$2:$I$11,B16436)&gt;0,0,WEEKDAY(B16436,2)),IF(COUNTIF($I$2:$I$21,B16436)&gt;0,0,WEEKDAY(B16436,2)))</f>
        <v>1</v>
      </c>
      <c r="D16436" s="74">
        <f t="shared" si="2"/>
        <v>5</v>
      </c>
      <c r="E16436" s="12">
        <f>IFERROR(VLOOKUP(A16436,'IDAR Meter Data'!$A:$B,2,1),"")</f>
        <v>97</v>
      </c>
      <c r="F16436" s="75">
        <f>IF(CECCZ="CZ03",'Outside Temp'!B16436,IF(CECCZ="CZ04",'Outside Temp'!B16437,IF(CECCZ="CZ12",'Outside Temp'!B16438, IF(CECCZ="CZ13",'Outside Temp'!B16439))))</f>
        <v>61</v>
      </c>
      <c r="G16436" s="12">
        <f t="shared" si="3"/>
        <v>1</v>
      </c>
    </row>
    <row r="16437" ht="15.75" customHeight="1">
      <c r="A16437" s="13">
        <v>42296.239583333336</v>
      </c>
      <c r="B16437" s="73">
        <f t="shared" si="1"/>
        <v>42296</v>
      </c>
      <c r="C16437" s="74">
        <f>IF(NewCustomer="Yes", IF(COUNTIF($I$2:$I$11,B16437)&gt;0,0,WEEKDAY(B16437,2)),IF(COUNTIF($I$2:$I$21,B16437)&gt;0,0,WEEKDAY(B16437,2)))</f>
        <v>1</v>
      </c>
      <c r="D16437" s="74">
        <f t="shared" si="2"/>
        <v>5</v>
      </c>
      <c r="E16437" s="12">
        <f>IFERROR(VLOOKUP(A16437,'IDAR Meter Data'!$A:$B,2,1),"")</f>
        <v>95</v>
      </c>
      <c r="F16437" s="75">
        <f>IF(CECCZ="CZ03",'Outside Temp'!B16437,IF(CECCZ="CZ04",'Outside Temp'!B16438,IF(CECCZ="CZ12",'Outside Temp'!B16439, IF(CECCZ="CZ13",'Outside Temp'!B16440))))</f>
        <v>61</v>
      </c>
      <c r="G16437" s="12">
        <f t="shared" si="3"/>
        <v>1</v>
      </c>
    </row>
    <row r="16438" ht="15.75" customHeight="1">
      <c r="A16438" s="13">
        <v>42296.25</v>
      </c>
      <c r="B16438" s="73">
        <f t="shared" si="1"/>
        <v>42296</v>
      </c>
      <c r="C16438" s="74">
        <f>IF(NewCustomer="Yes", IF(COUNTIF($I$2:$I$11,B16438)&gt;0,0,WEEKDAY(B16438,2)),IF(COUNTIF($I$2:$I$21,B16438)&gt;0,0,WEEKDAY(B16438,2)))</f>
        <v>1</v>
      </c>
      <c r="D16438" s="74">
        <f t="shared" si="2"/>
        <v>6</v>
      </c>
      <c r="E16438" s="12">
        <f>IFERROR(VLOOKUP(A16438,'IDAR Meter Data'!$A:$B,2,1),"")</f>
        <v>98</v>
      </c>
      <c r="F16438" s="75">
        <f>IF(CECCZ="CZ03",'Outside Temp'!B16438,IF(CECCZ="CZ04",'Outside Temp'!B16439,IF(CECCZ="CZ12",'Outside Temp'!B16440, IF(CECCZ="CZ13",'Outside Temp'!B16441))))</f>
        <v>60</v>
      </c>
      <c r="G16438" s="12">
        <f t="shared" si="3"/>
        <v>1</v>
      </c>
    </row>
    <row r="16439" ht="15.75" customHeight="1">
      <c r="A16439" s="13">
        <v>42296.260416666664</v>
      </c>
      <c r="B16439" s="73">
        <f t="shared" si="1"/>
        <v>42296</v>
      </c>
      <c r="C16439" s="74">
        <f>IF(NewCustomer="Yes", IF(COUNTIF($I$2:$I$11,B16439)&gt;0,0,WEEKDAY(B16439,2)),IF(COUNTIF($I$2:$I$21,B16439)&gt;0,0,WEEKDAY(B16439,2)))</f>
        <v>1</v>
      </c>
      <c r="D16439" s="74">
        <f t="shared" si="2"/>
        <v>6</v>
      </c>
      <c r="E16439" s="12">
        <f>IFERROR(VLOOKUP(A16439,'IDAR Meter Data'!$A:$B,2,1),"")</f>
        <v>100</v>
      </c>
      <c r="F16439" s="75">
        <f>IF(CECCZ="CZ03",'Outside Temp'!B16439,IF(CECCZ="CZ04",'Outside Temp'!B16440,IF(CECCZ="CZ12",'Outside Temp'!B16441, IF(CECCZ="CZ13",'Outside Temp'!B16442))))</f>
        <v>60</v>
      </c>
      <c r="G16439" s="12">
        <f t="shared" si="3"/>
        <v>1</v>
      </c>
    </row>
    <row r="16440" ht="15.75" customHeight="1">
      <c r="A16440" s="13">
        <v>42296.270833333336</v>
      </c>
      <c r="B16440" s="73">
        <f t="shared" si="1"/>
        <v>42296</v>
      </c>
      <c r="C16440" s="74">
        <f>IF(NewCustomer="Yes", IF(COUNTIF($I$2:$I$11,B16440)&gt;0,0,WEEKDAY(B16440,2)),IF(COUNTIF($I$2:$I$21,B16440)&gt;0,0,WEEKDAY(B16440,2)))</f>
        <v>1</v>
      </c>
      <c r="D16440" s="74">
        <f t="shared" si="2"/>
        <v>6</v>
      </c>
      <c r="E16440" s="12">
        <f>IFERROR(VLOOKUP(A16440,'IDAR Meter Data'!$A:$B,2,1),"")</f>
        <v>98</v>
      </c>
      <c r="F16440" s="75">
        <f>IF(CECCZ="CZ03",'Outside Temp'!B16440,IF(CECCZ="CZ04",'Outside Temp'!B16441,IF(CECCZ="CZ12",'Outside Temp'!B16442, IF(CECCZ="CZ13",'Outside Temp'!B16443))))</f>
        <v>60</v>
      </c>
      <c r="G16440" s="12">
        <f t="shared" si="3"/>
        <v>1</v>
      </c>
    </row>
    <row r="16441" ht="15.75" customHeight="1">
      <c r="A16441" s="13">
        <v>42296.28125</v>
      </c>
      <c r="B16441" s="73">
        <f t="shared" si="1"/>
        <v>42296</v>
      </c>
      <c r="C16441" s="74">
        <f>IF(NewCustomer="Yes", IF(COUNTIF($I$2:$I$11,B16441)&gt;0,0,WEEKDAY(B16441,2)),IF(COUNTIF($I$2:$I$21,B16441)&gt;0,0,WEEKDAY(B16441,2)))</f>
        <v>1</v>
      </c>
      <c r="D16441" s="74">
        <f t="shared" si="2"/>
        <v>6</v>
      </c>
      <c r="E16441" s="12">
        <f>IFERROR(VLOOKUP(A16441,'IDAR Meter Data'!$A:$B,2,1),"")</f>
        <v>95</v>
      </c>
      <c r="F16441" s="75">
        <f>IF(CECCZ="CZ03",'Outside Temp'!B16441,IF(CECCZ="CZ04",'Outside Temp'!B16442,IF(CECCZ="CZ12",'Outside Temp'!B16443, IF(CECCZ="CZ13",'Outside Temp'!B16444))))</f>
        <v>60</v>
      </c>
      <c r="G16441" s="12">
        <f t="shared" si="3"/>
        <v>1</v>
      </c>
    </row>
    <row r="16442" ht="15.75" customHeight="1">
      <c r="A16442" s="13">
        <v>42296.291666666664</v>
      </c>
      <c r="B16442" s="73">
        <f t="shared" si="1"/>
        <v>42296</v>
      </c>
      <c r="C16442" s="74">
        <f>IF(NewCustomer="Yes", IF(COUNTIF($I$2:$I$11,B16442)&gt;0,0,WEEKDAY(B16442,2)),IF(COUNTIF($I$2:$I$21,B16442)&gt;0,0,WEEKDAY(B16442,2)))</f>
        <v>1</v>
      </c>
      <c r="D16442" s="74">
        <f t="shared" si="2"/>
        <v>7</v>
      </c>
      <c r="E16442" s="12">
        <f>IFERROR(VLOOKUP(A16442,'IDAR Meter Data'!$A:$B,2,1),"")</f>
        <v>100</v>
      </c>
      <c r="F16442" s="75">
        <f>IF(CECCZ="CZ03",'Outside Temp'!B16442,IF(CECCZ="CZ04",'Outside Temp'!B16443,IF(CECCZ="CZ12",'Outside Temp'!B16444, IF(CECCZ="CZ13",'Outside Temp'!B16445))))</f>
        <v>60.13333333</v>
      </c>
      <c r="G16442" s="12">
        <f t="shared" si="3"/>
        <v>1</v>
      </c>
    </row>
    <row r="16443" ht="15.75" customHeight="1">
      <c r="A16443" s="13">
        <v>42296.302083333336</v>
      </c>
      <c r="B16443" s="73">
        <f t="shared" si="1"/>
        <v>42296</v>
      </c>
      <c r="C16443" s="74">
        <f>IF(NewCustomer="Yes", IF(COUNTIF($I$2:$I$11,B16443)&gt;0,0,WEEKDAY(B16443,2)),IF(COUNTIF($I$2:$I$21,B16443)&gt;0,0,WEEKDAY(B16443,2)))</f>
        <v>1</v>
      </c>
      <c r="D16443" s="74">
        <f t="shared" si="2"/>
        <v>7</v>
      </c>
      <c r="E16443" s="12">
        <f>IFERROR(VLOOKUP(A16443,'IDAR Meter Data'!$A:$B,2,1),"")</f>
        <v>214</v>
      </c>
      <c r="F16443" s="75">
        <f>IF(CECCZ="CZ03",'Outside Temp'!B16443,IF(CECCZ="CZ04",'Outside Temp'!B16444,IF(CECCZ="CZ12",'Outside Temp'!B16445, IF(CECCZ="CZ13",'Outside Temp'!B16446))))</f>
        <v>60.63333333</v>
      </c>
      <c r="G16443" s="12">
        <f t="shared" si="3"/>
        <v>1</v>
      </c>
    </row>
    <row r="16444" ht="15.75" customHeight="1">
      <c r="A16444" s="13">
        <v>42296.3125</v>
      </c>
      <c r="B16444" s="73">
        <f t="shared" si="1"/>
        <v>42296</v>
      </c>
      <c r="C16444" s="74">
        <f>IF(NewCustomer="Yes", IF(COUNTIF($I$2:$I$11,B16444)&gt;0,0,WEEKDAY(B16444,2)),IF(COUNTIF($I$2:$I$21,B16444)&gt;0,0,WEEKDAY(B16444,2)))</f>
        <v>1</v>
      </c>
      <c r="D16444" s="74">
        <f t="shared" si="2"/>
        <v>7</v>
      </c>
      <c r="E16444" s="12">
        <f>IFERROR(VLOOKUP(A16444,'IDAR Meter Data'!$A:$B,2,1),"")</f>
        <v>196</v>
      </c>
      <c r="F16444" s="75">
        <f>IF(CECCZ="CZ03",'Outside Temp'!B16444,IF(CECCZ="CZ04",'Outside Temp'!B16445,IF(CECCZ="CZ12",'Outside Temp'!B16446, IF(CECCZ="CZ13",'Outside Temp'!B16447))))</f>
        <v>61.13333333</v>
      </c>
      <c r="G16444" s="12">
        <f t="shared" si="3"/>
        <v>1</v>
      </c>
    </row>
    <row r="16445" ht="15.75" customHeight="1">
      <c r="A16445" s="13">
        <v>42296.322916666664</v>
      </c>
      <c r="B16445" s="73">
        <f t="shared" si="1"/>
        <v>42296</v>
      </c>
      <c r="C16445" s="74">
        <f>IF(NewCustomer="Yes", IF(COUNTIF($I$2:$I$11,B16445)&gt;0,0,WEEKDAY(B16445,2)),IF(COUNTIF($I$2:$I$21,B16445)&gt;0,0,WEEKDAY(B16445,2)))</f>
        <v>1</v>
      </c>
      <c r="D16445" s="74">
        <f t="shared" si="2"/>
        <v>7</v>
      </c>
      <c r="E16445" s="12">
        <f>IFERROR(VLOOKUP(A16445,'IDAR Meter Data'!$A:$B,2,1),"")</f>
        <v>189</v>
      </c>
      <c r="F16445" s="75">
        <f>IF(CECCZ="CZ03",'Outside Temp'!B16445,IF(CECCZ="CZ04",'Outside Temp'!B16446,IF(CECCZ="CZ12",'Outside Temp'!B16447, IF(CECCZ="CZ13",'Outside Temp'!B16448))))</f>
        <v>61.63333333</v>
      </c>
      <c r="G16445" s="12">
        <f t="shared" si="3"/>
        <v>1</v>
      </c>
    </row>
    <row r="16446" ht="15.75" customHeight="1">
      <c r="A16446" s="13">
        <v>42296.333333333336</v>
      </c>
      <c r="B16446" s="73">
        <f t="shared" si="1"/>
        <v>42296</v>
      </c>
      <c r="C16446" s="74">
        <f>IF(NewCustomer="Yes", IF(COUNTIF($I$2:$I$11,B16446)&gt;0,0,WEEKDAY(B16446,2)),IF(COUNTIF($I$2:$I$21,B16446)&gt;0,0,WEEKDAY(B16446,2)))</f>
        <v>1</v>
      </c>
      <c r="D16446" s="74">
        <f t="shared" si="2"/>
        <v>8</v>
      </c>
      <c r="E16446" s="12">
        <f>IFERROR(VLOOKUP(A16446,'IDAR Meter Data'!$A:$B,2,1),"")</f>
        <v>187</v>
      </c>
      <c r="F16446" s="75">
        <f>IF(CECCZ="CZ03",'Outside Temp'!B16446,IF(CECCZ="CZ04",'Outside Temp'!B16447,IF(CECCZ="CZ12",'Outside Temp'!B16448, IF(CECCZ="CZ13",'Outside Temp'!B16449))))</f>
        <v>62.06666667</v>
      </c>
      <c r="G16446" s="12">
        <f t="shared" si="3"/>
        <v>1</v>
      </c>
    </row>
    <row r="16447" ht="15.75" customHeight="1">
      <c r="A16447" s="13">
        <v>42296.34375</v>
      </c>
      <c r="B16447" s="73">
        <f t="shared" si="1"/>
        <v>42296</v>
      </c>
      <c r="C16447" s="74">
        <f>IF(NewCustomer="Yes", IF(COUNTIF($I$2:$I$11,B16447)&gt;0,0,WEEKDAY(B16447,2)),IF(COUNTIF($I$2:$I$21,B16447)&gt;0,0,WEEKDAY(B16447,2)))</f>
        <v>1</v>
      </c>
      <c r="D16447" s="74">
        <f t="shared" si="2"/>
        <v>8</v>
      </c>
      <c r="E16447" s="12">
        <f>IFERROR(VLOOKUP(A16447,'IDAR Meter Data'!$A:$B,2,1),"")</f>
        <v>181</v>
      </c>
      <c r="F16447" s="75">
        <f>IF(CECCZ="CZ03",'Outside Temp'!B16447,IF(CECCZ="CZ04",'Outside Temp'!B16448,IF(CECCZ="CZ12",'Outside Temp'!B16449, IF(CECCZ="CZ13",'Outside Temp'!B16450))))</f>
        <v>62.31666667</v>
      </c>
      <c r="G16447" s="12">
        <f t="shared" si="3"/>
        <v>1</v>
      </c>
    </row>
    <row r="16448" ht="15.75" customHeight="1">
      <c r="A16448" s="13">
        <v>42296.354166666664</v>
      </c>
      <c r="B16448" s="73">
        <f t="shared" si="1"/>
        <v>42296</v>
      </c>
      <c r="C16448" s="74">
        <f>IF(NewCustomer="Yes", IF(COUNTIF($I$2:$I$11,B16448)&gt;0,0,WEEKDAY(B16448,2)),IF(COUNTIF($I$2:$I$21,B16448)&gt;0,0,WEEKDAY(B16448,2)))</f>
        <v>1</v>
      </c>
      <c r="D16448" s="74">
        <f t="shared" si="2"/>
        <v>8</v>
      </c>
      <c r="E16448" s="12">
        <f>IFERROR(VLOOKUP(A16448,'IDAR Meter Data'!$A:$B,2,1),"")</f>
        <v>177</v>
      </c>
      <c r="F16448" s="75">
        <f>IF(CECCZ="CZ03",'Outside Temp'!B16448,IF(CECCZ="CZ04",'Outside Temp'!B16449,IF(CECCZ="CZ12",'Outside Temp'!B16450, IF(CECCZ="CZ13",'Outside Temp'!B16451))))</f>
        <v>62.56666667</v>
      </c>
      <c r="G16448" s="12">
        <f t="shared" si="3"/>
        <v>1</v>
      </c>
    </row>
    <row r="16449" ht="15.75" customHeight="1">
      <c r="A16449" s="13">
        <v>42296.364583333336</v>
      </c>
      <c r="B16449" s="73">
        <f t="shared" si="1"/>
        <v>42296</v>
      </c>
      <c r="C16449" s="74">
        <f>IF(NewCustomer="Yes", IF(COUNTIF($I$2:$I$11,B16449)&gt;0,0,WEEKDAY(B16449,2)),IF(COUNTIF($I$2:$I$21,B16449)&gt;0,0,WEEKDAY(B16449,2)))</f>
        <v>1</v>
      </c>
      <c r="D16449" s="74">
        <f t="shared" si="2"/>
        <v>8</v>
      </c>
      <c r="E16449" s="12">
        <f>IFERROR(VLOOKUP(A16449,'IDAR Meter Data'!$A:$B,2,1),"")</f>
        <v>177</v>
      </c>
      <c r="F16449" s="75">
        <f>IF(CECCZ="CZ03",'Outside Temp'!B16449,IF(CECCZ="CZ04",'Outside Temp'!B16450,IF(CECCZ="CZ12",'Outside Temp'!B16451, IF(CECCZ="CZ13",'Outside Temp'!B16452))))</f>
        <v>62.81666667</v>
      </c>
      <c r="G16449" s="12">
        <f t="shared" si="3"/>
        <v>1</v>
      </c>
    </row>
    <row r="16450" ht="15.75" customHeight="1">
      <c r="A16450" s="13">
        <v>42296.375</v>
      </c>
      <c r="B16450" s="73">
        <f t="shared" si="1"/>
        <v>42296</v>
      </c>
      <c r="C16450" s="74">
        <f>IF(NewCustomer="Yes", IF(COUNTIF($I$2:$I$11,B16450)&gt;0,0,WEEKDAY(B16450,2)),IF(COUNTIF($I$2:$I$21,B16450)&gt;0,0,WEEKDAY(B16450,2)))</f>
        <v>1</v>
      </c>
      <c r="D16450" s="74">
        <f t="shared" si="2"/>
        <v>9</v>
      </c>
      <c r="E16450" s="12">
        <f>IFERROR(VLOOKUP(A16450,'IDAR Meter Data'!$A:$B,2,1),"")</f>
        <v>173</v>
      </c>
      <c r="F16450" s="75">
        <f>IF(CECCZ="CZ03",'Outside Temp'!B16450,IF(CECCZ="CZ04",'Outside Temp'!B16451,IF(CECCZ="CZ12",'Outside Temp'!B16452, IF(CECCZ="CZ13",'Outside Temp'!B16453))))</f>
        <v>63.06666667</v>
      </c>
      <c r="G16450" s="12">
        <f t="shared" si="3"/>
        <v>1</v>
      </c>
    </row>
    <row r="16451" ht="15.75" customHeight="1">
      <c r="A16451" s="13">
        <v>42296.385416666664</v>
      </c>
      <c r="B16451" s="73">
        <f t="shared" si="1"/>
        <v>42296</v>
      </c>
      <c r="C16451" s="74">
        <f>IF(NewCustomer="Yes", IF(COUNTIF($I$2:$I$11,B16451)&gt;0,0,WEEKDAY(B16451,2)),IF(COUNTIF($I$2:$I$21,B16451)&gt;0,0,WEEKDAY(B16451,2)))</f>
        <v>1</v>
      </c>
      <c r="D16451" s="74">
        <f t="shared" si="2"/>
        <v>9</v>
      </c>
      <c r="E16451" s="12">
        <f>IFERROR(VLOOKUP(A16451,'IDAR Meter Data'!$A:$B,2,1),"")</f>
        <v>176</v>
      </c>
      <c r="F16451" s="75">
        <f>IF(CECCZ="CZ03",'Outside Temp'!B16451,IF(CECCZ="CZ04",'Outside Temp'!B16452,IF(CECCZ="CZ12",'Outside Temp'!B16453, IF(CECCZ="CZ13",'Outside Temp'!B16454))))</f>
        <v>63.31666667</v>
      </c>
      <c r="G16451" s="12">
        <f t="shared" si="3"/>
        <v>1</v>
      </c>
    </row>
    <row r="16452" ht="15.75" customHeight="1">
      <c r="A16452" s="13">
        <v>42296.395833333336</v>
      </c>
      <c r="B16452" s="73">
        <f t="shared" si="1"/>
        <v>42296</v>
      </c>
      <c r="C16452" s="74">
        <f>IF(NewCustomer="Yes", IF(COUNTIF($I$2:$I$11,B16452)&gt;0,0,WEEKDAY(B16452,2)),IF(COUNTIF($I$2:$I$21,B16452)&gt;0,0,WEEKDAY(B16452,2)))</f>
        <v>1</v>
      </c>
      <c r="D16452" s="74">
        <f t="shared" si="2"/>
        <v>9</v>
      </c>
      <c r="E16452" s="12">
        <f>IFERROR(VLOOKUP(A16452,'IDAR Meter Data'!$A:$B,2,1),"")</f>
        <v>183</v>
      </c>
      <c r="F16452" s="75">
        <f>IF(CECCZ="CZ03",'Outside Temp'!B16452,IF(CECCZ="CZ04",'Outside Temp'!B16453,IF(CECCZ="CZ12",'Outside Temp'!B16454, IF(CECCZ="CZ13",'Outside Temp'!B16455))))</f>
        <v>63.56666667</v>
      </c>
      <c r="G16452" s="12">
        <f t="shared" si="3"/>
        <v>1</v>
      </c>
    </row>
    <row r="16453" ht="15.75" customHeight="1">
      <c r="A16453" s="13">
        <v>42296.40625</v>
      </c>
      <c r="B16453" s="73">
        <f t="shared" si="1"/>
        <v>42296</v>
      </c>
      <c r="C16453" s="74">
        <f>IF(NewCustomer="Yes", IF(COUNTIF($I$2:$I$11,B16453)&gt;0,0,WEEKDAY(B16453,2)),IF(COUNTIF($I$2:$I$21,B16453)&gt;0,0,WEEKDAY(B16453,2)))</f>
        <v>1</v>
      </c>
      <c r="D16453" s="74">
        <f t="shared" si="2"/>
        <v>9</v>
      </c>
      <c r="E16453" s="12">
        <f>IFERROR(VLOOKUP(A16453,'IDAR Meter Data'!$A:$B,2,1),"")</f>
        <v>178</v>
      </c>
      <c r="F16453" s="75">
        <f>IF(CECCZ="CZ03",'Outside Temp'!B16453,IF(CECCZ="CZ04",'Outside Temp'!B16454,IF(CECCZ="CZ12",'Outside Temp'!B16455, IF(CECCZ="CZ13",'Outside Temp'!B16456))))</f>
        <v>63.81666667</v>
      </c>
      <c r="G16453" s="12">
        <f t="shared" si="3"/>
        <v>1</v>
      </c>
    </row>
    <row r="16454" ht="15.75" customHeight="1">
      <c r="A16454" s="13">
        <v>42296.416666666664</v>
      </c>
      <c r="B16454" s="73">
        <f t="shared" si="1"/>
        <v>42296</v>
      </c>
      <c r="C16454" s="74">
        <f>IF(NewCustomer="Yes", IF(COUNTIF($I$2:$I$11,B16454)&gt;0,0,WEEKDAY(B16454,2)),IF(COUNTIF($I$2:$I$21,B16454)&gt;0,0,WEEKDAY(B16454,2)))</f>
        <v>1</v>
      </c>
      <c r="D16454" s="74">
        <f t="shared" si="2"/>
        <v>10</v>
      </c>
      <c r="E16454" s="12">
        <f>IFERROR(VLOOKUP(A16454,'IDAR Meter Data'!$A:$B,2,1),"")</f>
        <v>179</v>
      </c>
      <c r="F16454" s="75">
        <f>IF(CECCZ="CZ03",'Outside Temp'!B16454,IF(CECCZ="CZ04",'Outside Temp'!B16455,IF(CECCZ="CZ12",'Outside Temp'!B16456, IF(CECCZ="CZ13",'Outside Temp'!B16457))))</f>
        <v>64</v>
      </c>
      <c r="G16454" s="12">
        <f t="shared" si="3"/>
        <v>1</v>
      </c>
    </row>
    <row r="16455" ht="15.75" customHeight="1">
      <c r="A16455" s="13">
        <v>42296.427083333336</v>
      </c>
      <c r="B16455" s="73">
        <f t="shared" si="1"/>
        <v>42296</v>
      </c>
      <c r="C16455" s="74">
        <f>IF(NewCustomer="Yes", IF(COUNTIF($I$2:$I$11,B16455)&gt;0,0,WEEKDAY(B16455,2)),IF(COUNTIF($I$2:$I$21,B16455)&gt;0,0,WEEKDAY(B16455,2)))</f>
        <v>1</v>
      </c>
      <c r="D16455" s="74">
        <f t="shared" si="2"/>
        <v>10</v>
      </c>
      <c r="E16455" s="12">
        <f>IFERROR(VLOOKUP(A16455,'IDAR Meter Data'!$A:$B,2,1),"")</f>
        <v>177</v>
      </c>
      <c r="F16455" s="75">
        <f>IF(CECCZ="CZ03",'Outside Temp'!B16455,IF(CECCZ="CZ04",'Outside Temp'!B16456,IF(CECCZ="CZ12",'Outside Temp'!B16457, IF(CECCZ="CZ13",'Outside Temp'!B16458))))</f>
        <v>64</v>
      </c>
      <c r="G16455" s="12">
        <f t="shared" si="3"/>
        <v>1</v>
      </c>
    </row>
    <row r="16456" ht="15.75" customHeight="1">
      <c r="A16456" s="13">
        <v>42296.4375</v>
      </c>
      <c r="B16456" s="73">
        <f t="shared" si="1"/>
        <v>42296</v>
      </c>
      <c r="C16456" s="74">
        <f>IF(NewCustomer="Yes", IF(COUNTIF($I$2:$I$11,B16456)&gt;0,0,WEEKDAY(B16456,2)),IF(COUNTIF($I$2:$I$21,B16456)&gt;0,0,WEEKDAY(B16456,2)))</f>
        <v>1</v>
      </c>
      <c r="D16456" s="74">
        <f t="shared" si="2"/>
        <v>10</v>
      </c>
      <c r="E16456" s="12">
        <f>IFERROR(VLOOKUP(A16456,'IDAR Meter Data'!$A:$B,2,1),"")</f>
        <v>178</v>
      </c>
      <c r="F16456" s="75">
        <f>IF(CECCZ="CZ03",'Outside Temp'!B16456,IF(CECCZ="CZ04",'Outside Temp'!B16457,IF(CECCZ="CZ12",'Outside Temp'!B16458, IF(CECCZ="CZ13",'Outside Temp'!B16459))))</f>
        <v>64</v>
      </c>
      <c r="G16456" s="12">
        <f t="shared" si="3"/>
        <v>1</v>
      </c>
    </row>
    <row r="16457" ht="15.75" customHeight="1">
      <c r="A16457" s="13">
        <v>42296.447916666664</v>
      </c>
      <c r="B16457" s="73">
        <f t="shared" si="1"/>
        <v>42296</v>
      </c>
      <c r="C16457" s="74">
        <f>IF(NewCustomer="Yes", IF(COUNTIF($I$2:$I$11,B16457)&gt;0,0,WEEKDAY(B16457,2)),IF(COUNTIF($I$2:$I$21,B16457)&gt;0,0,WEEKDAY(B16457,2)))</f>
        <v>1</v>
      </c>
      <c r="D16457" s="74">
        <f t="shared" si="2"/>
        <v>10</v>
      </c>
      <c r="E16457" s="12">
        <f>IFERROR(VLOOKUP(A16457,'IDAR Meter Data'!$A:$B,2,1),"")</f>
        <v>184</v>
      </c>
      <c r="F16457" s="75">
        <f>IF(CECCZ="CZ03",'Outside Temp'!B16457,IF(CECCZ="CZ04",'Outside Temp'!B16458,IF(CECCZ="CZ12",'Outside Temp'!B16459, IF(CECCZ="CZ13",'Outside Temp'!B16460))))</f>
        <v>64</v>
      </c>
      <c r="G16457" s="12">
        <f t="shared" si="3"/>
        <v>1</v>
      </c>
    </row>
    <row r="16458" ht="15.75" customHeight="1">
      <c r="A16458" s="13">
        <v>42296.458333333336</v>
      </c>
      <c r="B16458" s="73">
        <f t="shared" si="1"/>
        <v>42296</v>
      </c>
      <c r="C16458" s="74">
        <f>IF(NewCustomer="Yes", IF(COUNTIF($I$2:$I$11,B16458)&gt;0,0,WEEKDAY(B16458,2)),IF(COUNTIF($I$2:$I$21,B16458)&gt;0,0,WEEKDAY(B16458,2)))</f>
        <v>1</v>
      </c>
      <c r="D16458" s="74">
        <f t="shared" si="2"/>
        <v>11</v>
      </c>
      <c r="E16458" s="12">
        <f>IFERROR(VLOOKUP(A16458,'IDAR Meter Data'!$A:$B,2,1),"")</f>
        <v>171</v>
      </c>
      <c r="F16458" s="75">
        <f>IF(CECCZ="CZ03",'Outside Temp'!B16458,IF(CECCZ="CZ04",'Outside Temp'!B16459,IF(CECCZ="CZ12",'Outside Temp'!B16460, IF(CECCZ="CZ13",'Outside Temp'!B16461))))</f>
        <v>65.06666667</v>
      </c>
      <c r="G16458" s="12">
        <f t="shared" si="3"/>
        <v>2</v>
      </c>
    </row>
    <row r="16459" ht="15.75" customHeight="1">
      <c r="A16459" s="13">
        <v>42296.46875</v>
      </c>
      <c r="B16459" s="73">
        <f t="shared" si="1"/>
        <v>42296</v>
      </c>
      <c r="C16459" s="74">
        <f>IF(NewCustomer="Yes", IF(COUNTIF($I$2:$I$11,B16459)&gt;0,0,WEEKDAY(B16459,2)),IF(COUNTIF($I$2:$I$21,B16459)&gt;0,0,WEEKDAY(B16459,2)))</f>
        <v>1</v>
      </c>
      <c r="D16459" s="74">
        <f t="shared" si="2"/>
        <v>11</v>
      </c>
      <c r="E16459" s="12">
        <f>IFERROR(VLOOKUP(A16459,'IDAR Meter Data'!$A:$B,2,1),"")</f>
        <v>180</v>
      </c>
      <c r="F16459" s="75">
        <f>IF(CECCZ="CZ03",'Outside Temp'!B16459,IF(CECCZ="CZ04",'Outside Temp'!B16460,IF(CECCZ="CZ12",'Outside Temp'!B16461, IF(CECCZ="CZ13",'Outside Temp'!B16462))))</f>
        <v>65.31666667</v>
      </c>
      <c r="G16459" s="12">
        <f t="shared" si="3"/>
        <v>2</v>
      </c>
    </row>
    <row r="16460" ht="15.75" customHeight="1">
      <c r="A16460" s="13">
        <v>42296.479166666664</v>
      </c>
      <c r="B16460" s="73">
        <f t="shared" si="1"/>
        <v>42296</v>
      </c>
      <c r="C16460" s="74">
        <f>IF(NewCustomer="Yes", IF(COUNTIF($I$2:$I$11,B16460)&gt;0,0,WEEKDAY(B16460,2)),IF(COUNTIF($I$2:$I$21,B16460)&gt;0,0,WEEKDAY(B16460,2)))</f>
        <v>1</v>
      </c>
      <c r="D16460" s="74">
        <f t="shared" si="2"/>
        <v>11</v>
      </c>
      <c r="E16460" s="12">
        <f>IFERROR(VLOOKUP(A16460,'IDAR Meter Data'!$A:$B,2,1),"")</f>
        <v>178</v>
      </c>
      <c r="F16460" s="75">
        <f>IF(CECCZ="CZ03",'Outside Temp'!B16460,IF(CECCZ="CZ04",'Outside Temp'!B16461,IF(CECCZ="CZ12",'Outside Temp'!B16462, IF(CECCZ="CZ13",'Outside Temp'!B16463))))</f>
        <v>65.56666667</v>
      </c>
      <c r="G16460" s="12">
        <f t="shared" si="3"/>
        <v>2</v>
      </c>
    </row>
    <row r="16461" ht="15.75" customHeight="1">
      <c r="A16461" s="13">
        <v>42296.489583333336</v>
      </c>
      <c r="B16461" s="73">
        <f t="shared" si="1"/>
        <v>42296</v>
      </c>
      <c r="C16461" s="74">
        <f>IF(NewCustomer="Yes", IF(COUNTIF($I$2:$I$11,B16461)&gt;0,0,WEEKDAY(B16461,2)),IF(COUNTIF($I$2:$I$21,B16461)&gt;0,0,WEEKDAY(B16461,2)))</f>
        <v>1</v>
      </c>
      <c r="D16461" s="74">
        <f t="shared" si="2"/>
        <v>11</v>
      </c>
      <c r="E16461" s="12">
        <f>IFERROR(VLOOKUP(A16461,'IDAR Meter Data'!$A:$B,2,1),"")</f>
        <v>188</v>
      </c>
      <c r="F16461" s="75">
        <f>IF(CECCZ="CZ03",'Outside Temp'!B16461,IF(CECCZ="CZ04",'Outside Temp'!B16462,IF(CECCZ="CZ12",'Outside Temp'!B16463, IF(CECCZ="CZ13",'Outside Temp'!B16464))))</f>
        <v>65.81666667</v>
      </c>
      <c r="G16461" s="12">
        <f t="shared" si="3"/>
        <v>2</v>
      </c>
    </row>
    <row r="16462" ht="15.75" customHeight="1">
      <c r="A16462" s="13">
        <v>42296.5</v>
      </c>
      <c r="B16462" s="73">
        <f t="shared" si="1"/>
        <v>42296</v>
      </c>
      <c r="C16462" s="74">
        <f>IF(NewCustomer="Yes", IF(COUNTIF($I$2:$I$11,B16462)&gt;0,0,WEEKDAY(B16462,2)),IF(COUNTIF($I$2:$I$21,B16462)&gt;0,0,WEEKDAY(B16462,2)))</f>
        <v>1</v>
      </c>
      <c r="D16462" s="74">
        <f t="shared" si="2"/>
        <v>12</v>
      </c>
      <c r="E16462" s="12">
        <f>IFERROR(VLOOKUP(A16462,'IDAR Meter Data'!$A:$B,2,1),"")</f>
        <v>176</v>
      </c>
      <c r="F16462" s="75">
        <f>IF(CECCZ="CZ03",'Outside Temp'!B16462,IF(CECCZ="CZ04",'Outside Temp'!B16463,IF(CECCZ="CZ12",'Outside Temp'!B16464, IF(CECCZ="CZ13",'Outside Temp'!B16465))))</f>
        <v>66.06666667</v>
      </c>
      <c r="G16462" s="12">
        <f t="shared" si="3"/>
        <v>2</v>
      </c>
    </row>
    <row r="16463" ht="15.75" customHeight="1">
      <c r="A16463" s="13">
        <v>42296.510416666664</v>
      </c>
      <c r="B16463" s="73">
        <f t="shared" si="1"/>
        <v>42296</v>
      </c>
      <c r="C16463" s="74">
        <f>IF(NewCustomer="Yes", IF(COUNTIF($I$2:$I$11,B16463)&gt;0,0,WEEKDAY(B16463,2)),IF(COUNTIF($I$2:$I$21,B16463)&gt;0,0,WEEKDAY(B16463,2)))</f>
        <v>1</v>
      </c>
      <c r="D16463" s="74">
        <f t="shared" si="2"/>
        <v>12</v>
      </c>
      <c r="E16463" s="12">
        <f>IFERROR(VLOOKUP(A16463,'IDAR Meter Data'!$A:$B,2,1),"")</f>
        <v>181</v>
      </c>
      <c r="F16463" s="75">
        <f>IF(CECCZ="CZ03",'Outside Temp'!B16463,IF(CECCZ="CZ04",'Outside Temp'!B16464,IF(CECCZ="CZ12",'Outside Temp'!B16465, IF(CECCZ="CZ13",'Outside Temp'!B16466))))</f>
        <v>66.31666667</v>
      </c>
      <c r="G16463" s="12">
        <f t="shared" si="3"/>
        <v>2</v>
      </c>
    </row>
    <row r="16464" ht="15.75" customHeight="1">
      <c r="A16464" s="13">
        <v>42296.520833333336</v>
      </c>
      <c r="B16464" s="73">
        <f t="shared" si="1"/>
        <v>42296</v>
      </c>
      <c r="C16464" s="74">
        <f>IF(NewCustomer="Yes", IF(COUNTIF($I$2:$I$11,B16464)&gt;0,0,WEEKDAY(B16464,2)),IF(COUNTIF($I$2:$I$21,B16464)&gt;0,0,WEEKDAY(B16464,2)))</f>
        <v>1</v>
      </c>
      <c r="D16464" s="74">
        <f t="shared" si="2"/>
        <v>12</v>
      </c>
      <c r="E16464" s="12">
        <f>IFERROR(VLOOKUP(A16464,'IDAR Meter Data'!$A:$B,2,1),"")</f>
        <v>176</v>
      </c>
      <c r="F16464" s="75">
        <f>IF(CECCZ="CZ03",'Outside Temp'!B16464,IF(CECCZ="CZ04",'Outside Temp'!B16465,IF(CECCZ="CZ12",'Outside Temp'!B16466, IF(CECCZ="CZ13",'Outside Temp'!B16467))))</f>
        <v>66.56666667</v>
      </c>
      <c r="G16464" s="12">
        <f t="shared" si="3"/>
        <v>2</v>
      </c>
    </row>
    <row r="16465" ht="15.75" customHeight="1">
      <c r="A16465" s="13">
        <v>42296.53125</v>
      </c>
      <c r="B16465" s="73">
        <f t="shared" si="1"/>
        <v>42296</v>
      </c>
      <c r="C16465" s="74">
        <f>IF(NewCustomer="Yes", IF(COUNTIF($I$2:$I$11,B16465)&gt;0,0,WEEKDAY(B16465,2)),IF(COUNTIF($I$2:$I$21,B16465)&gt;0,0,WEEKDAY(B16465,2)))</f>
        <v>1</v>
      </c>
      <c r="D16465" s="74">
        <f t="shared" si="2"/>
        <v>12</v>
      </c>
      <c r="E16465" s="12">
        <f>IFERROR(VLOOKUP(A16465,'IDAR Meter Data'!$A:$B,2,1),"")</f>
        <v>179</v>
      </c>
      <c r="F16465" s="75">
        <f>IF(CECCZ="CZ03",'Outside Temp'!B16465,IF(CECCZ="CZ04",'Outside Temp'!B16466,IF(CECCZ="CZ12",'Outside Temp'!B16467, IF(CECCZ="CZ13",'Outside Temp'!B16468))))</f>
        <v>66.81666667</v>
      </c>
      <c r="G16465" s="12">
        <f t="shared" si="3"/>
        <v>2</v>
      </c>
    </row>
    <row r="16466" ht="15.75" customHeight="1">
      <c r="A16466" s="13">
        <v>42296.541666666664</v>
      </c>
      <c r="B16466" s="73">
        <f t="shared" si="1"/>
        <v>42296</v>
      </c>
      <c r="C16466" s="74">
        <f>IF(NewCustomer="Yes", IF(COUNTIF($I$2:$I$11,B16466)&gt;0,0,WEEKDAY(B16466,2)),IF(COUNTIF($I$2:$I$21,B16466)&gt;0,0,WEEKDAY(B16466,2)))</f>
        <v>1</v>
      </c>
      <c r="D16466" s="74">
        <f t="shared" si="2"/>
        <v>13</v>
      </c>
      <c r="E16466" s="12">
        <f>IFERROR(VLOOKUP(A16466,'IDAR Meter Data'!$A:$B,2,1),"")</f>
        <v>193</v>
      </c>
      <c r="F16466" s="75">
        <f>IF(CECCZ="CZ03",'Outside Temp'!B16466,IF(CECCZ="CZ04",'Outside Temp'!B16467,IF(CECCZ="CZ12",'Outside Temp'!B16468, IF(CECCZ="CZ13",'Outside Temp'!B16469))))</f>
        <v>67</v>
      </c>
      <c r="G16466" s="12">
        <f t="shared" si="3"/>
        <v>2</v>
      </c>
    </row>
    <row r="16467" ht="15.75" customHeight="1">
      <c r="A16467" s="13">
        <v>42296.552083333336</v>
      </c>
      <c r="B16467" s="73">
        <f t="shared" si="1"/>
        <v>42296</v>
      </c>
      <c r="C16467" s="74">
        <f>IF(NewCustomer="Yes", IF(COUNTIF($I$2:$I$11,B16467)&gt;0,0,WEEKDAY(B16467,2)),IF(COUNTIF($I$2:$I$21,B16467)&gt;0,0,WEEKDAY(B16467,2)))</f>
        <v>1</v>
      </c>
      <c r="D16467" s="74">
        <f t="shared" si="2"/>
        <v>13</v>
      </c>
      <c r="E16467" s="12">
        <f>IFERROR(VLOOKUP(A16467,'IDAR Meter Data'!$A:$B,2,1),"")</f>
        <v>193</v>
      </c>
      <c r="F16467" s="75">
        <f>IF(CECCZ="CZ03",'Outside Temp'!B16467,IF(CECCZ="CZ04",'Outside Temp'!B16468,IF(CECCZ="CZ12",'Outside Temp'!B16469, IF(CECCZ="CZ13",'Outside Temp'!B16470))))</f>
        <v>67</v>
      </c>
      <c r="G16467" s="12">
        <f t="shared" si="3"/>
        <v>2</v>
      </c>
    </row>
    <row r="16468" ht="15.75" customHeight="1">
      <c r="A16468" s="13">
        <v>42296.5625</v>
      </c>
      <c r="B16468" s="73">
        <f t="shared" si="1"/>
        <v>42296</v>
      </c>
      <c r="C16468" s="74">
        <f>IF(NewCustomer="Yes", IF(COUNTIF($I$2:$I$11,B16468)&gt;0,0,WEEKDAY(B16468,2)),IF(COUNTIF($I$2:$I$21,B16468)&gt;0,0,WEEKDAY(B16468,2)))</f>
        <v>1</v>
      </c>
      <c r="D16468" s="74">
        <f t="shared" si="2"/>
        <v>13</v>
      </c>
      <c r="E16468" s="12">
        <f>IFERROR(VLOOKUP(A16468,'IDAR Meter Data'!$A:$B,2,1),"")</f>
        <v>190</v>
      </c>
      <c r="F16468" s="75">
        <f>IF(CECCZ="CZ03",'Outside Temp'!B16468,IF(CECCZ="CZ04",'Outside Temp'!B16469,IF(CECCZ="CZ12",'Outside Temp'!B16470, IF(CECCZ="CZ13",'Outside Temp'!B16471))))</f>
        <v>67</v>
      </c>
      <c r="G16468" s="12">
        <f t="shared" si="3"/>
        <v>2</v>
      </c>
    </row>
    <row r="16469" ht="15.75" customHeight="1">
      <c r="A16469" s="13">
        <v>42296.572916666664</v>
      </c>
      <c r="B16469" s="73">
        <f t="shared" si="1"/>
        <v>42296</v>
      </c>
      <c r="C16469" s="74">
        <f>IF(NewCustomer="Yes", IF(COUNTIF($I$2:$I$11,B16469)&gt;0,0,WEEKDAY(B16469,2)),IF(COUNTIF($I$2:$I$21,B16469)&gt;0,0,WEEKDAY(B16469,2)))</f>
        <v>1</v>
      </c>
      <c r="D16469" s="74">
        <f t="shared" si="2"/>
        <v>13</v>
      </c>
      <c r="E16469" s="12">
        <f>IFERROR(VLOOKUP(A16469,'IDAR Meter Data'!$A:$B,2,1),"")</f>
        <v>186</v>
      </c>
      <c r="F16469" s="75">
        <f>IF(CECCZ="CZ03",'Outside Temp'!B16469,IF(CECCZ="CZ04",'Outside Temp'!B16470,IF(CECCZ="CZ12",'Outside Temp'!B16471, IF(CECCZ="CZ13",'Outside Temp'!B16472))))</f>
        <v>67</v>
      </c>
      <c r="G16469" s="12">
        <f t="shared" si="3"/>
        <v>2</v>
      </c>
    </row>
    <row r="16470" ht="15.75" customHeight="1">
      <c r="A16470" s="13">
        <v>42296.583333333336</v>
      </c>
      <c r="B16470" s="73">
        <f t="shared" si="1"/>
        <v>42296</v>
      </c>
      <c r="C16470" s="74">
        <f>IF(NewCustomer="Yes", IF(COUNTIF($I$2:$I$11,B16470)&gt;0,0,WEEKDAY(B16470,2)),IF(COUNTIF($I$2:$I$21,B16470)&gt;0,0,WEEKDAY(B16470,2)))</f>
        <v>1</v>
      </c>
      <c r="D16470" s="74">
        <f t="shared" si="2"/>
        <v>14</v>
      </c>
      <c r="E16470" s="12">
        <f>IFERROR(VLOOKUP(A16470,'IDAR Meter Data'!$A:$B,2,1),"")</f>
        <v>194</v>
      </c>
      <c r="F16470" s="75">
        <f>IF(CECCZ="CZ03",'Outside Temp'!B16470,IF(CECCZ="CZ04",'Outside Temp'!B16471,IF(CECCZ="CZ12",'Outside Temp'!B16472, IF(CECCZ="CZ13",'Outside Temp'!B16473))))</f>
        <v>67</v>
      </c>
      <c r="G16470" s="12">
        <f t="shared" si="3"/>
        <v>2</v>
      </c>
    </row>
    <row r="16471" ht="15.75" customHeight="1">
      <c r="A16471" s="13">
        <v>42296.59375</v>
      </c>
      <c r="B16471" s="73">
        <f t="shared" si="1"/>
        <v>42296</v>
      </c>
      <c r="C16471" s="74">
        <f>IF(NewCustomer="Yes", IF(COUNTIF($I$2:$I$11,B16471)&gt;0,0,WEEKDAY(B16471,2)),IF(COUNTIF($I$2:$I$21,B16471)&gt;0,0,WEEKDAY(B16471,2)))</f>
        <v>1</v>
      </c>
      <c r="D16471" s="74">
        <f t="shared" si="2"/>
        <v>14</v>
      </c>
      <c r="E16471" s="12">
        <f>IFERROR(VLOOKUP(A16471,'IDAR Meter Data'!$A:$B,2,1),"")</f>
        <v>202</v>
      </c>
      <c r="F16471" s="75">
        <f>IF(CECCZ="CZ03",'Outside Temp'!B16471,IF(CECCZ="CZ04",'Outside Temp'!B16472,IF(CECCZ="CZ12",'Outside Temp'!B16473, IF(CECCZ="CZ13",'Outside Temp'!B16474))))</f>
        <v>67</v>
      </c>
      <c r="G16471" s="12">
        <f t="shared" si="3"/>
        <v>2</v>
      </c>
    </row>
    <row r="16472" ht="15.75" customHeight="1">
      <c r="A16472" s="13">
        <v>42296.604166666664</v>
      </c>
      <c r="B16472" s="73">
        <f t="shared" si="1"/>
        <v>42296</v>
      </c>
      <c r="C16472" s="74">
        <f>IF(NewCustomer="Yes", IF(COUNTIF($I$2:$I$11,B16472)&gt;0,0,WEEKDAY(B16472,2)),IF(COUNTIF($I$2:$I$21,B16472)&gt;0,0,WEEKDAY(B16472,2)))</f>
        <v>1</v>
      </c>
      <c r="D16472" s="74">
        <f t="shared" si="2"/>
        <v>14</v>
      </c>
      <c r="E16472" s="12">
        <f>IFERROR(VLOOKUP(A16472,'IDAR Meter Data'!$A:$B,2,1),"")</f>
        <v>193</v>
      </c>
      <c r="F16472" s="75">
        <f>IF(CECCZ="CZ03",'Outside Temp'!B16472,IF(CECCZ="CZ04",'Outside Temp'!B16473,IF(CECCZ="CZ12",'Outside Temp'!B16474, IF(CECCZ="CZ13",'Outside Temp'!B16475))))</f>
        <v>67</v>
      </c>
      <c r="G16472" s="12">
        <f t="shared" si="3"/>
        <v>2</v>
      </c>
    </row>
    <row r="16473" ht="15.75" customHeight="1">
      <c r="A16473" s="13">
        <v>42296.614583333336</v>
      </c>
      <c r="B16473" s="73">
        <f t="shared" si="1"/>
        <v>42296</v>
      </c>
      <c r="C16473" s="74">
        <f>IF(NewCustomer="Yes", IF(COUNTIF($I$2:$I$11,B16473)&gt;0,0,WEEKDAY(B16473,2)),IF(COUNTIF($I$2:$I$21,B16473)&gt;0,0,WEEKDAY(B16473,2)))</f>
        <v>1</v>
      </c>
      <c r="D16473" s="74">
        <f t="shared" si="2"/>
        <v>14</v>
      </c>
      <c r="E16473" s="12">
        <f>IFERROR(VLOOKUP(A16473,'IDAR Meter Data'!$A:$B,2,1),"")</f>
        <v>200</v>
      </c>
      <c r="F16473" s="75">
        <f>IF(CECCZ="CZ03",'Outside Temp'!B16473,IF(CECCZ="CZ04",'Outside Temp'!B16474,IF(CECCZ="CZ12",'Outside Temp'!B16475, IF(CECCZ="CZ13",'Outside Temp'!B16476))))</f>
        <v>67</v>
      </c>
      <c r="G16473" s="12">
        <f t="shared" si="3"/>
        <v>2</v>
      </c>
    </row>
    <row r="16474" ht="15.75" customHeight="1">
      <c r="A16474" s="13">
        <v>42296.625</v>
      </c>
      <c r="B16474" s="73">
        <f t="shared" si="1"/>
        <v>42296</v>
      </c>
      <c r="C16474" s="74">
        <f>IF(NewCustomer="Yes", IF(COUNTIF($I$2:$I$11,B16474)&gt;0,0,WEEKDAY(B16474,2)),IF(COUNTIF($I$2:$I$21,B16474)&gt;0,0,WEEKDAY(B16474,2)))</f>
        <v>1</v>
      </c>
      <c r="D16474" s="74">
        <f t="shared" si="2"/>
        <v>15</v>
      </c>
      <c r="E16474" s="12">
        <f>IFERROR(VLOOKUP(A16474,'IDAR Meter Data'!$A:$B,2,1),"")</f>
        <v>203</v>
      </c>
      <c r="F16474" s="75">
        <f>IF(CECCZ="CZ03",'Outside Temp'!B16474,IF(CECCZ="CZ04",'Outside Temp'!B16475,IF(CECCZ="CZ12",'Outside Temp'!B16476, IF(CECCZ="CZ13",'Outside Temp'!B16477))))</f>
        <v>66.93333333</v>
      </c>
      <c r="G16474" s="12">
        <f t="shared" si="3"/>
        <v>2</v>
      </c>
    </row>
    <row r="16475" ht="15.75" customHeight="1">
      <c r="A16475" s="13">
        <v>42296.635416666664</v>
      </c>
      <c r="B16475" s="73">
        <f t="shared" si="1"/>
        <v>42296</v>
      </c>
      <c r="C16475" s="74">
        <f>IF(NewCustomer="Yes", IF(COUNTIF($I$2:$I$11,B16475)&gt;0,0,WEEKDAY(B16475,2)),IF(COUNTIF($I$2:$I$21,B16475)&gt;0,0,WEEKDAY(B16475,2)))</f>
        <v>1</v>
      </c>
      <c r="D16475" s="74">
        <f t="shared" si="2"/>
        <v>15</v>
      </c>
      <c r="E16475" s="12">
        <f>IFERROR(VLOOKUP(A16475,'IDAR Meter Data'!$A:$B,2,1),"")</f>
        <v>208</v>
      </c>
      <c r="F16475" s="75">
        <f>IF(CECCZ="CZ03",'Outside Temp'!B16475,IF(CECCZ="CZ04",'Outside Temp'!B16476,IF(CECCZ="CZ12",'Outside Temp'!B16477, IF(CECCZ="CZ13",'Outside Temp'!B16478))))</f>
        <v>66.68333333</v>
      </c>
      <c r="G16475" s="12">
        <f t="shared" si="3"/>
        <v>2</v>
      </c>
    </row>
    <row r="16476" ht="15.75" customHeight="1">
      <c r="A16476" s="13">
        <v>42296.645833333336</v>
      </c>
      <c r="B16476" s="73">
        <f t="shared" si="1"/>
        <v>42296</v>
      </c>
      <c r="C16476" s="74">
        <f>IF(NewCustomer="Yes", IF(COUNTIF($I$2:$I$11,B16476)&gt;0,0,WEEKDAY(B16476,2)),IF(COUNTIF($I$2:$I$21,B16476)&gt;0,0,WEEKDAY(B16476,2)))</f>
        <v>1</v>
      </c>
      <c r="D16476" s="74">
        <f t="shared" si="2"/>
        <v>15</v>
      </c>
      <c r="E16476" s="12">
        <f>IFERROR(VLOOKUP(A16476,'IDAR Meter Data'!$A:$B,2,1),"")</f>
        <v>199</v>
      </c>
      <c r="F16476" s="75">
        <f>IF(CECCZ="CZ03",'Outside Temp'!B16476,IF(CECCZ="CZ04",'Outside Temp'!B16477,IF(CECCZ="CZ12",'Outside Temp'!B16478, IF(CECCZ="CZ13",'Outside Temp'!B16479))))</f>
        <v>66.43333333</v>
      </c>
      <c r="G16476" s="12">
        <f t="shared" si="3"/>
        <v>2</v>
      </c>
    </row>
    <row r="16477" ht="15.75" customHeight="1">
      <c r="A16477" s="13">
        <v>42296.65625</v>
      </c>
      <c r="B16477" s="73">
        <f t="shared" si="1"/>
        <v>42296</v>
      </c>
      <c r="C16477" s="74">
        <f>IF(NewCustomer="Yes", IF(COUNTIF($I$2:$I$11,B16477)&gt;0,0,WEEKDAY(B16477,2)),IF(COUNTIF($I$2:$I$21,B16477)&gt;0,0,WEEKDAY(B16477,2)))</f>
        <v>1</v>
      </c>
      <c r="D16477" s="74">
        <f t="shared" si="2"/>
        <v>15</v>
      </c>
      <c r="E16477" s="12">
        <f>IFERROR(VLOOKUP(A16477,'IDAR Meter Data'!$A:$B,2,1),"")</f>
        <v>223</v>
      </c>
      <c r="F16477" s="75">
        <f>IF(CECCZ="CZ03",'Outside Temp'!B16477,IF(CECCZ="CZ04",'Outside Temp'!B16478,IF(CECCZ="CZ12",'Outside Temp'!B16479, IF(CECCZ="CZ13",'Outside Temp'!B16480))))</f>
        <v>66.18333333</v>
      </c>
      <c r="G16477" s="12">
        <f t="shared" si="3"/>
        <v>2</v>
      </c>
    </row>
    <row r="16478" ht="15.75" customHeight="1">
      <c r="A16478" s="13">
        <v>42296.666666666664</v>
      </c>
      <c r="B16478" s="73">
        <f t="shared" si="1"/>
        <v>42296</v>
      </c>
      <c r="C16478" s="74">
        <f>IF(NewCustomer="Yes", IF(COUNTIF($I$2:$I$11,B16478)&gt;0,0,WEEKDAY(B16478,2)),IF(COUNTIF($I$2:$I$21,B16478)&gt;0,0,WEEKDAY(B16478,2)))</f>
        <v>1</v>
      </c>
      <c r="D16478" s="74">
        <f t="shared" si="2"/>
        <v>16</v>
      </c>
      <c r="E16478" s="12">
        <f>IFERROR(VLOOKUP(A16478,'IDAR Meter Data'!$A:$B,2,1),"")</f>
        <v>210</v>
      </c>
      <c r="F16478" s="75">
        <f>IF(CECCZ="CZ03",'Outside Temp'!B16478,IF(CECCZ="CZ04",'Outside Temp'!B16479,IF(CECCZ="CZ12",'Outside Temp'!B16480, IF(CECCZ="CZ13",'Outside Temp'!B16481))))</f>
        <v>65.93333333</v>
      </c>
      <c r="G16478" s="12">
        <f t="shared" si="3"/>
        <v>2</v>
      </c>
    </row>
    <row r="16479" ht="15.75" customHeight="1">
      <c r="A16479" s="13">
        <v>42296.677083333336</v>
      </c>
      <c r="B16479" s="73">
        <f t="shared" si="1"/>
        <v>42296</v>
      </c>
      <c r="C16479" s="74">
        <f>IF(NewCustomer="Yes", IF(COUNTIF($I$2:$I$11,B16479)&gt;0,0,WEEKDAY(B16479,2)),IF(COUNTIF($I$2:$I$21,B16479)&gt;0,0,WEEKDAY(B16479,2)))</f>
        <v>1</v>
      </c>
      <c r="D16479" s="74">
        <f t="shared" si="2"/>
        <v>16</v>
      </c>
      <c r="E16479" s="12">
        <f>IFERROR(VLOOKUP(A16479,'IDAR Meter Data'!$A:$B,2,1),"")</f>
        <v>209</v>
      </c>
      <c r="F16479" s="75">
        <f>IF(CECCZ="CZ03",'Outside Temp'!B16479,IF(CECCZ="CZ04",'Outside Temp'!B16480,IF(CECCZ="CZ12",'Outside Temp'!B16481, IF(CECCZ="CZ13",'Outside Temp'!B16482))))</f>
        <v>65.68333333</v>
      </c>
      <c r="G16479" s="12">
        <f t="shared" si="3"/>
        <v>2</v>
      </c>
    </row>
    <row r="16480" ht="15.75" customHeight="1">
      <c r="A16480" s="13">
        <v>42296.6875</v>
      </c>
      <c r="B16480" s="73">
        <f t="shared" si="1"/>
        <v>42296</v>
      </c>
      <c r="C16480" s="74">
        <f>IF(NewCustomer="Yes", IF(COUNTIF($I$2:$I$11,B16480)&gt;0,0,WEEKDAY(B16480,2)),IF(COUNTIF($I$2:$I$21,B16480)&gt;0,0,WEEKDAY(B16480,2)))</f>
        <v>1</v>
      </c>
      <c r="D16480" s="74">
        <f t="shared" si="2"/>
        <v>16</v>
      </c>
      <c r="E16480" s="12">
        <f>IFERROR(VLOOKUP(A16480,'IDAR Meter Data'!$A:$B,2,1),"")</f>
        <v>208</v>
      </c>
      <c r="F16480" s="75">
        <f>IF(CECCZ="CZ03",'Outside Temp'!B16480,IF(CECCZ="CZ04",'Outside Temp'!B16481,IF(CECCZ="CZ12",'Outside Temp'!B16482, IF(CECCZ="CZ13",'Outside Temp'!B16483))))</f>
        <v>65.43333333</v>
      </c>
      <c r="G16480" s="12">
        <f t="shared" si="3"/>
        <v>2</v>
      </c>
    </row>
    <row r="16481" ht="15.75" customHeight="1">
      <c r="A16481" s="13">
        <v>42296.697916666664</v>
      </c>
      <c r="B16481" s="73">
        <f t="shared" si="1"/>
        <v>42296</v>
      </c>
      <c r="C16481" s="74">
        <f>IF(NewCustomer="Yes", IF(COUNTIF($I$2:$I$11,B16481)&gt;0,0,WEEKDAY(B16481,2)),IF(COUNTIF($I$2:$I$21,B16481)&gt;0,0,WEEKDAY(B16481,2)))</f>
        <v>1</v>
      </c>
      <c r="D16481" s="74">
        <f t="shared" si="2"/>
        <v>16</v>
      </c>
      <c r="E16481" s="12">
        <f>IFERROR(VLOOKUP(A16481,'IDAR Meter Data'!$A:$B,2,1),"")</f>
        <v>204</v>
      </c>
      <c r="F16481" s="75">
        <f>IF(CECCZ="CZ03",'Outside Temp'!B16481,IF(CECCZ="CZ04",'Outside Temp'!B16482,IF(CECCZ="CZ12",'Outside Temp'!B16483, IF(CECCZ="CZ13",'Outside Temp'!B16484))))</f>
        <v>65.18333333</v>
      </c>
      <c r="G16481" s="12">
        <f t="shared" si="3"/>
        <v>2</v>
      </c>
    </row>
    <row r="16482" ht="15.75" customHeight="1">
      <c r="A16482" s="13">
        <v>42296.708333333336</v>
      </c>
      <c r="B16482" s="73">
        <f t="shared" si="1"/>
        <v>42296</v>
      </c>
      <c r="C16482" s="74">
        <f>IF(NewCustomer="Yes", IF(COUNTIF($I$2:$I$11,B16482)&gt;0,0,WEEKDAY(B16482,2)),IF(COUNTIF($I$2:$I$21,B16482)&gt;0,0,WEEKDAY(B16482,2)))</f>
        <v>1</v>
      </c>
      <c r="D16482" s="74">
        <f t="shared" si="2"/>
        <v>17</v>
      </c>
      <c r="E16482" s="12">
        <f>IFERROR(VLOOKUP(A16482,'IDAR Meter Data'!$A:$B,2,1),"")</f>
        <v>190</v>
      </c>
      <c r="F16482" s="75">
        <f>IF(CECCZ="CZ03",'Outside Temp'!B16482,IF(CECCZ="CZ04",'Outside Temp'!B16483,IF(CECCZ="CZ12",'Outside Temp'!B16484, IF(CECCZ="CZ13",'Outside Temp'!B16485))))</f>
        <v>64.86666667</v>
      </c>
      <c r="G16482" s="12">
        <f t="shared" si="3"/>
        <v>1</v>
      </c>
    </row>
    <row r="16483" ht="15.75" customHeight="1">
      <c r="A16483" s="13">
        <v>42296.71875</v>
      </c>
      <c r="B16483" s="73">
        <f t="shared" si="1"/>
        <v>42296</v>
      </c>
      <c r="C16483" s="74">
        <f>IF(NewCustomer="Yes", IF(COUNTIF($I$2:$I$11,B16483)&gt;0,0,WEEKDAY(B16483,2)),IF(COUNTIF($I$2:$I$21,B16483)&gt;0,0,WEEKDAY(B16483,2)))</f>
        <v>1</v>
      </c>
      <c r="D16483" s="74">
        <f t="shared" si="2"/>
        <v>17</v>
      </c>
      <c r="E16483" s="12">
        <f>IFERROR(VLOOKUP(A16483,'IDAR Meter Data'!$A:$B,2,1),"")</f>
        <v>203</v>
      </c>
      <c r="F16483" s="75">
        <f>IF(CECCZ="CZ03",'Outside Temp'!B16483,IF(CECCZ="CZ04",'Outside Temp'!B16484,IF(CECCZ="CZ12",'Outside Temp'!B16485, IF(CECCZ="CZ13",'Outside Temp'!B16486))))</f>
        <v>64.36666667</v>
      </c>
      <c r="G16483" s="12">
        <f t="shared" si="3"/>
        <v>1</v>
      </c>
    </row>
    <row r="16484" ht="15.75" customHeight="1">
      <c r="A16484" s="13">
        <v>42296.729166666664</v>
      </c>
      <c r="B16484" s="73">
        <f t="shared" si="1"/>
        <v>42296</v>
      </c>
      <c r="C16484" s="74">
        <f>IF(NewCustomer="Yes", IF(COUNTIF($I$2:$I$11,B16484)&gt;0,0,WEEKDAY(B16484,2)),IF(COUNTIF($I$2:$I$21,B16484)&gt;0,0,WEEKDAY(B16484,2)))</f>
        <v>1</v>
      </c>
      <c r="D16484" s="74">
        <f t="shared" si="2"/>
        <v>17</v>
      </c>
      <c r="E16484" s="12">
        <f>IFERROR(VLOOKUP(A16484,'IDAR Meter Data'!$A:$B,2,1),"")</f>
        <v>189</v>
      </c>
      <c r="F16484" s="75">
        <f>IF(CECCZ="CZ03",'Outside Temp'!B16484,IF(CECCZ="CZ04",'Outside Temp'!B16485,IF(CECCZ="CZ12",'Outside Temp'!B16486, IF(CECCZ="CZ13",'Outside Temp'!B16487))))</f>
        <v>63.86666667</v>
      </c>
      <c r="G16484" s="12">
        <f t="shared" si="3"/>
        <v>1</v>
      </c>
    </row>
    <row r="16485" ht="15.75" customHeight="1">
      <c r="A16485" s="13">
        <v>42296.739583333336</v>
      </c>
      <c r="B16485" s="73">
        <f t="shared" si="1"/>
        <v>42296</v>
      </c>
      <c r="C16485" s="74">
        <f>IF(NewCustomer="Yes", IF(COUNTIF($I$2:$I$11,B16485)&gt;0,0,WEEKDAY(B16485,2)),IF(COUNTIF($I$2:$I$21,B16485)&gt;0,0,WEEKDAY(B16485,2)))</f>
        <v>1</v>
      </c>
      <c r="D16485" s="74">
        <f t="shared" si="2"/>
        <v>17</v>
      </c>
      <c r="E16485" s="12">
        <f>IFERROR(VLOOKUP(A16485,'IDAR Meter Data'!$A:$B,2,1),"")</f>
        <v>191</v>
      </c>
      <c r="F16485" s="75">
        <f>IF(CECCZ="CZ03",'Outside Temp'!B16485,IF(CECCZ="CZ04",'Outside Temp'!B16486,IF(CECCZ="CZ12",'Outside Temp'!B16487, IF(CECCZ="CZ13",'Outside Temp'!B16488))))</f>
        <v>63.36666667</v>
      </c>
      <c r="G16485" s="12">
        <f t="shared" si="3"/>
        <v>1</v>
      </c>
    </row>
    <row r="16486" ht="15.75" customHeight="1">
      <c r="A16486" s="13">
        <v>42296.75</v>
      </c>
      <c r="B16486" s="73">
        <f t="shared" si="1"/>
        <v>42296</v>
      </c>
      <c r="C16486" s="74">
        <f>IF(NewCustomer="Yes", IF(COUNTIF($I$2:$I$11,B16486)&gt;0,0,WEEKDAY(B16486,2)),IF(COUNTIF($I$2:$I$21,B16486)&gt;0,0,WEEKDAY(B16486,2)))</f>
        <v>1</v>
      </c>
      <c r="D16486" s="74">
        <f t="shared" si="2"/>
        <v>18</v>
      </c>
      <c r="E16486" s="12">
        <f>IFERROR(VLOOKUP(A16486,'IDAR Meter Data'!$A:$B,2,1),"")</f>
        <v>183</v>
      </c>
      <c r="F16486" s="75">
        <f>IF(CECCZ="CZ03",'Outside Temp'!B16486,IF(CECCZ="CZ04",'Outside Temp'!B16487,IF(CECCZ="CZ12",'Outside Temp'!B16488, IF(CECCZ="CZ13",'Outside Temp'!B16489))))</f>
        <v>63</v>
      </c>
      <c r="G16486" s="12">
        <f t="shared" si="3"/>
        <v>1</v>
      </c>
    </row>
    <row r="16487" ht="15.75" customHeight="1">
      <c r="A16487" s="13">
        <v>42296.760416666664</v>
      </c>
      <c r="B16487" s="73">
        <f t="shared" si="1"/>
        <v>42296</v>
      </c>
      <c r="C16487" s="74">
        <f>IF(NewCustomer="Yes", IF(COUNTIF($I$2:$I$11,B16487)&gt;0,0,WEEKDAY(B16487,2)),IF(COUNTIF($I$2:$I$21,B16487)&gt;0,0,WEEKDAY(B16487,2)))</f>
        <v>1</v>
      </c>
      <c r="D16487" s="74">
        <f t="shared" si="2"/>
        <v>18</v>
      </c>
      <c r="E16487" s="12">
        <f>IFERROR(VLOOKUP(A16487,'IDAR Meter Data'!$A:$B,2,1),"")</f>
        <v>190</v>
      </c>
      <c r="F16487" s="75">
        <f>IF(CECCZ="CZ03",'Outside Temp'!B16487,IF(CECCZ="CZ04",'Outside Temp'!B16488,IF(CECCZ="CZ12",'Outside Temp'!B16489, IF(CECCZ="CZ13",'Outside Temp'!B16490))))</f>
        <v>63</v>
      </c>
      <c r="G16487" s="12">
        <f t="shared" si="3"/>
        <v>1</v>
      </c>
    </row>
    <row r="16488" ht="15.75" customHeight="1">
      <c r="A16488" s="13">
        <v>42296.770833333336</v>
      </c>
      <c r="B16488" s="73">
        <f t="shared" si="1"/>
        <v>42296</v>
      </c>
      <c r="C16488" s="74">
        <f>IF(NewCustomer="Yes", IF(COUNTIF($I$2:$I$11,B16488)&gt;0,0,WEEKDAY(B16488,2)),IF(COUNTIF($I$2:$I$21,B16488)&gt;0,0,WEEKDAY(B16488,2)))</f>
        <v>1</v>
      </c>
      <c r="D16488" s="74">
        <f t="shared" si="2"/>
        <v>18</v>
      </c>
      <c r="E16488" s="12">
        <f>IFERROR(VLOOKUP(A16488,'IDAR Meter Data'!$A:$B,2,1),"")</f>
        <v>196</v>
      </c>
      <c r="F16488" s="75">
        <f>IF(CECCZ="CZ03",'Outside Temp'!B16488,IF(CECCZ="CZ04",'Outside Temp'!B16489,IF(CECCZ="CZ12",'Outside Temp'!B16490, IF(CECCZ="CZ13",'Outside Temp'!B16491))))</f>
        <v>63</v>
      </c>
      <c r="G16488" s="12">
        <f t="shared" si="3"/>
        <v>1</v>
      </c>
    </row>
    <row r="16489" ht="15.75" customHeight="1">
      <c r="A16489" s="13">
        <v>42296.78125</v>
      </c>
      <c r="B16489" s="73">
        <f t="shared" si="1"/>
        <v>42296</v>
      </c>
      <c r="C16489" s="74">
        <f>IF(NewCustomer="Yes", IF(COUNTIF($I$2:$I$11,B16489)&gt;0,0,WEEKDAY(B16489,2)),IF(COUNTIF($I$2:$I$21,B16489)&gt;0,0,WEEKDAY(B16489,2)))</f>
        <v>1</v>
      </c>
      <c r="D16489" s="74">
        <f t="shared" si="2"/>
        <v>18</v>
      </c>
      <c r="E16489" s="12">
        <f>IFERROR(VLOOKUP(A16489,'IDAR Meter Data'!$A:$B,2,1),"")</f>
        <v>182</v>
      </c>
      <c r="F16489" s="75">
        <f>IF(CECCZ="CZ03",'Outside Temp'!B16489,IF(CECCZ="CZ04",'Outside Temp'!B16490,IF(CECCZ="CZ12",'Outside Temp'!B16491, IF(CECCZ="CZ13",'Outside Temp'!B16492))))</f>
        <v>63</v>
      </c>
      <c r="G16489" s="12">
        <f t="shared" si="3"/>
        <v>1</v>
      </c>
    </row>
    <row r="16490" ht="15.75" customHeight="1">
      <c r="A16490" s="13">
        <v>42296.791666666664</v>
      </c>
      <c r="B16490" s="73">
        <f t="shared" si="1"/>
        <v>42296</v>
      </c>
      <c r="C16490" s="74">
        <f>IF(NewCustomer="Yes", IF(COUNTIF($I$2:$I$11,B16490)&gt;0,0,WEEKDAY(B16490,2)),IF(COUNTIF($I$2:$I$21,B16490)&gt;0,0,WEEKDAY(B16490,2)))</f>
        <v>1</v>
      </c>
      <c r="D16490" s="74">
        <f t="shared" si="2"/>
        <v>19</v>
      </c>
      <c r="E16490" s="12">
        <f>IFERROR(VLOOKUP(A16490,'IDAR Meter Data'!$A:$B,2,1),"")</f>
        <v>178</v>
      </c>
      <c r="F16490" s="75">
        <f>IF(CECCZ="CZ03",'Outside Temp'!B16490,IF(CECCZ="CZ04",'Outside Temp'!B16491,IF(CECCZ="CZ12",'Outside Temp'!B16492, IF(CECCZ="CZ13",'Outside Temp'!B16493))))</f>
        <v>62.93333333</v>
      </c>
      <c r="G16490" s="12">
        <f t="shared" si="3"/>
        <v>1</v>
      </c>
    </row>
    <row r="16491" ht="15.75" customHeight="1">
      <c r="A16491" s="13">
        <v>42296.802083333336</v>
      </c>
      <c r="B16491" s="73">
        <f t="shared" si="1"/>
        <v>42296</v>
      </c>
      <c r="C16491" s="74">
        <f>IF(NewCustomer="Yes", IF(COUNTIF($I$2:$I$11,B16491)&gt;0,0,WEEKDAY(B16491,2)),IF(COUNTIF($I$2:$I$21,B16491)&gt;0,0,WEEKDAY(B16491,2)))</f>
        <v>1</v>
      </c>
      <c r="D16491" s="74">
        <f t="shared" si="2"/>
        <v>19</v>
      </c>
      <c r="E16491" s="12">
        <f>IFERROR(VLOOKUP(A16491,'IDAR Meter Data'!$A:$B,2,1),"")</f>
        <v>118</v>
      </c>
      <c r="F16491" s="75">
        <f>IF(CECCZ="CZ03",'Outside Temp'!B16491,IF(CECCZ="CZ04",'Outside Temp'!B16492,IF(CECCZ="CZ12",'Outside Temp'!B16493, IF(CECCZ="CZ13",'Outside Temp'!B16494))))</f>
        <v>62.68333333</v>
      </c>
      <c r="G16491" s="12">
        <f t="shared" si="3"/>
        <v>1</v>
      </c>
    </row>
    <row r="16492" ht="15.75" customHeight="1">
      <c r="A16492" s="13">
        <v>42296.8125</v>
      </c>
      <c r="B16492" s="73">
        <f t="shared" si="1"/>
        <v>42296</v>
      </c>
      <c r="C16492" s="74">
        <f>IF(NewCustomer="Yes", IF(COUNTIF($I$2:$I$11,B16492)&gt;0,0,WEEKDAY(B16492,2)),IF(COUNTIF($I$2:$I$21,B16492)&gt;0,0,WEEKDAY(B16492,2)))</f>
        <v>1</v>
      </c>
      <c r="D16492" s="74">
        <f t="shared" si="2"/>
        <v>19</v>
      </c>
      <c r="E16492" s="12">
        <f>IFERROR(VLOOKUP(A16492,'IDAR Meter Data'!$A:$B,2,1),"")</f>
        <v>127</v>
      </c>
      <c r="F16492" s="75">
        <f>IF(CECCZ="CZ03",'Outside Temp'!B16492,IF(CECCZ="CZ04",'Outside Temp'!B16493,IF(CECCZ="CZ12",'Outside Temp'!B16494, IF(CECCZ="CZ13",'Outside Temp'!B16495))))</f>
        <v>62.43333333</v>
      </c>
      <c r="G16492" s="12">
        <f t="shared" si="3"/>
        <v>1</v>
      </c>
    </row>
    <row r="16493" ht="15.75" customHeight="1">
      <c r="A16493" s="13">
        <v>42296.822916666664</v>
      </c>
      <c r="B16493" s="73">
        <f t="shared" si="1"/>
        <v>42296</v>
      </c>
      <c r="C16493" s="74">
        <f>IF(NewCustomer="Yes", IF(COUNTIF($I$2:$I$11,B16493)&gt;0,0,WEEKDAY(B16493,2)),IF(COUNTIF($I$2:$I$21,B16493)&gt;0,0,WEEKDAY(B16493,2)))</f>
        <v>1</v>
      </c>
      <c r="D16493" s="74">
        <f t="shared" si="2"/>
        <v>19</v>
      </c>
      <c r="E16493" s="12">
        <f>IFERROR(VLOOKUP(A16493,'IDAR Meter Data'!$A:$B,2,1),"")</f>
        <v>132</v>
      </c>
      <c r="F16493" s="75">
        <f>IF(CECCZ="CZ03",'Outside Temp'!B16493,IF(CECCZ="CZ04",'Outside Temp'!B16494,IF(CECCZ="CZ12",'Outside Temp'!B16495, IF(CECCZ="CZ13",'Outside Temp'!B16496))))</f>
        <v>62.18333333</v>
      </c>
      <c r="G16493" s="12">
        <f t="shared" si="3"/>
        <v>1</v>
      </c>
    </row>
    <row r="16494" ht="15.75" customHeight="1">
      <c r="A16494" s="13">
        <v>42296.833333333336</v>
      </c>
      <c r="B16494" s="73">
        <f t="shared" si="1"/>
        <v>42296</v>
      </c>
      <c r="C16494" s="74">
        <f>IF(NewCustomer="Yes", IF(COUNTIF($I$2:$I$11,B16494)&gt;0,0,WEEKDAY(B16494,2)),IF(COUNTIF($I$2:$I$21,B16494)&gt;0,0,WEEKDAY(B16494,2)))</f>
        <v>1</v>
      </c>
      <c r="D16494" s="74">
        <f t="shared" si="2"/>
        <v>20</v>
      </c>
      <c r="E16494" s="12">
        <f>IFERROR(VLOOKUP(A16494,'IDAR Meter Data'!$A:$B,2,1),"")</f>
        <v>125</v>
      </c>
      <c r="F16494" s="75">
        <f>IF(CECCZ="CZ03",'Outside Temp'!B16494,IF(CECCZ="CZ04",'Outside Temp'!B16495,IF(CECCZ="CZ12",'Outside Temp'!B16496, IF(CECCZ="CZ13",'Outside Temp'!B16497))))</f>
        <v>62</v>
      </c>
      <c r="G16494" s="12">
        <f t="shared" si="3"/>
        <v>1</v>
      </c>
    </row>
    <row r="16495" ht="15.75" customHeight="1">
      <c r="A16495" s="13">
        <v>42296.84375</v>
      </c>
      <c r="B16495" s="73">
        <f t="shared" si="1"/>
        <v>42296</v>
      </c>
      <c r="C16495" s="74">
        <f>IF(NewCustomer="Yes", IF(COUNTIF($I$2:$I$11,B16495)&gt;0,0,WEEKDAY(B16495,2)),IF(COUNTIF($I$2:$I$21,B16495)&gt;0,0,WEEKDAY(B16495,2)))</f>
        <v>1</v>
      </c>
      <c r="D16495" s="74">
        <f t="shared" si="2"/>
        <v>20</v>
      </c>
      <c r="E16495" s="12">
        <f>IFERROR(VLOOKUP(A16495,'IDAR Meter Data'!$A:$B,2,1),"")</f>
        <v>119</v>
      </c>
      <c r="F16495" s="75">
        <f>IF(CECCZ="CZ03",'Outside Temp'!B16495,IF(CECCZ="CZ04",'Outside Temp'!B16496,IF(CECCZ="CZ12",'Outside Temp'!B16497, IF(CECCZ="CZ13",'Outside Temp'!B16498))))</f>
        <v>62</v>
      </c>
      <c r="G16495" s="12">
        <f t="shared" si="3"/>
        <v>1</v>
      </c>
    </row>
    <row r="16496" ht="15.75" customHeight="1">
      <c r="A16496" s="13">
        <v>42296.854166666664</v>
      </c>
      <c r="B16496" s="73">
        <f t="shared" si="1"/>
        <v>42296</v>
      </c>
      <c r="C16496" s="74">
        <f>IF(NewCustomer="Yes", IF(COUNTIF($I$2:$I$11,B16496)&gt;0,0,WEEKDAY(B16496,2)),IF(COUNTIF($I$2:$I$21,B16496)&gt;0,0,WEEKDAY(B16496,2)))</f>
        <v>1</v>
      </c>
      <c r="D16496" s="74">
        <f t="shared" si="2"/>
        <v>20</v>
      </c>
      <c r="E16496" s="12">
        <f>IFERROR(VLOOKUP(A16496,'IDAR Meter Data'!$A:$B,2,1),"")</f>
        <v>120</v>
      </c>
      <c r="F16496" s="75">
        <f>IF(CECCZ="CZ03",'Outside Temp'!B16496,IF(CECCZ="CZ04",'Outside Temp'!B16497,IF(CECCZ="CZ12",'Outside Temp'!B16498, IF(CECCZ="CZ13",'Outside Temp'!B16499))))</f>
        <v>62</v>
      </c>
      <c r="G16496" s="12">
        <f t="shared" si="3"/>
        <v>1</v>
      </c>
    </row>
    <row r="16497" ht="15.75" customHeight="1">
      <c r="A16497" s="13">
        <v>42296.864583333336</v>
      </c>
      <c r="B16497" s="73">
        <f t="shared" si="1"/>
        <v>42296</v>
      </c>
      <c r="C16497" s="74">
        <f>IF(NewCustomer="Yes", IF(COUNTIF($I$2:$I$11,B16497)&gt;0,0,WEEKDAY(B16497,2)),IF(COUNTIF($I$2:$I$21,B16497)&gt;0,0,WEEKDAY(B16497,2)))</f>
        <v>1</v>
      </c>
      <c r="D16497" s="74">
        <f t="shared" si="2"/>
        <v>20</v>
      </c>
      <c r="E16497" s="12">
        <f>IFERROR(VLOOKUP(A16497,'IDAR Meter Data'!$A:$B,2,1),"")</f>
        <v>132</v>
      </c>
      <c r="F16497" s="75">
        <f>IF(CECCZ="CZ03",'Outside Temp'!B16497,IF(CECCZ="CZ04",'Outside Temp'!B16498,IF(CECCZ="CZ12",'Outside Temp'!B16499, IF(CECCZ="CZ13",'Outside Temp'!B16500))))</f>
        <v>62</v>
      </c>
      <c r="G16497" s="12">
        <f t="shared" si="3"/>
        <v>1</v>
      </c>
    </row>
    <row r="16498" ht="15.75" customHeight="1">
      <c r="A16498" s="13">
        <v>42296.875</v>
      </c>
      <c r="B16498" s="73">
        <f t="shared" si="1"/>
        <v>42296</v>
      </c>
      <c r="C16498" s="74">
        <f>IF(NewCustomer="Yes", IF(COUNTIF($I$2:$I$11,B16498)&gt;0,0,WEEKDAY(B16498,2)),IF(COUNTIF($I$2:$I$21,B16498)&gt;0,0,WEEKDAY(B16498,2)))</f>
        <v>1</v>
      </c>
      <c r="D16498" s="74">
        <f t="shared" si="2"/>
        <v>21</v>
      </c>
      <c r="E16498" s="12">
        <f>IFERROR(VLOOKUP(A16498,'IDAR Meter Data'!$A:$B,2,1),"")</f>
        <v>122</v>
      </c>
      <c r="F16498" s="75">
        <f>IF(CECCZ="CZ03",'Outside Temp'!B16498,IF(CECCZ="CZ04",'Outside Temp'!B16499,IF(CECCZ="CZ12",'Outside Temp'!B16500, IF(CECCZ="CZ13",'Outside Temp'!B16501))))</f>
        <v>61.93333333</v>
      </c>
      <c r="G16498" s="12">
        <f t="shared" si="3"/>
        <v>1</v>
      </c>
    </row>
    <row r="16499" ht="15.75" customHeight="1">
      <c r="A16499" s="13">
        <v>42296.885416666664</v>
      </c>
      <c r="B16499" s="73">
        <f t="shared" si="1"/>
        <v>42296</v>
      </c>
      <c r="C16499" s="74">
        <f>IF(NewCustomer="Yes", IF(COUNTIF($I$2:$I$11,B16499)&gt;0,0,WEEKDAY(B16499,2)),IF(COUNTIF($I$2:$I$21,B16499)&gt;0,0,WEEKDAY(B16499,2)))</f>
        <v>1</v>
      </c>
      <c r="D16499" s="74">
        <f t="shared" si="2"/>
        <v>21</v>
      </c>
      <c r="E16499" s="12">
        <f>IFERROR(VLOOKUP(A16499,'IDAR Meter Data'!$A:$B,2,1),"")</f>
        <v>116</v>
      </c>
      <c r="F16499" s="75">
        <f>IF(CECCZ="CZ03",'Outside Temp'!B16499,IF(CECCZ="CZ04",'Outside Temp'!B16500,IF(CECCZ="CZ12",'Outside Temp'!B16501, IF(CECCZ="CZ13",'Outside Temp'!B16502))))</f>
        <v>61.68333333</v>
      </c>
      <c r="G16499" s="12">
        <f t="shared" si="3"/>
        <v>1</v>
      </c>
    </row>
    <row r="16500" ht="15.75" customHeight="1">
      <c r="A16500" s="13">
        <v>42296.895833333336</v>
      </c>
      <c r="B16500" s="73">
        <f t="shared" si="1"/>
        <v>42296</v>
      </c>
      <c r="C16500" s="74">
        <f>IF(NewCustomer="Yes", IF(COUNTIF($I$2:$I$11,B16500)&gt;0,0,WEEKDAY(B16500,2)),IF(COUNTIF($I$2:$I$21,B16500)&gt;0,0,WEEKDAY(B16500,2)))</f>
        <v>1</v>
      </c>
      <c r="D16500" s="74">
        <f t="shared" si="2"/>
        <v>21</v>
      </c>
      <c r="E16500" s="12">
        <f>IFERROR(VLOOKUP(A16500,'IDAR Meter Data'!$A:$B,2,1),"")</f>
        <v>108</v>
      </c>
      <c r="F16500" s="75">
        <f>IF(CECCZ="CZ03",'Outside Temp'!B16500,IF(CECCZ="CZ04",'Outside Temp'!B16501,IF(CECCZ="CZ12",'Outside Temp'!B16502, IF(CECCZ="CZ13",'Outside Temp'!B16503))))</f>
        <v>61.43333333</v>
      </c>
      <c r="G16500" s="12">
        <f t="shared" si="3"/>
        <v>1</v>
      </c>
    </row>
    <row r="16501" ht="15.75" customHeight="1">
      <c r="A16501" s="13">
        <v>42296.90625</v>
      </c>
      <c r="B16501" s="73">
        <f t="shared" si="1"/>
        <v>42296</v>
      </c>
      <c r="C16501" s="74">
        <f>IF(NewCustomer="Yes", IF(COUNTIF($I$2:$I$11,B16501)&gt;0,0,WEEKDAY(B16501,2)),IF(COUNTIF($I$2:$I$21,B16501)&gt;0,0,WEEKDAY(B16501,2)))</f>
        <v>1</v>
      </c>
      <c r="D16501" s="74">
        <f t="shared" si="2"/>
        <v>21</v>
      </c>
      <c r="E16501" s="12">
        <f>IFERROR(VLOOKUP(A16501,'IDAR Meter Data'!$A:$B,2,1),"")</f>
        <v>111</v>
      </c>
      <c r="F16501" s="75">
        <f>IF(CECCZ="CZ03",'Outside Temp'!B16501,IF(CECCZ="CZ04",'Outside Temp'!B16502,IF(CECCZ="CZ12",'Outside Temp'!B16503, IF(CECCZ="CZ13",'Outside Temp'!B16504))))</f>
        <v>61.18333333</v>
      </c>
      <c r="G16501" s="12">
        <f t="shared" si="3"/>
        <v>1</v>
      </c>
    </row>
    <row r="16502" ht="15.75" customHeight="1">
      <c r="A16502" s="13">
        <v>42296.916666666664</v>
      </c>
      <c r="B16502" s="73">
        <f t="shared" si="1"/>
        <v>42296</v>
      </c>
      <c r="C16502" s="74">
        <f>IF(NewCustomer="Yes", IF(COUNTIF($I$2:$I$11,B16502)&gt;0,0,WEEKDAY(B16502,2)),IF(COUNTIF($I$2:$I$21,B16502)&gt;0,0,WEEKDAY(B16502,2)))</f>
        <v>1</v>
      </c>
      <c r="D16502" s="74">
        <f t="shared" si="2"/>
        <v>22</v>
      </c>
      <c r="E16502" s="12">
        <f>IFERROR(VLOOKUP(A16502,'IDAR Meter Data'!$A:$B,2,1),"")</f>
        <v>122</v>
      </c>
      <c r="F16502" s="75">
        <f>IF(CECCZ="CZ03",'Outside Temp'!B16502,IF(CECCZ="CZ04",'Outside Temp'!B16503,IF(CECCZ="CZ12",'Outside Temp'!B16504, IF(CECCZ="CZ13",'Outside Temp'!B16505))))</f>
        <v>61</v>
      </c>
      <c r="G16502" s="12">
        <f t="shared" si="3"/>
        <v>1</v>
      </c>
    </row>
    <row r="16503" ht="15.75" customHeight="1">
      <c r="A16503" s="13">
        <v>42296.927083333336</v>
      </c>
      <c r="B16503" s="73">
        <f t="shared" si="1"/>
        <v>42296</v>
      </c>
      <c r="C16503" s="74">
        <f>IF(NewCustomer="Yes", IF(COUNTIF($I$2:$I$11,B16503)&gt;0,0,WEEKDAY(B16503,2)),IF(COUNTIF($I$2:$I$21,B16503)&gt;0,0,WEEKDAY(B16503,2)))</f>
        <v>1</v>
      </c>
      <c r="D16503" s="74">
        <f t="shared" si="2"/>
        <v>22</v>
      </c>
      <c r="E16503" s="12">
        <f>IFERROR(VLOOKUP(A16503,'IDAR Meter Data'!$A:$B,2,1),"")</f>
        <v>108</v>
      </c>
      <c r="F16503" s="75">
        <f>IF(CECCZ="CZ03",'Outside Temp'!B16503,IF(CECCZ="CZ04",'Outside Temp'!B16504,IF(CECCZ="CZ12",'Outside Temp'!B16505, IF(CECCZ="CZ13",'Outside Temp'!B16506))))</f>
        <v>61</v>
      </c>
      <c r="G16503" s="12">
        <f t="shared" si="3"/>
        <v>1</v>
      </c>
    </row>
    <row r="16504" ht="15.75" customHeight="1">
      <c r="A16504" s="13">
        <v>42296.9375</v>
      </c>
      <c r="B16504" s="73">
        <f t="shared" si="1"/>
        <v>42296</v>
      </c>
      <c r="C16504" s="74">
        <f>IF(NewCustomer="Yes", IF(COUNTIF($I$2:$I$11,B16504)&gt;0,0,WEEKDAY(B16504,2)),IF(COUNTIF($I$2:$I$21,B16504)&gt;0,0,WEEKDAY(B16504,2)))</f>
        <v>1</v>
      </c>
      <c r="D16504" s="74">
        <f t="shared" si="2"/>
        <v>22</v>
      </c>
      <c r="E16504" s="12">
        <f>IFERROR(VLOOKUP(A16504,'IDAR Meter Data'!$A:$B,2,1),"")</f>
        <v>109</v>
      </c>
      <c r="F16504" s="75">
        <f>IF(CECCZ="CZ03",'Outside Temp'!B16504,IF(CECCZ="CZ04",'Outside Temp'!B16505,IF(CECCZ="CZ12",'Outside Temp'!B16506, IF(CECCZ="CZ13",'Outside Temp'!B16507))))</f>
        <v>61</v>
      </c>
      <c r="G16504" s="12">
        <f t="shared" si="3"/>
        <v>1</v>
      </c>
    </row>
    <row r="16505" ht="15.75" customHeight="1">
      <c r="A16505" s="13">
        <v>42296.947916666664</v>
      </c>
      <c r="B16505" s="73">
        <f t="shared" si="1"/>
        <v>42296</v>
      </c>
      <c r="C16505" s="74">
        <f>IF(NewCustomer="Yes", IF(COUNTIF($I$2:$I$11,B16505)&gt;0,0,WEEKDAY(B16505,2)),IF(COUNTIF($I$2:$I$21,B16505)&gt;0,0,WEEKDAY(B16505,2)))</f>
        <v>1</v>
      </c>
      <c r="D16505" s="74">
        <f t="shared" si="2"/>
        <v>22</v>
      </c>
      <c r="E16505" s="12">
        <f>IFERROR(VLOOKUP(A16505,'IDAR Meter Data'!$A:$B,2,1),"")</f>
        <v>109</v>
      </c>
      <c r="F16505" s="75">
        <f>IF(CECCZ="CZ03",'Outside Temp'!B16505,IF(CECCZ="CZ04",'Outside Temp'!B16506,IF(CECCZ="CZ12",'Outside Temp'!B16507, IF(CECCZ="CZ13",'Outside Temp'!B16508))))</f>
        <v>61</v>
      </c>
      <c r="G16505" s="12">
        <f t="shared" si="3"/>
        <v>1</v>
      </c>
    </row>
    <row r="16506" ht="15.75" customHeight="1">
      <c r="A16506" s="13">
        <v>42296.958333333336</v>
      </c>
      <c r="B16506" s="73">
        <f t="shared" si="1"/>
        <v>42296</v>
      </c>
      <c r="C16506" s="74">
        <f>IF(NewCustomer="Yes", IF(COUNTIF($I$2:$I$11,B16506)&gt;0,0,WEEKDAY(B16506,2)),IF(COUNTIF($I$2:$I$21,B16506)&gt;0,0,WEEKDAY(B16506,2)))</f>
        <v>1</v>
      </c>
      <c r="D16506" s="74">
        <f t="shared" si="2"/>
        <v>23</v>
      </c>
      <c r="E16506" s="12">
        <f>IFERROR(VLOOKUP(A16506,'IDAR Meter Data'!$A:$B,2,1),"")</f>
        <v>121</v>
      </c>
      <c r="F16506" s="75">
        <f>IF(CECCZ="CZ03",'Outside Temp'!B16506,IF(CECCZ="CZ04",'Outside Temp'!B16507,IF(CECCZ="CZ12",'Outside Temp'!B16508, IF(CECCZ="CZ13",'Outside Temp'!B16509))))</f>
        <v>60.93333333</v>
      </c>
      <c r="G16506" s="12">
        <f t="shared" si="3"/>
        <v>1</v>
      </c>
    </row>
    <row r="16507" ht="15.75" customHeight="1">
      <c r="A16507" s="13">
        <v>42296.96875</v>
      </c>
      <c r="B16507" s="73">
        <f t="shared" si="1"/>
        <v>42296</v>
      </c>
      <c r="C16507" s="74">
        <f>IF(NewCustomer="Yes", IF(COUNTIF($I$2:$I$11,B16507)&gt;0,0,WEEKDAY(B16507,2)),IF(COUNTIF($I$2:$I$21,B16507)&gt;0,0,WEEKDAY(B16507,2)))</f>
        <v>1</v>
      </c>
      <c r="D16507" s="74">
        <f t="shared" si="2"/>
        <v>23</v>
      </c>
      <c r="E16507" s="12">
        <f>IFERROR(VLOOKUP(A16507,'IDAR Meter Data'!$A:$B,2,1),"")</f>
        <v>113</v>
      </c>
      <c r="F16507" s="75">
        <f>IF(CECCZ="CZ03",'Outside Temp'!B16507,IF(CECCZ="CZ04",'Outside Temp'!B16508,IF(CECCZ="CZ12",'Outside Temp'!B16509, IF(CECCZ="CZ13",'Outside Temp'!B16510))))</f>
        <v>60.68333333</v>
      </c>
      <c r="G16507" s="12">
        <f t="shared" si="3"/>
        <v>1</v>
      </c>
    </row>
    <row r="16508" ht="15.75" customHeight="1">
      <c r="A16508" s="13">
        <v>42296.979166666664</v>
      </c>
      <c r="B16508" s="73">
        <f t="shared" si="1"/>
        <v>42296</v>
      </c>
      <c r="C16508" s="74">
        <f>IF(NewCustomer="Yes", IF(COUNTIF($I$2:$I$11,B16508)&gt;0,0,WEEKDAY(B16508,2)),IF(COUNTIF($I$2:$I$21,B16508)&gt;0,0,WEEKDAY(B16508,2)))</f>
        <v>1</v>
      </c>
      <c r="D16508" s="74">
        <f t="shared" si="2"/>
        <v>23</v>
      </c>
      <c r="E16508" s="12">
        <f>IFERROR(VLOOKUP(A16508,'IDAR Meter Data'!$A:$B,2,1),"")</f>
        <v>110</v>
      </c>
      <c r="F16508" s="75">
        <f>IF(CECCZ="CZ03",'Outside Temp'!B16508,IF(CECCZ="CZ04",'Outside Temp'!B16509,IF(CECCZ="CZ12",'Outside Temp'!B16510, IF(CECCZ="CZ13",'Outside Temp'!B16511))))</f>
        <v>60.43333333</v>
      </c>
      <c r="G16508" s="12">
        <f t="shared" si="3"/>
        <v>1</v>
      </c>
    </row>
    <row r="16509" ht="15.75" customHeight="1">
      <c r="A16509" s="13">
        <v>42296.989583333336</v>
      </c>
      <c r="B16509" s="73">
        <f t="shared" si="1"/>
        <v>42296</v>
      </c>
      <c r="C16509" s="74">
        <f>IF(NewCustomer="Yes", IF(COUNTIF($I$2:$I$11,B16509)&gt;0,0,WEEKDAY(B16509,2)),IF(COUNTIF($I$2:$I$21,B16509)&gt;0,0,WEEKDAY(B16509,2)))</f>
        <v>1</v>
      </c>
      <c r="D16509" s="74">
        <f t="shared" si="2"/>
        <v>23</v>
      </c>
      <c r="E16509" s="12">
        <f>IFERROR(VLOOKUP(A16509,'IDAR Meter Data'!$A:$B,2,1),"")</f>
        <v>107</v>
      </c>
      <c r="F16509" s="75">
        <f>IF(CECCZ="CZ03",'Outside Temp'!B16509,IF(CECCZ="CZ04",'Outside Temp'!B16510,IF(CECCZ="CZ12",'Outside Temp'!B16511, IF(CECCZ="CZ13",'Outside Temp'!B16512))))</f>
        <v>60.18333333</v>
      </c>
      <c r="G16509" s="12">
        <f t="shared" si="3"/>
        <v>1</v>
      </c>
    </row>
    <row r="16510" ht="15.75" customHeight="1">
      <c r="A16510" s="13">
        <v>42297.0</v>
      </c>
      <c r="B16510" s="73">
        <f t="shared" si="1"/>
        <v>42297</v>
      </c>
      <c r="C16510" s="74">
        <f>IF(NewCustomer="Yes", IF(COUNTIF($I$2:$I$11,B16510)&gt;0,0,WEEKDAY(B16510,2)),IF(COUNTIF($I$2:$I$21,B16510)&gt;0,0,WEEKDAY(B16510,2)))</f>
        <v>2</v>
      </c>
      <c r="D16510" s="74">
        <f t="shared" si="2"/>
        <v>0</v>
      </c>
      <c r="E16510" s="12">
        <f>IFERROR(VLOOKUP(A16510,'IDAR Meter Data'!$A:$B,2,1),"")</f>
        <v>105</v>
      </c>
      <c r="F16510" s="75">
        <f>IF(CECCZ="CZ03",'Outside Temp'!B16510,IF(CECCZ="CZ04",'Outside Temp'!B16511,IF(CECCZ="CZ12",'Outside Temp'!B16512, IF(CECCZ="CZ13",'Outside Temp'!B16513))))</f>
        <v>59.93333333</v>
      </c>
      <c r="G16510" s="12">
        <f t="shared" si="3"/>
        <v>1</v>
      </c>
    </row>
    <row r="16511" ht="15.75" customHeight="1">
      <c r="A16511" s="13">
        <v>42297.010416666664</v>
      </c>
      <c r="B16511" s="73">
        <f t="shared" si="1"/>
        <v>42297</v>
      </c>
      <c r="C16511" s="74">
        <f>IF(NewCustomer="Yes", IF(COUNTIF($I$2:$I$11,B16511)&gt;0,0,WEEKDAY(B16511,2)),IF(COUNTIF($I$2:$I$21,B16511)&gt;0,0,WEEKDAY(B16511,2)))</f>
        <v>2</v>
      </c>
      <c r="D16511" s="74">
        <f t="shared" si="2"/>
        <v>0</v>
      </c>
      <c r="E16511" s="12">
        <f>IFERROR(VLOOKUP(A16511,'IDAR Meter Data'!$A:$B,2,1),"")</f>
        <v>108</v>
      </c>
      <c r="F16511" s="75">
        <f>IF(CECCZ="CZ03",'Outside Temp'!B16511,IF(CECCZ="CZ04",'Outside Temp'!B16512,IF(CECCZ="CZ12",'Outside Temp'!B16513, IF(CECCZ="CZ13",'Outside Temp'!B16514))))</f>
        <v>59.68333333</v>
      </c>
      <c r="G16511" s="12">
        <f t="shared" si="3"/>
        <v>1</v>
      </c>
    </row>
    <row r="16512" ht="15.75" customHeight="1">
      <c r="A16512" s="13">
        <v>42297.020833333336</v>
      </c>
      <c r="B16512" s="73">
        <f t="shared" si="1"/>
        <v>42297</v>
      </c>
      <c r="C16512" s="74">
        <f>IF(NewCustomer="Yes", IF(COUNTIF($I$2:$I$11,B16512)&gt;0,0,WEEKDAY(B16512,2)),IF(COUNTIF($I$2:$I$21,B16512)&gt;0,0,WEEKDAY(B16512,2)))</f>
        <v>2</v>
      </c>
      <c r="D16512" s="74">
        <f t="shared" si="2"/>
        <v>0</v>
      </c>
      <c r="E16512" s="12">
        <f>IFERROR(VLOOKUP(A16512,'IDAR Meter Data'!$A:$B,2,1),"")</f>
        <v>105</v>
      </c>
      <c r="F16512" s="75">
        <f>IF(CECCZ="CZ03",'Outside Temp'!B16512,IF(CECCZ="CZ04",'Outside Temp'!B16513,IF(CECCZ="CZ12",'Outside Temp'!B16514, IF(CECCZ="CZ13",'Outside Temp'!B16515))))</f>
        <v>59.43333333</v>
      </c>
      <c r="G16512" s="12">
        <f t="shared" si="3"/>
        <v>1</v>
      </c>
    </row>
    <row r="16513" ht="15.75" customHeight="1">
      <c r="A16513" s="13">
        <v>42297.03125</v>
      </c>
      <c r="B16513" s="73">
        <f t="shared" si="1"/>
        <v>42297</v>
      </c>
      <c r="C16513" s="74">
        <f>IF(NewCustomer="Yes", IF(COUNTIF($I$2:$I$11,B16513)&gt;0,0,WEEKDAY(B16513,2)),IF(COUNTIF($I$2:$I$21,B16513)&gt;0,0,WEEKDAY(B16513,2)))</f>
        <v>2</v>
      </c>
      <c r="D16513" s="74">
        <f t="shared" si="2"/>
        <v>0</v>
      </c>
      <c r="E16513" s="12">
        <f>IFERROR(VLOOKUP(A16513,'IDAR Meter Data'!$A:$B,2,1),"")</f>
        <v>107</v>
      </c>
      <c r="F16513" s="75">
        <f>IF(CECCZ="CZ03",'Outside Temp'!B16513,IF(CECCZ="CZ04",'Outside Temp'!B16514,IF(CECCZ="CZ12",'Outside Temp'!B16515, IF(CECCZ="CZ13",'Outside Temp'!B16516))))</f>
        <v>59.18333333</v>
      </c>
      <c r="G16513" s="12">
        <f t="shared" si="3"/>
        <v>1</v>
      </c>
    </row>
    <row r="16514" ht="15.75" customHeight="1">
      <c r="A16514" s="13">
        <v>42297.041666666664</v>
      </c>
      <c r="B16514" s="73">
        <f t="shared" si="1"/>
        <v>42297</v>
      </c>
      <c r="C16514" s="74">
        <f>IF(NewCustomer="Yes", IF(COUNTIF($I$2:$I$11,B16514)&gt;0,0,WEEKDAY(B16514,2)),IF(COUNTIF($I$2:$I$21,B16514)&gt;0,0,WEEKDAY(B16514,2)))</f>
        <v>2</v>
      </c>
      <c r="D16514" s="74">
        <f t="shared" si="2"/>
        <v>1</v>
      </c>
      <c r="E16514" s="12">
        <f>IFERROR(VLOOKUP(A16514,'IDAR Meter Data'!$A:$B,2,1),"")</f>
        <v>103</v>
      </c>
      <c r="F16514" s="75">
        <f>IF(CECCZ="CZ03",'Outside Temp'!B16514,IF(CECCZ="CZ04",'Outside Temp'!B16515,IF(CECCZ="CZ12",'Outside Temp'!B16516, IF(CECCZ="CZ13",'Outside Temp'!B16517))))</f>
        <v>58.93333333</v>
      </c>
      <c r="G16514" s="12">
        <f t="shared" si="3"/>
        <v>1</v>
      </c>
    </row>
    <row r="16515" ht="15.75" customHeight="1">
      <c r="A16515" s="13">
        <v>42297.052083333336</v>
      </c>
      <c r="B16515" s="73">
        <f t="shared" si="1"/>
        <v>42297</v>
      </c>
      <c r="C16515" s="74">
        <f>IF(NewCustomer="Yes", IF(COUNTIF($I$2:$I$11,B16515)&gt;0,0,WEEKDAY(B16515,2)),IF(COUNTIF($I$2:$I$21,B16515)&gt;0,0,WEEKDAY(B16515,2)))</f>
        <v>2</v>
      </c>
      <c r="D16515" s="74">
        <f t="shared" si="2"/>
        <v>1</v>
      </c>
      <c r="E16515" s="12">
        <f>IFERROR(VLOOKUP(A16515,'IDAR Meter Data'!$A:$B,2,1),"")</f>
        <v>102</v>
      </c>
      <c r="F16515" s="75">
        <f>IF(CECCZ="CZ03",'Outside Temp'!B16515,IF(CECCZ="CZ04",'Outside Temp'!B16516,IF(CECCZ="CZ12",'Outside Temp'!B16517, IF(CECCZ="CZ13",'Outside Temp'!B16518))))</f>
        <v>58.68333333</v>
      </c>
      <c r="G16515" s="12">
        <f t="shared" si="3"/>
        <v>1</v>
      </c>
    </row>
    <row r="16516" ht="15.75" customHeight="1">
      <c r="A16516" s="13">
        <v>42297.0625</v>
      </c>
      <c r="B16516" s="73">
        <f t="shared" si="1"/>
        <v>42297</v>
      </c>
      <c r="C16516" s="74">
        <f>IF(NewCustomer="Yes", IF(COUNTIF($I$2:$I$11,B16516)&gt;0,0,WEEKDAY(B16516,2)),IF(COUNTIF($I$2:$I$21,B16516)&gt;0,0,WEEKDAY(B16516,2)))</f>
        <v>2</v>
      </c>
      <c r="D16516" s="74">
        <f t="shared" si="2"/>
        <v>1</v>
      </c>
      <c r="E16516" s="12">
        <f>IFERROR(VLOOKUP(A16516,'IDAR Meter Data'!$A:$B,2,1),"")</f>
        <v>111</v>
      </c>
      <c r="F16516" s="75">
        <f>IF(CECCZ="CZ03",'Outside Temp'!B16516,IF(CECCZ="CZ04",'Outside Temp'!B16517,IF(CECCZ="CZ12",'Outside Temp'!B16518, IF(CECCZ="CZ13",'Outside Temp'!B16519))))</f>
        <v>58.43333333</v>
      </c>
      <c r="G16516" s="12">
        <f t="shared" si="3"/>
        <v>1</v>
      </c>
    </row>
    <row r="16517" ht="15.75" customHeight="1">
      <c r="A16517" s="13">
        <v>42297.072916666664</v>
      </c>
      <c r="B16517" s="73">
        <f t="shared" si="1"/>
        <v>42297</v>
      </c>
      <c r="C16517" s="74">
        <f>IF(NewCustomer="Yes", IF(COUNTIF($I$2:$I$11,B16517)&gt;0,0,WEEKDAY(B16517,2)),IF(COUNTIF($I$2:$I$21,B16517)&gt;0,0,WEEKDAY(B16517,2)))</f>
        <v>2</v>
      </c>
      <c r="D16517" s="74">
        <f t="shared" si="2"/>
        <v>1</v>
      </c>
      <c r="E16517" s="12">
        <f>IFERROR(VLOOKUP(A16517,'IDAR Meter Data'!$A:$B,2,1),"")</f>
        <v>104</v>
      </c>
      <c r="F16517" s="75">
        <f>IF(CECCZ="CZ03",'Outside Temp'!B16517,IF(CECCZ="CZ04",'Outside Temp'!B16518,IF(CECCZ="CZ12",'Outside Temp'!B16519, IF(CECCZ="CZ13",'Outside Temp'!B16520))))</f>
        <v>58.18333333</v>
      </c>
      <c r="G16517" s="12">
        <f t="shared" si="3"/>
        <v>1</v>
      </c>
    </row>
    <row r="16518" ht="15.75" customHeight="1">
      <c r="A16518" s="13">
        <v>42297.083333333336</v>
      </c>
      <c r="B16518" s="73">
        <f t="shared" si="1"/>
        <v>42297</v>
      </c>
      <c r="C16518" s="74">
        <f>IF(NewCustomer="Yes", IF(COUNTIF($I$2:$I$11,B16518)&gt;0,0,WEEKDAY(B16518,2)),IF(COUNTIF($I$2:$I$21,B16518)&gt;0,0,WEEKDAY(B16518,2)))</f>
        <v>2</v>
      </c>
      <c r="D16518" s="74">
        <f t="shared" si="2"/>
        <v>2</v>
      </c>
      <c r="E16518" s="12">
        <f>IFERROR(VLOOKUP(A16518,'IDAR Meter Data'!$A:$B,2,1),"")</f>
        <v>110</v>
      </c>
      <c r="F16518" s="75">
        <f>IF(CECCZ="CZ03",'Outside Temp'!B16518,IF(CECCZ="CZ04",'Outside Temp'!B16519,IF(CECCZ="CZ12",'Outside Temp'!B16520, IF(CECCZ="CZ13",'Outside Temp'!B16521))))</f>
        <v>57.93333333</v>
      </c>
      <c r="G16518" s="12">
        <f t="shared" si="3"/>
        <v>1</v>
      </c>
    </row>
    <row r="16519" ht="15.75" customHeight="1">
      <c r="A16519" s="13">
        <v>42297.09375</v>
      </c>
      <c r="B16519" s="73">
        <f t="shared" si="1"/>
        <v>42297</v>
      </c>
      <c r="C16519" s="74">
        <f>IF(NewCustomer="Yes", IF(COUNTIF($I$2:$I$11,B16519)&gt;0,0,WEEKDAY(B16519,2)),IF(COUNTIF($I$2:$I$21,B16519)&gt;0,0,WEEKDAY(B16519,2)))</f>
        <v>2</v>
      </c>
      <c r="D16519" s="74">
        <f t="shared" si="2"/>
        <v>2</v>
      </c>
      <c r="E16519" s="12">
        <f>IFERROR(VLOOKUP(A16519,'IDAR Meter Data'!$A:$B,2,1),"")</f>
        <v>107</v>
      </c>
      <c r="F16519" s="75">
        <f>IF(CECCZ="CZ03",'Outside Temp'!B16519,IF(CECCZ="CZ04",'Outside Temp'!B16520,IF(CECCZ="CZ12",'Outside Temp'!B16521, IF(CECCZ="CZ13",'Outside Temp'!B16522))))</f>
        <v>57.68333333</v>
      </c>
      <c r="G16519" s="12">
        <f t="shared" si="3"/>
        <v>1</v>
      </c>
    </row>
    <row r="16520" ht="15.75" customHeight="1">
      <c r="A16520" s="13">
        <v>42297.104166666664</v>
      </c>
      <c r="B16520" s="73">
        <f t="shared" si="1"/>
        <v>42297</v>
      </c>
      <c r="C16520" s="74">
        <f>IF(NewCustomer="Yes", IF(COUNTIF($I$2:$I$11,B16520)&gt;0,0,WEEKDAY(B16520,2)),IF(COUNTIF($I$2:$I$21,B16520)&gt;0,0,WEEKDAY(B16520,2)))</f>
        <v>2</v>
      </c>
      <c r="D16520" s="74">
        <f t="shared" si="2"/>
        <v>2</v>
      </c>
      <c r="E16520" s="12">
        <f>IFERROR(VLOOKUP(A16520,'IDAR Meter Data'!$A:$B,2,1),"")</f>
        <v>108</v>
      </c>
      <c r="F16520" s="75">
        <f>IF(CECCZ="CZ03",'Outside Temp'!B16520,IF(CECCZ="CZ04",'Outside Temp'!B16521,IF(CECCZ="CZ12",'Outside Temp'!B16522, IF(CECCZ="CZ13",'Outside Temp'!B16523))))</f>
        <v>57.43333333</v>
      </c>
      <c r="G16520" s="12">
        <f t="shared" si="3"/>
        <v>1</v>
      </c>
    </row>
    <row r="16521" ht="15.75" customHeight="1">
      <c r="A16521" s="13">
        <v>42297.114583333336</v>
      </c>
      <c r="B16521" s="73">
        <f t="shared" si="1"/>
        <v>42297</v>
      </c>
      <c r="C16521" s="74">
        <f>IF(NewCustomer="Yes", IF(COUNTIF($I$2:$I$11,B16521)&gt;0,0,WEEKDAY(B16521,2)),IF(COUNTIF($I$2:$I$21,B16521)&gt;0,0,WEEKDAY(B16521,2)))</f>
        <v>2</v>
      </c>
      <c r="D16521" s="74">
        <f t="shared" si="2"/>
        <v>2</v>
      </c>
      <c r="E16521" s="12">
        <f>IFERROR(VLOOKUP(A16521,'IDAR Meter Data'!$A:$B,2,1),"")</f>
        <v>107</v>
      </c>
      <c r="F16521" s="75">
        <f>IF(CECCZ="CZ03",'Outside Temp'!B16521,IF(CECCZ="CZ04",'Outside Temp'!B16522,IF(CECCZ="CZ12",'Outside Temp'!B16523, IF(CECCZ="CZ13",'Outside Temp'!B16524))))</f>
        <v>57.18333333</v>
      </c>
      <c r="G16521" s="12">
        <f t="shared" si="3"/>
        <v>1</v>
      </c>
    </row>
    <row r="16522" ht="15.75" customHeight="1">
      <c r="A16522" s="13">
        <v>42297.125</v>
      </c>
      <c r="B16522" s="73">
        <f t="shared" si="1"/>
        <v>42297</v>
      </c>
      <c r="C16522" s="74">
        <f>IF(NewCustomer="Yes", IF(COUNTIF($I$2:$I$11,B16522)&gt;0,0,WEEKDAY(B16522,2)),IF(COUNTIF($I$2:$I$21,B16522)&gt;0,0,WEEKDAY(B16522,2)))</f>
        <v>2</v>
      </c>
      <c r="D16522" s="74">
        <f t="shared" si="2"/>
        <v>3</v>
      </c>
      <c r="E16522" s="12">
        <f>IFERROR(VLOOKUP(A16522,'IDAR Meter Data'!$A:$B,2,1),"")</f>
        <v>104</v>
      </c>
      <c r="F16522" s="75">
        <f>IF(CECCZ="CZ03",'Outside Temp'!B16522,IF(CECCZ="CZ04",'Outside Temp'!B16523,IF(CECCZ="CZ12",'Outside Temp'!B16524, IF(CECCZ="CZ13",'Outside Temp'!B16525))))</f>
        <v>57</v>
      </c>
      <c r="G16522" s="12">
        <f t="shared" si="3"/>
        <v>1</v>
      </c>
    </row>
    <row r="16523" ht="15.75" customHeight="1">
      <c r="A16523" s="13">
        <v>42297.135416666664</v>
      </c>
      <c r="B16523" s="73">
        <f t="shared" si="1"/>
        <v>42297</v>
      </c>
      <c r="C16523" s="74">
        <f>IF(NewCustomer="Yes", IF(COUNTIF($I$2:$I$11,B16523)&gt;0,0,WEEKDAY(B16523,2)),IF(COUNTIF($I$2:$I$21,B16523)&gt;0,0,WEEKDAY(B16523,2)))</f>
        <v>2</v>
      </c>
      <c r="D16523" s="74">
        <f t="shared" si="2"/>
        <v>3</v>
      </c>
      <c r="E16523" s="12">
        <f>IFERROR(VLOOKUP(A16523,'IDAR Meter Data'!$A:$B,2,1),"")</f>
        <v>102</v>
      </c>
      <c r="F16523" s="75">
        <f>IF(CECCZ="CZ03",'Outside Temp'!B16523,IF(CECCZ="CZ04",'Outside Temp'!B16524,IF(CECCZ="CZ12",'Outside Temp'!B16525, IF(CECCZ="CZ13",'Outside Temp'!B16526))))</f>
        <v>57</v>
      </c>
      <c r="G16523" s="12">
        <f t="shared" si="3"/>
        <v>1</v>
      </c>
    </row>
    <row r="16524" ht="15.75" customHeight="1">
      <c r="A16524" s="13">
        <v>42297.145833333336</v>
      </c>
      <c r="B16524" s="73">
        <f t="shared" si="1"/>
        <v>42297</v>
      </c>
      <c r="C16524" s="74">
        <f>IF(NewCustomer="Yes", IF(COUNTIF($I$2:$I$11,B16524)&gt;0,0,WEEKDAY(B16524,2)),IF(COUNTIF($I$2:$I$21,B16524)&gt;0,0,WEEKDAY(B16524,2)))</f>
        <v>2</v>
      </c>
      <c r="D16524" s="74">
        <f t="shared" si="2"/>
        <v>3</v>
      </c>
      <c r="E16524" s="12">
        <f>IFERROR(VLOOKUP(A16524,'IDAR Meter Data'!$A:$B,2,1),"")</f>
        <v>99</v>
      </c>
      <c r="F16524" s="75">
        <f>IF(CECCZ="CZ03",'Outside Temp'!B16524,IF(CECCZ="CZ04",'Outside Temp'!B16525,IF(CECCZ="CZ12",'Outside Temp'!B16526, IF(CECCZ="CZ13",'Outside Temp'!B16527))))</f>
        <v>57</v>
      </c>
      <c r="G16524" s="12">
        <f t="shared" si="3"/>
        <v>1</v>
      </c>
    </row>
    <row r="16525" ht="15.75" customHeight="1">
      <c r="A16525" s="13">
        <v>42297.15625</v>
      </c>
      <c r="B16525" s="73">
        <f t="shared" si="1"/>
        <v>42297</v>
      </c>
      <c r="C16525" s="74">
        <f>IF(NewCustomer="Yes", IF(COUNTIF($I$2:$I$11,B16525)&gt;0,0,WEEKDAY(B16525,2)),IF(COUNTIF($I$2:$I$21,B16525)&gt;0,0,WEEKDAY(B16525,2)))</f>
        <v>2</v>
      </c>
      <c r="D16525" s="74">
        <f t="shared" si="2"/>
        <v>3</v>
      </c>
      <c r="E16525" s="12">
        <f>IFERROR(VLOOKUP(A16525,'IDAR Meter Data'!$A:$B,2,1),"")</f>
        <v>105</v>
      </c>
      <c r="F16525" s="75">
        <f>IF(CECCZ="CZ03",'Outside Temp'!B16525,IF(CECCZ="CZ04",'Outside Temp'!B16526,IF(CECCZ="CZ12",'Outside Temp'!B16527, IF(CECCZ="CZ13",'Outside Temp'!B16528))))</f>
        <v>57</v>
      </c>
      <c r="G16525" s="12">
        <f t="shared" si="3"/>
        <v>1</v>
      </c>
    </row>
    <row r="16526" ht="15.75" customHeight="1">
      <c r="A16526" s="13">
        <v>42297.166666666664</v>
      </c>
      <c r="B16526" s="73">
        <f t="shared" si="1"/>
        <v>42297</v>
      </c>
      <c r="C16526" s="74">
        <f>IF(NewCustomer="Yes", IF(COUNTIF($I$2:$I$11,B16526)&gt;0,0,WEEKDAY(B16526,2)),IF(COUNTIF($I$2:$I$21,B16526)&gt;0,0,WEEKDAY(B16526,2)))</f>
        <v>2</v>
      </c>
      <c r="D16526" s="74">
        <f t="shared" si="2"/>
        <v>4</v>
      </c>
      <c r="E16526" s="12">
        <f>IFERROR(VLOOKUP(A16526,'IDAR Meter Data'!$A:$B,2,1),"")</f>
        <v>108</v>
      </c>
      <c r="F16526" s="75">
        <f>IF(CECCZ="CZ03",'Outside Temp'!B16526,IF(CECCZ="CZ04",'Outside Temp'!B16527,IF(CECCZ="CZ12",'Outside Temp'!B16528, IF(CECCZ="CZ13",'Outside Temp'!B16529))))</f>
        <v>57</v>
      </c>
      <c r="G16526" s="12">
        <f t="shared" si="3"/>
        <v>1</v>
      </c>
    </row>
    <row r="16527" ht="15.75" customHeight="1">
      <c r="A16527" s="13">
        <v>42297.177083333336</v>
      </c>
      <c r="B16527" s="73">
        <f t="shared" si="1"/>
        <v>42297</v>
      </c>
      <c r="C16527" s="74">
        <f>IF(NewCustomer="Yes", IF(COUNTIF($I$2:$I$11,B16527)&gt;0,0,WEEKDAY(B16527,2)),IF(COUNTIF($I$2:$I$21,B16527)&gt;0,0,WEEKDAY(B16527,2)))</f>
        <v>2</v>
      </c>
      <c r="D16527" s="74">
        <f t="shared" si="2"/>
        <v>4</v>
      </c>
      <c r="E16527" s="12">
        <f>IFERROR(VLOOKUP(A16527,'IDAR Meter Data'!$A:$B,2,1),"")</f>
        <v>102</v>
      </c>
      <c r="F16527" s="75">
        <f>IF(CECCZ="CZ03",'Outside Temp'!B16527,IF(CECCZ="CZ04",'Outside Temp'!B16528,IF(CECCZ="CZ12",'Outside Temp'!B16529, IF(CECCZ="CZ13",'Outside Temp'!B16530))))</f>
        <v>57</v>
      </c>
      <c r="G16527" s="12">
        <f t="shared" si="3"/>
        <v>1</v>
      </c>
    </row>
    <row r="16528" ht="15.75" customHeight="1">
      <c r="A16528" s="13">
        <v>42297.1875</v>
      </c>
      <c r="B16528" s="73">
        <f t="shared" si="1"/>
        <v>42297</v>
      </c>
      <c r="C16528" s="74">
        <f>IF(NewCustomer="Yes", IF(COUNTIF($I$2:$I$11,B16528)&gt;0,0,WEEKDAY(B16528,2)),IF(COUNTIF($I$2:$I$21,B16528)&gt;0,0,WEEKDAY(B16528,2)))</f>
        <v>2</v>
      </c>
      <c r="D16528" s="74">
        <f t="shared" si="2"/>
        <v>4</v>
      </c>
      <c r="E16528" s="12">
        <f>IFERROR(VLOOKUP(A16528,'IDAR Meter Data'!$A:$B,2,1),"")</f>
        <v>104</v>
      </c>
      <c r="F16528" s="75">
        <f>IF(CECCZ="CZ03",'Outside Temp'!B16528,IF(CECCZ="CZ04",'Outside Temp'!B16529,IF(CECCZ="CZ12",'Outside Temp'!B16530, IF(CECCZ="CZ13",'Outside Temp'!B16531))))</f>
        <v>57</v>
      </c>
      <c r="G16528" s="12">
        <f t="shared" si="3"/>
        <v>1</v>
      </c>
    </row>
    <row r="16529" ht="15.75" customHeight="1">
      <c r="A16529" s="13">
        <v>42297.197916666664</v>
      </c>
      <c r="B16529" s="73">
        <f t="shared" si="1"/>
        <v>42297</v>
      </c>
      <c r="C16529" s="74">
        <f>IF(NewCustomer="Yes", IF(COUNTIF($I$2:$I$11,B16529)&gt;0,0,WEEKDAY(B16529,2)),IF(COUNTIF($I$2:$I$21,B16529)&gt;0,0,WEEKDAY(B16529,2)))</f>
        <v>2</v>
      </c>
      <c r="D16529" s="74">
        <f t="shared" si="2"/>
        <v>4</v>
      </c>
      <c r="E16529" s="12">
        <f>IFERROR(VLOOKUP(A16529,'IDAR Meter Data'!$A:$B,2,1),"")</f>
        <v>103</v>
      </c>
      <c r="F16529" s="75">
        <f>IF(CECCZ="CZ03",'Outside Temp'!B16529,IF(CECCZ="CZ04",'Outside Temp'!B16530,IF(CECCZ="CZ12",'Outside Temp'!B16531, IF(CECCZ="CZ13",'Outside Temp'!B16532))))</f>
        <v>57.08333333</v>
      </c>
      <c r="G16529" s="12">
        <f t="shared" si="3"/>
        <v>1</v>
      </c>
    </row>
    <row r="16530" ht="15.75" customHeight="1">
      <c r="A16530" s="13">
        <v>42297.208333333336</v>
      </c>
      <c r="B16530" s="73">
        <f t="shared" si="1"/>
        <v>42297</v>
      </c>
      <c r="C16530" s="74">
        <f>IF(NewCustomer="Yes", IF(COUNTIF($I$2:$I$11,B16530)&gt;0,0,WEEKDAY(B16530,2)),IF(COUNTIF($I$2:$I$21,B16530)&gt;0,0,WEEKDAY(B16530,2)))</f>
        <v>2</v>
      </c>
      <c r="D16530" s="74">
        <f t="shared" si="2"/>
        <v>5</v>
      </c>
      <c r="E16530" s="12">
        <f>IFERROR(VLOOKUP(A16530,'IDAR Meter Data'!$A:$B,2,1),"")</f>
        <v>107</v>
      </c>
      <c r="F16530" s="75">
        <f>IF(CECCZ="CZ03",'Outside Temp'!B16530,IF(CECCZ="CZ04",'Outside Temp'!B16531,IF(CECCZ="CZ12",'Outside Temp'!B16532, IF(CECCZ="CZ13",'Outside Temp'!B16533))))</f>
        <v>58</v>
      </c>
      <c r="G16530" s="12">
        <f t="shared" si="3"/>
        <v>1</v>
      </c>
    </row>
    <row r="16531" ht="15.75" customHeight="1">
      <c r="A16531" s="13">
        <v>42297.21875</v>
      </c>
      <c r="B16531" s="73">
        <f t="shared" si="1"/>
        <v>42297</v>
      </c>
      <c r="C16531" s="74">
        <f>IF(NewCustomer="Yes", IF(COUNTIF($I$2:$I$11,B16531)&gt;0,0,WEEKDAY(B16531,2)),IF(COUNTIF($I$2:$I$21,B16531)&gt;0,0,WEEKDAY(B16531,2)))</f>
        <v>2</v>
      </c>
      <c r="D16531" s="74">
        <f t="shared" si="2"/>
        <v>5</v>
      </c>
      <c r="E16531" s="12">
        <f>IFERROR(VLOOKUP(A16531,'IDAR Meter Data'!$A:$B,2,1),"")</f>
        <v>105</v>
      </c>
      <c r="F16531" s="75">
        <f>IF(CECCZ="CZ03",'Outside Temp'!B16531,IF(CECCZ="CZ04",'Outside Temp'!B16532,IF(CECCZ="CZ12",'Outside Temp'!B16533, IF(CECCZ="CZ13",'Outside Temp'!B16534))))</f>
        <v>58</v>
      </c>
      <c r="G16531" s="12">
        <f t="shared" si="3"/>
        <v>1</v>
      </c>
    </row>
    <row r="16532" ht="15.75" customHeight="1">
      <c r="A16532" s="13">
        <v>42297.229166666664</v>
      </c>
      <c r="B16532" s="73">
        <f t="shared" si="1"/>
        <v>42297</v>
      </c>
      <c r="C16532" s="74">
        <f>IF(NewCustomer="Yes", IF(COUNTIF($I$2:$I$11,B16532)&gt;0,0,WEEKDAY(B16532,2)),IF(COUNTIF($I$2:$I$21,B16532)&gt;0,0,WEEKDAY(B16532,2)))</f>
        <v>2</v>
      </c>
      <c r="D16532" s="74">
        <f t="shared" si="2"/>
        <v>5</v>
      </c>
      <c r="E16532" s="12">
        <f>IFERROR(VLOOKUP(A16532,'IDAR Meter Data'!$A:$B,2,1),"")</f>
        <v>101</v>
      </c>
      <c r="F16532" s="75">
        <f>IF(CECCZ="CZ03",'Outside Temp'!B16532,IF(CECCZ="CZ04",'Outside Temp'!B16533,IF(CECCZ="CZ12",'Outside Temp'!B16534, IF(CECCZ="CZ13",'Outside Temp'!B16535))))</f>
        <v>58</v>
      </c>
      <c r="G16532" s="12">
        <f t="shared" si="3"/>
        <v>1</v>
      </c>
    </row>
    <row r="16533" ht="15.75" customHeight="1">
      <c r="A16533" s="13">
        <v>42297.239583333336</v>
      </c>
      <c r="B16533" s="73">
        <f t="shared" si="1"/>
        <v>42297</v>
      </c>
      <c r="C16533" s="74">
        <f>IF(NewCustomer="Yes", IF(COUNTIF($I$2:$I$11,B16533)&gt;0,0,WEEKDAY(B16533,2)),IF(COUNTIF($I$2:$I$21,B16533)&gt;0,0,WEEKDAY(B16533,2)))</f>
        <v>2</v>
      </c>
      <c r="D16533" s="74">
        <f t="shared" si="2"/>
        <v>5</v>
      </c>
      <c r="E16533" s="12">
        <f>IFERROR(VLOOKUP(A16533,'IDAR Meter Data'!$A:$B,2,1),"")</f>
        <v>105</v>
      </c>
      <c r="F16533" s="75">
        <f>IF(CECCZ="CZ03",'Outside Temp'!B16533,IF(CECCZ="CZ04",'Outside Temp'!B16534,IF(CECCZ="CZ12",'Outside Temp'!B16535, IF(CECCZ="CZ13",'Outside Temp'!B16536))))</f>
        <v>58</v>
      </c>
      <c r="G16533" s="12">
        <f t="shared" si="3"/>
        <v>1</v>
      </c>
    </row>
    <row r="16534" ht="15.75" customHeight="1">
      <c r="A16534" s="13">
        <v>42297.25</v>
      </c>
      <c r="B16534" s="73">
        <f t="shared" si="1"/>
        <v>42297</v>
      </c>
      <c r="C16534" s="74">
        <f>IF(NewCustomer="Yes", IF(COUNTIF($I$2:$I$11,B16534)&gt;0,0,WEEKDAY(B16534,2)),IF(COUNTIF($I$2:$I$21,B16534)&gt;0,0,WEEKDAY(B16534,2)))</f>
        <v>2</v>
      </c>
      <c r="D16534" s="74">
        <f t="shared" si="2"/>
        <v>6</v>
      </c>
      <c r="E16534" s="12">
        <f>IFERROR(VLOOKUP(A16534,'IDAR Meter Data'!$A:$B,2,1),"")</f>
        <v>103</v>
      </c>
      <c r="F16534" s="75">
        <f>IF(CECCZ="CZ03",'Outside Temp'!B16534,IF(CECCZ="CZ04",'Outside Temp'!B16535,IF(CECCZ="CZ12",'Outside Temp'!B16536, IF(CECCZ="CZ13",'Outside Temp'!B16537))))</f>
        <v>57.93333333</v>
      </c>
      <c r="G16534" s="12">
        <f t="shared" si="3"/>
        <v>1</v>
      </c>
    </row>
    <row r="16535" ht="15.75" customHeight="1">
      <c r="A16535" s="13">
        <v>42297.260416666664</v>
      </c>
      <c r="B16535" s="73">
        <f t="shared" si="1"/>
        <v>42297</v>
      </c>
      <c r="C16535" s="74">
        <f>IF(NewCustomer="Yes", IF(COUNTIF($I$2:$I$11,B16535)&gt;0,0,WEEKDAY(B16535,2)),IF(COUNTIF($I$2:$I$21,B16535)&gt;0,0,WEEKDAY(B16535,2)))</f>
        <v>2</v>
      </c>
      <c r="D16535" s="74">
        <f t="shared" si="2"/>
        <v>6</v>
      </c>
      <c r="E16535" s="12">
        <f>IFERROR(VLOOKUP(A16535,'IDAR Meter Data'!$A:$B,2,1),"")</f>
        <v>112</v>
      </c>
      <c r="F16535" s="75">
        <f>IF(CECCZ="CZ03",'Outside Temp'!B16535,IF(CECCZ="CZ04",'Outside Temp'!B16536,IF(CECCZ="CZ12",'Outside Temp'!B16537, IF(CECCZ="CZ13",'Outside Temp'!B16538))))</f>
        <v>57.68333333</v>
      </c>
      <c r="G16535" s="12">
        <f t="shared" si="3"/>
        <v>1</v>
      </c>
    </row>
    <row r="16536" ht="15.75" customHeight="1">
      <c r="A16536" s="13">
        <v>42297.270833333336</v>
      </c>
      <c r="B16536" s="73">
        <f t="shared" si="1"/>
        <v>42297</v>
      </c>
      <c r="C16536" s="74">
        <f>IF(NewCustomer="Yes", IF(COUNTIF($I$2:$I$11,B16536)&gt;0,0,WEEKDAY(B16536,2)),IF(COUNTIF($I$2:$I$21,B16536)&gt;0,0,WEEKDAY(B16536,2)))</f>
        <v>2</v>
      </c>
      <c r="D16536" s="74">
        <f t="shared" si="2"/>
        <v>6</v>
      </c>
      <c r="E16536" s="12">
        <f>IFERROR(VLOOKUP(A16536,'IDAR Meter Data'!$A:$B,2,1),"")</f>
        <v>103</v>
      </c>
      <c r="F16536" s="75">
        <f>IF(CECCZ="CZ03",'Outside Temp'!B16536,IF(CECCZ="CZ04",'Outside Temp'!B16537,IF(CECCZ="CZ12",'Outside Temp'!B16538, IF(CECCZ="CZ13",'Outside Temp'!B16539))))</f>
        <v>57.43333333</v>
      </c>
      <c r="G16536" s="12">
        <f t="shared" si="3"/>
        <v>1</v>
      </c>
    </row>
    <row r="16537" ht="15.75" customHeight="1">
      <c r="A16537" s="13">
        <v>42297.28125</v>
      </c>
      <c r="B16537" s="73">
        <f t="shared" si="1"/>
        <v>42297</v>
      </c>
      <c r="C16537" s="74">
        <f>IF(NewCustomer="Yes", IF(COUNTIF($I$2:$I$11,B16537)&gt;0,0,WEEKDAY(B16537,2)),IF(COUNTIF($I$2:$I$21,B16537)&gt;0,0,WEEKDAY(B16537,2)))</f>
        <v>2</v>
      </c>
      <c r="D16537" s="74">
        <f t="shared" si="2"/>
        <v>6</v>
      </c>
      <c r="E16537" s="12">
        <f>IFERROR(VLOOKUP(A16537,'IDAR Meter Data'!$A:$B,2,1),"")</f>
        <v>104</v>
      </c>
      <c r="F16537" s="75">
        <f>IF(CECCZ="CZ03",'Outside Temp'!B16537,IF(CECCZ="CZ04",'Outside Temp'!B16538,IF(CECCZ="CZ12",'Outside Temp'!B16539, IF(CECCZ="CZ13",'Outside Temp'!B16540))))</f>
        <v>57.18333333</v>
      </c>
      <c r="G16537" s="12">
        <f t="shared" si="3"/>
        <v>1</v>
      </c>
    </row>
    <row r="16538" ht="15.75" customHeight="1">
      <c r="A16538" s="13">
        <v>42297.291666666664</v>
      </c>
      <c r="B16538" s="73">
        <f t="shared" si="1"/>
        <v>42297</v>
      </c>
      <c r="C16538" s="74">
        <f>IF(NewCustomer="Yes", IF(COUNTIF($I$2:$I$11,B16538)&gt;0,0,WEEKDAY(B16538,2)),IF(COUNTIF($I$2:$I$21,B16538)&gt;0,0,WEEKDAY(B16538,2)))</f>
        <v>2</v>
      </c>
      <c r="D16538" s="74">
        <f t="shared" si="2"/>
        <v>7</v>
      </c>
      <c r="E16538" s="12">
        <f>IFERROR(VLOOKUP(A16538,'IDAR Meter Data'!$A:$B,2,1),"")</f>
        <v>107</v>
      </c>
      <c r="F16538" s="75">
        <f>IF(CECCZ="CZ03",'Outside Temp'!B16538,IF(CECCZ="CZ04",'Outside Temp'!B16539,IF(CECCZ="CZ12",'Outside Temp'!B16540, IF(CECCZ="CZ13",'Outside Temp'!B16541))))</f>
        <v>57.26666667</v>
      </c>
      <c r="G16538" s="12">
        <f t="shared" si="3"/>
        <v>1</v>
      </c>
    </row>
    <row r="16539" ht="15.75" customHeight="1">
      <c r="A16539" s="13">
        <v>42297.302083333336</v>
      </c>
      <c r="B16539" s="73">
        <f t="shared" si="1"/>
        <v>42297</v>
      </c>
      <c r="C16539" s="74">
        <f>IF(NewCustomer="Yes", IF(COUNTIF($I$2:$I$11,B16539)&gt;0,0,WEEKDAY(B16539,2)),IF(COUNTIF($I$2:$I$21,B16539)&gt;0,0,WEEKDAY(B16539,2)))</f>
        <v>2</v>
      </c>
      <c r="D16539" s="74">
        <f t="shared" si="2"/>
        <v>7</v>
      </c>
      <c r="E16539" s="12">
        <f>IFERROR(VLOOKUP(A16539,'IDAR Meter Data'!$A:$B,2,1),"")</f>
        <v>151</v>
      </c>
      <c r="F16539" s="75">
        <f>IF(CECCZ="CZ03",'Outside Temp'!B16539,IF(CECCZ="CZ04",'Outside Temp'!B16540,IF(CECCZ="CZ12",'Outside Temp'!B16541, IF(CECCZ="CZ13",'Outside Temp'!B16542))))</f>
        <v>58.26666667</v>
      </c>
      <c r="G16539" s="12">
        <f t="shared" si="3"/>
        <v>1</v>
      </c>
    </row>
    <row r="16540" ht="15.75" customHeight="1">
      <c r="A16540" s="13">
        <v>42297.3125</v>
      </c>
      <c r="B16540" s="73">
        <f t="shared" si="1"/>
        <v>42297</v>
      </c>
      <c r="C16540" s="74">
        <f>IF(NewCustomer="Yes", IF(COUNTIF($I$2:$I$11,B16540)&gt;0,0,WEEKDAY(B16540,2)),IF(COUNTIF($I$2:$I$21,B16540)&gt;0,0,WEEKDAY(B16540,2)))</f>
        <v>2</v>
      </c>
      <c r="D16540" s="74">
        <f t="shared" si="2"/>
        <v>7</v>
      </c>
      <c r="E16540" s="12">
        <f>IFERROR(VLOOKUP(A16540,'IDAR Meter Data'!$A:$B,2,1),"")</f>
        <v>140</v>
      </c>
      <c r="F16540" s="75">
        <f>IF(CECCZ="CZ03",'Outside Temp'!B16540,IF(CECCZ="CZ04",'Outside Temp'!B16541,IF(CECCZ="CZ12",'Outside Temp'!B16542, IF(CECCZ="CZ13",'Outside Temp'!B16543))))</f>
        <v>59.26666667</v>
      </c>
      <c r="G16540" s="12">
        <f t="shared" si="3"/>
        <v>1</v>
      </c>
    </row>
    <row r="16541" ht="15.75" customHeight="1">
      <c r="A16541" s="13">
        <v>42297.322916666664</v>
      </c>
      <c r="B16541" s="73">
        <f t="shared" si="1"/>
        <v>42297</v>
      </c>
      <c r="C16541" s="74">
        <f>IF(NewCustomer="Yes", IF(COUNTIF($I$2:$I$11,B16541)&gt;0,0,WEEKDAY(B16541,2)),IF(COUNTIF($I$2:$I$21,B16541)&gt;0,0,WEEKDAY(B16541,2)))</f>
        <v>2</v>
      </c>
      <c r="D16541" s="74">
        <f t="shared" si="2"/>
        <v>7</v>
      </c>
      <c r="E16541" s="12">
        <f>IFERROR(VLOOKUP(A16541,'IDAR Meter Data'!$A:$B,2,1),"")</f>
        <v>144</v>
      </c>
      <c r="F16541" s="75">
        <f>IF(CECCZ="CZ03",'Outside Temp'!B16541,IF(CECCZ="CZ04",'Outside Temp'!B16542,IF(CECCZ="CZ12",'Outside Temp'!B16543, IF(CECCZ="CZ13",'Outside Temp'!B16544))))</f>
        <v>60.26666667</v>
      </c>
      <c r="G16541" s="12">
        <f t="shared" si="3"/>
        <v>1</v>
      </c>
    </row>
    <row r="16542" ht="15.75" customHeight="1">
      <c r="A16542" s="13">
        <v>42297.333333333336</v>
      </c>
      <c r="B16542" s="73">
        <f t="shared" si="1"/>
        <v>42297</v>
      </c>
      <c r="C16542" s="74">
        <f>IF(NewCustomer="Yes", IF(COUNTIF($I$2:$I$11,B16542)&gt;0,0,WEEKDAY(B16542,2)),IF(COUNTIF($I$2:$I$21,B16542)&gt;0,0,WEEKDAY(B16542,2)))</f>
        <v>2</v>
      </c>
      <c r="D16542" s="74">
        <f t="shared" si="2"/>
        <v>8</v>
      </c>
      <c r="E16542" s="12">
        <f>IFERROR(VLOOKUP(A16542,'IDAR Meter Data'!$A:$B,2,1),"")</f>
        <v>150</v>
      </c>
      <c r="F16542" s="75">
        <f>IF(CECCZ="CZ03",'Outside Temp'!B16542,IF(CECCZ="CZ04",'Outside Temp'!B16543,IF(CECCZ="CZ12",'Outside Temp'!B16544, IF(CECCZ="CZ13",'Outside Temp'!B16545))))</f>
        <v>61.2</v>
      </c>
      <c r="G16542" s="12">
        <f t="shared" si="3"/>
        <v>1</v>
      </c>
    </row>
    <row r="16543" ht="15.75" customHeight="1">
      <c r="A16543" s="13">
        <v>42297.34375</v>
      </c>
      <c r="B16543" s="73">
        <f t="shared" si="1"/>
        <v>42297</v>
      </c>
      <c r="C16543" s="74">
        <f>IF(NewCustomer="Yes", IF(COUNTIF($I$2:$I$11,B16543)&gt;0,0,WEEKDAY(B16543,2)),IF(COUNTIF($I$2:$I$21,B16543)&gt;0,0,WEEKDAY(B16543,2)))</f>
        <v>2</v>
      </c>
      <c r="D16543" s="74">
        <f t="shared" si="2"/>
        <v>8</v>
      </c>
      <c r="E16543" s="12">
        <f>IFERROR(VLOOKUP(A16543,'IDAR Meter Data'!$A:$B,2,1),"")</f>
        <v>164</v>
      </c>
      <c r="F16543" s="75">
        <f>IF(CECCZ="CZ03",'Outside Temp'!B16543,IF(CECCZ="CZ04",'Outside Temp'!B16544,IF(CECCZ="CZ12",'Outside Temp'!B16545, IF(CECCZ="CZ13",'Outside Temp'!B16546))))</f>
        <v>61.95</v>
      </c>
      <c r="G16543" s="12">
        <f t="shared" si="3"/>
        <v>1</v>
      </c>
    </row>
    <row r="16544" ht="15.75" customHeight="1">
      <c r="A16544" s="13">
        <v>42297.354166666664</v>
      </c>
      <c r="B16544" s="73">
        <f t="shared" si="1"/>
        <v>42297</v>
      </c>
      <c r="C16544" s="74">
        <f>IF(NewCustomer="Yes", IF(COUNTIF($I$2:$I$11,B16544)&gt;0,0,WEEKDAY(B16544,2)),IF(COUNTIF($I$2:$I$21,B16544)&gt;0,0,WEEKDAY(B16544,2)))</f>
        <v>2</v>
      </c>
      <c r="D16544" s="74">
        <f t="shared" si="2"/>
        <v>8</v>
      </c>
      <c r="E16544" s="12">
        <f>IFERROR(VLOOKUP(A16544,'IDAR Meter Data'!$A:$B,2,1),"")</f>
        <v>147</v>
      </c>
      <c r="F16544" s="75">
        <f>IF(CECCZ="CZ03",'Outside Temp'!B16544,IF(CECCZ="CZ04",'Outside Temp'!B16545,IF(CECCZ="CZ12",'Outside Temp'!B16546, IF(CECCZ="CZ13",'Outside Temp'!B16547))))</f>
        <v>62.7</v>
      </c>
      <c r="G16544" s="12">
        <f t="shared" si="3"/>
        <v>1</v>
      </c>
    </row>
    <row r="16545" ht="15.75" customHeight="1">
      <c r="A16545" s="13">
        <v>42297.364583333336</v>
      </c>
      <c r="B16545" s="73">
        <f t="shared" si="1"/>
        <v>42297</v>
      </c>
      <c r="C16545" s="74">
        <f>IF(NewCustomer="Yes", IF(COUNTIF($I$2:$I$11,B16545)&gt;0,0,WEEKDAY(B16545,2)),IF(COUNTIF($I$2:$I$21,B16545)&gt;0,0,WEEKDAY(B16545,2)))</f>
        <v>2</v>
      </c>
      <c r="D16545" s="74">
        <f t="shared" si="2"/>
        <v>8</v>
      </c>
      <c r="E16545" s="12">
        <f>IFERROR(VLOOKUP(A16545,'IDAR Meter Data'!$A:$B,2,1),"")</f>
        <v>152</v>
      </c>
      <c r="F16545" s="75">
        <f>IF(CECCZ="CZ03",'Outside Temp'!B16545,IF(CECCZ="CZ04",'Outside Temp'!B16546,IF(CECCZ="CZ12",'Outside Temp'!B16547, IF(CECCZ="CZ13",'Outside Temp'!B16548))))</f>
        <v>63.45</v>
      </c>
      <c r="G16545" s="12">
        <f t="shared" si="3"/>
        <v>1</v>
      </c>
    </row>
    <row r="16546" ht="15.75" customHeight="1">
      <c r="A16546" s="13">
        <v>42297.375</v>
      </c>
      <c r="B16546" s="73">
        <f t="shared" si="1"/>
        <v>42297</v>
      </c>
      <c r="C16546" s="74">
        <f>IF(NewCustomer="Yes", IF(COUNTIF($I$2:$I$11,B16546)&gt;0,0,WEEKDAY(B16546,2)),IF(COUNTIF($I$2:$I$21,B16546)&gt;0,0,WEEKDAY(B16546,2)))</f>
        <v>2</v>
      </c>
      <c r="D16546" s="74">
        <f t="shared" si="2"/>
        <v>9</v>
      </c>
      <c r="E16546" s="12">
        <f>IFERROR(VLOOKUP(A16546,'IDAR Meter Data'!$A:$B,2,1),"")</f>
        <v>159</v>
      </c>
      <c r="F16546" s="75">
        <f>IF(CECCZ="CZ03",'Outside Temp'!B16546,IF(CECCZ="CZ04",'Outside Temp'!B16547,IF(CECCZ="CZ12",'Outside Temp'!B16548, IF(CECCZ="CZ13",'Outside Temp'!B16549))))</f>
        <v>64.06666667</v>
      </c>
      <c r="G16546" s="12">
        <f t="shared" si="3"/>
        <v>1</v>
      </c>
    </row>
    <row r="16547" ht="15.75" customHeight="1">
      <c r="A16547" s="13">
        <v>42297.385416666664</v>
      </c>
      <c r="B16547" s="73">
        <f t="shared" si="1"/>
        <v>42297</v>
      </c>
      <c r="C16547" s="74">
        <f>IF(NewCustomer="Yes", IF(COUNTIF($I$2:$I$11,B16547)&gt;0,0,WEEKDAY(B16547,2)),IF(COUNTIF($I$2:$I$21,B16547)&gt;0,0,WEEKDAY(B16547,2)))</f>
        <v>2</v>
      </c>
      <c r="D16547" s="74">
        <f t="shared" si="2"/>
        <v>9</v>
      </c>
      <c r="E16547" s="12">
        <f>IFERROR(VLOOKUP(A16547,'IDAR Meter Data'!$A:$B,2,1),"")</f>
        <v>172</v>
      </c>
      <c r="F16547" s="75">
        <f>IF(CECCZ="CZ03",'Outside Temp'!B16547,IF(CECCZ="CZ04",'Outside Temp'!B16548,IF(CECCZ="CZ12",'Outside Temp'!B16549, IF(CECCZ="CZ13",'Outside Temp'!B16550))))</f>
        <v>64.31666667</v>
      </c>
      <c r="G16547" s="12">
        <f t="shared" si="3"/>
        <v>1</v>
      </c>
    </row>
    <row r="16548" ht="15.75" customHeight="1">
      <c r="A16548" s="13">
        <v>42297.395833333336</v>
      </c>
      <c r="B16548" s="73">
        <f t="shared" si="1"/>
        <v>42297</v>
      </c>
      <c r="C16548" s="74">
        <f>IF(NewCustomer="Yes", IF(COUNTIF($I$2:$I$11,B16548)&gt;0,0,WEEKDAY(B16548,2)),IF(COUNTIF($I$2:$I$21,B16548)&gt;0,0,WEEKDAY(B16548,2)))</f>
        <v>2</v>
      </c>
      <c r="D16548" s="74">
        <f t="shared" si="2"/>
        <v>9</v>
      </c>
      <c r="E16548" s="12">
        <f>IFERROR(VLOOKUP(A16548,'IDAR Meter Data'!$A:$B,2,1),"")</f>
        <v>175</v>
      </c>
      <c r="F16548" s="75">
        <f>IF(CECCZ="CZ03",'Outside Temp'!B16548,IF(CECCZ="CZ04",'Outside Temp'!B16549,IF(CECCZ="CZ12",'Outside Temp'!B16550, IF(CECCZ="CZ13",'Outside Temp'!B16551))))</f>
        <v>64.56666667</v>
      </c>
      <c r="G16548" s="12">
        <f t="shared" si="3"/>
        <v>1</v>
      </c>
    </row>
    <row r="16549" ht="15.75" customHeight="1">
      <c r="A16549" s="13">
        <v>42297.40625</v>
      </c>
      <c r="B16549" s="73">
        <f t="shared" si="1"/>
        <v>42297</v>
      </c>
      <c r="C16549" s="74">
        <f>IF(NewCustomer="Yes", IF(COUNTIF($I$2:$I$11,B16549)&gt;0,0,WEEKDAY(B16549,2)),IF(COUNTIF($I$2:$I$21,B16549)&gt;0,0,WEEKDAY(B16549,2)))</f>
        <v>2</v>
      </c>
      <c r="D16549" s="74">
        <f t="shared" si="2"/>
        <v>9</v>
      </c>
      <c r="E16549" s="12">
        <f>IFERROR(VLOOKUP(A16549,'IDAR Meter Data'!$A:$B,2,1),"")</f>
        <v>175</v>
      </c>
      <c r="F16549" s="75">
        <f>IF(CECCZ="CZ03",'Outside Temp'!B16549,IF(CECCZ="CZ04",'Outside Temp'!B16550,IF(CECCZ="CZ12",'Outside Temp'!B16551, IF(CECCZ="CZ13",'Outside Temp'!B16552))))</f>
        <v>64.81666667</v>
      </c>
      <c r="G16549" s="12">
        <f t="shared" si="3"/>
        <v>1</v>
      </c>
    </row>
    <row r="16550" ht="15.75" customHeight="1">
      <c r="A16550" s="13">
        <v>42297.416666666664</v>
      </c>
      <c r="B16550" s="73">
        <f t="shared" si="1"/>
        <v>42297</v>
      </c>
      <c r="C16550" s="74">
        <f>IF(NewCustomer="Yes", IF(COUNTIF($I$2:$I$11,B16550)&gt;0,0,WEEKDAY(B16550,2)),IF(COUNTIF($I$2:$I$21,B16550)&gt;0,0,WEEKDAY(B16550,2)))</f>
        <v>2</v>
      </c>
      <c r="D16550" s="74">
        <f t="shared" si="2"/>
        <v>10</v>
      </c>
      <c r="E16550" s="12">
        <f>IFERROR(VLOOKUP(A16550,'IDAR Meter Data'!$A:$B,2,1),"")</f>
        <v>188</v>
      </c>
      <c r="F16550" s="75">
        <f>IF(CECCZ="CZ03",'Outside Temp'!B16550,IF(CECCZ="CZ04",'Outside Temp'!B16551,IF(CECCZ="CZ12",'Outside Temp'!B16552, IF(CECCZ="CZ13",'Outside Temp'!B16553))))</f>
        <v>65.2</v>
      </c>
      <c r="G16550" s="12">
        <f t="shared" si="3"/>
        <v>2</v>
      </c>
    </row>
    <row r="16551" ht="15.75" customHeight="1">
      <c r="A16551" s="13">
        <v>42297.427083333336</v>
      </c>
      <c r="B16551" s="73">
        <f t="shared" si="1"/>
        <v>42297</v>
      </c>
      <c r="C16551" s="74">
        <f>IF(NewCustomer="Yes", IF(COUNTIF($I$2:$I$11,B16551)&gt;0,0,WEEKDAY(B16551,2)),IF(COUNTIF($I$2:$I$21,B16551)&gt;0,0,WEEKDAY(B16551,2)))</f>
        <v>2</v>
      </c>
      <c r="D16551" s="74">
        <f t="shared" si="2"/>
        <v>10</v>
      </c>
      <c r="E16551" s="12">
        <f>IFERROR(VLOOKUP(A16551,'IDAR Meter Data'!$A:$B,2,1),"")</f>
        <v>173</v>
      </c>
      <c r="F16551" s="75">
        <f>IF(CECCZ="CZ03",'Outside Temp'!B16551,IF(CECCZ="CZ04",'Outside Temp'!B16552,IF(CECCZ="CZ12",'Outside Temp'!B16553, IF(CECCZ="CZ13",'Outside Temp'!B16554))))</f>
        <v>65.95</v>
      </c>
      <c r="G16551" s="12">
        <f t="shared" si="3"/>
        <v>2</v>
      </c>
    </row>
    <row r="16552" ht="15.75" customHeight="1">
      <c r="A16552" s="13">
        <v>42297.4375</v>
      </c>
      <c r="B16552" s="73">
        <f t="shared" si="1"/>
        <v>42297</v>
      </c>
      <c r="C16552" s="74">
        <f>IF(NewCustomer="Yes", IF(COUNTIF($I$2:$I$11,B16552)&gt;0,0,WEEKDAY(B16552,2)),IF(COUNTIF($I$2:$I$21,B16552)&gt;0,0,WEEKDAY(B16552,2)))</f>
        <v>2</v>
      </c>
      <c r="D16552" s="74">
        <f t="shared" si="2"/>
        <v>10</v>
      </c>
      <c r="E16552" s="12">
        <f>IFERROR(VLOOKUP(A16552,'IDAR Meter Data'!$A:$B,2,1),"")</f>
        <v>166</v>
      </c>
      <c r="F16552" s="75">
        <f>IF(CECCZ="CZ03",'Outside Temp'!B16552,IF(CECCZ="CZ04",'Outside Temp'!B16553,IF(CECCZ="CZ12",'Outside Temp'!B16554, IF(CECCZ="CZ13",'Outside Temp'!B16555))))</f>
        <v>66.7</v>
      </c>
      <c r="G16552" s="12">
        <f t="shared" si="3"/>
        <v>2</v>
      </c>
    </row>
    <row r="16553" ht="15.75" customHeight="1">
      <c r="A16553" s="13">
        <v>42297.447916666664</v>
      </c>
      <c r="B16553" s="73">
        <f t="shared" si="1"/>
        <v>42297</v>
      </c>
      <c r="C16553" s="74">
        <f>IF(NewCustomer="Yes", IF(COUNTIF($I$2:$I$11,B16553)&gt;0,0,WEEKDAY(B16553,2)),IF(COUNTIF($I$2:$I$21,B16553)&gt;0,0,WEEKDAY(B16553,2)))</f>
        <v>2</v>
      </c>
      <c r="D16553" s="74">
        <f t="shared" si="2"/>
        <v>10</v>
      </c>
      <c r="E16553" s="12">
        <f>IFERROR(VLOOKUP(A16553,'IDAR Meter Data'!$A:$B,2,1),"")</f>
        <v>181</v>
      </c>
      <c r="F16553" s="75">
        <f>IF(CECCZ="CZ03",'Outside Temp'!B16553,IF(CECCZ="CZ04",'Outside Temp'!B16554,IF(CECCZ="CZ12",'Outside Temp'!B16555, IF(CECCZ="CZ13",'Outside Temp'!B16556))))</f>
        <v>67.45</v>
      </c>
      <c r="G16553" s="12">
        <f t="shared" si="3"/>
        <v>2</v>
      </c>
    </row>
    <row r="16554" ht="15.75" customHeight="1">
      <c r="A16554" s="13">
        <v>42297.458333333336</v>
      </c>
      <c r="B16554" s="73">
        <f t="shared" si="1"/>
        <v>42297</v>
      </c>
      <c r="C16554" s="74">
        <f>IF(NewCustomer="Yes", IF(COUNTIF($I$2:$I$11,B16554)&gt;0,0,WEEKDAY(B16554,2)),IF(COUNTIF($I$2:$I$21,B16554)&gt;0,0,WEEKDAY(B16554,2)))</f>
        <v>2</v>
      </c>
      <c r="D16554" s="74">
        <f t="shared" si="2"/>
        <v>11</v>
      </c>
      <c r="E16554" s="12">
        <f>IFERROR(VLOOKUP(A16554,'IDAR Meter Data'!$A:$B,2,1),"")</f>
        <v>194</v>
      </c>
      <c r="F16554" s="75">
        <f>IF(CECCZ="CZ03",'Outside Temp'!B16554,IF(CECCZ="CZ04",'Outside Temp'!B16555,IF(CECCZ="CZ12",'Outside Temp'!B16556, IF(CECCZ="CZ13",'Outside Temp'!B16557))))</f>
        <v>68.26666667</v>
      </c>
      <c r="G16554" s="12">
        <f t="shared" si="3"/>
        <v>2</v>
      </c>
    </row>
    <row r="16555" ht="15.75" customHeight="1">
      <c r="A16555" s="13">
        <v>42297.46875</v>
      </c>
      <c r="B16555" s="73">
        <f t="shared" si="1"/>
        <v>42297</v>
      </c>
      <c r="C16555" s="74">
        <f>IF(NewCustomer="Yes", IF(COUNTIF($I$2:$I$11,B16555)&gt;0,0,WEEKDAY(B16555,2)),IF(COUNTIF($I$2:$I$21,B16555)&gt;0,0,WEEKDAY(B16555,2)))</f>
        <v>2</v>
      </c>
      <c r="D16555" s="74">
        <f t="shared" si="2"/>
        <v>11</v>
      </c>
      <c r="E16555" s="12">
        <f>IFERROR(VLOOKUP(A16555,'IDAR Meter Data'!$A:$B,2,1),"")</f>
        <v>175</v>
      </c>
      <c r="F16555" s="75">
        <f>IF(CECCZ="CZ03",'Outside Temp'!B16555,IF(CECCZ="CZ04",'Outside Temp'!B16556,IF(CECCZ="CZ12",'Outside Temp'!B16557, IF(CECCZ="CZ13",'Outside Temp'!B16558))))</f>
        <v>69.26666667</v>
      </c>
      <c r="G16555" s="12">
        <f t="shared" si="3"/>
        <v>2</v>
      </c>
    </row>
    <row r="16556" ht="15.75" customHeight="1">
      <c r="A16556" s="13">
        <v>42297.479166666664</v>
      </c>
      <c r="B16556" s="73">
        <f t="shared" si="1"/>
        <v>42297</v>
      </c>
      <c r="C16556" s="74">
        <f>IF(NewCustomer="Yes", IF(COUNTIF($I$2:$I$11,B16556)&gt;0,0,WEEKDAY(B16556,2)),IF(COUNTIF($I$2:$I$21,B16556)&gt;0,0,WEEKDAY(B16556,2)))</f>
        <v>2</v>
      </c>
      <c r="D16556" s="74">
        <f t="shared" si="2"/>
        <v>11</v>
      </c>
      <c r="E16556" s="12">
        <f>IFERROR(VLOOKUP(A16556,'IDAR Meter Data'!$A:$B,2,1),"")</f>
        <v>185</v>
      </c>
      <c r="F16556" s="75">
        <f>IF(CECCZ="CZ03",'Outside Temp'!B16556,IF(CECCZ="CZ04",'Outside Temp'!B16557,IF(CECCZ="CZ12",'Outside Temp'!B16558, IF(CECCZ="CZ13",'Outside Temp'!B16559))))</f>
        <v>70.26666667</v>
      </c>
      <c r="G16556" s="12">
        <f t="shared" si="3"/>
        <v>3</v>
      </c>
    </row>
    <row r="16557" ht="15.75" customHeight="1">
      <c r="A16557" s="13">
        <v>42297.489583333336</v>
      </c>
      <c r="B16557" s="73">
        <f t="shared" si="1"/>
        <v>42297</v>
      </c>
      <c r="C16557" s="74">
        <f>IF(NewCustomer="Yes", IF(COUNTIF($I$2:$I$11,B16557)&gt;0,0,WEEKDAY(B16557,2)),IF(COUNTIF($I$2:$I$21,B16557)&gt;0,0,WEEKDAY(B16557,2)))</f>
        <v>2</v>
      </c>
      <c r="D16557" s="74">
        <f t="shared" si="2"/>
        <v>11</v>
      </c>
      <c r="E16557" s="12">
        <f>IFERROR(VLOOKUP(A16557,'IDAR Meter Data'!$A:$B,2,1),"")</f>
        <v>181</v>
      </c>
      <c r="F16557" s="75">
        <f>IF(CECCZ="CZ03",'Outside Temp'!B16557,IF(CECCZ="CZ04",'Outside Temp'!B16558,IF(CECCZ="CZ12",'Outside Temp'!B16559, IF(CECCZ="CZ13",'Outside Temp'!B16560))))</f>
        <v>71.26666667</v>
      </c>
      <c r="G16557" s="12">
        <f t="shared" si="3"/>
        <v>3</v>
      </c>
    </row>
    <row r="16558" ht="15.75" customHeight="1">
      <c r="A16558" s="13">
        <v>42297.5</v>
      </c>
      <c r="B16558" s="73">
        <f t="shared" si="1"/>
        <v>42297</v>
      </c>
      <c r="C16558" s="74">
        <f>IF(NewCustomer="Yes", IF(COUNTIF($I$2:$I$11,B16558)&gt;0,0,WEEKDAY(B16558,2)),IF(COUNTIF($I$2:$I$21,B16558)&gt;0,0,WEEKDAY(B16558,2)))</f>
        <v>2</v>
      </c>
      <c r="D16558" s="74">
        <f t="shared" si="2"/>
        <v>12</v>
      </c>
      <c r="E16558" s="12">
        <f>IFERROR(VLOOKUP(A16558,'IDAR Meter Data'!$A:$B,2,1),"")</f>
        <v>192</v>
      </c>
      <c r="F16558" s="75">
        <f>IF(CECCZ="CZ03",'Outside Temp'!B16558,IF(CECCZ="CZ04",'Outside Temp'!B16559,IF(CECCZ="CZ12",'Outside Temp'!B16560, IF(CECCZ="CZ13",'Outside Temp'!B16561))))</f>
        <v>72.26666667</v>
      </c>
      <c r="G16558" s="12">
        <f t="shared" si="3"/>
        <v>3</v>
      </c>
    </row>
    <row r="16559" ht="15.75" customHeight="1">
      <c r="A16559" s="13">
        <v>42297.510416666664</v>
      </c>
      <c r="B16559" s="73">
        <f t="shared" si="1"/>
        <v>42297</v>
      </c>
      <c r="C16559" s="74">
        <f>IF(NewCustomer="Yes", IF(COUNTIF($I$2:$I$11,B16559)&gt;0,0,WEEKDAY(B16559,2)),IF(COUNTIF($I$2:$I$21,B16559)&gt;0,0,WEEKDAY(B16559,2)))</f>
        <v>2</v>
      </c>
      <c r="D16559" s="74">
        <f t="shared" si="2"/>
        <v>12</v>
      </c>
      <c r="E16559" s="12">
        <f>IFERROR(VLOOKUP(A16559,'IDAR Meter Data'!$A:$B,2,1),"")</f>
        <v>189</v>
      </c>
      <c r="F16559" s="75">
        <f>IF(CECCZ="CZ03",'Outside Temp'!B16559,IF(CECCZ="CZ04",'Outside Temp'!B16560,IF(CECCZ="CZ12",'Outside Temp'!B16561, IF(CECCZ="CZ13",'Outside Temp'!B16562))))</f>
        <v>73.26666667</v>
      </c>
      <c r="G16559" s="12">
        <f t="shared" si="3"/>
        <v>3</v>
      </c>
    </row>
    <row r="16560" ht="15.75" customHeight="1">
      <c r="A16560" s="13">
        <v>42297.520833333336</v>
      </c>
      <c r="B16560" s="73">
        <f t="shared" si="1"/>
        <v>42297</v>
      </c>
      <c r="C16560" s="74">
        <f>IF(NewCustomer="Yes", IF(COUNTIF($I$2:$I$11,B16560)&gt;0,0,WEEKDAY(B16560,2)),IF(COUNTIF($I$2:$I$21,B16560)&gt;0,0,WEEKDAY(B16560,2)))</f>
        <v>2</v>
      </c>
      <c r="D16560" s="74">
        <f t="shared" si="2"/>
        <v>12</v>
      </c>
      <c r="E16560" s="12">
        <f>IFERROR(VLOOKUP(A16560,'IDAR Meter Data'!$A:$B,2,1),"")</f>
        <v>184</v>
      </c>
      <c r="F16560" s="75">
        <f>IF(CECCZ="CZ03",'Outside Temp'!B16560,IF(CECCZ="CZ04",'Outside Temp'!B16561,IF(CECCZ="CZ12",'Outside Temp'!B16562, IF(CECCZ="CZ13",'Outside Temp'!B16563))))</f>
        <v>74.26666667</v>
      </c>
      <c r="G16560" s="12">
        <f t="shared" si="3"/>
        <v>3</v>
      </c>
    </row>
    <row r="16561" ht="15.75" customHeight="1">
      <c r="A16561" s="13">
        <v>42297.53125</v>
      </c>
      <c r="B16561" s="73">
        <f t="shared" si="1"/>
        <v>42297</v>
      </c>
      <c r="C16561" s="74">
        <f>IF(NewCustomer="Yes", IF(COUNTIF($I$2:$I$11,B16561)&gt;0,0,WEEKDAY(B16561,2)),IF(COUNTIF($I$2:$I$21,B16561)&gt;0,0,WEEKDAY(B16561,2)))</f>
        <v>2</v>
      </c>
      <c r="D16561" s="74">
        <f t="shared" si="2"/>
        <v>12</v>
      </c>
      <c r="E16561" s="12">
        <f>IFERROR(VLOOKUP(A16561,'IDAR Meter Data'!$A:$B,2,1),"")</f>
        <v>181</v>
      </c>
      <c r="F16561" s="75">
        <f>IF(CECCZ="CZ03",'Outside Temp'!B16561,IF(CECCZ="CZ04",'Outside Temp'!B16562,IF(CECCZ="CZ12",'Outside Temp'!B16563, IF(CECCZ="CZ13",'Outside Temp'!B16564))))</f>
        <v>75.26666667</v>
      </c>
      <c r="G16561" s="12">
        <f t="shared" si="3"/>
        <v>4</v>
      </c>
    </row>
    <row r="16562" ht="15.75" customHeight="1">
      <c r="A16562" s="13">
        <v>42297.541666666664</v>
      </c>
      <c r="B16562" s="73">
        <f t="shared" si="1"/>
        <v>42297</v>
      </c>
      <c r="C16562" s="74">
        <f>IF(NewCustomer="Yes", IF(COUNTIF($I$2:$I$11,B16562)&gt;0,0,WEEKDAY(B16562,2)),IF(COUNTIF($I$2:$I$21,B16562)&gt;0,0,WEEKDAY(B16562,2)))</f>
        <v>2</v>
      </c>
      <c r="D16562" s="74">
        <f t="shared" si="2"/>
        <v>13</v>
      </c>
      <c r="E16562" s="12">
        <f>IFERROR(VLOOKUP(A16562,'IDAR Meter Data'!$A:$B,2,1),"")</f>
        <v>189</v>
      </c>
      <c r="F16562" s="75">
        <f>IF(CECCZ="CZ03",'Outside Temp'!B16562,IF(CECCZ="CZ04",'Outside Temp'!B16563,IF(CECCZ="CZ12",'Outside Temp'!B16564, IF(CECCZ="CZ13",'Outside Temp'!B16565))))</f>
        <v>76.06666667</v>
      </c>
      <c r="G16562" s="12">
        <f t="shared" si="3"/>
        <v>4</v>
      </c>
    </row>
    <row r="16563" ht="15.75" customHeight="1">
      <c r="A16563" s="13">
        <v>42297.552083333336</v>
      </c>
      <c r="B16563" s="73">
        <f t="shared" si="1"/>
        <v>42297</v>
      </c>
      <c r="C16563" s="74">
        <f>IF(NewCustomer="Yes", IF(COUNTIF($I$2:$I$11,B16563)&gt;0,0,WEEKDAY(B16563,2)),IF(COUNTIF($I$2:$I$21,B16563)&gt;0,0,WEEKDAY(B16563,2)))</f>
        <v>2</v>
      </c>
      <c r="D16563" s="74">
        <f t="shared" si="2"/>
        <v>13</v>
      </c>
      <c r="E16563" s="12">
        <f>IFERROR(VLOOKUP(A16563,'IDAR Meter Data'!$A:$B,2,1),"")</f>
        <v>208</v>
      </c>
      <c r="F16563" s="75">
        <f>IF(CECCZ="CZ03",'Outside Temp'!B16563,IF(CECCZ="CZ04",'Outside Temp'!B16564,IF(CECCZ="CZ12",'Outside Temp'!B16565, IF(CECCZ="CZ13",'Outside Temp'!B16566))))</f>
        <v>76.31666667</v>
      </c>
      <c r="G16563" s="12">
        <f t="shared" si="3"/>
        <v>4</v>
      </c>
    </row>
    <row r="16564" ht="15.75" customHeight="1">
      <c r="A16564" s="13">
        <v>42297.5625</v>
      </c>
      <c r="B16564" s="73">
        <f t="shared" si="1"/>
        <v>42297</v>
      </c>
      <c r="C16564" s="74">
        <f>IF(NewCustomer="Yes", IF(COUNTIF($I$2:$I$11,B16564)&gt;0,0,WEEKDAY(B16564,2)),IF(COUNTIF($I$2:$I$21,B16564)&gt;0,0,WEEKDAY(B16564,2)))</f>
        <v>2</v>
      </c>
      <c r="D16564" s="74">
        <f t="shared" si="2"/>
        <v>13</v>
      </c>
      <c r="E16564" s="12">
        <f>IFERROR(VLOOKUP(A16564,'IDAR Meter Data'!$A:$B,2,1),"")</f>
        <v>184</v>
      </c>
      <c r="F16564" s="75">
        <f>IF(CECCZ="CZ03",'Outside Temp'!B16564,IF(CECCZ="CZ04",'Outside Temp'!B16565,IF(CECCZ="CZ12",'Outside Temp'!B16566, IF(CECCZ="CZ13",'Outside Temp'!B16567))))</f>
        <v>76.56666667</v>
      </c>
      <c r="G16564" s="12">
        <f t="shared" si="3"/>
        <v>4</v>
      </c>
    </row>
    <row r="16565" ht="15.75" customHeight="1">
      <c r="A16565" s="13">
        <v>42297.572916666664</v>
      </c>
      <c r="B16565" s="73">
        <f t="shared" si="1"/>
        <v>42297</v>
      </c>
      <c r="C16565" s="74">
        <f>IF(NewCustomer="Yes", IF(COUNTIF($I$2:$I$11,B16565)&gt;0,0,WEEKDAY(B16565,2)),IF(COUNTIF($I$2:$I$21,B16565)&gt;0,0,WEEKDAY(B16565,2)))</f>
        <v>2</v>
      </c>
      <c r="D16565" s="74">
        <f t="shared" si="2"/>
        <v>13</v>
      </c>
      <c r="E16565" s="12">
        <f>IFERROR(VLOOKUP(A16565,'IDAR Meter Data'!$A:$B,2,1),"")</f>
        <v>190</v>
      </c>
      <c r="F16565" s="75">
        <f>IF(CECCZ="CZ03",'Outside Temp'!B16565,IF(CECCZ="CZ04",'Outside Temp'!B16566,IF(CECCZ="CZ12",'Outside Temp'!B16567, IF(CECCZ="CZ13",'Outside Temp'!B16568))))</f>
        <v>76.81666667</v>
      </c>
      <c r="G16565" s="12">
        <f t="shared" si="3"/>
        <v>4</v>
      </c>
    </row>
    <row r="16566" ht="15.75" customHeight="1">
      <c r="A16566" s="13">
        <v>42297.583333333336</v>
      </c>
      <c r="B16566" s="73">
        <f t="shared" si="1"/>
        <v>42297</v>
      </c>
      <c r="C16566" s="74">
        <f>IF(NewCustomer="Yes", IF(COUNTIF($I$2:$I$11,B16566)&gt;0,0,WEEKDAY(B16566,2)),IF(COUNTIF($I$2:$I$21,B16566)&gt;0,0,WEEKDAY(B16566,2)))</f>
        <v>2</v>
      </c>
      <c r="D16566" s="74">
        <f t="shared" si="2"/>
        <v>14</v>
      </c>
      <c r="E16566" s="12">
        <f>IFERROR(VLOOKUP(A16566,'IDAR Meter Data'!$A:$B,2,1),"")</f>
        <v>186</v>
      </c>
      <c r="F16566" s="75">
        <f>IF(CECCZ="CZ03",'Outside Temp'!B16566,IF(CECCZ="CZ04",'Outside Temp'!B16567,IF(CECCZ="CZ12",'Outside Temp'!B16568, IF(CECCZ="CZ13",'Outside Temp'!B16569))))</f>
        <v>76.93333333</v>
      </c>
      <c r="G16566" s="12">
        <f t="shared" si="3"/>
        <v>4</v>
      </c>
    </row>
    <row r="16567" ht="15.75" customHeight="1">
      <c r="A16567" s="13">
        <v>42297.59375</v>
      </c>
      <c r="B16567" s="73">
        <f t="shared" si="1"/>
        <v>42297</v>
      </c>
      <c r="C16567" s="74">
        <f>IF(NewCustomer="Yes", IF(COUNTIF($I$2:$I$11,B16567)&gt;0,0,WEEKDAY(B16567,2)),IF(COUNTIF($I$2:$I$21,B16567)&gt;0,0,WEEKDAY(B16567,2)))</f>
        <v>2</v>
      </c>
      <c r="D16567" s="74">
        <f t="shared" si="2"/>
        <v>14</v>
      </c>
      <c r="E16567" s="12">
        <f>IFERROR(VLOOKUP(A16567,'IDAR Meter Data'!$A:$B,2,1),"")</f>
        <v>188</v>
      </c>
      <c r="F16567" s="75">
        <f>IF(CECCZ="CZ03",'Outside Temp'!B16567,IF(CECCZ="CZ04",'Outside Temp'!B16568,IF(CECCZ="CZ12",'Outside Temp'!B16569, IF(CECCZ="CZ13",'Outside Temp'!B16570))))</f>
        <v>76.68333333</v>
      </c>
      <c r="G16567" s="12">
        <f t="shared" si="3"/>
        <v>4</v>
      </c>
    </row>
    <row r="16568" ht="15.75" customHeight="1">
      <c r="A16568" s="13">
        <v>42297.604166666664</v>
      </c>
      <c r="B16568" s="73">
        <f t="shared" si="1"/>
        <v>42297</v>
      </c>
      <c r="C16568" s="74">
        <f>IF(NewCustomer="Yes", IF(COUNTIF($I$2:$I$11,B16568)&gt;0,0,WEEKDAY(B16568,2)),IF(COUNTIF($I$2:$I$21,B16568)&gt;0,0,WEEKDAY(B16568,2)))</f>
        <v>2</v>
      </c>
      <c r="D16568" s="74">
        <f t="shared" si="2"/>
        <v>14</v>
      </c>
      <c r="E16568" s="12">
        <f>IFERROR(VLOOKUP(A16568,'IDAR Meter Data'!$A:$B,2,1),"")</f>
        <v>208</v>
      </c>
      <c r="F16568" s="75">
        <f>IF(CECCZ="CZ03",'Outside Temp'!B16568,IF(CECCZ="CZ04",'Outside Temp'!B16569,IF(CECCZ="CZ12",'Outside Temp'!B16570, IF(CECCZ="CZ13",'Outside Temp'!B16571))))</f>
        <v>76.43333333</v>
      </c>
      <c r="G16568" s="12">
        <f t="shared" si="3"/>
        <v>4</v>
      </c>
    </row>
    <row r="16569" ht="15.75" customHeight="1">
      <c r="A16569" s="13">
        <v>42297.614583333336</v>
      </c>
      <c r="B16569" s="73">
        <f t="shared" si="1"/>
        <v>42297</v>
      </c>
      <c r="C16569" s="74">
        <f>IF(NewCustomer="Yes", IF(COUNTIF($I$2:$I$11,B16569)&gt;0,0,WEEKDAY(B16569,2)),IF(COUNTIF($I$2:$I$21,B16569)&gt;0,0,WEEKDAY(B16569,2)))</f>
        <v>2</v>
      </c>
      <c r="D16569" s="74">
        <f t="shared" si="2"/>
        <v>14</v>
      </c>
      <c r="E16569" s="12">
        <f>IFERROR(VLOOKUP(A16569,'IDAR Meter Data'!$A:$B,2,1),"")</f>
        <v>186</v>
      </c>
      <c r="F16569" s="75">
        <f>IF(CECCZ="CZ03",'Outside Temp'!B16569,IF(CECCZ="CZ04",'Outside Temp'!B16570,IF(CECCZ="CZ12",'Outside Temp'!B16571, IF(CECCZ="CZ13",'Outside Temp'!B16572))))</f>
        <v>76.18333333</v>
      </c>
      <c r="G16569" s="12">
        <f t="shared" si="3"/>
        <v>4</v>
      </c>
    </row>
    <row r="16570" ht="15.75" customHeight="1">
      <c r="A16570" s="13">
        <v>42297.625</v>
      </c>
      <c r="B16570" s="73">
        <f t="shared" si="1"/>
        <v>42297</v>
      </c>
      <c r="C16570" s="74">
        <f>IF(NewCustomer="Yes", IF(COUNTIF($I$2:$I$11,B16570)&gt;0,0,WEEKDAY(B16570,2)),IF(COUNTIF($I$2:$I$21,B16570)&gt;0,0,WEEKDAY(B16570,2)))</f>
        <v>2</v>
      </c>
      <c r="D16570" s="74">
        <f t="shared" si="2"/>
        <v>15</v>
      </c>
      <c r="E16570" s="12">
        <f>IFERROR(VLOOKUP(A16570,'IDAR Meter Data'!$A:$B,2,1),"")</f>
        <v>194</v>
      </c>
      <c r="F16570" s="75">
        <f>IF(CECCZ="CZ03",'Outside Temp'!B16570,IF(CECCZ="CZ04",'Outside Temp'!B16571,IF(CECCZ="CZ12",'Outside Temp'!B16572, IF(CECCZ="CZ13",'Outside Temp'!B16573))))</f>
        <v>75.66666667</v>
      </c>
      <c r="G16570" s="12">
        <f t="shared" si="3"/>
        <v>4</v>
      </c>
    </row>
    <row r="16571" ht="15.75" customHeight="1">
      <c r="A16571" s="13">
        <v>42297.635416666664</v>
      </c>
      <c r="B16571" s="73">
        <f t="shared" si="1"/>
        <v>42297</v>
      </c>
      <c r="C16571" s="74">
        <f>IF(NewCustomer="Yes", IF(COUNTIF($I$2:$I$11,B16571)&gt;0,0,WEEKDAY(B16571,2)),IF(COUNTIF($I$2:$I$21,B16571)&gt;0,0,WEEKDAY(B16571,2)))</f>
        <v>2</v>
      </c>
      <c r="D16571" s="74">
        <f t="shared" si="2"/>
        <v>15</v>
      </c>
      <c r="E16571" s="12">
        <f>IFERROR(VLOOKUP(A16571,'IDAR Meter Data'!$A:$B,2,1),"")</f>
        <v>202</v>
      </c>
      <c r="F16571" s="75">
        <f>IF(CECCZ="CZ03",'Outside Temp'!B16571,IF(CECCZ="CZ04",'Outside Temp'!B16572,IF(CECCZ="CZ12",'Outside Temp'!B16573, IF(CECCZ="CZ13",'Outside Temp'!B16574))))</f>
        <v>74.41666667</v>
      </c>
      <c r="G16571" s="12">
        <f t="shared" si="3"/>
        <v>3</v>
      </c>
    </row>
    <row r="16572" ht="15.75" customHeight="1">
      <c r="A16572" s="13">
        <v>42297.645833333336</v>
      </c>
      <c r="B16572" s="73">
        <f t="shared" si="1"/>
        <v>42297</v>
      </c>
      <c r="C16572" s="74">
        <f>IF(NewCustomer="Yes", IF(COUNTIF($I$2:$I$11,B16572)&gt;0,0,WEEKDAY(B16572,2)),IF(COUNTIF($I$2:$I$21,B16572)&gt;0,0,WEEKDAY(B16572,2)))</f>
        <v>2</v>
      </c>
      <c r="D16572" s="74">
        <f t="shared" si="2"/>
        <v>15</v>
      </c>
      <c r="E16572" s="12">
        <f>IFERROR(VLOOKUP(A16572,'IDAR Meter Data'!$A:$B,2,1),"")</f>
        <v>213</v>
      </c>
      <c r="F16572" s="75">
        <f>IF(CECCZ="CZ03",'Outside Temp'!B16572,IF(CECCZ="CZ04",'Outside Temp'!B16573,IF(CECCZ="CZ12",'Outside Temp'!B16574, IF(CECCZ="CZ13",'Outside Temp'!B16575))))</f>
        <v>73.16666667</v>
      </c>
      <c r="G16572" s="12">
        <f t="shared" si="3"/>
        <v>3</v>
      </c>
    </row>
    <row r="16573" ht="15.75" customHeight="1">
      <c r="A16573" s="13">
        <v>42297.65625</v>
      </c>
      <c r="B16573" s="73">
        <f t="shared" si="1"/>
        <v>42297</v>
      </c>
      <c r="C16573" s="74">
        <f>IF(NewCustomer="Yes", IF(COUNTIF($I$2:$I$11,B16573)&gt;0,0,WEEKDAY(B16573,2)),IF(COUNTIF($I$2:$I$21,B16573)&gt;0,0,WEEKDAY(B16573,2)))</f>
        <v>2</v>
      </c>
      <c r="D16573" s="74">
        <f t="shared" si="2"/>
        <v>15</v>
      </c>
      <c r="E16573" s="12">
        <f>IFERROR(VLOOKUP(A16573,'IDAR Meter Data'!$A:$B,2,1),"")</f>
        <v>206</v>
      </c>
      <c r="F16573" s="75">
        <f>IF(CECCZ="CZ03",'Outside Temp'!B16573,IF(CECCZ="CZ04",'Outside Temp'!B16574,IF(CECCZ="CZ12",'Outside Temp'!B16575, IF(CECCZ="CZ13",'Outside Temp'!B16576))))</f>
        <v>71.91666667</v>
      </c>
      <c r="G16573" s="12">
        <f t="shared" si="3"/>
        <v>3</v>
      </c>
    </row>
    <row r="16574" ht="15.75" customHeight="1">
      <c r="A16574" s="13">
        <v>42297.666666666664</v>
      </c>
      <c r="B16574" s="73">
        <f t="shared" si="1"/>
        <v>42297</v>
      </c>
      <c r="C16574" s="74">
        <f>IF(NewCustomer="Yes", IF(COUNTIF($I$2:$I$11,B16574)&gt;0,0,WEEKDAY(B16574,2)),IF(COUNTIF($I$2:$I$21,B16574)&gt;0,0,WEEKDAY(B16574,2)))</f>
        <v>2</v>
      </c>
      <c r="D16574" s="74">
        <f t="shared" si="2"/>
        <v>16</v>
      </c>
      <c r="E16574" s="12">
        <f>IFERROR(VLOOKUP(A16574,'IDAR Meter Data'!$A:$B,2,1),"")</f>
        <v>202</v>
      </c>
      <c r="F16574" s="75">
        <f>IF(CECCZ="CZ03",'Outside Temp'!B16574,IF(CECCZ="CZ04",'Outside Temp'!B16575,IF(CECCZ="CZ12",'Outside Temp'!B16576, IF(CECCZ="CZ13",'Outside Temp'!B16577))))</f>
        <v>70.8</v>
      </c>
      <c r="G16574" s="12">
        <f t="shared" si="3"/>
        <v>3</v>
      </c>
    </row>
    <row r="16575" ht="15.75" customHeight="1">
      <c r="A16575" s="13">
        <v>42297.677083333336</v>
      </c>
      <c r="B16575" s="73">
        <f t="shared" si="1"/>
        <v>42297</v>
      </c>
      <c r="C16575" s="74">
        <f>IF(NewCustomer="Yes", IF(COUNTIF($I$2:$I$11,B16575)&gt;0,0,WEEKDAY(B16575,2)),IF(COUNTIF($I$2:$I$21,B16575)&gt;0,0,WEEKDAY(B16575,2)))</f>
        <v>2</v>
      </c>
      <c r="D16575" s="74">
        <f t="shared" si="2"/>
        <v>16</v>
      </c>
      <c r="E16575" s="12">
        <f>IFERROR(VLOOKUP(A16575,'IDAR Meter Data'!$A:$B,2,1),"")</f>
        <v>199</v>
      </c>
      <c r="F16575" s="75">
        <f>IF(CECCZ="CZ03",'Outside Temp'!B16575,IF(CECCZ="CZ04",'Outside Temp'!B16576,IF(CECCZ="CZ12",'Outside Temp'!B16577, IF(CECCZ="CZ13",'Outside Temp'!B16578))))</f>
        <v>70.05</v>
      </c>
      <c r="G16575" s="12">
        <f t="shared" si="3"/>
        <v>3</v>
      </c>
    </row>
    <row r="16576" ht="15.75" customHeight="1">
      <c r="A16576" s="13">
        <v>42297.6875</v>
      </c>
      <c r="B16576" s="73">
        <f t="shared" si="1"/>
        <v>42297</v>
      </c>
      <c r="C16576" s="74">
        <f>IF(NewCustomer="Yes", IF(COUNTIF($I$2:$I$11,B16576)&gt;0,0,WEEKDAY(B16576,2)),IF(COUNTIF($I$2:$I$21,B16576)&gt;0,0,WEEKDAY(B16576,2)))</f>
        <v>2</v>
      </c>
      <c r="D16576" s="74">
        <f t="shared" si="2"/>
        <v>16</v>
      </c>
      <c r="E16576" s="12">
        <f>IFERROR(VLOOKUP(A16576,'IDAR Meter Data'!$A:$B,2,1),"")</f>
        <v>192</v>
      </c>
      <c r="F16576" s="75">
        <f>IF(CECCZ="CZ03",'Outside Temp'!B16576,IF(CECCZ="CZ04",'Outside Temp'!B16577,IF(CECCZ="CZ12",'Outside Temp'!B16578, IF(CECCZ="CZ13",'Outside Temp'!B16579))))</f>
        <v>69.3</v>
      </c>
      <c r="G16576" s="12">
        <f t="shared" si="3"/>
        <v>2</v>
      </c>
    </row>
    <row r="16577" ht="15.75" customHeight="1">
      <c r="A16577" s="13">
        <v>42297.697916666664</v>
      </c>
      <c r="B16577" s="73">
        <f t="shared" si="1"/>
        <v>42297</v>
      </c>
      <c r="C16577" s="74">
        <f>IF(NewCustomer="Yes", IF(COUNTIF($I$2:$I$11,B16577)&gt;0,0,WEEKDAY(B16577,2)),IF(COUNTIF($I$2:$I$21,B16577)&gt;0,0,WEEKDAY(B16577,2)))</f>
        <v>2</v>
      </c>
      <c r="D16577" s="74">
        <f t="shared" si="2"/>
        <v>16</v>
      </c>
      <c r="E16577" s="12">
        <f>IFERROR(VLOOKUP(A16577,'IDAR Meter Data'!$A:$B,2,1),"")</f>
        <v>209</v>
      </c>
      <c r="F16577" s="75">
        <f>IF(CECCZ="CZ03",'Outside Temp'!B16577,IF(CECCZ="CZ04",'Outside Temp'!B16578,IF(CECCZ="CZ12",'Outside Temp'!B16579, IF(CECCZ="CZ13",'Outside Temp'!B16580))))</f>
        <v>68.55</v>
      </c>
      <c r="G16577" s="12">
        <f t="shared" si="3"/>
        <v>2</v>
      </c>
    </row>
    <row r="16578" ht="15.75" customHeight="1">
      <c r="A16578" s="13">
        <v>42297.708333333336</v>
      </c>
      <c r="B16578" s="73">
        <f t="shared" si="1"/>
        <v>42297</v>
      </c>
      <c r="C16578" s="74">
        <f>IF(NewCustomer="Yes", IF(COUNTIF($I$2:$I$11,B16578)&gt;0,0,WEEKDAY(B16578,2)),IF(COUNTIF($I$2:$I$21,B16578)&gt;0,0,WEEKDAY(B16578,2)))</f>
        <v>2</v>
      </c>
      <c r="D16578" s="74">
        <f t="shared" si="2"/>
        <v>17</v>
      </c>
      <c r="E16578" s="12">
        <f>IFERROR(VLOOKUP(A16578,'IDAR Meter Data'!$A:$B,2,1),"")</f>
        <v>193</v>
      </c>
      <c r="F16578" s="75">
        <f>IF(CECCZ="CZ03",'Outside Temp'!B16578,IF(CECCZ="CZ04",'Outside Temp'!B16579,IF(CECCZ="CZ12",'Outside Temp'!B16580, IF(CECCZ="CZ13",'Outside Temp'!B16581))))</f>
        <v>67.86666667</v>
      </c>
      <c r="G16578" s="12">
        <f t="shared" si="3"/>
        <v>2</v>
      </c>
    </row>
    <row r="16579" ht="15.75" customHeight="1">
      <c r="A16579" s="13">
        <v>42297.71875</v>
      </c>
      <c r="B16579" s="73">
        <f t="shared" si="1"/>
        <v>42297</v>
      </c>
      <c r="C16579" s="74">
        <f>IF(NewCustomer="Yes", IF(COUNTIF($I$2:$I$11,B16579)&gt;0,0,WEEKDAY(B16579,2)),IF(COUNTIF($I$2:$I$21,B16579)&gt;0,0,WEEKDAY(B16579,2)))</f>
        <v>2</v>
      </c>
      <c r="D16579" s="74">
        <f t="shared" si="2"/>
        <v>17</v>
      </c>
      <c r="E16579" s="12">
        <f>IFERROR(VLOOKUP(A16579,'IDAR Meter Data'!$A:$B,2,1),"")</f>
        <v>198</v>
      </c>
      <c r="F16579" s="75">
        <f>IF(CECCZ="CZ03",'Outside Temp'!B16579,IF(CECCZ="CZ04",'Outside Temp'!B16580,IF(CECCZ="CZ12",'Outside Temp'!B16581, IF(CECCZ="CZ13",'Outside Temp'!B16582))))</f>
        <v>67.36666667</v>
      </c>
      <c r="G16579" s="12">
        <f t="shared" si="3"/>
        <v>2</v>
      </c>
    </row>
    <row r="16580" ht="15.75" customHeight="1">
      <c r="A16580" s="13">
        <v>42297.729166666664</v>
      </c>
      <c r="B16580" s="73">
        <f t="shared" si="1"/>
        <v>42297</v>
      </c>
      <c r="C16580" s="74">
        <f>IF(NewCustomer="Yes", IF(COUNTIF($I$2:$I$11,B16580)&gt;0,0,WEEKDAY(B16580,2)),IF(COUNTIF($I$2:$I$21,B16580)&gt;0,0,WEEKDAY(B16580,2)))</f>
        <v>2</v>
      </c>
      <c r="D16580" s="74">
        <f t="shared" si="2"/>
        <v>17</v>
      </c>
      <c r="E16580" s="12">
        <f>IFERROR(VLOOKUP(A16580,'IDAR Meter Data'!$A:$B,2,1),"")</f>
        <v>196</v>
      </c>
      <c r="F16580" s="75">
        <f>IF(CECCZ="CZ03",'Outside Temp'!B16580,IF(CECCZ="CZ04",'Outside Temp'!B16581,IF(CECCZ="CZ12",'Outside Temp'!B16582, IF(CECCZ="CZ13",'Outside Temp'!B16583))))</f>
        <v>66.86666667</v>
      </c>
      <c r="G16580" s="12">
        <f t="shared" si="3"/>
        <v>2</v>
      </c>
    </row>
    <row r="16581" ht="15.75" customHeight="1">
      <c r="A16581" s="13">
        <v>42297.739583333336</v>
      </c>
      <c r="B16581" s="73">
        <f t="shared" si="1"/>
        <v>42297</v>
      </c>
      <c r="C16581" s="74">
        <f>IF(NewCustomer="Yes", IF(COUNTIF($I$2:$I$11,B16581)&gt;0,0,WEEKDAY(B16581,2)),IF(COUNTIF($I$2:$I$21,B16581)&gt;0,0,WEEKDAY(B16581,2)))</f>
        <v>2</v>
      </c>
      <c r="D16581" s="74">
        <f t="shared" si="2"/>
        <v>17</v>
      </c>
      <c r="E16581" s="12">
        <f>IFERROR(VLOOKUP(A16581,'IDAR Meter Data'!$A:$B,2,1),"")</f>
        <v>200</v>
      </c>
      <c r="F16581" s="75">
        <f>IF(CECCZ="CZ03",'Outside Temp'!B16581,IF(CECCZ="CZ04",'Outside Temp'!B16582,IF(CECCZ="CZ12",'Outside Temp'!B16583, IF(CECCZ="CZ13",'Outside Temp'!B16584))))</f>
        <v>66.36666667</v>
      </c>
      <c r="G16581" s="12">
        <f t="shared" si="3"/>
        <v>2</v>
      </c>
    </row>
    <row r="16582" ht="15.75" customHeight="1">
      <c r="A16582" s="13">
        <v>42297.75</v>
      </c>
      <c r="B16582" s="73">
        <f t="shared" si="1"/>
        <v>42297</v>
      </c>
      <c r="C16582" s="74">
        <f>IF(NewCustomer="Yes", IF(COUNTIF($I$2:$I$11,B16582)&gt;0,0,WEEKDAY(B16582,2)),IF(COUNTIF($I$2:$I$21,B16582)&gt;0,0,WEEKDAY(B16582,2)))</f>
        <v>2</v>
      </c>
      <c r="D16582" s="74">
        <f t="shared" si="2"/>
        <v>18</v>
      </c>
      <c r="E16582" s="12">
        <f>IFERROR(VLOOKUP(A16582,'IDAR Meter Data'!$A:$B,2,1),"")</f>
        <v>193</v>
      </c>
      <c r="F16582" s="75">
        <f>IF(CECCZ="CZ03",'Outside Temp'!B16582,IF(CECCZ="CZ04",'Outside Temp'!B16583,IF(CECCZ="CZ12",'Outside Temp'!B16584, IF(CECCZ="CZ13",'Outside Temp'!B16585))))</f>
        <v>65.8</v>
      </c>
      <c r="G16582" s="12">
        <f t="shared" si="3"/>
        <v>2</v>
      </c>
    </row>
    <row r="16583" ht="15.75" customHeight="1">
      <c r="A16583" s="13">
        <v>42297.760416666664</v>
      </c>
      <c r="B16583" s="73">
        <f t="shared" si="1"/>
        <v>42297</v>
      </c>
      <c r="C16583" s="74">
        <f>IF(NewCustomer="Yes", IF(COUNTIF($I$2:$I$11,B16583)&gt;0,0,WEEKDAY(B16583,2)),IF(COUNTIF($I$2:$I$21,B16583)&gt;0,0,WEEKDAY(B16583,2)))</f>
        <v>2</v>
      </c>
      <c r="D16583" s="74">
        <f t="shared" si="2"/>
        <v>18</v>
      </c>
      <c r="E16583" s="12">
        <f>IFERROR(VLOOKUP(A16583,'IDAR Meter Data'!$A:$B,2,1),"")</f>
        <v>188</v>
      </c>
      <c r="F16583" s="75">
        <f>IF(CECCZ="CZ03",'Outside Temp'!B16583,IF(CECCZ="CZ04",'Outside Temp'!B16584,IF(CECCZ="CZ12",'Outside Temp'!B16585, IF(CECCZ="CZ13",'Outside Temp'!B16586))))</f>
        <v>65.05</v>
      </c>
      <c r="G16583" s="12">
        <f t="shared" si="3"/>
        <v>2</v>
      </c>
    </row>
    <row r="16584" ht="15.75" customHeight="1">
      <c r="A16584" s="13">
        <v>42297.770833333336</v>
      </c>
      <c r="B16584" s="73">
        <f t="shared" si="1"/>
        <v>42297</v>
      </c>
      <c r="C16584" s="74">
        <f>IF(NewCustomer="Yes", IF(COUNTIF($I$2:$I$11,B16584)&gt;0,0,WEEKDAY(B16584,2)),IF(COUNTIF($I$2:$I$21,B16584)&gt;0,0,WEEKDAY(B16584,2)))</f>
        <v>2</v>
      </c>
      <c r="D16584" s="74">
        <f t="shared" si="2"/>
        <v>18</v>
      </c>
      <c r="E16584" s="12">
        <f>IFERROR(VLOOKUP(A16584,'IDAR Meter Data'!$A:$B,2,1),"")</f>
        <v>191</v>
      </c>
      <c r="F16584" s="75">
        <f>IF(CECCZ="CZ03",'Outside Temp'!B16584,IF(CECCZ="CZ04",'Outside Temp'!B16585,IF(CECCZ="CZ12",'Outside Temp'!B16586, IF(CECCZ="CZ13",'Outside Temp'!B16587))))</f>
        <v>64.3</v>
      </c>
      <c r="G16584" s="12">
        <f t="shared" si="3"/>
        <v>1</v>
      </c>
    </row>
    <row r="16585" ht="15.75" customHeight="1">
      <c r="A16585" s="13">
        <v>42297.78125</v>
      </c>
      <c r="B16585" s="73">
        <f t="shared" si="1"/>
        <v>42297</v>
      </c>
      <c r="C16585" s="74">
        <f>IF(NewCustomer="Yes", IF(COUNTIF($I$2:$I$11,B16585)&gt;0,0,WEEKDAY(B16585,2)),IF(COUNTIF($I$2:$I$21,B16585)&gt;0,0,WEEKDAY(B16585,2)))</f>
        <v>2</v>
      </c>
      <c r="D16585" s="74">
        <f t="shared" si="2"/>
        <v>18</v>
      </c>
      <c r="E16585" s="12">
        <f>IFERROR(VLOOKUP(A16585,'IDAR Meter Data'!$A:$B,2,1),"")</f>
        <v>184</v>
      </c>
      <c r="F16585" s="75">
        <f>IF(CECCZ="CZ03",'Outside Temp'!B16585,IF(CECCZ="CZ04",'Outside Temp'!B16586,IF(CECCZ="CZ12",'Outside Temp'!B16587, IF(CECCZ="CZ13",'Outside Temp'!B16588))))</f>
        <v>63.55</v>
      </c>
      <c r="G16585" s="12">
        <f t="shared" si="3"/>
        <v>1</v>
      </c>
    </row>
    <row r="16586" ht="15.75" customHeight="1">
      <c r="A16586" s="13">
        <v>42297.791666666664</v>
      </c>
      <c r="B16586" s="73">
        <f t="shared" si="1"/>
        <v>42297</v>
      </c>
      <c r="C16586" s="74">
        <f>IF(NewCustomer="Yes", IF(COUNTIF($I$2:$I$11,B16586)&gt;0,0,WEEKDAY(B16586,2)),IF(COUNTIF($I$2:$I$21,B16586)&gt;0,0,WEEKDAY(B16586,2)))</f>
        <v>2</v>
      </c>
      <c r="D16586" s="74">
        <f t="shared" si="2"/>
        <v>19</v>
      </c>
      <c r="E16586" s="12">
        <f>IFERROR(VLOOKUP(A16586,'IDAR Meter Data'!$A:$B,2,1),"")</f>
        <v>193</v>
      </c>
      <c r="F16586" s="75">
        <f>IF(CECCZ="CZ03",'Outside Temp'!B16586,IF(CECCZ="CZ04",'Outside Temp'!B16587,IF(CECCZ="CZ12",'Outside Temp'!B16588, IF(CECCZ="CZ13",'Outside Temp'!B16589))))</f>
        <v>62.93333333</v>
      </c>
      <c r="G16586" s="12">
        <f t="shared" si="3"/>
        <v>1</v>
      </c>
    </row>
    <row r="16587" ht="15.75" customHeight="1">
      <c r="A16587" s="13">
        <v>42297.802083333336</v>
      </c>
      <c r="B16587" s="73">
        <f t="shared" si="1"/>
        <v>42297</v>
      </c>
      <c r="C16587" s="74">
        <f>IF(NewCustomer="Yes", IF(COUNTIF($I$2:$I$11,B16587)&gt;0,0,WEEKDAY(B16587,2)),IF(COUNTIF($I$2:$I$21,B16587)&gt;0,0,WEEKDAY(B16587,2)))</f>
        <v>2</v>
      </c>
      <c r="D16587" s="74">
        <f t="shared" si="2"/>
        <v>19</v>
      </c>
      <c r="E16587" s="12">
        <f>IFERROR(VLOOKUP(A16587,'IDAR Meter Data'!$A:$B,2,1),"")</f>
        <v>118</v>
      </c>
      <c r="F16587" s="75">
        <f>IF(CECCZ="CZ03",'Outside Temp'!B16587,IF(CECCZ="CZ04",'Outside Temp'!B16588,IF(CECCZ="CZ12",'Outside Temp'!B16589, IF(CECCZ="CZ13",'Outside Temp'!B16590))))</f>
        <v>62.68333333</v>
      </c>
      <c r="G16587" s="12">
        <f t="shared" si="3"/>
        <v>1</v>
      </c>
    </row>
    <row r="16588" ht="15.75" customHeight="1">
      <c r="A16588" s="13">
        <v>42297.8125</v>
      </c>
      <c r="B16588" s="73">
        <f t="shared" si="1"/>
        <v>42297</v>
      </c>
      <c r="C16588" s="74">
        <f>IF(NewCustomer="Yes", IF(COUNTIF($I$2:$I$11,B16588)&gt;0,0,WEEKDAY(B16588,2)),IF(COUNTIF($I$2:$I$21,B16588)&gt;0,0,WEEKDAY(B16588,2)))</f>
        <v>2</v>
      </c>
      <c r="D16588" s="74">
        <f t="shared" si="2"/>
        <v>19</v>
      </c>
      <c r="E16588" s="12">
        <f>IFERROR(VLOOKUP(A16588,'IDAR Meter Data'!$A:$B,2,1),"")</f>
        <v>118</v>
      </c>
      <c r="F16588" s="75">
        <f>IF(CECCZ="CZ03",'Outside Temp'!B16588,IF(CECCZ="CZ04",'Outside Temp'!B16589,IF(CECCZ="CZ12",'Outside Temp'!B16590, IF(CECCZ="CZ13",'Outside Temp'!B16591))))</f>
        <v>62.43333333</v>
      </c>
      <c r="G16588" s="12">
        <f t="shared" si="3"/>
        <v>1</v>
      </c>
    </row>
    <row r="16589" ht="15.75" customHeight="1">
      <c r="A16589" s="13">
        <v>42297.822916666664</v>
      </c>
      <c r="B16589" s="73">
        <f t="shared" si="1"/>
        <v>42297</v>
      </c>
      <c r="C16589" s="74">
        <f>IF(NewCustomer="Yes", IF(COUNTIF($I$2:$I$11,B16589)&gt;0,0,WEEKDAY(B16589,2)),IF(COUNTIF($I$2:$I$21,B16589)&gt;0,0,WEEKDAY(B16589,2)))</f>
        <v>2</v>
      </c>
      <c r="D16589" s="74">
        <f t="shared" si="2"/>
        <v>19</v>
      </c>
      <c r="E16589" s="12">
        <f>IFERROR(VLOOKUP(A16589,'IDAR Meter Data'!$A:$B,2,1),"")</f>
        <v>119</v>
      </c>
      <c r="F16589" s="75">
        <f>IF(CECCZ="CZ03",'Outside Temp'!B16589,IF(CECCZ="CZ04",'Outside Temp'!B16590,IF(CECCZ="CZ12",'Outside Temp'!B16591, IF(CECCZ="CZ13",'Outside Temp'!B16592))))</f>
        <v>62.18333333</v>
      </c>
      <c r="G16589" s="12">
        <f t="shared" si="3"/>
        <v>1</v>
      </c>
    </row>
    <row r="16590" ht="15.75" customHeight="1">
      <c r="A16590" s="13">
        <v>42297.833333333336</v>
      </c>
      <c r="B16590" s="73">
        <f t="shared" si="1"/>
        <v>42297</v>
      </c>
      <c r="C16590" s="74">
        <f>IF(NewCustomer="Yes", IF(COUNTIF($I$2:$I$11,B16590)&gt;0,0,WEEKDAY(B16590,2)),IF(COUNTIF($I$2:$I$21,B16590)&gt;0,0,WEEKDAY(B16590,2)))</f>
        <v>2</v>
      </c>
      <c r="D16590" s="74">
        <f t="shared" si="2"/>
        <v>20</v>
      </c>
      <c r="E16590" s="12">
        <f>IFERROR(VLOOKUP(A16590,'IDAR Meter Data'!$A:$B,2,1),"")</f>
        <v>125</v>
      </c>
      <c r="F16590" s="75">
        <f>IF(CECCZ="CZ03",'Outside Temp'!B16590,IF(CECCZ="CZ04",'Outside Temp'!B16591,IF(CECCZ="CZ12",'Outside Temp'!B16592, IF(CECCZ="CZ13",'Outside Temp'!B16593))))</f>
        <v>62</v>
      </c>
      <c r="G16590" s="12">
        <f t="shared" si="3"/>
        <v>1</v>
      </c>
    </row>
    <row r="16591" ht="15.75" customHeight="1">
      <c r="A16591" s="13">
        <v>42297.84375</v>
      </c>
      <c r="B16591" s="73">
        <f t="shared" si="1"/>
        <v>42297</v>
      </c>
      <c r="C16591" s="74">
        <f>IF(NewCustomer="Yes", IF(COUNTIF($I$2:$I$11,B16591)&gt;0,0,WEEKDAY(B16591,2)),IF(COUNTIF($I$2:$I$21,B16591)&gt;0,0,WEEKDAY(B16591,2)))</f>
        <v>2</v>
      </c>
      <c r="D16591" s="74">
        <f t="shared" si="2"/>
        <v>20</v>
      </c>
      <c r="E16591" s="12">
        <f>IFERROR(VLOOKUP(A16591,'IDAR Meter Data'!$A:$B,2,1),"")</f>
        <v>126</v>
      </c>
      <c r="F16591" s="75">
        <f>IF(CECCZ="CZ03",'Outside Temp'!B16591,IF(CECCZ="CZ04",'Outside Temp'!B16592,IF(CECCZ="CZ12",'Outside Temp'!B16593, IF(CECCZ="CZ13",'Outside Temp'!B16594))))</f>
        <v>62</v>
      </c>
      <c r="G16591" s="12">
        <f t="shared" si="3"/>
        <v>1</v>
      </c>
    </row>
    <row r="16592" ht="15.75" customHeight="1">
      <c r="A16592" s="13">
        <v>42297.854166666664</v>
      </c>
      <c r="B16592" s="73">
        <f t="shared" si="1"/>
        <v>42297</v>
      </c>
      <c r="C16592" s="74">
        <f>IF(NewCustomer="Yes", IF(COUNTIF($I$2:$I$11,B16592)&gt;0,0,WEEKDAY(B16592,2)),IF(COUNTIF($I$2:$I$21,B16592)&gt;0,0,WEEKDAY(B16592,2)))</f>
        <v>2</v>
      </c>
      <c r="D16592" s="74">
        <f t="shared" si="2"/>
        <v>20</v>
      </c>
      <c r="E16592" s="12">
        <f>IFERROR(VLOOKUP(A16592,'IDAR Meter Data'!$A:$B,2,1),"")</f>
        <v>122</v>
      </c>
      <c r="F16592" s="75">
        <f>IF(CECCZ="CZ03",'Outside Temp'!B16592,IF(CECCZ="CZ04",'Outside Temp'!B16593,IF(CECCZ="CZ12",'Outside Temp'!B16594, IF(CECCZ="CZ13",'Outside Temp'!B16595))))</f>
        <v>62</v>
      </c>
      <c r="G16592" s="12">
        <f t="shared" si="3"/>
        <v>1</v>
      </c>
    </row>
    <row r="16593" ht="15.75" customHeight="1">
      <c r="A16593" s="13">
        <v>42297.864583333336</v>
      </c>
      <c r="B16593" s="73">
        <f t="shared" si="1"/>
        <v>42297</v>
      </c>
      <c r="C16593" s="74">
        <f>IF(NewCustomer="Yes", IF(COUNTIF($I$2:$I$11,B16593)&gt;0,0,WEEKDAY(B16593,2)),IF(COUNTIF($I$2:$I$21,B16593)&gt;0,0,WEEKDAY(B16593,2)))</f>
        <v>2</v>
      </c>
      <c r="D16593" s="74">
        <f t="shared" si="2"/>
        <v>20</v>
      </c>
      <c r="E16593" s="12">
        <f>IFERROR(VLOOKUP(A16593,'IDAR Meter Data'!$A:$B,2,1),"")</f>
        <v>113</v>
      </c>
      <c r="F16593" s="75">
        <f>IF(CECCZ="CZ03",'Outside Temp'!B16593,IF(CECCZ="CZ04",'Outside Temp'!B16594,IF(CECCZ="CZ12",'Outside Temp'!B16595, IF(CECCZ="CZ13",'Outside Temp'!B16596))))</f>
        <v>62</v>
      </c>
      <c r="G16593" s="12">
        <f t="shared" si="3"/>
        <v>1</v>
      </c>
    </row>
    <row r="16594" ht="15.75" customHeight="1">
      <c r="A16594" s="13">
        <v>42297.875</v>
      </c>
      <c r="B16594" s="73">
        <f t="shared" si="1"/>
        <v>42297</v>
      </c>
      <c r="C16594" s="74">
        <f>IF(NewCustomer="Yes", IF(COUNTIF($I$2:$I$11,B16594)&gt;0,0,WEEKDAY(B16594,2)),IF(COUNTIF($I$2:$I$21,B16594)&gt;0,0,WEEKDAY(B16594,2)))</f>
        <v>2</v>
      </c>
      <c r="D16594" s="74">
        <f t="shared" si="2"/>
        <v>21</v>
      </c>
      <c r="E16594" s="12">
        <f>IFERROR(VLOOKUP(A16594,'IDAR Meter Data'!$A:$B,2,1),"")</f>
        <v>116</v>
      </c>
      <c r="F16594" s="75">
        <f>IF(CECCZ="CZ03",'Outside Temp'!B16594,IF(CECCZ="CZ04",'Outside Temp'!B16595,IF(CECCZ="CZ12",'Outside Temp'!B16596, IF(CECCZ="CZ13",'Outside Temp'!B16597))))</f>
        <v>61.93333333</v>
      </c>
      <c r="G16594" s="12">
        <f t="shared" si="3"/>
        <v>1</v>
      </c>
    </row>
    <row r="16595" ht="15.75" customHeight="1">
      <c r="A16595" s="13">
        <v>42297.885416666664</v>
      </c>
      <c r="B16595" s="73">
        <f t="shared" si="1"/>
        <v>42297</v>
      </c>
      <c r="C16595" s="74">
        <f>IF(NewCustomer="Yes", IF(COUNTIF($I$2:$I$11,B16595)&gt;0,0,WEEKDAY(B16595,2)),IF(COUNTIF($I$2:$I$21,B16595)&gt;0,0,WEEKDAY(B16595,2)))</f>
        <v>2</v>
      </c>
      <c r="D16595" s="74">
        <f t="shared" si="2"/>
        <v>21</v>
      </c>
      <c r="E16595" s="12">
        <f>IFERROR(VLOOKUP(A16595,'IDAR Meter Data'!$A:$B,2,1),"")</f>
        <v>113</v>
      </c>
      <c r="F16595" s="75">
        <f>IF(CECCZ="CZ03",'Outside Temp'!B16595,IF(CECCZ="CZ04",'Outside Temp'!B16596,IF(CECCZ="CZ12",'Outside Temp'!B16597, IF(CECCZ="CZ13",'Outside Temp'!B16598))))</f>
        <v>61.68333333</v>
      </c>
      <c r="G16595" s="12">
        <f t="shared" si="3"/>
        <v>1</v>
      </c>
    </row>
    <row r="16596" ht="15.75" customHeight="1">
      <c r="A16596" s="13">
        <v>42297.895833333336</v>
      </c>
      <c r="B16596" s="73">
        <f t="shared" si="1"/>
        <v>42297</v>
      </c>
      <c r="C16596" s="74">
        <f>IF(NewCustomer="Yes", IF(COUNTIF($I$2:$I$11,B16596)&gt;0,0,WEEKDAY(B16596,2)),IF(COUNTIF($I$2:$I$21,B16596)&gt;0,0,WEEKDAY(B16596,2)))</f>
        <v>2</v>
      </c>
      <c r="D16596" s="74">
        <f t="shared" si="2"/>
        <v>21</v>
      </c>
      <c r="E16596" s="12">
        <f>IFERROR(VLOOKUP(A16596,'IDAR Meter Data'!$A:$B,2,1),"")</f>
        <v>103</v>
      </c>
      <c r="F16596" s="75">
        <f>IF(CECCZ="CZ03",'Outside Temp'!B16596,IF(CECCZ="CZ04",'Outside Temp'!B16597,IF(CECCZ="CZ12",'Outside Temp'!B16598, IF(CECCZ="CZ13",'Outside Temp'!B16599))))</f>
        <v>61.43333333</v>
      </c>
      <c r="G16596" s="12">
        <f t="shared" si="3"/>
        <v>1</v>
      </c>
    </row>
    <row r="16597" ht="15.75" customHeight="1">
      <c r="A16597" s="13">
        <v>42297.90625</v>
      </c>
      <c r="B16597" s="73">
        <f t="shared" si="1"/>
        <v>42297</v>
      </c>
      <c r="C16597" s="74">
        <f>IF(NewCustomer="Yes", IF(COUNTIF($I$2:$I$11,B16597)&gt;0,0,WEEKDAY(B16597,2)),IF(COUNTIF($I$2:$I$21,B16597)&gt;0,0,WEEKDAY(B16597,2)))</f>
        <v>2</v>
      </c>
      <c r="D16597" s="74">
        <f t="shared" si="2"/>
        <v>21</v>
      </c>
      <c r="E16597" s="12">
        <f>IFERROR(VLOOKUP(A16597,'IDAR Meter Data'!$A:$B,2,1),"")</f>
        <v>107</v>
      </c>
      <c r="F16597" s="75">
        <f>IF(CECCZ="CZ03",'Outside Temp'!B16597,IF(CECCZ="CZ04",'Outside Temp'!B16598,IF(CECCZ="CZ12",'Outside Temp'!B16599, IF(CECCZ="CZ13",'Outside Temp'!B16600))))</f>
        <v>61.18333333</v>
      </c>
      <c r="G16597" s="12">
        <f t="shared" si="3"/>
        <v>1</v>
      </c>
    </row>
    <row r="16598" ht="15.75" customHeight="1">
      <c r="A16598" s="13">
        <v>42297.916666666664</v>
      </c>
      <c r="B16598" s="73">
        <f t="shared" si="1"/>
        <v>42297</v>
      </c>
      <c r="C16598" s="74">
        <f>IF(NewCustomer="Yes", IF(COUNTIF($I$2:$I$11,B16598)&gt;0,0,WEEKDAY(B16598,2)),IF(COUNTIF($I$2:$I$21,B16598)&gt;0,0,WEEKDAY(B16598,2)))</f>
        <v>2</v>
      </c>
      <c r="D16598" s="74">
        <f t="shared" si="2"/>
        <v>22</v>
      </c>
      <c r="E16598" s="12">
        <f>IFERROR(VLOOKUP(A16598,'IDAR Meter Data'!$A:$B,2,1),"")</f>
        <v>119</v>
      </c>
      <c r="F16598" s="75">
        <f>IF(CECCZ="CZ03",'Outside Temp'!B16598,IF(CECCZ="CZ04",'Outside Temp'!B16599,IF(CECCZ="CZ12",'Outside Temp'!B16600, IF(CECCZ="CZ13",'Outside Temp'!B16601))))</f>
        <v>61</v>
      </c>
      <c r="G16598" s="12">
        <f t="shared" si="3"/>
        <v>1</v>
      </c>
    </row>
    <row r="16599" ht="15.75" customHeight="1">
      <c r="A16599" s="13">
        <v>42297.927083333336</v>
      </c>
      <c r="B16599" s="73">
        <f t="shared" si="1"/>
        <v>42297</v>
      </c>
      <c r="C16599" s="74">
        <f>IF(NewCustomer="Yes", IF(COUNTIF($I$2:$I$11,B16599)&gt;0,0,WEEKDAY(B16599,2)),IF(COUNTIF($I$2:$I$21,B16599)&gt;0,0,WEEKDAY(B16599,2)))</f>
        <v>2</v>
      </c>
      <c r="D16599" s="74">
        <f t="shared" si="2"/>
        <v>22</v>
      </c>
      <c r="E16599" s="12">
        <f>IFERROR(VLOOKUP(A16599,'IDAR Meter Data'!$A:$B,2,1),"")</f>
        <v>112</v>
      </c>
      <c r="F16599" s="75">
        <f>IF(CECCZ="CZ03",'Outside Temp'!B16599,IF(CECCZ="CZ04",'Outside Temp'!B16600,IF(CECCZ="CZ12",'Outside Temp'!B16601, IF(CECCZ="CZ13",'Outside Temp'!B16602))))</f>
        <v>61</v>
      </c>
      <c r="G16599" s="12">
        <f t="shared" si="3"/>
        <v>1</v>
      </c>
    </row>
    <row r="16600" ht="15.75" customHeight="1">
      <c r="A16600" s="13">
        <v>42297.9375</v>
      </c>
      <c r="B16600" s="73">
        <f t="shared" si="1"/>
        <v>42297</v>
      </c>
      <c r="C16600" s="74">
        <f>IF(NewCustomer="Yes", IF(COUNTIF($I$2:$I$11,B16600)&gt;0,0,WEEKDAY(B16600,2)),IF(COUNTIF($I$2:$I$21,B16600)&gt;0,0,WEEKDAY(B16600,2)))</f>
        <v>2</v>
      </c>
      <c r="D16600" s="74">
        <f t="shared" si="2"/>
        <v>22</v>
      </c>
      <c r="E16600" s="12">
        <f>IFERROR(VLOOKUP(A16600,'IDAR Meter Data'!$A:$B,2,1),"")</f>
        <v>111</v>
      </c>
      <c r="F16600" s="75">
        <f>IF(CECCZ="CZ03",'Outside Temp'!B16600,IF(CECCZ="CZ04",'Outside Temp'!B16601,IF(CECCZ="CZ12",'Outside Temp'!B16602, IF(CECCZ="CZ13",'Outside Temp'!B16603))))</f>
        <v>61</v>
      </c>
      <c r="G16600" s="12">
        <f t="shared" si="3"/>
        <v>1</v>
      </c>
    </row>
    <row r="16601" ht="15.75" customHeight="1">
      <c r="A16601" s="13">
        <v>42297.947916666664</v>
      </c>
      <c r="B16601" s="73">
        <f t="shared" si="1"/>
        <v>42297</v>
      </c>
      <c r="C16601" s="74">
        <f>IF(NewCustomer="Yes", IF(COUNTIF($I$2:$I$11,B16601)&gt;0,0,WEEKDAY(B16601,2)),IF(COUNTIF($I$2:$I$21,B16601)&gt;0,0,WEEKDAY(B16601,2)))</f>
        <v>2</v>
      </c>
      <c r="D16601" s="74">
        <f t="shared" si="2"/>
        <v>22</v>
      </c>
      <c r="E16601" s="12">
        <f>IFERROR(VLOOKUP(A16601,'IDAR Meter Data'!$A:$B,2,1),"")</f>
        <v>109</v>
      </c>
      <c r="F16601" s="75">
        <f>IF(CECCZ="CZ03",'Outside Temp'!B16601,IF(CECCZ="CZ04",'Outside Temp'!B16602,IF(CECCZ="CZ12",'Outside Temp'!B16603, IF(CECCZ="CZ13",'Outside Temp'!B16604))))</f>
        <v>61</v>
      </c>
      <c r="G16601" s="12">
        <f t="shared" si="3"/>
        <v>1</v>
      </c>
    </row>
    <row r="16602" ht="15.75" customHeight="1">
      <c r="A16602" s="13">
        <v>42297.958333333336</v>
      </c>
      <c r="B16602" s="73">
        <f t="shared" si="1"/>
        <v>42297</v>
      </c>
      <c r="C16602" s="74">
        <f>IF(NewCustomer="Yes", IF(COUNTIF($I$2:$I$11,B16602)&gt;0,0,WEEKDAY(B16602,2)),IF(COUNTIF($I$2:$I$21,B16602)&gt;0,0,WEEKDAY(B16602,2)))</f>
        <v>2</v>
      </c>
      <c r="D16602" s="74">
        <f t="shared" si="2"/>
        <v>23</v>
      </c>
      <c r="E16602" s="12">
        <f>IFERROR(VLOOKUP(A16602,'IDAR Meter Data'!$A:$B,2,1),"")</f>
        <v>114</v>
      </c>
      <c r="F16602" s="75">
        <f>IF(CECCZ="CZ03",'Outside Temp'!B16602,IF(CECCZ="CZ04",'Outside Temp'!B16603,IF(CECCZ="CZ12",'Outside Temp'!B16604, IF(CECCZ="CZ13",'Outside Temp'!B16605))))</f>
        <v>60.86666667</v>
      </c>
      <c r="G16602" s="12">
        <f t="shared" si="3"/>
        <v>1</v>
      </c>
    </row>
    <row r="16603" ht="15.75" customHeight="1">
      <c r="A16603" s="13">
        <v>42297.96875</v>
      </c>
      <c r="B16603" s="73">
        <f t="shared" si="1"/>
        <v>42297</v>
      </c>
      <c r="C16603" s="74">
        <f>IF(NewCustomer="Yes", IF(COUNTIF($I$2:$I$11,B16603)&gt;0,0,WEEKDAY(B16603,2)),IF(COUNTIF($I$2:$I$21,B16603)&gt;0,0,WEEKDAY(B16603,2)))</f>
        <v>2</v>
      </c>
      <c r="D16603" s="74">
        <f t="shared" si="2"/>
        <v>23</v>
      </c>
      <c r="E16603" s="12">
        <f>IFERROR(VLOOKUP(A16603,'IDAR Meter Data'!$A:$B,2,1),"")</f>
        <v>114</v>
      </c>
      <c r="F16603" s="75">
        <f>IF(CECCZ="CZ03",'Outside Temp'!B16603,IF(CECCZ="CZ04",'Outside Temp'!B16604,IF(CECCZ="CZ12",'Outside Temp'!B16605, IF(CECCZ="CZ13",'Outside Temp'!B16606))))</f>
        <v>60.36666667</v>
      </c>
      <c r="G16603" s="12">
        <f t="shared" si="3"/>
        <v>1</v>
      </c>
    </row>
    <row r="16604" ht="15.75" customHeight="1">
      <c r="A16604" s="13">
        <v>42297.979166666664</v>
      </c>
      <c r="B16604" s="73">
        <f t="shared" si="1"/>
        <v>42297</v>
      </c>
      <c r="C16604" s="74">
        <f>IF(NewCustomer="Yes", IF(COUNTIF($I$2:$I$11,B16604)&gt;0,0,WEEKDAY(B16604,2)),IF(COUNTIF($I$2:$I$21,B16604)&gt;0,0,WEEKDAY(B16604,2)))</f>
        <v>2</v>
      </c>
      <c r="D16604" s="74">
        <f t="shared" si="2"/>
        <v>23</v>
      </c>
      <c r="E16604" s="12">
        <f>IFERROR(VLOOKUP(A16604,'IDAR Meter Data'!$A:$B,2,1),"")</f>
        <v>111</v>
      </c>
      <c r="F16604" s="75">
        <f>IF(CECCZ="CZ03",'Outside Temp'!B16604,IF(CECCZ="CZ04",'Outside Temp'!B16605,IF(CECCZ="CZ12",'Outside Temp'!B16606, IF(CECCZ="CZ13",'Outside Temp'!B16607))))</f>
        <v>59.86666667</v>
      </c>
      <c r="G16604" s="12">
        <f t="shared" si="3"/>
        <v>1</v>
      </c>
    </row>
    <row r="16605" ht="15.75" customHeight="1">
      <c r="A16605" s="13">
        <v>42297.989583333336</v>
      </c>
      <c r="B16605" s="73">
        <f t="shared" si="1"/>
        <v>42297</v>
      </c>
      <c r="C16605" s="74">
        <f>IF(NewCustomer="Yes", IF(COUNTIF($I$2:$I$11,B16605)&gt;0,0,WEEKDAY(B16605,2)),IF(COUNTIF($I$2:$I$21,B16605)&gt;0,0,WEEKDAY(B16605,2)))</f>
        <v>2</v>
      </c>
      <c r="D16605" s="74">
        <f t="shared" si="2"/>
        <v>23</v>
      </c>
      <c r="E16605" s="12">
        <f>IFERROR(VLOOKUP(A16605,'IDAR Meter Data'!$A:$B,2,1),"")</f>
        <v>109</v>
      </c>
      <c r="F16605" s="75">
        <f>IF(CECCZ="CZ03",'Outside Temp'!B16605,IF(CECCZ="CZ04",'Outside Temp'!B16606,IF(CECCZ="CZ12",'Outside Temp'!B16607, IF(CECCZ="CZ13",'Outside Temp'!B16608))))</f>
        <v>59.36666667</v>
      </c>
      <c r="G16605" s="12">
        <f t="shared" si="3"/>
        <v>1</v>
      </c>
    </row>
    <row r="16606" ht="15.75" customHeight="1">
      <c r="A16606" s="13">
        <v>42298.0</v>
      </c>
      <c r="B16606" s="73">
        <f t="shared" si="1"/>
        <v>42298</v>
      </c>
      <c r="C16606" s="74">
        <f>IF(NewCustomer="Yes", IF(COUNTIF($I$2:$I$11,B16606)&gt;0,0,WEEKDAY(B16606,2)),IF(COUNTIF($I$2:$I$21,B16606)&gt;0,0,WEEKDAY(B16606,2)))</f>
        <v>3</v>
      </c>
      <c r="D16606" s="74">
        <f t="shared" si="2"/>
        <v>0</v>
      </c>
      <c r="E16606" s="12">
        <f>IFERROR(VLOOKUP(A16606,'IDAR Meter Data'!$A:$B,2,1),"")</f>
        <v>113</v>
      </c>
      <c r="F16606" s="75">
        <f>IF(CECCZ="CZ03",'Outside Temp'!B16606,IF(CECCZ="CZ04",'Outside Temp'!B16607,IF(CECCZ="CZ12",'Outside Temp'!B16608, IF(CECCZ="CZ13",'Outside Temp'!B16609))))</f>
        <v>59</v>
      </c>
      <c r="G16606" s="12">
        <f t="shared" si="3"/>
        <v>1</v>
      </c>
    </row>
    <row r="16607" ht="15.75" customHeight="1">
      <c r="A16607" s="13">
        <v>42298.010416666664</v>
      </c>
      <c r="B16607" s="73">
        <f t="shared" si="1"/>
        <v>42298</v>
      </c>
      <c r="C16607" s="74">
        <f>IF(NewCustomer="Yes", IF(COUNTIF($I$2:$I$11,B16607)&gt;0,0,WEEKDAY(B16607,2)),IF(COUNTIF($I$2:$I$21,B16607)&gt;0,0,WEEKDAY(B16607,2)))</f>
        <v>3</v>
      </c>
      <c r="D16607" s="74">
        <f t="shared" si="2"/>
        <v>0</v>
      </c>
      <c r="E16607" s="12">
        <f>IFERROR(VLOOKUP(A16607,'IDAR Meter Data'!$A:$B,2,1),"")</f>
        <v>114</v>
      </c>
      <c r="F16607" s="75">
        <f>IF(CECCZ="CZ03",'Outside Temp'!B16607,IF(CECCZ="CZ04",'Outside Temp'!B16608,IF(CECCZ="CZ12",'Outside Temp'!B16609, IF(CECCZ="CZ13",'Outside Temp'!B16610))))</f>
        <v>59</v>
      </c>
      <c r="G16607" s="12">
        <f t="shared" si="3"/>
        <v>1</v>
      </c>
    </row>
    <row r="16608" ht="15.75" customHeight="1">
      <c r="A16608" s="13">
        <v>42298.020833333336</v>
      </c>
      <c r="B16608" s="73">
        <f t="shared" si="1"/>
        <v>42298</v>
      </c>
      <c r="C16608" s="74">
        <f>IF(NewCustomer="Yes", IF(COUNTIF($I$2:$I$11,B16608)&gt;0,0,WEEKDAY(B16608,2)),IF(COUNTIF($I$2:$I$21,B16608)&gt;0,0,WEEKDAY(B16608,2)))</f>
        <v>3</v>
      </c>
      <c r="D16608" s="74">
        <f t="shared" si="2"/>
        <v>0</v>
      </c>
      <c r="E16608" s="12">
        <f>IFERROR(VLOOKUP(A16608,'IDAR Meter Data'!$A:$B,2,1),"")</f>
        <v>105</v>
      </c>
      <c r="F16608" s="75">
        <f>IF(CECCZ="CZ03",'Outside Temp'!B16608,IF(CECCZ="CZ04",'Outside Temp'!B16609,IF(CECCZ="CZ12",'Outside Temp'!B16610, IF(CECCZ="CZ13",'Outside Temp'!B16611))))</f>
        <v>59</v>
      </c>
      <c r="G16608" s="12">
        <f t="shared" si="3"/>
        <v>1</v>
      </c>
    </row>
    <row r="16609" ht="15.75" customHeight="1">
      <c r="A16609" s="13">
        <v>42298.03125</v>
      </c>
      <c r="B16609" s="73">
        <f t="shared" si="1"/>
        <v>42298</v>
      </c>
      <c r="C16609" s="74">
        <f>IF(NewCustomer="Yes", IF(COUNTIF($I$2:$I$11,B16609)&gt;0,0,WEEKDAY(B16609,2)),IF(COUNTIF($I$2:$I$21,B16609)&gt;0,0,WEEKDAY(B16609,2)))</f>
        <v>3</v>
      </c>
      <c r="D16609" s="74">
        <f t="shared" si="2"/>
        <v>0</v>
      </c>
      <c r="E16609" s="12">
        <f>IFERROR(VLOOKUP(A16609,'IDAR Meter Data'!$A:$B,2,1),"")</f>
        <v>101</v>
      </c>
      <c r="F16609" s="75">
        <f>IF(CECCZ="CZ03",'Outside Temp'!B16609,IF(CECCZ="CZ04",'Outside Temp'!B16610,IF(CECCZ="CZ12",'Outside Temp'!B16611, IF(CECCZ="CZ13",'Outside Temp'!B16612))))</f>
        <v>59</v>
      </c>
      <c r="G16609" s="12">
        <f t="shared" si="3"/>
        <v>1</v>
      </c>
    </row>
    <row r="16610" ht="15.75" customHeight="1">
      <c r="A16610" s="13">
        <v>42298.041666666664</v>
      </c>
      <c r="B16610" s="73">
        <f t="shared" si="1"/>
        <v>42298</v>
      </c>
      <c r="C16610" s="74">
        <f>IF(NewCustomer="Yes", IF(COUNTIF($I$2:$I$11,B16610)&gt;0,0,WEEKDAY(B16610,2)),IF(COUNTIF($I$2:$I$21,B16610)&gt;0,0,WEEKDAY(B16610,2)))</f>
        <v>3</v>
      </c>
      <c r="D16610" s="74">
        <f t="shared" si="2"/>
        <v>1</v>
      </c>
      <c r="E16610" s="12">
        <f>IFERROR(VLOOKUP(A16610,'IDAR Meter Data'!$A:$B,2,1),"")</f>
        <v>100</v>
      </c>
      <c r="F16610" s="75">
        <f>IF(CECCZ="CZ03",'Outside Temp'!B16610,IF(CECCZ="CZ04",'Outside Temp'!B16611,IF(CECCZ="CZ12",'Outside Temp'!B16612, IF(CECCZ="CZ13",'Outside Temp'!B16613))))</f>
        <v>58.86666667</v>
      </c>
      <c r="G16610" s="12">
        <f t="shared" si="3"/>
        <v>1</v>
      </c>
    </row>
    <row r="16611" ht="15.75" customHeight="1">
      <c r="A16611" s="13">
        <v>42298.052083333336</v>
      </c>
      <c r="B16611" s="73">
        <f t="shared" si="1"/>
        <v>42298</v>
      </c>
      <c r="C16611" s="74">
        <f>IF(NewCustomer="Yes", IF(COUNTIF($I$2:$I$11,B16611)&gt;0,0,WEEKDAY(B16611,2)),IF(COUNTIF($I$2:$I$21,B16611)&gt;0,0,WEEKDAY(B16611,2)))</f>
        <v>3</v>
      </c>
      <c r="D16611" s="74">
        <f t="shared" si="2"/>
        <v>1</v>
      </c>
      <c r="E16611" s="12">
        <f>IFERROR(VLOOKUP(A16611,'IDAR Meter Data'!$A:$B,2,1),"")</f>
        <v>104</v>
      </c>
      <c r="F16611" s="75">
        <f>IF(CECCZ="CZ03",'Outside Temp'!B16611,IF(CECCZ="CZ04",'Outside Temp'!B16612,IF(CECCZ="CZ12",'Outside Temp'!B16613, IF(CECCZ="CZ13",'Outside Temp'!B16614))))</f>
        <v>58.36666667</v>
      </c>
      <c r="G16611" s="12">
        <f t="shared" si="3"/>
        <v>1</v>
      </c>
    </row>
    <row r="16612" ht="15.75" customHeight="1">
      <c r="A16612" s="13">
        <v>42298.0625</v>
      </c>
      <c r="B16612" s="73">
        <f t="shared" si="1"/>
        <v>42298</v>
      </c>
      <c r="C16612" s="74">
        <f>IF(NewCustomer="Yes", IF(COUNTIF($I$2:$I$11,B16612)&gt;0,0,WEEKDAY(B16612,2)),IF(COUNTIF($I$2:$I$21,B16612)&gt;0,0,WEEKDAY(B16612,2)))</f>
        <v>3</v>
      </c>
      <c r="D16612" s="74">
        <f t="shared" si="2"/>
        <v>1</v>
      </c>
      <c r="E16612" s="12">
        <f>IFERROR(VLOOKUP(A16612,'IDAR Meter Data'!$A:$B,2,1),"")</f>
        <v>102</v>
      </c>
      <c r="F16612" s="75">
        <f>IF(CECCZ="CZ03",'Outside Temp'!B16612,IF(CECCZ="CZ04",'Outside Temp'!B16613,IF(CECCZ="CZ12",'Outside Temp'!B16614, IF(CECCZ="CZ13",'Outside Temp'!B16615))))</f>
        <v>57.86666667</v>
      </c>
      <c r="G16612" s="12">
        <f t="shared" si="3"/>
        <v>1</v>
      </c>
    </row>
    <row r="16613" ht="15.75" customHeight="1">
      <c r="A16613" s="13">
        <v>42298.072916666664</v>
      </c>
      <c r="B16613" s="73">
        <f t="shared" si="1"/>
        <v>42298</v>
      </c>
      <c r="C16613" s="74">
        <f>IF(NewCustomer="Yes", IF(COUNTIF($I$2:$I$11,B16613)&gt;0,0,WEEKDAY(B16613,2)),IF(COUNTIF($I$2:$I$21,B16613)&gt;0,0,WEEKDAY(B16613,2)))</f>
        <v>3</v>
      </c>
      <c r="D16613" s="74">
        <f t="shared" si="2"/>
        <v>1</v>
      </c>
      <c r="E16613" s="12">
        <f>IFERROR(VLOOKUP(A16613,'IDAR Meter Data'!$A:$B,2,1),"")</f>
        <v>109</v>
      </c>
      <c r="F16613" s="75">
        <f>IF(CECCZ="CZ03",'Outside Temp'!B16613,IF(CECCZ="CZ04",'Outside Temp'!B16614,IF(CECCZ="CZ12",'Outside Temp'!B16615, IF(CECCZ="CZ13",'Outside Temp'!B16616))))</f>
        <v>57.36666667</v>
      </c>
      <c r="G16613" s="12">
        <f t="shared" si="3"/>
        <v>1</v>
      </c>
    </row>
    <row r="16614" ht="15.75" customHeight="1">
      <c r="A16614" s="13">
        <v>42298.083333333336</v>
      </c>
      <c r="B16614" s="73">
        <f t="shared" si="1"/>
        <v>42298</v>
      </c>
      <c r="C16614" s="74">
        <f>IF(NewCustomer="Yes", IF(COUNTIF($I$2:$I$11,B16614)&gt;0,0,WEEKDAY(B16614,2)),IF(COUNTIF($I$2:$I$21,B16614)&gt;0,0,WEEKDAY(B16614,2)))</f>
        <v>3</v>
      </c>
      <c r="D16614" s="74">
        <f t="shared" si="2"/>
        <v>2</v>
      </c>
      <c r="E16614" s="12">
        <f>IFERROR(VLOOKUP(A16614,'IDAR Meter Data'!$A:$B,2,1),"")</f>
        <v>103</v>
      </c>
      <c r="F16614" s="75">
        <f>IF(CECCZ="CZ03",'Outside Temp'!B16614,IF(CECCZ="CZ04",'Outside Temp'!B16615,IF(CECCZ="CZ12",'Outside Temp'!B16616, IF(CECCZ="CZ13",'Outside Temp'!B16617))))</f>
        <v>57</v>
      </c>
      <c r="G16614" s="12">
        <f t="shared" si="3"/>
        <v>1</v>
      </c>
    </row>
    <row r="16615" ht="15.75" customHeight="1">
      <c r="A16615" s="13">
        <v>42298.09375</v>
      </c>
      <c r="B16615" s="73">
        <f t="shared" si="1"/>
        <v>42298</v>
      </c>
      <c r="C16615" s="74">
        <f>IF(NewCustomer="Yes", IF(COUNTIF($I$2:$I$11,B16615)&gt;0,0,WEEKDAY(B16615,2)),IF(COUNTIF($I$2:$I$21,B16615)&gt;0,0,WEEKDAY(B16615,2)))</f>
        <v>3</v>
      </c>
      <c r="D16615" s="74">
        <f t="shared" si="2"/>
        <v>2</v>
      </c>
      <c r="E16615" s="12">
        <f>IFERROR(VLOOKUP(A16615,'IDAR Meter Data'!$A:$B,2,1),"")</f>
        <v>103</v>
      </c>
      <c r="F16615" s="75">
        <f>IF(CECCZ="CZ03",'Outside Temp'!B16615,IF(CECCZ="CZ04",'Outside Temp'!B16616,IF(CECCZ="CZ12",'Outside Temp'!B16617, IF(CECCZ="CZ13",'Outside Temp'!B16618))))</f>
        <v>57</v>
      </c>
      <c r="G16615" s="12">
        <f t="shared" si="3"/>
        <v>1</v>
      </c>
    </row>
    <row r="16616" ht="15.75" customHeight="1">
      <c r="A16616" s="13">
        <v>42298.104166666664</v>
      </c>
      <c r="B16616" s="73">
        <f t="shared" si="1"/>
        <v>42298</v>
      </c>
      <c r="C16616" s="74">
        <f>IF(NewCustomer="Yes", IF(COUNTIF($I$2:$I$11,B16616)&gt;0,0,WEEKDAY(B16616,2)),IF(COUNTIF($I$2:$I$21,B16616)&gt;0,0,WEEKDAY(B16616,2)))</f>
        <v>3</v>
      </c>
      <c r="D16616" s="74">
        <f t="shared" si="2"/>
        <v>2</v>
      </c>
      <c r="E16616" s="12">
        <f>IFERROR(VLOOKUP(A16616,'IDAR Meter Data'!$A:$B,2,1),"")</f>
        <v>103</v>
      </c>
      <c r="F16616" s="75">
        <f>IF(CECCZ="CZ03",'Outside Temp'!B16616,IF(CECCZ="CZ04",'Outside Temp'!B16617,IF(CECCZ="CZ12",'Outside Temp'!B16618, IF(CECCZ="CZ13",'Outside Temp'!B16619))))</f>
        <v>57</v>
      </c>
      <c r="G16616" s="12">
        <f t="shared" si="3"/>
        <v>1</v>
      </c>
    </row>
    <row r="16617" ht="15.75" customHeight="1">
      <c r="A16617" s="13">
        <v>42298.114583333336</v>
      </c>
      <c r="B16617" s="73">
        <f t="shared" si="1"/>
        <v>42298</v>
      </c>
      <c r="C16617" s="74">
        <f>IF(NewCustomer="Yes", IF(COUNTIF($I$2:$I$11,B16617)&gt;0,0,WEEKDAY(B16617,2)),IF(COUNTIF($I$2:$I$21,B16617)&gt;0,0,WEEKDAY(B16617,2)))</f>
        <v>3</v>
      </c>
      <c r="D16617" s="74">
        <f t="shared" si="2"/>
        <v>2</v>
      </c>
      <c r="E16617" s="12">
        <f>IFERROR(VLOOKUP(A16617,'IDAR Meter Data'!$A:$B,2,1),"")</f>
        <v>104</v>
      </c>
      <c r="F16617" s="75">
        <f>IF(CECCZ="CZ03",'Outside Temp'!B16617,IF(CECCZ="CZ04",'Outside Temp'!B16618,IF(CECCZ="CZ12",'Outside Temp'!B16619, IF(CECCZ="CZ13",'Outside Temp'!B16620))))</f>
        <v>57</v>
      </c>
      <c r="G16617" s="12">
        <f t="shared" si="3"/>
        <v>1</v>
      </c>
    </row>
    <row r="16618" ht="15.75" customHeight="1">
      <c r="A16618" s="13">
        <v>42298.125</v>
      </c>
      <c r="B16618" s="73">
        <f t="shared" si="1"/>
        <v>42298</v>
      </c>
      <c r="C16618" s="74">
        <f>IF(NewCustomer="Yes", IF(COUNTIF($I$2:$I$11,B16618)&gt;0,0,WEEKDAY(B16618,2)),IF(COUNTIF($I$2:$I$21,B16618)&gt;0,0,WEEKDAY(B16618,2)))</f>
        <v>3</v>
      </c>
      <c r="D16618" s="74">
        <f t="shared" si="2"/>
        <v>3</v>
      </c>
      <c r="E16618" s="12">
        <f>IFERROR(VLOOKUP(A16618,'IDAR Meter Data'!$A:$B,2,1),"")</f>
        <v>108</v>
      </c>
      <c r="F16618" s="75">
        <f>IF(CECCZ="CZ03",'Outside Temp'!B16618,IF(CECCZ="CZ04",'Outside Temp'!B16619,IF(CECCZ="CZ12",'Outside Temp'!B16620, IF(CECCZ="CZ13",'Outside Temp'!B16621))))</f>
        <v>56.93333333</v>
      </c>
      <c r="G16618" s="12">
        <f t="shared" si="3"/>
        <v>1</v>
      </c>
    </row>
    <row r="16619" ht="15.75" customHeight="1">
      <c r="A16619" s="13">
        <v>42298.135416666664</v>
      </c>
      <c r="B16619" s="73">
        <f t="shared" si="1"/>
        <v>42298</v>
      </c>
      <c r="C16619" s="74">
        <f>IF(NewCustomer="Yes", IF(COUNTIF($I$2:$I$11,B16619)&gt;0,0,WEEKDAY(B16619,2)),IF(COUNTIF($I$2:$I$21,B16619)&gt;0,0,WEEKDAY(B16619,2)))</f>
        <v>3</v>
      </c>
      <c r="D16619" s="74">
        <f t="shared" si="2"/>
        <v>3</v>
      </c>
      <c r="E16619" s="12">
        <f>IFERROR(VLOOKUP(A16619,'IDAR Meter Data'!$A:$B,2,1),"")</f>
        <v>102</v>
      </c>
      <c r="F16619" s="75">
        <f>IF(CECCZ="CZ03",'Outside Temp'!B16619,IF(CECCZ="CZ04",'Outside Temp'!B16620,IF(CECCZ="CZ12",'Outside Temp'!B16621, IF(CECCZ="CZ13",'Outside Temp'!B16622))))</f>
        <v>56.68333333</v>
      </c>
      <c r="G16619" s="12">
        <f t="shared" si="3"/>
        <v>1</v>
      </c>
    </row>
    <row r="16620" ht="15.75" customHeight="1">
      <c r="A16620" s="13">
        <v>42298.145833333336</v>
      </c>
      <c r="B16620" s="73">
        <f t="shared" si="1"/>
        <v>42298</v>
      </c>
      <c r="C16620" s="74">
        <f>IF(NewCustomer="Yes", IF(COUNTIF($I$2:$I$11,B16620)&gt;0,0,WEEKDAY(B16620,2)),IF(COUNTIF($I$2:$I$21,B16620)&gt;0,0,WEEKDAY(B16620,2)))</f>
        <v>3</v>
      </c>
      <c r="D16620" s="74">
        <f t="shared" si="2"/>
        <v>3</v>
      </c>
      <c r="E16620" s="12">
        <f>IFERROR(VLOOKUP(A16620,'IDAR Meter Data'!$A:$B,2,1),"")</f>
        <v>101</v>
      </c>
      <c r="F16620" s="75">
        <f>IF(CECCZ="CZ03",'Outside Temp'!B16620,IF(CECCZ="CZ04",'Outside Temp'!B16621,IF(CECCZ="CZ12",'Outside Temp'!B16622, IF(CECCZ="CZ13",'Outside Temp'!B16623))))</f>
        <v>56.43333333</v>
      </c>
      <c r="G16620" s="12">
        <f t="shared" si="3"/>
        <v>1</v>
      </c>
    </row>
    <row r="16621" ht="15.75" customHeight="1">
      <c r="A16621" s="13">
        <v>42298.15625</v>
      </c>
      <c r="B16621" s="73">
        <f t="shared" si="1"/>
        <v>42298</v>
      </c>
      <c r="C16621" s="74">
        <f>IF(NewCustomer="Yes", IF(COUNTIF($I$2:$I$11,B16621)&gt;0,0,WEEKDAY(B16621,2)),IF(COUNTIF($I$2:$I$21,B16621)&gt;0,0,WEEKDAY(B16621,2)))</f>
        <v>3</v>
      </c>
      <c r="D16621" s="74">
        <f t="shared" si="2"/>
        <v>3</v>
      </c>
      <c r="E16621" s="12">
        <f>IFERROR(VLOOKUP(A16621,'IDAR Meter Data'!$A:$B,2,1),"")</f>
        <v>108</v>
      </c>
      <c r="F16621" s="75">
        <f>IF(CECCZ="CZ03",'Outside Temp'!B16621,IF(CECCZ="CZ04",'Outside Temp'!B16622,IF(CECCZ="CZ12",'Outside Temp'!B16623, IF(CECCZ="CZ13",'Outside Temp'!B16624))))</f>
        <v>56.18333333</v>
      </c>
      <c r="G16621" s="12">
        <f t="shared" si="3"/>
        <v>1</v>
      </c>
    </row>
    <row r="16622" ht="15.75" customHeight="1">
      <c r="A16622" s="13">
        <v>42298.166666666664</v>
      </c>
      <c r="B16622" s="73">
        <f t="shared" si="1"/>
        <v>42298</v>
      </c>
      <c r="C16622" s="74">
        <f>IF(NewCustomer="Yes", IF(COUNTIF($I$2:$I$11,B16622)&gt;0,0,WEEKDAY(B16622,2)),IF(COUNTIF($I$2:$I$21,B16622)&gt;0,0,WEEKDAY(B16622,2)))</f>
        <v>3</v>
      </c>
      <c r="D16622" s="74">
        <f t="shared" si="2"/>
        <v>4</v>
      </c>
      <c r="E16622" s="12">
        <f>IFERROR(VLOOKUP(A16622,'IDAR Meter Data'!$A:$B,2,1),"")</f>
        <v>104</v>
      </c>
      <c r="F16622" s="75">
        <f>IF(CECCZ="CZ03",'Outside Temp'!B16622,IF(CECCZ="CZ04",'Outside Temp'!B16623,IF(CECCZ="CZ12",'Outside Temp'!B16624, IF(CECCZ="CZ13",'Outside Temp'!B16625))))</f>
        <v>55.93333333</v>
      </c>
      <c r="G16622" s="12">
        <f t="shared" si="3"/>
        <v>1</v>
      </c>
    </row>
    <row r="16623" ht="15.75" customHeight="1">
      <c r="A16623" s="13">
        <v>42298.177083333336</v>
      </c>
      <c r="B16623" s="73">
        <f t="shared" si="1"/>
        <v>42298</v>
      </c>
      <c r="C16623" s="74">
        <f>IF(NewCustomer="Yes", IF(COUNTIF($I$2:$I$11,B16623)&gt;0,0,WEEKDAY(B16623,2)),IF(COUNTIF($I$2:$I$21,B16623)&gt;0,0,WEEKDAY(B16623,2)))</f>
        <v>3</v>
      </c>
      <c r="D16623" s="74">
        <f t="shared" si="2"/>
        <v>4</v>
      </c>
      <c r="E16623" s="12">
        <f>IFERROR(VLOOKUP(A16623,'IDAR Meter Data'!$A:$B,2,1),"")</f>
        <v>103</v>
      </c>
      <c r="F16623" s="75">
        <f>IF(CECCZ="CZ03",'Outside Temp'!B16623,IF(CECCZ="CZ04",'Outside Temp'!B16624,IF(CECCZ="CZ12",'Outside Temp'!B16625, IF(CECCZ="CZ13",'Outside Temp'!B16626))))</f>
        <v>55.68333333</v>
      </c>
      <c r="G16623" s="12">
        <f t="shared" si="3"/>
        <v>1</v>
      </c>
    </row>
    <row r="16624" ht="15.75" customHeight="1">
      <c r="A16624" s="13">
        <v>42298.1875</v>
      </c>
      <c r="B16624" s="73">
        <f t="shared" si="1"/>
        <v>42298</v>
      </c>
      <c r="C16624" s="74">
        <f>IF(NewCustomer="Yes", IF(COUNTIF($I$2:$I$11,B16624)&gt;0,0,WEEKDAY(B16624,2)),IF(COUNTIF($I$2:$I$21,B16624)&gt;0,0,WEEKDAY(B16624,2)))</f>
        <v>3</v>
      </c>
      <c r="D16624" s="74">
        <f t="shared" si="2"/>
        <v>4</v>
      </c>
      <c r="E16624" s="12">
        <f>IFERROR(VLOOKUP(A16624,'IDAR Meter Data'!$A:$B,2,1),"")</f>
        <v>101</v>
      </c>
      <c r="F16624" s="75">
        <f>IF(CECCZ="CZ03",'Outside Temp'!B16624,IF(CECCZ="CZ04",'Outside Temp'!B16625,IF(CECCZ="CZ12",'Outside Temp'!B16626, IF(CECCZ="CZ13",'Outside Temp'!B16627))))</f>
        <v>55.43333333</v>
      </c>
      <c r="G16624" s="12">
        <f t="shared" si="3"/>
        <v>1</v>
      </c>
    </row>
    <row r="16625" ht="15.75" customHeight="1">
      <c r="A16625" s="13">
        <v>42298.197916666664</v>
      </c>
      <c r="B16625" s="73">
        <f t="shared" si="1"/>
        <v>42298</v>
      </c>
      <c r="C16625" s="74">
        <f>IF(NewCustomer="Yes", IF(COUNTIF($I$2:$I$11,B16625)&gt;0,0,WEEKDAY(B16625,2)),IF(COUNTIF($I$2:$I$21,B16625)&gt;0,0,WEEKDAY(B16625,2)))</f>
        <v>3</v>
      </c>
      <c r="D16625" s="74">
        <f t="shared" si="2"/>
        <v>4</v>
      </c>
      <c r="E16625" s="12">
        <f>IFERROR(VLOOKUP(A16625,'IDAR Meter Data'!$A:$B,2,1),"")</f>
        <v>105</v>
      </c>
      <c r="F16625" s="75">
        <f>IF(CECCZ="CZ03",'Outside Temp'!B16625,IF(CECCZ="CZ04",'Outside Temp'!B16626,IF(CECCZ="CZ12",'Outside Temp'!B16627, IF(CECCZ="CZ13",'Outside Temp'!B16628))))</f>
        <v>55.18333333</v>
      </c>
      <c r="G16625" s="12">
        <f t="shared" si="3"/>
        <v>1</v>
      </c>
    </row>
    <row r="16626" ht="15.75" customHeight="1">
      <c r="A16626" s="13">
        <v>42298.208333333336</v>
      </c>
      <c r="B16626" s="73">
        <f t="shared" si="1"/>
        <v>42298</v>
      </c>
      <c r="C16626" s="74">
        <f>IF(NewCustomer="Yes", IF(COUNTIF($I$2:$I$11,B16626)&gt;0,0,WEEKDAY(B16626,2)),IF(COUNTIF($I$2:$I$21,B16626)&gt;0,0,WEEKDAY(B16626,2)))</f>
        <v>3</v>
      </c>
      <c r="D16626" s="74">
        <f t="shared" si="2"/>
        <v>5</v>
      </c>
      <c r="E16626" s="12">
        <f>IFERROR(VLOOKUP(A16626,'IDAR Meter Data'!$A:$B,2,1),"")</f>
        <v>102</v>
      </c>
      <c r="F16626" s="75">
        <f>IF(CECCZ="CZ03",'Outside Temp'!B16626,IF(CECCZ="CZ04",'Outside Temp'!B16627,IF(CECCZ="CZ12",'Outside Temp'!B16628, IF(CECCZ="CZ13",'Outside Temp'!B16629))))</f>
        <v>55.13333333</v>
      </c>
      <c r="G16626" s="12">
        <f t="shared" si="3"/>
        <v>1</v>
      </c>
    </row>
    <row r="16627" ht="15.75" customHeight="1">
      <c r="A16627" s="13">
        <v>42298.21875</v>
      </c>
      <c r="B16627" s="73">
        <f t="shared" si="1"/>
        <v>42298</v>
      </c>
      <c r="C16627" s="74">
        <f>IF(NewCustomer="Yes", IF(COUNTIF($I$2:$I$11,B16627)&gt;0,0,WEEKDAY(B16627,2)),IF(COUNTIF($I$2:$I$21,B16627)&gt;0,0,WEEKDAY(B16627,2)))</f>
        <v>3</v>
      </c>
      <c r="D16627" s="74">
        <f t="shared" si="2"/>
        <v>5</v>
      </c>
      <c r="E16627" s="12">
        <f>IFERROR(VLOOKUP(A16627,'IDAR Meter Data'!$A:$B,2,1),"")</f>
        <v>111</v>
      </c>
      <c r="F16627" s="75">
        <f>IF(CECCZ="CZ03",'Outside Temp'!B16627,IF(CECCZ="CZ04",'Outside Temp'!B16628,IF(CECCZ="CZ12",'Outside Temp'!B16629, IF(CECCZ="CZ13",'Outside Temp'!B16630))))</f>
        <v>55.63333333</v>
      </c>
      <c r="G16627" s="12">
        <f t="shared" si="3"/>
        <v>1</v>
      </c>
    </row>
    <row r="16628" ht="15.75" customHeight="1">
      <c r="A16628" s="13">
        <v>42298.229166666664</v>
      </c>
      <c r="B16628" s="73">
        <f t="shared" si="1"/>
        <v>42298</v>
      </c>
      <c r="C16628" s="74">
        <f>IF(NewCustomer="Yes", IF(COUNTIF($I$2:$I$11,B16628)&gt;0,0,WEEKDAY(B16628,2)),IF(COUNTIF($I$2:$I$21,B16628)&gt;0,0,WEEKDAY(B16628,2)))</f>
        <v>3</v>
      </c>
      <c r="D16628" s="74">
        <f t="shared" si="2"/>
        <v>5</v>
      </c>
      <c r="E16628" s="12">
        <f>IFERROR(VLOOKUP(A16628,'IDAR Meter Data'!$A:$B,2,1),"")</f>
        <v>105</v>
      </c>
      <c r="F16628" s="75">
        <f>IF(CECCZ="CZ03",'Outside Temp'!B16628,IF(CECCZ="CZ04",'Outside Temp'!B16629,IF(CECCZ="CZ12",'Outside Temp'!B16630, IF(CECCZ="CZ13",'Outside Temp'!B16631))))</f>
        <v>56.13333333</v>
      </c>
      <c r="G16628" s="12">
        <f t="shared" si="3"/>
        <v>1</v>
      </c>
    </row>
    <row r="16629" ht="15.75" customHeight="1">
      <c r="A16629" s="13">
        <v>42298.239583333336</v>
      </c>
      <c r="B16629" s="73">
        <f t="shared" si="1"/>
        <v>42298</v>
      </c>
      <c r="C16629" s="74">
        <f>IF(NewCustomer="Yes", IF(COUNTIF($I$2:$I$11,B16629)&gt;0,0,WEEKDAY(B16629,2)),IF(COUNTIF($I$2:$I$21,B16629)&gt;0,0,WEEKDAY(B16629,2)))</f>
        <v>3</v>
      </c>
      <c r="D16629" s="74">
        <f t="shared" si="2"/>
        <v>5</v>
      </c>
      <c r="E16629" s="12">
        <f>IFERROR(VLOOKUP(A16629,'IDAR Meter Data'!$A:$B,2,1),"")</f>
        <v>102</v>
      </c>
      <c r="F16629" s="75">
        <f>IF(CECCZ="CZ03",'Outside Temp'!B16629,IF(CECCZ="CZ04",'Outside Temp'!B16630,IF(CECCZ="CZ12",'Outside Temp'!B16631, IF(CECCZ="CZ13",'Outside Temp'!B16632))))</f>
        <v>56.63333333</v>
      </c>
      <c r="G16629" s="12">
        <f t="shared" si="3"/>
        <v>1</v>
      </c>
    </row>
    <row r="16630" ht="15.75" customHeight="1">
      <c r="A16630" s="13">
        <v>42298.25</v>
      </c>
      <c r="B16630" s="73">
        <f t="shared" si="1"/>
        <v>42298</v>
      </c>
      <c r="C16630" s="74">
        <f>IF(NewCustomer="Yes", IF(COUNTIF($I$2:$I$11,B16630)&gt;0,0,WEEKDAY(B16630,2)),IF(COUNTIF($I$2:$I$21,B16630)&gt;0,0,WEEKDAY(B16630,2)))</f>
        <v>3</v>
      </c>
      <c r="D16630" s="74">
        <f t="shared" si="2"/>
        <v>6</v>
      </c>
      <c r="E16630" s="12">
        <f>IFERROR(VLOOKUP(A16630,'IDAR Meter Data'!$A:$B,2,1),"")</f>
        <v>99</v>
      </c>
      <c r="F16630" s="75">
        <f>IF(CECCZ="CZ03",'Outside Temp'!B16630,IF(CECCZ="CZ04",'Outside Temp'!B16631,IF(CECCZ="CZ12",'Outside Temp'!B16632, IF(CECCZ="CZ13",'Outside Temp'!B16633))))</f>
        <v>57.13333333</v>
      </c>
      <c r="G16630" s="12">
        <f t="shared" si="3"/>
        <v>1</v>
      </c>
    </row>
    <row r="16631" ht="15.75" customHeight="1">
      <c r="A16631" s="13">
        <v>42298.260416666664</v>
      </c>
      <c r="B16631" s="73">
        <f t="shared" si="1"/>
        <v>42298</v>
      </c>
      <c r="C16631" s="74">
        <f>IF(NewCustomer="Yes", IF(COUNTIF($I$2:$I$11,B16631)&gt;0,0,WEEKDAY(B16631,2)),IF(COUNTIF($I$2:$I$21,B16631)&gt;0,0,WEEKDAY(B16631,2)))</f>
        <v>3</v>
      </c>
      <c r="D16631" s="74">
        <f t="shared" si="2"/>
        <v>6</v>
      </c>
      <c r="E16631" s="12">
        <f>IFERROR(VLOOKUP(A16631,'IDAR Meter Data'!$A:$B,2,1),"")</f>
        <v>105</v>
      </c>
      <c r="F16631" s="75">
        <f>IF(CECCZ="CZ03",'Outside Temp'!B16631,IF(CECCZ="CZ04",'Outside Temp'!B16632,IF(CECCZ="CZ12",'Outside Temp'!B16633, IF(CECCZ="CZ13",'Outside Temp'!B16634))))</f>
        <v>57.63333333</v>
      </c>
      <c r="G16631" s="12">
        <f t="shared" si="3"/>
        <v>1</v>
      </c>
    </row>
    <row r="16632" ht="15.75" customHeight="1">
      <c r="A16632" s="13">
        <v>42298.270833333336</v>
      </c>
      <c r="B16632" s="73">
        <f t="shared" si="1"/>
        <v>42298</v>
      </c>
      <c r="C16632" s="74">
        <f>IF(NewCustomer="Yes", IF(COUNTIF($I$2:$I$11,B16632)&gt;0,0,WEEKDAY(B16632,2)),IF(COUNTIF($I$2:$I$21,B16632)&gt;0,0,WEEKDAY(B16632,2)))</f>
        <v>3</v>
      </c>
      <c r="D16632" s="74">
        <f t="shared" si="2"/>
        <v>6</v>
      </c>
      <c r="E16632" s="12">
        <f>IFERROR(VLOOKUP(A16632,'IDAR Meter Data'!$A:$B,2,1),"")</f>
        <v>102</v>
      </c>
      <c r="F16632" s="75">
        <f>IF(CECCZ="CZ03",'Outside Temp'!B16632,IF(CECCZ="CZ04",'Outside Temp'!B16633,IF(CECCZ="CZ12",'Outside Temp'!B16634, IF(CECCZ="CZ13",'Outside Temp'!B16635))))</f>
        <v>58.13333333</v>
      </c>
      <c r="G16632" s="12">
        <f t="shared" si="3"/>
        <v>1</v>
      </c>
    </row>
    <row r="16633" ht="15.75" customHeight="1">
      <c r="A16633" s="13">
        <v>42298.28125</v>
      </c>
      <c r="B16633" s="73">
        <f t="shared" si="1"/>
        <v>42298</v>
      </c>
      <c r="C16633" s="74">
        <f>IF(NewCustomer="Yes", IF(COUNTIF($I$2:$I$11,B16633)&gt;0,0,WEEKDAY(B16633,2)),IF(COUNTIF($I$2:$I$21,B16633)&gt;0,0,WEEKDAY(B16633,2)))</f>
        <v>3</v>
      </c>
      <c r="D16633" s="74">
        <f t="shared" si="2"/>
        <v>6</v>
      </c>
      <c r="E16633" s="12">
        <f>IFERROR(VLOOKUP(A16633,'IDAR Meter Data'!$A:$B,2,1),"")</f>
        <v>113</v>
      </c>
      <c r="F16633" s="75">
        <f>IF(CECCZ="CZ03",'Outside Temp'!B16633,IF(CECCZ="CZ04",'Outside Temp'!B16634,IF(CECCZ="CZ12",'Outside Temp'!B16635, IF(CECCZ="CZ13",'Outside Temp'!B16636))))</f>
        <v>58.63333333</v>
      </c>
      <c r="G16633" s="12">
        <f t="shared" si="3"/>
        <v>1</v>
      </c>
    </row>
    <row r="16634" ht="15.75" customHeight="1">
      <c r="A16634" s="13">
        <v>42298.291666666664</v>
      </c>
      <c r="B16634" s="73">
        <f t="shared" si="1"/>
        <v>42298</v>
      </c>
      <c r="C16634" s="74">
        <f>IF(NewCustomer="Yes", IF(COUNTIF($I$2:$I$11,B16634)&gt;0,0,WEEKDAY(B16634,2)),IF(COUNTIF($I$2:$I$21,B16634)&gt;0,0,WEEKDAY(B16634,2)))</f>
        <v>3</v>
      </c>
      <c r="D16634" s="74">
        <f t="shared" si="2"/>
        <v>7</v>
      </c>
      <c r="E16634" s="12">
        <f>IFERROR(VLOOKUP(A16634,'IDAR Meter Data'!$A:$B,2,1),"")</f>
        <v>109</v>
      </c>
      <c r="F16634" s="75">
        <f>IF(CECCZ="CZ03",'Outside Temp'!B16634,IF(CECCZ="CZ04",'Outside Temp'!B16635,IF(CECCZ="CZ12",'Outside Temp'!B16636, IF(CECCZ="CZ13",'Outside Temp'!B16637))))</f>
        <v>59.26666667</v>
      </c>
      <c r="G16634" s="12">
        <f t="shared" si="3"/>
        <v>1</v>
      </c>
    </row>
    <row r="16635" ht="15.75" customHeight="1">
      <c r="A16635" s="13">
        <v>42298.302083333336</v>
      </c>
      <c r="B16635" s="73">
        <f t="shared" si="1"/>
        <v>42298</v>
      </c>
      <c r="C16635" s="74">
        <f>IF(NewCustomer="Yes", IF(COUNTIF($I$2:$I$11,B16635)&gt;0,0,WEEKDAY(B16635,2)),IF(COUNTIF($I$2:$I$21,B16635)&gt;0,0,WEEKDAY(B16635,2)))</f>
        <v>3</v>
      </c>
      <c r="D16635" s="74">
        <f t="shared" si="2"/>
        <v>7</v>
      </c>
      <c r="E16635" s="12">
        <f>IFERROR(VLOOKUP(A16635,'IDAR Meter Data'!$A:$B,2,1),"")</f>
        <v>150</v>
      </c>
      <c r="F16635" s="75">
        <f>IF(CECCZ="CZ03",'Outside Temp'!B16635,IF(CECCZ="CZ04",'Outside Temp'!B16636,IF(CECCZ="CZ12",'Outside Temp'!B16637, IF(CECCZ="CZ13",'Outside Temp'!B16638))))</f>
        <v>60.26666667</v>
      </c>
      <c r="G16635" s="12">
        <f t="shared" si="3"/>
        <v>1</v>
      </c>
    </row>
    <row r="16636" ht="15.75" customHeight="1">
      <c r="A16636" s="13">
        <v>42298.3125</v>
      </c>
      <c r="B16636" s="73">
        <f t="shared" si="1"/>
        <v>42298</v>
      </c>
      <c r="C16636" s="74">
        <f>IF(NewCustomer="Yes", IF(COUNTIF($I$2:$I$11,B16636)&gt;0,0,WEEKDAY(B16636,2)),IF(COUNTIF($I$2:$I$21,B16636)&gt;0,0,WEEKDAY(B16636,2)))</f>
        <v>3</v>
      </c>
      <c r="D16636" s="74">
        <f t="shared" si="2"/>
        <v>7</v>
      </c>
      <c r="E16636" s="12">
        <f>IFERROR(VLOOKUP(A16636,'IDAR Meter Data'!$A:$B,2,1),"")</f>
        <v>129</v>
      </c>
      <c r="F16636" s="75">
        <f>IF(CECCZ="CZ03",'Outside Temp'!B16636,IF(CECCZ="CZ04",'Outside Temp'!B16637,IF(CECCZ="CZ12",'Outside Temp'!B16638, IF(CECCZ="CZ13",'Outside Temp'!B16639))))</f>
        <v>61.26666667</v>
      </c>
      <c r="G16636" s="12">
        <f t="shared" si="3"/>
        <v>1</v>
      </c>
    </row>
    <row r="16637" ht="15.75" customHeight="1">
      <c r="A16637" s="13">
        <v>42298.322916666664</v>
      </c>
      <c r="B16637" s="73">
        <f t="shared" si="1"/>
        <v>42298</v>
      </c>
      <c r="C16637" s="74">
        <f>IF(NewCustomer="Yes", IF(COUNTIF($I$2:$I$11,B16637)&gt;0,0,WEEKDAY(B16637,2)),IF(COUNTIF($I$2:$I$21,B16637)&gt;0,0,WEEKDAY(B16637,2)))</f>
        <v>3</v>
      </c>
      <c r="D16637" s="74">
        <f t="shared" si="2"/>
        <v>7</v>
      </c>
      <c r="E16637" s="12">
        <f>IFERROR(VLOOKUP(A16637,'IDAR Meter Data'!$A:$B,2,1),"")</f>
        <v>141</v>
      </c>
      <c r="F16637" s="75">
        <f>IF(CECCZ="CZ03",'Outside Temp'!B16637,IF(CECCZ="CZ04",'Outside Temp'!B16638,IF(CECCZ="CZ12",'Outside Temp'!B16639, IF(CECCZ="CZ13",'Outside Temp'!B16640))))</f>
        <v>62.26666667</v>
      </c>
      <c r="G16637" s="12">
        <f t="shared" si="3"/>
        <v>1</v>
      </c>
    </row>
    <row r="16638" ht="15.75" customHeight="1">
      <c r="A16638" s="13">
        <v>42298.333333333336</v>
      </c>
      <c r="B16638" s="73">
        <f t="shared" si="1"/>
        <v>42298</v>
      </c>
      <c r="C16638" s="74">
        <f>IF(NewCustomer="Yes", IF(COUNTIF($I$2:$I$11,B16638)&gt;0,0,WEEKDAY(B16638,2)),IF(COUNTIF($I$2:$I$21,B16638)&gt;0,0,WEEKDAY(B16638,2)))</f>
        <v>3</v>
      </c>
      <c r="D16638" s="74">
        <f t="shared" si="2"/>
        <v>8</v>
      </c>
      <c r="E16638" s="12">
        <f>IFERROR(VLOOKUP(A16638,'IDAR Meter Data'!$A:$B,2,1),"")</f>
        <v>151</v>
      </c>
      <c r="F16638" s="75">
        <f>IF(CECCZ="CZ03",'Outside Temp'!B16638,IF(CECCZ="CZ04",'Outside Temp'!B16639,IF(CECCZ="CZ12",'Outside Temp'!B16640, IF(CECCZ="CZ13",'Outside Temp'!B16641))))</f>
        <v>63.13333333</v>
      </c>
      <c r="G16638" s="12">
        <f t="shared" si="3"/>
        <v>1</v>
      </c>
    </row>
    <row r="16639" ht="15.75" customHeight="1">
      <c r="A16639" s="13">
        <v>42298.34375</v>
      </c>
      <c r="B16639" s="73">
        <f t="shared" si="1"/>
        <v>42298</v>
      </c>
      <c r="C16639" s="74">
        <f>IF(NewCustomer="Yes", IF(COUNTIF($I$2:$I$11,B16639)&gt;0,0,WEEKDAY(B16639,2)),IF(COUNTIF($I$2:$I$21,B16639)&gt;0,0,WEEKDAY(B16639,2)))</f>
        <v>3</v>
      </c>
      <c r="D16639" s="74">
        <f t="shared" si="2"/>
        <v>8</v>
      </c>
      <c r="E16639" s="12">
        <f>IFERROR(VLOOKUP(A16639,'IDAR Meter Data'!$A:$B,2,1),"")</f>
        <v>148</v>
      </c>
      <c r="F16639" s="75">
        <f>IF(CECCZ="CZ03",'Outside Temp'!B16639,IF(CECCZ="CZ04",'Outside Temp'!B16640,IF(CECCZ="CZ12",'Outside Temp'!B16641, IF(CECCZ="CZ13",'Outside Temp'!B16642))))</f>
        <v>63.63333333</v>
      </c>
      <c r="G16639" s="12">
        <f t="shared" si="3"/>
        <v>1</v>
      </c>
    </row>
    <row r="16640" ht="15.75" customHeight="1">
      <c r="A16640" s="13">
        <v>42298.354166666664</v>
      </c>
      <c r="B16640" s="73">
        <f t="shared" si="1"/>
        <v>42298</v>
      </c>
      <c r="C16640" s="74">
        <f>IF(NewCustomer="Yes", IF(COUNTIF($I$2:$I$11,B16640)&gt;0,0,WEEKDAY(B16640,2)),IF(COUNTIF($I$2:$I$21,B16640)&gt;0,0,WEEKDAY(B16640,2)))</f>
        <v>3</v>
      </c>
      <c r="D16640" s="74">
        <f t="shared" si="2"/>
        <v>8</v>
      </c>
      <c r="E16640" s="12">
        <f>IFERROR(VLOOKUP(A16640,'IDAR Meter Data'!$A:$B,2,1),"")</f>
        <v>144</v>
      </c>
      <c r="F16640" s="75">
        <f>IF(CECCZ="CZ03",'Outside Temp'!B16640,IF(CECCZ="CZ04",'Outside Temp'!B16641,IF(CECCZ="CZ12",'Outside Temp'!B16642, IF(CECCZ="CZ13",'Outside Temp'!B16643))))</f>
        <v>64.13333333</v>
      </c>
      <c r="G16640" s="12">
        <f t="shared" si="3"/>
        <v>1</v>
      </c>
    </row>
    <row r="16641" ht="15.75" customHeight="1">
      <c r="A16641" s="13">
        <v>42298.364583333336</v>
      </c>
      <c r="B16641" s="73">
        <f t="shared" si="1"/>
        <v>42298</v>
      </c>
      <c r="C16641" s="74">
        <f>IF(NewCustomer="Yes", IF(COUNTIF($I$2:$I$11,B16641)&gt;0,0,WEEKDAY(B16641,2)),IF(COUNTIF($I$2:$I$21,B16641)&gt;0,0,WEEKDAY(B16641,2)))</f>
        <v>3</v>
      </c>
      <c r="D16641" s="74">
        <f t="shared" si="2"/>
        <v>8</v>
      </c>
      <c r="E16641" s="12">
        <f>IFERROR(VLOOKUP(A16641,'IDAR Meter Data'!$A:$B,2,1),"")</f>
        <v>170</v>
      </c>
      <c r="F16641" s="75">
        <f>IF(CECCZ="CZ03",'Outside Temp'!B16641,IF(CECCZ="CZ04",'Outside Temp'!B16642,IF(CECCZ="CZ12",'Outside Temp'!B16643, IF(CECCZ="CZ13",'Outside Temp'!B16644))))</f>
        <v>64.63333333</v>
      </c>
      <c r="G16641" s="12">
        <f t="shared" si="3"/>
        <v>1</v>
      </c>
    </row>
    <row r="16642" ht="15.75" customHeight="1">
      <c r="A16642" s="13">
        <v>42298.375</v>
      </c>
      <c r="B16642" s="73">
        <f t="shared" si="1"/>
        <v>42298</v>
      </c>
      <c r="C16642" s="74">
        <f>IF(NewCustomer="Yes", IF(COUNTIF($I$2:$I$11,B16642)&gt;0,0,WEEKDAY(B16642,2)),IF(COUNTIF($I$2:$I$21,B16642)&gt;0,0,WEEKDAY(B16642,2)))</f>
        <v>3</v>
      </c>
      <c r="D16642" s="74">
        <f t="shared" si="2"/>
        <v>9</v>
      </c>
      <c r="E16642" s="12">
        <f>IFERROR(VLOOKUP(A16642,'IDAR Meter Data'!$A:$B,2,1),"")</f>
        <v>151</v>
      </c>
      <c r="F16642" s="75">
        <f>IF(CECCZ="CZ03",'Outside Temp'!B16642,IF(CECCZ="CZ04",'Outside Temp'!B16643,IF(CECCZ="CZ12",'Outside Temp'!B16644, IF(CECCZ="CZ13",'Outside Temp'!B16645))))</f>
        <v>65.2</v>
      </c>
      <c r="G16642" s="12">
        <f t="shared" si="3"/>
        <v>2</v>
      </c>
    </row>
    <row r="16643" ht="15.75" customHeight="1">
      <c r="A16643" s="13">
        <v>42298.385416666664</v>
      </c>
      <c r="B16643" s="73">
        <f t="shared" si="1"/>
        <v>42298</v>
      </c>
      <c r="C16643" s="74">
        <f>IF(NewCustomer="Yes", IF(COUNTIF($I$2:$I$11,B16643)&gt;0,0,WEEKDAY(B16643,2)),IF(COUNTIF($I$2:$I$21,B16643)&gt;0,0,WEEKDAY(B16643,2)))</f>
        <v>3</v>
      </c>
      <c r="D16643" s="74">
        <f t="shared" si="2"/>
        <v>9</v>
      </c>
      <c r="E16643" s="12">
        <f>IFERROR(VLOOKUP(A16643,'IDAR Meter Data'!$A:$B,2,1),"")</f>
        <v>166</v>
      </c>
      <c r="F16643" s="75">
        <f>IF(CECCZ="CZ03",'Outside Temp'!B16643,IF(CECCZ="CZ04",'Outside Temp'!B16644,IF(CECCZ="CZ12",'Outside Temp'!B16645, IF(CECCZ="CZ13",'Outside Temp'!B16646))))</f>
        <v>65.95</v>
      </c>
      <c r="G16643" s="12">
        <f t="shared" si="3"/>
        <v>2</v>
      </c>
    </row>
    <row r="16644" ht="15.75" customHeight="1">
      <c r="A16644" s="13">
        <v>42298.395833333336</v>
      </c>
      <c r="B16644" s="73">
        <f t="shared" si="1"/>
        <v>42298</v>
      </c>
      <c r="C16644" s="74">
        <f>IF(NewCustomer="Yes", IF(COUNTIF($I$2:$I$11,B16644)&gt;0,0,WEEKDAY(B16644,2)),IF(COUNTIF($I$2:$I$21,B16644)&gt;0,0,WEEKDAY(B16644,2)))</f>
        <v>3</v>
      </c>
      <c r="D16644" s="74">
        <f t="shared" si="2"/>
        <v>9</v>
      </c>
      <c r="E16644" s="12">
        <f>IFERROR(VLOOKUP(A16644,'IDAR Meter Data'!$A:$B,2,1),"")</f>
        <v>159</v>
      </c>
      <c r="F16644" s="75">
        <f>IF(CECCZ="CZ03",'Outside Temp'!B16644,IF(CECCZ="CZ04",'Outside Temp'!B16645,IF(CECCZ="CZ12",'Outside Temp'!B16646, IF(CECCZ="CZ13",'Outside Temp'!B16647))))</f>
        <v>66.7</v>
      </c>
      <c r="G16644" s="12">
        <f t="shared" si="3"/>
        <v>2</v>
      </c>
    </row>
    <row r="16645" ht="15.75" customHeight="1">
      <c r="A16645" s="13">
        <v>42298.40625</v>
      </c>
      <c r="B16645" s="73">
        <f t="shared" si="1"/>
        <v>42298</v>
      </c>
      <c r="C16645" s="74">
        <f>IF(NewCustomer="Yes", IF(COUNTIF($I$2:$I$11,B16645)&gt;0,0,WEEKDAY(B16645,2)),IF(COUNTIF($I$2:$I$21,B16645)&gt;0,0,WEEKDAY(B16645,2)))</f>
        <v>3</v>
      </c>
      <c r="D16645" s="74">
        <f t="shared" si="2"/>
        <v>9</v>
      </c>
      <c r="E16645" s="12">
        <f>IFERROR(VLOOKUP(A16645,'IDAR Meter Data'!$A:$B,2,1),"")</f>
        <v>177</v>
      </c>
      <c r="F16645" s="75">
        <f>IF(CECCZ="CZ03",'Outside Temp'!B16645,IF(CECCZ="CZ04",'Outside Temp'!B16646,IF(CECCZ="CZ12",'Outside Temp'!B16647, IF(CECCZ="CZ13",'Outside Temp'!B16648))))</f>
        <v>67.45</v>
      </c>
      <c r="G16645" s="12">
        <f t="shared" si="3"/>
        <v>2</v>
      </c>
    </row>
    <row r="16646" ht="15.75" customHeight="1">
      <c r="A16646" s="13">
        <v>42298.416666666664</v>
      </c>
      <c r="B16646" s="73">
        <f t="shared" si="1"/>
        <v>42298</v>
      </c>
      <c r="C16646" s="74">
        <f>IF(NewCustomer="Yes", IF(COUNTIF($I$2:$I$11,B16646)&gt;0,0,WEEKDAY(B16646,2)),IF(COUNTIF($I$2:$I$21,B16646)&gt;0,0,WEEKDAY(B16646,2)))</f>
        <v>3</v>
      </c>
      <c r="D16646" s="74">
        <f t="shared" si="2"/>
        <v>10</v>
      </c>
      <c r="E16646" s="12">
        <f>IFERROR(VLOOKUP(A16646,'IDAR Meter Data'!$A:$B,2,1),"")</f>
        <v>174</v>
      </c>
      <c r="F16646" s="75">
        <f>IF(CECCZ="CZ03",'Outside Temp'!B16646,IF(CECCZ="CZ04",'Outside Temp'!B16647,IF(CECCZ="CZ12",'Outside Temp'!B16648, IF(CECCZ="CZ13",'Outside Temp'!B16649))))</f>
        <v>68.06666667</v>
      </c>
      <c r="G16646" s="12">
        <f t="shared" si="3"/>
        <v>2</v>
      </c>
    </row>
    <row r="16647" ht="15.75" customHeight="1">
      <c r="A16647" s="13">
        <v>42298.427083333336</v>
      </c>
      <c r="B16647" s="73">
        <f t="shared" si="1"/>
        <v>42298</v>
      </c>
      <c r="C16647" s="74">
        <f>IF(NewCustomer="Yes", IF(COUNTIF($I$2:$I$11,B16647)&gt;0,0,WEEKDAY(B16647,2)),IF(COUNTIF($I$2:$I$21,B16647)&gt;0,0,WEEKDAY(B16647,2)))</f>
        <v>3</v>
      </c>
      <c r="D16647" s="74">
        <f t="shared" si="2"/>
        <v>10</v>
      </c>
      <c r="E16647" s="12">
        <f>IFERROR(VLOOKUP(A16647,'IDAR Meter Data'!$A:$B,2,1),"")</f>
        <v>175</v>
      </c>
      <c r="F16647" s="75">
        <f>IF(CECCZ="CZ03",'Outside Temp'!B16647,IF(CECCZ="CZ04",'Outside Temp'!B16648,IF(CECCZ="CZ12",'Outside Temp'!B16649, IF(CECCZ="CZ13",'Outside Temp'!B16650))))</f>
        <v>68.31666667</v>
      </c>
      <c r="G16647" s="12">
        <f t="shared" si="3"/>
        <v>2</v>
      </c>
    </row>
    <row r="16648" ht="15.75" customHeight="1">
      <c r="A16648" s="13">
        <v>42298.4375</v>
      </c>
      <c r="B16648" s="73">
        <f t="shared" si="1"/>
        <v>42298</v>
      </c>
      <c r="C16648" s="74">
        <f>IF(NewCustomer="Yes", IF(COUNTIF($I$2:$I$11,B16648)&gt;0,0,WEEKDAY(B16648,2)),IF(COUNTIF($I$2:$I$21,B16648)&gt;0,0,WEEKDAY(B16648,2)))</f>
        <v>3</v>
      </c>
      <c r="D16648" s="74">
        <f t="shared" si="2"/>
        <v>10</v>
      </c>
      <c r="E16648" s="12">
        <f>IFERROR(VLOOKUP(A16648,'IDAR Meter Data'!$A:$B,2,1),"")</f>
        <v>192</v>
      </c>
      <c r="F16648" s="75">
        <f>IF(CECCZ="CZ03",'Outside Temp'!B16648,IF(CECCZ="CZ04",'Outside Temp'!B16649,IF(CECCZ="CZ12",'Outside Temp'!B16650, IF(CECCZ="CZ13",'Outside Temp'!B16651))))</f>
        <v>68.56666667</v>
      </c>
      <c r="G16648" s="12">
        <f t="shared" si="3"/>
        <v>2</v>
      </c>
    </row>
    <row r="16649" ht="15.75" customHeight="1">
      <c r="A16649" s="13">
        <v>42298.447916666664</v>
      </c>
      <c r="B16649" s="73">
        <f t="shared" si="1"/>
        <v>42298</v>
      </c>
      <c r="C16649" s="74">
        <f>IF(NewCustomer="Yes", IF(COUNTIF($I$2:$I$11,B16649)&gt;0,0,WEEKDAY(B16649,2)),IF(COUNTIF($I$2:$I$21,B16649)&gt;0,0,WEEKDAY(B16649,2)))</f>
        <v>3</v>
      </c>
      <c r="D16649" s="74">
        <f t="shared" si="2"/>
        <v>10</v>
      </c>
      <c r="E16649" s="12">
        <f>IFERROR(VLOOKUP(A16649,'IDAR Meter Data'!$A:$B,2,1),"")</f>
        <v>178</v>
      </c>
      <c r="F16649" s="75">
        <f>IF(CECCZ="CZ03",'Outside Temp'!B16649,IF(CECCZ="CZ04",'Outside Temp'!B16650,IF(CECCZ="CZ12",'Outside Temp'!B16651, IF(CECCZ="CZ13",'Outside Temp'!B16652))))</f>
        <v>68.81666667</v>
      </c>
      <c r="G16649" s="12">
        <f t="shared" si="3"/>
        <v>2</v>
      </c>
    </row>
    <row r="16650" ht="15.75" customHeight="1">
      <c r="A16650" s="13">
        <v>42298.458333333336</v>
      </c>
      <c r="B16650" s="73">
        <f t="shared" si="1"/>
        <v>42298</v>
      </c>
      <c r="C16650" s="74">
        <f>IF(NewCustomer="Yes", IF(COUNTIF($I$2:$I$11,B16650)&gt;0,0,WEEKDAY(B16650,2)),IF(COUNTIF($I$2:$I$21,B16650)&gt;0,0,WEEKDAY(B16650,2)))</f>
        <v>3</v>
      </c>
      <c r="D16650" s="74">
        <f t="shared" si="2"/>
        <v>11</v>
      </c>
      <c r="E16650" s="12">
        <f>IFERROR(VLOOKUP(A16650,'IDAR Meter Data'!$A:$B,2,1),"")</f>
        <v>183</v>
      </c>
      <c r="F16650" s="75">
        <f>IF(CECCZ="CZ03",'Outside Temp'!B16650,IF(CECCZ="CZ04",'Outside Temp'!B16651,IF(CECCZ="CZ12",'Outside Temp'!B16652, IF(CECCZ="CZ13",'Outside Temp'!B16653))))</f>
        <v>69.33333333</v>
      </c>
      <c r="G16650" s="12">
        <f t="shared" si="3"/>
        <v>2</v>
      </c>
    </row>
    <row r="16651" ht="15.75" customHeight="1">
      <c r="A16651" s="13">
        <v>42298.46875</v>
      </c>
      <c r="B16651" s="73">
        <f t="shared" si="1"/>
        <v>42298</v>
      </c>
      <c r="C16651" s="74">
        <f>IF(NewCustomer="Yes", IF(COUNTIF($I$2:$I$11,B16651)&gt;0,0,WEEKDAY(B16651,2)),IF(COUNTIF($I$2:$I$21,B16651)&gt;0,0,WEEKDAY(B16651,2)))</f>
        <v>3</v>
      </c>
      <c r="D16651" s="74">
        <f t="shared" si="2"/>
        <v>11</v>
      </c>
      <c r="E16651" s="12">
        <f>IFERROR(VLOOKUP(A16651,'IDAR Meter Data'!$A:$B,2,1),"")</f>
        <v>176</v>
      </c>
      <c r="F16651" s="75">
        <f>IF(CECCZ="CZ03",'Outside Temp'!B16651,IF(CECCZ="CZ04",'Outside Temp'!B16652,IF(CECCZ="CZ12",'Outside Temp'!B16653, IF(CECCZ="CZ13",'Outside Temp'!B16654))))</f>
        <v>70.58333333</v>
      </c>
      <c r="G16651" s="12">
        <f t="shared" si="3"/>
        <v>3</v>
      </c>
    </row>
    <row r="16652" ht="15.75" customHeight="1">
      <c r="A16652" s="13">
        <v>42298.479166666664</v>
      </c>
      <c r="B16652" s="73">
        <f t="shared" si="1"/>
        <v>42298</v>
      </c>
      <c r="C16652" s="74">
        <f>IF(NewCustomer="Yes", IF(COUNTIF($I$2:$I$11,B16652)&gt;0,0,WEEKDAY(B16652,2)),IF(COUNTIF($I$2:$I$21,B16652)&gt;0,0,WEEKDAY(B16652,2)))</f>
        <v>3</v>
      </c>
      <c r="D16652" s="74">
        <f t="shared" si="2"/>
        <v>11</v>
      </c>
      <c r="E16652" s="12">
        <f>IFERROR(VLOOKUP(A16652,'IDAR Meter Data'!$A:$B,2,1),"")</f>
        <v>179</v>
      </c>
      <c r="F16652" s="75">
        <f>IF(CECCZ="CZ03",'Outside Temp'!B16652,IF(CECCZ="CZ04",'Outside Temp'!B16653,IF(CECCZ="CZ12",'Outside Temp'!B16654, IF(CECCZ="CZ13",'Outside Temp'!B16655))))</f>
        <v>71.83333333</v>
      </c>
      <c r="G16652" s="12">
        <f t="shared" si="3"/>
        <v>3</v>
      </c>
    </row>
    <row r="16653" ht="15.75" customHeight="1">
      <c r="A16653" s="13">
        <v>42298.489583333336</v>
      </c>
      <c r="B16653" s="73">
        <f t="shared" si="1"/>
        <v>42298</v>
      </c>
      <c r="C16653" s="74">
        <f>IF(NewCustomer="Yes", IF(COUNTIF($I$2:$I$11,B16653)&gt;0,0,WEEKDAY(B16653,2)),IF(COUNTIF($I$2:$I$21,B16653)&gt;0,0,WEEKDAY(B16653,2)))</f>
        <v>3</v>
      </c>
      <c r="D16653" s="74">
        <f t="shared" si="2"/>
        <v>11</v>
      </c>
      <c r="E16653" s="12">
        <f>IFERROR(VLOOKUP(A16653,'IDAR Meter Data'!$A:$B,2,1),"")</f>
        <v>187</v>
      </c>
      <c r="F16653" s="75">
        <f>IF(CECCZ="CZ03",'Outside Temp'!B16653,IF(CECCZ="CZ04",'Outside Temp'!B16654,IF(CECCZ="CZ12",'Outside Temp'!B16655, IF(CECCZ="CZ13",'Outside Temp'!B16656))))</f>
        <v>73.08333333</v>
      </c>
      <c r="G16653" s="12">
        <f t="shared" si="3"/>
        <v>3</v>
      </c>
    </row>
    <row r="16654" ht="15.75" customHeight="1">
      <c r="A16654" s="13">
        <v>42298.5</v>
      </c>
      <c r="B16654" s="73">
        <f t="shared" si="1"/>
        <v>42298</v>
      </c>
      <c r="C16654" s="74">
        <f>IF(NewCustomer="Yes", IF(COUNTIF($I$2:$I$11,B16654)&gt;0,0,WEEKDAY(B16654,2)),IF(COUNTIF($I$2:$I$21,B16654)&gt;0,0,WEEKDAY(B16654,2)))</f>
        <v>3</v>
      </c>
      <c r="D16654" s="74">
        <f t="shared" si="2"/>
        <v>12</v>
      </c>
      <c r="E16654" s="12">
        <f>IFERROR(VLOOKUP(A16654,'IDAR Meter Data'!$A:$B,2,1),"")</f>
        <v>175</v>
      </c>
      <c r="F16654" s="75">
        <f>IF(CECCZ="CZ03",'Outside Temp'!B16654,IF(CECCZ="CZ04",'Outside Temp'!B16655,IF(CECCZ="CZ12",'Outside Temp'!B16656, IF(CECCZ="CZ13",'Outside Temp'!B16657))))</f>
        <v>73.93333333</v>
      </c>
      <c r="G16654" s="12">
        <f t="shared" si="3"/>
        <v>3</v>
      </c>
    </row>
    <row r="16655" ht="15.75" customHeight="1">
      <c r="A16655" s="13">
        <v>42298.510416666664</v>
      </c>
      <c r="B16655" s="73">
        <f t="shared" si="1"/>
        <v>42298</v>
      </c>
      <c r="C16655" s="74">
        <f>IF(NewCustomer="Yes", IF(COUNTIF($I$2:$I$11,B16655)&gt;0,0,WEEKDAY(B16655,2)),IF(COUNTIF($I$2:$I$21,B16655)&gt;0,0,WEEKDAY(B16655,2)))</f>
        <v>3</v>
      </c>
      <c r="D16655" s="74">
        <f t="shared" si="2"/>
        <v>12</v>
      </c>
      <c r="E16655" s="12">
        <f>IFERROR(VLOOKUP(A16655,'IDAR Meter Data'!$A:$B,2,1),"")</f>
        <v>188</v>
      </c>
      <c r="F16655" s="75">
        <f>IF(CECCZ="CZ03",'Outside Temp'!B16655,IF(CECCZ="CZ04",'Outside Temp'!B16656,IF(CECCZ="CZ12",'Outside Temp'!B16657, IF(CECCZ="CZ13",'Outside Temp'!B16658))))</f>
        <v>73.68333333</v>
      </c>
      <c r="G16655" s="12">
        <f t="shared" si="3"/>
        <v>3</v>
      </c>
    </row>
    <row r="16656" ht="15.75" customHeight="1">
      <c r="A16656" s="13">
        <v>42298.520833333336</v>
      </c>
      <c r="B16656" s="73">
        <f t="shared" si="1"/>
        <v>42298</v>
      </c>
      <c r="C16656" s="74">
        <f>IF(NewCustomer="Yes", IF(COUNTIF($I$2:$I$11,B16656)&gt;0,0,WEEKDAY(B16656,2)),IF(COUNTIF($I$2:$I$21,B16656)&gt;0,0,WEEKDAY(B16656,2)))</f>
        <v>3</v>
      </c>
      <c r="D16656" s="74">
        <f t="shared" si="2"/>
        <v>12</v>
      </c>
      <c r="E16656" s="12">
        <f>IFERROR(VLOOKUP(A16656,'IDAR Meter Data'!$A:$B,2,1),"")</f>
        <v>180</v>
      </c>
      <c r="F16656" s="75">
        <f>IF(CECCZ="CZ03",'Outside Temp'!B16656,IF(CECCZ="CZ04",'Outside Temp'!B16657,IF(CECCZ="CZ12",'Outside Temp'!B16658, IF(CECCZ="CZ13",'Outside Temp'!B16659))))</f>
        <v>73.43333333</v>
      </c>
      <c r="G16656" s="12">
        <f t="shared" si="3"/>
        <v>3</v>
      </c>
    </row>
    <row r="16657" ht="15.75" customHeight="1">
      <c r="A16657" s="13">
        <v>42298.53125</v>
      </c>
      <c r="B16657" s="73">
        <f t="shared" si="1"/>
        <v>42298</v>
      </c>
      <c r="C16657" s="74">
        <f>IF(NewCustomer="Yes", IF(COUNTIF($I$2:$I$11,B16657)&gt;0,0,WEEKDAY(B16657,2)),IF(COUNTIF($I$2:$I$21,B16657)&gt;0,0,WEEKDAY(B16657,2)))</f>
        <v>3</v>
      </c>
      <c r="D16657" s="74">
        <f t="shared" si="2"/>
        <v>12</v>
      </c>
      <c r="E16657" s="12">
        <f>IFERROR(VLOOKUP(A16657,'IDAR Meter Data'!$A:$B,2,1),"")</f>
        <v>173</v>
      </c>
      <c r="F16657" s="75">
        <f>IF(CECCZ="CZ03",'Outside Temp'!B16657,IF(CECCZ="CZ04",'Outside Temp'!B16658,IF(CECCZ="CZ12",'Outside Temp'!B16659, IF(CECCZ="CZ13",'Outside Temp'!B16660))))</f>
        <v>73.18333333</v>
      </c>
      <c r="G16657" s="12">
        <f t="shared" si="3"/>
        <v>3</v>
      </c>
    </row>
    <row r="16658" ht="15.75" customHeight="1">
      <c r="A16658" s="13">
        <v>42298.541666666664</v>
      </c>
      <c r="B16658" s="73">
        <f t="shared" si="1"/>
        <v>42298</v>
      </c>
      <c r="C16658" s="74">
        <f>IF(NewCustomer="Yes", IF(COUNTIF($I$2:$I$11,B16658)&gt;0,0,WEEKDAY(B16658,2)),IF(COUNTIF($I$2:$I$21,B16658)&gt;0,0,WEEKDAY(B16658,2)))</f>
        <v>3</v>
      </c>
      <c r="D16658" s="74">
        <f t="shared" si="2"/>
        <v>13</v>
      </c>
      <c r="E16658" s="12">
        <f>IFERROR(VLOOKUP(A16658,'IDAR Meter Data'!$A:$B,2,1),"")</f>
        <v>190</v>
      </c>
      <c r="F16658" s="75">
        <f>IF(CECCZ="CZ03",'Outside Temp'!B16658,IF(CECCZ="CZ04",'Outside Temp'!B16659,IF(CECCZ="CZ12",'Outside Temp'!B16660, IF(CECCZ="CZ13",'Outside Temp'!B16661))))</f>
        <v>73</v>
      </c>
      <c r="G16658" s="12">
        <f t="shared" si="3"/>
        <v>3</v>
      </c>
    </row>
    <row r="16659" ht="15.75" customHeight="1">
      <c r="A16659" s="13">
        <v>42298.552083333336</v>
      </c>
      <c r="B16659" s="73">
        <f t="shared" si="1"/>
        <v>42298</v>
      </c>
      <c r="C16659" s="74">
        <f>IF(NewCustomer="Yes", IF(COUNTIF($I$2:$I$11,B16659)&gt;0,0,WEEKDAY(B16659,2)),IF(COUNTIF($I$2:$I$21,B16659)&gt;0,0,WEEKDAY(B16659,2)))</f>
        <v>3</v>
      </c>
      <c r="D16659" s="74">
        <f t="shared" si="2"/>
        <v>13</v>
      </c>
      <c r="E16659" s="12">
        <f>IFERROR(VLOOKUP(A16659,'IDAR Meter Data'!$A:$B,2,1),"")</f>
        <v>178</v>
      </c>
      <c r="F16659" s="75">
        <f>IF(CECCZ="CZ03",'Outside Temp'!B16659,IF(CECCZ="CZ04",'Outside Temp'!B16660,IF(CECCZ="CZ12",'Outside Temp'!B16661, IF(CECCZ="CZ13",'Outside Temp'!B16662))))</f>
        <v>73</v>
      </c>
      <c r="G16659" s="12">
        <f t="shared" si="3"/>
        <v>3</v>
      </c>
    </row>
    <row r="16660" ht="15.75" customHeight="1">
      <c r="A16660" s="13">
        <v>42298.5625</v>
      </c>
      <c r="B16660" s="73">
        <f t="shared" si="1"/>
        <v>42298</v>
      </c>
      <c r="C16660" s="74">
        <f>IF(NewCustomer="Yes", IF(COUNTIF($I$2:$I$11,B16660)&gt;0,0,WEEKDAY(B16660,2)),IF(COUNTIF($I$2:$I$21,B16660)&gt;0,0,WEEKDAY(B16660,2)))</f>
        <v>3</v>
      </c>
      <c r="D16660" s="74">
        <f t="shared" si="2"/>
        <v>13</v>
      </c>
      <c r="E16660" s="12">
        <f>IFERROR(VLOOKUP(A16660,'IDAR Meter Data'!$A:$B,2,1),"")</f>
        <v>175</v>
      </c>
      <c r="F16660" s="75">
        <f>IF(CECCZ="CZ03",'Outside Temp'!B16660,IF(CECCZ="CZ04",'Outside Temp'!B16661,IF(CECCZ="CZ12",'Outside Temp'!B16662, IF(CECCZ="CZ13",'Outside Temp'!B16663))))</f>
        <v>73</v>
      </c>
      <c r="G16660" s="12">
        <f t="shared" si="3"/>
        <v>3</v>
      </c>
    </row>
    <row r="16661" ht="15.75" customHeight="1">
      <c r="A16661" s="13">
        <v>42298.572916666664</v>
      </c>
      <c r="B16661" s="73">
        <f t="shared" si="1"/>
        <v>42298</v>
      </c>
      <c r="C16661" s="74">
        <f>IF(NewCustomer="Yes", IF(COUNTIF($I$2:$I$11,B16661)&gt;0,0,WEEKDAY(B16661,2)),IF(COUNTIF($I$2:$I$21,B16661)&gt;0,0,WEEKDAY(B16661,2)))</f>
        <v>3</v>
      </c>
      <c r="D16661" s="74">
        <f t="shared" si="2"/>
        <v>13</v>
      </c>
      <c r="E16661" s="12">
        <f>IFERROR(VLOOKUP(A16661,'IDAR Meter Data'!$A:$B,2,1),"")</f>
        <v>187</v>
      </c>
      <c r="F16661" s="75">
        <f>IF(CECCZ="CZ03",'Outside Temp'!B16661,IF(CECCZ="CZ04",'Outside Temp'!B16662,IF(CECCZ="CZ12",'Outside Temp'!B16663, IF(CECCZ="CZ13",'Outside Temp'!B16664))))</f>
        <v>73</v>
      </c>
      <c r="G16661" s="12">
        <f t="shared" si="3"/>
        <v>3</v>
      </c>
    </row>
    <row r="16662" ht="15.75" customHeight="1">
      <c r="A16662" s="13">
        <v>42298.583333333336</v>
      </c>
      <c r="B16662" s="73">
        <f t="shared" si="1"/>
        <v>42298</v>
      </c>
      <c r="C16662" s="74">
        <f>IF(NewCustomer="Yes", IF(COUNTIF($I$2:$I$11,B16662)&gt;0,0,WEEKDAY(B16662,2)),IF(COUNTIF($I$2:$I$21,B16662)&gt;0,0,WEEKDAY(B16662,2)))</f>
        <v>3</v>
      </c>
      <c r="D16662" s="74">
        <f t="shared" si="2"/>
        <v>14</v>
      </c>
      <c r="E16662" s="12">
        <f>IFERROR(VLOOKUP(A16662,'IDAR Meter Data'!$A:$B,2,1),"")</f>
        <v>186</v>
      </c>
      <c r="F16662" s="75">
        <f>IF(CECCZ="CZ03",'Outside Temp'!B16662,IF(CECCZ="CZ04",'Outside Temp'!B16663,IF(CECCZ="CZ12",'Outside Temp'!B16664, IF(CECCZ="CZ13",'Outside Temp'!B16665))))</f>
        <v>73</v>
      </c>
      <c r="G16662" s="12">
        <f t="shared" si="3"/>
        <v>3</v>
      </c>
    </row>
    <row r="16663" ht="15.75" customHeight="1">
      <c r="A16663" s="13">
        <v>42298.59375</v>
      </c>
      <c r="B16663" s="73">
        <f t="shared" si="1"/>
        <v>42298</v>
      </c>
      <c r="C16663" s="74">
        <f>IF(NewCustomer="Yes", IF(COUNTIF($I$2:$I$11,B16663)&gt;0,0,WEEKDAY(B16663,2)),IF(COUNTIF($I$2:$I$21,B16663)&gt;0,0,WEEKDAY(B16663,2)))</f>
        <v>3</v>
      </c>
      <c r="D16663" s="74">
        <f t="shared" si="2"/>
        <v>14</v>
      </c>
      <c r="E16663" s="12">
        <f>IFERROR(VLOOKUP(A16663,'IDAR Meter Data'!$A:$B,2,1),"")</f>
        <v>189</v>
      </c>
      <c r="F16663" s="75">
        <f>IF(CECCZ="CZ03",'Outside Temp'!B16663,IF(CECCZ="CZ04",'Outside Temp'!B16664,IF(CECCZ="CZ12",'Outside Temp'!B16665, IF(CECCZ="CZ13",'Outside Temp'!B16666))))</f>
        <v>73</v>
      </c>
      <c r="G16663" s="12">
        <f t="shared" si="3"/>
        <v>3</v>
      </c>
    </row>
    <row r="16664" ht="15.75" customHeight="1">
      <c r="A16664" s="13">
        <v>42298.604166666664</v>
      </c>
      <c r="B16664" s="73">
        <f t="shared" si="1"/>
        <v>42298</v>
      </c>
      <c r="C16664" s="74">
        <f>IF(NewCustomer="Yes", IF(COUNTIF($I$2:$I$11,B16664)&gt;0,0,WEEKDAY(B16664,2)),IF(COUNTIF($I$2:$I$21,B16664)&gt;0,0,WEEKDAY(B16664,2)))</f>
        <v>3</v>
      </c>
      <c r="D16664" s="74">
        <f t="shared" si="2"/>
        <v>14</v>
      </c>
      <c r="E16664" s="12">
        <f>IFERROR(VLOOKUP(A16664,'IDAR Meter Data'!$A:$B,2,1),"")</f>
        <v>207</v>
      </c>
      <c r="F16664" s="75">
        <f>IF(CECCZ="CZ03",'Outside Temp'!B16664,IF(CECCZ="CZ04",'Outside Temp'!B16665,IF(CECCZ="CZ12",'Outside Temp'!B16666, IF(CECCZ="CZ13",'Outside Temp'!B16667))))</f>
        <v>73</v>
      </c>
      <c r="G16664" s="12">
        <f t="shared" si="3"/>
        <v>3</v>
      </c>
    </row>
    <row r="16665" ht="15.75" customHeight="1">
      <c r="A16665" s="13">
        <v>42298.614583333336</v>
      </c>
      <c r="B16665" s="73">
        <f t="shared" si="1"/>
        <v>42298</v>
      </c>
      <c r="C16665" s="74">
        <f>IF(NewCustomer="Yes", IF(COUNTIF($I$2:$I$11,B16665)&gt;0,0,WEEKDAY(B16665,2)),IF(COUNTIF($I$2:$I$21,B16665)&gt;0,0,WEEKDAY(B16665,2)))</f>
        <v>3</v>
      </c>
      <c r="D16665" s="74">
        <f t="shared" si="2"/>
        <v>14</v>
      </c>
      <c r="E16665" s="12">
        <f>IFERROR(VLOOKUP(A16665,'IDAR Meter Data'!$A:$B,2,1),"")</f>
        <v>194</v>
      </c>
      <c r="F16665" s="75">
        <f>IF(CECCZ="CZ03",'Outside Temp'!B16665,IF(CECCZ="CZ04",'Outside Temp'!B16666,IF(CECCZ="CZ12",'Outside Temp'!B16667, IF(CECCZ="CZ13",'Outside Temp'!B16668))))</f>
        <v>73</v>
      </c>
      <c r="G16665" s="12">
        <f t="shared" si="3"/>
        <v>3</v>
      </c>
    </row>
    <row r="16666" ht="15.75" customHeight="1">
      <c r="A16666" s="13">
        <v>42298.625</v>
      </c>
      <c r="B16666" s="73">
        <f t="shared" si="1"/>
        <v>42298</v>
      </c>
      <c r="C16666" s="74">
        <f>IF(NewCustomer="Yes", IF(COUNTIF($I$2:$I$11,B16666)&gt;0,0,WEEKDAY(B16666,2)),IF(COUNTIF($I$2:$I$21,B16666)&gt;0,0,WEEKDAY(B16666,2)))</f>
        <v>3</v>
      </c>
      <c r="D16666" s="74">
        <f t="shared" si="2"/>
        <v>15</v>
      </c>
      <c r="E16666" s="12">
        <f>IFERROR(VLOOKUP(A16666,'IDAR Meter Data'!$A:$B,2,1),"")</f>
        <v>208</v>
      </c>
      <c r="F16666" s="75">
        <f>IF(CECCZ="CZ03",'Outside Temp'!B16666,IF(CECCZ="CZ04",'Outside Temp'!B16667,IF(CECCZ="CZ12",'Outside Temp'!B16668, IF(CECCZ="CZ13",'Outside Temp'!B16669))))</f>
        <v>72.46666667</v>
      </c>
      <c r="G16666" s="12">
        <f t="shared" si="3"/>
        <v>3</v>
      </c>
    </row>
    <row r="16667" ht="15.75" customHeight="1">
      <c r="A16667" s="13">
        <v>42298.635416666664</v>
      </c>
      <c r="B16667" s="73">
        <f t="shared" si="1"/>
        <v>42298</v>
      </c>
      <c r="C16667" s="74">
        <f>IF(NewCustomer="Yes", IF(COUNTIF($I$2:$I$11,B16667)&gt;0,0,WEEKDAY(B16667,2)),IF(COUNTIF($I$2:$I$21,B16667)&gt;0,0,WEEKDAY(B16667,2)))</f>
        <v>3</v>
      </c>
      <c r="D16667" s="74">
        <f t="shared" si="2"/>
        <v>15</v>
      </c>
      <c r="E16667" s="12">
        <f>IFERROR(VLOOKUP(A16667,'IDAR Meter Data'!$A:$B,2,1),"")</f>
        <v>203</v>
      </c>
      <c r="F16667" s="75">
        <f>IF(CECCZ="CZ03",'Outside Temp'!B16667,IF(CECCZ="CZ04",'Outside Temp'!B16668,IF(CECCZ="CZ12",'Outside Temp'!B16669, IF(CECCZ="CZ13",'Outside Temp'!B16670))))</f>
        <v>70.46666667</v>
      </c>
      <c r="G16667" s="12">
        <f t="shared" si="3"/>
        <v>3</v>
      </c>
    </row>
    <row r="16668" ht="15.75" customHeight="1">
      <c r="A16668" s="13">
        <v>42298.645833333336</v>
      </c>
      <c r="B16668" s="73">
        <f t="shared" si="1"/>
        <v>42298</v>
      </c>
      <c r="C16668" s="74">
        <f>IF(NewCustomer="Yes", IF(COUNTIF($I$2:$I$11,B16668)&gt;0,0,WEEKDAY(B16668,2)),IF(COUNTIF($I$2:$I$21,B16668)&gt;0,0,WEEKDAY(B16668,2)))</f>
        <v>3</v>
      </c>
      <c r="D16668" s="74">
        <f t="shared" si="2"/>
        <v>15</v>
      </c>
      <c r="E16668" s="12">
        <f>IFERROR(VLOOKUP(A16668,'IDAR Meter Data'!$A:$B,2,1),"")</f>
        <v>202</v>
      </c>
      <c r="F16668" s="75">
        <f>IF(CECCZ="CZ03",'Outside Temp'!B16668,IF(CECCZ="CZ04",'Outside Temp'!B16669,IF(CECCZ="CZ12",'Outside Temp'!B16670, IF(CECCZ="CZ13",'Outside Temp'!B16671))))</f>
        <v>68.46666667</v>
      </c>
      <c r="G16668" s="12">
        <f t="shared" si="3"/>
        <v>2</v>
      </c>
    </row>
    <row r="16669" ht="15.75" customHeight="1">
      <c r="A16669" s="13">
        <v>42298.65625</v>
      </c>
      <c r="B16669" s="73">
        <f t="shared" si="1"/>
        <v>42298</v>
      </c>
      <c r="C16669" s="74">
        <f>IF(NewCustomer="Yes", IF(COUNTIF($I$2:$I$11,B16669)&gt;0,0,WEEKDAY(B16669,2)),IF(COUNTIF($I$2:$I$21,B16669)&gt;0,0,WEEKDAY(B16669,2)))</f>
        <v>3</v>
      </c>
      <c r="D16669" s="74">
        <f t="shared" si="2"/>
        <v>15</v>
      </c>
      <c r="E16669" s="12">
        <f>IFERROR(VLOOKUP(A16669,'IDAR Meter Data'!$A:$B,2,1),"")</f>
        <v>216</v>
      </c>
      <c r="F16669" s="75">
        <f>IF(CECCZ="CZ03",'Outside Temp'!B16669,IF(CECCZ="CZ04",'Outside Temp'!B16670,IF(CECCZ="CZ12",'Outside Temp'!B16671, IF(CECCZ="CZ13",'Outside Temp'!B16672))))</f>
        <v>66.46666667</v>
      </c>
      <c r="G16669" s="12">
        <f t="shared" si="3"/>
        <v>2</v>
      </c>
    </row>
    <row r="16670" ht="15.75" customHeight="1">
      <c r="A16670" s="13">
        <v>42298.666666666664</v>
      </c>
      <c r="B16670" s="73">
        <f t="shared" si="1"/>
        <v>42298</v>
      </c>
      <c r="C16670" s="74">
        <f>IF(NewCustomer="Yes", IF(COUNTIF($I$2:$I$11,B16670)&gt;0,0,WEEKDAY(B16670,2)),IF(COUNTIF($I$2:$I$21,B16670)&gt;0,0,WEEKDAY(B16670,2)))</f>
        <v>3</v>
      </c>
      <c r="D16670" s="74">
        <f t="shared" si="2"/>
        <v>16</v>
      </c>
      <c r="E16670" s="12">
        <f>IFERROR(VLOOKUP(A16670,'IDAR Meter Data'!$A:$B,2,1),"")</f>
        <v>202</v>
      </c>
      <c r="F16670" s="75">
        <f>IF(CECCZ="CZ03",'Outside Temp'!B16670,IF(CECCZ="CZ04",'Outside Temp'!B16671,IF(CECCZ="CZ12",'Outside Temp'!B16672, IF(CECCZ="CZ13",'Outside Temp'!B16673))))</f>
        <v>64.73333333</v>
      </c>
      <c r="G16670" s="12">
        <f t="shared" si="3"/>
        <v>1</v>
      </c>
    </row>
    <row r="16671" ht="15.75" customHeight="1">
      <c r="A16671" s="13">
        <v>42298.677083333336</v>
      </c>
      <c r="B16671" s="73">
        <f t="shared" si="1"/>
        <v>42298</v>
      </c>
      <c r="C16671" s="74">
        <f>IF(NewCustomer="Yes", IF(COUNTIF($I$2:$I$11,B16671)&gt;0,0,WEEKDAY(B16671,2)),IF(COUNTIF($I$2:$I$21,B16671)&gt;0,0,WEEKDAY(B16671,2)))</f>
        <v>3</v>
      </c>
      <c r="D16671" s="74">
        <f t="shared" si="2"/>
        <v>16</v>
      </c>
      <c r="E16671" s="12">
        <f>IFERROR(VLOOKUP(A16671,'IDAR Meter Data'!$A:$B,2,1),"")</f>
        <v>201</v>
      </c>
      <c r="F16671" s="75">
        <f>IF(CECCZ="CZ03",'Outside Temp'!B16671,IF(CECCZ="CZ04",'Outside Temp'!B16672,IF(CECCZ="CZ12",'Outside Temp'!B16673, IF(CECCZ="CZ13",'Outside Temp'!B16674))))</f>
        <v>63.73333333</v>
      </c>
      <c r="G16671" s="12">
        <f t="shared" si="3"/>
        <v>1</v>
      </c>
    </row>
    <row r="16672" ht="15.75" customHeight="1">
      <c r="A16672" s="13">
        <v>42298.6875</v>
      </c>
      <c r="B16672" s="73">
        <f t="shared" si="1"/>
        <v>42298</v>
      </c>
      <c r="C16672" s="74">
        <f>IF(NewCustomer="Yes", IF(COUNTIF($I$2:$I$11,B16672)&gt;0,0,WEEKDAY(B16672,2)),IF(COUNTIF($I$2:$I$21,B16672)&gt;0,0,WEEKDAY(B16672,2)))</f>
        <v>3</v>
      </c>
      <c r="D16672" s="74">
        <f t="shared" si="2"/>
        <v>16</v>
      </c>
      <c r="E16672" s="12">
        <f>IFERROR(VLOOKUP(A16672,'IDAR Meter Data'!$A:$B,2,1),"")</f>
        <v>210</v>
      </c>
      <c r="F16672" s="75">
        <f>IF(CECCZ="CZ03",'Outside Temp'!B16672,IF(CECCZ="CZ04",'Outside Temp'!B16673,IF(CECCZ="CZ12",'Outside Temp'!B16674, IF(CECCZ="CZ13",'Outside Temp'!B16675))))</f>
        <v>62.73333333</v>
      </c>
      <c r="G16672" s="12">
        <f t="shared" si="3"/>
        <v>1</v>
      </c>
    </row>
    <row r="16673" ht="15.75" customHeight="1">
      <c r="A16673" s="13">
        <v>42298.697916666664</v>
      </c>
      <c r="B16673" s="73">
        <f t="shared" si="1"/>
        <v>42298</v>
      </c>
      <c r="C16673" s="74">
        <f>IF(NewCustomer="Yes", IF(COUNTIF($I$2:$I$11,B16673)&gt;0,0,WEEKDAY(B16673,2)),IF(COUNTIF($I$2:$I$21,B16673)&gt;0,0,WEEKDAY(B16673,2)))</f>
        <v>3</v>
      </c>
      <c r="D16673" s="74">
        <f t="shared" si="2"/>
        <v>16</v>
      </c>
      <c r="E16673" s="12">
        <f>IFERROR(VLOOKUP(A16673,'IDAR Meter Data'!$A:$B,2,1),"")</f>
        <v>217</v>
      </c>
      <c r="F16673" s="75">
        <f>IF(CECCZ="CZ03",'Outside Temp'!B16673,IF(CECCZ="CZ04",'Outside Temp'!B16674,IF(CECCZ="CZ12",'Outside Temp'!B16675, IF(CECCZ="CZ13",'Outside Temp'!B16676))))</f>
        <v>61.73333333</v>
      </c>
      <c r="G16673" s="12">
        <f t="shared" si="3"/>
        <v>1</v>
      </c>
    </row>
    <row r="16674" ht="15.75" customHeight="1">
      <c r="A16674" s="13">
        <v>42298.708333333336</v>
      </c>
      <c r="B16674" s="73">
        <f t="shared" si="1"/>
        <v>42298</v>
      </c>
      <c r="C16674" s="74">
        <f>IF(NewCustomer="Yes", IF(COUNTIF($I$2:$I$11,B16674)&gt;0,0,WEEKDAY(B16674,2)),IF(COUNTIF($I$2:$I$21,B16674)&gt;0,0,WEEKDAY(B16674,2)))</f>
        <v>3</v>
      </c>
      <c r="D16674" s="74">
        <f t="shared" si="2"/>
        <v>17</v>
      </c>
      <c r="E16674" s="12">
        <f>IFERROR(VLOOKUP(A16674,'IDAR Meter Data'!$A:$B,2,1),"")</f>
        <v>196</v>
      </c>
      <c r="F16674" s="75">
        <f>IF(CECCZ="CZ03",'Outside Temp'!B16674,IF(CECCZ="CZ04",'Outside Temp'!B16675,IF(CECCZ="CZ12",'Outside Temp'!B16676, IF(CECCZ="CZ13",'Outside Temp'!B16677))))</f>
        <v>61</v>
      </c>
      <c r="G16674" s="12">
        <f t="shared" si="3"/>
        <v>1</v>
      </c>
    </row>
    <row r="16675" ht="15.75" customHeight="1">
      <c r="A16675" s="13">
        <v>42298.71875</v>
      </c>
      <c r="B16675" s="73">
        <f t="shared" si="1"/>
        <v>42298</v>
      </c>
      <c r="C16675" s="74">
        <f>IF(NewCustomer="Yes", IF(COUNTIF($I$2:$I$11,B16675)&gt;0,0,WEEKDAY(B16675,2)),IF(COUNTIF($I$2:$I$21,B16675)&gt;0,0,WEEKDAY(B16675,2)))</f>
        <v>3</v>
      </c>
      <c r="D16675" s="74">
        <f t="shared" si="2"/>
        <v>17</v>
      </c>
      <c r="E16675" s="12">
        <f>IFERROR(VLOOKUP(A16675,'IDAR Meter Data'!$A:$B,2,1),"")</f>
        <v>206</v>
      </c>
      <c r="F16675" s="75">
        <f>IF(CECCZ="CZ03",'Outside Temp'!B16675,IF(CECCZ="CZ04",'Outside Temp'!B16676,IF(CECCZ="CZ12",'Outside Temp'!B16677, IF(CECCZ="CZ13",'Outside Temp'!B16678))))</f>
        <v>61</v>
      </c>
      <c r="G16675" s="12">
        <f t="shared" si="3"/>
        <v>1</v>
      </c>
    </row>
    <row r="16676" ht="15.75" customHeight="1">
      <c r="A16676" s="13">
        <v>42298.729166666664</v>
      </c>
      <c r="B16676" s="73">
        <f t="shared" si="1"/>
        <v>42298</v>
      </c>
      <c r="C16676" s="74">
        <f>IF(NewCustomer="Yes", IF(COUNTIF($I$2:$I$11,B16676)&gt;0,0,WEEKDAY(B16676,2)),IF(COUNTIF($I$2:$I$21,B16676)&gt;0,0,WEEKDAY(B16676,2)))</f>
        <v>3</v>
      </c>
      <c r="D16676" s="74">
        <f t="shared" si="2"/>
        <v>17</v>
      </c>
      <c r="E16676" s="12">
        <f>IFERROR(VLOOKUP(A16676,'IDAR Meter Data'!$A:$B,2,1),"")</f>
        <v>197</v>
      </c>
      <c r="F16676" s="75">
        <f>IF(CECCZ="CZ03",'Outside Temp'!B16676,IF(CECCZ="CZ04",'Outside Temp'!B16677,IF(CECCZ="CZ12",'Outside Temp'!B16678, IF(CECCZ="CZ13",'Outside Temp'!B16679))))</f>
        <v>61</v>
      </c>
      <c r="G16676" s="12">
        <f t="shared" si="3"/>
        <v>1</v>
      </c>
    </row>
    <row r="16677" ht="15.75" customHeight="1">
      <c r="A16677" s="13">
        <v>42298.739583333336</v>
      </c>
      <c r="B16677" s="73">
        <f t="shared" si="1"/>
        <v>42298</v>
      </c>
      <c r="C16677" s="74">
        <f>IF(NewCustomer="Yes", IF(COUNTIF($I$2:$I$11,B16677)&gt;0,0,WEEKDAY(B16677,2)),IF(COUNTIF($I$2:$I$21,B16677)&gt;0,0,WEEKDAY(B16677,2)))</f>
        <v>3</v>
      </c>
      <c r="D16677" s="74">
        <f t="shared" si="2"/>
        <v>17</v>
      </c>
      <c r="E16677" s="12">
        <f>IFERROR(VLOOKUP(A16677,'IDAR Meter Data'!$A:$B,2,1),"")</f>
        <v>189</v>
      </c>
      <c r="F16677" s="75">
        <f>IF(CECCZ="CZ03",'Outside Temp'!B16677,IF(CECCZ="CZ04",'Outside Temp'!B16678,IF(CECCZ="CZ12",'Outside Temp'!B16679, IF(CECCZ="CZ13",'Outside Temp'!B16680))))</f>
        <v>61</v>
      </c>
      <c r="G16677" s="12">
        <f t="shared" si="3"/>
        <v>1</v>
      </c>
    </row>
    <row r="16678" ht="15.75" customHeight="1">
      <c r="A16678" s="13">
        <v>42298.75</v>
      </c>
      <c r="B16678" s="73">
        <f t="shared" si="1"/>
        <v>42298</v>
      </c>
      <c r="C16678" s="74">
        <f>IF(NewCustomer="Yes", IF(COUNTIF($I$2:$I$11,B16678)&gt;0,0,WEEKDAY(B16678,2)),IF(COUNTIF($I$2:$I$21,B16678)&gt;0,0,WEEKDAY(B16678,2)))</f>
        <v>3</v>
      </c>
      <c r="D16678" s="74">
        <f t="shared" si="2"/>
        <v>18</v>
      </c>
      <c r="E16678" s="12">
        <f>IFERROR(VLOOKUP(A16678,'IDAR Meter Data'!$A:$B,2,1),"")</f>
        <v>203</v>
      </c>
      <c r="F16678" s="75">
        <f>IF(CECCZ="CZ03",'Outside Temp'!B16678,IF(CECCZ="CZ04",'Outside Temp'!B16679,IF(CECCZ="CZ12",'Outside Temp'!B16680, IF(CECCZ="CZ13",'Outside Temp'!B16681))))</f>
        <v>60.93333333</v>
      </c>
      <c r="G16678" s="12">
        <f t="shared" si="3"/>
        <v>1</v>
      </c>
    </row>
    <row r="16679" ht="15.75" customHeight="1">
      <c r="A16679" s="13">
        <v>42298.760416666664</v>
      </c>
      <c r="B16679" s="73">
        <f t="shared" si="1"/>
        <v>42298</v>
      </c>
      <c r="C16679" s="74">
        <f>IF(NewCustomer="Yes", IF(COUNTIF($I$2:$I$11,B16679)&gt;0,0,WEEKDAY(B16679,2)),IF(COUNTIF($I$2:$I$21,B16679)&gt;0,0,WEEKDAY(B16679,2)))</f>
        <v>3</v>
      </c>
      <c r="D16679" s="74">
        <f t="shared" si="2"/>
        <v>18</v>
      </c>
      <c r="E16679" s="12">
        <f>IFERROR(VLOOKUP(A16679,'IDAR Meter Data'!$A:$B,2,1),"")</f>
        <v>184</v>
      </c>
      <c r="F16679" s="75">
        <f>IF(CECCZ="CZ03",'Outside Temp'!B16679,IF(CECCZ="CZ04",'Outside Temp'!B16680,IF(CECCZ="CZ12",'Outside Temp'!B16681, IF(CECCZ="CZ13",'Outside Temp'!B16682))))</f>
        <v>60.68333333</v>
      </c>
      <c r="G16679" s="12">
        <f t="shared" si="3"/>
        <v>1</v>
      </c>
    </row>
    <row r="16680" ht="15.75" customHeight="1">
      <c r="A16680" s="13">
        <v>42298.770833333336</v>
      </c>
      <c r="B16680" s="73">
        <f t="shared" si="1"/>
        <v>42298</v>
      </c>
      <c r="C16680" s="74">
        <f>IF(NewCustomer="Yes", IF(COUNTIF($I$2:$I$11,B16680)&gt;0,0,WEEKDAY(B16680,2)),IF(COUNTIF($I$2:$I$21,B16680)&gt;0,0,WEEKDAY(B16680,2)))</f>
        <v>3</v>
      </c>
      <c r="D16680" s="74">
        <f t="shared" si="2"/>
        <v>18</v>
      </c>
      <c r="E16680" s="12">
        <f>IFERROR(VLOOKUP(A16680,'IDAR Meter Data'!$A:$B,2,1),"")</f>
        <v>191</v>
      </c>
      <c r="F16680" s="75">
        <f>IF(CECCZ="CZ03",'Outside Temp'!B16680,IF(CECCZ="CZ04",'Outside Temp'!B16681,IF(CECCZ="CZ12",'Outside Temp'!B16682, IF(CECCZ="CZ13",'Outside Temp'!B16683))))</f>
        <v>60.43333333</v>
      </c>
      <c r="G16680" s="12">
        <f t="shared" si="3"/>
        <v>1</v>
      </c>
    </row>
    <row r="16681" ht="15.75" customHeight="1">
      <c r="A16681" s="13">
        <v>42298.78125</v>
      </c>
      <c r="B16681" s="73">
        <f t="shared" si="1"/>
        <v>42298</v>
      </c>
      <c r="C16681" s="74">
        <f>IF(NewCustomer="Yes", IF(COUNTIF($I$2:$I$11,B16681)&gt;0,0,WEEKDAY(B16681,2)),IF(COUNTIF($I$2:$I$21,B16681)&gt;0,0,WEEKDAY(B16681,2)))</f>
        <v>3</v>
      </c>
      <c r="D16681" s="74">
        <f t="shared" si="2"/>
        <v>18</v>
      </c>
      <c r="E16681" s="12">
        <f>IFERROR(VLOOKUP(A16681,'IDAR Meter Data'!$A:$B,2,1),"")</f>
        <v>187</v>
      </c>
      <c r="F16681" s="75">
        <f>IF(CECCZ="CZ03",'Outside Temp'!B16681,IF(CECCZ="CZ04",'Outside Temp'!B16682,IF(CECCZ="CZ12",'Outside Temp'!B16683, IF(CECCZ="CZ13",'Outside Temp'!B16684))))</f>
        <v>60.18333333</v>
      </c>
      <c r="G16681" s="12">
        <f t="shared" si="3"/>
        <v>1</v>
      </c>
    </row>
    <row r="16682" ht="15.75" customHeight="1">
      <c r="A16682" s="13">
        <v>42298.791666666664</v>
      </c>
      <c r="B16682" s="73">
        <f t="shared" si="1"/>
        <v>42298</v>
      </c>
      <c r="C16682" s="74">
        <f>IF(NewCustomer="Yes", IF(COUNTIF($I$2:$I$11,B16682)&gt;0,0,WEEKDAY(B16682,2)),IF(COUNTIF($I$2:$I$21,B16682)&gt;0,0,WEEKDAY(B16682,2)))</f>
        <v>3</v>
      </c>
      <c r="D16682" s="74">
        <f t="shared" si="2"/>
        <v>19</v>
      </c>
      <c r="E16682" s="12">
        <f>IFERROR(VLOOKUP(A16682,'IDAR Meter Data'!$A:$B,2,1),"")</f>
        <v>195</v>
      </c>
      <c r="F16682" s="75">
        <f>IF(CECCZ="CZ03",'Outside Temp'!B16682,IF(CECCZ="CZ04",'Outside Temp'!B16683,IF(CECCZ="CZ12",'Outside Temp'!B16684, IF(CECCZ="CZ13",'Outside Temp'!B16685))))</f>
        <v>60</v>
      </c>
      <c r="G16682" s="12">
        <f t="shared" si="3"/>
        <v>1</v>
      </c>
    </row>
    <row r="16683" ht="15.75" customHeight="1">
      <c r="A16683" s="13">
        <v>42298.802083333336</v>
      </c>
      <c r="B16683" s="73">
        <f t="shared" si="1"/>
        <v>42298</v>
      </c>
      <c r="C16683" s="74">
        <f>IF(NewCustomer="Yes", IF(COUNTIF($I$2:$I$11,B16683)&gt;0,0,WEEKDAY(B16683,2)),IF(COUNTIF($I$2:$I$21,B16683)&gt;0,0,WEEKDAY(B16683,2)))</f>
        <v>3</v>
      </c>
      <c r="D16683" s="74">
        <f t="shared" si="2"/>
        <v>19</v>
      </c>
      <c r="E16683" s="12">
        <f>IFERROR(VLOOKUP(A16683,'IDAR Meter Data'!$A:$B,2,1),"")</f>
        <v>121</v>
      </c>
      <c r="F16683" s="75">
        <f>IF(CECCZ="CZ03",'Outside Temp'!B16683,IF(CECCZ="CZ04",'Outside Temp'!B16684,IF(CECCZ="CZ12",'Outside Temp'!B16685, IF(CECCZ="CZ13",'Outside Temp'!B16686))))</f>
        <v>60</v>
      </c>
      <c r="G16683" s="12">
        <f t="shared" si="3"/>
        <v>1</v>
      </c>
    </row>
    <row r="16684" ht="15.75" customHeight="1">
      <c r="A16684" s="13">
        <v>42298.8125</v>
      </c>
      <c r="B16684" s="73">
        <f t="shared" si="1"/>
        <v>42298</v>
      </c>
      <c r="C16684" s="74">
        <f>IF(NewCustomer="Yes", IF(COUNTIF($I$2:$I$11,B16684)&gt;0,0,WEEKDAY(B16684,2)),IF(COUNTIF($I$2:$I$21,B16684)&gt;0,0,WEEKDAY(B16684,2)))</f>
        <v>3</v>
      </c>
      <c r="D16684" s="74">
        <f t="shared" si="2"/>
        <v>19</v>
      </c>
      <c r="E16684" s="12">
        <f>IFERROR(VLOOKUP(A16684,'IDAR Meter Data'!$A:$B,2,1),"")</f>
        <v>121</v>
      </c>
      <c r="F16684" s="75">
        <f>IF(CECCZ="CZ03",'Outside Temp'!B16684,IF(CECCZ="CZ04",'Outside Temp'!B16685,IF(CECCZ="CZ12",'Outside Temp'!B16686, IF(CECCZ="CZ13",'Outside Temp'!B16687))))</f>
        <v>60</v>
      </c>
      <c r="G16684" s="12">
        <f t="shared" si="3"/>
        <v>1</v>
      </c>
    </row>
    <row r="16685" ht="15.75" customHeight="1">
      <c r="A16685" s="13">
        <v>42298.822916666664</v>
      </c>
      <c r="B16685" s="73">
        <f t="shared" si="1"/>
        <v>42298</v>
      </c>
      <c r="C16685" s="74">
        <f>IF(NewCustomer="Yes", IF(COUNTIF($I$2:$I$11,B16685)&gt;0,0,WEEKDAY(B16685,2)),IF(COUNTIF($I$2:$I$21,B16685)&gt;0,0,WEEKDAY(B16685,2)))</f>
        <v>3</v>
      </c>
      <c r="D16685" s="74">
        <f t="shared" si="2"/>
        <v>19</v>
      </c>
      <c r="E16685" s="12">
        <f>IFERROR(VLOOKUP(A16685,'IDAR Meter Data'!$A:$B,2,1),"")</f>
        <v>120</v>
      </c>
      <c r="F16685" s="75">
        <f>IF(CECCZ="CZ03",'Outside Temp'!B16685,IF(CECCZ="CZ04",'Outside Temp'!B16686,IF(CECCZ="CZ12",'Outside Temp'!B16687, IF(CECCZ="CZ13",'Outside Temp'!B16688))))</f>
        <v>60</v>
      </c>
      <c r="G16685" s="12">
        <f t="shared" si="3"/>
        <v>1</v>
      </c>
    </row>
    <row r="16686" ht="15.75" customHeight="1">
      <c r="A16686" s="13">
        <v>42298.833333333336</v>
      </c>
      <c r="B16686" s="73">
        <f t="shared" si="1"/>
        <v>42298</v>
      </c>
      <c r="C16686" s="74">
        <f>IF(NewCustomer="Yes", IF(COUNTIF($I$2:$I$11,B16686)&gt;0,0,WEEKDAY(B16686,2)),IF(COUNTIF($I$2:$I$21,B16686)&gt;0,0,WEEKDAY(B16686,2)))</f>
        <v>3</v>
      </c>
      <c r="D16686" s="74">
        <f t="shared" si="2"/>
        <v>20</v>
      </c>
      <c r="E16686" s="12">
        <f>IFERROR(VLOOKUP(A16686,'IDAR Meter Data'!$A:$B,2,1),"")</f>
        <v>118</v>
      </c>
      <c r="F16686" s="75">
        <f>IF(CECCZ="CZ03",'Outside Temp'!B16686,IF(CECCZ="CZ04",'Outside Temp'!B16687,IF(CECCZ="CZ12",'Outside Temp'!B16688, IF(CECCZ="CZ13",'Outside Temp'!B16689))))</f>
        <v>59.93333333</v>
      </c>
      <c r="G16686" s="12">
        <f t="shared" si="3"/>
        <v>1</v>
      </c>
    </row>
    <row r="16687" ht="15.75" customHeight="1">
      <c r="A16687" s="13">
        <v>42298.84375</v>
      </c>
      <c r="B16687" s="73">
        <f t="shared" si="1"/>
        <v>42298</v>
      </c>
      <c r="C16687" s="74">
        <f>IF(NewCustomer="Yes", IF(COUNTIF($I$2:$I$11,B16687)&gt;0,0,WEEKDAY(B16687,2)),IF(COUNTIF($I$2:$I$21,B16687)&gt;0,0,WEEKDAY(B16687,2)))</f>
        <v>3</v>
      </c>
      <c r="D16687" s="74">
        <f t="shared" si="2"/>
        <v>20</v>
      </c>
      <c r="E16687" s="12">
        <f>IFERROR(VLOOKUP(A16687,'IDAR Meter Data'!$A:$B,2,1),"")</f>
        <v>130</v>
      </c>
      <c r="F16687" s="75">
        <f>IF(CECCZ="CZ03",'Outside Temp'!B16687,IF(CECCZ="CZ04",'Outside Temp'!B16688,IF(CECCZ="CZ12",'Outside Temp'!B16689, IF(CECCZ="CZ13",'Outside Temp'!B16690))))</f>
        <v>59.68333333</v>
      </c>
      <c r="G16687" s="12">
        <f t="shared" si="3"/>
        <v>1</v>
      </c>
    </row>
    <row r="16688" ht="15.75" customHeight="1">
      <c r="A16688" s="13">
        <v>42298.854166666664</v>
      </c>
      <c r="B16688" s="73">
        <f t="shared" si="1"/>
        <v>42298</v>
      </c>
      <c r="C16688" s="74">
        <f>IF(NewCustomer="Yes", IF(COUNTIF($I$2:$I$11,B16688)&gt;0,0,WEEKDAY(B16688,2)),IF(COUNTIF($I$2:$I$21,B16688)&gt;0,0,WEEKDAY(B16688,2)))</f>
        <v>3</v>
      </c>
      <c r="D16688" s="74">
        <f t="shared" si="2"/>
        <v>20</v>
      </c>
      <c r="E16688" s="12">
        <f>IFERROR(VLOOKUP(A16688,'IDAR Meter Data'!$A:$B,2,1),"")</f>
        <v>116</v>
      </c>
      <c r="F16688" s="75">
        <f>IF(CECCZ="CZ03",'Outside Temp'!B16688,IF(CECCZ="CZ04",'Outside Temp'!B16689,IF(CECCZ="CZ12",'Outside Temp'!B16690, IF(CECCZ="CZ13",'Outside Temp'!B16691))))</f>
        <v>59.43333333</v>
      </c>
      <c r="G16688" s="12">
        <f t="shared" si="3"/>
        <v>1</v>
      </c>
    </row>
    <row r="16689" ht="15.75" customHeight="1">
      <c r="A16689" s="13">
        <v>42298.864583333336</v>
      </c>
      <c r="B16689" s="73">
        <f t="shared" si="1"/>
        <v>42298</v>
      </c>
      <c r="C16689" s="74">
        <f>IF(NewCustomer="Yes", IF(COUNTIF($I$2:$I$11,B16689)&gt;0,0,WEEKDAY(B16689,2)),IF(COUNTIF($I$2:$I$21,B16689)&gt;0,0,WEEKDAY(B16689,2)))</f>
        <v>3</v>
      </c>
      <c r="D16689" s="74">
        <f t="shared" si="2"/>
        <v>20</v>
      </c>
      <c r="E16689" s="12">
        <f>IFERROR(VLOOKUP(A16689,'IDAR Meter Data'!$A:$B,2,1),"")</f>
        <v>119</v>
      </c>
      <c r="F16689" s="75">
        <f>IF(CECCZ="CZ03",'Outside Temp'!B16689,IF(CECCZ="CZ04",'Outside Temp'!B16690,IF(CECCZ="CZ12",'Outside Temp'!B16691, IF(CECCZ="CZ13",'Outside Temp'!B16692))))</f>
        <v>59.18333333</v>
      </c>
      <c r="G16689" s="12">
        <f t="shared" si="3"/>
        <v>1</v>
      </c>
    </row>
    <row r="16690" ht="15.75" customHeight="1">
      <c r="A16690" s="13">
        <v>42298.875</v>
      </c>
      <c r="B16690" s="73">
        <f t="shared" si="1"/>
        <v>42298</v>
      </c>
      <c r="C16690" s="74">
        <f>IF(NewCustomer="Yes", IF(COUNTIF($I$2:$I$11,B16690)&gt;0,0,WEEKDAY(B16690,2)),IF(COUNTIF($I$2:$I$21,B16690)&gt;0,0,WEEKDAY(B16690,2)))</f>
        <v>3</v>
      </c>
      <c r="D16690" s="74">
        <f t="shared" si="2"/>
        <v>21</v>
      </c>
      <c r="E16690" s="12">
        <f>IFERROR(VLOOKUP(A16690,'IDAR Meter Data'!$A:$B,2,1),"")</f>
        <v>112</v>
      </c>
      <c r="F16690" s="75">
        <f>IF(CECCZ="CZ03",'Outside Temp'!B16690,IF(CECCZ="CZ04",'Outside Temp'!B16691,IF(CECCZ="CZ12",'Outside Temp'!B16692, IF(CECCZ="CZ13",'Outside Temp'!B16693))))</f>
        <v>59</v>
      </c>
      <c r="G16690" s="12">
        <f t="shared" si="3"/>
        <v>1</v>
      </c>
    </row>
    <row r="16691" ht="15.75" customHeight="1">
      <c r="A16691" s="13">
        <v>42298.885416666664</v>
      </c>
      <c r="B16691" s="73">
        <f t="shared" si="1"/>
        <v>42298</v>
      </c>
      <c r="C16691" s="74">
        <f>IF(NewCustomer="Yes", IF(COUNTIF($I$2:$I$11,B16691)&gt;0,0,WEEKDAY(B16691,2)),IF(COUNTIF($I$2:$I$21,B16691)&gt;0,0,WEEKDAY(B16691,2)))</f>
        <v>3</v>
      </c>
      <c r="D16691" s="74">
        <f t="shared" si="2"/>
        <v>21</v>
      </c>
      <c r="E16691" s="12">
        <f>IFERROR(VLOOKUP(A16691,'IDAR Meter Data'!$A:$B,2,1),"")</f>
        <v>119</v>
      </c>
      <c r="F16691" s="75">
        <f>IF(CECCZ="CZ03",'Outside Temp'!B16691,IF(CECCZ="CZ04",'Outside Temp'!B16692,IF(CECCZ="CZ12",'Outside Temp'!B16693, IF(CECCZ="CZ13",'Outside Temp'!B16694))))</f>
        <v>59</v>
      </c>
      <c r="G16691" s="12">
        <f t="shared" si="3"/>
        <v>1</v>
      </c>
    </row>
    <row r="16692" ht="15.75" customHeight="1">
      <c r="A16692" s="13">
        <v>42298.895833333336</v>
      </c>
      <c r="B16692" s="73">
        <f t="shared" si="1"/>
        <v>42298</v>
      </c>
      <c r="C16692" s="74">
        <f>IF(NewCustomer="Yes", IF(COUNTIF($I$2:$I$11,B16692)&gt;0,0,WEEKDAY(B16692,2)),IF(COUNTIF($I$2:$I$21,B16692)&gt;0,0,WEEKDAY(B16692,2)))</f>
        <v>3</v>
      </c>
      <c r="D16692" s="74">
        <f t="shared" si="2"/>
        <v>21</v>
      </c>
      <c r="E16692" s="12">
        <f>IFERROR(VLOOKUP(A16692,'IDAR Meter Data'!$A:$B,2,1),"")</f>
        <v>106</v>
      </c>
      <c r="F16692" s="75">
        <f>IF(CECCZ="CZ03",'Outside Temp'!B16692,IF(CECCZ="CZ04",'Outside Temp'!B16693,IF(CECCZ="CZ12",'Outside Temp'!B16694, IF(CECCZ="CZ13",'Outside Temp'!B16695))))</f>
        <v>59</v>
      </c>
      <c r="G16692" s="12">
        <f t="shared" si="3"/>
        <v>1</v>
      </c>
    </row>
    <row r="16693" ht="15.75" customHeight="1">
      <c r="A16693" s="13">
        <v>42298.90625</v>
      </c>
      <c r="B16693" s="73">
        <f t="shared" si="1"/>
        <v>42298</v>
      </c>
      <c r="C16693" s="74">
        <f>IF(NewCustomer="Yes", IF(COUNTIF($I$2:$I$11,B16693)&gt;0,0,WEEKDAY(B16693,2)),IF(COUNTIF($I$2:$I$21,B16693)&gt;0,0,WEEKDAY(B16693,2)))</f>
        <v>3</v>
      </c>
      <c r="D16693" s="74">
        <f t="shared" si="2"/>
        <v>21</v>
      </c>
      <c r="E16693" s="12">
        <f>IFERROR(VLOOKUP(A16693,'IDAR Meter Data'!$A:$B,2,1),"")</f>
        <v>106</v>
      </c>
      <c r="F16693" s="75">
        <f>IF(CECCZ="CZ03",'Outside Temp'!B16693,IF(CECCZ="CZ04",'Outside Temp'!B16694,IF(CECCZ="CZ12",'Outside Temp'!B16695, IF(CECCZ="CZ13",'Outside Temp'!B16696))))</f>
        <v>59</v>
      </c>
      <c r="G16693" s="12">
        <f t="shared" si="3"/>
        <v>1</v>
      </c>
    </row>
    <row r="16694" ht="15.75" customHeight="1">
      <c r="A16694" s="13">
        <v>42298.916666666664</v>
      </c>
      <c r="B16694" s="73">
        <f t="shared" si="1"/>
        <v>42298</v>
      </c>
      <c r="C16694" s="74">
        <f>IF(NewCustomer="Yes", IF(COUNTIF($I$2:$I$11,B16694)&gt;0,0,WEEKDAY(B16694,2)),IF(COUNTIF($I$2:$I$21,B16694)&gt;0,0,WEEKDAY(B16694,2)))</f>
        <v>3</v>
      </c>
      <c r="D16694" s="74">
        <f t="shared" si="2"/>
        <v>22</v>
      </c>
      <c r="E16694" s="12">
        <f>IFERROR(VLOOKUP(A16694,'IDAR Meter Data'!$A:$B,2,1),"")</f>
        <v>101</v>
      </c>
      <c r="F16694" s="75">
        <f>IF(CECCZ="CZ03",'Outside Temp'!B16694,IF(CECCZ="CZ04",'Outside Temp'!B16695,IF(CECCZ="CZ12",'Outside Temp'!B16696, IF(CECCZ="CZ13",'Outside Temp'!B16697))))</f>
        <v>58.93333333</v>
      </c>
      <c r="G16694" s="12">
        <f t="shared" si="3"/>
        <v>1</v>
      </c>
    </row>
    <row r="16695" ht="15.75" customHeight="1">
      <c r="A16695" s="13">
        <v>42298.927083333336</v>
      </c>
      <c r="B16695" s="73">
        <f t="shared" si="1"/>
        <v>42298</v>
      </c>
      <c r="C16695" s="74">
        <f>IF(NewCustomer="Yes", IF(COUNTIF($I$2:$I$11,B16695)&gt;0,0,WEEKDAY(B16695,2)),IF(COUNTIF($I$2:$I$21,B16695)&gt;0,0,WEEKDAY(B16695,2)))</f>
        <v>3</v>
      </c>
      <c r="D16695" s="74">
        <f t="shared" si="2"/>
        <v>22</v>
      </c>
      <c r="E16695" s="12">
        <f>IFERROR(VLOOKUP(A16695,'IDAR Meter Data'!$A:$B,2,1),"")</f>
        <v>106</v>
      </c>
      <c r="F16695" s="75">
        <f>IF(CECCZ="CZ03",'Outside Temp'!B16695,IF(CECCZ="CZ04",'Outside Temp'!B16696,IF(CECCZ="CZ12",'Outside Temp'!B16697, IF(CECCZ="CZ13",'Outside Temp'!B16698))))</f>
        <v>58.68333333</v>
      </c>
      <c r="G16695" s="12">
        <f t="shared" si="3"/>
        <v>1</v>
      </c>
    </row>
    <row r="16696" ht="15.75" customHeight="1">
      <c r="A16696" s="13">
        <v>42298.9375</v>
      </c>
      <c r="B16696" s="73">
        <f t="shared" si="1"/>
        <v>42298</v>
      </c>
      <c r="C16696" s="74">
        <f>IF(NewCustomer="Yes", IF(COUNTIF($I$2:$I$11,B16696)&gt;0,0,WEEKDAY(B16696,2)),IF(COUNTIF($I$2:$I$21,B16696)&gt;0,0,WEEKDAY(B16696,2)))</f>
        <v>3</v>
      </c>
      <c r="D16696" s="74">
        <f t="shared" si="2"/>
        <v>22</v>
      </c>
      <c r="E16696" s="12">
        <f>IFERROR(VLOOKUP(A16696,'IDAR Meter Data'!$A:$B,2,1),"")</f>
        <v>110</v>
      </c>
      <c r="F16696" s="75">
        <f>IF(CECCZ="CZ03",'Outside Temp'!B16696,IF(CECCZ="CZ04",'Outside Temp'!B16697,IF(CECCZ="CZ12",'Outside Temp'!B16698, IF(CECCZ="CZ13",'Outside Temp'!B16699))))</f>
        <v>58.43333333</v>
      </c>
      <c r="G16696" s="12">
        <f t="shared" si="3"/>
        <v>1</v>
      </c>
    </row>
    <row r="16697" ht="15.75" customHeight="1">
      <c r="A16697" s="13">
        <v>42298.947916666664</v>
      </c>
      <c r="B16697" s="73">
        <f t="shared" si="1"/>
        <v>42298</v>
      </c>
      <c r="C16697" s="74">
        <f>IF(NewCustomer="Yes", IF(COUNTIF($I$2:$I$11,B16697)&gt;0,0,WEEKDAY(B16697,2)),IF(COUNTIF($I$2:$I$21,B16697)&gt;0,0,WEEKDAY(B16697,2)))</f>
        <v>3</v>
      </c>
      <c r="D16697" s="74">
        <f t="shared" si="2"/>
        <v>22</v>
      </c>
      <c r="E16697" s="12">
        <f>IFERROR(VLOOKUP(A16697,'IDAR Meter Data'!$A:$B,2,1),"")</f>
        <v>102</v>
      </c>
      <c r="F16697" s="75">
        <f>IF(CECCZ="CZ03",'Outside Temp'!B16697,IF(CECCZ="CZ04",'Outside Temp'!B16698,IF(CECCZ="CZ12",'Outside Temp'!B16699, IF(CECCZ="CZ13",'Outside Temp'!B16700))))</f>
        <v>58.18333333</v>
      </c>
      <c r="G16697" s="12">
        <f t="shared" si="3"/>
        <v>1</v>
      </c>
    </row>
    <row r="16698" ht="15.75" customHeight="1">
      <c r="A16698" s="13">
        <v>42298.958333333336</v>
      </c>
      <c r="B16698" s="73">
        <f t="shared" si="1"/>
        <v>42298</v>
      </c>
      <c r="C16698" s="74">
        <f>IF(NewCustomer="Yes", IF(COUNTIF($I$2:$I$11,B16698)&gt;0,0,WEEKDAY(B16698,2)),IF(COUNTIF($I$2:$I$21,B16698)&gt;0,0,WEEKDAY(B16698,2)))</f>
        <v>3</v>
      </c>
      <c r="D16698" s="74">
        <f t="shared" si="2"/>
        <v>23</v>
      </c>
      <c r="E16698" s="12">
        <f>IFERROR(VLOOKUP(A16698,'IDAR Meter Data'!$A:$B,2,1),"")</f>
        <v>105</v>
      </c>
      <c r="F16698" s="75">
        <f>IF(CECCZ="CZ03",'Outside Temp'!B16698,IF(CECCZ="CZ04",'Outside Temp'!B16699,IF(CECCZ="CZ12",'Outside Temp'!B16700, IF(CECCZ="CZ13",'Outside Temp'!B16701))))</f>
        <v>58</v>
      </c>
      <c r="G16698" s="12">
        <f t="shared" si="3"/>
        <v>1</v>
      </c>
    </row>
    <row r="16699" ht="15.75" customHeight="1">
      <c r="A16699" s="13">
        <v>42298.96875</v>
      </c>
      <c r="B16699" s="73">
        <f t="shared" si="1"/>
        <v>42298</v>
      </c>
      <c r="C16699" s="74">
        <f>IF(NewCustomer="Yes", IF(COUNTIF($I$2:$I$11,B16699)&gt;0,0,WEEKDAY(B16699,2)),IF(COUNTIF($I$2:$I$21,B16699)&gt;0,0,WEEKDAY(B16699,2)))</f>
        <v>3</v>
      </c>
      <c r="D16699" s="74">
        <f t="shared" si="2"/>
        <v>23</v>
      </c>
      <c r="E16699" s="12">
        <f>IFERROR(VLOOKUP(A16699,'IDAR Meter Data'!$A:$B,2,1),"")</f>
        <v>100</v>
      </c>
      <c r="F16699" s="75">
        <f>IF(CECCZ="CZ03",'Outside Temp'!B16699,IF(CECCZ="CZ04",'Outside Temp'!B16700,IF(CECCZ="CZ12",'Outside Temp'!B16701, IF(CECCZ="CZ13",'Outside Temp'!B16702))))</f>
        <v>58</v>
      </c>
      <c r="G16699" s="12">
        <f t="shared" si="3"/>
        <v>1</v>
      </c>
    </row>
    <row r="16700" ht="15.75" customHeight="1">
      <c r="A16700" s="13">
        <v>42298.979166666664</v>
      </c>
      <c r="B16700" s="73">
        <f t="shared" si="1"/>
        <v>42298</v>
      </c>
      <c r="C16700" s="74">
        <f>IF(NewCustomer="Yes", IF(COUNTIF($I$2:$I$11,B16700)&gt;0,0,WEEKDAY(B16700,2)),IF(COUNTIF($I$2:$I$21,B16700)&gt;0,0,WEEKDAY(B16700,2)))</f>
        <v>3</v>
      </c>
      <c r="D16700" s="74">
        <f t="shared" si="2"/>
        <v>23</v>
      </c>
      <c r="E16700" s="12">
        <f>IFERROR(VLOOKUP(A16700,'IDAR Meter Data'!$A:$B,2,1),"")</f>
        <v>104</v>
      </c>
      <c r="F16700" s="75">
        <f>IF(CECCZ="CZ03",'Outside Temp'!B16700,IF(CECCZ="CZ04",'Outside Temp'!B16701,IF(CECCZ="CZ12",'Outside Temp'!B16702, IF(CECCZ="CZ13",'Outside Temp'!B16703))))</f>
        <v>58</v>
      </c>
      <c r="G16700" s="12">
        <f t="shared" si="3"/>
        <v>1</v>
      </c>
    </row>
    <row r="16701" ht="15.75" customHeight="1">
      <c r="A16701" s="13">
        <v>42298.989583333336</v>
      </c>
      <c r="B16701" s="73">
        <f t="shared" si="1"/>
        <v>42298</v>
      </c>
      <c r="C16701" s="74">
        <f>IF(NewCustomer="Yes", IF(COUNTIF($I$2:$I$11,B16701)&gt;0,0,WEEKDAY(B16701,2)),IF(COUNTIF($I$2:$I$21,B16701)&gt;0,0,WEEKDAY(B16701,2)))</f>
        <v>3</v>
      </c>
      <c r="D16701" s="74">
        <f t="shared" si="2"/>
        <v>23</v>
      </c>
      <c r="E16701" s="12">
        <f>IFERROR(VLOOKUP(A16701,'IDAR Meter Data'!$A:$B,2,1),"")</f>
        <v>105</v>
      </c>
      <c r="F16701" s="75">
        <f>IF(CECCZ="CZ03",'Outside Temp'!B16701,IF(CECCZ="CZ04",'Outside Temp'!B16702,IF(CECCZ="CZ12",'Outside Temp'!B16703, IF(CECCZ="CZ13",'Outside Temp'!B16704))))</f>
        <v>58</v>
      </c>
      <c r="G16701" s="12">
        <f t="shared" si="3"/>
        <v>1</v>
      </c>
    </row>
    <row r="16702" ht="15.75" customHeight="1">
      <c r="A16702" s="13">
        <v>42299.0</v>
      </c>
      <c r="B16702" s="73">
        <f t="shared" si="1"/>
        <v>42299</v>
      </c>
      <c r="C16702" s="74">
        <f>IF(NewCustomer="Yes", IF(COUNTIF($I$2:$I$11,B16702)&gt;0,0,WEEKDAY(B16702,2)),IF(COUNTIF($I$2:$I$21,B16702)&gt;0,0,WEEKDAY(B16702,2)))</f>
        <v>4</v>
      </c>
      <c r="D16702" s="74">
        <f t="shared" si="2"/>
        <v>0</v>
      </c>
      <c r="E16702" s="12">
        <f>IFERROR(VLOOKUP(A16702,'IDAR Meter Data'!$A:$B,2,1),"")</f>
        <v>101</v>
      </c>
      <c r="F16702" s="75">
        <f>IF(CECCZ="CZ03",'Outside Temp'!B16702,IF(CECCZ="CZ04",'Outside Temp'!B16703,IF(CECCZ="CZ12",'Outside Temp'!B16704, IF(CECCZ="CZ13",'Outside Temp'!B16705))))</f>
        <v>58</v>
      </c>
      <c r="G16702" s="12">
        <f t="shared" si="3"/>
        <v>1</v>
      </c>
    </row>
    <row r="16703" ht="15.75" customHeight="1">
      <c r="A16703" s="13">
        <v>42299.010416666664</v>
      </c>
      <c r="B16703" s="73">
        <f t="shared" si="1"/>
        <v>42299</v>
      </c>
      <c r="C16703" s="74">
        <f>IF(NewCustomer="Yes", IF(COUNTIF($I$2:$I$11,B16703)&gt;0,0,WEEKDAY(B16703,2)),IF(COUNTIF($I$2:$I$21,B16703)&gt;0,0,WEEKDAY(B16703,2)))</f>
        <v>4</v>
      </c>
      <c r="D16703" s="74">
        <f t="shared" si="2"/>
        <v>0</v>
      </c>
      <c r="E16703" s="12">
        <f>IFERROR(VLOOKUP(A16703,'IDAR Meter Data'!$A:$B,2,1),"")</f>
        <v>102</v>
      </c>
      <c r="F16703" s="75">
        <f>IF(CECCZ="CZ03",'Outside Temp'!B16703,IF(CECCZ="CZ04",'Outside Temp'!B16704,IF(CECCZ="CZ12",'Outside Temp'!B16705, IF(CECCZ="CZ13",'Outside Temp'!B16706))))</f>
        <v>58</v>
      </c>
      <c r="G16703" s="12">
        <f t="shared" si="3"/>
        <v>1</v>
      </c>
    </row>
    <row r="16704" ht="15.75" customHeight="1">
      <c r="A16704" s="13">
        <v>42299.020833333336</v>
      </c>
      <c r="B16704" s="73">
        <f t="shared" si="1"/>
        <v>42299</v>
      </c>
      <c r="C16704" s="74">
        <f>IF(NewCustomer="Yes", IF(COUNTIF($I$2:$I$11,B16704)&gt;0,0,WEEKDAY(B16704,2)),IF(COUNTIF($I$2:$I$21,B16704)&gt;0,0,WEEKDAY(B16704,2)))</f>
        <v>4</v>
      </c>
      <c r="D16704" s="74">
        <f t="shared" si="2"/>
        <v>0</v>
      </c>
      <c r="E16704" s="12">
        <f>IFERROR(VLOOKUP(A16704,'IDAR Meter Data'!$A:$B,2,1),"")</f>
        <v>99</v>
      </c>
      <c r="F16704" s="75">
        <f>IF(CECCZ="CZ03",'Outside Temp'!B16704,IF(CECCZ="CZ04",'Outside Temp'!B16705,IF(CECCZ="CZ12",'Outside Temp'!B16706, IF(CECCZ="CZ13",'Outside Temp'!B16707))))</f>
        <v>58</v>
      </c>
      <c r="G16704" s="12">
        <f t="shared" si="3"/>
        <v>1</v>
      </c>
    </row>
    <row r="16705" ht="15.75" customHeight="1">
      <c r="A16705" s="13">
        <v>42299.03125</v>
      </c>
      <c r="B16705" s="73">
        <f t="shared" si="1"/>
        <v>42299</v>
      </c>
      <c r="C16705" s="74">
        <f>IF(NewCustomer="Yes", IF(COUNTIF($I$2:$I$11,B16705)&gt;0,0,WEEKDAY(B16705,2)),IF(COUNTIF($I$2:$I$21,B16705)&gt;0,0,WEEKDAY(B16705,2)))</f>
        <v>4</v>
      </c>
      <c r="D16705" s="74">
        <f t="shared" si="2"/>
        <v>0</v>
      </c>
      <c r="E16705" s="12">
        <f>IFERROR(VLOOKUP(A16705,'IDAR Meter Data'!$A:$B,2,1),"")</f>
        <v>104</v>
      </c>
      <c r="F16705" s="75">
        <f>IF(CECCZ="CZ03",'Outside Temp'!B16705,IF(CECCZ="CZ04",'Outside Temp'!B16706,IF(CECCZ="CZ12",'Outside Temp'!B16707, IF(CECCZ="CZ13",'Outside Temp'!B16708))))</f>
        <v>58</v>
      </c>
      <c r="G16705" s="12">
        <f t="shared" si="3"/>
        <v>1</v>
      </c>
    </row>
    <row r="16706" ht="15.75" customHeight="1">
      <c r="A16706" s="13">
        <v>42299.041666666664</v>
      </c>
      <c r="B16706" s="73">
        <f t="shared" si="1"/>
        <v>42299</v>
      </c>
      <c r="C16706" s="74">
        <f>IF(NewCustomer="Yes", IF(COUNTIF($I$2:$I$11,B16706)&gt;0,0,WEEKDAY(B16706,2)),IF(COUNTIF($I$2:$I$21,B16706)&gt;0,0,WEEKDAY(B16706,2)))</f>
        <v>4</v>
      </c>
      <c r="D16706" s="74">
        <f t="shared" si="2"/>
        <v>1</v>
      </c>
      <c r="E16706" s="12">
        <f>IFERROR(VLOOKUP(A16706,'IDAR Meter Data'!$A:$B,2,1),"")</f>
        <v>108</v>
      </c>
      <c r="F16706" s="75">
        <f>IF(CECCZ="CZ03",'Outside Temp'!B16706,IF(CECCZ="CZ04",'Outside Temp'!B16707,IF(CECCZ="CZ12",'Outside Temp'!B16708, IF(CECCZ="CZ13",'Outside Temp'!B16709))))</f>
        <v>57.93333333</v>
      </c>
      <c r="G16706" s="12">
        <f t="shared" si="3"/>
        <v>1</v>
      </c>
    </row>
    <row r="16707" ht="15.75" customHeight="1">
      <c r="A16707" s="13">
        <v>42299.052083333336</v>
      </c>
      <c r="B16707" s="73">
        <f t="shared" si="1"/>
        <v>42299</v>
      </c>
      <c r="C16707" s="74">
        <f>IF(NewCustomer="Yes", IF(COUNTIF($I$2:$I$11,B16707)&gt;0,0,WEEKDAY(B16707,2)),IF(COUNTIF($I$2:$I$21,B16707)&gt;0,0,WEEKDAY(B16707,2)))</f>
        <v>4</v>
      </c>
      <c r="D16707" s="74">
        <f t="shared" si="2"/>
        <v>1</v>
      </c>
      <c r="E16707" s="12">
        <f>IFERROR(VLOOKUP(A16707,'IDAR Meter Data'!$A:$B,2,1),"")</f>
        <v>105</v>
      </c>
      <c r="F16707" s="75">
        <f>IF(CECCZ="CZ03",'Outside Temp'!B16707,IF(CECCZ="CZ04",'Outside Temp'!B16708,IF(CECCZ="CZ12",'Outside Temp'!B16709, IF(CECCZ="CZ13",'Outside Temp'!B16710))))</f>
        <v>57.68333333</v>
      </c>
      <c r="G16707" s="12">
        <f t="shared" si="3"/>
        <v>1</v>
      </c>
    </row>
    <row r="16708" ht="15.75" customHeight="1">
      <c r="A16708" s="13">
        <v>42299.0625</v>
      </c>
      <c r="B16708" s="73">
        <f t="shared" si="1"/>
        <v>42299</v>
      </c>
      <c r="C16708" s="74">
        <f>IF(NewCustomer="Yes", IF(COUNTIF($I$2:$I$11,B16708)&gt;0,0,WEEKDAY(B16708,2)),IF(COUNTIF($I$2:$I$21,B16708)&gt;0,0,WEEKDAY(B16708,2)))</f>
        <v>4</v>
      </c>
      <c r="D16708" s="74">
        <f t="shared" si="2"/>
        <v>1</v>
      </c>
      <c r="E16708" s="12">
        <f>IFERROR(VLOOKUP(A16708,'IDAR Meter Data'!$A:$B,2,1),"")</f>
        <v>99</v>
      </c>
      <c r="F16708" s="75">
        <f>IF(CECCZ="CZ03",'Outside Temp'!B16708,IF(CECCZ="CZ04",'Outside Temp'!B16709,IF(CECCZ="CZ12",'Outside Temp'!B16710, IF(CECCZ="CZ13",'Outside Temp'!B16711))))</f>
        <v>57.43333333</v>
      </c>
      <c r="G16708" s="12">
        <f t="shared" si="3"/>
        <v>1</v>
      </c>
    </row>
    <row r="16709" ht="15.75" customHeight="1">
      <c r="A16709" s="13">
        <v>42299.072916666664</v>
      </c>
      <c r="B16709" s="73">
        <f t="shared" si="1"/>
        <v>42299</v>
      </c>
      <c r="C16709" s="74">
        <f>IF(NewCustomer="Yes", IF(COUNTIF($I$2:$I$11,B16709)&gt;0,0,WEEKDAY(B16709,2)),IF(COUNTIF($I$2:$I$21,B16709)&gt;0,0,WEEKDAY(B16709,2)))</f>
        <v>4</v>
      </c>
      <c r="D16709" s="74">
        <f t="shared" si="2"/>
        <v>1</v>
      </c>
      <c r="E16709" s="12">
        <f>IFERROR(VLOOKUP(A16709,'IDAR Meter Data'!$A:$B,2,1),"")</f>
        <v>100</v>
      </c>
      <c r="F16709" s="75">
        <f>IF(CECCZ="CZ03",'Outside Temp'!B16709,IF(CECCZ="CZ04",'Outside Temp'!B16710,IF(CECCZ="CZ12",'Outside Temp'!B16711, IF(CECCZ="CZ13",'Outside Temp'!B16712))))</f>
        <v>57.18333333</v>
      </c>
      <c r="G16709" s="12">
        <f t="shared" si="3"/>
        <v>1</v>
      </c>
    </row>
    <row r="16710" ht="15.75" customHeight="1">
      <c r="A16710" s="13">
        <v>42299.083333333336</v>
      </c>
      <c r="B16710" s="73">
        <f t="shared" si="1"/>
        <v>42299</v>
      </c>
      <c r="C16710" s="74">
        <f>IF(NewCustomer="Yes", IF(COUNTIF($I$2:$I$11,B16710)&gt;0,0,WEEKDAY(B16710,2)),IF(COUNTIF($I$2:$I$21,B16710)&gt;0,0,WEEKDAY(B16710,2)))</f>
        <v>4</v>
      </c>
      <c r="D16710" s="74">
        <f t="shared" si="2"/>
        <v>2</v>
      </c>
      <c r="E16710" s="12">
        <f>IFERROR(VLOOKUP(A16710,'IDAR Meter Data'!$A:$B,2,1),"")</f>
        <v>99</v>
      </c>
      <c r="F16710" s="75">
        <f>IF(CECCZ="CZ03",'Outside Temp'!B16710,IF(CECCZ="CZ04",'Outside Temp'!B16711,IF(CECCZ="CZ12",'Outside Temp'!B16712, IF(CECCZ="CZ13",'Outside Temp'!B16713))))</f>
        <v>56.93333333</v>
      </c>
      <c r="G16710" s="12">
        <f t="shared" si="3"/>
        <v>1</v>
      </c>
    </row>
    <row r="16711" ht="15.75" customHeight="1">
      <c r="A16711" s="13">
        <v>42299.09375</v>
      </c>
      <c r="B16711" s="73">
        <f t="shared" si="1"/>
        <v>42299</v>
      </c>
      <c r="C16711" s="74">
        <f>IF(NewCustomer="Yes", IF(COUNTIF($I$2:$I$11,B16711)&gt;0,0,WEEKDAY(B16711,2)),IF(COUNTIF($I$2:$I$21,B16711)&gt;0,0,WEEKDAY(B16711,2)))</f>
        <v>4</v>
      </c>
      <c r="D16711" s="74">
        <f t="shared" si="2"/>
        <v>2</v>
      </c>
      <c r="E16711" s="12">
        <f>IFERROR(VLOOKUP(A16711,'IDAR Meter Data'!$A:$B,2,1),"")</f>
        <v>109</v>
      </c>
      <c r="F16711" s="75">
        <f>IF(CECCZ="CZ03",'Outside Temp'!B16711,IF(CECCZ="CZ04",'Outside Temp'!B16712,IF(CECCZ="CZ12",'Outside Temp'!B16713, IF(CECCZ="CZ13",'Outside Temp'!B16714))))</f>
        <v>56.68333333</v>
      </c>
      <c r="G16711" s="12">
        <f t="shared" si="3"/>
        <v>1</v>
      </c>
    </row>
    <row r="16712" ht="15.75" customHeight="1">
      <c r="A16712" s="13">
        <v>42299.104166666664</v>
      </c>
      <c r="B16712" s="73">
        <f t="shared" si="1"/>
        <v>42299</v>
      </c>
      <c r="C16712" s="74">
        <f>IF(NewCustomer="Yes", IF(COUNTIF($I$2:$I$11,B16712)&gt;0,0,WEEKDAY(B16712,2)),IF(COUNTIF($I$2:$I$21,B16712)&gt;0,0,WEEKDAY(B16712,2)))</f>
        <v>4</v>
      </c>
      <c r="D16712" s="74">
        <f t="shared" si="2"/>
        <v>2</v>
      </c>
      <c r="E16712" s="12">
        <f>IFERROR(VLOOKUP(A16712,'IDAR Meter Data'!$A:$B,2,1),"")</f>
        <v>103</v>
      </c>
      <c r="F16712" s="75">
        <f>IF(CECCZ="CZ03",'Outside Temp'!B16712,IF(CECCZ="CZ04",'Outside Temp'!B16713,IF(CECCZ="CZ12",'Outside Temp'!B16714, IF(CECCZ="CZ13",'Outside Temp'!B16715))))</f>
        <v>56.43333333</v>
      </c>
      <c r="G16712" s="12">
        <f t="shared" si="3"/>
        <v>1</v>
      </c>
    </row>
    <row r="16713" ht="15.75" customHeight="1">
      <c r="A16713" s="13">
        <v>42299.114583333336</v>
      </c>
      <c r="B16713" s="73">
        <f t="shared" si="1"/>
        <v>42299</v>
      </c>
      <c r="C16713" s="74">
        <f>IF(NewCustomer="Yes", IF(COUNTIF($I$2:$I$11,B16713)&gt;0,0,WEEKDAY(B16713,2)),IF(COUNTIF($I$2:$I$21,B16713)&gt;0,0,WEEKDAY(B16713,2)))</f>
        <v>4</v>
      </c>
      <c r="D16713" s="74">
        <f t="shared" si="2"/>
        <v>2</v>
      </c>
      <c r="E16713" s="12">
        <f>IFERROR(VLOOKUP(A16713,'IDAR Meter Data'!$A:$B,2,1),"")</f>
        <v>102</v>
      </c>
      <c r="F16713" s="75">
        <f>IF(CECCZ="CZ03",'Outside Temp'!B16713,IF(CECCZ="CZ04",'Outside Temp'!B16714,IF(CECCZ="CZ12",'Outside Temp'!B16715, IF(CECCZ="CZ13",'Outside Temp'!B16716))))</f>
        <v>56.18333333</v>
      </c>
      <c r="G16713" s="12">
        <f t="shared" si="3"/>
        <v>1</v>
      </c>
    </row>
    <row r="16714" ht="15.75" customHeight="1">
      <c r="A16714" s="13">
        <v>42299.125</v>
      </c>
      <c r="B16714" s="73">
        <f t="shared" si="1"/>
        <v>42299</v>
      </c>
      <c r="C16714" s="74">
        <f>IF(NewCustomer="Yes", IF(COUNTIF($I$2:$I$11,B16714)&gt;0,0,WEEKDAY(B16714,2)),IF(COUNTIF($I$2:$I$21,B16714)&gt;0,0,WEEKDAY(B16714,2)))</f>
        <v>4</v>
      </c>
      <c r="D16714" s="74">
        <f t="shared" si="2"/>
        <v>3</v>
      </c>
      <c r="E16714" s="12">
        <f>IFERROR(VLOOKUP(A16714,'IDAR Meter Data'!$A:$B,2,1),"")</f>
        <v>100</v>
      </c>
      <c r="F16714" s="75">
        <f>IF(CECCZ="CZ03",'Outside Temp'!B16714,IF(CECCZ="CZ04",'Outside Temp'!B16715,IF(CECCZ="CZ12",'Outside Temp'!B16716, IF(CECCZ="CZ13",'Outside Temp'!B16717))))</f>
        <v>55.86666667</v>
      </c>
      <c r="G16714" s="12">
        <f t="shared" si="3"/>
        <v>1</v>
      </c>
    </row>
    <row r="16715" ht="15.75" customHeight="1">
      <c r="A16715" s="13">
        <v>42299.135416666664</v>
      </c>
      <c r="B16715" s="73">
        <f t="shared" si="1"/>
        <v>42299</v>
      </c>
      <c r="C16715" s="74">
        <f>IF(NewCustomer="Yes", IF(COUNTIF($I$2:$I$11,B16715)&gt;0,0,WEEKDAY(B16715,2)),IF(COUNTIF($I$2:$I$21,B16715)&gt;0,0,WEEKDAY(B16715,2)))</f>
        <v>4</v>
      </c>
      <c r="D16715" s="74">
        <f t="shared" si="2"/>
        <v>3</v>
      </c>
      <c r="E16715" s="12">
        <f>IFERROR(VLOOKUP(A16715,'IDAR Meter Data'!$A:$B,2,1),"")</f>
        <v>102</v>
      </c>
      <c r="F16715" s="75">
        <f>IF(CECCZ="CZ03",'Outside Temp'!B16715,IF(CECCZ="CZ04",'Outside Temp'!B16716,IF(CECCZ="CZ12",'Outside Temp'!B16717, IF(CECCZ="CZ13",'Outside Temp'!B16718))))</f>
        <v>55.36666667</v>
      </c>
      <c r="G16715" s="12">
        <f t="shared" si="3"/>
        <v>1</v>
      </c>
    </row>
    <row r="16716" ht="15.75" customHeight="1">
      <c r="A16716" s="13">
        <v>42299.145833333336</v>
      </c>
      <c r="B16716" s="73">
        <f t="shared" si="1"/>
        <v>42299</v>
      </c>
      <c r="C16716" s="74">
        <f>IF(NewCustomer="Yes", IF(COUNTIF($I$2:$I$11,B16716)&gt;0,0,WEEKDAY(B16716,2)),IF(COUNTIF($I$2:$I$21,B16716)&gt;0,0,WEEKDAY(B16716,2)))</f>
        <v>4</v>
      </c>
      <c r="D16716" s="74">
        <f t="shared" si="2"/>
        <v>3</v>
      </c>
      <c r="E16716" s="12">
        <f>IFERROR(VLOOKUP(A16716,'IDAR Meter Data'!$A:$B,2,1),"")</f>
        <v>103</v>
      </c>
      <c r="F16716" s="75">
        <f>IF(CECCZ="CZ03",'Outside Temp'!B16716,IF(CECCZ="CZ04",'Outside Temp'!B16717,IF(CECCZ="CZ12",'Outside Temp'!B16718, IF(CECCZ="CZ13",'Outside Temp'!B16719))))</f>
        <v>54.86666667</v>
      </c>
      <c r="G16716" s="12">
        <f t="shared" si="3"/>
        <v>1</v>
      </c>
    </row>
    <row r="16717" ht="15.75" customHeight="1">
      <c r="A16717" s="13">
        <v>42299.15625</v>
      </c>
      <c r="B16717" s="73">
        <f t="shared" si="1"/>
        <v>42299</v>
      </c>
      <c r="C16717" s="74">
        <f>IF(NewCustomer="Yes", IF(COUNTIF($I$2:$I$11,B16717)&gt;0,0,WEEKDAY(B16717,2)),IF(COUNTIF($I$2:$I$21,B16717)&gt;0,0,WEEKDAY(B16717,2)))</f>
        <v>4</v>
      </c>
      <c r="D16717" s="74">
        <f t="shared" si="2"/>
        <v>3</v>
      </c>
      <c r="E16717" s="12">
        <f>IFERROR(VLOOKUP(A16717,'IDAR Meter Data'!$A:$B,2,1),"")</f>
        <v>98</v>
      </c>
      <c r="F16717" s="75">
        <f>IF(CECCZ="CZ03",'Outside Temp'!B16717,IF(CECCZ="CZ04",'Outside Temp'!B16718,IF(CECCZ="CZ12",'Outside Temp'!B16719, IF(CECCZ="CZ13",'Outside Temp'!B16720))))</f>
        <v>54.36666667</v>
      </c>
      <c r="G16717" s="12">
        <f t="shared" si="3"/>
        <v>1</v>
      </c>
    </row>
    <row r="16718" ht="15.75" customHeight="1">
      <c r="A16718" s="13">
        <v>42299.166666666664</v>
      </c>
      <c r="B16718" s="73">
        <f t="shared" si="1"/>
        <v>42299</v>
      </c>
      <c r="C16718" s="74">
        <f>IF(NewCustomer="Yes", IF(COUNTIF($I$2:$I$11,B16718)&gt;0,0,WEEKDAY(B16718,2)),IF(COUNTIF($I$2:$I$21,B16718)&gt;0,0,WEEKDAY(B16718,2)))</f>
        <v>4</v>
      </c>
      <c r="D16718" s="74">
        <f t="shared" si="2"/>
        <v>4</v>
      </c>
      <c r="E16718" s="12">
        <f>IFERROR(VLOOKUP(A16718,'IDAR Meter Data'!$A:$B,2,1),"")</f>
        <v>106</v>
      </c>
      <c r="F16718" s="75">
        <f>IF(CECCZ="CZ03",'Outside Temp'!B16718,IF(CECCZ="CZ04",'Outside Temp'!B16719,IF(CECCZ="CZ12",'Outside Temp'!B16720, IF(CECCZ="CZ13",'Outside Temp'!B16721))))</f>
        <v>54.06666667</v>
      </c>
      <c r="G16718" s="12">
        <f t="shared" si="3"/>
        <v>1</v>
      </c>
    </row>
    <row r="16719" ht="15.75" customHeight="1">
      <c r="A16719" s="13">
        <v>42299.177083333336</v>
      </c>
      <c r="B16719" s="73">
        <f t="shared" si="1"/>
        <v>42299</v>
      </c>
      <c r="C16719" s="74">
        <f>IF(NewCustomer="Yes", IF(COUNTIF($I$2:$I$11,B16719)&gt;0,0,WEEKDAY(B16719,2)),IF(COUNTIF($I$2:$I$21,B16719)&gt;0,0,WEEKDAY(B16719,2)))</f>
        <v>4</v>
      </c>
      <c r="D16719" s="74">
        <f t="shared" si="2"/>
        <v>4</v>
      </c>
      <c r="E16719" s="12">
        <f>IFERROR(VLOOKUP(A16719,'IDAR Meter Data'!$A:$B,2,1),"")</f>
        <v>105</v>
      </c>
      <c r="F16719" s="75">
        <f>IF(CECCZ="CZ03",'Outside Temp'!B16719,IF(CECCZ="CZ04",'Outside Temp'!B16720,IF(CECCZ="CZ12",'Outside Temp'!B16721, IF(CECCZ="CZ13",'Outside Temp'!B16722))))</f>
        <v>54.31666667</v>
      </c>
      <c r="G16719" s="12">
        <f t="shared" si="3"/>
        <v>1</v>
      </c>
    </row>
    <row r="16720" ht="15.75" customHeight="1">
      <c r="A16720" s="13">
        <v>42299.1875</v>
      </c>
      <c r="B16720" s="73">
        <f t="shared" si="1"/>
        <v>42299</v>
      </c>
      <c r="C16720" s="74">
        <f>IF(NewCustomer="Yes", IF(COUNTIF($I$2:$I$11,B16720)&gt;0,0,WEEKDAY(B16720,2)),IF(COUNTIF($I$2:$I$21,B16720)&gt;0,0,WEEKDAY(B16720,2)))</f>
        <v>4</v>
      </c>
      <c r="D16720" s="74">
        <f t="shared" si="2"/>
        <v>4</v>
      </c>
      <c r="E16720" s="12">
        <f>IFERROR(VLOOKUP(A16720,'IDAR Meter Data'!$A:$B,2,1),"")</f>
        <v>101</v>
      </c>
      <c r="F16720" s="75">
        <f>IF(CECCZ="CZ03",'Outside Temp'!B16720,IF(CECCZ="CZ04",'Outside Temp'!B16721,IF(CECCZ="CZ12",'Outside Temp'!B16722, IF(CECCZ="CZ13",'Outside Temp'!B16723))))</f>
        <v>54.56666667</v>
      </c>
      <c r="G16720" s="12">
        <f t="shared" si="3"/>
        <v>1</v>
      </c>
    </row>
    <row r="16721" ht="15.75" customHeight="1">
      <c r="A16721" s="13">
        <v>42299.197916666664</v>
      </c>
      <c r="B16721" s="73">
        <f t="shared" si="1"/>
        <v>42299</v>
      </c>
      <c r="C16721" s="74">
        <f>IF(NewCustomer="Yes", IF(COUNTIF($I$2:$I$11,B16721)&gt;0,0,WEEKDAY(B16721,2)),IF(COUNTIF($I$2:$I$21,B16721)&gt;0,0,WEEKDAY(B16721,2)))</f>
        <v>4</v>
      </c>
      <c r="D16721" s="74">
        <f t="shared" si="2"/>
        <v>4</v>
      </c>
      <c r="E16721" s="12">
        <f>IFERROR(VLOOKUP(A16721,'IDAR Meter Data'!$A:$B,2,1),"")</f>
        <v>101</v>
      </c>
      <c r="F16721" s="75">
        <f>IF(CECCZ="CZ03",'Outside Temp'!B16721,IF(CECCZ="CZ04",'Outside Temp'!B16722,IF(CECCZ="CZ12",'Outside Temp'!B16723, IF(CECCZ="CZ13",'Outside Temp'!B16724))))</f>
        <v>54.81666667</v>
      </c>
      <c r="G16721" s="12">
        <f t="shared" si="3"/>
        <v>1</v>
      </c>
    </row>
    <row r="16722" ht="15.75" customHeight="1">
      <c r="A16722" s="13">
        <v>42299.208333333336</v>
      </c>
      <c r="B16722" s="73">
        <f t="shared" si="1"/>
        <v>42299</v>
      </c>
      <c r="C16722" s="74">
        <f>IF(NewCustomer="Yes", IF(COUNTIF($I$2:$I$11,B16722)&gt;0,0,WEEKDAY(B16722,2)),IF(COUNTIF($I$2:$I$21,B16722)&gt;0,0,WEEKDAY(B16722,2)))</f>
        <v>4</v>
      </c>
      <c r="D16722" s="74">
        <f t="shared" si="2"/>
        <v>5</v>
      </c>
      <c r="E16722" s="12">
        <f>IFERROR(VLOOKUP(A16722,'IDAR Meter Data'!$A:$B,2,1),"")</f>
        <v>111</v>
      </c>
      <c r="F16722" s="75">
        <f>IF(CECCZ="CZ03",'Outside Temp'!B16722,IF(CECCZ="CZ04",'Outside Temp'!B16723,IF(CECCZ="CZ12",'Outside Temp'!B16724, IF(CECCZ="CZ13",'Outside Temp'!B16725))))</f>
        <v>55.06666667</v>
      </c>
      <c r="G16722" s="12">
        <f t="shared" si="3"/>
        <v>1</v>
      </c>
    </row>
    <row r="16723" ht="15.75" customHeight="1">
      <c r="A16723" s="13">
        <v>42299.21875</v>
      </c>
      <c r="B16723" s="73">
        <f t="shared" si="1"/>
        <v>42299</v>
      </c>
      <c r="C16723" s="74">
        <f>IF(NewCustomer="Yes", IF(COUNTIF($I$2:$I$11,B16723)&gt;0,0,WEEKDAY(B16723,2)),IF(COUNTIF($I$2:$I$21,B16723)&gt;0,0,WEEKDAY(B16723,2)))</f>
        <v>4</v>
      </c>
      <c r="D16723" s="74">
        <f t="shared" si="2"/>
        <v>5</v>
      </c>
      <c r="E16723" s="12">
        <f>IFERROR(VLOOKUP(A16723,'IDAR Meter Data'!$A:$B,2,1),"")</f>
        <v>104</v>
      </c>
      <c r="F16723" s="75">
        <f>IF(CECCZ="CZ03",'Outside Temp'!B16723,IF(CECCZ="CZ04",'Outside Temp'!B16724,IF(CECCZ="CZ12",'Outside Temp'!B16725, IF(CECCZ="CZ13",'Outside Temp'!B16726))))</f>
        <v>55.31666667</v>
      </c>
      <c r="G16723" s="12">
        <f t="shared" si="3"/>
        <v>1</v>
      </c>
    </row>
    <row r="16724" ht="15.75" customHeight="1">
      <c r="A16724" s="13">
        <v>42299.229166666664</v>
      </c>
      <c r="B16724" s="73">
        <f t="shared" si="1"/>
        <v>42299</v>
      </c>
      <c r="C16724" s="74">
        <f>IF(NewCustomer="Yes", IF(COUNTIF($I$2:$I$11,B16724)&gt;0,0,WEEKDAY(B16724,2)),IF(COUNTIF($I$2:$I$21,B16724)&gt;0,0,WEEKDAY(B16724,2)))</f>
        <v>4</v>
      </c>
      <c r="D16724" s="74">
        <f t="shared" si="2"/>
        <v>5</v>
      </c>
      <c r="E16724" s="12">
        <f>IFERROR(VLOOKUP(A16724,'IDAR Meter Data'!$A:$B,2,1),"")</f>
        <v>104</v>
      </c>
      <c r="F16724" s="75">
        <f>IF(CECCZ="CZ03",'Outside Temp'!B16724,IF(CECCZ="CZ04",'Outside Temp'!B16725,IF(CECCZ="CZ12",'Outside Temp'!B16726, IF(CECCZ="CZ13",'Outside Temp'!B16727))))</f>
        <v>55.56666667</v>
      </c>
      <c r="G16724" s="12">
        <f t="shared" si="3"/>
        <v>1</v>
      </c>
    </row>
    <row r="16725" ht="15.75" customHeight="1">
      <c r="A16725" s="13">
        <v>42299.239583333336</v>
      </c>
      <c r="B16725" s="73">
        <f t="shared" si="1"/>
        <v>42299</v>
      </c>
      <c r="C16725" s="74">
        <f>IF(NewCustomer="Yes", IF(COUNTIF($I$2:$I$11,B16725)&gt;0,0,WEEKDAY(B16725,2)),IF(COUNTIF($I$2:$I$21,B16725)&gt;0,0,WEEKDAY(B16725,2)))</f>
        <v>4</v>
      </c>
      <c r="D16725" s="74">
        <f t="shared" si="2"/>
        <v>5</v>
      </c>
      <c r="E16725" s="12">
        <f>IFERROR(VLOOKUP(A16725,'IDAR Meter Data'!$A:$B,2,1),"")</f>
        <v>98</v>
      </c>
      <c r="F16725" s="75">
        <f>IF(CECCZ="CZ03",'Outside Temp'!B16725,IF(CECCZ="CZ04",'Outside Temp'!B16726,IF(CECCZ="CZ12",'Outside Temp'!B16727, IF(CECCZ="CZ13",'Outside Temp'!B16728))))</f>
        <v>55.81666667</v>
      </c>
      <c r="G16725" s="12">
        <f t="shared" si="3"/>
        <v>1</v>
      </c>
    </row>
    <row r="16726" ht="15.75" customHeight="1">
      <c r="A16726" s="13">
        <v>42299.25</v>
      </c>
      <c r="B16726" s="73">
        <f t="shared" si="1"/>
        <v>42299</v>
      </c>
      <c r="C16726" s="74">
        <f>IF(NewCustomer="Yes", IF(COUNTIF($I$2:$I$11,B16726)&gt;0,0,WEEKDAY(B16726,2)),IF(COUNTIF($I$2:$I$21,B16726)&gt;0,0,WEEKDAY(B16726,2)))</f>
        <v>4</v>
      </c>
      <c r="D16726" s="74">
        <f t="shared" si="2"/>
        <v>6</v>
      </c>
      <c r="E16726" s="12">
        <f>IFERROR(VLOOKUP(A16726,'IDAR Meter Data'!$A:$B,2,1),"")</f>
        <v>109</v>
      </c>
      <c r="F16726" s="75">
        <f>IF(CECCZ="CZ03",'Outside Temp'!B16726,IF(CECCZ="CZ04",'Outside Temp'!B16727,IF(CECCZ="CZ12",'Outside Temp'!B16728, IF(CECCZ="CZ13",'Outside Temp'!B16729))))</f>
        <v>56.06666667</v>
      </c>
      <c r="G16726" s="12">
        <f t="shared" si="3"/>
        <v>1</v>
      </c>
    </row>
    <row r="16727" ht="15.75" customHeight="1">
      <c r="A16727" s="13">
        <v>42299.260416666664</v>
      </c>
      <c r="B16727" s="73">
        <f t="shared" si="1"/>
        <v>42299</v>
      </c>
      <c r="C16727" s="74">
        <f>IF(NewCustomer="Yes", IF(COUNTIF($I$2:$I$11,B16727)&gt;0,0,WEEKDAY(B16727,2)),IF(COUNTIF($I$2:$I$21,B16727)&gt;0,0,WEEKDAY(B16727,2)))</f>
        <v>4</v>
      </c>
      <c r="D16727" s="74">
        <f t="shared" si="2"/>
        <v>6</v>
      </c>
      <c r="E16727" s="12">
        <f>IFERROR(VLOOKUP(A16727,'IDAR Meter Data'!$A:$B,2,1),"")</f>
        <v>106</v>
      </c>
      <c r="F16727" s="75">
        <f>IF(CECCZ="CZ03",'Outside Temp'!B16727,IF(CECCZ="CZ04",'Outside Temp'!B16728,IF(CECCZ="CZ12",'Outside Temp'!B16729, IF(CECCZ="CZ13",'Outside Temp'!B16730))))</f>
        <v>56.31666667</v>
      </c>
      <c r="G16727" s="12">
        <f t="shared" si="3"/>
        <v>1</v>
      </c>
    </row>
    <row r="16728" ht="15.75" customHeight="1">
      <c r="A16728" s="13">
        <v>42299.270833333336</v>
      </c>
      <c r="B16728" s="73">
        <f t="shared" si="1"/>
        <v>42299</v>
      </c>
      <c r="C16728" s="74">
        <f>IF(NewCustomer="Yes", IF(COUNTIF($I$2:$I$11,B16728)&gt;0,0,WEEKDAY(B16728,2)),IF(COUNTIF($I$2:$I$21,B16728)&gt;0,0,WEEKDAY(B16728,2)))</f>
        <v>4</v>
      </c>
      <c r="D16728" s="74">
        <f t="shared" si="2"/>
        <v>6</v>
      </c>
      <c r="E16728" s="12">
        <f>IFERROR(VLOOKUP(A16728,'IDAR Meter Data'!$A:$B,2,1),"")</f>
        <v>103</v>
      </c>
      <c r="F16728" s="75">
        <f>IF(CECCZ="CZ03",'Outside Temp'!B16728,IF(CECCZ="CZ04",'Outside Temp'!B16729,IF(CECCZ="CZ12",'Outside Temp'!B16730, IF(CECCZ="CZ13",'Outside Temp'!B16731))))</f>
        <v>56.56666667</v>
      </c>
      <c r="G16728" s="12">
        <f t="shared" si="3"/>
        <v>1</v>
      </c>
    </row>
    <row r="16729" ht="15.75" customHeight="1">
      <c r="A16729" s="13">
        <v>42299.28125</v>
      </c>
      <c r="B16729" s="73">
        <f t="shared" si="1"/>
        <v>42299</v>
      </c>
      <c r="C16729" s="74">
        <f>IF(NewCustomer="Yes", IF(COUNTIF($I$2:$I$11,B16729)&gt;0,0,WEEKDAY(B16729,2)),IF(COUNTIF($I$2:$I$21,B16729)&gt;0,0,WEEKDAY(B16729,2)))</f>
        <v>4</v>
      </c>
      <c r="D16729" s="74">
        <f t="shared" si="2"/>
        <v>6</v>
      </c>
      <c r="E16729" s="12">
        <f>IFERROR(VLOOKUP(A16729,'IDAR Meter Data'!$A:$B,2,1),"")</f>
        <v>105</v>
      </c>
      <c r="F16729" s="75">
        <f>IF(CECCZ="CZ03",'Outside Temp'!B16729,IF(CECCZ="CZ04",'Outside Temp'!B16730,IF(CECCZ="CZ12",'Outside Temp'!B16731, IF(CECCZ="CZ13",'Outside Temp'!B16732))))</f>
        <v>56.81666667</v>
      </c>
      <c r="G16729" s="12">
        <f t="shared" si="3"/>
        <v>1</v>
      </c>
    </row>
    <row r="16730" ht="15.75" customHeight="1">
      <c r="A16730" s="13">
        <v>42299.291666666664</v>
      </c>
      <c r="B16730" s="73">
        <f t="shared" si="1"/>
        <v>42299</v>
      </c>
      <c r="C16730" s="74">
        <f>IF(NewCustomer="Yes", IF(COUNTIF($I$2:$I$11,B16730)&gt;0,0,WEEKDAY(B16730,2)),IF(COUNTIF($I$2:$I$21,B16730)&gt;0,0,WEEKDAY(B16730,2)))</f>
        <v>4</v>
      </c>
      <c r="D16730" s="74">
        <f t="shared" si="2"/>
        <v>7</v>
      </c>
      <c r="E16730" s="12">
        <f>IFERROR(VLOOKUP(A16730,'IDAR Meter Data'!$A:$B,2,1),"")</f>
        <v>106</v>
      </c>
      <c r="F16730" s="75">
        <f>IF(CECCZ="CZ03",'Outside Temp'!B16730,IF(CECCZ="CZ04",'Outside Temp'!B16731,IF(CECCZ="CZ12",'Outside Temp'!B16732, IF(CECCZ="CZ13",'Outside Temp'!B16733))))</f>
        <v>57.13333333</v>
      </c>
      <c r="G16730" s="12">
        <f t="shared" si="3"/>
        <v>1</v>
      </c>
    </row>
    <row r="16731" ht="15.75" customHeight="1">
      <c r="A16731" s="13">
        <v>42299.302083333336</v>
      </c>
      <c r="B16731" s="73">
        <f t="shared" si="1"/>
        <v>42299</v>
      </c>
      <c r="C16731" s="74">
        <f>IF(NewCustomer="Yes", IF(COUNTIF($I$2:$I$11,B16731)&gt;0,0,WEEKDAY(B16731,2)),IF(COUNTIF($I$2:$I$21,B16731)&gt;0,0,WEEKDAY(B16731,2)))</f>
        <v>4</v>
      </c>
      <c r="D16731" s="74">
        <f t="shared" si="2"/>
        <v>7</v>
      </c>
      <c r="E16731" s="12">
        <f>IFERROR(VLOOKUP(A16731,'IDAR Meter Data'!$A:$B,2,1),"")</f>
        <v>153</v>
      </c>
      <c r="F16731" s="75">
        <f>IF(CECCZ="CZ03",'Outside Temp'!B16731,IF(CECCZ="CZ04",'Outside Temp'!B16732,IF(CECCZ="CZ12",'Outside Temp'!B16733, IF(CECCZ="CZ13",'Outside Temp'!B16734))))</f>
        <v>57.63333333</v>
      </c>
      <c r="G16731" s="12">
        <f t="shared" si="3"/>
        <v>1</v>
      </c>
    </row>
    <row r="16732" ht="15.75" customHeight="1">
      <c r="A16732" s="13">
        <v>42299.3125</v>
      </c>
      <c r="B16732" s="73">
        <f t="shared" si="1"/>
        <v>42299</v>
      </c>
      <c r="C16732" s="74">
        <f>IF(NewCustomer="Yes", IF(COUNTIF($I$2:$I$11,B16732)&gt;0,0,WEEKDAY(B16732,2)),IF(COUNTIF($I$2:$I$21,B16732)&gt;0,0,WEEKDAY(B16732,2)))</f>
        <v>4</v>
      </c>
      <c r="D16732" s="74">
        <f t="shared" si="2"/>
        <v>7</v>
      </c>
      <c r="E16732" s="12">
        <f>IFERROR(VLOOKUP(A16732,'IDAR Meter Data'!$A:$B,2,1),"")</f>
        <v>156</v>
      </c>
      <c r="F16732" s="75">
        <f>IF(CECCZ="CZ03",'Outside Temp'!B16732,IF(CECCZ="CZ04",'Outside Temp'!B16733,IF(CECCZ="CZ12",'Outside Temp'!B16734, IF(CECCZ="CZ13",'Outside Temp'!B16735))))</f>
        <v>58.13333333</v>
      </c>
      <c r="G16732" s="12">
        <f t="shared" si="3"/>
        <v>1</v>
      </c>
    </row>
    <row r="16733" ht="15.75" customHeight="1">
      <c r="A16733" s="13">
        <v>42299.322916666664</v>
      </c>
      <c r="B16733" s="73">
        <f t="shared" si="1"/>
        <v>42299</v>
      </c>
      <c r="C16733" s="74">
        <f>IF(NewCustomer="Yes", IF(COUNTIF($I$2:$I$11,B16733)&gt;0,0,WEEKDAY(B16733,2)),IF(COUNTIF($I$2:$I$21,B16733)&gt;0,0,WEEKDAY(B16733,2)))</f>
        <v>4</v>
      </c>
      <c r="D16733" s="74">
        <f t="shared" si="2"/>
        <v>7</v>
      </c>
      <c r="E16733" s="12">
        <f>IFERROR(VLOOKUP(A16733,'IDAR Meter Data'!$A:$B,2,1),"")</f>
        <v>148</v>
      </c>
      <c r="F16733" s="75">
        <f>IF(CECCZ="CZ03",'Outside Temp'!B16733,IF(CECCZ="CZ04",'Outside Temp'!B16734,IF(CECCZ="CZ12",'Outside Temp'!B16735, IF(CECCZ="CZ13",'Outside Temp'!B16736))))</f>
        <v>58.63333333</v>
      </c>
      <c r="G16733" s="12">
        <f t="shared" si="3"/>
        <v>1</v>
      </c>
    </row>
    <row r="16734" ht="15.75" customHeight="1">
      <c r="A16734" s="13">
        <v>42299.333333333336</v>
      </c>
      <c r="B16734" s="73">
        <f t="shared" si="1"/>
        <v>42299</v>
      </c>
      <c r="C16734" s="74">
        <f>IF(NewCustomer="Yes", IF(COUNTIF($I$2:$I$11,B16734)&gt;0,0,WEEKDAY(B16734,2)),IF(COUNTIF($I$2:$I$21,B16734)&gt;0,0,WEEKDAY(B16734,2)))</f>
        <v>4</v>
      </c>
      <c r="D16734" s="74">
        <f t="shared" si="2"/>
        <v>8</v>
      </c>
      <c r="E16734" s="12">
        <f>IFERROR(VLOOKUP(A16734,'IDAR Meter Data'!$A:$B,2,1),"")</f>
        <v>158</v>
      </c>
      <c r="F16734" s="75">
        <f>IF(CECCZ="CZ03",'Outside Temp'!B16734,IF(CECCZ="CZ04",'Outside Temp'!B16735,IF(CECCZ="CZ12",'Outside Temp'!B16736, IF(CECCZ="CZ13",'Outside Temp'!B16737))))</f>
        <v>59.26666667</v>
      </c>
      <c r="G16734" s="12">
        <f t="shared" si="3"/>
        <v>1</v>
      </c>
    </row>
    <row r="16735" ht="15.75" customHeight="1">
      <c r="A16735" s="13">
        <v>42299.34375</v>
      </c>
      <c r="B16735" s="73">
        <f t="shared" si="1"/>
        <v>42299</v>
      </c>
      <c r="C16735" s="74">
        <f>IF(NewCustomer="Yes", IF(COUNTIF($I$2:$I$11,B16735)&gt;0,0,WEEKDAY(B16735,2)),IF(COUNTIF($I$2:$I$21,B16735)&gt;0,0,WEEKDAY(B16735,2)))</f>
        <v>4</v>
      </c>
      <c r="D16735" s="74">
        <f t="shared" si="2"/>
        <v>8</v>
      </c>
      <c r="E16735" s="12">
        <f>IFERROR(VLOOKUP(A16735,'IDAR Meter Data'!$A:$B,2,1),"")</f>
        <v>151</v>
      </c>
      <c r="F16735" s="75">
        <f>IF(CECCZ="CZ03",'Outside Temp'!B16735,IF(CECCZ="CZ04",'Outside Temp'!B16736,IF(CECCZ="CZ12",'Outside Temp'!B16737, IF(CECCZ="CZ13",'Outside Temp'!B16738))))</f>
        <v>60.26666667</v>
      </c>
      <c r="G16735" s="12">
        <f t="shared" si="3"/>
        <v>1</v>
      </c>
    </row>
    <row r="16736" ht="15.75" customHeight="1">
      <c r="A16736" s="13">
        <v>42299.354166666664</v>
      </c>
      <c r="B16736" s="73">
        <f t="shared" si="1"/>
        <v>42299</v>
      </c>
      <c r="C16736" s="74">
        <f>IF(NewCustomer="Yes", IF(COUNTIF($I$2:$I$11,B16736)&gt;0,0,WEEKDAY(B16736,2)),IF(COUNTIF($I$2:$I$21,B16736)&gt;0,0,WEEKDAY(B16736,2)))</f>
        <v>4</v>
      </c>
      <c r="D16736" s="74">
        <f t="shared" si="2"/>
        <v>8</v>
      </c>
      <c r="E16736" s="12">
        <f>IFERROR(VLOOKUP(A16736,'IDAR Meter Data'!$A:$B,2,1),"")</f>
        <v>164</v>
      </c>
      <c r="F16736" s="75">
        <f>IF(CECCZ="CZ03",'Outside Temp'!B16736,IF(CECCZ="CZ04",'Outside Temp'!B16737,IF(CECCZ="CZ12",'Outside Temp'!B16738, IF(CECCZ="CZ13",'Outside Temp'!B16739))))</f>
        <v>61.26666667</v>
      </c>
      <c r="G16736" s="12">
        <f t="shared" si="3"/>
        <v>1</v>
      </c>
    </row>
    <row r="16737" ht="15.75" customHeight="1">
      <c r="A16737" s="13">
        <v>42299.364583333336</v>
      </c>
      <c r="B16737" s="73">
        <f t="shared" si="1"/>
        <v>42299</v>
      </c>
      <c r="C16737" s="74">
        <f>IF(NewCustomer="Yes", IF(COUNTIF($I$2:$I$11,B16737)&gt;0,0,WEEKDAY(B16737,2)),IF(COUNTIF($I$2:$I$21,B16737)&gt;0,0,WEEKDAY(B16737,2)))</f>
        <v>4</v>
      </c>
      <c r="D16737" s="74">
        <f t="shared" si="2"/>
        <v>8</v>
      </c>
      <c r="E16737" s="12">
        <f>IFERROR(VLOOKUP(A16737,'IDAR Meter Data'!$A:$B,2,1),"")</f>
        <v>158</v>
      </c>
      <c r="F16737" s="75">
        <f>IF(CECCZ="CZ03",'Outside Temp'!B16737,IF(CECCZ="CZ04",'Outside Temp'!B16738,IF(CECCZ="CZ12",'Outside Temp'!B16739, IF(CECCZ="CZ13",'Outside Temp'!B16740))))</f>
        <v>62.26666667</v>
      </c>
      <c r="G16737" s="12">
        <f t="shared" si="3"/>
        <v>1</v>
      </c>
    </row>
    <row r="16738" ht="15.75" customHeight="1">
      <c r="A16738" s="13">
        <v>42299.375</v>
      </c>
      <c r="B16738" s="73">
        <f t="shared" si="1"/>
        <v>42299</v>
      </c>
      <c r="C16738" s="74">
        <f>IF(NewCustomer="Yes", IF(COUNTIF($I$2:$I$11,B16738)&gt;0,0,WEEKDAY(B16738,2)),IF(COUNTIF($I$2:$I$21,B16738)&gt;0,0,WEEKDAY(B16738,2)))</f>
        <v>4</v>
      </c>
      <c r="D16738" s="74">
        <f t="shared" si="2"/>
        <v>9</v>
      </c>
      <c r="E16738" s="12">
        <f>IFERROR(VLOOKUP(A16738,'IDAR Meter Data'!$A:$B,2,1),"")</f>
        <v>154</v>
      </c>
      <c r="F16738" s="75">
        <f>IF(CECCZ="CZ03",'Outside Temp'!B16738,IF(CECCZ="CZ04",'Outside Temp'!B16739,IF(CECCZ="CZ12",'Outside Temp'!B16740, IF(CECCZ="CZ13",'Outside Temp'!B16741))))</f>
        <v>63.06666667</v>
      </c>
      <c r="G16738" s="12">
        <f t="shared" si="3"/>
        <v>1</v>
      </c>
    </row>
    <row r="16739" ht="15.75" customHeight="1">
      <c r="A16739" s="13">
        <v>42299.385416666664</v>
      </c>
      <c r="B16739" s="73">
        <f t="shared" si="1"/>
        <v>42299</v>
      </c>
      <c r="C16739" s="74">
        <f>IF(NewCustomer="Yes", IF(COUNTIF($I$2:$I$11,B16739)&gt;0,0,WEEKDAY(B16739,2)),IF(COUNTIF($I$2:$I$21,B16739)&gt;0,0,WEEKDAY(B16739,2)))</f>
        <v>4</v>
      </c>
      <c r="D16739" s="74">
        <f t="shared" si="2"/>
        <v>9</v>
      </c>
      <c r="E16739" s="12">
        <f>IFERROR(VLOOKUP(A16739,'IDAR Meter Data'!$A:$B,2,1),"")</f>
        <v>163</v>
      </c>
      <c r="F16739" s="75">
        <f>IF(CECCZ="CZ03",'Outside Temp'!B16739,IF(CECCZ="CZ04",'Outside Temp'!B16740,IF(CECCZ="CZ12",'Outside Temp'!B16741, IF(CECCZ="CZ13",'Outside Temp'!B16742))))</f>
        <v>63.31666667</v>
      </c>
      <c r="G16739" s="12">
        <f t="shared" si="3"/>
        <v>1</v>
      </c>
    </row>
    <row r="16740" ht="15.75" customHeight="1">
      <c r="A16740" s="13">
        <v>42299.395833333336</v>
      </c>
      <c r="B16740" s="73">
        <f t="shared" si="1"/>
        <v>42299</v>
      </c>
      <c r="C16740" s="74">
        <f>IF(NewCustomer="Yes", IF(COUNTIF($I$2:$I$11,B16740)&gt;0,0,WEEKDAY(B16740,2)),IF(COUNTIF($I$2:$I$21,B16740)&gt;0,0,WEEKDAY(B16740,2)))</f>
        <v>4</v>
      </c>
      <c r="D16740" s="74">
        <f t="shared" si="2"/>
        <v>9</v>
      </c>
      <c r="E16740" s="12">
        <f>IFERROR(VLOOKUP(A16740,'IDAR Meter Data'!$A:$B,2,1),"")</f>
        <v>171</v>
      </c>
      <c r="F16740" s="75">
        <f>IF(CECCZ="CZ03",'Outside Temp'!B16740,IF(CECCZ="CZ04",'Outside Temp'!B16741,IF(CECCZ="CZ12",'Outside Temp'!B16742, IF(CECCZ="CZ13",'Outside Temp'!B16743))))</f>
        <v>63.56666667</v>
      </c>
      <c r="G16740" s="12">
        <f t="shared" si="3"/>
        <v>1</v>
      </c>
    </row>
    <row r="16741" ht="15.75" customHeight="1">
      <c r="A16741" s="13">
        <v>42299.40625</v>
      </c>
      <c r="B16741" s="73">
        <f t="shared" si="1"/>
        <v>42299</v>
      </c>
      <c r="C16741" s="74">
        <f>IF(NewCustomer="Yes", IF(COUNTIF($I$2:$I$11,B16741)&gt;0,0,WEEKDAY(B16741,2)),IF(COUNTIF($I$2:$I$21,B16741)&gt;0,0,WEEKDAY(B16741,2)))</f>
        <v>4</v>
      </c>
      <c r="D16741" s="74">
        <f t="shared" si="2"/>
        <v>9</v>
      </c>
      <c r="E16741" s="12">
        <f>IFERROR(VLOOKUP(A16741,'IDAR Meter Data'!$A:$B,2,1),"")</f>
        <v>171</v>
      </c>
      <c r="F16741" s="75">
        <f>IF(CECCZ="CZ03",'Outside Temp'!B16741,IF(CECCZ="CZ04",'Outside Temp'!B16742,IF(CECCZ="CZ12",'Outside Temp'!B16743, IF(CECCZ="CZ13",'Outside Temp'!B16744))))</f>
        <v>63.81666667</v>
      </c>
      <c r="G16741" s="12">
        <f t="shared" si="3"/>
        <v>1</v>
      </c>
    </row>
    <row r="16742" ht="15.75" customHeight="1">
      <c r="A16742" s="13">
        <v>42299.416666666664</v>
      </c>
      <c r="B16742" s="73">
        <f t="shared" si="1"/>
        <v>42299</v>
      </c>
      <c r="C16742" s="74">
        <f>IF(NewCustomer="Yes", IF(COUNTIF($I$2:$I$11,B16742)&gt;0,0,WEEKDAY(B16742,2)),IF(COUNTIF($I$2:$I$21,B16742)&gt;0,0,WEEKDAY(B16742,2)))</f>
        <v>4</v>
      </c>
      <c r="D16742" s="74">
        <f t="shared" si="2"/>
        <v>10</v>
      </c>
      <c r="E16742" s="12">
        <f>IFERROR(VLOOKUP(A16742,'IDAR Meter Data'!$A:$B,2,1),"")</f>
        <v>166</v>
      </c>
      <c r="F16742" s="75">
        <f>IF(CECCZ="CZ03",'Outside Temp'!B16742,IF(CECCZ="CZ04",'Outside Temp'!B16743,IF(CECCZ="CZ12",'Outside Temp'!B16744, IF(CECCZ="CZ13",'Outside Temp'!B16745))))</f>
        <v>64.06666667</v>
      </c>
      <c r="G16742" s="12">
        <f t="shared" si="3"/>
        <v>1</v>
      </c>
    </row>
    <row r="16743" ht="15.75" customHeight="1">
      <c r="A16743" s="13">
        <v>42299.427083333336</v>
      </c>
      <c r="B16743" s="73">
        <f t="shared" si="1"/>
        <v>42299</v>
      </c>
      <c r="C16743" s="74">
        <f>IF(NewCustomer="Yes", IF(COUNTIF($I$2:$I$11,B16743)&gt;0,0,WEEKDAY(B16743,2)),IF(COUNTIF($I$2:$I$21,B16743)&gt;0,0,WEEKDAY(B16743,2)))</f>
        <v>4</v>
      </c>
      <c r="D16743" s="74">
        <f t="shared" si="2"/>
        <v>10</v>
      </c>
      <c r="E16743" s="12">
        <f>IFERROR(VLOOKUP(A16743,'IDAR Meter Data'!$A:$B,2,1),"")</f>
        <v>176</v>
      </c>
      <c r="F16743" s="75">
        <f>IF(CECCZ="CZ03",'Outside Temp'!B16743,IF(CECCZ="CZ04",'Outside Temp'!B16744,IF(CECCZ="CZ12",'Outside Temp'!B16745, IF(CECCZ="CZ13",'Outside Temp'!B16746))))</f>
        <v>64.31666667</v>
      </c>
      <c r="G16743" s="12">
        <f t="shared" si="3"/>
        <v>1</v>
      </c>
    </row>
    <row r="16744" ht="15.75" customHeight="1">
      <c r="A16744" s="13">
        <v>42299.4375</v>
      </c>
      <c r="B16744" s="73">
        <f t="shared" si="1"/>
        <v>42299</v>
      </c>
      <c r="C16744" s="74">
        <f>IF(NewCustomer="Yes", IF(COUNTIF($I$2:$I$11,B16744)&gt;0,0,WEEKDAY(B16744,2)),IF(COUNTIF($I$2:$I$21,B16744)&gt;0,0,WEEKDAY(B16744,2)))</f>
        <v>4</v>
      </c>
      <c r="D16744" s="74">
        <f t="shared" si="2"/>
        <v>10</v>
      </c>
      <c r="E16744" s="12">
        <f>IFERROR(VLOOKUP(A16744,'IDAR Meter Data'!$A:$B,2,1),"")</f>
        <v>174</v>
      </c>
      <c r="F16744" s="75">
        <f>IF(CECCZ="CZ03",'Outside Temp'!B16744,IF(CECCZ="CZ04",'Outside Temp'!B16745,IF(CECCZ="CZ12",'Outside Temp'!B16746, IF(CECCZ="CZ13",'Outside Temp'!B16747))))</f>
        <v>64.56666667</v>
      </c>
      <c r="G16744" s="12">
        <f t="shared" si="3"/>
        <v>1</v>
      </c>
    </row>
    <row r="16745" ht="15.75" customHeight="1">
      <c r="A16745" s="13">
        <v>42299.447916666664</v>
      </c>
      <c r="B16745" s="73">
        <f t="shared" si="1"/>
        <v>42299</v>
      </c>
      <c r="C16745" s="74">
        <f>IF(NewCustomer="Yes", IF(COUNTIF($I$2:$I$11,B16745)&gt;0,0,WEEKDAY(B16745,2)),IF(COUNTIF($I$2:$I$21,B16745)&gt;0,0,WEEKDAY(B16745,2)))</f>
        <v>4</v>
      </c>
      <c r="D16745" s="74">
        <f t="shared" si="2"/>
        <v>10</v>
      </c>
      <c r="E16745" s="12">
        <f>IFERROR(VLOOKUP(A16745,'IDAR Meter Data'!$A:$B,2,1),"")</f>
        <v>179</v>
      </c>
      <c r="F16745" s="75">
        <f>IF(CECCZ="CZ03",'Outside Temp'!B16745,IF(CECCZ="CZ04",'Outside Temp'!B16746,IF(CECCZ="CZ12",'Outside Temp'!B16747, IF(CECCZ="CZ13",'Outside Temp'!B16748))))</f>
        <v>64.81666667</v>
      </c>
      <c r="G16745" s="12">
        <f t="shared" si="3"/>
        <v>1</v>
      </c>
    </row>
    <row r="16746" ht="15.75" customHeight="1">
      <c r="A16746" s="13">
        <v>42299.458333333336</v>
      </c>
      <c r="B16746" s="73">
        <f t="shared" si="1"/>
        <v>42299</v>
      </c>
      <c r="C16746" s="74">
        <f>IF(NewCustomer="Yes", IF(COUNTIF($I$2:$I$11,B16746)&gt;0,0,WEEKDAY(B16746,2)),IF(COUNTIF($I$2:$I$21,B16746)&gt;0,0,WEEKDAY(B16746,2)))</f>
        <v>4</v>
      </c>
      <c r="D16746" s="74">
        <f t="shared" si="2"/>
        <v>11</v>
      </c>
      <c r="E16746" s="12">
        <f>IFERROR(VLOOKUP(A16746,'IDAR Meter Data'!$A:$B,2,1),"")</f>
        <v>193</v>
      </c>
      <c r="F16746" s="75">
        <f>IF(CECCZ="CZ03",'Outside Temp'!B16746,IF(CECCZ="CZ04",'Outside Temp'!B16747,IF(CECCZ="CZ12",'Outside Temp'!B16748, IF(CECCZ="CZ13",'Outside Temp'!B16749))))</f>
        <v>65.13333333</v>
      </c>
      <c r="G16746" s="12">
        <f t="shared" si="3"/>
        <v>2</v>
      </c>
    </row>
    <row r="16747" ht="15.75" customHeight="1">
      <c r="A16747" s="13">
        <v>42299.46875</v>
      </c>
      <c r="B16747" s="73">
        <f t="shared" si="1"/>
        <v>42299</v>
      </c>
      <c r="C16747" s="74">
        <f>IF(NewCustomer="Yes", IF(COUNTIF($I$2:$I$11,B16747)&gt;0,0,WEEKDAY(B16747,2)),IF(COUNTIF($I$2:$I$21,B16747)&gt;0,0,WEEKDAY(B16747,2)))</f>
        <v>4</v>
      </c>
      <c r="D16747" s="74">
        <f t="shared" si="2"/>
        <v>11</v>
      </c>
      <c r="E16747" s="12">
        <f>IFERROR(VLOOKUP(A16747,'IDAR Meter Data'!$A:$B,2,1),"")</f>
        <v>187</v>
      </c>
      <c r="F16747" s="75">
        <f>IF(CECCZ="CZ03",'Outside Temp'!B16747,IF(CECCZ="CZ04",'Outside Temp'!B16748,IF(CECCZ="CZ12",'Outside Temp'!B16749, IF(CECCZ="CZ13",'Outside Temp'!B16750))))</f>
        <v>65.63333333</v>
      </c>
      <c r="G16747" s="12">
        <f t="shared" si="3"/>
        <v>2</v>
      </c>
    </row>
    <row r="16748" ht="15.75" customHeight="1">
      <c r="A16748" s="13">
        <v>42299.479166666664</v>
      </c>
      <c r="B16748" s="73">
        <f t="shared" si="1"/>
        <v>42299</v>
      </c>
      <c r="C16748" s="74">
        <f>IF(NewCustomer="Yes", IF(COUNTIF($I$2:$I$11,B16748)&gt;0,0,WEEKDAY(B16748,2)),IF(COUNTIF($I$2:$I$21,B16748)&gt;0,0,WEEKDAY(B16748,2)))</f>
        <v>4</v>
      </c>
      <c r="D16748" s="74">
        <f t="shared" si="2"/>
        <v>11</v>
      </c>
      <c r="E16748" s="12">
        <f>IFERROR(VLOOKUP(A16748,'IDAR Meter Data'!$A:$B,2,1),"")</f>
        <v>175</v>
      </c>
      <c r="F16748" s="75">
        <f>IF(CECCZ="CZ03",'Outside Temp'!B16748,IF(CECCZ="CZ04",'Outside Temp'!B16749,IF(CECCZ="CZ12",'Outside Temp'!B16750, IF(CECCZ="CZ13",'Outside Temp'!B16751))))</f>
        <v>66.13333333</v>
      </c>
      <c r="G16748" s="12">
        <f t="shared" si="3"/>
        <v>2</v>
      </c>
    </row>
    <row r="16749" ht="15.75" customHeight="1">
      <c r="A16749" s="13">
        <v>42299.489583333336</v>
      </c>
      <c r="B16749" s="73">
        <f t="shared" si="1"/>
        <v>42299</v>
      </c>
      <c r="C16749" s="74">
        <f>IF(NewCustomer="Yes", IF(COUNTIF($I$2:$I$11,B16749)&gt;0,0,WEEKDAY(B16749,2)),IF(COUNTIF($I$2:$I$21,B16749)&gt;0,0,WEEKDAY(B16749,2)))</f>
        <v>4</v>
      </c>
      <c r="D16749" s="74">
        <f t="shared" si="2"/>
        <v>11</v>
      </c>
      <c r="E16749" s="12">
        <f>IFERROR(VLOOKUP(A16749,'IDAR Meter Data'!$A:$B,2,1),"")</f>
        <v>179</v>
      </c>
      <c r="F16749" s="75">
        <f>IF(CECCZ="CZ03",'Outside Temp'!B16749,IF(CECCZ="CZ04",'Outside Temp'!B16750,IF(CECCZ="CZ12",'Outside Temp'!B16751, IF(CECCZ="CZ13",'Outside Temp'!B16752))))</f>
        <v>66.63333333</v>
      </c>
      <c r="G16749" s="12">
        <f t="shared" si="3"/>
        <v>2</v>
      </c>
    </row>
    <row r="16750" ht="15.75" customHeight="1">
      <c r="A16750" s="13">
        <v>42299.5</v>
      </c>
      <c r="B16750" s="73">
        <f t="shared" si="1"/>
        <v>42299</v>
      </c>
      <c r="C16750" s="74">
        <f>IF(NewCustomer="Yes", IF(COUNTIF($I$2:$I$11,B16750)&gt;0,0,WEEKDAY(B16750,2)),IF(COUNTIF($I$2:$I$21,B16750)&gt;0,0,WEEKDAY(B16750,2)))</f>
        <v>4</v>
      </c>
      <c r="D16750" s="74">
        <f t="shared" si="2"/>
        <v>12</v>
      </c>
      <c r="E16750" s="12">
        <f>IFERROR(VLOOKUP(A16750,'IDAR Meter Data'!$A:$B,2,1),"")</f>
        <v>186</v>
      </c>
      <c r="F16750" s="75">
        <f>IF(CECCZ="CZ03",'Outside Temp'!B16750,IF(CECCZ="CZ04",'Outside Temp'!B16751,IF(CECCZ="CZ12",'Outside Temp'!B16752, IF(CECCZ="CZ13",'Outside Temp'!B16753))))</f>
        <v>67.4</v>
      </c>
      <c r="G16750" s="12">
        <f t="shared" si="3"/>
        <v>2</v>
      </c>
    </row>
    <row r="16751" ht="15.75" customHeight="1">
      <c r="A16751" s="13">
        <v>42299.510416666664</v>
      </c>
      <c r="B16751" s="73">
        <f t="shared" si="1"/>
        <v>42299</v>
      </c>
      <c r="C16751" s="74">
        <f>IF(NewCustomer="Yes", IF(COUNTIF($I$2:$I$11,B16751)&gt;0,0,WEEKDAY(B16751,2)),IF(COUNTIF($I$2:$I$21,B16751)&gt;0,0,WEEKDAY(B16751,2)))</f>
        <v>4</v>
      </c>
      <c r="D16751" s="74">
        <f t="shared" si="2"/>
        <v>12</v>
      </c>
      <c r="E16751" s="12">
        <f>IFERROR(VLOOKUP(A16751,'IDAR Meter Data'!$A:$B,2,1),"")</f>
        <v>191</v>
      </c>
      <c r="F16751" s="75">
        <f>IF(CECCZ="CZ03",'Outside Temp'!B16751,IF(CECCZ="CZ04",'Outside Temp'!B16752,IF(CECCZ="CZ12",'Outside Temp'!B16753, IF(CECCZ="CZ13",'Outside Temp'!B16754))))</f>
        <v>68.9</v>
      </c>
      <c r="G16751" s="12">
        <f t="shared" si="3"/>
        <v>2</v>
      </c>
    </row>
    <row r="16752" ht="15.75" customHeight="1">
      <c r="A16752" s="13">
        <v>42299.520833333336</v>
      </c>
      <c r="B16752" s="73">
        <f t="shared" si="1"/>
        <v>42299</v>
      </c>
      <c r="C16752" s="74">
        <f>IF(NewCustomer="Yes", IF(COUNTIF($I$2:$I$11,B16752)&gt;0,0,WEEKDAY(B16752,2)),IF(COUNTIF($I$2:$I$21,B16752)&gt;0,0,WEEKDAY(B16752,2)))</f>
        <v>4</v>
      </c>
      <c r="D16752" s="74">
        <f t="shared" si="2"/>
        <v>12</v>
      </c>
      <c r="E16752" s="12">
        <f>IFERROR(VLOOKUP(A16752,'IDAR Meter Data'!$A:$B,2,1),"")</f>
        <v>186</v>
      </c>
      <c r="F16752" s="75">
        <f>IF(CECCZ="CZ03",'Outside Temp'!B16752,IF(CECCZ="CZ04",'Outside Temp'!B16753,IF(CECCZ="CZ12",'Outside Temp'!B16754, IF(CECCZ="CZ13",'Outside Temp'!B16755))))</f>
        <v>70.4</v>
      </c>
      <c r="G16752" s="12">
        <f t="shared" si="3"/>
        <v>3</v>
      </c>
    </row>
    <row r="16753" ht="15.75" customHeight="1">
      <c r="A16753" s="13">
        <v>42299.53125</v>
      </c>
      <c r="B16753" s="73">
        <f t="shared" si="1"/>
        <v>42299</v>
      </c>
      <c r="C16753" s="74">
        <f>IF(NewCustomer="Yes", IF(COUNTIF($I$2:$I$11,B16753)&gt;0,0,WEEKDAY(B16753,2)),IF(COUNTIF($I$2:$I$21,B16753)&gt;0,0,WEEKDAY(B16753,2)))</f>
        <v>4</v>
      </c>
      <c r="D16753" s="74">
        <f t="shared" si="2"/>
        <v>12</v>
      </c>
      <c r="E16753" s="12">
        <f>IFERROR(VLOOKUP(A16753,'IDAR Meter Data'!$A:$B,2,1),"")</f>
        <v>179</v>
      </c>
      <c r="F16753" s="75">
        <f>IF(CECCZ="CZ03",'Outside Temp'!B16753,IF(CECCZ="CZ04",'Outside Temp'!B16754,IF(CECCZ="CZ12",'Outside Temp'!B16755, IF(CECCZ="CZ13",'Outside Temp'!B16756))))</f>
        <v>71.9</v>
      </c>
      <c r="G16753" s="12">
        <f t="shared" si="3"/>
        <v>3</v>
      </c>
    </row>
    <row r="16754" ht="15.75" customHeight="1">
      <c r="A16754" s="13">
        <v>42299.541666666664</v>
      </c>
      <c r="B16754" s="73">
        <f t="shared" si="1"/>
        <v>42299</v>
      </c>
      <c r="C16754" s="74">
        <f>IF(NewCustomer="Yes", IF(COUNTIF($I$2:$I$11,B16754)&gt;0,0,WEEKDAY(B16754,2)),IF(COUNTIF($I$2:$I$21,B16754)&gt;0,0,WEEKDAY(B16754,2)))</f>
        <v>4</v>
      </c>
      <c r="D16754" s="74">
        <f t="shared" si="2"/>
        <v>13</v>
      </c>
      <c r="E16754" s="12">
        <f>IFERROR(VLOOKUP(A16754,'IDAR Meter Data'!$A:$B,2,1),"")</f>
        <v>192</v>
      </c>
      <c r="F16754" s="75">
        <f>IF(CECCZ="CZ03",'Outside Temp'!B16754,IF(CECCZ="CZ04",'Outside Temp'!B16755,IF(CECCZ="CZ12",'Outside Temp'!B16756, IF(CECCZ="CZ13",'Outside Temp'!B16757))))</f>
        <v>72.86666667</v>
      </c>
      <c r="G16754" s="12">
        <f t="shared" si="3"/>
        <v>3</v>
      </c>
    </row>
    <row r="16755" ht="15.75" customHeight="1">
      <c r="A16755" s="13">
        <v>42299.552083333336</v>
      </c>
      <c r="B16755" s="73">
        <f t="shared" si="1"/>
        <v>42299</v>
      </c>
      <c r="C16755" s="74">
        <f>IF(NewCustomer="Yes", IF(COUNTIF($I$2:$I$11,B16755)&gt;0,0,WEEKDAY(B16755,2)),IF(COUNTIF($I$2:$I$21,B16755)&gt;0,0,WEEKDAY(B16755,2)))</f>
        <v>4</v>
      </c>
      <c r="D16755" s="74">
        <f t="shared" si="2"/>
        <v>13</v>
      </c>
      <c r="E16755" s="12">
        <f>IFERROR(VLOOKUP(A16755,'IDAR Meter Data'!$A:$B,2,1),"")</f>
        <v>192</v>
      </c>
      <c r="F16755" s="75">
        <f>IF(CECCZ="CZ03",'Outside Temp'!B16755,IF(CECCZ="CZ04",'Outside Temp'!B16756,IF(CECCZ="CZ12",'Outside Temp'!B16757, IF(CECCZ="CZ13",'Outside Temp'!B16758))))</f>
        <v>72.36666667</v>
      </c>
      <c r="G16755" s="12">
        <f t="shared" si="3"/>
        <v>3</v>
      </c>
    </row>
    <row r="16756" ht="15.75" customHeight="1">
      <c r="A16756" s="13">
        <v>42299.5625</v>
      </c>
      <c r="B16756" s="73">
        <f t="shared" si="1"/>
        <v>42299</v>
      </c>
      <c r="C16756" s="74">
        <f>IF(NewCustomer="Yes", IF(COUNTIF($I$2:$I$11,B16756)&gt;0,0,WEEKDAY(B16756,2)),IF(COUNTIF($I$2:$I$21,B16756)&gt;0,0,WEEKDAY(B16756,2)))</f>
        <v>4</v>
      </c>
      <c r="D16756" s="74">
        <f t="shared" si="2"/>
        <v>13</v>
      </c>
      <c r="E16756" s="12">
        <f>IFERROR(VLOOKUP(A16756,'IDAR Meter Data'!$A:$B,2,1),"")</f>
        <v>190</v>
      </c>
      <c r="F16756" s="75">
        <f>IF(CECCZ="CZ03",'Outside Temp'!B16756,IF(CECCZ="CZ04",'Outside Temp'!B16757,IF(CECCZ="CZ12",'Outside Temp'!B16758, IF(CECCZ="CZ13",'Outside Temp'!B16759))))</f>
        <v>71.86666667</v>
      </c>
      <c r="G16756" s="12">
        <f t="shared" si="3"/>
        <v>3</v>
      </c>
    </row>
    <row r="16757" ht="15.75" customHeight="1">
      <c r="A16757" s="13">
        <v>42299.572916666664</v>
      </c>
      <c r="B16757" s="73">
        <f t="shared" si="1"/>
        <v>42299</v>
      </c>
      <c r="C16757" s="74">
        <f>IF(NewCustomer="Yes", IF(COUNTIF($I$2:$I$11,B16757)&gt;0,0,WEEKDAY(B16757,2)),IF(COUNTIF($I$2:$I$21,B16757)&gt;0,0,WEEKDAY(B16757,2)))</f>
        <v>4</v>
      </c>
      <c r="D16757" s="74">
        <f t="shared" si="2"/>
        <v>13</v>
      </c>
      <c r="E16757" s="12">
        <f>IFERROR(VLOOKUP(A16757,'IDAR Meter Data'!$A:$B,2,1),"")</f>
        <v>194</v>
      </c>
      <c r="F16757" s="75">
        <f>IF(CECCZ="CZ03",'Outside Temp'!B16757,IF(CECCZ="CZ04",'Outside Temp'!B16758,IF(CECCZ="CZ12",'Outside Temp'!B16759, IF(CECCZ="CZ13",'Outside Temp'!B16760))))</f>
        <v>71.36666667</v>
      </c>
      <c r="G16757" s="12">
        <f t="shared" si="3"/>
        <v>3</v>
      </c>
    </row>
    <row r="16758" ht="15.75" customHeight="1">
      <c r="A16758" s="13">
        <v>42299.583333333336</v>
      </c>
      <c r="B16758" s="73">
        <f t="shared" si="1"/>
        <v>42299</v>
      </c>
      <c r="C16758" s="74">
        <f>IF(NewCustomer="Yes", IF(COUNTIF($I$2:$I$11,B16758)&gt;0,0,WEEKDAY(B16758,2)),IF(COUNTIF($I$2:$I$21,B16758)&gt;0,0,WEEKDAY(B16758,2)))</f>
        <v>4</v>
      </c>
      <c r="D16758" s="74">
        <f t="shared" si="2"/>
        <v>14</v>
      </c>
      <c r="E16758" s="12">
        <f>IFERROR(VLOOKUP(A16758,'IDAR Meter Data'!$A:$B,2,1),"")</f>
        <v>188</v>
      </c>
      <c r="F16758" s="75">
        <f>IF(CECCZ="CZ03",'Outside Temp'!B16758,IF(CECCZ="CZ04",'Outside Temp'!B16759,IF(CECCZ="CZ12",'Outside Temp'!B16760, IF(CECCZ="CZ13",'Outside Temp'!B16761))))</f>
        <v>70.93333333</v>
      </c>
      <c r="G16758" s="12">
        <f t="shared" si="3"/>
        <v>3</v>
      </c>
    </row>
    <row r="16759" ht="15.75" customHeight="1">
      <c r="A16759" s="13">
        <v>42299.59375</v>
      </c>
      <c r="B16759" s="73">
        <f t="shared" si="1"/>
        <v>42299</v>
      </c>
      <c r="C16759" s="74">
        <f>IF(NewCustomer="Yes", IF(COUNTIF($I$2:$I$11,B16759)&gt;0,0,WEEKDAY(B16759,2)),IF(COUNTIF($I$2:$I$21,B16759)&gt;0,0,WEEKDAY(B16759,2)))</f>
        <v>4</v>
      </c>
      <c r="D16759" s="74">
        <f t="shared" si="2"/>
        <v>14</v>
      </c>
      <c r="E16759" s="12">
        <f>IFERROR(VLOOKUP(A16759,'IDAR Meter Data'!$A:$B,2,1),"")</f>
        <v>205</v>
      </c>
      <c r="F16759" s="75">
        <f>IF(CECCZ="CZ03",'Outside Temp'!B16759,IF(CECCZ="CZ04",'Outside Temp'!B16760,IF(CECCZ="CZ12",'Outside Temp'!B16761, IF(CECCZ="CZ13",'Outside Temp'!B16762))))</f>
        <v>70.68333333</v>
      </c>
      <c r="G16759" s="12">
        <f t="shared" si="3"/>
        <v>3</v>
      </c>
    </row>
    <row r="16760" ht="15.75" customHeight="1">
      <c r="A16760" s="13">
        <v>42299.604166666664</v>
      </c>
      <c r="B16760" s="73">
        <f t="shared" si="1"/>
        <v>42299</v>
      </c>
      <c r="C16760" s="74">
        <f>IF(NewCustomer="Yes", IF(COUNTIF($I$2:$I$11,B16760)&gt;0,0,WEEKDAY(B16760,2)),IF(COUNTIF($I$2:$I$21,B16760)&gt;0,0,WEEKDAY(B16760,2)))</f>
        <v>4</v>
      </c>
      <c r="D16760" s="74">
        <f t="shared" si="2"/>
        <v>14</v>
      </c>
      <c r="E16760" s="12">
        <f>IFERROR(VLOOKUP(A16760,'IDAR Meter Data'!$A:$B,2,1),"")</f>
        <v>195</v>
      </c>
      <c r="F16760" s="75">
        <f>IF(CECCZ="CZ03",'Outside Temp'!B16760,IF(CECCZ="CZ04",'Outside Temp'!B16761,IF(CECCZ="CZ12",'Outside Temp'!B16762, IF(CECCZ="CZ13",'Outside Temp'!B16763))))</f>
        <v>70.43333333</v>
      </c>
      <c r="G16760" s="12">
        <f t="shared" si="3"/>
        <v>3</v>
      </c>
    </row>
    <row r="16761" ht="15.75" customHeight="1">
      <c r="A16761" s="13">
        <v>42299.614583333336</v>
      </c>
      <c r="B16761" s="73">
        <f t="shared" si="1"/>
        <v>42299</v>
      </c>
      <c r="C16761" s="74">
        <f>IF(NewCustomer="Yes", IF(COUNTIF($I$2:$I$11,B16761)&gt;0,0,WEEKDAY(B16761,2)),IF(COUNTIF($I$2:$I$21,B16761)&gt;0,0,WEEKDAY(B16761,2)))</f>
        <v>4</v>
      </c>
      <c r="D16761" s="74">
        <f t="shared" si="2"/>
        <v>14</v>
      </c>
      <c r="E16761" s="12">
        <f>IFERROR(VLOOKUP(A16761,'IDAR Meter Data'!$A:$B,2,1),"")</f>
        <v>203</v>
      </c>
      <c r="F16761" s="75">
        <f>IF(CECCZ="CZ03",'Outside Temp'!B16761,IF(CECCZ="CZ04",'Outside Temp'!B16762,IF(CECCZ="CZ12",'Outside Temp'!B16763, IF(CECCZ="CZ13",'Outside Temp'!B16764))))</f>
        <v>70.18333333</v>
      </c>
      <c r="G16761" s="12">
        <f t="shared" si="3"/>
        <v>3</v>
      </c>
    </row>
    <row r="16762" ht="15.75" customHeight="1">
      <c r="A16762" s="13">
        <v>42299.625</v>
      </c>
      <c r="B16762" s="73">
        <f t="shared" si="1"/>
        <v>42299</v>
      </c>
      <c r="C16762" s="74">
        <f>IF(NewCustomer="Yes", IF(COUNTIF($I$2:$I$11,B16762)&gt;0,0,WEEKDAY(B16762,2)),IF(COUNTIF($I$2:$I$21,B16762)&gt;0,0,WEEKDAY(B16762,2)))</f>
        <v>4</v>
      </c>
      <c r="D16762" s="74">
        <f t="shared" si="2"/>
        <v>15</v>
      </c>
      <c r="E16762" s="12">
        <f>IFERROR(VLOOKUP(A16762,'IDAR Meter Data'!$A:$B,2,1),"")</f>
        <v>198</v>
      </c>
      <c r="F16762" s="75">
        <f>IF(CECCZ="CZ03",'Outside Temp'!B16762,IF(CECCZ="CZ04",'Outside Temp'!B16763,IF(CECCZ="CZ12",'Outside Temp'!B16764, IF(CECCZ="CZ13",'Outside Temp'!B16765))))</f>
        <v>69.93333333</v>
      </c>
      <c r="G16762" s="12">
        <f t="shared" si="3"/>
        <v>2</v>
      </c>
    </row>
    <row r="16763" ht="15.75" customHeight="1">
      <c r="A16763" s="13">
        <v>42299.635416666664</v>
      </c>
      <c r="B16763" s="73">
        <f t="shared" si="1"/>
        <v>42299</v>
      </c>
      <c r="C16763" s="74">
        <f>IF(NewCustomer="Yes", IF(COUNTIF($I$2:$I$11,B16763)&gt;0,0,WEEKDAY(B16763,2)),IF(COUNTIF($I$2:$I$21,B16763)&gt;0,0,WEEKDAY(B16763,2)))</f>
        <v>4</v>
      </c>
      <c r="D16763" s="74">
        <f t="shared" si="2"/>
        <v>15</v>
      </c>
      <c r="E16763" s="12">
        <f>IFERROR(VLOOKUP(A16763,'IDAR Meter Data'!$A:$B,2,1),"")</f>
        <v>204</v>
      </c>
      <c r="F16763" s="75">
        <f>IF(CECCZ="CZ03",'Outside Temp'!B16763,IF(CECCZ="CZ04",'Outside Temp'!B16764,IF(CECCZ="CZ12",'Outside Temp'!B16765, IF(CECCZ="CZ13",'Outside Temp'!B16766))))</f>
        <v>69.68333333</v>
      </c>
      <c r="G16763" s="12">
        <f t="shared" si="3"/>
        <v>2</v>
      </c>
    </row>
    <row r="16764" ht="15.75" customHeight="1">
      <c r="A16764" s="13">
        <v>42299.645833333336</v>
      </c>
      <c r="B16764" s="73">
        <f t="shared" si="1"/>
        <v>42299</v>
      </c>
      <c r="C16764" s="74">
        <f>IF(NewCustomer="Yes", IF(COUNTIF($I$2:$I$11,B16764)&gt;0,0,WEEKDAY(B16764,2)),IF(COUNTIF($I$2:$I$21,B16764)&gt;0,0,WEEKDAY(B16764,2)))</f>
        <v>4</v>
      </c>
      <c r="D16764" s="74">
        <f t="shared" si="2"/>
        <v>15</v>
      </c>
      <c r="E16764" s="12">
        <f>IFERROR(VLOOKUP(A16764,'IDAR Meter Data'!$A:$B,2,1),"")</f>
        <v>211</v>
      </c>
      <c r="F16764" s="75">
        <f>IF(CECCZ="CZ03",'Outside Temp'!B16764,IF(CECCZ="CZ04",'Outside Temp'!B16765,IF(CECCZ="CZ12",'Outside Temp'!B16766, IF(CECCZ="CZ13",'Outside Temp'!B16767))))</f>
        <v>69.43333333</v>
      </c>
      <c r="G16764" s="12">
        <f t="shared" si="3"/>
        <v>2</v>
      </c>
    </row>
    <row r="16765" ht="15.75" customHeight="1">
      <c r="A16765" s="13">
        <v>42299.65625</v>
      </c>
      <c r="B16765" s="73">
        <f t="shared" si="1"/>
        <v>42299</v>
      </c>
      <c r="C16765" s="74">
        <f>IF(NewCustomer="Yes", IF(COUNTIF($I$2:$I$11,B16765)&gt;0,0,WEEKDAY(B16765,2)),IF(COUNTIF($I$2:$I$21,B16765)&gt;0,0,WEEKDAY(B16765,2)))</f>
        <v>4</v>
      </c>
      <c r="D16765" s="74">
        <f t="shared" si="2"/>
        <v>15</v>
      </c>
      <c r="E16765" s="12">
        <f>IFERROR(VLOOKUP(A16765,'IDAR Meter Data'!$A:$B,2,1),"")</f>
        <v>197</v>
      </c>
      <c r="F16765" s="75">
        <f>IF(CECCZ="CZ03",'Outside Temp'!B16765,IF(CECCZ="CZ04",'Outside Temp'!B16766,IF(CECCZ="CZ12",'Outside Temp'!B16767, IF(CECCZ="CZ13",'Outside Temp'!B16768))))</f>
        <v>69.18333333</v>
      </c>
      <c r="G16765" s="12">
        <f t="shared" si="3"/>
        <v>2</v>
      </c>
    </row>
    <row r="16766" ht="15.75" customHeight="1">
      <c r="A16766" s="13">
        <v>42299.666666666664</v>
      </c>
      <c r="B16766" s="73">
        <f t="shared" si="1"/>
        <v>42299</v>
      </c>
      <c r="C16766" s="74">
        <f>IF(NewCustomer="Yes", IF(COUNTIF($I$2:$I$11,B16766)&gt;0,0,WEEKDAY(B16766,2)),IF(COUNTIF($I$2:$I$21,B16766)&gt;0,0,WEEKDAY(B16766,2)))</f>
        <v>4</v>
      </c>
      <c r="D16766" s="74">
        <f t="shared" si="2"/>
        <v>16</v>
      </c>
      <c r="E16766" s="12">
        <f>IFERROR(VLOOKUP(A16766,'IDAR Meter Data'!$A:$B,2,1),"")</f>
        <v>199</v>
      </c>
      <c r="F16766" s="75">
        <f>IF(CECCZ="CZ03",'Outside Temp'!B16766,IF(CECCZ="CZ04",'Outside Temp'!B16767,IF(CECCZ="CZ12",'Outside Temp'!B16768, IF(CECCZ="CZ13",'Outside Temp'!B16769))))</f>
        <v>69</v>
      </c>
      <c r="G16766" s="12">
        <f t="shared" si="3"/>
        <v>2</v>
      </c>
    </row>
    <row r="16767" ht="15.75" customHeight="1">
      <c r="A16767" s="13">
        <v>42299.677083333336</v>
      </c>
      <c r="B16767" s="73">
        <f t="shared" si="1"/>
        <v>42299</v>
      </c>
      <c r="C16767" s="74">
        <f>IF(NewCustomer="Yes", IF(COUNTIF($I$2:$I$11,B16767)&gt;0,0,WEEKDAY(B16767,2)),IF(COUNTIF($I$2:$I$21,B16767)&gt;0,0,WEEKDAY(B16767,2)))</f>
        <v>4</v>
      </c>
      <c r="D16767" s="74">
        <f t="shared" si="2"/>
        <v>16</v>
      </c>
      <c r="E16767" s="12">
        <f>IFERROR(VLOOKUP(A16767,'IDAR Meter Data'!$A:$B,2,1),"")</f>
        <v>198</v>
      </c>
      <c r="F16767" s="75">
        <f>IF(CECCZ="CZ03",'Outside Temp'!B16767,IF(CECCZ="CZ04",'Outside Temp'!B16768,IF(CECCZ="CZ12",'Outside Temp'!B16769, IF(CECCZ="CZ13",'Outside Temp'!B16770))))</f>
        <v>69</v>
      </c>
      <c r="G16767" s="12">
        <f t="shared" si="3"/>
        <v>2</v>
      </c>
    </row>
    <row r="16768" ht="15.75" customHeight="1">
      <c r="A16768" s="13">
        <v>42299.6875</v>
      </c>
      <c r="B16768" s="73">
        <f t="shared" si="1"/>
        <v>42299</v>
      </c>
      <c r="C16768" s="74">
        <f>IF(NewCustomer="Yes", IF(COUNTIF($I$2:$I$11,B16768)&gt;0,0,WEEKDAY(B16768,2)),IF(COUNTIF($I$2:$I$21,B16768)&gt;0,0,WEEKDAY(B16768,2)))</f>
        <v>4</v>
      </c>
      <c r="D16768" s="74">
        <f t="shared" si="2"/>
        <v>16</v>
      </c>
      <c r="E16768" s="12">
        <f>IFERROR(VLOOKUP(A16768,'IDAR Meter Data'!$A:$B,2,1),"")</f>
        <v>208</v>
      </c>
      <c r="F16768" s="75">
        <f>IF(CECCZ="CZ03",'Outside Temp'!B16768,IF(CECCZ="CZ04",'Outside Temp'!B16769,IF(CECCZ="CZ12",'Outside Temp'!B16770, IF(CECCZ="CZ13",'Outside Temp'!B16771))))</f>
        <v>69</v>
      </c>
      <c r="G16768" s="12">
        <f t="shared" si="3"/>
        <v>2</v>
      </c>
    </row>
    <row r="16769" ht="15.75" customHeight="1">
      <c r="A16769" s="13">
        <v>42299.697916666664</v>
      </c>
      <c r="B16769" s="73">
        <f t="shared" si="1"/>
        <v>42299</v>
      </c>
      <c r="C16769" s="74">
        <f>IF(NewCustomer="Yes", IF(COUNTIF($I$2:$I$11,B16769)&gt;0,0,WEEKDAY(B16769,2)),IF(COUNTIF($I$2:$I$21,B16769)&gt;0,0,WEEKDAY(B16769,2)))</f>
        <v>4</v>
      </c>
      <c r="D16769" s="74">
        <f t="shared" si="2"/>
        <v>16</v>
      </c>
      <c r="E16769" s="12">
        <f>IFERROR(VLOOKUP(A16769,'IDAR Meter Data'!$A:$B,2,1),"")</f>
        <v>201</v>
      </c>
      <c r="F16769" s="75">
        <f>IF(CECCZ="CZ03",'Outside Temp'!B16769,IF(CECCZ="CZ04",'Outside Temp'!B16770,IF(CECCZ="CZ12",'Outside Temp'!B16771, IF(CECCZ="CZ13",'Outside Temp'!B16772))))</f>
        <v>69</v>
      </c>
      <c r="G16769" s="12">
        <f t="shared" si="3"/>
        <v>2</v>
      </c>
    </row>
    <row r="16770" ht="15.75" customHeight="1">
      <c r="A16770" s="13">
        <v>42299.708333333336</v>
      </c>
      <c r="B16770" s="73">
        <f t="shared" si="1"/>
        <v>42299</v>
      </c>
      <c r="C16770" s="74">
        <f>IF(NewCustomer="Yes", IF(COUNTIF($I$2:$I$11,B16770)&gt;0,0,WEEKDAY(B16770,2)),IF(COUNTIF($I$2:$I$21,B16770)&gt;0,0,WEEKDAY(B16770,2)))</f>
        <v>4</v>
      </c>
      <c r="D16770" s="74">
        <f t="shared" si="2"/>
        <v>17</v>
      </c>
      <c r="E16770" s="12">
        <f>IFERROR(VLOOKUP(A16770,'IDAR Meter Data'!$A:$B,2,1),"")</f>
        <v>199</v>
      </c>
      <c r="F16770" s="75">
        <f>IF(CECCZ="CZ03",'Outside Temp'!B16770,IF(CECCZ="CZ04",'Outside Temp'!B16771,IF(CECCZ="CZ12",'Outside Temp'!B16772, IF(CECCZ="CZ13",'Outside Temp'!B16773))))</f>
        <v>68.6</v>
      </c>
      <c r="G16770" s="12">
        <f t="shared" si="3"/>
        <v>2</v>
      </c>
    </row>
    <row r="16771" ht="15.75" customHeight="1">
      <c r="A16771" s="13">
        <v>42299.71875</v>
      </c>
      <c r="B16771" s="73">
        <f t="shared" si="1"/>
        <v>42299</v>
      </c>
      <c r="C16771" s="74">
        <f>IF(NewCustomer="Yes", IF(COUNTIF($I$2:$I$11,B16771)&gt;0,0,WEEKDAY(B16771,2)),IF(COUNTIF($I$2:$I$21,B16771)&gt;0,0,WEEKDAY(B16771,2)))</f>
        <v>4</v>
      </c>
      <c r="D16771" s="74">
        <f t="shared" si="2"/>
        <v>17</v>
      </c>
      <c r="E16771" s="12">
        <f>IFERROR(VLOOKUP(A16771,'IDAR Meter Data'!$A:$B,2,1),"")</f>
        <v>204</v>
      </c>
      <c r="F16771" s="75">
        <f>IF(CECCZ="CZ03",'Outside Temp'!B16771,IF(CECCZ="CZ04",'Outside Temp'!B16772,IF(CECCZ="CZ12",'Outside Temp'!B16773, IF(CECCZ="CZ13",'Outside Temp'!B16774))))</f>
        <v>67.1</v>
      </c>
      <c r="G16771" s="12">
        <f t="shared" si="3"/>
        <v>2</v>
      </c>
    </row>
    <row r="16772" ht="15.75" customHeight="1">
      <c r="A16772" s="13">
        <v>42299.729166666664</v>
      </c>
      <c r="B16772" s="73">
        <f t="shared" si="1"/>
        <v>42299</v>
      </c>
      <c r="C16772" s="74">
        <f>IF(NewCustomer="Yes", IF(COUNTIF($I$2:$I$11,B16772)&gt;0,0,WEEKDAY(B16772,2)),IF(COUNTIF($I$2:$I$21,B16772)&gt;0,0,WEEKDAY(B16772,2)))</f>
        <v>4</v>
      </c>
      <c r="D16772" s="74">
        <f t="shared" si="2"/>
        <v>17</v>
      </c>
      <c r="E16772" s="12">
        <f>IFERROR(VLOOKUP(A16772,'IDAR Meter Data'!$A:$B,2,1),"")</f>
        <v>192</v>
      </c>
      <c r="F16772" s="75">
        <f>IF(CECCZ="CZ03",'Outside Temp'!B16772,IF(CECCZ="CZ04",'Outside Temp'!B16773,IF(CECCZ="CZ12",'Outside Temp'!B16774, IF(CECCZ="CZ13",'Outside Temp'!B16775))))</f>
        <v>65.6</v>
      </c>
      <c r="G16772" s="12">
        <f t="shared" si="3"/>
        <v>2</v>
      </c>
    </row>
    <row r="16773" ht="15.75" customHeight="1">
      <c r="A16773" s="13">
        <v>42299.739583333336</v>
      </c>
      <c r="B16773" s="73">
        <f t="shared" si="1"/>
        <v>42299</v>
      </c>
      <c r="C16773" s="74">
        <f>IF(NewCustomer="Yes", IF(COUNTIF($I$2:$I$11,B16773)&gt;0,0,WEEKDAY(B16773,2)),IF(COUNTIF($I$2:$I$21,B16773)&gt;0,0,WEEKDAY(B16773,2)))</f>
        <v>4</v>
      </c>
      <c r="D16773" s="74">
        <f t="shared" si="2"/>
        <v>17</v>
      </c>
      <c r="E16773" s="12">
        <f>IFERROR(VLOOKUP(A16773,'IDAR Meter Data'!$A:$B,2,1),"")</f>
        <v>185</v>
      </c>
      <c r="F16773" s="75">
        <f>IF(CECCZ="CZ03",'Outside Temp'!B16773,IF(CECCZ="CZ04",'Outside Temp'!B16774,IF(CECCZ="CZ12",'Outside Temp'!B16775, IF(CECCZ="CZ13",'Outside Temp'!B16776))))</f>
        <v>64.1</v>
      </c>
      <c r="G16773" s="12">
        <f t="shared" si="3"/>
        <v>1</v>
      </c>
    </row>
    <row r="16774" ht="15.75" customHeight="1">
      <c r="A16774" s="13">
        <v>42299.75</v>
      </c>
      <c r="B16774" s="73">
        <f t="shared" si="1"/>
        <v>42299</v>
      </c>
      <c r="C16774" s="74">
        <f>IF(NewCustomer="Yes", IF(COUNTIF($I$2:$I$11,B16774)&gt;0,0,WEEKDAY(B16774,2)),IF(COUNTIF($I$2:$I$21,B16774)&gt;0,0,WEEKDAY(B16774,2)))</f>
        <v>4</v>
      </c>
      <c r="D16774" s="74">
        <f t="shared" si="2"/>
        <v>18</v>
      </c>
      <c r="E16774" s="12">
        <f>IFERROR(VLOOKUP(A16774,'IDAR Meter Data'!$A:$B,2,1),"")</f>
        <v>203</v>
      </c>
      <c r="F16774" s="75">
        <f>IF(CECCZ="CZ03",'Outside Temp'!B16774,IF(CECCZ="CZ04",'Outside Temp'!B16775,IF(CECCZ="CZ12",'Outside Temp'!B16776, IF(CECCZ="CZ13",'Outside Temp'!B16777))))</f>
        <v>63.06666667</v>
      </c>
      <c r="G16774" s="12">
        <f t="shared" si="3"/>
        <v>1</v>
      </c>
    </row>
    <row r="16775" ht="15.75" customHeight="1">
      <c r="A16775" s="13">
        <v>42299.760416666664</v>
      </c>
      <c r="B16775" s="73">
        <f t="shared" si="1"/>
        <v>42299</v>
      </c>
      <c r="C16775" s="74">
        <f>IF(NewCustomer="Yes", IF(COUNTIF($I$2:$I$11,B16775)&gt;0,0,WEEKDAY(B16775,2)),IF(COUNTIF($I$2:$I$21,B16775)&gt;0,0,WEEKDAY(B16775,2)))</f>
        <v>4</v>
      </c>
      <c r="D16775" s="74">
        <f t="shared" si="2"/>
        <v>18</v>
      </c>
      <c r="E16775" s="12">
        <f>IFERROR(VLOOKUP(A16775,'IDAR Meter Data'!$A:$B,2,1),"")</f>
        <v>196</v>
      </c>
      <c r="F16775" s="75">
        <f>IF(CECCZ="CZ03",'Outside Temp'!B16775,IF(CECCZ="CZ04",'Outside Temp'!B16776,IF(CECCZ="CZ12",'Outside Temp'!B16777, IF(CECCZ="CZ13",'Outside Temp'!B16778))))</f>
        <v>63.31666667</v>
      </c>
      <c r="G16775" s="12">
        <f t="shared" si="3"/>
        <v>1</v>
      </c>
    </row>
    <row r="16776" ht="15.75" customHeight="1">
      <c r="A16776" s="13">
        <v>42299.770833333336</v>
      </c>
      <c r="B16776" s="73">
        <f t="shared" si="1"/>
        <v>42299</v>
      </c>
      <c r="C16776" s="74">
        <f>IF(NewCustomer="Yes", IF(COUNTIF($I$2:$I$11,B16776)&gt;0,0,WEEKDAY(B16776,2)),IF(COUNTIF($I$2:$I$21,B16776)&gt;0,0,WEEKDAY(B16776,2)))</f>
        <v>4</v>
      </c>
      <c r="D16776" s="74">
        <f t="shared" si="2"/>
        <v>18</v>
      </c>
      <c r="E16776" s="12">
        <f>IFERROR(VLOOKUP(A16776,'IDAR Meter Data'!$A:$B,2,1),"")</f>
        <v>187</v>
      </c>
      <c r="F16776" s="75">
        <f>IF(CECCZ="CZ03",'Outside Temp'!B16776,IF(CECCZ="CZ04",'Outside Temp'!B16777,IF(CECCZ="CZ12",'Outside Temp'!B16778, IF(CECCZ="CZ13",'Outside Temp'!B16779))))</f>
        <v>63.56666667</v>
      </c>
      <c r="G16776" s="12">
        <f t="shared" si="3"/>
        <v>1</v>
      </c>
    </row>
    <row r="16777" ht="15.75" customHeight="1">
      <c r="A16777" s="13">
        <v>42299.78125</v>
      </c>
      <c r="B16777" s="73">
        <f t="shared" si="1"/>
        <v>42299</v>
      </c>
      <c r="C16777" s="74">
        <f>IF(NewCustomer="Yes", IF(COUNTIF($I$2:$I$11,B16777)&gt;0,0,WEEKDAY(B16777,2)),IF(COUNTIF($I$2:$I$21,B16777)&gt;0,0,WEEKDAY(B16777,2)))</f>
        <v>4</v>
      </c>
      <c r="D16777" s="74">
        <f t="shared" si="2"/>
        <v>18</v>
      </c>
      <c r="E16777" s="12">
        <f>IFERROR(VLOOKUP(A16777,'IDAR Meter Data'!$A:$B,2,1),"")</f>
        <v>178</v>
      </c>
      <c r="F16777" s="75">
        <f>IF(CECCZ="CZ03",'Outside Temp'!B16777,IF(CECCZ="CZ04",'Outside Temp'!B16778,IF(CECCZ="CZ12",'Outside Temp'!B16779, IF(CECCZ="CZ13",'Outside Temp'!B16780))))</f>
        <v>63.81666667</v>
      </c>
      <c r="G16777" s="12">
        <f t="shared" si="3"/>
        <v>1</v>
      </c>
    </row>
    <row r="16778" ht="15.75" customHeight="1">
      <c r="A16778" s="13">
        <v>42299.791666666664</v>
      </c>
      <c r="B16778" s="73">
        <f t="shared" si="1"/>
        <v>42299</v>
      </c>
      <c r="C16778" s="74">
        <f>IF(NewCustomer="Yes", IF(COUNTIF($I$2:$I$11,B16778)&gt;0,0,WEEKDAY(B16778,2)),IF(COUNTIF($I$2:$I$21,B16778)&gt;0,0,WEEKDAY(B16778,2)))</f>
        <v>4</v>
      </c>
      <c r="D16778" s="74">
        <f t="shared" si="2"/>
        <v>19</v>
      </c>
      <c r="E16778" s="12">
        <f>IFERROR(VLOOKUP(A16778,'IDAR Meter Data'!$A:$B,2,1),"")</f>
        <v>185</v>
      </c>
      <c r="F16778" s="75">
        <f>IF(CECCZ="CZ03",'Outside Temp'!B16778,IF(CECCZ="CZ04",'Outside Temp'!B16779,IF(CECCZ="CZ12",'Outside Temp'!B16780, IF(CECCZ="CZ13",'Outside Temp'!B16781))))</f>
        <v>64.13333333</v>
      </c>
      <c r="G16778" s="12">
        <f t="shared" si="3"/>
        <v>1</v>
      </c>
    </row>
    <row r="16779" ht="15.75" customHeight="1">
      <c r="A16779" s="13">
        <v>42299.802083333336</v>
      </c>
      <c r="B16779" s="73">
        <f t="shared" si="1"/>
        <v>42299</v>
      </c>
      <c r="C16779" s="74">
        <f>IF(NewCustomer="Yes", IF(COUNTIF($I$2:$I$11,B16779)&gt;0,0,WEEKDAY(B16779,2)),IF(COUNTIF($I$2:$I$21,B16779)&gt;0,0,WEEKDAY(B16779,2)))</f>
        <v>4</v>
      </c>
      <c r="D16779" s="74">
        <f t="shared" si="2"/>
        <v>19</v>
      </c>
      <c r="E16779" s="12">
        <f>IFERROR(VLOOKUP(A16779,'IDAR Meter Data'!$A:$B,2,1),"")</f>
        <v>132</v>
      </c>
      <c r="F16779" s="75">
        <f>IF(CECCZ="CZ03",'Outside Temp'!B16779,IF(CECCZ="CZ04",'Outside Temp'!B16780,IF(CECCZ="CZ12",'Outside Temp'!B16781, IF(CECCZ="CZ13",'Outside Temp'!B16782))))</f>
        <v>64.63333333</v>
      </c>
      <c r="G16779" s="12">
        <f t="shared" si="3"/>
        <v>1</v>
      </c>
    </row>
    <row r="16780" ht="15.75" customHeight="1">
      <c r="A16780" s="13">
        <v>42299.8125</v>
      </c>
      <c r="B16780" s="73">
        <f t="shared" si="1"/>
        <v>42299</v>
      </c>
      <c r="C16780" s="74">
        <f>IF(NewCustomer="Yes", IF(COUNTIF($I$2:$I$11,B16780)&gt;0,0,WEEKDAY(B16780,2)),IF(COUNTIF($I$2:$I$21,B16780)&gt;0,0,WEEKDAY(B16780,2)))</f>
        <v>4</v>
      </c>
      <c r="D16780" s="74">
        <f t="shared" si="2"/>
        <v>19</v>
      </c>
      <c r="E16780" s="12">
        <f>IFERROR(VLOOKUP(A16780,'IDAR Meter Data'!$A:$B,2,1),"")</f>
        <v>120</v>
      </c>
      <c r="F16780" s="75">
        <f>IF(CECCZ="CZ03",'Outside Temp'!B16780,IF(CECCZ="CZ04",'Outside Temp'!B16781,IF(CECCZ="CZ12",'Outside Temp'!B16782, IF(CECCZ="CZ13",'Outside Temp'!B16783))))</f>
        <v>65.13333333</v>
      </c>
      <c r="G16780" s="12">
        <f t="shared" si="3"/>
        <v>2</v>
      </c>
    </row>
    <row r="16781" ht="15.75" customHeight="1">
      <c r="A16781" s="13">
        <v>42299.822916666664</v>
      </c>
      <c r="B16781" s="73">
        <f t="shared" si="1"/>
        <v>42299</v>
      </c>
      <c r="C16781" s="74">
        <f>IF(NewCustomer="Yes", IF(COUNTIF($I$2:$I$11,B16781)&gt;0,0,WEEKDAY(B16781,2)),IF(COUNTIF($I$2:$I$21,B16781)&gt;0,0,WEEKDAY(B16781,2)))</f>
        <v>4</v>
      </c>
      <c r="D16781" s="74">
        <f t="shared" si="2"/>
        <v>19</v>
      </c>
      <c r="E16781" s="12">
        <f>IFERROR(VLOOKUP(A16781,'IDAR Meter Data'!$A:$B,2,1),"")</f>
        <v>117</v>
      </c>
      <c r="F16781" s="75">
        <f>IF(CECCZ="CZ03",'Outside Temp'!B16781,IF(CECCZ="CZ04",'Outside Temp'!B16782,IF(CECCZ="CZ12",'Outside Temp'!B16783, IF(CECCZ="CZ13",'Outside Temp'!B16784))))</f>
        <v>65.63333333</v>
      </c>
      <c r="G16781" s="12">
        <f t="shared" si="3"/>
        <v>2</v>
      </c>
    </row>
    <row r="16782" ht="15.75" customHeight="1">
      <c r="A16782" s="13">
        <v>42299.833333333336</v>
      </c>
      <c r="B16782" s="73">
        <f t="shared" si="1"/>
        <v>42299</v>
      </c>
      <c r="C16782" s="74">
        <f>IF(NewCustomer="Yes", IF(COUNTIF($I$2:$I$11,B16782)&gt;0,0,WEEKDAY(B16782,2)),IF(COUNTIF($I$2:$I$21,B16782)&gt;0,0,WEEKDAY(B16782,2)))</f>
        <v>4</v>
      </c>
      <c r="D16782" s="74">
        <f t="shared" si="2"/>
        <v>20</v>
      </c>
      <c r="E16782" s="12">
        <f>IFERROR(VLOOKUP(A16782,'IDAR Meter Data'!$A:$B,2,1),"")</f>
        <v>115</v>
      </c>
      <c r="F16782" s="75">
        <f>IF(CECCZ="CZ03",'Outside Temp'!B16782,IF(CECCZ="CZ04",'Outside Temp'!B16783,IF(CECCZ="CZ12",'Outside Temp'!B16784, IF(CECCZ="CZ13",'Outside Temp'!B16785))))</f>
        <v>65.8</v>
      </c>
      <c r="G16782" s="12">
        <f t="shared" si="3"/>
        <v>2</v>
      </c>
    </row>
    <row r="16783" ht="15.75" customHeight="1">
      <c r="A16783" s="13">
        <v>42299.84375</v>
      </c>
      <c r="B16783" s="73">
        <f t="shared" si="1"/>
        <v>42299</v>
      </c>
      <c r="C16783" s="74">
        <f>IF(NewCustomer="Yes", IF(COUNTIF($I$2:$I$11,B16783)&gt;0,0,WEEKDAY(B16783,2)),IF(COUNTIF($I$2:$I$21,B16783)&gt;0,0,WEEKDAY(B16783,2)))</f>
        <v>4</v>
      </c>
      <c r="D16783" s="74">
        <f t="shared" si="2"/>
        <v>20</v>
      </c>
      <c r="E16783" s="12">
        <f>IFERROR(VLOOKUP(A16783,'IDAR Meter Data'!$A:$B,2,1),"")</f>
        <v>122</v>
      </c>
      <c r="F16783" s="75">
        <f>IF(CECCZ="CZ03",'Outside Temp'!B16783,IF(CECCZ="CZ04",'Outside Temp'!B16784,IF(CECCZ="CZ12",'Outside Temp'!B16785, IF(CECCZ="CZ13",'Outside Temp'!B16786))))</f>
        <v>65.05</v>
      </c>
      <c r="G16783" s="12">
        <f t="shared" si="3"/>
        <v>2</v>
      </c>
    </row>
    <row r="16784" ht="15.75" customHeight="1">
      <c r="A16784" s="13">
        <v>42299.854166666664</v>
      </c>
      <c r="B16784" s="73">
        <f t="shared" si="1"/>
        <v>42299</v>
      </c>
      <c r="C16784" s="74">
        <f>IF(NewCustomer="Yes", IF(COUNTIF($I$2:$I$11,B16784)&gt;0,0,WEEKDAY(B16784,2)),IF(COUNTIF($I$2:$I$21,B16784)&gt;0,0,WEEKDAY(B16784,2)))</f>
        <v>4</v>
      </c>
      <c r="D16784" s="74">
        <f t="shared" si="2"/>
        <v>20</v>
      </c>
      <c r="E16784" s="12">
        <f>IFERROR(VLOOKUP(A16784,'IDAR Meter Data'!$A:$B,2,1),"")</f>
        <v>118</v>
      </c>
      <c r="F16784" s="75">
        <f>IF(CECCZ="CZ03",'Outside Temp'!B16784,IF(CECCZ="CZ04",'Outside Temp'!B16785,IF(CECCZ="CZ12",'Outside Temp'!B16786, IF(CECCZ="CZ13",'Outside Temp'!B16787))))</f>
        <v>64.3</v>
      </c>
      <c r="G16784" s="12">
        <f t="shared" si="3"/>
        <v>1</v>
      </c>
    </row>
    <row r="16785" ht="15.75" customHeight="1">
      <c r="A16785" s="13">
        <v>42299.864583333336</v>
      </c>
      <c r="B16785" s="73">
        <f t="shared" si="1"/>
        <v>42299</v>
      </c>
      <c r="C16785" s="74">
        <f>IF(NewCustomer="Yes", IF(COUNTIF($I$2:$I$11,B16785)&gt;0,0,WEEKDAY(B16785,2)),IF(COUNTIF($I$2:$I$21,B16785)&gt;0,0,WEEKDAY(B16785,2)))</f>
        <v>4</v>
      </c>
      <c r="D16785" s="74">
        <f t="shared" si="2"/>
        <v>20</v>
      </c>
      <c r="E16785" s="12">
        <f>IFERROR(VLOOKUP(A16785,'IDAR Meter Data'!$A:$B,2,1),"")</f>
        <v>117</v>
      </c>
      <c r="F16785" s="75">
        <f>IF(CECCZ="CZ03",'Outside Temp'!B16785,IF(CECCZ="CZ04",'Outside Temp'!B16786,IF(CECCZ="CZ12",'Outside Temp'!B16787, IF(CECCZ="CZ13",'Outside Temp'!B16788))))</f>
        <v>63.55</v>
      </c>
      <c r="G16785" s="12">
        <f t="shared" si="3"/>
        <v>1</v>
      </c>
    </row>
    <row r="16786" ht="15.75" customHeight="1">
      <c r="A16786" s="13">
        <v>42299.875</v>
      </c>
      <c r="B16786" s="73">
        <f t="shared" si="1"/>
        <v>42299</v>
      </c>
      <c r="C16786" s="74">
        <f>IF(NewCustomer="Yes", IF(COUNTIF($I$2:$I$11,B16786)&gt;0,0,WEEKDAY(B16786,2)),IF(COUNTIF($I$2:$I$21,B16786)&gt;0,0,WEEKDAY(B16786,2)))</f>
        <v>4</v>
      </c>
      <c r="D16786" s="74">
        <f t="shared" si="2"/>
        <v>21</v>
      </c>
      <c r="E16786" s="12">
        <f>IFERROR(VLOOKUP(A16786,'IDAR Meter Data'!$A:$B,2,1),"")</f>
        <v>114</v>
      </c>
      <c r="F16786" s="75">
        <f>IF(CECCZ="CZ03",'Outside Temp'!B16786,IF(CECCZ="CZ04",'Outside Temp'!B16787,IF(CECCZ="CZ12",'Outside Temp'!B16788, IF(CECCZ="CZ13",'Outside Temp'!B16789))))</f>
        <v>62.93333333</v>
      </c>
      <c r="G16786" s="12">
        <f t="shared" si="3"/>
        <v>1</v>
      </c>
    </row>
    <row r="16787" ht="15.75" customHeight="1">
      <c r="A16787" s="13">
        <v>42299.885416666664</v>
      </c>
      <c r="B16787" s="73">
        <f t="shared" si="1"/>
        <v>42299</v>
      </c>
      <c r="C16787" s="74">
        <f>IF(NewCustomer="Yes", IF(COUNTIF($I$2:$I$11,B16787)&gt;0,0,WEEKDAY(B16787,2)),IF(COUNTIF($I$2:$I$21,B16787)&gt;0,0,WEEKDAY(B16787,2)))</f>
        <v>4</v>
      </c>
      <c r="D16787" s="74">
        <f t="shared" si="2"/>
        <v>21</v>
      </c>
      <c r="E16787" s="12">
        <f>IFERROR(VLOOKUP(A16787,'IDAR Meter Data'!$A:$B,2,1),"")</f>
        <v>117</v>
      </c>
      <c r="F16787" s="75">
        <f>IF(CECCZ="CZ03",'Outside Temp'!B16787,IF(CECCZ="CZ04",'Outside Temp'!B16788,IF(CECCZ="CZ12",'Outside Temp'!B16789, IF(CECCZ="CZ13",'Outside Temp'!B16790))))</f>
        <v>62.68333333</v>
      </c>
      <c r="G16787" s="12">
        <f t="shared" si="3"/>
        <v>1</v>
      </c>
    </row>
    <row r="16788" ht="15.75" customHeight="1">
      <c r="A16788" s="13">
        <v>42299.895833333336</v>
      </c>
      <c r="B16788" s="73">
        <f t="shared" si="1"/>
        <v>42299</v>
      </c>
      <c r="C16788" s="74">
        <f>IF(NewCustomer="Yes", IF(COUNTIF($I$2:$I$11,B16788)&gt;0,0,WEEKDAY(B16788,2)),IF(COUNTIF($I$2:$I$21,B16788)&gt;0,0,WEEKDAY(B16788,2)))</f>
        <v>4</v>
      </c>
      <c r="D16788" s="74">
        <f t="shared" si="2"/>
        <v>21</v>
      </c>
      <c r="E16788" s="12">
        <f>IFERROR(VLOOKUP(A16788,'IDAR Meter Data'!$A:$B,2,1),"")</f>
        <v>110</v>
      </c>
      <c r="F16788" s="75">
        <f>IF(CECCZ="CZ03",'Outside Temp'!B16788,IF(CECCZ="CZ04",'Outside Temp'!B16789,IF(CECCZ="CZ12",'Outside Temp'!B16790, IF(CECCZ="CZ13",'Outside Temp'!B16791))))</f>
        <v>62.43333333</v>
      </c>
      <c r="G16788" s="12">
        <f t="shared" si="3"/>
        <v>1</v>
      </c>
    </row>
    <row r="16789" ht="15.75" customHeight="1">
      <c r="A16789" s="13">
        <v>42299.90625</v>
      </c>
      <c r="B16789" s="73">
        <f t="shared" si="1"/>
        <v>42299</v>
      </c>
      <c r="C16789" s="74">
        <f>IF(NewCustomer="Yes", IF(COUNTIF($I$2:$I$11,B16789)&gt;0,0,WEEKDAY(B16789,2)),IF(COUNTIF($I$2:$I$21,B16789)&gt;0,0,WEEKDAY(B16789,2)))</f>
        <v>4</v>
      </c>
      <c r="D16789" s="74">
        <f t="shared" si="2"/>
        <v>21</v>
      </c>
      <c r="E16789" s="12">
        <f>IFERROR(VLOOKUP(A16789,'IDAR Meter Data'!$A:$B,2,1),"")</f>
        <v>105</v>
      </c>
      <c r="F16789" s="75">
        <f>IF(CECCZ="CZ03",'Outside Temp'!B16789,IF(CECCZ="CZ04",'Outside Temp'!B16790,IF(CECCZ="CZ12",'Outside Temp'!B16791, IF(CECCZ="CZ13",'Outside Temp'!B16792))))</f>
        <v>62.18333333</v>
      </c>
      <c r="G16789" s="12">
        <f t="shared" si="3"/>
        <v>1</v>
      </c>
    </row>
    <row r="16790" ht="15.75" customHeight="1">
      <c r="A16790" s="13">
        <v>42299.916666666664</v>
      </c>
      <c r="B16790" s="73">
        <f t="shared" si="1"/>
        <v>42299</v>
      </c>
      <c r="C16790" s="74">
        <f>IF(NewCustomer="Yes", IF(COUNTIF($I$2:$I$11,B16790)&gt;0,0,WEEKDAY(B16790,2)),IF(COUNTIF($I$2:$I$21,B16790)&gt;0,0,WEEKDAY(B16790,2)))</f>
        <v>4</v>
      </c>
      <c r="D16790" s="74">
        <f t="shared" si="2"/>
        <v>22</v>
      </c>
      <c r="E16790" s="12">
        <f>IFERROR(VLOOKUP(A16790,'IDAR Meter Data'!$A:$B,2,1),"")</f>
        <v>105</v>
      </c>
      <c r="F16790" s="75">
        <f>IF(CECCZ="CZ03",'Outside Temp'!B16790,IF(CECCZ="CZ04",'Outside Temp'!B16791,IF(CECCZ="CZ12",'Outside Temp'!B16792, IF(CECCZ="CZ13",'Outside Temp'!B16793))))</f>
        <v>61.93333333</v>
      </c>
      <c r="G16790" s="12">
        <f t="shared" si="3"/>
        <v>1</v>
      </c>
    </row>
    <row r="16791" ht="15.75" customHeight="1">
      <c r="A16791" s="13">
        <v>42299.927083333336</v>
      </c>
      <c r="B16791" s="73">
        <f t="shared" si="1"/>
        <v>42299</v>
      </c>
      <c r="C16791" s="74">
        <f>IF(NewCustomer="Yes", IF(COUNTIF($I$2:$I$11,B16791)&gt;0,0,WEEKDAY(B16791,2)),IF(COUNTIF($I$2:$I$21,B16791)&gt;0,0,WEEKDAY(B16791,2)))</f>
        <v>4</v>
      </c>
      <c r="D16791" s="74">
        <f t="shared" si="2"/>
        <v>22</v>
      </c>
      <c r="E16791" s="12">
        <f>IFERROR(VLOOKUP(A16791,'IDAR Meter Data'!$A:$B,2,1),"")</f>
        <v>105</v>
      </c>
      <c r="F16791" s="75">
        <f>IF(CECCZ="CZ03",'Outside Temp'!B16791,IF(CECCZ="CZ04",'Outside Temp'!B16792,IF(CECCZ="CZ12",'Outside Temp'!B16793, IF(CECCZ="CZ13",'Outside Temp'!B16794))))</f>
        <v>61.68333333</v>
      </c>
      <c r="G16791" s="12">
        <f t="shared" si="3"/>
        <v>1</v>
      </c>
    </row>
    <row r="16792" ht="15.75" customHeight="1">
      <c r="A16792" s="13">
        <v>42299.9375</v>
      </c>
      <c r="B16792" s="73">
        <f t="shared" si="1"/>
        <v>42299</v>
      </c>
      <c r="C16792" s="74">
        <f>IF(NewCustomer="Yes", IF(COUNTIF($I$2:$I$11,B16792)&gt;0,0,WEEKDAY(B16792,2)),IF(COUNTIF($I$2:$I$21,B16792)&gt;0,0,WEEKDAY(B16792,2)))</f>
        <v>4</v>
      </c>
      <c r="D16792" s="74">
        <f t="shared" si="2"/>
        <v>22</v>
      </c>
      <c r="E16792" s="12">
        <f>IFERROR(VLOOKUP(A16792,'IDAR Meter Data'!$A:$B,2,1),"")</f>
        <v>112</v>
      </c>
      <c r="F16792" s="75">
        <f>IF(CECCZ="CZ03",'Outside Temp'!B16792,IF(CECCZ="CZ04",'Outside Temp'!B16793,IF(CECCZ="CZ12",'Outside Temp'!B16794, IF(CECCZ="CZ13",'Outside Temp'!B16795))))</f>
        <v>61.43333333</v>
      </c>
      <c r="G16792" s="12">
        <f t="shared" si="3"/>
        <v>1</v>
      </c>
    </row>
    <row r="16793" ht="15.75" customHeight="1">
      <c r="A16793" s="13">
        <v>42299.947916666664</v>
      </c>
      <c r="B16793" s="73">
        <f t="shared" si="1"/>
        <v>42299</v>
      </c>
      <c r="C16793" s="74">
        <f>IF(NewCustomer="Yes", IF(COUNTIF($I$2:$I$11,B16793)&gt;0,0,WEEKDAY(B16793,2)),IF(COUNTIF($I$2:$I$21,B16793)&gt;0,0,WEEKDAY(B16793,2)))</f>
        <v>4</v>
      </c>
      <c r="D16793" s="74">
        <f t="shared" si="2"/>
        <v>22</v>
      </c>
      <c r="E16793" s="12">
        <f>IFERROR(VLOOKUP(A16793,'IDAR Meter Data'!$A:$B,2,1),"")</f>
        <v>106</v>
      </c>
      <c r="F16793" s="75">
        <f>IF(CECCZ="CZ03",'Outside Temp'!B16793,IF(CECCZ="CZ04",'Outside Temp'!B16794,IF(CECCZ="CZ12",'Outside Temp'!B16795, IF(CECCZ="CZ13",'Outside Temp'!B16796))))</f>
        <v>61.18333333</v>
      </c>
      <c r="G16793" s="12">
        <f t="shared" si="3"/>
        <v>1</v>
      </c>
    </row>
    <row r="16794" ht="15.75" customHeight="1">
      <c r="A16794" s="13">
        <v>42299.958333333336</v>
      </c>
      <c r="B16794" s="73">
        <f t="shared" si="1"/>
        <v>42299</v>
      </c>
      <c r="C16794" s="74">
        <f>IF(NewCustomer="Yes", IF(COUNTIF($I$2:$I$11,B16794)&gt;0,0,WEEKDAY(B16794,2)),IF(COUNTIF($I$2:$I$21,B16794)&gt;0,0,WEEKDAY(B16794,2)))</f>
        <v>4</v>
      </c>
      <c r="D16794" s="74">
        <f t="shared" si="2"/>
        <v>23</v>
      </c>
      <c r="E16794" s="12">
        <f>IFERROR(VLOOKUP(A16794,'IDAR Meter Data'!$A:$B,2,1),"")</f>
        <v>103</v>
      </c>
      <c r="F16794" s="75">
        <f>IF(CECCZ="CZ03",'Outside Temp'!B16794,IF(CECCZ="CZ04",'Outside Temp'!B16795,IF(CECCZ="CZ12",'Outside Temp'!B16796, IF(CECCZ="CZ13",'Outside Temp'!B16797))))</f>
        <v>60.93333333</v>
      </c>
      <c r="G16794" s="12">
        <f t="shared" si="3"/>
        <v>1</v>
      </c>
    </row>
    <row r="16795" ht="15.75" customHeight="1">
      <c r="A16795" s="13">
        <v>42299.96875</v>
      </c>
      <c r="B16795" s="73">
        <f t="shared" si="1"/>
        <v>42299</v>
      </c>
      <c r="C16795" s="74">
        <f>IF(NewCustomer="Yes", IF(COUNTIF($I$2:$I$11,B16795)&gt;0,0,WEEKDAY(B16795,2)),IF(COUNTIF($I$2:$I$21,B16795)&gt;0,0,WEEKDAY(B16795,2)))</f>
        <v>4</v>
      </c>
      <c r="D16795" s="74">
        <f t="shared" si="2"/>
        <v>23</v>
      </c>
      <c r="E16795" s="12">
        <f>IFERROR(VLOOKUP(A16795,'IDAR Meter Data'!$A:$B,2,1),"")</f>
        <v>100</v>
      </c>
      <c r="F16795" s="75">
        <f>IF(CECCZ="CZ03",'Outside Temp'!B16795,IF(CECCZ="CZ04",'Outside Temp'!B16796,IF(CECCZ="CZ12",'Outside Temp'!B16797, IF(CECCZ="CZ13",'Outside Temp'!B16798))))</f>
        <v>60.68333333</v>
      </c>
      <c r="G16795" s="12">
        <f t="shared" si="3"/>
        <v>1</v>
      </c>
    </row>
    <row r="16796" ht="15.75" customHeight="1">
      <c r="A16796" s="13">
        <v>42299.979166666664</v>
      </c>
      <c r="B16796" s="73">
        <f t="shared" si="1"/>
        <v>42299</v>
      </c>
      <c r="C16796" s="74">
        <f>IF(NewCustomer="Yes", IF(COUNTIF($I$2:$I$11,B16796)&gt;0,0,WEEKDAY(B16796,2)),IF(COUNTIF($I$2:$I$21,B16796)&gt;0,0,WEEKDAY(B16796,2)))</f>
        <v>4</v>
      </c>
      <c r="D16796" s="74">
        <f t="shared" si="2"/>
        <v>23</v>
      </c>
      <c r="E16796" s="12">
        <f>IFERROR(VLOOKUP(A16796,'IDAR Meter Data'!$A:$B,2,1),"")</f>
        <v>105</v>
      </c>
      <c r="F16796" s="75">
        <f>IF(CECCZ="CZ03",'Outside Temp'!B16796,IF(CECCZ="CZ04",'Outside Temp'!B16797,IF(CECCZ="CZ12",'Outside Temp'!B16798, IF(CECCZ="CZ13",'Outside Temp'!B16799))))</f>
        <v>60.43333333</v>
      </c>
      <c r="G16796" s="12">
        <f t="shared" si="3"/>
        <v>1</v>
      </c>
    </row>
    <row r="16797" ht="15.75" customHeight="1">
      <c r="A16797" s="13">
        <v>42299.989583333336</v>
      </c>
      <c r="B16797" s="73">
        <f t="shared" si="1"/>
        <v>42299</v>
      </c>
      <c r="C16797" s="74">
        <f>IF(NewCustomer="Yes", IF(COUNTIF($I$2:$I$11,B16797)&gt;0,0,WEEKDAY(B16797,2)),IF(COUNTIF($I$2:$I$21,B16797)&gt;0,0,WEEKDAY(B16797,2)))</f>
        <v>4</v>
      </c>
      <c r="D16797" s="74">
        <f t="shared" si="2"/>
        <v>23</v>
      </c>
      <c r="E16797" s="12">
        <f>IFERROR(VLOOKUP(A16797,'IDAR Meter Data'!$A:$B,2,1),"")</f>
        <v>108</v>
      </c>
      <c r="F16797" s="75">
        <f>IF(CECCZ="CZ03",'Outside Temp'!B16797,IF(CECCZ="CZ04",'Outside Temp'!B16798,IF(CECCZ="CZ12",'Outside Temp'!B16799, IF(CECCZ="CZ13",'Outside Temp'!B16800))))</f>
        <v>60.18333333</v>
      </c>
      <c r="G16797" s="12">
        <f t="shared" si="3"/>
        <v>1</v>
      </c>
    </row>
    <row r="16798" ht="15.75" customHeight="1">
      <c r="A16798" s="13">
        <v>42300.0</v>
      </c>
      <c r="B16798" s="73">
        <f t="shared" si="1"/>
        <v>42300</v>
      </c>
      <c r="C16798" s="74">
        <f>IF(NewCustomer="Yes", IF(COUNTIF($I$2:$I$11,B16798)&gt;0,0,WEEKDAY(B16798,2)),IF(COUNTIF($I$2:$I$21,B16798)&gt;0,0,WEEKDAY(B16798,2)))</f>
        <v>5</v>
      </c>
      <c r="D16798" s="74">
        <f t="shared" si="2"/>
        <v>0</v>
      </c>
      <c r="E16798" s="12">
        <f>IFERROR(VLOOKUP(A16798,'IDAR Meter Data'!$A:$B,2,1),"")</f>
        <v>103</v>
      </c>
      <c r="F16798" s="75">
        <f>IF(CECCZ="CZ03",'Outside Temp'!B16798,IF(CECCZ="CZ04",'Outside Temp'!B16799,IF(CECCZ="CZ12",'Outside Temp'!B16800, IF(CECCZ="CZ13",'Outside Temp'!B16801))))</f>
        <v>59.93333333</v>
      </c>
      <c r="G16798" s="12">
        <f t="shared" si="3"/>
        <v>1</v>
      </c>
    </row>
    <row r="16799" ht="15.75" customHeight="1">
      <c r="A16799" s="13">
        <v>42300.010416666664</v>
      </c>
      <c r="B16799" s="73">
        <f t="shared" si="1"/>
        <v>42300</v>
      </c>
      <c r="C16799" s="74">
        <f>IF(NewCustomer="Yes", IF(COUNTIF($I$2:$I$11,B16799)&gt;0,0,WEEKDAY(B16799,2)),IF(COUNTIF($I$2:$I$21,B16799)&gt;0,0,WEEKDAY(B16799,2)))</f>
        <v>5</v>
      </c>
      <c r="D16799" s="74">
        <f t="shared" si="2"/>
        <v>0</v>
      </c>
      <c r="E16799" s="12">
        <f>IFERROR(VLOOKUP(A16799,'IDAR Meter Data'!$A:$B,2,1),"")</f>
        <v>102</v>
      </c>
      <c r="F16799" s="75">
        <f>IF(CECCZ="CZ03",'Outside Temp'!B16799,IF(CECCZ="CZ04",'Outside Temp'!B16800,IF(CECCZ="CZ12",'Outside Temp'!B16801, IF(CECCZ="CZ13",'Outside Temp'!B16802))))</f>
        <v>59.68333333</v>
      </c>
      <c r="G16799" s="12">
        <f t="shared" si="3"/>
        <v>1</v>
      </c>
    </row>
    <row r="16800" ht="15.75" customHeight="1">
      <c r="A16800" s="13">
        <v>42300.020833333336</v>
      </c>
      <c r="B16800" s="73">
        <f t="shared" si="1"/>
        <v>42300</v>
      </c>
      <c r="C16800" s="74">
        <f>IF(NewCustomer="Yes", IF(COUNTIF($I$2:$I$11,B16800)&gt;0,0,WEEKDAY(B16800,2)),IF(COUNTIF($I$2:$I$21,B16800)&gt;0,0,WEEKDAY(B16800,2)))</f>
        <v>5</v>
      </c>
      <c r="D16800" s="74">
        <f t="shared" si="2"/>
        <v>0</v>
      </c>
      <c r="E16800" s="12">
        <f>IFERROR(VLOOKUP(A16800,'IDAR Meter Data'!$A:$B,2,1),"")</f>
        <v>100</v>
      </c>
      <c r="F16800" s="75">
        <f>IF(CECCZ="CZ03",'Outside Temp'!B16800,IF(CECCZ="CZ04",'Outside Temp'!B16801,IF(CECCZ="CZ12",'Outside Temp'!B16802, IF(CECCZ="CZ13",'Outside Temp'!B16803))))</f>
        <v>59.43333333</v>
      </c>
      <c r="G16800" s="12">
        <f t="shared" si="3"/>
        <v>1</v>
      </c>
    </row>
    <row r="16801" ht="15.75" customHeight="1">
      <c r="A16801" s="13">
        <v>42300.03125</v>
      </c>
      <c r="B16801" s="73">
        <f t="shared" si="1"/>
        <v>42300</v>
      </c>
      <c r="C16801" s="74">
        <f>IF(NewCustomer="Yes", IF(COUNTIF($I$2:$I$11,B16801)&gt;0,0,WEEKDAY(B16801,2)),IF(COUNTIF($I$2:$I$21,B16801)&gt;0,0,WEEKDAY(B16801,2)))</f>
        <v>5</v>
      </c>
      <c r="D16801" s="74">
        <f t="shared" si="2"/>
        <v>0</v>
      </c>
      <c r="E16801" s="12">
        <f>IFERROR(VLOOKUP(A16801,'IDAR Meter Data'!$A:$B,2,1),"")</f>
        <v>109</v>
      </c>
      <c r="F16801" s="75">
        <f>IF(CECCZ="CZ03",'Outside Temp'!B16801,IF(CECCZ="CZ04",'Outside Temp'!B16802,IF(CECCZ="CZ12",'Outside Temp'!B16803, IF(CECCZ="CZ13",'Outside Temp'!B16804))))</f>
        <v>59.18333333</v>
      </c>
      <c r="G16801" s="12">
        <f t="shared" si="3"/>
        <v>1</v>
      </c>
    </row>
    <row r="16802" ht="15.75" customHeight="1">
      <c r="A16802" s="13">
        <v>42300.041666666664</v>
      </c>
      <c r="B16802" s="73">
        <f t="shared" si="1"/>
        <v>42300</v>
      </c>
      <c r="C16802" s="74">
        <f>IF(NewCustomer="Yes", IF(COUNTIF($I$2:$I$11,B16802)&gt;0,0,WEEKDAY(B16802,2)),IF(COUNTIF($I$2:$I$21,B16802)&gt;0,0,WEEKDAY(B16802,2)))</f>
        <v>5</v>
      </c>
      <c r="D16802" s="74">
        <f t="shared" si="2"/>
        <v>1</v>
      </c>
      <c r="E16802" s="12">
        <f>IFERROR(VLOOKUP(A16802,'IDAR Meter Data'!$A:$B,2,1),"")</f>
        <v>104</v>
      </c>
      <c r="F16802" s="75">
        <f>IF(CECCZ="CZ03",'Outside Temp'!B16802,IF(CECCZ="CZ04",'Outside Temp'!B16803,IF(CECCZ="CZ12",'Outside Temp'!B16804, IF(CECCZ="CZ13",'Outside Temp'!B16805))))</f>
        <v>58.93333333</v>
      </c>
      <c r="G16802" s="12">
        <f t="shared" si="3"/>
        <v>1</v>
      </c>
    </row>
    <row r="16803" ht="15.75" customHeight="1">
      <c r="A16803" s="13">
        <v>42300.052083333336</v>
      </c>
      <c r="B16803" s="73">
        <f t="shared" si="1"/>
        <v>42300</v>
      </c>
      <c r="C16803" s="74">
        <f>IF(NewCustomer="Yes", IF(COUNTIF($I$2:$I$11,B16803)&gt;0,0,WEEKDAY(B16803,2)),IF(COUNTIF($I$2:$I$21,B16803)&gt;0,0,WEEKDAY(B16803,2)))</f>
        <v>5</v>
      </c>
      <c r="D16803" s="74">
        <f t="shared" si="2"/>
        <v>1</v>
      </c>
      <c r="E16803" s="12">
        <f>IFERROR(VLOOKUP(A16803,'IDAR Meter Data'!$A:$B,2,1),"")</f>
        <v>108</v>
      </c>
      <c r="F16803" s="75">
        <f>IF(CECCZ="CZ03",'Outside Temp'!B16803,IF(CECCZ="CZ04",'Outside Temp'!B16804,IF(CECCZ="CZ12",'Outside Temp'!B16805, IF(CECCZ="CZ13",'Outside Temp'!B16806))))</f>
        <v>58.68333333</v>
      </c>
      <c r="G16803" s="12">
        <f t="shared" si="3"/>
        <v>1</v>
      </c>
    </row>
    <row r="16804" ht="15.75" customHeight="1">
      <c r="A16804" s="13">
        <v>42300.0625</v>
      </c>
      <c r="B16804" s="73">
        <f t="shared" si="1"/>
        <v>42300</v>
      </c>
      <c r="C16804" s="74">
        <f>IF(NewCustomer="Yes", IF(COUNTIF($I$2:$I$11,B16804)&gt;0,0,WEEKDAY(B16804,2)),IF(COUNTIF($I$2:$I$21,B16804)&gt;0,0,WEEKDAY(B16804,2)))</f>
        <v>5</v>
      </c>
      <c r="D16804" s="74">
        <f t="shared" si="2"/>
        <v>1</v>
      </c>
      <c r="E16804" s="12">
        <f>IFERROR(VLOOKUP(A16804,'IDAR Meter Data'!$A:$B,2,1),"")</f>
        <v>102</v>
      </c>
      <c r="F16804" s="75">
        <f>IF(CECCZ="CZ03",'Outside Temp'!B16804,IF(CECCZ="CZ04",'Outside Temp'!B16805,IF(CECCZ="CZ12",'Outside Temp'!B16806, IF(CECCZ="CZ13",'Outside Temp'!B16807))))</f>
        <v>58.43333333</v>
      </c>
      <c r="G16804" s="12">
        <f t="shared" si="3"/>
        <v>1</v>
      </c>
    </row>
    <row r="16805" ht="15.75" customHeight="1">
      <c r="A16805" s="13">
        <v>42300.072916666664</v>
      </c>
      <c r="B16805" s="73">
        <f t="shared" si="1"/>
        <v>42300</v>
      </c>
      <c r="C16805" s="74">
        <f>IF(NewCustomer="Yes", IF(COUNTIF($I$2:$I$11,B16805)&gt;0,0,WEEKDAY(B16805,2)),IF(COUNTIF($I$2:$I$21,B16805)&gt;0,0,WEEKDAY(B16805,2)))</f>
        <v>5</v>
      </c>
      <c r="D16805" s="74">
        <f t="shared" si="2"/>
        <v>1</v>
      </c>
      <c r="E16805" s="12">
        <f>IFERROR(VLOOKUP(A16805,'IDAR Meter Data'!$A:$B,2,1),"")</f>
        <v>98</v>
      </c>
      <c r="F16805" s="75">
        <f>IF(CECCZ="CZ03",'Outside Temp'!B16805,IF(CECCZ="CZ04",'Outside Temp'!B16806,IF(CECCZ="CZ12",'Outside Temp'!B16807, IF(CECCZ="CZ13",'Outside Temp'!B16808))))</f>
        <v>58.18333333</v>
      </c>
      <c r="G16805" s="12">
        <f t="shared" si="3"/>
        <v>1</v>
      </c>
    </row>
    <row r="16806" ht="15.75" customHeight="1">
      <c r="A16806" s="13">
        <v>42300.083333333336</v>
      </c>
      <c r="B16806" s="73">
        <f t="shared" si="1"/>
        <v>42300</v>
      </c>
      <c r="C16806" s="74">
        <f>IF(NewCustomer="Yes", IF(COUNTIF($I$2:$I$11,B16806)&gt;0,0,WEEKDAY(B16806,2)),IF(COUNTIF($I$2:$I$21,B16806)&gt;0,0,WEEKDAY(B16806,2)))</f>
        <v>5</v>
      </c>
      <c r="D16806" s="74">
        <f t="shared" si="2"/>
        <v>2</v>
      </c>
      <c r="E16806" s="12">
        <f>IFERROR(VLOOKUP(A16806,'IDAR Meter Data'!$A:$B,2,1),"")</f>
        <v>109</v>
      </c>
      <c r="F16806" s="75">
        <f>IF(CECCZ="CZ03",'Outside Temp'!B16806,IF(CECCZ="CZ04",'Outside Temp'!B16807,IF(CECCZ="CZ12",'Outside Temp'!B16808, IF(CECCZ="CZ13",'Outside Temp'!B16809))))</f>
        <v>57.86666667</v>
      </c>
      <c r="G16806" s="12">
        <f t="shared" si="3"/>
        <v>1</v>
      </c>
    </row>
    <row r="16807" ht="15.75" customHeight="1">
      <c r="A16807" s="13">
        <v>42300.09375</v>
      </c>
      <c r="B16807" s="73">
        <f t="shared" si="1"/>
        <v>42300</v>
      </c>
      <c r="C16807" s="74">
        <f>IF(NewCustomer="Yes", IF(COUNTIF($I$2:$I$11,B16807)&gt;0,0,WEEKDAY(B16807,2)),IF(COUNTIF($I$2:$I$21,B16807)&gt;0,0,WEEKDAY(B16807,2)))</f>
        <v>5</v>
      </c>
      <c r="D16807" s="74">
        <f t="shared" si="2"/>
        <v>2</v>
      </c>
      <c r="E16807" s="12">
        <f>IFERROR(VLOOKUP(A16807,'IDAR Meter Data'!$A:$B,2,1),"")</f>
        <v>99</v>
      </c>
      <c r="F16807" s="75">
        <f>IF(CECCZ="CZ03",'Outside Temp'!B16807,IF(CECCZ="CZ04",'Outside Temp'!B16808,IF(CECCZ="CZ12",'Outside Temp'!B16809, IF(CECCZ="CZ13",'Outside Temp'!B16810))))</f>
        <v>57.36666667</v>
      </c>
      <c r="G16807" s="12">
        <f t="shared" si="3"/>
        <v>1</v>
      </c>
    </row>
    <row r="16808" ht="15.75" customHeight="1">
      <c r="A16808" s="13">
        <v>42300.104166666664</v>
      </c>
      <c r="B16808" s="73">
        <f t="shared" si="1"/>
        <v>42300</v>
      </c>
      <c r="C16808" s="74">
        <f>IF(NewCustomer="Yes", IF(COUNTIF($I$2:$I$11,B16808)&gt;0,0,WEEKDAY(B16808,2)),IF(COUNTIF($I$2:$I$21,B16808)&gt;0,0,WEEKDAY(B16808,2)))</f>
        <v>5</v>
      </c>
      <c r="D16808" s="74">
        <f t="shared" si="2"/>
        <v>2</v>
      </c>
      <c r="E16808" s="12">
        <f>IFERROR(VLOOKUP(A16808,'IDAR Meter Data'!$A:$B,2,1),"")</f>
        <v>102</v>
      </c>
      <c r="F16808" s="75">
        <f>IF(CECCZ="CZ03",'Outside Temp'!B16808,IF(CECCZ="CZ04",'Outside Temp'!B16809,IF(CECCZ="CZ12",'Outside Temp'!B16810, IF(CECCZ="CZ13",'Outside Temp'!B16811))))</f>
        <v>56.86666667</v>
      </c>
      <c r="G16808" s="12">
        <f t="shared" si="3"/>
        <v>1</v>
      </c>
    </row>
    <row r="16809" ht="15.75" customHeight="1">
      <c r="A16809" s="13">
        <v>42300.114583333336</v>
      </c>
      <c r="B16809" s="73">
        <f t="shared" si="1"/>
        <v>42300</v>
      </c>
      <c r="C16809" s="74">
        <f>IF(NewCustomer="Yes", IF(COUNTIF($I$2:$I$11,B16809)&gt;0,0,WEEKDAY(B16809,2)),IF(COUNTIF($I$2:$I$21,B16809)&gt;0,0,WEEKDAY(B16809,2)))</f>
        <v>5</v>
      </c>
      <c r="D16809" s="74">
        <f t="shared" si="2"/>
        <v>2</v>
      </c>
      <c r="E16809" s="12">
        <f>IFERROR(VLOOKUP(A16809,'IDAR Meter Data'!$A:$B,2,1),"")</f>
        <v>98</v>
      </c>
      <c r="F16809" s="75">
        <f>IF(CECCZ="CZ03",'Outside Temp'!B16809,IF(CECCZ="CZ04",'Outside Temp'!B16810,IF(CECCZ="CZ12",'Outside Temp'!B16811, IF(CECCZ="CZ13",'Outside Temp'!B16812))))</f>
        <v>56.36666667</v>
      </c>
      <c r="G16809" s="12">
        <f t="shared" si="3"/>
        <v>1</v>
      </c>
    </row>
    <row r="16810" ht="15.75" customHeight="1">
      <c r="A16810" s="13">
        <v>42300.125</v>
      </c>
      <c r="B16810" s="73">
        <f t="shared" si="1"/>
        <v>42300</v>
      </c>
      <c r="C16810" s="74">
        <f>IF(NewCustomer="Yes", IF(COUNTIF($I$2:$I$11,B16810)&gt;0,0,WEEKDAY(B16810,2)),IF(COUNTIF($I$2:$I$21,B16810)&gt;0,0,WEEKDAY(B16810,2)))</f>
        <v>5</v>
      </c>
      <c r="D16810" s="74">
        <f t="shared" si="2"/>
        <v>3</v>
      </c>
      <c r="E16810" s="12">
        <f>IFERROR(VLOOKUP(A16810,'IDAR Meter Data'!$A:$B,2,1),"")</f>
        <v>103</v>
      </c>
      <c r="F16810" s="75">
        <f>IF(CECCZ="CZ03",'Outside Temp'!B16810,IF(CECCZ="CZ04",'Outside Temp'!B16811,IF(CECCZ="CZ12",'Outside Temp'!B16812, IF(CECCZ="CZ13",'Outside Temp'!B16813))))</f>
        <v>56</v>
      </c>
      <c r="G16810" s="12">
        <f t="shared" si="3"/>
        <v>1</v>
      </c>
    </row>
    <row r="16811" ht="15.75" customHeight="1">
      <c r="A16811" s="13">
        <v>42300.135416666664</v>
      </c>
      <c r="B16811" s="73">
        <f t="shared" si="1"/>
        <v>42300</v>
      </c>
      <c r="C16811" s="74">
        <f>IF(NewCustomer="Yes", IF(COUNTIF($I$2:$I$11,B16811)&gt;0,0,WEEKDAY(B16811,2)),IF(COUNTIF($I$2:$I$21,B16811)&gt;0,0,WEEKDAY(B16811,2)))</f>
        <v>5</v>
      </c>
      <c r="D16811" s="74">
        <f t="shared" si="2"/>
        <v>3</v>
      </c>
      <c r="E16811" s="12">
        <f>IFERROR(VLOOKUP(A16811,'IDAR Meter Data'!$A:$B,2,1),"")</f>
        <v>103</v>
      </c>
      <c r="F16811" s="75">
        <f>IF(CECCZ="CZ03",'Outside Temp'!B16811,IF(CECCZ="CZ04",'Outside Temp'!B16812,IF(CECCZ="CZ12",'Outside Temp'!B16813, IF(CECCZ="CZ13",'Outside Temp'!B16814))))</f>
        <v>56</v>
      </c>
      <c r="G16811" s="12">
        <f t="shared" si="3"/>
        <v>1</v>
      </c>
    </row>
    <row r="16812" ht="15.75" customHeight="1">
      <c r="A16812" s="13">
        <v>42300.145833333336</v>
      </c>
      <c r="B16812" s="73">
        <f t="shared" si="1"/>
        <v>42300</v>
      </c>
      <c r="C16812" s="74">
        <f>IF(NewCustomer="Yes", IF(COUNTIF($I$2:$I$11,B16812)&gt;0,0,WEEKDAY(B16812,2)),IF(COUNTIF($I$2:$I$21,B16812)&gt;0,0,WEEKDAY(B16812,2)))</f>
        <v>5</v>
      </c>
      <c r="D16812" s="74">
        <f t="shared" si="2"/>
        <v>3</v>
      </c>
      <c r="E16812" s="12">
        <f>IFERROR(VLOOKUP(A16812,'IDAR Meter Data'!$A:$B,2,1),"")</f>
        <v>99</v>
      </c>
      <c r="F16812" s="75">
        <f>IF(CECCZ="CZ03",'Outside Temp'!B16812,IF(CECCZ="CZ04",'Outside Temp'!B16813,IF(CECCZ="CZ12",'Outside Temp'!B16814, IF(CECCZ="CZ13",'Outside Temp'!B16815))))</f>
        <v>56</v>
      </c>
      <c r="G16812" s="12">
        <f t="shared" si="3"/>
        <v>1</v>
      </c>
    </row>
    <row r="16813" ht="15.75" customHeight="1">
      <c r="A16813" s="13">
        <v>42300.15625</v>
      </c>
      <c r="B16813" s="73">
        <f t="shared" si="1"/>
        <v>42300</v>
      </c>
      <c r="C16813" s="74">
        <f>IF(NewCustomer="Yes", IF(COUNTIF($I$2:$I$11,B16813)&gt;0,0,WEEKDAY(B16813,2)),IF(COUNTIF($I$2:$I$21,B16813)&gt;0,0,WEEKDAY(B16813,2)))</f>
        <v>5</v>
      </c>
      <c r="D16813" s="74">
        <f t="shared" si="2"/>
        <v>3</v>
      </c>
      <c r="E16813" s="12">
        <f>IFERROR(VLOOKUP(A16813,'IDAR Meter Data'!$A:$B,2,1),"")</f>
        <v>96</v>
      </c>
      <c r="F16813" s="75">
        <f>IF(CECCZ="CZ03",'Outside Temp'!B16813,IF(CECCZ="CZ04",'Outside Temp'!B16814,IF(CECCZ="CZ12",'Outside Temp'!B16815, IF(CECCZ="CZ13",'Outside Temp'!B16816))))</f>
        <v>56</v>
      </c>
      <c r="G16813" s="12">
        <f t="shared" si="3"/>
        <v>1</v>
      </c>
    </row>
    <row r="16814" ht="15.75" customHeight="1">
      <c r="A16814" s="13">
        <v>42300.166666666664</v>
      </c>
      <c r="B16814" s="73">
        <f t="shared" si="1"/>
        <v>42300</v>
      </c>
      <c r="C16814" s="74">
        <f>IF(NewCustomer="Yes", IF(COUNTIF($I$2:$I$11,B16814)&gt;0,0,WEEKDAY(B16814,2)),IF(COUNTIF($I$2:$I$21,B16814)&gt;0,0,WEEKDAY(B16814,2)))</f>
        <v>5</v>
      </c>
      <c r="D16814" s="74">
        <f t="shared" si="2"/>
        <v>4</v>
      </c>
      <c r="E16814" s="12">
        <f>IFERROR(VLOOKUP(A16814,'IDAR Meter Data'!$A:$B,2,1),"")</f>
        <v>97</v>
      </c>
      <c r="F16814" s="75">
        <f>IF(CECCZ="CZ03",'Outside Temp'!B16814,IF(CECCZ="CZ04",'Outside Temp'!B16815,IF(CECCZ="CZ12",'Outside Temp'!B16816, IF(CECCZ="CZ13",'Outside Temp'!B16817))))</f>
        <v>56</v>
      </c>
      <c r="G16814" s="12">
        <f t="shared" si="3"/>
        <v>1</v>
      </c>
    </row>
    <row r="16815" ht="15.75" customHeight="1">
      <c r="A16815" s="13">
        <v>42300.177083333336</v>
      </c>
      <c r="B16815" s="73">
        <f t="shared" si="1"/>
        <v>42300</v>
      </c>
      <c r="C16815" s="74">
        <f>IF(NewCustomer="Yes", IF(COUNTIF($I$2:$I$11,B16815)&gt;0,0,WEEKDAY(B16815,2)),IF(COUNTIF($I$2:$I$21,B16815)&gt;0,0,WEEKDAY(B16815,2)))</f>
        <v>5</v>
      </c>
      <c r="D16815" s="74">
        <f t="shared" si="2"/>
        <v>4</v>
      </c>
      <c r="E16815" s="12">
        <f>IFERROR(VLOOKUP(A16815,'IDAR Meter Data'!$A:$B,2,1),"")</f>
        <v>100</v>
      </c>
      <c r="F16815" s="75">
        <f>IF(CECCZ="CZ03",'Outside Temp'!B16815,IF(CECCZ="CZ04",'Outside Temp'!B16816,IF(CECCZ="CZ12",'Outside Temp'!B16817, IF(CECCZ="CZ13",'Outside Temp'!B16818))))</f>
        <v>56</v>
      </c>
      <c r="G16815" s="12">
        <f t="shared" si="3"/>
        <v>1</v>
      </c>
    </row>
    <row r="16816" ht="15.75" customHeight="1">
      <c r="A16816" s="13">
        <v>42300.1875</v>
      </c>
      <c r="B16816" s="73">
        <f t="shared" si="1"/>
        <v>42300</v>
      </c>
      <c r="C16816" s="74">
        <f>IF(NewCustomer="Yes", IF(COUNTIF($I$2:$I$11,B16816)&gt;0,0,WEEKDAY(B16816,2)),IF(COUNTIF($I$2:$I$21,B16816)&gt;0,0,WEEKDAY(B16816,2)))</f>
        <v>5</v>
      </c>
      <c r="D16816" s="74">
        <f t="shared" si="2"/>
        <v>4</v>
      </c>
      <c r="E16816" s="12">
        <f>IFERROR(VLOOKUP(A16816,'IDAR Meter Data'!$A:$B,2,1),"")</f>
        <v>100</v>
      </c>
      <c r="F16816" s="75">
        <f>IF(CECCZ="CZ03",'Outside Temp'!B16816,IF(CECCZ="CZ04",'Outside Temp'!B16817,IF(CECCZ="CZ12",'Outside Temp'!B16818, IF(CECCZ="CZ13",'Outside Temp'!B16819))))</f>
        <v>56</v>
      </c>
      <c r="G16816" s="12">
        <f t="shared" si="3"/>
        <v>1</v>
      </c>
    </row>
    <row r="16817" ht="15.75" customHeight="1">
      <c r="A16817" s="13">
        <v>42300.197916666664</v>
      </c>
      <c r="B16817" s="73">
        <f t="shared" si="1"/>
        <v>42300</v>
      </c>
      <c r="C16817" s="74">
        <f>IF(NewCustomer="Yes", IF(COUNTIF($I$2:$I$11,B16817)&gt;0,0,WEEKDAY(B16817,2)),IF(COUNTIF($I$2:$I$21,B16817)&gt;0,0,WEEKDAY(B16817,2)))</f>
        <v>5</v>
      </c>
      <c r="D16817" s="74">
        <f t="shared" si="2"/>
        <v>4</v>
      </c>
      <c r="E16817" s="12">
        <f>IFERROR(VLOOKUP(A16817,'IDAR Meter Data'!$A:$B,2,1),"")</f>
        <v>105</v>
      </c>
      <c r="F16817" s="75">
        <f>IF(CECCZ="CZ03",'Outside Temp'!B16817,IF(CECCZ="CZ04",'Outside Temp'!B16818,IF(CECCZ="CZ12",'Outside Temp'!B16819, IF(CECCZ="CZ13",'Outside Temp'!B16820))))</f>
        <v>56</v>
      </c>
      <c r="G16817" s="12">
        <f t="shared" si="3"/>
        <v>1</v>
      </c>
    </row>
    <row r="16818" ht="15.75" customHeight="1">
      <c r="A16818" s="13">
        <v>42300.208333333336</v>
      </c>
      <c r="B16818" s="73">
        <f t="shared" si="1"/>
        <v>42300</v>
      </c>
      <c r="C16818" s="74">
        <f>IF(NewCustomer="Yes", IF(COUNTIF($I$2:$I$11,B16818)&gt;0,0,WEEKDAY(B16818,2)),IF(COUNTIF($I$2:$I$21,B16818)&gt;0,0,WEEKDAY(B16818,2)))</f>
        <v>5</v>
      </c>
      <c r="D16818" s="74">
        <f t="shared" si="2"/>
        <v>5</v>
      </c>
      <c r="E16818" s="12">
        <f>IFERROR(VLOOKUP(A16818,'IDAR Meter Data'!$A:$B,2,1),"")</f>
        <v>100</v>
      </c>
      <c r="F16818" s="75">
        <f>IF(CECCZ="CZ03",'Outside Temp'!B16818,IF(CECCZ="CZ04",'Outside Temp'!B16819,IF(CECCZ="CZ12",'Outside Temp'!B16820, IF(CECCZ="CZ13",'Outside Temp'!B16821))))</f>
        <v>56.06666667</v>
      </c>
      <c r="G16818" s="12">
        <f t="shared" si="3"/>
        <v>1</v>
      </c>
    </row>
    <row r="16819" ht="15.75" customHeight="1">
      <c r="A16819" s="13">
        <v>42300.21875</v>
      </c>
      <c r="B16819" s="73">
        <f t="shared" si="1"/>
        <v>42300</v>
      </c>
      <c r="C16819" s="74">
        <f>IF(NewCustomer="Yes", IF(COUNTIF($I$2:$I$11,B16819)&gt;0,0,WEEKDAY(B16819,2)),IF(COUNTIF($I$2:$I$21,B16819)&gt;0,0,WEEKDAY(B16819,2)))</f>
        <v>5</v>
      </c>
      <c r="D16819" s="74">
        <f t="shared" si="2"/>
        <v>5</v>
      </c>
      <c r="E16819" s="12">
        <f>IFERROR(VLOOKUP(A16819,'IDAR Meter Data'!$A:$B,2,1),"")</f>
        <v>102</v>
      </c>
      <c r="F16819" s="75">
        <f>IF(CECCZ="CZ03",'Outside Temp'!B16819,IF(CECCZ="CZ04",'Outside Temp'!B16820,IF(CECCZ="CZ12",'Outside Temp'!B16821, IF(CECCZ="CZ13",'Outside Temp'!B16822))))</f>
        <v>56.31666667</v>
      </c>
      <c r="G16819" s="12">
        <f t="shared" si="3"/>
        <v>1</v>
      </c>
    </row>
    <row r="16820" ht="15.75" customHeight="1">
      <c r="A16820" s="13">
        <v>42300.229166666664</v>
      </c>
      <c r="B16820" s="73">
        <f t="shared" si="1"/>
        <v>42300</v>
      </c>
      <c r="C16820" s="74">
        <f>IF(NewCustomer="Yes", IF(COUNTIF($I$2:$I$11,B16820)&gt;0,0,WEEKDAY(B16820,2)),IF(COUNTIF($I$2:$I$21,B16820)&gt;0,0,WEEKDAY(B16820,2)))</f>
        <v>5</v>
      </c>
      <c r="D16820" s="74">
        <f t="shared" si="2"/>
        <v>5</v>
      </c>
      <c r="E16820" s="12">
        <f>IFERROR(VLOOKUP(A16820,'IDAR Meter Data'!$A:$B,2,1),"")</f>
        <v>99</v>
      </c>
      <c r="F16820" s="75">
        <f>IF(CECCZ="CZ03",'Outside Temp'!B16820,IF(CECCZ="CZ04",'Outside Temp'!B16821,IF(CECCZ="CZ12",'Outside Temp'!B16822, IF(CECCZ="CZ13",'Outside Temp'!B16823))))</f>
        <v>56.56666667</v>
      </c>
      <c r="G16820" s="12">
        <f t="shared" si="3"/>
        <v>1</v>
      </c>
    </row>
    <row r="16821" ht="15.75" customHeight="1">
      <c r="A16821" s="13">
        <v>42300.239583333336</v>
      </c>
      <c r="B16821" s="73">
        <f t="shared" si="1"/>
        <v>42300</v>
      </c>
      <c r="C16821" s="74">
        <f>IF(NewCustomer="Yes", IF(COUNTIF($I$2:$I$11,B16821)&gt;0,0,WEEKDAY(B16821,2)),IF(COUNTIF($I$2:$I$21,B16821)&gt;0,0,WEEKDAY(B16821,2)))</f>
        <v>5</v>
      </c>
      <c r="D16821" s="74">
        <f t="shared" si="2"/>
        <v>5</v>
      </c>
      <c r="E16821" s="12">
        <f>IFERROR(VLOOKUP(A16821,'IDAR Meter Data'!$A:$B,2,1),"")</f>
        <v>105</v>
      </c>
      <c r="F16821" s="75">
        <f>IF(CECCZ="CZ03",'Outside Temp'!B16821,IF(CECCZ="CZ04",'Outside Temp'!B16822,IF(CECCZ="CZ12",'Outside Temp'!B16823, IF(CECCZ="CZ13",'Outside Temp'!B16824))))</f>
        <v>56.81666667</v>
      </c>
      <c r="G16821" s="12">
        <f t="shared" si="3"/>
        <v>1</v>
      </c>
    </row>
    <row r="16822" ht="15.75" customHeight="1">
      <c r="A16822" s="13">
        <v>42300.25</v>
      </c>
      <c r="B16822" s="73">
        <f t="shared" si="1"/>
        <v>42300</v>
      </c>
      <c r="C16822" s="74">
        <f>IF(NewCustomer="Yes", IF(COUNTIF($I$2:$I$11,B16822)&gt;0,0,WEEKDAY(B16822,2)),IF(COUNTIF($I$2:$I$21,B16822)&gt;0,0,WEEKDAY(B16822,2)))</f>
        <v>5</v>
      </c>
      <c r="D16822" s="74">
        <f t="shared" si="2"/>
        <v>6</v>
      </c>
      <c r="E16822" s="12">
        <f>IFERROR(VLOOKUP(A16822,'IDAR Meter Data'!$A:$B,2,1),"")</f>
        <v>102</v>
      </c>
      <c r="F16822" s="75">
        <f>IF(CECCZ="CZ03",'Outside Temp'!B16822,IF(CECCZ="CZ04",'Outside Temp'!B16823,IF(CECCZ="CZ12",'Outside Temp'!B16824, IF(CECCZ="CZ13",'Outside Temp'!B16825))))</f>
        <v>57</v>
      </c>
      <c r="G16822" s="12">
        <f t="shared" si="3"/>
        <v>1</v>
      </c>
    </row>
    <row r="16823" ht="15.75" customHeight="1">
      <c r="A16823" s="13">
        <v>42300.260416666664</v>
      </c>
      <c r="B16823" s="73">
        <f t="shared" si="1"/>
        <v>42300</v>
      </c>
      <c r="C16823" s="74">
        <f>IF(NewCustomer="Yes", IF(COUNTIF($I$2:$I$11,B16823)&gt;0,0,WEEKDAY(B16823,2)),IF(COUNTIF($I$2:$I$21,B16823)&gt;0,0,WEEKDAY(B16823,2)))</f>
        <v>5</v>
      </c>
      <c r="D16823" s="74">
        <f t="shared" si="2"/>
        <v>6</v>
      </c>
      <c r="E16823" s="12">
        <f>IFERROR(VLOOKUP(A16823,'IDAR Meter Data'!$A:$B,2,1),"")</f>
        <v>105</v>
      </c>
      <c r="F16823" s="75">
        <f>IF(CECCZ="CZ03",'Outside Temp'!B16823,IF(CECCZ="CZ04",'Outside Temp'!B16824,IF(CECCZ="CZ12",'Outside Temp'!B16825, IF(CECCZ="CZ13",'Outside Temp'!B16826))))</f>
        <v>57</v>
      </c>
      <c r="G16823" s="12">
        <f t="shared" si="3"/>
        <v>1</v>
      </c>
    </row>
    <row r="16824" ht="15.75" customHeight="1">
      <c r="A16824" s="13">
        <v>42300.270833333336</v>
      </c>
      <c r="B16824" s="73">
        <f t="shared" si="1"/>
        <v>42300</v>
      </c>
      <c r="C16824" s="74">
        <f>IF(NewCustomer="Yes", IF(COUNTIF($I$2:$I$11,B16824)&gt;0,0,WEEKDAY(B16824,2)),IF(COUNTIF($I$2:$I$21,B16824)&gt;0,0,WEEKDAY(B16824,2)))</f>
        <v>5</v>
      </c>
      <c r="D16824" s="74">
        <f t="shared" si="2"/>
        <v>6</v>
      </c>
      <c r="E16824" s="12">
        <f>IFERROR(VLOOKUP(A16824,'IDAR Meter Data'!$A:$B,2,1),"")</f>
        <v>103</v>
      </c>
      <c r="F16824" s="75">
        <f>IF(CECCZ="CZ03",'Outside Temp'!B16824,IF(CECCZ="CZ04",'Outside Temp'!B16825,IF(CECCZ="CZ12",'Outside Temp'!B16826, IF(CECCZ="CZ13",'Outside Temp'!B16827))))</f>
        <v>57</v>
      </c>
      <c r="G16824" s="12">
        <f t="shared" si="3"/>
        <v>1</v>
      </c>
    </row>
    <row r="16825" ht="15.75" customHeight="1">
      <c r="A16825" s="13">
        <v>42300.28125</v>
      </c>
      <c r="B16825" s="73">
        <f t="shared" si="1"/>
        <v>42300</v>
      </c>
      <c r="C16825" s="74">
        <f>IF(NewCustomer="Yes", IF(COUNTIF($I$2:$I$11,B16825)&gt;0,0,WEEKDAY(B16825,2)),IF(COUNTIF($I$2:$I$21,B16825)&gt;0,0,WEEKDAY(B16825,2)))</f>
        <v>5</v>
      </c>
      <c r="D16825" s="74">
        <f t="shared" si="2"/>
        <v>6</v>
      </c>
      <c r="E16825" s="12">
        <f>IFERROR(VLOOKUP(A16825,'IDAR Meter Data'!$A:$B,2,1),"")</f>
        <v>113</v>
      </c>
      <c r="F16825" s="75">
        <f>IF(CECCZ="CZ03",'Outside Temp'!B16825,IF(CECCZ="CZ04",'Outside Temp'!B16826,IF(CECCZ="CZ12",'Outside Temp'!B16827, IF(CECCZ="CZ13",'Outside Temp'!B16828))))</f>
        <v>57</v>
      </c>
      <c r="G16825" s="12">
        <f t="shared" si="3"/>
        <v>1</v>
      </c>
    </row>
    <row r="16826" ht="15.75" customHeight="1">
      <c r="A16826" s="13">
        <v>42300.291666666664</v>
      </c>
      <c r="B16826" s="73">
        <f t="shared" si="1"/>
        <v>42300</v>
      </c>
      <c r="C16826" s="74">
        <f>IF(NewCustomer="Yes", IF(COUNTIF($I$2:$I$11,B16826)&gt;0,0,WEEKDAY(B16826,2)),IF(COUNTIF($I$2:$I$21,B16826)&gt;0,0,WEEKDAY(B16826,2)))</f>
        <v>5</v>
      </c>
      <c r="D16826" s="74">
        <f t="shared" si="2"/>
        <v>7</v>
      </c>
      <c r="E16826" s="12">
        <f>IFERROR(VLOOKUP(A16826,'IDAR Meter Data'!$A:$B,2,1),"")</f>
        <v>107</v>
      </c>
      <c r="F16826" s="75">
        <f>IF(CECCZ="CZ03",'Outside Temp'!B16826,IF(CECCZ="CZ04",'Outside Temp'!B16827,IF(CECCZ="CZ12",'Outside Temp'!B16828, IF(CECCZ="CZ13",'Outside Temp'!B16829))))</f>
        <v>58.06666667</v>
      </c>
      <c r="G16826" s="12">
        <f t="shared" si="3"/>
        <v>1</v>
      </c>
    </row>
    <row r="16827" ht="15.75" customHeight="1">
      <c r="A16827" s="13">
        <v>42300.302083333336</v>
      </c>
      <c r="B16827" s="73">
        <f t="shared" si="1"/>
        <v>42300</v>
      </c>
      <c r="C16827" s="74">
        <f>IF(NewCustomer="Yes", IF(COUNTIF($I$2:$I$11,B16827)&gt;0,0,WEEKDAY(B16827,2)),IF(COUNTIF($I$2:$I$21,B16827)&gt;0,0,WEEKDAY(B16827,2)))</f>
        <v>5</v>
      </c>
      <c r="D16827" s="74">
        <f t="shared" si="2"/>
        <v>7</v>
      </c>
      <c r="E16827" s="12">
        <f>IFERROR(VLOOKUP(A16827,'IDAR Meter Data'!$A:$B,2,1),"")</f>
        <v>149</v>
      </c>
      <c r="F16827" s="75">
        <f>IF(CECCZ="CZ03",'Outside Temp'!B16827,IF(CECCZ="CZ04",'Outside Temp'!B16828,IF(CECCZ="CZ12",'Outside Temp'!B16829, IF(CECCZ="CZ13",'Outside Temp'!B16830))))</f>
        <v>58.31666667</v>
      </c>
      <c r="G16827" s="12">
        <f t="shared" si="3"/>
        <v>1</v>
      </c>
    </row>
    <row r="16828" ht="15.75" customHeight="1">
      <c r="A16828" s="13">
        <v>42300.3125</v>
      </c>
      <c r="B16828" s="73">
        <f t="shared" si="1"/>
        <v>42300</v>
      </c>
      <c r="C16828" s="74">
        <f>IF(NewCustomer="Yes", IF(COUNTIF($I$2:$I$11,B16828)&gt;0,0,WEEKDAY(B16828,2)),IF(COUNTIF($I$2:$I$21,B16828)&gt;0,0,WEEKDAY(B16828,2)))</f>
        <v>5</v>
      </c>
      <c r="D16828" s="74">
        <f t="shared" si="2"/>
        <v>7</v>
      </c>
      <c r="E16828" s="12">
        <f>IFERROR(VLOOKUP(A16828,'IDAR Meter Data'!$A:$B,2,1),"")</f>
        <v>139</v>
      </c>
      <c r="F16828" s="75">
        <f>IF(CECCZ="CZ03",'Outside Temp'!B16828,IF(CECCZ="CZ04",'Outside Temp'!B16829,IF(CECCZ="CZ12",'Outside Temp'!B16830, IF(CECCZ="CZ13",'Outside Temp'!B16831))))</f>
        <v>58.56666667</v>
      </c>
      <c r="G16828" s="12">
        <f t="shared" si="3"/>
        <v>1</v>
      </c>
    </row>
    <row r="16829" ht="15.75" customHeight="1">
      <c r="A16829" s="13">
        <v>42300.322916666664</v>
      </c>
      <c r="B16829" s="73">
        <f t="shared" si="1"/>
        <v>42300</v>
      </c>
      <c r="C16829" s="74">
        <f>IF(NewCustomer="Yes", IF(COUNTIF($I$2:$I$11,B16829)&gt;0,0,WEEKDAY(B16829,2)),IF(COUNTIF($I$2:$I$21,B16829)&gt;0,0,WEEKDAY(B16829,2)))</f>
        <v>5</v>
      </c>
      <c r="D16829" s="74">
        <f t="shared" si="2"/>
        <v>7</v>
      </c>
      <c r="E16829" s="12">
        <f>IFERROR(VLOOKUP(A16829,'IDAR Meter Data'!$A:$B,2,1),"")</f>
        <v>147</v>
      </c>
      <c r="F16829" s="75">
        <f>IF(CECCZ="CZ03",'Outside Temp'!B16829,IF(CECCZ="CZ04",'Outside Temp'!B16830,IF(CECCZ="CZ12",'Outside Temp'!B16831, IF(CECCZ="CZ13",'Outside Temp'!B16832))))</f>
        <v>58.81666667</v>
      </c>
      <c r="G16829" s="12">
        <f t="shared" si="3"/>
        <v>1</v>
      </c>
    </row>
    <row r="16830" ht="15.75" customHeight="1">
      <c r="A16830" s="13">
        <v>42300.333333333336</v>
      </c>
      <c r="B16830" s="73">
        <f t="shared" si="1"/>
        <v>42300</v>
      </c>
      <c r="C16830" s="74">
        <f>IF(NewCustomer="Yes", IF(COUNTIF($I$2:$I$11,B16830)&gt;0,0,WEEKDAY(B16830,2)),IF(COUNTIF($I$2:$I$21,B16830)&gt;0,0,WEEKDAY(B16830,2)))</f>
        <v>5</v>
      </c>
      <c r="D16830" s="74">
        <f t="shared" si="2"/>
        <v>8</v>
      </c>
      <c r="E16830" s="12">
        <f>IFERROR(VLOOKUP(A16830,'IDAR Meter Data'!$A:$B,2,1),"")</f>
        <v>150</v>
      </c>
      <c r="F16830" s="75">
        <f>IF(CECCZ="CZ03",'Outside Temp'!B16830,IF(CECCZ="CZ04",'Outside Temp'!B16831,IF(CECCZ="CZ12",'Outside Temp'!B16832, IF(CECCZ="CZ13",'Outside Temp'!B16833))))</f>
        <v>59.06666667</v>
      </c>
      <c r="G16830" s="12">
        <f t="shared" si="3"/>
        <v>1</v>
      </c>
    </row>
    <row r="16831" ht="15.75" customHeight="1">
      <c r="A16831" s="13">
        <v>42300.34375</v>
      </c>
      <c r="B16831" s="73">
        <f t="shared" si="1"/>
        <v>42300</v>
      </c>
      <c r="C16831" s="74">
        <f>IF(NewCustomer="Yes", IF(COUNTIF($I$2:$I$11,B16831)&gt;0,0,WEEKDAY(B16831,2)),IF(COUNTIF($I$2:$I$21,B16831)&gt;0,0,WEEKDAY(B16831,2)))</f>
        <v>5</v>
      </c>
      <c r="D16831" s="74">
        <f t="shared" si="2"/>
        <v>8</v>
      </c>
      <c r="E16831" s="12">
        <f>IFERROR(VLOOKUP(A16831,'IDAR Meter Data'!$A:$B,2,1),"")</f>
        <v>146</v>
      </c>
      <c r="F16831" s="75">
        <f>IF(CECCZ="CZ03",'Outside Temp'!B16831,IF(CECCZ="CZ04",'Outside Temp'!B16832,IF(CECCZ="CZ12",'Outside Temp'!B16833, IF(CECCZ="CZ13",'Outside Temp'!B16834))))</f>
        <v>59.31666667</v>
      </c>
      <c r="G16831" s="12">
        <f t="shared" si="3"/>
        <v>1</v>
      </c>
    </row>
    <row r="16832" ht="15.75" customHeight="1">
      <c r="A16832" s="13">
        <v>42300.354166666664</v>
      </c>
      <c r="B16832" s="73">
        <f t="shared" si="1"/>
        <v>42300</v>
      </c>
      <c r="C16832" s="74">
        <f>IF(NewCustomer="Yes", IF(COUNTIF($I$2:$I$11,B16832)&gt;0,0,WEEKDAY(B16832,2)),IF(COUNTIF($I$2:$I$21,B16832)&gt;0,0,WEEKDAY(B16832,2)))</f>
        <v>5</v>
      </c>
      <c r="D16832" s="74">
        <f t="shared" si="2"/>
        <v>8</v>
      </c>
      <c r="E16832" s="12">
        <f>IFERROR(VLOOKUP(A16832,'IDAR Meter Data'!$A:$B,2,1),"")</f>
        <v>150</v>
      </c>
      <c r="F16832" s="75">
        <f>IF(CECCZ="CZ03",'Outside Temp'!B16832,IF(CECCZ="CZ04",'Outside Temp'!B16833,IF(CECCZ="CZ12",'Outside Temp'!B16834, IF(CECCZ="CZ13",'Outside Temp'!B16835))))</f>
        <v>59.56666667</v>
      </c>
      <c r="G16832" s="12">
        <f t="shared" si="3"/>
        <v>1</v>
      </c>
    </row>
    <row r="16833" ht="15.75" customHeight="1">
      <c r="A16833" s="13">
        <v>42300.364583333336</v>
      </c>
      <c r="B16833" s="73">
        <f t="shared" si="1"/>
        <v>42300</v>
      </c>
      <c r="C16833" s="74">
        <f>IF(NewCustomer="Yes", IF(COUNTIF($I$2:$I$11,B16833)&gt;0,0,WEEKDAY(B16833,2)),IF(COUNTIF($I$2:$I$21,B16833)&gt;0,0,WEEKDAY(B16833,2)))</f>
        <v>5</v>
      </c>
      <c r="D16833" s="74">
        <f t="shared" si="2"/>
        <v>8</v>
      </c>
      <c r="E16833" s="12">
        <f>IFERROR(VLOOKUP(A16833,'IDAR Meter Data'!$A:$B,2,1),"")</f>
        <v>151</v>
      </c>
      <c r="F16833" s="75">
        <f>IF(CECCZ="CZ03",'Outside Temp'!B16833,IF(CECCZ="CZ04",'Outside Temp'!B16834,IF(CECCZ="CZ12",'Outside Temp'!B16835, IF(CECCZ="CZ13",'Outside Temp'!B16836))))</f>
        <v>59.81666667</v>
      </c>
      <c r="G16833" s="12">
        <f t="shared" si="3"/>
        <v>1</v>
      </c>
    </row>
    <row r="16834" ht="15.75" customHeight="1">
      <c r="A16834" s="13">
        <v>42300.375</v>
      </c>
      <c r="B16834" s="73">
        <f t="shared" si="1"/>
        <v>42300</v>
      </c>
      <c r="C16834" s="74">
        <f>IF(NewCustomer="Yes", IF(COUNTIF($I$2:$I$11,B16834)&gt;0,0,WEEKDAY(B16834,2)),IF(COUNTIF($I$2:$I$21,B16834)&gt;0,0,WEEKDAY(B16834,2)))</f>
        <v>5</v>
      </c>
      <c r="D16834" s="74">
        <f t="shared" si="2"/>
        <v>9</v>
      </c>
      <c r="E16834" s="12">
        <f>IFERROR(VLOOKUP(A16834,'IDAR Meter Data'!$A:$B,2,1),"")</f>
        <v>165</v>
      </c>
      <c r="F16834" s="75">
        <f>IF(CECCZ="CZ03",'Outside Temp'!B16834,IF(CECCZ="CZ04",'Outside Temp'!B16835,IF(CECCZ="CZ12",'Outside Temp'!B16836, IF(CECCZ="CZ13",'Outside Temp'!B16837))))</f>
        <v>60.26666667</v>
      </c>
      <c r="G16834" s="12">
        <f t="shared" si="3"/>
        <v>1</v>
      </c>
    </row>
    <row r="16835" ht="15.75" customHeight="1">
      <c r="A16835" s="13">
        <v>42300.385416666664</v>
      </c>
      <c r="B16835" s="73">
        <f t="shared" si="1"/>
        <v>42300</v>
      </c>
      <c r="C16835" s="74">
        <f>IF(NewCustomer="Yes", IF(COUNTIF($I$2:$I$11,B16835)&gt;0,0,WEEKDAY(B16835,2)),IF(COUNTIF($I$2:$I$21,B16835)&gt;0,0,WEEKDAY(B16835,2)))</f>
        <v>5</v>
      </c>
      <c r="D16835" s="74">
        <f t="shared" si="2"/>
        <v>9</v>
      </c>
      <c r="E16835" s="12">
        <f>IFERROR(VLOOKUP(A16835,'IDAR Meter Data'!$A:$B,2,1),"")</f>
        <v>161</v>
      </c>
      <c r="F16835" s="75">
        <f>IF(CECCZ="CZ03",'Outside Temp'!B16835,IF(CECCZ="CZ04",'Outside Temp'!B16836,IF(CECCZ="CZ12",'Outside Temp'!B16837, IF(CECCZ="CZ13",'Outside Temp'!B16838))))</f>
        <v>61.26666667</v>
      </c>
      <c r="G16835" s="12">
        <f t="shared" si="3"/>
        <v>1</v>
      </c>
    </row>
    <row r="16836" ht="15.75" customHeight="1">
      <c r="A16836" s="13">
        <v>42300.395833333336</v>
      </c>
      <c r="B16836" s="73">
        <f t="shared" si="1"/>
        <v>42300</v>
      </c>
      <c r="C16836" s="74">
        <f>IF(NewCustomer="Yes", IF(COUNTIF($I$2:$I$11,B16836)&gt;0,0,WEEKDAY(B16836,2)),IF(COUNTIF($I$2:$I$21,B16836)&gt;0,0,WEEKDAY(B16836,2)))</f>
        <v>5</v>
      </c>
      <c r="D16836" s="74">
        <f t="shared" si="2"/>
        <v>9</v>
      </c>
      <c r="E16836" s="12">
        <f>IFERROR(VLOOKUP(A16836,'IDAR Meter Data'!$A:$B,2,1),"")</f>
        <v>170</v>
      </c>
      <c r="F16836" s="75">
        <f>IF(CECCZ="CZ03",'Outside Temp'!B16836,IF(CECCZ="CZ04",'Outside Temp'!B16837,IF(CECCZ="CZ12",'Outside Temp'!B16838, IF(CECCZ="CZ13",'Outside Temp'!B16839))))</f>
        <v>62.26666667</v>
      </c>
      <c r="G16836" s="12">
        <f t="shared" si="3"/>
        <v>1</v>
      </c>
    </row>
    <row r="16837" ht="15.75" customHeight="1">
      <c r="A16837" s="13">
        <v>42300.40625</v>
      </c>
      <c r="B16837" s="73">
        <f t="shared" si="1"/>
        <v>42300</v>
      </c>
      <c r="C16837" s="74">
        <f>IF(NewCustomer="Yes", IF(COUNTIF($I$2:$I$11,B16837)&gt;0,0,WEEKDAY(B16837,2)),IF(COUNTIF($I$2:$I$21,B16837)&gt;0,0,WEEKDAY(B16837,2)))</f>
        <v>5</v>
      </c>
      <c r="D16837" s="74">
        <f t="shared" si="2"/>
        <v>9</v>
      </c>
      <c r="E16837" s="12">
        <f>IFERROR(VLOOKUP(A16837,'IDAR Meter Data'!$A:$B,2,1),"")</f>
        <v>169</v>
      </c>
      <c r="F16837" s="75">
        <f>IF(CECCZ="CZ03",'Outside Temp'!B16837,IF(CECCZ="CZ04",'Outside Temp'!B16838,IF(CECCZ="CZ12",'Outside Temp'!B16839, IF(CECCZ="CZ13",'Outside Temp'!B16840))))</f>
        <v>63.26666667</v>
      </c>
      <c r="G16837" s="12">
        <f t="shared" si="3"/>
        <v>1</v>
      </c>
    </row>
    <row r="16838" ht="15.75" customHeight="1">
      <c r="A16838" s="13">
        <v>42300.416666666664</v>
      </c>
      <c r="B16838" s="73">
        <f t="shared" si="1"/>
        <v>42300</v>
      </c>
      <c r="C16838" s="74">
        <f>IF(NewCustomer="Yes", IF(COUNTIF($I$2:$I$11,B16838)&gt;0,0,WEEKDAY(B16838,2)),IF(COUNTIF($I$2:$I$21,B16838)&gt;0,0,WEEKDAY(B16838,2)))</f>
        <v>5</v>
      </c>
      <c r="D16838" s="74">
        <f t="shared" si="2"/>
        <v>10</v>
      </c>
      <c r="E16838" s="12">
        <f>IFERROR(VLOOKUP(A16838,'IDAR Meter Data'!$A:$B,2,1),"")</f>
        <v>170</v>
      </c>
      <c r="F16838" s="75">
        <f>IF(CECCZ="CZ03",'Outside Temp'!B16838,IF(CECCZ="CZ04",'Outside Temp'!B16839,IF(CECCZ="CZ12",'Outside Temp'!B16840, IF(CECCZ="CZ13",'Outside Temp'!B16841))))</f>
        <v>64.2</v>
      </c>
      <c r="G16838" s="12">
        <f t="shared" si="3"/>
        <v>1</v>
      </c>
    </row>
    <row r="16839" ht="15.75" customHeight="1">
      <c r="A16839" s="13">
        <v>42300.427083333336</v>
      </c>
      <c r="B16839" s="73">
        <f t="shared" si="1"/>
        <v>42300</v>
      </c>
      <c r="C16839" s="74">
        <f>IF(NewCustomer="Yes", IF(COUNTIF($I$2:$I$11,B16839)&gt;0,0,WEEKDAY(B16839,2)),IF(COUNTIF($I$2:$I$21,B16839)&gt;0,0,WEEKDAY(B16839,2)))</f>
        <v>5</v>
      </c>
      <c r="D16839" s="74">
        <f t="shared" si="2"/>
        <v>10</v>
      </c>
      <c r="E16839" s="12">
        <f>IFERROR(VLOOKUP(A16839,'IDAR Meter Data'!$A:$B,2,1),"")</f>
        <v>184</v>
      </c>
      <c r="F16839" s="75">
        <f>IF(CECCZ="CZ03",'Outside Temp'!B16839,IF(CECCZ="CZ04",'Outside Temp'!B16840,IF(CECCZ="CZ12",'Outside Temp'!B16841, IF(CECCZ="CZ13",'Outside Temp'!B16842))))</f>
        <v>64.95</v>
      </c>
      <c r="G16839" s="12">
        <f t="shared" si="3"/>
        <v>1</v>
      </c>
    </row>
    <row r="16840" ht="15.75" customHeight="1">
      <c r="A16840" s="13">
        <v>42300.4375</v>
      </c>
      <c r="B16840" s="73">
        <f t="shared" si="1"/>
        <v>42300</v>
      </c>
      <c r="C16840" s="74">
        <f>IF(NewCustomer="Yes", IF(COUNTIF($I$2:$I$11,B16840)&gt;0,0,WEEKDAY(B16840,2)),IF(COUNTIF($I$2:$I$21,B16840)&gt;0,0,WEEKDAY(B16840,2)))</f>
        <v>5</v>
      </c>
      <c r="D16840" s="74">
        <f t="shared" si="2"/>
        <v>10</v>
      </c>
      <c r="E16840" s="12">
        <f>IFERROR(VLOOKUP(A16840,'IDAR Meter Data'!$A:$B,2,1),"")</f>
        <v>166</v>
      </c>
      <c r="F16840" s="75">
        <f>IF(CECCZ="CZ03",'Outside Temp'!B16840,IF(CECCZ="CZ04",'Outside Temp'!B16841,IF(CECCZ="CZ12",'Outside Temp'!B16842, IF(CECCZ="CZ13",'Outside Temp'!B16843))))</f>
        <v>65.7</v>
      </c>
      <c r="G16840" s="12">
        <f t="shared" si="3"/>
        <v>2</v>
      </c>
    </row>
    <row r="16841" ht="15.75" customHeight="1">
      <c r="A16841" s="13">
        <v>42300.447916666664</v>
      </c>
      <c r="B16841" s="73">
        <f t="shared" si="1"/>
        <v>42300</v>
      </c>
      <c r="C16841" s="74">
        <f>IF(NewCustomer="Yes", IF(COUNTIF($I$2:$I$11,B16841)&gt;0,0,WEEKDAY(B16841,2)),IF(COUNTIF($I$2:$I$21,B16841)&gt;0,0,WEEKDAY(B16841,2)))</f>
        <v>5</v>
      </c>
      <c r="D16841" s="74">
        <f t="shared" si="2"/>
        <v>10</v>
      </c>
      <c r="E16841" s="12">
        <f>IFERROR(VLOOKUP(A16841,'IDAR Meter Data'!$A:$B,2,1),"")</f>
        <v>176</v>
      </c>
      <c r="F16841" s="75">
        <f>IF(CECCZ="CZ03",'Outside Temp'!B16841,IF(CECCZ="CZ04",'Outside Temp'!B16842,IF(CECCZ="CZ12",'Outside Temp'!B16843, IF(CECCZ="CZ13",'Outside Temp'!B16844))))</f>
        <v>66.45</v>
      </c>
      <c r="G16841" s="12">
        <f t="shared" si="3"/>
        <v>2</v>
      </c>
    </row>
    <row r="16842" ht="15.75" customHeight="1">
      <c r="A16842" s="13">
        <v>42300.458333333336</v>
      </c>
      <c r="B16842" s="73">
        <f t="shared" si="1"/>
        <v>42300</v>
      </c>
      <c r="C16842" s="74">
        <f>IF(NewCustomer="Yes", IF(COUNTIF($I$2:$I$11,B16842)&gt;0,0,WEEKDAY(B16842,2)),IF(COUNTIF($I$2:$I$21,B16842)&gt;0,0,WEEKDAY(B16842,2)))</f>
        <v>5</v>
      </c>
      <c r="D16842" s="74">
        <f t="shared" si="2"/>
        <v>11</v>
      </c>
      <c r="E16842" s="12">
        <f>IFERROR(VLOOKUP(A16842,'IDAR Meter Data'!$A:$B,2,1),"")</f>
        <v>180</v>
      </c>
      <c r="F16842" s="75">
        <f>IF(CECCZ="CZ03",'Outside Temp'!B16842,IF(CECCZ="CZ04",'Outside Temp'!B16843,IF(CECCZ="CZ12",'Outside Temp'!B16844, IF(CECCZ="CZ13",'Outside Temp'!B16845))))</f>
        <v>67</v>
      </c>
      <c r="G16842" s="12">
        <f t="shared" si="3"/>
        <v>2</v>
      </c>
    </row>
    <row r="16843" ht="15.75" customHeight="1">
      <c r="A16843" s="13">
        <v>42300.46875</v>
      </c>
      <c r="B16843" s="73">
        <f t="shared" si="1"/>
        <v>42300</v>
      </c>
      <c r="C16843" s="74">
        <f>IF(NewCustomer="Yes", IF(COUNTIF($I$2:$I$11,B16843)&gt;0,0,WEEKDAY(B16843,2)),IF(COUNTIF($I$2:$I$21,B16843)&gt;0,0,WEEKDAY(B16843,2)))</f>
        <v>5</v>
      </c>
      <c r="D16843" s="74">
        <f t="shared" si="2"/>
        <v>11</v>
      </c>
      <c r="E16843" s="12">
        <f>IFERROR(VLOOKUP(A16843,'IDAR Meter Data'!$A:$B,2,1),"")</f>
        <v>187</v>
      </c>
      <c r="F16843" s="75">
        <f>IF(CECCZ="CZ03",'Outside Temp'!B16843,IF(CECCZ="CZ04",'Outside Temp'!B16844,IF(CECCZ="CZ12",'Outside Temp'!B16845, IF(CECCZ="CZ13",'Outside Temp'!B16846))))</f>
        <v>67</v>
      </c>
      <c r="G16843" s="12">
        <f t="shared" si="3"/>
        <v>2</v>
      </c>
    </row>
    <row r="16844" ht="15.75" customHeight="1">
      <c r="A16844" s="13">
        <v>42300.479166666664</v>
      </c>
      <c r="B16844" s="73">
        <f t="shared" si="1"/>
        <v>42300</v>
      </c>
      <c r="C16844" s="74">
        <f>IF(NewCustomer="Yes", IF(COUNTIF($I$2:$I$11,B16844)&gt;0,0,WEEKDAY(B16844,2)),IF(COUNTIF($I$2:$I$21,B16844)&gt;0,0,WEEKDAY(B16844,2)))</f>
        <v>5</v>
      </c>
      <c r="D16844" s="74">
        <f t="shared" si="2"/>
        <v>11</v>
      </c>
      <c r="E16844" s="12">
        <f>IFERROR(VLOOKUP(A16844,'IDAR Meter Data'!$A:$B,2,1),"")</f>
        <v>186</v>
      </c>
      <c r="F16844" s="75">
        <f>IF(CECCZ="CZ03",'Outside Temp'!B16844,IF(CECCZ="CZ04",'Outside Temp'!B16845,IF(CECCZ="CZ12",'Outside Temp'!B16846, IF(CECCZ="CZ13",'Outside Temp'!B16847))))</f>
        <v>67</v>
      </c>
      <c r="G16844" s="12">
        <f t="shared" si="3"/>
        <v>2</v>
      </c>
    </row>
    <row r="16845" ht="15.75" customHeight="1">
      <c r="A16845" s="13">
        <v>42300.489583333336</v>
      </c>
      <c r="B16845" s="73">
        <f t="shared" si="1"/>
        <v>42300</v>
      </c>
      <c r="C16845" s="74">
        <f>IF(NewCustomer="Yes", IF(COUNTIF($I$2:$I$11,B16845)&gt;0,0,WEEKDAY(B16845,2)),IF(COUNTIF($I$2:$I$21,B16845)&gt;0,0,WEEKDAY(B16845,2)))</f>
        <v>5</v>
      </c>
      <c r="D16845" s="74">
        <f t="shared" si="2"/>
        <v>11</v>
      </c>
      <c r="E16845" s="12">
        <f>IFERROR(VLOOKUP(A16845,'IDAR Meter Data'!$A:$B,2,1),"")</f>
        <v>185</v>
      </c>
      <c r="F16845" s="75">
        <f>IF(CECCZ="CZ03",'Outside Temp'!B16845,IF(CECCZ="CZ04",'Outside Temp'!B16846,IF(CECCZ="CZ12",'Outside Temp'!B16847, IF(CECCZ="CZ13",'Outside Temp'!B16848))))</f>
        <v>67</v>
      </c>
      <c r="G16845" s="12">
        <f t="shared" si="3"/>
        <v>2</v>
      </c>
    </row>
    <row r="16846" ht="15.75" customHeight="1">
      <c r="A16846" s="13">
        <v>42300.5</v>
      </c>
      <c r="B16846" s="73">
        <f t="shared" si="1"/>
        <v>42300</v>
      </c>
      <c r="C16846" s="74">
        <f>IF(NewCustomer="Yes", IF(COUNTIF($I$2:$I$11,B16846)&gt;0,0,WEEKDAY(B16846,2)),IF(COUNTIF($I$2:$I$21,B16846)&gt;0,0,WEEKDAY(B16846,2)))</f>
        <v>5</v>
      </c>
      <c r="D16846" s="74">
        <f t="shared" si="2"/>
        <v>12</v>
      </c>
      <c r="E16846" s="12">
        <f>IFERROR(VLOOKUP(A16846,'IDAR Meter Data'!$A:$B,2,1),"")</f>
        <v>173</v>
      </c>
      <c r="F16846" s="75">
        <f>IF(CECCZ="CZ03",'Outside Temp'!B16846,IF(CECCZ="CZ04",'Outside Temp'!B16847,IF(CECCZ="CZ12",'Outside Temp'!B16848, IF(CECCZ="CZ13",'Outside Temp'!B16849))))</f>
        <v>67.06666667</v>
      </c>
      <c r="G16846" s="12">
        <f t="shared" si="3"/>
        <v>2</v>
      </c>
    </row>
    <row r="16847" ht="15.75" customHeight="1">
      <c r="A16847" s="13">
        <v>42300.510416666664</v>
      </c>
      <c r="B16847" s="73">
        <f t="shared" si="1"/>
        <v>42300</v>
      </c>
      <c r="C16847" s="74">
        <f>IF(NewCustomer="Yes", IF(COUNTIF($I$2:$I$11,B16847)&gt;0,0,WEEKDAY(B16847,2)),IF(COUNTIF($I$2:$I$21,B16847)&gt;0,0,WEEKDAY(B16847,2)))</f>
        <v>5</v>
      </c>
      <c r="D16847" s="74">
        <f t="shared" si="2"/>
        <v>12</v>
      </c>
      <c r="E16847" s="12">
        <f>IFERROR(VLOOKUP(A16847,'IDAR Meter Data'!$A:$B,2,1),"")</f>
        <v>178</v>
      </c>
      <c r="F16847" s="75">
        <f>IF(CECCZ="CZ03",'Outside Temp'!B16847,IF(CECCZ="CZ04",'Outside Temp'!B16848,IF(CECCZ="CZ12",'Outside Temp'!B16849, IF(CECCZ="CZ13",'Outside Temp'!B16850))))</f>
        <v>67.31666667</v>
      </c>
      <c r="G16847" s="12">
        <f t="shared" si="3"/>
        <v>2</v>
      </c>
    </row>
    <row r="16848" ht="15.75" customHeight="1">
      <c r="A16848" s="13">
        <v>42300.520833333336</v>
      </c>
      <c r="B16848" s="73">
        <f t="shared" si="1"/>
        <v>42300</v>
      </c>
      <c r="C16848" s="74">
        <f>IF(NewCustomer="Yes", IF(COUNTIF($I$2:$I$11,B16848)&gt;0,0,WEEKDAY(B16848,2)),IF(COUNTIF($I$2:$I$21,B16848)&gt;0,0,WEEKDAY(B16848,2)))</f>
        <v>5</v>
      </c>
      <c r="D16848" s="74">
        <f t="shared" si="2"/>
        <v>12</v>
      </c>
      <c r="E16848" s="12">
        <f>IFERROR(VLOOKUP(A16848,'IDAR Meter Data'!$A:$B,2,1),"")</f>
        <v>181</v>
      </c>
      <c r="F16848" s="75">
        <f>IF(CECCZ="CZ03",'Outside Temp'!B16848,IF(CECCZ="CZ04",'Outside Temp'!B16849,IF(CECCZ="CZ12",'Outside Temp'!B16850, IF(CECCZ="CZ13",'Outside Temp'!B16851))))</f>
        <v>67.56666667</v>
      </c>
      <c r="G16848" s="12">
        <f t="shared" si="3"/>
        <v>2</v>
      </c>
    </row>
    <row r="16849" ht="15.75" customHeight="1">
      <c r="A16849" s="13">
        <v>42300.53125</v>
      </c>
      <c r="B16849" s="73">
        <f t="shared" si="1"/>
        <v>42300</v>
      </c>
      <c r="C16849" s="74">
        <f>IF(NewCustomer="Yes", IF(COUNTIF($I$2:$I$11,B16849)&gt;0,0,WEEKDAY(B16849,2)),IF(COUNTIF($I$2:$I$21,B16849)&gt;0,0,WEEKDAY(B16849,2)))</f>
        <v>5</v>
      </c>
      <c r="D16849" s="74">
        <f t="shared" si="2"/>
        <v>12</v>
      </c>
      <c r="E16849" s="12">
        <f>IFERROR(VLOOKUP(A16849,'IDAR Meter Data'!$A:$B,2,1),"")</f>
        <v>176</v>
      </c>
      <c r="F16849" s="75">
        <f>IF(CECCZ="CZ03",'Outside Temp'!B16849,IF(CECCZ="CZ04",'Outside Temp'!B16850,IF(CECCZ="CZ12",'Outside Temp'!B16851, IF(CECCZ="CZ13",'Outside Temp'!B16852))))</f>
        <v>67.81666667</v>
      </c>
      <c r="G16849" s="12">
        <f t="shared" si="3"/>
        <v>2</v>
      </c>
    </row>
    <row r="16850" ht="15.75" customHeight="1">
      <c r="A16850" s="13">
        <v>42300.541666666664</v>
      </c>
      <c r="B16850" s="73">
        <f t="shared" si="1"/>
        <v>42300</v>
      </c>
      <c r="C16850" s="74">
        <f>IF(NewCustomer="Yes", IF(COUNTIF($I$2:$I$11,B16850)&gt;0,0,WEEKDAY(B16850,2)),IF(COUNTIF($I$2:$I$21,B16850)&gt;0,0,WEEKDAY(B16850,2)))</f>
        <v>5</v>
      </c>
      <c r="D16850" s="74">
        <f t="shared" si="2"/>
        <v>13</v>
      </c>
      <c r="E16850" s="12">
        <f>IFERROR(VLOOKUP(A16850,'IDAR Meter Data'!$A:$B,2,1),"")</f>
        <v>188</v>
      </c>
      <c r="F16850" s="75">
        <f>IF(CECCZ="CZ03",'Outside Temp'!B16850,IF(CECCZ="CZ04",'Outside Temp'!B16851,IF(CECCZ="CZ12",'Outside Temp'!B16852, IF(CECCZ="CZ13",'Outside Temp'!B16853))))</f>
        <v>68</v>
      </c>
      <c r="G16850" s="12">
        <f t="shared" si="3"/>
        <v>2</v>
      </c>
    </row>
    <row r="16851" ht="15.75" customHeight="1">
      <c r="A16851" s="13">
        <v>42300.552083333336</v>
      </c>
      <c r="B16851" s="73">
        <f t="shared" si="1"/>
        <v>42300</v>
      </c>
      <c r="C16851" s="74">
        <f>IF(NewCustomer="Yes", IF(COUNTIF($I$2:$I$11,B16851)&gt;0,0,WEEKDAY(B16851,2)),IF(COUNTIF($I$2:$I$21,B16851)&gt;0,0,WEEKDAY(B16851,2)))</f>
        <v>5</v>
      </c>
      <c r="D16851" s="74">
        <f t="shared" si="2"/>
        <v>13</v>
      </c>
      <c r="E16851" s="12">
        <f>IFERROR(VLOOKUP(A16851,'IDAR Meter Data'!$A:$B,2,1),"")</f>
        <v>179</v>
      </c>
      <c r="F16851" s="75">
        <f>IF(CECCZ="CZ03",'Outside Temp'!B16851,IF(CECCZ="CZ04",'Outside Temp'!B16852,IF(CECCZ="CZ12",'Outside Temp'!B16853, IF(CECCZ="CZ13",'Outside Temp'!B16854))))</f>
        <v>68</v>
      </c>
      <c r="G16851" s="12">
        <f t="shared" si="3"/>
        <v>2</v>
      </c>
    </row>
    <row r="16852" ht="15.75" customHeight="1">
      <c r="A16852" s="13">
        <v>42300.5625</v>
      </c>
      <c r="B16852" s="73">
        <f t="shared" si="1"/>
        <v>42300</v>
      </c>
      <c r="C16852" s="74">
        <f>IF(NewCustomer="Yes", IF(COUNTIF($I$2:$I$11,B16852)&gt;0,0,WEEKDAY(B16852,2)),IF(COUNTIF($I$2:$I$21,B16852)&gt;0,0,WEEKDAY(B16852,2)))</f>
        <v>5</v>
      </c>
      <c r="D16852" s="74">
        <f t="shared" si="2"/>
        <v>13</v>
      </c>
      <c r="E16852" s="12">
        <f>IFERROR(VLOOKUP(A16852,'IDAR Meter Data'!$A:$B,2,1),"")</f>
        <v>175</v>
      </c>
      <c r="F16852" s="75">
        <f>IF(CECCZ="CZ03",'Outside Temp'!B16852,IF(CECCZ="CZ04",'Outside Temp'!B16853,IF(CECCZ="CZ12",'Outside Temp'!B16854, IF(CECCZ="CZ13",'Outside Temp'!B16855))))</f>
        <v>68</v>
      </c>
      <c r="G16852" s="12">
        <f t="shared" si="3"/>
        <v>2</v>
      </c>
    </row>
    <row r="16853" ht="15.75" customHeight="1">
      <c r="A16853" s="13">
        <v>42300.572916666664</v>
      </c>
      <c r="B16853" s="73">
        <f t="shared" si="1"/>
        <v>42300</v>
      </c>
      <c r="C16853" s="74">
        <f>IF(NewCustomer="Yes", IF(COUNTIF($I$2:$I$11,B16853)&gt;0,0,WEEKDAY(B16853,2)),IF(COUNTIF($I$2:$I$21,B16853)&gt;0,0,WEEKDAY(B16853,2)))</f>
        <v>5</v>
      </c>
      <c r="D16853" s="74">
        <f t="shared" si="2"/>
        <v>13</v>
      </c>
      <c r="E16853" s="12">
        <f>IFERROR(VLOOKUP(A16853,'IDAR Meter Data'!$A:$B,2,1),"")</f>
        <v>183</v>
      </c>
      <c r="F16853" s="75">
        <f>IF(CECCZ="CZ03",'Outside Temp'!B16853,IF(CECCZ="CZ04",'Outside Temp'!B16854,IF(CECCZ="CZ12",'Outside Temp'!B16855, IF(CECCZ="CZ13",'Outside Temp'!B16856))))</f>
        <v>68</v>
      </c>
      <c r="G16853" s="12">
        <f t="shared" si="3"/>
        <v>2</v>
      </c>
    </row>
    <row r="16854" ht="15.75" customHeight="1">
      <c r="A16854" s="13">
        <v>42300.583333333336</v>
      </c>
      <c r="B16854" s="73">
        <f t="shared" si="1"/>
        <v>42300</v>
      </c>
      <c r="C16854" s="74">
        <f>IF(NewCustomer="Yes", IF(COUNTIF($I$2:$I$11,B16854)&gt;0,0,WEEKDAY(B16854,2)),IF(COUNTIF($I$2:$I$21,B16854)&gt;0,0,WEEKDAY(B16854,2)))</f>
        <v>5</v>
      </c>
      <c r="D16854" s="74">
        <f t="shared" si="2"/>
        <v>14</v>
      </c>
      <c r="E16854" s="12">
        <f>IFERROR(VLOOKUP(A16854,'IDAR Meter Data'!$A:$B,2,1),"")</f>
        <v>191</v>
      </c>
      <c r="F16854" s="75">
        <f>IF(CECCZ="CZ03",'Outside Temp'!B16854,IF(CECCZ="CZ04",'Outside Temp'!B16855,IF(CECCZ="CZ12",'Outside Temp'!B16856, IF(CECCZ="CZ13",'Outside Temp'!B16857))))</f>
        <v>68</v>
      </c>
      <c r="G16854" s="12">
        <f t="shared" si="3"/>
        <v>2</v>
      </c>
    </row>
    <row r="16855" ht="15.75" customHeight="1">
      <c r="A16855" s="13">
        <v>42300.59375</v>
      </c>
      <c r="B16855" s="73">
        <f t="shared" si="1"/>
        <v>42300</v>
      </c>
      <c r="C16855" s="74">
        <f>IF(NewCustomer="Yes", IF(COUNTIF($I$2:$I$11,B16855)&gt;0,0,WEEKDAY(B16855,2)),IF(COUNTIF($I$2:$I$21,B16855)&gt;0,0,WEEKDAY(B16855,2)))</f>
        <v>5</v>
      </c>
      <c r="D16855" s="74">
        <f t="shared" si="2"/>
        <v>14</v>
      </c>
      <c r="E16855" s="12">
        <f>IFERROR(VLOOKUP(A16855,'IDAR Meter Data'!$A:$B,2,1),"")</f>
        <v>190</v>
      </c>
      <c r="F16855" s="75">
        <f>IF(CECCZ="CZ03",'Outside Temp'!B16855,IF(CECCZ="CZ04",'Outside Temp'!B16856,IF(CECCZ="CZ12",'Outside Temp'!B16857, IF(CECCZ="CZ13",'Outside Temp'!B16858))))</f>
        <v>68</v>
      </c>
      <c r="G16855" s="12">
        <f t="shared" si="3"/>
        <v>2</v>
      </c>
    </row>
    <row r="16856" ht="15.75" customHeight="1">
      <c r="A16856" s="13">
        <v>42300.604166666664</v>
      </c>
      <c r="B16856" s="73">
        <f t="shared" si="1"/>
        <v>42300</v>
      </c>
      <c r="C16856" s="74">
        <f>IF(NewCustomer="Yes", IF(COUNTIF($I$2:$I$11,B16856)&gt;0,0,WEEKDAY(B16856,2)),IF(COUNTIF($I$2:$I$21,B16856)&gt;0,0,WEEKDAY(B16856,2)))</f>
        <v>5</v>
      </c>
      <c r="D16856" s="74">
        <f t="shared" si="2"/>
        <v>14</v>
      </c>
      <c r="E16856" s="12">
        <f>IFERROR(VLOOKUP(A16856,'IDAR Meter Data'!$A:$B,2,1),"")</f>
        <v>182</v>
      </c>
      <c r="F16856" s="75">
        <f>IF(CECCZ="CZ03",'Outside Temp'!B16856,IF(CECCZ="CZ04",'Outside Temp'!B16857,IF(CECCZ="CZ12",'Outside Temp'!B16858, IF(CECCZ="CZ13",'Outside Temp'!B16859))))</f>
        <v>68</v>
      </c>
      <c r="G16856" s="12">
        <f t="shared" si="3"/>
        <v>2</v>
      </c>
    </row>
    <row r="16857" ht="15.75" customHeight="1">
      <c r="A16857" s="13">
        <v>42300.614583333336</v>
      </c>
      <c r="B16857" s="73">
        <f t="shared" si="1"/>
        <v>42300</v>
      </c>
      <c r="C16857" s="74">
        <f>IF(NewCustomer="Yes", IF(COUNTIF($I$2:$I$11,B16857)&gt;0,0,WEEKDAY(B16857,2)),IF(COUNTIF($I$2:$I$21,B16857)&gt;0,0,WEEKDAY(B16857,2)))</f>
        <v>5</v>
      </c>
      <c r="D16857" s="74">
        <f t="shared" si="2"/>
        <v>14</v>
      </c>
      <c r="E16857" s="12">
        <f>IFERROR(VLOOKUP(A16857,'IDAR Meter Data'!$A:$B,2,1),"")</f>
        <v>183</v>
      </c>
      <c r="F16857" s="75">
        <f>IF(CECCZ="CZ03",'Outside Temp'!B16857,IF(CECCZ="CZ04",'Outside Temp'!B16858,IF(CECCZ="CZ12",'Outside Temp'!B16859, IF(CECCZ="CZ13",'Outside Temp'!B16860))))</f>
        <v>68</v>
      </c>
      <c r="G16857" s="12">
        <f t="shared" si="3"/>
        <v>2</v>
      </c>
    </row>
    <row r="16858" ht="15.75" customHeight="1">
      <c r="A16858" s="13">
        <v>42300.625</v>
      </c>
      <c r="B16858" s="73">
        <f t="shared" si="1"/>
        <v>42300</v>
      </c>
      <c r="C16858" s="74">
        <f>IF(NewCustomer="Yes", IF(COUNTIF($I$2:$I$11,B16858)&gt;0,0,WEEKDAY(B16858,2)),IF(COUNTIF($I$2:$I$21,B16858)&gt;0,0,WEEKDAY(B16858,2)))</f>
        <v>5</v>
      </c>
      <c r="D16858" s="74">
        <f t="shared" si="2"/>
        <v>15</v>
      </c>
      <c r="E16858" s="12">
        <f>IFERROR(VLOOKUP(A16858,'IDAR Meter Data'!$A:$B,2,1),"")</f>
        <v>202</v>
      </c>
      <c r="F16858" s="75">
        <f>IF(CECCZ="CZ03",'Outside Temp'!B16858,IF(CECCZ="CZ04",'Outside Temp'!B16859,IF(CECCZ="CZ12",'Outside Temp'!B16860, IF(CECCZ="CZ13",'Outside Temp'!B16861))))</f>
        <v>67.86666667</v>
      </c>
      <c r="G16858" s="12">
        <f t="shared" si="3"/>
        <v>2</v>
      </c>
    </row>
    <row r="16859" ht="15.75" customHeight="1">
      <c r="A16859" s="13">
        <v>42300.635416666664</v>
      </c>
      <c r="B16859" s="73">
        <f t="shared" si="1"/>
        <v>42300</v>
      </c>
      <c r="C16859" s="74">
        <f>IF(NewCustomer="Yes", IF(COUNTIF($I$2:$I$11,B16859)&gt;0,0,WEEKDAY(B16859,2)),IF(COUNTIF($I$2:$I$21,B16859)&gt;0,0,WEEKDAY(B16859,2)))</f>
        <v>5</v>
      </c>
      <c r="D16859" s="74">
        <f t="shared" si="2"/>
        <v>15</v>
      </c>
      <c r="E16859" s="12">
        <f>IFERROR(VLOOKUP(A16859,'IDAR Meter Data'!$A:$B,2,1),"")</f>
        <v>192</v>
      </c>
      <c r="F16859" s="75">
        <f>IF(CECCZ="CZ03",'Outside Temp'!B16859,IF(CECCZ="CZ04",'Outside Temp'!B16860,IF(CECCZ="CZ12",'Outside Temp'!B16861, IF(CECCZ="CZ13",'Outside Temp'!B16862))))</f>
        <v>67.36666667</v>
      </c>
      <c r="G16859" s="12">
        <f t="shared" si="3"/>
        <v>2</v>
      </c>
    </row>
    <row r="16860" ht="15.75" customHeight="1">
      <c r="A16860" s="13">
        <v>42300.645833333336</v>
      </c>
      <c r="B16860" s="73">
        <f t="shared" si="1"/>
        <v>42300</v>
      </c>
      <c r="C16860" s="74">
        <f>IF(NewCustomer="Yes", IF(COUNTIF($I$2:$I$11,B16860)&gt;0,0,WEEKDAY(B16860,2)),IF(COUNTIF($I$2:$I$21,B16860)&gt;0,0,WEEKDAY(B16860,2)))</f>
        <v>5</v>
      </c>
      <c r="D16860" s="74">
        <f t="shared" si="2"/>
        <v>15</v>
      </c>
      <c r="E16860" s="12">
        <f>IFERROR(VLOOKUP(A16860,'IDAR Meter Data'!$A:$B,2,1),"")</f>
        <v>185</v>
      </c>
      <c r="F16860" s="75">
        <f>IF(CECCZ="CZ03",'Outside Temp'!B16860,IF(CECCZ="CZ04",'Outside Temp'!B16861,IF(CECCZ="CZ12",'Outside Temp'!B16862, IF(CECCZ="CZ13",'Outside Temp'!B16863))))</f>
        <v>66.86666667</v>
      </c>
      <c r="G16860" s="12">
        <f t="shared" si="3"/>
        <v>2</v>
      </c>
    </row>
    <row r="16861" ht="15.75" customHeight="1">
      <c r="A16861" s="13">
        <v>42300.65625</v>
      </c>
      <c r="B16861" s="73">
        <f t="shared" si="1"/>
        <v>42300</v>
      </c>
      <c r="C16861" s="74">
        <f>IF(NewCustomer="Yes", IF(COUNTIF($I$2:$I$11,B16861)&gt;0,0,WEEKDAY(B16861,2)),IF(COUNTIF($I$2:$I$21,B16861)&gt;0,0,WEEKDAY(B16861,2)))</f>
        <v>5</v>
      </c>
      <c r="D16861" s="74">
        <f t="shared" si="2"/>
        <v>15</v>
      </c>
      <c r="E16861" s="12">
        <f>IFERROR(VLOOKUP(A16861,'IDAR Meter Data'!$A:$B,2,1),"")</f>
        <v>176</v>
      </c>
      <c r="F16861" s="75">
        <f>IF(CECCZ="CZ03",'Outside Temp'!B16861,IF(CECCZ="CZ04",'Outside Temp'!B16862,IF(CECCZ="CZ12",'Outside Temp'!B16863, IF(CECCZ="CZ13",'Outside Temp'!B16864))))</f>
        <v>66.36666667</v>
      </c>
      <c r="G16861" s="12">
        <f t="shared" si="3"/>
        <v>2</v>
      </c>
    </row>
    <row r="16862" ht="15.75" customHeight="1">
      <c r="A16862" s="13">
        <v>42300.666666666664</v>
      </c>
      <c r="B16862" s="73">
        <f t="shared" si="1"/>
        <v>42300</v>
      </c>
      <c r="C16862" s="74">
        <f>IF(NewCustomer="Yes", IF(COUNTIF($I$2:$I$11,B16862)&gt;0,0,WEEKDAY(B16862,2)),IF(COUNTIF($I$2:$I$21,B16862)&gt;0,0,WEEKDAY(B16862,2)))</f>
        <v>5</v>
      </c>
      <c r="D16862" s="74">
        <f t="shared" si="2"/>
        <v>16</v>
      </c>
      <c r="E16862" s="12">
        <f>IFERROR(VLOOKUP(A16862,'IDAR Meter Data'!$A:$B,2,1),"")</f>
        <v>186</v>
      </c>
      <c r="F16862" s="75">
        <f>IF(CECCZ="CZ03",'Outside Temp'!B16862,IF(CECCZ="CZ04",'Outside Temp'!B16863,IF(CECCZ="CZ12",'Outside Temp'!B16864, IF(CECCZ="CZ13",'Outside Temp'!B16865))))</f>
        <v>66.06666667</v>
      </c>
      <c r="G16862" s="12">
        <f t="shared" si="3"/>
        <v>2</v>
      </c>
    </row>
    <row r="16863" ht="15.75" customHeight="1">
      <c r="A16863" s="13">
        <v>42300.677083333336</v>
      </c>
      <c r="B16863" s="73">
        <f t="shared" si="1"/>
        <v>42300</v>
      </c>
      <c r="C16863" s="74">
        <f>IF(NewCustomer="Yes", IF(COUNTIF($I$2:$I$11,B16863)&gt;0,0,WEEKDAY(B16863,2)),IF(COUNTIF($I$2:$I$21,B16863)&gt;0,0,WEEKDAY(B16863,2)))</f>
        <v>5</v>
      </c>
      <c r="D16863" s="74">
        <f t="shared" si="2"/>
        <v>16</v>
      </c>
      <c r="E16863" s="12">
        <f>IFERROR(VLOOKUP(A16863,'IDAR Meter Data'!$A:$B,2,1),"")</f>
        <v>191</v>
      </c>
      <c r="F16863" s="75">
        <f>IF(CECCZ="CZ03",'Outside Temp'!B16863,IF(CECCZ="CZ04",'Outside Temp'!B16864,IF(CECCZ="CZ12",'Outside Temp'!B16865, IF(CECCZ="CZ13",'Outside Temp'!B16866))))</f>
        <v>66.31666667</v>
      </c>
      <c r="G16863" s="12">
        <f t="shared" si="3"/>
        <v>2</v>
      </c>
    </row>
    <row r="16864" ht="15.75" customHeight="1">
      <c r="A16864" s="13">
        <v>42300.6875</v>
      </c>
      <c r="B16864" s="73">
        <f t="shared" si="1"/>
        <v>42300</v>
      </c>
      <c r="C16864" s="74">
        <f>IF(NewCustomer="Yes", IF(COUNTIF($I$2:$I$11,B16864)&gt;0,0,WEEKDAY(B16864,2)),IF(COUNTIF($I$2:$I$21,B16864)&gt;0,0,WEEKDAY(B16864,2)))</f>
        <v>5</v>
      </c>
      <c r="D16864" s="74">
        <f t="shared" si="2"/>
        <v>16</v>
      </c>
      <c r="E16864" s="12">
        <f>IFERROR(VLOOKUP(A16864,'IDAR Meter Data'!$A:$B,2,1),"")</f>
        <v>173</v>
      </c>
      <c r="F16864" s="75">
        <f>IF(CECCZ="CZ03",'Outside Temp'!B16864,IF(CECCZ="CZ04",'Outside Temp'!B16865,IF(CECCZ="CZ12",'Outside Temp'!B16866, IF(CECCZ="CZ13",'Outside Temp'!B16867))))</f>
        <v>66.56666667</v>
      </c>
      <c r="G16864" s="12">
        <f t="shared" si="3"/>
        <v>2</v>
      </c>
    </row>
    <row r="16865" ht="15.75" customHeight="1">
      <c r="A16865" s="13">
        <v>42300.697916666664</v>
      </c>
      <c r="B16865" s="73">
        <f t="shared" si="1"/>
        <v>42300</v>
      </c>
      <c r="C16865" s="74">
        <f>IF(NewCustomer="Yes", IF(COUNTIF($I$2:$I$11,B16865)&gt;0,0,WEEKDAY(B16865,2)),IF(COUNTIF($I$2:$I$21,B16865)&gt;0,0,WEEKDAY(B16865,2)))</f>
        <v>5</v>
      </c>
      <c r="D16865" s="74">
        <f t="shared" si="2"/>
        <v>16</v>
      </c>
      <c r="E16865" s="12">
        <f>IFERROR(VLOOKUP(A16865,'IDAR Meter Data'!$A:$B,2,1),"")</f>
        <v>186</v>
      </c>
      <c r="F16865" s="75">
        <f>IF(CECCZ="CZ03",'Outside Temp'!B16865,IF(CECCZ="CZ04",'Outside Temp'!B16866,IF(CECCZ="CZ12",'Outside Temp'!B16867, IF(CECCZ="CZ13",'Outside Temp'!B16868))))</f>
        <v>66.81666667</v>
      </c>
      <c r="G16865" s="12">
        <f t="shared" si="3"/>
        <v>2</v>
      </c>
    </row>
    <row r="16866" ht="15.75" customHeight="1">
      <c r="A16866" s="13">
        <v>42300.708333333336</v>
      </c>
      <c r="B16866" s="73">
        <f t="shared" si="1"/>
        <v>42300</v>
      </c>
      <c r="C16866" s="74">
        <f>IF(NewCustomer="Yes", IF(COUNTIF($I$2:$I$11,B16866)&gt;0,0,WEEKDAY(B16866,2)),IF(COUNTIF($I$2:$I$21,B16866)&gt;0,0,WEEKDAY(B16866,2)))</f>
        <v>5</v>
      </c>
      <c r="D16866" s="74">
        <f t="shared" si="2"/>
        <v>17</v>
      </c>
      <c r="E16866" s="12">
        <f>IFERROR(VLOOKUP(A16866,'IDAR Meter Data'!$A:$B,2,1),"")</f>
        <v>175</v>
      </c>
      <c r="F16866" s="75">
        <f>IF(CECCZ="CZ03",'Outside Temp'!B16866,IF(CECCZ="CZ04",'Outside Temp'!B16867,IF(CECCZ="CZ12",'Outside Temp'!B16868, IF(CECCZ="CZ13",'Outside Temp'!B16869))))</f>
        <v>66.8</v>
      </c>
      <c r="G16866" s="12">
        <f t="shared" si="3"/>
        <v>2</v>
      </c>
    </row>
    <row r="16867" ht="15.75" customHeight="1">
      <c r="A16867" s="13">
        <v>42300.71875</v>
      </c>
      <c r="B16867" s="73">
        <f t="shared" si="1"/>
        <v>42300</v>
      </c>
      <c r="C16867" s="74">
        <f>IF(NewCustomer="Yes", IF(COUNTIF($I$2:$I$11,B16867)&gt;0,0,WEEKDAY(B16867,2)),IF(COUNTIF($I$2:$I$21,B16867)&gt;0,0,WEEKDAY(B16867,2)))</f>
        <v>5</v>
      </c>
      <c r="D16867" s="74">
        <f t="shared" si="2"/>
        <v>17</v>
      </c>
      <c r="E16867" s="12">
        <f>IFERROR(VLOOKUP(A16867,'IDAR Meter Data'!$A:$B,2,1),"")</f>
        <v>184</v>
      </c>
      <c r="F16867" s="75">
        <f>IF(CECCZ="CZ03",'Outside Temp'!B16867,IF(CECCZ="CZ04",'Outside Temp'!B16868,IF(CECCZ="CZ12",'Outside Temp'!B16869, IF(CECCZ="CZ13",'Outside Temp'!B16870))))</f>
        <v>66.05</v>
      </c>
      <c r="G16867" s="12">
        <f t="shared" si="3"/>
        <v>2</v>
      </c>
    </row>
    <row r="16868" ht="15.75" customHeight="1">
      <c r="A16868" s="13">
        <v>42300.729166666664</v>
      </c>
      <c r="B16868" s="73">
        <f t="shared" si="1"/>
        <v>42300</v>
      </c>
      <c r="C16868" s="74">
        <f>IF(NewCustomer="Yes", IF(COUNTIF($I$2:$I$11,B16868)&gt;0,0,WEEKDAY(B16868,2)),IF(COUNTIF($I$2:$I$21,B16868)&gt;0,0,WEEKDAY(B16868,2)))</f>
        <v>5</v>
      </c>
      <c r="D16868" s="74">
        <f t="shared" si="2"/>
        <v>17</v>
      </c>
      <c r="E16868" s="12">
        <f>IFERROR(VLOOKUP(A16868,'IDAR Meter Data'!$A:$B,2,1),"")</f>
        <v>195</v>
      </c>
      <c r="F16868" s="75">
        <f>IF(CECCZ="CZ03",'Outside Temp'!B16868,IF(CECCZ="CZ04",'Outside Temp'!B16869,IF(CECCZ="CZ12",'Outside Temp'!B16870, IF(CECCZ="CZ13",'Outside Temp'!B16871))))</f>
        <v>65.3</v>
      </c>
      <c r="G16868" s="12">
        <f t="shared" si="3"/>
        <v>2</v>
      </c>
    </row>
    <row r="16869" ht="15.75" customHeight="1">
      <c r="A16869" s="13">
        <v>42300.739583333336</v>
      </c>
      <c r="B16869" s="73">
        <f t="shared" si="1"/>
        <v>42300</v>
      </c>
      <c r="C16869" s="74">
        <f>IF(NewCustomer="Yes", IF(COUNTIF($I$2:$I$11,B16869)&gt;0,0,WEEKDAY(B16869,2)),IF(COUNTIF($I$2:$I$21,B16869)&gt;0,0,WEEKDAY(B16869,2)))</f>
        <v>5</v>
      </c>
      <c r="D16869" s="74">
        <f t="shared" si="2"/>
        <v>17</v>
      </c>
      <c r="E16869" s="12">
        <f>IFERROR(VLOOKUP(A16869,'IDAR Meter Data'!$A:$B,2,1),"")</f>
        <v>173</v>
      </c>
      <c r="F16869" s="75">
        <f>IF(CECCZ="CZ03",'Outside Temp'!B16869,IF(CECCZ="CZ04",'Outside Temp'!B16870,IF(CECCZ="CZ12",'Outside Temp'!B16871, IF(CECCZ="CZ13",'Outside Temp'!B16872))))</f>
        <v>64.55</v>
      </c>
      <c r="G16869" s="12">
        <f t="shared" si="3"/>
        <v>1</v>
      </c>
    </row>
    <row r="16870" ht="15.75" customHeight="1">
      <c r="A16870" s="13">
        <v>42300.75</v>
      </c>
      <c r="B16870" s="73">
        <f t="shared" si="1"/>
        <v>42300</v>
      </c>
      <c r="C16870" s="74">
        <f>IF(NewCustomer="Yes", IF(COUNTIF($I$2:$I$11,B16870)&gt;0,0,WEEKDAY(B16870,2)),IF(COUNTIF($I$2:$I$21,B16870)&gt;0,0,WEEKDAY(B16870,2)))</f>
        <v>5</v>
      </c>
      <c r="D16870" s="74">
        <f t="shared" si="2"/>
        <v>18</v>
      </c>
      <c r="E16870" s="12">
        <f>IFERROR(VLOOKUP(A16870,'IDAR Meter Data'!$A:$B,2,1),"")</f>
        <v>178</v>
      </c>
      <c r="F16870" s="75">
        <f>IF(CECCZ="CZ03",'Outside Temp'!B16870,IF(CECCZ="CZ04",'Outside Temp'!B16871,IF(CECCZ="CZ12",'Outside Temp'!B16872, IF(CECCZ="CZ13",'Outside Temp'!B16873))))</f>
        <v>63.8</v>
      </c>
      <c r="G16870" s="12">
        <f t="shared" si="3"/>
        <v>1</v>
      </c>
    </row>
    <row r="16871" ht="15.75" customHeight="1">
      <c r="A16871" s="13">
        <v>42300.760416666664</v>
      </c>
      <c r="B16871" s="73">
        <f t="shared" si="1"/>
        <v>42300</v>
      </c>
      <c r="C16871" s="74">
        <f>IF(NewCustomer="Yes", IF(COUNTIF($I$2:$I$11,B16871)&gt;0,0,WEEKDAY(B16871,2)),IF(COUNTIF($I$2:$I$21,B16871)&gt;0,0,WEEKDAY(B16871,2)))</f>
        <v>5</v>
      </c>
      <c r="D16871" s="74">
        <f t="shared" si="2"/>
        <v>18</v>
      </c>
      <c r="E16871" s="12">
        <f>IFERROR(VLOOKUP(A16871,'IDAR Meter Data'!$A:$B,2,1),"")</f>
        <v>179</v>
      </c>
      <c r="F16871" s="75">
        <f>IF(CECCZ="CZ03",'Outside Temp'!B16871,IF(CECCZ="CZ04",'Outside Temp'!B16872,IF(CECCZ="CZ12",'Outside Temp'!B16873, IF(CECCZ="CZ13",'Outside Temp'!B16874))))</f>
        <v>63.05</v>
      </c>
      <c r="G16871" s="12">
        <f t="shared" si="3"/>
        <v>1</v>
      </c>
    </row>
    <row r="16872" ht="15.75" customHeight="1">
      <c r="A16872" s="13">
        <v>42300.770833333336</v>
      </c>
      <c r="B16872" s="73">
        <f t="shared" si="1"/>
        <v>42300</v>
      </c>
      <c r="C16872" s="74">
        <f>IF(NewCustomer="Yes", IF(COUNTIF($I$2:$I$11,B16872)&gt;0,0,WEEKDAY(B16872,2)),IF(COUNTIF($I$2:$I$21,B16872)&gt;0,0,WEEKDAY(B16872,2)))</f>
        <v>5</v>
      </c>
      <c r="D16872" s="74">
        <f t="shared" si="2"/>
        <v>18</v>
      </c>
      <c r="E16872" s="12">
        <f>IFERROR(VLOOKUP(A16872,'IDAR Meter Data'!$A:$B,2,1),"")</f>
        <v>186</v>
      </c>
      <c r="F16872" s="75">
        <f>IF(CECCZ="CZ03",'Outside Temp'!B16872,IF(CECCZ="CZ04",'Outside Temp'!B16873,IF(CECCZ="CZ12",'Outside Temp'!B16874, IF(CECCZ="CZ13",'Outside Temp'!B16875))))</f>
        <v>62.3</v>
      </c>
      <c r="G16872" s="12">
        <f t="shared" si="3"/>
        <v>1</v>
      </c>
    </row>
    <row r="16873" ht="15.75" customHeight="1">
      <c r="A16873" s="13">
        <v>42300.78125</v>
      </c>
      <c r="B16873" s="73">
        <f t="shared" si="1"/>
        <v>42300</v>
      </c>
      <c r="C16873" s="74">
        <f>IF(NewCustomer="Yes", IF(COUNTIF($I$2:$I$11,B16873)&gt;0,0,WEEKDAY(B16873,2)),IF(COUNTIF($I$2:$I$21,B16873)&gt;0,0,WEEKDAY(B16873,2)))</f>
        <v>5</v>
      </c>
      <c r="D16873" s="74">
        <f t="shared" si="2"/>
        <v>18</v>
      </c>
      <c r="E16873" s="12">
        <f>IFERROR(VLOOKUP(A16873,'IDAR Meter Data'!$A:$B,2,1),"")</f>
        <v>169</v>
      </c>
      <c r="F16873" s="75">
        <f>IF(CECCZ="CZ03",'Outside Temp'!B16873,IF(CECCZ="CZ04",'Outside Temp'!B16874,IF(CECCZ="CZ12",'Outside Temp'!B16875, IF(CECCZ="CZ13",'Outside Temp'!B16876))))</f>
        <v>61.55</v>
      </c>
      <c r="G16873" s="12">
        <f t="shared" si="3"/>
        <v>1</v>
      </c>
    </row>
    <row r="16874" ht="15.75" customHeight="1">
      <c r="A16874" s="13">
        <v>42300.791666666664</v>
      </c>
      <c r="B16874" s="73">
        <f t="shared" si="1"/>
        <v>42300</v>
      </c>
      <c r="C16874" s="74">
        <f>IF(NewCustomer="Yes", IF(COUNTIF($I$2:$I$11,B16874)&gt;0,0,WEEKDAY(B16874,2)),IF(COUNTIF($I$2:$I$21,B16874)&gt;0,0,WEEKDAY(B16874,2)))</f>
        <v>5</v>
      </c>
      <c r="D16874" s="74">
        <f t="shared" si="2"/>
        <v>19</v>
      </c>
      <c r="E16874" s="12">
        <f>IFERROR(VLOOKUP(A16874,'IDAR Meter Data'!$A:$B,2,1),"")</f>
        <v>178</v>
      </c>
      <c r="F16874" s="75">
        <f>IF(CECCZ="CZ03",'Outside Temp'!B16874,IF(CECCZ="CZ04",'Outside Temp'!B16875,IF(CECCZ="CZ12",'Outside Temp'!B16876, IF(CECCZ="CZ13",'Outside Temp'!B16877))))</f>
        <v>60.93333333</v>
      </c>
      <c r="G16874" s="12">
        <f t="shared" si="3"/>
        <v>1</v>
      </c>
    </row>
    <row r="16875" ht="15.75" customHeight="1">
      <c r="A16875" s="13">
        <v>42300.802083333336</v>
      </c>
      <c r="B16875" s="73">
        <f t="shared" si="1"/>
        <v>42300</v>
      </c>
      <c r="C16875" s="74">
        <f>IF(NewCustomer="Yes", IF(COUNTIF($I$2:$I$11,B16875)&gt;0,0,WEEKDAY(B16875,2)),IF(COUNTIF($I$2:$I$21,B16875)&gt;0,0,WEEKDAY(B16875,2)))</f>
        <v>5</v>
      </c>
      <c r="D16875" s="74">
        <f t="shared" si="2"/>
        <v>19</v>
      </c>
      <c r="E16875" s="12">
        <f>IFERROR(VLOOKUP(A16875,'IDAR Meter Data'!$A:$B,2,1),"")</f>
        <v>114</v>
      </c>
      <c r="F16875" s="75">
        <f>IF(CECCZ="CZ03",'Outside Temp'!B16875,IF(CECCZ="CZ04",'Outside Temp'!B16876,IF(CECCZ="CZ12",'Outside Temp'!B16877, IF(CECCZ="CZ13",'Outside Temp'!B16878))))</f>
        <v>60.68333333</v>
      </c>
      <c r="G16875" s="12">
        <f t="shared" si="3"/>
        <v>1</v>
      </c>
    </row>
    <row r="16876" ht="15.75" customHeight="1">
      <c r="A16876" s="13">
        <v>42300.8125</v>
      </c>
      <c r="B16876" s="73">
        <f t="shared" si="1"/>
        <v>42300</v>
      </c>
      <c r="C16876" s="74">
        <f>IF(NewCustomer="Yes", IF(COUNTIF($I$2:$I$11,B16876)&gt;0,0,WEEKDAY(B16876,2)),IF(COUNTIF($I$2:$I$21,B16876)&gt;0,0,WEEKDAY(B16876,2)))</f>
        <v>5</v>
      </c>
      <c r="D16876" s="74">
        <f t="shared" si="2"/>
        <v>19</v>
      </c>
      <c r="E16876" s="12">
        <f>IFERROR(VLOOKUP(A16876,'IDAR Meter Data'!$A:$B,2,1),"")</f>
        <v>113</v>
      </c>
      <c r="F16876" s="75">
        <f>IF(CECCZ="CZ03",'Outside Temp'!B16876,IF(CECCZ="CZ04",'Outside Temp'!B16877,IF(CECCZ="CZ12",'Outside Temp'!B16878, IF(CECCZ="CZ13",'Outside Temp'!B16879))))</f>
        <v>60.43333333</v>
      </c>
      <c r="G16876" s="12">
        <f t="shared" si="3"/>
        <v>1</v>
      </c>
    </row>
    <row r="16877" ht="15.75" customHeight="1">
      <c r="A16877" s="13">
        <v>42300.822916666664</v>
      </c>
      <c r="B16877" s="73">
        <f t="shared" si="1"/>
        <v>42300</v>
      </c>
      <c r="C16877" s="74">
        <f>IF(NewCustomer="Yes", IF(COUNTIF($I$2:$I$11,B16877)&gt;0,0,WEEKDAY(B16877,2)),IF(COUNTIF($I$2:$I$21,B16877)&gt;0,0,WEEKDAY(B16877,2)))</f>
        <v>5</v>
      </c>
      <c r="D16877" s="74">
        <f t="shared" si="2"/>
        <v>19</v>
      </c>
      <c r="E16877" s="12">
        <f>IFERROR(VLOOKUP(A16877,'IDAR Meter Data'!$A:$B,2,1),"")</f>
        <v>127</v>
      </c>
      <c r="F16877" s="75">
        <f>IF(CECCZ="CZ03",'Outside Temp'!B16877,IF(CECCZ="CZ04",'Outside Temp'!B16878,IF(CECCZ="CZ12",'Outside Temp'!B16879, IF(CECCZ="CZ13",'Outside Temp'!B16880))))</f>
        <v>60.18333333</v>
      </c>
      <c r="G16877" s="12">
        <f t="shared" si="3"/>
        <v>1</v>
      </c>
    </row>
    <row r="16878" ht="15.75" customHeight="1">
      <c r="A16878" s="13">
        <v>42300.833333333336</v>
      </c>
      <c r="B16878" s="73">
        <f t="shared" si="1"/>
        <v>42300</v>
      </c>
      <c r="C16878" s="74">
        <f>IF(NewCustomer="Yes", IF(COUNTIF($I$2:$I$11,B16878)&gt;0,0,WEEKDAY(B16878,2)),IF(COUNTIF($I$2:$I$21,B16878)&gt;0,0,WEEKDAY(B16878,2)))</f>
        <v>5</v>
      </c>
      <c r="D16878" s="74">
        <f t="shared" si="2"/>
        <v>20</v>
      </c>
      <c r="E16878" s="12">
        <f>IFERROR(VLOOKUP(A16878,'IDAR Meter Data'!$A:$B,2,1),"")</f>
        <v>112</v>
      </c>
      <c r="F16878" s="75">
        <f>IF(CECCZ="CZ03",'Outside Temp'!B16878,IF(CECCZ="CZ04",'Outside Temp'!B16879,IF(CECCZ="CZ12",'Outside Temp'!B16880, IF(CECCZ="CZ13",'Outside Temp'!B16881))))</f>
        <v>59.93333333</v>
      </c>
      <c r="G16878" s="12">
        <f t="shared" si="3"/>
        <v>1</v>
      </c>
    </row>
    <row r="16879" ht="15.75" customHeight="1">
      <c r="A16879" s="13">
        <v>42300.84375</v>
      </c>
      <c r="B16879" s="73">
        <f t="shared" si="1"/>
        <v>42300</v>
      </c>
      <c r="C16879" s="74">
        <f>IF(NewCustomer="Yes", IF(COUNTIF($I$2:$I$11,B16879)&gt;0,0,WEEKDAY(B16879,2)),IF(COUNTIF($I$2:$I$21,B16879)&gt;0,0,WEEKDAY(B16879,2)))</f>
        <v>5</v>
      </c>
      <c r="D16879" s="74">
        <f t="shared" si="2"/>
        <v>20</v>
      </c>
      <c r="E16879" s="12">
        <f>IFERROR(VLOOKUP(A16879,'IDAR Meter Data'!$A:$B,2,1),"")</f>
        <v>114</v>
      </c>
      <c r="F16879" s="75">
        <f>IF(CECCZ="CZ03",'Outside Temp'!B16879,IF(CECCZ="CZ04",'Outside Temp'!B16880,IF(CECCZ="CZ12",'Outside Temp'!B16881, IF(CECCZ="CZ13",'Outside Temp'!B16882))))</f>
        <v>59.68333333</v>
      </c>
      <c r="G16879" s="12">
        <f t="shared" si="3"/>
        <v>1</v>
      </c>
    </row>
    <row r="16880" ht="15.75" customHeight="1">
      <c r="A16880" s="13">
        <v>42300.854166666664</v>
      </c>
      <c r="B16880" s="73">
        <f t="shared" si="1"/>
        <v>42300</v>
      </c>
      <c r="C16880" s="74">
        <f>IF(NewCustomer="Yes", IF(COUNTIF($I$2:$I$11,B16880)&gt;0,0,WEEKDAY(B16880,2)),IF(COUNTIF($I$2:$I$21,B16880)&gt;0,0,WEEKDAY(B16880,2)))</f>
        <v>5</v>
      </c>
      <c r="D16880" s="74">
        <f t="shared" si="2"/>
        <v>20</v>
      </c>
      <c r="E16880" s="12">
        <f>IFERROR(VLOOKUP(A16880,'IDAR Meter Data'!$A:$B,2,1),"")</f>
        <v>112</v>
      </c>
      <c r="F16880" s="75">
        <f>IF(CECCZ="CZ03",'Outside Temp'!B16880,IF(CECCZ="CZ04",'Outside Temp'!B16881,IF(CECCZ="CZ12",'Outside Temp'!B16882, IF(CECCZ="CZ13",'Outside Temp'!B16883))))</f>
        <v>59.43333333</v>
      </c>
      <c r="G16880" s="12">
        <f t="shared" si="3"/>
        <v>1</v>
      </c>
    </row>
    <row r="16881" ht="15.75" customHeight="1">
      <c r="A16881" s="13">
        <v>42300.864583333336</v>
      </c>
      <c r="B16881" s="73">
        <f t="shared" si="1"/>
        <v>42300</v>
      </c>
      <c r="C16881" s="74">
        <f>IF(NewCustomer="Yes", IF(COUNTIF($I$2:$I$11,B16881)&gt;0,0,WEEKDAY(B16881,2)),IF(COUNTIF($I$2:$I$21,B16881)&gt;0,0,WEEKDAY(B16881,2)))</f>
        <v>5</v>
      </c>
      <c r="D16881" s="74">
        <f t="shared" si="2"/>
        <v>20</v>
      </c>
      <c r="E16881" s="12">
        <f>IFERROR(VLOOKUP(A16881,'IDAR Meter Data'!$A:$B,2,1),"")</f>
        <v>118</v>
      </c>
      <c r="F16881" s="75">
        <f>IF(CECCZ="CZ03",'Outside Temp'!B16881,IF(CECCZ="CZ04",'Outside Temp'!B16882,IF(CECCZ="CZ12",'Outside Temp'!B16883, IF(CECCZ="CZ13",'Outside Temp'!B16884))))</f>
        <v>59.18333333</v>
      </c>
      <c r="G16881" s="12">
        <f t="shared" si="3"/>
        <v>1</v>
      </c>
    </row>
    <row r="16882" ht="15.75" customHeight="1">
      <c r="A16882" s="13">
        <v>42300.875</v>
      </c>
      <c r="B16882" s="73">
        <f t="shared" si="1"/>
        <v>42300</v>
      </c>
      <c r="C16882" s="74">
        <f>IF(NewCustomer="Yes", IF(COUNTIF($I$2:$I$11,B16882)&gt;0,0,WEEKDAY(B16882,2)),IF(COUNTIF($I$2:$I$21,B16882)&gt;0,0,WEEKDAY(B16882,2)))</f>
        <v>5</v>
      </c>
      <c r="D16882" s="74">
        <f t="shared" si="2"/>
        <v>21</v>
      </c>
      <c r="E16882" s="12">
        <f>IFERROR(VLOOKUP(A16882,'IDAR Meter Data'!$A:$B,2,1),"")</f>
        <v>120</v>
      </c>
      <c r="F16882" s="75">
        <f>IF(CECCZ="CZ03",'Outside Temp'!B16882,IF(CECCZ="CZ04",'Outside Temp'!B16883,IF(CECCZ="CZ12",'Outside Temp'!B16884, IF(CECCZ="CZ13",'Outside Temp'!B16885))))</f>
        <v>59</v>
      </c>
      <c r="G16882" s="12">
        <f t="shared" si="3"/>
        <v>1</v>
      </c>
    </row>
    <row r="16883" ht="15.75" customHeight="1">
      <c r="A16883" s="13">
        <v>42300.885416666664</v>
      </c>
      <c r="B16883" s="73">
        <f t="shared" si="1"/>
        <v>42300</v>
      </c>
      <c r="C16883" s="74">
        <f>IF(NewCustomer="Yes", IF(COUNTIF($I$2:$I$11,B16883)&gt;0,0,WEEKDAY(B16883,2)),IF(COUNTIF($I$2:$I$21,B16883)&gt;0,0,WEEKDAY(B16883,2)))</f>
        <v>5</v>
      </c>
      <c r="D16883" s="74">
        <f t="shared" si="2"/>
        <v>21</v>
      </c>
      <c r="E16883" s="12">
        <f>IFERROR(VLOOKUP(A16883,'IDAR Meter Data'!$A:$B,2,1),"")</f>
        <v>105</v>
      </c>
      <c r="F16883" s="75">
        <f>IF(CECCZ="CZ03",'Outside Temp'!B16883,IF(CECCZ="CZ04",'Outside Temp'!B16884,IF(CECCZ="CZ12",'Outside Temp'!B16885, IF(CECCZ="CZ13",'Outside Temp'!B16886))))</f>
        <v>59</v>
      </c>
      <c r="G16883" s="12">
        <f t="shared" si="3"/>
        <v>1</v>
      </c>
    </row>
    <row r="16884" ht="15.75" customHeight="1">
      <c r="A16884" s="13">
        <v>42300.895833333336</v>
      </c>
      <c r="B16884" s="73">
        <f t="shared" si="1"/>
        <v>42300</v>
      </c>
      <c r="C16884" s="74">
        <f>IF(NewCustomer="Yes", IF(COUNTIF($I$2:$I$11,B16884)&gt;0,0,WEEKDAY(B16884,2)),IF(COUNTIF($I$2:$I$21,B16884)&gt;0,0,WEEKDAY(B16884,2)))</f>
        <v>5</v>
      </c>
      <c r="D16884" s="74">
        <f t="shared" si="2"/>
        <v>21</v>
      </c>
      <c r="E16884" s="12">
        <f>IFERROR(VLOOKUP(A16884,'IDAR Meter Data'!$A:$B,2,1),"")</f>
        <v>102</v>
      </c>
      <c r="F16884" s="75">
        <f>IF(CECCZ="CZ03",'Outside Temp'!B16884,IF(CECCZ="CZ04",'Outside Temp'!B16885,IF(CECCZ="CZ12",'Outside Temp'!B16886, IF(CECCZ="CZ13",'Outside Temp'!B16887))))</f>
        <v>59</v>
      </c>
      <c r="G16884" s="12">
        <f t="shared" si="3"/>
        <v>1</v>
      </c>
    </row>
    <row r="16885" ht="15.75" customHeight="1">
      <c r="A16885" s="13">
        <v>42300.90625</v>
      </c>
      <c r="B16885" s="73">
        <f t="shared" si="1"/>
        <v>42300</v>
      </c>
      <c r="C16885" s="74">
        <f>IF(NewCustomer="Yes", IF(COUNTIF($I$2:$I$11,B16885)&gt;0,0,WEEKDAY(B16885,2)),IF(COUNTIF($I$2:$I$21,B16885)&gt;0,0,WEEKDAY(B16885,2)))</f>
        <v>5</v>
      </c>
      <c r="D16885" s="74">
        <f t="shared" si="2"/>
        <v>21</v>
      </c>
      <c r="E16885" s="12">
        <f>IFERROR(VLOOKUP(A16885,'IDAR Meter Data'!$A:$B,2,1),"")</f>
        <v>101</v>
      </c>
      <c r="F16885" s="75">
        <f>IF(CECCZ="CZ03",'Outside Temp'!B16885,IF(CECCZ="CZ04",'Outside Temp'!B16886,IF(CECCZ="CZ12",'Outside Temp'!B16887, IF(CECCZ="CZ13",'Outside Temp'!B16888))))</f>
        <v>59</v>
      </c>
      <c r="G16885" s="12">
        <f t="shared" si="3"/>
        <v>1</v>
      </c>
    </row>
    <row r="16886" ht="15.75" customHeight="1">
      <c r="A16886" s="13">
        <v>42300.916666666664</v>
      </c>
      <c r="B16886" s="73">
        <f t="shared" si="1"/>
        <v>42300</v>
      </c>
      <c r="C16886" s="74">
        <f>IF(NewCustomer="Yes", IF(COUNTIF($I$2:$I$11,B16886)&gt;0,0,WEEKDAY(B16886,2)),IF(COUNTIF($I$2:$I$21,B16886)&gt;0,0,WEEKDAY(B16886,2)))</f>
        <v>5</v>
      </c>
      <c r="D16886" s="74">
        <f t="shared" si="2"/>
        <v>22</v>
      </c>
      <c r="E16886" s="12">
        <f>IFERROR(VLOOKUP(A16886,'IDAR Meter Data'!$A:$B,2,1),"")</f>
        <v>105</v>
      </c>
      <c r="F16886" s="75">
        <f>IF(CECCZ="CZ03",'Outside Temp'!B16886,IF(CECCZ="CZ04",'Outside Temp'!B16887,IF(CECCZ="CZ12",'Outside Temp'!B16888, IF(CECCZ="CZ13",'Outside Temp'!B16889))))</f>
        <v>58.93333333</v>
      </c>
      <c r="G16886" s="12">
        <f t="shared" si="3"/>
        <v>1</v>
      </c>
    </row>
    <row r="16887" ht="15.75" customHeight="1">
      <c r="A16887" s="13">
        <v>42300.927083333336</v>
      </c>
      <c r="B16887" s="73">
        <f t="shared" si="1"/>
        <v>42300</v>
      </c>
      <c r="C16887" s="74">
        <f>IF(NewCustomer="Yes", IF(COUNTIF($I$2:$I$11,B16887)&gt;0,0,WEEKDAY(B16887,2)),IF(COUNTIF($I$2:$I$21,B16887)&gt;0,0,WEEKDAY(B16887,2)))</f>
        <v>5</v>
      </c>
      <c r="D16887" s="74">
        <f t="shared" si="2"/>
        <v>22</v>
      </c>
      <c r="E16887" s="12">
        <f>IFERROR(VLOOKUP(A16887,'IDAR Meter Data'!$A:$B,2,1),"")</f>
        <v>103</v>
      </c>
      <c r="F16887" s="75">
        <f>IF(CECCZ="CZ03",'Outside Temp'!B16887,IF(CECCZ="CZ04",'Outside Temp'!B16888,IF(CECCZ="CZ12",'Outside Temp'!B16889, IF(CECCZ="CZ13",'Outside Temp'!B16890))))</f>
        <v>58.68333333</v>
      </c>
      <c r="G16887" s="12">
        <f t="shared" si="3"/>
        <v>1</v>
      </c>
    </row>
    <row r="16888" ht="15.75" customHeight="1">
      <c r="A16888" s="13">
        <v>42300.9375</v>
      </c>
      <c r="B16888" s="73">
        <f t="shared" si="1"/>
        <v>42300</v>
      </c>
      <c r="C16888" s="74">
        <f>IF(NewCustomer="Yes", IF(COUNTIF($I$2:$I$11,B16888)&gt;0,0,WEEKDAY(B16888,2)),IF(COUNTIF($I$2:$I$21,B16888)&gt;0,0,WEEKDAY(B16888,2)))</f>
        <v>5</v>
      </c>
      <c r="D16888" s="74">
        <f t="shared" si="2"/>
        <v>22</v>
      </c>
      <c r="E16888" s="12">
        <f>IFERROR(VLOOKUP(A16888,'IDAR Meter Data'!$A:$B,2,1),"")</f>
        <v>108</v>
      </c>
      <c r="F16888" s="75">
        <f>IF(CECCZ="CZ03",'Outside Temp'!B16888,IF(CECCZ="CZ04",'Outside Temp'!B16889,IF(CECCZ="CZ12",'Outside Temp'!B16890, IF(CECCZ="CZ13",'Outside Temp'!B16891))))</f>
        <v>58.43333333</v>
      </c>
      <c r="G16888" s="12">
        <f t="shared" si="3"/>
        <v>1</v>
      </c>
    </row>
    <row r="16889" ht="15.75" customHeight="1">
      <c r="A16889" s="13">
        <v>42300.947916666664</v>
      </c>
      <c r="B16889" s="73">
        <f t="shared" si="1"/>
        <v>42300</v>
      </c>
      <c r="C16889" s="74">
        <f>IF(NewCustomer="Yes", IF(COUNTIF($I$2:$I$11,B16889)&gt;0,0,WEEKDAY(B16889,2)),IF(COUNTIF($I$2:$I$21,B16889)&gt;0,0,WEEKDAY(B16889,2)))</f>
        <v>5</v>
      </c>
      <c r="D16889" s="74">
        <f t="shared" si="2"/>
        <v>22</v>
      </c>
      <c r="E16889" s="12">
        <f>IFERROR(VLOOKUP(A16889,'IDAR Meter Data'!$A:$B,2,1),"")</f>
        <v>96</v>
      </c>
      <c r="F16889" s="75">
        <f>IF(CECCZ="CZ03",'Outside Temp'!B16889,IF(CECCZ="CZ04",'Outside Temp'!B16890,IF(CECCZ="CZ12",'Outside Temp'!B16891, IF(CECCZ="CZ13",'Outside Temp'!B16892))))</f>
        <v>58.18333333</v>
      </c>
      <c r="G16889" s="12">
        <f t="shared" si="3"/>
        <v>1</v>
      </c>
    </row>
    <row r="16890" ht="15.75" customHeight="1">
      <c r="A16890" s="13">
        <v>42300.958333333336</v>
      </c>
      <c r="B16890" s="73">
        <f t="shared" si="1"/>
        <v>42300</v>
      </c>
      <c r="C16890" s="74">
        <f>IF(NewCustomer="Yes", IF(COUNTIF($I$2:$I$11,B16890)&gt;0,0,WEEKDAY(B16890,2)),IF(COUNTIF($I$2:$I$21,B16890)&gt;0,0,WEEKDAY(B16890,2)))</f>
        <v>5</v>
      </c>
      <c r="D16890" s="74">
        <f t="shared" si="2"/>
        <v>23</v>
      </c>
      <c r="E16890" s="12">
        <f>IFERROR(VLOOKUP(A16890,'IDAR Meter Data'!$A:$B,2,1),"")</f>
        <v>104</v>
      </c>
      <c r="F16890" s="75">
        <f>IF(CECCZ="CZ03",'Outside Temp'!B16890,IF(CECCZ="CZ04",'Outside Temp'!B16891,IF(CECCZ="CZ12",'Outside Temp'!B16892, IF(CECCZ="CZ13",'Outside Temp'!B16893))))</f>
        <v>57.93333333</v>
      </c>
      <c r="G16890" s="12">
        <f t="shared" si="3"/>
        <v>1</v>
      </c>
    </row>
    <row r="16891" ht="15.75" customHeight="1">
      <c r="A16891" s="13">
        <v>42300.96875</v>
      </c>
      <c r="B16891" s="73">
        <f t="shared" si="1"/>
        <v>42300</v>
      </c>
      <c r="C16891" s="74">
        <f>IF(NewCustomer="Yes", IF(COUNTIF($I$2:$I$11,B16891)&gt;0,0,WEEKDAY(B16891,2)),IF(COUNTIF($I$2:$I$21,B16891)&gt;0,0,WEEKDAY(B16891,2)))</f>
        <v>5</v>
      </c>
      <c r="D16891" s="74">
        <f t="shared" si="2"/>
        <v>23</v>
      </c>
      <c r="E16891" s="12">
        <f>IFERROR(VLOOKUP(A16891,'IDAR Meter Data'!$A:$B,2,1),"")</f>
        <v>103</v>
      </c>
      <c r="F16891" s="75">
        <f>IF(CECCZ="CZ03",'Outside Temp'!B16891,IF(CECCZ="CZ04",'Outside Temp'!B16892,IF(CECCZ="CZ12",'Outside Temp'!B16893, IF(CECCZ="CZ13",'Outside Temp'!B16894))))</f>
        <v>57.68333333</v>
      </c>
      <c r="G16891" s="12">
        <f t="shared" si="3"/>
        <v>1</v>
      </c>
    </row>
    <row r="16892" ht="15.75" customHeight="1">
      <c r="A16892" s="13">
        <v>42300.979166666664</v>
      </c>
      <c r="B16892" s="73">
        <f t="shared" si="1"/>
        <v>42300</v>
      </c>
      <c r="C16892" s="74">
        <f>IF(NewCustomer="Yes", IF(COUNTIF($I$2:$I$11,B16892)&gt;0,0,WEEKDAY(B16892,2)),IF(COUNTIF($I$2:$I$21,B16892)&gt;0,0,WEEKDAY(B16892,2)))</f>
        <v>5</v>
      </c>
      <c r="D16892" s="74">
        <f t="shared" si="2"/>
        <v>23</v>
      </c>
      <c r="E16892" s="12">
        <f>IFERROR(VLOOKUP(A16892,'IDAR Meter Data'!$A:$B,2,1),"")</f>
        <v>101</v>
      </c>
      <c r="F16892" s="75">
        <f>IF(CECCZ="CZ03",'Outside Temp'!B16892,IF(CECCZ="CZ04",'Outside Temp'!B16893,IF(CECCZ="CZ12",'Outside Temp'!B16894, IF(CECCZ="CZ13",'Outside Temp'!B16895))))</f>
        <v>57.43333333</v>
      </c>
      <c r="G16892" s="12">
        <f t="shared" si="3"/>
        <v>1</v>
      </c>
    </row>
    <row r="16893" ht="15.75" customHeight="1">
      <c r="A16893" s="13">
        <v>42300.989583333336</v>
      </c>
      <c r="B16893" s="73">
        <f t="shared" si="1"/>
        <v>42300</v>
      </c>
      <c r="C16893" s="74">
        <f>IF(NewCustomer="Yes", IF(COUNTIF($I$2:$I$11,B16893)&gt;0,0,WEEKDAY(B16893,2)),IF(COUNTIF($I$2:$I$21,B16893)&gt;0,0,WEEKDAY(B16893,2)))</f>
        <v>5</v>
      </c>
      <c r="D16893" s="74">
        <f t="shared" si="2"/>
        <v>23</v>
      </c>
      <c r="E16893" s="12">
        <f>IFERROR(VLOOKUP(A16893,'IDAR Meter Data'!$A:$B,2,1),"")</f>
        <v>102</v>
      </c>
      <c r="F16893" s="75">
        <f>IF(CECCZ="CZ03",'Outside Temp'!B16893,IF(CECCZ="CZ04",'Outside Temp'!B16894,IF(CECCZ="CZ12",'Outside Temp'!B16895, IF(CECCZ="CZ13",'Outside Temp'!B16896))))</f>
        <v>57.18333333</v>
      </c>
      <c r="G16893" s="12">
        <f t="shared" si="3"/>
        <v>1</v>
      </c>
    </row>
    <row r="16894" ht="15.75" customHeight="1">
      <c r="A16894" s="13">
        <v>42301.0</v>
      </c>
      <c r="B16894" s="73">
        <f t="shared" si="1"/>
        <v>42301</v>
      </c>
      <c r="C16894" s="74">
        <f>IF(NewCustomer="Yes", IF(COUNTIF($I$2:$I$11,B16894)&gt;0,0,WEEKDAY(B16894,2)),IF(COUNTIF($I$2:$I$21,B16894)&gt;0,0,WEEKDAY(B16894,2)))</f>
        <v>6</v>
      </c>
      <c r="D16894" s="74">
        <f t="shared" si="2"/>
        <v>0</v>
      </c>
      <c r="E16894" s="12">
        <f>IFERROR(VLOOKUP(A16894,'IDAR Meter Data'!$A:$B,2,1),"")</f>
        <v>99</v>
      </c>
      <c r="F16894" s="75">
        <f>IF(CECCZ="CZ03",'Outside Temp'!B16894,IF(CECCZ="CZ04",'Outside Temp'!B16895,IF(CECCZ="CZ12",'Outside Temp'!B16896, IF(CECCZ="CZ13",'Outside Temp'!B16897))))</f>
        <v>57</v>
      </c>
      <c r="G16894" s="12">
        <f t="shared" si="3"/>
        <v>1</v>
      </c>
    </row>
    <row r="16895" ht="15.75" customHeight="1">
      <c r="A16895" s="13">
        <v>42301.010416666664</v>
      </c>
      <c r="B16895" s="73">
        <f t="shared" si="1"/>
        <v>42301</v>
      </c>
      <c r="C16895" s="74">
        <f>IF(NewCustomer="Yes", IF(COUNTIF($I$2:$I$11,B16895)&gt;0,0,WEEKDAY(B16895,2)),IF(COUNTIF($I$2:$I$21,B16895)&gt;0,0,WEEKDAY(B16895,2)))</f>
        <v>6</v>
      </c>
      <c r="D16895" s="74">
        <f t="shared" si="2"/>
        <v>0</v>
      </c>
      <c r="E16895" s="12">
        <f>IFERROR(VLOOKUP(A16895,'IDAR Meter Data'!$A:$B,2,1),"")</f>
        <v>97</v>
      </c>
      <c r="F16895" s="75">
        <f>IF(CECCZ="CZ03",'Outside Temp'!B16895,IF(CECCZ="CZ04",'Outside Temp'!B16896,IF(CECCZ="CZ12",'Outside Temp'!B16897, IF(CECCZ="CZ13",'Outside Temp'!B16898))))</f>
        <v>57</v>
      </c>
      <c r="G16895" s="12">
        <f t="shared" si="3"/>
        <v>1</v>
      </c>
    </row>
    <row r="16896" ht="15.75" customHeight="1">
      <c r="A16896" s="13">
        <v>42301.020833333336</v>
      </c>
      <c r="B16896" s="73">
        <f t="shared" si="1"/>
        <v>42301</v>
      </c>
      <c r="C16896" s="74">
        <f>IF(NewCustomer="Yes", IF(COUNTIF($I$2:$I$11,B16896)&gt;0,0,WEEKDAY(B16896,2)),IF(COUNTIF($I$2:$I$21,B16896)&gt;0,0,WEEKDAY(B16896,2)))</f>
        <v>6</v>
      </c>
      <c r="D16896" s="74">
        <f t="shared" si="2"/>
        <v>0</v>
      </c>
      <c r="E16896" s="12">
        <f>IFERROR(VLOOKUP(A16896,'IDAR Meter Data'!$A:$B,2,1),"")</f>
        <v>106</v>
      </c>
      <c r="F16896" s="75">
        <f>IF(CECCZ="CZ03",'Outside Temp'!B16896,IF(CECCZ="CZ04",'Outside Temp'!B16897,IF(CECCZ="CZ12",'Outside Temp'!B16898, IF(CECCZ="CZ13",'Outside Temp'!B16899))))</f>
        <v>57</v>
      </c>
      <c r="G16896" s="12">
        <f t="shared" si="3"/>
        <v>1</v>
      </c>
    </row>
    <row r="16897" ht="15.75" customHeight="1">
      <c r="A16897" s="13">
        <v>42301.03125</v>
      </c>
      <c r="B16897" s="73">
        <f t="shared" si="1"/>
        <v>42301</v>
      </c>
      <c r="C16897" s="74">
        <f>IF(NewCustomer="Yes", IF(COUNTIF($I$2:$I$11,B16897)&gt;0,0,WEEKDAY(B16897,2)),IF(COUNTIF($I$2:$I$21,B16897)&gt;0,0,WEEKDAY(B16897,2)))</f>
        <v>6</v>
      </c>
      <c r="D16897" s="74">
        <f t="shared" si="2"/>
        <v>0</v>
      </c>
      <c r="E16897" s="12">
        <f>IFERROR(VLOOKUP(A16897,'IDAR Meter Data'!$A:$B,2,1),"")</f>
        <v>95</v>
      </c>
      <c r="F16897" s="75">
        <f>IF(CECCZ="CZ03",'Outside Temp'!B16897,IF(CECCZ="CZ04",'Outside Temp'!B16898,IF(CECCZ="CZ12",'Outside Temp'!B16899, IF(CECCZ="CZ13",'Outside Temp'!B16900))))</f>
        <v>57</v>
      </c>
      <c r="G16897" s="12">
        <f t="shared" si="3"/>
        <v>1</v>
      </c>
    </row>
    <row r="16898" ht="15.75" customHeight="1">
      <c r="A16898" s="13">
        <v>42301.041666666664</v>
      </c>
      <c r="B16898" s="73">
        <f t="shared" si="1"/>
        <v>42301</v>
      </c>
      <c r="C16898" s="74">
        <f>IF(NewCustomer="Yes", IF(COUNTIF($I$2:$I$11,B16898)&gt;0,0,WEEKDAY(B16898,2)),IF(COUNTIF($I$2:$I$21,B16898)&gt;0,0,WEEKDAY(B16898,2)))</f>
        <v>6</v>
      </c>
      <c r="D16898" s="74">
        <f t="shared" si="2"/>
        <v>1</v>
      </c>
      <c r="E16898" s="12">
        <f>IFERROR(VLOOKUP(A16898,'IDAR Meter Data'!$A:$B,2,1),"")</f>
        <v>93</v>
      </c>
      <c r="F16898" s="75">
        <f>IF(CECCZ="CZ03",'Outside Temp'!B16898,IF(CECCZ="CZ04",'Outside Temp'!B16899,IF(CECCZ="CZ12",'Outside Temp'!B16900, IF(CECCZ="CZ13",'Outside Temp'!B16901))))</f>
        <v>56.93333333</v>
      </c>
      <c r="G16898" s="12">
        <f t="shared" si="3"/>
        <v>1</v>
      </c>
    </row>
    <row r="16899" ht="15.75" customHeight="1">
      <c r="A16899" s="13">
        <v>42301.052083333336</v>
      </c>
      <c r="B16899" s="73">
        <f t="shared" si="1"/>
        <v>42301</v>
      </c>
      <c r="C16899" s="74">
        <f>IF(NewCustomer="Yes", IF(COUNTIF($I$2:$I$11,B16899)&gt;0,0,WEEKDAY(B16899,2)),IF(COUNTIF($I$2:$I$21,B16899)&gt;0,0,WEEKDAY(B16899,2)))</f>
        <v>6</v>
      </c>
      <c r="D16899" s="74">
        <f t="shared" si="2"/>
        <v>1</v>
      </c>
      <c r="E16899" s="12">
        <f>IFERROR(VLOOKUP(A16899,'IDAR Meter Data'!$A:$B,2,1),"")</f>
        <v>89</v>
      </c>
      <c r="F16899" s="75">
        <f>IF(CECCZ="CZ03",'Outside Temp'!B16899,IF(CECCZ="CZ04",'Outside Temp'!B16900,IF(CECCZ="CZ12",'Outside Temp'!B16901, IF(CECCZ="CZ13",'Outside Temp'!B16902))))</f>
        <v>56.68333333</v>
      </c>
      <c r="G16899" s="12">
        <f t="shared" si="3"/>
        <v>1</v>
      </c>
    </row>
    <row r="16900" ht="15.75" customHeight="1">
      <c r="A16900" s="13">
        <v>42301.0625</v>
      </c>
      <c r="B16900" s="73">
        <f t="shared" si="1"/>
        <v>42301</v>
      </c>
      <c r="C16900" s="74">
        <f>IF(NewCustomer="Yes", IF(COUNTIF($I$2:$I$11,B16900)&gt;0,0,WEEKDAY(B16900,2)),IF(COUNTIF($I$2:$I$21,B16900)&gt;0,0,WEEKDAY(B16900,2)))</f>
        <v>6</v>
      </c>
      <c r="D16900" s="74">
        <f t="shared" si="2"/>
        <v>1</v>
      </c>
      <c r="E16900" s="12">
        <f>IFERROR(VLOOKUP(A16900,'IDAR Meter Data'!$A:$B,2,1),"")</f>
        <v>88</v>
      </c>
      <c r="F16900" s="75">
        <f>IF(CECCZ="CZ03",'Outside Temp'!B16900,IF(CECCZ="CZ04",'Outside Temp'!B16901,IF(CECCZ="CZ12",'Outside Temp'!B16902, IF(CECCZ="CZ13",'Outside Temp'!B16903))))</f>
        <v>56.43333333</v>
      </c>
      <c r="G16900" s="12">
        <f t="shared" si="3"/>
        <v>1</v>
      </c>
    </row>
    <row r="16901" ht="15.75" customHeight="1">
      <c r="A16901" s="13">
        <v>42301.072916666664</v>
      </c>
      <c r="B16901" s="73">
        <f t="shared" si="1"/>
        <v>42301</v>
      </c>
      <c r="C16901" s="74">
        <f>IF(NewCustomer="Yes", IF(COUNTIF($I$2:$I$11,B16901)&gt;0,0,WEEKDAY(B16901,2)),IF(COUNTIF($I$2:$I$21,B16901)&gt;0,0,WEEKDAY(B16901,2)))</f>
        <v>6</v>
      </c>
      <c r="D16901" s="74">
        <f t="shared" si="2"/>
        <v>1</v>
      </c>
      <c r="E16901" s="12">
        <f>IFERROR(VLOOKUP(A16901,'IDAR Meter Data'!$A:$B,2,1),"")</f>
        <v>94</v>
      </c>
      <c r="F16901" s="75">
        <f>IF(CECCZ="CZ03",'Outside Temp'!B16901,IF(CECCZ="CZ04",'Outside Temp'!B16902,IF(CECCZ="CZ12",'Outside Temp'!B16903, IF(CECCZ="CZ13",'Outside Temp'!B16904))))</f>
        <v>56.18333333</v>
      </c>
      <c r="G16901" s="12">
        <f t="shared" si="3"/>
        <v>1</v>
      </c>
    </row>
    <row r="16902" ht="15.75" customHeight="1">
      <c r="A16902" s="13">
        <v>42301.083333333336</v>
      </c>
      <c r="B16902" s="73">
        <f t="shared" si="1"/>
        <v>42301</v>
      </c>
      <c r="C16902" s="74">
        <f>IF(NewCustomer="Yes", IF(COUNTIF($I$2:$I$11,B16902)&gt;0,0,WEEKDAY(B16902,2)),IF(COUNTIF($I$2:$I$21,B16902)&gt;0,0,WEEKDAY(B16902,2)))</f>
        <v>6</v>
      </c>
      <c r="D16902" s="74">
        <f t="shared" si="2"/>
        <v>2</v>
      </c>
      <c r="E16902" s="12">
        <f>IFERROR(VLOOKUP(A16902,'IDAR Meter Data'!$A:$B,2,1),"")</f>
        <v>92</v>
      </c>
      <c r="F16902" s="75">
        <f>IF(CECCZ="CZ03",'Outside Temp'!B16902,IF(CECCZ="CZ04",'Outside Temp'!B16903,IF(CECCZ="CZ12",'Outside Temp'!B16904, IF(CECCZ="CZ13",'Outside Temp'!B16905))))</f>
        <v>55.93333333</v>
      </c>
      <c r="G16902" s="12">
        <f t="shared" si="3"/>
        <v>1</v>
      </c>
    </row>
    <row r="16903" ht="15.75" customHeight="1">
      <c r="A16903" s="13">
        <v>42301.09375</v>
      </c>
      <c r="B16903" s="73">
        <f t="shared" si="1"/>
        <v>42301</v>
      </c>
      <c r="C16903" s="74">
        <f>IF(NewCustomer="Yes", IF(COUNTIF($I$2:$I$11,B16903)&gt;0,0,WEEKDAY(B16903,2)),IF(COUNTIF($I$2:$I$21,B16903)&gt;0,0,WEEKDAY(B16903,2)))</f>
        <v>6</v>
      </c>
      <c r="D16903" s="74">
        <f t="shared" si="2"/>
        <v>2</v>
      </c>
      <c r="E16903" s="12">
        <f>IFERROR(VLOOKUP(A16903,'IDAR Meter Data'!$A:$B,2,1),"")</f>
        <v>93</v>
      </c>
      <c r="F16903" s="75">
        <f>IF(CECCZ="CZ03",'Outside Temp'!B16903,IF(CECCZ="CZ04",'Outside Temp'!B16904,IF(CECCZ="CZ12",'Outside Temp'!B16905, IF(CECCZ="CZ13",'Outside Temp'!B16906))))</f>
        <v>55.68333333</v>
      </c>
      <c r="G16903" s="12">
        <f t="shared" si="3"/>
        <v>1</v>
      </c>
    </row>
    <row r="16904" ht="15.75" customHeight="1">
      <c r="A16904" s="13">
        <v>42301.104166666664</v>
      </c>
      <c r="B16904" s="73">
        <f t="shared" si="1"/>
        <v>42301</v>
      </c>
      <c r="C16904" s="74">
        <f>IF(NewCustomer="Yes", IF(COUNTIF($I$2:$I$11,B16904)&gt;0,0,WEEKDAY(B16904,2)),IF(COUNTIF($I$2:$I$21,B16904)&gt;0,0,WEEKDAY(B16904,2)))</f>
        <v>6</v>
      </c>
      <c r="D16904" s="74">
        <f t="shared" si="2"/>
        <v>2</v>
      </c>
      <c r="E16904" s="12">
        <f>IFERROR(VLOOKUP(A16904,'IDAR Meter Data'!$A:$B,2,1),"")</f>
        <v>87</v>
      </c>
      <c r="F16904" s="75">
        <f>IF(CECCZ="CZ03",'Outside Temp'!B16904,IF(CECCZ="CZ04",'Outside Temp'!B16905,IF(CECCZ="CZ12",'Outside Temp'!B16906, IF(CECCZ="CZ13",'Outside Temp'!B16907))))</f>
        <v>55.43333333</v>
      </c>
      <c r="G16904" s="12">
        <f t="shared" si="3"/>
        <v>1</v>
      </c>
    </row>
    <row r="16905" ht="15.75" customHeight="1">
      <c r="A16905" s="13">
        <v>42301.114583333336</v>
      </c>
      <c r="B16905" s="73">
        <f t="shared" si="1"/>
        <v>42301</v>
      </c>
      <c r="C16905" s="74">
        <f>IF(NewCustomer="Yes", IF(COUNTIF($I$2:$I$11,B16905)&gt;0,0,WEEKDAY(B16905,2)),IF(COUNTIF($I$2:$I$21,B16905)&gt;0,0,WEEKDAY(B16905,2)))</f>
        <v>6</v>
      </c>
      <c r="D16905" s="74">
        <f t="shared" si="2"/>
        <v>2</v>
      </c>
      <c r="E16905" s="12">
        <f>IFERROR(VLOOKUP(A16905,'IDAR Meter Data'!$A:$B,2,1),"")</f>
        <v>95</v>
      </c>
      <c r="F16905" s="75">
        <f>IF(CECCZ="CZ03",'Outside Temp'!B16905,IF(CECCZ="CZ04",'Outside Temp'!B16906,IF(CECCZ="CZ12",'Outside Temp'!B16907, IF(CECCZ="CZ13",'Outside Temp'!B16908))))</f>
        <v>55.18333333</v>
      </c>
      <c r="G16905" s="12">
        <f t="shared" si="3"/>
        <v>1</v>
      </c>
    </row>
    <row r="16906" ht="15.75" customHeight="1">
      <c r="A16906" s="13">
        <v>42301.125</v>
      </c>
      <c r="B16906" s="73">
        <f t="shared" si="1"/>
        <v>42301</v>
      </c>
      <c r="C16906" s="74">
        <f>IF(NewCustomer="Yes", IF(COUNTIF($I$2:$I$11,B16906)&gt;0,0,WEEKDAY(B16906,2)),IF(COUNTIF($I$2:$I$21,B16906)&gt;0,0,WEEKDAY(B16906,2)))</f>
        <v>6</v>
      </c>
      <c r="D16906" s="74">
        <f t="shared" si="2"/>
        <v>3</v>
      </c>
      <c r="E16906" s="12">
        <f>IFERROR(VLOOKUP(A16906,'IDAR Meter Data'!$A:$B,2,1),"")</f>
        <v>94</v>
      </c>
      <c r="F16906" s="75">
        <f>IF(CECCZ="CZ03",'Outside Temp'!B16906,IF(CECCZ="CZ04",'Outside Temp'!B16907,IF(CECCZ="CZ12",'Outside Temp'!B16908, IF(CECCZ="CZ13",'Outside Temp'!B16909))))</f>
        <v>54.86666667</v>
      </c>
      <c r="G16906" s="12">
        <f t="shared" si="3"/>
        <v>1</v>
      </c>
    </row>
    <row r="16907" ht="15.75" customHeight="1">
      <c r="A16907" s="13">
        <v>42301.135416666664</v>
      </c>
      <c r="B16907" s="73">
        <f t="shared" si="1"/>
        <v>42301</v>
      </c>
      <c r="C16907" s="74">
        <f>IF(NewCustomer="Yes", IF(COUNTIF($I$2:$I$11,B16907)&gt;0,0,WEEKDAY(B16907,2)),IF(COUNTIF($I$2:$I$21,B16907)&gt;0,0,WEEKDAY(B16907,2)))</f>
        <v>6</v>
      </c>
      <c r="D16907" s="74">
        <f t="shared" si="2"/>
        <v>3</v>
      </c>
      <c r="E16907" s="12">
        <f>IFERROR(VLOOKUP(A16907,'IDAR Meter Data'!$A:$B,2,1),"")</f>
        <v>90</v>
      </c>
      <c r="F16907" s="75">
        <f>IF(CECCZ="CZ03",'Outside Temp'!B16907,IF(CECCZ="CZ04",'Outside Temp'!B16908,IF(CECCZ="CZ12",'Outside Temp'!B16909, IF(CECCZ="CZ13",'Outside Temp'!B16910))))</f>
        <v>54.36666667</v>
      </c>
      <c r="G16907" s="12">
        <f t="shared" si="3"/>
        <v>1</v>
      </c>
    </row>
    <row r="16908" ht="15.75" customHeight="1">
      <c r="A16908" s="13">
        <v>42301.145833333336</v>
      </c>
      <c r="B16908" s="73">
        <f t="shared" si="1"/>
        <v>42301</v>
      </c>
      <c r="C16908" s="74">
        <f>IF(NewCustomer="Yes", IF(COUNTIF($I$2:$I$11,B16908)&gt;0,0,WEEKDAY(B16908,2)),IF(COUNTIF($I$2:$I$21,B16908)&gt;0,0,WEEKDAY(B16908,2)))</f>
        <v>6</v>
      </c>
      <c r="D16908" s="74">
        <f t="shared" si="2"/>
        <v>3</v>
      </c>
      <c r="E16908" s="12">
        <f>IFERROR(VLOOKUP(A16908,'IDAR Meter Data'!$A:$B,2,1),"")</f>
        <v>89</v>
      </c>
      <c r="F16908" s="75">
        <f>IF(CECCZ="CZ03",'Outside Temp'!B16908,IF(CECCZ="CZ04",'Outside Temp'!B16909,IF(CECCZ="CZ12",'Outside Temp'!B16910, IF(CECCZ="CZ13",'Outside Temp'!B16911))))</f>
        <v>53.86666667</v>
      </c>
      <c r="G16908" s="12">
        <f t="shared" si="3"/>
        <v>1</v>
      </c>
    </row>
    <row r="16909" ht="15.75" customHeight="1">
      <c r="A16909" s="13">
        <v>42301.15625</v>
      </c>
      <c r="B16909" s="73">
        <f t="shared" si="1"/>
        <v>42301</v>
      </c>
      <c r="C16909" s="74">
        <f>IF(NewCustomer="Yes", IF(COUNTIF($I$2:$I$11,B16909)&gt;0,0,WEEKDAY(B16909,2)),IF(COUNTIF($I$2:$I$21,B16909)&gt;0,0,WEEKDAY(B16909,2)))</f>
        <v>6</v>
      </c>
      <c r="D16909" s="74">
        <f t="shared" si="2"/>
        <v>3</v>
      </c>
      <c r="E16909" s="12">
        <f>IFERROR(VLOOKUP(A16909,'IDAR Meter Data'!$A:$B,2,1),"")</f>
        <v>89</v>
      </c>
      <c r="F16909" s="75">
        <f>IF(CECCZ="CZ03",'Outside Temp'!B16909,IF(CECCZ="CZ04",'Outside Temp'!B16910,IF(CECCZ="CZ12",'Outside Temp'!B16911, IF(CECCZ="CZ13",'Outside Temp'!B16912))))</f>
        <v>53.36666667</v>
      </c>
      <c r="G16909" s="12">
        <f t="shared" si="3"/>
        <v>1</v>
      </c>
    </row>
    <row r="16910" ht="15.75" customHeight="1">
      <c r="A16910" s="13">
        <v>42301.166666666664</v>
      </c>
      <c r="B16910" s="73">
        <f t="shared" si="1"/>
        <v>42301</v>
      </c>
      <c r="C16910" s="74">
        <f>IF(NewCustomer="Yes", IF(COUNTIF($I$2:$I$11,B16910)&gt;0,0,WEEKDAY(B16910,2)),IF(COUNTIF($I$2:$I$21,B16910)&gt;0,0,WEEKDAY(B16910,2)))</f>
        <v>6</v>
      </c>
      <c r="D16910" s="74">
        <f t="shared" si="2"/>
        <v>4</v>
      </c>
      <c r="E16910" s="12">
        <f>IFERROR(VLOOKUP(A16910,'IDAR Meter Data'!$A:$B,2,1),"")</f>
        <v>92</v>
      </c>
      <c r="F16910" s="75">
        <f>IF(CECCZ="CZ03",'Outside Temp'!B16910,IF(CECCZ="CZ04",'Outside Temp'!B16911,IF(CECCZ="CZ12",'Outside Temp'!B16912, IF(CECCZ="CZ13",'Outside Temp'!B16913))))</f>
        <v>53.13333333</v>
      </c>
      <c r="G16910" s="12">
        <f t="shared" si="3"/>
        <v>1</v>
      </c>
    </row>
    <row r="16911" ht="15.75" customHeight="1">
      <c r="A16911" s="13">
        <v>42301.177083333336</v>
      </c>
      <c r="B16911" s="73">
        <f t="shared" si="1"/>
        <v>42301</v>
      </c>
      <c r="C16911" s="74">
        <f>IF(NewCustomer="Yes", IF(COUNTIF($I$2:$I$11,B16911)&gt;0,0,WEEKDAY(B16911,2)),IF(COUNTIF($I$2:$I$21,B16911)&gt;0,0,WEEKDAY(B16911,2)))</f>
        <v>6</v>
      </c>
      <c r="D16911" s="74">
        <f t="shared" si="2"/>
        <v>4</v>
      </c>
      <c r="E16911" s="12">
        <f>IFERROR(VLOOKUP(A16911,'IDAR Meter Data'!$A:$B,2,1),"")</f>
        <v>92</v>
      </c>
      <c r="F16911" s="75">
        <f>IF(CECCZ="CZ03",'Outside Temp'!B16911,IF(CECCZ="CZ04",'Outside Temp'!B16912,IF(CECCZ="CZ12",'Outside Temp'!B16913, IF(CECCZ="CZ13",'Outside Temp'!B16914))))</f>
        <v>53.63333333</v>
      </c>
      <c r="G16911" s="12">
        <f t="shared" si="3"/>
        <v>1</v>
      </c>
    </row>
    <row r="16912" ht="15.75" customHeight="1">
      <c r="A16912" s="13">
        <v>42301.1875</v>
      </c>
      <c r="B16912" s="73">
        <f t="shared" si="1"/>
        <v>42301</v>
      </c>
      <c r="C16912" s="74">
        <f>IF(NewCustomer="Yes", IF(COUNTIF($I$2:$I$11,B16912)&gt;0,0,WEEKDAY(B16912,2)),IF(COUNTIF($I$2:$I$21,B16912)&gt;0,0,WEEKDAY(B16912,2)))</f>
        <v>6</v>
      </c>
      <c r="D16912" s="74">
        <f t="shared" si="2"/>
        <v>4</v>
      </c>
      <c r="E16912" s="12">
        <f>IFERROR(VLOOKUP(A16912,'IDAR Meter Data'!$A:$B,2,1),"")</f>
        <v>89</v>
      </c>
      <c r="F16912" s="75">
        <f>IF(CECCZ="CZ03",'Outside Temp'!B16912,IF(CECCZ="CZ04",'Outside Temp'!B16913,IF(CECCZ="CZ12",'Outside Temp'!B16914, IF(CECCZ="CZ13",'Outside Temp'!B16915))))</f>
        <v>54.13333333</v>
      </c>
      <c r="G16912" s="12">
        <f t="shared" si="3"/>
        <v>1</v>
      </c>
    </row>
    <row r="16913" ht="15.75" customHeight="1">
      <c r="A16913" s="13">
        <v>42301.197916666664</v>
      </c>
      <c r="B16913" s="73">
        <f t="shared" si="1"/>
        <v>42301</v>
      </c>
      <c r="C16913" s="74">
        <f>IF(NewCustomer="Yes", IF(COUNTIF($I$2:$I$11,B16913)&gt;0,0,WEEKDAY(B16913,2)),IF(COUNTIF($I$2:$I$21,B16913)&gt;0,0,WEEKDAY(B16913,2)))</f>
        <v>6</v>
      </c>
      <c r="D16913" s="74">
        <f t="shared" si="2"/>
        <v>4</v>
      </c>
      <c r="E16913" s="12">
        <f>IFERROR(VLOOKUP(A16913,'IDAR Meter Data'!$A:$B,2,1),"")</f>
        <v>91</v>
      </c>
      <c r="F16913" s="75">
        <f>IF(CECCZ="CZ03",'Outside Temp'!B16913,IF(CECCZ="CZ04",'Outside Temp'!B16914,IF(CECCZ="CZ12",'Outside Temp'!B16915, IF(CECCZ="CZ13",'Outside Temp'!B16916))))</f>
        <v>54.63333333</v>
      </c>
      <c r="G16913" s="12">
        <f t="shared" si="3"/>
        <v>1</v>
      </c>
    </row>
    <row r="16914" ht="15.75" customHeight="1">
      <c r="A16914" s="13">
        <v>42301.208333333336</v>
      </c>
      <c r="B16914" s="73">
        <f t="shared" si="1"/>
        <v>42301</v>
      </c>
      <c r="C16914" s="74">
        <f>IF(NewCustomer="Yes", IF(COUNTIF($I$2:$I$11,B16914)&gt;0,0,WEEKDAY(B16914,2)),IF(COUNTIF($I$2:$I$21,B16914)&gt;0,0,WEEKDAY(B16914,2)))</f>
        <v>6</v>
      </c>
      <c r="D16914" s="74">
        <f t="shared" si="2"/>
        <v>5</v>
      </c>
      <c r="E16914" s="12">
        <f>IFERROR(VLOOKUP(A16914,'IDAR Meter Data'!$A:$B,2,1),"")</f>
        <v>92</v>
      </c>
      <c r="F16914" s="75">
        <f>IF(CECCZ="CZ03",'Outside Temp'!B16914,IF(CECCZ="CZ04",'Outside Temp'!B16915,IF(CECCZ="CZ12",'Outside Temp'!B16916, IF(CECCZ="CZ13",'Outside Temp'!B16917))))</f>
        <v>55.13333333</v>
      </c>
      <c r="G16914" s="12">
        <f t="shared" si="3"/>
        <v>1</v>
      </c>
    </row>
    <row r="16915" ht="15.75" customHeight="1">
      <c r="A16915" s="13">
        <v>42301.21875</v>
      </c>
      <c r="B16915" s="73">
        <f t="shared" si="1"/>
        <v>42301</v>
      </c>
      <c r="C16915" s="74">
        <f>IF(NewCustomer="Yes", IF(COUNTIF($I$2:$I$11,B16915)&gt;0,0,WEEKDAY(B16915,2)),IF(COUNTIF($I$2:$I$21,B16915)&gt;0,0,WEEKDAY(B16915,2)))</f>
        <v>6</v>
      </c>
      <c r="D16915" s="74">
        <f t="shared" si="2"/>
        <v>5</v>
      </c>
      <c r="E16915" s="12">
        <f>IFERROR(VLOOKUP(A16915,'IDAR Meter Data'!$A:$B,2,1),"")</f>
        <v>88</v>
      </c>
      <c r="F16915" s="75">
        <f>IF(CECCZ="CZ03",'Outside Temp'!B16915,IF(CECCZ="CZ04",'Outside Temp'!B16916,IF(CECCZ="CZ12",'Outside Temp'!B16917, IF(CECCZ="CZ13",'Outside Temp'!B16918))))</f>
        <v>55.63333333</v>
      </c>
      <c r="G16915" s="12">
        <f t="shared" si="3"/>
        <v>1</v>
      </c>
    </row>
    <row r="16916" ht="15.75" customHeight="1">
      <c r="A16916" s="13">
        <v>42301.229166666664</v>
      </c>
      <c r="B16916" s="73">
        <f t="shared" si="1"/>
        <v>42301</v>
      </c>
      <c r="C16916" s="74">
        <f>IF(NewCustomer="Yes", IF(COUNTIF($I$2:$I$11,B16916)&gt;0,0,WEEKDAY(B16916,2)),IF(COUNTIF($I$2:$I$21,B16916)&gt;0,0,WEEKDAY(B16916,2)))</f>
        <v>6</v>
      </c>
      <c r="D16916" s="74">
        <f t="shared" si="2"/>
        <v>5</v>
      </c>
      <c r="E16916" s="12">
        <f>IFERROR(VLOOKUP(A16916,'IDAR Meter Data'!$A:$B,2,1),"")</f>
        <v>103</v>
      </c>
      <c r="F16916" s="75">
        <f>IF(CECCZ="CZ03",'Outside Temp'!B16916,IF(CECCZ="CZ04",'Outside Temp'!B16917,IF(CECCZ="CZ12",'Outside Temp'!B16918, IF(CECCZ="CZ13",'Outside Temp'!B16919))))</f>
        <v>56.13333333</v>
      </c>
      <c r="G16916" s="12">
        <f t="shared" si="3"/>
        <v>1</v>
      </c>
    </row>
    <row r="16917" ht="15.75" customHeight="1">
      <c r="A16917" s="13">
        <v>42301.239583333336</v>
      </c>
      <c r="B16917" s="73">
        <f t="shared" si="1"/>
        <v>42301</v>
      </c>
      <c r="C16917" s="74">
        <f>IF(NewCustomer="Yes", IF(COUNTIF($I$2:$I$11,B16917)&gt;0,0,WEEKDAY(B16917,2)),IF(COUNTIF($I$2:$I$21,B16917)&gt;0,0,WEEKDAY(B16917,2)))</f>
        <v>6</v>
      </c>
      <c r="D16917" s="74">
        <f t="shared" si="2"/>
        <v>5</v>
      </c>
      <c r="E16917" s="12">
        <f>IFERROR(VLOOKUP(A16917,'IDAR Meter Data'!$A:$B,2,1),"")</f>
        <v>89</v>
      </c>
      <c r="F16917" s="75">
        <f>IF(CECCZ="CZ03",'Outside Temp'!B16917,IF(CECCZ="CZ04",'Outside Temp'!B16918,IF(CECCZ="CZ12",'Outside Temp'!B16919, IF(CECCZ="CZ13",'Outside Temp'!B16920))))</f>
        <v>56.63333333</v>
      </c>
      <c r="G16917" s="12">
        <f t="shared" si="3"/>
        <v>1</v>
      </c>
    </row>
    <row r="16918" ht="15.75" customHeight="1">
      <c r="A16918" s="13">
        <v>42301.25</v>
      </c>
      <c r="B16918" s="73">
        <f t="shared" si="1"/>
        <v>42301</v>
      </c>
      <c r="C16918" s="74">
        <f>IF(NewCustomer="Yes", IF(COUNTIF($I$2:$I$11,B16918)&gt;0,0,WEEKDAY(B16918,2)),IF(COUNTIF($I$2:$I$21,B16918)&gt;0,0,WEEKDAY(B16918,2)))</f>
        <v>6</v>
      </c>
      <c r="D16918" s="74">
        <f t="shared" si="2"/>
        <v>6</v>
      </c>
      <c r="E16918" s="12">
        <f>IFERROR(VLOOKUP(A16918,'IDAR Meter Data'!$A:$B,2,1),"")</f>
        <v>95</v>
      </c>
      <c r="F16918" s="75">
        <f>IF(CECCZ="CZ03",'Outside Temp'!B16918,IF(CECCZ="CZ04",'Outside Temp'!B16919,IF(CECCZ="CZ12",'Outside Temp'!B16920, IF(CECCZ="CZ13",'Outside Temp'!B16921))))</f>
        <v>57.06666667</v>
      </c>
      <c r="G16918" s="12">
        <f t="shared" si="3"/>
        <v>1</v>
      </c>
    </row>
    <row r="16919" ht="15.75" customHeight="1">
      <c r="A16919" s="13">
        <v>42301.260416666664</v>
      </c>
      <c r="B16919" s="73">
        <f t="shared" si="1"/>
        <v>42301</v>
      </c>
      <c r="C16919" s="74">
        <f>IF(NewCustomer="Yes", IF(COUNTIF($I$2:$I$11,B16919)&gt;0,0,WEEKDAY(B16919,2)),IF(COUNTIF($I$2:$I$21,B16919)&gt;0,0,WEEKDAY(B16919,2)))</f>
        <v>6</v>
      </c>
      <c r="D16919" s="74">
        <f t="shared" si="2"/>
        <v>6</v>
      </c>
      <c r="E16919" s="12">
        <f>IFERROR(VLOOKUP(A16919,'IDAR Meter Data'!$A:$B,2,1),"")</f>
        <v>89</v>
      </c>
      <c r="F16919" s="75">
        <f>IF(CECCZ="CZ03",'Outside Temp'!B16919,IF(CECCZ="CZ04",'Outside Temp'!B16920,IF(CECCZ="CZ12",'Outside Temp'!B16921, IF(CECCZ="CZ13",'Outside Temp'!B16922))))</f>
        <v>57.31666667</v>
      </c>
      <c r="G16919" s="12">
        <f t="shared" si="3"/>
        <v>1</v>
      </c>
    </row>
    <row r="16920" ht="15.75" customHeight="1">
      <c r="A16920" s="13">
        <v>42301.270833333336</v>
      </c>
      <c r="B16920" s="73">
        <f t="shared" si="1"/>
        <v>42301</v>
      </c>
      <c r="C16920" s="74">
        <f>IF(NewCustomer="Yes", IF(COUNTIF($I$2:$I$11,B16920)&gt;0,0,WEEKDAY(B16920,2)),IF(COUNTIF($I$2:$I$21,B16920)&gt;0,0,WEEKDAY(B16920,2)))</f>
        <v>6</v>
      </c>
      <c r="D16920" s="74">
        <f t="shared" si="2"/>
        <v>6</v>
      </c>
      <c r="E16920" s="12">
        <f>IFERROR(VLOOKUP(A16920,'IDAR Meter Data'!$A:$B,2,1),"")</f>
        <v>87</v>
      </c>
      <c r="F16920" s="75">
        <f>IF(CECCZ="CZ03",'Outside Temp'!B16920,IF(CECCZ="CZ04",'Outside Temp'!B16921,IF(CECCZ="CZ12",'Outside Temp'!B16922, IF(CECCZ="CZ13",'Outside Temp'!B16923))))</f>
        <v>57.56666667</v>
      </c>
      <c r="G16920" s="12">
        <f t="shared" si="3"/>
        <v>1</v>
      </c>
    </row>
    <row r="16921" ht="15.75" customHeight="1">
      <c r="A16921" s="13">
        <v>42301.28125</v>
      </c>
      <c r="B16921" s="73">
        <f t="shared" si="1"/>
        <v>42301</v>
      </c>
      <c r="C16921" s="74">
        <f>IF(NewCustomer="Yes", IF(COUNTIF($I$2:$I$11,B16921)&gt;0,0,WEEKDAY(B16921,2)),IF(COUNTIF($I$2:$I$21,B16921)&gt;0,0,WEEKDAY(B16921,2)))</f>
        <v>6</v>
      </c>
      <c r="D16921" s="74">
        <f t="shared" si="2"/>
        <v>6</v>
      </c>
      <c r="E16921" s="12">
        <f>IFERROR(VLOOKUP(A16921,'IDAR Meter Data'!$A:$B,2,1),"")</f>
        <v>96</v>
      </c>
      <c r="F16921" s="75">
        <f>IF(CECCZ="CZ03",'Outside Temp'!B16921,IF(CECCZ="CZ04",'Outside Temp'!B16922,IF(CECCZ="CZ12",'Outside Temp'!B16923, IF(CECCZ="CZ13",'Outside Temp'!B16924))))</f>
        <v>57.81666667</v>
      </c>
      <c r="G16921" s="12">
        <f t="shared" si="3"/>
        <v>1</v>
      </c>
    </row>
    <row r="16922" ht="15.75" customHeight="1">
      <c r="A16922" s="13">
        <v>42301.291666666664</v>
      </c>
      <c r="B16922" s="73">
        <f t="shared" si="1"/>
        <v>42301</v>
      </c>
      <c r="C16922" s="74">
        <f>IF(NewCustomer="Yes", IF(COUNTIF($I$2:$I$11,B16922)&gt;0,0,WEEKDAY(B16922,2)),IF(COUNTIF($I$2:$I$21,B16922)&gt;0,0,WEEKDAY(B16922,2)))</f>
        <v>6</v>
      </c>
      <c r="D16922" s="74">
        <f t="shared" si="2"/>
        <v>7</v>
      </c>
      <c r="E16922" s="12">
        <f>IFERROR(VLOOKUP(A16922,'IDAR Meter Data'!$A:$B,2,1),"")</f>
        <v>91</v>
      </c>
      <c r="F16922" s="75">
        <f>IF(CECCZ="CZ03",'Outside Temp'!B16922,IF(CECCZ="CZ04",'Outside Temp'!B16923,IF(CECCZ="CZ12",'Outside Temp'!B16924, IF(CECCZ="CZ13",'Outside Temp'!B16925))))</f>
        <v>58.06666667</v>
      </c>
      <c r="G16922" s="12">
        <f t="shared" si="3"/>
        <v>1</v>
      </c>
    </row>
    <row r="16923" ht="15.75" customHeight="1">
      <c r="A16923" s="13">
        <v>42301.302083333336</v>
      </c>
      <c r="B16923" s="73">
        <f t="shared" si="1"/>
        <v>42301</v>
      </c>
      <c r="C16923" s="74">
        <f>IF(NewCustomer="Yes", IF(COUNTIF($I$2:$I$11,B16923)&gt;0,0,WEEKDAY(B16923,2)),IF(COUNTIF($I$2:$I$21,B16923)&gt;0,0,WEEKDAY(B16923,2)))</f>
        <v>6</v>
      </c>
      <c r="D16923" s="74">
        <f t="shared" si="2"/>
        <v>7</v>
      </c>
      <c r="E16923" s="12">
        <f>IFERROR(VLOOKUP(A16923,'IDAR Meter Data'!$A:$B,2,1),"")</f>
        <v>92</v>
      </c>
      <c r="F16923" s="75">
        <f>IF(CECCZ="CZ03",'Outside Temp'!B16923,IF(CECCZ="CZ04",'Outside Temp'!B16924,IF(CECCZ="CZ12",'Outside Temp'!B16925, IF(CECCZ="CZ13",'Outside Temp'!B16926))))</f>
        <v>58.31666667</v>
      </c>
      <c r="G16923" s="12">
        <f t="shared" si="3"/>
        <v>1</v>
      </c>
    </row>
    <row r="16924" ht="15.75" customHeight="1">
      <c r="A16924" s="13">
        <v>42301.3125</v>
      </c>
      <c r="B16924" s="73">
        <f t="shared" si="1"/>
        <v>42301</v>
      </c>
      <c r="C16924" s="74">
        <f>IF(NewCustomer="Yes", IF(COUNTIF($I$2:$I$11,B16924)&gt;0,0,WEEKDAY(B16924,2)),IF(COUNTIF($I$2:$I$21,B16924)&gt;0,0,WEEKDAY(B16924,2)))</f>
        <v>6</v>
      </c>
      <c r="D16924" s="74">
        <f t="shared" si="2"/>
        <v>7</v>
      </c>
      <c r="E16924" s="12">
        <f>IFERROR(VLOOKUP(A16924,'IDAR Meter Data'!$A:$B,2,1),"")</f>
        <v>91</v>
      </c>
      <c r="F16924" s="75">
        <f>IF(CECCZ="CZ03",'Outside Temp'!B16924,IF(CECCZ="CZ04",'Outside Temp'!B16925,IF(CECCZ="CZ12",'Outside Temp'!B16926, IF(CECCZ="CZ13",'Outside Temp'!B16927))))</f>
        <v>58.56666667</v>
      </c>
      <c r="G16924" s="12">
        <f t="shared" si="3"/>
        <v>1</v>
      </c>
    </row>
    <row r="16925" ht="15.75" customHeight="1">
      <c r="A16925" s="13">
        <v>42301.322916666664</v>
      </c>
      <c r="B16925" s="73">
        <f t="shared" si="1"/>
        <v>42301</v>
      </c>
      <c r="C16925" s="74">
        <f>IF(NewCustomer="Yes", IF(COUNTIF($I$2:$I$11,B16925)&gt;0,0,WEEKDAY(B16925,2)),IF(COUNTIF($I$2:$I$21,B16925)&gt;0,0,WEEKDAY(B16925,2)))</f>
        <v>6</v>
      </c>
      <c r="D16925" s="74">
        <f t="shared" si="2"/>
        <v>7</v>
      </c>
      <c r="E16925" s="12">
        <f>IFERROR(VLOOKUP(A16925,'IDAR Meter Data'!$A:$B,2,1),"")</f>
        <v>82</v>
      </c>
      <c r="F16925" s="75">
        <f>IF(CECCZ="CZ03",'Outside Temp'!B16925,IF(CECCZ="CZ04",'Outside Temp'!B16926,IF(CECCZ="CZ12",'Outside Temp'!B16927, IF(CECCZ="CZ13",'Outside Temp'!B16928))))</f>
        <v>58.81666667</v>
      </c>
      <c r="G16925" s="12">
        <f t="shared" si="3"/>
        <v>1</v>
      </c>
    </row>
    <row r="16926" ht="15.75" customHeight="1">
      <c r="A16926" s="13">
        <v>42301.333333333336</v>
      </c>
      <c r="B16926" s="73">
        <f t="shared" si="1"/>
        <v>42301</v>
      </c>
      <c r="C16926" s="74">
        <f>IF(NewCustomer="Yes", IF(COUNTIF($I$2:$I$11,B16926)&gt;0,0,WEEKDAY(B16926,2)),IF(COUNTIF($I$2:$I$21,B16926)&gt;0,0,WEEKDAY(B16926,2)))</f>
        <v>6</v>
      </c>
      <c r="D16926" s="74">
        <f t="shared" si="2"/>
        <v>8</v>
      </c>
      <c r="E16926" s="12">
        <f>IFERROR(VLOOKUP(A16926,'IDAR Meter Data'!$A:$B,2,1),"")</f>
        <v>89</v>
      </c>
      <c r="F16926" s="75">
        <f>IF(CECCZ="CZ03",'Outside Temp'!B16926,IF(CECCZ="CZ04",'Outside Temp'!B16927,IF(CECCZ="CZ12",'Outside Temp'!B16928, IF(CECCZ="CZ13",'Outside Temp'!B16929))))</f>
        <v>59.13333333</v>
      </c>
      <c r="G16926" s="12">
        <f t="shared" si="3"/>
        <v>1</v>
      </c>
    </row>
    <row r="16927" ht="15.75" customHeight="1">
      <c r="A16927" s="13">
        <v>42301.34375</v>
      </c>
      <c r="B16927" s="73">
        <f t="shared" si="1"/>
        <v>42301</v>
      </c>
      <c r="C16927" s="74">
        <f>IF(NewCustomer="Yes", IF(COUNTIF($I$2:$I$11,B16927)&gt;0,0,WEEKDAY(B16927,2)),IF(COUNTIF($I$2:$I$21,B16927)&gt;0,0,WEEKDAY(B16927,2)))</f>
        <v>6</v>
      </c>
      <c r="D16927" s="74">
        <f t="shared" si="2"/>
        <v>8</v>
      </c>
      <c r="E16927" s="12">
        <f>IFERROR(VLOOKUP(A16927,'IDAR Meter Data'!$A:$B,2,1),"")</f>
        <v>88</v>
      </c>
      <c r="F16927" s="75">
        <f>IF(CECCZ="CZ03",'Outside Temp'!B16927,IF(CECCZ="CZ04",'Outside Temp'!B16928,IF(CECCZ="CZ12",'Outside Temp'!B16929, IF(CECCZ="CZ13",'Outside Temp'!B16930))))</f>
        <v>59.63333333</v>
      </c>
      <c r="G16927" s="12">
        <f t="shared" si="3"/>
        <v>1</v>
      </c>
    </row>
    <row r="16928" ht="15.75" customHeight="1">
      <c r="A16928" s="13">
        <v>42301.354166666664</v>
      </c>
      <c r="B16928" s="73">
        <f t="shared" si="1"/>
        <v>42301</v>
      </c>
      <c r="C16928" s="74">
        <f>IF(NewCustomer="Yes", IF(COUNTIF($I$2:$I$11,B16928)&gt;0,0,WEEKDAY(B16928,2)),IF(COUNTIF($I$2:$I$21,B16928)&gt;0,0,WEEKDAY(B16928,2)))</f>
        <v>6</v>
      </c>
      <c r="D16928" s="74">
        <f t="shared" si="2"/>
        <v>8</v>
      </c>
      <c r="E16928" s="12">
        <f>IFERROR(VLOOKUP(A16928,'IDAR Meter Data'!$A:$B,2,1),"")</f>
        <v>84</v>
      </c>
      <c r="F16928" s="75">
        <f>IF(CECCZ="CZ03",'Outside Temp'!B16928,IF(CECCZ="CZ04",'Outside Temp'!B16929,IF(CECCZ="CZ12",'Outside Temp'!B16930, IF(CECCZ="CZ13",'Outside Temp'!B16931))))</f>
        <v>60.13333333</v>
      </c>
      <c r="G16928" s="12">
        <f t="shared" si="3"/>
        <v>1</v>
      </c>
    </row>
    <row r="16929" ht="15.75" customHeight="1">
      <c r="A16929" s="13">
        <v>42301.364583333336</v>
      </c>
      <c r="B16929" s="73">
        <f t="shared" si="1"/>
        <v>42301</v>
      </c>
      <c r="C16929" s="74">
        <f>IF(NewCustomer="Yes", IF(COUNTIF($I$2:$I$11,B16929)&gt;0,0,WEEKDAY(B16929,2)),IF(COUNTIF($I$2:$I$21,B16929)&gt;0,0,WEEKDAY(B16929,2)))</f>
        <v>6</v>
      </c>
      <c r="D16929" s="74">
        <f t="shared" si="2"/>
        <v>8</v>
      </c>
      <c r="E16929" s="12">
        <f>IFERROR(VLOOKUP(A16929,'IDAR Meter Data'!$A:$B,2,1),"")</f>
        <v>87</v>
      </c>
      <c r="F16929" s="75">
        <f>IF(CECCZ="CZ03",'Outside Temp'!B16929,IF(CECCZ="CZ04",'Outside Temp'!B16930,IF(CECCZ="CZ12",'Outside Temp'!B16931, IF(CECCZ="CZ13",'Outside Temp'!B16932))))</f>
        <v>60.63333333</v>
      </c>
      <c r="G16929" s="12">
        <f t="shared" si="3"/>
        <v>1</v>
      </c>
    </row>
    <row r="16930" ht="15.75" customHeight="1">
      <c r="A16930" s="13">
        <v>42301.375</v>
      </c>
      <c r="B16930" s="73">
        <f t="shared" si="1"/>
        <v>42301</v>
      </c>
      <c r="C16930" s="74">
        <f>IF(NewCustomer="Yes", IF(COUNTIF($I$2:$I$11,B16930)&gt;0,0,WEEKDAY(B16930,2)),IF(COUNTIF($I$2:$I$21,B16930)&gt;0,0,WEEKDAY(B16930,2)))</f>
        <v>6</v>
      </c>
      <c r="D16930" s="74">
        <f t="shared" si="2"/>
        <v>9</v>
      </c>
      <c r="E16930" s="12">
        <f>IFERROR(VLOOKUP(A16930,'IDAR Meter Data'!$A:$B,2,1),"")</f>
        <v>86</v>
      </c>
      <c r="F16930" s="75">
        <f>IF(CECCZ="CZ03",'Outside Temp'!B16930,IF(CECCZ="CZ04",'Outside Temp'!B16931,IF(CECCZ="CZ12",'Outside Temp'!B16932, IF(CECCZ="CZ13",'Outside Temp'!B16933))))</f>
        <v>61.2</v>
      </c>
      <c r="G16930" s="12">
        <f t="shared" si="3"/>
        <v>1</v>
      </c>
    </row>
    <row r="16931" ht="15.75" customHeight="1">
      <c r="A16931" s="13">
        <v>42301.385416666664</v>
      </c>
      <c r="B16931" s="73">
        <f t="shared" si="1"/>
        <v>42301</v>
      </c>
      <c r="C16931" s="74">
        <f>IF(NewCustomer="Yes", IF(COUNTIF($I$2:$I$11,B16931)&gt;0,0,WEEKDAY(B16931,2)),IF(COUNTIF($I$2:$I$21,B16931)&gt;0,0,WEEKDAY(B16931,2)))</f>
        <v>6</v>
      </c>
      <c r="D16931" s="74">
        <f t="shared" si="2"/>
        <v>9</v>
      </c>
      <c r="E16931" s="12">
        <f>IFERROR(VLOOKUP(A16931,'IDAR Meter Data'!$A:$B,2,1),"")</f>
        <v>94</v>
      </c>
      <c r="F16931" s="75">
        <f>IF(CECCZ="CZ03",'Outside Temp'!B16931,IF(CECCZ="CZ04",'Outside Temp'!B16932,IF(CECCZ="CZ12",'Outside Temp'!B16933, IF(CECCZ="CZ13",'Outside Temp'!B16934))))</f>
        <v>61.95</v>
      </c>
      <c r="G16931" s="12">
        <f t="shared" si="3"/>
        <v>1</v>
      </c>
    </row>
    <row r="16932" ht="15.75" customHeight="1">
      <c r="A16932" s="13">
        <v>42301.395833333336</v>
      </c>
      <c r="B16932" s="73">
        <f t="shared" si="1"/>
        <v>42301</v>
      </c>
      <c r="C16932" s="74">
        <f>IF(NewCustomer="Yes", IF(COUNTIF($I$2:$I$11,B16932)&gt;0,0,WEEKDAY(B16932,2)),IF(COUNTIF($I$2:$I$21,B16932)&gt;0,0,WEEKDAY(B16932,2)))</f>
        <v>6</v>
      </c>
      <c r="D16932" s="74">
        <f t="shared" si="2"/>
        <v>9</v>
      </c>
      <c r="E16932" s="12">
        <f>IFERROR(VLOOKUP(A16932,'IDAR Meter Data'!$A:$B,2,1),"")</f>
        <v>90</v>
      </c>
      <c r="F16932" s="75">
        <f>IF(CECCZ="CZ03",'Outside Temp'!B16932,IF(CECCZ="CZ04",'Outside Temp'!B16933,IF(CECCZ="CZ12",'Outside Temp'!B16934, IF(CECCZ="CZ13",'Outside Temp'!B16935))))</f>
        <v>62.7</v>
      </c>
      <c r="G16932" s="12">
        <f t="shared" si="3"/>
        <v>1</v>
      </c>
    </row>
    <row r="16933" ht="15.75" customHeight="1">
      <c r="A16933" s="13">
        <v>42301.40625</v>
      </c>
      <c r="B16933" s="73">
        <f t="shared" si="1"/>
        <v>42301</v>
      </c>
      <c r="C16933" s="74">
        <f>IF(NewCustomer="Yes", IF(COUNTIF($I$2:$I$11,B16933)&gt;0,0,WEEKDAY(B16933,2)),IF(COUNTIF($I$2:$I$21,B16933)&gt;0,0,WEEKDAY(B16933,2)))</f>
        <v>6</v>
      </c>
      <c r="D16933" s="74">
        <f t="shared" si="2"/>
        <v>9</v>
      </c>
      <c r="E16933" s="12">
        <f>IFERROR(VLOOKUP(A16933,'IDAR Meter Data'!$A:$B,2,1),"")</f>
        <v>91</v>
      </c>
      <c r="F16933" s="75">
        <f>IF(CECCZ="CZ03",'Outside Temp'!B16933,IF(CECCZ="CZ04",'Outside Temp'!B16934,IF(CECCZ="CZ12",'Outside Temp'!B16935, IF(CECCZ="CZ13",'Outside Temp'!B16936))))</f>
        <v>63.45</v>
      </c>
      <c r="G16933" s="12">
        <f t="shared" si="3"/>
        <v>1</v>
      </c>
    </row>
    <row r="16934" ht="15.75" customHeight="1">
      <c r="A16934" s="13">
        <v>42301.416666666664</v>
      </c>
      <c r="B16934" s="73">
        <f t="shared" si="1"/>
        <v>42301</v>
      </c>
      <c r="C16934" s="74">
        <f>IF(NewCustomer="Yes", IF(COUNTIF($I$2:$I$11,B16934)&gt;0,0,WEEKDAY(B16934,2)),IF(COUNTIF($I$2:$I$21,B16934)&gt;0,0,WEEKDAY(B16934,2)))</f>
        <v>6</v>
      </c>
      <c r="D16934" s="74">
        <f t="shared" si="2"/>
        <v>10</v>
      </c>
      <c r="E16934" s="12">
        <f>IFERROR(VLOOKUP(A16934,'IDAR Meter Data'!$A:$B,2,1),"")</f>
        <v>91</v>
      </c>
      <c r="F16934" s="75">
        <f>IF(CECCZ="CZ03",'Outside Temp'!B16934,IF(CECCZ="CZ04",'Outside Temp'!B16935,IF(CECCZ="CZ12",'Outside Temp'!B16936, IF(CECCZ="CZ13",'Outside Temp'!B16937))))</f>
        <v>64.13333333</v>
      </c>
      <c r="G16934" s="12">
        <f t="shared" si="3"/>
        <v>1</v>
      </c>
    </row>
    <row r="16935" ht="15.75" customHeight="1">
      <c r="A16935" s="13">
        <v>42301.427083333336</v>
      </c>
      <c r="B16935" s="73">
        <f t="shared" si="1"/>
        <v>42301</v>
      </c>
      <c r="C16935" s="74">
        <f>IF(NewCustomer="Yes", IF(COUNTIF($I$2:$I$11,B16935)&gt;0,0,WEEKDAY(B16935,2)),IF(COUNTIF($I$2:$I$21,B16935)&gt;0,0,WEEKDAY(B16935,2)))</f>
        <v>6</v>
      </c>
      <c r="D16935" s="74">
        <f t="shared" si="2"/>
        <v>10</v>
      </c>
      <c r="E16935" s="12">
        <f>IFERROR(VLOOKUP(A16935,'IDAR Meter Data'!$A:$B,2,1),"")</f>
        <v>86</v>
      </c>
      <c r="F16935" s="75">
        <f>IF(CECCZ="CZ03",'Outside Temp'!B16935,IF(CECCZ="CZ04",'Outside Temp'!B16936,IF(CECCZ="CZ12",'Outside Temp'!B16937, IF(CECCZ="CZ13",'Outside Temp'!B16938))))</f>
        <v>64.63333333</v>
      </c>
      <c r="G16935" s="12">
        <f t="shared" si="3"/>
        <v>1</v>
      </c>
    </row>
    <row r="16936" ht="15.75" customHeight="1">
      <c r="A16936" s="13">
        <v>42301.4375</v>
      </c>
      <c r="B16936" s="73">
        <f t="shared" si="1"/>
        <v>42301</v>
      </c>
      <c r="C16936" s="74">
        <f>IF(NewCustomer="Yes", IF(COUNTIF($I$2:$I$11,B16936)&gt;0,0,WEEKDAY(B16936,2)),IF(COUNTIF($I$2:$I$21,B16936)&gt;0,0,WEEKDAY(B16936,2)))</f>
        <v>6</v>
      </c>
      <c r="D16936" s="74">
        <f t="shared" si="2"/>
        <v>10</v>
      </c>
      <c r="E16936" s="12">
        <f>IFERROR(VLOOKUP(A16936,'IDAR Meter Data'!$A:$B,2,1),"")</f>
        <v>85</v>
      </c>
      <c r="F16936" s="75">
        <f>IF(CECCZ="CZ03",'Outside Temp'!B16936,IF(CECCZ="CZ04",'Outside Temp'!B16937,IF(CECCZ="CZ12",'Outside Temp'!B16938, IF(CECCZ="CZ13",'Outside Temp'!B16939))))</f>
        <v>65.13333333</v>
      </c>
      <c r="G16936" s="12">
        <f t="shared" si="3"/>
        <v>2</v>
      </c>
    </row>
    <row r="16937" ht="15.75" customHeight="1">
      <c r="A16937" s="13">
        <v>42301.447916666664</v>
      </c>
      <c r="B16937" s="73">
        <f t="shared" si="1"/>
        <v>42301</v>
      </c>
      <c r="C16937" s="74">
        <f>IF(NewCustomer="Yes", IF(COUNTIF($I$2:$I$11,B16937)&gt;0,0,WEEKDAY(B16937,2)),IF(COUNTIF($I$2:$I$21,B16937)&gt;0,0,WEEKDAY(B16937,2)))</f>
        <v>6</v>
      </c>
      <c r="D16937" s="74">
        <f t="shared" si="2"/>
        <v>10</v>
      </c>
      <c r="E16937" s="12">
        <f>IFERROR(VLOOKUP(A16937,'IDAR Meter Data'!$A:$B,2,1),"")</f>
        <v>89</v>
      </c>
      <c r="F16937" s="75">
        <f>IF(CECCZ="CZ03",'Outside Temp'!B16937,IF(CECCZ="CZ04",'Outside Temp'!B16938,IF(CECCZ="CZ12",'Outside Temp'!B16939, IF(CECCZ="CZ13",'Outside Temp'!B16940))))</f>
        <v>65.63333333</v>
      </c>
      <c r="G16937" s="12">
        <f t="shared" si="3"/>
        <v>2</v>
      </c>
    </row>
    <row r="16938" ht="15.75" customHeight="1">
      <c r="A16938" s="13">
        <v>42301.458333333336</v>
      </c>
      <c r="B16938" s="73">
        <f t="shared" si="1"/>
        <v>42301</v>
      </c>
      <c r="C16938" s="74">
        <f>IF(NewCustomer="Yes", IF(COUNTIF($I$2:$I$11,B16938)&gt;0,0,WEEKDAY(B16938,2)),IF(COUNTIF($I$2:$I$21,B16938)&gt;0,0,WEEKDAY(B16938,2)))</f>
        <v>6</v>
      </c>
      <c r="D16938" s="74">
        <f t="shared" si="2"/>
        <v>11</v>
      </c>
      <c r="E16938" s="12">
        <f>IFERROR(VLOOKUP(A16938,'IDAR Meter Data'!$A:$B,2,1),"")</f>
        <v>84</v>
      </c>
      <c r="F16938" s="75">
        <f>IF(CECCZ="CZ03",'Outside Temp'!B16938,IF(CECCZ="CZ04",'Outside Temp'!B16939,IF(CECCZ="CZ12",'Outside Temp'!B16940, IF(CECCZ="CZ13",'Outside Temp'!B16941))))</f>
        <v>66.06666667</v>
      </c>
      <c r="G16938" s="12">
        <f t="shared" si="3"/>
        <v>2</v>
      </c>
    </row>
    <row r="16939" ht="15.75" customHeight="1">
      <c r="A16939" s="13">
        <v>42301.46875</v>
      </c>
      <c r="B16939" s="73">
        <f t="shared" si="1"/>
        <v>42301</v>
      </c>
      <c r="C16939" s="74">
        <f>IF(NewCustomer="Yes", IF(COUNTIF($I$2:$I$11,B16939)&gt;0,0,WEEKDAY(B16939,2)),IF(COUNTIF($I$2:$I$21,B16939)&gt;0,0,WEEKDAY(B16939,2)))</f>
        <v>6</v>
      </c>
      <c r="D16939" s="74">
        <f t="shared" si="2"/>
        <v>11</v>
      </c>
      <c r="E16939" s="12">
        <f>IFERROR(VLOOKUP(A16939,'IDAR Meter Data'!$A:$B,2,1),"")</f>
        <v>95</v>
      </c>
      <c r="F16939" s="75">
        <f>IF(CECCZ="CZ03",'Outside Temp'!B16939,IF(CECCZ="CZ04",'Outside Temp'!B16940,IF(CECCZ="CZ12",'Outside Temp'!B16941, IF(CECCZ="CZ13",'Outside Temp'!B16942))))</f>
        <v>66.31666667</v>
      </c>
      <c r="G16939" s="12">
        <f t="shared" si="3"/>
        <v>2</v>
      </c>
    </row>
    <row r="16940" ht="15.75" customHeight="1">
      <c r="A16940" s="13">
        <v>42301.479166666664</v>
      </c>
      <c r="B16940" s="73">
        <f t="shared" si="1"/>
        <v>42301</v>
      </c>
      <c r="C16940" s="74">
        <f>IF(NewCustomer="Yes", IF(COUNTIF($I$2:$I$11,B16940)&gt;0,0,WEEKDAY(B16940,2)),IF(COUNTIF($I$2:$I$21,B16940)&gt;0,0,WEEKDAY(B16940,2)))</f>
        <v>6</v>
      </c>
      <c r="D16940" s="74">
        <f t="shared" si="2"/>
        <v>11</v>
      </c>
      <c r="E16940" s="12">
        <f>IFERROR(VLOOKUP(A16940,'IDAR Meter Data'!$A:$B,2,1),"")</f>
        <v>89</v>
      </c>
      <c r="F16940" s="75">
        <f>IF(CECCZ="CZ03",'Outside Temp'!B16940,IF(CECCZ="CZ04",'Outside Temp'!B16941,IF(CECCZ="CZ12",'Outside Temp'!B16942, IF(CECCZ="CZ13",'Outside Temp'!B16943))))</f>
        <v>66.56666667</v>
      </c>
      <c r="G16940" s="12">
        <f t="shared" si="3"/>
        <v>2</v>
      </c>
    </row>
    <row r="16941" ht="15.75" customHeight="1">
      <c r="A16941" s="13">
        <v>42301.489583333336</v>
      </c>
      <c r="B16941" s="73">
        <f t="shared" si="1"/>
        <v>42301</v>
      </c>
      <c r="C16941" s="74">
        <f>IF(NewCustomer="Yes", IF(COUNTIF($I$2:$I$11,B16941)&gt;0,0,WEEKDAY(B16941,2)),IF(COUNTIF($I$2:$I$21,B16941)&gt;0,0,WEEKDAY(B16941,2)))</f>
        <v>6</v>
      </c>
      <c r="D16941" s="74">
        <f t="shared" si="2"/>
        <v>11</v>
      </c>
      <c r="E16941" s="12">
        <f>IFERROR(VLOOKUP(A16941,'IDAR Meter Data'!$A:$B,2,1),"")</f>
        <v>87</v>
      </c>
      <c r="F16941" s="75">
        <f>IF(CECCZ="CZ03",'Outside Temp'!B16941,IF(CECCZ="CZ04",'Outside Temp'!B16942,IF(CECCZ="CZ12",'Outside Temp'!B16943, IF(CECCZ="CZ13",'Outside Temp'!B16944))))</f>
        <v>66.81666667</v>
      </c>
      <c r="G16941" s="12">
        <f t="shared" si="3"/>
        <v>2</v>
      </c>
    </row>
    <row r="16942" ht="15.75" customHeight="1">
      <c r="A16942" s="13">
        <v>42301.5</v>
      </c>
      <c r="B16942" s="73">
        <f t="shared" si="1"/>
        <v>42301</v>
      </c>
      <c r="C16942" s="74">
        <f>IF(NewCustomer="Yes", IF(COUNTIF($I$2:$I$11,B16942)&gt;0,0,WEEKDAY(B16942,2)),IF(COUNTIF($I$2:$I$21,B16942)&gt;0,0,WEEKDAY(B16942,2)))</f>
        <v>6</v>
      </c>
      <c r="D16942" s="74">
        <f t="shared" si="2"/>
        <v>12</v>
      </c>
      <c r="E16942" s="12">
        <f>IFERROR(VLOOKUP(A16942,'IDAR Meter Data'!$A:$B,2,1),"")</f>
        <v>85</v>
      </c>
      <c r="F16942" s="75">
        <f>IF(CECCZ="CZ03",'Outside Temp'!B16942,IF(CECCZ="CZ04",'Outside Temp'!B16943,IF(CECCZ="CZ12",'Outside Temp'!B16944, IF(CECCZ="CZ13",'Outside Temp'!B16945))))</f>
        <v>67.06666667</v>
      </c>
      <c r="G16942" s="12">
        <f t="shared" si="3"/>
        <v>2</v>
      </c>
    </row>
    <row r="16943" ht="15.75" customHeight="1">
      <c r="A16943" s="13">
        <v>42301.510416666664</v>
      </c>
      <c r="B16943" s="73">
        <f t="shared" si="1"/>
        <v>42301</v>
      </c>
      <c r="C16943" s="74">
        <f>IF(NewCustomer="Yes", IF(COUNTIF($I$2:$I$11,B16943)&gt;0,0,WEEKDAY(B16943,2)),IF(COUNTIF($I$2:$I$21,B16943)&gt;0,0,WEEKDAY(B16943,2)))</f>
        <v>6</v>
      </c>
      <c r="D16943" s="74">
        <f t="shared" si="2"/>
        <v>12</v>
      </c>
      <c r="E16943" s="12">
        <f>IFERROR(VLOOKUP(A16943,'IDAR Meter Data'!$A:$B,2,1),"")</f>
        <v>87</v>
      </c>
      <c r="F16943" s="75">
        <f>IF(CECCZ="CZ03",'Outside Temp'!B16943,IF(CECCZ="CZ04",'Outside Temp'!B16944,IF(CECCZ="CZ12",'Outside Temp'!B16945, IF(CECCZ="CZ13",'Outside Temp'!B16946))))</f>
        <v>67.31666667</v>
      </c>
      <c r="G16943" s="12">
        <f t="shared" si="3"/>
        <v>2</v>
      </c>
    </row>
    <row r="16944" ht="15.75" customHeight="1">
      <c r="A16944" s="13">
        <v>42301.520833333336</v>
      </c>
      <c r="B16944" s="73">
        <f t="shared" si="1"/>
        <v>42301</v>
      </c>
      <c r="C16944" s="74">
        <f>IF(NewCustomer="Yes", IF(COUNTIF($I$2:$I$11,B16944)&gt;0,0,WEEKDAY(B16944,2)),IF(COUNTIF($I$2:$I$21,B16944)&gt;0,0,WEEKDAY(B16944,2)))</f>
        <v>6</v>
      </c>
      <c r="D16944" s="74">
        <f t="shared" si="2"/>
        <v>12</v>
      </c>
      <c r="E16944" s="12">
        <f>IFERROR(VLOOKUP(A16944,'IDAR Meter Data'!$A:$B,2,1),"")</f>
        <v>92</v>
      </c>
      <c r="F16944" s="75">
        <f>IF(CECCZ="CZ03",'Outside Temp'!B16944,IF(CECCZ="CZ04",'Outside Temp'!B16945,IF(CECCZ="CZ12",'Outside Temp'!B16946, IF(CECCZ="CZ13",'Outside Temp'!B16947))))</f>
        <v>67.56666667</v>
      </c>
      <c r="G16944" s="12">
        <f t="shared" si="3"/>
        <v>2</v>
      </c>
    </row>
    <row r="16945" ht="15.75" customHeight="1">
      <c r="A16945" s="13">
        <v>42301.53125</v>
      </c>
      <c r="B16945" s="73">
        <f t="shared" si="1"/>
        <v>42301</v>
      </c>
      <c r="C16945" s="74">
        <f>IF(NewCustomer="Yes", IF(COUNTIF($I$2:$I$11,B16945)&gt;0,0,WEEKDAY(B16945,2)),IF(COUNTIF($I$2:$I$21,B16945)&gt;0,0,WEEKDAY(B16945,2)))</f>
        <v>6</v>
      </c>
      <c r="D16945" s="74">
        <f t="shared" si="2"/>
        <v>12</v>
      </c>
      <c r="E16945" s="12">
        <f>IFERROR(VLOOKUP(A16945,'IDAR Meter Data'!$A:$B,2,1),"")</f>
        <v>86</v>
      </c>
      <c r="F16945" s="75">
        <f>IF(CECCZ="CZ03",'Outside Temp'!B16945,IF(CECCZ="CZ04",'Outside Temp'!B16946,IF(CECCZ="CZ12",'Outside Temp'!B16947, IF(CECCZ="CZ13",'Outside Temp'!B16948))))</f>
        <v>67.81666667</v>
      </c>
      <c r="G16945" s="12">
        <f t="shared" si="3"/>
        <v>2</v>
      </c>
    </row>
    <row r="16946" ht="15.75" customHeight="1">
      <c r="A16946" s="13">
        <v>42301.541666666664</v>
      </c>
      <c r="B16946" s="73">
        <f t="shared" si="1"/>
        <v>42301</v>
      </c>
      <c r="C16946" s="74">
        <f>IF(NewCustomer="Yes", IF(COUNTIF($I$2:$I$11,B16946)&gt;0,0,WEEKDAY(B16946,2)),IF(COUNTIF($I$2:$I$21,B16946)&gt;0,0,WEEKDAY(B16946,2)))</f>
        <v>6</v>
      </c>
      <c r="D16946" s="74">
        <f t="shared" si="2"/>
        <v>13</v>
      </c>
      <c r="E16946" s="12">
        <f>IFERROR(VLOOKUP(A16946,'IDAR Meter Data'!$A:$B,2,1),"")</f>
        <v>93</v>
      </c>
      <c r="F16946" s="75">
        <f>IF(CECCZ="CZ03",'Outside Temp'!B16946,IF(CECCZ="CZ04",'Outside Temp'!B16947,IF(CECCZ="CZ12",'Outside Temp'!B16948, IF(CECCZ="CZ13",'Outside Temp'!B16949))))</f>
        <v>67.81818182</v>
      </c>
      <c r="G16946" s="12">
        <f t="shared" si="3"/>
        <v>2</v>
      </c>
    </row>
    <row r="16947" ht="15.75" customHeight="1">
      <c r="A16947" s="13">
        <v>42301.552083333336</v>
      </c>
      <c r="B16947" s="73">
        <f t="shared" si="1"/>
        <v>42301</v>
      </c>
      <c r="C16947" s="74">
        <f>IF(NewCustomer="Yes", IF(COUNTIF($I$2:$I$11,B16947)&gt;0,0,WEEKDAY(B16947,2)),IF(COUNTIF($I$2:$I$21,B16947)&gt;0,0,WEEKDAY(B16947,2)))</f>
        <v>6</v>
      </c>
      <c r="D16947" s="74">
        <f t="shared" si="2"/>
        <v>13</v>
      </c>
      <c r="E16947" s="12">
        <f>IFERROR(VLOOKUP(A16947,'IDAR Meter Data'!$A:$B,2,1),"")</f>
        <v>84</v>
      </c>
      <c r="F16947" s="75">
        <f>IF(CECCZ="CZ03",'Outside Temp'!B16947,IF(CECCZ="CZ04",'Outside Temp'!B16948,IF(CECCZ="CZ12",'Outside Temp'!B16949, IF(CECCZ="CZ13",'Outside Temp'!B16950))))</f>
        <v>67.13636364</v>
      </c>
      <c r="G16947" s="12">
        <f t="shared" si="3"/>
        <v>2</v>
      </c>
    </row>
    <row r="16948" ht="15.75" customHeight="1">
      <c r="A16948" s="13">
        <v>42301.5625</v>
      </c>
      <c r="B16948" s="73">
        <f t="shared" si="1"/>
        <v>42301</v>
      </c>
      <c r="C16948" s="74">
        <f>IF(NewCustomer="Yes", IF(COUNTIF($I$2:$I$11,B16948)&gt;0,0,WEEKDAY(B16948,2)),IF(COUNTIF($I$2:$I$21,B16948)&gt;0,0,WEEKDAY(B16948,2)))</f>
        <v>6</v>
      </c>
      <c r="D16948" s="74">
        <f t="shared" si="2"/>
        <v>13</v>
      </c>
      <c r="E16948" s="12">
        <f>IFERROR(VLOOKUP(A16948,'IDAR Meter Data'!$A:$B,2,1),"")</f>
        <v>99</v>
      </c>
      <c r="F16948" s="75">
        <f>IF(CECCZ="CZ03",'Outside Temp'!B16948,IF(CECCZ="CZ04",'Outside Temp'!B16949,IF(CECCZ="CZ12",'Outside Temp'!B16950, IF(CECCZ="CZ13",'Outside Temp'!B16951))))</f>
        <v>66.45454545</v>
      </c>
      <c r="G16948" s="12">
        <f t="shared" si="3"/>
        <v>2</v>
      </c>
    </row>
    <row r="16949" ht="15.75" customHeight="1">
      <c r="A16949" s="13">
        <v>42301.572916666664</v>
      </c>
      <c r="B16949" s="73">
        <f t="shared" si="1"/>
        <v>42301</v>
      </c>
      <c r="C16949" s="74">
        <f>IF(NewCustomer="Yes", IF(COUNTIF($I$2:$I$11,B16949)&gt;0,0,WEEKDAY(B16949,2)),IF(COUNTIF($I$2:$I$21,B16949)&gt;0,0,WEEKDAY(B16949,2)))</f>
        <v>6</v>
      </c>
      <c r="D16949" s="74">
        <f t="shared" si="2"/>
        <v>13</v>
      </c>
      <c r="E16949" s="12">
        <f>IFERROR(VLOOKUP(A16949,'IDAR Meter Data'!$A:$B,2,1),"")</f>
        <v>90</v>
      </c>
      <c r="F16949" s="75">
        <f>IF(CECCZ="CZ03",'Outside Temp'!B16949,IF(CECCZ="CZ04",'Outside Temp'!B16950,IF(CECCZ="CZ12",'Outside Temp'!B16951, IF(CECCZ="CZ13",'Outside Temp'!B16952))))</f>
        <v>65.6875</v>
      </c>
      <c r="G16949" s="12">
        <f t="shared" si="3"/>
        <v>2</v>
      </c>
    </row>
    <row r="16950" ht="15.75" customHeight="1">
      <c r="A16950" s="13">
        <v>42301.583333333336</v>
      </c>
      <c r="B16950" s="73">
        <f t="shared" si="1"/>
        <v>42301</v>
      </c>
      <c r="C16950" s="74">
        <f>IF(NewCustomer="Yes", IF(COUNTIF($I$2:$I$11,B16950)&gt;0,0,WEEKDAY(B16950,2)),IF(COUNTIF($I$2:$I$21,B16950)&gt;0,0,WEEKDAY(B16950,2)))</f>
        <v>6</v>
      </c>
      <c r="D16950" s="74">
        <f t="shared" si="2"/>
        <v>14</v>
      </c>
      <c r="E16950" s="12">
        <f>IFERROR(VLOOKUP(A16950,'IDAR Meter Data'!$A:$B,2,1),"")</f>
        <v>88</v>
      </c>
      <c r="F16950" s="75">
        <f>IF(CECCZ="CZ03",'Outside Temp'!B16950,IF(CECCZ="CZ04",'Outside Temp'!B16951,IF(CECCZ="CZ12",'Outside Temp'!B16952, IF(CECCZ="CZ13",'Outside Temp'!B16953))))</f>
        <v>65.06666667</v>
      </c>
      <c r="G16950" s="12">
        <f t="shared" si="3"/>
        <v>2</v>
      </c>
    </row>
    <row r="16951" ht="15.75" customHeight="1">
      <c r="A16951" s="13">
        <v>42301.59375</v>
      </c>
      <c r="B16951" s="73">
        <f t="shared" si="1"/>
        <v>42301</v>
      </c>
      <c r="C16951" s="74">
        <f>IF(NewCustomer="Yes", IF(COUNTIF($I$2:$I$11,B16951)&gt;0,0,WEEKDAY(B16951,2)),IF(COUNTIF($I$2:$I$21,B16951)&gt;0,0,WEEKDAY(B16951,2)))</f>
        <v>6</v>
      </c>
      <c r="D16951" s="74">
        <f t="shared" si="2"/>
        <v>14</v>
      </c>
      <c r="E16951" s="12">
        <f>IFERROR(VLOOKUP(A16951,'IDAR Meter Data'!$A:$B,2,1),"")</f>
        <v>84</v>
      </c>
      <c r="F16951" s="75">
        <f>IF(CECCZ="CZ03",'Outside Temp'!B16951,IF(CECCZ="CZ04",'Outside Temp'!B16952,IF(CECCZ="CZ12",'Outside Temp'!B16953, IF(CECCZ="CZ13",'Outside Temp'!B16954))))</f>
        <v>65.31666667</v>
      </c>
      <c r="G16951" s="12">
        <f t="shared" si="3"/>
        <v>2</v>
      </c>
    </row>
    <row r="16952" ht="15.75" customHeight="1">
      <c r="A16952" s="13">
        <v>42301.604166666664</v>
      </c>
      <c r="B16952" s="73">
        <f t="shared" si="1"/>
        <v>42301</v>
      </c>
      <c r="C16952" s="74">
        <f>IF(NewCustomer="Yes", IF(COUNTIF($I$2:$I$11,B16952)&gt;0,0,WEEKDAY(B16952,2)),IF(COUNTIF($I$2:$I$21,B16952)&gt;0,0,WEEKDAY(B16952,2)))</f>
        <v>6</v>
      </c>
      <c r="D16952" s="74">
        <f t="shared" si="2"/>
        <v>14</v>
      </c>
      <c r="E16952" s="12">
        <f>IFERROR(VLOOKUP(A16952,'IDAR Meter Data'!$A:$B,2,1),"")</f>
        <v>89</v>
      </c>
      <c r="F16952" s="75">
        <f>IF(CECCZ="CZ03",'Outside Temp'!B16952,IF(CECCZ="CZ04",'Outside Temp'!B16953,IF(CECCZ="CZ12",'Outside Temp'!B16954, IF(CECCZ="CZ13",'Outside Temp'!B16955))))</f>
        <v>65.56666667</v>
      </c>
      <c r="G16952" s="12">
        <f t="shared" si="3"/>
        <v>2</v>
      </c>
    </row>
    <row r="16953" ht="15.75" customHeight="1">
      <c r="A16953" s="13">
        <v>42301.614583333336</v>
      </c>
      <c r="B16953" s="73">
        <f t="shared" si="1"/>
        <v>42301</v>
      </c>
      <c r="C16953" s="74">
        <f>IF(NewCustomer="Yes", IF(COUNTIF($I$2:$I$11,B16953)&gt;0,0,WEEKDAY(B16953,2)),IF(COUNTIF($I$2:$I$21,B16953)&gt;0,0,WEEKDAY(B16953,2)))</f>
        <v>6</v>
      </c>
      <c r="D16953" s="74">
        <f t="shared" si="2"/>
        <v>14</v>
      </c>
      <c r="E16953" s="12">
        <f>IFERROR(VLOOKUP(A16953,'IDAR Meter Data'!$A:$B,2,1),"")</f>
        <v>86</v>
      </c>
      <c r="F16953" s="75">
        <f>IF(CECCZ="CZ03",'Outside Temp'!B16953,IF(CECCZ="CZ04",'Outside Temp'!B16954,IF(CECCZ="CZ12",'Outside Temp'!B16955, IF(CECCZ="CZ13",'Outside Temp'!B16956))))</f>
        <v>65.81666667</v>
      </c>
      <c r="G16953" s="12">
        <f t="shared" si="3"/>
        <v>2</v>
      </c>
    </row>
    <row r="16954" ht="15.75" customHeight="1">
      <c r="A16954" s="13">
        <v>42301.625</v>
      </c>
      <c r="B16954" s="73">
        <f t="shared" si="1"/>
        <v>42301</v>
      </c>
      <c r="C16954" s="74">
        <f>IF(NewCustomer="Yes", IF(COUNTIF($I$2:$I$11,B16954)&gt;0,0,WEEKDAY(B16954,2)),IF(COUNTIF($I$2:$I$21,B16954)&gt;0,0,WEEKDAY(B16954,2)))</f>
        <v>6</v>
      </c>
      <c r="D16954" s="74">
        <f t="shared" si="2"/>
        <v>15</v>
      </c>
      <c r="E16954" s="12">
        <f>IFERROR(VLOOKUP(A16954,'IDAR Meter Data'!$A:$B,2,1),"")</f>
        <v>94</v>
      </c>
      <c r="F16954" s="75">
        <f>IF(CECCZ="CZ03",'Outside Temp'!B16954,IF(CECCZ="CZ04",'Outside Temp'!B16955,IF(CECCZ="CZ12",'Outside Temp'!B16956, IF(CECCZ="CZ13",'Outside Temp'!B16957))))</f>
        <v>66.06666667</v>
      </c>
      <c r="G16954" s="12">
        <f t="shared" si="3"/>
        <v>2</v>
      </c>
    </row>
    <row r="16955" ht="15.75" customHeight="1">
      <c r="A16955" s="13">
        <v>42301.635416666664</v>
      </c>
      <c r="B16955" s="73">
        <f t="shared" si="1"/>
        <v>42301</v>
      </c>
      <c r="C16955" s="74">
        <f>IF(NewCustomer="Yes", IF(COUNTIF($I$2:$I$11,B16955)&gt;0,0,WEEKDAY(B16955,2)),IF(COUNTIF($I$2:$I$21,B16955)&gt;0,0,WEEKDAY(B16955,2)))</f>
        <v>6</v>
      </c>
      <c r="D16955" s="74">
        <f t="shared" si="2"/>
        <v>15</v>
      </c>
      <c r="E16955" s="12">
        <f>IFERROR(VLOOKUP(A16955,'IDAR Meter Data'!$A:$B,2,1),"")</f>
        <v>90</v>
      </c>
      <c r="F16955" s="75">
        <f>IF(CECCZ="CZ03",'Outside Temp'!B16955,IF(CECCZ="CZ04",'Outside Temp'!B16956,IF(CECCZ="CZ12",'Outside Temp'!B16957, IF(CECCZ="CZ13",'Outside Temp'!B16958))))</f>
        <v>66.31666667</v>
      </c>
      <c r="G16955" s="12">
        <f t="shared" si="3"/>
        <v>2</v>
      </c>
    </row>
    <row r="16956" ht="15.75" customHeight="1">
      <c r="A16956" s="13">
        <v>42301.645833333336</v>
      </c>
      <c r="B16956" s="73">
        <f t="shared" si="1"/>
        <v>42301</v>
      </c>
      <c r="C16956" s="74">
        <f>IF(NewCustomer="Yes", IF(COUNTIF($I$2:$I$11,B16956)&gt;0,0,WEEKDAY(B16956,2)),IF(COUNTIF($I$2:$I$21,B16956)&gt;0,0,WEEKDAY(B16956,2)))</f>
        <v>6</v>
      </c>
      <c r="D16956" s="74">
        <f t="shared" si="2"/>
        <v>15</v>
      </c>
      <c r="E16956" s="12">
        <f>IFERROR(VLOOKUP(A16956,'IDAR Meter Data'!$A:$B,2,1),"")</f>
        <v>89</v>
      </c>
      <c r="F16956" s="75">
        <f>IF(CECCZ="CZ03",'Outside Temp'!B16956,IF(CECCZ="CZ04",'Outside Temp'!B16957,IF(CECCZ="CZ12",'Outside Temp'!B16958, IF(CECCZ="CZ13",'Outside Temp'!B16959))))</f>
        <v>66.56666667</v>
      </c>
      <c r="G16956" s="12">
        <f t="shared" si="3"/>
        <v>2</v>
      </c>
    </row>
    <row r="16957" ht="15.75" customHeight="1">
      <c r="A16957" s="13">
        <v>42301.65625</v>
      </c>
      <c r="B16957" s="73">
        <f t="shared" si="1"/>
        <v>42301</v>
      </c>
      <c r="C16957" s="74">
        <f>IF(NewCustomer="Yes", IF(COUNTIF($I$2:$I$11,B16957)&gt;0,0,WEEKDAY(B16957,2)),IF(COUNTIF($I$2:$I$21,B16957)&gt;0,0,WEEKDAY(B16957,2)))</f>
        <v>6</v>
      </c>
      <c r="D16957" s="74">
        <f t="shared" si="2"/>
        <v>15</v>
      </c>
      <c r="E16957" s="12">
        <f>IFERROR(VLOOKUP(A16957,'IDAR Meter Data'!$A:$B,2,1),"")</f>
        <v>91</v>
      </c>
      <c r="F16957" s="75">
        <f>IF(CECCZ="CZ03",'Outside Temp'!B16957,IF(CECCZ="CZ04",'Outside Temp'!B16958,IF(CECCZ="CZ12",'Outside Temp'!B16959, IF(CECCZ="CZ13",'Outside Temp'!B16960))))</f>
        <v>66.81666667</v>
      </c>
      <c r="G16957" s="12">
        <f t="shared" si="3"/>
        <v>2</v>
      </c>
    </row>
    <row r="16958" ht="15.75" customHeight="1">
      <c r="A16958" s="13">
        <v>42301.666666666664</v>
      </c>
      <c r="B16958" s="73">
        <f t="shared" si="1"/>
        <v>42301</v>
      </c>
      <c r="C16958" s="74">
        <f>IF(NewCustomer="Yes", IF(COUNTIF($I$2:$I$11,B16958)&gt;0,0,WEEKDAY(B16958,2)),IF(COUNTIF($I$2:$I$21,B16958)&gt;0,0,WEEKDAY(B16958,2)))</f>
        <v>6</v>
      </c>
      <c r="D16958" s="74">
        <f t="shared" si="2"/>
        <v>16</v>
      </c>
      <c r="E16958" s="12">
        <f>IFERROR(VLOOKUP(A16958,'IDAR Meter Data'!$A:$B,2,1),"")</f>
        <v>87</v>
      </c>
      <c r="F16958" s="75">
        <f>IF(CECCZ="CZ03",'Outside Temp'!B16958,IF(CECCZ="CZ04",'Outside Temp'!B16959,IF(CECCZ="CZ12",'Outside Temp'!B16960, IF(CECCZ="CZ13",'Outside Temp'!B16961))))</f>
        <v>66.73333333</v>
      </c>
      <c r="G16958" s="12">
        <f t="shared" si="3"/>
        <v>2</v>
      </c>
    </row>
    <row r="16959" ht="15.75" customHeight="1">
      <c r="A16959" s="13">
        <v>42301.677083333336</v>
      </c>
      <c r="B16959" s="73">
        <f t="shared" si="1"/>
        <v>42301</v>
      </c>
      <c r="C16959" s="74">
        <f>IF(NewCustomer="Yes", IF(COUNTIF($I$2:$I$11,B16959)&gt;0,0,WEEKDAY(B16959,2)),IF(COUNTIF($I$2:$I$21,B16959)&gt;0,0,WEEKDAY(B16959,2)))</f>
        <v>6</v>
      </c>
      <c r="D16959" s="74">
        <f t="shared" si="2"/>
        <v>16</v>
      </c>
      <c r="E16959" s="12">
        <f>IFERROR(VLOOKUP(A16959,'IDAR Meter Data'!$A:$B,2,1),"")</f>
        <v>95</v>
      </c>
      <c r="F16959" s="75">
        <f>IF(CECCZ="CZ03",'Outside Temp'!B16959,IF(CECCZ="CZ04",'Outside Temp'!B16960,IF(CECCZ="CZ12",'Outside Temp'!B16961, IF(CECCZ="CZ13",'Outside Temp'!B16962))))</f>
        <v>65.73333333</v>
      </c>
      <c r="G16959" s="12">
        <f t="shared" si="3"/>
        <v>2</v>
      </c>
    </row>
    <row r="16960" ht="15.75" customHeight="1">
      <c r="A16960" s="13">
        <v>42301.6875</v>
      </c>
      <c r="B16960" s="73">
        <f t="shared" si="1"/>
        <v>42301</v>
      </c>
      <c r="C16960" s="74">
        <f>IF(NewCustomer="Yes", IF(COUNTIF($I$2:$I$11,B16960)&gt;0,0,WEEKDAY(B16960,2)),IF(COUNTIF($I$2:$I$21,B16960)&gt;0,0,WEEKDAY(B16960,2)))</f>
        <v>6</v>
      </c>
      <c r="D16960" s="74">
        <f t="shared" si="2"/>
        <v>16</v>
      </c>
      <c r="E16960" s="12">
        <f>IFERROR(VLOOKUP(A16960,'IDAR Meter Data'!$A:$B,2,1),"")</f>
        <v>88</v>
      </c>
      <c r="F16960" s="75">
        <f>IF(CECCZ="CZ03",'Outside Temp'!B16960,IF(CECCZ="CZ04",'Outside Temp'!B16961,IF(CECCZ="CZ12",'Outside Temp'!B16962, IF(CECCZ="CZ13",'Outside Temp'!B16963))))</f>
        <v>64.73333333</v>
      </c>
      <c r="G16960" s="12">
        <f t="shared" si="3"/>
        <v>1</v>
      </c>
    </row>
    <row r="16961" ht="15.75" customHeight="1">
      <c r="A16961" s="13">
        <v>42301.697916666664</v>
      </c>
      <c r="B16961" s="73">
        <f t="shared" si="1"/>
        <v>42301</v>
      </c>
      <c r="C16961" s="74">
        <f>IF(NewCustomer="Yes", IF(COUNTIF($I$2:$I$11,B16961)&gt;0,0,WEEKDAY(B16961,2)),IF(COUNTIF($I$2:$I$21,B16961)&gt;0,0,WEEKDAY(B16961,2)))</f>
        <v>6</v>
      </c>
      <c r="D16961" s="74">
        <f t="shared" si="2"/>
        <v>16</v>
      </c>
      <c r="E16961" s="12">
        <f>IFERROR(VLOOKUP(A16961,'IDAR Meter Data'!$A:$B,2,1),"")</f>
        <v>88</v>
      </c>
      <c r="F16961" s="75">
        <f>IF(CECCZ="CZ03",'Outside Temp'!B16961,IF(CECCZ="CZ04",'Outside Temp'!B16962,IF(CECCZ="CZ12",'Outside Temp'!B16963, IF(CECCZ="CZ13",'Outside Temp'!B16964))))</f>
        <v>63.73333333</v>
      </c>
      <c r="G16961" s="12">
        <f t="shared" si="3"/>
        <v>1</v>
      </c>
    </row>
    <row r="16962" ht="15.75" customHeight="1">
      <c r="A16962" s="13">
        <v>42301.708333333336</v>
      </c>
      <c r="B16962" s="73">
        <f t="shared" si="1"/>
        <v>42301</v>
      </c>
      <c r="C16962" s="74">
        <f>IF(NewCustomer="Yes", IF(COUNTIF($I$2:$I$11,B16962)&gt;0,0,WEEKDAY(B16962,2)),IF(COUNTIF($I$2:$I$21,B16962)&gt;0,0,WEEKDAY(B16962,2)))</f>
        <v>6</v>
      </c>
      <c r="D16962" s="74">
        <f t="shared" si="2"/>
        <v>17</v>
      </c>
      <c r="E16962" s="12">
        <f>IFERROR(VLOOKUP(A16962,'IDAR Meter Data'!$A:$B,2,1),"")</f>
        <v>95</v>
      </c>
      <c r="F16962" s="75">
        <f>IF(CECCZ="CZ03",'Outside Temp'!B16962,IF(CECCZ="CZ04",'Outside Temp'!B16963,IF(CECCZ="CZ12",'Outside Temp'!B16964, IF(CECCZ="CZ13",'Outside Temp'!B16965))))</f>
        <v>62.86666667</v>
      </c>
      <c r="G16962" s="12">
        <f t="shared" si="3"/>
        <v>1</v>
      </c>
    </row>
    <row r="16963" ht="15.75" customHeight="1">
      <c r="A16963" s="13">
        <v>42301.71875</v>
      </c>
      <c r="B16963" s="73">
        <f t="shared" si="1"/>
        <v>42301</v>
      </c>
      <c r="C16963" s="74">
        <f>IF(NewCustomer="Yes", IF(COUNTIF($I$2:$I$11,B16963)&gt;0,0,WEEKDAY(B16963,2)),IF(COUNTIF($I$2:$I$21,B16963)&gt;0,0,WEEKDAY(B16963,2)))</f>
        <v>6</v>
      </c>
      <c r="D16963" s="74">
        <f t="shared" si="2"/>
        <v>17</v>
      </c>
      <c r="E16963" s="12">
        <f>IFERROR(VLOOKUP(A16963,'IDAR Meter Data'!$A:$B,2,1),"")</f>
        <v>102</v>
      </c>
      <c r="F16963" s="75">
        <f>IF(CECCZ="CZ03",'Outside Temp'!B16963,IF(CECCZ="CZ04",'Outside Temp'!B16964,IF(CECCZ="CZ12",'Outside Temp'!B16965, IF(CECCZ="CZ13",'Outside Temp'!B16966))))</f>
        <v>62.36666667</v>
      </c>
      <c r="G16963" s="12">
        <f t="shared" si="3"/>
        <v>1</v>
      </c>
    </row>
    <row r="16964" ht="15.75" customHeight="1">
      <c r="A16964" s="13">
        <v>42301.729166666664</v>
      </c>
      <c r="B16964" s="73">
        <f t="shared" si="1"/>
        <v>42301</v>
      </c>
      <c r="C16964" s="74">
        <f>IF(NewCustomer="Yes", IF(COUNTIF($I$2:$I$11,B16964)&gt;0,0,WEEKDAY(B16964,2)),IF(COUNTIF($I$2:$I$21,B16964)&gt;0,0,WEEKDAY(B16964,2)))</f>
        <v>6</v>
      </c>
      <c r="D16964" s="74">
        <f t="shared" si="2"/>
        <v>17</v>
      </c>
      <c r="E16964" s="12">
        <f>IFERROR(VLOOKUP(A16964,'IDAR Meter Data'!$A:$B,2,1),"")</f>
        <v>94</v>
      </c>
      <c r="F16964" s="75">
        <f>IF(CECCZ="CZ03",'Outside Temp'!B16964,IF(CECCZ="CZ04",'Outside Temp'!B16965,IF(CECCZ="CZ12",'Outside Temp'!B16966, IF(CECCZ="CZ13",'Outside Temp'!B16967))))</f>
        <v>61.86666667</v>
      </c>
      <c r="G16964" s="12">
        <f t="shared" si="3"/>
        <v>1</v>
      </c>
    </row>
    <row r="16965" ht="15.75" customHeight="1">
      <c r="A16965" s="13">
        <v>42301.739583333336</v>
      </c>
      <c r="B16965" s="73">
        <f t="shared" si="1"/>
        <v>42301</v>
      </c>
      <c r="C16965" s="74">
        <f>IF(NewCustomer="Yes", IF(COUNTIF($I$2:$I$11,B16965)&gt;0,0,WEEKDAY(B16965,2)),IF(COUNTIF($I$2:$I$21,B16965)&gt;0,0,WEEKDAY(B16965,2)))</f>
        <v>6</v>
      </c>
      <c r="D16965" s="74">
        <f t="shared" si="2"/>
        <v>17</v>
      </c>
      <c r="E16965" s="12">
        <f>IFERROR(VLOOKUP(A16965,'IDAR Meter Data'!$A:$B,2,1),"")</f>
        <v>94</v>
      </c>
      <c r="F16965" s="75">
        <f>IF(CECCZ="CZ03",'Outside Temp'!B16965,IF(CECCZ="CZ04",'Outside Temp'!B16966,IF(CECCZ="CZ12",'Outside Temp'!B16967, IF(CECCZ="CZ13",'Outside Temp'!B16968))))</f>
        <v>61.36666667</v>
      </c>
      <c r="G16965" s="12">
        <f t="shared" si="3"/>
        <v>1</v>
      </c>
    </row>
    <row r="16966" ht="15.75" customHeight="1">
      <c r="A16966" s="13">
        <v>42301.75</v>
      </c>
      <c r="B16966" s="73">
        <f t="shared" si="1"/>
        <v>42301</v>
      </c>
      <c r="C16966" s="74">
        <f>IF(NewCustomer="Yes", IF(COUNTIF($I$2:$I$11,B16966)&gt;0,0,WEEKDAY(B16966,2)),IF(COUNTIF($I$2:$I$21,B16966)&gt;0,0,WEEKDAY(B16966,2)))</f>
        <v>6</v>
      </c>
      <c r="D16966" s="74">
        <f t="shared" si="2"/>
        <v>18</v>
      </c>
      <c r="E16966" s="12">
        <f>IFERROR(VLOOKUP(A16966,'IDAR Meter Data'!$A:$B,2,1),"")</f>
        <v>90</v>
      </c>
      <c r="F16966" s="75">
        <f>IF(CECCZ="CZ03",'Outside Temp'!B16966,IF(CECCZ="CZ04",'Outside Temp'!B16967,IF(CECCZ="CZ12",'Outside Temp'!B16968, IF(CECCZ="CZ13",'Outside Temp'!B16969))))</f>
        <v>60.93333333</v>
      </c>
      <c r="G16966" s="12">
        <f t="shared" si="3"/>
        <v>1</v>
      </c>
    </row>
    <row r="16967" ht="15.75" customHeight="1">
      <c r="A16967" s="13">
        <v>42301.760416666664</v>
      </c>
      <c r="B16967" s="73">
        <f t="shared" si="1"/>
        <v>42301</v>
      </c>
      <c r="C16967" s="74">
        <f>IF(NewCustomer="Yes", IF(COUNTIF($I$2:$I$11,B16967)&gt;0,0,WEEKDAY(B16967,2)),IF(COUNTIF($I$2:$I$21,B16967)&gt;0,0,WEEKDAY(B16967,2)))</f>
        <v>6</v>
      </c>
      <c r="D16967" s="74">
        <f t="shared" si="2"/>
        <v>18</v>
      </c>
      <c r="E16967" s="12">
        <f>IFERROR(VLOOKUP(A16967,'IDAR Meter Data'!$A:$B,2,1),"")</f>
        <v>90</v>
      </c>
      <c r="F16967" s="75">
        <f>IF(CECCZ="CZ03",'Outside Temp'!B16967,IF(CECCZ="CZ04",'Outside Temp'!B16968,IF(CECCZ="CZ12",'Outside Temp'!B16969, IF(CECCZ="CZ13",'Outside Temp'!B16970))))</f>
        <v>60.68333333</v>
      </c>
      <c r="G16967" s="12">
        <f t="shared" si="3"/>
        <v>1</v>
      </c>
    </row>
    <row r="16968" ht="15.75" customHeight="1">
      <c r="A16968" s="13">
        <v>42301.770833333336</v>
      </c>
      <c r="B16968" s="73">
        <f t="shared" si="1"/>
        <v>42301</v>
      </c>
      <c r="C16968" s="74">
        <f>IF(NewCustomer="Yes", IF(COUNTIF($I$2:$I$11,B16968)&gt;0,0,WEEKDAY(B16968,2)),IF(COUNTIF($I$2:$I$21,B16968)&gt;0,0,WEEKDAY(B16968,2)))</f>
        <v>6</v>
      </c>
      <c r="D16968" s="74">
        <f t="shared" si="2"/>
        <v>18</v>
      </c>
      <c r="E16968" s="12">
        <f>IFERROR(VLOOKUP(A16968,'IDAR Meter Data'!$A:$B,2,1),"")</f>
        <v>97</v>
      </c>
      <c r="F16968" s="75">
        <f>IF(CECCZ="CZ03",'Outside Temp'!B16968,IF(CECCZ="CZ04",'Outside Temp'!B16969,IF(CECCZ="CZ12",'Outside Temp'!B16970, IF(CECCZ="CZ13",'Outside Temp'!B16971))))</f>
        <v>60.43333333</v>
      </c>
      <c r="G16968" s="12">
        <f t="shared" si="3"/>
        <v>1</v>
      </c>
    </row>
    <row r="16969" ht="15.75" customHeight="1">
      <c r="A16969" s="13">
        <v>42301.78125</v>
      </c>
      <c r="B16969" s="73">
        <f t="shared" si="1"/>
        <v>42301</v>
      </c>
      <c r="C16969" s="74">
        <f>IF(NewCustomer="Yes", IF(COUNTIF($I$2:$I$11,B16969)&gt;0,0,WEEKDAY(B16969,2)),IF(COUNTIF($I$2:$I$21,B16969)&gt;0,0,WEEKDAY(B16969,2)))</f>
        <v>6</v>
      </c>
      <c r="D16969" s="74">
        <f t="shared" si="2"/>
        <v>18</v>
      </c>
      <c r="E16969" s="12">
        <f>IFERROR(VLOOKUP(A16969,'IDAR Meter Data'!$A:$B,2,1),"")</f>
        <v>91</v>
      </c>
      <c r="F16969" s="75">
        <f>IF(CECCZ="CZ03",'Outside Temp'!B16969,IF(CECCZ="CZ04",'Outside Temp'!B16970,IF(CECCZ="CZ12",'Outside Temp'!B16971, IF(CECCZ="CZ13",'Outside Temp'!B16972))))</f>
        <v>60.18333333</v>
      </c>
      <c r="G16969" s="12">
        <f t="shared" si="3"/>
        <v>1</v>
      </c>
    </row>
    <row r="16970" ht="15.75" customHeight="1">
      <c r="A16970" s="13">
        <v>42301.791666666664</v>
      </c>
      <c r="B16970" s="73">
        <f t="shared" si="1"/>
        <v>42301</v>
      </c>
      <c r="C16970" s="74">
        <f>IF(NewCustomer="Yes", IF(COUNTIF($I$2:$I$11,B16970)&gt;0,0,WEEKDAY(B16970,2)),IF(COUNTIF($I$2:$I$21,B16970)&gt;0,0,WEEKDAY(B16970,2)))</f>
        <v>6</v>
      </c>
      <c r="D16970" s="74">
        <f t="shared" si="2"/>
        <v>19</v>
      </c>
      <c r="E16970" s="12">
        <f>IFERROR(VLOOKUP(A16970,'IDAR Meter Data'!$A:$B,2,1),"")</f>
        <v>92</v>
      </c>
      <c r="F16970" s="75">
        <f>IF(CECCZ="CZ03",'Outside Temp'!B16970,IF(CECCZ="CZ04",'Outside Temp'!B16971,IF(CECCZ="CZ12",'Outside Temp'!B16972, IF(CECCZ="CZ13",'Outside Temp'!B16973))))</f>
        <v>60</v>
      </c>
      <c r="G16970" s="12">
        <f t="shared" si="3"/>
        <v>1</v>
      </c>
    </row>
    <row r="16971" ht="15.75" customHeight="1">
      <c r="A16971" s="13">
        <v>42301.802083333336</v>
      </c>
      <c r="B16971" s="73">
        <f t="shared" si="1"/>
        <v>42301</v>
      </c>
      <c r="C16971" s="74">
        <f>IF(NewCustomer="Yes", IF(COUNTIF($I$2:$I$11,B16971)&gt;0,0,WEEKDAY(B16971,2)),IF(COUNTIF($I$2:$I$21,B16971)&gt;0,0,WEEKDAY(B16971,2)))</f>
        <v>6</v>
      </c>
      <c r="D16971" s="74">
        <f t="shared" si="2"/>
        <v>19</v>
      </c>
      <c r="E16971" s="12">
        <f>IFERROR(VLOOKUP(A16971,'IDAR Meter Data'!$A:$B,2,1),"")</f>
        <v>93</v>
      </c>
      <c r="F16971" s="75">
        <f>IF(CECCZ="CZ03",'Outside Temp'!B16971,IF(CECCZ="CZ04",'Outside Temp'!B16972,IF(CECCZ="CZ12",'Outside Temp'!B16973, IF(CECCZ="CZ13",'Outside Temp'!B16974))))</f>
        <v>60</v>
      </c>
      <c r="G16971" s="12">
        <f t="shared" si="3"/>
        <v>1</v>
      </c>
    </row>
    <row r="16972" ht="15.75" customHeight="1">
      <c r="A16972" s="13">
        <v>42301.8125</v>
      </c>
      <c r="B16972" s="73">
        <f t="shared" si="1"/>
        <v>42301</v>
      </c>
      <c r="C16972" s="74">
        <f>IF(NewCustomer="Yes", IF(COUNTIF($I$2:$I$11,B16972)&gt;0,0,WEEKDAY(B16972,2)),IF(COUNTIF($I$2:$I$21,B16972)&gt;0,0,WEEKDAY(B16972,2)))</f>
        <v>6</v>
      </c>
      <c r="D16972" s="74">
        <f t="shared" si="2"/>
        <v>19</v>
      </c>
      <c r="E16972" s="12">
        <f>IFERROR(VLOOKUP(A16972,'IDAR Meter Data'!$A:$B,2,1),"")</f>
        <v>92</v>
      </c>
      <c r="F16972" s="75">
        <f>IF(CECCZ="CZ03",'Outside Temp'!B16972,IF(CECCZ="CZ04",'Outside Temp'!B16973,IF(CECCZ="CZ12",'Outside Temp'!B16974, IF(CECCZ="CZ13",'Outside Temp'!B16975))))</f>
        <v>60</v>
      </c>
      <c r="G16972" s="12">
        <f t="shared" si="3"/>
        <v>1</v>
      </c>
    </row>
    <row r="16973" ht="15.75" customHeight="1">
      <c r="A16973" s="13">
        <v>42301.822916666664</v>
      </c>
      <c r="B16973" s="73">
        <f t="shared" si="1"/>
        <v>42301</v>
      </c>
      <c r="C16973" s="74">
        <f>IF(NewCustomer="Yes", IF(COUNTIF($I$2:$I$11,B16973)&gt;0,0,WEEKDAY(B16973,2)),IF(COUNTIF($I$2:$I$21,B16973)&gt;0,0,WEEKDAY(B16973,2)))</f>
        <v>6</v>
      </c>
      <c r="D16973" s="74">
        <f t="shared" si="2"/>
        <v>19</v>
      </c>
      <c r="E16973" s="12">
        <f>IFERROR(VLOOKUP(A16973,'IDAR Meter Data'!$A:$B,2,1),"")</f>
        <v>93</v>
      </c>
      <c r="F16973" s="75">
        <f>IF(CECCZ="CZ03",'Outside Temp'!B16973,IF(CECCZ="CZ04",'Outside Temp'!B16974,IF(CECCZ="CZ12",'Outside Temp'!B16975, IF(CECCZ="CZ13",'Outside Temp'!B16976))))</f>
        <v>60</v>
      </c>
      <c r="G16973" s="12">
        <f t="shared" si="3"/>
        <v>1</v>
      </c>
    </row>
    <row r="16974" ht="15.75" customHeight="1">
      <c r="A16974" s="13">
        <v>42301.833333333336</v>
      </c>
      <c r="B16974" s="73">
        <f t="shared" si="1"/>
        <v>42301</v>
      </c>
      <c r="C16974" s="74">
        <f>IF(NewCustomer="Yes", IF(COUNTIF($I$2:$I$11,B16974)&gt;0,0,WEEKDAY(B16974,2)),IF(COUNTIF($I$2:$I$21,B16974)&gt;0,0,WEEKDAY(B16974,2)))</f>
        <v>6</v>
      </c>
      <c r="D16974" s="74">
        <f t="shared" si="2"/>
        <v>20</v>
      </c>
      <c r="E16974" s="12">
        <f>IFERROR(VLOOKUP(A16974,'IDAR Meter Data'!$A:$B,2,1),"")</f>
        <v>99</v>
      </c>
      <c r="F16974" s="75">
        <f>IF(CECCZ="CZ03",'Outside Temp'!B16974,IF(CECCZ="CZ04",'Outside Temp'!B16975,IF(CECCZ="CZ12",'Outside Temp'!B16976, IF(CECCZ="CZ13",'Outside Temp'!B16977))))</f>
        <v>60</v>
      </c>
      <c r="G16974" s="12">
        <f t="shared" si="3"/>
        <v>1</v>
      </c>
    </row>
    <row r="16975" ht="15.75" customHeight="1">
      <c r="A16975" s="13">
        <v>42301.84375</v>
      </c>
      <c r="B16975" s="73">
        <f t="shared" si="1"/>
        <v>42301</v>
      </c>
      <c r="C16975" s="74">
        <f>IF(NewCustomer="Yes", IF(COUNTIF($I$2:$I$11,B16975)&gt;0,0,WEEKDAY(B16975,2)),IF(COUNTIF($I$2:$I$21,B16975)&gt;0,0,WEEKDAY(B16975,2)))</f>
        <v>6</v>
      </c>
      <c r="D16975" s="74">
        <f t="shared" si="2"/>
        <v>20</v>
      </c>
      <c r="E16975" s="12">
        <f>IFERROR(VLOOKUP(A16975,'IDAR Meter Data'!$A:$B,2,1),"")</f>
        <v>92</v>
      </c>
      <c r="F16975" s="75">
        <f>IF(CECCZ="CZ03",'Outside Temp'!B16975,IF(CECCZ="CZ04",'Outside Temp'!B16976,IF(CECCZ="CZ12",'Outside Temp'!B16977, IF(CECCZ="CZ13",'Outside Temp'!B16978))))</f>
        <v>60</v>
      </c>
      <c r="G16975" s="12">
        <f t="shared" si="3"/>
        <v>1</v>
      </c>
    </row>
    <row r="16976" ht="15.75" customHeight="1">
      <c r="A16976" s="13">
        <v>42301.854166666664</v>
      </c>
      <c r="B16976" s="73">
        <f t="shared" si="1"/>
        <v>42301</v>
      </c>
      <c r="C16976" s="74">
        <f>IF(NewCustomer="Yes", IF(COUNTIF($I$2:$I$11,B16976)&gt;0,0,WEEKDAY(B16976,2)),IF(COUNTIF($I$2:$I$21,B16976)&gt;0,0,WEEKDAY(B16976,2)))</f>
        <v>6</v>
      </c>
      <c r="D16976" s="74">
        <f t="shared" si="2"/>
        <v>20</v>
      </c>
      <c r="E16976" s="12">
        <f>IFERROR(VLOOKUP(A16976,'IDAR Meter Data'!$A:$B,2,1),"")</f>
        <v>93</v>
      </c>
      <c r="F16976" s="75">
        <f>IF(CECCZ="CZ03",'Outside Temp'!B16976,IF(CECCZ="CZ04",'Outside Temp'!B16977,IF(CECCZ="CZ12",'Outside Temp'!B16978, IF(CECCZ="CZ13",'Outside Temp'!B16979))))</f>
        <v>60</v>
      </c>
      <c r="G16976" s="12">
        <f t="shared" si="3"/>
        <v>1</v>
      </c>
    </row>
    <row r="16977" ht="15.75" customHeight="1">
      <c r="A16977" s="13">
        <v>42301.864583333336</v>
      </c>
      <c r="B16977" s="73">
        <f t="shared" si="1"/>
        <v>42301</v>
      </c>
      <c r="C16977" s="74">
        <f>IF(NewCustomer="Yes", IF(COUNTIF($I$2:$I$11,B16977)&gt;0,0,WEEKDAY(B16977,2)),IF(COUNTIF($I$2:$I$21,B16977)&gt;0,0,WEEKDAY(B16977,2)))</f>
        <v>6</v>
      </c>
      <c r="D16977" s="74">
        <f t="shared" si="2"/>
        <v>20</v>
      </c>
      <c r="E16977" s="12">
        <f>IFERROR(VLOOKUP(A16977,'IDAR Meter Data'!$A:$B,2,1),"")</f>
        <v>90</v>
      </c>
      <c r="F16977" s="75">
        <f>IF(CECCZ="CZ03",'Outside Temp'!B16977,IF(CECCZ="CZ04",'Outside Temp'!B16978,IF(CECCZ="CZ12",'Outside Temp'!B16979, IF(CECCZ="CZ13",'Outside Temp'!B16980))))</f>
        <v>60</v>
      </c>
      <c r="G16977" s="12">
        <f t="shared" si="3"/>
        <v>1</v>
      </c>
    </row>
    <row r="16978" ht="15.75" customHeight="1">
      <c r="A16978" s="13">
        <v>42301.875</v>
      </c>
      <c r="B16978" s="73">
        <f t="shared" si="1"/>
        <v>42301</v>
      </c>
      <c r="C16978" s="74">
        <f>IF(NewCustomer="Yes", IF(COUNTIF($I$2:$I$11,B16978)&gt;0,0,WEEKDAY(B16978,2)),IF(COUNTIF($I$2:$I$21,B16978)&gt;0,0,WEEKDAY(B16978,2)))</f>
        <v>6</v>
      </c>
      <c r="D16978" s="74">
        <f t="shared" si="2"/>
        <v>21</v>
      </c>
      <c r="E16978" s="12">
        <f>IFERROR(VLOOKUP(A16978,'IDAR Meter Data'!$A:$B,2,1),"")</f>
        <v>92</v>
      </c>
      <c r="F16978" s="75">
        <f>IF(CECCZ="CZ03",'Outside Temp'!B16978,IF(CECCZ="CZ04",'Outside Temp'!B16979,IF(CECCZ="CZ12",'Outside Temp'!B16980, IF(CECCZ="CZ13",'Outside Temp'!B16981))))</f>
        <v>59.93333333</v>
      </c>
      <c r="G16978" s="12">
        <f t="shared" si="3"/>
        <v>1</v>
      </c>
    </row>
    <row r="16979" ht="15.75" customHeight="1">
      <c r="A16979" s="13">
        <v>42301.885416666664</v>
      </c>
      <c r="B16979" s="73">
        <f t="shared" si="1"/>
        <v>42301</v>
      </c>
      <c r="C16979" s="74">
        <f>IF(NewCustomer="Yes", IF(COUNTIF($I$2:$I$11,B16979)&gt;0,0,WEEKDAY(B16979,2)),IF(COUNTIF($I$2:$I$21,B16979)&gt;0,0,WEEKDAY(B16979,2)))</f>
        <v>6</v>
      </c>
      <c r="D16979" s="74">
        <f t="shared" si="2"/>
        <v>21</v>
      </c>
      <c r="E16979" s="12">
        <f>IFERROR(VLOOKUP(A16979,'IDAR Meter Data'!$A:$B,2,1),"")</f>
        <v>94</v>
      </c>
      <c r="F16979" s="75">
        <f>IF(CECCZ="CZ03",'Outside Temp'!B16979,IF(CECCZ="CZ04",'Outside Temp'!B16980,IF(CECCZ="CZ12",'Outside Temp'!B16981, IF(CECCZ="CZ13",'Outside Temp'!B16982))))</f>
        <v>59.68333333</v>
      </c>
      <c r="G16979" s="12">
        <f t="shared" si="3"/>
        <v>1</v>
      </c>
    </row>
    <row r="16980" ht="15.75" customHeight="1">
      <c r="A16980" s="13">
        <v>42301.895833333336</v>
      </c>
      <c r="B16980" s="73">
        <f t="shared" si="1"/>
        <v>42301</v>
      </c>
      <c r="C16980" s="74">
        <f>IF(NewCustomer="Yes", IF(COUNTIF($I$2:$I$11,B16980)&gt;0,0,WEEKDAY(B16980,2)),IF(COUNTIF($I$2:$I$21,B16980)&gt;0,0,WEEKDAY(B16980,2)))</f>
        <v>6</v>
      </c>
      <c r="D16980" s="74">
        <f t="shared" si="2"/>
        <v>21</v>
      </c>
      <c r="E16980" s="12">
        <f>IFERROR(VLOOKUP(A16980,'IDAR Meter Data'!$A:$B,2,1),"")</f>
        <v>87</v>
      </c>
      <c r="F16980" s="75">
        <f>IF(CECCZ="CZ03",'Outside Temp'!B16980,IF(CECCZ="CZ04",'Outside Temp'!B16981,IF(CECCZ="CZ12",'Outside Temp'!B16982, IF(CECCZ="CZ13",'Outside Temp'!B16983))))</f>
        <v>59.43333333</v>
      </c>
      <c r="G16980" s="12">
        <f t="shared" si="3"/>
        <v>1</v>
      </c>
    </row>
    <row r="16981" ht="15.75" customHeight="1">
      <c r="A16981" s="13">
        <v>42301.90625</v>
      </c>
      <c r="B16981" s="73">
        <f t="shared" si="1"/>
        <v>42301</v>
      </c>
      <c r="C16981" s="74">
        <f>IF(NewCustomer="Yes", IF(COUNTIF($I$2:$I$11,B16981)&gt;0,0,WEEKDAY(B16981,2)),IF(COUNTIF($I$2:$I$21,B16981)&gt;0,0,WEEKDAY(B16981,2)))</f>
        <v>6</v>
      </c>
      <c r="D16981" s="74">
        <f t="shared" si="2"/>
        <v>21</v>
      </c>
      <c r="E16981" s="12">
        <f>IFERROR(VLOOKUP(A16981,'IDAR Meter Data'!$A:$B,2,1),"")</f>
        <v>97</v>
      </c>
      <c r="F16981" s="75">
        <f>IF(CECCZ="CZ03",'Outside Temp'!B16981,IF(CECCZ="CZ04",'Outside Temp'!B16982,IF(CECCZ="CZ12",'Outside Temp'!B16983, IF(CECCZ="CZ13",'Outside Temp'!B16984))))</f>
        <v>59.18333333</v>
      </c>
      <c r="G16981" s="12">
        <f t="shared" si="3"/>
        <v>1</v>
      </c>
    </row>
    <row r="16982" ht="15.75" customHeight="1">
      <c r="A16982" s="13">
        <v>42301.916666666664</v>
      </c>
      <c r="B16982" s="73">
        <f t="shared" si="1"/>
        <v>42301</v>
      </c>
      <c r="C16982" s="74">
        <f>IF(NewCustomer="Yes", IF(COUNTIF($I$2:$I$11,B16982)&gt;0,0,WEEKDAY(B16982,2)),IF(COUNTIF($I$2:$I$21,B16982)&gt;0,0,WEEKDAY(B16982,2)))</f>
        <v>6</v>
      </c>
      <c r="D16982" s="74">
        <f t="shared" si="2"/>
        <v>22</v>
      </c>
      <c r="E16982" s="12">
        <f>IFERROR(VLOOKUP(A16982,'IDAR Meter Data'!$A:$B,2,1),"")</f>
        <v>98</v>
      </c>
      <c r="F16982" s="75">
        <f>IF(CECCZ="CZ03",'Outside Temp'!B16982,IF(CECCZ="CZ04",'Outside Temp'!B16983,IF(CECCZ="CZ12",'Outside Temp'!B16984, IF(CECCZ="CZ13",'Outside Temp'!B16985))))</f>
        <v>58.93333333</v>
      </c>
      <c r="G16982" s="12">
        <f t="shared" si="3"/>
        <v>1</v>
      </c>
    </row>
    <row r="16983" ht="15.75" customHeight="1">
      <c r="A16983" s="13">
        <v>42301.927083333336</v>
      </c>
      <c r="B16983" s="73">
        <f t="shared" si="1"/>
        <v>42301</v>
      </c>
      <c r="C16983" s="74">
        <f>IF(NewCustomer="Yes", IF(COUNTIF($I$2:$I$11,B16983)&gt;0,0,WEEKDAY(B16983,2)),IF(COUNTIF($I$2:$I$21,B16983)&gt;0,0,WEEKDAY(B16983,2)))</f>
        <v>6</v>
      </c>
      <c r="D16983" s="74">
        <f t="shared" si="2"/>
        <v>22</v>
      </c>
      <c r="E16983" s="12">
        <f>IFERROR(VLOOKUP(A16983,'IDAR Meter Data'!$A:$B,2,1),"")</f>
        <v>94</v>
      </c>
      <c r="F16983" s="75">
        <f>IF(CECCZ="CZ03",'Outside Temp'!B16983,IF(CECCZ="CZ04",'Outside Temp'!B16984,IF(CECCZ="CZ12",'Outside Temp'!B16985, IF(CECCZ="CZ13",'Outside Temp'!B16986))))</f>
        <v>58.68333333</v>
      </c>
      <c r="G16983" s="12">
        <f t="shared" si="3"/>
        <v>1</v>
      </c>
    </row>
    <row r="16984" ht="15.75" customHeight="1">
      <c r="A16984" s="13">
        <v>42301.9375</v>
      </c>
      <c r="B16984" s="73">
        <f t="shared" si="1"/>
        <v>42301</v>
      </c>
      <c r="C16984" s="74">
        <f>IF(NewCustomer="Yes", IF(COUNTIF($I$2:$I$11,B16984)&gt;0,0,WEEKDAY(B16984,2)),IF(COUNTIF($I$2:$I$21,B16984)&gt;0,0,WEEKDAY(B16984,2)))</f>
        <v>6</v>
      </c>
      <c r="D16984" s="74">
        <f t="shared" si="2"/>
        <v>22</v>
      </c>
      <c r="E16984" s="12">
        <f>IFERROR(VLOOKUP(A16984,'IDAR Meter Data'!$A:$B,2,1),"")</f>
        <v>88</v>
      </c>
      <c r="F16984" s="75">
        <f>IF(CECCZ="CZ03",'Outside Temp'!B16984,IF(CECCZ="CZ04",'Outside Temp'!B16985,IF(CECCZ="CZ12",'Outside Temp'!B16986, IF(CECCZ="CZ13",'Outside Temp'!B16987))))</f>
        <v>58.43333333</v>
      </c>
      <c r="G16984" s="12">
        <f t="shared" si="3"/>
        <v>1</v>
      </c>
    </row>
    <row r="16985" ht="15.75" customHeight="1">
      <c r="A16985" s="13">
        <v>42301.947916666664</v>
      </c>
      <c r="B16985" s="73">
        <f t="shared" si="1"/>
        <v>42301</v>
      </c>
      <c r="C16985" s="74">
        <f>IF(NewCustomer="Yes", IF(COUNTIF($I$2:$I$11,B16985)&gt;0,0,WEEKDAY(B16985,2)),IF(COUNTIF($I$2:$I$21,B16985)&gt;0,0,WEEKDAY(B16985,2)))</f>
        <v>6</v>
      </c>
      <c r="D16985" s="74">
        <f t="shared" si="2"/>
        <v>22</v>
      </c>
      <c r="E16985" s="12">
        <f>IFERROR(VLOOKUP(A16985,'IDAR Meter Data'!$A:$B,2,1),"")</f>
        <v>98</v>
      </c>
      <c r="F16985" s="75">
        <f>IF(CECCZ="CZ03",'Outside Temp'!B16985,IF(CECCZ="CZ04",'Outside Temp'!B16986,IF(CECCZ="CZ12",'Outside Temp'!B16987, IF(CECCZ="CZ13",'Outside Temp'!B16988))))</f>
        <v>58.18333333</v>
      </c>
      <c r="G16985" s="12">
        <f t="shared" si="3"/>
        <v>1</v>
      </c>
    </row>
    <row r="16986" ht="15.75" customHeight="1">
      <c r="A16986" s="13">
        <v>42301.958333333336</v>
      </c>
      <c r="B16986" s="73">
        <f t="shared" si="1"/>
        <v>42301</v>
      </c>
      <c r="C16986" s="74">
        <f>IF(NewCustomer="Yes", IF(COUNTIF($I$2:$I$11,B16986)&gt;0,0,WEEKDAY(B16986,2)),IF(COUNTIF($I$2:$I$21,B16986)&gt;0,0,WEEKDAY(B16986,2)))</f>
        <v>6</v>
      </c>
      <c r="D16986" s="74">
        <f t="shared" si="2"/>
        <v>23</v>
      </c>
      <c r="E16986" s="12">
        <f>IFERROR(VLOOKUP(A16986,'IDAR Meter Data'!$A:$B,2,1),"")</f>
        <v>91</v>
      </c>
      <c r="F16986" s="75">
        <f>IF(CECCZ="CZ03",'Outside Temp'!B16986,IF(CECCZ="CZ04",'Outside Temp'!B16987,IF(CECCZ="CZ12",'Outside Temp'!B16988, IF(CECCZ="CZ13",'Outside Temp'!B16989))))</f>
        <v>58</v>
      </c>
      <c r="G16986" s="12">
        <f t="shared" si="3"/>
        <v>1</v>
      </c>
    </row>
    <row r="16987" ht="15.75" customHeight="1">
      <c r="A16987" s="13">
        <v>42301.96875</v>
      </c>
      <c r="B16987" s="73">
        <f t="shared" si="1"/>
        <v>42301</v>
      </c>
      <c r="C16987" s="74">
        <f>IF(NewCustomer="Yes", IF(COUNTIF($I$2:$I$11,B16987)&gt;0,0,WEEKDAY(B16987,2)),IF(COUNTIF($I$2:$I$21,B16987)&gt;0,0,WEEKDAY(B16987,2)))</f>
        <v>6</v>
      </c>
      <c r="D16987" s="74">
        <f t="shared" si="2"/>
        <v>23</v>
      </c>
      <c r="E16987" s="12">
        <f>IFERROR(VLOOKUP(A16987,'IDAR Meter Data'!$A:$B,2,1),"")</f>
        <v>93</v>
      </c>
      <c r="F16987" s="75">
        <f>IF(CECCZ="CZ03",'Outside Temp'!B16987,IF(CECCZ="CZ04",'Outside Temp'!B16988,IF(CECCZ="CZ12",'Outside Temp'!B16989, IF(CECCZ="CZ13",'Outside Temp'!B16990))))</f>
        <v>58</v>
      </c>
      <c r="G16987" s="12">
        <f t="shared" si="3"/>
        <v>1</v>
      </c>
    </row>
    <row r="16988" ht="15.75" customHeight="1">
      <c r="A16988" s="13">
        <v>42301.979166666664</v>
      </c>
      <c r="B16988" s="73">
        <f t="shared" si="1"/>
        <v>42301</v>
      </c>
      <c r="C16988" s="74">
        <f>IF(NewCustomer="Yes", IF(COUNTIF($I$2:$I$11,B16988)&gt;0,0,WEEKDAY(B16988,2)),IF(COUNTIF($I$2:$I$21,B16988)&gt;0,0,WEEKDAY(B16988,2)))</f>
        <v>6</v>
      </c>
      <c r="D16988" s="74">
        <f t="shared" si="2"/>
        <v>23</v>
      </c>
      <c r="E16988" s="12">
        <f>IFERROR(VLOOKUP(A16988,'IDAR Meter Data'!$A:$B,2,1),"")</f>
        <v>87</v>
      </c>
      <c r="F16988" s="75">
        <f>IF(CECCZ="CZ03",'Outside Temp'!B16988,IF(CECCZ="CZ04",'Outside Temp'!B16989,IF(CECCZ="CZ12",'Outside Temp'!B16990, IF(CECCZ="CZ13",'Outside Temp'!B16991))))</f>
        <v>58</v>
      </c>
      <c r="G16988" s="12">
        <f t="shared" si="3"/>
        <v>1</v>
      </c>
    </row>
    <row r="16989" ht="15.75" customHeight="1">
      <c r="A16989" s="13">
        <v>42301.989583333336</v>
      </c>
      <c r="B16989" s="73">
        <f t="shared" si="1"/>
        <v>42301</v>
      </c>
      <c r="C16989" s="74">
        <f>IF(NewCustomer="Yes", IF(COUNTIF($I$2:$I$11,B16989)&gt;0,0,WEEKDAY(B16989,2)),IF(COUNTIF($I$2:$I$21,B16989)&gt;0,0,WEEKDAY(B16989,2)))</f>
        <v>6</v>
      </c>
      <c r="D16989" s="74">
        <f t="shared" si="2"/>
        <v>23</v>
      </c>
      <c r="E16989" s="12">
        <f>IFERROR(VLOOKUP(A16989,'IDAR Meter Data'!$A:$B,2,1),"")</f>
        <v>94</v>
      </c>
      <c r="F16989" s="75">
        <f>IF(CECCZ="CZ03",'Outside Temp'!B16989,IF(CECCZ="CZ04",'Outside Temp'!B16990,IF(CECCZ="CZ12",'Outside Temp'!B16991, IF(CECCZ="CZ13",'Outside Temp'!B16992))))</f>
        <v>58</v>
      </c>
      <c r="G16989" s="12">
        <f t="shared" si="3"/>
        <v>1</v>
      </c>
    </row>
    <row r="16990" ht="15.75" customHeight="1">
      <c r="A16990" s="13">
        <v>42302.0</v>
      </c>
      <c r="B16990" s="73">
        <f t="shared" si="1"/>
        <v>42302</v>
      </c>
      <c r="C16990" s="74">
        <f>IF(NewCustomer="Yes", IF(COUNTIF($I$2:$I$11,B16990)&gt;0,0,WEEKDAY(B16990,2)),IF(COUNTIF($I$2:$I$21,B16990)&gt;0,0,WEEKDAY(B16990,2)))</f>
        <v>7</v>
      </c>
      <c r="D16990" s="74">
        <f t="shared" si="2"/>
        <v>0</v>
      </c>
      <c r="E16990" s="12">
        <f>IFERROR(VLOOKUP(A16990,'IDAR Meter Data'!$A:$B,2,1),"")</f>
        <v>94</v>
      </c>
      <c r="F16990" s="75">
        <f>IF(CECCZ="CZ03",'Outside Temp'!B16990,IF(CECCZ="CZ04",'Outside Temp'!B16991,IF(CECCZ="CZ12",'Outside Temp'!B16992, IF(CECCZ="CZ13",'Outside Temp'!B16993))))</f>
        <v>58</v>
      </c>
      <c r="G16990" s="12">
        <f t="shared" si="3"/>
        <v>1</v>
      </c>
    </row>
    <row r="16991" ht="15.75" customHeight="1">
      <c r="A16991" s="13">
        <v>42302.010416666664</v>
      </c>
      <c r="B16991" s="73">
        <f t="shared" si="1"/>
        <v>42302</v>
      </c>
      <c r="C16991" s="74">
        <f>IF(NewCustomer="Yes", IF(COUNTIF($I$2:$I$11,B16991)&gt;0,0,WEEKDAY(B16991,2)),IF(COUNTIF($I$2:$I$21,B16991)&gt;0,0,WEEKDAY(B16991,2)))</f>
        <v>7</v>
      </c>
      <c r="D16991" s="74">
        <f t="shared" si="2"/>
        <v>0</v>
      </c>
      <c r="E16991" s="12">
        <f>IFERROR(VLOOKUP(A16991,'IDAR Meter Data'!$A:$B,2,1),"")</f>
        <v>92</v>
      </c>
      <c r="F16991" s="75">
        <f>IF(CECCZ="CZ03",'Outside Temp'!B16991,IF(CECCZ="CZ04",'Outside Temp'!B16992,IF(CECCZ="CZ12",'Outside Temp'!B16993, IF(CECCZ="CZ13",'Outside Temp'!B16994))))</f>
        <v>58</v>
      </c>
      <c r="G16991" s="12">
        <f t="shared" si="3"/>
        <v>1</v>
      </c>
    </row>
    <row r="16992" ht="15.75" customHeight="1">
      <c r="A16992" s="13">
        <v>42302.020833333336</v>
      </c>
      <c r="B16992" s="73">
        <f t="shared" si="1"/>
        <v>42302</v>
      </c>
      <c r="C16992" s="74">
        <f>IF(NewCustomer="Yes", IF(COUNTIF($I$2:$I$11,B16992)&gt;0,0,WEEKDAY(B16992,2)),IF(COUNTIF($I$2:$I$21,B16992)&gt;0,0,WEEKDAY(B16992,2)))</f>
        <v>7</v>
      </c>
      <c r="D16992" s="74">
        <f t="shared" si="2"/>
        <v>0</v>
      </c>
      <c r="E16992" s="12">
        <f>IFERROR(VLOOKUP(A16992,'IDAR Meter Data'!$A:$B,2,1),"")</f>
        <v>95</v>
      </c>
      <c r="F16992" s="75">
        <f>IF(CECCZ="CZ03",'Outside Temp'!B16992,IF(CECCZ="CZ04",'Outside Temp'!B16993,IF(CECCZ="CZ12",'Outside Temp'!B16994, IF(CECCZ="CZ13",'Outside Temp'!B16995))))</f>
        <v>58</v>
      </c>
      <c r="G16992" s="12">
        <f t="shared" si="3"/>
        <v>1</v>
      </c>
    </row>
    <row r="16993" ht="15.75" customHeight="1">
      <c r="A16993" s="13">
        <v>42302.03125</v>
      </c>
      <c r="B16993" s="73">
        <f t="shared" si="1"/>
        <v>42302</v>
      </c>
      <c r="C16993" s="74">
        <f>IF(NewCustomer="Yes", IF(COUNTIF($I$2:$I$11,B16993)&gt;0,0,WEEKDAY(B16993,2)),IF(COUNTIF($I$2:$I$21,B16993)&gt;0,0,WEEKDAY(B16993,2)))</f>
        <v>7</v>
      </c>
      <c r="D16993" s="74">
        <f t="shared" si="2"/>
        <v>0</v>
      </c>
      <c r="E16993" s="12">
        <f>IFERROR(VLOOKUP(A16993,'IDAR Meter Data'!$A:$B,2,1),"")</f>
        <v>89</v>
      </c>
      <c r="F16993" s="75">
        <f>IF(CECCZ="CZ03",'Outside Temp'!B16993,IF(CECCZ="CZ04",'Outside Temp'!B16994,IF(CECCZ="CZ12",'Outside Temp'!B16995, IF(CECCZ="CZ13",'Outside Temp'!B16996))))</f>
        <v>58</v>
      </c>
      <c r="G16993" s="12">
        <f t="shared" si="3"/>
        <v>1</v>
      </c>
    </row>
    <row r="16994" ht="15.75" customHeight="1">
      <c r="A16994" s="13">
        <v>42302.041666666664</v>
      </c>
      <c r="B16994" s="73">
        <f t="shared" si="1"/>
        <v>42302</v>
      </c>
      <c r="C16994" s="74">
        <f>IF(NewCustomer="Yes", IF(COUNTIF($I$2:$I$11,B16994)&gt;0,0,WEEKDAY(B16994,2)),IF(COUNTIF($I$2:$I$21,B16994)&gt;0,0,WEEKDAY(B16994,2)))</f>
        <v>7</v>
      </c>
      <c r="D16994" s="74">
        <f t="shared" si="2"/>
        <v>1</v>
      </c>
      <c r="E16994" s="12">
        <f>IFERROR(VLOOKUP(A16994,'IDAR Meter Data'!$A:$B,2,1),"")</f>
        <v>93</v>
      </c>
      <c r="F16994" s="75">
        <f>IF(CECCZ="CZ03",'Outside Temp'!B16994,IF(CECCZ="CZ04",'Outside Temp'!B16995,IF(CECCZ="CZ12",'Outside Temp'!B16996, IF(CECCZ="CZ13",'Outside Temp'!B16997))))</f>
        <v>58</v>
      </c>
      <c r="G16994" s="12">
        <f t="shared" si="3"/>
        <v>1</v>
      </c>
    </row>
    <row r="16995" ht="15.75" customHeight="1">
      <c r="A16995" s="13">
        <v>42302.052083333336</v>
      </c>
      <c r="B16995" s="73">
        <f t="shared" si="1"/>
        <v>42302</v>
      </c>
      <c r="C16995" s="74">
        <f>IF(NewCustomer="Yes", IF(COUNTIF($I$2:$I$11,B16995)&gt;0,0,WEEKDAY(B16995,2)),IF(COUNTIF($I$2:$I$21,B16995)&gt;0,0,WEEKDAY(B16995,2)))</f>
        <v>7</v>
      </c>
      <c r="D16995" s="74">
        <f t="shared" si="2"/>
        <v>1</v>
      </c>
      <c r="E16995" s="12">
        <f>IFERROR(VLOOKUP(A16995,'IDAR Meter Data'!$A:$B,2,1),"")</f>
        <v>89</v>
      </c>
      <c r="F16995" s="75">
        <f>IF(CECCZ="CZ03",'Outside Temp'!B16995,IF(CECCZ="CZ04",'Outside Temp'!B16996,IF(CECCZ="CZ12",'Outside Temp'!B16997, IF(CECCZ="CZ13",'Outside Temp'!B16998))))</f>
        <v>58</v>
      </c>
      <c r="G16995" s="12">
        <f t="shared" si="3"/>
        <v>1</v>
      </c>
    </row>
    <row r="16996" ht="15.75" customHeight="1">
      <c r="A16996" s="13">
        <v>42302.0625</v>
      </c>
      <c r="B16996" s="73">
        <f t="shared" si="1"/>
        <v>42302</v>
      </c>
      <c r="C16996" s="74">
        <f>IF(NewCustomer="Yes", IF(COUNTIF($I$2:$I$11,B16996)&gt;0,0,WEEKDAY(B16996,2)),IF(COUNTIF($I$2:$I$21,B16996)&gt;0,0,WEEKDAY(B16996,2)))</f>
        <v>7</v>
      </c>
      <c r="D16996" s="74">
        <f t="shared" si="2"/>
        <v>1</v>
      </c>
      <c r="E16996" s="12">
        <f>IFERROR(VLOOKUP(A16996,'IDAR Meter Data'!$A:$B,2,1),"")</f>
        <v>91</v>
      </c>
      <c r="F16996" s="75">
        <f>IF(CECCZ="CZ03",'Outside Temp'!B16996,IF(CECCZ="CZ04",'Outside Temp'!B16997,IF(CECCZ="CZ12",'Outside Temp'!B16998, IF(CECCZ="CZ13",'Outside Temp'!B16999))))</f>
        <v>58</v>
      </c>
      <c r="G16996" s="12">
        <f t="shared" si="3"/>
        <v>1</v>
      </c>
    </row>
    <row r="16997" ht="15.75" customHeight="1">
      <c r="A16997" s="13">
        <v>42302.072916666664</v>
      </c>
      <c r="B16997" s="73">
        <f t="shared" si="1"/>
        <v>42302</v>
      </c>
      <c r="C16997" s="74">
        <f>IF(NewCustomer="Yes", IF(COUNTIF($I$2:$I$11,B16997)&gt;0,0,WEEKDAY(B16997,2)),IF(COUNTIF($I$2:$I$21,B16997)&gt;0,0,WEEKDAY(B16997,2)))</f>
        <v>7</v>
      </c>
      <c r="D16997" s="74">
        <f t="shared" si="2"/>
        <v>1</v>
      </c>
      <c r="E16997" s="12">
        <f>IFERROR(VLOOKUP(A16997,'IDAR Meter Data'!$A:$B,2,1),"")</f>
        <v>91</v>
      </c>
      <c r="F16997" s="75">
        <f>IF(CECCZ="CZ03",'Outside Temp'!B16997,IF(CECCZ="CZ04",'Outside Temp'!B16998,IF(CECCZ="CZ12",'Outside Temp'!B16999, IF(CECCZ="CZ13",'Outside Temp'!B17000))))</f>
        <v>58</v>
      </c>
      <c r="G16997" s="12">
        <f t="shared" si="3"/>
        <v>1</v>
      </c>
    </row>
    <row r="16998" ht="15.75" customHeight="1">
      <c r="A16998" s="13">
        <v>42302.083333333336</v>
      </c>
      <c r="B16998" s="73">
        <f t="shared" si="1"/>
        <v>42302</v>
      </c>
      <c r="C16998" s="74">
        <f>IF(NewCustomer="Yes", IF(COUNTIF($I$2:$I$11,B16998)&gt;0,0,WEEKDAY(B16998,2)),IF(COUNTIF($I$2:$I$21,B16998)&gt;0,0,WEEKDAY(B16998,2)))</f>
        <v>7</v>
      </c>
      <c r="D16998" s="74">
        <f t="shared" si="2"/>
        <v>2</v>
      </c>
      <c r="E16998" s="12">
        <f>IFERROR(VLOOKUP(A16998,'IDAR Meter Data'!$A:$B,2,1),"")</f>
        <v>89</v>
      </c>
      <c r="F16998" s="75">
        <f>IF(CECCZ="CZ03",'Outside Temp'!B16998,IF(CECCZ="CZ04",'Outside Temp'!B16999,IF(CECCZ="CZ12",'Outside Temp'!B17000, IF(CECCZ="CZ13",'Outside Temp'!B17001))))</f>
        <v>58.06666667</v>
      </c>
      <c r="G16998" s="12">
        <f t="shared" si="3"/>
        <v>1</v>
      </c>
    </row>
    <row r="16999" ht="15.75" customHeight="1">
      <c r="A16999" s="13">
        <v>42302.09375</v>
      </c>
      <c r="B16999" s="73">
        <f t="shared" si="1"/>
        <v>42302</v>
      </c>
      <c r="C16999" s="74">
        <f>IF(NewCustomer="Yes", IF(COUNTIF($I$2:$I$11,B16999)&gt;0,0,WEEKDAY(B16999,2)),IF(COUNTIF($I$2:$I$21,B16999)&gt;0,0,WEEKDAY(B16999,2)))</f>
        <v>7</v>
      </c>
      <c r="D16999" s="74">
        <f t="shared" si="2"/>
        <v>2</v>
      </c>
      <c r="E16999" s="12">
        <f>IFERROR(VLOOKUP(A16999,'IDAR Meter Data'!$A:$B,2,1),"")</f>
        <v>95</v>
      </c>
      <c r="F16999" s="75">
        <f>IF(CECCZ="CZ03",'Outside Temp'!B16999,IF(CECCZ="CZ04",'Outside Temp'!B17000,IF(CECCZ="CZ12",'Outside Temp'!B17001, IF(CECCZ="CZ13",'Outside Temp'!B17002))))</f>
        <v>58.31666667</v>
      </c>
      <c r="G16999" s="12">
        <f t="shared" si="3"/>
        <v>1</v>
      </c>
    </row>
    <row r="17000" ht="15.75" customHeight="1">
      <c r="A17000" s="13">
        <v>42302.104166666664</v>
      </c>
      <c r="B17000" s="73">
        <f t="shared" si="1"/>
        <v>42302</v>
      </c>
      <c r="C17000" s="74">
        <f>IF(NewCustomer="Yes", IF(COUNTIF($I$2:$I$11,B17000)&gt;0,0,WEEKDAY(B17000,2)),IF(COUNTIF($I$2:$I$21,B17000)&gt;0,0,WEEKDAY(B17000,2)))</f>
        <v>7</v>
      </c>
      <c r="D17000" s="74">
        <f t="shared" si="2"/>
        <v>2</v>
      </c>
      <c r="E17000" s="12">
        <f>IFERROR(VLOOKUP(A17000,'IDAR Meter Data'!$A:$B,2,1),"")</f>
        <v>89</v>
      </c>
      <c r="F17000" s="75">
        <f>IF(CECCZ="CZ03",'Outside Temp'!B17000,IF(CECCZ="CZ04",'Outside Temp'!B17001,IF(CECCZ="CZ12",'Outside Temp'!B17002, IF(CECCZ="CZ13",'Outside Temp'!B17003))))</f>
        <v>58.56666667</v>
      </c>
      <c r="G17000" s="12">
        <f t="shared" si="3"/>
        <v>1</v>
      </c>
    </row>
    <row r="17001" ht="15.75" customHeight="1">
      <c r="A17001" s="13">
        <v>42302.114583333336</v>
      </c>
      <c r="B17001" s="73">
        <f t="shared" si="1"/>
        <v>42302</v>
      </c>
      <c r="C17001" s="74">
        <f>IF(NewCustomer="Yes", IF(COUNTIF($I$2:$I$11,B17001)&gt;0,0,WEEKDAY(B17001,2)),IF(COUNTIF($I$2:$I$21,B17001)&gt;0,0,WEEKDAY(B17001,2)))</f>
        <v>7</v>
      </c>
      <c r="D17001" s="74">
        <f t="shared" si="2"/>
        <v>2</v>
      </c>
      <c r="E17001" s="12">
        <f>IFERROR(VLOOKUP(A17001,'IDAR Meter Data'!$A:$B,2,1),"")</f>
        <v>98</v>
      </c>
      <c r="F17001" s="75">
        <f>IF(CECCZ="CZ03",'Outside Temp'!B17001,IF(CECCZ="CZ04",'Outside Temp'!B17002,IF(CECCZ="CZ12",'Outside Temp'!B17003, IF(CECCZ="CZ13",'Outside Temp'!B17004))))</f>
        <v>58.81666667</v>
      </c>
      <c r="G17001" s="12">
        <f t="shared" si="3"/>
        <v>1</v>
      </c>
    </row>
    <row r="17002" ht="15.75" customHeight="1">
      <c r="A17002" s="13">
        <v>42302.125</v>
      </c>
      <c r="B17002" s="73">
        <f t="shared" si="1"/>
        <v>42302</v>
      </c>
      <c r="C17002" s="74">
        <f>IF(NewCustomer="Yes", IF(COUNTIF($I$2:$I$11,B17002)&gt;0,0,WEEKDAY(B17002,2)),IF(COUNTIF($I$2:$I$21,B17002)&gt;0,0,WEEKDAY(B17002,2)))</f>
        <v>7</v>
      </c>
      <c r="D17002" s="74">
        <f t="shared" si="2"/>
        <v>3</v>
      </c>
      <c r="E17002" s="12">
        <f>IFERROR(VLOOKUP(A17002,'IDAR Meter Data'!$A:$B,2,1),"")</f>
        <v>92</v>
      </c>
      <c r="F17002" s="75">
        <f>IF(CECCZ="CZ03",'Outside Temp'!B17002,IF(CECCZ="CZ04",'Outside Temp'!B17003,IF(CECCZ="CZ12",'Outside Temp'!B17004, IF(CECCZ="CZ13",'Outside Temp'!B17005))))</f>
        <v>59</v>
      </c>
      <c r="G17002" s="12">
        <f t="shared" si="3"/>
        <v>1</v>
      </c>
    </row>
    <row r="17003" ht="15.75" customHeight="1">
      <c r="A17003" s="13">
        <v>42302.135416666664</v>
      </c>
      <c r="B17003" s="73">
        <f t="shared" si="1"/>
        <v>42302</v>
      </c>
      <c r="C17003" s="74">
        <f>IF(NewCustomer="Yes", IF(COUNTIF($I$2:$I$11,B17003)&gt;0,0,WEEKDAY(B17003,2)),IF(COUNTIF($I$2:$I$21,B17003)&gt;0,0,WEEKDAY(B17003,2)))</f>
        <v>7</v>
      </c>
      <c r="D17003" s="74">
        <f t="shared" si="2"/>
        <v>3</v>
      </c>
      <c r="E17003" s="12">
        <f>IFERROR(VLOOKUP(A17003,'IDAR Meter Data'!$A:$B,2,1),"")</f>
        <v>91</v>
      </c>
      <c r="F17003" s="75">
        <f>IF(CECCZ="CZ03",'Outside Temp'!B17003,IF(CECCZ="CZ04",'Outside Temp'!B17004,IF(CECCZ="CZ12",'Outside Temp'!B17005, IF(CECCZ="CZ13",'Outside Temp'!B17006))))</f>
        <v>59</v>
      </c>
      <c r="G17003" s="12">
        <f t="shared" si="3"/>
        <v>1</v>
      </c>
    </row>
    <row r="17004" ht="15.75" customHeight="1">
      <c r="A17004" s="13">
        <v>42302.145833333336</v>
      </c>
      <c r="B17004" s="73">
        <f t="shared" si="1"/>
        <v>42302</v>
      </c>
      <c r="C17004" s="74">
        <f>IF(NewCustomer="Yes", IF(COUNTIF($I$2:$I$11,B17004)&gt;0,0,WEEKDAY(B17004,2)),IF(COUNTIF($I$2:$I$21,B17004)&gt;0,0,WEEKDAY(B17004,2)))</f>
        <v>7</v>
      </c>
      <c r="D17004" s="74">
        <f t="shared" si="2"/>
        <v>3</v>
      </c>
      <c r="E17004" s="12">
        <f>IFERROR(VLOOKUP(A17004,'IDAR Meter Data'!$A:$B,2,1),"")</f>
        <v>93</v>
      </c>
      <c r="F17004" s="75">
        <f>IF(CECCZ="CZ03",'Outside Temp'!B17004,IF(CECCZ="CZ04",'Outside Temp'!B17005,IF(CECCZ="CZ12",'Outside Temp'!B17006, IF(CECCZ="CZ13",'Outside Temp'!B17007))))</f>
        <v>59</v>
      </c>
      <c r="G17004" s="12">
        <f t="shared" si="3"/>
        <v>1</v>
      </c>
    </row>
    <row r="17005" ht="15.75" customHeight="1">
      <c r="A17005" s="13">
        <v>42302.15625</v>
      </c>
      <c r="B17005" s="73">
        <f t="shared" si="1"/>
        <v>42302</v>
      </c>
      <c r="C17005" s="74">
        <f>IF(NewCustomer="Yes", IF(COUNTIF($I$2:$I$11,B17005)&gt;0,0,WEEKDAY(B17005,2)),IF(COUNTIF($I$2:$I$21,B17005)&gt;0,0,WEEKDAY(B17005,2)))</f>
        <v>7</v>
      </c>
      <c r="D17005" s="74">
        <f t="shared" si="2"/>
        <v>3</v>
      </c>
      <c r="E17005" s="12">
        <f>IFERROR(VLOOKUP(A17005,'IDAR Meter Data'!$A:$B,2,1),"")</f>
        <v>96</v>
      </c>
      <c r="F17005" s="75">
        <f>IF(CECCZ="CZ03",'Outside Temp'!B17005,IF(CECCZ="CZ04",'Outside Temp'!B17006,IF(CECCZ="CZ12",'Outside Temp'!B17007, IF(CECCZ="CZ13",'Outside Temp'!B17008))))</f>
        <v>59</v>
      </c>
      <c r="G17005" s="12">
        <f t="shared" si="3"/>
        <v>1</v>
      </c>
    </row>
    <row r="17006" ht="15.75" customHeight="1">
      <c r="A17006" s="13">
        <v>42302.166666666664</v>
      </c>
      <c r="B17006" s="73">
        <f t="shared" si="1"/>
        <v>42302</v>
      </c>
      <c r="C17006" s="74">
        <f>IF(NewCustomer="Yes", IF(COUNTIF($I$2:$I$11,B17006)&gt;0,0,WEEKDAY(B17006,2)),IF(COUNTIF($I$2:$I$21,B17006)&gt;0,0,WEEKDAY(B17006,2)))</f>
        <v>7</v>
      </c>
      <c r="D17006" s="74">
        <f t="shared" si="2"/>
        <v>4</v>
      </c>
      <c r="E17006" s="12">
        <f>IFERROR(VLOOKUP(A17006,'IDAR Meter Data'!$A:$B,2,1),"")</f>
        <v>91</v>
      </c>
      <c r="F17006" s="75">
        <f>IF(CECCZ="CZ03",'Outside Temp'!B17006,IF(CECCZ="CZ04",'Outside Temp'!B17007,IF(CECCZ="CZ12",'Outside Temp'!B17008, IF(CECCZ="CZ13",'Outside Temp'!B17009))))</f>
        <v>58.93333333</v>
      </c>
      <c r="G17006" s="12">
        <f t="shared" si="3"/>
        <v>1</v>
      </c>
    </row>
    <row r="17007" ht="15.75" customHeight="1">
      <c r="A17007" s="13">
        <v>42302.177083333336</v>
      </c>
      <c r="B17007" s="73">
        <f t="shared" si="1"/>
        <v>42302</v>
      </c>
      <c r="C17007" s="74">
        <f>IF(NewCustomer="Yes", IF(COUNTIF($I$2:$I$11,B17007)&gt;0,0,WEEKDAY(B17007,2)),IF(COUNTIF($I$2:$I$21,B17007)&gt;0,0,WEEKDAY(B17007,2)))</f>
        <v>7</v>
      </c>
      <c r="D17007" s="74">
        <f t="shared" si="2"/>
        <v>4</v>
      </c>
      <c r="E17007" s="12">
        <f>IFERROR(VLOOKUP(A17007,'IDAR Meter Data'!$A:$B,2,1),"")</f>
        <v>90</v>
      </c>
      <c r="F17007" s="75">
        <f>IF(CECCZ="CZ03",'Outside Temp'!B17007,IF(CECCZ="CZ04",'Outside Temp'!B17008,IF(CECCZ="CZ12",'Outside Temp'!B17009, IF(CECCZ="CZ13",'Outside Temp'!B17010))))</f>
        <v>58.68333333</v>
      </c>
      <c r="G17007" s="12">
        <f t="shared" si="3"/>
        <v>1</v>
      </c>
    </row>
    <row r="17008" ht="15.75" customHeight="1">
      <c r="A17008" s="13">
        <v>42302.1875</v>
      </c>
      <c r="B17008" s="73">
        <f t="shared" si="1"/>
        <v>42302</v>
      </c>
      <c r="C17008" s="74">
        <f>IF(NewCustomer="Yes", IF(COUNTIF($I$2:$I$11,B17008)&gt;0,0,WEEKDAY(B17008,2)),IF(COUNTIF($I$2:$I$21,B17008)&gt;0,0,WEEKDAY(B17008,2)))</f>
        <v>7</v>
      </c>
      <c r="D17008" s="74">
        <f t="shared" si="2"/>
        <v>4</v>
      </c>
      <c r="E17008" s="12">
        <f>IFERROR(VLOOKUP(A17008,'IDAR Meter Data'!$A:$B,2,1),"")</f>
        <v>91</v>
      </c>
      <c r="F17008" s="75">
        <f>IF(CECCZ="CZ03",'Outside Temp'!B17008,IF(CECCZ="CZ04",'Outside Temp'!B17009,IF(CECCZ="CZ12",'Outside Temp'!B17010, IF(CECCZ="CZ13",'Outside Temp'!B17011))))</f>
        <v>58.43333333</v>
      </c>
      <c r="G17008" s="12">
        <f t="shared" si="3"/>
        <v>1</v>
      </c>
    </row>
    <row r="17009" ht="15.75" customHeight="1">
      <c r="A17009" s="13">
        <v>42302.197916666664</v>
      </c>
      <c r="B17009" s="73">
        <f t="shared" si="1"/>
        <v>42302</v>
      </c>
      <c r="C17009" s="74">
        <f>IF(NewCustomer="Yes", IF(COUNTIF($I$2:$I$11,B17009)&gt;0,0,WEEKDAY(B17009,2)),IF(COUNTIF($I$2:$I$21,B17009)&gt;0,0,WEEKDAY(B17009,2)))</f>
        <v>7</v>
      </c>
      <c r="D17009" s="74">
        <f t="shared" si="2"/>
        <v>4</v>
      </c>
      <c r="E17009" s="12">
        <f>IFERROR(VLOOKUP(A17009,'IDAR Meter Data'!$A:$B,2,1),"")</f>
        <v>102</v>
      </c>
      <c r="F17009" s="75">
        <f>IF(CECCZ="CZ03",'Outside Temp'!B17009,IF(CECCZ="CZ04",'Outside Temp'!B17010,IF(CECCZ="CZ12",'Outside Temp'!B17011, IF(CECCZ="CZ13",'Outside Temp'!B17012))))</f>
        <v>58.18333333</v>
      </c>
      <c r="G17009" s="12">
        <f t="shared" si="3"/>
        <v>1</v>
      </c>
    </row>
    <row r="17010" ht="15.75" customHeight="1">
      <c r="A17010" s="13">
        <v>42302.208333333336</v>
      </c>
      <c r="B17010" s="73">
        <f t="shared" si="1"/>
        <v>42302</v>
      </c>
      <c r="C17010" s="74">
        <f>IF(NewCustomer="Yes", IF(COUNTIF($I$2:$I$11,B17010)&gt;0,0,WEEKDAY(B17010,2)),IF(COUNTIF($I$2:$I$21,B17010)&gt;0,0,WEEKDAY(B17010,2)))</f>
        <v>7</v>
      </c>
      <c r="D17010" s="74">
        <f t="shared" si="2"/>
        <v>5</v>
      </c>
      <c r="E17010" s="12">
        <f>IFERROR(VLOOKUP(A17010,'IDAR Meter Data'!$A:$B,2,1),"")</f>
        <v>89</v>
      </c>
      <c r="F17010" s="75">
        <f>IF(CECCZ="CZ03",'Outside Temp'!B17010,IF(CECCZ="CZ04",'Outside Temp'!B17011,IF(CECCZ="CZ12",'Outside Temp'!B17012, IF(CECCZ="CZ13",'Outside Temp'!B17013))))</f>
        <v>58.06666667</v>
      </c>
      <c r="G17010" s="12">
        <f t="shared" si="3"/>
        <v>1</v>
      </c>
    </row>
    <row r="17011" ht="15.75" customHeight="1">
      <c r="A17011" s="13">
        <v>42302.21875</v>
      </c>
      <c r="B17011" s="73">
        <f t="shared" si="1"/>
        <v>42302</v>
      </c>
      <c r="C17011" s="74">
        <f>IF(NewCustomer="Yes", IF(COUNTIF($I$2:$I$11,B17011)&gt;0,0,WEEKDAY(B17011,2)),IF(COUNTIF($I$2:$I$21,B17011)&gt;0,0,WEEKDAY(B17011,2)))</f>
        <v>7</v>
      </c>
      <c r="D17011" s="74">
        <f t="shared" si="2"/>
        <v>5</v>
      </c>
      <c r="E17011" s="12">
        <f>IFERROR(VLOOKUP(A17011,'IDAR Meter Data'!$A:$B,2,1),"")</f>
        <v>93</v>
      </c>
      <c r="F17011" s="75">
        <f>IF(CECCZ="CZ03",'Outside Temp'!B17011,IF(CECCZ="CZ04",'Outside Temp'!B17012,IF(CECCZ="CZ12",'Outside Temp'!B17013, IF(CECCZ="CZ13",'Outside Temp'!B17014))))</f>
        <v>58.31666667</v>
      </c>
      <c r="G17011" s="12">
        <f t="shared" si="3"/>
        <v>1</v>
      </c>
    </row>
    <row r="17012" ht="15.75" customHeight="1">
      <c r="A17012" s="13">
        <v>42302.229166666664</v>
      </c>
      <c r="B17012" s="73">
        <f t="shared" si="1"/>
        <v>42302</v>
      </c>
      <c r="C17012" s="74">
        <f>IF(NewCustomer="Yes", IF(COUNTIF($I$2:$I$11,B17012)&gt;0,0,WEEKDAY(B17012,2)),IF(COUNTIF($I$2:$I$21,B17012)&gt;0,0,WEEKDAY(B17012,2)))</f>
        <v>7</v>
      </c>
      <c r="D17012" s="74">
        <f t="shared" si="2"/>
        <v>5</v>
      </c>
      <c r="E17012" s="12">
        <f>IFERROR(VLOOKUP(A17012,'IDAR Meter Data'!$A:$B,2,1),"")</f>
        <v>90</v>
      </c>
      <c r="F17012" s="75">
        <f>IF(CECCZ="CZ03",'Outside Temp'!B17012,IF(CECCZ="CZ04",'Outside Temp'!B17013,IF(CECCZ="CZ12",'Outside Temp'!B17014, IF(CECCZ="CZ13",'Outside Temp'!B17015))))</f>
        <v>58.56666667</v>
      </c>
      <c r="G17012" s="12">
        <f t="shared" si="3"/>
        <v>1</v>
      </c>
    </row>
    <row r="17013" ht="15.75" customHeight="1">
      <c r="A17013" s="13">
        <v>42302.239583333336</v>
      </c>
      <c r="B17013" s="73">
        <f t="shared" si="1"/>
        <v>42302</v>
      </c>
      <c r="C17013" s="74">
        <f>IF(NewCustomer="Yes", IF(COUNTIF($I$2:$I$11,B17013)&gt;0,0,WEEKDAY(B17013,2)),IF(COUNTIF($I$2:$I$21,B17013)&gt;0,0,WEEKDAY(B17013,2)))</f>
        <v>7</v>
      </c>
      <c r="D17013" s="74">
        <f t="shared" si="2"/>
        <v>5</v>
      </c>
      <c r="E17013" s="12">
        <f>IFERROR(VLOOKUP(A17013,'IDAR Meter Data'!$A:$B,2,1),"")</f>
        <v>95</v>
      </c>
      <c r="F17013" s="75">
        <f>IF(CECCZ="CZ03",'Outside Temp'!B17013,IF(CECCZ="CZ04",'Outside Temp'!B17014,IF(CECCZ="CZ12",'Outside Temp'!B17015, IF(CECCZ="CZ13",'Outside Temp'!B17016))))</f>
        <v>58.81666667</v>
      </c>
      <c r="G17013" s="12">
        <f t="shared" si="3"/>
        <v>1</v>
      </c>
    </row>
    <row r="17014" ht="15.75" customHeight="1">
      <c r="A17014" s="13">
        <v>42302.25</v>
      </c>
      <c r="B17014" s="73">
        <f t="shared" si="1"/>
        <v>42302</v>
      </c>
      <c r="C17014" s="74">
        <f>IF(NewCustomer="Yes", IF(COUNTIF($I$2:$I$11,B17014)&gt;0,0,WEEKDAY(B17014,2)),IF(COUNTIF($I$2:$I$21,B17014)&gt;0,0,WEEKDAY(B17014,2)))</f>
        <v>7</v>
      </c>
      <c r="D17014" s="74">
        <f t="shared" si="2"/>
        <v>6</v>
      </c>
      <c r="E17014" s="12">
        <f>IFERROR(VLOOKUP(A17014,'IDAR Meter Data'!$A:$B,2,1),"")</f>
        <v>100</v>
      </c>
      <c r="F17014" s="75">
        <f>IF(CECCZ="CZ03",'Outside Temp'!B17014,IF(CECCZ="CZ04",'Outside Temp'!B17015,IF(CECCZ="CZ12",'Outside Temp'!B17016, IF(CECCZ="CZ13",'Outside Temp'!B17017))))</f>
        <v>59</v>
      </c>
      <c r="G17014" s="12">
        <f t="shared" si="3"/>
        <v>1</v>
      </c>
    </row>
    <row r="17015" ht="15.75" customHeight="1">
      <c r="A17015" s="13">
        <v>42302.260416666664</v>
      </c>
      <c r="B17015" s="73">
        <f t="shared" si="1"/>
        <v>42302</v>
      </c>
      <c r="C17015" s="74">
        <f>IF(NewCustomer="Yes", IF(COUNTIF($I$2:$I$11,B17015)&gt;0,0,WEEKDAY(B17015,2)),IF(COUNTIF($I$2:$I$21,B17015)&gt;0,0,WEEKDAY(B17015,2)))</f>
        <v>7</v>
      </c>
      <c r="D17015" s="74">
        <f t="shared" si="2"/>
        <v>6</v>
      </c>
      <c r="E17015" s="12">
        <f>IFERROR(VLOOKUP(A17015,'IDAR Meter Data'!$A:$B,2,1),"")</f>
        <v>97</v>
      </c>
      <c r="F17015" s="75">
        <f>IF(CECCZ="CZ03",'Outside Temp'!B17015,IF(CECCZ="CZ04",'Outside Temp'!B17016,IF(CECCZ="CZ12",'Outside Temp'!B17017, IF(CECCZ="CZ13",'Outside Temp'!B17018))))</f>
        <v>59</v>
      </c>
      <c r="G17015" s="12">
        <f t="shared" si="3"/>
        <v>1</v>
      </c>
    </row>
    <row r="17016" ht="15.75" customHeight="1">
      <c r="A17016" s="13">
        <v>42302.270833333336</v>
      </c>
      <c r="B17016" s="73">
        <f t="shared" si="1"/>
        <v>42302</v>
      </c>
      <c r="C17016" s="74">
        <f>IF(NewCustomer="Yes", IF(COUNTIF($I$2:$I$11,B17016)&gt;0,0,WEEKDAY(B17016,2)),IF(COUNTIF($I$2:$I$21,B17016)&gt;0,0,WEEKDAY(B17016,2)))</f>
        <v>7</v>
      </c>
      <c r="D17016" s="74">
        <f t="shared" si="2"/>
        <v>6</v>
      </c>
      <c r="E17016" s="12">
        <f>IFERROR(VLOOKUP(A17016,'IDAR Meter Data'!$A:$B,2,1),"")</f>
        <v>91</v>
      </c>
      <c r="F17016" s="75">
        <f>IF(CECCZ="CZ03",'Outside Temp'!B17016,IF(CECCZ="CZ04",'Outside Temp'!B17017,IF(CECCZ="CZ12",'Outside Temp'!B17018, IF(CECCZ="CZ13",'Outside Temp'!B17019))))</f>
        <v>59</v>
      </c>
      <c r="G17016" s="12">
        <f t="shared" si="3"/>
        <v>1</v>
      </c>
    </row>
    <row r="17017" ht="15.75" customHeight="1">
      <c r="A17017" s="13">
        <v>42302.28125</v>
      </c>
      <c r="B17017" s="73">
        <f t="shared" si="1"/>
        <v>42302</v>
      </c>
      <c r="C17017" s="74">
        <f>IF(NewCustomer="Yes", IF(COUNTIF($I$2:$I$11,B17017)&gt;0,0,WEEKDAY(B17017,2)),IF(COUNTIF($I$2:$I$21,B17017)&gt;0,0,WEEKDAY(B17017,2)))</f>
        <v>7</v>
      </c>
      <c r="D17017" s="74">
        <f t="shared" si="2"/>
        <v>6</v>
      </c>
      <c r="E17017" s="12">
        <f>IFERROR(VLOOKUP(A17017,'IDAR Meter Data'!$A:$B,2,1),"")</f>
        <v>93</v>
      </c>
      <c r="F17017" s="75">
        <f>IF(CECCZ="CZ03",'Outside Temp'!B17017,IF(CECCZ="CZ04",'Outside Temp'!B17018,IF(CECCZ="CZ12",'Outside Temp'!B17019, IF(CECCZ="CZ13",'Outside Temp'!B17020))))</f>
        <v>59</v>
      </c>
      <c r="G17017" s="12">
        <f t="shared" si="3"/>
        <v>1</v>
      </c>
    </row>
    <row r="17018" ht="15.75" customHeight="1">
      <c r="A17018" s="13">
        <v>42302.291666666664</v>
      </c>
      <c r="B17018" s="73">
        <f t="shared" si="1"/>
        <v>42302</v>
      </c>
      <c r="C17018" s="74">
        <f>IF(NewCustomer="Yes", IF(COUNTIF($I$2:$I$11,B17018)&gt;0,0,WEEKDAY(B17018,2)),IF(COUNTIF($I$2:$I$21,B17018)&gt;0,0,WEEKDAY(B17018,2)))</f>
        <v>7</v>
      </c>
      <c r="D17018" s="74">
        <f t="shared" si="2"/>
        <v>7</v>
      </c>
      <c r="E17018" s="12">
        <f>IFERROR(VLOOKUP(A17018,'IDAR Meter Data'!$A:$B,2,1),"")</f>
        <v>91</v>
      </c>
      <c r="F17018" s="75">
        <f>IF(CECCZ="CZ03",'Outside Temp'!B17018,IF(CECCZ="CZ04",'Outside Temp'!B17019,IF(CECCZ="CZ12",'Outside Temp'!B17020, IF(CECCZ="CZ13",'Outside Temp'!B17021))))</f>
        <v>59.06666667</v>
      </c>
      <c r="G17018" s="12">
        <f t="shared" si="3"/>
        <v>1</v>
      </c>
    </row>
    <row r="17019" ht="15.75" customHeight="1">
      <c r="A17019" s="13">
        <v>42302.302083333336</v>
      </c>
      <c r="B17019" s="73">
        <f t="shared" si="1"/>
        <v>42302</v>
      </c>
      <c r="C17019" s="74">
        <f>IF(NewCustomer="Yes", IF(COUNTIF($I$2:$I$11,B17019)&gt;0,0,WEEKDAY(B17019,2)),IF(COUNTIF($I$2:$I$21,B17019)&gt;0,0,WEEKDAY(B17019,2)))</f>
        <v>7</v>
      </c>
      <c r="D17019" s="74">
        <f t="shared" si="2"/>
        <v>7</v>
      </c>
      <c r="E17019" s="12">
        <f>IFERROR(VLOOKUP(A17019,'IDAR Meter Data'!$A:$B,2,1),"")</f>
        <v>100</v>
      </c>
      <c r="F17019" s="75">
        <f>IF(CECCZ="CZ03",'Outside Temp'!B17019,IF(CECCZ="CZ04",'Outside Temp'!B17020,IF(CECCZ="CZ12",'Outside Temp'!B17021, IF(CECCZ="CZ13",'Outside Temp'!B17022))))</f>
        <v>59.31666667</v>
      </c>
      <c r="G17019" s="12">
        <f t="shared" si="3"/>
        <v>1</v>
      </c>
    </row>
    <row r="17020" ht="15.75" customHeight="1">
      <c r="A17020" s="13">
        <v>42302.3125</v>
      </c>
      <c r="B17020" s="73">
        <f t="shared" si="1"/>
        <v>42302</v>
      </c>
      <c r="C17020" s="74">
        <f>IF(NewCustomer="Yes", IF(COUNTIF($I$2:$I$11,B17020)&gt;0,0,WEEKDAY(B17020,2)),IF(COUNTIF($I$2:$I$21,B17020)&gt;0,0,WEEKDAY(B17020,2)))</f>
        <v>7</v>
      </c>
      <c r="D17020" s="74">
        <f t="shared" si="2"/>
        <v>7</v>
      </c>
      <c r="E17020" s="12">
        <f>IFERROR(VLOOKUP(A17020,'IDAR Meter Data'!$A:$B,2,1),"")</f>
        <v>95</v>
      </c>
      <c r="F17020" s="75">
        <f>IF(CECCZ="CZ03",'Outside Temp'!B17020,IF(CECCZ="CZ04",'Outside Temp'!B17021,IF(CECCZ="CZ12",'Outside Temp'!B17022, IF(CECCZ="CZ13",'Outside Temp'!B17023))))</f>
        <v>59.56666667</v>
      </c>
      <c r="G17020" s="12">
        <f t="shared" si="3"/>
        <v>1</v>
      </c>
    </row>
    <row r="17021" ht="15.75" customHeight="1">
      <c r="A17021" s="13">
        <v>42302.322916666664</v>
      </c>
      <c r="B17021" s="73">
        <f t="shared" si="1"/>
        <v>42302</v>
      </c>
      <c r="C17021" s="74">
        <f>IF(NewCustomer="Yes", IF(COUNTIF($I$2:$I$11,B17021)&gt;0,0,WEEKDAY(B17021,2)),IF(COUNTIF($I$2:$I$21,B17021)&gt;0,0,WEEKDAY(B17021,2)))</f>
        <v>7</v>
      </c>
      <c r="D17021" s="74">
        <f t="shared" si="2"/>
        <v>7</v>
      </c>
      <c r="E17021" s="12">
        <f>IFERROR(VLOOKUP(A17021,'IDAR Meter Data'!$A:$B,2,1),"")</f>
        <v>97</v>
      </c>
      <c r="F17021" s="75">
        <f>IF(CECCZ="CZ03",'Outside Temp'!B17021,IF(CECCZ="CZ04",'Outside Temp'!B17022,IF(CECCZ="CZ12",'Outside Temp'!B17023, IF(CECCZ="CZ13",'Outside Temp'!B17024))))</f>
        <v>59.81666667</v>
      </c>
      <c r="G17021" s="12">
        <f t="shared" si="3"/>
        <v>1</v>
      </c>
    </row>
    <row r="17022" ht="15.75" customHeight="1">
      <c r="A17022" s="13">
        <v>42302.333333333336</v>
      </c>
      <c r="B17022" s="73">
        <f t="shared" si="1"/>
        <v>42302</v>
      </c>
      <c r="C17022" s="74">
        <f>IF(NewCustomer="Yes", IF(COUNTIF($I$2:$I$11,B17022)&gt;0,0,WEEKDAY(B17022,2)),IF(COUNTIF($I$2:$I$21,B17022)&gt;0,0,WEEKDAY(B17022,2)))</f>
        <v>7</v>
      </c>
      <c r="D17022" s="74">
        <f t="shared" si="2"/>
        <v>8</v>
      </c>
      <c r="E17022" s="12">
        <f>IFERROR(VLOOKUP(A17022,'IDAR Meter Data'!$A:$B,2,1),"")</f>
        <v>97</v>
      </c>
      <c r="F17022" s="75">
        <f>IF(CECCZ="CZ03",'Outside Temp'!B17022,IF(CECCZ="CZ04",'Outside Temp'!B17023,IF(CECCZ="CZ12",'Outside Temp'!B17024, IF(CECCZ="CZ13",'Outside Temp'!B17025))))</f>
        <v>60.13333333</v>
      </c>
      <c r="G17022" s="12">
        <f t="shared" si="3"/>
        <v>1</v>
      </c>
    </row>
    <row r="17023" ht="15.75" customHeight="1">
      <c r="A17023" s="13">
        <v>42302.34375</v>
      </c>
      <c r="B17023" s="73">
        <f t="shared" si="1"/>
        <v>42302</v>
      </c>
      <c r="C17023" s="74">
        <f>IF(NewCustomer="Yes", IF(COUNTIF($I$2:$I$11,B17023)&gt;0,0,WEEKDAY(B17023,2)),IF(COUNTIF($I$2:$I$21,B17023)&gt;0,0,WEEKDAY(B17023,2)))</f>
        <v>7</v>
      </c>
      <c r="D17023" s="74">
        <f t="shared" si="2"/>
        <v>8</v>
      </c>
      <c r="E17023" s="12">
        <f>IFERROR(VLOOKUP(A17023,'IDAR Meter Data'!$A:$B,2,1),"")</f>
        <v>99</v>
      </c>
      <c r="F17023" s="75">
        <f>IF(CECCZ="CZ03",'Outside Temp'!B17023,IF(CECCZ="CZ04",'Outside Temp'!B17024,IF(CECCZ="CZ12",'Outside Temp'!B17025, IF(CECCZ="CZ13",'Outside Temp'!B17026))))</f>
        <v>60.63333333</v>
      </c>
      <c r="G17023" s="12">
        <f t="shared" si="3"/>
        <v>1</v>
      </c>
    </row>
    <row r="17024" ht="15.75" customHeight="1">
      <c r="A17024" s="13">
        <v>42302.354166666664</v>
      </c>
      <c r="B17024" s="73">
        <f t="shared" si="1"/>
        <v>42302</v>
      </c>
      <c r="C17024" s="74">
        <f>IF(NewCustomer="Yes", IF(COUNTIF($I$2:$I$11,B17024)&gt;0,0,WEEKDAY(B17024,2)),IF(COUNTIF($I$2:$I$21,B17024)&gt;0,0,WEEKDAY(B17024,2)))</f>
        <v>7</v>
      </c>
      <c r="D17024" s="74">
        <f t="shared" si="2"/>
        <v>8</v>
      </c>
      <c r="E17024" s="12">
        <f>IFERROR(VLOOKUP(A17024,'IDAR Meter Data'!$A:$B,2,1),"")</f>
        <v>105</v>
      </c>
      <c r="F17024" s="75">
        <f>IF(CECCZ="CZ03",'Outside Temp'!B17024,IF(CECCZ="CZ04",'Outside Temp'!B17025,IF(CECCZ="CZ12",'Outside Temp'!B17026, IF(CECCZ="CZ13",'Outside Temp'!B17027))))</f>
        <v>61.13333333</v>
      </c>
      <c r="G17024" s="12">
        <f t="shared" si="3"/>
        <v>1</v>
      </c>
    </row>
    <row r="17025" ht="15.75" customHeight="1">
      <c r="A17025" s="13">
        <v>42302.364583333336</v>
      </c>
      <c r="B17025" s="73">
        <f t="shared" si="1"/>
        <v>42302</v>
      </c>
      <c r="C17025" s="74">
        <f>IF(NewCustomer="Yes", IF(COUNTIF($I$2:$I$11,B17025)&gt;0,0,WEEKDAY(B17025,2)),IF(COUNTIF($I$2:$I$21,B17025)&gt;0,0,WEEKDAY(B17025,2)))</f>
        <v>7</v>
      </c>
      <c r="D17025" s="74">
        <f t="shared" si="2"/>
        <v>8</v>
      </c>
      <c r="E17025" s="12">
        <f>IFERROR(VLOOKUP(A17025,'IDAR Meter Data'!$A:$B,2,1),"")</f>
        <v>97</v>
      </c>
      <c r="F17025" s="75">
        <f>IF(CECCZ="CZ03",'Outside Temp'!B17025,IF(CECCZ="CZ04",'Outside Temp'!B17026,IF(CECCZ="CZ12",'Outside Temp'!B17027, IF(CECCZ="CZ13",'Outside Temp'!B17028))))</f>
        <v>61.63333333</v>
      </c>
      <c r="G17025" s="12">
        <f t="shared" si="3"/>
        <v>1</v>
      </c>
    </row>
    <row r="17026" ht="15.75" customHeight="1">
      <c r="A17026" s="13">
        <v>42302.375</v>
      </c>
      <c r="B17026" s="73">
        <f t="shared" si="1"/>
        <v>42302</v>
      </c>
      <c r="C17026" s="74">
        <f>IF(NewCustomer="Yes", IF(COUNTIF($I$2:$I$11,B17026)&gt;0,0,WEEKDAY(B17026,2)),IF(COUNTIF($I$2:$I$21,B17026)&gt;0,0,WEEKDAY(B17026,2)))</f>
        <v>7</v>
      </c>
      <c r="D17026" s="74">
        <f t="shared" si="2"/>
        <v>9</v>
      </c>
      <c r="E17026" s="12">
        <f>IFERROR(VLOOKUP(A17026,'IDAR Meter Data'!$A:$B,2,1),"")</f>
        <v>106</v>
      </c>
      <c r="F17026" s="75">
        <f>IF(CECCZ="CZ03",'Outside Temp'!B17026,IF(CECCZ="CZ04",'Outside Temp'!B17027,IF(CECCZ="CZ12",'Outside Temp'!B17028, IF(CECCZ="CZ13",'Outside Temp'!B17029))))</f>
        <v>62.26666667</v>
      </c>
      <c r="G17026" s="12">
        <f t="shared" si="3"/>
        <v>1</v>
      </c>
    </row>
    <row r="17027" ht="15.75" customHeight="1">
      <c r="A17027" s="13">
        <v>42302.385416666664</v>
      </c>
      <c r="B17027" s="73">
        <f t="shared" si="1"/>
        <v>42302</v>
      </c>
      <c r="C17027" s="74">
        <f>IF(NewCustomer="Yes", IF(COUNTIF($I$2:$I$11,B17027)&gt;0,0,WEEKDAY(B17027,2)),IF(COUNTIF($I$2:$I$21,B17027)&gt;0,0,WEEKDAY(B17027,2)))</f>
        <v>7</v>
      </c>
      <c r="D17027" s="74">
        <f t="shared" si="2"/>
        <v>9</v>
      </c>
      <c r="E17027" s="12">
        <f>IFERROR(VLOOKUP(A17027,'IDAR Meter Data'!$A:$B,2,1),"")</f>
        <v>109</v>
      </c>
      <c r="F17027" s="75">
        <f>IF(CECCZ="CZ03",'Outside Temp'!B17027,IF(CECCZ="CZ04",'Outside Temp'!B17028,IF(CECCZ="CZ12",'Outside Temp'!B17029, IF(CECCZ="CZ13",'Outside Temp'!B17030))))</f>
        <v>63.26666667</v>
      </c>
      <c r="G17027" s="12">
        <f t="shared" si="3"/>
        <v>1</v>
      </c>
    </row>
    <row r="17028" ht="15.75" customHeight="1">
      <c r="A17028" s="13">
        <v>42302.395833333336</v>
      </c>
      <c r="B17028" s="73">
        <f t="shared" si="1"/>
        <v>42302</v>
      </c>
      <c r="C17028" s="74">
        <f>IF(NewCustomer="Yes", IF(COUNTIF($I$2:$I$11,B17028)&gt;0,0,WEEKDAY(B17028,2)),IF(COUNTIF($I$2:$I$21,B17028)&gt;0,0,WEEKDAY(B17028,2)))</f>
        <v>7</v>
      </c>
      <c r="D17028" s="74">
        <f t="shared" si="2"/>
        <v>9</v>
      </c>
      <c r="E17028" s="12">
        <f>IFERROR(VLOOKUP(A17028,'IDAR Meter Data'!$A:$B,2,1),"")</f>
        <v>98</v>
      </c>
      <c r="F17028" s="75">
        <f>IF(CECCZ="CZ03",'Outside Temp'!B17028,IF(CECCZ="CZ04",'Outside Temp'!B17029,IF(CECCZ="CZ12",'Outside Temp'!B17030, IF(CECCZ="CZ13",'Outside Temp'!B17031))))</f>
        <v>64.26666667</v>
      </c>
      <c r="G17028" s="12">
        <f t="shared" si="3"/>
        <v>1</v>
      </c>
    </row>
    <row r="17029" ht="15.75" customHeight="1">
      <c r="A17029" s="13">
        <v>42302.40625</v>
      </c>
      <c r="B17029" s="73">
        <f t="shared" si="1"/>
        <v>42302</v>
      </c>
      <c r="C17029" s="74">
        <f>IF(NewCustomer="Yes", IF(COUNTIF($I$2:$I$11,B17029)&gt;0,0,WEEKDAY(B17029,2)),IF(COUNTIF($I$2:$I$21,B17029)&gt;0,0,WEEKDAY(B17029,2)))</f>
        <v>7</v>
      </c>
      <c r="D17029" s="74">
        <f t="shared" si="2"/>
        <v>9</v>
      </c>
      <c r="E17029" s="12">
        <f>IFERROR(VLOOKUP(A17029,'IDAR Meter Data'!$A:$B,2,1),"")</f>
        <v>102</v>
      </c>
      <c r="F17029" s="75">
        <f>IF(CECCZ="CZ03",'Outside Temp'!B17029,IF(CECCZ="CZ04",'Outside Temp'!B17030,IF(CECCZ="CZ12",'Outside Temp'!B17031, IF(CECCZ="CZ13",'Outside Temp'!B17032))))</f>
        <v>65.26666667</v>
      </c>
      <c r="G17029" s="12">
        <f t="shared" si="3"/>
        <v>2</v>
      </c>
    </row>
    <row r="17030" ht="15.75" customHeight="1">
      <c r="A17030" s="13">
        <v>42302.416666666664</v>
      </c>
      <c r="B17030" s="73">
        <f t="shared" si="1"/>
        <v>42302</v>
      </c>
      <c r="C17030" s="74">
        <f>IF(NewCustomer="Yes", IF(COUNTIF($I$2:$I$11,B17030)&gt;0,0,WEEKDAY(B17030,2)),IF(COUNTIF($I$2:$I$21,B17030)&gt;0,0,WEEKDAY(B17030,2)))</f>
        <v>7</v>
      </c>
      <c r="D17030" s="74">
        <f t="shared" si="2"/>
        <v>10</v>
      </c>
      <c r="E17030" s="12">
        <f>IFERROR(VLOOKUP(A17030,'IDAR Meter Data'!$A:$B,2,1),"")</f>
        <v>100</v>
      </c>
      <c r="F17030" s="75">
        <f>IF(CECCZ="CZ03",'Outside Temp'!B17030,IF(CECCZ="CZ04",'Outside Temp'!B17031,IF(CECCZ="CZ12",'Outside Temp'!B17032, IF(CECCZ="CZ13",'Outside Temp'!B17033))))</f>
        <v>66</v>
      </c>
      <c r="G17030" s="12">
        <f t="shared" si="3"/>
        <v>2</v>
      </c>
    </row>
    <row r="17031" ht="15.75" customHeight="1">
      <c r="A17031" s="13">
        <v>42302.427083333336</v>
      </c>
      <c r="B17031" s="73">
        <f t="shared" si="1"/>
        <v>42302</v>
      </c>
      <c r="C17031" s="74">
        <f>IF(NewCustomer="Yes", IF(COUNTIF($I$2:$I$11,B17031)&gt;0,0,WEEKDAY(B17031,2)),IF(COUNTIF($I$2:$I$21,B17031)&gt;0,0,WEEKDAY(B17031,2)))</f>
        <v>7</v>
      </c>
      <c r="D17031" s="74">
        <f t="shared" si="2"/>
        <v>10</v>
      </c>
      <c r="E17031" s="12">
        <f>IFERROR(VLOOKUP(A17031,'IDAR Meter Data'!$A:$B,2,1),"")</f>
        <v>106</v>
      </c>
      <c r="F17031" s="75">
        <f>IF(CECCZ="CZ03",'Outside Temp'!B17031,IF(CECCZ="CZ04",'Outside Temp'!B17032,IF(CECCZ="CZ12",'Outside Temp'!B17033, IF(CECCZ="CZ13",'Outside Temp'!B17034))))</f>
        <v>66</v>
      </c>
      <c r="G17031" s="12">
        <f t="shared" si="3"/>
        <v>2</v>
      </c>
    </row>
    <row r="17032" ht="15.75" customHeight="1">
      <c r="A17032" s="13">
        <v>42302.4375</v>
      </c>
      <c r="B17032" s="73">
        <f t="shared" si="1"/>
        <v>42302</v>
      </c>
      <c r="C17032" s="74">
        <f>IF(NewCustomer="Yes", IF(COUNTIF($I$2:$I$11,B17032)&gt;0,0,WEEKDAY(B17032,2)),IF(COUNTIF($I$2:$I$21,B17032)&gt;0,0,WEEKDAY(B17032,2)))</f>
        <v>7</v>
      </c>
      <c r="D17032" s="74">
        <f t="shared" si="2"/>
        <v>10</v>
      </c>
      <c r="E17032" s="12">
        <f>IFERROR(VLOOKUP(A17032,'IDAR Meter Data'!$A:$B,2,1),"")</f>
        <v>101</v>
      </c>
      <c r="F17032" s="75">
        <f>IF(CECCZ="CZ03",'Outside Temp'!B17032,IF(CECCZ="CZ04",'Outside Temp'!B17033,IF(CECCZ="CZ12",'Outside Temp'!B17034, IF(CECCZ="CZ13",'Outside Temp'!B17035))))</f>
        <v>66</v>
      </c>
      <c r="G17032" s="12">
        <f t="shared" si="3"/>
        <v>2</v>
      </c>
    </row>
    <row r="17033" ht="15.75" customHeight="1">
      <c r="A17033" s="13">
        <v>42302.447916666664</v>
      </c>
      <c r="B17033" s="73">
        <f t="shared" si="1"/>
        <v>42302</v>
      </c>
      <c r="C17033" s="74">
        <f>IF(NewCustomer="Yes", IF(COUNTIF($I$2:$I$11,B17033)&gt;0,0,WEEKDAY(B17033,2)),IF(COUNTIF($I$2:$I$21,B17033)&gt;0,0,WEEKDAY(B17033,2)))</f>
        <v>7</v>
      </c>
      <c r="D17033" s="74">
        <f t="shared" si="2"/>
        <v>10</v>
      </c>
      <c r="E17033" s="12">
        <f>IFERROR(VLOOKUP(A17033,'IDAR Meter Data'!$A:$B,2,1),"")</f>
        <v>100</v>
      </c>
      <c r="F17033" s="75">
        <f>IF(CECCZ="CZ03",'Outside Temp'!B17033,IF(CECCZ="CZ04",'Outside Temp'!B17034,IF(CECCZ="CZ12",'Outside Temp'!B17035, IF(CECCZ="CZ13",'Outside Temp'!B17036))))</f>
        <v>66</v>
      </c>
      <c r="G17033" s="12">
        <f t="shared" si="3"/>
        <v>2</v>
      </c>
    </row>
    <row r="17034" ht="15.75" customHeight="1">
      <c r="A17034" s="13">
        <v>42302.458333333336</v>
      </c>
      <c r="B17034" s="73">
        <f t="shared" si="1"/>
        <v>42302</v>
      </c>
      <c r="C17034" s="74">
        <f>IF(NewCustomer="Yes", IF(COUNTIF($I$2:$I$11,B17034)&gt;0,0,WEEKDAY(B17034,2)),IF(COUNTIF($I$2:$I$21,B17034)&gt;0,0,WEEKDAY(B17034,2)))</f>
        <v>7</v>
      </c>
      <c r="D17034" s="74">
        <f t="shared" si="2"/>
        <v>11</v>
      </c>
      <c r="E17034" s="12">
        <f>IFERROR(VLOOKUP(A17034,'IDAR Meter Data'!$A:$B,2,1),"")</f>
        <v>97</v>
      </c>
      <c r="F17034" s="75">
        <f>IF(CECCZ="CZ03",'Outside Temp'!B17034,IF(CECCZ="CZ04",'Outside Temp'!B17035,IF(CECCZ="CZ12",'Outside Temp'!B17036, IF(CECCZ="CZ13",'Outside Temp'!B17037))))</f>
        <v>66.13333333</v>
      </c>
      <c r="G17034" s="12">
        <f t="shared" si="3"/>
        <v>2</v>
      </c>
    </row>
    <row r="17035" ht="15.75" customHeight="1">
      <c r="A17035" s="13">
        <v>42302.46875</v>
      </c>
      <c r="B17035" s="73">
        <f t="shared" si="1"/>
        <v>42302</v>
      </c>
      <c r="C17035" s="74">
        <f>IF(NewCustomer="Yes", IF(COUNTIF($I$2:$I$11,B17035)&gt;0,0,WEEKDAY(B17035,2)),IF(COUNTIF($I$2:$I$21,B17035)&gt;0,0,WEEKDAY(B17035,2)))</f>
        <v>7</v>
      </c>
      <c r="D17035" s="74">
        <f t="shared" si="2"/>
        <v>11</v>
      </c>
      <c r="E17035" s="12">
        <f>IFERROR(VLOOKUP(A17035,'IDAR Meter Data'!$A:$B,2,1),"")</f>
        <v>105</v>
      </c>
      <c r="F17035" s="75">
        <f>IF(CECCZ="CZ03",'Outside Temp'!B17035,IF(CECCZ="CZ04",'Outside Temp'!B17036,IF(CECCZ="CZ12",'Outside Temp'!B17037, IF(CECCZ="CZ13",'Outside Temp'!B17038))))</f>
        <v>66.63333333</v>
      </c>
      <c r="G17035" s="12">
        <f t="shared" si="3"/>
        <v>2</v>
      </c>
    </row>
    <row r="17036" ht="15.75" customHeight="1">
      <c r="A17036" s="13">
        <v>42302.479166666664</v>
      </c>
      <c r="B17036" s="73">
        <f t="shared" si="1"/>
        <v>42302</v>
      </c>
      <c r="C17036" s="74">
        <f>IF(NewCustomer="Yes", IF(COUNTIF($I$2:$I$11,B17036)&gt;0,0,WEEKDAY(B17036,2)),IF(COUNTIF($I$2:$I$21,B17036)&gt;0,0,WEEKDAY(B17036,2)))</f>
        <v>7</v>
      </c>
      <c r="D17036" s="74">
        <f t="shared" si="2"/>
        <v>11</v>
      </c>
      <c r="E17036" s="12">
        <f>IFERROR(VLOOKUP(A17036,'IDAR Meter Data'!$A:$B,2,1),"")</f>
        <v>102</v>
      </c>
      <c r="F17036" s="75">
        <f>IF(CECCZ="CZ03",'Outside Temp'!B17036,IF(CECCZ="CZ04",'Outside Temp'!B17037,IF(CECCZ="CZ12",'Outside Temp'!B17038, IF(CECCZ="CZ13",'Outside Temp'!B17039))))</f>
        <v>67.13333333</v>
      </c>
      <c r="G17036" s="12">
        <f t="shared" si="3"/>
        <v>2</v>
      </c>
    </row>
    <row r="17037" ht="15.75" customHeight="1">
      <c r="A17037" s="13">
        <v>42302.489583333336</v>
      </c>
      <c r="B17037" s="73">
        <f t="shared" si="1"/>
        <v>42302</v>
      </c>
      <c r="C17037" s="74">
        <f>IF(NewCustomer="Yes", IF(COUNTIF($I$2:$I$11,B17037)&gt;0,0,WEEKDAY(B17037,2)),IF(COUNTIF($I$2:$I$21,B17037)&gt;0,0,WEEKDAY(B17037,2)))</f>
        <v>7</v>
      </c>
      <c r="D17037" s="74">
        <f t="shared" si="2"/>
        <v>11</v>
      </c>
      <c r="E17037" s="12">
        <f>IFERROR(VLOOKUP(A17037,'IDAR Meter Data'!$A:$B,2,1),"")</f>
        <v>100</v>
      </c>
      <c r="F17037" s="75">
        <f>IF(CECCZ="CZ03",'Outside Temp'!B17037,IF(CECCZ="CZ04",'Outside Temp'!B17038,IF(CECCZ="CZ12",'Outside Temp'!B17039, IF(CECCZ="CZ13",'Outside Temp'!B17040))))</f>
        <v>67.63333333</v>
      </c>
      <c r="G17037" s="12">
        <f t="shared" si="3"/>
        <v>2</v>
      </c>
    </row>
    <row r="17038" ht="15.75" customHeight="1">
      <c r="A17038" s="13">
        <v>42302.5</v>
      </c>
      <c r="B17038" s="73">
        <f t="shared" si="1"/>
        <v>42302</v>
      </c>
      <c r="C17038" s="74">
        <f>IF(NewCustomer="Yes", IF(COUNTIF($I$2:$I$11,B17038)&gt;0,0,WEEKDAY(B17038,2)),IF(COUNTIF($I$2:$I$21,B17038)&gt;0,0,WEEKDAY(B17038,2)))</f>
        <v>7</v>
      </c>
      <c r="D17038" s="74">
        <f t="shared" si="2"/>
        <v>12</v>
      </c>
      <c r="E17038" s="12">
        <f>IFERROR(VLOOKUP(A17038,'IDAR Meter Data'!$A:$B,2,1),"")</f>
        <v>98</v>
      </c>
      <c r="F17038" s="75">
        <f>IF(CECCZ="CZ03",'Outside Temp'!B17038,IF(CECCZ="CZ04",'Outside Temp'!B17039,IF(CECCZ="CZ12",'Outside Temp'!B17040, IF(CECCZ="CZ13",'Outside Temp'!B17041))))</f>
        <v>68.06666667</v>
      </c>
      <c r="G17038" s="12">
        <f t="shared" si="3"/>
        <v>2</v>
      </c>
    </row>
    <row r="17039" ht="15.75" customHeight="1">
      <c r="A17039" s="13">
        <v>42302.510416666664</v>
      </c>
      <c r="B17039" s="73">
        <f t="shared" si="1"/>
        <v>42302</v>
      </c>
      <c r="C17039" s="74">
        <f>IF(NewCustomer="Yes", IF(COUNTIF($I$2:$I$11,B17039)&gt;0,0,WEEKDAY(B17039,2)),IF(COUNTIF($I$2:$I$21,B17039)&gt;0,0,WEEKDAY(B17039,2)))</f>
        <v>7</v>
      </c>
      <c r="D17039" s="74">
        <f t="shared" si="2"/>
        <v>12</v>
      </c>
      <c r="E17039" s="12">
        <f>IFERROR(VLOOKUP(A17039,'IDAR Meter Data'!$A:$B,2,1),"")</f>
        <v>101</v>
      </c>
      <c r="F17039" s="75">
        <f>IF(CECCZ="CZ03",'Outside Temp'!B17039,IF(CECCZ="CZ04",'Outside Temp'!B17040,IF(CECCZ="CZ12",'Outside Temp'!B17041, IF(CECCZ="CZ13",'Outside Temp'!B17042))))</f>
        <v>68.31666667</v>
      </c>
      <c r="G17039" s="12">
        <f t="shared" si="3"/>
        <v>2</v>
      </c>
    </row>
    <row r="17040" ht="15.75" customHeight="1">
      <c r="A17040" s="13">
        <v>42302.520833333336</v>
      </c>
      <c r="B17040" s="73">
        <f t="shared" si="1"/>
        <v>42302</v>
      </c>
      <c r="C17040" s="74">
        <f>IF(NewCustomer="Yes", IF(COUNTIF($I$2:$I$11,B17040)&gt;0,0,WEEKDAY(B17040,2)),IF(COUNTIF($I$2:$I$21,B17040)&gt;0,0,WEEKDAY(B17040,2)))</f>
        <v>7</v>
      </c>
      <c r="D17040" s="74">
        <f t="shared" si="2"/>
        <v>12</v>
      </c>
      <c r="E17040" s="12">
        <f>IFERROR(VLOOKUP(A17040,'IDAR Meter Data'!$A:$B,2,1),"")</f>
        <v>99</v>
      </c>
      <c r="F17040" s="75">
        <f>IF(CECCZ="CZ03",'Outside Temp'!B17040,IF(CECCZ="CZ04",'Outside Temp'!B17041,IF(CECCZ="CZ12",'Outside Temp'!B17042, IF(CECCZ="CZ13",'Outside Temp'!B17043))))</f>
        <v>68.56666667</v>
      </c>
      <c r="G17040" s="12">
        <f t="shared" si="3"/>
        <v>2</v>
      </c>
    </row>
    <row r="17041" ht="15.75" customHeight="1">
      <c r="A17041" s="13">
        <v>42302.53125</v>
      </c>
      <c r="B17041" s="73">
        <f t="shared" si="1"/>
        <v>42302</v>
      </c>
      <c r="C17041" s="74">
        <f>IF(NewCustomer="Yes", IF(COUNTIF($I$2:$I$11,B17041)&gt;0,0,WEEKDAY(B17041,2)),IF(COUNTIF($I$2:$I$21,B17041)&gt;0,0,WEEKDAY(B17041,2)))</f>
        <v>7</v>
      </c>
      <c r="D17041" s="74">
        <f t="shared" si="2"/>
        <v>12</v>
      </c>
      <c r="E17041" s="12">
        <f>IFERROR(VLOOKUP(A17041,'IDAR Meter Data'!$A:$B,2,1),"")</f>
        <v>107</v>
      </c>
      <c r="F17041" s="75">
        <f>IF(CECCZ="CZ03",'Outside Temp'!B17041,IF(CECCZ="CZ04",'Outside Temp'!B17042,IF(CECCZ="CZ12",'Outside Temp'!B17043, IF(CECCZ="CZ13",'Outside Temp'!B17044))))</f>
        <v>68.81666667</v>
      </c>
      <c r="G17041" s="12">
        <f t="shared" si="3"/>
        <v>2</v>
      </c>
    </row>
    <row r="17042" ht="15.75" customHeight="1">
      <c r="A17042" s="13">
        <v>42302.541666666664</v>
      </c>
      <c r="B17042" s="73">
        <f t="shared" si="1"/>
        <v>42302</v>
      </c>
      <c r="C17042" s="74">
        <f>IF(NewCustomer="Yes", IF(COUNTIF($I$2:$I$11,B17042)&gt;0,0,WEEKDAY(B17042,2)),IF(COUNTIF($I$2:$I$21,B17042)&gt;0,0,WEEKDAY(B17042,2)))</f>
        <v>7</v>
      </c>
      <c r="D17042" s="74">
        <f t="shared" si="2"/>
        <v>13</v>
      </c>
      <c r="E17042" s="12">
        <f>IFERROR(VLOOKUP(A17042,'IDAR Meter Data'!$A:$B,2,1),"")</f>
        <v>100</v>
      </c>
      <c r="F17042" s="75">
        <f>IF(CECCZ="CZ03",'Outside Temp'!B17042,IF(CECCZ="CZ04",'Outside Temp'!B17043,IF(CECCZ="CZ12",'Outside Temp'!B17044, IF(CECCZ="CZ13",'Outside Temp'!B17045))))</f>
        <v>68.8</v>
      </c>
      <c r="G17042" s="12">
        <f t="shared" si="3"/>
        <v>2</v>
      </c>
    </row>
    <row r="17043" ht="15.75" customHeight="1">
      <c r="A17043" s="13">
        <v>42302.552083333336</v>
      </c>
      <c r="B17043" s="73">
        <f t="shared" si="1"/>
        <v>42302</v>
      </c>
      <c r="C17043" s="74">
        <f>IF(NewCustomer="Yes", IF(COUNTIF($I$2:$I$11,B17043)&gt;0,0,WEEKDAY(B17043,2)),IF(COUNTIF($I$2:$I$21,B17043)&gt;0,0,WEEKDAY(B17043,2)))</f>
        <v>7</v>
      </c>
      <c r="D17043" s="74">
        <f t="shared" si="2"/>
        <v>13</v>
      </c>
      <c r="E17043" s="12">
        <f>IFERROR(VLOOKUP(A17043,'IDAR Meter Data'!$A:$B,2,1),"")</f>
        <v>101</v>
      </c>
      <c r="F17043" s="75">
        <f>IF(CECCZ="CZ03",'Outside Temp'!B17043,IF(CECCZ="CZ04",'Outside Temp'!B17044,IF(CECCZ="CZ12",'Outside Temp'!B17045, IF(CECCZ="CZ13",'Outside Temp'!B17046))))</f>
        <v>68.05</v>
      </c>
      <c r="G17043" s="12">
        <f t="shared" si="3"/>
        <v>2</v>
      </c>
    </row>
    <row r="17044" ht="15.75" customHeight="1">
      <c r="A17044" s="13">
        <v>42302.5625</v>
      </c>
      <c r="B17044" s="73">
        <f t="shared" si="1"/>
        <v>42302</v>
      </c>
      <c r="C17044" s="74">
        <f>IF(NewCustomer="Yes", IF(COUNTIF($I$2:$I$11,B17044)&gt;0,0,WEEKDAY(B17044,2)),IF(COUNTIF($I$2:$I$21,B17044)&gt;0,0,WEEKDAY(B17044,2)))</f>
        <v>7</v>
      </c>
      <c r="D17044" s="74">
        <f t="shared" si="2"/>
        <v>13</v>
      </c>
      <c r="E17044" s="12">
        <f>IFERROR(VLOOKUP(A17044,'IDAR Meter Data'!$A:$B,2,1),"")</f>
        <v>107</v>
      </c>
      <c r="F17044" s="75">
        <f>IF(CECCZ="CZ03",'Outside Temp'!B17044,IF(CECCZ="CZ04",'Outside Temp'!B17045,IF(CECCZ="CZ12",'Outside Temp'!B17046, IF(CECCZ="CZ13",'Outside Temp'!B17047))))</f>
        <v>67.3</v>
      </c>
      <c r="G17044" s="12">
        <f t="shared" si="3"/>
        <v>2</v>
      </c>
    </row>
    <row r="17045" ht="15.75" customHeight="1">
      <c r="A17045" s="13">
        <v>42302.572916666664</v>
      </c>
      <c r="B17045" s="73">
        <f t="shared" si="1"/>
        <v>42302</v>
      </c>
      <c r="C17045" s="74">
        <f>IF(NewCustomer="Yes", IF(COUNTIF($I$2:$I$11,B17045)&gt;0,0,WEEKDAY(B17045,2)),IF(COUNTIF($I$2:$I$21,B17045)&gt;0,0,WEEKDAY(B17045,2)))</f>
        <v>7</v>
      </c>
      <c r="D17045" s="74">
        <f t="shared" si="2"/>
        <v>13</v>
      </c>
      <c r="E17045" s="12">
        <f>IFERROR(VLOOKUP(A17045,'IDAR Meter Data'!$A:$B,2,1),"")</f>
        <v>107</v>
      </c>
      <c r="F17045" s="75">
        <f>IF(CECCZ="CZ03",'Outside Temp'!B17045,IF(CECCZ="CZ04",'Outside Temp'!B17046,IF(CECCZ="CZ12",'Outside Temp'!B17047, IF(CECCZ="CZ13",'Outside Temp'!B17048))))</f>
        <v>66.55</v>
      </c>
      <c r="G17045" s="12">
        <f t="shared" si="3"/>
        <v>2</v>
      </c>
    </row>
    <row r="17046" ht="15.75" customHeight="1">
      <c r="A17046" s="13">
        <v>42302.583333333336</v>
      </c>
      <c r="B17046" s="73">
        <f t="shared" si="1"/>
        <v>42302</v>
      </c>
      <c r="C17046" s="74">
        <f>IF(NewCustomer="Yes", IF(COUNTIF($I$2:$I$11,B17046)&gt;0,0,WEEKDAY(B17046,2)),IF(COUNTIF($I$2:$I$21,B17046)&gt;0,0,WEEKDAY(B17046,2)))</f>
        <v>7</v>
      </c>
      <c r="D17046" s="74">
        <f t="shared" si="2"/>
        <v>14</v>
      </c>
      <c r="E17046" s="12">
        <f>IFERROR(VLOOKUP(A17046,'IDAR Meter Data'!$A:$B,2,1),"")</f>
        <v>106</v>
      </c>
      <c r="F17046" s="75">
        <f>IF(CECCZ="CZ03",'Outside Temp'!B17046,IF(CECCZ="CZ04",'Outside Temp'!B17047,IF(CECCZ="CZ12",'Outside Temp'!B17048, IF(CECCZ="CZ13",'Outside Temp'!B17049))))</f>
        <v>66.13333333</v>
      </c>
      <c r="G17046" s="12">
        <f t="shared" si="3"/>
        <v>2</v>
      </c>
    </row>
    <row r="17047" ht="15.75" customHeight="1">
      <c r="A17047" s="13">
        <v>42302.59375</v>
      </c>
      <c r="B17047" s="73">
        <f t="shared" si="1"/>
        <v>42302</v>
      </c>
      <c r="C17047" s="74">
        <f>IF(NewCustomer="Yes", IF(COUNTIF($I$2:$I$11,B17047)&gt;0,0,WEEKDAY(B17047,2)),IF(COUNTIF($I$2:$I$21,B17047)&gt;0,0,WEEKDAY(B17047,2)))</f>
        <v>7</v>
      </c>
      <c r="D17047" s="74">
        <f t="shared" si="2"/>
        <v>14</v>
      </c>
      <c r="E17047" s="12">
        <f>IFERROR(VLOOKUP(A17047,'IDAR Meter Data'!$A:$B,2,1),"")</f>
        <v>105</v>
      </c>
      <c r="F17047" s="75">
        <f>IF(CECCZ="CZ03",'Outside Temp'!B17047,IF(CECCZ="CZ04",'Outside Temp'!B17048,IF(CECCZ="CZ12",'Outside Temp'!B17049, IF(CECCZ="CZ13",'Outside Temp'!B17050))))</f>
        <v>66.63333333</v>
      </c>
      <c r="G17047" s="12">
        <f t="shared" si="3"/>
        <v>2</v>
      </c>
    </row>
    <row r="17048" ht="15.75" customHeight="1">
      <c r="A17048" s="13">
        <v>42302.604166666664</v>
      </c>
      <c r="B17048" s="73">
        <f t="shared" si="1"/>
        <v>42302</v>
      </c>
      <c r="C17048" s="74">
        <f>IF(NewCustomer="Yes", IF(COUNTIF($I$2:$I$11,B17048)&gt;0,0,WEEKDAY(B17048,2)),IF(COUNTIF($I$2:$I$21,B17048)&gt;0,0,WEEKDAY(B17048,2)))</f>
        <v>7</v>
      </c>
      <c r="D17048" s="74">
        <f t="shared" si="2"/>
        <v>14</v>
      </c>
      <c r="E17048" s="12">
        <f>IFERROR(VLOOKUP(A17048,'IDAR Meter Data'!$A:$B,2,1),"")</f>
        <v>101</v>
      </c>
      <c r="F17048" s="75">
        <f>IF(CECCZ="CZ03",'Outside Temp'!B17048,IF(CECCZ="CZ04",'Outside Temp'!B17049,IF(CECCZ="CZ12",'Outside Temp'!B17050, IF(CECCZ="CZ13",'Outside Temp'!B17051))))</f>
        <v>67.13333333</v>
      </c>
      <c r="G17048" s="12">
        <f t="shared" si="3"/>
        <v>2</v>
      </c>
    </row>
    <row r="17049" ht="15.75" customHeight="1">
      <c r="A17049" s="13">
        <v>42302.614583333336</v>
      </c>
      <c r="B17049" s="73">
        <f t="shared" si="1"/>
        <v>42302</v>
      </c>
      <c r="C17049" s="74">
        <f>IF(NewCustomer="Yes", IF(COUNTIF($I$2:$I$11,B17049)&gt;0,0,WEEKDAY(B17049,2)),IF(COUNTIF($I$2:$I$21,B17049)&gt;0,0,WEEKDAY(B17049,2)))</f>
        <v>7</v>
      </c>
      <c r="D17049" s="74">
        <f t="shared" si="2"/>
        <v>14</v>
      </c>
      <c r="E17049" s="12">
        <f>IFERROR(VLOOKUP(A17049,'IDAR Meter Data'!$A:$B,2,1),"")</f>
        <v>107</v>
      </c>
      <c r="F17049" s="75">
        <f>IF(CECCZ="CZ03",'Outside Temp'!B17049,IF(CECCZ="CZ04",'Outside Temp'!B17050,IF(CECCZ="CZ12",'Outside Temp'!B17051, IF(CECCZ="CZ13",'Outside Temp'!B17052))))</f>
        <v>67.63333333</v>
      </c>
      <c r="G17049" s="12">
        <f t="shared" si="3"/>
        <v>2</v>
      </c>
    </row>
    <row r="17050" ht="15.75" customHeight="1">
      <c r="A17050" s="13">
        <v>42302.625</v>
      </c>
      <c r="B17050" s="73">
        <f t="shared" si="1"/>
        <v>42302</v>
      </c>
      <c r="C17050" s="74">
        <f>IF(NewCustomer="Yes", IF(COUNTIF($I$2:$I$11,B17050)&gt;0,0,WEEKDAY(B17050,2)),IF(COUNTIF($I$2:$I$21,B17050)&gt;0,0,WEEKDAY(B17050,2)))</f>
        <v>7</v>
      </c>
      <c r="D17050" s="74">
        <f t="shared" si="2"/>
        <v>15</v>
      </c>
      <c r="E17050" s="12">
        <f>IFERROR(VLOOKUP(A17050,'IDAR Meter Data'!$A:$B,2,1),"")</f>
        <v>109</v>
      </c>
      <c r="F17050" s="75">
        <f>IF(CECCZ="CZ03",'Outside Temp'!B17050,IF(CECCZ="CZ04",'Outside Temp'!B17051,IF(CECCZ="CZ12",'Outside Temp'!B17052, IF(CECCZ="CZ13",'Outside Temp'!B17053))))</f>
        <v>67.93333333</v>
      </c>
      <c r="G17050" s="12">
        <f t="shared" si="3"/>
        <v>2</v>
      </c>
    </row>
    <row r="17051" ht="15.75" customHeight="1">
      <c r="A17051" s="13">
        <v>42302.635416666664</v>
      </c>
      <c r="B17051" s="73">
        <f t="shared" si="1"/>
        <v>42302</v>
      </c>
      <c r="C17051" s="74">
        <f>IF(NewCustomer="Yes", IF(COUNTIF($I$2:$I$11,B17051)&gt;0,0,WEEKDAY(B17051,2)),IF(COUNTIF($I$2:$I$21,B17051)&gt;0,0,WEEKDAY(B17051,2)))</f>
        <v>7</v>
      </c>
      <c r="D17051" s="74">
        <f t="shared" si="2"/>
        <v>15</v>
      </c>
      <c r="E17051" s="12">
        <f>IFERROR(VLOOKUP(A17051,'IDAR Meter Data'!$A:$B,2,1),"")</f>
        <v>103</v>
      </c>
      <c r="F17051" s="75">
        <f>IF(CECCZ="CZ03",'Outside Temp'!B17051,IF(CECCZ="CZ04",'Outside Temp'!B17052,IF(CECCZ="CZ12",'Outside Temp'!B17053, IF(CECCZ="CZ13",'Outside Temp'!B17054))))</f>
        <v>67.68333333</v>
      </c>
      <c r="G17051" s="12">
        <f t="shared" si="3"/>
        <v>2</v>
      </c>
    </row>
    <row r="17052" ht="15.75" customHeight="1">
      <c r="A17052" s="13">
        <v>42302.645833333336</v>
      </c>
      <c r="B17052" s="73">
        <f t="shared" si="1"/>
        <v>42302</v>
      </c>
      <c r="C17052" s="74">
        <f>IF(NewCustomer="Yes", IF(COUNTIF($I$2:$I$11,B17052)&gt;0,0,WEEKDAY(B17052,2)),IF(COUNTIF($I$2:$I$21,B17052)&gt;0,0,WEEKDAY(B17052,2)))</f>
        <v>7</v>
      </c>
      <c r="D17052" s="74">
        <f t="shared" si="2"/>
        <v>15</v>
      </c>
      <c r="E17052" s="12">
        <f>IFERROR(VLOOKUP(A17052,'IDAR Meter Data'!$A:$B,2,1),"")</f>
        <v>109</v>
      </c>
      <c r="F17052" s="75">
        <f>IF(CECCZ="CZ03",'Outside Temp'!B17052,IF(CECCZ="CZ04",'Outside Temp'!B17053,IF(CECCZ="CZ12",'Outside Temp'!B17054, IF(CECCZ="CZ13",'Outside Temp'!B17055))))</f>
        <v>67.43333333</v>
      </c>
      <c r="G17052" s="12">
        <f t="shared" si="3"/>
        <v>2</v>
      </c>
    </row>
    <row r="17053" ht="15.75" customHeight="1">
      <c r="A17053" s="13">
        <v>42302.65625</v>
      </c>
      <c r="B17053" s="73">
        <f t="shared" si="1"/>
        <v>42302</v>
      </c>
      <c r="C17053" s="74">
        <f>IF(NewCustomer="Yes", IF(COUNTIF($I$2:$I$11,B17053)&gt;0,0,WEEKDAY(B17053,2)),IF(COUNTIF($I$2:$I$21,B17053)&gt;0,0,WEEKDAY(B17053,2)))</f>
        <v>7</v>
      </c>
      <c r="D17053" s="74">
        <f t="shared" si="2"/>
        <v>15</v>
      </c>
      <c r="E17053" s="12">
        <f>IFERROR(VLOOKUP(A17053,'IDAR Meter Data'!$A:$B,2,1),"")</f>
        <v>104</v>
      </c>
      <c r="F17053" s="75">
        <f>IF(CECCZ="CZ03",'Outside Temp'!B17053,IF(CECCZ="CZ04",'Outside Temp'!B17054,IF(CECCZ="CZ12",'Outside Temp'!B17055, IF(CECCZ="CZ13",'Outside Temp'!B17056))))</f>
        <v>67.18333333</v>
      </c>
      <c r="G17053" s="12">
        <f t="shared" si="3"/>
        <v>2</v>
      </c>
    </row>
    <row r="17054" ht="15.75" customHeight="1">
      <c r="A17054" s="13">
        <v>42302.666666666664</v>
      </c>
      <c r="B17054" s="73">
        <f t="shared" si="1"/>
        <v>42302</v>
      </c>
      <c r="C17054" s="74">
        <f>IF(NewCustomer="Yes", IF(COUNTIF($I$2:$I$11,B17054)&gt;0,0,WEEKDAY(B17054,2)),IF(COUNTIF($I$2:$I$21,B17054)&gt;0,0,WEEKDAY(B17054,2)))</f>
        <v>7</v>
      </c>
      <c r="D17054" s="74">
        <f t="shared" si="2"/>
        <v>16</v>
      </c>
      <c r="E17054" s="12">
        <f>IFERROR(VLOOKUP(A17054,'IDAR Meter Data'!$A:$B,2,1),"")</f>
        <v>112</v>
      </c>
      <c r="F17054" s="75">
        <f>IF(CECCZ="CZ03",'Outside Temp'!B17054,IF(CECCZ="CZ04",'Outside Temp'!B17055,IF(CECCZ="CZ12",'Outside Temp'!B17056, IF(CECCZ="CZ13",'Outside Temp'!B17057))))</f>
        <v>66.93333333</v>
      </c>
      <c r="G17054" s="12">
        <f t="shared" si="3"/>
        <v>2</v>
      </c>
    </row>
    <row r="17055" ht="15.75" customHeight="1">
      <c r="A17055" s="13">
        <v>42302.677083333336</v>
      </c>
      <c r="B17055" s="73">
        <f t="shared" si="1"/>
        <v>42302</v>
      </c>
      <c r="C17055" s="74">
        <f>IF(NewCustomer="Yes", IF(COUNTIF($I$2:$I$11,B17055)&gt;0,0,WEEKDAY(B17055,2)),IF(COUNTIF($I$2:$I$21,B17055)&gt;0,0,WEEKDAY(B17055,2)))</f>
        <v>7</v>
      </c>
      <c r="D17055" s="74">
        <f t="shared" si="2"/>
        <v>16</v>
      </c>
      <c r="E17055" s="12">
        <f>IFERROR(VLOOKUP(A17055,'IDAR Meter Data'!$A:$B,2,1),"")</f>
        <v>107</v>
      </c>
      <c r="F17055" s="75">
        <f>IF(CECCZ="CZ03",'Outside Temp'!B17055,IF(CECCZ="CZ04",'Outside Temp'!B17056,IF(CECCZ="CZ12",'Outside Temp'!B17057, IF(CECCZ="CZ13",'Outside Temp'!B17058))))</f>
        <v>66.68333333</v>
      </c>
      <c r="G17055" s="12">
        <f t="shared" si="3"/>
        <v>2</v>
      </c>
    </row>
    <row r="17056" ht="15.75" customHeight="1">
      <c r="A17056" s="13">
        <v>42302.6875</v>
      </c>
      <c r="B17056" s="73">
        <f t="shared" si="1"/>
        <v>42302</v>
      </c>
      <c r="C17056" s="74">
        <f>IF(NewCustomer="Yes", IF(COUNTIF($I$2:$I$11,B17056)&gt;0,0,WEEKDAY(B17056,2)),IF(COUNTIF($I$2:$I$21,B17056)&gt;0,0,WEEKDAY(B17056,2)))</f>
        <v>7</v>
      </c>
      <c r="D17056" s="74">
        <f t="shared" si="2"/>
        <v>16</v>
      </c>
      <c r="E17056" s="12">
        <f>IFERROR(VLOOKUP(A17056,'IDAR Meter Data'!$A:$B,2,1),"")</f>
        <v>110</v>
      </c>
      <c r="F17056" s="75">
        <f>IF(CECCZ="CZ03",'Outside Temp'!B17056,IF(CECCZ="CZ04",'Outside Temp'!B17057,IF(CECCZ="CZ12",'Outside Temp'!B17058, IF(CECCZ="CZ13",'Outside Temp'!B17059))))</f>
        <v>66.43333333</v>
      </c>
      <c r="G17056" s="12">
        <f t="shared" si="3"/>
        <v>2</v>
      </c>
    </row>
    <row r="17057" ht="15.75" customHeight="1">
      <c r="A17057" s="13">
        <v>42302.697916666664</v>
      </c>
      <c r="B17057" s="73">
        <f t="shared" si="1"/>
        <v>42302</v>
      </c>
      <c r="C17057" s="74">
        <f>IF(NewCustomer="Yes", IF(COUNTIF($I$2:$I$11,B17057)&gt;0,0,WEEKDAY(B17057,2)),IF(COUNTIF($I$2:$I$21,B17057)&gt;0,0,WEEKDAY(B17057,2)))</f>
        <v>7</v>
      </c>
      <c r="D17057" s="74">
        <f t="shared" si="2"/>
        <v>16</v>
      </c>
      <c r="E17057" s="12">
        <f>IFERROR(VLOOKUP(A17057,'IDAR Meter Data'!$A:$B,2,1),"")</f>
        <v>107</v>
      </c>
      <c r="F17057" s="75">
        <f>IF(CECCZ="CZ03",'Outside Temp'!B17057,IF(CECCZ="CZ04",'Outside Temp'!B17058,IF(CECCZ="CZ12",'Outside Temp'!B17059, IF(CECCZ="CZ13",'Outside Temp'!B17060))))</f>
        <v>66.18333333</v>
      </c>
      <c r="G17057" s="12">
        <f t="shared" si="3"/>
        <v>2</v>
      </c>
    </row>
    <row r="17058" ht="15.75" customHeight="1">
      <c r="A17058" s="13">
        <v>42302.708333333336</v>
      </c>
      <c r="B17058" s="73">
        <f t="shared" si="1"/>
        <v>42302</v>
      </c>
      <c r="C17058" s="74">
        <f>IF(NewCustomer="Yes", IF(COUNTIF($I$2:$I$11,B17058)&gt;0,0,WEEKDAY(B17058,2)),IF(COUNTIF($I$2:$I$21,B17058)&gt;0,0,WEEKDAY(B17058,2)))</f>
        <v>7</v>
      </c>
      <c r="D17058" s="74">
        <f t="shared" si="2"/>
        <v>17</v>
      </c>
      <c r="E17058" s="12">
        <f>IFERROR(VLOOKUP(A17058,'IDAR Meter Data'!$A:$B,2,1),"")</f>
        <v>116</v>
      </c>
      <c r="F17058" s="75">
        <f>IF(CECCZ="CZ03",'Outside Temp'!B17058,IF(CECCZ="CZ04",'Outside Temp'!B17059,IF(CECCZ="CZ12",'Outside Temp'!B17060, IF(CECCZ="CZ13",'Outside Temp'!B17061))))</f>
        <v>65.8</v>
      </c>
      <c r="G17058" s="12">
        <f t="shared" si="3"/>
        <v>2</v>
      </c>
    </row>
    <row r="17059" ht="15.75" customHeight="1">
      <c r="A17059" s="13">
        <v>42302.71875</v>
      </c>
      <c r="B17059" s="73">
        <f t="shared" si="1"/>
        <v>42302</v>
      </c>
      <c r="C17059" s="74">
        <f>IF(NewCustomer="Yes", IF(COUNTIF($I$2:$I$11,B17059)&gt;0,0,WEEKDAY(B17059,2)),IF(COUNTIF($I$2:$I$21,B17059)&gt;0,0,WEEKDAY(B17059,2)))</f>
        <v>7</v>
      </c>
      <c r="D17059" s="74">
        <f t="shared" si="2"/>
        <v>17</v>
      </c>
      <c r="E17059" s="12">
        <f>IFERROR(VLOOKUP(A17059,'IDAR Meter Data'!$A:$B,2,1),"")</f>
        <v>116</v>
      </c>
      <c r="F17059" s="75">
        <f>IF(CECCZ="CZ03",'Outside Temp'!B17059,IF(CECCZ="CZ04",'Outside Temp'!B17060,IF(CECCZ="CZ12",'Outside Temp'!B17061, IF(CECCZ="CZ13",'Outside Temp'!B17062))))</f>
        <v>65.05</v>
      </c>
      <c r="G17059" s="12">
        <f t="shared" si="3"/>
        <v>2</v>
      </c>
    </row>
    <row r="17060" ht="15.75" customHeight="1">
      <c r="A17060" s="13">
        <v>42302.729166666664</v>
      </c>
      <c r="B17060" s="73">
        <f t="shared" si="1"/>
        <v>42302</v>
      </c>
      <c r="C17060" s="74">
        <f>IF(NewCustomer="Yes", IF(COUNTIF($I$2:$I$11,B17060)&gt;0,0,WEEKDAY(B17060,2)),IF(COUNTIF($I$2:$I$21,B17060)&gt;0,0,WEEKDAY(B17060,2)))</f>
        <v>7</v>
      </c>
      <c r="D17060" s="74">
        <f t="shared" si="2"/>
        <v>17</v>
      </c>
      <c r="E17060" s="12">
        <f>IFERROR(VLOOKUP(A17060,'IDAR Meter Data'!$A:$B,2,1),"")</f>
        <v>119</v>
      </c>
      <c r="F17060" s="75">
        <f>IF(CECCZ="CZ03",'Outside Temp'!B17060,IF(CECCZ="CZ04",'Outside Temp'!B17061,IF(CECCZ="CZ12",'Outside Temp'!B17062, IF(CECCZ="CZ13",'Outside Temp'!B17063))))</f>
        <v>64.3</v>
      </c>
      <c r="G17060" s="12">
        <f t="shared" si="3"/>
        <v>1</v>
      </c>
    </row>
    <row r="17061" ht="15.75" customHeight="1">
      <c r="A17061" s="13">
        <v>42302.739583333336</v>
      </c>
      <c r="B17061" s="73">
        <f t="shared" si="1"/>
        <v>42302</v>
      </c>
      <c r="C17061" s="74">
        <f>IF(NewCustomer="Yes", IF(COUNTIF($I$2:$I$11,B17061)&gt;0,0,WEEKDAY(B17061,2)),IF(COUNTIF($I$2:$I$21,B17061)&gt;0,0,WEEKDAY(B17061,2)))</f>
        <v>7</v>
      </c>
      <c r="D17061" s="74">
        <f t="shared" si="2"/>
        <v>17</v>
      </c>
      <c r="E17061" s="12">
        <f>IFERROR(VLOOKUP(A17061,'IDAR Meter Data'!$A:$B,2,1),"")</f>
        <v>118</v>
      </c>
      <c r="F17061" s="75">
        <f>IF(CECCZ="CZ03",'Outside Temp'!B17061,IF(CECCZ="CZ04",'Outside Temp'!B17062,IF(CECCZ="CZ12",'Outside Temp'!B17063, IF(CECCZ="CZ13",'Outside Temp'!B17064))))</f>
        <v>63.55</v>
      </c>
      <c r="G17061" s="12">
        <f t="shared" si="3"/>
        <v>1</v>
      </c>
    </row>
    <row r="17062" ht="15.75" customHeight="1">
      <c r="A17062" s="13">
        <v>42302.75</v>
      </c>
      <c r="B17062" s="73">
        <f t="shared" si="1"/>
        <v>42302</v>
      </c>
      <c r="C17062" s="74">
        <f>IF(NewCustomer="Yes", IF(COUNTIF($I$2:$I$11,B17062)&gt;0,0,WEEKDAY(B17062,2)),IF(COUNTIF($I$2:$I$21,B17062)&gt;0,0,WEEKDAY(B17062,2)))</f>
        <v>7</v>
      </c>
      <c r="D17062" s="74">
        <f t="shared" si="2"/>
        <v>18</v>
      </c>
      <c r="E17062" s="12">
        <f>IFERROR(VLOOKUP(A17062,'IDAR Meter Data'!$A:$B,2,1),"")</f>
        <v>118</v>
      </c>
      <c r="F17062" s="75">
        <f>IF(CECCZ="CZ03",'Outside Temp'!B17062,IF(CECCZ="CZ04",'Outside Temp'!B17063,IF(CECCZ="CZ12",'Outside Temp'!B17064, IF(CECCZ="CZ13",'Outside Temp'!B17065))))</f>
        <v>63</v>
      </c>
      <c r="G17062" s="12">
        <f t="shared" si="3"/>
        <v>1</v>
      </c>
    </row>
    <row r="17063" ht="15.75" customHeight="1">
      <c r="A17063" s="13">
        <v>42302.760416666664</v>
      </c>
      <c r="B17063" s="73">
        <f t="shared" si="1"/>
        <v>42302</v>
      </c>
      <c r="C17063" s="74">
        <f>IF(NewCustomer="Yes", IF(COUNTIF($I$2:$I$11,B17063)&gt;0,0,WEEKDAY(B17063,2)),IF(COUNTIF($I$2:$I$21,B17063)&gt;0,0,WEEKDAY(B17063,2)))</f>
        <v>7</v>
      </c>
      <c r="D17063" s="74">
        <f t="shared" si="2"/>
        <v>18</v>
      </c>
      <c r="E17063" s="12">
        <f>IFERROR(VLOOKUP(A17063,'IDAR Meter Data'!$A:$B,2,1),"")</f>
        <v>116</v>
      </c>
      <c r="F17063" s="75">
        <f>IF(CECCZ="CZ03",'Outside Temp'!B17063,IF(CECCZ="CZ04",'Outside Temp'!B17064,IF(CECCZ="CZ12",'Outside Temp'!B17065, IF(CECCZ="CZ13",'Outside Temp'!B17066))))</f>
        <v>63</v>
      </c>
      <c r="G17063" s="12">
        <f t="shared" si="3"/>
        <v>1</v>
      </c>
    </row>
    <row r="17064" ht="15.75" customHeight="1">
      <c r="A17064" s="13">
        <v>42302.770833333336</v>
      </c>
      <c r="B17064" s="73">
        <f t="shared" si="1"/>
        <v>42302</v>
      </c>
      <c r="C17064" s="74">
        <f>IF(NewCustomer="Yes", IF(COUNTIF($I$2:$I$11,B17064)&gt;0,0,WEEKDAY(B17064,2)),IF(COUNTIF($I$2:$I$21,B17064)&gt;0,0,WEEKDAY(B17064,2)))</f>
        <v>7</v>
      </c>
      <c r="D17064" s="74">
        <f t="shared" si="2"/>
        <v>18</v>
      </c>
      <c r="E17064" s="12">
        <f>IFERROR(VLOOKUP(A17064,'IDAR Meter Data'!$A:$B,2,1),"")</f>
        <v>111</v>
      </c>
      <c r="F17064" s="75">
        <f>IF(CECCZ="CZ03",'Outside Temp'!B17064,IF(CECCZ="CZ04",'Outside Temp'!B17065,IF(CECCZ="CZ12",'Outside Temp'!B17066, IF(CECCZ="CZ13",'Outside Temp'!B17067))))</f>
        <v>63</v>
      </c>
      <c r="G17064" s="12">
        <f t="shared" si="3"/>
        <v>1</v>
      </c>
    </row>
    <row r="17065" ht="15.75" customHeight="1">
      <c r="A17065" s="13">
        <v>42302.78125</v>
      </c>
      <c r="B17065" s="73">
        <f t="shared" si="1"/>
        <v>42302</v>
      </c>
      <c r="C17065" s="74">
        <f>IF(NewCustomer="Yes", IF(COUNTIF($I$2:$I$11,B17065)&gt;0,0,WEEKDAY(B17065,2)),IF(COUNTIF($I$2:$I$21,B17065)&gt;0,0,WEEKDAY(B17065,2)))</f>
        <v>7</v>
      </c>
      <c r="D17065" s="74">
        <f t="shared" si="2"/>
        <v>18</v>
      </c>
      <c r="E17065" s="12">
        <f>IFERROR(VLOOKUP(A17065,'IDAR Meter Data'!$A:$B,2,1),"")</f>
        <v>114</v>
      </c>
      <c r="F17065" s="75">
        <f>IF(CECCZ="CZ03",'Outside Temp'!B17065,IF(CECCZ="CZ04",'Outside Temp'!B17066,IF(CECCZ="CZ12",'Outside Temp'!B17067, IF(CECCZ="CZ13",'Outside Temp'!B17068))))</f>
        <v>63</v>
      </c>
      <c r="G17065" s="12">
        <f t="shared" si="3"/>
        <v>1</v>
      </c>
    </row>
    <row r="17066" ht="15.75" customHeight="1">
      <c r="A17066" s="13">
        <v>42302.791666666664</v>
      </c>
      <c r="B17066" s="73">
        <f t="shared" si="1"/>
        <v>42302</v>
      </c>
      <c r="C17066" s="74">
        <f>IF(NewCustomer="Yes", IF(COUNTIF($I$2:$I$11,B17066)&gt;0,0,WEEKDAY(B17066,2)),IF(COUNTIF($I$2:$I$21,B17066)&gt;0,0,WEEKDAY(B17066,2)))</f>
        <v>7</v>
      </c>
      <c r="D17066" s="74">
        <f t="shared" si="2"/>
        <v>19</v>
      </c>
      <c r="E17066" s="12">
        <f>IFERROR(VLOOKUP(A17066,'IDAR Meter Data'!$A:$B,2,1),"")</f>
        <v>108</v>
      </c>
      <c r="F17066" s="75">
        <f>IF(CECCZ="CZ03",'Outside Temp'!B17066,IF(CECCZ="CZ04",'Outside Temp'!B17067,IF(CECCZ="CZ12",'Outside Temp'!B17068, IF(CECCZ="CZ13",'Outside Temp'!B17069))))</f>
        <v>62.93333333</v>
      </c>
      <c r="G17066" s="12">
        <f t="shared" si="3"/>
        <v>1</v>
      </c>
    </row>
    <row r="17067" ht="15.75" customHeight="1">
      <c r="A17067" s="13">
        <v>42302.802083333336</v>
      </c>
      <c r="B17067" s="73">
        <f t="shared" si="1"/>
        <v>42302</v>
      </c>
      <c r="C17067" s="74">
        <f>IF(NewCustomer="Yes", IF(COUNTIF($I$2:$I$11,B17067)&gt;0,0,WEEKDAY(B17067,2)),IF(COUNTIF($I$2:$I$21,B17067)&gt;0,0,WEEKDAY(B17067,2)))</f>
        <v>7</v>
      </c>
      <c r="D17067" s="74">
        <f t="shared" si="2"/>
        <v>19</v>
      </c>
      <c r="E17067" s="12">
        <f>IFERROR(VLOOKUP(A17067,'IDAR Meter Data'!$A:$B,2,1),"")</f>
        <v>112</v>
      </c>
      <c r="F17067" s="75">
        <f>IF(CECCZ="CZ03",'Outside Temp'!B17067,IF(CECCZ="CZ04",'Outside Temp'!B17068,IF(CECCZ="CZ12",'Outside Temp'!B17069, IF(CECCZ="CZ13",'Outside Temp'!B17070))))</f>
        <v>62.68333333</v>
      </c>
      <c r="G17067" s="12">
        <f t="shared" si="3"/>
        <v>1</v>
      </c>
    </row>
    <row r="17068" ht="15.75" customHeight="1">
      <c r="A17068" s="13">
        <v>42302.8125</v>
      </c>
      <c r="B17068" s="73">
        <f t="shared" si="1"/>
        <v>42302</v>
      </c>
      <c r="C17068" s="74">
        <f>IF(NewCustomer="Yes", IF(COUNTIF($I$2:$I$11,B17068)&gt;0,0,WEEKDAY(B17068,2)),IF(COUNTIF($I$2:$I$21,B17068)&gt;0,0,WEEKDAY(B17068,2)))</f>
        <v>7</v>
      </c>
      <c r="D17068" s="74">
        <f t="shared" si="2"/>
        <v>19</v>
      </c>
      <c r="E17068" s="12">
        <f>IFERROR(VLOOKUP(A17068,'IDAR Meter Data'!$A:$B,2,1),"")</f>
        <v>110</v>
      </c>
      <c r="F17068" s="75">
        <f>IF(CECCZ="CZ03",'Outside Temp'!B17068,IF(CECCZ="CZ04",'Outside Temp'!B17069,IF(CECCZ="CZ12",'Outside Temp'!B17070, IF(CECCZ="CZ13",'Outside Temp'!B17071))))</f>
        <v>62.43333333</v>
      </c>
      <c r="G17068" s="12">
        <f t="shared" si="3"/>
        <v>1</v>
      </c>
    </row>
    <row r="17069" ht="15.75" customHeight="1">
      <c r="A17069" s="13">
        <v>42302.822916666664</v>
      </c>
      <c r="B17069" s="73">
        <f t="shared" si="1"/>
        <v>42302</v>
      </c>
      <c r="C17069" s="74">
        <f>IF(NewCustomer="Yes", IF(COUNTIF($I$2:$I$11,B17069)&gt;0,0,WEEKDAY(B17069,2)),IF(COUNTIF($I$2:$I$21,B17069)&gt;0,0,WEEKDAY(B17069,2)))</f>
        <v>7</v>
      </c>
      <c r="D17069" s="74">
        <f t="shared" si="2"/>
        <v>19</v>
      </c>
      <c r="E17069" s="12">
        <f>IFERROR(VLOOKUP(A17069,'IDAR Meter Data'!$A:$B,2,1),"")</f>
        <v>116</v>
      </c>
      <c r="F17069" s="75">
        <f>IF(CECCZ="CZ03",'Outside Temp'!B17069,IF(CECCZ="CZ04",'Outside Temp'!B17070,IF(CECCZ="CZ12",'Outside Temp'!B17071, IF(CECCZ="CZ13",'Outside Temp'!B17072))))</f>
        <v>62.18333333</v>
      </c>
      <c r="G17069" s="12">
        <f t="shared" si="3"/>
        <v>1</v>
      </c>
    </row>
    <row r="17070" ht="15.75" customHeight="1">
      <c r="A17070" s="13">
        <v>42302.833333333336</v>
      </c>
      <c r="B17070" s="73">
        <f t="shared" si="1"/>
        <v>42302</v>
      </c>
      <c r="C17070" s="74">
        <f>IF(NewCustomer="Yes", IF(COUNTIF($I$2:$I$11,B17070)&gt;0,0,WEEKDAY(B17070,2)),IF(COUNTIF($I$2:$I$21,B17070)&gt;0,0,WEEKDAY(B17070,2)))</f>
        <v>7</v>
      </c>
      <c r="D17070" s="74">
        <f t="shared" si="2"/>
        <v>20</v>
      </c>
      <c r="E17070" s="12">
        <f>IFERROR(VLOOKUP(A17070,'IDAR Meter Data'!$A:$B,2,1),"")</f>
        <v>108</v>
      </c>
      <c r="F17070" s="75">
        <f>IF(CECCZ="CZ03",'Outside Temp'!B17070,IF(CECCZ="CZ04",'Outside Temp'!B17071,IF(CECCZ="CZ12",'Outside Temp'!B17072, IF(CECCZ="CZ13",'Outside Temp'!B17073))))</f>
        <v>62.08510638</v>
      </c>
      <c r="G17070" s="12">
        <f t="shared" si="3"/>
        <v>1</v>
      </c>
    </row>
    <row r="17071" ht="15.75" customHeight="1">
      <c r="A17071" s="13">
        <v>42302.84375</v>
      </c>
      <c r="B17071" s="73">
        <f t="shared" si="1"/>
        <v>42302</v>
      </c>
      <c r="C17071" s="74">
        <f>IF(NewCustomer="Yes", IF(COUNTIF($I$2:$I$11,B17071)&gt;0,0,WEEKDAY(B17071,2)),IF(COUNTIF($I$2:$I$21,B17071)&gt;0,0,WEEKDAY(B17071,2)))</f>
        <v>7</v>
      </c>
      <c r="D17071" s="74">
        <f t="shared" si="2"/>
        <v>20</v>
      </c>
      <c r="E17071" s="12">
        <f>IFERROR(VLOOKUP(A17071,'IDAR Meter Data'!$A:$B,2,1),"")</f>
        <v>102</v>
      </c>
      <c r="F17071" s="75">
        <f>IF(CECCZ="CZ03",'Outside Temp'!B17071,IF(CECCZ="CZ04",'Outside Temp'!B17072,IF(CECCZ="CZ12",'Outside Temp'!B17073, IF(CECCZ="CZ13",'Outside Temp'!B17074))))</f>
        <v>62.40425532</v>
      </c>
      <c r="G17071" s="12">
        <f t="shared" si="3"/>
        <v>1</v>
      </c>
    </row>
    <row r="17072" ht="15.75" customHeight="1">
      <c r="A17072" s="13">
        <v>42302.854166666664</v>
      </c>
      <c r="B17072" s="73">
        <f t="shared" si="1"/>
        <v>42302</v>
      </c>
      <c r="C17072" s="74">
        <f>IF(NewCustomer="Yes", IF(COUNTIF($I$2:$I$11,B17072)&gt;0,0,WEEKDAY(B17072,2)),IF(COUNTIF($I$2:$I$21,B17072)&gt;0,0,WEEKDAY(B17072,2)))</f>
        <v>7</v>
      </c>
      <c r="D17072" s="74">
        <f t="shared" si="2"/>
        <v>20</v>
      </c>
      <c r="E17072" s="12">
        <f>IFERROR(VLOOKUP(A17072,'IDAR Meter Data'!$A:$B,2,1),"")</f>
        <v>98</v>
      </c>
      <c r="F17072" s="75">
        <f>IF(CECCZ="CZ03",'Outside Temp'!B17072,IF(CECCZ="CZ04",'Outside Temp'!B17073,IF(CECCZ="CZ12",'Outside Temp'!B17074, IF(CECCZ="CZ13",'Outside Temp'!B17075))))</f>
        <v>62.72340426</v>
      </c>
      <c r="G17072" s="12">
        <f t="shared" si="3"/>
        <v>1</v>
      </c>
    </row>
    <row r="17073" ht="15.75" customHeight="1">
      <c r="A17073" s="13">
        <v>42302.864583333336</v>
      </c>
      <c r="B17073" s="73">
        <f t="shared" si="1"/>
        <v>42302</v>
      </c>
      <c r="C17073" s="74">
        <f>IF(NewCustomer="Yes", IF(COUNTIF($I$2:$I$11,B17073)&gt;0,0,WEEKDAY(B17073,2)),IF(COUNTIF($I$2:$I$21,B17073)&gt;0,0,WEEKDAY(B17073,2)))</f>
        <v>7</v>
      </c>
      <c r="D17073" s="74">
        <f t="shared" si="2"/>
        <v>20</v>
      </c>
      <c r="E17073" s="12">
        <f>IFERROR(VLOOKUP(A17073,'IDAR Meter Data'!$A:$B,2,1),"")</f>
        <v>97</v>
      </c>
      <c r="F17073" s="75">
        <f>IF(CECCZ="CZ03",'Outside Temp'!B17073,IF(CECCZ="CZ04",'Outside Temp'!B17074,IF(CECCZ="CZ12",'Outside Temp'!B17075, IF(CECCZ="CZ13",'Outside Temp'!B17076))))</f>
        <v>62.84615385</v>
      </c>
      <c r="G17073" s="12">
        <f t="shared" si="3"/>
        <v>1</v>
      </c>
    </row>
    <row r="17074" ht="15.75" customHeight="1">
      <c r="A17074" s="13">
        <v>42302.875</v>
      </c>
      <c r="B17074" s="73">
        <f t="shared" si="1"/>
        <v>42302</v>
      </c>
      <c r="C17074" s="74">
        <f>IF(NewCustomer="Yes", IF(COUNTIF($I$2:$I$11,B17074)&gt;0,0,WEEKDAY(B17074,2)),IF(COUNTIF($I$2:$I$21,B17074)&gt;0,0,WEEKDAY(B17074,2)))</f>
        <v>7</v>
      </c>
      <c r="D17074" s="74">
        <f t="shared" si="2"/>
        <v>21</v>
      </c>
      <c r="E17074" s="12">
        <f>IFERROR(VLOOKUP(A17074,'IDAR Meter Data'!$A:$B,2,1),"")</f>
        <v>105</v>
      </c>
      <c r="F17074" s="75">
        <f>IF(CECCZ="CZ03",'Outside Temp'!B17074,IF(CECCZ="CZ04",'Outside Temp'!B17075,IF(CECCZ="CZ12",'Outside Temp'!B17076, IF(CECCZ="CZ13",'Outside Temp'!B17077))))</f>
        <v>62.12903226</v>
      </c>
      <c r="G17074" s="12">
        <f t="shared" si="3"/>
        <v>1</v>
      </c>
    </row>
    <row r="17075" ht="15.75" customHeight="1">
      <c r="A17075" s="13">
        <v>42302.885416666664</v>
      </c>
      <c r="B17075" s="73">
        <f t="shared" si="1"/>
        <v>42302</v>
      </c>
      <c r="C17075" s="74">
        <f>IF(NewCustomer="Yes", IF(COUNTIF($I$2:$I$11,B17075)&gt;0,0,WEEKDAY(B17075,2)),IF(COUNTIF($I$2:$I$21,B17075)&gt;0,0,WEEKDAY(B17075,2)))</f>
        <v>7</v>
      </c>
      <c r="D17075" s="74">
        <f t="shared" si="2"/>
        <v>21</v>
      </c>
      <c r="E17075" s="12">
        <f>IFERROR(VLOOKUP(A17075,'IDAR Meter Data'!$A:$B,2,1),"")</f>
        <v>98</v>
      </c>
      <c r="F17075" s="75">
        <f>IF(CECCZ="CZ03",'Outside Temp'!B17075,IF(CECCZ="CZ04",'Outside Temp'!B17076,IF(CECCZ="CZ12",'Outside Temp'!B17077, IF(CECCZ="CZ13",'Outside Temp'!B17078))))</f>
        <v>62.61290323</v>
      </c>
      <c r="G17075" s="12">
        <f t="shared" si="3"/>
        <v>1</v>
      </c>
    </row>
    <row r="17076" ht="15.75" customHeight="1">
      <c r="A17076" s="13">
        <v>42302.895833333336</v>
      </c>
      <c r="B17076" s="73">
        <f t="shared" si="1"/>
        <v>42302</v>
      </c>
      <c r="C17076" s="74">
        <f>IF(NewCustomer="Yes", IF(COUNTIF($I$2:$I$11,B17076)&gt;0,0,WEEKDAY(B17076,2)),IF(COUNTIF($I$2:$I$21,B17076)&gt;0,0,WEEKDAY(B17076,2)))</f>
        <v>7</v>
      </c>
      <c r="D17076" s="74">
        <f t="shared" si="2"/>
        <v>21</v>
      </c>
      <c r="E17076" s="12">
        <f>IFERROR(VLOOKUP(A17076,'IDAR Meter Data'!$A:$B,2,1),"")</f>
        <v>101</v>
      </c>
      <c r="F17076" s="75">
        <f>IF(CECCZ="CZ03",'Outside Temp'!B17076,IF(CECCZ="CZ04",'Outside Temp'!B17077,IF(CECCZ="CZ12",'Outside Temp'!B17078, IF(CECCZ="CZ13",'Outside Temp'!B17079))))</f>
        <v>63</v>
      </c>
      <c r="G17076" s="12">
        <f t="shared" si="3"/>
        <v>1</v>
      </c>
    </row>
    <row r="17077" ht="15.75" customHeight="1">
      <c r="A17077" s="13">
        <v>42302.90625</v>
      </c>
      <c r="B17077" s="73">
        <f t="shared" si="1"/>
        <v>42302</v>
      </c>
      <c r="C17077" s="74">
        <f>IF(NewCustomer="Yes", IF(COUNTIF($I$2:$I$11,B17077)&gt;0,0,WEEKDAY(B17077,2)),IF(COUNTIF($I$2:$I$21,B17077)&gt;0,0,WEEKDAY(B17077,2)))</f>
        <v>7</v>
      </c>
      <c r="D17077" s="74">
        <f t="shared" si="2"/>
        <v>21</v>
      </c>
      <c r="E17077" s="12">
        <f>IFERROR(VLOOKUP(A17077,'IDAR Meter Data'!$A:$B,2,1),"")</f>
        <v>95</v>
      </c>
      <c r="F17077" s="75">
        <f>IF(CECCZ="CZ03",'Outside Temp'!B17077,IF(CECCZ="CZ04",'Outside Temp'!B17078,IF(CECCZ="CZ12",'Outside Temp'!B17079, IF(CECCZ="CZ13",'Outside Temp'!B17080))))</f>
        <v>63</v>
      </c>
      <c r="G17077" s="12">
        <f t="shared" si="3"/>
        <v>1</v>
      </c>
    </row>
    <row r="17078" ht="15.75" customHeight="1">
      <c r="A17078" s="13">
        <v>42302.916666666664</v>
      </c>
      <c r="B17078" s="73">
        <f t="shared" si="1"/>
        <v>42302</v>
      </c>
      <c r="C17078" s="74">
        <f>IF(NewCustomer="Yes", IF(COUNTIF($I$2:$I$11,B17078)&gt;0,0,WEEKDAY(B17078,2)),IF(COUNTIF($I$2:$I$21,B17078)&gt;0,0,WEEKDAY(B17078,2)))</f>
        <v>7</v>
      </c>
      <c r="D17078" s="74">
        <f t="shared" si="2"/>
        <v>22</v>
      </c>
      <c r="E17078" s="12">
        <f>IFERROR(VLOOKUP(A17078,'IDAR Meter Data'!$A:$B,2,1),"")</f>
        <v>99</v>
      </c>
      <c r="F17078" s="75">
        <f>IF(CECCZ="CZ03",'Outside Temp'!B17078,IF(CECCZ="CZ04",'Outside Temp'!B17079,IF(CECCZ="CZ12",'Outside Temp'!B17080, IF(CECCZ="CZ13",'Outside Temp'!B17081))))</f>
        <v>61.85714286</v>
      </c>
      <c r="G17078" s="12">
        <f t="shared" si="3"/>
        <v>1</v>
      </c>
    </row>
    <row r="17079" ht="15.75" customHeight="1">
      <c r="A17079" s="13">
        <v>42302.927083333336</v>
      </c>
      <c r="B17079" s="73">
        <f t="shared" si="1"/>
        <v>42302</v>
      </c>
      <c r="C17079" s="74">
        <f>IF(NewCustomer="Yes", IF(COUNTIF($I$2:$I$11,B17079)&gt;0,0,WEEKDAY(B17079,2)),IF(COUNTIF($I$2:$I$21,B17079)&gt;0,0,WEEKDAY(B17079,2)))</f>
        <v>7</v>
      </c>
      <c r="D17079" s="74">
        <f t="shared" si="2"/>
        <v>22</v>
      </c>
      <c r="E17079" s="12">
        <f>IFERROR(VLOOKUP(A17079,'IDAR Meter Data'!$A:$B,2,1),"")</f>
        <v>106</v>
      </c>
      <c r="F17079" s="75">
        <f>IF(CECCZ="CZ03",'Outside Temp'!B17079,IF(CECCZ="CZ04",'Outside Temp'!B17080,IF(CECCZ="CZ12",'Outside Temp'!B17081, IF(CECCZ="CZ13",'Outside Temp'!B17082))))</f>
        <v>61.32142857</v>
      </c>
      <c r="G17079" s="12">
        <f t="shared" si="3"/>
        <v>1</v>
      </c>
    </row>
    <row r="17080" ht="15.75" customHeight="1">
      <c r="A17080" s="13">
        <v>42302.9375</v>
      </c>
      <c r="B17080" s="73">
        <f t="shared" si="1"/>
        <v>42302</v>
      </c>
      <c r="C17080" s="74">
        <f>IF(NewCustomer="Yes", IF(COUNTIF($I$2:$I$11,B17080)&gt;0,0,WEEKDAY(B17080,2)),IF(COUNTIF($I$2:$I$21,B17080)&gt;0,0,WEEKDAY(B17080,2)))</f>
        <v>7</v>
      </c>
      <c r="D17080" s="74">
        <f t="shared" si="2"/>
        <v>22</v>
      </c>
      <c r="E17080" s="12">
        <f>IFERROR(VLOOKUP(A17080,'IDAR Meter Data'!$A:$B,2,1),"")</f>
        <v>102</v>
      </c>
      <c r="F17080" s="75">
        <f>IF(CECCZ="CZ03",'Outside Temp'!B17080,IF(CECCZ="CZ04",'Outside Temp'!B17081,IF(CECCZ="CZ12",'Outside Temp'!B17082, IF(CECCZ="CZ13",'Outside Temp'!B17083))))</f>
        <v>61</v>
      </c>
      <c r="G17080" s="12">
        <f t="shared" si="3"/>
        <v>1</v>
      </c>
    </row>
    <row r="17081" ht="15.75" customHeight="1">
      <c r="A17081" s="13">
        <v>42302.947916666664</v>
      </c>
      <c r="B17081" s="73">
        <f t="shared" si="1"/>
        <v>42302</v>
      </c>
      <c r="C17081" s="74">
        <f>IF(NewCustomer="Yes", IF(COUNTIF($I$2:$I$11,B17081)&gt;0,0,WEEKDAY(B17081,2)),IF(COUNTIF($I$2:$I$21,B17081)&gt;0,0,WEEKDAY(B17081,2)))</f>
        <v>7</v>
      </c>
      <c r="D17081" s="74">
        <f t="shared" si="2"/>
        <v>22</v>
      </c>
      <c r="E17081" s="12">
        <f>IFERROR(VLOOKUP(A17081,'IDAR Meter Data'!$A:$B,2,1),"")</f>
        <v>101</v>
      </c>
      <c r="F17081" s="75">
        <f>IF(CECCZ="CZ03",'Outside Temp'!B17081,IF(CECCZ="CZ04",'Outside Temp'!B17082,IF(CECCZ="CZ12",'Outside Temp'!B17083, IF(CECCZ="CZ13",'Outside Temp'!B17084))))</f>
        <v>61</v>
      </c>
      <c r="G17081" s="12">
        <f t="shared" si="3"/>
        <v>1</v>
      </c>
    </row>
    <row r="17082" ht="15.75" customHeight="1">
      <c r="A17082" s="13">
        <v>42302.958333333336</v>
      </c>
      <c r="B17082" s="73">
        <f t="shared" si="1"/>
        <v>42302</v>
      </c>
      <c r="C17082" s="74">
        <f>IF(NewCustomer="Yes", IF(COUNTIF($I$2:$I$11,B17082)&gt;0,0,WEEKDAY(B17082,2)),IF(COUNTIF($I$2:$I$21,B17082)&gt;0,0,WEEKDAY(B17082,2)))</f>
        <v>7</v>
      </c>
      <c r="D17082" s="74">
        <f t="shared" si="2"/>
        <v>23</v>
      </c>
      <c r="E17082" s="12">
        <f>IFERROR(VLOOKUP(A17082,'IDAR Meter Data'!$A:$B,2,1),"")</f>
        <v>98</v>
      </c>
      <c r="F17082" s="75">
        <f>IF(CECCZ="CZ03",'Outside Temp'!B17082,IF(CECCZ="CZ04",'Outside Temp'!B17083,IF(CECCZ="CZ12",'Outside Temp'!B17084, IF(CECCZ="CZ13",'Outside Temp'!B17085))))</f>
        <v>61</v>
      </c>
      <c r="G17082" s="12">
        <f t="shared" si="3"/>
        <v>1</v>
      </c>
    </row>
    <row r="17083" ht="15.75" customHeight="1">
      <c r="A17083" s="13">
        <v>42302.96875</v>
      </c>
      <c r="B17083" s="73">
        <f t="shared" si="1"/>
        <v>42302</v>
      </c>
      <c r="C17083" s="74">
        <f>IF(NewCustomer="Yes", IF(COUNTIF($I$2:$I$11,B17083)&gt;0,0,WEEKDAY(B17083,2)),IF(COUNTIF($I$2:$I$21,B17083)&gt;0,0,WEEKDAY(B17083,2)))</f>
        <v>7</v>
      </c>
      <c r="D17083" s="74">
        <f t="shared" si="2"/>
        <v>23</v>
      </c>
      <c r="E17083" s="12">
        <f>IFERROR(VLOOKUP(A17083,'IDAR Meter Data'!$A:$B,2,1),"")</f>
        <v>99</v>
      </c>
      <c r="F17083" s="75">
        <f>IF(CECCZ="CZ03",'Outside Temp'!B17083,IF(CECCZ="CZ04",'Outside Temp'!B17084,IF(CECCZ="CZ12",'Outside Temp'!B17085, IF(CECCZ="CZ13",'Outside Temp'!B17086))))</f>
        <v>61</v>
      </c>
      <c r="G17083" s="12">
        <f t="shared" si="3"/>
        <v>1</v>
      </c>
    </row>
    <row r="17084" ht="15.75" customHeight="1">
      <c r="A17084" s="13">
        <v>42302.979166666664</v>
      </c>
      <c r="B17084" s="73">
        <f t="shared" si="1"/>
        <v>42302</v>
      </c>
      <c r="C17084" s="74">
        <f>IF(NewCustomer="Yes", IF(COUNTIF($I$2:$I$11,B17084)&gt;0,0,WEEKDAY(B17084,2)),IF(COUNTIF($I$2:$I$21,B17084)&gt;0,0,WEEKDAY(B17084,2)))</f>
        <v>7</v>
      </c>
      <c r="D17084" s="74">
        <f t="shared" si="2"/>
        <v>23</v>
      </c>
      <c r="E17084" s="12">
        <f>IFERROR(VLOOKUP(A17084,'IDAR Meter Data'!$A:$B,2,1),"")</f>
        <v>99</v>
      </c>
      <c r="F17084" s="75">
        <f>IF(CECCZ="CZ03",'Outside Temp'!B17084,IF(CECCZ="CZ04",'Outside Temp'!B17085,IF(CECCZ="CZ12",'Outside Temp'!B17086, IF(CECCZ="CZ13",'Outside Temp'!B17087))))</f>
        <v>61</v>
      </c>
      <c r="G17084" s="12">
        <f t="shared" si="3"/>
        <v>1</v>
      </c>
    </row>
    <row r="17085" ht="15.75" customHeight="1">
      <c r="A17085" s="13">
        <v>42302.989583333336</v>
      </c>
      <c r="B17085" s="73">
        <f t="shared" si="1"/>
        <v>42302</v>
      </c>
      <c r="C17085" s="74">
        <f>IF(NewCustomer="Yes", IF(COUNTIF($I$2:$I$11,B17085)&gt;0,0,WEEKDAY(B17085,2)),IF(COUNTIF($I$2:$I$21,B17085)&gt;0,0,WEEKDAY(B17085,2)))</f>
        <v>7</v>
      </c>
      <c r="D17085" s="74">
        <f t="shared" si="2"/>
        <v>23</v>
      </c>
      <c r="E17085" s="12">
        <f>IFERROR(VLOOKUP(A17085,'IDAR Meter Data'!$A:$B,2,1),"")</f>
        <v>104</v>
      </c>
      <c r="F17085" s="75">
        <f>IF(CECCZ="CZ03",'Outside Temp'!B17085,IF(CECCZ="CZ04",'Outside Temp'!B17086,IF(CECCZ="CZ12",'Outside Temp'!B17087, IF(CECCZ="CZ13",'Outside Temp'!B17088))))</f>
        <v>61</v>
      </c>
      <c r="G17085" s="12">
        <f t="shared" si="3"/>
        <v>1</v>
      </c>
    </row>
    <row r="17086" ht="15.75" customHeight="1">
      <c r="A17086" s="13">
        <v>42303.0</v>
      </c>
      <c r="B17086" s="73">
        <f t="shared" si="1"/>
        <v>42303</v>
      </c>
      <c r="C17086" s="74">
        <f>IF(NewCustomer="Yes", IF(COUNTIF($I$2:$I$11,B17086)&gt;0,0,WEEKDAY(B17086,2)),IF(COUNTIF($I$2:$I$21,B17086)&gt;0,0,WEEKDAY(B17086,2)))</f>
        <v>1</v>
      </c>
      <c r="D17086" s="74">
        <f t="shared" si="2"/>
        <v>0</v>
      </c>
      <c r="E17086" s="12">
        <f>IFERROR(VLOOKUP(A17086,'IDAR Meter Data'!$A:$B,2,1),"")</f>
        <v>104</v>
      </c>
      <c r="F17086" s="75">
        <f>IF(CECCZ="CZ03",'Outside Temp'!B17086,IF(CECCZ="CZ04",'Outside Temp'!B17087,IF(CECCZ="CZ12",'Outside Temp'!B17088, IF(CECCZ="CZ13",'Outside Temp'!B17089))))</f>
        <v>60.93333333</v>
      </c>
      <c r="G17086" s="12">
        <f t="shared" si="3"/>
        <v>1</v>
      </c>
    </row>
    <row r="17087" ht="15.75" customHeight="1">
      <c r="A17087" s="13">
        <v>42303.010416666664</v>
      </c>
      <c r="B17087" s="73">
        <f t="shared" si="1"/>
        <v>42303</v>
      </c>
      <c r="C17087" s="74">
        <f>IF(NewCustomer="Yes", IF(COUNTIF($I$2:$I$11,B17087)&gt;0,0,WEEKDAY(B17087,2)),IF(COUNTIF($I$2:$I$21,B17087)&gt;0,0,WEEKDAY(B17087,2)))</f>
        <v>1</v>
      </c>
      <c r="D17087" s="74">
        <f t="shared" si="2"/>
        <v>0</v>
      </c>
      <c r="E17087" s="12">
        <f>IFERROR(VLOOKUP(A17087,'IDAR Meter Data'!$A:$B,2,1),"")</f>
        <v>100</v>
      </c>
      <c r="F17087" s="75">
        <f>IF(CECCZ="CZ03",'Outside Temp'!B17087,IF(CECCZ="CZ04",'Outside Temp'!B17088,IF(CECCZ="CZ12",'Outside Temp'!B17089, IF(CECCZ="CZ13",'Outside Temp'!B17090))))</f>
        <v>60.68333333</v>
      </c>
      <c r="G17087" s="12">
        <f t="shared" si="3"/>
        <v>1</v>
      </c>
    </row>
    <row r="17088" ht="15.75" customHeight="1">
      <c r="A17088" s="13">
        <v>42303.020833333336</v>
      </c>
      <c r="B17088" s="73">
        <f t="shared" si="1"/>
        <v>42303</v>
      </c>
      <c r="C17088" s="74">
        <f>IF(NewCustomer="Yes", IF(COUNTIF($I$2:$I$11,B17088)&gt;0,0,WEEKDAY(B17088,2)),IF(COUNTIF($I$2:$I$21,B17088)&gt;0,0,WEEKDAY(B17088,2)))</f>
        <v>1</v>
      </c>
      <c r="D17088" s="74">
        <f t="shared" si="2"/>
        <v>0</v>
      </c>
      <c r="E17088" s="12">
        <f>IFERROR(VLOOKUP(A17088,'IDAR Meter Data'!$A:$B,2,1),"")</f>
        <v>98</v>
      </c>
      <c r="F17088" s="75">
        <f>IF(CECCZ="CZ03",'Outside Temp'!B17088,IF(CECCZ="CZ04",'Outside Temp'!B17089,IF(CECCZ="CZ12",'Outside Temp'!B17090, IF(CECCZ="CZ13",'Outside Temp'!B17091))))</f>
        <v>60.43333333</v>
      </c>
      <c r="G17088" s="12">
        <f t="shared" si="3"/>
        <v>1</v>
      </c>
    </row>
    <row r="17089" ht="15.75" customHeight="1">
      <c r="A17089" s="13">
        <v>42303.03125</v>
      </c>
      <c r="B17089" s="73">
        <f t="shared" si="1"/>
        <v>42303</v>
      </c>
      <c r="C17089" s="74">
        <f>IF(NewCustomer="Yes", IF(COUNTIF($I$2:$I$11,B17089)&gt;0,0,WEEKDAY(B17089,2)),IF(COUNTIF($I$2:$I$21,B17089)&gt;0,0,WEEKDAY(B17089,2)))</f>
        <v>1</v>
      </c>
      <c r="D17089" s="74">
        <f t="shared" si="2"/>
        <v>0</v>
      </c>
      <c r="E17089" s="12">
        <f>IFERROR(VLOOKUP(A17089,'IDAR Meter Data'!$A:$B,2,1),"")</f>
        <v>103</v>
      </c>
      <c r="F17089" s="75">
        <f>IF(CECCZ="CZ03",'Outside Temp'!B17089,IF(CECCZ="CZ04",'Outside Temp'!B17090,IF(CECCZ="CZ12",'Outside Temp'!B17091, IF(CECCZ="CZ13",'Outside Temp'!B17092))))</f>
        <v>60.18333333</v>
      </c>
      <c r="G17089" s="12">
        <f t="shared" si="3"/>
        <v>1</v>
      </c>
    </row>
    <row r="17090" ht="15.75" customHeight="1">
      <c r="A17090" s="13">
        <v>42303.041666666664</v>
      </c>
      <c r="B17090" s="73">
        <f t="shared" si="1"/>
        <v>42303</v>
      </c>
      <c r="C17090" s="74">
        <f>IF(NewCustomer="Yes", IF(COUNTIF($I$2:$I$11,B17090)&gt;0,0,WEEKDAY(B17090,2)),IF(COUNTIF($I$2:$I$21,B17090)&gt;0,0,WEEKDAY(B17090,2)))</f>
        <v>1</v>
      </c>
      <c r="D17090" s="74">
        <f t="shared" si="2"/>
        <v>1</v>
      </c>
      <c r="E17090" s="12">
        <f>IFERROR(VLOOKUP(A17090,'IDAR Meter Data'!$A:$B,2,1),"")</f>
        <v>97</v>
      </c>
      <c r="F17090" s="75">
        <f>IF(CECCZ="CZ03",'Outside Temp'!B17090,IF(CECCZ="CZ04",'Outside Temp'!B17091,IF(CECCZ="CZ12",'Outside Temp'!B17092, IF(CECCZ="CZ13",'Outside Temp'!B17093))))</f>
        <v>59.93333333</v>
      </c>
      <c r="G17090" s="12">
        <f t="shared" si="3"/>
        <v>1</v>
      </c>
    </row>
    <row r="17091" ht="15.75" customHeight="1">
      <c r="A17091" s="13">
        <v>42303.052083333336</v>
      </c>
      <c r="B17091" s="73">
        <f t="shared" si="1"/>
        <v>42303</v>
      </c>
      <c r="C17091" s="74">
        <f>IF(NewCustomer="Yes", IF(COUNTIF($I$2:$I$11,B17091)&gt;0,0,WEEKDAY(B17091,2)),IF(COUNTIF($I$2:$I$21,B17091)&gt;0,0,WEEKDAY(B17091,2)))</f>
        <v>1</v>
      </c>
      <c r="D17091" s="74">
        <f t="shared" si="2"/>
        <v>1</v>
      </c>
      <c r="E17091" s="12">
        <f>IFERROR(VLOOKUP(A17091,'IDAR Meter Data'!$A:$B,2,1),"")</f>
        <v>95</v>
      </c>
      <c r="F17091" s="75">
        <f>IF(CECCZ="CZ03",'Outside Temp'!B17091,IF(CECCZ="CZ04",'Outside Temp'!B17092,IF(CECCZ="CZ12",'Outside Temp'!B17093, IF(CECCZ="CZ13",'Outside Temp'!B17094))))</f>
        <v>59.68333333</v>
      </c>
      <c r="G17091" s="12">
        <f t="shared" si="3"/>
        <v>1</v>
      </c>
    </row>
    <row r="17092" ht="15.75" customHeight="1">
      <c r="A17092" s="13">
        <v>42303.0625</v>
      </c>
      <c r="B17092" s="73">
        <f t="shared" si="1"/>
        <v>42303</v>
      </c>
      <c r="C17092" s="74">
        <f>IF(NewCustomer="Yes", IF(COUNTIF($I$2:$I$11,B17092)&gt;0,0,WEEKDAY(B17092,2)),IF(COUNTIF($I$2:$I$21,B17092)&gt;0,0,WEEKDAY(B17092,2)))</f>
        <v>1</v>
      </c>
      <c r="D17092" s="74">
        <f t="shared" si="2"/>
        <v>1</v>
      </c>
      <c r="E17092" s="12">
        <f>IFERROR(VLOOKUP(A17092,'IDAR Meter Data'!$A:$B,2,1),"")</f>
        <v>106</v>
      </c>
      <c r="F17092" s="75">
        <f>IF(CECCZ="CZ03",'Outside Temp'!B17092,IF(CECCZ="CZ04",'Outside Temp'!B17093,IF(CECCZ="CZ12",'Outside Temp'!B17094, IF(CECCZ="CZ13",'Outside Temp'!B17095))))</f>
        <v>59.43333333</v>
      </c>
      <c r="G17092" s="12">
        <f t="shared" si="3"/>
        <v>1</v>
      </c>
    </row>
    <row r="17093" ht="15.75" customHeight="1">
      <c r="A17093" s="13">
        <v>42303.072916666664</v>
      </c>
      <c r="B17093" s="73">
        <f t="shared" si="1"/>
        <v>42303</v>
      </c>
      <c r="C17093" s="74">
        <f>IF(NewCustomer="Yes", IF(COUNTIF($I$2:$I$11,B17093)&gt;0,0,WEEKDAY(B17093,2)),IF(COUNTIF($I$2:$I$21,B17093)&gt;0,0,WEEKDAY(B17093,2)))</f>
        <v>1</v>
      </c>
      <c r="D17093" s="74">
        <f t="shared" si="2"/>
        <v>1</v>
      </c>
      <c r="E17093" s="12">
        <f>IFERROR(VLOOKUP(A17093,'IDAR Meter Data'!$A:$B,2,1),"")</f>
        <v>99</v>
      </c>
      <c r="F17093" s="75">
        <f>IF(CECCZ="CZ03",'Outside Temp'!B17093,IF(CECCZ="CZ04",'Outside Temp'!B17094,IF(CECCZ="CZ12",'Outside Temp'!B17095, IF(CECCZ="CZ13",'Outside Temp'!B17096))))</f>
        <v>59.18333333</v>
      </c>
      <c r="G17093" s="12">
        <f t="shared" si="3"/>
        <v>1</v>
      </c>
    </row>
    <row r="17094" ht="15.75" customHeight="1">
      <c r="A17094" s="13">
        <v>42303.083333333336</v>
      </c>
      <c r="B17094" s="73">
        <f t="shared" si="1"/>
        <v>42303</v>
      </c>
      <c r="C17094" s="74">
        <f>IF(NewCustomer="Yes", IF(COUNTIF($I$2:$I$11,B17094)&gt;0,0,WEEKDAY(B17094,2)),IF(COUNTIF($I$2:$I$21,B17094)&gt;0,0,WEEKDAY(B17094,2)))</f>
        <v>1</v>
      </c>
      <c r="D17094" s="74">
        <f t="shared" si="2"/>
        <v>2</v>
      </c>
      <c r="E17094" s="12">
        <f>IFERROR(VLOOKUP(A17094,'IDAR Meter Data'!$A:$B,2,1),"")</f>
        <v>98</v>
      </c>
      <c r="F17094" s="75">
        <f>IF(CECCZ="CZ03",'Outside Temp'!B17094,IF(CECCZ="CZ04",'Outside Temp'!B17095,IF(CECCZ="CZ12",'Outside Temp'!B17096, IF(CECCZ="CZ13",'Outside Temp'!B17097))))</f>
        <v>59</v>
      </c>
      <c r="G17094" s="12">
        <f t="shared" si="3"/>
        <v>1</v>
      </c>
    </row>
    <row r="17095" ht="15.75" customHeight="1">
      <c r="A17095" s="13">
        <v>42303.09375</v>
      </c>
      <c r="B17095" s="73">
        <f t="shared" si="1"/>
        <v>42303</v>
      </c>
      <c r="C17095" s="74">
        <f>IF(NewCustomer="Yes", IF(COUNTIF($I$2:$I$11,B17095)&gt;0,0,WEEKDAY(B17095,2)),IF(COUNTIF($I$2:$I$21,B17095)&gt;0,0,WEEKDAY(B17095,2)))</f>
        <v>1</v>
      </c>
      <c r="D17095" s="74">
        <f t="shared" si="2"/>
        <v>2</v>
      </c>
      <c r="E17095" s="12">
        <f>IFERROR(VLOOKUP(A17095,'IDAR Meter Data'!$A:$B,2,1),"")</f>
        <v>94</v>
      </c>
      <c r="F17095" s="75">
        <f>IF(CECCZ="CZ03",'Outside Temp'!B17095,IF(CECCZ="CZ04",'Outside Temp'!B17096,IF(CECCZ="CZ12",'Outside Temp'!B17097, IF(CECCZ="CZ13",'Outside Temp'!B17098))))</f>
        <v>59</v>
      </c>
      <c r="G17095" s="12">
        <f t="shared" si="3"/>
        <v>1</v>
      </c>
    </row>
    <row r="17096" ht="15.75" customHeight="1">
      <c r="A17096" s="13">
        <v>42303.104166666664</v>
      </c>
      <c r="B17096" s="73">
        <f t="shared" si="1"/>
        <v>42303</v>
      </c>
      <c r="C17096" s="74">
        <f>IF(NewCustomer="Yes", IF(COUNTIF($I$2:$I$11,B17096)&gt;0,0,WEEKDAY(B17096,2)),IF(COUNTIF($I$2:$I$21,B17096)&gt;0,0,WEEKDAY(B17096,2)))</f>
        <v>1</v>
      </c>
      <c r="D17096" s="74">
        <f t="shared" si="2"/>
        <v>2</v>
      </c>
      <c r="E17096" s="12">
        <f>IFERROR(VLOOKUP(A17096,'IDAR Meter Data'!$A:$B,2,1),"")</f>
        <v>101</v>
      </c>
      <c r="F17096" s="75">
        <f>IF(CECCZ="CZ03",'Outside Temp'!B17096,IF(CECCZ="CZ04",'Outside Temp'!B17097,IF(CECCZ="CZ12",'Outside Temp'!B17098, IF(CECCZ="CZ13",'Outside Temp'!B17099))))</f>
        <v>59</v>
      </c>
      <c r="G17096" s="12">
        <f t="shared" si="3"/>
        <v>1</v>
      </c>
    </row>
    <row r="17097" ht="15.75" customHeight="1">
      <c r="A17097" s="13">
        <v>42303.114583333336</v>
      </c>
      <c r="B17097" s="73">
        <f t="shared" si="1"/>
        <v>42303</v>
      </c>
      <c r="C17097" s="74">
        <f>IF(NewCustomer="Yes", IF(COUNTIF($I$2:$I$11,B17097)&gt;0,0,WEEKDAY(B17097,2)),IF(COUNTIF($I$2:$I$21,B17097)&gt;0,0,WEEKDAY(B17097,2)))</f>
        <v>1</v>
      </c>
      <c r="D17097" s="74">
        <f t="shared" si="2"/>
        <v>2</v>
      </c>
      <c r="E17097" s="12">
        <f>IFERROR(VLOOKUP(A17097,'IDAR Meter Data'!$A:$B,2,1),"")</f>
        <v>101</v>
      </c>
      <c r="F17097" s="75">
        <f>IF(CECCZ="CZ03",'Outside Temp'!B17097,IF(CECCZ="CZ04",'Outside Temp'!B17098,IF(CECCZ="CZ12",'Outside Temp'!B17099, IF(CECCZ="CZ13",'Outside Temp'!B17100))))</f>
        <v>59</v>
      </c>
      <c r="G17097" s="12">
        <f t="shared" si="3"/>
        <v>1</v>
      </c>
    </row>
    <row r="17098" ht="15.75" customHeight="1">
      <c r="A17098" s="13">
        <v>42303.125</v>
      </c>
      <c r="B17098" s="73">
        <f t="shared" si="1"/>
        <v>42303</v>
      </c>
      <c r="C17098" s="74">
        <f>IF(NewCustomer="Yes", IF(COUNTIF($I$2:$I$11,B17098)&gt;0,0,WEEKDAY(B17098,2)),IF(COUNTIF($I$2:$I$21,B17098)&gt;0,0,WEEKDAY(B17098,2)))</f>
        <v>1</v>
      </c>
      <c r="D17098" s="74">
        <f t="shared" si="2"/>
        <v>3</v>
      </c>
      <c r="E17098" s="12">
        <f>IFERROR(VLOOKUP(A17098,'IDAR Meter Data'!$A:$B,2,1),"")</f>
        <v>96</v>
      </c>
      <c r="F17098" s="75">
        <f>IF(CECCZ="CZ03",'Outside Temp'!B17098,IF(CECCZ="CZ04",'Outside Temp'!B17099,IF(CECCZ="CZ12",'Outside Temp'!B17100, IF(CECCZ="CZ13",'Outside Temp'!B17101))))</f>
        <v>58.80952381</v>
      </c>
      <c r="G17098" s="12">
        <f t="shared" si="3"/>
        <v>1</v>
      </c>
    </row>
    <row r="17099" ht="15.75" customHeight="1">
      <c r="A17099" s="13">
        <v>42303.135416666664</v>
      </c>
      <c r="B17099" s="73">
        <f t="shared" si="1"/>
        <v>42303</v>
      </c>
      <c r="C17099" s="74">
        <f>IF(NewCustomer="Yes", IF(COUNTIF($I$2:$I$11,B17099)&gt;0,0,WEEKDAY(B17099,2)),IF(COUNTIF($I$2:$I$21,B17099)&gt;0,0,WEEKDAY(B17099,2)))</f>
        <v>1</v>
      </c>
      <c r="D17099" s="74">
        <f t="shared" si="2"/>
        <v>3</v>
      </c>
      <c r="E17099" s="12">
        <f>IFERROR(VLOOKUP(A17099,'IDAR Meter Data'!$A:$B,2,1),"")</f>
        <v>97</v>
      </c>
      <c r="F17099" s="75">
        <f>IF(CECCZ="CZ03",'Outside Temp'!B17099,IF(CECCZ="CZ04",'Outside Temp'!B17100,IF(CECCZ="CZ12",'Outside Temp'!B17101, IF(CECCZ="CZ13",'Outside Temp'!B17102))))</f>
        <v>58.0952381</v>
      </c>
      <c r="G17099" s="12">
        <f t="shared" si="3"/>
        <v>1</v>
      </c>
    </row>
    <row r="17100" ht="15.75" customHeight="1">
      <c r="A17100" s="13">
        <v>42303.145833333336</v>
      </c>
      <c r="B17100" s="73">
        <f t="shared" si="1"/>
        <v>42303</v>
      </c>
      <c r="C17100" s="74">
        <f>IF(NewCustomer="Yes", IF(COUNTIF($I$2:$I$11,B17100)&gt;0,0,WEEKDAY(B17100,2)),IF(COUNTIF($I$2:$I$21,B17100)&gt;0,0,WEEKDAY(B17100,2)))</f>
        <v>1</v>
      </c>
      <c r="D17100" s="74">
        <f t="shared" si="2"/>
        <v>3</v>
      </c>
      <c r="E17100" s="12">
        <f>IFERROR(VLOOKUP(A17100,'IDAR Meter Data'!$A:$B,2,1),"")</f>
        <v>104</v>
      </c>
      <c r="F17100" s="75">
        <f>IF(CECCZ="CZ03",'Outside Temp'!B17100,IF(CECCZ="CZ04",'Outside Temp'!B17101,IF(CECCZ="CZ12",'Outside Temp'!B17102, IF(CECCZ="CZ13",'Outside Temp'!B17103))))</f>
        <v>57.38095238</v>
      </c>
      <c r="G17100" s="12">
        <f t="shared" si="3"/>
        <v>1</v>
      </c>
    </row>
    <row r="17101" ht="15.75" customHeight="1">
      <c r="A17101" s="13">
        <v>42303.15625</v>
      </c>
      <c r="B17101" s="73">
        <f t="shared" si="1"/>
        <v>42303</v>
      </c>
      <c r="C17101" s="74">
        <f>IF(NewCustomer="Yes", IF(COUNTIF($I$2:$I$11,B17101)&gt;0,0,WEEKDAY(B17101,2)),IF(COUNTIF($I$2:$I$21,B17101)&gt;0,0,WEEKDAY(B17101,2)))</f>
        <v>1</v>
      </c>
      <c r="D17101" s="74">
        <f t="shared" si="2"/>
        <v>3</v>
      </c>
      <c r="E17101" s="12">
        <f>IFERROR(VLOOKUP(A17101,'IDAR Meter Data'!$A:$B,2,1),"")</f>
        <v>98</v>
      </c>
      <c r="F17101" s="75">
        <f>IF(CECCZ="CZ03",'Outside Temp'!B17101,IF(CECCZ="CZ04",'Outside Temp'!B17102,IF(CECCZ="CZ12",'Outside Temp'!B17103, IF(CECCZ="CZ13",'Outside Temp'!B17104))))</f>
        <v>57</v>
      </c>
      <c r="G17101" s="12">
        <f t="shared" si="3"/>
        <v>1</v>
      </c>
    </row>
    <row r="17102" ht="15.75" customHeight="1">
      <c r="A17102" s="13">
        <v>42303.166666666664</v>
      </c>
      <c r="B17102" s="73">
        <f t="shared" si="1"/>
        <v>42303</v>
      </c>
      <c r="C17102" s="74">
        <f>IF(NewCustomer="Yes", IF(COUNTIF($I$2:$I$11,B17102)&gt;0,0,WEEKDAY(B17102,2)),IF(COUNTIF($I$2:$I$21,B17102)&gt;0,0,WEEKDAY(B17102,2)))</f>
        <v>1</v>
      </c>
      <c r="D17102" s="74">
        <f t="shared" si="2"/>
        <v>4</v>
      </c>
      <c r="E17102" s="12">
        <f>IFERROR(VLOOKUP(A17102,'IDAR Meter Data'!$A:$B,2,1),"")</f>
        <v>99</v>
      </c>
      <c r="F17102" s="75">
        <f>IF(CECCZ="CZ03",'Outside Temp'!B17102,IF(CECCZ="CZ04",'Outside Temp'!B17103,IF(CECCZ="CZ12",'Outside Temp'!B17104, IF(CECCZ="CZ13",'Outside Temp'!B17105))))</f>
        <v>57</v>
      </c>
      <c r="G17102" s="12">
        <f t="shared" si="3"/>
        <v>1</v>
      </c>
    </row>
    <row r="17103" ht="15.75" customHeight="1">
      <c r="A17103" s="13">
        <v>42303.177083333336</v>
      </c>
      <c r="B17103" s="73">
        <f t="shared" si="1"/>
        <v>42303</v>
      </c>
      <c r="C17103" s="74">
        <f>IF(NewCustomer="Yes", IF(COUNTIF($I$2:$I$11,B17103)&gt;0,0,WEEKDAY(B17103,2)),IF(COUNTIF($I$2:$I$21,B17103)&gt;0,0,WEEKDAY(B17103,2)))</f>
        <v>1</v>
      </c>
      <c r="D17103" s="74">
        <f t="shared" si="2"/>
        <v>4</v>
      </c>
      <c r="E17103" s="12">
        <f>IFERROR(VLOOKUP(A17103,'IDAR Meter Data'!$A:$B,2,1),"")</f>
        <v>94</v>
      </c>
      <c r="F17103" s="75">
        <f>IF(CECCZ="CZ03",'Outside Temp'!B17103,IF(CECCZ="CZ04",'Outside Temp'!B17104,IF(CECCZ="CZ12",'Outside Temp'!B17105, IF(CECCZ="CZ13",'Outside Temp'!B17106))))</f>
        <v>57</v>
      </c>
      <c r="G17103" s="12">
        <f t="shared" si="3"/>
        <v>1</v>
      </c>
    </row>
    <row r="17104" ht="15.75" customHeight="1">
      <c r="A17104" s="13">
        <v>42303.1875</v>
      </c>
      <c r="B17104" s="73">
        <f t="shared" si="1"/>
        <v>42303</v>
      </c>
      <c r="C17104" s="74">
        <f>IF(NewCustomer="Yes", IF(COUNTIF($I$2:$I$11,B17104)&gt;0,0,WEEKDAY(B17104,2)),IF(COUNTIF($I$2:$I$21,B17104)&gt;0,0,WEEKDAY(B17104,2)))</f>
        <v>1</v>
      </c>
      <c r="D17104" s="74">
        <f t="shared" si="2"/>
        <v>4</v>
      </c>
      <c r="E17104" s="12">
        <f>IFERROR(VLOOKUP(A17104,'IDAR Meter Data'!$A:$B,2,1),"")</f>
        <v>103</v>
      </c>
      <c r="F17104" s="75">
        <f>IF(CECCZ="CZ03",'Outside Temp'!B17104,IF(CECCZ="CZ04",'Outside Temp'!B17105,IF(CECCZ="CZ12",'Outside Temp'!B17106, IF(CECCZ="CZ13",'Outside Temp'!B17107))))</f>
        <v>55.9</v>
      </c>
      <c r="G17104" s="12">
        <f t="shared" si="3"/>
        <v>1</v>
      </c>
    </row>
    <row r="17105" ht="15.75" customHeight="1">
      <c r="A17105" s="13">
        <v>42303.197916666664</v>
      </c>
      <c r="B17105" s="73">
        <f t="shared" si="1"/>
        <v>42303</v>
      </c>
      <c r="C17105" s="74">
        <f>IF(NewCustomer="Yes", IF(COUNTIF($I$2:$I$11,B17105)&gt;0,0,WEEKDAY(B17105,2)),IF(COUNTIF($I$2:$I$21,B17105)&gt;0,0,WEEKDAY(B17105,2)))</f>
        <v>1</v>
      </c>
      <c r="D17105" s="74">
        <f t="shared" si="2"/>
        <v>4</v>
      </c>
      <c r="E17105" s="12">
        <f>IFERROR(VLOOKUP(A17105,'IDAR Meter Data'!$A:$B,2,1),"")</f>
        <v>99</v>
      </c>
      <c r="F17105" s="75">
        <f>IF(CECCZ="CZ03",'Outside Temp'!B17105,IF(CECCZ="CZ04",'Outside Temp'!B17106,IF(CECCZ="CZ12",'Outside Temp'!B17107, IF(CECCZ="CZ13",'Outside Temp'!B17108))))</f>
        <v>55.8</v>
      </c>
      <c r="G17105" s="12">
        <f t="shared" si="3"/>
        <v>1</v>
      </c>
    </row>
    <row r="17106" ht="15.75" customHeight="1">
      <c r="A17106" s="13">
        <v>42303.208333333336</v>
      </c>
      <c r="B17106" s="73">
        <f t="shared" si="1"/>
        <v>42303</v>
      </c>
      <c r="C17106" s="74">
        <f>IF(NewCustomer="Yes", IF(COUNTIF($I$2:$I$11,B17106)&gt;0,0,WEEKDAY(B17106,2)),IF(COUNTIF($I$2:$I$21,B17106)&gt;0,0,WEEKDAY(B17106,2)))</f>
        <v>1</v>
      </c>
      <c r="D17106" s="74">
        <f t="shared" si="2"/>
        <v>5</v>
      </c>
      <c r="E17106" s="12">
        <f>IFERROR(VLOOKUP(A17106,'IDAR Meter Data'!$A:$B,2,1),"")</f>
        <v>100</v>
      </c>
      <c r="F17106" s="75">
        <f>IF(CECCZ="CZ03",'Outside Temp'!B17106,IF(CECCZ="CZ04",'Outside Temp'!B17107,IF(CECCZ="CZ12",'Outside Temp'!B17108, IF(CECCZ="CZ13",'Outside Temp'!B17109))))</f>
        <v>56.82978723</v>
      </c>
      <c r="G17106" s="12">
        <f t="shared" si="3"/>
        <v>1</v>
      </c>
    </row>
    <row r="17107" ht="15.75" customHeight="1">
      <c r="A17107" s="13">
        <v>42303.21875</v>
      </c>
      <c r="B17107" s="73">
        <f t="shared" si="1"/>
        <v>42303</v>
      </c>
      <c r="C17107" s="74">
        <f>IF(NewCustomer="Yes", IF(COUNTIF($I$2:$I$11,B17107)&gt;0,0,WEEKDAY(B17107,2)),IF(COUNTIF($I$2:$I$21,B17107)&gt;0,0,WEEKDAY(B17107,2)))</f>
        <v>1</v>
      </c>
      <c r="D17107" s="74">
        <f t="shared" si="2"/>
        <v>5</v>
      </c>
      <c r="E17107" s="12">
        <f>IFERROR(VLOOKUP(A17107,'IDAR Meter Data'!$A:$B,2,1),"")</f>
        <v>99</v>
      </c>
      <c r="F17107" s="75">
        <f>IF(CECCZ="CZ03",'Outside Temp'!B17107,IF(CECCZ="CZ04",'Outside Temp'!B17108,IF(CECCZ="CZ12",'Outside Temp'!B17109, IF(CECCZ="CZ13",'Outside Temp'!B17110))))</f>
        <v>56.19148936</v>
      </c>
      <c r="G17107" s="12">
        <f t="shared" si="3"/>
        <v>1</v>
      </c>
    </row>
    <row r="17108" ht="15.75" customHeight="1">
      <c r="A17108" s="13">
        <v>42303.229166666664</v>
      </c>
      <c r="B17108" s="73">
        <f t="shared" si="1"/>
        <v>42303</v>
      </c>
      <c r="C17108" s="74">
        <f>IF(NewCustomer="Yes", IF(COUNTIF($I$2:$I$11,B17108)&gt;0,0,WEEKDAY(B17108,2)),IF(COUNTIF($I$2:$I$21,B17108)&gt;0,0,WEEKDAY(B17108,2)))</f>
        <v>1</v>
      </c>
      <c r="D17108" s="74">
        <f t="shared" si="2"/>
        <v>5</v>
      </c>
      <c r="E17108" s="12">
        <f>IFERROR(VLOOKUP(A17108,'IDAR Meter Data'!$A:$B,2,1),"")</f>
        <v>98</v>
      </c>
      <c r="F17108" s="75">
        <f>IF(CECCZ="CZ03",'Outside Temp'!B17108,IF(CECCZ="CZ04",'Outside Temp'!B17109,IF(CECCZ="CZ12",'Outside Temp'!B17110, IF(CECCZ="CZ13",'Outside Temp'!B17111))))</f>
        <v>55.55319149</v>
      </c>
      <c r="G17108" s="12">
        <f t="shared" si="3"/>
        <v>1</v>
      </c>
    </row>
    <row r="17109" ht="15.75" customHeight="1">
      <c r="A17109" s="13">
        <v>42303.239583333336</v>
      </c>
      <c r="B17109" s="73">
        <f t="shared" si="1"/>
        <v>42303</v>
      </c>
      <c r="C17109" s="74">
        <f>IF(NewCustomer="Yes", IF(COUNTIF($I$2:$I$11,B17109)&gt;0,0,WEEKDAY(B17109,2)),IF(COUNTIF($I$2:$I$21,B17109)&gt;0,0,WEEKDAY(B17109,2)))</f>
        <v>1</v>
      </c>
      <c r="D17109" s="74">
        <f t="shared" si="2"/>
        <v>5</v>
      </c>
      <c r="E17109" s="12">
        <f>IFERROR(VLOOKUP(A17109,'IDAR Meter Data'!$A:$B,2,1),"")</f>
        <v>100</v>
      </c>
      <c r="F17109" s="75">
        <f>IF(CECCZ="CZ03",'Outside Temp'!B17109,IF(CECCZ="CZ04",'Outside Temp'!B17110,IF(CECCZ="CZ12",'Outside Temp'!B17111, IF(CECCZ="CZ13",'Outside Temp'!B17112))))</f>
        <v>55.15384615</v>
      </c>
      <c r="G17109" s="12">
        <f t="shared" si="3"/>
        <v>1</v>
      </c>
    </row>
    <row r="17110" ht="15.75" customHeight="1">
      <c r="A17110" s="13">
        <v>42303.25</v>
      </c>
      <c r="B17110" s="73">
        <f t="shared" si="1"/>
        <v>42303</v>
      </c>
      <c r="C17110" s="74">
        <f>IF(NewCustomer="Yes", IF(COUNTIF($I$2:$I$11,B17110)&gt;0,0,WEEKDAY(B17110,2)),IF(COUNTIF($I$2:$I$21,B17110)&gt;0,0,WEEKDAY(B17110,2)))</f>
        <v>1</v>
      </c>
      <c r="D17110" s="74">
        <f t="shared" si="2"/>
        <v>6</v>
      </c>
      <c r="E17110" s="12">
        <f>IFERROR(VLOOKUP(A17110,'IDAR Meter Data'!$A:$B,2,1),"")</f>
        <v>103</v>
      </c>
      <c r="F17110" s="75">
        <f>IF(CECCZ="CZ03",'Outside Temp'!B17110,IF(CECCZ="CZ04",'Outside Temp'!B17111,IF(CECCZ="CZ12",'Outside Temp'!B17112, IF(CECCZ="CZ13",'Outside Temp'!B17113))))</f>
        <v>56.13793103</v>
      </c>
      <c r="G17110" s="12">
        <f t="shared" si="3"/>
        <v>1</v>
      </c>
    </row>
    <row r="17111" ht="15.75" customHeight="1">
      <c r="A17111" s="13">
        <v>42303.260416666664</v>
      </c>
      <c r="B17111" s="73">
        <f t="shared" si="1"/>
        <v>42303</v>
      </c>
      <c r="C17111" s="74">
        <f>IF(NewCustomer="Yes", IF(COUNTIF($I$2:$I$11,B17111)&gt;0,0,WEEKDAY(B17111,2)),IF(COUNTIF($I$2:$I$21,B17111)&gt;0,0,WEEKDAY(B17111,2)))</f>
        <v>1</v>
      </c>
      <c r="D17111" s="74">
        <f t="shared" si="2"/>
        <v>6</v>
      </c>
      <c r="E17111" s="12">
        <f>IFERROR(VLOOKUP(A17111,'IDAR Meter Data'!$A:$B,2,1),"")</f>
        <v>152</v>
      </c>
      <c r="F17111" s="75">
        <f>IF(CECCZ="CZ03",'Outside Temp'!B17111,IF(CECCZ="CZ04",'Outside Temp'!B17112,IF(CECCZ="CZ12",'Outside Temp'!B17113, IF(CECCZ="CZ13",'Outside Temp'!B17114))))</f>
        <v>56.65517241</v>
      </c>
      <c r="G17111" s="12">
        <f t="shared" si="3"/>
        <v>1</v>
      </c>
    </row>
    <row r="17112" ht="15.75" customHeight="1">
      <c r="A17112" s="13">
        <v>42303.270833333336</v>
      </c>
      <c r="B17112" s="73">
        <f t="shared" si="1"/>
        <v>42303</v>
      </c>
      <c r="C17112" s="74">
        <f>IF(NewCustomer="Yes", IF(COUNTIF($I$2:$I$11,B17112)&gt;0,0,WEEKDAY(B17112,2)),IF(COUNTIF($I$2:$I$21,B17112)&gt;0,0,WEEKDAY(B17112,2)))</f>
        <v>1</v>
      </c>
      <c r="D17112" s="74">
        <f t="shared" si="2"/>
        <v>6</v>
      </c>
      <c r="E17112" s="12">
        <f>IFERROR(VLOOKUP(A17112,'IDAR Meter Data'!$A:$B,2,1),"")</f>
        <v>134</v>
      </c>
      <c r="F17112" s="75">
        <f>IF(CECCZ="CZ03",'Outside Temp'!B17112,IF(CECCZ="CZ04",'Outside Temp'!B17113,IF(CECCZ="CZ12",'Outside Temp'!B17114, IF(CECCZ="CZ13",'Outside Temp'!B17115))))</f>
        <v>57</v>
      </c>
      <c r="G17112" s="12">
        <f t="shared" si="3"/>
        <v>1</v>
      </c>
    </row>
    <row r="17113" ht="15.75" customHeight="1">
      <c r="A17113" s="13">
        <v>42303.28125</v>
      </c>
      <c r="B17113" s="73">
        <f t="shared" si="1"/>
        <v>42303</v>
      </c>
      <c r="C17113" s="74">
        <f>IF(NewCustomer="Yes", IF(COUNTIF($I$2:$I$11,B17113)&gt;0,0,WEEKDAY(B17113,2)),IF(COUNTIF($I$2:$I$21,B17113)&gt;0,0,WEEKDAY(B17113,2)))</f>
        <v>1</v>
      </c>
      <c r="D17113" s="74">
        <f t="shared" si="2"/>
        <v>6</v>
      </c>
      <c r="E17113" s="12">
        <f>IFERROR(VLOOKUP(A17113,'IDAR Meter Data'!$A:$B,2,1),"")</f>
        <v>128</v>
      </c>
      <c r="F17113" s="75">
        <f>IF(CECCZ="CZ03",'Outside Temp'!B17113,IF(CECCZ="CZ04",'Outside Temp'!B17114,IF(CECCZ="CZ12",'Outside Temp'!B17115, IF(CECCZ="CZ13",'Outside Temp'!B17116))))</f>
        <v>57</v>
      </c>
      <c r="G17113" s="12">
        <f t="shared" si="3"/>
        <v>1</v>
      </c>
    </row>
    <row r="17114" ht="15.75" customHeight="1">
      <c r="A17114" s="13">
        <v>42303.291666666664</v>
      </c>
      <c r="B17114" s="73">
        <f t="shared" si="1"/>
        <v>42303</v>
      </c>
      <c r="C17114" s="74">
        <f>IF(NewCustomer="Yes", IF(COUNTIF($I$2:$I$11,B17114)&gt;0,0,WEEKDAY(B17114,2)),IF(COUNTIF($I$2:$I$21,B17114)&gt;0,0,WEEKDAY(B17114,2)))</f>
        <v>1</v>
      </c>
      <c r="D17114" s="74">
        <f t="shared" si="2"/>
        <v>7</v>
      </c>
      <c r="E17114" s="12">
        <f>IFERROR(VLOOKUP(A17114,'IDAR Meter Data'!$A:$B,2,1),"")</f>
        <v>128</v>
      </c>
      <c r="F17114" s="75">
        <f>IF(CECCZ="CZ03",'Outside Temp'!B17114,IF(CECCZ="CZ04",'Outside Temp'!B17115,IF(CECCZ="CZ12",'Outside Temp'!B17116, IF(CECCZ="CZ13",'Outside Temp'!B17117))))</f>
        <v>57.85185185</v>
      </c>
      <c r="G17114" s="12">
        <f t="shared" si="3"/>
        <v>1</v>
      </c>
    </row>
    <row r="17115" ht="15.75" customHeight="1">
      <c r="A17115" s="13">
        <v>42303.302083333336</v>
      </c>
      <c r="B17115" s="73">
        <f t="shared" si="1"/>
        <v>42303</v>
      </c>
      <c r="C17115" s="74">
        <f>IF(NewCustomer="Yes", IF(COUNTIF($I$2:$I$11,B17115)&gt;0,0,WEEKDAY(B17115,2)),IF(COUNTIF($I$2:$I$21,B17115)&gt;0,0,WEEKDAY(B17115,2)))</f>
        <v>1</v>
      </c>
      <c r="D17115" s="74">
        <f t="shared" si="2"/>
        <v>7</v>
      </c>
      <c r="E17115" s="12">
        <f>IFERROR(VLOOKUP(A17115,'IDAR Meter Data'!$A:$B,2,1),"")</f>
        <v>124</v>
      </c>
      <c r="F17115" s="75">
        <f>IF(CECCZ="CZ03",'Outside Temp'!B17115,IF(CECCZ="CZ04",'Outside Temp'!B17116,IF(CECCZ="CZ12",'Outside Temp'!B17117, IF(CECCZ="CZ13",'Outside Temp'!B17118))))</f>
        <v>57.2962963</v>
      </c>
      <c r="G17115" s="12">
        <f t="shared" si="3"/>
        <v>1</v>
      </c>
    </row>
    <row r="17116" ht="15.75" customHeight="1">
      <c r="A17116" s="13">
        <v>42303.3125</v>
      </c>
      <c r="B17116" s="73">
        <f t="shared" si="1"/>
        <v>42303</v>
      </c>
      <c r="C17116" s="74">
        <f>IF(NewCustomer="Yes", IF(COUNTIF($I$2:$I$11,B17116)&gt;0,0,WEEKDAY(B17116,2)),IF(COUNTIF($I$2:$I$21,B17116)&gt;0,0,WEEKDAY(B17116,2)))</f>
        <v>1</v>
      </c>
      <c r="D17116" s="74">
        <f t="shared" si="2"/>
        <v>7</v>
      </c>
      <c r="E17116" s="12">
        <f>IFERROR(VLOOKUP(A17116,'IDAR Meter Data'!$A:$B,2,1),"")</f>
        <v>127</v>
      </c>
      <c r="F17116" s="75">
        <f>IF(CECCZ="CZ03",'Outside Temp'!B17116,IF(CECCZ="CZ04",'Outside Temp'!B17117,IF(CECCZ="CZ12",'Outside Temp'!B17118, IF(CECCZ="CZ13",'Outside Temp'!B17119))))</f>
        <v>57</v>
      </c>
      <c r="G17116" s="12">
        <f t="shared" si="3"/>
        <v>1</v>
      </c>
    </row>
    <row r="17117" ht="15.75" customHeight="1">
      <c r="A17117" s="13">
        <v>42303.322916666664</v>
      </c>
      <c r="B17117" s="73">
        <f t="shared" si="1"/>
        <v>42303</v>
      </c>
      <c r="C17117" s="74">
        <f>IF(NewCustomer="Yes", IF(COUNTIF($I$2:$I$11,B17117)&gt;0,0,WEEKDAY(B17117,2)),IF(COUNTIF($I$2:$I$21,B17117)&gt;0,0,WEEKDAY(B17117,2)))</f>
        <v>1</v>
      </c>
      <c r="D17117" s="74">
        <f t="shared" si="2"/>
        <v>7</v>
      </c>
      <c r="E17117" s="12">
        <f>IFERROR(VLOOKUP(A17117,'IDAR Meter Data'!$A:$B,2,1),"")</f>
        <v>140</v>
      </c>
      <c r="F17117" s="75">
        <f>IF(CECCZ="CZ03",'Outside Temp'!B17117,IF(CECCZ="CZ04",'Outside Temp'!B17118,IF(CECCZ="CZ12",'Outside Temp'!B17119, IF(CECCZ="CZ13",'Outside Temp'!B17120))))</f>
        <v>57</v>
      </c>
      <c r="G17117" s="12">
        <f t="shared" si="3"/>
        <v>1</v>
      </c>
    </row>
    <row r="17118" ht="15.75" customHeight="1">
      <c r="A17118" s="13">
        <v>42303.333333333336</v>
      </c>
      <c r="B17118" s="73">
        <f t="shared" si="1"/>
        <v>42303</v>
      </c>
      <c r="C17118" s="74">
        <f>IF(NewCustomer="Yes", IF(COUNTIF($I$2:$I$11,B17118)&gt;0,0,WEEKDAY(B17118,2)),IF(COUNTIF($I$2:$I$21,B17118)&gt;0,0,WEEKDAY(B17118,2)))</f>
        <v>1</v>
      </c>
      <c r="D17118" s="74">
        <f t="shared" si="2"/>
        <v>8</v>
      </c>
      <c r="E17118" s="12">
        <f>IFERROR(VLOOKUP(A17118,'IDAR Meter Data'!$A:$B,2,1),"")</f>
        <v>158</v>
      </c>
      <c r="F17118" s="75">
        <f>IF(CECCZ="CZ03",'Outside Temp'!B17118,IF(CECCZ="CZ04",'Outside Temp'!B17119,IF(CECCZ="CZ12",'Outside Temp'!B17120, IF(CECCZ="CZ13",'Outside Temp'!B17121))))</f>
        <v>57.06666667</v>
      </c>
      <c r="G17118" s="12">
        <f t="shared" si="3"/>
        <v>1</v>
      </c>
    </row>
    <row r="17119" ht="15.75" customHeight="1">
      <c r="A17119" s="13">
        <v>42303.34375</v>
      </c>
      <c r="B17119" s="73">
        <f t="shared" si="1"/>
        <v>42303</v>
      </c>
      <c r="C17119" s="74">
        <f>IF(NewCustomer="Yes", IF(COUNTIF($I$2:$I$11,B17119)&gt;0,0,WEEKDAY(B17119,2)),IF(COUNTIF($I$2:$I$21,B17119)&gt;0,0,WEEKDAY(B17119,2)))</f>
        <v>1</v>
      </c>
      <c r="D17119" s="74">
        <f t="shared" si="2"/>
        <v>8</v>
      </c>
      <c r="E17119" s="12">
        <f>IFERROR(VLOOKUP(A17119,'IDAR Meter Data'!$A:$B,2,1),"")</f>
        <v>148</v>
      </c>
      <c r="F17119" s="75">
        <f>IF(CECCZ="CZ03",'Outside Temp'!B17119,IF(CECCZ="CZ04",'Outside Temp'!B17120,IF(CECCZ="CZ12",'Outside Temp'!B17121, IF(CECCZ="CZ13",'Outside Temp'!B17122))))</f>
        <v>57.31666667</v>
      </c>
      <c r="G17119" s="12">
        <f t="shared" si="3"/>
        <v>1</v>
      </c>
    </row>
    <row r="17120" ht="15.75" customHeight="1">
      <c r="A17120" s="13">
        <v>42303.354166666664</v>
      </c>
      <c r="B17120" s="73">
        <f t="shared" si="1"/>
        <v>42303</v>
      </c>
      <c r="C17120" s="74">
        <f>IF(NewCustomer="Yes", IF(COUNTIF($I$2:$I$11,B17120)&gt;0,0,WEEKDAY(B17120,2)),IF(COUNTIF($I$2:$I$21,B17120)&gt;0,0,WEEKDAY(B17120,2)))</f>
        <v>1</v>
      </c>
      <c r="D17120" s="74">
        <f t="shared" si="2"/>
        <v>8</v>
      </c>
      <c r="E17120" s="12">
        <f>IFERROR(VLOOKUP(A17120,'IDAR Meter Data'!$A:$B,2,1),"")</f>
        <v>147</v>
      </c>
      <c r="F17120" s="75">
        <f>IF(CECCZ="CZ03",'Outside Temp'!B17120,IF(CECCZ="CZ04",'Outside Temp'!B17121,IF(CECCZ="CZ12",'Outside Temp'!B17122, IF(CECCZ="CZ13",'Outside Temp'!B17123))))</f>
        <v>57.56666667</v>
      </c>
      <c r="G17120" s="12">
        <f t="shared" si="3"/>
        <v>1</v>
      </c>
    </row>
    <row r="17121" ht="15.75" customHeight="1">
      <c r="A17121" s="13">
        <v>42303.364583333336</v>
      </c>
      <c r="B17121" s="73">
        <f t="shared" si="1"/>
        <v>42303</v>
      </c>
      <c r="C17121" s="74">
        <f>IF(NewCustomer="Yes", IF(COUNTIF($I$2:$I$11,B17121)&gt;0,0,WEEKDAY(B17121,2)),IF(COUNTIF($I$2:$I$21,B17121)&gt;0,0,WEEKDAY(B17121,2)))</f>
        <v>1</v>
      </c>
      <c r="D17121" s="74">
        <f t="shared" si="2"/>
        <v>8</v>
      </c>
      <c r="E17121" s="12">
        <f>IFERROR(VLOOKUP(A17121,'IDAR Meter Data'!$A:$B,2,1),"")</f>
        <v>152</v>
      </c>
      <c r="F17121" s="75">
        <f>IF(CECCZ="CZ03",'Outside Temp'!B17121,IF(CECCZ="CZ04",'Outside Temp'!B17122,IF(CECCZ="CZ12",'Outside Temp'!B17123, IF(CECCZ="CZ13",'Outside Temp'!B17124))))</f>
        <v>57.81666667</v>
      </c>
      <c r="G17121" s="12">
        <f t="shared" si="3"/>
        <v>1</v>
      </c>
    </row>
    <row r="17122" ht="15.75" customHeight="1">
      <c r="A17122" s="13">
        <v>42303.375</v>
      </c>
      <c r="B17122" s="73">
        <f t="shared" si="1"/>
        <v>42303</v>
      </c>
      <c r="C17122" s="74">
        <f>IF(NewCustomer="Yes", IF(COUNTIF($I$2:$I$11,B17122)&gt;0,0,WEEKDAY(B17122,2)),IF(COUNTIF($I$2:$I$21,B17122)&gt;0,0,WEEKDAY(B17122,2)))</f>
        <v>1</v>
      </c>
      <c r="D17122" s="74">
        <f t="shared" si="2"/>
        <v>9</v>
      </c>
      <c r="E17122" s="12">
        <f>IFERROR(VLOOKUP(A17122,'IDAR Meter Data'!$A:$B,2,1),"")</f>
        <v>157</v>
      </c>
      <c r="F17122" s="75">
        <f>IF(CECCZ="CZ03",'Outside Temp'!B17122,IF(CECCZ="CZ04",'Outside Temp'!B17123,IF(CECCZ="CZ12",'Outside Temp'!B17124, IF(CECCZ="CZ13",'Outside Temp'!B17125))))</f>
        <v>58.09756098</v>
      </c>
      <c r="G17122" s="12">
        <f t="shared" si="3"/>
        <v>1</v>
      </c>
    </row>
    <row r="17123" ht="15.75" customHeight="1">
      <c r="A17123" s="13">
        <v>42303.385416666664</v>
      </c>
      <c r="B17123" s="73">
        <f t="shared" si="1"/>
        <v>42303</v>
      </c>
      <c r="C17123" s="74">
        <f>IF(NewCustomer="Yes", IF(COUNTIF($I$2:$I$11,B17123)&gt;0,0,WEEKDAY(B17123,2)),IF(COUNTIF($I$2:$I$21,B17123)&gt;0,0,WEEKDAY(B17123,2)))</f>
        <v>1</v>
      </c>
      <c r="D17123" s="74">
        <f t="shared" si="2"/>
        <v>9</v>
      </c>
      <c r="E17123" s="12">
        <f>IFERROR(VLOOKUP(A17123,'IDAR Meter Data'!$A:$B,2,1),"")</f>
        <v>166</v>
      </c>
      <c r="F17123" s="75">
        <f>IF(CECCZ="CZ03",'Outside Temp'!B17123,IF(CECCZ="CZ04",'Outside Temp'!B17124,IF(CECCZ="CZ12",'Outside Temp'!B17125, IF(CECCZ="CZ13",'Outside Temp'!B17126))))</f>
        <v>58.46341463</v>
      </c>
      <c r="G17123" s="12">
        <f t="shared" si="3"/>
        <v>1</v>
      </c>
    </row>
    <row r="17124" ht="15.75" customHeight="1">
      <c r="A17124" s="13">
        <v>42303.395833333336</v>
      </c>
      <c r="B17124" s="73">
        <f t="shared" si="1"/>
        <v>42303</v>
      </c>
      <c r="C17124" s="74">
        <f>IF(NewCustomer="Yes", IF(COUNTIF($I$2:$I$11,B17124)&gt;0,0,WEEKDAY(B17124,2)),IF(COUNTIF($I$2:$I$21,B17124)&gt;0,0,WEEKDAY(B17124,2)))</f>
        <v>1</v>
      </c>
      <c r="D17124" s="74">
        <f t="shared" si="2"/>
        <v>9</v>
      </c>
      <c r="E17124" s="12">
        <f>IFERROR(VLOOKUP(A17124,'IDAR Meter Data'!$A:$B,2,1),"")</f>
        <v>162</v>
      </c>
      <c r="F17124" s="75">
        <f>IF(CECCZ="CZ03",'Outside Temp'!B17124,IF(CECCZ="CZ04",'Outside Temp'!B17125,IF(CECCZ="CZ12",'Outside Temp'!B17126, IF(CECCZ="CZ13",'Outside Temp'!B17127))))</f>
        <v>58.82926829</v>
      </c>
      <c r="G17124" s="12">
        <f t="shared" si="3"/>
        <v>1</v>
      </c>
    </row>
    <row r="17125" ht="15.75" customHeight="1">
      <c r="A17125" s="13">
        <v>42303.40625</v>
      </c>
      <c r="B17125" s="73">
        <f t="shared" si="1"/>
        <v>42303</v>
      </c>
      <c r="C17125" s="74">
        <f>IF(NewCustomer="Yes", IF(COUNTIF($I$2:$I$11,B17125)&gt;0,0,WEEKDAY(B17125,2)),IF(COUNTIF($I$2:$I$21,B17125)&gt;0,0,WEEKDAY(B17125,2)))</f>
        <v>1</v>
      </c>
      <c r="D17125" s="74">
        <f t="shared" si="2"/>
        <v>9</v>
      </c>
      <c r="E17125" s="12">
        <f>IFERROR(VLOOKUP(A17125,'IDAR Meter Data'!$A:$B,2,1),"")</f>
        <v>171</v>
      </c>
      <c r="F17125" s="75">
        <f>IF(CECCZ="CZ03",'Outside Temp'!B17125,IF(CECCZ="CZ04",'Outside Temp'!B17126,IF(CECCZ="CZ12",'Outside Temp'!B17127, IF(CECCZ="CZ13",'Outside Temp'!B17128))))</f>
        <v>59</v>
      </c>
      <c r="G17125" s="12">
        <f t="shared" si="3"/>
        <v>1</v>
      </c>
    </row>
    <row r="17126" ht="15.75" customHeight="1">
      <c r="A17126" s="13">
        <v>42303.416666666664</v>
      </c>
      <c r="B17126" s="73">
        <f t="shared" si="1"/>
        <v>42303</v>
      </c>
      <c r="C17126" s="74">
        <f>IF(NewCustomer="Yes", IF(COUNTIF($I$2:$I$11,B17126)&gt;0,0,WEEKDAY(B17126,2)),IF(COUNTIF($I$2:$I$21,B17126)&gt;0,0,WEEKDAY(B17126,2)))</f>
        <v>1</v>
      </c>
      <c r="D17126" s="74">
        <f t="shared" si="2"/>
        <v>10</v>
      </c>
      <c r="E17126" s="12">
        <f>IFERROR(VLOOKUP(A17126,'IDAR Meter Data'!$A:$B,2,1),"")</f>
        <v>170</v>
      </c>
      <c r="F17126" s="75">
        <f>IF(CECCZ="CZ03",'Outside Temp'!B17126,IF(CECCZ="CZ04",'Outside Temp'!B17127,IF(CECCZ="CZ12",'Outside Temp'!B17128, IF(CECCZ="CZ13",'Outside Temp'!B17129))))</f>
        <v>59.27586207</v>
      </c>
      <c r="G17126" s="12">
        <f t="shared" si="3"/>
        <v>1</v>
      </c>
    </row>
    <row r="17127" ht="15.75" customHeight="1">
      <c r="A17127" s="13">
        <v>42303.427083333336</v>
      </c>
      <c r="B17127" s="73">
        <f t="shared" si="1"/>
        <v>42303</v>
      </c>
      <c r="C17127" s="74">
        <f>IF(NewCustomer="Yes", IF(COUNTIF($I$2:$I$11,B17127)&gt;0,0,WEEKDAY(B17127,2)),IF(COUNTIF($I$2:$I$21,B17127)&gt;0,0,WEEKDAY(B17127,2)))</f>
        <v>1</v>
      </c>
      <c r="D17127" s="74">
        <f t="shared" si="2"/>
        <v>10</v>
      </c>
      <c r="E17127" s="12">
        <f>IFERROR(VLOOKUP(A17127,'IDAR Meter Data'!$A:$B,2,1),"")</f>
        <v>176</v>
      </c>
      <c r="F17127" s="75">
        <f>IF(CECCZ="CZ03",'Outside Temp'!B17127,IF(CECCZ="CZ04",'Outside Temp'!B17128,IF(CECCZ="CZ12",'Outside Temp'!B17129, IF(CECCZ="CZ13",'Outside Temp'!B17130))))</f>
        <v>60.31034483</v>
      </c>
      <c r="G17127" s="12">
        <f t="shared" si="3"/>
        <v>1</v>
      </c>
    </row>
    <row r="17128" ht="15.75" customHeight="1">
      <c r="A17128" s="13">
        <v>42303.4375</v>
      </c>
      <c r="B17128" s="73">
        <f t="shared" si="1"/>
        <v>42303</v>
      </c>
      <c r="C17128" s="74">
        <f>IF(NewCustomer="Yes", IF(COUNTIF($I$2:$I$11,B17128)&gt;0,0,WEEKDAY(B17128,2)),IF(COUNTIF($I$2:$I$21,B17128)&gt;0,0,WEEKDAY(B17128,2)))</f>
        <v>1</v>
      </c>
      <c r="D17128" s="74">
        <f t="shared" si="2"/>
        <v>10</v>
      </c>
      <c r="E17128" s="12">
        <f>IFERROR(VLOOKUP(A17128,'IDAR Meter Data'!$A:$B,2,1),"")</f>
        <v>172</v>
      </c>
      <c r="F17128" s="75">
        <f>IF(CECCZ="CZ03",'Outside Temp'!B17128,IF(CECCZ="CZ04",'Outside Temp'!B17129,IF(CECCZ="CZ12",'Outside Temp'!B17130, IF(CECCZ="CZ13",'Outside Temp'!B17131))))</f>
        <v>61.34482759</v>
      </c>
      <c r="G17128" s="12">
        <f t="shared" si="3"/>
        <v>1</v>
      </c>
    </row>
    <row r="17129" ht="15.75" customHeight="1">
      <c r="A17129" s="13">
        <v>42303.447916666664</v>
      </c>
      <c r="B17129" s="73">
        <f t="shared" si="1"/>
        <v>42303</v>
      </c>
      <c r="C17129" s="74">
        <f>IF(NewCustomer="Yes", IF(COUNTIF($I$2:$I$11,B17129)&gt;0,0,WEEKDAY(B17129,2)),IF(COUNTIF($I$2:$I$21,B17129)&gt;0,0,WEEKDAY(B17129,2)))</f>
        <v>1</v>
      </c>
      <c r="D17129" s="74">
        <f t="shared" si="2"/>
        <v>10</v>
      </c>
      <c r="E17129" s="12">
        <f>IFERROR(VLOOKUP(A17129,'IDAR Meter Data'!$A:$B,2,1),"")</f>
        <v>174</v>
      </c>
      <c r="F17129" s="75">
        <f>IF(CECCZ="CZ03",'Outside Temp'!B17129,IF(CECCZ="CZ04",'Outside Temp'!B17130,IF(CECCZ="CZ12",'Outside Temp'!B17131, IF(CECCZ="CZ13",'Outside Temp'!B17132))))</f>
        <v>62.37931034</v>
      </c>
      <c r="G17129" s="12">
        <f t="shared" si="3"/>
        <v>1</v>
      </c>
    </row>
    <row r="17130" ht="15.75" customHeight="1">
      <c r="A17130" s="13">
        <v>42303.458333333336</v>
      </c>
      <c r="B17130" s="73">
        <f t="shared" si="1"/>
        <v>42303</v>
      </c>
      <c r="C17130" s="74">
        <f>IF(NewCustomer="Yes", IF(COUNTIF($I$2:$I$11,B17130)&gt;0,0,WEEKDAY(B17130,2)),IF(COUNTIF($I$2:$I$21,B17130)&gt;0,0,WEEKDAY(B17130,2)))</f>
        <v>1</v>
      </c>
      <c r="D17130" s="74">
        <f t="shared" si="2"/>
        <v>11</v>
      </c>
      <c r="E17130" s="12">
        <f>IFERROR(VLOOKUP(A17130,'IDAR Meter Data'!$A:$B,2,1),"")</f>
        <v>176</v>
      </c>
      <c r="F17130" s="75">
        <f>IF(CECCZ="CZ03",'Outside Temp'!B17130,IF(CECCZ="CZ04",'Outside Temp'!B17131,IF(CECCZ="CZ12",'Outside Temp'!B17132, IF(CECCZ="CZ13",'Outside Temp'!B17133))))</f>
        <v>62.23529412</v>
      </c>
      <c r="G17130" s="12">
        <f t="shared" si="3"/>
        <v>1</v>
      </c>
    </row>
    <row r="17131" ht="15.75" customHeight="1">
      <c r="A17131" s="13">
        <v>42303.46875</v>
      </c>
      <c r="B17131" s="73">
        <f t="shared" si="1"/>
        <v>42303</v>
      </c>
      <c r="C17131" s="74">
        <f>IF(NewCustomer="Yes", IF(COUNTIF($I$2:$I$11,B17131)&gt;0,0,WEEKDAY(B17131,2)),IF(COUNTIF($I$2:$I$21,B17131)&gt;0,0,WEEKDAY(B17131,2)))</f>
        <v>1</v>
      </c>
      <c r="D17131" s="74">
        <f t="shared" si="2"/>
        <v>11</v>
      </c>
      <c r="E17131" s="12">
        <f>IFERROR(VLOOKUP(A17131,'IDAR Meter Data'!$A:$B,2,1),"")</f>
        <v>189</v>
      </c>
      <c r="F17131" s="75">
        <f>IF(CECCZ="CZ03",'Outside Temp'!B17131,IF(CECCZ="CZ04",'Outside Temp'!B17132,IF(CECCZ="CZ12",'Outside Temp'!B17133, IF(CECCZ="CZ13",'Outside Temp'!B17134))))</f>
        <v>63</v>
      </c>
      <c r="G17131" s="12">
        <f t="shared" si="3"/>
        <v>1</v>
      </c>
    </row>
    <row r="17132" ht="15.75" customHeight="1">
      <c r="A17132" s="13">
        <v>42303.479166666664</v>
      </c>
      <c r="B17132" s="73">
        <f t="shared" si="1"/>
        <v>42303</v>
      </c>
      <c r="C17132" s="74">
        <f>IF(NewCustomer="Yes", IF(COUNTIF($I$2:$I$11,B17132)&gt;0,0,WEEKDAY(B17132,2)),IF(COUNTIF($I$2:$I$21,B17132)&gt;0,0,WEEKDAY(B17132,2)))</f>
        <v>1</v>
      </c>
      <c r="D17132" s="74">
        <f t="shared" si="2"/>
        <v>11</v>
      </c>
      <c r="E17132" s="12">
        <f>IFERROR(VLOOKUP(A17132,'IDAR Meter Data'!$A:$B,2,1),"")</f>
        <v>192</v>
      </c>
      <c r="F17132" s="75">
        <f>IF(CECCZ="CZ03",'Outside Temp'!B17132,IF(CECCZ="CZ04",'Outside Temp'!B17133,IF(CECCZ="CZ12",'Outside Temp'!B17134, IF(CECCZ="CZ13",'Outside Temp'!B17135))))</f>
        <v>63</v>
      </c>
      <c r="G17132" s="12">
        <f t="shared" si="3"/>
        <v>1</v>
      </c>
    </row>
    <row r="17133" ht="15.75" customHeight="1">
      <c r="A17133" s="13">
        <v>42303.489583333336</v>
      </c>
      <c r="B17133" s="73">
        <f t="shared" si="1"/>
        <v>42303</v>
      </c>
      <c r="C17133" s="74">
        <f>IF(NewCustomer="Yes", IF(COUNTIF($I$2:$I$11,B17133)&gt;0,0,WEEKDAY(B17133,2)),IF(COUNTIF($I$2:$I$21,B17133)&gt;0,0,WEEKDAY(B17133,2)))</f>
        <v>1</v>
      </c>
      <c r="D17133" s="74">
        <f t="shared" si="2"/>
        <v>11</v>
      </c>
      <c r="E17133" s="12">
        <f>IFERROR(VLOOKUP(A17133,'IDAR Meter Data'!$A:$B,2,1),"")</f>
        <v>184</v>
      </c>
      <c r="F17133" s="75">
        <f>IF(CECCZ="CZ03",'Outside Temp'!B17133,IF(CECCZ="CZ04",'Outside Temp'!B17134,IF(CECCZ="CZ12",'Outside Temp'!B17135, IF(CECCZ="CZ13",'Outside Temp'!B17136))))</f>
        <v>63</v>
      </c>
      <c r="G17133" s="12">
        <f t="shared" si="3"/>
        <v>1</v>
      </c>
    </row>
    <row r="17134" ht="15.75" customHeight="1">
      <c r="A17134" s="13">
        <v>42303.5</v>
      </c>
      <c r="B17134" s="73">
        <f t="shared" si="1"/>
        <v>42303</v>
      </c>
      <c r="C17134" s="74">
        <f>IF(NewCustomer="Yes", IF(COUNTIF($I$2:$I$11,B17134)&gt;0,0,WEEKDAY(B17134,2)),IF(COUNTIF($I$2:$I$21,B17134)&gt;0,0,WEEKDAY(B17134,2)))</f>
        <v>1</v>
      </c>
      <c r="D17134" s="74">
        <f t="shared" si="2"/>
        <v>12</v>
      </c>
      <c r="E17134" s="12">
        <f>IFERROR(VLOOKUP(A17134,'IDAR Meter Data'!$A:$B,2,1),"")</f>
        <v>175</v>
      </c>
      <c r="F17134" s="75">
        <f>IF(CECCZ="CZ03",'Outside Temp'!B17134,IF(CECCZ="CZ04",'Outside Temp'!B17135,IF(CECCZ="CZ12",'Outside Temp'!B17136, IF(CECCZ="CZ13",'Outside Temp'!B17137))))</f>
        <v>63.2</v>
      </c>
      <c r="G17134" s="12">
        <f t="shared" si="3"/>
        <v>1</v>
      </c>
    </row>
    <row r="17135" ht="15.75" customHeight="1">
      <c r="A17135" s="13">
        <v>42303.510416666664</v>
      </c>
      <c r="B17135" s="73">
        <f t="shared" si="1"/>
        <v>42303</v>
      </c>
      <c r="C17135" s="74">
        <f>IF(NewCustomer="Yes", IF(COUNTIF($I$2:$I$11,B17135)&gt;0,0,WEEKDAY(B17135,2)),IF(COUNTIF($I$2:$I$21,B17135)&gt;0,0,WEEKDAY(B17135,2)))</f>
        <v>1</v>
      </c>
      <c r="D17135" s="74">
        <f t="shared" si="2"/>
        <v>12</v>
      </c>
      <c r="E17135" s="12">
        <f>IFERROR(VLOOKUP(A17135,'IDAR Meter Data'!$A:$B,2,1),"")</f>
        <v>182</v>
      </c>
      <c r="F17135" s="75">
        <f>IF(CECCZ="CZ03",'Outside Temp'!B17135,IF(CECCZ="CZ04",'Outside Temp'!B17136,IF(CECCZ="CZ12",'Outside Temp'!B17137, IF(CECCZ="CZ13",'Outside Temp'!B17138))))</f>
        <v>63.95</v>
      </c>
      <c r="G17135" s="12">
        <f t="shared" si="3"/>
        <v>1</v>
      </c>
    </row>
    <row r="17136" ht="15.75" customHeight="1">
      <c r="A17136" s="13">
        <v>42303.520833333336</v>
      </c>
      <c r="B17136" s="73">
        <f t="shared" si="1"/>
        <v>42303</v>
      </c>
      <c r="C17136" s="74">
        <f>IF(NewCustomer="Yes", IF(COUNTIF($I$2:$I$11,B17136)&gt;0,0,WEEKDAY(B17136,2)),IF(COUNTIF($I$2:$I$21,B17136)&gt;0,0,WEEKDAY(B17136,2)))</f>
        <v>1</v>
      </c>
      <c r="D17136" s="74">
        <f t="shared" si="2"/>
        <v>12</v>
      </c>
      <c r="E17136" s="12">
        <f>IFERROR(VLOOKUP(A17136,'IDAR Meter Data'!$A:$B,2,1),"")</f>
        <v>184</v>
      </c>
      <c r="F17136" s="75">
        <f>IF(CECCZ="CZ03",'Outside Temp'!B17136,IF(CECCZ="CZ04",'Outside Temp'!B17137,IF(CECCZ="CZ12",'Outside Temp'!B17138, IF(CECCZ="CZ13",'Outside Temp'!B17139))))</f>
        <v>64.7</v>
      </c>
      <c r="G17136" s="12">
        <f t="shared" si="3"/>
        <v>1</v>
      </c>
    </row>
    <row r="17137" ht="15.75" customHeight="1">
      <c r="A17137" s="13">
        <v>42303.53125</v>
      </c>
      <c r="B17137" s="73">
        <f t="shared" si="1"/>
        <v>42303</v>
      </c>
      <c r="C17137" s="74">
        <f>IF(NewCustomer="Yes", IF(COUNTIF($I$2:$I$11,B17137)&gt;0,0,WEEKDAY(B17137,2)),IF(COUNTIF($I$2:$I$21,B17137)&gt;0,0,WEEKDAY(B17137,2)))</f>
        <v>1</v>
      </c>
      <c r="D17137" s="74">
        <f t="shared" si="2"/>
        <v>12</v>
      </c>
      <c r="E17137" s="12">
        <f>IFERROR(VLOOKUP(A17137,'IDAR Meter Data'!$A:$B,2,1),"")</f>
        <v>195</v>
      </c>
      <c r="F17137" s="75">
        <f>IF(CECCZ="CZ03",'Outside Temp'!B17137,IF(CECCZ="CZ04",'Outside Temp'!B17138,IF(CECCZ="CZ12",'Outside Temp'!B17139, IF(CECCZ="CZ13",'Outside Temp'!B17140))))</f>
        <v>65.45</v>
      </c>
      <c r="G17137" s="12">
        <f t="shared" si="3"/>
        <v>2</v>
      </c>
    </row>
    <row r="17138" ht="15.75" customHeight="1">
      <c r="A17138" s="13">
        <v>42303.541666666664</v>
      </c>
      <c r="B17138" s="73">
        <f t="shared" si="1"/>
        <v>42303</v>
      </c>
      <c r="C17138" s="74">
        <f>IF(NewCustomer="Yes", IF(COUNTIF($I$2:$I$11,B17138)&gt;0,0,WEEKDAY(B17138,2)),IF(COUNTIF($I$2:$I$21,B17138)&gt;0,0,WEEKDAY(B17138,2)))</f>
        <v>1</v>
      </c>
      <c r="D17138" s="74">
        <f t="shared" si="2"/>
        <v>13</v>
      </c>
      <c r="E17138" s="12">
        <f>IFERROR(VLOOKUP(A17138,'IDAR Meter Data'!$A:$B,2,1),"")</f>
        <v>188</v>
      </c>
      <c r="F17138" s="75">
        <f>IF(CECCZ="CZ03",'Outside Temp'!B17138,IF(CECCZ="CZ04",'Outside Temp'!B17139,IF(CECCZ="CZ12",'Outside Temp'!B17140, IF(CECCZ="CZ13",'Outside Temp'!B17141))))</f>
        <v>66.06666667</v>
      </c>
      <c r="G17138" s="12">
        <f t="shared" si="3"/>
        <v>2</v>
      </c>
    </row>
    <row r="17139" ht="15.75" customHeight="1">
      <c r="A17139" s="13">
        <v>42303.552083333336</v>
      </c>
      <c r="B17139" s="73">
        <f t="shared" si="1"/>
        <v>42303</v>
      </c>
      <c r="C17139" s="74">
        <f>IF(NewCustomer="Yes", IF(COUNTIF($I$2:$I$11,B17139)&gt;0,0,WEEKDAY(B17139,2)),IF(COUNTIF($I$2:$I$21,B17139)&gt;0,0,WEEKDAY(B17139,2)))</f>
        <v>1</v>
      </c>
      <c r="D17139" s="74">
        <f t="shared" si="2"/>
        <v>13</v>
      </c>
      <c r="E17139" s="12">
        <f>IFERROR(VLOOKUP(A17139,'IDAR Meter Data'!$A:$B,2,1),"")</f>
        <v>187</v>
      </c>
      <c r="F17139" s="75">
        <f>IF(CECCZ="CZ03",'Outside Temp'!B17139,IF(CECCZ="CZ04",'Outside Temp'!B17140,IF(CECCZ="CZ12",'Outside Temp'!B17141, IF(CECCZ="CZ13",'Outside Temp'!B17142))))</f>
        <v>66.31666667</v>
      </c>
      <c r="G17139" s="12">
        <f t="shared" si="3"/>
        <v>2</v>
      </c>
    </row>
    <row r="17140" ht="15.75" customHeight="1">
      <c r="A17140" s="13">
        <v>42303.5625</v>
      </c>
      <c r="B17140" s="73">
        <f t="shared" si="1"/>
        <v>42303</v>
      </c>
      <c r="C17140" s="74">
        <f>IF(NewCustomer="Yes", IF(COUNTIF($I$2:$I$11,B17140)&gt;0,0,WEEKDAY(B17140,2)),IF(COUNTIF($I$2:$I$21,B17140)&gt;0,0,WEEKDAY(B17140,2)))</f>
        <v>1</v>
      </c>
      <c r="D17140" s="74">
        <f t="shared" si="2"/>
        <v>13</v>
      </c>
      <c r="E17140" s="12">
        <f>IFERROR(VLOOKUP(A17140,'IDAR Meter Data'!$A:$B,2,1),"")</f>
        <v>191</v>
      </c>
      <c r="F17140" s="75">
        <f>IF(CECCZ="CZ03",'Outside Temp'!B17140,IF(CECCZ="CZ04",'Outside Temp'!B17141,IF(CECCZ="CZ12",'Outside Temp'!B17142, IF(CECCZ="CZ13",'Outside Temp'!B17143))))</f>
        <v>66.56666667</v>
      </c>
      <c r="G17140" s="12">
        <f t="shared" si="3"/>
        <v>2</v>
      </c>
    </row>
    <row r="17141" ht="15.75" customHeight="1">
      <c r="A17141" s="13">
        <v>42303.572916666664</v>
      </c>
      <c r="B17141" s="73">
        <f t="shared" si="1"/>
        <v>42303</v>
      </c>
      <c r="C17141" s="74">
        <f>IF(NewCustomer="Yes", IF(COUNTIF($I$2:$I$11,B17141)&gt;0,0,WEEKDAY(B17141,2)),IF(COUNTIF($I$2:$I$21,B17141)&gt;0,0,WEEKDAY(B17141,2)))</f>
        <v>1</v>
      </c>
      <c r="D17141" s="74">
        <f t="shared" si="2"/>
        <v>13</v>
      </c>
      <c r="E17141" s="12">
        <f>IFERROR(VLOOKUP(A17141,'IDAR Meter Data'!$A:$B,2,1),"")</f>
        <v>209</v>
      </c>
      <c r="F17141" s="75">
        <f>IF(CECCZ="CZ03",'Outside Temp'!B17141,IF(CECCZ="CZ04",'Outside Temp'!B17142,IF(CECCZ="CZ12",'Outside Temp'!B17143, IF(CECCZ="CZ13",'Outside Temp'!B17144))))</f>
        <v>66.81666667</v>
      </c>
      <c r="G17141" s="12">
        <f t="shared" si="3"/>
        <v>2</v>
      </c>
    </row>
    <row r="17142" ht="15.75" customHeight="1">
      <c r="A17142" s="13">
        <v>42303.583333333336</v>
      </c>
      <c r="B17142" s="73">
        <f t="shared" si="1"/>
        <v>42303</v>
      </c>
      <c r="C17142" s="74">
        <f>IF(NewCustomer="Yes", IF(COUNTIF($I$2:$I$11,B17142)&gt;0,0,WEEKDAY(B17142,2)),IF(COUNTIF($I$2:$I$21,B17142)&gt;0,0,WEEKDAY(B17142,2)))</f>
        <v>1</v>
      </c>
      <c r="D17142" s="74">
        <f t="shared" si="2"/>
        <v>14</v>
      </c>
      <c r="E17142" s="12">
        <f>IFERROR(VLOOKUP(A17142,'IDAR Meter Data'!$A:$B,2,1),"")</f>
        <v>205</v>
      </c>
      <c r="F17142" s="75">
        <f>IF(CECCZ="CZ03",'Outside Temp'!B17142,IF(CECCZ="CZ04",'Outside Temp'!B17143,IF(CECCZ="CZ12",'Outside Temp'!B17144, IF(CECCZ="CZ13",'Outside Temp'!B17145))))</f>
        <v>67.13333333</v>
      </c>
      <c r="G17142" s="12">
        <f t="shared" si="3"/>
        <v>2</v>
      </c>
    </row>
    <row r="17143" ht="15.75" customHeight="1">
      <c r="A17143" s="13">
        <v>42303.59375</v>
      </c>
      <c r="B17143" s="73">
        <f t="shared" si="1"/>
        <v>42303</v>
      </c>
      <c r="C17143" s="74">
        <f>IF(NewCustomer="Yes", IF(COUNTIF($I$2:$I$11,B17143)&gt;0,0,WEEKDAY(B17143,2)),IF(COUNTIF($I$2:$I$21,B17143)&gt;0,0,WEEKDAY(B17143,2)))</f>
        <v>1</v>
      </c>
      <c r="D17143" s="74">
        <f t="shared" si="2"/>
        <v>14</v>
      </c>
      <c r="E17143" s="12">
        <f>IFERROR(VLOOKUP(A17143,'IDAR Meter Data'!$A:$B,2,1),"")</f>
        <v>202</v>
      </c>
      <c r="F17143" s="75">
        <f>IF(CECCZ="CZ03",'Outside Temp'!B17143,IF(CECCZ="CZ04",'Outside Temp'!B17144,IF(CECCZ="CZ12",'Outside Temp'!B17145, IF(CECCZ="CZ13",'Outside Temp'!B17146))))</f>
        <v>67.63333333</v>
      </c>
      <c r="G17143" s="12">
        <f t="shared" si="3"/>
        <v>2</v>
      </c>
    </row>
    <row r="17144" ht="15.75" customHeight="1">
      <c r="A17144" s="13">
        <v>42303.604166666664</v>
      </c>
      <c r="B17144" s="73">
        <f t="shared" si="1"/>
        <v>42303</v>
      </c>
      <c r="C17144" s="74">
        <f>IF(NewCustomer="Yes", IF(COUNTIF($I$2:$I$11,B17144)&gt;0,0,WEEKDAY(B17144,2)),IF(COUNTIF($I$2:$I$21,B17144)&gt;0,0,WEEKDAY(B17144,2)))</f>
        <v>1</v>
      </c>
      <c r="D17144" s="74">
        <f t="shared" si="2"/>
        <v>14</v>
      </c>
      <c r="E17144" s="12">
        <f>IFERROR(VLOOKUP(A17144,'IDAR Meter Data'!$A:$B,2,1),"")</f>
        <v>213</v>
      </c>
      <c r="F17144" s="75">
        <f>IF(CECCZ="CZ03",'Outside Temp'!B17144,IF(CECCZ="CZ04",'Outside Temp'!B17145,IF(CECCZ="CZ12",'Outside Temp'!B17146, IF(CECCZ="CZ13",'Outside Temp'!B17147))))</f>
        <v>68.13333333</v>
      </c>
      <c r="G17144" s="12">
        <f t="shared" si="3"/>
        <v>2</v>
      </c>
    </row>
    <row r="17145" ht="15.75" customHeight="1">
      <c r="A17145" s="13">
        <v>42303.614583333336</v>
      </c>
      <c r="B17145" s="73">
        <f t="shared" si="1"/>
        <v>42303</v>
      </c>
      <c r="C17145" s="74">
        <f>IF(NewCustomer="Yes", IF(COUNTIF($I$2:$I$11,B17145)&gt;0,0,WEEKDAY(B17145,2)),IF(COUNTIF($I$2:$I$21,B17145)&gt;0,0,WEEKDAY(B17145,2)))</f>
        <v>1</v>
      </c>
      <c r="D17145" s="74">
        <f t="shared" si="2"/>
        <v>14</v>
      </c>
      <c r="E17145" s="12">
        <f>IFERROR(VLOOKUP(A17145,'IDAR Meter Data'!$A:$B,2,1),"")</f>
        <v>194</v>
      </c>
      <c r="F17145" s="75">
        <f>IF(CECCZ="CZ03",'Outside Temp'!B17145,IF(CECCZ="CZ04",'Outside Temp'!B17146,IF(CECCZ="CZ12",'Outside Temp'!B17147, IF(CECCZ="CZ13",'Outside Temp'!B17148))))</f>
        <v>68.63333333</v>
      </c>
      <c r="G17145" s="12">
        <f t="shared" si="3"/>
        <v>2</v>
      </c>
    </row>
    <row r="17146" ht="15.75" customHeight="1">
      <c r="A17146" s="13">
        <v>42303.625</v>
      </c>
      <c r="B17146" s="73">
        <f t="shared" si="1"/>
        <v>42303</v>
      </c>
      <c r="C17146" s="74">
        <f>IF(NewCustomer="Yes", IF(COUNTIF($I$2:$I$11,B17146)&gt;0,0,WEEKDAY(B17146,2)),IF(COUNTIF($I$2:$I$21,B17146)&gt;0,0,WEEKDAY(B17146,2)))</f>
        <v>1</v>
      </c>
      <c r="D17146" s="74">
        <f t="shared" si="2"/>
        <v>15</v>
      </c>
      <c r="E17146" s="12">
        <f>IFERROR(VLOOKUP(A17146,'IDAR Meter Data'!$A:$B,2,1),"")</f>
        <v>197</v>
      </c>
      <c r="F17146" s="75">
        <f>IF(CECCZ="CZ03",'Outside Temp'!B17146,IF(CECCZ="CZ04",'Outside Temp'!B17147,IF(CECCZ="CZ12",'Outside Temp'!B17148, IF(CECCZ="CZ13",'Outside Temp'!B17149))))</f>
        <v>69.26666667</v>
      </c>
      <c r="G17146" s="12">
        <f t="shared" si="3"/>
        <v>2</v>
      </c>
    </row>
    <row r="17147" ht="15.75" customHeight="1">
      <c r="A17147" s="13">
        <v>42303.635416666664</v>
      </c>
      <c r="B17147" s="73">
        <f t="shared" si="1"/>
        <v>42303</v>
      </c>
      <c r="C17147" s="74">
        <f>IF(NewCustomer="Yes", IF(COUNTIF($I$2:$I$11,B17147)&gt;0,0,WEEKDAY(B17147,2)),IF(COUNTIF($I$2:$I$21,B17147)&gt;0,0,WEEKDAY(B17147,2)))</f>
        <v>1</v>
      </c>
      <c r="D17147" s="74">
        <f t="shared" si="2"/>
        <v>15</v>
      </c>
      <c r="E17147" s="12">
        <f>IFERROR(VLOOKUP(A17147,'IDAR Meter Data'!$A:$B,2,1),"")</f>
        <v>192</v>
      </c>
      <c r="F17147" s="75">
        <f>IF(CECCZ="CZ03",'Outside Temp'!B17147,IF(CECCZ="CZ04",'Outside Temp'!B17148,IF(CECCZ="CZ12",'Outside Temp'!B17149, IF(CECCZ="CZ13",'Outside Temp'!B17150))))</f>
        <v>70.26666667</v>
      </c>
      <c r="G17147" s="12">
        <f t="shared" si="3"/>
        <v>3</v>
      </c>
    </row>
    <row r="17148" ht="15.75" customHeight="1">
      <c r="A17148" s="13">
        <v>42303.645833333336</v>
      </c>
      <c r="B17148" s="73">
        <f t="shared" si="1"/>
        <v>42303</v>
      </c>
      <c r="C17148" s="74">
        <f>IF(NewCustomer="Yes", IF(COUNTIF($I$2:$I$11,B17148)&gt;0,0,WEEKDAY(B17148,2)),IF(COUNTIF($I$2:$I$21,B17148)&gt;0,0,WEEKDAY(B17148,2)))</f>
        <v>1</v>
      </c>
      <c r="D17148" s="74">
        <f t="shared" si="2"/>
        <v>15</v>
      </c>
      <c r="E17148" s="12">
        <f>IFERROR(VLOOKUP(A17148,'IDAR Meter Data'!$A:$B,2,1),"")</f>
        <v>184</v>
      </c>
      <c r="F17148" s="75">
        <f>IF(CECCZ="CZ03",'Outside Temp'!B17148,IF(CECCZ="CZ04",'Outside Temp'!B17149,IF(CECCZ="CZ12",'Outside Temp'!B17150, IF(CECCZ="CZ13",'Outside Temp'!B17151))))</f>
        <v>71.26666667</v>
      </c>
      <c r="G17148" s="12">
        <f t="shared" si="3"/>
        <v>3</v>
      </c>
    </row>
    <row r="17149" ht="15.75" customHeight="1">
      <c r="A17149" s="13">
        <v>42303.65625</v>
      </c>
      <c r="B17149" s="73">
        <f t="shared" si="1"/>
        <v>42303</v>
      </c>
      <c r="C17149" s="74">
        <f>IF(NewCustomer="Yes", IF(COUNTIF($I$2:$I$11,B17149)&gt;0,0,WEEKDAY(B17149,2)),IF(COUNTIF($I$2:$I$21,B17149)&gt;0,0,WEEKDAY(B17149,2)))</f>
        <v>1</v>
      </c>
      <c r="D17149" s="74">
        <f t="shared" si="2"/>
        <v>15</v>
      </c>
      <c r="E17149" s="12">
        <f>IFERROR(VLOOKUP(A17149,'IDAR Meter Data'!$A:$B,2,1),"")</f>
        <v>191</v>
      </c>
      <c r="F17149" s="75">
        <f>IF(CECCZ="CZ03",'Outside Temp'!B17149,IF(CECCZ="CZ04",'Outside Temp'!B17150,IF(CECCZ="CZ12",'Outside Temp'!B17151, IF(CECCZ="CZ13",'Outside Temp'!B17152))))</f>
        <v>72.26666667</v>
      </c>
      <c r="G17149" s="12">
        <f t="shared" si="3"/>
        <v>3</v>
      </c>
    </row>
    <row r="17150" ht="15.75" customHeight="1">
      <c r="A17150" s="13">
        <v>42303.666666666664</v>
      </c>
      <c r="B17150" s="73">
        <f t="shared" si="1"/>
        <v>42303</v>
      </c>
      <c r="C17150" s="74">
        <f>IF(NewCustomer="Yes", IF(COUNTIF($I$2:$I$11,B17150)&gt;0,0,WEEKDAY(B17150,2)),IF(COUNTIF($I$2:$I$21,B17150)&gt;0,0,WEEKDAY(B17150,2)))</f>
        <v>1</v>
      </c>
      <c r="D17150" s="74">
        <f t="shared" si="2"/>
        <v>16</v>
      </c>
      <c r="E17150" s="12">
        <f>IFERROR(VLOOKUP(A17150,'IDAR Meter Data'!$A:$B,2,1),"")</f>
        <v>193</v>
      </c>
      <c r="F17150" s="75">
        <f>IF(CECCZ="CZ03",'Outside Temp'!B17150,IF(CECCZ="CZ04",'Outside Temp'!B17151,IF(CECCZ="CZ12",'Outside Temp'!B17152, IF(CECCZ="CZ13",'Outside Temp'!B17153))))</f>
        <v>72.46666667</v>
      </c>
      <c r="G17150" s="12">
        <f t="shared" si="3"/>
        <v>3</v>
      </c>
    </row>
    <row r="17151" ht="15.75" customHeight="1">
      <c r="A17151" s="13">
        <v>42303.677083333336</v>
      </c>
      <c r="B17151" s="73">
        <f t="shared" si="1"/>
        <v>42303</v>
      </c>
      <c r="C17151" s="74">
        <f>IF(NewCustomer="Yes", IF(COUNTIF($I$2:$I$11,B17151)&gt;0,0,WEEKDAY(B17151,2)),IF(COUNTIF($I$2:$I$21,B17151)&gt;0,0,WEEKDAY(B17151,2)))</f>
        <v>1</v>
      </c>
      <c r="D17151" s="74">
        <f t="shared" si="2"/>
        <v>16</v>
      </c>
      <c r="E17151" s="12">
        <f>IFERROR(VLOOKUP(A17151,'IDAR Meter Data'!$A:$B,2,1),"")</f>
        <v>191</v>
      </c>
      <c r="F17151" s="75">
        <f>IF(CECCZ="CZ03",'Outside Temp'!B17151,IF(CECCZ="CZ04",'Outside Temp'!B17152,IF(CECCZ="CZ12",'Outside Temp'!B17153, IF(CECCZ="CZ13",'Outside Temp'!B17154))))</f>
        <v>70.46666667</v>
      </c>
      <c r="G17151" s="12">
        <f t="shared" si="3"/>
        <v>3</v>
      </c>
    </row>
    <row r="17152" ht="15.75" customHeight="1">
      <c r="A17152" s="13">
        <v>42303.6875</v>
      </c>
      <c r="B17152" s="73">
        <f t="shared" si="1"/>
        <v>42303</v>
      </c>
      <c r="C17152" s="74">
        <f>IF(NewCustomer="Yes", IF(COUNTIF($I$2:$I$11,B17152)&gt;0,0,WEEKDAY(B17152,2)),IF(COUNTIF($I$2:$I$21,B17152)&gt;0,0,WEEKDAY(B17152,2)))</f>
        <v>1</v>
      </c>
      <c r="D17152" s="74">
        <f t="shared" si="2"/>
        <v>16</v>
      </c>
      <c r="E17152" s="12">
        <f>IFERROR(VLOOKUP(A17152,'IDAR Meter Data'!$A:$B,2,1),"")</f>
        <v>191</v>
      </c>
      <c r="F17152" s="75">
        <f>IF(CECCZ="CZ03",'Outside Temp'!B17152,IF(CECCZ="CZ04",'Outside Temp'!B17153,IF(CECCZ="CZ12",'Outside Temp'!B17154, IF(CECCZ="CZ13",'Outside Temp'!B17155))))</f>
        <v>68.46666667</v>
      </c>
      <c r="G17152" s="12">
        <f t="shared" si="3"/>
        <v>2</v>
      </c>
    </row>
    <row r="17153" ht="15.75" customHeight="1">
      <c r="A17153" s="13">
        <v>42303.697916666664</v>
      </c>
      <c r="B17153" s="73">
        <f t="shared" si="1"/>
        <v>42303</v>
      </c>
      <c r="C17153" s="74">
        <f>IF(NewCustomer="Yes", IF(COUNTIF($I$2:$I$11,B17153)&gt;0,0,WEEKDAY(B17153,2)),IF(COUNTIF($I$2:$I$21,B17153)&gt;0,0,WEEKDAY(B17153,2)))</f>
        <v>1</v>
      </c>
      <c r="D17153" s="74">
        <f t="shared" si="2"/>
        <v>16</v>
      </c>
      <c r="E17153" s="12">
        <f>IFERROR(VLOOKUP(A17153,'IDAR Meter Data'!$A:$B,2,1),"")</f>
        <v>170</v>
      </c>
      <c r="F17153" s="75">
        <f>IF(CECCZ="CZ03",'Outside Temp'!B17153,IF(CECCZ="CZ04",'Outside Temp'!B17154,IF(CECCZ="CZ12",'Outside Temp'!B17155, IF(CECCZ="CZ13",'Outside Temp'!B17156))))</f>
        <v>66.46666667</v>
      </c>
      <c r="G17153" s="12">
        <f t="shared" si="3"/>
        <v>2</v>
      </c>
    </row>
    <row r="17154" ht="15.75" customHeight="1">
      <c r="A17154" s="13">
        <v>42303.708333333336</v>
      </c>
      <c r="B17154" s="73">
        <f t="shared" si="1"/>
        <v>42303</v>
      </c>
      <c r="C17154" s="74">
        <f>IF(NewCustomer="Yes", IF(COUNTIF($I$2:$I$11,B17154)&gt;0,0,WEEKDAY(B17154,2)),IF(COUNTIF($I$2:$I$21,B17154)&gt;0,0,WEEKDAY(B17154,2)))</f>
        <v>1</v>
      </c>
      <c r="D17154" s="74">
        <f t="shared" si="2"/>
        <v>17</v>
      </c>
      <c r="E17154" s="12">
        <f>IFERROR(VLOOKUP(A17154,'IDAR Meter Data'!$A:$B,2,1),"")</f>
        <v>183</v>
      </c>
      <c r="F17154" s="75">
        <f>IF(CECCZ="CZ03",'Outside Temp'!B17154,IF(CECCZ="CZ04",'Outside Temp'!B17155,IF(CECCZ="CZ12",'Outside Temp'!B17156, IF(CECCZ="CZ13",'Outside Temp'!B17157))))</f>
        <v>64.86666667</v>
      </c>
      <c r="G17154" s="12">
        <f t="shared" si="3"/>
        <v>1</v>
      </c>
    </row>
    <row r="17155" ht="15.75" customHeight="1">
      <c r="A17155" s="13">
        <v>42303.71875</v>
      </c>
      <c r="B17155" s="73">
        <f t="shared" si="1"/>
        <v>42303</v>
      </c>
      <c r="C17155" s="74">
        <f>IF(NewCustomer="Yes", IF(COUNTIF($I$2:$I$11,B17155)&gt;0,0,WEEKDAY(B17155,2)),IF(COUNTIF($I$2:$I$21,B17155)&gt;0,0,WEEKDAY(B17155,2)))</f>
        <v>1</v>
      </c>
      <c r="D17155" s="74">
        <f t="shared" si="2"/>
        <v>17</v>
      </c>
      <c r="E17155" s="12">
        <f>IFERROR(VLOOKUP(A17155,'IDAR Meter Data'!$A:$B,2,1),"")</f>
        <v>192</v>
      </c>
      <c r="F17155" s="75">
        <f>IF(CECCZ="CZ03",'Outside Temp'!B17155,IF(CECCZ="CZ04",'Outside Temp'!B17156,IF(CECCZ="CZ12",'Outside Temp'!B17157, IF(CECCZ="CZ13",'Outside Temp'!B17158))))</f>
        <v>64.36666667</v>
      </c>
      <c r="G17155" s="12">
        <f t="shared" si="3"/>
        <v>1</v>
      </c>
    </row>
    <row r="17156" ht="15.75" customHeight="1">
      <c r="A17156" s="13">
        <v>42303.729166666664</v>
      </c>
      <c r="B17156" s="73">
        <f t="shared" si="1"/>
        <v>42303</v>
      </c>
      <c r="C17156" s="74">
        <f>IF(NewCustomer="Yes", IF(COUNTIF($I$2:$I$11,B17156)&gt;0,0,WEEKDAY(B17156,2)),IF(COUNTIF($I$2:$I$21,B17156)&gt;0,0,WEEKDAY(B17156,2)))</f>
        <v>1</v>
      </c>
      <c r="D17156" s="74">
        <f t="shared" si="2"/>
        <v>17</v>
      </c>
      <c r="E17156" s="12">
        <f>IFERROR(VLOOKUP(A17156,'IDAR Meter Data'!$A:$B,2,1),"")</f>
        <v>176</v>
      </c>
      <c r="F17156" s="75">
        <f>IF(CECCZ="CZ03",'Outside Temp'!B17156,IF(CECCZ="CZ04",'Outside Temp'!B17157,IF(CECCZ="CZ12",'Outside Temp'!B17158, IF(CECCZ="CZ13",'Outside Temp'!B17159))))</f>
        <v>63.86666667</v>
      </c>
      <c r="G17156" s="12">
        <f t="shared" si="3"/>
        <v>1</v>
      </c>
    </row>
    <row r="17157" ht="15.75" customHeight="1">
      <c r="A17157" s="13">
        <v>42303.739583333336</v>
      </c>
      <c r="B17157" s="73">
        <f t="shared" si="1"/>
        <v>42303</v>
      </c>
      <c r="C17157" s="74">
        <f>IF(NewCustomer="Yes", IF(COUNTIF($I$2:$I$11,B17157)&gt;0,0,WEEKDAY(B17157,2)),IF(COUNTIF($I$2:$I$21,B17157)&gt;0,0,WEEKDAY(B17157,2)))</f>
        <v>1</v>
      </c>
      <c r="D17157" s="74">
        <f t="shared" si="2"/>
        <v>17</v>
      </c>
      <c r="E17157" s="12">
        <f>IFERROR(VLOOKUP(A17157,'IDAR Meter Data'!$A:$B,2,1),"")</f>
        <v>181</v>
      </c>
      <c r="F17157" s="75">
        <f>IF(CECCZ="CZ03",'Outside Temp'!B17157,IF(CECCZ="CZ04",'Outside Temp'!B17158,IF(CECCZ="CZ12",'Outside Temp'!B17159, IF(CECCZ="CZ13",'Outside Temp'!B17160))))</f>
        <v>63.36666667</v>
      </c>
      <c r="G17157" s="12">
        <f t="shared" si="3"/>
        <v>1</v>
      </c>
    </row>
    <row r="17158" ht="15.75" customHeight="1">
      <c r="A17158" s="13">
        <v>42303.75</v>
      </c>
      <c r="B17158" s="73">
        <f t="shared" si="1"/>
        <v>42303</v>
      </c>
      <c r="C17158" s="74">
        <f>IF(NewCustomer="Yes", IF(COUNTIF($I$2:$I$11,B17158)&gt;0,0,WEEKDAY(B17158,2)),IF(COUNTIF($I$2:$I$21,B17158)&gt;0,0,WEEKDAY(B17158,2)))</f>
        <v>1</v>
      </c>
      <c r="D17158" s="74">
        <f t="shared" si="2"/>
        <v>18</v>
      </c>
      <c r="E17158" s="12">
        <f>IFERROR(VLOOKUP(A17158,'IDAR Meter Data'!$A:$B,2,1),"")</f>
        <v>178</v>
      </c>
      <c r="F17158" s="75">
        <f>IF(CECCZ="CZ03",'Outside Temp'!B17158,IF(CECCZ="CZ04",'Outside Temp'!B17159,IF(CECCZ="CZ12",'Outside Temp'!B17160, IF(CECCZ="CZ13",'Outside Temp'!B17161))))</f>
        <v>62.93333333</v>
      </c>
      <c r="G17158" s="12">
        <f t="shared" si="3"/>
        <v>1</v>
      </c>
    </row>
    <row r="17159" ht="15.75" customHeight="1">
      <c r="A17159" s="13">
        <v>42303.760416666664</v>
      </c>
      <c r="B17159" s="73">
        <f t="shared" si="1"/>
        <v>42303</v>
      </c>
      <c r="C17159" s="74">
        <f>IF(NewCustomer="Yes", IF(COUNTIF($I$2:$I$11,B17159)&gt;0,0,WEEKDAY(B17159,2)),IF(COUNTIF($I$2:$I$21,B17159)&gt;0,0,WEEKDAY(B17159,2)))</f>
        <v>1</v>
      </c>
      <c r="D17159" s="74">
        <f t="shared" si="2"/>
        <v>18</v>
      </c>
      <c r="E17159" s="12">
        <f>IFERROR(VLOOKUP(A17159,'IDAR Meter Data'!$A:$B,2,1),"")</f>
        <v>129</v>
      </c>
      <c r="F17159" s="75">
        <f>IF(CECCZ="CZ03",'Outside Temp'!B17159,IF(CECCZ="CZ04",'Outside Temp'!B17160,IF(CECCZ="CZ12",'Outside Temp'!B17161, IF(CECCZ="CZ13",'Outside Temp'!B17162))))</f>
        <v>62.68333333</v>
      </c>
      <c r="G17159" s="12">
        <f t="shared" si="3"/>
        <v>1</v>
      </c>
    </row>
    <row r="17160" ht="15.75" customHeight="1">
      <c r="A17160" s="13">
        <v>42303.770833333336</v>
      </c>
      <c r="B17160" s="73">
        <f t="shared" si="1"/>
        <v>42303</v>
      </c>
      <c r="C17160" s="74">
        <f>IF(NewCustomer="Yes", IF(COUNTIF($I$2:$I$11,B17160)&gt;0,0,WEEKDAY(B17160,2)),IF(COUNTIF($I$2:$I$21,B17160)&gt;0,0,WEEKDAY(B17160,2)))</f>
        <v>1</v>
      </c>
      <c r="D17160" s="74">
        <f t="shared" si="2"/>
        <v>18</v>
      </c>
      <c r="E17160" s="12">
        <f>IFERROR(VLOOKUP(A17160,'IDAR Meter Data'!$A:$B,2,1),"")</f>
        <v>117</v>
      </c>
      <c r="F17160" s="75">
        <f>IF(CECCZ="CZ03",'Outside Temp'!B17160,IF(CECCZ="CZ04",'Outside Temp'!B17161,IF(CECCZ="CZ12",'Outside Temp'!B17162, IF(CECCZ="CZ13",'Outside Temp'!B17163))))</f>
        <v>62.43333333</v>
      </c>
      <c r="G17160" s="12">
        <f t="shared" si="3"/>
        <v>1</v>
      </c>
    </row>
    <row r="17161" ht="15.75" customHeight="1">
      <c r="A17161" s="13">
        <v>42303.78125</v>
      </c>
      <c r="B17161" s="73">
        <f t="shared" si="1"/>
        <v>42303</v>
      </c>
      <c r="C17161" s="74">
        <f>IF(NewCustomer="Yes", IF(COUNTIF($I$2:$I$11,B17161)&gt;0,0,WEEKDAY(B17161,2)),IF(COUNTIF($I$2:$I$21,B17161)&gt;0,0,WEEKDAY(B17161,2)))</f>
        <v>1</v>
      </c>
      <c r="D17161" s="74">
        <f t="shared" si="2"/>
        <v>18</v>
      </c>
      <c r="E17161" s="12">
        <f>IFERROR(VLOOKUP(A17161,'IDAR Meter Data'!$A:$B,2,1),"")</f>
        <v>114</v>
      </c>
      <c r="F17161" s="75">
        <f>IF(CECCZ="CZ03",'Outside Temp'!B17161,IF(CECCZ="CZ04",'Outside Temp'!B17162,IF(CECCZ="CZ12",'Outside Temp'!B17163, IF(CECCZ="CZ13",'Outside Temp'!B17164))))</f>
        <v>62.18333333</v>
      </c>
      <c r="G17161" s="12">
        <f t="shared" si="3"/>
        <v>1</v>
      </c>
    </row>
    <row r="17162" ht="15.75" customHeight="1">
      <c r="A17162" s="13">
        <v>42303.791666666664</v>
      </c>
      <c r="B17162" s="73">
        <f t="shared" si="1"/>
        <v>42303</v>
      </c>
      <c r="C17162" s="74">
        <f>IF(NewCustomer="Yes", IF(COUNTIF($I$2:$I$11,B17162)&gt;0,0,WEEKDAY(B17162,2)),IF(COUNTIF($I$2:$I$21,B17162)&gt;0,0,WEEKDAY(B17162,2)))</f>
        <v>1</v>
      </c>
      <c r="D17162" s="74">
        <f t="shared" si="2"/>
        <v>19</v>
      </c>
      <c r="E17162" s="12">
        <f>IFERROR(VLOOKUP(A17162,'IDAR Meter Data'!$A:$B,2,1),"")</f>
        <v>118</v>
      </c>
      <c r="F17162" s="75">
        <f>IF(CECCZ="CZ03",'Outside Temp'!B17162,IF(CECCZ="CZ04",'Outside Temp'!B17163,IF(CECCZ="CZ12",'Outside Temp'!B17164, IF(CECCZ="CZ13",'Outside Temp'!B17165))))</f>
        <v>61.93333333</v>
      </c>
      <c r="G17162" s="12">
        <f t="shared" si="3"/>
        <v>1</v>
      </c>
    </row>
    <row r="17163" ht="15.75" customHeight="1">
      <c r="A17163" s="13">
        <v>42303.802083333336</v>
      </c>
      <c r="B17163" s="73">
        <f t="shared" si="1"/>
        <v>42303</v>
      </c>
      <c r="C17163" s="74">
        <f>IF(NewCustomer="Yes", IF(COUNTIF($I$2:$I$11,B17163)&gt;0,0,WEEKDAY(B17163,2)),IF(COUNTIF($I$2:$I$21,B17163)&gt;0,0,WEEKDAY(B17163,2)))</f>
        <v>1</v>
      </c>
      <c r="D17163" s="74">
        <f t="shared" si="2"/>
        <v>19</v>
      </c>
      <c r="E17163" s="12">
        <f>IFERROR(VLOOKUP(A17163,'IDAR Meter Data'!$A:$B,2,1),"")</f>
        <v>110</v>
      </c>
      <c r="F17163" s="75">
        <f>IF(CECCZ="CZ03",'Outside Temp'!B17163,IF(CECCZ="CZ04",'Outside Temp'!B17164,IF(CECCZ="CZ12",'Outside Temp'!B17165, IF(CECCZ="CZ13",'Outside Temp'!B17166))))</f>
        <v>61.68333333</v>
      </c>
      <c r="G17163" s="12">
        <f t="shared" si="3"/>
        <v>1</v>
      </c>
    </row>
    <row r="17164" ht="15.75" customHeight="1">
      <c r="A17164" s="13">
        <v>42303.8125</v>
      </c>
      <c r="B17164" s="73">
        <f t="shared" si="1"/>
        <v>42303</v>
      </c>
      <c r="C17164" s="74">
        <f>IF(NewCustomer="Yes", IF(COUNTIF($I$2:$I$11,B17164)&gt;0,0,WEEKDAY(B17164,2)),IF(COUNTIF($I$2:$I$21,B17164)&gt;0,0,WEEKDAY(B17164,2)))</f>
        <v>1</v>
      </c>
      <c r="D17164" s="74">
        <f t="shared" si="2"/>
        <v>19</v>
      </c>
      <c r="E17164" s="12">
        <f>IFERROR(VLOOKUP(A17164,'IDAR Meter Data'!$A:$B,2,1),"")</f>
        <v>122</v>
      </c>
      <c r="F17164" s="75">
        <f>IF(CECCZ="CZ03",'Outside Temp'!B17164,IF(CECCZ="CZ04",'Outside Temp'!B17165,IF(CECCZ="CZ12",'Outside Temp'!B17166, IF(CECCZ="CZ13",'Outside Temp'!B17167))))</f>
        <v>61.43333333</v>
      </c>
      <c r="G17164" s="12">
        <f t="shared" si="3"/>
        <v>1</v>
      </c>
    </row>
    <row r="17165" ht="15.75" customHeight="1">
      <c r="A17165" s="13">
        <v>42303.822916666664</v>
      </c>
      <c r="B17165" s="73">
        <f t="shared" si="1"/>
        <v>42303</v>
      </c>
      <c r="C17165" s="74">
        <f>IF(NewCustomer="Yes", IF(COUNTIF($I$2:$I$11,B17165)&gt;0,0,WEEKDAY(B17165,2)),IF(COUNTIF($I$2:$I$21,B17165)&gt;0,0,WEEKDAY(B17165,2)))</f>
        <v>1</v>
      </c>
      <c r="D17165" s="74">
        <f t="shared" si="2"/>
        <v>19</v>
      </c>
      <c r="E17165" s="12">
        <f>IFERROR(VLOOKUP(A17165,'IDAR Meter Data'!$A:$B,2,1),"")</f>
        <v>116</v>
      </c>
      <c r="F17165" s="75">
        <f>IF(CECCZ="CZ03",'Outside Temp'!B17165,IF(CECCZ="CZ04",'Outside Temp'!B17166,IF(CECCZ="CZ12",'Outside Temp'!B17167, IF(CECCZ="CZ13",'Outside Temp'!B17168))))</f>
        <v>61.18333333</v>
      </c>
      <c r="G17165" s="12">
        <f t="shared" si="3"/>
        <v>1</v>
      </c>
    </row>
    <row r="17166" ht="15.75" customHeight="1">
      <c r="A17166" s="13">
        <v>42303.833333333336</v>
      </c>
      <c r="B17166" s="73">
        <f t="shared" si="1"/>
        <v>42303</v>
      </c>
      <c r="C17166" s="74">
        <f>IF(NewCustomer="Yes", IF(COUNTIF($I$2:$I$11,B17166)&gt;0,0,WEEKDAY(B17166,2)),IF(COUNTIF($I$2:$I$21,B17166)&gt;0,0,WEEKDAY(B17166,2)))</f>
        <v>1</v>
      </c>
      <c r="D17166" s="74">
        <f t="shared" si="2"/>
        <v>20</v>
      </c>
      <c r="E17166" s="12">
        <f>IFERROR(VLOOKUP(A17166,'IDAR Meter Data'!$A:$B,2,1),"")</f>
        <v>118</v>
      </c>
      <c r="F17166" s="75">
        <f>IF(CECCZ="CZ03",'Outside Temp'!B17166,IF(CECCZ="CZ04",'Outside Temp'!B17167,IF(CECCZ="CZ12",'Outside Temp'!B17168, IF(CECCZ="CZ13",'Outside Temp'!B17169))))</f>
        <v>60.93333333</v>
      </c>
      <c r="G17166" s="12">
        <f t="shared" si="3"/>
        <v>1</v>
      </c>
    </row>
    <row r="17167" ht="15.75" customHeight="1">
      <c r="A17167" s="13">
        <v>42303.84375</v>
      </c>
      <c r="B17167" s="73">
        <f t="shared" si="1"/>
        <v>42303</v>
      </c>
      <c r="C17167" s="74">
        <f>IF(NewCustomer="Yes", IF(COUNTIF($I$2:$I$11,B17167)&gt;0,0,WEEKDAY(B17167,2)),IF(COUNTIF($I$2:$I$21,B17167)&gt;0,0,WEEKDAY(B17167,2)))</f>
        <v>1</v>
      </c>
      <c r="D17167" s="74">
        <f t="shared" si="2"/>
        <v>20</v>
      </c>
      <c r="E17167" s="12">
        <f>IFERROR(VLOOKUP(A17167,'IDAR Meter Data'!$A:$B,2,1),"")</f>
        <v>112</v>
      </c>
      <c r="F17167" s="75">
        <f>IF(CECCZ="CZ03",'Outside Temp'!B17167,IF(CECCZ="CZ04",'Outside Temp'!B17168,IF(CECCZ="CZ12",'Outside Temp'!B17169, IF(CECCZ="CZ13",'Outside Temp'!B17170))))</f>
        <v>60.68333333</v>
      </c>
      <c r="G17167" s="12">
        <f t="shared" si="3"/>
        <v>1</v>
      </c>
    </row>
    <row r="17168" ht="15.75" customHeight="1">
      <c r="A17168" s="13">
        <v>42303.854166666664</v>
      </c>
      <c r="B17168" s="73">
        <f t="shared" si="1"/>
        <v>42303</v>
      </c>
      <c r="C17168" s="74">
        <f>IF(NewCustomer="Yes", IF(COUNTIF($I$2:$I$11,B17168)&gt;0,0,WEEKDAY(B17168,2)),IF(COUNTIF($I$2:$I$21,B17168)&gt;0,0,WEEKDAY(B17168,2)))</f>
        <v>1</v>
      </c>
      <c r="D17168" s="74">
        <f t="shared" si="2"/>
        <v>20</v>
      </c>
      <c r="E17168" s="12">
        <f>IFERROR(VLOOKUP(A17168,'IDAR Meter Data'!$A:$B,2,1),"")</f>
        <v>108</v>
      </c>
      <c r="F17168" s="75">
        <f>IF(CECCZ="CZ03",'Outside Temp'!B17168,IF(CECCZ="CZ04",'Outside Temp'!B17169,IF(CECCZ="CZ12",'Outside Temp'!B17170, IF(CECCZ="CZ13",'Outside Temp'!B17171))))</f>
        <v>60.43333333</v>
      </c>
      <c r="G17168" s="12">
        <f t="shared" si="3"/>
        <v>1</v>
      </c>
    </row>
    <row r="17169" ht="15.75" customHeight="1">
      <c r="A17169" s="13">
        <v>42303.864583333336</v>
      </c>
      <c r="B17169" s="73">
        <f t="shared" si="1"/>
        <v>42303</v>
      </c>
      <c r="C17169" s="74">
        <f>IF(NewCustomer="Yes", IF(COUNTIF($I$2:$I$11,B17169)&gt;0,0,WEEKDAY(B17169,2)),IF(COUNTIF($I$2:$I$21,B17169)&gt;0,0,WEEKDAY(B17169,2)))</f>
        <v>1</v>
      </c>
      <c r="D17169" s="74">
        <f t="shared" si="2"/>
        <v>20</v>
      </c>
      <c r="E17169" s="12">
        <f>IFERROR(VLOOKUP(A17169,'IDAR Meter Data'!$A:$B,2,1),"")</f>
        <v>106</v>
      </c>
      <c r="F17169" s="75">
        <f>IF(CECCZ="CZ03",'Outside Temp'!B17169,IF(CECCZ="CZ04",'Outside Temp'!B17170,IF(CECCZ="CZ12",'Outside Temp'!B17171, IF(CECCZ="CZ13",'Outside Temp'!B17172))))</f>
        <v>60.18333333</v>
      </c>
      <c r="G17169" s="12">
        <f t="shared" si="3"/>
        <v>1</v>
      </c>
    </row>
    <row r="17170" ht="15.75" customHeight="1">
      <c r="A17170" s="13">
        <v>42303.875</v>
      </c>
      <c r="B17170" s="73">
        <f t="shared" si="1"/>
        <v>42303</v>
      </c>
      <c r="C17170" s="74">
        <f>IF(NewCustomer="Yes", IF(COUNTIF($I$2:$I$11,B17170)&gt;0,0,WEEKDAY(B17170,2)),IF(COUNTIF($I$2:$I$21,B17170)&gt;0,0,WEEKDAY(B17170,2)))</f>
        <v>1</v>
      </c>
      <c r="D17170" s="74">
        <f t="shared" si="2"/>
        <v>21</v>
      </c>
      <c r="E17170" s="12">
        <f>IFERROR(VLOOKUP(A17170,'IDAR Meter Data'!$A:$B,2,1),"")</f>
        <v>105</v>
      </c>
      <c r="F17170" s="75">
        <f>IF(CECCZ="CZ03",'Outside Temp'!B17170,IF(CECCZ="CZ04",'Outside Temp'!B17171,IF(CECCZ="CZ12",'Outside Temp'!B17172, IF(CECCZ="CZ13",'Outside Temp'!B17173))))</f>
        <v>59.93333333</v>
      </c>
      <c r="G17170" s="12">
        <f t="shared" si="3"/>
        <v>1</v>
      </c>
    </row>
    <row r="17171" ht="15.75" customHeight="1">
      <c r="A17171" s="13">
        <v>42303.885416666664</v>
      </c>
      <c r="B17171" s="73">
        <f t="shared" si="1"/>
        <v>42303</v>
      </c>
      <c r="C17171" s="74">
        <f>IF(NewCustomer="Yes", IF(COUNTIF($I$2:$I$11,B17171)&gt;0,0,WEEKDAY(B17171,2)),IF(COUNTIF($I$2:$I$21,B17171)&gt;0,0,WEEKDAY(B17171,2)))</f>
        <v>1</v>
      </c>
      <c r="D17171" s="74">
        <f t="shared" si="2"/>
        <v>21</v>
      </c>
      <c r="E17171" s="12">
        <f>IFERROR(VLOOKUP(A17171,'IDAR Meter Data'!$A:$B,2,1),"")</f>
        <v>111</v>
      </c>
      <c r="F17171" s="75">
        <f>IF(CECCZ="CZ03",'Outside Temp'!B17171,IF(CECCZ="CZ04",'Outside Temp'!B17172,IF(CECCZ="CZ12",'Outside Temp'!B17173, IF(CECCZ="CZ13",'Outside Temp'!B17174))))</f>
        <v>59.68333333</v>
      </c>
      <c r="G17171" s="12">
        <f t="shared" si="3"/>
        <v>1</v>
      </c>
    </row>
    <row r="17172" ht="15.75" customHeight="1">
      <c r="A17172" s="13">
        <v>42303.895833333336</v>
      </c>
      <c r="B17172" s="73">
        <f t="shared" si="1"/>
        <v>42303</v>
      </c>
      <c r="C17172" s="74">
        <f>IF(NewCustomer="Yes", IF(COUNTIF($I$2:$I$11,B17172)&gt;0,0,WEEKDAY(B17172,2)),IF(COUNTIF($I$2:$I$21,B17172)&gt;0,0,WEEKDAY(B17172,2)))</f>
        <v>1</v>
      </c>
      <c r="D17172" s="74">
        <f t="shared" si="2"/>
        <v>21</v>
      </c>
      <c r="E17172" s="12">
        <f>IFERROR(VLOOKUP(A17172,'IDAR Meter Data'!$A:$B,2,1),"")</f>
        <v>101</v>
      </c>
      <c r="F17172" s="75">
        <f>IF(CECCZ="CZ03",'Outside Temp'!B17172,IF(CECCZ="CZ04",'Outside Temp'!B17173,IF(CECCZ="CZ12",'Outside Temp'!B17174, IF(CECCZ="CZ13",'Outside Temp'!B17175))))</f>
        <v>59.43333333</v>
      </c>
      <c r="G17172" s="12">
        <f t="shared" si="3"/>
        <v>1</v>
      </c>
    </row>
    <row r="17173" ht="15.75" customHeight="1">
      <c r="A17173" s="13">
        <v>42303.90625</v>
      </c>
      <c r="B17173" s="73">
        <f t="shared" si="1"/>
        <v>42303</v>
      </c>
      <c r="C17173" s="74">
        <f>IF(NewCustomer="Yes", IF(COUNTIF($I$2:$I$11,B17173)&gt;0,0,WEEKDAY(B17173,2)),IF(COUNTIF($I$2:$I$21,B17173)&gt;0,0,WEEKDAY(B17173,2)))</f>
        <v>1</v>
      </c>
      <c r="D17173" s="74">
        <f t="shared" si="2"/>
        <v>21</v>
      </c>
      <c r="E17173" s="12">
        <f>IFERROR(VLOOKUP(A17173,'IDAR Meter Data'!$A:$B,2,1),"")</f>
        <v>103</v>
      </c>
      <c r="F17173" s="75">
        <f>IF(CECCZ="CZ03",'Outside Temp'!B17173,IF(CECCZ="CZ04",'Outside Temp'!B17174,IF(CECCZ="CZ12",'Outside Temp'!B17175, IF(CECCZ="CZ13",'Outside Temp'!B17176))))</f>
        <v>59.18333333</v>
      </c>
      <c r="G17173" s="12">
        <f t="shared" si="3"/>
        <v>1</v>
      </c>
    </row>
    <row r="17174" ht="15.75" customHeight="1">
      <c r="A17174" s="13">
        <v>42303.916666666664</v>
      </c>
      <c r="B17174" s="73">
        <f t="shared" si="1"/>
        <v>42303</v>
      </c>
      <c r="C17174" s="74">
        <f>IF(NewCustomer="Yes", IF(COUNTIF($I$2:$I$11,B17174)&gt;0,0,WEEKDAY(B17174,2)),IF(COUNTIF($I$2:$I$21,B17174)&gt;0,0,WEEKDAY(B17174,2)))</f>
        <v>1</v>
      </c>
      <c r="D17174" s="74">
        <f t="shared" si="2"/>
        <v>22</v>
      </c>
      <c r="E17174" s="12">
        <f>IFERROR(VLOOKUP(A17174,'IDAR Meter Data'!$A:$B,2,1),"")</f>
        <v>96</v>
      </c>
      <c r="F17174" s="75">
        <f>IF(CECCZ="CZ03",'Outside Temp'!B17174,IF(CECCZ="CZ04",'Outside Temp'!B17175,IF(CECCZ="CZ12",'Outside Temp'!B17176, IF(CECCZ="CZ13",'Outside Temp'!B17177))))</f>
        <v>59</v>
      </c>
      <c r="G17174" s="12">
        <f t="shared" si="3"/>
        <v>1</v>
      </c>
    </row>
    <row r="17175" ht="15.75" customHeight="1">
      <c r="A17175" s="13">
        <v>42303.927083333336</v>
      </c>
      <c r="B17175" s="73">
        <f t="shared" si="1"/>
        <v>42303</v>
      </c>
      <c r="C17175" s="74">
        <f>IF(NewCustomer="Yes", IF(COUNTIF($I$2:$I$11,B17175)&gt;0,0,WEEKDAY(B17175,2)),IF(COUNTIF($I$2:$I$21,B17175)&gt;0,0,WEEKDAY(B17175,2)))</f>
        <v>1</v>
      </c>
      <c r="D17175" s="74">
        <f t="shared" si="2"/>
        <v>22</v>
      </c>
      <c r="E17175" s="12">
        <f>IFERROR(VLOOKUP(A17175,'IDAR Meter Data'!$A:$B,2,1),"")</f>
        <v>101</v>
      </c>
      <c r="F17175" s="75">
        <f>IF(CECCZ="CZ03",'Outside Temp'!B17175,IF(CECCZ="CZ04",'Outside Temp'!B17176,IF(CECCZ="CZ12",'Outside Temp'!B17177, IF(CECCZ="CZ13",'Outside Temp'!B17178))))</f>
        <v>59</v>
      </c>
      <c r="G17175" s="12">
        <f t="shared" si="3"/>
        <v>1</v>
      </c>
    </row>
    <row r="17176" ht="15.75" customHeight="1">
      <c r="A17176" s="13">
        <v>42303.9375</v>
      </c>
      <c r="B17176" s="73">
        <f t="shared" si="1"/>
        <v>42303</v>
      </c>
      <c r="C17176" s="74">
        <f>IF(NewCustomer="Yes", IF(COUNTIF($I$2:$I$11,B17176)&gt;0,0,WEEKDAY(B17176,2)),IF(COUNTIF($I$2:$I$21,B17176)&gt;0,0,WEEKDAY(B17176,2)))</f>
        <v>1</v>
      </c>
      <c r="D17176" s="74">
        <f t="shared" si="2"/>
        <v>22</v>
      </c>
      <c r="E17176" s="12">
        <f>IFERROR(VLOOKUP(A17176,'IDAR Meter Data'!$A:$B,2,1),"")</f>
        <v>103</v>
      </c>
      <c r="F17176" s="75">
        <f>IF(CECCZ="CZ03",'Outside Temp'!B17176,IF(CECCZ="CZ04",'Outside Temp'!B17177,IF(CECCZ="CZ12",'Outside Temp'!B17178, IF(CECCZ="CZ13",'Outside Temp'!B17179))))</f>
        <v>59</v>
      </c>
      <c r="G17176" s="12">
        <f t="shared" si="3"/>
        <v>1</v>
      </c>
    </row>
    <row r="17177" ht="15.75" customHeight="1">
      <c r="A17177" s="13">
        <v>42303.947916666664</v>
      </c>
      <c r="B17177" s="73">
        <f t="shared" si="1"/>
        <v>42303</v>
      </c>
      <c r="C17177" s="74">
        <f>IF(NewCustomer="Yes", IF(COUNTIF($I$2:$I$11,B17177)&gt;0,0,WEEKDAY(B17177,2)),IF(COUNTIF($I$2:$I$21,B17177)&gt;0,0,WEEKDAY(B17177,2)))</f>
        <v>1</v>
      </c>
      <c r="D17177" s="74">
        <f t="shared" si="2"/>
        <v>22</v>
      </c>
      <c r="E17177" s="12">
        <f>IFERROR(VLOOKUP(A17177,'IDAR Meter Data'!$A:$B,2,1),"")</f>
        <v>96</v>
      </c>
      <c r="F17177" s="75">
        <f>IF(CECCZ="CZ03",'Outside Temp'!B17177,IF(CECCZ="CZ04",'Outside Temp'!B17178,IF(CECCZ="CZ12",'Outside Temp'!B17179, IF(CECCZ="CZ13",'Outside Temp'!B17180))))</f>
        <v>59</v>
      </c>
      <c r="G17177" s="12">
        <f t="shared" si="3"/>
        <v>1</v>
      </c>
    </row>
    <row r="17178" ht="15.75" customHeight="1">
      <c r="A17178" s="13">
        <v>42303.958333333336</v>
      </c>
      <c r="B17178" s="73">
        <f t="shared" si="1"/>
        <v>42303</v>
      </c>
      <c r="C17178" s="74">
        <f>IF(NewCustomer="Yes", IF(COUNTIF($I$2:$I$11,B17178)&gt;0,0,WEEKDAY(B17178,2)),IF(COUNTIF($I$2:$I$21,B17178)&gt;0,0,WEEKDAY(B17178,2)))</f>
        <v>1</v>
      </c>
      <c r="D17178" s="74">
        <f t="shared" si="2"/>
        <v>23</v>
      </c>
      <c r="E17178" s="12">
        <f>IFERROR(VLOOKUP(A17178,'IDAR Meter Data'!$A:$B,2,1),"")</f>
        <v>94</v>
      </c>
      <c r="F17178" s="75">
        <f>IF(CECCZ="CZ03",'Outside Temp'!B17178,IF(CECCZ="CZ04",'Outside Temp'!B17179,IF(CECCZ="CZ12",'Outside Temp'!B17180, IF(CECCZ="CZ13",'Outside Temp'!B17181))))</f>
        <v>59.06666667</v>
      </c>
      <c r="G17178" s="12">
        <f t="shared" si="3"/>
        <v>1</v>
      </c>
    </row>
    <row r="17179" ht="15.75" customHeight="1">
      <c r="A17179" s="13">
        <v>42303.96875</v>
      </c>
      <c r="B17179" s="73">
        <f t="shared" si="1"/>
        <v>42303</v>
      </c>
      <c r="C17179" s="74">
        <f>IF(NewCustomer="Yes", IF(COUNTIF($I$2:$I$11,B17179)&gt;0,0,WEEKDAY(B17179,2)),IF(COUNTIF($I$2:$I$21,B17179)&gt;0,0,WEEKDAY(B17179,2)))</f>
        <v>1</v>
      </c>
      <c r="D17179" s="74">
        <f t="shared" si="2"/>
        <v>23</v>
      </c>
      <c r="E17179" s="12">
        <f>IFERROR(VLOOKUP(A17179,'IDAR Meter Data'!$A:$B,2,1),"")</f>
        <v>95</v>
      </c>
      <c r="F17179" s="75">
        <f>IF(CECCZ="CZ03",'Outside Temp'!B17179,IF(CECCZ="CZ04",'Outside Temp'!B17180,IF(CECCZ="CZ12",'Outside Temp'!B17181, IF(CECCZ="CZ13",'Outside Temp'!B17182))))</f>
        <v>59.31666667</v>
      </c>
      <c r="G17179" s="12">
        <f t="shared" si="3"/>
        <v>1</v>
      </c>
    </row>
    <row r="17180" ht="15.75" customHeight="1">
      <c r="A17180" s="13">
        <v>42303.979166666664</v>
      </c>
      <c r="B17180" s="73">
        <f t="shared" si="1"/>
        <v>42303</v>
      </c>
      <c r="C17180" s="74">
        <f>IF(NewCustomer="Yes", IF(COUNTIF($I$2:$I$11,B17180)&gt;0,0,WEEKDAY(B17180,2)),IF(COUNTIF($I$2:$I$21,B17180)&gt;0,0,WEEKDAY(B17180,2)))</f>
        <v>1</v>
      </c>
      <c r="D17180" s="74">
        <f t="shared" si="2"/>
        <v>23</v>
      </c>
      <c r="E17180" s="12">
        <f>IFERROR(VLOOKUP(A17180,'IDAR Meter Data'!$A:$B,2,1),"")</f>
        <v>96</v>
      </c>
      <c r="F17180" s="75">
        <f>IF(CECCZ="CZ03",'Outside Temp'!B17180,IF(CECCZ="CZ04",'Outside Temp'!B17181,IF(CECCZ="CZ12",'Outside Temp'!B17182, IF(CECCZ="CZ13",'Outside Temp'!B17183))))</f>
        <v>59.56666667</v>
      </c>
      <c r="G17180" s="12">
        <f t="shared" si="3"/>
        <v>1</v>
      </c>
    </row>
    <row r="17181" ht="15.75" customHeight="1">
      <c r="A17181" s="13">
        <v>42303.989583333336</v>
      </c>
      <c r="B17181" s="73">
        <f t="shared" si="1"/>
        <v>42303</v>
      </c>
      <c r="C17181" s="74">
        <f>IF(NewCustomer="Yes", IF(COUNTIF($I$2:$I$11,B17181)&gt;0,0,WEEKDAY(B17181,2)),IF(COUNTIF($I$2:$I$21,B17181)&gt;0,0,WEEKDAY(B17181,2)))</f>
        <v>1</v>
      </c>
      <c r="D17181" s="74">
        <f t="shared" si="2"/>
        <v>23</v>
      </c>
      <c r="E17181" s="12">
        <f>IFERROR(VLOOKUP(A17181,'IDAR Meter Data'!$A:$B,2,1),"")</f>
        <v>93</v>
      </c>
      <c r="F17181" s="75">
        <f>IF(CECCZ="CZ03",'Outside Temp'!B17181,IF(CECCZ="CZ04",'Outside Temp'!B17182,IF(CECCZ="CZ12",'Outside Temp'!B17183, IF(CECCZ="CZ13",'Outside Temp'!B17184))))</f>
        <v>59.81666667</v>
      </c>
      <c r="G17181" s="12">
        <f t="shared" si="3"/>
        <v>1</v>
      </c>
    </row>
    <row r="17182" ht="15.75" customHeight="1">
      <c r="A17182" s="13">
        <v>42304.0</v>
      </c>
      <c r="B17182" s="73">
        <f t="shared" si="1"/>
        <v>42304</v>
      </c>
      <c r="C17182" s="74">
        <f>IF(NewCustomer="Yes", IF(COUNTIF($I$2:$I$11,B17182)&gt;0,0,WEEKDAY(B17182,2)),IF(COUNTIF($I$2:$I$21,B17182)&gt;0,0,WEEKDAY(B17182,2)))</f>
        <v>2</v>
      </c>
      <c r="D17182" s="74">
        <f t="shared" si="2"/>
        <v>0</v>
      </c>
      <c r="E17182" s="12">
        <f>IFERROR(VLOOKUP(A17182,'IDAR Meter Data'!$A:$B,2,1),"")</f>
        <v>106</v>
      </c>
      <c r="F17182" s="75">
        <f>IF(CECCZ="CZ03",'Outside Temp'!B17182,IF(CECCZ="CZ04",'Outside Temp'!B17183,IF(CECCZ="CZ12",'Outside Temp'!B17184, IF(CECCZ="CZ13",'Outside Temp'!B17185))))</f>
        <v>59.93333333</v>
      </c>
      <c r="G17182" s="12">
        <f t="shared" si="3"/>
        <v>1</v>
      </c>
    </row>
    <row r="17183" ht="15.75" customHeight="1">
      <c r="A17183" s="13">
        <v>42304.010416666664</v>
      </c>
      <c r="B17183" s="73">
        <f t="shared" si="1"/>
        <v>42304</v>
      </c>
      <c r="C17183" s="74">
        <f>IF(NewCustomer="Yes", IF(COUNTIF($I$2:$I$11,B17183)&gt;0,0,WEEKDAY(B17183,2)),IF(COUNTIF($I$2:$I$21,B17183)&gt;0,0,WEEKDAY(B17183,2)))</f>
        <v>2</v>
      </c>
      <c r="D17183" s="74">
        <f t="shared" si="2"/>
        <v>0</v>
      </c>
      <c r="E17183" s="12">
        <f>IFERROR(VLOOKUP(A17183,'IDAR Meter Data'!$A:$B,2,1),"")</f>
        <v>97</v>
      </c>
      <c r="F17183" s="75">
        <f>IF(CECCZ="CZ03",'Outside Temp'!B17183,IF(CECCZ="CZ04",'Outside Temp'!B17184,IF(CECCZ="CZ12",'Outside Temp'!B17185, IF(CECCZ="CZ13",'Outside Temp'!B17186))))</f>
        <v>59.68333333</v>
      </c>
      <c r="G17183" s="12">
        <f t="shared" si="3"/>
        <v>1</v>
      </c>
    </row>
    <row r="17184" ht="15.75" customHeight="1">
      <c r="A17184" s="13">
        <v>42304.020833333336</v>
      </c>
      <c r="B17184" s="73">
        <f t="shared" si="1"/>
        <v>42304</v>
      </c>
      <c r="C17184" s="74">
        <f>IF(NewCustomer="Yes", IF(COUNTIF($I$2:$I$11,B17184)&gt;0,0,WEEKDAY(B17184,2)),IF(COUNTIF($I$2:$I$21,B17184)&gt;0,0,WEEKDAY(B17184,2)))</f>
        <v>2</v>
      </c>
      <c r="D17184" s="74">
        <f t="shared" si="2"/>
        <v>0</v>
      </c>
      <c r="E17184" s="12">
        <f>IFERROR(VLOOKUP(A17184,'IDAR Meter Data'!$A:$B,2,1),"")</f>
        <v>99</v>
      </c>
      <c r="F17184" s="75">
        <f>IF(CECCZ="CZ03",'Outside Temp'!B17184,IF(CECCZ="CZ04",'Outside Temp'!B17185,IF(CECCZ="CZ12",'Outside Temp'!B17186, IF(CECCZ="CZ13",'Outside Temp'!B17187))))</f>
        <v>59.43333333</v>
      </c>
      <c r="G17184" s="12">
        <f t="shared" si="3"/>
        <v>1</v>
      </c>
    </row>
    <row r="17185" ht="15.75" customHeight="1">
      <c r="A17185" s="13">
        <v>42304.03125</v>
      </c>
      <c r="B17185" s="73">
        <f t="shared" si="1"/>
        <v>42304</v>
      </c>
      <c r="C17185" s="74">
        <f>IF(NewCustomer="Yes", IF(COUNTIF($I$2:$I$11,B17185)&gt;0,0,WEEKDAY(B17185,2)),IF(COUNTIF($I$2:$I$21,B17185)&gt;0,0,WEEKDAY(B17185,2)))</f>
        <v>2</v>
      </c>
      <c r="D17185" s="74">
        <f t="shared" si="2"/>
        <v>0</v>
      </c>
      <c r="E17185" s="12">
        <f>IFERROR(VLOOKUP(A17185,'IDAR Meter Data'!$A:$B,2,1),"")</f>
        <v>95</v>
      </c>
      <c r="F17185" s="75">
        <f>IF(CECCZ="CZ03",'Outside Temp'!B17185,IF(CECCZ="CZ04",'Outside Temp'!B17186,IF(CECCZ="CZ12",'Outside Temp'!B17187, IF(CECCZ="CZ13",'Outside Temp'!B17188))))</f>
        <v>59.18333333</v>
      </c>
      <c r="G17185" s="12">
        <f t="shared" si="3"/>
        <v>1</v>
      </c>
    </row>
    <row r="17186" ht="15.75" customHeight="1">
      <c r="A17186" s="13">
        <v>42304.041666666664</v>
      </c>
      <c r="B17186" s="73">
        <f t="shared" si="1"/>
        <v>42304</v>
      </c>
      <c r="C17186" s="74">
        <f>IF(NewCustomer="Yes", IF(COUNTIF($I$2:$I$11,B17186)&gt;0,0,WEEKDAY(B17186,2)),IF(COUNTIF($I$2:$I$21,B17186)&gt;0,0,WEEKDAY(B17186,2)))</f>
        <v>2</v>
      </c>
      <c r="D17186" s="74">
        <f t="shared" si="2"/>
        <v>1</v>
      </c>
      <c r="E17186" s="12">
        <f>IFERROR(VLOOKUP(A17186,'IDAR Meter Data'!$A:$B,2,1),"")</f>
        <v>95</v>
      </c>
      <c r="F17186" s="75">
        <f>IF(CECCZ="CZ03",'Outside Temp'!B17186,IF(CECCZ="CZ04",'Outside Temp'!B17187,IF(CECCZ="CZ12",'Outside Temp'!B17188, IF(CECCZ="CZ13",'Outside Temp'!B17189))))</f>
        <v>59</v>
      </c>
      <c r="G17186" s="12">
        <f t="shared" si="3"/>
        <v>1</v>
      </c>
    </row>
    <row r="17187" ht="15.75" customHeight="1">
      <c r="A17187" s="13">
        <v>42304.052083333336</v>
      </c>
      <c r="B17187" s="73">
        <f t="shared" si="1"/>
        <v>42304</v>
      </c>
      <c r="C17187" s="74">
        <f>IF(NewCustomer="Yes", IF(COUNTIF($I$2:$I$11,B17187)&gt;0,0,WEEKDAY(B17187,2)),IF(COUNTIF($I$2:$I$21,B17187)&gt;0,0,WEEKDAY(B17187,2)))</f>
        <v>2</v>
      </c>
      <c r="D17187" s="74">
        <f t="shared" si="2"/>
        <v>1</v>
      </c>
      <c r="E17187" s="12">
        <f>IFERROR(VLOOKUP(A17187,'IDAR Meter Data'!$A:$B,2,1),"")</f>
        <v>105</v>
      </c>
      <c r="F17187" s="75">
        <f>IF(CECCZ="CZ03",'Outside Temp'!B17187,IF(CECCZ="CZ04",'Outside Temp'!B17188,IF(CECCZ="CZ12",'Outside Temp'!B17189, IF(CECCZ="CZ13",'Outside Temp'!B17190))))</f>
        <v>59</v>
      </c>
      <c r="G17187" s="12">
        <f t="shared" si="3"/>
        <v>1</v>
      </c>
    </row>
    <row r="17188" ht="15.75" customHeight="1">
      <c r="A17188" s="13">
        <v>42304.0625</v>
      </c>
      <c r="B17188" s="73">
        <f t="shared" si="1"/>
        <v>42304</v>
      </c>
      <c r="C17188" s="74">
        <f>IF(NewCustomer="Yes", IF(COUNTIF($I$2:$I$11,B17188)&gt;0,0,WEEKDAY(B17188,2)),IF(COUNTIF($I$2:$I$21,B17188)&gt;0,0,WEEKDAY(B17188,2)))</f>
        <v>2</v>
      </c>
      <c r="D17188" s="74">
        <f t="shared" si="2"/>
        <v>1</v>
      </c>
      <c r="E17188" s="12">
        <f>IFERROR(VLOOKUP(A17188,'IDAR Meter Data'!$A:$B,2,1),"")</f>
        <v>96</v>
      </c>
      <c r="F17188" s="75">
        <f>IF(CECCZ="CZ03",'Outside Temp'!B17188,IF(CECCZ="CZ04",'Outside Temp'!B17189,IF(CECCZ="CZ12",'Outside Temp'!B17190, IF(CECCZ="CZ13",'Outside Temp'!B17191))))</f>
        <v>59</v>
      </c>
      <c r="G17188" s="12">
        <f t="shared" si="3"/>
        <v>1</v>
      </c>
    </row>
    <row r="17189" ht="15.75" customHeight="1">
      <c r="A17189" s="13">
        <v>42304.072916666664</v>
      </c>
      <c r="B17189" s="73">
        <f t="shared" si="1"/>
        <v>42304</v>
      </c>
      <c r="C17189" s="74">
        <f>IF(NewCustomer="Yes", IF(COUNTIF($I$2:$I$11,B17189)&gt;0,0,WEEKDAY(B17189,2)),IF(COUNTIF($I$2:$I$21,B17189)&gt;0,0,WEEKDAY(B17189,2)))</f>
        <v>2</v>
      </c>
      <c r="D17189" s="74">
        <f t="shared" si="2"/>
        <v>1</v>
      </c>
      <c r="E17189" s="12">
        <f>IFERROR(VLOOKUP(A17189,'IDAR Meter Data'!$A:$B,2,1),"")</f>
        <v>97</v>
      </c>
      <c r="F17189" s="75">
        <f>IF(CECCZ="CZ03",'Outside Temp'!B17189,IF(CECCZ="CZ04",'Outside Temp'!B17190,IF(CECCZ="CZ12",'Outside Temp'!B17191, IF(CECCZ="CZ13",'Outside Temp'!B17192))))</f>
        <v>59</v>
      </c>
      <c r="G17189" s="12">
        <f t="shared" si="3"/>
        <v>1</v>
      </c>
    </row>
    <row r="17190" ht="15.75" customHeight="1">
      <c r="A17190" s="13">
        <v>42304.083333333336</v>
      </c>
      <c r="B17190" s="73">
        <f t="shared" si="1"/>
        <v>42304</v>
      </c>
      <c r="C17190" s="74">
        <f>IF(NewCustomer="Yes", IF(COUNTIF($I$2:$I$11,B17190)&gt;0,0,WEEKDAY(B17190,2)),IF(COUNTIF($I$2:$I$21,B17190)&gt;0,0,WEEKDAY(B17190,2)))</f>
        <v>2</v>
      </c>
      <c r="D17190" s="74">
        <f t="shared" si="2"/>
        <v>2</v>
      </c>
      <c r="E17190" s="12">
        <f>IFERROR(VLOOKUP(A17190,'IDAR Meter Data'!$A:$B,2,1),"")</f>
        <v>98</v>
      </c>
      <c r="F17190" s="75">
        <f>IF(CECCZ="CZ03",'Outside Temp'!B17190,IF(CECCZ="CZ04",'Outside Temp'!B17191,IF(CECCZ="CZ12",'Outside Temp'!B17192, IF(CECCZ="CZ13",'Outside Temp'!B17193))))</f>
        <v>59</v>
      </c>
      <c r="G17190" s="12">
        <f t="shared" si="3"/>
        <v>1</v>
      </c>
    </row>
    <row r="17191" ht="15.75" customHeight="1">
      <c r="A17191" s="13">
        <v>42304.09375</v>
      </c>
      <c r="B17191" s="73">
        <f t="shared" si="1"/>
        <v>42304</v>
      </c>
      <c r="C17191" s="74">
        <f>IF(NewCustomer="Yes", IF(COUNTIF($I$2:$I$11,B17191)&gt;0,0,WEEKDAY(B17191,2)),IF(COUNTIF($I$2:$I$21,B17191)&gt;0,0,WEEKDAY(B17191,2)))</f>
        <v>2</v>
      </c>
      <c r="D17191" s="74">
        <f t="shared" si="2"/>
        <v>2</v>
      </c>
      <c r="E17191" s="12">
        <f>IFERROR(VLOOKUP(A17191,'IDAR Meter Data'!$A:$B,2,1),"")</f>
        <v>102</v>
      </c>
      <c r="F17191" s="75">
        <f>IF(CECCZ="CZ03",'Outside Temp'!B17191,IF(CECCZ="CZ04",'Outside Temp'!B17192,IF(CECCZ="CZ12",'Outside Temp'!B17193, IF(CECCZ="CZ13",'Outside Temp'!B17194))))</f>
        <v>59</v>
      </c>
      <c r="G17191" s="12">
        <f t="shared" si="3"/>
        <v>1</v>
      </c>
    </row>
    <row r="17192" ht="15.75" customHeight="1">
      <c r="A17192" s="13">
        <v>42304.104166666664</v>
      </c>
      <c r="B17192" s="73">
        <f t="shared" si="1"/>
        <v>42304</v>
      </c>
      <c r="C17192" s="74">
        <f>IF(NewCustomer="Yes", IF(COUNTIF($I$2:$I$11,B17192)&gt;0,0,WEEKDAY(B17192,2)),IF(COUNTIF($I$2:$I$21,B17192)&gt;0,0,WEEKDAY(B17192,2)))</f>
        <v>2</v>
      </c>
      <c r="D17192" s="74">
        <f t="shared" si="2"/>
        <v>2</v>
      </c>
      <c r="E17192" s="12">
        <f>IFERROR(VLOOKUP(A17192,'IDAR Meter Data'!$A:$B,2,1),"")</f>
        <v>98</v>
      </c>
      <c r="F17192" s="75">
        <f>IF(CECCZ="CZ03",'Outside Temp'!B17192,IF(CECCZ="CZ04",'Outside Temp'!B17193,IF(CECCZ="CZ12",'Outside Temp'!B17194, IF(CECCZ="CZ13",'Outside Temp'!B17195))))</f>
        <v>59</v>
      </c>
      <c r="G17192" s="12">
        <f t="shared" si="3"/>
        <v>1</v>
      </c>
    </row>
    <row r="17193" ht="15.75" customHeight="1">
      <c r="A17193" s="13">
        <v>42304.114583333336</v>
      </c>
      <c r="B17193" s="73">
        <f t="shared" si="1"/>
        <v>42304</v>
      </c>
      <c r="C17193" s="74">
        <f>IF(NewCustomer="Yes", IF(COUNTIF($I$2:$I$11,B17193)&gt;0,0,WEEKDAY(B17193,2)),IF(COUNTIF($I$2:$I$21,B17193)&gt;0,0,WEEKDAY(B17193,2)))</f>
        <v>2</v>
      </c>
      <c r="D17193" s="74">
        <f t="shared" si="2"/>
        <v>2</v>
      </c>
      <c r="E17193" s="12">
        <f>IFERROR(VLOOKUP(A17193,'IDAR Meter Data'!$A:$B,2,1),"")</f>
        <v>97</v>
      </c>
      <c r="F17193" s="75">
        <f>IF(CECCZ="CZ03",'Outside Temp'!B17193,IF(CECCZ="CZ04",'Outside Temp'!B17194,IF(CECCZ="CZ12",'Outside Temp'!B17195, IF(CECCZ="CZ13",'Outside Temp'!B17196))))</f>
        <v>59</v>
      </c>
      <c r="G17193" s="12">
        <f t="shared" si="3"/>
        <v>1</v>
      </c>
    </row>
    <row r="17194" ht="15.75" customHeight="1">
      <c r="A17194" s="13">
        <v>42304.125</v>
      </c>
      <c r="B17194" s="73">
        <f t="shared" si="1"/>
        <v>42304</v>
      </c>
      <c r="C17194" s="74">
        <f>IF(NewCustomer="Yes", IF(COUNTIF($I$2:$I$11,B17194)&gt;0,0,WEEKDAY(B17194,2)),IF(COUNTIF($I$2:$I$21,B17194)&gt;0,0,WEEKDAY(B17194,2)))</f>
        <v>2</v>
      </c>
      <c r="D17194" s="74">
        <f t="shared" si="2"/>
        <v>3</v>
      </c>
      <c r="E17194" s="12">
        <f>IFERROR(VLOOKUP(A17194,'IDAR Meter Data'!$A:$B,2,1),"")</f>
        <v>95</v>
      </c>
      <c r="F17194" s="75">
        <f>IF(CECCZ="CZ03",'Outside Temp'!B17194,IF(CECCZ="CZ04",'Outside Temp'!B17195,IF(CECCZ="CZ12",'Outside Temp'!B17196, IF(CECCZ="CZ13",'Outside Temp'!B17197))))</f>
        <v>59.06666667</v>
      </c>
      <c r="G17194" s="12">
        <f t="shared" si="3"/>
        <v>1</v>
      </c>
    </row>
    <row r="17195" ht="15.75" customHeight="1">
      <c r="A17195" s="13">
        <v>42304.135416666664</v>
      </c>
      <c r="B17195" s="73">
        <f t="shared" si="1"/>
        <v>42304</v>
      </c>
      <c r="C17195" s="74">
        <f>IF(NewCustomer="Yes", IF(COUNTIF($I$2:$I$11,B17195)&gt;0,0,WEEKDAY(B17195,2)),IF(COUNTIF($I$2:$I$21,B17195)&gt;0,0,WEEKDAY(B17195,2)))</f>
        <v>2</v>
      </c>
      <c r="D17195" s="74">
        <f t="shared" si="2"/>
        <v>3</v>
      </c>
      <c r="E17195" s="12">
        <f>IFERROR(VLOOKUP(A17195,'IDAR Meter Data'!$A:$B,2,1),"")</f>
        <v>100</v>
      </c>
      <c r="F17195" s="75">
        <f>IF(CECCZ="CZ03",'Outside Temp'!B17195,IF(CECCZ="CZ04",'Outside Temp'!B17196,IF(CECCZ="CZ12",'Outside Temp'!B17197, IF(CECCZ="CZ13",'Outside Temp'!B17198))))</f>
        <v>59.31666667</v>
      </c>
      <c r="G17195" s="12">
        <f t="shared" si="3"/>
        <v>1</v>
      </c>
    </row>
    <row r="17196" ht="15.75" customHeight="1">
      <c r="A17196" s="13">
        <v>42304.145833333336</v>
      </c>
      <c r="B17196" s="73">
        <f t="shared" si="1"/>
        <v>42304</v>
      </c>
      <c r="C17196" s="74">
        <f>IF(NewCustomer="Yes", IF(COUNTIF($I$2:$I$11,B17196)&gt;0,0,WEEKDAY(B17196,2)),IF(COUNTIF($I$2:$I$21,B17196)&gt;0,0,WEEKDAY(B17196,2)))</f>
        <v>2</v>
      </c>
      <c r="D17196" s="74">
        <f t="shared" si="2"/>
        <v>3</v>
      </c>
      <c r="E17196" s="12">
        <f>IFERROR(VLOOKUP(A17196,'IDAR Meter Data'!$A:$B,2,1),"")</f>
        <v>101</v>
      </c>
      <c r="F17196" s="75">
        <f>IF(CECCZ="CZ03",'Outside Temp'!B17196,IF(CECCZ="CZ04",'Outside Temp'!B17197,IF(CECCZ="CZ12",'Outside Temp'!B17198, IF(CECCZ="CZ13",'Outside Temp'!B17199))))</f>
        <v>59.56666667</v>
      </c>
      <c r="G17196" s="12">
        <f t="shared" si="3"/>
        <v>1</v>
      </c>
    </row>
    <row r="17197" ht="15.75" customHeight="1">
      <c r="A17197" s="13">
        <v>42304.15625</v>
      </c>
      <c r="B17197" s="73">
        <f t="shared" si="1"/>
        <v>42304</v>
      </c>
      <c r="C17197" s="74">
        <f>IF(NewCustomer="Yes", IF(COUNTIF($I$2:$I$11,B17197)&gt;0,0,WEEKDAY(B17197,2)),IF(COUNTIF($I$2:$I$21,B17197)&gt;0,0,WEEKDAY(B17197,2)))</f>
        <v>2</v>
      </c>
      <c r="D17197" s="74">
        <f t="shared" si="2"/>
        <v>3</v>
      </c>
      <c r="E17197" s="12">
        <f>IFERROR(VLOOKUP(A17197,'IDAR Meter Data'!$A:$B,2,1),"")</f>
        <v>98</v>
      </c>
      <c r="F17197" s="75">
        <f>IF(CECCZ="CZ03",'Outside Temp'!B17197,IF(CECCZ="CZ04",'Outside Temp'!B17198,IF(CECCZ="CZ12",'Outside Temp'!B17199, IF(CECCZ="CZ13",'Outside Temp'!B17200))))</f>
        <v>59.81666667</v>
      </c>
      <c r="G17197" s="12">
        <f t="shared" si="3"/>
        <v>1</v>
      </c>
    </row>
    <row r="17198" ht="15.75" customHeight="1">
      <c r="A17198" s="13">
        <v>42304.166666666664</v>
      </c>
      <c r="B17198" s="73">
        <f t="shared" si="1"/>
        <v>42304</v>
      </c>
      <c r="C17198" s="74">
        <f>IF(NewCustomer="Yes", IF(COUNTIF($I$2:$I$11,B17198)&gt;0,0,WEEKDAY(B17198,2)),IF(COUNTIF($I$2:$I$21,B17198)&gt;0,0,WEEKDAY(B17198,2)))</f>
        <v>2</v>
      </c>
      <c r="D17198" s="74">
        <f t="shared" si="2"/>
        <v>4</v>
      </c>
      <c r="E17198" s="12">
        <f>IFERROR(VLOOKUP(A17198,'IDAR Meter Data'!$A:$B,2,1),"")</f>
        <v>98</v>
      </c>
      <c r="F17198" s="75">
        <f>IF(CECCZ="CZ03",'Outside Temp'!B17198,IF(CECCZ="CZ04",'Outside Temp'!B17199,IF(CECCZ="CZ12",'Outside Temp'!B17200, IF(CECCZ="CZ13",'Outside Temp'!B17201))))</f>
        <v>60</v>
      </c>
      <c r="G17198" s="12">
        <f t="shared" si="3"/>
        <v>1</v>
      </c>
    </row>
    <row r="17199" ht="15.75" customHeight="1">
      <c r="A17199" s="13">
        <v>42304.177083333336</v>
      </c>
      <c r="B17199" s="73">
        <f t="shared" si="1"/>
        <v>42304</v>
      </c>
      <c r="C17199" s="74">
        <f>IF(NewCustomer="Yes", IF(COUNTIF($I$2:$I$11,B17199)&gt;0,0,WEEKDAY(B17199,2)),IF(COUNTIF($I$2:$I$21,B17199)&gt;0,0,WEEKDAY(B17199,2)))</f>
        <v>2</v>
      </c>
      <c r="D17199" s="74">
        <f t="shared" si="2"/>
        <v>4</v>
      </c>
      <c r="E17199" s="12">
        <f>IFERROR(VLOOKUP(A17199,'IDAR Meter Data'!$A:$B,2,1),"")</f>
        <v>98</v>
      </c>
      <c r="F17199" s="75">
        <f>IF(CECCZ="CZ03",'Outside Temp'!B17199,IF(CECCZ="CZ04",'Outside Temp'!B17200,IF(CECCZ="CZ12",'Outside Temp'!B17201, IF(CECCZ="CZ13",'Outside Temp'!B17202))))</f>
        <v>60</v>
      </c>
      <c r="G17199" s="12">
        <f t="shared" si="3"/>
        <v>1</v>
      </c>
    </row>
    <row r="17200" ht="15.75" customHeight="1">
      <c r="A17200" s="13">
        <v>42304.1875</v>
      </c>
      <c r="B17200" s="73">
        <f t="shared" si="1"/>
        <v>42304</v>
      </c>
      <c r="C17200" s="74">
        <f>IF(NewCustomer="Yes", IF(COUNTIF($I$2:$I$11,B17200)&gt;0,0,WEEKDAY(B17200,2)),IF(COUNTIF($I$2:$I$21,B17200)&gt;0,0,WEEKDAY(B17200,2)))</f>
        <v>2</v>
      </c>
      <c r="D17200" s="74">
        <f t="shared" si="2"/>
        <v>4</v>
      </c>
      <c r="E17200" s="12">
        <f>IFERROR(VLOOKUP(A17200,'IDAR Meter Data'!$A:$B,2,1),"")</f>
        <v>102</v>
      </c>
      <c r="F17200" s="75">
        <f>IF(CECCZ="CZ03",'Outside Temp'!B17200,IF(CECCZ="CZ04",'Outside Temp'!B17201,IF(CECCZ="CZ12",'Outside Temp'!B17202, IF(CECCZ="CZ13",'Outside Temp'!B17203))))</f>
        <v>60</v>
      </c>
      <c r="G17200" s="12">
        <f t="shared" si="3"/>
        <v>1</v>
      </c>
    </row>
    <row r="17201" ht="15.75" customHeight="1">
      <c r="A17201" s="13">
        <v>42304.197916666664</v>
      </c>
      <c r="B17201" s="73">
        <f t="shared" si="1"/>
        <v>42304</v>
      </c>
      <c r="C17201" s="74">
        <f>IF(NewCustomer="Yes", IF(COUNTIF($I$2:$I$11,B17201)&gt;0,0,WEEKDAY(B17201,2)),IF(COUNTIF($I$2:$I$21,B17201)&gt;0,0,WEEKDAY(B17201,2)))</f>
        <v>2</v>
      </c>
      <c r="D17201" s="74">
        <f t="shared" si="2"/>
        <v>4</v>
      </c>
      <c r="E17201" s="12">
        <f>IFERROR(VLOOKUP(A17201,'IDAR Meter Data'!$A:$B,2,1),"")</f>
        <v>99</v>
      </c>
      <c r="F17201" s="75">
        <f>IF(CECCZ="CZ03",'Outside Temp'!B17201,IF(CECCZ="CZ04",'Outside Temp'!B17202,IF(CECCZ="CZ12",'Outside Temp'!B17203, IF(CECCZ="CZ13",'Outside Temp'!B17204))))</f>
        <v>60</v>
      </c>
      <c r="G17201" s="12">
        <f t="shared" si="3"/>
        <v>1</v>
      </c>
    </row>
    <row r="17202" ht="15.75" customHeight="1">
      <c r="A17202" s="13">
        <v>42304.208333333336</v>
      </c>
      <c r="B17202" s="73">
        <f t="shared" si="1"/>
        <v>42304</v>
      </c>
      <c r="C17202" s="74">
        <f>IF(NewCustomer="Yes", IF(COUNTIF($I$2:$I$11,B17202)&gt;0,0,WEEKDAY(B17202,2)),IF(COUNTIF($I$2:$I$21,B17202)&gt;0,0,WEEKDAY(B17202,2)))</f>
        <v>2</v>
      </c>
      <c r="D17202" s="74">
        <f t="shared" si="2"/>
        <v>5</v>
      </c>
      <c r="E17202" s="12">
        <f>IFERROR(VLOOKUP(A17202,'IDAR Meter Data'!$A:$B,2,1),"")</f>
        <v>100</v>
      </c>
      <c r="F17202" s="75">
        <f>IF(CECCZ="CZ03",'Outside Temp'!B17202,IF(CECCZ="CZ04",'Outside Temp'!B17203,IF(CECCZ="CZ12",'Outside Temp'!B17204, IF(CECCZ="CZ13",'Outside Temp'!B17205))))</f>
        <v>60</v>
      </c>
      <c r="G17202" s="12">
        <f t="shared" si="3"/>
        <v>1</v>
      </c>
    </row>
    <row r="17203" ht="15.75" customHeight="1">
      <c r="A17203" s="13">
        <v>42304.21875</v>
      </c>
      <c r="B17203" s="73">
        <f t="shared" si="1"/>
        <v>42304</v>
      </c>
      <c r="C17203" s="74">
        <f>IF(NewCustomer="Yes", IF(COUNTIF($I$2:$I$11,B17203)&gt;0,0,WEEKDAY(B17203,2)),IF(COUNTIF($I$2:$I$21,B17203)&gt;0,0,WEEKDAY(B17203,2)))</f>
        <v>2</v>
      </c>
      <c r="D17203" s="74">
        <f t="shared" si="2"/>
        <v>5</v>
      </c>
      <c r="E17203" s="12">
        <f>IFERROR(VLOOKUP(A17203,'IDAR Meter Data'!$A:$B,2,1),"")</f>
        <v>99</v>
      </c>
      <c r="F17203" s="75">
        <f>IF(CECCZ="CZ03",'Outside Temp'!B17203,IF(CECCZ="CZ04",'Outside Temp'!B17204,IF(CECCZ="CZ12",'Outside Temp'!B17205, IF(CECCZ="CZ13",'Outside Temp'!B17206))))</f>
        <v>60</v>
      </c>
      <c r="G17203" s="12">
        <f t="shared" si="3"/>
        <v>1</v>
      </c>
    </row>
    <row r="17204" ht="15.75" customHeight="1">
      <c r="A17204" s="13">
        <v>42304.229166666664</v>
      </c>
      <c r="B17204" s="73">
        <f t="shared" si="1"/>
        <v>42304</v>
      </c>
      <c r="C17204" s="74">
        <f>IF(NewCustomer="Yes", IF(COUNTIF($I$2:$I$11,B17204)&gt;0,0,WEEKDAY(B17204,2)),IF(COUNTIF($I$2:$I$21,B17204)&gt;0,0,WEEKDAY(B17204,2)))</f>
        <v>2</v>
      </c>
      <c r="D17204" s="74">
        <f t="shared" si="2"/>
        <v>5</v>
      </c>
      <c r="E17204" s="12">
        <f>IFERROR(VLOOKUP(A17204,'IDAR Meter Data'!$A:$B,2,1),"")</f>
        <v>102</v>
      </c>
      <c r="F17204" s="75">
        <f>IF(CECCZ="CZ03",'Outside Temp'!B17204,IF(CECCZ="CZ04",'Outside Temp'!B17205,IF(CECCZ="CZ12",'Outside Temp'!B17206, IF(CECCZ="CZ13",'Outside Temp'!B17207))))</f>
        <v>60</v>
      </c>
      <c r="G17204" s="12">
        <f t="shared" si="3"/>
        <v>1</v>
      </c>
    </row>
    <row r="17205" ht="15.75" customHeight="1">
      <c r="A17205" s="13">
        <v>42304.239583333336</v>
      </c>
      <c r="B17205" s="73">
        <f t="shared" si="1"/>
        <v>42304</v>
      </c>
      <c r="C17205" s="74">
        <f>IF(NewCustomer="Yes", IF(COUNTIF($I$2:$I$11,B17205)&gt;0,0,WEEKDAY(B17205,2)),IF(COUNTIF($I$2:$I$21,B17205)&gt;0,0,WEEKDAY(B17205,2)))</f>
        <v>2</v>
      </c>
      <c r="D17205" s="74">
        <f t="shared" si="2"/>
        <v>5</v>
      </c>
      <c r="E17205" s="12">
        <f>IFERROR(VLOOKUP(A17205,'IDAR Meter Data'!$A:$B,2,1),"")</f>
        <v>102</v>
      </c>
      <c r="F17205" s="75">
        <f>IF(CECCZ="CZ03",'Outside Temp'!B17205,IF(CECCZ="CZ04",'Outside Temp'!B17206,IF(CECCZ="CZ12",'Outside Temp'!B17207, IF(CECCZ="CZ13",'Outside Temp'!B17208))))</f>
        <v>60</v>
      </c>
      <c r="G17205" s="12">
        <f t="shared" si="3"/>
        <v>1</v>
      </c>
    </row>
    <row r="17206" ht="15.75" customHeight="1">
      <c r="A17206" s="13">
        <v>42304.25</v>
      </c>
      <c r="B17206" s="73">
        <f t="shared" si="1"/>
        <v>42304</v>
      </c>
      <c r="C17206" s="74">
        <f>IF(NewCustomer="Yes", IF(COUNTIF($I$2:$I$11,B17206)&gt;0,0,WEEKDAY(B17206,2)),IF(COUNTIF($I$2:$I$21,B17206)&gt;0,0,WEEKDAY(B17206,2)))</f>
        <v>2</v>
      </c>
      <c r="D17206" s="74">
        <f t="shared" si="2"/>
        <v>6</v>
      </c>
      <c r="E17206" s="12">
        <f>IFERROR(VLOOKUP(A17206,'IDAR Meter Data'!$A:$B,2,1),"")</f>
        <v>109</v>
      </c>
      <c r="F17206" s="75">
        <f>IF(CECCZ="CZ03",'Outside Temp'!B17206,IF(CECCZ="CZ04",'Outside Temp'!B17207,IF(CECCZ="CZ12",'Outside Temp'!B17208, IF(CECCZ="CZ13",'Outside Temp'!B17209))))</f>
        <v>60</v>
      </c>
      <c r="G17206" s="12">
        <f t="shared" si="3"/>
        <v>1</v>
      </c>
    </row>
    <row r="17207" ht="15.75" customHeight="1">
      <c r="A17207" s="13">
        <v>42304.260416666664</v>
      </c>
      <c r="B17207" s="73">
        <f t="shared" si="1"/>
        <v>42304</v>
      </c>
      <c r="C17207" s="74">
        <f>IF(NewCustomer="Yes", IF(COUNTIF($I$2:$I$11,B17207)&gt;0,0,WEEKDAY(B17207,2)),IF(COUNTIF($I$2:$I$21,B17207)&gt;0,0,WEEKDAY(B17207,2)))</f>
        <v>2</v>
      </c>
      <c r="D17207" s="74">
        <f t="shared" si="2"/>
        <v>6</v>
      </c>
      <c r="E17207" s="12">
        <f>IFERROR(VLOOKUP(A17207,'IDAR Meter Data'!$A:$B,2,1),"")</f>
        <v>161</v>
      </c>
      <c r="F17207" s="75">
        <f>IF(CECCZ="CZ03",'Outside Temp'!B17207,IF(CECCZ="CZ04",'Outside Temp'!B17208,IF(CECCZ="CZ12",'Outside Temp'!B17209, IF(CECCZ="CZ13",'Outside Temp'!B17210))))</f>
        <v>60</v>
      </c>
      <c r="G17207" s="12">
        <f t="shared" si="3"/>
        <v>1</v>
      </c>
    </row>
    <row r="17208" ht="15.75" customHeight="1">
      <c r="A17208" s="13">
        <v>42304.270833333336</v>
      </c>
      <c r="B17208" s="73">
        <f t="shared" si="1"/>
        <v>42304</v>
      </c>
      <c r="C17208" s="74">
        <f>IF(NewCustomer="Yes", IF(COUNTIF($I$2:$I$11,B17208)&gt;0,0,WEEKDAY(B17208,2)),IF(COUNTIF($I$2:$I$21,B17208)&gt;0,0,WEEKDAY(B17208,2)))</f>
        <v>2</v>
      </c>
      <c r="D17208" s="74">
        <f t="shared" si="2"/>
        <v>6</v>
      </c>
      <c r="E17208" s="12">
        <f>IFERROR(VLOOKUP(A17208,'IDAR Meter Data'!$A:$B,2,1),"")</f>
        <v>149</v>
      </c>
      <c r="F17208" s="75">
        <f>IF(CECCZ="CZ03",'Outside Temp'!B17208,IF(CECCZ="CZ04",'Outside Temp'!B17209,IF(CECCZ="CZ12",'Outside Temp'!B17210, IF(CECCZ="CZ13",'Outside Temp'!B17211))))</f>
        <v>60</v>
      </c>
      <c r="G17208" s="12">
        <f t="shared" si="3"/>
        <v>1</v>
      </c>
    </row>
    <row r="17209" ht="15.75" customHeight="1">
      <c r="A17209" s="13">
        <v>42304.28125</v>
      </c>
      <c r="B17209" s="73">
        <f t="shared" si="1"/>
        <v>42304</v>
      </c>
      <c r="C17209" s="74">
        <f>IF(NewCustomer="Yes", IF(COUNTIF($I$2:$I$11,B17209)&gt;0,0,WEEKDAY(B17209,2)),IF(COUNTIF($I$2:$I$21,B17209)&gt;0,0,WEEKDAY(B17209,2)))</f>
        <v>2</v>
      </c>
      <c r="D17209" s="74">
        <f t="shared" si="2"/>
        <v>6</v>
      </c>
      <c r="E17209" s="12">
        <f>IFERROR(VLOOKUP(A17209,'IDAR Meter Data'!$A:$B,2,1),"")</f>
        <v>142</v>
      </c>
      <c r="F17209" s="75">
        <f>IF(CECCZ="CZ03",'Outside Temp'!B17209,IF(CECCZ="CZ04",'Outside Temp'!B17210,IF(CECCZ="CZ12",'Outside Temp'!B17211, IF(CECCZ="CZ13",'Outside Temp'!B17212))))</f>
        <v>60</v>
      </c>
      <c r="G17209" s="12">
        <f t="shared" si="3"/>
        <v>1</v>
      </c>
    </row>
    <row r="17210" ht="15.75" customHeight="1">
      <c r="A17210" s="13">
        <v>42304.291666666664</v>
      </c>
      <c r="B17210" s="73">
        <f t="shared" si="1"/>
        <v>42304</v>
      </c>
      <c r="C17210" s="74">
        <f>IF(NewCustomer="Yes", IF(COUNTIF($I$2:$I$11,B17210)&gt;0,0,WEEKDAY(B17210,2)),IF(COUNTIF($I$2:$I$21,B17210)&gt;0,0,WEEKDAY(B17210,2)))</f>
        <v>2</v>
      </c>
      <c r="D17210" s="74">
        <f t="shared" si="2"/>
        <v>7</v>
      </c>
      <c r="E17210" s="12">
        <f>IFERROR(VLOOKUP(A17210,'IDAR Meter Data'!$A:$B,2,1),"")</f>
        <v>142</v>
      </c>
      <c r="F17210" s="75">
        <f>IF(CECCZ="CZ03",'Outside Temp'!B17210,IF(CECCZ="CZ04",'Outside Temp'!B17211,IF(CECCZ="CZ12",'Outside Temp'!B17212, IF(CECCZ="CZ13",'Outside Temp'!B17213))))</f>
        <v>60.13333333</v>
      </c>
      <c r="G17210" s="12">
        <f t="shared" si="3"/>
        <v>1</v>
      </c>
    </row>
    <row r="17211" ht="15.75" customHeight="1">
      <c r="A17211" s="13">
        <v>42304.302083333336</v>
      </c>
      <c r="B17211" s="73">
        <f t="shared" si="1"/>
        <v>42304</v>
      </c>
      <c r="C17211" s="74">
        <f>IF(NewCustomer="Yes", IF(COUNTIF($I$2:$I$11,B17211)&gt;0,0,WEEKDAY(B17211,2)),IF(COUNTIF($I$2:$I$21,B17211)&gt;0,0,WEEKDAY(B17211,2)))</f>
        <v>2</v>
      </c>
      <c r="D17211" s="74">
        <f t="shared" si="2"/>
        <v>7</v>
      </c>
      <c r="E17211" s="12">
        <f>IFERROR(VLOOKUP(A17211,'IDAR Meter Data'!$A:$B,2,1),"")</f>
        <v>142</v>
      </c>
      <c r="F17211" s="75">
        <f>IF(CECCZ="CZ03",'Outside Temp'!B17211,IF(CECCZ="CZ04",'Outside Temp'!B17212,IF(CECCZ="CZ12",'Outside Temp'!B17213, IF(CECCZ="CZ13",'Outside Temp'!B17214))))</f>
        <v>60.63333333</v>
      </c>
      <c r="G17211" s="12">
        <f t="shared" si="3"/>
        <v>1</v>
      </c>
    </row>
    <row r="17212" ht="15.75" customHeight="1">
      <c r="A17212" s="13">
        <v>42304.3125</v>
      </c>
      <c r="B17212" s="73">
        <f t="shared" si="1"/>
        <v>42304</v>
      </c>
      <c r="C17212" s="74">
        <f>IF(NewCustomer="Yes", IF(COUNTIF($I$2:$I$11,B17212)&gt;0,0,WEEKDAY(B17212,2)),IF(COUNTIF($I$2:$I$21,B17212)&gt;0,0,WEEKDAY(B17212,2)))</f>
        <v>2</v>
      </c>
      <c r="D17212" s="74">
        <f t="shared" si="2"/>
        <v>7</v>
      </c>
      <c r="E17212" s="12">
        <f>IFERROR(VLOOKUP(A17212,'IDAR Meter Data'!$A:$B,2,1),"")</f>
        <v>146</v>
      </c>
      <c r="F17212" s="75">
        <f>IF(CECCZ="CZ03",'Outside Temp'!B17212,IF(CECCZ="CZ04",'Outside Temp'!B17213,IF(CECCZ="CZ12",'Outside Temp'!B17214, IF(CECCZ="CZ13",'Outside Temp'!B17215))))</f>
        <v>61.13333333</v>
      </c>
      <c r="G17212" s="12">
        <f t="shared" si="3"/>
        <v>1</v>
      </c>
    </row>
    <row r="17213" ht="15.75" customHeight="1">
      <c r="A17213" s="13">
        <v>42304.322916666664</v>
      </c>
      <c r="B17213" s="73">
        <f t="shared" si="1"/>
        <v>42304</v>
      </c>
      <c r="C17213" s="74">
        <f>IF(NewCustomer="Yes", IF(COUNTIF($I$2:$I$11,B17213)&gt;0,0,WEEKDAY(B17213,2)),IF(COUNTIF($I$2:$I$21,B17213)&gt;0,0,WEEKDAY(B17213,2)))</f>
        <v>2</v>
      </c>
      <c r="D17213" s="74">
        <f t="shared" si="2"/>
        <v>7</v>
      </c>
      <c r="E17213" s="12">
        <f>IFERROR(VLOOKUP(A17213,'IDAR Meter Data'!$A:$B,2,1),"")</f>
        <v>146</v>
      </c>
      <c r="F17213" s="75">
        <f>IF(CECCZ="CZ03",'Outside Temp'!B17213,IF(CECCZ="CZ04",'Outside Temp'!B17214,IF(CECCZ="CZ12",'Outside Temp'!B17215, IF(CECCZ="CZ13",'Outside Temp'!B17216))))</f>
        <v>61.63333333</v>
      </c>
      <c r="G17213" s="12">
        <f t="shared" si="3"/>
        <v>1</v>
      </c>
    </row>
    <row r="17214" ht="15.75" customHeight="1">
      <c r="A17214" s="13">
        <v>42304.333333333336</v>
      </c>
      <c r="B17214" s="73">
        <f t="shared" si="1"/>
        <v>42304</v>
      </c>
      <c r="C17214" s="74">
        <f>IF(NewCustomer="Yes", IF(COUNTIF($I$2:$I$11,B17214)&gt;0,0,WEEKDAY(B17214,2)),IF(COUNTIF($I$2:$I$21,B17214)&gt;0,0,WEEKDAY(B17214,2)))</f>
        <v>2</v>
      </c>
      <c r="D17214" s="74">
        <f t="shared" si="2"/>
        <v>8</v>
      </c>
      <c r="E17214" s="12">
        <f>IFERROR(VLOOKUP(A17214,'IDAR Meter Data'!$A:$B,2,1),"")</f>
        <v>144</v>
      </c>
      <c r="F17214" s="75">
        <f>IF(CECCZ="CZ03",'Outside Temp'!B17214,IF(CECCZ="CZ04",'Outside Temp'!B17215,IF(CECCZ="CZ12",'Outside Temp'!B17216, IF(CECCZ="CZ13",'Outside Temp'!B17217))))</f>
        <v>62.06666667</v>
      </c>
      <c r="G17214" s="12">
        <f t="shared" si="3"/>
        <v>1</v>
      </c>
    </row>
    <row r="17215" ht="15.75" customHeight="1">
      <c r="A17215" s="13">
        <v>42304.34375</v>
      </c>
      <c r="B17215" s="73">
        <f t="shared" si="1"/>
        <v>42304</v>
      </c>
      <c r="C17215" s="74">
        <f>IF(NewCustomer="Yes", IF(COUNTIF($I$2:$I$11,B17215)&gt;0,0,WEEKDAY(B17215,2)),IF(COUNTIF($I$2:$I$21,B17215)&gt;0,0,WEEKDAY(B17215,2)))</f>
        <v>2</v>
      </c>
      <c r="D17215" s="74">
        <f t="shared" si="2"/>
        <v>8</v>
      </c>
      <c r="E17215" s="12">
        <f>IFERROR(VLOOKUP(A17215,'IDAR Meter Data'!$A:$B,2,1),"")</f>
        <v>142</v>
      </c>
      <c r="F17215" s="75">
        <f>IF(CECCZ="CZ03",'Outside Temp'!B17215,IF(CECCZ="CZ04",'Outside Temp'!B17216,IF(CECCZ="CZ12",'Outside Temp'!B17217, IF(CECCZ="CZ13",'Outside Temp'!B17218))))</f>
        <v>62.31666667</v>
      </c>
      <c r="G17215" s="12">
        <f t="shared" si="3"/>
        <v>1</v>
      </c>
    </row>
    <row r="17216" ht="15.75" customHeight="1">
      <c r="A17216" s="13">
        <v>42304.354166666664</v>
      </c>
      <c r="B17216" s="73">
        <f t="shared" si="1"/>
        <v>42304</v>
      </c>
      <c r="C17216" s="74">
        <f>IF(NewCustomer="Yes", IF(COUNTIF($I$2:$I$11,B17216)&gt;0,0,WEEKDAY(B17216,2)),IF(COUNTIF($I$2:$I$21,B17216)&gt;0,0,WEEKDAY(B17216,2)))</f>
        <v>2</v>
      </c>
      <c r="D17216" s="74">
        <f t="shared" si="2"/>
        <v>8</v>
      </c>
      <c r="E17216" s="12">
        <f>IFERROR(VLOOKUP(A17216,'IDAR Meter Data'!$A:$B,2,1),"")</f>
        <v>159</v>
      </c>
      <c r="F17216" s="75">
        <f>IF(CECCZ="CZ03",'Outside Temp'!B17216,IF(CECCZ="CZ04",'Outside Temp'!B17217,IF(CECCZ="CZ12",'Outside Temp'!B17218, IF(CECCZ="CZ13",'Outside Temp'!B17219))))</f>
        <v>62.56666667</v>
      </c>
      <c r="G17216" s="12">
        <f t="shared" si="3"/>
        <v>1</v>
      </c>
    </row>
    <row r="17217" ht="15.75" customHeight="1">
      <c r="A17217" s="13">
        <v>42304.364583333336</v>
      </c>
      <c r="B17217" s="73">
        <f t="shared" si="1"/>
        <v>42304</v>
      </c>
      <c r="C17217" s="74">
        <f>IF(NewCustomer="Yes", IF(COUNTIF($I$2:$I$11,B17217)&gt;0,0,WEEKDAY(B17217,2)),IF(COUNTIF($I$2:$I$21,B17217)&gt;0,0,WEEKDAY(B17217,2)))</f>
        <v>2</v>
      </c>
      <c r="D17217" s="74">
        <f t="shared" si="2"/>
        <v>8</v>
      </c>
      <c r="E17217" s="12">
        <f>IFERROR(VLOOKUP(A17217,'IDAR Meter Data'!$A:$B,2,1),"")</f>
        <v>167</v>
      </c>
      <c r="F17217" s="75">
        <f>IF(CECCZ="CZ03",'Outside Temp'!B17217,IF(CECCZ="CZ04",'Outside Temp'!B17218,IF(CECCZ="CZ12",'Outside Temp'!B17219, IF(CECCZ="CZ13",'Outside Temp'!B17220))))</f>
        <v>62.81666667</v>
      </c>
      <c r="G17217" s="12">
        <f t="shared" si="3"/>
        <v>1</v>
      </c>
    </row>
    <row r="17218" ht="15.75" customHeight="1">
      <c r="A17218" s="13">
        <v>42304.375</v>
      </c>
      <c r="B17218" s="73">
        <f t="shared" si="1"/>
        <v>42304</v>
      </c>
      <c r="C17218" s="74">
        <f>IF(NewCustomer="Yes", IF(COUNTIF($I$2:$I$11,B17218)&gt;0,0,WEEKDAY(B17218,2)),IF(COUNTIF($I$2:$I$21,B17218)&gt;0,0,WEEKDAY(B17218,2)))</f>
        <v>2</v>
      </c>
      <c r="D17218" s="74">
        <f t="shared" si="2"/>
        <v>9</v>
      </c>
      <c r="E17218" s="12">
        <f>IFERROR(VLOOKUP(A17218,'IDAR Meter Data'!$A:$B,2,1),"")</f>
        <v>161</v>
      </c>
      <c r="F17218" s="75">
        <f>IF(CECCZ="CZ03",'Outside Temp'!B17218,IF(CECCZ="CZ04",'Outside Temp'!B17219,IF(CECCZ="CZ12",'Outside Temp'!B17220, IF(CECCZ="CZ13",'Outside Temp'!B17221))))</f>
        <v>63.06666667</v>
      </c>
      <c r="G17218" s="12">
        <f t="shared" si="3"/>
        <v>1</v>
      </c>
    </row>
    <row r="17219" ht="15.75" customHeight="1">
      <c r="A17219" s="13">
        <v>42304.385416666664</v>
      </c>
      <c r="B17219" s="73">
        <f t="shared" si="1"/>
        <v>42304</v>
      </c>
      <c r="C17219" s="74">
        <f>IF(NewCustomer="Yes", IF(COUNTIF($I$2:$I$11,B17219)&gt;0,0,WEEKDAY(B17219,2)),IF(COUNTIF($I$2:$I$21,B17219)&gt;0,0,WEEKDAY(B17219,2)))</f>
        <v>2</v>
      </c>
      <c r="D17219" s="74">
        <f t="shared" si="2"/>
        <v>9</v>
      </c>
      <c r="E17219" s="12">
        <f>IFERROR(VLOOKUP(A17219,'IDAR Meter Data'!$A:$B,2,1),"")</f>
        <v>165</v>
      </c>
      <c r="F17219" s="75">
        <f>IF(CECCZ="CZ03",'Outside Temp'!B17219,IF(CECCZ="CZ04",'Outside Temp'!B17220,IF(CECCZ="CZ12",'Outside Temp'!B17221, IF(CECCZ="CZ13",'Outside Temp'!B17222))))</f>
        <v>63.31666667</v>
      </c>
      <c r="G17219" s="12">
        <f t="shared" si="3"/>
        <v>1</v>
      </c>
    </row>
    <row r="17220" ht="15.75" customHeight="1">
      <c r="A17220" s="13">
        <v>42304.395833333336</v>
      </c>
      <c r="B17220" s="73">
        <f t="shared" si="1"/>
        <v>42304</v>
      </c>
      <c r="C17220" s="74">
        <f>IF(NewCustomer="Yes", IF(COUNTIF($I$2:$I$11,B17220)&gt;0,0,WEEKDAY(B17220,2)),IF(COUNTIF($I$2:$I$21,B17220)&gt;0,0,WEEKDAY(B17220,2)))</f>
        <v>2</v>
      </c>
      <c r="D17220" s="74">
        <f t="shared" si="2"/>
        <v>9</v>
      </c>
      <c r="E17220" s="12">
        <f>IFERROR(VLOOKUP(A17220,'IDAR Meter Data'!$A:$B,2,1),"")</f>
        <v>155</v>
      </c>
      <c r="F17220" s="75">
        <f>IF(CECCZ="CZ03",'Outside Temp'!B17220,IF(CECCZ="CZ04",'Outside Temp'!B17221,IF(CECCZ="CZ12",'Outside Temp'!B17222, IF(CECCZ="CZ13",'Outside Temp'!B17223))))</f>
        <v>63.56666667</v>
      </c>
      <c r="G17220" s="12">
        <f t="shared" si="3"/>
        <v>1</v>
      </c>
    </row>
    <row r="17221" ht="15.75" customHeight="1">
      <c r="A17221" s="13">
        <v>42304.40625</v>
      </c>
      <c r="B17221" s="73">
        <f t="shared" si="1"/>
        <v>42304</v>
      </c>
      <c r="C17221" s="74">
        <f>IF(NewCustomer="Yes", IF(COUNTIF($I$2:$I$11,B17221)&gt;0,0,WEEKDAY(B17221,2)),IF(COUNTIF($I$2:$I$21,B17221)&gt;0,0,WEEKDAY(B17221,2)))</f>
        <v>2</v>
      </c>
      <c r="D17221" s="74">
        <f t="shared" si="2"/>
        <v>9</v>
      </c>
      <c r="E17221" s="12">
        <f>IFERROR(VLOOKUP(A17221,'IDAR Meter Data'!$A:$B,2,1),"")</f>
        <v>176</v>
      </c>
      <c r="F17221" s="75">
        <f>IF(CECCZ="CZ03",'Outside Temp'!B17221,IF(CECCZ="CZ04",'Outside Temp'!B17222,IF(CECCZ="CZ12",'Outside Temp'!B17223, IF(CECCZ="CZ13",'Outside Temp'!B17224))))</f>
        <v>63.81666667</v>
      </c>
      <c r="G17221" s="12">
        <f t="shared" si="3"/>
        <v>1</v>
      </c>
    </row>
    <row r="17222" ht="15.75" customHeight="1">
      <c r="A17222" s="13">
        <v>42304.416666666664</v>
      </c>
      <c r="B17222" s="73">
        <f t="shared" si="1"/>
        <v>42304</v>
      </c>
      <c r="C17222" s="74">
        <f>IF(NewCustomer="Yes", IF(COUNTIF($I$2:$I$11,B17222)&gt;0,0,WEEKDAY(B17222,2)),IF(COUNTIF($I$2:$I$21,B17222)&gt;0,0,WEEKDAY(B17222,2)))</f>
        <v>2</v>
      </c>
      <c r="D17222" s="74">
        <f t="shared" si="2"/>
        <v>10</v>
      </c>
      <c r="E17222" s="12">
        <f>IFERROR(VLOOKUP(A17222,'IDAR Meter Data'!$A:$B,2,1),"")</f>
        <v>176</v>
      </c>
      <c r="F17222" s="75">
        <f>IF(CECCZ="CZ03",'Outside Temp'!B17222,IF(CECCZ="CZ04",'Outside Temp'!B17223,IF(CECCZ="CZ12",'Outside Temp'!B17224, IF(CECCZ="CZ13",'Outside Temp'!B17225))))</f>
        <v>64.13333333</v>
      </c>
      <c r="G17222" s="12">
        <f t="shared" si="3"/>
        <v>1</v>
      </c>
    </row>
    <row r="17223" ht="15.75" customHeight="1">
      <c r="A17223" s="13">
        <v>42304.427083333336</v>
      </c>
      <c r="B17223" s="73">
        <f t="shared" si="1"/>
        <v>42304</v>
      </c>
      <c r="C17223" s="74">
        <f>IF(NewCustomer="Yes", IF(COUNTIF($I$2:$I$11,B17223)&gt;0,0,WEEKDAY(B17223,2)),IF(COUNTIF($I$2:$I$21,B17223)&gt;0,0,WEEKDAY(B17223,2)))</f>
        <v>2</v>
      </c>
      <c r="D17223" s="74">
        <f t="shared" si="2"/>
        <v>10</v>
      </c>
      <c r="E17223" s="12">
        <f>IFERROR(VLOOKUP(A17223,'IDAR Meter Data'!$A:$B,2,1),"")</f>
        <v>167</v>
      </c>
      <c r="F17223" s="75">
        <f>IF(CECCZ="CZ03",'Outside Temp'!B17223,IF(CECCZ="CZ04",'Outside Temp'!B17224,IF(CECCZ="CZ12",'Outside Temp'!B17225, IF(CECCZ="CZ13",'Outside Temp'!B17226))))</f>
        <v>64.63333333</v>
      </c>
      <c r="G17223" s="12">
        <f t="shared" si="3"/>
        <v>1</v>
      </c>
    </row>
    <row r="17224" ht="15.75" customHeight="1">
      <c r="A17224" s="13">
        <v>42304.4375</v>
      </c>
      <c r="B17224" s="73">
        <f t="shared" si="1"/>
        <v>42304</v>
      </c>
      <c r="C17224" s="74">
        <f>IF(NewCustomer="Yes", IF(COUNTIF($I$2:$I$11,B17224)&gt;0,0,WEEKDAY(B17224,2)),IF(COUNTIF($I$2:$I$21,B17224)&gt;0,0,WEEKDAY(B17224,2)))</f>
        <v>2</v>
      </c>
      <c r="D17224" s="74">
        <f t="shared" si="2"/>
        <v>10</v>
      </c>
      <c r="E17224" s="12">
        <f>IFERROR(VLOOKUP(A17224,'IDAR Meter Data'!$A:$B,2,1),"")</f>
        <v>179</v>
      </c>
      <c r="F17224" s="75">
        <f>IF(CECCZ="CZ03",'Outside Temp'!B17224,IF(CECCZ="CZ04",'Outside Temp'!B17225,IF(CECCZ="CZ12",'Outside Temp'!B17226, IF(CECCZ="CZ13",'Outside Temp'!B17227))))</f>
        <v>65.13333333</v>
      </c>
      <c r="G17224" s="12">
        <f t="shared" si="3"/>
        <v>2</v>
      </c>
    </row>
    <row r="17225" ht="15.75" customHeight="1">
      <c r="A17225" s="13">
        <v>42304.447916666664</v>
      </c>
      <c r="B17225" s="73">
        <f t="shared" si="1"/>
        <v>42304</v>
      </c>
      <c r="C17225" s="74">
        <f>IF(NewCustomer="Yes", IF(COUNTIF($I$2:$I$11,B17225)&gt;0,0,WEEKDAY(B17225,2)),IF(COUNTIF($I$2:$I$21,B17225)&gt;0,0,WEEKDAY(B17225,2)))</f>
        <v>2</v>
      </c>
      <c r="D17225" s="74">
        <f t="shared" si="2"/>
        <v>10</v>
      </c>
      <c r="E17225" s="12">
        <f>IFERROR(VLOOKUP(A17225,'IDAR Meter Data'!$A:$B,2,1),"")</f>
        <v>179</v>
      </c>
      <c r="F17225" s="75">
        <f>IF(CECCZ="CZ03",'Outside Temp'!B17225,IF(CECCZ="CZ04",'Outside Temp'!B17226,IF(CECCZ="CZ12",'Outside Temp'!B17227, IF(CECCZ="CZ13",'Outside Temp'!B17228))))</f>
        <v>65.63333333</v>
      </c>
      <c r="G17225" s="12">
        <f t="shared" si="3"/>
        <v>2</v>
      </c>
    </row>
    <row r="17226" ht="15.75" customHeight="1">
      <c r="A17226" s="13">
        <v>42304.458333333336</v>
      </c>
      <c r="B17226" s="73">
        <f t="shared" si="1"/>
        <v>42304</v>
      </c>
      <c r="C17226" s="74">
        <f>IF(NewCustomer="Yes", IF(COUNTIF($I$2:$I$11,B17226)&gt;0,0,WEEKDAY(B17226,2)),IF(COUNTIF($I$2:$I$21,B17226)&gt;0,0,WEEKDAY(B17226,2)))</f>
        <v>2</v>
      </c>
      <c r="D17226" s="74">
        <f t="shared" si="2"/>
        <v>11</v>
      </c>
      <c r="E17226" s="12">
        <f>IFERROR(VLOOKUP(A17226,'IDAR Meter Data'!$A:$B,2,1),"")</f>
        <v>173</v>
      </c>
      <c r="F17226" s="75">
        <f>IF(CECCZ="CZ03",'Outside Temp'!B17226,IF(CECCZ="CZ04",'Outside Temp'!B17227,IF(CECCZ="CZ12",'Outside Temp'!B17228, IF(CECCZ="CZ13",'Outside Temp'!B17229))))</f>
        <v>66</v>
      </c>
      <c r="G17226" s="12">
        <f t="shared" si="3"/>
        <v>2</v>
      </c>
    </row>
    <row r="17227" ht="15.75" customHeight="1">
      <c r="A17227" s="13">
        <v>42304.46875</v>
      </c>
      <c r="B17227" s="73">
        <f t="shared" si="1"/>
        <v>42304</v>
      </c>
      <c r="C17227" s="74">
        <f>IF(NewCustomer="Yes", IF(COUNTIF($I$2:$I$11,B17227)&gt;0,0,WEEKDAY(B17227,2)),IF(COUNTIF($I$2:$I$21,B17227)&gt;0,0,WEEKDAY(B17227,2)))</f>
        <v>2</v>
      </c>
      <c r="D17227" s="74">
        <f t="shared" si="2"/>
        <v>11</v>
      </c>
      <c r="E17227" s="12">
        <f>IFERROR(VLOOKUP(A17227,'IDAR Meter Data'!$A:$B,2,1),"")</f>
        <v>194</v>
      </c>
      <c r="F17227" s="75">
        <f>IF(CECCZ="CZ03",'Outside Temp'!B17227,IF(CECCZ="CZ04",'Outside Temp'!B17228,IF(CECCZ="CZ12",'Outside Temp'!B17229, IF(CECCZ="CZ13",'Outside Temp'!B17230))))</f>
        <v>66</v>
      </c>
      <c r="G17227" s="12">
        <f t="shared" si="3"/>
        <v>2</v>
      </c>
    </row>
    <row r="17228" ht="15.75" customHeight="1">
      <c r="A17228" s="13">
        <v>42304.479166666664</v>
      </c>
      <c r="B17228" s="73">
        <f t="shared" si="1"/>
        <v>42304</v>
      </c>
      <c r="C17228" s="74">
        <f>IF(NewCustomer="Yes", IF(COUNTIF($I$2:$I$11,B17228)&gt;0,0,WEEKDAY(B17228,2)),IF(COUNTIF($I$2:$I$21,B17228)&gt;0,0,WEEKDAY(B17228,2)))</f>
        <v>2</v>
      </c>
      <c r="D17228" s="74">
        <f t="shared" si="2"/>
        <v>11</v>
      </c>
      <c r="E17228" s="12">
        <f>IFERROR(VLOOKUP(A17228,'IDAR Meter Data'!$A:$B,2,1),"")</f>
        <v>180</v>
      </c>
      <c r="F17228" s="75">
        <f>IF(CECCZ="CZ03",'Outside Temp'!B17228,IF(CECCZ="CZ04",'Outside Temp'!B17229,IF(CECCZ="CZ12",'Outside Temp'!B17230, IF(CECCZ="CZ13",'Outside Temp'!B17231))))</f>
        <v>66</v>
      </c>
      <c r="G17228" s="12">
        <f t="shared" si="3"/>
        <v>2</v>
      </c>
    </row>
    <row r="17229" ht="15.75" customHeight="1">
      <c r="A17229" s="13">
        <v>42304.489583333336</v>
      </c>
      <c r="B17229" s="73">
        <f t="shared" si="1"/>
        <v>42304</v>
      </c>
      <c r="C17229" s="74">
        <f>IF(NewCustomer="Yes", IF(COUNTIF($I$2:$I$11,B17229)&gt;0,0,WEEKDAY(B17229,2)),IF(COUNTIF($I$2:$I$21,B17229)&gt;0,0,WEEKDAY(B17229,2)))</f>
        <v>2</v>
      </c>
      <c r="D17229" s="74">
        <f t="shared" si="2"/>
        <v>11</v>
      </c>
      <c r="E17229" s="12">
        <f>IFERROR(VLOOKUP(A17229,'IDAR Meter Data'!$A:$B,2,1),"")</f>
        <v>182</v>
      </c>
      <c r="F17229" s="75">
        <f>IF(CECCZ="CZ03",'Outside Temp'!B17229,IF(CECCZ="CZ04",'Outside Temp'!B17230,IF(CECCZ="CZ12",'Outside Temp'!B17231, IF(CECCZ="CZ13",'Outside Temp'!B17232))))</f>
        <v>66</v>
      </c>
      <c r="G17229" s="12">
        <f t="shared" si="3"/>
        <v>2</v>
      </c>
    </row>
    <row r="17230" ht="15.75" customHeight="1">
      <c r="A17230" s="13">
        <v>42304.5</v>
      </c>
      <c r="B17230" s="73">
        <f t="shared" si="1"/>
        <v>42304</v>
      </c>
      <c r="C17230" s="74">
        <f>IF(NewCustomer="Yes", IF(COUNTIF($I$2:$I$11,B17230)&gt;0,0,WEEKDAY(B17230,2)),IF(COUNTIF($I$2:$I$21,B17230)&gt;0,0,WEEKDAY(B17230,2)))</f>
        <v>2</v>
      </c>
      <c r="D17230" s="74">
        <f t="shared" si="2"/>
        <v>12</v>
      </c>
      <c r="E17230" s="12">
        <f>IFERROR(VLOOKUP(A17230,'IDAR Meter Data'!$A:$B,2,1),"")</f>
        <v>169</v>
      </c>
      <c r="F17230" s="75">
        <f>IF(CECCZ="CZ03",'Outside Temp'!B17230,IF(CECCZ="CZ04",'Outside Temp'!B17231,IF(CECCZ="CZ12",'Outside Temp'!B17232, IF(CECCZ="CZ13",'Outside Temp'!B17233))))</f>
        <v>65.93333333</v>
      </c>
      <c r="G17230" s="12">
        <f t="shared" si="3"/>
        <v>2</v>
      </c>
    </row>
    <row r="17231" ht="15.75" customHeight="1">
      <c r="A17231" s="13">
        <v>42304.510416666664</v>
      </c>
      <c r="B17231" s="73">
        <f t="shared" si="1"/>
        <v>42304</v>
      </c>
      <c r="C17231" s="74">
        <f>IF(NewCustomer="Yes", IF(COUNTIF($I$2:$I$11,B17231)&gt;0,0,WEEKDAY(B17231,2)),IF(COUNTIF($I$2:$I$21,B17231)&gt;0,0,WEEKDAY(B17231,2)))</f>
        <v>2</v>
      </c>
      <c r="D17231" s="74">
        <f t="shared" si="2"/>
        <v>12</v>
      </c>
      <c r="E17231" s="12">
        <f>IFERROR(VLOOKUP(A17231,'IDAR Meter Data'!$A:$B,2,1),"")</f>
        <v>188</v>
      </c>
      <c r="F17231" s="75">
        <f>IF(CECCZ="CZ03",'Outside Temp'!B17231,IF(CECCZ="CZ04",'Outside Temp'!B17232,IF(CECCZ="CZ12",'Outside Temp'!B17233, IF(CECCZ="CZ13",'Outside Temp'!B17234))))</f>
        <v>65.68333333</v>
      </c>
      <c r="G17231" s="12">
        <f t="shared" si="3"/>
        <v>2</v>
      </c>
    </row>
    <row r="17232" ht="15.75" customHeight="1">
      <c r="A17232" s="13">
        <v>42304.520833333336</v>
      </c>
      <c r="B17232" s="73">
        <f t="shared" si="1"/>
        <v>42304</v>
      </c>
      <c r="C17232" s="74">
        <f>IF(NewCustomer="Yes", IF(COUNTIF($I$2:$I$11,B17232)&gt;0,0,WEEKDAY(B17232,2)),IF(COUNTIF($I$2:$I$21,B17232)&gt;0,0,WEEKDAY(B17232,2)))</f>
        <v>2</v>
      </c>
      <c r="D17232" s="74">
        <f t="shared" si="2"/>
        <v>12</v>
      </c>
      <c r="E17232" s="12">
        <f>IFERROR(VLOOKUP(A17232,'IDAR Meter Data'!$A:$B,2,1),"")</f>
        <v>196</v>
      </c>
      <c r="F17232" s="75">
        <f>IF(CECCZ="CZ03",'Outside Temp'!B17232,IF(CECCZ="CZ04",'Outside Temp'!B17233,IF(CECCZ="CZ12",'Outside Temp'!B17234, IF(CECCZ="CZ13",'Outside Temp'!B17235))))</f>
        <v>65.43333333</v>
      </c>
      <c r="G17232" s="12">
        <f t="shared" si="3"/>
        <v>2</v>
      </c>
    </row>
    <row r="17233" ht="15.75" customHeight="1">
      <c r="A17233" s="13">
        <v>42304.53125</v>
      </c>
      <c r="B17233" s="73">
        <f t="shared" si="1"/>
        <v>42304</v>
      </c>
      <c r="C17233" s="74">
        <f>IF(NewCustomer="Yes", IF(COUNTIF($I$2:$I$11,B17233)&gt;0,0,WEEKDAY(B17233,2)),IF(COUNTIF($I$2:$I$21,B17233)&gt;0,0,WEEKDAY(B17233,2)))</f>
        <v>2</v>
      </c>
      <c r="D17233" s="74">
        <f t="shared" si="2"/>
        <v>12</v>
      </c>
      <c r="E17233" s="12">
        <f>IFERROR(VLOOKUP(A17233,'IDAR Meter Data'!$A:$B,2,1),"")</f>
        <v>174</v>
      </c>
      <c r="F17233" s="75">
        <f>IF(CECCZ="CZ03",'Outside Temp'!B17233,IF(CECCZ="CZ04",'Outside Temp'!B17234,IF(CECCZ="CZ12",'Outside Temp'!B17235, IF(CECCZ="CZ13",'Outside Temp'!B17236))))</f>
        <v>65.18333333</v>
      </c>
      <c r="G17233" s="12">
        <f t="shared" si="3"/>
        <v>2</v>
      </c>
    </row>
    <row r="17234" ht="15.75" customHeight="1">
      <c r="A17234" s="13">
        <v>42304.541666666664</v>
      </c>
      <c r="B17234" s="73">
        <f t="shared" si="1"/>
        <v>42304</v>
      </c>
      <c r="C17234" s="74">
        <f>IF(NewCustomer="Yes", IF(COUNTIF($I$2:$I$11,B17234)&gt;0,0,WEEKDAY(B17234,2)),IF(COUNTIF($I$2:$I$21,B17234)&gt;0,0,WEEKDAY(B17234,2)))</f>
        <v>2</v>
      </c>
      <c r="D17234" s="74">
        <f t="shared" si="2"/>
        <v>13</v>
      </c>
      <c r="E17234" s="12">
        <f>IFERROR(VLOOKUP(A17234,'IDAR Meter Data'!$A:$B,2,1),"")</f>
        <v>188</v>
      </c>
      <c r="F17234" s="75">
        <f>IF(CECCZ="CZ03",'Outside Temp'!B17234,IF(CECCZ="CZ04",'Outside Temp'!B17235,IF(CECCZ="CZ12",'Outside Temp'!B17236, IF(CECCZ="CZ13",'Outside Temp'!B17237))))</f>
        <v>65.13333333</v>
      </c>
      <c r="G17234" s="12">
        <f t="shared" si="3"/>
        <v>2</v>
      </c>
    </row>
    <row r="17235" ht="15.75" customHeight="1">
      <c r="A17235" s="13">
        <v>42304.552083333336</v>
      </c>
      <c r="B17235" s="73">
        <f t="shared" si="1"/>
        <v>42304</v>
      </c>
      <c r="C17235" s="74">
        <f>IF(NewCustomer="Yes", IF(COUNTIF($I$2:$I$11,B17235)&gt;0,0,WEEKDAY(B17235,2)),IF(COUNTIF($I$2:$I$21,B17235)&gt;0,0,WEEKDAY(B17235,2)))</f>
        <v>2</v>
      </c>
      <c r="D17235" s="74">
        <f t="shared" si="2"/>
        <v>13</v>
      </c>
      <c r="E17235" s="12">
        <f>IFERROR(VLOOKUP(A17235,'IDAR Meter Data'!$A:$B,2,1),"")</f>
        <v>183</v>
      </c>
      <c r="F17235" s="75">
        <f>IF(CECCZ="CZ03",'Outside Temp'!B17235,IF(CECCZ="CZ04",'Outside Temp'!B17236,IF(CECCZ="CZ12",'Outside Temp'!B17237, IF(CECCZ="CZ13",'Outside Temp'!B17238))))</f>
        <v>65.63333333</v>
      </c>
      <c r="G17235" s="12">
        <f t="shared" si="3"/>
        <v>2</v>
      </c>
    </row>
    <row r="17236" ht="15.75" customHeight="1">
      <c r="A17236" s="13">
        <v>42304.5625</v>
      </c>
      <c r="B17236" s="73">
        <f t="shared" si="1"/>
        <v>42304</v>
      </c>
      <c r="C17236" s="74">
        <f>IF(NewCustomer="Yes", IF(COUNTIF($I$2:$I$11,B17236)&gt;0,0,WEEKDAY(B17236,2)),IF(COUNTIF($I$2:$I$21,B17236)&gt;0,0,WEEKDAY(B17236,2)))</f>
        <v>2</v>
      </c>
      <c r="D17236" s="74">
        <f t="shared" si="2"/>
        <v>13</v>
      </c>
      <c r="E17236" s="12">
        <f>IFERROR(VLOOKUP(A17236,'IDAR Meter Data'!$A:$B,2,1),"")</f>
        <v>172</v>
      </c>
      <c r="F17236" s="75">
        <f>IF(CECCZ="CZ03",'Outside Temp'!B17236,IF(CECCZ="CZ04",'Outside Temp'!B17237,IF(CECCZ="CZ12",'Outside Temp'!B17238, IF(CECCZ="CZ13",'Outside Temp'!B17239))))</f>
        <v>66.13333333</v>
      </c>
      <c r="G17236" s="12">
        <f t="shared" si="3"/>
        <v>2</v>
      </c>
    </row>
    <row r="17237" ht="15.75" customHeight="1">
      <c r="A17237" s="13">
        <v>42304.572916666664</v>
      </c>
      <c r="B17237" s="73">
        <f t="shared" si="1"/>
        <v>42304</v>
      </c>
      <c r="C17237" s="74">
        <f>IF(NewCustomer="Yes", IF(COUNTIF($I$2:$I$11,B17237)&gt;0,0,WEEKDAY(B17237,2)),IF(COUNTIF($I$2:$I$21,B17237)&gt;0,0,WEEKDAY(B17237,2)))</f>
        <v>2</v>
      </c>
      <c r="D17237" s="74">
        <f t="shared" si="2"/>
        <v>13</v>
      </c>
      <c r="E17237" s="12">
        <f>IFERROR(VLOOKUP(A17237,'IDAR Meter Data'!$A:$B,2,1),"")</f>
        <v>182</v>
      </c>
      <c r="F17237" s="75">
        <f>IF(CECCZ="CZ03",'Outside Temp'!B17237,IF(CECCZ="CZ04",'Outside Temp'!B17238,IF(CECCZ="CZ12",'Outside Temp'!B17239, IF(CECCZ="CZ13",'Outside Temp'!B17240))))</f>
        <v>66.63333333</v>
      </c>
      <c r="G17237" s="12">
        <f t="shared" si="3"/>
        <v>2</v>
      </c>
    </row>
    <row r="17238" ht="15.75" customHeight="1">
      <c r="A17238" s="13">
        <v>42304.583333333336</v>
      </c>
      <c r="B17238" s="73">
        <f t="shared" si="1"/>
        <v>42304</v>
      </c>
      <c r="C17238" s="74">
        <f>IF(NewCustomer="Yes", IF(COUNTIF($I$2:$I$11,B17238)&gt;0,0,WEEKDAY(B17238,2)),IF(COUNTIF($I$2:$I$21,B17238)&gt;0,0,WEEKDAY(B17238,2)))</f>
        <v>2</v>
      </c>
      <c r="D17238" s="74">
        <f t="shared" si="2"/>
        <v>14</v>
      </c>
      <c r="E17238" s="12">
        <f>IFERROR(VLOOKUP(A17238,'IDAR Meter Data'!$A:$B,2,1),"")</f>
        <v>181</v>
      </c>
      <c r="F17238" s="75">
        <f>IF(CECCZ="CZ03",'Outside Temp'!B17238,IF(CECCZ="CZ04",'Outside Temp'!B17239,IF(CECCZ="CZ12",'Outside Temp'!B17240, IF(CECCZ="CZ13",'Outside Temp'!B17241))))</f>
        <v>66.93333333</v>
      </c>
      <c r="G17238" s="12">
        <f t="shared" si="3"/>
        <v>2</v>
      </c>
    </row>
    <row r="17239" ht="15.75" customHeight="1">
      <c r="A17239" s="13">
        <v>42304.59375</v>
      </c>
      <c r="B17239" s="73">
        <f t="shared" si="1"/>
        <v>42304</v>
      </c>
      <c r="C17239" s="74">
        <f>IF(NewCustomer="Yes", IF(COUNTIF($I$2:$I$11,B17239)&gt;0,0,WEEKDAY(B17239,2)),IF(COUNTIF($I$2:$I$21,B17239)&gt;0,0,WEEKDAY(B17239,2)))</f>
        <v>2</v>
      </c>
      <c r="D17239" s="74">
        <f t="shared" si="2"/>
        <v>14</v>
      </c>
      <c r="E17239" s="12">
        <f>IFERROR(VLOOKUP(A17239,'IDAR Meter Data'!$A:$B,2,1),"")</f>
        <v>191</v>
      </c>
      <c r="F17239" s="75">
        <f>IF(CECCZ="CZ03",'Outside Temp'!B17239,IF(CECCZ="CZ04",'Outside Temp'!B17240,IF(CECCZ="CZ12",'Outside Temp'!B17241, IF(CECCZ="CZ13",'Outside Temp'!B17242))))</f>
        <v>66.68333333</v>
      </c>
      <c r="G17239" s="12">
        <f t="shared" si="3"/>
        <v>2</v>
      </c>
    </row>
    <row r="17240" ht="15.75" customHeight="1">
      <c r="A17240" s="13">
        <v>42304.604166666664</v>
      </c>
      <c r="B17240" s="73">
        <f t="shared" si="1"/>
        <v>42304</v>
      </c>
      <c r="C17240" s="74">
        <f>IF(NewCustomer="Yes", IF(COUNTIF($I$2:$I$11,B17240)&gt;0,0,WEEKDAY(B17240,2)),IF(COUNTIF($I$2:$I$21,B17240)&gt;0,0,WEEKDAY(B17240,2)))</f>
        <v>2</v>
      </c>
      <c r="D17240" s="74">
        <f t="shared" si="2"/>
        <v>14</v>
      </c>
      <c r="E17240" s="12">
        <f>IFERROR(VLOOKUP(A17240,'IDAR Meter Data'!$A:$B,2,1),"")</f>
        <v>175</v>
      </c>
      <c r="F17240" s="75">
        <f>IF(CECCZ="CZ03",'Outside Temp'!B17240,IF(CECCZ="CZ04",'Outside Temp'!B17241,IF(CECCZ="CZ12",'Outside Temp'!B17242, IF(CECCZ="CZ13",'Outside Temp'!B17243))))</f>
        <v>66.43333333</v>
      </c>
      <c r="G17240" s="12">
        <f t="shared" si="3"/>
        <v>2</v>
      </c>
    </row>
    <row r="17241" ht="15.75" customHeight="1">
      <c r="A17241" s="13">
        <v>42304.614583333336</v>
      </c>
      <c r="B17241" s="73">
        <f t="shared" si="1"/>
        <v>42304</v>
      </c>
      <c r="C17241" s="74">
        <f>IF(NewCustomer="Yes", IF(COUNTIF($I$2:$I$11,B17241)&gt;0,0,WEEKDAY(B17241,2)),IF(COUNTIF($I$2:$I$21,B17241)&gt;0,0,WEEKDAY(B17241,2)))</f>
        <v>2</v>
      </c>
      <c r="D17241" s="74">
        <f t="shared" si="2"/>
        <v>14</v>
      </c>
      <c r="E17241" s="12">
        <f>IFERROR(VLOOKUP(A17241,'IDAR Meter Data'!$A:$B,2,1),"")</f>
        <v>178</v>
      </c>
      <c r="F17241" s="75">
        <f>IF(CECCZ="CZ03",'Outside Temp'!B17241,IF(CECCZ="CZ04",'Outside Temp'!B17242,IF(CECCZ="CZ12",'Outside Temp'!B17243, IF(CECCZ="CZ13",'Outside Temp'!B17244))))</f>
        <v>66.18333333</v>
      </c>
      <c r="G17241" s="12">
        <f t="shared" si="3"/>
        <v>2</v>
      </c>
    </row>
    <row r="17242" ht="15.75" customHeight="1">
      <c r="A17242" s="13">
        <v>42304.625</v>
      </c>
      <c r="B17242" s="73">
        <f t="shared" si="1"/>
        <v>42304</v>
      </c>
      <c r="C17242" s="74">
        <f>IF(NewCustomer="Yes", IF(COUNTIF($I$2:$I$11,B17242)&gt;0,0,WEEKDAY(B17242,2)),IF(COUNTIF($I$2:$I$21,B17242)&gt;0,0,WEEKDAY(B17242,2)))</f>
        <v>2</v>
      </c>
      <c r="D17242" s="74">
        <f t="shared" si="2"/>
        <v>15</v>
      </c>
      <c r="E17242" s="12">
        <f>IFERROR(VLOOKUP(A17242,'IDAR Meter Data'!$A:$B,2,1),"")</f>
        <v>181</v>
      </c>
      <c r="F17242" s="75">
        <f>IF(CECCZ="CZ03",'Outside Temp'!B17242,IF(CECCZ="CZ04",'Outside Temp'!B17243,IF(CECCZ="CZ12",'Outside Temp'!B17244, IF(CECCZ="CZ13",'Outside Temp'!B17245))))</f>
        <v>66.06666667</v>
      </c>
      <c r="G17242" s="12">
        <f t="shared" si="3"/>
        <v>2</v>
      </c>
    </row>
    <row r="17243" ht="15.75" customHeight="1">
      <c r="A17243" s="13">
        <v>42304.635416666664</v>
      </c>
      <c r="B17243" s="73">
        <f t="shared" si="1"/>
        <v>42304</v>
      </c>
      <c r="C17243" s="74">
        <f>IF(NewCustomer="Yes", IF(COUNTIF($I$2:$I$11,B17243)&gt;0,0,WEEKDAY(B17243,2)),IF(COUNTIF($I$2:$I$21,B17243)&gt;0,0,WEEKDAY(B17243,2)))</f>
        <v>2</v>
      </c>
      <c r="D17243" s="74">
        <f t="shared" si="2"/>
        <v>15</v>
      </c>
      <c r="E17243" s="12">
        <f>IFERROR(VLOOKUP(A17243,'IDAR Meter Data'!$A:$B,2,1),"")</f>
        <v>172</v>
      </c>
      <c r="F17243" s="75">
        <f>IF(CECCZ="CZ03",'Outside Temp'!B17243,IF(CECCZ="CZ04",'Outside Temp'!B17244,IF(CECCZ="CZ12",'Outside Temp'!B17245, IF(CECCZ="CZ13",'Outside Temp'!B17246))))</f>
        <v>66.31666667</v>
      </c>
      <c r="G17243" s="12">
        <f t="shared" si="3"/>
        <v>2</v>
      </c>
    </row>
    <row r="17244" ht="15.75" customHeight="1">
      <c r="A17244" s="13">
        <v>42304.645833333336</v>
      </c>
      <c r="B17244" s="73">
        <f t="shared" si="1"/>
        <v>42304</v>
      </c>
      <c r="C17244" s="74">
        <f>IF(NewCustomer="Yes", IF(COUNTIF($I$2:$I$11,B17244)&gt;0,0,WEEKDAY(B17244,2)),IF(COUNTIF($I$2:$I$21,B17244)&gt;0,0,WEEKDAY(B17244,2)))</f>
        <v>2</v>
      </c>
      <c r="D17244" s="74">
        <f t="shared" si="2"/>
        <v>15</v>
      </c>
      <c r="E17244" s="12">
        <f>IFERROR(VLOOKUP(A17244,'IDAR Meter Data'!$A:$B,2,1),"")</f>
        <v>179</v>
      </c>
      <c r="F17244" s="75">
        <f>IF(CECCZ="CZ03",'Outside Temp'!B17244,IF(CECCZ="CZ04",'Outside Temp'!B17245,IF(CECCZ="CZ12",'Outside Temp'!B17246, IF(CECCZ="CZ13",'Outside Temp'!B17247))))</f>
        <v>66.56666667</v>
      </c>
      <c r="G17244" s="12">
        <f t="shared" si="3"/>
        <v>2</v>
      </c>
    </row>
    <row r="17245" ht="15.75" customHeight="1">
      <c r="A17245" s="13">
        <v>42304.65625</v>
      </c>
      <c r="B17245" s="73">
        <f t="shared" si="1"/>
        <v>42304</v>
      </c>
      <c r="C17245" s="74">
        <f>IF(NewCustomer="Yes", IF(COUNTIF($I$2:$I$11,B17245)&gt;0,0,WEEKDAY(B17245,2)),IF(COUNTIF($I$2:$I$21,B17245)&gt;0,0,WEEKDAY(B17245,2)))</f>
        <v>2</v>
      </c>
      <c r="D17245" s="74">
        <f t="shared" si="2"/>
        <v>15</v>
      </c>
      <c r="E17245" s="12">
        <f>IFERROR(VLOOKUP(A17245,'IDAR Meter Data'!$A:$B,2,1),"")</f>
        <v>197</v>
      </c>
      <c r="F17245" s="75">
        <f>IF(CECCZ="CZ03",'Outside Temp'!B17245,IF(CECCZ="CZ04",'Outside Temp'!B17246,IF(CECCZ="CZ12",'Outside Temp'!B17247, IF(CECCZ="CZ13",'Outside Temp'!B17248))))</f>
        <v>66.81666667</v>
      </c>
      <c r="G17245" s="12">
        <f t="shared" si="3"/>
        <v>2</v>
      </c>
    </row>
    <row r="17246" ht="15.75" customHeight="1">
      <c r="A17246" s="13">
        <v>42304.666666666664</v>
      </c>
      <c r="B17246" s="73">
        <f t="shared" si="1"/>
        <v>42304</v>
      </c>
      <c r="C17246" s="74">
        <f>IF(NewCustomer="Yes", IF(COUNTIF($I$2:$I$11,B17246)&gt;0,0,WEEKDAY(B17246,2)),IF(COUNTIF($I$2:$I$21,B17246)&gt;0,0,WEEKDAY(B17246,2)))</f>
        <v>2</v>
      </c>
      <c r="D17246" s="74">
        <f t="shared" si="2"/>
        <v>16</v>
      </c>
      <c r="E17246" s="12">
        <f>IFERROR(VLOOKUP(A17246,'IDAR Meter Data'!$A:$B,2,1),"")</f>
        <v>177</v>
      </c>
      <c r="F17246" s="75">
        <f>IF(CECCZ="CZ03",'Outside Temp'!B17246,IF(CECCZ="CZ04",'Outside Temp'!B17247,IF(CECCZ="CZ12",'Outside Temp'!B17248, IF(CECCZ="CZ13",'Outside Temp'!B17249))))</f>
        <v>67.06666667</v>
      </c>
      <c r="G17246" s="12">
        <f t="shared" si="3"/>
        <v>2</v>
      </c>
    </row>
    <row r="17247" ht="15.75" customHeight="1">
      <c r="A17247" s="13">
        <v>42304.677083333336</v>
      </c>
      <c r="B17247" s="73">
        <f t="shared" si="1"/>
        <v>42304</v>
      </c>
      <c r="C17247" s="74">
        <f>IF(NewCustomer="Yes", IF(COUNTIF($I$2:$I$11,B17247)&gt;0,0,WEEKDAY(B17247,2)),IF(COUNTIF($I$2:$I$21,B17247)&gt;0,0,WEEKDAY(B17247,2)))</f>
        <v>2</v>
      </c>
      <c r="D17247" s="74">
        <f t="shared" si="2"/>
        <v>16</v>
      </c>
      <c r="E17247" s="12">
        <f>IFERROR(VLOOKUP(A17247,'IDAR Meter Data'!$A:$B,2,1),"")</f>
        <v>177</v>
      </c>
      <c r="F17247" s="75">
        <f>IF(CECCZ="CZ03",'Outside Temp'!B17247,IF(CECCZ="CZ04",'Outside Temp'!B17248,IF(CECCZ="CZ12",'Outside Temp'!B17249, IF(CECCZ="CZ13",'Outside Temp'!B17250))))</f>
        <v>67.31666667</v>
      </c>
      <c r="G17247" s="12">
        <f t="shared" si="3"/>
        <v>2</v>
      </c>
    </row>
    <row r="17248" ht="15.75" customHeight="1">
      <c r="A17248" s="13">
        <v>42304.6875</v>
      </c>
      <c r="B17248" s="73">
        <f t="shared" si="1"/>
        <v>42304</v>
      </c>
      <c r="C17248" s="74">
        <f>IF(NewCustomer="Yes", IF(COUNTIF($I$2:$I$11,B17248)&gt;0,0,WEEKDAY(B17248,2)),IF(COUNTIF($I$2:$I$21,B17248)&gt;0,0,WEEKDAY(B17248,2)))</f>
        <v>2</v>
      </c>
      <c r="D17248" s="74">
        <f t="shared" si="2"/>
        <v>16</v>
      </c>
      <c r="E17248" s="12">
        <f>IFERROR(VLOOKUP(A17248,'IDAR Meter Data'!$A:$B,2,1),"")</f>
        <v>183</v>
      </c>
      <c r="F17248" s="75">
        <f>IF(CECCZ="CZ03",'Outside Temp'!B17248,IF(CECCZ="CZ04",'Outside Temp'!B17249,IF(CECCZ="CZ12",'Outside Temp'!B17250, IF(CECCZ="CZ13",'Outside Temp'!B17251))))</f>
        <v>67.56666667</v>
      </c>
      <c r="G17248" s="12">
        <f t="shared" si="3"/>
        <v>2</v>
      </c>
    </row>
    <row r="17249" ht="15.75" customHeight="1">
      <c r="A17249" s="13">
        <v>42304.697916666664</v>
      </c>
      <c r="B17249" s="73">
        <f t="shared" si="1"/>
        <v>42304</v>
      </c>
      <c r="C17249" s="74">
        <f>IF(NewCustomer="Yes", IF(COUNTIF($I$2:$I$11,B17249)&gt;0,0,WEEKDAY(B17249,2)),IF(COUNTIF($I$2:$I$21,B17249)&gt;0,0,WEEKDAY(B17249,2)))</f>
        <v>2</v>
      </c>
      <c r="D17249" s="74">
        <f t="shared" si="2"/>
        <v>16</v>
      </c>
      <c r="E17249" s="12">
        <f>IFERROR(VLOOKUP(A17249,'IDAR Meter Data'!$A:$B,2,1),"")</f>
        <v>181</v>
      </c>
      <c r="F17249" s="75">
        <f>IF(CECCZ="CZ03",'Outside Temp'!B17249,IF(CECCZ="CZ04",'Outside Temp'!B17250,IF(CECCZ="CZ12",'Outside Temp'!B17251, IF(CECCZ="CZ13",'Outside Temp'!B17252))))</f>
        <v>67.81666667</v>
      </c>
      <c r="G17249" s="12">
        <f t="shared" si="3"/>
        <v>2</v>
      </c>
    </row>
    <row r="17250" ht="15.75" customHeight="1">
      <c r="A17250" s="13">
        <v>42304.708333333336</v>
      </c>
      <c r="B17250" s="73">
        <f t="shared" si="1"/>
        <v>42304</v>
      </c>
      <c r="C17250" s="74">
        <f>IF(NewCustomer="Yes", IF(COUNTIF($I$2:$I$11,B17250)&gt;0,0,WEEKDAY(B17250,2)),IF(COUNTIF($I$2:$I$21,B17250)&gt;0,0,WEEKDAY(B17250,2)))</f>
        <v>2</v>
      </c>
      <c r="D17250" s="74">
        <f t="shared" si="2"/>
        <v>17</v>
      </c>
      <c r="E17250" s="12">
        <f>IFERROR(VLOOKUP(A17250,'IDAR Meter Data'!$A:$B,2,1),"")</f>
        <v>189</v>
      </c>
      <c r="F17250" s="75">
        <f>IF(CECCZ="CZ03",'Outside Temp'!B17250,IF(CECCZ="CZ04",'Outside Temp'!B17251,IF(CECCZ="CZ12",'Outside Temp'!B17252, IF(CECCZ="CZ13",'Outside Temp'!B17253))))</f>
        <v>67.93333333</v>
      </c>
      <c r="G17250" s="12">
        <f t="shared" si="3"/>
        <v>2</v>
      </c>
    </row>
    <row r="17251" ht="15.75" customHeight="1">
      <c r="A17251" s="13">
        <v>42304.71875</v>
      </c>
      <c r="B17251" s="73">
        <f t="shared" si="1"/>
        <v>42304</v>
      </c>
      <c r="C17251" s="74">
        <f>IF(NewCustomer="Yes", IF(COUNTIF($I$2:$I$11,B17251)&gt;0,0,WEEKDAY(B17251,2)),IF(COUNTIF($I$2:$I$21,B17251)&gt;0,0,WEEKDAY(B17251,2)))</f>
        <v>2</v>
      </c>
      <c r="D17251" s="74">
        <f t="shared" si="2"/>
        <v>17</v>
      </c>
      <c r="E17251" s="12">
        <f>IFERROR(VLOOKUP(A17251,'IDAR Meter Data'!$A:$B,2,1),"")</f>
        <v>188</v>
      </c>
      <c r="F17251" s="75">
        <f>IF(CECCZ="CZ03",'Outside Temp'!B17251,IF(CECCZ="CZ04",'Outside Temp'!B17252,IF(CECCZ="CZ12",'Outside Temp'!B17253, IF(CECCZ="CZ13",'Outside Temp'!B17254))))</f>
        <v>67.68333333</v>
      </c>
      <c r="G17251" s="12">
        <f t="shared" si="3"/>
        <v>2</v>
      </c>
    </row>
    <row r="17252" ht="15.75" customHeight="1">
      <c r="A17252" s="13">
        <v>42304.729166666664</v>
      </c>
      <c r="B17252" s="73">
        <f t="shared" si="1"/>
        <v>42304</v>
      </c>
      <c r="C17252" s="74">
        <f>IF(NewCustomer="Yes", IF(COUNTIF($I$2:$I$11,B17252)&gt;0,0,WEEKDAY(B17252,2)),IF(COUNTIF($I$2:$I$21,B17252)&gt;0,0,WEEKDAY(B17252,2)))</f>
        <v>2</v>
      </c>
      <c r="D17252" s="74">
        <f t="shared" si="2"/>
        <v>17</v>
      </c>
      <c r="E17252" s="12">
        <f>IFERROR(VLOOKUP(A17252,'IDAR Meter Data'!$A:$B,2,1),"")</f>
        <v>181</v>
      </c>
      <c r="F17252" s="75">
        <f>IF(CECCZ="CZ03",'Outside Temp'!B17252,IF(CECCZ="CZ04",'Outside Temp'!B17253,IF(CECCZ="CZ12",'Outside Temp'!B17254, IF(CECCZ="CZ13",'Outside Temp'!B17255))))</f>
        <v>67.43333333</v>
      </c>
      <c r="G17252" s="12">
        <f t="shared" si="3"/>
        <v>2</v>
      </c>
    </row>
    <row r="17253" ht="15.75" customHeight="1">
      <c r="A17253" s="13">
        <v>42304.739583333336</v>
      </c>
      <c r="B17253" s="73">
        <f t="shared" si="1"/>
        <v>42304</v>
      </c>
      <c r="C17253" s="74">
        <f>IF(NewCustomer="Yes", IF(COUNTIF($I$2:$I$11,B17253)&gt;0,0,WEEKDAY(B17253,2)),IF(COUNTIF($I$2:$I$21,B17253)&gt;0,0,WEEKDAY(B17253,2)))</f>
        <v>2</v>
      </c>
      <c r="D17253" s="74">
        <f t="shared" si="2"/>
        <v>17</v>
      </c>
      <c r="E17253" s="12">
        <f>IFERROR(VLOOKUP(A17253,'IDAR Meter Data'!$A:$B,2,1),"")</f>
        <v>182</v>
      </c>
      <c r="F17253" s="75">
        <f>IF(CECCZ="CZ03",'Outside Temp'!B17253,IF(CECCZ="CZ04",'Outside Temp'!B17254,IF(CECCZ="CZ12",'Outside Temp'!B17255, IF(CECCZ="CZ13",'Outside Temp'!B17256))))</f>
        <v>67.18333333</v>
      </c>
      <c r="G17253" s="12">
        <f t="shared" si="3"/>
        <v>2</v>
      </c>
    </row>
    <row r="17254" ht="15.75" customHeight="1">
      <c r="A17254" s="13">
        <v>42304.75</v>
      </c>
      <c r="B17254" s="73">
        <f t="shared" si="1"/>
        <v>42304</v>
      </c>
      <c r="C17254" s="74">
        <f>IF(NewCustomer="Yes", IF(COUNTIF($I$2:$I$11,B17254)&gt;0,0,WEEKDAY(B17254,2)),IF(COUNTIF($I$2:$I$21,B17254)&gt;0,0,WEEKDAY(B17254,2)))</f>
        <v>2</v>
      </c>
      <c r="D17254" s="74">
        <f t="shared" si="2"/>
        <v>18</v>
      </c>
      <c r="E17254" s="12">
        <f>IFERROR(VLOOKUP(A17254,'IDAR Meter Data'!$A:$B,2,1),"")</f>
        <v>181</v>
      </c>
      <c r="F17254" s="75">
        <f>IF(CECCZ="CZ03",'Outside Temp'!B17254,IF(CECCZ="CZ04",'Outside Temp'!B17255,IF(CECCZ="CZ12",'Outside Temp'!B17256, IF(CECCZ="CZ13",'Outside Temp'!B17257))))</f>
        <v>66.8</v>
      </c>
      <c r="G17254" s="12">
        <f t="shared" si="3"/>
        <v>2</v>
      </c>
    </row>
    <row r="17255" ht="15.75" customHeight="1">
      <c r="A17255" s="13">
        <v>42304.760416666664</v>
      </c>
      <c r="B17255" s="73">
        <f t="shared" si="1"/>
        <v>42304</v>
      </c>
      <c r="C17255" s="74">
        <f>IF(NewCustomer="Yes", IF(COUNTIF($I$2:$I$11,B17255)&gt;0,0,WEEKDAY(B17255,2)),IF(COUNTIF($I$2:$I$21,B17255)&gt;0,0,WEEKDAY(B17255,2)))</f>
        <v>2</v>
      </c>
      <c r="D17255" s="74">
        <f t="shared" si="2"/>
        <v>18</v>
      </c>
      <c r="E17255" s="12">
        <f>IFERROR(VLOOKUP(A17255,'IDAR Meter Data'!$A:$B,2,1),"")</f>
        <v>135</v>
      </c>
      <c r="F17255" s="75">
        <f>IF(CECCZ="CZ03",'Outside Temp'!B17255,IF(CECCZ="CZ04",'Outside Temp'!B17256,IF(CECCZ="CZ12",'Outside Temp'!B17257, IF(CECCZ="CZ13",'Outside Temp'!B17258))))</f>
        <v>66.05</v>
      </c>
      <c r="G17255" s="12">
        <f t="shared" si="3"/>
        <v>2</v>
      </c>
    </row>
    <row r="17256" ht="15.75" customHeight="1">
      <c r="A17256" s="13">
        <v>42304.770833333336</v>
      </c>
      <c r="B17256" s="73">
        <f t="shared" si="1"/>
        <v>42304</v>
      </c>
      <c r="C17256" s="74">
        <f>IF(NewCustomer="Yes", IF(COUNTIF($I$2:$I$11,B17256)&gt;0,0,WEEKDAY(B17256,2)),IF(COUNTIF($I$2:$I$21,B17256)&gt;0,0,WEEKDAY(B17256,2)))</f>
        <v>2</v>
      </c>
      <c r="D17256" s="74">
        <f t="shared" si="2"/>
        <v>18</v>
      </c>
      <c r="E17256" s="12">
        <f>IFERROR(VLOOKUP(A17256,'IDAR Meter Data'!$A:$B,2,1),"")</f>
        <v>128</v>
      </c>
      <c r="F17256" s="75">
        <f>IF(CECCZ="CZ03",'Outside Temp'!B17256,IF(CECCZ="CZ04",'Outside Temp'!B17257,IF(CECCZ="CZ12",'Outside Temp'!B17258, IF(CECCZ="CZ13",'Outside Temp'!B17259))))</f>
        <v>65.3</v>
      </c>
      <c r="G17256" s="12">
        <f t="shared" si="3"/>
        <v>2</v>
      </c>
    </row>
    <row r="17257" ht="15.75" customHeight="1">
      <c r="A17257" s="13">
        <v>42304.78125</v>
      </c>
      <c r="B17257" s="73">
        <f t="shared" si="1"/>
        <v>42304</v>
      </c>
      <c r="C17257" s="74">
        <f>IF(NewCustomer="Yes", IF(COUNTIF($I$2:$I$11,B17257)&gt;0,0,WEEKDAY(B17257,2)),IF(COUNTIF($I$2:$I$21,B17257)&gt;0,0,WEEKDAY(B17257,2)))</f>
        <v>2</v>
      </c>
      <c r="D17257" s="74">
        <f t="shared" si="2"/>
        <v>18</v>
      </c>
      <c r="E17257" s="12">
        <f>IFERROR(VLOOKUP(A17257,'IDAR Meter Data'!$A:$B,2,1),"")</f>
        <v>120</v>
      </c>
      <c r="F17257" s="75">
        <f>IF(CECCZ="CZ03",'Outside Temp'!B17257,IF(CECCZ="CZ04",'Outside Temp'!B17258,IF(CECCZ="CZ12",'Outside Temp'!B17259, IF(CECCZ="CZ13",'Outside Temp'!B17260))))</f>
        <v>64.55</v>
      </c>
      <c r="G17257" s="12">
        <f t="shared" si="3"/>
        <v>1</v>
      </c>
    </row>
    <row r="17258" ht="15.75" customHeight="1">
      <c r="A17258" s="13">
        <v>42304.791666666664</v>
      </c>
      <c r="B17258" s="73">
        <f t="shared" si="1"/>
        <v>42304</v>
      </c>
      <c r="C17258" s="74">
        <f>IF(NewCustomer="Yes", IF(COUNTIF($I$2:$I$11,B17258)&gt;0,0,WEEKDAY(B17258,2)),IF(COUNTIF($I$2:$I$21,B17258)&gt;0,0,WEEKDAY(B17258,2)))</f>
        <v>2</v>
      </c>
      <c r="D17258" s="74">
        <f t="shared" si="2"/>
        <v>19</v>
      </c>
      <c r="E17258" s="12">
        <f>IFERROR(VLOOKUP(A17258,'IDAR Meter Data'!$A:$B,2,1),"")</f>
        <v>119</v>
      </c>
      <c r="F17258" s="75">
        <f>IF(CECCZ="CZ03",'Outside Temp'!B17258,IF(CECCZ="CZ04",'Outside Temp'!B17259,IF(CECCZ="CZ12",'Outside Temp'!B17260, IF(CECCZ="CZ13",'Outside Temp'!B17261))))</f>
        <v>64</v>
      </c>
      <c r="G17258" s="12">
        <f t="shared" si="3"/>
        <v>1</v>
      </c>
    </row>
    <row r="17259" ht="15.75" customHeight="1">
      <c r="A17259" s="13">
        <v>42304.802083333336</v>
      </c>
      <c r="B17259" s="73">
        <f t="shared" si="1"/>
        <v>42304</v>
      </c>
      <c r="C17259" s="74">
        <f>IF(NewCustomer="Yes", IF(COUNTIF($I$2:$I$11,B17259)&gt;0,0,WEEKDAY(B17259,2)),IF(COUNTIF($I$2:$I$21,B17259)&gt;0,0,WEEKDAY(B17259,2)))</f>
        <v>2</v>
      </c>
      <c r="D17259" s="74">
        <f t="shared" si="2"/>
        <v>19</v>
      </c>
      <c r="E17259" s="12">
        <f>IFERROR(VLOOKUP(A17259,'IDAR Meter Data'!$A:$B,2,1),"")</f>
        <v>134</v>
      </c>
      <c r="F17259" s="75">
        <f>IF(CECCZ="CZ03",'Outside Temp'!B17259,IF(CECCZ="CZ04",'Outside Temp'!B17260,IF(CECCZ="CZ12",'Outside Temp'!B17261, IF(CECCZ="CZ13",'Outside Temp'!B17262))))</f>
        <v>64</v>
      </c>
      <c r="G17259" s="12">
        <f t="shared" si="3"/>
        <v>1</v>
      </c>
    </row>
    <row r="17260" ht="15.75" customHeight="1">
      <c r="A17260" s="13">
        <v>42304.8125</v>
      </c>
      <c r="B17260" s="73">
        <f t="shared" si="1"/>
        <v>42304</v>
      </c>
      <c r="C17260" s="74">
        <f>IF(NewCustomer="Yes", IF(COUNTIF($I$2:$I$11,B17260)&gt;0,0,WEEKDAY(B17260,2)),IF(COUNTIF($I$2:$I$21,B17260)&gt;0,0,WEEKDAY(B17260,2)))</f>
        <v>2</v>
      </c>
      <c r="D17260" s="74">
        <f t="shared" si="2"/>
        <v>19</v>
      </c>
      <c r="E17260" s="12">
        <f>IFERROR(VLOOKUP(A17260,'IDAR Meter Data'!$A:$B,2,1),"")</f>
        <v>125</v>
      </c>
      <c r="F17260" s="75">
        <f>IF(CECCZ="CZ03",'Outside Temp'!B17260,IF(CECCZ="CZ04",'Outside Temp'!B17261,IF(CECCZ="CZ12",'Outside Temp'!B17262, IF(CECCZ="CZ13",'Outside Temp'!B17263))))</f>
        <v>64</v>
      </c>
      <c r="G17260" s="12">
        <f t="shared" si="3"/>
        <v>1</v>
      </c>
    </row>
    <row r="17261" ht="15.75" customHeight="1">
      <c r="A17261" s="13">
        <v>42304.822916666664</v>
      </c>
      <c r="B17261" s="73">
        <f t="shared" si="1"/>
        <v>42304</v>
      </c>
      <c r="C17261" s="74">
        <f>IF(NewCustomer="Yes", IF(COUNTIF($I$2:$I$11,B17261)&gt;0,0,WEEKDAY(B17261,2)),IF(COUNTIF($I$2:$I$21,B17261)&gt;0,0,WEEKDAY(B17261,2)))</f>
        <v>2</v>
      </c>
      <c r="D17261" s="74">
        <f t="shared" si="2"/>
        <v>19</v>
      </c>
      <c r="E17261" s="12">
        <f>IFERROR(VLOOKUP(A17261,'IDAR Meter Data'!$A:$B,2,1),"")</f>
        <v>123</v>
      </c>
      <c r="F17261" s="75">
        <f>IF(CECCZ="CZ03",'Outside Temp'!B17261,IF(CECCZ="CZ04",'Outside Temp'!B17262,IF(CECCZ="CZ12",'Outside Temp'!B17263, IF(CECCZ="CZ13",'Outside Temp'!B17264))))</f>
        <v>64</v>
      </c>
      <c r="G17261" s="12">
        <f t="shared" si="3"/>
        <v>1</v>
      </c>
    </row>
    <row r="17262" ht="15.75" customHeight="1">
      <c r="A17262" s="13">
        <v>42304.833333333336</v>
      </c>
      <c r="B17262" s="73">
        <f t="shared" si="1"/>
        <v>42304</v>
      </c>
      <c r="C17262" s="74">
        <f>IF(NewCustomer="Yes", IF(COUNTIF($I$2:$I$11,B17262)&gt;0,0,WEEKDAY(B17262,2)),IF(COUNTIF($I$2:$I$21,B17262)&gt;0,0,WEEKDAY(B17262,2)))</f>
        <v>2</v>
      </c>
      <c r="D17262" s="74">
        <f t="shared" si="2"/>
        <v>20</v>
      </c>
      <c r="E17262" s="12">
        <f>IFERROR(VLOOKUP(A17262,'IDAR Meter Data'!$A:$B,2,1),"")</f>
        <v>119</v>
      </c>
      <c r="F17262" s="75">
        <f>IF(CECCZ="CZ03",'Outside Temp'!B17262,IF(CECCZ="CZ04",'Outside Temp'!B17263,IF(CECCZ="CZ12",'Outside Temp'!B17264, IF(CECCZ="CZ13",'Outside Temp'!B17265))))</f>
        <v>63.93333333</v>
      </c>
      <c r="G17262" s="12">
        <f t="shared" si="3"/>
        <v>1</v>
      </c>
    </row>
    <row r="17263" ht="15.75" customHeight="1">
      <c r="A17263" s="13">
        <v>42304.84375</v>
      </c>
      <c r="B17263" s="73">
        <f t="shared" si="1"/>
        <v>42304</v>
      </c>
      <c r="C17263" s="74">
        <f>IF(NewCustomer="Yes", IF(COUNTIF($I$2:$I$11,B17263)&gt;0,0,WEEKDAY(B17263,2)),IF(COUNTIF($I$2:$I$21,B17263)&gt;0,0,WEEKDAY(B17263,2)))</f>
        <v>2</v>
      </c>
      <c r="D17263" s="74">
        <f t="shared" si="2"/>
        <v>20</v>
      </c>
      <c r="E17263" s="12">
        <f>IFERROR(VLOOKUP(A17263,'IDAR Meter Data'!$A:$B,2,1),"")</f>
        <v>110</v>
      </c>
      <c r="F17263" s="75">
        <f>IF(CECCZ="CZ03",'Outside Temp'!B17263,IF(CECCZ="CZ04",'Outside Temp'!B17264,IF(CECCZ="CZ12",'Outside Temp'!B17265, IF(CECCZ="CZ13",'Outside Temp'!B17266))))</f>
        <v>63.68333333</v>
      </c>
      <c r="G17263" s="12">
        <f t="shared" si="3"/>
        <v>1</v>
      </c>
    </row>
    <row r="17264" ht="15.75" customHeight="1">
      <c r="A17264" s="13">
        <v>42304.854166666664</v>
      </c>
      <c r="B17264" s="73">
        <f t="shared" si="1"/>
        <v>42304</v>
      </c>
      <c r="C17264" s="74">
        <f>IF(NewCustomer="Yes", IF(COUNTIF($I$2:$I$11,B17264)&gt;0,0,WEEKDAY(B17264,2)),IF(COUNTIF($I$2:$I$21,B17264)&gt;0,0,WEEKDAY(B17264,2)))</f>
        <v>2</v>
      </c>
      <c r="D17264" s="74">
        <f t="shared" si="2"/>
        <v>20</v>
      </c>
      <c r="E17264" s="12">
        <f>IFERROR(VLOOKUP(A17264,'IDAR Meter Data'!$A:$B,2,1),"")</f>
        <v>106</v>
      </c>
      <c r="F17264" s="75">
        <f>IF(CECCZ="CZ03",'Outside Temp'!B17264,IF(CECCZ="CZ04",'Outside Temp'!B17265,IF(CECCZ="CZ12",'Outside Temp'!B17266, IF(CECCZ="CZ13",'Outside Temp'!B17267))))</f>
        <v>63.43333333</v>
      </c>
      <c r="G17264" s="12">
        <f t="shared" si="3"/>
        <v>1</v>
      </c>
    </row>
    <row r="17265" ht="15.75" customHeight="1">
      <c r="A17265" s="13">
        <v>42304.864583333336</v>
      </c>
      <c r="B17265" s="73">
        <f t="shared" si="1"/>
        <v>42304</v>
      </c>
      <c r="C17265" s="74">
        <f>IF(NewCustomer="Yes", IF(COUNTIF($I$2:$I$11,B17265)&gt;0,0,WEEKDAY(B17265,2)),IF(COUNTIF($I$2:$I$21,B17265)&gt;0,0,WEEKDAY(B17265,2)))</f>
        <v>2</v>
      </c>
      <c r="D17265" s="74">
        <f t="shared" si="2"/>
        <v>20</v>
      </c>
      <c r="E17265" s="12">
        <f>IFERROR(VLOOKUP(A17265,'IDAR Meter Data'!$A:$B,2,1),"")</f>
        <v>117</v>
      </c>
      <c r="F17265" s="75">
        <f>IF(CECCZ="CZ03",'Outside Temp'!B17265,IF(CECCZ="CZ04",'Outside Temp'!B17266,IF(CECCZ="CZ12",'Outside Temp'!B17267, IF(CECCZ="CZ13",'Outside Temp'!B17268))))</f>
        <v>63.18333333</v>
      </c>
      <c r="G17265" s="12">
        <f t="shared" si="3"/>
        <v>1</v>
      </c>
    </row>
    <row r="17266" ht="15.75" customHeight="1">
      <c r="A17266" s="13">
        <v>42304.875</v>
      </c>
      <c r="B17266" s="73">
        <f t="shared" si="1"/>
        <v>42304</v>
      </c>
      <c r="C17266" s="74">
        <f>IF(NewCustomer="Yes", IF(COUNTIF($I$2:$I$11,B17266)&gt;0,0,WEEKDAY(B17266,2)),IF(COUNTIF($I$2:$I$21,B17266)&gt;0,0,WEEKDAY(B17266,2)))</f>
        <v>2</v>
      </c>
      <c r="D17266" s="74">
        <f t="shared" si="2"/>
        <v>21</v>
      </c>
      <c r="E17266" s="12">
        <f>IFERROR(VLOOKUP(A17266,'IDAR Meter Data'!$A:$B,2,1),"")</f>
        <v>106</v>
      </c>
      <c r="F17266" s="75">
        <f>IF(CECCZ="CZ03",'Outside Temp'!B17266,IF(CECCZ="CZ04",'Outside Temp'!B17267,IF(CECCZ="CZ12",'Outside Temp'!B17268, IF(CECCZ="CZ13",'Outside Temp'!B17269))))</f>
        <v>63</v>
      </c>
      <c r="G17266" s="12">
        <f t="shared" si="3"/>
        <v>1</v>
      </c>
    </row>
    <row r="17267" ht="15.75" customHeight="1">
      <c r="A17267" s="13">
        <v>42304.885416666664</v>
      </c>
      <c r="B17267" s="73">
        <f t="shared" si="1"/>
        <v>42304</v>
      </c>
      <c r="C17267" s="74">
        <f>IF(NewCustomer="Yes", IF(COUNTIF($I$2:$I$11,B17267)&gt;0,0,WEEKDAY(B17267,2)),IF(COUNTIF($I$2:$I$21,B17267)&gt;0,0,WEEKDAY(B17267,2)))</f>
        <v>2</v>
      </c>
      <c r="D17267" s="74">
        <f t="shared" si="2"/>
        <v>21</v>
      </c>
      <c r="E17267" s="12">
        <f>IFERROR(VLOOKUP(A17267,'IDAR Meter Data'!$A:$B,2,1),"")</f>
        <v>107</v>
      </c>
      <c r="F17267" s="75">
        <f>IF(CECCZ="CZ03",'Outside Temp'!B17267,IF(CECCZ="CZ04",'Outside Temp'!B17268,IF(CECCZ="CZ12",'Outside Temp'!B17269, IF(CECCZ="CZ13",'Outside Temp'!B17270))))</f>
        <v>63</v>
      </c>
      <c r="G17267" s="12">
        <f t="shared" si="3"/>
        <v>1</v>
      </c>
    </row>
    <row r="17268" ht="15.75" customHeight="1">
      <c r="A17268" s="13">
        <v>42304.895833333336</v>
      </c>
      <c r="B17268" s="73">
        <f t="shared" si="1"/>
        <v>42304</v>
      </c>
      <c r="C17268" s="74">
        <f>IF(NewCustomer="Yes", IF(COUNTIF($I$2:$I$11,B17268)&gt;0,0,WEEKDAY(B17268,2)),IF(COUNTIF($I$2:$I$21,B17268)&gt;0,0,WEEKDAY(B17268,2)))</f>
        <v>2</v>
      </c>
      <c r="D17268" s="74">
        <f t="shared" si="2"/>
        <v>21</v>
      </c>
      <c r="E17268" s="12">
        <f>IFERROR(VLOOKUP(A17268,'IDAR Meter Data'!$A:$B,2,1),"")</f>
        <v>108</v>
      </c>
      <c r="F17268" s="75">
        <f>IF(CECCZ="CZ03",'Outside Temp'!B17268,IF(CECCZ="CZ04",'Outside Temp'!B17269,IF(CECCZ="CZ12",'Outside Temp'!B17270, IF(CECCZ="CZ13",'Outside Temp'!B17271))))</f>
        <v>63</v>
      </c>
      <c r="G17268" s="12">
        <f t="shared" si="3"/>
        <v>1</v>
      </c>
    </row>
    <row r="17269" ht="15.75" customHeight="1">
      <c r="A17269" s="13">
        <v>42304.90625</v>
      </c>
      <c r="B17269" s="73">
        <f t="shared" si="1"/>
        <v>42304</v>
      </c>
      <c r="C17269" s="74">
        <f>IF(NewCustomer="Yes", IF(COUNTIF($I$2:$I$11,B17269)&gt;0,0,WEEKDAY(B17269,2)),IF(COUNTIF($I$2:$I$21,B17269)&gt;0,0,WEEKDAY(B17269,2)))</f>
        <v>2</v>
      </c>
      <c r="D17269" s="74">
        <f t="shared" si="2"/>
        <v>21</v>
      </c>
      <c r="E17269" s="12">
        <f>IFERROR(VLOOKUP(A17269,'IDAR Meter Data'!$A:$B,2,1),"")</f>
        <v>111</v>
      </c>
      <c r="F17269" s="75">
        <f>IF(CECCZ="CZ03",'Outside Temp'!B17269,IF(CECCZ="CZ04",'Outside Temp'!B17270,IF(CECCZ="CZ12",'Outside Temp'!B17271, IF(CECCZ="CZ13",'Outside Temp'!B17272))))</f>
        <v>63</v>
      </c>
      <c r="G17269" s="12">
        <f t="shared" si="3"/>
        <v>1</v>
      </c>
    </row>
    <row r="17270" ht="15.75" customHeight="1">
      <c r="A17270" s="13">
        <v>42304.916666666664</v>
      </c>
      <c r="B17270" s="73">
        <f t="shared" si="1"/>
        <v>42304</v>
      </c>
      <c r="C17270" s="74">
        <f>IF(NewCustomer="Yes", IF(COUNTIF($I$2:$I$11,B17270)&gt;0,0,WEEKDAY(B17270,2)),IF(COUNTIF($I$2:$I$21,B17270)&gt;0,0,WEEKDAY(B17270,2)))</f>
        <v>2</v>
      </c>
      <c r="D17270" s="74">
        <f t="shared" si="2"/>
        <v>22</v>
      </c>
      <c r="E17270" s="12">
        <f>IFERROR(VLOOKUP(A17270,'IDAR Meter Data'!$A:$B,2,1),"")</f>
        <v>118</v>
      </c>
      <c r="F17270" s="75">
        <f>IF(CECCZ="CZ03",'Outside Temp'!B17270,IF(CECCZ="CZ04",'Outside Temp'!B17271,IF(CECCZ="CZ12",'Outside Temp'!B17272, IF(CECCZ="CZ13",'Outside Temp'!B17273))))</f>
        <v>63.93333333</v>
      </c>
      <c r="G17270" s="12">
        <f t="shared" si="3"/>
        <v>1</v>
      </c>
    </row>
    <row r="17271" ht="15.75" customHeight="1">
      <c r="A17271" s="13">
        <v>42304.927083333336</v>
      </c>
      <c r="B17271" s="73">
        <f t="shared" si="1"/>
        <v>42304</v>
      </c>
      <c r="C17271" s="74">
        <f>IF(NewCustomer="Yes", IF(COUNTIF($I$2:$I$11,B17271)&gt;0,0,WEEKDAY(B17271,2)),IF(COUNTIF($I$2:$I$21,B17271)&gt;0,0,WEEKDAY(B17271,2)))</f>
        <v>2</v>
      </c>
      <c r="D17271" s="74">
        <f t="shared" si="2"/>
        <v>22</v>
      </c>
      <c r="E17271" s="12">
        <f>IFERROR(VLOOKUP(A17271,'IDAR Meter Data'!$A:$B,2,1),"")</f>
        <v>113</v>
      </c>
      <c r="F17271" s="75">
        <f>IF(CECCZ="CZ03",'Outside Temp'!B17271,IF(CECCZ="CZ04",'Outside Temp'!B17272,IF(CECCZ="CZ12",'Outside Temp'!B17273, IF(CECCZ="CZ13",'Outside Temp'!B17274))))</f>
        <v>63.68333333</v>
      </c>
      <c r="G17271" s="12">
        <f t="shared" si="3"/>
        <v>1</v>
      </c>
    </row>
    <row r="17272" ht="15.75" customHeight="1">
      <c r="A17272" s="13">
        <v>42304.9375</v>
      </c>
      <c r="B17272" s="73">
        <f t="shared" si="1"/>
        <v>42304</v>
      </c>
      <c r="C17272" s="74">
        <f>IF(NewCustomer="Yes", IF(COUNTIF($I$2:$I$11,B17272)&gt;0,0,WEEKDAY(B17272,2)),IF(COUNTIF($I$2:$I$21,B17272)&gt;0,0,WEEKDAY(B17272,2)))</f>
        <v>2</v>
      </c>
      <c r="D17272" s="74">
        <f t="shared" si="2"/>
        <v>22</v>
      </c>
      <c r="E17272" s="12">
        <f>IFERROR(VLOOKUP(A17272,'IDAR Meter Data'!$A:$B,2,1),"")</f>
        <v>116</v>
      </c>
      <c r="F17272" s="75">
        <f>IF(CECCZ="CZ03",'Outside Temp'!B17272,IF(CECCZ="CZ04",'Outside Temp'!B17273,IF(CECCZ="CZ12",'Outside Temp'!B17274, IF(CECCZ="CZ13",'Outside Temp'!B17275))))</f>
        <v>63.43333333</v>
      </c>
      <c r="G17272" s="12">
        <f t="shared" si="3"/>
        <v>1</v>
      </c>
    </row>
    <row r="17273" ht="15.75" customHeight="1">
      <c r="A17273" s="13">
        <v>42304.947916666664</v>
      </c>
      <c r="B17273" s="73">
        <f t="shared" si="1"/>
        <v>42304</v>
      </c>
      <c r="C17273" s="74">
        <f>IF(NewCustomer="Yes", IF(COUNTIF($I$2:$I$11,B17273)&gt;0,0,WEEKDAY(B17273,2)),IF(COUNTIF($I$2:$I$21,B17273)&gt;0,0,WEEKDAY(B17273,2)))</f>
        <v>2</v>
      </c>
      <c r="D17273" s="74">
        <f t="shared" si="2"/>
        <v>22</v>
      </c>
      <c r="E17273" s="12">
        <f>IFERROR(VLOOKUP(A17273,'IDAR Meter Data'!$A:$B,2,1),"")</f>
        <v>104</v>
      </c>
      <c r="F17273" s="75">
        <f>IF(CECCZ="CZ03",'Outside Temp'!B17273,IF(CECCZ="CZ04",'Outside Temp'!B17274,IF(CECCZ="CZ12",'Outside Temp'!B17275, IF(CECCZ="CZ13",'Outside Temp'!B17276))))</f>
        <v>63.18333333</v>
      </c>
      <c r="G17273" s="12">
        <f t="shared" si="3"/>
        <v>1</v>
      </c>
    </row>
    <row r="17274" ht="15.75" customHeight="1">
      <c r="A17274" s="13">
        <v>42304.958333333336</v>
      </c>
      <c r="B17274" s="73">
        <f t="shared" si="1"/>
        <v>42304</v>
      </c>
      <c r="C17274" s="74">
        <f>IF(NewCustomer="Yes", IF(COUNTIF($I$2:$I$11,B17274)&gt;0,0,WEEKDAY(B17274,2)),IF(COUNTIF($I$2:$I$21,B17274)&gt;0,0,WEEKDAY(B17274,2)))</f>
        <v>2</v>
      </c>
      <c r="D17274" s="74">
        <f t="shared" si="2"/>
        <v>23</v>
      </c>
      <c r="E17274" s="12">
        <f>IFERROR(VLOOKUP(A17274,'IDAR Meter Data'!$A:$B,2,1),"")</f>
        <v>108</v>
      </c>
      <c r="F17274" s="75">
        <f>IF(CECCZ="CZ03",'Outside Temp'!B17274,IF(CECCZ="CZ04",'Outside Temp'!B17275,IF(CECCZ="CZ12",'Outside Temp'!B17276, IF(CECCZ="CZ13",'Outside Temp'!B17277))))</f>
        <v>62.93333333</v>
      </c>
      <c r="G17274" s="12">
        <f t="shared" si="3"/>
        <v>1</v>
      </c>
    </row>
    <row r="17275" ht="15.75" customHeight="1">
      <c r="A17275" s="13">
        <v>42304.96875</v>
      </c>
      <c r="B17275" s="73">
        <f t="shared" si="1"/>
        <v>42304</v>
      </c>
      <c r="C17275" s="74">
        <f>IF(NewCustomer="Yes", IF(COUNTIF($I$2:$I$11,B17275)&gt;0,0,WEEKDAY(B17275,2)),IF(COUNTIF($I$2:$I$21,B17275)&gt;0,0,WEEKDAY(B17275,2)))</f>
        <v>2</v>
      </c>
      <c r="D17275" s="74">
        <f t="shared" si="2"/>
        <v>23</v>
      </c>
      <c r="E17275" s="12">
        <f>IFERROR(VLOOKUP(A17275,'IDAR Meter Data'!$A:$B,2,1),"")</f>
        <v>107</v>
      </c>
      <c r="F17275" s="75">
        <f>IF(CECCZ="CZ03",'Outside Temp'!B17275,IF(CECCZ="CZ04",'Outside Temp'!B17276,IF(CECCZ="CZ12",'Outside Temp'!B17277, IF(CECCZ="CZ13",'Outside Temp'!B17278))))</f>
        <v>62.68333333</v>
      </c>
      <c r="G17275" s="12">
        <f t="shared" si="3"/>
        <v>1</v>
      </c>
    </row>
    <row r="17276" ht="15.75" customHeight="1">
      <c r="A17276" s="13">
        <v>42304.979166666664</v>
      </c>
      <c r="B17276" s="73">
        <f t="shared" si="1"/>
        <v>42304</v>
      </c>
      <c r="C17276" s="74">
        <f>IF(NewCustomer="Yes", IF(COUNTIF($I$2:$I$11,B17276)&gt;0,0,WEEKDAY(B17276,2)),IF(COUNTIF($I$2:$I$21,B17276)&gt;0,0,WEEKDAY(B17276,2)))</f>
        <v>2</v>
      </c>
      <c r="D17276" s="74">
        <f t="shared" si="2"/>
        <v>23</v>
      </c>
      <c r="E17276" s="12">
        <f>IFERROR(VLOOKUP(A17276,'IDAR Meter Data'!$A:$B,2,1),"")</f>
        <v>112</v>
      </c>
      <c r="F17276" s="75">
        <f>IF(CECCZ="CZ03",'Outside Temp'!B17276,IF(CECCZ="CZ04",'Outside Temp'!B17277,IF(CECCZ="CZ12",'Outside Temp'!B17278, IF(CECCZ="CZ13",'Outside Temp'!B17279))))</f>
        <v>62.43333333</v>
      </c>
      <c r="G17276" s="12">
        <f t="shared" si="3"/>
        <v>1</v>
      </c>
    </row>
    <row r="17277" ht="15.75" customHeight="1">
      <c r="A17277" s="13">
        <v>42304.989583333336</v>
      </c>
      <c r="B17277" s="73">
        <f t="shared" si="1"/>
        <v>42304</v>
      </c>
      <c r="C17277" s="74">
        <f>IF(NewCustomer="Yes", IF(COUNTIF($I$2:$I$11,B17277)&gt;0,0,WEEKDAY(B17277,2)),IF(COUNTIF($I$2:$I$21,B17277)&gt;0,0,WEEKDAY(B17277,2)))</f>
        <v>2</v>
      </c>
      <c r="D17277" s="74">
        <f t="shared" si="2"/>
        <v>23</v>
      </c>
      <c r="E17277" s="12">
        <f>IFERROR(VLOOKUP(A17277,'IDAR Meter Data'!$A:$B,2,1),"")</f>
        <v>106</v>
      </c>
      <c r="F17277" s="75">
        <f>IF(CECCZ="CZ03",'Outside Temp'!B17277,IF(CECCZ="CZ04",'Outside Temp'!B17278,IF(CECCZ="CZ12",'Outside Temp'!B17279, IF(CECCZ="CZ13",'Outside Temp'!B17280))))</f>
        <v>62.18333333</v>
      </c>
      <c r="G17277" s="12">
        <f t="shared" si="3"/>
        <v>1</v>
      </c>
    </row>
    <row r="17278" ht="15.75" customHeight="1">
      <c r="A17278" s="13">
        <v>42305.0</v>
      </c>
      <c r="B17278" s="73">
        <f t="shared" si="1"/>
        <v>42305</v>
      </c>
      <c r="C17278" s="74">
        <f>IF(NewCustomer="Yes", IF(COUNTIF($I$2:$I$11,B17278)&gt;0,0,WEEKDAY(B17278,2)),IF(COUNTIF($I$2:$I$21,B17278)&gt;0,0,WEEKDAY(B17278,2)))</f>
        <v>3</v>
      </c>
      <c r="D17278" s="74">
        <f t="shared" si="2"/>
        <v>0</v>
      </c>
      <c r="E17278" s="12">
        <f>IFERROR(VLOOKUP(A17278,'IDAR Meter Data'!$A:$B,2,1),"")</f>
        <v>103</v>
      </c>
      <c r="F17278" s="75">
        <f>IF(CECCZ="CZ03",'Outside Temp'!B17278,IF(CECCZ="CZ04",'Outside Temp'!B17279,IF(CECCZ="CZ12",'Outside Temp'!B17280, IF(CECCZ="CZ13",'Outside Temp'!B17281))))</f>
        <v>62</v>
      </c>
      <c r="G17278" s="12">
        <f t="shared" si="3"/>
        <v>1</v>
      </c>
    </row>
    <row r="17279" ht="15.75" customHeight="1">
      <c r="A17279" s="13">
        <v>42305.010416666664</v>
      </c>
      <c r="B17279" s="73">
        <f t="shared" si="1"/>
        <v>42305</v>
      </c>
      <c r="C17279" s="74">
        <f>IF(NewCustomer="Yes", IF(COUNTIF($I$2:$I$11,B17279)&gt;0,0,WEEKDAY(B17279,2)),IF(COUNTIF($I$2:$I$21,B17279)&gt;0,0,WEEKDAY(B17279,2)))</f>
        <v>3</v>
      </c>
      <c r="D17279" s="74">
        <f t="shared" si="2"/>
        <v>0</v>
      </c>
      <c r="E17279" s="12">
        <f>IFERROR(VLOOKUP(A17279,'IDAR Meter Data'!$A:$B,2,1),"")</f>
        <v>101</v>
      </c>
      <c r="F17279" s="75">
        <f>IF(CECCZ="CZ03",'Outside Temp'!B17279,IF(CECCZ="CZ04",'Outside Temp'!B17280,IF(CECCZ="CZ12",'Outside Temp'!B17281, IF(CECCZ="CZ13",'Outside Temp'!B17282))))</f>
        <v>62</v>
      </c>
      <c r="G17279" s="12">
        <f t="shared" si="3"/>
        <v>1</v>
      </c>
    </row>
    <row r="17280" ht="15.75" customHeight="1">
      <c r="A17280" s="13">
        <v>42305.020833333336</v>
      </c>
      <c r="B17280" s="73">
        <f t="shared" si="1"/>
        <v>42305</v>
      </c>
      <c r="C17280" s="74">
        <f>IF(NewCustomer="Yes", IF(COUNTIF($I$2:$I$11,B17280)&gt;0,0,WEEKDAY(B17280,2)),IF(COUNTIF($I$2:$I$21,B17280)&gt;0,0,WEEKDAY(B17280,2)))</f>
        <v>3</v>
      </c>
      <c r="D17280" s="74">
        <f t="shared" si="2"/>
        <v>0</v>
      </c>
      <c r="E17280" s="12">
        <f>IFERROR(VLOOKUP(A17280,'IDAR Meter Data'!$A:$B,2,1),"")</f>
        <v>100</v>
      </c>
      <c r="F17280" s="75">
        <f>IF(CECCZ="CZ03",'Outside Temp'!B17280,IF(CECCZ="CZ04",'Outside Temp'!B17281,IF(CECCZ="CZ12",'Outside Temp'!B17282, IF(CECCZ="CZ13",'Outside Temp'!B17283))))</f>
        <v>62</v>
      </c>
      <c r="G17280" s="12">
        <f t="shared" si="3"/>
        <v>1</v>
      </c>
    </row>
    <row r="17281" ht="15.75" customHeight="1">
      <c r="A17281" s="13">
        <v>42305.03125</v>
      </c>
      <c r="B17281" s="73">
        <f t="shared" si="1"/>
        <v>42305</v>
      </c>
      <c r="C17281" s="74">
        <f>IF(NewCustomer="Yes", IF(COUNTIF($I$2:$I$11,B17281)&gt;0,0,WEEKDAY(B17281,2)),IF(COUNTIF($I$2:$I$21,B17281)&gt;0,0,WEEKDAY(B17281,2)))</f>
        <v>3</v>
      </c>
      <c r="D17281" s="74">
        <f t="shared" si="2"/>
        <v>0</v>
      </c>
      <c r="E17281" s="12">
        <f>IFERROR(VLOOKUP(A17281,'IDAR Meter Data'!$A:$B,2,1),"")</f>
        <v>111</v>
      </c>
      <c r="F17281" s="75">
        <f>IF(CECCZ="CZ03",'Outside Temp'!B17281,IF(CECCZ="CZ04",'Outside Temp'!B17282,IF(CECCZ="CZ12",'Outside Temp'!B17283, IF(CECCZ="CZ13",'Outside Temp'!B17284))))</f>
        <v>62</v>
      </c>
      <c r="G17281" s="12">
        <f t="shared" si="3"/>
        <v>1</v>
      </c>
    </row>
    <row r="17282" ht="15.75" customHeight="1">
      <c r="A17282" s="13">
        <v>42305.041666666664</v>
      </c>
      <c r="B17282" s="73">
        <f t="shared" si="1"/>
        <v>42305</v>
      </c>
      <c r="C17282" s="74">
        <f>IF(NewCustomer="Yes", IF(COUNTIF($I$2:$I$11,B17282)&gt;0,0,WEEKDAY(B17282,2)),IF(COUNTIF($I$2:$I$21,B17282)&gt;0,0,WEEKDAY(B17282,2)))</f>
        <v>3</v>
      </c>
      <c r="D17282" s="74">
        <f t="shared" si="2"/>
        <v>1</v>
      </c>
      <c r="E17282" s="12">
        <f>IFERROR(VLOOKUP(A17282,'IDAR Meter Data'!$A:$B,2,1),"")</f>
        <v>101</v>
      </c>
      <c r="F17282" s="75">
        <f>IF(CECCZ="CZ03",'Outside Temp'!B17282,IF(CECCZ="CZ04",'Outside Temp'!B17283,IF(CECCZ="CZ12",'Outside Temp'!B17284, IF(CECCZ="CZ13",'Outside Temp'!B17285))))</f>
        <v>62</v>
      </c>
      <c r="G17282" s="12">
        <f t="shared" si="3"/>
        <v>1</v>
      </c>
    </row>
    <row r="17283" ht="15.75" customHeight="1">
      <c r="A17283" s="13">
        <v>42305.052083333336</v>
      </c>
      <c r="B17283" s="73">
        <f t="shared" si="1"/>
        <v>42305</v>
      </c>
      <c r="C17283" s="74">
        <f>IF(NewCustomer="Yes", IF(COUNTIF($I$2:$I$11,B17283)&gt;0,0,WEEKDAY(B17283,2)),IF(COUNTIF($I$2:$I$21,B17283)&gt;0,0,WEEKDAY(B17283,2)))</f>
        <v>3</v>
      </c>
      <c r="D17283" s="74">
        <f t="shared" si="2"/>
        <v>1</v>
      </c>
      <c r="E17283" s="12">
        <f>IFERROR(VLOOKUP(A17283,'IDAR Meter Data'!$A:$B,2,1),"")</f>
        <v>99</v>
      </c>
      <c r="F17283" s="75">
        <f>IF(CECCZ="CZ03",'Outside Temp'!B17283,IF(CECCZ="CZ04",'Outside Temp'!B17284,IF(CECCZ="CZ12",'Outside Temp'!B17285, IF(CECCZ="CZ13",'Outside Temp'!B17286))))</f>
        <v>62</v>
      </c>
      <c r="G17283" s="12">
        <f t="shared" si="3"/>
        <v>1</v>
      </c>
    </row>
    <row r="17284" ht="15.75" customHeight="1">
      <c r="A17284" s="13">
        <v>42305.0625</v>
      </c>
      <c r="B17284" s="73">
        <f t="shared" si="1"/>
        <v>42305</v>
      </c>
      <c r="C17284" s="74">
        <f>IF(NewCustomer="Yes", IF(COUNTIF($I$2:$I$11,B17284)&gt;0,0,WEEKDAY(B17284,2)),IF(COUNTIF($I$2:$I$21,B17284)&gt;0,0,WEEKDAY(B17284,2)))</f>
        <v>3</v>
      </c>
      <c r="D17284" s="74">
        <f t="shared" si="2"/>
        <v>1</v>
      </c>
      <c r="E17284" s="12">
        <f>IFERROR(VLOOKUP(A17284,'IDAR Meter Data'!$A:$B,2,1),"")</f>
        <v>99</v>
      </c>
      <c r="F17284" s="75">
        <f>IF(CECCZ="CZ03",'Outside Temp'!B17284,IF(CECCZ="CZ04",'Outside Temp'!B17285,IF(CECCZ="CZ12",'Outside Temp'!B17286, IF(CECCZ="CZ13",'Outside Temp'!B17287))))</f>
        <v>62</v>
      </c>
      <c r="G17284" s="12">
        <f t="shared" si="3"/>
        <v>1</v>
      </c>
    </row>
    <row r="17285" ht="15.75" customHeight="1">
      <c r="A17285" s="13">
        <v>42305.072916666664</v>
      </c>
      <c r="B17285" s="73">
        <f t="shared" si="1"/>
        <v>42305</v>
      </c>
      <c r="C17285" s="74">
        <f>IF(NewCustomer="Yes", IF(COUNTIF($I$2:$I$11,B17285)&gt;0,0,WEEKDAY(B17285,2)),IF(COUNTIF($I$2:$I$21,B17285)&gt;0,0,WEEKDAY(B17285,2)))</f>
        <v>3</v>
      </c>
      <c r="D17285" s="74">
        <f t="shared" si="2"/>
        <v>1</v>
      </c>
      <c r="E17285" s="12">
        <f>IFERROR(VLOOKUP(A17285,'IDAR Meter Data'!$A:$B,2,1),"")</f>
        <v>107</v>
      </c>
      <c r="F17285" s="75">
        <f>IF(CECCZ="CZ03",'Outside Temp'!B17285,IF(CECCZ="CZ04",'Outside Temp'!B17286,IF(CECCZ="CZ12",'Outside Temp'!B17287, IF(CECCZ="CZ13",'Outside Temp'!B17288))))</f>
        <v>62</v>
      </c>
      <c r="G17285" s="12">
        <f t="shared" si="3"/>
        <v>1</v>
      </c>
    </row>
    <row r="17286" ht="15.75" customHeight="1">
      <c r="A17286" s="13">
        <v>42305.083333333336</v>
      </c>
      <c r="B17286" s="73">
        <f t="shared" si="1"/>
        <v>42305</v>
      </c>
      <c r="C17286" s="74">
        <f>IF(NewCustomer="Yes", IF(COUNTIF($I$2:$I$11,B17286)&gt;0,0,WEEKDAY(B17286,2)),IF(COUNTIF($I$2:$I$21,B17286)&gt;0,0,WEEKDAY(B17286,2)))</f>
        <v>3</v>
      </c>
      <c r="D17286" s="74">
        <f t="shared" si="2"/>
        <v>2</v>
      </c>
      <c r="E17286" s="12">
        <f>IFERROR(VLOOKUP(A17286,'IDAR Meter Data'!$A:$B,2,1),"")</f>
        <v>100</v>
      </c>
      <c r="F17286" s="75">
        <f>IF(CECCZ="CZ03",'Outside Temp'!B17286,IF(CECCZ="CZ04",'Outside Temp'!B17287,IF(CECCZ="CZ12",'Outside Temp'!B17288, IF(CECCZ="CZ13",'Outside Temp'!B17289))))</f>
        <v>61.93333333</v>
      </c>
      <c r="G17286" s="12">
        <f t="shared" si="3"/>
        <v>1</v>
      </c>
    </row>
    <row r="17287" ht="15.75" customHeight="1">
      <c r="A17287" s="13">
        <v>42305.09375</v>
      </c>
      <c r="B17287" s="73">
        <f t="shared" si="1"/>
        <v>42305</v>
      </c>
      <c r="C17287" s="74">
        <f>IF(NewCustomer="Yes", IF(COUNTIF($I$2:$I$11,B17287)&gt;0,0,WEEKDAY(B17287,2)),IF(COUNTIF($I$2:$I$21,B17287)&gt;0,0,WEEKDAY(B17287,2)))</f>
        <v>3</v>
      </c>
      <c r="D17287" s="74">
        <f t="shared" si="2"/>
        <v>2</v>
      </c>
      <c r="E17287" s="12">
        <f>IFERROR(VLOOKUP(A17287,'IDAR Meter Data'!$A:$B,2,1),"")</f>
        <v>102</v>
      </c>
      <c r="F17287" s="75">
        <f>IF(CECCZ="CZ03",'Outside Temp'!B17287,IF(CECCZ="CZ04",'Outside Temp'!B17288,IF(CECCZ="CZ12",'Outside Temp'!B17289, IF(CECCZ="CZ13",'Outside Temp'!B17290))))</f>
        <v>61.68333333</v>
      </c>
      <c r="G17287" s="12">
        <f t="shared" si="3"/>
        <v>1</v>
      </c>
    </row>
    <row r="17288" ht="15.75" customHeight="1">
      <c r="A17288" s="13">
        <v>42305.104166666664</v>
      </c>
      <c r="B17288" s="73">
        <f t="shared" si="1"/>
        <v>42305</v>
      </c>
      <c r="C17288" s="74">
        <f>IF(NewCustomer="Yes", IF(COUNTIF($I$2:$I$11,B17288)&gt;0,0,WEEKDAY(B17288,2)),IF(COUNTIF($I$2:$I$21,B17288)&gt;0,0,WEEKDAY(B17288,2)))</f>
        <v>3</v>
      </c>
      <c r="D17288" s="74">
        <f t="shared" si="2"/>
        <v>2</v>
      </c>
      <c r="E17288" s="12">
        <f>IFERROR(VLOOKUP(A17288,'IDAR Meter Data'!$A:$B,2,1),"")</f>
        <v>99</v>
      </c>
      <c r="F17288" s="75">
        <f>IF(CECCZ="CZ03",'Outside Temp'!B17288,IF(CECCZ="CZ04",'Outside Temp'!B17289,IF(CECCZ="CZ12",'Outside Temp'!B17290, IF(CECCZ="CZ13",'Outside Temp'!B17291))))</f>
        <v>61.43333333</v>
      </c>
      <c r="G17288" s="12">
        <f t="shared" si="3"/>
        <v>1</v>
      </c>
    </row>
    <row r="17289" ht="15.75" customHeight="1">
      <c r="A17289" s="13">
        <v>42305.114583333336</v>
      </c>
      <c r="B17289" s="73">
        <f t="shared" si="1"/>
        <v>42305</v>
      </c>
      <c r="C17289" s="74">
        <f>IF(NewCustomer="Yes", IF(COUNTIF($I$2:$I$11,B17289)&gt;0,0,WEEKDAY(B17289,2)),IF(COUNTIF($I$2:$I$21,B17289)&gt;0,0,WEEKDAY(B17289,2)))</f>
        <v>3</v>
      </c>
      <c r="D17289" s="74">
        <f t="shared" si="2"/>
        <v>2</v>
      </c>
      <c r="E17289" s="12">
        <f>IFERROR(VLOOKUP(A17289,'IDAR Meter Data'!$A:$B,2,1),"")</f>
        <v>96</v>
      </c>
      <c r="F17289" s="75">
        <f>IF(CECCZ="CZ03",'Outside Temp'!B17289,IF(CECCZ="CZ04",'Outside Temp'!B17290,IF(CECCZ="CZ12",'Outside Temp'!B17291, IF(CECCZ="CZ13",'Outside Temp'!B17292))))</f>
        <v>61.18333333</v>
      </c>
      <c r="G17289" s="12">
        <f t="shared" si="3"/>
        <v>1</v>
      </c>
    </row>
    <row r="17290" ht="15.75" customHeight="1">
      <c r="A17290" s="13">
        <v>42305.125</v>
      </c>
      <c r="B17290" s="73">
        <f t="shared" si="1"/>
        <v>42305</v>
      </c>
      <c r="C17290" s="74">
        <f>IF(NewCustomer="Yes", IF(COUNTIF($I$2:$I$11,B17290)&gt;0,0,WEEKDAY(B17290,2)),IF(COUNTIF($I$2:$I$21,B17290)&gt;0,0,WEEKDAY(B17290,2)))</f>
        <v>3</v>
      </c>
      <c r="D17290" s="74">
        <f t="shared" si="2"/>
        <v>3</v>
      </c>
      <c r="E17290" s="12">
        <f>IFERROR(VLOOKUP(A17290,'IDAR Meter Data'!$A:$B,2,1),"")</f>
        <v>111</v>
      </c>
      <c r="F17290" s="75">
        <f>IF(CECCZ="CZ03",'Outside Temp'!B17290,IF(CECCZ="CZ04",'Outside Temp'!B17291,IF(CECCZ="CZ12",'Outside Temp'!B17292, IF(CECCZ="CZ13",'Outside Temp'!B17293))))</f>
        <v>60.86666667</v>
      </c>
      <c r="G17290" s="12">
        <f t="shared" si="3"/>
        <v>1</v>
      </c>
    </row>
    <row r="17291" ht="15.75" customHeight="1">
      <c r="A17291" s="13">
        <v>42305.135416666664</v>
      </c>
      <c r="B17291" s="73">
        <f t="shared" si="1"/>
        <v>42305</v>
      </c>
      <c r="C17291" s="74">
        <f>IF(NewCustomer="Yes", IF(COUNTIF($I$2:$I$11,B17291)&gt;0,0,WEEKDAY(B17291,2)),IF(COUNTIF($I$2:$I$21,B17291)&gt;0,0,WEEKDAY(B17291,2)))</f>
        <v>3</v>
      </c>
      <c r="D17291" s="74">
        <f t="shared" si="2"/>
        <v>3</v>
      </c>
      <c r="E17291" s="12">
        <f>IFERROR(VLOOKUP(A17291,'IDAR Meter Data'!$A:$B,2,1),"")</f>
        <v>102</v>
      </c>
      <c r="F17291" s="75">
        <f>IF(CECCZ="CZ03",'Outside Temp'!B17291,IF(CECCZ="CZ04",'Outside Temp'!B17292,IF(CECCZ="CZ12",'Outside Temp'!B17293, IF(CECCZ="CZ13",'Outside Temp'!B17294))))</f>
        <v>60.36666667</v>
      </c>
      <c r="G17291" s="12">
        <f t="shared" si="3"/>
        <v>1</v>
      </c>
    </row>
    <row r="17292" ht="15.75" customHeight="1">
      <c r="A17292" s="13">
        <v>42305.145833333336</v>
      </c>
      <c r="B17292" s="73">
        <f t="shared" si="1"/>
        <v>42305</v>
      </c>
      <c r="C17292" s="74">
        <f>IF(NewCustomer="Yes", IF(COUNTIF($I$2:$I$11,B17292)&gt;0,0,WEEKDAY(B17292,2)),IF(COUNTIF($I$2:$I$21,B17292)&gt;0,0,WEEKDAY(B17292,2)))</f>
        <v>3</v>
      </c>
      <c r="D17292" s="74">
        <f t="shared" si="2"/>
        <v>3</v>
      </c>
      <c r="E17292" s="12">
        <f>IFERROR(VLOOKUP(A17292,'IDAR Meter Data'!$A:$B,2,1),"")</f>
        <v>102</v>
      </c>
      <c r="F17292" s="75">
        <f>IF(CECCZ="CZ03",'Outside Temp'!B17292,IF(CECCZ="CZ04",'Outside Temp'!B17293,IF(CECCZ="CZ12",'Outside Temp'!B17294, IF(CECCZ="CZ13",'Outside Temp'!B17295))))</f>
        <v>59.86666667</v>
      </c>
      <c r="G17292" s="12">
        <f t="shared" si="3"/>
        <v>1</v>
      </c>
    </row>
    <row r="17293" ht="15.75" customHeight="1">
      <c r="A17293" s="13">
        <v>42305.15625</v>
      </c>
      <c r="B17293" s="73">
        <f t="shared" si="1"/>
        <v>42305</v>
      </c>
      <c r="C17293" s="74">
        <f>IF(NewCustomer="Yes", IF(COUNTIF($I$2:$I$11,B17293)&gt;0,0,WEEKDAY(B17293,2)),IF(COUNTIF($I$2:$I$21,B17293)&gt;0,0,WEEKDAY(B17293,2)))</f>
        <v>3</v>
      </c>
      <c r="D17293" s="74">
        <f t="shared" si="2"/>
        <v>3</v>
      </c>
      <c r="E17293" s="12">
        <f>IFERROR(VLOOKUP(A17293,'IDAR Meter Data'!$A:$B,2,1),"")</f>
        <v>99</v>
      </c>
      <c r="F17293" s="75">
        <f>IF(CECCZ="CZ03",'Outside Temp'!B17293,IF(CECCZ="CZ04",'Outside Temp'!B17294,IF(CECCZ="CZ12",'Outside Temp'!B17295, IF(CECCZ="CZ13",'Outside Temp'!B17296))))</f>
        <v>59.36666667</v>
      </c>
      <c r="G17293" s="12">
        <f t="shared" si="3"/>
        <v>1</v>
      </c>
    </row>
    <row r="17294" ht="15.75" customHeight="1">
      <c r="A17294" s="13">
        <v>42305.166666666664</v>
      </c>
      <c r="B17294" s="73">
        <f t="shared" si="1"/>
        <v>42305</v>
      </c>
      <c r="C17294" s="74">
        <f>IF(NewCustomer="Yes", IF(COUNTIF($I$2:$I$11,B17294)&gt;0,0,WEEKDAY(B17294,2)),IF(COUNTIF($I$2:$I$21,B17294)&gt;0,0,WEEKDAY(B17294,2)))</f>
        <v>3</v>
      </c>
      <c r="D17294" s="74">
        <f t="shared" si="2"/>
        <v>4</v>
      </c>
      <c r="E17294" s="12">
        <f>IFERROR(VLOOKUP(A17294,'IDAR Meter Data'!$A:$B,2,1),"")</f>
        <v>104</v>
      </c>
      <c r="F17294" s="75">
        <f>IF(CECCZ="CZ03",'Outside Temp'!B17294,IF(CECCZ="CZ04",'Outside Temp'!B17295,IF(CECCZ="CZ12",'Outside Temp'!B17296, IF(CECCZ="CZ13",'Outside Temp'!B17297))))</f>
        <v>59.06666667</v>
      </c>
      <c r="G17294" s="12">
        <f t="shared" si="3"/>
        <v>1</v>
      </c>
    </row>
    <row r="17295" ht="15.75" customHeight="1">
      <c r="A17295" s="13">
        <v>42305.177083333336</v>
      </c>
      <c r="B17295" s="73">
        <f t="shared" si="1"/>
        <v>42305</v>
      </c>
      <c r="C17295" s="74">
        <f>IF(NewCustomer="Yes", IF(COUNTIF($I$2:$I$11,B17295)&gt;0,0,WEEKDAY(B17295,2)),IF(COUNTIF($I$2:$I$21,B17295)&gt;0,0,WEEKDAY(B17295,2)))</f>
        <v>3</v>
      </c>
      <c r="D17295" s="74">
        <f t="shared" si="2"/>
        <v>4</v>
      </c>
      <c r="E17295" s="12">
        <f>IFERROR(VLOOKUP(A17295,'IDAR Meter Data'!$A:$B,2,1),"")</f>
        <v>105</v>
      </c>
      <c r="F17295" s="75">
        <f>IF(CECCZ="CZ03",'Outside Temp'!B17295,IF(CECCZ="CZ04",'Outside Temp'!B17296,IF(CECCZ="CZ12",'Outside Temp'!B17297, IF(CECCZ="CZ13",'Outside Temp'!B17298))))</f>
        <v>59.31666667</v>
      </c>
      <c r="G17295" s="12">
        <f t="shared" si="3"/>
        <v>1</v>
      </c>
    </row>
    <row r="17296" ht="15.75" customHeight="1">
      <c r="A17296" s="13">
        <v>42305.1875</v>
      </c>
      <c r="B17296" s="73">
        <f t="shared" si="1"/>
        <v>42305</v>
      </c>
      <c r="C17296" s="74">
        <f>IF(NewCustomer="Yes", IF(COUNTIF($I$2:$I$11,B17296)&gt;0,0,WEEKDAY(B17296,2)),IF(COUNTIF($I$2:$I$21,B17296)&gt;0,0,WEEKDAY(B17296,2)))</f>
        <v>3</v>
      </c>
      <c r="D17296" s="74">
        <f t="shared" si="2"/>
        <v>4</v>
      </c>
      <c r="E17296" s="12">
        <f>IFERROR(VLOOKUP(A17296,'IDAR Meter Data'!$A:$B,2,1),"")</f>
        <v>101</v>
      </c>
      <c r="F17296" s="75">
        <f>IF(CECCZ="CZ03",'Outside Temp'!B17296,IF(CECCZ="CZ04",'Outside Temp'!B17297,IF(CECCZ="CZ12",'Outside Temp'!B17298, IF(CECCZ="CZ13",'Outside Temp'!B17299))))</f>
        <v>59.56666667</v>
      </c>
      <c r="G17296" s="12">
        <f t="shared" si="3"/>
        <v>1</v>
      </c>
    </row>
    <row r="17297" ht="15.75" customHeight="1">
      <c r="A17297" s="13">
        <v>42305.197916666664</v>
      </c>
      <c r="B17297" s="73">
        <f t="shared" si="1"/>
        <v>42305</v>
      </c>
      <c r="C17297" s="74">
        <f>IF(NewCustomer="Yes", IF(COUNTIF($I$2:$I$11,B17297)&gt;0,0,WEEKDAY(B17297,2)),IF(COUNTIF($I$2:$I$21,B17297)&gt;0,0,WEEKDAY(B17297,2)))</f>
        <v>3</v>
      </c>
      <c r="D17297" s="74">
        <f t="shared" si="2"/>
        <v>4</v>
      </c>
      <c r="E17297" s="12">
        <f>IFERROR(VLOOKUP(A17297,'IDAR Meter Data'!$A:$B,2,1),"")</f>
        <v>101</v>
      </c>
      <c r="F17297" s="75">
        <f>IF(CECCZ="CZ03",'Outside Temp'!B17297,IF(CECCZ="CZ04",'Outside Temp'!B17298,IF(CECCZ="CZ12",'Outside Temp'!B17299, IF(CECCZ="CZ13",'Outside Temp'!B17300))))</f>
        <v>59.81666667</v>
      </c>
      <c r="G17297" s="12">
        <f t="shared" si="3"/>
        <v>1</v>
      </c>
    </row>
    <row r="17298" ht="15.75" customHeight="1">
      <c r="A17298" s="13">
        <v>42305.208333333336</v>
      </c>
      <c r="B17298" s="73">
        <f t="shared" si="1"/>
        <v>42305</v>
      </c>
      <c r="C17298" s="74">
        <f>IF(NewCustomer="Yes", IF(COUNTIF($I$2:$I$11,B17298)&gt;0,0,WEEKDAY(B17298,2)),IF(COUNTIF($I$2:$I$21,B17298)&gt;0,0,WEEKDAY(B17298,2)))</f>
        <v>3</v>
      </c>
      <c r="D17298" s="74">
        <f t="shared" si="2"/>
        <v>5</v>
      </c>
      <c r="E17298" s="12">
        <f>IFERROR(VLOOKUP(A17298,'IDAR Meter Data'!$A:$B,2,1),"")</f>
        <v>100</v>
      </c>
      <c r="F17298" s="75">
        <f>IF(CECCZ="CZ03",'Outside Temp'!B17298,IF(CECCZ="CZ04",'Outside Temp'!B17299,IF(CECCZ="CZ12",'Outside Temp'!B17300, IF(CECCZ="CZ13",'Outside Temp'!B17301))))</f>
        <v>60</v>
      </c>
      <c r="G17298" s="12">
        <f t="shared" si="3"/>
        <v>1</v>
      </c>
    </row>
    <row r="17299" ht="15.75" customHeight="1">
      <c r="A17299" s="13">
        <v>42305.21875</v>
      </c>
      <c r="B17299" s="73">
        <f t="shared" si="1"/>
        <v>42305</v>
      </c>
      <c r="C17299" s="74">
        <f>IF(NewCustomer="Yes", IF(COUNTIF($I$2:$I$11,B17299)&gt;0,0,WEEKDAY(B17299,2)),IF(COUNTIF($I$2:$I$21,B17299)&gt;0,0,WEEKDAY(B17299,2)))</f>
        <v>3</v>
      </c>
      <c r="D17299" s="74">
        <f t="shared" si="2"/>
        <v>5</v>
      </c>
      <c r="E17299" s="12">
        <f>IFERROR(VLOOKUP(A17299,'IDAR Meter Data'!$A:$B,2,1),"")</f>
        <v>106</v>
      </c>
      <c r="F17299" s="75">
        <f>IF(CECCZ="CZ03",'Outside Temp'!B17299,IF(CECCZ="CZ04",'Outside Temp'!B17300,IF(CECCZ="CZ12",'Outside Temp'!B17301, IF(CECCZ="CZ13",'Outside Temp'!B17302))))</f>
        <v>60</v>
      </c>
      <c r="G17299" s="12">
        <f t="shared" si="3"/>
        <v>1</v>
      </c>
    </row>
    <row r="17300" ht="15.75" customHeight="1">
      <c r="A17300" s="13">
        <v>42305.229166666664</v>
      </c>
      <c r="B17300" s="73">
        <f t="shared" si="1"/>
        <v>42305</v>
      </c>
      <c r="C17300" s="74">
        <f>IF(NewCustomer="Yes", IF(COUNTIF($I$2:$I$11,B17300)&gt;0,0,WEEKDAY(B17300,2)),IF(COUNTIF($I$2:$I$21,B17300)&gt;0,0,WEEKDAY(B17300,2)))</f>
        <v>3</v>
      </c>
      <c r="D17300" s="74">
        <f t="shared" si="2"/>
        <v>5</v>
      </c>
      <c r="E17300" s="12">
        <f>IFERROR(VLOOKUP(A17300,'IDAR Meter Data'!$A:$B,2,1),"")</f>
        <v>109</v>
      </c>
      <c r="F17300" s="75">
        <f>IF(CECCZ="CZ03",'Outside Temp'!B17300,IF(CECCZ="CZ04",'Outside Temp'!B17301,IF(CECCZ="CZ12",'Outside Temp'!B17302, IF(CECCZ="CZ13",'Outside Temp'!B17303))))</f>
        <v>60</v>
      </c>
      <c r="G17300" s="12">
        <f t="shared" si="3"/>
        <v>1</v>
      </c>
    </row>
    <row r="17301" ht="15.75" customHeight="1">
      <c r="A17301" s="13">
        <v>42305.239583333336</v>
      </c>
      <c r="B17301" s="73">
        <f t="shared" si="1"/>
        <v>42305</v>
      </c>
      <c r="C17301" s="74">
        <f>IF(NewCustomer="Yes", IF(COUNTIF($I$2:$I$11,B17301)&gt;0,0,WEEKDAY(B17301,2)),IF(COUNTIF($I$2:$I$21,B17301)&gt;0,0,WEEKDAY(B17301,2)))</f>
        <v>3</v>
      </c>
      <c r="D17301" s="74">
        <f t="shared" si="2"/>
        <v>5</v>
      </c>
      <c r="E17301" s="12">
        <f>IFERROR(VLOOKUP(A17301,'IDAR Meter Data'!$A:$B,2,1),"")</f>
        <v>103</v>
      </c>
      <c r="F17301" s="75">
        <f>IF(CECCZ="CZ03",'Outside Temp'!B17301,IF(CECCZ="CZ04",'Outside Temp'!B17302,IF(CECCZ="CZ12",'Outside Temp'!B17303, IF(CECCZ="CZ13",'Outside Temp'!B17304))))</f>
        <v>60</v>
      </c>
      <c r="G17301" s="12">
        <f t="shared" si="3"/>
        <v>1</v>
      </c>
    </row>
    <row r="17302" ht="15.75" customHeight="1">
      <c r="A17302" s="13">
        <v>42305.25</v>
      </c>
      <c r="B17302" s="73">
        <f t="shared" si="1"/>
        <v>42305</v>
      </c>
      <c r="C17302" s="74">
        <f>IF(NewCustomer="Yes", IF(COUNTIF($I$2:$I$11,B17302)&gt;0,0,WEEKDAY(B17302,2)),IF(COUNTIF($I$2:$I$21,B17302)&gt;0,0,WEEKDAY(B17302,2)))</f>
        <v>3</v>
      </c>
      <c r="D17302" s="74">
        <f t="shared" si="2"/>
        <v>6</v>
      </c>
      <c r="E17302" s="12">
        <f>IFERROR(VLOOKUP(A17302,'IDAR Meter Data'!$A:$B,2,1),"")</f>
        <v>110</v>
      </c>
      <c r="F17302" s="75">
        <f>IF(CECCZ="CZ03",'Outside Temp'!B17302,IF(CECCZ="CZ04",'Outside Temp'!B17303,IF(CECCZ="CZ12",'Outside Temp'!B17304, IF(CECCZ="CZ13",'Outside Temp'!B17305))))</f>
        <v>60</v>
      </c>
      <c r="G17302" s="12">
        <f t="shared" si="3"/>
        <v>1</v>
      </c>
    </row>
    <row r="17303" ht="15.75" customHeight="1">
      <c r="A17303" s="13">
        <v>42305.260416666664</v>
      </c>
      <c r="B17303" s="73">
        <f t="shared" si="1"/>
        <v>42305</v>
      </c>
      <c r="C17303" s="74">
        <f>IF(NewCustomer="Yes", IF(COUNTIF($I$2:$I$11,B17303)&gt;0,0,WEEKDAY(B17303,2)),IF(COUNTIF($I$2:$I$21,B17303)&gt;0,0,WEEKDAY(B17303,2)))</f>
        <v>3</v>
      </c>
      <c r="D17303" s="74">
        <f t="shared" si="2"/>
        <v>6</v>
      </c>
      <c r="E17303" s="12">
        <f>IFERROR(VLOOKUP(A17303,'IDAR Meter Data'!$A:$B,2,1),"")</f>
        <v>155</v>
      </c>
      <c r="F17303" s="75">
        <f>IF(CECCZ="CZ03",'Outside Temp'!B17303,IF(CECCZ="CZ04",'Outside Temp'!B17304,IF(CECCZ="CZ12",'Outside Temp'!B17305, IF(CECCZ="CZ13",'Outside Temp'!B17306))))</f>
        <v>60</v>
      </c>
      <c r="G17303" s="12">
        <f t="shared" si="3"/>
        <v>1</v>
      </c>
    </row>
    <row r="17304" ht="15.75" customHeight="1">
      <c r="A17304" s="13">
        <v>42305.270833333336</v>
      </c>
      <c r="B17304" s="73">
        <f t="shared" si="1"/>
        <v>42305</v>
      </c>
      <c r="C17304" s="74">
        <f>IF(NewCustomer="Yes", IF(COUNTIF($I$2:$I$11,B17304)&gt;0,0,WEEKDAY(B17304,2)),IF(COUNTIF($I$2:$I$21,B17304)&gt;0,0,WEEKDAY(B17304,2)))</f>
        <v>3</v>
      </c>
      <c r="D17304" s="74">
        <f t="shared" si="2"/>
        <v>6</v>
      </c>
      <c r="E17304" s="12">
        <f>IFERROR(VLOOKUP(A17304,'IDAR Meter Data'!$A:$B,2,1),"")</f>
        <v>150</v>
      </c>
      <c r="F17304" s="75">
        <f>IF(CECCZ="CZ03",'Outside Temp'!B17304,IF(CECCZ="CZ04",'Outside Temp'!B17305,IF(CECCZ="CZ12",'Outside Temp'!B17306, IF(CECCZ="CZ13",'Outside Temp'!B17307))))</f>
        <v>60</v>
      </c>
      <c r="G17304" s="12">
        <f t="shared" si="3"/>
        <v>1</v>
      </c>
    </row>
    <row r="17305" ht="15.75" customHeight="1">
      <c r="A17305" s="13">
        <v>42305.28125</v>
      </c>
      <c r="B17305" s="73">
        <f t="shared" si="1"/>
        <v>42305</v>
      </c>
      <c r="C17305" s="74">
        <f>IF(NewCustomer="Yes", IF(COUNTIF($I$2:$I$11,B17305)&gt;0,0,WEEKDAY(B17305,2)),IF(COUNTIF($I$2:$I$21,B17305)&gt;0,0,WEEKDAY(B17305,2)))</f>
        <v>3</v>
      </c>
      <c r="D17305" s="74">
        <f t="shared" si="2"/>
        <v>6</v>
      </c>
      <c r="E17305" s="12">
        <f>IFERROR(VLOOKUP(A17305,'IDAR Meter Data'!$A:$B,2,1),"")</f>
        <v>162</v>
      </c>
      <c r="F17305" s="75">
        <f>IF(CECCZ="CZ03",'Outside Temp'!B17305,IF(CECCZ="CZ04",'Outside Temp'!B17306,IF(CECCZ="CZ12",'Outside Temp'!B17307, IF(CECCZ="CZ13",'Outside Temp'!B17308))))</f>
        <v>60</v>
      </c>
      <c r="G17305" s="12">
        <f t="shared" si="3"/>
        <v>1</v>
      </c>
    </row>
    <row r="17306" ht="15.75" customHeight="1">
      <c r="A17306" s="13">
        <v>42305.291666666664</v>
      </c>
      <c r="B17306" s="73">
        <f t="shared" si="1"/>
        <v>42305</v>
      </c>
      <c r="C17306" s="74">
        <f>IF(NewCustomer="Yes", IF(COUNTIF($I$2:$I$11,B17306)&gt;0,0,WEEKDAY(B17306,2)),IF(COUNTIF($I$2:$I$21,B17306)&gt;0,0,WEEKDAY(B17306,2)))</f>
        <v>3</v>
      </c>
      <c r="D17306" s="74">
        <f t="shared" si="2"/>
        <v>7</v>
      </c>
      <c r="E17306" s="12">
        <f>IFERROR(VLOOKUP(A17306,'IDAR Meter Data'!$A:$B,2,1),"")</f>
        <v>143</v>
      </c>
      <c r="F17306" s="75">
        <f>IF(CECCZ="CZ03",'Outside Temp'!B17306,IF(CECCZ="CZ04",'Outside Temp'!B17307,IF(CECCZ="CZ12",'Outside Temp'!B17308, IF(CECCZ="CZ13",'Outside Temp'!B17309))))</f>
        <v>60.13333333</v>
      </c>
      <c r="G17306" s="12">
        <f t="shared" si="3"/>
        <v>1</v>
      </c>
    </row>
    <row r="17307" ht="15.75" customHeight="1">
      <c r="A17307" s="13">
        <v>42305.302083333336</v>
      </c>
      <c r="B17307" s="73">
        <f t="shared" si="1"/>
        <v>42305</v>
      </c>
      <c r="C17307" s="74">
        <f>IF(NewCustomer="Yes", IF(COUNTIF($I$2:$I$11,B17307)&gt;0,0,WEEKDAY(B17307,2)),IF(COUNTIF($I$2:$I$21,B17307)&gt;0,0,WEEKDAY(B17307,2)))</f>
        <v>3</v>
      </c>
      <c r="D17307" s="74">
        <f t="shared" si="2"/>
        <v>7</v>
      </c>
      <c r="E17307" s="12">
        <f>IFERROR(VLOOKUP(A17307,'IDAR Meter Data'!$A:$B,2,1),"")</f>
        <v>159</v>
      </c>
      <c r="F17307" s="75">
        <f>IF(CECCZ="CZ03",'Outside Temp'!B17307,IF(CECCZ="CZ04",'Outside Temp'!B17308,IF(CECCZ="CZ12",'Outside Temp'!B17309, IF(CECCZ="CZ13",'Outside Temp'!B17310))))</f>
        <v>60.63333333</v>
      </c>
      <c r="G17307" s="12">
        <f t="shared" si="3"/>
        <v>1</v>
      </c>
    </row>
    <row r="17308" ht="15.75" customHeight="1">
      <c r="A17308" s="13">
        <v>42305.3125</v>
      </c>
      <c r="B17308" s="73">
        <f t="shared" si="1"/>
        <v>42305</v>
      </c>
      <c r="C17308" s="74">
        <f>IF(NewCustomer="Yes", IF(COUNTIF($I$2:$I$11,B17308)&gt;0,0,WEEKDAY(B17308,2)),IF(COUNTIF($I$2:$I$21,B17308)&gt;0,0,WEEKDAY(B17308,2)))</f>
        <v>3</v>
      </c>
      <c r="D17308" s="74">
        <f t="shared" si="2"/>
        <v>7</v>
      </c>
      <c r="E17308" s="12">
        <f>IFERROR(VLOOKUP(A17308,'IDAR Meter Data'!$A:$B,2,1),"")</f>
        <v>151</v>
      </c>
      <c r="F17308" s="75">
        <f>IF(CECCZ="CZ03",'Outside Temp'!B17308,IF(CECCZ="CZ04",'Outside Temp'!B17309,IF(CECCZ="CZ12",'Outside Temp'!B17310, IF(CECCZ="CZ13",'Outside Temp'!B17311))))</f>
        <v>61.13333333</v>
      </c>
      <c r="G17308" s="12">
        <f t="shared" si="3"/>
        <v>1</v>
      </c>
    </row>
    <row r="17309" ht="15.75" customHeight="1">
      <c r="A17309" s="13">
        <v>42305.322916666664</v>
      </c>
      <c r="B17309" s="73">
        <f t="shared" si="1"/>
        <v>42305</v>
      </c>
      <c r="C17309" s="74">
        <f>IF(NewCustomer="Yes", IF(COUNTIF($I$2:$I$11,B17309)&gt;0,0,WEEKDAY(B17309,2)),IF(COUNTIF($I$2:$I$21,B17309)&gt;0,0,WEEKDAY(B17309,2)))</f>
        <v>3</v>
      </c>
      <c r="D17309" s="74">
        <f t="shared" si="2"/>
        <v>7</v>
      </c>
      <c r="E17309" s="12">
        <f>IFERROR(VLOOKUP(A17309,'IDAR Meter Data'!$A:$B,2,1),"")</f>
        <v>163</v>
      </c>
      <c r="F17309" s="75">
        <f>IF(CECCZ="CZ03",'Outside Temp'!B17309,IF(CECCZ="CZ04",'Outside Temp'!B17310,IF(CECCZ="CZ12",'Outside Temp'!B17311, IF(CECCZ="CZ13",'Outside Temp'!B17312))))</f>
        <v>61.63333333</v>
      </c>
      <c r="G17309" s="12">
        <f t="shared" si="3"/>
        <v>1</v>
      </c>
    </row>
    <row r="17310" ht="15.75" customHeight="1">
      <c r="A17310" s="13">
        <v>42305.333333333336</v>
      </c>
      <c r="B17310" s="73">
        <f t="shared" si="1"/>
        <v>42305</v>
      </c>
      <c r="C17310" s="74">
        <f>IF(NewCustomer="Yes", IF(COUNTIF($I$2:$I$11,B17310)&gt;0,0,WEEKDAY(B17310,2)),IF(COUNTIF($I$2:$I$21,B17310)&gt;0,0,WEEKDAY(B17310,2)))</f>
        <v>3</v>
      </c>
      <c r="D17310" s="74">
        <f t="shared" si="2"/>
        <v>8</v>
      </c>
      <c r="E17310" s="12">
        <f>IFERROR(VLOOKUP(A17310,'IDAR Meter Data'!$A:$B,2,1),"")</f>
        <v>175</v>
      </c>
      <c r="F17310" s="75">
        <f>IF(CECCZ="CZ03",'Outside Temp'!B17310,IF(CECCZ="CZ04",'Outside Temp'!B17311,IF(CECCZ="CZ12",'Outside Temp'!B17312, IF(CECCZ="CZ13",'Outside Temp'!B17313))))</f>
        <v>62.13333333</v>
      </c>
      <c r="G17310" s="12">
        <f t="shared" si="3"/>
        <v>1</v>
      </c>
    </row>
    <row r="17311" ht="15.75" customHeight="1">
      <c r="A17311" s="13">
        <v>42305.34375</v>
      </c>
      <c r="B17311" s="73">
        <f t="shared" si="1"/>
        <v>42305</v>
      </c>
      <c r="C17311" s="74">
        <f>IF(NewCustomer="Yes", IF(COUNTIF($I$2:$I$11,B17311)&gt;0,0,WEEKDAY(B17311,2)),IF(COUNTIF($I$2:$I$21,B17311)&gt;0,0,WEEKDAY(B17311,2)))</f>
        <v>3</v>
      </c>
      <c r="D17311" s="74">
        <f t="shared" si="2"/>
        <v>8</v>
      </c>
      <c r="E17311" s="12">
        <f>IFERROR(VLOOKUP(A17311,'IDAR Meter Data'!$A:$B,2,1),"")</f>
        <v>166</v>
      </c>
      <c r="F17311" s="75">
        <f>IF(CECCZ="CZ03",'Outside Temp'!B17311,IF(CECCZ="CZ04",'Outside Temp'!B17312,IF(CECCZ="CZ12",'Outside Temp'!B17313, IF(CECCZ="CZ13",'Outside Temp'!B17314))))</f>
        <v>62.63333333</v>
      </c>
      <c r="G17311" s="12">
        <f t="shared" si="3"/>
        <v>1</v>
      </c>
    </row>
    <row r="17312" ht="15.75" customHeight="1">
      <c r="A17312" s="13">
        <v>42305.354166666664</v>
      </c>
      <c r="B17312" s="73">
        <f t="shared" si="1"/>
        <v>42305</v>
      </c>
      <c r="C17312" s="74">
        <f>IF(NewCustomer="Yes", IF(COUNTIF($I$2:$I$11,B17312)&gt;0,0,WEEKDAY(B17312,2)),IF(COUNTIF($I$2:$I$21,B17312)&gt;0,0,WEEKDAY(B17312,2)))</f>
        <v>3</v>
      </c>
      <c r="D17312" s="74">
        <f t="shared" si="2"/>
        <v>8</v>
      </c>
      <c r="E17312" s="12">
        <f>IFERROR(VLOOKUP(A17312,'IDAR Meter Data'!$A:$B,2,1),"")</f>
        <v>174</v>
      </c>
      <c r="F17312" s="75">
        <f>IF(CECCZ="CZ03",'Outside Temp'!B17312,IF(CECCZ="CZ04",'Outside Temp'!B17313,IF(CECCZ="CZ12",'Outside Temp'!B17314, IF(CECCZ="CZ13",'Outside Temp'!B17315))))</f>
        <v>63.13333333</v>
      </c>
      <c r="G17312" s="12">
        <f t="shared" si="3"/>
        <v>1</v>
      </c>
    </row>
    <row r="17313" ht="15.75" customHeight="1">
      <c r="A17313" s="13">
        <v>42305.364583333336</v>
      </c>
      <c r="B17313" s="73">
        <f t="shared" si="1"/>
        <v>42305</v>
      </c>
      <c r="C17313" s="74">
        <f>IF(NewCustomer="Yes", IF(COUNTIF($I$2:$I$11,B17313)&gt;0,0,WEEKDAY(B17313,2)),IF(COUNTIF($I$2:$I$21,B17313)&gt;0,0,WEEKDAY(B17313,2)))</f>
        <v>3</v>
      </c>
      <c r="D17313" s="74">
        <f t="shared" si="2"/>
        <v>8</v>
      </c>
      <c r="E17313" s="12">
        <f>IFERROR(VLOOKUP(A17313,'IDAR Meter Data'!$A:$B,2,1),"")</f>
        <v>179</v>
      </c>
      <c r="F17313" s="75">
        <f>IF(CECCZ="CZ03",'Outside Temp'!B17313,IF(CECCZ="CZ04",'Outside Temp'!B17314,IF(CECCZ="CZ12",'Outside Temp'!B17315, IF(CECCZ="CZ13",'Outside Temp'!B17316))))</f>
        <v>63.63333333</v>
      </c>
      <c r="G17313" s="12">
        <f t="shared" si="3"/>
        <v>1</v>
      </c>
    </row>
    <row r="17314" ht="15.75" customHeight="1">
      <c r="A17314" s="13">
        <v>42305.375</v>
      </c>
      <c r="B17314" s="73">
        <f t="shared" si="1"/>
        <v>42305</v>
      </c>
      <c r="C17314" s="74">
        <f>IF(NewCustomer="Yes", IF(COUNTIF($I$2:$I$11,B17314)&gt;0,0,WEEKDAY(B17314,2)),IF(COUNTIF($I$2:$I$21,B17314)&gt;0,0,WEEKDAY(B17314,2)))</f>
        <v>3</v>
      </c>
      <c r="D17314" s="74">
        <f t="shared" si="2"/>
        <v>9</v>
      </c>
      <c r="E17314" s="12">
        <f>IFERROR(VLOOKUP(A17314,'IDAR Meter Data'!$A:$B,2,1),"")</f>
        <v>182</v>
      </c>
      <c r="F17314" s="75">
        <f>IF(CECCZ="CZ03",'Outside Temp'!B17314,IF(CECCZ="CZ04",'Outside Temp'!B17315,IF(CECCZ="CZ12",'Outside Temp'!B17316, IF(CECCZ="CZ13",'Outside Temp'!B17317))))</f>
        <v>64</v>
      </c>
      <c r="G17314" s="12">
        <f t="shared" si="3"/>
        <v>1</v>
      </c>
    </row>
    <row r="17315" ht="15.75" customHeight="1">
      <c r="A17315" s="13">
        <v>42305.385416666664</v>
      </c>
      <c r="B17315" s="73">
        <f t="shared" si="1"/>
        <v>42305</v>
      </c>
      <c r="C17315" s="74">
        <f>IF(NewCustomer="Yes", IF(COUNTIF($I$2:$I$11,B17315)&gt;0,0,WEEKDAY(B17315,2)),IF(COUNTIF($I$2:$I$21,B17315)&gt;0,0,WEEKDAY(B17315,2)))</f>
        <v>3</v>
      </c>
      <c r="D17315" s="74">
        <f t="shared" si="2"/>
        <v>9</v>
      </c>
      <c r="E17315" s="12">
        <f>IFERROR(VLOOKUP(A17315,'IDAR Meter Data'!$A:$B,2,1),"")</f>
        <v>196</v>
      </c>
      <c r="F17315" s="75">
        <f>IF(CECCZ="CZ03",'Outside Temp'!B17315,IF(CECCZ="CZ04",'Outside Temp'!B17316,IF(CECCZ="CZ12",'Outside Temp'!B17317, IF(CECCZ="CZ13",'Outside Temp'!B17318))))</f>
        <v>64</v>
      </c>
      <c r="G17315" s="12">
        <f t="shared" si="3"/>
        <v>1</v>
      </c>
    </row>
    <row r="17316" ht="15.75" customHeight="1">
      <c r="A17316" s="13">
        <v>42305.395833333336</v>
      </c>
      <c r="B17316" s="73">
        <f t="shared" si="1"/>
        <v>42305</v>
      </c>
      <c r="C17316" s="74">
        <f>IF(NewCustomer="Yes", IF(COUNTIF($I$2:$I$11,B17316)&gt;0,0,WEEKDAY(B17316,2)),IF(COUNTIF($I$2:$I$21,B17316)&gt;0,0,WEEKDAY(B17316,2)))</f>
        <v>3</v>
      </c>
      <c r="D17316" s="74">
        <f t="shared" si="2"/>
        <v>9</v>
      </c>
      <c r="E17316" s="12">
        <f>IFERROR(VLOOKUP(A17316,'IDAR Meter Data'!$A:$B,2,1),"")</f>
        <v>190</v>
      </c>
      <c r="F17316" s="75">
        <f>IF(CECCZ="CZ03",'Outside Temp'!B17316,IF(CECCZ="CZ04",'Outside Temp'!B17317,IF(CECCZ="CZ12",'Outside Temp'!B17318, IF(CECCZ="CZ13",'Outside Temp'!B17319))))</f>
        <v>64</v>
      </c>
      <c r="G17316" s="12">
        <f t="shared" si="3"/>
        <v>1</v>
      </c>
    </row>
    <row r="17317" ht="15.75" customHeight="1">
      <c r="A17317" s="13">
        <v>42305.40625</v>
      </c>
      <c r="B17317" s="73">
        <f t="shared" si="1"/>
        <v>42305</v>
      </c>
      <c r="C17317" s="74">
        <f>IF(NewCustomer="Yes", IF(COUNTIF($I$2:$I$11,B17317)&gt;0,0,WEEKDAY(B17317,2)),IF(COUNTIF($I$2:$I$21,B17317)&gt;0,0,WEEKDAY(B17317,2)))</f>
        <v>3</v>
      </c>
      <c r="D17317" s="74">
        <f t="shared" si="2"/>
        <v>9</v>
      </c>
      <c r="E17317" s="12">
        <f>IFERROR(VLOOKUP(A17317,'IDAR Meter Data'!$A:$B,2,1),"")</f>
        <v>178</v>
      </c>
      <c r="F17317" s="75">
        <f>IF(CECCZ="CZ03",'Outside Temp'!B17317,IF(CECCZ="CZ04",'Outside Temp'!B17318,IF(CECCZ="CZ12",'Outside Temp'!B17319, IF(CECCZ="CZ13",'Outside Temp'!B17320))))</f>
        <v>64</v>
      </c>
      <c r="G17317" s="12">
        <f t="shared" si="3"/>
        <v>1</v>
      </c>
    </row>
    <row r="17318" ht="15.75" customHeight="1">
      <c r="A17318" s="13">
        <v>42305.416666666664</v>
      </c>
      <c r="B17318" s="73">
        <f t="shared" si="1"/>
        <v>42305</v>
      </c>
      <c r="C17318" s="74">
        <f>IF(NewCustomer="Yes", IF(COUNTIF($I$2:$I$11,B17318)&gt;0,0,WEEKDAY(B17318,2)),IF(COUNTIF($I$2:$I$21,B17318)&gt;0,0,WEEKDAY(B17318,2)))</f>
        <v>3</v>
      </c>
      <c r="D17318" s="74">
        <f t="shared" si="2"/>
        <v>10</v>
      </c>
      <c r="E17318" s="12">
        <f>IFERROR(VLOOKUP(A17318,'IDAR Meter Data'!$A:$B,2,1),"")</f>
        <v>186</v>
      </c>
      <c r="F17318" s="75">
        <f>IF(CECCZ="CZ03",'Outside Temp'!B17318,IF(CECCZ="CZ04",'Outside Temp'!B17319,IF(CECCZ="CZ12",'Outside Temp'!B17320, IF(CECCZ="CZ13",'Outside Temp'!B17321))))</f>
        <v>64</v>
      </c>
      <c r="G17318" s="12">
        <f t="shared" si="3"/>
        <v>1</v>
      </c>
    </row>
    <row r="17319" ht="15.75" customHeight="1">
      <c r="A17319" s="13">
        <v>42305.427083333336</v>
      </c>
      <c r="B17319" s="73">
        <f t="shared" si="1"/>
        <v>42305</v>
      </c>
      <c r="C17319" s="74">
        <f>IF(NewCustomer="Yes", IF(COUNTIF($I$2:$I$11,B17319)&gt;0,0,WEEKDAY(B17319,2)),IF(COUNTIF($I$2:$I$21,B17319)&gt;0,0,WEEKDAY(B17319,2)))</f>
        <v>3</v>
      </c>
      <c r="D17319" s="74">
        <f t="shared" si="2"/>
        <v>10</v>
      </c>
      <c r="E17319" s="12">
        <f>IFERROR(VLOOKUP(A17319,'IDAR Meter Data'!$A:$B,2,1),"")</f>
        <v>188</v>
      </c>
      <c r="F17319" s="75">
        <f>IF(CECCZ="CZ03",'Outside Temp'!B17319,IF(CECCZ="CZ04",'Outside Temp'!B17320,IF(CECCZ="CZ12",'Outside Temp'!B17321, IF(CECCZ="CZ13",'Outside Temp'!B17322))))</f>
        <v>64</v>
      </c>
      <c r="G17319" s="12">
        <f t="shared" si="3"/>
        <v>1</v>
      </c>
    </row>
    <row r="17320" ht="15.75" customHeight="1">
      <c r="A17320" s="13">
        <v>42305.4375</v>
      </c>
      <c r="B17320" s="73">
        <f t="shared" si="1"/>
        <v>42305</v>
      </c>
      <c r="C17320" s="74">
        <f>IF(NewCustomer="Yes", IF(COUNTIF($I$2:$I$11,B17320)&gt;0,0,WEEKDAY(B17320,2)),IF(COUNTIF($I$2:$I$21,B17320)&gt;0,0,WEEKDAY(B17320,2)))</f>
        <v>3</v>
      </c>
      <c r="D17320" s="74">
        <f t="shared" si="2"/>
        <v>10</v>
      </c>
      <c r="E17320" s="12">
        <f>IFERROR(VLOOKUP(A17320,'IDAR Meter Data'!$A:$B,2,1),"")</f>
        <v>188</v>
      </c>
      <c r="F17320" s="75">
        <f>IF(CECCZ="CZ03",'Outside Temp'!B17320,IF(CECCZ="CZ04",'Outside Temp'!B17321,IF(CECCZ="CZ12",'Outside Temp'!B17322, IF(CECCZ="CZ13",'Outside Temp'!B17323))))</f>
        <v>64.62857143</v>
      </c>
      <c r="G17320" s="12">
        <f t="shared" si="3"/>
        <v>1</v>
      </c>
    </row>
    <row r="17321" ht="15.75" customHeight="1">
      <c r="A17321" s="13">
        <v>42305.447916666664</v>
      </c>
      <c r="B17321" s="73">
        <f t="shared" si="1"/>
        <v>42305</v>
      </c>
      <c r="C17321" s="74">
        <f>IF(NewCustomer="Yes", IF(COUNTIF($I$2:$I$11,B17321)&gt;0,0,WEEKDAY(B17321,2)),IF(COUNTIF($I$2:$I$21,B17321)&gt;0,0,WEEKDAY(B17321,2)))</f>
        <v>3</v>
      </c>
      <c r="D17321" s="74">
        <f t="shared" si="2"/>
        <v>10</v>
      </c>
      <c r="E17321" s="12">
        <f>IFERROR(VLOOKUP(A17321,'IDAR Meter Data'!$A:$B,2,1),"")</f>
        <v>194</v>
      </c>
      <c r="F17321" s="75">
        <f>IF(CECCZ="CZ03",'Outside Temp'!B17321,IF(CECCZ="CZ04",'Outside Temp'!B17322,IF(CECCZ="CZ12",'Outside Temp'!B17323, IF(CECCZ="CZ13",'Outside Temp'!B17324))))</f>
        <v>65.48571429</v>
      </c>
      <c r="G17321" s="12">
        <f t="shared" si="3"/>
        <v>2</v>
      </c>
    </row>
    <row r="17322" ht="15.75" customHeight="1">
      <c r="A17322" s="13">
        <v>42305.458333333336</v>
      </c>
      <c r="B17322" s="73">
        <f t="shared" si="1"/>
        <v>42305</v>
      </c>
      <c r="C17322" s="74">
        <f>IF(NewCustomer="Yes", IF(COUNTIF($I$2:$I$11,B17322)&gt;0,0,WEEKDAY(B17322,2)),IF(COUNTIF($I$2:$I$21,B17322)&gt;0,0,WEEKDAY(B17322,2)))</f>
        <v>3</v>
      </c>
      <c r="D17322" s="74">
        <f t="shared" si="2"/>
        <v>11</v>
      </c>
      <c r="E17322" s="12">
        <f>IFERROR(VLOOKUP(A17322,'IDAR Meter Data'!$A:$B,2,1),"")</f>
        <v>186</v>
      </c>
      <c r="F17322" s="75">
        <f>IF(CECCZ="CZ03",'Outside Temp'!B17322,IF(CECCZ="CZ04",'Outside Temp'!B17323,IF(CECCZ="CZ12",'Outside Temp'!B17324, IF(CECCZ="CZ13",'Outside Temp'!B17325))))</f>
        <v>66</v>
      </c>
      <c r="G17322" s="12">
        <f t="shared" si="3"/>
        <v>2</v>
      </c>
    </row>
    <row r="17323" ht="15.75" customHeight="1">
      <c r="A17323" s="13">
        <v>42305.46875</v>
      </c>
      <c r="B17323" s="73">
        <f t="shared" si="1"/>
        <v>42305</v>
      </c>
      <c r="C17323" s="74">
        <f>IF(NewCustomer="Yes", IF(COUNTIF($I$2:$I$11,B17323)&gt;0,0,WEEKDAY(B17323,2)),IF(COUNTIF($I$2:$I$21,B17323)&gt;0,0,WEEKDAY(B17323,2)))</f>
        <v>3</v>
      </c>
      <c r="D17323" s="74">
        <f t="shared" si="2"/>
        <v>11</v>
      </c>
      <c r="E17323" s="12">
        <f>IFERROR(VLOOKUP(A17323,'IDAR Meter Data'!$A:$B,2,1),"")</f>
        <v>179</v>
      </c>
      <c r="F17323" s="75">
        <f>IF(CECCZ="CZ03",'Outside Temp'!B17323,IF(CECCZ="CZ04",'Outside Temp'!B17324,IF(CECCZ="CZ12",'Outside Temp'!B17325, IF(CECCZ="CZ13",'Outside Temp'!B17326))))</f>
        <v>66</v>
      </c>
      <c r="G17323" s="12">
        <f t="shared" si="3"/>
        <v>2</v>
      </c>
    </row>
    <row r="17324" ht="15.75" customHeight="1">
      <c r="A17324" s="13">
        <v>42305.479166666664</v>
      </c>
      <c r="B17324" s="73">
        <f t="shared" si="1"/>
        <v>42305</v>
      </c>
      <c r="C17324" s="74">
        <f>IF(NewCustomer="Yes", IF(COUNTIF($I$2:$I$11,B17324)&gt;0,0,WEEKDAY(B17324,2)),IF(COUNTIF($I$2:$I$21,B17324)&gt;0,0,WEEKDAY(B17324,2)))</f>
        <v>3</v>
      </c>
      <c r="D17324" s="74">
        <f t="shared" si="2"/>
        <v>11</v>
      </c>
      <c r="E17324" s="12">
        <f>IFERROR(VLOOKUP(A17324,'IDAR Meter Data'!$A:$B,2,1),"")</f>
        <v>187</v>
      </c>
      <c r="F17324" s="75">
        <f>IF(CECCZ="CZ03",'Outside Temp'!B17324,IF(CECCZ="CZ04",'Outside Temp'!B17325,IF(CECCZ="CZ12",'Outside Temp'!B17326, IF(CECCZ="CZ13",'Outside Temp'!B17327))))</f>
        <v>66</v>
      </c>
      <c r="G17324" s="12">
        <f t="shared" si="3"/>
        <v>2</v>
      </c>
    </row>
    <row r="17325" ht="15.75" customHeight="1">
      <c r="A17325" s="13">
        <v>42305.489583333336</v>
      </c>
      <c r="B17325" s="73">
        <f t="shared" si="1"/>
        <v>42305</v>
      </c>
      <c r="C17325" s="74">
        <f>IF(NewCustomer="Yes", IF(COUNTIF($I$2:$I$11,B17325)&gt;0,0,WEEKDAY(B17325,2)),IF(COUNTIF($I$2:$I$21,B17325)&gt;0,0,WEEKDAY(B17325,2)))</f>
        <v>3</v>
      </c>
      <c r="D17325" s="74">
        <f t="shared" si="2"/>
        <v>11</v>
      </c>
      <c r="E17325" s="12">
        <f>IFERROR(VLOOKUP(A17325,'IDAR Meter Data'!$A:$B,2,1),"")</f>
        <v>188</v>
      </c>
      <c r="F17325" s="75">
        <f>IF(CECCZ="CZ03",'Outside Temp'!B17325,IF(CECCZ="CZ04",'Outside Temp'!B17326,IF(CECCZ="CZ12",'Outside Temp'!B17327, IF(CECCZ="CZ13",'Outside Temp'!B17328))))</f>
        <v>66</v>
      </c>
      <c r="G17325" s="12">
        <f t="shared" si="3"/>
        <v>2</v>
      </c>
    </row>
    <row r="17326" ht="15.75" customHeight="1">
      <c r="A17326" s="13">
        <v>42305.5</v>
      </c>
      <c r="B17326" s="73">
        <f t="shared" si="1"/>
        <v>42305</v>
      </c>
      <c r="C17326" s="74">
        <f>IF(NewCustomer="Yes", IF(COUNTIF($I$2:$I$11,B17326)&gt;0,0,WEEKDAY(B17326,2)),IF(COUNTIF($I$2:$I$21,B17326)&gt;0,0,WEEKDAY(B17326,2)))</f>
        <v>3</v>
      </c>
      <c r="D17326" s="74">
        <f t="shared" si="2"/>
        <v>12</v>
      </c>
      <c r="E17326" s="12">
        <f>IFERROR(VLOOKUP(A17326,'IDAR Meter Data'!$A:$B,2,1),"")</f>
        <v>185</v>
      </c>
      <c r="F17326" s="75">
        <f>IF(CECCZ="CZ03",'Outside Temp'!B17326,IF(CECCZ="CZ04",'Outside Temp'!B17327,IF(CECCZ="CZ12",'Outside Temp'!B17328, IF(CECCZ="CZ13",'Outside Temp'!B17329))))</f>
        <v>66</v>
      </c>
      <c r="G17326" s="12">
        <f t="shared" si="3"/>
        <v>2</v>
      </c>
    </row>
    <row r="17327" ht="15.75" customHeight="1">
      <c r="A17327" s="13">
        <v>42305.510416666664</v>
      </c>
      <c r="B17327" s="73">
        <f t="shared" si="1"/>
        <v>42305</v>
      </c>
      <c r="C17327" s="74">
        <f>IF(NewCustomer="Yes", IF(COUNTIF($I$2:$I$11,B17327)&gt;0,0,WEEKDAY(B17327,2)),IF(COUNTIF($I$2:$I$21,B17327)&gt;0,0,WEEKDAY(B17327,2)))</f>
        <v>3</v>
      </c>
      <c r="D17327" s="74">
        <f t="shared" si="2"/>
        <v>12</v>
      </c>
      <c r="E17327" s="12">
        <f>IFERROR(VLOOKUP(A17327,'IDAR Meter Data'!$A:$B,2,1),"")</f>
        <v>188</v>
      </c>
      <c r="F17327" s="75">
        <f>IF(CECCZ="CZ03",'Outside Temp'!B17327,IF(CECCZ="CZ04",'Outside Temp'!B17328,IF(CECCZ="CZ12",'Outside Temp'!B17329, IF(CECCZ="CZ13",'Outside Temp'!B17330))))</f>
        <v>66</v>
      </c>
      <c r="G17327" s="12">
        <f t="shared" si="3"/>
        <v>2</v>
      </c>
    </row>
    <row r="17328" ht="15.75" customHeight="1">
      <c r="A17328" s="13">
        <v>42305.520833333336</v>
      </c>
      <c r="B17328" s="73">
        <f t="shared" si="1"/>
        <v>42305</v>
      </c>
      <c r="C17328" s="74">
        <f>IF(NewCustomer="Yes", IF(COUNTIF($I$2:$I$11,B17328)&gt;0,0,WEEKDAY(B17328,2)),IF(COUNTIF($I$2:$I$21,B17328)&gt;0,0,WEEKDAY(B17328,2)))</f>
        <v>3</v>
      </c>
      <c r="D17328" s="74">
        <f t="shared" si="2"/>
        <v>12</v>
      </c>
      <c r="E17328" s="12">
        <f>IFERROR(VLOOKUP(A17328,'IDAR Meter Data'!$A:$B,2,1),"")</f>
        <v>182</v>
      </c>
      <c r="F17328" s="75">
        <f>IF(CECCZ="CZ03",'Outside Temp'!B17328,IF(CECCZ="CZ04",'Outside Temp'!B17329,IF(CECCZ="CZ12",'Outside Temp'!B17330, IF(CECCZ="CZ13",'Outside Temp'!B17331))))</f>
        <v>66</v>
      </c>
      <c r="G17328" s="12">
        <f t="shared" si="3"/>
        <v>2</v>
      </c>
    </row>
    <row r="17329" ht="15.75" customHeight="1">
      <c r="A17329" s="13">
        <v>42305.53125</v>
      </c>
      <c r="B17329" s="73">
        <f t="shared" si="1"/>
        <v>42305</v>
      </c>
      <c r="C17329" s="74">
        <f>IF(NewCustomer="Yes", IF(COUNTIF($I$2:$I$11,B17329)&gt;0,0,WEEKDAY(B17329,2)),IF(COUNTIF($I$2:$I$21,B17329)&gt;0,0,WEEKDAY(B17329,2)))</f>
        <v>3</v>
      </c>
      <c r="D17329" s="74">
        <f t="shared" si="2"/>
        <v>12</v>
      </c>
      <c r="E17329" s="12">
        <f>IFERROR(VLOOKUP(A17329,'IDAR Meter Data'!$A:$B,2,1),"")</f>
        <v>181</v>
      </c>
      <c r="F17329" s="75">
        <f>IF(CECCZ="CZ03",'Outside Temp'!B17329,IF(CECCZ="CZ04",'Outside Temp'!B17330,IF(CECCZ="CZ12",'Outside Temp'!B17331, IF(CECCZ="CZ13",'Outside Temp'!B17332))))</f>
        <v>66</v>
      </c>
      <c r="G17329" s="12">
        <f t="shared" si="3"/>
        <v>2</v>
      </c>
    </row>
    <row r="17330" ht="15.75" customHeight="1">
      <c r="A17330" s="13">
        <v>42305.541666666664</v>
      </c>
      <c r="B17330" s="73">
        <f t="shared" si="1"/>
        <v>42305</v>
      </c>
      <c r="C17330" s="74">
        <f>IF(NewCustomer="Yes", IF(COUNTIF($I$2:$I$11,B17330)&gt;0,0,WEEKDAY(B17330,2)),IF(COUNTIF($I$2:$I$21,B17330)&gt;0,0,WEEKDAY(B17330,2)))</f>
        <v>3</v>
      </c>
      <c r="D17330" s="74">
        <f t="shared" si="2"/>
        <v>13</v>
      </c>
      <c r="E17330" s="12">
        <f>IFERROR(VLOOKUP(A17330,'IDAR Meter Data'!$A:$B,2,1),"")</f>
        <v>190</v>
      </c>
      <c r="F17330" s="75">
        <f>IF(CECCZ="CZ03",'Outside Temp'!B17330,IF(CECCZ="CZ04",'Outside Temp'!B17331,IF(CECCZ="CZ12",'Outside Temp'!B17332, IF(CECCZ="CZ13",'Outside Temp'!B17333))))</f>
        <v>66.2</v>
      </c>
      <c r="G17330" s="12">
        <f t="shared" si="3"/>
        <v>2</v>
      </c>
    </row>
    <row r="17331" ht="15.75" customHeight="1">
      <c r="A17331" s="13">
        <v>42305.552083333336</v>
      </c>
      <c r="B17331" s="73">
        <f t="shared" si="1"/>
        <v>42305</v>
      </c>
      <c r="C17331" s="74">
        <f>IF(NewCustomer="Yes", IF(COUNTIF($I$2:$I$11,B17331)&gt;0,0,WEEKDAY(B17331,2)),IF(COUNTIF($I$2:$I$21,B17331)&gt;0,0,WEEKDAY(B17331,2)))</f>
        <v>3</v>
      </c>
      <c r="D17331" s="74">
        <f t="shared" si="2"/>
        <v>13</v>
      </c>
      <c r="E17331" s="12">
        <f>IFERROR(VLOOKUP(A17331,'IDAR Meter Data'!$A:$B,2,1),"")</f>
        <v>198</v>
      </c>
      <c r="F17331" s="75">
        <f>IF(CECCZ="CZ03",'Outside Temp'!B17331,IF(CECCZ="CZ04",'Outside Temp'!B17332,IF(CECCZ="CZ12",'Outside Temp'!B17333, IF(CECCZ="CZ13",'Outside Temp'!B17334))))</f>
        <v>66.95</v>
      </c>
      <c r="G17331" s="12">
        <f t="shared" si="3"/>
        <v>2</v>
      </c>
    </row>
    <row r="17332" ht="15.75" customHeight="1">
      <c r="A17332" s="13">
        <v>42305.5625</v>
      </c>
      <c r="B17332" s="73">
        <f t="shared" si="1"/>
        <v>42305</v>
      </c>
      <c r="C17332" s="74">
        <f>IF(NewCustomer="Yes", IF(COUNTIF($I$2:$I$11,B17332)&gt;0,0,WEEKDAY(B17332,2)),IF(COUNTIF($I$2:$I$21,B17332)&gt;0,0,WEEKDAY(B17332,2)))</f>
        <v>3</v>
      </c>
      <c r="D17332" s="74">
        <f t="shared" si="2"/>
        <v>13</v>
      </c>
      <c r="E17332" s="12">
        <f>IFERROR(VLOOKUP(A17332,'IDAR Meter Data'!$A:$B,2,1),"")</f>
        <v>195</v>
      </c>
      <c r="F17332" s="75">
        <f>IF(CECCZ="CZ03",'Outside Temp'!B17332,IF(CECCZ="CZ04",'Outside Temp'!B17333,IF(CECCZ="CZ12",'Outside Temp'!B17334, IF(CECCZ="CZ13",'Outside Temp'!B17335))))</f>
        <v>67.7</v>
      </c>
      <c r="G17332" s="12">
        <f t="shared" si="3"/>
        <v>2</v>
      </c>
    </row>
    <row r="17333" ht="15.75" customHeight="1">
      <c r="A17333" s="13">
        <v>42305.572916666664</v>
      </c>
      <c r="B17333" s="73">
        <f t="shared" si="1"/>
        <v>42305</v>
      </c>
      <c r="C17333" s="74">
        <f>IF(NewCustomer="Yes", IF(COUNTIF($I$2:$I$11,B17333)&gt;0,0,WEEKDAY(B17333,2)),IF(COUNTIF($I$2:$I$21,B17333)&gt;0,0,WEEKDAY(B17333,2)))</f>
        <v>3</v>
      </c>
      <c r="D17333" s="74">
        <f t="shared" si="2"/>
        <v>13</v>
      </c>
      <c r="E17333" s="12">
        <f>IFERROR(VLOOKUP(A17333,'IDAR Meter Data'!$A:$B,2,1),"")</f>
        <v>195</v>
      </c>
      <c r="F17333" s="75">
        <f>IF(CECCZ="CZ03",'Outside Temp'!B17333,IF(CECCZ="CZ04",'Outside Temp'!B17334,IF(CECCZ="CZ12",'Outside Temp'!B17335, IF(CECCZ="CZ13",'Outside Temp'!B17336))))</f>
        <v>68.45</v>
      </c>
      <c r="G17333" s="12">
        <f t="shared" si="3"/>
        <v>2</v>
      </c>
    </row>
    <row r="17334" ht="15.75" customHeight="1">
      <c r="A17334" s="13">
        <v>42305.583333333336</v>
      </c>
      <c r="B17334" s="73">
        <f t="shared" si="1"/>
        <v>42305</v>
      </c>
      <c r="C17334" s="74">
        <f>IF(NewCustomer="Yes", IF(COUNTIF($I$2:$I$11,B17334)&gt;0,0,WEEKDAY(B17334,2)),IF(COUNTIF($I$2:$I$21,B17334)&gt;0,0,WEEKDAY(B17334,2)))</f>
        <v>3</v>
      </c>
      <c r="D17334" s="74">
        <f t="shared" si="2"/>
        <v>14</v>
      </c>
      <c r="E17334" s="12">
        <f>IFERROR(VLOOKUP(A17334,'IDAR Meter Data'!$A:$B,2,1),"")</f>
        <v>196</v>
      </c>
      <c r="F17334" s="75">
        <f>IF(CECCZ="CZ03",'Outside Temp'!B17334,IF(CECCZ="CZ04",'Outside Temp'!B17335,IF(CECCZ="CZ12",'Outside Temp'!B17336, IF(CECCZ="CZ13",'Outside Temp'!B17337))))</f>
        <v>69.26666667</v>
      </c>
      <c r="G17334" s="12">
        <f t="shared" si="3"/>
        <v>2</v>
      </c>
    </row>
    <row r="17335" ht="15.75" customHeight="1">
      <c r="A17335" s="13">
        <v>42305.59375</v>
      </c>
      <c r="B17335" s="73">
        <f t="shared" si="1"/>
        <v>42305</v>
      </c>
      <c r="C17335" s="74">
        <f>IF(NewCustomer="Yes", IF(COUNTIF($I$2:$I$11,B17335)&gt;0,0,WEEKDAY(B17335,2)),IF(COUNTIF($I$2:$I$21,B17335)&gt;0,0,WEEKDAY(B17335,2)))</f>
        <v>3</v>
      </c>
      <c r="D17335" s="74">
        <f t="shared" si="2"/>
        <v>14</v>
      </c>
      <c r="E17335" s="12">
        <f>IFERROR(VLOOKUP(A17335,'IDAR Meter Data'!$A:$B,2,1),"")</f>
        <v>191</v>
      </c>
      <c r="F17335" s="75">
        <f>IF(CECCZ="CZ03",'Outside Temp'!B17335,IF(CECCZ="CZ04",'Outside Temp'!B17336,IF(CECCZ="CZ12",'Outside Temp'!B17337, IF(CECCZ="CZ13",'Outside Temp'!B17338))))</f>
        <v>69.73333333</v>
      </c>
      <c r="G17335" s="12">
        <f t="shared" si="3"/>
        <v>2</v>
      </c>
    </row>
    <row r="17336" ht="15.75" customHeight="1">
      <c r="A17336" s="13">
        <v>42305.604166666664</v>
      </c>
      <c r="B17336" s="73">
        <f t="shared" si="1"/>
        <v>42305</v>
      </c>
      <c r="C17336" s="74">
        <f>IF(NewCustomer="Yes", IF(COUNTIF($I$2:$I$11,B17336)&gt;0,0,WEEKDAY(B17336,2)),IF(COUNTIF($I$2:$I$21,B17336)&gt;0,0,WEEKDAY(B17336,2)))</f>
        <v>3</v>
      </c>
      <c r="D17336" s="74">
        <f t="shared" si="2"/>
        <v>14</v>
      </c>
      <c r="E17336" s="12">
        <f>IFERROR(VLOOKUP(A17336,'IDAR Meter Data'!$A:$B,2,1),"")</f>
        <v>196</v>
      </c>
      <c r="F17336" s="75">
        <f>IF(CECCZ="CZ03",'Outside Temp'!B17336,IF(CECCZ="CZ04",'Outside Temp'!B17337,IF(CECCZ="CZ12",'Outside Temp'!B17338, IF(CECCZ="CZ13",'Outside Temp'!B17339))))</f>
        <v>68.73333333</v>
      </c>
      <c r="G17336" s="12">
        <f t="shared" si="3"/>
        <v>2</v>
      </c>
    </row>
    <row r="17337" ht="15.75" customHeight="1">
      <c r="A17337" s="13">
        <v>42305.614583333336</v>
      </c>
      <c r="B17337" s="73">
        <f t="shared" si="1"/>
        <v>42305</v>
      </c>
      <c r="C17337" s="74">
        <f>IF(NewCustomer="Yes", IF(COUNTIF($I$2:$I$11,B17337)&gt;0,0,WEEKDAY(B17337,2)),IF(COUNTIF($I$2:$I$21,B17337)&gt;0,0,WEEKDAY(B17337,2)))</f>
        <v>3</v>
      </c>
      <c r="D17337" s="74">
        <f t="shared" si="2"/>
        <v>14</v>
      </c>
      <c r="E17337" s="12">
        <f>IFERROR(VLOOKUP(A17337,'IDAR Meter Data'!$A:$B,2,1),"")</f>
        <v>195</v>
      </c>
      <c r="F17337" s="75">
        <f>IF(CECCZ="CZ03",'Outside Temp'!B17337,IF(CECCZ="CZ04",'Outside Temp'!B17338,IF(CECCZ="CZ12",'Outside Temp'!B17339, IF(CECCZ="CZ13",'Outside Temp'!B17340))))</f>
        <v>67.73333333</v>
      </c>
      <c r="G17337" s="12">
        <f t="shared" si="3"/>
        <v>2</v>
      </c>
    </row>
    <row r="17338" ht="15.75" customHeight="1">
      <c r="A17338" s="13">
        <v>42305.625</v>
      </c>
      <c r="B17338" s="73">
        <f t="shared" si="1"/>
        <v>42305</v>
      </c>
      <c r="C17338" s="74">
        <f>IF(NewCustomer="Yes", IF(COUNTIF($I$2:$I$11,B17338)&gt;0,0,WEEKDAY(B17338,2)),IF(COUNTIF($I$2:$I$21,B17338)&gt;0,0,WEEKDAY(B17338,2)))</f>
        <v>3</v>
      </c>
      <c r="D17338" s="74">
        <f t="shared" si="2"/>
        <v>15</v>
      </c>
      <c r="E17338" s="12">
        <f>IFERROR(VLOOKUP(A17338,'IDAR Meter Data'!$A:$B,2,1),"")</f>
        <v>197</v>
      </c>
      <c r="F17338" s="75">
        <f>IF(CECCZ="CZ03",'Outside Temp'!B17338,IF(CECCZ="CZ04",'Outside Temp'!B17339,IF(CECCZ="CZ12",'Outside Temp'!B17340, IF(CECCZ="CZ13",'Outside Temp'!B17341))))</f>
        <v>66.61290323</v>
      </c>
      <c r="G17338" s="12">
        <f t="shared" si="3"/>
        <v>2</v>
      </c>
    </row>
    <row r="17339" ht="15.75" customHeight="1">
      <c r="A17339" s="13">
        <v>42305.635416666664</v>
      </c>
      <c r="B17339" s="73">
        <f t="shared" si="1"/>
        <v>42305</v>
      </c>
      <c r="C17339" s="74">
        <f>IF(NewCustomer="Yes", IF(COUNTIF($I$2:$I$11,B17339)&gt;0,0,WEEKDAY(B17339,2)),IF(COUNTIF($I$2:$I$21,B17339)&gt;0,0,WEEKDAY(B17339,2)))</f>
        <v>3</v>
      </c>
      <c r="D17339" s="74">
        <f t="shared" si="2"/>
        <v>15</v>
      </c>
      <c r="E17339" s="12">
        <f>IFERROR(VLOOKUP(A17339,'IDAR Meter Data'!$A:$B,2,1),"")</f>
        <v>196</v>
      </c>
      <c r="F17339" s="75">
        <f>IF(CECCZ="CZ03",'Outside Temp'!B17339,IF(CECCZ="CZ04",'Outside Temp'!B17340,IF(CECCZ="CZ12",'Outside Temp'!B17341, IF(CECCZ="CZ13",'Outside Temp'!B17342))))</f>
        <v>65.16129032</v>
      </c>
      <c r="G17339" s="12">
        <f t="shared" si="3"/>
        <v>2</v>
      </c>
    </row>
    <row r="17340" ht="15.75" customHeight="1">
      <c r="A17340" s="13">
        <v>42305.645833333336</v>
      </c>
      <c r="B17340" s="73">
        <f t="shared" si="1"/>
        <v>42305</v>
      </c>
      <c r="C17340" s="74">
        <f>IF(NewCustomer="Yes", IF(COUNTIF($I$2:$I$11,B17340)&gt;0,0,WEEKDAY(B17340,2)),IF(COUNTIF($I$2:$I$21,B17340)&gt;0,0,WEEKDAY(B17340,2)))</f>
        <v>3</v>
      </c>
      <c r="D17340" s="74">
        <f t="shared" si="2"/>
        <v>15</v>
      </c>
      <c r="E17340" s="12">
        <f>IFERROR(VLOOKUP(A17340,'IDAR Meter Data'!$A:$B,2,1),"")</f>
        <v>190</v>
      </c>
      <c r="F17340" s="75">
        <f>IF(CECCZ="CZ03",'Outside Temp'!B17340,IF(CECCZ="CZ04",'Outside Temp'!B17341,IF(CECCZ="CZ12",'Outside Temp'!B17342, IF(CECCZ="CZ13",'Outside Temp'!B17343))))</f>
        <v>63.89655172</v>
      </c>
      <c r="G17340" s="12">
        <f t="shared" si="3"/>
        <v>1</v>
      </c>
    </row>
    <row r="17341" ht="15.75" customHeight="1">
      <c r="A17341" s="13">
        <v>42305.65625</v>
      </c>
      <c r="B17341" s="73">
        <f t="shared" si="1"/>
        <v>42305</v>
      </c>
      <c r="C17341" s="74">
        <f>IF(NewCustomer="Yes", IF(COUNTIF($I$2:$I$11,B17341)&gt;0,0,WEEKDAY(B17341,2)),IF(COUNTIF($I$2:$I$21,B17341)&gt;0,0,WEEKDAY(B17341,2)))</f>
        <v>3</v>
      </c>
      <c r="D17341" s="74">
        <f t="shared" si="2"/>
        <v>15</v>
      </c>
      <c r="E17341" s="12">
        <f>IFERROR(VLOOKUP(A17341,'IDAR Meter Data'!$A:$B,2,1),"")</f>
        <v>199</v>
      </c>
      <c r="F17341" s="75">
        <f>IF(CECCZ="CZ03",'Outside Temp'!B17341,IF(CECCZ="CZ04",'Outside Temp'!B17342,IF(CECCZ="CZ12",'Outside Temp'!B17343, IF(CECCZ="CZ13",'Outside Temp'!B17344))))</f>
        <v>63.37931034</v>
      </c>
      <c r="G17341" s="12">
        <f t="shared" si="3"/>
        <v>1</v>
      </c>
    </row>
    <row r="17342" ht="15.75" customHeight="1">
      <c r="A17342" s="13">
        <v>42305.666666666664</v>
      </c>
      <c r="B17342" s="73">
        <f t="shared" si="1"/>
        <v>42305</v>
      </c>
      <c r="C17342" s="74">
        <f>IF(NewCustomer="Yes", IF(COUNTIF($I$2:$I$11,B17342)&gt;0,0,WEEKDAY(B17342,2)),IF(COUNTIF($I$2:$I$21,B17342)&gt;0,0,WEEKDAY(B17342,2)))</f>
        <v>3</v>
      </c>
      <c r="D17342" s="74">
        <f t="shared" si="2"/>
        <v>16</v>
      </c>
      <c r="E17342" s="12">
        <f>IFERROR(VLOOKUP(A17342,'IDAR Meter Data'!$A:$B,2,1),"")</f>
        <v>195</v>
      </c>
      <c r="F17342" s="75">
        <f>IF(CECCZ="CZ03",'Outside Temp'!B17342,IF(CECCZ="CZ04",'Outside Temp'!B17343,IF(CECCZ="CZ12",'Outside Temp'!B17344, IF(CECCZ="CZ13",'Outside Temp'!B17345))))</f>
        <v>63</v>
      </c>
      <c r="G17342" s="12">
        <f t="shared" si="3"/>
        <v>1</v>
      </c>
    </row>
    <row r="17343" ht="15.75" customHeight="1">
      <c r="A17343" s="13">
        <v>42305.677083333336</v>
      </c>
      <c r="B17343" s="73">
        <f t="shared" si="1"/>
        <v>42305</v>
      </c>
      <c r="C17343" s="74">
        <f>IF(NewCustomer="Yes", IF(COUNTIF($I$2:$I$11,B17343)&gt;0,0,WEEKDAY(B17343,2)),IF(COUNTIF($I$2:$I$21,B17343)&gt;0,0,WEEKDAY(B17343,2)))</f>
        <v>3</v>
      </c>
      <c r="D17343" s="74">
        <f t="shared" si="2"/>
        <v>16</v>
      </c>
      <c r="E17343" s="12">
        <f>IFERROR(VLOOKUP(A17343,'IDAR Meter Data'!$A:$B,2,1),"")</f>
        <v>203</v>
      </c>
      <c r="F17343" s="75">
        <f>IF(CECCZ="CZ03",'Outside Temp'!B17343,IF(CECCZ="CZ04",'Outside Temp'!B17344,IF(CECCZ="CZ12",'Outside Temp'!B17345, IF(CECCZ="CZ13",'Outside Temp'!B17346))))</f>
        <v>63</v>
      </c>
      <c r="G17343" s="12">
        <f t="shared" si="3"/>
        <v>1</v>
      </c>
    </row>
    <row r="17344" ht="15.75" customHeight="1">
      <c r="A17344" s="13">
        <v>42305.6875</v>
      </c>
      <c r="B17344" s="73">
        <f t="shared" si="1"/>
        <v>42305</v>
      </c>
      <c r="C17344" s="74">
        <f>IF(NewCustomer="Yes", IF(COUNTIF($I$2:$I$11,B17344)&gt;0,0,WEEKDAY(B17344,2)),IF(COUNTIF($I$2:$I$21,B17344)&gt;0,0,WEEKDAY(B17344,2)))</f>
        <v>3</v>
      </c>
      <c r="D17344" s="74">
        <f t="shared" si="2"/>
        <v>16</v>
      </c>
      <c r="E17344" s="12">
        <f>IFERROR(VLOOKUP(A17344,'IDAR Meter Data'!$A:$B,2,1),"")</f>
        <v>202</v>
      </c>
      <c r="F17344" s="75">
        <f>IF(CECCZ="CZ03",'Outside Temp'!B17344,IF(CECCZ="CZ04",'Outside Temp'!B17345,IF(CECCZ="CZ12",'Outside Temp'!B17346, IF(CECCZ="CZ13",'Outside Temp'!B17347))))</f>
        <v>63</v>
      </c>
      <c r="G17344" s="12">
        <f t="shared" si="3"/>
        <v>1</v>
      </c>
    </row>
    <row r="17345" ht="15.75" customHeight="1">
      <c r="A17345" s="13">
        <v>42305.697916666664</v>
      </c>
      <c r="B17345" s="73">
        <f t="shared" si="1"/>
        <v>42305</v>
      </c>
      <c r="C17345" s="74">
        <f>IF(NewCustomer="Yes", IF(COUNTIF($I$2:$I$11,B17345)&gt;0,0,WEEKDAY(B17345,2)),IF(COUNTIF($I$2:$I$21,B17345)&gt;0,0,WEEKDAY(B17345,2)))</f>
        <v>3</v>
      </c>
      <c r="D17345" s="74">
        <f t="shared" si="2"/>
        <v>16</v>
      </c>
      <c r="E17345" s="12">
        <f>IFERROR(VLOOKUP(A17345,'IDAR Meter Data'!$A:$B,2,1),"")</f>
        <v>186</v>
      </c>
      <c r="F17345" s="75">
        <f>IF(CECCZ="CZ03",'Outside Temp'!B17345,IF(CECCZ="CZ04",'Outside Temp'!B17346,IF(CECCZ="CZ12",'Outside Temp'!B17347, IF(CECCZ="CZ13",'Outside Temp'!B17348))))</f>
        <v>63</v>
      </c>
      <c r="G17345" s="12">
        <f t="shared" si="3"/>
        <v>1</v>
      </c>
    </row>
    <row r="17346" ht="15.75" customHeight="1">
      <c r="A17346" s="13">
        <v>42305.708333333336</v>
      </c>
      <c r="B17346" s="73">
        <f t="shared" si="1"/>
        <v>42305</v>
      </c>
      <c r="C17346" s="74">
        <f>IF(NewCustomer="Yes", IF(COUNTIF($I$2:$I$11,B17346)&gt;0,0,WEEKDAY(B17346,2)),IF(COUNTIF($I$2:$I$21,B17346)&gt;0,0,WEEKDAY(B17346,2)))</f>
        <v>3</v>
      </c>
      <c r="D17346" s="74">
        <f t="shared" si="2"/>
        <v>17</v>
      </c>
      <c r="E17346" s="12">
        <f>IFERROR(VLOOKUP(A17346,'IDAR Meter Data'!$A:$B,2,1),"")</f>
        <v>185</v>
      </c>
      <c r="F17346" s="75">
        <f>IF(CECCZ="CZ03",'Outside Temp'!B17346,IF(CECCZ="CZ04",'Outside Temp'!B17347,IF(CECCZ="CZ12",'Outside Temp'!B17348, IF(CECCZ="CZ13",'Outside Temp'!B17349))))</f>
        <v>62.93333333</v>
      </c>
      <c r="G17346" s="12">
        <f t="shared" si="3"/>
        <v>1</v>
      </c>
    </row>
    <row r="17347" ht="15.75" customHeight="1">
      <c r="A17347" s="13">
        <v>42305.71875</v>
      </c>
      <c r="B17347" s="73">
        <f t="shared" si="1"/>
        <v>42305</v>
      </c>
      <c r="C17347" s="74">
        <f>IF(NewCustomer="Yes", IF(COUNTIF($I$2:$I$11,B17347)&gt;0,0,WEEKDAY(B17347,2)),IF(COUNTIF($I$2:$I$21,B17347)&gt;0,0,WEEKDAY(B17347,2)))</f>
        <v>3</v>
      </c>
      <c r="D17347" s="74">
        <f t="shared" si="2"/>
        <v>17</v>
      </c>
      <c r="E17347" s="12">
        <f>IFERROR(VLOOKUP(A17347,'IDAR Meter Data'!$A:$B,2,1),"")</f>
        <v>194</v>
      </c>
      <c r="F17347" s="75">
        <f>IF(CECCZ="CZ03",'Outside Temp'!B17347,IF(CECCZ="CZ04",'Outside Temp'!B17348,IF(CECCZ="CZ12",'Outside Temp'!B17349, IF(CECCZ="CZ13",'Outside Temp'!B17350))))</f>
        <v>62.68333333</v>
      </c>
      <c r="G17347" s="12">
        <f t="shared" si="3"/>
        <v>1</v>
      </c>
    </row>
    <row r="17348" ht="15.75" customHeight="1">
      <c r="A17348" s="13">
        <v>42305.729166666664</v>
      </c>
      <c r="B17348" s="73">
        <f t="shared" si="1"/>
        <v>42305</v>
      </c>
      <c r="C17348" s="74">
        <f>IF(NewCustomer="Yes", IF(COUNTIF($I$2:$I$11,B17348)&gt;0,0,WEEKDAY(B17348,2)),IF(COUNTIF($I$2:$I$21,B17348)&gt;0,0,WEEKDAY(B17348,2)))</f>
        <v>3</v>
      </c>
      <c r="D17348" s="74">
        <f t="shared" si="2"/>
        <v>17</v>
      </c>
      <c r="E17348" s="12">
        <f>IFERROR(VLOOKUP(A17348,'IDAR Meter Data'!$A:$B,2,1),"")</f>
        <v>185</v>
      </c>
      <c r="F17348" s="75">
        <f>IF(CECCZ="CZ03",'Outside Temp'!B17348,IF(CECCZ="CZ04",'Outside Temp'!B17349,IF(CECCZ="CZ12",'Outside Temp'!B17350, IF(CECCZ="CZ13",'Outside Temp'!B17351))))</f>
        <v>62.43333333</v>
      </c>
      <c r="G17348" s="12">
        <f t="shared" si="3"/>
        <v>1</v>
      </c>
    </row>
    <row r="17349" ht="15.75" customHeight="1">
      <c r="A17349" s="13">
        <v>42305.739583333336</v>
      </c>
      <c r="B17349" s="73">
        <f t="shared" si="1"/>
        <v>42305</v>
      </c>
      <c r="C17349" s="74">
        <f>IF(NewCustomer="Yes", IF(COUNTIF($I$2:$I$11,B17349)&gt;0,0,WEEKDAY(B17349,2)),IF(COUNTIF($I$2:$I$21,B17349)&gt;0,0,WEEKDAY(B17349,2)))</f>
        <v>3</v>
      </c>
      <c r="D17349" s="74">
        <f t="shared" si="2"/>
        <v>17</v>
      </c>
      <c r="E17349" s="12">
        <f>IFERROR(VLOOKUP(A17349,'IDAR Meter Data'!$A:$B,2,1),"")</f>
        <v>179</v>
      </c>
      <c r="F17349" s="75">
        <f>IF(CECCZ="CZ03",'Outside Temp'!B17349,IF(CECCZ="CZ04",'Outside Temp'!B17350,IF(CECCZ="CZ12",'Outside Temp'!B17351, IF(CECCZ="CZ13",'Outside Temp'!B17352))))</f>
        <v>62.18333333</v>
      </c>
      <c r="G17349" s="12">
        <f t="shared" si="3"/>
        <v>1</v>
      </c>
    </row>
    <row r="17350" ht="15.75" customHeight="1">
      <c r="A17350" s="13">
        <v>42305.75</v>
      </c>
      <c r="B17350" s="73">
        <f t="shared" si="1"/>
        <v>42305</v>
      </c>
      <c r="C17350" s="74">
        <f>IF(NewCustomer="Yes", IF(COUNTIF($I$2:$I$11,B17350)&gt;0,0,WEEKDAY(B17350,2)),IF(COUNTIF($I$2:$I$21,B17350)&gt;0,0,WEEKDAY(B17350,2)))</f>
        <v>3</v>
      </c>
      <c r="D17350" s="74">
        <f t="shared" si="2"/>
        <v>18</v>
      </c>
      <c r="E17350" s="12">
        <f>IFERROR(VLOOKUP(A17350,'IDAR Meter Data'!$A:$B,2,1),"")</f>
        <v>182</v>
      </c>
      <c r="F17350" s="75">
        <f>IF(CECCZ="CZ03",'Outside Temp'!B17350,IF(CECCZ="CZ04",'Outside Temp'!B17351,IF(CECCZ="CZ12",'Outside Temp'!B17352, IF(CECCZ="CZ13",'Outside Temp'!B17353))))</f>
        <v>61.93333333</v>
      </c>
      <c r="G17350" s="12">
        <f t="shared" si="3"/>
        <v>1</v>
      </c>
    </row>
    <row r="17351" ht="15.75" customHeight="1">
      <c r="A17351" s="13">
        <v>42305.760416666664</v>
      </c>
      <c r="B17351" s="73">
        <f t="shared" si="1"/>
        <v>42305</v>
      </c>
      <c r="C17351" s="74">
        <f>IF(NewCustomer="Yes", IF(COUNTIF($I$2:$I$11,B17351)&gt;0,0,WEEKDAY(B17351,2)),IF(COUNTIF($I$2:$I$21,B17351)&gt;0,0,WEEKDAY(B17351,2)))</f>
        <v>3</v>
      </c>
      <c r="D17351" s="74">
        <f t="shared" si="2"/>
        <v>18</v>
      </c>
      <c r="E17351" s="12">
        <f>IFERROR(VLOOKUP(A17351,'IDAR Meter Data'!$A:$B,2,1),"")</f>
        <v>131</v>
      </c>
      <c r="F17351" s="75">
        <f>IF(CECCZ="CZ03",'Outside Temp'!B17351,IF(CECCZ="CZ04",'Outside Temp'!B17352,IF(CECCZ="CZ12",'Outside Temp'!B17353, IF(CECCZ="CZ13",'Outside Temp'!B17354))))</f>
        <v>61.68333333</v>
      </c>
      <c r="G17351" s="12">
        <f t="shared" si="3"/>
        <v>1</v>
      </c>
    </row>
    <row r="17352" ht="15.75" customHeight="1">
      <c r="A17352" s="13">
        <v>42305.770833333336</v>
      </c>
      <c r="B17352" s="73">
        <f t="shared" si="1"/>
        <v>42305</v>
      </c>
      <c r="C17352" s="74">
        <f>IF(NewCustomer="Yes", IF(COUNTIF($I$2:$I$11,B17352)&gt;0,0,WEEKDAY(B17352,2)),IF(COUNTIF($I$2:$I$21,B17352)&gt;0,0,WEEKDAY(B17352,2)))</f>
        <v>3</v>
      </c>
      <c r="D17352" s="74">
        <f t="shared" si="2"/>
        <v>18</v>
      </c>
      <c r="E17352" s="12">
        <f>IFERROR(VLOOKUP(A17352,'IDAR Meter Data'!$A:$B,2,1),"")</f>
        <v>123</v>
      </c>
      <c r="F17352" s="75">
        <f>IF(CECCZ="CZ03",'Outside Temp'!B17352,IF(CECCZ="CZ04",'Outside Temp'!B17353,IF(CECCZ="CZ12",'Outside Temp'!B17354, IF(CECCZ="CZ13",'Outside Temp'!B17355))))</f>
        <v>61.43333333</v>
      </c>
      <c r="G17352" s="12">
        <f t="shared" si="3"/>
        <v>1</v>
      </c>
    </row>
    <row r="17353" ht="15.75" customHeight="1">
      <c r="A17353" s="13">
        <v>42305.78125</v>
      </c>
      <c r="B17353" s="73">
        <f t="shared" si="1"/>
        <v>42305</v>
      </c>
      <c r="C17353" s="74">
        <f>IF(NewCustomer="Yes", IF(COUNTIF($I$2:$I$11,B17353)&gt;0,0,WEEKDAY(B17353,2)),IF(COUNTIF($I$2:$I$21,B17353)&gt;0,0,WEEKDAY(B17353,2)))</f>
        <v>3</v>
      </c>
      <c r="D17353" s="74">
        <f t="shared" si="2"/>
        <v>18</v>
      </c>
      <c r="E17353" s="12">
        <f>IFERROR(VLOOKUP(A17353,'IDAR Meter Data'!$A:$B,2,1),"")</f>
        <v>122</v>
      </c>
      <c r="F17353" s="75">
        <f>IF(CECCZ="CZ03",'Outside Temp'!B17353,IF(CECCZ="CZ04",'Outside Temp'!B17354,IF(CECCZ="CZ12",'Outside Temp'!B17355, IF(CECCZ="CZ13",'Outside Temp'!B17356))))</f>
        <v>61.18333333</v>
      </c>
      <c r="G17353" s="12">
        <f t="shared" si="3"/>
        <v>1</v>
      </c>
    </row>
    <row r="17354" ht="15.75" customHeight="1">
      <c r="A17354" s="13">
        <v>42305.791666666664</v>
      </c>
      <c r="B17354" s="73">
        <f t="shared" si="1"/>
        <v>42305</v>
      </c>
      <c r="C17354" s="74">
        <f>IF(NewCustomer="Yes", IF(COUNTIF($I$2:$I$11,B17354)&gt;0,0,WEEKDAY(B17354,2)),IF(COUNTIF($I$2:$I$21,B17354)&gt;0,0,WEEKDAY(B17354,2)))</f>
        <v>3</v>
      </c>
      <c r="D17354" s="74">
        <f t="shared" si="2"/>
        <v>19</v>
      </c>
      <c r="E17354" s="12">
        <f>IFERROR(VLOOKUP(A17354,'IDAR Meter Data'!$A:$B,2,1),"")</f>
        <v>124</v>
      </c>
      <c r="F17354" s="75">
        <f>IF(CECCZ="CZ03",'Outside Temp'!B17354,IF(CECCZ="CZ04",'Outside Temp'!B17355,IF(CECCZ="CZ12",'Outside Temp'!B17356, IF(CECCZ="CZ13",'Outside Temp'!B17357))))</f>
        <v>61</v>
      </c>
      <c r="G17354" s="12">
        <f t="shared" si="3"/>
        <v>1</v>
      </c>
    </row>
    <row r="17355" ht="15.75" customHeight="1">
      <c r="A17355" s="13">
        <v>42305.802083333336</v>
      </c>
      <c r="B17355" s="73">
        <f t="shared" si="1"/>
        <v>42305</v>
      </c>
      <c r="C17355" s="74">
        <f>IF(NewCustomer="Yes", IF(COUNTIF($I$2:$I$11,B17355)&gt;0,0,WEEKDAY(B17355,2)),IF(COUNTIF($I$2:$I$21,B17355)&gt;0,0,WEEKDAY(B17355,2)))</f>
        <v>3</v>
      </c>
      <c r="D17355" s="74">
        <f t="shared" si="2"/>
        <v>19</v>
      </c>
      <c r="E17355" s="12">
        <f>IFERROR(VLOOKUP(A17355,'IDAR Meter Data'!$A:$B,2,1),"")</f>
        <v>123</v>
      </c>
      <c r="F17355" s="75">
        <f>IF(CECCZ="CZ03",'Outside Temp'!B17355,IF(CECCZ="CZ04",'Outside Temp'!B17356,IF(CECCZ="CZ12",'Outside Temp'!B17357, IF(CECCZ="CZ13",'Outside Temp'!B17358))))</f>
        <v>61</v>
      </c>
      <c r="G17355" s="12">
        <f t="shared" si="3"/>
        <v>1</v>
      </c>
    </row>
    <row r="17356" ht="15.75" customHeight="1">
      <c r="A17356" s="13">
        <v>42305.8125</v>
      </c>
      <c r="B17356" s="73">
        <f t="shared" si="1"/>
        <v>42305</v>
      </c>
      <c r="C17356" s="74">
        <f>IF(NewCustomer="Yes", IF(COUNTIF($I$2:$I$11,B17356)&gt;0,0,WEEKDAY(B17356,2)),IF(COUNTIF($I$2:$I$21,B17356)&gt;0,0,WEEKDAY(B17356,2)))</f>
        <v>3</v>
      </c>
      <c r="D17356" s="74">
        <f t="shared" si="2"/>
        <v>19</v>
      </c>
      <c r="E17356" s="12">
        <f>IFERROR(VLOOKUP(A17356,'IDAR Meter Data'!$A:$B,2,1),"")</f>
        <v>131</v>
      </c>
      <c r="F17356" s="75">
        <f>IF(CECCZ="CZ03",'Outside Temp'!B17356,IF(CECCZ="CZ04",'Outside Temp'!B17357,IF(CECCZ="CZ12",'Outside Temp'!B17358, IF(CECCZ="CZ13",'Outside Temp'!B17359))))</f>
        <v>61</v>
      </c>
      <c r="G17356" s="12">
        <f t="shared" si="3"/>
        <v>1</v>
      </c>
    </row>
    <row r="17357" ht="15.75" customHeight="1">
      <c r="A17357" s="13">
        <v>42305.822916666664</v>
      </c>
      <c r="B17357" s="73">
        <f t="shared" si="1"/>
        <v>42305</v>
      </c>
      <c r="C17357" s="74">
        <f>IF(NewCustomer="Yes", IF(COUNTIF($I$2:$I$11,B17357)&gt;0,0,WEEKDAY(B17357,2)),IF(COUNTIF($I$2:$I$21,B17357)&gt;0,0,WEEKDAY(B17357,2)))</f>
        <v>3</v>
      </c>
      <c r="D17357" s="74">
        <f t="shared" si="2"/>
        <v>19</v>
      </c>
      <c r="E17357" s="12">
        <f>IFERROR(VLOOKUP(A17357,'IDAR Meter Data'!$A:$B,2,1),"")</f>
        <v>128</v>
      </c>
      <c r="F17357" s="75">
        <f>IF(CECCZ="CZ03",'Outside Temp'!B17357,IF(CECCZ="CZ04",'Outside Temp'!B17358,IF(CECCZ="CZ12",'Outside Temp'!B17359, IF(CECCZ="CZ13",'Outside Temp'!B17360))))</f>
        <v>61</v>
      </c>
      <c r="G17357" s="12">
        <f t="shared" si="3"/>
        <v>1</v>
      </c>
    </row>
    <row r="17358" ht="15.75" customHeight="1">
      <c r="A17358" s="13">
        <v>42305.833333333336</v>
      </c>
      <c r="B17358" s="73">
        <f t="shared" si="1"/>
        <v>42305</v>
      </c>
      <c r="C17358" s="74">
        <f>IF(NewCustomer="Yes", IF(COUNTIF($I$2:$I$11,B17358)&gt;0,0,WEEKDAY(B17358,2)),IF(COUNTIF($I$2:$I$21,B17358)&gt;0,0,WEEKDAY(B17358,2)))</f>
        <v>3</v>
      </c>
      <c r="D17358" s="74">
        <f t="shared" si="2"/>
        <v>20</v>
      </c>
      <c r="E17358" s="12">
        <f>IFERROR(VLOOKUP(A17358,'IDAR Meter Data'!$A:$B,2,1),"")</f>
        <v>124</v>
      </c>
      <c r="F17358" s="75">
        <f>IF(CECCZ="CZ03",'Outside Temp'!B17358,IF(CECCZ="CZ04",'Outside Temp'!B17359,IF(CECCZ="CZ12",'Outside Temp'!B17360, IF(CECCZ="CZ13",'Outside Temp'!B17361))))</f>
        <v>61</v>
      </c>
      <c r="G17358" s="12">
        <f t="shared" si="3"/>
        <v>1</v>
      </c>
    </row>
    <row r="17359" ht="15.75" customHeight="1">
      <c r="A17359" s="13">
        <v>42305.84375</v>
      </c>
      <c r="B17359" s="73">
        <f t="shared" si="1"/>
        <v>42305</v>
      </c>
      <c r="C17359" s="74">
        <f>IF(NewCustomer="Yes", IF(COUNTIF($I$2:$I$11,B17359)&gt;0,0,WEEKDAY(B17359,2)),IF(COUNTIF($I$2:$I$21,B17359)&gt;0,0,WEEKDAY(B17359,2)))</f>
        <v>3</v>
      </c>
      <c r="D17359" s="74">
        <f t="shared" si="2"/>
        <v>20</v>
      </c>
      <c r="E17359" s="12">
        <f>IFERROR(VLOOKUP(A17359,'IDAR Meter Data'!$A:$B,2,1),"")</f>
        <v>119</v>
      </c>
      <c r="F17359" s="75">
        <f>IF(CECCZ="CZ03",'Outside Temp'!B17359,IF(CECCZ="CZ04",'Outside Temp'!B17360,IF(CECCZ="CZ12",'Outside Temp'!B17361, IF(CECCZ="CZ13",'Outside Temp'!B17362))))</f>
        <v>61</v>
      </c>
      <c r="G17359" s="12">
        <f t="shared" si="3"/>
        <v>1</v>
      </c>
    </row>
    <row r="17360" ht="15.75" customHeight="1">
      <c r="A17360" s="13">
        <v>42305.854166666664</v>
      </c>
      <c r="B17360" s="73">
        <f t="shared" si="1"/>
        <v>42305</v>
      </c>
      <c r="C17360" s="74">
        <f>IF(NewCustomer="Yes", IF(COUNTIF($I$2:$I$11,B17360)&gt;0,0,WEEKDAY(B17360,2)),IF(COUNTIF($I$2:$I$21,B17360)&gt;0,0,WEEKDAY(B17360,2)))</f>
        <v>3</v>
      </c>
      <c r="D17360" s="74">
        <f t="shared" si="2"/>
        <v>20</v>
      </c>
      <c r="E17360" s="12">
        <f>IFERROR(VLOOKUP(A17360,'IDAR Meter Data'!$A:$B,2,1),"")</f>
        <v>110</v>
      </c>
      <c r="F17360" s="75">
        <f>IF(CECCZ="CZ03",'Outside Temp'!B17360,IF(CECCZ="CZ04",'Outside Temp'!B17361,IF(CECCZ="CZ12",'Outside Temp'!B17362, IF(CECCZ="CZ13",'Outside Temp'!B17363))))</f>
        <v>61</v>
      </c>
      <c r="G17360" s="12">
        <f t="shared" si="3"/>
        <v>1</v>
      </c>
    </row>
    <row r="17361" ht="15.75" customHeight="1">
      <c r="A17361" s="13">
        <v>42305.864583333336</v>
      </c>
      <c r="B17361" s="73">
        <f t="shared" si="1"/>
        <v>42305</v>
      </c>
      <c r="C17361" s="74">
        <f>IF(NewCustomer="Yes", IF(COUNTIF($I$2:$I$11,B17361)&gt;0,0,WEEKDAY(B17361,2)),IF(COUNTIF($I$2:$I$21,B17361)&gt;0,0,WEEKDAY(B17361,2)))</f>
        <v>3</v>
      </c>
      <c r="D17361" s="74">
        <f t="shared" si="2"/>
        <v>20</v>
      </c>
      <c r="E17361" s="12">
        <f>IFERROR(VLOOKUP(A17361,'IDAR Meter Data'!$A:$B,2,1),"")</f>
        <v>115</v>
      </c>
      <c r="F17361" s="75">
        <f>IF(CECCZ="CZ03",'Outside Temp'!B17361,IF(CECCZ="CZ04",'Outside Temp'!B17362,IF(CECCZ="CZ12",'Outside Temp'!B17363, IF(CECCZ="CZ13",'Outside Temp'!B17364))))</f>
        <v>61</v>
      </c>
      <c r="G17361" s="12">
        <f t="shared" si="3"/>
        <v>1</v>
      </c>
    </row>
    <row r="17362" ht="15.75" customHeight="1">
      <c r="A17362" s="13">
        <v>42305.875</v>
      </c>
      <c r="B17362" s="73">
        <f t="shared" si="1"/>
        <v>42305</v>
      </c>
      <c r="C17362" s="74">
        <f>IF(NewCustomer="Yes", IF(COUNTIF($I$2:$I$11,B17362)&gt;0,0,WEEKDAY(B17362,2)),IF(COUNTIF($I$2:$I$21,B17362)&gt;0,0,WEEKDAY(B17362,2)))</f>
        <v>3</v>
      </c>
      <c r="D17362" s="74">
        <f t="shared" si="2"/>
        <v>21</v>
      </c>
      <c r="E17362" s="12">
        <f>IFERROR(VLOOKUP(A17362,'IDAR Meter Data'!$A:$B,2,1),"")</f>
        <v>111</v>
      </c>
      <c r="F17362" s="75">
        <f>IF(CECCZ="CZ03",'Outside Temp'!B17362,IF(CECCZ="CZ04",'Outside Temp'!B17363,IF(CECCZ="CZ12",'Outside Temp'!B17364, IF(CECCZ="CZ13",'Outside Temp'!B17365))))</f>
        <v>60.93333333</v>
      </c>
      <c r="G17362" s="12">
        <f t="shared" si="3"/>
        <v>1</v>
      </c>
    </row>
    <row r="17363" ht="15.75" customHeight="1">
      <c r="A17363" s="13">
        <v>42305.885416666664</v>
      </c>
      <c r="B17363" s="73">
        <f t="shared" si="1"/>
        <v>42305</v>
      </c>
      <c r="C17363" s="74">
        <f>IF(NewCustomer="Yes", IF(COUNTIF($I$2:$I$11,B17363)&gt;0,0,WEEKDAY(B17363,2)),IF(COUNTIF($I$2:$I$21,B17363)&gt;0,0,WEEKDAY(B17363,2)))</f>
        <v>3</v>
      </c>
      <c r="D17363" s="74">
        <f t="shared" si="2"/>
        <v>21</v>
      </c>
      <c r="E17363" s="12">
        <f>IFERROR(VLOOKUP(A17363,'IDAR Meter Data'!$A:$B,2,1),"")</f>
        <v>115</v>
      </c>
      <c r="F17363" s="75">
        <f>IF(CECCZ="CZ03",'Outside Temp'!B17363,IF(CECCZ="CZ04",'Outside Temp'!B17364,IF(CECCZ="CZ12",'Outside Temp'!B17365, IF(CECCZ="CZ13",'Outside Temp'!B17366))))</f>
        <v>60.68333333</v>
      </c>
      <c r="G17363" s="12">
        <f t="shared" si="3"/>
        <v>1</v>
      </c>
    </row>
    <row r="17364" ht="15.75" customHeight="1">
      <c r="A17364" s="13">
        <v>42305.895833333336</v>
      </c>
      <c r="B17364" s="73">
        <f t="shared" si="1"/>
        <v>42305</v>
      </c>
      <c r="C17364" s="74">
        <f>IF(NewCustomer="Yes", IF(COUNTIF($I$2:$I$11,B17364)&gt;0,0,WEEKDAY(B17364,2)),IF(COUNTIF($I$2:$I$21,B17364)&gt;0,0,WEEKDAY(B17364,2)))</f>
        <v>3</v>
      </c>
      <c r="D17364" s="74">
        <f t="shared" si="2"/>
        <v>21</v>
      </c>
      <c r="E17364" s="12">
        <f>IFERROR(VLOOKUP(A17364,'IDAR Meter Data'!$A:$B,2,1),"")</f>
        <v>107</v>
      </c>
      <c r="F17364" s="75">
        <f>IF(CECCZ="CZ03",'Outside Temp'!B17364,IF(CECCZ="CZ04",'Outside Temp'!B17365,IF(CECCZ="CZ12",'Outside Temp'!B17366, IF(CECCZ="CZ13",'Outside Temp'!B17367))))</f>
        <v>60.43333333</v>
      </c>
      <c r="G17364" s="12">
        <f t="shared" si="3"/>
        <v>1</v>
      </c>
    </row>
    <row r="17365" ht="15.75" customHeight="1">
      <c r="A17365" s="13">
        <v>42305.90625</v>
      </c>
      <c r="B17365" s="73">
        <f t="shared" si="1"/>
        <v>42305</v>
      </c>
      <c r="C17365" s="74">
        <f>IF(NewCustomer="Yes", IF(COUNTIF($I$2:$I$11,B17365)&gt;0,0,WEEKDAY(B17365,2)),IF(COUNTIF($I$2:$I$21,B17365)&gt;0,0,WEEKDAY(B17365,2)))</f>
        <v>3</v>
      </c>
      <c r="D17365" s="74">
        <f t="shared" si="2"/>
        <v>21</v>
      </c>
      <c r="E17365" s="12">
        <f>IFERROR(VLOOKUP(A17365,'IDAR Meter Data'!$A:$B,2,1),"")</f>
        <v>121</v>
      </c>
      <c r="F17365" s="75">
        <f>IF(CECCZ="CZ03",'Outside Temp'!B17365,IF(CECCZ="CZ04",'Outside Temp'!B17366,IF(CECCZ="CZ12",'Outside Temp'!B17367, IF(CECCZ="CZ13",'Outside Temp'!B17368))))</f>
        <v>60.18333333</v>
      </c>
      <c r="G17365" s="12">
        <f t="shared" si="3"/>
        <v>1</v>
      </c>
    </row>
    <row r="17366" ht="15.75" customHeight="1">
      <c r="A17366" s="13">
        <v>42305.916666666664</v>
      </c>
      <c r="B17366" s="73">
        <f t="shared" si="1"/>
        <v>42305</v>
      </c>
      <c r="C17366" s="74">
        <f>IF(NewCustomer="Yes", IF(COUNTIF($I$2:$I$11,B17366)&gt;0,0,WEEKDAY(B17366,2)),IF(COUNTIF($I$2:$I$21,B17366)&gt;0,0,WEEKDAY(B17366,2)))</f>
        <v>3</v>
      </c>
      <c r="D17366" s="74">
        <f t="shared" si="2"/>
        <v>22</v>
      </c>
      <c r="E17366" s="12">
        <f>IFERROR(VLOOKUP(A17366,'IDAR Meter Data'!$A:$B,2,1),"")</f>
        <v>122</v>
      </c>
      <c r="F17366" s="75">
        <f>IF(CECCZ="CZ03",'Outside Temp'!B17366,IF(CECCZ="CZ04",'Outside Temp'!B17367,IF(CECCZ="CZ12",'Outside Temp'!B17368, IF(CECCZ="CZ13",'Outside Temp'!B17369))))</f>
        <v>60</v>
      </c>
      <c r="G17366" s="12">
        <f t="shared" si="3"/>
        <v>1</v>
      </c>
    </row>
    <row r="17367" ht="15.75" customHeight="1">
      <c r="A17367" s="13">
        <v>42305.927083333336</v>
      </c>
      <c r="B17367" s="73">
        <f t="shared" si="1"/>
        <v>42305</v>
      </c>
      <c r="C17367" s="74">
        <f>IF(NewCustomer="Yes", IF(COUNTIF($I$2:$I$11,B17367)&gt;0,0,WEEKDAY(B17367,2)),IF(COUNTIF($I$2:$I$21,B17367)&gt;0,0,WEEKDAY(B17367,2)))</f>
        <v>3</v>
      </c>
      <c r="D17367" s="74">
        <f t="shared" si="2"/>
        <v>22</v>
      </c>
      <c r="E17367" s="12">
        <f>IFERROR(VLOOKUP(A17367,'IDAR Meter Data'!$A:$B,2,1),"")</f>
        <v>129</v>
      </c>
      <c r="F17367" s="75">
        <f>IF(CECCZ="CZ03",'Outside Temp'!B17367,IF(CECCZ="CZ04",'Outside Temp'!B17368,IF(CECCZ="CZ12",'Outside Temp'!B17369, IF(CECCZ="CZ13",'Outside Temp'!B17370))))</f>
        <v>60</v>
      </c>
      <c r="G17367" s="12">
        <f t="shared" si="3"/>
        <v>1</v>
      </c>
    </row>
    <row r="17368" ht="15.75" customHeight="1">
      <c r="A17368" s="13">
        <v>42305.9375</v>
      </c>
      <c r="B17368" s="73">
        <f t="shared" si="1"/>
        <v>42305</v>
      </c>
      <c r="C17368" s="74">
        <f>IF(NewCustomer="Yes", IF(COUNTIF($I$2:$I$11,B17368)&gt;0,0,WEEKDAY(B17368,2)),IF(COUNTIF($I$2:$I$21,B17368)&gt;0,0,WEEKDAY(B17368,2)))</f>
        <v>3</v>
      </c>
      <c r="D17368" s="74">
        <f t="shared" si="2"/>
        <v>22</v>
      </c>
      <c r="E17368" s="12">
        <f>IFERROR(VLOOKUP(A17368,'IDAR Meter Data'!$A:$B,2,1),"")</f>
        <v>131</v>
      </c>
      <c r="F17368" s="75">
        <f>IF(CECCZ="CZ03",'Outside Temp'!B17368,IF(CECCZ="CZ04",'Outside Temp'!B17369,IF(CECCZ="CZ12",'Outside Temp'!B17370, IF(CECCZ="CZ13",'Outside Temp'!B17371))))</f>
        <v>60</v>
      </c>
      <c r="G17368" s="12">
        <f t="shared" si="3"/>
        <v>1</v>
      </c>
    </row>
    <row r="17369" ht="15.75" customHeight="1">
      <c r="A17369" s="13">
        <v>42305.947916666664</v>
      </c>
      <c r="B17369" s="73">
        <f t="shared" si="1"/>
        <v>42305</v>
      </c>
      <c r="C17369" s="74">
        <f>IF(NewCustomer="Yes", IF(COUNTIF($I$2:$I$11,B17369)&gt;0,0,WEEKDAY(B17369,2)),IF(COUNTIF($I$2:$I$21,B17369)&gt;0,0,WEEKDAY(B17369,2)))</f>
        <v>3</v>
      </c>
      <c r="D17369" s="74">
        <f t="shared" si="2"/>
        <v>22</v>
      </c>
      <c r="E17369" s="12">
        <f>IFERROR(VLOOKUP(A17369,'IDAR Meter Data'!$A:$B,2,1),"")</f>
        <v>119</v>
      </c>
      <c r="F17369" s="75">
        <f>IF(CECCZ="CZ03",'Outside Temp'!B17369,IF(CECCZ="CZ04",'Outside Temp'!B17370,IF(CECCZ="CZ12",'Outside Temp'!B17371, IF(CECCZ="CZ13",'Outside Temp'!B17372))))</f>
        <v>60</v>
      </c>
      <c r="G17369" s="12">
        <f t="shared" si="3"/>
        <v>1</v>
      </c>
    </row>
    <row r="17370" ht="15.75" customHeight="1">
      <c r="A17370" s="13">
        <v>42305.958333333336</v>
      </c>
      <c r="B17370" s="73">
        <f t="shared" si="1"/>
        <v>42305</v>
      </c>
      <c r="C17370" s="74">
        <f>IF(NewCustomer="Yes", IF(COUNTIF($I$2:$I$11,B17370)&gt;0,0,WEEKDAY(B17370,2)),IF(COUNTIF($I$2:$I$21,B17370)&gt;0,0,WEEKDAY(B17370,2)))</f>
        <v>3</v>
      </c>
      <c r="D17370" s="74">
        <f t="shared" si="2"/>
        <v>23</v>
      </c>
      <c r="E17370" s="12">
        <f>IFERROR(VLOOKUP(A17370,'IDAR Meter Data'!$A:$B,2,1),"")</f>
        <v>122</v>
      </c>
      <c r="F17370" s="75">
        <f>IF(CECCZ="CZ03",'Outside Temp'!B17370,IF(CECCZ="CZ04",'Outside Temp'!B17371,IF(CECCZ="CZ12",'Outside Temp'!B17372, IF(CECCZ="CZ13",'Outside Temp'!B17373))))</f>
        <v>59.93333333</v>
      </c>
      <c r="G17370" s="12">
        <f t="shared" si="3"/>
        <v>1</v>
      </c>
    </row>
    <row r="17371" ht="15.75" customHeight="1">
      <c r="A17371" s="13">
        <v>42305.96875</v>
      </c>
      <c r="B17371" s="73">
        <f t="shared" si="1"/>
        <v>42305</v>
      </c>
      <c r="C17371" s="74">
        <f>IF(NewCustomer="Yes", IF(COUNTIF($I$2:$I$11,B17371)&gt;0,0,WEEKDAY(B17371,2)),IF(COUNTIF($I$2:$I$21,B17371)&gt;0,0,WEEKDAY(B17371,2)))</f>
        <v>3</v>
      </c>
      <c r="D17371" s="74">
        <f t="shared" si="2"/>
        <v>23</v>
      </c>
      <c r="E17371" s="12">
        <f>IFERROR(VLOOKUP(A17371,'IDAR Meter Data'!$A:$B,2,1),"")</f>
        <v>118</v>
      </c>
      <c r="F17371" s="75">
        <f>IF(CECCZ="CZ03",'Outside Temp'!B17371,IF(CECCZ="CZ04",'Outside Temp'!B17372,IF(CECCZ="CZ12",'Outside Temp'!B17373, IF(CECCZ="CZ13",'Outside Temp'!B17374))))</f>
        <v>59.68333333</v>
      </c>
      <c r="G17371" s="12">
        <f t="shared" si="3"/>
        <v>1</v>
      </c>
    </row>
    <row r="17372" ht="15.75" customHeight="1">
      <c r="A17372" s="13">
        <v>42305.979166666664</v>
      </c>
      <c r="B17372" s="73">
        <f t="shared" si="1"/>
        <v>42305</v>
      </c>
      <c r="C17372" s="74">
        <f>IF(NewCustomer="Yes", IF(COUNTIF($I$2:$I$11,B17372)&gt;0,0,WEEKDAY(B17372,2)),IF(COUNTIF($I$2:$I$21,B17372)&gt;0,0,WEEKDAY(B17372,2)))</f>
        <v>3</v>
      </c>
      <c r="D17372" s="74">
        <f t="shared" si="2"/>
        <v>23</v>
      </c>
      <c r="E17372" s="12">
        <f>IFERROR(VLOOKUP(A17372,'IDAR Meter Data'!$A:$B,2,1),"")</f>
        <v>120</v>
      </c>
      <c r="F17372" s="75">
        <f>IF(CECCZ="CZ03",'Outside Temp'!B17372,IF(CECCZ="CZ04",'Outside Temp'!B17373,IF(CECCZ="CZ12",'Outside Temp'!B17374, IF(CECCZ="CZ13",'Outside Temp'!B17375))))</f>
        <v>59.43333333</v>
      </c>
      <c r="G17372" s="12">
        <f t="shared" si="3"/>
        <v>1</v>
      </c>
    </row>
    <row r="17373" ht="15.75" customHeight="1">
      <c r="A17373" s="13">
        <v>42305.989583333336</v>
      </c>
      <c r="B17373" s="73">
        <f t="shared" si="1"/>
        <v>42305</v>
      </c>
      <c r="C17373" s="74">
        <f>IF(NewCustomer="Yes", IF(COUNTIF($I$2:$I$11,B17373)&gt;0,0,WEEKDAY(B17373,2)),IF(COUNTIF($I$2:$I$21,B17373)&gt;0,0,WEEKDAY(B17373,2)))</f>
        <v>3</v>
      </c>
      <c r="D17373" s="74">
        <f t="shared" si="2"/>
        <v>23</v>
      </c>
      <c r="E17373" s="12">
        <f>IFERROR(VLOOKUP(A17373,'IDAR Meter Data'!$A:$B,2,1),"")</f>
        <v>118</v>
      </c>
      <c r="F17373" s="75">
        <f>IF(CECCZ="CZ03",'Outside Temp'!B17373,IF(CECCZ="CZ04",'Outside Temp'!B17374,IF(CECCZ="CZ12",'Outside Temp'!B17375, IF(CECCZ="CZ13",'Outside Temp'!B17376))))</f>
        <v>59.18333333</v>
      </c>
      <c r="G17373" s="12">
        <f t="shared" si="3"/>
        <v>1</v>
      </c>
    </row>
    <row r="17374" ht="15.75" customHeight="1">
      <c r="A17374" s="13">
        <v>42306.0</v>
      </c>
      <c r="B17374" s="73">
        <f t="shared" si="1"/>
        <v>42306</v>
      </c>
      <c r="C17374" s="74">
        <f>IF(NewCustomer="Yes", IF(COUNTIF($I$2:$I$11,B17374)&gt;0,0,WEEKDAY(B17374,2)),IF(COUNTIF($I$2:$I$21,B17374)&gt;0,0,WEEKDAY(B17374,2)))</f>
        <v>4</v>
      </c>
      <c r="D17374" s="74">
        <f t="shared" si="2"/>
        <v>0</v>
      </c>
      <c r="E17374" s="12">
        <f>IFERROR(VLOOKUP(A17374,'IDAR Meter Data'!$A:$B,2,1),"")</f>
        <v>105</v>
      </c>
      <c r="F17374" s="75">
        <f>IF(CECCZ="CZ03",'Outside Temp'!B17374,IF(CECCZ="CZ04",'Outside Temp'!B17375,IF(CECCZ="CZ12",'Outside Temp'!B17376, IF(CECCZ="CZ13",'Outside Temp'!B17377))))</f>
        <v>59</v>
      </c>
      <c r="G17374" s="12">
        <f t="shared" si="3"/>
        <v>1</v>
      </c>
    </row>
    <row r="17375" ht="15.75" customHeight="1">
      <c r="A17375" s="13">
        <v>42306.010416666664</v>
      </c>
      <c r="B17375" s="73">
        <f t="shared" si="1"/>
        <v>42306</v>
      </c>
      <c r="C17375" s="74">
        <f>IF(NewCustomer="Yes", IF(COUNTIF($I$2:$I$11,B17375)&gt;0,0,WEEKDAY(B17375,2)),IF(COUNTIF($I$2:$I$21,B17375)&gt;0,0,WEEKDAY(B17375,2)))</f>
        <v>4</v>
      </c>
      <c r="D17375" s="74">
        <f t="shared" si="2"/>
        <v>0</v>
      </c>
      <c r="E17375" s="12">
        <f>IFERROR(VLOOKUP(A17375,'IDAR Meter Data'!$A:$B,2,1),"")</f>
        <v>106</v>
      </c>
      <c r="F17375" s="75">
        <f>IF(CECCZ="CZ03",'Outside Temp'!B17375,IF(CECCZ="CZ04",'Outside Temp'!B17376,IF(CECCZ="CZ12",'Outside Temp'!B17377, IF(CECCZ="CZ13",'Outside Temp'!B17378))))</f>
        <v>59</v>
      </c>
      <c r="G17375" s="12">
        <f t="shared" si="3"/>
        <v>1</v>
      </c>
    </row>
    <row r="17376" ht="15.75" customHeight="1">
      <c r="A17376" s="13">
        <v>42306.020833333336</v>
      </c>
      <c r="B17376" s="73">
        <f t="shared" si="1"/>
        <v>42306</v>
      </c>
      <c r="C17376" s="74">
        <f>IF(NewCustomer="Yes", IF(COUNTIF($I$2:$I$11,B17376)&gt;0,0,WEEKDAY(B17376,2)),IF(COUNTIF($I$2:$I$21,B17376)&gt;0,0,WEEKDAY(B17376,2)))</f>
        <v>4</v>
      </c>
      <c r="D17376" s="74">
        <f t="shared" si="2"/>
        <v>0</v>
      </c>
      <c r="E17376" s="12">
        <f>IFERROR(VLOOKUP(A17376,'IDAR Meter Data'!$A:$B,2,1),"")</f>
        <v>107</v>
      </c>
      <c r="F17376" s="75">
        <f>IF(CECCZ="CZ03",'Outside Temp'!B17376,IF(CECCZ="CZ04",'Outside Temp'!B17377,IF(CECCZ="CZ12",'Outside Temp'!B17378, IF(CECCZ="CZ13",'Outside Temp'!B17379))))</f>
        <v>59</v>
      </c>
      <c r="G17376" s="12">
        <f t="shared" si="3"/>
        <v>1</v>
      </c>
    </row>
    <row r="17377" ht="15.75" customHeight="1">
      <c r="A17377" s="13">
        <v>42306.03125</v>
      </c>
      <c r="B17377" s="73">
        <f t="shared" si="1"/>
        <v>42306</v>
      </c>
      <c r="C17377" s="74">
        <f>IF(NewCustomer="Yes", IF(COUNTIF($I$2:$I$11,B17377)&gt;0,0,WEEKDAY(B17377,2)),IF(COUNTIF($I$2:$I$21,B17377)&gt;0,0,WEEKDAY(B17377,2)))</f>
        <v>4</v>
      </c>
      <c r="D17377" s="74">
        <f t="shared" si="2"/>
        <v>0</v>
      </c>
      <c r="E17377" s="12">
        <f>IFERROR(VLOOKUP(A17377,'IDAR Meter Data'!$A:$B,2,1),"")</f>
        <v>110</v>
      </c>
      <c r="F17377" s="75">
        <f>IF(CECCZ="CZ03",'Outside Temp'!B17377,IF(CECCZ="CZ04",'Outside Temp'!B17378,IF(CECCZ="CZ12",'Outside Temp'!B17379, IF(CECCZ="CZ13",'Outside Temp'!B17380))))</f>
        <v>59</v>
      </c>
      <c r="G17377" s="12">
        <f t="shared" si="3"/>
        <v>1</v>
      </c>
    </row>
    <row r="17378" ht="15.75" customHeight="1">
      <c r="A17378" s="13">
        <v>42306.041666666664</v>
      </c>
      <c r="B17378" s="73">
        <f t="shared" si="1"/>
        <v>42306</v>
      </c>
      <c r="C17378" s="74">
        <f>IF(NewCustomer="Yes", IF(COUNTIF($I$2:$I$11,B17378)&gt;0,0,WEEKDAY(B17378,2)),IF(COUNTIF($I$2:$I$21,B17378)&gt;0,0,WEEKDAY(B17378,2)))</f>
        <v>4</v>
      </c>
      <c r="D17378" s="74">
        <f t="shared" si="2"/>
        <v>1</v>
      </c>
      <c r="E17378" s="12">
        <f>IFERROR(VLOOKUP(A17378,'IDAR Meter Data'!$A:$B,2,1),"")</f>
        <v>100</v>
      </c>
      <c r="F17378" s="75">
        <f>IF(CECCZ="CZ03",'Outside Temp'!B17378,IF(CECCZ="CZ04",'Outside Temp'!B17379,IF(CECCZ="CZ12",'Outside Temp'!B17380, IF(CECCZ="CZ13",'Outside Temp'!B17381))))</f>
        <v>59</v>
      </c>
      <c r="G17378" s="12">
        <f t="shared" si="3"/>
        <v>1</v>
      </c>
    </row>
    <row r="17379" ht="15.75" customHeight="1">
      <c r="A17379" s="13">
        <v>42306.052083333336</v>
      </c>
      <c r="B17379" s="73">
        <f t="shared" si="1"/>
        <v>42306</v>
      </c>
      <c r="C17379" s="74">
        <f>IF(NewCustomer="Yes", IF(COUNTIF($I$2:$I$11,B17379)&gt;0,0,WEEKDAY(B17379,2)),IF(COUNTIF($I$2:$I$21,B17379)&gt;0,0,WEEKDAY(B17379,2)))</f>
        <v>4</v>
      </c>
      <c r="D17379" s="74">
        <f t="shared" si="2"/>
        <v>1</v>
      </c>
      <c r="E17379" s="12">
        <f>IFERROR(VLOOKUP(A17379,'IDAR Meter Data'!$A:$B,2,1),"")</f>
        <v>103</v>
      </c>
      <c r="F17379" s="75">
        <f>IF(CECCZ="CZ03",'Outside Temp'!B17379,IF(CECCZ="CZ04",'Outside Temp'!B17380,IF(CECCZ="CZ12",'Outside Temp'!B17381, IF(CECCZ="CZ13",'Outside Temp'!B17382))))</f>
        <v>59</v>
      </c>
      <c r="G17379" s="12">
        <f t="shared" si="3"/>
        <v>1</v>
      </c>
    </row>
    <row r="17380" ht="15.75" customHeight="1">
      <c r="A17380" s="13">
        <v>42306.0625</v>
      </c>
      <c r="B17380" s="73">
        <f t="shared" si="1"/>
        <v>42306</v>
      </c>
      <c r="C17380" s="74">
        <f>IF(NewCustomer="Yes", IF(COUNTIF($I$2:$I$11,B17380)&gt;0,0,WEEKDAY(B17380,2)),IF(COUNTIF($I$2:$I$21,B17380)&gt;0,0,WEEKDAY(B17380,2)))</f>
        <v>4</v>
      </c>
      <c r="D17380" s="74">
        <f t="shared" si="2"/>
        <v>1</v>
      </c>
      <c r="E17380" s="12">
        <f>IFERROR(VLOOKUP(A17380,'IDAR Meter Data'!$A:$B,2,1),"")</f>
        <v>98</v>
      </c>
      <c r="F17380" s="75">
        <f>IF(CECCZ="CZ03",'Outside Temp'!B17380,IF(CECCZ="CZ04",'Outside Temp'!B17381,IF(CECCZ="CZ12",'Outside Temp'!B17382, IF(CECCZ="CZ13",'Outside Temp'!B17383))))</f>
        <v>59</v>
      </c>
      <c r="G17380" s="12">
        <f t="shared" si="3"/>
        <v>1</v>
      </c>
    </row>
    <row r="17381" ht="15.75" customHeight="1">
      <c r="A17381" s="13">
        <v>42306.072916666664</v>
      </c>
      <c r="B17381" s="73">
        <f t="shared" si="1"/>
        <v>42306</v>
      </c>
      <c r="C17381" s="74">
        <f>IF(NewCustomer="Yes", IF(COUNTIF($I$2:$I$11,B17381)&gt;0,0,WEEKDAY(B17381,2)),IF(COUNTIF($I$2:$I$21,B17381)&gt;0,0,WEEKDAY(B17381,2)))</f>
        <v>4</v>
      </c>
      <c r="D17381" s="74">
        <f t="shared" si="2"/>
        <v>1</v>
      </c>
      <c r="E17381" s="12">
        <f>IFERROR(VLOOKUP(A17381,'IDAR Meter Data'!$A:$B,2,1),"")</f>
        <v>104</v>
      </c>
      <c r="F17381" s="75">
        <f>IF(CECCZ="CZ03",'Outside Temp'!B17381,IF(CECCZ="CZ04",'Outside Temp'!B17382,IF(CECCZ="CZ12",'Outside Temp'!B17383, IF(CECCZ="CZ13",'Outside Temp'!B17384))))</f>
        <v>59</v>
      </c>
      <c r="G17381" s="12">
        <f t="shared" si="3"/>
        <v>1</v>
      </c>
    </row>
    <row r="17382" ht="15.75" customHeight="1">
      <c r="A17382" s="13">
        <v>42306.083333333336</v>
      </c>
      <c r="B17382" s="73">
        <f t="shared" si="1"/>
        <v>42306</v>
      </c>
      <c r="C17382" s="74">
        <f>IF(NewCustomer="Yes", IF(COUNTIF($I$2:$I$11,B17382)&gt;0,0,WEEKDAY(B17382,2)),IF(COUNTIF($I$2:$I$21,B17382)&gt;0,0,WEEKDAY(B17382,2)))</f>
        <v>4</v>
      </c>
      <c r="D17382" s="74">
        <f t="shared" si="2"/>
        <v>2</v>
      </c>
      <c r="E17382" s="12">
        <f>IFERROR(VLOOKUP(A17382,'IDAR Meter Data'!$A:$B,2,1),"")</f>
        <v>110</v>
      </c>
      <c r="F17382" s="75">
        <f>IF(CECCZ="CZ03",'Outside Temp'!B17382,IF(CECCZ="CZ04",'Outside Temp'!B17383,IF(CECCZ="CZ12",'Outside Temp'!B17384, IF(CECCZ="CZ13",'Outside Temp'!B17385))))</f>
        <v>58.93333333</v>
      </c>
      <c r="G17382" s="12">
        <f t="shared" si="3"/>
        <v>1</v>
      </c>
    </row>
    <row r="17383" ht="15.75" customHeight="1">
      <c r="A17383" s="13">
        <v>42306.09375</v>
      </c>
      <c r="B17383" s="73">
        <f t="shared" si="1"/>
        <v>42306</v>
      </c>
      <c r="C17383" s="74">
        <f>IF(NewCustomer="Yes", IF(COUNTIF($I$2:$I$11,B17383)&gt;0,0,WEEKDAY(B17383,2)),IF(COUNTIF($I$2:$I$21,B17383)&gt;0,0,WEEKDAY(B17383,2)))</f>
        <v>4</v>
      </c>
      <c r="D17383" s="74">
        <f t="shared" si="2"/>
        <v>2</v>
      </c>
      <c r="E17383" s="12">
        <f>IFERROR(VLOOKUP(A17383,'IDAR Meter Data'!$A:$B,2,1),"")</f>
        <v>100</v>
      </c>
      <c r="F17383" s="75">
        <f>IF(CECCZ="CZ03",'Outside Temp'!B17383,IF(CECCZ="CZ04",'Outside Temp'!B17384,IF(CECCZ="CZ12",'Outside Temp'!B17385, IF(CECCZ="CZ13",'Outside Temp'!B17386))))</f>
        <v>58.68333333</v>
      </c>
      <c r="G17383" s="12">
        <f t="shared" si="3"/>
        <v>1</v>
      </c>
    </row>
    <row r="17384" ht="15.75" customHeight="1">
      <c r="A17384" s="13">
        <v>42306.104166666664</v>
      </c>
      <c r="B17384" s="73">
        <f t="shared" si="1"/>
        <v>42306</v>
      </c>
      <c r="C17384" s="74">
        <f>IF(NewCustomer="Yes", IF(COUNTIF($I$2:$I$11,B17384)&gt;0,0,WEEKDAY(B17384,2)),IF(COUNTIF($I$2:$I$21,B17384)&gt;0,0,WEEKDAY(B17384,2)))</f>
        <v>4</v>
      </c>
      <c r="D17384" s="74">
        <f t="shared" si="2"/>
        <v>2</v>
      </c>
      <c r="E17384" s="12">
        <f>IFERROR(VLOOKUP(A17384,'IDAR Meter Data'!$A:$B,2,1),"")</f>
        <v>102</v>
      </c>
      <c r="F17384" s="75">
        <f>IF(CECCZ="CZ03",'Outside Temp'!B17384,IF(CECCZ="CZ04",'Outside Temp'!B17385,IF(CECCZ="CZ12",'Outside Temp'!B17386, IF(CECCZ="CZ13",'Outside Temp'!B17387))))</f>
        <v>58.43333333</v>
      </c>
      <c r="G17384" s="12">
        <f t="shared" si="3"/>
        <v>1</v>
      </c>
    </row>
    <row r="17385" ht="15.75" customHeight="1">
      <c r="A17385" s="13">
        <v>42306.114583333336</v>
      </c>
      <c r="B17385" s="73">
        <f t="shared" si="1"/>
        <v>42306</v>
      </c>
      <c r="C17385" s="74">
        <f>IF(NewCustomer="Yes", IF(COUNTIF($I$2:$I$11,B17385)&gt;0,0,WEEKDAY(B17385,2)),IF(COUNTIF($I$2:$I$21,B17385)&gt;0,0,WEEKDAY(B17385,2)))</f>
        <v>4</v>
      </c>
      <c r="D17385" s="74">
        <f t="shared" si="2"/>
        <v>2</v>
      </c>
      <c r="E17385" s="12">
        <f>IFERROR(VLOOKUP(A17385,'IDAR Meter Data'!$A:$B,2,1),"")</f>
        <v>97</v>
      </c>
      <c r="F17385" s="75">
        <f>IF(CECCZ="CZ03",'Outside Temp'!B17385,IF(CECCZ="CZ04",'Outside Temp'!B17386,IF(CECCZ="CZ12",'Outside Temp'!B17387, IF(CECCZ="CZ13",'Outside Temp'!B17388))))</f>
        <v>58.18333333</v>
      </c>
      <c r="G17385" s="12">
        <f t="shared" si="3"/>
        <v>1</v>
      </c>
    </row>
    <row r="17386" ht="15.75" customHeight="1">
      <c r="A17386" s="13">
        <v>42306.125</v>
      </c>
      <c r="B17386" s="73">
        <f t="shared" si="1"/>
        <v>42306</v>
      </c>
      <c r="C17386" s="74">
        <f>IF(NewCustomer="Yes", IF(COUNTIF($I$2:$I$11,B17386)&gt;0,0,WEEKDAY(B17386,2)),IF(COUNTIF($I$2:$I$21,B17386)&gt;0,0,WEEKDAY(B17386,2)))</f>
        <v>4</v>
      </c>
      <c r="D17386" s="74">
        <f t="shared" si="2"/>
        <v>3</v>
      </c>
      <c r="E17386" s="12">
        <f>IFERROR(VLOOKUP(A17386,'IDAR Meter Data'!$A:$B,2,1),"")</f>
        <v>107</v>
      </c>
      <c r="F17386" s="75">
        <f>IF(CECCZ="CZ03",'Outside Temp'!B17386,IF(CECCZ="CZ04",'Outside Temp'!B17387,IF(CECCZ="CZ12",'Outside Temp'!B17388, IF(CECCZ="CZ13",'Outside Temp'!B17389))))</f>
        <v>58</v>
      </c>
      <c r="G17386" s="12">
        <f t="shared" si="3"/>
        <v>1</v>
      </c>
    </row>
    <row r="17387" ht="15.75" customHeight="1">
      <c r="A17387" s="13">
        <v>42306.135416666664</v>
      </c>
      <c r="B17387" s="73">
        <f t="shared" si="1"/>
        <v>42306</v>
      </c>
      <c r="C17387" s="74">
        <f>IF(NewCustomer="Yes", IF(COUNTIF($I$2:$I$11,B17387)&gt;0,0,WEEKDAY(B17387,2)),IF(COUNTIF($I$2:$I$21,B17387)&gt;0,0,WEEKDAY(B17387,2)))</f>
        <v>4</v>
      </c>
      <c r="D17387" s="74">
        <f t="shared" si="2"/>
        <v>3</v>
      </c>
      <c r="E17387" s="12">
        <f>IFERROR(VLOOKUP(A17387,'IDAR Meter Data'!$A:$B,2,1),"")</f>
        <v>108</v>
      </c>
      <c r="F17387" s="75">
        <f>IF(CECCZ="CZ03",'Outside Temp'!B17387,IF(CECCZ="CZ04",'Outside Temp'!B17388,IF(CECCZ="CZ12",'Outside Temp'!B17389, IF(CECCZ="CZ13",'Outside Temp'!B17390))))</f>
        <v>58</v>
      </c>
      <c r="G17387" s="12">
        <f t="shared" si="3"/>
        <v>1</v>
      </c>
    </row>
    <row r="17388" ht="15.75" customHeight="1">
      <c r="A17388" s="13">
        <v>42306.145833333336</v>
      </c>
      <c r="B17388" s="73">
        <f t="shared" si="1"/>
        <v>42306</v>
      </c>
      <c r="C17388" s="74">
        <f>IF(NewCustomer="Yes", IF(COUNTIF($I$2:$I$11,B17388)&gt;0,0,WEEKDAY(B17388,2)),IF(COUNTIF($I$2:$I$21,B17388)&gt;0,0,WEEKDAY(B17388,2)))</f>
        <v>4</v>
      </c>
      <c r="D17388" s="74">
        <f t="shared" si="2"/>
        <v>3</v>
      </c>
      <c r="E17388" s="12">
        <f>IFERROR(VLOOKUP(A17388,'IDAR Meter Data'!$A:$B,2,1),"")</f>
        <v>101</v>
      </c>
      <c r="F17388" s="75">
        <f>IF(CECCZ="CZ03",'Outside Temp'!B17388,IF(CECCZ="CZ04",'Outside Temp'!B17389,IF(CECCZ="CZ12",'Outside Temp'!B17390, IF(CECCZ="CZ13",'Outside Temp'!B17391))))</f>
        <v>58</v>
      </c>
      <c r="G17388" s="12">
        <f t="shared" si="3"/>
        <v>1</v>
      </c>
    </row>
    <row r="17389" ht="15.75" customHeight="1">
      <c r="A17389" s="13">
        <v>42306.15625</v>
      </c>
      <c r="B17389" s="73">
        <f t="shared" si="1"/>
        <v>42306</v>
      </c>
      <c r="C17389" s="74">
        <f>IF(NewCustomer="Yes", IF(COUNTIF($I$2:$I$11,B17389)&gt;0,0,WEEKDAY(B17389,2)),IF(COUNTIF($I$2:$I$21,B17389)&gt;0,0,WEEKDAY(B17389,2)))</f>
        <v>4</v>
      </c>
      <c r="D17389" s="74">
        <f t="shared" si="2"/>
        <v>3</v>
      </c>
      <c r="E17389" s="12">
        <f>IFERROR(VLOOKUP(A17389,'IDAR Meter Data'!$A:$B,2,1),"")</f>
        <v>101</v>
      </c>
      <c r="F17389" s="75">
        <f>IF(CECCZ="CZ03",'Outside Temp'!B17389,IF(CECCZ="CZ04",'Outside Temp'!B17390,IF(CECCZ="CZ12",'Outside Temp'!B17391, IF(CECCZ="CZ13",'Outside Temp'!B17392))))</f>
        <v>58</v>
      </c>
      <c r="G17389" s="12">
        <f t="shared" si="3"/>
        <v>1</v>
      </c>
    </row>
    <row r="17390" ht="15.75" customHeight="1">
      <c r="A17390" s="13">
        <v>42306.166666666664</v>
      </c>
      <c r="B17390" s="73">
        <f t="shared" si="1"/>
        <v>42306</v>
      </c>
      <c r="C17390" s="74">
        <f>IF(NewCustomer="Yes", IF(COUNTIF($I$2:$I$11,B17390)&gt;0,0,WEEKDAY(B17390,2)),IF(COUNTIF($I$2:$I$21,B17390)&gt;0,0,WEEKDAY(B17390,2)))</f>
        <v>4</v>
      </c>
      <c r="D17390" s="74">
        <f t="shared" si="2"/>
        <v>4</v>
      </c>
      <c r="E17390" s="12">
        <f>IFERROR(VLOOKUP(A17390,'IDAR Meter Data'!$A:$B,2,1),"")</f>
        <v>113</v>
      </c>
      <c r="F17390" s="75">
        <f>IF(CECCZ="CZ03",'Outside Temp'!B17390,IF(CECCZ="CZ04",'Outside Temp'!B17391,IF(CECCZ="CZ12",'Outside Temp'!B17392, IF(CECCZ="CZ13",'Outside Temp'!B17393))))</f>
        <v>57.93333333</v>
      </c>
      <c r="G17390" s="12">
        <f t="shared" si="3"/>
        <v>1</v>
      </c>
    </row>
    <row r="17391" ht="15.75" customHeight="1">
      <c r="A17391" s="13">
        <v>42306.177083333336</v>
      </c>
      <c r="B17391" s="73">
        <f t="shared" si="1"/>
        <v>42306</v>
      </c>
      <c r="C17391" s="74">
        <f>IF(NewCustomer="Yes", IF(COUNTIF($I$2:$I$11,B17391)&gt;0,0,WEEKDAY(B17391,2)),IF(COUNTIF($I$2:$I$21,B17391)&gt;0,0,WEEKDAY(B17391,2)))</f>
        <v>4</v>
      </c>
      <c r="D17391" s="74">
        <f t="shared" si="2"/>
        <v>4</v>
      </c>
      <c r="E17391" s="12">
        <f>IFERROR(VLOOKUP(A17391,'IDAR Meter Data'!$A:$B,2,1),"")</f>
        <v>103</v>
      </c>
      <c r="F17391" s="75">
        <f>IF(CECCZ="CZ03",'Outside Temp'!B17391,IF(CECCZ="CZ04",'Outside Temp'!B17392,IF(CECCZ="CZ12",'Outside Temp'!B17393, IF(CECCZ="CZ13",'Outside Temp'!B17394))))</f>
        <v>57.68333333</v>
      </c>
      <c r="G17391" s="12">
        <f t="shared" si="3"/>
        <v>1</v>
      </c>
    </row>
    <row r="17392" ht="15.75" customHeight="1">
      <c r="A17392" s="13">
        <v>42306.1875</v>
      </c>
      <c r="B17392" s="73">
        <f t="shared" si="1"/>
        <v>42306</v>
      </c>
      <c r="C17392" s="74">
        <f>IF(NewCustomer="Yes", IF(COUNTIF($I$2:$I$11,B17392)&gt;0,0,WEEKDAY(B17392,2)),IF(COUNTIF($I$2:$I$21,B17392)&gt;0,0,WEEKDAY(B17392,2)))</f>
        <v>4</v>
      </c>
      <c r="D17392" s="74">
        <f t="shared" si="2"/>
        <v>4</v>
      </c>
      <c r="E17392" s="12">
        <f>IFERROR(VLOOKUP(A17392,'IDAR Meter Data'!$A:$B,2,1),"")</f>
        <v>103</v>
      </c>
      <c r="F17392" s="75">
        <f>IF(CECCZ="CZ03",'Outside Temp'!B17392,IF(CECCZ="CZ04",'Outside Temp'!B17393,IF(CECCZ="CZ12",'Outside Temp'!B17394, IF(CECCZ="CZ13",'Outside Temp'!B17395))))</f>
        <v>57.43333333</v>
      </c>
      <c r="G17392" s="12">
        <f t="shared" si="3"/>
        <v>1</v>
      </c>
    </row>
    <row r="17393" ht="15.75" customHeight="1">
      <c r="A17393" s="13">
        <v>42306.197916666664</v>
      </c>
      <c r="B17393" s="73">
        <f t="shared" si="1"/>
        <v>42306</v>
      </c>
      <c r="C17393" s="74">
        <f>IF(NewCustomer="Yes", IF(COUNTIF($I$2:$I$11,B17393)&gt;0,0,WEEKDAY(B17393,2)),IF(COUNTIF($I$2:$I$21,B17393)&gt;0,0,WEEKDAY(B17393,2)))</f>
        <v>4</v>
      </c>
      <c r="D17393" s="74">
        <f t="shared" si="2"/>
        <v>4</v>
      </c>
      <c r="E17393" s="12">
        <f>IFERROR(VLOOKUP(A17393,'IDAR Meter Data'!$A:$B,2,1),"")</f>
        <v>100</v>
      </c>
      <c r="F17393" s="75">
        <f>IF(CECCZ="CZ03",'Outside Temp'!B17393,IF(CECCZ="CZ04",'Outside Temp'!B17394,IF(CECCZ="CZ12",'Outside Temp'!B17395, IF(CECCZ="CZ13",'Outside Temp'!B17396))))</f>
        <v>57.18333333</v>
      </c>
      <c r="G17393" s="12">
        <f t="shared" si="3"/>
        <v>1</v>
      </c>
    </row>
    <row r="17394" ht="15.75" customHeight="1">
      <c r="A17394" s="13">
        <v>42306.208333333336</v>
      </c>
      <c r="B17394" s="73">
        <f t="shared" si="1"/>
        <v>42306</v>
      </c>
      <c r="C17394" s="74">
        <f>IF(NewCustomer="Yes", IF(COUNTIF($I$2:$I$11,B17394)&gt;0,0,WEEKDAY(B17394,2)),IF(COUNTIF($I$2:$I$21,B17394)&gt;0,0,WEEKDAY(B17394,2)))</f>
        <v>4</v>
      </c>
      <c r="D17394" s="74">
        <f t="shared" si="2"/>
        <v>5</v>
      </c>
      <c r="E17394" s="12">
        <f>IFERROR(VLOOKUP(A17394,'IDAR Meter Data'!$A:$B,2,1),"")</f>
        <v>109</v>
      </c>
      <c r="F17394" s="75">
        <f>IF(CECCZ="CZ03",'Outside Temp'!B17394,IF(CECCZ="CZ04",'Outside Temp'!B17395,IF(CECCZ="CZ12",'Outside Temp'!B17396, IF(CECCZ="CZ13",'Outside Temp'!B17397))))</f>
        <v>57.06666667</v>
      </c>
      <c r="G17394" s="12">
        <f t="shared" si="3"/>
        <v>1</v>
      </c>
    </row>
    <row r="17395" ht="15.75" customHeight="1">
      <c r="A17395" s="13">
        <v>42306.21875</v>
      </c>
      <c r="B17395" s="73">
        <f t="shared" si="1"/>
        <v>42306</v>
      </c>
      <c r="C17395" s="74">
        <f>IF(NewCustomer="Yes", IF(COUNTIF($I$2:$I$11,B17395)&gt;0,0,WEEKDAY(B17395,2)),IF(COUNTIF($I$2:$I$21,B17395)&gt;0,0,WEEKDAY(B17395,2)))</f>
        <v>4</v>
      </c>
      <c r="D17395" s="74">
        <f t="shared" si="2"/>
        <v>5</v>
      </c>
      <c r="E17395" s="12">
        <f>IFERROR(VLOOKUP(A17395,'IDAR Meter Data'!$A:$B,2,1),"")</f>
        <v>109</v>
      </c>
      <c r="F17395" s="75">
        <f>IF(CECCZ="CZ03",'Outside Temp'!B17395,IF(CECCZ="CZ04",'Outside Temp'!B17396,IF(CECCZ="CZ12",'Outside Temp'!B17397, IF(CECCZ="CZ13",'Outside Temp'!B17398))))</f>
        <v>57.31666667</v>
      </c>
      <c r="G17395" s="12">
        <f t="shared" si="3"/>
        <v>1</v>
      </c>
    </row>
    <row r="17396" ht="15.75" customHeight="1">
      <c r="A17396" s="13">
        <v>42306.229166666664</v>
      </c>
      <c r="B17396" s="73">
        <f t="shared" si="1"/>
        <v>42306</v>
      </c>
      <c r="C17396" s="74">
        <f>IF(NewCustomer="Yes", IF(COUNTIF($I$2:$I$11,B17396)&gt;0,0,WEEKDAY(B17396,2)),IF(COUNTIF($I$2:$I$21,B17396)&gt;0,0,WEEKDAY(B17396,2)))</f>
        <v>4</v>
      </c>
      <c r="D17396" s="74">
        <f t="shared" si="2"/>
        <v>5</v>
      </c>
      <c r="E17396" s="12">
        <f>IFERROR(VLOOKUP(A17396,'IDAR Meter Data'!$A:$B,2,1),"")</f>
        <v>108</v>
      </c>
      <c r="F17396" s="75">
        <f>IF(CECCZ="CZ03",'Outside Temp'!B17396,IF(CECCZ="CZ04",'Outside Temp'!B17397,IF(CECCZ="CZ12",'Outside Temp'!B17398, IF(CECCZ="CZ13",'Outside Temp'!B17399))))</f>
        <v>57.56666667</v>
      </c>
      <c r="G17396" s="12">
        <f t="shared" si="3"/>
        <v>1</v>
      </c>
    </row>
    <row r="17397" ht="15.75" customHeight="1">
      <c r="A17397" s="13">
        <v>42306.239583333336</v>
      </c>
      <c r="B17397" s="73">
        <f t="shared" si="1"/>
        <v>42306</v>
      </c>
      <c r="C17397" s="74">
        <f>IF(NewCustomer="Yes", IF(COUNTIF($I$2:$I$11,B17397)&gt;0,0,WEEKDAY(B17397,2)),IF(COUNTIF($I$2:$I$21,B17397)&gt;0,0,WEEKDAY(B17397,2)))</f>
        <v>4</v>
      </c>
      <c r="D17397" s="74">
        <f t="shared" si="2"/>
        <v>5</v>
      </c>
      <c r="E17397" s="12">
        <f>IFERROR(VLOOKUP(A17397,'IDAR Meter Data'!$A:$B,2,1),"")</f>
        <v>105</v>
      </c>
      <c r="F17397" s="75">
        <f>IF(CECCZ="CZ03",'Outside Temp'!B17397,IF(CECCZ="CZ04",'Outside Temp'!B17398,IF(CECCZ="CZ12",'Outside Temp'!B17399, IF(CECCZ="CZ13",'Outside Temp'!B17400))))</f>
        <v>57.81666667</v>
      </c>
      <c r="G17397" s="12">
        <f t="shared" si="3"/>
        <v>1</v>
      </c>
    </row>
    <row r="17398" ht="15.75" customHeight="1">
      <c r="A17398" s="13">
        <v>42306.25</v>
      </c>
      <c r="B17398" s="73">
        <f t="shared" si="1"/>
        <v>42306</v>
      </c>
      <c r="C17398" s="74">
        <f>IF(NewCustomer="Yes", IF(COUNTIF($I$2:$I$11,B17398)&gt;0,0,WEEKDAY(B17398,2)),IF(COUNTIF($I$2:$I$21,B17398)&gt;0,0,WEEKDAY(B17398,2)))</f>
        <v>4</v>
      </c>
      <c r="D17398" s="74">
        <f t="shared" si="2"/>
        <v>6</v>
      </c>
      <c r="E17398" s="12">
        <f>IFERROR(VLOOKUP(A17398,'IDAR Meter Data'!$A:$B,2,1),"")</f>
        <v>111</v>
      </c>
      <c r="F17398" s="75">
        <f>IF(CECCZ="CZ03",'Outside Temp'!B17398,IF(CECCZ="CZ04",'Outside Temp'!B17399,IF(CECCZ="CZ12",'Outside Temp'!B17400, IF(CECCZ="CZ13",'Outside Temp'!B17401))))</f>
        <v>57.93333333</v>
      </c>
      <c r="G17398" s="12">
        <f t="shared" si="3"/>
        <v>1</v>
      </c>
    </row>
    <row r="17399" ht="15.75" customHeight="1">
      <c r="A17399" s="13">
        <v>42306.260416666664</v>
      </c>
      <c r="B17399" s="73">
        <f t="shared" si="1"/>
        <v>42306</v>
      </c>
      <c r="C17399" s="74">
        <f>IF(NewCustomer="Yes", IF(COUNTIF($I$2:$I$11,B17399)&gt;0,0,WEEKDAY(B17399,2)),IF(COUNTIF($I$2:$I$21,B17399)&gt;0,0,WEEKDAY(B17399,2)))</f>
        <v>4</v>
      </c>
      <c r="D17399" s="74">
        <f t="shared" si="2"/>
        <v>6</v>
      </c>
      <c r="E17399" s="12">
        <f>IFERROR(VLOOKUP(A17399,'IDAR Meter Data'!$A:$B,2,1),"")</f>
        <v>136</v>
      </c>
      <c r="F17399" s="75">
        <f>IF(CECCZ="CZ03",'Outside Temp'!B17399,IF(CECCZ="CZ04",'Outside Temp'!B17400,IF(CECCZ="CZ12",'Outside Temp'!B17401, IF(CECCZ="CZ13",'Outside Temp'!B17402))))</f>
        <v>57.68333333</v>
      </c>
      <c r="G17399" s="12">
        <f t="shared" si="3"/>
        <v>1</v>
      </c>
    </row>
    <row r="17400" ht="15.75" customHeight="1">
      <c r="A17400" s="13">
        <v>42306.270833333336</v>
      </c>
      <c r="B17400" s="73">
        <f t="shared" si="1"/>
        <v>42306</v>
      </c>
      <c r="C17400" s="74">
        <f>IF(NewCustomer="Yes", IF(COUNTIF($I$2:$I$11,B17400)&gt;0,0,WEEKDAY(B17400,2)),IF(COUNTIF($I$2:$I$21,B17400)&gt;0,0,WEEKDAY(B17400,2)))</f>
        <v>4</v>
      </c>
      <c r="D17400" s="74">
        <f t="shared" si="2"/>
        <v>6</v>
      </c>
      <c r="E17400" s="12">
        <f>IFERROR(VLOOKUP(A17400,'IDAR Meter Data'!$A:$B,2,1),"")</f>
        <v>133</v>
      </c>
      <c r="F17400" s="75">
        <f>IF(CECCZ="CZ03",'Outside Temp'!B17400,IF(CECCZ="CZ04",'Outside Temp'!B17401,IF(CECCZ="CZ12",'Outside Temp'!B17402, IF(CECCZ="CZ13",'Outside Temp'!B17403))))</f>
        <v>57.43333333</v>
      </c>
      <c r="G17400" s="12">
        <f t="shared" si="3"/>
        <v>1</v>
      </c>
    </row>
    <row r="17401" ht="15.75" customHeight="1">
      <c r="A17401" s="13">
        <v>42306.28125</v>
      </c>
      <c r="B17401" s="73">
        <f t="shared" si="1"/>
        <v>42306</v>
      </c>
      <c r="C17401" s="74">
        <f>IF(NewCustomer="Yes", IF(COUNTIF($I$2:$I$11,B17401)&gt;0,0,WEEKDAY(B17401,2)),IF(COUNTIF($I$2:$I$21,B17401)&gt;0,0,WEEKDAY(B17401,2)))</f>
        <v>4</v>
      </c>
      <c r="D17401" s="74">
        <f t="shared" si="2"/>
        <v>6</v>
      </c>
      <c r="E17401" s="12">
        <f>IFERROR(VLOOKUP(A17401,'IDAR Meter Data'!$A:$B,2,1),"")</f>
        <v>141</v>
      </c>
      <c r="F17401" s="75">
        <f>IF(CECCZ="CZ03",'Outside Temp'!B17401,IF(CECCZ="CZ04",'Outside Temp'!B17402,IF(CECCZ="CZ12",'Outside Temp'!B17403, IF(CECCZ="CZ13",'Outside Temp'!B17404))))</f>
        <v>57.18333333</v>
      </c>
      <c r="G17401" s="12">
        <f t="shared" si="3"/>
        <v>1</v>
      </c>
    </row>
    <row r="17402" ht="15.75" customHeight="1">
      <c r="A17402" s="13">
        <v>42306.291666666664</v>
      </c>
      <c r="B17402" s="73">
        <f t="shared" si="1"/>
        <v>42306</v>
      </c>
      <c r="C17402" s="74">
        <f>IF(NewCustomer="Yes", IF(COUNTIF($I$2:$I$11,B17402)&gt;0,0,WEEKDAY(B17402,2)),IF(COUNTIF($I$2:$I$21,B17402)&gt;0,0,WEEKDAY(B17402,2)))</f>
        <v>4</v>
      </c>
      <c r="D17402" s="74">
        <f t="shared" si="2"/>
        <v>7</v>
      </c>
      <c r="E17402" s="12">
        <f>IFERROR(VLOOKUP(A17402,'IDAR Meter Data'!$A:$B,2,1),"")</f>
        <v>143</v>
      </c>
      <c r="F17402" s="75">
        <f>IF(CECCZ="CZ03",'Outside Temp'!B17402,IF(CECCZ="CZ04",'Outside Temp'!B17403,IF(CECCZ="CZ12",'Outside Temp'!B17404, IF(CECCZ="CZ13",'Outside Temp'!B17405))))</f>
        <v>57.26666667</v>
      </c>
      <c r="G17402" s="12">
        <f t="shared" si="3"/>
        <v>1</v>
      </c>
    </row>
    <row r="17403" ht="15.75" customHeight="1">
      <c r="A17403" s="13">
        <v>42306.302083333336</v>
      </c>
      <c r="B17403" s="73">
        <f t="shared" si="1"/>
        <v>42306</v>
      </c>
      <c r="C17403" s="74">
        <f>IF(NewCustomer="Yes", IF(COUNTIF($I$2:$I$11,B17403)&gt;0,0,WEEKDAY(B17403,2)),IF(COUNTIF($I$2:$I$21,B17403)&gt;0,0,WEEKDAY(B17403,2)))</f>
        <v>4</v>
      </c>
      <c r="D17403" s="74">
        <f t="shared" si="2"/>
        <v>7</v>
      </c>
      <c r="E17403" s="12">
        <f>IFERROR(VLOOKUP(A17403,'IDAR Meter Data'!$A:$B,2,1),"")</f>
        <v>159</v>
      </c>
      <c r="F17403" s="75">
        <f>IF(CECCZ="CZ03",'Outside Temp'!B17403,IF(CECCZ="CZ04",'Outside Temp'!B17404,IF(CECCZ="CZ12",'Outside Temp'!B17405, IF(CECCZ="CZ13",'Outside Temp'!B17406))))</f>
        <v>58.26666667</v>
      </c>
      <c r="G17403" s="12">
        <f t="shared" si="3"/>
        <v>1</v>
      </c>
    </row>
    <row r="17404" ht="15.75" customHeight="1">
      <c r="A17404" s="13">
        <v>42306.3125</v>
      </c>
      <c r="B17404" s="73">
        <f t="shared" si="1"/>
        <v>42306</v>
      </c>
      <c r="C17404" s="74">
        <f>IF(NewCustomer="Yes", IF(COUNTIF($I$2:$I$11,B17404)&gt;0,0,WEEKDAY(B17404,2)),IF(COUNTIF($I$2:$I$21,B17404)&gt;0,0,WEEKDAY(B17404,2)))</f>
        <v>4</v>
      </c>
      <c r="D17404" s="74">
        <f t="shared" si="2"/>
        <v>7</v>
      </c>
      <c r="E17404" s="12">
        <f>IFERROR(VLOOKUP(A17404,'IDAR Meter Data'!$A:$B,2,1),"")</f>
        <v>149</v>
      </c>
      <c r="F17404" s="75">
        <f>IF(CECCZ="CZ03",'Outside Temp'!B17404,IF(CECCZ="CZ04",'Outside Temp'!B17405,IF(CECCZ="CZ12",'Outside Temp'!B17406, IF(CECCZ="CZ13",'Outside Temp'!B17407))))</f>
        <v>59.26666667</v>
      </c>
      <c r="G17404" s="12">
        <f t="shared" si="3"/>
        <v>1</v>
      </c>
    </row>
    <row r="17405" ht="15.75" customHeight="1">
      <c r="A17405" s="13">
        <v>42306.322916666664</v>
      </c>
      <c r="B17405" s="73">
        <f t="shared" si="1"/>
        <v>42306</v>
      </c>
      <c r="C17405" s="74">
        <f>IF(NewCustomer="Yes", IF(COUNTIF($I$2:$I$11,B17405)&gt;0,0,WEEKDAY(B17405,2)),IF(COUNTIF($I$2:$I$21,B17405)&gt;0,0,WEEKDAY(B17405,2)))</f>
        <v>4</v>
      </c>
      <c r="D17405" s="74">
        <f t="shared" si="2"/>
        <v>7</v>
      </c>
      <c r="E17405" s="12">
        <f>IFERROR(VLOOKUP(A17405,'IDAR Meter Data'!$A:$B,2,1),"")</f>
        <v>159</v>
      </c>
      <c r="F17405" s="75">
        <f>IF(CECCZ="CZ03",'Outside Temp'!B17405,IF(CECCZ="CZ04",'Outside Temp'!B17406,IF(CECCZ="CZ12",'Outside Temp'!B17407, IF(CECCZ="CZ13",'Outside Temp'!B17408))))</f>
        <v>60.26666667</v>
      </c>
      <c r="G17405" s="12">
        <f t="shared" si="3"/>
        <v>1</v>
      </c>
    </row>
    <row r="17406" ht="15.75" customHeight="1">
      <c r="A17406" s="13">
        <v>42306.333333333336</v>
      </c>
      <c r="B17406" s="73">
        <f t="shared" si="1"/>
        <v>42306</v>
      </c>
      <c r="C17406" s="74">
        <f>IF(NewCustomer="Yes", IF(COUNTIF($I$2:$I$11,B17406)&gt;0,0,WEEKDAY(B17406,2)),IF(COUNTIF($I$2:$I$21,B17406)&gt;0,0,WEEKDAY(B17406,2)))</f>
        <v>4</v>
      </c>
      <c r="D17406" s="74">
        <f t="shared" si="2"/>
        <v>8</v>
      </c>
      <c r="E17406" s="12">
        <f>IFERROR(VLOOKUP(A17406,'IDAR Meter Data'!$A:$B,2,1),"")</f>
        <v>169</v>
      </c>
      <c r="F17406" s="75">
        <f>IF(CECCZ="CZ03",'Outside Temp'!B17406,IF(CECCZ="CZ04",'Outside Temp'!B17407,IF(CECCZ="CZ12",'Outside Temp'!B17408, IF(CECCZ="CZ13",'Outside Temp'!B17409))))</f>
        <v>61.2</v>
      </c>
      <c r="G17406" s="12">
        <f t="shared" si="3"/>
        <v>1</v>
      </c>
    </row>
    <row r="17407" ht="15.75" customHeight="1">
      <c r="A17407" s="13">
        <v>42306.34375</v>
      </c>
      <c r="B17407" s="73">
        <f t="shared" si="1"/>
        <v>42306</v>
      </c>
      <c r="C17407" s="74">
        <f>IF(NewCustomer="Yes", IF(COUNTIF($I$2:$I$11,B17407)&gt;0,0,WEEKDAY(B17407,2)),IF(COUNTIF($I$2:$I$21,B17407)&gt;0,0,WEEKDAY(B17407,2)))</f>
        <v>4</v>
      </c>
      <c r="D17407" s="74">
        <f t="shared" si="2"/>
        <v>8</v>
      </c>
      <c r="E17407" s="12">
        <f>IFERROR(VLOOKUP(A17407,'IDAR Meter Data'!$A:$B,2,1),"")</f>
        <v>172</v>
      </c>
      <c r="F17407" s="75">
        <f>IF(CECCZ="CZ03",'Outside Temp'!B17407,IF(CECCZ="CZ04",'Outside Temp'!B17408,IF(CECCZ="CZ12",'Outside Temp'!B17409, IF(CECCZ="CZ13",'Outside Temp'!B17410))))</f>
        <v>61.95</v>
      </c>
      <c r="G17407" s="12">
        <f t="shared" si="3"/>
        <v>1</v>
      </c>
    </row>
    <row r="17408" ht="15.75" customHeight="1">
      <c r="A17408" s="13">
        <v>42306.354166666664</v>
      </c>
      <c r="B17408" s="73">
        <f t="shared" si="1"/>
        <v>42306</v>
      </c>
      <c r="C17408" s="74">
        <f>IF(NewCustomer="Yes", IF(COUNTIF($I$2:$I$11,B17408)&gt;0,0,WEEKDAY(B17408,2)),IF(COUNTIF($I$2:$I$21,B17408)&gt;0,0,WEEKDAY(B17408,2)))</f>
        <v>4</v>
      </c>
      <c r="D17408" s="74">
        <f t="shared" si="2"/>
        <v>8</v>
      </c>
      <c r="E17408" s="12">
        <f>IFERROR(VLOOKUP(A17408,'IDAR Meter Data'!$A:$B,2,1),"")</f>
        <v>172</v>
      </c>
      <c r="F17408" s="75">
        <f>IF(CECCZ="CZ03",'Outside Temp'!B17408,IF(CECCZ="CZ04",'Outside Temp'!B17409,IF(CECCZ="CZ12",'Outside Temp'!B17410, IF(CECCZ="CZ13",'Outside Temp'!B17411))))</f>
        <v>62.7</v>
      </c>
      <c r="G17408" s="12">
        <f t="shared" si="3"/>
        <v>1</v>
      </c>
    </row>
    <row r="17409" ht="15.75" customHeight="1">
      <c r="A17409" s="13">
        <v>42306.364583333336</v>
      </c>
      <c r="B17409" s="73">
        <f t="shared" si="1"/>
        <v>42306</v>
      </c>
      <c r="C17409" s="74">
        <f>IF(NewCustomer="Yes", IF(COUNTIF($I$2:$I$11,B17409)&gt;0,0,WEEKDAY(B17409,2)),IF(COUNTIF($I$2:$I$21,B17409)&gt;0,0,WEEKDAY(B17409,2)))</f>
        <v>4</v>
      </c>
      <c r="D17409" s="74">
        <f t="shared" si="2"/>
        <v>8</v>
      </c>
      <c r="E17409" s="12">
        <f>IFERROR(VLOOKUP(A17409,'IDAR Meter Data'!$A:$B,2,1),"")</f>
        <v>180</v>
      </c>
      <c r="F17409" s="75">
        <f>IF(CECCZ="CZ03",'Outside Temp'!B17409,IF(CECCZ="CZ04",'Outside Temp'!B17410,IF(CECCZ="CZ12",'Outside Temp'!B17411, IF(CECCZ="CZ13",'Outside Temp'!B17412))))</f>
        <v>63.45</v>
      </c>
      <c r="G17409" s="12">
        <f t="shared" si="3"/>
        <v>1</v>
      </c>
    </row>
    <row r="17410" ht="15.75" customHeight="1">
      <c r="A17410" s="13">
        <v>42306.375</v>
      </c>
      <c r="B17410" s="73">
        <f t="shared" si="1"/>
        <v>42306</v>
      </c>
      <c r="C17410" s="74">
        <f>IF(NewCustomer="Yes", IF(COUNTIF($I$2:$I$11,B17410)&gt;0,0,WEEKDAY(B17410,2)),IF(COUNTIF($I$2:$I$21,B17410)&gt;0,0,WEEKDAY(B17410,2)))</f>
        <v>4</v>
      </c>
      <c r="D17410" s="74">
        <f t="shared" si="2"/>
        <v>9</v>
      </c>
      <c r="E17410" s="12">
        <f>IFERROR(VLOOKUP(A17410,'IDAR Meter Data'!$A:$B,2,1),"")</f>
        <v>168</v>
      </c>
      <c r="F17410" s="75">
        <f>IF(CECCZ="CZ03",'Outside Temp'!B17410,IF(CECCZ="CZ04",'Outside Temp'!B17411,IF(CECCZ="CZ12",'Outside Temp'!B17412, IF(CECCZ="CZ13",'Outside Temp'!B17413))))</f>
        <v>64.13333333</v>
      </c>
      <c r="G17410" s="12">
        <f t="shared" si="3"/>
        <v>1</v>
      </c>
    </row>
    <row r="17411" ht="15.75" customHeight="1">
      <c r="A17411" s="13">
        <v>42306.385416666664</v>
      </c>
      <c r="B17411" s="73">
        <f t="shared" si="1"/>
        <v>42306</v>
      </c>
      <c r="C17411" s="74">
        <f>IF(NewCustomer="Yes", IF(COUNTIF($I$2:$I$11,B17411)&gt;0,0,WEEKDAY(B17411,2)),IF(COUNTIF($I$2:$I$21,B17411)&gt;0,0,WEEKDAY(B17411,2)))</f>
        <v>4</v>
      </c>
      <c r="D17411" s="74">
        <f t="shared" si="2"/>
        <v>9</v>
      </c>
      <c r="E17411" s="12">
        <f>IFERROR(VLOOKUP(A17411,'IDAR Meter Data'!$A:$B,2,1),"")</f>
        <v>174</v>
      </c>
      <c r="F17411" s="75">
        <f>IF(CECCZ="CZ03",'Outside Temp'!B17411,IF(CECCZ="CZ04",'Outside Temp'!B17412,IF(CECCZ="CZ12",'Outside Temp'!B17413, IF(CECCZ="CZ13",'Outside Temp'!B17414))))</f>
        <v>64.63333333</v>
      </c>
      <c r="G17411" s="12">
        <f t="shared" si="3"/>
        <v>1</v>
      </c>
    </row>
    <row r="17412" ht="15.75" customHeight="1">
      <c r="A17412" s="13">
        <v>42306.395833333336</v>
      </c>
      <c r="B17412" s="73">
        <f t="shared" si="1"/>
        <v>42306</v>
      </c>
      <c r="C17412" s="74">
        <f>IF(NewCustomer="Yes", IF(COUNTIF($I$2:$I$11,B17412)&gt;0,0,WEEKDAY(B17412,2)),IF(COUNTIF($I$2:$I$21,B17412)&gt;0,0,WEEKDAY(B17412,2)))</f>
        <v>4</v>
      </c>
      <c r="D17412" s="74">
        <f t="shared" si="2"/>
        <v>9</v>
      </c>
      <c r="E17412" s="12">
        <f>IFERROR(VLOOKUP(A17412,'IDAR Meter Data'!$A:$B,2,1),"")</f>
        <v>175</v>
      </c>
      <c r="F17412" s="75">
        <f>IF(CECCZ="CZ03",'Outside Temp'!B17412,IF(CECCZ="CZ04",'Outside Temp'!B17413,IF(CECCZ="CZ12",'Outside Temp'!B17414, IF(CECCZ="CZ13",'Outside Temp'!B17415))))</f>
        <v>65.13333333</v>
      </c>
      <c r="G17412" s="12">
        <f t="shared" si="3"/>
        <v>2</v>
      </c>
    </row>
    <row r="17413" ht="15.75" customHeight="1">
      <c r="A17413" s="13">
        <v>42306.40625</v>
      </c>
      <c r="B17413" s="73">
        <f t="shared" si="1"/>
        <v>42306</v>
      </c>
      <c r="C17413" s="74">
        <f>IF(NewCustomer="Yes", IF(COUNTIF($I$2:$I$11,B17413)&gt;0,0,WEEKDAY(B17413,2)),IF(COUNTIF($I$2:$I$21,B17413)&gt;0,0,WEEKDAY(B17413,2)))</f>
        <v>4</v>
      </c>
      <c r="D17413" s="74">
        <f t="shared" si="2"/>
        <v>9</v>
      </c>
      <c r="E17413" s="12">
        <f>IFERROR(VLOOKUP(A17413,'IDAR Meter Data'!$A:$B,2,1),"")</f>
        <v>183</v>
      </c>
      <c r="F17413" s="75">
        <f>IF(CECCZ="CZ03",'Outside Temp'!B17413,IF(CECCZ="CZ04",'Outside Temp'!B17414,IF(CECCZ="CZ12",'Outside Temp'!B17415, IF(CECCZ="CZ13",'Outside Temp'!B17416))))</f>
        <v>65.63333333</v>
      </c>
      <c r="G17413" s="12">
        <f t="shared" si="3"/>
        <v>2</v>
      </c>
    </row>
    <row r="17414" ht="15.75" customHeight="1">
      <c r="A17414" s="13">
        <v>42306.416666666664</v>
      </c>
      <c r="B17414" s="73">
        <f t="shared" si="1"/>
        <v>42306</v>
      </c>
      <c r="C17414" s="74">
        <f>IF(NewCustomer="Yes", IF(COUNTIF($I$2:$I$11,B17414)&gt;0,0,WEEKDAY(B17414,2)),IF(COUNTIF($I$2:$I$21,B17414)&gt;0,0,WEEKDAY(B17414,2)))</f>
        <v>4</v>
      </c>
      <c r="D17414" s="74">
        <f t="shared" si="2"/>
        <v>10</v>
      </c>
      <c r="E17414" s="12">
        <f>IFERROR(VLOOKUP(A17414,'IDAR Meter Data'!$A:$B,2,1),"")</f>
        <v>187</v>
      </c>
      <c r="F17414" s="75">
        <f>IF(CECCZ="CZ03",'Outside Temp'!B17414,IF(CECCZ="CZ04",'Outside Temp'!B17415,IF(CECCZ="CZ12",'Outside Temp'!B17416, IF(CECCZ="CZ13",'Outside Temp'!B17417))))</f>
        <v>66.13333333</v>
      </c>
      <c r="G17414" s="12">
        <f t="shared" si="3"/>
        <v>2</v>
      </c>
    </row>
    <row r="17415" ht="15.75" customHeight="1">
      <c r="A17415" s="13">
        <v>42306.427083333336</v>
      </c>
      <c r="B17415" s="73">
        <f t="shared" si="1"/>
        <v>42306</v>
      </c>
      <c r="C17415" s="74">
        <f>IF(NewCustomer="Yes", IF(COUNTIF($I$2:$I$11,B17415)&gt;0,0,WEEKDAY(B17415,2)),IF(COUNTIF($I$2:$I$21,B17415)&gt;0,0,WEEKDAY(B17415,2)))</f>
        <v>4</v>
      </c>
      <c r="D17415" s="74">
        <f t="shared" si="2"/>
        <v>10</v>
      </c>
      <c r="E17415" s="12">
        <f>IFERROR(VLOOKUP(A17415,'IDAR Meter Data'!$A:$B,2,1),"")</f>
        <v>186</v>
      </c>
      <c r="F17415" s="75">
        <f>IF(CECCZ="CZ03",'Outside Temp'!B17415,IF(CECCZ="CZ04",'Outside Temp'!B17416,IF(CECCZ="CZ12",'Outside Temp'!B17417, IF(CECCZ="CZ13",'Outside Temp'!B17418))))</f>
        <v>66.63333333</v>
      </c>
      <c r="G17415" s="12">
        <f t="shared" si="3"/>
        <v>2</v>
      </c>
    </row>
    <row r="17416" ht="15.75" customHeight="1">
      <c r="A17416" s="13">
        <v>42306.4375</v>
      </c>
      <c r="B17416" s="73">
        <f t="shared" si="1"/>
        <v>42306</v>
      </c>
      <c r="C17416" s="74">
        <f>IF(NewCustomer="Yes", IF(COUNTIF($I$2:$I$11,B17416)&gt;0,0,WEEKDAY(B17416,2)),IF(COUNTIF($I$2:$I$21,B17416)&gt;0,0,WEEKDAY(B17416,2)))</f>
        <v>4</v>
      </c>
      <c r="D17416" s="74">
        <f t="shared" si="2"/>
        <v>10</v>
      </c>
      <c r="E17416" s="12">
        <f>IFERROR(VLOOKUP(A17416,'IDAR Meter Data'!$A:$B,2,1),"")</f>
        <v>180</v>
      </c>
      <c r="F17416" s="75">
        <f>IF(CECCZ="CZ03",'Outside Temp'!B17416,IF(CECCZ="CZ04",'Outside Temp'!B17417,IF(CECCZ="CZ12",'Outside Temp'!B17418, IF(CECCZ="CZ13",'Outside Temp'!B17419))))</f>
        <v>67.13333333</v>
      </c>
      <c r="G17416" s="12">
        <f t="shared" si="3"/>
        <v>2</v>
      </c>
    </row>
    <row r="17417" ht="15.75" customHeight="1">
      <c r="A17417" s="13">
        <v>42306.447916666664</v>
      </c>
      <c r="B17417" s="73">
        <f t="shared" si="1"/>
        <v>42306</v>
      </c>
      <c r="C17417" s="74">
        <f>IF(NewCustomer="Yes", IF(COUNTIF($I$2:$I$11,B17417)&gt;0,0,WEEKDAY(B17417,2)),IF(COUNTIF($I$2:$I$21,B17417)&gt;0,0,WEEKDAY(B17417,2)))</f>
        <v>4</v>
      </c>
      <c r="D17417" s="74">
        <f t="shared" si="2"/>
        <v>10</v>
      </c>
      <c r="E17417" s="12">
        <f>IFERROR(VLOOKUP(A17417,'IDAR Meter Data'!$A:$B,2,1),"")</f>
        <v>189</v>
      </c>
      <c r="F17417" s="75">
        <f>IF(CECCZ="CZ03",'Outside Temp'!B17417,IF(CECCZ="CZ04",'Outside Temp'!B17418,IF(CECCZ="CZ12",'Outside Temp'!B17419, IF(CECCZ="CZ13",'Outside Temp'!B17420))))</f>
        <v>67.63333333</v>
      </c>
      <c r="G17417" s="12">
        <f t="shared" si="3"/>
        <v>2</v>
      </c>
    </row>
    <row r="17418" ht="15.75" customHeight="1">
      <c r="A17418" s="13">
        <v>42306.458333333336</v>
      </c>
      <c r="B17418" s="73">
        <f t="shared" si="1"/>
        <v>42306</v>
      </c>
      <c r="C17418" s="74">
        <f>IF(NewCustomer="Yes", IF(COUNTIF($I$2:$I$11,B17418)&gt;0,0,WEEKDAY(B17418,2)),IF(COUNTIF($I$2:$I$21,B17418)&gt;0,0,WEEKDAY(B17418,2)))</f>
        <v>4</v>
      </c>
      <c r="D17418" s="74">
        <f t="shared" si="2"/>
        <v>11</v>
      </c>
      <c r="E17418" s="12">
        <f>IFERROR(VLOOKUP(A17418,'IDAR Meter Data'!$A:$B,2,1),"")</f>
        <v>191</v>
      </c>
      <c r="F17418" s="75">
        <f>IF(CECCZ="CZ03",'Outside Temp'!B17418,IF(CECCZ="CZ04",'Outside Temp'!B17419,IF(CECCZ="CZ12",'Outside Temp'!B17420, IF(CECCZ="CZ13",'Outside Temp'!B17421))))</f>
        <v>68.06666667</v>
      </c>
      <c r="G17418" s="12">
        <f t="shared" si="3"/>
        <v>2</v>
      </c>
    </row>
    <row r="17419" ht="15.75" customHeight="1">
      <c r="A17419" s="13">
        <v>42306.46875</v>
      </c>
      <c r="B17419" s="73">
        <f t="shared" si="1"/>
        <v>42306</v>
      </c>
      <c r="C17419" s="74">
        <f>IF(NewCustomer="Yes", IF(COUNTIF($I$2:$I$11,B17419)&gt;0,0,WEEKDAY(B17419,2)),IF(COUNTIF($I$2:$I$21,B17419)&gt;0,0,WEEKDAY(B17419,2)))</f>
        <v>4</v>
      </c>
      <c r="D17419" s="74">
        <f t="shared" si="2"/>
        <v>11</v>
      </c>
      <c r="E17419" s="12">
        <f>IFERROR(VLOOKUP(A17419,'IDAR Meter Data'!$A:$B,2,1),"")</f>
        <v>176</v>
      </c>
      <c r="F17419" s="75">
        <f>IF(CECCZ="CZ03",'Outside Temp'!B17419,IF(CECCZ="CZ04",'Outside Temp'!B17420,IF(CECCZ="CZ12",'Outside Temp'!B17421, IF(CECCZ="CZ13",'Outside Temp'!B17422))))</f>
        <v>68.31666667</v>
      </c>
      <c r="G17419" s="12">
        <f t="shared" si="3"/>
        <v>2</v>
      </c>
    </row>
    <row r="17420" ht="15.75" customHeight="1">
      <c r="A17420" s="13">
        <v>42306.479166666664</v>
      </c>
      <c r="B17420" s="73">
        <f t="shared" si="1"/>
        <v>42306</v>
      </c>
      <c r="C17420" s="74">
        <f>IF(NewCustomer="Yes", IF(COUNTIF($I$2:$I$11,B17420)&gt;0,0,WEEKDAY(B17420,2)),IF(COUNTIF($I$2:$I$21,B17420)&gt;0,0,WEEKDAY(B17420,2)))</f>
        <v>4</v>
      </c>
      <c r="D17420" s="74">
        <f t="shared" si="2"/>
        <v>11</v>
      </c>
      <c r="E17420" s="12">
        <f>IFERROR(VLOOKUP(A17420,'IDAR Meter Data'!$A:$B,2,1),"")</f>
        <v>175</v>
      </c>
      <c r="F17420" s="75">
        <f>IF(CECCZ="CZ03",'Outside Temp'!B17420,IF(CECCZ="CZ04",'Outside Temp'!B17421,IF(CECCZ="CZ12",'Outside Temp'!B17422, IF(CECCZ="CZ13",'Outside Temp'!B17423))))</f>
        <v>68.56666667</v>
      </c>
      <c r="G17420" s="12">
        <f t="shared" si="3"/>
        <v>2</v>
      </c>
    </row>
    <row r="17421" ht="15.75" customHeight="1">
      <c r="A17421" s="13">
        <v>42306.489583333336</v>
      </c>
      <c r="B17421" s="73">
        <f t="shared" si="1"/>
        <v>42306</v>
      </c>
      <c r="C17421" s="74">
        <f>IF(NewCustomer="Yes", IF(COUNTIF($I$2:$I$11,B17421)&gt;0,0,WEEKDAY(B17421,2)),IF(COUNTIF($I$2:$I$21,B17421)&gt;0,0,WEEKDAY(B17421,2)))</f>
        <v>4</v>
      </c>
      <c r="D17421" s="74">
        <f t="shared" si="2"/>
        <v>11</v>
      </c>
      <c r="E17421" s="12">
        <f>IFERROR(VLOOKUP(A17421,'IDAR Meter Data'!$A:$B,2,1),"")</f>
        <v>183</v>
      </c>
      <c r="F17421" s="75">
        <f>IF(CECCZ="CZ03",'Outside Temp'!B17421,IF(CECCZ="CZ04",'Outside Temp'!B17422,IF(CECCZ="CZ12",'Outside Temp'!B17423, IF(CECCZ="CZ13",'Outside Temp'!B17424))))</f>
        <v>68.81666667</v>
      </c>
      <c r="G17421" s="12">
        <f t="shared" si="3"/>
        <v>2</v>
      </c>
    </row>
    <row r="17422" ht="15.75" customHeight="1">
      <c r="A17422" s="13">
        <v>42306.5</v>
      </c>
      <c r="B17422" s="73">
        <f t="shared" si="1"/>
        <v>42306</v>
      </c>
      <c r="C17422" s="74">
        <f>IF(NewCustomer="Yes", IF(COUNTIF($I$2:$I$11,B17422)&gt;0,0,WEEKDAY(B17422,2)),IF(COUNTIF($I$2:$I$21,B17422)&gt;0,0,WEEKDAY(B17422,2)))</f>
        <v>4</v>
      </c>
      <c r="D17422" s="74">
        <f t="shared" si="2"/>
        <v>12</v>
      </c>
      <c r="E17422" s="12">
        <f>IFERROR(VLOOKUP(A17422,'IDAR Meter Data'!$A:$B,2,1),"")</f>
        <v>185</v>
      </c>
      <c r="F17422" s="75">
        <f>IF(CECCZ="CZ03",'Outside Temp'!B17422,IF(CECCZ="CZ04",'Outside Temp'!B17423,IF(CECCZ="CZ12",'Outside Temp'!B17424, IF(CECCZ="CZ13",'Outside Temp'!B17425))))</f>
        <v>69.13333333</v>
      </c>
      <c r="G17422" s="12">
        <f t="shared" si="3"/>
        <v>2</v>
      </c>
    </row>
    <row r="17423" ht="15.75" customHeight="1">
      <c r="A17423" s="13">
        <v>42306.510416666664</v>
      </c>
      <c r="B17423" s="73">
        <f t="shared" si="1"/>
        <v>42306</v>
      </c>
      <c r="C17423" s="74">
        <f>IF(NewCustomer="Yes", IF(COUNTIF($I$2:$I$11,B17423)&gt;0,0,WEEKDAY(B17423,2)),IF(COUNTIF($I$2:$I$21,B17423)&gt;0,0,WEEKDAY(B17423,2)))</f>
        <v>4</v>
      </c>
      <c r="D17423" s="74">
        <f t="shared" si="2"/>
        <v>12</v>
      </c>
      <c r="E17423" s="12">
        <f>IFERROR(VLOOKUP(A17423,'IDAR Meter Data'!$A:$B,2,1),"")</f>
        <v>186</v>
      </c>
      <c r="F17423" s="75">
        <f>IF(CECCZ="CZ03",'Outside Temp'!B17423,IF(CECCZ="CZ04",'Outside Temp'!B17424,IF(CECCZ="CZ12",'Outside Temp'!B17425, IF(CECCZ="CZ13",'Outside Temp'!B17426))))</f>
        <v>69.63333333</v>
      </c>
      <c r="G17423" s="12">
        <f t="shared" si="3"/>
        <v>2</v>
      </c>
    </row>
    <row r="17424" ht="15.75" customHeight="1">
      <c r="A17424" s="13">
        <v>42306.520833333336</v>
      </c>
      <c r="B17424" s="73">
        <f t="shared" si="1"/>
        <v>42306</v>
      </c>
      <c r="C17424" s="74">
        <f>IF(NewCustomer="Yes", IF(COUNTIF($I$2:$I$11,B17424)&gt;0,0,WEEKDAY(B17424,2)),IF(COUNTIF($I$2:$I$21,B17424)&gt;0,0,WEEKDAY(B17424,2)))</f>
        <v>4</v>
      </c>
      <c r="D17424" s="74">
        <f t="shared" si="2"/>
        <v>12</v>
      </c>
      <c r="E17424" s="12">
        <f>IFERROR(VLOOKUP(A17424,'IDAR Meter Data'!$A:$B,2,1),"")</f>
        <v>189</v>
      </c>
      <c r="F17424" s="75">
        <f>IF(CECCZ="CZ03",'Outside Temp'!B17424,IF(CECCZ="CZ04",'Outside Temp'!B17425,IF(CECCZ="CZ12",'Outside Temp'!B17426, IF(CECCZ="CZ13",'Outside Temp'!B17427))))</f>
        <v>70.13333333</v>
      </c>
      <c r="G17424" s="12">
        <f t="shared" si="3"/>
        <v>3</v>
      </c>
    </row>
    <row r="17425" ht="15.75" customHeight="1">
      <c r="A17425" s="13">
        <v>42306.53125</v>
      </c>
      <c r="B17425" s="73">
        <f t="shared" si="1"/>
        <v>42306</v>
      </c>
      <c r="C17425" s="74">
        <f>IF(NewCustomer="Yes", IF(COUNTIF($I$2:$I$11,B17425)&gt;0,0,WEEKDAY(B17425,2)),IF(COUNTIF($I$2:$I$21,B17425)&gt;0,0,WEEKDAY(B17425,2)))</f>
        <v>4</v>
      </c>
      <c r="D17425" s="74">
        <f t="shared" si="2"/>
        <v>12</v>
      </c>
      <c r="E17425" s="12">
        <f>IFERROR(VLOOKUP(A17425,'IDAR Meter Data'!$A:$B,2,1),"")</f>
        <v>185</v>
      </c>
      <c r="F17425" s="75">
        <f>IF(CECCZ="CZ03",'Outside Temp'!B17425,IF(CECCZ="CZ04",'Outside Temp'!B17426,IF(CECCZ="CZ12",'Outside Temp'!B17427, IF(CECCZ="CZ13",'Outside Temp'!B17428))))</f>
        <v>70.63333333</v>
      </c>
      <c r="G17425" s="12">
        <f t="shared" si="3"/>
        <v>3</v>
      </c>
    </row>
    <row r="17426" ht="15.75" customHeight="1">
      <c r="A17426" s="13">
        <v>42306.541666666664</v>
      </c>
      <c r="B17426" s="73">
        <f t="shared" si="1"/>
        <v>42306</v>
      </c>
      <c r="C17426" s="74">
        <f>IF(NewCustomer="Yes", IF(COUNTIF($I$2:$I$11,B17426)&gt;0,0,WEEKDAY(B17426,2)),IF(COUNTIF($I$2:$I$21,B17426)&gt;0,0,WEEKDAY(B17426,2)))</f>
        <v>4</v>
      </c>
      <c r="D17426" s="74">
        <f t="shared" si="2"/>
        <v>13</v>
      </c>
      <c r="E17426" s="12">
        <f>IFERROR(VLOOKUP(A17426,'IDAR Meter Data'!$A:$B,2,1),"")</f>
        <v>185</v>
      </c>
      <c r="F17426" s="75">
        <f>IF(CECCZ="CZ03",'Outside Temp'!B17426,IF(CECCZ="CZ04",'Outside Temp'!B17427,IF(CECCZ="CZ12",'Outside Temp'!B17428, IF(CECCZ="CZ13",'Outside Temp'!B17429))))</f>
        <v>70.93333333</v>
      </c>
      <c r="G17426" s="12">
        <f t="shared" si="3"/>
        <v>3</v>
      </c>
    </row>
    <row r="17427" ht="15.75" customHeight="1">
      <c r="A17427" s="13">
        <v>42306.552083333336</v>
      </c>
      <c r="B17427" s="73">
        <f t="shared" si="1"/>
        <v>42306</v>
      </c>
      <c r="C17427" s="74">
        <f>IF(NewCustomer="Yes", IF(COUNTIF($I$2:$I$11,B17427)&gt;0,0,WEEKDAY(B17427,2)),IF(COUNTIF($I$2:$I$21,B17427)&gt;0,0,WEEKDAY(B17427,2)))</f>
        <v>4</v>
      </c>
      <c r="D17427" s="74">
        <f t="shared" si="2"/>
        <v>13</v>
      </c>
      <c r="E17427" s="12">
        <f>IFERROR(VLOOKUP(A17427,'IDAR Meter Data'!$A:$B,2,1),"")</f>
        <v>206</v>
      </c>
      <c r="F17427" s="75">
        <f>IF(CECCZ="CZ03",'Outside Temp'!B17427,IF(CECCZ="CZ04",'Outside Temp'!B17428,IF(CECCZ="CZ12",'Outside Temp'!B17429, IF(CECCZ="CZ13",'Outside Temp'!B17430))))</f>
        <v>70.68333333</v>
      </c>
      <c r="G17427" s="12">
        <f t="shared" si="3"/>
        <v>3</v>
      </c>
    </row>
    <row r="17428" ht="15.75" customHeight="1">
      <c r="A17428" s="13">
        <v>42306.5625</v>
      </c>
      <c r="B17428" s="73">
        <f t="shared" si="1"/>
        <v>42306</v>
      </c>
      <c r="C17428" s="74">
        <f>IF(NewCustomer="Yes", IF(COUNTIF($I$2:$I$11,B17428)&gt;0,0,WEEKDAY(B17428,2)),IF(COUNTIF($I$2:$I$21,B17428)&gt;0,0,WEEKDAY(B17428,2)))</f>
        <v>4</v>
      </c>
      <c r="D17428" s="74">
        <f t="shared" si="2"/>
        <v>13</v>
      </c>
      <c r="E17428" s="12">
        <f>IFERROR(VLOOKUP(A17428,'IDAR Meter Data'!$A:$B,2,1),"")</f>
        <v>186</v>
      </c>
      <c r="F17428" s="75">
        <f>IF(CECCZ="CZ03",'Outside Temp'!B17428,IF(CECCZ="CZ04",'Outside Temp'!B17429,IF(CECCZ="CZ12",'Outside Temp'!B17430, IF(CECCZ="CZ13",'Outside Temp'!B17431))))</f>
        <v>70.43333333</v>
      </c>
      <c r="G17428" s="12">
        <f t="shared" si="3"/>
        <v>3</v>
      </c>
    </row>
    <row r="17429" ht="15.75" customHeight="1">
      <c r="A17429" s="13">
        <v>42306.572916666664</v>
      </c>
      <c r="B17429" s="73">
        <f t="shared" si="1"/>
        <v>42306</v>
      </c>
      <c r="C17429" s="74">
        <f>IF(NewCustomer="Yes", IF(COUNTIF($I$2:$I$11,B17429)&gt;0,0,WEEKDAY(B17429,2)),IF(COUNTIF($I$2:$I$21,B17429)&gt;0,0,WEEKDAY(B17429,2)))</f>
        <v>4</v>
      </c>
      <c r="D17429" s="74">
        <f t="shared" si="2"/>
        <v>13</v>
      </c>
      <c r="E17429" s="12">
        <f>IFERROR(VLOOKUP(A17429,'IDAR Meter Data'!$A:$B,2,1),"")</f>
        <v>187</v>
      </c>
      <c r="F17429" s="75">
        <f>IF(CECCZ="CZ03",'Outside Temp'!B17429,IF(CECCZ="CZ04",'Outside Temp'!B17430,IF(CECCZ="CZ12",'Outside Temp'!B17431, IF(CECCZ="CZ13",'Outside Temp'!B17432))))</f>
        <v>70.18333333</v>
      </c>
      <c r="G17429" s="12">
        <f t="shared" si="3"/>
        <v>3</v>
      </c>
    </row>
    <row r="17430" ht="15.75" customHeight="1">
      <c r="A17430" s="13">
        <v>42306.583333333336</v>
      </c>
      <c r="B17430" s="73">
        <f t="shared" si="1"/>
        <v>42306</v>
      </c>
      <c r="C17430" s="74">
        <f>IF(NewCustomer="Yes", IF(COUNTIF($I$2:$I$11,B17430)&gt;0,0,WEEKDAY(B17430,2)),IF(COUNTIF($I$2:$I$21,B17430)&gt;0,0,WEEKDAY(B17430,2)))</f>
        <v>4</v>
      </c>
      <c r="D17430" s="74">
        <f t="shared" si="2"/>
        <v>14</v>
      </c>
      <c r="E17430" s="12">
        <f>IFERROR(VLOOKUP(A17430,'IDAR Meter Data'!$A:$B,2,1),"")</f>
        <v>187</v>
      </c>
      <c r="F17430" s="75">
        <f>IF(CECCZ="CZ03",'Outside Temp'!B17430,IF(CECCZ="CZ04",'Outside Temp'!B17431,IF(CECCZ="CZ12",'Outside Temp'!B17432, IF(CECCZ="CZ13",'Outside Temp'!B17433))))</f>
        <v>69.93333333</v>
      </c>
      <c r="G17430" s="12">
        <f t="shared" si="3"/>
        <v>2</v>
      </c>
    </row>
    <row r="17431" ht="15.75" customHeight="1">
      <c r="A17431" s="13">
        <v>42306.59375</v>
      </c>
      <c r="B17431" s="73">
        <f t="shared" si="1"/>
        <v>42306</v>
      </c>
      <c r="C17431" s="74">
        <f>IF(NewCustomer="Yes", IF(COUNTIF($I$2:$I$11,B17431)&gt;0,0,WEEKDAY(B17431,2)),IF(COUNTIF($I$2:$I$21,B17431)&gt;0,0,WEEKDAY(B17431,2)))</f>
        <v>4</v>
      </c>
      <c r="D17431" s="74">
        <f t="shared" si="2"/>
        <v>14</v>
      </c>
      <c r="E17431" s="12">
        <f>IFERROR(VLOOKUP(A17431,'IDAR Meter Data'!$A:$B,2,1),"")</f>
        <v>188</v>
      </c>
      <c r="F17431" s="75">
        <f>IF(CECCZ="CZ03",'Outside Temp'!B17431,IF(CECCZ="CZ04",'Outside Temp'!B17432,IF(CECCZ="CZ12",'Outside Temp'!B17433, IF(CECCZ="CZ13",'Outside Temp'!B17434))))</f>
        <v>69.68333333</v>
      </c>
      <c r="G17431" s="12">
        <f t="shared" si="3"/>
        <v>2</v>
      </c>
    </row>
    <row r="17432" ht="15.75" customHeight="1">
      <c r="A17432" s="13">
        <v>42306.604166666664</v>
      </c>
      <c r="B17432" s="73">
        <f t="shared" si="1"/>
        <v>42306</v>
      </c>
      <c r="C17432" s="74">
        <f>IF(NewCustomer="Yes", IF(COUNTIF($I$2:$I$11,B17432)&gt;0,0,WEEKDAY(B17432,2)),IF(COUNTIF($I$2:$I$21,B17432)&gt;0,0,WEEKDAY(B17432,2)))</f>
        <v>4</v>
      </c>
      <c r="D17432" s="74">
        <f t="shared" si="2"/>
        <v>14</v>
      </c>
      <c r="E17432" s="12">
        <f>IFERROR(VLOOKUP(A17432,'IDAR Meter Data'!$A:$B,2,1),"")</f>
        <v>215</v>
      </c>
      <c r="F17432" s="75">
        <f>IF(CECCZ="CZ03",'Outside Temp'!B17432,IF(CECCZ="CZ04",'Outside Temp'!B17433,IF(CECCZ="CZ12",'Outside Temp'!B17434, IF(CECCZ="CZ13",'Outside Temp'!B17435))))</f>
        <v>69.43333333</v>
      </c>
      <c r="G17432" s="12">
        <f t="shared" si="3"/>
        <v>2</v>
      </c>
    </row>
    <row r="17433" ht="15.75" customHeight="1">
      <c r="A17433" s="13">
        <v>42306.614583333336</v>
      </c>
      <c r="B17433" s="73">
        <f t="shared" si="1"/>
        <v>42306</v>
      </c>
      <c r="C17433" s="74">
        <f>IF(NewCustomer="Yes", IF(COUNTIF($I$2:$I$11,B17433)&gt;0,0,WEEKDAY(B17433,2)),IF(COUNTIF($I$2:$I$21,B17433)&gt;0,0,WEEKDAY(B17433,2)))</f>
        <v>4</v>
      </c>
      <c r="D17433" s="74">
        <f t="shared" si="2"/>
        <v>14</v>
      </c>
      <c r="E17433" s="12">
        <f>IFERROR(VLOOKUP(A17433,'IDAR Meter Data'!$A:$B,2,1),"")</f>
        <v>186</v>
      </c>
      <c r="F17433" s="75">
        <f>IF(CECCZ="CZ03",'Outside Temp'!B17433,IF(CECCZ="CZ04",'Outside Temp'!B17434,IF(CECCZ="CZ12",'Outside Temp'!B17435, IF(CECCZ="CZ13",'Outside Temp'!B17436))))</f>
        <v>69.18333333</v>
      </c>
      <c r="G17433" s="12">
        <f t="shared" si="3"/>
        <v>2</v>
      </c>
    </row>
    <row r="17434" ht="15.75" customHeight="1">
      <c r="A17434" s="13">
        <v>42306.625</v>
      </c>
      <c r="B17434" s="73">
        <f t="shared" si="1"/>
        <v>42306</v>
      </c>
      <c r="C17434" s="74">
        <f>IF(NewCustomer="Yes", IF(COUNTIF($I$2:$I$11,B17434)&gt;0,0,WEEKDAY(B17434,2)),IF(COUNTIF($I$2:$I$21,B17434)&gt;0,0,WEEKDAY(B17434,2)))</f>
        <v>4</v>
      </c>
      <c r="D17434" s="74">
        <f t="shared" si="2"/>
        <v>15</v>
      </c>
      <c r="E17434" s="12">
        <f>IFERROR(VLOOKUP(A17434,'IDAR Meter Data'!$A:$B,2,1),"")</f>
        <v>189</v>
      </c>
      <c r="F17434" s="75">
        <f>IF(CECCZ="CZ03",'Outside Temp'!B17434,IF(CECCZ="CZ04",'Outside Temp'!B17435,IF(CECCZ="CZ12",'Outside Temp'!B17436, IF(CECCZ="CZ13",'Outside Temp'!B17437))))</f>
        <v>68.86666667</v>
      </c>
      <c r="G17434" s="12">
        <f t="shared" si="3"/>
        <v>2</v>
      </c>
    </row>
    <row r="17435" ht="15.75" customHeight="1">
      <c r="A17435" s="13">
        <v>42306.635416666664</v>
      </c>
      <c r="B17435" s="73">
        <f t="shared" si="1"/>
        <v>42306</v>
      </c>
      <c r="C17435" s="74">
        <f>IF(NewCustomer="Yes", IF(COUNTIF($I$2:$I$11,B17435)&gt;0,0,WEEKDAY(B17435,2)),IF(COUNTIF($I$2:$I$21,B17435)&gt;0,0,WEEKDAY(B17435,2)))</f>
        <v>4</v>
      </c>
      <c r="D17435" s="74">
        <f t="shared" si="2"/>
        <v>15</v>
      </c>
      <c r="E17435" s="12">
        <f>IFERROR(VLOOKUP(A17435,'IDAR Meter Data'!$A:$B,2,1),"")</f>
        <v>199</v>
      </c>
      <c r="F17435" s="75">
        <f>IF(CECCZ="CZ03",'Outside Temp'!B17435,IF(CECCZ="CZ04",'Outside Temp'!B17436,IF(CECCZ="CZ12",'Outside Temp'!B17437, IF(CECCZ="CZ13",'Outside Temp'!B17438))))</f>
        <v>68.36666667</v>
      </c>
      <c r="G17435" s="12">
        <f t="shared" si="3"/>
        <v>2</v>
      </c>
    </row>
    <row r="17436" ht="15.75" customHeight="1">
      <c r="A17436" s="13">
        <v>42306.645833333336</v>
      </c>
      <c r="B17436" s="73">
        <f t="shared" si="1"/>
        <v>42306</v>
      </c>
      <c r="C17436" s="74">
        <f>IF(NewCustomer="Yes", IF(COUNTIF($I$2:$I$11,B17436)&gt;0,0,WEEKDAY(B17436,2)),IF(COUNTIF($I$2:$I$21,B17436)&gt;0,0,WEEKDAY(B17436,2)))</f>
        <v>4</v>
      </c>
      <c r="D17436" s="74">
        <f t="shared" si="2"/>
        <v>15</v>
      </c>
      <c r="E17436" s="12">
        <f>IFERROR(VLOOKUP(A17436,'IDAR Meter Data'!$A:$B,2,1),"")</f>
        <v>181</v>
      </c>
      <c r="F17436" s="75">
        <f>IF(CECCZ="CZ03",'Outside Temp'!B17436,IF(CECCZ="CZ04",'Outside Temp'!B17437,IF(CECCZ="CZ12",'Outside Temp'!B17438, IF(CECCZ="CZ13",'Outside Temp'!B17439))))</f>
        <v>67.86666667</v>
      </c>
      <c r="G17436" s="12">
        <f t="shared" si="3"/>
        <v>2</v>
      </c>
    </row>
    <row r="17437" ht="15.75" customHeight="1">
      <c r="A17437" s="13">
        <v>42306.65625</v>
      </c>
      <c r="B17437" s="73">
        <f t="shared" si="1"/>
        <v>42306</v>
      </c>
      <c r="C17437" s="74">
        <f>IF(NewCustomer="Yes", IF(COUNTIF($I$2:$I$11,B17437)&gt;0,0,WEEKDAY(B17437,2)),IF(COUNTIF($I$2:$I$21,B17437)&gt;0,0,WEEKDAY(B17437,2)))</f>
        <v>4</v>
      </c>
      <c r="D17437" s="74">
        <f t="shared" si="2"/>
        <v>15</v>
      </c>
      <c r="E17437" s="12">
        <f>IFERROR(VLOOKUP(A17437,'IDAR Meter Data'!$A:$B,2,1),"")</f>
        <v>202</v>
      </c>
      <c r="F17437" s="75">
        <f>IF(CECCZ="CZ03",'Outside Temp'!B17437,IF(CECCZ="CZ04",'Outside Temp'!B17438,IF(CECCZ="CZ12",'Outside Temp'!B17439, IF(CECCZ="CZ13",'Outside Temp'!B17440))))</f>
        <v>67.36666667</v>
      </c>
      <c r="G17437" s="12">
        <f t="shared" si="3"/>
        <v>2</v>
      </c>
    </row>
    <row r="17438" ht="15.75" customHeight="1">
      <c r="A17438" s="13">
        <v>42306.666666666664</v>
      </c>
      <c r="B17438" s="73">
        <f t="shared" si="1"/>
        <v>42306</v>
      </c>
      <c r="C17438" s="74">
        <f>IF(NewCustomer="Yes", IF(COUNTIF($I$2:$I$11,B17438)&gt;0,0,WEEKDAY(B17438,2)),IF(COUNTIF($I$2:$I$21,B17438)&gt;0,0,WEEKDAY(B17438,2)))</f>
        <v>4</v>
      </c>
      <c r="D17438" s="74">
        <f t="shared" si="2"/>
        <v>16</v>
      </c>
      <c r="E17438" s="12">
        <f>IFERROR(VLOOKUP(A17438,'IDAR Meter Data'!$A:$B,2,1),"")</f>
        <v>195</v>
      </c>
      <c r="F17438" s="75">
        <f>IF(CECCZ="CZ03",'Outside Temp'!B17438,IF(CECCZ="CZ04",'Outside Temp'!B17439,IF(CECCZ="CZ12",'Outside Temp'!B17440, IF(CECCZ="CZ13",'Outside Temp'!B17441))))</f>
        <v>66.8</v>
      </c>
      <c r="G17438" s="12">
        <f t="shared" si="3"/>
        <v>2</v>
      </c>
    </row>
    <row r="17439" ht="15.75" customHeight="1">
      <c r="A17439" s="13">
        <v>42306.677083333336</v>
      </c>
      <c r="B17439" s="73">
        <f t="shared" si="1"/>
        <v>42306</v>
      </c>
      <c r="C17439" s="74">
        <f>IF(NewCustomer="Yes", IF(COUNTIF($I$2:$I$11,B17439)&gt;0,0,WEEKDAY(B17439,2)),IF(COUNTIF($I$2:$I$21,B17439)&gt;0,0,WEEKDAY(B17439,2)))</f>
        <v>4</v>
      </c>
      <c r="D17439" s="74">
        <f t="shared" si="2"/>
        <v>16</v>
      </c>
      <c r="E17439" s="12">
        <f>IFERROR(VLOOKUP(A17439,'IDAR Meter Data'!$A:$B,2,1),"")</f>
        <v>180</v>
      </c>
      <c r="F17439" s="75">
        <f>IF(CECCZ="CZ03",'Outside Temp'!B17439,IF(CECCZ="CZ04",'Outside Temp'!B17440,IF(CECCZ="CZ12",'Outside Temp'!B17441, IF(CECCZ="CZ13",'Outside Temp'!B17442))))</f>
        <v>66.05</v>
      </c>
      <c r="G17439" s="12">
        <f t="shared" si="3"/>
        <v>2</v>
      </c>
    </row>
    <row r="17440" ht="15.75" customHeight="1">
      <c r="A17440" s="13">
        <v>42306.6875</v>
      </c>
      <c r="B17440" s="73">
        <f t="shared" si="1"/>
        <v>42306</v>
      </c>
      <c r="C17440" s="74">
        <f>IF(NewCustomer="Yes", IF(COUNTIF($I$2:$I$11,B17440)&gt;0,0,WEEKDAY(B17440,2)),IF(COUNTIF($I$2:$I$21,B17440)&gt;0,0,WEEKDAY(B17440,2)))</f>
        <v>4</v>
      </c>
      <c r="D17440" s="74">
        <f t="shared" si="2"/>
        <v>16</v>
      </c>
      <c r="E17440" s="12">
        <f>IFERROR(VLOOKUP(A17440,'IDAR Meter Data'!$A:$B,2,1),"")</f>
        <v>183</v>
      </c>
      <c r="F17440" s="75">
        <f>IF(CECCZ="CZ03",'Outside Temp'!B17440,IF(CECCZ="CZ04",'Outside Temp'!B17441,IF(CECCZ="CZ12",'Outside Temp'!B17442, IF(CECCZ="CZ13",'Outside Temp'!B17443))))</f>
        <v>65.3</v>
      </c>
      <c r="G17440" s="12">
        <f t="shared" si="3"/>
        <v>2</v>
      </c>
    </row>
    <row r="17441" ht="15.75" customHeight="1">
      <c r="A17441" s="13">
        <v>42306.697916666664</v>
      </c>
      <c r="B17441" s="73">
        <f t="shared" si="1"/>
        <v>42306</v>
      </c>
      <c r="C17441" s="74">
        <f>IF(NewCustomer="Yes", IF(COUNTIF($I$2:$I$11,B17441)&gt;0,0,WEEKDAY(B17441,2)),IF(COUNTIF($I$2:$I$21,B17441)&gt;0,0,WEEKDAY(B17441,2)))</f>
        <v>4</v>
      </c>
      <c r="D17441" s="74">
        <f t="shared" si="2"/>
        <v>16</v>
      </c>
      <c r="E17441" s="12">
        <f>IFERROR(VLOOKUP(A17441,'IDAR Meter Data'!$A:$B,2,1),"")</f>
        <v>185</v>
      </c>
      <c r="F17441" s="75">
        <f>IF(CECCZ="CZ03",'Outside Temp'!B17441,IF(CECCZ="CZ04",'Outside Temp'!B17442,IF(CECCZ="CZ12",'Outside Temp'!B17443, IF(CECCZ="CZ13",'Outside Temp'!B17444))))</f>
        <v>64.55</v>
      </c>
      <c r="G17441" s="12">
        <f t="shared" si="3"/>
        <v>1</v>
      </c>
    </row>
    <row r="17442" ht="15.75" customHeight="1">
      <c r="A17442" s="13">
        <v>42306.708333333336</v>
      </c>
      <c r="B17442" s="73">
        <f t="shared" si="1"/>
        <v>42306</v>
      </c>
      <c r="C17442" s="74">
        <f>IF(NewCustomer="Yes", IF(COUNTIF($I$2:$I$11,B17442)&gt;0,0,WEEKDAY(B17442,2)),IF(COUNTIF($I$2:$I$21,B17442)&gt;0,0,WEEKDAY(B17442,2)))</f>
        <v>4</v>
      </c>
      <c r="D17442" s="74">
        <f t="shared" si="2"/>
        <v>17</v>
      </c>
      <c r="E17442" s="12">
        <f>IFERROR(VLOOKUP(A17442,'IDAR Meter Data'!$A:$B,2,1),"")</f>
        <v>189</v>
      </c>
      <c r="F17442" s="75">
        <f>IF(CECCZ="CZ03",'Outside Temp'!B17442,IF(CECCZ="CZ04",'Outside Temp'!B17443,IF(CECCZ="CZ12",'Outside Temp'!B17444, IF(CECCZ="CZ13",'Outside Temp'!B17445))))</f>
        <v>63.93333333</v>
      </c>
      <c r="G17442" s="12">
        <f t="shared" si="3"/>
        <v>1</v>
      </c>
    </row>
    <row r="17443" ht="15.75" customHeight="1">
      <c r="A17443" s="13">
        <v>42306.71875</v>
      </c>
      <c r="B17443" s="73">
        <f t="shared" si="1"/>
        <v>42306</v>
      </c>
      <c r="C17443" s="74">
        <f>IF(NewCustomer="Yes", IF(COUNTIF($I$2:$I$11,B17443)&gt;0,0,WEEKDAY(B17443,2)),IF(COUNTIF($I$2:$I$21,B17443)&gt;0,0,WEEKDAY(B17443,2)))</f>
        <v>4</v>
      </c>
      <c r="D17443" s="74">
        <f t="shared" si="2"/>
        <v>17</v>
      </c>
      <c r="E17443" s="12">
        <f>IFERROR(VLOOKUP(A17443,'IDAR Meter Data'!$A:$B,2,1),"")</f>
        <v>190</v>
      </c>
      <c r="F17443" s="75">
        <f>IF(CECCZ="CZ03",'Outside Temp'!B17443,IF(CECCZ="CZ04",'Outside Temp'!B17444,IF(CECCZ="CZ12",'Outside Temp'!B17445, IF(CECCZ="CZ13",'Outside Temp'!B17446))))</f>
        <v>63.68333333</v>
      </c>
      <c r="G17443" s="12">
        <f t="shared" si="3"/>
        <v>1</v>
      </c>
    </row>
    <row r="17444" ht="15.75" customHeight="1">
      <c r="A17444" s="13">
        <v>42306.729166666664</v>
      </c>
      <c r="B17444" s="73">
        <f t="shared" si="1"/>
        <v>42306</v>
      </c>
      <c r="C17444" s="74">
        <f>IF(NewCustomer="Yes", IF(COUNTIF($I$2:$I$11,B17444)&gt;0,0,WEEKDAY(B17444,2)),IF(COUNTIF($I$2:$I$21,B17444)&gt;0,0,WEEKDAY(B17444,2)))</f>
        <v>4</v>
      </c>
      <c r="D17444" s="74">
        <f t="shared" si="2"/>
        <v>17</v>
      </c>
      <c r="E17444" s="12">
        <f>IFERROR(VLOOKUP(A17444,'IDAR Meter Data'!$A:$B,2,1),"")</f>
        <v>187</v>
      </c>
      <c r="F17444" s="75">
        <f>IF(CECCZ="CZ03",'Outside Temp'!B17444,IF(CECCZ="CZ04",'Outside Temp'!B17445,IF(CECCZ="CZ12",'Outside Temp'!B17446, IF(CECCZ="CZ13",'Outside Temp'!B17447))))</f>
        <v>63.43333333</v>
      </c>
      <c r="G17444" s="12">
        <f t="shared" si="3"/>
        <v>1</v>
      </c>
    </row>
    <row r="17445" ht="15.75" customHeight="1">
      <c r="A17445" s="13">
        <v>42306.739583333336</v>
      </c>
      <c r="B17445" s="73">
        <f t="shared" si="1"/>
        <v>42306</v>
      </c>
      <c r="C17445" s="74">
        <f>IF(NewCustomer="Yes", IF(COUNTIF($I$2:$I$11,B17445)&gt;0,0,WEEKDAY(B17445,2)),IF(COUNTIF($I$2:$I$21,B17445)&gt;0,0,WEEKDAY(B17445,2)))</f>
        <v>4</v>
      </c>
      <c r="D17445" s="74">
        <f t="shared" si="2"/>
        <v>17</v>
      </c>
      <c r="E17445" s="12">
        <f>IFERROR(VLOOKUP(A17445,'IDAR Meter Data'!$A:$B,2,1),"")</f>
        <v>175</v>
      </c>
      <c r="F17445" s="75">
        <f>IF(CECCZ="CZ03",'Outside Temp'!B17445,IF(CECCZ="CZ04",'Outside Temp'!B17446,IF(CECCZ="CZ12",'Outside Temp'!B17447, IF(CECCZ="CZ13",'Outside Temp'!B17448))))</f>
        <v>63.18333333</v>
      </c>
      <c r="G17445" s="12">
        <f t="shared" si="3"/>
        <v>1</v>
      </c>
    </row>
    <row r="17446" ht="15.75" customHeight="1">
      <c r="A17446" s="13">
        <v>42306.75</v>
      </c>
      <c r="B17446" s="73">
        <f t="shared" si="1"/>
        <v>42306</v>
      </c>
      <c r="C17446" s="74">
        <f>IF(NewCustomer="Yes", IF(COUNTIF($I$2:$I$11,B17446)&gt;0,0,WEEKDAY(B17446,2)),IF(COUNTIF($I$2:$I$21,B17446)&gt;0,0,WEEKDAY(B17446,2)))</f>
        <v>4</v>
      </c>
      <c r="D17446" s="74">
        <f t="shared" si="2"/>
        <v>18</v>
      </c>
      <c r="E17446" s="12">
        <f>IFERROR(VLOOKUP(A17446,'IDAR Meter Data'!$A:$B,2,1),"")</f>
        <v>180</v>
      </c>
      <c r="F17446" s="75">
        <f>IF(CECCZ="CZ03",'Outside Temp'!B17446,IF(CECCZ="CZ04",'Outside Temp'!B17447,IF(CECCZ="CZ12",'Outside Temp'!B17448, IF(CECCZ="CZ13",'Outside Temp'!B17449))))</f>
        <v>62.93333333</v>
      </c>
      <c r="G17446" s="12">
        <f t="shared" si="3"/>
        <v>1</v>
      </c>
    </row>
    <row r="17447" ht="15.75" customHeight="1">
      <c r="A17447" s="13">
        <v>42306.760416666664</v>
      </c>
      <c r="B17447" s="73">
        <f t="shared" si="1"/>
        <v>42306</v>
      </c>
      <c r="C17447" s="74">
        <f>IF(NewCustomer="Yes", IF(COUNTIF($I$2:$I$11,B17447)&gt;0,0,WEEKDAY(B17447,2)),IF(COUNTIF($I$2:$I$21,B17447)&gt;0,0,WEEKDAY(B17447,2)))</f>
        <v>4</v>
      </c>
      <c r="D17447" s="74">
        <f t="shared" si="2"/>
        <v>18</v>
      </c>
      <c r="E17447" s="12">
        <f>IFERROR(VLOOKUP(A17447,'IDAR Meter Data'!$A:$B,2,1),"")</f>
        <v>140</v>
      </c>
      <c r="F17447" s="75">
        <f>IF(CECCZ="CZ03",'Outside Temp'!B17447,IF(CECCZ="CZ04",'Outside Temp'!B17448,IF(CECCZ="CZ12",'Outside Temp'!B17449, IF(CECCZ="CZ13",'Outside Temp'!B17450))))</f>
        <v>62.68333333</v>
      </c>
      <c r="G17447" s="12">
        <f t="shared" si="3"/>
        <v>1</v>
      </c>
    </row>
    <row r="17448" ht="15.75" customHeight="1">
      <c r="A17448" s="13">
        <v>42306.770833333336</v>
      </c>
      <c r="B17448" s="73">
        <f t="shared" si="1"/>
        <v>42306</v>
      </c>
      <c r="C17448" s="74">
        <f>IF(NewCustomer="Yes", IF(COUNTIF($I$2:$I$11,B17448)&gt;0,0,WEEKDAY(B17448,2)),IF(COUNTIF($I$2:$I$21,B17448)&gt;0,0,WEEKDAY(B17448,2)))</f>
        <v>4</v>
      </c>
      <c r="D17448" s="74">
        <f t="shared" si="2"/>
        <v>18</v>
      </c>
      <c r="E17448" s="12">
        <f>IFERROR(VLOOKUP(A17448,'IDAR Meter Data'!$A:$B,2,1),"")</f>
        <v>121</v>
      </c>
      <c r="F17448" s="75">
        <f>IF(CECCZ="CZ03",'Outside Temp'!B17448,IF(CECCZ="CZ04",'Outside Temp'!B17449,IF(CECCZ="CZ12",'Outside Temp'!B17450, IF(CECCZ="CZ13",'Outside Temp'!B17451))))</f>
        <v>62.43333333</v>
      </c>
      <c r="G17448" s="12">
        <f t="shared" si="3"/>
        <v>1</v>
      </c>
    </row>
    <row r="17449" ht="15.75" customHeight="1">
      <c r="A17449" s="13">
        <v>42306.78125</v>
      </c>
      <c r="B17449" s="73">
        <f t="shared" si="1"/>
        <v>42306</v>
      </c>
      <c r="C17449" s="74">
        <f>IF(NewCustomer="Yes", IF(COUNTIF($I$2:$I$11,B17449)&gt;0,0,WEEKDAY(B17449,2)),IF(COUNTIF($I$2:$I$21,B17449)&gt;0,0,WEEKDAY(B17449,2)))</f>
        <v>4</v>
      </c>
      <c r="D17449" s="74">
        <f t="shared" si="2"/>
        <v>18</v>
      </c>
      <c r="E17449" s="12">
        <f>IFERROR(VLOOKUP(A17449,'IDAR Meter Data'!$A:$B,2,1),"")</f>
        <v>123</v>
      </c>
      <c r="F17449" s="75">
        <f>IF(CECCZ="CZ03",'Outside Temp'!B17449,IF(CECCZ="CZ04",'Outside Temp'!B17450,IF(CECCZ="CZ12",'Outside Temp'!B17451, IF(CECCZ="CZ13",'Outside Temp'!B17452))))</f>
        <v>62.18333333</v>
      </c>
      <c r="G17449" s="12">
        <f t="shared" si="3"/>
        <v>1</v>
      </c>
    </row>
    <row r="17450" ht="15.75" customHeight="1">
      <c r="A17450" s="13">
        <v>42306.791666666664</v>
      </c>
      <c r="B17450" s="73">
        <f t="shared" si="1"/>
        <v>42306</v>
      </c>
      <c r="C17450" s="74">
        <f>IF(NewCustomer="Yes", IF(COUNTIF($I$2:$I$11,B17450)&gt;0,0,WEEKDAY(B17450,2)),IF(COUNTIF($I$2:$I$21,B17450)&gt;0,0,WEEKDAY(B17450,2)))</f>
        <v>4</v>
      </c>
      <c r="D17450" s="74">
        <f t="shared" si="2"/>
        <v>19</v>
      </c>
      <c r="E17450" s="12">
        <f>IFERROR(VLOOKUP(A17450,'IDAR Meter Data'!$A:$B,2,1),"")</f>
        <v>121</v>
      </c>
      <c r="F17450" s="75">
        <f>IF(CECCZ="CZ03",'Outside Temp'!B17450,IF(CECCZ="CZ04",'Outside Temp'!B17451,IF(CECCZ="CZ12",'Outside Temp'!B17452, IF(CECCZ="CZ13",'Outside Temp'!B17453))))</f>
        <v>61.93333333</v>
      </c>
      <c r="G17450" s="12">
        <f t="shared" si="3"/>
        <v>1</v>
      </c>
    </row>
    <row r="17451" ht="15.75" customHeight="1">
      <c r="A17451" s="13">
        <v>42306.802083333336</v>
      </c>
      <c r="B17451" s="73">
        <f t="shared" si="1"/>
        <v>42306</v>
      </c>
      <c r="C17451" s="74">
        <f>IF(NewCustomer="Yes", IF(COUNTIF($I$2:$I$11,B17451)&gt;0,0,WEEKDAY(B17451,2)),IF(COUNTIF($I$2:$I$21,B17451)&gt;0,0,WEEKDAY(B17451,2)))</f>
        <v>4</v>
      </c>
      <c r="D17451" s="74">
        <f t="shared" si="2"/>
        <v>19</v>
      </c>
      <c r="E17451" s="12">
        <f>IFERROR(VLOOKUP(A17451,'IDAR Meter Data'!$A:$B,2,1),"")</f>
        <v>127</v>
      </c>
      <c r="F17451" s="75">
        <f>IF(CECCZ="CZ03",'Outside Temp'!B17451,IF(CECCZ="CZ04",'Outside Temp'!B17452,IF(CECCZ="CZ12",'Outside Temp'!B17453, IF(CECCZ="CZ13",'Outside Temp'!B17454))))</f>
        <v>61.68333333</v>
      </c>
      <c r="G17451" s="12">
        <f t="shared" si="3"/>
        <v>1</v>
      </c>
    </row>
    <row r="17452" ht="15.75" customHeight="1">
      <c r="A17452" s="13">
        <v>42306.8125</v>
      </c>
      <c r="B17452" s="73">
        <f t="shared" si="1"/>
        <v>42306</v>
      </c>
      <c r="C17452" s="74">
        <f>IF(NewCustomer="Yes", IF(COUNTIF($I$2:$I$11,B17452)&gt;0,0,WEEKDAY(B17452,2)),IF(COUNTIF($I$2:$I$21,B17452)&gt;0,0,WEEKDAY(B17452,2)))</f>
        <v>4</v>
      </c>
      <c r="D17452" s="74">
        <f t="shared" si="2"/>
        <v>19</v>
      </c>
      <c r="E17452" s="12">
        <f>IFERROR(VLOOKUP(A17452,'IDAR Meter Data'!$A:$B,2,1),"")</f>
        <v>131</v>
      </c>
      <c r="F17452" s="75">
        <f>IF(CECCZ="CZ03",'Outside Temp'!B17452,IF(CECCZ="CZ04",'Outside Temp'!B17453,IF(CECCZ="CZ12",'Outside Temp'!B17454, IF(CECCZ="CZ13",'Outside Temp'!B17455))))</f>
        <v>61.43333333</v>
      </c>
      <c r="G17452" s="12">
        <f t="shared" si="3"/>
        <v>1</v>
      </c>
    </row>
    <row r="17453" ht="15.75" customHeight="1">
      <c r="A17453" s="13">
        <v>42306.822916666664</v>
      </c>
      <c r="B17453" s="73">
        <f t="shared" si="1"/>
        <v>42306</v>
      </c>
      <c r="C17453" s="74">
        <f>IF(NewCustomer="Yes", IF(COUNTIF($I$2:$I$11,B17453)&gt;0,0,WEEKDAY(B17453,2)),IF(COUNTIF($I$2:$I$21,B17453)&gt;0,0,WEEKDAY(B17453,2)))</f>
        <v>4</v>
      </c>
      <c r="D17453" s="74">
        <f t="shared" si="2"/>
        <v>19</v>
      </c>
      <c r="E17453" s="12">
        <f>IFERROR(VLOOKUP(A17453,'IDAR Meter Data'!$A:$B,2,1),"")</f>
        <v>125</v>
      </c>
      <c r="F17453" s="75">
        <f>IF(CECCZ="CZ03",'Outside Temp'!B17453,IF(CECCZ="CZ04",'Outside Temp'!B17454,IF(CECCZ="CZ12",'Outside Temp'!B17455, IF(CECCZ="CZ13",'Outside Temp'!B17456))))</f>
        <v>61.18333333</v>
      </c>
      <c r="G17453" s="12">
        <f t="shared" si="3"/>
        <v>1</v>
      </c>
    </row>
    <row r="17454" ht="15.75" customHeight="1">
      <c r="A17454" s="13">
        <v>42306.833333333336</v>
      </c>
      <c r="B17454" s="73">
        <f t="shared" si="1"/>
        <v>42306</v>
      </c>
      <c r="C17454" s="74">
        <f>IF(NewCustomer="Yes", IF(COUNTIF($I$2:$I$11,B17454)&gt;0,0,WEEKDAY(B17454,2)),IF(COUNTIF($I$2:$I$21,B17454)&gt;0,0,WEEKDAY(B17454,2)))</f>
        <v>4</v>
      </c>
      <c r="D17454" s="74">
        <f t="shared" si="2"/>
        <v>20</v>
      </c>
      <c r="E17454" s="12">
        <f>IFERROR(VLOOKUP(A17454,'IDAR Meter Data'!$A:$B,2,1),"")</f>
        <v>121</v>
      </c>
      <c r="F17454" s="75">
        <f>IF(CECCZ="CZ03",'Outside Temp'!B17454,IF(CECCZ="CZ04",'Outside Temp'!B17455,IF(CECCZ="CZ12",'Outside Temp'!B17456, IF(CECCZ="CZ13",'Outside Temp'!B17457))))</f>
        <v>61</v>
      </c>
      <c r="G17454" s="12">
        <f t="shared" si="3"/>
        <v>1</v>
      </c>
    </row>
    <row r="17455" ht="15.75" customHeight="1">
      <c r="A17455" s="13">
        <v>42306.84375</v>
      </c>
      <c r="B17455" s="73">
        <f t="shared" si="1"/>
        <v>42306</v>
      </c>
      <c r="C17455" s="74">
        <f>IF(NewCustomer="Yes", IF(COUNTIF($I$2:$I$11,B17455)&gt;0,0,WEEKDAY(B17455,2)),IF(COUNTIF($I$2:$I$21,B17455)&gt;0,0,WEEKDAY(B17455,2)))</f>
        <v>4</v>
      </c>
      <c r="D17455" s="74">
        <f t="shared" si="2"/>
        <v>20</v>
      </c>
      <c r="E17455" s="12">
        <f>IFERROR(VLOOKUP(A17455,'IDAR Meter Data'!$A:$B,2,1),"")</f>
        <v>106</v>
      </c>
      <c r="F17455" s="75">
        <f>IF(CECCZ="CZ03",'Outside Temp'!B17455,IF(CECCZ="CZ04",'Outside Temp'!B17456,IF(CECCZ="CZ12",'Outside Temp'!B17457, IF(CECCZ="CZ13",'Outside Temp'!B17458))))</f>
        <v>61</v>
      </c>
      <c r="G17455" s="12">
        <f t="shared" si="3"/>
        <v>1</v>
      </c>
    </row>
    <row r="17456" ht="15.75" customHeight="1">
      <c r="A17456" s="13">
        <v>42306.854166666664</v>
      </c>
      <c r="B17456" s="73">
        <f t="shared" si="1"/>
        <v>42306</v>
      </c>
      <c r="C17456" s="74">
        <f>IF(NewCustomer="Yes", IF(COUNTIF($I$2:$I$11,B17456)&gt;0,0,WEEKDAY(B17456,2)),IF(COUNTIF($I$2:$I$21,B17456)&gt;0,0,WEEKDAY(B17456,2)))</f>
        <v>4</v>
      </c>
      <c r="D17456" s="74">
        <f t="shared" si="2"/>
        <v>20</v>
      </c>
      <c r="E17456" s="12">
        <f>IFERROR(VLOOKUP(A17456,'IDAR Meter Data'!$A:$B,2,1),"")</f>
        <v>109</v>
      </c>
      <c r="F17456" s="75">
        <f>IF(CECCZ="CZ03",'Outside Temp'!B17456,IF(CECCZ="CZ04",'Outside Temp'!B17457,IF(CECCZ="CZ12",'Outside Temp'!B17458, IF(CECCZ="CZ13",'Outside Temp'!B17459))))</f>
        <v>61</v>
      </c>
      <c r="G17456" s="12">
        <f t="shared" si="3"/>
        <v>1</v>
      </c>
    </row>
    <row r="17457" ht="15.75" customHeight="1">
      <c r="A17457" s="13">
        <v>42306.864583333336</v>
      </c>
      <c r="B17457" s="73">
        <f t="shared" si="1"/>
        <v>42306</v>
      </c>
      <c r="C17457" s="74">
        <f>IF(NewCustomer="Yes", IF(COUNTIF($I$2:$I$11,B17457)&gt;0,0,WEEKDAY(B17457,2)),IF(COUNTIF($I$2:$I$21,B17457)&gt;0,0,WEEKDAY(B17457,2)))</f>
        <v>4</v>
      </c>
      <c r="D17457" s="74">
        <f t="shared" si="2"/>
        <v>20</v>
      </c>
      <c r="E17457" s="12">
        <f>IFERROR(VLOOKUP(A17457,'IDAR Meter Data'!$A:$B,2,1),"")</f>
        <v>114</v>
      </c>
      <c r="F17457" s="75">
        <f>IF(CECCZ="CZ03",'Outside Temp'!B17457,IF(CECCZ="CZ04",'Outside Temp'!B17458,IF(CECCZ="CZ12",'Outside Temp'!B17459, IF(CECCZ="CZ13",'Outside Temp'!B17460))))</f>
        <v>61</v>
      </c>
      <c r="G17457" s="12">
        <f t="shared" si="3"/>
        <v>1</v>
      </c>
    </row>
    <row r="17458" ht="15.75" customHeight="1">
      <c r="A17458" s="13">
        <v>42306.875</v>
      </c>
      <c r="B17458" s="73">
        <f t="shared" si="1"/>
        <v>42306</v>
      </c>
      <c r="C17458" s="74">
        <f>IF(NewCustomer="Yes", IF(COUNTIF($I$2:$I$11,B17458)&gt;0,0,WEEKDAY(B17458,2)),IF(COUNTIF($I$2:$I$21,B17458)&gt;0,0,WEEKDAY(B17458,2)))</f>
        <v>4</v>
      </c>
      <c r="D17458" s="74">
        <f t="shared" si="2"/>
        <v>21</v>
      </c>
      <c r="E17458" s="12">
        <f>IFERROR(VLOOKUP(A17458,'IDAR Meter Data'!$A:$B,2,1),"")</f>
        <v>110</v>
      </c>
      <c r="F17458" s="75">
        <f>IF(CECCZ="CZ03",'Outside Temp'!B17458,IF(CECCZ="CZ04",'Outside Temp'!B17459,IF(CECCZ="CZ12",'Outside Temp'!B17460, IF(CECCZ="CZ13",'Outside Temp'!B17461))))</f>
        <v>60.93333333</v>
      </c>
      <c r="G17458" s="12">
        <f t="shared" si="3"/>
        <v>1</v>
      </c>
    </row>
    <row r="17459" ht="15.75" customHeight="1">
      <c r="A17459" s="13">
        <v>42306.885416666664</v>
      </c>
      <c r="B17459" s="73">
        <f t="shared" si="1"/>
        <v>42306</v>
      </c>
      <c r="C17459" s="74">
        <f>IF(NewCustomer="Yes", IF(COUNTIF($I$2:$I$11,B17459)&gt;0,0,WEEKDAY(B17459,2)),IF(COUNTIF($I$2:$I$21,B17459)&gt;0,0,WEEKDAY(B17459,2)))</f>
        <v>4</v>
      </c>
      <c r="D17459" s="74">
        <f t="shared" si="2"/>
        <v>21</v>
      </c>
      <c r="E17459" s="12">
        <f>IFERROR(VLOOKUP(A17459,'IDAR Meter Data'!$A:$B,2,1),"")</f>
        <v>110</v>
      </c>
      <c r="F17459" s="75">
        <f>IF(CECCZ="CZ03",'Outside Temp'!B17459,IF(CECCZ="CZ04",'Outside Temp'!B17460,IF(CECCZ="CZ12",'Outside Temp'!B17461, IF(CECCZ="CZ13",'Outside Temp'!B17462))))</f>
        <v>60.68333333</v>
      </c>
      <c r="G17459" s="12">
        <f t="shared" si="3"/>
        <v>1</v>
      </c>
    </row>
    <row r="17460" ht="15.75" customHeight="1">
      <c r="A17460" s="13">
        <v>42306.895833333336</v>
      </c>
      <c r="B17460" s="73">
        <f t="shared" si="1"/>
        <v>42306</v>
      </c>
      <c r="C17460" s="74">
        <f>IF(NewCustomer="Yes", IF(COUNTIF($I$2:$I$11,B17460)&gt;0,0,WEEKDAY(B17460,2)),IF(COUNTIF($I$2:$I$21,B17460)&gt;0,0,WEEKDAY(B17460,2)))</f>
        <v>4</v>
      </c>
      <c r="D17460" s="74">
        <f t="shared" si="2"/>
        <v>21</v>
      </c>
      <c r="E17460" s="12">
        <f>IFERROR(VLOOKUP(A17460,'IDAR Meter Data'!$A:$B,2,1),"")</f>
        <v>107</v>
      </c>
      <c r="F17460" s="75">
        <f>IF(CECCZ="CZ03",'Outside Temp'!B17460,IF(CECCZ="CZ04",'Outside Temp'!B17461,IF(CECCZ="CZ12",'Outside Temp'!B17462, IF(CECCZ="CZ13",'Outside Temp'!B17463))))</f>
        <v>60.43333333</v>
      </c>
      <c r="G17460" s="12">
        <f t="shared" si="3"/>
        <v>1</v>
      </c>
    </row>
    <row r="17461" ht="15.75" customHeight="1">
      <c r="A17461" s="13">
        <v>42306.90625</v>
      </c>
      <c r="B17461" s="73">
        <f t="shared" si="1"/>
        <v>42306</v>
      </c>
      <c r="C17461" s="74">
        <f>IF(NewCustomer="Yes", IF(COUNTIF($I$2:$I$11,B17461)&gt;0,0,WEEKDAY(B17461,2)),IF(COUNTIF($I$2:$I$21,B17461)&gt;0,0,WEEKDAY(B17461,2)))</f>
        <v>4</v>
      </c>
      <c r="D17461" s="74">
        <f t="shared" si="2"/>
        <v>21</v>
      </c>
      <c r="E17461" s="12">
        <f>IFERROR(VLOOKUP(A17461,'IDAR Meter Data'!$A:$B,2,1),"")</f>
        <v>120</v>
      </c>
      <c r="F17461" s="75">
        <f>IF(CECCZ="CZ03",'Outside Temp'!B17461,IF(CECCZ="CZ04",'Outside Temp'!B17462,IF(CECCZ="CZ12",'Outside Temp'!B17463, IF(CECCZ="CZ13",'Outside Temp'!B17464))))</f>
        <v>60.18333333</v>
      </c>
      <c r="G17461" s="12">
        <f t="shared" si="3"/>
        <v>1</v>
      </c>
    </row>
    <row r="17462" ht="15.75" customHeight="1">
      <c r="A17462" s="13">
        <v>42306.916666666664</v>
      </c>
      <c r="B17462" s="73">
        <f t="shared" si="1"/>
        <v>42306</v>
      </c>
      <c r="C17462" s="74">
        <f>IF(NewCustomer="Yes", IF(COUNTIF($I$2:$I$11,B17462)&gt;0,0,WEEKDAY(B17462,2)),IF(COUNTIF($I$2:$I$21,B17462)&gt;0,0,WEEKDAY(B17462,2)))</f>
        <v>4</v>
      </c>
      <c r="D17462" s="74">
        <f t="shared" si="2"/>
        <v>22</v>
      </c>
      <c r="E17462" s="12">
        <f>IFERROR(VLOOKUP(A17462,'IDAR Meter Data'!$A:$B,2,1),"")</f>
        <v>119</v>
      </c>
      <c r="F17462" s="75">
        <f>IF(CECCZ="CZ03",'Outside Temp'!B17462,IF(CECCZ="CZ04",'Outside Temp'!B17463,IF(CECCZ="CZ12",'Outside Temp'!B17464, IF(CECCZ="CZ13",'Outside Temp'!B17465))))</f>
        <v>59.93333333</v>
      </c>
      <c r="G17462" s="12">
        <f t="shared" si="3"/>
        <v>1</v>
      </c>
    </row>
    <row r="17463" ht="15.75" customHeight="1">
      <c r="A17463" s="13">
        <v>42306.927083333336</v>
      </c>
      <c r="B17463" s="73">
        <f t="shared" si="1"/>
        <v>42306</v>
      </c>
      <c r="C17463" s="74">
        <f>IF(NewCustomer="Yes", IF(COUNTIF($I$2:$I$11,B17463)&gt;0,0,WEEKDAY(B17463,2)),IF(COUNTIF($I$2:$I$21,B17463)&gt;0,0,WEEKDAY(B17463,2)))</f>
        <v>4</v>
      </c>
      <c r="D17463" s="74">
        <f t="shared" si="2"/>
        <v>22</v>
      </c>
      <c r="E17463" s="12">
        <f>IFERROR(VLOOKUP(A17463,'IDAR Meter Data'!$A:$B,2,1),"")</f>
        <v>112</v>
      </c>
      <c r="F17463" s="75">
        <f>IF(CECCZ="CZ03",'Outside Temp'!B17463,IF(CECCZ="CZ04",'Outside Temp'!B17464,IF(CECCZ="CZ12",'Outside Temp'!B17465, IF(CECCZ="CZ13",'Outside Temp'!B17466))))</f>
        <v>59.68333333</v>
      </c>
      <c r="G17463" s="12">
        <f t="shared" si="3"/>
        <v>1</v>
      </c>
    </row>
    <row r="17464" ht="15.75" customHeight="1">
      <c r="A17464" s="13">
        <v>42306.9375</v>
      </c>
      <c r="B17464" s="73">
        <f t="shared" si="1"/>
        <v>42306</v>
      </c>
      <c r="C17464" s="74">
        <f>IF(NewCustomer="Yes", IF(COUNTIF($I$2:$I$11,B17464)&gt;0,0,WEEKDAY(B17464,2)),IF(COUNTIF($I$2:$I$21,B17464)&gt;0,0,WEEKDAY(B17464,2)))</f>
        <v>4</v>
      </c>
      <c r="D17464" s="74">
        <f t="shared" si="2"/>
        <v>22</v>
      </c>
      <c r="E17464" s="12">
        <f>IFERROR(VLOOKUP(A17464,'IDAR Meter Data'!$A:$B,2,1),"")</f>
        <v>119</v>
      </c>
      <c r="F17464" s="75">
        <f>IF(CECCZ="CZ03",'Outside Temp'!B17464,IF(CECCZ="CZ04",'Outside Temp'!B17465,IF(CECCZ="CZ12",'Outside Temp'!B17466, IF(CECCZ="CZ13",'Outside Temp'!B17467))))</f>
        <v>59.43333333</v>
      </c>
      <c r="G17464" s="12">
        <f t="shared" si="3"/>
        <v>1</v>
      </c>
    </row>
    <row r="17465" ht="15.75" customHeight="1">
      <c r="A17465" s="13">
        <v>42306.947916666664</v>
      </c>
      <c r="B17465" s="73">
        <f t="shared" si="1"/>
        <v>42306</v>
      </c>
      <c r="C17465" s="74">
        <f>IF(NewCustomer="Yes", IF(COUNTIF($I$2:$I$11,B17465)&gt;0,0,WEEKDAY(B17465,2)),IF(COUNTIF($I$2:$I$21,B17465)&gt;0,0,WEEKDAY(B17465,2)))</f>
        <v>4</v>
      </c>
      <c r="D17465" s="74">
        <f t="shared" si="2"/>
        <v>22</v>
      </c>
      <c r="E17465" s="12">
        <f>IFERROR(VLOOKUP(A17465,'IDAR Meter Data'!$A:$B,2,1),"")</f>
        <v>113</v>
      </c>
      <c r="F17465" s="75">
        <f>IF(CECCZ="CZ03",'Outside Temp'!B17465,IF(CECCZ="CZ04",'Outside Temp'!B17466,IF(CECCZ="CZ12",'Outside Temp'!B17467, IF(CECCZ="CZ13",'Outside Temp'!B17468))))</f>
        <v>59.18333333</v>
      </c>
      <c r="G17465" s="12">
        <f t="shared" si="3"/>
        <v>1</v>
      </c>
    </row>
    <row r="17466" ht="15.75" customHeight="1">
      <c r="A17466" s="13">
        <v>42306.958333333336</v>
      </c>
      <c r="B17466" s="73">
        <f t="shared" si="1"/>
        <v>42306</v>
      </c>
      <c r="C17466" s="74">
        <f>IF(NewCustomer="Yes", IF(COUNTIF($I$2:$I$11,B17466)&gt;0,0,WEEKDAY(B17466,2)),IF(COUNTIF($I$2:$I$21,B17466)&gt;0,0,WEEKDAY(B17466,2)))</f>
        <v>4</v>
      </c>
      <c r="D17466" s="74">
        <f t="shared" si="2"/>
        <v>23</v>
      </c>
      <c r="E17466" s="12">
        <f>IFERROR(VLOOKUP(A17466,'IDAR Meter Data'!$A:$B,2,1),"")</f>
        <v>119</v>
      </c>
      <c r="F17466" s="75">
        <f>IF(CECCZ="CZ03",'Outside Temp'!B17466,IF(CECCZ="CZ04",'Outside Temp'!B17467,IF(CECCZ="CZ12",'Outside Temp'!B17468, IF(CECCZ="CZ13",'Outside Temp'!B17469))))</f>
        <v>58.8</v>
      </c>
      <c r="G17466" s="12">
        <f t="shared" si="3"/>
        <v>1</v>
      </c>
    </row>
    <row r="17467" ht="15.75" customHeight="1">
      <c r="A17467" s="13">
        <v>42306.96875</v>
      </c>
      <c r="B17467" s="73">
        <f t="shared" si="1"/>
        <v>42306</v>
      </c>
      <c r="C17467" s="74">
        <f>IF(NewCustomer="Yes", IF(COUNTIF($I$2:$I$11,B17467)&gt;0,0,WEEKDAY(B17467,2)),IF(COUNTIF($I$2:$I$21,B17467)&gt;0,0,WEEKDAY(B17467,2)))</f>
        <v>4</v>
      </c>
      <c r="D17467" s="74">
        <f t="shared" si="2"/>
        <v>23</v>
      </c>
      <c r="E17467" s="12">
        <f>IFERROR(VLOOKUP(A17467,'IDAR Meter Data'!$A:$B,2,1),"")</f>
        <v>125</v>
      </c>
      <c r="F17467" s="75">
        <f>IF(CECCZ="CZ03",'Outside Temp'!B17467,IF(CECCZ="CZ04",'Outside Temp'!B17468,IF(CECCZ="CZ12",'Outside Temp'!B17469, IF(CECCZ="CZ13",'Outside Temp'!B17470))))</f>
        <v>58.05</v>
      </c>
      <c r="G17467" s="12">
        <f t="shared" si="3"/>
        <v>1</v>
      </c>
    </row>
    <row r="17468" ht="15.75" customHeight="1">
      <c r="A17468" s="13">
        <v>42306.979166666664</v>
      </c>
      <c r="B17468" s="73">
        <f t="shared" si="1"/>
        <v>42306</v>
      </c>
      <c r="C17468" s="74">
        <f>IF(NewCustomer="Yes", IF(COUNTIF($I$2:$I$11,B17468)&gt;0,0,WEEKDAY(B17468,2)),IF(COUNTIF($I$2:$I$21,B17468)&gt;0,0,WEEKDAY(B17468,2)))</f>
        <v>4</v>
      </c>
      <c r="D17468" s="74">
        <f t="shared" si="2"/>
        <v>23</v>
      </c>
      <c r="E17468" s="12">
        <f>IFERROR(VLOOKUP(A17468,'IDAR Meter Data'!$A:$B,2,1),"")</f>
        <v>116</v>
      </c>
      <c r="F17468" s="75">
        <f>IF(CECCZ="CZ03",'Outside Temp'!B17468,IF(CECCZ="CZ04",'Outside Temp'!B17469,IF(CECCZ="CZ12",'Outside Temp'!B17470, IF(CECCZ="CZ13",'Outside Temp'!B17471))))</f>
        <v>57.3</v>
      </c>
      <c r="G17468" s="12">
        <f t="shared" si="3"/>
        <v>1</v>
      </c>
    </row>
    <row r="17469" ht="15.75" customHeight="1">
      <c r="A17469" s="13">
        <v>42306.989583333336</v>
      </c>
      <c r="B17469" s="73">
        <f t="shared" si="1"/>
        <v>42306</v>
      </c>
      <c r="C17469" s="74">
        <f>IF(NewCustomer="Yes", IF(COUNTIF($I$2:$I$11,B17469)&gt;0,0,WEEKDAY(B17469,2)),IF(COUNTIF($I$2:$I$21,B17469)&gt;0,0,WEEKDAY(B17469,2)))</f>
        <v>4</v>
      </c>
      <c r="D17469" s="74">
        <f t="shared" si="2"/>
        <v>23</v>
      </c>
      <c r="E17469" s="12">
        <f>IFERROR(VLOOKUP(A17469,'IDAR Meter Data'!$A:$B,2,1),"")</f>
        <v>111</v>
      </c>
      <c r="F17469" s="75">
        <f>IF(CECCZ="CZ03",'Outside Temp'!B17469,IF(CECCZ="CZ04",'Outside Temp'!B17470,IF(CECCZ="CZ12",'Outside Temp'!B17471, IF(CECCZ="CZ13",'Outside Temp'!B17472))))</f>
        <v>56.55</v>
      </c>
      <c r="G17469" s="12">
        <f t="shared" si="3"/>
        <v>1</v>
      </c>
    </row>
    <row r="17470" ht="15.75" customHeight="1">
      <c r="A17470" s="13">
        <v>42307.0</v>
      </c>
      <c r="B17470" s="73">
        <f t="shared" si="1"/>
        <v>42307</v>
      </c>
      <c r="C17470" s="74">
        <f>IF(NewCustomer="Yes", IF(COUNTIF($I$2:$I$11,B17470)&gt;0,0,WEEKDAY(B17470,2)),IF(COUNTIF($I$2:$I$21,B17470)&gt;0,0,WEEKDAY(B17470,2)))</f>
        <v>5</v>
      </c>
      <c r="D17470" s="74">
        <f t="shared" si="2"/>
        <v>0</v>
      </c>
      <c r="E17470" s="12">
        <f>IFERROR(VLOOKUP(A17470,'IDAR Meter Data'!$A:$B,2,1),"")</f>
        <v>114</v>
      </c>
      <c r="F17470" s="75">
        <f>IF(CECCZ="CZ03",'Outside Temp'!B17470,IF(CECCZ="CZ04",'Outside Temp'!B17471,IF(CECCZ="CZ12",'Outside Temp'!B17472, IF(CECCZ="CZ13",'Outside Temp'!B17473))))</f>
        <v>56.26666667</v>
      </c>
      <c r="G17470" s="12">
        <f t="shared" si="3"/>
        <v>1</v>
      </c>
    </row>
    <row r="17471" ht="15.75" customHeight="1">
      <c r="A17471" s="13">
        <v>42307.010416666664</v>
      </c>
      <c r="B17471" s="73">
        <f t="shared" si="1"/>
        <v>42307</v>
      </c>
      <c r="C17471" s="74">
        <f>IF(NewCustomer="Yes", IF(COUNTIF($I$2:$I$11,B17471)&gt;0,0,WEEKDAY(B17471,2)),IF(COUNTIF($I$2:$I$21,B17471)&gt;0,0,WEEKDAY(B17471,2)))</f>
        <v>5</v>
      </c>
      <c r="D17471" s="74">
        <f t="shared" si="2"/>
        <v>0</v>
      </c>
      <c r="E17471" s="12">
        <f>IFERROR(VLOOKUP(A17471,'IDAR Meter Data'!$A:$B,2,1),"")</f>
        <v>112</v>
      </c>
      <c r="F17471" s="75">
        <f>IF(CECCZ="CZ03",'Outside Temp'!B17471,IF(CECCZ="CZ04",'Outside Temp'!B17472,IF(CECCZ="CZ12",'Outside Temp'!B17473, IF(CECCZ="CZ13",'Outside Temp'!B17474))))</f>
        <v>57.26666667</v>
      </c>
      <c r="G17471" s="12">
        <f t="shared" si="3"/>
        <v>1</v>
      </c>
    </row>
    <row r="17472" ht="15.75" customHeight="1">
      <c r="A17472" s="13">
        <v>42307.020833333336</v>
      </c>
      <c r="B17472" s="73">
        <f t="shared" si="1"/>
        <v>42307</v>
      </c>
      <c r="C17472" s="74">
        <f>IF(NewCustomer="Yes", IF(COUNTIF($I$2:$I$11,B17472)&gt;0,0,WEEKDAY(B17472,2)),IF(COUNTIF($I$2:$I$21,B17472)&gt;0,0,WEEKDAY(B17472,2)))</f>
        <v>5</v>
      </c>
      <c r="D17472" s="74">
        <f t="shared" si="2"/>
        <v>0</v>
      </c>
      <c r="E17472" s="12">
        <f>IFERROR(VLOOKUP(A17472,'IDAR Meter Data'!$A:$B,2,1),"")</f>
        <v>111</v>
      </c>
      <c r="F17472" s="75">
        <f>IF(CECCZ="CZ03",'Outside Temp'!B17472,IF(CECCZ="CZ04",'Outside Temp'!B17473,IF(CECCZ="CZ12",'Outside Temp'!B17474, IF(CECCZ="CZ13",'Outside Temp'!B17475))))</f>
        <v>58.26666667</v>
      </c>
      <c r="G17472" s="12">
        <f t="shared" si="3"/>
        <v>1</v>
      </c>
    </row>
    <row r="17473" ht="15.75" customHeight="1">
      <c r="A17473" s="13">
        <v>42307.03125</v>
      </c>
      <c r="B17473" s="73">
        <f t="shared" si="1"/>
        <v>42307</v>
      </c>
      <c r="C17473" s="74">
        <f>IF(NewCustomer="Yes", IF(COUNTIF($I$2:$I$11,B17473)&gt;0,0,WEEKDAY(B17473,2)),IF(COUNTIF($I$2:$I$21,B17473)&gt;0,0,WEEKDAY(B17473,2)))</f>
        <v>5</v>
      </c>
      <c r="D17473" s="74">
        <f t="shared" si="2"/>
        <v>0</v>
      </c>
      <c r="E17473" s="12">
        <f>IFERROR(VLOOKUP(A17473,'IDAR Meter Data'!$A:$B,2,1),"")</f>
        <v>111</v>
      </c>
      <c r="F17473" s="75">
        <f>IF(CECCZ="CZ03",'Outside Temp'!B17473,IF(CECCZ="CZ04",'Outside Temp'!B17474,IF(CECCZ="CZ12",'Outside Temp'!B17475, IF(CECCZ="CZ13",'Outside Temp'!B17476))))</f>
        <v>59.26666667</v>
      </c>
      <c r="G17473" s="12">
        <f t="shared" si="3"/>
        <v>1</v>
      </c>
    </row>
    <row r="17474" ht="15.75" customHeight="1">
      <c r="A17474" s="13">
        <v>42307.041666666664</v>
      </c>
      <c r="B17474" s="73">
        <f t="shared" si="1"/>
        <v>42307</v>
      </c>
      <c r="C17474" s="74">
        <f>IF(NewCustomer="Yes", IF(COUNTIF($I$2:$I$11,B17474)&gt;0,0,WEEKDAY(B17474,2)),IF(COUNTIF($I$2:$I$21,B17474)&gt;0,0,WEEKDAY(B17474,2)))</f>
        <v>5</v>
      </c>
      <c r="D17474" s="74">
        <f t="shared" si="2"/>
        <v>1</v>
      </c>
      <c r="E17474" s="12">
        <f>IFERROR(VLOOKUP(A17474,'IDAR Meter Data'!$A:$B,2,1),"")</f>
        <v>104</v>
      </c>
      <c r="F17474" s="75">
        <f>IF(CECCZ="CZ03",'Outside Temp'!B17474,IF(CECCZ="CZ04",'Outside Temp'!B17475,IF(CECCZ="CZ12",'Outside Temp'!B17476, IF(CECCZ="CZ13",'Outside Temp'!B17477))))</f>
        <v>59.66666667</v>
      </c>
      <c r="G17474" s="12">
        <f t="shared" si="3"/>
        <v>1</v>
      </c>
    </row>
    <row r="17475" ht="15.75" customHeight="1">
      <c r="A17475" s="13">
        <v>42307.052083333336</v>
      </c>
      <c r="B17475" s="73">
        <f t="shared" si="1"/>
        <v>42307</v>
      </c>
      <c r="C17475" s="74">
        <f>IF(NewCustomer="Yes", IF(COUNTIF($I$2:$I$11,B17475)&gt;0,0,WEEKDAY(B17475,2)),IF(COUNTIF($I$2:$I$21,B17475)&gt;0,0,WEEKDAY(B17475,2)))</f>
        <v>5</v>
      </c>
      <c r="D17475" s="74">
        <f t="shared" si="2"/>
        <v>1</v>
      </c>
      <c r="E17475" s="12">
        <f>IFERROR(VLOOKUP(A17475,'IDAR Meter Data'!$A:$B,2,1),"")</f>
        <v>103</v>
      </c>
      <c r="F17475" s="75">
        <f>IF(CECCZ="CZ03",'Outside Temp'!B17475,IF(CECCZ="CZ04",'Outside Temp'!B17476,IF(CECCZ="CZ12",'Outside Temp'!B17477, IF(CECCZ="CZ13",'Outside Temp'!B17478))))</f>
        <v>58.41666667</v>
      </c>
      <c r="G17475" s="12">
        <f t="shared" si="3"/>
        <v>1</v>
      </c>
    </row>
    <row r="17476" ht="15.75" customHeight="1">
      <c r="A17476" s="13">
        <v>42307.0625</v>
      </c>
      <c r="B17476" s="73">
        <f t="shared" si="1"/>
        <v>42307</v>
      </c>
      <c r="C17476" s="74">
        <f>IF(NewCustomer="Yes", IF(COUNTIF($I$2:$I$11,B17476)&gt;0,0,WEEKDAY(B17476,2)),IF(COUNTIF($I$2:$I$21,B17476)&gt;0,0,WEEKDAY(B17476,2)))</f>
        <v>5</v>
      </c>
      <c r="D17476" s="74">
        <f t="shared" si="2"/>
        <v>1</v>
      </c>
      <c r="E17476" s="12">
        <f>IFERROR(VLOOKUP(A17476,'IDAR Meter Data'!$A:$B,2,1),"")</f>
        <v>106</v>
      </c>
      <c r="F17476" s="75">
        <f>IF(CECCZ="CZ03",'Outside Temp'!B17476,IF(CECCZ="CZ04",'Outside Temp'!B17477,IF(CECCZ="CZ12",'Outside Temp'!B17478, IF(CECCZ="CZ13",'Outside Temp'!B17479))))</f>
        <v>57.16666667</v>
      </c>
      <c r="G17476" s="12">
        <f t="shared" si="3"/>
        <v>1</v>
      </c>
    </row>
    <row r="17477" ht="15.75" customHeight="1">
      <c r="A17477" s="13">
        <v>42307.072916666664</v>
      </c>
      <c r="B17477" s="73">
        <f t="shared" si="1"/>
        <v>42307</v>
      </c>
      <c r="C17477" s="74">
        <f>IF(NewCustomer="Yes", IF(COUNTIF($I$2:$I$11,B17477)&gt;0,0,WEEKDAY(B17477,2)),IF(COUNTIF($I$2:$I$21,B17477)&gt;0,0,WEEKDAY(B17477,2)))</f>
        <v>5</v>
      </c>
      <c r="D17477" s="74">
        <f t="shared" si="2"/>
        <v>1</v>
      </c>
      <c r="E17477" s="12">
        <f>IFERROR(VLOOKUP(A17477,'IDAR Meter Data'!$A:$B,2,1),"")</f>
        <v>102</v>
      </c>
      <c r="F17477" s="75">
        <f>IF(CECCZ="CZ03",'Outside Temp'!B17477,IF(CECCZ="CZ04",'Outside Temp'!B17478,IF(CECCZ="CZ12",'Outside Temp'!B17479, IF(CECCZ="CZ13",'Outside Temp'!B17480))))</f>
        <v>55.91666667</v>
      </c>
      <c r="G17477" s="12">
        <f t="shared" si="3"/>
        <v>1</v>
      </c>
    </row>
    <row r="17478" ht="15.75" customHeight="1">
      <c r="A17478" s="13">
        <v>42307.083333333336</v>
      </c>
      <c r="B17478" s="73">
        <f t="shared" si="1"/>
        <v>42307</v>
      </c>
      <c r="C17478" s="74">
        <f>IF(NewCustomer="Yes", IF(COUNTIF($I$2:$I$11,B17478)&gt;0,0,WEEKDAY(B17478,2)),IF(COUNTIF($I$2:$I$21,B17478)&gt;0,0,WEEKDAY(B17478,2)))</f>
        <v>5</v>
      </c>
      <c r="D17478" s="74">
        <f t="shared" si="2"/>
        <v>2</v>
      </c>
      <c r="E17478" s="12">
        <f>IFERROR(VLOOKUP(A17478,'IDAR Meter Data'!$A:$B,2,1),"")</f>
        <v>103</v>
      </c>
      <c r="F17478" s="75">
        <f>IF(CECCZ="CZ03",'Outside Temp'!B17478,IF(CECCZ="CZ04",'Outside Temp'!B17479,IF(CECCZ="CZ12",'Outside Temp'!B17480, IF(CECCZ="CZ13",'Outside Temp'!B17481))))</f>
        <v>55.06666667</v>
      </c>
      <c r="G17478" s="12">
        <f t="shared" si="3"/>
        <v>1</v>
      </c>
    </row>
    <row r="17479" ht="15.75" customHeight="1">
      <c r="A17479" s="13">
        <v>42307.09375</v>
      </c>
      <c r="B17479" s="73">
        <f t="shared" si="1"/>
        <v>42307</v>
      </c>
      <c r="C17479" s="74">
        <f>IF(NewCustomer="Yes", IF(COUNTIF($I$2:$I$11,B17479)&gt;0,0,WEEKDAY(B17479,2)),IF(COUNTIF($I$2:$I$21,B17479)&gt;0,0,WEEKDAY(B17479,2)))</f>
        <v>5</v>
      </c>
      <c r="D17479" s="74">
        <f t="shared" si="2"/>
        <v>2</v>
      </c>
      <c r="E17479" s="12">
        <f>IFERROR(VLOOKUP(A17479,'IDAR Meter Data'!$A:$B,2,1),"")</f>
        <v>105</v>
      </c>
      <c r="F17479" s="75">
        <f>IF(CECCZ="CZ03",'Outside Temp'!B17479,IF(CECCZ="CZ04",'Outside Temp'!B17480,IF(CECCZ="CZ12",'Outside Temp'!B17481, IF(CECCZ="CZ13",'Outside Temp'!B17482))))</f>
        <v>55.31666667</v>
      </c>
      <c r="G17479" s="12">
        <f t="shared" si="3"/>
        <v>1</v>
      </c>
    </row>
    <row r="17480" ht="15.75" customHeight="1">
      <c r="A17480" s="13">
        <v>42307.104166666664</v>
      </c>
      <c r="B17480" s="73">
        <f t="shared" si="1"/>
        <v>42307</v>
      </c>
      <c r="C17480" s="74">
        <f>IF(NewCustomer="Yes", IF(COUNTIF($I$2:$I$11,B17480)&gt;0,0,WEEKDAY(B17480,2)),IF(COUNTIF($I$2:$I$21,B17480)&gt;0,0,WEEKDAY(B17480,2)))</f>
        <v>5</v>
      </c>
      <c r="D17480" s="74">
        <f t="shared" si="2"/>
        <v>2</v>
      </c>
      <c r="E17480" s="12">
        <f>IFERROR(VLOOKUP(A17480,'IDAR Meter Data'!$A:$B,2,1),"")</f>
        <v>108</v>
      </c>
      <c r="F17480" s="75">
        <f>IF(CECCZ="CZ03",'Outside Temp'!B17480,IF(CECCZ="CZ04",'Outside Temp'!B17481,IF(CECCZ="CZ12",'Outside Temp'!B17482, IF(CECCZ="CZ13",'Outside Temp'!B17483))))</f>
        <v>55.56666667</v>
      </c>
      <c r="G17480" s="12">
        <f t="shared" si="3"/>
        <v>1</v>
      </c>
    </row>
    <row r="17481" ht="15.75" customHeight="1">
      <c r="A17481" s="13">
        <v>42307.114583333336</v>
      </c>
      <c r="B17481" s="73">
        <f t="shared" si="1"/>
        <v>42307</v>
      </c>
      <c r="C17481" s="74">
        <f>IF(NewCustomer="Yes", IF(COUNTIF($I$2:$I$11,B17481)&gt;0,0,WEEKDAY(B17481,2)),IF(COUNTIF($I$2:$I$21,B17481)&gt;0,0,WEEKDAY(B17481,2)))</f>
        <v>5</v>
      </c>
      <c r="D17481" s="74">
        <f t="shared" si="2"/>
        <v>2</v>
      </c>
      <c r="E17481" s="12">
        <f>IFERROR(VLOOKUP(A17481,'IDAR Meter Data'!$A:$B,2,1),"")</f>
        <v>104</v>
      </c>
      <c r="F17481" s="75">
        <f>IF(CECCZ="CZ03",'Outside Temp'!B17481,IF(CECCZ="CZ04",'Outside Temp'!B17482,IF(CECCZ="CZ12",'Outside Temp'!B17483, IF(CECCZ="CZ13",'Outside Temp'!B17484))))</f>
        <v>55.81666667</v>
      </c>
      <c r="G17481" s="12">
        <f t="shared" si="3"/>
        <v>1</v>
      </c>
    </row>
    <row r="17482" ht="15.75" customHeight="1">
      <c r="A17482" s="13">
        <v>42307.125</v>
      </c>
      <c r="B17482" s="73">
        <f t="shared" si="1"/>
        <v>42307</v>
      </c>
      <c r="C17482" s="74">
        <f>IF(NewCustomer="Yes", IF(COUNTIF($I$2:$I$11,B17482)&gt;0,0,WEEKDAY(B17482,2)),IF(COUNTIF($I$2:$I$21,B17482)&gt;0,0,WEEKDAY(B17482,2)))</f>
        <v>5</v>
      </c>
      <c r="D17482" s="74">
        <f t="shared" si="2"/>
        <v>3</v>
      </c>
      <c r="E17482" s="12">
        <f>IFERROR(VLOOKUP(A17482,'IDAR Meter Data'!$A:$B,2,1),"")</f>
        <v>100</v>
      </c>
      <c r="F17482" s="75">
        <f>IF(CECCZ="CZ03",'Outside Temp'!B17482,IF(CECCZ="CZ04",'Outside Temp'!B17483,IF(CECCZ="CZ12",'Outside Temp'!B17484, IF(CECCZ="CZ13",'Outside Temp'!B17485))))</f>
        <v>55.8</v>
      </c>
      <c r="G17482" s="12">
        <f t="shared" si="3"/>
        <v>1</v>
      </c>
    </row>
    <row r="17483" ht="15.75" customHeight="1">
      <c r="A17483" s="13">
        <v>42307.135416666664</v>
      </c>
      <c r="B17483" s="73">
        <f t="shared" si="1"/>
        <v>42307</v>
      </c>
      <c r="C17483" s="74">
        <f>IF(NewCustomer="Yes", IF(COUNTIF($I$2:$I$11,B17483)&gt;0,0,WEEKDAY(B17483,2)),IF(COUNTIF($I$2:$I$21,B17483)&gt;0,0,WEEKDAY(B17483,2)))</f>
        <v>5</v>
      </c>
      <c r="D17483" s="74">
        <f t="shared" si="2"/>
        <v>3</v>
      </c>
      <c r="E17483" s="12">
        <f>IFERROR(VLOOKUP(A17483,'IDAR Meter Data'!$A:$B,2,1),"")</f>
        <v>110</v>
      </c>
      <c r="F17483" s="75">
        <f>IF(CECCZ="CZ03",'Outside Temp'!B17483,IF(CECCZ="CZ04",'Outside Temp'!B17484,IF(CECCZ="CZ12",'Outside Temp'!B17485, IF(CECCZ="CZ13",'Outside Temp'!B17486))))</f>
        <v>55.05</v>
      </c>
      <c r="G17483" s="12">
        <f t="shared" si="3"/>
        <v>1</v>
      </c>
    </row>
    <row r="17484" ht="15.75" customHeight="1">
      <c r="A17484" s="13">
        <v>42307.145833333336</v>
      </c>
      <c r="B17484" s="73">
        <f t="shared" si="1"/>
        <v>42307</v>
      </c>
      <c r="C17484" s="74">
        <f>IF(NewCustomer="Yes", IF(COUNTIF($I$2:$I$11,B17484)&gt;0,0,WEEKDAY(B17484,2)),IF(COUNTIF($I$2:$I$21,B17484)&gt;0,0,WEEKDAY(B17484,2)))</f>
        <v>5</v>
      </c>
      <c r="D17484" s="74">
        <f t="shared" si="2"/>
        <v>3</v>
      </c>
      <c r="E17484" s="12">
        <f>IFERROR(VLOOKUP(A17484,'IDAR Meter Data'!$A:$B,2,1),"")</f>
        <v>104</v>
      </c>
      <c r="F17484" s="75">
        <f>IF(CECCZ="CZ03",'Outside Temp'!B17484,IF(CECCZ="CZ04",'Outside Temp'!B17485,IF(CECCZ="CZ12",'Outside Temp'!B17486, IF(CECCZ="CZ13",'Outside Temp'!B17487))))</f>
        <v>54.3</v>
      </c>
      <c r="G17484" s="12">
        <f t="shared" si="3"/>
        <v>1</v>
      </c>
    </row>
    <row r="17485" ht="15.75" customHeight="1">
      <c r="A17485" s="13">
        <v>42307.15625</v>
      </c>
      <c r="B17485" s="73">
        <f t="shared" si="1"/>
        <v>42307</v>
      </c>
      <c r="C17485" s="74">
        <f>IF(NewCustomer="Yes", IF(COUNTIF($I$2:$I$11,B17485)&gt;0,0,WEEKDAY(B17485,2)),IF(COUNTIF($I$2:$I$21,B17485)&gt;0,0,WEEKDAY(B17485,2)))</f>
        <v>5</v>
      </c>
      <c r="D17485" s="74">
        <f t="shared" si="2"/>
        <v>3</v>
      </c>
      <c r="E17485" s="12">
        <f>IFERROR(VLOOKUP(A17485,'IDAR Meter Data'!$A:$B,2,1),"")</f>
        <v>105</v>
      </c>
      <c r="F17485" s="75">
        <f>IF(CECCZ="CZ03",'Outside Temp'!B17485,IF(CECCZ="CZ04",'Outside Temp'!B17486,IF(CECCZ="CZ12",'Outside Temp'!B17487, IF(CECCZ="CZ13",'Outside Temp'!B17488))))</f>
        <v>53.55</v>
      </c>
      <c r="G17485" s="12">
        <f t="shared" si="3"/>
        <v>1</v>
      </c>
    </row>
    <row r="17486" ht="15.75" customHeight="1">
      <c r="A17486" s="13">
        <v>42307.166666666664</v>
      </c>
      <c r="B17486" s="73">
        <f t="shared" si="1"/>
        <v>42307</v>
      </c>
      <c r="C17486" s="74">
        <f>IF(NewCustomer="Yes", IF(COUNTIF($I$2:$I$11,B17486)&gt;0,0,WEEKDAY(B17486,2)),IF(COUNTIF($I$2:$I$21,B17486)&gt;0,0,WEEKDAY(B17486,2)))</f>
        <v>5</v>
      </c>
      <c r="D17486" s="74">
        <f t="shared" si="2"/>
        <v>4</v>
      </c>
      <c r="E17486" s="12">
        <f>IFERROR(VLOOKUP(A17486,'IDAR Meter Data'!$A:$B,2,1),"")</f>
        <v>104</v>
      </c>
      <c r="F17486" s="75">
        <f>IF(CECCZ="CZ03",'Outside Temp'!B17486,IF(CECCZ="CZ04",'Outside Temp'!B17487,IF(CECCZ="CZ12",'Outside Temp'!B17488, IF(CECCZ="CZ13",'Outside Temp'!B17489))))</f>
        <v>53.13333333</v>
      </c>
      <c r="G17486" s="12">
        <f t="shared" si="3"/>
        <v>1</v>
      </c>
    </row>
    <row r="17487" ht="15.75" customHeight="1">
      <c r="A17487" s="13">
        <v>42307.177083333336</v>
      </c>
      <c r="B17487" s="73">
        <f t="shared" si="1"/>
        <v>42307</v>
      </c>
      <c r="C17487" s="74">
        <f>IF(NewCustomer="Yes", IF(COUNTIF($I$2:$I$11,B17487)&gt;0,0,WEEKDAY(B17487,2)),IF(COUNTIF($I$2:$I$21,B17487)&gt;0,0,WEEKDAY(B17487,2)))</f>
        <v>5</v>
      </c>
      <c r="D17487" s="74">
        <f t="shared" si="2"/>
        <v>4</v>
      </c>
      <c r="E17487" s="12">
        <f>IFERROR(VLOOKUP(A17487,'IDAR Meter Data'!$A:$B,2,1),"")</f>
        <v>108</v>
      </c>
      <c r="F17487" s="75">
        <f>IF(CECCZ="CZ03",'Outside Temp'!B17487,IF(CECCZ="CZ04",'Outside Temp'!B17488,IF(CECCZ="CZ12",'Outside Temp'!B17489, IF(CECCZ="CZ13",'Outside Temp'!B17490))))</f>
        <v>53.63333333</v>
      </c>
      <c r="G17487" s="12">
        <f t="shared" si="3"/>
        <v>1</v>
      </c>
    </row>
    <row r="17488" ht="15.75" customHeight="1">
      <c r="A17488" s="13">
        <v>42307.1875</v>
      </c>
      <c r="B17488" s="73">
        <f t="shared" si="1"/>
        <v>42307</v>
      </c>
      <c r="C17488" s="74">
        <f>IF(NewCustomer="Yes", IF(COUNTIF($I$2:$I$11,B17488)&gt;0,0,WEEKDAY(B17488,2)),IF(COUNTIF($I$2:$I$21,B17488)&gt;0,0,WEEKDAY(B17488,2)))</f>
        <v>5</v>
      </c>
      <c r="D17488" s="74">
        <f t="shared" si="2"/>
        <v>4</v>
      </c>
      <c r="E17488" s="12">
        <f>IFERROR(VLOOKUP(A17488,'IDAR Meter Data'!$A:$B,2,1),"")</f>
        <v>107</v>
      </c>
      <c r="F17488" s="75">
        <f>IF(CECCZ="CZ03",'Outside Temp'!B17488,IF(CECCZ="CZ04",'Outside Temp'!B17489,IF(CECCZ="CZ12",'Outside Temp'!B17490, IF(CECCZ="CZ13",'Outside Temp'!B17491))))</f>
        <v>54.13333333</v>
      </c>
      <c r="G17488" s="12">
        <f t="shared" si="3"/>
        <v>1</v>
      </c>
    </row>
    <row r="17489" ht="15.75" customHeight="1">
      <c r="A17489" s="13">
        <v>42307.197916666664</v>
      </c>
      <c r="B17489" s="73">
        <f t="shared" si="1"/>
        <v>42307</v>
      </c>
      <c r="C17489" s="74">
        <f>IF(NewCustomer="Yes", IF(COUNTIF($I$2:$I$11,B17489)&gt;0,0,WEEKDAY(B17489,2)),IF(COUNTIF($I$2:$I$21,B17489)&gt;0,0,WEEKDAY(B17489,2)))</f>
        <v>5</v>
      </c>
      <c r="D17489" s="74">
        <f t="shared" si="2"/>
        <v>4</v>
      </c>
      <c r="E17489" s="12">
        <f>IFERROR(VLOOKUP(A17489,'IDAR Meter Data'!$A:$B,2,1),"")</f>
        <v>102</v>
      </c>
      <c r="F17489" s="75">
        <f>IF(CECCZ="CZ03",'Outside Temp'!B17489,IF(CECCZ="CZ04",'Outside Temp'!B17490,IF(CECCZ="CZ12",'Outside Temp'!B17491, IF(CECCZ="CZ13",'Outside Temp'!B17492))))</f>
        <v>54.63333333</v>
      </c>
      <c r="G17489" s="12">
        <f t="shared" si="3"/>
        <v>1</v>
      </c>
    </row>
    <row r="17490" ht="15.75" customHeight="1">
      <c r="A17490" s="13">
        <v>42307.208333333336</v>
      </c>
      <c r="B17490" s="73">
        <f t="shared" si="1"/>
        <v>42307</v>
      </c>
      <c r="C17490" s="74">
        <f>IF(NewCustomer="Yes", IF(COUNTIF($I$2:$I$11,B17490)&gt;0,0,WEEKDAY(B17490,2)),IF(COUNTIF($I$2:$I$21,B17490)&gt;0,0,WEEKDAY(B17490,2)))</f>
        <v>5</v>
      </c>
      <c r="D17490" s="74">
        <f t="shared" si="2"/>
        <v>5</v>
      </c>
      <c r="E17490" s="12">
        <f>IFERROR(VLOOKUP(A17490,'IDAR Meter Data'!$A:$B,2,1),"")</f>
        <v>103</v>
      </c>
      <c r="F17490" s="75">
        <f>IF(CECCZ="CZ03",'Outside Temp'!B17490,IF(CECCZ="CZ04",'Outside Temp'!B17491,IF(CECCZ="CZ12",'Outside Temp'!B17492, IF(CECCZ="CZ13",'Outside Temp'!B17493))))</f>
        <v>55</v>
      </c>
      <c r="G17490" s="12">
        <f t="shared" si="3"/>
        <v>1</v>
      </c>
    </row>
    <row r="17491" ht="15.75" customHeight="1">
      <c r="A17491" s="13">
        <v>42307.21875</v>
      </c>
      <c r="B17491" s="73">
        <f t="shared" si="1"/>
        <v>42307</v>
      </c>
      <c r="C17491" s="74">
        <f>IF(NewCustomer="Yes", IF(COUNTIF($I$2:$I$11,B17491)&gt;0,0,WEEKDAY(B17491,2)),IF(COUNTIF($I$2:$I$21,B17491)&gt;0,0,WEEKDAY(B17491,2)))</f>
        <v>5</v>
      </c>
      <c r="D17491" s="74">
        <f t="shared" si="2"/>
        <v>5</v>
      </c>
      <c r="E17491" s="12">
        <f>IFERROR(VLOOKUP(A17491,'IDAR Meter Data'!$A:$B,2,1),"")</f>
        <v>106</v>
      </c>
      <c r="F17491" s="75">
        <f>IF(CECCZ="CZ03",'Outside Temp'!B17491,IF(CECCZ="CZ04",'Outside Temp'!B17492,IF(CECCZ="CZ12",'Outside Temp'!B17493, IF(CECCZ="CZ13",'Outside Temp'!B17494))))</f>
        <v>55</v>
      </c>
      <c r="G17491" s="12">
        <f t="shared" si="3"/>
        <v>1</v>
      </c>
    </row>
    <row r="17492" ht="15.75" customHeight="1">
      <c r="A17492" s="13">
        <v>42307.229166666664</v>
      </c>
      <c r="B17492" s="73">
        <f t="shared" si="1"/>
        <v>42307</v>
      </c>
      <c r="C17492" s="74">
        <f>IF(NewCustomer="Yes", IF(COUNTIF($I$2:$I$11,B17492)&gt;0,0,WEEKDAY(B17492,2)),IF(COUNTIF($I$2:$I$21,B17492)&gt;0,0,WEEKDAY(B17492,2)))</f>
        <v>5</v>
      </c>
      <c r="D17492" s="74">
        <f t="shared" si="2"/>
        <v>5</v>
      </c>
      <c r="E17492" s="12">
        <f>IFERROR(VLOOKUP(A17492,'IDAR Meter Data'!$A:$B,2,1),"")</f>
        <v>108</v>
      </c>
      <c r="F17492" s="75">
        <f>IF(CECCZ="CZ03",'Outside Temp'!B17492,IF(CECCZ="CZ04",'Outside Temp'!B17493,IF(CECCZ="CZ12",'Outside Temp'!B17494, IF(CECCZ="CZ13",'Outside Temp'!B17495))))</f>
        <v>55</v>
      </c>
      <c r="G17492" s="12">
        <f t="shared" si="3"/>
        <v>1</v>
      </c>
    </row>
    <row r="17493" ht="15.75" customHeight="1">
      <c r="A17493" s="13">
        <v>42307.239583333336</v>
      </c>
      <c r="B17493" s="73">
        <f t="shared" si="1"/>
        <v>42307</v>
      </c>
      <c r="C17493" s="74">
        <f>IF(NewCustomer="Yes", IF(COUNTIF($I$2:$I$11,B17493)&gt;0,0,WEEKDAY(B17493,2)),IF(COUNTIF($I$2:$I$21,B17493)&gt;0,0,WEEKDAY(B17493,2)))</f>
        <v>5</v>
      </c>
      <c r="D17493" s="74">
        <f t="shared" si="2"/>
        <v>5</v>
      </c>
      <c r="E17493" s="12">
        <f>IFERROR(VLOOKUP(A17493,'IDAR Meter Data'!$A:$B,2,1),"")</f>
        <v>119</v>
      </c>
      <c r="F17493" s="75">
        <f>IF(CECCZ="CZ03",'Outside Temp'!B17493,IF(CECCZ="CZ04",'Outside Temp'!B17494,IF(CECCZ="CZ12",'Outside Temp'!B17495, IF(CECCZ="CZ13",'Outside Temp'!B17496))))</f>
        <v>55</v>
      </c>
      <c r="G17493" s="12">
        <f t="shared" si="3"/>
        <v>1</v>
      </c>
    </row>
    <row r="17494" ht="15.75" customHeight="1">
      <c r="A17494" s="13">
        <v>42307.25</v>
      </c>
      <c r="B17494" s="73">
        <f t="shared" si="1"/>
        <v>42307</v>
      </c>
      <c r="C17494" s="74">
        <f>IF(NewCustomer="Yes", IF(COUNTIF($I$2:$I$11,B17494)&gt;0,0,WEEKDAY(B17494,2)),IF(COUNTIF($I$2:$I$21,B17494)&gt;0,0,WEEKDAY(B17494,2)))</f>
        <v>5</v>
      </c>
      <c r="D17494" s="74">
        <f t="shared" si="2"/>
        <v>6</v>
      </c>
      <c r="E17494" s="12">
        <f>IFERROR(VLOOKUP(A17494,'IDAR Meter Data'!$A:$B,2,1),"")</f>
        <v>112</v>
      </c>
      <c r="F17494" s="75">
        <f>IF(CECCZ="CZ03",'Outside Temp'!B17494,IF(CECCZ="CZ04",'Outside Temp'!B17495,IF(CECCZ="CZ12",'Outside Temp'!B17496, IF(CECCZ="CZ13",'Outside Temp'!B17497))))</f>
        <v>55.06666667</v>
      </c>
      <c r="G17494" s="12">
        <f t="shared" si="3"/>
        <v>1</v>
      </c>
    </row>
    <row r="17495" ht="15.75" customHeight="1">
      <c r="A17495" s="13">
        <v>42307.260416666664</v>
      </c>
      <c r="B17495" s="73">
        <f t="shared" si="1"/>
        <v>42307</v>
      </c>
      <c r="C17495" s="74">
        <f>IF(NewCustomer="Yes", IF(COUNTIF($I$2:$I$11,B17495)&gt;0,0,WEEKDAY(B17495,2)),IF(COUNTIF($I$2:$I$21,B17495)&gt;0,0,WEEKDAY(B17495,2)))</f>
        <v>5</v>
      </c>
      <c r="D17495" s="74">
        <f t="shared" si="2"/>
        <v>6</v>
      </c>
      <c r="E17495" s="12">
        <f>IFERROR(VLOOKUP(A17495,'IDAR Meter Data'!$A:$B,2,1),"")</f>
        <v>131</v>
      </c>
      <c r="F17495" s="75">
        <f>IF(CECCZ="CZ03",'Outside Temp'!B17495,IF(CECCZ="CZ04",'Outside Temp'!B17496,IF(CECCZ="CZ12",'Outside Temp'!B17497, IF(CECCZ="CZ13",'Outside Temp'!B17498))))</f>
        <v>55.31666667</v>
      </c>
      <c r="G17495" s="12">
        <f t="shared" si="3"/>
        <v>1</v>
      </c>
    </row>
    <row r="17496" ht="15.75" customHeight="1">
      <c r="A17496" s="13">
        <v>42307.270833333336</v>
      </c>
      <c r="B17496" s="73">
        <f t="shared" si="1"/>
        <v>42307</v>
      </c>
      <c r="C17496" s="74">
        <f>IF(NewCustomer="Yes", IF(COUNTIF($I$2:$I$11,B17496)&gt;0,0,WEEKDAY(B17496,2)),IF(COUNTIF($I$2:$I$21,B17496)&gt;0,0,WEEKDAY(B17496,2)))</f>
        <v>5</v>
      </c>
      <c r="D17496" s="74">
        <f t="shared" si="2"/>
        <v>6</v>
      </c>
      <c r="E17496" s="12">
        <f>IFERROR(VLOOKUP(A17496,'IDAR Meter Data'!$A:$B,2,1),"")</f>
        <v>131</v>
      </c>
      <c r="F17496" s="75">
        <f>IF(CECCZ="CZ03",'Outside Temp'!B17496,IF(CECCZ="CZ04",'Outside Temp'!B17497,IF(CECCZ="CZ12",'Outside Temp'!B17498, IF(CECCZ="CZ13",'Outside Temp'!B17499))))</f>
        <v>55.56666667</v>
      </c>
      <c r="G17496" s="12">
        <f t="shared" si="3"/>
        <v>1</v>
      </c>
    </row>
    <row r="17497" ht="15.75" customHeight="1">
      <c r="A17497" s="13">
        <v>42307.28125</v>
      </c>
      <c r="B17497" s="73">
        <f t="shared" si="1"/>
        <v>42307</v>
      </c>
      <c r="C17497" s="74">
        <f>IF(NewCustomer="Yes", IF(COUNTIF($I$2:$I$11,B17497)&gt;0,0,WEEKDAY(B17497,2)),IF(COUNTIF($I$2:$I$21,B17497)&gt;0,0,WEEKDAY(B17497,2)))</f>
        <v>5</v>
      </c>
      <c r="D17497" s="74">
        <f t="shared" si="2"/>
        <v>6</v>
      </c>
      <c r="E17497" s="12">
        <f>IFERROR(VLOOKUP(A17497,'IDAR Meter Data'!$A:$B,2,1),"")</f>
        <v>135</v>
      </c>
      <c r="F17497" s="75">
        <f>IF(CECCZ="CZ03",'Outside Temp'!B17497,IF(CECCZ="CZ04",'Outside Temp'!B17498,IF(CECCZ="CZ12",'Outside Temp'!B17499, IF(CECCZ="CZ13",'Outside Temp'!B17500))))</f>
        <v>55.81666667</v>
      </c>
      <c r="G17497" s="12">
        <f t="shared" si="3"/>
        <v>1</v>
      </c>
    </row>
    <row r="17498" ht="15.75" customHeight="1">
      <c r="A17498" s="13">
        <v>42307.291666666664</v>
      </c>
      <c r="B17498" s="73">
        <f t="shared" si="1"/>
        <v>42307</v>
      </c>
      <c r="C17498" s="74">
        <f>IF(NewCustomer="Yes", IF(COUNTIF($I$2:$I$11,B17498)&gt;0,0,WEEKDAY(B17498,2)),IF(COUNTIF($I$2:$I$21,B17498)&gt;0,0,WEEKDAY(B17498,2)))</f>
        <v>5</v>
      </c>
      <c r="D17498" s="74">
        <f t="shared" si="2"/>
        <v>7</v>
      </c>
      <c r="E17498" s="12">
        <f>IFERROR(VLOOKUP(A17498,'IDAR Meter Data'!$A:$B,2,1),"")</f>
        <v>136</v>
      </c>
      <c r="F17498" s="75">
        <f>IF(CECCZ="CZ03",'Outside Temp'!B17498,IF(CECCZ="CZ04",'Outside Temp'!B17499,IF(CECCZ="CZ12",'Outside Temp'!B17500, IF(CECCZ="CZ13",'Outside Temp'!B17501))))</f>
        <v>56.33333333</v>
      </c>
      <c r="G17498" s="12">
        <f t="shared" si="3"/>
        <v>1</v>
      </c>
    </row>
    <row r="17499" ht="15.75" customHeight="1">
      <c r="A17499" s="13">
        <v>42307.302083333336</v>
      </c>
      <c r="B17499" s="73">
        <f t="shared" si="1"/>
        <v>42307</v>
      </c>
      <c r="C17499" s="74">
        <f>IF(NewCustomer="Yes", IF(COUNTIF($I$2:$I$11,B17499)&gt;0,0,WEEKDAY(B17499,2)),IF(COUNTIF($I$2:$I$21,B17499)&gt;0,0,WEEKDAY(B17499,2)))</f>
        <v>5</v>
      </c>
      <c r="D17499" s="74">
        <f t="shared" si="2"/>
        <v>7</v>
      </c>
      <c r="E17499" s="12">
        <f>IFERROR(VLOOKUP(A17499,'IDAR Meter Data'!$A:$B,2,1),"")</f>
        <v>135</v>
      </c>
      <c r="F17499" s="75">
        <f>IF(CECCZ="CZ03",'Outside Temp'!B17499,IF(CECCZ="CZ04",'Outside Temp'!B17500,IF(CECCZ="CZ12",'Outside Temp'!B17501, IF(CECCZ="CZ13",'Outside Temp'!B17502))))</f>
        <v>57.58333333</v>
      </c>
      <c r="G17499" s="12">
        <f t="shared" si="3"/>
        <v>1</v>
      </c>
    </row>
    <row r="17500" ht="15.75" customHeight="1">
      <c r="A17500" s="13">
        <v>42307.3125</v>
      </c>
      <c r="B17500" s="73">
        <f t="shared" si="1"/>
        <v>42307</v>
      </c>
      <c r="C17500" s="74">
        <f>IF(NewCustomer="Yes", IF(COUNTIF($I$2:$I$11,B17500)&gt;0,0,WEEKDAY(B17500,2)),IF(COUNTIF($I$2:$I$21,B17500)&gt;0,0,WEEKDAY(B17500,2)))</f>
        <v>5</v>
      </c>
      <c r="D17500" s="74">
        <f t="shared" si="2"/>
        <v>7</v>
      </c>
      <c r="E17500" s="12">
        <f>IFERROR(VLOOKUP(A17500,'IDAR Meter Data'!$A:$B,2,1),"")</f>
        <v>149</v>
      </c>
      <c r="F17500" s="75">
        <f>IF(CECCZ="CZ03",'Outside Temp'!B17500,IF(CECCZ="CZ04",'Outside Temp'!B17501,IF(CECCZ="CZ12",'Outside Temp'!B17502, IF(CECCZ="CZ13",'Outside Temp'!B17503))))</f>
        <v>58.83333333</v>
      </c>
      <c r="G17500" s="12">
        <f t="shared" si="3"/>
        <v>1</v>
      </c>
    </row>
    <row r="17501" ht="15.75" customHeight="1">
      <c r="A17501" s="13">
        <v>42307.322916666664</v>
      </c>
      <c r="B17501" s="73">
        <f t="shared" si="1"/>
        <v>42307</v>
      </c>
      <c r="C17501" s="74">
        <f>IF(NewCustomer="Yes", IF(COUNTIF($I$2:$I$11,B17501)&gt;0,0,WEEKDAY(B17501,2)),IF(COUNTIF($I$2:$I$21,B17501)&gt;0,0,WEEKDAY(B17501,2)))</f>
        <v>5</v>
      </c>
      <c r="D17501" s="74">
        <f t="shared" si="2"/>
        <v>7</v>
      </c>
      <c r="E17501" s="12">
        <f>IFERROR(VLOOKUP(A17501,'IDAR Meter Data'!$A:$B,2,1),"")</f>
        <v>149</v>
      </c>
      <c r="F17501" s="75">
        <f>IF(CECCZ="CZ03",'Outside Temp'!B17501,IF(CECCZ="CZ04",'Outside Temp'!B17502,IF(CECCZ="CZ12",'Outside Temp'!B17503, IF(CECCZ="CZ13",'Outside Temp'!B17504))))</f>
        <v>60.08333333</v>
      </c>
      <c r="G17501" s="12">
        <f t="shared" si="3"/>
        <v>1</v>
      </c>
    </row>
    <row r="17502" ht="15.75" customHeight="1">
      <c r="A17502" s="13">
        <v>42307.333333333336</v>
      </c>
      <c r="B17502" s="73">
        <f t="shared" si="1"/>
        <v>42307</v>
      </c>
      <c r="C17502" s="74">
        <f>IF(NewCustomer="Yes", IF(COUNTIF($I$2:$I$11,B17502)&gt;0,0,WEEKDAY(B17502,2)),IF(COUNTIF($I$2:$I$21,B17502)&gt;0,0,WEEKDAY(B17502,2)))</f>
        <v>5</v>
      </c>
      <c r="D17502" s="74">
        <f t="shared" si="2"/>
        <v>8</v>
      </c>
      <c r="E17502" s="12">
        <f>IFERROR(VLOOKUP(A17502,'IDAR Meter Data'!$A:$B,2,1),"")</f>
        <v>161</v>
      </c>
      <c r="F17502" s="75">
        <f>IF(CECCZ="CZ03",'Outside Temp'!B17502,IF(CECCZ="CZ04",'Outside Temp'!B17503,IF(CECCZ="CZ12",'Outside Temp'!B17504, IF(CECCZ="CZ13",'Outside Temp'!B17505))))</f>
        <v>61.26666667</v>
      </c>
      <c r="G17502" s="12">
        <f t="shared" si="3"/>
        <v>1</v>
      </c>
    </row>
    <row r="17503" ht="15.75" customHeight="1">
      <c r="A17503" s="13">
        <v>42307.34375</v>
      </c>
      <c r="B17503" s="73">
        <f t="shared" si="1"/>
        <v>42307</v>
      </c>
      <c r="C17503" s="74">
        <f>IF(NewCustomer="Yes", IF(COUNTIF($I$2:$I$11,B17503)&gt;0,0,WEEKDAY(B17503,2)),IF(COUNTIF($I$2:$I$21,B17503)&gt;0,0,WEEKDAY(B17503,2)))</f>
        <v>5</v>
      </c>
      <c r="D17503" s="74">
        <f t="shared" si="2"/>
        <v>8</v>
      </c>
      <c r="E17503" s="12">
        <f>IFERROR(VLOOKUP(A17503,'IDAR Meter Data'!$A:$B,2,1),"")</f>
        <v>159</v>
      </c>
      <c r="F17503" s="75">
        <f>IF(CECCZ="CZ03",'Outside Temp'!B17503,IF(CECCZ="CZ04",'Outside Temp'!B17504,IF(CECCZ="CZ12",'Outside Temp'!B17505, IF(CECCZ="CZ13",'Outside Temp'!B17506))))</f>
        <v>62.26666667</v>
      </c>
      <c r="G17503" s="12">
        <f t="shared" si="3"/>
        <v>1</v>
      </c>
    </row>
    <row r="17504" ht="15.75" customHeight="1">
      <c r="A17504" s="13">
        <v>42307.354166666664</v>
      </c>
      <c r="B17504" s="73">
        <f t="shared" si="1"/>
        <v>42307</v>
      </c>
      <c r="C17504" s="74">
        <f>IF(NewCustomer="Yes", IF(COUNTIF($I$2:$I$11,B17504)&gt;0,0,WEEKDAY(B17504,2)),IF(COUNTIF($I$2:$I$21,B17504)&gt;0,0,WEEKDAY(B17504,2)))</f>
        <v>5</v>
      </c>
      <c r="D17504" s="74">
        <f t="shared" si="2"/>
        <v>8</v>
      </c>
      <c r="E17504" s="12">
        <f>IFERROR(VLOOKUP(A17504,'IDAR Meter Data'!$A:$B,2,1),"")</f>
        <v>169</v>
      </c>
      <c r="F17504" s="75">
        <f>IF(CECCZ="CZ03",'Outside Temp'!B17504,IF(CECCZ="CZ04",'Outside Temp'!B17505,IF(CECCZ="CZ12",'Outside Temp'!B17506, IF(CECCZ="CZ13",'Outside Temp'!B17507))))</f>
        <v>63.26666667</v>
      </c>
      <c r="G17504" s="12">
        <f t="shared" si="3"/>
        <v>1</v>
      </c>
    </row>
    <row r="17505" ht="15.75" customHeight="1">
      <c r="A17505" s="13">
        <v>42307.364583333336</v>
      </c>
      <c r="B17505" s="73">
        <f t="shared" si="1"/>
        <v>42307</v>
      </c>
      <c r="C17505" s="74">
        <f>IF(NewCustomer="Yes", IF(COUNTIF($I$2:$I$11,B17505)&gt;0,0,WEEKDAY(B17505,2)),IF(COUNTIF($I$2:$I$21,B17505)&gt;0,0,WEEKDAY(B17505,2)))</f>
        <v>5</v>
      </c>
      <c r="D17505" s="74">
        <f t="shared" si="2"/>
        <v>8</v>
      </c>
      <c r="E17505" s="12">
        <f>IFERROR(VLOOKUP(A17505,'IDAR Meter Data'!$A:$B,2,1),"")</f>
        <v>159</v>
      </c>
      <c r="F17505" s="75">
        <f>IF(CECCZ="CZ03",'Outside Temp'!B17505,IF(CECCZ="CZ04",'Outside Temp'!B17506,IF(CECCZ="CZ12",'Outside Temp'!B17507, IF(CECCZ="CZ13",'Outside Temp'!B17508))))</f>
        <v>64.26666667</v>
      </c>
      <c r="G17505" s="12">
        <f t="shared" si="3"/>
        <v>1</v>
      </c>
    </row>
    <row r="17506" ht="15.75" customHeight="1">
      <c r="A17506" s="13">
        <v>42307.375</v>
      </c>
      <c r="B17506" s="73">
        <f t="shared" si="1"/>
        <v>42307</v>
      </c>
      <c r="C17506" s="74">
        <f>IF(NewCustomer="Yes", IF(COUNTIF($I$2:$I$11,B17506)&gt;0,0,WEEKDAY(B17506,2)),IF(COUNTIF($I$2:$I$21,B17506)&gt;0,0,WEEKDAY(B17506,2)))</f>
        <v>5</v>
      </c>
      <c r="D17506" s="74">
        <f t="shared" si="2"/>
        <v>9</v>
      </c>
      <c r="E17506" s="12">
        <f>IFERROR(VLOOKUP(A17506,'IDAR Meter Data'!$A:$B,2,1),"")</f>
        <v>162</v>
      </c>
      <c r="F17506" s="75">
        <f>IF(CECCZ="CZ03",'Outside Temp'!B17506,IF(CECCZ="CZ04",'Outside Temp'!B17507,IF(CECCZ="CZ12",'Outside Temp'!B17508, IF(CECCZ="CZ13",'Outside Temp'!B17509))))</f>
        <v>65.13333333</v>
      </c>
      <c r="G17506" s="12">
        <f t="shared" si="3"/>
        <v>2</v>
      </c>
    </row>
    <row r="17507" ht="15.75" customHeight="1">
      <c r="A17507" s="13">
        <v>42307.385416666664</v>
      </c>
      <c r="B17507" s="73">
        <f t="shared" si="1"/>
        <v>42307</v>
      </c>
      <c r="C17507" s="74">
        <f>IF(NewCustomer="Yes", IF(COUNTIF($I$2:$I$11,B17507)&gt;0,0,WEEKDAY(B17507,2)),IF(COUNTIF($I$2:$I$21,B17507)&gt;0,0,WEEKDAY(B17507,2)))</f>
        <v>5</v>
      </c>
      <c r="D17507" s="74">
        <f t="shared" si="2"/>
        <v>9</v>
      </c>
      <c r="E17507" s="12">
        <f>IFERROR(VLOOKUP(A17507,'IDAR Meter Data'!$A:$B,2,1),"")</f>
        <v>162</v>
      </c>
      <c r="F17507" s="75">
        <f>IF(CECCZ="CZ03",'Outside Temp'!B17507,IF(CECCZ="CZ04",'Outside Temp'!B17508,IF(CECCZ="CZ12",'Outside Temp'!B17509, IF(CECCZ="CZ13",'Outside Temp'!B17510))))</f>
        <v>65.63333333</v>
      </c>
      <c r="G17507" s="12">
        <f t="shared" si="3"/>
        <v>2</v>
      </c>
    </row>
    <row r="17508" ht="15.75" customHeight="1">
      <c r="A17508" s="13">
        <v>42307.395833333336</v>
      </c>
      <c r="B17508" s="73">
        <f t="shared" si="1"/>
        <v>42307</v>
      </c>
      <c r="C17508" s="74">
        <f>IF(NewCustomer="Yes", IF(COUNTIF($I$2:$I$11,B17508)&gt;0,0,WEEKDAY(B17508,2)),IF(COUNTIF($I$2:$I$21,B17508)&gt;0,0,WEEKDAY(B17508,2)))</f>
        <v>5</v>
      </c>
      <c r="D17508" s="74">
        <f t="shared" si="2"/>
        <v>9</v>
      </c>
      <c r="E17508" s="12">
        <f>IFERROR(VLOOKUP(A17508,'IDAR Meter Data'!$A:$B,2,1),"")</f>
        <v>159</v>
      </c>
      <c r="F17508" s="75">
        <f>IF(CECCZ="CZ03",'Outside Temp'!B17508,IF(CECCZ="CZ04",'Outside Temp'!B17509,IF(CECCZ="CZ12",'Outside Temp'!B17510, IF(CECCZ="CZ13",'Outside Temp'!B17511))))</f>
        <v>66.13333333</v>
      </c>
      <c r="G17508" s="12">
        <f t="shared" si="3"/>
        <v>2</v>
      </c>
    </row>
    <row r="17509" ht="15.75" customHeight="1">
      <c r="A17509" s="13">
        <v>42307.40625</v>
      </c>
      <c r="B17509" s="73">
        <f t="shared" si="1"/>
        <v>42307</v>
      </c>
      <c r="C17509" s="74">
        <f>IF(NewCustomer="Yes", IF(COUNTIF($I$2:$I$11,B17509)&gt;0,0,WEEKDAY(B17509,2)),IF(COUNTIF($I$2:$I$21,B17509)&gt;0,0,WEEKDAY(B17509,2)))</f>
        <v>5</v>
      </c>
      <c r="D17509" s="74">
        <f t="shared" si="2"/>
        <v>9</v>
      </c>
      <c r="E17509" s="12">
        <f>IFERROR(VLOOKUP(A17509,'IDAR Meter Data'!$A:$B,2,1),"")</f>
        <v>145</v>
      </c>
      <c r="F17509" s="75">
        <f>IF(CECCZ="CZ03",'Outside Temp'!B17509,IF(CECCZ="CZ04",'Outside Temp'!B17510,IF(CECCZ="CZ12",'Outside Temp'!B17511, IF(CECCZ="CZ13",'Outside Temp'!B17512))))</f>
        <v>66.63333333</v>
      </c>
      <c r="G17509" s="12">
        <f t="shared" si="3"/>
        <v>2</v>
      </c>
    </row>
    <row r="17510" ht="15.75" customHeight="1">
      <c r="A17510" s="13">
        <v>42307.416666666664</v>
      </c>
      <c r="B17510" s="73">
        <f t="shared" si="1"/>
        <v>42307</v>
      </c>
      <c r="C17510" s="74">
        <f>IF(NewCustomer="Yes", IF(COUNTIF($I$2:$I$11,B17510)&gt;0,0,WEEKDAY(B17510,2)),IF(COUNTIF($I$2:$I$21,B17510)&gt;0,0,WEEKDAY(B17510,2)))</f>
        <v>5</v>
      </c>
      <c r="D17510" s="74">
        <f t="shared" si="2"/>
        <v>10</v>
      </c>
      <c r="E17510" s="12">
        <f>IFERROR(VLOOKUP(A17510,'IDAR Meter Data'!$A:$B,2,1),"")</f>
        <v>144</v>
      </c>
      <c r="F17510" s="75">
        <f>IF(CECCZ="CZ03",'Outside Temp'!B17510,IF(CECCZ="CZ04",'Outside Temp'!B17511,IF(CECCZ="CZ12",'Outside Temp'!B17512, IF(CECCZ="CZ13",'Outside Temp'!B17513))))</f>
        <v>67.06666667</v>
      </c>
      <c r="G17510" s="12">
        <f t="shared" si="3"/>
        <v>2</v>
      </c>
    </row>
    <row r="17511" ht="15.75" customHeight="1">
      <c r="A17511" s="13">
        <v>42307.427083333336</v>
      </c>
      <c r="B17511" s="73">
        <f t="shared" si="1"/>
        <v>42307</v>
      </c>
      <c r="C17511" s="74">
        <f>IF(NewCustomer="Yes", IF(COUNTIF($I$2:$I$11,B17511)&gt;0,0,WEEKDAY(B17511,2)),IF(COUNTIF($I$2:$I$21,B17511)&gt;0,0,WEEKDAY(B17511,2)))</f>
        <v>5</v>
      </c>
      <c r="D17511" s="74">
        <f t="shared" si="2"/>
        <v>10</v>
      </c>
      <c r="E17511" s="12">
        <f>IFERROR(VLOOKUP(A17511,'IDAR Meter Data'!$A:$B,2,1),"")</f>
        <v>143</v>
      </c>
      <c r="F17511" s="75">
        <f>IF(CECCZ="CZ03",'Outside Temp'!B17511,IF(CECCZ="CZ04",'Outside Temp'!B17512,IF(CECCZ="CZ12",'Outside Temp'!B17513, IF(CECCZ="CZ13",'Outside Temp'!B17514))))</f>
        <v>67.31666667</v>
      </c>
      <c r="G17511" s="12">
        <f t="shared" si="3"/>
        <v>2</v>
      </c>
    </row>
    <row r="17512" ht="15.75" customHeight="1">
      <c r="A17512" s="13">
        <v>42307.4375</v>
      </c>
      <c r="B17512" s="73">
        <f t="shared" si="1"/>
        <v>42307</v>
      </c>
      <c r="C17512" s="74">
        <f>IF(NewCustomer="Yes", IF(COUNTIF($I$2:$I$11,B17512)&gt;0,0,WEEKDAY(B17512,2)),IF(COUNTIF($I$2:$I$21,B17512)&gt;0,0,WEEKDAY(B17512,2)))</f>
        <v>5</v>
      </c>
      <c r="D17512" s="74">
        <f t="shared" si="2"/>
        <v>10</v>
      </c>
      <c r="E17512" s="12">
        <f>IFERROR(VLOOKUP(A17512,'IDAR Meter Data'!$A:$B,2,1),"")</f>
        <v>159</v>
      </c>
      <c r="F17512" s="75">
        <f>IF(CECCZ="CZ03",'Outside Temp'!B17512,IF(CECCZ="CZ04",'Outside Temp'!B17513,IF(CECCZ="CZ12",'Outside Temp'!B17514, IF(CECCZ="CZ13",'Outside Temp'!B17515))))</f>
        <v>67.56666667</v>
      </c>
      <c r="G17512" s="12">
        <f t="shared" si="3"/>
        <v>2</v>
      </c>
    </row>
    <row r="17513" ht="15.75" customHeight="1">
      <c r="A17513" s="13">
        <v>42307.447916666664</v>
      </c>
      <c r="B17513" s="73">
        <f t="shared" si="1"/>
        <v>42307</v>
      </c>
      <c r="C17513" s="74">
        <f>IF(NewCustomer="Yes", IF(COUNTIF($I$2:$I$11,B17513)&gt;0,0,WEEKDAY(B17513,2)),IF(COUNTIF($I$2:$I$21,B17513)&gt;0,0,WEEKDAY(B17513,2)))</f>
        <v>5</v>
      </c>
      <c r="D17513" s="74">
        <f t="shared" si="2"/>
        <v>10</v>
      </c>
      <c r="E17513" s="12">
        <f>IFERROR(VLOOKUP(A17513,'IDAR Meter Data'!$A:$B,2,1),"")</f>
        <v>172</v>
      </c>
      <c r="F17513" s="75">
        <f>IF(CECCZ="CZ03",'Outside Temp'!B17513,IF(CECCZ="CZ04",'Outside Temp'!B17514,IF(CECCZ="CZ12",'Outside Temp'!B17515, IF(CECCZ="CZ13",'Outside Temp'!B17516))))</f>
        <v>67.81666667</v>
      </c>
      <c r="G17513" s="12">
        <f t="shared" si="3"/>
        <v>2</v>
      </c>
    </row>
    <row r="17514" ht="15.75" customHeight="1">
      <c r="A17514" s="13">
        <v>42307.458333333336</v>
      </c>
      <c r="B17514" s="73">
        <f t="shared" si="1"/>
        <v>42307</v>
      </c>
      <c r="C17514" s="74">
        <f>IF(NewCustomer="Yes", IF(COUNTIF($I$2:$I$11,B17514)&gt;0,0,WEEKDAY(B17514,2)),IF(COUNTIF($I$2:$I$21,B17514)&gt;0,0,WEEKDAY(B17514,2)))</f>
        <v>5</v>
      </c>
      <c r="D17514" s="74">
        <f t="shared" si="2"/>
        <v>11</v>
      </c>
      <c r="E17514" s="12">
        <f>IFERROR(VLOOKUP(A17514,'IDAR Meter Data'!$A:$B,2,1),"")</f>
        <v>167</v>
      </c>
      <c r="F17514" s="75">
        <f>IF(CECCZ="CZ03",'Outside Temp'!B17514,IF(CECCZ="CZ04",'Outside Temp'!B17515,IF(CECCZ="CZ12",'Outside Temp'!B17516, IF(CECCZ="CZ13",'Outside Temp'!B17517))))</f>
        <v>68.13333333</v>
      </c>
      <c r="G17514" s="12">
        <f t="shared" si="3"/>
        <v>2</v>
      </c>
    </row>
    <row r="17515" ht="15.75" customHeight="1">
      <c r="A17515" s="13">
        <v>42307.46875</v>
      </c>
      <c r="B17515" s="73">
        <f t="shared" si="1"/>
        <v>42307</v>
      </c>
      <c r="C17515" s="74">
        <f>IF(NewCustomer="Yes", IF(COUNTIF($I$2:$I$11,B17515)&gt;0,0,WEEKDAY(B17515,2)),IF(COUNTIF($I$2:$I$21,B17515)&gt;0,0,WEEKDAY(B17515,2)))</f>
        <v>5</v>
      </c>
      <c r="D17515" s="74">
        <f t="shared" si="2"/>
        <v>11</v>
      </c>
      <c r="E17515" s="12">
        <f>IFERROR(VLOOKUP(A17515,'IDAR Meter Data'!$A:$B,2,1),"")</f>
        <v>166</v>
      </c>
      <c r="F17515" s="75">
        <f>IF(CECCZ="CZ03",'Outside Temp'!B17515,IF(CECCZ="CZ04",'Outside Temp'!B17516,IF(CECCZ="CZ12",'Outside Temp'!B17517, IF(CECCZ="CZ13",'Outside Temp'!B17518))))</f>
        <v>68.63333333</v>
      </c>
      <c r="G17515" s="12">
        <f t="shared" si="3"/>
        <v>2</v>
      </c>
    </row>
    <row r="17516" ht="15.75" customHeight="1">
      <c r="A17516" s="13">
        <v>42307.479166666664</v>
      </c>
      <c r="B17516" s="73">
        <f t="shared" si="1"/>
        <v>42307</v>
      </c>
      <c r="C17516" s="74">
        <f>IF(NewCustomer="Yes", IF(COUNTIF($I$2:$I$11,B17516)&gt;0,0,WEEKDAY(B17516,2)),IF(COUNTIF($I$2:$I$21,B17516)&gt;0,0,WEEKDAY(B17516,2)))</f>
        <v>5</v>
      </c>
      <c r="D17516" s="74">
        <f t="shared" si="2"/>
        <v>11</v>
      </c>
      <c r="E17516" s="12">
        <f>IFERROR(VLOOKUP(A17516,'IDAR Meter Data'!$A:$B,2,1),"")</f>
        <v>164</v>
      </c>
      <c r="F17516" s="75">
        <f>IF(CECCZ="CZ03",'Outside Temp'!B17516,IF(CECCZ="CZ04",'Outside Temp'!B17517,IF(CECCZ="CZ12",'Outside Temp'!B17518, IF(CECCZ="CZ13",'Outside Temp'!B17519))))</f>
        <v>69.13333333</v>
      </c>
      <c r="G17516" s="12">
        <f t="shared" si="3"/>
        <v>2</v>
      </c>
    </row>
    <row r="17517" ht="15.75" customHeight="1">
      <c r="A17517" s="13">
        <v>42307.489583333336</v>
      </c>
      <c r="B17517" s="73">
        <f t="shared" si="1"/>
        <v>42307</v>
      </c>
      <c r="C17517" s="74">
        <f>IF(NewCustomer="Yes", IF(COUNTIF($I$2:$I$11,B17517)&gt;0,0,WEEKDAY(B17517,2)),IF(COUNTIF($I$2:$I$21,B17517)&gt;0,0,WEEKDAY(B17517,2)))</f>
        <v>5</v>
      </c>
      <c r="D17517" s="74">
        <f t="shared" si="2"/>
        <v>11</v>
      </c>
      <c r="E17517" s="12">
        <f>IFERROR(VLOOKUP(A17517,'IDAR Meter Data'!$A:$B,2,1),"")</f>
        <v>158</v>
      </c>
      <c r="F17517" s="75">
        <f>IF(CECCZ="CZ03",'Outside Temp'!B17517,IF(CECCZ="CZ04",'Outside Temp'!B17518,IF(CECCZ="CZ12",'Outside Temp'!B17519, IF(CECCZ="CZ13",'Outside Temp'!B17520))))</f>
        <v>69.63333333</v>
      </c>
      <c r="G17517" s="12">
        <f t="shared" si="3"/>
        <v>2</v>
      </c>
    </row>
    <row r="17518" ht="15.75" customHeight="1">
      <c r="A17518" s="13">
        <v>42307.5</v>
      </c>
      <c r="B17518" s="73">
        <f t="shared" si="1"/>
        <v>42307</v>
      </c>
      <c r="C17518" s="74">
        <f>IF(NewCustomer="Yes", IF(COUNTIF($I$2:$I$11,B17518)&gt;0,0,WEEKDAY(B17518,2)),IF(COUNTIF($I$2:$I$21,B17518)&gt;0,0,WEEKDAY(B17518,2)))</f>
        <v>5</v>
      </c>
      <c r="D17518" s="74">
        <f t="shared" si="2"/>
        <v>12</v>
      </c>
      <c r="E17518" s="12">
        <f>IFERROR(VLOOKUP(A17518,'IDAR Meter Data'!$A:$B,2,1),"")</f>
        <v>158</v>
      </c>
      <c r="F17518" s="75">
        <f>IF(CECCZ="CZ03",'Outside Temp'!B17518,IF(CECCZ="CZ04",'Outside Temp'!B17519,IF(CECCZ="CZ12",'Outside Temp'!B17520, IF(CECCZ="CZ13",'Outside Temp'!B17521))))</f>
        <v>70</v>
      </c>
      <c r="G17518" s="12">
        <f t="shared" si="3"/>
        <v>2</v>
      </c>
    </row>
    <row r="17519" ht="15.75" customHeight="1">
      <c r="A17519" s="13">
        <v>42307.510416666664</v>
      </c>
      <c r="B17519" s="73">
        <f t="shared" si="1"/>
        <v>42307</v>
      </c>
      <c r="C17519" s="74">
        <f>IF(NewCustomer="Yes", IF(COUNTIF($I$2:$I$11,B17519)&gt;0,0,WEEKDAY(B17519,2)),IF(COUNTIF($I$2:$I$21,B17519)&gt;0,0,WEEKDAY(B17519,2)))</f>
        <v>5</v>
      </c>
      <c r="D17519" s="74">
        <f t="shared" si="2"/>
        <v>12</v>
      </c>
      <c r="E17519" s="12">
        <f>IFERROR(VLOOKUP(A17519,'IDAR Meter Data'!$A:$B,2,1),"")</f>
        <v>159</v>
      </c>
      <c r="F17519" s="75">
        <f>IF(CECCZ="CZ03",'Outside Temp'!B17519,IF(CECCZ="CZ04",'Outside Temp'!B17520,IF(CECCZ="CZ12",'Outside Temp'!B17521, IF(CECCZ="CZ13",'Outside Temp'!B17522))))</f>
        <v>70</v>
      </c>
      <c r="G17519" s="12">
        <f t="shared" si="3"/>
        <v>2</v>
      </c>
    </row>
    <row r="17520" ht="15.75" customHeight="1">
      <c r="A17520" s="13">
        <v>42307.520833333336</v>
      </c>
      <c r="B17520" s="73">
        <f t="shared" si="1"/>
        <v>42307</v>
      </c>
      <c r="C17520" s="74">
        <f>IF(NewCustomer="Yes", IF(COUNTIF($I$2:$I$11,B17520)&gt;0,0,WEEKDAY(B17520,2)),IF(COUNTIF($I$2:$I$21,B17520)&gt;0,0,WEEKDAY(B17520,2)))</f>
        <v>5</v>
      </c>
      <c r="D17520" s="74">
        <f t="shared" si="2"/>
        <v>12</v>
      </c>
      <c r="E17520" s="12">
        <f>IFERROR(VLOOKUP(A17520,'IDAR Meter Data'!$A:$B,2,1),"")</f>
        <v>160</v>
      </c>
      <c r="F17520" s="75">
        <f>IF(CECCZ="CZ03",'Outside Temp'!B17520,IF(CECCZ="CZ04",'Outside Temp'!B17521,IF(CECCZ="CZ12",'Outside Temp'!B17522, IF(CECCZ="CZ13",'Outside Temp'!B17523))))</f>
        <v>70</v>
      </c>
      <c r="G17520" s="12">
        <f t="shared" si="3"/>
        <v>2</v>
      </c>
    </row>
    <row r="17521" ht="15.75" customHeight="1">
      <c r="A17521" s="13">
        <v>42307.53125</v>
      </c>
      <c r="B17521" s="73">
        <f t="shared" si="1"/>
        <v>42307</v>
      </c>
      <c r="C17521" s="74">
        <f>IF(NewCustomer="Yes", IF(COUNTIF($I$2:$I$11,B17521)&gt;0,0,WEEKDAY(B17521,2)),IF(COUNTIF($I$2:$I$21,B17521)&gt;0,0,WEEKDAY(B17521,2)))</f>
        <v>5</v>
      </c>
      <c r="D17521" s="74">
        <f t="shared" si="2"/>
        <v>12</v>
      </c>
      <c r="E17521" s="12">
        <f>IFERROR(VLOOKUP(A17521,'IDAR Meter Data'!$A:$B,2,1),"")</f>
        <v>163</v>
      </c>
      <c r="F17521" s="75">
        <f>IF(CECCZ="CZ03",'Outside Temp'!B17521,IF(CECCZ="CZ04",'Outside Temp'!B17522,IF(CECCZ="CZ12",'Outside Temp'!B17523, IF(CECCZ="CZ13",'Outside Temp'!B17524))))</f>
        <v>70</v>
      </c>
      <c r="G17521" s="12">
        <f t="shared" si="3"/>
        <v>2</v>
      </c>
    </row>
    <row r="17522" ht="15.75" customHeight="1">
      <c r="A17522" s="13">
        <v>42307.541666666664</v>
      </c>
      <c r="B17522" s="73">
        <f t="shared" si="1"/>
        <v>42307</v>
      </c>
      <c r="C17522" s="74">
        <f>IF(NewCustomer="Yes", IF(COUNTIF($I$2:$I$11,B17522)&gt;0,0,WEEKDAY(B17522,2)),IF(COUNTIF($I$2:$I$21,B17522)&gt;0,0,WEEKDAY(B17522,2)))</f>
        <v>5</v>
      </c>
      <c r="D17522" s="74">
        <f t="shared" si="2"/>
        <v>13</v>
      </c>
      <c r="E17522" s="12">
        <f>IFERROR(VLOOKUP(A17522,'IDAR Meter Data'!$A:$B,2,1),"")</f>
        <v>162</v>
      </c>
      <c r="F17522" s="75">
        <f>IF(CECCZ="CZ03",'Outside Temp'!B17522,IF(CECCZ="CZ04",'Outside Temp'!B17523,IF(CECCZ="CZ12",'Outside Temp'!B17524, IF(CECCZ="CZ13",'Outside Temp'!B17525))))</f>
        <v>70.4</v>
      </c>
      <c r="G17522" s="12">
        <f t="shared" si="3"/>
        <v>3</v>
      </c>
    </row>
    <row r="17523" ht="15.75" customHeight="1">
      <c r="A17523" s="13">
        <v>42307.552083333336</v>
      </c>
      <c r="B17523" s="73">
        <f t="shared" si="1"/>
        <v>42307</v>
      </c>
      <c r="C17523" s="74">
        <f>IF(NewCustomer="Yes", IF(COUNTIF($I$2:$I$11,B17523)&gt;0,0,WEEKDAY(B17523,2)),IF(COUNTIF($I$2:$I$21,B17523)&gt;0,0,WEEKDAY(B17523,2)))</f>
        <v>5</v>
      </c>
      <c r="D17523" s="74">
        <f t="shared" si="2"/>
        <v>13</v>
      </c>
      <c r="E17523" s="12">
        <f>IFERROR(VLOOKUP(A17523,'IDAR Meter Data'!$A:$B,2,1),"")</f>
        <v>163</v>
      </c>
      <c r="F17523" s="75">
        <f>IF(CECCZ="CZ03",'Outside Temp'!B17523,IF(CECCZ="CZ04",'Outside Temp'!B17524,IF(CECCZ="CZ12",'Outside Temp'!B17525, IF(CECCZ="CZ13",'Outside Temp'!B17526))))</f>
        <v>71.9</v>
      </c>
      <c r="G17523" s="12">
        <f t="shared" si="3"/>
        <v>3</v>
      </c>
    </row>
    <row r="17524" ht="15.75" customHeight="1">
      <c r="A17524" s="13">
        <v>42307.5625</v>
      </c>
      <c r="B17524" s="73">
        <f t="shared" si="1"/>
        <v>42307</v>
      </c>
      <c r="C17524" s="74">
        <f>IF(NewCustomer="Yes", IF(COUNTIF($I$2:$I$11,B17524)&gt;0,0,WEEKDAY(B17524,2)),IF(COUNTIF($I$2:$I$21,B17524)&gt;0,0,WEEKDAY(B17524,2)))</f>
        <v>5</v>
      </c>
      <c r="D17524" s="74">
        <f t="shared" si="2"/>
        <v>13</v>
      </c>
      <c r="E17524" s="12">
        <f>IFERROR(VLOOKUP(A17524,'IDAR Meter Data'!$A:$B,2,1),"")</f>
        <v>163</v>
      </c>
      <c r="F17524" s="75">
        <f>IF(CECCZ="CZ03",'Outside Temp'!B17524,IF(CECCZ="CZ04",'Outside Temp'!B17525,IF(CECCZ="CZ12",'Outside Temp'!B17526, IF(CECCZ="CZ13",'Outside Temp'!B17527))))</f>
        <v>73.4</v>
      </c>
      <c r="G17524" s="12">
        <f t="shared" si="3"/>
        <v>3</v>
      </c>
    </row>
    <row r="17525" ht="15.75" customHeight="1">
      <c r="A17525" s="13">
        <v>42307.572916666664</v>
      </c>
      <c r="B17525" s="73">
        <f t="shared" si="1"/>
        <v>42307</v>
      </c>
      <c r="C17525" s="74">
        <f>IF(NewCustomer="Yes", IF(COUNTIF($I$2:$I$11,B17525)&gt;0,0,WEEKDAY(B17525,2)),IF(COUNTIF($I$2:$I$21,B17525)&gt;0,0,WEEKDAY(B17525,2)))</f>
        <v>5</v>
      </c>
      <c r="D17525" s="74">
        <f t="shared" si="2"/>
        <v>13</v>
      </c>
      <c r="E17525" s="12">
        <f>IFERROR(VLOOKUP(A17525,'IDAR Meter Data'!$A:$B,2,1),"")</f>
        <v>167</v>
      </c>
      <c r="F17525" s="75">
        <f>IF(CECCZ="CZ03",'Outside Temp'!B17525,IF(CECCZ="CZ04",'Outside Temp'!B17526,IF(CECCZ="CZ12",'Outside Temp'!B17527, IF(CECCZ="CZ13",'Outside Temp'!B17528))))</f>
        <v>74.9</v>
      </c>
      <c r="G17525" s="12">
        <f t="shared" si="3"/>
        <v>3</v>
      </c>
    </row>
    <row r="17526" ht="15.75" customHeight="1">
      <c r="A17526" s="13">
        <v>42307.583333333336</v>
      </c>
      <c r="B17526" s="73">
        <f t="shared" si="1"/>
        <v>42307</v>
      </c>
      <c r="C17526" s="74">
        <f>IF(NewCustomer="Yes", IF(COUNTIF($I$2:$I$11,B17526)&gt;0,0,WEEKDAY(B17526,2)),IF(COUNTIF($I$2:$I$21,B17526)&gt;0,0,WEEKDAY(B17526,2)))</f>
        <v>5</v>
      </c>
      <c r="D17526" s="74">
        <f t="shared" si="2"/>
        <v>14</v>
      </c>
      <c r="E17526" s="12">
        <f>IFERROR(VLOOKUP(A17526,'IDAR Meter Data'!$A:$B,2,1),"")</f>
        <v>174</v>
      </c>
      <c r="F17526" s="75">
        <f>IF(CECCZ="CZ03",'Outside Temp'!B17526,IF(CECCZ="CZ04",'Outside Temp'!B17527,IF(CECCZ="CZ12",'Outside Temp'!B17528, IF(CECCZ="CZ13",'Outside Temp'!B17529))))</f>
        <v>75.93333333</v>
      </c>
      <c r="G17526" s="12">
        <f t="shared" si="3"/>
        <v>4</v>
      </c>
    </row>
    <row r="17527" ht="15.75" customHeight="1">
      <c r="A17527" s="13">
        <v>42307.59375</v>
      </c>
      <c r="B17527" s="73">
        <f t="shared" si="1"/>
        <v>42307</v>
      </c>
      <c r="C17527" s="74">
        <f>IF(NewCustomer="Yes", IF(COUNTIF($I$2:$I$11,B17527)&gt;0,0,WEEKDAY(B17527,2)),IF(COUNTIF($I$2:$I$21,B17527)&gt;0,0,WEEKDAY(B17527,2)))</f>
        <v>5</v>
      </c>
      <c r="D17527" s="74">
        <f t="shared" si="2"/>
        <v>14</v>
      </c>
      <c r="E17527" s="12">
        <f>IFERROR(VLOOKUP(A17527,'IDAR Meter Data'!$A:$B,2,1),"")</f>
        <v>167</v>
      </c>
      <c r="F17527" s="75">
        <f>IF(CECCZ="CZ03",'Outside Temp'!B17527,IF(CECCZ="CZ04",'Outside Temp'!B17528,IF(CECCZ="CZ12",'Outside Temp'!B17529, IF(CECCZ="CZ13",'Outside Temp'!B17530))))</f>
        <v>75.68333333</v>
      </c>
      <c r="G17527" s="12">
        <f t="shared" si="3"/>
        <v>4</v>
      </c>
    </row>
    <row r="17528" ht="15.75" customHeight="1">
      <c r="A17528" s="13">
        <v>42307.604166666664</v>
      </c>
      <c r="B17528" s="73">
        <f t="shared" si="1"/>
        <v>42307</v>
      </c>
      <c r="C17528" s="74">
        <f>IF(NewCustomer="Yes", IF(COUNTIF($I$2:$I$11,B17528)&gt;0,0,WEEKDAY(B17528,2)),IF(COUNTIF($I$2:$I$21,B17528)&gt;0,0,WEEKDAY(B17528,2)))</f>
        <v>5</v>
      </c>
      <c r="D17528" s="74">
        <f t="shared" si="2"/>
        <v>14</v>
      </c>
      <c r="E17528" s="12">
        <f>IFERROR(VLOOKUP(A17528,'IDAR Meter Data'!$A:$B,2,1),"")</f>
        <v>175</v>
      </c>
      <c r="F17528" s="75">
        <f>IF(CECCZ="CZ03",'Outside Temp'!B17528,IF(CECCZ="CZ04",'Outside Temp'!B17529,IF(CECCZ="CZ12",'Outside Temp'!B17530, IF(CECCZ="CZ13",'Outside Temp'!B17531))))</f>
        <v>75.43333333</v>
      </c>
      <c r="G17528" s="12">
        <f t="shared" si="3"/>
        <v>4</v>
      </c>
    </row>
    <row r="17529" ht="15.75" customHeight="1">
      <c r="A17529" s="13">
        <v>42307.614583333336</v>
      </c>
      <c r="B17529" s="73">
        <f t="shared" si="1"/>
        <v>42307</v>
      </c>
      <c r="C17529" s="74">
        <f>IF(NewCustomer="Yes", IF(COUNTIF($I$2:$I$11,B17529)&gt;0,0,WEEKDAY(B17529,2)),IF(COUNTIF($I$2:$I$21,B17529)&gt;0,0,WEEKDAY(B17529,2)))</f>
        <v>5</v>
      </c>
      <c r="D17529" s="74">
        <f t="shared" si="2"/>
        <v>14</v>
      </c>
      <c r="E17529" s="12">
        <f>IFERROR(VLOOKUP(A17529,'IDAR Meter Data'!$A:$B,2,1),"")</f>
        <v>179</v>
      </c>
      <c r="F17529" s="75">
        <f>IF(CECCZ="CZ03",'Outside Temp'!B17529,IF(CECCZ="CZ04",'Outside Temp'!B17530,IF(CECCZ="CZ12",'Outside Temp'!B17531, IF(CECCZ="CZ13",'Outside Temp'!B17532))))</f>
        <v>75.18333333</v>
      </c>
      <c r="G17529" s="12">
        <f t="shared" si="3"/>
        <v>4</v>
      </c>
    </row>
    <row r="17530" ht="15.75" customHeight="1">
      <c r="A17530" s="13">
        <v>42307.625</v>
      </c>
      <c r="B17530" s="73">
        <f t="shared" si="1"/>
        <v>42307</v>
      </c>
      <c r="C17530" s="74">
        <f>IF(NewCustomer="Yes", IF(COUNTIF($I$2:$I$11,B17530)&gt;0,0,WEEKDAY(B17530,2)),IF(COUNTIF($I$2:$I$21,B17530)&gt;0,0,WEEKDAY(B17530,2)))</f>
        <v>5</v>
      </c>
      <c r="D17530" s="74">
        <f t="shared" si="2"/>
        <v>15</v>
      </c>
      <c r="E17530" s="12">
        <f>IFERROR(VLOOKUP(A17530,'IDAR Meter Data'!$A:$B,2,1),"")</f>
        <v>174</v>
      </c>
      <c r="F17530" s="75">
        <f>IF(CECCZ="CZ03",'Outside Temp'!B17530,IF(CECCZ="CZ04",'Outside Temp'!B17531,IF(CECCZ="CZ12",'Outside Temp'!B17532, IF(CECCZ="CZ13",'Outside Temp'!B17533))))</f>
        <v>74.73333333</v>
      </c>
      <c r="G17530" s="12">
        <f t="shared" si="3"/>
        <v>3</v>
      </c>
    </row>
    <row r="17531" ht="15.75" customHeight="1">
      <c r="A17531" s="13">
        <v>42307.635416666664</v>
      </c>
      <c r="B17531" s="73">
        <f t="shared" si="1"/>
        <v>42307</v>
      </c>
      <c r="C17531" s="74">
        <f>IF(NewCustomer="Yes", IF(COUNTIF($I$2:$I$11,B17531)&gt;0,0,WEEKDAY(B17531,2)),IF(COUNTIF($I$2:$I$21,B17531)&gt;0,0,WEEKDAY(B17531,2)))</f>
        <v>5</v>
      </c>
      <c r="D17531" s="74">
        <f t="shared" si="2"/>
        <v>15</v>
      </c>
      <c r="E17531" s="12">
        <f>IFERROR(VLOOKUP(A17531,'IDAR Meter Data'!$A:$B,2,1),"")</f>
        <v>167</v>
      </c>
      <c r="F17531" s="75">
        <f>IF(CECCZ="CZ03",'Outside Temp'!B17531,IF(CECCZ="CZ04",'Outside Temp'!B17532,IF(CECCZ="CZ12",'Outside Temp'!B17533, IF(CECCZ="CZ13",'Outside Temp'!B17534))))</f>
        <v>73.73333333</v>
      </c>
      <c r="G17531" s="12">
        <f t="shared" si="3"/>
        <v>3</v>
      </c>
    </row>
    <row r="17532" ht="15.75" customHeight="1">
      <c r="A17532" s="13">
        <v>42307.645833333336</v>
      </c>
      <c r="B17532" s="73">
        <f t="shared" si="1"/>
        <v>42307</v>
      </c>
      <c r="C17532" s="74">
        <f>IF(NewCustomer="Yes", IF(COUNTIF($I$2:$I$11,B17532)&gt;0,0,WEEKDAY(B17532,2)),IF(COUNTIF($I$2:$I$21,B17532)&gt;0,0,WEEKDAY(B17532,2)))</f>
        <v>5</v>
      </c>
      <c r="D17532" s="74">
        <f t="shared" si="2"/>
        <v>15</v>
      </c>
      <c r="E17532" s="12">
        <f>IFERROR(VLOOKUP(A17532,'IDAR Meter Data'!$A:$B,2,1),"")</f>
        <v>170</v>
      </c>
      <c r="F17532" s="75">
        <f>IF(CECCZ="CZ03",'Outside Temp'!B17532,IF(CECCZ="CZ04",'Outside Temp'!B17533,IF(CECCZ="CZ12",'Outside Temp'!B17534, IF(CECCZ="CZ13",'Outside Temp'!B17535))))</f>
        <v>72.73333333</v>
      </c>
      <c r="G17532" s="12">
        <f t="shared" si="3"/>
        <v>3</v>
      </c>
    </row>
    <row r="17533" ht="15.75" customHeight="1">
      <c r="A17533" s="13">
        <v>42307.65625</v>
      </c>
      <c r="B17533" s="73">
        <f t="shared" si="1"/>
        <v>42307</v>
      </c>
      <c r="C17533" s="74">
        <f>IF(NewCustomer="Yes", IF(COUNTIF($I$2:$I$11,B17533)&gt;0,0,WEEKDAY(B17533,2)),IF(COUNTIF($I$2:$I$21,B17533)&gt;0,0,WEEKDAY(B17533,2)))</f>
        <v>5</v>
      </c>
      <c r="D17533" s="74">
        <f t="shared" si="2"/>
        <v>15</v>
      </c>
      <c r="E17533" s="12">
        <f>IFERROR(VLOOKUP(A17533,'IDAR Meter Data'!$A:$B,2,1),"")</f>
        <v>158</v>
      </c>
      <c r="F17533" s="75">
        <f>IF(CECCZ="CZ03",'Outside Temp'!B17533,IF(CECCZ="CZ04",'Outside Temp'!B17534,IF(CECCZ="CZ12",'Outside Temp'!B17535, IF(CECCZ="CZ13",'Outside Temp'!B17536))))</f>
        <v>71.73333333</v>
      </c>
      <c r="G17533" s="12">
        <f t="shared" si="3"/>
        <v>3</v>
      </c>
    </row>
    <row r="17534" ht="15.75" customHeight="1">
      <c r="A17534" s="13">
        <v>42307.666666666664</v>
      </c>
      <c r="B17534" s="73">
        <f t="shared" si="1"/>
        <v>42307</v>
      </c>
      <c r="C17534" s="74">
        <f>IF(NewCustomer="Yes", IF(COUNTIF($I$2:$I$11,B17534)&gt;0,0,WEEKDAY(B17534,2)),IF(COUNTIF($I$2:$I$21,B17534)&gt;0,0,WEEKDAY(B17534,2)))</f>
        <v>5</v>
      </c>
      <c r="D17534" s="74">
        <f t="shared" si="2"/>
        <v>16</v>
      </c>
      <c r="E17534" s="12">
        <f>IFERROR(VLOOKUP(A17534,'IDAR Meter Data'!$A:$B,2,1),"")</f>
        <v>163</v>
      </c>
      <c r="F17534" s="75">
        <f>IF(CECCZ="CZ03",'Outside Temp'!B17534,IF(CECCZ="CZ04",'Outside Temp'!B17535,IF(CECCZ="CZ12",'Outside Temp'!B17536, IF(CECCZ="CZ13",'Outside Temp'!B17537))))</f>
        <v>70.86666667</v>
      </c>
      <c r="G17534" s="12">
        <f t="shared" si="3"/>
        <v>3</v>
      </c>
    </row>
    <row r="17535" ht="15.75" customHeight="1">
      <c r="A17535" s="13">
        <v>42307.677083333336</v>
      </c>
      <c r="B17535" s="73">
        <f t="shared" si="1"/>
        <v>42307</v>
      </c>
      <c r="C17535" s="74">
        <f>IF(NewCustomer="Yes", IF(COUNTIF($I$2:$I$11,B17535)&gt;0,0,WEEKDAY(B17535,2)),IF(COUNTIF($I$2:$I$21,B17535)&gt;0,0,WEEKDAY(B17535,2)))</f>
        <v>5</v>
      </c>
      <c r="D17535" s="74">
        <f t="shared" si="2"/>
        <v>16</v>
      </c>
      <c r="E17535" s="12">
        <f>IFERROR(VLOOKUP(A17535,'IDAR Meter Data'!$A:$B,2,1),"")</f>
        <v>163</v>
      </c>
      <c r="F17535" s="75">
        <f>IF(CECCZ="CZ03",'Outside Temp'!B17535,IF(CECCZ="CZ04",'Outside Temp'!B17536,IF(CECCZ="CZ12",'Outside Temp'!B17537, IF(CECCZ="CZ13",'Outside Temp'!B17538))))</f>
        <v>70.36666667</v>
      </c>
      <c r="G17535" s="12">
        <f t="shared" si="3"/>
        <v>3</v>
      </c>
    </row>
    <row r="17536" ht="15.75" customHeight="1">
      <c r="A17536" s="13">
        <v>42307.6875</v>
      </c>
      <c r="B17536" s="73">
        <f t="shared" si="1"/>
        <v>42307</v>
      </c>
      <c r="C17536" s="74">
        <f>IF(NewCustomer="Yes", IF(COUNTIF($I$2:$I$11,B17536)&gt;0,0,WEEKDAY(B17536,2)),IF(COUNTIF($I$2:$I$21,B17536)&gt;0,0,WEEKDAY(B17536,2)))</f>
        <v>5</v>
      </c>
      <c r="D17536" s="74">
        <f t="shared" si="2"/>
        <v>16</v>
      </c>
      <c r="E17536" s="12">
        <f>IFERROR(VLOOKUP(A17536,'IDAR Meter Data'!$A:$B,2,1),"")</f>
        <v>160</v>
      </c>
      <c r="F17536" s="75">
        <f>IF(CECCZ="CZ03",'Outside Temp'!B17536,IF(CECCZ="CZ04",'Outside Temp'!B17537,IF(CECCZ="CZ12",'Outside Temp'!B17538, IF(CECCZ="CZ13",'Outside Temp'!B17539))))</f>
        <v>69.86666667</v>
      </c>
      <c r="G17536" s="12">
        <f t="shared" si="3"/>
        <v>2</v>
      </c>
    </row>
    <row r="17537" ht="15.75" customHeight="1">
      <c r="A17537" s="13">
        <v>42307.697916666664</v>
      </c>
      <c r="B17537" s="73">
        <f t="shared" si="1"/>
        <v>42307</v>
      </c>
      <c r="C17537" s="74">
        <f>IF(NewCustomer="Yes", IF(COUNTIF($I$2:$I$11,B17537)&gt;0,0,WEEKDAY(B17537,2)),IF(COUNTIF($I$2:$I$21,B17537)&gt;0,0,WEEKDAY(B17537,2)))</f>
        <v>5</v>
      </c>
      <c r="D17537" s="74">
        <f t="shared" si="2"/>
        <v>16</v>
      </c>
      <c r="E17537" s="12">
        <f>IFERROR(VLOOKUP(A17537,'IDAR Meter Data'!$A:$B,2,1),"")</f>
        <v>161</v>
      </c>
      <c r="F17537" s="75">
        <f>IF(CECCZ="CZ03",'Outside Temp'!B17537,IF(CECCZ="CZ04",'Outside Temp'!B17538,IF(CECCZ="CZ12",'Outside Temp'!B17539, IF(CECCZ="CZ13",'Outside Temp'!B17540))))</f>
        <v>69.36666667</v>
      </c>
      <c r="G17537" s="12">
        <f t="shared" si="3"/>
        <v>2</v>
      </c>
    </row>
    <row r="17538" ht="15.75" customHeight="1">
      <c r="A17538" s="13">
        <v>42307.708333333336</v>
      </c>
      <c r="B17538" s="73">
        <f t="shared" si="1"/>
        <v>42307</v>
      </c>
      <c r="C17538" s="74">
        <f>IF(NewCustomer="Yes", IF(COUNTIF($I$2:$I$11,B17538)&gt;0,0,WEEKDAY(B17538,2)),IF(COUNTIF($I$2:$I$21,B17538)&gt;0,0,WEEKDAY(B17538,2)))</f>
        <v>5</v>
      </c>
      <c r="D17538" s="74">
        <f t="shared" si="2"/>
        <v>17</v>
      </c>
      <c r="E17538" s="12">
        <f>IFERROR(VLOOKUP(A17538,'IDAR Meter Data'!$A:$B,2,1),"")</f>
        <v>164</v>
      </c>
      <c r="F17538" s="75">
        <f>IF(CECCZ="CZ03",'Outside Temp'!B17538,IF(CECCZ="CZ04",'Outside Temp'!B17539,IF(CECCZ="CZ12",'Outside Temp'!B17540, IF(CECCZ="CZ13",'Outside Temp'!B17541))))</f>
        <v>68.73333333</v>
      </c>
      <c r="G17538" s="12">
        <f t="shared" si="3"/>
        <v>2</v>
      </c>
    </row>
    <row r="17539" ht="15.75" customHeight="1">
      <c r="A17539" s="13">
        <v>42307.71875</v>
      </c>
      <c r="B17539" s="73">
        <f t="shared" si="1"/>
        <v>42307</v>
      </c>
      <c r="C17539" s="74">
        <f>IF(NewCustomer="Yes", IF(COUNTIF($I$2:$I$11,B17539)&gt;0,0,WEEKDAY(B17539,2)),IF(COUNTIF($I$2:$I$21,B17539)&gt;0,0,WEEKDAY(B17539,2)))</f>
        <v>5</v>
      </c>
      <c r="D17539" s="74">
        <f t="shared" si="2"/>
        <v>17</v>
      </c>
      <c r="E17539" s="12">
        <f>IFERROR(VLOOKUP(A17539,'IDAR Meter Data'!$A:$B,2,1),"")</f>
        <v>164</v>
      </c>
      <c r="F17539" s="75">
        <f>IF(CECCZ="CZ03",'Outside Temp'!B17539,IF(CECCZ="CZ04",'Outside Temp'!B17540,IF(CECCZ="CZ12",'Outside Temp'!B17541, IF(CECCZ="CZ13",'Outside Temp'!B17542))))</f>
        <v>67.73333333</v>
      </c>
      <c r="G17539" s="12">
        <f t="shared" si="3"/>
        <v>2</v>
      </c>
    </row>
    <row r="17540" ht="15.75" customHeight="1">
      <c r="A17540" s="13">
        <v>42307.729166666664</v>
      </c>
      <c r="B17540" s="73">
        <f t="shared" si="1"/>
        <v>42307</v>
      </c>
      <c r="C17540" s="74">
        <f>IF(NewCustomer="Yes", IF(COUNTIF($I$2:$I$11,B17540)&gt;0,0,WEEKDAY(B17540,2)),IF(COUNTIF($I$2:$I$21,B17540)&gt;0,0,WEEKDAY(B17540,2)))</f>
        <v>5</v>
      </c>
      <c r="D17540" s="74">
        <f t="shared" si="2"/>
        <v>17</v>
      </c>
      <c r="E17540" s="12">
        <f>IFERROR(VLOOKUP(A17540,'IDAR Meter Data'!$A:$B,2,1),"")</f>
        <v>161</v>
      </c>
      <c r="F17540" s="75">
        <f>IF(CECCZ="CZ03",'Outside Temp'!B17540,IF(CECCZ="CZ04",'Outside Temp'!B17541,IF(CECCZ="CZ12",'Outside Temp'!B17542, IF(CECCZ="CZ13",'Outside Temp'!B17543))))</f>
        <v>66.73333333</v>
      </c>
      <c r="G17540" s="12">
        <f t="shared" si="3"/>
        <v>2</v>
      </c>
    </row>
    <row r="17541" ht="15.75" customHeight="1">
      <c r="A17541" s="13">
        <v>42307.739583333336</v>
      </c>
      <c r="B17541" s="73">
        <f t="shared" si="1"/>
        <v>42307</v>
      </c>
      <c r="C17541" s="74">
        <f>IF(NewCustomer="Yes", IF(COUNTIF($I$2:$I$11,B17541)&gt;0,0,WEEKDAY(B17541,2)),IF(COUNTIF($I$2:$I$21,B17541)&gt;0,0,WEEKDAY(B17541,2)))</f>
        <v>5</v>
      </c>
      <c r="D17541" s="74">
        <f t="shared" si="2"/>
        <v>17</v>
      </c>
      <c r="E17541" s="12">
        <f>IFERROR(VLOOKUP(A17541,'IDAR Meter Data'!$A:$B,2,1),"")</f>
        <v>171</v>
      </c>
      <c r="F17541" s="75">
        <f>IF(CECCZ="CZ03",'Outside Temp'!B17541,IF(CECCZ="CZ04",'Outside Temp'!B17542,IF(CECCZ="CZ12",'Outside Temp'!B17543, IF(CECCZ="CZ13",'Outside Temp'!B17544))))</f>
        <v>65.73333333</v>
      </c>
      <c r="G17541" s="12">
        <f t="shared" si="3"/>
        <v>2</v>
      </c>
    </row>
    <row r="17542" ht="15.75" customHeight="1">
      <c r="A17542" s="13">
        <v>42307.75</v>
      </c>
      <c r="B17542" s="73">
        <f t="shared" si="1"/>
        <v>42307</v>
      </c>
      <c r="C17542" s="74">
        <f>IF(NewCustomer="Yes", IF(COUNTIF($I$2:$I$11,B17542)&gt;0,0,WEEKDAY(B17542,2)),IF(COUNTIF($I$2:$I$21,B17542)&gt;0,0,WEEKDAY(B17542,2)))</f>
        <v>5</v>
      </c>
      <c r="D17542" s="74">
        <f t="shared" si="2"/>
        <v>18</v>
      </c>
      <c r="E17542" s="12">
        <f>IFERROR(VLOOKUP(A17542,'IDAR Meter Data'!$A:$B,2,1),"")</f>
        <v>164</v>
      </c>
      <c r="F17542" s="75">
        <f>IF(CECCZ="CZ03",'Outside Temp'!B17542,IF(CECCZ="CZ04",'Outside Temp'!B17543,IF(CECCZ="CZ12",'Outside Temp'!B17544, IF(CECCZ="CZ13",'Outside Temp'!B17545))))</f>
        <v>64.93333333</v>
      </c>
      <c r="G17542" s="12">
        <f t="shared" si="3"/>
        <v>1</v>
      </c>
    </row>
    <row r="17543" ht="15.75" customHeight="1">
      <c r="A17543" s="13">
        <v>42307.760416666664</v>
      </c>
      <c r="B17543" s="73">
        <f t="shared" si="1"/>
        <v>42307</v>
      </c>
      <c r="C17543" s="74">
        <f>IF(NewCustomer="Yes", IF(COUNTIF($I$2:$I$11,B17543)&gt;0,0,WEEKDAY(B17543,2)),IF(COUNTIF($I$2:$I$21,B17543)&gt;0,0,WEEKDAY(B17543,2)))</f>
        <v>5</v>
      </c>
      <c r="D17543" s="74">
        <f t="shared" si="2"/>
        <v>18</v>
      </c>
      <c r="E17543" s="12">
        <f>IFERROR(VLOOKUP(A17543,'IDAR Meter Data'!$A:$B,2,1),"")</f>
        <v>125</v>
      </c>
      <c r="F17543" s="75">
        <f>IF(CECCZ="CZ03",'Outside Temp'!B17543,IF(CECCZ="CZ04",'Outside Temp'!B17544,IF(CECCZ="CZ12",'Outside Temp'!B17545, IF(CECCZ="CZ13",'Outside Temp'!B17546))))</f>
        <v>64.68333333</v>
      </c>
      <c r="G17543" s="12">
        <f t="shared" si="3"/>
        <v>1</v>
      </c>
    </row>
    <row r="17544" ht="15.75" customHeight="1">
      <c r="A17544" s="13">
        <v>42307.770833333336</v>
      </c>
      <c r="B17544" s="73">
        <f t="shared" si="1"/>
        <v>42307</v>
      </c>
      <c r="C17544" s="74">
        <f>IF(NewCustomer="Yes", IF(COUNTIF($I$2:$I$11,B17544)&gt;0,0,WEEKDAY(B17544,2)),IF(COUNTIF($I$2:$I$21,B17544)&gt;0,0,WEEKDAY(B17544,2)))</f>
        <v>5</v>
      </c>
      <c r="D17544" s="74">
        <f t="shared" si="2"/>
        <v>18</v>
      </c>
      <c r="E17544" s="12">
        <f>IFERROR(VLOOKUP(A17544,'IDAR Meter Data'!$A:$B,2,1),"")</f>
        <v>124</v>
      </c>
      <c r="F17544" s="75">
        <f>IF(CECCZ="CZ03",'Outside Temp'!B17544,IF(CECCZ="CZ04",'Outside Temp'!B17545,IF(CECCZ="CZ12",'Outside Temp'!B17546, IF(CECCZ="CZ13",'Outside Temp'!B17547))))</f>
        <v>64.43333333</v>
      </c>
      <c r="G17544" s="12">
        <f t="shared" si="3"/>
        <v>1</v>
      </c>
    </row>
    <row r="17545" ht="15.75" customHeight="1">
      <c r="A17545" s="13">
        <v>42307.78125</v>
      </c>
      <c r="B17545" s="73">
        <f t="shared" si="1"/>
        <v>42307</v>
      </c>
      <c r="C17545" s="74">
        <f>IF(NewCustomer="Yes", IF(COUNTIF($I$2:$I$11,B17545)&gt;0,0,WEEKDAY(B17545,2)),IF(COUNTIF($I$2:$I$21,B17545)&gt;0,0,WEEKDAY(B17545,2)))</f>
        <v>5</v>
      </c>
      <c r="D17545" s="74">
        <f t="shared" si="2"/>
        <v>18</v>
      </c>
      <c r="E17545" s="12">
        <f>IFERROR(VLOOKUP(A17545,'IDAR Meter Data'!$A:$B,2,1),"")</f>
        <v>115</v>
      </c>
      <c r="F17545" s="75">
        <f>IF(CECCZ="CZ03",'Outside Temp'!B17545,IF(CECCZ="CZ04",'Outside Temp'!B17546,IF(CECCZ="CZ12",'Outside Temp'!B17547, IF(CECCZ="CZ13",'Outside Temp'!B17548))))</f>
        <v>64.18333333</v>
      </c>
      <c r="G17545" s="12">
        <f t="shared" si="3"/>
        <v>1</v>
      </c>
    </row>
    <row r="17546" ht="15.75" customHeight="1">
      <c r="A17546" s="13">
        <v>42307.791666666664</v>
      </c>
      <c r="B17546" s="73">
        <f t="shared" si="1"/>
        <v>42307</v>
      </c>
      <c r="C17546" s="74">
        <f>IF(NewCustomer="Yes", IF(COUNTIF($I$2:$I$11,B17546)&gt;0,0,WEEKDAY(B17546,2)),IF(COUNTIF($I$2:$I$21,B17546)&gt;0,0,WEEKDAY(B17546,2)))</f>
        <v>5</v>
      </c>
      <c r="D17546" s="74">
        <f t="shared" si="2"/>
        <v>19</v>
      </c>
      <c r="E17546" s="12">
        <f>IFERROR(VLOOKUP(A17546,'IDAR Meter Data'!$A:$B,2,1),"")</f>
        <v>121</v>
      </c>
      <c r="F17546" s="75">
        <f>IF(CECCZ="CZ03",'Outside Temp'!B17546,IF(CECCZ="CZ04",'Outside Temp'!B17547,IF(CECCZ="CZ12",'Outside Temp'!B17548, IF(CECCZ="CZ13",'Outside Temp'!B17549))))</f>
        <v>63.93333333</v>
      </c>
      <c r="G17546" s="12">
        <f t="shared" si="3"/>
        <v>1</v>
      </c>
    </row>
    <row r="17547" ht="15.75" customHeight="1">
      <c r="A17547" s="13">
        <v>42307.802083333336</v>
      </c>
      <c r="B17547" s="73">
        <f t="shared" si="1"/>
        <v>42307</v>
      </c>
      <c r="C17547" s="74">
        <f>IF(NewCustomer="Yes", IF(COUNTIF($I$2:$I$11,B17547)&gt;0,0,WEEKDAY(B17547,2)),IF(COUNTIF($I$2:$I$21,B17547)&gt;0,0,WEEKDAY(B17547,2)))</f>
        <v>5</v>
      </c>
      <c r="D17547" s="74">
        <f t="shared" si="2"/>
        <v>19</v>
      </c>
      <c r="E17547" s="12">
        <f>IFERROR(VLOOKUP(A17547,'IDAR Meter Data'!$A:$B,2,1),"")</f>
        <v>124</v>
      </c>
      <c r="F17547" s="75">
        <f>IF(CECCZ="CZ03",'Outside Temp'!B17547,IF(CECCZ="CZ04",'Outside Temp'!B17548,IF(CECCZ="CZ12",'Outside Temp'!B17549, IF(CECCZ="CZ13",'Outside Temp'!B17550))))</f>
        <v>63.68333333</v>
      </c>
      <c r="G17547" s="12">
        <f t="shared" si="3"/>
        <v>1</v>
      </c>
    </row>
    <row r="17548" ht="15.75" customHeight="1">
      <c r="A17548" s="13">
        <v>42307.8125</v>
      </c>
      <c r="B17548" s="73">
        <f t="shared" si="1"/>
        <v>42307</v>
      </c>
      <c r="C17548" s="74">
        <f>IF(NewCustomer="Yes", IF(COUNTIF($I$2:$I$11,B17548)&gt;0,0,WEEKDAY(B17548,2)),IF(COUNTIF($I$2:$I$21,B17548)&gt;0,0,WEEKDAY(B17548,2)))</f>
        <v>5</v>
      </c>
      <c r="D17548" s="74">
        <f t="shared" si="2"/>
        <v>19</v>
      </c>
      <c r="E17548" s="12">
        <f>IFERROR(VLOOKUP(A17548,'IDAR Meter Data'!$A:$B,2,1),"")</f>
        <v>118</v>
      </c>
      <c r="F17548" s="75">
        <f>IF(CECCZ="CZ03",'Outside Temp'!B17548,IF(CECCZ="CZ04",'Outside Temp'!B17549,IF(CECCZ="CZ12",'Outside Temp'!B17550, IF(CECCZ="CZ13",'Outside Temp'!B17551))))</f>
        <v>63.43333333</v>
      </c>
      <c r="G17548" s="12">
        <f t="shared" si="3"/>
        <v>1</v>
      </c>
    </row>
    <row r="17549" ht="15.75" customHeight="1">
      <c r="A17549" s="13">
        <v>42307.822916666664</v>
      </c>
      <c r="B17549" s="73">
        <f t="shared" si="1"/>
        <v>42307</v>
      </c>
      <c r="C17549" s="74">
        <f>IF(NewCustomer="Yes", IF(COUNTIF($I$2:$I$11,B17549)&gt;0,0,WEEKDAY(B17549,2)),IF(COUNTIF($I$2:$I$21,B17549)&gt;0,0,WEEKDAY(B17549,2)))</f>
        <v>5</v>
      </c>
      <c r="D17549" s="74">
        <f t="shared" si="2"/>
        <v>19</v>
      </c>
      <c r="E17549" s="12">
        <f>IFERROR(VLOOKUP(A17549,'IDAR Meter Data'!$A:$B,2,1),"")</f>
        <v>120</v>
      </c>
      <c r="F17549" s="75">
        <f>IF(CECCZ="CZ03",'Outside Temp'!B17549,IF(CECCZ="CZ04",'Outside Temp'!B17550,IF(CECCZ="CZ12",'Outside Temp'!B17551, IF(CECCZ="CZ13",'Outside Temp'!B17552))))</f>
        <v>63.18333333</v>
      </c>
      <c r="G17549" s="12">
        <f t="shared" si="3"/>
        <v>1</v>
      </c>
    </row>
    <row r="17550" ht="15.75" customHeight="1">
      <c r="A17550" s="13">
        <v>42307.833333333336</v>
      </c>
      <c r="B17550" s="73">
        <f t="shared" si="1"/>
        <v>42307</v>
      </c>
      <c r="C17550" s="74">
        <f>IF(NewCustomer="Yes", IF(COUNTIF($I$2:$I$11,B17550)&gt;0,0,WEEKDAY(B17550,2)),IF(COUNTIF($I$2:$I$21,B17550)&gt;0,0,WEEKDAY(B17550,2)))</f>
        <v>5</v>
      </c>
      <c r="D17550" s="74">
        <f t="shared" si="2"/>
        <v>20</v>
      </c>
      <c r="E17550" s="12">
        <f>IFERROR(VLOOKUP(A17550,'IDAR Meter Data'!$A:$B,2,1),"")</f>
        <v>121</v>
      </c>
      <c r="F17550" s="75">
        <f>IF(CECCZ="CZ03",'Outside Temp'!B17550,IF(CECCZ="CZ04",'Outside Temp'!B17551,IF(CECCZ="CZ12",'Outside Temp'!B17552, IF(CECCZ="CZ13",'Outside Temp'!B17553))))</f>
        <v>62.93333333</v>
      </c>
      <c r="G17550" s="12">
        <f t="shared" si="3"/>
        <v>1</v>
      </c>
    </row>
    <row r="17551" ht="15.75" customHeight="1">
      <c r="A17551" s="13">
        <v>42307.84375</v>
      </c>
      <c r="B17551" s="73">
        <f t="shared" si="1"/>
        <v>42307</v>
      </c>
      <c r="C17551" s="74">
        <f>IF(NewCustomer="Yes", IF(COUNTIF($I$2:$I$11,B17551)&gt;0,0,WEEKDAY(B17551,2)),IF(COUNTIF($I$2:$I$21,B17551)&gt;0,0,WEEKDAY(B17551,2)))</f>
        <v>5</v>
      </c>
      <c r="D17551" s="74">
        <f t="shared" si="2"/>
        <v>20</v>
      </c>
      <c r="E17551" s="12">
        <f>IFERROR(VLOOKUP(A17551,'IDAR Meter Data'!$A:$B,2,1),"")</f>
        <v>114</v>
      </c>
      <c r="F17551" s="75">
        <f>IF(CECCZ="CZ03",'Outside Temp'!B17551,IF(CECCZ="CZ04",'Outside Temp'!B17552,IF(CECCZ="CZ12",'Outside Temp'!B17553, IF(CECCZ="CZ13",'Outside Temp'!B17554))))</f>
        <v>62.68333333</v>
      </c>
      <c r="G17551" s="12">
        <f t="shared" si="3"/>
        <v>1</v>
      </c>
    </row>
    <row r="17552" ht="15.75" customHeight="1">
      <c r="A17552" s="13">
        <v>42307.854166666664</v>
      </c>
      <c r="B17552" s="73">
        <f t="shared" si="1"/>
        <v>42307</v>
      </c>
      <c r="C17552" s="74">
        <f>IF(NewCustomer="Yes", IF(COUNTIF($I$2:$I$11,B17552)&gt;0,0,WEEKDAY(B17552,2)),IF(COUNTIF($I$2:$I$21,B17552)&gt;0,0,WEEKDAY(B17552,2)))</f>
        <v>5</v>
      </c>
      <c r="D17552" s="74">
        <f t="shared" si="2"/>
        <v>20</v>
      </c>
      <c r="E17552" s="12">
        <f>IFERROR(VLOOKUP(A17552,'IDAR Meter Data'!$A:$B,2,1),"")</f>
        <v>114</v>
      </c>
      <c r="F17552" s="75">
        <f>IF(CECCZ="CZ03",'Outside Temp'!B17552,IF(CECCZ="CZ04",'Outside Temp'!B17553,IF(CECCZ="CZ12",'Outside Temp'!B17554, IF(CECCZ="CZ13",'Outside Temp'!B17555))))</f>
        <v>62.43333333</v>
      </c>
      <c r="G17552" s="12">
        <f t="shared" si="3"/>
        <v>1</v>
      </c>
    </row>
    <row r="17553" ht="15.75" customHeight="1">
      <c r="A17553" s="13">
        <v>42307.864583333336</v>
      </c>
      <c r="B17553" s="73">
        <f t="shared" si="1"/>
        <v>42307</v>
      </c>
      <c r="C17553" s="74">
        <f>IF(NewCustomer="Yes", IF(COUNTIF($I$2:$I$11,B17553)&gt;0,0,WEEKDAY(B17553,2)),IF(COUNTIF($I$2:$I$21,B17553)&gt;0,0,WEEKDAY(B17553,2)))</f>
        <v>5</v>
      </c>
      <c r="D17553" s="74">
        <f t="shared" si="2"/>
        <v>20</v>
      </c>
      <c r="E17553" s="12">
        <f>IFERROR(VLOOKUP(A17553,'IDAR Meter Data'!$A:$B,2,1),"")</f>
        <v>117</v>
      </c>
      <c r="F17553" s="75">
        <f>IF(CECCZ="CZ03",'Outside Temp'!B17553,IF(CECCZ="CZ04",'Outside Temp'!B17554,IF(CECCZ="CZ12",'Outside Temp'!B17555, IF(CECCZ="CZ13",'Outside Temp'!B17556))))</f>
        <v>62.18333333</v>
      </c>
      <c r="G17553" s="12">
        <f t="shared" si="3"/>
        <v>1</v>
      </c>
    </row>
    <row r="17554" ht="15.75" customHeight="1">
      <c r="A17554" s="13">
        <v>42307.875</v>
      </c>
      <c r="B17554" s="73">
        <f t="shared" si="1"/>
        <v>42307</v>
      </c>
      <c r="C17554" s="74">
        <f>IF(NewCustomer="Yes", IF(COUNTIF($I$2:$I$11,B17554)&gt;0,0,WEEKDAY(B17554,2)),IF(COUNTIF($I$2:$I$21,B17554)&gt;0,0,WEEKDAY(B17554,2)))</f>
        <v>5</v>
      </c>
      <c r="D17554" s="74">
        <f t="shared" si="2"/>
        <v>21</v>
      </c>
      <c r="E17554" s="12">
        <f>IFERROR(VLOOKUP(A17554,'IDAR Meter Data'!$A:$B,2,1),"")</f>
        <v>114</v>
      </c>
      <c r="F17554" s="75">
        <f>IF(CECCZ="CZ03",'Outside Temp'!B17554,IF(CECCZ="CZ04",'Outside Temp'!B17555,IF(CECCZ="CZ12",'Outside Temp'!B17556, IF(CECCZ="CZ13",'Outside Temp'!B17557))))</f>
        <v>61.93333333</v>
      </c>
      <c r="G17554" s="12">
        <f t="shared" si="3"/>
        <v>1</v>
      </c>
    </row>
    <row r="17555" ht="15.75" customHeight="1">
      <c r="A17555" s="13">
        <v>42307.885416666664</v>
      </c>
      <c r="B17555" s="73">
        <f t="shared" si="1"/>
        <v>42307</v>
      </c>
      <c r="C17555" s="74">
        <f>IF(NewCustomer="Yes", IF(COUNTIF($I$2:$I$11,B17555)&gt;0,0,WEEKDAY(B17555,2)),IF(COUNTIF($I$2:$I$21,B17555)&gt;0,0,WEEKDAY(B17555,2)))</f>
        <v>5</v>
      </c>
      <c r="D17555" s="74">
        <f t="shared" si="2"/>
        <v>21</v>
      </c>
      <c r="E17555" s="12">
        <f>IFERROR(VLOOKUP(A17555,'IDAR Meter Data'!$A:$B,2,1),"")</f>
        <v>121</v>
      </c>
      <c r="F17555" s="75">
        <f>IF(CECCZ="CZ03",'Outside Temp'!B17555,IF(CECCZ="CZ04",'Outside Temp'!B17556,IF(CECCZ="CZ12",'Outside Temp'!B17557, IF(CECCZ="CZ13",'Outside Temp'!B17558))))</f>
        <v>61.68333333</v>
      </c>
      <c r="G17555" s="12">
        <f t="shared" si="3"/>
        <v>1</v>
      </c>
    </row>
    <row r="17556" ht="15.75" customHeight="1">
      <c r="A17556" s="13">
        <v>42307.895833333336</v>
      </c>
      <c r="B17556" s="73">
        <f t="shared" si="1"/>
        <v>42307</v>
      </c>
      <c r="C17556" s="74">
        <f>IF(NewCustomer="Yes", IF(COUNTIF($I$2:$I$11,B17556)&gt;0,0,WEEKDAY(B17556,2)),IF(COUNTIF($I$2:$I$21,B17556)&gt;0,0,WEEKDAY(B17556,2)))</f>
        <v>5</v>
      </c>
      <c r="D17556" s="74">
        <f t="shared" si="2"/>
        <v>21</v>
      </c>
      <c r="E17556" s="12">
        <f>IFERROR(VLOOKUP(A17556,'IDAR Meter Data'!$A:$B,2,1),"")</f>
        <v>112</v>
      </c>
      <c r="F17556" s="75">
        <f>IF(CECCZ="CZ03",'Outside Temp'!B17556,IF(CECCZ="CZ04",'Outside Temp'!B17557,IF(CECCZ="CZ12",'Outside Temp'!B17558, IF(CECCZ="CZ13",'Outside Temp'!B17559))))</f>
        <v>61.43333333</v>
      </c>
      <c r="G17556" s="12">
        <f t="shared" si="3"/>
        <v>1</v>
      </c>
    </row>
    <row r="17557" ht="15.75" customHeight="1">
      <c r="A17557" s="13">
        <v>42307.90625</v>
      </c>
      <c r="B17557" s="73">
        <f t="shared" si="1"/>
        <v>42307</v>
      </c>
      <c r="C17557" s="74">
        <f>IF(NewCustomer="Yes", IF(COUNTIF($I$2:$I$11,B17557)&gt;0,0,WEEKDAY(B17557,2)),IF(COUNTIF($I$2:$I$21,B17557)&gt;0,0,WEEKDAY(B17557,2)))</f>
        <v>5</v>
      </c>
      <c r="D17557" s="74">
        <f t="shared" si="2"/>
        <v>21</v>
      </c>
      <c r="E17557" s="12">
        <f>IFERROR(VLOOKUP(A17557,'IDAR Meter Data'!$A:$B,2,1),"")</f>
        <v>118</v>
      </c>
      <c r="F17557" s="75">
        <f>IF(CECCZ="CZ03",'Outside Temp'!B17557,IF(CECCZ="CZ04",'Outside Temp'!B17558,IF(CECCZ="CZ12",'Outside Temp'!B17559, IF(CECCZ="CZ13",'Outside Temp'!B17560))))</f>
        <v>61.18333333</v>
      </c>
      <c r="G17557" s="12">
        <f t="shared" si="3"/>
        <v>1</v>
      </c>
    </row>
    <row r="17558" ht="15.75" customHeight="1">
      <c r="A17558" s="13">
        <v>42307.916666666664</v>
      </c>
      <c r="B17558" s="73">
        <f t="shared" si="1"/>
        <v>42307</v>
      </c>
      <c r="C17558" s="74">
        <f>IF(NewCustomer="Yes", IF(COUNTIF($I$2:$I$11,B17558)&gt;0,0,WEEKDAY(B17558,2)),IF(COUNTIF($I$2:$I$21,B17558)&gt;0,0,WEEKDAY(B17558,2)))</f>
        <v>5</v>
      </c>
      <c r="D17558" s="74">
        <f t="shared" si="2"/>
        <v>22</v>
      </c>
      <c r="E17558" s="12">
        <f>IFERROR(VLOOKUP(A17558,'IDAR Meter Data'!$A:$B,2,1),"")</f>
        <v>114</v>
      </c>
      <c r="F17558" s="75">
        <f>IF(CECCZ="CZ03",'Outside Temp'!B17558,IF(CECCZ="CZ04",'Outside Temp'!B17559,IF(CECCZ="CZ12",'Outside Temp'!B17560, IF(CECCZ="CZ13",'Outside Temp'!B17561))))</f>
        <v>61</v>
      </c>
      <c r="G17558" s="12">
        <f t="shared" si="3"/>
        <v>1</v>
      </c>
    </row>
    <row r="17559" ht="15.75" customHeight="1">
      <c r="A17559" s="13">
        <v>42307.927083333336</v>
      </c>
      <c r="B17559" s="73">
        <f t="shared" si="1"/>
        <v>42307</v>
      </c>
      <c r="C17559" s="74">
        <f>IF(NewCustomer="Yes", IF(COUNTIF($I$2:$I$11,B17559)&gt;0,0,WEEKDAY(B17559,2)),IF(COUNTIF($I$2:$I$21,B17559)&gt;0,0,WEEKDAY(B17559,2)))</f>
        <v>5</v>
      </c>
      <c r="D17559" s="74">
        <f t="shared" si="2"/>
        <v>22</v>
      </c>
      <c r="E17559" s="12">
        <f>IFERROR(VLOOKUP(A17559,'IDAR Meter Data'!$A:$B,2,1),"")</f>
        <v>112</v>
      </c>
      <c r="F17559" s="75">
        <f>IF(CECCZ="CZ03",'Outside Temp'!B17559,IF(CECCZ="CZ04",'Outside Temp'!B17560,IF(CECCZ="CZ12",'Outside Temp'!B17561, IF(CECCZ="CZ13",'Outside Temp'!B17562))))</f>
        <v>61</v>
      </c>
      <c r="G17559" s="12">
        <f t="shared" si="3"/>
        <v>1</v>
      </c>
    </row>
    <row r="17560" ht="15.75" customHeight="1">
      <c r="A17560" s="13">
        <v>42307.9375</v>
      </c>
      <c r="B17560" s="73">
        <f t="shared" si="1"/>
        <v>42307</v>
      </c>
      <c r="C17560" s="74">
        <f>IF(NewCustomer="Yes", IF(COUNTIF($I$2:$I$11,B17560)&gt;0,0,WEEKDAY(B17560,2)),IF(COUNTIF($I$2:$I$21,B17560)&gt;0,0,WEEKDAY(B17560,2)))</f>
        <v>5</v>
      </c>
      <c r="D17560" s="74">
        <f t="shared" si="2"/>
        <v>22</v>
      </c>
      <c r="E17560" s="12">
        <f>IFERROR(VLOOKUP(A17560,'IDAR Meter Data'!$A:$B,2,1),"")</f>
        <v>119</v>
      </c>
      <c r="F17560" s="75">
        <f>IF(CECCZ="CZ03",'Outside Temp'!B17560,IF(CECCZ="CZ04",'Outside Temp'!B17561,IF(CECCZ="CZ12",'Outside Temp'!B17562, IF(CECCZ="CZ13",'Outside Temp'!B17563))))</f>
        <v>61</v>
      </c>
      <c r="G17560" s="12">
        <f t="shared" si="3"/>
        <v>1</v>
      </c>
    </row>
    <row r="17561" ht="15.75" customHeight="1">
      <c r="A17561" s="13">
        <v>42307.947916666664</v>
      </c>
      <c r="B17561" s="73">
        <f t="shared" si="1"/>
        <v>42307</v>
      </c>
      <c r="C17561" s="74">
        <f>IF(NewCustomer="Yes", IF(COUNTIF($I$2:$I$11,B17561)&gt;0,0,WEEKDAY(B17561,2)),IF(COUNTIF($I$2:$I$21,B17561)&gt;0,0,WEEKDAY(B17561,2)))</f>
        <v>5</v>
      </c>
      <c r="D17561" s="74">
        <f t="shared" si="2"/>
        <v>22</v>
      </c>
      <c r="E17561" s="12">
        <f>IFERROR(VLOOKUP(A17561,'IDAR Meter Data'!$A:$B,2,1),"")</f>
        <v>116</v>
      </c>
      <c r="F17561" s="75">
        <f>IF(CECCZ="CZ03",'Outside Temp'!B17561,IF(CECCZ="CZ04",'Outside Temp'!B17562,IF(CECCZ="CZ12",'Outside Temp'!B17563, IF(CECCZ="CZ13",'Outside Temp'!B17564))))</f>
        <v>61</v>
      </c>
      <c r="G17561" s="12">
        <f t="shared" si="3"/>
        <v>1</v>
      </c>
    </row>
    <row r="17562" ht="15.75" customHeight="1">
      <c r="A17562" s="13">
        <v>42307.958333333336</v>
      </c>
      <c r="B17562" s="73">
        <f t="shared" si="1"/>
        <v>42307</v>
      </c>
      <c r="C17562" s="74">
        <f>IF(NewCustomer="Yes", IF(COUNTIF($I$2:$I$11,B17562)&gt;0,0,WEEKDAY(B17562,2)),IF(COUNTIF($I$2:$I$21,B17562)&gt;0,0,WEEKDAY(B17562,2)))</f>
        <v>5</v>
      </c>
      <c r="D17562" s="74">
        <f t="shared" si="2"/>
        <v>23</v>
      </c>
      <c r="E17562" s="12">
        <f>IFERROR(VLOOKUP(A17562,'IDAR Meter Data'!$A:$B,2,1),"")</f>
        <v>115</v>
      </c>
      <c r="F17562" s="75">
        <f>IF(CECCZ="CZ03",'Outside Temp'!B17562,IF(CECCZ="CZ04",'Outside Temp'!B17563,IF(CECCZ="CZ12",'Outside Temp'!B17564, IF(CECCZ="CZ13",'Outside Temp'!B17565))))</f>
        <v>60.93333333</v>
      </c>
      <c r="G17562" s="12">
        <f t="shared" si="3"/>
        <v>1</v>
      </c>
    </row>
    <row r="17563" ht="15.75" customHeight="1">
      <c r="A17563" s="13">
        <v>42307.96875</v>
      </c>
      <c r="B17563" s="73">
        <f t="shared" si="1"/>
        <v>42307</v>
      </c>
      <c r="C17563" s="74">
        <f>IF(NewCustomer="Yes", IF(COUNTIF($I$2:$I$11,B17563)&gt;0,0,WEEKDAY(B17563,2)),IF(COUNTIF($I$2:$I$21,B17563)&gt;0,0,WEEKDAY(B17563,2)))</f>
        <v>5</v>
      </c>
      <c r="D17563" s="74">
        <f t="shared" si="2"/>
        <v>23</v>
      </c>
      <c r="E17563" s="12">
        <f>IFERROR(VLOOKUP(A17563,'IDAR Meter Data'!$A:$B,2,1),"")</f>
        <v>110</v>
      </c>
      <c r="F17563" s="75">
        <f>IF(CECCZ="CZ03",'Outside Temp'!B17563,IF(CECCZ="CZ04",'Outside Temp'!B17564,IF(CECCZ="CZ12",'Outside Temp'!B17565, IF(CECCZ="CZ13",'Outside Temp'!B17566))))</f>
        <v>60.68333333</v>
      </c>
      <c r="G17563" s="12">
        <f t="shared" si="3"/>
        <v>1</v>
      </c>
    </row>
    <row r="17564" ht="15.75" customHeight="1">
      <c r="A17564" s="13">
        <v>42307.979166666664</v>
      </c>
      <c r="B17564" s="73">
        <f t="shared" si="1"/>
        <v>42307</v>
      </c>
      <c r="C17564" s="74">
        <f>IF(NewCustomer="Yes", IF(COUNTIF($I$2:$I$11,B17564)&gt;0,0,WEEKDAY(B17564,2)),IF(COUNTIF($I$2:$I$21,B17564)&gt;0,0,WEEKDAY(B17564,2)))</f>
        <v>5</v>
      </c>
      <c r="D17564" s="74">
        <f t="shared" si="2"/>
        <v>23</v>
      </c>
      <c r="E17564" s="12">
        <f>IFERROR(VLOOKUP(A17564,'IDAR Meter Data'!$A:$B,2,1),"")</f>
        <v>115</v>
      </c>
      <c r="F17564" s="75">
        <f>IF(CECCZ="CZ03",'Outside Temp'!B17564,IF(CECCZ="CZ04",'Outside Temp'!B17565,IF(CECCZ="CZ12",'Outside Temp'!B17566, IF(CECCZ="CZ13",'Outside Temp'!B17567))))</f>
        <v>60.43333333</v>
      </c>
      <c r="G17564" s="12">
        <f t="shared" si="3"/>
        <v>1</v>
      </c>
    </row>
    <row r="17565" ht="15.75" customHeight="1">
      <c r="A17565" s="13">
        <v>42307.989583333336</v>
      </c>
      <c r="B17565" s="73">
        <f t="shared" si="1"/>
        <v>42307</v>
      </c>
      <c r="C17565" s="74">
        <f>IF(NewCustomer="Yes", IF(COUNTIF($I$2:$I$11,B17565)&gt;0,0,WEEKDAY(B17565,2)),IF(COUNTIF($I$2:$I$21,B17565)&gt;0,0,WEEKDAY(B17565,2)))</f>
        <v>5</v>
      </c>
      <c r="D17565" s="74">
        <f t="shared" si="2"/>
        <v>23</v>
      </c>
      <c r="E17565" s="12">
        <f>IFERROR(VLOOKUP(A17565,'IDAR Meter Data'!$A:$B,2,1),"")</f>
        <v>111</v>
      </c>
      <c r="F17565" s="75">
        <f>IF(CECCZ="CZ03",'Outside Temp'!B17565,IF(CECCZ="CZ04",'Outside Temp'!B17566,IF(CECCZ="CZ12",'Outside Temp'!B17567, IF(CECCZ="CZ13",'Outside Temp'!B17568))))</f>
        <v>60.18333333</v>
      </c>
      <c r="G17565" s="12">
        <f t="shared" si="3"/>
        <v>1</v>
      </c>
    </row>
    <row r="17566" ht="15.75" customHeight="1">
      <c r="A17566" s="13">
        <v>42308.0</v>
      </c>
      <c r="B17566" s="73">
        <f t="shared" si="1"/>
        <v>42308</v>
      </c>
      <c r="C17566" s="74">
        <f>IF(NewCustomer="Yes", IF(COUNTIF($I$2:$I$11,B17566)&gt;0,0,WEEKDAY(B17566,2)),IF(COUNTIF($I$2:$I$21,B17566)&gt;0,0,WEEKDAY(B17566,2)))</f>
        <v>6</v>
      </c>
      <c r="D17566" s="74">
        <f t="shared" si="2"/>
        <v>0</v>
      </c>
      <c r="E17566" s="12">
        <f>IFERROR(VLOOKUP(A17566,'IDAR Meter Data'!$A:$B,2,1),"")</f>
        <v>120</v>
      </c>
      <c r="F17566" s="75">
        <f>IF(CECCZ="CZ03",'Outside Temp'!B17566,IF(CECCZ="CZ04",'Outside Temp'!B17567,IF(CECCZ="CZ12",'Outside Temp'!B17568, IF(CECCZ="CZ13",'Outside Temp'!B17569))))</f>
        <v>59.93333333</v>
      </c>
      <c r="G17566" s="12">
        <f t="shared" si="3"/>
        <v>1</v>
      </c>
    </row>
    <row r="17567" ht="15.75" customHeight="1">
      <c r="A17567" s="13">
        <v>42308.010416666664</v>
      </c>
      <c r="B17567" s="73">
        <f t="shared" si="1"/>
        <v>42308</v>
      </c>
      <c r="C17567" s="74">
        <f>IF(NewCustomer="Yes", IF(COUNTIF($I$2:$I$11,B17567)&gt;0,0,WEEKDAY(B17567,2)),IF(COUNTIF($I$2:$I$21,B17567)&gt;0,0,WEEKDAY(B17567,2)))</f>
        <v>6</v>
      </c>
      <c r="D17567" s="74">
        <f t="shared" si="2"/>
        <v>0</v>
      </c>
      <c r="E17567" s="12">
        <f>IFERROR(VLOOKUP(A17567,'IDAR Meter Data'!$A:$B,2,1),"")</f>
        <v>117</v>
      </c>
      <c r="F17567" s="75">
        <f>IF(CECCZ="CZ03",'Outside Temp'!B17567,IF(CECCZ="CZ04",'Outside Temp'!B17568,IF(CECCZ="CZ12",'Outside Temp'!B17569, IF(CECCZ="CZ13",'Outside Temp'!B17570))))</f>
        <v>59.68333333</v>
      </c>
      <c r="G17567" s="12">
        <f t="shared" si="3"/>
        <v>1</v>
      </c>
    </row>
    <row r="17568" ht="15.75" customHeight="1">
      <c r="A17568" s="13">
        <v>42308.020833333336</v>
      </c>
      <c r="B17568" s="73">
        <f t="shared" si="1"/>
        <v>42308</v>
      </c>
      <c r="C17568" s="74">
        <f>IF(NewCustomer="Yes", IF(COUNTIF($I$2:$I$11,B17568)&gt;0,0,WEEKDAY(B17568,2)),IF(COUNTIF($I$2:$I$21,B17568)&gt;0,0,WEEKDAY(B17568,2)))</f>
        <v>6</v>
      </c>
      <c r="D17568" s="74">
        <f t="shared" si="2"/>
        <v>0</v>
      </c>
      <c r="E17568" s="12">
        <f>IFERROR(VLOOKUP(A17568,'IDAR Meter Data'!$A:$B,2,1),"")</f>
        <v>107</v>
      </c>
      <c r="F17568" s="75">
        <f>IF(CECCZ="CZ03",'Outside Temp'!B17568,IF(CECCZ="CZ04",'Outside Temp'!B17569,IF(CECCZ="CZ12",'Outside Temp'!B17570, IF(CECCZ="CZ13",'Outside Temp'!B17571))))</f>
        <v>59.43333333</v>
      </c>
      <c r="G17568" s="12">
        <f t="shared" si="3"/>
        <v>1</v>
      </c>
    </row>
    <row r="17569" ht="15.75" customHeight="1">
      <c r="A17569" s="13">
        <v>42308.03125</v>
      </c>
      <c r="B17569" s="73">
        <f t="shared" si="1"/>
        <v>42308</v>
      </c>
      <c r="C17569" s="74">
        <f>IF(NewCustomer="Yes", IF(COUNTIF($I$2:$I$11,B17569)&gt;0,0,WEEKDAY(B17569,2)),IF(COUNTIF($I$2:$I$21,B17569)&gt;0,0,WEEKDAY(B17569,2)))</f>
        <v>6</v>
      </c>
      <c r="D17569" s="74">
        <f t="shared" si="2"/>
        <v>0</v>
      </c>
      <c r="E17569" s="12">
        <f>IFERROR(VLOOKUP(A17569,'IDAR Meter Data'!$A:$B,2,1),"")</f>
        <v>106</v>
      </c>
      <c r="F17569" s="75">
        <f>IF(CECCZ="CZ03",'Outside Temp'!B17569,IF(CECCZ="CZ04",'Outside Temp'!B17570,IF(CECCZ="CZ12",'Outside Temp'!B17571, IF(CECCZ="CZ13",'Outside Temp'!B17572))))</f>
        <v>59.18333333</v>
      </c>
      <c r="G17569" s="12">
        <f t="shared" si="3"/>
        <v>1</v>
      </c>
    </row>
    <row r="17570" ht="15.75" customHeight="1">
      <c r="A17570" s="13">
        <v>42308.041666666664</v>
      </c>
      <c r="B17570" s="73">
        <f t="shared" si="1"/>
        <v>42308</v>
      </c>
      <c r="C17570" s="74">
        <f>IF(NewCustomer="Yes", IF(COUNTIF($I$2:$I$11,B17570)&gt;0,0,WEEKDAY(B17570,2)),IF(COUNTIF($I$2:$I$21,B17570)&gt;0,0,WEEKDAY(B17570,2)))</f>
        <v>6</v>
      </c>
      <c r="D17570" s="74">
        <f t="shared" si="2"/>
        <v>1</v>
      </c>
      <c r="E17570" s="12">
        <f>IFERROR(VLOOKUP(A17570,'IDAR Meter Data'!$A:$B,2,1),"")</f>
        <v>107</v>
      </c>
      <c r="F17570" s="75">
        <f>IF(CECCZ="CZ03",'Outside Temp'!B17570,IF(CECCZ="CZ04",'Outside Temp'!B17571,IF(CECCZ="CZ12",'Outside Temp'!B17572, IF(CECCZ="CZ13",'Outside Temp'!B17573))))</f>
        <v>58.93333333</v>
      </c>
      <c r="G17570" s="12">
        <f t="shared" si="3"/>
        <v>1</v>
      </c>
    </row>
    <row r="17571" ht="15.75" customHeight="1">
      <c r="A17571" s="13">
        <v>42308.052083333336</v>
      </c>
      <c r="B17571" s="73">
        <f t="shared" si="1"/>
        <v>42308</v>
      </c>
      <c r="C17571" s="74">
        <f>IF(NewCustomer="Yes", IF(COUNTIF($I$2:$I$11,B17571)&gt;0,0,WEEKDAY(B17571,2)),IF(COUNTIF($I$2:$I$21,B17571)&gt;0,0,WEEKDAY(B17571,2)))</f>
        <v>6</v>
      </c>
      <c r="D17571" s="74">
        <f t="shared" si="2"/>
        <v>1</v>
      </c>
      <c r="E17571" s="12">
        <f>IFERROR(VLOOKUP(A17571,'IDAR Meter Data'!$A:$B,2,1),"")</f>
        <v>104</v>
      </c>
      <c r="F17571" s="75">
        <f>IF(CECCZ="CZ03",'Outside Temp'!B17571,IF(CECCZ="CZ04",'Outside Temp'!B17572,IF(CECCZ="CZ12",'Outside Temp'!B17573, IF(CECCZ="CZ13",'Outside Temp'!B17574))))</f>
        <v>58.68333333</v>
      </c>
      <c r="G17571" s="12">
        <f t="shared" si="3"/>
        <v>1</v>
      </c>
    </row>
    <row r="17572" ht="15.75" customHeight="1">
      <c r="A17572" s="13">
        <v>42308.0625</v>
      </c>
      <c r="B17572" s="73">
        <f t="shared" si="1"/>
        <v>42308</v>
      </c>
      <c r="C17572" s="74">
        <f>IF(NewCustomer="Yes", IF(COUNTIF($I$2:$I$11,B17572)&gt;0,0,WEEKDAY(B17572,2)),IF(COUNTIF($I$2:$I$21,B17572)&gt;0,0,WEEKDAY(B17572,2)))</f>
        <v>6</v>
      </c>
      <c r="D17572" s="74">
        <f t="shared" si="2"/>
        <v>1</v>
      </c>
      <c r="E17572" s="12">
        <f>IFERROR(VLOOKUP(A17572,'IDAR Meter Data'!$A:$B,2,1),"")</f>
        <v>111</v>
      </c>
      <c r="F17572" s="75">
        <f>IF(CECCZ="CZ03",'Outside Temp'!B17572,IF(CECCZ="CZ04",'Outside Temp'!B17573,IF(CECCZ="CZ12",'Outside Temp'!B17574, IF(CECCZ="CZ13",'Outside Temp'!B17575))))</f>
        <v>58.43333333</v>
      </c>
      <c r="G17572" s="12">
        <f t="shared" si="3"/>
        <v>1</v>
      </c>
    </row>
    <row r="17573" ht="15.75" customHeight="1">
      <c r="A17573" s="13">
        <v>42308.072916666664</v>
      </c>
      <c r="B17573" s="73">
        <f t="shared" si="1"/>
        <v>42308</v>
      </c>
      <c r="C17573" s="74">
        <f>IF(NewCustomer="Yes", IF(COUNTIF($I$2:$I$11,B17573)&gt;0,0,WEEKDAY(B17573,2)),IF(COUNTIF($I$2:$I$21,B17573)&gt;0,0,WEEKDAY(B17573,2)))</f>
        <v>6</v>
      </c>
      <c r="D17573" s="74">
        <f t="shared" si="2"/>
        <v>1</v>
      </c>
      <c r="E17573" s="12">
        <f>IFERROR(VLOOKUP(A17573,'IDAR Meter Data'!$A:$B,2,1),"")</f>
        <v>107</v>
      </c>
      <c r="F17573" s="75">
        <f>IF(CECCZ="CZ03",'Outside Temp'!B17573,IF(CECCZ="CZ04",'Outside Temp'!B17574,IF(CECCZ="CZ12",'Outside Temp'!B17575, IF(CECCZ="CZ13",'Outside Temp'!B17576))))</f>
        <v>58.18333333</v>
      </c>
      <c r="G17573" s="12">
        <f t="shared" si="3"/>
        <v>1</v>
      </c>
    </row>
    <row r="17574" ht="15.75" customHeight="1">
      <c r="A17574" s="13">
        <v>42308.083333333336</v>
      </c>
      <c r="B17574" s="73">
        <f t="shared" si="1"/>
        <v>42308</v>
      </c>
      <c r="C17574" s="74">
        <f>IF(NewCustomer="Yes", IF(COUNTIF($I$2:$I$11,B17574)&gt;0,0,WEEKDAY(B17574,2)),IF(COUNTIF($I$2:$I$21,B17574)&gt;0,0,WEEKDAY(B17574,2)))</f>
        <v>6</v>
      </c>
      <c r="D17574" s="74">
        <f t="shared" si="2"/>
        <v>2</v>
      </c>
      <c r="E17574" s="12">
        <f>IFERROR(VLOOKUP(A17574,'IDAR Meter Data'!$A:$B,2,1),"")</f>
        <v>109</v>
      </c>
      <c r="F17574" s="75">
        <f>IF(CECCZ="CZ03",'Outside Temp'!B17574,IF(CECCZ="CZ04",'Outside Temp'!B17575,IF(CECCZ="CZ12",'Outside Temp'!B17576, IF(CECCZ="CZ13",'Outside Temp'!B17577))))</f>
        <v>58</v>
      </c>
      <c r="G17574" s="12">
        <f t="shared" si="3"/>
        <v>1</v>
      </c>
    </row>
    <row r="17575" ht="15.75" customHeight="1">
      <c r="A17575" s="13">
        <v>42308.09375</v>
      </c>
      <c r="B17575" s="73">
        <f t="shared" si="1"/>
        <v>42308</v>
      </c>
      <c r="C17575" s="74">
        <f>IF(NewCustomer="Yes", IF(COUNTIF($I$2:$I$11,B17575)&gt;0,0,WEEKDAY(B17575,2)),IF(COUNTIF($I$2:$I$21,B17575)&gt;0,0,WEEKDAY(B17575,2)))</f>
        <v>6</v>
      </c>
      <c r="D17575" s="74">
        <f t="shared" si="2"/>
        <v>2</v>
      </c>
      <c r="E17575" s="12">
        <f>IFERROR(VLOOKUP(A17575,'IDAR Meter Data'!$A:$B,2,1),"")</f>
        <v>103</v>
      </c>
      <c r="F17575" s="75">
        <f>IF(CECCZ="CZ03",'Outside Temp'!B17575,IF(CECCZ="CZ04",'Outside Temp'!B17576,IF(CECCZ="CZ12",'Outside Temp'!B17577, IF(CECCZ="CZ13",'Outside Temp'!B17578))))</f>
        <v>58</v>
      </c>
      <c r="G17575" s="12">
        <f t="shared" si="3"/>
        <v>1</v>
      </c>
    </row>
    <row r="17576" ht="15.75" customHeight="1">
      <c r="A17576" s="13">
        <v>42308.104166666664</v>
      </c>
      <c r="B17576" s="73">
        <f t="shared" si="1"/>
        <v>42308</v>
      </c>
      <c r="C17576" s="74">
        <f>IF(NewCustomer="Yes", IF(COUNTIF($I$2:$I$11,B17576)&gt;0,0,WEEKDAY(B17576,2)),IF(COUNTIF($I$2:$I$21,B17576)&gt;0,0,WEEKDAY(B17576,2)))</f>
        <v>6</v>
      </c>
      <c r="D17576" s="74">
        <f t="shared" si="2"/>
        <v>2</v>
      </c>
      <c r="E17576" s="12">
        <f>IFERROR(VLOOKUP(A17576,'IDAR Meter Data'!$A:$B,2,1),"")</f>
        <v>108</v>
      </c>
      <c r="F17576" s="75">
        <f>IF(CECCZ="CZ03",'Outside Temp'!B17576,IF(CECCZ="CZ04",'Outside Temp'!B17577,IF(CECCZ="CZ12",'Outside Temp'!B17578, IF(CECCZ="CZ13",'Outside Temp'!B17579))))</f>
        <v>58</v>
      </c>
      <c r="G17576" s="12">
        <f t="shared" si="3"/>
        <v>1</v>
      </c>
    </row>
    <row r="17577" ht="15.75" customHeight="1">
      <c r="A17577" s="13">
        <v>42308.114583333336</v>
      </c>
      <c r="B17577" s="73">
        <f t="shared" si="1"/>
        <v>42308</v>
      </c>
      <c r="C17577" s="74">
        <f>IF(NewCustomer="Yes", IF(COUNTIF($I$2:$I$11,B17577)&gt;0,0,WEEKDAY(B17577,2)),IF(COUNTIF($I$2:$I$21,B17577)&gt;0,0,WEEKDAY(B17577,2)))</f>
        <v>6</v>
      </c>
      <c r="D17577" s="74">
        <f t="shared" si="2"/>
        <v>2</v>
      </c>
      <c r="E17577" s="12">
        <f>IFERROR(VLOOKUP(A17577,'IDAR Meter Data'!$A:$B,2,1),"")</f>
        <v>111</v>
      </c>
      <c r="F17577" s="75">
        <f>IF(CECCZ="CZ03",'Outside Temp'!B17577,IF(CECCZ="CZ04",'Outside Temp'!B17578,IF(CECCZ="CZ12",'Outside Temp'!B17579, IF(CECCZ="CZ13",'Outside Temp'!B17580))))</f>
        <v>58</v>
      </c>
      <c r="G17577" s="12">
        <f t="shared" si="3"/>
        <v>1</v>
      </c>
    </row>
    <row r="17578" ht="15.75" customHeight="1">
      <c r="A17578" s="13">
        <v>42308.125</v>
      </c>
      <c r="B17578" s="73">
        <f t="shared" si="1"/>
        <v>42308</v>
      </c>
      <c r="C17578" s="74">
        <f>IF(NewCustomer="Yes", IF(COUNTIF($I$2:$I$11,B17578)&gt;0,0,WEEKDAY(B17578,2)),IF(COUNTIF($I$2:$I$21,B17578)&gt;0,0,WEEKDAY(B17578,2)))</f>
        <v>6</v>
      </c>
      <c r="D17578" s="74">
        <f t="shared" si="2"/>
        <v>3</v>
      </c>
      <c r="E17578" s="12">
        <f>IFERROR(VLOOKUP(A17578,'IDAR Meter Data'!$A:$B,2,1),"")</f>
        <v>101</v>
      </c>
      <c r="F17578" s="75">
        <f>IF(CECCZ="CZ03",'Outside Temp'!B17578,IF(CECCZ="CZ04",'Outside Temp'!B17579,IF(CECCZ="CZ12",'Outside Temp'!B17580, IF(CECCZ="CZ13",'Outside Temp'!B17581))))</f>
        <v>57.93333333</v>
      </c>
      <c r="G17578" s="12">
        <f t="shared" si="3"/>
        <v>1</v>
      </c>
    </row>
    <row r="17579" ht="15.75" customHeight="1">
      <c r="A17579" s="13">
        <v>42308.135416666664</v>
      </c>
      <c r="B17579" s="73">
        <f t="shared" si="1"/>
        <v>42308</v>
      </c>
      <c r="C17579" s="74">
        <f>IF(NewCustomer="Yes", IF(COUNTIF($I$2:$I$11,B17579)&gt;0,0,WEEKDAY(B17579,2)),IF(COUNTIF($I$2:$I$21,B17579)&gt;0,0,WEEKDAY(B17579,2)))</f>
        <v>6</v>
      </c>
      <c r="D17579" s="74">
        <f t="shared" si="2"/>
        <v>3</v>
      </c>
      <c r="E17579" s="12">
        <f>IFERROR(VLOOKUP(A17579,'IDAR Meter Data'!$A:$B,2,1),"")</f>
        <v>104</v>
      </c>
      <c r="F17579" s="75">
        <f>IF(CECCZ="CZ03",'Outside Temp'!B17579,IF(CECCZ="CZ04",'Outside Temp'!B17580,IF(CECCZ="CZ12",'Outside Temp'!B17581, IF(CECCZ="CZ13",'Outside Temp'!B17582))))</f>
        <v>57.68333333</v>
      </c>
      <c r="G17579" s="12">
        <f t="shared" si="3"/>
        <v>1</v>
      </c>
    </row>
    <row r="17580" ht="15.75" customHeight="1">
      <c r="A17580" s="13">
        <v>42308.145833333336</v>
      </c>
      <c r="B17580" s="73">
        <f t="shared" si="1"/>
        <v>42308</v>
      </c>
      <c r="C17580" s="74">
        <f>IF(NewCustomer="Yes", IF(COUNTIF($I$2:$I$11,B17580)&gt;0,0,WEEKDAY(B17580,2)),IF(COUNTIF($I$2:$I$21,B17580)&gt;0,0,WEEKDAY(B17580,2)))</f>
        <v>6</v>
      </c>
      <c r="D17580" s="74">
        <f t="shared" si="2"/>
        <v>3</v>
      </c>
      <c r="E17580" s="12">
        <f>IFERROR(VLOOKUP(A17580,'IDAR Meter Data'!$A:$B,2,1),"")</f>
        <v>107</v>
      </c>
      <c r="F17580" s="75">
        <f>IF(CECCZ="CZ03",'Outside Temp'!B17580,IF(CECCZ="CZ04",'Outside Temp'!B17581,IF(CECCZ="CZ12",'Outside Temp'!B17582, IF(CECCZ="CZ13",'Outside Temp'!B17583))))</f>
        <v>57.43333333</v>
      </c>
      <c r="G17580" s="12">
        <f t="shared" si="3"/>
        <v>1</v>
      </c>
    </row>
    <row r="17581" ht="15.75" customHeight="1">
      <c r="A17581" s="13">
        <v>42308.15625</v>
      </c>
      <c r="B17581" s="73">
        <f t="shared" si="1"/>
        <v>42308</v>
      </c>
      <c r="C17581" s="74">
        <f>IF(NewCustomer="Yes", IF(COUNTIF($I$2:$I$11,B17581)&gt;0,0,WEEKDAY(B17581,2)),IF(COUNTIF($I$2:$I$21,B17581)&gt;0,0,WEEKDAY(B17581,2)))</f>
        <v>6</v>
      </c>
      <c r="D17581" s="74">
        <f t="shared" si="2"/>
        <v>3</v>
      </c>
      <c r="E17581" s="12">
        <f>IFERROR(VLOOKUP(A17581,'IDAR Meter Data'!$A:$B,2,1),"")</f>
        <v>106</v>
      </c>
      <c r="F17581" s="75">
        <f>IF(CECCZ="CZ03",'Outside Temp'!B17581,IF(CECCZ="CZ04",'Outside Temp'!B17582,IF(CECCZ="CZ12",'Outside Temp'!B17583, IF(CECCZ="CZ13",'Outside Temp'!B17584))))</f>
        <v>57.18333333</v>
      </c>
      <c r="G17581" s="12">
        <f t="shared" si="3"/>
        <v>1</v>
      </c>
    </row>
    <row r="17582" ht="15.75" customHeight="1">
      <c r="A17582" s="13">
        <v>42308.166666666664</v>
      </c>
      <c r="B17582" s="73">
        <f t="shared" si="1"/>
        <v>42308</v>
      </c>
      <c r="C17582" s="74">
        <f>IF(NewCustomer="Yes", IF(COUNTIF($I$2:$I$11,B17582)&gt;0,0,WEEKDAY(B17582,2)),IF(COUNTIF($I$2:$I$21,B17582)&gt;0,0,WEEKDAY(B17582,2)))</f>
        <v>6</v>
      </c>
      <c r="D17582" s="74">
        <f t="shared" si="2"/>
        <v>4</v>
      </c>
      <c r="E17582" s="12">
        <f>IFERROR(VLOOKUP(A17582,'IDAR Meter Data'!$A:$B,2,1),"")</f>
        <v>107</v>
      </c>
      <c r="F17582" s="75">
        <f>IF(CECCZ="CZ03",'Outside Temp'!B17582,IF(CECCZ="CZ04",'Outside Temp'!B17583,IF(CECCZ="CZ12",'Outside Temp'!B17584, IF(CECCZ="CZ13",'Outside Temp'!B17585))))</f>
        <v>57</v>
      </c>
      <c r="G17582" s="12">
        <f t="shared" si="3"/>
        <v>1</v>
      </c>
    </row>
    <row r="17583" ht="15.75" customHeight="1">
      <c r="A17583" s="13">
        <v>42308.177083333336</v>
      </c>
      <c r="B17583" s="73">
        <f t="shared" si="1"/>
        <v>42308</v>
      </c>
      <c r="C17583" s="74">
        <f>IF(NewCustomer="Yes", IF(COUNTIF($I$2:$I$11,B17583)&gt;0,0,WEEKDAY(B17583,2)),IF(COUNTIF($I$2:$I$21,B17583)&gt;0,0,WEEKDAY(B17583,2)))</f>
        <v>6</v>
      </c>
      <c r="D17583" s="74">
        <f t="shared" si="2"/>
        <v>4</v>
      </c>
      <c r="E17583" s="12">
        <f>IFERROR(VLOOKUP(A17583,'IDAR Meter Data'!$A:$B,2,1),"")</f>
        <v>105</v>
      </c>
      <c r="F17583" s="75">
        <f>IF(CECCZ="CZ03",'Outside Temp'!B17583,IF(CECCZ="CZ04",'Outside Temp'!B17584,IF(CECCZ="CZ12",'Outside Temp'!B17585, IF(CECCZ="CZ13",'Outside Temp'!B17586))))</f>
        <v>57</v>
      </c>
      <c r="G17583" s="12">
        <f t="shared" si="3"/>
        <v>1</v>
      </c>
    </row>
    <row r="17584" ht="15.75" customHeight="1">
      <c r="A17584" s="13">
        <v>42308.1875</v>
      </c>
      <c r="B17584" s="73">
        <f t="shared" si="1"/>
        <v>42308</v>
      </c>
      <c r="C17584" s="74">
        <f>IF(NewCustomer="Yes", IF(COUNTIF($I$2:$I$11,B17584)&gt;0,0,WEEKDAY(B17584,2)),IF(COUNTIF($I$2:$I$21,B17584)&gt;0,0,WEEKDAY(B17584,2)))</f>
        <v>6</v>
      </c>
      <c r="D17584" s="74">
        <f t="shared" si="2"/>
        <v>4</v>
      </c>
      <c r="E17584" s="12">
        <f>IFERROR(VLOOKUP(A17584,'IDAR Meter Data'!$A:$B,2,1),"")</f>
        <v>105</v>
      </c>
      <c r="F17584" s="75">
        <f>IF(CECCZ="CZ03",'Outside Temp'!B17584,IF(CECCZ="CZ04",'Outside Temp'!B17585,IF(CECCZ="CZ12",'Outside Temp'!B17586, IF(CECCZ="CZ13",'Outside Temp'!B17587))))</f>
        <v>57</v>
      </c>
      <c r="G17584" s="12">
        <f t="shared" si="3"/>
        <v>1</v>
      </c>
    </row>
    <row r="17585" ht="15.75" customHeight="1">
      <c r="A17585" s="13">
        <v>42308.197916666664</v>
      </c>
      <c r="B17585" s="73">
        <f t="shared" si="1"/>
        <v>42308</v>
      </c>
      <c r="C17585" s="74">
        <f>IF(NewCustomer="Yes", IF(COUNTIF($I$2:$I$11,B17585)&gt;0,0,WEEKDAY(B17585,2)),IF(COUNTIF($I$2:$I$21,B17585)&gt;0,0,WEEKDAY(B17585,2)))</f>
        <v>6</v>
      </c>
      <c r="D17585" s="74">
        <f t="shared" si="2"/>
        <v>4</v>
      </c>
      <c r="E17585" s="12">
        <f>IFERROR(VLOOKUP(A17585,'IDAR Meter Data'!$A:$B,2,1),"")</f>
        <v>112</v>
      </c>
      <c r="F17585" s="75">
        <f>IF(CECCZ="CZ03",'Outside Temp'!B17585,IF(CECCZ="CZ04",'Outside Temp'!B17586,IF(CECCZ="CZ12",'Outside Temp'!B17587, IF(CECCZ="CZ13",'Outside Temp'!B17588))))</f>
        <v>57</v>
      </c>
      <c r="G17585" s="12">
        <f t="shared" si="3"/>
        <v>1</v>
      </c>
    </row>
    <row r="17586" ht="15.75" customHeight="1">
      <c r="A17586" s="13">
        <v>42308.208333333336</v>
      </c>
      <c r="B17586" s="73">
        <f t="shared" si="1"/>
        <v>42308</v>
      </c>
      <c r="C17586" s="74">
        <f>IF(NewCustomer="Yes", IF(COUNTIF($I$2:$I$11,B17586)&gt;0,0,WEEKDAY(B17586,2)),IF(COUNTIF($I$2:$I$21,B17586)&gt;0,0,WEEKDAY(B17586,2)))</f>
        <v>6</v>
      </c>
      <c r="D17586" s="74">
        <f t="shared" si="2"/>
        <v>5</v>
      </c>
      <c r="E17586" s="12">
        <f>IFERROR(VLOOKUP(A17586,'IDAR Meter Data'!$A:$B,2,1),"")</f>
        <v>102</v>
      </c>
      <c r="F17586" s="75">
        <f>IF(CECCZ="CZ03",'Outside Temp'!B17586,IF(CECCZ="CZ04",'Outside Temp'!B17587,IF(CECCZ="CZ12",'Outside Temp'!B17588, IF(CECCZ="CZ13",'Outside Temp'!B17589))))</f>
        <v>57.06666667</v>
      </c>
      <c r="G17586" s="12">
        <f t="shared" si="3"/>
        <v>1</v>
      </c>
    </row>
    <row r="17587" ht="15.75" customHeight="1">
      <c r="A17587" s="13">
        <v>42308.21875</v>
      </c>
      <c r="B17587" s="73">
        <f t="shared" si="1"/>
        <v>42308</v>
      </c>
      <c r="C17587" s="74">
        <f>IF(NewCustomer="Yes", IF(COUNTIF($I$2:$I$11,B17587)&gt;0,0,WEEKDAY(B17587,2)),IF(COUNTIF($I$2:$I$21,B17587)&gt;0,0,WEEKDAY(B17587,2)))</f>
        <v>6</v>
      </c>
      <c r="D17587" s="74">
        <f t="shared" si="2"/>
        <v>5</v>
      </c>
      <c r="E17587" s="12">
        <f>IFERROR(VLOOKUP(A17587,'IDAR Meter Data'!$A:$B,2,1),"")</f>
        <v>104</v>
      </c>
      <c r="F17587" s="75">
        <f>IF(CECCZ="CZ03",'Outside Temp'!B17587,IF(CECCZ="CZ04",'Outside Temp'!B17588,IF(CECCZ="CZ12",'Outside Temp'!B17589, IF(CECCZ="CZ13",'Outside Temp'!B17590))))</f>
        <v>57.31666667</v>
      </c>
      <c r="G17587" s="12">
        <f t="shared" si="3"/>
        <v>1</v>
      </c>
    </row>
    <row r="17588" ht="15.75" customHeight="1">
      <c r="A17588" s="13">
        <v>42308.229166666664</v>
      </c>
      <c r="B17588" s="73">
        <f t="shared" si="1"/>
        <v>42308</v>
      </c>
      <c r="C17588" s="74">
        <f>IF(NewCustomer="Yes", IF(COUNTIF($I$2:$I$11,B17588)&gt;0,0,WEEKDAY(B17588,2)),IF(COUNTIF($I$2:$I$21,B17588)&gt;0,0,WEEKDAY(B17588,2)))</f>
        <v>6</v>
      </c>
      <c r="D17588" s="74">
        <f t="shared" si="2"/>
        <v>5</v>
      </c>
      <c r="E17588" s="12">
        <f>IFERROR(VLOOKUP(A17588,'IDAR Meter Data'!$A:$B,2,1),"")</f>
        <v>103</v>
      </c>
      <c r="F17588" s="75">
        <f>IF(CECCZ="CZ03",'Outside Temp'!B17588,IF(CECCZ="CZ04",'Outside Temp'!B17589,IF(CECCZ="CZ12",'Outside Temp'!B17590, IF(CECCZ="CZ13",'Outside Temp'!B17591))))</f>
        <v>57.56666667</v>
      </c>
      <c r="G17588" s="12">
        <f t="shared" si="3"/>
        <v>1</v>
      </c>
    </row>
    <row r="17589" ht="15.75" customHeight="1">
      <c r="A17589" s="13">
        <v>42308.239583333336</v>
      </c>
      <c r="B17589" s="73">
        <f t="shared" si="1"/>
        <v>42308</v>
      </c>
      <c r="C17589" s="74">
        <f>IF(NewCustomer="Yes", IF(COUNTIF($I$2:$I$11,B17589)&gt;0,0,WEEKDAY(B17589,2)),IF(COUNTIF($I$2:$I$21,B17589)&gt;0,0,WEEKDAY(B17589,2)))</f>
        <v>6</v>
      </c>
      <c r="D17589" s="74">
        <f t="shared" si="2"/>
        <v>5</v>
      </c>
      <c r="E17589" s="12">
        <f>IFERROR(VLOOKUP(A17589,'IDAR Meter Data'!$A:$B,2,1),"")</f>
        <v>105</v>
      </c>
      <c r="F17589" s="75">
        <f>IF(CECCZ="CZ03",'Outside Temp'!B17589,IF(CECCZ="CZ04",'Outside Temp'!B17590,IF(CECCZ="CZ12",'Outside Temp'!B17591, IF(CECCZ="CZ13",'Outside Temp'!B17592))))</f>
        <v>57.81666667</v>
      </c>
      <c r="G17589" s="12">
        <f t="shared" si="3"/>
        <v>1</v>
      </c>
    </row>
    <row r="17590" ht="15.75" customHeight="1">
      <c r="A17590" s="13">
        <v>42308.25</v>
      </c>
      <c r="B17590" s="73">
        <f t="shared" si="1"/>
        <v>42308</v>
      </c>
      <c r="C17590" s="74">
        <f>IF(NewCustomer="Yes", IF(COUNTIF($I$2:$I$11,B17590)&gt;0,0,WEEKDAY(B17590,2)),IF(COUNTIF($I$2:$I$21,B17590)&gt;0,0,WEEKDAY(B17590,2)))</f>
        <v>6</v>
      </c>
      <c r="D17590" s="74">
        <f t="shared" si="2"/>
        <v>6</v>
      </c>
      <c r="E17590" s="12">
        <f>IFERROR(VLOOKUP(A17590,'IDAR Meter Data'!$A:$B,2,1),"")</f>
        <v>104</v>
      </c>
      <c r="F17590" s="75">
        <f>IF(CECCZ="CZ03",'Outside Temp'!B17590,IF(CECCZ="CZ04",'Outside Temp'!B17591,IF(CECCZ="CZ12",'Outside Temp'!B17592, IF(CECCZ="CZ13",'Outside Temp'!B17593))))</f>
        <v>57.93333333</v>
      </c>
      <c r="G17590" s="12">
        <f t="shared" si="3"/>
        <v>1</v>
      </c>
    </row>
    <row r="17591" ht="15.75" customHeight="1">
      <c r="A17591" s="13">
        <v>42308.260416666664</v>
      </c>
      <c r="B17591" s="73">
        <f t="shared" si="1"/>
        <v>42308</v>
      </c>
      <c r="C17591" s="74">
        <f>IF(NewCustomer="Yes", IF(COUNTIF($I$2:$I$11,B17591)&gt;0,0,WEEKDAY(B17591,2)),IF(COUNTIF($I$2:$I$21,B17591)&gt;0,0,WEEKDAY(B17591,2)))</f>
        <v>6</v>
      </c>
      <c r="D17591" s="74">
        <f t="shared" si="2"/>
        <v>6</v>
      </c>
      <c r="E17591" s="12">
        <f>IFERROR(VLOOKUP(A17591,'IDAR Meter Data'!$A:$B,2,1),"")</f>
        <v>110</v>
      </c>
      <c r="F17591" s="75">
        <f>IF(CECCZ="CZ03",'Outside Temp'!B17591,IF(CECCZ="CZ04",'Outside Temp'!B17592,IF(CECCZ="CZ12",'Outside Temp'!B17593, IF(CECCZ="CZ13",'Outside Temp'!B17594))))</f>
        <v>57.68333333</v>
      </c>
      <c r="G17591" s="12">
        <f t="shared" si="3"/>
        <v>1</v>
      </c>
    </row>
    <row r="17592" ht="15.75" customHeight="1">
      <c r="A17592" s="13">
        <v>42308.270833333336</v>
      </c>
      <c r="B17592" s="73">
        <f t="shared" si="1"/>
        <v>42308</v>
      </c>
      <c r="C17592" s="74">
        <f>IF(NewCustomer="Yes", IF(COUNTIF($I$2:$I$11,B17592)&gt;0,0,WEEKDAY(B17592,2)),IF(COUNTIF($I$2:$I$21,B17592)&gt;0,0,WEEKDAY(B17592,2)))</f>
        <v>6</v>
      </c>
      <c r="D17592" s="74">
        <f t="shared" si="2"/>
        <v>6</v>
      </c>
      <c r="E17592" s="12">
        <f>IFERROR(VLOOKUP(A17592,'IDAR Meter Data'!$A:$B,2,1),"")</f>
        <v>104</v>
      </c>
      <c r="F17592" s="75">
        <f>IF(CECCZ="CZ03",'Outside Temp'!B17592,IF(CECCZ="CZ04",'Outside Temp'!B17593,IF(CECCZ="CZ12",'Outside Temp'!B17594, IF(CECCZ="CZ13",'Outside Temp'!B17595))))</f>
        <v>57.43333333</v>
      </c>
      <c r="G17592" s="12">
        <f t="shared" si="3"/>
        <v>1</v>
      </c>
    </row>
    <row r="17593" ht="15.75" customHeight="1">
      <c r="A17593" s="13">
        <v>42308.28125</v>
      </c>
      <c r="B17593" s="73">
        <f t="shared" si="1"/>
        <v>42308</v>
      </c>
      <c r="C17593" s="74">
        <f>IF(NewCustomer="Yes", IF(COUNTIF($I$2:$I$11,B17593)&gt;0,0,WEEKDAY(B17593,2)),IF(COUNTIF($I$2:$I$21,B17593)&gt;0,0,WEEKDAY(B17593,2)))</f>
        <v>6</v>
      </c>
      <c r="D17593" s="74">
        <f t="shared" si="2"/>
        <v>6</v>
      </c>
      <c r="E17593" s="12">
        <f>IFERROR(VLOOKUP(A17593,'IDAR Meter Data'!$A:$B,2,1),"")</f>
        <v>99</v>
      </c>
      <c r="F17593" s="75">
        <f>IF(CECCZ="CZ03",'Outside Temp'!B17593,IF(CECCZ="CZ04",'Outside Temp'!B17594,IF(CECCZ="CZ12",'Outside Temp'!B17595, IF(CECCZ="CZ13",'Outside Temp'!B17596))))</f>
        <v>57.18333333</v>
      </c>
      <c r="G17593" s="12">
        <f t="shared" si="3"/>
        <v>1</v>
      </c>
    </row>
    <row r="17594" ht="15.75" customHeight="1">
      <c r="A17594" s="13">
        <v>42308.291666666664</v>
      </c>
      <c r="B17594" s="73">
        <f t="shared" si="1"/>
        <v>42308</v>
      </c>
      <c r="C17594" s="74">
        <f>IF(NewCustomer="Yes", IF(COUNTIF($I$2:$I$11,B17594)&gt;0,0,WEEKDAY(B17594,2)),IF(COUNTIF($I$2:$I$21,B17594)&gt;0,0,WEEKDAY(B17594,2)))</f>
        <v>6</v>
      </c>
      <c r="D17594" s="74">
        <f t="shared" si="2"/>
        <v>7</v>
      </c>
      <c r="E17594" s="12">
        <f>IFERROR(VLOOKUP(A17594,'IDAR Meter Data'!$A:$B,2,1),"")</f>
        <v>98</v>
      </c>
      <c r="F17594" s="75">
        <f>IF(CECCZ="CZ03",'Outside Temp'!B17594,IF(CECCZ="CZ04",'Outside Temp'!B17595,IF(CECCZ="CZ12",'Outside Temp'!B17596, IF(CECCZ="CZ13",'Outside Temp'!B17597))))</f>
        <v>57.33333333</v>
      </c>
      <c r="G17594" s="12">
        <f t="shared" si="3"/>
        <v>1</v>
      </c>
    </row>
    <row r="17595" ht="15.75" customHeight="1">
      <c r="A17595" s="13">
        <v>42308.302083333336</v>
      </c>
      <c r="B17595" s="73">
        <f t="shared" si="1"/>
        <v>42308</v>
      </c>
      <c r="C17595" s="74">
        <f>IF(NewCustomer="Yes", IF(COUNTIF($I$2:$I$11,B17595)&gt;0,0,WEEKDAY(B17595,2)),IF(COUNTIF($I$2:$I$21,B17595)&gt;0,0,WEEKDAY(B17595,2)))</f>
        <v>6</v>
      </c>
      <c r="D17595" s="74">
        <f t="shared" si="2"/>
        <v>7</v>
      </c>
      <c r="E17595" s="12">
        <f>IFERROR(VLOOKUP(A17595,'IDAR Meter Data'!$A:$B,2,1),"")</f>
        <v>100</v>
      </c>
      <c r="F17595" s="75">
        <f>IF(CECCZ="CZ03",'Outside Temp'!B17595,IF(CECCZ="CZ04",'Outside Temp'!B17596,IF(CECCZ="CZ12",'Outside Temp'!B17597, IF(CECCZ="CZ13",'Outside Temp'!B17598))))</f>
        <v>58.58333333</v>
      </c>
      <c r="G17595" s="12">
        <f t="shared" si="3"/>
        <v>1</v>
      </c>
    </row>
    <row r="17596" ht="15.75" customHeight="1">
      <c r="A17596" s="13">
        <v>42308.3125</v>
      </c>
      <c r="B17596" s="73">
        <f t="shared" si="1"/>
        <v>42308</v>
      </c>
      <c r="C17596" s="74">
        <f>IF(NewCustomer="Yes", IF(COUNTIF($I$2:$I$11,B17596)&gt;0,0,WEEKDAY(B17596,2)),IF(COUNTIF($I$2:$I$21,B17596)&gt;0,0,WEEKDAY(B17596,2)))</f>
        <v>6</v>
      </c>
      <c r="D17596" s="74">
        <f t="shared" si="2"/>
        <v>7</v>
      </c>
      <c r="E17596" s="12">
        <f>IFERROR(VLOOKUP(A17596,'IDAR Meter Data'!$A:$B,2,1),"")</f>
        <v>98</v>
      </c>
      <c r="F17596" s="75">
        <f>IF(CECCZ="CZ03",'Outside Temp'!B17596,IF(CECCZ="CZ04",'Outside Temp'!B17597,IF(CECCZ="CZ12",'Outside Temp'!B17598, IF(CECCZ="CZ13",'Outside Temp'!B17599))))</f>
        <v>59.83333333</v>
      </c>
      <c r="G17596" s="12">
        <f t="shared" si="3"/>
        <v>1</v>
      </c>
    </row>
    <row r="17597" ht="15.75" customHeight="1">
      <c r="A17597" s="13">
        <v>42308.322916666664</v>
      </c>
      <c r="B17597" s="73">
        <f t="shared" si="1"/>
        <v>42308</v>
      </c>
      <c r="C17597" s="74">
        <f>IF(NewCustomer="Yes", IF(COUNTIF($I$2:$I$11,B17597)&gt;0,0,WEEKDAY(B17597,2)),IF(COUNTIF($I$2:$I$21,B17597)&gt;0,0,WEEKDAY(B17597,2)))</f>
        <v>6</v>
      </c>
      <c r="D17597" s="74">
        <f t="shared" si="2"/>
        <v>7</v>
      </c>
      <c r="E17597" s="12">
        <f>IFERROR(VLOOKUP(A17597,'IDAR Meter Data'!$A:$B,2,1),"")</f>
        <v>101</v>
      </c>
      <c r="F17597" s="75">
        <f>IF(CECCZ="CZ03",'Outside Temp'!B17597,IF(CECCZ="CZ04",'Outside Temp'!B17598,IF(CECCZ="CZ12",'Outside Temp'!B17599, IF(CECCZ="CZ13",'Outside Temp'!B17600))))</f>
        <v>61.08333333</v>
      </c>
      <c r="G17597" s="12">
        <f t="shared" si="3"/>
        <v>1</v>
      </c>
    </row>
    <row r="17598" ht="15.75" customHeight="1">
      <c r="A17598" s="13">
        <v>42308.333333333336</v>
      </c>
      <c r="B17598" s="73">
        <f t="shared" si="1"/>
        <v>42308</v>
      </c>
      <c r="C17598" s="74">
        <f>IF(NewCustomer="Yes", IF(COUNTIF($I$2:$I$11,B17598)&gt;0,0,WEEKDAY(B17598,2)),IF(COUNTIF($I$2:$I$21,B17598)&gt;0,0,WEEKDAY(B17598,2)))</f>
        <v>6</v>
      </c>
      <c r="D17598" s="74">
        <f t="shared" si="2"/>
        <v>8</v>
      </c>
      <c r="E17598" s="12">
        <f>IFERROR(VLOOKUP(A17598,'IDAR Meter Data'!$A:$B,2,1),"")</f>
        <v>102</v>
      </c>
      <c r="F17598" s="75">
        <f>IF(CECCZ="CZ03",'Outside Temp'!B17598,IF(CECCZ="CZ04",'Outside Temp'!B17599,IF(CECCZ="CZ12",'Outside Temp'!B17600, IF(CECCZ="CZ13",'Outside Temp'!B17601))))</f>
        <v>62.2</v>
      </c>
      <c r="G17598" s="12">
        <f t="shared" si="3"/>
        <v>1</v>
      </c>
    </row>
    <row r="17599" ht="15.75" customHeight="1">
      <c r="A17599" s="13">
        <v>42308.34375</v>
      </c>
      <c r="B17599" s="73">
        <f t="shared" si="1"/>
        <v>42308</v>
      </c>
      <c r="C17599" s="74">
        <f>IF(NewCustomer="Yes", IF(COUNTIF($I$2:$I$11,B17599)&gt;0,0,WEEKDAY(B17599,2)),IF(COUNTIF($I$2:$I$21,B17599)&gt;0,0,WEEKDAY(B17599,2)))</f>
        <v>6</v>
      </c>
      <c r="D17599" s="74">
        <f t="shared" si="2"/>
        <v>8</v>
      </c>
      <c r="E17599" s="12">
        <f>IFERROR(VLOOKUP(A17599,'IDAR Meter Data'!$A:$B,2,1),"")</f>
        <v>97</v>
      </c>
      <c r="F17599" s="75">
        <f>IF(CECCZ="CZ03",'Outside Temp'!B17599,IF(CECCZ="CZ04",'Outside Temp'!B17600,IF(CECCZ="CZ12",'Outside Temp'!B17601, IF(CECCZ="CZ13",'Outside Temp'!B17602))))</f>
        <v>62.95</v>
      </c>
      <c r="G17599" s="12">
        <f t="shared" si="3"/>
        <v>1</v>
      </c>
    </row>
    <row r="17600" ht="15.75" customHeight="1">
      <c r="A17600" s="13">
        <v>42308.354166666664</v>
      </c>
      <c r="B17600" s="73">
        <f t="shared" si="1"/>
        <v>42308</v>
      </c>
      <c r="C17600" s="74">
        <f>IF(NewCustomer="Yes", IF(COUNTIF($I$2:$I$11,B17600)&gt;0,0,WEEKDAY(B17600,2)),IF(COUNTIF($I$2:$I$21,B17600)&gt;0,0,WEEKDAY(B17600,2)))</f>
        <v>6</v>
      </c>
      <c r="D17600" s="74">
        <f t="shared" si="2"/>
        <v>8</v>
      </c>
      <c r="E17600" s="12">
        <f>IFERROR(VLOOKUP(A17600,'IDAR Meter Data'!$A:$B,2,1),"")</f>
        <v>96</v>
      </c>
      <c r="F17600" s="75">
        <f>IF(CECCZ="CZ03",'Outside Temp'!B17600,IF(CECCZ="CZ04",'Outside Temp'!B17601,IF(CECCZ="CZ12",'Outside Temp'!B17602, IF(CECCZ="CZ13",'Outside Temp'!B17603))))</f>
        <v>63.7</v>
      </c>
      <c r="G17600" s="12">
        <f t="shared" si="3"/>
        <v>1</v>
      </c>
    </row>
    <row r="17601" ht="15.75" customHeight="1">
      <c r="A17601" s="13">
        <v>42308.364583333336</v>
      </c>
      <c r="B17601" s="73">
        <f t="shared" si="1"/>
        <v>42308</v>
      </c>
      <c r="C17601" s="74">
        <f>IF(NewCustomer="Yes", IF(COUNTIF($I$2:$I$11,B17601)&gt;0,0,WEEKDAY(B17601,2)),IF(COUNTIF($I$2:$I$21,B17601)&gt;0,0,WEEKDAY(B17601,2)))</f>
        <v>6</v>
      </c>
      <c r="D17601" s="74">
        <f t="shared" si="2"/>
        <v>8</v>
      </c>
      <c r="E17601" s="12">
        <f>IFERROR(VLOOKUP(A17601,'IDAR Meter Data'!$A:$B,2,1),"")</f>
        <v>100</v>
      </c>
      <c r="F17601" s="75">
        <f>IF(CECCZ="CZ03",'Outside Temp'!B17601,IF(CECCZ="CZ04",'Outside Temp'!B17602,IF(CECCZ="CZ12",'Outside Temp'!B17603, IF(CECCZ="CZ13",'Outside Temp'!B17604))))</f>
        <v>64.45</v>
      </c>
      <c r="G17601" s="12">
        <f t="shared" si="3"/>
        <v>1</v>
      </c>
    </row>
    <row r="17602" ht="15.75" customHeight="1">
      <c r="A17602" s="13">
        <v>42308.375</v>
      </c>
      <c r="B17602" s="73">
        <f t="shared" si="1"/>
        <v>42308</v>
      </c>
      <c r="C17602" s="74">
        <f>IF(NewCustomer="Yes", IF(COUNTIF($I$2:$I$11,B17602)&gt;0,0,WEEKDAY(B17602,2)),IF(COUNTIF($I$2:$I$21,B17602)&gt;0,0,WEEKDAY(B17602,2)))</f>
        <v>6</v>
      </c>
      <c r="D17602" s="74">
        <f t="shared" si="2"/>
        <v>9</v>
      </c>
      <c r="E17602" s="12">
        <f>IFERROR(VLOOKUP(A17602,'IDAR Meter Data'!$A:$B,2,1),"")</f>
        <v>99</v>
      </c>
      <c r="F17602" s="75">
        <f>IF(CECCZ="CZ03",'Outside Temp'!B17602,IF(CECCZ="CZ04",'Outside Temp'!B17603,IF(CECCZ="CZ12",'Outside Temp'!B17604, IF(CECCZ="CZ13",'Outside Temp'!B17605))))</f>
        <v>65.06666667</v>
      </c>
      <c r="G17602" s="12">
        <f t="shared" si="3"/>
        <v>2</v>
      </c>
    </row>
    <row r="17603" ht="15.75" customHeight="1">
      <c r="A17603" s="13">
        <v>42308.385416666664</v>
      </c>
      <c r="B17603" s="73">
        <f t="shared" si="1"/>
        <v>42308</v>
      </c>
      <c r="C17603" s="74">
        <f>IF(NewCustomer="Yes", IF(COUNTIF($I$2:$I$11,B17603)&gt;0,0,WEEKDAY(B17603,2)),IF(COUNTIF($I$2:$I$21,B17603)&gt;0,0,WEEKDAY(B17603,2)))</f>
        <v>6</v>
      </c>
      <c r="D17603" s="74">
        <f t="shared" si="2"/>
        <v>9</v>
      </c>
      <c r="E17603" s="12">
        <f>IFERROR(VLOOKUP(A17603,'IDAR Meter Data'!$A:$B,2,1),"")</f>
        <v>101</v>
      </c>
      <c r="F17603" s="75">
        <f>IF(CECCZ="CZ03",'Outside Temp'!B17603,IF(CECCZ="CZ04",'Outside Temp'!B17604,IF(CECCZ="CZ12",'Outside Temp'!B17605, IF(CECCZ="CZ13",'Outside Temp'!B17606))))</f>
        <v>65.31666667</v>
      </c>
      <c r="G17603" s="12">
        <f t="shared" si="3"/>
        <v>2</v>
      </c>
    </row>
    <row r="17604" ht="15.75" customHeight="1">
      <c r="A17604" s="13">
        <v>42308.395833333336</v>
      </c>
      <c r="B17604" s="73">
        <f t="shared" si="1"/>
        <v>42308</v>
      </c>
      <c r="C17604" s="74">
        <f>IF(NewCustomer="Yes", IF(COUNTIF($I$2:$I$11,B17604)&gt;0,0,WEEKDAY(B17604,2)),IF(COUNTIF($I$2:$I$21,B17604)&gt;0,0,WEEKDAY(B17604,2)))</f>
        <v>6</v>
      </c>
      <c r="D17604" s="74">
        <f t="shared" si="2"/>
        <v>9</v>
      </c>
      <c r="E17604" s="12">
        <f>IFERROR(VLOOKUP(A17604,'IDAR Meter Data'!$A:$B,2,1),"")</f>
        <v>101</v>
      </c>
      <c r="F17604" s="75">
        <f>IF(CECCZ="CZ03",'Outside Temp'!B17604,IF(CECCZ="CZ04",'Outside Temp'!B17605,IF(CECCZ="CZ12",'Outside Temp'!B17606, IF(CECCZ="CZ13",'Outside Temp'!B17607))))</f>
        <v>65.56666667</v>
      </c>
      <c r="G17604" s="12">
        <f t="shared" si="3"/>
        <v>2</v>
      </c>
    </row>
    <row r="17605" ht="15.75" customHeight="1">
      <c r="A17605" s="13">
        <v>42308.40625</v>
      </c>
      <c r="B17605" s="73">
        <f t="shared" si="1"/>
        <v>42308</v>
      </c>
      <c r="C17605" s="74">
        <f>IF(NewCustomer="Yes", IF(COUNTIF($I$2:$I$11,B17605)&gt;0,0,WEEKDAY(B17605,2)),IF(COUNTIF($I$2:$I$21,B17605)&gt;0,0,WEEKDAY(B17605,2)))</f>
        <v>6</v>
      </c>
      <c r="D17605" s="74">
        <f t="shared" si="2"/>
        <v>9</v>
      </c>
      <c r="E17605" s="12">
        <f>IFERROR(VLOOKUP(A17605,'IDAR Meter Data'!$A:$B,2,1),"")</f>
        <v>101</v>
      </c>
      <c r="F17605" s="75">
        <f>IF(CECCZ="CZ03",'Outside Temp'!B17605,IF(CECCZ="CZ04",'Outside Temp'!B17606,IF(CECCZ="CZ12",'Outside Temp'!B17607, IF(CECCZ="CZ13",'Outside Temp'!B17608))))</f>
        <v>65.81666667</v>
      </c>
      <c r="G17605" s="12">
        <f t="shared" si="3"/>
        <v>2</v>
      </c>
    </row>
    <row r="17606" ht="15.75" customHeight="1">
      <c r="A17606" s="13">
        <v>42308.416666666664</v>
      </c>
      <c r="B17606" s="73">
        <f t="shared" si="1"/>
        <v>42308</v>
      </c>
      <c r="C17606" s="74">
        <f>IF(NewCustomer="Yes", IF(COUNTIF($I$2:$I$11,B17606)&gt;0,0,WEEKDAY(B17606,2)),IF(COUNTIF($I$2:$I$21,B17606)&gt;0,0,WEEKDAY(B17606,2)))</f>
        <v>6</v>
      </c>
      <c r="D17606" s="74">
        <f t="shared" si="2"/>
        <v>10</v>
      </c>
      <c r="E17606" s="12">
        <f>IFERROR(VLOOKUP(A17606,'IDAR Meter Data'!$A:$B,2,1),"")</f>
        <v>108</v>
      </c>
      <c r="F17606" s="75">
        <f>IF(CECCZ="CZ03",'Outside Temp'!B17606,IF(CECCZ="CZ04",'Outside Temp'!B17607,IF(CECCZ="CZ12",'Outside Temp'!B17608, IF(CECCZ="CZ13",'Outside Temp'!B17609))))</f>
        <v>66.13333333</v>
      </c>
      <c r="G17606" s="12">
        <f t="shared" si="3"/>
        <v>2</v>
      </c>
    </row>
    <row r="17607" ht="15.75" customHeight="1">
      <c r="A17607" s="13">
        <v>42308.427083333336</v>
      </c>
      <c r="B17607" s="73">
        <f t="shared" si="1"/>
        <v>42308</v>
      </c>
      <c r="C17607" s="74">
        <f>IF(NewCustomer="Yes", IF(COUNTIF($I$2:$I$11,B17607)&gt;0,0,WEEKDAY(B17607,2)),IF(COUNTIF($I$2:$I$21,B17607)&gt;0,0,WEEKDAY(B17607,2)))</f>
        <v>6</v>
      </c>
      <c r="D17607" s="74">
        <f t="shared" si="2"/>
        <v>10</v>
      </c>
      <c r="E17607" s="12">
        <f>IFERROR(VLOOKUP(A17607,'IDAR Meter Data'!$A:$B,2,1),"")</f>
        <v>98</v>
      </c>
      <c r="F17607" s="75">
        <f>IF(CECCZ="CZ03",'Outside Temp'!B17607,IF(CECCZ="CZ04",'Outside Temp'!B17608,IF(CECCZ="CZ12",'Outside Temp'!B17609, IF(CECCZ="CZ13",'Outside Temp'!B17610))))</f>
        <v>66.63333333</v>
      </c>
      <c r="G17607" s="12">
        <f t="shared" si="3"/>
        <v>2</v>
      </c>
    </row>
    <row r="17608" ht="15.75" customHeight="1">
      <c r="A17608" s="13">
        <v>42308.4375</v>
      </c>
      <c r="B17608" s="73">
        <f t="shared" si="1"/>
        <v>42308</v>
      </c>
      <c r="C17608" s="74">
        <f>IF(NewCustomer="Yes", IF(COUNTIF($I$2:$I$11,B17608)&gt;0,0,WEEKDAY(B17608,2)),IF(COUNTIF($I$2:$I$21,B17608)&gt;0,0,WEEKDAY(B17608,2)))</f>
        <v>6</v>
      </c>
      <c r="D17608" s="74">
        <f t="shared" si="2"/>
        <v>10</v>
      </c>
      <c r="E17608" s="12">
        <f>IFERROR(VLOOKUP(A17608,'IDAR Meter Data'!$A:$B,2,1),"")</f>
        <v>98</v>
      </c>
      <c r="F17608" s="75">
        <f>IF(CECCZ="CZ03",'Outside Temp'!B17608,IF(CECCZ="CZ04",'Outside Temp'!B17609,IF(CECCZ="CZ12",'Outside Temp'!B17610, IF(CECCZ="CZ13",'Outside Temp'!B17611))))</f>
        <v>67.13333333</v>
      </c>
      <c r="G17608" s="12">
        <f t="shared" si="3"/>
        <v>2</v>
      </c>
    </row>
    <row r="17609" ht="15.75" customHeight="1">
      <c r="A17609" s="13">
        <v>42308.447916666664</v>
      </c>
      <c r="B17609" s="73">
        <f t="shared" si="1"/>
        <v>42308</v>
      </c>
      <c r="C17609" s="74">
        <f>IF(NewCustomer="Yes", IF(COUNTIF($I$2:$I$11,B17609)&gt;0,0,WEEKDAY(B17609,2)),IF(COUNTIF($I$2:$I$21,B17609)&gt;0,0,WEEKDAY(B17609,2)))</f>
        <v>6</v>
      </c>
      <c r="D17609" s="74">
        <f t="shared" si="2"/>
        <v>10</v>
      </c>
      <c r="E17609" s="12">
        <f>IFERROR(VLOOKUP(A17609,'IDAR Meter Data'!$A:$B,2,1),"")</f>
        <v>99</v>
      </c>
      <c r="F17609" s="75">
        <f>IF(CECCZ="CZ03",'Outside Temp'!B17609,IF(CECCZ="CZ04",'Outside Temp'!B17610,IF(CECCZ="CZ12",'Outside Temp'!B17611, IF(CECCZ="CZ13",'Outside Temp'!B17612))))</f>
        <v>67.63333333</v>
      </c>
      <c r="G17609" s="12">
        <f t="shared" si="3"/>
        <v>2</v>
      </c>
    </row>
    <row r="17610" ht="15.75" customHeight="1">
      <c r="A17610" s="13">
        <v>42308.458333333336</v>
      </c>
      <c r="B17610" s="73">
        <f t="shared" si="1"/>
        <v>42308</v>
      </c>
      <c r="C17610" s="74">
        <f>IF(NewCustomer="Yes", IF(COUNTIF($I$2:$I$11,B17610)&gt;0,0,WEEKDAY(B17610,2)),IF(COUNTIF($I$2:$I$21,B17610)&gt;0,0,WEEKDAY(B17610,2)))</f>
        <v>6</v>
      </c>
      <c r="D17610" s="74">
        <f t="shared" si="2"/>
        <v>11</v>
      </c>
      <c r="E17610" s="12">
        <f>IFERROR(VLOOKUP(A17610,'IDAR Meter Data'!$A:$B,2,1),"")</f>
        <v>98</v>
      </c>
      <c r="F17610" s="75">
        <f>IF(CECCZ="CZ03",'Outside Temp'!B17610,IF(CECCZ="CZ04",'Outside Temp'!B17611,IF(CECCZ="CZ12",'Outside Temp'!B17612, IF(CECCZ="CZ13",'Outside Temp'!B17613))))</f>
        <v>68.33333333</v>
      </c>
      <c r="G17610" s="12">
        <f t="shared" si="3"/>
        <v>2</v>
      </c>
    </row>
    <row r="17611" ht="15.75" customHeight="1">
      <c r="A17611" s="13">
        <v>42308.46875</v>
      </c>
      <c r="B17611" s="73">
        <f t="shared" si="1"/>
        <v>42308</v>
      </c>
      <c r="C17611" s="74">
        <f>IF(NewCustomer="Yes", IF(COUNTIF($I$2:$I$11,B17611)&gt;0,0,WEEKDAY(B17611,2)),IF(COUNTIF($I$2:$I$21,B17611)&gt;0,0,WEEKDAY(B17611,2)))</f>
        <v>6</v>
      </c>
      <c r="D17611" s="74">
        <f t="shared" si="2"/>
        <v>11</v>
      </c>
      <c r="E17611" s="12">
        <f>IFERROR(VLOOKUP(A17611,'IDAR Meter Data'!$A:$B,2,1),"")</f>
        <v>96</v>
      </c>
      <c r="F17611" s="75">
        <f>IF(CECCZ="CZ03",'Outside Temp'!B17611,IF(CECCZ="CZ04",'Outside Temp'!B17612,IF(CECCZ="CZ12",'Outside Temp'!B17613, IF(CECCZ="CZ13",'Outside Temp'!B17614))))</f>
        <v>69.58333333</v>
      </c>
      <c r="G17611" s="12">
        <f t="shared" si="3"/>
        <v>2</v>
      </c>
    </row>
    <row r="17612" ht="15.75" customHeight="1">
      <c r="A17612" s="13">
        <v>42308.479166666664</v>
      </c>
      <c r="B17612" s="73">
        <f t="shared" si="1"/>
        <v>42308</v>
      </c>
      <c r="C17612" s="74">
        <f>IF(NewCustomer="Yes", IF(COUNTIF($I$2:$I$11,B17612)&gt;0,0,WEEKDAY(B17612,2)),IF(COUNTIF($I$2:$I$21,B17612)&gt;0,0,WEEKDAY(B17612,2)))</f>
        <v>6</v>
      </c>
      <c r="D17612" s="74">
        <f t="shared" si="2"/>
        <v>11</v>
      </c>
      <c r="E17612" s="12">
        <f>IFERROR(VLOOKUP(A17612,'IDAR Meter Data'!$A:$B,2,1),"")</f>
        <v>105</v>
      </c>
      <c r="F17612" s="75">
        <f>IF(CECCZ="CZ03",'Outside Temp'!B17612,IF(CECCZ="CZ04",'Outside Temp'!B17613,IF(CECCZ="CZ12",'Outside Temp'!B17614, IF(CECCZ="CZ13",'Outside Temp'!B17615))))</f>
        <v>70.83333333</v>
      </c>
      <c r="G17612" s="12">
        <f t="shared" si="3"/>
        <v>3</v>
      </c>
    </row>
    <row r="17613" ht="15.75" customHeight="1">
      <c r="A17613" s="13">
        <v>42308.489583333336</v>
      </c>
      <c r="B17613" s="73">
        <f t="shared" si="1"/>
        <v>42308</v>
      </c>
      <c r="C17613" s="74">
        <f>IF(NewCustomer="Yes", IF(COUNTIF($I$2:$I$11,B17613)&gt;0,0,WEEKDAY(B17613,2)),IF(COUNTIF($I$2:$I$21,B17613)&gt;0,0,WEEKDAY(B17613,2)))</f>
        <v>6</v>
      </c>
      <c r="D17613" s="74">
        <f t="shared" si="2"/>
        <v>11</v>
      </c>
      <c r="E17613" s="12">
        <f>IFERROR(VLOOKUP(A17613,'IDAR Meter Data'!$A:$B,2,1),"")</f>
        <v>102</v>
      </c>
      <c r="F17613" s="75">
        <f>IF(CECCZ="CZ03",'Outside Temp'!B17613,IF(CECCZ="CZ04",'Outside Temp'!B17614,IF(CECCZ="CZ12",'Outside Temp'!B17615, IF(CECCZ="CZ13",'Outside Temp'!B17616))))</f>
        <v>72.08333333</v>
      </c>
      <c r="G17613" s="12">
        <f t="shared" si="3"/>
        <v>3</v>
      </c>
    </row>
    <row r="17614" ht="15.75" customHeight="1">
      <c r="A17614" s="13">
        <v>42308.5</v>
      </c>
      <c r="B17614" s="73">
        <f t="shared" si="1"/>
        <v>42308</v>
      </c>
      <c r="C17614" s="74">
        <f>IF(NewCustomer="Yes", IF(COUNTIF($I$2:$I$11,B17614)&gt;0,0,WEEKDAY(B17614,2)),IF(COUNTIF($I$2:$I$21,B17614)&gt;0,0,WEEKDAY(B17614,2)))</f>
        <v>6</v>
      </c>
      <c r="D17614" s="74">
        <f t="shared" si="2"/>
        <v>12</v>
      </c>
      <c r="E17614" s="12">
        <f>IFERROR(VLOOKUP(A17614,'IDAR Meter Data'!$A:$B,2,1),"")</f>
        <v>100</v>
      </c>
      <c r="F17614" s="75">
        <f>IF(CECCZ="CZ03",'Outside Temp'!B17614,IF(CECCZ="CZ04",'Outside Temp'!B17615,IF(CECCZ="CZ12",'Outside Temp'!B17616, IF(CECCZ="CZ13",'Outside Temp'!B17617))))</f>
        <v>72.8</v>
      </c>
      <c r="G17614" s="12">
        <f t="shared" si="3"/>
        <v>3</v>
      </c>
    </row>
    <row r="17615" ht="15.75" customHeight="1">
      <c r="A17615" s="13">
        <v>42308.510416666664</v>
      </c>
      <c r="B17615" s="73">
        <f t="shared" si="1"/>
        <v>42308</v>
      </c>
      <c r="C17615" s="74">
        <f>IF(NewCustomer="Yes", IF(COUNTIF($I$2:$I$11,B17615)&gt;0,0,WEEKDAY(B17615,2)),IF(COUNTIF($I$2:$I$21,B17615)&gt;0,0,WEEKDAY(B17615,2)))</f>
        <v>6</v>
      </c>
      <c r="D17615" s="74">
        <f t="shared" si="2"/>
        <v>12</v>
      </c>
      <c r="E17615" s="12">
        <f>IFERROR(VLOOKUP(A17615,'IDAR Meter Data'!$A:$B,2,1),"")</f>
        <v>97</v>
      </c>
      <c r="F17615" s="75">
        <f>IF(CECCZ="CZ03",'Outside Temp'!B17615,IF(CECCZ="CZ04",'Outside Temp'!B17616,IF(CECCZ="CZ12",'Outside Temp'!B17617, IF(CECCZ="CZ13",'Outside Temp'!B17618))))</f>
        <v>72.05</v>
      </c>
      <c r="G17615" s="12">
        <f t="shared" si="3"/>
        <v>3</v>
      </c>
    </row>
    <row r="17616" ht="15.75" customHeight="1">
      <c r="A17616" s="13">
        <v>42308.520833333336</v>
      </c>
      <c r="B17616" s="73">
        <f t="shared" si="1"/>
        <v>42308</v>
      </c>
      <c r="C17616" s="74">
        <f>IF(NewCustomer="Yes", IF(COUNTIF($I$2:$I$11,B17616)&gt;0,0,WEEKDAY(B17616,2)),IF(COUNTIF($I$2:$I$21,B17616)&gt;0,0,WEEKDAY(B17616,2)))</f>
        <v>6</v>
      </c>
      <c r="D17616" s="74">
        <f t="shared" si="2"/>
        <v>12</v>
      </c>
      <c r="E17616" s="12">
        <f>IFERROR(VLOOKUP(A17616,'IDAR Meter Data'!$A:$B,2,1),"")</f>
        <v>105</v>
      </c>
      <c r="F17616" s="75">
        <f>IF(CECCZ="CZ03",'Outside Temp'!B17616,IF(CECCZ="CZ04",'Outside Temp'!B17617,IF(CECCZ="CZ12",'Outside Temp'!B17618, IF(CECCZ="CZ13",'Outside Temp'!B17619))))</f>
        <v>71.3</v>
      </c>
      <c r="G17616" s="12">
        <f t="shared" si="3"/>
        <v>3</v>
      </c>
    </row>
    <row r="17617" ht="15.75" customHeight="1">
      <c r="A17617" s="13">
        <v>42308.53125</v>
      </c>
      <c r="B17617" s="73">
        <f t="shared" si="1"/>
        <v>42308</v>
      </c>
      <c r="C17617" s="74">
        <f>IF(NewCustomer="Yes", IF(COUNTIF($I$2:$I$11,B17617)&gt;0,0,WEEKDAY(B17617,2)),IF(COUNTIF($I$2:$I$21,B17617)&gt;0,0,WEEKDAY(B17617,2)))</f>
        <v>6</v>
      </c>
      <c r="D17617" s="74">
        <f t="shared" si="2"/>
        <v>12</v>
      </c>
      <c r="E17617" s="12">
        <f>IFERROR(VLOOKUP(A17617,'IDAR Meter Data'!$A:$B,2,1),"")</f>
        <v>103</v>
      </c>
      <c r="F17617" s="75">
        <f>IF(CECCZ="CZ03",'Outside Temp'!B17617,IF(CECCZ="CZ04",'Outside Temp'!B17618,IF(CECCZ="CZ12",'Outside Temp'!B17619, IF(CECCZ="CZ13",'Outside Temp'!B17620))))</f>
        <v>70.55</v>
      </c>
      <c r="G17617" s="12">
        <f t="shared" si="3"/>
        <v>3</v>
      </c>
    </row>
    <row r="17618" ht="15.75" customHeight="1">
      <c r="A17618" s="13">
        <v>42308.541666666664</v>
      </c>
      <c r="B17618" s="73">
        <f t="shared" si="1"/>
        <v>42308</v>
      </c>
      <c r="C17618" s="74">
        <f>IF(NewCustomer="Yes", IF(COUNTIF($I$2:$I$11,B17618)&gt;0,0,WEEKDAY(B17618,2)),IF(COUNTIF($I$2:$I$21,B17618)&gt;0,0,WEEKDAY(B17618,2)))</f>
        <v>6</v>
      </c>
      <c r="D17618" s="74">
        <f t="shared" si="2"/>
        <v>13</v>
      </c>
      <c r="E17618" s="12">
        <f>IFERROR(VLOOKUP(A17618,'IDAR Meter Data'!$A:$B,2,1),"")</f>
        <v>100</v>
      </c>
      <c r="F17618" s="75">
        <f>IF(CECCZ="CZ03",'Outside Temp'!B17618,IF(CECCZ="CZ04",'Outside Temp'!B17619,IF(CECCZ="CZ12",'Outside Temp'!B17620, IF(CECCZ="CZ13",'Outside Temp'!B17621))))</f>
        <v>69.93333333</v>
      </c>
      <c r="G17618" s="12">
        <f t="shared" si="3"/>
        <v>2</v>
      </c>
    </row>
    <row r="17619" ht="15.75" customHeight="1">
      <c r="A17619" s="13">
        <v>42308.552083333336</v>
      </c>
      <c r="B17619" s="73">
        <f t="shared" si="1"/>
        <v>42308</v>
      </c>
      <c r="C17619" s="74">
        <f>IF(NewCustomer="Yes", IF(COUNTIF($I$2:$I$11,B17619)&gt;0,0,WEEKDAY(B17619,2)),IF(COUNTIF($I$2:$I$21,B17619)&gt;0,0,WEEKDAY(B17619,2)))</f>
        <v>6</v>
      </c>
      <c r="D17619" s="74">
        <f t="shared" si="2"/>
        <v>13</v>
      </c>
      <c r="E17619" s="12">
        <f>IFERROR(VLOOKUP(A17619,'IDAR Meter Data'!$A:$B,2,1),"")</f>
        <v>99</v>
      </c>
      <c r="F17619" s="75">
        <f>IF(CECCZ="CZ03",'Outside Temp'!B17619,IF(CECCZ="CZ04",'Outside Temp'!B17620,IF(CECCZ="CZ12",'Outside Temp'!B17621, IF(CECCZ="CZ13",'Outside Temp'!B17622))))</f>
        <v>69.68333333</v>
      </c>
      <c r="G17619" s="12">
        <f t="shared" si="3"/>
        <v>2</v>
      </c>
    </row>
    <row r="17620" ht="15.75" customHeight="1">
      <c r="A17620" s="13">
        <v>42308.5625</v>
      </c>
      <c r="B17620" s="73">
        <f t="shared" si="1"/>
        <v>42308</v>
      </c>
      <c r="C17620" s="74">
        <f>IF(NewCustomer="Yes", IF(COUNTIF($I$2:$I$11,B17620)&gt;0,0,WEEKDAY(B17620,2)),IF(COUNTIF($I$2:$I$21,B17620)&gt;0,0,WEEKDAY(B17620,2)))</f>
        <v>6</v>
      </c>
      <c r="D17620" s="74">
        <f t="shared" si="2"/>
        <v>13</v>
      </c>
      <c r="E17620" s="12">
        <f>IFERROR(VLOOKUP(A17620,'IDAR Meter Data'!$A:$B,2,1),"")</f>
        <v>101</v>
      </c>
      <c r="F17620" s="75">
        <f>IF(CECCZ="CZ03",'Outside Temp'!B17620,IF(CECCZ="CZ04",'Outside Temp'!B17621,IF(CECCZ="CZ12",'Outside Temp'!B17622, IF(CECCZ="CZ13",'Outside Temp'!B17623))))</f>
        <v>69.43333333</v>
      </c>
      <c r="G17620" s="12">
        <f t="shared" si="3"/>
        <v>2</v>
      </c>
    </row>
    <row r="17621" ht="15.75" customHeight="1">
      <c r="A17621" s="13">
        <v>42308.572916666664</v>
      </c>
      <c r="B17621" s="73">
        <f t="shared" si="1"/>
        <v>42308</v>
      </c>
      <c r="C17621" s="74">
        <f>IF(NewCustomer="Yes", IF(COUNTIF($I$2:$I$11,B17621)&gt;0,0,WEEKDAY(B17621,2)),IF(COUNTIF($I$2:$I$21,B17621)&gt;0,0,WEEKDAY(B17621,2)))</f>
        <v>6</v>
      </c>
      <c r="D17621" s="74">
        <f t="shared" si="2"/>
        <v>13</v>
      </c>
      <c r="E17621" s="12">
        <f>IFERROR(VLOOKUP(A17621,'IDAR Meter Data'!$A:$B,2,1),"")</f>
        <v>100</v>
      </c>
      <c r="F17621" s="75">
        <f>IF(CECCZ="CZ03",'Outside Temp'!B17621,IF(CECCZ="CZ04",'Outside Temp'!B17622,IF(CECCZ="CZ12",'Outside Temp'!B17623, IF(CECCZ="CZ13",'Outside Temp'!B17624))))</f>
        <v>69.18333333</v>
      </c>
      <c r="G17621" s="12">
        <f t="shared" si="3"/>
        <v>2</v>
      </c>
    </row>
    <row r="17622" ht="15.75" customHeight="1">
      <c r="A17622" s="13">
        <v>42308.583333333336</v>
      </c>
      <c r="B17622" s="73">
        <f t="shared" si="1"/>
        <v>42308</v>
      </c>
      <c r="C17622" s="74">
        <f>IF(NewCustomer="Yes", IF(COUNTIF($I$2:$I$11,B17622)&gt;0,0,WEEKDAY(B17622,2)),IF(COUNTIF($I$2:$I$21,B17622)&gt;0,0,WEEKDAY(B17622,2)))</f>
        <v>6</v>
      </c>
      <c r="D17622" s="74">
        <f t="shared" si="2"/>
        <v>14</v>
      </c>
      <c r="E17622" s="12">
        <f>IFERROR(VLOOKUP(A17622,'IDAR Meter Data'!$A:$B,2,1),"")</f>
        <v>105</v>
      </c>
      <c r="F17622" s="75">
        <f>IF(CECCZ="CZ03",'Outside Temp'!B17622,IF(CECCZ="CZ04",'Outside Temp'!B17623,IF(CECCZ="CZ12",'Outside Temp'!B17624, IF(CECCZ="CZ13",'Outside Temp'!B17625))))</f>
        <v>69.06666667</v>
      </c>
      <c r="G17622" s="12">
        <f t="shared" si="3"/>
        <v>2</v>
      </c>
    </row>
    <row r="17623" ht="15.75" customHeight="1">
      <c r="A17623" s="13">
        <v>42308.59375</v>
      </c>
      <c r="B17623" s="73">
        <f t="shared" si="1"/>
        <v>42308</v>
      </c>
      <c r="C17623" s="74">
        <f>IF(NewCustomer="Yes", IF(COUNTIF($I$2:$I$11,B17623)&gt;0,0,WEEKDAY(B17623,2)),IF(COUNTIF($I$2:$I$21,B17623)&gt;0,0,WEEKDAY(B17623,2)))</f>
        <v>6</v>
      </c>
      <c r="D17623" s="74">
        <f t="shared" si="2"/>
        <v>14</v>
      </c>
      <c r="E17623" s="12">
        <f>IFERROR(VLOOKUP(A17623,'IDAR Meter Data'!$A:$B,2,1),"")</f>
        <v>100</v>
      </c>
      <c r="F17623" s="75">
        <f>IF(CECCZ="CZ03",'Outside Temp'!B17623,IF(CECCZ="CZ04",'Outside Temp'!B17624,IF(CECCZ="CZ12",'Outside Temp'!B17625, IF(CECCZ="CZ13",'Outside Temp'!B17626))))</f>
        <v>69.31666667</v>
      </c>
      <c r="G17623" s="12">
        <f t="shared" si="3"/>
        <v>2</v>
      </c>
    </row>
    <row r="17624" ht="15.75" customHeight="1">
      <c r="A17624" s="13">
        <v>42308.604166666664</v>
      </c>
      <c r="B17624" s="73">
        <f t="shared" si="1"/>
        <v>42308</v>
      </c>
      <c r="C17624" s="74">
        <f>IF(NewCustomer="Yes", IF(COUNTIF($I$2:$I$11,B17624)&gt;0,0,WEEKDAY(B17624,2)),IF(COUNTIF($I$2:$I$21,B17624)&gt;0,0,WEEKDAY(B17624,2)))</f>
        <v>6</v>
      </c>
      <c r="D17624" s="74">
        <f t="shared" si="2"/>
        <v>14</v>
      </c>
      <c r="E17624" s="12">
        <f>IFERROR(VLOOKUP(A17624,'IDAR Meter Data'!$A:$B,2,1),"")</f>
        <v>102</v>
      </c>
      <c r="F17624" s="75">
        <f>IF(CECCZ="CZ03",'Outside Temp'!B17624,IF(CECCZ="CZ04",'Outside Temp'!B17625,IF(CECCZ="CZ12",'Outside Temp'!B17626, IF(CECCZ="CZ13",'Outside Temp'!B17627))))</f>
        <v>69.56666667</v>
      </c>
      <c r="G17624" s="12">
        <f t="shared" si="3"/>
        <v>2</v>
      </c>
    </row>
    <row r="17625" ht="15.75" customHeight="1">
      <c r="A17625" s="13">
        <v>42308.614583333336</v>
      </c>
      <c r="B17625" s="73">
        <f t="shared" si="1"/>
        <v>42308</v>
      </c>
      <c r="C17625" s="74">
        <f>IF(NewCustomer="Yes", IF(COUNTIF($I$2:$I$11,B17625)&gt;0,0,WEEKDAY(B17625,2)),IF(COUNTIF($I$2:$I$21,B17625)&gt;0,0,WEEKDAY(B17625,2)))</f>
        <v>6</v>
      </c>
      <c r="D17625" s="74">
        <f t="shared" si="2"/>
        <v>14</v>
      </c>
      <c r="E17625" s="12">
        <f>IFERROR(VLOOKUP(A17625,'IDAR Meter Data'!$A:$B,2,1),"")</f>
        <v>99</v>
      </c>
      <c r="F17625" s="75">
        <f>IF(CECCZ="CZ03",'Outside Temp'!B17625,IF(CECCZ="CZ04",'Outside Temp'!B17626,IF(CECCZ="CZ12",'Outside Temp'!B17627, IF(CECCZ="CZ13",'Outside Temp'!B17628))))</f>
        <v>69.81666667</v>
      </c>
      <c r="G17625" s="12">
        <f t="shared" si="3"/>
        <v>2</v>
      </c>
    </row>
    <row r="17626" ht="15.75" customHeight="1">
      <c r="A17626" s="13">
        <v>42308.625</v>
      </c>
      <c r="B17626" s="73">
        <f t="shared" si="1"/>
        <v>42308</v>
      </c>
      <c r="C17626" s="74">
        <f>IF(NewCustomer="Yes", IF(COUNTIF($I$2:$I$11,B17626)&gt;0,0,WEEKDAY(B17626,2)),IF(COUNTIF($I$2:$I$21,B17626)&gt;0,0,WEEKDAY(B17626,2)))</f>
        <v>6</v>
      </c>
      <c r="D17626" s="74">
        <f t="shared" si="2"/>
        <v>15</v>
      </c>
      <c r="E17626" s="12">
        <f>IFERROR(VLOOKUP(A17626,'IDAR Meter Data'!$A:$B,2,1),"")</f>
        <v>104</v>
      </c>
      <c r="F17626" s="75">
        <f>IF(CECCZ="CZ03",'Outside Temp'!B17626,IF(CECCZ="CZ04",'Outside Temp'!B17627,IF(CECCZ="CZ12",'Outside Temp'!B17628, IF(CECCZ="CZ13",'Outside Temp'!B17629))))</f>
        <v>69.6</v>
      </c>
      <c r="G17626" s="12">
        <f t="shared" si="3"/>
        <v>2</v>
      </c>
    </row>
    <row r="17627" ht="15.75" customHeight="1">
      <c r="A17627" s="13">
        <v>42308.635416666664</v>
      </c>
      <c r="B17627" s="73">
        <f t="shared" si="1"/>
        <v>42308</v>
      </c>
      <c r="C17627" s="74">
        <f>IF(NewCustomer="Yes", IF(COUNTIF($I$2:$I$11,B17627)&gt;0,0,WEEKDAY(B17627,2)),IF(COUNTIF($I$2:$I$21,B17627)&gt;0,0,WEEKDAY(B17627,2)))</f>
        <v>6</v>
      </c>
      <c r="D17627" s="74">
        <f t="shared" si="2"/>
        <v>15</v>
      </c>
      <c r="E17627" s="12">
        <f>IFERROR(VLOOKUP(A17627,'IDAR Meter Data'!$A:$B,2,1),"")</f>
        <v>100</v>
      </c>
      <c r="F17627" s="75">
        <f>IF(CECCZ="CZ03",'Outside Temp'!B17627,IF(CECCZ="CZ04",'Outside Temp'!B17628,IF(CECCZ="CZ12",'Outside Temp'!B17629, IF(CECCZ="CZ13",'Outside Temp'!B17630))))</f>
        <v>68.1</v>
      </c>
      <c r="G17627" s="12">
        <f t="shared" si="3"/>
        <v>2</v>
      </c>
    </row>
    <row r="17628" ht="15.75" customHeight="1">
      <c r="A17628" s="13">
        <v>42308.645833333336</v>
      </c>
      <c r="B17628" s="73">
        <f t="shared" si="1"/>
        <v>42308</v>
      </c>
      <c r="C17628" s="74">
        <f>IF(NewCustomer="Yes", IF(COUNTIF($I$2:$I$11,B17628)&gt;0,0,WEEKDAY(B17628,2)),IF(COUNTIF($I$2:$I$21,B17628)&gt;0,0,WEEKDAY(B17628,2)))</f>
        <v>6</v>
      </c>
      <c r="D17628" s="74">
        <f t="shared" si="2"/>
        <v>15</v>
      </c>
      <c r="E17628" s="12">
        <f>IFERROR(VLOOKUP(A17628,'IDAR Meter Data'!$A:$B,2,1),"")</f>
        <v>104</v>
      </c>
      <c r="F17628" s="75">
        <f>IF(CECCZ="CZ03",'Outside Temp'!B17628,IF(CECCZ="CZ04",'Outside Temp'!B17629,IF(CECCZ="CZ12",'Outside Temp'!B17630, IF(CECCZ="CZ13",'Outside Temp'!B17631))))</f>
        <v>66.6</v>
      </c>
      <c r="G17628" s="12">
        <f t="shared" si="3"/>
        <v>2</v>
      </c>
    </row>
    <row r="17629" ht="15.75" customHeight="1">
      <c r="A17629" s="13">
        <v>42308.65625</v>
      </c>
      <c r="B17629" s="73">
        <f t="shared" si="1"/>
        <v>42308</v>
      </c>
      <c r="C17629" s="74">
        <f>IF(NewCustomer="Yes", IF(COUNTIF($I$2:$I$11,B17629)&gt;0,0,WEEKDAY(B17629,2)),IF(COUNTIF($I$2:$I$21,B17629)&gt;0,0,WEEKDAY(B17629,2)))</f>
        <v>6</v>
      </c>
      <c r="D17629" s="74">
        <f t="shared" si="2"/>
        <v>15</v>
      </c>
      <c r="E17629" s="12">
        <f>IFERROR(VLOOKUP(A17629,'IDAR Meter Data'!$A:$B,2,1),"")</f>
        <v>103</v>
      </c>
      <c r="F17629" s="75">
        <f>IF(CECCZ="CZ03",'Outside Temp'!B17629,IF(CECCZ="CZ04",'Outside Temp'!B17630,IF(CECCZ="CZ12",'Outside Temp'!B17631, IF(CECCZ="CZ13",'Outside Temp'!B17632))))</f>
        <v>65.1</v>
      </c>
      <c r="G17629" s="12">
        <f t="shared" si="3"/>
        <v>2</v>
      </c>
    </row>
    <row r="17630" ht="15.75" customHeight="1">
      <c r="A17630" s="13">
        <v>42308.666666666664</v>
      </c>
      <c r="B17630" s="73">
        <f t="shared" si="1"/>
        <v>42308</v>
      </c>
      <c r="C17630" s="74">
        <f>IF(NewCustomer="Yes", IF(COUNTIF($I$2:$I$11,B17630)&gt;0,0,WEEKDAY(B17630,2)),IF(COUNTIF($I$2:$I$21,B17630)&gt;0,0,WEEKDAY(B17630,2)))</f>
        <v>6</v>
      </c>
      <c r="D17630" s="74">
        <f t="shared" si="2"/>
        <v>16</v>
      </c>
      <c r="E17630" s="12">
        <f>IFERROR(VLOOKUP(A17630,'IDAR Meter Data'!$A:$B,2,1),"")</f>
        <v>106</v>
      </c>
      <c r="F17630" s="75">
        <f>IF(CECCZ="CZ03",'Outside Temp'!B17630,IF(CECCZ="CZ04",'Outside Temp'!B17631,IF(CECCZ="CZ12",'Outside Temp'!B17632, IF(CECCZ="CZ13",'Outside Temp'!B17633))))</f>
        <v>63.86666667</v>
      </c>
      <c r="G17630" s="12">
        <f t="shared" si="3"/>
        <v>1</v>
      </c>
    </row>
    <row r="17631" ht="15.75" customHeight="1">
      <c r="A17631" s="13">
        <v>42308.677083333336</v>
      </c>
      <c r="B17631" s="73">
        <f t="shared" si="1"/>
        <v>42308</v>
      </c>
      <c r="C17631" s="74">
        <f>IF(NewCustomer="Yes", IF(COUNTIF($I$2:$I$11,B17631)&gt;0,0,WEEKDAY(B17631,2)),IF(COUNTIF($I$2:$I$21,B17631)&gt;0,0,WEEKDAY(B17631,2)))</f>
        <v>6</v>
      </c>
      <c r="D17631" s="74">
        <f t="shared" si="2"/>
        <v>16</v>
      </c>
      <c r="E17631" s="12">
        <f>IFERROR(VLOOKUP(A17631,'IDAR Meter Data'!$A:$B,2,1),"")</f>
        <v>103</v>
      </c>
      <c r="F17631" s="75">
        <f>IF(CECCZ="CZ03",'Outside Temp'!B17631,IF(CECCZ="CZ04",'Outside Temp'!B17632,IF(CECCZ="CZ12",'Outside Temp'!B17633, IF(CECCZ="CZ13",'Outside Temp'!B17634))))</f>
        <v>63.36666667</v>
      </c>
      <c r="G17631" s="12">
        <f t="shared" si="3"/>
        <v>1</v>
      </c>
    </row>
    <row r="17632" ht="15.75" customHeight="1">
      <c r="A17632" s="13">
        <v>42308.6875</v>
      </c>
      <c r="B17632" s="73">
        <f t="shared" si="1"/>
        <v>42308</v>
      </c>
      <c r="C17632" s="74">
        <f>IF(NewCustomer="Yes", IF(COUNTIF($I$2:$I$11,B17632)&gt;0,0,WEEKDAY(B17632,2)),IF(COUNTIF($I$2:$I$21,B17632)&gt;0,0,WEEKDAY(B17632,2)))</f>
        <v>6</v>
      </c>
      <c r="D17632" s="74">
        <f t="shared" si="2"/>
        <v>16</v>
      </c>
      <c r="E17632" s="12">
        <f>IFERROR(VLOOKUP(A17632,'IDAR Meter Data'!$A:$B,2,1),"")</f>
        <v>110</v>
      </c>
      <c r="F17632" s="75">
        <f>IF(CECCZ="CZ03",'Outside Temp'!B17632,IF(CECCZ="CZ04",'Outside Temp'!B17633,IF(CECCZ="CZ12",'Outside Temp'!B17634, IF(CECCZ="CZ13",'Outside Temp'!B17635))))</f>
        <v>62.86666667</v>
      </c>
      <c r="G17632" s="12">
        <f t="shared" si="3"/>
        <v>1</v>
      </c>
    </row>
    <row r="17633" ht="15.75" customHeight="1">
      <c r="A17633" s="13">
        <v>42308.697916666664</v>
      </c>
      <c r="B17633" s="73">
        <f t="shared" si="1"/>
        <v>42308</v>
      </c>
      <c r="C17633" s="74">
        <f>IF(NewCustomer="Yes", IF(COUNTIF($I$2:$I$11,B17633)&gt;0,0,WEEKDAY(B17633,2)),IF(COUNTIF($I$2:$I$21,B17633)&gt;0,0,WEEKDAY(B17633,2)))</f>
        <v>6</v>
      </c>
      <c r="D17633" s="74">
        <f t="shared" si="2"/>
        <v>16</v>
      </c>
      <c r="E17633" s="12">
        <f>IFERROR(VLOOKUP(A17633,'IDAR Meter Data'!$A:$B,2,1),"")</f>
        <v>109</v>
      </c>
      <c r="F17633" s="75">
        <f>IF(CECCZ="CZ03",'Outside Temp'!B17633,IF(CECCZ="CZ04",'Outside Temp'!B17634,IF(CECCZ="CZ12",'Outside Temp'!B17635, IF(CECCZ="CZ13",'Outside Temp'!B17636))))</f>
        <v>62.36666667</v>
      </c>
      <c r="G17633" s="12">
        <f t="shared" si="3"/>
        <v>1</v>
      </c>
    </row>
    <row r="17634" ht="15.75" customHeight="1">
      <c r="A17634" s="13">
        <v>42308.708333333336</v>
      </c>
      <c r="B17634" s="73">
        <f t="shared" si="1"/>
        <v>42308</v>
      </c>
      <c r="C17634" s="74">
        <f>IF(NewCustomer="Yes", IF(COUNTIF($I$2:$I$11,B17634)&gt;0,0,WEEKDAY(B17634,2)),IF(COUNTIF($I$2:$I$21,B17634)&gt;0,0,WEEKDAY(B17634,2)))</f>
        <v>6</v>
      </c>
      <c r="D17634" s="74">
        <f t="shared" si="2"/>
        <v>17</v>
      </c>
      <c r="E17634" s="12">
        <f>IFERROR(VLOOKUP(A17634,'IDAR Meter Data'!$A:$B,2,1),"")</f>
        <v>106</v>
      </c>
      <c r="F17634" s="75">
        <f>IF(CECCZ="CZ03",'Outside Temp'!B17634,IF(CECCZ="CZ04",'Outside Temp'!B17635,IF(CECCZ="CZ12",'Outside Temp'!B17636, IF(CECCZ="CZ13",'Outside Temp'!B17637))))</f>
        <v>61.93333333</v>
      </c>
      <c r="G17634" s="12">
        <f t="shared" si="3"/>
        <v>1</v>
      </c>
    </row>
    <row r="17635" ht="15.75" customHeight="1">
      <c r="A17635" s="13">
        <v>42308.71875</v>
      </c>
      <c r="B17635" s="73">
        <f t="shared" si="1"/>
        <v>42308</v>
      </c>
      <c r="C17635" s="74">
        <f>IF(NewCustomer="Yes", IF(COUNTIF($I$2:$I$11,B17635)&gt;0,0,WEEKDAY(B17635,2)),IF(COUNTIF($I$2:$I$21,B17635)&gt;0,0,WEEKDAY(B17635,2)))</f>
        <v>6</v>
      </c>
      <c r="D17635" s="74">
        <f t="shared" si="2"/>
        <v>17</v>
      </c>
      <c r="E17635" s="12">
        <f>IFERROR(VLOOKUP(A17635,'IDAR Meter Data'!$A:$B,2,1),"")</f>
        <v>105</v>
      </c>
      <c r="F17635" s="75">
        <f>IF(CECCZ="CZ03",'Outside Temp'!B17635,IF(CECCZ="CZ04",'Outside Temp'!B17636,IF(CECCZ="CZ12",'Outside Temp'!B17637, IF(CECCZ="CZ13",'Outside Temp'!B17638))))</f>
        <v>61.68333333</v>
      </c>
      <c r="G17635" s="12">
        <f t="shared" si="3"/>
        <v>1</v>
      </c>
    </row>
    <row r="17636" ht="15.75" customHeight="1">
      <c r="A17636" s="13">
        <v>42308.729166666664</v>
      </c>
      <c r="B17636" s="73">
        <f t="shared" si="1"/>
        <v>42308</v>
      </c>
      <c r="C17636" s="74">
        <f>IF(NewCustomer="Yes", IF(COUNTIF($I$2:$I$11,B17636)&gt;0,0,WEEKDAY(B17636,2)),IF(COUNTIF($I$2:$I$21,B17636)&gt;0,0,WEEKDAY(B17636,2)))</f>
        <v>6</v>
      </c>
      <c r="D17636" s="74">
        <f t="shared" si="2"/>
        <v>17</v>
      </c>
      <c r="E17636" s="12">
        <f>IFERROR(VLOOKUP(A17636,'IDAR Meter Data'!$A:$B,2,1),"")</f>
        <v>106</v>
      </c>
      <c r="F17636" s="75">
        <f>IF(CECCZ="CZ03",'Outside Temp'!B17636,IF(CECCZ="CZ04",'Outside Temp'!B17637,IF(CECCZ="CZ12",'Outside Temp'!B17638, IF(CECCZ="CZ13",'Outside Temp'!B17639))))</f>
        <v>61.43333333</v>
      </c>
      <c r="G17636" s="12">
        <f t="shared" si="3"/>
        <v>1</v>
      </c>
    </row>
    <row r="17637" ht="15.75" customHeight="1">
      <c r="A17637" s="13">
        <v>42308.739583333336</v>
      </c>
      <c r="B17637" s="73">
        <f t="shared" si="1"/>
        <v>42308</v>
      </c>
      <c r="C17637" s="74">
        <f>IF(NewCustomer="Yes", IF(COUNTIF($I$2:$I$11,B17637)&gt;0,0,WEEKDAY(B17637,2)),IF(COUNTIF($I$2:$I$21,B17637)&gt;0,0,WEEKDAY(B17637,2)))</f>
        <v>6</v>
      </c>
      <c r="D17637" s="74">
        <f t="shared" si="2"/>
        <v>17</v>
      </c>
      <c r="E17637" s="12">
        <f>IFERROR(VLOOKUP(A17637,'IDAR Meter Data'!$A:$B,2,1),"")</f>
        <v>110</v>
      </c>
      <c r="F17637" s="75">
        <f>IF(CECCZ="CZ03",'Outside Temp'!B17637,IF(CECCZ="CZ04",'Outside Temp'!B17638,IF(CECCZ="CZ12",'Outside Temp'!B17639, IF(CECCZ="CZ13",'Outside Temp'!B17640))))</f>
        <v>61.18333333</v>
      </c>
      <c r="G17637" s="12">
        <f t="shared" si="3"/>
        <v>1</v>
      </c>
    </row>
    <row r="17638" ht="15.75" customHeight="1">
      <c r="A17638" s="13">
        <v>42308.75</v>
      </c>
      <c r="B17638" s="73">
        <f t="shared" si="1"/>
        <v>42308</v>
      </c>
      <c r="C17638" s="74">
        <f>IF(NewCustomer="Yes", IF(COUNTIF($I$2:$I$11,B17638)&gt;0,0,WEEKDAY(B17638,2)),IF(COUNTIF($I$2:$I$21,B17638)&gt;0,0,WEEKDAY(B17638,2)))</f>
        <v>6</v>
      </c>
      <c r="D17638" s="74">
        <f t="shared" si="2"/>
        <v>18</v>
      </c>
      <c r="E17638" s="12">
        <f>IFERROR(VLOOKUP(A17638,'IDAR Meter Data'!$A:$B,2,1),"")</f>
        <v>104</v>
      </c>
      <c r="F17638" s="75">
        <f>IF(CECCZ="CZ03",'Outside Temp'!B17638,IF(CECCZ="CZ04",'Outside Temp'!B17639,IF(CECCZ="CZ12",'Outside Temp'!B17640, IF(CECCZ="CZ13",'Outside Temp'!B17641))))</f>
        <v>60.93333333</v>
      </c>
      <c r="G17638" s="12">
        <f t="shared" si="3"/>
        <v>1</v>
      </c>
    </row>
    <row r="17639" ht="15.75" customHeight="1">
      <c r="A17639" s="13">
        <v>42308.760416666664</v>
      </c>
      <c r="B17639" s="73">
        <f t="shared" si="1"/>
        <v>42308</v>
      </c>
      <c r="C17639" s="74">
        <f>IF(NewCustomer="Yes", IF(COUNTIF($I$2:$I$11,B17639)&gt;0,0,WEEKDAY(B17639,2)),IF(COUNTIF($I$2:$I$21,B17639)&gt;0,0,WEEKDAY(B17639,2)))</f>
        <v>6</v>
      </c>
      <c r="D17639" s="74">
        <f t="shared" si="2"/>
        <v>18</v>
      </c>
      <c r="E17639" s="12">
        <f>IFERROR(VLOOKUP(A17639,'IDAR Meter Data'!$A:$B,2,1),"")</f>
        <v>105</v>
      </c>
      <c r="F17639" s="75">
        <f>IF(CECCZ="CZ03",'Outside Temp'!B17639,IF(CECCZ="CZ04",'Outside Temp'!B17640,IF(CECCZ="CZ12",'Outside Temp'!B17641, IF(CECCZ="CZ13",'Outside Temp'!B17642))))</f>
        <v>60.68333333</v>
      </c>
      <c r="G17639" s="12">
        <f t="shared" si="3"/>
        <v>1</v>
      </c>
    </row>
    <row r="17640" ht="15.75" customHeight="1">
      <c r="A17640" s="13">
        <v>42308.770833333336</v>
      </c>
      <c r="B17640" s="73">
        <f t="shared" si="1"/>
        <v>42308</v>
      </c>
      <c r="C17640" s="74">
        <f>IF(NewCustomer="Yes", IF(COUNTIF($I$2:$I$11,B17640)&gt;0,0,WEEKDAY(B17640,2)),IF(COUNTIF($I$2:$I$21,B17640)&gt;0,0,WEEKDAY(B17640,2)))</f>
        <v>6</v>
      </c>
      <c r="D17640" s="74">
        <f t="shared" si="2"/>
        <v>18</v>
      </c>
      <c r="E17640" s="12">
        <f>IFERROR(VLOOKUP(A17640,'IDAR Meter Data'!$A:$B,2,1),"")</f>
        <v>103</v>
      </c>
      <c r="F17640" s="75">
        <f>IF(CECCZ="CZ03",'Outside Temp'!B17640,IF(CECCZ="CZ04",'Outside Temp'!B17641,IF(CECCZ="CZ12",'Outside Temp'!B17642, IF(CECCZ="CZ13",'Outside Temp'!B17643))))</f>
        <v>60.43333333</v>
      </c>
      <c r="G17640" s="12">
        <f t="shared" si="3"/>
        <v>1</v>
      </c>
    </row>
    <row r="17641" ht="15.75" customHeight="1">
      <c r="A17641" s="13">
        <v>42308.78125</v>
      </c>
      <c r="B17641" s="73">
        <f t="shared" si="1"/>
        <v>42308</v>
      </c>
      <c r="C17641" s="74">
        <f>IF(NewCustomer="Yes", IF(COUNTIF($I$2:$I$11,B17641)&gt;0,0,WEEKDAY(B17641,2)),IF(COUNTIF($I$2:$I$21,B17641)&gt;0,0,WEEKDAY(B17641,2)))</f>
        <v>6</v>
      </c>
      <c r="D17641" s="74">
        <f t="shared" si="2"/>
        <v>18</v>
      </c>
      <c r="E17641" s="12">
        <f>IFERROR(VLOOKUP(A17641,'IDAR Meter Data'!$A:$B,2,1),"")</f>
        <v>103</v>
      </c>
      <c r="F17641" s="75">
        <f>IF(CECCZ="CZ03",'Outside Temp'!B17641,IF(CECCZ="CZ04",'Outside Temp'!B17642,IF(CECCZ="CZ12",'Outside Temp'!B17643, IF(CECCZ="CZ13",'Outside Temp'!B17644))))</f>
        <v>60.18333333</v>
      </c>
      <c r="G17641" s="12">
        <f t="shared" si="3"/>
        <v>1</v>
      </c>
    </row>
    <row r="17642" ht="15.75" customHeight="1">
      <c r="A17642" s="13">
        <v>42308.791666666664</v>
      </c>
      <c r="B17642" s="73">
        <f t="shared" si="1"/>
        <v>42308</v>
      </c>
      <c r="C17642" s="74">
        <f>IF(NewCustomer="Yes", IF(COUNTIF($I$2:$I$11,B17642)&gt;0,0,WEEKDAY(B17642,2)),IF(COUNTIF($I$2:$I$21,B17642)&gt;0,0,WEEKDAY(B17642,2)))</f>
        <v>6</v>
      </c>
      <c r="D17642" s="74">
        <f t="shared" si="2"/>
        <v>19</v>
      </c>
      <c r="E17642" s="12">
        <f>IFERROR(VLOOKUP(A17642,'IDAR Meter Data'!$A:$B,2,1),"")</f>
        <v>105</v>
      </c>
      <c r="F17642" s="75">
        <f>IF(CECCZ="CZ03",'Outside Temp'!B17642,IF(CECCZ="CZ04",'Outside Temp'!B17643,IF(CECCZ="CZ12",'Outside Temp'!B17644, IF(CECCZ="CZ13",'Outside Temp'!B17645))))</f>
        <v>60.13333333</v>
      </c>
      <c r="G17642" s="12">
        <f t="shared" si="3"/>
        <v>1</v>
      </c>
    </row>
    <row r="17643" ht="15.75" customHeight="1">
      <c r="A17643" s="13">
        <v>42308.802083333336</v>
      </c>
      <c r="B17643" s="73">
        <f t="shared" si="1"/>
        <v>42308</v>
      </c>
      <c r="C17643" s="74">
        <f>IF(NewCustomer="Yes", IF(COUNTIF($I$2:$I$11,B17643)&gt;0,0,WEEKDAY(B17643,2)),IF(COUNTIF($I$2:$I$21,B17643)&gt;0,0,WEEKDAY(B17643,2)))</f>
        <v>6</v>
      </c>
      <c r="D17643" s="74">
        <f t="shared" si="2"/>
        <v>19</v>
      </c>
      <c r="E17643" s="12">
        <f>IFERROR(VLOOKUP(A17643,'IDAR Meter Data'!$A:$B,2,1),"")</f>
        <v>109</v>
      </c>
      <c r="F17643" s="75">
        <f>IF(CECCZ="CZ03",'Outside Temp'!B17643,IF(CECCZ="CZ04",'Outside Temp'!B17644,IF(CECCZ="CZ12",'Outside Temp'!B17645, IF(CECCZ="CZ13",'Outside Temp'!B17646))))</f>
        <v>60.63333333</v>
      </c>
      <c r="G17643" s="12">
        <f t="shared" si="3"/>
        <v>1</v>
      </c>
    </row>
    <row r="17644" ht="15.75" customHeight="1">
      <c r="A17644" s="13">
        <v>42308.8125</v>
      </c>
      <c r="B17644" s="73">
        <f t="shared" si="1"/>
        <v>42308</v>
      </c>
      <c r="C17644" s="74">
        <f>IF(NewCustomer="Yes", IF(COUNTIF($I$2:$I$11,B17644)&gt;0,0,WEEKDAY(B17644,2)),IF(COUNTIF($I$2:$I$21,B17644)&gt;0,0,WEEKDAY(B17644,2)))</f>
        <v>6</v>
      </c>
      <c r="D17644" s="74">
        <f t="shared" si="2"/>
        <v>19</v>
      </c>
      <c r="E17644" s="12">
        <f>IFERROR(VLOOKUP(A17644,'IDAR Meter Data'!$A:$B,2,1),"")</f>
        <v>109</v>
      </c>
      <c r="F17644" s="75">
        <f>IF(CECCZ="CZ03",'Outside Temp'!B17644,IF(CECCZ="CZ04",'Outside Temp'!B17645,IF(CECCZ="CZ12",'Outside Temp'!B17646, IF(CECCZ="CZ13",'Outside Temp'!B17647))))</f>
        <v>61</v>
      </c>
      <c r="G17644" s="12">
        <f t="shared" si="3"/>
        <v>1</v>
      </c>
    </row>
    <row r="17645" ht="15.75" customHeight="1">
      <c r="A17645" s="13">
        <v>42308.822916666664</v>
      </c>
      <c r="B17645" s="73">
        <f t="shared" si="1"/>
        <v>42308</v>
      </c>
      <c r="C17645" s="74">
        <f>IF(NewCustomer="Yes", IF(COUNTIF($I$2:$I$11,B17645)&gt;0,0,WEEKDAY(B17645,2)),IF(COUNTIF($I$2:$I$21,B17645)&gt;0,0,WEEKDAY(B17645,2)))</f>
        <v>6</v>
      </c>
      <c r="D17645" s="74">
        <f t="shared" si="2"/>
        <v>19</v>
      </c>
      <c r="E17645" s="12">
        <f>IFERROR(VLOOKUP(A17645,'IDAR Meter Data'!$A:$B,2,1),"")</f>
        <v>104</v>
      </c>
      <c r="F17645" s="75">
        <f>IF(CECCZ="CZ03",'Outside Temp'!B17645,IF(CECCZ="CZ04",'Outside Temp'!B17646,IF(CECCZ="CZ12",'Outside Temp'!B17647, IF(CECCZ="CZ13",'Outside Temp'!B17648))))</f>
        <v>61</v>
      </c>
      <c r="G17645" s="12">
        <f t="shared" si="3"/>
        <v>1</v>
      </c>
    </row>
    <row r="17646" ht="15.75" customHeight="1">
      <c r="A17646" s="13">
        <v>42308.833333333336</v>
      </c>
      <c r="B17646" s="73">
        <f t="shared" si="1"/>
        <v>42308</v>
      </c>
      <c r="C17646" s="74">
        <f>IF(NewCustomer="Yes", IF(COUNTIF($I$2:$I$11,B17646)&gt;0,0,WEEKDAY(B17646,2)),IF(COUNTIF($I$2:$I$21,B17646)&gt;0,0,WEEKDAY(B17646,2)))</f>
        <v>6</v>
      </c>
      <c r="D17646" s="74">
        <f t="shared" si="2"/>
        <v>20</v>
      </c>
      <c r="E17646" s="12">
        <f>IFERROR(VLOOKUP(A17646,'IDAR Meter Data'!$A:$B,2,1),"")</f>
        <v>102</v>
      </c>
      <c r="F17646" s="75">
        <f>IF(CECCZ="CZ03",'Outside Temp'!B17646,IF(CECCZ="CZ04",'Outside Temp'!B17647,IF(CECCZ="CZ12",'Outside Temp'!B17648, IF(CECCZ="CZ13",'Outside Temp'!B17649))))</f>
        <v>60.93333333</v>
      </c>
      <c r="G17646" s="12">
        <f t="shared" si="3"/>
        <v>1</v>
      </c>
    </row>
    <row r="17647" ht="15.75" customHeight="1">
      <c r="A17647" s="13">
        <v>42308.84375</v>
      </c>
      <c r="B17647" s="73">
        <f t="shared" si="1"/>
        <v>42308</v>
      </c>
      <c r="C17647" s="74">
        <f>IF(NewCustomer="Yes", IF(COUNTIF($I$2:$I$11,B17647)&gt;0,0,WEEKDAY(B17647,2)),IF(COUNTIF($I$2:$I$21,B17647)&gt;0,0,WEEKDAY(B17647,2)))</f>
        <v>6</v>
      </c>
      <c r="D17647" s="74">
        <f t="shared" si="2"/>
        <v>20</v>
      </c>
      <c r="E17647" s="12">
        <f>IFERROR(VLOOKUP(A17647,'IDAR Meter Data'!$A:$B,2,1),"")</f>
        <v>113</v>
      </c>
      <c r="F17647" s="75">
        <f>IF(CECCZ="CZ03",'Outside Temp'!B17647,IF(CECCZ="CZ04",'Outside Temp'!B17648,IF(CECCZ="CZ12",'Outside Temp'!B17649, IF(CECCZ="CZ13",'Outside Temp'!B17650))))</f>
        <v>60.68333333</v>
      </c>
      <c r="G17647" s="12">
        <f t="shared" si="3"/>
        <v>1</v>
      </c>
    </row>
    <row r="17648" ht="15.75" customHeight="1">
      <c r="A17648" s="13">
        <v>42308.854166666664</v>
      </c>
      <c r="B17648" s="73">
        <f t="shared" si="1"/>
        <v>42308</v>
      </c>
      <c r="C17648" s="74">
        <f>IF(NewCustomer="Yes", IF(COUNTIF($I$2:$I$11,B17648)&gt;0,0,WEEKDAY(B17648,2)),IF(COUNTIF($I$2:$I$21,B17648)&gt;0,0,WEEKDAY(B17648,2)))</f>
        <v>6</v>
      </c>
      <c r="D17648" s="74">
        <f t="shared" si="2"/>
        <v>20</v>
      </c>
      <c r="E17648" s="12">
        <f>IFERROR(VLOOKUP(A17648,'IDAR Meter Data'!$A:$B,2,1),"")</f>
        <v>104</v>
      </c>
      <c r="F17648" s="75">
        <f>IF(CECCZ="CZ03",'Outside Temp'!B17648,IF(CECCZ="CZ04",'Outside Temp'!B17649,IF(CECCZ="CZ12",'Outside Temp'!B17650, IF(CECCZ="CZ13",'Outside Temp'!B17651))))</f>
        <v>60.43333333</v>
      </c>
      <c r="G17648" s="12">
        <f t="shared" si="3"/>
        <v>1</v>
      </c>
    </row>
    <row r="17649" ht="15.75" customHeight="1">
      <c r="A17649" s="13">
        <v>42308.864583333336</v>
      </c>
      <c r="B17649" s="73">
        <f t="shared" si="1"/>
        <v>42308</v>
      </c>
      <c r="C17649" s="74">
        <f>IF(NewCustomer="Yes", IF(COUNTIF($I$2:$I$11,B17649)&gt;0,0,WEEKDAY(B17649,2)),IF(COUNTIF($I$2:$I$21,B17649)&gt;0,0,WEEKDAY(B17649,2)))</f>
        <v>6</v>
      </c>
      <c r="D17649" s="74">
        <f t="shared" si="2"/>
        <v>20</v>
      </c>
      <c r="E17649" s="12">
        <f>IFERROR(VLOOKUP(A17649,'IDAR Meter Data'!$A:$B,2,1),"")</f>
        <v>106</v>
      </c>
      <c r="F17649" s="75">
        <f>IF(CECCZ="CZ03",'Outside Temp'!B17649,IF(CECCZ="CZ04",'Outside Temp'!B17650,IF(CECCZ="CZ12",'Outside Temp'!B17651, IF(CECCZ="CZ13",'Outside Temp'!B17652))))</f>
        <v>60.18333333</v>
      </c>
      <c r="G17649" s="12">
        <f t="shared" si="3"/>
        <v>1</v>
      </c>
    </row>
    <row r="17650" ht="15.75" customHeight="1">
      <c r="A17650" s="13">
        <v>42308.875</v>
      </c>
      <c r="B17650" s="73">
        <f t="shared" si="1"/>
        <v>42308</v>
      </c>
      <c r="C17650" s="74">
        <f>IF(NewCustomer="Yes", IF(COUNTIF($I$2:$I$11,B17650)&gt;0,0,WEEKDAY(B17650,2)),IF(COUNTIF($I$2:$I$21,B17650)&gt;0,0,WEEKDAY(B17650,2)))</f>
        <v>6</v>
      </c>
      <c r="D17650" s="74">
        <f t="shared" si="2"/>
        <v>21</v>
      </c>
      <c r="E17650" s="12">
        <f>IFERROR(VLOOKUP(A17650,'IDAR Meter Data'!$A:$B,2,1),"")</f>
        <v>103</v>
      </c>
      <c r="F17650" s="75">
        <f>IF(CECCZ="CZ03",'Outside Temp'!B17650,IF(CECCZ="CZ04",'Outside Temp'!B17651,IF(CECCZ="CZ12",'Outside Temp'!B17652, IF(CECCZ="CZ13",'Outside Temp'!B17653))))</f>
        <v>60.06666667</v>
      </c>
      <c r="G17650" s="12">
        <f t="shared" si="3"/>
        <v>1</v>
      </c>
    </row>
    <row r="17651" ht="15.75" customHeight="1">
      <c r="A17651" s="13">
        <v>42308.885416666664</v>
      </c>
      <c r="B17651" s="73">
        <f t="shared" si="1"/>
        <v>42308</v>
      </c>
      <c r="C17651" s="74">
        <f>IF(NewCustomer="Yes", IF(COUNTIF($I$2:$I$11,B17651)&gt;0,0,WEEKDAY(B17651,2)),IF(COUNTIF($I$2:$I$21,B17651)&gt;0,0,WEEKDAY(B17651,2)))</f>
        <v>6</v>
      </c>
      <c r="D17651" s="74">
        <f t="shared" si="2"/>
        <v>21</v>
      </c>
      <c r="E17651" s="12">
        <f>IFERROR(VLOOKUP(A17651,'IDAR Meter Data'!$A:$B,2,1),"")</f>
        <v>110</v>
      </c>
      <c r="F17651" s="75">
        <f>IF(CECCZ="CZ03",'Outside Temp'!B17651,IF(CECCZ="CZ04",'Outside Temp'!B17652,IF(CECCZ="CZ12",'Outside Temp'!B17653, IF(CECCZ="CZ13",'Outside Temp'!B17654))))</f>
        <v>60.31666667</v>
      </c>
      <c r="G17651" s="12">
        <f t="shared" si="3"/>
        <v>1</v>
      </c>
    </row>
    <row r="17652" ht="15.75" customHeight="1">
      <c r="A17652" s="13">
        <v>42308.895833333336</v>
      </c>
      <c r="B17652" s="73">
        <f t="shared" si="1"/>
        <v>42308</v>
      </c>
      <c r="C17652" s="74">
        <f>IF(NewCustomer="Yes", IF(COUNTIF($I$2:$I$11,B17652)&gt;0,0,WEEKDAY(B17652,2)),IF(COUNTIF($I$2:$I$21,B17652)&gt;0,0,WEEKDAY(B17652,2)))</f>
        <v>6</v>
      </c>
      <c r="D17652" s="74">
        <f t="shared" si="2"/>
        <v>21</v>
      </c>
      <c r="E17652" s="12">
        <f>IFERROR(VLOOKUP(A17652,'IDAR Meter Data'!$A:$B,2,1),"")</f>
        <v>105</v>
      </c>
      <c r="F17652" s="75">
        <f>IF(CECCZ="CZ03",'Outside Temp'!B17652,IF(CECCZ="CZ04",'Outside Temp'!B17653,IF(CECCZ="CZ12",'Outside Temp'!B17654, IF(CECCZ="CZ13",'Outside Temp'!B17655))))</f>
        <v>60.56666667</v>
      </c>
      <c r="G17652" s="12">
        <f t="shared" si="3"/>
        <v>1</v>
      </c>
    </row>
    <row r="17653" ht="15.75" customHeight="1">
      <c r="A17653" s="13">
        <v>42308.90625</v>
      </c>
      <c r="B17653" s="73">
        <f t="shared" si="1"/>
        <v>42308</v>
      </c>
      <c r="C17653" s="74">
        <f>IF(NewCustomer="Yes", IF(COUNTIF($I$2:$I$11,B17653)&gt;0,0,WEEKDAY(B17653,2)),IF(COUNTIF($I$2:$I$21,B17653)&gt;0,0,WEEKDAY(B17653,2)))</f>
        <v>6</v>
      </c>
      <c r="D17653" s="74">
        <f t="shared" si="2"/>
        <v>21</v>
      </c>
      <c r="E17653" s="12">
        <f>IFERROR(VLOOKUP(A17653,'IDAR Meter Data'!$A:$B,2,1),"")</f>
        <v>109</v>
      </c>
      <c r="F17653" s="75">
        <f>IF(CECCZ="CZ03",'Outside Temp'!B17653,IF(CECCZ="CZ04",'Outside Temp'!B17654,IF(CECCZ="CZ12",'Outside Temp'!B17655, IF(CECCZ="CZ13",'Outside Temp'!B17656))))</f>
        <v>60.81666667</v>
      </c>
      <c r="G17653" s="12">
        <f t="shared" si="3"/>
        <v>1</v>
      </c>
    </row>
    <row r="17654" ht="15.75" customHeight="1">
      <c r="A17654" s="13">
        <v>42308.916666666664</v>
      </c>
      <c r="B17654" s="73">
        <f t="shared" si="1"/>
        <v>42308</v>
      </c>
      <c r="C17654" s="74">
        <f>IF(NewCustomer="Yes", IF(COUNTIF($I$2:$I$11,B17654)&gt;0,0,WEEKDAY(B17654,2)),IF(COUNTIF($I$2:$I$21,B17654)&gt;0,0,WEEKDAY(B17654,2)))</f>
        <v>6</v>
      </c>
      <c r="D17654" s="74">
        <f t="shared" si="2"/>
        <v>22</v>
      </c>
      <c r="E17654" s="12">
        <f>IFERROR(VLOOKUP(A17654,'IDAR Meter Data'!$A:$B,2,1),"")</f>
        <v>100</v>
      </c>
      <c r="F17654" s="75">
        <f>IF(CECCZ="CZ03",'Outside Temp'!B17654,IF(CECCZ="CZ04",'Outside Temp'!B17655,IF(CECCZ="CZ12",'Outside Temp'!B17656, IF(CECCZ="CZ13",'Outside Temp'!B17657))))</f>
        <v>61</v>
      </c>
      <c r="G17654" s="12">
        <f t="shared" si="3"/>
        <v>1</v>
      </c>
    </row>
    <row r="17655" ht="15.75" customHeight="1">
      <c r="A17655" s="13">
        <v>42308.927083333336</v>
      </c>
      <c r="B17655" s="73">
        <f t="shared" si="1"/>
        <v>42308</v>
      </c>
      <c r="C17655" s="74">
        <f>IF(NewCustomer="Yes", IF(COUNTIF($I$2:$I$11,B17655)&gt;0,0,WEEKDAY(B17655,2)),IF(COUNTIF($I$2:$I$21,B17655)&gt;0,0,WEEKDAY(B17655,2)))</f>
        <v>6</v>
      </c>
      <c r="D17655" s="74">
        <f t="shared" si="2"/>
        <v>22</v>
      </c>
      <c r="E17655" s="12">
        <f>IFERROR(VLOOKUP(A17655,'IDAR Meter Data'!$A:$B,2,1),"")</f>
        <v>106</v>
      </c>
      <c r="F17655" s="75">
        <f>IF(CECCZ="CZ03",'Outside Temp'!B17655,IF(CECCZ="CZ04",'Outside Temp'!B17656,IF(CECCZ="CZ12",'Outside Temp'!B17657, IF(CECCZ="CZ13",'Outside Temp'!B17658))))</f>
        <v>61</v>
      </c>
      <c r="G17655" s="12">
        <f t="shared" si="3"/>
        <v>1</v>
      </c>
    </row>
    <row r="17656" ht="15.75" customHeight="1">
      <c r="A17656" s="13">
        <v>42308.9375</v>
      </c>
      <c r="B17656" s="73">
        <f t="shared" si="1"/>
        <v>42308</v>
      </c>
      <c r="C17656" s="74">
        <f>IF(NewCustomer="Yes", IF(COUNTIF($I$2:$I$11,B17656)&gt;0,0,WEEKDAY(B17656,2)),IF(COUNTIF($I$2:$I$21,B17656)&gt;0,0,WEEKDAY(B17656,2)))</f>
        <v>6</v>
      </c>
      <c r="D17656" s="74">
        <f t="shared" si="2"/>
        <v>22</v>
      </c>
      <c r="E17656" s="12">
        <f>IFERROR(VLOOKUP(A17656,'IDAR Meter Data'!$A:$B,2,1),"")</f>
        <v>101</v>
      </c>
      <c r="F17656" s="75">
        <f>IF(CECCZ="CZ03",'Outside Temp'!B17656,IF(CECCZ="CZ04",'Outside Temp'!B17657,IF(CECCZ="CZ12",'Outside Temp'!B17658, IF(CECCZ="CZ13",'Outside Temp'!B17659))))</f>
        <v>61</v>
      </c>
      <c r="G17656" s="12">
        <f t="shared" si="3"/>
        <v>1</v>
      </c>
    </row>
    <row r="17657" ht="15.75" customHeight="1">
      <c r="A17657" s="13">
        <v>42308.947916666664</v>
      </c>
      <c r="B17657" s="73">
        <f t="shared" si="1"/>
        <v>42308</v>
      </c>
      <c r="C17657" s="74">
        <f>IF(NewCustomer="Yes", IF(COUNTIF($I$2:$I$11,B17657)&gt;0,0,WEEKDAY(B17657,2)),IF(COUNTIF($I$2:$I$21,B17657)&gt;0,0,WEEKDAY(B17657,2)))</f>
        <v>6</v>
      </c>
      <c r="D17657" s="74">
        <f t="shared" si="2"/>
        <v>22</v>
      </c>
      <c r="E17657" s="12">
        <f>IFERROR(VLOOKUP(A17657,'IDAR Meter Data'!$A:$B,2,1),"")</f>
        <v>105</v>
      </c>
      <c r="F17657" s="75">
        <f>IF(CECCZ="CZ03",'Outside Temp'!B17657,IF(CECCZ="CZ04",'Outside Temp'!B17658,IF(CECCZ="CZ12",'Outside Temp'!B17659, IF(CECCZ="CZ13",'Outside Temp'!B17660))))</f>
        <v>61</v>
      </c>
      <c r="G17657" s="12">
        <f t="shared" si="3"/>
        <v>1</v>
      </c>
    </row>
    <row r="17658" ht="15.75" customHeight="1">
      <c r="A17658" s="13">
        <v>42308.958333333336</v>
      </c>
      <c r="B17658" s="73">
        <f t="shared" si="1"/>
        <v>42308</v>
      </c>
      <c r="C17658" s="74">
        <f>IF(NewCustomer="Yes", IF(COUNTIF($I$2:$I$11,B17658)&gt;0,0,WEEKDAY(B17658,2)),IF(COUNTIF($I$2:$I$21,B17658)&gt;0,0,WEEKDAY(B17658,2)))</f>
        <v>6</v>
      </c>
      <c r="D17658" s="74">
        <f t="shared" si="2"/>
        <v>23</v>
      </c>
      <c r="E17658" s="12">
        <f>IFERROR(VLOOKUP(A17658,'IDAR Meter Data'!$A:$B,2,1),"")</f>
        <v>107</v>
      </c>
      <c r="F17658" s="75">
        <f>IF(CECCZ="CZ03",'Outside Temp'!B17658,IF(CECCZ="CZ04",'Outside Temp'!B17659,IF(CECCZ="CZ12",'Outside Temp'!B17660, IF(CECCZ="CZ13",'Outside Temp'!B17661))))</f>
        <v>61</v>
      </c>
      <c r="G17658" s="12">
        <f t="shared" si="3"/>
        <v>1</v>
      </c>
    </row>
    <row r="17659" ht="15.75" customHeight="1">
      <c r="A17659" s="13">
        <v>42308.96875</v>
      </c>
      <c r="B17659" s="73">
        <f t="shared" si="1"/>
        <v>42308</v>
      </c>
      <c r="C17659" s="74">
        <f>IF(NewCustomer="Yes", IF(COUNTIF($I$2:$I$11,B17659)&gt;0,0,WEEKDAY(B17659,2)),IF(COUNTIF($I$2:$I$21,B17659)&gt;0,0,WEEKDAY(B17659,2)))</f>
        <v>6</v>
      </c>
      <c r="D17659" s="74">
        <f t="shared" si="2"/>
        <v>23</v>
      </c>
      <c r="E17659" s="12">
        <f>IFERROR(VLOOKUP(A17659,'IDAR Meter Data'!$A:$B,2,1),"")</f>
        <v>104</v>
      </c>
      <c r="F17659" s="75">
        <f>IF(CECCZ="CZ03",'Outside Temp'!B17659,IF(CECCZ="CZ04",'Outside Temp'!B17660,IF(CECCZ="CZ12",'Outside Temp'!B17661, IF(CECCZ="CZ13",'Outside Temp'!B17662))))</f>
        <v>61</v>
      </c>
      <c r="G17659" s="12">
        <f t="shared" si="3"/>
        <v>1</v>
      </c>
    </row>
    <row r="17660" ht="15.75" customHeight="1">
      <c r="A17660" s="13">
        <v>42308.979166666664</v>
      </c>
      <c r="B17660" s="73">
        <f t="shared" si="1"/>
        <v>42308</v>
      </c>
      <c r="C17660" s="74">
        <f>IF(NewCustomer="Yes", IF(COUNTIF($I$2:$I$11,B17660)&gt;0,0,WEEKDAY(B17660,2)),IF(COUNTIF($I$2:$I$21,B17660)&gt;0,0,WEEKDAY(B17660,2)))</f>
        <v>6</v>
      </c>
      <c r="D17660" s="74">
        <f t="shared" si="2"/>
        <v>23</v>
      </c>
      <c r="E17660" s="12">
        <f>IFERROR(VLOOKUP(A17660,'IDAR Meter Data'!$A:$B,2,1),"")</f>
        <v>94</v>
      </c>
      <c r="F17660" s="75">
        <f>IF(CECCZ="CZ03",'Outside Temp'!B17660,IF(CECCZ="CZ04",'Outside Temp'!B17661,IF(CECCZ="CZ12",'Outside Temp'!B17662, IF(CECCZ="CZ13",'Outside Temp'!B17663))))</f>
        <v>61</v>
      </c>
      <c r="G17660" s="12">
        <f t="shared" si="3"/>
        <v>1</v>
      </c>
    </row>
    <row r="17661" ht="15.75" customHeight="1">
      <c r="A17661" s="13">
        <v>42308.989583333336</v>
      </c>
      <c r="B17661" s="73">
        <f t="shared" si="1"/>
        <v>42308</v>
      </c>
      <c r="C17661" s="74">
        <f>IF(NewCustomer="Yes", IF(COUNTIF($I$2:$I$11,B17661)&gt;0,0,WEEKDAY(B17661,2)),IF(COUNTIF($I$2:$I$21,B17661)&gt;0,0,WEEKDAY(B17661,2)))</f>
        <v>6</v>
      </c>
      <c r="D17661" s="74">
        <f t="shared" si="2"/>
        <v>23</v>
      </c>
      <c r="E17661" s="12">
        <f>IFERROR(VLOOKUP(A17661,'IDAR Meter Data'!$A:$B,2,1),"")</f>
        <v>92</v>
      </c>
      <c r="F17661" s="75">
        <f>IF(CECCZ="CZ03",'Outside Temp'!B17661,IF(CECCZ="CZ04",'Outside Temp'!B17662,IF(CECCZ="CZ12",'Outside Temp'!B17663, IF(CECCZ="CZ13",'Outside Temp'!B17664))))</f>
        <v>61</v>
      </c>
      <c r="G17661" s="12">
        <f t="shared" si="3"/>
        <v>1</v>
      </c>
    </row>
  </sheetData>
  <mergeCells count="1">
    <mergeCell ref="L1:N1"/>
  </mergeCells>
  <printOptions/>
  <pageMargins bottom="1.0" footer="0.0" header="0.0" left="0.75" right="0.75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1.0"/>
  </cols>
  <sheetData>
    <row r="1">
      <c r="A1" s="86" t="str">
        <f>'User Inputs and DR Shed Results'!B14</f>
        <v>MediumOffice</v>
      </c>
      <c r="B1" s="87" t="str">
        <f>CECCZ</f>
        <v>CZ03</v>
      </c>
      <c r="C1" s="87"/>
      <c r="D1" s="88"/>
      <c r="E1" s="87"/>
      <c r="F1" s="87"/>
      <c r="G1" s="87" t="s">
        <v>66</v>
      </c>
      <c r="H1" s="87" t="s">
        <v>67</v>
      </c>
      <c r="I1" s="87"/>
      <c r="J1" s="87"/>
    </row>
    <row r="2">
      <c r="A2" s="89"/>
      <c r="B2" s="90" t="s">
        <v>46</v>
      </c>
      <c r="C2" s="90" t="s">
        <v>68</v>
      </c>
      <c r="D2" s="90" t="s">
        <v>69</v>
      </c>
      <c r="E2" s="90" t="s">
        <v>70</v>
      </c>
      <c r="F2" s="90" t="s">
        <v>71</v>
      </c>
      <c r="G2" s="90">
        <f>PrecoolDegrees</f>
        <v>0</v>
      </c>
      <c r="H2" s="90">
        <f>TempResetDegrees</f>
        <v>4</v>
      </c>
      <c r="I2" s="90" t="s">
        <v>72</v>
      </c>
      <c r="J2" s="90" t="s">
        <v>73</v>
      </c>
    </row>
    <row r="3">
      <c r="A3" s="28"/>
      <c r="B3" s="74">
        <f>CSSB!$L$3</f>
        <v>1</v>
      </c>
      <c r="C3" s="71">
        <v>1.0</v>
      </c>
      <c r="D3" s="75">
        <f>CSSB!$N$3</f>
        <v>224.6335616</v>
      </c>
      <c r="E3" s="91">
        <f>CSSB!$M$3</f>
        <v>61.69263871</v>
      </c>
      <c r="F3" s="71">
        <f t="shared" ref="F3:F18" si="1">IF(E3&lt;75,1,IF(AND(E3&gt;=75, E3&lt;95),2,IF(E3&gt;=95,3)))</f>
        <v>1</v>
      </c>
      <c r="G3" s="92">
        <f>IF($B$1="CZ03",VLOOKUP(CECCZ&amp;$A$1&amp;$G$2&amp;$H$2&amp;$C3,CZ03TempReset,7,0),IF($B$1="CZ04",VLOOKUP(CECCZ&amp;$A$1&amp;$G$2&amp;$H$2&amp;$C3,CZ04TempReset,7,0),IF(CECCZ="CZ12",VLOOKUP(CECCZ&amp;$A$1&amp;$G$2&amp;$H$2&amp;$C3,CZ12TempReset,7,0),IF(CECCZ="CZ13",VLOOKUP(CECCZ&amp;$A$1&amp;$G$2&amp;$H$2&amp;$C3,CZ13TempReset,7,0)))))</f>
        <v>0.1920331988</v>
      </c>
      <c r="H3" s="92">
        <f>IF($B$1="CZ03",VLOOKUP(CECCZ&amp;$A$1&amp;$G$2&amp;$H$2&amp;$C3,CZ03TempReset,8,0),IF($B$1="CZ04",VLOOKUP(CECCZ&amp;$A$1&amp;$G$2&amp;$H$2&amp;$C3,CZ04TempReset,8,0),IF(CECCZ="CZ12",VLOOKUP(CECCZ&amp;$A$1&amp;$G$2&amp;$H$2&amp;$C3,CZ12TempReset,8,0),IF(CECCZ="CZ13",VLOOKUP(CECCZ&amp;$A$1&amp;$G$2&amp;$H$2&amp;$C3,CZ13TempReset,8,0)))))</f>
        <v>-4.719012716</v>
      </c>
      <c r="I3" s="92">
        <f t="shared" ref="I3:I18" si="2">(E3*G3+H3)/100</f>
        <v>0.07128022038</v>
      </c>
      <c r="J3" s="74">
        <f t="shared" ref="J3:J18" si="3">D3*I3</f>
        <v>16.01192978</v>
      </c>
    </row>
    <row r="4">
      <c r="A4" s="28"/>
      <c r="B4" s="74">
        <f>CSSB!$L$3</f>
        <v>1</v>
      </c>
      <c r="C4" s="71">
        <v>1.0</v>
      </c>
      <c r="D4" s="75">
        <f>CSSB!$N$3</f>
        <v>224.6335616</v>
      </c>
      <c r="E4" s="91">
        <f>CSSB!$M$3</f>
        <v>61.69263871</v>
      </c>
      <c r="F4" s="71">
        <f t="shared" si="1"/>
        <v>1</v>
      </c>
      <c r="G4" s="92">
        <f>IF($B$1="CZ03",VLOOKUP(CECCZ&amp;$A$1&amp;$G$2&amp;$H$2&amp;$C4,CZ03TempReset,7,0),IF($B$1="CZ04",VLOOKUP(CECCZ&amp;$A$1&amp;$G$2&amp;$H$2&amp;$C4,CZ04TempReset,7,0),IF(CECCZ="CZ12",VLOOKUP(CECCZ&amp;$A$1&amp;$G$2&amp;$H$2&amp;$C4,CZ12TempReset,7,0),IF(CECCZ="CZ13",VLOOKUP(CECCZ&amp;$A$1&amp;$G$2&amp;$H$2&amp;$C4,CZ13TempReset,7,0)))))</f>
        <v>0.1920331988</v>
      </c>
      <c r="H4" s="92">
        <f>IF($B$1="CZ03",VLOOKUP(CECCZ&amp;$A$1&amp;$G$2&amp;$H$2&amp;$C4,CZ03TempReset,8,0),IF($B$1="CZ04",VLOOKUP(CECCZ&amp;$A$1&amp;$G$2&amp;$H$2&amp;$C4,CZ04TempReset,8,0),IF(CECCZ="CZ12",VLOOKUP(CECCZ&amp;$A$1&amp;$G$2&amp;$H$2&amp;$C4,CZ12TempReset,8,0),IF(CECCZ="CZ13",VLOOKUP(CECCZ&amp;$A$1&amp;$G$2&amp;$H$2&amp;$C4,CZ13TempReset,8,0)))))</f>
        <v>-4.719012716</v>
      </c>
      <c r="I4" s="92">
        <f t="shared" si="2"/>
        <v>0.07128022038</v>
      </c>
      <c r="J4" s="74">
        <f t="shared" si="3"/>
        <v>16.01192978</v>
      </c>
    </row>
    <row r="5">
      <c r="A5" s="28"/>
      <c r="B5" s="74">
        <f>CSSB!$L$3</f>
        <v>1</v>
      </c>
      <c r="C5" s="71">
        <v>1.0</v>
      </c>
      <c r="D5" s="75">
        <f>CSSB!$N$3</f>
        <v>224.6335616</v>
      </c>
      <c r="E5" s="91">
        <f>CSSB!$M$3</f>
        <v>61.69263871</v>
      </c>
      <c r="F5" s="71">
        <f t="shared" si="1"/>
        <v>1</v>
      </c>
      <c r="G5" s="92">
        <f>IF($B$1="CZ03",VLOOKUP(CECCZ&amp;$A$1&amp;$G$2&amp;$H$2&amp;$C5,CZ03TempReset,7,0),IF($B$1="CZ04",VLOOKUP(CECCZ&amp;$A$1&amp;$G$2&amp;$H$2&amp;$C5,CZ04TempReset,7,0),IF(CECCZ="CZ12",VLOOKUP(CECCZ&amp;$A$1&amp;$G$2&amp;$H$2&amp;$C5,CZ12TempReset,7,0),IF(CECCZ="CZ13",VLOOKUP(CECCZ&amp;$A$1&amp;$G$2&amp;$H$2&amp;$C5,CZ13TempReset,7,0)))))</f>
        <v>0.1920331988</v>
      </c>
      <c r="H5" s="92">
        <f>IF($B$1="CZ03",VLOOKUP(CECCZ&amp;$A$1&amp;$G$2&amp;$H$2&amp;$C5,CZ03TempReset,8,0),IF($B$1="CZ04",VLOOKUP(CECCZ&amp;$A$1&amp;$G$2&amp;$H$2&amp;$C5,CZ04TempReset,8,0),IF(CECCZ="CZ12",VLOOKUP(CECCZ&amp;$A$1&amp;$G$2&amp;$H$2&amp;$C5,CZ12TempReset,8,0),IF(CECCZ="CZ13",VLOOKUP(CECCZ&amp;$A$1&amp;$G$2&amp;$H$2&amp;$C5,CZ13TempReset,8,0)))))</f>
        <v>-4.719012716</v>
      </c>
      <c r="I5" s="92">
        <f t="shared" si="2"/>
        <v>0.07128022038</v>
      </c>
      <c r="J5" s="74">
        <f t="shared" si="3"/>
        <v>16.01192978</v>
      </c>
    </row>
    <row r="6">
      <c r="A6" s="28"/>
      <c r="B6" s="74">
        <f>CSSB!$L$3</f>
        <v>1</v>
      </c>
      <c r="C6" s="71">
        <v>1.0</v>
      </c>
      <c r="D6" s="75">
        <f>CSSB!$N$3</f>
        <v>224.6335616</v>
      </c>
      <c r="E6" s="91">
        <f>CSSB!$M$3</f>
        <v>61.69263871</v>
      </c>
      <c r="F6" s="71">
        <f t="shared" si="1"/>
        <v>1</v>
      </c>
      <c r="G6" s="92">
        <f>IF($B$1="CZ03",VLOOKUP(CECCZ&amp;$A$1&amp;$G$2&amp;$H$2&amp;$C6,CZ03TempReset,7,0),IF($B$1="CZ04",VLOOKUP(CECCZ&amp;$A$1&amp;$G$2&amp;$H$2&amp;$C6,CZ04TempReset,7,0),IF(CECCZ="CZ12",VLOOKUP(CECCZ&amp;$A$1&amp;$G$2&amp;$H$2&amp;$C6,CZ12TempReset,7,0),IF(CECCZ="CZ13",VLOOKUP(CECCZ&amp;$A$1&amp;$G$2&amp;$H$2&amp;$C6,CZ13TempReset,7,0)))))</f>
        <v>0.1920331988</v>
      </c>
      <c r="H6" s="92">
        <f>IF($B$1="CZ03",VLOOKUP(CECCZ&amp;$A$1&amp;$G$2&amp;$H$2&amp;$C6,CZ03TempReset,8,0),IF($B$1="CZ04",VLOOKUP(CECCZ&amp;$A$1&amp;$G$2&amp;$H$2&amp;$C6,CZ04TempReset,8,0),IF(CECCZ="CZ12",VLOOKUP(CECCZ&amp;$A$1&amp;$G$2&amp;$H$2&amp;$C6,CZ12TempReset,8,0),IF(CECCZ="CZ13",VLOOKUP(CECCZ&amp;$A$1&amp;$G$2&amp;$H$2&amp;$C6,CZ13TempReset,8,0)))))</f>
        <v>-4.719012716</v>
      </c>
      <c r="I6" s="92">
        <f t="shared" si="2"/>
        <v>0.07128022038</v>
      </c>
      <c r="J6" s="74">
        <f t="shared" si="3"/>
        <v>16.01192978</v>
      </c>
    </row>
    <row r="7">
      <c r="A7" s="28"/>
      <c r="B7" s="74">
        <f>CSSB!$L$3</f>
        <v>1</v>
      </c>
      <c r="C7" s="71">
        <v>2.0</v>
      </c>
      <c r="D7" s="75">
        <f>CSSB!$N$3</f>
        <v>224.6335616</v>
      </c>
      <c r="E7" s="91">
        <f>CSSB!$M$3</f>
        <v>61.69263871</v>
      </c>
      <c r="F7" s="71">
        <f t="shared" si="1"/>
        <v>1</v>
      </c>
      <c r="G7" s="92">
        <f>IF($B$1="CZ03",VLOOKUP(CECCZ&amp;$A$1&amp;$G$2&amp;$H$2&amp;$C7,CZ03TempReset,7,0),IF($B$1="CZ04",VLOOKUP(CECCZ&amp;$A$1&amp;$G$2&amp;$H$2&amp;$C7,CZ04TempReset,7,0),IF(CECCZ="CZ12",VLOOKUP(CECCZ&amp;$A$1&amp;$G$2&amp;$H$2&amp;$C7,CZ12TempReset,7,0),IF(CECCZ="CZ13",VLOOKUP(CECCZ&amp;$A$1&amp;$G$2&amp;$H$2&amp;$C7,CZ13TempReset,7,0)))))</f>
        <v>0.02167398067</v>
      </c>
      <c r="H7" s="92">
        <f>IF($B$1="CZ03",VLOOKUP(CECCZ&amp;$A$1&amp;$G$2&amp;$H$2&amp;$C7,CZ03TempReset,8,0),IF($B$1="CZ04",VLOOKUP(CECCZ&amp;$A$1&amp;$G$2&amp;$H$2&amp;$C7,CZ04TempReset,8,0),IF(CECCZ="CZ12",VLOOKUP(CECCZ&amp;$A$1&amp;$G$2&amp;$H$2&amp;$C7,CZ12TempReset,8,0),IF(CECCZ="CZ13",VLOOKUP(CECCZ&amp;$A$1&amp;$G$2&amp;$H$2&amp;$C7,CZ13TempReset,8,0)))))</f>
        <v>9.863914239</v>
      </c>
      <c r="I7" s="92">
        <f t="shared" si="2"/>
        <v>0.112010393</v>
      </c>
      <c r="J7" s="74">
        <f t="shared" si="3"/>
        <v>25.16129352</v>
      </c>
    </row>
    <row r="8">
      <c r="A8" s="28"/>
      <c r="B8" s="74">
        <f>CSSB!$L$3</f>
        <v>1</v>
      </c>
      <c r="C8" s="71">
        <v>2.0</v>
      </c>
      <c r="D8" s="75">
        <f>CSSB!$N$3</f>
        <v>224.6335616</v>
      </c>
      <c r="E8" s="91">
        <f>CSSB!$M$3</f>
        <v>61.69263871</v>
      </c>
      <c r="F8" s="71">
        <f t="shared" si="1"/>
        <v>1</v>
      </c>
      <c r="G8" s="92">
        <f>IF($B$1="CZ03",VLOOKUP(CECCZ&amp;$A$1&amp;$G$2&amp;$H$2&amp;$C8,CZ03TempReset,7,0),IF($B$1="CZ04",VLOOKUP(CECCZ&amp;$A$1&amp;$G$2&amp;$H$2&amp;$C8,CZ04TempReset,7,0),IF(CECCZ="CZ12",VLOOKUP(CECCZ&amp;$A$1&amp;$G$2&amp;$H$2&amp;$C8,CZ12TempReset,7,0),IF(CECCZ="CZ13",VLOOKUP(CECCZ&amp;$A$1&amp;$G$2&amp;$H$2&amp;$C8,CZ13TempReset,7,0)))))</f>
        <v>0.02167398067</v>
      </c>
      <c r="H8" s="92">
        <f>IF($B$1="CZ03",VLOOKUP(CECCZ&amp;$A$1&amp;$G$2&amp;$H$2&amp;$C8,CZ03TempReset,8,0),IF($B$1="CZ04",VLOOKUP(CECCZ&amp;$A$1&amp;$G$2&amp;$H$2&amp;$C8,CZ04TempReset,8,0),IF(CECCZ="CZ12",VLOOKUP(CECCZ&amp;$A$1&amp;$G$2&amp;$H$2&amp;$C8,CZ12TempReset,8,0),IF(CECCZ="CZ13",VLOOKUP(CECCZ&amp;$A$1&amp;$G$2&amp;$H$2&amp;$C8,CZ13TempReset,8,0)))))</f>
        <v>9.863914239</v>
      </c>
      <c r="I8" s="92">
        <f t="shared" si="2"/>
        <v>0.112010393</v>
      </c>
      <c r="J8" s="74">
        <f t="shared" si="3"/>
        <v>25.16129352</v>
      </c>
    </row>
    <row r="9">
      <c r="A9" s="28"/>
      <c r="B9" s="74">
        <f>CSSB!$L$3</f>
        <v>1</v>
      </c>
      <c r="C9" s="71">
        <v>2.0</v>
      </c>
      <c r="D9" s="75">
        <f>CSSB!$N$3</f>
        <v>224.6335616</v>
      </c>
      <c r="E9" s="91">
        <f>CSSB!$M$3</f>
        <v>61.69263871</v>
      </c>
      <c r="F9" s="71">
        <f t="shared" si="1"/>
        <v>1</v>
      </c>
      <c r="G9" s="92">
        <f>IF($B$1="CZ03",VLOOKUP(CECCZ&amp;$A$1&amp;$G$2&amp;$H$2&amp;$C9,CZ03TempReset,7,0),IF($B$1="CZ04",VLOOKUP(CECCZ&amp;$A$1&amp;$G$2&amp;$H$2&amp;$C9,CZ04TempReset,7,0),IF(CECCZ="CZ12",VLOOKUP(CECCZ&amp;$A$1&amp;$G$2&amp;$H$2&amp;$C9,CZ12TempReset,7,0),IF(CECCZ="CZ13",VLOOKUP(CECCZ&amp;$A$1&amp;$G$2&amp;$H$2&amp;$C9,CZ13TempReset,7,0)))))</f>
        <v>0.02167398067</v>
      </c>
      <c r="H9" s="92">
        <f>IF($B$1="CZ03",VLOOKUP(CECCZ&amp;$A$1&amp;$G$2&amp;$H$2&amp;$C9,CZ03TempReset,8,0),IF($B$1="CZ04",VLOOKUP(CECCZ&amp;$A$1&amp;$G$2&amp;$H$2&amp;$C9,CZ04TempReset,8,0),IF(CECCZ="CZ12",VLOOKUP(CECCZ&amp;$A$1&amp;$G$2&amp;$H$2&amp;$C9,CZ12TempReset,8,0),IF(CECCZ="CZ13",VLOOKUP(CECCZ&amp;$A$1&amp;$G$2&amp;$H$2&amp;$C9,CZ13TempReset,8,0)))))</f>
        <v>9.863914239</v>
      </c>
      <c r="I9" s="92">
        <f t="shared" si="2"/>
        <v>0.112010393</v>
      </c>
      <c r="J9" s="74">
        <f t="shared" si="3"/>
        <v>25.16129352</v>
      </c>
    </row>
    <row r="10">
      <c r="A10" s="28"/>
      <c r="B10" s="74">
        <f>CSSB!$L$3</f>
        <v>1</v>
      </c>
      <c r="C10" s="71">
        <v>2.0</v>
      </c>
      <c r="D10" s="75">
        <f>CSSB!$N$3</f>
        <v>224.6335616</v>
      </c>
      <c r="E10" s="91">
        <f>CSSB!$M$3</f>
        <v>61.69263871</v>
      </c>
      <c r="F10" s="71">
        <f t="shared" si="1"/>
        <v>1</v>
      </c>
      <c r="G10" s="92">
        <f>IF($B$1="CZ03",VLOOKUP(CECCZ&amp;$A$1&amp;$G$2&amp;$H$2&amp;$C10,CZ03TempReset,7,0),IF($B$1="CZ04",VLOOKUP(CECCZ&amp;$A$1&amp;$G$2&amp;$H$2&amp;$C10,CZ04TempReset,7,0),IF(CECCZ="CZ12",VLOOKUP(CECCZ&amp;$A$1&amp;$G$2&amp;$H$2&amp;$C10,CZ12TempReset,7,0),IF(CECCZ="CZ13",VLOOKUP(CECCZ&amp;$A$1&amp;$G$2&amp;$H$2&amp;$C10,CZ13TempReset,7,0)))))</f>
        <v>0.02167398067</v>
      </c>
      <c r="H10" s="92">
        <f>IF($B$1="CZ03",VLOOKUP(CECCZ&amp;$A$1&amp;$G$2&amp;$H$2&amp;$C10,CZ03TempReset,8,0),IF($B$1="CZ04",VLOOKUP(CECCZ&amp;$A$1&amp;$G$2&amp;$H$2&amp;$C10,CZ04TempReset,8,0),IF(CECCZ="CZ12",VLOOKUP(CECCZ&amp;$A$1&amp;$G$2&amp;$H$2&amp;$C10,CZ12TempReset,8,0),IF(CECCZ="CZ13",VLOOKUP(CECCZ&amp;$A$1&amp;$G$2&amp;$H$2&amp;$C10,CZ13TempReset,8,0)))))</f>
        <v>9.863914239</v>
      </c>
      <c r="I10" s="92">
        <f t="shared" si="2"/>
        <v>0.112010393</v>
      </c>
      <c r="J10" s="74">
        <f t="shared" si="3"/>
        <v>25.16129352</v>
      </c>
    </row>
    <row r="11">
      <c r="A11" s="28"/>
      <c r="B11" s="74">
        <f>CSSB!$L$3</f>
        <v>1</v>
      </c>
      <c r="C11" s="71">
        <v>3.0</v>
      </c>
      <c r="D11" s="75">
        <f>CSSB!$N$3</f>
        <v>224.6335616</v>
      </c>
      <c r="E11" s="91">
        <f>CSSB!$M$3</f>
        <v>61.69263871</v>
      </c>
      <c r="F11" s="71">
        <f t="shared" si="1"/>
        <v>1</v>
      </c>
      <c r="G11" s="92">
        <f>IF($B$1="CZ03",VLOOKUP(CECCZ&amp;$A$1&amp;$G$2&amp;$H$2&amp;$C11,CZ03TempReset,7,0),IF($B$1="CZ04",VLOOKUP(CECCZ&amp;$A$1&amp;$G$2&amp;$H$2&amp;$C11,CZ04TempReset,7,0),IF(CECCZ="CZ12",VLOOKUP(CECCZ&amp;$A$1&amp;$G$2&amp;$H$2&amp;$C11,CZ12TempReset,7,0),IF(CECCZ="CZ13",VLOOKUP(CECCZ&amp;$A$1&amp;$G$2&amp;$H$2&amp;$C11,CZ13TempReset,7,0)))))</f>
        <v>-0.01132721233</v>
      </c>
      <c r="H11" s="92">
        <f>IF($B$1="CZ03",VLOOKUP(CECCZ&amp;$A$1&amp;$G$2&amp;$H$2&amp;$C11,CZ03TempReset,8,0),IF($B$1="CZ04",VLOOKUP(CECCZ&amp;$A$1&amp;$G$2&amp;$H$2&amp;$C11,CZ04TempReset,8,0),IF(CECCZ="CZ12",VLOOKUP(CECCZ&amp;$A$1&amp;$G$2&amp;$H$2&amp;$C11,CZ12TempReset,8,0),IF(CECCZ="CZ13",VLOOKUP(CECCZ&amp;$A$1&amp;$G$2&amp;$H$2&amp;$C11,CZ13TempReset,8,0)))))</f>
        <v>12.44704585</v>
      </c>
      <c r="I11" s="92">
        <f t="shared" si="2"/>
        <v>0.1174824024</v>
      </c>
      <c r="J11" s="74">
        <f t="shared" si="3"/>
        <v>26.39049047</v>
      </c>
    </row>
    <row r="12">
      <c r="A12" s="28"/>
      <c r="B12" s="74">
        <f>CSSB!$L$3</f>
        <v>1</v>
      </c>
      <c r="C12" s="71">
        <v>3.0</v>
      </c>
      <c r="D12" s="75">
        <f>CSSB!$N$3</f>
        <v>224.6335616</v>
      </c>
      <c r="E12" s="91">
        <f>CSSB!$M$3</f>
        <v>61.69263871</v>
      </c>
      <c r="F12" s="71">
        <f t="shared" si="1"/>
        <v>1</v>
      </c>
      <c r="G12" s="92">
        <f>IF($B$1="CZ03",VLOOKUP(CECCZ&amp;$A$1&amp;$G$2&amp;$H$2&amp;$C12,CZ03TempReset,7,0),IF($B$1="CZ04",VLOOKUP(CECCZ&amp;$A$1&amp;$G$2&amp;$H$2&amp;$C12,CZ04TempReset,7,0),IF(CECCZ="CZ12",VLOOKUP(CECCZ&amp;$A$1&amp;$G$2&amp;$H$2&amp;$C12,CZ12TempReset,7,0),IF(CECCZ="CZ13",VLOOKUP(CECCZ&amp;$A$1&amp;$G$2&amp;$H$2&amp;$C12,CZ13TempReset,7,0)))))</f>
        <v>-0.01132721233</v>
      </c>
      <c r="H12" s="92">
        <f>IF($B$1="CZ03",VLOOKUP(CECCZ&amp;$A$1&amp;$G$2&amp;$H$2&amp;$C12,CZ03TempReset,8,0),IF($B$1="CZ04",VLOOKUP(CECCZ&amp;$A$1&amp;$G$2&amp;$H$2&amp;$C12,CZ04TempReset,8,0),IF(CECCZ="CZ12",VLOOKUP(CECCZ&amp;$A$1&amp;$G$2&amp;$H$2&amp;$C12,CZ12TempReset,8,0),IF(CECCZ="CZ13",VLOOKUP(CECCZ&amp;$A$1&amp;$G$2&amp;$H$2&amp;$C12,CZ13TempReset,8,0)))))</f>
        <v>12.44704585</v>
      </c>
      <c r="I12" s="92">
        <f t="shared" si="2"/>
        <v>0.1174824024</v>
      </c>
      <c r="J12" s="74">
        <f t="shared" si="3"/>
        <v>26.39049047</v>
      </c>
    </row>
    <row r="13">
      <c r="A13" s="28"/>
      <c r="B13" s="74">
        <f>CSSB!$L$3</f>
        <v>1</v>
      </c>
      <c r="C13" s="71">
        <v>3.0</v>
      </c>
      <c r="D13" s="75">
        <f>CSSB!$N$3</f>
        <v>224.6335616</v>
      </c>
      <c r="E13" s="91">
        <f>CSSB!$M$3</f>
        <v>61.69263871</v>
      </c>
      <c r="F13" s="71">
        <f t="shared" si="1"/>
        <v>1</v>
      </c>
      <c r="G13" s="92">
        <f>IF($B$1="CZ03",VLOOKUP(CECCZ&amp;$A$1&amp;$G$2&amp;$H$2&amp;$C13,CZ03TempReset,7,0),IF($B$1="CZ04",VLOOKUP(CECCZ&amp;$A$1&amp;$G$2&amp;$H$2&amp;$C13,CZ04TempReset,7,0),IF(CECCZ="CZ12",VLOOKUP(CECCZ&amp;$A$1&amp;$G$2&amp;$H$2&amp;$C13,CZ12TempReset,7,0),IF(CECCZ="CZ13",VLOOKUP(CECCZ&amp;$A$1&amp;$G$2&amp;$H$2&amp;$C13,CZ13TempReset,7,0)))))</f>
        <v>-0.01132721233</v>
      </c>
      <c r="H13" s="92">
        <f>IF($B$1="CZ03",VLOOKUP(CECCZ&amp;$A$1&amp;$G$2&amp;$H$2&amp;$C13,CZ03TempReset,8,0),IF($B$1="CZ04",VLOOKUP(CECCZ&amp;$A$1&amp;$G$2&amp;$H$2&amp;$C13,CZ04TempReset,8,0),IF(CECCZ="CZ12",VLOOKUP(CECCZ&amp;$A$1&amp;$G$2&amp;$H$2&amp;$C13,CZ12TempReset,8,0),IF(CECCZ="CZ13",VLOOKUP(CECCZ&amp;$A$1&amp;$G$2&amp;$H$2&amp;$C13,CZ13TempReset,8,0)))))</f>
        <v>12.44704585</v>
      </c>
      <c r="I13" s="92">
        <f t="shared" si="2"/>
        <v>0.1174824024</v>
      </c>
      <c r="J13" s="74">
        <f t="shared" si="3"/>
        <v>26.39049047</v>
      </c>
    </row>
    <row r="14">
      <c r="A14" s="28"/>
      <c r="B14" s="74">
        <f>CSSB!$L$3</f>
        <v>1</v>
      </c>
      <c r="C14" s="71">
        <v>3.0</v>
      </c>
      <c r="D14" s="75">
        <f>CSSB!$N$3</f>
        <v>224.6335616</v>
      </c>
      <c r="E14" s="91">
        <f>CSSB!$M$3</f>
        <v>61.69263871</v>
      </c>
      <c r="F14" s="71">
        <f t="shared" si="1"/>
        <v>1</v>
      </c>
      <c r="G14" s="92">
        <f>IF($B$1="CZ03",VLOOKUP(CECCZ&amp;$A$1&amp;$G$2&amp;$H$2&amp;$C14,CZ03TempReset,7,0),IF($B$1="CZ04",VLOOKUP(CECCZ&amp;$A$1&amp;$G$2&amp;$H$2&amp;$C14,CZ04TempReset,7,0),IF(CECCZ="CZ12",VLOOKUP(CECCZ&amp;$A$1&amp;$G$2&amp;$H$2&amp;$C14,CZ12TempReset,7,0),IF(CECCZ="CZ13",VLOOKUP(CECCZ&amp;$A$1&amp;$G$2&amp;$H$2&amp;$C14,CZ13TempReset,7,0)))))</f>
        <v>-0.01132721233</v>
      </c>
      <c r="H14" s="92">
        <f>IF($B$1="CZ03",VLOOKUP(CECCZ&amp;$A$1&amp;$G$2&amp;$H$2&amp;$C14,CZ03TempReset,8,0),IF($B$1="CZ04",VLOOKUP(CECCZ&amp;$A$1&amp;$G$2&amp;$H$2&amp;$C14,CZ04TempReset,8,0),IF(CECCZ="CZ12",VLOOKUP(CECCZ&amp;$A$1&amp;$G$2&amp;$H$2&amp;$C14,CZ12TempReset,8,0),IF(CECCZ="CZ13",VLOOKUP(CECCZ&amp;$A$1&amp;$G$2&amp;$H$2&amp;$C14,CZ13TempReset,8,0)))))</f>
        <v>12.44704585</v>
      </c>
      <c r="I14" s="92">
        <f t="shared" si="2"/>
        <v>0.1174824024</v>
      </c>
      <c r="J14" s="74">
        <f t="shared" si="3"/>
        <v>26.39049047</v>
      </c>
    </row>
    <row r="15">
      <c r="A15" s="28"/>
      <c r="B15" s="74">
        <f>CSSB!$L$3</f>
        <v>1</v>
      </c>
      <c r="C15" s="71">
        <v>4.0</v>
      </c>
      <c r="D15" s="75">
        <f>CSSB!$N$3</f>
        <v>224.6335616</v>
      </c>
      <c r="E15" s="91">
        <f>CSSB!$M$3</f>
        <v>61.69263871</v>
      </c>
      <c r="F15" s="71">
        <f t="shared" si="1"/>
        <v>1</v>
      </c>
      <c r="G15" s="92">
        <f>IF($B$1="CZ03",VLOOKUP(CECCZ&amp;$A$1&amp;$G$2&amp;$H$2&amp;$C15,CZ03TempReset,7,0),IF($B$1="CZ04",VLOOKUP(CECCZ&amp;$A$1&amp;$G$2&amp;$H$2&amp;$C15,CZ04TempReset,7,0),IF(CECCZ="CZ12",VLOOKUP(CECCZ&amp;$A$1&amp;$G$2&amp;$H$2&amp;$C15,CZ12TempReset,7,0),IF(CECCZ="CZ13",VLOOKUP(CECCZ&amp;$A$1&amp;$G$2&amp;$H$2&amp;$C15,CZ13TempReset,7,0)))))</f>
        <v>-0.04098715091</v>
      </c>
      <c r="H15" s="92">
        <f>IF($B$1="CZ03",VLOOKUP(CECCZ&amp;$A$1&amp;$G$2&amp;$H$2&amp;$C15,CZ03TempReset,8,0),IF($B$1="CZ04",VLOOKUP(CECCZ&amp;$A$1&amp;$G$2&amp;$H$2&amp;$C15,CZ04TempReset,8,0),IF(CECCZ="CZ12",VLOOKUP(CECCZ&amp;$A$1&amp;$G$2&amp;$H$2&amp;$C15,CZ12TempReset,8,0),IF(CECCZ="CZ13",VLOOKUP(CECCZ&amp;$A$1&amp;$G$2&amp;$H$2&amp;$C15,CZ13TempReset,8,0)))))</f>
        <v>12.48538784</v>
      </c>
      <c r="I15" s="92">
        <f t="shared" si="2"/>
        <v>0.09956782343</v>
      </c>
      <c r="J15" s="74">
        <f t="shared" si="3"/>
        <v>22.3662748</v>
      </c>
    </row>
    <row r="16">
      <c r="A16" s="28"/>
      <c r="B16" s="74">
        <f>CSSB!$L$3</f>
        <v>1</v>
      </c>
      <c r="C16" s="71">
        <v>4.0</v>
      </c>
      <c r="D16" s="75">
        <f>CSSB!$N$3</f>
        <v>224.6335616</v>
      </c>
      <c r="E16" s="91">
        <f>CSSB!$M$3</f>
        <v>61.69263871</v>
      </c>
      <c r="F16" s="71">
        <f t="shared" si="1"/>
        <v>1</v>
      </c>
      <c r="G16" s="92">
        <f>IF($B$1="CZ03",VLOOKUP(CECCZ&amp;$A$1&amp;$G$2&amp;$H$2&amp;$C16,CZ03TempReset,7,0),IF($B$1="CZ04",VLOOKUP(CECCZ&amp;$A$1&amp;$G$2&amp;$H$2&amp;$C16,CZ04TempReset,7,0),IF(CECCZ="CZ12",VLOOKUP(CECCZ&amp;$A$1&amp;$G$2&amp;$H$2&amp;$C16,CZ12TempReset,7,0),IF(CECCZ="CZ13",VLOOKUP(CECCZ&amp;$A$1&amp;$G$2&amp;$H$2&amp;$C16,CZ13TempReset,7,0)))))</f>
        <v>-0.04098715091</v>
      </c>
      <c r="H16" s="92">
        <f>IF($B$1="CZ03",VLOOKUP(CECCZ&amp;$A$1&amp;$G$2&amp;$H$2&amp;$C16,CZ03TempReset,8,0),IF($B$1="CZ04",VLOOKUP(CECCZ&amp;$A$1&amp;$G$2&amp;$H$2&amp;$C16,CZ04TempReset,8,0),IF(CECCZ="CZ12",VLOOKUP(CECCZ&amp;$A$1&amp;$G$2&amp;$H$2&amp;$C16,CZ12TempReset,8,0),IF(CECCZ="CZ13",VLOOKUP(CECCZ&amp;$A$1&amp;$G$2&amp;$H$2&amp;$C16,CZ13TempReset,8,0)))))</f>
        <v>12.48538784</v>
      </c>
      <c r="I16" s="92">
        <f t="shared" si="2"/>
        <v>0.09956782343</v>
      </c>
      <c r="J16" s="74">
        <f t="shared" si="3"/>
        <v>22.3662748</v>
      </c>
    </row>
    <row r="17">
      <c r="A17" s="28"/>
      <c r="B17" s="74">
        <f>CSSB!$L$3</f>
        <v>1</v>
      </c>
      <c r="C17" s="71">
        <v>4.0</v>
      </c>
      <c r="D17" s="75">
        <f>CSSB!$N$3</f>
        <v>224.6335616</v>
      </c>
      <c r="E17" s="91">
        <f>CSSB!$M$3</f>
        <v>61.69263871</v>
      </c>
      <c r="F17" s="71">
        <f t="shared" si="1"/>
        <v>1</v>
      </c>
      <c r="G17" s="92">
        <f>IF($B$1="CZ03",VLOOKUP(CECCZ&amp;$A$1&amp;$G$2&amp;$H$2&amp;$C17,CZ03TempReset,7,0),IF($B$1="CZ04",VLOOKUP(CECCZ&amp;$A$1&amp;$G$2&amp;$H$2&amp;$C17,CZ04TempReset,7,0),IF(CECCZ="CZ12",VLOOKUP(CECCZ&amp;$A$1&amp;$G$2&amp;$H$2&amp;$C17,CZ12TempReset,7,0),IF(CECCZ="CZ13",VLOOKUP(CECCZ&amp;$A$1&amp;$G$2&amp;$H$2&amp;$C17,CZ13TempReset,7,0)))))</f>
        <v>-0.04098715091</v>
      </c>
      <c r="H17" s="92">
        <f>IF($B$1="CZ03",VLOOKUP(CECCZ&amp;$A$1&amp;$G$2&amp;$H$2&amp;$C17,CZ03TempReset,8,0),IF($B$1="CZ04",VLOOKUP(CECCZ&amp;$A$1&amp;$G$2&amp;$H$2&amp;$C17,CZ04TempReset,8,0),IF(CECCZ="CZ12",VLOOKUP(CECCZ&amp;$A$1&amp;$G$2&amp;$H$2&amp;$C17,CZ12TempReset,8,0),IF(CECCZ="CZ13",VLOOKUP(CECCZ&amp;$A$1&amp;$G$2&amp;$H$2&amp;$C17,CZ13TempReset,8,0)))))</f>
        <v>12.48538784</v>
      </c>
      <c r="I17" s="92">
        <f t="shared" si="2"/>
        <v>0.09956782343</v>
      </c>
      <c r="J17" s="74">
        <f t="shared" si="3"/>
        <v>22.3662748</v>
      </c>
    </row>
    <row r="18">
      <c r="A18" s="28"/>
      <c r="B18" s="74">
        <f>CSSB!$L$3</f>
        <v>1</v>
      </c>
      <c r="C18" s="71">
        <v>4.0</v>
      </c>
      <c r="D18" s="75">
        <f>CSSB!$N$3</f>
        <v>224.6335616</v>
      </c>
      <c r="E18" s="91">
        <f>CSSB!$M$3</f>
        <v>61.69263871</v>
      </c>
      <c r="F18" s="71">
        <f t="shared" si="1"/>
        <v>1</v>
      </c>
      <c r="G18" s="92">
        <f>IF($B$1="CZ03",VLOOKUP(CECCZ&amp;$A$1&amp;$G$2&amp;$H$2&amp;$C18,CZ03TempReset,7,0),IF($B$1="CZ04",VLOOKUP(CECCZ&amp;$A$1&amp;$G$2&amp;$H$2&amp;$C18,CZ04TempReset,7,0),IF(CECCZ="CZ12",VLOOKUP(CECCZ&amp;$A$1&amp;$G$2&amp;$H$2&amp;$C18,CZ12TempReset,7,0),IF(CECCZ="CZ13",VLOOKUP(CECCZ&amp;$A$1&amp;$G$2&amp;$H$2&amp;$C18,CZ13TempReset,7,0)))))</f>
        <v>-0.04098715091</v>
      </c>
      <c r="H18" s="92">
        <f>IF($B$1="CZ03",VLOOKUP(CECCZ&amp;$A$1&amp;$G$2&amp;$H$2&amp;$C18,CZ03TempReset,8,0),IF($B$1="CZ04",VLOOKUP(CECCZ&amp;$A$1&amp;$G$2&amp;$H$2&amp;$C18,CZ04TempReset,8,0),IF(CECCZ="CZ12",VLOOKUP(CECCZ&amp;$A$1&amp;$G$2&amp;$H$2&amp;$C18,CZ12TempReset,8,0),IF(CECCZ="CZ13",VLOOKUP(CECCZ&amp;$A$1&amp;$G$2&amp;$H$2&amp;$C18,CZ13TempReset,8,0)))))</f>
        <v>12.48538784</v>
      </c>
      <c r="I18" s="92">
        <f t="shared" si="2"/>
        <v>0.09956782343</v>
      </c>
      <c r="J18" s="74">
        <f t="shared" si="3"/>
        <v>22.3662748</v>
      </c>
    </row>
    <row r="20">
      <c r="B20" s="90" t="s">
        <v>46</v>
      </c>
      <c r="C20" s="90" t="s">
        <v>68</v>
      </c>
      <c r="D20" s="90" t="s">
        <v>69</v>
      </c>
      <c r="E20" s="90" t="s">
        <v>70</v>
      </c>
      <c r="F20" s="90" t="s">
        <v>71</v>
      </c>
      <c r="G20" s="90">
        <f>PrecoolDegrees</f>
        <v>0</v>
      </c>
      <c r="H20" s="90">
        <f>TempResetDegrees</f>
        <v>4</v>
      </c>
      <c r="I20" s="90" t="s">
        <v>72</v>
      </c>
      <c r="J20" s="90" t="s">
        <v>73</v>
      </c>
    </row>
    <row r="21" ht="15.75" customHeight="1">
      <c r="B21" s="74">
        <f>CSSB!$L$4</f>
        <v>2</v>
      </c>
      <c r="C21" s="71">
        <v>1.0</v>
      </c>
      <c r="D21" s="75">
        <f>CSSB!$N$4</f>
        <v>227.4739382</v>
      </c>
      <c r="E21" s="91">
        <f>CSSB!$M$4</f>
        <v>67.60923682</v>
      </c>
      <c r="F21" s="71">
        <f t="shared" ref="F21:F36" si="4">IF(E21&lt;75,1,IF(AND(E21&gt;=75, E21&lt;95),2,IF(E21&gt;=95,3)))</f>
        <v>1</v>
      </c>
      <c r="G21" s="92">
        <f>IF($B$1="CZ03",VLOOKUP(CECCZ&amp;$A$1&amp;$G$2&amp;$H$2&amp;$C21,CZ03TempReset,7,0),IF($B$1="CZ04",VLOOKUP(CECCZ&amp;$A$1&amp;$G$2&amp;$H$2&amp;$C21,CZ04TempReset,7,0),IF(CECCZ="CZ12",VLOOKUP(CECCZ&amp;$A$1&amp;$G$2&amp;$H$2&amp;$C21,CZ12TempReset,7,0),IF(CECCZ="CZ13",VLOOKUP(CECCZ&amp;$A$1&amp;$G$2&amp;$H$2&amp;$C21,CZ13TempReset,7,0)))))</f>
        <v>0.1920331988</v>
      </c>
      <c r="H21" s="92">
        <f>IF($B$1="CZ03",VLOOKUP(CECCZ&amp;$A$1&amp;$G$2&amp;$H$2&amp;$C21,CZ03TempReset,8,0),IF($B$1="CZ04",VLOOKUP(CECCZ&amp;$A$1&amp;$G$2&amp;$H$2&amp;$C21,CZ04TempReset,8,0),IF(CECCZ="CZ12",VLOOKUP(CECCZ&amp;$A$1&amp;$G$2&amp;$H$2&amp;$C21,CZ12TempReset,8,0),IF(CECCZ="CZ13",VLOOKUP(CECCZ&amp;$A$1&amp;$G$2&amp;$H$2&amp;$C21,CZ13TempReset,8,0)))))</f>
        <v>-4.719012716</v>
      </c>
      <c r="I21" s="92">
        <f t="shared" ref="I21:I36" si="5">(E21*G21+H21)/100</f>
        <v>0.08264205297</v>
      </c>
      <c r="J21" s="74">
        <f t="shared" ref="J21:J36" si="6">D21*I21</f>
        <v>18.79891325</v>
      </c>
    </row>
    <row r="22" ht="15.75" customHeight="1">
      <c r="B22" s="74">
        <f>CSSB!$L$4</f>
        <v>2</v>
      </c>
      <c r="C22" s="71">
        <v>1.0</v>
      </c>
      <c r="D22" s="75">
        <f>CSSB!$N$4</f>
        <v>227.4739382</v>
      </c>
      <c r="E22" s="91">
        <f>CSSB!$M$4</f>
        <v>67.60923682</v>
      </c>
      <c r="F22" s="71">
        <f t="shared" si="4"/>
        <v>1</v>
      </c>
      <c r="G22" s="92">
        <f>IF($B$1="CZ03",VLOOKUP(CECCZ&amp;$A$1&amp;$G$2&amp;$H$2&amp;$C22,CZ03TempReset,7,0),IF($B$1="CZ04",VLOOKUP(CECCZ&amp;$A$1&amp;$G$2&amp;$H$2&amp;$C22,CZ04TempReset,7,0),IF(CECCZ="CZ12",VLOOKUP(CECCZ&amp;$A$1&amp;$G$2&amp;$H$2&amp;$C22,CZ12TempReset,7,0),IF(CECCZ="CZ13",VLOOKUP(CECCZ&amp;$A$1&amp;$G$2&amp;$H$2&amp;$C22,CZ13TempReset,7,0)))))</f>
        <v>0.1920331988</v>
      </c>
      <c r="H22" s="92">
        <f>IF($B$1="CZ03",VLOOKUP(CECCZ&amp;$A$1&amp;$G$2&amp;$H$2&amp;$C22,CZ03TempReset,8,0),IF($B$1="CZ04",VLOOKUP(CECCZ&amp;$A$1&amp;$G$2&amp;$H$2&amp;$C22,CZ04TempReset,8,0),IF(CECCZ="CZ12",VLOOKUP(CECCZ&amp;$A$1&amp;$G$2&amp;$H$2&amp;$C22,CZ12TempReset,8,0),IF(CECCZ="CZ13",VLOOKUP(CECCZ&amp;$A$1&amp;$G$2&amp;$H$2&amp;$C22,CZ13TempReset,8,0)))))</f>
        <v>-4.719012716</v>
      </c>
      <c r="I22" s="92">
        <f t="shared" si="5"/>
        <v>0.08264205297</v>
      </c>
      <c r="J22" s="74">
        <f t="shared" si="6"/>
        <v>18.79891325</v>
      </c>
    </row>
    <row r="23" ht="15.75" customHeight="1">
      <c r="B23" s="74">
        <f>CSSB!$L$4</f>
        <v>2</v>
      </c>
      <c r="C23" s="71">
        <v>1.0</v>
      </c>
      <c r="D23" s="75">
        <f>CSSB!$N$4</f>
        <v>227.4739382</v>
      </c>
      <c r="E23" s="91">
        <f>CSSB!$M$4</f>
        <v>67.60923682</v>
      </c>
      <c r="F23" s="71">
        <f t="shared" si="4"/>
        <v>1</v>
      </c>
      <c r="G23" s="92">
        <f>IF($B$1="CZ03",VLOOKUP(CECCZ&amp;$A$1&amp;$G$2&amp;$H$2&amp;$C23,CZ03TempReset,7,0),IF($B$1="CZ04",VLOOKUP(CECCZ&amp;$A$1&amp;$G$2&amp;$H$2&amp;$C23,CZ04TempReset,7,0),IF(CECCZ="CZ12",VLOOKUP(CECCZ&amp;$A$1&amp;$G$2&amp;$H$2&amp;$C23,CZ12TempReset,7,0),IF(CECCZ="CZ13",VLOOKUP(CECCZ&amp;$A$1&amp;$G$2&amp;$H$2&amp;$C23,CZ13TempReset,7,0)))))</f>
        <v>0.1920331988</v>
      </c>
      <c r="H23" s="92">
        <f>IF($B$1="CZ03",VLOOKUP(CECCZ&amp;$A$1&amp;$G$2&amp;$H$2&amp;$C23,CZ03TempReset,8,0),IF($B$1="CZ04",VLOOKUP(CECCZ&amp;$A$1&amp;$G$2&amp;$H$2&amp;$C23,CZ04TempReset,8,0),IF(CECCZ="CZ12",VLOOKUP(CECCZ&amp;$A$1&amp;$G$2&amp;$H$2&amp;$C23,CZ12TempReset,8,0),IF(CECCZ="CZ13",VLOOKUP(CECCZ&amp;$A$1&amp;$G$2&amp;$H$2&amp;$C23,CZ13TempReset,8,0)))))</f>
        <v>-4.719012716</v>
      </c>
      <c r="I23" s="92">
        <f t="shared" si="5"/>
        <v>0.08264205297</v>
      </c>
      <c r="J23" s="74">
        <f t="shared" si="6"/>
        <v>18.79891325</v>
      </c>
    </row>
    <row r="24" ht="15.75" customHeight="1">
      <c r="B24" s="74">
        <f>CSSB!$L$4</f>
        <v>2</v>
      </c>
      <c r="C24" s="71">
        <v>1.0</v>
      </c>
      <c r="D24" s="75">
        <f>CSSB!$N$4</f>
        <v>227.4739382</v>
      </c>
      <c r="E24" s="91">
        <f>CSSB!$M$4</f>
        <v>67.60923682</v>
      </c>
      <c r="F24" s="71">
        <f t="shared" si="4"/>
        <v>1</v>
      </c>
      <c r="G24" s="92">
        <f>IF($B$1="CZ03",VLOOKUP(CECCZ&amp;$A$1&amp;$G$2&amp;$H$2&amp;$C24,CZ03TempReset,7,0),IF($B$1="CZ04",VLOOKUP(CECCZ&amp;$A$1&amp;$G$2&amp;$H$2&amp;$C24,CZ04TempReset,7,0),IF(CECCZ="CZ12",VLOOKUP(CECCZ&amp;$A$1&amp;$G$2&amp;$H$2&amp;$C24,CZ12TempReset,7,0),IF(CECCZ="CZ13",VLOOKUP(CECCZ&amp;$A$1&amp;$G$2&amp;$H$2&amp;$C24,CZ13TempReset,7,0)))))</f>
        <v>0.1920331988</v>
      </c>
      <c r="H24" s="92">
        <f>IF($B$1="CZ03",VLOOKUP(CECCZ&amp;$A$1&amp;$G$2&amp;$H$2&amp;$C24,CZ03TempReset,8,0),IF($B$1="CZ04",VLOOKUP(CECCZ&amp;$A$1&amp;$G$2&amp;$H$2&amp;$C24,CZ04TempReset,8,0),IF(CECCZ="CZ12",VLOOKUP(CECCZ&amp;$A$1&amp;$G$2&amp;$H$2&amp;$C24,CZ12TempReset,8,0),IF(CECCZ="CZ13",VLOOKUP(CECCZ&amp;$A$1&amp;$G$2&amp;$H$2&amp;$C24,CZ13TempReset,8,0)))))</f>
        <v>-4.719012716</v>
      </c>
      <c r="I24" s="92">
        <f t="shared" si="5"/>
        <v>0.08264205297</v>
      </c>
      <c r="J24" s="74">
        <f t="shared" si="6"/>
        <v>18.79891325</v>
      </c>
    </row>
    <row r="25" ht="15.75" customHeight="1">
      <c r="B25" s="74">
        <f>CSSB!$L$4</f>
        <v>2</v>
      </c>
      <c r="C25" s="71">
        <v>2.0</v>
      </c>
      <c r="D25" s="75">
        <f>CSSB!$N$4</f>
        <v>227.4739382</v>
      </c>
      <c r="E25" s="91">
        <f>CSSB!$M$4</f>
        <v>67.60923682</v>
      </c>
      <c r="F25" s="71">
        <f t="shared" si="4"/>
        <v>1</v>
      </c>
      <c r="G25" s="92">
        <f>IF($B$1="CZ03",VLOOKUP(CECCZ&amp;$A$1&amp;$G$2&amp;$H$2&amp;$C25,CZ03TempReset,7,0),IF($B$1="CZ04",VLOOKUP(CECCZ&amp;$A$1&amp;$G$2&amp;$H$2&amp;$C25,CZ04TempReset,7,0),IF(CECCZ="CZ12",VLOOKUP(CECCZ&amp;$A$1&amp;$G$2&amp;$H$2&amp;$C25,CZ12TempReset,7,0),IF(CECCZ="CZ13",VLOOKUP(CECCZ&amp;$A$1&amp;$G$2&amp;$H$2&amp;$C25,CZ13TempReset,7,0)))))</f>
        <v>0.02167398067</v>
      </c>
      <c r="H25" s="92">
        <f>IF($B$1="CZ03",VLOOKUP(CECCZ&amp;$A$1&amp;$G$2&amp;$H$2&amp;$C25,CZ03TempReset,8,0),IF($B$1="CZ04",VLOOKUP(CECCZ&amp;$A$1&amp;$G$2&amp;$H$2&amp;$C25,CZ04TempReset,8,0),IF(CECCZ="CZ12",VLOOKUP(CECCZ&amp;$A$1&amp;$G$2&amp;$H$2&amp;$C25,CZ12TempReset,8,0),IF(CECCZ="CZ13",VLOOKUP(CECCZ&amp;$A$1&amp;$G$2&amp;$H$2&amp;$C25,CZ13TempReset,8,0)))))</f>
        <v>9.863914239</v>
      </c>
      <c r="I25" s="92">
        <f t="shared" si="5"/>
        <v>0.1132927553</v>
      </c>
      <c r="J25" s="74">
        <f t="shared" si="6"/>
        <v>25.77114922</v>
      </c>
    </row>
    <row r="26" ht="15.75" customHeight="1">
      <c r="B26" s="74">
        <f>CSSB!$L$4</f>
        <v>2</v>
      </c>
      <c r="C26" s="71">
        <v>2.0</v>
      </c>
      <c r="D26" s="75">
        <f>CSSB!$N$4</f>
        <v>227.4739382</v>
      </c>
      <c r="E26" s="91">
        <f>CSSB!$M$4</f>
        <v>67.60923682</v>
      </c>
      <c r="F26" s="71">
        <f t="shared" si="4"/>
        <v>1</v>
      </c>
      <c r="G26" s="92">
        <f>IF($B$1="CZ03",VLOOKUP(CECCZ&amp;$A$1&amp;$G$2&amp;$H$2&amp;$C26,CZ03TempReset,7,0),IF($B$1="CZ04",VLOOKUP(CECCZ&amp;$A$1&amp;$G$2&amp;$H$2&amp;$C26,CZ04TempReset,7,0),IF(CECCZ="CZ12",VLOOKUP(CECCZ&amp;$A$1&amp;$G$2&amp;$H$2&amp;$C26,CZ12TempReset,7,0),IF(CECCZ="CZ13",VLOOKUP(CECCZ&amp;$A$1&amp;$G$2&amp;$H$2&amp;$C26,CZ13TempReset,7,0)))))</f>
        <v>0.02167398067</v>
      </c>
      <c r="H26" s="92">
        <f>IF($B$1="CZ03",VLOOKUP(CECCZ&amp;$A$1&amp;$G$2&amp;$H$2&amp;$C26,CZ03TempReset,8,0),IF($B$1="CZ04",VLOOKUP(CECCZ&amp;$A$1&amp;$G$2&amp;$H$2&amp;$C26,CZ04TempReset,8,0),IF(CECCZ="CZ12",VLOOKUP(CECCZ&amp;$A$1&amp;$G$2&amp;$H$2&amp;$C26,CZ12TempReset,8,0),IF(CECCZ="CZ13",VLOOKUP(CECCZ&amp;$A$1&amp;$G$2&amp;$H$2&amp;$C26,CZ13TempReset,8,0)))))</f>
        <v>9.863914239</v>
      </c>
      <c r="I26" s="92">
        <f t="shared" si="5"/>
        <v>0.1132927553</v>
      </c>
      <c r="J26" s="74">
        <f t="shared" si="6"/>
        <v>25.77114922</v>
      </c>
    </row>
    <row r="27" ht="15.75" customHeight="1">
      <c r="B27" s="74">
        <f>CSSB!$L$4</f>
        <v>2</v>
      </c>
      <c r="C27" s="71">
        <v>2.0</v>
      </c>
      <c r="D27" s="75">
        <f>CSSB!$N$4</f>
        <v>227.4739382</v>
      </c>
      <c r="E27" s="91">
        <f>CSSB!$M$4</f>
        <v>67.60923682</v>
      </c>
      <c r="F27" s="71">
        <f t="shared" si="4"/>
        <v>1</v>
      </c>
      <c r="G27" s="92">
        <f>IF($B$1="CZ03",VLOOKUP(CECCZ&amp;$A$1&amp;$G$2&amp;$H$2&amp;$C27,CZ03TempReset,7,0),IF($B$1="CZ04",VLOOKUP(CECCZ&amp;$A$1&amp;$G$2&amp;$H$2&amp;$C27,CZ04TempReset,7,0),IF(CECCZ="CZ12",VLOOKUP(CECCZ&amp;$A$1&amp;$G$2&amp;$H$2&amp;$C27,CZ12TempReset,7,0),IF(CECCZ="CZ13",VLOOKUP(CECCZ&amp;$A$1&amp;$G$2&amp;$H$2&amp;$C27,CZ13TempReset,7,0)))))</f>
        <v>0.02167398067</v>
      </c>
      <c r="H27" s="92">
        <f>IF($B$1="CZ03",VLOOKUP(CECCZ&amp;$A$1&amp;$G$2&amp;$H$2&amp;$C27,CZ03TempReset,8,0),IF($B$1="CZ04",VLOOKUP(CECCZ&amp;$A$1&amp;$G$2&amp;$H$2&amp;$C27,CZ04TempReset,8,0),IF(CECCZ="CZ12",VLOOKUP(CECCZ&amp;$A$1&amp;$G$2&amp;$H$2&amp;$C27,CZ12TempReset,8,0),IF(CECCZ="CZ13",VLOOKUP(CECCZ&amp;$A$1&amp;$G$2&amp;$H$2&amp;$C27,CZ13TempReset,8,0)))))</f>
        <v>9.863914239</v>
      </c>
      <c r="I27" s="92">
        <f t="shared" si="5"/>
        <v>0.1132927553</v>
      </c>
      <c r="J27" s="74">
        <f t="shared" si="6"/>
        <v>25.77114922</v>
      </c>
    </row>
    <row r="28" ht="15.75" customHeight="1">
      <c r="B28" s="74">
        <f>CSSB!$L$4</f>
        <v>2</v>
      </c>
      <c r="C28" s="71">
        <v>2.0</v>
      </c>
      <c r="D28" s="75">
        <f>CSSB!$N$4</f>
        <v>227.4739382</v>
      </c>
      <c r="E28" s="91">
        <f>CSSB!$M$4</f>
        <v>67.60923682</v>
      </c>
      <c r="F28" s="71">
        <f t="shared" si="4"/>
        <v>1</v>
      </c>
      <c r="G28" s="92">
        <f>IF($B$1="CZ03",VLOOKUP(CECCZ&amp;$A$1&amp;$G$2&amp;$H$2&amp;$C28,CZ03TempReset,7,0),IF($B$1="CZ04",VLOOKUP(CECCZ&amp;$A$1&amp;$G$2&amp;$H$2&amp;$C28,CZ04TempReset,7,0),IF(CECCZ="CZ12",VLOOKUP(CECCZ&amp;$A$1&amp;$G$2&amp;$H$2&amp;$C28,CZ12TempReset,7,0),IF(CECCZ="CZ13",VLOOKUP(CECCZ&amp;$A$1&amp;$G$2&amp;$H$2&amp;$C28,CZ13TempReset,7,0)))))</f>
        <v>0.02167398067</v>
      </c>
      <c r="H28" s="92">
        <f>IF($B$1="CZ03",VLOOKUP(CECCZ&amp;$A$1&amp;$G$2&amp;$H$2&amp;$C28,CZ03TempReset,8,0),IF($B$1="CZ04",VLOOKUP(CECCZ&amp;$A$1&amp;$G$2&amp;$H$2&amp;$C28,CZ04TempReset,8,0),IF(CECCZ="CZ12",VLOOKUP(CECCZ&amp;$A$1&amp;$G$2&amp;$H$2&amp;$C28,CZ12TempReset,8,0),IF(CECCZ="CZ13",VLOOKUP(CECCZ&amp;$A$1&amp;$G$2&amp;$H$2&amp;$C28,CZ13TempReset,8,0)))))</f>
        <v>9.863914239</v>
      </c>
      <c r="I28" s="92">
        <f t="shared" si="5"/>
        <v>0.1132927553</v>
      </c>
      <c r="J28" s="74">
        <f t="shared" si="6"/>
        <v>25.77114922</v>
      </c>
    </row>
    <row r="29" ht="15.75" customHeight="1">
      <c r="B29" s="74">
        <f>CSSB!$L$4</f>
        <v>2</v>
      </c>
      <c r="C29" s="71">
        <v>3.0</v>
      </c>
      <c r="D29" s="75">
        <f>CSSB!$N$4</f>
        <v>227.4739382</v>
      </c>
      <c r="E29" s="91">
        <f>CSSB!$M$4</f>
        <v>67.60923682</v>
      </c>
      <c r="F29" s="71">
        <f t="shared" si="4"/>
        <v>1</v>
      </c>
      <c r="G29" s="92">
        <f>IF($B$1="CZ03",VLOOKUP(CECCZ&amp;$A$1&amp;$G$2&amp;$H$2&amp;$C29,CZ03TempReset,7,0),IF($B$1="CZ04",VLOOKUP(CECCZ&amp;$A$1&amp;$G$2&amp;$H$2&amp;$C29,CZ04TempReset,7,0),IF(CECCZ="CZ12",VLOOKUP(CECCZ&amp;$A$1&amp;$G$2&amp;$H$2&amp;$C29,CZ12TempReset,7,0),IF(CECCZ="CZ13",VLOOKUP(CECCZ&amp;$A$1&amp;$G$2&amp;$H$2&amp;$C29,CZ13TempReset,7,0)))))</f>
        <v>-0.01132721233</v>
      </c>
      <c r="H29" s="92">
        <f>IF($B$1="CZ03",VLOOKUP(CECCZ&amp;$A$1&amp;$G$2&amp;$H$2&amp;$C29,CZ03TempReset,8,0),IF($B$1="CZ04",VLOOKUP(CECCZ&amp;$A$1&amp;$G$2&amp;$H$2&amp;$C29,CZ04TempReset,8,0),IF(CECCZ="CZ12",VLOOKUP(CECCZ&amp;$A$1&amp;$G$2&amp;$H$2&amp;$C29,CZ12TempReset,8,0),IF(CECCZ="CZ13",VLOOKUP(CECCZ&amp;$A$1&amp;$G$2&amp;$H$2&amp;$C29,CZ13TempReset,8,0)))))</f>
        <v>12.44704585</v>
      </c>
      <c r="I29" s="92">
        <f t="shared" si="5"/>
        <v>0.1168122167</v>
      </c>
      <c r="J29" s="74">
        <f t="shared" si="6"/>
        <v>26.57173497</v>
      </c>
    </row>
    <row r="30" ht="15.75" customHeight="1">
      <c r="B30" s="74">
        <f>CSSB!$L$4</f>
        <v>2</v>
      </c>
      <c r="C30" s="71">
        <v>3.0</v>
      </c>
      <c r="D30" s="75">
        <f>CSSB!$N$4</f>
        <v>227.4739382</v>
      </c>
      <c r="E30" s="91">
        <f>CSSB!$M$4</f>
        <v>67.60923682</v>
      </c>
      <c r="F30" s="71">
        <f t="shared" si="4"/>
        <v>1</v>
      </c>
      <c r="G30" s="92">
        <f>IF($B$1="CZ03",VLOOKUP(CECCZ&amp;$A$1&amp;$G$2&amp;$H$2&amp;$C30,CZ03TempReset,7,0),IF($B$1="CZ04",VLOOKUP(CECCZ&amp;$A$1&amp;$G$2&amp;$H$2&amp;$C30,CZ04TempReset,7,0),IF(CECCZ="CZ12",VLOOKUP(CECCZ&amp;$A$1&amp;$G$2&amp;$H$2&amp;$C30,CZ12TempReset,7,0),IF(CECCZ="CZ13",VLOOKUP(CECCZ&amp;$A$1&amp;$G$2&amp;$H$2&amp;$C30,CZ13TempReset,7,0)))))</f>
        <v>-0.01132721233</v>
      </c>
      <c r="H30" s="92">
        <f>IF($B$1="CZ03",VLOOKUP(CECCZ&amp;$A$1&amp;$G$2&amp;$H$2&amp;$C30,CZ03TempReset,8,0),IF($B$1="CZ04",VLOOKUP(CECCZ&amp;$A$1&amp;$G$2&amp;$H$2&amp;$C30,CZ04TempReset,8,0),IF(CECCZ="CZ12",VLOOKUP(CECCZ&amp;$A$1&amp;$G$2&amp;$H$2&amp;$C30,CZ12TempReset,8,0),IF(CECCZ="CZ13",VLOOKUP(CECCZ&amp;$A$1&amp;$G$2&amp;$H$2&amp;$C30,CZ13TempReset,8,0)))))</f>
        <v>12.44704585</v>
      </c>
      <c r="I30" s="92">
        <f t="shared" si="5"/>
        <v>0.1168122167</v>
      </c>
      <c r="J30" s="74">
        <f t="shared" si="6"/>
        <v>26.57173497</v>
      </c>
    </row>
    <row r="31" ht="15.75" customHeight="1">
      <c r="B31" s="74">
        <f>CSSB!$L$4</f>
        <v>2</v>
      </c>
      <c r="C31" s="71">
        <v>3.0</v>
      </c>
      <c r="D31" s="75">
        <f>CSSB!$N$4</f>
        <v>227.4739382</v>
      </c>
      <c r="E31" s="91">
        <f>CSSB!$M$4</f>
        <v>67.60923682</v>
      </c>
      <c r="F31" s="71">
        <f t="shared" si="4"/>
        <v>1</v>
      </c>
      <c r="G31" s="92">
        <f>IF($B$1="CZ03",VLOOKUP(CECCZ&amp;$A$1&amp;$G$2&amp;$H$2&amp;$C31,CZ03TempReset,7,0),IF($B$1="CZ04",VLOOKUP(CECCZ&amp;$A$1&amp;$G$2&amp;$H$2&amp;$C31,CZ04TempReset,7,0),IF(CECCZ="CZ12",VLOOKUP(CECCZ&amp;$A$1&amp;$G$2&amp;$H$2&amp;$C31,CZ12TempReset,7,0),IF(CECCZ="CZ13",VLOOKUP(CECCZ&amp;$A$1&amp;$G$2&amp;$H$2&amp;$C31,CZ13TempReset,7,0)))))</f>
        <v>-0.01132721233</v>
      </c>
      <c r="H31" s="92">
        <f>IF($B$1="CZ03",VLOOKUP(CECCZ&amp;$A$1&amp;$G$2&amp;$H$2&amp;$C31,CZ03TempReset,8,0),IF($B$1="CZ04",VLOOKUP(CECCZ&amp;$A$1&amp;$G$2&amp;$H$2&amp;$C31,CZ04TempReset,8,0),IF(CECCZ="CZ12",VLOOKUP(CECCZ&amp;$A$1&amp;$G$2&amp;$H$2&amp;$C31,CZ12TempReset,8,0),IF(CECCZ="CZ13",VLOOKUP(CECCZ&amp;$A$1&amp;$G$2&amp;$H$2&amp;$C31,CZ13TempReset,8,0)))))</f>
        <v>12.44704585</v>
      </c>
      <c r="I31" s="92">
        <f t="shared" si="5"/>
        <v>0.1168122167</v>
      </c>
      <c r="J31" s="74">
        <f t="shared" si="6"/>
        <v>26.57173497</v>
      </c>
    </row>
    <row r="32" ht="15.75" customHeight="1">
      <c r="B32" s="74">
        <f>CSSB!$L$4</f>
        <v>2</v>
      </c>
      <c r="C32" s="71">
        <v>3.0</v>
      </c>
      <c r="D32" s="75">
        <f>CSSB!$N$4</f>
        <v>227.4739382</v>
      </c>
      <c r="E32" s="91">
        <f>CSSB!$M$4</f>
        <v>67.60923682</v>
      </c>
      <c r="F32" s="71">
        <f t="shared" si="4"/>
        <v>1</v>
      </c>
      <c r="G32" s="92">
        <f>IF($B$1="CZ03",VLOOKUP(CECCZ&amp;$A$1&amp;$G$2&amp;$H$2&amp;$C32,CZ03TempReset,7,0),IF($B$1="CZ04",VLOOKUP(CECCZ&amp;$A$1&amp;$G$2&amp;$H$2&amp;$C32,CZ04TempReset,7,0),IF(CECCZ="CZ12",VLOOKUP(CECCZ&amp;$A$1&amp;$G$2&amp;$H$2&amp;$C32,CZ12TempReset,7,0),IF(CECCZ="CZ13",VLOOKUP(CECCZ&amp;$A$1&amp;$G$2&amp;$H$2&amp;$C32,CZ13TempReset,7,0)))))</f>
        <v>-0.01132721233</v>
      </c>
      <c r="H32" s="92">
        <f>IF($B$1="CZ03",VLOOKUP(CECCZ&amp;$A$1&amp;$G$2&amp;$H$2&amp;$C32,CZ03TempReset,8,0),IF($B$1="CZ04",VLOOKUP(CECCZ&amp;$A$1&amp;$G$2&amp;$H$2&amp;$C32,CZ04TempReset,8,0),IF(CECCZ="CZ12",VLOOKUP(CECCZ&amp;$A$1&amp;$G$2&amp;$H$2&amp;$C32,CZ12TempReset,8,0),IF(CECCZ="CZ13",VLOOKUP(CECCZ&amp;$A$1&amp;$G$2&amp;$H$2&amp;$C32,CZ13TempReset,8,0)))))</f>
        <v>12.44704585</v>
      </c>
      <c r="I32" s="92">
        <f t="shared" si="5"/>
        <v>0.1168122167</v>
      </c>
      <c r="J32" s="74">
        <f t="shared" si="6"/>
        <v>26.57173497</v>
      </c>
    </row>
    <row r="33" ht="15.75" customHeight="1">
      <c r="B33" s="74">
        <f>CSSB!$L$4</f>
        <v>2</v>
      </c>
      <c r="C33" s="71">
        <v>4.0</v>
      </c>
      <c r="D33" s="75">
        <f>CSSB!$N$4</f>
        <v>227.4739382</v>
      </c>
      <c r="E33" s="91">
        <f>CSSB!$M$4</f>
        <v>67.60923682</v>
      </c>
      <c r="F33" s="71">
        <f t="shared" si="4"/>
        <v>1</v>
      </c>
      <c r="G33" s="92">
        <f>IF($B$1="CZ03",VLOOKUP(CECCZ&amp;$A$1&amp;$G$2&amp;$H$2&amp;$C33,CZ03TempReset,7,0),IF($B$1="CZ04",VLOOKUP(CECCZ&amp;$A$1&amp;$G$2&amp;$H$2&amp;$C33,CZ04TempReset,7,0),IF(CECCZ="CZ12",VLOOKUP(CECCZ&amp;$A$1&amp;$G$2&amp;$H$2&amp;$C33,CZ12TempReset,7,0),IF(CECCZ="CZ13",VLOOKUP(CECCZ&amp;$A$1&amp;$G$2&amp;$H$2&amp;$C33,CZ13TempReset,7,0)))))</f>
        <v>-0.04098715091</v>
      </c>
      <c r="H33" s="92">
        <f>IF($B$1="CZ03",VLOOKUP(CECCZ&amp;$A$1&amp;$G$2&amp;$H$2&amp;$C33,CZ03TempReset,8,0),IF($B$1="CZ04",VLOOKUP(CECCZ&amp;$A$1&amp;$G$2&amp;$H$2&amp;$C33,CZ04TempReset,8,0),IF(CECCZ="CZ12",VLOOKUP(CECCZ&amp;$A$1&amp;$G$2&amp;$H$2&amp;$C33,CZ12TempReset,8,0),IF(CECCZ="CZ13",VLOOKUP(CECCZ&amp;$A$1&amp;$G$2&amp;$H$2&amp;$C33,CZ13TempReset,8,0)))))</f>
        <v>12.48538784</v>
      </c>
      <c r="I33" s="92">
        <f t="shared" si="5"/>
        <v>0.09714277844</v>
      </c>
      <c r="J33" s="74">
        <f t="shared" si="6"/>
        <v>22.09745038</v>
      </c>
    </row>
    <row r="34" ht="15.75" customHeight="1">
      <c r="B34" s="74">
        <f>CSSB!$L$4</f>
        <v>2</v>
      </c>
      <c r="C34" s="71">
        <v>4.0</v>
      </c>
      <c r="D34" s="75">
        <f>CSSB!$N$4</f>
        <v>227.4739382</v>
      </c>
      <c r="E34" s="91">
        <f>CSSB!$M$4</f>
        <v>67.60923682</v>
      </c>
      <c r="F34" s="71">
        <f t="shared" si="4"/>
        <v>1</v>
      </c>
      <c r="G34" s="92">
        <f>IF($B$1="CZ03",VLOOKUP(CECCZ&amp;$A$1&amp;$G$2&amp;$H$2&amp;$C34,CZ03TempReset,7,0),IF($B$1="CZ04",VLOOKUP(CECCZ&amp;$A$1&amp;$G$2&amp;$H$2&amp;$C34,CZ04TempReset,7,0),IF(CECCZ="CZ12",VLOOKUP(CECCZ&amp;$A$1&amp;$G$2&amp;$H$2&amp;$C34,CZ12TempReset,7,0),IF(CECCZ="CZ13",VLOOKUP(CECCZ&amp;$A$1&amp;$G$2&amp;$H$2&amp;$C34,CZ13TempReset,7,0)))))</f>
        <v>-0.04098715091</v>
      </c>
      <c r="H34" s="92">
        <f>IF($B$1="CZ03",VLOOKUP(CECCZ&amp;$A$1&amp;$G$2&amp;$H$2&amp;$C34,CZ03TempReset,8,0),IF($B$1="CZ04",VLOOKUP(CECCZ&amp;$A$1&amp;$G$2&amp;$H$2&amp;$C34,CZ04TempReset,8,0),IF(CECCZ="CZ12",VLOOKUP(CECCZ&amp;$A$1&amp;$G$2&amp;$H$2&amp;$C34,CZ12TempReset,8,0),IF(CECCZ="CZ13",VLOOKUP(CECCZ&amp;$A$1&amp;$G$2&amp;$H$2&amp;$C34,CZ13TempReset,8,0)))))</f>
        <v>12.48538784</v>
      </c>
      <c r="I34" s="92">
        <f t="shared" si="5"/>
        <v>0.09714277844</v>
      </c>
      <c r="J34" s="74">
        <f t="shared" si="6"/>
        <v>22.09745038</v>
      </c>
    </row>
    <row r="35" ht="15.75" customHeight="1">
      <c r="B35" s="74">
        <f>CSSB!$L$4</f>
        <v>2</v>
      </c>
      <c r="C35" s="71">
        <v>4.0</v>
      </c>
      <c r="D35" s="75">
        <f>CSSB!$N$4</f>
        <v>227.4739382</v>
      </c>
      <c r="E35" s="91">
        <f>CSSB!$M$4</f>
        <v>67.60923682</v>
      </c>
      <c r="F35" s="71">
        <f t="shared" si="4"/>
        <v>1</v>
      </c>
      <c r="G35" s="92">
        <f>IF($B$1="CZ03",VLOOKUP(CECCZ&amp;$A$1&amp;$G$2&amp;$H$2&amp;$C35,CZ03TempReset,7,0),IF($B$1="CZ04",VLOOKUP(CECCZ&amp;$A$1&amp;$G$2&amp;$H$2&amp;$C35,CZ04TempReset,7,0),IF(CECCZ="CZ12",VLOOKUP(CECCZ&amp;$A$1&amp;$G$2&amp;$H$2&amp;$C35,CZ12TempReset,7,0),IF(CECCZ="CZ13",VLOOKUP(CECCZ&amp;$A$1&amp;$G$2&amp;$H$2&amp;$C35,CZ13TempReset,7,0)))))</f>
        <v>-0.04098715091</v>
      </c>
      <c r="H35" s="92">
        <f>IF($B$1="CZ03",VLOOKUP(CECCZ&amp;$A$1&amp;$G$2&amp;$H$2&amp;$C35,CZ03TempReset,8,0),IF($B$1="CZ04",VLOOKUP(CECCZ&amp;$A$1&amp;$G$2&amp;$H$2&amp;$C35,CZ04TempReset,8,0),IF(CECCZ="CZ12",VLOOKUP(CECCZ&amp;$A$1&amp;$G$2&amp;$H$2&amp;$C35,CZ12TempReset,8,0),IF(CECCZ="CZ13",VLOOKUP(CECCZ&amp;$A$1&amp;$G$2&amp;$H$2&amp;$C35,CZ13TempReset,8,0)))))</f>
        <v>12.48538784</v>
      </c>
      <c r="I35" s="92">
        <f t="shared" si="5"/>
        <v>0.09714277844</v>
      </c>
      <c r="J35" s="74">
        <f t="shared" si="6"/>
        <v>22.09745038</v>
      </c>
    </row>
    <row r="36" ht="15.75" customHeight="1">
      <c r="B36" s="74">
        <f>CSSB!$L$4</f>
        <v>2</v>
      </c>
      <c r="C36" s="71">
        <v>4.0</v>
      </c>
      <c r="D36" s="75">
        <f>CSSB!$N$4</f>
        <v>227.4739382</v>
      </c>
      <c r="E36" s="91">
        <f>CSSB!$M$4</f>
        <v>67.60923682</v>
      </c>
      <c r="F36" s="71">
        <f t="shared" si="4"/>
        <v>1</v>
      </c>
      <c r="G36" s="92">
        <f>IF($B$1="CZ03",VLOOKUP(CECCZ&amp;$A$1&amp;$G$2&amp;$H$2&amp;$C36,CZ03TempReset,7,0),IF($B$1="CZ04",VLOOKUP(CECCZ&amp;$A$1&amp;$G$2&amp;$H$2&amp;$C36,CZ04TempReset,7,0),IF(CECCZ="CZ12",VLOOKUP(CECCZ&amp;$A$1&amp;$G$2&amp;$H$2&amp;$C36,CZ12TempReset,7,0),IF(CECCZ="CZ13",VLOOKUP(CECCZ&amp;$A$1&amp;$G$2&amp;$H$2&amp;$C36,CZ13TempReset,7,0)))))</f>
        <v>-0.04098715091</v>
      </c>
      <c r="H36" s="92">
        <f>IF($B$1="CZ03",VLOOKUP(CECCZ&amp;$A$1&amp;$G$2&amp;$H$2&amp;$C36,CZ03TempReset,8,0),IF($B$1="CZ04",VLOOKUP(CECCZ&amp;$A$1&amp;$G$2&amp;$H$2&amp;$C36,CZ04TempReset,8,0),IF(CECCZ="CZ12",VLOOKUP(CECCZ&amp;$A$1&amp;$G$2&amp;$H$2&amp;$C36,CZ12TempReset,8,0),IF(CECCZ="CZ13",VLOOKUP(CECCZ&amp;$A$1&amp;$G$2&amp;$H$2&amp;$C36,CZ13TempReset,8,0)))))</f>
        <v>12.48538784</v>
      </c>
      <c r="I36" s="92">
        <f t="shared" si="5"/>
        <v>0.09714277844</v>
      </c>
      <c r="J36" s="74">
        <f t="shared" si="6"/>
        <v>22.09745038</v>
      </c>
    </row>
    <row r="37" ht="15.75" customHeight="1"/>
    <row r="38" ht="15.75" customHeight="1">
      <c r="B38" s="90" t="s">
        <v>46</v>
      </c>
      <c r="C38" s="90" t="s">
        <v>68</v>
      </c>
      <c r="D38" s="90" t="s">
        <v>69</v>
      </c>
      <c r="E38" s="90" t="s">
        <v>70</v>
      </c>
      <c r="F38" s="90" t="s">
        <v>71</v>
      </c>
      <c r="G38" s="90">
        <f>PrecoolDegrees</f>
        <v>0</v>
      </c>
      <c r="H38" s="90">
        <f>TempResetDegrees</f>
        <v>4</v>
      </c>
      <c r="I38" s="90" t="s">
        <v>72</v>
      </c>
      <c r="J38" s="90" t="s">
        <v>73</v>
      </c>
    </row>
    <row r="39" ht="15.75" customHeight="1">
      <c r="B39" s="74">
        <f>CSSB!$L$5</f>
        <v>3</v>
      </c>
      <c r="C39" s="71">
        <v>1.0</v>
      </c>
      <c r="D39" s="75">
        <f>CSSB!$N$5</f>
        <v>234.9057325</v>
      </c>
      <c r="E39" s="91">
        <f>CSSB!$M$5</f>
        <v>72.13961449</v>
      </c>
      <c r="F39" s="71">
        <f t="shared" ref="F39:F54" si="7">IF(E39&lt;75,1,IF(AND(E39&gt;=75, E39&lt;95),2,IF(E39&gt;=95,3)))</f>
        <v>1</v>
      </c>
      <c r="G39" s="92">
        <f>IF($B$1="CZ03",VLOOKUP(CECCZ&amp;$A$1&amp;$G$2&amp;$H$2&amp;$C39,CZ03TempReset,7,0),IF($B$1="CZ04",VLOOKUP(CECCZ&amp;$A$1&amp;$G$2&amp;$H$2&amp;$C39,CZ04TempReset,7,0),IF(CECCZ="CZ12",VLOOKUP(CECCZ&amp;$A$1&amp;$G$2&amp;$H$2&amp;$C39,CZ12TempReset,7,0),IF(CECCZ="CZ13",VLOOKUP(CECCZ&amp;$A$1&amp;$G$2&amp;$H$2&amp;$C39,CZ13TempReset,7,0)))))</f>
        <v>0.1920331988</v>
      </c>
      <c r="H39" s="92">
        <f>IF($B$1="CZ03",VLOOKUP(CECCZ&amp;$A$1&amp;$G$2&amp;$H$2&amp;$C39,CZ03TempReset,8,0),IF($B$1="CZ04",VLOOKUP(CECCZ&amp;$A$1&amp;$G$2&amp;$H$2&amp;$C39,CZ04TempReset,8,0),IF(CECCZ="CZ12",VLOOKUP(CECCZ&amp;$A$1&amp;$G$2&amp;$H$2&amp;$C39,CZ12TempReset,8,0),IF(CECCZ="CZ13",VLOOKUP(CECCZ&amp;$A$1&amp;$G$2&amp;$H$2&amp;$C39,CZ13TempReset,8,0)))))</f>
        <v>-4.719012716</v>
      </c>
      <c r="I39" s="92">
        <f t="shared" ref="I39:I54" si="8">(E39*G39+H39)/100</f>
        <v>0.09134188213</v>
      </c>
      <c r="J39" s="74">
        <f t="shared" ref="J39:J54" si="9">D39*I39</f>
        <v>21.45673173</v>
      </c>
    </row>
    <row r="40" ht="15.75" customHeight="1">
      <c r="B40" s="74">
        <f>CSSB!$L$5</f>
        <v>3</v>
      </c>
      <c r="C40" s="71">
        <v>1.0</v>
      </c>
      <c r="D40" s="75">
        <f>CSSB!$N$5</f>
        <v>234.9057325</v>
      </c>
      <c r="E40" s="91">
        <f>CSSB!$M$5</f>
        <v>72.13961449</v>
      </c>
      <c r="F40" s="71">
        <f t="shared" si="7"/>
        <v>1</v>
      </c>
      <c r="G40" s="92">
        <f>IF($B$1="CZ03",VLOOKUP(CECCZ&amp;$A$1&amp;$G$2&amp;$H$2&amp;$C40,CZ03TempReset,7,0),IF($B$1="CZ04",VLOOKUP(CECCZ&amp;$A$1&amp;$G$2&amp;$H$2&amp;$C40,CZ04TempReset,7,0),IF(CECCZ="CZ12",VLOOKUP(CECCZ&amp;$A$1&amp;$G$2&amp;$H$2&amp;$C40,CZ12TempReset,7,0),IF(CECCZ="CZ13",VLOOKUP(CECCZ&amp;$A$1&amp;$G$2&amp;$H$2&amp;$C40,CZ13TempReset,7,0)))))</f>
        <v>0.1920331988</v>
      </c>
      <c r="H40" s="92">
        <f>IF($B$1="CZ03",VLOOKUP(CECCZ&amp;$A$1&amp;$G$2&amp;$H$2&amp;$C40,CZ03TempReset,8,0),IF($B$1="CZ04",VLOOKUP(CECCZ&amp;$A$1&amp;$G$2&amp;$H$2&amp;$C40,CZ04TempReset,8,0),IF(CECCZ="CZ12",VLOOKUP(CECCZ&amp;$A$1&amp;$G$2&amp;$H$2&amp;$C40,CZ12TempReset,8,0),IF(CECCZ="CZ13",VLOOKUP(CECCZ&amp;$A$1&amp;$G$2&amp;$H$2&amp;$C40,CZ13TempReset,8,0)))))</f>
        <v>-4.719012716</v>
      </c>
      <c r="I40" s="92">
        <f t="shared" si="8"/>
        <v>0.09134188213</v>
      </c>
      <c r="J40" s="74">
        <f t="shared" si="9"/>
        <v>21.45673173</v>
      </c>
    </row>
    <row r="41" ht="15.75" customHeight="1">
      <c r="B41" s="74">
        <f>CSSB!$L$5</f>
        <v>3</v>
      </c>
      <c r="C41" s="71">
        <v>1.0</v>
      </c>
      <c r="D41" s="75">
        <f>CSSB!$N$5</f>
        <v>234.9057325</v>
      </c>
      <c r="E41" s="91">
        <f>CSSB!$M$5</f>
        <v>72.13961449</v>
      </c>
      <c r="F41" s="71">
        <f t="shared" si="7"/>
        <v>1</v>
      </c>
      <c r="G41" s="92">
        <f>IF($B$1="CZ03",VLOOKUP(CECCZ&amp;$A$1&amp;$G$2&amp;$H$2&amp;$C41,CZ03TempReset,7,0),IF($B$1="CZ04",VLOOKUP(CECCZ&amp;$A$1&amp;$G$2&amp;$H$2&amp;$C41,CZ04TempReset,7,0),IF(CECCZ="CZ12",VLOOKUP(CECCZ&amp;$A$1&amp;$G$2&amp;$H$2&amp;$C41,CZ12TempReset,7,0),IF(CECCZ="CZ13",VLOOKUP(CECCZ&amp;$A$1&amp;$G$2&amp;$H$2&amp;$C41,CZ13TempReset,7,0)))))</f>
        <v>0.1920331988</v>
      </c>
      <c r="H41" s="92">
        <f>IF($B$1="CZ03",VLOOKUP(CECCZ&amp;$A$1&amp;$G$2&amp;$H$2&amp;$C41,CZ03TempReset,8,0),IF($B$1="CZ04",VLOOKUP(CECCZ&amp;$A$1&amp;$G$2&amp;$H$2&amp;$C41,CZ04TempReset,8,0),IF(CECCZ="CZ12",VLOOKUP(CECCZ&amp;$A$1&amp;$G$2&amp;$H$2&amp;$C41,CZ12TempReset,8,0),IF(CECCZ="CZ13",VLOOKUP(CECCZ&amp;$A$1&amp;$G$2&amp;$H$2&amp;$C41,CZ13TempReset,8,0)))))</f>
        <v>-4.719012716</v>
      </c>
      <c r="I41" s="92">
        <f t="shared" si="8"/>
        <v>0.09134188213</v>
      </c>
      <c r="J41" s="74">
        <f t="shared" si="9"/>
        <v>21.45673173</v>
      </c>
    </row>
    <row r="42" ht="15.75" customHeight="1">
      <c r="B42" s="74">
        <f>CSSB!$L$5</f>
        <v>3</v>
      </c>
      <c r="C42" s="71">
        <v>1.0</v>
      </c>
      <c r="D42" s="75">
        <f>CSSB!$N$5</f>
        <v>234.9057325</v>
      </c>
      <c r="E42" s="91">
        <f>CSSB!$M$5</f>
        <v>72.13961449</v>
      </c>
      <c r="F42" s="71">
        <f t="shared" si="7"/>
        <v>1</v>
      </c>
      <c r="G42" s="92">
        <f>IF($B$1="CZ03",VLOOKUP(CECCZ&amp;$A$1&amp;$G$2&amp;$H$2&amp;$C42,CZ03TempReset,7,0),IF($B$1="CZ04",VLOOKUP(CECCZ&amp;$A$1&amp;$G$2&amp;$H$2&amp;$C42,CZ04TempReset,7,0),IF(CECCZ="CZ12",VLOOKUP(CECCZ&amp;$A$1&amp;$G$2&amp;$H$2&amp;$C42,CZ12TempReset,7,0),IF(CECCZ="CZ13",VLOOKUP(CECCZ&amp;$A$1&amp;$G$2&amp;$H$2&amp;$C42,CZ13TempReset,7,0)))))</f>
        <v>0.1920331988</v>
      </c>
      <c r="H42" s="92">
        <f>IF($B$1="CZ03",VLOOKUP(CECCZ&amp;$A$1&amp;$G$2&amp;$H$2&amp;$C42,CZ03TempReset,8,0),IF($B$1="CZ04",VLOOKUP(CECCZ&amp;$A$1&amp;$G$2&amp;$H$2&amp;$C42,CZ04TempReset,8,0),IF(CECCZ="CZ12",VLOOKUP(CECCZ&amp;$A$1&amp;$G$2&amp;$H$2&amp;$C42,CZ12TempReset,8,0),IF(CECCZ="CZ13",VLOOKUP(CECCZ&amp;$A$1&amp;$G$2&amp;$H$2&amp;$C42,CZ13TempReset,8,0)))))</f>
        <v>-4.719012716</v>
      </c>
      <c r="I42" s="92">
        <f t="shared" si="8"/>
        <v>0.09134188213</v>
      </c>
      <c r="J42" s="74">
        <f t="shared" si="9"/>
        <v>21.45673173</v>
      </c>
    </row>
    <row r="43" ht="15.75" customHeight="1">
      <c r="B43" s="74">
        <f>CSSB!$L$5</f>
        <v>3</v>
      </c>
      <c r="C43" s="71">
        <v>2.0</v>
      </c>
      <c r="D43" s="75">
        <f>CSSB!$N$5</f>
        <v>234.9057325</v>
      </c>
      <c r="E43" s="91">
        <f>CSSB!$M$5</f>
        <v>72.13961449</v>
      </c>
      <c r="F43" s="71">
        <f t="shared" si="7"/>
        <v>1</v>
      </c>
      <c r="G43" s="92">
        <f>IF($B$1="CZ03",VLOOKUP(CECCZ&amp;$A$1&amp;$G$2&amp;$H$2&amp;$C43,CZ03TempReset,7,0),IF($B$1="CZ04",VLOOKUP(CECCZ&amp;$A$1&amp;$G$2&amp;$H$2&amp;$C43,CZ04TempReset,7,0),IF(CECCZ="CZ12",VLOOKUP(CECCZ&amp;$A$1&amp;$G$2&amp;$H$2&amp;$C43,CZ12TempReset,7,0),IF(CECCZ="CZ13",VLOOKUP(CECCZ&amp;$A$1&amp;$G$2&amp;$H$2&amp;$C43,CZ13TempReset,7,0)))))</f>
        <v>0.02167398067</v>
      </c>
      <c r="H43" s="92">
        <f>IF($B$1="CZ03",VLOOKUP(CECCZ&amp;$A$1&amp;$G$2&amp;$H$2&amp;$C43,CZ03TempReset,8,0),IF($B$1="CZ04",VLOOKUP(CECCZ&amp;$A$1&amp;$G$2&amp;$H$2&amp;$C43,CZ04TempReset,8,0),IF(CECCZ="CZ12",VLOOKUP(CECCZ&amp;$A$1&amp;$G$2&amp;$H$2&amp;$C43,CZ12TempReset,8,0),IF(CECCZ="CZ13",VLOOKUP(CECCZ&amp;$A$1&amp;$G$2&amp;$H$2&amp;$C43,CZ13TempReset,8,0)))))</f>
        <v>9.863914239</v>
      </c>
      <c r="I43" s="92">
        <f t="shared" si="8"/>
        <v>0.1142746685</v>
      </c>
      <c r="J43" s="74">
        <f t="shared" si="9"/>
        <v>26.84377471</v>
      </c>
    </row>
    <row r="44" ht="15.75" customHeight="1">
      <c r="B44" s="74">
        <f>CSSB!$L$5</f>
        <v>3</v>
      </c>
      <c r="C44" s="71">
        <v>2.0</v>
      </c>
      <c r="D44" s="75">
        <f>CSSB!$N$5</f>
        <v>234.9057325</v>
      </c>
      <c r="E44" s="91">
        <f>CSSB!$M$5</f>
        <v>72.13961449</v>
      </c>
      <c r="F44" s="71">
        <f t="shared" si="7"/>
        <v>1</v>
      </c>
      <c r="G44" s="92">
        <f>IF($B$1="CZ03",VLOOKUP(CECCZ&amp;$A$1&amp;$G$2&amp;$H$2&amp;$C44,CZ03TempReset,7,0),IF($B$1="CZ04",VLOOKUP(CECCZ&amp;$A$1&amp;$G$2&amp;$H$2&amp;$C44,CZ04TempReset,7,0),IF(CECCZ="CZ12",VLOOKUP(CECCZ&amp;$A$1&amp;$G$2&amp;$H$2&amp;$C44,CZ12TempReset,7,0),IF(CECCZ="CZ13",VLOOKUP(CECCZ&amp;$A$1&amp;$G$2&amp;$H$2&amp;$C44,CZ13TempReset,7,0)))))</f>
        <v>0.02167398067</v>
      </c>
      <c r="H44" s="92">
        <f>IF($B$1="CZ03",VLOOKUP(CECCZ&amp;$A$1&amp;$G$2&amp;$H$2&amp;$C44,CZ03TempReset,8,0),IF($B$1="CZ04",VLOOKUP(CECCZ&amp;$A$1&amp;$G$2&amp;$H$2&amp;$C44,CZ04TempReset,8,0),IF(CECCZ="CZ12",VLOOKUP(CECCZ&amp;$A$1&amp;$G$2&amp;$H$2&amp;$C44,CZ12TempReset,8,0),IF(CECCZ="CZ13",VLOOKUP(CECCZ&amp;$A$1&amp;$G$2&amp;$H$2&amp;$C44,CZ13TempReset,8,0)))))</f>
        <v>9.863914239</v>
      </c>
      <c r="I44" s="92">
        <f t="shared" si="8"/>
        <v>0.1142746685</v>
      </c>
      <c r="J44" s="74">
        <f t="shared" si="9"/>
        <v>26.84377471</v>
      </c>
    </row>
    <row r="45" ht="15.75" customHeight="1">
      <c r="B45" s="74">
        <f>CSSB!$L$5</f>
        <v>3</v>
      </c>
      <c r="C45" s="71">
        <v>2.0</v>
      </c>
      <c r="D45" s="75">
        <f>CSSB!$N$5</f>
        <v>234.9057325</v>
      </c>
      <c r="E45" s="91">
        <f>CSSB!$M$5</f>
        <v>72.13961449</v>
      </c>
      <c r="F45" s="71">
        <f t="shared" si="7"/>
        <v>1</v>
      </c>
      <c r="G45" s="92">
        <f>IF($B$1="CZ03",VLOOKUP(CECCZ&amp;$A$1&amp;$G$2&amp;$H$2&amp;$C45,CZ03TempReset,7,0),IF($B$1="CZ04",VLOOKUP(CECCZ&amp;$A$1&amp;$G$2&amp;$H$2&amp;$C45,CZ04TempReset,7,0),IF(CECCZ="CZ12",VLOOKUP(CECCZ&amp;$A$1&amp;$G$2&amp;$H$2&amp;$C45,CZ12TempReset,7,0),IF(CECCZ="CZ13",VLOOKUP(CECCZ&amp;$A$1&amp;$G$2&amp;$H$2&amp;$C45,CZ13TempReset,7,0)))))</f>
        <v>0.02167398067</v>
      </c>
      <c r="H45" s="92">
        <f>IF($B$1="CZ03",VLOOKUP(CECCZ&amp;$A$1&amp;$G$2&amp;$H$2&amp;$C45,CZ03TempReset,8,0),IF($B$1="CZ04",VLOOKUP(CECCZ&amp;$A$1&amp;$G$2&amp;$H$2&amp;$C45,CZ04TempReset,8,0),IF(CECCZ="CZ12",VLOOKUP(CECCZ&amp;$A$1&amp;$G$2&amp;$H$2&amp;$C45,CZ12TempReset,8,0),IF(CECCZ="CZ13",VLOOKUP(CECCZ&amp;$A$1&amp;$G$2&amp;$H$2&amp;$C45,CZ13TempReset,8,0)))))</f>
        <v>9.863914239</v>
      </c>
      <c r="I45" s="92">
        <f t="shared" si="8"/>
        <v>0.1142746685</v>
      </c>
      <c r="J45" s="74">
        <f t="shared" si="9"/>
        <v>26.84377471</v>
      </c>
    </row>
    <row r="46" ht="15.75" customHeight="1">
      <c r="B46" s="74">
        <f>CSSB!$L$5</f>
        <v>3</v>
      </c>
      <c r="C46" s="71">
        <v>2.0</v>
      </c>
      <c r="D46" s="75">
        <f>CSSB!$N$5</f>
        <v>234.9057325</v>
      </c>
      <c r="E46" s="91">
        <f>CSSB!$M$5</f>
        <v>72.13961449</v>
      </c>
      <c r="F46" s="71">
        <f t="shared" si="7"/>
        <v>1</v>
      </c>
      <c r="G46" s="92">
        <f>IF($B$1="CZ03",VLOOKUP(CECCZ&amp;$A$1&amp;$G$2&amp;$H$2&amp;$C46,CZ03TempReset,7,0),IF($B$1="CZ04",VLOOKUP(CECCZ&amp;$A$1&amp;$G$2&amp;$H$2&amp;$C46,CZ04TempReset,7,0),IF(CECCZ="CZ12",VLOOKUP(CECCZ&amp;$A$1&amp;$G$2&amp;$H$2&amp;$C46,CZ12TempReset,7,0),IF(CECCZ="CZ13",VLOOKUP(CECCZ&amp;$A$1&amp;$G$2&amp;$H$2&amp;$C46,CZ13TempReset,7,0)))))</f>
        <v>0.02167398067</v>
      </c>
      <c r="H46" s="92">
        <f>IF($B$1="CZ03",VLOOKUP(CECCZ&amp;$A$1&amp;$G$2&amp;$H$2&amp;$C46,CZ03TempReset,8,0),IF($B$1="CZ04",VLOOKUP(CECCZ&amp;$A$1&amp;$G$2&amp;$H$2&amp;$C46,CZ04TempReset,8,0),IF(CECCZ="CZ12",VLOOKUP(CECCZ&amp;$A$1&amp;$G$2&amp;$H$2&amp;$C46,CZ12TempReset,8,0),IF(CECCZ="CZ13",VLOOKUP(CECCZ&amp;$A$1&amp;$G$2&amp;$H$2&amp;$C46,CZ13TempReset,8,0)))))</f>
        <v>9.863914239</v>
      </c>
      <c r="I46" s="92">
        <f t="shared" si="8"/>
        <v>0.1142746685</v>
      </c>
      <c r="J46" s="74">
        <f t="shared" si="9"/>
        <v>26.84377471</v>
      </c>
    </row>
    <row r="47" ht="15.75" customHeight="1">
      <c r="B47" s="74">
        <f>CSSB!$L$5</f>
        <v>3</v>
      </c>
      <c r="C47" s="71">
        <v>3.0</v>
      </c>
      <c r="D47" s="75">
        <f>CSSB!$N$5</f>
        <v>234.9057325</v>
      </c>
      <c r="E47" s="91">
        <f>CSSB!$M$5</f>
        <v>72.13961449</v>
      </c>
      <c r="F47" s="71">
        <f t="shared" si="7"/>
        <v>1</v>
      </c>
      <c r="G47" s="92">
        <f>IF($B$1="CZ03",VLOOKUP(CECCZ&amp;$A$1&amp;$G$2&amp;$H$2&amp;$C47,CZ03TempReset,7,0),IF($B$1="CZ04",VLOOKUP(CECCZ&amp;$A$1&amp;$G$2&amp;$H$2&amp;$C47,CZ04TempReset,7,0),IF(CECCZ="CZ12",VLOOKUP(CECCZ&amp;$A$1&amp;$G$2&amp;$H$2&amp;$C47,CZ12TempReset,7,0),IF(CECCZ="CZ13",VLOOKUP(CECCZ&amp;$A$1&amp;$G$2&amp;$H$2&amp;$C47,CZ13TempReset,7,0)))))</f>
        <v>-0.01132721233</v>
      </c>
      <c r="H47" s="92">
        <f>IF($B$1="CZ03",VLOOKUP(CECCZ&amp;$A$1&amp;$G$2&amp;$H$2&amp;$C47,CZ03TempReset,8,0),IF($B$1="CZ04",VLOOKUP(CECCZ&amp;$A$1&amp;$G$2&amp;$H$2&amp;$C47,CZ04TempReset,8,0),IF(CECCZ="CZ12",VLOOKUP(CECCZ&amp;$A$1&amp;$G$2&amp;$H$2&amp;$C47,CZ12TempReset,8,0),IF(CECCZ="CZ13",VLOOKUP(CECCZ&amp;$A$1&amp;$G$2&amp;$H$2&amp;$C47,CZ13TempReset,8,0)))))</f>
        <v>12.44704585</v>
      </c>
      <c r="I47" s="92">
        <f t="shared" si="8"/>
        <v>0.1162990512</v>
      </c>
      <c r="J47" s="74">
        <f t="shared" si="9"/>
        <v>27.31931382</v>
      </c>
    </row>
    <row r="48" ht="15.75" customHeight="1">
      <c r="B48" s="74">
        <f>CSSB!$L$5</f>
        <v>3</v>
      </c>
      <c r="C48" s="71">
        <v>3.0</v>
      </c>
      <c r="D48" s="75">
        <f>CSSB!$N$5</f>
        <v>234.9057325</v>
      </c>
      <c r="E48" s="91">
        <f>CSSB!$M$5</f>
        <v>72.13961449</v>
      </c>
      <c r="F48" s="71">
        <f t="shared" si="7"/>
        <v>1</v>
      </c>
      <c r="G48" s="92">
        <f>IF($B$1="CZ03",VLOOKUP(CECCZ&amp;$A$1&amp;$G$2&amp;$H$2&amp;$C48,CZ03TempReset,7,0),IF($B$1="CZ04",VLOOKUP(CECCZ&amp;$A$1&amp;$G$2&amp;$H$2&amp;$C48,CZ04TempReset,7,0),IF(CECCZ="CZ12",VLOOKUP(CECCZ&amp;$A$1&amp;$G$2&amp;$H$2&amp;$C48,CZ12TempReset,7,0),IF(CECCZ="CZ13",VLOOKUP(CECCZ&amp;$A$1&amp;$G$2&amp;$H$2&amp;$C48,CZ13TempReset,7,0)))))</f>
        <v>-0.01132721233</v>
      </c>
      <c r="H48" s="92">
        <f>IF($B$1="CZ03",VLOOKUP(CECCZ&amp;$A$1&amp;$G$2&amp;$H$2&amp;$C48,CZ03TempReset,8,0),IF($B$1="CZ04",VLOOKUP(CECCZ&amp;$A$1&amp;$G$2&amp;$H$2&amp;$C48,CZ04TempReset,8,0),IF(CECCZ="CZ12",VLOOKUP(CECCZ&amp;$A$1&amp;$G$2&amp;$H$2&amp;$C48,CZ12TempReset,8,0),IF(CECCZ="CZ13",VLOOKUP(CECCZ&amp;$A$1&amp;$G$2&amp;$H$2&amp;$C48,CZ13TempReset,8,0)))))</f>
        <v>12.44704585</v>
      </c>
      <c r="I48" s="92">
        <f t="shared" si="8"/>
        <v>0.1162990512</v>
      </c>
      <c r="J48" s="74">
        <f t="shared" si="9"/>
        <v>27.31931382</v>
      </c>
    </row>
    <row r="49" ht="15.75" customHeight="1">
      <c r="B49" s="74">
        <f>CSSB!$L$5</f>
        <v>3</v>
      </c>
      <c r="C49" s="71">
        <v>3.0</v>
      </c>
      <c r="D49" s="75">
        <f>CSSB!$N$5</f>
        <v>234.9057325</v>
      </c>
      <c r="E49" s="91">
        <f>CSSB!$M$5</f>
        <v>72.13961449</v>
      </c>
      <c r="F49" s="71">
        <f t="shared" si="7"/>
        <v>1</v>
      </c>
      <c r="G49" s="92">
        <f>IF($B$1="CZ03",VLOOKUP(CECCZ&amp;$A$1&amp;$G$2&amp;$H$2&amp;$C49,CZ03TempReset,7,0),IF($B$1="CZ04",VLOOKUP(CECCZ&amp;$A$1&amp;$G$2&amp;$H$2&amp;$C49,CZ04TempReset,7,0),IF(CECCZ="CZ12",VLOOKUP(CECCZ&amp;$A$1&amp;$G$2&amp;$H$2&amp;$C49,CZ12TempReset,7,0),IF(CECCZ="CZ13",VLOOKUP(CECCZ&amp;$A$1&amp;$G$2&amp;$H$2&amp;$C49,CZ13TempReset,7,0)))))</f>
        <v>-0.01132721233</v>
      </c>
      <c r="H49" s="92">
        <f>IF($B$1="CZ03",VLOOKUP(CECCZ&amp;$A$1&amp;$G$2&amp;$H$2&amp;$C49,CZ03TempReset,8,0),IF($B$1="CZ04",VLOOKUP(CECCZ&amp;$A$1&amp;$G$2&amp;$H$2&amp;$C49,CZ04TempReset,8,0),IF(CECCZ="CZ12",VLOOKUP(CECCZ&amp;$A$1&amp;$G$2&amp;$H$2&amp;$C49,CZ12TempReset,8,0),IF(CECCZ="CZ13",VLOOKUP(CECCZ&amp;$A$1&amp;$G$2&amp;$H$2&amp;$C49,CZ13TempReset,8,0)))))</f>
        <v>12.44704585</v>
      </c>
      <c r="I49" s="92">
        <f t="shared" si="8"/>
        <v>0.1162990512</v>
      </c>
      <c r="J49" s="74">
        <f t="shared" si="9"/>
        <v>27.31931382</v>
      </c>
    </row>
    <row r="50" ht="15.75" customHeight="1">
      <c r="B50" s="74">
        <f>CSSB!$L$5</f>
        <v>3</v>
      </c>
      <c r="C50" s="71">
        <v>3.0</v>
      </c>
      <c r="D50" s="75">
        <f>CSSB!$N$5</f>
        <v>234.9057325</v>
      </c>
      <c r="E50" s="91">
        <f>CSSB!$M$5</f>
        <v>72.13961449</v>
      </c>
      <c r="F50" s="71">
        <f t="shared" si="7"/>
        <v>1</v>
      </c>
      <c r="G50" s="92">
        <f>IF($B$1="CZ03",VLOOKUP(CECCZ&amp;$A$1&amp;$G$2&amp;$H$2&amp;$C50,CZ03TempReset,7,0),IF($B$1="CZ04",VLOOKUP(CECCZ&amp;$A$1&amp;$G$2&amp;$H$2&amp;$C50,CZ04TempReset,7,0),IF(CECCZ="CZ12",VLOOKUP(CECCZ&amp;$A$1&amp;$G$2&amp;$H$2&amp;$C50,CZ12TempReset,7,0),IF(CECCZ="CZ13",VLOOKUP(CECCZ&amp;$A$1&amp;$G$2&amp;$H$2&amp;$C50,CZ13TempReset,7,0)))))</f>
        <v>-0.01132721233</v>
      </c>
      <c r="H50" s="92">
        <f>IF($B$1="CZ03",VLOOKUP(CECCZ&amp;$A$1&amp;$G$2&amp;$H$2&amp;$C50,CZ03TempReset,8,0),IF($B$1="CZ04",VLOOKUP(CECCZ&amp;$A$1&amp;$G$2&amp;$H$2&amp;$C50,CZ04TempReset,8,0),IF(CECCZ="CZ12",VLOOKUP(CECCZ&amp;$A$1&amp;$G$2&amp;$H$2&amp;$C50,CZ12TempReset,8,0),IF(CECCZ="CZ13",VLOOKUP(CECCZ&amp;$A$1&amp;$G$2&amp;$H$2&amp;$C50,CZ13TempReset,8,0)))))</f>
        <v>12.44704585</v>
      </c>
      <c r="I50" s="92">
        <f t="shared" si="8"/>
        <v>0.1162990512</v>
      </c>
      <c r="J50" s="74">
        <f t="shared" si="9"/>
        <v>27.31931382</v>
      </c>
    </row>
    <row r="51" ht="15.75" customHeight="1">
      <c r="B51" s="74">
        <f>CSSB!$L$5</f>
        <v>3</v>
      </c>
      <c r="C51" s="71">
        <v>4.0</v>
      </c>
      <c r="D51" s="75">
        <f>CSSB!$N$5</f>
        <v>234.9057325</v>
      </c>
      <c r="E51" s="91">
        <f>CSSB!$M$5</f>
        <v>72.13961449</v>
      </c>
      <c r="F51" s="71">
        <f t="shared" si="7"/>
        <v>1</v>
      </c>
      <c r="G51" s="92">
        <f>IF($B$1="CZ03",VLOOKUP(CECCZ&amp;$A$1&amp;$G$2&amp;$H$2&amp;$C51,CZ03TempReset,7,0),IF($B$1="CZ04",VLOOKUP(CECCZ&amp;$A$1&amp;$G$2&amp;$H$2&amp;$C51,CZ04TempReset,7,0),IF(CECCZ="CZ12",VLOOKUP(CECCZ&amp;$A$1&amp;$G$2&amp;$H$2&amp;$C51,CZ12TempReset,7,0),IF(CECCZ="CZ13",VLOOKUP(CECCZ&amp;$A$1&amp;$G$2&amp;$H$2&amp;$C51,CZ13TempReset,7,0)))))</f>
        <v>-0.04098715091</v>
      </c>
      <c r="H51" s="92">
        <f>IF($B$1="CZ03",VLOOKUP(CECCZ&amp;$A$1&amp;$G$2&amp;$H$2&amp;$C51,CZ03TempReset,8,0),IF($B$1="CZ04",VLOOKUP(CECCZ&amp;$A$1&amp;$G$2&amp;$H$2&amp;$C51,CZ04TempReset,8,0),IF(CECCZ="CZ12",VLOOKUP(CECCZ&amp;$A$1&amp;$G$2&amp;$H$2&amp;$C51,CZ12TempReset,8,0),IF(CECCZ="CZ13",VLOOKUP(CECCZ&amp;$A$1&amp;$G$2&amp;$H$2&amp;$C51,CZ13TempReset,8,0)))))</f>
        <v>12.48538784</v>
      </c>
      <c r="I51" s="92">
        <f t="shared" si="8"/>
        <v>0.0952859057</v>
      </c>
      <c r="J51" s="74">
        <f t="shared" si="9"/>
        <v>22.38320547</v>
      </c>
    </row>
    <row r="52" ht="15.75" customHeight="1">
      <c r="B52" s="74">
        <f>CSSB!$L$5</f>
        <v>3</v>
      </c>
      <c r="C52" s="71">
        <v>4.0</v>
      </c>
      <c r="D52" s="75">
        <f>CSSB!$N$5</f>
        <v>234.9057325</v>
      </c>
      <c r="E52" s="91">
        <f>CSSB!$M$5</f>
        <v>72.13961449</v>
      </c>
      <c r="F52" s="71">
        <f t="shared" si="7"/>
        <v>1</v>
      </c>
      <c r="G52" s="92">
        <f>IF($B$1="CZ03",VLOOKUP(CECCZ&amp;$A$1&amp;$G$2&amp;$H$2&amp;$C52,CZ03TempReset,7,0),IF($B$1="CZ04",VLOOKUP(CECCZ&amp;$A$1&amp;$G$2&amp;$H$2&amp;$C52,CZ04TempReset,7,0),IF(CECCZ="CZ12",VLOOKUP(CECCZ&amp;$A$1&amp;$G$2&amp;$H$2&amp;$C52,CZ12TempReset,7,0),IF(CECCZ="CZ13",VLOOKUP(CECCZ&amp;$A$1&amp;$G$2&amp;$H$2&amp;$C52,CZ13TempReset,7,0)))))</f>
        <v>-0.04098715091</v>
      </c>
      <c r="H52" s="92">
        <f>IF($B$1="CZ03",VLOOKUP(CECCZ&amp;$A$1&amp;$G$2&amp;$H$2&amp;$C52,CZ03TempReset,8,0),IF($B$1="CZ04",VLOOKUP(CECCZ&amp;$A$1&amp;$G$2&amp;$H$2&amp;$C52,CZ04TempReset,8,0),IF(CECCZ="CZ12",VLOOKUP(CECCZ&amp;$A$1&amp;$G$2&amp;$H$2&amp;$C52,CZ12TempReset,8,0),IF(CECCZ="CZ13",VLOOKUP(CECCZ&amp;$A$1&amp;$G$2&amp;$H$2&amp;$C52,CZ13TempReset,8,0)))))</f>
        <v>12.48538784</v>
      </c>
      <c r="I52" s="92">
        <f t="shared" si="8"/>
        <v>0.0952859057</v>
      </c>
      <c r="J52" s="74">
        <f t="shared" si="9"/>
        <v>22.38320547</v>
      </c>
    </row>
    <row r="53" ht="15.75" customHeight="1">
      <c r="B53" s="74">
        <f>CSSB!$L$5</f>
        <v>3</v>
      </c>
      <c r="C53" s="71">
        <v>4.0</v>
      </c>
      <c r="D53" s="75">
        <f>CSSB!$N$5</f>
        <v>234.9057325</v>
      </c>
      <c r="E53" s="91">
        <f>CSSB!$M$5</f>
        <v>72.13961449</v>
      </c>
      <c r="F53" s="71">
        <f t="shared" si="7"/>
        <v>1</v>
      </c>
      <c r="G53" s="92">
        <f>IF($B$1="CZ03",VLOOKUP(CECCZ&amp;$A$1&amp;$G$2&amp;$H$2&amp;$C53,CZ03TempReset,7,0),IF($B$1="CZ04",VLOOKUP(CECCZ&amp;$A$1&amp;$G$2&amp;$H$2&amp;$C53,CZ04TempReset,7,0),IF(CECCZ="CZ12",VLOOKUP(CECCZ&amp;$A$1&amp;$G$2&amp;$H$2&amp;$C53,CZ12TempReset,7,0),IF(CECCZ="CZ13",VLOOKUP(CECCZ&amp;$A$1&amp;$G$2&amp;$H$2&amp;$C53,CZ13TempReset,7,0)))))</f>
        <v>-0.04098715091</v>
      </c>
      <c r="H53" s="92">
        <f>IF($B$1="CZ03",VLOOKUP(CECCZ&amp;$A$1&amp;$G$2&amp;$H$2&amp;$C53,CZ03TempReset,8,0),IF($B$1="CZ04",VLOOKUP(CECCZ&amp;$A$1&amp;$G$2&amp;$H$2&amp;$C53,CZ04TempReset,8,0),IF(CECCZ="CZ12",VLOOKUP(CECCZ&amp;$A$1&amp;$G$2&amp;$H$2&amp;$C53,CZ12TempReset,8,0),IF(CECCZ="CZ13",VLOOKUP(CECCZ&amp;$A$1&amp;$G$2&amp;$H$2&amp;$C53,CZ13TempReset,8,0)))))</f>
        <v>12.48538784</v>
      </c>
      <c r="I53" s="92">
        <f t="shared" si="8"/>
        <v>0.0952859057</v>
      </c>
      <c r="J53" s="74">
        <f t="shared" si="9"/>
        <v>22.38320547</v>
      </c>
    </row>
    <row r="54" ht="15.75" customHeight="1">
      <c r="B54" s="74">
        <f>CSSB!$L$5</f>
        <v>3</v>
      </c>
      <c r="C54" s="71">
        <v>4.0</v>
      </c>
      <c r="D54" s="75">
        <f>CSSB!$N$5</f>
        <v>234.9057325</v>
      </c>
      <c r="E54" s="91">
        <f>CSSB!$M$5</f>
        <v>72.13961449</v>
      </c>
      <c r="F54" s="71">
        <f t="shared" si="7"/>
        <v>1</v>
      </c>
      <c r="G54" s="92">
        <f>IF($B$1="CZ03",VLOOKUP(CECCZ&amp;$A$1&amp;$G$2&amp;$H$2&amp;$C54,CZ03TempReset,7,0),IF($B$1="CZ04",VLOOKUP(CECCZ&amp;$A$1&amp;$G$2&amp;$H$2&amp;$C54,CZ04TempReset,7,0),IF(CECCZ="CZ12",VLOOKUP(CECCZ&amp;$A$1&amp;$G$2&amp;$H$2&amp;$C54,CZ12TempReset,7,0),IF(CECCZ="CZ13",VLOOKUP(CECCZ&amp;$A$1&amp;$G$2&amp;$H$2&amp;$C54,CZ13TempReset,7,0)))))</f>
        <v>-0.04098715091</v>
      </c>
      <c r="H54" s="92">
        <f>IF($B$1="CZ03",VLOOKUP(CECCZ&amp;$A$1&amp;$G$2&amp;$H$2&amp;$C54,CZ03TempReset,8,0),IF($B$1="CZ04",VLOOKUP(CECCZ&amp;$A$1&amp;$G$2&amp;$H$2&amp;$C54,CZ04TempReset,8,0),IF(CECCZ="CZ12",VLOOKUP(CECCZ&amp;$A$1&amp;$G$2&amp;$H$2&amp;$C54,CZ12TempReset,8,0),IF(CECCZ="CZ13",VLOOKUP(CECCZ&amp;$A$1&amp;$G$2&amp;$H$2&amp;$C54,CZ13TempReset,8,0)))))</f>
        <v>12.48538784</v>
      </c>
      <c r="I54" s="92">
        <f t="shared" si="8"/>
        <v>0.0952859057</v>
      </c>
      <c r="J54" s="74">
        <f t="shared" si="9"/>
        <v>22.38320547</v>
      </c>
    </row>
    <row r="55" ht="15.75" customHeight="1"/>
    <row r="56" ht="15.75" customHeight="1">
      <c r="B56" s="90" t="s">
        <v>46</v>
      </c>
      <c r="C56" s="90" t="s">
        <v>68</v>
      </c>
      <c r="D56" s="90" t="s">
        <v>69</v>
      </c>
      <c r="E56" s="90" t="s">
        <v>70</v>
      </c>
      <c r="F56" s="90" t="s">
        <v>71</v>
      </c>
      <c r="G56" s="90">
        <f>PrecoolDegrees</f>
        <v>0</v>
      </c>
      <c r="H56" s="90">
        <f>TempResetDegrees</f>
        <v>4</v>
      </c>
      <c r="I56" s="90" t="s">
        <v>72</v>
      </c>
      <c r="J56" s="90" t="s">
        <v>73</v>
      </c>
    </row>
    <row r="57" ht="15.75" customHeight="1">
      <c r="B57" s="74">
        <f>CSSB!$L$6</f>
        <v>4</v>
      </c>
      <c r="C57" s="71">
        <v>1.0</v>
      </c>
      <c r="D57" s="75">
        <f>CSSB!$N$6</f>
        <v>242.2876712</v>
      </c>
      <c r="E57" s="91">
        <f>CSSB!$M$6</f>
        <v>76.92425242</v>
      </c>
      <c r="F57" s="71">
        <f t="shared" ref="F57:F72" si="10">IF(E57&lt;75,1,IF(AND(E57&gt;=75, E57&lt;95),2,IF(E57&gt;=95,3)))</f>
        <v>2</v>
      </c>
      <c r="G57" s="92">
        <f>IF($B$1="CZ03",VLOOKUP(CECCZ&amp;$A$1&amp;$G$2&amp;$H$2&amp;$C57,CZ03TempReset,7,0),IF($B$1="CZ04",VLOOKUP(CECCZ&amp;$A$1&amp;$G$2&amp;$H$2&amp;$C57,CZ04TempReset,7,0),IF(CECCZ="CZ12",VLOOKUP(CECCZ&amp;$A$1&amp;$G$2&amp;$H$2&amp;$C57,CZ12TempReset,7,0),IF(CECCZ="CZ13",VLOOKUP(CECCZ&amp;$A$1&amp;$G$2&amp;$H$2&amp;$C57,CZ13TempReset,7,0)))))</f>
        <v>0.1920331988</v>
      </c>
      <c r="H57" s="92">
        <f>IF($B$1="CZ03",VLOOKUP(CECCZ&amp;$A$1&amp;$G$2&amp;$H$2&amp;$C57,CZ03TempReset,8,0),IF($B$1="CZ04",VLOOKUP(CECCZ&amp;$A$1&amp;$G$2&amp;$H$2&amp;$C57,CZ04TempReset,8,0),IF(CECCZ="CZ12",VLOOKUP(CECCZ&amp;$A$1&amp;$G$2&amp;$H$2&amp;$C57,CZ12TempReset,8,0),IF(CECCZ="CZ13",VLOOKUP(CECCZ&amp;$A$1&amp;$G$2&amp;$H$2&amp;$C57,CZ13TempReset,8,0)))))</f>
        <v>-4.719012716</v>
      </c>
      <c r="I57" s="92">
        <f t="shared" ref="I57:I72" si="11">(E57*G57+H57)/100</f>
        <v>0.1005299754</v>
      </c>
      <c r="J57" s="74">
        <f t="shared" ref="J57:J72" si="12">D57*I57</f>
        <v>24.35717363</v>
      </c>
    </row>
    <row r="58" ht="15.75" customHeight="1">
      <c r="B58" s="74">
        <f>CSSB!$L$6</f>
        <v>4</v>
      </c>
      <c r="C58" s="71">
        <v>1.0</v>
      </c>
      <c r="D58" s="75">
        <f>CSSB!$N$6</f>
        <v>242.2876712</v>
      </c>
      <c r="E58" s="91">
        <f>CSSB!$M$6</f>
        <v>76.92425242</v>
      </c>
      <c r="F58" s="71">
        <f t="shared" si="10"/>
        <v>2</v>
      </c>
      <c r="G58" s="92">
        <f>IF($B$1="CZ03",VLOOKUP(CECCZ&amp;$A$1&amp;$G$2&amp;$H$2&amp;$C58,CZ03TempReset,7,0),IF($B$1="CZ04",VLOOKUP(CECCZ&amp;$A$1&amp;$G$2&amp;$H$2&amp;$C58,CZ04TempReset,7,0),IF(CECCZ="CZ12",VLOOKUP(CECCZ&amp;$A$1&amp;$G$2&amp;$H$2&amp;$C58,CZ12TempReset,7,0),IF(CECCZ="CZ13",VLOOKUP(CECCZ&amp;$A$1&amp;$G$2&amp;$H$2&amp;$C58,CZ13TempReset,7,0)))))</f>
        <v>0.1920331988</v>
      </c>
      <c r="H58" s="92">
        <f>IF($B$1="CZ03",VLOOKUP(CECCZ&amp;$A$1&amp;$G$2&amp;$H$2&amp;$C58,CZ03TempReset,8,0),IF($B$1="CZ04",VLOOKUP(CECCZ&amp;$A$1&amp;$G$2&amp;$H$2&amp;$C58,CZ04TempReset,8,0),IF(CECCZ="CZ12",VLOOKUP(CECCZ&amp;$A$1&amp;$G$2&amp;$H$2&amp;$C58,CZ12TempReset,8,0),IF(CECCZ="CZ13",VLOOKUP(CECCZ&amp;$A$1&amp;$G$2&amp;$H$2&amp;$C58,CZ13TempReset,8,0)))))</f>
        <v>-4.719012716</v>
      </c>
      <c r="I58" s="92">
        <f t="shared" si="11"/>
        <v>0.1005299754</v>
      </c>
      <c r="J58" s="74">
        <f t="shared" si="12"/>
        <v>24.35717363</v>
      </c>
    </row>
    <row r="59" ht="15.75" customHeight="1">
      <c r="B59" s="74">
        <f>CSSB!$L$6</f>
        <v>4</v>
      </c>
      <c r="C59" s="71">
        <v>1.0</v>
      </c>
      <c r="D59" s="75">
        <f>CSSB!$N$6</f>
        <v>242.2876712</v>
      </c>
      <c r="E59" s="91">
        <f>CSSB!$M$6</f>
        <v>76.92425242</v>
      </c>
      <c r="F59" s="71">
        <f t="shared" si="10"/>
        <v>2</v>
      </c>
      <c r="G59" s="92">
        <f>IF($B$1="CZ03",VLOOKUP(CECCZ&amp;$A$1&amp;$G$2&amp;$H$2&amp;$C59,CZ03TempReset,7,0),IF($B$1="CZ04",VLOOKUP(CECCZ&amp;$A$1&amp;$G$2&amp;$H$2&amp;$C59,CZ04TempReset,7,0),IF(CECCZ="CZ12",VLOOKUP(CECCZ&amp;$A$1&amp;$G$2&amp;$H$2&amp;$C59,CZ12TempReset,7,0),IF(CECCZ="CZ13",VLOOKUP(CECCZ&amp;$A$1&amp;$G$2&amp;$H$2&amp;$C59,CZ13TempReset,7,0)))))</f>
        <v>0.1920331988</v>
      </c>
      <c r="H59" s="92">
        <f>IF($B$1="CZ03",VLOOKUP(CECCZ&amp;$A$1&amp;$G$2&amp;$H$2&amp;$C59,CZ03TempReset,8,0),IF($B$1="CZ04",VLOOKUP(CECCZ&amp;$A$1&amp;$G$2&amp;$H$2&amp;$C59,CZ04TempReset,8,0),IF(CECCZ="CZ12",VLOOKUP(CECCZ&amp;$A$1&amp;$G$2&amp;$H$2&amp;$C59,CZ12TempReset,8,0),IF(CECCZ="CZ13",VLOOKUP(CECCZ&amp;$A$1&amp;$G$2&amp;$H$2&amp;$C59,CZ13TempReset,8,0)))))</f>
        <v>-4.719012716</v>
      </c>
      <c r="I59" s="92">
        <f t="shared" si="11"/>
        <v>0.1005299754</v>
      </c>
      <c r="J59" s="74">
        <f t="shared" si="12"/>
        <v>24.35717363</v>
      </c>
    </row>
    <row r="60" ht="15.75" customHeight="1">
      <c r="B60" s="74">
        <f>CSSB!$L$6</f>
        <v>4</v>
      </c>
      <c r="C60" s="71">
        <v>1.0</v>
      </c>
      <c r="D60" s="75">
        <f>CSSB!$N$6</f>
        <v>242.2876712</v>
      </c>
      <c r="E60" s="91">
        <f>CSSB!$M$6</f>
        <v>76.92425242</v>
      </c>
      <c r="F60" s="71">
        <f t="shared" si="10"/>
        <v>2</v>
      </c>
      <c r="G60" s="92">
        <f>IF($B$1="CZ03",VLOOKUP(CECCZ&amp;$A$1&amp;$G$2&amp;$H$2&amp;$C60,CZ03TempReset,7,0),IF($B$1="CZ04",VLOOKUP(CECCZ&amp;$A$1&amp;$G$2&amp;$H$2&amp;$C60,CZ04TempReset,7,0),IF(CECCZ="CZ12",VLOOKUP(CECCZ&amp;$A$1&amp;$G$2&amp;$H$2&amp;$C60,CZ12TempReset,7,0),IF(CECCZ="CZ13",VLOOKUP(CECCZ&amp;$A$1&amp;$G$2&amp;$H$2&amp;$C60,CZ13TempReset,7,0)))))</f>
        <v>0.1920331988</v>
      </c>
      <c r="H60" s="92">
        <f>IF($B$1="CZ03",VLOOKUP(CECCZ&amp;$A$1&amp;$G$2&amp;$H$2&amp;$C60,CZ03TempReset,8,0),IF($B$1="CZ04",VLOOKUP(CECCZ&amp;$A$1&amp;$G$2&amp;$H$2&amp;$C60,CZ04TempReset,8,0),IF(CECCZ="CZ12",VLOOKUP(CECCZ&amp;$A$1&amp;$G$2&amp;$H$2&amp;$C60,CZ12TempReset,8,0),IF(CECCZ="CZ13",VLOOKUP(CECCZ&amp;$A$1&amp;$G$2&amp;$H$2&amp;$C60,CZ13TempReset,8,0)))))</f>
        <v>-4.719012716</v>
      </c>
      <c r="I60" s="92">
        <f t="shared" si="11"/>
        <v>0.1005299754</v>
      </c>
      <c r="J60" s="74">
        <f t="shared" si="12"/>
        <v>24.35717363</v>
      </c>
    </row>
    <row r="61" ht="15.75" customHeight="1">
      <c r="B61" s="74">
        <f>CSSB!$L$6</f>
        <v>4</v>
      </c>
      <c r="C61" s="71">
        <v>2.0</v>
      </c>
      <c r="D61" s="75">
        <f>CSSB!$N$6</f>
        <v>242.2876712</v>
      </c>
      <c r="E61" s="91">
        <f>CSSB!$M$6</f>
        <v>76.92425242</v>
      </c>
      <c r="F61" s="71">
        <f t="shared" si="10"/>
        <v>2</v>
      </c>
      <c r="G61" s="92">
        <f>IF($B$1="CZ03",VLOOKUP(CECCZ&amp;$A$1&amp;$G$2&amp;$H$2&amp;$C61,CZ03TempReset,7,0),IF($B$1="CZ04",VLOOKUP(CECCZ&amp;$A$1&amp;$G$2&amp;$H$2&amp;$C61,CZ04TempReset,7,0),IF(CECCZ="CZ12",VLOOKUP(CECCZ&amp;$A$1&amp;$G$2&amp;$H$2&amp;$C61,CZ12TempReset,7,0),IF(CECCZ="CZ13",VLOOKUP(CECCZ&amp;$A$1&amp;$G$2&amp;$H$2&amp;$C61,CZ13TempReset,7,0)))))</f>
        <v>0.02167398067</v>
      </c>
      <c r="H61" s="92">
        <f>IF($B$1="CZ03",VLOOKUP(CECCZ&amp;$A$1&amp;$G$2&amp;$H$2&amp;$C61,CZ03TempReset,8,0),IF($B$1="CZ04",VLOOKUP(CECCZ&amp;$A$1&amp;$G$2&amp;$H$2&amp;$C61,CZ04TempReset,8,0),IF(CECCZ="CZ12",VLOOKUP(CECCZ&amp;$A$1&amp;$G$2&amp;$H$2&amp;$C61,CZ12TempReset,8,0),IF(CECCZ="CZ13",VLOOKUP(CECCZ&amp;$A$1&amp;$G$2&amp;$H$2&amp;$C61,CZ13TempReset,8,0)))))</f>
        <v>9.863914239</v>
      </c>
      <c r="I61" s="92">
        <f t="shared" si="11"/>
        <v>0.11531169</v>
      </c>
      <c r="J61" s="74">
        <f t="shared" si="12"/>
        <v>27.93860083</v>
      </c>
    </row>
    <row r="62" ht="15.75" customHeight="1">
      <c r="B62" s="74">
        <f>CSSB!$L$6</f>
        <v>4</v>
      </c>
      <c r="C62" s="71">
        <v>2.0</v>
      </c>
      <c r="D62" s="75">
        <f>CSSB!$N$6</f>
        <v>242.2876712</v>
      </c>
      <c r="E62" s="91">
        <f>CSSB!$M$6</f>
        <v>76.92425242</v>
      </c>
      <c r="F62" s="71">
        <f t="shared" si="10"/>
        <v>2</v>
      </c>
      <c r="G62" s="92">
        <f>IF($B$1="CZ03",VLOOKUP(CECCZ&amp;$A$1&amp;$G$2&amp;$H$2&amp;$C62,CZ03TempReset,7,0),IF($B$1="CZ04",VLOOKUP(CECCZ&amp;$A$1&amp;$G$2&amp;$H$2&amp;$C62,CZ04TempReset,7,0),IF(CECCZ="CZ12",VLOOKUP(CECCZ&amp;$A$1&amp;$G$2&amp;$H$2&amp;$C62,CZ12TempReset,7,0),IF(CECCZ="CZ13",VLOOKUP(CECCZ&amp;$A$1&amp;$G$2&amp;$H$2&amp;$C62,CZ13TempReset,7,0)))))</f>
        <v>0.02167398067</v>
      </c>
      <c r="H62" s="92">
        <f>IF($B$1="CZ03",VLOOKUP(CECCZ&amp;$A$1&amp;$G$2&amp;$H$2&amp;$C62,CZ03TempReset,8,0),IF($B$1="CZ04",VLOOKUP(CECCZ&amp;$A$1&amp;$G$2&amp;$H$2&amp;$C62,CZ04TempReset,8,0),IF(CECCZ="CZ12",VLOOKUP(CECCZ&amp;$A$1&amp;$G$2&amp;$H$2&amp;$C62,CZ12TempReset,8,0),IF(CECCZ="CZ13",VLOOKUP(CECCZ&amp;$A$1&amp;$G$2&amp;$H$2&amp;$C62,CZ13TempReset,8,0)))))</f>
        <v>9.863914239</v>
      </c>
      <c r="I62" s="92">
        <f t="shared" si="11"/>
        <v>0.11531169</v>
      </c>
      <c r="J62" s="74">
        <f t="shared" si="12"/>
        <v>27.93860083</v>
      </c>
    </row>
    <row r="63" ht="15.75" customHeight="1">
      <c r="B63" s="74">
        <f>CSSB!$L$6</f>
        <v>4</v>
      </c>
      <c r="C63" s="71">
        <v>2.0</v>
      </c>
      <c r="D63" s="75">
        <f>CSSB!$N$6</f>
        <v>242.2876712</v>
      </c>
      <c r="E63" s="91">
        <f>CSSB!$M$6</f>
        <v>76.92425242</v>
      </c>
      <c r="F63" s="71">
        <f t="shared" si="10"/>
        <v>2</v>
      </c>
      <c r="G63" s="92">
        <f>IF($B$1="CZ03",VLOOKUP(CECCZ&amp;$A$1&amp;$G$2&amp;$H$2&amp;$C63,CZ03TempReset,7,0),IF($B$1="CZ04",VLOOKUP(CECCZ&amp;$A$1&amp;$G$2&amp;$H$2&amp;$C63,CZ04TempReset,7,0),IF(CECCZ="CZ12",VLOOKUP(CECCZ&amp;$A$1&amp;$G$2&amp;$H$2&amp;$C63,CZ12TempReset,7,0),IF(CECCZ="CZ13",VLOOKUP(CECCZ&amp;$A$1&amp;$G$2&amp;$H$2&amp;$C63,CZ13TempReset,7,0)))))</f>
        <v>0.02167398067</v>
      </c>
      <c r="H63" s="92">
        <f>IF($B$1="CZ03",VLOOKUP(CECCZ&amp;$A$1&amp;$G$2&amp;$H$2&amp;$C63,CZ03TempReset,8,0),IF($B$1="CZ04",VLOOKUP(CECCZ&amp;$A$1&amp;$G$2&amp;$H$2&amp;$C63,CZ04TempReset,8,0),IF(CECCZ="CZ12",VLOOKUP(CECCZ&amp;$A$1&amp;$G$2&amp;$H$2&amp;$C63,CZ12TempReset,8,0),IF(CECCZ="CZ13",VLOOKUP(CECCZ&amp;$A$1&amp;$G$2&amp;$H$2&amp;$C63,CZ13TempReset,8,0)))))</f>
        <v>9.863914239</v>
      </c>
      <c r="I63" s="92">
        <f t="shared" si="11"/>
        <v>0.11531169</v>
      </c>
      <c r="J63" s="74">
        <f t="shared" si="12"/>
        <v>27.93860083</v>
      </c>
    </row>
    <row r="64" ht="15.75" customHeight="1">
      <c r="B64" s="74">
        <f>CSSB!$L$6</f>
        <v>4</v>
      </c>
      <c r="C64" s="71">
        <v>2.0</v>
      </c>
      <c r="D64" s="75">
        <f>CSSB!$N$6</f>
        <v>242.2876712</v>
      </c>
      <c r="E64" s="91">
        <f>CSSB!$M$6</f>
        <v>76.92425242</v>
      </c>
      <c r="F64" s="71">
        <f t="shared" si="10"/>
        <v>2</v>
      </c>
      <c r="G64" s="92">
        <f>IF($B$1="CZ03",VLOOKUP(CECCZ&amp;$A$1&amp;$G$2&amp;$H$2&amp;$C64,CZ03TempReset,7,0),IF($B$1="CZ04",VLOOKUP(CECCZ&amp;$A$1&amp;$G$2&amp;$H$2&amp;$C64,CZ04TempReset,7,0),IF(CECCZ="CZ12",VLOOKUP(CECCZ&amp;$A$1&amp;$G$2&amp;$H$2&amp;$C64,CZ12TempReset,7,0),IF(CECCZ="CZ13",VLOOKUP(CECCZ&amp;$A$1&amp;$G$2&amp;$H$2&amp;$C64,CZ13TempReset,7,0)))))</f>
        <v>0.02167398067</v>
      </c>
      <c r="H64" s="92">
        <f>IF($B$1="CZ03",VLOOKUP(CECCZ&amp;$A$1&amp;$G$2&amp;$H$2&amp;$C64,CZ03TempReset,8,0),IF($B$1="CZ04",VLOOKUP(CECCZ&amp;$A$1&amp;$G$2&amp;$H$2&amp;$C64,CZ04TempReset,8,0),IF(CECCZ="CZ12",VLOOKUP(CECCZ&amp;$A$1&amp;$G$2&amp;$H$2&amp;$C64,CZ12TempReset,8,0),IF(CECCZ="CZ13",VLOOKUP(CECCZ&amp;$A$1&amp;$G$2&amp;$H$2&amp;$C64,CZ13TempReset,8,0)))))</f>
        <v>9.863914239</v>
      </c>
      <c r="I64" s="92">
        <f t="shared" si="11"/>
        <v>0.11531169</v>
      </c>
      <c r="J64" s="74">
        <f t="shared" si="12"/>
        <v>27.93860083</v>
      </c>
    </row>
    <row r="65" ht="15.75" customHeight="1">
      <c r="B65" s="74">
        <f>CSSB!$L$6</f>
        <v>4</v>
      </c>
      <c r="C65" s="71">
        <v>3.0</v>
      </c>
      <c r="D65" s="75">
        <f>CSSB!$N$6</f>
        <v>242.2876712</v>
      </c>
      <c r="E65" s="91">
        <f>CSSB!$M$6</f>
        <v>76.92425242</v>
      </c>
      <c r="F65" s="71">
        <f t="shared" si="10"/>
        <v>2</v>
      </c>
      <c r="G65" s="92">
        <f>IF($B$1="CZ03",VLOOKUP(CECCZ&amp;$A$1&amp;$G$2&amp;$H$2&amp;$C65,CZ03TempReset,7,0),IF($B$1="CZ04",VLOOKUP(CECCZ&amp;$A$1&amp;$G$2&amp;$H$2&amp;$C65,CZ04TempReset,7,0),IF(CECCZ="CZ12",VLOOKUP(CECCZ&amp;$A$1&amp;$G$2&amp;$H$2&amp;$C65,CZ12TempReset,7,0),IF(CECCZ="CZ13",VLOOKUP(CECCZ&amp;$A$1&amp;$G$2&amp;$H$2&amp;$C65,CZ13TempReset,7,0)))))</f>
        <v>-0.01132721233</v>
      </c>
      <c r="H65" s="92">
        <f>IF($B$1="CZ03",VLOOKUP(CECCZ&amp;$A$1&amp;$G$2&amp;$H$2&amp;$C65,CZ03TempReset,8,0),IF($B$1="CZ04",VLOOKUP(CECCZ&amp;$A$1&amp;$G$2&amp;$H$2&amp;$C65,CZ04TempReset,8,0),IF(CECCZ="CZ12",VLOOKUP(CECCZ&amp;$A$1&amp;$G$2&amp;$H$2&amp;$C65,CZ12TempReset,8,0),IF(CECCZ="CZ13",VLOOKUP(CECCZ&amp;$A$1&amp;$G$2&amp;$H$2&amp;$C65,CZ13TempReset,8,0)))))</f>
        <v>12.44704585</v>
      </c>
      <c r="I65" s="92">
        <f t="shared" si="11"/>
        <v>0.1157570851</v>
      </c>
      <c r="J65" s="74">
        <f t="shared" si="12"/>
        <v>28.04651459</v>
      </c>
    </row>
    <row r="66" ht="15.75" customHeight="1">
      <c r="B66" s="74">
        <f>CSSB!$L$6</f>
        <v>4</v>
      </c>
      <c r="C66" s="71">
        <v>3.0</v>
      </c>
      <c r="D66" s="75">
        <f>CSSB!$N$6</f>
        <v>242.2876712</v>
      </c>
      <c r="E66" s="91">
        <f>CSSB!$M$6</f>
        <v>76.92425242</v>
      </c>
      <c r="F66" s="71">
        <f t="shared" si="10"/>
        <v>2</v>
      </c>
      <c r="G66" s="92">
        <f>IF($B$1="CZ03",VLOOKUP(CECCZ&amp;$A$1&amp;$G$2&amp;$H$2&amp;$C66,CZ03TempReset,7,0),IF($B$1="CZ04",VLOOKUP(CECCZ&amp;$A$1&amp;$G$2&amp;$H$2&amp;$C66,CZ04TempReset,7,0),IF(CECCZ="CZ12",VLOOKUP(CECCZ&amp;$A$1&amp;$G$2&amp;$H$2&amp;$C66,CZ12TempReset,7,0),IF(CECCZ="CZ13",VLOOKUP(CECCZ&amp;$A$1&amp;$G$2&amp;$H$2&amp;$C66,CZ13TempReset,7,0)))))</f>
        <v>-0.01132721233</v>
      </c>
      <c r="H66" s="92">
        <f>IF($B$1="CZ03",VLOOKUP(CECCZ&amp;$A$1&amp;$G$2&amp;$H$2&amp;$C66,CZ03TempReset,8,0),IF($B$1="CZ04",VLOOKUP(CECCZ&amp;$A$1&amp;$G$2&amp;$H$2&amp;$C66,CZ04TempReset,8,0),IF(CECCZ="CZ12",VLOOKUP(CECCZ&amp;$A$1&amp;$G$2&amp;$H$2&amp;$C66,CZ12TempReset,8,0),IF(CECCZ="CZ13",VLOOKUP(CECCZ&amp;$A$1&amp;$G$2&amp;$H$2&amp;$C66,CZ13TempReset,8,0)))))</f>
        <v>12.44704585</v>
      </c>
      <c r="I66" s="92">
        <f t="shared" si="11"/>
        <v>0.1157570851</v>
      </c>
      <c r="J66" s="74">
        <f t="shared" si="12"/>
        <v>28.04651459</v>
      </c>
    </row>
    <row r="67" ht="15.75" customHeight="1">
      <c r="B67" s="74">
        <f>CSSB!$L$6</f>
        <v>4</v>
      </c>
      <c r="C67" s="71">
        <v>3.0</v>
      </c>
      <c r="D67" s="75">
        <f>CSSB!$N$6</f>
        <v>242.2876712</v>
      </c>
      <c r="E67" s="91">
        <f>CSSB!$M$6</f>
        <v>76.92425242</v>
      </c>
      <c r="F67" s="71">
        <f t="shared" si="10"/>
        <v>2</v>
      </c>
      <c r="G67" s="92">
        <f>IF($B$1="CZ03",VLOOKUP(CECCZ&amp;$A$1&amp;$G$2&amp;$H$2&amp;$C67,CZ03TempReset,7,0),IF($B$1="CZ04",VLOOKUP(CECCZ&amp;$A$1&amp;$G$2&amp;$H$2&amp;$C67,CZ04TempReset,7,0),IF(CECCZ="CZ12",VLOOKUP(CECCZ&amp;$A$1&amp;$G$2&amp;$H$2&amp;$C67,CZ12TempReset,7,0),IF(CECCZ="CZ13",VLOOKUP(CECCZ&amp;$A$1&amp;$G$2&amp;$H$2&amp;$C67,CZ13TempReset,7,0)))))</f>
        <v>-0.01132721233</v>
      </c>
      <c r="H67" s="92">
        <f>IF($B$1="CZ03",VLOOKUP(CECCZ&amp;$A$1&amp;$G$2&amp;$H$2&amp;$C67,CZ03TempReset,8,0),IF($B$1="CZ04",VLOOKUP(CECCZ&amp;$A$1&amp;$G$2&amp;$H$2&amp;$C67,CZ04TempReset,8,0),IF(CECCZ="CZ12",VLOOKUP(CECCZ&amp;$A$1&amp;$G$2&amp;$H$2&amp;$C67,CZ12TempReset,8,0),IF(CECCZ="CZ13",VLOOKUP(CECCZ&amp;$A$1&amp;$G$2&amp;$H$2&amp;$C67,CZ13TempReset,8,0)))))</f>
        <v>12.44704585</v>
      </c>
      <c r="I67" s="92">
        <f t="shared" si="11"/>
        <v>0.1157570851</v>
      </c>
      <c r="J67" s="74">
        <f t="shared" si="12"/>
        <v>28.04651459</v>
      </c>
    </row>
    <row r="68" ht="15.75" customHeight="1">
      <c r="B68" s="74">
        <f>CSSB!$L$6</f>
        <v>4</v>
      </c>
      <c r="C68" s="71">
        <v>3.0</v>
      </c>
      <c r="D68" s="75">
        <f>CSSB!$N$6</f>
        <v>242.2876712</v>
      </c>
      <c r="E68" s="91">
        <f>CSSB!$M$6</f>
        <v>76.92425242</v>
      </c>
      <c r="F68" s="71">
        <f t="shared" si="10"/>
        <v>2</v>
      </c>
      <c r="G68" s="92">
        <f>IF($B$1="CZ03",VLOOKUP(CECCZ&amp;$A$1&amp;$G$2&amp;$H$2&amp;$C68,CZ03TempReset,7,0),IF($B$1="CZ04",VLOOKUP(CECCZ&amp;$A$1&amp;$G$2&amp;$H$2&amp;$C68,CZ04TempReset,7,0),IF(CECCZ="CZ12",VLOOKUP(CECCZ&amp;$A$1&amp;$G$2&amp;$H$2&amp;$C68,CZ12TempReset,7,0),IF(CECCZ="CZ13",VLOOKUP(CECCZ&amp;$A$1&amp;$G$2&amp;$H$2&amp;$C68,CZ13TempReset,7,0)))))</f>
        <v>-0.01132721233</v>
      </c>
      <c r="H68" s="92">
        <f>IF($B$1="CZ03",VLOOKUP(CECCZ&amp;$A$1&amp;$G$2&amp;$H$2&amp;$C68,CZ03TempReset,8,0),IF($B$1="CZ04",VLOOKUP(CECCZ&amp;$A$1&amp;$G$2&amp;$H$2&amp;$C68,CZ04TempReset,8,0),IF(CECCZ="CZ12",VLOOKUP(CECCZ&amp;$A$1&amp;$G$2&amp;$H$2&amp;$C68,CZ12TempReset,8,0),IF(CECCZ="CZ13",VLOOKUP(CECCZ&amp;$A$1&amp;$G$2&amp;$H$2&amp;$C68,CZ13TempReset,8,0)))))</f>
        <v>12.44704585</v>
      </c>
      <c r="I68" s="92">
        <f t="shared" si="11"/>
        <v>0.1157570851</v>
      </c>
      <c r="J68" s="74">
        <f t="shared" si="12"/>
        <v>28.04651459</v>
      </c>
    </row>
    <row r="69" ht="15.75" customHeight="1">
      <c r="B69" s="74">
        <f>CSSB!$L$6</f>
        <v>4</v>
      </c>
      <c r="C69" s="71">
        <v>4.0</v>
      </c>
      <c r="D69" s="75">
        <f>CSSB!$N$6</f>
        <v>242.2876712</v>
      </c>
      <c r="E69" s="91">
        <f>CSSB!$M$6</f>
        <v>76.92425242</v>
      </c>
      <c r="F69" s="71">
        <f t="shared" si="10"/>
        <v>2</v>
      </c>
      <c r="G69" s="92">
        <f>IF($B$1="CZ03",VLOOKUP(CECCZ&amp;$A$1&amp;$G$2&amp;$H$2&amp;$C69,CZ03TempReset,7,0),IF($B$1="CZ04",VLOOKUP(CECCZ&amp;$A$1&amp;$G$2&amp;$H$2&amp;$C69,CZ04TempReset,7,0),IF(CECCZ="CZ12",VLOOKUP(CECCZ&amp;$A$1&amp;$G$2&amp;$H$2&amp;$C69,CZ12TempReset,7,0),IF(CECCZ="CZ13",VLOOKUP(CECCZ&amp;$A$1&amp;$G$2&amp;$H$2&amp;$C69,CZ13TempReset,7,0)))))</f>
        <v>-0.04098715091</v>
      </c>
      <c r="H69" s="92">
        <f>IF($B$1="CZ03",VLOOKUP(CECCZ&amp;$A$1&amp;$G$2&amp;$H$2&amp;$C69,CZ03TempReset,8,0),IF($B$1="CZ04",VLOOKUP(CECCZ&amp;$A$1&amp;$G$2&amp;$H$2&amp;$C69,CZ04TempReset,8,0),IF(CECCZ="CZ12",VLOOKUP(CECCZ&amp;$A$1&amp;$G$2&amp;$H$2&amp;$C69,CZ12TempReset,8,0),IF(CECCZ="CZ13",VLOOKUP(CECCZ&amp;$A$1&amp;$G$2&amp;$H$2&amp;$C69,CZ13TempReset,8,0)))))</f>
        <v>12.48538784</v>
      </c>
      <c r="I69" s="92">
        <f t="shared" si="11"/>
        <v>0.09332481893</v>
      </c>
      <c r="J69" s="74">
        <f t="shared" si="12"/>
        <v>22.61145305</v>
      </c>
    </row>
    <row r="70" ht="15.75" customHeight="1">
      <c r="B70" s="74">
        <f>CSSB!$L$6</f>
        <v>4</v>
      </c>
      <c r="C70" s="71">
        <v>4.0</v>
      </c>
      <c r="D70" s="75">
        <f>CSSB!$N$6</f>
        <v>242.2876712</v>
      </c>
      <c r="E70" s="91">
        <f>CSSB!$M$6</f>
        <v>76.92425242</v>
      </c>
      <c r="F70" s="71">
        <f t="shared" si="10"/>
        <v>2</v>
      </c>
      <c r="G70" s="92">
        <f>IF($B$1="CZ03",VLOOKUP(CECCZ&amp;$A$1&amp;$G$2&amp;$H$2&amp;$C70,CZ03TempReset,7,0),IF($B$1="CZ04",VLOOKUP(CECCZ&amp;$A$1&amp;$G$2&amp;$H$2&amp;$C70,CZ04TempReset,7,0),IF(CECCZ="CZ12",VLOOKUP(CECCZ&amp;$A$1&amp;$G$2&amp;$H$2&amp;$C70,CZ12TempReset,7,0),IF(CECCZ="CZ13",VLOOKUP(CECCZ&amp;$A$1&amp;$G$2&amp;$H$2&amp;$C70,CZ13TempReset,7,0)))))</f>
        <v>-0.04098715091</v>
      </c>
      <c r="H70" s="92">
        <f>IF($B$1="CZ03",VLOOKUP(CECCZ&amp;$A$1&amp;$G$2&amp;$H$2&amp;$C70,CZ03TempReset,8,0),IF($B$1="CZ04",VLOOKUP(CECCZ&amp;$A$1&amp;$G$2&amp;$H$2&amp;$C70,CZ04TempReset,8,0),IF(CECCZ="CZ12",VLOOKUP(CECCZ&amp;$A$1&amp;$G$2&amp;$H$2&amp;$C70,CZ12TempReset,8,0),IF(CECCZ="CZ13",VLOOKUP(CECCZ&amp;$A$1&amp;$G$2&amp;$H$2&amp;$C70,CZ13TempReset,8,0)))))</f>
        <v>12.48538784</v>
      </c>
      <c r="I70" s="92">
        <f t="shared" si="11"/>
        <v>0.09332481893</v>
      </c>
      <c r="J70" s="74">
        <f t="shared" si="12"/>
        <v>22.61145305</v>
      </c>
    </row>
    <row r="71" ht="15.75" customHeight="1">
      <c r="B71" s="74">
        <f>CSSB!$L$6</f>
        <v>4</v>
      </c>
      <c r="C71" s="71">
        <v>4.0</v>
      </c>
      <c r="D71" s="75">
        <f>CSSB!$N$6</f>
        <v>242.2876712</v>
      </c>
      <c r="E71" s="91">
        <f>CSSB!$M$6</f>
        <v>76.92425242</v>
      </c>
      <c r="F71" s="71">
        <f t="shared" si="10"/>
        <v>2</v>
      </c>
      <c r="G71" s="92">
        <f>IF($B$1="CZ03",VLOOKUP(CECCZ&amp;$A$1&amp;$G$2&amp;$H$2&amp;$C71,CZ03TempReset,7,0),IF($B$1="CZ04",VLOOKUP(CECCZ&amp;$A$1&amp;$G$2&amp;$H$2&amp;$C71,CZ04TempReset,7,0),IF(CECCZ="CZ12",VLOOKUP(CECCZ&amp;$A$1&amp;$G$2&amp;$H$2&amp;$C71,CZ12TempReset,7,0),IF(CECCZ="CZ13",VLOOKUP(CECCZ&amp;$A$1&amp;$G$2&amp;$H$2&amp;$C71,CZ13TempReset,7,0)))))</f>
        <v>-0.04098715091</v>
      </c>
      <c r="H71" s="92">
        <f>IF($B$1="CZ03",VLOOKUP(CECCZ&amp;$A$1&amp;$G$2&amp;$H$2&amp;$C71,CZ03TempReset,8,0),IF($B$1="CZ04",VLOOKUP(CECCZ&amp;$A$1&amp;$G$2&amp;$H$2&amp;$C71,CZ04TempReset,8,0),IF(CECCZ="CZ12",VLOOKUP(CECCZ&amp;$A$1&amp;$G$2&amp;$H$2&amp;$C71,CZ12TempReset,8,0),IF(CECCZ="CZ13",VLOOKUP(CECCZ&amp;$A$1&amp;$G$2&amp;$H$2&amp;$C71,CZ13TempReset,8,0)))))</f>
        <v>12.48538784</v>
      </c>
      <c r="I71" s="92">
        <f t="shared" si="11"/>
        <v>0.09332481893</v>
      </c>
      <c r="J71" s="74">
        <f t="shared" si="12"/>
        <v>22.61145305</v>
      </c>
    </row>
    <row r="72" ht="15.75" customHeight="1">
      <c r="B72" s="74">
        <f>CSSB!$L$6</f>
        <v>4</v>
      </c>
      <c r="C72" s="71">
        <v>4.0</v>
      </c>
      <c r="D72" s="75">
        <f>CSSB!$N$6</f>
        <v>242.2876712</v>
      </c>
      <c r="E72" s="91">
        <f>CSSB!$M$6</f>
        <v>76.92425242</v>
      </c>
      <c r="F72" s="71">
        <f t="shared" si="10"/>
        <v>2</v>
      </c>
      <c r="G72" s="92">
        <f>IF($B$1="CZ03",VLOOKUP(CECCZ&amp;$A$1&amp;$G$2&amp;$H$2&amp;$C72,CZ03TempReset,7,0),IF($B$1="CZ04",VLOOKUP(CECCZ&amp;$A$1&amp;$G$2&amp;$H$2&amp;$C72,CZ04TempReset,7,0),IF(CECCZ="CZ12",VLOOKUP(CECCZ&amp;$A$1&amp;$G$2&amp;$H$2&amp;$C72,CZ12TempReset,7,0),IF(CECCZ="CZ13",VLOOKUP(CECCZ&amp;$A$1&amp;$G$2&amp;$H$2&amp;$C72,CZ13TempReset,7,0)))))</f>
        <v>-0.04098715091</v>
      </c>
      <c r="H72" s="92">
        <f>IF($B$1="CZ03",VLOOKUP(CECCZ&amp;$A$1&amp;$G$2&amp;$H$2&amp;$C72,CZ03TempReset,8,0),IF($B$1="CZ04",VLOOKUP(CECCZ&amp;$A$1&amp;$G$2&amp;$H$2&amp;$C72,CZ04TempReset,8,0),IF(CECCZ="CZ12",VLOOKUP(CECCZ&amp;$A$1&amp;$G$2&amp;$H$2&amp;$C72,CZ12TempReset,8,0),IF(CECCZ="CZ13",VLOOKUP(CECCZ&amp;$A$1&amp;$G$2&amp;$H$2&amp;$C72,CZ13TempReset,8,0)))))</f>
        <v>12.48538784</v>
      </c>
      <c r="I72" s="92">
        <f t="shared" si="11"/>
        <v>0.09332481893</v>
      </c>
      <c r="J72" s="74">
        <f t="shared" si="12"/>
        <v>22.61145305</v>
      </c>
    </row>
    <row r="73" ht="15.75" customHeight="1"/>
    <row r="74" ht="15.75" customHeight="1">
      <c r="B74" s="90" t="s">
        <v>46</v>
      </c>
      <c r="C74" s="90" t="s">
        <v>68</v>
      </c>
      <c r="D74" s="90" t="s">
        <v>69</v>
      </c>
      <c r="E74" s="90" t="s">
        <v>70</v>
      </c>
      <c r="F74" s="90" t="s">
        <v>71</v>
      </c>
      <c r="G74" s="90">
        <f>PrecoolDegrees</f>
        <v>0</v>
      </c>
      <c r="H74" s="90">
        <f>TempResetDegrees</f>
        <v>4</v>
      </c>
      <c r="I74" s="90" t="s">
        <v>72</v>
      </c>
      <c r="J74" s="90" t="s">
        <v>73</v>
      </c>
    </row>
    <row r="75" ht="15.75" customHeight="1">
      <c r="B75" s="74">
        <f>CSSB!$L$7</f>
        <v>5</v>
      </c>
      <c r="C75" s="71">
        <v>1.0</v>
      </c>
      <c r="D75" s="75">
        <f>CSSB!$N$7</f>
        <v>265.0243902</v>
      </c>
      <c r="E75" s="91">
        <f>CSSB!$M$7</f>
        <v>82.146235</v>
      </c>
      <c r="F75" s="71">
        <f t="shared" ref="F75:F90" si="13">IF(E75&lt;75,1,IF(AND(E75&gt;=75, E75&lt;95),2,IF(E75&gt;=95,3)))</f>
        <v>2</v>
      </c>
      <c r="G75" s="92">
        <f>IF($B$1="CZ03",VLOOKUP(CECCZ&amp;$A$1&amp;$G$2&amp;$H$2&amp;$C75,CZ03TempReset,7,0),IF($B$1="CZ04",VLOOKUP(CECCZ&amp;$A$1&amp;$G$2&amp;$H$2&amp;$C75,CZ04TempReset,7,0),IF(CECCZ="CZ12",VLOOKUP(CECCZ&amp;$A$1&amp;$G$2&amp;$H$2&amp;$C75,CZ12TempReset,7,0),IF(CECCZ="CZ13",VLOOKUP(CECCZ&amp;$A$1&amp;$G$2&amp;$H$2&amp;$C75,CZ13TempReset,7,0)))))</f>
        <v>0.1920331988</v>
      </c>
      <c r="H75" s="92">
        <f>IF($B$1="CZ03",VLOOKUP(CECCZ&amp;$A$1&amp;$G$2&amp;$H$2&amp;$C75,CZ03TempReset,8,0),IF($B$1="CZ04",VLOOKUP(CECCZ&amp;$A$1&amp;$G$2&amp;$H$2&amp;$C75,CZ04TempReset,8,0),IF(CECCZ="CZ12",VLOOKUP(CECCZ&amp;$A$1&amp;$G$2&amp;$H$2&amp;$C75,CZ12TempReset,8,0),IF(CECCZ="CZ13",VLOOKUP(CECCZ&amp;$A$1&amp;$G$2&amp;$H$2&amp;$C75,CZ13TempReset,8,0)))))</f>
        <v>-4.719012716</v>
      </c>
      <c r="I75" s="92">
        <f t="shared" ref="I75:I90" si="14">(E75*G75+H75)/100</f>
        <v>0.1105579156</v>
      </c>
      <c r="J75" s="74">
        <f t="shared" ref="J75:J90" si="15">D75*I75</f>
        <v>29.30054416</v>
      </c>
    </row>
    <row r="76" ht="15.75" customHeight="1">
      <c r="B76" s="74">
        <f>CSSB!$L$7</f>
        <v>5</v>
      </c>
      <c r="C76" s="71">
        <v>1.0</v>
      </c>
      <c r="D76" s="75">
        <f>CSSB!$N$7</f>
        <v>265.0243902</v>
      </c>
      <c r="E76" s="91">
        <f>CSSB!$M$7</f>
        <v>82.146235</v>
      </c>
      <c r="F76" s="71">
        <f t="shared" si="13"/>
        <v>2</v>
      </c>
      <c r="G76" s="92">
        <f>IF($B$1="CZ03",VLOOKUP(CECCZ&amp;$A$1&amp;$G$2&amp;$H$2&amp;$C76,CZ03TempReset,7,0),IF($B$1="CZ04",VLOOKUP(CECCZ&amp;$A$1&amp;$G$2&amp;$H$2&amp;$C76,CZ04TempReset,7,0),IF(CECCZ="CZ12",VLOOKUP(CECCZ&amp;$A$1&amp;$G$2&amp;$H$2&amp;$C76,CZ12TempReset,7,0),IF(CECCZ="CZ13",VLOOKUP(CECCZ&amp;$A$1&amp;$G$2&amp;$H$2&amp;$C76,CZ13TempReset,7,0)))))</f>
        <v>0.1920331988</v>
      </c>
      <c r="H76" s="92">
        <f>IF($B$1="CZ03",VLOOKUP(CECCZ&amp;$A$1&amp;$G$2&amp;$H$2&amp;$C76,CZ03TempReset,8,0),IF($B$1="CZ04",VLOOKUP(CECCZ&amp;$A$1&amp;$G$2&amp;$H$2&amp;$C76,CZ04TempReset,8,0),IF(CECCZ="CZ12",VLOOKUP(CECCZ&amp;$A$1&amp;$G$2&amp;$H$2&amp;$C76,CZ12TempReset,8,0),IF(CECCZ="CZ13",VLOOKUP(CECCZ&amp;$A$1&amp;$G$2&amp;$H$2&amp;$C76,CZ13TempReset,8,0)))))</f>
        <v>-4.719012716</v>
      </c>
      <c r="I76" s="92">
        <f t="shared" si="14"/>
        <v>0.1105579156</v>
      </c>
      <c r="J76" s="74">
        <f t="shared" si="15"/>
        <v>29.30054416</v>
      </c>
    </row>
    <row r="77" ht="15.75" customHeight="1">
      <c r="B77" s="74">
        <f>CSSB!$L$7</f>
        <v>5</v>
      </c>
      <c r="C77" s="71">
        <v>1.0</v>
      </c>
      <c r="D77" s="75">
        <f>CSSB!$N$7</f>
        <v>265.0243902</v>
      </c>
      <c r="E77" s="91">
        <f>CSSB!$M$7</f>
        <v>82.146235</v>
      </c>
      <c r="F77" s="71">
        <f t="shared" si="13"/>
        <v>2</v>
      </c>
      <c r="G77" s="92">
        <f>IF($B$1="CZ03",VLOOKUP(CECCZ&amp;$A$1&amp;$G$2&amp;$H$2&amp;$C77,CZ03TempReset,7,0),IF($B$1="CZ04",VLOOKUP(CECCZ&amp;$A$1&amp;$G$2&amp;$H$2&amp;$C77,CZ04TempReset,7,0),IF(CECCZ="CZ12",VLOOKUP(CECCZ&amp;$A$1&amp;$G$2&amp;$H$2&amp;$C77,CZ12TempReset,7,0),IF(CECCZ="CZ13",VLOOKUP(CECCZ&amp;$A$1&amp;$G$2&amp;$H$2&amp;$C77,CZ13TempReset,7,0)))))</f>
        <v>0.1920331988</v>
      </c>
      <c r="H77" s="92">
        <f>IF($B$1="CZ03",VLOOKUP(CECCZ&amp;$A$1&amp;$G$2&amp;$H$2&amp;$C77,CZ03TempReset,8,0),IF($B$1="CZ04",VLOOKUP(CECCZ&amp;$A$1&amp;$G$2&amp;$H$2&amp;$C77,CZ04TempReset,8,0),IF(CECCZ="CZ12",VLOOKUP(CECCZ&amp;$A$1&amp;$G$2&amp;$H$2&amp;$C77,CZ12TempReset,8,0),IF(CECCZ="CZ13",VLOOKUP(CECCZ&amp;$A$1&amp;$G$2&amp;$H$2&amp;$C77,CZ13TempReset,8,0)))))</f>
        <v>-4.719012716</v>
      </c>
      <c r="I77" s="92">
        <f t="shared" si="14"/>
        <v>0.1105579156</v>
      </c>
      <c r="J77" s="74">
        <f t="shared" si="15"/>
        <v>29.30054416</v>
      </c>
    </row>
    <row r="78" ht="15.75" customHeight="1">
      <c r="B78" s="74">
        <f>CSSB!$L$7</f>
        <v>5</v>
      </c>
      <c r="C78" s="71">
        <v>1.0</v>
      </c>
      <c r="D78" s="75">
        <f>CSSB!$N$7</f>
        <v>265.0243902</v>
      </c>
      <c r="E78" s="91">
        <f>CSSB!$M$7</f>
        <v>82.146235</v>
      </c>
      <c r="F78" s="71">
        <f t="shared" si="13"/>
        <v>2</v>
      </c>
      <c r="G78" s="92">
        <f>IF($B$1="CZ03",VLOOKUP(CECCZ&amp;$A$1&amp;$G$2&amp;$H$2&amp;$C78,CZ03TempReset,7,0),IF($B$1="CZ04",VLOOKUP(CECCZ&amp;$A$1&amp;$G$2&amp;$H$2&amp;$C78,CZ04TempReset,7,0),IF(CECCZ="CZ12",VLOOKUP(CECCZ&amp;$A$1&amp;$G$2&amp;$H$2&amp;$C78,CZ12TempReset,7,0),IF(CECCZ="CZ13",VLOOKUP(CECCZ&amp;$A$1&amp;$G$2&amp;$H$2&amp;$C78,CZ13TempReset,7,0)))))</f>
        <v>0.1920331988</v>
      </c>
      <c r="H78" s="92">
        <f>IF($B$1="CZ03",VLOOKUP(CECCZ&amp;$A$1&amp;$G$2&amp;$H$2&amp;$C78,CZ03TempReset,8,0),IF($B$1="CZ04",VLOOKUP(CECCZ&amp;$A$1&amp;$G$2&amp;$H$2&amp;$C78,CZ04TempReset,8,0),IF(CECCZ="CZ12",VLOOKUP(CECCZ&amp;$A$1&amp;$G$2&amp;$H$2&amp;$C78,CZ12TempReset,8,0),IF(CECCZ="CZ13",VLOOKUP(CECCZ&amp;$A$1&amp;$G$2&amp;$H$2&amp;$C78,CZ13TempReset,8,0)))))</f>
        <v>-4.719012716</v>
      </c>
      <c r="I78" s="92">
        <f t="shared" si="14"/>
        <v>0.1105579156</v>
      </c>
      <c r="J78" s="74">
        <f t="shared" si="15"/>
        <v>29.30054416</v>
      </c>
    </row>
    <row r="79" ht="15.75" customHeight="1">
      <c r="B79" s="74">
        <f>CSSB!$L$7</f>
        <v>5</v>
      </c>
      <c r="C79" s="71">
        <v>2.0</v>
      </c>
      <c r="D79" s="75">
        <f>CSSB!$N$7</f>
        <v>265.0243902</v>
      </c>
      <c r="E79" s="91">
        <f>CSSB!$M$7</f>
        <v>82.146235</v>
      </c>
      <c r="F79" s="71">
        <f t="shared" si="13"/>
        <v>2</v>
      </c>
      <c r="G79" s="92">
        <f>IF($B$1="CZ03",VLOOKUP(CECCZ&amp;$A$1&amp;$G$2&amp;$H$2&amp;$C79,CZ03TempReset,7,0),IF($B$1="CZ04",VLOOKUP(CECCZ&amp;$A$1&amp;$G$2&amp;$H$2&amp;$C79,CZ04TempReset,7,0),IF(CECCZ="CZ12",VLOOKUP(CECCZ&amp;$A$1&amp;$G$2&amp;$H$2&amp;$C79,CZ12TempReset,7,0),IF(CECCZ="CZ13",VLOOKUP(CECCZ&amp;$A$1&amp;$G$2&amp;$H$2&amp;$C79,CZ13TempReset,7,0)))))</f>
        <v>0.02167398067</v>
      </c>
      <c r="H79" s="92">
        <f>IF($B$1="CZ03",VLOOKUP(CECCZ&amp;$A$1&amp;$G$2&amp;$H$2&amp;$C79,CZ03TempReset,8,0),IF($B$1="CZ04",VLOOKUP(CECCZ&amp;$A$1&amp;$G$2&amp;$H$2&amp;$C79,CZ04TempReset,8,0),IF(CECCZ="CZ12",VLOOKUP(CECCZ&amp;$A$1&amp;$G$2&amp;$H$2&amp;$C79,CZ12TempReset,8,0),IF(CECCZ="CZ13",VLOOKUP(CECCZ&amp;$A$1&amp;$G$2&amp;$H$2&amp;$C79,CZ13TempReset,8,0)))))</f>
        <v>9.863914239</v>
      </c>
      <c r="I79" s="92">
        <f t="shared" si="14"/>
        <v>0.1164435015</v>
      </c>
      <c r="J79" s="74">
        <f t="shared" si="15"/>
        <v>30.86036798</v>
      </c>
    </row>
    <row r="80" ht="15.75" customHeight="1">
      <c r="B80" s="74">
        <f>CSSB!$L$7</f>
        <v>5</v>
      </c>
      <c r="C80" s="71">
        <v>2.0</v>
      </c>
      <c r="D80" s="75">
        <f>CSSB!$N$7</f>
        <v>265.0243902</v>
      </c>
      <c r="E80" s="91">
        <f>CSSB!$M$7</f>
        <v>82.146235</v>
      </c>
      <c r="F80" s="71">
        <f t="shared" si="13"/>
        <v>2</v>
      </c>
      <c r="G80" s="92">
        <f>IF($B$1="CZ03",VLOOKUP(CECCZ&amp;$A$1&amp;$G$2&amp;$H$2&amp;$C80,CZ03TempReset,7,0),IF($B$1="CZ04",VLOOKUP(CECCZ&amp;$A$1&amp;$G$2&amp;$H$2&amp;$C80,CZ04TempReset,7,0),IF(CECCZ="CZ12",VLOOKUP(CECCZ&amp;$A$1&amp;$G$2&amp;$H$2&amp;$C80,CZ12TempReset,7,0),IF(CECCZ="CZ13",VLOOKUP(CECCZ&amp;$A$1&amp;$G$2&amp;$H$2&amp;$C80,CZ13TempReset,7,0)))))</f>
        <v>0.02167398067</v>
      </c>
      <c r="H80" s="92">
        <f>IF($B$1="CZ03",VLOOKUP(CECCZ&amp;$A$1&amp;$G$2&amp;$H$2&amp;$C80,CZ03TempReset,8,0),IF($B$1="CZ04",VLOOKUP(CECCZ&amp;$A$1&amp;$G$2&amp;$H$2&amp;$C80,CZ04TempReset,8,0),IF(CECCZ="CZ12",VLOOKUP(CECCZ&amp;$A$1&amp;$G$2&amp;$H$2&amp;$C80,CZ12TempReset,8,0),IF(CECCZ="CZ13",VLOOKUP(CECCZ&amp;$A$1&amp;$G$2&amp;$H$2&amp;$C80,CZ13TempReset,8,0)))))</f>
        <v>9.863914239</v>
      </c>
      <c r="I80" s="92">
        <f t="shared" si="14"/>
        <v>0.1164435015</v>
      </c>
      <c r="J80" s="74">
        <f t="shared" si="15"/>
        <v>30.86036798</v>
      </c>
    </row>
    <row r="81" ht="15.75" customHeight="1">
      <c r="B81" s="74">
        <f>CSSB!$L$7</f>
        <v>5</v>
      </c>
      <c r="C81" s="71">
        <v>2.0</v>
      </c>
      <c r="D81" s="75">
        <f>CSSB!$N$7</f>
        <v>265.0243902</v>
      </c>
      <c r="E81" s="91">
        <f>CSSB!$M$7</f>
        <v>82.146235</v>
      </c>
      <c r="F81" s="71">
        <f t="shared" si="13"/>
        <v>2</v>
      </c>
      <c r="G81" s="92">
        <f>IF($B$1="CZ03",VLOOKUP(CECCZ&amp;$A$1&amp;$G$2&amp;$H$2&amp;$C81,CZ03TempReset,7,0),IF($B$1="CZ04",VLOOKUP(CECCZ&amp;$A$1&amp;$G$2&amp;$H$2&amp;$C81,CZ04TempReset,7,0),IF(CECCZ="CZ12",VLOOKUP(CECCZ&amp;$A$1&amp;$G$2&amp;$H$2&amp;$C81,CZ12TempReset,7,0),IF(CECCZ="CZ13",VLOOKUP(CECCZ&amp;$A$1&amp;$G$2&amp;$H$2&amp;$C81,CZ13TempReset,7,0)))))</f>
        <v>0.02167398067</v>
      </c>
      <c r="H81" s="92">
        <f>IF($B$1="CZ03",VLOOKUP(CECCZ&amp;$A$1&amp;$G$2&amp;$H$2&amp;$C81,CZ03TempReset,8,0),IF($B$1="CZ04",VLOOKUP(CECCZ&amp;$A$1&amp;$G$2&amp;$H$2&amp;$C81,CZ04TempReset,8,0),IF(CECCZ="CZ12",VLOOKUP(CECCZ&amp;$A$1&amp;$G$2&amp;$H$2&amp;$C81,CZ12TempReset,8,0),IF(CECCZ="CZ13",VLOOKUP(CECCZ&amp;$A$1&amp;$G$2&amp;$H$2&amp;$C81,CZ13TempReset,8,0)))))</f>
        <v>9.863914239</v>
      </c>
      <c r="I81" s="92">
        <f t="shared" si="14"/>
        <v>0.1164435015</v>
      </c>
      <c r="J81" s="74">
        <f t="shared" si="15"/>
        <v>30.86036798</v>
      </c>
    </row>
    <row r="82" ht="15.75" customHeight="1">
      <c r="B82" s="74">
        <f>CSSB!$L$7</f>
        <v>5</v>
      </c>
      <c r="C82" s="71">
        <v>2.0</v>
      </c>
      <c r="D82" s="75">
        <f>CSSB!$N$7</f>
        <v>265.0243902</v>
      </c>
      <c r="E82" s="91">
        <f>CSSB!$M$7</f>
        <v>82.146235</v>
      </c>
      <c r="F82" s="71">
        <f t="shared" si="13"/>
        <v>2</v>
      </c>
      <c r="G82" s="92">
        <f>IF($B$1="CZ03",VLOOKUP(CECCZ&amp;$A$1&amp;$G$2&amp;$H$2&amp;$C82,CZ03TempReset,7,0),IF($B$1="CZ04",VLOOKUP(CECCZ&amp;$A$1&amp;$G$2&amp;$H$2&amp;$C82,CZ04TempReset,7,0),IF(CECCZ="CZ12",VLOOKUP(CECCZ&amp;$A$1&amp;$G$2&amp;$H$2&amp;$C82,CZ12TempReset,7,0),IF(CECCZ="CZ13",VLOOKUP(CECCZ&amp;$A$1&amp;$G$2&amp;$H$2&amp;$C82,CZ13TempReset,7,0)))))</f>
        <v>0.02167398067</v>
      </c>
      <c r="H82" s="92">
        <f>IF($B$1="CZ03",VLOOKUP(CECCZ&amp;$A$1&amp;$G$2&amp;$H$2&amp;$C82,CZ03TempReset,8,0),IF($B$1="CZ04",VLOOKUP(CECCZ&amp;$A$1&amp;$G$2&amp;$H$2&amp;$C82,CZ04TempReset,8,0),IF(CECCZ="CZ12",VLOOKUP(CECCZ&amp;$A$1&amp;$G$2&amp;$H$2&amp;$C82,CZ12TempReset,8,0),IF(CECCZ="CZ13",VLOOKUP(CECCZ&amp;$A$1&amp;$G$2&amp;$H$2&amp;$C82,CZ13TempReset,8,0)))))</f>
        <v>9.863914239</v>
      </c>
      <c r="I82" s="92">
        <f t="shared" si="14"/>
        <v>0.1164435015</v>
      </c>
      <c r="J82" s="74">
        <f t="shared" si="15"/>
        <v>30.86036798</v>
      </c>
    </row>
    <row r="83" ht="15.75" customHeight="1">
      <c r="B83" s="74">
        <f>CSSB!$L$7</f>
        <v>5</v>
      </c>
      <c r="C83" s="71">
        <v>3.0</v>
      </c>
      <c r="D83" s="75">
        <f>CSSB!$N$7</f>
        <v>265.0243902</v>
      </c>
      <c r="E83" s="91">
        <f>CSSB!$M$7</f>
        <v>82.146235</v>
      </c>
      <c r="F83" s="71">
        <f t="shared" si="13"/>
        <v>2</v>
      </c>
      <c r="G83" s="92">
        <f>IF($B$1="CZ03",VLOOKUP(CECCZ&amp;$A$1&amp;$G$2&amp;$H$2&amp;$C83,CZ03TempReset,7,0),IF($B$1="CZ04",VLOOKUP(CECCZ&amp;$A$1&amp;$G$2&amp;$H$2&amp;$C83,CZ04TempReset,7,0),IF(CECCZ="CZ12",VLOOKUP(CECCZ&amp;$A$1&amp;$G$2&amp;$H$2&amp;$C83,CZ12TempReset,7,0),IF(CECCZ="CZ13",VLOOKUP(CECCZ&amp;$A$1&amp;$G$2&amp;$H$2&amp;$C83,CZ13TempReset,7,0)))))</f>
        <v>-0.01132721233</v>
      </c>
      <c r="H83" s="92">
        <f>IF($B$1="CZ03",VLOOKUP(CECCZ&amp;$A$1&amp;$G$2&amp;$H$2&amp;$C83,CZ03TempReset,8,0),IF($B$1="CZ04",VLOOKUP(CECCZ&amp;$A$1&amp;$G$2&amp;$H$2&amp;$C83,CZ04TempReset,8,0),IF(CECCZ="CZ12",VLOOKUP(CECCZ&amp;$A$1&amp;$G$2&amp;$H$2&amp;$C83,CZ12TempReset,8,0),IF(CECCZ="CZ13",VLOOKUP(CECCZ&amp;$A$1&amp;$G$2&amp;$H$2&amp;$C83,CZ13TempReset,8,0)))))</f>
        <v>12.44704585</v>
      </c>
      <c r="I83" s="92">
        <f t="shared" si="14"/>
        <v>0.1151655801</v>
      </c>
      <c r="J83" s="74">
        <f t="shared" si="15"/>
        <v>30.52168764</v>
      </c>
    </row>
    <row r="84" ht="15.75" customHeight="1">
      <c r="B84" s="74">
        <f>CSSB!$L$7</f>
        <v>5</v>
      </c>
      <c r="C84" s="71">
        <v>3.0</v>
      </c>
      <c r="D84" s="75">
        <f>CSSB!$N$7</f>
        <v>265.0243902</v>
      </c>
      <c r="E84" s="91">
        <f>CSSB!$M$7</f>
        <v>82.146235</v>
      </c>
      <c r="F84" s="71">
        <f t="shared" si="13"/>
        <v>2</v>
      </c>
      <c r="G84" s="92">
        <f>IF($B$1="CZ03",VLOOKUP(CECCZ&amp;$A$1&amp;$G$2&amp;$H$2&amp;$C84,CZ03TempReset,7,0),IF($B$1="CZ04",VLOOKUP(CECCZ&amp;$A$1&amp;$G$2&amp;$H$2&amp;$C84,CZ04TempReset,7,0),IF(CECCZ="CZ12",VLOOKUP(CECCZ&amp;$A$1&amp;$G$2&amp;$H$2&amp;$C84,CZ12TempReset,7,0),IF(CECCZ="CZ13",VLOOKUP(CECCZ&amp;$A$1&amp;$G$2&amp;$H$2&amp;$C84,CZ13TempReset,7,0)))))</f>
        <v>-0.01132721233</v>
      </c>
      <c r="H84" s="92">
        <f>IF($B$1="CZ03",VLOOKUP(CECCZ&amp;$A$1&amp;$G$2&amp;$H$2&amp;$C84,CZ03TempReset,8,0),IF($B$1="CZ04",VLOOKUP(CECCZ&amp;$A$1&amp;$G$2&amp;$H$2&amp;$C84,CZ04TempReset,8,0),IF(CECCZ="CZ12",VLOOKUP(CECCZ&amp;$A$1&amp;$G$2&amp;$H$2&amp;$C84,CZ12TempReset,8,0),IF(CECCZ="CZ13",VLOOKUP(CECCZ&amp;$A$1&amp;$G$2&amp;$H$2&amp;$C84,CZ13TempReset,8,0)))))</f>
        <v>12.44704585</v>
      </c>
      <c r="I84" s="92">
        <f t="shared" si="14"/>
        <v>0.1151655801</v>
      </c>
      <c r="J84" s="74">
        <f t="shared" si="15"/>
        <v>30.52168764</v>
      </c>
    </row>
    <row r="85" ht="15.75" customHeight="1">
      <c r="B85" s="74">
        <f>CSSB!$L$7</f>
        <v>5</v>
      </c>
      <c r="C85" s="71">
        <v>3.0</v>
      </c>
      <c r="D85" s="75">
        <f>CSSB!$N$7</f>
        <v>265.0243902</v>
      </c>
      <c r="E85" s="91">
        <f>CSSB!$M$7</f>
        <v>82.146235</v>
      </c>
      <c r="F85" s="71">
        <f t="shared" si="13"/>
        <v>2</v>
      </c>
      <c r="G85" s="92">
        <f>IF($B$1="CZ03",VLOOKUP(CECCZ&amp;$A$1&amp;$G$2&amp;$H$2&amp;$C85,CZ03TempReset,7,0),IF($B$1="CZ04",VLOOKUP(CECCZ&amp;$A$1&amp;$G$2&amp;$H$2&amp;$C85,CZ04TempReset,7,0),IF(CECCZ="CZ12",VLOOKUP(CECCZ&amp;$A$1&amp;$G$2&amp;$H$2&amp;$C85,CZ12TempReset,7,0),IF(CECCZ="CZ13",VLOOKUP(CECCZ&amp;$A$1&amp;$G$2&amp;$H$2&amp;$C85,CZ13TempReset,7,0)))))</f>
        <v>-0.01132721233</v>
      </c>
      <c r="H85" s="92">
        <f>IF($B$1="CZ03",VLOOKUP(CECCZ&amp;$A$1&amp;$G$2&amp;$H$2&amp;$C85,CZ03TempReset,8,0),IF($B$1="CZ04",VLOOKUP(CECCZ&amp;$A$1&amp;$G$2&amp;$H$2&amp;$C85,CZ04TempReset,8,0),IF(CECCZ="CZ12",VLOOKUP(CECCZ&amp;$A$1&amp;$G$2&amp;$H$2&amp;$C85,CZ12TempReset,8,0),IF(CECCZ="CZ13",VLOOKUP(CECCZ&amp;$A$1&amp;$G$2&amp;$H$2&amp;$C85,CZ13TempReset,8,0)))))</f>
        <v>12.44704585</v>
      </c>
      <c r="I85" s="92">
        <f t="shared" si="14"/>
        <v>0.1151655801</v>
      </c>
      <c r="J85" s="74">
        <f t="shared" si="15"/>
        <v>30.52168764</v>
      </c>
    </row>
    <row r="86" ht="15.75" customHeight="1">
      <c r="B86" s="74">
        <f>CSSB!$L$7</f>
        <v>5</v>
      </c>
      <c r="C86" s="71">
        <v>3.0</v>
      </c>
      <c r="D86" s="75">
        <f>CSSB!$N$7</f>
        <v>265.0243902</v>
      </c>
      <c r="E86" s="91">
        <f>CSSB!$M$7</f>
        <v>82.146235</v>
      </c>
      <c r="F86" s="71">
        <f t="shared" si="13"/>
        <v>2</v>
      </c>
      <c r="G86" s="92">
        <f>IF($B$1="CZ03",VLOOKUP(CECCZ&amp;$A$1&amp;$G$2&amp;$H$2&amp;$C86,CZ03TempReset,7,0),IF($B$1="CZ04",VLOOKUP(CECCZ&amp;$A$1&amp;$G$2&amp;$H$2&amp;$C86,CZ04TempReset,7,0),IF(CECCZ="CZ12",VLOOKUP(CECCZ&amp;$A$1&amp;$G$2&amp;$H$2&amp;$C86,CZ12TempReset,7,0),IF(CECCZ="CZ13",VLOOKUP(CECCZ&amp;$A$1&amp;$G$2&amp;$H$2&amp;$C86,CZ13TempReset,7,0)))))</f>
        <v>-0.01132721233</v>
      </c>
      <c r="H86" s="92">
        <f>IF($B$1="CZ03",VLOOKUP(CECCZ&amp;$A$1&amp;$G$2&amp;$H$2&amp;$C86,CZ03TempReset,8,0),IF($B$1="CZ04",VLOOKUP(CECCZ&amp;$A$1&amp;$G$2&amp;$H$2&amp;$C86,CZ04TempReset,8,0),IF(CECCZ="CZ12",VLOOKUP(CECCZ&amp;$A$1&amp;$G$2&amp;$H$2&amp;$C86,CZ12TempReset,8,0),IF(CECCZ="CZ13",VLOOKUP(CECCZ&amp;$A$1&amp;$G$2&amp;$H$2&amp;$C86,CZ13TempReset,8,0)))))</f>
        <v>12.44704585</v>
      </c>
      <c r="I86" s="92">
        <f t="shared" si="14"/>
        <v>0.1151655801</v>
      </c>
      <c r="J86" s="74">
        <f t="shared" si="15"/>
        <v>30.52168764</v>
      </c>
    </row>
    <row r="87" ht="15.75" customHeight="1">
      <c r="B87" s="74">
        <f>CSSB!$L$7</f>
        <v>5</v>
      </c>
      <c r="C87" s="71">
        <v>4.0</v>
      </c>
      <c r="D87" s="75">
        <f>CSSB!$N$7</f>
        <v>265.0243902</v>
      </c>
      <c r="E87" s="91">
        <f>CSSB!$M$7</f>
        <v>82.146235</v>
      </c>
      <c r="F87" s="71">
        <f t="shared" si="13"/>
        <v>2</v>
      </c>
      <c r="G87" s="92">
        <f>IF($B$1="CZ03",VLOOKUP(CECCZ&amp;$A$1&amp;$G$2&amp;$H$2&amp;$C87,CZ03TempReset,7,0),IF($B$1="CZ04",VLOOKUP(CECCZ&amp;$A$1&amp;$G$2&amp;$H$2&amp;$C87,CZ04TempReset,7,0),IF(CECCZ="CZ12",VLOOKUP(CECCZ&amp;$A$1&amp;$G$2&amp;$H$2&amp;$C87,CZ12TempReset,7,0),IF(CECCZ="CZ13",VLOOKUP(CECCZ&amp;$A$1&amp;$G$2&amp;$H$2&amp;$C87,CZ13TempReset,7,0)))))</f>
        <v>-0.04098715091</v>
      </c>
      <c r="H87" s="92">
        <f>IF($B$1="CZ03",VLOOKUP(CECCZ&amp;$A$1&amp;$G$2&amp;$H$2&amp;$C87,CZ03TempReset,8,0),IF($B$1="CZ04",VLOOKUP(CECCZ&amp;$A$1&amp;$G$2&amp;$H$2&amp;$C87,CZ04TempReset,8,0),IF(CECCZ="CZ12",VLOOKUP(CECCZ&amp;$A$1&amp;$G$2&amp;$H$2&amp;$C87,CZ12TempReset,8,0),IF(CECCZ="CZ13",VLOOKUP(CECCZ&amp;$A$1&amp;$G$2&amp;$H$2&amp;$C87,CZ13TempReset,8,0)))))</f>
        <v>12.48538784</v>
      </c>
      <c r="I87" s="92">
        <f t="shared" si="14"/>
        <v>0.09118447705</v>
      </c>
      <c r="J87" s="74">
        <f t="shared" si="15"/>
        <v>24.16611043</v>
      </c>
    </row>
    <row r="88" ht="15.75" customHeight="1">
      <c r="B88" s="74">
        <f>CSSB!$L$7</f>
        <v>5</v>
      </c>
      <c r="C88" s="71">
        <v>4.0</v>
      </c>
      <c r="D88" s="75">
        <f>CSSB!$N$7</f>
        <v>265.0243902</v>
      </c>
      <c r="E88" s="91">
        <f>CSSB!$M$7</f>
        <v>82.146235</v>
      </c>
      <c r="F88" s="71">
        <f t="shared" si="13"/>
        <v>2</v>
      </c>
      <c r="G88" s="92">
        <f>IF($B$1="CZ03",VLOOKUP(CECCZ&amp;$A$1&amp;$G$2&amp;$H$2&amp;$C88,CZ03TempReset,7,0),IF($B$1="CZ04",VLOOKUP(CECCZ&amp;$A$1&amp;$G$2&amp;$H$2&amp;$C88,CZ04TempReset,7,0),IF(CECCZ="CZ12",VLOOKUP(CECCZ&amp;$A$1&amp;$G$2&amp;$H$2&amp;$C88,CZ12TempReset,7,0),IF(CECCZ="CZ13",VLOOKUP(CECCZ&amp;$A$1&amp;$G$2&amp;$H$2&amp;$C88,CZ13TempReset,7,0)))))</f>
        <v>-0.04098715091</v>
      </c>
      <c r="H88" s="92">
        <f>IF($B$1="CZ03",VLOOKUP(CECCZ&amp;$A$1&amp;$G$2&amp;$H$2&amp;$C88,CZ03TempReset,8,0),IF($B$1="CZ04",VLOOKUP(CECCZ&amp;$A$1&amp;$G$2&amp;$H$2&amp;$C88,CZ04TempReset,8,0),IF(CECCZ="CZ12",VLOOKUP(CECCZ&amp;$A$1&amp;$G$2&amp;$H$2&amp;$C88,CZ12TempReset,8,0),IF(CECCZ="CZ13",VLOOKUP(CECCZ&amp;$A$1&amp;$G$2&amp;$H$2&amp;$C88,CZ13TempReset,8,0)))))</f>
        <v>12.48538784</v>
      </c>
      <c r="I88" s="92">
        <f t="shared" si="14"/>
        <v>0.09118447705</v>
      </c>
      <c r="J88" s="74">
        <f t="shared" si="15"/>
        <v>24.16611043</v>
      </c>
    </row>
    <row r="89" ht="15.75" customHeight="1">
      <c r="B89" s="74">
        <f>CSSB!$L$7</f>
        <v>5</v>
      </c>
      <c r="C89" s="71">
        <v>4.0</v>
      </c>
      <c r="D89" s="75">
        <f>CSSB!$N$7</f>
        <v>265.0243902</v>
      </c>
      <c r="E89" s="91">
        <f>CSSB!$M$7</f>
        <v>82.146235</v>
      </c>
      <c r="F89" s="71">
        <f t="shared" si="13"/>
        <v>2</v>
      </c>
      <c r="G89" s="92">
        <f>IF($B$1="CZ03",VLOOKUP(CECCZ&amp;$A$1&amp;$G$2&amp;$H$2&amp;$C89,CZ03TempReset,7,0),IF($B$1="CZ04",VLOOKUP(CECCZ&amp;$A$1&amp;$G$2&amp;$H$2&amp;$C89,CZ04TempReset,7,0),IF(CECCZ="CZ12",VLOOKUP(CECCZ&amp;$A$1&amp;$G$2&amp;$H$2&amp;$C89,CZ12TempReset,7,0),IF(CECCZ="CZ13",VLOOKUP(CECCZ&amp;$A$1&amp;$G$2&amp;$H$2&amp;$C89,CZ13TempReset,7,0)))))</f>
        <v>-0.04098715091</v>
      </c>
      <c r="H89" s="92">
        <f>IF($B$1="CZ03",VLOOKUP(CECCZ&amp;$A$1&amp;$G$2&amp;$H$2&amp;$C89,CZ03TempReset,8,0),IF($B$1="CZ04",VLOOKUP(CECCZ&amp;$A$1&amp;$G$2&amp;$H$2&amp;$C89,CZ04TempReset,8,0),IF(CECCZ="CZ12",VLOOKUP(CECCZ&amp;$A$1&amp;$G$2&amp;$H$2&amp;$C89,CZ12TempReset,8,0),IF(CECCZ="CZ13",VLOOKUP(CECCZ&amp;$A$1&amp;$G$2&amp;$H$2&amp;$C89,CZ13TempReset,8,0)))))</f>
        <v>12.48538784</v>
      </c>
      <c r="I89" s="92">
        <f t="shared" si="14"/>
        <v>0.09118447705</v>
      </c>
      <c r="J89" s="74">
        <f t="shared" si="15"/>
        <v>24.16611043</v>
      </c>
    </row>
    <row r="90" ht="15.75" customHeight="1">
      <c r="B90" s="74">
        <f>CSSB!$L$7</f>
        <v>5</v>
      </c>
      <c r="C90" s="71">
        <v>4.0</v>
      </c>
      <c r="D90" s="75">
        <f>CSSB!$N$7</f>
        <v>265.0243902</v>
      </c>
      <c r="E90" s="91">
        <f>CSSB!$M$7</f>
        <v>82.146235</v>
      </c>
      <c r="F90" s="71">
        <f t="shared" si="13"/>
        <v>2</v>
      </c>
      <c r="G90" s="92">
        <f>IF($B$1="CZ03",VLOOKUP(CECCZ&amp;$A$1&amp;$G$2&amp;$H$2&amp;$C90,CZ03TempReset,7,0),IF($B$1="CZ04",VLOOKUP(CECCZ&amp;$A$1&amp;$G$2&amp;$H$2&amp;$C90,CZ04TempReset,7,0),IF(CECCZ="CZ12",VLOOKUP(CECCZ&amp;$A$1&amp;$G$2&amp;$H$2&amp;$C90,CZ12TempReset,7,0),IF(CECCZ="CZ13",VLOOKUP(CECCZ&amp;$A$1&amp;$G$2&amp;$H$2&amp;$C90,CZ13TempReset,7,0)))))</f>
        <v>-0.04098715091</v>
      </c>
      <c r="H90" s="92">
        <f>IF($B$1="CZ03",VLOOKUP(CECCZ&amp;$A$1&amp;$G$2&amp;$H$2&amp;$C90,CZ03TempReset,8,0),IF($B$1="CZ04",VLOOKUP(CECCZ&amp;$A$1&amp;$G$2&amp;$H$2&amp;$C90,CZ04TempReset,8,0),IF(CECCZ="CZ12",VLOOKUP(CECCZ&amp;$A$1&amp;$G$2&amp;$H$2&amp;$C90,CZ12TempReset,8,0),IF(CECCZ="CZ13",VLOOKUP(CECCZ&amp;$A$1&amp;$G$2&amp;$H$2&amp;$C90,CZ13TempReset,8,0)))))</f>
        <v>12.48538784</v>
      </c>
      <c r="I90" s="92">
        <f t="shared" si="14"/>
        <v>0.09118447705</v>
      </c>
      <c r="J90" s="74">
        <f t="shared" si="15"/>
        <v>24.16611043</v>
      </c>
    </row>
    <row r="91" ht="15.75" customHeight="1"/>
    <row r="92" ht="15.75" customHeight="1">
      <c r="B92" s="90" t="s">
        <v>46</v>
      </c>
      <c r="C92" s="90" t="s">
        <v>68</v>
      </c>
      <c r="D92" s="90" t="s">
        <v>69</v>
      </c>
      <c r="E92" s="90" t="s">
        <v>70</v>
      </c>
      <c r="F92" s="90" t="s">
        <v>71</v>
      </c>
      <c r="G92" s="90">
        <f>PrecoolDegrees</f>
        <v>0</v>
      </c>
      <c r="H92" s="90">
        <f>TempResetDegrees</f>
        <v>4</v>
      </c>
      <c r="I92" s="90" t="s">
        <v>72</v>
      </c>
      <c r="J92" s="90" t="s">
        <v>73</v>
      </c>
    </row>
    <row r="93" ht="15.75" customHeight="1">
      <c r="B93" s="74">
        <f>CSSB!$L$8</f>
        <v>6</v>
      </c>
      <c r="C93" s="71">
        <v>1.0</v>
      </c>
      <c r="D93" s="75">
        <f>CSSB!$N$8</f>
        <v>253.4255319</v>
      </c>
      <c r="E93" s="91">
        <f>CSSB!$M$8</f>
        <v>87.56052009</v>
      </c>
      <c r="F93" s="71">
        <f t="shared" ref="F93:F108" si="16">IF(E93&lt;75,1,IF(AND(E93&gt;=75, E93&lt;95),2,IF(E93&gt;=95,3)))</f>
        <v>2</v>
      </c>
      <c r="G93" s="92">
        <f>IF($B$1="CZ03",VLOOKUP(CECCZ&amp;$A$1&amp;$G$2&amp;$H$2&amp;$C93,CZ03TempReset,7,0),IF($B$1="CZ04",VLOOKUP(CECCZ&amp;$A$1&amp;$G$2&amp;$H$2&amp;$C93,CZ04TempReset,7,0),IF(CECCZ="CZ12",VLOOKUP(CECCZ&amp;$A$1&amp;$G$2&amp;$H$2&amp;$C93,CZ12TempReset,7,0),IF(CECCZ="CZ13",VLOOKUP(CECCZ&amp;$A$1&amp;$G$2&amp;$H$2&amp;$C93,CZ13TempReset,7,0)))))</f>
        <v>0.1920331988</v>
      </c>
      <c r="H93" s="92">
        <f>IF($B$1="CZ03",VLOOKUP(CECCZ&amp;$A$1&amp;$G$2&amp;$H$2&amp;$C93,CZ03TempReset,8,0),IF($B$1="CZ04",VLOOKUP(CECCZ&amp;$A$1&amp;$G$2&amp;$H$2&amp;$C93,CZ04TempReset,8,0),IF(CECCZ="CZ12",VLOOKUP(CECCZ&amp;$A$1&amp;$G$2&amp;$H$2&amp;$C93,CZ12TempReset,8,0),IF(CECCZ="CZ13",VLOOKUP(CECCZ&amp;$A$1&amp;$G$2&amp;$H$2&amp;$C93,CZ13TempReset,8,0)))))</f>
        <v>-4.719012716</v>
      </c>
      <c r="I93" s="92">
        <f t="shared" ref="I93:I108" si="17">(E93*G93+H93)/100</f>
        <v>0.1209551404</v>
      </c>
      <c r="J93" s="74">
        <f t="shared" ref="J93:J108" si="18">D93*I93</f>
        <v>30.65312081</v>
      </c>
    </row>
    <row r="94" ht="15.75" customHeight="1">
      <c r="B94" s="74">
        <f>CSSB!$L$8</f>
        <v>6</v>
      </c>
      <c r="C94" s="71">
        <v>1.0</v>
      </c>
      <c r="D94" s="75">
        <f>CSSB!$N$8</f>
        <v>253.4255319</v>
      </c>
      <c r="E94" s="91">
        <f>CSSB!$M$8</f>
        <v>87.56052009</v>
      </c>
      <c r="F94" s="71">
        <f t="shared" si="16"/>
        <v>2</v>
      </c>
      <c r="G94" s="92">
        <f>IF($B$1="CZ03",VLOOKUP(CECCZ&amp;$A$1&amp;$G$2&amp;$H$2&amp;$C94,CZ03TempReset,7,0),IF($B$1="CZ04",VLOOKUP(CECCZ&amp;$A$1&amp;$G$2&amp;$H$2&amp;$C94,CZ04TempReset,7,0),IF(CECCZ="CZ12",VLOOKUP(CECCZ&amp;$A$1&amp;$G$2&amp;$H$2&amp;$C94,CZ12TempReset,7,0),IF(CECCZ="CZ13",VLOOKUP(CECCZ&amp;$A$1&amp;$G$2&amp;$H$2&amp;$C94,CZ13TempReset,7,0)))))</f>
        <v>0.1920331988</v>
      </c>
      <c r="H94" s="92">
        <f>IF($B$1="CZ03",VLOOKUP(CECCZ&amp;$A$1&amp;$G$2&amp;$H$2&amp;$C94,CZ03TempReset,8,0),IF($B$1="CZ04",VLOOKUP(CECCZ&amp;$A$1&amp;$G$2&amp;$H$2&amp;$C94,CZ04TempReset,8,0),IF(CECCZ="CZ12",VLOOKUP(CECCZ&amp;$A$1&amp;$G$2&amp;$H$2&amp;$C94,CZ12TempReset,8,0),IF(CECCZ="CZ13",VLOOKUP(CECCZ&amp;$A$1&amp;$G$2&amp;$H$2&amp;$C94,CZ13TempReset,8,0)))))</f>
        <v>-4.719012716</v>
      </c>
      <c r="I94" s="92">
        <f t="shared" si="17"/>
        <v>0.1209551404</v>
      </c>
      <c r="J94" s="74">
        <f t="shared" si="18"/>
        <v>30.65312081</v>
      </c>
    </row>
    <row r="95" ht="15.75" customHeight="1">
      <c r="B95" s="74">
        <f>CSSB!$L$8</f>
        <v>6</v>
      </c>
      <c r="C95" s="71">
        <v>1.0</v>
      </c>
      <c r="D95" s="75">
        <f>CSSB!$N$8</f>
        <v>253.4255319</v>
      </c>
      <c r="E95" s="91">
        <f>CSSB!$M$8</f>
        <v>87.56052009</v>
      </c>
      <c r="F95" s="71">
        <f t="shared" si="16"/>
        <v>2</v>
      </c>
      <c r="G95" s="92">
        <f>IF($B$1="CZ03",VLOOKUP(CECCZ&amp;$A$1&amp;$G$2&amp;$H$2&amp;$C95,CZ03TempReset,7,0),IF($B$1="CZ04",VLOOKUP(CECCZ&amp;$A$1&amp;$G$2&amp;$H$2&amp;$C95,CZ04TempReset,7,0),IF(CECCZ="CZ12",VLOOKUP(CECCZ&amp;$A$1&amp;$G$2&amp;$H$2&amp;$C95,CZ12TempReset,7,0),IF(CECCZ="CZ13",VLOOKUP(CECCZ&amp;$A$1&amp;$G$2&amp;$H$2&amp;$C95,CZ13TempReset,7,0)))))</f>
        <v>0.1920331988</v>
      </c>
      <c r="H95" s="92">
        <f>IF($B$1="CZ03",VLOOKUP(CECCZ&amp;$A$1&amp;$G$2&amp;$H$2&amp;$C95,CZ03TempReset,8,0),IF($B$1="CZ04",VLOOKUP(CECCZ&amp;$A$1&amp;$G$2&amp;$H$2&amp;$C95,CZ04TempReset,8,0),IF(CECCZ="CZ12",VLOOKUP(CECCZ&amp;$A$1&amp;$G$2&amp;$H$2&amp;$C95,CZ12TempReset,8,0),IF(CECCZ="CZ13",VLOOKUP(CECCZ&amp;$A$1&amp;$G$2&amp;$H$2&amp;$C95,CZ13TempReset,8,0)))))</f>
        <v>-4.719012716</v>
      </c>
      <c r="I95" s="92">
        <f t="shared" si="17"/>
        <v>0.1209551404</v>
      </c>
      <c r="J95" s="74">
        <f t="shared" si="18"/>
        <v>30.65312081</v>
      </c>
    </row>
    <row r="96" ht="15.75" customHeight="1">
      <c r="B96" s="74">
        <f>CSSB!$L$8</f>
        <v>6</v>
      </c>
      <c r="C96" s="71">
        <v>1.0</v>
      </c>
      <c r="D96" s="75">
        <f>CSSB!$N$8</f>
        <v>253.4255319</v>
      </c>
      <c r="E96" s="91">
        <f>CSSB!$M$8</f>
        <v>87.56052009</v>
      </c>
      <c r="F96" s="71">
        <f t="shared" si="16"/>
        <v>2</v>
      </c>
      <c r="G96" s="92">
        <f>IF($B$1="CZ03",VLOOKUP(CECCZ&amp;$A$1&amp;$G$2&amp;$H$2&amp;$C96,CZ03TempReset,7,0),IF($B$1="CZ04",VLOOKUP(CECCZ&amp;$A$1&amp;$G$2&amp;$H$2&amp;$C96,CZ04TempReset,7,0),IF(CECCZ="CZ12",VLOOKUP(CECCZ&amp;$A$1&amp;$G$2&amp;$H$2&amp;$C96,CZ12TempReset,7,0),IF(CECCZ="CZ13",VLOOKUP(CECCZ&amp;$A$1&amp;$G$2&amp;$H$2&amp;$C96,CZ13TempReset,7,0)))))</f>
        <v>0.1920331988</v>
      </c>
      <c r="H96" s="92">
        <f>IF($B$1="CZ03",VLOOKUP(CECCZ&amp;$A$1&amp;$G$2&amp;$H$2&amp;$C96,CZ03TempReset,8,0),IF($B$1="CZ04",VLOOKUP(CECCZ&amp;$A$1&amp;$G$2&amp;$H$2&amp;$C96,CZ04TempReset,8,0),IF(CECCZ="CZ12",VLOOKUP(CECCZ&amp;$A$1&amp;$G$2&amp;$H$2&amp;$C96,CZ12TempReset,8,0),IF(CECCZ="CZ13",VLOOKUP(CECCZ&amp;$A$1&amp;$G$2&amp;$H$2&amp;$C96,CZ13TempReset,8,0)))))</f>
        <v>-4.719012716</v>
      </c>
      <c r="I96" s="92">
        <f t="shared" si="17"/>
        <v>0.1209551404</v>
      </c>
      <c r="J96" s="74">
        <f t="shared" si="18"/>
        <v>30.65312081</v>
      </c>
    </row>
    <row r="97" ht="15.75" customHeight="1">
      <c r="B97" s="74">
        <f>CSSB!$L$8</f>
        <v>6</v>
      </c>
      <c r="C97" s="71">
        <v>2.0</v>
      </c>
      <c r="D97" s="75">
        <f>CSSB!$N$8</f>
        <v>253.4255319</v>
      </c>
      <c r="E97" s="91">
        <f>CSSB!$M$8</f>
        <v>87.56052009</v>
      </c>
      <c r="F97" s="71">
        <f t="shared" si="16"/>
        <v>2</v>
      </c>
      <c r="G97" s="92">
        <f>IF($B$1="CZ03",VLOOKUP(CECCZ&amp;$A$1&amp;$G$2&amp;$H$2&amp;$C97,CZ03TempReset,7,0),IF($B$1="CZ04",VLOOKUP(CECCZ&amp;$A$1&amp;$G$2&amp;$H$2&amp;$C97,CZ04TempReset,7,0),IF(CECCZ="CZ12",VLOOKUP(CECCZ&amp;$A$1&amp;$G$2&amp;$H$2&amp;$C97,CZ12TempReset,7,0),IF(CECCZ="CZ13",VLOOKUP(CECCZ&amp;$A$1&amp;$G$2&amp;$H$2&amp;$C97,CZ13TempReset,7,0)))))</f>
        <v>0.02167398067</v>
      </c>
      <c r="H97" s="92">
        <f>IF($B$1="CZ03",VLOOKUP(CECCZ&amp;$A$1&amp;$G$2&amp;$H$2&amp;$C97,CZ03TempReset,8,0),IF($B$1="CZ04",VLOOKUP(CECCZ&amp;$A$1&amp;$G$2&amp;$H$2&amp;$C97,CZ04TempReset,8,0),IF(CECCZ="CZ12",VLOOKUP(CECCZ&amp;$A$1&amp;$G$2&amp;$H$2&amp;$C97,CZ12TempReset,8,0),IF(CECCZ="CZ13",VLOOKUP(CECCZ&amp;$A$1&amp;$G$2&amp;$H$2&amp;$C97,CZ13TempReset,8,0)))))</f>
        <v>9.863914239</v>
      </c>
      <c r="I97" s="92">
        <f t="shared" si="17"/>
        <v>0.1176169926</v>
      </c>
      <c r="J97" s="74">
        <f t="shared" si="18"/>
        <v>29.80714891</v>
      </c>
    </row>
    <row r="98" ht="15.75" customHeight="1">
      <c r="B98" s="74">
        <f>CSSB!$L$8</f>
        <v>6</v>
      </c>
      <c r="C98" s="71">
        <v>2.0</v>
      </c>
      <c r="D98" s="75">
        <f>CSSB!$N$8</f>
        <v>253.4255319</v>
      </c>
      <c r="E98" s="91">
        <f>CSSB!$M$8</f>
        <v>87.56052009</v>
      </c>
      <c r="F98" s="71">
        <f t="shared" si="16"/>
        <v>2</v>
      </c>
      <c r="G98" s="92">
        <f>IF($B$1="CZ03",VLOOKUP(CECCZ&amp;$A$1&amp;$G$2&amp;$H$2&amp;$C98,CZ03TempReset,7,0),IF($B$1="CZ04",VLOOKUP(CECCZ&amp;$A$1&amp;$G$2&amp;$H$2&amp;$C98,CZ04TempReset,7,0),IF(CECCZ="CZ12",VLOOKUP(CECCZ&amp;$A$1&amp;$G$2&amp;$H$2&amp;$C98,CZ12TempReset,7,0),IF(CECCZ="CZ13",VLOOKUP(CECCZ&amp;$A$1&amp;$G$2&amp;$H$2&amp;$C98,CZ13TempReset,7,0)))))</f>
        <v>0.02167398067</v>
      </c>
      <c r="H98" s="92">
        <f>IF($B$1="CZ03",VLOOKUP(CECCZ&amp;$A$1&amp;$G$2&amp;$H$2&amp;$C98,CZ03TempReset,8,0),IF($B$1="CZ04",VLOOKUP(CECCZ&amp;$A$1&amp;$G$2&amp;$H$2&amp;$C98,CZ04TempReset,8,0),IF(CECCZ="CZ12",VLOOKUP(CECCZ&amp;$A$1&amp;$G$2&amp;$H$2&amp;$C98,CZ12TempReset,8,0),IF(CECCZ="CZ13",VLOOKUP(CECCZ&amp;$A$1&amp;$G$2&amp;$H$2&amp;$C98,CZ13TempReset,8,0)))))</f>
        <v>9.863914239</v>
      </c>
      <c r="I98" s="92">
        <f t="shared" si="17"/>
        <v>0.1176169926</v>
      </c>
      <c r="J98" s="74">
        <f t="shared" si="18"/>
        <v>29.80714891</v>
      </c>
    </row>
    <row r="99" ht="15.75" customHeight="1">
      <c r="B99" s="74">
        <f>CSSB!$L$8</f>
        <v>6</v>
      </c>
      <c r="C99" s="71">
        <v>2.0</v>
      </c>
      <c r="D99" s="75">
        <f>CSSB!$N$8</f>
        <v>253.4255319</v>
      </c>
      <c r="E99" s="91">
        <f>CSSB!$M$8</f>
        <v>87.56052009</v>
      </c>
      <c r="F99" s="71">
        <f t="shared" si="16"/>
        <v>2</v>
      </c>
      <c r="G99" s="92">
        <f>IF($B$1="CZ03",VLOOKUP(CECCZ&amp;$A$1&amp;$G$2&amp;$H$2&amp;$C99,CZ03TempReset,7,0),IF($B$1="CZ04",VLOOKUP(CECCZ&amp;$A$1&amp;$G$2&amp;$H$2&amp;$C99,CZ04TempReset,7,0),IF(CECCZ="CZ12",VLOOKUP(CECCZ&amp;$A$1&amp;$G$2&amp;$H$2&amp;$C99,CZ12TempReset,7,0),IF(CECCZ="CZ13",VLOOKUP(CECCZ&amp;$A$1&amp;$G$2&amp;$H$2&amp;$C99,CZ13TempReset,7,0)))))</f>
        <v>0.02167398067</v>
      </c>
      <c r="H99" s="92">
        <f>IF($B$1="CZ03",VLOOKUP(CECCZ&amp;$A$1&amp;$G$2&amp;$H$2&amp;$C99,CZ03TempReset,8,0),IF($B$1="CZ04",VLOOKUP(CECCZ&amp;$A$1&amp;$G$2&amp;$H$2&amp;$C99,CZ04TempReset,8,0),IF(CECCZ="CZ12",VLOOKUP(CECCZ&amp;$A$1&amp;$G$2&amp;$H$2&amp;$C99,CZ12TempReset,8,0),IF(CECCZ="CZ13",VLOOKUP(CECCZ&amp;$A$1&amp;$G$2&amp;$H$2&amp;$C99,CZ13TempReset,8,0)))))</f>
        <v>9.863914239</v>
      </c>
      <c r="I99" s="92">
        <f t="shared" si="17"/>
        <v>0.1176169926</v>
      </c>
      <c r="J99" s="74">
        <f t="shared" si="18"/>
        <v>29.80714891</v>
      </c>
    </row>
    <row r="100" ht="15.75" customHeight="1">
      <c r="B100" s="74">
        <f>CSSB!$L$8</f>
        <v>6</v>
      </c>
      <c r="C100" s="71">
        <v>2.0</v>
      </c>
      <c r="D100" s="75">
        <f>CSSB!$N$8</f>
        <v>253.4255319</v>
      </c>
      <c r="E100" s="91">
        <f>CSSB!$M$8</f>
        <v>87.56052009</v>
      </c>
      <c r="F100" s="71">
        <f t="shared" si="16"/>
        <v>2</v>
      </c>
      <c r="G100" s="92">
        <f>IF($B$1="CZ03",VLOOKUP(CECCZ&amp;$A$1&amp;$G$2&amp;$H$2&amp;$C100,CZ03TempReset,7,0),IF($B$1="CZ04",VLOOKUP(CECCZ&amp;$A$1&amp;$G$2&amp;$H$2&amp;$C100,CZ04TempReset,7,0),IF(CECCZ="CZ12",VLOOKUP(CECCZ&amp;$A$1&amp;$G$2&amp;$H$2&amp;$C100,CZ12TempReset,7,0),IF(CECCZ="CZ13",VLOOKUP(CECCZ&amp;$A$1&amp;$G$2&amp;$H$2&amp;$C100,CZ13TempReset,7,0)))))</f>
        <v>0.02167398067</v>
      </c>
      <c r="H100" s="92">
        <f>IF($B$1="CZ03",VLOOKUP(CECCZ&amp;$A$1&amp;$G$2&amp;$H$2&amp;$C100,CZ03TempReset,8,0),IF($B$1="CZ04",VLOOKUP(CECCZ&amp;$A$1&amp;$G$2&amp;$H$2&amp;$C100,CZ04TempReset,8,0),IF(CECCZ="CZ12",VLOOKUP(CECCZ&amp;$A$1&amp;$G$2&amp;$H$2&amp;$C100,CZ12TempReset,8,0),IF(CECCZ="CZ13",VLOOKUP(CECCZ&amp;$A$1&amp;$G$2&amp;$H$2&amp;$C100,CZ13TempReset,8,0)))))</f>
        <v>9.863914239</v>
      </c>
      <c r="I100" s="92">
        <f t="shared" si="17"/>
        <v>0.1176169926</v>
      </c>
      <c r="J100" s="74">
        <f t="shared" si="18"/>
        <v>29.80714891</v>
      </c>
    </row>
    <row r="101" ht="15.75" customHeight="1">
      <c r="B101" s="74">
        <f>CSSB!$L$8</f>
        <v>6</v>
      </c>
      <c r="C101" s="71">
        <v>3.0</v>
      </c>
      <c r="D101" s="75">
        <f>CSSB!$N$8</f>
        <v>253.4255319</v>
      </c>
      <c r="E101" s="91">
        <f>CSSB!$M$8</f>
        <v>87.56052009</v>
      </c>
      <c r="F101" s="71">
        <f t="shared" si="16"/>
        <v>2</v>
      </c>
      <c r="G101" s="92">
        <f>IF($B$1="CZ03",VLOOKUP(CECCZ&amp;$A$1&amp;$G$2&amp;$H$2&amp;$C101,CZ03TempReset,7,0),IF($B$1="CZ04",VLOOKUP(CECCZ&amp;$A$1&amp;$G$2&amp;$H$2&amp;$C101,CZ04TempReset,7,0),IF(CECCZ="CZ12",VLOOKUP(CECCZ&amp;$A$1&amp;$G$2&amp;$H$2&amp;$C101,CZ12TempReset,7,0),IF(CECCZ="CZ13",VLOOKUP(CECCZ&amp;$A$1&amp;$G$2&amp;$H$2&amp;$C101,CZ13TempReset,7,0)))))</f>
        <v>-0.01132721233</v>
      </c>
      <c r="H101" s="92">
        <f>IF($B$1="CZ03",VLOOKUP(CECCZ&amp;$A$1&amp;$G$2&amp;$H$2&amp;$C101,CZ03TempReset,8,0),IF($B$1="CZ04",VLOOKUP(CECCZ&amp;$A$1&amp;$G$2&amp;$H$2&amp;$C101,CZ04TempReset,8,0),IF(CECCZ="CZ12",VLOOKUP(CECCZ&amp;$A$1&amp;$G$2&amp;$H$2&amp;$C101,CZ12TempReset,8,0),IF(CECCZ="CZ13",VLOOKUP(CECCZ&amp;$A$1&amp;$G$2&amp;$H$2&amp;$C101,CZ13TempReset,8,0)))))</f>
        <v>12.44704585</v>
      </c>
      <c r="I101" s="92">
        <f t="shared" si="17"/>
        <v>0.1145522925</v>
      </c>
      <c r="J101" s="74">
        <f t="shared" si="18"/>
        <v>29.03047566</v>
      </c>
    </row>
    <row r="102" ht="15.75" customHeight="1">
      <c r="B102" s="74">
        <f>CSSB!$L$8</f>
        <v>6</v>
      </c>
      <c r="C102" s="71">
        <v>3.0</v>
      </c>
      <c r="D102" s="75">
        <f>CSSB!$N$8</f>
        <v>253.4255319</v>
      </c>
      <c r="E102" s="91">
        <f>CSSB!$M$8</f>
        <v>87.56052009</v>
      </c>
      <c r="F102" s="71">
        <f t="shared" si="16"/>
        <v>2</v>
      </c>
      <c r="G102" s="92">
        <f>IF($B$1="CZ03",VLOOKUP(CECCZ&amp;$A$1&amp;$G$2&amp;$H$2&amp;$C102,CZ03TempReset,7,0),IF($B$1="CZ04",VLOOKUP(CECCZ&amp;$A$1&amp;$G$2&amp;$H$2&amp;$C102,CZ04TempReset,7,0),IF(CECCZ="CZ12",VLOOKUP(CECCZ&amp;$A$1&amp;$G$2&amp;$H$2&amp;$C102,CZ12TempReset,7,0),IF(CECCZ="CZ13",VLOOKUP(CECCZ&amp;$A$1&amp;$G$2&amp;$H$2&amp;$C102,CZ13TempReset,7,0)))))</f>
        <v>-0.01132721233</v>
      </c>
      <c r="H102" s="92">
        <f>IF($B$1="CZ03",VLOOKUP(CECCZ&amp;$A$1&amp;$G$2&amp;$H$2&amp;$C102,CZ03TempReset,8,0),IF($B$1="CZ04",VLOOKUP(CECCZ&amp;$A$1&amp;$G$2&amp;$H$2&amp;$C102,CZ04TempReset,8,0),IF(CECCZ="CZ12",VLOOKUP(CECCZ&amp;$A$1&amp;$G$2&amp;$H$2&amp;$C102,CZ12TempReset,8,0),IF(CECCZ="CZ13",VLOOKUP(CECCZ&amp;$A$1&amp;$G$2&amp;$H$2&amp;$C102,CZ13TempReset,8,0)))))</f>
        <v>12.44704585</v>
      </c>
      <c r="I102" s="92">
        <f t="shared" si="17"/>
        <v>0.1145522925</v>
      </c>
      <c r="J102" s="74">
        <f t="shared" si="18"/>
        <v>29.03047566</v>
      </c>
    </row>
    <row r="103" ht="15.75" customHeight="1">
      <c r="B103" s="74">
        <f>CSSB!$L$8</f>
        <v>6</v>
      </c>
      <c r="C103" s="71">
        <v>3.0</v>
      </c>
      <c r="D103" s="75">
        <f>CSSB!$N$8</f>
        <v>253.4255319</v>
      </c>
      <c r="E103" s="91">
        <f>CSSB!$M$8</f>
        <v>87.56052009</v>
      </c>
      <c r="F103" s="71">
        <f t="shared" si="16"/>
        <v>2</v>
      </c>
      <c r="G103" s="92">
        <f>IF($B$1="CZ03",VLOOKUP(CECCZ&amp;$A$1&amp;$G$2&amp;$H$2&amp;$C103,CZ03TempReset,7,0),IF($B$1="CZ04",VLOOKUP(CECCZ&amp;$A$1&amp;$G$2&amp;$H$2&amp;$C103,CZ04TempReset,7,0),IF(CECCZ="CZ12",VLOOKUP(CECCZ&amp;$A$1&amp;$G$2&amp;$H$2&amp;$C103,CZ12TempReset,7,0),IF(CECCZ="CZ13",VLOOKUP(CECCZ&amp;$A$1&amp;$G$2&amp;$H$2&amp;$C103,CZ13TempReset,7,0)))))</f>
        <v>-0.01132721233</v>
      </c>
      <c r="H103" s="92">
        <f>IF($B$1="CZ03",VLOOKUP(CECCZ&amp;$A$1&amp;$G$2&amp;$H$2&amp;$C103,CZ03TempReset,8,0),IF($B$1="CZ04",VLOOKUP(CECCZ&amp;$A$1&amp;$G$2&amp;$H$2&amp;$C103,CZ04TempReset,8,0),IF(CECCZ="CZ12",VLOOKUP(CECCZ&amp;$A$1&amp;$G$2&amp;$H$2&amp;$C103,CZ12TempReset,8,0),IF(CECCZ="CZ13",VLOOKUP(CECCZ&amp;$A$1&amp;$G$2&amp;$H$2&amp;$C103,CZ13TempReset,8,0)))))</f>
        <v>12.44704585</v>
      </c>
      <c r="I103" s="92">
        <f t="shared" si="17"/>
        <v>0.1145522925</v>
      </c>
      <c r="J103" s="74">
        <f t="shared" si="18"/>
        <v>29.03047566</v>
      </c>
    </row>
    <row r="104" ht="15.75" customHeight="1">
      <c r="B104" s="74">
        <f>CSSB!$L$8</f>
        <v>6</v>
      </c>
      <c r="C104" s="71">
        <v>3.0</v>
      </c>
      <c r="D104" s="75">
        <f>CSSB!$N$8</f>
        <v>253.4255319</v>
      </c>
      <c r="E104" s="91">
        <f>CSSB!$M$8</f>
        <v>87.56052009</v>
      </c>
      <c r="F104" s="71">
        <f t="shared" si="16"/>
        <v>2</v>
      </c>
      <c r="G104" s="92">
        <f>IF($B$1="CZ03",VLOOKUP(CECCZ&amp;$A$1&amp;$G$2&amp;$H$2&amp;$C104,CZ03TempReset,7,0),IF($B$1="CZ04",VLOOKUP(CECCZ&amp;$A$1&amp;$G$2&amp;$H$2&amp;$C104,CZ04TempReset,7,0),IF(CECCZ="CZ12",VLOOKUP(CECCZ&amp;$A$1&amp;$G$2&amp;$H$2&amp;$C104,CZ12TempReset,7,0),IF(CECCZ="CZ13",VLOOKUP(CECCZ&amp;$A$1&amp;$G$2&amp;$H$2&amp;$C104,CZ13TempReset,7,0)))))</f>
        <v>-0.01132721233</v>
      </c>
      <c r="H104" s="92">
        <f>IF($B$1="CZ03",VLOOKUP(CECCZ&amp;$A$1&amp;$G$2&amp;$H$2&amp;$C104,CZ03TempReset,8,0),IF($B$1="CZ04",VLOOKUP(CECCZ&amp;$A$1&amp;$G$2&amp;$H$2&amp;$C104,CZ04TempReset,8,0),IF(CECCZ="CZ12",VLOOKUP(CECCZ&amp;$A$1&amp;$G$2&amp;$H$2&amp;$C104,CZ12TempReset,8,0),IF(CECCZ="CZ13",VLOOKUP(CECCZ&amp;$A$1&amp;$G$2&amp;$H$2&amp;$C104,CZ13TempReset,8,0)))))</f>
        <v>12.44704585</v>
      </c>
      <c r="I104" s="92">
        <f t="shared" si="17"/>
        <v>0.1145522925</v>
      </c>
      <c r="J104" s="74">
        <f t="shared" si="18"/>
        <v>29.03047566</v>
      </c>
    </row>
    <row r="105" ht="15.75" customHeight="1">
      <c r="B105" s="74">
        <f>CSSB!$L$8</f>
        <v>6</v>
      </c>
      <c r="C105" s="71">
        <v>4.0</v>
      </c>
      <c r="D105" s="75">
        <f>CSSB!$N$8</f>
        <v>253.4255319</v>
      </c>
      <c r="E105" s="91">
        <f>CSSB!$M$8</f>
        <v>87.56052009</v>
      </c>
      <c r="F105" s="71">
        <f t="shared" si="16"/>
        <v>2</v>
      </c>
      <c r="G105" s="92">
        <f>IF($B$1="CZ03",VLOOKUP(CECCZ&amp;$A$1&amp;$G$2&amp;$H$2&amp;$C105,CZ03TempReset,7,0),IF($B$1="CZ04",VLOOKUP(CECCZ&amp;$A$1&amp;$G$2&amp;$H$2&amp;$C105,CZ04TempReset,7,0),IF(CECCZ="CZ12",VLOOKUP(CECCZ&amp;$A$1&amp;$G$2&amp;$H$2&amp;$C105,CZ12TempReset,7,0),IF(CECCZ="CZ13",VLOOKUP(CECCZ&amp;$A$1&amp;$G$2&amp;$H$2&amp;$C105,CZ13TempReset,7,0)))))</f>
        <v>-0.04098715091</v>
      </c>
      <c r="H105" s="92">
        <f>IF($B$1="CZ03",VLOOKUP(CECCZ&amp;$A$1&amp;$G$2&amp;$H$2&amp;$C105,CZ03TempReset,8,0),IF($B$1="CZ04",VLOOKUP(CECCZ&amp;$A$1&amp;$G$2&amp;$H$2&amp;$C105,CZ04TempReset,8,0),IF(CECCZ="CZ12",VLOOKUP(CECCZ&amp;$A$1&amp;$G$2&amp;$H$2&amp;$C105,CZ12TempReset,8,0),IF(CECCZ="CZ13",VLOOKUP(CECCZ&amp;$A$1&amp;$G$2&amp;$H$2&amp;$C105,CZ13TempReset,8,0)))))</f>
        <v>12.48538784</v>
      </c>
      <c r="I105" s="92">
        <f t="shared" si="17"/>
        <v>0.08896531585</v>
      </c>
      <c r="J105" s="74">
        <f t="shared" si="18"/>
        <v>22.54608249</v>
      </c>
    </row>
    <row r="106" ht="15.75" customHeight="1">
      <c r="B106" s="74">
        <f>CSSB!$L$8</f>
        <v>6</v>
      </c>
      <c r="C106" s="71">
        <v>4.0</v>
      </c>
      <c r="D106" s="75">
        <f>CSSB!$N$8</f>
        <v>253.4255319</v>
      </c>
      <c r="E106" s="91">
        <f>CSSB!$M$8</f>
        <v>87.56052009</v>
      </c>
      <c r="F106" s="71">
        <f t="shared" si="16"/>
        <v>2</v>
      </c>
      <c r="G106" s="92">
        <f>IF($B$1="CZ03",VLOOKUP(CECCZ&amp;$A$1&amp;$G$2&amp;$H$2&amp;$C106,CZ03TempReset,7,0),IF($B$1="CZ04",VLOOKUP(CECCZ&amp;$A$1&amp;$G$2&amp;$H$2&amp;$C106,CZ04TempReset,7,0),IF(CECCZ="CZ12",VLOOKUP(CECCZ&amp;$A$1&amp;$G$2&amp;$H$2&amp;$C106,CZ12TempReset,7,0),IF(CECCZ="CZ13",VLOOKUP(CECCZ&amp;$A$1&amp;$G$2&amp;$H$2&amp;$C106,CZ13TempReset,7,0)))))</f>
        <v>-0.04098715091</v>
      </c>
      <c r="H106" s="92">
        <f>IF($B$1="CZ03",VLOOKUP(CECCZ&amp;$A$1&amp;$G$2&amp;$H$2&amp;$C106,CZ03TempReset,8,0),IF($B$1="CZ04",VLOOKUP(CECCZ&amp;$A$1&amp;$G$2&amp;$H$2&amp;$C106,CZ04TempReset,8,0),IF(CECCZ="CZ12",VLOOKUP(CECCZ&amp;$A$1&amp;$G$2&amp;$H$2&amp;$C106,CZ12TempReset,8,0),IF(CECCZ="CZ13",VLOOKUP(CECCZ&amp;$A$1&amp;$G$2&amp;$H$2&amp;$C106,CZ13TempReset,8,0)))))</f>
        <v>12.48538784</v>
      </c>
      <c r="I106" s="92">
        <f t="shared" si="17"/>
        <v>0.08896531585</v>
      </c>
      <c r="J106" s="74">
        <f t="shared" si="18"/>
        <v>22.54608249</v>
      </c>
    </row>
    <row r="107" ht="15.75" customHeight="1">
      <c r="B107" s="74">
        <f>CSSB!$L$8</f>
        <v>6</v>
      </c>
      <c r="C107" s="71">
        <v>4.0</v>
      </c>
      <c r="D107" s="75">
        <f>CSSB!$N$8</f>
        <v>253.4255319</v>
      </c>
      <c r="E107" s="91">
        <f>CSSB!$M$8</f>
        <v>87.56052009</v>
      </c>
      <c r="F107" s="71">
        <f t="shared" si="16"/>
        <v>2</v>
      </c>
      <c r="G107" s="92">
        <f>IF($B$1="CZ03",VLOOKUP(CECCZ&amp;$A$1&amp;$G$2&amp;$H$2&amp;$C107,CZ03TempReset,7,0),IF($B$1="CZ04",VLOOKUP(CECCZ&amp;$A$1&amp;$G$2&amp;$H$2&amp;$C107,CZ04TempReset,7,0),IF(CECCZ="CZ12",VLOOKUP(CECCZ&amp;$A$1&amp;$G$2&amp;$H$2&amp;$C107,CZ12TempReset,7,0),IF(CECCZ="CZ13",VLOOKUP(CECCZ&amp;$A$1&amp;$G$2&amp;$H$2&amp;$C107,CZ13TempReset,7,0)))))</f>
        <v>-0.04098715091</v>
      </c>
      <c r="H107" s="92">
        <f>IF($B$1="CZ03",VLOOKUP(CECCZ&amp;$A$1&amp;$G$2&amp;$H$2&amp;$C107,CZ03TempReset,8,0),IF($B$1="CZ04",VLOOKUP(CECCZ&amp;$A$1&amp;$G$2&amp;$H$2&amp;$C107,CZ04TempReset,8,0),IF(CECCZ="CZ12",VLOOKUP(CECCZ&amp;$A$1&amp;$G$2&amp;$H$2&amp;$C107,CZ12TempReset,8,0),IF(CECCZ="CZ13",VLOOKUP(CECCZ&amp;$A$1&amp;$G$2&amp;$H$2&amp;$C107,CZ13TempReset,8,0)))))</f>
        <v>12.48538784</v>
      </c>
      <c r="I107" s="92">
        <f t="shared" si="17"/>
        <v>0.08896531585</v>
      </c>
      <c r="J107" s="74">
        <f t="shared" si="18"/>
        <v>22.54608249</v>
      </c>
    </row>
    <row r="108" ht="15.75" customHeight="1">
      <c r="B108" s="74">
        <f>CSSB!$L$8</f>
        <v>6</v>
      </c>
      <c r="C108" s="71">
        <v>4.0</v>
      </c>
      <c r="D108" s="75">
        <f>CSSB!$N$8</f>
        <v>253.4255319</v>
      </c>
      <c r="E108" s="91">
        <f>CSSB!$M$8</f>
        <v>87.56052009</v>
      </c>
      <c r="F108" s="71">
        <f t="shared" si="16"/>
        <v>2</v>
      </c>
      <c r="G108" s="92">
        <f>IF($B$1="CZ03",VLOOKUP(CECCZ&amp;$A$1&amp;$G$2&amp;$H$2&amp;$C108,CZ03TempReset,7,0),IF($B$1="CZ04",VLOOKUP(CECCZ&amp;$A$1&amp;$G$2&amp;$H$2&amp;$C108,CZ04TempReset,7,0),IF(CECCZ="CZ12",VLOOKUP(CECCZ&amp;$A$1&amp;$G$2&amp;$H$2&amp;$C108,CZ12TempReset,7,0),IF(CECCZ="CZ13",VLOOKUP(CECCZ&amp;$A$1&amp;$G$2&amp;$H$2&amp;$C108,CZ13TempReset,7,0)))))</f>
        <v>-0.04098715091</v>
      </c>
      <c r="H108" s="92">
        <f>IF($B$1="CZ03",VLOOKUP(CECCZ&amp;$A$1&amp;$G$2&amp;$H$2&amp;$C108,CZ03TempReset,8,0),IF($B$1="CZ04",VLOOKUP(CECCZ&amp;$A$1&amp;$G$2&amp;$H$2&amp;$C108,CZ04TempReset,8,0),IF(CECCZ="CZ12",VLOOKUP(CECCZ&amp;$A$1&amp;$G$2&amp;$H$2&amp;$C108,CZ12TempReset,8,0),IF(CECCZ="CZ13",VLOOKUP(CECCZ&amp;$A$1&amp;$G$2&amp;$H$2&amp;$C108,CZ13TempReset,8,0)))))</f>
        <v>12.48538784</v>
      </c>
      <c r="I108" s="92">
        <f t="shared" si="17"/>
        <v>0.08896531585</v>
      </c>
      <c r="J108" s="74">
        <f t="shared" si="18"/>
        <v>22.54608249</v>
      </c>
    </row>
    <row r="109" ht="15.75" customHeight="1"/>
    <row r="110" ht="15.75" customHeight="1">
      <c r="B110" s="90" t="s">
        <v>46</v>
      </c>
      <c r="C110" s="90" t="s">
        <v>68</v>
      </c>
      <c r="D110" s="90" t="s">
        <v>69</v>
      </c>
      <c r="E110" s="90" t="s">
        <v>70</v>
      </c>
      <c r="F110" s="90" t="s">
        <v>71</v>
      </c>
      <c r="G110" s="90">
        <f>PrecoolDegrees</f>
        <v>0</v>
      </c>
      <c r="H110" s="90">
        <f>TempResetDegrees</f>
        <v>4</v>
      </c>
      <c r="I110" s="90" t="s">
        <v>72</v>
      </c>
      <c r="J110" s="90" t="s">
        <v>73</v>
      </c>
    </row>
    <row r="111" ht="15.75" customHeight="1">
      <c r="B111" s="74">
        <f>CSSB!$L$9</f>
        <v>7</v>
      </c>
      <c r="C111" s="71">
        <v>1.0</v>
      </c>
      <c r="D111" s="75">
        <f>CSSB!$N$9</f>
        <v>248.6666667</v>
      </c>
      <c r="E111" s="91">
        <f>CSSB!$M$9</f>
        <v>90.79444444</v>
      </c>
      <c r="F111" s="71">
        <f t="shared" ref="F111:F126" si="19">IF(E111&lt;75,1,IF(AND(E111&gt;=75, E111&lt;95),2,IF(E111&gt;=95,3)))</f>
        <v>2</v>
      </c>
      <c r="G111" s="92">
        <f>IF($B$1="CZ03",VLOOKUP(CECCZ&amp;$A$1&amp;$G$2&amp;$H$2&amp;$C111,CZ03TempReset,7,0),IF($B$1="CZ04",VLOOKUP(CECCZ&amp;$A$1&amp;$G$2&amp;$H$2&amp;$C111,CZ04TempReset,7,0),IF(CECCZ="CZ12",VLOOKUP(CECCZ&amp;$A$1&amp;$G$2&amp;$H$2&amp;$C111,CZ12TempReset,7,0),IF(CECCZ="CZ13",VLOOKUP(CECCZ&amp;$A$1&amp;$G$2&amp;$H$2&amp;$C111,CZ13TempReset,7,0)))))</f>
        <v>0.1920331988</v>
      </c>
      <c r="H111" s="92">
        <f>IF($B$1="CZ03",VLOOKUP(CECCZ&amp;$A$1&amp;$G$2&amp;$H$2&amp;$C111,CZ03TempReset,8,0),IF($B$1="CZ04",VLOOKUP(CECCZ&amp;$A$1&amp;$G$2&amp;$H$2&amp;$C111,CZ04TempReset,8,0),IF(CECCZ="CZ12",VLOOKUP(CECCZ&amp;$A$1&amp;$G$2&amp;$H$2&amp;$C111,CZ12TempReset,8,0),IF(CECCZ="CZ13",VLOOKUP(CECCZ&amp;$A$1&amp;$G$2&amp;$H$2&amp;$C111,CZ13TempReset,8,0)))))</f>
        <v>-4.719012716</v>
      </c>
      <c r="I111" s="92">
        <f t="shared" ref="I111:I126" si="20">(E111*G111+H111)/100</f>
        <v>0.1271653488</v>
      </c>
      <c r="J111" s="74">
        <f t="shared" ref="J111:J126" si="21">D111*I111</f>
        <v>31.62178341</v>
      </c>
    </row>
    <row r="112" ht="15.75" customHeight="1">
      <c r="B112" s="74">
        <f>CSSB!$L$9</f>
        <v>7</v>
      </c>
      <c r="C112" s="71">
        <v>1.0</v>
      </c>
      <c r="D112" s="75">
        <f>CSSB!$N$9</f>
        <v>248.6666667</v>
      </c>
      <c r="E112" s="91">
        <f>CSSB!$M$9</f>
        <v>90.79444444</v>
      </c>
      <c r="F112" s="71">
        <f t="shared" si="19"/>
        <v>2</v>
      </c>
      <c r="G112" s="92">
        <f>IF($B$1="CZ03",VLOOKUP(CECCZ&amp;$A$1&amp;$G$2&amp;$H$2&amp;$C112,CZ03TempReset,7,0),IF($B$1="CZ04",VLOOKUP(CECCZ&amp;$A$1&amp;$G$2&amp;$H$2&amp;$C112,CZ04TempReset,7,0),IF(CECCZ="CZ12",VLOOKUP(CECCZ&amp;$A$1&amp;$G$2&amp;$H$2&amp;$C112,CZ12TempReset,7,0),IF(CECCZ="CZ13",VLOOKUP(CECCZ&amp;$A$1&amp;$G$2&amp;$H$2&amp;$C112,CZ13TempReset,7,0)))))</f>
        <v>0.1920331988</v>
      </c>
      <c r="H112" s="92">
        <f>IF($B$1="CZ03",VLOOKUP(CECCZ&amp;$A$1&amp;$G$2&amp;$H$2&amp;$C112,CZ03TempReset,8,0),IF($B$1="CZ04",VLOOKUP(CECCZ&amp;$A$1&amp;$G$2&amp;$H$2&amp;$C112,CZ04TempReset,8,0),IF(CECCZ="CZ12",VLOOKUP(CECCZ&amp;$A$1&amp;$G$2&amp;$H$2&amp;$C112,CZ12TempReset,8,0),IF(CECCZ="CZ13",VLOOKUP(CECCZ&amp;$A$1&amp;$G$2&amp;$H$2&amp;$C112,CZ13TempReset,8,0)))))</f>
        <v>-4.719012716</v>
      </c>
      <c r="I112" s="92">
        <f t="shared" si="20"/>
        <v>0.1271653488</v>
      </c>
      <c r="J112" s="74">
        <f t="shared" si="21"/>
        <v>31.62178341</v>
      </c>
    </row>
    <row r="113" ht="15.75" customHeight="1">
      <c r="B113" s="74">
        <f>CSSB!$L$9</f>
        <v>7</v>
      </c>
      <c r="C113" s="71">
        <v>1.0</v>
      </c>
      <c r="D113" s="75">
        <f>CSSB!$N$9</f>
        <v>248.6666667</v>
      </c>
      <c r="E113" s="91">
        <f>CSSB!$M$9</f>
        <v>90.79444444</v>
      </c>
      <c r="F113" s="71">
        <f t="shared" si="19"/>
        <v>2</v>
      </c>
      <c r="G113" s="92">
        <f>IF($B$1="CZ03",VLOOKUP(CECCZ&amp;$A$1&amp;$G$2&amp;$H$2&amp;$C113,CZ03TempReset,7,0),IF($B$1="CZ04",VLOOKUP(CECCZ&amp;$A$1&amp;$G$2&amp;$H$2&amp;$C113,CZ04TempReset,7,0),IF(CECCZ="CZ12",VLOOKUP(CECCZ&amp;$A$1&amp;$G$2&amp;$H$2&amp;$C113,CZ12TempReset,7,0),IF(CECCZ="CZ13",VLOOKUP(CECCZ&amp;$A$1&amp;$G$2&amp;$H$2&amp;$C113,CZ13TempReset,7,0)))))</f>
        <v>0.1920331988</v>
      </c>
      <c r="H113" s="92">
        <f>IF($B$1="CZ03",VLOOKUP(CECCZ&amp;$A$1&amp;$G$2&amp;$H$2&amp;$C113,CZ03TempReset,8,0),IF($B$1="CZ04",VLOOKUP(CECCZ&amp;$A$1&amp;$G$2&amp;$H$2&amp;$C113,CZ04TempReset,8,0),IF(CECCZ="CZ12",VLOOKUP(CECCZ&amp;$A$1&amp;$G$2&amp;$H$2&amp;$C113,CZ12TempReset,8,0),IF(CECCZ="CZ13",VLOOKUP(CECCZ&amp;$A$1&amp;$G$2&amp;$H$2&amp;$C113,CZ13TempReset,8,0)))))</f>
        <v>-4.719012716</v>
      </c>
      <c r="I113" s="92">
        <f t="shared" si="20"/>
        <v>0.1271653488</v>
      </c>
      <c r="J113" s="74">
        <f t="shared" si="21"/>
        <v>31.62178341</v>
      </c>
    </row>
    <row r="114" ht="15.75" customHeight="1">
      <c r="B114" s="74">
        <f>CSSB!$L$9</f>
        <v>7</v>
      </c>
      <c r="C114" s="71">
        <v>1.0</v>
      </c>
      <c r="D114" s="75">
        <f>CSSB!$N$9</f>
        <v>248.6666667</v>
      </c>
      <c r="E114" s="91">
        <f>CSSB!$M$9</f>
        <v>90.79444444</v>
      </c>
      <c r="F114" s="71">
        <f t="shared" si="19"/>
        <v>2</v>
      </c>
      <c r="G114" s="92">
        <f>IF($B$1="CZ03",VLOOKUP(CECCZ&amp;$A$1&amp;$G$2&amp;$H$2&amp;$C114,CZ03TempReset,7,0),IF($B$1="CZ04",VLOOKUP(CECCZ&amp;$A$1&amp;$G$2&amp;$H$2&amp;$C114,CZ04TempReset,7,0),IF(CECCZ="CZ12",VLOOKUP(CECCZ&amp;$A$1&amp;$G$2&amp;$H$2&amp;$C114,CZ12TempReset,7,0),IF(CECCZ="CZ13",VLOOKUP(CECCZ&amp;$A$1&amp;$G$2&amp;$H$2&amp;$C114,CZ13TempReset,7,0)))))</f>
        <v>0.1920331988</v>
      </c>
      <c r="H114" s="92">
        <f>IF($B$1="CZ03",VLOOKUP(CECCZ&amp;$A$1&amp;$G$2&amp;$H$2&amp;$C114,CZ03TempReset,8,0),IF($B$1="CZ04",VLOOKUP(CECCZ&amp;$A$1&amp;$G$2&amp;$H$2&amp;$C114,CZ04TempReset,8,0),IF(CECCZ="CZ12",VLOOKUP(CECCZ&amp;$A$1&amp;$G$2&amp;$H$2&amp;$C114,CZ12TempReset,8,0),IF(CECCZ="CZ13",VLOOKUP(CECCZ&amp;$A$1&amp;$G$2&amp;$H$2&amp;$C114,CZ13TempReset,8,0)))))</f>
        <v>-4.719012716</v>
      </c>
      <c r="I114" s="92">
        <f t="shared" si="20"/>
        <v>0.1271653488</v>
      </c>
      <c r="J114" s="74">
        <f t="shared" si="21"/>
        <v>31.62178341</v>
      </c>
    </row>
    <row r="115" ht="15.75" customHeight="1">
      <c r="B115" s="74">
        <f>CSSB!$L$9</f>
        <v>7</v>
      </c>
      <c r="C115" s="71">
        <v>2.0</v>
      </c>
      <c r="D115" s="75">
        <f>CSSB!$N$9</f>
        <v>248.6666667</v>
      </c>
      <c r="E115" s="91">
        <f>CSSB!$M$9</f>
        <v>90.79444444</v>
      </c>
      <c r="F115" s="71">
        <f t="shared" si="19"/>
        <v>2</v>
      </c>
      <c r="G115" s="92">
        <f>IF($B$1="CZ03",VLOOKUP(CECCZ&amp;$A$1&amp;$G$2&amp;$H$2&amp;$C115,CZ03TempReset,7,0),IF($B$1="CZ04",VLOOKUP(CECCZ&amp;$A$1&amp;$G$2&amp;$H$2&amp;$C115,CZ04TempReset,7,0),IF(CECCZ="CZ12",VLOOKUP(CECCZ&amp;$A$1&amp;$G$2&amp;$H$2&amp;$C115,CZ12TempReset,7,0),IF(CECCZ="CZ13",VLOOKUP(CECCZ&amp;$A$1&amp;$G$2&amp;$H$2&amp;$C115,CZ13TempReset,7,0)))))</f>
        <v>0.02167398067</v>
      </c>
      <c r="H115" s="92">
        <f>IF($B$1="CZ03",VLOOKUP(CECCZ&amp;$A$1&amp;$G$2&amp;$H$2&amp;$C115,CZ03TempReset,8,0),IF($B$1="CZ04",VLOOKUP(CECCZ&amp;$A$1&amp;$G$2&amp;$H$2&amp;$C115,CZ04TempReset,8,0),IF(CECCZ="CZ12",VLOOKUP(CECCZ&amp;$A$1&amp;$G$2&amp;$H$2&amp;$C115,CZ12TempReset,8,0),IF(CECCZ="CZ13",VLOOKUP(CECCZ&amp;$A$1&amp;$G$2&amp;$H$2&amp;$C115,CZ13TempReset,8,0)))))</f>
        <v>9.863914239</v>
      </c>
      <c r="I115" s="92">
        <f t="shared" si="20"/>
        <v>0.1183179127</v>
      </c>
      <c r="J115" s="74">
        <f t="shared" si="21"/>
        <v>29.42172096</v>
      </c>
    </row>
    <row r="116" ht="15.75" customHeight="1">
      <c r="B116" s="74">
        <f>CSSB!$L$9</f>
        <v>7</v>
      </c>
      <c r="C116" s="71">
        <v>2.0</v>
      </c>
      <c r="D116" s="75">
        <f>CSSB!$N$9</f>
        <v>248.6666667</v>
      </c>
      <c r="E116" s="91">
        <f>CSSB!$M$9</f>
        <v>90.79444444</v>
      </c>
      <c r="F116" s="71">
        <f t="shared" si="19"/>
        <v>2</v>
      </c>
      <c r="G116" s="92">
        <f>IF($B$1="CZ03",VLOOKUP(CECCZ&amp;$A$1&amp;$G$2&amp;$H$2&amp;$C116,CZ03TempReset,7,0),IF($B$1="CZ04",VLOOKUP(CECCZ&amp;$A$1&amp;$G$2&amp;$H$2&amp;$C116,CZ04TempReset,7,0),IF(CECCZ="CZ12",VLOOKUP(CECCZ&amp;$A$1&amp;$G$2&amp;$H$2&amp;$C116,CZ12TempReset,7,0),IF(CECCZ="CZ13",VLOOKUP(CECCZ&amp;$A$1&amp;$G$2&amp;$H$2&amp;$C116,CZ13TempReset,7,0)))))</f>
        <v>0.02167398067</v>
      </c>
      <c r="H116" s="92">
        <f>IF($B$1="CZ03",VLOOKUP(CECCZ&amp;$A$1&amp;$G$2&amp;$H$2&amp;$C116,CZ03TempReset,8,0),IF($B$1="CZ04",VLOOKUP(CECCZ&amp;$A$1&amp;$G$2&amp;$H$2&amp;$C116,CZ04TempReset,8,0),IF(CECCZ="CZ12",VLOOKUP(CECCZ&amp;$A$1&amp;$G$2&amp;$H$2&amp;$C116,CZ12TempReset,8,0),IF(CECCZ="CZ13",VLOOKUP(CECCZ&amp;$A$1&amp;$G$2&amp;$H$2&amp;$C116,CZ13TempReset,8,0)))))</f>
        <v>9.863914239</v>
      </c>
      <c r="I116" s="92">
        <f t="shared" si="20"/>
        <v>0.1183179127</v>
      </c>
      <c r="J116" s="74">
        <f t="shared" si="21"/>
        <v>29.42172096</v>
      </c>
    </row>
    <row r="117" ht="15.75" customHeight="1">
      <c r="B117" s="74">
        <f>CSSB!$L$9</f>
        <v>7</v>
      </c>
      <c r="C117" s="71">
        <v>2.0</v>
      </c>
      <c r="D117" s="75">
        <f>CSSB!$N$9</f>
        <v>248.6666667</v>
      </c>
      <c r="E117" s="91">
        <f>CSSB!$M$9</f>
        <v>90.79444444</v>
      </c>
      <c r="F117" s="71">
        <f t="shared" si="19"/>
        <v>2</v>
      </c>
      <c r="G117" s="92">
        <f>IF($B$1="CZ03",VLOOKUP(CECCZ&amp;$A$1&amp;$G$2&amp;$H$2&amp;$C117,CZ03TempReset,7,0),IF($B$1="CZ04",VLOOKUP(CECCZ&amp;$A$1&amp;$G$2&amp;$H$2&amp;$C117,CZ04TempReset,7,0),IF(CECCZ="CZ12",VLOOKUP(CECCZ&amp;$A$1&amp;$G$2&amp;$H$2&amp;$C117,CZ12TempReset,7,0),IF(CECCZ="CZ13",VLOOKUP(CECCZ&amp;$A$1&amp;$G$2&amp;$H$2&amp;$C117,CZ13TempReset,7,0)))))</f>
        <v>0.02167398067</v>
      </c>
      <c r="H117" s="92">
        <f>IF($B$1="CZ03",VLOOKUP(CECCZ&amp;$A$1&amp;$G$2&amp;$H$2&amp;$C117,CZ03TempReset,8,0),IF($B$1="CZ04",VLOOKUP(CECCZ&amp;$A$1&amp;$G$2&amp;$H$2&amp;$C117,CZ04TempReset,8,0),IF(CECCZ="CZ12",VLOOKUP(CECCZ&amp;$A$1&amp;$G$2&amp;$H$2&amp;$C117,CZ12TempReset,8,0),IF(CECCZ="CZ13",VLOOKUP(CECCZ&amp;$A$1&amp;$G$2&amp;$H$2&amp;$C117,CZ13TempReset,8,0)))))</f>
        <v>9.863914239</v>
      </c>
      <c r="I117" s="92">
        <f t="shared" si="20"/>
        <v>0.1183179127</v>
      </c>
      <c r="J117" s="74">
        <f t="shared" si="21"/>
        <v>29.42172096</v>
      </c>
    </row>
    <row r="118" ht="15.75" customHeight="1">
      <c r="B118" s="74">
        <f>CSSB!$L$9</f>
        <v>7</v>
      </c>
      <c r="C118" s="71">
        <v>2.0</v>
      </c>
      <c r="D118" s="75">
        <f>CSSB!$N$9</f>
        <v>248.6666667</v>
      </c>
      <c r="E118" s="91">
        <f>CSSB!$M$9</f>
        <v>90.79444444</v>
      </c>
      <c r="F118" s="71">
        <f t="shared" si="19"/>
        <v>2</v>
      </c>
      <c r="G118" s="92">
        <f>IF($B$1="CZ03",VLOOKUP(CECCZ&amp;$A$1&amp;$G$2&amp;$H$2&amp;$C118,CZ03TempReset,7,0),IF($B$1="CZ04",VLOOKUP(CECCZ&amp;$A$1&amp;$G$2&amp;$H$2&amp;$C118,CZ04TempReset,7,0),IF(CECCZ="CZ12",VLOOKUP(CECCZ&amp;$A$1&amp;$G$2&amp;$H$2&amp;$C118,CZ12TempReset,7,0),IF(CECCZ="CZ13",VLOOKUP(CECCZ&amp;$A$1&amp;$G$2&amp;$H$2&amp;$C118,CZ13TempReset,7,0)))))</f>
        <v>0.02167398067</v>
      </c>
      <c r="H118" s="92">
        <f>IF($B$1="CZ03",VLOOKUP(CECCZ&amp;$A$1&amp;$G$2&amp;$H$2&amp;$C118,CZ03TempReset,8,0),IF($B$1="CZ04",VLOOKUP(CECCZ&amp;$A$1&amp;$G$2&amp;$H$2&amp;$C118,CZ04TempReset,8,0),IF(CECCZ="CZ12",VLOOKUP(CECCZ&amp;$A$1&amp;$G$2&amp;$H$2&amp;$C118,CZ12TempReset,8,0),IF(CECCZ="CZ13",VLOOKUP(CECCZ&amp;$A$1&amp;$G$2&amp;$H$2&amp;$C118,CZ13TempReset,8,0)))))</f>
        <v>9.863914239</v>
      </c>
      <c r="I118" s="92">
        <f t="shared" si="20"/>
        <v>0.1183179127</v>
      </c>
      <c r="J118" s="74">
        <f t="shared" si="21"/>
        <v>29.42172096</v>
      </c>
    </row>
    <row r="119" ht="15.75" customHeight="1">
      <c r="B119" s="74">
        <f>CSSB!$L$9</f>
        <v>7</v>
      </c>
      <c r="C119" s="71">
        <v>3.0</v>
      </c>
      <c r="D119" s="75">
        <f>CSSB!$N$9</f>
        <v>248.6666667</v>
      </c>
      <c r="E119" s="91">
        <f>CSSB!$M$9</f>
        <v>90.79444444</v>
      </c>
      <c r="F119" s="71">
        <f t="shared" si="19"/>
        <v>2</v>
      </c>
      <c r="G119" s="92">
        <f>IF($B$1="CZ03",VLOOKUP(CECCZ&amp;$A$1&amp;$G$2&amp;$H$2&amp;$C119,CZ03TempReset,7,0),IF($B$1="CZ04",VLOOKUP(CECCZ&amp;$A$1&amp;$G$2&amp;$H$2&amp;$C119,CZ04TempReset,7,0),IF(CECCZ="CZ12",VLOOKUP(CECCZ&amp;$A$1&amp;$G$2&amp;$H$2&amp;$C119,CZ12TempReset,7,0),IF(CECCZ="CZ13",VLOOKUP(CECCZ&amp;$A$1&amp;$G$2&amp;$H$2&amp;$C119,CZ13TempReset,7,0)))))</f>
        <v>-0.01132721233</v>
      </c>
      <c r="H119" s="92">
        <f>IF($B$1="CZ03",VLOOKUP(CECCZ&amp;$A$1&amp;$G$2&amp;$H$2&amp;$C119,CZ03TempReset,8,0),IF($B$1="CZ04",VLOOKUP(CECCZ&amp;$A$1&amp;$G$2&amp;$H$2&amp;$C119,CZ04TempReset,8,0),IF(CECCZ="CZ12",VLOOKUP(CECCZ&amp;$A$1&amp;$G$2&amp;$H$2&amp;$C119,CZ12TempReset,8,0),IF(CECCZ="CZ13",VLOOKUP(CECCZ&amp;$A$1&amp;$G$2&amp;$H$2&amp;$C119,CZ13TempReset,8,0)))))</f>
        <v>12.44704585</v>
      </c>
      <c r="I119" s="92">
        <f t="shared" si="20"/>
        <v>0.114185979</v>
      </c>
      <c r="J119" s="74">
        <f t="shared" si="21"/>
        <v>28.39424679</v>
      </c>
    </row>
    <row r="120" ht="15.75" customHeight="1">
      <c r="B120" s="74">
        <f>CSSB!$L$9</f>
        <v>7</v>
      </c>
      <c r="C120" s="71">
        <v>3.0</v>
      </c>
      <c r="D120" s="75">
        <f>CSSB!$N$9</f>
        <v>248.6666667</v>
      </c>
      <c r="E120" s="91">
        <f>CSSB!$M$9</f>
        <v>90.79444444</v>
      </c>
      <c r="F120" s="71">
        <f t="shared" si="19"/>
        <v>2</v>
      </c>
      <c r="G120" s="92">
        <f>IF($B$1="CZ03",VLOOKUP(CECCZ&amp;$A$1&amp;$G$2&amp;$H$2&amp;$C120,CZ03TempReset,7,0),IF($B$1="CZ04",VLOOKUP(CECCZ&amp;$A$1&amp;$G$2&amp;$H$2&amp;$C120,CZ04TempReset,7,0),IF(CECCZ="CZ12",VLOOKUP(CECCZ&amp;$A$1&amp;$G$2&amp;$H$2&amp;$C120,CZ12TempReset,7,0),IF(CECCZ="CZ13",VLOOKUP(CECCZ&amp;$A$1&amp;$G$2&amp;$H$2&amp;$C120,CZ13TempReset,7,0)))))</f>
        <v>-0.01132721233</v>
      </c>
      <c r="H120" s="92">
        <f>IF($B$1="CZ03",VLOOKUP(CECCZ&amp;$A$1&amp;$G$2&amp;$H$2&amp;$C120,CZ03TempReset,8,0),IF($B$1="CZ04",VLOOKUP(CECCZ&amp;$A$1&amp;$G$2&amp;$H$2&amp;$C120,CZ04TempReset,8,0),IF(CECCZ="CZ12",VLOOKUP(CECCZ&amp;$A$1&amp;$G$2&amp;$H$2&amp;$C120,CZ12TempReset,8,0),IF(CECCZ="CZ13",VLOOKUP(CECCZ&amp;$A$1&amp;$G$2&amp;$H$2&amp;$C120,CZ13TempReset,8,0)))))</f>
        <v>12.44704585</v>
      </c>
      <c r="I120" s="92">
        <f t="shared" si="20"/>
        <v>0.114185979</v>
      </c>
      <c r="J120" s="74">
        <f t="shared" si="21"/>
        <v>28.39424679</v>
      </c>
    </row>
    <row r="121" ht="15.75" customHeight="1">
      <c r="B121" s="74">
        <f>CSSB!$L$9</f>
        <v>7</v>
      </c>
      <c r="C121" s="71">
        <v>3.0</v>
      </c>
      <c r="D121" s="75">
        <f>CSSB!$N$9</f>
        <v>248.6666667</v>
      </c>
      <c r="E121" s="91">
        <f>CSSB!$M$9</f>
        <v>90.79444444</v>
      </c>
      <c r="F121" s="71">
        <f t="shared" si="19"/>
        <v>2</v>
      </c>
      <c r="G121" s="92">
        <f>IF($B$1="CZ03",VLOOKUP(CECCZ&amp;$A$1&amp;$G$2&amp;$H$2&amp;$C121,CZ03TempReset,7,0),IF($B$1="CZ04",VLOOKUP(CECCZ&amp;$A$1&amp;$G$2&amp;$H$2&amp;$C121,CZ04TempReset,7,0),IF(CECCZ="CZ12",VLOOKUP(CECCZ&amp;$A$1&amp;$G$2&amp;$H$2&amp;$C121,CZ12TempReset,7,0),IF(CECCZ="CZ13",VLOOKUP(CECCZ&amp;$A$1&amp;$G$2&amp;$H$2&amp;$C121,CZ13TempReset,7,0)))))</f>
        <v>-0.01132721233</v>
      </c>
      <c r="H121" s="92">
        <f>IF($B$1="CZ03",VLOOKUP(CECCZ&amp;$A$1&amp;$G$2&amp;$H$2&amp;$C121,CZ03TempReset,8,0),IF($B$1="CZ04",VLOOKUP(CECCZ&amp;$A$1&amp;$G$2&amp;$H$2&amp;$C121,CZ04TempReset,8,0),IF(CECCZ="CZ12",VLOOKUP(CECCZ&amp;$A$1&amp;$G$2&amp;$H$2&amp;$C121,CZ12TempReset,8,0),IF(CECCZ="CZ13",VLOOKUP(CECCZ&amp;$A$1&amp;$G$2&amp;$H$2&amp;$C121,CZ13TempReset,8,0)))))</f>
        <v>12.44704585</v>
      </c>
      <c r="I121" s="92">
        <f t="shared" si="20"/>
        <v>0.114185979</v>
      </c>
      <c r="J121" s="74">
        <f t="shared" si="21"/>
        <v>28.39424679</v>
      </c>
    </row>
    <row r="122" ht="15.75" customHeight="1">
      <c r="B122" s="74">
        <f>CSSB!$L$9</f>
        <v>7</v>
      </c>
      <c r="C122" s="71">
        <v>3.0</v>
      </c>
      <c r="D122" s="75">
        <f>CSSB!$N$9</f>
        <v>248.6666667</v>
      </c>
      <c r="E122" s="91">
        <f>CSSB!$M$9</f>
        <v>90.79444444</v>
      </c>
      <c r="F122" s="71">
        <f t="shared" si="19"/>
        <v>2</v>
      </c>
      <c r="G122" s="92">
        <f>IF($B$1="CZ03",VLOOKUP(CECCZ&amp;$A$1&amp;$G$2&amp;$H$2&amp;$C122,CZ03TempReset,7,0),IF($B$1="CZ04",VLOOKUP(CECCZ&amp;$A$1&amp;$G$2&amp;$H$2&amp;$C122,CZ04TempReset,7,0),IF(CECCZ="CZ12",VLOOKUP(CECCZ&amp;$A$1&amp;$G$2&amp;$H$2&amp;$C122,CZ12TempReset,7,0),IF(CECCZ="CZ13",VLOOKUP(CECCZ&amp;$A$1&amp;$G$2&amp;$H$2&amp;$C122,CZ13TempReset,7,0)))))</f>
        <v>-0.01132721233</v>
      </c>
      <c r="H122" s="92">
        <f>IF($B$1="CZ03",VLOOKUP(CECCZ&amp;$A$1&amp;$G$2&amp;$H$2&amp;$C122,CZ03TempReset,8,0),IF($B$1="CZ04",VLOOKUP(CECCZ&amp;$A$1&amp;$G$2&amp;$H$2&amp;$C122,CZ04TempReset,8,0),IF(CECCZ="CZ12",VLOOKUP(CECCZ&amp;$A$1&amp;$G$2&amp;$H$2&amp;$C122,CZ12TempReset,8,0),IF(CECCZ="CZ13",VLOOKUP(CECCZ&amp;$A$1&amp;$G$2&amp;$H$2&amp;$C122,CZ13TempReset,8,0)))))</f>
        <v>12.44704585</v>
      </c>
      <c r="I122" s="92">
        <f t="shared" si="20"/>
        <v>0.114185979</v>
      </c>
      <c r="J122" s="74">
        <f t="shared" si="21"/>
        <v>28.39424679</v>
      </c>
    </row>
    <row r="123" ht="15.75" customHeight="1">
      <c r="B123" s="74">
        <f>CSSB!$L$9</f>
        <v>7</v>
      </c>
      <c r="C123" s="71">
        <v>4.0</v>
      </c>
      <c r="D123" s="75">
        <f>CSSB!$N$9</f>
        <v>248.6666667</v>
      </c>
      <c r="E123" s="91">
        <f>CSSB!$M$9</f>
        <v>90.79444444</v>
      </c>
      <c r="F123" s="71">
        <f t="shared" si="19"/>
        <v>2</v>
      </c>
      <c r="G123" s="92">
        <f>IF($B$1="CZ03",VLOOKUP(CECCZ&amp;$A$1&amp;$G$2&amp;$H$2&amp;$C123,CZ03TempReset,7,0),IF($B$1="CZ04",VLOOKUP(CECCZ&amp;$A$1&amp;$G$2&amp;$H$2&amp;$C123,CZ04TempReset,7,0),IF(CECCZ="CZ12",VLOOKUP(CECCZ&amp;$A$1&amp;$G$2&amp;$H$2&amp;$C123,CZ12TempReset,7,0),IF(CECCZ="CZ13",VLOOKUP(CECCZ&amp;$A$1&amp;$G$2&amp;$H$2&amp;$C123,CZ13TempReset,7,0)))))</f>
        <v>-0.04098715091</v>
      </c>
      <c r="H123" s="92">
        <f>IF($B$1="CZ03",VLOOKUP(CECCZ&amp;$A$1&amp;$G$2&amp;$H$2&amp;$C123,CZ03TempReset,8,0),IF($B$1="CZ04",VLOOKUP(CECCZ&amp;$A$1&amp;$G$2&amp;$H$2&amp;$C123,CZ04TempReset,8,0),IF(CECCZ="CZ12",VLOOKUP(CECCZ&amp;$A$1&amp;$G$2&amp;$H$2&amp;$C123,CZ12TempReset,8,0),IF(CECCZ="CZ13",VLOOKUP(CECCZ&amp;$A$1&amp;$G$2&amp;$H$2&amp;$C123,CZ13TempReset,8,0)))))</f>
        <v>12.48538784</v>
      </c>
      <c r="I123" s="92">
        <f t="shared" si="20"/>
        <v>0.0876398224</v>
      </c>
      <c r="J123" s="74">
        <f t="shared" si="21"/>
        <v>21.7931025</v>
      </c>
    </row>
    <row r="124" ht="15.75" customHeight="1">
      <c r="B124" s="74">
        <f>CSSB!$L$9</f>
        <v>7</v>
      </c>
      <c r="C124" s="71">
        <v>4.0</v>
      </c>
      <c r="D124" s="75">
        <f>CSSB!$N$9</f>
        <v>248.6666667</v>
      </c>
      <c r="E124" s="91">
        <f>CSSB!$M$9</f>
        <v>90.79444444</v>
      </c>
      <c r="F124" s="71">
        <f t="shared" si="19"/>
        <v>2</v>
      </c>
      <c r="G124" s="92">
        <f>IF($B$1="CZ03",VLOOKUP(CECCZ&amp;$A$1&amp;$G$2&amp;$H$2&amp;$C124,CZ03TempReset,7,0),IF($B$1="CZ04",VLOOKUP(CECCZ&amp;$A$1&amp;$G$2&amp;$H$2&amp;$C124,CZ04TempReset,7,0),IF(CECCZ="CZ12",VLOOKUP(CECCZ&amp;$A$1&amp;$G$2&amp;$H$2&amp;$C124,CZ12TempReset,7,0),IF(CECCZ="CZ13",VLOOKUP(CECCZ&amp;$A$1&amp;$G$2&amp;$H$2&amp;$C124,CZ13TempReset,7,0)))))</f>
        <v>-0.04098715091</v>
      </c>
      <c r="H124" s="92">
        <f>IF($B$1="CZ03",VLOOKUP(CECCZ&amp;$A$1&amp;$G$2&amp;$H$2&amp;$C124,CZ03TempReset,8,0),IF($B$1="CZ04",VLOOKUP(CECCZ&amp;$A$1&amp;$G$2&amp;$H$2&amp;$C124,CZ04TempReset,8,0),IF(CECCZ="CZ12",VLOOKUP(CECCZ&amp;$A$1&amp;$G$2&amp;$H$2&amp;$C124,CZ12TempReset,8,0),IF(CECCZ="CZ13",VLOOKUP(CECCZ&amp;$A$1&amp;$G$2&amp;$H$2&amp;$C124,CZ13TempReset,8,0)))))</f>
        <v>12.48538784</v>
      </c>
      <c r="I124" s="92">
        <f t="shared" si="20"/>
        <v>0.0876398224</v>
      </c>
      <c r="J124" s="74">
        <f t="shared" si="21"/>
        <v>21.7931025</v>
      </c>
    </row>
    <row r="125" ht="15.75" customHeight="1">
      <c r="B125" s="74">
        <f>CSSB!$L$9</f>
        <v>7</v>
      </c>
      <c r="C125" s="71">
        <v>4.0</v>
      </c>
      <c r="D125" s="75">
        <f>CSSB!$N$9</f>
        <v>248.6666667</v>
      </c>
      <c r="E125" s="91">
        <f>CSSB!$M$9</f>
        <v>90.79444444</v>
      </c>
      <c r="F125" s="71">
        <f t="shared" si="19"/>
        <v>2</v>
      </c>
      <c r="G125" s="92">
        <f>IF($B$1="CZ03",VLOOKUP(CECCZ&amp;$A$1&amp;$G$2&amp;$H$2&amp;$C125,CZ03TempReset,7,0),IF($B$1="CZ04",VLOOKUP(CECCZ&amp;$A$1&amp;$G$2&amp;$H$2&amp;$C125,CZ04TempReset,7,0),IF(CECCZ="CZ12",VLOOKUP(CECCZ&amp;$A$1&amp;$G$2&amp;$H$2&amp;$C125,CZ12TempReset,7,0),IF(CECCZ="CZ13",VLOOKUP(CECCZ&amp;$A$1&amp;$G$2&amp;$H$2&amp;$C125,CZ13TempReset,7,0)))))</f>
        <v>-0.04098715091</v>
      </c>
      <c r="H125" s="92">
        <f>IF($B$1="CZ03",VLOOKUP(CECCZ&amp;$A$1&amp;$G$2&amp;$H$2&amp;$C125,CZ03TempReset,8,0),IF($B$1="CZ04",VLOOKUP(CECCZ&amp;$A$1&amp;$G$2&amp;$H$2&amp;$C125,CZ04TempReset,8,0),IF(CECCZ="CZ12",VLOOKUP(CECCZ&amp;$A$1&amp;$G$2&amp;$H$2&amp;$C125,CZ12TempReset,8,0),IF(CECCZ="CZ13",VLOOKUP(CECCZ&amp;$A$1&amp;$G$2&amp;$H$2&amp;$C125,CZ13TempReset,8,0)))))</f>
        <v>12.48538784</v>
      </c>
      <c r="I125" s="92">
        <f t="shared" si="20"/>
        <v>0.0876398224</v>
      </c>
      <c r="J125" s="74">
        <f t="shared" si="21"/>
        <v>21.7931025</v>
      </c>
    </row>
    <row r="126" ht="15.75" customHeight="1">
      <c r="B126" s="74">
        <f>CSSB!$L$9</f>
        <v>7</v>
      </c>
      <c r="C126" s="71">
        <v>4.0</v>
      </c>
      <c r="D126" s="75">
        <f>CSSB!$N$9</f>
        <v>248.6666667</v>
      </c>
      <c r="E126" s="91">
        <f>CSSB!$M$9</f>
        <v>90.79444444</v>
      </c>
      <c r="F126" s="71">
        <f t="shared" si="19"/>
        <v>2</v>
      </c>
      <c r="G126" s="92">
        <f>IF($B$1="CZ03",VLOOKUP(CECCZ&amp;$A$1&amp;$G$2&amp;$H$2&amp;$C126,CZ03TempReset,7,0),IF($B$1="CZ04",VLOOKUP(CECCZ&amp;$A$1&amp;$G$2&amp;$H$2&amp;$C126,CZ04TempReset,7,0),IF(CECCZ="CZ12",VLOOKUP(CECCZ&amp;$A$1&amp;$G$2&amp;$H$2&amp;$C126,CZ12TempReset,7,0),IF(CECCZ="CZ13",VLOOKUP(CECCZ&amp;$A$1&amp;$G$2&amp;$H$2&amp;$C126,CZ13TempReset,7,0)))))</f>
        <v>-0.04098715091</v>
      </c>
      <c r="H126" s="92">
        <f>IF($B$1="CZ03",VLOOKUP(CECCZ&amp;$A$1&amp;$G$2&amp;$H$2&amp;$C126,CZ03TempReset,8,0),IF($B$1="CZ04",VLOOKUP(CECCZ&amp;$A$1&amp;$G$2&amp;$H$2&amp;$C126,CZ04TempReset,8,0),IF(CECCZ="CZ12",VLOOKUP(CECCZ&amp;$A$1&amp;$G$2&amp;$H$2&amp;$C126,CZ12TempReset,8,0),IF(CECCZ="CZ13",VLOOKUP(CECCZ&amp;$A$1&amp;$G$2&amp;$H$2&amp;$C126,CZ13TempReset,8,0)))))</f>
        <v>12.48538784</v>
      </c>
      <c r="I126" s="92">
        <f t="shared" si="20"/>
        <v>0.0876398224</v>
      </c>
      <c r="J126" s="74">
        <f t="shared" si="21"/>
        <v>21.7931025</v>
      </c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44"/>
    <col customWidth="1" min="2" max="6" width="11.0"/>
  </cols>
  <sheetData>
    <row r="1">
      <c r="A1" s="12" t="s">
        <v>9</v>
      </c>
      <c r="B1" s="75" t="s">
        <v>74</v>
      </c>
      <c r="C1" s="12" t="s">
        <v>75</v>
      </c>
      <c r="D1" s="12" t="s">
        <v>76</v>
      </c>
      <c r="E1" s="12" t="s">
        <v>77</v>
      </c>
    </row>
    <row r="2">
      <c r="A2" s="13">
        <v>42125.041666666664</v>
      </c>
      <c r="B2" s="75">
        <v>63.7333333333333</v>
      </c>
      <c r="C2" s="75">
        <v>63.7666666666667</v>
      </c>
      <c r="D2" s="75">
        <v>61.7666666666667</v>
      </c>
      <c r="E2" s="75">
        <v>69.7666666666667</v>
      </c>
    </row>
    <row r="3">
      <c r="A3" s="13">
        <v>42125.052083333336</v>
      </c>
      <c r="B3" s="75">
        <v>62.7333333333333</v>
      </c>
      <c r="C3" s="75">
        <v>63.2666666666667</v>
      </c>
      <c r="D3" s="75">
        <v>61.2666666666667</v>
      </c>
      <c r="E3" s="75">
        <v>69.2666666666667</v>
      </c>
    </row>
    <row r="4">
      <c r="A4" s="13">
        <v>42125.0625</v>
      </c>
      <c r="B4" s="75">
        <v>61.7333333333333</v>
      </c>
      <c r="C4" s="75">
        <v>62.7666666666667</v>
      </c>
      <c r="D4" s="75">
        <v>60.7666666666667</v>
      </c>
      <c r="E4" s="75">
        <v>68.7666666666667</v>
      </c>
    </row>
    <row r="5">
      <c r="A5" s="13">
        <v>42125.072916666664</v>
      </c>
      <c r="B5" s="75">
        <v>60.7333333333333</v>
      </c>
      <c r="C5" s="75">
        <v>62.2666666666667</v>
      </c>
      <c r="D5" s="75">
        <v>60.2666666666667</v>
      </c>
      <c r="E5" s="75">
        <v>68.2666666666667</v>
      </c>
    </row>
    <row r="6">
      <c r="A6" s="13">
        <v>42125.083333333336</v>
      </c>
      <c r="B6" s="75">
        <v>59.9333333333333</v>
      </c>
      <c r="C6" s="75">
        <v>62.1166666666667</v>
      </c>
      <c r="D6" s="75">
        <v>59.65</v>
      </c>
      <c r="E6" s="75">
        <v>67.8833333333333</v>
      </c>
    </row>
    <row r="7">
      <c r="A7" s="13">
        <v>42125.09375</v>
      </c>
      <c r="B7" s="75">
        <v>59.6833333333333</v>
      </c>
      <c r="C7" s="75">
        <v>62.3666666666667</v>
      </c>
      <c r="D7" s="75">
        <v>58.9</v>
      </c>
      <c r="E7" s="75">
        <v>67.6333333333333</v>
      </c>
    </row>
    <row r="8">
      <c r="A8" s="13">
        <v>42125.104166666664</v>
      </c>
      <c r="B8" s="75">
        <v>59.4333333333333</v>
      </c>
      <c r="C8" s="75">
        <v>62.6166666666667</v>
      </c>
      <c r="D8" s="75">
        <v>58.15</v>
      </c>
      <c r="E8" s="75">
        <v>67.3833333333333</v>
      </c>
    </row>
    <row r="9">
      <c r="A9" s="13">
        <v>42125.114583333336</v>
      </c>
      <c r="B9" s="75">
        <v>59.1833333333333</v>
      </c>
      <c r="C9" s="75">
        <v>62.8666666666667</v>
      </c>
      <c r="D9" s="75">
        <v>57.4</v>
      </c>
      <c r="E9" s="75">
        <v>67.1333333333333</v>
      </c>
    </row>
    <row r="10">
      <c r="A10" s="13">
        <v>42125.125</v>
      </c>
      <c r="B10" s="75">
        <v>58.9333333333333</v>
      </c>
      <c r="C10" s="75">
        <v>62.8833333333333</v>
      </c>
      <c r="D10" s="75">
        <v>57.0</v>
      </c>
      <c r="E10" s="75">
        <v>66.7666666666667</v>
      </c>
    </row>
    <row r="11">
      <c r="A11" s="13">
        <v>42125.135416666664</v>
      </c>
      <c r="B11" s="75">
        <v>58.6833333333333</v>
      </c>
      <c r="C11" s="75">
        <v>62.6333333333333</v>
      </c>
      <c r="D11" s="75">
        <v>57.0</v>
      </c>
      <c r="E11" s="75">
        <v>66.2666666666667</v>
      </c>
    </row>
    <row r="12">
      <c r="A12" s="13">
        <v>42125.145833333336</v>
      </c>
      <c r="B12" s="75">
        <v>58.4333333333333</v>
      </c>
      <c r="C12" s="75">
        <v>62.3833333333333</v>
      </c>
      <c r="D12" s="75">
        <v>57.0</v>
      </c>
      <c r="E12" s="75">
        <v>65.7666666666667</v>
      </c>
    </row>
    <row r="13">
      <c r="A13" s="13">
        <v>42125.15625</v>
      </c>
      <c r="B13" s="75">
        <v>58.1833333333333</v>
      </c>
      <c r="C13" s="75">
        <v>62.1333333333333</v>
      </c>
      <c r="D13" s="75">
        <v>57.0</v>
      </c>
      <c r="E13" s="75">
        <v>65.2666666666667</v>
      </c>
    </row>
    <row r="14">
      <c r="A14" s="13">
        <v>42125.166666666664</v>
      </c>
      <c r="B14" s="75">
        <v>58.0</v>
      </c>
      <c r="C14" s="75">
        <v>62.1166666666667</v>
      </c>
      <c r="D14" s="75">
        <v>56.8833333333333</v>
      </c>
      <c r="E14" s="75">
        <v>64.65</v>
      </c>
    </row>
    <row r="15">
      <c r="A15" s="13">
        <v>42125.177083333336</v>
      </c>
      <c r="B15" s="75">
        <v>58.0</v>
      </c>
      <c r="C15" s="75">
        <v>62.3666666666667</v>
      </c>
      <c r="D15" s="75">
        <v>56.6333333333333</v>
      </c>
      <c r="E15" s="75">
        <v>63.9</v>
      </c>
    </row>
    <row r="16">
      <c r="A16" s="13">
        <v>42125.1875</v>
      </c>
      <c r="B16" s="75">
        <v>58.0</v>
      </c>
      <c r="C16" s="75">
        <v>62.6166666666667</v>
      </c>
      <c r="D16" s="75">
        <v>56.3833333333333</v>
      </c>
      <c r="E16" s="75">
        <v>63.15</v>
      </c>
    </row>
    <row r="17">
      <c r="A17" s="13">
        <v>42125.197916666664</v>
      </c>
      <c r="B17" s="75">
        <v>58.0</v>
      </c>
      <c r="C17" s="75">
        <v>62.8666666666667</v>
      </c>
      <c r="D17" s="75">
        <v>56.1333333333333</v>
      </c>
      <c r="E17" s="75">
        <v>62.4</v>
      </c>
    </row>
    <row r="18">
      <c r="A18" s="13">
        <v>42125.208333333336</v>
      </c>
      <c r="B18" s="75">
        <v>58.0666666666667</v>
      </c>
      <c r="C18" s="75">
        <v>63.0</v>
      </c>
      <c r="D18" s="75">
        <v>55.8833333333333</v>
      </c>
      <c r="E18" s="75">
        <v>62.35</v>
      </c>
    </row>
    <row r="19">
      <c r="A19" s="13">
        <v>42125.21875</v>
      </c>
      <c r="B19" s="75">
        <v>58.3166666666667</v>
      </c>
      <c r="C19" s="75">
        <v>63.0</v>
      </c>
      <c r="D19" s="75">
        <v>55.6333333333333</v>
      </c>
      <c r="E19" s="75">
        <v>63.1</v>
      </c>
    </row>
    <row r="20">
      <c r="A20" s="13">
        <v>42125.229166666664</v>
      </c>
      <c r="B20" s="75">
        <v>58.5666666666667</v>
      </c>
      <c r="C20" s="75">
        <v>63.0</v>
      </c>
      <c r="D20" s="75">
        <v>55.3833333333333</v>
      </c>
      <c r="E20" s="75">
        <v>63.85</v>
      </c>
    </row>
    <row r="21" ht="15.75" customHeight="1">
      <c r="A21" s="13">
        <v>42125.239583333336</v>
      </c>
      <c r="B21" s="75">
        <v>58.8166666666667</v>
      </c>
      <c r="C21" s="75">
        <v>63.0</v>
      </c>
      <c r="D21" s="75">
        <v>55.1333333333333</v>
      </c>
      <c r="E21" s="75">
        <v>64.6</v>
      </c>
    </row>
    <row r="22" ht="15.75" customHeight="1">
      <c r="A22" s="13">
        <v>42125.25</v>
      </c>
      <c r="B22" s="75">
        <v>59.2666666666667</v>
      </c>
      <c r="C22" s="75">
        <v>63.4666666666667</v>
      </c>
      <c r="D22" s="75">
        <v>55.0</v>
      </c>
      <c r="E22" s="75">
        <v>65.5833333333333</v>
      </c>
    </row>
    <row r="23" ht="15.75" customHeight="1">
      <c r="A23" s="13">
        <v>42125.260416666664</v>
      </c>
      <c r="B23" s="75">
        <v>60.2666666666667</v>
      </c>
      <c r="C23" s="75">
        <v>64.4666666666667</v>
      </c>
      <c r="D23" s="75">
        <v>55.0</v>
      </c>
      <c r="E23" s="75">
        <v>66.8333333333333</v>
      </c>
    </row>
    <row r="24" ht="15.75" customHeight="1">
      <c r="A24" s="13">
        <v>42125.270833333336</v>
      </c>
      <c r="B24" s="75">
        <v>61.2666666666667</v>
      </c>
      <c r="C24" s="75">
        <v>65.4666666666667</v>
      </c>
      <c r="D24" s="75">
        <v>55.0</v>
      </c>
      <c r="E24" s="75">
        <v>68.0833333333333</v>
      </c>
    </row>
    <row r="25" ht="15.75" customHeight="1">
      <c r="A25" s="13">
        <v>42125.28125</v>
      </c>
      <c r="B25" s="75">
        <v>62.2666666666667</v>
      </c>
      <c r="C25" s="75">
        <v>66.4666666666667</v>
      </c>
      <c r="D25" s="75">
        <v>55.0</v>
      </c>
      <c r="E25" s="75">
        <v>69.3333333333333</v>
      </c>
    </row>
    <row r="26" ht="15.75" customHeight="1">
      <c r="A26" s="13">
        <v>42125.291666666664</v>
      </c>
      <c r="B26" s="75">
        <v>63.4</v>
      </c>
      <c r="C26" s="75">
        <v>67.4666666666667</v>
      </c>
      <c r="D26" s="75">
        <v>55.9333333333333</v>
      </c>
      <c r="E26" s="75">
        <v>70.9333333333333</v>
      </c>
    </row>
    <row r="27" ht="15.75" customHeight="1">
      <c r="A27" s="13">
        <v>42125.302083333336</v>
      </c>
      <c r="B27" s="75">
        <v>64.9</v>
      </c>
      <c r="C27" s="75">
        <v>68.4666666666667</v>
      </c>
      <c r="D27" s="75">
        <v>57.9333333333333</v>
      </c>
      <c r="E27" s="75">
        <v>72.9333333333333</v>
      </c>
    </row>
    <row r="28" ht="15.75" customHeight="1">
      <c r="A28" s="13">
        <v>42125.3125</v>
      </c>
      <c r="B28" s="75">
        <v>66.4</v>
      </c>
      <c r="C28" s="75">
        <v>69.4666666666667</v>
      </c>
      <c r="D28" s="75">
        <v>59.9333333333333</v>
      </c>
      <c r="E28" s="75">
        <v>74.9333333333333</v>
      </c>
    </row>
    <row r="29" ht="15.75" customHeight="1">
      <c r="A29" s="13">
        <v>42125.322916666664</v>
      </c>
      <c r="B29" s="75">
        <v>67.9</v>
      </c>
      <c r="C29" s="75">
        <v>70.4666666666667</v>
      </c>
      <c r="D29" s="75">
        <v>61.9333333333333</v>
      </c>
      <c r="E29" s="75">
        <v>76.9333333333333</v>
      </c>
    </row>
    <row r="30" ht="15.75" customHeight="1">
      <c r="A30" s="13">
        <v>42125.333333333336</v>
      </c>
      <c r="B30" s="75">
        <v>68.8</v>
      </c>
      <c r="C30" s="75">
        <v>71.35</v>
      </c>
      <c r="D30" s="75">
        <v>63.9333333333333</v>
      </c>
      <c r="E30" s="75">
        <v>78.1166666666667</v>
      </c>
    </row>
    <row r="31" ht="15.75" customHeight="1">
      <c r="A31" s="13">
        <v>42125.34375</v>
      </c>
      <c r="B31" s="75">
        <v>68.05</v>
      </c>
      <c r="C31" s="75">
        <v>72.1</v>
      </c>
      <c r="D31" s="75">
        <v>65.9333333333333</v>
      </c>
      <c r="E31" s="75">
        <v>78.3666666666667</v>
      </c>
    </row>
    <row r="32" ht="15.75" customHeight="1">
      <c r="A32" s="13">
        <v>42125.354166666664</v>
      </c>
      <c r="B32" s="75">
        <v>67.3</v>
      </c>
      <c r="C32" s="75">
        <v>72.85</v>
      </c>
      <c r="D32" s="75">
        <v>67.9333333333333</v>
      </c>
      <c r="E32" s="75">
        <v>78.6166666666667</v>
      </c>
    </row>
    <row r="33" ht="15.75" customHeight="1">
      <c r="A33" s="13">
        <v>42125.364583333336</v>
      </c>
      <c r="B33" s="75">
        <v>66.55</v>
      </c>
      <c r="C33" s="75">
        <v>73.6</v>
      </c>
      <c r="D33" s="75">
        <v>69.9333333333333</v>
      </c>
      <c r="E33" s="75">
        <v>78.8666666666667</v>
      </c>
    </row>
    <row r="34" ht="15.75" customHeight="1">
      <c r="A34" s="13">
        <v>42125.375</v>
      </c>
      <c r="B34" s="75">
        <v>66.0666666666667</v>
      </c>
      <c r="C34" s="75">
        <v>74.4666666666667</v>
      </c>
      <c r="D34" s="75">
        <v>71.7</v>
      </c>
      <c r="E34" s="75">
        <v>79.35</v>
      </c>
    </row>
    <row r="35" ht="15.75" customHeight="1">
      <c r="A35" s="13">
        <v>42125.385416666664</v>
      </c>
      <c r="B35" s="75">
        <v>66.3166666666667</v>
      </c>
      <c r="C35" s="75">
        <v>75.4666666666667</v>
      </c>
      <c r="D35" s="75">
        <v>73.2</v>
      </c>
      <c r="E35" s="75">
        <v>80.1</v>
      </c>
    </row>
    <row r="36" ht="15.75" customHeight="1">
      <c r="A36" s="13">
        <v>42125.395833333336</v>
      </c>
      <c r="B36" s="75">
        <v>66.5666666666667</v>
      </c>
      <c r="C36" s="75">
        <v>76.4666666666667</v>
      </c>
      <c r="D36" s="75">
        <v>74.7</v>
      </c>
      <c r="E36" s="75">
        <v>80.85</v>
      </c>
    </row>
    <row r="37" ht="15.75" customHeight="1">
      <c r="A37" s="13">
        <v>42125.40625</v>
      </c>
      <c r="B37" s="75">
        <v>66.8166666666667</v>
      </c>
      <c r="C37" s="75">
        <v>77.4666666666667</v>
      </c>
      <c r="D37" s="75">
        <v>76.2</v>
      </c>
      <c r="E37" s="75">
        <v>81.6</v>
      </c>
    </row>
    <row r="38" ht="15.75" customHeight="1">
      <c r="A38" s="13">
        <v>42125.416666666664</v>
      </c>
      <c r="B38" s="75">
        <v>67.0666666666667</v>
      </c>
      <c r="C38" s="75">
        <v>78.35</v>
      </c>
      <c r="D38" s="75">
        <v>77.4666666666667</v>
      </c>
      <c r="E38" s="75">
        <v>82.2333333333333</v>
      </c>
    </row>
    <row r="39" ht="15.75" customHeight="1">
      <c r="A39" s="13">
        <v>42125.427083333336</v>
      </c>
      <c r="B39" s="75">
        <v>67.3166666666667</v>
      </c>
      <c r="C39" s="75">
        <v>79.1</v>
      </c>
      <c r="D39" s="75">
        <v>78.4666666666667</v>
      </c>
      <c r="E39" s="75">
        <v>82.7333333333333</v>
      </c>
    </row>
    <row r="40" ht="15.75" customHeight="1">
      <c r="A40" s="13">
        <v>42125.4375</v>
      </c>
      <c r="B40" s="75">
        <v>67.5666666666667</v>
      </c>
      <c r="C40" s="75">
        <v>79.85</v>
      </c>
      <c r="D40" s="75">
        <v>79.4666666666667</v>
      </c>
      <c r="E40" s="75">
        <v>83.2333333333333</v>
      </c>
    </row>
    <row r="41" ht="15.75" customHeight="1">
      <c r="A41" s="13">
        <v>42125.447916666664</v>
      </c>
      <c r="B41" s="75">
        <v>67.8166666666667</v>
      </c>
      <c r="C41" s="75">
        <v>80.6</v>
      </c>
      <c r="D41" s="75">
        <v>80.4666666666667</v>
      </c>
      <c r="E41" s="75">
        <v>83.7333333333333</v>
      </c>
    </row>
    <row r="42" ht="15.75" customHeight="1">
      <c r="A42" s="13">
        <v>42125.458333333336</v>
      </c>
      <c r="B42" s="75">
        <v>68.2666666666667</v>
      </c>
      <c r="C42" s="75">
        <v>81.2333333333333</v>
      </c>
      <c r="D42" s="75">
        <v>81.1166666666667</v>
      </c>
      <c r="E42" s="75">
        <v>84.5833333333333</v>
      </c>
    </row>
    <row r="43" ht="15.75" customHeight="1">
      <c r="A43" s="13">
        <v>42125.46875</v>
      </c>
      <c r="B43" s="75">
        <v>69.2666666666667</v>
      </c>
      <c r="C43" s="75">
        <v>81.7333333333333</v>
      </c>
      <c r="D43" s="75">
        <v>81.3666666666667</v>
      </c>
      <c r="E43" s="75">
        <v>85.8333333333333</v>
      </c>
    </row>
    <row r="44" ht="15.75" customHeight="1">
      <c r="A44" s="13">
        <v>42125.479166666664</v>
      </c>
      <c r="B44" s="75">
        <v>70.2666666666667</v>
      </c>
      <c r="C44" s="75">
        <v>82.2333333333333</v>
      </c>
      <c r="D44" s="75">
        <v>81.6166666666667</v>
      </c>
      <c r="E44" s="75">
        <v>87.0833333333333</v>
      </c>
    </row>
    <row r="45" ht="15.75" customHeight="1">
      <c r="A45" s="13">
        <v>42125.489583333336</v>
      </c>
      <c r="B45" s="75">
        <v>71.2666666666667</v>
      </c>
      <c r="C45" s="75">
        <v>82.7333333333333</v>
      </c>
      <c r="D45" s="75">
        <v>81.8666666666667</v>
      </c>
      <c r="E45" s="75">
        <v>88.3333333333333</v>
      </c>
    </row>
    <row r="46" ht="15.75" customHeight="1">
      <c r="A46" s="13">
        <v>42125.5</v>
      </c>
      <c r="B46" s="75">
        <v>71.9333333333333</v>
      </c>
      <c r="C46" s="75">
        <v>82.7666666666667</v>
      </c>
      <c r="D46" s="75">
        <v>82.1166666666667</v>
      </c>
      <c r="E46" s="75">
        <v>89.1166666666667</v>
      </c>
    </row>
    <row r="47" ht="15.75" customHeight="1">
      <c r="A47" s="13">
        <v>42125.510416666664</v>
      </c>
      <c r="B47" s="75">
        <v>71.6833333333333</v>
      </c>
      <c r="C47" s="75">
        <v>82.2666666666667</v>
      </c>
      <c r="D47" s="75">
        <v>82.3666666666667</v>
      </c>
      <c r="E47" s="75">
        <v>89.3666666666667</v>
      </c>
    </row>
    <row r="48" ht="15.75" customHeight="1">
      <c r="A48" s="13">
        <v>42125.520833333336</v>
      </c>
      <c r="B48" s="75">
        <v>71.4333333333333</v>
      </c>
      <c r="C48" s="75">
        <v>81.7666666666667</v>
      </c>
      <c r="D48" s="75">
        <v>82.6166666666667</v>
      </c>
      <c r="E48" s="75">
        <v>89.6166666666667</v>
      </c>
    </row>
    <row r="49" ht="15.75" customHeight="1">
      <c r="A49" s="13">
        <v>42125.53125</v>
      </c>
      <c r="B49" s="75">
        <v>71.1833333333333</v>
      </c>
      <c r="C49" s="75">
        <v>81.2666666666667</v>
      </c>
      <c r="D49" s="75">
        <v>82.8666666666667</v>
      </c>
      <c r="E49" s="75">
        <v>89.8666666666667</v>
      </c>
    </row>
    <row r="50" ht="15.75" customHeight="1">
      <c r="A50" s="13">
        <v>42125.541666666664</v>
      </c>
      <c r="B50" s="75">
        <v>70.9069767441861</v>
      </c>
      <c r="C50" s="75">
        <v>80.7666666666667</v>
      </c>
      <c r="D50" s="75">
        <v>83.1166666666667</v>
      </c>
      <c r="E50" s="75">
        <v>90.2333333333333</v>
      </c>
    </row>
    <row r="51" ht="15.75" customHeight="1">
      <c r="A51" s="13">
        <v>42125.552083333336</v>
      </c>
      <c r="B51" s="75">
        <v>70.5581395348837</v>
      </c>
      <c r="C51" s="75">
        <v>80.2666666666667</v>
      </c>
      <c r="D51" s="75">
        <v>83.3666666666667</v>
      </c>
      <c r="E51" s="75">
        <v>90.7333333333333</v>
      </c>
    </row>
    <row r="52" ht="15.75" customHeight="1">
      <c r="A52" s="13">
        <v>42125.5625</v>
      </c>
      <c r="B52" s="75">
        <v>70.2093023255814</v>
      </c>
      <c r="C52" s="75">
        <v>79.7666666666667</v>
      </c>
      <c r="D52" s="75">
        <v>83.6166666666667</v>
      </c>
      <c r="E52" s="75">
        <v>91.2333333333333</v>
      </c>
    </row>
    <row r="53" ht="15.75" customHeight="1">
      <c r="A53" s="13">
        <v>42125.572916666664</v>
      </c>
      <c r="B53" s="75">
        <v>68.9411764705882</v>
      </c>
      <c r="C53" s="75">
        <v>79.2666666666667</v>
      </c>
      <c r="D53" s="75">
        <v>83.8666666666667</v>
      </c>
      <c r="E53" s="75">
        <v>91.7333333333333</v>
      </c>
    </row>
    <row r="54" ht="15.75" customHeight="1">
      <c r="A54" s="13">
        <v>42125.583333333336</v>
      </c>
      <c r="B54" s="75">
        <v>66.9333333333333</v>
      </c>
      <c r="C54" s="75">
        <v>78.8833333333333</v>
      </c>
      <c r="D54" s="75">
        <v>84.0</v>
      </c>
      <c r="E54" s="75">
        <v>92.0</v>
      </c>
    </row>
    <row r="55" ht="15.75" customHeight="1">
      <c r="A55" s="13">
        <v>42125.59375</v>
      </c>
      <c r="B55" s="75">
        <v>66.6833333333333</v>
      </c>
      <c r="C55" s="75">
        <v>78.6333333333333</v>
      </c>
      <c r="D55" s="75">
        <v>84.0</v>
      </c>
      <c r="E55" s="75">
        <v>92.0</v>
      </c>
    </row>
    <row r="56" ht="15.75" customHeight="1">
      <c r="A56" s="13">
        <v>42125.604166666664</v>
      </c>
      <c r="B56" s="75">
        <v>66.4333333333333</v>
      </c>
      <c r="C56" s="75">
        <v>78.3833333333333</v>
      </c>
      <c r="D56" s="75">
        <v>84.0</v>
      </c>
      <c r="E56" s="75">
        <v>92.0</v>
      </c>
    </row>
    <row r="57" ht="15.75" customHeight="1">
      <c r="A57" s="13">
        <v>42125.614583333336</v>
      </c>
      <c r="B57" s="75">
        <v>66.1833333333333</v>
      </c>
      <c r="C57" s="75">
        <v>78.1333333333333</v>
      </c>
      <c r="D57" s="75">
        <v>84.0</v>
      </c>
      <c r="E57" s="75">
        <v>92.0</v>
      </c>
    </row>
    <row r="58" ht="15.75" customHeight="1">
      <c r="A58" s="13">
        <v>42125.625</v>
      </c>
      <c r="B58" s="75">
        <v>65.9333333333333</v>
      </c>
      <c r="C58" s="75">
        <v>77.7666666666667</v>
      </c>
      <c r="D58" s="75">
        <v>84.0</v>
      </c>
      <c r="E58" s="75">
        <v>91.8833333333333</v>
      </c>
    </row>
    <row r="59" ht="15.75" customHeight="1">
      <c r="A59" s="13">
        <v>42125.635416666664</v>
      </c>
      <c r="B59" s="75">
        <v>65.6833333333333</v>
      </c>
      <c r="C59" s="75">
        <v>77.2666666666667</v>
      </c>
      <c r="D59" s="75">
        <v>84.0</v>
      </c>
      <c r="E59" s="75">
        <v>91.6333333333333</v>
      </c>
    </row>
    <row r="60" ht="15.75" customHeight="1">
      <c r="A60" s="13">
        <v>42125.645833333336</v>
      </c>
      <c r="B60" s="75">
        <v>65.4333333333333</v>
      </c>
      <c r="C60" s="75">
        <v>76.7666666666667</v>
      </c>
      <c r="D60" s="75">
        <v>84.0</v>
      </c>
      <c r="E60" s="75">
        <v>91.3833333333333</v>
      </c>
    </row>
    <row r="61" ht="15.75" customHeight="1">
      <c r="A61" s="13">
        <v>42125.65625</v>
      </c>
      <c r="B61" s="75">
        <v>65.1833333333333</v>
      </c>
      <c r="C61" s="75">
        <v>76.2666666666667</v>
      </c>
      <c r="D61" s="75">
        <v>84.0</v>
      </c>
      <c r="E61" s="75">
        <v>91.1333333333333</v>
      </c>
    </row>
    <row r="62" ht="15.75" customHeight="1">
      <c r="A62" s="13">
        <v>42125.666666666664</v>
      </c>
      <c r="B62" s="75">
        <v>64.8</v>
      </c>
      <c r="C62" s="75">
        <v>75.8833333333333</v>
      </c>
      <c r="D62" s="75">
        <v>84.0</v>
      </c>
      <c r="E62" s="75">
        <v>91.1166666666667</v>
      </c>
    </row>
    <row r="63" ht="15.75" customHeight="1">
      <c r="A63" s="13">
        <v>42125.677083333336</v>
      </c>
      <c r="B63" s="75">
        <v>64.05</v>
      </c>
      <c r="C63" s="75">
        <v>75.6333333333333</v>
      </c>
      <c r="D63" s="75">
        <v>84.0</v>
      </c>
      <c r="E63" s="75">
        <v>91.3666666666667</v>
      </c>
    </row>
    <row r="64" ht="15.75" customHeight="1">
      <c r="A64" s="13">
        <v>42125.6875</v>
      </c>
      <c r="B64" s="75">
        <v>63.3</v>
      </c>
      <c r="C64" s="75">
        <v>75.3833333333333</v>
      </c>
      <c r="D64" s="75">
        <v>84.0</v>
      </c>
      <c r="E64" s="75">
        <v>91.6166666666667</v>
      </c>
    </row>
    <row r="65" ht="15.75" customHeight="1">
      <c r="A65" s="13">
        <v>42125.697916666664</v>
      </c>
      <c r="B65" s="75">
        <v>62.55</v>
      </c>
      <c r="C65" s="75">
        <v>75.1333333333333</v>
      </c>
      <c r="D65" s="75">
        <v>84.0</v>
      </c>
      <c r="E65" s="75">
        <v>91.8666666666667</v>
      </c>
    </row>
    <row r="66" ht="15.75" customHeight="1">
      <c r="A66" s="13">
        <v>42125.708333333336</v>
      </c>
      <c r="B66" s="75">
        <v>61.8</v>
      </c>
      <c r="C66" s="75">
        <v>74.5333333333333</v>
      </c>
      <c r="D66" s="75">
        <v>83.7666666666667</v>
      </c>
      <c r="E66" s="75">
        <v>91.8833333333333</v>
      </c>
    </row>
    <row r="67" ht="15.75" customHeight="1">
      <c r="A67" s="13">
        <v>42125.71875</v>
      </c>
      <c r="B67" s="75">
        <v>61.05</v>
      </c>
      <c r="C67" s="75">
        <v>73.5333333333333</v>
      </c>
      <c r="D67" s="75">
        <v>83.2666666666667</v>
      </c>
      <c r="E67" s="75">
        <v>91.6333333333333</v>
      </c>
    </row>
    <row r="68" ht="15.75" customHeight="1">
      <c r="A68" s="13">
        <v>42125.729166666664</v>
      </c>
      <c r="B68" s="75">
        <v>60.3</v>
      </c>
      <c r="C68" s="75">
        <v>72.5333333333333</v>
      </c>
      <c r="D68" s="75">
        <v>82.7666666666667</v>
      </c>
      <c r="E68" s="75">
        <v>91.3833333333333</v>
      </c>
    </row>
    <row r="69" ht="15.75" customHeight="1">
      <c r="A69" s="13">
        <v>42125.739583333336</v>
      </c>
      <c r="B69" s="75">
        <v>59.55</v>
      </c>
      <c r="C69" s="75">
        <v>71.5333333333333</v>
      </c>
      <c r="D69" s="75">
        <v>82.2666666666667</v>
      </c>
      <c r="E69" s="75">
        <v>91.1333333333333</v>
      </c>
    </row>
    <row r="70" ht="15.75" customHeight="1">
      <c r="A70" s="13">
        <v>42125.75</v>
      </c>
      <c r="B70" s="75">
        <v>58.8666666666667</v>
      </c>
      <c r="C70" s="75">
        <v>70.4166666666667</v>
      </c>
      <c r="D70" s="75">
        <v>81.65</v>
      </c>
      <c r="E70" s="75">
        <v>90.5333333333333</v>
      </c>
    </row>
    <row r="71" ht="15.75" customHeight="1">
      <c r="A71" s="13">
        <v>42125.760416666664</v>
      </c>
      <c r="B71" s="75">
        <v>58.3666666666667</v>
      </c>
      <c r="C71" s="75">
        <v>69.1666666666667</v>
      </c>
      <c r="D71" s="75">
        <v>80.9</v>
      </c>
      <c r="E71" s="75">
        <v>89.5333333333333</v>
      </c>
    </row>
    <row r="72" ht="15.75" customHeight="1">
      <c r="A72" s="13">
        <v>42125.770833333336</v>
      </c>
      <c r="B72" s="75">
        <v>57.8666666666667</v>
      </c>
      <c r="C72" s="75">
        <v>67.9166666666667</v>
      </c>
      <c r="D72" s="75">
        <v>80.15</v>
      </c>
      <c r="E72" s="75">
        <v>88.5333333333333</v>
      </c>
    </row>
    <row r="73" ht="15.75" customHeight="1">
      <c r="A73" s="13">
        <v>42125.78125</v>
      </c>
      <c r="B73" s="75">
        <v>57.3666666666667</v>
      </c>
      <c r="C73" s="75">
        <v>66.6666666666667</v>
      </c>
      <c r="D73" s="75">
        <v>79.4</v>
      </c>
      <c r="E73" s="75">
        <v>87.5333333333333</v>
      </c>
    </row>
    <row r="74" ht="15.75" customHeight="1">
      <c r="A74" s="13">
        <v>42125.791666666664</v>
      </c>
      <c r="B74" s="75">
        <v>57.0</v>
      </c>
      <c r="C74" s="75">
        <v>65.7666666666667</v>
      </c>
      <c r="D74" s="75">
        <v>78.4166666666667</v>
      </c>
      <c r="E74" s="75">
        <v>86.5333333333333</v>
      </c>
    </row>
    <row r="75" ht="15.75" customHeight="1">
      <c r="A75" s="13">
        <v>42125.802083333336</v>
      </c>
      <c r="B75" s="75">
        <v>57.0</v>
      </c>
      <c r="C75" s="75">
        <v>65.2666666666667</v>
      </c>
      <c r="D75" s="75">
        <v>77.1666666666667</v>
      </c>
      <c r="E75" s="75">
        <v>85.5333333333333</v>
      </c>
    </row>
    <row r="76" ht="15.75" customHeight="1">
      <c r="A76" s="13">
        <v>42125.8125</v>
      </c>
      <c r="B76" s="75">
        <v>57.0</v>
      </c>
      <c r="C76" s="75">
        <v>64.7666666666667</v>
      </c>
      <c r="D76" s="75">
        <v>75.9166666666667</v>
      </c>
      <c r="E76" s="75">
        <v>84.5333333333333</v>
      </c>
    </row>
    <row r="77" ht="15.75" customHeight="1">
      <c r="A77" s="13">
        <v>42125.822916666664</v>
      </c>
      <c r="B77" s="75">
        <v>57.0</v>
      </c>
      <c r="C77" s="75">
        <v>64.2666666666667</v>
      </c>
      <c r="D77" s="75">
        <v>74.6666666666667</v>
      </c>
      <c r="E77" s="75">
        <v>83.5333333333333</v>
      </c>
    </row>
    <row r="78" ht="15.75" customHeight="1">
      <c r="A78" s="13">
        <v>42125.833333333336</v>
      </c>
      <c r="B78" s="75">
        <v>56.9333333333333</v>
      </c>
      <c r="C78" s="75">
        <v>63.65</v>
      </c>
      <c r="D78" s="75">
        <v>73.65</v>
      </c>
      <c r="E78" s="75">
        <v>82.5333333333333</v>
      </c>
    </row>
    <row r="79" ht="15.75" customHeight="1">
      <c r="A79" s="13">
        <v>42125.84375</v>
      </c>
      <c r="B79" s="75">
        <v>56.6833333333333</v>
      </c>
      <c r="C79" s="75">
        <v>62.9</v>
      </c>
      <c r="D79" s="75">
        <v>72.9</v>
      </c>
      <c r="E79" s="75">
        <v>81.5333333333333</v>
      </c>
    </row>
    <row r="80" ht="15.75" customHeight="1">
      <c r="A80" s="13">
        <v>42125.854166666664</v>
      </c>
      <c r="B80" s="75">
        <v>56.4333333333333</v>
      </c>
      <c r="C80" s="75">
        <v>62.15</v>
      </c>
      <c r="D80" s="75">
        <v>72.15</v>
      </c>
      <c r="E80" s="75">
        <v>80.5333333333333</v>
      </c>
    </row>
    <row r="81" ht="15.75" customHeight="1">
      <c r="A81" s="13">
        <v>42125.864583333336</v>
      </c>
      <c r="B81" s="75">
        <v>56.1833333333333</v>
      </c>
      <c r="C81" s="75">
        <v>61.4</v>
      </c>
      <c r="D81" s="75">
        <v>71.4</v>
      </c>
      <c r="E81" s="75">
        <v>79.5333333333333</v>
      </c>
    </row>
    <row r="82" ht="15.75" customHeight="1">
      <c r="A82" s="13">
        <v>42125.875</v>
      </c>
      <c r="B82" s="75">
        <v>56.0</v>
      </c>
      <c r="C82" s="75">
        <v>60.8833333333333</v>
      </c>
      <c r="D82" s="75">
        <v>70.65</v>
      </c>
      <c r="E82" s="75">
        <v>78.7666666666667</v>
      </c>
    </row>
    <row r="83" ht="15.75" customHeight="1">
      <c r="A83" s="13">
        <v>42125.885416666664</v>
      </c>
      <c r="B83" s="75">
        <v>56.0</v>
      </c>
      <c r="C83" s="75">
        <v>60.6333333333333</v>
      </c>
      <c r="D83" s="75">
        <v>69.9</v>
      </c>
      <c r="E83" s="75">
        <v>78.2666666666667</v>
      </c>
    </row>
    <row r="84" ht="15.75" customHeight="1">
      <c r="A84" s="13">
        <v>42125.895833333336</v>
      </c>
      <c r="B84" s="75">
        <v>56.0</v>
      </c>
      <c r="C84" s="75">
        <v>60.3833333333333</v>
      </c>
      <c r="D84" s="75">
        <v>69.15</v>
      </c>
      <c r="E84" s="75">
        <v>77.7666666666667</v>
      </c>
    </row>
    <row r="85" ht="15.75" customHeight="1">
      <c r="A85" s="13">
        <v>42125.90625</v>
      </c>
      <c r="B85" s="75">
        <v>56.0</v>
      </c>
      <c r="C85" s="75">
        <v>60.1333333333333</v>
      </c>
      <c r="D85" s="75">
        <v>68.4</v>
      </c>
      <c r="E85" s="75">
        <v>77.2666666666667</v>
      </c>
    </row>
    <row r="86" ht="15.75" customHeight="1">
      <c r="A86" s="13">
        <v>42125.916666666664</v>
      </c>
      <c r="B86" s="75">
        <v>55.9333333333333</v>
      </c>
      <c r="C86" s="75">
        <v>59.7666666666667</v>
      </c>
      <c r="D86" s="75">
        <v>67.8833333333333</v>
      </c>
      <c r="E86" s="75">
        <v>76.5333333333333</v>
      </c>
    </row>
    <row r="87" ht="15.75" customHeight="1">
      <c r="A87" s="13">
        <v>42125.927083333336</v>
      </c>
      <c r="B87" s="75">
        <v>55.6833333333333</v>
      </c>
      <c r="C87" s="75">
        <v>59.2666666666667</v>
      </c>
      <c r="D87" s="75">
        <v>67.6333333333333</v>
      </c>
      <c r="E87" s="75">
        <v>75.5333333333333</v>
      </c>
    </row>
    <row r="88" ht="15.75" customHeight="1">
      <c r="A88" s="13">
        <v>42125.9375</v>
      </c>
      <c r="B88" s="75">
        <v>55.4333333333333</v>
      </c>
      <c r="C88" s="75">
        <v>58.7666666666667</v>
      </c>
      <c r="D88" s="75">
        <v>67.3833333333333</v>
      </c>
      <c r="E88" s="75">
        <v>74.5333333333333</v>
      </c>
    </row>
    <row r="89" ht="15.75" customHeight="1">
      <c r="A89" s="13">
        <v>42125.947916666664</v>
      </c>
      <c r="B89" s="75">
        <v>55.1833333333333</v>
      </c>
      <c r="C89" s="75">
        <v>58.2666666666667</v>
      </c>
      <c r="D89" s="75">
        <v>67.1333333333333</v>
      </c>
      <c r="E89" s="75">
        <v>73.5333333333333</v>
      </c>
    </row>
    <row r="90" ht="15.75" customHeight="1">
      <c r="A90" s="13">
        <v>42125.958333333336</v>
      </c>
      <c r="B90" s="75">
        <v>54.9333333333333</v>
      </c>
      <c r="C90" s="75">
        <v>57.8833333333333</v>
      </c>
      <c r="D90" s="75">
        <v>66.7666666666667</v>
      </c>
      <c r="E90" s="75">
        <v>73.0</v>
      </c>
    </row>
    <row r="91" ht="15.75" customHeight="1">
      <c r="A91" s="13">
        <v>42125.96875</v>
      </c>
      <c r="B91" s="75">
        <v>54.6833333333333</v>
      </c>
      <c r="C91" s="75">
        <v>57.6333333333333</v>
      </c>
      <c r="D91" s="75">
        <v>66.2666666666667</v>
      </c>
      <c r="E91" s="75">
        <v>73.0</v>
      </c>
    </row>
    <row r="92" ht="15.75" customHeight="1">
      <c r="A92" s="13">
        <v>42125.979166666664</v>
      </c>
      <c r="B92" s="75">
        <v>54.4333333333333</v>
      </c>
      <c r="C92" s="75">
        <v>57.3833333333333</v>
      </c>
      <c r="D92" s="75">
        <v>65.7666666666667</v>
      </c>
      <c r="E92" s="75">
        <v>73.0</v>
      </c>
    </row>
    <row r="93" ht="15.75" customHeight="1">
      <c r="A93" s="13">
        <v>42125.989583333336</v>
      </c>
      <c r="B93" s="75">
        <v>54.1833333333333</v>
      </c>
      <c r="C93" s="75">
        <v>57.1333333333333</v>
      </c>
      <c r="D93" s="75">
        <v>65.2666666666667</v>
      </c>
      <c r="E93" s="75">
        <v>73.0</v>
      </c>
    </row>
    <row r="94" ht="15.75" customHeight="1">
      <c r="A94" s="13">
        <v>42126.0</v>
      </c>
      <c r="B94" s="75">
        <v>54.0</v>
      </c>
      <c r="C94" s="75">
        <v>57.0</v>
      </c>
      <c r="D94" s="75">
        <v>64.8833333333333</v>
      </c>
      <c r="E94" s="75">
        <v>72.4166666666667</v>
      </c>
    </row>
    <row r="95" ht="15.75" customHeight="1">
      <c r="A95" s="13">
        <v>42126.010416666664</v>
      </c>
      <c r="B95" s="75">
        <v>54.0</v>
      </c>
      <c r="C95" s="75">
        <v>57.0</v>
      </c>
      <c r="D95" s="75">
        <v>64.6333333333333</v>
      </c>
      <c r="E95" s="75">
        <v>71.1666666666667</v>
      </c>
    </row>
    <row r="96" ht="15.75" customHeight="1">
      <c r="A96" s="13">
        <v>42126.020833333336</v>
      </c>
      <c r="B96" s="75">
        <v>54.0</v>
      </c>
      <c r="C96" s="75">
        <v>57.0</v>
      </c>
      <c r="D96" s="75">
        <v>64.3833333333333</v>
      </c>
      <c r="E96" s="75">
        <v>69.9166666666667</v>
      </c>
    </row>
    <row r="97" ht="15.75" customHeight="1">
      <c r="A97" s="13">
        <v>42126.03125</v>
      </c>
      <c r="B97" s="75">
        <v>54.0</v>
      </c>
      <c r="C97" s="75">
        <v>57.0</v>
      </c>
      <c r="D97" s="75">
        <v>64.1333333333333</v>
      </c>
      <c r="E97" s="75">
        <v>68.6666666666667</v>
      </c>
    </row>
    <row r="98" ht="15.75" customHeight="1">
      <c r="A98" s="13">
        <v>42126.041666666664</v>
      </c>
      <c r="B98" s="75">
        <v>53.9333333333333</v>
      </c>
      <c r="C98" s="75">
        <v>56.2222222222222</v>
      </c>
      <c r="D98" s="75">
        <v>63.8833333333333</v>
      </c>
      <c r="E98" s="75">
        <v>67.7666666666667</v>
      </c>
    </row>
    <row r="99" ht="15.75" customHeight="1">
      <c r="A99" s="13">
        <v>42126.052083333336</v>
      </c>
      <c r="B99" s="75">
        <v>53.6833333333333</v>
      </c>
      <c r="C99" s="75">
        <v>55.0</v>
      </c>
      <c r="D99" s="75">
        <v>63.6333333333333</v>
      </c>
      <c r="E99" s="75">
        <v>67.2666666666667</v>
      </c>
    </row>
    <row r="100" ht="15.75" customHeight="1">
      <c r="A100" s="13">
        <v>42126.0625</v>
      </c>
      <c r="B100" s="75">
        <v>53.4333333333333</v>
      </c>
      <c r="C100" s="75">
        <v>55.0</v>
      </c>
      <c r="D100" s="75">
        <v>63.3833333333333</v>
      </c>
      <c r="E100" s="75">
        <v>66.7666666666667</v>
      </c>
    </row>
    <row r="101" ht="15.75" customHeight="1">
      <c r="A101" s="13">
        <v>42126.072916666664</v>
      </c>
      <c r="B101" s="75">
        <v>53.1833333333333</v>
      </c>
      <c r="C101" s="75">
        <v>55.0</v>
      </c>
      <c r="D101" s="75">
        <v>63.1333333333333</v>
      </c>
      <c r="E101" s="75">
        <v>66.2666666666667</v>
      </c>
    </row>
    <row r="102" ht="15.75" customHeight="1">
      <c r="A102" s="13">
        <v>42126.083333333336</v>
      </c>
      <c r="B102" s="75">
        <v>53.2105263157895</v>
      </c>
      <c r="C102" s="75">
        <v>54.7666666666667</v>
      </c>
      <c r="D102" s="75">
        <v>62.8833333333333</v>
      </c>
      <c r="E102" s="75">
        <v>65.8833333333333</v>
      </c>
    </row>
    <row r="103" ht="15.75" customHeight="1">
      <c r="A103" s="13">
        <v>42126.09375</v>
      </c>
      <c r="B103" s="75">
        <v>54.0</v>
      </c>
      <c r="C103" s="75">
        <v>54.2666666666667</v>
      </c>
      <c r="D103" s="75">
        <v>62.6333333333333</v>
      </c>
      <c r="E103" s="75">
        <v>65.6333333333333</v>
      </c>
    </row>
    <row r="104" ht="15.75" customHeight="1">
      <c r="A104" s="13">
        <v>42126.104166666664</v>
      </c>
      <c r="B104" s="75">
        <v>54.0</v>
      </c>
      <c r="C104" s="75">
        <v>53.7666666666667</v>
      </c>
      <c r="D104" s="75">
        <v>62.3833333333333</v>
      </c>
      <c r="E104" s="75">
        <v>65.3833333333333</v>
      </c>
    </row>
    <row r="105" ht="15.75" customHeight="1">
      <c r="A105" s="13">
        <v>42126.114583333336</v>
      </c>
      <c r="B105" s="75">
        <v>54.0</v>
      </c>
      <c r="C105" s="75">
        <v>53.2666666666667</v>
      </c>
      <c r="D105" s="75">
        <v>62.1333333333333</v>
      </c>
      <c r="E105" s="75">
        <v>65.1333333333333</v>
      </c>
    </row>
    <row r="106" ht="15.75" customHeight="1">
      <c r="A106" s="13">
        <v>42126.125</v>
      </c>
      <c r="B106" s="75">
        <v>54.0</v>
      </c>
      <c r="C106" s="75">
        <v>53.0</v>
      </c>
      <c r="D106" s="75">
        <v>61.8833333333333</v>
      </c>
      <c r="E106" s="75">
        <v>64.8833333333333</v>
      </c>
    </row>
    <row r="107" ht="15.75" customHeight="1">
      <c r="A107" s="13">
        <v>42126.135416666664</v>
      </c>
      <c r="B107" s="75">
        <v>53.82</v>
      </c>
      <c r="C107" s="75">
        <v>53.0</v>
      </c>
      <c r="D107" s="75">
        <v>61.6333333333333</v>
      </c>
      <c r="E107" s="75">
        <v>64.6333333333333</v>
      </c>
    </row>
    <row r="108" ht="15.75" customHeight="1">
      <c r="A108" s="13">
        <v>42126.145833333336</v>
      </c>
      <c r="B108" s="75">
        <v>53.52</v>
      </c>
      <c r="C108" s="75">
        <v>53.0</v>
      </c>
      <c r="D108" s="75">
        <v>61.3833333333333</v>
      </c>
      <c r="E108" s="75">
        <v>64.3833333333333</v>
      </c>
    </row>
    <row r="109" ht="15.75" customHeight="1">
      <c r="A109" s="13">
        <v>42126.15625</v>
      </c>
      <c r="B109" s="75">
        <v>53.22</v>
      </c>
      <c r="C109" s="75">
        <v>53.0</v>
      </c>
      <c r="D109" s="75">
        <v>61.1333333333333</v>
      </c>
      <c r="E109" s="75">
        <v>64.1333333333333</v>
      </c>
    </row>
    <row r="110" ht="15.75" customHeight="1">
      <c r="A110" s="13">
        <v>42126.166666666664</v>
      </c>
      <c r="B110" s="75">
        <v>53.0666666666667</v>
      </c>
      <c r="C110" s="75">
        <v>52.8833333333333</v>
      </c>
      <c r="D110" s="75">
        <v>60.7666666666667</v>
      </c>
      <c r="E110" s="75">
        <v>63.8833333333333</v>
      </c>
    </row>
    <row r="111" ht="15.75" customHeight="1">
      <c r="A111" s="13">
        <v>42126.177083333336</v>
      </c>
      <c r="B111" s="75">
        <v>53.3166666666667</v>
      </c>
      <c r="C111" s="75">
        <v>52.6333333333333</v>
      </c>
      <c r="D111" s="75">
        <v>60.2666666666667</v>
      </c>
      <c r="E111" s="75">
        <v>63.6333333333333</v>
      </c>
    </row>
    <row r="112" ht="15.75" customHeight="1">
      <c r="A112" s="13">
        <v>42126.1875</v>
      </c>
      <c r="B112" s="75">
        <v>53.5666666666667</v>
      </c>
      <c r="C112" s="75">
        <v>52.3833333333333</v>
      </c>
      <c r="D112" s="75">
        <v>59.7666666666667</v>
      </c>
      <c r="E112" s="75">
        <v>63.3833333333333</v>
      </c>
    </row>
    <row r="113" ht="15.75" customHeight="1">
      <c r="A113" s="13">
        <v>42126.197916666664</v>
      </c>
      <c r="B113" s="75">
        <v>53.8166666666667</v>
      </c>
      <c r="C113" s="75">
        <v>52.1333333333333</v>
      </c>
      <c r="D113" s="75">
        <v>59.2666666666667</v>
      </c>
      <c r="E113" s="75">
        <v>63.1333333333333</v>
      </c>
    </row>
    <row r="114" ht="15.75" customHeight="1">
      <c r="A114" s="13">
        <v>42126.208333333336</v>
      </c>
      <c r="B114" s="75">
        <v>53.9333333333333</v>
      </c>
      <c r="C114" s="75">
        <v>52.2745098039216</v>
      </c>
      <c r="D114" s="75">
        <v>58.7666666666667</v>
      </c>
      <c r="E114" s="75">
        <v>63.1166666666667</v>
      </c>
    </row>
    <row r="115" ht="15.75" customHeight="1">
      <c r="A115" s="13">
        <v>42126.21875</v>
      </c>
      <c r="B115" s="75">
        <v>53.6833333333333</v>
      </c>
      <c r="C115" s="75">
        <v>52.8627450980392</v>
      </c>
      <c r="D115" s="75">
        <v>58.2666666666667</v>
      </c>
      <c r="E115" s="75">
        <v>63.3666666666667</v>
      </c>
    </row>
    <row r="116" ht="15.75" customHeight="1">
      <c r="A116" s="13">
        <v>42126.229166666664</v>
      </c>
      <c r="B116" s="75">
        <v>53.4333333333333</v>
      </c>
      <c r="C116" s="75">
        <v>53.4509803921569</v>
      </c>
      <c r="D116" s="75">
        <v>57.7666666666667</v>
      </c>
      <c r="E116" s="75">
        <v>63.6166666666667</v>
      </c>
    </row>
    <row r="117" ht="15.75" customHeight="1">
      <c r="A117" s="13">
        <v>42126.239583333336</v>
      </c>
      <c r="B117" s="75">
        <v>53.1833333333333</v>
      </c>
      <c r="C117" s="75">
        <v>53.8888888888889</v>
      </c>
      <c r="D117" s="75">
        <v>57.2666666666667</v>
      </c>
      <c r="E117" s="75">
        <v>63.8666666666667</v>
      </c>
    </row>
    <row r="118" ht="15.75" customHeight="1">
      <c r="A118" s="13">
        <v>42126.25</v>
      </c>
      <c r="B118" s="75">
        <v>53.0666666666667</v>
      </c>
      <c r="C118" s="75">
        <v>53.3888888888889</v>
      </c>
      <c r="D118" s="75">
        <v>57.0</v>
      </c>
      <c r="E118" s="75">
        <v>64.7</v>
      </c>
    </row>
    <row r="119" ht="15.75" customHeight="1">
      <c r="A119" s="13">
        <v>42126.260416666664</v>
      </c>
      <c r="B119" s="75">
        <v>53.3166666666667</v>
      </c>
      <c r="C119" s="75">
        <v>54.0952380952381</v>
      </c>
      <c r="D119" s="75">
        <v>57.0</v>
      </c>
      <c r="E119" s="75">
        <v>66.2</v>
      </c>
    </row>
    <row r="120" ht="15.75" customHeight="1">
      <c r="A120" s="13">
        <v>42126.270833333336</v>
      </c>
      <c r="B120" s="75">
        <v>53.5666666666667</v>
      </c>
      <c r="C120" s="75">
        <v>54.4523809523809</v>
      </c>
      <c r="D120" s="75">
        <v>57.0</v>
      </c>
      <c r="E120" s="75">
        <v>67.7</v>
      </c>
    </row>
    <row r="121" ht="15.75" customHeight="1">
      <c r="A121" s="13">
        <v>42126.28125</v>
      </c>
      <c r="B121" s="75">
        <v>53.8166666666667</v>
      </c>
      <c r="C121" s="75">
        <v>54.8095238095238</v>
      </c>
      <c r="D121" s="75">
        <v>57.0</v>
      </c>
      <c r="E121" s="75">
        <v>69.2</v>
      </c>
    </row>
    <row r="122" ht="15.75" customHeight="1">
      <c r="A122" s="13">
        <v>42126.291666666664</v>
      </c>
      <c r="B122" s="75">
        <v>54.2</v>
      </c>
      <c r="C122" s="75">
        <v>55.35</v>
      </c>
      <c r="D122" s="75">
        <v>57.7</v>
      </c>
      <c r="E122" s="75">
        <v>70.4666666666667</v>
      </c>
    </row>
    <row r="123" ht="15.75" customHeight="1">
      <c r="A123" s="13">
        <v>42126.302083333336</v>
      </c>
      <c r="B123" s="75">
        <v>54.95</v>
      </c>
      <c r="C123" s="75">
        <v>56.1</v>
      </c>
      <c r="D123" s="75">
        <v>59.2</v>
      </c>
      <c r="E123" s="75">
        <v>71.4666666666667</v>
      </c>
    </row>
    <row r="124" ht="15.75" customHeight="1">
      <c r="A124" s="13">
        <v>42126.3125</v>
      </c>
      <c r="B124" s="75">
        <v>55.7</v>
      </c>
      <c r="C124" s="75">
        <v>56.85</v>
      </c>
      <c r="D124" s="75">
        <v>60.7</v>
      </c>
      <c r="E124" s="75">
        <v>72.4666666666667</v>
      </c>
    </row>
    <row r="125" ht="15.75" customHeight="1">
      <c r="A125" s="13">
        <v>42126.322916666664</v>
      </c>
      <c r="B125" s="75">
        <v>56.45</v>
      </c>
      <c r="C125" s="75">
        <v>57.6</v>
      </c>
      <c r="D125" s="75">
        <v>62.2</v>
      </c>
      <c r="E125" s="75">
        <v>73.4666666666667</v>
      </c>
    </row>
    <row r="126" ht="15.75" customHeight="1">
      <c r="A126" s="13">
        <v>42126.333333333336</v>
      </c>
      <c r="B126" s="75">
        <v>57.2</v>
      </c>
      <c r="C126" s="75">
        <v>58.6363636363636</v>
      </c>
      <c r="D126" s="75">
        <v>63.5833333333333</v>
      </c>
      <c r="E126" s="75">
        <v>74.4666666666667</v>
      </c>
    </row>
    <row r="127" ht="15.75" customHeight="1">
      <c r="A127" s="13">
        <v>42126.34375</v>
      </c>
      <c r="B127" s="75">
        <v>57.95</v>
      </c>
      <c r="C127" s="75">
        <v>59.6734693877551</v>
      </c>
      <c r="D127" s="75">
        <v>64.8333333333333</v>
      </c>
      <c r="E127" s="75">
        <v>75.4666666666667</v>
      </c>
    </row>
    <row r="128" ht="15.75" customHeight="1">
      <c r="A128" s="13">
        <v>42126.354166666664</v>
      </c>
      <c r="B128" s="75">
        <v>58.7</v>
      </c>
      <c r="C128" s="75">
        <v>60.5918367346939</v>
      </c>
      <c r="D128" s="75">
        <v>66.0833333333333</v>
      </c>
      <c r="E128" s="75">
        <v>76.4666666666667</v>
      </c>
    </row>
    <row r="129" ht="15.75" customHeight="1">
      <c r="A129" s="13">
        <v>42126.364583333336</v>
      </c>
      <c r="B129" s="75">
        <v>59.45</v>
      </c>
      <c r="C129" s="75">
        <v>61.5102040816327</v>
      </c>
      <c r="D129" s="75">
        <v>67.3333333333333</v>
      </c>
      <c r="E129" s="75">
        <v>77.4666666666667</v>
      </c>
    </row>
    <row r="130" ht="15.75" customHeight="1">
      <c r="A130" s="13">
        <v>42126.375</v>
      </c>
      <c r="B130" s="75">
        <v>60.1333333333333</v>
      </c>
      <c r="C130" s="75">
        <v>62.4666666666667</v>
      </c>
      <c r="D130" s="75">
        <v>68.7</v>
      </c>
      <c r="E130" s="75">
        <v>78.5833333333333</v>
      </c>
    </row>
    <row r="131" ht="15.75" customHeight="1">
      <c r="A131" s="13">
        <v>42126.385416666664</v>
      </c>
      <c r="B131" s="75">
        <v>60.6333333333333</v>
      </c>
      <c r="C131" s="75">
        <v>63.4666666666667</v>
      </c>
      <c r="D131" s="75">
        <v>70.2</v>
      </c>
      <c r="E131" s="75">
        <v>79.8333333333333</v>
      </c>
    </row>
    <row r="132" ht="15.75" customHeight="1">
      <c r="A132" s="13">
        <v>42126.395833333336</v>
      </c>
      <c r="B132" s="75">
        <v>61.1333333333333</v>
      </c>
      <c r="C132" s="75">
        <v>64.4666666666667</v>
      </c>
      <c r="D132" s="75">
        <v>71.7</v>
      </c>
      <c r="E132" s="75">
        <v>81.0833333333333</v>
      </c>
    </row>
    <row r="133" ht="15.75" customHeight="1">
      <c r="A133" s="13">
        <v>42126.40625</v>
      </c>
      <c r="B133" s="75">
        <v>61.6333333333333</v>
      </c>
      <c r="C133" s="75">
        <v>65.4666666666667</v>
      </c>
      <c r="D133" s="75">
        <v>73.2</v>
      </c>
      <c r="E133" s="75">
        <v>82.3333333333333</v>
      </c>
    </row>
    <row r="134" ht="15.75" customHeight="1">
      <c r="A134" s="13">
        <v>42126.416666666664</v>
      </c>
      <c r="B134" s="75">
        <v>62.0</v>
      </c>
      <c r="C134" s="75">
        <v>66.35</v>
      </c>
      <c r="D134" s="75">
        <v>74.4666666666667</v>
      </c>
      <c r="E134" s="75">
        <v>83.2333333333333</v>
      </c>
    </row>
    <row r="135" ht="15.75" customHeight="1">
      <c r="A135" s="13">
        <v>42126.427083333336</v>
      </c>
      <c r="B135" s="75">
        <v>62.0</v>
      </c>
      <c r="C135" s="75">
        <v>67.1</v>
      </c>
      <c r="D135" s="75">
        <v>75.4666666666667</v>
      </c>
      <c r="E135" s="75">
        <v>83.7333333333333</v>
      </c>
    </row>
    <row r="136" ht="15.75" customHeight="1">
      <c r="A136" s="13">
        <v>42126.4375</v>
      </c>
      <c r="B136" s="75">
        <v>62.0</v>
      </c>
      <c r="C136" s="75">
        <v>67.85</v>
      </c>
      <c r="D136" s="75">
        <v>76.4666666666667</v>
      </c>
      <c r="E136" s="75">
        <v>84.2333333333333</v>
      </c>
    </row>
    <row r="137" ht="15.75" customHeight="1">
      <c r="A137" s="13">
        <v>42126.447916666664</v>
      </c>
      <c r="B137" s="75">
        <v>62.0</v>
      </c>
      <c r="C137" s="75">
        <v>68.6</v>
      </c>
      <c r="D137" s="75">
        <v>77.4666666666667</v>
      </c>
      <c r="E137" s="75">
        <v>84.7333333333333</v>
      </c>
    </row>
    <row r="138" ht="15.75" customHeight="1">
      <c r="A138" s="13">
        <v>42126.458333333336</v>
      </c>
      <c r="B138" s="75">
        <v>62.1333333333333</v>
      </c>
      <c r="C138" s="75">
        <v>69.35</v>
      </c>
      <c r="D138" s="75">
        <v>78.35</v>
      </c>
      <c r="E138" s="75">
        <v>85.1166666666667</v>
      </c>
    </row>
    <row r="139" ht="15.75" customHeight="1">
      <c r="A139" s="13">
        <v>42126.46875</v>
      </c>
      <c r="B139" s="75">
        <v>62.6333333333333</v>
      </c>
      <c r="C139" s="75">
        <v>70.1</v>
      </c>
      <c r="D139" s="75">
        <v>79.1</v>
      </c>
      <c r="E139" s="75">
        <v>85.3666666666667</v>
      </c>
    </row>
    <row r="140" ht="15.75" customHeight="1">
      <c r="A140" s="13">
        <v>42126.479166666664</v>
      </c>
      <c r="B140" s="75">
        <v>63.1333333333333</v>
      </c>
      <c r="C140" s="75">
        <v>70.85</v>
      </c>
      <c r="D140" s="75">
        <v>79.85</v>
      </c>
      <c r="E140" s="75">
        <v>85.6166666666667</v>
      </c>
    </row>
    <row r="141" ht="15.75" customHeight="1">
      <c r="A141" s="13">
        <v>42126.489583333336</v>
      </c>
      <c r="B141" s="75">
        <v>63.6333333333333</v>
      </c>
      <c r="C141" s="75">
        <v>71.6</v>
      </c>
      <c r="D141" s="75">
        <v>80.6</v>
      </c>
      <c r="E141" s="75">
        <v>85.8666666666667</v>
      </c>
    </row>
    <row r="142" ht="15.75" customHeight="1">
      <c r="A142" s="13">
        <v>42126.5</v>
      </c>
      <c r="B142" s="75">
        <v>64.1333333333333</v>
      </c>
      <c r="C142" s="75">
        <v>72.1166666666667</v>
      </c>
      <c r="D142" s="75">
        <v>81.2333333333333</v>
      </c>
      <c r="E142" s="75">
        <v>86.4666666666667</v>
      </c>
    </row>
    <row r="143" ht="15.75" customHeight="1">
      <c r="A143" s="13">
        <v>42126.510416666664</v>
      </c>
      <c r="B143" s="75">
        <v>64.6333333333333</v>
      </c>
      <c r="C143" s="75">
        <v>72.3666666666667</v>
      </c>
      <c r="D143" s="75">
        <v>81.7333333333333</v>
      </c>
      <c r="E143" s="75">
        <v>87.4666666666667</v>
      </c>
    </row>
    <row r="144" ht="15.75" customHeight="1">
      <c r="A144" s="13">
        <v>42126.520833333336</v>
      </c>
      <c r="B144" s="75">
        <v>65.1333333333333</v>
      </c>
      <c r="C144" s="75">
        <v>72.6166666666667</v>
      </c>
      <c r="D144" s="75">
        <v>82.2333333333333</v>
      </c>
      <c r="E144" s="75">
        <v>88.4666666666667</v>
      </c>
    </row>
    <row r="145" ht="15.75" customHeight="1">
      <c r="A145" s="13">
        <v>42126.53125</v>
      </c>
      <c r="B145" s="75">
        <v>65.6333333333333</v>
      </c>
      <c r="C145" s="75">
        <v>72.8666666666667</v>
      </c>
      <c r="D145" s="75">
        <v>82.7333333333333</v>
      </c>
      <c r="E145" s="75">
        <v>89.4666666666667</v>
      </c>
    </row>
    <row r="146" ht="15.75" customHeight="1">
      <c r="A146" s="13">
        <v>42126.541666666664</v>
      </c>
      <c r="B146" s="75">
        <v>66.0</v>
      </c>
      <c r="C146" s="75">
        <v>72.8833333333333</v>
      </c>
      <c r="D146" s="75">
        <v>83.1166666666667</v>
      </c>
      <c r="E146" s="75">
        <v>89.8833333333333</v>
      </c>
    </row>
    <row r="147" ht="15.75" customHeight="1">
      <c r="A147" s="13">
        <v>42126.552083333336</v>
      </c>
      <c r="B147" s="75">
        <v>66.0</v>
      </c>
      <c r="C147" s="75">
        <v>72.6333333333333</v>
      </c>
      <c r="D147" s="75">
        <v>83.3666666666667</v>
      </c>
      <c r="E147" s="75">
        <v>89.6333333333333</v>
      </c>
    </row>
    <row r="148" ht="15.75" customHeight="1">
      <c r="A148" s="13">
        <v>42126.5625</v>
      </c>
      <c r="B148" s="75">
        <v>66.0</v>
      </c>
      <c r="C148" s="75">
        <v>72.3833333333333</v>
      </c>
      <c r="D148" s="75">
        <v>83.6166666666667</v>
      </c>
      <c r="E148" s="75">
        <v>89.3833333333333</v>
      </c>
    </row>
    <row r="149" ht="15.75" customHeight="1">
      <c r="A149" s="13">
        <v>42126.572916666664</v>
      </c>
      <c r="B149" s="75">
        <v>66.0</v>
      </c>
      <c r="C149" s="75">
        <v>72.1333333333333</v>
      </c>
      <c r="D149" s="75">
        <v>83.8666666666667</v>
      </c>
      <c r="E149" s="75">
        <v>89.1333333333333</v>
      </c>
    </row>
    <row r="150" ht="15.75" customHeight="1">
      <c r="A150" s="13">
        <v>42126.583333333336</v>
      </c>
      <c r="B150" s="75">
        <v>65.9333333333333</v>
      </c>
      <c r="C150" s="75">
        <v>72.0</v>
      </c>
      <c r="D150" s="75">
        <v>84.1166666666667</v>
      </c>
      <c r="E150" s="75">
        <v>89.1166666666667</v>
      </c>
    </row>
    <row r="151" ht="15.75" customHeight="1">
      <c r="A151" s="13">
        <v>42126.59375</v>
      </c>
      <c r="B151" s="75">
        <v>65.6833333333333</v>
      </c>
      <c r="C151" s="75">
        <v>72.0</v>
      </c>
      <c r="D151" s="75">
        <v>84.3666666666667</v>
      </c>
      <c r="E151" s="75">
        <v>89.3666666666667</v>
      </c>
    </row>
    <row r="152" ht="15.75" customHeight="1">
      <c r="A152" s="13">
        <v>42126.604166666664</v>
      </c>
      <c r="B152" s="75">
        <v>65.4333333333333</v>
      </c>
      <c r="C152" s="75">
        <v>72.0</v>
      </c>
      <c r="D152" s="75">
        <v>84.6166666666667</v>
      </c>
      <c r="E152" s="75">
        <v>89.6166666666667</v>
      </c>
    </row>
    <row r="153" ht="15.75" customHeight="1">
      <c r="A153" s="13">
        <v>42126.614583333336</v>
      </c>
      <c r="B153" s="75">
        <v>65.1833333333333</v>
      </c>
      <c r="C153" s="75">
        <v>72.0</v>
      </c>
      <c r="D153" s="75">
        <v>84.8666666666667</v>
      </c>
      <c r="E153" s="75">
        <v>89.8666666666667</v>
      </c>
    </row>
    <row r="154" ht="15.75" customHeight="1">
      <c r="A154" s="13">
        <v>42126.625</v>
      </c>
      <c r="B154" s="75">
        <v>64.8666666666667</v>
      </c>
      <c r="C154" s="75">
        <v>71.7666666666667</v>
      </c>
      <c r="D154" s="75">
        <v>85.2333333333333</v>
      </c>
      <c r="E154" s="75">
        <v>89.8833333333333</v>
      </c>
    </row>
    <row r="155" ht="15.75" customHeight="1">
      <c r="A155" s="13">
        <v>42126.635416666664</v>
      </c>
      <c r="B155" s="75">
        <v>64.3666666666667</v>
      </c>
      <c r="C155" s="75">
        <v>71.2666666666667</v>
      </c>
      <c r="D155" s="75">
        <v>85.7333333333333</v>
      </c>
      <c r="E155" s="75">
        <v>89.6333333333333</v>
      </c>
    </row>
    <row r="156" ht="15.75" customHeight="1">
      <c r="A156" s="13">
        <v>42126.645833333336</v>
      </c>
      <c r="B156" s="75">
        <v>63.8666666666667</v>
      </c>
      <c r="C156" s="75">
        <v>70.7666666666667</v>
      </c>
      <c r="D156" s="75">
        <v>86.2333333333333</v>
      </c>
      <c r="E156" s="75">
        <v>89.3833333333333</v>
      </c>
    </row>
    <row r="157" ht="15.75" customHeight="1">
      <c r="A157" s="13">
        <v>42126.65625</v>
      </c>
      <c r="B157" s="75">
        <v>63.3666666666667</v>
      </c>
      <c r="C157" s="75">
        <v>70.2666666666667</v>
      </c>
      <c r="D157" s="75">
        <v>86.7333333333333</v>
      </c>
      <c r="E157" s="75">
        <v>89.1333333333333</v>
      </c>
    </row>
    <row r="158" ht="15.75" customHeight="1">
      <c r="A158" s="13">
        <v>42126.666666666664</v>
      </c>
      <c r="B158" s="75">
        <v>62.8666666666667</v>
      </c>
      <c r="C158" s="75">
        <v>69.7666666666667</v>
      </c>
      <c r="D158" s="75">
        <v>86.7666666666667</v>
      </c>
      <c r="E158" s="75">
        <v>89.0</v>
      </c>
    </row>
    <row r="159" ht="15.75" customHeight="1">
      <c r="A159" s="13">
        <v>42126.677083333336</v>
      </c>
      <c r="B159" s="75">
        <v>62.3666666666667</v>
      </c>
      <c r="C159" s="75">
        <v>69.2666666666667</v>
      </c>
      <c r="D159" s="75">
        <v>86.2666666666667</v>
      </c>
      <c r="E159" s="75">
        <v>89.0</v>
      </c>
    </row>
    <row r="160" ht="15.75" customHeight="1">
      <c r="A160" s="13">
        <v>42126.6875</v>
      </c>
      <c r="B160" s="75">
        <v>61.8666666666667</v>
      </c>
      <c r="C160" s="75">
        <v>68.7666666666667</v>
      </c>
      <c r="D160" s="75">
        <v>85.7666666666667</v>
      </c>
      <c r="E160" s="75">
        <v>89.0</v>
      </c>
    </row>
    <row r="161" ht="15.75" customHeight="1">
      <c r="A161" s="13">
        <v>42126.697916666664</v>
      </c>
      <c r="B161" s="75">
        <v>61.3666666666667</v>
      </c>
      <c r="C161" s="75">
        <v>68.2666666666667</v>
      </c>
      <c r="D161" s="75">
        <v>85.2666666666667</v>
      </c>
      <c r="E161" s="75">
        <v>89.0</v>
      </c>
    </row>
    <row r="162" ht="15.75" customHeight="1">
      <c r="A162" s="13">
        <v>42126.708333333336</v>
      </c>
      <c r="B162" s="75">
        <v>60.8666666666667</v>
      </c>
      <c r="C162" s="75">
        <v>67.65</v>
      </c>
      <c r="D162" s="75">
        <v>84.7666666666667</v>
      </c>
      <c r="E162" s="75">
        <v>88.8833333333333</v>
      </c>
    </row>
    <row r="163" ht="15.75" customHeight="1">
      <c r="A163" s="13">
        <v>42126.71875</v>
      </c>
      <c r="B163" s="75">
        <v>60.3666666666667</v>
      </c>
      <c r="C163" s="75">
        <v>66.9</v>
      </c>
      <c r="D163" s="75">
        <v>84.2666666666667</v>
      </c>
      <c r="E163" s="75">
        <v>88.6333333333333</v>
      </c>
    </row>
    <row r="164" ht="15.75" customHeight="1">
      <c r="A164" s="13">
        <v>42126.729166666664</v>
      </c>
      <c r="B164" s="75">
        <v>59.8666666666667</v>
      </c>
      <c r="C164" s="75">
        <v>66.15</v>
      </c>
      <c r="D164" s="75">
        <v>83.7666666666667</v>
      </c>
      <c r="E164" s="75">
        <v>88.3833333333333</v>
      </c>
    </row>
    <row r="165" ht="15.75" customHeight="1">
      <c r="A165" s="13">
        <v>42126.739583333336</v>
      </c>
      <c r="B165" s="75">
        <v>59.3666666666667</v>
      </c>
      <c r="C165" s="75">
        <v>65.4</v>
      </c>
      <c r="D165" s="75">
        <v>83.2666666666667</v>
      </c>
      <c r="E165" s="75">
        <v>88.1333333333333</v>
      </c>
    </row>
    <row r="166" ht="15.75" customHeight="1">
      <c r="A166" s="13">
        <v>42126.75</v>
      </c>
      <c r="B166" s="75">
        <v>58.8666666666667</v>
      </c>
      <c r="C166" s="75">
        <v>64.65</v>
      </c>
      <c r="D166" s="75">
        <v>82.5333333333333</v>
      </c>
      <c r="E166" s="75">
        <v>87.5333333333333</v>
      </c>
    </row>
    <row r="167" ht="15.75" customHeight="1">
      <c r="A167" s="13">
        <v>42126.760416666664</v>
      </c>
      <c r="B167" s="75">
        <v>58.3666666666667</v>
      </c>
      <c r="C167" s="75">
        <v>63.9</v>
      </c>
      <c r="D167" s="75">
        <v>81.5333333333333</v>
      </c>
      <c r="E167" s="75">
        <v>86.5333333333333</v>
      </c>
    </row>
    <row r="168" ht="15.75" customHeight="1">
      <c r="A168" s="13">
        <v>42126.770833333336</v>
      </c>
      <c r="B168" s="75">
        <v>57.8666666666667</v>
      </c>
      <c r="C168" s="75">
        <v>63.15</v>
      </c>
      <c r="D168" s="75">
        <v>80.5333333333333</v>
      </c>
      <c r="E168" s="75">
        <v>85.5333333333333</v>
      </c>
    </row>
    <row r="169" ht="15.75" customHeight="1">
      <c r="A169" s="13">
        <v>42126.78125</v>
      </c>
      <c r="B169" s="75">
        <v>57.3666666666667</v>
      </c>
      <c r="C169" s="75">
        <v>62.4</v>
      </c>
      <c r="D169" s="75">
        <v>79.5333333333333</v>
      </c>
      <c r="E169" s="75">
        <v>84.5333333333333</v>
      </c>
    </row>
    <row r="170" ht="15.75" customHeight="1">
      <c r="A170" s="13">
        <v>42126.791666666664</v>
      </c>
      <c r="B170" s="75">
        <v>56.8666666666667</v>
      </c>
      <c r="C170" s="75">
        <v>61.7666666666667</v>
      </c>
      <c r="D170" s="75">
        <v>78.5333333333333</v>
      </c>
      <c r="E170" s="75">
        <v>83.4166666666667</v>
      </c>
    </row>
    <row r="171" ht="15.75" customHeight="1">
      <c r="A171" s="13">
        <v>42126.802083333336</v>
      </c>
      <c r="B171" s="75">
        <v>56.3666666666667</v>
      </c>
      <c r="C171" s="75">
        <v>61.2666666666667</v>
      </c>
      <c r="D171" s="75">
        <v>77.5333333333333</v>
      </c>
      <c r="E171" s="75">
        <v>82.1666666666667</v>
      </c>
    </row>
    <row r="172" ht="15.75" customHeight="1">
      <c r="A172" s="13">
        <v>42126.8125</v>
      </c>
      <c r="B172" s="75">
        <v>55.8666666666667</v>
      </c>
      <c r="C172" s="75">
        <v>60.7666666666667</v>
      </c>
      <c r="D172" s="75">
        <v>76.5333333333333</v>
      </c>
      <c r="E172" s="75">
        <v>80.9166666666667</v>
      </c>
    </row>
    <row r="173" ht="15.75" customHeight="1">
      <c r="A173" s="13">
        <v>42126.822916666664</v>
      </c>
      <c r="B173" s="75">
        <v>55.3666666666667</v>
      </c>
      <c r="C173" s="75">
        <v>60.2666666666667</v>
      </c>
      <c r="D173" s="75">
        <v>75.5333333333333</v>
      </c>
      <c r="E173" s="75">
        <v>79.6666666666667</v>
      </c>
    </row>
    <row r="174" ht="15.75" customHeight="1">
      <c r="A174" s="13">
        <v>42126.833333333336</v>
      </c>
      <c r="B174" s="75">
        <v>55.0</v>
      </c>
      <c r="C174" s="75">
        <v>59.7666666666667</v>
      </c>
      <c r="D174" s="75">
        <v>74.65</v>
      </c>
      <c r="E174" s="75">
        <v>78.5333333333333</v>
      </c>
    </row>
    <row r="175" ht="15.75" customHeight="1">
      <c r="A175" s="13">
        <v>42126.84375</v>
      </c>
      <c r="B175" s="75">
        <v>55.0</v>
      </c>
      <c r="C175" s="75">
        <v>59.2666666666667</v>
      </c>
      <c r="D175" s="75">
        <v>73.9</v>
      </c>
      <c r="E175" s="75">
        <v>77.5333333333333</v>
      </c>
    </row>
    <row r="176" ht="15.75" customHeight="1">
      <c r="A176" s="13">
        <v>42126.854166666664</v>
      </c>
      <c r="B176" s="75">
        <v>55.0</v>
      </c>
      <c r="C176" s="75">
        <v>58.7666666666667</v>
      </c>
      <c r="D176" s="75">
        <v>73.15</v>
      </c>
      <c r="E176" s="75">
        <v>76.5333333333333</v>
      </c>
    </row>
    <row r="177" ht="15.75" customHeight="1">
      <c r="A177" s="13">
        <v>42126.864583333336</v>
      </c>
      <c r="B177" s="75">
        <v>55.0</v>
      </c>
      <c r="C177" s="75">
        <v>58.2666666666667</v>
      </c>
      <c r="D177" s="75">
        <v>72.4</v>
      </c>
      <c r="E177" s="75">
        <v>75.5333333333333</v>
      </c>
    </row>
    <row r="178" ht="15.75" customHeight="1">
      <c r="A178" s="13">
        <v>42126.875</v>
      </c>
      <c r="B178" s="75">
        <v>54.9333333333333</v>
      </c>
      <c r="C178" s="75">
        <v>57.7666666666667</v>
      </c>
      <c r="D178" s="75">
        <v>71.65</v>
      </c>
      <c r="E178" s="75">
        <v>74.5333333333333</v>
      </c>
    </row>
    <row r="179" ht="15.75" customHeight="1">
      <c r="A179" s="13">
        <v>42126.885416666664</v>
      </c>
      <c r="B179" s="75">
        <v>54.6833333333333</v>
      </c>
      <c r="C179" s="75">
        <v>57.2666666666667</v>
      </c>
      <c r="D179" s="75">
        <v>70.9</v>
      </c>
      <c r="E179" s="75">
        <v>73.5333333333333</v>
      </c>
    </row>
    <row r="180" ht="15.75" customHeight="1">
      <c r="A180" s="13">
        <v>42126.895833333336</v>
      </c>
      <c r="B180" s="75">
        <v>54.4333333333333</v>
      </c>
      <c r="C180" s="75">
        <v>56.7666666666667</v>
      </c>
      <c r="D180" s="75">
        <v>70.15</v>
      </c>
      <c r="E180" s="75">
        <v>72.5333333333333</v>
      </c>
    </row>
    <row r="181" ht="15.75" customHeight="1">
      <c r="A181" s="13">
        <v>42126.90625</v>
      </c>
      <c r="B181" s="75">
        <v>54.1833333333333</v>
      </c>
      <c r="C181" s="75">
        <v>56.2666666666667</v>
      </c>
      <c r="D181" s="75">
        <v>69.4</v>
      </c>
      <c r="E181" s="75">
        <v>71.5333333333333</v>
      </c>
    </row>
    <row r="182" ht="15.75" customHeight="1">
      <c r="A182" s="13">
        <v>42126.916666666664</v>
      </c>
      <c r="B182" s="75">
        <v>54.0</v>
      </c>
      <c r="C182" s="75">
        <v>56.0</v>
      </c>
      <c r="D182" s="75">
        <v>68.8833333333333</v>
      </c>
      <c r="E182" s="75">
        <v>70.5333333333333</v>
      </c>
    </row>
    <row r="183" ht="15.75" customHeight="1">
      <c r="A183" s="13">
        <v>42126.927083333336</v>
      </c>
      <c r="B183" s="75">
        <v>54.0</v>
      </c>
      <c r="C183" s="75">
        <v>56.0</v>
      </c>
      <c r="D183" s="75">
        <v>68.6333333333333</v>
      </c>
      <c r="E183" s="75">
        <v>69.5333333333333</v>
      </c>
    </row>
    <row r="184" ht="15.75" customHeight="1">
      <c r="A184" s="13">
        <v>42126.9375</v>
      </c>
      <c r="B184" s="75">
        <v>54.0</v>
      </c>
      <c r="C184" s="75">
        <v>56.0</v>
      </c>
      <c r="D184" s="75">
        <v>68.3833333333333</v>
      </c>
      <c r="E184" s="75">
        <v>68.5333333333333</v>
      </c>
    </row>
    <row r="185" ht="15.75" customHeight="1">
      <c r="A185" s="13">
        <v>42126.947916666664</v>
      </c>
      <c r="B185" s="75">
        <v>54.0</v>
      </c>
      <c r="C185" s="75">
        <v>56.0</v>
      </c>
      <c r="D185" s="75">
        <v>68.1333333333333</v>
      </c>
      <c r="E185" s="75">
        <v>67.5333333333333</v>
      </c>
    </row>
    <row r="186" ht="15.75" customHeight="1">
      <c r="A186" s="13">
        <v>42126.958333333336</v>
      </c>
      <c r="B186" s="75">
        <v>53.9333333333333</v>
      </c>
      <c r="C186" s="75">
        <v>55.8833333333333</v>
      </c>
      <c r="D186" s="75">
        <v>67.7666666666667</v>
      </c>
      <c r="E186" s="75">
        <v>66.8833333333333</v>
      </c>
    </row>
    <row r="187" ht="15.75" customHeight="1">
      <c r="A187" s="13">
        <v>42126.96875</v>
      </c>
      <c r="B187" s="75">
        <v>53.6833333333333</v>
      </c>
      <c r="C187" s="75">
        <v>55.6333333333333</v>
      </c>
      <c r="D187" s="75">
        <v>67.2666666666667</v>
      </c>
      <c r="E187" s="75">
        <v>66.6333333333333</v>
      </c>
    </row>
    <row r="188" ht="15.75" customHeight="1">
      <c r="A188" s="13">
        <v>42126.979166666664</v>
      </c>
      <c r="B188" s="75">
        <v>53.4333333333333</v>
      </c>
      <c r="C188" s="75">
        <v>55.3833333333333</v>
      </c>
      <c r="D188" s="75">
        <v>66.7666666666667</v>
      </c>
      <c r="E188" s="75">
        <v>66.3833333333333</v>
      </c>
    </row>
    <row r="189" ht="15.75" customHeight="1">
      <c r="A189" s="13">
        <v>42126.989583333336</v>
      </c>
      <c r="B189" s="75">
        <v>53.1833333333333</v>
      </c>
      <c r="C189" s="75">
        <v>55.1333333333333</v>
      </c>
      <c r="D189" s="75">
        <v>66.2666666666667</v>
      </c>
      <c r="E189" s="75">
        <v>66.1333333333333</v>
      </c>
    </row>
    <row r="190" ht="15.75" customHeight="1">
      <c r="A190" s="13">
        <v>42127.0</v>
      </c>
      <c r="B190" s="75">
        <v>53.0</v>
      </c>
      <c r="C190" s="75">
        <v>54.8833333333333</v>
      </c>
      <c r="D190" s="75">
        <v>65.8833333333333</v>
      </c>
      <c r="E190" s="75">
        <v>66.0</v>
      </c>
    </row>
    <row r="191" ht="15.75" customHeight="1">
      <c r="A191" s="13">
        <v>42127.010416666664</v>
      </c>
      <c r="B191" s="75">
        <v>53.0</v>
      </c>
      <c r="C191" s="75">
        <v>54.6333333333333</v>
      </c>
      <c r="D191" s="75">
        <v>65.6333333333333</v>
      </c>
      <c r="E191" s="75">
        <v>66.0</v>
      </c>
    </row>
    <row r="192" ht="15.75" customHeight="1">
      <c r="A192" s="13">
        <v>42127.020833333336</v>
      </c>
      <c r="B192" s="75">
        <v>53.0</v>
      </c>
      <c r="C192" s="75">
        <v>54.3833333333333</v>
      </c>
      <c r="D192" s="75">
        <v>65.3833333333333</v>
      </c>
      <c r="E192" s="75">
        <v>66.0</v>
      </c>
    </row>
    <row r="193" ht="15.75" customHeight="1">
      <c r="A193" s="13">
        <v>42127.03125</v>
      </c>
      <c r="B193" s="75">
        <v>53.0</v>
      </c>
      <c r="C193" s="75">
        <v>54.1333333333333</v>
      </c>
      <c r="D193" s="75">
        <v>65.1333333333333</v>
      </c>
      <c r="E193" s="75">
        <v>66.0</v>
      </c>
    </row>
    <row r="194" ht="15.75" customHeight="1">
      <c r="A194" s="13">
        <v>42127.041666666664</v>
      </c>
      <c r="B194" s="75">
        <v>53.0666666666667</v>
      </c>
      <c r="C194" s="75">
        <v>53.8833333333333</v>
      </c>
      <c r="D194" s="75">
        <v>64.8833333333333</v>
      </c>
      <c r="E194" s="75">
        <v>65.5333333333333</v>
      </c>
    </row>
    <row r="195" ht="15.75" customHeight="1">
      <c r="A195" s="13">
        <v>42127.052083333336</v>
      </c>
      <c r="B195" s="75">
        <v>53.3166666666667</v>
      </c>
      <c r="C195" s="75">
        <v>53.6333333333333</v>
      </c>
      <c r="D195" s="75">
        <v>64.6333333333333</v>
      </c>
      <c r="E195" s="75">
        <v>64.5333333333333</v>
      </c>
    </row>
    <row r="196" ht="15.75" customHeight="1">
      <c r="A196" s="13">
        <v>42127.0625</v>
      </c>
      <c r="B196" s="75">
        <v>53.5666666666667</v>
      </c>
      <c r="C196" s="75">
        <v>53.3833333333333</v>
      </c>
      <c r="D196" s="75">
        <v>64.3833333333333</v>
      </c>
      <c r="E196" s="75">
        <v>63.5333333333333</v>
      </c>
    </row>
    <row r="197" ht="15.75" customHeight="1">
      <c r="A197" s="13">
        <v>42127.072916666664</v>
      </c>
      <c r="B197" s="75">
        <v>53.8166666666667</v>
      </c>
      <c r="C197" s="75">
        <v>53.1333333333333</v>
      </c>
      <c r="D197" s="75">
        <v>64.1333333333333</v>
      </c>
      <c r="E197" s="75">
        <v>62.5333333333333</v>
      </c>
    </row>
    <row r="198" ht="15.75" customHeight="1">
      <c r="A198" s="13">
        <v>42127.083333333336</v>
      </c>
      <c r="B198" s="75">
        <v>53.9333333333333</v>
      </c>
      <c r="C198" s="75">
        <v>53.0</v>
      </c>
      <c r="D198" s="75">
        <v>63.8833333333333</v>
      </c>
      <c r="E198" s="75">
        <v>62.2333333333333</v>
      </c>
    </row>
    <row r="199" ht="15.75" customHeight="1">
      <c r="A199" s="13">
        <v>42127.09375</v>
      </c>
      <c r="B199" s="75">
        <v>53.6833333333333</v>
      </c>
      <c r="C199" s="75">
        <v>53.0</v>
      </c>
      <c r="D199" s="75">
        <v>63.6333333333333</v>
      </c>
      <c r="E199" s="75">
        <v>62.7333333333333</v>
      </c>
    </row>
    <row r="200" ht="15.75" customHeight="1">
      <c r="A200" s="13">
        <v>42127.104166666664</v>
      </c>
      <c r="B200" s="75">
        <v>53.4333333333333</v>
      </c>
      <c r="C200" s="75">
        <v>53.0</v>
      </c>
      <c r="D200" s="75">
        <v>63.3833333333333</v>
      </c>
      <c r="E200" s="75">
        <v>63.2333333333333</v>
      </c>
    </row>
    <row r="201" ht="15.75" customHeight="1">
      <c r="A201" s="13">
        <v>42127.114583333336</v>
      </c>
      <c r="B201" s="75">
        <v>53.1833333333333</v>
      </c>
      <c r="C201" s="75">
        <v>53.0</v>
      </c>
      <c r="D201" s="75">
        <v>63.1333333333333</v>
      </c>
      <c r="E201" s="75">
        <v>63.7333333333333</v>
      </c>
    </row>
    <row r="202" ht="15.75" customHeight="1">
      <c r="A202" s="13">
        <v>42127.125</v>
      </c>
      <c r="B202" s="75">
        <v>52.9333333333333</v>
      </c>
      <c r="C202" s="75">
        <v>52.8833333333333</v>
      </c>
      <c r="D202" s="75">
        <v>62.8833333333333</v>
      </c>
      <c r="E202" s="75">
        <v>63.4166666666667</v>
      </c>
    </row>
    <row r="203" ht="15.75" customHeight="1">
      <c r="A203" s="13">
        <v>42127.135416666664</v>
      </c>
      <c r="B203" s="75">
        <v>52.6833333333333</v>
      </c>
      <c r="C203" s="75">
        <v>52.6333333333333</v>
      </c>
      <c r="D203" s="75">
        <v>62.6333333333333</v>
      </c>
      <c r="E203" s="75">
        <v>62.1666666666667</v>
      </c>
    </row>
    <row r="204" ht="15.75" customHeight="1">
      <c r="A204" s="13">
        <v>42127.145833333336</v>
      </c>
      <c r="B204" s="75">
        <v>52.4333333333333</v>
      </c>
      <c r="C204" s="75">
        <v>52.3833333333333</v>
      </c>
      <c r="D204" s="75">
        <v>62.3833333333333</v>
      </c>
      <c r="E204" s="75">
        <v>60.9166666666667</v>
      </c>
    </row>
    <row r="205" ht="15.75" customHeight="1">
      <c r="A205" s="13">
        <v>42127.15625</v>
      </c>
      <c r="B205" s="75">
        <v>52.1833333333333</v>
      </c>
      <c r="C205" s="75">
        <v>52.1333333333333</v>
      </c>
      <c r="D205" s="75">
        <v>62.1333333333333</v>
      </c>
      <c r="E205" s="75">
        <v>59.6666666666667</v>
      </c>
    </row>
    <row r="206" ht="15.75" customHeight="1">
      <c r="A206" s="13">
        <v>42127.166666666664</v>
      </c>
      <c r="B206" s="75">
        <v>52.0</v>
      </c>
      <c r="C206" s="75">
        <v>52.0</v>
      </c>
      <c r="D206" s="75">
        <v>61.8833333333333</v>
      </c>
      <c r="E206" s="75">
        <v>58.5333333333333</v>
      </c>
    </row>
    <row r="207" ht="15.75" customHeight="1">
      <c r="A207" s="13">
        <v>42127.177083333336</v>
      </c>
      <c r="B207" s="75">
        <v>52.0</v>
      </c>
      <c r="C207" s="75">
        <v>52.0</v>
      </c>
      <c r="D207" s="75">
        <v>61.6333333333333</v>
      </c>
      <c r="E207" s="75">
        <v>57.5333333333333</v>
      </c>
    </row>
    <row r="208" ht="15.75" customHeight="1">
      <c r="A208" s="13">
        <v>42127.1875</v>
      </c>
      <c r="B208" s="75">
        <v>52.0</v>
      </c>
      <c r="C208" s="75">
        <v>52.0</v>
      </c>
      <c r="D208" s="75">
        <v>61.3833333333333</v>
      </c>
      <c r="E208" s="75">
        <v>56.5333333333333</v>
      </c>
    </row>
    <row r="209" ht="15.75" customHeight="1">
      <c r="A209" s="13">
        <v>42127.197916666664</v>
      </c>
      <c r="B209" s="75">
        <v>52.0</v>
      </c>
      <c r="C209" s="75">
        <v>52.0</v>
      </c>
      <c r="D209" s="75">
        <v>61.1333333333333</v>
      </c>
      <c r="E209" s="75">
        <v>55.5333333333333</v>
      </c>
    </row>
    <row r="210" ht="15.75" customHeight="1">
      <c r="A210" s="13">
        <v>42127.208333333336</v>
      </c>
      <c r="B210" s="75">
        <v>52.0</v>
      </c>
      <c r="C210" s="75">
        <v>52.0</v>
      </c>
      <c r="D210" s="75">
        <v>60.7666666666667</v>
      </c>
      <c r="E210" s="75">
        <v>55.1166666666667</v>
      </c>
    </row>
    <row r="211" ht="15.75" customHeight="1">
      <c r="A211" s="13">
        <v>42127.21875</v>
      </c>
      <c r="B211" s="75">
        <v>52.0</v>
      </c>
      <c r="C211" s="75">
        <v>52.0</v>
      </c>
      <c r="D211" s="75">
        <v>60.2666666666667</v>
      </c>
      <c r="E211" s="75">
        <v>55.3666666666667</v>
      </c>
    </row>
    <row r="212" ht="15.75" customHeight="1">
      <c r="A212" s="13">
        <v>42127.229166666664</v>
      </c>
      <c r="B212" s="75">
        <v>52.2777777777778</v>
      </c>
      <c r="C212" s="75">
        <v>52.0</v>
      </c>
      <c r="D212" s="75">
        <v>59.7666666666667</v>
      </c>
      <c r="E212" s="75">
        <v>55.6166666666667</v>
      </c>
    </row>
    <row r="213" ht="15.75" customHeight="1">
      <c r="A213" s="13">
        <v>42127.239583333336</v>
      </c>
      <c r="B213" s="75">
        <v>52.6944444444444</v>
      </c>
      <c r="C213" s="75">
        <v>52.0</v>
      </c>
      <c r="D213" s="75">
        <v>59.2666666666667</v>
      </c>
      <c r="E213" s="75">
        <v>55.8666666666667</v>
      </c>
    </row>
    <row r="214" ht="15.75" customHeight="1">
      <c r="A214" s="13">
        <v>42127.25</v>
      </c>
      <c r="B214" s="75">
        <v>53.1333333333333</v>
      </c>
      <c r="C214" s="75">
        <v>52.2333333333333</v>
      </c>
      <c r="D214" s="75">
        <v>59.1166666666667</v>
      </c>
      <c r="E214" s="75">
        <v>56.7</v>
      </c>
    </row>
    <row r="215" ht="15.75" customHeight="1">
      <c r="A215" s="13">
        <v>42127.260416666664</v>
      </c>
      <c r="B215" s="75">
        <v>53.6333333333333</v>
      </c>
      <c r="C215" s="75">
        <v>52.7333333333333</v>
      </c>
      <c r="D215" s="75">
        <v>59.3666666666667</v>
      </c>
      <c r="E215" s="75">
        <v>58.2</v>
      </c>
    </row>
    <row r="216" ht="15.75" customHeight="1">
      <c r="A216" s="13">
        <v>42127.270833333336</v>
      </c>
      <c r="B216" s="75">
        <v>54.0</v>
      </c>
      <c r="C216" s="75">
        <v>53.2333333333333</v>
      </c>
      <c r="D216" s="75">
        <v>59.6166666666667</v>
      </c>
      <c r="E216" s="75">
        <v>59.7</v>
      </c>
    </row>
    <row r="217" ht="15.75" customHeight="1">
      <c r="A217" s="13">
        <v>42127.28125</v>
      </c>
      <c r="B217" s="75">
        <v>54.0</v>
      </c>
      <c r="C217" s="75">
        <v>53.7333333333333</v>
      </c>
      <c r="D217" s="75">
        <v>59.8666666666667</v>
      </c>
      <c r="E217" s="75">
        <v>61.2</v>
      </c>
    </row>
    <row r="218" ht="15.75" customHeight="1">
      <c r="A218" s="13">
        <v>42127.291666666664</v>
      </c>
      <c r="B218" s="75">
        <v>54.2</v>
      </c>
      <c r="C218" s="75">
        <v>54.35</v>
      </c>
      <c r="D218" s="75">
        <v>60.4666666666667</v>
      </c>
      <c r="E218" s="75">
        <v>62.7</v>
      </c>
    </row>
    <row r="219" ht="15.75" customHeight="1">
      <c r="A219" s="13">
        <v>42127.302083333336</v>
      </c>
      <c r="B219" s="75">
        <v>54.95</v>
      </c>
      <c r="C219" s="75">
        <v>55.1</v>
      </c>
      <c r="D219" s="75">
        <v>61.4666666666667</v>
      </c>
      <c r="E219" s="75">
        <v>64.2</v>
      </c>
    </row>
    <row r="220" ht="15.75" customHeight="1">
      <c r="A220" s="13">
        <v>42127.3125</v>
      </c>
      <c r="B220" s="75">
        <v>55.7</v>
      </c>
      <c r="C220" s="75">
        <v>55.85</v>
      </c>
      <c r="D220" s="75">
        <v>62.4666666666667</v>
      </c>
      <c r="E220" s="75">
        <v>65.7</v>
      </c>
    </row>
    <row r="221" ht="15.75" customHeight="1">
      <c r="A221" s="13">
        <v>42127.322916666664</v>
      </c>
      <c r="B221" s="75">
        <v>56.45</v>
      </c>
      <c r="C221" s="75">
        <v>56.6</v>
      </c>
      <c r="D221" s="75">
        <v>63.4666666666667</v>
      </c>
      <c r="E221" s="75">
        <v>67.2</v>
      </c>
    </row>
    <row r="222" ht="15.75" customHeight="1">
      <c r="A222" s="13">
        <v>42127.333333333336</v>
      </c>
      <c r="B222" s="75">
        <v>57.1333333333333</v>
      </c>
      <c r="C222" s="75">
        <v>57.35</v>
      </c>
      <c r="D222" s="75">
        <v>64.8166666666667</v>
      </c>
      <c r="E222" s="75">
        <v>68.7</v>
      </c>
    </row>
    <row r="223" ht="15.75" customHeight="1">
      <c r="A223" s="13">
        <v>42127.34375</v>
      </c>
      <c r="B223" s="75">
        <v>57.6333333333333</v>
      </c>
      <c r="C223" s="75">
        <v>58.1</v>
      </c>
      <c r="D223" s="75">
        <v>66.5666666666667</v>
      </c>
      <c r="E223" s="75">
        <v>70.2</v>
      </c>
    </row>
    <row r="224" ht="15.75" customHeight="1">
      <c r="A224" s="13">
        <v>42127.354166666664</v>
      </c>
      <c r="B224" s="75">
        <v>58.1333333333333</v>
      </c>
      <c r="C224" s="75">
        <v>58.85</v>
      </c>
      <c r="D224" s="75">
        <v>68.3166666666667</v>
      </c>
      <c r="E224" s="75">
        <v>71.7</v>
      </c>
    </row>
    <row r="225" ht="15.75" customHeight="1">
      <c r="A225" s="13">
        <v>42127.364583333336</v>
      </c>
      <c r="B225" s="75">
        <v>58.6333333333333</v>
      </c>
      <c r="C225" s="75">
        <v>59.6</v>
      </c>
      <c r="D225" s="75">
        <v>70.0666666666667</v>
      </c>
      <c r="E225" s="75">
        <v>73.2</v>
      </c>
    </row>
    <row r="226" ht="15.75" customHeight="1">
      <c r="A226" s="13">
        <v>42127.375</v>
      </c>
      <c r="B226" s="75">
        <v>59.1333333333333</v>
      </c>
      <c r="C226" s="75">
        <v>60.35</v>
      </c>
      <c r="D226" s="75">
        <v>71.4666666666667</v>
      </c>
      <c r="E226" s="75">
        <v>74.4666666666667</v>
      </c>
    </row>
    <row r="227" ht="15.75" customHeight="1">
      <c r="A227" s="13">
        <v>42127.385416666664</v>
      </c>
      <c r="B227" s="75">
        <v>59.6333333333333</v>
      </c>
      <c r="C227" s="75">
        <v>61.1</v>
      </c>
      <c r="D227" s="75">
        <v>72.4666666666667</v>
      </c>
      <c r="E227" s="75">
        <v>75.4666666666667</v>
      </c>
    </row>
    <row r="228" ht="15.75" customHeight="1">
      <c r="A228" s="13">
        <v>42127.395833333336</v>
      </c>
      <c r="B228" s="75">
        <v>60.1333333333333</v>
      </c>
      <c r="C228" s="75">
        <v>61.85</v>
      </c>
      <c r="D228" s="75">
        <v>73.4666666666667</v>
      </c>
      <c r="E228" s="75">
        <v>76.4666666666667</v>
      </c>
    </row>
    <row r="229" ht="15.75" customHeight="1">
      <c r="A229" s="13">
        <v>42127.40625</v>
      </c>
      <c r="B229" s="75">
        <v>60.6333333333333</v>
      </c>
      <c r="C229" s="75">
        <v>62.6</v>
      </c>
      <c r="D229" s="75">
        <v>74.4666666666667</v>
      </c>
      <c r="E229" s="75">
        <v>77.4666666666667</v>
      </c>
    </row>
    <row r="230" ht="15.75" customHeight="1">
      <c r="A230" s="13">
        <v>42127.416666666664</v>
      </c>
      <c r="B230" s="75">
        <v>61.0666666666667</v>
      </c>
      <c r="C230" s="75">
        <v>63.4666666666667</v>
      </c>
      <c r="D230" s="75">
        <v>75.4666666666667</v>
      </c>
      <c r="E230" s="75">
        <v>78.35</v>
      </c>
    </row>
    <row r="231" ht="15.75" customHeight="1">
      <c r="A231" s="13">
        <v>42127.427083333336</v>
      </c>
      <c r="B231" s="75">
        <v>61.3166666666667</v>
      </c>
      <c r="C231" s="75">
        <v>64.4666666666667</v>
      </c>
      <c r="D231" s="75">
        <v>76.4666666666667</v>
      </c>
      <c r="E231" s="75">
        <v>79.1</v>
      </c>
    </row>
    <row r="232" ht="15.75" customHeight="1">
      <c r="A232" s="13">
        <v>42127.4375</v>
      </c>
      <c r="B232" s="75">
        <v>61.5666666666667</v>
      </c>
      <c r="C232" s="75">
        <v>65.4666666666667</v>
      </c>
      <c r="D232" s="75">
        <v>77.4666666666667</v>
      </c>
      <c r="E232" s="75">
        <v>79.85</v>
      </c>
    </row>
    <row r="233" ht="15.75" customHeight="1">
      <c r="A233" s="13">
        <v>42127.447916666664</v>
      </c>
      <c r="B233" s="75">
        <v>61.8166666666667</v>
      </c>
      <c r="C233" s="75">
        <v>66.4666666666667</v>
      </c>
      <c r="D233" s="75">
        <v>78.4666666666667</v>
      </c>
      <c r="E233" s="75">
        <v>80.6</v>
      </c>
    </row>
    <row r="234" ht="15.75" customHeight="1">
      <c r="A234" s="13">
        <v>42127.458333333336</v>
      </c>
      <c r="B234" s="75">
        <v>62.1333333333333</v>
      </c>
      <c r="C234" s="75">
        <v>67.2333333333333</v>
      </c>
      <c r="D234" s="75">
        <v>79.35</v>
      </c>
      <c r="E234" s="75">
        <v>81.35</v>
      </c>
    </row>
    <row r="235" ht="15.75" customHeight="1">
      <c r="A235" s="13">
        <v>42127.46875</v>
      </c>
      <c r="B235" s="75">
        <v>62.6333333333333</v>
      </c>
      <c r="C235" s="75">
        <v>67.7333333333333</v>
      </c>
      <c r="D235" s="75">
        <v>80.1</v>
      </c>
      <c r="E235" s="75">
        <v>82.1</v>
      </c>
    </row>
    <row r="236" ht="15.75" customHeight="1">
      <c r="A236" s="13">
        <v>42127.479166666664</v>
      </c>
      <c r="B236" s="75">
        <v>63.1333333333333</v>
      </c>
      <c r="C236" s="75">
        <v>68.2333333333333</v>
      </c>
      <c r="D236" s="75">
        <v>80.85</v>
      </c>
      <c r="E236" s="75">
        <v>82.85</v>
      </c>
    </row>
    <row r="237" ht="15.75" customHeight="1">
      <c r="A237" s="13">
        <v>42127.489583333336</v>
      </c>
      <c r="B237" s="75">
        <v>63.6333333333333</v>
      </c>
      <c r="C237" s="75">
        <v>68.7333333333333</v>
      </c>
      <c r="D237" s="75">
        <v>81.6</v>
      </c>
      <c r="E237" s="75">
        <v>83.6</v>
      </c>
    </row>
    <row r="238" ht="15.75" customHeight="1">
      <c r="A238" s="13">
        <v>42127.5</v>
      </c>
      <c r="B238" s="75">
        <v>64.0666666666667</v>
      </c>
      <c r="C238" s="75">
        <v>69.0</v>
      </c>
      <c r="D238" s="75">
        <v>82.2333333333333</v>
      </c>
      <c r="E238" s="75">
        <v>84.0</v>
      </c>
    </row>
    <row r="239" ht="15.75" customHeight="1">
      <c r="A239" s="13">
        <v>42127.510416666664</v>
      </c>
      <c r="B239" s="75">
        <v>64.3166666666667</v>
      </c>
      <c r="C239" s="75">
        <v>69.0</v>
      </c>
      <c r="D239" s="75">
        <v>82.7333333333333</v>
      </c>
      <c r="E239" s="75">
        <v>84.0</v>
      </c>
    </row>
    <row r="240" ht="15.75" customHeight="1">
      <c r="A240" s="13">
        <v>42127.520833333336</v>
      </c>
      <c r="B240" s="75">
        <v>64.5666666666667</v>
      </c>
      <c r="C240" s="75">
        <v>69.0</v>
      </c>
      <c r="D240" s="75">
        <v>83.2333333333333</v>
      </c>
      <c r="E240" s="75">
        <v>84.0</v>
      </c>
    </row>
    <row r="241" ht="15.75" customHeight="1">
      <c r="A241" s="13">
        <v>42127.53125</v>
      </c>
      <c r="B241" s="75">
        <v>64.8166666666667</v>
      </c>
      <c r="C241" s="75">
        <v>69.0</v>
      </c>
      <c r="D241" s="75">
        <v>83.7333333333333</v>
      </c>
      <c r="E241" s="75">
        <v>84.0</v>
      </c>
    </row>
    <row r="242" ht="15.75" customHeight="1">
      <c r="A242" s="13">
        <v>42127.541666666664</v>
      </c>
      <c r="B242" s="75">
        <v>64.9333333333333</v>
      </c>
      <c r="C242" s="75">
        <v>68.8833333333333</v>
      </c>
      <c r="D242" s="75">
        <v>84.0</v>
      </c>
      <c r="E242" s="75">
        <v>84.1166666666667</v>
      </c>
    </row>
    <row r="243" ht="15.75" customHeight="1">
      <c r="A243" s="13">
        <v>42127.552083333336</v>
      </c>
      <c r="B243" s="75">
        <v>64.6833333333333</v>
      </c>
      <c r="C243" s="75">
        <v>68.6333333333333</v>
      </c>
      <c r="D243" s="75">
        <v>84.0</v>
      </c>
      <c r="E243" s="75">
        <v>84.3666666666667</v>
      </c>
    </row>
    <row r="244" ht="15.75" customHeight="1">
      <c r="A244" s="13">
        <v>42127.5625</v>
      </c>
      <c r="B244" s="75">
        <v>64.4333333333333</v>
      </c>
      <c r="C244" s="75">
        <v>68.3833333333333</v>
      </c>
      <c r="D244" s="75">
        <v>84.0</v>
      </c>
      <c r="E244" s="75">
        <v>84.6166666666667</v>
      </c>
    </row>
    <row r="245" ht="15.75" customHeight="1">
      <c r="A245" s="13">
        <v>42127.572916666664</v>
      </c>
      <c r="B245" s="75">
        <v>64.1833333333333</v>
      </c>
      <c r="C245" s="75">
        <v>68.1333333333333</v>
      </c>
      <c r="D245" s="75">
        <v>84.0</v>
      </c>
      <c r="E245" s="75">
        <v>84.8666666666667</v>
      </c>
    </row>
    <row r="246" ht="15.75" customHeight="1">
      <c r="A246" s="13">
        <v>42127.583333333336</v>
      </c>
      <c r="B246" s="75">
        <v>64.0</v>
      </c>
      <c r="C246" s="75">
        <v>68.0</v>
      </c>
      <c r="D246" s="75">
        <v>83.7666666666667</v>
      </c>
      <c r="E246" s="75">
        <v>85.2333333333333</v>
      </c>
    </row>
    <row r="247" ht="15.75" customHeight="1">
      <c r="A247" s="13">
        <v>42127.59375</v>
      </c>
      <c r="B247" s="75">
        <v>64.0</v>
      </c>
      <c r="C247" s="75">
        <v>68.0</v>
      </c>
      <c r="D247" s="75">
        <v>83.2666666666667</v>
      </c>
      <c r="E247" s="75">
        <v>85.7333333333333</v>
      </c>
    </row>
    <row r="248" ht="15.75" customHeight="1">
      <c r="A248" s="13">
        <v>42127.604166666664</v>
      </c>
      <c r="B248" s="75">
        <v>64.0</v>
      </c>
      <c r="C248" s="75">
        <v>68.0</v>
      </c>
      <c r="D248" s="75">
        <v>82.7666666666667</v>
      </c>
      <c r="E248" s="75">
        <v>86.2333333333333</v>
      </c>
    </row>
    <row r="249" ht="15.75" customHeight="1">
      <c r="A249" s="13">
        <v>42127.614583333336</v>
      </c>
      <c r="B249" s="75">
        <v>64.0</v>
      </c>
      <c r="C249" s="75">
        <v>68.0</v>
      </c>
      <c r="D249" s="75">
        <v>82.2666666666667</v>
      </c>
      <c r="E249" s="75">
        <v>86.7333333333333</v>
      </c>
    </row>
    <row r="250" ht="15.75" customHeight="1">
      <c r="A250" s="13">
        <v>42127.625</v>
      </c>
      <c r="B250" s="75">
        <v>63.9333333333333</v>
      </c>
      <c r="C250" s="75">
        <v>67.8833333333333</v>
      </c>
      <c r="D250" s="75">
        <v>81.65</v>
      </c>
      <c r="E250" s="75">
        <v>87.0</v>
      </c>
    </row>
    <row r="251" ht="15.75" customHeight="1">
      <c r="A251" s="13">
        <v>42127.635416666664</v>
      </c>
      <c r="B251" s="75">
        <v>63.6833333333333</v>
      </c>
      <c r="C251" s="75">
        <v>67.6333333333333</v>
      </c>
      <c r="D251" s="75">
        <v>80.9</v>
      </c>
      <c r="E251" s="75">
        <v>87.0</v>
      </c>
    </row>
    <row r="252" ht="15.75" customHeight="1">
      <c r="A252" s="13">
        <v>42127.645833333336</v>
      </c>
      <c r="B252" s="75">
        <v>63.4333333333333</v>
      </c>
      <c r="C252" s="75">
        <v>67.3833333333333</v>
      </c>
      <c r="D252" s="75">
        <v>80.15</v>
      </c>
      <c r="E252" s="75">
        <v>87.0</v>
      </c>
    </row>
    <row r="253" ht="15.75" customHeight="1">
      <c r="A253" s="13">
        <v>42127.65625</v>
      </c>
      <c r="B253" s="75">
        <v>63.1833333333333</v>
      </c>
      <c r="C253" s="75">
        <v>67.1333333333333</v>
      </c>
      <c r="D253" s="75">
        <v>79.4</v>
      </c>
      <c r="E253" s="75">
        <v>87.0</v>
      </c>
    </row>
    <row r="254" ht="15.75" customHeight="1">
      <c r="A254" s="13">
        <v>42127.666666666664</v>
      </c>
      <c r="B254" s="75">
        <v>62.8666666666667</v>
      </c>
      <c r="C254" s="75">
        <v>66.7666666666667</v>
      </c>
      <c r="D254" s="75">
        <v>78.65</v>
      </c>
      <c r="E254" s="75">
        <v>86.8833333333333</v>
      </c>
    </row>
    <row r="255" ht="15.75" customHeight="1">
      <c r="A255" s="13">
        <v>42127.677083333336</v>
      </c>
      <c r="B255" s="75">
        <v>62.3666666666667</v>
      </c>
      <c r="C255" s="75">
        <v>66.2666666666667</v>
      </c>
      <c r="D255" s="75">
        <v>77.9</v>
      </c>
      <c r="E255" s="75">
        <v>86.6333333333333</v>
      </c>
    </row>
    <row r="256" ht="15.75" customHeight="1">
      <c r="A256" s="13">
        <v>42127.6875</v>
      </c>
      <c r="B256" s="75">
        <v>61.8666666666667</v>
      </c>
      <c r="C256" s="75">
        <v>65.7666666666667</v>
      </c>
      <c r="D256" s="75">
        <v>77.15</v>
      </c>
      <c r="E256" s="75">
        <v>86.3833333333333</v>
      </c>
    </row>
    <row r="257" ht="15.75" customHeight="1">
      <c r="A257" s="13">
        <v>42127.697916666664</v>
      </c>
      <c r="B257" s="75">
        <v>61.3666666666667</v>
      </c>
      <c r="C257" s="75">
        <v>65.2666666666667</v>
      </c>
      <c r="D257" s="75">
        <v>76.4</v>
      </c>
      <c r="E257" s="75">
        <v>86.1333333333333</v>
      </c>
    </row>
    <row r="258" ht="15.75" customHeight="1">
      <c r="A258" s="13">
        <v>42127.708333333336</v>
      </c>
      <c r="B258" s="75">
        <v>60.8</v>
      </c>
      <c r="C258" s="75">
        <v>64.65</v>
      </c>
      <c r="D258" s="75">
        <v>76.1166666666667</v>
      </c>
      <c r="E258" s="75">
        <v>85.8833333333333</v>
      </c>
    </row>
    <row r="259" ht="15.75" customHeight="1">
      <c r="A259" s="13">
        <v>42127.71875</v>
      </c>
      <c r="B259" s="75">
        <v>60.05</v>
      </c>
      <c r="C259" s="75">
        <v>63.9</v>
      </c>
      <c r="D259" s="75">
        <v>76.3666666666667</v>
      </c>
      <c r="E259" s="75">
        <v>85.6333333333333</v>
      </c>
    </row>
    <row r="260" ht="15.75" customHeight="1">
      <c r="A260" s="13">
        <v>42127.729166666664</v>
      </c>
      <c r="B260" s="75">
        <v>59.3</v>
      </c>
      <c r="C260" s="75">
        <v>63.15</v>
      </c>
      <c r="D260" s="75">
        <v>76.6166666666667</v>
      </c>
      <c r="E260" s="75">
        <v>85.3833333333333</v>
      </c>
    </row>
    <row r="261" ht="15.75" customHeight="1">
      <c r="A261" s="13">
        <v>42127.739583333336</v>
      </c>
      <c r="B261" s="75">
        <v>58.55</v>
      </c>
      <c r="C261" s="75">
        <v>62.4</v>
      </c>
      <c r="D261" s="75">
        <v>76.8666666666667</v>
      </c>
      <c r="E261" s="75">
        <v>85.1333333333333</v>
      </c>
    </row>
    <row r="262" ht="15.75" customHeight="1">
      <c r="A262" s="13">
        <v>42127.75</v>
      </c>
      <c r="B262" s="75">
        <v>57.8666666666667</v>
      </c>
      <c r="C262" s="75">
        <v>61.65</v>
      </c>
      <c r="D262" s="75">
        <v>76.65</v>
      </c>
      <c r="E262" s="75">
        <v>84.65</v>
      </c>
    </row>
    <row r="263" ht="15.75" customHeight="1">
      <c r="A263" s="13">
        <v>42127.760416666664</v>
      </c>
      <c r="B263" s="75">
        <v>57.3666666666667</v>
      </c>
      <c r="C263" s="75">
        <v>60.9</v>
      </c>
      <c r="D263" s="75">
        <v>75.9</v>
      </c>
      <c r="E263" s="75">
        <v>83.9</v>
      </c>
    </row>
    <row r="264" ht="15.75" customHeight="1">
      <c r="A264" s="13">
        <v>42127.770833333336</v>
      </c>
      <c r="B264" s="75">
        <v>56.8666666666667</v>
      </c>
      <c r="C264" s="75">
        <v>60.15</v>
      </c>
      <c r="D264" s="75">
        <v>75.15</v>
      </c>
      <c r="E264" s="75">
        <v>83.15</v>
      </c>
    </row>
    <row r="265" ht="15.75" customHeight="1">
      <c r="A265" s="13">
        <v>42127.78125</v>
      </c>
      <c r="B265" s="75">
        <v>56.3666666666667</v>
      </c>
      <c r="C265" s="75">
        <v>59.4</v>
      </c>
      <c r="D265" s="75">
        <v>74.4</v>
      </c>
      <c r="E265" s="75">
        <v>82.4</v>
      </c>
    </row>
    <row r="266" ht="15.75" customHeight="1">
      <c r="A266" s="13">
        <v>42127.791666666664</v>
      </c>
      <c r="B266" s="75">
        <v>55.9333333333333</v>
      </c>
      <c r="C266" s="75">
        <v>58.7666666666667</v>
      </c>
      <c r="D266" s="75">
        <v>73.7666666666667</v>
      </c>
      <c r="E266" s="75">
        <v>81.1833333333333</v>
      </c>
    </row>
    <row r="267" ht="15.75" customHeight="1">
      <c r="A267" s="13">
        <v>42127.802083333336</v>
      </c>
      <c r="B267" s="75">
        <v>55.6833333333333</v>
      </c>
      <c r="C267" s="75">
        <v>58.2666666666667</v>
      </c>
      <c r="D267" s="75">
        <v>73.2666666666667</v>
      </c>
      <c r="E267" s="75">
        <v>79.4333333333333</v>
      </c>
    </row>
    <row r="268" ht="15.75" customHeight="1">
      <c r="A268" s="13">
        <v>42127.8125</v>
      </c>
      <c r="B268" s="75">
        <v>55.4333333333333</v>
      </c>
      <c r="C268" s="75">
        <v>57.7666666666667</v>
      </c>
      <c r="D268" s="75">
        <v>72.7666666666667</v>
      </c>
      <c r="E268" s="75">
        <v>77.6833333333333</v>
      </c>
    </row>
    <row r="269" ht="15.75" customHeight="1">
      <c r="A269" s="13">
        <v>42127.822916666664</v>
      </c>
      <c r="B269" s="75">
        <v>55.1833333333333</v>
      </c>
      <c r="C269" s="75">
        <v>57.2666666666667</v>
      </c>
      <c r="D269" s="75">
        <v>72.2666666666667</v>
      </c>
      <c r="E269" s="75">
        <v>75.9333333333333</v>
      </c>
    </row>
    <row r="270" ht="15.75" customHeight="1">
      <c r="A270" s="13">
        <v>42127.833333333336</v>
      </c>
      <c r="B270" s="75">
        <v>54.9333333333333</v>
      </c>
      <c r="C270" s="75">
        <v>56.8833333333333</v>
      </c>
      <c r="D270" s="75">
        <v>72.0</v>
      </c>
      <c r="E270" s="75">
        <v>74.5333333333333</v>
      </c>
    </row>
    <row r="271" ht="15.75" customHeight="1">
      <c r="A271" s="13">
        <v>42127.84375</v>
      </c>
      <c r="B271" s="75">
        <v>54.6833333333333</v>
      </c>
      <c r="C271" s="75">
        <v>56.6333333333333</v>
      </c>
      <c r="D271" s="75">
        <v>72.0</v>
      </c>
      <c r="E271" s="75">
        <v>73.5333333333333</v>
      </c>
    </row>
    <row r="272" ht="15.75" customHeight="1">
      <c r="A272" s="13">
        <v>42127.854166666664</v>
      </c>
      <c r="B272" s="75">
        <v>54.4333333333333</v>
      </c>
      <c r="C272" s="75">
        <v>56.3833333333333</v>
      </c>
      <c r="D272" s="75">
        <v>72.0</v>
      </c>
      <c r="E272" s="75">
        <v>72.5333333333333</v>
      </c>
    </row>
    <row r="273" ht="15.75" customHeight="1">
      <c r="A273" s="13">
        <v>42127.864583333336</v>
      </c>
      <c r="B273" s="75">
        <v>54.1833333333333</v>
      </c>
      <c r="C273" s="75">
        <v>56.1333333333333</v>
      </c>
      <c r="D273" s="75">
        <v>72.0</v>
      </c>
      <c r="E273" s="75">
        <v>71.5333333333333</v>
      </c>
    </row>
    <row r="274" ht="15.75" customHeight="1">
      <c r="A274" s="13">
        <v>42127.875</v>
      </c>
      <c r="B274" s="75">
        <v>54.0</v>
      </c>
      <c r="C274" s="75">
        <v>55.8833333333333</v>
      </c>
      <c r="D274" s="75">
        <v>71.8833333333333</v>
      </c>
      <c r="E274" s="75">
        <v>70.5333333333333</v>
      </c>
    </row>
    <row r="275" ht="15.75" customHeight="1">
      <c r="A275" s="13">
        <v>42127.885416666664</v>
      </c>
      <c r="B275" s="75">
        <v>54.0</v>
      </c>
      <c r="C275" s="75">
        <v>55.6333333333333</v>
      </c>
      <c r="D275" s="75">
        <v>71.6333333333333</v>
      </c>
      <c r="E275" s="75">
        <v>69.5333333333333</v>
      </c>
    </row>
    <row r="276" ht="15.75" customHeight="1">
      <c r="A276" s="13">
        <v>42127.895833333336</v>
      </c>
      <c r="B276" s="75">
        <v>54.0</v>
      </c>
      <c r="C276" s="75">
        <v>55.3833333333333</v>
      </c>
      <c r="D276" s="75">
        <v>71.3833333333333</v>
      </c>
      <c r="E276" s="75">
        <v>68.5333333333333</v>
      </c>
    </row>
    <row r="277" ht="15.75" customHeight="1">
      <c r="A277" s="13">
        <v>42127.90625</v>
      </c>
      <c r="B277" s="75">
        <v>54.0</v>
      </c>
      <c r="C277" s="75">
        <v>55.1333333333333</v>
      </c>
      <c r="D277" s="75">
        <v>71.1333333333333</v>
      </c>
      <c r="E277" s="75">
        <v>67.5333333333333</v>
      </c>
    </row>
    <row r="278" ht="15.75" customHeight="1">
      <c r="A278" s="13">
        <v>42127.916666666664</v>
      </c>
      <c r="B278" s="75">
        <v>53.9333333333333</v>
      </c>
      <c r="C278" s="75">
        <v>55.0</v>
      </c>
      <c r="D278" s="75">
        <v>70.8833333333333</v>
      </c>
      <c r="E278" s="75">
        <v>66.65</v>
      </c>
    </row>
    <row r="279" ht="15.75" customHeight="1">
      <c r="A279" s="13">
        <v>42127.927083333336</v>
      </c>
      <c r="B279" s="75">
        <v>53.6833333333333</v>
      </c>
      <c r="C279" s="75">
        <v>55.0</v>
      </c>
      <c r="D279" s="75">
        <v>70.6333333333333</v>
      </c>
      <c r="E279" s="75">
        <v>65.9</v>
      </c>
    </row>
    <row r="280" ht="15.75" customHeight="1">
      <c r="A280" s="13">
        <v>42127.9375</v>
      </c>
      <c r="B280" s="75">
        <v>53.4333333333333</v>
      </c>
      <c r="C280" s="75">
        <v>55.0</v>
      </c>
      <c r="D280" s="75">
        <v>70.3833333333333</v>
      </c>
      <c r="E280" s="75">
        <v>65.15</v>
      </c>
    </row>
    <row r="281" ht="15.75" customHeight="1">
      <c r="A281" s="13">
        <v>42127.947916666664</v>
      </c>
      <c r="B281" s="75">
        <v>53.1833333333333</v>
      </c>
      <c r="C281" s="75">
        <v>55.0</v>
      </c>
      <c r="D281" s="75">
        <v>70.1333333333333</v>
      </c>
      <c r="E281" s="75">
        <v>64.4</v>
      </c>
    </row>
    <row r="282" ht="15.75" customHeight="1">
      <c r="A282" s="13">
        <v>42127.958333333336</v>
      </c>
      <c r="B282" s="75">
        <v>53.0</v>
      </c>
      <c r="C282" s="75">
        <v>55.0</v>
      </c>
      <c r="D282" s="75">
        <v>69.8833333333333</v>
      </c>
      <c r="E282" s="75">
        <v>63.65</v>
      </c>
    </row>
    <row r="283" ht="15.75" customHeight="1">
      <c r="A283" s="13">
        <v>42127.96875</v>
      </c>
      <c r="B283" s="75">
        <v>53.0</v>
      </c>
      <c r="C283" s="75">
        <v>55.0</v>
      </c>
      <c r="D283" s="75">
        <v>69.6333333333333</v>
      </c>
      <c r="E283" s="75">
        <v>62.9</v>
      </c>
    </row>
    <row r="284" ht="15.75" customHeight="1">
      <c r="A284" s="13">
        <v>42127.979166666664</v>
      </c>
      <c r="B284" s="75">
        <v>53.0</v>
      </c>
      <c r="C284" s="75">
        <v>55.0</v>
      </c>
      <c r="D284" s="75">
        <v>69.3833333333333</v>
      </c>
      <c r="E284" s="75">
        <v>62.15</v>
      </c>
    </row>
    <row r="285" ht="15.75" customHeight="1">
      <c r="A285" s="13">
        <v>42127.989583333336</v>
      </c>
      <c r="B285" s="75">
        <v>53.0</v>
      </c>
      <c r="C285" s="75">
        <v>55.0</v>
      </c>
      <c r="D285" s="75">
        <v>69.1333333333333</v>
      </c>
      <c r="E285" s="75">
        <v>61.4</v>
      </c>
    </row>
    <row r="286" ht="15.75" customHeight="1">
      <c r="A286" s="13">
        <v>42128.0</v>
      </c>
      <c r="B286" s="75">
        <v>53.0</v>
      </c>
      <c r="C286" s="75">
        <v>55.1166666666667</v>
      </c>
      <c r="D286" s="75">
        <v>69.0</v>
      </c>
      <c r="E286" s="75">
        <v>60.8833333333333</v>
      </c>
    </row>
    <row r="287" ht="15.75" customHeight="1">
      <c r="A287" s="13">
        <v>42128.010416666664</v>
      </c>
      <c r="B287" s="75">
        <v>53.0</v>
      </c>
      <c r="C287" s="75">
        <v>55.3666666666667</v>
      </c>
      <c r="D287" s="75">
        <v>69.0</v>
      </c>
      <c r="E287" s="75">
        <v>60.6333333333333</v>
      </c>
    </row>
    <row r="288" ht="15.75" customHeight="1">
      <c r="A288" s="13">
        <v>42128.020833333336</v>
      </c>
      <c r="B288" s="75">
        <v>53.0</v>
      </c>
      <c r="C288" s="75">
        <v>55.6166666666667</v>
      </c>
      <c r="D288" s="75">
        <v>68.8571428571429</v>
      </c>
      <c r="E288" s="75">
        <v>60.3833333333333</v>
      </c>
    </row>
    <row r="289" ht="15.75" customHeight="1">
      <c r="A289" s="13">
        <v>42128.03125</v>
      </c>
      <c r="B289" s="75">
        <v>53.0</v>
      </c>
      <c r="C289" s="75">
        <v>55.8666666666667</v>
      </c>
      <c r="D289" s="75">
        <v>66.6153846153846</v>
      </c>
      <c r="E289" s="75">
        <v>60.1333333333333</v>
      </c>
    </row>
    <row r="290" ht="15.75" customHeight="1">
      <c r="A290" s="13">
        <v>42128.041666666664</v>
      </c>
      <c r="B290" s="75">
        <v>52.9333333333333</v>
      </c>
      <c r="C290" s="75">
        <v>55.8833333333333</v>
      </c>
      <c r="D290" s="75">
        <v>65.1166666666667</v>
      </c>
      <c r="E290" s="75">
        <v>59.8833333333333</v>
      </c>
    </row>
    <row r="291" ht="15.75" customHeight="1">
      <c r="A291" s="13">
        <v>42128.052083333336</v>
      </c>
      <c r="B291" s="75">
        <v>52.6833333333333</v>
      </c>
      <c r="C291" s="75">
        <v>55.6333333333333</v>
      </c>
      <c r="D291" s="75">
        <v>65.3666666666667</v>
      </c>
      <c r="E291" s="75">
        <v>59.6333333333333</v>
      </c>
    </row>
    <row r="292" ht="15.75" customHeight="1">
      <c r="A292" s="13">
        <v>42128.0625</v>
      </c>
      <c r="B292" s="75">
        <v>52.4333333333333</v>
      </c>
      <c r="C292" s="75">
        <v>55.3833333333333</v>
      </c>
      <c r="D292" s="75">
        <v>65.6166666666667</v>
      </c>
      <c r="E292" s="75">
        <v>59.3833333333333</v>
      </c>
    </row>
    <row r="293" ht="15.75" customHeight="1">
      <c r="A293" s="13">
        <v>42128.072916666664</v>
      </c>
      <c r="B293" s="75">
        <v>52.1833333333333</v>
      </c>
      <c r="C293" s="75">
        <v>55.1333333333333</v>
      </c>
      <c r="D293" s="75">
        <v>65.8666666666667</v>
      </c>
      <c r="E293" s="75">
        <v>59.1333333333333</v>
      </c>
    </row>
    <row r="294" ht="15.75" customHeight="1">
      <c r="A294" s="13">
        <v>42128.083333333336</v>
      </c>
      <c r="B294" s="75">
        <v>52.0</v>
      </c>
      <c r="C294" s="75">
        <v>55.0</v>
      </c>
      <c r="D294" s="75">
        <v>65.7666666666667</v>
      </c>
      <c r="E294" s="75">
        <v>58.7666666666667</v>
      </c>
    </row>
    <row r="295" ht="15.75" customHeight="1">
      <c r="A295" s="13">
        <v>42128.09375</v>
      </c>
      <c r="B295" s="75">
        <v>52.0</v>
      </c>
      <c r="C295" s="75">
        <v>55.0</v>
      </c>
      <c r="D295" s="75">
        <v>65.2666666666667</v>
      </c>
      <c r="E295" s="75">
        <v>58.2666666666667</v>
      </c>
    </row>
    <row r="296" ht="15.75" customHeight="1">
      <c r="A296" s="13">
        <v>42128.104166666664</v>
      </c>
      <c r="B296" s="75">
        <v>52.0</v>
      </c>
      <c r="C296" s="75">
        <v>55.0</v>
      </c>
      <c r="D296" s="75">
        <v>64.7666666666667</v>
      </c>
      <c r="E296" s="75">
        <v>57.7666666666667</v>
      </c>
    </row>
    <row r="297" ht="15.75" customHeight="1">
      <c r="A297" s="13">
        <v>42128.114583333336</v>
      </c>
      <c r="B297" s="75">
        <v>52.0</v>
      </c>
      <c r="C297" s="75">
        <v>55.0</v>
      </c>
      <c r="D297" s="75">
        <v>64.2666666666667</v>
      </c>
      <c r="E297" s="75">
        <v>57.2666666666667</v>
      </c>
    </row>
    <row r="298" ht="15.75" customHeight="1">
      <c r="A298" s="13">
        <v>42128.125</v>
      </c>
      <c r="B298" s="75">
        <v>52.0</v>
      </c>
      <c r="C298" s="75">
        <v>55.0</v>
      </c>
      <c r="D298" s="75">
        <v>64.0</v>
      </c>
      <c r="E298" s="75">
        <v>56.7666666666667</v>
      </c>
    </row>
    <row r="299" ht="15.75" customHeight="1">
      <c r="A299" s="13">
        <v>42128.135416666664</v>
      </c>
      <c r="B299" s="75">
        <v>52.0</v>
      </c>
      <c r="C299" s="75">
        <v>55.0</v>
      </c>
      <c r="D299" s="75">
        <v>64.0</v>
      </c>
      <c r="E299" s="75">
        <v>56.2666666666667</v>
      </c>
    </row>
    <row r="300" ht="15.75" customHeight="1">
      <c r="A300" s="13">
        <v>42128.145833333336</v>
      </c>
      <c r="B300" s="75">
        <v>52.0</v>
      </c>
      <c r="C300" s="75">
        <v>55.0</v>
      </c>
      <c r="D300" s="75">
        <v>64.0</v>
      </c>
      <c r="E300" s="75">
        <v>55.7666666666667</v>
      </c>
    </row>
    <row r="301" ht="15.75" customHeight="1">
      <c r="A301" s="13">
        <v>42128.15625</v>
      </c>
      <c r="B301" s="75">
        <v>52.0</v>
      </c>
      <c r="C301" s="75">
        <v>55.0</v>
      </c>
      <c r="D301" s="75">
        <v>64.0</v>
      </c>
      <c r="E301" s="75">
        <v>55.2666666666667</v>
      </c>
    </row>
    <row r="302" ht="15.75" customHeight="1">
      <c r="A302" s="13">
        <v>42128.166666666664</v>
      </c>
      <c r="B302" s="75">
        <v>52.0</v>
      </c>
      <c r="C302" s="75">
        <v>54.8833333333333</v>
      </c>
      <c r="D302" s="75">
        <v>64.2413793103448</v>
      </c>
      <c r="E302" s="75">
        <v>54.8833333333333</v>
      </c>
    </row>
    <row r="303" ht="15.75" customHeight="1">
      <c r="A303" s="13">
        <v>42128.177083333336</v>
      </c>
      <c r="B303" s="75">
        <v>52.0</v>
      </c>
      <c r="C303" s="75">
        <v>54.6333333333333</v>
      </c>
      <c r="D303" s="75">
        <v>64.7586206896552</v>
      </c>
      <c r="E303" s="75">
        <v>54.6333333333333</v>
      </c>
    </row>
    <row r="304" ht="15.75" customHeight="1">
      <c r="A304" s="13">
        <v>42128.1875</v>
      </c>
      <c r="B304" s="75">
        <v>52.0</v>
      </c>
      <c r="C304" s="75">
        <v>54.3833333333333</v>
      </c>
      <c r="D304" s="75">
        <v>64.4666666666667</v>
      </c>
      <c r="E304" s="75">
        <v>54.3833333333333</v>
      </c>
    </row>
    <row r="305" ht="15.75" customHeight="1">
      <c r="A305" s="13">
        <v>42128.197916666664</v>
      </c>
      <c r="B305" s="75">
        <v>52.0</v>
      </c>
      <c r="C305" s="75">
        <v>54.1333333333333</v>
      </c>
      <c r="D305" s="75">
        <v>64.0</v>
      </c>
      <c r="E305" s="75">
        <v>54.1333333333333</v>
      </c>
    </row>
    <row r="306" ht="15.75" customHeight="1">
      <c r="A306" s="13">
        <v>42128.208333333336</v>
      </c>
      <c r="B306" s="75">
        <v>52.0</v>
      </c>
      <c r="C306" s="75">
        <v>54.0</v>
      </c>
      <c r="D306" s="75">
        <v>64.0</v>
      </c>
      <c r="E306" s="75">
        <v>54.1166666666667</v>
      </c>
    </row>
    <row r="307" ht="15.75" customHeight="1">
      <c r="A307" s="13">
        <v>42128.21875</v>
      </c>
      <c r="B307" s="75">
        <v>52.0</v>
      </c>
      <c r="C307" s="75">
        <v>54.0</v>
      </c>
      <c r="D307" s="75">
        <v>64.0</v>
      </c>
      <c r="E307" s="75">
        <v>54.3666666666667</v>
      </c>
    </row>
    <row r="308" ht="15.75" customHeight="1">
      <c r="A308" s="13">
        <v>42128.229166666664</v>
      </c>
      <c r="B308" s="75">
        <v>52.0</v>
      </c>
      <c r="C308" s="75">
        <v>54.0</v>
      </c>
      <c r="D308" s="75">
        <v>64.0</v>
      </c>
      <c r="E308" s="75">
        <v>54.6166666666667</v>
      </c>
    </row>
    <row r="309" ht="15.75" customHeight="1">
      <c r="A309" s="13">
        <v>42128.239583333336</v>
      </c>
      <c r="B309" s="75">
        <v>52.0</v>
      </c>
      <c r="C309" s="75">
        <v>54.0</v>
      </c>
      <c r="D309" s="75">
        <v>64.0</v>
      </c>
      <c r="E309" s="75">
        <v>54.8666666666667</v>
      </c>
    </row>
    <row r="310" ht="15.75" customHeight="1">
      <c r="A310" s="13">
        <v>42128.25</v>
      </c>
      <c r="B310" s="75">
        <v>52.0</v>
      </c>
      <c r="C310" s="75">
        <v>54.0</v>
      </c>
      <c r="D310" s="75">
        <v>64.1166666666667</v>
      </c>
      <c r="E310" s="75">
        <v>55.2333333333333</v>
      </c>
    </row>
    <row r="311" ht="15.75" customHeight="1">
      <c r="A311" s="13">
        <v>42128.260416666664</v>
      </c>
      <c r="B311" s="75">
        <v>52.0</v>
      </c>
      <c r="C311" s="75">
        <v>54.0</v>
      </c>
      <c r="D311" s="75">
        <v>64.3666666666667</v>
      </c>
      <c r="E311" s="75">
        <v>55.7333333333333</v>
      </c>
    </row>
    <row r="312" ht="15.75" customHeight="1">
      <c r="A312" s="13">
        <v>42128.270833333336</v>
      </c>
      <c r="B312" s="75">
        <v>52.0</v>
      </c>
      <c r="C312" s="75">
        <v>54.0</v>
      </c>
      <c r="D312" s="75">
        <v>64.6166666666667</v>
      </c>
      <c r="E312" s="75">
        <v>56.2333333333333</v>
      </c>
    </row>
    <row r="313" ht="15.75" customHeight="1">
      <c r="A313" s="13">
        <v>42128.28125</v>
      </c>
      <c r="B313" s="75">
        <v>52.0</v>
      </c>
      <c r="C313" s="75">
        <v>54.0</v>
      </c>
      <c r="D313" s="75">
        <v>64.8666666666667</v>
      </c>
      <c r="E313" s="75">
        <v>56.7333333333333</v>
      </c>
    </row>
    <row r="314" ht="15.75" customHeight="1">
      <c r="A314" s="13">
        <v>42128.291666666664</v>
      </c>
      <c r="B314" s="75">
        <v>52.0666666666667</v>
      </c>
      <c r="C314" s="75">
        <v>54.0</v>
      </c>
      <c r="D314" s="75">
        <v>65.35</v>
      </c>
      <c r="E314" s="75">
        <v>57.5833333333333</v>
      </c>
    </row>
    <row r="315" ht="15.75" customHeight="1">
      <c r="A315" s="13">
        <v>42128.302083333336</v>
      </c>
      <c r="B315" s="75">
        <v>52.3166666666667</v>
      </c>
      <c r="C315" s="75">
        <v>54.0</v>
      </c>
      <c r="D315" s="75">
        <v>66.1</v>
      </c>
      <c r="E315" s="75">
        <v>58.8333333333333</v>
      </c>
    </row>
    <row r="316" ht="15.75" customHeight="1">
      <c r="A316" s="13">
        <v>42128.3125</v>
      </c>
      <c r="B316" s="75">
        <v>52.5666666666667</v>
      </c>
      <c r="C316" s="75">
        <v>54.0</v>
      </c>
      <c r="D316" s="75">
        <v>66.85</v>
      </c>
      <c r="E316" s="75">
        <v>60.0833333333333</v>
      </c>
    </row>
    <row r="317" ht="15.75" customHeight="1">
      <c r="A317" s="13">
        <v>42128.322916666664</v>
      </c>
      <c r="B317" s="75">
        <v>52.8166666666667</v>
      </c>
      <c r="C317" s="75">
        <v>54.0</v>
      </c>
      <c r="D317" s="75">
        <v>67.6</v>
      </c>
      <c r="E317" s="75">
        <v>61.3333333333333</v>
      </c>
    </row>
    <row r="318" ht="15.75" customHeight="1">
      <c r="A318" s="13">
        <v>42128.333333333336</v>
      </c>
      <c r="B318" s="75">
        <v>53.0689655172414</v>
      </c>
      <c r="C318" s="75">
        <v>54.35</v>
      </c>
      <c r="D318" s="75">
        <v>68.35</v>
      </c>
      <c r="E318" s="75">
        <v>62.35</v>
      </c>
    </row>
    <row r="319" ht="15.75" customHeight="1">
      <c r="A319" s="13">
        <v>42128.34375</v>
      </c>
      <c r="B319" s="75">
        <v>53.3275862068966</v>
      </c>
      <c r="C319" s="75">
        <v>55.1</v>
      </c>
      <c r="D319" s="75">
        <v>69.1</v>
      </c>
      <c r="E319" s="75">
        <v>63.1</v>
      </c>
    </row>
    <row r="320" ht="15.75" customHeight="1">
      <c r="A320" s="13">
        <v>42128.354166666664</v>
      </c>
      <c r="B320" s="75">
        <v>53.5862068965517</v>
      </c>
      <c r="C320" s="75">
        <v>55.85</v>
      </c>
      <c r="D320" s="75">
        <v>69.85</v>
      </c>
      <c r="E320" s="75">
        <v>63.85</v>
      </c>
    </row>
    <row r="321" ht="15.75" customHeight="1">
      <c r="A321" s="13">
        <v>42128.364583333336</v>
      </c>
      <c r="B321" s="75">
        <v>53.8448275862069</v>
      </c>
      <c r="C321" s="75">
        <v>56.6</v>
      </c>
      <c r="D321" s="75">
        <v>70.6</v>
      </c>
      <c r="E321" s="75">
        <v>64.6</v>
      </c>
    </row>
    <row r="322" ht="15.75" customHeight="1">
      <c r="A322" s="13">
        <v>42128.375</v>
      </c>
      <c r="B322" s="75">
        <v>53.0</v>
      </c>
      <c r="C322" s="75">
        <v>57.0</v>
      </c>
      <c r="D322" s="75">
        <v>71.3684210526316</v>
      </c>
      <c r="E322" s="75">
        <v>65.5833333333333</v>
      </c>
    </row>
    <row r="323" ht="15.75" customHeight="1">
      <c r="A323" s="13">
        <v>42128.385416666664</v>
      </c>
      <c r="B323" s="75">
        <v>53.0</v>
      </c>
      <c r="C323" s="75">
        <v>57.0</v>
      </c>
      <c r="D323" s="75">
        <v>72.0769230769231</v>
      </c>
      <c r="E323" s="75">
        <v>66.8333333333333</v>
      </c>
    </row>
    <row r="324" ht="15.75" customHeight="1">
      <c r="A324" s="13">
        <v>42128.395833333336</v>
      </c>
      <c r="B324" s="75">
        <v>53.0</v>
      </c>
      <c r="C324" s="75">
        <v>57.0</v>
      </c>
      <c r="D324" s="75">
        <v>72.4615384615385</v>
      </c>
      <c r="E324" s="75">
        <v>68.0833333333333</v>
      </c>
    </row>
    <row r="325" ht="15.75" customHeight="1">
      <c r="A325" s="13">
        <v>42128.40625</v>
      </c>
      <c r="B325" s="75">
        <v>53.0</v>
      </c>
      <c r="C325" s="75">
        <v>57.0</v>
      </c>
      <c r="D325" s="75">
        <v>72.8461538461538</v>
      </c>
      <c r="E325" s="75">
        <v>69.3333333333333</v>
      </c>
    </row>
    <row r="326" ht="15.75" customHeight="1">
      <c r="A326" s="13">
        <v>42128.416666666664</v>
      </c>
      <c r="B326" s="75">
        <v>53.2424242424242</v>
      </c>
      <c r="C326" s="75">
        <v>57.5384615384615</v>
      </c>
      <c r="D326" s="75">
        <v>73.8571428571429</v>
      </c>
      <c r="E326" s="75">
        <v>70.4666666666667</v>
      </c>
    </row>
    <row r="327" ht="15.75" customHeight="1">
      <c r="A327" s="13">
        <v>42128.427083333336</v>
      </c>
      <c r="B327" s="75">
        <v>54.1515151515151</v>
      </c>
      <c r="C327" s="75">
        <v>58.6923076923077</v>
      </c>
      <c r="D327" s="75">
        <v>73.5510204081633</v>
      </c>
      <c r="E327" s="75">
        <v>71.4666666666667</v>
      </c>
    </row>
    <row r="328" ht="15.75" customHeight="1">
      <c r="A328" s="13">
        <v>42128.4375</v>
      </c>
      <c r="B328" s="75">
        <v>55.037037037037</v>
      </c>
      <c r="C328" s="75">
        <v>59.8461538461538</v>
      </c>
      <c r="D328" s="75">
        <v>73.2448979591837</v>
      </c>
      <c r="E328" s="75">
        <v>72.4666666666667</v>
      </c>
    </row>
    <row r="329" ht="15.75" customHeight="1">
      <c r="A329" s="13">
        <v>42128.447916666664</v>
      </c>
      <c r="B329" s="75">
        <v>55.5925925925926</v>
      </c>
      <c r="C329" s="75">
        <v>61.0</v>
      </c>
      <c r="D329" s="75">
        <v>73.0</v>
      </c>
      <c r="E329" s="75">
        <v>73.4666666666667</v>
      </c>
    </row>
    <row r="330" ht="15.75" customHeight="1">
      <c r="A330" s="13">
        <v>42128.458333333336</v>
      </c>
      <c r="B330" s="75">
        <v>56.1333333333333</v>
      </c>
      <c r="C330" s="75">
        <v>61.35</v>
      </c>
      <c r="D330" s="75">
        <v>73.6666666666667</v>
      </c>
      <c r="E330" s="75">
        <v>74.2333333333333</v>
      </c>
    </row>
    <row r="331" ht="15.75" customHeight="1">
      <c r="A331" s="13">
        <v>42128.46875</v>
      </c>
      <c r="B331" s="75">
        <v>56.6333333333333</v>
      </c>
      <c r="C331" s="75">
        <v>62.1</v>
      </c>
      <c r="D331" s="75">
        <v>75.0512820512821</v>
      </c>
      <c r="E331" s="75">
        <v>74.7333333333333</v>
      </c>
    </row>
    <row r="332" ht="15.75" customHeight="1">
      <c r="A332" s="13">
        <v>42128.479166666664</v>
      </c>
      <c r="B332" s="75">
        <v>57.1333333333333</v>
      </c>
      <c r="C332" s="75">
        <v>62.85</v>
      </c>
      <c r="D332" s="75">
        <v>75.8205128205128</v>
      </c>
      <c r="E332" s="75">
        <v>75.2333333333333</v>
      </c>
    </row>
    <row r="333" ht="15.75" customHeight="1">
      <c r="A333" s="13">
        <v>42128.489583333336</v>
      </c>
      <c r="B333" s="75">
        <v>57.6333333333333</v>
      </c>
      <c r="C333" s="75">
        <v>63.6</v>
      </c>
      <c r="D333" s="75">
        <v>76.5897435897436</v>
      </c>
      <c r="E333" s="75">
        <v>75.7333333333333</v>
      </c>
    </row>
    <row r="334" ht="15.75" customHeight="1">
      <c r="A334" s="13">
        <v>42128.5</v>
      </c>
      <c r="B334" s="75">
        <v>58.0666666666667</v>
      </c>
      <c r="C334" s="75">
        <v>64.0</v>
      </c>
      <c r="D334" s="75">
        <v>77.1166666666667</v>
      </c>
      <c r="E334" s="75">
        <v>76.4666666666667</v>
      </c>
    </row>
    <row r="335" ht="15.75" customHeight="1">
      <c r="A335" s="13">
        <v>42128.510416666664</v>
      </c>
      <c r="B335" s="75">
        <v>58.3166666666667</v>
      </c>
      <c r="C335" s="75">
        <v>64.0</v>
      </c>
      <c r="D335" s="75">
        <v>77.3666666666667</v>
      </c>
      <c r="E335" s="75">
        <v>77.4666666666667</v>
      </c>
    </row>
    <row r="336" ht="15.75" customHeight="1">
      <c r="A336" s="13">
        <v>42128.520833333336</v>
      </c>
      <c r="B336" s="75">
        <v>58.5666666666667</v>
      </c>
      <c r="C336" s="75">
        <v>64.0</v>
      </c>
      <c r="D336" s="75">
        <v>77.6166666666667</v>
      </c>
      <c r="E336" s="75">
        <v>78.4666666666667</v>
      </c>
    </row>
    <row r="337" ht="15.75" customHeight="1">
      <c r="A337" s="13">
        <v>42128.53125</v>
      </c>
      <c r="B337" s="75">
        <v>58.8166666666667</v>
      </c>
      <c r="C337" s="75">
        <v>64.0</v>
      </c>
      <c r="D337" s="75">
        <v>77.8666666666667</v>
      </c>
      <c r="E337" s="75">
        <v>79.4666666666667</v>
      </c>
    </row>
    <row r="338" ht="15.75" customHeight="1">
      <c r="A338" s="13">
        <v>42128.541666666664</v>
      </c>
      <c r="B338" s="75">
        <v>59.2962962962963</v>
      </c>
      <c r="C338" s="75">
        <v>64.0</v>
      </c>
      <c r="D338" s="75">
        <v>78.0</v>
      </c>
      <c r="E338" s="75">
        <v>80.0</v>
      </c>
    </row>
    <row r="339" ht="15.75" customHeight="1">
      <c r="A339" s="13">
        <v>42128.552083333336</v>
      </c>
      <c r="B339" s="75">
        <v>60.4074074074074</v>
      </c>
      <c r="C339" s="75">
        <v>64.0</v>
      </c>
      <c r="D339" s="75">
        <v>78.0</v>
      </c>
      <c r="E339" s="75">
        <v>80.0</v>
      </c>
    </row>
    <row r="340" ht="15.75" customHeight="1">
      <c r="A340" s="13">
        <v>42128.5625</v>
      </c>
      <c r="B340" s="75">
        <v>60.5757575757576</v>
      </c>
      <c r="C340" s="75">
        <v>64.0</v>
      </c>
      <c r="D340" s="75">
        <v>78.0</v>
      </c>
      <c r="E340" s="75">
        <v>80.0</v>
      </c>
    </row>
    <row r="341" ht="15.75" customHeight="1">
      <c r="A341" s="13">
        <v>42128.572916666664</v>
      </c>
      <c r="B341" s="75">
        <v>59.6666666666667</v>
      </c>
      <c r="C341" s="75">
        <v>64.0</v>
      </c>
      <c r="D341" s="75">
        <v>78.0</v>
      </c>
      <c r="E341" s="75">
        <v>80.0</v>
      </c>
    </row>
    <row r="342" ht="15.75" customHeight="1">
      <c r="A342" s="13">
        <v>42128.583333333336</v>
      </c>
      <c r="B342" s="75">
        <v>59.0</v>
      </c>
      <c r="C342" s="75">
        <v>64.0</v>
      </c>
      <c r="D342" s="75">
        <v>77.7666666666667</v>
      </c>
      <c r="E342" s="75">
        <v>80.2333333333333</v>
      </c>
    </row>
    <row r="343" ht="15.75" customHeight="1">
      <c r="A343" s="13">
        <v>42128.59375</v>
      </c>
      <c r="B343" s="75">
        <v>59.0</v>
      </c>
      <c r="C343" s="75">
        <v>64.0</v>
      </c>
      <c r="D343" s="75">
        <v>77.2666666666667</v>
      </c>
      <c r="E343" s="75">
        <v>80.7333333333333</v>
      </c>
    </row>
    <row r="344" ht="15.75" customHeight="1">
      <c r="A344" s="13">
        <v>42128.604166666664</v>
      </c>
      <c r="B344" s="75">
        <v>58.3</v>
      </c>
      <c r="C344" s="75">
        <v>64.0</v>
      </c>
      <c r="D344" s="75">
        <v>76.7666666666667</v>
      </c>
      <c r="E344" s="75">
        <v>81.2333333333333</v>
      </c>
    </row>
    <row r="345" ht="15.75" customHeight="1">
      <c r="A345" s="13">
        <v>42128.614583333336</v>
      </c>
      <c r="B345" s="75">
        <v>57.55</v>
      </c>
      <c r="C345" s="75">
        <v>64.0</v>
      </c>
      <c r="D345" s="75">
        <v>76.2666666666667</v>
      </c>
      <c r="E345" s="75">
        <v>81.7333333333333</v>
      </c>
    </row>
    <row r="346" ht="15.75" customHeight="1">
      <c r="A346" s="13">
        <v>42128.625</v>
      </c>
      <c r="B346" s="75">
        <v>56.9333333333333</v>
      </c>
      <c r="C346" s="75">
        <v>63.8833333333333</v>
      </c>
      <c r="D346" s="75">
        <v>76.0</v>
      </c>
      <c r="E346" s="75">
        <v>82.1166666666667</v>
      </c>
    </row>
    <row r="347" ht="15.75" customHeight="1">
      <c r="A347" s="13">
        <v>42128.635416666664</v>
      </c>
      <c r="B347" s="75">
        <v>56.6833333333333</v>
      </c>
      <c r="C347" s="75">
        <v>63.6333333333333</v>
      </c>
      <c r="D347" s="75">
        <v>76.0</v>
      </c>
      <c r="E347" s="75">
        <v>82.3666666666667</v>
      </c>
    </row>
    <row r="348" ht="15.75" customHeight="1">
      <c r="A348" s="13">
        <v>42128.645833333336</v>
      </c>
      <c r="B348" s="75">
        <v>56.4333333333333</v>
      </c>
      <c r="C348" s="75">
        <v>63.3833333333333</v>
      </c>
      <c r="D348" s="75">
        <v>76.0</v>
      </c>
      <c r="E348" s="75">
        <v>82.6166666666667</v>
      </c>
    </row>
    <row r="349" ht="15.75" customHeight="1">
      <c r="A349" s="13">
        <v>42128.65625</v>
      </c>
      <c r="B349" s="75">
        <v>56.1833333333333</v>
      </c>
      <c r="C349" s="75">
        <v>63.1333333333333</v>
      </c>
      <c r="D349" s="75">
        <v>76.0</v>
      </c>
      <c r="E349" s="75">
        <v>82.8666666666667</v>
      </c>
    </row>
    <row r="350" ht="15.75" customHeight="1">
      <c r="A350" s="13">
        <v>42128.666666666664</v>
      </c>
      <c r="B350" s="75">
        <v>56.0</v>
      </c>
      <c r="C350" s="75">
        <v>62.65</v>
      </c>
      <c r="D350" s="75">
        <v>76.0</v>
      </c>
      <c r="E350" s="75">
        <v>82.8833333333333</v>
      </c>
    </row>
    <row r="351" ht="15.75" customHeight="1">
      <c r="A351" s="13">
        <v>42128.677083333336</v>
      </c>
      <c r="B351" s="75">
        <v>56.0</v>
      </c>
      <c r="C351" s="75">
        <v>61.9</v>
      </c>
      <c r="D351" s="75">
        <v>76.0</v>
      </c>
      <c r="E351" s="75">
        <v>82.6333333333333</v>
      </c>
    </row>
    <row r="352" ht="15.75" customHeight="1">
      <c r="A352" s="13">
        <v>42128.6875</v>
      </c>
      <c r="B352" s="75">
        <v>56.0</v>
      </c>
      <c r="C352" s="75">
        <v>61.15</v>
      </c>
      <c r="D352" s="75">
        <v>76.0</v>
      </c>
      <c r="E352" s="75">
        <v>82.3833333333333</v>
      </c>
    </row>
    <row r="353" ht="15.75" customHeight="1">
      <c r="A353" s="13">
        <v>42128.697916666664</v>
      </c>
      <c r="B353" s="75">
        <v>56.0</v>
      </c>
      <c r="C353" s="75">
        <v>60.4</v>
      </c>
      <c r="D353" s="75">
        <v>76.0</v>
      </c>
      <c r="E353" s="75">
        <v>82.1333333333333</v>
      </c>
    </row>
    <row r="354" ht="15.75" customHeight="1">
      <c r="A354" s="13">
        <v>42128.708333333336</v>
      </c>
      <c r="B354" s="75">
        <v>55.9333333333333</v>
      </c>
      <c r="C354" s="75">
        <v>59.7666666666667</v>
      </c>
      <c r="D354" s="75">
        <v>75.8727272727273</v>
      </c>
      <c r="E354" s="75">
        <v>81.7666666666667</v>
      </c>
    </row>
    <row r="355" ht="15.75" customHeight="1">
      <c r="A355" s="13">
        <v>42128.71875</v>
      </c>
      <c r="B355" s="75">
        <v>55.6833333333333</v>
      </c>
      <c r="C355" s="75">
        <v>59.2666666666667</v>
      </c>
      <c r="D355" s="75">
        <v>75.6</v>
      </c>
      <c r="E355" s="75">
        <v>81.2666666666667</v>
      </c>
    </row>
    <row r="356" ht="15.75" customHeight="1">
      <c r="A356" s="13">
        <v>42128.729166666664</v>
      </c>
      <c r="B356" s="75">
        <v>55.4333333333333</v>
      </c>
      <c r="C356" s="75">
        <v>58.7666666666667</v>
      </c>
      <c r="D356" s="75">
        <v>75.3272727272727</v>
      </c>
      <c r="E356" s="75">
        <v>80.7666666666667</v>
      </c>
    </row>
    <row r="357" ht="15.75" customHeight="1">
      <c r="A357" s="13">
        <v>42128.739583333336</v>
      </c>
      <c r="B357" s="75">
        <v>55.1833333333333</v>
      </c>
      <c r="C357" s="75">
        <v>58.2666666666667</v>
      </c>
      <c r="D357" s="75">
        <v>75.0545454545454</v>
      </c>
      <c r="E357" s="75">
        <v>80.2666666666667</v>
      </c>
    </row>
    <row r="358" ht="15.75" customHeight="1">
      <c r="A358" s="13">
        <v>42128.75</v>
      </c>
      <c r="B358" s="75">
        <v>54.9333333333333</v>
      </c>
      <c r="C358" s="75">
        <v>57.7666666666667</v>
      </c>
      <c r="D358" s="75">
        <v>74.3636363636364</v>
      </c>
      <c r="E358" s="75">
        <v>79.65</v>
      </c>
    </row>
    <row r="359" ht="15.75" customHeight="1">
      <c r="A359" s="13">
        <v>42128.760416666664</v>
      </c>
      <c r="B359" s="75">
        <v>54.6833333333333</v>
      </c>
      <c r="C359" s="75">
        <v>57.2666666666667</v>
      </c>
      <c r="D359" s="75">
        <v>71.9375</v>
      </c>
      <c r="E359" s="75">
        <v>78.9</v>
      </c>
    </row>
    <row r="360" ht="15.75" customHeight="1">
      <c r="A360" s="13">
        <v>42128.770833333336</v>
      </c>
      <c r="B360" s="75">
        <v>54.4333333333333</v>
      </c>
      <c r="C360" s="75">
        <v>56.7666666666667</v>
      </c>
      <c r="D360" s="75">
        <v>70.3939393939394</v>
      </c>
      <c r="E360" s="75">
        <v>78.15</v>
      </c>
    </row>
    <row r="361" ht="15.75" customHeight="1">
      <c r="A361" s="13">
        <v>42128.78125</v>
      </c>
      <c r="B361" s="75">
        <v>54.1833333333333</v>
      </c>
      <c r="C361" s="75">
        <v>56.2666666666667</v>
      </c>
      <c r="D361" s="75">
        <v>69.4848484848485</v>
      </c>
      <c r="E361" s="75">
        <v>77.4</v>
      </c>
    </row>
    <row r="362" ht="15.75" customHeight="1">
      <c r="A362" s="13">
        <v>42128.791666666664</v>
      </c>
      <c r="B362" s="75">
        <v>54.0</v>
      </c>
      <c r="C362" s="75">
        <v>55.7666666666667</v>
      </c>
      <c r="D362" s="75">
        <v>62.2142857142857</v>
      </c>
      <c r="E362" s="75">
        <v>76.7666666666667</v>
      </c>
    </row>
    <row r="363" ht="15.75" customHeight="1">
      <c r="A363" s="13">
        <v>42128.802083333336</v>
      </c>
      <c r="B363" s="75">
        <v>54.0</v>
      </c>
      <c r="C363" s="75">
        <v>55.2666666666667</v>
      </c>
      <c r="D363" s="75">
        <v>64.4</v>
      </c>
      <c r="E363" s="75">
        <v>76.2666666666667</v>
      </c>
    </row>
    <row r="364" ht="15.75" customHeight="1">
      <c r="A364" s="13">
        <v>42128.8125</v>
      </c>
      <c r="B364" s="75">
        <v>54.0</v>
      </c>
      <c r="C364" s="75">
        <v>54.7666666666667</v>
      </c>
      <c r="D364" s="75">
        <v>62.3333333333333</v>
      </c>
      <c r="E364" s="75">
        <v>75.7666666666667</v>
      </c>
    </row>
    <row r="365" ht="15.75" customHeight="1">
      <c r="A365" s="13">
        <v>42128.822916666664</v>
      </c>
      <c r="B365" s="75">
        <v>54.0</v>
      </c>
      <c r="C365" s="75">
        <v>54.2666666666667</v>
      </c>
      <c r="D365" s="75">
        <v>62.5384615384615</v>
      </c>
      <c r="E365" s="75">
        <v>75.2666666666667</v>
      </c>
    </row>
    <row r="366" ht="15.75" customHeight="1">
      <c r="A366" s="13">
        <v>42128.833333333336</v>
      </c>
      <c r="B366" s="75">
        <v>54.0</v>
      </c>
      <c r="C366" s="75">
        <v>53.7666666666667</v>
      </c>
      <c r="D366" s="75">
        <v>63.3888888888889</v>
      </c>
      <c r="E366" s="75">
        <v>74.5333333333333</v>
      </c>
    </row>
    <row r="367" ht="15.75" customHeight="1">
      <c r="A367" s="13">
        <v>42128.84375</v>
      </c>
      <c r="B367" s="75">
        <v>54.0</v>
      </c>
      <c r="C367" s="75">
        <v>53.2666666666667</v>
      </c>
      <c r="D367" s="75">
        <v>64.2222222222222</v>
      </c>
      <c r="E367" s="75">
        <v>73.5333333333333</v>
      </c>
    </row>
    <row r="368" ht="15.75" customHeight="1">
      <c r="A368" s="13">
        <v>42128.854166666664</v>
      </c>
      <c r="B368" s="75">
        <v>54.0</v>
      </c>
      <c r="C368" s="75">
        <v>52.7666666666667</v>
      </c>
      <c r="D368" s="75">
        <v>65.0</v>
      </c>
      <c r="E368" s="75">
        <v>72.5333333333333</v>
      </c>
    </row>
    <row r="369" ht="15.75" customHeight="1">
      <c r="A369" s="13">
        <v>42128.864583333336</v>
      </c>
      <c r="B369" s="75">
        <v>54.0</v>
      </c>
      <c r="C369" s="75">
        <v>52.2666666666667</v>
      </c>
      <c r="D369" s="75">
        <v>65.0</v>
      </c>
      <c r="E369" s="75">
        <v>71.5333333333333</v>
      </c>
    </row>
    <row r="370" ht="15.75" customHeight="1">
      <c r="A370" s="13">
        <v>42128.875</v>
      </c>
      <c r="B370" s="75">
        <v>53.9333333333333</v>
      </c>
      <c r="C370" s="75">
        <v>52.1166666666667</v>
      </c>
      <c r="D370" s="75">
        <v>66.0</v>
      </c>
      <c r="E370" s="75">
        <v>70.4166666666667</v>
      </c>
    </row>
    <row r="371" ht="15.75" customHeight="1">
      <c r="A371" s="13">
        <v>42128.885416666664</v>
      </c>
      <c r="B371" s="75">
        <v>53.6833333333333</v>
      </c>
      <c r="C371" s="75">
        <v>52.3666666666667</v>
      </c>
      <c r="D371" s="75">
        <v>66.0</v>
      </c>
      <c r="E371" s="75">
        <v>69.1666666666667</v>
      </c>
    </row>
    <row r="372" ht="15.75" customHeight="1">
      <c r="A372" s="13">
        <v>42128.895833333336</v>
      </c>
      <c r="B372" s="75">
        <v>53.4333333333333</v>
      </c>
      <c r="C372" s="75">
        <v>52.6166666666667</v>
      </c>
      <c r="D372" s="75">
        <v>66.3428571428571</v>
      </c>
      <c r="E372" s="75">
        <v>67.9166666666667</v>
      </c>
    </row>
    <row r="373" ht="15.75" customHeight="1">
      <c r="A373" s="13">
        <v>42128.90625</v>
      </c>
      <c r="B373" s="75">
        <v>53.1833333333333</v>
      </c>
      <c r="C373" s="75">
        <v>52.8666666666667</v>
      </c>
      <c r="D373" s="75">
        <v>66.7714285714286</v>
      </c>
      <c r="E373" s="75">
        <v>66.6666666666667</v>
      </c>
    </row>
    <row r="374" ht="15.75" customHeight="1">
      <c r="A374" s="13">
        <v>42128.916666666664</v>
      </c>
      <c r="B374" s="75">
        <v>53.1428571428571</v>
      </c>
      <c r="C374" s="75">
        <v>53.0</v>
      </c>
      <c r="D374" s="75">
        <v>67.0</v>
      </c>
      <c r="E374" s="75">
        <v>65.65</v>
      </c>
    </row>
    <row r="375" ht="15.75" customHeight="1">
      <c r="A375" s="13">
        <v>42128.927083333336</v>
      </c>
      <c r="B375" s="75">
        <v>53.6785714285714</v>
      </c>
      <c r="C375" s="75">
        <v>53.0</v>
      </c>
      <c r="D375" s="75">
        <v>67.0</v>
      </c>
      <c r="E375" s="75">
        <v>64.9</v>
      </c>
    </row>
    <row r="376" ht="15.75" customHeight="1">
      <c r="A376" s="13">
        <v>42128.9375</v>
      </c>
      <c r="B376" s="75">
        <v>53.8125</v>
      </c>
      <c r="C376" s="75">
        <v>53.0</v>
      </c>
      <c r="D376" s="75">
        <v>66.6923076923077</v>
      </c>
      <c r="E376" s="75">
        <v>64.15</v>
      </c>
    </row>
    <row r="377" ht="15.75" customHeight="1">
      <c r="A377" s="13">
        <v>42128.947916666664</v>
      </c>
      <c r="B377" s="75">
        <v>53.34375</v>
      </c>
      <c r="C377" s="75">
        <v>53.0</v>
      </c>
      <c r="D377" s="75">
        <v>66.1153846153846</v>
      </c>
      <c r="E377" s="75">
        <v>63.4</v>
      </c>
    </row>
    <row r="378" ht="15.75" customHeight="1">
      <c r="A378" s="13">
        <v>42128.958333333336</v>
      </c>
      <c r="B378" s="75">
        <v>53.0</v>
      </c>
      <c r="C378" s="75">
        <v>52.8833333333333</v>
      </c>
      <c r="D378" s="75">
        <v>67.0</v>
      </c>
      <c r="E378" s="75">
        <v>62.7666666666667</v>
      </c>
    </row>
    <row r="379" ht="15.75" customHeight="1">
      <c r="A379" s="13">
        <v>42128.96875</v>
      </c>
      <c r="B379" s="75">
        <v>53.0</v>
      </c>
      <c r="C379" s="75">
        <v>52.6333333333333</v>
      </c>
      <c r="D379" s="75">
        <v>67.0</v>
      </c>
      <c r="E379" s="75">
        <v>62.2666666666667</v>
      </c>
    </row>
    <row r="380" ht="15.75" customHeight="1">
      <c r="A380" s="13">
        <v>42128.979166666664</v>
      </c>
      <c r="B380" s="75">
        <v>53.0</v>
      </c>
      <c r="C380" s="75">
        <v>52.3833333333333</v>
      </c>
      <c r="D380" s="75">
        <v>67.0</v>
      </c>
      <c r="E380" s="75">
        <v>61.7666666666667</v>
      </c>
    </row>
    <row r="381" ht="15.75" customHeight="1">
      <c r="A381" s="13">
        <v>42128.989583333336</v>
      </c>
      <c r="B381" s="75">
        <v>53.0</v>
      </c>
      <c r="C381" s="75">
        <v>52.1333333333333</v>
      </c>
      <c r="D381" s="75">
        <v>67.0</v>
      </c>
      <c r="E381" s="75">
        <v>61.2666666666667</v>
      </c>
    </row>
    <row r="382" ht="15.75" customHeight="1">
      <c r="A382" s="13">
        <v>42129.0</v>
      </c>
      <c r="B382" s="75">
        <v>53.0</v>
      </c>
      <c r="C382" s="75">
        <v>52.0</v>
      </c>
      <c r="D382" s="75">
        <v>66.875</v>
      </c>
      <c r="E382" s="75">
        <v>60.65</v>
      </c>
    </row>
    <row r="383" ht="15.75" customHeight="1">
      <c r="A383" s="13">
        <v>42129.010416666664</v>
      </c>
      <c r="B383" s="75">
        <v>53.0</v>
      </c>
      <c r="C383" s="75">
        <v>52.0</v>
      </c>
      <c r="D383" s="75">
        <v>66.6071428571429</v>
      </c>
      <c r="E383" s="75">
        <v>59.9</v>
      </c>
    </row>
    <row r="384" ht="15.75" customHeight="1">
      <c r="A384" s="13">
        <v>42129.020833333336</v>
      </c>
      <c r="B384" s="75">
        <v>53.0</v>
      </c>
      <c r="C384" s="75">
        <v>52.0</v>
      </c>
      <c r="D384" s="75">
        <v>66.3392857142857</v>
      </c>
      <c r="E384" s="75">
        <v>59.15</v>
      </c>
    </row>
    <row r="385" ht="15.75" customHeight="1">
      <c r="A385" s="13">
        <v>42129.03125</v>
      </c>
      <c r="B385" s="75">
        <v>53.0</v>
      </c>
      <c r="C385" s="75">
        <v>52.0</v>
      </c>
      <c r="D385" s="75">
        <v>66.0714285714286</v>
      </c>
      <c r="E385" s="75">
        <v>58.4</v>
      </c>
    </row>
    <row r="386" ht="15.75" customHeight="1">
      <c r="A386" s="13">
        <v>42129.041666666664</v>
      </c>
      <c r="B386" s="75">
        <v>52.9333333333333</v>
      </c>
      <c r="C386" s="75">
        <v>52.0</v>
      </c>
      <c r="D386" s="75">
        <v>66.0</v>
      </c>
      <c r="E386" s="75">
        <v>57.8833333333333</v>
      </c>
    </row>
    <row r="387" ht="15.75" customHeight="1">
      <c r="A387" s="13">
        <v>42129.052083333336</v>
      </c>
      <c r="B387" s="75">
        <v>52.6833333333333</v>
      </c>
      <c r="C387" s="75">
        <v>52.0</v>
      </c>
      <c r="D387" s="75">
        <v>66.0</v>
      </c>
      <c r="E387" s="75">
        <v>57.6333333333333</v>
      </c>
    </row>
    <row r="388" ht="15.75" customHeight="1">
      <c r="A388" s="13">
        <v>42129.0625</v>
      </c>
      <c r="B388" s="75">
        <v>52.4333333333333</v>
      </c>
      <c r="C388" s="75">
        <v>52.0</v>
      </c>
      <c r="D388" s="75">
        <v>66.0</v>
      </c>
      <c r="E388" s="75">
        <v>57.3833333333333</v>
      </c>
    </row>
    <row r="389" ht="15.75" customHeight="1">
      <c r="A389" s="13">
        <v>42129.072916666664</v>
      </c>
      <c r="B389" s="75">
        <v>52.1833333333333</v>
      </c>
      <c r="C389" s="75">
        <v>52.0</v>
      </c>
      <c r="D389" s="75">
        <v>66.0</v>
      </c>
      <c r="E389" s="75">
        <v>57.1333333333333</v>
      </c>
    </row>
    <row r="390" ht="15.75" customHeight="1">
      <c r="A390" s="13">
        <v>42129.083333333336</v>
      </c>
      <c r="B390" s="75">
        <v>52.0</v>
      </c>
      <c r="C390" s="75">
        <v>51.8833333333333</v>
      </c>
      <c r="D390" s="75">
        <v>66.0</v>
      </c>
      <c r="E390" s="75">
        <v>56.7666666666667</v>
      </c>
    </row>
    <row r="391" ht="15.75" customHeight="1">
      <c r="A391" s="13">
        <v>42129.09375</v>
      </c>
      <c r="B391" s="75">
        <v>52.0</v>
      </c>
      <c r="C391" s="75">
        <v>51.6333333333333</v>
      </c>
      <c r="D391" s="75">
        <v>66.0</v>
      </c>
      <c r="E391" s="75">
        <v>56.2666666666667</v>
      </c>
    </row>
    <row r="392" ht="15.75" customHeight="1">
      <c r="A392" s="13">
        <v>42129.104166666664</v>
      </c>
      <c r="B392" s="75">
        <v>52.0</v>
      </c>
      <c r="C392" s="75">
        <v>51.3833333333333</v>
      </c>
      <c r="D392" s="75">
        <v>66.0</v>
      </c>
      <c r="E392" s="75">
        <v>55.7666666666667</v>
      </c>
    </row>
    <row r="393" ht="15.75" customHeight="1">
      <c r="A393" s="13">
        <v>42129.114583333336</v>
      </c>
      <c r="B393" s="75">
        <v>52.0</v>
      </c>
      <c r="C393" s="75">
        <v>51.1333333333333</v>
      </c>
      <c r="D393" s="75">
        <v>66.0</v>
      </c>
      <c r="E393" s="75">
        <v>55.2666666666667</v>
      </c>
    </row>
    <row r="394" ht="15.75" customHeight="1">
      <c r="A394" s="13">
        <v>42129.125</v>
      </c>
      <c r="B394" s="75">
        <v>52.0</v>
      </c>
      <c r="C394" s="75">
        <v>51.1166666666667</v>
      </c>
      <c r="D394" s="75">
        <v>66.0</v>
      </c>
      <c r="E394" s="75">
        <v>54.8833333333333</v>
      </c>
    </row>
    <row r="395" ht="15.75" customHeight="1">
      <c r="A395" s="13">
        <v>42129.135416666664</v>
      </c>
      <c r="B395" s="75">
        <v>52.0</v>
      </c>
      <c r="C395" s="75">
        <v>51.3666666666667</v>
      </c>
      <c r="D395" s="75">
        <v>66.0</v>
      </c>
      <c r="E395" s="75">
        <v>54.6333333333333</v>
      </c>
    </row>
    <row r="396" ht="15.75" customHeight="1">
      <c r="A396" s="13">
        <v>42129.145833333336</v>
      </c>
      <c r="B396" s="75">
        <v>52.0</v>
      </c>
      <c r="C396" s="75">
        <v>51.6166666666667</v>
      </c>
      <c r="D396" s="75">
        <v>66.0</v>
      </c>
      <c r="E396" s="75">
        <v>54.3833333333333</v>
      </c>
    </row>
    <row r="397" ht="15.75" customHeight="1">
      <c r="A397" s="13">
        <v>42129.15625</v>
      </c>
      <c r="B397" s="75">
        <v>52.0</v>
      </c>
      <c r="C397" s="75">
        <v>51.8666666666667</v>
      </c>
      <c r="D397" s="75">
        <v>66.0</v>
      </c>
      <c r="E397" s="75">
        <v>54.1333333333333</v>
      </c>
    </row>
    <row r="398" ht="15.75" customHeight="1">
      <c r="A398" s="13">
        <v>42129.166666666664</v>
      </c>
      <c r="B398" s="75">
        <v>52.0666666666667</v>
      </c>
      <c r="C398" s="75">
        <v>51.8833333333333</v>
      </c>
      <c r="D398" s="75">
        <v>66.0</v>
      </c>
      <c r="E398" s="75">
        <v>53.8833333333333</v>
      </c>
    </row>
    <row r="399" ht="15.75" customHeight="1">
      <c r="A399" s="13">
        <v>42129.177083333336</v>
      </c>
      <c r="B399" s="75">
        <v>52.3166666666667</v>
      </c>
      <c r="C399" s="75">
        <v>51.6333333333333</v>
      </c>
      <c r="D399" s="75">
        <v>66.0</v>
      </c>
      <c r="E399" s="75">
        <v>53.6333333333333</v>
      </c>
    </row>
    <row r="400" ht="15.75" customHeight="1">
      <c r="A400" s="13">
        <v>42129.1875</v>
      </c>
      <c r="B400" s="75">
        <v>52.5666666666667</v>
      </c>
      <c r="C400" s="75">
        <v>51.3833333333333</v>
      </c>
      <c r="D400" s="75">
        <v>66.0</v>
      </c>
      <c r="E400" s="75">
        <v>53.3833333333333</v>
      </c>
    </row>
    <row r="401" ht="15.75" customHeight="1">
      <c r="A401" s="13">
        <v>42129.197916666664</v>
      </c>
      <c r="B401" s="75">
        <v>52.8166666666667</v>
      </c>
      <c r="C401" s="75">
        <v>51.1333333333333</v>
      </c>
      <c r="D401" s="75">
        <v>66.0</v>
      </c>
      <c r="E401" s="75">
        <v>53.1333333333333</v>
      </c>
    </row>
    <row r="402" ht="15.75" customHeight="1">
      <c r="A402" s="13">
        <v>42129.208333333336</v>
      </c>
      <c r="B402" s="75">
        <v>53.0</v>
      </c>
      <c r="C402" s="75">
        <v>51.0</v>
      </c>
      <c r="D402" s="75">
        <v>64.7666666666667</v>
      </c>
      <c r="E402" s="75">
        <v>53.1166666666667</v>
      </c>
    </row>
    <row r="403" ht="15.75" customHeight="1">
      <c r="A403" s="13">
        <v>42129.21875</v>
      </c>
      <c r="B403" s="75">
        <v>53.0</v>
      </c>
      <c r="C403" s="75">
        <v>51.0</v>
      </c>
      <c r="D403" s="75">
        <v>64.2666666666667</v>
      </c>
      <c r="E403" s="75">
        <v>53.3666666666667</v>
      </c>
    </row>
    <row r="404" ht="15.75" customHeight="1">
      <c r="A404" s="13">
        <v>42129.229166666664</v>
      </c>
      <c r="B404" s="75">
        <v>53.0</v>
      </c>
      <c r="C404" s="75">
        <v>51.0</v>
      </c>
      <c r="D404" s="75">
        <v>63.7666666666667</v>
      </c>
      <c r="E404" s="75">
        <v>53.6166666666667</v>
      </c>
    </row>
    <row r="405" ht="15.75" customHeight="1">
      <c r="A405" s="13">
        <v>42129.239583333336</v>
      </c>
      <c r="B405" s="75">
        <v>53.0</v>
      </c>
      <c r="C405" s="75">
        <v>51.0</v>
      </c>
      <c r="D405" s="75">
        <v>63.2666666666667</v>
      </c>
      <c r="E405" s="75">
        <v>53.8666666666667</v>
      </c>
    </row>
    <row r="406" ht="15.75" customHeight="1">
      <c r="A406" s="13">
        <v>42129.25</v>
      </c>
      <c r="B406" s="75">
        <v>53.0</v>
      </c>
      <c r="C406" s="75">
        <v>51.35</v>
      </c>
      <c r="D406" s="75">
        <v>63.1166666666667</v>
      </c>
      <c r="E406" s="75">
        <v>54.35</v>
      </c>
    </row>
    <row r="407" ht="15.75" customHeight="1">
      <c r="A407" s="13">
        <v>42129.260416666664</v>
      </c>
      <c r="B407" s="75">
        <v>53.0</v>
      </c>
      <c r="C407" s="75">
        <v>52.1</v>
      </c>
      <c r="D407" s="75">
        <v>63.3666666666667</v>
      </c>
      <c r="E407" s="75">
        <v>55.1</v>
      </c>
    </row>
    <row r="408" ht="15.75" customHeight="1">
      <c r="A408" s="13">
        <v>42129.270833333336</v>
      </c>
      <c r="B408" s="75">
        <v>53.0</v>
      </c>
      <c r="C408" s="75">
        <v>52.85</v>
      </c>
      <c r="D408" s="75">
        <v>63.6166666666667</v>
      </c>
      <c r="E408" s="75">
        <v>55.85</v>
      </c>
    </row>
    <row r="409" ht="15.75" customHeight="1">
      <c r="A409" s="13">
        <v>42129.28125</v>
      </c>
      <c r="B409" s="75">
        <v>53.0</v>
      </c>
      <c r="C409" s="75">
        <v>53.6</v>
      </c>
      <c r="D409" s="75">
        <v>63.8666666666667</v>
      </c>
      <c r="E409" s="75">
        <v>56.6</v>
      </c>
    </row>
    <row r="410" ht="15.75" customHeight="1">
      <c r="A410" s="13">
        <v>42129.291666666664</v>
      </c>
      <c r="B410" s="75">
        <v>53.1333333333333</v>
      </c>
      <c r="C410" s="75">
        <v>54.2333333333333</v>
      </c>
      <c r="D410" s="75">
        <v>64.4666666666667</v>
      </c>
      <c r="E410" s="75">
        <v>57.5833333333333</v>
      </c>
    </row>
    <row r="411" ht="15.75" customHeight="1">
      <c r="A411" s="13">
        <v>42129.302083333336</v>
      </c>
      <c r="B411" s="75">
        <v>53.6333333333333</v>
      </c>
      <c r="C411" s="75">
        <v>54.7333333333333</v>
      </c>
      <c r="D411" s="75">
        <v>65.4666666666667</v>
      </c>
      <c r="E411" s="75">
        <v>58.8333333333333</v>
      </c>
    </row>
    <row r="412" ht="15.75" customHeight="1">
      <c r="A412" s="13">
        <v>42129.3125</v>
      </c>
      <c r="B412" s="75">
        <v>54.1333333333333</v>
      </c>
      <c r="C412" s="75">
        <v>55.2333333333333</v>
      </c>
      <c r="D412" s="75">
        <v>66.4666666666667</v>
      </c>
      <c r="E412" s="75">
        <v>60.0833333333333</v>
      </c>
    </row>
    <row r="413" ht="15.75" customHeight="1">
      <c r="A413" s="13">
        <v>42129.322916666664</v>
      </c>
      <c r="B413" s="75">
        <v>54.6333333333333</v>
      </c>
      <c r="C413" s="75">
        <v>55.7333333333333</v>
      </c>
      <c r="D413" s="75">
        <v>67.4666666666667</v>
      </c>
      <c r="E413" s="75">
        <v>61.3333333333333</v>
      </c>
    </row>
    <row r="414" ht="15.75" customHeight="1">
      <c r="A414" s="13">
        <v>42129.333333333336</v>
      </c>
      <c r="B414" s="75">
        <v>55.1333333333333</v>
      </c>
      <c r="C414" s="75">
        <v>56.2333333333333</v>
      </c>
      <c r="D414" s="75">
        <v>68.0</v>
      </c>
      <c r="E414" s="75">
        <v>62.35</v>
      </c>
    </row>
    <row r="415" ht="15.75" customHeight="1">
      <c r="A415" s="13">
        <v>42129.34375</v>
      </c>
      <c r="B415" s="75">
        <v>55.6333333333333</v>
      </c>
      <c r="C415" s="75">
        <v>56.7333333333333</v>
      </c>
      <c r="D415" s="75">
        <v>68.0</v>
      </c>
      <c r="E415" s="75">
        <v>63.1</v>
      </c>
    </row>
    <row r="416" ht="15.75" customHeight="1">
      <c r="A416" s="13">
        <v>42129.354166666664</v>
      </c>
      <c r="B416" s="75">
        <v>56.1333333333333</v>
      </c>
      <c r="C416" s="75">
        <v>57.2333333333333</v>
      </c>
      <c r="D416" s="75">
        <v>68.0</v>
      </c>
      <c r="E416" s="75">
        <v>63.85</v>
      </c>
    </row>
    <row r="417" ht="15.75" customHeight="1">
      <c r="A417" s="13">
        <v>42129.364583333336</v>
      </c>
      <c r="B417" s="75">
        <v>56.6333333333333</v>
      </c>
      <c r="C417" s="75">
        <v>57.7333333333333</v>
      </c>
      <c r="D417" s="75">
        <v>68.0</v>
      </c>
      <c r="E417" s="75">
        <v>64.6</v>
      </c>
    </row>
    <row r="418" ht="15.75" customHeight="1">
      <c r="A418" s="13">
        <v>42129.375</v>
      </c>
      <c r="B418" s="75">
        <v>57.0</v>
      </c>
      <c r="C418" s="75">
        <v>58.4666666666667</v>
      </c>
      <c r="D418" s="75">
        <v>68.2333333333333</v>
      </c>
      <c r="E418" s="75">
        <v>65.4666666666667</v>
      </c>
    </row>
    <row r="419" ht="15.75" customHeight="1">
      <c r="A419" s="13">
        <v>42129.385416666664</v>
      </c>
      <c r="B419" s="75">
        <v>57.0</v>
      </c>
      <c r="C419" s="75">
        <v>59.4666666666667</v>
      </c>
      <c r="D419" s="75">
        <v>68.7333333333333</v>
      </c>
      <c r="E419" s="75">
        <v>66.4666666666667</v>
      </c>
    </row>
    <row r="420" ht="15.75" customHeight="1">
      <c r="A420" s="13">
        <v>42129.395833333336</v>
      </c>
      <c r="B420" s="75">
        <v>57.0</v>
      </c>
      <c r="C420" s="75">
        <v>60.4666666666667</v>
      </c>
      <c r="D420" s="75">
        <v>69.2333333333333</v>
      </c>
      <c r="E420" s="75">
        <v>67.4666666666667</v>
      </c>
    </row>
    <row r="421" ht="15.75" customHeight="1">
      <c r="A421" s="13">
        <v>42129.40625</v>
      </c>
      <c r="B421" s="75">
        <v>57.0</v>
      </c>
      <c r="C421" s="75">
        <v>61.4666666666667</v>
      </c>
      <c r="D421" s="75">
        <v>69.7333333333333</v>
      </c>
      <c r="E421" s="75">
        <v>68.4666666666667</v>
      </c>
    </row>
    <row r="422" ht="15.75" customHeight="1">
      <c r="A422" s="13">
        <v>42129.416666666664</v>
      </c>
      <c r="B422" s="75">
        <v>57.2</v>
      </c>
      <c r="C422" s="75">
        <v>62.4666666666667</v>
      </c>
      <c r="D422" s="75">
        <v>70.4666666666667</v>
      </c>
      <c r="E422" s="75">
        <v>69.35</v>
      </c>
    </row>
    <row r="423" ht="15.75" customHeight="1">
      <c r="A423" s="13">
        <v>42129.427083333336</v>
      </c>
      <c r="B423" s="75">
        <v>57.95</v>
      </c>
      <c r="C423" s="75">
        <v>63.4666666666667</v>
      </c>
      <c r="D423" s="75">
        <v>71.4666666666667</v>
      </c>
      <c r="E423" s="75">
        <v>70.1</v>
      </c>
    </row>
    <row r="424" ht="15.75" customHeight="1">
      <c r="A424" s="13">
        <v>42129.4375</v>
      </c>
      <c r="B424" s="75">
        <v>58.7</v>
      </c>
      <c r="C424" s="75">
        <v>64.4666666666667</v>
      </c>
      <c r="D424" s="75">
        <v>72.4666666666667</v>
      </c>
      <c r="E424" s="75">
        <v>70.85</v>
      </c>
    </row>
    <row r="425" ht="15.75" customHeight="1">
      <c r="A425" s="13">
        <v>42129.447916666664</v>
      </c>
      <c r="B425" s="75">
        <v>59.45</v>
      </c>
      <c r="C425" s="75">
        <v>65.4666666666667</v>
      </c>
      <c r="D425" s="75">
        <v>73.4666666666667</v>
      </c>
      <c r="E425" s="75">
        <v>71.6</v>
      </c>
    </row>
    <row r="426" ht="15.75" customHeight="1">
      <c r="A426" s="13">
        <v>42129.458333333336</v>
      </c>
      <c r="B426" s="75">
        <v>60.0</v>
      </c>
      <c r="C426" s="75">
        <v>66.35</v>
      </c>
      <c r="D426" s="75">
        <v>74.35</v>
      </c>
      <c r="E426" s="75">
        <v>72.5833333333333</v>
      </c>
    </row>
    <row r="427" ht="15.75" customHeight="1">
      <c r="A427" s="13">
        <v>42129.46875</v>
      </c>
      <c r="B427" s="75">
        <v>60.0</v>
      </c>
      <c r="C427" s="75">
        <v>67.1</v>
      </c>
      <c r="D427" s="75">
        <v>75.1</v>
      </c>
      <c r="E427" s="75">
        <v>73.8333333333333</v>
      </c>
    </row>
    <row r="428" ht="15.75" customHeight="1">
      <c r="A428" s="13">
        <v>42129.479166666664</v>
      </c>
      <c r="B428" s="75">
        <v>60.0</v>
      </c>
      <c r="C428" s="75">
        <v>67.85</v>
      </c>
      <c r="D428" s="75">
        <v>75.85</v>
      </c>
      <c r="E428" s="75">
        <v>75.0833333333333</v>
      </c>
    </row>
    <row r="429" ht="15.75" customHeight="1">
      <c r="A429" s="13">
        <v>42129.489583333336</v>
      </c>
      <c r="B429" s="75">
        <v>60.0</v>
      </c>
      <c r="C429" s="75">
        <v>68.6</v>
      </c>
      <c r="D429" s="75">
        <v>76.6</v>
      </c>
      <c r="E429" s="75">
        <v>76.3333333333333</v>
      </c>
    </row>
    <row r="430" ht="15.75" customHeight="1">
      <c r="A430" s="13">
        <v>42129.5</v>
      </c>
      <c r="B430" s="75">
        <v>60.0666666666667</v>
      </c>
      <c r="C430" s="75">
        <v>68.7666666666667</v>
      </c>
      <c r="D430" s="75">
        <v>77.2333333333333</v>
      </c>
      <c r="E430" s="75">
        <v>77.1166666666667</v>
      </c>
    </row>
    <row r="431" ht="15.75" customHeight="1">
      <c r="A431" s="13">
        <v>42129.510416666664</v>
      </c>
      <c r="B431" s="75">
        <v>60.3166666666667</v>
      </c>
      <c r="C431" s="75">
        <v>68.2666666666667</v>
      </c>
      <c r="D431" s="75">
        <v>77.7333333333333</v>
      </c>
      <c r="E431" s="75">
        <v>77.3666666666667</v>
      </c>
    </row>
    <row r="432" ht="15.75" customHeight="1">
      <c r="A432" s="13">
        <v>42129.520833333336</v>
      </c>
      <c r="B432" s="75">
        <v>60.5666666666667</v>
      </c>
      <c r="C432" s="75">
        <v>67.7666666666667</v>
      </c>
      <c r="D432" s="75">
        <v>78.2333333333333</v>
      </c>
      <c r="E432" s="75">
        <v>77.6166666666667</v>
      </c>
    </row>
    <row r="433" ht="15.75" customHeight="1">
      <c r="A433" s="13">
        <v>42129.53125</v>
      </c>
      <c r="B433" s="75">
        <v>60.8166666666667</v>
      </c>
      <c r="C433" s="75">
        <v>67.2666666666667</v>
      </c>
      <c r="D433" s="75">
        <v>78.7333333333333</v>
      </c>
      <c r="E433" s="75">
        <v>77.8666666666667</v>
      </c>
    </row>
    <row r="434" ht="15.75" customHeight="1">
      <c r="A434" s="13">
        <v>42129.541666666664</v>
      </c>
      <c r="B434" s="75">
        <v>61.0</v>
      </c>
      <c r="C434" s="75">
        <v>67.0</v>
      </c>
      <c r="D434" s="75">
        <v>79.1166666666667</v>
      </c>
      <c r="E434" s="75">
        <v>78.2333333333333</v>
      </c>
    </row>
    <row r="435" ht="15.75" customHeight="1">
      <c r="A435" s="13">
        <v>42129.552083333336</v>
      </c>
      <c r="B435" s="75">
        <v>61.0</v>
      </c>
      <c r="C435" s="75">
        <v>67.0</v>
      </c>
      <c r="D435" s="75">
        <v>79.3666666666667</v>
      </c>
      <c r="E435" s="75">
        <v>78.7333333333333</v>
      </c>
    </row>
    <row r="436" ht="15.75" customHeight="1">
      <c r="A436" s="13">
        <v>42129.5625</v>
      </c>
      <c r="B436" s="75">
        <v>61.0</v>
      </c>
      <c r="C436" s="75">
        <v>67.0</v>
      </c>
      <c r="D436" s="75">
        <v>79.6166666666667</v>
      </c>
      <c r="E436" s="75">
        <v>79.2333333333333</v>
      </c>
    </row>
    <row r="437" ht="15.75" customHeight="1">
      <c r="A437" s="13">
        <v>42129.572916666664</v>
      </c>
      <c r="B437" s="75">
        <v>61.0</v>
      </c>
      <c r="C437" s="75">
        <v>67.0</v>
      </c>
      <c r="D437" s="75">
        <v>79.8666666666667</v>
      </c>
      <c r="E437" s="75">
        <v>79.7333333333333</v>
      </c>
    </row>
    <row r="438" ht="15.75" customHeight="1">
      <c r="A438" s="13">
        <v>42129.583333333336</v>
      </c>
      <c r="B438" s="75">
        <v>60.9333333333333</v>
      </c>
      <c r="C438" s="75">
        <v>66.8833333333333</v>
      </c>
      <c r="D438" s="75">
        <v>80.0</v>
      </c>
      <c r="E438" s="75">
        <v>80.1166666666667</v>
      </c>
    </row>
    <row r="439" ht="15.75" customHeight="1">
      <c r="A439" s="13">
        <v>42129.59375</v>
      </c>
      <c r="B439" s="75">
        <v>60.6833333333333</v>
      </c>
      <c r="C439" s="75">
        <v>66.6333333333333</v>
      </c>
      <c r="D439" s="75">
        <v>80.0</v>
      </c>
      <c r="E439" s="75">
        <v>80.3666666666667</v>
      </c>
    </row>
    <row r="440" ht="15.75" customHeight="1">
      <c r="A440" s="13">
        <v>42129.604166666664</v>
      </c>
      <c r="B440" s="75">
        <v>60.4333333333333</v>
      </c>
      <c r="C440" s="75">
        <v>66.3833333333333</v>
      </c>
      <c r="D440" s="75">
        <v>80.0</v>
      </c>
      <c r="E440" s="75">
        <v>80.6166666666667</v>
      </c>
    </row>
    <row r="441" ht="15.75" customHeight="1">
      <c r="A441" s="13">
        <v>42129.614583333336</v>
      </c>
      <c r="B441" s="75">
        <v>60.1833333333333</v>
      </c>
      <c r="C441" s="75">
        <v>66.1333333333333</v>
      </c>
      <c r="D441" s="75">
        <v>80.0</v>
      </c>
      <c r="E441" s="75">
        <v>80.8666666666667</v>
      </c>
    </row>
    <row r="442" ht="15.75" customHeight="1">
      <c r="A442" s="13">
        <v>42129.625</v>
      </c>
      <c r="B442" s="75">
        <v>59.9333333333333</v>
      </c>
      <c r="C442" s="75">
        <v>66.0</v>
      </c>
      <c r="D442" s="75">
        <v>80.2333333333333</v>
      </c>
      <c r="E442" s="75">
        <v>80.8833333333333</v>
      </c>
    </row>
    <row r="443" ht="15.75" customHeight="1">
      <c r="A443" s="13">
        <v>42129.635416666664</v>
      </c>
      <c r="B443" s="75">
        <v>59.6833333333333</v>
      </c>
      <c r="C443" s="75">
        <v>66.0</v>
      </c>
      <c r="D443" s="75">
        <v>80.7333333333333</v>
      </c>
      <c r="E443" s="75">
        <v>80.6333333333333</v>
      </c>
    </row>
    <row r="444" ht="15.75" customHeight="1">
      <c r="A444" s="13">
        <v>42129.645833333336</v>
      </c>
      <c r="B444" s="75">
        <v>59.4333333333333</v>
      </c>
      <c r="C444" s="75">
        <v>66.0</v>
      </c>
      <c r="D444" s="75">
        <v>81.2333333333333</v>
      </c>
      <c r="E444" s="75">
        <v>80.3833333333333</v>
      </c>
    </row>
    <row r="445" ht="15.75" customHeight="1">
      <c r="A445" s="13">
        <v>42129.65625</v>
      </c>
      <c r="B445" s="75">
        <v>59.1833333333333</v>
      </c>
      <c r="C445" s="75">
        <v>66.0</v>
      </c>
      <c r="D445" s="75">
        <v>81.7333333333333</v>
      </c>
      <c r="E445" s="75">
        <v>80.1333333333333</v>
      </c>
    </row>
    <row r="446" ht="15.75" customHeight="1">
      <c r="A446" s="13">
        <v>42129.666666666664</v>
      </c>
      <c r="B446" s="75">
        <v>58.8666666666667</v>
      </c>
      <c r="C446" s="75">
        <v>65.65</v>
      </c>
      <c r="D446" s="75">
        <v>82.1166666666667</v>
      </c>
      <c r="E446" s="75">
        <v>80.0</v>
      </c>
    </row>
    <row r="447" ht="15.75" customHeight="1">
      <c r="A447" s="13">
        <v>42129.677083333336</v>
      </c>
      <c r="B447" s="75">
        <v>58.3666666666667</v>
      </c>
      <c r="C447" s="75">
        <v>64.9</v>
      </c>
      <c r="D447" s="75">
        <v>82.3666666666667</v>
      </c>
      <c r="E447" s="75">
        <v>80.0</v>
      </c>
    </row>
    <row r="448" ht="15.75" customHeight="1">
      <c r="A448" s="13">
        <v>42129.6875</v>
      </c>
      <c r="B448" s="75">
        <v>57.8666666666667</v>
      </c>
      <c r="C448" s="75">
        <v>64.15</v>
      </c>
      <c r="D448" s="75">
        <v>82.6166666666667</v>
      </c>
      <c r="E448" s="75">
        <v>80.0</v>
      </c>
    </row>
    <row r="449" ht="15.75" customHeight="1">
      <c r="A449" s="13">
        <v>42129.697916666664</v>
      </c>
      <c r="B449" s="75">
        <v>57.3666666666667</v>
      </c>
      <c r="C449" s="75">
        <v>63.4</v>
      </c>
      <c r="D449" s="75">
        <v>82.8666666666667</v>
      </c>
      <c r="E449" s="75">
        <v>80.0</v>
      </c>
    </row>
    <row r="450" ht="15.75" customHeight="1">
      <c r="A450" s="13">
        <v>42129.708333333336</v>
      </c>
      <c r="B450" s="75">
        <v>56.9333333333333</v>
      </c>
      <c r="C450" s="75">
        <v>62.65</v>
      </c>
      <c r="D450" s="75">
        <v>82.8833333333333</v>
      </c>
      <c r="E450" s="75">
        <v>79.7666666666667</v>
      </c>
    </row>
    <row r="451" ht="15.75" customHeight="1">
      <c r="A451" s="13">
        <v>42129.71875</v>
      </c>
      <c r="B451" s="75">
        <v>56.6833333333333</v>
      </c>
      <c r="C451" s="75">
        <v>61.9</v>
      </c>
      <c r="D451" s="75">
        <v>82.6333333333333</v>
      </c>
      <c r="E451" s="75">
        <v>79.2666666666667</v>
      </c>
    </row>
    <row r="452" ht="15.75" customHeight="1">
      <c r="A452" s="13">
        <v>42129.729166666664</v>
      </c>
      <c r="B452" s="75">
        <v>56.4333333333333</v>
      </c>
      <c r="C452" s="75">
        <v>61.15</v>
      </c>
      <c r="D452" s="75">
        <v>82.3833333333333</v>
      </c>
      <c r="E452" s="75">
        <v>78.7666666666667</v>
      </c>
    </row>
    <row r="453" ht="15.75" customHeight="1">
      <c r="A453" s="13">
        <v>42129.739583333336</v>
      </c>
      <c r="B453" s="75">
        <v>56.1833333333333</v>
      </c>
      <c r="C453" s="75">
        <v>60.4</v>
      </c>
      <c r="D453" s="75">
        <v>82.1333333333333</v>
      </c>
      <c r="E453" s="75">
        <v>78.2666666666667</v>
      </c>
    </row>
    <row r="454" ht="15.75" customHeight="1">
      <c r="A454" s="13">
        <v>42129.75</v>
      </c>
      <c r="B454" s="75">
        <v>55.9333333333333</v>
      </c>
      <c r="C454" s="75">
        <v>59.65</v>
      </c>
      <c r="D454" s="75">
        <v>81.3</v>
      </c>
      <c r="E454" s="75">
        <v>77.65</v>
      </c>
    </row>
    <row r="455" ht="15.75" customHeight="1">
      <c r="A455" s="13">
        <v>42129.760416666664</v>
      </c>
      <c r="B455" s="75">
        <v>55.6833333333333</v>
      </c>
      <c r="C455" s="75">
        <v>58.9</v>
      </c>
      <c r="D455" s="75">
        <v>79.8</v>
      </c>
      <c r="E455" s="75">
        <v>76.9</v>
      </c>
    </row>
    <row r="456" ht="15.75" customHeight="1">
      <c r="A456" s="13">
        <v>42129.770833333336</v>
      </c>
      <c r="B456" s="75">
        <v>55.4333333333333</v>
      </c>
      <c r="C456" s="75">
        <v>58.15</v>
      </c>
      <c r="D456" s="75">
        <v>78.3</v>
      </c>
      <c r="E456" s="75">
        <v>76.15</v>
      </c>
    </row>
    <row r="457" ht="15.75" customHeight="1">
      <c r="A457" s="13">
        <v>42129.78125</v>
      </c>
      <c r="B457" s="75">
        <v>55.1833333333333</v>
      </c>
      <c r="C457" s="75">
        <v>57.4</v>
      </c>
      <c r="D457" s="75">
        <v>76.8</v>
      </c>
      <c r="E457" s="75">
        <v>75.4</v>
      </c>
    </row>
    <row r="458" ht="15.75" customHeight="1">
      <c r="A458" s="13">
        <v>42129.791666666664</v>
      </c>
      <c r="B458" s="75">
        <v>54.9333333333333</v>
      </c>
      <c r="C458" s="75">
        <v>57.0</v>
      </c>
      <c r="D458" s="75">
        <v>75.5333333333333</v>
      </c>
      <c r="E458" s="75">
        <v>74.5333333333333</v>
      </c>
    </row>
    <row r="459" ht="15.75" customHeight="1">
      <c r="A459" s="13">
        <v>42129.802083333336</v>
      </c>
      <c r="B459" s="75">
        <v>54.6833333333333</v>
      </c>
      <c r="C459" s="75">
        <v>57.0</v>
      </c>
      <c r="D459" s="75">
        <v>74.5333333333333</v>
      </c>
      <c r="E459" s="75">
        <v>73.5333333333333</v>
      </c>
    </row>
    <row r="460" ht="15.75" customHeight="1">
      <c r="A460" s="13">
        <v>42129.8125</v>
      </c>
      <c r="B460" s="75">
        <v>54.4333333333333</v>
      </c>
      <c r="C460" s="75">
        <v>57.0</v>
      </c>
      <c r="D460" s="75">
        <v>73.5333333333333</v>
      </c>
      <c r="E460" s="75">
        <v>72.5333333333333</v>
      </c>
    </row>
    <row r="461" ht="15.75" customHeight="1">
      <c r="A461" s="13">
        <v>42129.822916666664</v>
      </c>
      <c r="B461" s="75">
        <v>54.1833333333333</v>
      </c>
      <c r="C461" s="75">
        <v>57.0</v>
      </c>
      <c r="D461" s="75">
        <v>72.5333333333333</v>
      </c>
      <c r="E461" s="75">
        <v>71.5333333333333</v>
      </c>
    </row>
    <row r="462" ht="15.75" customHeight="1">
      <c r="A462" s="13">
        <v>42129.833333333336</v>
      </c>
      <c r="B462" s="75">
        <v>54.0</v>
      </c>
      <c r="C462" s="75">
        <v>57.0</v>
      </c>
      <c r="D462" s="75">
        <v>71.7666666666667</v>
      </c>
      <c r="E462" s="75">
        <v>70.4166666666667</v>
      </c>
    </row>
    <row r="463" ht="15.75" customHeight="1">
      <c r="A463" s="13">
        <v>42129.84375</v>
      </c>
      <c r="B463" s="75">
        <v>54.0</v>
      </c>
      <c r="C463" s="75">
        <v>57.0</v>
      </c>
      <c r="D463" s="75">
        <v>71.2666666666667</v>
      </c>
      <c r="E463" s="75">
        <v>69.1666666666667</v>
      </c>
    </row>
    <row r="464" ht="15.75" customHeight="1">
      <c r="A464" s="13">
        <v>42129.854166666664</v>
      </c>
      <c r="B464" s="75">
        <v>54.0</v>
      </c>
      <c r="C464" s="75">
        <v>57.0</v>
      </c>
      <c r="D464" s="75">
        <v>70.7666666666667</v>
      </c>
      <c r="E464" s="75">
        <v>67.9166666666667</v>
      </c>
    </row>
    <row r="465" ht="15.75" customHeight="1">
      <c r="A465" s="13">
        <v>42129.864583333336</v>
      </c>
      <c r="B465" s="75">
        <v>54.0</v>
      </c>
      <c r="C465" s="75">
        <v>57.0</v>
      </c>
      <c r="D465" s="75">
        <v>70.2666666666667</v>
      </c>
      <c r="E465" s="75">
        <v>66.6666666666667</v>
      </c>
    </row>
    <row r="466" ht="15.75" customHeight="1">
      <c r="A466" s="13">
        <v>42129.875</v>
      </c>
      <c r="B466" s="75">
        <v>53.9333333333333</v>
      </c>
      <c r="C466" s="75">
        <v>56.7666666666667</v>
      </c>
      <c r="D466" s="75">
        <v>69.7666666666667</v>
      </c>
      <c r="E466" s="75">
        <v>65.5333333333333</v>
      </c>
    </row>
    <row r="467" ht="15.75" customHeight="1">
      <c r="A467" s="13">
        <v>42129.885416666664</v>
      </c>
      <c r="B467" s="75">
        <v>53.6833333333333</v>
      </c>
      <c r="C467" s="75">
        <v>56.2666666666667</v>
      </c>
      <c r="D467" s="75">
        <v>69.2666666666667</v>
      </c>
      <c r="E467" s="75">
        <v>64.5333333333333</v>
      </c>
    </row>
    <row r="468" ht="15.75" customHeight="1">
      <c r="A468" s="13">
        <v>42129.895833333336</v>
      </c>
      <c r="B468" s="75">
        <v>53.4333333333333</v>
      </c>
      <c r="C468" s="75">
        <v>55.7666666666667</v>
      </c>
      <c r="D468" s="75">
        <v>68.7666666666667</v>
      </c>
      <c r="E468" s="75">
        <v>63.5333333333333</v>
      </c>
    </row>
    <row r="469" ht="15.75" customHeight="1">
      <c r="A469" s="13">
        <v>42129.90625</v>
      </c>
      <c r="B469" s="75">
        <v>53.1833333333333</v>
      </c>
      <c r="C469" s="75">
        <v>55.2666666666667</v>
      </c>
      <c r="D469" s="75">
        <v>68.2666666666667</v>
      </c>
      <c r="E469" s="75">
        <v>62.5333333333333</v>
      </c>
    </row>
    <row r="470" ht="15.75" customHeight="1">
      <c r="A470" s="13">
        <v>42129.916666666664</v>
      </c>
      <c r="B470" s="75">
        <v>53.0</v>
      </c>
      <c r="C470" s="75">
        <v>54.7666666666667</v>
      </c>
      <c r="D470" s="75">
        <v>67.8833333333333</v>
      </c>
      <c r="E470" s="75">
        <v>61.7666666666667</v>
      </c>
    </row>
    <row r="471" ht="15.75" customHeight="1">
      <c r="A471" s="13">
        <v>42129.927083333336</v>
      </c>
      <c r="B471" s="75">
        <v>53.0</v>
      </c>
      <c r="C471" s="75">
        <v>54.2666666666667</v>
      </c>
      <c r="D471" s="75">
        <v>67.6333333333333</v>
      </c>
      <c r="E471" s="75">
        <v>61.2666666666667</v>
      </c>
    </row>
    <row r="472" ht="15.75" customHeight="1">
      <c r="A472" s="13">
        <v>42129.9375</v>
      </c>
      <c r="B472" s="75">
        <v>53.0</v>
      </c>
      <c r="C472" s="75">
        <v>53.7666666666667</v>
      </c>
      <c r="D472" s="75">
        <v>67.3833333333333</v>
      </c>
      <c r="E472" s="75">
        <v>60.7666666666667</v>
      </c>
    </row>
    <row r="473" ht="15.75" customHeight="1">
      <c r="A473" s="13">
        <v>42129.947916666664</v>
      </c>
      <c r="B473" s="75">
        <v>53.0</v>
      </c>
      <c r="C473" s="75">
        <v>53.2666666666667</v>
      </c>
      <c r="D473" s="75">
        <v>67.1333333333333</v>
      </c>
      <c r="E473" s="75">
        <v>60.2666666666667</v>
      </c>
    </row>
    <row r="474" ht="15.75" customHeight="1">
      <c r="A474" s="13">
        <v>42129.958333333336</v>
      </c>
      <c r="B474" s="75">
        <v>52.9333333333333</v>
      </c>
      <c r="C474" s="75">
        <v>52.8833333333333</v>
      </c>
      <c r="D474" s="75">
        <v>66.8833333333333</v>
      </c>
      <c r="E474" s="75">
        <v>59.7666666666667</v>
      </c>
    </row>
    <row r="475" ht="15.75" customHeight="1">
      <c r="A475" s="13">
        <v>42129.96875</v>
      </c>
      <c r="B475" s="75">
        <v>52.6833333333333</v>
      </c>
      <c r="C475" s="75">
        <v>52.6333333333333</v>
      </c>
      <c r="D475" s="75">
        <v>66.6333333333333</v>
      </c>
      <c r="E475" s="75">
        <v>59.2666666666667</v>
      </c>
    </row>
    <row r="476" ht="15.75" customHeight="1">
      <c r="A476" s="13">
        <v>42129.979166666664</v>
      </c>
      <c r="B476" s="75">
        <v>52.4333333333333</v>
      </c>
      <c r="C476" s="75">
        <v>52.3833333333333</v>
      </c>
      <c r="D476" s="75">
        <v>66.3833333333333</v>
      </c>
      <c r="E476" s="75">
        <v>58.7666666666667</v>
      </c>
    </row>
    <row r="477" ht="15.75" customHeight="1">
      <c r="A477" s="13">
        <v>42129.989583333336</v>
      </c>
      <c r="B477" s="75">
        <v>52.1833333333333</v>
      </c>
      <c r="C477" s="75">
        <v>52.1333333333333</v>
      </c>
      <c r="D477" s="75">
        <v>66.1333333333333</v>
      </c>
      <c r="E477" s="75">
        <v>58.2666666666667</v>
      </c>
    </row>
    <row r="478" ht="15.75" customHeight="1">
      <c r="A478" s="13">
        <v>42130.0</v>
      </c>
      <c r="B478" s="75">
        <v>52.0</v>
      </c>
      <c r="C478" s="75">
        <v>51.8833333333333</v>
      </c>
      <c r="D478" s="75">
        <v>66.0</v>
      </c>
      <c r="E478" s="75">
        <v>57.7666666666667</v>
      </c>
    </row>
    <row r="479" ht="15.75" customHeight="1">
      <c r="A479" s="13">
        <v>42130.010416666664</v>
      </c>
      <c r="B479" s="75">
        <v>52.0</v>
      </c>
      <c r="C479" s="75">
        <v>51.6333333333333</v>
      </c>
      <c r="D479" s="75">
        <v>66.0</v>
      </c>
      <c r="E479" s="75">
        <v>57.2666666666667</v>
      </c>
    </row>
    <row r="480" ht="15.75" customHeight="1">
      <c r="A480" s="13">
        <v>42130.020833333336</v>
      </c>
      <c r="B480" s="75">
        <v>52.0</v>
      </c>
      <c r="C480" s="75">
        <v>51.3833333333333</v>
      </c>
      <c r="D480" s="75">
        <v>66.0</v>
      </c>
      <c r="E480" s="75">
        <v>56.7666666666667</v>
      </c>
    </row>
    <row r="481" ht="15.75" customHeight="1">
      <c r="A481" s="13">
        <v>42130.03125</v>
      </c>
      <c r="B481" s="75">
        <v>52.0</v>
      </c>
      <c r="C481" s="75">
        <v>51.1333333333333</v>
      </c>
      <c r="D481" s="75">
        <v>66.0</v>
      </c>
      <c r="E481" s="75">
        <v>56.2666666666667</v>
      </c>
    </row>
    <row r="482" ht="15.75" customHeight="1">
      <c r="A482" s="13">
        <v>42130.041666666664</v>
      </c>
      <c r="B482" s="75">
        <v>52.0</v>
      </c>
      <c r="C482" s="75">
        <v>50.8833333333333</v>
      </c>
      <c r="D482" s="75">
        <v>65.8833333333333</v>
      </c>
      <c r="E482" s="75">
        <v>55.7666666666667</v>
      </c>
    </row>
    <row r="483" ht="15.75" customHeight="1">
      <c r="A483" s="13">
        <v>42130.052083333336</v>
      </c>
      <c r="B483" s="75">
        <v>52.0</v>
      </c>
      <c r="C483" s="75">
        <v>50.6333333333333</v>
      </c>
      <c r="D483" s="75">
        <v>65.6333333333333</v>
      </c>
      <c r="E483" s="75">
        <v>55.2666666666667</v>
      </c>
    </row>
    <row r="484" ht="15.75" customHeight="1">
      <c r="A484" s="13">
        <v>42130.0625</v>
      </c>
      <c r="B484" s="75">
        <v>52.0</v>
      </c>
      <c r="C484" s="75">
        <v>50.3833333333333</v>
      </c>
      <c r="D484" s="75">
        <v>65.3833333333333</v>
      </c>
      <c r="E484" s="75">
        <v>54.7666666666667</v>
      </c>
    </row>
    <row r="485" ht="15.75" customHeight="1">
      <c r="A485" s="13">
        <v>42130.072916666664</v>
      </c>
      <c r="B485" s="75">
        <v>52.0</v>
      </c>
      <c r="C485" s="75">
        <v>50.1333333333333</v>
      </c>
      <c r="D485" s="75">
        <v>65.1333333333333</v>
      </c>
      <c r="E485" s="75">
        <v>54.2666666666667</v>
      </c>
    </row>
    <row r="486" ht="15.75" customHeight="1">
      <c r="A486" s="13">
        <v>42130.083333333336</v>
      </c>
      <c r="B486" s="75">
        <v>51.9333333333333</v>
      </c>
      <c r="C486" s="75">
        <v>50.0</v>
      </c>
      <c r="D486" s="75">
        <v>64.8833333333333</v>
      </c>
      <c r="E486" s="75">
        <v>53.8833333333333</v>
      </c>
    </row>
    <row r="487" ht="15.75" customHeight="1">
      <c r="A487" s="13">
        <v>42130.09375</v>
      </c>
      <c r="B487" s="75">
        <v>51.6833333333333</v>
      </c>
      <c r="C487" s="75">
        <v>50.0</v>
      </c>
      <c r="D487" s="75">
        <v>64.6333333333333</v>
      </c>
      <c r="E487" s="75">
        <v>53.6333333333333</v>
      </c>
    </row>
    <row r="488" ht="15.75" customHeight="1">
      <c r="A488" s="13">
        <v>42130.104166666664</v>
      </c>
      <c r="B488" s="75">
        <v>51.4333333333333</v>
      </c>
      <c r="C488" s="75">
        <v>50.0</v>
      </c>
      <c r="D488" s="75">
        <v>64.3833333333333</v>
      </c>
      <c r="E488" s="75">
        <v>53.3833333333333</v>
      </c>
    </row>
    <row r="489" ht="15.75" customHeight="1">
      <c r="A489" s="13">
        <v>42130.114583333336</v>
      </c>
      <c r="B489" s="75">
        <v>51.1833333333333</v>
      </c>
      <c r="C489" s="75">
        <v>50.0</v>
      </c>
      <c r="D489" s="75">
        <v>64.1333333333333</v>
      </c>
      <c r="E489" s="75">
        <v>53.1333333333333</v>
      </c>
    </row>
    <row r="490" ht="15.75" customHeight="1">
      <c r="A490" s="13">
        <v>42130.125</v>
      </c>
      <c r="B490" s="75">
        <v>51.2222222222222</v>
      </c>
      <c r="C490" s="75">
        <v>49.8833333333333</v>
      </c>
      <c r="D490" s="75">
        <v>63.8833333333333</v>
      </c>
      <c r="E490" s="75">
        <v>52.8833333333333</v>
      </c>
    </row>
    <row r="491" ht="15.75" customHeight="1">
      <c r="A491" s="13">
        <v>42130.135416666664</v>
      </c>
      <c r="B491" s="75">
        <v>51.9761904761905</v>
      </c>
      <c r="C491" s="75">
        <v>49.6333333333333</v>
      </c>
      <c r="D491" s="75">
        <v>63.6333333333333</v>
      </c>
      <c r="E491" s="75">
        <v>52.6333333333333</v>
      </c>
    </row>
    <row r="492" ht="15.75" customHeight="1">
      <c r="A492" s="13">
        <v>42130.145833333336</v>
      </c>
      <c r="B492" s="75">
        <v>51.6190476190476</v>
      </c>
      <c r="C492" s="75">
        <v>49.3833333333333</v>
      </c>
      <c r="D492" s="75">
        <v>63.3833333333333</v>
      </c>
      <c r="E492" s="75">
        <v>52.3833333333333</v>
      </c>
    </row>
    <row r="493" ht="15.75" customHeight="1">
      <c r="A493" s="13">
        <v>42130.15625</v>
      </c>
      <c r="B493" s="75">
        <v>51.2619047619048</v>
      </c>
      <c r="C493" s="75">
        <v>49.1333333333333</v>
      </c>
      <c r="D493" s="75">
        <v>63.1333333333333</v>
      </c>
      <c r="E493" s="75">
        <v>52.1333333333333</v>
      </c>
    </row>
    <row r="494" ht="15.75" customHeight="1">
      <c r="A494" s="13">
        <v>42130.166666666664</v>
      </c>
      <c r="B494" s="75">
        <v>51.1818181818182</v>
      </c>
      <c r="C494" s="75">
        <v>49.0</v>
      </c>
      <c r="D494" s="75">
        <v>63.0</v>
      </c>
      <c r="E494" s="75">
        <v>51.8833333333333</v>
      </c>
    </row>
    <row r="495" ht="15.75" customHeight="1">
      <c r="A495" s="13">
        <v>42130.177083333336</v>
      </c>
      <c r="B495" s="75">
        <v>51.8636363636364</v>
      </c>
      <c r="C495" s="75">
        <v>49.0</v>
      </c>
      <c r="D495" s="75">
        <v>63.0</v>
      </c>
      <c r="E495" s="75">
        <v>51.6333333333333</v>
      </c>
    </row>
    <row r="496" ht="15.75" customHeight="1">
      <c r="A496" s="13">
        <v>42130.1875</v>
      </c>
      <c r="B496" s="75">
        <v>51.6842105263158</v>
      </c>
      <c r="C496" s="75">
        <v>49.0</v>
      </c>
      <c r="D496" s="75">
        <v>63.0</v>
      </c>
      <c r="E496" s="75">
        <v>51.3833333333333</v>
      </c>
    </row>
    <row r="497" ht="15.75" customHeight="1">
      <c r="A497" s="13">
        <v>42130.197916666664</v>
      </c>
      <c r="B497" s="75">
        <v>51.2894736842105</v>
      </c>
      <c r="C497" s="75">
        <v>49.0</v>
      </c>
      <c r="D497" s="75">
        <v>63.0</v>
      </c>
      <c r="E497" s="75">
        <v>51.1333333333333</v>
      </c>
    </row>
    <row r="498" ht="15.75" customHeight="1">
      <c r="A498" s="13">
        <v>42130.208333333336</v>
      </c>
      <c r="B498" s="75">
        <v>51.1025641025641</v>
      </c>
      <c r="C498" s="75">
        <v>48.8833333333333</v>
      </c>
      <c r="D498" s="75">
        <v>62.8833333333333</v>
      </c>
      <c r="E498" s="75">
        <v>51.1166666666667</v>
      </c>
    </row>
    <row r="499" ht="15.75" customHeight="1">
      <c r="A499" s="13">
        <v>42130.21875</v>
      </c>
      <c r="B499" s="75">
        <v>51.4871794871795</v>
      </c>
      <c r="C499" s="75">
        <v>48.6333333333333</v>
      </c>
      <c r="D499" s="75">
        <v>62.6333333333333</v>
      </c>
      <c r="E499" s="75">
        <v>51.3666666666667</v>
      </c>
    </row>
    <row r="500" ht="15.75" customHeight="1">
      <c r="A500" s="13">
        <v>42130.229166666664</v>
      </c>
      <c r="B500" s="75">
        <v>51.8717948717949</v>
      </c>
      <c r="C500" s="75">
        <v>48.3833333333333</v>
      </c>
      <c r="D500" s="75">
        <v>62.3833333333333</v>
      </c>
      <c r="E500" s="75">
        <v>51.6166666666667</v>
      </c>
    </row>
    <row r="501" ht="15.75" customHeight="1">
      <c r="A501" s="13">
        <v>42130.239583333336</v>
      </c>
      <c r="B501" s="75">
        <v>51.5238095238095</v>
      </c>
      <c r="C501" s="75">
        <v>48.1333333333333</v>
      </c>
      <c r="D501" s="75">
        <v>62.1333333333333</v>
      </c>
      <c r="E501" s="75">
        <v>51.8666666666667</v>
      </c>
    </row>
    <row r="502" ht="15.75" customHeight="1">
      <c r="A502" s="13">
        <v>42130.25</v>
      </c>
      <c r="B502" s="75">
        <v>51.1333333333333</v>
      </c>
      <c r="C502" s="75">
        <v>48.4666666666667</v>
      </c>
      <c r="D502" s="75">
        <v>62.1166666666667</v>
      </c>
      <c r="E502" s="75">
        <v>52.35</v>
      </c>
    </row>
    <row r="503" ht="15.75" customHeight="1">
      <c r="A503" s="13">
        <v>42130.260416666664</v>
      </c>
      <c r="B503" s="75">
        <v>51.6333333333333</v>
      </c>
      <c r="C503" s="75">
        <v>49.4666666666667</v>
      </c>
      <c r="D503" s="75">
        <v>62.3666666666667</v>
      </c>
      <c r="E503" s="75">
        <v>53.1</v>
      </c>
    </row>
    <row r="504" ht="15.75" customHeight="1">
      <c r="A504" s="13">
        <v>42130.270833333336</v>
      </c>
      <c r="B504" s="75">
        <v>52.1333333333333</v>
      </c>
      <c r="C504" s="75">
        <v>50.4666666666667</v>
      </c>
      <c r="D504" s="75">
        <v>62.6166666666667</v>
      </c>
      <c r="E504" s="75">
        <v>53.85</v>
      </c>
    </row>
    <row r="505" ht="15.75" customHeight="1">
      <c r="A505" s="13">
        <v>42130.28125</v>
      </c>
      <c r="B505" s="75">
        <v>52.6333333333333</v>
      </c>
      <c r="C505" s="75">
        <v>51.4666666666667</v>
      </c>
      <c r="D505" s="75">
        <v>62.8666666666667</v>
      </c>
      <c r="E505" s="75">
        <v>54.6</v>
      </c>
    </row>
    <row r="506" ht="15.75" customHeight="1">
      <c r="A506" s="13">
        <v>42130.291666666664</v>
      </c>
      <c r="B506" s="75">
        <v>53.1333333333333</v>
      </c>
      <c r="C506" s="75">
        <v>52.2333333333333</v>
      </c>
      <c r="D506" s="75">
        <v>63.5833333333333</v>
      </c>
      <c r="E506" s="75">
        <v>55.35</v>
      </c>
    </row>
    <row r="507" ht="15.75" customHeight="1">
      <c r="A507" s="13">
        <v>42130.302083333336</v>
      </c>
      <c r="B507" s="75">
        <v>53.6333333333333</v>
      </c>
      <c r="C507" s="75">
        <v>52.7333333333333</v>
      </c>
      <c r="D507" s="75">
        <v>64.8333333333333</v>
      </c>
      <c r="E507" s="75">
        <v>56.1</v>
      </c>
    </row>
    <row r="508" ht="15.75" customHeight="1">
      <c r="A508" s="13">
        <v>42130.3125</v>
      </c>
      <c r="B508" s="75">
        <v>54.1333333333333</v>
      </c>
      <c r="C508" s="75">
        <v>53.2333333333333</v>
      </c>
      <c r="D508" s="75">
        <v>66.0833333333333</v>
      </c>
      <c r="E508" s="75">
        <v>56.85</v>
      </c>
    </row>
    <row r="509" ht="15.75" customHeight="1">
      <c r="A509" s="13">
        <v>42130.322916666664</v>
      </c>
      <c r="B509" s="75">
        <v>54.6333333333333</v>
      </c>
      <c r="C509" s="75">
        <v>53.7333333333333</v>
      </c>
      <c r="D509" s="75">
        <v>67.3333333333333</v>
      </c>
      <c r="E509" s="75">
        <v>57.6</v>
      </c>
    </row>
    <row r="510" ht="15.75" customHeight="1">
      <c r="A510" s="13">
        <v>42130.333333333336</v>
      </c>
      <c r="B510" s="75">
        <v>55.2</v>
      </c>
      <c r="C510" s="75">
        <v>54.35</v>
      </c>
      <c r="D510" s="75">
        <v>68.4666666666667</v>
      </c>
      <c r="E510" s="75">
        <v>58.35</v>
      </c>
    </row>
    <row r="511" ht="15.75" customHeight="1">
      <c r="A511" s="13">
        <v>42130.34375</v>
      </c>
      <c r="B511" s="75">
        <v>55.95</v>
      </c>
      <c r="C511" s="75">
        <v>55.1</v>
      </c>
      <c r="D511" s="75">
        <v>69.4666666666667</v>
      </c>
      <c r="E511" s="75">
        <v>59.1</v>
      </c>
    </row>
    <row r="512" ht="15.75" customHeight="1">
      <c r="A512" s="13">
        <v>42130.354166666664</v>
      </c>
      <c r="B512" s="75">
        <v>56.7</v>
      </c>
      <c r="C512" s="75">
        <v>55.85</v>
      </c>
      <c r="D512" s="75">
        <v>70.4666666666667</v>
      </c>
      <c r="E512" s="75">
        <v>59.85</v>
      </c>
    </row>
    <row r="513" ht="15.75" customHeight="1">
      <c r="A513" s="13">
        <v>42130.364583333336</v>
      </c>
      <c r="B513" s="75">
        <v>57.45</v>
      </c>
      <c r="C513" s="75">
        <v>56.6</v>
      </c>
      <c r="D513" s="75">
        <v>71.4666666666667</v>
      </c>
      <c r="E513" s="75">
        <v>60.6</v>
      </c>
    </row>
    <row r="514" ht="15.75" customHeight="1">
      <c r="A514" s="13">
        <v>42130.375</v>
      </c>
      <c r="B514" s="75">
        <v>58.0</v>
      </c>
      <c r="C514" s="75">
        <v>57.4666666666667</v>
      </c>
      <c r="D514" s="75">
        <v>72.7</v>
      </c>
      <c r="E514" s="75">
        <v>61.2333333333333</v>
      </c>
    </row>
    <row r="515" ht="15.75" customHeight="1">
      <c r="A515" s="13">
        <v>42130.385416666664</v>
      </c>
      <c r="B515" s="75">
        <v>58.0</v>
      </c>
      <c r="C515" s="75">
        <v>58.4666666666667</v>
      </c>
      <c r="D515" s="75">
        <v>74.2</v>
      </c>
      <c r="E515" s="75">
        <v>61.7333333333333</v>
      </c>
    </row>
    <row r="516" ht="15.75" customHeight="1">
      <c r="A516" s="13">
        <v>42130.395833333336</v>
      </c>
      <c r="B516" s="75">
        <v>58.0</v>
      </c>
      <c r="C516" s="75">
        <v>59.4666666666667</v>
      </c>
      <c r="D516" s="75">
        <v>75.7</v>
      </c>
      <c r="E516" s="75">
        <v>62.2333333333333</v>
      </c>
    </row>
    <row r="517" ht="15.75" customHeight="1">
      <c r="A517" s="13">
        <v>42130.40625</v>
      </c>
      <c r="B517" s="75">
        <v>58.0</v>
      </c>
      <c r="C517" s="75">
        <v>60.4666666666667</v>
      </c>
      <c r="D517" s="75">
        <v>77.2</v>
      </c>
      <c r="E517" s="75">
        <v>62.7333333333333</v>
      </c>
    </row>
    <row r="518" ht="15.75" customHeight="1">
      <c r="A518" s="13">
        <v>42130.416666666664</v>
      </c>
      <c r="B518" s="75">
        <v>58.2</v>
      </c>
      <c r="C518" s="75">
        <v>61.2333333333333</v>
      </c>
      <c r="D518" s="75">
        <v>78.1166666666667</v>
      </c>
      <c r="E518" s="75">
        <v>63.4666666666667</v>
      </c>
    </row>
    <row r="519" ht="15.75" customHeight="1">
      <c r="A519" s="13">
        <v>42130.427083333336</v>
      </c>
      <c r="B519" s="75">
        <v>58.95</v>
      </c>
      <c r="C519" s="75">
        <v>61.7333333333333</v>
      </c>
      <c r="D519" s="75">
        <v>78.3666666666667</v>
      </c>
      <c r="E519" s="75">
        <v>64.4666666666667</v>
      </c>
    </row>
    <row r="520" ht="15.75" customHeight="1">
      <c r="A520" s="13">
        <v>42130.4375</v>
      </c>
      <c r="B520" s="75">
        <v>59.7</v>
      </c>
      <c r="C520" s="75">
        <v>62.2333333333333</v>
      </c>
      <c r="D520" s="75">
        <v>78.6166666666667</v>
      </c>
      <c r="E520" s="75">
        <v>65.4666666666667</v>
      </c>
    </row>
    <row r="521" ht="15.75" customHeight="1">
      <c r="A521" s="13">
        <v>42130.447916666664</v>
      </c>
      <c r="B521" s="75">
        <v>60.45</v>
      </c>
      <c r="C521" s="75">
        <v>62.7333333333333</v>
      </c>
      <c r="D521" s="75">
        <v>78.8666666666667</v>
      </c>
      <c r="E521" s="75">
        <v>66.4666666666667</v>
      </c>
    </row>
    <row r="522" ht="15.75" customHeight="1">
      <c r="A522" s="13">
        <v>42130.458333333336</v>
      </c>
      <c r="B522" s="75">
        <v>61.2926829268293</v>
      </c>
      <c r="C522" s="75">
        <v>63.35</v>
      </c>
      <c r="D522" s="75">
        <v>79.2333333333333</v>
      </c>
      <c r="E522" s="75">
        <v>67.35</v>
      </c>
    </row>
    <row r="523" ht="15.75" customHeight="1">
      <c r="A523" s="13">
        <v>42130.46875</v>
      </c>
      <c r="B523" s="75">
        <v>62.390243902439</v>
      </c>
      <c r="C523" s="75">
        <v>64.1</v>
      </c>
      <c r="D523" s="75">
        <v>79.7333333333333</v>
      </c>
      <c r="E523" s="75">
        <v>68.1</v>
      </c>
    </row>
    <row r="524" ht="15.75" customHeight="1">
      <c r="A524" s="13">
        <v>42130.479166666664</v>
      </c>
      <c r="B524" s="75">
        <v>63.4878048780488</v>
      </c>
      <c r="C524" s="75">
        <v>64.85</v>
      </c>
      <c r="D524" s="75">
        <v>80.2333333333333</v>
      </c>
      <c r="E524" s="75">
        <v>68.85</v>
      </c>
    </row>
    <row r="525" ht="15.75" customHeight="1">
      <c r="A525" s="13">
        <v>42130.489583333336</v>
      </c>
      <c r="B525" s="75">
        <v>64.0</v>
      </c>
      <c r="C525" s="75">
        <v>65.6</v>
      </c>
      <c r="D525" s="75">
        <v>80.7333333333333</v>
      </c>
      <c r="E525" s="75">
        <v>69.6</v>
      </c>
    </row>
    <row r="526" ht="15.75" customHeight="1">
      <c r="A526" s="13">
        <v>42130.5</v>
      </c>
      <c r="B526" s="75">
        <v>63.9333333333333</v>
      </c>
      <c r="C526" s="75">
        <v>66.35</v>
      </c>
      <c r="D526" s="75">
        <v>81.0</v>
      </c>
      <c r="E526" s="75">
        <v>70.2333333333333</v>
      </c>
    </row>
    <row r="527" ht="15.75" customHeight="1">
      <c r="A527" s="13">
        <v>42130.510416666664</v>
      </c>
      <c r="B527" s="75">
        <v>63.6833333333333</v>
      </c>
      <c r="C527" s="75">
        <v>67.1</v>
      </c>
      <c r="D527" s="75">
        <v>81.0</v>
      </c>
      <c r="E527" s="75">
        <v>70.7333333333333</v>
      </c>
    </row>
    <row r="528" ht="15.75" customHeight="1">
      <c r="A528" s="13">
        <v>42130.520833333336</v>
      </c>
      <c r="B528" s="75">
        <v>63.4333333333333</v>
      </c>
      <c r="C528" s="75">
        <v>67.85</v>
      </c>
      <c r="D528" s="75">
        <v>81.0</v>
      </c>
      <c r="E528" s="75">
        <v>71.2333333333333</v>
      </c>
    </row>
    <row r="529" ht="15.75" customHeight="1">
      <c r="A529" s="13">
        <v>42130.53125</v>
      </c>
      <c r="B529" s="75">
        <v>63.1833333333333</v>
      </c>
      <c r="C529" s="75">
        <v>68.6</v>
      </c>
      <c r="D529" s="75">
        <v>81.0</v>
      </c>
      <c r="E529" s="75">
        <v>71.7333333333333</v>
      </c>
    </row>
    <row r="530" ht="15.75" customHeight="1">
      <c r="A530" s="13">
        <v>42130.541666666664</v>
      </c>
      <c r="B530" s="75">
        <v>63.0</v>
      </c>
      <c r="C530" s="75">
        <v>69.0</v>
      </c>
      <c r="D530" s="75">
        <v>81.4666666666667</v>
      </c>
      <c r="E530" s="75">
        <v>72.1166666666667</v>
      </c>
    </row>
    <row r="531" ht="15.75" customHeight="1">
      <c r="A531" s="13">
        <v>42130.552083333336</v>
      </c>
      <c r="B531" s="75">
        <v>63.0</v>
      </c>
      <c r="C531" s="75">
        <v>69.0</v>
      </c>
      <c r="D531" s="75">
        <v>82.4666666666667</v>
      </c>
      <c r="E531" s="75">
        <v>72.3666666666667</v>
      </c>
    </row>
    <row r="532" ht="15.75" customHeight="1">
      <c r="A532" s="13">
        <v>42130.5625</v>
      </c>
      <c r="B532" s="75">
        <v>63.0</v>
      </c>
      <c r="C532" s="75">
        <v>69.0</v>
      </c>
      <c r="D532" s="75">
        <v>83.4666666666667</v>
      </c>
      <c r="E532" s="75">
        <v>72.6166666666667</v>
      </c>
    </row>
    <row r="533" ht="15.75" customHeight="1">
      <c r="A533" s="13">
        <v>42130.572916666664</v>
      </c>
      <c r="B533" s="75">
        <v>63.0</v>
      </c>
      <c r="C533" s="75">
        <v>69.0</v>
      </c>
      <c r="D533" s="75">
        <v>84.4666666666667</v>
      </c>
      <c r="E533" s="75">
        <v>72.8666666666667</v>
      </c>
    </row>
    <row r="534" ht="15.75" customHeight="1">
      <c r="A534" s="13">
        <v>42130.583333333336</v>
      </c>
      <c r="B534" s="75">
        <v>63.0</v>
      </c>
      <c r="C534" s="75">
        <v>69.1166666666667</v>
      </c>
      <c r="D534" s="75">
        <v>85.0</v>
      </c>
      <c r="E534" s="75">
        <v>73.2333333333333</v>
      </c>
    </row>
    <row r="535" ht="15.75" customHeight="1">
      <c r="A535" s="13">
        <v>42130.59375</v>
      </c>
      <c r="B535" s="75">
        <v>63.0</v>
      </c>
      <c r="C535" s="75">
        <v>69.3666666666667</v>
      </c>
      <c r="D535" s="75">
        <v>85.0</v>
      </c>
      <c r="E535" s="75">
        <v>73.7333333333333</v>
      </c>
    </row>
    <row r="536" ht="15.75" customHeight="1">
      <c r="A536" s="13">
        <v>42130.604166666664</v>
      </c>
      <c r="B536" s="75">
        <v>63.0</v>
      </c>
      <c r="C536" s="75">
        <v>69.6166666666667</v>
      </c>
      <c r="D536" s="75">
        <v>85.0</v>
      </c>
      <c r="E536" s="75">
        <v>74.2333333333333</v>
      </c>
    </row>
    <row r="537" ht="15.75" customHeight="1">
      <c r="A537" s="13">
        <v>42130.614583333336</v>
      </c>
      <c r="B537" s="75">
        <v>63.0</v>
      </c>
      <c r="C537" s="75">
        <v>69.8666666666667</v>
      </c>
      <c r="D537" s="75">
        <v>85.0</v>
      </c>
      <c r="E537" s="75">
        <v>74.7333333333333</v>
      </c>
    </row>
    <row r="538" ht="15.75" customHeight="1">
      <c r="A538" s="13">
        <v>42130.625</v>
      </c>
      <c r="B538" s="75">
        <v>62.8666666666667</v>
      </c>
      <c r="C538" s="75">
        <v>69.8833333333333</v>
      </c>
      <c r="D538" s="75">
        <v>85.1166666666667</v>
      </c>
      <c r="E538" s="75">
        <v>75.0</v>
      </c>
    </row>
    <row r="539" ht="15.75" customHeight="1">
      <c r="A539" s="13">
        <v>42130.635416666664</v>
      </c>
      <c r="B539" s="75">
        <v>62.3666666666667</v>
      </c>
      <c r="C539" s="75">
        <v>69.6333333333333</v>
      </c>
      <c r="D539" s="75">
        <v>85.3666666666667</v>
      </c>
      <c r="E539" s="75">
        <v>75.0</v>
      </c>
    </row>
    <row r="540" ht="15.75" customHeight="1">
      <c r="A540" s="13">
        <v>42130.645833333336</v>
      </c>
      <c r="B540" s="75">
        <v>61.8666666666667</v>
      </c>
      <c r="C540" s="75">
        <v>69.3833333333333</v>
      </c>
      <c r="D540" s="75">
        <v>85.6166666666667</v>
      </c>
      <c r="E540" s="75">
        <v>75.0</v>
      </c>
    </row>
    <row r="541" ht="15.75" customHeight="1">
      <c r="A541" s="13">
        <v>42130.65625</v>
      </c>
      <c r="B541" s="75">
        <v>61.3666666666667</v>
      </c>
      <c r="C541" s="75">
        <v>69.1333333333333</v>
      </c>
      <c r="D541" s="75">
        <v>85.8666666666667</v>
      </c>
      <c r="E541" s="75">
        <v>75.0</v>
      </c>
    </row>
    <row r="542" ht="15.75" customHeight="1">
      <c r="A542" s="13">
        <v>42130.666666666664</v>
      </c>
      <c r="B542" s="75">
        <v>60.9333333333333</v>
      </c>
      <c r="C542" s="75">
        <v>68.65</v>
      </c>
      <c r="D542" s="75">
        <v>85.7666666666667</v>
      </c>
      <c r="E542" s="75">
        <v>75.0</v>
      </c>
    </row>
    <row r="543" ht="15.75" customHeight="1">
      <c r="A543" s="13">
        <v>42130.677083333336</v>
      </c>
      <c r="B543" s="75">
        <v>60.6833333333333</v>
      </c>
      <c r="C543" s="75">
        <v>67.9</v>
      </c>
      <c r="D543" s="75">
        <v>85.2666666666667</v>
      </c>
      <c r="E543" s="75">
        <v>75.0</v>
      </c>
    </row>
    <row r="544" ht="15.75" customHeight="1">
      <c r="A544" s="13">
        <v>42130.6875</v>
      </c>
      <c r="B544" s="75">
        <v>60.4333333333333</v>
      </c>
      <c r="C544" s="75">
        <v>67.15</v>
      </c>
      <c r="D544" s="75">
        <v>84.7666666666667</v>
      </c>
      <c r="E544" s="75">
        <v>75.0</v>
      </c>
    </row>
    <row r="545" ht="15.75" customHeight="1">
      <c r="A545" s="13">
        <v>42130.697916666664</v>
      </c>
      <c r="B545" s="75">
        <v>60.1833333333333</v>
      </c>
      <c r="C545" s="75">
        <v>66.4</v>
      </c>
      <c r="D545" s="75">
        <v>84.2666666666667</v>
      </c>
      <c r="E545" s="75">
        <v>75.0</v>
      </c>
    </row>
    <row r="546" ht="15.75" customHeight="1">
      <c r="A546" s="13">
        <v>42130.708333333336</v>
      </c>
      <c r="B546" s="75">
        <v>59.8</v>
      </c>
      <c r="C546" s="75">
        <v>65.7666666666667</v>
      </c>
      <c r="D546" s="75">
        <v>83.65</v>
      </c>
      <c r="E546" s="75">
        <v>74.7666666666667</v>
      </c>
    </row>
    <row r="547" ht="15.75" customHeight="1">
      <c r="A547" s="13">
        <v>42130.71875</v>
      </c>
      <c r="B547" s="75">
        <v>59.05</v>
      </c>
      <c r="C547" s="75">
        <v>65.2666666666667</v>
      </c>
      <c r="D547" s="75">
        <v>82.9</v>
      </c>
      <c r="E547" s="75">
        <v>74.2666666666667</v>
      </c>
    </row>
    <row r="548" ht="15.75" customHeight="1">
      <c r="A548" s="13">
        <v>42130.729166666664</v>
      </c>
      <c r="B548" s="75">
        <v>58.3</v>
      </c>
      <c r="C548" s="75">
        <v>64.7666666666667</v>
      </c>
      <c r="D548" s="75">
        <v>82.15</v>
      </c>
      <c r="E548" s="75">
        <v>73.7666666666667</v>
      </c>
    </row>
    <row r="549" ht="15.75" customHeight="1">
      <c r="A549" s="13">
        <v>42130.739583333336</v>
      </c>
      <c r="B549" s="75">
        <v>57.55</v>
      </c>
      <c r="C549" s="75">
        <v>64.2666666666667</v>
      </c>
      <c r="D549" s="75">
        <v>81.4</v>
      </c>
      <c r="E549" s="75">
        <v>73.2666666666667</v>
      </c>
    </row>
    <row r="550" ht="15.75" customHeight="1">
      <c r="A550" s="13">
        <v>42130.75</v>
      </c>
      <c r="B550" s="75">
        <v>56.8666666666667</v>
      </c>
      <c r="C550" s="75">
        <v>63.65</v>
      </c>
      <c r="D550" s="75">
        <v>80.65</v>
      </c>
      <c r="E550" s="75">
        <v>72.65</v>
      </c>
    </row>
    <row r="551" ht="15.75" customHeight="1">
      <c r="A551" s="13">
        <v>42130.760416666664</v>
      </c>
      <c r="B551" s="75">
        <v>56.3666666666667</v>
      </c>
      <c r="C551" s="75">
        <v>62.9</v>
      </c>
      <c r="D551" s="75">
        <v>79.9</v>
      </c>
      <c r="E551" s="75">
        <v>71.9</v>
      </c>
    </row>
    <row r="552" ht="15.75" customHeight="1">
      <c r="A552" s="13">
        <v>42130.770833333336</v>
      </c>
      <c r="B552" s="75">
        <v>55.8666666666667</v>
      </c>
      <c r="C552" s="75">
        <v>62.15</v>
      </c>
      <c r="D552" s="75">
        <v>79.15</v>
      </c>
      <c r="E552" s="75">
        <v>71.15</v>
      </c>
    </row>
    <row r="553" ht="15.75" customHeight="1">
      <c r="A553" s="13">
        <v>42130.78125</v>
      </c>
      <c r="B553" s="75">
        <v>55.3666666666667</v>
      </c>
      <c r="C553" s="75">
        <v>61.4</v>
      </c>
      <c r="D553" s="75">
        <v>78.4</v>
      </c>
      <c r="E553" s="75">
        <v>70.4</v>
      </c>
    </row>
    <row r="554" ht="15.75" customHeight="1">
      <c r="A554" s="13">
        <v>42130.791666666664</v>
      </c>
      <c r="B554" s="75">
        <v>54.8666666666667</v>
      </c>
      <c r="C554" s="75">
        <v>60.7666666666667</v>
      </c>
      <c r="D554" s="75">
        <v>77.5333333333333</v>
      </c>
      <c r="E554" s="75">
        <v>69.7666666666667</v>
      </c>
    </row>
    <row r="555" ht="15.75" customHeight="1">
      <c r="A555" s="13">
        <v>42130.802083333336</v>
      </c>
      <c r="B555" s="75">
        <v>54.3666666666667</v>
      </c>
      <c r="C555" s="75">
        <v>60.2666666666667</v>
      </c>
      <c r="D555" s="75">
        <v>76.5333333333333</v>
      </c>
      <c r="E555" s="75">
        <v>69.2666666666667</v>
      </c>
    </row>
    <row r="556" ht="15.75" customHeight="1">
      <c r="A556" s="13">
        <v>42130.8125</v>
      </c>
      <c r="B556" s="75">
        <v>53.8666666666667</v>
      </c>
      <c r="C556" s="75">
        <v>59.7666666666667</v>
      </c>
      <c r="D556" s="75">
        <v>75.5333333333333</v>
      </c>
      <c r="E556" s="75">
        <v>68.7666666666667</v>
      </c>
    </row>
    <row r="557" ht="15.75" customHeight="1">
      <c r="A557" s="13">
        <v>42130.822916666664</v>
      </c>
      <c r="B557" s="75">
        <v>53.3666666666667</v>
      </c>
      <c r="C557" s="75">
        <v>59.2666666666667</v>
      </c>
      <c r="D557" s="75">
        <v>74.5333333333333</v>
      </c>
      <c r="E557" s="75">
        <v>68.2666666666667</v>
      </c>
    </row>
    <row r="558" ht="15.75" customHeight="1">
      <c r="A558" s="13">
        <v>42130.833333333336</v>
      </c>
      <c r="B558" s="75">
        <v>53.0</v>
      </c>
      <c r="C558" s="75">
        <v>58.7666666666667</v>
      </c>
      <c r="D558" s="75">
        <v>73.7666666666667</v>
      </c>
      <c r="E558" s="75">
        <v>67.7666666666667</v>
      </c>
    </row>
    <row r="559" ht="15.75" customHeight="1">
      <c r="A559" s="13">
        <v>42130.84375</v>
      </c>
      <c r="B559" s="75">
        <v>53.0</v>
      </c>
      <c r="C559" s="75">
        <v>58.2666666666667</v>
      </c>
      <c r="D559" s="75">
        <v>73.2666666666667</v>
      </c>
      <c r="E559" s="75">
        <v>67.2666666666667</v>
      </c>
    </row>
    <row r="560" ht="15.75" customHeight="1">
      <c r="A560" s="13">
        <v>42130.854166666664</v>
      </c>
      <c r="B560" s="75">
        <v>53.0</v>
      </c>
      <c r="C560" s="75">
        <v>57.7666666666667</v>
      </c>
      <c r="D560" s="75">
        <v>72.7666666666667</v>
      </c>
      <c r="E560" s="75">
        <v>66.7666666666667</v>
      </c>
    </row>
    <row r="561" ht="15.75" customHeight="1">
      <c r="A561" s="13">
        <v>42130.864583333336</v>
      </c>
      <c r="B561" s="75">
        <v>53.0</v>
      </c>
      <c r="C561" s="75">
        <v>57.2666666666667</v>
      </c>
      <c r="D561" s="75">
        <v>72.2666666666667</v>
      </c>
      <c r="E561" s="75">
        <v>66.2666666666667</v>
      </c>
    </row>
    <row r="562" ht="15.75" customHeight="1">
      <c r="A562" s="13">
        <v>42130.875</v>
      </c>
      <c r="B562" s="75">
        <v>53.0</v>
      </c>
      <c r="C562" s="75">
        <v>56.8833333333333</v>
      </c>
      <c r="D562" s="75">
        <v>71.7666666666667</v>
      </c>
      <c r="E562" s="75">
        <v>65.7666666666667</v>
      </c>
    </row>
    <row r="563" ht="15.75" customHeight="1">
      <c r="A563" s="13">
        <v>42130.885416666664</v>
      </c>
      <c r="B563" s="75">
        <v>53.0</v>
      </c>
      <c r="C563" s="75">
        <v>56.6333333333333</v>
      </c>
      <c r="D563" s="75">
        <v>71.2666666666667</v>
      </c>
      <c r="E563" s="75">
        <v>65.2666666666667</v>
      </c>
    </row>
    <row r="564" ht="15.75" customHeight="1">
      <c r="A564" s="13">
        <v>42130.895833333336</v>
      </c>
      <c r="B564" s="75">
        <v>53.0</v>
      </c>
      <c r="C564" s="75">
        <v>56.3833333333333</v>
      </c>
      <c r="D564" s="75">
        <v>70.7666666666667</v>
      </c>
      <c r="E564" s="75">
        <v>64.7666666666667</v>
      </c>
    </row>
    <row r="565" ht="15.75" customHeight="1">
      <c r="A565" s="13">
        <v>42130.90625</v>
      </c>
      <c r="B565" s="75">
        <v>53.0</v>
      </c>
      <c r="C565" s="75">
        <v>56.1333333333333</v>
      </c>
      <c r="D565" s="75">
        <v>70.2666666666667</v>
      </c>
      <c r="E565" s="75">
        <v>64.2666666666667</v>
      </c>
    </row>
    <row r="566" ht="15.75" customHeight="1">
      <c r="A566" s="13">
        <v>42130.916666666664</v>
      </c>
      <c r="B566" s="75">
        <v>52.9333333333333</v>
      </c>
      <c r="C566" s="75">
        <v>55.65</v>
      </c>
      <c r="D566" s="75">
        <v>70.0</v>
      </c>
      <c r="E566" s="75">
        <v>63.7666666666667</v>
      </c>
    </row>
    <row r="567" ht="15.75" customHeight="1">
      <c r="A567" s="13">
        <v>42130.927083333336</v>
      </c>
      <c r="B567" s="75">
        <v>52.6833333333333</v>
      </c>
      <c r="C567" s="75">
        <v>54.9</v>
      </c>
      <c r="D567" s="75">
        <v>70.0</v>
      </c>
      <c r="E567" s="75">
        <v>63.2666666666667</v>
      </c>
    </row>
    <row r="568" ht="15.75" customHeight="1">
      <c r="A568" s="13">
        <v>42130.9375</v>
      </c>
      <c r="B568" s="75">
        <v>52.4333333333333</v>
      </c>
      <c r="C568" s="75">
        <v>54.15</v>
      </c>
      <c r="D568" s="75">
        <v>70.0</v>
      </c>
      <c r="E568" s="75">
        <v>62.7666666666667</v>
      </c>
    </row>
    <row r="569" ht="15.75" customHeight="1">
      <c r="A569" s="13">
        <v>42130.947916666664</v>
      </c>
      <c r="B569" s="75">
        <v>52.1833333333333</v>
      </c>
      <c r="C569" s="75">
        <v>53.4</v>
      </c>
      <c r="D569" s="75">
        <v>70.0</v>
      </c>
      <c r="E569" s="75">
        <v>62.2666666666667</v>
      </c>
    </row>
    <row r="570" ht="15.75" customHeight="1">
      <c r="A570" s="13">
        <v>42130.958333333336</v>
      </c>
      <c r="B570" s="75">
        <v>52.0</v>
      </c>
      <c r="C570" s="75">
        <v>52.8833333333333</v>
      </c>
      <c r="D570" s="75">
        <v>69.7666666666667</v>
      </c>
      <c r="E570" s="75">
        <v>61.65</v>
      </c>
    </row>
    <row r="571" ht="15.75" customHeight="1">
      <c r="A571" s="13">
        <v>42130.96875</v>
      </c>
      <c r="B571" s="75">
        <v>52.0</v>
      </c>
      <c r="C571" s="75">
        <v>52.6333333333333</v>
      </c>
      <c r="D571" s="75">
        <v>69.2666666666667</v>
      </c>
      <c r="E571" s="75">
        <v>60.9</v>
      </c>
    </row>
    <row r="572" ht="15.75" customHeight="1">
      <c r="A572" s="13">
        <v>42130.979166666664</v>
      </c>
      <c r="B572" s="75">
        <v>52.0</v>
      </c>
      <c r="C572" s="75">
        <v>52.3833333333333</v>
      </c>
      <c r="D572" s="75">
        <v>68.7666666666667</v>
      </c>
      <c r="E572" s="75">
        <v>60.15</v>
      </c>
    </row>
    <row r="573" ht="15.75" customHeight="1">
      <c r="A573" s="13">
        <v>42130.989583333336</v>
      </c>
      <c r="B573" s="75">
        <v>52.0</v>
      </c>
      <c r="C573" s="75">
        <v>52.1333333333333</v>
      </c>
      <c r="D573" s="75">
        <v>68.2666666666667</v>
      </c>
      <c r="E573" s="75">
        <v>59.4</v>
      </c>
    </row>
    <row r="574" ht="15.75" customHeight="1">
      <c r="A574" s="13">
        <v>42131.0</v>
      </c>
      <c r="B574" s="75">
        <v>52.0</v>
      </c>
      <c r="C574" s="75">
        <v>51.8833333333333</v>
      </c>
      <c r="D574" s="75">
        <v>68.0</v>
      </c>
      <c r="E574" s="75">
        <v>59.0</v>
      </c>
    </row>
    <row r="575" ht="15.75" customHeight="1">
      <c r="A575" s="13">
        <v>42131.010416666664</v>
      </c>
      <c r="B575" s="75">
        <v>52.0</v>
      </c>
      <c r="C575" s="75">
        <v>51.6333333333333</v>
      </c>
      <c r="D575" s="75">
        <v>68.0</v>
      </c>
      <c r="E575" s="75">
        <v>59.0</v>
      </c>
    </row>
    <row r="576" ht="15.75" customHeight="1">
      <c r="A576" s="13">
        <v>42131.020833333336</v>
      </c>
      <c r="B576" s="75">
        <v>52.0</v>
      </c>
      <c r="C576" s="75">
        <v>51.3833333333333</v>
      </c>
      <c r="D576" s="75">
        <v>68.0</v>
      </c>
      <c r="E576" s="75">
        <v>59.0</v>
      </c>
    </row>
    <row r="577" ht="15.75" customHeight="1">
      <c r="A577" s="13">
        <v>42131.03125</v>
      </c>
      <c r="B577" s="75">
        <v>52.0</v>
      </c>
      <c r="C577" s="75">
        <v>51.1333333333333</v>
      </c>
      <c r="D577" s="75">
        <v>68.0</v>
      </c>
      <c r="E577" s="75">
        <v>59.0</v>
      </c>
    </row>
    <row r="578" ht="15.75" customHeight="1">
      <c r="A578" s="13">
        <v>42131.041666666664</v>
      </c>
      <c r="B578" s="75">
        <v>51.9333333333333</v>
      </c>
      <c r="C578" s="75">
        <v>51.0</v>
      </c>
      <c r="D578" s="75">
        <v>68.0</v>
      </c>
      <c r="E578" s="75">
        <v>58.8833333333333</v>
      </c>
    </row>
    <row r="579" ht="15.75" customHeight="1">
      <c r="A579" s="13">
        <v>42131.052083333336</v>
      </c>
      <c r="B579" s="75">
        <v>51.6833333333333</v>
      </c>
      <c r="C579" s="75">
        <v>51.0</v>
      </c>
      <c r="D579" s="75">
        <v>68.0</v>
      </c>
      <c r="E579" s="75">
        <v>58.6333333333333</v>
      </c>
    </row>
    <row r="580" ht="15.75" customHeight="1">
      <c r="A580" s="13">
        <v>42131.0625</v>
      </c>
      <c r="B580" s="75">
        <v>51.4333333333333</v>
      </c>
      <c r="C580" s="75">
        <v>51.0</v>
      </c>
      <c r="D580" s="75">
        <v>68.0</v>
      </c>
      <c r="E580" s="75">
        <v>58.3833333333333</v>
      </c>
    </row>
    <row r="581" ht="15.75" customHeight="1">
      <c r="A581" s="13">
        <v>42131.072916666664</v>
      </c>
      <c r="B581" s="75">
        <v>51.1833333333333</v>
      </c>
      <c r="C581" s="75">
        <v>51.0</v>
      </c>
      <c r="D581" s="75">
        <v>68.0</v>
      </c>
      <c r="E581" s="75">
        <v>58.1333333333333</v>
      </c>
    </row>
    <row r="582" ht="15.75" customHeight="1">
      <c r="A582" s="13">
        <v>42131.083333333336</v>
      </c>
      <c r="B582" s="75">
        <v>51.0</v>
      </c>
      <c r="C582" s="75">
        <v>50.8833333333333</v>
      </c>
      <c r="D582" s="75">
        <v>67.8833333333333</v>
      </c>
      <c r="E582" s="75">
        <v>57.8833333333333</v>
      </c>
    </row>
    <row r="583" ht="15.75" customHeight="1">
      <c r="A583" s="13">
        <v>42131.09375</v>
      </c>
      <c r="B583" s="75">
        <v>51.0</v>
      </c>
      <c r="C583" s="75">
        <v>50.6333333333333</v>
      </c>
      <c r="D583" s="75">
        <v>67.6333333333333</v>
      </c>
      <c r="E583" s="75">
        <v>57.6333333333333</v>
      </c>
    </row>
    <row r="584" ht="15.75" customHeight="1">
      <c r="A584" s="13">
        <v>42131.104166666664</v>
      </c>
      <c r="B584" s="75">
        <v>51.0</v>
      </c>
      <c r="C584" s="75">
        <v>50.3833333333333</v>
      </c>
      <c r="D584" s="75">
        <v>67.3833333333333</v>
      </c>
      <c r="E584" s="75">
        <v>57.3833333333333</v>
      </c>
    </row>
    <row r="585" ht="15.75" customHeight="1">
      <c r="A585" s="13">
        <v>42131.114583333336</v>
      </c>
      <c r="B585" s="75">
        <v>51.0</v>
      </c>
      <c r="C585" s="75">
        <v>50.1333333333333</v>
      </c>
      <c r="D585" s="75">
        <v>67.1333333333333</v>
      </c>
      <c r="E585" s="75">
        <v>57.1333333333333</v>
      </c>
    </row>
    <row r="586" ht="15.75" customHeight="1">
      <c r="A586" s="13">
        <v>42131.125</v>
      </c>
      <c r="B586" s="75">
        <v>50.9333333333333</v>
      </c>
      <c r="C586" s="75">
        <v>50.0</v>
      </c>
      <c r="D586" s="75">
        <v>67.0</v>
      </c>
      <c r="E586" s="75">
        <v>56.7666666666667</v>
      </c>
    </row>
    <row r="587" ht="15.75" customHeight="1">
      <c r="A587" s="13">
        <v>42131.135416666664</v>
      </c>
      <c r="B587" s="75">
        <v>50.6833333333333</v>
      </c>
      <c r="C587" s="75">
        <v>50.0</v>
      </c>
      <c r="D587" s="75">
        <v>67.0</v>
      </c>
      <c r="E587" s="75">
        <v>56.2666666666667</v>
      </c>
    </row>
    <row r="588" ht="15.75" customHeight="1">
      <c r="A588" s="13">
        <v>42131.145833333336</v>
      </c>
      <c r="B588" s="75">
        <v>50.4333333333333</v>
      </c>
      <c r="C588" s="75">
        <v>50.0</v>
      </c>
      <c r="D588" s="75">
        <v>67.0</v>
      </c>
      <c r="E588" s="75">
        <v>55.7666666666667</v>
      </c>
    </row>
    <row r="589" ht="15.75" customHeight="1">
      <c r="A589" s="13">
        <v>42131.15625</v>
      </c>
      <c r="B589" s="75">
        <v>50.1833333333333</v>
      </c>
      <c r="C589" s="75">
        <v>50.0</v>
      </c>
      <c r="D589" s="75">
        <v>67.0</v>
      </c>
      <c r="E589" s="75">
        <v>55.2666666666667</v>
      </c>
    </row>
    <row r="590" ht="15.75" customHeight="1">
      <c r="A590" s="13">
        <v>42131.166666666664</v>
      </c>
      <c r="B590" s="75">
        <v>50.0</v>
      </c>
      <c r="C590" s="75">
        <v>49.8833333333333</v>
      </c>
      <c r="D590" s="75">
        <v>66.7666666666667</v>
      </c>
      <c r="E590" s="75">
        <v>54.8833333333333</v>
      </c>
    </row>
    <row r="591" ht="15.75" customHeight="1">
      <c r="A591" s="13">
        <v>42131.177083333336</v>
      </c>
      <c r="B591" s="75">
        <v>50.0</v>
      </c>
      <c r="C591" s="75">
        <v>49.6333333333333</v>
      </c>
      <c r="D591" s="75">
        <v>66.2666666666667</v>
      </c>
      <c r="E591" s="75">
        <v>54.6333333333333</v>
      </c>
    </row>
    <row r="592" ht="15.75" customHeight="1">
      <c r="A592" s="13">
        <v>42131.1875</v>
      </c>
      <c r="B592" s="75">
        <v>50.0</v>
      </c>
      <c r="C592" s="75">
        <v>49.3833333333333</v>
      </c>
      <c r="D592" s="75">
        <v>65.7666666666667</v>
      </c>
      <c r="E592" s="75">
        <v>54.3833333333333</v>
      </c>
    </row>
    <row r="593" ht="15.75" customHeight="1">
      <c r="A593" s="13">
        <v>42131.197916666664</v>
      </c>
      <c r="B593" s="75">
        <v>50.0</v>
      </c>
      <c r="C593" s="75">
        <v>49.1333333333333</v>
      </c>
      <c r="D593" s="75">
        <v>65.2666666666667</v>
      </c>
      <c r="E593" s="75">
        <v>54.1333333333333</v>
      </c>
    </row>
    <row r="594" ht="15.75" customHeight="1">
      <c r="A594" s="13">
        <v>42131.208333333336</v>
      </c>
      <c r="B594" s="75">
        <v>50.0666666666667</v>
      </c>
      <c r="C594" s="75">
        <v>49.1166666666667</v>
      </c>
      <c r="D594" s="75">
        <v>64.7666666666667</v>
      </c>
      <c r="E594" s="75">
        <v>54.0</v>
      </c>
    </row>
    <row r="595" ht="15.75" customHeight="1">
      <c r="A595" s="13">
        <v>42131.21875</v>
      </c>
      <c r="B595" s="75">
        <v>50.3166666666667</v>
      </c>
      <c r="C595" s="75">
        <v>49.3666666666667</v>
      </c>
      <c r="D595" s="75">
        <v>64.2666666666667</v>
      </c>
      <c r="E595" s="75">
        <v>54.0</v>
      </c>
    </row>
    <row r="596" ht="15.75" customHeight="1">
      <c r="A596" s="13">
        <v>42131.229166666664</v>
      </c>
      <c r="B596" s="75">
        <v>50.5666666666667</v>
      </c>
      <c r="C596" s="75">
        <v>49.6166666666667</v>
      </c>
      <c r="D596" s="75">
        <v>63.7666666666667</v>
      </c>
      <c r="E596" s="75">
        <v>54.0</v>
      </c>
    </row>
    <row r="597" ht="15.75" customHeight="1">
      <c r="A597" s="13">
        <v>42131.239583333336</v>
      </c>
      <c r="B597" s="75">
        <v>50.8166666666667</v>
      </c>
      <c r="C597" s="75">
        <v>49.8666666666667</v>
      </c>
      <c r="D597" s="75">
        <v>63.2666666666667</v>
      </c>
      <c r="E597" s="75">
        <v>54.0</v>
      </c>
    </row>
    <row r="598" ht="15.75" customHeight="1">
      <c r="A598" s="13">
        <v>42131.25</v>
      </c>
      <c r="B598" s="75">
        <v>51.1333333333333</v>
      </c>
      <c r="C598" s="75">
        <v>50.1166666666667</v>
      </c>
      <c r="D598" s="75">
        <v>63.2333333333333</v>
      </c>
      <c r="E598" s="75">
        <v>54.2333333333333</v>
      </c>
    </row>
    <row r="599" ht="15.75" customHeight="1">
      <c r="A599" s="13">
        <v>42131.260416666664</v>
      </c>
      <c r="B599" s="75">
        <v>51.6333333333333</v>
      </c>
      <c r="C599" s="75">
        <v>50.3666666666667</v>
      </c>
      <c r="D599" s="75">
        <v>63.7333333333333</v>
      </c>
      <c r="E599" s="75">
        <v>54.7333333333333</v>
      </c>
    </row>
    <row r="600" ht="15.75" customHeight="1">
      <c r="A600" s="13">
        <v>42131.270833333336</v>
      </c>
      <c r="B600" s="75">
        <v>52.1333333333333</v>
      </c>
      <c r="C600" s="75">
        <v>50.6166666666667</v>
      </c>
      <c r="D600" s="75">
        <v>64.2333333333333</v>
      </c>
      <c r="E600" s="75">
        <v>55.2333333333333</v>
      </c>
    </row>
    <row r="601" ht="15.75" customHeight="1">
      <c r="A601" s="13">
        <v>42131.28125</v>
      </c>
      <c r="B601" s="75">
        <v>52.6333333333333</v>
      </c>
      <c r="C601" s="75">
        <v>50.8666666666667</v>
      </c>
      <c r="D601" s="75">
        <v>64.7333333333333</v>
      </c>
      <c r="E601" s="75">
        <v>55.7333333333333</v>
      </c>
    </row>
    <row r="602" ht="15.75" customHeight="1">
      <c r="A602" s="13">
        <v>42131.291666666664</v>
      </c>
      <c r="B602" s="75">
        <v>53.1333333333333</v>
      </c>
      <c r="C602" s="75">
        <v>51.2333333333333</v>
      </c>
      <c r="D602" s="75">
        <v>65.5833333333333</v>
      </c>
      <c r="E602" s="75">
        <v>56.0</v>
      </c>
    </row>
    <row r="603" ht="15.75" customHeight="1">
      <c r="A603" s="13">
        <v>42131.302083333336</v>
      </c>
      <c r="B603" s="75">
        <v>53.6333333333333</v>
      </c>
      <c r="C603" s="75">
        <v>51.7333333333333</v>
      </c>
      <c r="D603" s="75">
        <v>66.8333333333333</v>
      </c>
      <c r="E603" s="75">
        <v>56.0</v>
      </c>
    </row>
    <row r="604" ht="15.75" customHeight="1">
      <c r="A604" s="13">
        <v>42131.3125</v>
      </c>
      <c r="B604" s="75">
        <v>54.1333333333333</v>
      </c>
      <c r="C604" s="75">
        <v>52.2333333333333</v>
      </c>
      <c r="D604" s="75">
        <v>68.0833333333333</v>
      </c>
      <c r="E604" s="75">
        <v>56.0</v>
      </c>
    </row>
    <row r="605" ht="15.75" customHeight="1">
      <c r="A605" s="13">
        <v>42131.322916666664</v>
      </c>
      <c r="B605" s="75">
        <v>54.6333333333333</v>
      </c>
      <c r="C605" s="75">
        <v>52.7333333333333</v>
      </c>
      <c r="D605" s="75">
        <v>69.3333333333333</v>
      </c>
      <c r="E605" s="75">
        <v>56.0</v>
      </c>
    </row>
    <row r="606" ht="15.75" customHeight="1">
      <c r="A606" s="13">
        <v>42131.333333333336</v>
      </c>
      <c r="B606" s="75">
        <v>55.1333333333333</v>
      </c>
      <c r="C606" s="75">
        <v>53.35</v>
      </c>
      <c r="D606" s="75">
        <v>70.5833333333333</v>
      </c>
      <c r="E606" s="75">
        <v>56.0</v>
      </c>
    </row>
    <row r="607" ht="15.75" customHeight="1">
      <c r="A607" s="13">
        <v>42131.34375</v>
      </c>
      <c r="B607" s="75">
        <v>55.6333333333333</v>
      </c>
      <c r="C607" s="75">
        <v>54.1</v>
      </c>
      <c r="D607" s="75">
        <v>71.8333333333333</v>
      </c>
      <c r="E607" s="75">
        <v>56.0</v>
      </c>
    </row>
    <row r="608" ht="15.75" customHeight="1">
      <c r="A608" s="13">
        <v>42131.354166666664</v>
      </c>
      <c r="B608" s="75">
        <v>56.1333333333333</v>
      </c>
      <c r="C608" s="75">
        <v>54.85</v>
      </c>
      <c r="D608" s="75">
        <v>73.0833333333333</v>
      </c>
      <c r="E608" s="75">
        <v>56.0</v>
      </c>
    </row>
    <row r="609" ht="15.75" customHeight="1">
      <c r="A609" s="13">
        <v>42131.364583333336</v>
      </c>
      <c r="B609" s="75">
        <v>56.6333333333333</v>
      </c>
      <c r="C609" s="75">
        <v>55.6</v>
      </c>
      <c r="D609" s="75">
        <v>74.3333333333333</v>
      </c>
      <c r="E609" s="75">
        <v>56.0</v>
      </c>
    </row>
    <row r="610" ht="15.75" customHeight="1">
      <c r="A610" s="13">
        <v>42131.375</v>
      </c>
      <c r="B610" s="75">
        <v>57.2</v>
      </c>
      <c r="C610" s="75">
        <v>56.1166666666667</v>
      </c>
      <c r="D610" s="75">
        <v>75.4666666666667</v>
      </c>
      <c r="E610" s="75">
        <v>55.8833333333333</v>
      </c>
    </row>
    <row r="611" ht="15.75" customHeight="1">
      <c r="A611" s="13">
        <v>42131.385416666664</v>
      </c>
      <c r="B611" s="75">
        <v>57.95</v>
      </c>
      <c r="C611" s="75">
        <v>56.3666666666667</v>
      </c>
      <c r="D611" s="75">
        <v>76.4666666666667</v>
      </c>
      <c r="E611" s="75">
        <v>55.6333333333333</v>
      </c>
    </row>
    <row r="612" ht="15.75" customHeight="1">
      <c r="A612" s="13">
        <v>42131.395833333336</v>
      </c>
      <c r="B612" s="75">
        <v>58.7</v>
      </c>
      <c r="C612" s="75">
        <v>56.6166666666667</v>
      </c>
      <c r="D612" s="75">
        <v>77.4666666666667</v>
      </c>
      <c r="E612" s="75">
        <v>55.3833333333333</v>
      </c>
    </row>
    <row r="613" ht="15.75" customHeight="1">
      <c r="A613" s="13">
        <v>42131.40625</v>
      </c>
      <c r="B613" s="75">
        <v>59.45</v>
      </c>
      <c r="C613" s="75">
        <v>56.8666666666667</v>
      </c>
      <c r="D613" s="75">
        <v>78.4666666666667</v>
      </c>
      <c r="E613" s="75">
        <v>55.1333333333333</v>
      </c>
    </row>
    <row r="614" ht="15.75" customHeight="1">
      <c r="A614" s="13">
        <v>42131.416666666664</v>
      </c>
      <c r="B614" s="75">
        <v>60.0666666666667</v>
      </c>
      <c r="C614" s="75">
        <v>57.0</v>
      </c>
      <c r="D614" s="75">
        <v>79.35</v>
      </c>
      <c r="E614" s="75">
        <v>55.4666666666667</v>
      </c>
    </row>
    <row r="615" ht="15.75" customHeight="1">
      <c r="A615" s="13">
        <v>42131.427083333336</v>
      </c>
      <c r="B615" s="75">
        <v>60.3166666666667</v>
      </c>
      <c r="C615" s="75">
        <v>57.0</v>
      </c>
      <c r="D615" s="75">
        <v>80.1</v>
      </c>
      <c r="E615" s="75">
        <v>56.4666666666667</v>
      </c>
    </row>
    <row r="616" ht="15.75" customHeight="1">
      <c r="A616" s="13">
        <v>42131.4375</v>
      </c>
      <c r="B616" s="75">
        <v>60.5666666666667</v>
      </c>
      <c r="C616" s="75">
        <v>57.0</v>
      </c>
      <c r="D616" s="75">
        <v>80.85</v>
      </c>
      <c r="E616" s="75">
        <v>57.4666666666667</v>
      </c>
    </row>
    <row r="617" ht="15.75" customHeight="1">
      <c r="A617" s="13">
        <v>42131.447916666664</v>
      </c>
      <c r="B617" s="75">
        <v>60.8166666666667</v>
      </c>
      <c r="C617" s="75">
        <v>57.0</v>
      </c>
      <c r="D617" s="75">
        <v>81.6</v>
      </c>
      <c r="E617" s="75">
        <v>58.4666666666667</v>
      </c>
    </row>
    <row r="618" ht="15.75" customHeight="1">
      <c r="A618" s="13">
        <v>42131.458333333336</v>
      </c>
      <c r="B618" s="75">
        <v>61.0</v>
      </c>
      <c r="C618" s="75">
        <v>56.8833333333333</v>
      </c>
      <c r="D618" s="75">
        <v>82.2333333333333</v>
      </c>
      <c r="E618" s="75">
        <v>59.4666666666667</v>
      </c>
    </row>
    <row r="619" ht="15.75" customHeight="1">
      <c r="A619" s="13">
        <v>42131.46875</v>
      </c>
      <c r="B619" s="75">
        <v>60.8039215686275</v>
      </c>
      <c r="C619" s="75">
        <v>56.6333333333333</v>
      </c>
      <c r="D619" s="75">
        <v>82.7333333333333</v>
      </c>
      <c r="E619" s="75">
        <v>60.4666666666667</v>
      </c>
    </row>
    <row r="620" ht="15.75" customHeight="1">
      <c r="A620" s="13">
        <v>42131.479166666664</v>
      </c>
      <c r="B620" s="75">
        <v>60.5098039215686</v>
      </c>
      <c r="C620" s="75">
        <v>56.3833333333333</v>
      </c>
      <c r="D620" s="75">
        <v>83.2333333333333</v>
      </c>
      <c r="E620" s="75">
        <v>61.4666666666667</v>
      </c>
    </row>
    <row r="621" ht="15.75" customHeight="1">
      <c r="A621" s="13">
        <v>42131.489583333336</v>
      </c>
      <c r="B621" s="75">
        <v>60.2156862745098</v>
      </c>
      <c r="C621" s="75">
        <v>56.1333333333333</v>
      </c>
      <c r="D621" s="75">
        <v>83.7333333333333</v>
      </c>
      <c r="E621" s="75">
        <v>62.4666666666667</v>
      </c>
    </row>
    <row r="622" ht="15.75" customHeight="1">
      <c r="A622" s="13">
        <v>42131.5</v>
      </c>
      <c r="B622" s="75">
        <v>60.0666666666667</v>
      </c>
      <c r="C622" s="75">
        <v>56.1166666666667</v>
      </c>
      <c r="D622" s="75">
        <v>84.1166666666667</v>
      </c>
      <c r="E622" s="75">
        <v>62.7586206896552</v>
      </c>
    </row>
    <row r="623" ht="15.75" customHeight="1">
      <c r="A623" s="13">
        <v>42131.510416666664</v>
      </c>
      <c r="B623" s="75">
        <v>60.3166666666667</v>
      </c>
      <c r="C623" s="75">
        <v>56.3666666666667</v>
      </c>
      <c r="D623" s="75">
        <v>84.3666666666667</v>
      </c>
      <c r="E623" s="75">
        <v>62.2413793103448</v>
      </c>
    </row>
    <row r="624" ht="15.75" customHeight="1">
      <c r="A624" s="13">
        <v>42131.520833333336</v>
      </c>
      <c r="B624" s="75">
        <v>60.5666666666667</v>
      </c>
      <c r="C624" s="75">
        <v>56.6166666666667</v>
      </c>
      <c r="D624" s="75">
        <v>84.6166666666667</v>
      </c>
      <c r="E624" s="75">
        <v>61.7241379310345</v>
      </c>
    </row>
    <row r="625" ht="15.75" customHeight="1">
      <c r="A625" s="13">
        <v>42131.53125</v>
      </c>
      <c r="B625" s="75">
        <v>60.8166666666667</v>
      </c>
      <c r="C625" s="75">
        <v>56.8666666666667</v>
      </c>
      <c r="D625" s="75">
        <v>84.8666666666667</v>
      </c>
      <c r="E625" s="75">
        <v>61.2068965517241</v>
      </c>
    </row>
    <row r="626" ht="15.75" customHeight="1">
      <c r="A626" s="13">
        <v>42131.541666666664</v>
      </c>
      <c r="B626" s="75">
        <v>61.2</v>
      </c>
      <c r="C626" s="75">
        <v>57.0</v>
      </c>
      <c r="D626" s="75">
        <v>85.1166666666667</v>
      </c>
      <c r="E626" s="75">
        <v>59.4444444444444</v>
      </c>
    </row>
    <row r="627" ht="15.75" customHeight="1">
      <c r="A627" s="13">
        <v>42131.552083333336</v>
      </c>
      <c r="B627" s="75">
        <v>61.95</v>
      </c>
      <c r="C627" s="75">
        <v>57.0</v>
      </c>
      <c r="D627" s="75">
        <v>85.3666666666667</v>
      </c>
      <c r="E627" s="75">
        <v>56.7777777777778</v>
      </c>
    </row>
    <row r="628" ht="15.75" customHeight="1">
      <c r="A628" s="13">
        <v>42131.5625</v>
      </c>
      <c r="B628" s="75">
        <v>62.7</v>
      </c>
      <c r="C628" s="75">
        <v>57.0</v>
      </c>
      <c r="D628" s="75">
        <v>85.6166666666667</v>
      </c>
      <c r="E628" s="75">
        <v>56.2272727272727</v>
      </c>
    </row>
    <row r="629" ht="15.75" customHeight="1">
      <c r="A629" s="13">
        <v>42131.572916666664</v>
      </c>
      <c r="B629" s="75">
        <v>63.45</v>
      </c>
      <c r="C629" s="75">
        <v>57.0</v>
      </c>
      <c r="D629" s="75">
        <v>85.8666666666667</v>
      </c>
      <c r="E629" s="75">
        <v>59.6363636363636</v>
      </c>
    </row>
    <row r="630" ht="15.75" customHeight="1">
      <c r="A630" s="13">
        <v>42131.583333333336</v>
      </c>
      <c r="B630" s="75">
        <v>64.1333333333333</v>
      </c>
      <c r="C630" s="75">
        <v>57.2333333333333</v>
      </c>
      <c r="D630" s="75">
        <v>86.35</v>
      </c>
      <c r="E630" s="75">
        <v>61.4666666666667</v>
      </c>
    </row>
    <row r="631" ht="15.75" customHeight="1">
      <c r="A631" s="13">
        <v>42131.59375</v>
      </c>
      <c r="B631" s="75">
        <v>64.6333333333333</v>
      </c>
      <c r="C631" s="75">
        <v>57.7333333333333</v>
      </c>
      <c r="D631" s="75">
        <v>87.1</v>
      </c>
      <c r="E631" s="75">
        <v>62.4666666666667</v>
      </c>
    </row>
    <row r="632" ht="15.75" customHeight="1">
      <c r="A632" s="13">
        <v>42131.604166666664</v>
      </c>
      <c r="B632" s="75">
        <v>65.1333333333333</v>
      </c>
      <c r="C632" s="75">
        <v>58.2333333333333</v>
      </c>
      <c r="D632" s="75">
        <v>87.85</v>
      </c>
      <c r="E632" s="75">
        <v>63.4666666666667</v>
      </c>
    </row>
    <row r="633" ht="15.75" customHeight="1">
      <c r="A633" s="13">
        <v>42131.614583333336</v>
      </c>
      <c r="B633" s="75">
        <v>65.6333333333333</v>
      </c>
      <c r="C633" s="75">
        <v>58.7333333333333</v>
      </c>
      <c r="D633" s="75">
        <v>88.6</v>
      </c>
      <c r="E633" s="75">
        <v>64.4666666666667</v>
      </c>
    </row>
    <row r="634" ht="15.75" customHeight="1">
      <c r="A634" s="13">
        <v>42131.625</v>
      </c>
      <c r="B634" s="75">
        <v>65.7333333333333</v>
      </c>
      <c r="C634" s="75">
        <v>58.8833333333333</v>
      </c>
      <c r="D634" s="75">
        <v>89.0</v>
      </c>
      <c r="E634" s="75">
        <v>64.2820512820513</v>
      </c>
    </row>
    <row r="635" ht="15.75" customHeight="1">
      <c r="A635" s="13">
        <v>42131.635416666664</v>
      </c>
      <c r="B635" s="75">
        <v>64.7333333333333</v>
      </c>
      <c r="C635" s="75">
        <v>58.6333333333333</v>
      </c>
      <c r="D635" s="75">
        <v>89.0</v>
      </c>
      <c r="E635" s="75">
        <v>62.7435897435897</v>
      </c>
    </row>
    <row r="636" ht="15.75" customHeight="1">
      <c r="A636" s="13">
        <v>42131.645833333336</v>
      </c>
      <c r="B636" s="75">
        <v>63.7333333333333</v>
      </c>
      <c r="C636" s="75">
        <v>58.3833333333333</v>
      </c>
      <c r="D636" s="75">
        <v>89.0</v>
      </c>
      <c r="E636" s="75">
        <v>61.2051282051282</v>
      </c>
    </row>
    <row r="637" ht="15.75" customHeight="1">
      <c r="A637" s="13">
        <v>42131.65625</v>
      </c>
      <c r="B637" s="75">
        <v>62.7333333333333</v>
      </c>
      <c r="C637" s="75">
        <v>58.1333333333333</v>
      </c>
      <c r="D637" s="75">
        <v>89.0</v>
      </c>
      <c r="E637" s="75">
        <v>58.5238095238095</v>
      </c>
    </row>
    <row r="638" ht="15.75" customHeight="1">
      <c r="A638" s="13">
        <v>42131.666666666664</v>
      </c>
      <c r="B638" s="75">
        <v>62.0</v>
      </c>
      <c r="C638" s="75">
        <v>57.7666666666667</v>
      </c>
      <c r="D638" s="75">
        <v>89.0</v>
      </c>
      <c r="E638" s="75">
        <v>56.4615384615385</v>
      </c>
    </row>
    <row r="639" ht="15.75" customHeight="1">
      <c r="A639" s="13">
        <v>42131.677083333336</v>
      </c>
      <c r="B639" s="75">
        <v>62.0</v>
      </c>
      <c r="C639" s="75">
        <v>57.2666666666667</v>
      </c>
      <c r="D639" s="75">
        <v>89.0</v>
      </c>
      <c r="E639" s="75">
        <v>55.6</v>
      </c>
    </row>
    <row r="640" ht="15.75" customHeight="1">
      <c r="A640" s="13">
        <v>42131.6875</v>
      </c>
      <c r="B640" s="75">
        <v>62.0</v>
      </c>
      <c r="C640" s="75">
        <v>56.7666666666667</v>
      </c>
      <c r="D640" s="75">
        <v>89.0</v>
      </c>
      <c r="E640" s="75">
        <v>54.9333333333333</v>
      </c>
    </row>
    <row r="641" ht="15.75" customHeight="1">
      <c r="A641" s="13">
        <v>42131.697916666664</v>
      </c>
      <c r="B641" s="75">
        <v>62.0</v>
      </c>
      <c r="C641" s="75">
        <v>56.2666666666667</v>
      </c>
      <c r="D641" s="75">
        <v>89.0</v>
      </c>
      <c r="E641" s="75">
        <v>54.2666666666667</v>
      </c>
    </row>
    <row r="642" ht="15.75" customHeight="1">
      <c r="A642" s="13">
        <v>42131.708333333336</v>
      </c>
      <c r="B642" s="75">
        <v>62.0666666666667</v>
      </c>
      <c r="C642" s="75">
        <v>56.1166666666667</v>
      </c>
      <c r="D642" s="75">
        <v>88.8833333333333</v>
      </c>
      <c r="E642" s="75">
        <v>53.8833333333333</v>
      </c>
    </row>
    <row r="643" ht="15.75" customHeight="1">
      <c r="A643" s="13">
        <v>42131.71875</v>
      </c>
      <c r="B643" s="75">
        <v>62.3166666666667</v>
      </c>
      <c r="C643" s="75">
        <v>56.3666666666667</v>
      </c>
      <c r="D643" s="75">
        <v>88.6333333333333</v>
      </c>
      <c r="E643" s="75">
        <v>53.6333333333333</v>
      </c>
    </row>
    <row r="644" ht="15.75" customHeight="1">
      <c r="A644" s="13">
        <v>42131.729166666664</v>
      </c>
      <c r="B644" s="75">
        <v>62.5666666666667</v>
      </c>
      <c r="C644" s="75">
        <v>56.6166666666667</v>
      </c>
      <c r="D644" s="75">
        <v>88.3833333333333</v>
      </c>
      <c r="E644" s="75">
        <v>53.3833333333333</v>
      </c>
    </row>
    <row r="645" ht="15.75" customHeight="1">
      <c r="A645" s="13">
        <v>42131.739583333336</v>
      </c>
      <c r="B645" s="75">
        <v>62.8166666666667</v>
      </c>
      <c r="C645" s="75">
        <v>56.8666666666667</v>
      </c>
      <c r="D645" s="75">
        <v>88.1333333333333</v>
      </c>
      <c r="E645" s="75">
        <v>53.1333333333333</v>
      </c>
    </row>
    <row r="646" ht="15.75" customHeight="1">
      <c r="A646" s="13">
        <v>42131.75</v>
      </c>
      <c r="B646" s="75">
        <v>62.8</v>
      </c>
      <c r="C646" s="75">
        <v>56.8833333333333</v>
      </c>
      <c r="D646" s="75">
        <v>87.65</v>
      </c>
      <c r="E646" s="75">
        <v>53.1166666666667</v>
      </c>
    </row>
    <row r="647" ht="15.75" customHeight="1">
      <c r="A647" s="13">
        <v>42131.760416666664</v>
      </c>
      <c r="B647" s="75">
        <v>62.05</v>
      </c>
      <c r="C647" s="75">
        <v>56.6333333333333</v>
      </c>
      <c r="D647" s="75">
        <v>86.9</v>
      </c>
      <c r="E647" s="75">
        <v>53.3666666666667</v>
      </c>
    </row>
    <row r="648" ht="15.75" customHeight="1">
      <c r="A648" s="13">
        <v>42131.770833333336</v>
      </c>
      <c r="B648" s="75">
        <v>61.3</v>
      </c>
      <c r="C648" s="75">
        <v>56.3833333333333</v>
      </c>
      <c r="D648" s="75">
        <v>86.15</v>
      </c>
      <c r="E648" s="75">
        <v>53.6166666666667</v>
      </c>
    </row>
    <row r="649" ht="15.75" customHeight="1">
      <c r="A649" s="13">
        <v>42131.78125</v>
      </c>
      <c r="B649" s="75">
        <v>60.55</v>
      </c>
      <c r="C649" s="75">
        <v>56.1333333333333</v>
      </c>
      <c r="D649" s="75">
        <v>85.4</v>
      </c>
      <c r="E649" s="75">
        <v>53.8666666666667</v>
      </c>
    </row>
    <row r="650" ht="15.75" customHeight="1">
      <c r="A650" s="13">
        <v>42131.791666666664</v>
      </c>
      <c r="B650" s="75">
        <v>59.7333333333333</v>
      </c>
      <c r="C650" s="75">
        <v>55.8833333333333</v>
      </c>
      <c r="D650" s="75">
        <v>83.8333333333333</v>
      </c>
      <c r="E650" s="75">
        <v>54.0</v>
      </c>
    </row>
    <row r="651" ht="15.75" customHeight="1">
      <c r="A651" s="13">
        <v>42131.802083333336</v>
      </c>
      <c r="B651" s="75">
        <v>58.7333333333333</v>
      </c>
      <c r="C651" s="75">
        <v>55.6333333333333</v>
      </c>
      <c r="D651" s="75">
        <v>81.3333333333333</v>
      </c>
      <c r="E651" s="75">
        <v>54.0</v>
      </c>
    </row>
    <row r="652" ht="15.75" customHeight="1">
      <c r="A652" s="13">
        <v>42131.8125</v>
      </c>
      <c r="B652" s="75">
        <v>57.7333333333333</v>
      </c>
      <c r="C652" s="75">
        <v>55.3833333333333</v>
      </c>
      <c r="D652" s="75">
        <v>78.8333333333333</v>
      </c>
      <c r="E652" s="75">
        <v>54.0</v>
      </c>
    </row>
    <row r="653" ht="15.75" customHeight="1">
      <c r="A653" s="13">
        <v>42131.822916666664</v>
      </c>
      <c r="B653" s="75">
        <v>56.7333333333333</v>
      </c>
      <c r="C653" s="75">
        <v>55.1333333333333</v>
      </c>
      <c r="D653" s="75">
        <v>76.3333333333333</v>
      </c>
      <c r="E653" s="75">
        <v>54.0</v>
      </c>
    </row>
    <row r="654" ht="15.75" customHeight="1">
      <c r="A654" s="13">
        <v>42131.833333333336</v>
      </c>
      <c r="B654" s="75">
        <v>55.8666666666667</v>
      </c>
      <c r="C654" s="75">
        <v>55.0</v>
      </c>
      <c r="D654" s="75">
        <v>75.1166666666667</v>
      </c>
      <c r="E654" s="75">
        <v>53.65</v>
      </c>
    </row>
    <row r="655" ht="15.75" customHeight="1">
      <c r="A655" s="13">
        <v>42131.84375</v>
      </c>
      <c r="B655" s="75">
        <v>55.3666666666667</v>
      </c>
      <c r="C655" s="75">
        <v>55.0</v>
      </c>
      <c r="D655" s="75">
        <v>75.3666666666667</v>
      </c>
      <c r="E655" s="75">
        <v>52.9</v>
      </c>
    </row>
    <row r="656" ht="15.75" customHeight="1">
      <c r="A656" s="13">
        <v>42131.854166666664</v>
      </c>
      <c r="B656" s="75">
        <v>54.8666666666667</v>
      </c>
      <c r="C656" s="75">
        <v>55.0</v>
      </c>
      <c r="D656" s="75">
        <v>75.6166666666667</v>
      </c>
      <c r="E656" s="75">
        <v>52.15</v>
      </c>
    </row>
    <row r="657" ht="15.75" customHeight="1">
      <c r="A657" s="13">
        <v>42131.864583333336</v>
      </c>
      <c r="B657" s="75">
        <v>54.3666666666667</v>
      </c>
      <c r="C657" s="75">
        <v>55.0</v>
      </c>
      <c r="D657" s="75">
        <v>75.8666666666667</v>
      </c>
      <c r="E657" s="75">
        <v>51.4</v>
      </c>
    </row>
    <row r="658" ht="15.75" customHeight="1">
      <c r="A658" s="13">
        <v>42131.875</v>
      </c>
      <c r="B658" s="75">
        <v>54.0</v>
      </c>
      <c r="C658" s="75">
        <v>54.8157894736842</v>
      </c>
      <c r="D658" s="75">
        <v>76.0</v>
      </c>
      <c r="E658" s="75">
        <v>51.0</v>
      </c>
    </row>
    <row r="659" ht="15.75" customHeight="1">
      <c r="A659" s="13">
        <v>42131.885416666664</v>
      </c>
      <c r="B659" s="75">
        <v>54.0</v>
      </c>
      <c r="C659" s="75">
        <v>54.4210526315789</v>
      </c>
      <c r="D659" s="75">
        <v>76.0</v>
      </c>
      <c r="E659" s="75">
        <v>51.0</v>
      </c>
    </row>
    <row r="660" ht="15.75" customHeight="1">
      <c r="A660" s="13">
        <v>42131.895833333336</v>
      </c>
      <c r="B660" s="75">
        <v>54.0</v>
      </c>
      <c r="C660" s="75">
        <v>54.0263157894737</v>
      </c>
      <c r="D660" s="75">
        <v>76.0</v>
      </c>
      <c r="E660" s="75">
        <v>51.0</v>
      </c>
    </row>
    <row r="661" ht="15.75" customHeight="1">
      <c r="A661" s="13">
        <v>42131.90625</v>
      </c>
      <c r="B661" s="75">
        <v>54.0</v>
      </c>
      <c r="C661" s="75">
        <v>54.0</v>
      </c>
      <c r="D661" s="75">
        <v>76.0</v>
      </c>
      <c r="E661" s="75">
        <v>51.0</v>
      </c>
    </row>
    <row r="662" ht="15.75" customHeight="1">
      <c r="A662" s="13">
        <v>42131.916666666664</v>
      </c>
      <c r="B662" s="75">
        <v>53.9333333333333</v>
      </c>
      <c r="C662" s="75">
        <v>54.0</v>
      </c>
      <c r="D662" s="75">
        <v>75.8833333333333</v>
      </c>
      <c r="E662" s="75">
        <v>50.8833333333333</v>
      </c>
    </row>
    <row r="663" ht="15.75" customHeight="1">
      <c r="A663" s="13">
        <v>42131.927083333336</v>
      </c>
      <c r="B663" s="75">
        <v>53.6833333333333</v>
      </c>
      <c r="C663" s="75">
        <v>54.0</v>
      </c>
      <c r="D663" s="75">
        <v>75.6333333333333</v>
      </c>
      <c r="E663" s="75">
        <v>50.6333333333333</v>
      </c>
    </row>
    <row r="664" ht="15.75" customHeight="1">
      <c r="A664" s="13">
        <v>42131.9375</v>
      </c>
      <c r="B664" s="75">
        <v>53.4333333333333</v>
      </c>
      <c r="C664" s="75">
        <v>54.0</v>
      </c>
      <c r="D664" s="75">
        <v>75.3833333333333</v>
      </c>
      <c r="E664" s="75">
        <v>50.3833333333333</v>
      </c>
    </row>
    <row r="665" ht="15.75" customHeight="1">
      <c r="A665" s="13">
        <v>42131.947916666664</v>
      </c>
      <c r="B665" s="75">
        <v>53.1833333333333</v>
      </c>
      <c r="C665" s="75">
        <v>54.0</v>
      </c>
      <c r="D665" s="75">
        <v>75.1333333333333</v>
      </c>
      <c r="E665" s="75">
        <v>50.1333333333333</v>
      </c>
    </row>
    <row r="666" ht="15.75" customHeight="1">
      <c r="A666" s="13">
        <v>42131.958333333336</v>
      </c>
      <c r="B666" s="75">
        <v>52.9333333333333</v>
      </c>
      <c r="C666" s="75">
        <v>53.8833333333333</v>
      </c>
      <c r="D666" s="75">
        <v>74.8833333333333</v>
      </c>
      <c r="E666" s="75">
        <v>50.0</v>
      </c>
    </row>
    <row r="667" ht="15.75" customHeight="1">
      <c r="A667" s="13">
        <v>42131.96875</v>
      </c>
      <c r="B667" s="75">
        <v>52.6833333333333</v>
      </c>
      <c r="C667" s="75">
        <v>53.6333333333333</v>
      </c>
      <c r="D667" s="75">
        <v>74.6333333333333</v>
      </c>
      <c r="E667" s="75">
        <v>50.0</v>
      </c>
    </row>
    <row r="668" ht="15.75" customHeight="1">
      <c r="A668" s="13">
        <v>42131.979166666664</v>
      </c>
      <c r="B668" s="75">
        <v>52.4333333333333</v>
      </c>
      <c r="C668" s="75">
        <v>53.3833333333333</v>
      </c>
      <c r="D668" s="75">
        <v>74.3833333333333</v>
      </c>
      <c r="E668" s="75">
        <v>50.0</v>
      </c>
    </row>
    <row r="669" ht="15.75" customHeight="1">
      <c r="A669" s="13">
        <v>42131.989583333336</v>
      </c>
      <c r="B669" s="75">
        <v>52.1833333333333</v>
      </c>
      <c r="C669" s="75">
        <v>53.1333333333333</v>
      </c>
      <c r="D669" s="75">
        <v>74.1333333333333</v>
      </c>
      <c r="E669" s="75">
        <v>50.0</v>
      </c>
    </row>
    <row r="670" ht="15.75" customHeight="1">
      <c r="A670" s="13">
        <v>42132.0</v>
      </c>
      <c r="B670" s="75">
        <v>52.0</v>
      </c>
      <c r="C670" s="75">
        <v>53.0</v>
      </c>
      <c r="D670" s="75">
        <v>73.8833333333333</v>
      </c>
      <c r="E670" s="75">
        <v>50.0</v>
      </c>
    </row>
    <row r="671" ht="15.75" customHeight="1">
      <c r="A671" s="13">
        <v>42132.010416666664</v>
      </c>
      <c r="B671" s="75">
        <v>52.0</v>
      </c>
      <c r="C671" s="75">
        <v>53.0</v>
      </c>
      <c r="D671" s="75">
        <v>73.6333333333333</v>
      </c>
      <c r="E671" s="75">
        <v>50.0</v>
      </c>
    </row>
    <row r="672" ht="15.75" customHeight="1">
      <c r="A672" s="13">
        <v>42132.020833333336</v>
      </c>
      <c r="B672" s="75">
        <v>52.0</v>
      </c>
      <c r="C672" s="75">
        <v>53.0</v>
      </c>
      <c r="D672" s="75">
        <v>73.3833333333333</v>
      </c>
      <c r="E672" s="75">
        <v>50.0</v>
      </c>
    </row>
    <row r="673" ht="15.75" customHeight="1">
      <c r="A673" s="13">
        <v>42132.03125</v>
      </c>
      <c r="B673" s="75">
        <v>52.0</v>
      </c>
      <c r="C673" s="75">
        <v>53.0</v>
      </c>
      <c r="D673" s="75">
        <v>73.1333333333333</v>
      </c>
      <c r="E673" s="75">
        <v>50.0</v>
      </c>
    </row>
    <row r="674" ht="15.75" customHeight="1">
      <c r="A674" s="13">
        <v>42132.041666666664</v>
      </c>
      <c r="B674" s="75">
        <v>52.0666666666667</v>
      </c>
      <c r="C674" s="75">
        <v>53.0</v>
      </c>
      <c r="D674" s="75">
        <v>72.7666666666667</v>
      </c>
      <c r="E674" s="75">
        <v>50.0</v>
      </c>
    </row>
    <row r="675" ht="15.75" customHeight="1">
      <c r="A675" s="13">
        <v>42132.052083333336</v>
      </c>
      <c r="B675" s="75">
        <v>52.3166666666667</v>
      </c>
      <c r="C675" s="75">
        <v>53.0</v>
      </c>
      <c r="D675" s="75">
        <v>72.2666666666667</v>
      </c>
      <c r="E675" s="75">
        <v>50.0</v>
      </c>
    </row>
    <row r="676" ht="15.75" customHeight="1">
      <c r="A676" s="13">
        <v>42132.0625</v>
      </c>
      <c r="B676" s="75">
        <v>52.5666666666667</v>
      </c>
      <c r="C676" s="75">
        <v>53.0</v>
      </c>
      <c r="D676" s="75">
        <v>71.7666666666667</v>
      </c>
      <c r="E676" s="75">
        <v>50.0</v>
      </c>
    </row>
    <row r="677" ht="15.75" customHeight="1">
      <c r="A677" s="13">
        <v>42132.072916666664</v>
      </c>
      <c r="B677" s="75">
        <v>52.8166666666667</v>
      </c>
      <c r="C677" s="75">
        <v>53.0</v>
      </c>
      <c r="D677" s="75">
        <v>71.2666666666667</v>
      </c>
      <c r="E677" s="75">
        <v>50.0</v>
      </c>
    </row>
    <row r="678" ht="15.75" customHeight="1">
      <c r="A678" s="13">
        <v>42132.083333333336</v>
      </c>
      <c r="B678" s="75">
        <v>53.0</v>
      </c>
      <c r="C678" s="75">
        <v>52.8833333333333</v>
      </c>
      <c r="D678" s="75">
        <v>70.8833333333333</v>
      </c>
      <c r="E678" s="75">
        <v>50.1166666666667</v>
      </c>
    </row>
    <row r="679" ht="15.75" customHeight="1">
      <c r="A679" s="13">
        <v>42132.09375</v>
      </c>
      <c r="B679" s="75">
        <v>53.0</v>
      </c>
      <c r="C679" s="75">
        <v>52.6333333333333</v>
      </c>
      <c r="D679" s="75">
        <v>70.6333333333333</v>
      </c>
      <c r="E679" s="75">
        <v>50.3666666666667</v>
      </c>
    </row>
    <row r="680" ht="15.75" customHeight="1">
      <c r="A680" s="13">
        <v>42132.104166666664</v>
      </c>
      <c r="B680" s="75">
        <v>53.0</v>
      </c>
      <c r="C680" s="75">
        <v>52.3833333333333</v>
      </c>
      <c r="D680" s="75">
        <v>70.3833333333333</v>
      </c>
      <c r="E680" s="75">
        <v>50.6166666666667</v>
      </c>
    </row>
    <row r="681" ht="15.75" customHeight="1">
      <c r="A681" s="13">
        <v>42132.114583333336</v>
      </c>
      <c r="B681" s="75">
        <v>53.0</v>
      </c>
      <c r="C681" s="75">
        <v>52.1333333333333</v>
      </c>
      <c r="D681" s="75">
        <v>70.1333333333333</v>
      </c>
      <c r="E681" s="75">
        <v>50.8666666666667</v>
      </c>
    </row>
    <row r="682" ht="15.75" customHeight="1">
      <c r="A682" s="13">
        <v>42132.125</v>
      </c>
      <c r="B682" s="75">
        <v>52.9333333333333</v>
      </c>
      <c r="C682" s="75">
        <v>52.0</v>
      </c>
      <c r="D682" s="75">
        <v>69.8833333333333</v>
      </c>
      <c r="E682" s="75">
        <v>51.0</v>
      </c>
    </row>
    <row r="683" ht="15.75" customHeight="1">
      <c r="A683" s="13">
        <v>42132.135416666664</v>
      </c>
      <c r="B683" s="75">
        <v>52.6833333333333</v>
      </c>
      <c r="C683" s="75">
        <v>52.0</v>
      </c>
      <c r="D683" s="75">
        <v>69.6333333333333</v>
      </c>
      <c r="E683" s="75">
        <v>51.0</v>
      </c>
    </row>
    <row r="684" ht="15.75" customHeight="1">
      <c r="A684" s="13">
        <v>42132.145833333336</v>
      </c>
      <c r="B684" s="75">
        <v>52.4333333333333</v>
      </c>
      <c r="C684" s="75">
        <v>52.0</v>
      </c>
      <c r="D684" s="75">
        <v>69.3833333333333</v>
      </c>
      <c r="E684" s="75">
        <v>51.0</v>
      </c>
    </row>
    <row r="685" ht="15.75" customHeight="1">
      <c r="A685" s="13">
        <v>42132.15625</v>
      </c>
      <c r="B685" s="75">
        <v>52.1833333333333</v>
      </c>
      <c r="C685" s="75">
        <v>52.0</v>
      </c>
      <c r="D685" s="75">
        <v>69.1333333333333</v>
      </c>
      <c r="E685" s="75">
        <v>51.0</v>
      </c>
    </row>
    <row r="686" ht="15.75" customHeight="1">
      <c r="A686" s="13">
        <v>42132.166666666664</v>
      </c>
      <c r="B686" s="75">
        <v>51.8666666666667</v>
      </c>
      <c r="C686" s="75">
        <v>51.8833333333333</v>
      </c>
      <c r="D686" s="75">
        <v>69.0</v>
      </c>
      <c r="E686" s="75">
        <v>51.0</v>
      </c>
    </row>
    <row r="687" ht="15.75" customHeight="1">
      <c r="A687" s="13">
        <v>42132.177083333336</v>
      </c>
      <c r="B687" s="75">
        <v>51.3666666666667</v>
      </c>
      <c r="C687" s="75">
        <v>51.6333333333333</v>
      </c>
      <c r="D687" s="75">
        <v>69.0</v>
      </c>
      <c r="E687" s="75">
        <v>51.0</v>
      </c>
    </row>
    <row r="688" ht="15.75" customHeight="1">
      <c r="A688" s="13">
        <v>42132.1875</v>
      </c>
      <c r="B688" s="75">
        <v>50.8666666666667</v>
      </c>
      <c r="C688" s="75">
        <v>51.3833333333333</v>
      </c>
      <c r="D688" s="75">
        <v>69.0</v>
      </c>
      <c r="E688" s="75">
        <v>51.0</v>
      </c>
    </row>
    <row r="689" ht="15.75" customHeight="1">
      <c r="A689" s="13">
        <v>42132.197916666664</v>
      </c>
      <c r="B689" s="75">
        <v>50.3666666666667</v>
      </c>
      <c r="C689" s="75">
        <v>51.1333333333333</v>
      </c>
      <c r="D689" s="75">
        <v>69.0</v>
      </c>
      <c r="E689" s="75">
        <v>51.0</v>
      </c>
    </row>
    <row r="690" ht="15.75" customHeight="1">
      <c r="A690" s="13">
        <v>42132.208333333336</v>
      </c>
      <c r="B690" s="75">
        <v>50.0666666666667</v>
      </c>
      <c r="C690" s="75">
        <v>51.0</v>
      </c>
      <c r="D690" s="75">
        <v>68.65</v>
      </c>
      <c r="E690" s="75">
        <v>51.1166666666667</v>
      </c>
    </row>
    <row r="691" ht="15.75" customHeight="1">
      <c r="A691" s="13">
        <v>42132.21875</v>
      </c>
      <c r="B691" s="75">
        <v>50.3166666666667</v>
      </c>
      <c r="C691" s="75">
        <v>51.0</v>
      </c>
      <c r="D691" s="75">
        <v>67.9</v>
      </c>
      <c r="E691" s="75">
        <v>51.3666666666667</v>
      </c>
    </row>
    <row r="692" ht="15.75" customHeight="1">
      <c r="A692" s="13">
        <v>42132.229166666664</v>
      </c>
      <c r="B692" s="75">
        <v>50.5666666666667</v>
      </c>
      <c r="C692" s="75">
        <v>51.0</v>
      </c>
      <c r="D692" s="75">
        <v>67.15</v>
      </c>
      <c r="E692" s="75">
        <v>51.6166666666667</v>
      </c>
    </row>
    <row r="693" ht="15.75" customHeight="1">
      <c r="A693" s="13">
        <v>42132.239583333336</v>
      </c>
      <c r="B693" s="75">
        <v>50.8166666666667</v>
      </c>
      <c r="C693" s="75">
        <v>51.0</v>
      </c>
      <c r="D693" s="75">
        <v>66.4</v>
      </c>
      <c r="E693" s="75">
        <v>51.8666666666667</v>
      </c>
    </row>
    <row r="694" ht="15.75" customHeight="1">
      <c r="A694" s="13">
        <v>42132.25</v>
      </c>
      <c r="B694" s="75">
        <v>51.2</v>
      </c>
      <c r="C694" s="75">
        <v>51.35</v>
      </c>
      <c r="D694" s="75">
        <v>66.2333333333333</v>
      </c>
      <c r="E694" s="75">
        <v>52.0</v>
      </c>
    </row>
    <row r="695" ht="15.75" customHeight="1">
      <c r="A695" s="13">
        <v>42132.260416666664</v>
      </c>
      <c r="B695" s="75">
        <v>51.95</v>
      </c>
      <c r="C695" s="75">
        <v>52.1</v>
      </c>
      <c r="D695" s="75">
        <v>66.7333333333333</v>
      </c>
      <c r="E695" s="75">
        <v>52.0</v>
      </c>
    </row>
    <row r="696" ht="15.75" customHeight="1">
      <c r="A696" s="13">
        <v>42132.270833333336</v>
      </c>
      <c r="B696" s="75">
        <v>52.7</v>
      </c>
      <c r="C696" s="75">
        <v>52.85</v>
      </c>
      <c r="D696" s="75">
        <v>67.2333333333333</v>
      </c>
      <c r="E696" s="75">
        <v>52.0</v>
      </c>
    </row>
    <row r="697" ht="15.75" customHeight="1">
      <c r="A697" s="13">
        <v>42132.28125</v>
      </c>
      <c r="B697" s="75">
        <v>53.45</v>
      </c>
      <c r="C697" s="75">
        <v>53.6</v>
      </c>
      <c r="D697" s="75">
        <v>67.7333333333333</v>
      </c>
      <c r="E697" s="75">
        <v>52.0</v>
      </c>
    </row>
    <row r="698" ht="15.75" customHeight="1">
      <c r="A698" s="13">
        <v>42132.291666666664</v>
      </c>
      <c r="B698" s="75">
        <v>54.2666666666667</v>
      </c>
      <c r="C698" s="75">
        <v>54.35</v>
      </c>
      <c r="D698" s="75">
        <v>68.35</v>
      </c>
      <c r="E698" s="75">
        <v>52.2333333333333</v>
      </c>
    </row>
    <row r="699" ht="15.75" customHeight="1">
      <c r="A699" s="13">
        <v>42132.302083333336</v>
      </c>
      <c r="B699" s="75">
        <v>55.2666666666667</v>
      </c>
      <c r="C699" s="75">
        <v>55.1</v>
      </c>
      <c r="D699" s="75">
        <v>69.1</v>
      </c>
      <c r="E699" s="75">
        <v>52.7333333333333</v>
      </c>
    </row>
    <row r="700" ht="15.75" customHeight="1">
      <c r="A700" s="13">
        <v>42132.3125</v>
      </c>
      <c r="B700" s="75">
        <v>56.2666666666667</v>
      </c>
      <c r="C700" s="75">
        <v>55.85</v>
      </c>
      <c r="D700" s="75">
        <v>69.85</v>
      </c>
      <c r="E700" s="75">
        <v>53.2333333333333</v>
      </c>
    </row>
    <row r="701" ht="15.75" customHeight="1">
      <c r="A701" s="13">
        <v>42132.322916666664</v>
      </c>
      <c r="B701" s="75">
        <v>57.2666666666667</v>
      </c>
      <c r="C701" s="75">
        <v>56.6</v>
      </c>
      <c r="D701" s="75">
        <v>70.6</v>
      </c>
      <c r="E701" s="75">
        <v>53.7333333333333</v>
      </c>
    </row>
    <row r="702" ht="15.75" customHeight="1">
      <c r="A702" s="13">
        <v>42132.333333333336</v>
      </c>
      <c r="B702" s="75">
        <v>58.0666666666667</v>
      </c>
      <c r="C702" s="75">
        <v>57.2333333333333</v>
      </c>
      <c r="D702" s="75">
        <v>71.5833333333333</v>
      </c>
      <c r="E702" s="75">
        <v>54.35</v>
      </c>
    </row>
    <row r="703" ht="15.75" customHeight="1">
      <c r="A703" s="13">
        <v>42132.34375</v>
      </c>
      <c r="B703" s="75">
        <v>58.3166666666667</v>
      </c>
      <c r="C703" s="75">
        <v>57.7333333333333</v>
      </c>
      <c r="D703" s="75">
        <v>72.8333333333333</v>
      </c>
      <c r="E703" s="75">
        <v>55.1</v>
      </c>
    </row>
    <row r="704" ht="15.75" customHeight="1">
      <c r="A704" s="13">
        <v>42132.354166666664</v>
      </c>
      <c r="B704" s="75">
        <v>58.5666666666667</v>
      </c>
      <c r="C704" s="75">
        <v>58.2333333333333</v>
      </c>
      <c r="D704" s="75">
        <v>74.0833333333333</v>
      </c>
      <c r="E704" s="75">
        <v>55.85</v>
      </c>
    </row>
    <row r="705" ht="15.75" customHeight="1">
      <c r="A705" s="13">
        <v>42132.364583333336</v>
      </c>
      <c r="B705" s="75">
        <v>58.8166666666667</v>
      </c>
      <c r="C705" s="75">
        <v>58.7333333333333</v>
      </c>
      <c r="D705" s="75">
        <v>75.3333333333333</v>
      </c>
      <c r="E705" s="75">
        <v>56.6</v>
      </c>
    </row>
    <row r="706" ht="15.75" customHeight="1">
      <c r="A706" s="13">
        <v>42132.375</v>
      </c>
      <c r="B706" s="75">
        <v>59.1333333333333</v>
      </c>
      <c r="C706" s="75">
        <v>59.35</v>
      </c>
      <c r="D706" s="75">
        <v>76.2333333333333</v>
      </c>
      <c r="E706" s="75">
        <v>57.2333333333333</v>
      </c>
    </row>
    <row r="707" ht="15.75" customHeight="1">
      <c r="A707" s="13">
        <v>42132.385416666664</v>
      </c>
      <c r="B707" s="75">
        <v>59.6333333333333</v>
      </c>
      <c r="C707" s="75">
        <v>60.1</v>
      </c>
      <c r="D707" s="75">
        <v>76.7333333333333</v>
      </c>
      <c r="E707" s="75">
        <v>57.7333333333333</v>
      </c>
    </row>
    <row r="708" ht="15.75" customHeight="1">
      <c r="A708" s="13">
        <v>42132.395833333336</v>
      </c>
      <c r="B708" s="75">
        <v>60.1333333333333</v>
      </c>
      <c r="C708" s="75">
        <v>60.85</v>
      </c>
      <c r="D708" s="75">
        <v>77.2333333333333</v>
      </c>
      <c r="E708" s="75">
        <v>58.2333333333333</v>
      </c>
    </row>
    <row r="709" ht="15.75" customHeight="1">
      <c r="A709" s="13">
        <v>42132.40625</v>
      </c>
      <c r="B709" s="75">
        <v>60.6333333333333</v>
      </c>
      <c r="C709" s="75">
        <v>61.6</v>
      </c>
      <c r="D709" s="75">
        <v>77.7333333333333</v>
      </c>
      <c r="E709" s="75">
        <v>58.7333333333333</v>
      </c>
    </row>
    <row r="710" ht="15.75" customHeight="1">
      <c r="A710" s="13">
        <v>42132.416666666664</v>
      </c>
      <c r="B710" s="75">
        <v>61.0666666666667</v>
      </c>
      <c r="C710" s="75">
        <v>62.2333333333333</v>
      </c>
      <c r="D710" s="75">
        <v>78.4666666666667</v>
      </c>
      <c r="E710" s="75">
        <v>59.2333333333333</v>
      </c>
    </row>
    <row r="711" ht="15.75" customHeight="1">
      <c r="A711" s="13">
        <v>42132.427083333336</v>
      </c>
      <c r="B711" s="75">
        <v>61.3166666666667</v>
      </c>
      <c r="C711" s="75">
        <v>62.7333333333333</v>
      </c>
      <c r="D711" s="75">
        <v>79.4666666666667</v>
      </c>
      <c r="E711" s="75">
        <v>59.7333333333333</v>
      </c>
    </row>
    <row r="712" ht="15.75" customHeight="1">
      <c r="A712" s="13">
        <v>42132.4375</v>
      </c>
      <c r="B712" s="75">
        <v>61.5666666666667</v>
      </c>
      <c r="C712" s="75">
        <v>63.2333333333333</v>
      </c>
      <c r="D712" s="75">
        <v>80.4666666666667</v>
      </c>
      <c r="E712" s="75">
        <v>60.2333333333333</v>
      </c>
    </row>
    <row r="713" ht="15.75" customHeight="1">
      <c r="A713" s="13">
        <v>42132.447916666664</v>
      </c>
      <c r="B713" s="75">
        <v>61.8166666666667</v>
      </c>
      <c r="C713" s="75">
        <v>63.7333333333333</v>
      </c>
      <c r="D713" s="75">
        <v>81.4666666666667</v>
      </c>
      <c r="E713" s="75">
        <v>60.7333333333333</v>
      </c>
    </row>
    <row r="714" ht="15.75" customHeight="1">
      <c r="A714" s="13">
        <v>42132.458333333336</v>
      </c>
      <c r="B714" s="75">
        <v>62.0666666666667</v>
      </c>
      <c r="C714" s="75">
        <v>64.35</v>
      </c>
      <c r="D714" s="75">
        <v>82.2333333333333</v>
      </c>
      <c r="E714" s="75">
        <v>61.1166666666667</v>
      </c>
    </row>
    <row r="715" ht="15.75" customHeight="1">
      <c r="A715" s="13">
        <v>42132.46875</v>
      </c>
      <c r="B715" s="75">
        <v>62.3166666666667</v>
      </c>
      <c r="C715" s="75">
        <v>65.1</v>
      </c>
      <c r="D715" s="75">
        <v>82.7333333333333</v>
      </c>
      <c r="E715" s="75">
        <v>61.3666666666667</v>
      </c>
    </row>
    <row r="716" ht="15.75" customHeight="1">
      <c r="A716" s="13">
        <v>42132.479166666664</v>
      </c>
      <c r="B716" s="75">
        <v>62.5666666666667</v>
      </c>
      <c r="C716" s="75">
        <v>65.85</v>
      </c>
      <c r="D716" s="75">
        <v>83.2333333333333</v>
      </c>
      <c r="E716" s="75">
        <v>61.6166666666667</v>
      </c>
    </row>
    <row r="717" ht="15.75" customHeight="1">
      <c r="A717" s="13">
        <v>42132.489583333336</v>
      </c>
      <c r="B717" s="75">
        <v>62.8166666666667</v>
      </c>
      <c r="C717" s="75">
        <v>66.6</v>
      </c>
      <c r="D717" s="75">
        <v>83.7333333333333</v>
      </c>
      <c r="E717" s="75">
        <v>61.8666666666667</v>
      </c>
    </row>
    <row r="718" ht="15.75" customHeight="1">
      <c r="A718" s="13">
        <v>42132.5</v>
      </c>
      <c r="B718" s="75">
        <v>63.2666666666667</v>
      </c>
      <c r="C718" s="75">
        <v>67.4666666666667</v>
      </c>
      <c r="D718" s="75">
        <v>84.35</v>
      </c>
      <c r="E718" s="75">
        <v>62.1166666666667</v>
      </c>
    </row>
    <row r="719" ht="15.75" customHeight="1">
      <c r="A719" s="13">
        <v>42132.510416666664</v>
      </c>
      <c r="B719" s="75">
        <v>64.2666666666667</v>
      </c>
      <c r="C719" s="75">
        <v>68.4666666666667</v>
      </c>
      <c r="D719" s="75">
        <v>85.1</v>
      </c>
      <c r="E719" s="75">
        <v>62.3666666666667</v>
      </c>
    </row>
    <row r="720" ht="15.75" customHeight="1">
      <c r="A720" s="13">
        <v>42132.520833333336</v>
      </c>
      <c r="B720" s="75">
        <v>65.2666666666667</v>
      </c>
      <c r="C720" s="75">
        <v>69.4666666666667</v>
      </c>
      <c r="D720" s="75">
        <v>85.85</v>
      </c>
      <c r="E720" s="75">
        <v>62.6166666666667</v>
      </c>
    </row>
    <row r="721" ht="15.75" customHeight="1">
      <c r="A721" s="13">
        <v>42132.53125</v>
      </c>
      <c r="B721" s="75">
        <v>66.2666666666667</v>
      </c>
      <c r="C721" s="75">
        <v>70.4666666666667</v>
      </c>
      <c r="D721" s="75">
        <v>86.6</v>
      </c>
      <c r="E721" s="75">
        <v>62.8666666666667</v>
      </c>
    </row>
    <row r="722" ht="15.75" customHeight="1">
      <c r="A722" s="13">
        <v>42132.541666666664</v>
      </c>
      <c r="B722" s="75">
        <v>67.0666666666667</v>
      </c>
      <c r="C722" s="75">
        <v>71.0</v>
      </c>
      <c r="D722" s="75">
        <v>87.2333333333333</v>
      </c>
      <c r="E722" s="75">
        <v>63.1166666666667</v>
      </c>
    </row>
    <row r="723" ht="15.75" customHeight="1">
      <c r="A723" s="13">
        <v>42132.552083333336</v>
      </c>
      <c r="B723" s="75">
        <v>67.3166666666667</v>
      </c>
      <c r="C723" s="75">
        <v>71.0</v>
      </c>
      <c r="D723" s="75">
        <v>87.7333333333333</v>
      </c>
      <c r="E723" s="75">
        <v>63.3666666666667</v>
      </c>
    </row>
    <row r="724" ht="15.75" customHeight="1">
      <c r="A724" s="13">
        <v>42132.5625</v>
      </c>
      <c r="B724" s="75">
        <v>67.5666666666667</v>
      </c>
      <c r="C724" s="75">
        <v>71.0</v>
      </c>
      <c r="D724" s="75">
        <v>88.2333333333333</v>
      </c>
      <c r="E724" s="75">
        <v>63.6166666666667</v>
      </c>
    </row>
    <row r="725" ht="15.75" customHeight="1">
      <c r="A725" s="13">
        <v>42132.572916666664</v>
      </c>
      <c r="B725" s="75">
        <v>67.8166666666667</v>
      </c>
      <c r="C725" s="75">
        <v>71.0</v>
      </c>
      <c r="D725" s="75">
        <v>88.7333333333333</v>
      </c>
      <c r="E725" s="75">
        <v>63.8666666666667</v>
      </c>
    </row>
    <row r="726" ht="15.75" customHeight="1">
      <c r="A726" s="13">
        <v>42132.583333333336</v>
      </c>
      <c r="B726" s="75">
        <v>67.8</v>
      </c>
      <c r="C726" s="75">
        <v>70.8833333333333</v>
      </c>
      <c r="D726" s="75">
        <v>89.2333333333333</v>
      </c>
      <c r="E726" s="75">
        <v>64.0</v>
      </c>
    </row>
    <row r="727" ht="15.75" customHeight="1">
      <c r="A727" s="13">
        <v>42132.59375</v>
      </c>
      <c r="B727" s="75">
        <v>67.05</v>
      </c>
      <c r="C727" s="75">
        <v>70.6333333333333</v>
      </c>
      <c r="D727" s="75">
        <v>89.7333333333333</v>
      </c>
      <c r="E727" s="75">
        <v>64.0</v>
      </c>
    </row>
    <row r="728" ht="15.75" customHeight="1">
      <c r="A728" s="13">
        <v>42132.604166666664</v>
      </c>
      <c r="B728" s="75">
        <v>66.3</v>
      </c>
      <c r="C728" s="75">
        <v>70.3833333333333</v>
      </c>
      <c r="D728" s="75">
        <v>90.2333333333333</v>
      </c>
      <c r="E728" s="75">
        <v>64.0</v>
      </c>
    </row>
    <row r="729" ht="15.75" customHeight="1">
      <c r="A729" s="13">
        <v>42132.614583333336</v>
      </c>
      <c r="B729" s="75">
        <v>65.55</v>
      </c>
      <c r="C729" s="75">
        <v>70.1333333333333</v>
      </c>
      <c r="D729" s="75">
        <v>90.7333333333333</v>
      </c>
      <c r="E729" s="75">
        <v>64.0</v>
      </c>
    </row>
    <row r="730" ht="15.75" customHeight="1">
      <c r="A730" s="13">
        <v>42132.625</v>
      </c>
      <c r="B730" s="75">
        <v>64.9333333333333</v>
      </c>
      <c r="C730" s="75">
        <v>69.7666666666667</v>
      </c>
      <c r="D730" s="75">
        <v>91.1166666666667</v>
      </c>
      <c r="E730" s="75">
        <v>64.1166666666667</v>
      </c>
    </row>
    <row r="731" ht="15.75" customHeight="1">
      <c r="A731" s="13">
        <v>42132.635416666664</v>
      </c>
      <c r="B731" s="75">
        <v>64.6833333333333</v>
      </c>
      <c r="C731" s="75">
        <v>69.2666666666667</v>
      </c>
      <c r="D731" s="75">
        <v>91.3666666666667</v>
      </c>
      <c r="E731" s="75">
        <v>64.3666666666667</v>
      </c>
    </row>
    <row r="732" ht="15.75" customHeight="1">
      <c r="A732" s="13">
        <v>42132.645833333336</v>
      </c>
      <c r="B732" s="75">
        <v>64.4333333333333</v>
      </c>
      <c r="C732" s="75">
        <v>68.7666666666667</v>
      </c>
      <c r="D732" s="75">
        <v>91.6166666666667</v>
      </c>
      <c r="E732" s="75">
        <v>64.6166666666667</v>
      </c>
    </row>
    <row r="733" ht="15.75" customHeight="1">
      <c r="A733" s="13">
        <v>42132.65625</v>
      </c>
      <c r="B733" s="75">
        <v>64.1833333333333</v>
      </c>
      <c r="C733" s="75">
        <v>68.2666666666667</v>
      </c>
      <c r="D733" s="75">
        <v>91.8666666666667</v>
      </c>
      <c r="E733" s="75">
        <v>64.8666666666667</v>
      </c>
    </row>
    <row r="734" ht="15.75" customHeight="1">
      <c r="A734" s="13">
        <v>42132.666666666664</v>
      </c>
      <c r="B734" s="75">
        <v>63.8</v>
      </c>
      <c r="C734" s="75">
        <v>67.7666666666667</v>
      </c>
      <c r="D734" s="75">
        <v>91.8833333333333</v>
      </c>
      <c r="E734" s="75">
        <v>64.8833333333333</v>
      </c>
    </row>
    <row r="735" ht="15.75" customHeight="1">
      <c r="A735" s="13">
        <v>42132.677083333336</v>
      </c>
      <c r="B735" s="75">
        <v>63.05</v>
      </c>
      <c r="C735" s="75">
        <v>67.2666666666667</v>
      </c>
      <c r="D735" s="75">
        <v>91.6333333333333</v>
      </c>
      <c r="E735" s="75">
        <v>64.6333333333333</v>
      </c>
    </row>
    <row r="736" ht="15.75" customHeight="1">
      <c r="A736" s="13">
        <v>42132.6875</v>
      </c>
      <c r="B736" s="75">
        <v>62.3</v>
      </c>
      <c r="C736" s="75">
        <v>66.7666666666667</v>
      </c>
      <c r="D736" s="75">
        <v>91.3833333333333</v>
      </c>
      <c r="E736" s="75">
        <v>64.3833333333333</v>
      </c>
    </row>
    <row r="737" ht="15.75" customHeight="1">
      <c r="A737" s="13">
        <v>42132.697916666664</v>
      </c>
      <c r="B737" s="75">
        <v>61.55</v>
      </c>
      <c r="C737" s="75">
        <v>66.2666666666667</v>
      </c>
      <c r="D737" s="75">
        <v>91.1333333333333</v>
      </c>
      <c r="E737" s="75">
        <v>64.1333333333333</v>
      </c>
    </row>
    <row r="738" ht="15.75" customHeight="1">
      <c r="A738" s="13">
        <v>42132.708333333336</v>
      </c>
      <c r="B738" s="75">
        <v>60.8666666666667</v>
      </c>
      <c r="C738" s="75">
        <v>65.7666666666667</v>
      </c>
      <c r="D738" s="75">
        <v>90.65</v>
      </c>
      <c r="E738" s="75">
        <v>64.0</v>
      </c>
    </row>
    <row r="739" ht="15.75" customHeight="1">
      <c r="A739" s="13">
        <v>42132.71875</v>
      </c>
      <c r="B739" s="75">
        <v>60.3666666666667</v>
      </c>
      <c r="C739" s="75">
        <v>65.2666666666667</v>
      </c>
      <c r="D739" s="75">
        <v>89.9</v>
      </c>
      <c r="E739" s="75">
        <v>64.0</v>
      </c>
    </row>
    <row r="740" ht="15.75" customHeight="1">
      <c r="A740" s="13">
        <v>42132.729166666664</v>
      </c>
      <c r="B740" s="75">
        <v>59.8666666666667</v>
      </c>
      <c r="C740" s="75">
        <v>64.7666666666667</v>
      </c>
      <c r="D740" s="75">
        <v>89.15</v>
      </c>
      <c r="E740" s="75">
        <v>64.0</v>
      </c>
    </row>
    <row r="741" ht="15.75" customHeight="1">
      <c r="A741" s="13">
        <v>42132.739583333336</v>
      </c>
      <c r="B741" s="75">
        <v>59.3666666666667</v>
      </c>
      <c r="C741" s="75">
        <v>64.2666666666667</v>
      </c>
      <c r="D741" s="75">
        <v>88.4</v>
      </c>
      <c r="E741" s="75">
        <v>64.0</v>
      </c>
    </row>
    <row r="742" ht="15.75" customHeight="1">
      <c r="A742" s="13">
        <v>42132.75</v>
      </c>
      <c r="B742" s="75">
        <v>58.7333333333333</v>
      </c>
      <c r="C742" s="75">
        <v>63.65</v>
      </c>
      <c r="D742" s="75">
        <v>87.65</v>
      </c>
      <c r="E742" s="75">
        <v>63.8833333333333</v>
      </c>
    </row>
    <row r="743" ht="15.75" customHeight="1">
      <c r="A743" s="13">
        <v>42132.760416666664</v>
      </c>
      <c r="B743" s="75">
        <v>57.7333333333333</v>
      </c>
      <c r="C743" s="75">
        <v>62.9</v>
      </c>
      <c r="D743" s="75">
        <v>86.9</v>
      </c>
      <c r="E743" s="75">
        <v>63.6333333333333</v>
      </c>
    </row>
    <row r="744" ht="15.75" customHeight="1">
      <c r="A744" s="13">
        <v>42132.770833333336</v>
      </c>
      <c r="B744" s="75">
        <v>56.7333333333333</v>
      </c>
      <c r="C744" s="75">
        <v>62.15</v>
      </c>
      <c r="D744" s="75">
        <v>86.15</v>
      </c>
      <c r="E744" s="75">
        <v>63.3833333333333</v>
      </c>
    </row>
    <row r="745" ht="15.75" customHeight="1">
      <c r="A745" s="13">
        <v>42132.78125</v>
      </c>
      <c r="B745" s="75">
        <v>55.7333333333333</v>
      </c>
      <c r="C745" s="75">
        <v>61.4</v>
      </c>
      <c r="D745" s="75">
        <v>85.4</v>
      </c>
      <c r="E745" s="75">
        <v>63.1333333333333</v>
      </c>
    </row>
    <row r="746" ht="15.75" customHeight="1">
      <c r="A746" s="13">
        <v>42132.791666666664</v>
      </c>
      <c r="B746" s="75">
        <v>55.0</v>
      </c>
      <c r="C746" s="75">
        <v>60.65</v>
      </c>
      <c r="D746" s="75">
        <v>84.5333333333333</v>
      </c>
      <c r="E746" s="75">
        <v>62.7666666666667</v>
      </c>
    </row>
    <row r="747" ht="15.75" customHeight="1">
      <c r="A747" s="13">
        <v>42132.802083333336</v>
      </c>
      <c r="B747" s="75">
        <v>55.0</v>
      </c>
      <c r="C747" s="75">
        <v>59.9</v>
      </c>
      <c r="D747" s="75">
        <v>83.5333333333333</v>
      </c>
      <c r="E747" s="75">
        <v>62.2666666666667</v>
      </c>
    </row>
    <row r="748" ht="15.75" customHeight="1">
      <c r="A748" s="13">
        <v>42132.8125</v>
      </c>
      <c r="B748" s="75">
        <v>55.0</v>
      </c>
      <c r="C748" s="75">
        <v>59.15</v>
      </c>
      <c r="D748" s="75">
        <v>82.5333333333333</v>
      </c>
      <c r="E748" s="75">
        <v>61.7666666666667</v>
      </c>
    </row>
    <row r="749" ht="15.75" customHeight="1">
      <c r="A749" s="13">
        <v>42132.822916666664</v>
      </c>
      <c r="B749" s="75">
        <v>55.0</v>
      </c>
      <c r="C749" s="75">
        <v>58.4</v>
      </c>
      <c r="D749" s="75">
        <v>81.5333333333333</v>
      </c>
      <c r="E749" s="75">
        <v>61.2666666666667</v>
      </c>
    </row>
    <row r="750" ht="15.75" customHeight="1">
      <c r="A750" s="13">
        <v>42132.833333333336</v>
      </c>
      <c r="B750" s="75">
        <v>54.9333333333333</v>
      </c>
      <c r="C750" s="75">
        <v>57.65</v>
      </c>
      <c r="D750" s="75">
        <v>80.5333333333333</v>
      </c>
      <c r="E750" s="75">
        <v>60.7666666666667</v>
      </c>
    </row>
    <row r="751" ht="15.75" customHeight="1">
      <c r="A751" s="13">
        <v>42132.84375</v>
      </c>
      <c r="B751" s="75">
        <v>54.6833333333333</v>
      </c>
      <c r="C751" s="75">
        <v>56.9</v>
      </c>
      <c r="D751" s="75">
        <v>79.5333333333333</v>
      </c>
      <c r="E751" s="75">
        <v>60.2666666666667</v>
      </c>
    </row>
    <row r="752" ht="15.75" customHeight="1">
      <c r="A752" s="13">
        <v>42132.854166666664</v>
      </c>
      <c r="B752" s="75">
        <v>54.4333333333333</v>
      </c>
      <c r="C752" s="75">
        <v>56.15</v>
      </c>
      <c r="D752" s="75">
        <v>78.5333333333333</v>
      </c>
      <c r="E752" s="75">
        <v>59.7666666666667</v>
      </c>
    </row>
    <row r="753" ht="15.75" customHeight="1">
      <c r="A753" s="13">
        <v>42132.864583333336</v>
      </c>
      <c r="B753" s="75">
        <v>54.1833333333333</v>
      </c>
      <c r="C753" s="75">
        <v>55.4</v>
      </c>
      <c r="D753" s="75">
        <v>77.5333333333333</v>
      </c>
      <c r="E753" s="75">
        <v>59.2666666666667</v>
      </c>
    </row>
    <row r="754" ht="15.75" customHeight="1">
      <c r="A754" s="13">
        <v>42132.875</v>
      </c>
      <c r="B754" s="75">
        <v>54.0</v>
      </c>
      <c r="C754" s="75">
        <v>54.8833333333333</v>
      </c>
      <c r="D754" s="75">
        <v>76.65</v>
      </c>
      <c r="E754" s="75">
        <v>58.8833333333333</v>
      </c>
    </row>
    <row r="755" ht="15.75" customHeight="1">
      <c r="A755" s="13">
        <v>42132.885416666664</v>
      </c>
      <c r="B755" s="75">
        <v>54.0</v>
      </c>
      <c r="C755" s="75">
        <v>54.6333333333333</v>
      </c>
      <c r="D755" s="75">
        <v>75.9</v>
      </c>
      <c r="E755" s="75">
        <v>58.6333333333333</v>
      </c>
    </row>
    <row r="756" ht="15.75" customHeight="1">
      <c r="A756" s="13">
        <v>42132.895833333336</v>
      </c>
      <c r="B756" s="75">
        <v>54.0</v>
      </c>
      <c r="C756" s="75">
        <v>54.3833333333333</v>
      </c>
      <c r="D756" s="75">
        <v>75.15</v>
      </c>
      <c r="E756" s="75">
        <v>58.3833333333333</v>
      </c>
    </row>
    <row r="757" ht="15.75" customHeight="1">
      <c r="A757" s="13">
        <v>42132.90625</v>
      </c>
      <c r="B757" s="75">
        <v>54.0</v>
      </c>
      <c r="C757" s="75">
        <v>54.1333333333333</v>
      </c>
      <c r="D757" s="75">
        <v>74.4</v>
      </c>
      <c r="E757" s="75">
        <v>58.1333333333333</v>
      </c>
    </row>
    <row r="758" ht="15.75" customHeight="1">
      <c r="A758" s="13">
        <v>42132.916666666664</v>
      </c>
      <c r="B758" s="75">
        <v>53.9333333333333</v>
      </c>
      <c r="C758" s="75">
        <v>54.0</v>
      </c>
      <c r="D758" s="75">
        <v>74.0</v>
      </c>
      <c r="E758" s="75">
        <v>58.1166666666667</v>
      </c>
    </row>
    <row r="759" ht="15.75" customHeight="1">
      <c r="A759" s="13">
        <v>42132.927083333336</v>
      </c>
      <c r="B759" s="75">
        <v>53.6833333333333</v>
      </c>
      <c r="C759" s="75">
        <v>54.0</v>
      </c>
      <c r="D759" s="75">
        <v>73.3636363636364</v>
      </c>
      <c r="E759" s="75">
        <v>58.3666666666667</v>
      </c>
    </row>
    <row r="760" ht="15.75" customHeight="1">
      <c r="A760" s="13">
        <v>42132.9375</v>
      </c>
      <c r="B760" s="75">
        <v>53.4333333333333</v>
      </c>
      <c r="C760" s="75">
        <v>54.0</v>
      </c>
      <c r="D760" s="75">
        <v>73.0</v>
      </c>
      <c r="E760" s="75">
        <v>58.6166666666667</v>
      </c>
    </row>
    <row r="761" ht="15.75" customHeight="1">
      <c r="A761" s="13">
        <v>42132.947916666664</v>
      </c>
      <c r="B761" s="75">
        <v>53.1833333333333</v>
      </c>
      <c r="C761" s="75">
        <v>54.0</v>
      </c>
      <c r="D761" s="75">
        <v>73.0</v>
      </c>
      <c r="E761" s="75">
        <v>58.8666666666667</v>
      </c>
    </row>
    <row r="762" ht="15.75" customHeight="1">
      <c r="A762" s="13">
        <v>42132.958333333336</v>
      </c>
      <c r="B762" s="75">
        <v>53.4444444444444</v>
      </c>
      <c r="C762" s="75">
        <v>54.0</v>
      </c>
      <c r="D762" s="75">
        <v>73.0</v>
      </c>
      <c r="E762" s="75">
        <v>59.0</v>
      </c>
    </row>
    <row r="763" ht="15.75" customHeight="1">
      <c r="A763" s="13">
        <v>42132.96875</v>
      </c>
      <c r="B763" s="75">
        <v>54.0</v>
      </c>
      <c r="C763" s="75">
        <v>54.0</v>
      </c>
      <c r="D763" s="75">
        <v>73.0</v>
      </c>
      <c r="E763" s="75">
        <v>59.0</v>
      </c>
    </row>
    <row r="764" ht="15.75" customHeight="1">
      <c r="A764" s="13">
        <v>42132.979166666664</v>
      </c>
      <c r="B764" s="75">
        <v>54.0</v>
      </c>
      <c r="C764" s="75">
        <v>54.1785714285714</v>
      </c>
      <c r="D764" s="75">
        <v>73.0</v>
      </c>
      <c r="E764" s="75">
        <v>59.0</v>
      </c>
    </row>
    <row r="765" ht="15.75" customHeight="1">
      <c r="A765" s="13">
        <v>42132.989583333336</v>
      </c>
      <c r="B765" s="75">
        <v>54.0</v>
      </c>
      <c r="C765" s="75">
        <v>54.7142857142857</v>
      </c>
      <c r="D765" s="75">
        <v>73.0</v>
      </c>
      <c r="E765" s="75">
        <v>59.0</v>
      </c>
    </row>
    <row r="766" ht="15.75" customHeight="1">
      <c r="A766" s="13">
        <v>42133.0</v>
      </c>
      <c r="B766" s="75">
        <v>52.0666666666667</v>
      </c>
      <c r="C766" s="75">
        <v>55.0</v>
      </c>
      <c r="D766" s="75">
        <v>72.8833333333333</v>
      </c>
      <c r="E766" s="75">
        <v>59.0</v>
      </c>
    </row>
    <row r="767" ht="15.75" customHeight="1">
      <c r="A767" s="13">
        <v>42133.010416666664</v>
      </c>
      <c r="B767" s="75">
        <v>52.3166666666667</v>
      </c>
      <c r="C767" s="75">
        <v>55.0</v>
      </c>
      <c r="D767" s="75">
        <v>72.6333333333333</v>
      </c>
      <c r="E767" s="75">
        <v>59.0</v>
      </c>
    </row>
    <row r="768" ht="15.75" customHeight="1">
      <c r="A768" s="13">
        <v>42133.020833333336</v>
      </c>
      <c r="B768" s="75">
        <v>52.5666666666667</v>
      </c>
      <c r="C768" s="75">
        <v>55.0</v>
      </c>
      <c r="D768" s="75">
        <v>72.3833333333333</v>
      </c>
      <c r="E768" s="75">
        <v>59.0</v>
      </c>
    </row>
    <row r="769" ht="15.75" customHeight="1">
      <c r="A769" s="13">
        <v>42133.03125</v>
      </c>
      <c r="B769" s="75">
        <v>52.8166666666667</v>
      </c>
      <c r="C769" s="75">
        <v>55.0</v>
      </c>
      <c r="D769" s="75">
        <v>72.1333333333333</v>
      </c>
      <c r="E769" s="75">
        <v>59.0</v>
      </c>
    </row>
    <row r="770" ht="15.75" customHeight="1">
      <c r="A770" s="13">
        <v>42133.041666666664</v>
      </c>
      <c r="B770" s="75">
        <v>53.0</v>
      </c>
      <c r="C770" s="75">
        <v>55.0</v>
      </c>
      <c r="D770" s="75">
        <v>71.8833333333333</v>
      </c>
      <c r="E770" s="75">
        <v>59.0</v>
      </c>
    </row>
    <row r="771" ht="15.75" customHeight="1">
      <c r="A771" s="13">
        <v>42133.052083333336</v>
      </c>
      <c r="B771" s="75">
        <v>53.0</v>
      </c>
      <c r="C771" s="75">
        <v>55.0</v>
      </c>
      <c r="D771" s="75">
        <v>71.6333333333333</v>
      </c>
      <c r="E771" s="75">
        <v>59.0</v>
      </c>
    </row>
    <row r="772" ht="15.75" customHeight="1">
      <c r="A772" s="13">
        <v>42133.0625</v>
      </c>
      <c r="B772" s="75">
        <v>53.0</v>
      </c>
      <c r="C772" s="75">
        <v>55.0</v>
      </c>
      <c r="D772" s="75">
        <v>71.3833333333333</v>
      </c>
      <c r="E772" s="75">
        <v>59.0</v>
      </c>
    </row>
    <row r="773" ht="15.75" customHeight="1">
      <c r="A773" s="13">
        <v>42133.072916666664</v>
      </c>
      <c r="B773" s="75">
        <v>53.0</v>
      </c>
      <c r="C773" s="75">
        <v>55.0</v>
      </c>
      <c r="D773" s="75">
        <v>71.1333333333333</v>
      </c>
      <c r="E773" s="75">
        <v>59.0</v>
      </c>
    </row>
    <row r="774" ht="15.75" customHeight="1">
      <c r="A774" s="13">
        <v>42133.083333333336</v>
      </c>
      <c r="B774" s="75">
        <v>53.0</v>
      </c>
      <c r="C774" s="75">
        <v>54.8833333333333</v>
      </c>
      <c r="D774" s="75">
        <v>70.7666666666667</v>
      </c>
      <c r="E774" s="75">
        <v>58.8833333333333</v>
      </c>
    </row>
    <row r="775" ht="15.75" customHeight="1">
      <c r="A775" s="13">
        <v>42133.09375</v>
      </c>
      <c r="B775" s="75">
        <v>53.0</v>
      </c>
      <c r="C775" s="75">
        <v>54.6333333333333</v>
      </c>
      <c r="D775" s="75">
        <v>70.2666666666667</v>
      </c>
      <c r="E775" s="75">
        <v>58.6333333333333</v>
      </c>
    </row>
    <row r="776" ht="15.75" customHeight="1">
      <c r="A776" s="13">
        <v>42133.104166666664</v>
      </c>
      <c r="B776" s="75">
        <v>53.0</v>
      </c>
      <c r="C776" s="75">
        <v>54.3833333333333</v>
      </c>
      <c r="D776" s="75">
        <v>69.7666666666667</v>
      </c>
      <c r="E776" s="75">
        <v>58.3833333333333</v>
      </c>
    </row>
    <row r="777" ht="15.75" customHeight="1">
      <c r="A777" s="13">
        <v>42133.114583333336</v>
      </c>
      <c r="B777" s="75">
        <v>53.0</v>
      </c>
      <c r="C777" s="75">
        <v>54.1333333333333</v>
      </c>
      <c r="D777" s="75">
        <v>69.2666666666667</v>
      </c>
      <c r="E777" s="75">
        <v>58.1333333333333</v>
      </c>
    </row>
    <row r="778" ht="15.75" customHeight="1">
      <c r="A778" s="13">
        <v>42133.125</v>
      </c>
      <c r="B778" s="75">
        <v>53.0</v>
      </c>
      <c r="C778" s="75">
        <v>54.0</v>
      </c>
      <c r="D778" s="75">
        <v>68.7666666666667</v>
      </c>
      <c r="E778" s="75">
        <v>58.1166666666667</v>
      </c>
    </row>
    <row r="779" ht="15.75" customHeight="1">
      <c r="A779" s="13">
        <v>42133.135416666664</v>
      </c>
      <c r="B779" s="75">
        <v>53.0</v>
      </c>
      <c r="C779" s="75">
        <v>54.0</v>
      </c>
      <c r="D779" s="75">
        <v>68.2666666666667</v>
      </c>
      <c r="E779" s="75">
        <v>58.3666666666667</v>
      </c>
    </row>
    <row r="780" ht="15.75" customHeight="1">
      <c r="A780" s="13">
        <v>42133.145833333336</v>
      </c>
      <c r="B780" s="75">
        <v>53.0</v>
      </c>
      <c r="C780" s="75">
        <v>54.0</v>
      </c>
      <c r="D780" s="75">
        <v>67.7666666666667</v>
      </c>
      <c r="E780" s="75">
        <v>58.6166666666667</v>
      </c>
    </row>
    <row r="781" ht="15.75" customHeight="1">
      <c r="A781" s="13">
        <v>42133.15625</v>
      </c>
      <c r="B781" s="75">
        <v>53.0</v>
      </c>
      <c r="C781" s="75">
        <v>54.0</v>
      </c>
      <c r="D781" s="75">
        <v>67.2666666666667</v>
      </c>
      <c r="E781" s="75">
        <v>58.8666666666667</v>
      </c>
    </row>
    <row r="782" ht="15.75" customHeight="1">
      <c r="A782" s="13">
        <v>42133.166666666664</v>
      </c>
      <c r="B782" s="75">
        <v>53.0</v>
      </c>
      <c r="C782" s="75">
        <v>54.0</v>
      </c>
      <c r="D782" s="75">
        <v>66.7666666666667</v>
      </c>
      <c r="E782" s="75">
        <v>59.0</v>
      </c>
    </row>
    <row r="783" ht="15.75" customHeight="1">
      <c r="A783" s="13">
        <v>42133.177083333336</v>
      </c>
      <c r="B783" s="75">
        <v>53.0</v>
      </c>
      <c r="C783" s="75">
        <v>54.0</v>
      </c>
      <c r="D783" s="75">
        <v>66.2666666666667</v>
      </c>
      <c r="E783" s="75">
        <v>59.0</v>
      </c>
    </row>
    <row r="784" ht="15.75" customHeight="1">
      <c r="A784" s="13">
        <v>42133.1875</v>
      </c>
      <c r="B784" s="75">
        <v>53.0</v>
      </c>
      <c r="C784" s="75">
        <v>54.0</v>
      </c>
      <c r="D784" s="75">
        <v>65.7666666666667</v>
      </c>
      <c r="E784" s="75">
        <v>59.0</v>
      </c>
    </row>
    <row r="785" ht="15.75" customHeight="1">
      <c r="A785" s="13">
        <v>42133.197916666664</v>
      </c>
      <c r="B785" s="75">
        <v>53.0</v>
      </c>
      <c r="C785" s="75">
        <v>54.0</v>
      </c>
      <c r="D785" s="75">
        <v>65.2666666666667</v>
      </c>
      <c r="E785" s="75">
        <v>59.0</v>
      </c>
    </row>
    <row r="786" ht="15.75" customHeight="1">
      <c r="A786" s="13">
        <v>42133.208333333336</v>
      </c>
      <c r="B786" s="75">
        <v>53.0</v>
      </c>
      <c r="C786" s="75">
        <v>54.0</v>
      </c>
      <c r="D786" s="75">
        <v>65.0</v>
      </c>
      <c r="E786" s="75">
        <v>59.1166666666667</v>
      </c>
    </row>
    <row r="787" ht="15.75" customHeight="1">
      <c r="A787" s="13">
        <v>42133.21875</v>
      </c>
      <c r="B787" s="75">
        <v>53.0</v>
      </c>
      <c r="C787" s="75">
        <v>54.0</v>
      </c>
      <c r="D787" s="75">
        <v>65.0</v>
      </c>
      <c r="E787" s="75">
        <v>59.3666666666667</v>
      </c>
    </row>
    <row r="788" ht="15.75" customHeight="1">
      <c r="A788" s="13">
        <v>42133.229166666664</v>
      </c>
      <c r="B788" s="75">
        <v>53.0</v>
      </c>
      <c r="C788" s="75">
        <v>54.0</v>
      </c>
      <c r="D788" s="75">
        <v>65.0</v>
      </c>
      <c r="E788" s="75">
        <v>59.6166666666667</v>
      </c>
    </row>
    <row r="789" ht="15.75" customHeight="1">
      <c r="A789" s="13">
        <v>42133.239583333336</v>
      </c>
      <c r="B789" s="75">
        <v>53.0</v>
      </c>
      <c r="C789" s="75">
        <v>54.0</v>
      </c>
      <c r="D789" s="75">
        <v>65.0</v>
      </c>
      <c r="E789" s="75">
        <v>59.8666666666667</v>
      </c>
    </row>
    <row r="790" ht="15.75" customHeight="1">
      <c r="A790" s="13">
        <v>42133.25</v>
      </c>
      <c r="B790" s="75">
        <v>53.0666666666667</v>
      </c>
      <c r="C790" s="75">
        <v>54.1166666666667</v>
      </c>
      <c r="D790" s="75">
        <v>64.7666666666667</v>
      </c>
      <c r="E790" s="75">
        <v>60.1166666666667</v>
      </c>
    </row>
    <row r="791" ht="15.75" customHeight="1">
      <c r="A791" s="13">
        <v>42133.260416666664</v>
      </c>
      <c r="B791" s="75">
        <v>53.3166666666667</v>
      </c>
      <c r="C791" s="75">
        <v>54.3666666666667</v>
      </c>
      <c r="D791" s="75">
        <v>64.2666666666667</v>
      </c>
      <c r="E791" s="75">
        <v>60.3666666666667</v>
      </c>
    </row>
    <row r="792" ht="15.75" customHeight="1">
      <c r="A792" s="13">
        <v>42133.270833333336</v>
      </c>
      <c r="B792" s="75">
        <v>53.5666666666667</v>
      </c>
      <c r="C792" s="75">
        <v>54.6166666666667</v>
      </c>
      <c r="D792" s="75">
        <v>63.7666666666667</v>
      </c>
      <c r="E792" s="75">
        <v>60.6166666666667</v>
      </c>
    </row>
    <row r="793" ht="15.75" customHeight="1">
      <c r="A793" s="13">
        <v>42133.28125</v>
      </c>
      <c r="B793" s="75">
        <v>53.8166666666667</v>
      </c>
      <c r="C793" s="75">
        <v>54.8666666666667</v>
      </c>
      <c r="D793" s="75">
        <v>63.2666666666667</v>
      </c>
      <c r="E793" s="75">
        <v>60.8666666666667</v>
      </c>
    </row>
    <row r="794" ht="15.75" customHeight="1">
      <c r="A794" s="13">
        <v>42133.291666666664</v>
      </c>
      <c r="B794" s="75">
        <v>54.0</v>
      </c>
      <c r="C794" s="75">
        <v>55.1166666666667</v>
      </c>
      <c r="D794" s="75">
        <v>63.7</v>
      </c>
      <c r="E794" s="75">
        <v>61.4666666666667</v>
      </c>
    </row>
    <row r="795" ht="15.75" customHeight="1">
      <c r="A795" s="13">
        <v>42133.302083333336</v>
      </c>
      <c r="B795" s="75">
        <v>54.0</v>
      </c>
      <c r="C795" s="75">
        <v>55.3666666666667</v>
      </c>
      <c r="D795" s="75">
        <v>65.2</v>
      </c>
      <c r="E795" s="75">
        <v>62.4666666666667</v>
      </c>
    </row>
    <row r="796" ht="15.75" customHeight="1">
      <c r="A796" s="13">
        <v>42133.3125</v>
      </c>
      <c r="B796" s="75">
        <v>54.0</v>
      </c>
      <c r="C796" s="75">
        <v>55.6166666666667</v>
      </c>
      <c r="D796" s="75">
        <v>66.7</v>
      </c>
      <c r="E796" s="75">
        <v>63.4666666666667</v>
      </c>
    </row>
    <row r="797" ht="15.75" customHeight="1">
      <c r="A797" s="13">
        <v>42133.322916666664</v>
      </c>
      <c r="B797" s="75">
        <v>54.0</v>
      </c>
      <c r="C797" s="75">
        <v>55.8666666666667</v>
      </c>
      <c r="D797" s="75">
        <v>68.2</v>
      </c>
      <c r="E797" s="75">
        <v>64.4666666666667</v>
      </c>
    </row>
    <row r="798" ht="15.75" customHeight="1">
      <c r="A798" s="13">
        <v>42133.333333333336</v>
      </c>
      <c r="B798" s="75">
        <v>54.0909090909091</v>
      </c>
      <c r="C798" s="75">
        <v>56.1166666666667</v>
      </c>
      <c r="D798" s="75">
        <v>69.5833333333333</v>
      </c>
      <c r="E798" s="75">
        <v>65.35</v>
      </c>
    </row>
    <row r="799" ht="15.75" customHeight="1">
      <c r="A799" s="13">
        <v>42133.34375</v>
      </c>
      <c r="B799" s="75">
        <v>54.4318181818182</v>
      </c>
      <c r="C799" s="75">
        <v>56.3666666666667</v>
      </c>
      <c r="D799" s="75">
        <v>70.8333333333333</v>
      </c>
      <c r="E799" s="75">
        <v>66.1</v>
      </c>
    </row>
    <row r="800" ht="15.75" customHeight="1">
      <c r="A800" s="13">
        <v>42133.354166666664</v>
      </c>
      <c r="B800" s="75">
        <v>54.7727272727273</v>
      </c>
      <c r="C800" s="75">
        <v>56.6166666666667</v>
      </c>
      <c r="D800" s="75">
        <v>72.0833333333333</v>
      </c>
      <c r="E800" s="75">
        <v>66.85</v>
      </c>
    </row>
    <row r="801" ht="15.75" customHeight="1">
      <c r="A801" s="13">
        <v>42133.364583333336</v>
      </c>
      <c r="B801" s="75">
        <v>55.0</v>
      </c>
      <c r="C801" s="75">
        <v>56.8666666666667</v>
      </c>
      <c r="D801" s="75">
        <v>73.3333333333333</v>
      </c>
      <c r="E801" s="75">
        <v>67.6</v>
      </c>
    </row>
    <row r="802" ht="15.75" customHeight="1">
      <c r="A802" s="13">
        <v>42133.375</v>
      </c>
      <c r="B802" s="75">
        <v>55.0666666666667</v>
      </c>
      <c r="C802" s="75">
        <v>57.2333333333333</v>
      </c>
      <c r="D802" s="75">
        <v>74.35</v>
      </c>
      <c r="E802" s="75">
        <v>68.1166666666667</v>
      </c>
    </row>
    <row r="803" ht="15.75" customHeight="1">
      <c r="A803" s="13">
        <v>42133.385416666664</v>
      </c>
      <c r="B803" s="75">
        <v>55.3166666666667</v>
      </c>
      <c r="C803" s="75">
        <v>57.7333333333333</v>
      </c>
      <c r="D803" s="75">
        <v>75.1</v>
      </c>
      <c r="E803" s="75">
        <v>68.3666666666667</v>
      </c>
    </row>
    <row r="804" ht="15.75" customHeight="1">
      <c r="A804" s="13">
        <v>42133.395833333336</v>
      </c>
      <c r="B804" s="75">
        <v>55.5666666666667</v>
      </c>
      <c r="C804" s="75">
        <v>58.2333333333333</v>
      </c>
      <c r="D804" s="75">
        <v>75.85</v>
      </c>
      <c r="E804" s="75">
        <v>68.6166666666667</v>
      </c>
    </row>
    <row r="805" ht="15.75" customHeight="1">
      <c r="A805" s="13">
        <v>42133.40625</v>
      </c>
      <c r="B805" s="75">
        <v>55.8166666666667</v>
      </c>
      <c r="C805" s="75">
        <v>58.7333333333333</v>
      </c>
      <c r="D805" s="75">
        <v>76.6</v>
      </c>
      <c r="E805" s="75">
        <v>68.8666666666667</v>
      </c>
    </row>
    <row r="806" ht="15.75" customHeight="1">
      <c r="A806" s="13">
        <v>42133.416666666664</v>
      </c>
      <c r="B806" s="75">
        <v>56.0666666666667</v>
      </c>
      <c r="C806" s="75">
        <v>59.4666666666667</v>
      </c>
      <c r="D806" s="75">
        <v>77.2333333333333</v>
      </c>
      <c r="E806" s="75">
        <v>69.1166666666667</v>
      </c>
    </row>
    <row r="807" ht="15.75" customHeight="1">
      <c r="A807" s="13">
        <v>42133.427083333336</v>
      </c>
      <c r="B807" s="75">
        <v>56.3166666666667</v>
      </c>
      <c r="C807" s="75">
        <v>60.4666666666667</v>
      </c>
      <c r="D807" s="75">
        <v>77.7333333333333</v>
      </c>
      <c r="E807" s="75">
        <v>69.3666666666667</v>
      </c>
    </row>
    <row r="808" ht="15.75" customHeight="1">
      <c r="A808" s="13">
        <v>42133.4375</v>
      </c>
      <c r="B808" s="75">
        <v>56.5666666666667</v>
      </c>
      <c r="C808" s="75">
        <v>61.4666666666667</v>
      </c>
      <c r="D808" s="75">
        <v>78.2333333333333</v>
      </c>
      <c r="E808" s="75">
        <v>69.6166666666667</v>
      </c>
    </row>
    <row r="809" ht="15.75" customHeight="1">
      <c r="A809" s="13">
        <v>42133.447916666664</v>
      </c>
      <c r="B809" s="75">
        <v>56.8166666666667</v>
      </c>
      <c r="C809" s="75">
        <v>62.4666666666667</v>
      </c>
      <c r="D809" s="75">
        <v>78.7333333333333</v>
      </c>
      <c r="E809" s="75">
        <v>69.8666666666667</v>
      </c>
    </row>
    <row r="810" ht="15.75" customHeight="1">
      <c r="A810" s="13">
        <v>42133.458333333336</v>
      </c>
      <c r="B810" s="75">
        <v>57.2</v>
      </c>
      <c r="C810" s="75">
        <v>63.1166666666667</v>
      </c>
      <c r="D810" s="75">
        <v>79.2333333333333</v>
      </c>
      <c r="E810" s="75">
        <v>70.1166666666667</v>
      </c>
    </row>
    <row r="811" ht="15.75" customHeight="1">
      <c r="A811" s="13">
        <v>42133.46875</v>
      </c>
      <c r="B811" s="75">
        <v>57.95</v>
      </c>
      <c r="C811" s="75">
        <v>63.3666666666667</v>
      </c>
      <c r="D811" s="75">
        <v>79.7333333333333</v>
      </c>
      <c r="E811" s="75">
        <v>70.3666666666667</v>
      </c>
    </row>
    <row r="812" ht="15.75" customHeight="1">
      <c r="A812" s="13">
        <v>42133.479166666664</v>
      </c>
      <c r="B812" s="75">
        <v>58.7</v>
      </c>
      <c r="C812" s="75">
        <v>63.6166666666667</v>
      </c>
      <c r="D812" s="75">
        <v>80.2333333333333</v>
      </c>
      <c r="E812" s="75">
        <v>70.6166666666667</v>
      </c>
    </row>
    <row r="813" ht="15.75" customHeight="1">
      <c r="A813" s="13">
        <v>42133.489583333336</v>
      </c>
      <c r="B813" s="75">
        <v>59.45</v>
      </c>
      <c r="C813" s="75">
        <v>63.8666666666667</v>
      </c>
      <c r="D813" s="75">
        <v>80.7333333333333</v>
      </c>
      <c r="E813" s="75">
        <v>70.8666666666667</v>
      </c>
    </row>
    <row r="814" ht="15.75" customHeight="1">
      <c r="A814" s="13">
        <v>42133.5</v>
      </c>
      <c r="B814" s="75">
        <v>60.0952380952381</v>
      </c>
      <c r="C814" s="75">
        <v>64.1166666666667</v>
      </c>
      <c r="D814" s="75">
        <v>81.1166666666667</v>
      </c>
      <c r="E814" s="75">
        <v>71.35</v>
      </c>
    </row>
    <row r="815" ht="15.75" customHeight="1">
      <c r="A815" s="13">
        <v>42133.510416666664</v>
      </c>
      <c r="B815" s="75">
        <v>60.4523809523809</v>
      </c>
      <c r="C815" s="75">
        <v>64.3666666666667</v>
      </c>
      <c r="D815" s="75">
        <v>81.3666666666667</v>
      </c>
      <c r="E815" s="75">
        <v>72.1</v>
      </c>
    </row>
    <row r="816" ht="15.75" customHeight="1">
      <c r="A816" s="13">
        <v>42133.520833333336</v>
      </c>
      <c r="B816" s="75">
        <v>60.8095238095238</v>
      </c>
      <c r="C816" s="75">
        <v>64.6166666666667</v>
      </c>
      <c r="D816" s="75">
        <v>81.6166666666667</v>
      </c>
      <c r="E816" s="75">
        <v>72.85</v>
      </c>
    </row>
    <row r="817" ht="15.75" customHeight="1">
      <c r="A817" s="13">
        <v>42133.53125</v>
      </c>
      <c r="B817" s="75">
        <v>61.3888888888889</v>
      </c>
      <c r="C817" s="75">
        <v>64.8666666666667</v>
      </c>
      <c r="D817" s="75">
        <v>81.8666666666667</v>
      </c>
      <c r="E817" s="75">
        <v>73.6</v>
      </c>
    </row>
    <row r="818" ht="15.75" customHeight="1">
      <c r="A818" s="13">
        <v>42133.541666666664</v>
      </c>
      <c r="B818" s="75">
        <v>62.1333333333333</v>
      </c>
      <c r="C818" s="75">
        <v>65.2333333333333</v>
      </c>
      <c r="D818" s="75">
        <v>82.2333333333333</v>
      </c>
      <c r="E818" s="75">
        <v>74.2333333333333</v>
      </c>
    </row>
    <row r="819" ht="15.75" customHeight="1">
      <c r="A819" s="13">
        <v>42133.552083333336</v>
      </c>
      <c r="B819" s="75">
        <v>62.6333333333333</v>
      </c>
      <c r="C819" s="75">
        <v>65.7333333333333</v>
      </c>
      <c r="D819" s="75">
        <v>82.7333333333333</v>
      </c>
      <c r="E819" s="75">
        <v>74.7333333333333</v>
      </c>
    </row>
    <row r="820" ht="15.75" customHeight="1">
      <c r="A820" s="13">
        <v>42133.5625</v>
      </c>
      <c r="B820" s="75">
        <v>63.1333333333333</v>
      </c>
      <c r="C820" s="75">
        <v>66.2333333333333</v>
      </c>
      <c r="D820" s="75">
        <v>83.2333333333333</v>
      </c>
      <c r="E820" s="75">
        <v>75.2333333333333</v>
      </c>
    </row>
    <row r="821" ht="15.75" customHeight="1">
      <c r="A821" s="13">
        <v>42133.572916666664</v>
      </c>
      <c r="B821" s="75">
        <v>63.6333333333333</v>
      </c>
      <c r="C821" s="75">
        <v>66.7333333333333</v>
      </c>
      <c r="D821" s="75">
        <v>83.7333333333333</v>
      </c>
      <c r="E821" s="75">
        <v>75.7333333333333</v>
      </c>
    </row>
    <row r="822" ht="15.75" customHeight="1">
      <c r="A822" s="13">
        <v>42133.583333333336</v>
      </c>
      <c r="B822" s="75">
        <v>63.9333333333333</v>
      </c>
      <c r="C822" s="75">
        <v>67.0</v>
      </c>
      <c r="D822" s="75">
        <v>84.2333333333333</v>
      </c>
      <c r="E822" s="75">
        <v>76.1166666666667</v>
      </c>
    </row>
    <row r="823" ht="15.75" customHeight="1">
      <c r="A823" s="13">
        <v>42133.59375</v>
      </c>
      <c r="B823" s="75">
        <v>63.6833333333333</v>
      </c>
      <c r="C823" s="75">
        <v>67.0</v>
      </c>
      <c r="D823" s="75">
        <v>84.7333333333333</v>
      </c>
      <c r="E823" s="75">
        <v>76.3666666666667</v>
      </c>
    </row>
    <row r="824" ht="15.75" customHeight="1">
      <c r="A824" s="13">
        <v>42133.604166666664</v>
      </c>
      <c r="B824" s="75">
        <v>63.4333333333333</v>
      </c>
      <c r="C824" s="75">
        <v>67.0</v>
      </c>
      <c r="D824" s="75">
        <v>85.2333333333333</v>
      </c>
      <c r="E824" s="75">
        <v>76.6166666666667</v>
      </c>
    </row>
    <row r="825" ht="15.75" customHeight="1">
      <c r="A825" s="13">
        <v>42133.614583333336</v>
      </c>
      <c r="B825" s="75">
        <v>63.1833333333333</v>
      </c>
      <c r="C825" s="75">
        <v>67.0</v>
      </c>
      <c r="D825" s="75">
        <v>85.7333333333333</v>
      </c>
      <c r="E825" s="75">
        <v>76.8666666666667</v>
      </c>
    </row>
    <row r="826" ht="15.75" customHeight="1">
      <c r="A826" s="13">
        <v>42133.625</v>
      </c>
      <c r="B826" s="75">
        <v>62.8</v>
      </c>
      <c r="C826" s="75">
        <v>66.8833333333333</v>
      </c>
      <c r="D826" s="75">
        <v>86.2333333333333</v>
      </c>
      <c r="E826" s="75">
        <v>77.0</v>
      </c>
    </row>
    <row r="827" ht="15.75" customHeight="1">
      <c r="A827" s="13">
        <v>42133.635416666664</v>
      </c>
      <c r="B827" s="75">
        <v>62.05</v>
      </c>
      <c r="C827" s="75">
        <v>66.6333333333333</v>
      </c>
      <c r="D827" s="75">
        <v>86.7333333333333</v>
      </c>
      <c r="E827" s="75">
        <v>77.0</v>
      </c>
    </row>
    <row r="828" ht="15.75" customHeight="1">
      <c r="A828" s="13">
        <v>42133.645833333336</v>
      </c>
      <c r="B828" s="75">
        <v>61.3</v>
      </c>
      <c r="C828" s="75">
        <v>66.3833333333333</v>
      </c>
      <c r="D828" s="75">
        <v>87.2333333333333</v>
      </c>
      <c r="E828" s="75">
        <v>77.0</v>
      </c>
    </row>
    <row r="829" ht="15.75" customHeight="1">
      <c r="A829" s="13">
        <v>42133.65625</v>
      </c>
      <c r="B829" s="75">
        <v>60.55</v>
      </c>
      <c r="C829" s="75">
        <v>66.1333333333333</v>
      </c>
      <c r="D829" s="75">
        <v>87.7333333333333</v>
      </c>
      <c r="E829" s="75">
        <v>77.0</v>
      </c>
    </row>
    <row r="830" ht="15.75" customHeight="1">
      <c r="A830" s="13">
        <v>42133.666666666664</v>
      </c>
      <c r="B830" s="75">
        <v>59.7333333333333</v>
      </c>
      <c r="C830" s="75">
        <v>65.7666666666667</v>
      </c>
      <c r="D830" s="75">
        <v>88.0</v>
      </c>
      <c r="E830" s="75">
        <v>76.8833333333333</v>
      </c>
    </row>
    <row r="831" ht="15.75" customHeight="1">
      <c r="A831" s="13">
        <v>42133.677083333336</v>
      </c>
      <c r="B831" s="75">
        <v>58.7333333333333</v>
      </c>
      <c r="C831" s="75">
        <v>65.2666666666667</v>
      </c>
      <c r="D831" s="75">
        <v>88.0</v>
      </c>
      <c r="E831" s="75">
        <v>76.6333333333333</v>
      </c>
    </row>
    <row r="832" ht="15.75" customHeight="1">
      <c r="A832" s="13">
        <v>42133.6875</v>
      </c>
      <c r="B832" s="75">
        <v>57.7333333333333</v>
      </c>
      <c r="C832" s="75">
        <v>64.7666666666667</v>
      </c>
      <c r="D832" s="75">
        <v>88.0</v>
      </c>
      <c r="E832" s="75">
        <v>76.3833333333333</v>
      </c>
    </row>
    <row r="833" ht="15.75" customHeight="1">
      <c r="A833" s="13">
        <v>42133.697916666664</v>
      </c>
      <c r="B833" s="75">
        <v>56.7333333333333</v>
      </c>
      <c r="C833" s="75">
        <v>64.2666666666667</v>
      </c>
      <c r="D833" s="75">
        <v>88.0</v>
      </c>
      <c r="E833" s="75">
        <v>76.1333333333333</v>
      </c>
    </row>
    <row r="834" ht="15.75" customHeight="1">
      <c r="A834" s="13">
        <v>42133.708333333336</v>
      </c>
      <c r="B834" s="75">
        <v>55.7142857142857</v>
      </c>
      <c r="C834" s="75">
        <v>63.5333333333333</v>
      </c>
      <c r="D834" s="75">
        <v>88.0</v>
      </c>
      <c r="E834" s="75">
        <v>75.8833333333333</v>
      </c>
    </row>
    <row r="835" ht="15.75" customHeight="1">
      <c r="A835" s="13">
        <v>42133.71875</v>
      </c>
      <c r="B835" s="75">
        <v>55.0</v>
      </c>
      <c r="C835" s="75">
        <v>62.5333333333333</v>
      </c>
      <c r="D835" s="75">
        <v>88.0</v>
      </c>
      <c r="E835" s="75">
        <v>75.6333333333333</v>
      </c>
    </row>
    <row r="836" ht="15.75" customHeight="1">
      <c r="A836" s="13">
        <v>42133.729166666664</v>
      </c>
      <c r="B836" s="75">
        <v>55.0</v>
      </c>
      <c r="C836" s="75">
        <v>61.5333333333333</v>
      </c>
      <c r="D836" s="75">
        <v>88.0</v>
      </c>
      <c r="E836" s="75">
        <v>75.3833333333333</v>
      </c>
    </row>
    <row r="837" ht="15.75" customHeight="1">
      <c r="A837" s="13">
        <v>42133.739583333336</v>
      </c>
      <c r="B837" s="75">
        <v>55.0</v>
      </c>
      <c r="C837" s="75">
        <v>60.5333333333333</v>
      </c>
      <c r="D837" s="75">
        <v>88.0</v>
      </c>
      <c r="E837" s="75">
        <v>75.1333333333333</v>
      </c>
    </row>
    <row r="838" ht="15.75" customHeight="1">
      <c r="A838" s="13">
        <v>42133.75</v>
      </c>
      <c r="B838" s="75">
        <v>55.0</v>
      </c>
      <c r="C838" s="75">
        <v>59.65</v>
      </c>
      <c r="D838" s="75">
        <v>87.5333333333333</v>
      </c>
      <c r="E838" s="75">
        <v>74.7666666666667</v>
      </c>
    </row>
    <row r="839" ht="15.75" customHeight="1">
      <c r="A839" s="13">
        <v>42133.760416666664</v>
      </c>
      <c r="B839" s="75">
        <v>55.0</v>
      </c>
      <c r="C839" s="75">
        <v>58.9</v>
      </c>
      <c r="D839" s="75">
        <v>86.5333333333333</v>
      </c>
      <c r="E839" s="75">
        <v>74.2666666666667</v>
      </c>
    </row>
    <row r="840" ht="15.75" customHeight="1">
      <c r="A840" s="13">
        <v>42133.770833333336</v>
      </c>
      <c r="B840" s="75">
        <v>55.0</v>
      </c>
      <c r="C840" s="75">
        <v>58.15</v>
      </c>
      <c r="D840" s="75">
        <v>85.5333333333333</v>
      </c>
      <c r="E840" s="75">
        <v>73.7666666666667</v>
      </c>
    </row>
    <row r="841" ht="15.75" customHeight="1">
      <c r="A841" s="13">
        <v>42133.78125</v>
      </c>
      <c r="B841" s="75">
        <v>55.0</v>
      </c>
      <c r="C841" s="75">
        <v>57.4</v>
      </c>
      <c r="D841" s="75">
        <v>84.5333333333333</v>
      </c>
      <c r="E841" s="75">
        <v>73.2666666666667</v>
      </c>
    </row>
    <row r="842" ht="15.75" customHeight="1">
      <c r="A842" s="13">
        <v>42133.791666666664</v>
      </c>
      <c r="B842" s="75">
        <v>54.9333333333333</v>
      </c>
      <c r="C842" s="75">
        <v>56.7666666666667</v>
      </c>
      <c r="D842" s="75">
        <v>83.1833333333333</v>
      </c>
      <c r="E842" s="75">
        <v>72.7666666666667</v>
      </c>
    </row>
    <row r="843" ht="15.75" customHeight="1">
      <c r="A843" s="13">
        <v>42133.802083333336</v>
      </c>
      <c r="B843" s="75">
        <v>54.6833333333333</v>
      </c>
      <c r="C843" s="75">
        <v>56.2666666666667</v>
      </c>
      <c r="D843" s="75">
        <v>81.4333333333333</v>
      </c>
      <c r="E843" s="75">
        <v>72.2666666666667</v>
      </c>
    </row>
    <row r="844" ht="15.75" customHeight="1">
      <c r="A844" s="13">
        <v>42133.8125</v>
      </c>
      <c r="B844" s="75">
        <v>54.4333333333333</v>
      </c>
      <c r="C844" s="75">
        <v>55.7666666666667</v>
      </c>
      <c r="D844" s="75">
        <v>79.6833333333333</v>
      </c>
      <c r="E844" s="75">
        <v>71.7666666666667</v>
      </c>
    </row>
    <row r="845" ht="15.75" customHeight="1">
      <c r="A845" s="13">
        <v>42133.822916666664</v>
      </c>
      <c r="B845" s="75">
        <v>54.1833333333333</v>
      </c>
      <c r="C845" s="75">
        <v>55.2666666666667</v>
      </c>
      <c r="D845" s="75">
        <v>77.9333333333333</v>
      </c>
      <c r="E845" s="75">
        <v>71.2666666666667</v>
      </c>
    </row>
    <row r="846" ht="15.75" customHeight="1">
      <c r="A846" s="13">
        <v>42133.833333333336</v>
      </c>
      <c r="B846" s="75">
        <v>54.0</v>
      </c>
      <c r="C846" s="75">
        <v>55.0</v>
      </c>
      <c r="D846" s="75">
        <v>76.1833333333333</v>
      </c>
      <c r="E846" s="75">
        <v>70.7666666666667</v>
      </c>
    </row>
    <row r="847" ht="15.75" customHeight="1">
      <c r="A847" s="13">
        <v>42133.84375</v>
      </c>
      <c r="B847" s="75">
        <v>54.0</v>
      </c>
      <c r="C847" s="75">
        <v>55.0</v>
      </c>
      <c r="D847" s="75">
        <v>74.4333333333333</v>
      </c>
      <c r="E847" s="75">
        <v>70.2666666666667</v>
      </c>
    </row>
    <row r="848" ht="15.75" customHeight="1">
      <c r="A848" s="13">
        <v>42133.854166666664</v>
      </c>
      <c r="B848" s="75">
        <v>54.0</v>
      </c>
      <c r="C848" s="75">
        <v>55.0</v>
      </c>
      <c r="D848" s="75">
        <v>72.6833333333333</v>
      </c>
      <c r="E848" s="75">
        <v>69.7666666666667</v>
      </c>
    </row>
    <row r="849" ht="15.75" customHeight="1">
      <c r="A849" s="13">
        <v>42133.864583333336</v>
      </c>
      <c r="B849" s="75">
        <v>54.0</v>
      </c>
      <c r="C849" s="75">
        <v>55.0</v>
      </c>
      <c r="D849" s="75">
        <v>70.9333333333333</v>
      </c>
      <c r="E849" s="75">
        <v>69.2666666666667</v>
      </c>
    </row>
    <row r="850" ht="15.75" customHeight="1">
      <c r="A850" s="13">
        <v>42133.875</v>
      </c>
      <c r="B850" s="75">
        <v>54.0</v>
      </c>
      <c r="C850" s="75">
        <v>55.0</v>
      </c>
      <c r="D850" s="75">
        <v>69.65</v>
      </c>
      <c r="E850" s="75">
        <v>69.0</v>
      </c>
    </row>
    <row r="851" ht="15.75" customHeight="1">
      <c r="A851" s="13">
        <v>42133.885416666664</v>
      </c>
      <c r="B851" s="75">
        <v>54.0</v>
      </c>
      <c r="C851" s="75">
        <v>55.0</v>
      </c>
      <c r="D851" s="75">
        <v>68.9</v>
      </c>
      <c r="E851" s="75">
        <v>69.0</v>
      </c>
    </row>
    <row r="852" ht="15.75" customHeight="1">
      <c r="A852" s="13">
        <v>42133.895833333336</v>
      </c>
      <c r="B852" s="75">
        <v>54.0</v>
      </c>
      <c r="C852" s="75">
        <v>55.0</v>
      </c>
      <c r="D852" s="75">
        <v>68.15</v>
      </c>
      <c r="E852" s="75">
        <v>69.0</v>
      </c>
    </row>
    <row r="853" ht="15.75" customHeight="1">
      <c r="A853" s="13">
        <v>42133.90625</v>
      </c>
      <c r="B853" s="75">
        <v>54.0</v>
      </c>
      <c r="C853" s="75">
        <v>55.0</v>
      </c>
      <c r="D853" s="75">
        <v>67.4</v>
      </c>
      <c r="E853" s="75">
        <v>69.0</v>
      </c>
    </row>
    <row r="854" ht="15.75" customHeight="1">
      <c r="A854" s="13">
        <v>42133.916666666664</v>
      </c>
      <c r="B854" s="75">
        <v>54.0</v>
      </c>
      <c r="C854" s="75">
        <v>55.0</v>
      </c>
      <c r="D854" s="75">
        <v>67.0</v>
      </c>
      <c r="E854" s="75">
        <v>68.7666666666667</v>
      </c>
    </row>
    <row r="855" ht="15.75" customHeight="1">
      <c r="A855" s="13">
        <v>42133.927083333336</v>
      </c>
      <c r="B855" s="75">
        <v>54.0</v>
      </c>
      <c r="C855" s="75">
        <v>55.0</v>
      </c>
      <c r="D855" s="75">
        <v>67.0</v>
      </c>
      <c r="E855" s="75">
        <v>68.2666666666667</v>
      </c>
    </row>
    <row r="856" ht="15.75" customHeight="1">
      <c r="A856" s="13">
        <v>42133.9375</v>
      </c>
      <c r="B856" s="75">
        <v>53.8666666666667</v>
      </c>
      <c r="C856" s="75">
        <v>55.0</v>
      </c>
      <c r="D856" s="75">
        <v>67.0</v>
      </c>
      <c r="E856" s="75">
        <v>67.7666666666667</v>
      </c>
    </row>
    <row r="857" ht="15.75" customHeight="1">
      <c r="A857" s="13">
        <v>42133.947916666664</v>
      </c>
      <c r="B857" s="75">
        <v>53.3666666666667</v>
      </c>
      <c r="C857" s="75">
        <v>55.0</v>
      </c>
      <c r="D857" s="75">
        <v>67.0</v>
      </c>
      <c r="E857" s="75">
        <v>67.2666666666667</v>
      </c>
    </row>
    <row r="858" ht="15.75" customHeight="1">
      <c r="A858" s="13">
        <v>42133.958333333336</v>
      </c>
      <c r="B858" s="75">
        <v>53.0</v>
      </c>
      <c r="C858" s="75">
        <v>55.0</v>
      </c>
      <c r="D858" s="75">
        <v>66.8833333333333</v>
      </c>
      <c r="E858" s="75">
        <v>66.7666666666667</v>
      </c>
    </row>
    <row r="859" ht="15.75" customHeight="1">
      <c r="A859" s="13">
        <v>42133.96875</v>
      </c>
      <c r="B859" s="75">
        <v>53.0</v>
      </c>
      <c r="C859" s="75">
        <v>55.0</v>
      </c>
      <c r="D859" s="75">
        <v>66.6333333333333</v>
      </c>
      <c r="E859" s="75">
        <v>66.2666666666667</v>
      </c>
    </row>
    <row r="860" ht="15.75" customHeight="1">
      <c r="A860" s="13">
        <v>42133.979166666664</v>
      </c>
      <c r="B860" s="75">
        <v>53.0</v>
      </c>
      <c r="C860" s="75">
        <v>55.0</v>
      </c>
      <c r="D860" s="75">
        <v>66.3833333333333</v>
      </c>
      <c r="E860" s="75">
        <v>65.7666666666667</v>
      </c>
    </row>
    <row r="861" ht="15.75" customHeight="1">
      <c r="A861" s="13">
        <v>42133.989583333336</v>
      </c>
      <c r="B861" s="75">
        <v>53.0</v>
      </c>
      <c r="C861" s="75">
        <v>55.0</v>
      </c>
      <c r="D861" s="75">
        <v>66.1333333333333</v>
      </c>
      <c r="E861" s="75">
        <v>65.2666666666667</v>
      </c>
    </row>
    <row r="862" ht="15.75" customHeight="1">
      <c r="A862" s="13">
        <v>42134.0</v>
      </c>
      <c r="B862" s="75">
        <v>52.9333333333333</v>
      </c>
      <c r="C862" s="75">
        <v>55.0</v>
      </c>
      <c r="D862" s="75">
        <v>65.3333333333333</v>
      </c>
      <c r="E862" s="75">
        <v>64.7666666666667</v>
      </c>
    </row>
    <row r="863" ht="15.75" customHeight="1">
      <c r="A863" s="13">
        <v>42134.010416666664</v>
      </c>
      <c r="B863" s="75">
        <v>52.6833333333333</v>
      </c>
      <c r="C863" s="75">
        <v>55.0</v>
      </c>
      <c r="D863" s="75">
        <v>64.0</v>
      </c>
      <c r="E863" s="75">
        <v>64.2666666666667</v>
      </c>
    </row>
    <row r="864" ht="15.75" customHeight="1">
      <c r="A864" s="13">
        <v>42134.020833333336</v>
      </c>
      <c r="B864" s="75">
        <v>52.4333333333333</v>
      </c>
      <c r="C864" s="75">
        <v>55.0</v>
      </c>
      <c r="D864" s="75">
        <v>63.875</v>
      </c>
      <c r="E864" s="75">
        <v>63.7666666666667</v>
      </c>
    </row>
    <row r="865" ht="15.75" customHeight="1">
      <c r="A865" s="13">
        <v>42134.03125</v>
      </c>
      <c r="B865" s="75">
        <v>52.1833333333333</v>
      </c>
      <c r="C865" s="75">
        <v>55.0</v>
      </c>
      <c r="D865" s="75">
        <v>62.0</v>
      </c>
      <c r="E865" s="75">
        <v>63.2666666666667</v>
      </c>
    </row>
    <row r="866" ht="15.75" customHeight="1">
      <c r="A866" s="13">
        <v>42134.041666666664</v>
      </c>
      <c r="B866" s="75">
        <v>52.0</v>
      </c>
      <c r="C866" s="75">
        <v>55.0</v>
      </c>
      <c r="D866" s="75">
        <v>60.7666666666667</v>
      </c>
      <c r="E866" s="75">
        <v>62.7666666666667</v>
      </c>
    </row>
    <row r="867" ht="15.75" customHeight="1">
      <c r="A867" s="13">
        <v>42134.052083333336</v>
      </c>
      <c r="B867" s="75">
        <v>52.0</v>
      </c>
      <c r="C867" s="75">
        <v>55.0</v>
      </c>
      <c r="D867" s="75">
        <v>60.2666666666667</v>
      </c>
      <c r="E867" s="75">
        <v>62.2666666666667</v>
      </c>
    </row>
    <row r="868" ht="15.75" customHeight="1">
      <c r="A868" s="13">
        <v>42134.0625</v>
      </c>
      <c r="B868" s="75">
        <v>52.0</v>
      </c>
      <c r="C868" s="75">
        <v>55.0</v>
      </c>
      <c r="D868" s="75">
        <v>59.7666666666667</v>
      </c>
      <c r="E868" s="75">
        <v>61.7666666666667</v>
      </c>
    </row>
    <row r="869" ht="15.75" customHeight="1">
      <c r="A869" s="13">
        <v>42134.072916666664</v>
      </c>
      <c r="B869" s="75">
        <v>52.0</v>
      </c>
      <c r="C869" s="75">
        <v>55.0</v>
      </c>
      <c r="D869" s="75">
        <v>59.2666666666667</v>
      </c>
      <c r="E869" s="75">
        <v>61.2666666666667</v>
      </c>
    </row>
    <row r="870" ht="15.75" customHeight="1">
      <c r="A870" s="13">
        <v>42134.083333333336</v>
      </c>
      <c r="B870" s="75">
        <v>52.0</v>
      </c>
      <c r="C870" s="75">
        <v>55.0</v>
      </c>
      <c r="D870" s="75">
        <v>59.0</v>
      </c>
      <c r="E870" s="75">
        <v>60.7666666666667</v>
      </c>
    </row>
    <row r="871" ht="15.75" customHeight="1">
      <c r="A871" s="13">
        <v>42134.09375</v>
      </c>
      <c r="B871" s="75">
        <v>52.0</v>
      </c>
      <c r="C871" s="75">
        <v>55.0</v>
      </c>
      <c r="D871" s="75">
        <v>59.0</v>
      </c>
      <c r="E871" s="75">
        <v>60.2666666666667</v>
      </c>
    </row>
    <row r="872" ht="15.75" customHeight="1">
      <c r="A872" s="13">
        <v>42134.104166666664</v>
      </c>
      <c r="B872" s="75">
        <v>52.0</v>
      </c>
      <c r="C872" s="75">
        <v>55.0</v>
      </c>
      <c r="D872" s="75">
        <v>59.0</v>
      </c>
      <c r="E872" s="75">
        <v>59.7666666666667</v>
      </c>
    </row>
    <row r="873" ht="15.75" customHeight="1">
      <c r="A873" s="13">
        <v>42134.114583333336</v>
      </c>
      <c r="B873" s="75">
        <v>52.0</v>
      </c>
      <c r="C873" s="75">
        <v>55.0</v>
      </c>
      <c r="D873" s="75">
        <v>59.0</v>
      </c>
      <c r="E873" s="75">
        <v>59.2666666666667</v>
      </c>
    </row>
    <row r="874" ht="15.75" customHeight="1">
      <c r="A874" s="13">
        <v>42134.125</v>
      </c>
      <c r="B874" s="75">
        <v>52.0</v>
      </c>
      <c r="C874" s="75">
        <v>54.8833333333333</v>
      </c>
      <c r="D874" s="75">
        <v>59.4666666666667</v>
      </c>
      <c r="E874" s="75">
        <v>59.0</v>
      </c>
    </row>
    <row r="875" ht="15.75" customHeight="1">
      <c r="A875" s="13">
        <v>42134.135416666664</v>
      </c>
      <c r="B875" s="75">
        <v>52.0</v>
      </c>
      <c r="C875" s="75">
        <v>54.6333333333333</v>
      </c>
      <c r="D875" s="75">
        <v>60.4666666666667</v>
      </c>
      <c r="E875" s="75">
        <v>59.0</v>
      </c>
    </row>
    <row r="876" ht="15.75" customHeight="1">
      <c r="A876" s="13">
        <v>42134.145833333336</v>
      </c>
      <c r="B876" s="75">
        <v>52.0</v>
      </c>
      <c r="C876" s="75">
        <v>54.3833333333333</v>
      </c>
      <c r="D876" s="75">
        <v>61.4666666666667</v>
      </c>
      <c r="E876" s="75">
        <v>59.0</v>
      </c>
    </row>
    <row r="877" ht="15.75" customHeight="1">
      <c r="A877" s="13">
        <v>42134.15625</v>
      </c>
      <c r="B877" s="75">
        <v>52.0</v>
      </c>
      <c r="C877" s="75">
        <v>54.1333333333333</v>
      </c>
      <c r="D877" s="75">
        <v>62.4666666666667</v>
      </c>
      <c r="E877" s="75">
        <v>59.0</v>
      </c>
    </row>
    <row r="878" ht="15.75" customHeight="1">
      <c r="A878" s="13">
        <v>42134.166666666664</v>
      </c>
      <c r="B878" s="75">
        <v>52.0</v>
      </c>
      <c r="C878" s="75">
        <v>54.0</v>
      </c>
      <c r="D878" s="75">
        <v>62.5333333333333</v>
      </c>
      <c r="E878" s="75">
        <v>58.8833333333333</v>
      </c>
    </row>
    <row r="879" ht="15.75" customHeight="1">
      <c r="A879" s="13">
        <v>42134.177083333336</v>
      </c>
      <c r="B879" s="75">
        <v>52.0</v>
      </c>
      <c r="C879" s="75">
        <v>54.0</v>
      </c>
      <c r="D879" s="75">
        <v>61.5333333333333</v>
      </c>
      <c r="E879" s="75">
        <v>58.6333333333333</v>
      </c>
    </row>
    <row r="880" ht="15.75" customHeight="1">
      <c r="A880" s="13">
        <v>42134.1875</v>
      </c>
      <c r="B880" s="75">
        <v>52.0</v>
      </c>
      <c r="C880" s="75">
        <v>54.0</v>
      </c>
      <c r="D880" s="75">
        <v>60.5333333333333</v>
      </c>
      <c r="E880" s="75">
        <v>58.3833333333333</v>
      </c>
    </row>
    <row r="881" ht="15.75" customHeight="1">
      <c r="A881" s="13">
        <v>42134.197916666664</v>
      </c>
      <c r="B881" s="75">
        <v>52.0</v>
      </c>
      <c r="C881" s="75">
        <v>54.0</v>
      </c>
      <c r="D881" s="75">
        <v>59.5333333333333</v>
      </c>
      <c r="E881" s="75">
        <v>58.1333333333333</v>
      </c>
    </row>
    <row r="882" ht="15.75" customHeight="1">
      <c r="A882" s="13">
        <v>42134.208333333336</v>
      </c>
      <c r="B882" s="75">
        <v>52.0</v>
      </c>
      <c r="C882" s="75">
        <v>54.0</v>
      </c>
      <c r="D882" s="75">
        <v>58.8833333333333</v>
      </c>
      <c r="E882" s="75">
        <v>58.1166666666667</v>
      </c>
    </row>
    <row r="883" ht="15.75" customHeight="1">
      <c r="A883" s="13">
        <v>42134.21875</v>
      </c>
      <c r="B883" s="75">
        <v>52.0</v>
      </c>
      <c r="C883" s="75">
        <v>54.0</v>
      </c>
      <c r="D883" s="75">
        <v>58.6333333333333</v>
      </c>
      <c r="E883" s="75">
        <v>58.3666666666667</v>
      </c>
    </row>
    <row r="884" ht="15.75" customHeight="1">
      <c r="A884" s="13">
        <v>42134.229166666664</v>
      </c>
      <c r="B884" s="75">
        <v>52.0</v>
      </c>
      <c r="C884" s="75">
        <v>54.0</v>
      </c>
      <c r="D884" s="75">
        <v>58.3833333333333</v>
      </c>
      <c r="E884" s="75">
        <v>58.6166666666667</v>
      </c>
    </row>
    <row r="885" ht="15.75" customHeight="1">
      <c r="A885" s="13">
        <v>42134.239583333336</v>
      </c>
      <c r="B885" s="75">
        <v>52.0</v>
      </c>
      <c r="C885" s="75">
        <v>54.0</v>
      </c>
      <c r="D885" s="75">
        <v>58.1333333333333</v>
      </c>
      <c r="E885" s="75">
        <v>58.8666666666667</v>
      </c>
    </row>
    <row r="886" ht="15.75" customHeight="1">
      <c r="A886" s="13">
        <v>42134.25</v>
      </c>
      <c r="B886" s="75">
        <v>52.0</v>
      </c>
      <c r="C886" s="75">
        <v>54.1166666666667</v>
      </c>
      <c r="D886" s="75">
        <v>58.1166666666667</v>
      </c>
      <c r="E886" s="75">
        <v>59.4666666666667</v>
      </c>
    </row>
    <row r="887" ht="15.75" customHeight="1">
      <c r="A887" s="13">
        <v>42134.260416666664</v>
      </c>
      <c r="B887" s="75">
        <v>52.0</v>
      </c>
      <c r="C887" s="75">
        <v>54.3666666666667</v>
      </c>
      <c r="D887" s="75">
        <v>58.3666666666667</v>
      </c>
      <c r="E887" s="75">
        <v>60.4666666666667</v>
      </c>
    </row>
    <row r="888" ht="15.75" customHeight="1">
      <c r="A888" s="13">
        <v>42134.270833333336</v>
      </c>
      <c r="B888" s="75">
        <v>52.0</v>
      </c>
      <c r="C888" s="75">
        <v>54.6166666666667</v>
      </c>
      <c r="D888" s="75">
        <v>58.6166666666667</v>
      </c>
      <c r="E888" s="75">
        <v>61.4666666666667</v>
      </c>
    </row>
    <row r="889" ht="15.75" customHeight="1">
      <c r="A889" s="13">
        <v>42134.28125</v>
      </c>
      <c r="B889" s="75">
        <v>52.0</v>
      </c>
      <c r="C889" s="75">
        <v>54.8666666666667</v>
      </c>
      <c r="D889" s="75">
        <v>58.8666666666667</v>
      </c>
      <c r="E889" s="75">
        <v>62.4666666666667</v>
      </c>
    </row>
    <row r="890" ht="15.75" customHeight="1">
      <c r="A890" s="13">
        <v>42134.291666666664</v>
      </c>
      <c r="B890" s="75">
        <v>52.0666666666667</v>
      </c>
      <c r="C890" s="75">
        <v>55.0</v>
      </c>
      <c r="D890" s="75">
        <v>59.4666666666667</v>
      </c>
      <c r="E890" s="75">
        <v>63.35</v>
      </c>
    </row>
    <row r="891" ht="15.75" customHeight="1">
      <c r="A891" s="13">
        <v>42134.302083333336</v>
      </c>
      <c r="B891" s="75">
        <v>52.3166666666667</v>
      </c>
      <c r="C891" s="75">
        <v>55.2692307692308</v>
      </c>
      <c r="D891" s="75">
        <v>60.4666666666667</v>
      </c>
      <c r="E891" s="75">
        <v>64.1</v>
      </c>
    </row>
    <row r="892" ht="15.75" customHeight="1">
      <c r="A892" s="13">
        <v>42134.3125</v>
      </c>
      <c r="B892" s="75">
        <v>52.5666666666667</v>
      </c>
      <c r="C892" s="75">
        <v>55.5576923076923</v>
      </c>
      <c r="D892" s="75">
        <v>61.4666666666667</v>
      </c>
      <c r="E892" s="75">
        <v>64.85</v>
      </c>
    </row>
    <row r="893" ht="15.75" customHeight="1">
      <c r="A893" s="13">
        <v>42134.322916666664</v>
      </c>
      <c r="B893" s="75">
        <v>52.8166666666667</v>
      </c>
      <c r="C893" s="75">
        <v>55.8461538461538</v>
      </c>
      <c r="D893" s="75">
        <v>62.4666666666667</v>
      </c>
      <c r="E893" s="75">
        <v>65.6</v>
      </c>
    </row>
    <row r="894" ht="15.75" customHeight="1">
      <c r="A894" s="13">
        <v>42134.333333333336</v>
      </c>
      <c r="B894" s="75">
        <v>53.0666666666667</v>
      </c>
      <c r="C894" s="75">
        <v>56.21875</v>
      </c>
      <c r="D894" s="75">
        <v>63.4666666666667</v>
      </c>
      <c r="E894" s="75">
        <v>66.4666666666667</v>
      </c>
    </row>
    <row r="895" ht="15.75" customHeight="1">
      <c r="A895" s="13">
        <v>42134.34375</v>
      </c>
      <c r="B895" s="75">
        <v>53.3166666666667</v>
      </c>
      <c r="C895" s="75">
        <v>56.6875</v>
      </c>
      <c r="D895" s="75">
        <v>64.4666666666667</v>
      </c>
      <c r="E895" s="75">
        <v>67.4666666666667</v>
      </c>
    </row>
    <row r="896" ht="15.75" customHeight="1">
      <c r="A896" s="13">
        <v>42134.354166666664</v>
      </c>
      <c r="B896" s="75">
        <v>53.5666666666667</v>
      </c>
      <c r="C896" s="75">
        <v>57.3571428571429</v>
      </c>
      <c r="D896" s="75">
        <v>65.4666666666667</v>
      </c>
      <c r="E896" s="75">
        <v>68.4666666666667</v>
      </c>
    </row>
    <row r="897" ht="15.75" customHeight="1">
      <c r="A897" s="13">
        <v>42134.364583333336</v>
      </c>
      <c r="B897" s="75">
        <v>53.8166666666667</v>
      </c>
      <c r="C897" s="75">
        <v>58.4285714285714</v>
      </c>
      <c r="D897" s="75">
        <v>66.4666666666667</v>
      </c>
      <c r="E897" s="75">
        <v>69.4666666666667</v>
      </c>
    </row>
    <row r="898" ht="15.75" customHeight="1">
      <c r="A898" s="13">
        <v>42134.375</v>
      </c>
      <c r="B898" s="75">
        <v>54.1333333333333</v>
      </c>
      <c r="C898" s="75">
        <v>59.4666666666667</v>
      </c>
      <c r="D898" s="75">
        <v>67.35</v>
      </c>
      <c r="E898" s="75">
        <v>70.4666666666667</v>
      </c>
    </row>
    <row r="899" ht="15.75" customHeight="1">
      <c r="A899" s="13">
        <v>42134.385416666664</v>
      </c>
      <c r="B899" s="75">
        <v>54.6333333333333</v>
      </c>
      <c r="C899" s="75">
        <v>60.4666666666667</v>
      </c>
      <c r="D899" s="75">
        <v>68.1</v>
      </c>
      <c r="E899" s="75">
        <v>71.4666666666667</v>
      </c>
    </row>
    <row r="900" ht="15.75" customHeight="1">
      <c r="A900" s="13">
        <v>42134.395833333336</v>
      </c>
      <c r="B900" s="75">
        <v>55.1333333333333</v>
      </c>
      <c r="C900" s="75">
        <v>61.4666666666667</v>
      </c>
      <c r="D900" s="75">
        <v>68.85</v>
      </c>
      <c r="E900" s="75">
        <v>72.4666666666667</v>
      </c>
    </row>
    <row r="901" ht="15.75" customHeight="1">
      <c r="A901" s="13">
        <v>42134.40625</v>
      </c>
      <c r="B901" s="75">
        <v>55.6333333333333</v>
      </c>
      <c r="C901" s="75">
        <v>62.4666666666667</v>
      </c>
      <c r="D901" s="75">
        <v>69.6</v>
      </c>
      <c r="E901" s="75">
        <v>73.4666666666667</v>
      </c>
    </row>
    <row r="902" ht="15.75" customHeight="1">
      <c r="A902" s="13">
        <v>42134.416666666664</v>
      </c>
      <c r="B902" s="75">
        <v>56.1333333333333</v>
      </c>
      <c r="C902" s="75">
        <v>63.35</v>
      </c>
      <c r="D902" s="75">
        <v>70.2333333333333</v>
      </c>
      <c r="E902" s="75">
        <v>74.4666666666667</v>
      </c>
    </row>
    <row r="903" ht="15.75" customHeight="1">
      <c r="A903" s="13">
        <v>42134.427083333336</v>
      </c>
      <c r="B903" s="75">
        <v>56.6333333333333</v>
      </c>
      <c r="C903" s="75">
        <v>64.1</v>
      </c>
      <c r="D903" s="75">
        <v>70.7333333333333</v>
      </c>
      <c r="E903" s="75">
        <v>75.4666666666667</v>
      </c>
    </row>
    <row r="904" ht="15.75" customHeight="1">
      <c r="A904" s="13">
        <v>42134.4375</v>
      </c>
      <c r="B904" s="75">
        <v>57.2666666666667</v>
      </c>
      <c r="C904" s="75">
        <v>64.85</v>
      </c>
      <c r="D904" s="75">
        <v>71.2333333333333</v>
      </c>
      <c r="E904" s="75">
        <v>76.4666666666667</v>
      </c>
    </row>
    <row r="905" ht="15.75" customHeight="1">
      <c r="A905" s="13">
        <v>42134.447916666664</v>
      </c>
      <c r="B905" s="75">
        <v>58.2666666666667</v>
      </c>
      <c r="C905" s="75">
        <v>65.6</v>
      </c>
      <c r="D905" s="75">
        <v>71.7333333333333</v>
      </c>
      <c r="E905" s="75">
        <v>77.4666666666667</v>
      </c>
    </row>
    <row r="906" ht="15.75" customHeight="1">
      <c r="A906" s="13">
        <v>42134.458333333336</v>
      </c>
      <c r="B906" s="75">
        <v>59.0</v>
      </c>
      <c r="C906" s="75">
        <v>66.0</v>
      </c>
      <c r="D906" s="75">
        <v>72.35</v>
      </c>
      <c r="E906" s="75">
        <v>78.0</v>
      </c>
    </row>
    <row r="907" ht="15.75" customHeight="1">
      <c r="A907" s="13">
        <v>42134.46875</v>
      </c>
      <c r="B907" s="75">
        <v>59.0</v>
      </c>
      <c r="C907" s="75">
        <v>66.0</v>
      </c>
      <c r="D907" s="75">
        <v>73.1</v>
      </c>
      <c r="E907" s="75">
        <v>78.0</v>
      </c>
    </row>
    <row r="908" ht="15.75" customHeight="1">
      <c r="A908" s="13">
        <v>42134.479166666664</v>
      </c>
      <c r="B908" s="75">
        <v>59.0714285714286</v>
      </c>
      <c r="C908" s="75">
        <v>66.0</v>
      </c>
      <c r="D908" s="75">
        <v>73.85</v>
      </c>
      <c r="E908" s="75">
        <v>78.0</v>
      </c>
    </row>
    <row r="909" ht="15.75" customHeight="1">
      <c r="A909" s="13">
        <v>42134.489583333336</v>
      </c>
      <c r="B909" s="75">
        <v>59.6071428571429</v>
      </c>
      <c r="C909" s="75">
        <v>66.0</v>
      </c>
      <c r="D909" s="75">
        <v>74.6</v>
      </c>
      <c r="E909" s="75">
        <v>78.0</v>
      </c>
    </row>
    <row r="910" ht="15.75" customHeight="1">
      <c r="A910" s="13">
        <v>42134.5</v>
      </c>
      <c r="B910" s="75">
        <v>60.0666666666667</v>
      </c>
      <c r="C910" s="75">
        <v>66.1166666666667</v>
      </c>
      <c r="D910" s="75">
        <v>75.35</v>
      </c>
      <c r="E910" s="75">
        <v>78.4666666666667</v>
      </c>
    </row>
    <row r="911" ht="15.75" customHeight="1">
      <c r="A911" s="13">
        <v>42134.510416666664</v>
      </c>
      <c r="B911" s="75">
        <v>60.3166666666667</v>
      </c>
      <c r="C911" s="75">
        <v>66.3666666666667</v>
      </c>
      <c r="D911" s="75">
        <v>76.1</v>
      </c>
      <c r="E911" s="75">
        <v>79.4666666666667</v>
      </c>
    </row>
    <row r="912" ht="15.75" customHeight="1">
      <c r="A912" s="13">
        <v>42134.520833333336</v>
      </c>
      <c r="B912" s="75">
        <v>60.5666666666667</v>
      </c>
      <c r="C912" s="75">
        <v>66.6166666666667</v>
      </c>
      <c r="D912" s="75">
        <v>76.85</v>
      </c>
      <c r="E912" s="75">
        <v>80.4666666666667</v>
      </c>
    </row>
    <row r="913" ht="15.75" customHeight="1">
      <c r="A913" s="13">
        <v>42134.53125</v>
      </c>
      <c r="B913" s="75">
        <v>60.8166666666667</v>
      </c>
      <c r="C913" s="75">
        <v>66.8666666666667</v>
      </c>
      <c r="D913" s="75">
        <v>77.6</v>
      </c>
      <c r="E913" s="75">
        <v>81.4666666666667</v>
      </c>
    </row>
    <row r="914" ht="15.75" customHeight="1">
      <c r="A914" s="13">
        <v>42134.541666666664</v>
      </c>
      <c r="B914" s="75">
        <v>60.9333333333333</v>
      </c>
      <c r="C914" s="75">
        <v>66.8833333333333</v>
      </c>
      <c r="D914" s="75">
        <v>78.1166666666667</v>
      </c>
      <c r="E914" s="75">
        <v>82.1166666666667</v>
      </c>
    </row>
    <row r="915" ht="15.75" customHeight="1">
      <c r="A915" s="13">
        <v>42134.552083333336</v>
      </c>
      <c r="B915" s="75">
        <v>60.6833333333333</v>
      </c>
      <c r="C915" s="75">
        <v>66.6333333333333</v>
      </c>
      <c r="D915" s="75">
        <v>78.3666666666667</v>
      </c>
      <c r="E915" s="75">
        <v>82.3666666666667</v>
      </c>
    </row>
    <row r="916" ht="15.75" customHeight="1">
      <c r="A916" s="13">
        <v>42134.5625</v>
      </c>
      <c r="B916" s="75">
        <v>60.4333333333333</v>
      </c>
      <c r="C916" s="75">
        <v>66.3833333333333</v>
      </c>
      <c r="D916" s="75">
        <v>78.6166666666667</v>
      </c>
      <c r="E916" s="75">
        <v>82.6166666666667</v>
      </c>
    </row>
    <row r="917" ht="15.75" customHeight="1">
      <c r="A917" s="13">
        <v>42134.572916666664</v>
      </c>
      <c r="B917" s="75">
        <v>60.1833333333333</v>
      </c>
      <c r="C917" s="75">
        <v>66.1333333333333</v>
      </c>
      <c r="D917" s="75">
        <v>78.8666666666667</v>
      </c>
      <c r="E917" s="75">
        <v>82.8666666666667</v>
      </c>
    </row>
    <row r="918" ht="15.75" customHeight="1">
      <c r="A918" s="13">
        <v>42134.583333333336</v>
      </c>
      <c r="B918" s="75">
        <v>60.0</v>
      </c>
      <c r="C918" s="75">
        <v>66.0</v>
      </c>
      <c r="D918" s="75">
        <v>79.2333333333333</v>
      </c>
      <c r="E918" s="75">
        <v>83.1166666666667</v>
      </c>
    </row>
    <row r="919" ht="15.75" customHeight="1">
      <c r="A919" s="13">
        <v>42134.59375</v>
      </c>
      <c r="B919" s="75">
        <v>60.0</v>
      </c>
      <c r="C919" s="75">
        <v>66.0</v>
      </c>
      <c r="D919" s="75">
        <v>79.7333333333333</v>
      </c>
      <c r="E919" s="75">
        <v>83.3666666666667</v>
      </c>
    </row>
    <row r="920" ht="15.75" customHeight="1">
      <c r="A920" s="13">
        <v>42134.604166666664</v>
      </c>
      <c r="B920" s="75">
        <v>60.0</v>
      </c>
      <c r="C920" s="75">
        <v>66.0</v>
      </c>
      <c r="D920" s="75">
        <v>80.2333333333333</v>
      </c>
      <c r="E920" s="75">
        <v>83.6166666666667</v>
      </c>
    </row>
    <row r="921" ht="15.75" customHeight="1">
      <c r="A921" s="13">
        <v>42134.614583333336</v>
      </c>
      <c r="B921" s="75">
        <v>60.0</v>
      </c>
      <c r="C921" s="75">
        <v>66.0</v>
      </c>
      <c r="D921" s="75">
        <v>80.7333333333333</v>
      </c>
      <c r="E921" s="75">
        <v>83.8666666666667</v>
      </c>
    </row>
    <row r="922" ht="15.75" customHeight="1">
      <c r="A922" s="13">
        <v>42134.625</v>
      </c>
      <c r="B922" s="75">
        <v>59.9333333333333</v>
      </c>
      <c r="C922" s="75">
        <v>65.8833333333333</v>
      </c>
      <c r="D922" s="75">
        <v>81.1166666666667</v>
      </c>
      <c r="E922" s="75">
        <v>84.1166666666667</v>
      </c>
    </row>
    <row r="923" ht="15.75" customHeight="1">
      <c r="A923" s="13">
        <v>42134.635416666664</v>
      </c>
      <c r="B923" s="75">
        <v>59.6833333333333</v>
      </c>
      <c r="C923" s="75">
        <v>65.6333333333333</v>
      </c>
      <c r="D923" s="75">
        <v>81.3666666666667</v>
      </c>
      <c r="E923" s="75">
        <v>84.3666666666667</v>
      </c>
    </row>
    <row r="924" ht="15.75" customHeight="1">
      <c r="A924" s="13">
        <v>42134.645833333336</v>
      </c>
      <c r="B924" s="75">
        <v>59.4333333333333</v>
      </c>
      <c r="C924" s="75">
        <v>65.3833333333333</v>
      </c>
      <c r="D924" s="75">
        <v>81.6166666666667</v>
      </c>
      <c r="E924" s="75">
        <v>84.6166666666667</v>
      </c>
    </row>
    <row r="925" ht="15.75" customHeight="1">
      <c r="A925" s="13">
        <v>42134.65625</v>
      </c>
      <c r="B925" s="75">
        <v>59.1833333333333</v>
      </c>
      <c r="C925" s="75">
        <v>65.1333333333333</v>
      </c>
      <c r="D925" s="75">
        <v>81.8666666666667</v>
      </c>
      <c r="E925" s="75">
        <v>84.8666666666667</v>
      </c>
    </row>
    <row r="926" ht="15.75" customHeight="1">
      <c r="A926" s="13">
        <v>42134.666666666664</v>
      </c>
      <c r="B926" s="75">
        <v>58.9333333333333</v>
      </c>
      <c r="C926" s="75">
        <v>64.7666666666667</v>
      </c>
      <c r="D926" s="75">
        <v>82.1166666666667</v>
      </c>
      <c r="E926" s="75">
        <v>85.0</v>
      </c>
    </row>
    <row r="927" ht="15.75" customHeight="1">
      <c r="A927" s="13">
        <v>42134.677083333336</v>
      </c>
      <c r="B927" s="75">
        <v>58.6833333333333</v>
      </c>
      <c r="C927" s="75">
        <v>64.2666666666667</v>
      </c>
      <c r="D927" s="75">
        <v>82.3666666666667</v>
      </c>
      <c r="E927" s="75">
        <v>85.0</v>
      </c>
    </row>
    <row r="928" ht="15.75" customHeight="1">
      <c r="A928" s="13">
        <v>42134.6875</v>
      </c>
      <c r="B928" s="75">
        <v>58.4333333333333</v>
      </c>
      <c r="C928" s="75">
        <v>63.7666666666667</v>
      </c>
      <c r="D928" s="75">
        <v>82.6166666666667</v>
      </c>
      <c r="E928" s="75">
        <v>85.0</v>
      </c>
    </row>
    <row r="929" ht="15.75" customHeight="1">
      <c r="A929" s="13">
        <v>42134.697916666664</v>
      </c>
      <c r="B929" s="75">
        <v>58.1833333333333</v>
      </c>
      <c r="C929" s="75">
        <v>63.2666666666667</v>
      </c>
      <c r="D929" s="75">
        <v>82.8666666666667</v>
      </c>
      <c r="E929" s="75">
        <v>85.0</v>
      </c>
    </row>
    <row r="930" ht="15.75" customHeight="1">
      <c r="A930" s="13">
        <v>42134.708333333336</v>
      </c>
      <c r="B930" s="75">
        <v>57.8666666666667</v>
      </c>
      <c r="C930" s="75">
        <v>62.7666666666667</v>
      </c>
      <c r="D930" s="75">
        <v>83.0</v>
      </c>
      <c r="E930" s="75">
        <v>84.7666666666667</v>
      </c>
    </row>
    <row r="931" ht="15.75" customHeight="1">
      <c r="A931" s="13">
        <v>42134.71875</v>
      </c>
      <c r="B931" s="75">
        <v>57.3666666666667</v>
      </c>
      <c r="C931" s="75">
        <v>62.2666666666667</v>
      </c>
      <c r="D931" s="75">
        <v>83.0</v>
      </c>
      <c r="E931" s="75">
        <v>84.2666666666667</v>
      </c>
    </row>
    <row r="932" ht="15.75" customHeight="1">
      <c r="A932" s="13">
        <v>42134.729166666664</v>
      </c>
      <c r="B932" s="75">
        <v>56.8666666666667</v>
      </c>
      <c r="C932" s="75">
        <v>61.7666666666667</v>
      </c>
      <c r="D932" s="75">
        <v>83.0</v>
      </c>
      <c r="E932" s="75">
        <v>83.7666666666667</v>
      </c>
    </row>
    <row r="933" ht="15.75" customHeight="1">
      <c r="A933" s="13">
        <v>42134.739583333336</v>
      </c>
      <c r="B933" s="75">
        <v>56.3666666666667</v>
      </c>
      <c r="C933" s="75">
        <v>61.2666666666667</v>
      </c>
      <c r="D933" s="75">
        <v>83.0</v>
      </c>
      <c r="E933" s="75">
        <v>83.2666666666667</v>
      </c>
    </row>
    <row r="934" ht="15.75" customHeight="1">
      <c r="A934" s="13">
        <v>42134.75</v>
      </c>
      <c r="B934" s="75">
        <v>55.9333333333333</v>
      </c>
      <c r="C934" s="75">
        <v>60.65</v>
      </c>
      <c r="D934" s="75">
        <v>82.65</v>
      </c>
      <c r="E934" s="75">
        <v>82.5333333333333</v>
      </c>
    </row>
    <row r="935" ht="15.75" customHeight="1">
      <c r="A935" s="13">
        <v>42134.760416666664</v>
      </c>
      <c r="B935" s="75">
        <v>55.6833333333333</v>
      </c>
      <c r="C935" s="75">
        <v>59.9</v>
      </c>
      <c r="D935" s="75">
        <v>81.9</v>
      </c>
      <c r="E935" s="75">
        <v>81.5333333333333</v>
      </c>
    </row>
    <row r="936" ht="15.75" customHeight="1">
      <c r="A936" s="13">
        <v>42134.770833333336</v>
      </c>
      <c r="B936" s="75">
        <v>55.4333333333333</v>
      </c>
      <c r="C936" s="75">
        <v>59.15</v>
      </c>
      <c r="D936" s="75">
        <v>81.15</v>
      </c>
      <c r="E936" s="75">
        <v>80.5333333333333</v>
      </c>
    </row>
    <row r="937" ht="15.75" customHeight="1">
      <c r="A937" s="13">
        <v>42134.78125</v>
      </c>
      <c r="B937" s="75">
        <v>55.1833333333333</v>
      </c>
      <c r="C937" s="75">
        <v>58.4</v>
      </c>
      <c r="D937" s="75">
        <v>80.4</v>
      </c>
      <c r="E937" s="75">
        <v>79.5333333333333</v>
      </c>
    </row>
    <row r="938" ht="15.75" customHeight="1">
      <c r="A938" s="13">
        <v>42134.791666666664</v>
      </c>
      <c r="B938" s="75">
        <v>55.0</v>
      </c>
      <c r="C938" s="75">
        <v>57.7666666666667</v>
      </c>
      <c r="D938" s="75">
        <v>79.1833333333333</v>
      </c>
      <c r="E938" s="75">
        <v>78.7666666666667</v>
      </c>
    </row>
    <row r="939" ht="15.75" customHeight="1">
      <c r="A939" s="13">
        <v>42134.802083333336</v>
      </c>
      <c r="B939" s="75">
        <v>55.0</v>
      </c>
      <c r="C939" s="75">
        <v>57.2666666666667</v>
      </c>
      <c r="D939" s="75">
        <v>77.4333333333333</v>
      </c>
      <c r="E939" s="75">
        <v>78.2666666666667</v>
      </c>
    </row>
    <row r="940" ht="15.75" customHeight="1">
      <c r="A940" s="13">
        <v>42134.8125</v>
      </c>
      <c r="B940" s="75">
        <v>55.0</v>
      </c>
      <c r="C940" s="75">
        <v>56.7666666666667</v>
      </c>
      <c r="D940" s="75">
        <v>75.6833333333333</v>
      </c>
      <c r="E940" s="75">
        <v>77.7666666666667</v>
      </c>
    </row>
    <row r="941" ht="15.75" customHeight="1">
      <c r="A941" s="13">
        <v>42134.822916666664</v>
      </c>
      <c r="B941" s="75">
        <v>55.0</v>
      </c>
      <c r="C941" s="75">
        <v>56.2666666666667</v>
      </c>
      <c r="D941" s="75">
        <v>73.9333333333333</v>
      </c>
      <c r="E941" s="75">
        <v>77.2666666666667</v>
      </c>
    </row>
    <row r="942" ht="15.75" customHeight="1">
      <c r="A942" s="13">
        <v>42134.833333333336</v>
      </c>
      <c r="B942" s="75">
        <v>55.0</v>
      </c>
      <c r="C942" s="75">
        <v>55.7666666666667</v>
      </c>
      <c r="D942" s="75">
        <v>72.8833333333333</v>
      </c>
      <c r="E942" s="75">
        <v>76.65</v>
      </c>
    </row>
    <row r="943" ht="15.75" customHeight="1">
      <c r="A943" s="13">
        <v>42134.84375</v>
      </c>
      <c r="B943" s="75">
        <v>55.0</v>
      </c>
      <c r="C943" s="75">
        <v>55.2666666666667</v>
      </c>
      <c r="D943" s="75">
        <v>72.6333333333333</v>
      </c>
      <c r="E943" s="75">
        <v>75.9</v>
      </c>
    </row>
    <row r="944" ht="15.75" customHeight="1">
      <c r="A944" s="13">
        <v>42134.854166666664</v>
      </c>
      <c r="B944" s="75">
        <v>55.0</v>
      </c>
      <c r="C944" s="75">
        <v>54.7666666666667</v>
      </c>
      <c r="D944" s="75">
        <v>72.3833333333333</v>
      </c>
      <c r="E944" s="75">
        <v>75.15</v>
      </c>
    </row>
    <row r="945" ht="15.75" customHeight="1">
      <c r="A945" s="13">
        <v>42134.864583333336</v>
      </c>
      <c r="B945" s="75">
        <v>55.0</v>
      </c>
      <c r="C945" s="75">
        <v>54.2666666666667</v>
      </c>
      <c r="D945" s="75">
        <v>72.1333333333333</v>
      </c>
      <c r="E945" s="75">
        <v>74.4</v>
      </c>
    </row>
    <row r="946" ht="15.75" customHeight="1">
      <c r="A946" s="13">
        <v>42134.875</v>
      </c>
      <c r="B946" s="75">
        <v>54.9333333333333</v>
      </c>
      <c r="C946" s="75">
        <v>54.0</v>
      </c>
      <c r="D946" s="75">
        <v>71.4166666666667</v>
      </c>
      <c r="E946" s="75">
        <v>73.65</v>
      </c>
    </row>
    <row r="947" ht="15.75" customHeight="1">
      <c r="A947" s="13">
        <v>42134.885416666664</v>
      </c>
      <c r="B947" s="75">
        <v>54.6833333333333</v>
      </c>
      <c r="C947" s="75">
        <v>54.0</v>
      </c>
      <c r="D947" s="75">
        <v>70.1666666666667</v>
      </c>
      <c r="E947" s="75">
        <v>72.9</v>
      </c>
    </row>
    <row r="948" ht="15.75" customHeight="1">
      <c r="A948" s="13">
        <v>42134.895833333336</v>
      </c>
      <c r="B948" s="75">
        <v>54.4333333333333</v>
      </c>
      <c r="C948" s="75">
        <v>54.0</v>
      </c>
      <c r="D948" s="75">
        <v>68.9166666666667</v>
      </c>
      <c r="E948" s="75">
        <v>72.15</v>
      </c>
    </row>
    <row r="949" ht="15.75" customHeight="1">
      <c r="A949" s="13">
        <v>42134.90625</v>
      </c>
      <c r="B949" s="75">
        <v>54.1833333333333</v>
      </c>
      <c r="C949" s="75">
        <v>54.0</v>
      </c>
      <c r="D949" s="75">
        <v>67.6666666666667</v>
      </c>
      <c r="E949" s="75">
        <v>71.4</v>
      </c>
    </row>
    <row r="950" ht="15.75" customHeight="1">
      <c r="A950" s="13">
        <v>42134.916666666664</v>
      </c>
      <c r="B950" s="75">
        <v>54.0</v>
      </c>
      <c r="C950" s="75">
        <v>54.1166666666667</v>
      </c>
      <c r="D950" s="75">
        <v>66.8833333333333</v>
      </c>
      <c r="E950" s="75">
        <v>70.7666666666667</v>
      </c>
    </row>
    <row r="951" ht="15.75" customHeight="1">
      <c r="A951" s="13">
        <v>42134.927083333336</v>
      </c>
      <c r="B951" s="75">
        <v>54.0</v>
      </c>
      <c r="C951" s="75">
        <v>54.3666666666667</v>
      </c>
      <c r="D951" s="75">
        <v>66.6333333333333</v>
      </c>
      <c r="E951" s="75">
        <v>70.2666666666667</v>
      </c>
    </row>
    <row r="952" ht="15.75" customHeight="1">
      <c r="A952" s="13">
        <v>42134.9375</v>
      </c>
      <c r="B952" s="75">
        <v>54.0</v>
      </c>
      <c r="C952" s="75">
        <v>54.6166666666667</v>
      </c>
      <c r="D952" s="75">
        <v>66.3833333333333</v>
      </c>
      <c r="E952" s="75">
        <v>69.7666666666667</v>
      </c>
    </row>
    <row r="953" ht="15.75" customHeight="1">
      <c r="A953" s="13">
        <v>42134.947916666664</v>
      </c>
      <c r="B953" s="75">
        <v>54.0</v>
      </c>
      <c r="C953" s="75">
        <v>54.8666666666667</v>
      </c>
      <c r="D953" s="75">
        <v>66.1333333333333</v>
      </c>
      <c r="E953" s="75">
        <v>69.2666666666667</v>
      </c>
    </row>
    <row r="954" ht="15.75" customHeight="1">
      <c r="A954" s="13">
        <v>42134.958333333336</v>
      </c>
      <c r="B954" s="75">
        <v>53.9333333333333</v>
      </c>
      <c r="C954" s="75">
        <v>55.0</v>
      </c>
      <c r="D954" s="75">
        <v>65.65</v>
      </c>
      <c r="E954" s="75">
        <v>68.5333333333333</v>
      </c>
    </row>
    <row r="955" ht="15.75" customHeight="1">
      <c r="A955" s="13">
        <v>42134.96875</v>
      </c>
      <c r="B955" s="75">
        <v>53.6833333333333</v>
      </c>
      <c r="C955" s="75">
        <v>55.0</v>
      </c>
      <c r="D955" s="75">
        <v>64.9</v>
      </c>
      <c r="E955" s="75">
        <v>67.5333333333333</v>
      </c>
    </row>
    <row r="956" ht="15.75" customHeight="1">
      <c r="A956" s="13">
        <v>42134.979166666664</v>
      </c>
      <c r="B956" s="75">
        <v>53.4333333333333</v>
      </c>
      <c r="C956" s="75">
        <v>55.0</v>
      </c>
      <c r="D956" s="75">
        <v>64.15</v>
      </c>
      <c r="E956" s="75">
        <v>66.5333333333333</v>
      </c>
    </row>
    <row r="957" ht="15.75" customHeight="1">
      <c r="A957" s="13">
        <v>42134.989583333336</v>
      </c>
      <c r="B957" s="75">
        <v>53.1833333333333</v>
      </c>
      <c r="C957" s="75">
        <v>55.0</v>
      </c>
      <c r="D957" s="75">
        <v>63.4</v>
      </c>
      <c r="E957" s="75">
        <v>65.5333333333333</v>
      </c>
    </row>
    <row r="958" ht="15.75" customHeight="1">
      <c r="A958" s="13">
        <v>42135.0</v>
      </c>
      <c r="B958" s="75">
        <v>53.0</v>
      </c>
      <c r="C958" s="75">
        <v>54.7666666666667</v>
      </c>
      <c r="D958" s="75">
        <v>63.2333333333333</v>
      </c>
      <c r="E958" s="75">
        <v>64.7666666666667</v>
      </c>
    </row>
    <row r="959" ht="15.75" customHeight="1">
      <c r="A959" s="13">
        <v>42135.010416666664</v>
      </c>
      <c r="B959" s="75">
        <v>53.0</v>
      </c>
      <c r="C959" s="75">
        <v>54.2666666666667</v>
      </c>
      <c r="D959" s="75">
        <v>63.7333333333333</v>
      </c>
      <c r="E959" s="75">
        <v>64.2666666666667</v>
      </c>
    </row>
    <row r="960" ht="15.75" customHeight="1">
      <c r="A960" s="13">
        <v>42135.020833333336</v>
      </c>
      <c r="B960" s="75">
        <v>53.0</v>
      </c>
      <c r="C960" s="75">
        <v>53.7666666666667</v>
      </c>
      <c r="D960" s="75">
        <v>64.2333333333333</v>
      </c>
      <c r="E960" s="75">
        <v>63.7666666666667</v>
      </c>
    </row>
    <row r="961" ht="15.75" customHeight="1">
      <c r="A961" s="13">
        <v>42135.03125</v>
      </c>
      <c r="B961" s="75">
        <v>53.0</v>
      </c>
      <c r="C961" s="75">
        <v>53.2666666666667</v>
      </c>
      <c r="D961" s="75">
        <v>64.7333333333333</v>
      </c>
      <c r="E961" s="75">
        <v>63.2666666666667</v>
      </c>
    </row>
    <row r="962" ht="15.75" customHeight="1">
      <c r="A962" s="13">
        <v>42135.041666666664</v>
      </c>
      <c r="B962" s="75">
        <v>53.0</v>
      </c>
      <c r="C962" s="75">
        <v>52.8833333333333</v>
      </c>
      <c r="D962" s="75">
        <v>64.7666666666667</v>
      </c>
      <c r="E962" s="75">
        <v>62.8833333333333</v>
      </c>
    </row>
    <row r="963" ht="15.75" customHeight="1">
      <c r="A963" s="13">
        <v>42135.052083333336</v>
      </c>
      <c r="B963" s="75">
        <v>53.0</v>
      </c>
      <c r="C963" s="75">
        <v>52.6333333333333</v>
      </c>
      <c r="D963" s="75">
        <v>64.2666666666667</v>
      </c>
      <c r="E963" s="75">
        <v>62.6333333333333</v>
      </c>
    </row>
    <row r="964" ht="15.75" customHeight="1">
      <c r="A964" s="13">
        <v>42135.0625</v>
      </c>
      <c r="B964" s="75">
        <v>53.0</v>
      </c>
      <c r="C964" s="75">
        <v>52.3833333333333</v>
      </c>
      <c r="D964" s="75">
        <v>63.7666666666667</v>
      </c>
      <c r="E964" s="75">
        <v>62.3833333333333</v>
      </c>
    </row>
    <row r="965" ht="15.75" customHeight="1">
      <c r="A965" s="13">
        <v>42135.072916666664</v>
      </c>
      <c r="B965" s="75">
        <v>53.0</v>
      </c>
      <c r="C965" s="75">
        <v>52.1333333333333</v>
      </c>
      <c r="D965" s="75">
        <v>63.2666666666667</v>
      </c>
      <c r="E965" s="75">
        <v>62.1333333333333</v>
      </c>
    </row>
    <row r="966" ht="15.75" customHeight="1">
      <c r="A966" s="13">
        <v>42135.083333333336</v>
      </c>
      <c r="B966" s="75">
        <v>53.0</v>
      </c>
      <c r="C966" s="75">
        <v>52.0</v>
      </c>
      <c r="D966" s="75">
        <v>62.5333333333333</v>
      </c>
      <c r="E966" s="75">
        <v>61.8833333333333</v>
      </c>
    </row>
    <row r="967" ht="15.75" customHeight="1">
      <c r="A967" s="13">
        <v>42135.09375</v>
      </c>
      <c r="B967" s="75">
        <v>53.0</v>
      </c>
      <c r="C967" s="75">
        <v>52.0</v>
      </c>
      <c r="D967" s="75">
        <v>61.5333333333333</v>
      </c>
      <c r="E967" s="75">
        <v>61.6333333333333</v>
      </c>
    </row>
    <row r="968" ht="15.75" customHeight="1">
      <c r="A968" s="13">
        <v>42135.104166666664</v>
      </c>
      <c r="B968" s="75">
        <v>53.0</v>
      </c>
      <c r="C968" s="75">
        <v>52.0</v>
      </c>
      <c r="D968" s="75">
        <v>60.5333333333333</v>
      </c>
      <c r="E968" s="75">
        <v>61.3833333333333</v>
      </c>
    </row>
    <row r="969" ht="15.75" customHeight="1">
      <c r="A969" s="13">
        <v>42135.114583333336</v>
      </c>
      <c r="B969" s="75">
        <v>53.0</v>
      </c>
      <c r="C969" s="75">
        <v>52.0</v>
      </c>
      <c r="D969" s="75">
        <v>59.5333333333333</v>
      </c>
      <c r="E969" s="75">
        <v>61.1333333333333</v>
      </c>
    </row>
    <row r="970" ht="15.75" customHeight="1">
      <c r="A970" s="13">
        <v>42135.125</v>
      </c>
      <c r="B970" s="75">
        <v>53.0851063829787</v>
      </c>
      <c r="C970" s="75">
        <v>51.8833333333333</v>
      </c>
      <c r="D970" s="75">
        <v>58.7666666666667</v>
      </c>
      <c r="E970" s="75">
        <v>60.8833333333333</v>
      </c>
    </row>
    <row r="971" ht="15.75" customHeight="1">
      <c r="A971" s="13">
        <v>42135.135416666664</v>
      </c>
      <c r="B971" s="75">
        <v>53.4042553191489</v>
      </c>
      <c r="C971" s="75">
        <v>51.6333333333333</v>
      </c>
      <c r="D971" s="75">
        <v>58.2666666666667</v>
      </c>
      <c r="E971" s="75">
        <v>60.6333333333333</v>
      </c>
    </row>
    <row r="972" ht="15.75" customHeight="1">
      <c r="A972" s="13">
        <v>42135.145833333336</v>
      </c>
      <c r="B972" s="75">
        <v>53.7234042553191</v>
      </c>
      <c r="C972" s="75">
        <v>51.3833333333333</v>
      </c>
      <c r="D972" s="75">
        <v>57.7666666666667</v>
      </c>
      <c r="E972" s="75">
        <v>60.3833333333333</v>
      </c>
    </row>
    <row r="973" ht="15.75" customHeight="1">
      <c r="A973" s="13">
        <v>42135.15625</v>
      </c>
      <c r="B973" s="75">
        <v>53.6363636363636</v>
      </c>
      <c r="C973" s="75">
        <v>51.1333333333333</v>
      </c>
      <c r="D973" s="75">
        <v>57.2666666666667</v>
      </c>
      <c r="E973" s="75">
        <v>60.1333333333333</v>
      </c>
    </row>
    <row r="974" ht="15.75" customHeight="1">
      <c r="A974" s="13">
        <v>42135.166666666664</v>
      </c>
      <c r="B974" s="75">
        <v>52.0</v>
      </c>
      <c r="C974" s="75">
        <v>51.0</v>
      </c>
      <c r="D974" s="75">
        <v>57.2333333333333</v>
      </c>
      <c r="E974" s="75">
        <v>60.0</v>
      </c>
    </row>
    <row r="975" ht="15.75" customHeight="1">
      <c r="A975" s="13">
        <v>42135.177083333336</v>
      </c>
      <c r="B975" s="75">
        <v>52.0</v>
      </c>
      <c r="C975" s="75">
        <v>51.0</v>
      </c>
      <c r="D975" s="75">
        <v>57.7333333333333</v>
      </c>
      <c r="E975" s="75">
        <v>60.0</v>
      </c>
    </row>
    <row r="976" ht="15.75" customHeight="1">
      <c r="A976" s="13">
        <v>42135.1875</v>
      </c>
      <c r="B976" s="75">
        <v>52.0</v>
      </c>
      <c r="C976" s="75">
        <v>51.0</v>
      </c>
      <c r="D976" s="75">
        <v>58.2333333333333</v>
      </c>
      <c r="E976" s="75">
        <v>60.0</v>
      </c>
    </row>
    <row r="977" ht="15.75" customHeight="1">
      <c r="A977" s="13">
        <v>42135.197916666664</v>
      </c>
      <c r="B977" s="75">
        <v>52.0</v>
      </c>
      <c r="C977" s="75">
        <v>51.0</v>
      </c>
      <c r="D977" s="75">
        <v>58.7333333333333</v>
      </c>
      <c r="E977" s="75">
        <v>60.0</v>
      </c>
    </row>
    <row r="978" ht="15.75" customHeight="1">
      <c r="A978" s="13">
        <v>42135.208333333336</v>
      </c>
      <c r="B978" s="75">
        <v>52.0</v>
      </c>
      <c r="C978" s="75">
        <v>51.0</v>
      </c>
      <c r="D978" s="75">
        <v>58.5333333333333</v>
      </c>
      <c r="E978" s="75">
        <v>60.0</v>
      </c>
    </row>
    <row r="979" ht="15.75" customHeight="1">
      <c r="A979" s="13">
        <v>42135.21875</v>
      </c>
      <c r="B979" s="75">
        <v>52.0</v>
      </c>
      <c r="C979" s="75">
        <v>51.0</v>
      </c>
      <c r="D979" s="75">
        <v>57.5333333333333</v>
      </c>
      <c r="E979" s="75">
        <v>60.0</v>
      </c>
    </row>
    <row r="980" ht="15.75" customHeight="1">
      <c r="A980" s="13">
        <v>42135.229166666664</v>
      </c>
      <c r="B980" s="75">
        <v>52.0</v>
      </c>
      <c r="C980" s="75">
        <v>51.0</v>
      </c>
      <c r="D980" s="75">
        <v>56.5333333333333</v>
      </c>
      <c r="E980" s="75">
        <v>60.0</v>
      </c>
    </row>
    <row r="981" ht="15.75" customHeight="1">
      <c r="A981" s="13">
        <v>42135.239583333336</v>
      </c>
      <c r="B981" s="75">
        <v>52.0</v>
      </c>
      <c r="C981" s="75">
        <v>51.0</v>
      </c>
      <c r="D981" s="75">
        <v>55.5333333333333</v>
      </c>
      <c r="E981" s="75">
        <v>60.0</v>
      </c>
    </row>
    <row r="982" ht="15.75" customHeight="1">
      <c r="A982" s="13">
        <v>42135.25</v>
      </c>
      <c r="B982" s="75">
        <v>52.2857142857143</v>
      </c>
      <c r="C982" s="75">
        <v>51.35</v>
      </c>
      <c r="D982" s="75">
        <v>55.2333333333333</v>
      </c>
      <c r="E982" s="75">
        <v>60.4666666666667</v>
      </c>
    </row>
    <row r="983" ht="15.75" customHeight="1">
      <c r="A983" s="13">
        <v>42135.260416666664</v>
      </c>
      <c r="B983" s="75">
        <v>53.3571428571429</v>
      </c>
      <c r="C983" s="75">
        <v>52.1</v>
      </c>
      <c r="D983" s="75">
        <v>55.7333333333333</v>
      </c>
      <c r="E983" s="75">
        <v>61.4666666666667</v>
      </c>
    </row>
    <row r="984" ht="15.75" customHeight="1">
      <c r="A984" s="13">
        <v>42135.270833333336</v>
      </c>
      <c r="B984" s="75">
        <v>53.8125</v>
      </c>
      <c r="C984" s="75">
        <v>52.85</v>
      </c>
      <c r="D984" s="75">
        <v>56.2333333333333</v>
      </c>
      <c r="E984" s="75">
        <v>62.4666666666667</v>
      </c>
    </row>
    <row r="985" ht="15.75" customHeight="1">
      <c r="A985" s="13">
        <v>42135.28125</v>
      </c>
      <c r="B985" s="75">
        <v>53.34375</v>
      </c>
      <c r="C985" s="75">
        <v>53.6</v>
      </c>
      <c r="D985" s="75">
        <v>56.7333333333333</v>
      </c>
      <c r="E985" s="75">
        <v>63.4666666666667</v>
      </c>
    </row>
    <row r="986" ht="15.75" customHeight="1">
      <c r="A986" s="13">
        <v>42135.291666666664</v>
      </c>
      <c r="B986" s="75">
        <v>53.1333333333333</v>
      </c>
      <c r="C986" s="75">
        <v>54.35</v>
      </c>
      <c r="D986" s="75">
        <v>57.5833333333333</v>
      </c>
      <c r="E986" s="75">
        <v>64.4666666666667</v>
      </c>
    </row>
    <row r="987" ht="15.75" customHeight="1">
      <c r="A987" s="13">
        <v>42135.302083333336</v>
      </c>
      <c r="B987" s="75">
        <v>53.6333333333333</v>
      </c>
      <c r="C987" s="75">
        <v>55.1</v>
      </c>
      <c r="D987" s="75">
        <v>58.8333333333333</v>
      </c>
      <c r="E987" s="75">
        <v>65.4666666666667</v>
      </c>
    </row>
    <row r="988" ht="15.75" customHeight="1">
      <c r="A988" s="13">
        <v>42135.3125</v>
      </c>
      <c r="B988" s="75">
        <v>54.1333333333333</v>
      </c>
      <c r="C988" s="75">
        <v>55.85</v>
      </c>
      <c r="D988" s="75">
        <v>60.0833333333333</v>
      </c>
      <c r="E988" s="75">
        <v>66.4666666666667</v>
      </c>
    </row>
    <row r="989" ht="15.75" customHeight="1">
      <c r="A989" s="13">
        <v>42135.322916666664</v>
      </c>
      <c r="B989" s="75">
        <v>54.6333333333333</v>
      </c>
      <c r="C989" s="75">
        <v>56.6</v>
      </c>
      <c r="D989" s="75">
        <v>61.3333333333333</v>
      </c>
      <c r="E989" s="75">
        <v>67.4666666666667</v>
      </c>
    </row>
    <row r="990" ht="15.75" customHeight="1">
      <c r="A990" s="13">
        <v>42135.333333333336</v>
      </c>
      <c r="B990" s="75">
        <v>55.0666666666667</v>
      </c>
      <c r="C990" s="75">
        <v>57.4666666666667</v>
      </c>
      <c r="D990" s="75">
        <v>62.4666666666667</v>
      </c>
      <c r="E990" s="75">
        <v>68.35</v>
      </c>
    </row>
    <row r="991" ht="15.75" customHeight="1">
      <c r="A991" s="13">
        <v>42135.34375</v>
      </c>
      <c r="B991" s="75">
        <v>55.3166666666667</v>
      </c>
      <c r="C991" s="75">
        <v>58.4666666666667</v>
      </c>
      <c r="D991" s="75">
        <v>63.4666666666667</v>
      </c>
      <c r="E991" s="75">
        <v>69.1</v>
      </c>
    </row>
    <row r="992" ht="15.75" customHeight="1">
      <c r="A992" s="13">
        <v>42135.354166666664</v>
      </c>
      <c r="B992" s="75">
        <v>55.5666666666667</v>
      </c>
      <c r="C992" s="75">
        <v>59.4666666666667</v>
      </c>
      <c r="D992" s="75">
        <v>64.4666666666667</v>
      </c>
      <c r="E992" s="75">
        <v>69.85</v>
      </c>
    </row>
    <row r="993" ht="15.75" customHeight="1">
      <c r="A993" s="13">
        <v>42135.364583333336</v>
      </c>
      <c r="B993" s="75">
        <v>55.8166666666667</v>
      </c>
      <c r="C993" s="75">
        <v>60.4666666666667</v>
      </c>
      <c r="D993" s="75">
        <v>65.4666666666667</v>
      </c>
      <c r="E993" s="75">
        <v>70.6</v>
      </c>
    </row>
    <row r="994" ht="15.75" customHeight="1">
      <c r="A994" s="13">
        <v>42135.375</v>
      </c>
      <c r="B994" s="75">
        <v>56.0754716981132</v>
      </c>
      <c r="C994" s="75">
        <v>61.2333333333333</v>
      </c>
      <c r="D994" s="75">
        <v>66.4375</v>
      </c>
      <c r="E994" s="75">
        <v>71.4666666666667</v>
      </c>
    </row>
    <row r="995" ht="15.75" customHeight="1">
      <c r="A995" s="13">
        <v>42135.385416666664</v>
      </c>
      <c r="B995" s="75">
        <v>56.3584905660377</v>
      </c>
      <c r="C995" s="75">
        <v>61.7333333333333</v>
      </c>
      <c r="D995" s="75">
        <v>67.0</v>
      </c>
      <c r="E995" s="75">
        <v>72.4666666666667</v>
      </c>
    </row>
    <row r="996" ht="15.75" customHeight="1">
      <c r="A996" s="13">
        <v>42135.395833333336</v>
      </c>
      <c r="B996" s="75">
        <v>56.6415094339623</v>
      </c>
      <c r="C996" s="75">
        <v>62.2333333333333</v>
      </c>
      <c r="D996" s="75">
        <v>66.08</v>
      </c>
      <c r="E996" s="75">
        <v>73.4666666666667</v>
      </c>
    </row>
    <row r="997" ht="15.75" customHeight="1">
      <c r="A997" s="13">
        <v>42135.40625</v>
      </c>
      <c r="B997" s="75">
        <v>56.9245283018868</v>
      </c>
      <c r="C997" s="75">
        <v>62.7333333333333</v>
      </c>
      <c r="D997" s="75">
        <v>66.68</v>
      </c>
      <c r="E997" s="75">
        <v>74.4666666666667</v>
      </c>
    </row>
    <row r="998" ht="15.75" customHeight="1">
      <c r="A998" s="13">
        <v>42135.416666666664</v>
      </c>
      <c r="B998" s="75">
        <v>58.0666666666667</v>
      </c>
      <c r="C998" s="75">
        <v>63.2333333333333</v>
      </c>
      <c r="D998" s="75">
        <v>67.1166666666667</v>
      </c>
      <c r="E998" s="75">
        <v>75.35</v>
      </c>
    </row>
    <row r="999" ht="15.75" customHeight="1">
      <c r="A999" s="13">
        <v>42135.427083333336</v>
      </c>
      <c r="B999" s="75">
        <v>58.3166666666667</v>
      </c>
      <c r="C999" s="75">
        <v>63.7333333333333</v>
      </c>
      <c r="D999" s="75">
        <v>67.3666666666667</v>
      </c>
      <c r="E999" s="75">
        <v>76.1</v>
      </c>
    </row>
    <row r="1000" ht="15.75" customHeight="1">
      <c r="A1000" s="13">
        <v>42135.4375</v>
      </c>
      <c r="B1000" s="75">
        <v>58.5666666666667</v>
      </c>
      <c r="C1000" s="75">
        <v>64.2333333333333</v>
      </c>
      <c r="D1000" s="75">
        <v>67.6166666666667</v>
      </c>
      <c r="E1000" s="75">
        <v>76.85</v>
      </c>
    </row>
    <row r="1001" ht="15.75" customHeight="1">
      <c r="A1001" s="13">
        <v>42135.447916666664</v>
      </c>
      <c r="B1001" s="75">
        <v>58.8166666666667</v>
      </c>
      <c r="C1001" s="75">
        <v>64.7333333333333</v>
      </c>
      <c r="D1001" s="75">
        <v>67.8666666666667</v>
      </c>
      <c r="E1001" s="75">
        <v>77.6</v>
      </c>
    </row>
    <row r="1002" ht="15.75" customHeight="1">
      <c r="A1002" s="13">
        <v>42135.458333333336</v>
      </c>
      <c r="B1002" s="75">
        <v>59.0666666666667</v>
      </c>
      <c r="C1002" s="75">
        <v>65.0</v>
      </c>
      <c r="D1002" s="75">
        <v>68.1166666666667</v>
      </c>
      <c r="E1002" s="75">
        <v>78.35</v>
      </c>
    </row>
    <row r="1003" ht="15.75" customHeight="1">
      <c r="A1003" s="13">
        <v>42135.46875</v>
      </c>
      <c r="B1003" s="75">
        <v>59.3166666666667</v>
      </c>
      <c r="C1003" s="75">
        <v>65.0</v>
      </c>
      <c r="D1003" s="75">
        <v>68.3666666666667</v>
      </c>
      <c r="E1003" s="75">
        <v>79.1</v>
      </c>
    </row>
    <row r="1004" ht="15.75" customHeight="1">
      <c r="A1004" s="13">
        <v>42135.479166666664</v>
      </c>
      <c r="B1004" s="75">
        <v>59.5666666666667</v>
      </c>
      <c r="C1004" s="75">
        <v>65.0</v>
      </c>
      <c r="D1004" s="75">
        <v>68.6166666666667</v>
      </c>
      <c r="E1004" s="75">
        <v>79.85</v>
      </c>
    </row>
    <row r="1005" ht="15.75" customHeight="1">
      <c r="A1005" s="13">
        <v>42135.489583333336</v>
      </c>
      <c r="B1005" s="75">
        <v>59.8166666666667</v>
      </c>
      <c r="C1005" s="75">
        <v>65.0</v>
      </c>
      <c r="D1005" s="75">
        <v>68.8666666666667</v>
      </c>
      <c r="E1005" s="75">
        <v>80.6</v>
      </c>
    </row>
    <row r="1006" ht="15.75" customHeight="1">
      <c r="A1006" s="13">
        <v>42135.5</v>
      </c>
      <c r="B1006" s="75">
        <v>60.6666666666667</v>
      </c>
      <c r="C1006" s="75">
        <v>64.7666666666667</v>
      </c>
      <c r="D1006" s="75">
        <v>69.1166666666667</v>
      </c>
      <c r="E1006" s="75">
        <v>81.2333333333333</v>
      </c>
    </row>
    <row r="1007" ht="15.75" customHeight="1">
      <c r="A1007" s="13">
        <v>42135.510416666664</v>
      </c>
      <c r="B1007" s="75">
        <v>60.7592592592593</v>
      </c>
      <c r="C1007" s="75">
        <v>64.2666666666667</v>
      </c>
      <c r="D1007" s="75">
        <v>69.3666666666667</v>
      </c>
      <c r="E1007" s="75">
        <v>81.7333333333333</v>
      </c>
    </row>
    <row r="1008" ht="15.75" customHeight="1">
      <c r="A1008" s="13">
        <v>42135.520833333336</v>
      </c>
      <c r="B1008" s="75">
        <v>60.4814814814815</v>
      </c>
      <c r="C1008" s="75">
        <v>63.7666666666667</v>
      </c>
      <c r="D1008" s="75">
        <v>69.6166666666667</v>
      </c>
      <c r="E1008" s="75">
        <v>82.2333333333333</v>
      </c>
    </row>
    <row r="1009" ht="15.75" customHeight="1">
      <c r="A1009" s="13">
        <v>42135.53125</v>
      </c>
      <c r="B1009" s="75">
        <v>60.2037037037037</v>
      </c>
      <c r="C1009" s="75">
        <v>63.2666666666667</v>
      </c>
      <c r="D1009" s="75">
        <v>69.8666666666667</v>
      </c>
      <c r="E1009" s="75">
        <v>82.7333333333333</v>
      </c>
    </row>
    <row r="1010" ht="15.75" customHeight="1">
      <c r="A1010" s="13">
        <v>42135.541666666664</v>
      </c>
      <c r="B1010" s="75">
        <v>60.0</v>
      </c>
      <c r="C1010" s="75">
        <v>63.2333333333333</v>
      </c>
      <c r="D1010" s="75">
        <v>70.1166666666667</v>
      </c>
      <c r="E1010" s="75">
        <v>83.1166666666667</v>
      </c>
    </row>
    <row r="1011" ht="15.75" customHeight="1">
      <c r="A1011" s="13">
        <v>42135.552083333336</v>
      </c>
      <c r="B1011" s="75">
        <v>60.0</v>
      </c>
      <c r="C1011" s="75">
        <v>63.7333333333333</v>
      </c>
      <c r="D1011" s="75">
        <v>70.3666666666667</v>
      </c>
      <c r="E1011" s="75">
        <v>83.3666666666667</v>
      </c>
    </row>
    <row r="1012" ht="15.75" customHeight="1">
      <c r="A1012" s="13">
        <v>42135.5625</v>
      </c>
      <c r="B1012" s="75">
        <v>60.0</v>
      </c>
      <c r="C1012" s="75">
        <v>64.2333333333333</v>
      </c>
      <c r="D1012" s="75">
        <v>70.6166666666667</v>
      </c>
      <c r="E1012" s="75">
        <v>83.6166666666667</v>
      </c>
    </row>
    <row r="1013" ht="15.75" customHeight="1">
      <c r="A1013" s="13">
        <v>42135.572916666664</v>
      </c>
      <c r="B1013" s="75">
        <v>60.0</v>
      </c>
      <c r="C1013" s="75">
        <v>64.7333333333333</v>
      </c>
      <c r="D1013" s="75">
        <v>70.8666666666667</v>
      </c>
      <c r="E1013" s="75">
        <v>83.8666666666667</v>
      </c>
    </row>
    <row r="1014" ht="15.75" customHeight="1">
      <c r="A1014" s="13">
        <v>42135.583333333336</v>
      </c>
      <c r="B1014" s="75">
        <v>59.9333333333333</v>
      </c>
      <c r="C1014" s="75">
        <v>64.7666666666667</v>
      </c>
      <c r="D1014" s="75">
        <v>71.0</v>
      </c>
      <c r="E1014" s="75">
        <v>84.0</v>
      </c>
    </row>
    <row r="1015" ht="15.75" customHeight="1">
      <c r="A1015" s="13">
        <v>42135.59375</v>
      </c>
      <c r="B1015" s="75">
        <v>59.6833333333333</v>
      </c>
      <c r="C1015" s="75">
        <v>64.2666666666667</v>
      </c>
      <c r="D1015" s="75">
        <v>71.0</v>
      </c>
      <c r="E1015" s="75">
        <v>84.0</v>
      </c>
    </row>
    <row r="1016" ht="15.75" customHeight="1">
      <c r="A1016" s="13">
        <v>42135.604166666664</v>
      </c>
      <c r="B1016" s="75">
        <v>59.4333333333333</v>
      </c>
      <c r="C1016" s="75">
        <v>63.7666666666667</v>
      </c>
      <c r="D1016" s="75">
        <v>71.0</v>
      </c>
      <c r="E1016" s="75">
        <v>84.0</v>
      </c>
    </row>
    <row r="1017" ht="15.75" customHeight="1">
      <c r="A1017" s="13">
        <v>42135.614583333336</v>
      </c>
      <c r="B1017" s="75">
        <v>59.1833333333333</v>
      </c>
      <c r="C1017" s="75">
        <v>63.2666666666667</v>
      </c>
      <c r="D1017" s="75">
        <v>71.0</v>
      </c>
      <c r="E1017" s="75">
        <v>84.0</v>
      </c>
    </row>
    <row r="1018" ht="15.75" customHeight="1">
      <c r="A1018" s="13">
        <v>42135.625</v>
      </c>
      <c r="B1018" s="75">
        <v>59.0</v>
      </c>
      <c r="C1018" s="75">
        <v>63.0</v>
      </c>
      <c r="D1018" s="75">
        <v>71.7</v>
      </c>
      <c r="E1018" s="75">
        <v>84.0</v>
      </c>
    </row>
    <row r="1019" ht="15.75" customHeight="1">
      <c r="A1019" s="13">
        <v>42135.635416666664</v>
      </c>
      <c r="B1019" s="75">
        <v>59.0</v>
      </c>
      <c r="C1019" s="75">
        <v>63.0</v>
      </c>
      <c r="D1019" s="75">
        <v>71.76</v>
      </c>
      <c r="E1019" s="75">
        <v>84.0</v>
      </c>
    </row>
    <row r="1020" ht="15.75" customHeight="1">
      <c r="A1020" s="13">
        <v>42135.645833333336</v>
      </c>
      <c r="B1020" s="75">
        <v>59.0</v>
      </c>
      <c r="C1020" s="75">
        <v>63.0</v>
      </c>
      <c r="D1020" s="75">
        <v>71.46</v>
      </c>
      <c r="E1020" s="75">
        <v>84.0</v>
      </c>
    </row>
    <row r="1021" ht="15.75" customHeight="1">
      <c r="A1021" s="13">
        <v>42135.65625</v>
      </c>
      <c r="B1021" s="75">
        <v>59.0</v>
      </c>
      <c r="C1021" s="75">
        <v>63.0</v>
      </c>
      <c r="D1021" s="75">
        <v>71.16</v>
      </c>
      <c r="E1021" s="75">
        <v>84.0</v>
      </c>
    </row>
    <row r="1022" ht="15.75" customHeight="1">
      <c r="A1022" s="13">
        <v>42135.666666666664</v>
      </c>
      <c r="B1022" s="75">
        <v>58.8666666666667</v>
      </c>
      <c r="C1022" s="75">
        <v>62.65</v>
      </c>
      <c r="D1022" s="75">
        <v>71.1166666666667</v>
      </c>
      <c r="E1022" s="75">
        <v>83.65</v>
      </c>
    </row>
    <row r="1023" ht="15.75" customHeight="1">
      <c r="A1023" s="13">
        <v>42135.677083333336</v>
      </c>
      <c r="B1023" s="75">
        <v>58.3666666666667</v>
      </c>
      <c r="C1023" s="75">
        <v>61.9</v>
      </c>
      <c r="D1023" s="75">
        <v>71.3666666666667</v>
      </c>
      <c r="E1023" s="75">
        <v>82.9</v>
      </c>
    </row>
    <row r="1024" ht="15.75" customHeight="1">
      <c r="A1024" s="13">
        <v>42135.6875</v>
      </c>
      <c r="B1024" s="75">
        <v>57.8666666666667</v>
      </c>
      <c r="C1024" s="75">
        <v>61.15</v>
      </c>
      <c r="D1024" s="75">
        <v>71.6166666666667</v>
      </c>
      <c r="E1024" s="75">
        <v>82.15</v>
      </c>
    </row>
    <row r="1025" ht="15.75" customHeight="1">
      <c r="A1025" s="13">
        <v>42135.697916666664</v>
      </c>
      <c r="B1025" s="75">
        <v>57.3666666666667</v>
      </c>
      <c r="C1025" s="75">
        <v>60.4</v>
      </c>
      <c r="D1025" s="75">
        <v>71.8666666666667</v>
      </c>
      <c r="E1025" s="75">
        <v>81.4</v>
      </c>
    </row>
    <row r="1026" ht="15.75" customHeight="1">
      <c r="A1026" s="13">
        <v>42135.708333333336</v>
      </c>
      <c r="B1026" s="75">
        <v>56.9333333333333</v>
      </c>
      <c r="C1026" s="75">
        <v>59.7666666666667</v>
      </c>
      <c r="D1026" s="75">
        <v>72.0</v>
      </c>
      <c r="E1026" s="75">
        <v>80.65</v>
      </c>
    </row>
    <row r="1027" ht="15.75" customHeight="1">
      <c r="A1027" s="13">
        <v>42135.71875</v>
      </c>
      <c r="B1027" s="75">
        <v>56.6833333333333</v>
      </c>
      <c r="C1027" s="75">
        <v>59.2666666666667</v>
      </c>
      <c r="D1027" s="75">
        <v>72.0</v>
      </c>
      <c r="E1027" s="75">
        <v>79.9</v>
      </c>
    </row>
    <row r="1028" ht="15.75" customHeight="1">
      <c r="A1028" s="13">
        <v>42135.729166666664</v>
      </c>
      <c r="B1028" s="75">
        <v>56.4333333333333</v>
      </c>
      <c r="C1028" s="75">
        <v>58.7666666666667</v>
      </c>
      <c r="D1028" s="75">
        <v>72.0</v>
      </c>
      <c r="E1028" s="75">
        <v>79.15</v>
      </c>
    </row>
    <row r="1029" ht="15.75" customHeight="1">
      <c r="A1029" s="13">
        <v>42135.739583333336</v>
      </c>
      <c r="B1029" s="75">
        <v>56.1833333333333</v>
      </c>
      <c r="C1029" s="75">
        <v>58.2666666666667</v>
      </c>
      <c r="D1029" s="75">
        <v>72.0</v>
      </c>
      <c r="E1029" s="75">
        <v>78.4</v>
      </c>
    </row>
    <row r="1030" ht="15.75" customHeight="1">
      <c r="A1030" s="13">
        <v>42135.75</v>
      </c>
      <c r="B1030" s="75">
        <v>55.8666666666667</v>
      </c>
      <c r="C1030" s="75">
        <v>57.7666666666667</v>
      </c>
      <c r="D1030" s="75">
        <v>71.7666666666667</v>
      </c>
      <c r="E1030" s="75">
        <v>77.4166666666667</v>
      </c>
    </row>
    <row r="1031" ht="15.75" customHeight="1">
      <c r="A1031" s="13">
        <v>42135.760416666664</v>
      </c>
      <c r="B1031" s="75">
        <v>55.3666666666667</v>
      </c>
      <c r="C1031" s="75">
        <v>57.2666666666667</v>
      </c>
      <c r="D1031" s="75">
        <v>71.2666666666667</v>
      </c>
      <c r="E1031" s="75">
        <v>76.1666666666667</v>
      </c>
    </row>
    <row r="1032" ht="15.75" customHeight="1">
      <c r="A1032" s="13">
        <v>42135.770833333336</v>
      </c>
      <c r="B1032" s="75">
        <v>54.8666666666667</v>
      </c>
      <c r="C1032" s="75">
        <v>56.7666666666667</v>
      </c>
      <c r="D1032" s="75">
        <v>70.7666666666667</v>
      </c>
      <c r="E1032" s="75">
        <v>74.9166666666667</v>
      </c>
    </row>
    <row r="1033" ht="15.75" customHeight="1">
      <c r="A1033" s="13">
        <v>42135.78125</v>
      </c>
      <c r="B1033" s="75">
        <v>54.3666666666667</v>
      </c>
      <c r="C1033" s="75">
        <v>56.2666666666667</v>
      </c>
      <c r="D1033" s="75">
        <v>70.2666666666667</v>
      </c>
      <c r="E1033" s="75">
        <v>73.6666666666667</v>
      </c>
    </row>
    <row r="1034" ht="15.75" customHeight="1">
      <c r="A1034" s="13">
        <v>42135.791666666664</v>
      </c>
      <c r="B1034" s="75">
        <v>53.9333333333333</v>
      </c>
      <c r="C1034" s="75">
        <v>55.7666666666667</v>
      </c>
      <c r="D1034" s="75">
        <v>69.7666666666667</v>
      </c>
      <c r="E1034" s="75">
        <v>72.4166666666667</v>
      </c>
    </row>
    <row r="1035" ht="15.75" customHeight="1">
      <c r="A1035" s="13">
        <v>42135.802083333336</v>
      </c>
      <c r="B1035" s="75">
        <v>53.6833333333333</v>
      </c>
      <c r="C1035" s="75">
        <v>55.2666666666667</v>
      </c>
      <c r="D1035" s="75">
        <v>69.2666666666667</v>
      </c>
      <c r="E1035" s="75">
        <v>71.1666666666667</v>
      </c>
    </row>
    <row r="1036" ht="15.75" customHeight="1">
      <c r="A1036" s="13">
        <v>42135.8125</v>
      </c>
      <c r="B1036" s="75">
        <v>53.4333333333333</v>
      </c>
      <c r="C1036" s="75">
        <v>54.7666666666667</v>
      </c>
      <c r="D1036" s="75">
        <v>68.7666666666667</v>
      </c>
      <c r="E1036" s="75">
        <v>69.9166666666667</v>
      </c>
    </row>
    <row r="1037" ht="15.75" customHeight="1">
      <c r="A1037" s="13">
        <v>42135.822916666664</v>
      </c>
      <c r="B1037" s="75">
        <v>53.1833333333333</v>
      </c>
      <c r="C1037" s="75">
        <v>54.2666666666667</v>
      </c>
      <c r="D1037" s="75">
        <v>68.2666666666667</v>
      </c>
      <c r="E1037" s="75">
        <v>68.6666666666667</v>
      </c>
    </row>
    <row r="1038" ht="15.75" customHeight="1">
      <c r="A1038" s="13">
        <v>42135.833333333336</v>
      </c>
      <c r="B1038" s="75">
        <v>53.0</v>
      </c>
      <c r="C1038" s="75">
        <v>54.0</v>
      </c>
      <c r="D1038" s="75">
        <v>67.7666666666667</v>
      </c>
      <c r="E1038" s="75">
        <v>67.65</v>
      </c>
    </row>
    <row r="1039" ht="15.75" customHeight="1">
      <c r="A1039" s="13">
        <v>42135.84375</v>
      </c>
      <c r="B1039" s="75">
        <v>53.0</v>
      </c>
      <c r="C1039" s="75">
        <v>54.0</v>
      </c>
      <c r="D1039" s="75">
        <v>67.2666666666667</v>
      </c>
      <c r="E1039" s="75">
        <v>66.9</v>
      </c>
    </row>
    <row r="1040" ht="15.75" customHeight="1">
      <c r="A1040" s="13">
        <v>42135.854166666664</v>
      </c>
      <c r="B1040" s="75">
        <v>53.0</v>
      </c>
      <c r="C1040" s="75">
        <v>54.0</v>
      </c>
      <c r="D1040" s="75">
        <v>66.7666666666667</v>
      </c>
      <c r="E1040" s="75">
        <v>66.15</v>
      </c>
    </row>
    <row r="1041" ht="15.75" customHeight="1">
      <c r="A1041" s="13">
        <v>42135.864583333336</v>
      </c>
      <c r="B1041" s="75">
        <v>53.0</v>
      </c>
      <c r="C1041" s="75">
        <v>54.0</v>
      </c>
      <c r="D1041" s="75">
        <v>66.2666666666667</v>
      </c>
      <c r="E1041" s="75">
        <v>65.4</v>
      </c>
    </row>
    <row r="1042" ht="15.75" customHeight="1">
      <c r="A1042" s="13">
        <v>42135.875</v>
      </c>
      <c r="B1042" s="75">
        <v>52.9333333333333</v>
      </c>
      <c r="C1042" s="75">
        <v>53.8833333333333</v>
      </c>
      <c r="D1042" s="75">
        <v>65.8627450980392</v>
      </c>
      <c r="E1042" s="75">
        <v>64.65</v>
      </c>
    </row>
    <row r="1043" ht="15.75" customHeight="1">
      <c r="A1043" s="13">
        <v>42135.885416666664</v>
      </c>
      <c r="B1043" s="75">
        <v>52.6833333333333</v>
      </c>
      <c r="C1043" s="75">
        <v>53.6333333333333</v>
      </c>
      <c r="D1043" s="75">
        <v>65.5686274509804</v>
      </c>
      <c r="E1043" s="75">
        <v>63.9</v>
      </c>
    </row>
    <row r="1044" ht="15.75" customHeight="1">
      <c r="A1044" s="13">
        <v>42135.895833333336</v>
      </c>
      <c r="B1044" s="75">
        <v>52.4333333333333</v>
      </c>
      <c r="C1044" s="75">
        <v>53.3833333333333</v>
      </c>
      <c r="D1044" s="75">
        <v>65.2745098039216</v>
      </c>
      <c r="E1044" s="75">
        <v>63.15</v>
      </c>
    </row>
    <row r="1045" ht="15.75" customHeight="1">
      <c r="A1045" s="13">
        <v>42135.90625</v>
      </c>
      <c r="B1045" s="75">
        <v>52.1833333333333</v>
      </c>
      <c r="C1045" s="75">
        <v>53.1333333333333</v>
      </c>
      <c r="D1045" s="75">
        <v>65.0</v>
      </c>
      <c r="E1045" s="75">
        <v>62.4</v>
      </c>
    </row>
    <row r="1046" ht="15.75" customHeight="1">
      <c r="A1046" s="13">
        <v>42135.916666666664</v>
      </c>
      <c r="B1046" s="75">
        <v>52.0</v>
      </c>
      <c r="C1046" s="75">
        <v>52.8833333333333</v>
      </c>
      <c r="D1046" s="75">
        <v>64.8833333333333</v>
      </c>
      <c r="E1046" s="75">
        <v>61.7666666666667</v>
      </c>
    </row>
    <row r="1047" ht="15.75" customHeight="1">
      <c r="A1047" s="13">
        <v>42135.927083333336</v>
      </c>
      <c r="B1047" s="75">
        <v>52.0</v>
      </c>
      <c r="C1047" s="75">
        <v>52.6333333333333</v>
      </c>
      <c r="D1047" s="75">
        <v>64.6333333333333</v>
      </c>
      <c r="E1047" s="75">
        <v>61.2666666666667</v>
      </c>
    </row>
    <row r="1048" ht="15.75" customHeight="1">
      <c r="A1048" s="13">
        <v>42135.9375</v>
      </c>
      <c r="B1048" s="75">
        <v>52.0</v>
      </c>
      <c r="C1048" s="75">
        <v>52.3833333333333</v>
      </c>
      <c r="D1048" s="75">
        <v>64.3833333333333</v>
      </c>
      <c r="E1048" s="75">
        <v>60.7666666666667</v>
      </c>
    </row>
    <row r="1049" ht="15.75" customHeight="1">
      <c r="A1049" s="13">
        <v>42135.947916666664</v>
      </c>
      <c r="B1049" s="75">
        <v>52.0</v>
      </c>
      <c r="C1049" s="75">
        <v>52.1333333333333</v>
      </c>
      <c r="D1049" s="75">
        <v>64.1333333333333</v>
      </c>
      <c r="E1049" s="75">
        <v>60.2666666666667</v>
      </c>
    </row>
    <row r="1050" ht="15.75" customHeight="1">
      <c r="A1050" s="13">
        <v>42135.958333333336</v>
      </c>
      <c r="B1050" s="75">
        <v>52.0</v>
      </c>
      <c r="C1050" s="75">
        <v>51.8833333333333</v>
      </c>
      <c r="D1050" s="75">
        <v>63.7666666666667</v>
      </c>
      <c r="E1050" s="75">
        <v>59.65</v>
      </c>
    </row>
    <row r="1051" ht="15.75" customHeight="1">
      <c r="A1051" s="13">
        <v>42135.96875</v>
      </c>
      <c r="B1051" s="75">
        <v>52.0</v>
      </c>
      <c r="C1051" s="75">
        <v>51.6333333333333</v>
      </c>
      <c r="D1051" s="75">
        <v>63.2666666666667</v>
      </c>
      <c r="E1051" s="75">
        <v>58.9</v>
      </c>
    </row>
    <row r="1052" ht="15.75" customHeight="1">
      <c r="A1052" s="13">
        <v>42135.979166666664</v>
      </c>
      <c r="B1052" s="75">
        <v>52.0</v>
      </c>
      <c r="C1052" s="75">
        <v>51.3833333333333</v>
      </c>
      <c r="D1052" s="75">
        <v>62.7666666666667</v>
      </c>
      <c r="E1052" s="75">
        <v>58.15</v>
      </c>
    </row>
    <row r="1053" ht="15.75" customHeight="1">
      <c r="A1053" s="13">
        <v>42135.989583333336</v>
      </c>
      <c r="B1053" s="75">
        <v>52.0</v>
      </c>
      <c r="C1053" s="75">
        <v>51.1333333333333</v>
      </c>
      <c r="D1053" s="75">
        <v>62.2666666666667</v>
      </c>
      <c r="E1053" s="75">
        <v>57.4</v>
      </c>
    </row>
    <row r="1054" ht="15.75" customHeight="1">
      <c r="A1054" s="13">
        <v>42136.0</v>
      </c>
      <c r="B1054" s="75">
        <v>51.9333333333333</v>
      </c>
      <c r="C1054" s="75">
        <v>50.8833333333333</v>
      </c>
      <c r="D1054" s="75">
        <v>62.0</v>
      </c>
      <c r="E1054" s="75">
        <v>56.8833333333333</v>
      </c>
    </row>
    <row r="1055" ht="15.75" customHeight="1">
      <c r="A1055" s="13">
        <v>42136.010416666664</v>
      </c>
      <c r="B1055" s="75">
        <v>51.6833333333333</v>
      </c>
      <c r="C1055" s="75">
        <v>50.6333333333333</v>
      </c>
      <c r="D1055" s="75">
        <v>61.95</v>
      </c>
      <c r="E1055" s="75">
        <v>56.6333333333333</v>
      </c>
    </row>
    <row r="1056" ht="15.75" customHeight="1">
      <c r="A1056" s="13">
        <v>42136.020833333336</v>
      </c>
      <c r="B1056" s="75">
        <v>51.4333333333333</v>
      </c>
      <c r="C1056" s="75">
        <v>50.3833333333333</v>
      </c>
      <c r="D1056" s="75">
        <v>61.575</v>
      </c>
      <c r="E1056" s="75">
        <v>56.3833333333333</v>
      </c>
    </row>
    <row r="1057" ht="15.75" customHeight="1">
      <c r="A1057" s="13">
        <v>42136.03125</v>
      </c>
      <c r="B1057" s="75">
        <v>51.1833333333333</v>
      </c>
      <c r="C1057" s="75">
        <v>50.1333333333333</v>
      </c>
      <c r="D1057" s="75">
        <v>61.2</v>
      </c>
      <c r="E1057" s="75">
        <v>56.1333333333333</v>
      </c>
    </row>
    <row r="1058" ht="15.75" customHeight="1">
      <c r="A1058" s="13">
        <v>42136.041666666664</v>
      </c>
      <c r="B1058" s="75">
        <v>51.0</v>
      </c>
      <c r="C1058" s="75">
        <v>49.7666666666667</v>
      </c>
      <c r="D1058" s="75">
        <v>61.0</v>
      </c>
      <c r="E1058" s="75">
        <v>55.7666666666667</v>
      </c>
    </row>
    <row r="1059" ht="15.75" customHeight="1">
      <c r="A1059" s="13">
        <v>42136.052083333336</v>
      </c>
      <c r="B1059" s="75">
        <v>51.0</v>
      </c>
      <c r="C1059" s="75">
        <v>49.2666666666667</v>
      </c>
      <c r="D1059" s="75">
        <v>61.0</v>
      </c>
      <c r="E1059" s="75">
        <v>55.2666666666667</v>
      </c>
    </row>
    <row r="1060" ht="15.75" customHeight="1">
      <c r="A1060" s="13">
        <v>42136.0625</v>
      </c>
      <c r="B1060" s="75">
        <v>51.0</v>
      </c>
      <c r="C1060" s="75">
        <v>48.7666666666667</v>
      </c>
      <c r="D1060" s="75">
        <v>61.0</v>
      </c>
      <c r="E1060" s="75">
        <v>54.7666666666667</v>
      </c>
    </row>
    <row r="1061" ht="15.75" customHeight="1">
      <c r="A1061" s="13">
        <v>42136.072916666664</v>
      </c>
      <c r="B1061" s="75">
        <v>51.0</v>
      </c>
      <c r="C1061" s="75">
        <v>48.2666666666667</v>
      </c>
      <c r="D1061" s="75">
        <v>61.0</v>
      </c>
      <c r="E1061" s="75">
        <v>54.2666666666667</v>
      </c>
    </row>
    <row r="1062" ht="15.75" customHeight="1">
      <c r="A1062" s="13">
        <v>42136.083333333336</v>
      </c>
      <c r="B1062" s="75">
        <v>51.0</v>
      </c>
      <c r="C1062" s="75">
        <v>48.1166666666667</v>
      </c>
      <c r="D1062" s="75">
        <v>60.8627450980392</v>
      </c>
      <c r="E1062" s="75">
        <v>53.8833333333333</v>
      </c>
    </row>
    <row r="1063" ht="15.75" customHeight="1">
      <c r="A1063" s="13">
        <v>42136.09375</v>
      </c>
      <c r="B1063" s="75">
        <v>51.0</v>
      </c>
      <c r="C1063" s="75">
        <v>48.3666666666667</v>
      </c>
      <c r="D1063" s="75">
        <v>60.5686274509804</v>
      </c>
      <c r="E1063" s="75">
        <v>53.6333333333333</v>
      </c>
    </row>
    <row r="1064" ht="15.75" customHeight="1">
      <c r="A1064" s="13">
        <v>42136.104166666664</v>
      </c>
      <c r="B1064" s="75">
        <v>51.0</v>
      </c>
      <c r="C1064" s="75">
        <v>48.6166666666667</v>
      </c>
      <c r="D1064" s="75">
        <v>60.2745098039216</v>
      </c>
      <c r="E1064" s="75">
        <v>53.3833333333333</v>
      </c>
    </row>
    <row r="1065" ht="15.75" customHeight="1">
      <c r="A1065" s="13">
        <v>42136.114583333336</v>
      </c>
      <c r="B1065" s="75">
        <v>51.0</v>
      </c>
      <c r="C1065" s="75">
        <v>48.8666666666667</v>
      </c>
      <c r="D1065" s="75">
        <v>59.8888888888889</v>
      </c>
      <c r="E1065" s="75">
        <v>53.1333333333333</v>
      </c>
    </row>
    <row r="1066" ht="15.75" customHeight="1">
      <c r="A1066" s="13">
        <v>42136.125</v>
      </c>
      <c r="B1066" s="75">
        <v>51.0</v>
      </c>
      <c r="C1066" s="75">
        <v>48.8833333333333</v>
      </c>
      <c r="D1066" s="75">
        <v>59.0</v>
      </c>
      <c r="E1066" s="75">
        <v>52.8833333333333</v>
      </c>
    </row>
    <row r="1067" ht="15.75" customHeight="1">
      <c r="A1067" s="13">
        <v>42136.135416666664</v>
      </c>
      <c r="B1067" s="75">
        <v>51.0</v>
      </c>
      <c r="C1067" s="75">
        <v>48.6333333333333</v>
      </c>
      <c r="D1067" s="75">
        <v>59.0</v>
      </c>
      <c r="E1067" s="75">
        <v>52.6333333333333</v>
      </c>
    </row>
    <row r="1068" ht="15.75" customHeight="1">
      <c r="A1068" s="13">
        <v>42136.145833333336</v>
      </c>
      <c r="B1068" s="75">
        <v>51.0</v>
      </c>
      <c r="C1068" s="75">
        <v>48.3833333333333</v>
      </c>
      <c r="D1068" s="75">
        <v>59.0</v>
      </c>
      <c r="E1068" s="75">
        <v>52.3833333333333</v>
      </c>
    </row>
    <row r="1069" ht="15.75" customHeight="1">
      <c r="A1069" s="13">
        <v>42136.15625</v>
      </c>
      <c r="B1069" s="75">
        <v>51.0</v>
      </c>
      <c r="C1069" s="75">
        <v>48.1333333333333</v>
      </c>
      <c r="D1069" s="75">
        <v>59.0</v>
      </c>
      <c r="E1069" s="75">
        <v>52.1333333333333</v>
      </c>
    </row>
    <row r="1070" ht="15.75" customHeight="1">
      <c r="A1070" s="13">
        <v>42136.166666666664</v>
      </c>
      <c r="B1070" s="75">
        <v>51.0</v>
      </c>
      <c r="C1070" s="75">
        <v>47.8833333333333</v>
      </c>
      <c r="D1070" s="75">
        <v>59.0</v>
      </c>
      <c r="E1070" s="75">
        <v>52.0</v>
      </c>
    </row>
    <row r="1071" ht="15.75" customHeight="1">
      <c r="A1071" s="13">
        <v>42136.177083333336</v>
      </c>
      <c r="B1071" s="75">
        <v>51.0</v>
      </c>
      <c r="C1071" s="75">
        <v>47.6333333333333</v>
      </c>
      <c r="D1071" s="75">
        <v>58.7666666666667</v>
      </c>
      <c r="E1071" s="75">
        <v>52.0</v>
      </c>
    </row>
    <row r="1072" ht="15.75" customHeight="1">
      <c r="A1072" s="13">
        <v>42136.1875</v>
      </c>
      <c r="B1072" s="75">
        <v>51.0</v>
      </c>
      <c r="C1072" s="75">
        <v>47.3833333333333</v>
      </c>
      <c r="D1072" s="75">
        <v>58.2666666666667</v>
      </c>
      <c r="E1072" s="75">
        <v>52.0</v>
      </c>
    </row>
    <row r="1073" ht="15.75" customHeight="1">
      <c r="A1073" s="13">
        <v>42136.197916666664</v>
      </c>
      <c r="B1073" s="75">
        <v>51.0</v>
      </c>
      <c r="C1073" s="75">
        <v>47.1333333333333</v>
      </c>
      <c r="D1073" s="75">
        <v>57.5333333333333</v>
      </c>
      <c r="E1073" s="75">
        <v>52.0</v>
      </c>
    </row>
    <row r="1074" ht="15.75" customHeight="1">
      <c r="A1074" s="13">
        <v>42136.208333333336</v>
      </c>
      <c r="B1074" s="75">
        <v>51.0666666666667</v>
      </c>
      <c r="C1074" s="75">
        <v>47.2333333333333</v>
      </c>
      <c r="D1074" s="75">
        <v>56.8833333333333</v>
      </c>
      <c r="E1074" s="75">
        <v>52.0</v>
      </c>
    </row>
    <row r="1075" ht="15.75" customHeight="1">
      <c r="A1075" s="13">
        <v>42136.21875</v>
      </c>
      <c r="B1075" s="75">
        <v>51.3166666666667</v>
      </c>
      <c r="C1075" s="75">
        <v>47.7333333333333</v>
      </c>
      <c r="D1075" s="75">
        <v>56.6333333333333</v>
      </c>
      <c r="E1075" s="75">
        <v>52.0</v>
      </c>
    </row>
    <row r="1076" ht="15.75" customHeight="1">
      <c r="A1076" s="13">
        <v>42136.229166666664</v>
      </c>
      <c r="B1076" s="75">
        <v>51.5666666666667</v>
      </c>
      <c r="C1076" s="75">
        <v>48.2333333333333</v>
      </c>
      <c r="D1076" s="75">
        <v>56.3833333333333</v>
      </c>
      <c r="E1076" s="75">
        <v>52.0</v>
      </c>
    </row>
    <row r="1077" ht="15.75" customHeight="1">
      <c r="A1077" s="13">
        <v>42136.239583333336</v>
      </c>
      <c r="B1077" s="75">
        <v>51.8166666666667</v>
      </c>
      <c r="C1077" s="75">
        <v>48.7333333333333</v>
      </c>
      <c r="D1077" s="75">
        <v>56.1333333333333</v>
      </c>
      <c r="E1077" s="75">
        <v>52.0</v>
      </c>
    </row>
    <row r="1078" ht="15.75" customHeight="1">
      <c r="A1078" s="13">
        <v>42136.25</v>
      </c>
      <c r="B1078" s="75">
        <v>52.0666666666667</v>
      </c>
      <c r="C1078" s="75">
        <v>49.4666666666667</v>
      </c>
      <c r="D1078" s="75">
        <v>56.0</v>
      </c>
      <c r="E1078" s="75">
        <v>52.2333333333333</v>
      </c>
    </row>
    <row r="1079" ht="15.75" customHeight="1">
      <c r="A1079" s="13">
        <v>42136.260416666664</v>
      </c>
      <c r="B1079" s="75">
        <v>52.3166666666667</v>
      </c>
      <c r="C1079" s="75">
        <v>50.4666666666667</v>
      </c>
      <c r="D1079" s="75">
        <v>56.0</v>
      </c>
      <c r="E1079" s="75">
        <v>52.7333333333333</v>
      </c>
    </row>
    <row r="1080" ht="15.75" customHeight="1">
      <c r="A1080" s="13">
        <v>42136.270833333336</v>
      </c>
      <c r="B1080" s="75">
        <v>52.5666666666667</v>
      </c>
      <c r="C1080" s="75">
        <v>51.4666666666667</v>
      </c>
      <c r="D1080" s="75">
        <v>56.0</v>
      </c>
      <c r="E1080" s="75">
        <v>53.2333333333333</v>
      </c>
    </row>
    <row r="1081" ht="15.75" customHeight="1">
      <c r="A1081" s="13">
        <v>42136.28125</v>
      </c>
      <c r="B1081" s="75">
        <v>52.8166666666667</v>
      </c>
      <c r="C1081" s="75">
        <v>52.4666666666667</v>
      </c>
      <c r="D1081" s="75">
        <v>56.0</v>
      </c>
      <c r="E1081" s="75">
        <v>53.7333333333333</v>
      </c>
    </row>
    <row r="1082" ht="15.75" customHeight="1">
      <c r="A1082" s="13">
        <v>42136.291666666664</v>
      </c>
      <c r="B1082" s="75">
        <v>53.1333333333333</v>
      </c>
      <c r="C1082" s="75">
        <v>53.4666666666667</v>
      </c>
      <c r="D1082" s="75">
        <v>56.0</v>
      </c>
      <c r="E1082" s="75">
        <v>54.4666666666667</v>
      </c>
    </row>
    <row r="1083" ht="15.75" customHeight="1">
      <c r="A1083" s="13">
        <v>42136.302083333336</v>
      </c>
      <c r="B1083" s="75">
        <v>53.6333333333333</v>
      </c>
      <c r="C1083" s="75">
        <v>54.4666666666667</v>
      </c>
      <c r="D1083" s="75">
        <v>56.0</v>
      </c>
      <c r="E1083" s="75">
        <v>55.4666666666667</v>
      </c>
    </row>
    <row r="1084" ht="15.75" customHeight="1">
      <c r="A1084" s="13">
        <v>42136.3125</v>
      </c>
      <c r="B1084" s="75">
        <v>54.1333333333333</v>
      </c>
      <c r="C1084" s="75">
        <v>55.4666666666667</v>
      </c>
      <c r="D1084" s="75">
        <v>56.0</v>
      </c>
      <c r="E1084" s="75">
        <v>56.4666666666667</v>
      </c>
    </row>
    <row r="1085" ht="15.75" customHeight="1">
      <c r="A1085" s="13">
        <v>42136.322916666664</v>
      </c>
      <c r="B1085" s="75">
        <v>54.6333333333333</v>
      </c>
      <c r="C1085" s="75">
        <v>56.4666666666667</v>
      </c>
      <c r="D1085" s="75">
        <v>56.0</v>
      </c>
      <c r="E1085" s="75">
        <v>57.4666666666667</v>
      </c>
    </row>
    <row r="1086" ht="15.75" customHeight="1">
      <c r="A1086" s="13">
        <v>42136.333333333336</v>
      </c>
      <c r="B1086" s="75">
        <v>55.1333333333333</v>
      </c>
      <c r="C1086" s="75">
        <v>57.2333333333333</v>
      </c>
      <c r="D1086" s="75">
        <v>56.0</v>
      </c>
      <c r="E1086" s="75">
        <v>58.35</v>
      </c>
    </row>
    <row r="1087" ht="15.75" customHeight="1">
      <c r="A1087" s="13">
        <v>42136.34375</v>
      </c>
      <c r="B1087" s="75">
        <v>55.6333333333333</v>
      </c>
      <c r="C1087" s="75">
        <v>57.7333333333333</v>
      </c>
      <c r="D1087" s="75">
        <v>56.0</v>
      </c>
      <c r="E1087" s="75">
        <v>59.1</v>
      </c>
    </row>
    <row r="1088" ht="15.75" customHeight="1">
      <c r="A1088" s="13">
        <v>42136.354166666664</v>
      </c>
      <c r="B1088" s="75">
        <v>56.1333333333333</v>
      </c>
      <c r="C1088" s="75">
        <v>58.2333333333333</v>
      </c>
      <c r="D1088" s="75">
        <v>56.2</v>
      </c>
      <c r="E1088" s="75">
        <v>59.85</v>
      </c>
    </row>
    <row r="1089" ht="15.75" customHeight="1">
      <c r="A1089" s="13">
        <v>42136.364583333336</v>
      </c>
      <c r="B1089" s="75">
        <v>56.6333333333333</v>
      </c>
      <c r="C1089" s="75">
        <v>58.7333333333333</v>
      </c>
      <c r="D1089" s="75">
        <v>56.7</v>
      </c>
      <c r="E1089" s="75">
        <v>60.6</v>
      </c>
    </row>
    <row r="1090" ht="15.75" customHeight="1">
      <c r="A1090" s="13">
        <v>42136.375</v>
      </c>
      <c r="B1090" s="75">
        <v>57.0</v>
      </c>
      <c r="C1090" s="75">
        <v>59.1166666666667</v>
      </c>
      <c r="D1090" s="75">
        <v>57.5714285714286</v>
      </c>
      <c r="E1090" s="75">
        <v>61.35</v>
      </c>
    </row>
    <row r="1091" ht="15.75" customHeight="1">
      <c r="A1091" s="13">
        <v>42136.385416666664</v>
      </c>
      <c r="B1091" s="75">
        <v>57.0</v>
      </c>
      <c r="C1091" s="75">
        <v>59.3666666666667</v>
      </c>
      <c r="D1091" s="75">
        <v>59.0</v>
      </c>
      <c r="E1091" s="75">
        <v>62.1</v>
      </c>
    </row>
    <row r="1092" ht="15.75" customHeight="1">
      <c r="A1092" s="13">
        <v>42136.395833333336</v>
      </c>
      <c r="B1092" s="75">
        <v>57.0</v>
      </c>
      <c r="C1092" s="75">
        <v>59.6166666666667</v>
      </c>
      <c r="D1092" s="75">
        <v>59.75</v>
      </c>
      <c r="E1092" s="75">
        <v>62.85</v>
      </c>
    </row>
    <row r="1093" ht="15.75" customHeight="1">
      <c r="A1093" s="13">
        <v>42136.40625</v>
      </c>
      <c r="B1093" s="75">
        <v>57.0</v>
      </c>
      <c r="C1093" s="75">
        <v>59.8666666666667</v>
      </c>
      <c r="D1093" s="75">
        <v>60.0</v>
      </c>
      <c r="E1093" s="75">
        <v>63.6</v>
      </c>
    </row>
    <row r="1094" ht="15.75" customHeight="1">
      <c r="A1094" s="13">
        <v>42136.416666666664</v>
      </c>
      <c r="B1094" s="75">
        <v>57.1333333333333</v>
      </c>
      <c r="C1094" s="75">
        <v>60.2333333333333</v>
      </c>
      <c r="D1094" s="75">
        <v>60.4375</v>
      </c>
      <c r="E1094" s="75">
        <v>64.4666666666667</v>
      </c>
    </row>
    <row r="1095" ht="15.75" customHeight="1">
      <c r="A1095" s="13">
        <v>42136.427083333336</v>
      </c>
      <c r="B1095" s="75">
        <v>57.6333333333333</v>
      </c>
      <c r="C1095" s="75">
        <v>60.7333333333333</v>
      </c>
      <c r="D1095" s="75">
        <v>61.1363636363636</v>
      </c>
      <c r="E1095" s="75">
        <v>65.4666666666667</v>
      </c>
    </row>
    <row r="1096" ht="15.75" customHeight="1">
      <c r="A1096" s="13">
        <v>42136.4375</v>
      </c>
      <c r="B1096" s="75">
        <v>58.1333333333333</v>
      </c>
      <c r="C1096" s="75">
        <v>61.2333333333333</v>
      </c>
      <c r="D1096" s="75">
        <v>61.4772727272727</v>
      </c>
      <c r="E1096" s="75">
        <v>66.4666666666667</v>
      </c>
    </row>
    <row r="1097" ht="15.75" customHeight="1">
      <c r="A1097" s="13">
        <v>42136.447916666664</v>
      </c>
      <c r="B1097" s="75">
        <v>58.6333333333333</v>
      </c>
      <c r="C1097" s="75">
        <v>61.7333333333333</v>
      </c>
      <c r="D1097" s="75">
        <v>61.8181818181818</v>
      </c>
      <c r="E1097" s="75">
        <v>67.4666666666667</v>
      </c>
    </row>
    <row r="1098" ht="15.75" customHeight="1">
      <c r="A1098" s="13">
        <v>42136.458333333336</v>
      </c>
      <c r="B1098" s="75">
        <v>59.1333333333333</v>
      </c>
      <c r="C1098" s="75">
        <v>62.1166666666667</v>
      </c>
      <c r="D1098" s="75">
        <v>62.5</v>
      </c>
      <c r="E1098" s="75">
        <v>68.1166666666667</v>
      </c>
    </row>
    <row r="1099" ht="15.75" customHeight="1">
      <c r="A1099" s="13">
        <v>42136.46875</v>
      </c>
      <c r="B1099" s="75">
        <v>59.6333333333333</v>
      </c>
      <c r="C1099" s="75">
        <v>62.3666666666667</v>
      </c>
      <c r="D1099" s="75">
        <v>63.5714285714286</v>
      </c>
      <c r="E1099" s="75">
        <v>68.3666666666667</v>
      </c>
    </row>
    <row r="1100" ht="15.75" customHeight="1">
      <c r="A1100" s="13">
        <v>42136.479166666664</v>
      </c>
      <c r="B1100" s="75">
        <v>60.1333333333333</v>
      </c>
      <c r="C1100" s="75">
        <v>62.6166666666667</v>
      </c>
      <c r="D1100" s="75">
        <v>64.6428571428571</v>
      </c>
      <c r="E1100" s="75">
        <v>68.6166666666667</v>
      </c>
    </row>
    <row r="1101" ht="15.75" customHeight="1">
      <c r="A1101" s="13">
        <v>42136.489583333336</v>
      </c>
      <c r="B1101" s="75">
        <v>60.6333333333333</v>
      </c>
      <c r="C1101" s="75">
        <v>62.8666666666667</v>
      </c>
      <c r="D1101" s="75">
        <v>65.7142857142857</v>
      </c>
      <c r="E1101" s="75">
        <v>68.8666666666667</v>
      </c>
    </row>
    <row r="1102" ht="15.75" customHeight="1">
      <c r="A1102" s="13">
        <v>42136.5</v>
      </c>
      <c r="B1102" s="75">
        <v>61.0</v>
      </c>
      <c r="C1102" s="75">
        <v>63.4375</v>
      </c>
      <c r="D1102" s="75">
        <v>67.3818181818182</v>
      </c>
      <c r="E1102" s="75">
        <v>69.1166666666667</v>
      </c>
    </row>
    <row r="1103" ht="15.75" customHeight="1">
      <c r="A1103" s="13">
        <v>42136.510416666664</v>
      </c>
      <c r="B1103" s="75">
        <v>61.0</v>
      </c>
      <c r="C1103" s="75">
        <v>63.8636363636364</v>
      </c>
      <c r="D1103" s="75">
        <v>68.2</v>
      </c>
      <c r="E1103" s="75">
        <v>69.3666666666667</v>
      </c>
    </row>
    <row r="1104" ht="15.75" customHeight="1">
      <c r="A1104" s="13">
        <v>42136.520833333336</v>
      </c>
      <c r="B1104" s="75">
        <v>61.0</v>
      </c>
      <c r="C1104" s="75">
        <v>63.5227272727273</v>
      </c>
      <c r="D1104" s="75">
        <v>69.0181818181818</v>
      </c>
      <c r="E1104" s="75">
        <v>69.6166666666667</v>
      </c>
    </row>
    <row r="1105" ht="15.75" customHeight="1">
      <c r="A1105" s="13">
        <v>42136.53125</v>
      </c>
      <c r="B1105" s="75">
        <v>61.0</v>
      </c>
      <c r="C1105" s="75">
        <v>63.1818181818182</v>
      </c>
      <c r="D1105" s="75">
        <v>69.8363636363636</v>
      </c>
      <c r="E1105" s="75">
        <v>69.8666666666667</v>
      </c>
    </row>
    <row r="1106" ht="15.75" customHeight="1">
      <c r="A1106" s="13">
        <v>42136.541666666664</v>
      </c>
      <c r="B1106" s="75">
        <v>61.0666666666667</v>
      </c>
      <c r="C1106" s="75">
        <v>63.0</v>
      </c>
      <c r="D1106" s="75">
        <v>70.35</v>
      </c>
      <c r="E1106" s="75">
        <v>70.35</v>
      </c>
    </row>
    <row r="1107" ht="15.75" customHeight="1">
      <c r="A1107" s="13">
        <v>42136.552083333336</v>
      </c>
      <c r="B1107" s="75">
        <v>61.3166666666667</v>
      </c>
      <c r="C1107" s="75">
        <v>63.0</v>
      </c>
      <c r="D1107" s="75">
        <v>71.1</v>
      </c>
      <c r="E1107" s="75">
        <v>71.1</v>
      </c>
    </row>
    <row r="1108" ht="15.75" customHeight="1">
      <c r="A1108" s="13">
        <v>42136.5625</v>
      </c>
      <c r="B1108" s="75">
        <v>61.5666666666667</v>
      </c>
      <c r="C1108" s="75">
        <v>63.0</v>
      </c>
      <c r="D1108" s="75">
        <v>71.85</v>
      </c>
      <c r="E1108" s="75">
        <v>71.85</v>
      </c>
    </row>
    <row r="1109" ht="15.75" customHeight="1">
      <c r="A1109" s="13">
        <v>42136.572916666664</v>
      </c>
      <c r="B1109" s="75">
        <v>61.8166666666667</v>
      </c>
      <c r="C1109" s="75">
        <v>63.0</v>
      </c>
      <c r="D1109" s="75">
        <v>72.6</v>
      </c>
      <c r="E1109" s="75">
        <v>72.6</v>
      </c>
    </row>
    <row r="1110" ht="15.75" customHeight="1">
      <c r="A1110" s="13">
        <v>42136.583333333336</v>
      </c>
      <c r="B1110" s="75">
        <v>61.9333333333333</v>
      </c>
      <c r="C1110" s="75">
        <v>63.1166666666667</v>
      </c>
      <c r="D1110" s="75">
        <v>72.8833333333333</v>
      </c>
      <c r="E1110" s="75">
        <v>73.2333333333333</v>
      </c>
    </row>
    <row r="1111" ht="15.75" customHeight="1">
      <c r="A1111" s="13">
        <v>42136.59375</v>
      </c>
      <c r="B1111" s="75">
        <v>61.6833333333333</v>
      </c>
      <c r="C1111" s="75">
        <v>63.3666666666667</v>
      </c>
      <c r="D1111" s="75">
        <v>72.6333333333333</v>
      </c>
      <c r="E1111" s="75">
        <v>73.7333333333333</v>
      </c>
    </row>
    <row r="1112" ht="15.75" customHeight="1">
      <c r="A1112" s="13">
        <v>42136.604166666664</v>
      </c>
      <c r="B1112" s="75">
        <v>61.4333333333333</v>
      </c>
      <c r="C1112" s="75">
        <v>63.6166666666667</v>
      </c>
      <c r="D1112" s="75">
        <v>72.3833333333333</v>
      </c>
      <c r="E1112" s="75">
        <v>74.2333333333333</v>
      </c>
    </row>
    <row r="1113" ht="15.75" customHeight="1">
      <c r="A1113" s="13">
        <v>42136.614583333336</v>
      </c>
      <c r="B1113" s="75">
        <v>61.1833333333333</v>
      </c>
      <c r="C1113" s="75">
        <v>63.8666666666667</v>
      </c>
      <c r="D1113" s="75">
        <v>72.1333333333333</v>
      </c>
      <c r="E1113" s="75">
        <v>74.7333333333333</v>
      </c>
    </row>
    <row r="1114" ht="15.75" customHeight="1">
      <c r="A1114" s="13">
        <v>42136.625</v>
      </c>
      <c r="B1114" s="75">
        <v>60.8</v>
      </c>
      <c r="C1114" s="75">
        <v>64.1166666666667</v>
      </c>
      <c r="D1114" s="75">
        <v>72.0</v>
      </c>
      <c r="E1114" s="75">
        <v>75.0</v>
      </c>
    </row>
    <row r="1115" ht="15.75" customHeight="1">
      <c r="A1115" s="13">
        <v>42136.635416666664</v>
      </c>
      <c r="B1115" s="75">
        <v>60.05</v>
      </c>
      <c r="C1115" s="75">
        <v>64.3666666666667</v>
      </c>
      <c r="D1115" s="75">
        <v>72.0</v>
      </c>
      <c r="E1115" s="75">
        <v>75.0</v>
      </c>
    </row>
    <row r="1116" ht="15.75" customHeight="1">
      <c r="A1116" s="13">
        <v>42136.645833333336</v>
      </c>
      <c r="B1116" s="75">
        <v>59.3</v>
      </c>
      <c r="C1116" s="75">
        <v>64.6166666666667</v>
      </c>
      <c r="D1116" s="75">
        <v>72.0</v>
      </c>
      <c r="E1116" s="75">
        <v>75.0</v>
      </c>
    </row>
    <row r="1117" ht="15.75" customHeight="1">
      <c r="A1117" s="13">
        <v>42136.65625</v>
      </c>
      <c r="B1117" s="75">
        <v>58.55</v>
      </c>
      <c r="C1117" s="75">
        <v>64.8666666666667</v>
      </c>
      <c r="D1117" s="75">
        <v>72.0</v>
      </c>
      <c r="E1117" s="75">
        <v>75.0</v>
      </c>
    </row>
    <row r="1118" ht="15.75" customHeight="1">
      <c r="A1118" s="13">
        <v>42136.666666666664</v>
      </c>
      <c r="B1118" s="75">
        <v>57.8666666666667</v>
      </c>
      <c r="C1118" s="75">
        <v>64.4166666666667</v>
      </c>
      <c r="D1118" s="75">
        <v>71.8833333333333</v>
      </c>
      <c r="E1118" s="75">
        <v>74.8833333333333</v>
      </c>
    </row>
    <row r="1119" ht="15.75" customHeight="1">
      <c r="A1119" s="13">
        <v>42136.677083333336</v>
      </c>
      <c r="B1119" s="75">
        <v>57.3666666666667</v>
      </c>
      <c r="C1119" s="75">
        <v>63.1666666666667</v>
      </c>
      <c r="D1119" s="75">
        <v>71.6333333333333</v>
      </c>
      <c r="E1119" s="75">
        <v>74.6333333333333</v>
      </c>
    </row>
    <row r="1120" ht="15.75" customHeight="1">
      <c r="A1120" s="13">
        <v>42136.6875</v>
      </c>
      <c r="B1120" s="75">
        <v>56.8666666666667</v>
      </c>
      <c r="C1120" s="75">
        <v>61.9166666666667</v>
      </c>
      <c r="D1120" s="75">
        <v>71.3833333333333</v>
      </c>
      <c r="E1120" s="75">
        <v>74.3833333333333</v>
      </c>
    </row>
    <row r="1121" ht="15.75" customHeight="1">
      <c r="A1121" s="13">
        <v>42136.697916666664</v>
      </c>
      <c r="B1121" s="75">
        <v>56.3666666666667</v>
      </c>
      <c r="C1121" s="75">
        <v>60.6666666666667</v>
      </c>
      <c r="D1121" s="75">
        <v>71.1333333333333</v>
      </c>
      <c r="E1121" s="75">
        <v>74.1333333333333</v>
      </c>
    </row>
    <row r="1122" ht="15.75" customHeight="1">
      <c r="A1122" s="13">
        <v>42136.708333333336</v>
      </c>
      <c r="B1122" s="75">
        <v>55.9333333333333</v>
      </c>
      <c r="C1122" s="75">
        <v>59.65</v>
      </c>
      <c r="D1122" s="75">
        <v>70.8833333333333</v>
      </c>
      <c r="E1122" s="75">
        <v>73.7666666666667</v>
      </c>
    </row>
    <row r="1123" ht="15.75" customHeight="1">
      <c r="A1123" s="13">
        <v>42136.71875</v>
      </c>
      <c r="B1123" s="75">
        <v>55.6833333333333</v>
      </c>
      <c r="C1123" s="75">
        <v>58.9</v>
      </c>
      <c r="D1123" s="75">
        <v>70.6333333333333</v>
      </c>
      <c r="E1123" s="75">
        <v>73.2666666666667</v>
      </c>
    </row>
    <row r="1124" ht="15.75" customHeight="1">
      <c r="A1124" s="13">
        <v>42136.729166666664</v>
      </c>
      <c r="B1124" s="75">
        <v>55.4333333333333</v>
      </c>
      <c r="C1124" s="75">
        <v>58.15</v>
      </c>
      <c r="D1124" s="75">
        <v>70.3833333333333</v>
      </c>
      <c r="E1124" s="75">
        <v>72.7666666666667</v>
      </c>
    </row>
    <row r="1125" ht="15.75" customHeight="1">
      <c r="A1125" s="13">
        <v>42136.739583333336</v>
      </c>
      <c r="B1125" s="75">
        <v>55.1833333333333</v>
      </c>
      <c r="C1125" s="75">
        <v>57.4</v>
      </c>
      <c r="D1125" s="75">
        <v>70.1333333333333</v>
      </c>
      <c r="E1125" s="75">
        <v>72.2666666666667</v>
      </c>
    </row>
    <row r="1126" ht="15.75" customHeight="1">
      <c r="A1126" s="13">
        <v>42136.75</v>
      </c>
      <c r="B1126" s="75">
        <v>54.9333333333333</v>
      </c>
      <c r="C1126" s="75">
        <v>56.8833333333333</v>
      </c>
      <c r="D1126" s="75">
        <v>70.0</v>
      </c>
      <c r="E1126" s="75">
        <v>71.65</v>
      </c>
    </row>
    <row r="1127" ht="15.75" customHeight="1">
      <c r="A1127" s="13">
        <v>42136.760416666664</v>
      </c>
      <c r="B1127" s="75">
        <v>54.6833333333333</v>
      </c>
      <c r="C1127" s="75">
        <v>56.6333333333333</v>
      </c>
      <c r="D1127" s="75">
        <v>70.0</v>
      </c>
      <c r="E1127" s="75">
        <v>70.9</v>
      </c>
    </row>
    <row r="1128" ht="15.75" customHeight="1">
      <c r="A1128" s="13">
        <v>42136.770833333336</v>
      </c>
      <c r="B1128" s="75">
        <v>54.4333333333333</v>
      </c>
      <c r="C1128" s="75">
        <v>56.3833333333333</v>
      </c>
      <c r="D1128" s="75">
        <v>70.0</v>
      </c>
      <c r="E1128" s="75">
        <v>70.15</v>
      </c>
    </row>
    <row r="1129" ht="15.75" customHeight="1">
      <c r="A1129" s="13">
        <v>42136.78125</v>
      </c>
      <c r="B1129" s="75">
        <v>54.1833333333333</v>
      </c>
      <c r="C1129" s="75">
        <v>56.1333333333333</v>
      </c>
      <c r="D1129" s="75">
        <v>70.0</v>
      </c>
      <c r="E1129" s="75">
        <v>69.4</v>
      </c>
    </row>
    <row r="1130" ht="15.75" customHeight="1">
      <c r="A1130" s="13">
        <v>42136.791666666664</v>
      </c>
      <c r="B1130" s="75">
        <v>53.9333333333333</v>
      </c>
      <c r="C1130" s="75">
        <v>55.7666666666667</v>
      </c>
      <c r="D1130" s="75">
        <v>69.8833333333333</v>
      </c>
      <c r="E1130" s="75">
        <v>68.7666666666667</v>
      </c>
    </row>
    <row r="1131" ht="15.75" customHeight="1">
      <c r="A1131" s="13">
        <v>42136.802083333336</v>
      </c>
      <c r="B1131" s="75">
        <v>53.6833333333333</v>
      </c>
      <c r="C1131" s="75">
        <v>55.2666666666667</v>
      </c>
      <c r="D1131" s="75">
        <v>69.6333333333333</v>
      </c>
      <c r="E1131" s="75">
        <v>68.2666666666667</v>
      </c>
    </row>
    <row r="1132" ht="15.75" customHeight="1">
      <c r="A1132" s="13">
        <v>42136.8125</v>
      </c>
      <c r="B1132" s="75">
        <v>53.4333333333333</v>
      </c>
      <c r="C1132" s="75">
        <v>54.7666666666667</v>
      </c>
      <c r="D1132" s="75">
        <v>69.3833333333333</v>
      </c>
      <c r="E1132" s="75">
        <v>67.7666666666667</v>
      </c>
    </row>
    <row r="1133" ht="15.75" customHeight="1">
      <c r="A1133" s="13">
        <v>42136.822916666664</v>
      </c>
      <c r="B1133" s="75">
        <v>53.1833333333333</v>
      </c>
      <c r="C1133" s="75">
        <v>54.2666666666667</v>
      </c>
      <c r="D1133" s="75">
        <v>69.1333333333333</v>
      </c>
      <c r="E1133" s="75">
        <v>67.2666666666667</v>
      </c>
    </row>
    <row r="1134" ht="15.75" customHeight="1">
      <c r="A1134" s="13">
        <v>42136.833333333336</v>
      </c>
      <c r="B1134" s="75">
        <v>53.0</v>
      </c>
      <c r="C1134" s="75">
        <v>53.8833333333333</v>
      </c>
      <c r="D1134" s="75">
        <v>68.8833333333333</v>
      </c>
      <c r="E1134" s="75">
        <v>66.65</v>
      </c>
    </row>
    <row r="1135" ht="15.75" customHeight="1">
      <c r="A1135" s="13">
        <v>42136.84375</v>
      </c>
      <c r="B1135" s="75">
        <v>53.0</v>
      </c>
      <c r="C1135" s="75">
        <v>53.6333333333333</v>
      </c>
      <c r="D1135" s="75">
        <v>68.6333333333333</v>
      </c>
      <c r="E1135" s="75">
        <v>65.9</v>
      </c>
    </row>
    <row r="1136" ht="15.75" customHeight="1">
      <c r="A1136" s="13">
        <v>42136.854166666664</v>
      </c>
      <c r="B1136" s="75">
        <v>53.0</v>
      </c>
      <c r="C1136" s="75">
        <v>53.3833333333333</v>
      </c>
      <c r="D1136" s="75">
        <v>68.3833333333333</v>
      </c>
      <c r="E1136" s="75">
        <v>65.15</v>
      </c>
    </row>
    <row r="1137" ht="15.75" customHeight="1">
      <c r="A1137" s="13">
        <v>42136.864583333336</v>
      </c>
      <c r="B1137" s="75">
        <v>53.0</v>
      </c>
      <c r="C1137" s="75">
        <v>53.1333333333333</v>
      </c>
      <c r="D1137" s="75">
        <v>68.1333333333333</v>
      </c>
      <c r="E1137" s="75">
        <v>64.4</v>
      </c>
    </row>
    <row r="1138" ht="15.75" customHeight="1">
      <c r="A1138" s="13">
        <v>42136.875</v>
      </c>
      <c r="B1138" s="75">
        <v>53.0</v>
      </c>
      <c r="C1138" s="75">
        <v>53.0</v>
      </c>
      <c r="D1138" s="75">
        <v>67.7543859649123</v>
      </c>
      <c r="E1138" s="75">
        <v>63.65</v>
      </c>
    </row>
    <row r="1139" ht="15.75" customHeight="1">
      <c r="A1139" s="13">
        <v>42136.885416666664</v>
      </c>
      <c r="B1139" s="75">
        <v>53.0</v>
      </c>
      <c r="C1139" s="75">
        <v>53.0</v>
      </c>
      <c r="D1139" s="75">
        <v>67.2280701754386</v>
      </c>
      <c r="E1139" s="75">
        <v>62.9</v>
      </c>
    </row>
    <row r="1140" ht="15.75" customHeight="1">
      <c r="A1140" s="13">
        <v>42136.895833333336</v>
      </c>
      <c r="B1140" s="75">
        <v>53.0</v>
      </c>
      <c r="C1140" s="75">
        <v>53.0</v>
      </c>
      <c r="D1140" s="75">
        <v>66.7017543859649</v>
      </c>
      <c r="E1140" s="75">
        <v>62.15</v>
      </c>
    </row>
    <row r="1141" ht="15.75" customHeight="1">
      <c r="A1141" s="13">
        <v>42136.90625</v>
      </c>
      <c r="B1141" s="75">
        <v>53.0</v>
      </c>
      <c r="C1141" s="75">
        <v>53.0</v>
      </c>
      <c r="D1141" s="75">
        <v>66.1754385964912</v>
      </c>
      <c r="E1141" s="75">
        <v>61.4</v>
      </c>
    </row>
    <row r="1142" ht="15.75" customHeight="1">
      <c r="A1142" s="13">
        <v>42136.916666666664</v>
      </c>
      <c r="B1142" s="75">
        <v>53.0</v>
      </c>
      <c r="C1142" s="75">
        <v>53.0</v>
      </c>
      <c r="D1142" s="75">
        <v>66.5</v>
      </c>
      <c r="E1142" s="75">
        <v>60.7666666666667</v>
      </c>
    </row>
    <row r="1143" ht="15.75" customHeight="1">
      <c r="A1143" s="13">
        <v>42136.927083333336</v>
      </c>
      <c r="B1143" s="75">
        <v>53.0</v>
      </c>
      <c r="C1143" s="75">
        <v>53.0</v>
      </c>
      <c r="D1143" s="75">
        <v>65.75</v>
      </c>
      <c r="E1143" s="75">
        <v>60.2666666666667</v>
      </c>
    </row>
    <row r="1144" ht="15.75" customHeight="1">
      <c r="A1144" s="13">
        <v>42136.9375</v>
      </c>
      <c r="B1144" s="75">
        <v>53.0</v>
      </c>
      <c r="C1144" s="75">
        <v>53.0</v>
      </c>
      <c r="D1144" s="75">
        <v>65.28125</v>
      </c>
      <c r="E1144" s="75">
        <v>59.7666666666667</v>
      </c>
    </row>
    <row r="1145" ht="15.75" customHeight="1">
      <c r="A1145" s="13">
        <v>42136.947916666664</v>
      </c>
      <c r="B1145" s="75">
        <v>53.0</v>
      </c>
      <c r="C1145" s="75">
        <v>53.0</v>
      </c>
      <c r="D1145" s="75">
        <v>64.5714285714286</v>
      </c>
      <c r="E1145" s="75">
        <v>59.2666666666667</v>
      </c>
    </row>
    <row r="1146" ht="15.75" customHeight="1">
      <c r="A1146" s="13">
        <v>42136.958333333336</v>
      </c>
      <c r="B1146" s="75">
        <v>53.0</v>
      </c>
      <c r="C1146" s="75">
        <v>52.8833333333333</v>
      </c>
      <c r="D1146" s="75">
        <v>63.8157894736842</v>
      </c>
      <c r="E1146" s="75">
        <v>58.8833333333333</v>
      </c>
    </row>
    <row r="1147" ht="15.75" customHeight="1">
      <c r="A1147" s="13">
        <v>42136.96875</v>
      </c>
      <c r="B1147" s="75">
        <v>53.0</v>
      </c>
      <c r="C1147" s="75">
        <v>52.6333333333333</v>
      </c>
      <c r="D1147" s="75">
        <v>63.4210526315789</v>
      </c>
      <c r="E1147" s="75">
        <v>58.6333333333333</v>
      </c>
    </row>
    <row r="1148" ht="15.75" customHeight="1">
      <c r="A1148" s="13">
        <v>42136.979166666664</v>
      </c>
      <c r="B1148" s="75">
        <v>53.0</v>
      </c>
      <c r="C1148" s="75">
        <v>52.3833333333333</v>
      </c>
      <c r="D1148" s="75">
        <v>63.0263157894737</v>
      </c>
      <c r="E1148" s="75">
        <v>58.3833333333333</v>
      </c>
    </row>
    <row r="1149" ht="15.75" customHeight="1">
      <c r="A1149" s="13">
        <v>42136.989583333336</v>
      </c>
      <c r="B1149" s="75">
        <v>53.0</v>
      </c>
      <c r="C1149" s="75">
        <v>52.1333333333333</v>
      </c>
      <c r="D1149" s="75">
        <v>63.0</v>
      </c>
      <c r="E1149" s="75">
        <v>58.1333333333333</v>
      </c>
    </row>
    <row r="1150" ht="15.75" customHeight="1">
      <c r="A1150" s="13">
        <v>42137.0</v>
      </c>
      <c r="B1150" s="75">
        <v>53.0</v>
      </c>
      <c r="C1150" s="75">
        <v>52.1166666666667</v>
      </c>
      <c r="D1150" s="75">
        <v>63.0</v>
      </c>
      <c r="E1150" s="75">
        <v>57.7666666666667</v>
      </c>
    </row>
    <row r="1151" ht="15.75" customHeight="1">
      <c r="A1151" s="13">
        <v>42137.010416666664</v>
      </c>
      <c r="B1151" s="75">
        <v>53.0</v>
      </c>
      <c r="C1151" s="75">
        <v>52.3666666666667</v>
      </c>
      <c r="D1151" s="75">
        <v>63.0</v>
      </c>
      <c r="E1151" s="75">
        <v>57.2666666666667</v>
      </c>
    </row>
    <row r="1152" ht="15.75" customHeight="1">
      <c r="A1152" s="13">
        <v>42137.020833333336</v>
      </c>
      <c r="B1152" s="75">
        <v>53.0</v>
      </c>
      <c r="C1152" s="75">
        <v>52.6166666666667</v>
      </c>
      <c r="D1152" s="75">
        <v>63.0</v>
      </c>
      <c r="E1152" s="75">
        <v>56.7666666666667</v>
      </c>
    </row>
    <row r="1153" ht="15.75" customHeight="1">
      <c r="A1153" s="13">
        <v>42137.03125</v>
      </c>
      <c r="B1153" s="75">
        <v>53.0</v>
      </c>
      <c r="C1153" s="75">
        <v>52.8666666666667</v>
      </c>
      <c r="D1153" s="75">
        <v>63.0</v>
      </c>
      <c r="E1153" s="75">
        <v>56.2666666666667</v>
      </c>
    </row>
    <row r="1154" ht="15.75" customHeight="1">
      <c r="A1154" s="13">
        <v>42137.041666666664</v>
      </c>
      <c r="B1154" s="75">
        <v>52.9333333333333</v>
      </c>
      <c r="C1154" s="75">
        <v>52.8833333333333</v>
      </c>
      <c r="D1154" s="75">
        <v>63.0</v>
      </c>
      <c r="E1154" s="75">
        <v>55.8833333333333</v>
      </c>
    </row>
    <row r="1155" ht="15.75" customHeight="1">
      <c r="A1155" s="13">
        <v>42137.052083333336</v>
      </c>
      <c r="B1155" s="75">
        <v>52.6833333333333</v>
      </c>
      <c r="C1155" s="75">
        <v>52.6333333333333</v>
      </c>
      <c r="D1155" s="75">
        <v>63.0</v>
      </c>
      <c r="E1155" s="75">
        <v>55.6333333333333</v>
      </c>
    </row>
    <row r="1156" ht="15.75" customHeight="1">
      <c r="A1156" s="13">
        <v>42137.0625</v>
      </c>
      <c r="B1156" s="75">
        <v>52.4333333333333</v>
      </c>
      <c r="C1156" s="75">
        <v>52.3833333333333</v>
      </c>
      <c r="D1156" s="75">
        <v>63.0</v>
      </c>
      <c r="E1156" s="75">
        <v>55.3833333333333</v>
      </c>
    </row>
    <row r="1157" ht="15.75" customHeight="1">
      <c r="A1157" s="13">
        <v>42137.072916666664</v>
      </c>
      <c r="B1157" s="75">
        <v>52.1833333333333</v>
      </c>
      <c r="C1157" s="75">
        <v>52.1333333333333</v>
      </c>
      <c r="D1157" s="75">
        <v>63.0</v>
      </c>
      <c r="E1157" s="75">
        <v>55.1333333333333</v>
      </c>
    </row>
    <row r="1158" ht="15.75" customHeight="1">
      <c r="A1158" s="13">
        <v>42137.083333333336</v>
      </c>
      <c r="B1158" s="75">
        <v>52.0</v>
      </c>
      <c r="C1158" s="75">
        <v>51.7666666666667</v>
      </c>
      <c r="D1158" s="75">
        <v>63.0</v>
      </c>
      <c r="E1158" s="75">
        <v>54.8833333333333</v>
      </c>
    </row>
    <row r="1159" ht="15.75" customHeight="1">
      <c r="A1159" s="13">
        <v>42137.09375</v>
      </c>
      <c r="B1159" s="75">
        <v>52.0</v>
      </c>
      <c r="C1159" s="75">
        <v>51.2666666666667</v>
      </c>
      <c r="D1159" s="75">
        <v>63.0</v>
      </c>
      <c r="E1159" s="75">
        <v>54.6333333333333</v>
      </c>
    </row>
    <row r="1160" ht="15.75" customHeight="1">
      <c r="A1160" s="13">
        <v>42137.104166666664</v>
      </c>
      <c r="B1160" s="75">
        <v>52.0</v>
      </c>
      <c r="C1160" s="75">
        <v>50.7666666666667</v>
      </c>
      <c r="D1160" s="75">
        <v>63.0</v>
      </c>
      <c r="E1160" s="75">
        <v>54.3833333333333</v>
      </c>
    </row>
    <row r="1161" ht="15.75" customHeight="1">
      <c r="A1161" s="13">
        <v>42137.114583333336</v>
      </c>
      <c r="B1161" s="75">
        <v>52.0</v>
      </c>
      <c r="C1161" s="75">
        <v>50.2666666666667</v>
      </c>
      <c r="D1161" s="75">
        <v>63.0</v>
      </c>
      <c r="E1161" s="75">
        <v>54.1333333333333</v>
      </c>
    </row>
    <row r="1162" ht="15.75" customHeight="1">
      <c r="A1162" s="13">
        <v>42137.125</v>
      </c>
      <c r="B1162" s="75">
        <v>52.0</v>
      </c>
      <c r="C1162" s="75">
        <v>50.0</v>
      </c>
      <c r="D1162" s="75">
        <v>63.0</v>
      </c>
      <c r="E1162" s="75">
        <v>53.7666666666667</v>
      </c>
    </row>
    <row r="1163" ht="15.75" customHeight="1">
      <c r="A1163" s="13">
        <v>42137.135416666664</v>
      </c>
      <c r="B1163" s="75">
        <v>52.0</v>
      </c>
      <c r="C1163" s="75">
        <v>50.0</v>
      </c>
      <c r="D1163" s="75">
        <v>63.0</v>
      </c>
      <c r="E1163" s="75">
        <v>53.2666666666667</v>
      </c>
    </row>
    <row r="1164" ht="15.75" customHeight="1">
      <c r="A1164" s="13">
        <v>42137.145833333336</v>
      </c>
      <c r="B1164" s="75">
        <v>52.0</v>
      </c>
      <c r="C1164" s="75">
        <v>50.0</v>
      </c>
      <c r="D1164" s="75">
        <v>63.0</v>
      </c>
      <c r="E1164" s="75">
        <v>52.7666666666667</v>
      </c>
    </row>
    <row r="1165" ht="15.75" customHeight="1">
      <c r="A1165" s="13">
        <v>42137.15625</v>
      </c>
      <c r="B1165" s="75">
        <v>52.0</v>
      </c>
      <c r="C1165" s="75">
        <v>50.0</v>
      </c>
      <c r="D1165" s="75">
        <v>63.0</v>
      </c>
      <c r="E1165" s="75">
        <v>52.2666666666667</v>
      </c>
    </row>
    <row r="1166" ht="15.75" customHeight="1">
      <c r="A1166" s="13">
        <v>42137.166666666664</v>
      </c>
      <c r="B1166" s="75">
        <v>52.0</v>
      </c>
      <c r="C1166" s="75">
        <v>49.7666666666667</v>
      </c>
      <c r="D1166" s="75">
        <v>63.3888888888889</v>
      </c>
      <c r="E1166" s="75">
        <v>51.8833333333333</v>
      </c>
    </row>
    <row r="1167" ht="15.75" customHeight="1">
      <c r="A1167" s="13">
        <v>42137.177083333336</v>
      </c>
      <c r="B1167" s="75">
        <v>52.0</v>
      </c>
      <c r="C1167" s="75">
        <v>49.2666666666667</v>
      </c>
      <c r="D1167" s="75">
        <v>63.6666666666667</v>
      </c>
      <c r="E1167" s="75">
        <v>51.6333333333333</v>
      </c>
    </row>
    <row r="1168" ht="15.75" customHeight="1">
      <c r="A1168" s="13">
        <v>42137.1875</v>
      </c>
      <c r="B1168" s="75">
        <v>52.0</v>
      </c>
      <c r="C1168" s="75">
        <v>48.7666666666667</v>
      </c>
      <c r="D1168" s="75">
        <v>63.0</v>
      </c>
      <c r="E1168" s="75">
        <v>51.3833333333333</v>
      </c>
    </row>
    <row r="1169" ht="15.75" customHeight="1">
      <c r="A1169" s="13">
        <v>42137.197916666664</v>
      </c>
      <c r="B1169" s="75">
        <v>52.0</v>
      </c>
      <c r="C1169" s="75">
        <v>48.2666666666667</v>
      </c>
      <c r="D1169" s="75">
        <v>63.0</v>
      </c>
      <c r="E1169" s="75">
        <v>51.1333333333333</v>
      </c>
    </row>
    <row r="1170" ht="15.75" customHeight="1">
      <c r="A1170" s="13">
        <v>42137.208333333336</v>
      </c>
      <c r="B1170" s="75">
        <v>52.0666666666667</v>
      </c>
      <c r="C1170" s="75">
        <v>48.2333333333333</v>
      </c>
      <c r="D1170" s="75">
        <v>63.0</v>
      </c>
      <c r="E1170" s="75">
        <v>51.1166666666667</v>
      </c>
    </row>
    <row r="1171" ht="15.75" customHeight="1">
      <c r="A1171" s="13">
        <v>42137.21875</v>
      </c>
      <c r="B1171" s="75">
        <v>52.3166666666667</v>
      </c>
      <c r="C1171" s="75">
        <v>48.7333333333333</v>
      </c>
      <c r="D1171" s="75">
        <v>63.0</v>
      </c>
      <c r="E1171" s="75">
        <v>51.3666666666667</v>
      </c>
    </row>
    <row r="1172" ht="15.75" customHeight="1">
      <c r="A1172" s="13">
        <v>42137.229166666664</v>
      </c>
      <c r="B1172" s="75">
        <v>52.5666666666667</v>
      </c>
      <c r="C1172" s="75">
        <v>49.2333333333333</v>
      </c>
      <c r="D1172" s="75">
        <v>63.0</v>
      </c>
      <c r="E1172" s="75">
        <v>51.6166666666667</v>
      </c>
    </row>
    <row r="1173" ht="15.75" customHeight="1">
      <c r="A1173" s="13">
        <v>42137.239583333336</v>
      </c>
      <c r="B1173" s="75">
        <v>52.8166666666667</v>
      </c>
      <c r="C1173" s="75">
        <v>49.7333333333333</v>
      </c>
      <c r="D1173" s="75">
        <v>63.0</v>
      </c>
      <c r="E1173" s="75">
        <v>51.8666666666667</v>
      </c>
    </row>
    <row r="1174" ht="15.75" customHeight="1">
      <c r="A1174" s="13">
        <v>42137.25</v>
      </c>
      <c r="B1174" s="75">
        <v>53.1333333333333</v>
      </c>
      <c r="C1174" s="75">
        <v>50.2333333333333</v>
      </c>
      <c r="D1174" s="75">
        <v>62.8833333333333</v>
      </c>
      <c r="E1174" s="75">
        <v>52.35</v>
      </c>
    </row>
    <row r="1175" ht="15.75" customHeight="1">
      <c r="A1175" s="13">
        <v>42137.260416666664</v>
      </c>
      <c r="B1175" s="75">
        <v>53.6333333333333</v>
      </c>
      <c r="C1175" s="75">
        <v>50.7333333333333</v>
      </c>
      <c r="D1175" s="75">
        <v>62.6333333333333</v>
      </c>
      <c r="E1175" s="75">
        <v>53.1</v>
      </c>
    </row>
    <row r="1176" ht="15.75" customHeight="1">
      <c r="A1176" s="13">
        <v>42137.270833333336</v>
      </c>
      <c r="B1176" s="75">
        <v>54.1333333333333</v>
      </c>
      <c r="C1176" s="75">
        <v>51.2333333333333</v>
      </c>
      <c r="D1176" s="75">
        <v>62.3833333333333</v>
      </c>
      <c r="E1176" s="75">
        <v>53.85</v>
      </c>
    </row>
    <row r="1177" ht="15.75" customHeight="1">
      <c r="A1177" s="13">
        <v>42137.28125</v>
      </c>
      <c r="B1177" s="75">
        <v>54.6333333333333</v>
      </c>
      <c r="C1177" s="75">
        <v>51.7333333333333</v>
      </c>
      <c r="D1177" s="75">
        <v>62.1333333333333</v>
      </c>
      <c r="E1177" s="75">
        <v>54.6</v>
      </c>
    </row>
    <row r="1178" ht="15.75" customHeight="1">
      <c r="A1178" s="13">
        <v>42137.291666666664</v>
      </c>
      <c r="B1178" s="75">
        <v>55.0666666666667</v>
      </c>
      <c r="C1178" s="75">
        <v>52.2333333333333</v>
      </c>
      <c r="D1178" s="75">
        <v>62.1166666666667</v>
      </c>
      <c r="E1178" s="75">
        <v>55.35</v>
      </c>
    </row>
    <row r="1179" ht="15.75" customHeight="1">
      <c r="A1179" s="13">
        <v>42137.302083333336</v>
      </c>
      <c r="B1179" s="75">
        <v>55.3166666666667</v>
      </c>
      <c r="C1179" s="75">
        <v>52.7333333333333</v>
      </c>
      <c r="D1179" s="75">
        <v>62.3666666666667</v>
      </c>
      <c r="E1179" s="75">
        <v>56.1</v>
      </c>
    </row>
    <row r="1180" ht="15.75" customHeight="1">
      <c r="A1180" s="13">
        <v>42137.3125</v>
      </c>
      <c r="B1180" s="75">
        <v>55.5666666666667</v>
      </c>
      <c r="C1180" s="75">
        <v>53.2333333333333</v>
      </c>
      <c r="D1180" s="75">
        <v>62.6166666666667</v>
      </c>
      <c r="E1180" s="75">
        <v>56.85</v>
      </c>
    </row>
    <row r="1181" ht="15.75" customHeight="1">
      <c r="A1181" s="13">
        <v>42137.322916666664</v>
      </c>
      <c r="B1181" s="75">
        <v>55.8166666666667</v>
      </c>
      <c r="C1181" s="75">
        <v>53.7333333333333</v>
      </c>
      <c r="D1181" s="75">
        <v>62.8666666666667</v>
      </c>
      <c r="E1181" s="75">
        <v>57.6</v>
      </c>
    </row>
    <row r="1182" ht="15.75" customHeight="1">
      <c r="A1182" s="13">
        <v>42137.333333333336</v>
      </c>
      <c r="B1182" s="75">
        <v>56.1481481481481</v>
      </c>
      <c r="C1182" s="75">
        <v>54.35</v>
      </c>
      <c r="D1182" s="75">
        <v>63.4666666666667</v>
      </c>
      <c r="E1182" s="75">
        <v>58.35</v>
      </c>
    </row>
    <row r="1183" ht="15.75" customHeight="1">
      <c r="A1183" s="13">
        <v>42137.34375</v>
      </c>
      <c r="B1183" s="75">
        <v>56.7037037037037</v>
      </c>
      <c r="C1183" s="75">
        <v>55.1</v>
      </c>
      <c r="D1183" s="75">
        <v>64.4666666666667</v>
      </c>
      <c r="E1183" s="75">
        <v>59.1</v>
      </c>
    </row>
    <row r="1184" ht="15.75" customHeight="1">
      <c r="A1184" s="13">
        <v>42137.354166666664</v>
      </c>
      <c r="B1184" s="75">
        <v>57.4242424242424</v>
      </c>
      <c r="C1184" s="75">
        <v>55.85</v>
      </c>
      <c r="D1184" s="75">
        <v>65.4666666666667</v>
      </c>
      <c r="E1184" s="75">
        <v>59.85</v>
      </c>
    </row>
    <row r="1185" ht="15.75" customHeight="1">
      <c r="A1185" s="13">
        <v>42137.364583333336</v>
      </c>
      <c r="B1185" s="75">
        <v>58.3333333333333</v>
      </c>
      <c r="C1185" s="75">
        <v>56.6</v>
      </c>
      <c r="D1185" s="75">
        <v>66.4666666666667</v>
      </c>
      <c r="E1185" s="75">
        <v>60.6</v>
      </c>
    </row>
    <row r="1186" ht="15.75" customHeight="1">
      <c r="A1186" s="13">
        <v>42137.375</v>
      </c>
      <c r="B1186" s="75">
        <v>58.8620689655172</v>
      </c>
      <c r="C1186" s="75">
        <v>57.35</v>
      </c>
      <c r="D1186" s="75">
        <v>67.35</v>
      </c>
      <c r="E1186" s="75">
        <v>61.35</v>
      </c>
    </row>
    <row r="1187" ht="15.75" customHeight="1">
      <c r="A1187" s="13">
        <v>42137.385416666664</v>
      </c>
      <c r="B1187" s="75">
        <v>58.3448275862069</v>
      </c>
      <c r="C1187" s="75">
        <v>58.1</v>
      </c>
      <c r="D1187" s="75">
        <v>68.1</v>
      </c>
      <c r="E1187" s="75">
        <v>62.1</v>
      </c>
    </row>
    <row r="1188" ht="15.75" customHeight="1">
      <c r="A1188" s="13">
        <v>42137.395833333336</v>
      </c>
      <c r="B1188" s="75">
        <v>57.8275862068966</v>
      </c>
      <c r="C1188" s="75">
        <v>58.85</v>
      </c>
      <c r="D1188" s="75">
        <v>68.85</v>
      </c>
      <c r="E1188" s="75">
        <v>62.85</v>
      </c>
    </row>
    <row r="1189" ht="15.75" customHeight="1">
      <c r="A1189" s="13">
        <v>42137.40625</v>
      </c>
      <c r="B1189" s="75">
        <v>57.3103448275862</v>
      </c>
      <c r="C1189" s="75">
        <v>59.6</v>
      </c>
      <c r="D1189" s="75">
        <v>69.6</v>
      </c>
      <c r="E1189" s="75">
        <v>63.6</v>
      </c>
    </row>
    <row r="1190" ht="15.75" customHeight="1">
      <c r="A1190" s="13">
        <v>42137.416666666664</v>
      </c>
      <c r="B1190" s="75">
        <v>59.0666666666667</v>
      </c>
      <c r="C1190" s="75">
        <v>60.35</v>
      </c>
      <c r="D1190" s="75">
        <v>70.5833333333333</v>
      </c>
      <c r="E1190" s="75">
        <v>64.2333333333333</v>
      </c>
    </row>
    <row r="1191" ht="15.75" customHeight="1">
      <c r="A1191" s="13">
        <v>42137.427083333336</v>
      </c>
      <c r="B1191" s="75">
        <v>59.3166666666667</v>
      </c>
      <c r="C1191" s="75">
        <v>61.1</v>
      </c>
      <c r="D1191" s="75">
        <v>71.8333333333333</v>
      </c>
      <c r="E1191" s="75">
        <v>64.7333333333333</v>
      </c>
    </row>
    <row r="1192" ht="15.75" customHeight="1">
      <c r="A1192" s="13">
        <v>42137.4375</v>
      </c>
      <c r="B1192" s="75">
        <v>59.5666666666667</v>
      </c>
      <c r="C1192" s="75">
        <v>61.85</v>
      </c>
      <c r="D1192" s="75">
        <v>73.0833333333333</v>
      </c>
      <c r="E1192" s="75">
        <v>65.2333333333333</v>
      </c>
    </row>
    <row r="1193" ht="15.75" customHeight="1">
      <c r="A1193" s="13">
        <v>42137.447916666664</v>
      </c>
      <c r="B1193" s="75">
        <v>59.8166666666667</v>
      </c>
      <c r="C1193" s="75">
        <v>62.6</v>
      </c>
      <c r="D1193" s="75">
        <v>74.3333333333333</v>
      </c>
      <c r="E1193" s="75">
        <v>65.7333333333333</v>
      </c>
    </row>
    <row r="1194" ht="15.75" customHeight="1">
      <c r="A1194" s="13">
        <v>42137.458333333336</v>
      </c>
      <c r="B1194" s="75">
        <v>60.2</v>
      </c>
      <c r="C1194" s="75">
        <v>63.1166666666667</v>
      </c>
      <c r="D1194" s="75">
        <v>75.0</v>
      </c>
      <c r="E1194" s="75">
        <v>66.2333333333333</v>
      </c>
    </row>
    <row r="1195" ht="15.75" customHeight="1">
      <c r="A1195" s="13">
        <v>42137.46875</v>
      </c>
      <c r="B1195" s="75">
        <v>60.95</v>
      </c>
      <c r="C1195" s="75">
        <v>63.3666666666667</v>
      </c>
      <c r="D1195" s="75">
        <v>75.0</v>
      </c>
      <c r="E1195" s="75">
        <v>66.7333333333333</v>
      </c>
    </row>
    <row r="1196" ht="15.75" customHeight="1">
      <c r="A1196" s="13">
        <v>42137.479166666664</v>
      </c>
      <c r="B1196" s="75">
        <v>61.7</v>
      </c>
      <c r="C1196" s="75">
        <v>63.6166666666667</v>
      </c>
      <c r="D1196" s="75">
        <v>75.0</v>
      </c>
      <c r="E1196" s="75">
        <v>67.2333333333333</v>
      </c>
    </row>
    <row r="1197" ht="15.75" customHeight="1">
      <c r="A1197" s="13">
        <v>42137.489583333336</v>
      </c>
      <c r="B1197" s="75">
        <v>62.45</v>
      </c>
      <c r="C1197" s="75">
        <v>63.8666666666667</v>
      </c>
      <c r="D1197" s="75">
        <v>75.0</v>
      </c>
      <c r="E1197" s="75">
        <v>67.7333333333333</v>
      </c>
    </row>
    <row r="1198" ht="15.75" customHeight="1">
      <c r="A1198" s="13">
        <v>42137.5</v>
      </c>
      <c r="B1198" s="75">
        <v>63.0</v>
      </c>
      <c r="C1198" s="75">
        <v>64.0</v>
      </c>
      <c r="D1198" s="75">
        <v>75.2333333333333</v>
      </c>
      <c r="E1198" s="75">
        <v>68.35</v>
      </c>
    </row>
    <row r="1199" ht="15.75" customHeight="1">
      <c r="A1199" s="13">
        <v>42137.510416666664</v>
      </c>
      <c r="B1199" s="75">
        <v>63.0</v>
      </c>
      <c r="C1199" s="75">
        <v>64.0</v>
      </c>
      <c r="D1199" s="75">
        <v>75.7333333333333</v>
      </c>
      <c r="E1199" s="75">
        <v>69.1</v>
      </c>
    </row>
    <row r="1200" ht="15.75" customHeight="1">
      <c r="A1200" s="13">
        <v>42137.520833333336</v>
      </c>
      <c r="B1200" s="75">
        <v>63.0</v>
      </c>
      <c r="C1200" s="75">
        <v>64.0</v>
      </c>
      <c r="D1200" s="75">
        <v>76.2333333333333</v>
      </c>
      <c r="E1200" s="75">
        <v>69.85</v>
      </c>
    </row>
    <row r="1201" ht="15.75" customHeight="1">
      <c r="A1201" s="13">
        <v>42137.53125</v>
      </c>
      <c r="B1201" s="75">
        <v>63.0</v>
      </c>
      <c r="C1201" s="75">
        <v>64.0</v>
      </c>
      <c r="D1201" s="75">
        <v>76.7333333333333</v>
      </c>
      <c r="E1201" s="75">
        <v>70.6</v>
      </c>
    </row>
    <row r="1202" ht="15.75" customHeight="1">
      <c r="A1202" s="13">
        <v>42137.541666666664</v>
      </c>
      <c r="B1202" s="75">
        <v>63.0666666666667</v>
      </c>
      <c r="C1202" s="75">
        <v>64.2333333333333</v>
      </c>
      <c r="D1202" s="75">
        <v>77.35</v>
      </c>
      <c r="E1202" s="75">
        <v>71.0</v>
      </c>
    </row>
    <row r="1203" ht="15.75" customHeight="1">
      <c r="A1203" s="13">
        <v>42137.552083333336</v>
      </c>
      <c r="B1203" s="75">
        <v>63.3166666666667</v>
      </c>
      <c r="C1203" s="75">
        <v>64.7333333333333</v>
      </c>
      <c r="D1203" s="75">
        <v>78.1</v>
      </c>
      <c r="E1203" s="75">
        <v>71.0</v>
      </c>
    </row>
    <row r="1204" ht="15.75" customHeight="1">
      <c r="A1204" s="13">
        <v>42137.5625</v>
      </c>
      <c r="B1204" s="75">
        <v>63.5666666666667</v>
      </c>
      <c r="C1204" s="75">
        <v>65.2333333333333</v>
      </c>
      <c r="D1204" s="75">
        <v>78.85</v>
      </c>
      <c r="E1204" s="75">
        <v>71.0</v>
      </c>
    </row>
    <row r="1205" ht="15.75" customHeight="1">
      <c r="A1205" s="13">
        <v>42137.572916666664</v>
      </c>
      <c r="B1205" s="75">
        <v>63.8166666666667</v>
      </c>
      <c r="C1205" s="75">
        <v>65.7333333333333</v>
      </c>
      <c r="D1205" s="75">
        <v>79.6</v>
      </c>
      <c r="E1205" s="75">
        <v>71.0</v>
      </c>
    </row>
    <row r="1206" ht="15.75" customHeight="1">
      <c r="A1206" s="13">
        <v>42137.583333333336</v>
      </c>
      <c r="B1206" s="75">
        <v>64.0</v>
      </c>
      <c r="C1206" s="75">
        <v>66.0</v>
      </c>
      <c r="D1206" s="75">
        <v>80.35</v>
      </c>
      <c r="E1206" s="75">
        <v>71.2333333333333</v>
      </c>
    </row>
    <row r="1207" ht="15.75" customHeight="1">
      <c r="A1207" s="13">
        <v>42137.59375</v>
      </c>
      <c r="B1207" s="75">
        <v>64.0</v>
      </c>
      <c r="C1207" s="75">
        <v>66.0</v>
      </c>
      <c r="D1207" s="75">
        <v>81.1</v>
      </c>
      <c r="E1207" s="75">
        <v>71.7333333333333</v>
      </c>
    </row>
    <row r="1208" ht="15.75" customHeight="1">
      <c r="A1208" s="13">
        <v>42137.604166666664</v>
      </c>
      <c r="B1208" s="75">
        <v>64.0</v>
      </c>
      <c r="C1208" s="75">
        <v>66.0</v>
      </c>
      <c r="D1208" s="75">
        <v>81.85</v>
      </c>
      <c r="E1208" s="75">
        <v>72.2333333333333</v>
      </c>
    </row>
    <row r="1209" ht="15.75" customHeight="1">
      <c r="A1209" s="13">
        <v>42137.614583333336</v>
      </c>
      <c r="B1209" s="75">
        <v>64.0</v>
      </c>
      <c r="C1209" s="75">
        <v>66.0</v>
      </c>
      <c r="D1209" s="75">
        <v>82.6</v>
      </c>
      <c r="E1209" s="75">
        <v>72.7333333333333</v>
      </c>
    </row>
    <row r="1210" ht="15.75" customHeight="1">
      <c r="A1210" s="13">
        <v>42137.625</v>
      </c>
      <c r="B1210" s="75">
        <v>63.8666666666667</v>
      </c>
      <c r="C1210" s="75">
        <v>66.0</v>
      </c>
      <c r="D1210" s="75">
        <v>83.0</v>
      </c>
      <c r="E1210" s="75">
        <v>72.8833333333333</v>
      </c>
    </row>
    <row r="1211" ht="15.75" customHeight="1">
      <c r="A1211" s="13">
        <v>42137.635416666664</v>
      </c>
      <c r="B1211" s="75">
        <v>63.3666666666667</v>
      </c>
      <c r="C1211" s="75">
        <v>66.0</v>
      </c>
      <c r="D1211" s="75">
        <v>83.0</v>
      </c>
      <c r="E1211" s="75">
        <v>72.6333333333333</v>
      </c>
    </row>
    <row r="1212" ht="15.75" customHeight="1">
      <c r="A1212" s="13">
        <v>42137.645833333336</v>
      </c>
      <c r="B1212" s="75">
        <v>62.8666666666667</v>
      </c>
      <c r="C1212" s="75">
        <v>66.0</v>
      </c>
      <c r="D1212" s="75">
        <v>83.0</v>
      </c>
      <c r="E1212" s="75">
        <v>72.3833333333333</v>
      </c>
    </row>
    <row r="1213" ht="15.75" customHeight="1">
      <c r="A1213" s="13">
        <v>42137.65625</v>
      </c>
      <c r="B1213" s="75">
        <v>62.3666666666667</v>
      </c>
      <c r="C1213" s="75">
        <v>66.0</v>
      </c>
      <c r="D1213" s="75">
        <v>83.0</v>
      </c>
      <c r="E1213" s="75">
        <v>72.1333333333333</v>
      </c>
    </row>
    <row r="1214" ht="15.75" customHeight="1">
      <c r="A1214" s="13">
        <v>42137.666666666664</v>
      </c>
      <c r="B1214" s="75">
        <v>61.9333333333333</v>
      </c>
      <c r="C1214" s="75">
        <v>65.8833333333333</v>
      </c>
      <c r="D1214" s="75">
        <v>82.8833333333333</v>
      </c>
      <c r="E1214" s="75">
        <v>71.8833333333333</v>
      </c>
    </row>
    <row r="1215" ht="15.75" customHeight="1">
      <c r="A1215" s="13">
        <v>42137.677083333336</v>
      </c>
      <c r="B1215" s="75">
        <v>61.6833333333333</v>
      </c>
      <c r="C1215" s="75">
        <v>65.6333333333333</v>
      </c>
      <c r="D1215" s="75">
        <v>82.6333333333333</v>
      </c>
      <c r="E1215" s="75">
        <v>71.6333333333333</v>
      </c>
    </row>
    <row r="1216" ht="15.75" customHeight="1">
      <c r="A1216" s="13">
        <v>42137.6875</v>
      </c>
      <c r="B1216" s="75">
        <v>61.4333333333333</v>
      </c>
      <c r="C1216" s="75">
        <v>65.3833333333333</v>
      </c>
      <c r="D1216" s="75">
        <v>82.3833333333333</v>
      </c>
      <c r="E1216" s="75">
        <v>71.3833333333333</v>
      </c>
    </row>
    <row r="1217" ht="15.75" customHeight="1">
      <c r="A1217" s="13">
        <v>42137.697916666664</v>
      </c>
      <c r="B1217" s="75">
        <v>61.1833333333333</v>
      </c>
      <c r="C1217" s="75">
        <v>65.1333333333333</v>
      </c>
      <c r="D1217" s="75">
        <v>82.1333333333333</v>
      </c>
      <c r="E1217" s="75">
        <v>71.1333333333333</v>
      </c>
    </row>
    <row r="1218" ht="15.75" customHeight="1">
      <c r="A1218" s="13">
        <v>42137.708333333336</v>
      </c>
      <c r="B1218" s="75">
        <v>60.8666666666667</v>
      </c>
      <c r="C1218" s="75">
        <v>64.7666666666667</v>
      </c>
      <c r="D1218" s="75">
        <v>81.8833333333333</v>
      </c>
      <c r="E1218" s="75">
        <v>70.8833333333333</v>
      </c>
    </row>
    <row r="1219" ht="15.75" customHeight="1">
      <c r="A1219" s="13">
        <v>42137.71875</v>
      </c>
      <c r="B1219" s="75">
        <v>60.3666666666667</v>
      </c>
      <c r="C1219" s="75">
        <v>64.2666666666667</v>
      </c>
      <c r="D1219" s="75">
        <v>81.6333333333333</v>
      </c>
      <c r="E1219" s="75">
        <v>70.6333333333333</v>
      </c>
    </row>
    <row r="1220" ht="15.75" customHeight="1">
      <c r="A1220" s="13">
        <v>42137.729166666664</v>
      </c>
      <c r="B1220" s="75">
        <v>59.8666666666667</v>
      </c>
      <c r="C1220" s="75">
        <v>63.7666666666667</v>
      </c>
      <c r="D1220" s="75">
        <v>81.3833333333333</v>
      </c>
      <c r="E1220" s="75">
        <v>70.3833333333333</v>
      </c>
    </row>
    <row r="1221" ht="15.75" customHeight="1">
      <c r="A1221" s="13">
        <v>42137.739583333336</v>
      </c>
      <c r="B1221" s="75">
        <v>59.3666666666667</v>
      </c>
      <c r="C1221" s="75">
        <v>63.2666666666667</v>
      </c>
      <c r="D1221" s="75">
        <v>81.1333333333333</v>
      </c>
      <c r="E1221" s="75">
        <v>70.1333333333333</v>
      </c>
    </row>
    <row r="1222" ht="15.75" customHeight="1">
      <c r="A1222" s="13">
        <v>42137.75</v>
      </c>
      <c r="B1222" s="75">
        <v>58.8666666666667</v>
      </c>
      <c r="C1222" s="75">
        <v>62.7666666666667</v>
      </c>
      <c r="D1222" s="75">
        <v>80.65</v>
      </c>
      <c r="E1222" s="75">
        <v>69.8833333333333</v>
      </c>
    </row>
    <row r="1223" ht="15.75" customHeight="1">
      <c r="A1223" s="13">
        <v>42137.760416666664</v>
      </c>
      <c r="B1223" s="75">
        <v>58.3666666666667</v>
      </c>
      <c r="C1223" s="75">
        <v>62.2666666666667</v>
      </c>
      <c r="D1223" s="75">
        <v>79.9</v>
      </c>
      <c r="E1223" s="75">
        <v>69.6333333333333</v>
      </c>
    </row>
    <row r="1224" ht="15.75" customHeight="1">
      <c r="A1224" s="13">
        <v>42137.770833333336</v>
      </c>
      <c r="B1224" s="75">
        <v>57.8666666666667</v>
      </c>
      <c r="C1224" s="75">
        <v>61.7666666666667</v>
      </c>
      <c r="D1224" s="75">
        <v>79.15</v>
      </c>
      <c r="E1224" s="75">
        <v>69.3833333333333</v>
      </c>
    </row>
    <row r="1225" ht="15.75" customHeight="1">
      <c r="A1225" s="13">
        <v>42137.78125</v>
      </c>
      <c r="B1225" s="75">
        <v>57.3666666666667</v>
      </c>
      <c r="C1225" s="75">
        <v>61.2666666666667</v>
      </c>
      <c r="D1225" s="75">
        <v>78.4</v>
      </c>
      <c r="E1225" s="75">
        <v>69.1333333333333</v>
      </c>
    </row>
    <row r="1226" ht="15.75" customHeight="1">
      <c r="A1226" s="13">
        <v>42137.791666666664</v>
      </c>
      <c r="B1226" s="75">
        <v>57.0</v>
      </c>
      <c r="C1226" s="75">
        <v>60.65</v>
      </c>
      <c r="D1226" s="75">
        <v>77.4166666666667</v>
      </c>
      <c r="E1226" s="75">
        <v>68.7666666666667</v>
      </c>
    </row>
    <row r="1227" ht="15.75" customHeight="1">
      <c r="A1227" s="13">
        <v>42137.802083333336</v>
      </c>
      <c r="B1227" s="75">
        <v>57.0</v>
      </c>
      <c r="C1227" s="75">
        <v>59.9</v>
      </c>
      <c r="D1227" s="75">
        <v>76.1666666666667</v>
      </c>
      <c r="E1227" s="75">
        <v>68.2666666666667</v>
      </c>
    </row>
    <row r="1228" ht="15.75" customHeight="1">
      <c r="A1228" s="13">
        <v>42137.8125</v>
      </c>
      <c r="B1228" s="75">
        <v>57.0</v>
      </c>
      <c r="C1228" s="75">
        <v>59.15</v>
      </c>
      <c r="D1228" s="75">
        <v>74.9166666666667</v>
      </c>
      <c r="E1228" s="75">
        <v>67.7666666666667</v>
      </c>
    </row>
    <row r="1229" ht="15.75" customHeight="1">
      <c r="A1229" s="13">
        <v>42137.822916666664</v>
      </c>
      <c r="B1229" s="75">
        <v>57.0</v>
      </c>
      <c r="C1229" s="75">
        <v>58.4</v>
      </c>
      <c r="D1229" s="75">
        <v>73.6666666666667</v>
      </c>
      <c r="E1229" s="75">
        <v>67.2666666666667</v>
      </c>
    </row>
    <row r="1230" ht="15.75" customHeight="1">
      <c r="A1230" s="13">
        <v>42137.833333333336</v>
      </c>
      <c r="B1230" s="75">
        <v>56.9333333333333</v>
      </c>
      <c r="C1230" s="75">
        <v>57.8833333333333</v>
      </c>
      <c r="D1230" s="75">
        <v>72.65</v>
      </c>
      <c r="E1230" s="75">
        <v>66.8833333333333</v>
      </c>
    </row>
    <row r="1231" ht="15.75" customHeight="1">
      <c r="A1231" s="13">
        <v>42137.84375</v>
      </c>
      <c r="B1231" s="75">
        <v>56.6833333333333</v>
      </c>
      <c r="C1231" s="75">
        <v>57.6333333333333</v>
      </c>
      <c r="D1231" s="75">
        <v>71.9</v>
      </c>
      <c r="E1231" s="75">
        <v>66.6333333333333</v>
      </c>
    </row>
    <row r="1232" ht="15.75" customHeight="1">
      <c r="A1232" s="13">
        <v>42137.854166666664</v>
      </c>
      <c r="B1232" s="75">
        <v>56.4333333333333</v>
      </c>
      <c r="C1232" s="75">
        <v>57.3833333333333</v>
      </c>
      <c r="D1232" s="75">
        <v>71.15</v>
      </c>
      <c r="E1232" s="75">
        <v>66.3833333333333</v>
      </c>
    </row>
    <row r="1233" ht="15.75" customHeight="1">
      <c r="A1233" s="13">
        <v>42137.864583333336</v>
      </c>
      <c r="B1233" s="75">
        <v>56.1833333333333</v>
      </c>
      <c r="C1233" s="75">
        <v>57.1333333333333</v>
      </c>
      <c r="D1233" s="75">
        <v>70.4</v>
      </c>
      <c r="E1233" s="75">
        <v>66.1333333333333</v>
      </c>
    </row>
    <row r="1234" ht="15.75" customHeight="1">
      <c r="A1234" s="13">
        <v>42137.875</v>
      </c>
      <c r="B1234" s="75">
        <v>56.0689655172414</v>
      </c>
      <c r="C1234" s="75">
        <v>56.8833333333333</v>
      </c>
      <c r="D1234" s="75">
        <v>69.65</v>
      </c>
      <c r="E1234" s="75">
        <v>65.65</v>
      </c>
    </row>
    <row r="1235" ht="15.75" customHeight="1">
      <c r="A1235" s="13">
        <v>42137.885416666664</v>
      </c>
      <c r="B1235" s="75">
        <v>56.3275862068966</v>
      </c>
      <c r="C1235" s="75">
        <v>56.6333333333333</v>
      </c>
      <c r="D1235" s="75">
        <v>68.9</v>
      </c>
      <c r="E1235" s="75">
        <v>64.9</v>
      </c>
    </row>
    <row r="1236" ht="15.75" customHeight="1">
      <c r="A1236" s="13">
        <v>42137.895833333336</v>
      </c>
      <c r="B1236" s="75">
        <v>56.5862068965517</v>
      </c>
      <c r="C1236" s="75">
        <v>56.3833333333333</v>
      </c>
      <c r="D1236" s="75">
        <v>68.15</v>
      </c>
      <c r="E1236" s="75">
        <v>64.15</v>
      </c>
    </row>
    <row r="1237" ht="15.75" customHeight="1">
      <c r="A1237" s="13">
        <v>42137.90625</v>
      </c>
      <c r="B1237" s="75">
        <v>56.8448275862069</v>
      </c>
      <c r="C1237" s="75">
        <v>56.1333333333333</v>
      </c>
      <c r="D1237" s="75">
        <v>67.4</v>
      </c>
      <c r="E1237" s="75">
        <v>63.4</v>
      </c>
    </row>
    <row r="1238" ht="15.75" customHeight="1">
      <c r="A1238" s="13">
        <v>42137.916666666664</v>
      </c>
      <c r="B1238" s="75">
        <v>57.0</v>
      </c>
      <c r="C1238" s="75">
        <v>55.8833333333333</v>
      </c>
      <c r="D1238" s="75">
        <v>66.7666666666667</v>
      </c>
      <c r="E1238" s="75">
        <v>62.8833333333333</v>
      </c>
    </row>
    <row r="1239" ht="15.75" customHeight="1">
      <c r="A1239" s="13">
        <v>42137.927083333336</v>
      </c>
      <c r="B1239" s="75">
        <v>57.0</v>
      </c>
      <c r="C1239" s="75">
        <v>55.6333333333333</v>
      </c>
      <c r="D1239" s="75">
        <v>66.2666666666667</v>
      </c>
      <c r="E1239" s="75">
        <v>62.6333333333333</v>
      </c>
    </row>
    <row r="1240" ht="15.75" customHeight="1">
      <c r="A1240" s="13">
        <v>42137.9375</v>
      </c>
      <c r="B1240" s="75">
        <v>57.0</v>
      </c>
      <c r="C1240" s="75">
        <v>55.3833333333333</v>
      </c>
      <c r="D1240" s="75">
        <v>65.7666666666667</v>
      </c>
      <c r="E1240" s="75">
        <v>62.3833333333333</v>
      </c>
    </row>
    <row r="1241" ht="15.75" customHeight="1">
      <c r="A1241" s="13">
        <v>42137.947916666664</v>
      </c>
      <c r="B1241" s="75">
        <v>57.0</v>
      </c>
      <c r="C1241" s="75">
        <v>55.1333333333333</v>
      </c>
      <c r="D1241" s="75">
        <v>65.2666666666667</v>
      </c>
      <c r="E1241" s="75">
        <v>62.1333333333333</v>
      </c>
    </row>
    <row r="1242" ht="15.75" customHeight="1">
      <c r="A1242" s="13">
        <v>42137.958333333336</v>
      </c>
      <c r="B1242" s="75">
        <v>57.0</v>
      </c>
      <c r="C1242" s="75">
        <v>55.0</v>
      </c>
      <c r="D1242" s="75">
        <v>64.8833333333333</v>
      </c>
      <c r="E1242" s="75">
        <v>61.7666666666667</v>
      </c>
    </row>
    <row r="1243" ht="15.75" customHeight="1">
      <c r="A1243" s="13">
        <v>42137.96875</v>
      </c>
      <c r="B1243" s="75">
        <v>57.0</v>
      </c>
      <c r="C1243" s="75">
        <v>55.0</v>
      </c>
      <c r="D1243" s="75">
        <v>64.6333333333333</v>
      </c>
      <c r="E1243" s="75">
        <v>61.2666666666667</v>
      </c>
    </row>
    <row r="1244" ht="15.75" customHeight="1">
      <c r="A1244" s="13">
        <v>42137.979166666664</v>
      </c>
      <c r="B1244" s="75">
        <v>57.0</v>
      </c>
      <c r="C1244" s="75">
        <v>55.0</v>
      </c>
      <c r="D1244" s="75">
        <v>64.3833333333333</v>
      </c>
      <c r="E1244" s="75">
        <v>60.7666666666667</v>
      </c>
    </row>
    <row r="1245" ht="15.75" customHeight="1">
      <c r="A1245" s="13">
        <v>42137.989583333336</v>
      </c>
      <c r="B1245" s="75">
        <v>57.0</v>
      </c>
      <c r="C1245" s="75">
        <v>55.0</v>
      </c>
      <c r="D1245" s="75">
        <v>64.1333333333333</v>
      </c>
      <c r="E1245" s="75">
        <v>60.2666666666667</v>
      </c>
    </row>
    <row r="1246" ht="15.75" customHeight="1">
      <c r="A1246" s="13">
        <v>42138.0</v>
      </c>
      <c r="B1246" s="75">
        <v>57.0</v>
      </c>
      <c r="C1246" s="75">
        <v>55.0</v>
      </c>
      <c r="D1246" s="75">
        <v>64.0</v>
      </c>
      <c r="E1246" s="75">
        <v>59.7666666666667</v>
      </c>
    </row>
    <row r="1247" ht="15.75" customHeight="1">
      <c r="A1247" s="13">
        <v>42138.010416666664</v>
      </c>
      <c r="B1247" s="75">
        <v>57.0</v>
      </c>
      <c r="C1247" s="75">
        <v>55.0</v>
      </c>
      <c r="D1247" s="75">
        <v>64.0</v>
      </c>
      <c r="E1247" s="75">
        <v>59.2666666666667</v>
      </c>
    </row>
    <row r="1248" ht="15.75" customHeight="1">
      <c r="A1248" s="13">
        <v>42138.020833333336</v>
      </c>
      <c r="B1248" s="75">
        <v>57.0</v>
      </c>
      <c r="C1248" s="75">
        <v>55.0</v>
      </c>
      <c r="D1248" s="75">
        <v>64.0</v>
      </c>
      <c r="E1248" s="75">
        <v>58.7666666666667</v>
      </c>
    </row>
    <row r="1249" ht="15.75" customHeight="1">
      <c r="A1249" s="13">
        <v>42138.03125</v>
      </c>
      <c r="B1249" s="75">
        <v>57.0</v>
      </c>
      <c r="C1249" s="75">
        <v>55.0</v>
      </c>
      <c r="D1249" s="75">
        <v>64.0</v>
      </c>
      <c r="E1249" s="75">
        <v>58.2666666666667</v>
      </c>
    </row>
    <row r="1250" ht="15.75" customHeight="1">
      <c r="A1250" s="13">
        <v>42138.041666666664</v>
      </c>
      <c r="B1250" s="75">
        <v>56.9333333333333</v>
      </c>
      <c r="C1250" s="75">
        <v>55.0</v>
      </c>
      <c r="D1250" s="75">
        <v>64.0</v>
      </c>
      <c r="E1250" s="75">
        <v>58.0</v>
      </c>
    </row>
    <row r="1251" ht="15.75" customHeight="1">
      <c r="A1251" s="13">
        <v>42138.052083333336</v>
      </c>
      <c r="B1251" s="75">
        <v>56.6833333333333</v>
      </c>
      <c r="C1251" s="75">
        <v>55.0</v>
      </c>
      <c r="D1251" s="75">
        <v>64.0</v>
      </c>
      <c r="E1251" s="75">
        <v>58.0</v>
      </c>
    </row>
    <row r="1252" ht="15.75" customHeight="1">
      <c r="A1252" s="13">
        <v>42138.0625</v>
      </c>
      <c r="B1252" s="75">
        <v>56.4333333333333</v>
      </c>
      <c r="C1252" s="75">
        <v>55.0</v>
      </c>
      <c r="D1252" s="75">
        <v>64.0</v>
      </c>
      <c r="E1252" s="75">
        <v>58.0</v>
      </c>
    </row>
    <row r="1253" ht="15.75" customHeight="1">
      <c r="A1253" s="13">
        <v>42138.072916666664</v>
      </c>
      <c r="B1253" s="75">
        <v>56.1833333333333</v>
      </c>
      <c r="C1253" s="75">
        <v>55.0</v>
      </c>
      <c r="D1253" s="75">
        <v>64.0</v>
      </c>
      <c r="E1253" s="75">
        <v>58.0</v>
      </c>
    </row>
    <row r="1254" ht="15.75" customHeight="1">
      <c r="A1254" s="13">
        <v>42138.083333333336</v>
      </c>
      <c r="B1254" s="75">
        <v>56.0666666666667</v>
      </c>
      <c r="C1254" s="75">
        <v>55.0</v>
      </c>
      <c r="D1254" s="75">
        <v>64.0</v>
      </c>
      <c r="E1254" s="75">
        <v>57.7666666666667</v>
      </c>
    </row>
    <row r="1255" ht="15.75" customHeight="1">
      <c r="A1255" s="13">
        <v>42138.09375</v>
      </c>
      <c r="B1255" s="75">
        <v>56.3166666666667</v>
      </c>
      <c r="C1255" s="75">
        <v>55.0</v>
      </c>
      <c r="D1255" s="75">
        <v>64.0</v>
      </c>
      <c r="E1255" s="75">
        <v>57.2666666666667</v>
      </c>
    </row>
    <row r="1256" ht="15.75" customHeight="1">
      <c r="A1256" s="13">
        <v>42138.104166666664</v>
      </c>
      <c r="B1256" s="75">
        <v>56.5666666666667</v>
      </c>
      <c r="C1256" s="75">
        <v>55.0</v>
      </c>
      <c r="D1256" s="75">
        <v>64.0</v>
      </c>
      <c r="E1256" s="75">
        <v>56.7666666666667</v>
      </c>
    </row>
    <row r="1257" ht="15.75" customHeight="1">
      <c r="A1257" s="13">
        <v>42138.114583333336</v>
      </c>
      <c r="B1257" s="75">
        <v>56.8166666666667</v>
      </c>
      <c r="C1257" s="75">
        <v>55.0</v>
      </c>
      <c r="D1257" s="75">
        <v>64.0</v>
      </c>
      <c r="E1257" s="75">
        <v>56.2666666666667</v>
      </c>
    </row>
    <row r="1258" ht="15.75" customHeight="1">
      <c r="A1258" s="13">
        <v>42138.125</v>
      </c>
      <c r="B1258" s="75">
        <v>57.0</v>
      </c>
      <c r="C1258" s="75">
        <v>54.8833333333333</v>
      </c>
      <c r="D1258" s="75">
        <v>63.8833333333333</v>
      </c>
      <c r="E1258" s="75">
        <v>55.8833333333333</v>
      </c>
    </row>
    <row r="1259" ht="15.75" customHeight="1">
      <c r="A1259" s="13">
        <v>42138.135416666664</v>
      </c>
      <c r="B1259" s="75">
        <v>57.0</v>
      </c>
      <c r="C1259" s="75">
        <v>54.6333333333333</v>
      </c>
      <c r="D1259" s="75">
        <v>63.6333333333333</v>
      </c>
      <c r="E1259" s="75">
        <v>55.6333333333333</v>
      </c>
    </row>
    <row r="1260" ht="15.75" customHeight="1">
      <c r="A1260" s="13">
        <v>42138.145833333336</v>
      </c>
      <c r="B1260" s="75">
        <v>57.0</v>
      </c>
      <c r="C1260" s="75">
        <v>54.3833333333333</v>
      </c>
      <c r="D1260" s="75">
        <v>63.3833333333333</v>
      </c>
      <c r="E1260" s="75">
        <v>55.3833333333333</v>
      </c>
    </row>
    <row r="1261" ht="15.75" customHeight="1">
      <c r="A1261" s="13">
        <v>42138.15625</v>
      </c>
      <c r="B1261" s="75">
        <v>57.0</v>
      </c>
      <c r="C1261" s="75">
        <v>54.1333333333333</v>
      </c>
      <c r="D1261" s="75">
        <v>63.1333333333333</v>
      </c>
      <c r="E1261" s="75">
        <v>55.1333333333333</v>
      </c>
    </row>
    <row r="1262" ht="15.75" customHeight="1">
      <c r="A1262" s="13">
        <v>42138.166666666664</v>
      </c>
      <c r="B1262" s="75">
        <v>56.9333333333333</v>
      </c>
      <c r="C1262" s="75">
        <v>54.0</v>
      </c>
      <c r="D1262" s="75">
        <v>62.8833333333333</v>
      </c>
      <c r="E1262" s="75">
        <v>55.0</v>
      </c>
    </row>
    <row r="1263" ht="15.75" customHeight="1">
      <c r="A1263" s="13">
        <v>42138.177083333336</v>
      </c>
      <c r="B1263" s="75">
        <v>56.6833333333333</v>
      </c>
      <c r="C1263" s="75">
        <v>54.0</v>
      </c>
      <c r="D1263" s="75">
        <v>62.6333333333333</v>
      </c>
      <c r="E1263" s="75">
        <v>55.0</v>
      </c>
    </row>
    <row r="1264" ht="15.75" customHeight="1">
      <c r="A1264" s="13">
        <v>42138.1875</v>
      </c>
      <c r="B1264" s="75">
        <v>56.4333333333333</v>
      </c>
      <c r="C1264" s="75">
        <v>54.0</v>
      </c>
      <c r="D1264" s="75">
        <v>62.3833333333333</v>
      </c>
      <c r="E1264" s="75">
        <v>55.0</v>
      </c>
    </row>
    <row r="1265" ht="15.75" customHeight="1">
      <c r="A1265" s="13">
        <v>42138.197916666664</v>
      </c>
      <c r="B1265" s="75">
        <v>56.1833333333333</v>
      </c>
      <c r="C1265" s="75">
        <v>54.0</v>
      </c>
      <c r="D1265" s="75">
        <v>62.1333333333333</v>
      </c>
      <c r="E1265" s="75">
        <v>55.0</v>
      </c>
    </row>
    <row r="1266" ht="15.75" customHeight="1">
      <c r="A1266" s="13">
        <v>42138.208333333336</v>
      </c>
      <c r="B1266" s="75">
        <v>55.7894736842105</v>
      </c>
      <c r="C1266" s="75">
        <v>54.0</v>
      </c>
      <c r="D1266" s="75">
        <v>61.8833333333333</v>
      </c>
      <c r="E1266" s="75">
        <v>55.0</v>
      </c>
    </row>
    <row r="1267" ht="15.75" customHeight="1">
      <c r="A1267" s="13">
        <v>42138.21875</v>
      </c>
      <c r="B1267" s="75">
        <v>55.0</v>
      </c>
      <c r="C1267" s="75">
        <v>54.0</v>
      </c>
      <c r="D1267" s="75">
        <v>61.6333333333333</v>
      </c>
      <c r="E1267" s="75">
        <v>55.0</v>
      </c>
    </row>
    <row r="1268" ht="15.75" customHeight="1">
      <c r="A1268" s="13">
        <v>42138.229166666664</v>
      </c>
      <c r="B1268" s="75">
        <v>55.7317073170732</v>
      </c>
      <c r="C1268" s="75">
        <v>54.0</v>
      </c>
      <c r="D1268" s="75">
        <v>61.3833333333333</v>
      </c>
      <c r="E1268" s="75">
        <v>55.0</v>
      </c>
    </row>
    <row r="1269" ht="15.75" customHeight="1">
      <c r="A1269" s="13">
        <v>42138.239583333336</v>
      </c>
      <c r="B1269" s="75">
        <v>56.4634146341463</v>
      </c>
      <c r="C1269" s="75">
        <v>54.0</v>
      </c>
      <c r="D1269" s="75">
        <v>61.1333333333333</v>
      </c>
      <c r="E1269" s="75">
        <v>55.0</v>
      </c>
    </row>
    <row r="1270" ht="15.75" customHeight="1">
      <c r="A1270" s="13">
        <v>42138.25</v>
      </c>
      <c r="B1270" s="75">
        <v>57.0</v>
      </c>
      <c r="C1270" s="75">
        <v>54.2333333333333</v>
      </c>
      <c r="D1270" s="75">
        <v>61.2333333333333</v>
      </c>
      <c r="E1270" s="75">
        <v>55.0</v>
      </c>
    </row>
    <row r="1271" ht="15.75" customHeight="1">
      <c r="A1271" s="13">
        <v>42138.260416666664</v>
      </c>
      <c r="B1271" s="75">
        <v>57.0</v>
      </c>
      <c r="C1271" s="75">
        <v>54.7333333333333</v>
      </c>
      <c r="D1271" s="75">
        <v>61.7333333333333</v>
      </c>
      <c r="E1271" s="75">
        <v>55.0</v>
      </c>
    </row>
    <row r="1272" ht="15.75" customHeight="1">
      <c r="A1272" s="13">
        <v>42138.270833333336</v>
      </c>
      <c r="B1272" s="75">
        <v>57.0</v>
      </c>
      <c r="C1272" s="75">
        <v>55.2333333333333</v>
      </c>
      <c r="D1272" s="75">
        <v>62.2333333333333</v>
      </c>
      <c r="E1272" s="75">
        <v>55.0</v>
      </c>
    </row>
    <row r="1273" ht="15.75" customHeight="1">
      <c r="A1273" s="13">
        <v>42138.28125</v>
      </c>
      <c r="B1273" s="75">
        <v>57.0</v>
      </c>
      <c r="C1273" s="75">
        <v>55.7333333333333</v>
      </c>
      <c r="D1273" s="75">
        <v>62.7333333333333</v>
      </c>
      <c r="E1273" s="75">
        <v>55.0</v>
      </c>
    </row>
    <row r="1274" ht="15.75" customHeight="1">
      <c r="A1274" s="13">
        <v>42138.291666666664</v>
      </c>
      <c r="B1274" s="75">
        <v>57.1333333333333</v>
      </c>
      <c r="C1274" s="75">
        <v>56.2333333333333</v>
      </c>
      <c r="D1274" s="75">
        <v>63.35</v>
      </c>
      <c r="E1274" s="75">
        <v>55.0</v>
      </c>
    </row>
    <row r="1275" ht="15.75" customHeight="1">
      <c r="A1275" s="13">
        <v>42138.302083333336</v>
      </c>
      <c r="B1275" s="75">
        <v>57.6333333333333</v>
      </c>
      <c r="C1275" s="75">
        <v>56.7333333333333</v>
      </c>
      <c r="D1275" s="75">
        <v>64.1</v>
      </c>
      <c r="E1275" s="75">
        <v>55.0</v>
      </c>
    </row>
    <row r="1276" ht="15.75" customHeight="1">
      <c r="A1276" s="13">
        <v>42138.3125</v>
      </c>
      <c r="B1276" s="75">
        <v>58.1333333333333</v>
      </c>
      <c r="C1276" s="75">
        <v>57.2333333333333</v>
      </c>
      <c r="D1276" s="75">
        <v>64.85</v>
      </c>
      <c r="E1276" s="75">
        <v>55.0</v>
      </c>
    </row>
    <row r="1277" ht="15.75" customHeight="1">
      <c r="A1277" s="13">
        <v>42138.322916666664</v>
      </c>
      <c r="B1277" s="75">
        <v>58.6333333333333</v>
      </c>
      <c r="C1277" s="75">
        <v>57.7333333333333</v>
      </c>
      <c r="D1277" s="75">
        <v>65.6</v>
      </c>
      <c r="E1277" s="75">
        <v>55.0</v>
      </c>
    </row>
    <row r="1278" ht="15.75" customHeight="1">
      <c r="A1278" s="13">
        <v>42138.333333333336</v>
      </c>
      <c r="B1278" s="75">
        <v>59.1333333333333</v>
      </c>
      <c r="C1278" s="75">
        <v>58.35</v>
      </c>
      <c r="D1278" s="75">
        <v>66.4666666666667</v>
      </c>
      <c r="E1278" s="75">
        <v>55.2333333333333</v>
      </c>
    </row>
    <row r="1279" ht="15.75" customHeight="1">
      <c r="A1279" s="13">
        <v>42138.34375</v>
      </c>
      <c r="B1279" s="75">
        <v>59.6333333333333</v>
      </c>
      <c r="C1279" s="75">
        <v>59.1</v>
      </c>
      <c r="D1279" s="75">
        <v>67.4666666666667</v>
      </c>
      <c r="E1279" s="75">
        <v>55.7333333333333</v>
      </c>
    </row>
    <row r="1280" ht="15.75" customHeight="1">
      <c r="A1280" s="13">
        <v>42138.354166666664</v>
      </c>
      <c r="B1280" s="75">
        <v>60.1333333333333</v>
      </c>
      <c r="C1280" s="75">
        <v>59.85</v>
      </c>
      <c r="D1280" s="75">
        <v>68.4666666666667</v>
      </c>
      <c r="E1280" s="75">
        <v>56.2333333333333</v>
      </c>
    </row>
    <row r="1281" ht="15.75" customHeight="1">
      <c r="A1281" s="13">
        <v>42138.364583333336</v>
      </c>
      <c r="B1281" s="75">
        <v>60.6333333333333</v>
      </c>
      <c r="C1281" s="75">
        <v>60.6</v>
      </c>
      <c r="D1281" s="75">
        <v>69.4666666666667</v>
      </c>
      <c r="E1281" s="75">
        <v>56.7333333333333</v>
      </c>
    </row>
    <row r="1282" ht="15.75" customHeight="1">
      <c r="A1282" s="13">
        <v>42138.375</v>
      </c>
      <c r="B1282" s="75">
        <v>60.9333333333333</v>
      </c>
      <c r="C1282" s="75">
        <v>61.2333333333333</v>
      </c>
      <c r="D1282" s="75">
        <v>70.35</v>
      </c>
      <c r="E1282" s="75">
        <v>57.1166666666667</v>
      </c>
    </row>
    <row r="1283" ht="15.75" customHeight="1">
      <c r="A1283" s="13">
        <v>42138.385416666664</v>
      </c>
      <c r="B1283" s="75">
        <v>60.6833333333333</v>
      </c>
      <c r="C1283" s="75">
        <v>61.7333333333333</v>
      </c>
      <c r="D1283" s="75">
        <v>71.1</v>
      </c>
      <c r="E1283" s="75">
        <v>57.3666666666667</v>
      </c>
    </row>
    <row r="1284" ht="15.75" customHeight="1">
      <c r="A1284" s="13">
        <v>42138.395833333336</v>
      </c>
      <c r="B1284" s="75">
        <v>60.4333333333333</v>
      </c>
      <c r="C1284" s="75">
        <v>62.2333333333333</v>
      </c>
      <c r="D1284" s="75">
        <v>71.85</v>
      </c>
      <c r="E1284" s="75">
        <v>57.6166666666667</v>
      </c>
    </row>
    <row r="1285" ht="15.75" customHeight="1">
      <c r="A1285" s="13">
        <v>42138.40625</v>
      </c>
      <c r="B1285" s="75">
        <v>60.1833333333333</v>
      </c>
      <c r="C1285" s="75">
        <v>62.7333333333333</v>
      </c>
      <c r="D1285" s="75">
        <v>72.6</v>
      </c>
      <c r="E1285" s="75">
        <v>57.8666666666667</v>
      </c>
    </row>
    <row r="1286" ht="15.75" customHeight="1">
      <c r="A1286" s="13">
        <v>42138.416666666664</v>
      </c>
      <c r="B1286" s="75">
        <v>60.2553191489362</v>
      </c>
      <c r="C1286" s="75">
        <v>63.5833333333333</v>
      </c>
      <c r="D1286" s="75">
        <v>73.4666666666667</v>
      </c>
      <c r="E1286" s="75">
        <v>58.4666666666667</v>
      </c>
    </row>
    <row r="1287" ht="15.75" customHeight="1">
      <c r="A1287" s="13">
        <v>42138.427083333336</v>
      </c>
      <c r="B1287" s="75">
        <v>61.2127659574468</v>
      </c>
      <c r="C1287" s="75">
        <v>64.8333333333333</v>
      </c>
      <c r="D1287" s="75">
        <v>74.4666666666667</v>
      </c>
      <c r="E1287" s="75">
        <v>59.4666666666667</v>
      </c>
    </row>
    <row r="1288" ht="15.75" customHeight="1">
      <c r="A1288" s="13">
        <v>42138.4375</v>
      </c>
      <c r="B1288" s="75">
        <v>62.1702127659574</v>
      </c>
      <c r="C1288" s="75">
        <v>66.0833333333333</v>
      </c>
      <c r="D1288" s="75">
        <v>75.4666666666667</v>
      </c>
      <c r="E1288" s="75">
        <v>60.4666666666667</v>
      </c>
    </row>
    <row r="1289" ht="15.75" customHeight="1">
      <c r="A1289" s="13">
        <v>42138.447916666664</v>
      </c>
      <c r="B1289" s="75">
        <v>63.0</v>
      </c>
      <c r="C1289" s="75">
        <v>67.3333333333333</v>
      </c>
      <c r="D1289" s="75">
        <v>76.4666666666667</v>
      </c>
      <c r="E1289" s="75">
        <v>61.4666666666667</v>
      </c>
    </row>
    <row r="1290" ht="15.75" customHeight="1">
      <c r="A1290" s="13">
        <v>42138.458333333336</v>
      </c>
      <c r="B1290" s="75">
        <v>63.0</v>
      </c>
      <c r="C1290" s="75">
        <v>67.0666666666667</v>
      </c>
      <c r="D1290" s="75">
        <v>77.2333333333333</v>
      </c>
      <c r="E1290" s="75">
        <v>62.0</v>
      </c>
    </row>
    <row r="1291" ht="15.75" customHeight="1">
      <c r="A1291" s="13">
        <v>42138.46875</v>
      </c>
      <c r="B1291" s="75">
        <v>62.82</v>
      </c>
      <c r="C1291" s="75">
        <v>65.0666666666667</v>
      </c>
      <c r="D1291" s="75">
        <v>77.7333333333333</v>
      </c>
      <c r="E1291" s="75">
        <v>62.0</v>
      </c>
    </row>
    <row r="1292" ht="15.75" customHeight="1">
      <c r="A1292" s="13">
        <v>42138.479166666664</v>
      </c>
      <c r="B1292" s="75">
        <v>62.52</v>
      </c>
      <c r="C1292" s="75">
        <v>63.0666666666667</v>
      </c>
      <c r="D1292" s="75">
        <v>78.2333333333333</v>
      </c>
      <c r="E1292" s="75">
        <v>62.0</v>
      </c>
    </row>
    <row r="1293" ht="15.75" customHeight="1">
      <c r="A1293" s="13">
        <v>42138.489583333336</v>
      </c>
      <c r="B1293" s="75">
        <v>62.22</v>
      </c>
      <c r="C1293" s="75">
        <v>61.0666666666667</v>
      </c>
      <c r="D1293" s="75">
        <v>78.7333333333333</v>
      </c>
      <c r="E1293" s="75">
        <v>62.0</v>
      </c>
    </row>
    <row r="1294" ht="15.75" customHeight="1">
      <c r="A1294" s="13">
        <v>42138.5</v>
      </c>
      <c r="B1294" s="75">
        <v>62.0</v>
      </c>
      <c r="C1294" s="75">
        <v>59.8833333333333</v>
      </c>
      <c r="D1294" s="75">
        <v>79.2333333333333</v>
      </c>
      <c r="E1294" s="75">
        <v>62.4666666666667</v>
      </c>
    </row>
    <row r="1295" ht="15.75" customHeight="1">
      <c r="A1295" s="13">
        <v>42138.510416666664</v>
      </c>
      <c r="B1295" s="75">
        <v>62.0</v>
      </c>
      <c r="C1295" s="75">
        <v>59.6333333333333</v>
      </c>
      <c r="D1295" s="75">
        <v>79.7333333333333</v>
      </c>
      <c r="E1295" s="75">
        <v>63.4666666666667</v>
      </c>
    </row>
    <row r="1296" ht="15.75" customHeight="1">
      <c r="A1296" s="13">
        <v>42138.520833333336</v>
      </c>
      <c r="B1296" s="75">
        <v>62.0</v>
      </c>
      <c r="C1296" s="75">
        <v>59.3833333333333</v>
      </c>
      <c r="D1296" s="75">
        <v>80.2333333333333</v>
      </c>
      <c r="E1296" s="75">
        <v>64.4666666666667</v>
      </c>
    </row>
    <row r="1297" ht="15.75" customHeight="1">
      <c r="A1297" s="13">
        <v>42138.53125</v>
      </c>
      <c r="B1297" s="75">
        <v>62.0</v>
      </c>
      <c r="C1297" s="75">
        <v>59.1333333333333</v>
      </c>
      <c r="D1297" s="75">
        <v>80.7333333333333</v>
      </c>
      <c r="E1297" s="75">
        <v>65.4666666666667</v>
      </c>
    </row>
    <row r="1298" ht="15.75" customHeight="1">
      <c r="A1298" s="13">
        <v>42138.541666666664</v>
      </c>
      <c r="B1298" s="75">
        <v>62.1333333333333</v>
      </c>
      <c r="C1298" s="75">
        <v>58.7586206896552</v>
      </c>
      <c r="D1298" s="75">
        <v>81.125</v>
      </c>
      <c r="E1298" s="75">
        <v>66.1166666666667</v>
      </c>
    </row>
    <row r="1299" ht="15.75" customHeight="1">
      <c r="A1299" s="13">
        <v>42138.552083333336</v>
      </c>
      <c r="B1299" s="75">
        <v>62.6333333333333</v>
      </c>
      <c r="C1299" s="75">
        <v>58.2413793103448</v>
      </c>
      <c r="D1299" s="75">
        <v>81.3928571428571</v>
      </c>
      <c r="E1299" s="75">
        <v>66.3666666666667</v>
      </c>
    </row>
    <row r="1300" ht="15.75" customHeight="1">
      <c r="A1300" s="13">
        <v>42138.5625</v>
      </c>
      <c r="B1300" s="75">
        <v>63.1333333333333</v>
      </c>
      <c r="C1300" s="75">
        <v>57.7241379310345</v>
      </c>
      <c r="D1300" s="75">
        <v>81.6607142857143</v>
      </c>
      <c r="E1300" s="75">
        <v>66.6166666666667</v>
      </c>
    </row>
    <row r="1301" ht="15.75" customHeight="1">
      <c r="A1301" s="13">
        <v>42138.572916666664</v>
      </c>
      <c r="B1301" s="75">
        <v>63.6333333333333</v>
      </c>
      <c r="C1301" s="75">
        <v>57.2068965517241</v>
      </c>
      <c r="D1301" s="75">
        <v>81.9285714285714</v>
      </c>
      <c r="E1301" s="75">
        <v>66.8666666666667</v>
      </c>
    </row>
    <row r="1302" ht="15.75" customHeight="1">
      <c r="A1302" s="13">
        <v>42138.583333333336</v>
      </c>
      <c r="B1302" s="75">
        <v>64.0666666666667</v>
      </c>
      <c r="C1302" s="75">
        <v>57.5961538461538</v>
      </c>
      <c r="D1302" s="75">
        <v>83.8833333333333</v>
      </c>
      <c r="E1302" s="75">
        <v>67.0</v>
      </c>
    </row>
    <row r="1303" ht="15.75" customHeight="1">
      <c r="A1303" s="13">
        <v>42138.59375</v>
      </c>
      <c r="B1303" s="75">
        <v>64.3166666666667</v>
      </c>
      <c r="C1303" s="75">
        <v>56.7307692307692</v>
      </c>
      <c r="D1303" s="75">
        <v>83.6333333333333</v>
      </c>
      <c r="E1303" s="75">
        <v>67.0</v>
      </c>
    </row>
    <row r="1304" ht="15.75" customHeight="1">
      <c r="A1304" s="13">
        <v>42138.604166666664</v>
      </c>
      <c r="B1304" s="75">
        <v>64.5666666666667</v>
      </c>
      <c r="C1304" s="75">
        <v>55.8653846153846</v>
      </c>
      <c r="D1304" s="75">
        <v>83.3833333333333</v>
      </c>
      <c r="E1304" s="75">
        <v>67.0</v>
      </c>
    </row>
    <row r="1305" ht="15.75" customHeight="1">
      <c r="A1305" s="13">
        <v>42138.614583333336</v>
      </c>
      <c r="B1305" s="75">
        <v>64.8166666666667</v>
      </c>
      <c r="C1305" s="75">
        <v>55.0</v>
      </c>
      <c r="D1305" s="75">
        <v>83.1333333333333</v>
      </c>
      <c r="E1305" s="75">
        <v>67.0</v>
      </c>
    </row>
    <row r="1306" ht="15.75" customHeight="1">
      <c r="A1306" s="13">
        <v>42138.625</v>
      </c>
      <c r="B1306" s="75">
        <v>64.9333333333333</v>
      </c>
      <c r="C1306" s="75">
        <v>55.0</v>
      </c>
      <c r="D1306" s="75">
        <v>82.8833333333333</v>
      </c>
      <c r="E1306" s="75">
        <v>67.2333333333333</v>
      </c>
    </row>
    <row r="1307" ht="15.75" customHeight="1">
      <c r="A1307" s="13">
        <v>42138.635416666664</v>
      </c>
      <c r="B1307" s="75">
        <v>64.6833333333333</v>
      </c>
      <c r="C1307" s="75">
        <v>55.0</v>
      </c>
      <c r="D1307" s="75">
        <v>82.6333333333333</v>
      </c>
      <c r="E1307" s="75">
        <v>67.7333333333333</v>
      </c>
    </row>
    <row r="1308" ht="15.75" customHeight="1">
      <c r="A1308" s="13">
        <v>42138.645833333336</v>
      </c>
      <c r="B1308" s="75">
        <v>64.4333333333333</v>
      </c>
      <c r="C1308" s="75">
        <v>55.0</v>
      </c>
      <c r="D1308" s="75">
        <v>82.3833333333333</v>
      </c>
      <c r="E1308" s="75">
        <v>68.2333333333333</v>
      </c>
    </row>
    <row r="1309" ht="15.75" customHeight="1">
      <c r="A1309" s="13">
        <v>42138.65625</v>
      </c>
      <c r="B1309" s="75">
        <v>64.1833333333333</v>
      </c>
      <c r="C1309" s="75">
        <v>55.0</v>
      </c>
      <c r="D1309" s="75">
        <v>82.1333333333333</v>
      </c>
      <c r="E1309" s="75">
        <v>68.7333333333333</v>
      </c>
    </row>
    <row r="1310" ht="15.75" customHeight="1">
      <c r="A1310" s="13">
        <v>42138.666666666664</v>
      </c>
      <c r="B1310" s="75">
        <v>63.8666666666667</v>
      </c>
      <c r="C1310" s="75">
        <v>55.2333333333333</v>
      </c>
      <c r="D1310" s="75">
        <v>82.0</v>
      </c>
      <c r="E1310" s="75">
        <v>67.8333333333333</v>
      </c>
    </row>
    <row r="1311" ht="15.75" customHeight="1">
      <c r="A1311" s="13">
        <v>42138.677083333336</v>
      </c>
      <c r="B1311" s="75">
        <v>63.3666666666667</v>
      </c>
      <c r="C1311" s="75">
        <v>55.7333333333333</v>
      </c>
      <c r="D1311" s="75">
        <v>82.0</v>
      </c>
      <c r="E1311" s="75">
        <v>65.3333333333333</v>
      </c>
    </row>
    <row r="1312" ht="15.75" customHeight="1">
      <c r="A1312" s="13">
        <v>42138.6875</v>
      </c>
      <c r="B1312" s="75">
        <v>62.8666666666667</v>
      </c>
      <c r="C1312" s="75">
        <v>56.2333333333333</v>
      </c>
      <c r="D1312" s="75">
        <v>82.0</v>
      </c>
      <c r="E1312" s="75">
        <v>62.8333333333333</v>
      </c>
    </row>
    <row r="1313" ht="15.75" customHeight="1">
      <c r="A1313" s="13">
        <v>42138.697916666664</v>
      </c>
      <c r="B1313" s="75">
        <v>62.3666666666667</v>
      </c>
      <c r="C1313" s="75">
        <v>56.7333333333333</v>
      </c>
      <c r="D1313" s="75">
        <v>82.0</v>
      </c>
      <c r="E1313" s="75">
        <v>60.3333333333333</v>
      </c>
    </row>
    <row r="1314" ht="15.75" customHeight="1">
      <c r="A1314" s="13">
        <v>42138.708333333336</v>
      </c>
      <c r="B1314" s="75">
        <v>61.8666666666667</v>
      </c>
      <c r="C1314" s="75">
        <v>57.1166666666667</v>
      </c>
      <c r="D1314" s="75">
        <v>81.8833333333333</v>
      </c>
      <c r="E1314" s="75">
        <v>57.9259259259259</v>
      </c>
    </row>
    <row r="1315" ht="15.75" customHeight="1">
      <c r="A1315" s="13">
        <v>42138.71875</v>
      </c>
      <c r="B1315" s="75">
        <v>61.3666666666667</v>
      </c>
      <c r="C1315" s="75">
        <v>57.3666666666667</v>
      </c>
      <c r="D1315" s="75">
        <v>81.6333333333333</v>
      </c>
      <c r="E1315" s="75">
        <v>56.8148148148148</v>
      </c>
    </row>
    <row r="1316" ht="15.75" customHeight="1">
      <c r="A1316" s="13">
        <v>42138.729166666664</v>
      </c>
      <c r="B1316" s="75">
        <v>60.8666666666667</v>
      </c>
      <c r="C1316" s="75">
        <v>57.6166666666667</v>
      </c>
      <c r="D1316" s="75">
        <v>81.3833333333333</v>
      </c>
      <c r="E1316" s="75">
        <v>55.7037037037037</v>
      </c>
    </row>
    <row r="1317" ht="15.75" customHeight="1">
      <c r="A1317" s="13">
        <v>42138.739583333336</v>
      </c>
      <c r="B1317" s="75">
        <v>60.3666666666667</v>
      </c>
      <c r="C1317" s="75">
        <v>57.8666666666667</v>
      </c>
      <c r="D1317" s="75">
        <v>81.1333333333333</v>
      </c>
      <c r="E1317" s="75">
        <v>54.5925925925926</v>
      </c>
    </row>
    <row r="1318" ht="15.75" customHeight="1">
      <c r="A1318" s="13">
        <v>42138.75</v>
      </c>
      <c r="B1318" s="75">
        <v>59.9333333333333</v>
      </c>
      <c r="C1318" s="75">
        <v>57.8833333333333</v>
      </c>
      <c r="D1318" s="75">
        <v>81.0</v>
      </c>
      <c r="E1318" s="75">
        <v>54.0</v>
      </c>
    </row>
    <row r="1319" ht="15.75" customHeight="1">
      <c r="A1319" s="13">
        <v>42138.760416666664</v>
      </c>
      <c r="B1319" s="75">
        <v>59.6833333333333</v>
      </c>
      <c r="C1319" s="75">
        <v>57.6333333333333</v>
      </c>
      <c r="D1319" s="75">
        <v>80.8461538461538</v>
      </c>
      <c r="E1319" s="75">
        <v>54.0</v>
      </c>
    </row>
    <row r="1320" ht="15.75" customHeight="1">
      <c r="A1320" s="13">
        <v>42138.770833333336</v>
      </c>
      <c r="B1320" s="75">
        <v>59.4333333333333</v>
      </c>
      <c r="C1320" s="75">
        <v>57.3833333333333</v>
      </c>
      <c r="D1320" s="75">
        <v>78.8846153846154</v>
      </c>
      <c r="E1320" s="75">
        <v>54.0</v>
      </c>
    </row>
    <row r="1321" ht="15.75" customHeight="1">
      <c r="A1321" s="13">
        <v>42138.78125</v>
      </c>
      <c r="B1321" s="75">
        <v>59.1833333333333</v>
      </c>
      <c r="C1321" s="75">
        <v>57.1333333333333</v>
      </c>
      <c r="D1321" s="75">
        <v>78.3076923076923</v>
      </c>
      <c r="E1321" s="75">
        <v>54.0</v>
      </c>
    </row>
    <row r="1322" ht="15.75" customHeight="1">
      <c r="A1322" s="13">
        <v>42138.791666666664</v>
      </c>
      <c r="B1322" s="75">
        <v>58.8666666666667</v>
      </c>
      <c r="C1322" s="75">
        <v>57.0</v>
      </c>
      <c r="D1322" s="75">
        <v>77.6111111111111</v>
      </c>
      <c r="E1322" s="75">
        <v>54.1166666666667</v>
      </c>
    </row>
    <row r="1323" ht="15.75" customHeight="1">
      <c r="A1323" s="13">
        <v>42138.802083333336</v>
      </c>
      <c r="B1323" s="75">
        <v>58.3666666666667</v>
      </c>
      <c r="C1323" s="75">
        <v>57.0</v>
      </c>
      <c r="D1323" s="75">
        <v>76.8095238095238</v>
      </c>
      <c r="E1323" s="75">
        <v>54.3666666666667</v>
      </c>
    </row>
    <row r="1324" ht="15.75" customHeight="1">
      <c r="A1324" s="13">
        <v>42138.8125</v>
      </c>
      <c r="B1324" s="75">
        <v>57.8666666666667</v>
      </c>
      <c r="C1324" s="75">
        <v>57.0</v>
      </c>
      <c r="D1324" s="75">
        <v>76.0952380952381</v>
      </c>
      <c r="E1324" s="75">
        <v>54.6166666666667</v>
      </c>
    </row>
    <row r="1325" ht="15.75" customHeight="1">
      <c r="A1325" s="13">
        <v>42138.822916666664</v>
      </c>
      <c r="B1325" s="75">
        <v>57.3666666666667</v>
      </c>
      <c r="C1325" s="75">
        <v>57.0</v>
      </c>
      <c r="D1325" s="75">
        <v>75.3809523809524</v>
      </c>
      <c r="E1325" s="75">
        <v>54.8666666666667</v>
      </c>
    </row>
    <row r="1326" ht="15.75" customHeight="1">
      <c r="A1326" s="13">
        <v>42138.833333333336</v>
      </c>
      <c r="B1326" s="75">
        <v>56.9333333333333</v>
      </c>
      <c r="C1326" s="75">
        <v>57.0</v>
      </c>
      <c r="D1326" s="75">
        <v>73.3529411764706</v>
      </c>
      <c r="E1326" s="75">
        <v>55.1166666666667</v>
      </c>
    </row>
    <row r="1327" ht="15.75" customHeight="1">
      <c r="A1327" s="13">
        <v>42138.84375</v>
      </c>
      <c r="B1327" s="75">
        <v>56.6833333333333</v>
      </c>
      <c r="C1327" s="75">
        <v>57.0</v>
      </c>
      <c r="D1327" s="75">
        <v>63.0</v>
      </c>
      <c r="E1327" s="75">
        <v>55.3666666666667</v>
      </c>
    </row>
    <row r="1328" ht="15.75" customHeight="1">
      <c r="A1328" s="13">
        <v>42138.854166666664</v>
      </c>
      <c r="B1328" s="75">
        <v>56.4333333333333</v>
      </c>
      <c r="C1328" s="75">
        <v>57.0</v>
      </c>
      <c r="D1328" s="75">
        <v>63.5714285714286</v>
      </c>
      <c r="E1328" s="75">
        <v>55.6166666666667</v>
      </c>
    </row>
    <row r="1329" ht="15.75" customHeight="1">
      <c r="A1329" s="13">
        <v>42138.864583333336</v>
      </c>
      <c r="B1329" s="75">
        <v>56.1833333333333</v>
      </c>
      <c r="C1329" s="75">
        <v>57.0</v>
      </c>
      <c r="D1329" s="75">
        <v>63.1111111111111</v>
      </c>
      <c r="E1329" s="75">
        <v>55.8666666666667</v>
      </c>
    </row>
    <row r="1330" ht="15.75" customHeight="1">
      <c r="A1330" s="13">
        <v>42138.875</v>
      </c>
      <c r="B1330" s="75">
        <v>56.0</v>
      </c>
      <c r="C1330" s="75">
        <v>56.7666666666667</v>
      </c>
      <c r="D1330" s="75">
        <v>64.4117647058823</v>
      </c>
      <c r="E1330" s="75">
        <v>56.0</v>
      </c>
    </row>
    <row r="1331" ht="15.75" customHeight="1">
      <c r="A1331" s="13">
        <v>42138.885416666664</v>
      </c>
      <c r="B1331" s="75">
        <v>56.0</v>
      </c>
      <c r="C1331" s="75">
        <v>56.2666666666667</v>
      </c>
      <c r="D1331" s="75">
        <v>65.2941176470588</v>
      </c>
      <c r="E1331" s="75">
        <v>56.0</v>
      </c>
    </row>
    <row r="1332" ht="15.75" customHeight="1">
      <c r="A1332" s="13">
        <v>42138.895833333336</v>
      </c>
      <c r="B1332" s="75">
        <v>56.0</v>
      </c>
      <c r="C1332" s="75">
        <v>55.7666666666667</v>
      </c>
      <c r="D1332" s="75">
        <v>65.7692307692308</v>
      </c>
      <c r="E1332" s="75">
        <v>56.0</v>
      </c>
    </row>
    <row r="1333" ht="15.75" customHeight="1">
      <c r="A1333" s="13">
        <v>42138.90625</v>
      </c>
      <c r="B1333" s="75">
        <v>56.0</v>
      </c>
      <c r="C1333" s="75">
        <v>55.2666666666667</v>
      </c>
      <c r="D1333" s="75">
        <v>64.6153846153846</v>
      </c>
      <c r="E1333" s="75">
        <v>56.0</v>
      </c>
    </row>
    <row r="1334" ht="15.75" customHeight="1">
      <c r="A1334" s="13">
        <v>42138.916666666664</v>
      </c>
      <c r="B1334" s="75">
        <v>56.0</v>
      </c>
      <c r="C1334" s="75">
        <v>55.0</v>
      </c>
      <c r="D1334" s="75">
        <v>64.2333333333333</v>
      </c>
      <c r="E1334" s="75">
        <v>55.8833333333333</v>
      </c>
    </row>
    <row r="1335" ht="15.75" customHeight="1">
      <c r="A1335" s="13">
        <v>42138.927083333336</v>
      </c>
      <c r="B1335" s="75">
        <v>56.0</v>
      </c>
      <c r="C1335" s="75">
        <v>55.0</v>
      </c>
      <c r="D1335" s="75">
        <v>64.7333333333333</v>
      </c>
      <c r="E1335" s="75">
        <v>55.6333333333333</v>
      </c>
    </row>
    <row r="1336" ht="15.75" customHeight="1">
      <c r="A1336" s="13">
        <v>42138.9375</v>
      </c>
      <c r="B1336" s="75">
        <v>56.0</v>
      </c>
      <c r="C1336" s="75">
        <v>55.0</v>
      </c>
      <c r="D1336" s="75">
        <v>65.2333333333333</v>
      </c>
      <c r="E1336" s="75">
        <v>55.3833333333333</v>
      </c>
    </row>
    <row r="1337" ht="15.75" customHeight="1">
      <c r="A1337" s="13">
        <v>42138.947916666664</v>
      </c>
      <c r="B1337" s="75">
        <v>56.0</v>
      </c>
      <c r="C1337" s="75">
        <v>55.0</v>
      </c>
      <c r="D1337" s="75">
        <v>65.7333333333333</v>
      </c>
      <c r="E1337" s="75">
        <v>55.1333333333333</v>
      </c>
    </row>
    <row r="1338" ht="15.75" customHeight="1">
      <c r="A1338" s="13">
        <v>42138.958333333336</v>
      </c>
      <c r="B1338" s="75">
        <v>55.9333333333333</v>
      </c>
      <c r="C1338" s="75">
        <v>55.0</v>
      </c>
      <c r="D1338" s="75">
        <v>66.1166666666667</v>
      </c>
      <c r="E1338" s="75">
        <v>54.8833333333333</v>
      </c>
    </row>
    <row r="1339" ht="15.75" customHeight="1">
      <c r="A1339" s="13">
        <v>42138.96875</v>
      </c>
      <c r="B1339" s="75">
        <v>55.6833333333333</v>
      </c>
      <c r="C1339" s="75">
        <v>55.0</v>
      </c>
      <c r="D1339" s="75">
        <v>66.3666666666667</v>
      </c>
      <c r="E1339" s="75">
        <v>54.6333333333333</v>
      </c>
    </row>
    <row r="1340" ht="15.75" customHeight="1">
      <c r="A1340" s="13">
        <v>42138.979166666664</v>
      </c>
      <c r="B1340" s="75">
        <v>55.4333333333333</v>
      </c>
      <c r="C1340" s="75">
        <v>55.0</v>
      </c>
      <c r="D1340" s="75">
        <v>66.6166666666667</v>
      </c>
      <c r="E1340" s="75">
        <v>54.3833333333333</v>
      </c>
    </row>
    <row r="1341" ht="15.75" customHeight="1">
      <c r="A1341" s="13">
        <v>42138.989583333336</v>
      </c>
      <c r="B1341" s="75">
        <v>55.1833333333333</v>
      </c>
      <c r="C1341" s="75">
        <v>55.0</v>
      </c>
      <c r="D1341" s="75">
        <v>66.8666666666667</v>
      </c>
      <c r="E1341" s="75">
        <v>54.1333333333333</v>
      </c>
    </row>
    <row r="1342" ht="15.75" customHeight="1">
      <c r="A1342" s="13">
        <v>42139.0</v>
      </c>
      <c r="B1342" s="75">
        <v>54.9333333333333</v>
      </c>
      <c r="C1342" s="75">
        <v>55.0</v>
      </c>
      <c r="D1342" s="75">
        <v>67.1166666666667</v>
      </c>
      <c r="E1342" s="75">
        <v>54.0</v>
      </c>
    </row>
    <row r="1343" ht="15.75" customHeight="1">
      <c r="A1343" s="13">
        <v>42139.010416666664</v>
      </c>
      <c r="B1343" s="75">
        <v>54.6833333333333</v>
      </c>
      <c r="C1343" s="75">
        <v>55.0</v>
      </c>
      <c r="D1343" s="75">
        <v>67.3666666666667</v>
      </c>
      <c r="E1343" s="75">
        <v>54.0</v>
      </c>
    </row>
    <row r="1344" ht="15.75" customHeight="1">
      <c r="A1344" s="13">
        <v>42139.020833333336</v>
      </c>
      <c r="B1344" s="75">
        <v>54.4333333333333</v>
      </c>
      <c r="C1344" s="75">
        <v>55.0</v>
      </c>
      <c r="D1344" s="75">
        <v>67.6166666666667</v>
      </c>
      <c r="E1344" s="75">
        <v>54.0</v>
      </c>
    </row>
    <row r="1345" ht="15.75" customHeight="1">
      <c r="A1345" s="13">
        <v>42139.03125</v>
      </c>
      <c r="B1345" s="75">
        <v>54.1833333333333</v>
      </c>
      <c r="C1345" s="75">
        <v>55.0</v>
      </c>
      <c r="D1345" s="75">
        <v>67.8666666666667</v>
      </c>
      <c r="E1345" s="75">
        <v>54.0</v>
      </c>
    </row>
    <row r="1346" ht="15.75" customHeight="1">
      <c r="A1346" s="13">
        <v>42139.041666666664</v>
      </c>
      <c r="B1346" s="75">
        <v>54.0</v>
      </c>
      <c r="C1346" s="75">
        <v>54.6111111111111</v>
      </c>
      <c r="D1346" s="75">
        <v>67.7666666666667</v>
      </c>
      <c r="E1346" s="75">
        <v>54.0</v>
      </c>
    </row>
    <row r="1347" ht="15.75" customHeight="1">
      <c r="A1347" s="13">
        <v>42139.052083333336</v>
      </c>
      <c r="B1347" s="75">
        <v>54.0</v>
      </c>
      <c r="C1347" s="75">
        <v>53.9047619047619</v>
      </c>
      <c r="D1347" s="75">
        <v>67.2666666666667</v>
      </c>
      <c r="E1347" s="75">
        <v>53.7916666666667</v>
      </c>
    </row>
    <row r="1348" ht="15.75" customHeight="1">
      <c r="A1348" s="13">
        <v>42139.0625</v>
      </c>
      <c r="B1348" s="75">
        <v>54.0</v>
      </c>
      <c r="C1348" s="75">
        <v>53.5476190476191</v>
      </c>
      <c r="D1348" s="75">
        <v>66.7666666666667</v>
      </c>
      <c r="E1348" s="75">
        <v>53.4791666666667</v>
      </c>
    </row>
    <row r="1349" ht="15.75" customHeight="1">
      <c r="A1349" s="13">
        <v>42139.072916666664</v>
      </c>
      <c r="B1349" s="75">
        <v>54.0</v>
      </c>
      <c r="C1349" s="75">
        <v>53.1904761904762</v>
      </c>
      <c r="D1349" s="75">
        <v>66.2666666666667</v>
      </c>
      <c r="E1349" s="75">
        <v>53.1666666666667</v>
      </c>
    </row>
    <row r="1350" ht="15.75" customHeight="1">
      <c r="A1350" s="13">
        <v>42139.083333333336</v>
      </c>
      <c r="B1350" s="75">
        <v>54.0</v>
      </c>
      <c r="C1350" s="75">
        <v>53.28</v>
      </c>
      <c r="D1350" s="75">
        <v>66.1166666666667</v>
      </c>
      <c r="E1350" s="75">
        <v>52.8833333333333</v>
      </c>
    </row>
    <row r="1351" ht="15.75" customHeight="1">
      <c r="A1351" s="13">
        <v>42139.09375</v>
      </c>
      <c r="B1351" s="75">
        <v>54.0</v>
      </c>
      <c r="C1351" s="75">
        <v>53.88</v>
      </c>
      <c r="D1351" s="75">
        <v>66.3666666666667</v>
      </c>
      <c r="E1351" s="75">
        <v>52.6333333333333</v>
      </c>
    </row>
    <row r="1352" ht="15.75" customHeight="1">
      <c r="A1352" s="13">
        <v>42139.104166666664</v>
      </c>
      <c r="B1352" s="75">
        <v>54.0</v>
      </c>
      <c r="C1352" s="75">
        <v>53.6571428571429</v>
      </c>
      <c r="D1352" s="75">
        <v>66.6166666666667</v>
      </c>
      <c r="E1352" s="75">
        <v>52.3833333333333</v>
      </c>
    </row>
    <row r="1353" ht="15.75" customHeight="1">
      <c r="A1353" s="13">
        <v>42139.114583333336</v>
      </c>
      <c r="B1353" s="75">
        <v>54.0</v>
      </c>
      <c r="C1353" s="75">
        <v>53.2285714285714</v>
      </c>
      <c r="D1353" s="75">
        <v>66.8666666666667</v>
      </c>
      <c r="E1353" s="75">
        <v>52.1333333333333</v>
      </c>
    </row>
    <row r="1354" ht="15.75" customHeight="1">
      <c r="A1354" s="13">
        <v>42139.125</v>
      </c>
      <c r="B1354" s="75">
        <v>53.9333333333333</v>
      </c>
      <c r="C1354" s="75">
        <v>53.1166666666667</v>
      </c>
      <c r="D1354" s="75">
        <v>66.65</v>
      </c>
      <c r="E1354" s="75">
        <v>52.2413793103448</v>
      </c>
    </row>
    <row r="1355" ht="15.75" customHeight="1">
      <c r="A1355" s="13">
        <v>42139.135416666664</v>
      </c>
      <c r="B1355" s="75">
        <v>53.6833333333333</v>
      </c>
      <c r="C1355" s="75">
        <v>53.3666666666667</v>
      </c>
      <c r="D1355" s="75">
        <v>65.9</v>
      </c>
      <c r="E1355" s="75">
        <v>52.7586206896552</v>
      </c>
    </row>
    <row r="1356" ht="15.75" customHeight="1">
      <c r="A1356" s="13">
        <v>42139.145833333336</v>
      </c>
      <c r="B1356" s="75">
        <v>53.4333333333333</v>
      </c>
      <c r="C1356" s="75">
        <v>53.6166666666667</v>
      </c>
      <c r="D1356" s="75">
        <v>65.15</v>
      </c>
      <c r="E1356" s="75">
        <v>53.2758620689655</v>
      </c>
    </row>
    <row r="1357" ht="15.75" customHeight="1">
      <c r="A1357" s="13">
        <v>42139.15625</v>
      </c>
      <c r="B1357" s="75">
        <v>53.1833333333333</v>
      </c>
      <c r="C1357" s="75">
        <v>53.8666666666667</v>
      </c>
      <c r="D1357" s="75">
        <v>64.4</v>
      </c>
      <c r="E1357" s="75">
        <v>53.7931034482759</v>
      </c>
    </row>
    <row r="1358" ht="15.75" customHeight="1">
      <c r="A1358" s="13">
        <v>42139.166666666664</v>
      </c>
      <c r="B1358" s="75">
        <v>53.0</v>
      </c>
      <c r="C1358" s="75">
        <v>54.0</v>
      </c>
      <c r="D1358" s="75">
        <v>63.7666666666667</v>
      </c>
      <c r="E1358" s="75">
        <v>53.0</v>
      </c>
    </row>
    <row r="1359" ht="15.75" customHeight="1">
      <c r="A1359" s="13">
        <v>42139.177083333336</v>
      </c>
      <c r="B1359" s="75">
        <v>53.0</v>
      </c>
      <c r="C1359" s="75">
        <v>54.0</v>
      </c>
      <c r="D1359" s="75">
        <v>63.2666666666667</v>
      </c>
      <c r="E1359" s="75">
        <v>53.0</v>
      </c>
    </row>
    <row r="1360" ht="15.75" customHeight="1">
      <c r="A1360" s="13">
        <v>42139.1875</v>
      </c>
      <c r="B1360" s="75">
        <v>53.0</v>
      </c>
      <c r="C1360" s="75">
        <v>54.0</v>
      </c>
      <c r="D1360" s="75">
        <v>62.7666666666667</v>
      </c>
      <c r="E1360" s="75">
        <v>53.0</v>
      </c>
    </row>
    <row r="1361" ht="15.75" customHeight="1">
      <c r="A1361" s="13">
        <v>42139.197916666664</v>
      </c>
      <c r="B1361" s="75">
        <v>53.0</v>
      </c>
      <c r="C1361" s="75">
        <v>53.4444444444444</v>
      </c>
      <c r="D1361" s="75">
        <v>62.2666666666667</v>
      </c>
      <c r="E1361" s="75">
        <v>53.0</v>
      </c>
    </row>
    <row r="1362" ht="15.75" customHeight="1">
      <c r="A1362" s="13">
        <v>42139.208333333336</v>
      </c>
      <c r="B1362" s="75">
        <v>53.0</v>
      </c>
      <c r="C1362" s="75">
        <v>53.0</v>
      </c>
      <c r="D1362" s="75">
        <v>61.8833333333333</v>
      </c>
      <c r="E1362" s="75">
        <v>53.1166666666667</v>
      </c>
    </row>
    <row r="1363" ht="15.75" customHeight="1">
      <c r="A1363" s="13">
        <v>42139.21875</v>
      </c>
      <c r="B1363" s="75">
        <v>53.0</v>
      </c>
      <c r="C1363" s="75">
        <v>53.0</v>
      </c>
      <c r="D1363" s="75">
        <v>61.6333333333333</v>
      </c>
      <c r="E1363" s="75">
        <v>53.3666666666667</v>
      </c>
    </row>
    <row r="1364" ht="15.75" customHeight="1">
      <c r="A1364" s="13">
        <v>42139.229166666664</v>
      </c>
      <c r="B1364" s="75">
        <v>53.0</v>
      </c>
      <c r="C1364" s="75">
        <v>53.0</v>
      </c>
      <c r="D1364" s="75">
        <v>61.3833333333333</v>
      </c>
      <c r="E1364" s="75">
        <v>53.6166666666667</v>
      </c>
    </row>
    <row r="1365" ht="15.75" customHeight="1">
      <c r="A1365" s="13">
        <v>42139.239583333336</v>
      </c>
      <c r="B1365" s="75">
        <v>53.0</v>
      </c>
      <c r="C1365" s="75">
        <v>53.0</v>
      </c>
      <c r="D1365" s="75">
        <v>61.1333333333333</v>
      </c>
      <c r="E1365" s="75">
        <v>53.8666666666667</v>
      </c>
    </row>
    <row r="1366" ht="15.75" customHeight="1">
      <c r="A1366" s="13">
        <v>42139.25</v>
      </c>
      <c r="B1366" s="75">
        <v>53.1333333333333</v>
      </c>
      <c r="C1366" s="75">
        <v>53.2333333333333</v>
      </c>
      <c r="D1366" s="75">
        <v>61.35</v>
      </c>
      <c r="E1366" s="75">
        <v>54.0</v>
      </c>
    </row>
    <row r="1367" ht="15.75" customHeight="1">
      <c r="A1367" s="13">
        <v>42139.260416666664</v>
      </c>
      <c r="B1367" s="75">
        <v>53.6333333333333</v>
      </c>
      <c r="C1367" s="75">
        <v>53.7333333333333</v>
      </c>
      <c r="D1367" s="75">
        <v>62.1</v>
      </c>
      <c r="E1367" s="75">
        <v>54.0</v>
      </c>
    </row>
    <row r="1368" ht="15.75" customHeight="1">
      <c r="A1368" s="13">
        <v>42139.270833333336</v>
      </c>
      <c r="B1368" s="75">
        <v>54.1333333333333</v>
      </c>
      <c r="C1368" s="75">
        <v>54.2333333333333</v>
      </c>
      <c r="D1368" s="75">
        <v>62.85</v>
      </c>
      <c r="E1368" s="75">
        <v>54.0</v>
      </c>
    </row>
    <row r="1369" ht="15.75" customHeight="1">
      <c r="A1369" s="13">
        <v>42139.28125</v>
      </c>
      <c r="B1369" s="75">
        <v>54.6333333333333</v>
      </c>
      <c r="C1369" s="75">
        <v>54.7333333333333</v>
      </c>
      <c r="D1369" s="75">
        <v>63.6</v>
      </c>
      <c r="E1369" s="75">
        <v>54.0</v>
      </c>
    </row>
    <row r="1370" ht="15.75" customHeight="1">
      <c r="A1370" s="13">
        <v>42139.291666666664</v>
      </c>
      <c r="B1370" s="75">
        <v>55.0666666666667</v>
      </c>
      <c r="C1370" s="75">
        <v>55.1166666666667</v>
      </c>
      <c r="D1370" s="75">
        <v>64.35</v>
      </c>
      <c r="E1370" s="75">
        <v>54.1166666666667</v>
      </c>
    </row>
    <row r="1371" ht="15.75" customHeight="1">
      <c r="A1371" s="13">
        <v>42139.302083333336</v>
      </c>
      <c r="B1371" s="75">
        <v>55.3166666666667</v>
      </c>
      <c r="C1371" s="75">
        <v>55.3666666666667</v>
      </c>
      <c r="D1371" s="75">
        <v>65.1</v>
      </c>
      <c r="E1371" s="75">
        <v>54.3666666666667</v>
      </c>
    </row>
    <row r="1372" ht="15.75" customHeight="1">
      <c r="A1372" s="13">
        <v>42139.3125</v>
      </c>
      <c r="B1372" s="75">
        <v>55.5666666666667</v>
      </c>
      <c r="C1372" s="75">
        <v>55.6166666666667</v>
      </c>
      <c r="D1372" s="75">
        <v>65.85</v>
      </c>
      <c r="E1372" s="75">
        <v>54.6166666666667</v>
      </c>
    </row>
    <row r="1373" ht="15.75" customHeight="1">
      <c r="A1373" s="13">
        <v>42139.322916666664</v>
      </c>
      <c r="B1373" s="75">
        <v>55.8166666666667</v>
      </c>
      <c r="C1373" s="75">
        <v>55.8666666666667</v>
      </c>
      <c r="D1373" s="75">
        <v>66.6</v>
      </c>
      <c r="E1373" s="75">
        <v>54.8666666666667</v>
      </c>
    </row>
    <row r="1374" ht="15.75" customHeight="1">
      <c r="A1374" s="13">
        <v>42139.333333333336</v>
      </c>
      <c r="B1374" s="75">
        <v>56.0666666666667</v>
      </c>
      <c r="C1374" s="75">
        <v>56.4666666666667</v>
      </c>
      <c r="D1374" s="75">
        <v>67.7</v>
      </c>
      <c r="E1374" s="75">
        <v>55.2058823529412</v>
      </c>
    </row>
    <row r="1375" ht="15.75" customHeight="1">
      <c r="A1375" s="13">
        <v>42139.34375</v>
      </c>
      <c r="B1375" s="75">
        <v>56.3166666666667</v>
      </c>
      <c r="C1375" s="75">
        <v>57.4666666666667</v>
      </c>
      <c r="D1375" s="75">
        <v>69.2</v>
      </c>
      <c r="E1375" s="75">
        <v>55.6470588235294</v>
      </c>
    </row>
    <row r="1376" ht="15.75" customHeight="1">
      <c r="A1376" s="13">
        <v>42139.354166666664</v>
      </c>
      <c r="B1376" s="75">
        <v>56.5666666666667</v>
      </c>
      <c r="C1376" s="75">
        <v>58.4666666666667</v>
      </c>
      <c r="D1376" s="75">
        <v>70.7</v>
      </c>
      <c r="E1376" s="75">
        <v>56.2307692307692</v>
      </c>
    </row>
    <row r="1377" ht="15.75" customHeight="1">
      <c r="A1377" s="13">
        <v>42139.364583333336</v>
      </c>
      <c r="B1377" s="75">
        <v>56.8166666666667</v>
      </c>
      <c r="C1377" s="75">
        <v>59.4666666666667</v>
      </c>
      <c r="D1377" s="75">
        <v>72.2</v>
      </c>
      <c r="E1377" s="75">
        <v>57.3846153846154</v>
      </c>
    </row>
    <row r="1378" ht="15.75" customHeight="1">
      <c r="A1378" s="13">
        <v>42139.375</v>
      </c>
      <c r="B1378" s="75">
        <v>57.0666666666667</v>
      </c>
      <c r="C1378" s="75">
        <v>60.2333333333333</v>
      </c>
      <c r="D1378" s="75">
        <v>73.4666666666667</v>
      </c>
      <c r="E1378" s="75">
        <v>59.5555555555556</v>
      </c>
    </row>
    <row r="1379" ht="15.75" customHeight="1">
      <c r="A1379" s="13">
        <v>42139.385416666664</v>
      </c>
      <c r="B1379" s="75">
        <v>57.3166666666667</v>
      </c>
      <c r="C1379" s="75">
        <v>60.7333333333333</v>
      </c>
      <c r="D1379" s="75">
        <v>74.4666666666667</v>
      </c>
      <c r="E1379" s="75">
        <v>60.2549019607843</v>
      </c>
    </row>
    <row r="1380" ht="15.75" customHeight="1">
      <c r="A1380" s="13">
        <v>42139.395833333336</v>
      </c>
      <c r="B1380" s="75">
        <v>57.5666666666667</v>
      </c>
      <c r="C1380" s="75">
        <v>61.2333333333333</v>
      </c>
      <c r="D1380" s="75">
        <v>75.4666666666667</v>
      </c>
      <c r="E1380" s="75">
        <v>60.5490196078431</v>
      </c>
    </row>
    <row r="1381" ht="15.75" customHeight="1">
      <c r="A1381" s="13">
        <v>42139.40625</v>
      </c>
      <c r="B1381" s="75">
        <v>57.8166666666667</v>
      </c>
      <c r="C1381" s="75">
        <v>61.7333333333333</v>
      </c>
      <c r="D1381" s="75">
        <v>76.4666666666667</v>
      </c>
      <c r="E1381" s="75">
        <v>60.843137254902</v>
      </c>
    </row>
    <row r="1382" ht="15.75" customHeight="1">
      <c r="A1382" s="13">
        <v>42139.416666666664</v>
      </c>
      <c r="B1382" s="75">
        <v>58.0</v>
      </c>
      <c r="C1382" s="75">
        <v>62.1166666666667</v>
      </c>
      <c r="D1382" s="75">
        <v>77.35</v>
      </c>
      <c r="E1382" s="75">
        <v>60.8292682926829</v>
      </c>
    </row>
    <row r="1383" ht="15.75" customHeight="1">
      <c r="A1383" s="13">
        <v>42139.427083333336</v>
      </c>
      <c r="B1383" s="75">
        <v>58.0</v>
      </c>
      <c r="C1383" s="75">
        <v>62.3666666666667</v>
      </c>
      <c r="D1383" s="75">
        <v>78.1</v>
      </c>
      <c r="E1383" s="75">
        <v>60.4634146341463</v>
      </c>
    </row>
    <row r="1384" ht="15.75" customHeight="1">
      <c r="A1384" s="13">
        <v>42139.4375</v>
      </c>
      <c r="B1384" s="75">
        <v>58.0</v>
      </c>
      <c r="C1384" s="75">
        <v>62.6166666666667</v>
      </c>
      <c r="D1384" s="75">
        <v>78.85</v>
      </c>
      <c r="E1384" s="75">
        <v>60.0975609756098</v>
      </c>
    </row>
    <row r="1385" ht="15.75" customHeight="1">
      <c r="A1385" s="13">
        <v>42139.447916666664</v>
      </c>
      <c r="B1385" s="75">
        <v>58.0</v>
      </c>
      <c r="C1385" s="75">
        <v>62.8666666666667</v>
      </c>
      <c r="D1385" s="75">
        <v>79.6</v>
      </c>
      <c r="E1385" s="75">
        <v>58.2631578947368</v>
      </c>
    </row>
    <row r="1386" ht="15.75" customHeight="1">
      <c r="A1386" s="13">
        <v>42139.458333333336</v>
      </c>
      <c r="B1386" s="75">
        <v>58.2</v>
      </c>
      <c r="C1386" s="75">
        <v>63.0</v>
      </c>
      <c r="D1386" s="75">
        <v>80.35</v>
      </c>
      <c r="E1386" s="75">
        <v>56.0</v>
      </c>
    </row>
    <row r="1387" ht="15.75" customHeight="1">
      <c r="A1387" s="13">
        <v>42139.46875</v>
      </c>
      <c r="B1387" s="75">
        <v>58.95</v>
      </c>
      <c r="C1387" s="75">
        <v>63.0</v>
      </c>
      <c r="D1387" s="75">
        <v>81.1</v>
      </c>
      <c r="E1387" s="75">
        <v>57.6981132075472</v>
      </c>
    </row>
    <row r="1388" ht="15.75" customHeight="1">
      <c r="A1388" s="13">
        <v>42139.479166666664</v>
      </c>
      <c r="B1388" s="75">
        <v>59.7</v>
      </c>
      <c r="C1388" s="75">
        <v>63.0</v>
      </c>
      <c r="D1388" s="75">
        <v>81.85</v>
      </c>
      <c r="E1388" s="75">
        <v>59.3962264150943</v>
      </c>
    </row>
    <row r="1389" ht="15.75" customHeight="1">
      <c r="A1389" s="13">
        <v>42139.489583333336</v>
      </c>
      <c r="B1389" s="75">
        <v>60.45</v>
      </c>
      <c r="C1389" s="75">
        <v>63.0</v>
      </c>
      <c r="D1389" s="75">
        <v>82.6</v>
      </c>
      <c r="E1389" s="75">
        <v>61.0943396226415</v>
      </c>
    </row>
    <row r="1390" ht="15.75" customHeight="1">
      <c r="A1390" s="13">
        <v>42139.5</v>
      </c>
      <c r="B1390" s="75">
        <v>61.0</v>
      </c>
      <c r="C1390" s="75">
        <v>63.2333333333333</v>
      </c>
      <c r="D1390" s="75">
        <v>83.1166666666667</v>
      </c>
      <c r="E1390" s="75">
        <v>62.5833333333333</v>
      </c>
    </row>
    <row r="1391" ht="15.75" customHeight="1">
      <c r="A1391" s="13">
        <v>42139.510416666664</v>
      </c>
      <c r="B1391" s="75">
        <v>61.0</v>
      </c>
      <c r="C1391" s="75">
        <v>63.7333333333333</v>
      </c>
      <c r="D1391" s="75">
        <v>83.3666666666667</v>
      </c>
      <c r="E1391" s="75">
        <v>63.8333333333333</v>
      </c>
    </row>
    <row r="1392" ht="15.75" customHeight="1">
      <c r="A1392" s="13">
        <v>42139.520833333336</v>
      </c>
      <c r="B1392" s="75">
        <v>61.0</v>
      </c>
      <c r="C1392" s="75">
        <v>64.2333333333333</v>
      </c>
      <c r="D1392" s="75">
        <v>83.6166666666667</v>
      </c>
      <c r="E1392" s="75">
        <v>65.0833333333333</v>
      </c>
    </row>
    <row r="1393" ht="15.75" customHeight="1">
      <c r="A1393" s="13">
        <v>42139.53125</v>
      </c>
      <c r="B1393" s="75">
        <v>61.0</v>
      </c>
      <c r="C1393" s="75">
        <v>64.7333333333333</v>
      </c>
      <c r="D1393" s="75">
        <v>83.8666666666667</v>
      </c>
      <c r="E1393" s="75">
        <v>66.3333333333333</v>
      </c>
    </row>
    <row r="1394" ht="15.75" customHeight="1">
      <c r="A1394" s="13">
        <v>42139.541666666664</v>
      </c>
      <c r="B1394" s="75">
        <v>60.9333333333333</v>
      </c>
      <c r="C1394" s="75">
        <v>65.0</v>
      </c>
      <c r="D1394" s="75">
        <v>83.8833333333333</v>
      </c>
      <c r="E1394" s="75">
        <v>67.2333333333333</v>
      </c>
    </row>
    <row r="1395" ht="15.75" customHeight="1">
      <c r="A1395" s="13">
        <v>42139.552083333336</v>
      </c>
      <c r="B1395" s="75">
        <v>60.6833333333333</v>
      </c>
      <c r="C1395" s="75">
        <v>65.0</v>
      </c>
      <c r="D1395" s="75">
        <v>83.6333333333333</v>
      </c>
      <c r="E1395" s="75">
        <v>67.7333333333333</v>
      </c>
    </row>
    <row r="1396" ht="15.75" customHeight="1">
      <c r="A1396" s="13">
        <v>42139.5625</v>
      </c>
      <c r="B1396" s="75">
        <v>60.4333333333333</v>
      </c>
      <c r="C1396" s="75">
        <v>65.0</v>
      </c>
      <c r="D1396" s="75">
        <v>83.3833333333333</v>
      </c>
      <c r="E1396" s="75">
        <v>68.2333333333333</v>
      </c>
    </row>
    <row r="1397" ht="15.75" customHeight="1">
      <c r="A1397" s="13">
        <v>42139.572916666664</v>
      </c>
      <c r="B1397" s="75">
        <v>60.1833333333333</v>
      </c>
      <c r="C1397" s="75">
        <v>65.0</v>
      </c>
      <c r="D1397" s="75">
        <v>83.1333333333333</v>
      </c>
      <c r="E1397" s="75">
        <v>68.7333333333333</v>
      </c>
    </row>
    <row r="1398" ht="15.75" customHeight="1">
      <c r="A1398" s="13">
        <v>42139.583333333336</v>
      </c>
      <c r="B1398" s="75">
        <v>60.0</v>
      </c>
      <c r="C1398" s="75">
        <v>65.0</v>
      </c>
      <c r="D1398" s="75">
        <v>83.1166666666667</v>
      </c>
      <c r="E1398" s="75">
        <v>69.1166666666667</v>
      </c>
    </row>
    <row r="1399" ht="15.75" customHeight="1">
      <c r="A1399" s="13">
        <v>42139.59375</v>
      </c>
      <c r="B1399" s="75">
        <v>60.0</v>
      </c>
      <c r="C1399" s="75">
        <v>65.0</v>
      </c>
      <c r="D1399" s="75">
        <v>83.3666666666667</v>
      </c>
      <c r="E1399" s="75">
        <v>69.3666666666667</v>
      </c>
    </row>
    <row r="1400" ht="15.75" customHeight="1">
      <c r="A1400" s="13">
        <v>42139.604166666664</v>
      </c>
      <c r="B1400" s="75">
        <v>60.0</v>
      </c>
      <c r="C1400" s="75">
        <v>65.0</v>
      </c>
      <c r="D1400" s="75">
        <v>83.6166666666667</v>
      </c>
      <c r="E1400" s="75">
        <v>69.6166666666667</v>
      </c>
    </row>
    <row r="1401" ht="15.75" customHeight="1">
      <c r="A1401" s="13">
        <v>42139.614583333336</v>
      </c>
      <c r="B1401" s="75">
        <v>60.0</v>
      </c>
      <c r="C1401" s="75">
        <v>65.0</v>
      </c>
      <c r="D1401" s="75">
        <v>83.8666666666667</v>
      </c>
      <c r="E1401" s="75">
        <v>69.8666666666667</v>
      </c>
    </row>
    <row r="1402" ht="15.75" customHeight="1">
      <c r="A1402" s="13">
        <v>42139.625</v>
      </c>
      <c r="B1402" s="75">
        <v>59.9333333333333</v>
      </c>
      <c r="C1402" s="75">
        <v>64.8833333333333</v>
      </c>
      <c r="D1402" s="75">
        <v>84.1166666666667</v>
      </c>
      <c r="E1402" s="75">
        <v>70.0</v>
      </c>
    </row>
    <row r="1403" ht="15.75" customHeight="1">
      <c r="A1403" s="13">
        <v>42139.635416666664</v>
      </c>
      <c r="B1403" s="75">
        <v>59.6833333333333</v>
      </c>
      <c r="C1403" s="75">
        <v>64.6333333333333</v>
      </c>
      <c r="D1403" s="75">
        <v>84.3666666666667</v>
      </c>
      <c r="E1403" s="75">
        <v>70.0</v>
      </c>
    </row>
    <row r="1404" ht="15.75" customHeight="1">
      <c r="A1404" s="13">
        <v>42139.645833333336</v>
      </c>
      <c r="B1404" s="75">
        <v>59.4333333333333</v>
      </c>
      <c r="C1404" s="75">
        <v>64.3833333333333</v>
      </c>
      <c r="D1404" s="75">
        <v>84.6166666666667</v>
      </c>
      <c r="E1404" s="75">
        <v>70.0</v>
      </c>
    </row>
    <row r="1405" ht="15.75" customHeight="1">
      <c r="A1405" s="13">
        <v>42139.65625</v>
      </c>
      <c r="B1405" s="75">
        <v>59.1833333333333</v>
      </c>
      <c r="C1405" s="75">
        <v>64.1333333333333</v>
      </c>
      <c r="D1405" s="75">
        <v>84.8666666666667</v>
      </c>
      <c r="E1405" s="75">
        <v>70.0</v>
      </c>
    </row>
    <row r="1406" ht="15.75" customHeight="1">
      <c r="A1406" s="13">
        <v>42139.666666666664</v>
      </c>
      <c r="B1406" s="75">
        <v>58.9333333333333</v>
      </c>
      <c r="C1406" s="75">
        <v>63.7666666666667</v>
      </c>
      <c r="D1406" s="75">
        <v>85.2333333333333</v>
      </c>
      <c r="E1406" s="75">
        <v>69.5333333333333</v>
      </c>
    </row>
    <row r="1407" ht="15.75" customHeight="1">
      <c r="A1407" s="13">
        <v>42139.677083333336</v>
      </c>
      <c r="B1407" s="75">
        <v>58.6833333333333</v>
      </c>
      <c r="C1407" s="75">
        <v>63.2666666666667</v>
      </c>
      <c r="D1407" s="75">
        <v>85.7333333333333</v>
      </c>
      <c r="E1407" s="75">
        <v>68.5333333333333</v>
      </c>
    </row>
    <row r="1408" ht="15.75" customHeight="1">
      <c r="A1408" s="13">
        <v>42139.6875</v>
      </c>
      <c r="B1408" s="75">
        <v>58.4333333333333</v>
      </c>
      <c r="C1408" s="75">
        <v>62.7666666666667</v>
      </c>
      <c r="D1408" s="75">
        <v>86.2333333333333</v>
      </c>
      <c r="E1408" s="75">
        <v>67.5333333333333</v>
      </c>
    </row>
    <row r="1409" ht="15.75" customHeight="1">
      <c r="A1409" s="13">
        <v>42139.697916666664</v>
      </c>
      <c r="B1409" s="75">
        <v>58.1833333333333</v>
      </c>
      <c r="C1409" s="75">
        <v>62.2666666666667</v>
      </c>
      <c r="D1409" s="75">
        <v>86.7333333333333</v>
      </c>
      <c r="E1409" s="75">
        <v>66.5333333333333</v>
      </c>
    </row>
    <row r="1410" ht="15.75" customHeight="1">
      <c r="A1410" s="13">
        <v>42139.708333333336</v>
      </c>
      <c r="B1410" s="75">
        <v>58.0</v>
      </c>
      <c r="C1410" s="75">
        <v>61.7666666666667</v>
      </c>
      <c r="D1410" s="75">
        <v>86.7666666666667</v>
      </c>
      <c r="E1410" s="75">
        <v>65.8833333333333</v>
      </c>
    </row>
    <row r="1411" ht="15.75" customHeight="1">
      <c r="A1411" s="13">
        <v>42139.71875</v>
      </c>
      <c r="B1411" s="75">
        <v>58.0</v>
      </c>
      <c r="C1411" s="75">
        <v>61.2666666666667</v>
      </c>
      <c r="D1411" s="75">
        <v>86.2666666666667</v>
      </c>
      <c r="E1411" s="75">
        <v>65.6333333333333</v>
      </c>
    </row>
    <row r="1412" ht="15.75" customHeight="1">
      <c r="A1412" s="13">
        <v>42139.729166666664</v>
      </c>
      <c r="B1412" s="75">
        <v>58.0</v>
      </c>
      <c r="C1412" s="75">
        <v>60.7666666666667</v>
      </c>
      <c r="D1412" s="75">
        <v>85.7666666666667</v>
      </c>
      <c r="E1412" s="75">
        <v>65.3833333333333</v>
      </c>
    </row>
    <row r="1413" ht="15.75" customHeight="1">
      <c r="A1413" s="13">
        <v>42139.739583333336</v>
      </c>
      <c r="B1413" s="75">
        <v>58.0</v>
      </c>
      <c r="C1413" s="75">
        <v>60.2666666666667</v>
      </c>
      <c r="D1413" s="75">
        <v>85.2666666666667</v>
      </c>
      <c r="E1413" s="75">
        <v>65.1333333333333</v>
      </c>
    </row>
    <row r="1414" ht="15.75" customHeight="1">
      <c r="A1414" s="13">
        <v>42139.75</v>
      </c>
      <c r="B1414" s="75">
        <v>57.9333333333333</v>
      </c>
      <c r="C1414" s="75">
        <v>59.7666666666667</v>
      </c>
      <c r="D1414" s="75">
        <v>84.6379310344828</v>
      </c>
      <c r="E1414" s="75">
        <v>65.0</v>
      </c>
    </row>
    <row r="1415" ht="15.75" customHeight="1">
      <c r="A1415" s="13">
        <v>42139.760416666664</v>
      </c>
      <c r="B1415" s="75">
        <v>57.6833333333333</v>
      </c>
      <c r="C1415" s="75">
        <v>59.2666666666667</v>
      </c>
      <c r="D1415" s="75">
        <v>83.8620689655172</v>
      </c>
      <c r="E1415" s="75">
        <v>65.0</v>
      </c>
    </row>
    <row r="1416" ht="15.75" customHeight="1">
      <c r="A1416" s="13">
        <v>42139.770833333336</v>
      </c>
      <c r="B1416" s="75">
        <v>57.4333333333333</v>
      </c>
      <c r="C1416" s="75">
        <v>58.7666666666667</v>
      </c>
      <c r="D1416" s="75">
        <v>83.0862068965517</v>
      </c>
      <c r="E1416" s="75">
        <v>65.0</v>
      </c>
    </row>
    <row r="1417" ht="15.75" customHeight="1">
      <c r="A1417" s="13">
        <v>42139.78125</v>
      </c>
      <c r="B1417" s="75">
        <v>57.1833333333333</v>
      </c>
      <c r="C1417" s="75">
        <v>58.2666666666667</v>
      </c>
      <c r="D1417" s="75">
        <v>82.3103448275862</v>
      </c>
      <c r="E1417" s="75">
        <v>65.0</v>
      </c>
    </row>
    <row r="1418" ht="15.75" customHeight="1">
      <c r="A1418" s="13">
        <v>42139.791666666664</v>
      </c>
      <c r="B1418" s="75">
        <v>56.9333333333333</v>
      </c>
      <c r="C1418" s="75">
        <v>57.7666666666667</v>
      </c>
      <c r="D1418" s="75">
        <v>81.5333333333333</v>
      </c>
      <c r="E1418" s="75">
        <v>64.8833333333333</v>
      </c>
    </row>
    <row r="1419" ht="15.75" customHeight="1">
      <c r="A1419" s="13">
        <v>42139.802083333336</v>
      </c>
      <c r="B1419" s="75">
        <v>56.6833333333333</v>
      </c>
      <c r="C1419" s="75">
        <v>57.2666666666667</v>
      </c>
      <c r="D1419" s="75">
        <v>80.5333333333333</v>
      </c>
      <c r="E1419" s="75">
        <v>64.6333333333333</v>
      </c>
    </row>
    <row r="1420" ht="15.75" customHeight="1">
      <c r="A1420" s="13">
        <v>42139.8125</v>
      </c>
      <c r="B1420" s="75">
        <v>56.4333333333333</v>
      </c>
      <c r="C1420" s="75">
        <v>56.7666666666667</v>
      </c>
      <c r="D1420" s="75">
        <v>79.5333333333333</v>
      </c>
      <c r="E1420" s="75">
        <v>64.3833333333333</v>
      </c>
    </row>
    <row r="1421" ht="15.75" customHeight="1">
      <c r="A1421" s="13">
        <v>42139.822916666664</v>
      </c>
      <c r="B1421" s="75">
        <v>56.1833333333333</v>
      </c>
      <c r="C1421" s="75">
        <v>56.2666666666667</v>
      </c>
      <c r="D1421" s="75">
        <v>78.5333333333333</v>
      </c>
      <c r="E1421" s="75">
        <v>64.1333333333333</v>
      </c>
    </row>
    <row r="1422" ht="15.75" customHeight="1">
      <c r="A1422" s="13">
        <v>42139.833333333336</v>
      </c>
      <c r="B1422" s="75">
        <v>56.0</v>
      </c>
      <c r="C1422" s="75">
        <v>56.0</v>
      </c>
      <c r="D1422" s="75">
        <v>77.65</v>
      </c>
      <c r="E1422" s="75">
        <v>64.0</v>
      </c>
    </row>
    <row r="1423" ht="15.75" customHeight="1">
      <c r="A1423" s="13">
        <v>42139.84375</v>
      </c>
      <c r="B1423" s="75">
        <v>56.0</v>
      </c>
      <c r="C1423" s="75">
        <v>56.0</v>
      </c>
      <c r="D1423" s="75">
        <v>76.9</v>
      </c>
      <c r="E1423" s="75">
        <v>64.0</v>
      </c>
    </row>
    <row r="1424" ht="15.75" customHeight="1">
      <c r="A1424" s="13">
        <v>42139.854166666664</v>
      </c>
      <c r="B1424" s="75">
        <v>56.0</v>
      </c>
      <c r="C1424" s="75">
        <v>56.0</v>
      </c>
      <c r="D1424" s="75">
        <v>76.15</v>
      </c>
      <c r="E1424" s="75">
        <v>64.0</v>
      </c>
    </row>
    <row r="1425" ht="15.75" customHeight="1">
      <c r="A1425" s="13">
        <v>42139.864583333336</v>
      </c>
      <c r="B1425" s="75">
        <v>56.0</v>
      </c>
      <c r="C1425" s="75">
        <v>56.0</v>
      </c>
      <c r="D1425" s="75">
        <v>75.4</v>
      </c>
      <c r="E1425" s="75">
        <v>64.0</v>
      </c>
    </row>
    <row r="1426" ht="15.75" customHeight="1">
      <c r="A1426" s="13">
        <v>42139.875</v>
      </c>
      <c r="B1426" s="75">
        <v>55.9285714285714</v>
      </c>
      <c r="C1426" s="75">
        <v>55.8833333333333</v>
      </c>
      <c r="D1426" s="75">
        <v>74.7666666666667</v>
      </c>
      <c r="E1426" s="75">
        <v>63.65</v>
      </c>
    </row>
    <row r="1427" ht="15.75" customHeight="1">
      <c r="A1427" s="13">
        <v>42139.885416666664</v>
      </c>
      <c r="B1427" s="75">
        <v>55.6607142857143</v>
      </c>
      <c r="C1427" s="75">
        <v>55.6333333333333</v>
      </c>
      <c r="D1427" s="75">
        <v>74.2666666666667</v>
      </c>
      <c r="E1427" s="75">
        <v>62.9</v>
      </c>
    </row>
    <row r="1428" ht="15.75" customHeight="1">
      <c r="A1428" s="13">
        <v>42139.895833333336</v>
      </c>
      <c r="B1428" s="75">
        <v>55.3928571428571</v>
      </c>
      <c r="C1428" s="75">
        <v>55.3833333333333</v>
      </c>
      <c r="D1428" s="75">
        <v>73.7666666666667</v>
      </c>
      <c r="E1428" s="75">
        <v>62.15</v>
      </c>
    </row>
    <row r="1429" ht="15.75" customHeight="1">
      <c r="A1429" s="13">
        <v>42139.90625</v>
      </c>
      <c r="B1429" s="75">
        <v>55.125</v>
      </c>
      <c r="C1429" s="75">
        <v>55.1333333333333</v>
      </c>
      <c r="D1429" s="75">
        <v>73.2666666666667</v>
      </c>
      <c r="E1429" s="75">
        <v>61.4</v>
      </c>
    </row>
    <row r="1430" ht="15.75" customHeight="1">
      <c r="A1430" s="13">
        <v>42139.916666666664</v>
      </c>
      <c r="B1430" s="75">
        <v>55.9333333333333</v>
      </c>
      <c r="C1430" s="75">
        <v>54.8833333333333</v>
      </c>
      <c r="D1430" s="75">
        <v>72.7666666666667</v>
      </c>
      <c r="E1430" s="75">
        <v>60.7666666666667</v>
      </c>
    </row>
    <row r="1431" ht="15.75" customHeight="1">
      <c r="A1431" s="13">
        <v>42139.927083333336</v>
      </c>
      <c r="B1431" s="75">
        <v>55.6833333333333</v>
      </c>
      <c r="C1431" s="75">
        <v>54.6333333333333</v>
      </c>
      <c r="D1431" s="75">
        <v>72.2666666666667</v>
      </c>
      <c r="E1431" s="75">
        <v>60.2666666666667</v>
      </c>
    </row>
    <row r="1432" ht="15.75" customHeight="1">
      <c r="A1432" s="13">
        <v>42139.9375</v>
      </c>
      <c r="B1432" s="75">
        <v>55.4333333333333</v>
      </c>
      <c r="C1432" s="75">
        <v>54.3833333333333</v>
      </c>
      <c r="D1432" s="75">
        <v>71.7666666666667</v>
      </c>
      <c r="E1432" s="75">
        <v>59.7666666666667</v>
      </c>
    </row>
    <row r="1433" ht="15.75" customHeight="1">
      <c r="A1433" s="13">
        <v>42139.947916666664</v>
      </c>
      <c r="B1433" s="75">
        <v>55.1833333333333</v>
      </c>
      <c r="C1433" s="75">
        <v>54.1333333333333</v>
      </c>
      <c r="D1433" s="75">
        <v>71.2666666666667</v>
      </c>
      <c r="E1433" s="75">
        <v>59.2666666666667</v>
      </c>
    </row>
    <row r="1434" ht="15.75" customHeight="1">
      <c r="A1434" s="13">
        <v>42139.958333333336</v>
      </c>
      <c r="B1434" s="75">
        <v>55.0</v>
      </c>
      <c r="C1434" s="75">
        <v>54.1627906976744</v>
      </c>
      <c r="D1434" s="75">
        <v>71.0</v>
      </c>
      <c r="E1434" s="75">
        <v>58.7666666666667</v>
      </c>
    </row>
    <row r="1435" ht="15.75" customHeight="1">
      <c r="A1435" s="13">
        <v>42139.96875</v>
      </c>
      <c r="B1435" s="75">
        <v>55.0</v>
      </c>
      <c r="C1435" s="75">
        <v>54.5116279069767</v>
      </c>
      <c r="D1435" s="75">
        <v>71.0</v>
      </c>
      <c r="E1435" s="75">
        <v>58.2666666666667</v>
      </c>
    </row>
    <row r="1436" ht="15.75" customHeight="1">
      <c r="A1436" s="13">
        <v>42139.979166666664</v>
      </c>
      <c r="B1436" s="75">
        <v>55.0</v>
      </c>
      <c r="C1436" s="75">
        <v>54.8604651162791</v>
      </c>
      <c r="D1436" s="75">
        <v>71.0</v>
      </c>
      <c r="E1436" s="75">
        <v>57.7666666666667</v>
      </c>
    </row>
    <row r="1437" ht="15.75" customHeight="1">
      <c r="A1437" s="13">
        <v>42139.989583333336</v>
      </c>
      <c r="B1437" s="75">
        <v>55.0</v>
      </c>
      <c r="C1437" s="75">
        <v>55.0</v>
      </c>
      <c r="D1437" s="75">
        <v>70.7272727272727</v>
      </c>
      <c r="E1437" s="75">
        <v>57.2666666666667</v>
      </c>
    </row>
    <row r="1438" ht="15.75" customHeight="1">
      <c r="A1438" s="13">
        <v>42140.0</v>
      </c>
      <c r="B1438" s="75">
        <v>54.9333333333333</v>
      </c>
      <c r="C1438" s="75">
        <v>54.8372093023256</v>
      </c>
      <c r="D1438" s="75">
        <v>70.5</v>
      </c>
      <c r="E1438" s="75">
        <v>56.8833333333333</v>
      </c>
    </row>
    <row r="1439" ht="15.75" customHeight="1">
      <c r="A1439" s="13">
        <v>42140.010416666664</v>
      </c>
      <c r="B1439" s="75">
        <v>54.6833333333333</v>
      </c>
      <c r="C1439" s="75">
        <v>54.4883720930233</v>
      </c>
      <c r="D1439" s="75">
        <v>71.0</v>
      </c>
      <c r="E1439" s="75">
        <v>56.6333333333333</v>
      </c>
    </row>
    <row r="1440" ht="15.75" customHeight="1">
      <c r="A1440" s="13">
        <v>42140.020833333336</v>
      </c>
      <c r="B1440" s="75">
        <v>54.4333333333333</v>
      </c>
      <c r="C1440" s="75">
        <v>54.1395348837209</v>
      </c>
      <c r="D1440" s="75">
        <v>71.0</v>
      </c>
      <c r="E1440" s="75">
        <v>56.3833333333333</v>
      </c>
    </row>
    <row r="1441" ht="15.75" customHeight="1">
      <c r="A1441" s="13">
        <v>42140.03125</v>
      </c>
      <c r="B1441" s="75">
        <v>54.1833333333333</v>
      </c>
      <c r="C1441" s="75">
        <v>54.0</v>
      </c>
      <c r="D1441" s="75">
        <v>71.0</v>
      </c>
      <c r="E1441" s="75">
        <v>56.1333333333333</v>
      </c>
    </row>
    <row r="1442" ht="15.75" customHeight="1">
      <c r="A1442" s="13">
        <v>42140.041666666664</v>
      </c>
      <c r="B1442" s="75">
        <v>54.0</v>
      </c>
      <c r="C1442" s="75">
        <v>54.0</v>
      </c>
      <c r="D1442" s="75">
        <v>70.5882352941177</v>
      </c>
      <c r="E1442" s="75">
        <v>55.7666666666667</v>
      </c>
    </row>
    <row r="1443" ht="15.75" customHeight="1">
      <c r="A1443" s="13">
        <v>42140.052083333336</v>
      </c>
      <c r="B1443" s="75">
        <v>54.0</v>
      </c>
      <c r="C1443" s="75">
        <v>54.0</v>
      </c>
      <c r="D1443" s="75">
        <v>69.8837209302326</v>
      </c>
      <c r="E1443" s="75">
        <v>55.2666666666667</v>
      </c>
    </row>
    <row r="1444" ht="15.75" customHeight="1">
      <c r="A1444" s="13">
        <v>42140.0625</v>
      </c>
      <c r="B1444" s="75">
        <v>54.0</v>
      </c>
      <c r="C1444" s="75">
        <v>54.0</v>
      </c>
      <c r="D1444" s="75">
        <v>69.5348837209302</v>
      </c>
      <c r="E1444" s="75">
        <v>54.7666666666667</v>
      </c>
    </row>
    <row r="1445" ht="15.75" customHeight="1">
      <c r="A1445" s="13">
        <v>42140.072916666664</v>
      </c>
      <c r="B1445" s="75">
        <v>54.0</v>
      </c>
      <c r="C1445" s="75">
        <v>54.0</v>
      </c>
      <c r="D1445" s="75">
        <v>69.1860465116279</v>
      </c>
      <c r="E1445" s="75">
        <v>54.2666666666667</v>
      </c>
    </row>
    <row r="1446" ht="15.75" customHeight="1">
      <c r="A1446" s="13">
        <v>42140.083333333336</v>
      </c>
      <c r="B1446" s="75">
        <v>54.0</v>
      </c>
      <c r="C1446" s="75">
        <v>52.3</v>
      </c>
      <c r="D1446" s="75">
        <v>69.0</v>
      </c>
      <c r="E1446" s="75">
        <v>53.7666666666667</v>
      </c>
    </row>
    <row r="1447" ht="15.75" customHeight="1">
      <c r="A1447" s="13">
        <v>42140.09375</v>
      </c>
      <c r="B1447" s="75">
        <v>54.0</v>
      </c>
      <c r="C1447" s="75">
        <v>50.8</v>
      </c>
      <c r="D1447" s="75">
        <v>69.0</v>
      </c>
      <c r="E1447" s="75">
        <v>53.2666666666667</v>
      </c>
    </row>
    <row r="1448" ht="15.75" customHeight="1">
      <c r="A1448" s="13">
        <v>42140.104166666664</v>
      </c>
      <c r="B1448" s="75">
        <v>54.0</v>
      </c>
      <c r="C1448" s="75">
        <v>50.2333333333333</v>
      </c>
      <c r="D1448" s="75">
        <v>69.0</v>
      </c>
      <c r="E1448" s="75">
        <v>52.7666666666667</v>
      </c>
    </row>
    <row r="1449" ht="15.75" customHeight="1">
      <c r="A1449" s="13">
        <v>42140.114583333336</v>
      </c>
      <c r="B1449" s="75">
        <v>54.0</v>
      </c>
      <c r="C1449" s="75">
        <v>50.7333333333333</v>
      </c>
      <c r="D1449" s="75">
        <v>69.0</v>
      </c>
      <c r="E1449" s="75">
        <v>52.2666666666667</v>
      </c>
    </row>
    <row r="1450" ht="15.75" customHeight="1">
      <c r="A1450" s="13">
        <v>42140.125</v>
      </c>
      <c r="B1450" s="75">
        <v>54.0</v>
      </c>
      <c r="C1450" s="75">
        <v>51.4666666666667</v>
      </c>
      <c r="D1450" s="75">
        <v>68.7666666666667</v>
      </c>
      <c r="E1450" s="75">
        <v>51.8833333333333</v>
      </c>
    </row>
    <row r="1451" ht="15.75" customHeight="1">
      <c r="A1451" s="13">
        <v>42140.135416666664</v>
      </c>
      <c r="B1451" s="75">
        <v>54.0</v>
      </c>
      <c r="C1451" s="75">
        <v>51.6888888888889</v>
      </c>
      <c r="D1451" s="75">
        <v>68.2666666666667</v>
      </c>
      <c r="E1451" s="75">
        <v>51.6333333333333</v>
      </c>
    </row>
    <row r="1452" ht="15.75" customHeight="1">
      <c r="A1452" s="13">
        <v>42140.145833333336</v>
      </c>
      <c r="B1452" s="75">
        <v>54.0</v>
      </c>
      <c r="C1452" s="75">
        <v>51.0222222222222</v>
      </c>
      <c r="D1452" s="75">
        <v>67.7666666666667</v>
      </c>
      <c r="E1452" s="75">
        <v>51.3833333333333</v>
      </c>
    </row>
    <row r="1453" ht="15.75" customHeight="1">
      <c r="A1453" s="13">
        <v>42140.15625</v>
      </c>
      <c r="B1453" s="75">
        <v>54.0</v>
      </c>
      <c r="C1453" s="75">
        <v>50.3555555555556</v>
      </c>
      <c r="D1453" s="75">
        <v>67.2666666666667</v>
      </c>
      <c r="E1453" s="75">
        <v>51.1333333333333</v>
      </c>
    </row>
    <row r="1454" ht="15.75" customHeight="1">
      <c r="A1454" s="13">
        <v>42140.166666666664</v>
      </c>
      <c r="B1454" s="75">
        <v>54.0</v>
      </c>
      <c r="C1454" s="75">
        <v>50.2333333333333</v>
      </c>
      <c r="D1454" s="75">
        <v>67.0</v>
      </c>
      <c r="E1454" s="75">
        <v>51.0</v>
      </c>
    </row>
    <row r="1455" ht="15.75" customHeight="1">
      <c r="A1455" s="13">
        <v>42140.177083333336</v>
      </c>
      <c r="B1455" s="75">
        <v>54.0</v>
      </c>
      <c r="C1455" s="75">
        <v>50.7333333333333</v>
      </c>
      <c r="D1455" s="75">
        <v>67.0</v>
      </c>
      <c r="E1455" s="75">
        <v>51.0</v>
      </c>
    </row>
    <row r="1456" ht="15.75" customHeight="1">
      <c r="A1456" s="13">
        <v>42140.1875</v>
      </c>
      <c r="B1456" s="75">
        <v>54.0</v>
      </c>
      <c r="C1456" s="75">
        <v>51.2333333333333</v>
      </c>
      <c r="D1456" s="75">
        <v>67.0</v>
      </c>
      <c r="E1456" s="75">
        <v>51.0</v>
      </c>
    </row>
    <row r="1457" ht="15.75" customHeight="1">
      <c r="A1457" s="13">
        <v>42140.197916666664</v>
      </c>
      <c r="B1457" s="75">
        <v>54.0</v>
      </c>
      <c r="C1457" s="75">
        <v>51.7333333333333</v>
      </c>
      <c r="D1457" s="75">
        <v>67.0</v>
      </c>
      <c r="E1457" s="75">
        <v>51.0</v>
      </c>
    </row>
    <row r="1458" ht="15.75" customHeight="1">
      <c r="A1458" s="13">
        <v>42140.208333333336</v>
      </c>
      <c r="B1458" s="75">
        <v>54.0666666666667</v>
      </c>
      <c r="C1458" s="75">
        <v>52.1166666666667</v>
      </c>
      <c r="D1458" s="75">
        <v>66.8833333333333</v>
      </c>
      <c r="E1458" s="75">
        <v>51.1166666666667</v>
      </c>
    </row>
    <row r="1459" ht="15.75" customHeight="1">
      <c r="A1459" s="13">
        <v>42140.21875</v>
      </c>
      <c r="B1459" s="75">
        <v>54.3166666666667</v>
      </c>
      <c r="C1459" s="75">
        <v>52.3666666666667</v>
      </c>
      <c r="D1459" s="75">
        <v>66.6333333333333</v>
      </c>
      <c r="E1459" s="75">
        <v>51.3666666666667</v>
      </c>
    </row>
    <row r="1460" ht="15.75" customHeight="1">
      <c r="A1460" s="13">
        <v>42140.229166666664</v>
      </c>
      <c r="B1460" s="75">
        <v>54.5666666666667</v>
      </c>
      <c r="C1460" s="75">
        <v>52.6166666666667</v>
      </c>
      <c r="D1460" s="75">
        <v>66.3833333333333</v>
      </c>
      <c r="E1460" s="75">
        <v>51.6166666666667</v>
      </c>
    </row>
    <row r="1461" ht="15.75" customHeight="1">
      <c r="A1461" s="13">
        <v>42140.239583333336</v>
      </c>
      <c r="B1461" s="75">
        <v>54.8166666666667</v>
      </c>
      <c r="C1461" s="75">
        <v>52.8666666666667</v>
      </c>
      <c r="D1461" s="75">
        <v>66.1333333333333</v>
      </c>
      <c r="E1461" s="75">
        <v>51.8666666666667</v>
      </c>
    </row>
    <row r="1462" ht="15.75" customHeight="1">
      <c r="A1462" s="13">
        <v>42140.25</v>
      </c>
      <c r="B1462" s="75">
        <v>55.0</v>
      </c>
      <c r="C1462" s="75">
        <v>53.2333333333333</v>
      </c>
      <c r="D1462" s="75">
        <v>66.2333333333333</v>
      </c>
      <c r="E1462" s="75">
        <v>52.4666666666667</v>
      </c>
    </row>
    <row r="1463" ht="15.75" customHeight="1">
      <c r="A1463" s="13">
        <v>42140.260416666664</v>
      </c>
      <c r="B1463" s="75">
        <v>55.0</v>
      </c>
      <c r="C1463" s="75">
        <v>53.7333333333333</v>
      </c>
      <c r="D1463" s="75">
        <v>66.7333333333333</v>
      </c>
      <c r="E1463" s="75">
        <v>53.4666666666667</v>
      </c>
    </row>
    <row r="1464" ht="15.75" customHeight="1">
      <c r="A1464" s="13">
        <v>42140.270833333336</v>
      </c>
      <c r="B1464" s="75">
        <v>55.0</v>
      </c>
      <c r="C1464" s="75">
        <v>54.2333333333333</v>
      </c>
      <c r="D1464" s="75">
        <v>67.2333333333333</v>
      </c>
      <c r="E1464" s="75">
        <v>54.4666666666667</v>
      </c>
    </row>
    <row r="1465" ht="15.75" customHeight="1">
      <c r="A1465" s="13">
        <v>42140.28125</v>
      </c>
      <c r="B1465" s="75">
        <v>55.0</v>
      </c>
      <c r="C1465" s="75">
        <v>54.7333333333333</v>
      </c>
      <c r="D1465" s="75">
        <v>67.7333333333333</v>
      </c>
      <c r="E1465" s="75">
        <v>55.4666666666667</v>
      </c>
    </row>
    <row r="1466" ht="15.75" customHeight="1">
      <c r="A1466" s="13">
        <v>42140.291666666664</v>
      </c>
      <c r="B1466" s="75">
        <v>55.0</v>
      </c>
      <c r="C1466" s="75">
        <v>55.0</v>
      </c>
      <c r="D1466" s="75">
        <v>68.4666666666667</v>
      </c>
      <c r="E1466" s="75">
        <v>56.4666666666667</v>
      </c>
    </row>
    <row r="1467" ht="15.75" customHeight="1">
      <c r="A1467" s="13">
        <v>42140.302083333336</v>
      </c>
      <c r="B1467" s="75">
        <v>55.0</v>
      </c>
      <c r="C1467" s="75">
        <v>55.0</v>
      </c>
      <c r="D1467" s="75">
        <v>69.4666666666667</v>
      </c>
      <c r="E1467" s="75">
        <v>57.4666666666667</v>
      </c>
    </row>
    <row r="1468" ht="15.75" customHeight="1">
      <c r="A1468" s="13">
        <v>42140.3125</v>
      </c>
      <c r="B1468" s="75">
        <v>55.0</v>
      </c>
      <c r="C1468" s="75">
        <v>55.0</v>
      </c>
      <c r="D1468" s="75">
        <v>70.4666666666667</v>
      </c>
      <c r="E1468" s="75">
        <v>58.4666666666667</v>
      </c>
    </row>
    <row r="1469" ht="15.75" customHeight="1">
      <c r="A1469" s="13">
        <v>42140.322916666664</v>
      </c>
      <c r="B1469" s="75">
        <v>55.0</v>
      </c>
      <c r="C1469" s="75">
        <v>55.0</v>
      </c>
      <c r="D1469" s="75">
        <v>71.4666666666667</v>
      </c>
      <c r="E1469" s="75">
        <v>59.4666666666667</v>
      </c>
    </row>
    <row r="1470" ht="15.75" customHeight="1">
      <c r="A1470" s="13">
        <v>42140.333333333336</v>
      </c>
      <c r="B1470" s="75">
        <v>55.0666666666667</v>
      </c>
      <c r="C1470" s="75">
        <v>55.0</v>
      </c>
      <c r="D1470" s="75">
        <v>72.8166666666667</v>
      </c>
      <c r="E1470" s="75">
        <v>60.35</v>
      </c>
    </row>
    <row r="1471" ht="15.75" customHeight="1">
      <c r="A1471" s="13">
        <v>42140.34375</v>
      </c>
      <c r="B1471" s="75">
        <v>55.3166666666667</v>
      </c>
      <c r="C1471" s="75">
        <v>55.0</v>
      </c>
      <c r="D1471" s="75">
        <v>74.5666666666667</v>
      </c>
      <c r="E1471" s="75">
        <v>61.1</v>
      </c>
    </row>
    <row r="1472" ht="15.75" customHeight="1">
      <c r="A1472" s="13">
        <v>42140.354166666664</v>
      </c>
      <c r="B1472" s="75">
        <v>55.5666666666667</v>
      </c>
      <c r="C1472" s="75">
        <v>55.6206896551724</v>
      </c>
      <c r="D1472" s="75">
        <v>76.3166666666667</v>
      </c>
      <c r="E1472" s="75">
        <v>61.85</v>
      </c>
    </row>
    <row r="1473" ht="15.75" customHeight="1">
      <c r="A1473" s="13">
        <v>42140.364583333336</v>
      </c>
      <c r="B1473" s="75">
        <v>55.8166666666667</v>
      </c>
      <c r="C1473" s="75">
        <v>57.1724137931034</v>
      </c>
      <c r="D1473" s="75">
        <v>78.0666666666667</v>
      </c>
      <c r="E1473" s="75">
        <v>62.6</v>
      </c>
    </row>
    <row r="1474" ht="15.75" customHeight="1">
      <c r="A1474" s="13">
        <v>42140.375</v>
      </c>
      <c r="B1474" s="75">
        <v>56.0</v>
      </c>
      <c r="C1474" s="75">
        <v>58.35</v>
      </c>
      <c r="D1474" s="75">
        <v>79.35</v>
      </c>
      <c r="E1474" s="75">
        <v>63.4666666666667</v>
      </c>
    </row>
    <row r="1475" ht="15.75" customHeight="1">
      <c r="A1475" s="13">
        <v>42140.385416666664</v>
      </c>
      <c r="B1475" s="75">
        <v>56.0</v>
      </c>
      <c r="C1475" s="75">
        <v>59.1</v>
      </c>
      <c r="D1475" s="75">
        <v>80.1</v>
      </c>
      <c r="E1475" s="75">
        <v>64.4666666666667</v>
      </c>
    </row>
    <row r="1476" ht="15.75" customHeight="1">
      <c r="A1476" s="13">
        <v>42140.395833333336</v>
      </c>
      <c r="B1476" s="75">
        <v>56.0</v>
      </c>
      <c r="C1476" s="75">
        <v>59.85</v>
      </c>
      <c r="D1476" s="75">
        <v>80.85</v>
      </c>
      <c r="E1476" s="75">
        <v>65.4666666666667</v>
      </c>
    </row>
    <row r="1477" ht="15.75" customHeight="1">
      <c r="A1477" s="13">
        <v>42140.40625</v>
      </c>
      <c r="B1477" s="75">
        <v>56.0</v>
      </c>
      <c r="C1477" s="75">
        <v>60.6</v>
      </c>
      <c r="D1477" s="75">
        <v>81.6</v>
      </c>
      <c r="E1477" s="75">
        <v>66.4666666666667</v>
      </c>
    </row>
    <row r="1478" ht="15.75" customHeight="1">
      <c r="A1478" s="13">
        <v>42140.416666666664</v>
      </c>
      <c r="B1478" s="75">
        <v>56.1333333333333</v>
      </c>
      <c r="C1478" s="75">
        <v>61.2333333333333</v>
      </c>
      <c r="D1478" s="75">
        <v>82.0</v>
      </c>
      <c r="E1478" s="75">
        <v>67.35</v>
      </c>
    </row>
    <row r="1479" ht="15.75" customHeight="1">
      <c r="A1479" s="13">
        <v>42140.427083333336</v>
      </c>
      <c r="B1479" s="75">
        <v>56.6333333333333</v>
      </c>
      <c r="C1479" s="75">
        <v>61.7333333333333</v>
      </c>
      <c r="D1479" s="75">
        <v>82.0</v>
      </c>
      <c r="E1479" s="75">
        <v>68.1</v>
      </c>
    </row>
    <row r="1480" ht="15.75" customHeight="1">
      <c r="A1480" s="13">
        <v>42140.4375</v>
      </c>
      <c r="B1480" s="75">
        <v>57.1333333333333</v>
      </c>
      <c r="C1480" s="75">
        <v>62.2333333333333</v>
      </c>
      <c r="D1480" s="75">
        <v>82.0</v>
      </c>
      <c r="E1480" s="75">
        <v>68.85</v>
      </c>
    </row>
    <row r="1481" ht="15.75" customHeight="1">
      <c r="A1481" s="13">
        <v>42140.447916666664</v>
      </c>
      <c r="B1481" s="75">
        <v>57.6333333333333</v>
      </c>
      <c r="C1481" s="75">
        <v>62.7333333333333</v>
      </c>
      <c r="D1481" s="75">
        <v>82.0</v>
      </c>
      <c r="E1481" s="75">
        <v>69.6</v>
      </c>
    </row>
    <row r="1482" ht="15.75" customHeight="1">
      <c r="A1482" s="13">
        <v>42140.458333333336</v>
      </c>
      <c r="B1482" s="75">
        <v>58.0</v>
      </c>
      <c r="C1482" s="75">
        <v>63.35</v>
      </c>
      <c r="D1482" s="75">
        <v>82.4666666666667</v>
      </c>
      <c r="E1482" s="75">
        <v>70.2333333333333</v>
      </c>
    </row>
    <row r="1483" ht="15.75" customHeight="1">
      <c r="A1483" s="13">
        <v>42140.46875</v>
      </c>
      <c r="B1483" s="75">
        <v>58.0</v>
      </c>
      <c r="C1483" s="75">
        <v>64.1</v>
      </c>
      <c r="D1483" s="75">
        <v>83.4666666666667</v>
      </c>
      <c r="E1483" s="75">
        <v>70.7333333333333</v>
      </c>
    </row>
    <row r="1484" ht="15.75" customHeight="1">
      <c r="A1484" s="13">
        <v>42140.479166666664</v>
      </c>
      <c r="B1484" s="75">
        <v>58.0</v>
      </c>
      <c r="C1484" s="75">
        <v>64.85</v>
      </c>
      <c r="D1484" s="75">
        <v>84.4666666666667</v>
      </c>
      <c r="E1484" s="75">
        <v>71.2333333333333</v>
      </c>
    </row>
    <row r="1485" ht="15.75" customHeight="1">
      <c r="A1485" s="13">
        <v>42140.489583333336</v>
      </c>
      <c r="B1485" s="75">
        <v>58.0</v>
      </c>
      <c r="C1485" s="75">
        <v>65.6</v>
      </c>
      <c r="D1485" s="75">
        <v>85.4666666666667</v>
      </c>
      <c r="E1485" s="75">
        <v>71.7333333333333</v>
      </c>
    </row>
    <row r="1486" ht="15.75" customHeight="1">
      <c r="A1486" s="13">
        <v>42140.5</v>
      </c>
      <c r="B1486" s="75">
        <v>58.0</v>
      </c>
      <c r="C1486" s="75">
        <v>66.1166666666667</v>
      </c>
      <c r="D1486" s="75">
        <v>86.1166666666667</v>
      </c>
      <c r="E1486" s="75">
        <v>72.35</v>
      </c>
    </row>
    <row r="1487" ht="15.75" customHeight="1">
      <c r="A1487" s="13">
        <v>42140.510416666664</v>
      </c>
      <c r="B1487" s="75">
        <v>58.0</v>
      </c>
      <c r="C1487" s="75">
        <v>66.3666666666667</v>
      </c>
      <c r="D1487" s="75">
        <v>86.3666666666667</v>
      </c>
      <c r="E1487" s="75">
        <v>73.1</v>
      </c>
    </row>
    <row r="1488" ht="15.75" customHeight="1">
      <c r="A1488" s="13">
        <v>42140.520833333336</v>
      </c>
      <c r="B1488" s="75">
        <v>58.0</v>
      </c>
      <c r="C1488" s="75">
        <v>66.6166666666667</v>
      </c>
      <c r="D1488" s="75">
        <v>86.6166666666667</v>
      </c>
      <c r="E1488" s="75">
        <v>73.85</v>
      </c>
    </row>
    <row r="1489" ht="15.75" customHeight="1">
      <c r="A1489" s="13">
        <v>42140.53125</v>
      </c>
      <c r="B1489" s="75">
        <v>58.0</v>
      </c>
      <c r="C1489" s="75">
        <v>66.8666666666667</v>
      </c>
      <c r="D1489" s="75">
        <v>86.8666666666667</v>
      </c>
      <c r="E1489" s="75">
        <v>74.6</v>
      </c>
    </row>
    <row r="1490" ht="15.75" customHeight="1">
      <c r="A1490" s="13">
        <v>42140.541666666664</v>
      </c>
      <c r="B1490" s="75">
        <v>58.0666666666667</v>
      </c>
      <c r="C1490" s="75">
        <v>66.8833333333333</v>
      </c>
      <c r="D1490" s="75">
        <v>87.0</v>
      </c>
      <c r="E1490" s="75">
        <v>75.0</v>
      </c>
    </row>
    <row r="1491" ht="15.75" customHeight="1">
      <c r="A1491" s="13">
        <v>42140.552083333336</v>
      </c>
      <c r="B1491" s="75">
        <v>58.3166666666667</v>
      </c>
      <c r="C1491" s="75">
        <v>66.6333333333333</v>
      </c>
      <c r="D1491" s="75">
        <v>87.0</v>
      </c>
      <c r="E1491" s="75">
        <v>75.0</v>
      </c>
    </row>
    <row r="1492" ht="15.75" customHeight="1">
      <c r="A1492" s="13">
        <v>42140.5625</v>
      </c>
      <c r="B1492" s="75">
        <v>58.5666666666667</v>
      </c>
      <c r="C1492" s="75">
        <v>66.3833333333333</v>
      </c>
      <c r="D1492" s="75">
        <v>87.0</v>
      </c>
      <c r="E1492" s="75">
        <v>75.0</v>
      </c>
    </row>
    <row r="1493" ht="15.75" customHeight="1">
      <c r="A1493" s="13">
        <v>42140.572916666664</v>
      </c>
      <c r="B1493" s="75">
        <v>58.8166666666667</v>
      </c>
      <c r="C1493" s="75">
        <v>66.1333333333333</v>
      </c>
      <c r="D1493" s="75">
        <v>87.0</v>
      </c>
      <c r="E1493" s="75">
        <v>75.0</v>
      </c>
    </row>
    <row r="1494" ht="15.75" customHeight="1">
      <c r="A1494" s="13">
        <v>42140.583333333336</v>
      </c>
      <c r="B1494" s="75">
        <v>59.0666666666667</v>
      </c>
      <c r="C1494" s="75">
        <v>65.8833333333333</v>
      </c>
      <c r="D1494" s="75">
        <v>87.35</v>
      </c>
      <c r="E1494" s="75">
        <v>75.0</v>
      </c>
    </row>
    <row r="1495" ht="15.75" customHeight="1">
      <c r="A1495" s="13">
        <v>42140.59375</v>
      </c>
      <c r="B1495" s="75">
        <v>59.3166666666667</v>
      </c>
      <c r="C1495" s="75">
        <v>65.6333333333333</v>
      </c>
      <c r="D1495" s="75">
        <v>88.1</v>
      </c>
      <c r="E1495" s="75">
        <v>75.0</v>
      </c>
    </row>
    <row r="1496" ht="15.75" customHeight="1">
      <c r="A1496" s="13">
        <v>42140.604166666664</v>
      </c>
      <c r="B1496" s="75">
        <v>59.5666666666667</v>
      </c>
      <c r="C1496" s="75">
        <v>65.3833333333333</v>
      </c>
      <c r="D1496" s="75">
        <v>88.85</v>
      </c>
      <c r="E1496" s="75">
        <v>75.0</v>
      </c>
    </row>
    <row r="1497" ht="15.75" customHeight="1">
      <c r="A1497" s="13">
        <v>42140.614583333336</v>
      </c>
      <c r="B1497" s="75">
        <v>59.8166666666667</v>
      </c>
      <c r="C1497" s="75">
        <v>65.1333333333333</v>
      </c>
      <c r="D1497" s="75">
        <v>89.6</v>
      </c>
      <c r="E1497" s="75">
        <v>75.0</v>
      </c>
    </row>
    <row r="1498" ht="15.75" customHeight="1">
      <c r="A1498" s="13">
        <v>42140.625</v>
      </c>
      <c r="B1498" s="75">
        <v>59.9130434782609</v>
      </c>
      <c r="C1498" s="75">
        <v>64.8833333333333</v>
      </c>
      <c r="D1498" s="75">
        <v>89.8833333333333</v>
      </c>
      <c r="E1498" s="75">
        <v>75.1166666666667</v>
      </c>
    </row>
    <row r="1499" ht="15.75" customHeight="1">
      <c r="A1499" s="13">
        <v>42140.635416666664</v>
      </c>
      <c r="B1499" s="75">
        <v>59.5869565217391</v>
      </c>
      <c r="C1499" s="75">
        <v>64.6333333333333</v>
      </c>
      <c r="D1499" s="75">
        <v>89.6333333333333</v>
      </c>
      <c r="E1499" s="75">
        <v>75.3666666666667</v>
      </c>
    </row>
    <row r="1500" ht="15.75" customHeight="1">
      <c r="A1500" s="13">
        <v>42140.645833333336</v>
      </c>
      <c r="B1500" s="75">
        <v>59.2608695652174</v>
      </c>
      <c r="C1500" s="75">
        <v>64.3833333333333</v>
      </c>
      <c r="D1500" s="75">
        <v>89.3833333333333</v>
      </c>
      <c r="E1500" s="75">
        <v>75.6166666666667</v>
      </c>
    </row>
    <row r="1501" ht="15.75" customHeight="1">
      <c r="A1501" s="13">
        <v>42140.65625</v>
      </c>
      <c r="B1501" s="75">
        <v>59.0</v>
      </c>
      <c r="C1501" s="75">
        <v>64.1333333333333</v>
      </c>
      <c r="D1501" s="75">
        <v>89.1333333333333</v>
      </c>
      <c r="E1501" s="75">
        <v>75.8666666666667</v>
      </c>
    </row>
    <row r="1502" ht="15.75" customHeight="1">
      <c r="A1502" s="13">
        <v>42140.666666666664</v>
      </c>
      <c r="B1502" s="75">
        <v>59.0</v>
      </c>
      <c r="C1502" s="75">
        <v>63.8833333333333</v>
      </c>
      <c r="D1502" s="75">
        <v>89.1166666666667</v>
      </c>
      <c r="E1502" s="75">
        <v>76.0</v>
      </c>
    </row>
    <row r="1503" ht="15.75" customHeight="1">
      <c r="A1503" s="13">
        <v>42140.677083333336</v>
      </c>
      <c r="B1503" s="75">
        <v>59.0</v>
      </c>
      <c r="C1503" s="75">
        <v>63.6333333333333</v>
      </c>
      <c r="D1503" s="75">
        <v>89.3666666666667</v>
      </c>
      <c r="E1503" s="75">
        <v>76.0</v>
      </c>
    </row>
    <row r="1504" ht="15.75" customHeight="1">
      <c r="A1504" s="13">
        <v>42140.6875</v>
      </c>
      <c r="B1504" s="75">
        <v>59.0</v>
      </c>
      <c r="C1504" s="75">
        <v>63.3833333333333</v>
      </c>
      <c r="D1504" s="75">
        <v>89.6166666666667</v>
      </c>
      <c r="E1504" s="75">
        <v>76.0</v>
      </c>
    </row>
    <row r="1505" ht="15.75" customHeight="1">
      <c r="A1505" s="13">
        <v>42140.697916666664</v>
      </c>
      <c r="B1505" s="75">
        <v>59.0</v>
      </c>
      <c r="C1505" s="75">
        <v>63.1333333333333</v>
      </c>
      <c r="D1505" s="75">
        <v>89.8666666666667</v>
      </c>
      <c r="E1505" s="75">
        <v>76.0</v>
      </c>
    </row>
    <row r="1506" ht="15.75" customHeight="1">
      <c r="A1506" s="13">
        <v>42140.708333333336</v>
      </c>
      <c r="B1506" s="75">
        <v>58.9333333333333</v>
      </c>
      <c r="C1506" s="75">
        <v>62.7666666666667</v>
      </c>
      <c r="D1506" s="75">
        <v>89.7666666666667</v>
      </c>
      <c r="E1506" s="75">
        <v>75.8833333333333</v>
      </c>
    </row>
    <row r="1507" ht="15.75" customHeight="1">
      <c r="A1507" s="13">
        <v>42140.71875</v>
      </c>
      <c r="B1507" s="75">
        <v>58.6833333333333</v>
      </c>
      <c r="C1507" s="75">
        <v>62.2666666666667</v>
      </c>
      <c r="D1507" s="75">
        <v>89.2666666666667</v>
      </c>
      <c r="E1507" s="75">
        <v>75.6333333333333</v>
      </c>
    </row>
    <row r="1508" ht="15.75" customHeight="1">
      <c r="A1508" s="13">
        <v>42140.729166666664</v>
      </c>
      <c r="B1508" s="75">
        <v>58.4333333333333</v>
      </c>
      <c r="C1508" s="75">
        <v>61.7666666666667</v>
      </c>
      <c r="D1508" s="75">
        <v>88.7666666666667</v>
      </c>
      <c r="E1508" s="75">
        <v>75.3833333333333</v>
      </c>
    </row>
    <row r="1509" ht="15.75" customHeight="1">
      <c r="A1509" s="13">
        <v>42140.739583333336</v>
      </c>
      <c r="B1509" s="75">
        <v>58.1833333333333</v>
      </c>
      <c r="C1509" s="75">
        <v>61.2666666666667</v>
      </c>
      <c r="D1509" s="75">
        <v>88.2666666666667</v>
      </c>
      <c r="E1509" s="75">
        <v>75.1333333333333</v>
      </c>
    </row>
    <row r="1510" ht="15.75" customHeight="1">
      <c r="A1510" s="13">
        <v>42140.75</v>
      </c>
      <c r="B1510" s="75">
        <v>57.9333333333333</v>
      </c>
      <c r="C1510" s="75">
        <v>60.65</v>
      </c>
      <c r="D1510" s="75">
        <v>87.5333333333333</v>
      </c>
      <c r="E1510" s="75">
        <v>74.8833333333333</v>
      </c>
    </row>
    <row r="1511" ht="15.75" customHeight="1">
      <c r="A1511" s="13">
        <v>42140.760416666664</v>
      </c>
      <c r="B1511" s="75">
        <v>57.6833333333333</v>
      </c>
      <c r="C1511" s="75">
        <v>59.9</v>
      </c>
      <c r="D1511" s="75">
        <v>86.5333333333333</v>
      </c>
      <c r="E1511" s="75">
        <v>74.6333333333333</v>
      </c>
    </row>
    <row r="1512" ht="15.75" customHeight="1">
      <c r="A1512" s="13">
        <v>42140.770833333336</v>
      </c>
      <c r="B1512" s="75">
        <v>57.4333333333333</v>
      </c>
      <c r="C1512" s="75">
        <v>59.15</v>
      </c>
      <c r="D1512" s="75">
        <v>85.5333333333333</v>
      </c>
      <c r="E1512" s="75">
        <v>74.3833333333333</v>
      </c>
    </row>
    <row r="1513" ht="15.75" customHeight="1">
      <c r="A1513" s="13">
        <v>42140.78125</v>
      </c>
      <c r="B1513" s="75">
        <v>57.1833333333333</v>
      </c>
      <c r="C1513" s="75">
        <v>58.4</v>
      </c>
      <c r="D1513" s="75">
        <v>84.5333333333333</v>
      </c>
      <c r="E1513" s="75">
        <v>74.1333333333333</v>
      </c>
    </row>
    <row r="1514" ht="15.75" customHeight="1">
      <c r="A1514" s="13">
        <v>42140.791666666664</v>
      </c>
      <c r="B1514" s="75">
        <v>56.9333333333333</v>
      </c>
      <c r="C1514" s="75">
        <v>57.7666666666667</v>
      </c>
      <c r="D1514" s="75">
        <v>83.1833333333333</v>
      </c>
      <c r="E1514" s="75">
        <v>73.65</v>
      </c>
    </row>
    <row r="1515" ht="15.75" customHeight="1">
      <c r="A1515" s="13">
        <v>42140.802083333336</v>
      </c>
      <c r="B1515" s="75">
        <v>56.6833333333333</v>
      </c>
      <c r="C1515" s="75">
        <v>57.2666666666667</v>
      </c>
      <c r="D1515" s="75">
        <v>81.4333333333333</v>
      </c>
      <c r="E1515" s="75">
        <v>72.9</v>
      </c>
    </row>
    <row r="1516" ht="15.75" customHeight="1">
      <c r="A1516" s="13">
        <v>42140.8125</v>
      </c>
      <c r="B1516" s="75">
        <v>56.4333333333333</v>
      </c>
      <c r="C1516" s="75">
        <v>56.7666666666667</v>
      </c>
      <c r="D1516" s="75">
        <v>79.6833333333333</v>
      </c>
      <c r="E1516" s="75">
        <v>72.15</v>
      </c>
    </row>
    <row r="1517" ht="15.75" customHeight="1">
      <c r="A1517" s="13">
        <v>42140.822916666664</v>
      </c>
      <c r="B1517" s="75">
        <v>56.1833333333333</v>
      </c>
      <c r="C1517" s="75">
        <v>56.2666666666667</v>
      </c>
      <c r="D1517" s="75">
        <v>77.9333333333333</v>
      </c>
      <c r="E1517" s="75">
        <v>71.4</v>
      </c>
    </row>
    <row r="1518" ht="15.75" customHeight="1">
      <c r="A1518" s="13">
        <v>42140.833333333336</v>
      </c>
      <c r="B1518" s="75">
        <v>55.9047619047619</v>
      </c>
      <c r="C1518" s="75">
        <v>56.0</v>
      </c>
      <c r="D1518" s="75">
        <v>76.3</v>
      </c>
      <c r="E1518" s="75">
        <v>70.7666666666667</v>
      </c>
    </row>
    <row r="1519" ht="15.75" customHeight="1">
      <c r="A1519" s="13">
        <v>42140.84375</v>
      </c>
      <c r="B1519" s="75">
        <v>55.5476190476191</v>
      </c>
      <c r="C1519" s="75">
        <v>56.0</v>
      </c>
      <c r="D1519" s="75">
        <v>74.8</v>
      </c>
      <c r="E1519" s="75">
        <v>70.2666666666667</v>
      </c>
    </row>
    <row r="1520" ht="15.75" customHeight="1">
      <c r="A1520" s="13">
        <v>42140.854166666664</v>
      </c>
      <c r="B1520" s="75">
        <v>55.1904761904762</v>
      </c>
      <c r="C1520" s="75">
        <v>56.0</v>
      </c>
      <c r="D1520" s="75">
        <v>73.3</v>
      </c>
      <c r="E1520" s="75">
        <v>69.7666666666667</v>
      </c>
    </row>
    <row r="1521" ht="15.75" customHeight="1">
      <c r="A1521" s="13">
        <v>42140.864583333336</v>
      </c>
      <c r="B1521" s="75">
        <v>55.0</v>
      </c>
      <c r="C1521" s="75">
        <v>56.0</v>
      </c>
      <c r="D1521" s="75">
        <v>71.8</v>
      </c>
      <c r="E1521" s="75">
        <v>69.2666666666667</v>
      </c>
    </row>
    <row r="1522" ht="15.75" customHeight="1">
      <c r="A1522" s="13">
        <v>42140.875</v>
      </c>
      <c r="B1522" s="75">
        <v>55.0</v>
      </c>
      <c r="C1522" s="75">
        <v>55.7941176470588</v>
      </c>
      <c r="D1522" s="75">
        <v>71.0</v>
      </c>
      <c r="E1522" s="75">
        <v>68.65</v>
      </c>
    </row>
    <row r="1523" ht="15.75" customHeight="1">
      <c r="A1523" s="13">
        <v>42140.885416666664</v>
      </c>
      <c r="B1523" s="75">
        <v>55.0</v>
      </c>
      <c r="C1523" s="75">
        <v>55.3529411764706</v>
      </c>
      <c r="D1523" s="75">
        <v>71.0</v>
      </c>
      <c r="E1523" s="75">
        <v>67.9</v>
      </c>
    </row>
    <row r="1524" ht="15.75" customHeight="1">
      <c r="A1524" s="13">
        <v>42140.895833333336</v>
      </c>
      <c r="B1524" s="75">
        <v>55.0</v>
      </c>
      <c r="C1524" s="75">
        <v>55.0</v>
      </c>
      <c r="D1524" s="75">
        <v>71.0</v>
      </c>
      <c r="E1524" s="75">
        <v>67.15</v>
      </c>
    </row>
    <row r="1525" ht="15.75" customHeight="1">
      <c r="A1525" s="13">
        <v>42140.90625</v>
      </c>
      <c r="B1525" s="75">
        <v>55.0</v>
      </c>
      <c r="C1525" s="75">
        <v>55.0</v>
      </c>
      <c r="D1525" s="75">
        <v>71.0</v>
      </c>
      <c r="E1525" s="75">
        <v>66.4</v>
      </c>
    </row>
    <row r="1526" ht="15.75" customHeight="1">
      <c r="A1526" s="13">
        <v>42140.916666666664</v>
      </c>
      <c r="B1526" s="75">
        <v>55.0</v>
      </c>
      <c r="C1526" s="75">
        <v>55.0</v>
      </c>
      <c r="D1526" s="75">
        <v>70.4166666666667</v>
      </c>
      <c r="E1526" s="75">
        <v>65.5333333333333</v>
      </c>
    </row>
    <row r="1527" ht="15.75" customHeight="1">
      <c r="A1527" s="13">
        <v>42140.927083333336</v>
      </c>
      <c r="B1527" s="75">
        <v>55.0</v>
      </c>
      <c r="C1527" s="75">
        <v>55.0</v>
      </c>
      <c r="D1527" s="75">
        <v>69.1666666666667</v>
      </c>
      <c r="E1527" s="75">
        <v>64.5333333333333</v>
      </c>
    </row>
    <row r="1528" ht="15.75" customHeight="1">
      <c r="A1528" s="13">
        <v>42140.9375</v>
      </c>
      <c r="B1528" s="75">
        <v>55.0</v>
      </c>
      <c r="C1528" s="75">
        <v>55.0</v>
      </c>
      <c r="D1528" s="75">
        <v>67.9166666666667</v>
      </c>
      <c r="E1528" s="75">
        <v>63.5333333333333</v>
      </c>
    </row>
    <row r="1529" ht="15.75" customHeight="1">
      <c r="A1529" s="13">
        <v>42140.947916666664</v>
      </c>
      <c r="B1529" s="75">
        <v>55.0</v>
      </c>
      <c r="C1529" s="75">
        <v>55.0</v>
      </c>
      <c r="D1529" s="75">
        <v>66.6666666666667</v>
      </c>
      <c r="E1529" s="75">
        <v>62.5333333333333</v>
      </c>
    </row>
    <row r="1530" ht="15.75" customHeight="1">
      <c r="A1530" s="13">
        <v>42140.958333333336</v>
      </c>
      <c r="B1530" s="75">
        <v>55.0</v>
      </c>
      <c r="C1530" s="75">
        <v>55.0</v>
      </c>
      <c r="D1530" s="75">
        <v>65.7666666666667</v>
      </c>
      <c r="E1530" s="75">
        <v>61.65</v>
      </c>
    </row>
    <row r="1531" ht="15.75" customHeight="1">
      <c r="A1531" s="13">
        <v>42140.96875</v>
      </c>
      <c r="B1531" s="75">
        <v>55.0</v>
      </c>
      <c r="C1531" s="75">
        <v>55.0</v>
      </c>
      <c r="D1531" s="75">
        <v>65.2666666666667</v>
      </c>
      <c r="E1531" s="75">
        <v>60.9</v>
      </c>
    </row>
    <row r="1532" ht="15.75" customHeight="1">
      <c r="A1532" s="13">
        <v>42140.979166666664</v>
      </c>
      <c r="B1532" s="75">
        <v>55.0</v>
      </c>
      <c r="C1532" s="75">
        <v>55.0</v>
      </c>
      <c r="D1532" s="75">
        <v>64.7666666666667</v>
      </c>
      <c r="E1532" s="75">
        <v>60.15</v>
      </c>
    </row>
    <row r="1533" ht="15.75" customHeight="1">
      <c r="A1533" s="13">
        <v>42140.989583333336</v>
      </c>
      <c r="B1533" s="75">
        <v>55.0</v>
      </c>
      <c r="C1533" s="75">
        <v>55.0</v>
      </c>
      <c r="D1533" s="75">
        <v>64.2666666666667</v>
      </c>
      <c r="E1533" s="75">
        <v>59.4</v>
      </c>
    </row>
    <row r="1534" ht="15.75" customHeight="1">
      <c r="A1534" s="13">
        <v>42141.0</v>
      </c>
      <c r="B1534" s="75">
        <v>55.0</v>
      </c>
      <c r="C1534" s="75">
        <v>55.0</v>
      </c>
      <c r="D1534" s="75">
        <v>63.7666666666667</v>
      </c>
      <c r="E1534" s="75">
        <v>58.8833333333333</v>
      </c>
    </row>
    <row r="1535" ht="15.75" customHeight="1">
      <c r="A1535" s="13">
        <v>42141.010416666664</v>
      </c>
      <c r="B1535" s="75">
        <v>55.0</v>
      </c>
      <c r="C1535" s="75">
        <v>55.0</v>
      </c>
      <c r="D1535" s="75">
        <v>63.2666666666667</v>
      </c>
      <c r="E1535" s="75">
        <v>58.6333333333333</v>
      </c>
    </row>
    <row r="1536" ht="15.75" customHeight="1">
      <c r="A1536" s="13">
        <v>42141.020833333336</v>
      </c>
      <c r="B1536" s="75">
        <v>55.0</v>
      </c>
      <c r="C1536" s="75">
        <v>55.0</v>
      </c>
      <c r="D1536" s="75">
        <v>62.7666666666667</v>
      </c>
      <c r="E1536" s="75">
        <v>58.3833333333333</v>
      </c>
    </row>
    <row r="1537" ht="15.75" customHeight="1">
      <c r="A1537" s="13">
        <v>42141.03125</v>
      </c>
      <c r="B1537" s="75">
        <v>55.0</v>
      </c>
      <c r="C1537" s="75">
        <v>55.0</v>
      </c>
      <c r="D1537" s="75">
        <v>62.2666666666667</v>
      </c>
      <c r="E1537" s="75">
        <v>58.1333333333333</v>
      </c>
    </row>
    <row r="1538" ht="15.75" customHeight="1">
      <c r="A1538" s="13">
        <v>42141.041666666664</v>
      </c>
      <c r="B1538" s="75">
        <v>55.0</v>
      </c>
      <c r="C1538" s="75">
        <v>55.0</v>
      </c>
      <c r="D1538" s="75">
        <v>61.8833333333333</v>
      </c>
      <c r="E1538" s="75">
        <v>57.7666666666667</v>
      </c>
    </row>
    <row r="1539" ht="15.75" customHeight="1">
      <c r="A1539" s="13">
        <v>42141.052083333336</v>
      </c>
      <c r="B1539" s="75">
        <v>55.0</v>
      </c>
      <c r="C1539" s="75">
        <v>55.0</v>
      </c>
      <c r="D1539" s="75">
        <v>61.6333333333333</v>
      </c>
      <c r="E1539" s="75">
        <v>57.2666666666667</v>
      </c>
    </row>
    <row r="1540" ht="15.75" customHeight="1">
      <c r="A1540" s="13">
        <v>42141.0625</v>
      </c>
      <c r="B1540" s="75">
        <v>55.0</v>
      </c>
      <c r="C1540" s="75">
        <v>55.0</v>
      </c>
      <c r="D1540" s="75">
        <v>61.3833333333333</v>
      </c>
      <c r="E1540" s="75">
        <v>56.7666666666667</v>
      </c>
    </row>
    <row r="1541" ht="15.75" customHeight="1">
      <c r="A1541" s="13">
        <v>42141.072916666664</v>
      </c>
      <c r="B1541" s="75">
        <v>55.0</v>
      </c>
      <c r="C1541" s="75">
        <v>55.0</v>
      </c>
      <c r="D1541" s="75">
        <v>61.1333333333333</v>
      </c>
      <c r="E1541" s="75">
        <v>56.2666666666667</v>
      </c>
    </row>
    <row r="1542" ht="15.75" customHeight="1">
      <c r="A1542" s="13">
        <v>42141.083333333336</v>
      </c>
      <c r="B1542" s="75">
        <v>55.0</v>
      </c>
      <c r="C1542" s="75">
        <v>55.0</v>
      </c>
      <c r="D1542" s="75">
        <v>60.7666666666667</v>
      </c>
      <c r="E1542" s="75">
        <v>55.8833333333333</v>
      </c>
    </row>
    <row r="1543" ht="15.75" customHeight="1">
      <c r="A1543" s="13">
        <v>42141.09375</v>
      </c>
      <c r="B1543" s="75">
        <v>55.0</v>
      </c>
      <c r="C1543" s="75">
        <v>55.0</v>
      </c>
      <c r="D1543" s="75">
        <v>60.2666666666667</v>
      </c>
      <c r="E1543" s="75">
        <v>55.6333333333333</v>
      </c>
    </row>
    <row r="1544" ht="15.75" customHeight="1">
      <c r="A1544" s="13">
        <v>42141.104166666664</v>
      </c>
      <c r="B1544" s="75">
        <v>55.0</v>
      </c>
      <c r="C1544" s="75">
        <v>55.0</v>
      </c>
      <c r="D1544" s="75">
        <v>59.7666666666667</v>
      </c>
      <c r="E1544" s="75">
        <v>55.3833333333333</v>
      </c>
    </row>
    <row r="1545" ht="15.75" customHeight="1">
      <c r="A1545" s="13">
        <v>42141.114583333336</v>
      </c>
      <c r="B1545" s="75">
        <v>55.0</v>
      </c>
      <c r="C1545" s="75">
        <v>55.0</v>
      </c>
      <c r="D1545" s="75">
        <v>59.2666666666667</v>
      </c>
      <c r="E1545" s="75">
        <v>55.1333333333333</v>
      </c>
    </row>
    <row r="1546" ht="15.75" customHeight="1">
      <c r="A1546" s="13">
        <v>42141.125</v>
      </c>
      <c r="B1546" s="75">
        <v>55.0</v>
      </c>
      <c r="C1546" s="75">
        <v>55.0</v>
      </c>
      <c r="D1546" s="75">
        <v>58.65</v>
      </c>
      <c r="E1546" s="75">
        <v>54.7666666666667</v>
      </c>
    </row>
    <row r="1547" ht="15.75" customHeight="1">
      <c r="A1547" s="13">
        <v>42141.135416666664</v>
      </c>
      <c r="B1547" s="75">
        <v>55.0</v>
      </c>
      <c r="C1547" s="75">
        <v>55.0</v>
      </c>
      <c r="D1547" s="75">
        <v>57.9</v>
      </c>
      <c r="E1547" s="75">
        <v>54.2666666666667</v>
      </c>
    </row>
    <row r="1548" ht="15.75" customHeight="1">
      <c r="A1548" s="13">
        <v>42141.145833333336</v>
      </c>
      <c r="B1548" s="75">
        <v>55.0</v>
      </c>
      <c r="C1548" s="75">
        <v>55.0</v>
      </c>
      <c r="D1548" s="75">
        <v>57.15</v>
      </c>
      <c r="E1548" s="75">
        <v>53.7666666666667</v>
      </c>
    </row>
    <row r="1549" ht="15.75" customHeight="1">
      <c r="A1549" s="13">
        <v>42141.15625</v>
      </c>
      <c r="B1549" s="75">
        <v>55.0</v>
      </c>
      <c r="C1549" s="75">
        <v>55.0</v>
      </c>
      <c r="D1549" s="75">
        <v>56.4</v>
      </c>
      <c r="E1549" s="75">
        <v>53.2666666666667</v>
      </c>
    </row>
    <row r="1550" ht="15.75" customHeight="1">
      <c r="A1550" s="13">
        <v>42141.166666666664</v>
      </c>
      <c r="B1550" s="75">
        <v>55.0</v>
      </c>
      <c r="C1550" s="75">
        <v>55.0</v>
      </c>
      <c r="D1550" s="75">
        <v>56.0</v>
      </c>
      <c r="E1550" s="75">
        <v>53.0</v>
      </c>
    </row>
    <row r="1551" ht="15.75" customHeight="1">
      <c r="A1551" s="13">
        <v>42141.177083333336</v>
      </c>
      <c r="B1551" s="75">
        <v>55.0</v>
      </c>
      <c r="C1551" s="75">
        <v>55.0</v>
      </c>
      <c r="D1551" s="75">
        <v>56.0</v>
      </c>
      <c r="E1551" s="75">
        <v>53.0</v>
      </c>
    </row>
    <row r="1552" ht="15.75" customHeight="1">
      <c r="A1552" s="13">
        <v>42141.1875</v>
      </c>
      <c r="B1552" s="75">
        <v>55.0</v>
      </c>
      <c r="C1552" s="75">
        <v>55.0</v>
      </c>
      <c r="D1552" s="75">
        <v>56.0</v>
      </c>
      <c r="E1552" s="75">
        <v>53.0</v>
      </c>
    </row>
    <row r="1553" ht="15.75" customHeight="1">
      <c r="A1553" s="13">
        <v>42141.197916666664</v>
      </c>
      <c r="B1553" s="75">
        <v>55.0</v>
      </c>
      <c r="C1553" s="75">
        <v>55.0</v>
      </c>
      <c r="D1553" s="75">
        <v>56.0</v>
      </c>
      <c r="E1553" s="75">
        <v>53.0</v>
      </c>
    </row>
    <row r="1554" ht="15.75" customHeight="1">
      <c r="A1554" s="13">
        <v>42141.208333333336</v>
      </c>
      <c r="B1554" s="75">
        <v>55.0</v>
      </c>
      <c r="C1554" s="75">
        <v>55.0</v>
      </c>
      <c r="D1554" s="75">
        <v>55.8833333333333</v>
      </c>
      <c r="E1554" s="75">
        <v>53.2333333333333</v>
      </c>
    </row>
    <row r="1555" ht="15.75" customHeight="1">
      <c r="A1555" s="13">
        <v>42141.21875</v>
      </c>
      <c r="B1555" s="75">
        <v>55.0</v>
      </c>
      <c r="C1555" s="75">
        <v>55.0</v>
      </c>
      <c r="D1555" s="75">
        <v>55.6333333333333</v>
      </c>
      <c r="E1555" s="75">
        <v>53.7333333333333</v>
      </c>
    </row>
    <row r="1556" ht="15.75" customHeight="1">
      <c r="A1556" s="13">
        <v>42141.229166666664</v>
      </c>
      <c r="B1556" s="75">
        <v>55.0</v>
      </c>
      <c r="C1556" s="75">
        <v>55.0</v>
      </c>
      <c r="D1556" s="75">
        <v>55.3833333333333</v>
      </c>
      <c r="E1556" s="75">
        <v>54.2333333333333</v>
      </c>
    </row>
    <row r="1557" ht="15.75" customHeight="1">
      <c r="A1557" s="13">
        <v>42141.239583333336</v>
      </c>
      <c r="B1557" s="75">
        <v>55.0</v>
      </c>
      <c r="C1557" s="75">
        <v>55.0</v>
      </c>
      <c r="D1557" s="75">
        <v>55.1333333333333</v>
      </c>
      <c r="E1557" s="75">
        <v>54.7333333333333</v>
      </c>
    </row>
    <row r="1558" ht="15.75" customHeight="1">
      <c r="A1558" s="13">
        <v>42141.25</v>
      </c>
      <c r="B1558" s="75">
        <v>55.0666666666667</v>
      </c>
      <c r="C1558" s="75">
        <v>55.1166666666667</v>
      </c>
      <c r="D1558" s="75">
        <v>55.2333333333333</v>
      </c>
      <c r="E1558" s="75">
        <v>55.1166666666667</v>
      </c>
    </row>
    <row r="1559" ht="15.75" customHeight="1">
      <c r="A1559" s="13">
        <v>42141.260416666664</v>
      </c>
      <c r="B1559" s="75">
        <v>55.3166666666667</v>
      </c>
      <c r="C1559" s="75">
        <v>55.3666666666667</v>
      </c>
      <c r="D1559" s="75">
        <v>55.7333333333333</v>
      </c>
      <c r="E1559" s="75">
        <v>55.3666666666667</v>
      </c>
    </row>
    <row r="1560" ht="15.75" customHeight="1">
      <c r="A1560" s="13">
        <v>42141.270833333336</v>
      </c>
      <c r="B1560" s="75">
        <v>55.5666666666667</v>
      </c>
      <c r="C1560" s="75">
        <v>55.6166666666667</v>
      </c>
      <c r="D1560" s="75">
        <v>56.2333333333333</v>
      </c>
      <c r="E1560" s="75">
        <v>55.6166666666667</v>
      </c>
    </row>
    <row r="1561" ht="15.75" customHeight="1">
      <c r="A1561" s="13">
        <v>42141.28125</v>
      </c>
      <c r="B1561" s="75">
        <v>55.8166666666667</v>
      </c>
      <c r="C1561" s="75">
        <v>55.8666666666667</v>
      </c>
      <c r="D1561" s="75">
        <v>56.7333333333333</v>
      </c>
      <c r="E1561" s="75">
        <v>55.8666666666667</v>
      </c>
    </row>
    <row r="1562" ht="15.75" customHeight="1">
      <c r="A1562" s="13">
        <v>42141.291666666664</v>
      </c>
      <c r="B1562" s="75">
        <v>56.0</v>
      </c>
      <c r="C1562" s="75">
        <v>56.1166666666667</v>
      </c>
      <c r="D1562" s="75">
        <v>57.9333333333333</v>
      </c>
      <c r="E1562" s="75">
        <v>56.2333333333333</v>
      </c>
    </row>
    <row r="1563" ht="15.75" customHeight="1">
      <c r="A1563" s="13">
        <v>42141.302083333336</v>
      </c>
      <c r="B1563" s="75">
        <v>56.0</v>
      </c>
      <c r="C1563" s="75">
        <v>56.3666666666667</v>
      </c>
      <c r="D1563" s="75">
        <v>59.9333333333333</v>
      </c>
      <c r="E1563" s="75">
        <v>56.7333333333333</v>
      </c>
    </row>
    <row r="1564" ht="15.75" customHeight="1">
      <c r="A1564" s="13">
        <v>42141.3125</v>
      </c>
      <c r="B1564" s="75">
        <v>56.0</v>
      </c>
      <c r="C1564" s="75">
        <v>56.6166666666667</v>
      </c>
      <c r="D1564" s="75">
        <v>61.9333333333333</v>
      </c>
      <c r="E1564" s="75">
        <v>57.2333333333333</v>
      </c>
    </row>
    <row r="1565" ht="15.75" customHeight="1">
      <c r="A1565" s="13">
        <v>42141.322916666664</v>
      </c>
      <c r="B1565" s="75">
        <v>56.0</v>
      </c>
      <c r="C1565" s="75">
        <v>56.8666666666667</v>
      </c>
      <c r="D1565" s="75">
        <v>63.9333333333333</v>
      </c>
      <c r="E1565" s="75">
        <v>57.7333333333333</v>
      </c>
    </row>
    <row r="1566" ht="15.75" customHeight="1">
      <c r="A1566" s="13">
        <v>42141.333333333336</v>
      </c>
      <c r="B1566" s="75">
        <v>56.0</v>
      </c>
      <c r="C1566" s="75">
        <v>57.1166666666667</v>
      </c>
      <c r="D1566" s="75">
        <v>65.7</v>
      </c>
      <c r="E1566" s="75">
        <v>58.35</v>
      </c>
    </row>
    <row r="1567" ht="15.75" customHeight="1">
      <c r="A1567" s="13">
        <v>42141.34375</v>
      </c>
      <c r="B1567" s="75">
        <v>56.0</v>
      </c>
      <c r="C1567" s="75">
        <v>57.3666666666667</v>
      </c>
      <c r="D1567" s="75">
        <v>67.2</v>
      </c>
      <c r="E1567" s="75">
        <v>59.1</v>
      </c>
    </row>
    <row r="1568" ht="15.75" customHeight="1">
      <c r="A1568" s="13">
        <v>42141.354166666664</v>
      </c>
      <c r="B1568" s="75">
        <v>56.0</v>
      </c>
      <c r="C1568" s="75">
        <v>57.6166666666667</v>
      </c>
      <c r="D1568" s="75">
        <v>68.7</v>
      </c>
      <c r="E1568" s="75">
        <v>59.85</v>
      </c>
    </row>
    <row r="1569" ht="15.75" customHeight="1">
      <c r="A1569" s="13">
        <v>42141.364583333336</v>
      </c>
      <c r="B1569" s="75">
        <v>56.0</v>
      </c>
      <c r="C1569" s="75">
        <v>57.8666666666667</v>
      </c>
      <c r="D1569" s="75">
        <v>70.2</v>
      </c>
      <c r="E1569" s="75">
        <v>60.6</v>
      </c>
    </row>
    <row r="1570" ht="15.75" customHeight="1">
      <c r="A1570" s="13">
        <v>42141.375</v>
      </c>
      <c r="B1570" s="75">
        <v>56.1333333333333</v>
      </c>
      <c r="C1570" s="75">
        <v>58.1707317073171</v>
      </c>
      <c r="D1570" s="75">
        <v>71.2333333333333</v>
      </c>
      <c r="E1570" s="75">
        <v>61.2333333333333</v>
      </c>
    </row>
    <row r="1571" ht="15.75" customHeight="1">
      <c r="A1571" s="13">
        <v>42141.385416666664</v>
      </c>
      <c r="B1571" s="75">
        <v>56.6333333333333</v>
      </c>
      <c r="C1571" s="75">
        <v>58.5365853658537</v>
      </c>
      <c r="D1571" s="75">
        <v>71.7333333333333</v>
      </c>
      <c r="E1571" s="75">
        <v>61.7333333333333</v>
      </c>
    </row>
    <row r="1572" ht="15.75" customHeight="1">
      <c r="A1572" s="13">
        <v>42141.395833333336</v>
      </c>
      <c r="B1572" s="75">
        <v>57.1333333333333</v>
      </c>
      <c r="C1572" s="75">
        <v>58.9024390243902</v>
      </c>
      <c r="D1572" s="75">
        <v>72.2333333333333</v>
      </c>
      <c r="E1572" s="75">
        <v>62.2333333333333</v>
      </c>
    </row>
    <row r="1573" ht="15.75" customHeight="1">
      <c r="A1573" s="13">
        <v>42141.40625</v>
      </c>
      <c r="B1573" s="75">
        <v>57.6333333333333</v>
      </c>
      <c r="C1573" s="75">
        <v>60.1578947368421</v>
      </c>
      <c r="D1573" s="75">
        <v>72.7333333333333</v>
      </c>
      <c r="E1573" s="75">
        <v>62.7333333333333</v>
      </c>
    </row>
    <row r="1574" ht="15.75" customHeight="1">
      <c r="A1574" s="13">
        <v>42141.416666666664</v>
      </c>
      <c r="B1574" s="75">
        <v>58.0</v>
      </c>
      <c r="C1574" s="75">
        <v>61.0</v>
      </c>
      <c r="D1574" s="75">
        <v>73.1166666666667</v>
      </c>
      <c r="E1574" s="75">
        <v>63.8166666666667</v>
      </c>
    </row>
    <row r="1575" ht="15.75" customHeight="1">
      <c r="A1575" s="13">
        <v>42141.427083333336</v>
      </c>
      <c r="B1575" s="75">
        <v>58.0</v>
      </c>
      <c r="C1575" s="75">
        <v>61.0</v>
      </c>
      <c r="D1575" s="75">
        <v>73.3666666666667</v>
      </c>
      <c r="E1575" s="75">
        <v>65.5666666666667</v>
      </c>
    </row>
    <row r="1576" ht="15.75" customHeight="1">
      <c r="A1576" s="13">
        <v>42141.4375</v>
      </c>
      <c r="B1576" s="75">
        <v>58.0</v>
      </c>
      <c r="C1576" s="75">
        <v>61.0</v>
      </c>
      <c r="D1576" s="75">
        <v>73.6166666666667</v>
      </c>
      <c r="E1576" s="75">
        <v>67.3166666666667</v>
      </c>
    </row>
    <row r="1577" ht="15.75" customHeight="1">
      <c r="A1577" s="13">
        <v>42141.447916666664</v>
      </c>
      <c r="B1577" s="75">
        <v>58.0</v>
      </c>
      <c r="C1577" s="75">
        <v>61.0</v>
      </c>
      <c r="D1577" s="75">
        <v>73.8666666666667</v>
      </c>
      <c r="E1577" s="75">
        <v>69.0666666666667</v>
      </c>
    </row>
    <row r="1578" ht="15.75" customHeight="1">
      <c r="A1578" s="13">
        <v>42141.458333333336</v>
      </c>
      <c r="B1578" s="75">
        <v>58.2</v>
      </c>
      <c r="C1578" s="75">
        <v>61.1166666666667</v>
      </c>
      <c r="D1578" s="75">
        <v>74.35</v>
      </c>
      <c r="E1578" s="75">
        <v>70.0</v>
      </c>
    </row>
    <row r="1579" ht="15.75" customHeight="1">
      <c r="A1579" s="13">
        <v>42141.46875</v>
      </c>
      <c r="B1579" s="75">
        <v>58.95</v>
      </c>
      <c r="C1579" s="75">
        <v>61.3666666666667</v>
      </c>
      <c r="D1579" s="75">
        <v>75.1</v>
      </c>
      <c r="E1579" s="75">
        <v>70.0</v>
      </c>
    </row>
    <row r="1580" ht="15.75" customHeight="1">
      <c r="A1580" s="13">
        <v>42141.479166666664</v>
      </c>
      <c r="B1580" s="75">
        <v>59.7</v>
      </c>
      <c r="C1580" s="75">
        <v>61.6166666666667</v>
      </c>
      <c r="D1580" s="75">
        <v>75.85</v>
      </c>
      <c r="E1580" s="75">
        <v>70.0</v>
      </c>
    </row>
    <row r="1581" ht="15.75" customHeight="1">
      <c r="A1581" s="13">
        <v>42141.489583333336</v>
      </c>
      <c r="B1581" s="75">
        <v>60.45</v>
      </c>
      <c r="C1581" s="75">
        <v>61.8666666666667</v>
      </c>
      <c r="D1581" s="75">
        <v>76.6</v>
      </c>
      <c r="E1581" s="75">
        <v>70.0</v>
      </c>
    </row>
    <row r="1582" ht="15.75" customHeight="1">
      <c r="A1582" s="13">
        <v>42141.5</v>
      </c>
      <c r="B1582" s="75">
        <v>60.9333333333333</v>
      </c>
      <c r="C1582" s="75">
        <v>62.1166666666667</v>
      </c>
      <c r="D1582" s="75">
        <v>77.35</v>
      </c>
      <c r="E1582" s="75">
        <v>70.35</v>
      </c>
    </row>
    <row r="1583" ht="15.75" customHeight="1">
      <c r="A1583" s="13">
        <v>42141.510416666664</v>
      </c>
      <c r="B1583" s="75">
        <v>60.6833333333333</v>
      </c>
      <c r="C1583" s="75">
        <v>62.3666666666667</v>
      </c>
      <c r="D1583" s="75">
        <v>78.1</v>
      </c>
      <c r="E1583" s="75">
        <v>71.1</v>
      </c>
    </row>
    <row r="1584" ht="15.75" customHeight="1">
      <c r="A1584" s="13">
        <v>42141.520833333336</v>
      </c>
      <c r="B1584" s="75">
        <v>60.4333333333333</v>
      </c>
      <c r="C1584" s="75">
        <v>62.6166666666667</v>
      </c>
      <c r="D1584" s="75">
        <v>78.85</v>
      </c>
      <c r="E1584" s="75">
        <v>71.85</v>
      </c>
    </row>
    <row r="1585" ht="15.75" customHeight="1">
      <c r="A1585" s="13">
        <v>42141.53125</v>
      </c>
      <c r="B1585" s="75">
        <v>60.1833333333333</v>
      </c>
      <c r="C1585" s="75">
        <v>62.8666666666667</v>
      </c>
      <c r="D1585" s="75">
        <v>79.6</v>
      </c>
      <c r="E1585" s="75">
        <v>72.6</v>
      </c>
    </row>
    <row r="1586" ht="15.75" customHeight="1">
      <c r="A1586" s="13">
        <v>42141.541666666664</v>
      </c>
      <c r="B1586" s="75">
        <v>60.0</v>
      </c>
      <c r="C1586" s="75">
        <v>63.1166666666667</v>
      </c>
      <c r="D1586" s="75">
        <v>80.2333333333333</v>
      </c>
      <c r="E1586" s="75">
        <v>72.8833333333333</v>
      </c>
    </row>
    <row r="1587" ht="15.75" customHeight="1">
      <c r="A1587" s="13">
        <v>42141.552083333336</v>
      </c>
      <c r="B1587" s="75">
        <v>60.0</v>
      </c>
      <c r="C1587" s="75">
        <v>63.3666666666667</v>
      </c>
      <c r="D1587" s="75">
        <v>80.7333333333333</v>
      </c>
      <c r="E1587" s="75">
        <v>72.6333333333333</v>
      </c>
    </row>
    <row r="1588" ht="15.75" customHeight="1">
      <c r="A1588" s="13">
        <v>42141.5625</v>
      </c>
      <c r="B1588" s="75">
        <v>60.0</v>
      </c>
      <c r="C1588" s="75">
        <v>63.6166666666667</v>
      </c>
      <c r="D1588" s="75">
        <v>81.2333333333333</v>
      </c>
      <c r="E1588" s="75">
        <v>72.3833333333333</v>
      </c>
    </row>
    <row r="1589" ht="15.75" customHeight="1">
      <c r="A1589" s="13">
        <v>42141.572916666664</v>
      </c>
      <c r="B1589" s="75">
        <v>60.0</v>
      </c>
      <c r="C1589" s="75">
        <v>63.8666666666667</v>
      </c>
      <c r="D1589" s="75">
        <v>81.7333333333333</v>
      </c>
      <c r="E1589" s="75">
        <v>72.1333333333333</v>
      </c>
    </row>
    <row r="1590" ht="15.75" customHeight="1">
      <c r="A1590" s="13">
        <v>42141.583333333336</v>
      </c>
      <c r="B1590" s="75">
        <v>60.0</v>
      </c>
      <c r="C1590" s="75">
        <v>63.8833333333333</v>
      </c>
      <c r="D1590" s="75">
        <v>82.1166666666667</v>
      </c>
      <c r="E1590" s="75">
        <v>72.2333333333333</v>
      </c>
    </row>
    <row r="1591" ht="15.75" customHeight="1">
      <c r="A1591" s="13">
        <v>42141.59375</v>
      </c>
      <c r="B1591" s="75">
        <v>60.0</v>
      </c>
      <c r="C1591" s="75">
        <v>63.6333333333333</v>
      </c>
      <c r="D1591" s="75">
        <v>82.3666666666667</v>
      </c>
      <c r="E1591" s="75">
        <v>72.7333333333333</v>
      </c>
    </row>
    <row r="1592" ht="15.75" customHeight="1">
      <c r="A1592" s="13">
        <v>42141.604166666664</v>
      </c>
      <c r="B1592" s="75">
        <v>60.0</v>
      </c>
      <c r="C1592" s="75">
        <v>63.3833333333333</v>
      </c>
      <c r="D1592" s="75">
        <v>82.6166666666667</v>
      </c>
      <c r="E1592" s="75">
        <v>73.2333333333333</v>
      </c>
    </row>
    <row r="1593" ht="15.75" customHeight="1">
      <c r="A1593" s="13">
        <v>42141.614583333336</v>
      </c>
      <c r="B1593" s="75">
        <v>60.0</v>
      </c>
      <c r="C1593" s="75">
        <v>63.1333333333333</v>
      </c>
      <c r="D1593" s="75">
        <v>82.8666666666667</v>
      </c>
      <c r="E1593" s="75">
        <v>73.7333333333333</v>
      </c>
    </row>
    <row r="1594" ht="15.75" customHeight="1">
      <c r="A1594" s="13">
        <v>42141.625</v>
      </c>
      <c r="B1594" s="75">
        <v>60.0</v>
      </c>
      <c r="C1594" s="75">
        <v>62.8833333333333</v>
      </c>
      <c r="D1594" s="75">
        <v>83.1166666666667</v>
      </c>
      <c r="E1594" s="75">
        <v>74.2333333333333</v>
      </c>
    </row>
    <row r="1595" ht="15.75" customHeight="1">
      <c r="A1595" s="13">
        <v>42141.635416666664</v>
      </c>
      <c r="B1595" s="75">
        <v>60.0</v>
      </c>
      <c r="C1595" s="75">
        <v>62.6333333333333</v>
      </c>
      <c r="D1595" s="75">
        <v>83.3666666666667</v>
      </c>
      <c r="E1595" s="75">
        <v>74.7333333333333</v>
      </c>
    </row>
    <row r="1596" ht="15.75" customHeight="1">
      <c r="A1596" s="13">
        <v>42141.645833333336</v>
      </c>
      <c r="B1596" s="75">
        <v>60.0</v>
      </c>
      <c r="C1596" s="75">
        <v>62.3833333333333</v>
      </c>
      <c r="D1596" s="75">
        <v>83.6166666666667</v>
      </c>
      <c r="E1596" s="75">
        <v>75.2333333333333</v>
      </c>
    </row>
    <row r="1597" ht="15.75" customHeight="1">
      <c r="A1597" s="13">
        <v>42141.65625</v>
      </c>
      <c r="B1597" s="75">
        <v>60.0</v>
      </c>
      <c r="C1597" s="75">
        <v>62.1333333333333</v>
      </c>
      <c r="D1597" s="75">
        <v>83.8666666666667</v>
      </c>
      <c r="E1597" s="75">
        <v>75.7333333333333</v>
      </c>
    </row>
    <row r="1598" ht="15.75" customHeight="1">
      <c r="A1598" s="13">
        <v>42141.666666666664</v>
      </c>
      <c r="B1598" s="75">
        <v>59.9333333333333</v>
      </c>
      <c r="C1598" s="75">
        <v>61.8833333333333</v>
      </c>
      <c r="D1598" s="75">
        <v>84.1166666666667</v>
      </c>
      <c r="E1598" s="75">
        <v>75.8833333333333</v>
      </c>
    </row>
    <row r="1599" ht="15.75" customHeight="1">
      <c r="A1599" s="13">
        <v>42141.677083333336</v>
      </c>
      <c r="B1599" s="75">
        <v>59.6833333333333</v>
      </c>
      <c r="C1599" s="75">
        <v>61.6333333333333</v>
      </c>
      <c r="D1599" s="75">
        <v>84.3666666666667</v>
      </c>
      <c r="E1599" s="75">
        <v>75.6333333333333</v>
      </c>
    </row>
    <row r="1600" ht="15.75" customHeight="1">
      <c r="A1600" s="13">
        <v>42141.6875</v>
      </c>
      <c r="B1600" s="75">
        <v>59.4333333333333</v>
      </c>
      <c r="C1600" s="75">
        <v>61.3833333333333</v>
      </c>
      <c r="D1600" s="75">
        <v>84.6166666666667</v>
      </c>
      <c r="E1600" s="75">
        <v>75.3833333333333</v>
      </c>
    </row>
    <row r="1601" ht="15.75" customHeight="1">
      <c r="A1601" s="13">
        <v>42141.697916666664</v>
      </c>
      <c r="B1601" s="75">
        <v>59.1833333333333</v>
      </c>
      <c r="C1601" s="75">
        <v>61.1333333333333</v>
      </c>
      <c r="D1601" s="75">
        <v>84.8666666666667</v>
      </c>
      <c r="E1601" s="75">
        <v>75.1333333333333</v>
      </c>
    </row>
    <row r="1602" ht="15.75" customHeight="1">
      <c r="A1602" s="13">
        <v>42141.708333333336</v>
      </c>
      <c r="B1602" s="75">
        <v>58.9333333333333</v>
      </c>
      <c r="C1602" s="75">
        <v>60.7666666666667</v>
      </c>
      <c r="D1602" s="75">
        <v>84.7666666666667</v>
      </c>
      <c r="E1602" s="75">
        <v>74.7666666666667</v>
      </c>
    </row>
    <row r="1603" ht="15.75" customHeight="1">
      <c r="A1603" s="13">
        <v>42141.71875</v>
      </c>
      <c r="B1603" s="75">
        <v>58.6833333333333</v>
      </c>
      <c r="C1603" s="75">
        <v>60.2666666666667</v>
      </c>
      <c r="D1603" s="75">
        <v>84.2666666666667</v>
      </c>
      <c r="E1603" s="75">
        <v>74.2666666666667</v>
      </c>
    </row>
    <row r="1604" ht="15.75" customHeight="1">
      <c r="A1604" s="13">
        <v>42141.729166666664</v>
      </c>
      <c r="B1604" s="75">
        <v>58.4333333333333</v>
      </c>
      <c r="C1604" s="75">
        <v>59.7666666666667</v>
      </c>
      <c r="D1604" s="75">
        <v>83.7666666666667</v>
      </c>
      <c r="E1604" s="75">
        <v>73.7666666666667</v>
      </c>
    </row>
    <row r="1605" ht="15.75" customHeight="1">
      <c r="A1605" s="13">
        <v>42141.739583333336</v>
      </c>
      <c r="B1605" s="75">
        <v>58.1833333333333</v>
      </c>
      <c r="C1605" s="75">
        <v>59.2666666666667</v>
      </c>
      <c r="D1605" s="75">
        <v>83.2666666666667</v>
      </c>
      <c r="E1605" s="75">
        <v>73.2666666666667</v>
      </c>
    </row>
    <row r="1606" ht="15.75" customHeight="1">
      <c r="A1606" s="13">
        <v>42141.75</v>
      </c>
      <c r="B1606" s="75">
        <v>57.9333333333333</v>
      </c>
      <c r="C1606" s="75">
        <v>58.8833333333333</v>
      </c>
      <c r="D1606" s="75">
        <v>82.7666666666667</v>
      </c>
      <c r="E1606" s="75">
        <v>72.8833333333333</v>
      </c>
    </row>
    <row r="1607" ht="15.75" customHeight="1">
      <c r="A1607" s="13">
        <v>42141.760416666664</v>
      </c>
      <c r="B1607" s="75">
        <v>57.6833333333333</v>
      </c>
      <c r="C1607" s="75">
        <v>58.6333333333333</v>
      </c>
      <c r="D1607" s="75">
        <v>82.2666666666667</v>
      </c>
      <c r="E1607" s="75">
        <v>72.6333333333333</v>
      </c>
    </row>
    <row r="1608" ht="15.75" customHeight="1">
      <c r="A1608" s="13">
        <v>42141.770833333336</v>
      </c>
      <c r="B1608" s="75">
        <v>57.4333333333333</v>
      </c>
      <c r="C1608" s="75">
        <v>58.3833333333333</v>
      </c>
      <c r="D1608" s="75">
        <v>81.7666666666667</v>
      </c>
      <c r="E1608" s="75">
        <v>72.3833333333333</v>
      </c>
    </row>
    <row r="1609" ht="15.75" customHeight="1">
      <c r="A1609" s="13">
        <v>42141.78125</v>
      </c>
      <c r="B1609" s="75">
        <v>57.1833333333333</v>
      </c>
      <c r="C1609" s="75">
        <v>58.1333333333333</v>
      </c>
      <c r="D1609" s="75">
        <v>81.2666666666667</v>
      </c>
      <c r="E1609" s="75">
        <v>72.1333333333333</v>
      </c>
    </row>
    <row r="1610" ht="15.75" customHeight="1">
      <c r="A1610" s="13">
        <v>42141.791666666664</v>
      </c>
      <c r="B1610" s="75">
        <v>56.9333333333333</v>
      </c>
      <c r="C1610" s="75">
        <v>57.8833333333333</v>
      </c>
      <c r="D1610" s="75">
        <v>80.1833333333333</v>
      </c>
      <c r="E1610" s="75">
        <v>71.65</v>
      </c>
    </row>
    <row r="1611" ht="15.75" customHeight="1">
      <c r="A1611" s="13">
        <v>42141.802083333336</v>
      </c>
      <c r="B1611" s="75">
        <v>56.6833333333333</v>
      </c>
      <c r="C1611" s="75">
        <v>57.6333333333333</v>
      </c>
      <c r="D1611" s="75">
        <v>78.4333333333333</v>
      </c>
      <c r="E1611" s="75">
        <v>70.9</v>
      </c>
    </row>
    <row r="1612" ht="15.75" customHeight="1">
      <c r="A1612" s="13">
        <v>42141.8125</v>
      </c>
      <c r="B1612" s="75">
        <v>56.4333333333333</v>
      </c>
      <c r="C1612" s="75">
        <v>57.3833333333333</v>
      </c>
      <c r="D1612" s="75">
        <v>76.6833333333333</v>
      </c>
      <c r="E1612" s="75">
        <v>70.15</v>
      </c>
    </row>
    <row r="1613" ht="15.75" customHeight="1">
      <c r="A1613" s="13">
        <v>42141.822916666664</v>
      </c>
      <c r="B1613" s="75">
        <v>56.1833333333333</v>
      </c>
      <c r="C1613" s="75">
        <v>57.1333333333333</v>
      </c>
      <c r="D1613" s="75">
        <v>74.9333333333333</v>
      </c>
      <c r="E1613" s="75">
        <v>69.4</v>
      </c>
    </row>
    <row r="1614" ht="15.75" customHeight="1">
      <c r="A1614" s="13">
        <v>42141.833333333336</v>
      </c>
      <c r="B1614" s="75">
        <v>56.0666666666667</v>
      </c>
      <c r="C1614" s="75">
        <v>56.8833333333333</v>
      </c>
      <c r="D1614" s="75">
        <v>73.4166666666667</v>
      </c>
      <c r="E1614" s="75">
        <v>68.7666666666667</v>
      </c>
    </row>
    <row r="1615" ht="15.75" customHeight="1">
      <c r="A1615" s="13">
        <v>42141.84375</v>
      </c>
      <c r="B1615" s="75">
        <v>56.3166666666667</v>
      </c>
      <c r="C1615" s="75">
        <v>56.6333333333333</v>
      </c>
      <c r="D1615" s="75">
        <v>72.1666666666667</v>
      </c>
      <c r="E1615" s="75">
        <v>68.2666666666667</v>
      </c>
    </row>
    <row r="1616" ht="15.75" customHeight="1">
      <c r="A1616" s="13">
        <v>42141.854166666664</v>
      </c>
      <c r="B1616" s="75">
        <v>56.5666666666667</v>
      </c>
      <c r="C1616" s="75">
        <v>56.3833333333333</v>
      </c>
      <c r="D1616" s="75">
        <v>70.9166666666667</v>
      </c>
      <c r="E1616" s="75">
        <v>67.7666666666667</v>
      </c>
    </row>
    <row r="1617" ht="15.75" customHeight="1">
      <c r="A1617" s="13">
        <v>42141.864583333336</v>
      </c>
      <c r="B1617" s="75">
        <v>56.8166666666667</v>
      </c>
      <c r="C1617" s="75">
        <v>56.1333333333333</v>
      </c>
      <c r="D1617" s="75">
        <v>69.6666666666667</v>
      </c>
      <c r="E1617" s="75">
        <v>67.2666666666667</v>
      </c>
    </row>
    <row r="1618" ht="15.75" customHeight="1">
      <c r="A1618" s="13">
        <v>42141.875</v>
      </c>
      <c r="B1618" s="75">
        <v>56.9333333333333</v>
      </c>
      <c r="C1618" s="75">
        <v>56.0</v>
      </c>
      <c r="D1618" s="75">
        <v>68.7666666666667</v>
      </c>
      <c r="E1618" s="75">
        <v>66.7666666666667</v>
      </c>
    </row>
    <row r="1619" ht="15.75" customHeight="1">
      <c r="A1619" s="13">
        <v>42141.885416666664</v>
      </c>
      <c r="B1619" s="75">
        <v>56.6833333333333</v>
      </c>
      <c r="C1619" s="75">
        <v>56.0</v>
      </c>
      <c r="D1619" s="75">
        <v>68.2666666666667</v>
      </c>
      <c r="E1619" s="75">
        <v>66.2666666666667</v>
      </c>
    </row>
    <row r="1620" ht="15.75" customHeight="1">
      <c r="A1620" s="13">
        <v>42141.895833333336</v>
      </c>
      <c r="B1620" s="75">
        <v>56.4333333333333</v>
      </c>
      <c r="C1620" s="75">
        <v>56.0</v>
      </c>
      <c r="D1620" s="75">
        <v>67.7666666666667</v>
      </c>
      <c r="E1620" s="75">
        <v>65.7666666666667</v>
      </c>
    </row>
    <row r="1621" ht="15.75" customHeight="1">
      <c r="A1621" s="13">
        <v>42141.90625</v>
      </c>
      <c r="B1621" s="75">
        <v>56.1833333333333</v>
      </c>
      <c r="C1621" s="75">
        <v>56.0</v>
      </c>
      <c r="D1621" s="75">
        <v>67.2666666666667</v>
      </c>
      <c r="E1621" s="75">
        <v>65.2666666666667</v>
      </c>
    </row>
    <row r="1622" ht="15.75" customHeight="1">
      <c r="A1622" s="13">
        <v>42141.916666666664</v>
      </c>
      <c r="B1622" s="75">
        <v>56.0</v>
      </c>
      <c r="C1622" s="75">
        <v>56.0</v>
      </c>
      <c r="D1622" s="75">
        <v>66.8833333333333</v>
      </c>
      <c r="E1622" s="75">
        <v>64.5333333333333</v>
      </c>
    </row>
    <row r="1623" ht="15.75" customHeight="1">
      <c r="A1623" s="13">
        <v>42141.927083333336</v>
      </c>
      <c r="B1623" s="75">
        <v>56.0</v>
      </c>
      <c r="C1623" s="75">
        <v>56.0</v>
      </c>
      <c r="D1623" s="75">
        <v>66.6333333333333</v>
      </c>
      <c r="E1623" s="75">
        <v>63.5333333333333</v>
      </c>
    </row>
    <row r="1624" ht="15.75" customHeight="1">
      <c r="A1624" s="13">
        <v>42141.9375</v>
      </c>
      <c r="B1624" s="75">
        <v>56.0</v>
      </c>
      <c r="C1624" s="75">
        <v>56.0</v>
      </c>
      <c r="D1624" s="75">
        <v>66.3833333333333</v>
      </c>
      <c r="E1624" s="75">
        <v>62.5333333333333</v>
      </c>
    </row>
    <row r="1625" ht="15.75" customHeight="1">
      <c r="A1625" s="13">
        <v>42141.947916666664</v>
      </c>
      <c r="B1625" s="75">
        <v>56.0</v>
      </c>
      <c r="C1625" s="75">
        <v>56.0</v>
      </c>
      <c r="D1625" s="75">
        <v>66.1333333333333</v>
      </c>
      <c r="E1625" s="75">
        <v>61.5333333333333</v>
      </c>
    </row>
    <row r="1626" ht="15.75" customHeight="1">
      <c r="A1626" s="13">
        <v>42141.958333333336</v>
      </c>
      <c r="B1626" s="75">
        <v>56.0</v>
      </c>
      <c r="C1626" s="75">
        <v>56.0</v>
      </c>
      <c r="D1626" s="75">
        <v>65.4166666666667</v>
      </c>
      <c r="E1626" s="75">
        <v>60.8833333333333</v>
      </c>
    </row>
    <row r="1627" ht="15.75" customHeight="1">
      <c r="A1627" s="13">
        <v>42141.96875</v>
      </c>
      <c r="B1627" s="75">
        <v>56.0</v>
      </c>
      <c r="C1627" s="75">
        <v>56.0</v>
      </c>
      <c r="D1627" s="75">
        <v>64.1666666666667</v>
      </c>
      <c r="E1627" s="75">
        <v>60.6333333333333</v>
      </c>
    </row>
    <row r="1628" ht="15.75" customHeight="1">
      <c r="A1628" s="13">
        <v>42141.979166666664</v>
      </c>
      <c r="B1628" s="75">
        <v>56.0</v>
      </c>
      <c r="C1628" s="75">
        <v>56.0</v>
      </c>
      <c r="D1628" s="75">
        <v>62.9166666666667</v>
      </c>
      <c r="E1628" s="75">
        <v>60.3833333333333</v>
      </c>
    </row>
    <row r="1629" ht="15.75" customHeight="1">
      <c r="A1629" s="13">
        <v>42141.989583333336</v>
      </c>
      <c r="B1629" s="75">
        <v>56.0</v>
      </c>
      <c r="C1629" s="75">
        <v>56.0</v>
      </c>
      <c r="D1629" s="75">
        <v>61.6666666666667</v>
      </c>
      <c r="E1629" s="75">
        <v>60.1333333333333</v>
      </c>
    </row>
    <row r="1630" ht="15.75" customHeight="1">
      <c r="A1630" s="13">
        <v>42142.0</v>
      </c>
      <c r="B1630" s="75">
        <v>55.9333333333333</v>
      </c>
      <c r="C1630" s="75">
        <v>56.0</v>
      </c>
      <c r="D1630" s="75">
        <v>60.8833333333333</v>
      </c>
      <c r="E1630" s="75">
        <v>60.0</v>
      </c>
    </row>
    <row r="1631" ht="15.75" customHeight="1">
      <c r="A1631" s="13">
        <v>42142.010416666664</v>
      </c>
      <c r="B1631" s="75">
        <v>55.6833333333333</v>
      </c>
      <c r="C1631" s="75">
        <v>56.0</v>
      </c>
      <c r="D1631" s="75">
        <v>60.6333333333333</v>
      </c>
      <c r="E1631" s="75">
        <v>60.0</v>
      </c>
    </row>
    <row r="1632" ht="15.75" customHeight="1">
      <c r="A1632" s="13">
        <v>42142.020833333336</v>
      </c>
      <c r="B1632" s="75">
        <v>55.4333333333333</v>
      </c>
      <c r="C1632" s="75">
        <v>56.0</v>
      </c>
      <c r="D1632" s="75">
        <v>60.3833333333333</v>
      </c>
      <c r="E1632" s="75">
        <v>60.0</v>
      </c>
    </row>
    <row r="1633" ht="15.75" customHeight="1">
      <c r="A1633" s="13">
        <v>42142.03125</v>
      </c>
      <c r="B1633" s="75">
        <v>55.1833333333333</v>
      </c>
      <c r="C1633" s="75">
        <v>56.0</v>
      </c>
      <c r="D1633" s="75">
        <v>60.1333333333333</v>
      </c>
      <c r="E1633" s="75">
        <v>60.0</v>
      </c>
    </row>
    <row r="1634" ht="15.75" customHeight="1">
      <c r="A1634" s="13">
        <v>42142.041666666664</v>
      </c>
      <c r="B1634" s="75">
        <v>55.0</v>
      </c>
      <c r="C1634" s="75">
        <v>55.8541666666667</v>
      </c>
      <c r="D1634" s="75">
        <v>60.2333333333333</v>
      </c>
      <c r="E1634" s="75">
        <v>59.7666666666667</v>
      </c>
    </row>
    <row r="1635" ht="15.75" customHeight="1">
      <c r="A1635" s="13">
        <v>42142.052083333336</v>
      </c>
      <c r="B1635" s="75">
        <v>55.0</v>
      </c>
      <c r="C1635" s="75">
        <v>55.5416666666667</v>
      </c>
      <c r="D1635" s="75">
        <v>60.7333333333333</v>
      </c>
      <c r="E1635" s="75">
        <v>59.2666666666667</v>
      </c>
    </row>
    <row r="1636" ht="15.75" customHeight="1">
      <c r="A1636" s="13">
        <v>42142.0625</v>
      </c>
      <c r="B1636" s="75">
        <v>55.0</v>
      </c>
      <c r="C1636" s="75">
        <v>55.2291666666667</v>
      </c>
      <c r="D1636" s="75">
        <v>61.2333333333333</v>
      </c>
      <c r="E1636" s="75">
        <v>58.7666666666667</v>
      </c>
    </row>
    <row r="1637" ht="15.75" customHeight="1">
      <c r="A1637" s="13">
        <v>42142.072916666664</v>
      </c>
      <c r="B1637" s="75">
        <v>55.0</v>
      </c>
      <c r="C1637" s="75">
        <v>55.0</v>
      </c>
      <c r="D1637" s="75">
        <v>61.7333333333333</v>
      </c>
      <c r="E1637" s="75">
        <v>58.2666666666667</v>
      </c>
    </row>
    <row r="1638" ht="15.75" customHeight="1">
      <c r="A1638" s="13">
        <v>42142.083333333336</v>
      </c>
      <c r="B1638" s="75">
        <v>55.0</v>
      </c>
      <c r="C1638" s="75">
        <v>55.0</v>
      </c>
      <c r="D1638" s="75">
        <v>62.0</v>
      </c>
      <c r="E1638" s="75">
        <v>57.8833333333333</v>
      </c>
    </row>
    <row r="1639" ht="15.75" customHeight="1">
      <c r="A1639" s="13">
        <v>42142.09375</v>
      </c>
      <c r="B1639" s="75">
        <v>55.0</v>
      </c>
      <c r="C1639" s="75">
        <v>55.0</v>
      </c>
      <c r="D1639" s="75">
        <v>62.0</v>
      </c>
      <c r="E1639" s="75">
        <v>57.6333333333333</v>
      </c>
    </row>
    <row r="1640" ht="15.75" customHeight="1">
      <c r="A1640" s="13">
        <v>42142.104166666664</v>
      </c>
      <c r="B1640" s="75">
        <v>55.0</v>
      </c>
      <c r="C1640" s="75">
        <v>55.0</v>
      </c>
      <c r="D1640" s="75">
        <v>62.0</v>
      </c>
      <c r="E1640" s="75">
        <v>57.3833333333333</v>
      </c>
    </row>
    <row r="1641" ht="15.75" customHeight="1">
      <c r="A1641" s="13">
        <v>42142.114583333336</v>
      </c>
      <c r="B1641" s="75">
        <v>55.0</v>
      </c>
      <c r="C1641" s="75">
        <v>55.0</v>
      </c>
      <c r="D1641" s="75">
        <v>62.0</v>
      </c>
      <c r="E1641" s="75">
        <v>57.1333333333333</v>
      </c>
    </row>
    <row r="1642" ht="15.75" customHeight="1">
      <c r="A1642" s="13">
        <v>42142.125</v>
      </c>
      <c r="B1642" s="75">
        <v>55.0</v>
      </c>
      <c r="C1642" s="75">
        <v>55.0</v>
      </c>
      <c r="D1642" s="75">
        <v>62.0</v>
      </c>
      <c r="E1642" s="75">
        <v>56.8833333333333</v>
      </c>
    </row>
    <row r="1643" ht="15.75" customHeight="1">
      <c r="A1643" s="13">
        <v>42142.135416666664</v>
      </c>
      <c r="B1643" s="75">
        <v>55.0</v>
      </c>
      <c r="C1643" s="75">
        <v>55.0</v>
      </c>
      <c r="D1643" s="75">
        <v>62.0</v>
      </c>
      <c r="E1643" s="75">
        <v>56.6333333333333</v>
      </c>
    </row>
    <row r="1644" ht="15.75" customHeight="1">
      <c r="A1644" s="13">
        <v>42142.145833333336</v>
      </c>
      <c r="B1644" s="75">
        <v>55.0</v>
      </c>
      <c r="C1644" s="75">
        <v>55.0</v>
      </c>
      <c r="D1644" s="75">
        <v>62.0</v>
      </c>
      <c r="E1644" s="75">
        <v>56.3833333333333</v>
      </c>
    </row>
    <row r="1645" ht="15.75" customHeight="1">
      <c r="A1645" s="13">
        <v>42142.15625</v>
      </c>
      <c r="B1645" s="75">
        <v>55.0</v>
      </c>
      <c r="C1645" s="75">
        <v>55.0</v>
      </c>
      <c r="D1645" s="75">
        <v>62.0</v>
      </c>
      <c r="E1645" s="75">
        <v>56.1333333333333</v>
      </c>
    </row>
    <row r="1646" ht="15.75" customHeight="1">
      <c r="A1646" s="13">
        <v>42142.166666666664</v>
      </c>
      <c r="B1646" s="75">
        <v>55.0</v>
      </c>
      <c r="C1646" s="75">
        <v>55.0</v>
      </c>
      <c r="D1646" s="75">
        <v>61.65</v>
      </c>
      <c r="E1646" s="75">
        <v>56.0</v>
      </c>
    </row>
    <row r="1647" ht="15.75" customHeight="1">
      <c r="A1647" s="13">
        <v>42142.177083333336</v>
      </c>
      <c r="B1647" s="75">
        <v>55.0</v>
      </c>
      <c r="C1647" s="75">
        <v>55.0</v>
      </c>
      <c r="D1647" s="75">
        <v>60.9</v>
      </c>
      <c r="E1647" s="75">
        <v>56.0</v>
      </c>
    </row>
    <row r="1648" ht="15.75" customHeight="1">
      <c r="A1648" s="13">
        <v>42142.1875</v>
      </c>
      <c r="B1648" s="75">
        <v>55.0</v>
      </c>
      <c r="C1648" s="75">
        <v>55.0</v>
      </c>
      <c r="D1648" s="75">
        <v>60.15</v>
      </c>
      <c r="E1648" s="75">
        <v>56.0</v>
      </c>
    </row>
    <row r="1649" ht="15.75" customHeight="1">
      <c r="A1649" s="13">
        <v>42142.197916666664</v>
      </c>
      <c r="B1649" s="75">
        <v>55.0</v>
      </c>
      <c r="C1649" s="75">
        <v>55.0</v>
      </c>
      <c r="D1649" s="75">
        <v>59.4</v>
      </c>
      <c r="E1649" s="75">
        <v>56.0</v>
      </c>
    </row>
    <row r="1650" ht="15.75" customHeight="1">
      <c r="A1650" s="13">
        <v>42142.208333333336</v>
      </c>
      <c r="B1650" s="75">
        <v>55.0</v>
      </c>
      <c r="C1650" s="75">
        <v>54.8833333333333</v>
      </c>
      <c r="D1650" s="75">
        <v>59.1166666666667</v>
      </c>
      <c r="E1650" s="75">
        <v>56.0</v>
      </c>
    </row>
    <row r="1651" ht="15.75" customHeight="1">
      <c r="A1651" s="13">
        <v>42142.21875</v>
      </c>
      <c r="B1651" s="75">
        <v>55.0</v>
      </c>
      <c r="C1651" s="75">
        <v>54.6333333333333</v>
      </c>
      <c r="D1651" s="75">
        <v>59.3666666666667</v>
      </c>
      <c r="E1651" s="75">
        <v>56.0</v>
      </c>
    </row>
    <row r="1652" ht="15.75" customHeight="1">
      <c r="A1652" s="13">
        <v>42142.229166666664</v>
      </c>
      <c r="B1652" s="75">
        <v>55.0</v>
      </c>
      <c r="C1652" s="75">
        <v>54.3833333333333</v>
      </c>
      <c r="D1652" s="75">
        <v>59.6166666666667</v>
      </c>
      <c r="E1652" s="75">
        <v>56.0</v>
      </c>
    </row>
    <row r="1653" ht="15.75" customHeight="1">
      <c r="A1653" s="13">
        <v>42142.239583333336</v>
      </c>
      <c r="B1653" s="75">
        <v>55.0</v>
      </c>
      <c r="C1653" s="75">
        <v>54.1333333333333</v>
      </c>
      <c r="D1653" s="75">
        <v>59.8666666666667</v>
      </c>
      <c r="E1653" s="75">
        <v>56.0</v>
      </c>
    </row>
    <row r="1654" ht="15.75" customHeight="1">
      <c r="A1654" s="13">
        <v>42142.25</v>
      </c>
      <c r="B1654" s="75">
        <v>55.0</v>
      </c>
      <c r="C1654" s="75">
        <v>54.1166666666667</v>
      </c>
      <c r="D1654" s="75">
        <v>60.4666666666667</v>
      </c>
      <c r="E1654" s="75">
        <v>56.2333333333333</v>
      </c>
    </row>
    <row r="1655" ht="15.75" customHeight="1">
      <c r="A1655" s="13">
        <v>42142.260416666664</v>
      </c>
      <c r="B1655" s="75">
        <v>55.0</v>
      </c>
      <c r="C1655" s="75">
        <v>54.3666666666667</v>
      </c>
      <c r="D1655" s="75">
        <v>61.4666666666667</v>
      </c>
      <c r="E1655" s="75">
        <v>56.7333333333333</v>
      </c>
    </row>
    <row r="1656" ht="15.75" customHeight="1">
      <c r="A1656" s="13">
        <v>42142.270833333336</v>
      </c>
      <c r="B1656" s="75">
        <v>55.0</v>
      </c>
      <c r="C1656" s="75">
        <v>54.6166666666667</v>
      </c>
      <c r="D1656" s="75">
        <v>62.4666666666667</v>
      </c>
      <c r="E1656" s="75">
        <v>57.2333333333333</v>
      </c>
    </row>
    <row r="1657" ht="15.75" customHeight="1">
      <c r="A1657" s="13">
        <v>42142.28125</v>
      </c>
      <c r="B1657" s="75">
        <v>55.0</v>
      </c>
      <c r="C1657" s="75">
        <v>54.8666666666667</v>
      </c>
      <c r="D1657" s="75">
        <v>63.4666666666667</v>
      </c>
      <c r="E1657" s="75">
        <v>57.7333333333333</v>
      </c>
    </row>
    <row r="1658" ht="15.75" customHeight="1">
      <c r="A1658" s="13">
        <v>42142.291666666664</v>
      </c>
      <c r="B1658" s="75">
        <v>55.0</v>
      </c>
      <c r="C1658" s="75">
        <v>55.0</v>
      </c>
      <c r="D1658" s="75">
        <v>64.5833333333333</v>
      </c>
      <c r="E1658" s="75">
        <v>58.1166666666667</v>
      </c>
    </row>
    <row r="1659" ht="15.75" customHeight="1">
      <c r="A1659" s="13">
        <v>42142.302083333336</v>
      </c>
      <c r="B1659" s="75">
        <v>55.0</v>
      </c>
      <c r="C1659" s="75">
        <v>55.0</v>
      </c>
      <c r="D1659" s="75">
        <v>65.8333333333333</v>
      </c>
      <c r="E1659" s="75">
        <v>58.3666666666667</v>
      </c>
    </row>
    <row r="1660" ht="15.75" customHeight="1">
      <c r="A1660" s="13">
        <v>42142.3125</v>
      </c>
      <c r="B1660" s="75">
        <v>55.0</v>
      </c>
      <c r="C1660" s="75">
        <v>55.0</v>
      </c>
      <c r="D1660" s="75">
        <v>67.0833333333333</v>
      </c>
      <c r="E1660" s="75">
        <v>58.6166666666667</v>
      </c>
    </row>
    <row r="1661" ht="15.75" customHeight="1">
      <c r="A1661" s="13">
        <v>42142.322916666664</v>
      </c>
      <c r="B1661" s="75">
        <v>55.0</v>
      </c>
      <c r="C1661" s="75">
        <v>55.0</v>
      </c>
      <c r="D1661" s="75">
        <v>68.3333333333333</v>
      </c>
      <c r="E1661" s="75">
        <v>58.8666666666667</v>
      </c>
    </row>
    <row r="1662" ht="15.75" customHeight="1">
      <c r="A1662" s="13">
        <v>42142.333333333336</v>
      </c>
      <c r="B1662" s="75">
        <v>55.0666666666667</v>
      </c>
      <c r="C1662" s="75">
        <v>55.1166666666667</v>
      </c>
      <c r="D1662" s="75">
        <v>69.5833333333333</v>
      </c>
      <c r="E1662" s="75">
        <v>59.1166666666667</v>
      </c>
    </row>
    <row r="1663" ht="15.75" customHeight="1">
      <c r="A1663" s="13">
        <v>42142.34375</v>
      </c>
      <c r="B1663" s="75">
        <v>55.3166666666667</v>
      </c>
      <c r="C1663" s="75">
        <v>55.3666666666667</v>
      </c>
      <c r="D1663" s="75">
        <v>70.8333333333333</v>
      </c>
      <c r="E1663" s="75">
        <v>59.3666666666667</v>
      </c>
    </row>
    <row r="1664" ht="15.75" customHeight="1">
      <c r="A1664" s="13">
        <v>42142.354166666664</v>
      </c>
      <c r="B1664" s="75">
        <v>55.5666666666667</v>
      </c>
      <c r="C1664" s="75">
        <v>55.6166666666667</v>
      </c>
      <c r="D1664" s="75">
        <v>72.0833333333333</v>
      </c>
      <c r="E1664" s="75">
        <v>59.6166666666667</v>
      </c>
    </row>
    <row r="1665" ht="15.75" customHeight="1">
      <c r="A1665" s="13">
        <v>42142.364583333336</v>
      </c>
      <c r="B1665" s="75">
        <v>55.8166666666667</v>
      </c>
      <c r="C1665" s="75">
        <v>55.8666666666667</v>
      </c>
      <c r="D1665" s="75">
        <v>73.3333333333333</v>
      </c>
      <c r="E1665" s="75">
        <v>59.8666666666667</v>
      </c>
    </row>
    <row r="1666" ht="15.75" customHeight="1">
      <c r="A1666" s="13">
        <v>42142.375</v>
      </c>
      <c r="B1666" s="75">
        <v>56.0666666666667</v>
      </c>
      <c r="C1666" s="75">
        <v>56.1166666666667</v>
      </c>
      <c r="D1666" s="75">
        <v>74.4666666666667</v>
      </c>
      <c r="E1666" s="75">
        <v>60.35</v>
      </c>
    </row>
    <row r="1667" ht="15.75" customHeight="1">
      <c r="A1667" s="13">
        <v>42142.385416666664</v>
      </c>
      <c r="B1667" s="75">
        <v>56.3166666666667</v>
      </c>
      <c r="C1667" s="75">
        <v>56.3666666666667</v>
      </c>
      <c r="D1667" s="75">
        <v>75.4666666666667</v>
      </c>
      <c r="E1667" s="75">
        <v>61.1</v>
      </c>
    </row>
    <row r="1668" ht="15.75" customHeight="1">
      <c r="A1668" s="13">
        <v>42142.395833333336</v>
      </c>
      <c r="B1668" s="75">
        <v>56.5666666666667</v>
      </c>
      <c r="C1668" s="75">
        <v>56.6166666666667</v>
      </c>
      <c r="D1668" s="75">
        <v>76.4666666666667</v>
      </c>
      <c r="E1668" s="75">
        <v>61.85</v>
      </c>
    </row>
    <row r="1669" ht="15.75" customHeight="1">
      <c r="A1669" s="13">
        <v>42142.40625</v>
      </c>
      <c r="B1669" s="75">
        <v>56.8166666666667</v>
      </c>
      <c r="C1669" s="75">
        <v>56.8666666666667</v>
      </c>
      <c r="D1669" s="75">
        <v>77.4666666666667</v>
      </c>
      <c r="E1669" s="75">
        <v>62.6</v>
      </c>
    </row>
    <row r="1670" ht="15.75" customHeight="1">
      <c r="A1670" s="13">
        <v>42142.416666666664</v>
      </c>
      <c r="B1670" s="75">
        <v>57.0666666666667</v>
      </c>
      <c r="C1670" s="75">
        <v>57.1166666666667</v>
      </c>
      <c r="D1670" s="75">
        <v>78.4666666666667</v>
      </c>
      <c r="E1670" s="75">
        <v>63.4666666666667</v>
      </c>
    </row>
    <row r="1671" ht="15.75" customHeight="1">
      <c r="A1671" s="13">
        <v>42142.427083333336</v>
      </c>
      <c r="B1671" s="75">
        <v>57.3166666666667</v>
      </c>
      <c r="C1671" s="75">
        <v>57.3666666666667</v>
      </c>
      <c r="D1671" s="75">
        <v>79.4666666666667</v>
      </c>
      <c r="E1671" s="75">
        <v>64.4666666666667</v>
      </c>
    </row>
    <row r="1672" ht="15.75" customHeight="1">
      <c r="A1672" s="13">
        <v>42142.4375</v>
      </c>
      <c r="B1672" s="75">
        <v>57.5666666666667</v>
      </c>
      <c r="C1672" s="75">
        <v>57.6166666666667</v>
      </c>
      <c r="D1672" s="75">
        <v>80.4666666666667</v>
      </c>
      <c r="E1672" s="75">
        <v>65.4666666666667</v>
      </c>
    </row>
    <row r="1673" ht="15.75" customHeight="1">
      <c r="A1673" s="13">
        <v>42142.447916666664</v>
      </c>
      <c r="B1673" s="75">
        <v>57.8166666666667</v>
      </c>
      <c r="C1673" s="75">
        <v>57.8666666666667</v>
      </c>
      <c r="D1673" s="75">
        <v>81.4666666666667</v>
      </c>
      <c r="E1673" s="75">
        <v>66.4666666666667</v>
      </c>
    </row>
    <row r="1674" ht="15.75" customHeight="1">
      <c r="A1674" s="13">
        <v>42142.458333333336</v>
      </c>
      <c r="B1674" s="75">
        <v>58.0</v>
      </c>
      <c r="C1674" s="75">
        <v>58.1166666666667</v>
      </c>
      <c r="D1674" s="75">
        <v>82.4666666666667</v>
      </c>
      <c r="E1674" s="75">
        <v>67.4666666666667</v>
      </c>
    </row>
    <row r="1675" ht="15.75" customHeight="1">
      <c r="A1675" s="13">
        <v>42142.46875</v>
      </c>
      <c r="B1675" s="75">
        <v>58.0</v>
      </c>
      <c r="C1675" s="75">
        <v>58.3666666666667</v>
      </c>
      <c r="D1675" s="75">
        <v>83.4666666666667</v>
      </c>
      <c r="E1675" s="75">
        <v>68.4666666666667</v>
      </c>
    </row>
    <row r="1676" ht="15.75" customHeight="1">
      <c r="A1676" s="13">
        <v>42142.479166666664</v>
      </c>
      <c r="B1676" s="75">
        <v>58.0</v>
      </c>
      <c r="C1676" s="75">
        <v>58.6166666666667</v>
      </c>
      <c r="D1676" s="75">
        <v>84.4666666666667</v>
      </c>
      <c r="E1676" s="75">
        <v>69.4666666666667</v>
      </c>
    </row>
    <row r="1677" ht="15.75" customHeight="1">
      <c r="A1677" s="13">
        <v>42142.489583333336</v>
      </c>
      <c r="B1677" s="75">
        <v>58.0</v>
      </c>
      <c r="C1677" s="75">
        <v>58.8666666666667</v>
      </c>
      <c r="D1677" s="75">
        <v>85.4666666666667</v>
      </c>
      <c r="E1677" s="75">
        <v>70.4666666666667</v>
      </c>
    </row>
    <row r="1678" ht="15.75" customHeight="1">
      <c r="A1678" s="13">
        <v>42142.5</v>
      </c>
      <c r="B1678" s="75">
        <v>58.0666666666667</v>
      </c>
      <c r="C1678" s="75">
        <v>59.2456140350877</v>
      </c>
      <c r="D1678" s="75">
        <v>86.0</v>
      </c>
      <c r="E1678" s="75">
        <v>71.35</v>
      </c>
    </row>
    <row r="1679" ht="15.75" customHeight="1">
      <c r="A1679" s="13">
        <v>42142.510416666664</v>
      </c>
      <c r="B1679" s="75">
        <v>58.3166666666667</v>
      </c>
      <c r="C1679" s="75">
        <v>59.7719298245614</v>
      </c>
      <c r="D1679" s="75">
        <v>86.0</v>
      </c>
      <c r="E1679" s="75">
        <v>72.1</v>
      </c>
    </row>
    <row r="1680" ht="15.75" customHeight="1">
      <c r="A1680" s="13">
        <v>42142.520833333336</v>
      </c>
      <c r="B1680" s="75">
        <v>58.5666666666667</v>
      </c>
      <c r="C1680" s="75">
        <v>60.2982456140351</v>
      </c>
      <c r="D1680" s="75">
        <v>86.0</v>
      </c>
      <c r="E1680" s="75">
        <v>72.85</v>
      </c>
    </row>
    <row r="1681" ht="15.75" customHeight="1">
      <c r="A1681" s="13">
        <v>42142.53125</v>
      </c>
      <c r="B1681" s="75">
        <v>58.8166666666667</v>
      </c>
      <c r="C1681" s="75">
        <v>60.8245614035088</v>
      </c>
      <c r="D1681" s="75">
        <v>86.0</v>
      </c>
      <c r="E1681" s="75">
        <v>73.6</v>
      </c>
    </row>
    <row r="1682" ht="15.75" customHeight="1">
      <c r="A1682" s="13">
        <v>42142.541666666664</v>
      </c>
      <c r="B1682" s="75">
        <v>59.0</v>
      </c>
      <c r="C1682" s="75">
        <v>61.35</v>
      </c>
      <c r="D1682" s="75">
        <v>86.1166666666667</v>
      </c>
      <c r="E1682" s="75">
        <v>74.0</v>
      </c>
    </row>
    <row r="1683" ht="15.75" customHeight="1">
      <c r="A1683" s="13">
        <v>42142.552083333336</v>
      </c>
      <c r="B1683" s="75">
        <v>59.0</v>
      </c>
      <c r="C1683" s="75">
        <v>62.1</v>
      </c>
      <c r="D1683" s="75">
        <v>86.3666666666667</v>
      </c>
      <c r="E1683" s="75">
        <v>74.0</v>
      </c>
    </row>
    <row r="1684" ht="15.75" customHeight="1">
      <c r="A1684" s="13">
        <v>42142.5625</v>
      </c>
      <c r="B1684" s="75">
        <v>59.0</v>
      </c>
      <c r="C1684" s="75">
        <v>62.85</v>
      </c>
      <c r="D1684" s="75">
        <v>86.6166666666667</v>
      </c>
      <c r="E1684" s="75">
        <v>74.0</v>
      </c>
    </row>
    <row r="1685" ht="15.75" customHeight="1">
      <c r="A1685" s="13">
        <v>42142.572916666664</v>
      </c>
      <c r="B1685" s="75">
        <v>59.0</v>
      </c>
      <c r="C1685" s="75">
        <v>63.6</v>
      </c>
      <c r="D1685" s="75">
        <v>86.8666666666667</v>
      </c>
      <c r="E1685" s="75">
        <v>74.0</v>
      </c>
    </row>
    <row r="1686" ht="15.75" customHeight="1">
      <c r="A1686" s="13">
        <v>42142.583333333336</v>
      </c>
      <c r="B1686" s="75">
        <v>59.0</v>
      </c>
      <c r="C1686" s="75">
        <v>63.7666666666667</v>
      </c>
      <c r="D1686" s="75">
        <v>87.1166666666667</v>
      </c>
      <c r="E1686" s="75">
        <v>74.1166666666667</v>
      </c>
    </row>
    <row r="1687" ht="15.75" customHeight="1">
      <c r="A1687" s="13">
        <v>42142.59375</v>
      </c>
      <c r="B1687" s="75">
        <v>59.0</v>
      </c>
      <c r="C1687" s="75">
        <v>63.2666666666667</v>
      </c>
      <c r="D1687" s="75">
        <v>87.3666666666667</v>
      </c>
      <c r="E1687" s="75">
        <v>74.3666666666667</v>
      </c>
    </row>
    <row r="1688" ht="15.75" customHeight="1">
      <c r="A1688" s="13">
        <v>42142.604166666664</v>
      </c>
      <c r="B1688" s="75">
        <v>59.0</v>
      </c>
      <c r="C1688" s="75">
        <v>62.7666666666667</v>
      </c>
      <c r="D1688" s="75">
        <v>87.6166666666667</v>
      </c>
      <c r="E1688" s="75">
        <v>74.6166666666667</v>
      </c>
    </row>
    <row r="1689" ht="15.75" customHeight="1">
      <c r="A1689" s="13">
        <v>42142.614583333336</v>
      </c>
      <c r="B1689" s="75">
        <v>59.0</v>
      </c>
      <c r="C1689" s="75">
        <v>62.2666666666667</v>
      </c>
      <c r="D1689" s="75">
        <v>87.8666666666667</v>
      </c>
      <c r="E1689" s="75">
        <v>74.8666666666667</v>
      </c>
    </row>
    <row r="1690" ht="15.75" customHeight="1">
      <c r="A1690" s="13">
        <v>42142.625</v>
      </c>
      <c r="B1690" s="75">
        <v>59.0</v>
      </c>
      <c r="C1690" s="75">
        <v>61.8833333333333</v>
      </c>
      <c r="D1690" s="75">
        <v>88.0</v>
      </c>
      <c r="E1690" s="75">
        <v>75.1166666666667</v>
      </c>
    </row>
    <row r="1691" ht="15.75" customHeight="1">
      <c r="A1691" s="13">
        <v>42142.635416666664</v>
      </c>
      <c r="B1691" s="75">
        <v>59.0</v>
      </c>
      <c r="C1691" s="75">
        <v>61.6333333333333</v>
      </c>
      <c r="D1691" s="75">
        <v>88.0</v>
      </c>
      <c r="E1691" s="75">
        <v>75.3666666666667</v>
      </c>
    </row>
    <row r="1692" ht="15.75" customHeight="1">
      <c r="A1692" s="13">
        <v>42142.645833333336</v>
      </c>
      <c r="B1692" s="75">
        <v>59.0</v>
      </c>
      <c r="C1692" s="75">
        <v>61.3833333333333</v>
      </c>
      <c r="D1692" s="75">
        <v>88.0</v>
      </c>
      <c r="E1692" s="75">
        <v>75.6166666666667</v>
      </c>
    </row>
    <row r="1693" ht="15.75" customHeight="1">
      <c r="A1693" s="13">
        <v>42142.65625</v>
      </c>
      <c r="B1693" s="75">
        <v>59.0</v>
      </c>
      <c r="C1693" s="75">
        <v>61.1333333333333</v>
      </c>
      <c r="D1693" s="75">
        <v>88.0</v>
      </c>
      <c r="E1693" s="75">
        <v>75.8666666666667</v>
      </c>
    </row>
    <row r="1694" ht="15.75" customHeight="1">
      <c r="A1694" s="13">
        <v>42142.666666666664</v>
      </c>
      <c r="B1694" s="75">
        <v>58.9333333333333</v>
      </c>
      <c r="C1694" s="75">
        <v>60.8833333333333</v>
      </c>
      <c r="D1694" s="75">
        <v>87.8833333333333</v>
      </c>
      <c r="E1694" s="75">
        <v>76.0</v>
      </c>
    </row>
    <row r="1695" ht="15.75" customHeight="1">
      <c r="A1695" s="13">
        <v>42142.677083333336</v>
      </c>
      <c r="B1695" s="75">
        <v>58.6833333333333</v>
      </c>
      <c r="C1695" s="75">
        <v>60.6333333333333</v>
      </c>
      <c r="D1695" s="75">
        <v>87.6333333333333</v>
      </c>
      <c r="E1695" s="75">
        <v>76.0</v>
      </c>
    </row>
    <row r="1696" ht="15.75" customHeight="1">
      <c r="A1696" s="13">
        <v>42142.6875</v>
      </c>
      <c r="B1696" s="75">
        <v>58.4333333333333</v>
      </c>
      <c r="C1696" s="75">
        <v>60.3833333333333</v>
      </c>
      <c r="D1696" s="75">
        <v>87.3833333333333</v>
      </c>
      <c r="E1696" s="75">
        <v>76.0</v>
      </c>
    </row>
    <row r="1697" ht="15.75" customHeight="1">
      <c r="A1697" s="13">
        <v>42142.697916666664</v>
      </c>
      <c r="B1697" s="75">
        <v>58.1833333333333</v>
      </c>
      <c r="C1697" s="75">
        <v>60.1333333333333</v>
      </c>
      <c r="D1697" s="75">
        <v>87.1333333333333</v>
      </c>
      <c r="E1697" s="75">
        <v>76.0</v>
      </c>
    </row>
    <row r="1698" ht="15.75" customHeight="1">
      <c r="A1698" s="13">
        <v>42142.708333333336</v>
      </c>
      <c r="B1698" s="75">
        <v>57.9333333333333</v>
      </c>
      <c r="C1698" s="75">
        <v>59.8833333333333</v>
      </c>
      <c r="D1698" s="75">
        <v>86.65</v>
      </c>
      <c r="E1698" s="75">
        <v>75.8833333333333</v>
      </c>
    </row>
    <row r="1699" ht="15.75" customHeight="1">
      <c r="A1699" s="13">
        <v>42142.71875</v>
      </c>
      <c r="B1699" s="75">
        <v>57.6833333333333</v>
      </c>
      <c r="C1699" s="75">
        <v>59.6333333333333</v>
      </c>
      <c r="D1699" s="75">
        <v>85.9</v>
      </c>
      <c r="E1699" s="75">
        <v>75.6333333333333</v>
      </c>
    </row>
    <row r="1700" ht="15.75" customHeight="1">
      <c r="A1700" s="13">
        <v>42142.729166666664</v>
      </c>
      <c r="B1700" s="75">
        <v>57.4333333333333</v>
      </c>
      <c r="C1700" s="75">
        <v>59.3833333333333</v>
      </c>
      <c r="D1700" s="75">
        <v>85.15</v>
      </c>
      <c r="E1700" s="75">
        <v>75.3833333333333</v>
      </c>
    </row>
    <row r="1701" ht="15.75" customHeight="1">
      <c r="A1701" s="13">
        <v>42142.739583333336</v>
      </c>
      <c r="B1701" s="75">
        <v>57.1833333333333</v>
      </c>
      <c r="C1701" s="75">
        <v>59.1333333333333</v>
      </c>
      <c r="D1701" s="75">
        <v>84.4</v>
      </c>
      <c r="E1701" s="75">
        <v>75.1333333333333</v>
      </c>
    </row>
    <row r="1702" ht="15.75" customHeight="1">
      <c r="A1702" s="13">
        <v>42142.75</v>
      </c>
      <c r="B1702" s="75">
        <v>57.0</v>
      </c>
      <c r="C1702" s="75">
        <v>58.8833333333333</v>
      </c>
      <c r="D1702" s="75">
        <v>83.6379310344828</v>
      </c>
      <c r="E1702" s="75">
        <v>74.65</v>
      </c>
    </row>
    <row r="1703" ht="15.75" customHeight="1">
      <c r="A1703" s="13">
        <v>42142.760416666664</v>
      </c>
      <c r="B1703" s="75">
        <v>57.0</v>
      </c>
      <c r="C1703" s="75">
        <v>58.6333333333333</v>
      </c>
      <c r="D1703" s="75">
        <v>82.8620689655172</v>
      </c>
      <c r="E1703" s="75">
        <v>73.9</v>
      </c>
    </row>
    <row r="1704" ht="15.75" customHeight="1">
      <c r="A1704" s="13">
        <v>42142.770833333336</v>
      </c>
      <c r="B1704" s="75">
        <v>57.0</v>
      </c>
      <c r="C1704" s="75">
        <v>58.3833333333333</v>
      </c>
      <c r="D1704" s="75">
        <v>82.0862068965517</v>
      </c>
      <c r="E1704" s="75">
        <v>73.15</v>
      </c>
    </row>
    <row r="1705" ht="15.75" customHeight="1">
      <c r="A1705" s="13">
        <v>42142.78125</v>
      </c>
      <c r="B1705" s="75">
        <v>57.0</v>
      </c>
      <c r="C1705" s="75">
        <v>58.1333333333333</v>
      </c>
      <c r="D1705" s="75">
        <v>81.3103448275862</v>
      </c>
      <c r="E1705" s="75">
        <v>72.4</v>
      </c>
    </row>
    <row r="1706" ht="15.75" customHeight="1">
      <c r="A1706" s="13">
        <v>42142.791666666664</v>
      </c>
      <c r="B1706" s="75">
        <v>57.0</v>
      </c>
      <c r="C1706" s="75">
        <v>57.8833333333333</v>
      </c>
      <c r="D1706" s="75">
        <v>80.0</v>
      </c>
      <c r="E1706" s="75">
        <v>71.65</v>
      </c>
    </row>
    <row r="1707" ht="15.75" customHeight="1">
      <c r="A1707" s="13">
        <v>42142.802083333336</v>
      </c>
      <c r="B1707" s="75">
        <v>57.0</v>
      </c>
      <c r="C1707" s="75">
        <v>57.6333333333333</v>
      </c>
      <c r="D1707" s="75">
        <v>80.0</v>
      </c>
      <c r="E1707" s="75">
        <v>70.9</v>
      </c>
    </row>
    <row r="1708" ht="15.75" customHeight="1">
      <c r="A1708" s="13">
        <v>42142.8125</v>
      </c>
      <c r="B1708" s="75">
        <v>57.0</v>
      </c>
      <c r="C1708" s="75">
        <v>57.3833333333333</v>
      </c>
      <c r="D1708" s="75">
        <v>79.8518518518518</v>
      </c>
      <c r="E1708" s="75">
        <v>70.15</v>
      </c>
    </row>
    <row r="1709" ht="15.75" customHeight="1">
      <c r="A1709" s="13">
        <v>42142.822916666664</v>
      </c>
      <c r="B1709" s="75">
        <v>57.0</v>
      </c>
      <c r="C1709" s="75">
        <v>57.1333333333333</v>
      </c>
      <c r="D1709" s="75">
        <v>79.2962962962963</v>
      </c>
      <c r="E1709" s="75">
        <v>69.4</v>
      </c>
    </row>
    <row r="1710" ht="15.75" customHeight="1">
      <c r="A1710" s="13">
        <v>42142.833333333336</v>
      </c>
      <c r="B1710" s="75">
        <v>57.0</v>
      </c>
      <c r="C1710" s="75">
        <v>57.0</v>
      </c>
      <c r="D1710" s="75">
        <v>78.7083333333333</v>
      </c>
      <c r="E1710" s="75">
        <v>68.4166666666667</v>
      </c>
    </row>
    <row r="1711" ht="15.75" customHeight="1">
      <c r="A1711" s="13">
        <v>42142.84375</v>
      </c>
      <c r="B1711" s="75">
        <v>57.0</v>
      </c>
      <c r="C1711" s="75">
        <v>57.0</v>
      </c>
      <c r="D1711" s="75">
        <v>78.0833333333333</v>
      </c>
      <c r="E1711" s="75">
        <v>67.1666666666667</v>
      </c>
    </row>
    <row r="1712" ht="15.75" customHeight="1">
      <c r="A1712" s="13">
        <v>42142.854166666664</v>
      </c>
      <c r="B1712" s="75">
        <v>57.0</v>
      </c>
      <c r="C1712" s="75">
        <v>57.0</v>
      </c>
      <c r="D1712" s="75">
        <v>77.6388888888889</v>
      </c>
      <c r="E1712" s="75">
        <v>65.9166666666667</v>
      </c>
    </row>
    <row r="1713" ht="15.75" customHeight="1">
      <c r="A1713" s="13">
        <v>42142.864583333336</v>
      </c>
      <c r="B1713" s="75">
        <v>57.0</v>
      </c>
      <c r="C1713" s="75">
        <v>57.0</v>
      </c>
      <c r="D1713" s="75">
        <v>77.2222222222222</v>
      </c>
      <c r="E1713" s="75">
        <v>64.6666666666667</v>
      </c>
    </row>
    <row r="1714" ht="15.75" customHeight="1">
      <c r="A1714" s="13">
        <v>42142.875</v>
      </c>
      <c r="B1714" s="75">
        <v>57.0</v>
      </c>
      <c r="C1714" s="75">
        <v>57.0</v>
      </c>
      <c r="D1714" s="75">
        <v>77.0</v>
      </c>
      <c r="E1714" s="75">
        <v>63.7666666666667</v>
      </c>
    </row>
    <row r="1715" ht="15.75" customHeight="1">
      <c r="A1715" s="13">
        <v>42142.885416666664</v>
      </c>
      <c r="B1715" s="75">
        <v>57.0</v>
      </c>
      <c r="C1715" s="75">
        <v>57.0</v>
      </c>
      <c r="D1715" s="75">
        <v>76.0</v>
      </c>
      <c r="E1715" s="75">
        <v>63.2666666666667</v>
      </c>
    </row>
    <row r="1716" ht="15.75" customHeight="1">
      <c r="A1716" s="13">
        <v>42142.895833333336</v>
      </c>
      <c r="B1716" s="75">
        <v>57.0</v>
      </c>
      <c r="C1716" s="75">
        <v>57.0</v>
      </c>
      <c r="D1716" s="75">
        <v>76.0</v>
      </c>
      <c r="E1716" s="75">
        <v>62.7666666666667</v>
      </c>
    </row>
    <row r="1717" ht="15.75" customHeight="1">
      <c r="A1717" s="13">
        <v>42142.90625</v>
      </c>
      <c r="B1717" s="75">
        <v>57.0</v>
      </c>
      <c r="C1717" s="75">
        <v>57.0</v>
      </c>
      <c r="D1717" s="75">
        <v>73.2</v>
      </c>
      <c r="E1717" s="75">
        <v>62.2666666666667</v>
      </c>
    </row>
    <row r="1718" ht="15.75" customHeight="1">
      <c r="A1718" s="13">
        <v>42142.916666666664</v>
      </c>
      <c r="B1718" s="75">
        <v>56.9333333333333</v>
      </c>
      <c r="C1718" s="75">
        <v>56.8833333333333</v>
      </c>
      <c r="D1718" s="75">
        <v>70.8333333333333</v>
      </c>
      <c r="E1718" s="75">
        <v>61.7666666666667</v>
      </c>
    </row>
    <row r="1719" ht="15.75" customHeight="1">
      <c r="A1719" s="13">
        <v>42142.927083333336</v>
      </c>
      <c r="B1719" s="75">
        <v>56.6833333333333</v>
      </c>
      <c r="C1719" s="75">
        <v>56.6333333333333</v>
      </c>
      <c r="D1719" s="75">
        <v>72.6190476190476</v>
      </c>
      <c r="E1719" s="75">
        <v>61.2666666666667</v>
      </c>
    </row>
    <row r="1720" ht="15.75" customHeight="1">
      <c r="A1720" s="13">
        <v>42142.9375</v>
      </c>
      <c r="B1720" s="75">
        <v>56.4333333333333</v>
      </c>
      <c r="C1720" s="75">
        <v>56.3833333333333</v>
      </c>
      <c r="D1720" s="75">
        <v>74.4047619047619</v>
      </c>
      <c r="E1720" s="75">
        <v>60.7666666666667</v>
      </c>
    </row>
    <row r="1721" ht="15.75" customHeight="1">
      <c r="A1721" s="13">
        <v>42142.947916666664</v>
      </c>
      <c r="B1721" s="75">
        <v>56.1833333333333</v>
      </c>
      <c r="C1721" s="75">
        <v>56.1333333333333</v>
      </c>
      <c r="D1721" s="75">
        <v>73.3333333333333</v>
      </c>
      <c r="E1721" s="75">
        <v>60.2666666666667</v>
      </c>
    </row>
    <row r="1722" ht="15.75" customHeight="1">
      <c r="A1722" s="13">
        <v>42142.958333333336</v>
      </c>
      <c r="B1722" s="75">
        <v>56.0</v>
      </c>
      <c r="C1722" s="75">
        <v>56.0</v>
      </c>
      <c r="D1722" s="75">
        <v>72.1166666666667</v>
      </c>
      <c r="E1722" s="75">
        <v>59.7666666666667</v>
      </c>
    </row>
    <row r="1723" ht="15.75" customHeight="1">
      <c r="A1723" s="13">
        <v>42142.96875</v>
      </c>
      <c r="B1723" s="75">
        <v>56.0</v>
      </c>
      <c r="C1723" s="75">
        <v>56.0</v>
      </c>
      <c r="D1723" s="75">
        <v>72.3666666666667</v>
      </c>
      <c r="E1723" s="75">
        <v>59.2666666666667</v>
      </c>
    </row>
    <row r="1724" ht="15.75" customHeight="1">
      <c r="A1724" s="13">
        <v>42142.979166666664</v>
      </c>
      <c r="B1724" s="75">
        <v>56.0</v>
      </c>
      <c r="C1724" s="75">
        <v>56.0</v>
      </c>
      <c r="D1724" s="75">
        <v>72.6166666666667</v>
      </c>
      <c r="E1724" s="75">
        <v>58.7666666666667</v>
      </c>
    </row>
    <row r="1725" ht="15.75" customHeight="1">
      <c r="A1725" s="13">
        <v>42142.989583333336</v>
      </c>
      <c r="B1725" s="75">
        <v>56.0</v>
      </c>
      <c r="C1725" s="75">
        <v>56.0</v>
      </c>
      <c r="D1725" s="75">
        <v>72.8666666666667</v>
      </c>
      <c r="E1725" s="75">
        <v>58.2666666666667</v>
      </c>
    </row>
    <row r="1726" ht="15.75" customHeight="1">
      <c r="A1726" s="13">
        <v>42143.0</v>
      </c>
      <c r="B1726" s="75">
        <v>56.0</v>
      </c>
      <c r="C1726" s="75">
        <v>56.0</v>
      </c>
      <c r="D1726" s="75">
        <v>71.7272727272727</v>
      </c>
      <c r="E1726" s="75">
        <v>57.8833333333333</v>
      </c>
    </row>
    <row r="1727" ht="15.75" customHeight="1">
      <c r="A1727" s="13">
        <v>42143.010416666664</v>
      </c>
      <c r="B1727" s="75">
        <v>56.0</v>
      </c>
      <c r="C1727" s="75">
        <v>56.0</v>
      </c>
      <c r="D1727" s="75">
        <v>71.0</v>
      </c>
      <c r="E1727" s="75">
        <v>57.6333333333333</v>
      </c>
    </row>
    <row r="1728" ht="15.75" customHeight="1">
      <c r="A1728" s="13">
        <v>42143.020833333336</v>
      </c>
      <c r="B1728" s="75">
        <v>56.0</v>
      </c>
      <c r="C1728" s="75">
        <v>56.0</v>
      </c>
      <c r="D1728" s="75">
        <v>71.2962962962963</v>
      </c>
      <c r="E1728" s="75">
        <v>57.3833333333333</v>
      </c>
    </row>
    <row r="1729" ht="15.75" customHeight="1">
      <c r="A1729" s="13">
        <v>42143.03125</v>
      </c>
      <c r="B1729" s="75">
        <v>56.0</v>
      </c>
      <c r="C1729" s="75">
        <v>56.0</v>
      </c>
      <c r="D1729" s="75">
        <v>72.4074074074074</v>
      </c>
      <c r="E1729" s="75">
        <v>57.1333333333333</v>
      </c>
    </row>
    <row r="1730" ht="15.75" customHeight="1">
      <c r="A1730" s="13">
        <v>42143.041666666664</v>
      </c>
      <c r="B1730" s="75">
        <v>55.8</v>
      </c>
      <c r="C1730" s="75">
        <v>56.0</v>
      </c>
      <c r="D1730" s="75">
        <v>72.8833333333333</v>
      </c>
      <c r="E1730" s="75">
        <v>56.7666666666667</v>
      </c>
    </row>
    <row r="1731" ht="15.75" customHeight="1">
      <c r="A1731" s="13">
        <v>42143.052083333336</v>
      </c>
      <c r="B1731" s="75">
        <v>55.05</v>
      </c>
      <c r="C1731" s="75">
        <v>56.0</v>
      </c>
      <c r="D1731" s="75">
        <v>72.6333333333333</v>
      </c>
      <c r="E1731" s="75">
        <v>56.2666666666667</v>
      </c>
    </row>
    <row r="1732" ht="15.75" customHeight="1">
      <c r="A1732" s="13">
        <v>42143.0625</v>
      </c>
      <c r="B1732" s="75">
        <v>55.0</v>
      </c>
      <c r="C1732" s="75">
        <v>56.0</v>
      </c>
      <c r="D1732" s="75">
        <v>72.3833333333333</v>
      </c>
      <c r="E1732" s="75">
        <v>55.7666666666667</v>
      </c>
    </row>
    <row r="1733" ht="15.75" customHeight="1">
      <c r="A1733" s="13">
        <v>42143.072916666664</v>
      </c>
      <c r="B1733" s="75">
        <v>55.0</v>
      </c>
      <c r="C1733" s="75">
        <v>56.0</v>
      </c>
      <c r="D1733" s="75">
        <v>72.1333333333333</v>
      </c>
      <c r="E1733" s="75">
        <v>55.2666666666667</v>
      </c>
    </row>
    <row r="1734" ht="15.75" customHeight="1">
      <c r="A1734" s="13">
        <v>42143.083333333336</v>
      </c>
      <c r="B1734" s="75">
        <v>55.0</v>
      </c>
      <c r="C1734" s="75">
        <v>56.0</v>
      </c>
      <c r="D1734" s="75">
        <v>72.0</v>
      </c>
      <c r="E1734" s="75">
        <v>54.8833333333333</v>
      </c>
    </row>
    <row r="1735" ht="15.75" customHeight="1">
      <c r="A1735" s="13">
        <v>42143.09375</v>
      </c>
      <c r="B1735" s="75">
        <v>55.0</v>
      </c>
      <c r="C1735" s="75">
        <v>56.0</v>
      </c>
      <c r="D1735" s="75">
        <v>72.0</v>
      </c>
      <c r="E1735" s="75">
        <v>54.6333333333333</v>
      </c>
    </row>
    <row r="1736" ht="15.75" customHeight="1">
      <c r="A1736" s="13">
        <v>42143.104166666664</v>
      </c>
      <c r="B1736" s="75">
        <v>55.0</v>
      </c>
      <c r="C1736" s="75">
        <v>56.0</v>
      </c>
      <c r="D1736" s="75">
        <v>72.0</v>
      </c>
      <c r="E1736" s="75">
        <v>54.3833333333333</v>
      </c>
    </row>
    <row r="1737" ht="15.75" customHeight="1">
      <c r="A1737" s="13">
        <v>42143.114583333336</v>
      </c>
      <c r="B1737" s="75">
        <v>55.0</v>
      </c>
      <c r="C1737" s="75">
        <v>56.0</v>
      </c>
      <c r="D1737" s="75">
        <v>72.0</v>
      </c>
      <c r="E1737" s="75">
        <v>54.1333333333333</v>
      </c>
    </row>
    <row r="1738" ht="15.75" customHeight="1">
      <c r="A1738" s="13">
        <v>42143.125</v>
      </c>
      <c r="B1738" s="75">
        <v>55.0</v>
      </c>
      <c r="C1738" s="75">
        <v>55.8833333333333</v>
      </c>
      <c r="D1738" s="75">
        <v>72.0</v>
      </c>
      <c r="E1738" s="75">
        <v>53.8833333333333</v>
      </c>
    </row>
    <row r="1739" ht="15.75" customHeight="1">
      <c r="A1739" s="13">
        <v>42143.135416666664</v>
      </c>
      <c r="B1739" s="75">
        <v>55.0</v>
      </c>
      <c r="C1739" s="75">
        <v>55.6333333333333</v>
      </c>
      <c r="D1739" s="75">
        <v>72.0</v>
      </c>
      <c r="E1739" s="75">
        <v>53.6333333333333</v>
      </c>
    </row>
    <row r="1740" ht="15.75" customHeight="1">
      <c r="A1740" s="13">
        <v>42143.145833333336</v>
      </c>
      <c r="B1740" s="75">
        <v>55.0</v>
      </c>
      <c r="C1740" s="75">
        <v>55.3833333333333</v>
      </c>
      <c r="D1740" s="75">
        <v>72.0</v>
      </c>
      <c r="E1740" s="75">
        <v>53.3833333333333</v>
      </c>
    </row>
    <row r="1741" ht="15.75" customHeight="1">
      <c r="A1741" s="13">
        <v>42143.15625</v>
      </c>
      <c r="B1741" s="75">
        <v>55.0</v>
      </c>
      <c r="C1741" s="75">
        <v>55.1333333333333</v>
      </c>
      <c r="D1741" s="75">
        <v>72.0</v>
      </c>
      <c r="E1741" s="75">
        <v>53.1333333333333</v>
      </c>
    </row>
    <row r="1742" ht="15.75" customHeight="1">
      <c r="A1742" s="13">
        <v>42143.166666666664</v>
      </c>
      <c r="B1742" s="75">
        <v>55.9310344827586</v>
      </c>
      <c r="C1742" s="75">
        <v>55.0</v>
      </c>
      <c r="D1742" s="75">
        <v>72.0</v>
      </c>
      <c r="E1742" s="75">
        <v>52.8833333333333</v>
      </c>
    </row>
    <row r="1743" ht="15.75" customHeight="1">
      <c r="A1743" s="13">
        <v>42143.177083333336</v>
      </c>
      <c r="B1743" s="75">
        <v>55.6724137931034</v>
      </c>
      <c r="C1743" s="75">
        <v>55.0</v>
      </c>
      <c r="D1743" s="75">
        <v>72.0</v>
      </c>
      <c r="E1743" s="75">
        <v>52.6333333333333</v>
      </c>
    </row>
    <row r="1744" ht="15.75" customHeight="1">
      <c r="A1744" s="13">
        <v>42143.1875</v>
      </c>
      <c r="B1744" s="75">
        <v>55.4137931034483</v>
      </c>
      <c r="C1744" s="75">
        <v>55.0</v>
      </c>
      <c r="D1744" s="75">
        <v>71.8846153846154</v>
      </c>
      <c r="E1744" s="75">
        <v>52.3833333333333</v>
      </c>
    </row>
    <row r="1745" ht="15.75" customHeight="1">
      <c r="A1745" s="13">
        <v>42143.197916666664</v>
      </c>
      <c r="B1745" s="75">
        <v>55.1551724137931</v>
      </c>
      <c r="C1745" s="75">
        <v>55.0</v>
      </c>
      <c r="D1745" s="75">
        <v>71.3076923076923</v>
      </c>
      <c r="E1745" s="75">
        <v>52.1333333333333</v>
      </c>
    </row>
    <row r="1746" ht="15.75" customHeight="1">
      <c r="A1746" s="13">
        <v>42143.208333333336</v>
      </c>
      <c r="B1746" s="75">
        <v>55.0</v>
      </c>
      <c r="C1746" s="75">
        <v>55.0</v>
      </c>
      <c r="D1746" s="75">
        <v>71.2413793103448</v>
      </c>
      <c r="E1746" s="75">
        <v>52.2333333333333</v>
      </c>
    </row>
    <row r="1747" ht="15.75" customHeight="1">
      <c r="A1747" s="13">
        <v>42143.21875</v>
      </c>
      <c r="B1747" s="75">
        <v>55.0</v>
      </c>
      <c r="C1747" s="75">
        <v>55.0</v>
      </c>
      <c r="D1747" s="75">
        <v>71.7586206896552</v>
      </c>
      <c r="E1747" s="75">
        <v>52.7333333333333</v>
      </c>
    </row>
    <row r="1748" ht="15.75" customHeight="1">
      <c r="A1748" s="13">
        <v>42143.229166666664</v>
      </c>
      <c r="B1748" s="75">
        <v>55.0</v>
      </c>
      <c r="C1748" s="75">
        <v>55.0</v>
      </c>
      <c r="D1748" s="75">
        <v>71.741935483871</v>
      </c>
      <c r="E1748" s="75">
        <v>53.2333333333333</v>
      </c>
    </row>
    <row r="1749" ht="15.75" customHeight="1">
      <c r="A1749" s="13">
        <v>42143.239583333336</v>
      </c>
      <c r="B1749" s="75">
        <v>55.0</v>
      </c>
      <c r="C1749" s="75">
        <v>55.0</v>
      </c>
      <c r="D1749" s="75">
        <v>71.258064516129</v>
      </c>
      <c r="E1749" s="75">
        <v>53.7333333333333</v>
      </c>
    </row>
    <row r="1750" ht="15.75" customHeight="1">
      <c r="A1750" s="13">
        <v>42143.25</v>
      </c>
      <c r="B1750" s="75">
        <v>55.0666666666667</v>
      </c>
      <c r="C1750" s="75">
        <v>55.1166666666667</v>
      </c>
      <c r="D1750" s="75">
        <v>71.1206896551724</v>
      </c>
      <c r="E1750" s="75">
        <v>54.4666666666667</v>
      </c>
    </row>
    <row r="1751" ht="15.75" customHeight="1">
      <c r="A1751" s="13">
        <v>42143.260416666664</v>
      </c>
      <c r="B1751" s="75">
        <v>55.3166666666667</v>
      </c>
      <c r="C1751" s="75">
        <v>55.3666666666667</v>
      </c>
      <c r="D1751" s="75">
        <v>71.3793103448276</v>
      </c>
      <c r="E1751" s="75">
        <v>55.4666666666667</v>
      </c>
    </row>
    <row r="1752" ht="15.75" customHeight="1">
      <c r="A1752" s="13">
        <v>42143.270833333336</v>
      </c>
      <c r="B1752" s="75">
        <v>55.5666666666667</v>
      </c>
      <c r="C1752" s="75">
        <v>55.6166666666667</v>
      </c>
      <c r="D1752" s="75">
        <v>71.6379310344828</v>
      </c>
      <c r="E1752" s="75">
        <v>56.4666666666667</v>
      </c>
    </row>
    <row r="1753" ht="15.75" customHeight="1">
      <c r="A1753" s="13">
        <v>42143.28125</v>
      </c>
      <c r="B1753" s="75">
        <v>55.8166666666667</v>
      </c>
      <c r="C1753" s="75">
        <v>55.8666666666667</v>
      </c>
      <c r="D1753" s="75">
        <v>71.8965517241379</v>
      </c>
      <c r="E1753" s="75">
        <v>57.4666666666667</v>
      </c>
    </row>
    <row r="1754" ht="15.75" customHeight="1">
      <c r="A1754" s="13">
        <v>42143.291666666664</v>
      </c>
      <c r="B1754" s="75">
        <v>56.0</v>
      </c>
      <c r="C1754" s="75">
        <v>56.1166666666667</v>
      </c>
      <c r="D1754" s="75">
        <v>71.0</v>
      </c>
      <c r="E1754" s="75">
        <v>58.4666666666667</v>
      </c>
    </row>
    <row r="1755" ht="15.75" customHeight="1">
      <c r="A1755" s="13">
        <v>42143.302083333336</v>
      </c>
      <c r="B1755" s="75">
        <v>56.0</v>
      </c>
      <c r="C1755" s="75">
        <v>56.3666666666667</v>
      </c>
      <c r="D1755" s="75">
        <v>71.5098039215686</v>
      </c>
      <c r="E1755" s="75">
        <v>59.4666666666667</v>
      </c>
    </row>
    <row r="1756" ht="15.75" customHeight="1">
      <c r="A1756" s="13">
        <v>42143.3125</v>
      </c>
      <c r="B1756" s="75">
        <v>56.0</v>
      </c>
      <c r="C1756" s="75">
        <v>56.6166666666667</v>
      </c>
      <c r="D1756" s="75">
        <v>72.0980392156863</v>
      </c>
      <c r="E1756" s="75">
        <v>60.4666666666667</v>
      </c>
    </row>
    <row r="1757" ht="15.75" customHeight="1">
      <c r="A1757" s="13">
        <v>42143.322916666664</v>
      </c>
      <c r="B1757" s="75">
        <v>56.0</v>
      </c>
      <c r="C1757" s="75">
        <v>56.8666666666667</v>
      </c>
      <c r="D1757" s="75">
        <v>72.6862745098039</v>
      </c>
      <c r="E1757" s="75">
        <v>61.4666666666667</v>
      </c>
    </row>
    <row r="1758" ht="15.75" customHeight="1">
      <c r="A1758" s="13">
        <v>42143.333333333336</v>
      </c>
      <c r="B1758" s="75">
        <v>56.0</v>
      </c>
      <c r="C1758" s="75">
        <v>57.1166666666667</v>
      </c>
      <c r="D1758" s="75">
        <v>73.5121951219512</v>
      </c>
      <c r="E1758" s="75">
        <v>62.2333333333333</v>
      </c>
    </row>
    <row r="1759" ht="15.75" customHeight="1">
      <c r="A1759" s="13">
        <v>42143.34375</v>
      </c>
      <c r="B1759" s="75">
        <v>56.0</v>
      </c>
      <c r="C1759" s="75">
        <v>57.3666666666667</v>
      </c>
      <c r="D1759" s="75">
        <v>74.609756097561</v>
      </c>
      <c r="E1759" s="75">
        <v>62.7333333333333</v>
      </c>
    </row>
    <row r="1760" ht="15.75" customHeight="1">
      <c r="A1760" s="13">
        <v>42143.354166666664</v>
      </c>
      <c r="B1760" s="75">
        <v>56.0</v>
      </c>
      <c r="C1760" s="75">
        <v>57.6166666666667</v>
      </c>
      <c r="D1760" s="75">
        <v>75.7073170731707</v>
      </c>
      <c r="E1760" s="75">
        <v>63.2333333333333</v>
      </c>
    </row>
    <row r="1761" ht="15.75" customHeight="1">
      <c r="A1761" s="13">
        <v>42143.364583333336</v>
      </c>
      <c r="B1761" s="75">
        <v>56.0</v>
      </c>
      <c r="C1761" s="75">
        <v>57.8666666666667</v>
      </c>
      <c r="D1761" s="75">
        <v>76.5789473684211</v>
      </c>
      <c r="E1761" s="75">
        <v>63.7333333333333</v>
      </c>
    </row>
    <row r="1762" ht="15.75" customHeight="1">
      <c r="A1762" s="13">
        <v>42143.375</v>
      </c>
      <c r="B1762" s="75">
        <v>56.0666666666667</v>
      </c>
      <c r="C1762" s="75">
        <v>58.0</v>
      </c>
      <c r="D1762" s="75">
        <v>77.4666666666667</v>
      </c>
      <c r="E1762" s="75">
        <v>64.2333333333333</v>
      </c>
    </row>
    <row r="1763" ht="15.75" customHeight="1">
      <c r="A1763" s="13">
        <v>42143.385416666664</v>
      </c>
      <c r="B1763" s="75">
        <v>56.3166666666667</v>
      </c>
      <c r="C1763" s="75">
        <v>58.0</v>
      </c>
      <c r="D1763" s="75">
        <v>78.4666666666667</v>
      </c>
      <c r="E1763" s="75">
        <v>64.7333333333333</v>
      </c>
    </row>
    <row r="1764" ht="15.75" customHeight="1">
      <c r="A1764" s="13">
        <v>42143.395833333336</v>
      </c>
      <c r="B1764" s="75">
        <v>56.5666666666667</v>
      </c>
      <c r="C1764" s="75">
        <v>58.0</v>
      </c>
      <c r="D1764" s="75">
        <v>79.4666666666667</v>
      </c>
      <c r="E1764" s="75">
        <v>65.2333333333333</v>
      </c>
    </row>
    <row r="1765" ht="15.75" customHeight="1">
      <c r="A1765" s="13">
        <v>42143.40625</v>
      </c>
      <c r="B1765" s="75">
        <v>56.8166666666667</v>
      </c>
      <c r="C1765" s="75">
        <v>58.0</v>
      </c>
      <c r="D1765" s="75">
        <v>80.4666666666667</v>
      </c>
      <c r="E1765" s="75">
        <v>65.7333333333333</v>
      </c>
    </row>
    <row r="1766" ht="15.75" customHeight="1">
      <c r="A1766" s="13">
        <v>42143.416666666664</v>
      </c>
      <c r="B1766" s="75">
        <v>57.0</v>
      </c>
      <c r="C1766" s="75">
        <v>58.0</v>
      </c>
      <c r="D1766" s="75">
        <v>81.1166666666667</v>
      </c>
      <c r="E1766" s="75">
        <v>66.35</v>
      </c>
    </row>
    <row r="1767" ht="15.75" customHeight="1">
      <c r="A1767" s="13">
        <v>42143.427083333336</v>
      </c>
      <c r="B1767" s="75">
        <v>57.1777777777778</v>
      </c>
      <c r="C1767" s="75">
        <v>58.0</v>
      </c>
      <c r="D1767" s="75">
        <v>81.3666666666667</v>
      </c>
      <c r="E1767" s="75">
        <v>67.1</v>
      </c>
    </row>
    <row r="1768" ht="15.75" customHeight="1">
      <c r="A1768" s="13">
        <v>42143.4375</v>
      </c>
      <c r="B1768" s="75">
        <v>57.8444444444444</v>
      </c>
      <c r="C1768" s="75">
        <v>58.0</v>
      </c>
      <c r="D1768" s="75">
        <v>81.6166666666667</v>
      </c>
      <c r="E1768" s="75">
        <v>67.85</v>
      </c>
    </row>
    <row r="1769" ht="15.75" customHeight="1">
      <c r="A1769" s="13">
        <v>42143.447916666664</v>
      </c>
      <c r="B1769" s="75">
        <v>58.5111111111111</v>
      </c>
      <c r="C1769" s="75">
        <v>58.0</v>
      </c>
      <c r="D1769" s="75">
        <v>81.8666666666667</v>
      </c>
      <c r="E1769" s="75">
        <v>68.6</v>
      </c>
    </row>
    <row r="1770" ht="15.75" customHeight="1">
      <c r="A1770" s="13">
        <v>42143.458333333336</v>
      </c>
      <c r="B1770" s="75">
        <v>59.0666666666667</v>
      </c>
      <c r="C1770" s="75">
        <v>58.2333333333333</v>
      </c>
      <c r="D1770" s="75">
        <v>82.4666666666667</v>
      </c>
      <c r="E1770" s="75">
        <v>69.35</v>
      </c>
    </row>
    <row r="1771" ht="15.75" customHeight="1">
      <c r="A1771" s="13">
        <v>42143.46875</v>
      </c>
      <c r="B1771" s="75">
        <v>59.3166666666667</v>
      </c>
      <c r="C1771" s="75">
        <v>58.7333333333333</v>
      </c>
      <c r="D1771" s="75">
        <v>83.4666666666667</v>
      </c>
      <c r="E1771" s="75">
        <v>70.1</v>
      </c>
    </row>
    <row r="1772" ht="15.75" customHeight="1">
      <c r="A1772" s="13">
        <v>42143.479166666664</v>
      </c>
      <c r="B1772" s="75">
        <v>59.5666666666667</v>
      </c>
      <c r="C1772" s="75">
        <v>59.2333333333333</v>
      </c>
      <c r="D1772" s="75">
        <v>84.4666666666667</v>
      </c>
      <c r="E1772" s="75">
        <v>70.85</v>
      </c>
    </row>
    <row r="1773" ht="15.75" customHeight="1">
      <c r="A1773" s="13">
        <v>42143.489583333336</v>
      </c>
      <c r="B1773" s="75">
        <v>59.8166666666667</v>
      </c>
      <c r="C1773" s="75">
        <v>59.7333333333333</v>
      </c>
      <c r="D1773" s="75">
        <v>85.4666666666667</v>
      </c>
      <c r="E1773" s="75">
        <v>71.6</v>
      </c>
    </row>
    <row r="1774" ht="15.75" customHeight="1">
      <c r="A1774" s="13">
        <v>42143.5</v>
      </c>
      <c r="B1774" s="75">
        <v>60.1333333333333</v>
      </c>
      <c r="C1774" s="75">
        <v>60.3818181818182</v>
      </c>
      <c r="D1774" s="75">
        <v>86.1166666666667</v>
      </c>
      <c r="E1774" s="75">
        <v>72.2333333333333</v>
      </c>
    </row>
    <row r="1775" ht="15.75" customHeight="1">
      <c r="A1775" s="13">
        <v>42143.510416666664</v>
      </c>
      <c r="B1775" s="75">
        <v>60.6333333333333</v>
      </c>
      <c r="C1775" s="75">
        <v>61.2</v>
      </c>
      <c r="D1775" s="75">
        <v>86.3666666666667</v>
      </c>
      <c r="E1775" s="75">
        <v>72.7333333333333</v>
      </c>
    </row>
    <row r="1776" ht="15.75" customHeight="1">
      <c r="A1776" s="13">
        <v>42143.520833333336</v>
      </c>
      <c r="B1776" s="75">
        <v>61.1333333333333</v>
      </c>
      <c r="C1776" s="75">
        <v>62.0181818181818</v>
      </c>
      <c r="D1776" s="75">
        <v>86.6166666666667</v>
      </c>
      <c r="E1776" s="75">
        <v>73.2333333333333</v>
      </c>
    </row>
    <row r="1777" ht="15.75" customHeight="1">
      <c r="A1777" s="13">
        <v>42143.53125</v>
      </c>
      <c r="B1777" s="75">
        <v>61.6333333333333</v>
      </c>
      <c r="C1777" s="75">
        <v>62.8363636363636</v>
      </c>
      <c r="D1777" s="75">
        <v>86.8666666666667</v>
      </c>
      <c r="E1777" s="75">
        <v>73.7333333333333</v>
      </c>
    </row>
    <row r="1778" ht="15.75" customHeight="1">
      <c r="A1778" s="13">
        <v>42143.541666666664</v>
      </c>
      <c r="B1778" s="75">
        <v>62.0</v>
      </c>
      <c r="C1778" s="75">
        <v>63.1166666666667</v>
      </c>
      <c r="D1778" s="75">
        <v>87.3620689655172</v>
      </c>
      <c r="E1778" s="75">
        <v>74.2333333333333</v>
      </c>
    </row>
    <row r="1779" ht="15.75" customHeight="1">
      <c r="A1779" s="13">
        <v>42143.552083333336</v>
      </c>
      <c r="B1779" s="75">
        <v>62.0</v>
      </c>
      <c r="C1779" s="75">
        <v>63.3666666666667</v>
      </c>
      <c r="D1779" s="75">
        <v>88.1379310344828</v>
      </c>
      <c r="E1779" s="75">
        <v>74.7333333333333</v>
      </c>
    </row>
    <row r="1780" ht="15.75" customHeight="1">
      <c r="A1780" s="13">
        <v>42143.5625</v>
      </c>
      <c r="B1780" s="75">
        <v>62.0</v>
      </c>
      <c r="C1780" s="75">
        <v>63.6166666666667</v>
      </c>
      <c r="D1780" s="75">
        <v>88.9137931034483</v>
      </c>
      <c r="E1780" s="75">
        <v>75.2333333333333</v>
      </c>
    </row>
    <row r="1781" ht="15.75" customHeight="1">
      <c r="A1781" s="13">
        <v>42143.572916666664</v>
      </c>
      <c r="B1781" s="75">
        <v>62.0</v>
      </c>
      <c r="C1781" s="75">
        <v>63.8666666666667</v>
      </c>
      <c r="D1781" s="75">
        <v>89.6896551724138</v>
      </c>
      <c r="E1781" s="75">
        <v>75.7333333333333</v>
      </c>
    </row>
    <row r="1782" ht="15.75" customHeight="1">
      <c r="A1782" s="13">
        <v>42143.583333333336</v>
      </c>
      <c r="B1782" s="75">
        <v>62.0</v>
      </c>
      <c r="C1782" s="75">
        <v>64.1166666666667</v>
      </c>
      <c r="D1782" s="75">
        <v>86.75</v>
      </c>
      <c r="E1782" s="75">
        <v>76.1166666666667</v>
      </c>
    </row>
    <row r="1783" ht="15.75" customHeight="1">
      <c r="A1783" s="13">
        <v>42143.59375</v>
      </c>
      <c r="B1783" s="75">
        <v>62.0</v>
      </c>
      <c r="C1783" s="75">
        <v>64.3666666666667</v>
      </c>
      <c r="D1783" s="75">
        <v>81.9285714285714</v>
      </c>
      <c r="E1783" s="75">
        <v>76.3666666666667</v>
      </c>
    </row>
    <row r="1784" ht="15.75" customHeight="1">
      <c r="A1784" s="13">
        <v>42143.604166666664</v>
      </c>
      <c r="B1784" s="75">
        <v>62.0</v>
      </c>
      <c r="C1784" s="75">
        <v>64.6166666666667</v>
      </c>
      <c r="D1784" s="75">
        <v>81.96875</v>
      </c>
      <c r="E1784" s="75">
        <v>76.6166666666667</v>
      </c>
    </row>
    <row r="1785" ht="15.75" customHeight="1">
      <c r="A1785" s="13">
        <v>42143.614583333336</v>
      </c>
      <c r="B1785" s="75">
        <v>62.0</v>
      </c>
      <c r="C1785" s="75">
        <v>64.8666666666667</v>
      </c>
      <c r="D1785" s="75">
        <v>85.25</v>
      </c>
      <c r="E1785" s="75">
        <v>76.8666666666667</v>
      </c>
    </row>
    <row r="1786" ht="15.75" customHeight="1">
      <c r="A1786" s="13">
        <v>42143.625</v>
      </c>
      <c r="B1786" s="75">
        <v>61.9333333333333</v>
      </c>
      <c r="C1786" s="75">
        <v>64.8833333333333</v>
      </c>
      <c r="D1786" s="75">
        <v>87.2333333333333</v>
      </c>
      <c r="E1786" s="75">
        <v>77.0</v>
      </c>
    </row>
    <row r="1787" ht="15.75" customHeight="1">
      <c r="A1787" s="13">
        <v>42143.635416666664</v>
      </c>
      <c r="B1787" s="75">
        <v>61.6833333333333</v>
      </c>
      <c r="C1787" s="75">
        <v>64.6333333333333</v>
      </c>
      <c r="D1787" s="75">
        <v>87.7333333333333</v>
      </c>
      <c r="E1787" s="75">
        <v>77.0</v>
      </c>
    </row>
    <row r="1788" ht="15.75" customHeight="1">
      <c r="A1788" s="13">
        <v>42143.645833333336</v>
      </c>
      <c r="B1788" s="75">
        <v>61.4333333333333</v>
      </c>
      <c r="C1788" s="75">
        <v>64.3833333333333</v>
      </c>
      <c r="D1788" s="75">
        <v>88.2333333333333</v>
      </c>
      <c r="E1788" s="75">
        <v>77.0</v>
      </c>
    </row>
    <row r="1789" ht="15.75" customHeight="1">
      <c r="A1789" s="13">
        <v>42143.65625</v>
      </c>
      <c r="B1789" s="75">
        <v>61.1833333333333</v>
      </c>
      <c r="C1789" s="75">
        <v>64.1333333333333</v>
      </c>
      <c r="D1789" s="75">
        <v>88.7333333333333</v>
      </c>
      <c r="E1789" s="75">
        <v>77.0</v>
      </c>
    </row>
    <row r="1790" ht="15.75" customHeight="1">
      <c r="A1790" s="13">
        <v>42143.666666666664</v>
      </c>
      <c r="B1790" s="75">
        <v>60.9333333333333</v>
      </c>
      <c r="C1790" s="75">
        <v>63.8833333333333</v>
      </c>
      <c r="D1790" s="75">
        <v>88.2222222222222</v>
      </c>
      <c r="E1790" s="75">
        <v>76.8833333333333</v>
      </c>
    </row>
    <row r="1791" ht="15.75" customHeight="1">
      <c r="A1791" s="13">
        <v>42143.677083333336</v>
      </c>
      <c r="B1791" s="75">
        <v>60.6833333333333</v>
      </c>
      <c r="C1791" s="75">
        <v>63.6333333333333</v>
      </c>
      <c r="D1791" s="75">
        <v>86.4705882352941</v>
      </c>
      <c r="E1791" s="75">
        <v>76.6333333333333</v>
      </c>
    </row>
    <row r="1792" ht="15.75" customHeight="1">
      <c r="A1792" s="13">
        <v>42143.6875</v>
      </c>
      <c r="B1792" s="75">
        <v>60.4333333333333</v>
      </c>
      <c r="C1792" s="75">
        <v>63.3833333333333</v>
      </c>
      <c r="D1792" s="75">
        <v>84.7058823529412</v>
      </c>
      <c r="E1792" s="75">
        <v>76.3833333333333</v>
      </c>
    </row>
    <row r="1793" ht="15.75" customHeight="1">
      <c r="A1793" s="13">
        <v>42143.697916666664</v>
      </c>
      <c r="B1793" s="75">
        <v>60.1833333333333</v>
      </c>
      <c r="C1793" s="75">
        <v>63.1333333333333</v>
      </c>
      <c r="D1793" s="75">
        <v>82.9411764705882</v>
      </c>
      <c r="E1793" s="75">
        <v>76.1333333333333</v>
      </c>
    </row>
    <row r="1794" ht="15.75" customHeight="1">
      <c r="A1794" s="13">
        <v>42143.708333333336</v>
      </c>
      <c r="B1794" s="75">
        <v>59.9245283018868</v>
      </c>
      <c r="C1794" s="75">
        <v>62.7666666666667</v>
      </c>
      <c r="D1794" s="75">
        <v>81.8833333333333</v>
      </c>
      <c r="E1794" s="75">
        <v>76.0</v>
      </c>
    </row>
    <row r="1795" ht="15.75" customHeight="1">
      <c r="A1795" s="13">
        <v>42143.71875</v>
      </c>
      <c r="B1795" s="75">
        <v>59.6415094339623</v>
      </c>
      <c r="C1795" s="75">
        <v>62.2666666666667</v>
      </c>
      <c r="D1795" s="75">
        <v>81.6333333333333</v>
      </c>
      <c r="E1795" s="75">
        <v>76.0</v>
      </c>
    </row>
    <row r="1796" ht="15.75" customHeight="1">
      <c r="A1796" s="13">
        <v>42143.729166666664</v>
      </c>
      <c r="B1796" s="75">
        <v>59.3584905660377</v>
      </c>
      <c r="C1796" s="75">
        <v>61.7666666666667</v>
      </c>
      <c r="D1796" s="75">
        <v>81.3833333333333</v>
      </c>
      <c r="E1796" s="75">
        <v>76.0</v>
      </c>
    </row>
    <row r="1797" ht="15.75" customHeight="1">
      <c r="A1797" s="13">
        <v>42143.739583333336</v>
      </c>
      <c r="B1797" s="75">
        <v>59.0754716981132</v>
      </c>
      <c r="C1797" s="75">
        <v>61.2666666666667</v>
      </c>
      <c r="D1797" s="75">
        <v>81.1333333333333</v>
      </c>
      <c r="E1797" s="75">
        <v>76.0</v>
      </c>
    </row>
    <row r="1798" ht="15.75" customHeight="1">
      <c r="A1798" s="13">
        <v>42143.75</v>
      </c>
      <c r="B1798" s="75">
        <v>57.9333333333333</v>
      </c>
      <c r="C1798" s="75">
        <v>60.65</v>
      </c>
      <c r="D1798" s="75">
        <v>80.8833333333333</v>
      </c>
      <c r="E1798" s="75">
        <v>75.65</v>
      </c>
    </row>
    <row r="1799" ht="15.75" customHeight="1">
      <c r="A1799" s="13">
        <v>42143.760416666664</v>
      </c>
      <c r="B1799" s="75">
        <v>57.6833333333333</v>
      </c>
      <c r="C1799" s="75">
        <v>59.9</v>
      </c>
      <c r="D1799" s="75">
        <v>80.6333333333333</v>
      </c>
      <c r="E1799" s="75">
        <v>74.9</v>
      </c>
    </row>
    <row r="1800" ht="15.75" customHeight="1">
      <c r="A1800" s="13">
        <v>42143.770833333336</v>
      </c>
      <c r="B1800" s="75">
        <v>57.4333333333333</v>
      </c>
      <c r="C1800" s="75">
        <v>59.15</v>
      </c>
      <c r="D1800" s="75">
        <v>80.3833333333333</v>
      </c>
      <c r="E1800" s="75">
        <v>74.15</v>
      </c>
    </row>
    <row r="1801" ht="15.75" customHeight="1">
      <c r="A1801" s="13">
        <v>42143.78125</v>
      </c>
      <c r="B1801" s="75">
        <v>57.1833333333333</v>
      </c>
      <c r="C1801" s="75">
        <v>58.4</v>
      </c>
      <c r="D1801" s="75">
        <v>80.1333333333333</v>
      </c>
      <c r="E1801" s="75">
        <v>73.4</v>
      </c>
    </row>
    <row r="1802" ht="15.75" customHeight="1">
      <c r="A1802" s="13">
        <v>42143.791666666664</v>
      </c>
      <c r="B1802" s="75">
        <v>56.9333333333333</v>
      </c>
      <c r="C1802" s="75">
        <v>57.7666666666667</v>
      </c>
      <c r="D1802" s="75">
        <v>79.4166666666667</v>
      </c>
      <c r="E1802" s="75">
        <v>72.7666666666667</v>
      </c>
    </row>
    <row r="1803" ht="15.75" customHeight="1">
      <c r="A1803" s="13">
        <v>42143.802083333336</v>
      </c>
      <c r="B1803" s="75">
        <v>56.6833333333333</v>
      </c>
      <c r="C1803" s="75">
        <v>57.2666666666667</v>
      </c>
      <c r="D1803" s="75">
        <v>78.1666666666667</v>
      </c>
      <c r="E1803" s="75">
        <v>72.2666666666667</v>
      </c>
    </row>
    <row r="1804" ht="15.75" customHeight="1">
      <c r="A1804" s="13">
        <v>42143.8125</v>
      </c>
      <c r="B1804" s="75">
        <v>56.4333333333333</v>
      </c>
      <c r="C1804" s="75">
        <v>56.7666666666667</v>
      </c>
      <c r="D1804" s="75">
        <v>76.9166666666667</v>
      </c>
      <c r="E1804" s="75">
        <v>71.7666666666667</v>
      </c>
    </row>
    <row r="1805" ht="15.75" customHeight="1">
      <c r="A1805" s="13">
        <v>42143.822916666664</v>
      </c>
      <c r="B1805" s="75">
        <v>56.1833333333333</v>
      </c>
      <c r="C1805" s="75">
        <v>56.2666666666667</v>
      </c>
      <c r="D1805" s="75">
        <v>75.6666666666667</v>
      </c>
      <c r="E1805" s="75">
        <v>71.2666666666667</v>
      </c>
    </row>
    <row r="1806" ht="15.75" customHeight="1">
      <c r="A1806" s="13">
        <v>42143.833333333336</v>
      </c>
      <c r="B1806" s="75">
        <v>56.0666666666667</v>
      </c>
      <c r="C1806" s="75">
        <v>56.1166666666667</v>
      </c>
      <c r="D1806" s="75">
        <v>74.7666666666667</v>
      </c>
      <c r="E1806" s="75">
        <v>70.8833333333333</v>
      </c>
    </row>
    <row r="1807" ht="15.75" customHeight="1">
      <c r="A1807" s="13">
        <v>42143.84375</v>
      </c>
      <c r="B1807" s="75">
        <v>56.3166666666667</v>
      </c>
      <c r="C1807" s="75">
        <v>56.3666666666667</v>
      </c>
      <c r="D1807" s="75">
        <v>74.2666666666667</v>
      </c>
      <c r="E1807" s="75">
        <v>70.6333333333333</v>
      </c>
    </row>
    <row r="1808" ht="15.75" customHeight="1">
      <c r="A1808" s="13">
        <v>42143.854166666664</v>
      </c>
      <c r="B1808" s="75">
        <v>56.5666666666667</v>
      </c>
      <c r="C1808" s="75">
        <v>56.6166666666667</v>
      </c>
      <c r="D1808" s="75">
        <v>73.7666666666667</v>
      </c>
      <c r="E1808" s="75">
        <v>70.3833333333333</v>
      </c>
    </row>
    <row r="1809" ht="15.75" customHeight="1">
      <c r="A1809" s="13">
        <v>42143.864583333336</v>
      </c>
      <c r="B1809" s="75">
        <v>56.8166666666667</v>
      </c>
      <c r="C1809" s="75">
        <v>56.8666666666667</v>
      </c>
      <c r="D1809" s="75">
        <v>73.2666666666667</v>
      </c>
      <c r="E1809" s="75">
        <v>70.1333333333333</v>
      </c>
    </row>
    <row r="1810" ht="15.75" customHeight="1">
      <c r="A1810" s="13">
        <v>42143.875</v>
      </c>
      <c r="B1810" s="75">
        <v>56.9333333333333</v>
      </c>
      <c r="C1810" s="75">
        <v>56.8833333333333</v>
      </c>
      <c r="D1810" s="75">
        <v>73.2333333333333</v>
      </c>
      <c r="E1810" s="75">
        <v>69.5333333333333</v>
      </c>
    </row>
    <row r="1811" ht="15.75" customHeight="1">
      <c r="A1811" s="13">
        <v>42143.885416666664</v>
      </c>
      <c r="B1811" s="75">
        <v>56.6833333333333</v>
      </c>
      <c r="C1811" s="75">
        <v>56.6333333333333</v>
      </c>
      <c r="D1811" s="75">
        <v>73.7333333333333</v>
      </c>
      <c r="E1811" s="75">
        <v>68.5333333333333</v>
      </c>
    </row>
    <row r="1812" ht="15.75" customHeight="1">
      <c r="A1812" s="13">
        <v>42143.895833333336</v>
      </c>
      <c r="B1812" s="75">
        <v>56.4333333333333</v>
      </c>
      <c r="C1812" s="75">
        <v>56.3833333333333</v>
      </c>
      <c r="D1812" s="75">
        <v>74.2333333333333</v>
      </c>
      <c r="E1812" s="75">
        <v>67.5333333333333</v>
      </c>
    </row>
    <row r="1813" ht="15.75" customHeight="1">
      <c r="A1813" s="13">
        <v>42143.90625</v>
      </c>
      <c r="B1813" s="75">
        <v>56.1833333333333</v>
      </c>
      <c r="C1813" s="75">
        <v>56.1333333333333</v>
      </c>
      <c r="D1813" s="75">
        <v>74.7333333333333</v>
      </c>
      <c r="E1813" s="75">
        <v>66.5333333333333</v>
      </c>
    </row>
    <row r="1814" ht="15.75" customHeight="1">
      <c r="A1814" s="13">
        <v>42143.916666666664</v>
      </c>
      <c r="B1814" s="75">
        <v>56.0</v>
      </c>
      <c r="C1814" s="75">
        <v>56.0</v>
      </c>
      <c r="D1814" s="75">
        <v>74.65</v>
      </c>
      <c r="E1814" s="75">
        <v>65.65</v>
      </c>
    </row>
    <row r="1815" ht="15.75" customHeight="1">
      <c r="A1815" s="13">
        <v>42143.927083333336</v>
      </c>
      <c r="B1815" s="75">
        <v>56.0</v>
      </c>
      <c r="C1815" s="75">
        <v>56.0</v>
      </c>
      <c r="D1815" s="75">
        <v>73.9</v>
      </c>
      <c r="E1815" s="75">
        <v>64.9</v>
      </c>
    </row>
    <row r="1816" ht="15.75" customHeight="1">
      <c r="A1816" s="13">
        <v>42143.9375</v>
      </c>
      <c r="B1816" s="75">
        <v>56.0</v>
      </c>
      <c r="C1816" s="75">
        <v>56.0</v>
      </c>
      <c r="D1816" s="75">
        <v>73.15</v>
      </c>
      <c r="E1816" s="75">
        <v>64.15</v>
      </c>
    </row>
    <row r="1817" ht="15.75" customHeight="1">
      <c r="A1817" s="13">
        <v>42143.947916666664</v>
      </c>
      <c r="B1817" s="75">
        <v>56.0</v>
      </c>
      <c r="C1817" s="75">
        <v>56.0</v>
      </c>
      <c r="D1817" s="75">
        <v>72.4</v>
      </c>
      <c r="E1817" s="75">
        <v>63.4</v>
      </c>
    </row>
    <row r="1818" ht="15.75" customHeight="1">
      <c r="A1818" s="13">
        <v>42143.958333333336</v>
      </c>
      <c r="B1818" s="75">
        <v>56.0</v>
      </c>
      <c r="C1818" s="75">
        <v>56.0</v>
      </c>
      <c r="D1818" s="75">
        <v>72.0</v>
      </c>
      <c r="E1818" s="75">
        <v>62.7666666666667</v>
      </c>
    </row>
    <row r="1819" ht="15.75" customHeight="1">
      <c r="A1819" s="13">
        <v>42143.96875</v>
      </c>
      <c r="B1819" s="75">
        <v>56.0</v>
      </c>
      <c r="C1819" s="75">
        <v>56.0</v>
      </c>
      <c r="D1819" s="75">
        <v>72.0</v>
      </c>
      <c r="E1819" s="75">
        <v>62.2666666666667</v>
      </c>
    </row>
    <row r="1820" ht="15.75" customHeight="1">
      <c r="A1820" s="13">
        <v>42143.979166666664</v>
      </c>
      <c r="B1820" s="75">
        <v>56.0</v>
      </c>
      <c r="C1820" s="75">
        <v>56.0</v>
      </c>
      <c r="D1820" s="75">
        <v>72.0</v>
      </c>
      <c r="E1820" s="75">
        <v>61.7666666666667</v>
      </c>
    </row>
    <row r="1821" ht="15.75" customHeight="1">
      <c r="A1821" s="13">
        <v>42143.989583333336</v>
      </c>
      <c r="B1821" s="75">
        <v>56.0</v>
      </c>
      <c r="C1821" s="75">
        <v>56.0</v>
      </c>
      <c r="D1821" s="75">
        <v>72.0</v>
      </c>
      <c r="E1821" s="75">
        <v>61.2666666666667</v>
      </c>
    </row>
    <row r="1822" ht="15.75" customHeight="1">
      <c r="A1822" s="13">
        <v>42144.0</v>
      </c>
      <c r="B1822" s="75">
        <v>55.9111111111111</v>
      </c>
      <c r="C1822" s="75">
        <v>56.0</v>
      </c>
      <c r="D1822" s="75">
        <v>72.0</v>
      </c>
      <c r="E1822" s="75">
        <v>60.7666666666667</v>
      </c>
    </row>
    <row r="1823" ht="15.75" customHeight="1">
      <c r="A1823" s="13">
        <v>42144.010416666664</v>
      </c>
      <c r="B1823" s="75">
        <v>55.5777777777778</v>
      </c>
      <c r="C1823" s="75">
        <v>56.0</v>
      </c>
      <c r="D1823" s="75">
        <v>72.0</v>
      </c>
      <c r="E1823" s="75">
        <v>60.2666666666667</v>
      </c>
    </row>
    <row r="1824" ht="15.75" customHeight="1">
      <c r="A1824" s="13">
        <v>42144.020833333336</v>
      </c>
      <c r="B1824" s="75">
        <v>55.2444444444444</v>
      </c>
      <c r="C1824" s="75">
        <v>56.0</v>
      </c>
      <c r="D1824" s="75">
        <v>72.0</v>
      </c>
      <c r="E1824" s="75">
        <v>59.7666666666667</v>
      </c>
    </row>
    <row r="1825" ht="15.75" customHeight="1">
      <c r="A1825" s="13">
        <v>42144.03125</v>
      </c>
      <c r="B1825" s="75">
        <v>55.2666666666667</v>
      </c>
      <c r="C1825" s="75">
        <v>56.0</v>
      </c>
      <c r="D1825" s="75">
        <v>72.0</v>
      </c>
      <c r="E1825" s="75">
        <v>59.2666666666667</v>
      </c>
    </row>
    <row r="1826" ht="15.75" customHeight="1">
      <c r="A1826" s="13">
        <v>42144.041666666664</v>
      </c>
      <c r="B1826" s="75">
        <v>56.0</v>
      </c>
      <c r="C1826" s="75">
        <v>56.0</v>
      </c>
      <c r="D1826" s="75">
        <v>71.8833333333333</v>
      </c>
      <c r="E1826" s="75">
        <v>58.8833333333333</v>
      </c>
    </row>
    <row r="1827" ht="15.75" customHeight="1">
      <c r="A1827" s="13">
        <v>42144.052083333336</v>
      </c>
      <c r="B1827" s="75">
        <v>56.0</v>
      </c>
      <c r="C1827" s="75">
        <v>56.0</v>
      </c>
      <c r="D1827" s="75">
        <v>71.6333333333333</v>
      </c>
      <c r="E1827" s="75">
        <v>58.6333333333333</v>
      </c>
    </row>
    <row r="1828" ht="15.75" customHeight="1">
      <c r="A1828" s="13">
        <v>42144.0625</v>
      </c>
      <c r="B1828" s="75">
        <v>56.0</v>
      </c>
      <c r="C1828" s="75">
        <v>56.0</v>
      </c>
      <c r="D1828" s="75">
        <v>71.3833333333333</v>
      </c>
      <c r="E1828" s="75">
        <v>58.3833333333333</v>
      </c>
    </row>
    <row r="1829" ht="15.75" customHeight="1">
      <c r="A1829" s="13">
        <v>42144.072916666664</v>
      </c>
      <c r="B1829" s="75">
        <v>56.0</v>
      </c>
      <c r="C1829" s="75">
        <v>56.0</v>
      </c>
      <c r="D1829" s="75">
        <v>71.1333333333333</v>
      </c>
      <c r="E1829" s="75">
        <v>58.1333333333333</v>
      </c>
    </row>
    <row r="1830" ht="15.75" customHeight="1">
      <c r="A1830" s="13">
        <v>42144.083333333336</v>
      </c>
      <c r="B1830" s="75">
        <v>56.0</v>
      </c>
      <c r="C1830" s="75">
        <v>55.8833333333333</v>
      </c>
      <c r="D1830" s="75">
        <v>70.8833333333333</v>
      </c>
      <c r="E1830" s="75">
        <v>57.8833333333333</v>
      </c>
    </row>
    <row r="1831" ht="15.75" customHeight="1">
      <c r="A1831" s="13">
        <v>42144.09375</v>
      </c>
      <c r="B1831" s="75">
        <v>56.0</v>
      </c>
      <c r="C1831" s="75">
        <v>55.6333333333333</v>
      </c>
      <c r="D1831" s="75">
        <v>70.6333333333333</v>
      </c>
      <c r="E1831" s="75">
        <v>57.6333333333333</v>
      </c>
    </row>
    <row r="1832" ht="15.75" customHeight="1">
      <c r="A1832" s="13">
        <v>42144.104166666664</v>
      </c>
      <c r="B1832" s="75">
        <v>56.0</v>
      </c>
      <c r="C1832" s="75">
        <v>55.3833333333333</v>
      </c>
      <c r="D1832" s="75">
        <v>70.3833333333333</v>
      </c>
      <c r="E1832" s="75">
        <v>57.3833333333333</v>
      </c>
    </row>
    <row r="1833" ht="15.75" customHeight="1">
      <c r="A1833" s="13">
        <v>42144.114583333336</v>
      </c>
      <c r="B1833" s="75">
        <v>56.0</v>
      </c>
      <c r="C1833" s="75">
        <v>55.1333333333333</v>
      </c>
      <c r="D1833" s="75">
        <v>70.1333333333333</v>
      </c>
      <c r="E1833" s="75">
        <v>57.1333333333333</v>
      </c>
    </row>
    <row r="1834" ht="15.75" customHeight="1">
      <c r="A1834" s="13">
        <v>42144.125</v>
      </c>
      <c r="B1834" s="75">
        <v>56.0</v>
      </c>
      <c r="C1834" s="75">
        <v>55.0</v>
      </c>
      <c r="D1834" s="75">
        <v>70.0</v>
      </c>
      <c r="E1834" s="75">
        <v>56.7666666666667</v>
      </c>
    </row>
    <row r="1835" ht="15.75" customHeight="1">
      <c r="A1835" s="13">
        <v>42144.135416666664</v>
      </c>
      <c r="B1835" s="75">
        <v>56.0</v>
      </c>
      <c r="C1835" s="75">
        <v>55.0</v>
      </c>
      <c r="D1835" s="75">
        <v>70.0</v>
      </c>
      <c r="E1835" s="75">
        <v>56.2666666666667</v>
      </c>
    </row>
    <row r="1836" ht="15.75" customHeight="1">
      <c r="A1836" s="13">
        <v>42144.145833333336</v>
      </c>
      <c r="B1836" s="75">
        <v>56.0</v>
      </c>
      <c r="C1836" s="75">
        <v>55.0</v>
      </c>
      <c r="D1836" s="75">
        <v>70.0</v>
      </c>
      <c r="E1836" s="75">
        <v>55.7666666666667</v>
      </c>
    </row>
    <row r="1837" ht="15.75" customHeight="1">
      <c r="A1837" s="13">
        <v>42144.15625</v>
      </c>
      <c r="B1837" s="75">
        <v>56.0</v>
      </c>
      <c r="C1837" s="75">
        <v>55.0</v>
      </c>
      <c r="D1837" s="75">
        <v>70.0</v>
      </c>
      <c r="E1837" s="75">
        <v>55.2666666666667</v>
      </c>
    </row>
    <row r="1838" ht="15.75" customHeight="1">
      <c r="A1838" s="13">
        <v>42144.166666666664</v>
      </c>
      <c r="B1838" s="75">
        <v>55.875</v>
      </c>
      <c r="C1838" s="75">
        <v>55.0</v>
      </c>
      <c r="D1838" s="75">
        <v>70.0</v>
      </c>
      <c r="E1838" s="75">
        <v>54.8833333333333</v>
      </c>
    </row>
    <row r="1839" ht="15.75" customHeight="1">
      <c r="A1839" s="13">
        <v>42144.177083333336</v>
      </c>
      <c r="B1839" s="75">
        <v>55.40625</v>
      </c>
      <c r="C1839" s="75">
        <v>55.0</v>
      </c>
      <c r="D1839" s="75">
        <v>70.0</v>
      </c>
      <c r="E1839" s="75">
        <v>54.6333333333333</v>
      </c>
    </row>
    <row r="1840" ht="15.75" customHeight="1">
      <c r="A1840" s="13">
        <v>42144.1875</v>
      </c>
      <c r="B1840" s="75">
        <v>55.0714285714286</v>
      </c>
      <c r="C1840" s="75">
        <v>55.0</v>
      </c>
      <c r="D1840" s="75">
        <v>70.0</v>
      </c>
      <c r="E1840" s="75">
        <v>54.3833333333333</v>
      </c>
    </row>
    <row r="1841" ht="15.75" customHeight="1">
      <c r="A1841" s="13">
        <v>42144.197916666664</v>
      </c>
      <c r="B1841" s="75">
        <v>55.6071428571429</v>
      </c>
      <c r="C1841" s="75">
        <v>55.0</v>
      </c>
      <c r="D1841" s="75">
        <v>70.0</v>
      </c>
      <c r="E1841" s="75">
        <v>54.1333333333333</v>
      </c>
    </row>
    <row r="1842" ht="15.75" customHeight="1">
      <c r="A1842" s="13">
        <v>42144.208333333336</v>
      </c>
      <c r="B1842" s="75">
        <v>56.0666666666667</v>
      </c>
      <c r="C1842" s="75">
        <v>55.0</v>
      </c>
      <c r="D1842" s="75">
        <v>69.8833333333333</v>
      </c>
      <c r="E1842" s="75">
        <v>54.0</v>
      </c>
    </row>
    <row r="1843" ht="15.75" customHeight="1">
      <c r="A1843" s="13">
        <v>42144.21875</v>
      </c>
      <c r="B1843" s="75">
        <v>56.3166666666667</v>
      </c>
      <c r="C1843" s="75">
        <v>55.0</v>
      </c>
      <c r="D1843" s="75">
        <v>69.6333333333333</v>
      </c>
      <c r="E1843" s="75">
        <v>54.0</v>
      </c>
    </row>
    <row r="1844" ht="15.75" customHeight="1">
      <c r="A1844" s="13">
        <v>42144.229166666664</v>
      </c>
      <c r="B1844" s="75">
        <v>56.5666666666667</v>
      </c>
      <c r="C1844" s="75">
        <v>55.0</v>
      </c>
      <c r="D1844" s="75">
        <v>69.3833333333333</v>
      </c>
      <c r="E1844" s="75">
        <v>54.0</v>
      </c>
    </row>
    <row r="1845" ht="15.75" customHeight="1">
      <c r="A1845" s="13">
        <v>42144.239583333336</v>
      </c>
      <c r="B1845" s="75">
        <v>56.8166666666667</v>
      </c>
      <c r="C1845" s="75">
        <v>55.0</v>
      </c>
      <c r="D1845" s="75">
        <v>69.1333333333333</v>
      </c>
      <c r="E1845" s="75">
        <v>54.0</v>
      </c>
    </row>
    <row r="1846" ht="15.75" customHeight="1">
      <c r="A1846" s="13">
        <v>42144.25</v>
      </c>
      <c r="B1846" s="75">
        <v>57.0</v>
      </c>
      <c r="C1846" s="75">
        <v>55.0</v>
      </c>
      <c r="D1846" s="75">
        <v>68.7666666666667</v>
      </c>
      <c r="E1846" s="75">
        <v>54.4666666666667</v>
      </c>
    </row>
    <row r="1847" ht="15.75" customHeight="1">
      <c r="A1847" s="13">
        <v>42144.260416666664</v>
      </c>
      <c r="B1847" s="75">
        <v>57.0</v>
      </c>
      <c r="C1847" s="75">
        <v>55.0</v>
      </c>
      <c r="D1847" s="75">
        <v>68.2666666666667</v>
      </c>
      <c r="E1847" s="75">
        <v>55.4666666666667</v>
      </c>
    </row>
    <row r="1848" ht="15.75" customHeight="1">
      <c r="A1848" s="13">
        <v>42144.270833333336</v>
      </c>
      <c r="B1848" s="75">
        <v>57.0</v>
      </c>
      <c r="C1848" s="75">
        <v>55.0</v>
      </c>
      <c r="D1848" s="75">
        <v>67.7666666666667</v>
      </c>
      <c r="E1848" s="75">
        <v>56.4666666666667</v>
      </c>
    </row>
    <row r="1849" ht="15.75" customHeight="1">
      <c r="A1849" s="13">
        <v>42144.28125</v>
      </c>
      <c r="B1849" s="75">
        <v>57.0</v>
      </c>
      <c r="C1849" s="75">
        <v>55.0</v>
      </c>
      <c r="D1849" s="75">
        <v>67.2666666666667</v>
      </c>
      <c r="E1849" s="75">
        <v>57.4666666666667</v>
      </c>
    </row>
    <row r="1850" ht="15.75" customHeight="1">
      <c r="A1850" s="13">
        <v>42144.291666666664</v>
      </c>
      <c r="B1850" s="75">
        <v>56.7714285714286</v>
      </c>
      <c r="C1850" s="75">
        <v>55.1166666666667</v>
      </c>
      <c r="D1850" s="75">
        <v>67.35</v>
      </c>
      <c r="E1850" s="75">
        <v>58.2333333333333</v>
      </c>
    </row>
    <row r="1851" ht="15.75" customHeight="1">
      <c r="A1851" s="13">
        <v>42144.302083333336</v>
      </c>
      <c r="B1851" s="75">
        <v>55.9142857142857</v>
      </c>
      <c r="C1851" s="75">
        <v>55.3666666666667</v>
      </c>
      <c r="D1851" s="75">
        <v>68.1</v>
      </c>
      <c r="E1851" s="75">
        <v>58.7333333333333</v>
      </c>
    </row>
    <row r="1852" ht="15.75" customHeight="1">
      <c r="A1852" s="13">
        <v>42144.3125</v>
      </c>
      <c r="B1852" s="75">
        <v>55.0571428571429</v>
      </c>
      <c r="C1852" s="75">
        <v>55.6166666666667</v>
      </c>
      <c r="D1852" s="75">
        <v>68.85</v>
      </c>
      <c r="E1852" s="75">
        <v>59.2333333333333</v>
      </c>
    </row>
    <row r="1853" ht="15.75" customHeight="1">
      <c r="A1853" s="13">
        <v>42144.322916666664</v>
      </c>
      <c r="B1853" s="75">
        <v>55.56</v>
      </c>
      <c r="C1853" s="75">
        <v>55.8666666666667</v>
      </c>
      <c r="D1853" s="75">
        <v>69.6</v>
      </c>
      <c r="E1853" s="75">
        <v>59.7333333333333</v>
      </c>
    </row>
    <row r="1854" ht="15.75" customHeight="1">
      <c r="A1854" s="13">
        <v>42144.333333333336</v>
      </c>
      <c r="B1854" s="75">
        <v>56.0</v>
      </c>
      <c r="C1854" s="75">
        <v>56.35</v>
      </c>
      <c r="D1854" s="75">
        <v>70.35</v>
      </c>
      <c r="E1854" s="75">
        <v>60.4666666666667</v>
      </c>
    </row>
    <row r="1855" ht="15.75" customHeight="1">
      <c r="A1855" s="13">
        <v>42144.34375</v>
      </c>
      <c r="B1855" s="75">
        <v>56.0</v>
      </c>
      <c r="C1855" s="75">
        <v>57.1</v>
      </c>
      <c r="D1855" s="75">
        <v>71.1</v>
      </c>
      <c r="E1855" s="75">
        <v>61.4666666666667</v>
      </c>
    </row>
    <row r="1856" ht="15.75" customHeight="1">
      <c r="A1856" s="13">
        <v>42144.354166666664</v>
      </c>
      <c r="B1856" s="75">
        <v>56.0</v>
      </c>
      <c r="C1856" s="75">
        <v>57.85</v>
      </c>
      <c r="D1856" s="75">
        <v>71.85</v>
      </c>
      <c r="E1856" s="75">
        <v>62.4666666666667</v>
      </c>
    </row>
    <row r="1857" ht="15.75" customHeight="1">
      <c r="A1857" s="13">
        <v>42144.364583333336</v>
      </c>
      <c r="B1857" s="75">
        <v>56.0</v>
      </c>
      <c r="C1857" s="75">
        <v>58.6</v>
      </c>
      <c r="D1857" s="75">
        <v>72.6</v>
      </c>
      <c r="E1857" s="75">
        <v>63.4666666666667</v>
      </c>
    </row>
    <row r="1858" ht="15.75" customHeight="1">
      <c r="A1858" s="13">
        <v>42144.375</v>
      </c>
      <c r="B1858" s="75">
        <v>56.1333333333333</v>
      </c>
      <c r="C1858" s="75">
        <v>59.1166666666667</v>
      </c>
      <c r="D1858" s="75">
        <v>72.5</v>
      </c>
      <c r="E1858" s="75">
        <v>64.2333333333333</v>
      </c>
    </row>
    <row r="1859" ht="15.75" customHeight="1">
      <c r="A1859" s="13">
        <v>42144.385416666664</v>
      </c>
      <c r="B1859" s="75">
        <v>56.6333333333333</v>
      </c>
      <c r="C1859" s="75">
        <v>59.3666666666667</v>
      </c>
      <c r="D1859" s="75">
        <v>71.4285714285714</v>
      </c>
      <c r="E1859" s="75">
        <v>64.7333333333333</v>
      </c>
    </row>
    <row r="1860" ht="15.75" customHeight="1">
      <c r="A1860" s="13">
        <v>42144.395833333336</v>
      </c>
      <c r="B1860" s="75">
        <v>57.1333333333333</v>
      </c>
      <c r="C1860" s="75">
        <v>59.6166666666667</v>
      </c>
      <c r="D1860" s="75">
        <v>70.0</v>
      </c>
      <c r="E1860" s="75">
        <v>65.2333333333333</v>
      </c>
    </row>
    <row r="1861" ht="15.75" customHeight="1">
      <c r="A1861" s="13">
        <v>42144.40625</v>
      </c>
      <c r="B1861" s="75">
        <v>57.6333333333333</v>
      </c>
      <c r="C1861" s="75">
        <v>59.8666666666667</v>
      </c>
      <c r="D1861" s="75">
        <v>71.5</v>
      </c>
      <c r="E1861" s="75">
        <v>65.7333333333333</v>
      </c>
    </row>
    <row r="1862" ht="15.75" customHeight="1">
      <c r="A1862" s="13">
        <v>42144.416666666664</v>
      </c>
      <c r="B1862" s="75">
        <v>58.0</v>
      </c>
      <c r="C1862" s="75">
        <v>60.2333333333333</v>
      </c>
      <c r="D1862" s="75">
        <v>72.0</v>
      </c>
      <c r="E1862" s="75">
        <v>66.9333333333333</v>
      </c>
    </row>
    <row r="1863" ht="15.75" customHeight="1">
      <c r="A1863" s="13">
        <v>42144.427083333336</v>
      </c>
      <c r="B1863" s="75">
        <v>58.0</v>
      </c>
      <c r="C1863" s="75">
        <v>60.7333333333333</v>
      </c>
      <c r="D1863" s="75">
        <v>74.15</v>
      </c>
      <c r="E1863" s="75">
        <v>68.9333333333333</v>
      </c>
    </row>
    <row r="1864" ht="15.75" customHeight="1">
      <c r="A1864" s="13">
        <v>42144.4375</v>
      </c>
      <c r="B1864" s="75">
        <v>58.0</v>
      </c>
      <c r="C1864" s="75">
        <v>61.2333333333333</v>
      </c>
      <c r="D1864" s="75">
        <v>75.275</v>
      </c>
      <c r="E1864" s="75">
        <v>70.9333333333333</v>
      </c>
    </row>
    <row r="1865" ht="15.75" customHeight="1">
      <c r="A1865" s="13">
        <v>42144.447916666664</v>
      </c>
      <c r="B1865" s="75">
        <v>58.0</v>
      </c>
      <c r="C1865" s="75">
        <v>61.7333333333333</v>
      </c>
      <c r="D1865" s="75">
        <v>76.4</v>
      </c>
      <c r="E1865" s="75">
        <v>72.9333333333333</v>
      </c>
    </row>
    <row r="1866" ht="15.75" customHeight="1">
      <c r="A1866" s="13">
        <v>42144.458333333336</v>
      </c>
      <c r="B1866" s="75">
        <v>58.1333333333333</v>
      </c>
      <c r="C1866" s="75">
        <v>62.2333333333333</v>
      </c>
      <c r="D1866" s="75">
        <v>76.16</v>
      </c>
      <c r="E1866" s="75">
        <v>74.1166666666667</v>
      </c>
    </row>
    <row r="1867" ht="15.75" customHeight="1">
      <c r="A1867" s="13">
        <v>42144.46875</v>
      </c>
      <c r="B1867" s="75">
        <v>58.6333333333333</v>
      </c>
      <c r="C1867" s="75">
        <v>62.7333333333333</v>
      </c>
      <c r="D1867" s="75">
        <v>74.36</v>
      </c>
      <c r="E1867" s="75">
        <v>74.3666666666667</v>
      </c>
    </row>
    <row r="1868" ht="15.75" customHeight="1">
      <c r="A1868" s="13">
        <v>42144.479166666664</v>
      </c>
      <c r="B1868" s="75">
        <v>59.1333333333333</v>
      </c>
      <c r="C1868" s="75">
        <v>63.2333333333333</v>
      </c>
      <c r="D1868" s="75">
        <v>74.3636363636364</v>
      </c>
      <c r="E1868" s="75">
        <v>74.6166666666667</v>
      </c>
    </row>
    <row r="1869" ht="15.75" customHeight="1">
      <c r="A1869" s="13">
        <v>42144.489583333336</v>
      </c>
      <c r="B1869" s="75">
        <v>59.6333333333333</v>
      </c>
      <c r="C1869" s="75">
        <v>63.7333333333333</v>
      </c>
      <c r="D1869" s="75">
        <v>74.8181818181818</v>
      </c>
      <c r="E1869" s="75">
        <v>74.8666666666667</v>
      </c>
    </row>
    <row r="1870" ht="15.75" customHeight="1">
      <c r="A1870" s="13">
        <v>42144.5</v>
      </c>
      <c r="B1870" s="75">
        <v>60.0666666666667</v>
      </c>
      <c r="C1870" s="75">
        <v>64.2333333333333</v>
      </c>
      <c r="D1870" s="75">
        <v>75.4666666666667</v>
      </c>
      <c r="E1870" s="75">
        <v>75.35</v>
      </c>
    </row>
    <row r="1871" ht="15.75" customHeight="1">
      <c r="A1871" s="13">
        <v>42144.510416666664</v>
      </c>
      <c r="B1871" s="75">
        <v>60.3166666666667</v>
      </c>
      <c r="C1871" s="75">
        <v>64.7333333333333</v>
      </c>
      <c r="D1871" s="75">
        <v>76.4666666666667</v>
      </c>
      <c r="E1871" s="75">
        <v>76.1</v>
      </c>
    </row>
    <row r="1872" ht="15.75" customHeight="1">
      <c r="A1872" s="13">
        <v>42144.520833333336</v>
      </c>
      <c r="B1872" s="75">
        <v>60.5666666666667</v>
      </c>
      <c r="C1872" s="75">
        <v>65.2333333333333</v>
      </c>
      <c r="D1872" s="75">
        <v>77.4666666666667</v>
      </c>
      <c r="E1872" s="75">
        <v>76.85</v>
      </c>
    </row>
    <row r="1873" ht="15.75" customHeight="1">
      <c r="A1873" s="13">
        <v>42144.53125</v>
      </c>
      <c r="B1873" s="75">
        <v>60.8166666666667</v>
      </c>
      <c r="C1873" s="75">
        <v>65.7333333333333</v>
      </c>
      <c r="D1873" s="75">
        <v>78.4666666666667</v>
      </c>
      <c r="E1873" s="75">
        <v>77.6</v>
      </c>
    </row>
    <row r="1874" ht="15.75" customHeight="1">
      <c r="A1874" s="13">
        <v>42144.541666666664</v>
      </c>
      <c r="B1874" s="75">
        <v>60.9333333333333</v>
      </c>
      <c r="C1874" s="75">
        <v>66.0</v>
      </c>
      <c r="D1874" s="75">
        <v>78.6666666666667</v>
      </c>
      <c r="E1874" s="75">
        <v>78.1166666666667</v>
      </c>
    </row>
    <row r="1875" ht="15.75" customHeight="1">
      <c r="A1875" s="13">
        <v>42144.552083333336</v>
      </c>
      <c r="B1875" s="75">
        <v>60.6833333333333</v>
      </c>
      <c r="C1875" s="75">
        <v>66.0</v>
      </c>
      <c r="D1875" s="75">
        <v>77.8571428571429</v>
      </c>
      <c r="E1875" s="75">
        <v>78.3666666666667</v>
      </c>
    </row>
    <row r="1876" ht="15.75" customHeight="1">
      <c r="A1876" s="13">
        <v>42144.5625</v>
      </c>
      <c r="B1876" s="75">
        <v>60.4333333333333</v>
      </c>
      <c r="C1876" s="75">
        <v>66.0</v>
      </c>
      <c r="D1876" s="75">
        <v>76.25</v>
      </c>
      <c r="E1876" s="75">
        <v>78.6166666666667</v>
      </c>
    </row>
    <row r="1877" ht="15.75" customHeight="1">
      <c r="A1877" s="13">
        <v>42144.572916666664</v>
      </c>
      <c r="B1877" s="75">
        <v>60.1833333333333</v>
      </c>
      <c r="C1877" s="75">
        <v>66.0</v>
      </c>
      <c r="D1877" s="75">
        <v>78.5882352941177</v>
      </c>
      <c r="E1877" s="75">
        <v>78.8666666666667</v>
      </c>
    </row>
    <row r="1878" ht="15.75" customHeight="1">
      <c r="A1878" s="13">
        <v>42144.583333333336</v>
      </c>
      <c r="B1878" s="75">
        <v>60.0</v>
      </c>
      <c r="C1878" s="75">
        <v>65.8833333333333</v>
      </c>
      <c r="D1878" s="75">
        <v>80.2333333333333</v>
      </c>
      <c r="E1878" s="75">
        <v>79.2333333333333</v>
      </c>
    </row>
    <row r="1879" ht="15.75" customHeight="1">
      <c r="A1879" s="13">
        <v>42144.59375</v>
      </c>
      <c r="B1879" s="75">
        <v>60.0</v>
      </c>
      <c r="C1879" s="75">
        <v>65.6333333333333</v>
      </c>
      <c r="D1879" s="75">
        <v>80.7333333333333</v>
      </c>
      <c r="E1879" s="75">
        <v>79.7333333333333</v>
      </c>
    </row>
    <row r="1880" ht="15.75" customHeight="1">
      <c r="A1880" s="13">
        <v>42144.604166666664</v>
      </c>
      <c r="B1880" s="75">
        <v>60.0</v>
      </c>
      <c r="C1880" s="75">
        <v>65.3833333333333</v>
      </c>
      <c r="D1880" s="75">
        <v>81.2333333333333</v>
      </c>
      <c r="E1880" s="75">
        <v>80.2333333333333</v>
      </c>
    </row>
    <row r="1881" ht="15.75" customHeight="1">
      <c r="A1881" s="13">
        <v>42144.614583333336</v>
      </c>
      <c r="B1881" s="75">
        <v>60.0</v>
      </c>
      <c r="C1881" s="75">
        <v>65.1333333333333</v>
      </c>
      <c r="D1881" s="75">
        <v>81.7333333333333</v>
      </c>
      <c r="E1881" s="75">
        <v>80.7333333333333</v>
      </c>
    </row>
    <row r="1882" ht="15.75" customHeight="1">
      <c r="A1882" s="13">
        <v>42144.625</v>
      </c>
      <c r="B1882" s="75">
        <v>60.0</v>
      </c>
      <c r="C1882" s="75">
        <v>64.8833333333333</v>
      </c>
      <c r="D1882" s="75">
        <v>82.0</v>
      </c>
      <c r="E1882" s="75">
        <v>80.8833333333333</v>
      </c>
    </row>
    <row r="1883" ht="15.75" customHeight="1">
      <c r="A1883" s="13">
        <v>42144.635416666664</v>
      </c>
      <c r="B1883" s="75">
        <v>60.0</v>
      </c>
      <c r="C1883" s="75">
        <v>64.6333333333333</v>
      </c>
      <c r="D1883" s="75">
        <v>82.0</v>
      </c>
      <c r="E1883" s="75">
        <v>80.6333333333333</v>
      </c>
    </row>
    <row r="1884" ht="15.75" customHeight="1">
      <c r="A1884" s="13">
        <v>42144.645833333336</v>
      </c>
      <c r="B1884" s="75">
        <v>60.0</v>
      </c>
      <c r="C1884" s="75">
        <v>64.3833333333333</v>
      </c>
      <c r="D1884" s="75">
        <v>80.4864864864865</v>
      </c>
      <c r="E1884" s="75">
        <v>80.3833333333333</v>
      </c>
    </row>
    <row r="1885" ht="15.75" customHeight="1">
      <c r="A1885" s="13">
        <v>42144.65625</v>
      </c>
      <c r="B1885" s="75">
        <v>60.0</v>
      </c>
      <c r="C1885" s="75">
        <v>64.1333333333333</v>
      </c>
      <c r="D1885" s="75">
        <v>78.8648648648649</v>
      </c>
      <c r="E1885" s="75">
        <v>80.1333333333333</v>
      </c>
    </row>
    <row r="1886" ht="15.75" customHeight="1">
      <c r="A1886" s="13">
        <v>42144.666666666664</v>
      </c>
      <c r="B1886" s="75">
        <v>59.9333333333333</v>
      </c>
      <c r="C1886" s="75">
        <v>63.8833333333333</v>
      </c>
      <c r="D1886" s="75">
        <v>75.9</v>
      </c>
      <c r="E1886" s="75">
        <v>80.0</v>
      </c>
    </row>
    <row r="1887" ht="15.75" customHeight="1">
      <c r="A1887" s="13">
        <v>42144.677083333336</v>
      </c>
      <c r="B1887" s="75">
        <v>59.6833333333333</v>
      </c>
      <c r="C1887" s="75">
        <v>63.6333333333333</v>
      </c>
      <c r="D1887" s="75">
        <v>75.8</v>
      </c>
      <c r="E1887" s="75">
        <v>80.0</v>
      </c>
    </row>
    <row r="1888" ht="15.75" customHeight="1">
      <c r="A1888" s="13">
        <v>42144.6875</v>
      </c>
      <c r="B1888" s="75">
        <v>59.4333333333333</v>
      </c>
      <c r="C1888" s="75">
        <v>63.3833333333333</v>
      </c>
      <c r="D1888" s="75">
        <v>72.8</v>
      </c>
      <c r="E1888" s="75">
        <v>80.0</v>
      </c>
    </row>
    <row r="1889" ht="15.75" customHeight="1">
      <c r="A1889" s="13">
        <v>42144.697916666664</v>
      </c>
      <c r="B1889" s="75">
        <v>59.1833333333333</v>
      </c>
      <c r="C1889" s="75">
        <v>63.1333333333333</v>
      </c>
      <c r="D1889" s="75">
        <v>71.4545454545455</v>
      </c>
      <c r="E1889" s="75">
        <v>80.0</v>
      </c>
    </row>
    <row r="1890" ht="15.75" customHeight="1">
      <c r="A1890" s="13">
        <v>42144.708333333336</v>
      </c>
      <c r="B1890" s="75">
        <v>59.0</v>
      </c>
      <c r="C1890" s="75">
        <v>62.7666666666667</v>
      </c>
      <c r="D1890" s="75">
        <v>69.65</v>
      </c>
      <c r="E1890" s="75">
        <v>79.8833333333333</v>
      </c>
    </row>
    <row r="1891" ht="15.75" customHeight="1">
      <c r="A1891" s="13">
        <v>42144.71875</v>
      </c>
      <c r="B1891" s="75">
        <v>59.0</v>
      </c>
      <c r="C1891" s="75">
        <v>62.2666666666667</v>
      </c>
      <c r="D1891" s="75">
        <v>68.9</v>
      </c>
      <c r="E1891" s="75">
        <v>79.6333333333333</v>
      </c>
    </row>
    <row r="1892" ht="15.75" customHeight="1">
      <c r="A1892" s="13">
        <v>42144.729166666664</v>
      </c>
      <c r="B1892" s="75">
        <v>59.0</v>
      </c>
      <c r="C1892" s="75">
        <v>61.7666666666667</v>
      </c>
      <c r="D1892" s="75">
        <v>68.15</v>
      </c>
      <c r="E1892" s="75">
        <v>79.3833333333333</v>
      </c>
    </row>
    <row r="1893" ht="15.75" customHeight="1">
      <c r="A1893" s="13">
        <v>42144.739583333336</v>
      </c>
      <c r="B1893" s="75">
        <v>59.0</v>
      </c>
      <c r="C1893" s="75">
        <v>61.2666666666667</v>
      </c>
      <c r="D1893" s="75">
        <v>67.4</v>
      </c>
      <c r="E1893" s="75">
        <v>79.1333333333333</v>
      </c>
    </row>
    <row r="1894" ht="15.75" customHeight="1">
      <c r="A1894" s="13">
        <v>42144.75</v>
      </c>
      <c r="B1894" s="75">
        <v>58.8666666666667</v>
      </c>
      <c r="C1894" s="75">
        <v>60.65</v>
      </c>
      <c r="D1894" s="75">
        <v>66.4166666666667</v>
      </c>
      <c r="E1894" s="75">
        <v>78.5333333333333</v>
      </c>
    </row>
    <row r="1895" ht="15.75" customHeight="1">
      <c r="A1895" s="13">
        <v>42144.760416666664</v>
      </c>
      <c r="B1895" s="75">
        <v>58.3666666666667</v>
      </c>
      <c r="C1895" s="75">
        <v>59.9</v>
      </c>
      <c r="D1895" s="75">
        <v>66.0</v>
      </c>
      <c r="E1895" s="75">
        <v>77.5333333333333</v>
      </c>
    </row>
    <row r="1896" ht="15.75" customHeight="1">
      <c r="A1896" s="13">
        <v>42144.770833333336</v>
      </c>
      <c r="B1896" s="75">
        <v>57.8666666666667</v>
      </c>
      <c r="C1896" s="75">
        <v>59.15</v>
      </c>
      <c r="D1896" s="75">
        <v>65.6969696969697</v>
      </c>
      <c r="E1896" s="75">
        <v>76.5333333333333</v>
      </c>
    </row>
    <row r="1897" ht="15.75" customHeight="1">
      <c r="A1897" s="13">
        <v>42144.78125</v>
      </c>
      <c r="B1897" s="75">
        <v>57.3666666666667</v>
      </c>
      <c r="C1897" s="75">
        <v>58.4</v>
      </c>
      <c r="D1897" s="75">
        <v>65.2424242424242</v>
      </c>
      <c r="E1897" s="75">
        <v>75.5333333333333</v>
      </c>
    </row>
    <row r="1898" ht="15.75" customHeight="1">
      <c r="A1898" s="13">
        <v>42144.791666666664</v>
      </c>
      <c r="B1898" s="75">
        <v>57.0</v>
      </c>
      <c r="C1898" s="75">
        <v>58.0</v>
      </c>
      <c r="D1898" s="75">
        <v>64.65</v>
      </c>
      <c r="E1898" s="75">
        <v>74.4166666666667</v>
      </c>
    </row>
    <row r="1899" ht="15.75" customHeight="1">
      <c r="A1899" s="13">
        <v>42144.802083333336</v>
      </c>
      <c r="B1899" s="75">
        <v>57.0</v>
      </c>
      <c r="C1899" s="75">
        <v>58.0</v>
      </c>
      <c r="D1899" s="75">
        <v>63.9</v>
      </c>
      <c r="E1899" s="75">
        <v>73.1666666666667</v>
      </c>
    </row>
    <row r="1900" ht="15.75" customHeight="1">
      <c r="A1900" s="13">
        <v>42144.8125</v>
      </c>
      <c r="B1900" s="75">
        <v>57.0</v>
      </c>
      <c r="C1900" s="75">
        <v>58.0</v>
      </c>
      <c r="D1900" s="75">
        <v>63.15</v>
      </c>
      <c r="E1900" s="75">
        <v>71.9166666666667</v>
      </c>
    </row>
    <row r="1901" ht="15.75" customHeight="1">
      <c r="A1901" s="13">
        <v>42144.822916666664</v>
      </c>
      <c r="B1901" s="75">
        <v>57.0</v>
      </c>
      <c r="C1901" s="75">
        <v>58.0</v>
      </c>
      <c r="D1901" s="75">
        <v>62.4</v>
      </c>
      <c r="E1901" s="75">
        <v>70.6666666666667</v>
      </c>
    </row>
    <row r="1902" ht="15.75" customHeight="1">
      <c r="A1902" s="13">
        <v>42144.833333333336</v>
      </c>
      <c r="B1902" s="75">
        <v>57.0</v>
      </c>
      <c r="C1902" s="75">
        <v>58.0</v>
      </c>
      <c r="D1902" s="75">
        <v>61.8833333333333</v>
      </c>
      <c r="E1902" s="75">
        <v>69.65</v>
      </c>
    </row>
    <row r="1903" ht="15.75" customHeight="1">
      <c r="A1903" s="13">
        <v>42144.84375</v>
      </c>
      <c r="B1903" s="75">
        <v>57.0</v>
      </c>
      <c r="C1903" s="75">
        <v>58.0</v>
      </c>
      <c r="D1903" s="75">
        <v>61.6333333333333</v>
      </c>
      <c r="E1903" s="75">
        <v>68.9</v>
      </c>
    </row>
    <row r="1904" ht="15.75" customHeight="1">
      <c r="A1904" s="13">
        <v>42144.854166666664</v>
      </c>
      <c r="B1904" s="75">
        <v>57.0</v>
      </c>
      <c r="C1904" s="75">
        <v>58.0</v>
      </c>
      <c r="D1904" s="75">
        <v>61.3833333333333</v>
      </c>
      <c r="E1904" s="75">
        <v>68.15</v>
      </c>
    </row>
    <row r="1905" ht="15.75" customHeight="1">
      <c r="A1905" s="13">
        <v>42144.864583333336</v>
      </c>
      <c r="B1905" s="75">
        <v>57.0</v>
      </c>
      <c r="C1905" s="75">
        <v>58.0</v>
      </c>
      <c r="D1905" s="75">
        <v>61.1333333333333</v>
      </c>
      <c r="E1905" s="75">
        <v>67.4</v>
      </c>
    </row>
    <row r="1906" ht="15.75" customHeight="1">
      <c r="A1906" s="13">
        <v>42144.875</v>
      </c>
      <c r="B1906" s="75">
        <v>57.0</v>
      </c>
      <c r="C1906" s="75">
        <v>57.8653846153846</v>
      </c>
      <c r="D1906" s="75">
        <v>60.8205128205128</v>
      </c>
      <c r="E1906" s="75">
        <v>66.8833333333333</v>
      </c>
    </row>
    <row r="1907" ht="15.75" customHeight="1">
      <c r="A1907" s="13">
        <v>42144.885416666664</v>
      </c>
      <c r="B1907" s="75">
        <v>57.0</v>
      </c>
      <c r="C1907" s="75">
        <v>57.5769230769231</v>
      </c>
      <c r="D1907" s="75">
        <v>60.4358974358974</v>
      </c>
      <c r="E1907" s="75">
        <v>66.6333333333333</v>
      </c>
    </row>
    <row r="1908" ht="15.75" customHeight="1">
      <c r="A1908" s="13">
        <v>42144.895833333336</v>
      </c>
      <c r="B1908" s="75">
        <v>57.0</v>
      </c>
      <c r="C1908" s="75">
        <v>57.2884615384615</v>
      </c>
      <c r="D1908" s="75">
        <v>60.0512820512821</v>
      </c>
      <c r="E1908" s="75">
        <v>66.3833333333333</v>
      </c>
    </row>
    <row r="1909" ht="15.75" customHeight="1">
      <c r="A1909" s="13">
        <v>42144.90625</v>
      </c>
      <c r="B1909" s="75">
        <v>57.0</v>
      </c>
      <c r="C1909" s="75">
        <v>57.0</v>
      </c>
      <c r="D1909" s="75">
        <v>60.0</v>
      </c>
      <c r="E1909" s="75">
        <v>66.1333333333333</v>
      </c>
    </row>
    <row r="1910" ht="15.75" customHeight="1">
      <c r="A1910" s="13">
        <v>42144.916666666664</v>
      </c>
      <c r="B1910" s="75">
        <v>57.0</v>
      </c>
      <c r="C1910" s="75">
        <v>57.0</v>
      </c>
      <c r="D1910" s="75">
        <v>59.8108108108108</v>
      </c>
      <c r="E1910" s="75">
        <v>65.65</v>
      </c>
    </row>
    <row r="1911" ht="15.75" customHeight="1">
      <c r="A1911" s="13">
        <v>42144.927083333336</v>
      </c>
      <c r="B1911" s="75">
        <v>57.0</v>
      </c>
      <c r="C1911" s="75">
        <v>57.0</v>
      </c>
      <c r="D1911" s="75">
        <v>59.4054054054054</v>
      </c>
      <c r="E1911" s="75">
        <v>64.9</v>
      </c>
    </row>
    <row r="1912" ht="15.75" customHeight="1">
      <c r="A1912" s="13">
        <v>42144.9375</v>
      </c>
      <c r="B1912" s="75">
        <v>57.0</v>
      </c>
      <c r="C1912" s="75">
        <v>57.0</v>
      </c>
      <c r="D1912" s="75">
        <v>59.0</v>
      </c>
      <c r="E1912" s="75">
        <v>64.15</v>
      </c>
    </row>
    <row r="1913" ht="15.75" customHeight="1">
      <c r="A1913" s="13">
        <v>42144.947916666664</v>
      </c>
      <c r="B1913" s="75">
        <v>57.0</v>
      </c>
      <c r="C1913" s="75">
        <v>57.0</v>
      </c>
      <c r="D1913" s="75">
        <v>59.0</v>
      </c>
      <c r="E1913" s="75">
        <v>63.4</v>
      </c>
    </row>
    <row r="1914" ht="15.75" customHeight="1">
      <c r="A1914" s="13">
        <v>42144.958333333336</v>
      </c>
      <c r="B1914" s="75">
        <v>56.9333333333333</v>
      </c>
      <c r="C1914" s="75">
        <v>57.0</v>
      </c>
      <c r="D1914" s="75">
        <v>58.8409090909091</v>
      </c>
      <c r="E1914" s="75">
        <v>62.65</v>
      </c>
    </row>
    <row r="1915" ht="15.75" customHeight="1">
      <c r="A1915" s="13">
        <v>42144.96875</v>
      </c>
      <c r="B1915" s="75">
        <v>56.6833333333333</v>
      </c>
      <c r="C1915" s="75">
        <v>57.0</v>
      </c>
      <c r="D1915" s="75">
        <v>58.5</v>
      </c>
      <c r="E1915" s="75">
        <v>61.9</v>
      </c>
    </row>
    <row r="1916" ht="15.75" customHeight="1">
      <c r="A1916" s="13">
        <v>42144.979166666664</v>
      </c>
      <c r="B1916" s="75">
        <v>56.4333333333333</v>
      </c>
      <c r="C1916" s="75">
        <v>57.0</v>
      </c>
      <c r="D1916" s="75">
        <v>58.1590909090909</v>
      </c>
      <c r="E1916" s="75">
        <v>61.15</v>
      </c>
    </row>
    <row r="1917" ht="15.75" customHeight="1">
      <c r="A1917" s="13">
        <v>42144.989583333336</v>
      </c>
      <c r="B1917" s="75">
        <v>56.1833333333333</v>
      </c>
      <c r="C1917" s="75">
        <v>57.0</v>
      </c>
      <c r="D1917" s="75">
        <v>58.0</v>
      </c>
      <c r="E1917" s="75">
        <v>60.4</v>
      </c>
    </row>
    <row r="1918" ht="15.75" customHeight="1">
      <c r="A1918" s="13">
        <v>42145.0</v>
      </c>
      <c r="B1918" s="75">
        <v>55.9090909090909</v>
      </c>
      <c r="C1918" s="75">
        <v>57.0</v>
      </c>
      <c r="D1918" s="75">
        <v>57.825</v>
      </c>
      <c r="E1918" s="75">
        <v>59.8833333333333</v>
      </c>
    </row>
    <row r="1919" ht="15.75" customHeight="1">
      <c r="A1919" s="13">
        <v>42145.010416666664</v>
      </c>
      <c r="B1919" s="75">
        <v>55.5681818181818</v>
      </c>
      <c r="C1919" s="75">
        <v>57.0</v>
      </c>
      <c r="D1919" s="75">
        <v>57.45</v>
      </c>
      <c r="E1919" s="75">
        <v>59.6333333333333</v>
      </c>
    </row>
    <row r="1920" ht="15.75" customHeight="1">
      <c r="A1920" s="13">
        <v>42145.020833333336</v>
      </c>
      <c r="B1920" s="75">
        <v>55.2272727272727</v>
      </c>
      <c r="C1920" s="75">
        <v>57.0</v>
      </c>
      <c r="D1920" s="75">
        <v>57.075</v>
      </c>
      <c r="E1920" s="75">
        <v>59.3833333333333</v>
      </c>
    </row>
    <row r="1921" ht="15.75" customHeight="1">
      <c r="A1921" s="13">
        <v>42145.03125</v>
      </c>
      <c r="B1921" s="75">
        <v>55.3125</v>
      </c>
      <c r="C1921" s="75">
        <v>57.0</v>
      </c>
      <c r="D1921" s="75">
        <v>57.0</v>
      </c>
      <c r="E1921" s="75">
        <v>59.1333333333333</v>
      </c>
    </row>
    <row r="1922" ht="15.75" customHeight="1">
      <c r="A1922" s="13">
        <v>42145.041666666664</v>
      </c>
      <c r="B1922" s="75">
        <v>56.1481481481481</v>
      </c>
      <c r="C1922" s="75">
        <v>57.0</v>
      </c>
      <c r="D1922" s="75">
        <v>56.0</v>
      </c>
      <c r="E1922" s="75">
        <v>58.7666666666667</v>
      </c>
    </row>
    <row r="1923" ht="15.75" customHeight="1">
      <c r="A1923" s="13">
        <v>42145.052083333336</v>
      </c>
      <c r="B1923" s="75">
        <v>56.7037037037037</v>
      </c>
      <c r="C1923" s="75">
        <v>57.0</v>
      </c>
      <c r="D1923" s="75">
        <v>56.0</v>
      </c>
      <c r="E1923" s="75">
        <v>58.2666666666667</v>
      </c>
    </row>
    <row r="1924" ht="15.75" customHeight="1">
      <c r="A1924" s="13">
        <v>42145.0625</v>
      </c>
      <c r="B1924" s="75">
        <v>56.7878787878788</v>
      </c>
      <c r="C1924" s="75">
        <v>57.0</v>
      </c>
      <c r="D1924" s="75">
        <v>56.0</v>
      </c>
      <c r="E1924" s="75">
        <v>57.7666666666667</v>
      </c>
    </row>
    <row r="1925" ht="15.75" customHeight="1">
      <c r="A1925" s="13">
        <v>42145.072916666664</v>
      </c>
      <c r="B1925" s="75">
        <v>56.3333333333333</v>
      </c>
      <c r="C1925" s="75">
        <v>57.0</v>
      </c>
      <c r="D1925" s="75">
        <v>56.0</v>
      </c>
      <c r="E1925" s="75">
        <v>57.2666666666667</v>
      </c>
    </row>
    <row r="1926" ht="15.75" customHeight="1">
      <c r="A1926" s="13">
        <v>42145.083333333336</v>
      </c>
      <c r="B1926" s="75">
        <v>55.8461538461538</v>
      </c>
      <c r="C1926" s="75">
        <v>57.0</v>
      </c>
      <c r="D1926" s="75">
        <v>55.8793103448276</v>
      </c>
      <c r="E1926" s="75">
        <v>57.0</v>
      </c>
    </row>
    <row r="1927" ht="15.75" customHeight="1">
      <c r="A1927" s="13">
        <v>42145.09375</v>
      </c>
      <c r="B1927" s="75">
        <v>55.2692307692308</v>
      </c>
      <c r="C1927" s="75">
        <v>57.0</v>
      </c>
      <c r="D1927" s="75">
        <v>55.6206896551724</v>
      </c>
      <c r="E1927" s="75">
        <v>57.0</v>
      </c>
    </row>
    <row r="1928" ht="15.75" customHeight="1">
      <c r="A1928" s="13">
        <v>42145.104166666664</v>
      </c>
      <c r="B1928" s="75">
        <v>55.2352941176471</v>
      </c>
      <c r="C1928" s="75">
        <v>57.0</v>
      </c>
      <c r="D1928" s="75">
        <v>55.3620689655172</v>
      </c>
      <c r="E1928" s="75">
        <v>57.0</v>
      </c>
    </row>
    <row r="1929" ht="15.75" customHeight="1">
      <c r="A1929" s="13">
        <v>42145.114583333336</v>
      </c>
      <c r="B1929" s="75">
        <v>55.6764705882353</v>
      </c>
      <c r="C1929" s="75">
        <v>57.0</v>
      </c>
      <c r="D1929" s="75">
        <v>55.1034482758621</v>
      </c>
      <c r="E1929" s="75">
        <v>57.0</v>
      </c>
    </row>
    <row r="1930" ht="15.75" customHeight="1">
      <c r="A1930" s="13">
        <v>42145.125</v>
      </c>
      <c r="B1930" s="75">
        <v>56.0</v>
      </c>
      <c r="C1930" s="75">
        <v>57.0</v>
      </c>
      <c r="D1930" s="75">
        <v>55.4166666666667</v>
      </c>
      <c r="E1930" s="75">
        <v>56.8833333333333</v>
      </c>
    </row>
    <row r="1931" ht="15.75" customHeight="1">
      <c r="A1931" s="13">
        <v>42145.135416666664</v>
      </c>
      <c r="B1931" s="75">
        <v>56.0</v>
      </c>
      <c r="C1931" s="75">
        <v>57.0</v>
      </c>
      <c r="D1931" s="75">
        <v>55.0</v>
      </c>
      <c r="E1931" s="75">
        <v>56.6333333333333</v>
      </c>
    </row>
    <row r="1932" ht="15.75" customHeight="1">
      <c r="A1932" s="13">
        <v>42145.145833333336</v>
      </c>
      <c r="B1932" s="75">
        <v>56.0</v>
      </c>
      <c r="C1932" s="75">
        <v>57.0</v>
      </c>
      <c r="D1932" s="75">
        <v>55.0</v>
      </c>
      <c r="E1932" s="75">
        <v>56.3833333333333</v>
      </c>
    </row>
    <row r="1933" ht="15.75" customHeight="1">
      <c r="A1933" s="13">
        <v>42145.15625</v>
      </c>
      <c r="B1933" s="75">
        <v>56.0</v>
      </c>
      <c r="C1933" s="75">
        <v>57.0</v>
      </c>
      <c r="D1933" s="75">
        <v>55.0</v>
      </c>
      <c r="E1933" s="75">
        <v>56.1333333333333</v>
      </c>
    </row>
    <row r="1934" ht="15.75" customHeight="1">
      <c r="A1934" s="13">
        <v>42145.166666666664</v>
      </c>
      <c r="B1934" s="75">
        <v>56.0909090909091</v>
      </c>
      <c r="C1934" s="75">
        <v>57.0</v>
      </c>
      <c r="D1934" s="75">
        <v>55.8409090909091</v>
      </c>
      <c r="E1934" s="75">
        <v>55.8833333333333</v>
      </c>
    </row>
    <row r="1935" ht="15.75" customHeight="1">
      <c r="A1935" s="13">
        <v>42145.177083333336</v>
      </c>
      <c r="B1935" s="75">
        <v>56.4318181818182</v>
      </c>
      <c r="C1935" s="75">
        <v>57.0</v>
      </c>
      <c r="D1935" s="75">
        <v>55.5</v>
      </c>
      <c r="E1935" s="75">
        <v>55.6333333333333</v>
      </c>
    </row>
    <row r="1936" ht="15.75" customHeight="1">
      <c r="A1936" s="13">
        <v>42145.1875</v>
      </c>
      <c r="B1936" s="75">
        <v>56.7727272727273</v>
      </c>
      <c r="C1936" s="75">
        <v>57.0</v>
      </c>
      <c r="D1936" s="75">
        <v>55.1590909090909</v>
      </c>
      <c r="E1936" s="75">
        <v>55.3833333333333</v>
      </c>
    </row>
    <row r="1937" ht="15.75" customHeight="1">
      <c r="A1937" s="13">
        <v>42145.197916666664</v>
      </c>
      <c r="B1937" s="75">
        <v>57.0</v>
      </c>
      <c r="C1937" s="75">
        <v>57.0</v>
      </c>
      <c r="D1937" s="75">
        <v>55.0</v>
      </c>
      <c r="E1937" s="75">
        <v>55.1333333333333</v>
      </c>
    </row>
    <row r="1938" ht="15.75" customHeight="1">
      <c r="A1938" s="13">
        <v>42145.208333333336</v>
      </c>
      <c r="B1938" s="75">
        <v>57.0</v>
      </c>
      <c r="C1938" s="75">
        <v>57.1166666666667</v>
      </c>
      <c r="D1938" s="75">
        <v>55.0</v>
      </c>
      <c r="E1938" s="75">
        <v>55.1166666666667</v>
      </c>
    </row>
    <row r="1939" ht="15.75" customHeight="1">
      <c r="A1939" s="13">
        <v>42145.21875</v>
      </c>
      <c r="B1939" s="75">
        <v>56.8913043478261</v>
      </c>
      <c r="C1939" s="75">
        <v>57.3666666666667</v>
      </c>
      <c r="D1939" s="75">
        <v>55.0</v>
      </c>
      <c r="E1939" s="75">
        <v>55.3666666666667</v>
      </c>
    </row>
    <row r="1940" ht="15.75" customHeight="1">
      <c r="A1940" s="13">
        <v>42145.229166666664</v>
      </c>
      <c r="B1940" s="75">
        <v>56.5652173913044</v>
      </c>
      <c r="C1940" s="75">
        <v>57.6166666666667</v>
      </c>
      <c r="D1940" s="75">
        <v>55.0</v>
      </c>
      <c r="E1940" s="75">
        <v>55.6166666666667</v>
      </c>
    </row>
    <row r="1941" ht="15.75" customHeight="1">
      <c r="A1941" s="13">
        <v>42145.239583333336</v>
      </c>
      <c r="B1941" s="75">
        <v>56.2391304347826</v>
      </c>
      <c r="C1941" s="75">
        <v>57.8666666666667</v>
      </c>
      <c r="D1941" s="75">
        <v>55.0</v>
      </c>
      <c r="E1941" s="75">
        <v>55.8666666666667</v>
      </c>
    </row>
    <row r="1942" ht="15.75" customHeight="1">
      <c r="A1942" s="13">
        <v>42145.25</v>
      </c>
      <c r="B1942" s="75">
        <v>56.0</v>
      </c>
      <c r="C1942" s="75">
        <v>58.1166666666667</v>
      </c>
      <c r="D1942" s="75">
        <v>54.8833333333333</v>
      </c>
      <c r="E1942" s="75">
        <v>56.35</v>
      </c>
    </row>
    <row r="1943" ht="15.75" customHeight="1">
      <c r="A1943" s="13">
        <v>42145.260416666664</v>
      </c>
      <c r="B1943" s="75">
        <v>56.0</v>
      </c>
      <c r="C1943" s="75">
        <v>58.3666666666667</v>
      </c>
      <c r="D1943" s="75">
        <v>54.6333333333333</v>
      </c>
      <c r="E1943" s="75">
        <v>57.1</v>
      </c>
    </row>
    <row r="1944" ht="15.75" customHeight="1">
      <c r="A1944" s="13">
        <v>42145.270833333336</v>
      </c>
      <c r="B1944" s="75">
        <v>56.0</v>
      </c>
      <c r="C1944" s="75">
        <v>58.6166666666667</v>
      </c>
      <c r="D1944" s="75">
        <v>54.3833333333333</v>
      </c>
      <c r="E1944" s="75">
        <v>57.85</v>
      </c>
    </row>
    <row r="1945" ht="15.75" customHeight="1">
      <c r="A1945" s="13">
        <v>42145.28125</v>
      </c>
      <c r="B1945" s="75">
        <v>56.0</v>
      </c>
      <c r="C1945" s="75">
        <v>58.8666666666667</v>
      </c>
      <c r="D1945" s="75">
        <v>54.1333333333333</v>
      </c>
      <c r="E1945" s="75">
        <v>58.6</v>
      </c>
    </row>
    <row r="1946" ht="15.75" customHeight="1">
      <c r="A1946" s="13">
        <v>42145.291666666664</v>
      </c>
      <c r="B1946" s="75">
        <v>55.84</v>
      </c>
      <c r="C1946" s="75">
        <v>59.1166666666667</v>
      </c>
      <c r="D1946" s="75">
        <v>54.0</v>
      </c>
      <c r="E1946" s="75">
        <v>59.2333333333333</v>
      </c>
    </row>
    <row r="1947" ht="15.75" customHeight="1">
      <c r="A1947" s="13">
        <v>42145.302083333336</v>
      </c>
      <c r="B1947" s="75">
        <v>55.24</v>
      </c>
      <c r="C1947" s="75">
        <v>59.3666666666667</v>
      </c>
      <c r="D1947" s="75">
        <v>54.0</v>
      </c>
      <c r="E1947" s="75">
        <v>59.7333333333333</v>
      </c>
    </row>
    <row r="1948" ht="15.75" customHeight="1">
      <c r="A1948" s="13">
        <v>42145.3125</v>
      </c>
      <c r="B1948" s="75">
        <v>55.5142857142857</v>
      </c>
      <c r="C1948" s="75">
        <v>59.6166666666667</v>
      </c>
      <c r="D1948" s="75">
        <v>54.0</v>
      </c>
      <c r="E1948" s="75">
        <v>60.2333333333333</v>
      </c>
    </row>
    <row r="1949" ht="15.75" customHeight="1">
      <c r="A1949" s="13">
        <v>42145.322916666664</v>
      </c>
      <c r="B1949" s="75">
        <v>56.3714285714286</v>
      </c>
      <c r="C1949" s="75">
        <v>59.8666666666667</v>
      </c>
      <c r="D1949" s="75">
        <v>54.0</v>
      </c>
      <c r="E1949" s="75">
        <v>60.7333333333333</v>
      </c>
    </row>
    <row r="1950" ht="15.75" customHeight="1">
      <c r="A1950" s="13">
        <v>42145.333333333336</v>
      </c>
      <c r="B1950" s="75">
        <v>57.1379310344828</v>
      </c>
      <c r="C1950" s="75">
        <v>60.2333333333333</v>
      </c>
      <c r="D1950" s="75">
        <v>54.0</v>
      </c>
      <c r="E1950" s="75">
        <v>61.35</v>
      </c>
    </row>
    <row r="1951" ht="15.75" customHeight="1">
      <c r="A1951" s="13">
        <v>42145.34375</v>
      </c>
      <c r="B1951" s="75">
        <v>57.6551724137931</v>
      </c>
      <c r="C1951" s="75">
        <v>60.7333333333333</v>
      </c>
      <c r="D1951" s="75">
        <v>54.0</v>
      </c>
      <c r="E1951" s="75">
        <v>62.1</v>
      </c>
    </row>
    <row r="1952" ht="15.75" customHeight="1">
      <c r="A1952" s="13">
        <v>42145.354166666664</v>
      </c>
      <c r="B1952" s="75">
        <v>58.1724137931034</v>
      </c>
      <c r="C1952" s="75">
        <v>61.2333333333333</v>
      </c>
      <c r="D1952" s="75">
        <v>54.0</v>
      </c>
      <c r="E1952" s="75">
        <v>62.85</v>
      </c>
    </row>
    <row r="1953" ht="15.75" customHeight="1">
      <c r="A1953" s="13">
        <v>42145.364583333336</v>
      </c>
      <c r="B1953" s="75">
        <v>58.6896551724138</v>
      </c>
      <c r="C1953" s="75">
        <v>61.7333333333333</v>
      </c>
      <c r="D1953" s="75">
        <v>54.0</v>
      </c>
      <c r="E1953" s="75">
        <v>63.6</v>
      </c>
    </row>
    <row r="1954" ht="15.75" customHeight="1">
      <c r="A1954" s="13">
        <v>42145.375</v>
      </c>
      <c r="B1954" s="75">
        <v>59.2758620689655</v>
      </c>
      <c r="C1954" s="75">
        <v>62.1166666666667</v>
      </c>
      <c r="D1954" s="75">
        <v>53.5625</v>
      </c>
      <c r="E1954" s="75">
        <v>64.1166666666667</v>
      </c>
    </row>
    <row r="1955" ht="15.75" customHeight="1">
      <c r="A1955" s="13">
        <v>42145.385416666664</v>
      </c>
      <c r="B1955" s="75">
        <v>60.3103448275862</v>
      </c>
      <c r="C1955" s="75">
        <v>62.3666666666667</v>
      </c>
      <c r="D1955" s="75">
        <v>53.0</v>
      </c>
      <c r="E1955" s="75">
        <v>64.3666666666667</v>
      </c>
    </row>
    <row r="1956" ht="15.75" customHeight="1">
      <c r="A1956" s="13">
        <v>42145.395833333336</v>
      </c>
      <c r="B1956" s="75">
        <v>61.3448275862069</v>
      </c>
      <c r="C1956" s="75">
        <v>62.6166666666667</v>
      </c>
      <c r="D1956" s="75">
        <v>53.0</v>
      </c>
      <c r="E1956" s="75">
        <v>64.6166666666667</v>
      </c>
    </row>
    <row r="1957" ht="15.75" customHeight="1">
      <c r="A1957" s="13">
        <v>42145.40625</v>
      </c>
      <c r="B1957" s="75">
        <v>62.3793103448276</v>
      </c>
      <c r="C1957" s="75">
        <v>62.8666666666667</v>
      </c>
      <c r="D1957" s="75">
        <v>53.0</v>
      </c>
      <c r="E1957" s="75">
        <v>64.8666666666667</v>
      </c>
    </row>
    <row r="1958" ht="15.75" customHeight="1">
      <c r="A1958" s="13">
        <v>42145.416666666664</v>
      </c>
      <c r="B1958" s="75">
        <v>63.0666666666667</v>
      </c>
      <c r="C1958" s="75">
        <v>63.4666666666667</v>
      </c>
      <c r="D1958" s="75">
        <v>53.0</v>
      </c>
      <c r="E1958" s="75">
        <v>65.0</v>
      </c>
    </row>
    <row r="1959" ht="15.75" customHeight="1">
      <c r="A1959" s="13">
        <v>42145.427083333336</v>
      </c>
      <c r="B1959" s="75">
        <v>63.3166666666667</v>
      </c>
      <c r="C1959" s="75">
        <v>64.4666666666667</v>
      </c>
      <c r="D1959" s="75">
        <v>53.6818181818182</v>
      </c>
      <c r="E1959" s="75">
        <v>65.0</v>
      </c>
    </row>
    <row r="1960" ht="15.75" customHeight="1">
      <c r="A1960" s="13">
        <v>42145.4375</v>
      </c>
      <c r="B1960" s="75">
        <v>63.5666666666667</v>
      </c>
      <c r="C1960" s="75">
        <v>65.4666666666667</v>
      </c>
      <c r="D1960" s="75">
        <v>53.0</v>
      </c>
      <c r="E1960" s="75">
        <v>65.0</v>
      </c>
    </row>
    <row r="1961" ht="15.75" customHeight="1">
      <c r="A1961" s="13">
        <v>42145.447916666664</v>
      </c>
      <c r="B1961" s="75">
        <v>63.8166666666667</v>
      </c>
      <c r="C1961" s="75">
        <v>66.4666666666667</v>
      </c>
      <c r="D1961" s="75">
        <v>53.0</v>
      </c>
      <c r="E1961" s="75">
        <v>65.0</v>
      </c>
    </row>
    <row r="1962" ht="15.75" customHeight="1">
      <c r="A1962" s="13">
        <v>42145.458333333336</v>
      </c>
      <c r="B1962" s="75">
        <v>64.0</v>
      </c>
      <c r="C1962" s="75">
        <v>67.0</v>
      </c>
      <c r="D1962" s="75">
        <v>53.2333333333333</v>
      </c>
      <c r="E1962" s="75">
        <v>65.35</v>
      </c>
    </row>
    <row r="1963" ht="15.75" customHeight="1">
      <c r="A1963" s="13">
        <v>42145.46875</v>
      </c>
      <c r="B1963" s="75">
        <v>64.0</v>
      </c>
      <c r="C1963" s="75">
        <v>67.0</v>
      </c>
      <c r="D1963" s="75">
        <v>53.7333333333333</v>
      </c>
      <c r="E1963" s="75">
        <v>66.1</v>
      </c>
    </row>
    <row r="1964" ht="15.75" customHeight="1">
      <c r="A1964" s="13">
        <v>42145.479166666664</v>
      </c>
      <c r="B1964" s="75">
        <v>64.0</v>
      </c>
      <c r="C1964" s="75">
        <v>67.0</v>
      </c>
      <c r="D1964" s="75">
        <v>54.2333333333333</v>
      </c>
      <c r="E1964" s="75">
        <v>66.85</v>
      </c>
    </row>
    <row r="1965" ht="15.75" customHeight="1">
      <c r="A1965" s="13">
        <v>42145.489583333336</v>
      </c>
      <c r="B1965" s="75">
        <v>64.5769230769231</v>
      </c>
      <c r="C1965" s="75">
        <v>67.0</v>
      </c>
      <c r="D1965" s="75">
        <v>54.7333333333333</v>
      </c>
      <c r="E1965" s="75">
        <v>67.6</v>
      </c>
    </row>
    <row r="1966" ht="15.75" customHeight="1">
      <c r="A1966" s="13">
        <v>42145.5</v>
      </c>
      <c r="B1966" s="75">
        <v>64.9333333333333</v>
      </c>
      <c r="C1966" s="75">
        <v>66.7666666666667</v>
      </c>
      <c r="D1966" s="75">
        <v>55.0</v>
      </c>
      <c r="E1966" s="75">
        <v>68.0</v>
      </c>
    </row>
    <row r="1967" ht="15.75" customHeight="1">
      <c r="A1967" s="13">
        <v>42145.510416666664</v>
      </c>
      <c r="B1967" s="75">
        <v>64.6833333333333</v>
      </c>
      <c r="C1967" s="75">
        <v>66.2666666666667</v>
      </c>
      <c r="D1967" s="75">
        <v>55.6190476190476</v>
      </c>
      <c r="E1967" s="75">
        <v>68.0</v>
      </c>
    </row>
    <row r="1968" ht="15.75" customHeight="1">
      <c r="A1968" s="13">
        <v>42145.520833333336</v>
      </c>
      <c r="B1968" s="75">
        <v>64.4333333333333</v>
      </c>
      <c r="C1968" s="75">
        <v>65.7666666666667</v>
      </c>
      <c r="D1968" s="75">
        <v>56.0</v>
      </c>
      <c r="E1968" s="75">
        <v>68.0</v>
      </c>
    </row>
    <row r="1969" ht="15.75" customHeight="1">
      <c r="A1969" s="13">
        <v>42145.53125</v>
      </c>
      <c r="B1969" s="75">
        <v>64.1833333333333</v>
      </c>
      <c r="C1969" s="75">
        <v>65.2666666666667</v>
      </c>
      <c r="D1969" s="75">
        <v>56.0</v>
      </c>
      <c r="E1969" s="75">
        <v>68.0</v>
      </c>
    </row>
    <row r="1970" ht="15.75" customHeight="1">
      <c r="A1970" s="13">
        <v>42145.541666666664</v>
      </c>
      <c r="B1970" s="75">
        <v>64.1333333333333</v>
      </c>
      <c r="C1970" s="75">
        <v>64.8833333333333</v>
      </c>
      <c r="D1970" s="75">
        <v>55.86</v>
      </c>
      <c r="E1970" s="75">
        <v>67.8833333333333</v>
      </c>
    </row>
    <row r="1971" ht="15.75" customHeight="1">
      <c r="A1971" s="13">
        <v>42145.552083333336</v>
      </c>
      <c r="B1971" s="75">
        <v>64.6333333333333</v>
      </c>
      <c r="C1971" s="75">
        <v>64.6333333333333</v>
      </c>
      <c r="D1971" s="75">
        <v>55.56</v>
      </c>
      <c r="E1971" s="75">
        <v>67.6333333333333</v>
      </c>
    </row>
    <row r="1972" ht="15.75" customHeight="1">
      <c r="A1972" s="13">
        <v>42145.5625</v>
      </c>
      <c r="B1972" s="75">
        <v>65.1333333333333</v>
      </c>
      <c r="C1972" s="75">
        <v>64.3833333333333</v>
      </c>
      <c r="D1972" s="75">
        <v>55.26</v>
      </c>
      <c r="E1972" s="75">
        <v>67.3833333333333</v>
      </c>
    </row>
    <row r="1973" ht="15.75" customHeight="1">
      <c r="A1973" s="13">
        <v>42145.572916666664</v>
      </c>
      <c r="B1973" s="75">
        <v>65.6333333333333</v>
      </c>
      <c r="C1973" s="75">
        <v>64.1333333333333</v>
      </c>
      <c r="D1973" s="75">
        <v>55.0</v>
      </c>
      <c r="E1973" s="75">
        <v>67.1333333333333</v>
      </c>
    </row>
    <row r="1974" ht="15.75" customHeight="1">
      <c r="A1974" s="13">
        <v>42145.583333333336</v>
      </c>
      <c r="B1974" s="75">
        <v>65.8</v>
      </c>
      <c r="C1974" s="75">
        <v>64.2333333333333</v>
      </c>
      <c r="D1974" s="75">
        <v>55.0</v>
      </c>
      <c r="E1974" s="75">
        <v>67.1166666666667</v>
      </c>
    </row>
    <row r="1975" ht="15.75" customHeight="1">
      <c r="A1975" s="13">
        <v>42145.59375</v>
      </c>
      <c r="B1975" s="75">
        <v>65.05</v>
      </c>
      <c r="C1975" s="75">
        <v>64.7333333333333</v>
      </c>
      <c r="D1975" s="75">
        <v>55.5238095238095</v>
      </c>
      <c r="E1975" s="75">
        <v>67.3666666666667</v>
      </c>
    </row>
    <row r="1976" ht="15.75" customHeight="1">
      <c r="A1976" s="13">
        <v>42145.604166666664</v>
      </c>
      <c r="B1976" s="75">
        <v>64.3</v>
      </c>
      <c r="C1976" s="75">
        <v>65.2333333333333</v>
      </c>
      <c r="D1976" s="75">
        <v>56.0</v>
      </c>
      <c r="E1976" s="75">
        <v>67.6166666666667</v>
      </c>
    </row>
    <row r="1977" ht="15.75" customHeight="1">
      <c r="A1977" s="13">
        <v>42145.614583333336</v>
      </c>
      <c r="B1977" s="75">
        <v>63.55</v>
      </c>
      <c r="C1977" s="75">
        <v>65.7333333333333</v>
      </c>
      <c r="D1977" s="75">
        <v>55.2857142857143</v>
      </c>
      <c r="E1977" s="75">
        <v>67.8666666666667</v>
      </c>
    </row>
    <row r="1978" ht="15.75" customHeight="1">
      <c r="A1978" s="13">
        <v>42145.625</v>
      </c>
      <c r="B1978" s="75">
        <v>62.9333333333333</v>
      </c>
      <c r="C1978" s="75">
        <v>66.0</v>
      </c>
      <c r="D1978" s="75">
        <v>56.0</v>
      </c>
      <c r="E1978" s="75">
        <v>68.0</v>
      </c>
    </row>
    <row r="1979" ht="15.75" customHeight="1">
      <c r="A1979" s="13">
        <v>42145.635416666664</v>
      </c>
      <c r="B1979" s="75">
        <v>62.6833333333333</v>
      </c>
      <c r="C1979" s="75">
        <v>66.0</v>
      </c>
      <c r="D1979" s="75">
        <v>56.0</v>
      </c>
      <c r="E1979" s="75">
        <v>68.0</v>
      </c>
    </row>
    <row r="1980" ht="15.75" customHeight="1">
      <c r="A1980" s="13">
        <v>42145.645833333336</v>
      </c>
      <c r="B1980" s="75">
        <v>62.4333333333333</v>
      </c>
      <c r="C1980" s="75">
        <v>66.0</v>
      </c>
      <c r="D1980" s="75">
        <v>55.875</v>
      </c>
      <c r="E1980" s="75">
        <v>68.0</v>
      </c>
    </row>
    <row r="1981" ht="15.75" customHeight="1">
      <c r="A1981" s="13">
        <v>42145.65625</v>
      </c>
      <c r="B1981" s="75">
        <v>62.1833333333333</v>
      </c>
      <c r="C1981" s="75">
        <v>66.0</v>
      </c>
      <c r="D1981" s="75">
        <v>55.25</v>
      </c>
      <c r="E1981" s="75">
        <v>68.0</v>
      </c>
    </row>
    <row r="1982" ht="15.75" customHeight="1">
      <c r="A1982" s="13">
        <v>42145.666666666664</v>
      </c>
      <c r="B1982" s="75">
        <v>62.0851063829787</v>
      </c>
      <c r="C1982" s="75">
        <v>65.7666666666667</v>
      </c>
      <c r="D1982" s="75">
        <v>56.0</v>
      </c>
      <c r="E1982" s="75">
        <v>68.1166666666667</v>
      </c>
    </row>
    <row r="1983" ht="15.75" customHeight="1">
      <c r="A1983" s="13">
        <v>42145.677083333336</v>
      </c>
      <c r="B1983" s="75">
        <v>62.4042553191489</v>
      </c>
      <c r="C1983" s="75">
        <v>65.2666666666667</v>
      </c>
      <c r="D1983" s="75">
        <v>56.0</v>
      </c>
      <c r="E1983" s="75">
        <v>68.3666666666667</v>
      </c>
    </row>
    <row r="1984" ht="15.75" customHeight="1">
      <c r="A1984" s="13">
        <v>42145.6875</v>
      </c>
      <c r="B1984" s="75">
        <v>62.7234042553191</v>
      </c>
      <c r="C1984" s="75">
        <v>64.7666666666667</v>
      </c>
      <c r="D1984" s="75">
        <v>56.0</v>
      </c>
      <c r="E1984" s="75">
        <v>68.6166666666667</v>
      </c>
    </row>
    <row r="1985" ht="15.75" customHeight="1">
      <c r="A1985" s="13">
        <v>42145.697916666664</v>
      </c>
      <c r="B1985" s="75">
        <v>62.8461538461538</v>
      </c>
      <c r="C1985" s="75">
        <v>64.2666666666667</v>
      </c>
      <c r="D1985" s="75">
        <v>56.0</v>
      </c>
      <c r="E1985" s="75">
        <v>68.8666666666667</v>
      </c>
    </row>
    <row r="1986" ht="15.75" customHeight="1">
      <c r="A1986" s="13">
        <v>42145.708333333336</v>
      </c>
      <c r="B1986" s="75">
        <v>61.9333333333333</v>
      </c>
      <c r="C1986" s="75">
        <v>63.8833333333333</v>
      </c>
      <c r="D1986" s="75">
        <v>56.4666666666667</v>
      </c>
      <c r="E1986" s="75">
        <v>69.0</v>
      </c>
    </row>
    <row r="1987" ht="15.75" customHeight="1">
      <c r="A1987" s="13">
        <v>42145.71875</v>
      </c>
      <c r="B1987" s="75">
        <v>61.6833333333333</v>
      </c>
      <c r="C1987" s="75">
        <v>63.6333333333333</v>
      </c>
      <c r="D1987" s="75">
        <v>57.0</v>
      </c>
      <c r="E1987" s="75">
        <v>69.0</v>
      </c>
    </row>
    <row r="1988" ht="15.75" customHeight="1">
      <c r="A1988" s="13">
        <v>42145.729166666664</v>
      </c>
      <c r="B1988" s="75">
        <v>61.4333333333333</v>
      </c>
      <c r="C1988" s="75">
        <v>63.3833333333333</v>
      </c>
      <c r="D1988" s="75">
        <v>56.6</v>
      </c>
      <c r="E1988" s="75">
        <v>69.0</v>
      </c>
    </row>
    <row r="1989" ht="15.75" customHeight="1">
      <c r="A1989" s="13">
        <v>42145.739583333336</v>
      </c>
      <c r="B1989" s="75">
        <v>61.1833333333333</v>
      </c>
      <c r="C1989" s="75">
        <v>63.1333333333333</v>
      </c>
      <c r="D1989" s="75">
        <v>55.25</v>
      </c>
      <c r="E1989" s="75">
        <v>69.0</v>
      </c>
    </row>
    <row r="1990" ht="15.75" customHeight="1">
      <c r="A1990" s="13">
        <v>42145.75</v>
      </c>
      <c r="B1990" s="75">
        <v>60.9333333333333</v>
      </c>
      <c r="C1990" s="75">
        <v>62.8833333333333</v>
      </c>
      <c r="D1990" s="75">
        <v>56.6315789473684</v>
      </c>
      <c r="E1990" s="75">
        <v>68.8833333333333</v>
      </c>
    </row>
    <row r="1991" ht="15.75" customHeight="1">
      <c r="A1991" s="13">
        <v>42145.760416666664</v>
      </c>
      <c r="B1991" s="75">
        <v>60.6833333333333</v>
      </c>
      <c r="C1991" s="75">
        <v>62.6333333333333</v>
      </c>
      <c r="D1991" s="75">
        <v>56.0</v>
      </c>
      <c r="E1991" s="75">
        <v>68.6333333333333</v>
      </c>
    </row>
    <row r="1992" ht="15.75" customHeight="1">
      <c r="A1992" s="13">
        <v>42145.770833333336</v>
      </c>
      <c r="B1992" s="75">
        <v>60.4333333333333</v>
      </c>
      <c r="C1992" s="75">
        <v>62.3833333333333</v>
      </c>
      <c r="D1992" s="75">
        <v>56.0</v>
      </c>
      <c r="E1992" s="75">
        <v>68.3833333333333</v>
      </c>
    </row>
    <row r="1993" ht="15.75" customHeight="1">
      <c r="A1993" s="13">
        <v>42145.78125</v>
      </c>
      <c r="B1993" s="75">
        <v>60.1833333333333</v>
      </c>
      <c r="C1993" s="75">
        <v>62.1333333333333</v>
      </c>
      <c r="D1993" s="75">
        <v>56.0</v>
      </c>
      <c r="E1993" s="75">
        <v>68.1333333333333</v>
      </c>
    </row>
    <row r="1994" ht="15.75" customHeight="1">
      <c r="A1994" s="13">
        <v>42145.791666666664</v>
      </c>
      <c r="B1994" s="75">
        <v>59.9333333333333</v>
      </c>
      <c r="C1994" s="75">
        <v>61.7666666666667</v>
      </c>
      <c r="D1994" s="75">
        <v>56.0</v>
      </c>
      <c r="E1994" s="75">
        <v>68.0</v>
      </c>
    </row>
    <row r="1995" ht="15.75" customHeight="1">
      <c r="A1995" s="13">
        <v>42145.802083333336</v>
      </c>
      <c r="B1995" s="75">
        <v>59.6833333333333</v>
      </c>
      <c r="C1995" s="75">
        <v>61.2666666666667</v>
      </c>
      <c r="D1995" s="75">
        <v>56.0</v>
      </c>
      <c r="E1995" s="75">
        <v>68.0</v>
      </c>
    </row>
    <row r="1996" ht="15.75" customHeight="1">
      <c r="A1996" s="13">
        <v>42145.8125</v>
      </c>
      <c r="B1996" s="75">
        <v>59.4333333333333</v>
      </c>
      <c r="C1996" s="75">
        <v>60.7666666666667</v>
      </c>
      <c r="D1996" s="75">
        <v>56.0</v>
      </c>
      <c r="E1996" s="75">
        <v>68.0</v>
      </c>
    </row>
    <row r="1997" ht="15.75" customHeight="1">
      <c r="A1997" s="13">
        <v>42145.822916666664</v>
      </c>
      <c r="B1997" s="75">
        <v>59.1833333333333</v>
      </c>
      <c r="C1997" s="75">
        <v>60.2666666666667</v>
      </c>
      <c r="D1997" s="75">
        <v>56.0</v>
      </c>
      <c r="E1997" s="75">
        <v>68.0</v>
      </c>
    </row>
    <row r="1998" ht="15.75" customHeight="1">
      <c r="A1998" s="13">
        <v>42145.833333333336</v>
      </c>
      <c r="B1998" s="75">
        <v>58.9333333333333</v>
      </c>
      <c r="C1998" s="75">
        <v>59.8833333333333</v>
      </c>
      <c r="D1998" s="75">
        <v>56.0</v>
      </c>
      <c r="E1998" s="75">
        <v>67.8833333333333</v>
      </c>
    </row>
    <row r="1999" ht="15.75" customHeight="1">
      <c r="A1999" s="13">
        <v>42145.84375</v>
      </c>
      <c r="B1999" s="75">
        <v>58.6833333333333</v>
      </c>
      <c r="C1999" s="75">
        <v>59.6333333333333</v>
      </c>
      <c r="D1999" s="75">
        <v>56.0</v>
      </c>
      <c r="E1999" s="75">
        <v>67.6333333333333</v>
      </c>
    </row>
    <row r="2000" ht="15.75" customHeight="1">
      <c r="A2000" s="13">
        <v>42145.854166666664</v>
      </c>
      <c r="B2000" s="75">
        <v>58.4333333333333</v>
      </c>
      <c r="C2000" s="75">
        <v>59.3833333333333</v>
      </c>
      <c r="D2000" s="75">
        <v>56.0</v>
      </c>
      <c r="E2000" s="75">
        <v>67.3833333333333</v>
      </c>
    </row>
    <row r="2001" ht="15.75" customHeight="1">
      <c r="A2001" s="13">
        <v>42145.864583333336</v>
      </c>
      <c r="B2001" s="75">
        <v>58.1833333333333</v>
      </c>
      <c r="C2001" s="75">
        <v>59.1333333333333</v>
      </c>
      <c r="D2001" s="75">
        <v>56.0</v>
      </c>
      <c r="E2001" s="75">
        <v>67.1333333333333</v>
      </c>
    </row>
    <row r="2002" ht="15.75" customHeight="1">
      <c r="A2002" s="13">
        <v>42145.875</v>
      </c>
      <c r="B2002" s="75">
        <v>58.0</v>
      </c>
      <c r="C2002" s="75">
        <v>58.8833333333333</v>
      </c>
      <c r="D2002" s="75">
        <v>56.1166666666667</v>
      </c>
      <c r="E2002" s="75">
        <v>67.0</v>
      </c>
    </row>
    <row r="2003" ht="15.75" customHeight="1">
      <c r="A2003" s="13">
        <v>42145.885416666664</v>
      </c>
      <c r="B2003" s="75">
        <v>58.0</v>
      </c>
      <c r="C2003" s="75">
        <v>58.6333333333333</v>
      </c>
      <c r="D2003" s="75">
        <v>56.3666666666667</v>
      </c>
      <c r="E2003" s="75">
        <v>67.0</v>
      </c>
    </row>
    <row r="2004" ht="15.75" customHeight="1">
      <c r="A2004" s="13">
        <v>42145.895833333336</v>
      </c>
      <c r="B2004" s="75">
        <v>58.0</v>
      </c>
      <c r="C2004" s="75">
        <v>58.3833333333333</v>
      </c>
      <c r="D2004" s="75">
        <v>56.6166666666667</v>
      </c>
      <c r="E2004" s="75">
        <v>67.0</v>
      </c>
    </row>
    <row r="2005" ht="15.75" customHeight="1">
      <c r="A2005" s="13">
        <v>42145.90625</v>
      </c>
      <c r="B2005" s="75">
        <v>58.0</v>
      </c>
      <c r="C2005" s="75">
        <v>58.1333333333333</v>
      </c>
      <c r="D2005" s="75">
        <v>56.8666666666667</v>
      </c>
      <c r="E2005" s="75">
        <v>67.0</v>
      </c>
    </row>
    <row r="2006" ht="15.75" customHeight="1">
      <c r="A2006" s="13">
        <v>42145.916666666664</v>
      </c>
      <c r="B2006" s="75">
        <v>57.9333333333333</v>
      </c>
      <c r="C2006" s="75">
        <v>58.0</v>
      </c>
      <c r="D2006" s="75">
        <v>57.0</v>
      </c>
      <c r="E2006" s="75">
        <v>66.65</v>
      </c>
    </row>
    <row r="2007" ht="15.75" customHeight="1">
      <c r="A2007" s="13">
        <v>42145.927083333336</v>
      </c>
      <c r="B2007" s="75">
        <v>57.6833333333333</v>
      </c>
      <c r="C2007" s="75">
        <v>58.0</v>
      </c>
      <c r="D2007" s="75">
        <v>57.0</v>
      </c>
      <c r="E2007" s="75">
        <v>65.9</v>
      </c>
    </row>
    <row r="2008" ht="15.75" customHeight="1">
      <c r="A2008" s="13">
        <v>42145.9375</v>
      </c>
      <c r="B2008" s="75">
        <v>57.4333333333333</v>
      </c>
      <c r="C2008" s="75">
        <v>58.0</v>
      </c>
      <c r="D2008" s="75">
        <v>57.0</v>
      </c>
      <c r="E2008" s="75">
        <v>65.15</v>
      </c>
    </row>
    <row r="2009" ht="15.75" customHeight="1">
      <c r="A2009" s="13">
        <v>42145.947916666664</v>
      </c>
      <c r="B2009" s="75">
        <v>57.1833333333333</v>
      </c>
      <c r="C2009" s="75">
        <v>58.0</v>
      </c>
      <c r="D2009" s="75">
        <v>57.0</v>
      </c>
      <c r="E2009" s="75">
        <v>64.4</v>
      </c>
    </row>
    <row r="2010" ht="15.75" customHeight="1">
      <c r="A2010" s="13">
        <v>42145.958333333336</v>
      </c>
      <c r="B2010" s="75">
        <v>57.0</v>
      </c>
      <c r="C2010" s="75">
        <v>57.4166666666667</v>
      </c>
      <c r="D2010" s="75">
        <v>57.0</v>
      </c>
      <c r="E2010" s="75">
        <v>63.7666666666667</v>
      </c>
    </row>
    <row r="2011" ht="15.75" customHeight="1">
      <c r="A2011" s="13">
        <v>42145.96875</v>
      </c>
      <c r="B2011" s="75">
        <v>57.0</v>
      </c>
      <c r="C2011" s="75">
        <v>57.0</v>
      </c>
      <c r="D2011" s="75">
        <v>57.0</v>
      </c>
      <c r="E2011" s="75">
        <v>63.2666666666667</v>
      </c>
    </row>
    <row r="2012" ht="15.75" customHeight="1">
      <c r="A2012" s="13">
        <v>42145.979166666664</v>
      </c>
      <c r="B2012" s="75">
        <v>57.0</v>
      </c>
      <c r="C2012" s="75">
        <v>57.0</v>
      </c>
      <c r="D2012" s="75">
        <v>57.0</v>
      </c>
      <c r="E2012" s="75">
        <v>62.7666666666667</v>
      </c>
    </row>
    <row r="2013" ht="15.75" customHeight="1">
      <c r="A2013" s="13">
        <v>42145.989583333336</v>
      </c>
      <c r="B2013" s="75">
        <v>57.4761904761905</v>
      </c>
      <c r="C2013" s="75">
        <v>56.3809523809524</v>
      </c>
      <c r="D2013" s="75">
        <v>57.2727272727273</v>
      </c>
      <c r="E2013" s="75">
        <v>62.2666666666667</v>
      </c>
    </row>
    <row r="2014" ht="15.75" customHeight="1">
      <c r="A2014" s="13">
        <v>42146.0</v>
      </c>
      <c r="B2014" s="75">
        <v>58.0</v>
      </c>
      <c r="C2014" s="75">
        <v>55.8541666666667</v>
      </c>
      <c r="D2014" s="75">
        <v>58.0</v>
      </c>
      <c r="E2014" s="75">
        <v>61.7666666666667</v>
      </c>
    </row>
    <row r="2015" ht="15.75" customHeight="1">
      <c r="A2015" s="13">
        <v>42146.010416666664</v>
      </c>
      <c r="B2015" s="75">
        <v>58.0</v>
      </c>
      <c r="C2015" s="75">
        <v>55.5416666666667</v>
      </c>
      <c r="D2015" s="75">
        <v>57.9210526315789</v>
      </c>
      <c r="E2015" s="75">
        <v>61.2666666666667</v>
      </c>
    </row>
    <row r="2016" ht="15.75" customHeight="1">
      <c r="A2016" s="13">
        <v>42146.020833333336</v>
      </c>
      <c r="B2016" s="75">
        <v>58.0</v>
      </c>
      <c r="C2016" s="75">
        <v>55.2291666666667</v>
      </c>
      <c r="D2016" s="75">
        <v>57.5263157894737</v>
      </c>
      <c r="E2016" s="75">
        <v>60.7666666666667</v>
      </c>
    </row>
    <row r="2017" ht="15.75" customHeight="1">
      <c r="A2017" s="13">
        <v>42146.03125</v>
      </c>
      <c r="B2017" s="75">
        <v>58.0</v>
      </c>
      <c r="C2017" s="75">
        <v>55.6666666666667</v>
      </c>
      <c r="D2017" s="75">
        <v>57.1315789473684</v>
      </c>
      <c r="E2017" s="75">
        <v>60.2666666666667</v>
      </c>
    </row>
    <row r="2018" ht="15.75" customHeight="1">
      <c r="A2018" s="13">
        <v>42146.041666666664</v>
      </c>
      <c r="B2018" s="75">
        <v>57.9333333333333</v>
      </c>
      <c r="C2018" s="75">
        <v>56.6315789473684</v>
      </c>
      <c r="D2018" s="75">
        <v>57.0</v>
      </c>
      <c r="E2018" s="75">
        <v>59.8833333333333</v>
      </c>
    </row>
    <row r="2019" ht="15.75" customHeight="1">
      <c r="A2019" s="13">
        <v>42146.052083333336</v>
      </c>
      <c r="B2019" s="75">
        <v>57.6833333333333</v>
      </c>
      <c r="C2019" s="75">
        <v>55.8421052631579</v>
      </c>
      <c r="D2019" s="75">
        <v>57.0</v>
      </c>
      <c r="E2019" s="75">
        <v>59.6333333333333</v>
      </c>
    </row>
    <row r="2020" ht="15.75" customHeight="1">
      <c r="A2020" s="13">
        <v>42146.0625</v>
      </c>
      <c r="B2020" s="75">
        <v>57.4333333333333</v>
      </c>
      <c r="C2020" s="75">
        <v>55.0526315789474</v>
      </c>
      <c r="D2020" s="75">
        <v>57.5714285714286</v>
      </c>
      <c r="E2020" s="75">
        <v>59.3833333333333</v>
      </c>
    </row>
    <row r="2021" ht="15.75" customHeight="1">
      <c r="A2021" s="13">
        <v>42146.072916666664</v>
      </c>
      <c r="B2021" s="75">
        <v>57.1833333333333</v>
      </c>
      <c r="C2021" s="75">
        <v>54.3636363636364</v>
      </c>
      <c r="D2021" s="75">
        <v>58.0</v>
      </c>
      <c r="E2021" s="75">
        <v>59.1333333333333</v>
      </c>
    </row>
    <row r="2022" ht="15.75" customHeight="1">
      <c r="A2022" s="13">
        <v>42146.083333333336</v>
      </c>
      <c r="B2022" s="75">
        <v>57.0</v>
      </c>
      <c r="C2022" s="75">
        <v>54.4375</v>
      </c>
      <c r="D2022" s="75">
        <v>58.0</v>
      </c>
      <c r="E2022" s="75">
        <v>59.0</v>
      </c>
    </row>
    <row r="2023" ht="15.75" customHeight="1">
      <c r="A2023" s="13">
        <v>42146.09375</v>
      </c>
      <c r="B2023" s="75">
        <v>57.0</v>
      </c>
      <c r="C2023" s="75">
        <v>55.0</v>
      </c>
      <c r="D2023" s="75">
        <v>58.0</v>
      </c>
      <c r="E2023" s="75">
        <v>59.0</v>
      </c>
    </row>
    <row r="2024" ht="15.75" customHeight="1">
      <c r="A2024" s="13">
        <v>42146.104166666664</v>
      </c>
      <c r="B2024" s="75">
        <v>57.0</v>
      </c>
      <c r="C2024" s="75">
        <v>55.0</v>
      </c>
      <c r="D2024" s="75">
        <v>58.0</v>
      </c>
      <c r="E2024" s="75">
        <v>59.0</v>
      </c>
    </row>
    <row r="2025" ht="15.75" customHeight="1">
      <c r="A2025" s="13">
        <v>42146.114583333336</v>
      </c>
      <c r="B2025" s="75">
        <v>57.0</v>
      </c>
      <c r="C2025" s="75">
        <v>55.0</v>
      </c>
      <c r="D2025" s="75">
        <v>57.4285714285714</v>
      </c>
      <c r="E2025" s="75">
        <v>59.0</v>
      </c>
    </row>
    <row r="2026" ht="15.75" customHeight="1">
      <c r="A2026" s="13">
        <v>42146.125</v>
      </c>
      <c r="B2026" s="75">
        <v>56.9333333333333</v>
      </c>
      <c r="C2026" s="75">
        <v>55.0</v>
      </c>
      <c r="D2026" s="75">
        <v>58.0</v>
      </c>
      <c r="E2026" s="75">
        <v>59.0</v>
      </c>
    </row>
    <row r="2027" ht="15.75" customHeight="1">
      <c r="A2027" s="13">
        <v>42146.135416666664</v>
      </c>
      <c r="B2027" s="75">
        <v>56.6833333333333</v>
      </c>
      <c r="C2027" s="75">
        <v>55.0</v>
      </c>
      <c r="D2027" s="75">
        <v>58.0</v>
      </c>
      <c r="E2027" s="75">
        <v>59.0</v>
      </c>
    </row>
    <row r="2028" ht="15.75" customHeight="1">
      <c r="A2028" s="13">
        <v>42146.145833333336</v>
      </c>
      <c r="B2028" s="75">
        <v>56.4333333333333</v>
      </c>
      <c r="C2028" s="75">
        <v>55.0</v>
      </c>
      <c r="D2028" s="75">
        <v>58.0</v>
      </c>
      <c r="E2028" s="75">
        <v>59.0</v>
      </c>
    </row>
    <row r="2029" ht="15.75" customHeight="1">
      <c r="A2029" s="13">
        <v>42146.15625</v>
      </c>
      <c r="B2029" s="75">
        <v>56.1833333333333</v>
      </c>
      <c r="C2029" s="75">
        <v>55.0</v>
      </c>
      <c r="D2029" s="75">
        <v>58.0</v>
      </c>
      <c r="E2029" s="75">
        <v>59.0</v>
      </c>
    </row>
    <row r="2030" ht="15.75" customHeight="1">
      <c r="A2030" s="13">
        <v>42146.166666666664</v>
      </c>
      <c r="B2030" s="75">
        <v>56.0</v>
      </c>
      <c r="C2030" s="75">
        <v>55.0</v>
      </c>
      <c r="D2030" s="75">
        <v>58.0</v>
      </c>
      <c r="E2030" s="75">
        <v>59.0</v>
      </c>
    </row>
    <row r="2031" ht="15.75" customHeight="1">
      <c r="A2031" s="13">
        <v>42146.177083333336</v>
      </c>
      <c r="B2031" s="75">
        <v>56.0</v>
      </c>
      <c r="C2031" s="75">
        <v>55.0</v>
      </c>
      <c r="D2031" s="75">
        <v>58.0</v>
      </c>
      <c r="E2031" s="75">
        <v>59.0</v>
      </c>
    </row>
    <row r="2032" ht="15.75" customHeight="1">
      <c r="A2032" s="13">
        <v>42146.1875</v>
      </c>
      <c r="B2032" s="75">
        <v>56.0</v>
      </c>
      <c r="C2032" s="75">
        <v>55.0</v>
      </c>
      <c r="D2032" s="75">
        <v>58.0</v>
      </c>
      <c r="E2032" s="75">
        <v>59.0</v>
      </c>
    </row>
    <row r="2033" ht="15.75" customHeight="1">
      <c r="A2033" s="13">
        <v>42146.197916666664</v>
      </c>
      <c r="B2033" s="75">
        <v>56.0</v>
      </c>
      <c r="C2033" s="75">
        <v>55.0</v>
      </c>
      <c r="D2033" s="75">
        <v>58.0</v>
      </c>
      <c r="E2033" s="75">
        <v>59.0</v>
      </c>
    </row>
    <row r="2034" ht="15.75" customHeight="1">
      <c r="A2034" s="13">
        <v>42146.208333333336</v>
      </c>
      <c r="B2034" s="75">
        <v>56.0689655172414</v>
      </c>
      <c r="C2034" s="75">
        <v>55.1166666666667</v>
      </c>
      <c r="D2034" s="75">
        <v>57.8833333333333</v>
      </c>
      <c r="E2034" s="75">
        <v>58.8833333333333</v>
      </c>
    </row>
    <row r="2035" ht="15.75" customHeight="1">
      <c r="A2035" s="13">
        <v>42146.21875</v>
      </c>
      <c r="B2035" s="75">
        <v>56.3275862068966</v>
      </c>
      <c r="C2035" s="75">
        <v>55.3666666666667</v>
      </c>
      <c r="D2035" s="75">
        <v>57.6333333333333</v>
      </c>
      <c r="E2035" s="75">
        <v>58.6333333333333</v>
      </c>
    </row>
    <row r="2036" ht="15.75" customHeight="1">
      <c r="A2036" s="13">
        <v>42146.229166666664</v>
      </c>
      <c r="B2036" s="75">
        <v>56.5862068965517</v>
      </c>
      <c r="C2036" s="75">
        <v>55.6166666666667</v>
      </c>
      <c r="D2036" s="75">
        <v>57.3833333333333</v>
      </c>
      <c r="E2036" s="75">
        <v>58.3833333333333</v>
      </c>
    </row>
    <row r="2037" ht="15.75" customHeight="1">
      <c r="A2037" s="13">
        <v>42146.239583333336</v>
      </c>
      <c r="B2037" s="75">
        <v>56.8448275862069</v>
      </c>
      <c r="C2037" s="75">
        <v>55.8666666666667</v>
      </c>
      <c r="D2037" s="75">
        <v>57.1333333333333</v>
      </c>
      <c r="E2037" s="75">
        <v>58.1333333333333</v>
      </c>
    </row>
    <row r="2038" ht="15.75" customHeight="1">
      <c r="A2038" s="13">
        <v>42146.25</v>
      </c>
      <c r="B2038" s="75">
        <v>57.0666666666667</v>
      </c>
      <c r="C2038" s="75">
        <v>56.1166666666667</v>
      </c>
      <c r="D2038" s="75">
        <v>57.0</v>
      </c>
      <c r="E2038" s="75">
        <v>58.1166666666667</v>
      </c>
    </row>
    <row r="2039" ht="15.75" customHeight="1">
      <c r="A2039" s="13">
        <v>42146.260416666664</v>
      </c>
      <c r="B2039" s="75">
        <v>57.3166666666667</v>
      </c>
      <c r="C2039" s="75">
        <v>56.3666666666667</v>
      </c>
      <c r="D2039" s="75">
        <v>57.0</v>
      </c>
      <c r="E2039" s="75">
        <v>58.3666666666667</v>
      </c>
    </row>
    <row r="2040" ht="15.75" customHeight="1">
      <c r="A2040" s="13">
        <v>42146.270833333336</v>
      </c>
      <c r="B2040" s="75">
        <v>57.5666666666667</v>
      </c>
      <c r="C2040" s="75">
        <v>56.6166666666667</v>
      </c>
      <c r="D2040" s="75">
        <v>57.0</v>
      </c>
      <c r="E2040" s="75">
        <v>58.6166666666667</v>
      </c>
    </row>
    <row r="2041" ht="15.75" customHeight="1">
      <c r="A2041" s="13">
        <v>42146.28125</v>
      </c>
      <c r="B2041" s="75">
        <v>57.8166666666667</v>
      </c>
      <c r="C2041" s="75">
        <v>56.8666666666667</v>
      </c>
      <c r="D2041" s="75">
        <v>57.0</v>
      </c>
      <c r="E2041" s="75">
        <v>58.8666666666667</v>
      </c>
    </row>
    <row r="2042" ht="15.75" customHeight="1">
      <c r="A2042" s="13">
        <v>42146.291666666664</v>
      </c>
      <c r="B2042" s="75">
        <v>58.0689655172414</v>
      </c>
      <c r="C2042" s="75">
        <v>57.0</v>
      </c>
      <c r="D2042" s="75">
        <v>57.1166666666667</v>
      </c>
      <c r="E2042" s="75">
        <v>59.1166666666667</v>
      </c>
    </row>
    <row r="2043" ht="15.75" customHeight="1">
      <c r="A2043" s="13">
        <v>42146.302083333336</v>
      </c>
      <c r="B2043" s="75">
        <v>58.3275862068966</v>
      </c>
      <c r="C2043" s="75">
        <v>57.0</v>
      </c>
      <c r="D2043" s="75">
        <v>57.3666666666667</v>
      </c>
      <c r="E2043" s="75">
        <v>59.3666666666667</v>
      </c>
    </row>
    <row r="2044" ht="15.75" customHeight="1">
      <c r="A2044" s="13">
        <v>42146.3125</v>
      </c>
      <c r="B2044" s="75">
        <v>58.5862068965517</v>
      </c>
      <c r="C2044" s="75">
        <v>57.0</v>
      </c>
      <c r="D2044" s="75">
        <v>57.6166666666667</v>
      </c>
      <c r="E2044" s="75">
        <v>59.6166666666667</v>
      </c>
    </row>
    <row r="2045" ht="15.75" customHeight="1">
      <c r="A2045" s="13">
        <v>42146.322916666664</v>
      </c>
      <c r="B2045" s="75">
        <v>58.8448275862069</v>
      </c>
      <c r="C2045" s="75">
        <v>57.2222222222222</v>
      </c>
      <c r="D2045" s="75">
        <v>57.8666666666667</v>
      </c>
      <c r="E2045" s="75">
        <v>59.8666666666667</v>
      </c>
    </row>
    <row r="2046" ht="15.75" customHeight="1">
      <c r="A2046" s="13">
        <v>42146.333333333336</v>
      </c>
      <c r="B2046" s="75">
        <v>59.0666666666667</v>
      </c>
      <c r="C2046" s="75">
        <v>59.2333333333333</v>
      </c>
      <c r="D2046" s="75">
        <v>58.0</v>
      </c>
      <c r="E2046" s="75">
        <v>60.1166666666667</v>
      </c>
    </row>
    <row r="2047" ht="15.75" customHeight="1">
      <c r="A2047" s="13">
        <v>42146.34375</v>
      </c>
      <c r="B2047" s="75">
        <v>59.3166666666667</v>
      </c>
      <c r="C2047" s="75">
        <v>59.7333333333333</v>
      </c>
      <c r="D2047" s="75">
        <v>58.0</v>
      </c>
      <c r="E2047" s="75">
        <v>60.3666666666667</v>
      </c>
    </row>
    <row r="2048" ht="15.75" customHeight="1">
      <c r="A2048" s="13">
        <v>42146.354166666664</v>
      </c>
      <c r="B2048" s="75">
        <v>59.5666666666667</v>
      </c>
      <c r="C2048" s="75">
        <v>60.2333333333333</v>
      </c>
      <c r="D2048" s="75">
        <v>58.3235294117647</v>
      </c>
      <c r="E2048" s="75">
        <v>60.6166666666667</v>
      </c>
    </row>
    <row r="2049" ht="15.75" customHeight="1">
      <c r="A2049" s="13">
        <v>42146.364583333336</v>
      </c>
      <c r="B2049" s="75">
        <v>59.8166666666667</v>
      </c>
      <c r="C2049" s="75">
        <v>60.7333333333333</v>
      </c>
      <c r="D2049" s="75">
        <v>58.7647058823529</v>
      </c>
      <c r="E2049" s="75">
        <v>60.8666666666667</v>
      </c>
    </row>
    <row r="2050" ht="15.75" customHeight="1">
      <c r="A2050" s="13">
        <v>42146.375</v>
      </c>
      <c r="B2050" s="75">
        <v>60.2068965517241</v>
      </c>
      <c r="C2050" s="75">
        <v>61.0</v>
      </c>
      <c r="D2050" s="75">
        <v>59.3181818181818</v>
      </c>
      <c r="E2050" s="75">
        <v>61.35</v>
      </c>
    </row>
    <row r="2051" ht="15.75" customHeight="1">
      <c r="A2051" s="13">
        <v>42146.385416666664</v>
      </c>
      <c r="B2051" s="75">
        <v>60.9827586206897</v>
      </c>
      <c r="C2051" s="75">
        <v>61.0</v>
      </c>
      <c r="D2051" s="75">
        <v>60.0</v>
      </c>
      <c r="E2051" s="75">
        <v>62.1</v>
      </c>
    </row>
    <row r="2052" ht="15.75" customHeight="1">
      <c r="A2052" s="13">
        <v>42146.395833333336</v>
      </c>
      <c r="B2052" s="75">
        <v>61.7586206896552</v>
      </c>
      <c r="C2052" s="75">
        <v>61.0</v>
      </c>
      <c r="D2052" s="75">
        <v>61.875</v>
      </c>
      <c r="E2052" s="75">
        <v>62.85</v>
      </c>
    </row>
    <row r="2053" ht="15.75" customHeight="1">
      <c r="A2053" s="13">
        <v>42146.40625</v>
      </c>
      <c r="B2053" s="75">
        <v>62.5344827586207</v>
      </c>
      <c r="C2053" s="75">
        <v>61.0</v>
      </c>
      <c r="D2053" s="75">
        <v>62.7</v>
      </c>
      <c r="E2053" s="75">
        <v>63.6</v>
      </c>
    </row>
    <row r="2054" ht="15.75" customHeight="1">
      <c r="A2054" s="13">
        <v>42146.416666666664</v>
      </c>
      <c r="B2054" s="75">
        <v>62.9333333333333</v>
      </c>
      <c r="C2054" s="75">
        <v>61.2333333333333</v>
      </c>
      <c r="D2054" s="75">
        <v>63.0</v>
      </c>
      <c r="E2054" s="75">
        <v>64.2333333333333</v>
      </c>
    </row>
    <row r="2055" ht="15.75" customHeight="1">
      <c r="A2055" s="13">
        <v>42146.427083333336</v>
      </c>
      <c r="B2055" s="75">
        <v>62.6833333333333</v>
      </c>
      <c r="C2055" s="75">
        <v>61.7333333333333</v>
      </c>
      <c r="D2055" s="75">
        <v>63.2</v>
      </c>
      <c r="E2055" s="75">
        <v>64.7333333333333</v>
      </c>
    </row>
    <row r="2056" ht="15.75" customHeight="1">
      <c r="A2056" s="13">
        <v>42146.4375</v>
      </c>
      <c r="B2056" s="75">
        <v>62.4333333333333</v>
      </c>
      <c r="C2056" s="75">
        <v>62.2333333333333</v>
      </c>
      <c r="D2056" s="75">
        <v>64.7</v>
      </c>
      <c r="E2056" s="75">
        <v>65.2333333333333</v>
      </c>
    </row>
    <row r="2057" ht="15.75" customHeight="1">
      <c r="A2057" s="13">
        <v>42146.447916666664</v>
      </c>
      <c r="B2057" s="75">
        <v>62.1833333333333</v>
      </c>
      <c r="C2057" s="75">
        <v>62.7333333333333</v>
      </c>
      <c r="D2057" s="75">
        <v>66.2</v>
      </c>
      <c r="E2057" s="75">
        <v>65.7333333333333</v>
      </c>
    </row>
    <row r="2058" ht="15.75" customHeight="1">
      <c r="A2058" s="13">
        <v>42146.458333333336</v>
      </c>
      <c r="B2058" s="75">
        <v>61.8518518518519</v>
      </c>
      <c r="C2058" s="75">
        <v>63.1166666666667</v>
      </c>
      <c r="D2058" s="75">
        <v>67.7777777777778</v>
      </c>
      <c r="E2058" s="75">
        <v>66.35</v>
      </c>
    </row>
    <row r="2059" ht="15.75" customHeight="1">
      <c r="A2059" s="13">
        <v>42146.46875</v>
      </c>
      <c r="B2059" s="75">
        <v>61.2962962962963</v>
      </c>
      <c r="C2059" s="75">
        <v>63.3666666666667</v>
      </c>
      <c r="D2059" s="75">
        <v>69.0612244897959</v>
      </c>
      <c r="E2059" s="75">
        <v>67.1</v>
      </c>
    </row>
    <row r="2060" ht="15.75" customHeight="1">
      <c r="A2060" s="13">
        <v>42146.479166666664</v>
      </c>
      <c r="B2060" s="75">
        <v>61.2121212121212</v>
      </c>
      <c r="C2060" s="75">
        <v>63.6166666666667</v>
      </c>
      <c r="D2060" s="75">
        <v>70.2857142857143</v>
      </c>
      <c r="E2060" s="75">
        <v>67.85</v>
      </c>
    </row>
    <row r="2061" ht="15.75" customHeight="1">
      <c r="A2061" s="13">
        <v>42146.489583333336</v>
      </c>
      <c r="B2061" s="75">
        <v>61.6666666666667</v>
      </c>
      <c r="C2061" s="75">
        <v>63.8666666666667</v>
      </c>
      <c r="D2061" s="75">
        <v>71.5102040816327</v>
      </c>
      <c r="E2061" s="75">
        <v>68.6</v>
      </c>
    </row>
    <row r="2062" ht="15.75" customHeight="1">
      <c r="A2062" s="13">
        <v>42146.5</v>
      </c>
      <c r="B2062" s="75">
        <v>62.0</v>
      </c>
      <c r="C2062" s="75">
        <v>64.35</v>
      </c>
      <c r="D2062" s="75">
        <v>72.0</v>
      </c>
      <c r="E2062" s="75">
        <v>69.2333333333333</v>
      </c>
    </row>
    <row r="2063" ht="15.75" customHeight="1">
      <c r="A2063" s="13">
        <v>42146.510416666664</v>
      </c>
      <c r="B2063" s="75">
        <v>62.0</v>
      </c>
      <c r="C2063" s="75">
        <v>65.1</v>
      </c>
      <c r="D2063" s="75">
        <v>73.0769230769231</v>
      </c>
      <c r="E2063" s="75">
        <v>69.7333333333333</v>
      </c>
    </row>
    <row r="2064" ht="15.75" customHeight="1">
      <c r="A2064" s="13">
        <v>42146.520833333336</v>
      </c>
      <c r="B2064" s="75">
        <v>62.0</v>
      </c>
      <c r="C2064" s="75">
        <v>65.85</v>
      </c>
      <c r="D2064" s="75">
        <v>74.2307692307692</v>
      </c>
      <c r="E2064" s="75">
        <v>70.2333333333333</v>
      </c>
    </row>
    <row r="2065" ht="15.75" customHeight="1">
      <c r="A2065" s="13">
        <v>42146.53125</v>
      </c>
      <c r="B2065" s="75">
        <v>62.0</v>
      </c>
      <c r="C2065" s="75">
        <v>66.6</v>
      </c>
      <c r="D2065" s="75">
        <v>75.3846153846154</v>
      </c>
      <c r="E2065" s="75">
        <v>70.7333333333333</v>
      </c>
    </row>
    <row r="2066" ht="15.75" customHeight="1">
      <c r="A2066" s="13">
        <v>42146.541666666664</v>
      </c>
      <c r="B2066" s="75">
        <v>61.9333333333333</v>
      </c>
      <c r="C2066" s="75">
        <v>67.0</v>
      </c>
      <c r="D2066" s="75">
        <v>76.35</v>
      </c>
      <c r="E2066" s="75">
        <v>70.8833333333333</v>
      </c>
    </row>
    <row r="2067" ht="15.75" customHeight="1">
      <c r="A2067" s="13">
        <v>42146.552083333336</v>
      </c>
      <c r="B2067" s="75">
        <v>61.6833333333333</v>
      </c>
      <c r="C2067" s="75">
        <v>67.0</v>
      </c>
      <c r="D2067" s="75">
        <v>77.1</v>
      </c>
      <c r="E2067" s="75">
        <v>70.6333333333333</v>
      </c>
    </row>
    <row r="2068" ht="15.75" customHeight="1">
      <c r="A2068" s="13">
        <v>42146.5625</v>
      </c>
      <c r="B2068" s="75">
        <v>61.4333333333333</v>
      </c>
      <c r="C2068" s="75">
        <v>67.0</v>
      </c>
      <c r="D2068" s="75">
        <v>77.85</v>
      </c>
      <c r="E2068" s="75">
        <v>70.3833333333333</v>
      </c>
    </row>
    <row r="2069" ht="15.75" customHeight="1">
      <c r="A2069" s="13">
        <v>42146.572916666664</v>
      </c>
      <c r="B2069" s="75">
        <v>61.1833333333333</v>
      </c>
      <c r="C2069" s="75">
        <v>67.0</v>
      </c>
      <c r="D2069" s="75">
        <v>78.6</v>
      </c>
      <c r="E2069" s="75">
        <v>70.1333333333333</v>
      </c>
    </row>
    <row r="2070" ht="15.75" customHeight="1">
      <c r="A2070" s="13">
        <v>42146.583333333336</v>
      </c>
      <c r="B2070" s="75">
        <v>61.0</v>
      </c>
      <c r="C2070" s="75">
        <v>67.0</v>
      </c>
      <c r="D2070" s="75">
        <v>79.2333333333333</v>
      </c>
      <c r="E2070" s="75">
        <v>70.1166666666667</v>
      </c>
    </row>
    <row r="2071" ht="15.75" customHeight="1">
      <c r="A2071" s="13">
        <v>42146.59375</v>
      </c>
      <c r="B2071" s="75">
        <v>61.0</v>
      </c>
      <c r="C2071" s="75">
        <v>67.0</v>
      </c>
      <c r="D2071" s="75">
        <v>79.7333333333333</v>
      </c>
      <c r="E2071" s="75">
        <v>70.3666666666667</v>
      </c>
    </row>
    <row r="2072" ht="15.75" customHeight="1">
      <c r="A2072" s="13">
        <v>42146.604166666664</v>
      </c>
      <c r="B2072" s="75">
        <v>61.0</v>
      </c>
      <c r="C2072" s="75">
        <v>67.0</v>
      </c>
      <c r="D2072" s="75">
        <v>80.2333333333333</v>
      </c>
      <c r="E2072" s="75">
        <v>70.6166666666667</v>
      </c>
    </row>
    <row r="2073" ht="15.75" customHeight="1">
      <c r="A2073" s="13">
        <v>42146.614583333336</v>
      </c>
      <c r="B2073" s="75">
        <v>61.0</v>
      </c>
      <c r="C2073" s="75">
        <v>67.0</v>
      </c>
      <c r="D2073" s="75">
        <v>80.7333333333333</v>
      </c>
      <c r="E2073" s="75">
        <v>70.8666666666667</v>
      </c>
    </row>
    <row r="2074" ht="15.75" customHeight="1">
      <c r="A2074" s="13">
        <v>42146.625</v>
      </c>
      <c r="B2074" s="75">
        <v>61.0</v>
      </c>
      <c r="C2074" s="75">
        <v>66.7666666666667</v>
      </c>
      <c r="D2074" s="75">
        <v>81.35</v>
      </c>
      <c r="E2074" s="75">
        <v>71.0</v>
      </c>
    </row>
    <row r="2075" ht="15.75" customHeight="1">
      <c r="A2075" s="13">
        <v>42146.635416666664</v>
      </c>
      <c r="B2075" s="75">
        <v>61.0</v>
      </c>
      <c r="C2075" s="75">
        <v>66.2666666666667</v>
      </c>
      <c r="D2075" s="75">
        <v>82.1</v>
      </c>
      <c r="E2075" s="75">
        <v>71.0</v>
      </c>
    </row>
    <row r="2076" ht="15.75" customHeight="1">
      <c r="A2076" s="13">
        <v>42146.645833333336</v>
      </c>
      <c r="B2076" s="75">
        <v>61.0</v>
      </c>
      <c r="C2076" s="75">
        <v>65.7666666666667</v>
      </c>
      <c r="D2076" s="75">
        <v>82.85</v>
      </c>
      <c r="E2076" s="75">
        <v>71.0</v>
      </c>
    </row>
    <row r="2077" ht="15.75" customHeight="1">
      <c r="A2077" s="13">
        <v>42146.65625</v>
      </c>
      <c r="B2077" s="75">
        <v>61.0</v>
      </c>
      <c r="C2077" s="75">
        <v>65.2666666666667</v>
      </c>
      <c r="D2077" s="75">
        <v>83.6</v>
      </c>
      <c r="E2077" s="75">
        <v>71.0</v>
      </c>
    </row>
    <row r="2078" ht="15.75" customHeight="1">
      <c r="A2078" s="13">
        <v>42146.666666666664</v>
      </c>
      <c r="B2078" s="75">
        <v>61.0</v>
      </c>
      <c r="C2078" s="75">
        <v>64.7666666666667</v>
      </c>
      <c r="D2078" s="75">
        <v>83.65</v>
      </c>
      <c r="E2078" s="75">
        <v>70.8833333333333</v>
      </c>
    </row>
    <row r="2079" ht="15.75" customHeight="1">
      <c r="A2079" s="13">
        <v>42146.677083333336</v>
      </c>
      <c r="B2079" s="75">
        <v>61.0</v>
      </c>
      <c r="C2079" s="75">
        <v>64.2666666666667</v>
      </c>
      <c r="D2079" s="75">
        <v>82.9</v>
      </c>
      <c r="E2079" s="75">
        <v>70.6333333333333</v>
      </c>
    </row>
    <row r="2080" ht="15.75" customHeight="1">
      <c r="A2080" s="13">
        <v>42146.6875</v>
      </c>
      <c r="B2080" s="75">
        <v>61.0</v>
      </c>
      <c r="C2080" s="75">
        <v>63.7666666666667</v>
      </c>
      <c r="D2080" s="75">
        <v>82.15</v>
      </c>
      <c r="E2080" s="75">
        <v>70.3833333333333</v>
      </c>
    </row>
    <row r="2081" ht="15.75" customHeight="1">
      <c r="A2081" s="13">
        <v>42146.697916666664</v>
      </c>
      <c r="B2081" s="75">
        <v>61.0</v>
      </c>
      <c r="C2081" s="75">
        <v>63.2666666666667</v>
      </c>
      <c r="D2081" s="75">
        <v>81.4</v>
      </c>
      <c r="E2081" s="75">
        <v>70.1333333333333</v>
      </c>
    </row>
    <row r="2082" ht="15.75" customHeight="1">
      <c r="A2082" s="13">
        <v>42146.708333333336</v>
      </c>
      <c r="B2082" s="75">
        <v>59.9333333333333</v>
      </c>
      <c r="C2082" s="75">
        <v>62.7666666666667</v>
      </c>
      <c r="D2082" s="75">
        <v>80.0454545454545</v>
      </c>
      <c r="E2082" s="75">
        <v>69.8833333333333</v>
      </c>
    </row>
    <row r="2083" ht="15.75" customHeight="1">
      <c r="A2083" s="13">
        <v>42146.71875</v>
      </c>
      <c r="B2083" s="75">
        <v>59.6833333333333</v>
      </c>
      <c r="C2083" s="75">
        <v>62.2666666666667</v>
      </c>
      <c r="D2083" s="75">
        <v>78.0</v>
      </c>
      <c r="E2083" s="75">
        <v>69.6333333333333</v>
      </c>
    </row>
    <row r="2084" ht="15.75" customHeight="1">
      <c r="A2084" s="13">
        <v>42146.729166666664</v>
      </c>
      <c r="B2084" s="75">
        <v>59.4333333333333</v>
      </c>
      <c r="C2084" s="75">
        <v>61.7666666666667</v>
      </c>
      <c r="D2084" s="75">
        <v>75.9545454545455</v>
      </c>
      <c r="E2084" s="75">
        <v>69.3833333333333</v>
      </c>
    </row>
    <row r="2085" ht="15.75" customHeight="1">
      <c r="A2085" s="13">
        <v>42146.739583333336</v>
      </c>
      <c r="B2085" s="75">
        <v>59.1833333333333</v>
      </c>
      <c r="C2085" s="75">
        <v>61.2666666666667</v>
      </c>
      <c r="D2085" s="75">
        <v>73.8571428571429</v>
      </c>
      <c r="E2085" s="75">
        <v>69.1333333333333</v>
      </c>
    </row>
    <row r="2086" ht="15.75" customHeight="1">
      <c r="A2086" s="13">
        <v>42146.75</v>
      </c>
      <c r="B2086" s="75">
        <v>59.0</v>
      </c>
      <c r="C2086" s="75">
        <v>60.8833333333333</v>
      </c>
      <c r="D2086" s="75">
        <v>73.7666666666667</v>
      </c>
      <c r="E2086" s="75">
        <v>68.8833333333333</v>
      </c>
    </row>
    <row r="2087" ht="15.75" customHeight="1">
      <c r="A2087" s="13">
        <v>42146.760416666664</v>
      </c>
      <c r="B2087" s="75">
        <v>59.0</v>
      </c>
      <c r="C2087" s="75">
        <v>60.6333333333333</v>
      </c>
      <c r="D2087" s="75">
        <v>73.2666666666667</v>
      </c>
      <c r="E2087" s="75">
        <v>68.6333333333333</v>
      </c>
    </row>
    <row r="2088" ht="15.75" customHeight="1">
      <c r="A2088" s="13">
        <v>42146.770833333336</v>
      </c>
      <c r="B2088" s="75">
        <v>59.0</v>
      </c>
      <c r="C2088" s="75">
        <v>60.3833333333333</v>
      </c>
      <c r="D2088" s="75">
        <v>72.7666666666667</v>
      </c>
      <c r="E2088" s="75">
        <v>68.3833333333333</v>
      </c>
    </row>
    <row r="2089" ht="15.75" customHeight="1">
      <c r="A2089" s="13">
        <v>42146.78125</v>
      </c>
      <c r="B2089" s="75">
        <v>59.0</v>
      </c>
      <c r="C2089" s="75">
        <v>60.1333333333333</v>
      </c>
      <c r="D2089" s="75">
        <v>72.2666666666667</v>
      </c>
      <c r="E2089" s="75">
        <v>68.1333333333333</v>
      </c>
    </row>
    <row r="2090" ht="15.75" customHeight="1">
      <c r="A2090" s="13">
        <v>42146.791666666664</v>
      </c>
      <c r="B2090" s="75">
        <v>58.9333333333333</v>
      </c>
      <c r="C2090" s="75">
        <v>59.7666666666667</v>
      </c>
      <c r="D2090" s="75">
        <v>72.0</v>
      </c>
      <c r="E2090" s="75">
        <v>67.8833333333333</v>
      </c>
    </row>
    <row r="2091" ht="15.75" customHeight="1">
      <c r="A2091" s="13">
        <v>42146.802083333336</v>
      </c>
      <c r="B2091" s="75">
        <v>58.6833333333333</v>
      </c>
      <c r="C2091" s="75">
        <v>59.2666666666667</v>
      </c>
      <c r="D2091" s="75">
        <v>72.0</v>
      </c>
      <c r="E2091" s="75">
        <v>67.6333333333333</v>
      </c>
    </row>
    <row r="2092" ht="15.75" customHeight="1">
      <c r="A2092" s="13">
        <v>42146.8125</v>
      </c>
      <c r="B2092" s="75">
        <v>58.4333333333333</v>
      </c>
      <c r="C2092" s="75">
        <v>58.7666666666667</v>
      </c>
      <c r="D2092" s="75">
        <v>71.92</v>
      </c>
      <c r="E2092" s="75">
        <v>67.3833333333333</v>
      </c>
    </row>
    <row r="2093" ht="15.75" customHeight="1">
      <c r="A2093" s="13">
        <v>42146.822916666664</v>
      </c>
      <c r="B2093" s="75">
        <v>58.1833333333333</v>
      </c>
      <c r="C2093" s="75">
        <v>58.2666666666667</v>
      </c>
      <c r="D2093" s="75">
        <v>71.32</v>
      </c>
      <c r="E2093" s="75">
        <v>67.1333333333333</v>
      </c>
    </row>
    <row r="2094" ht="15.75" customHeight="1">
      <c r="A2094" s="13">
        <v>42146.833333333336</v>
      </c>
      <c r="B2094" s="75">
        <v>57.9333333333333</v>
      </c>
      <c r="C2094" s="75">
        <v>58.0</v>
      </c>
      <c r="D2094" s="75">
        <v>71.0</v>
      </c>
      <c r="E2094" s="75">
        <v>66.8833333333333</v>
      </c>
    </row>
    <row r="2095" ht="15.75" customHeight="1">
      <c r="A2095" s="13">
        <v>42146.84375</v>
      </c>
      <c r="B2095" s="75">
        <v>57.6833333333333</v>
      </c>
      <c r="C2095" s="75">
        <v>58.0</v>
      </c>
      <c r="D2095" s="75">
        <v>71.0</v>
      </c>
      <c r="E2095" s="75">
        <v>66.6333333333333</v>
      </c>
    </row>
    <row r="2096" ht="15.75" customHeight="1">
      <c r="A2096" s="13">
        <v>42146.854166666664</v>
      </c>
      <c r="B2096" s="75">
        <v>57.4333333333333</v>
      </c>
      <c r="C2096" s="75">
        <v>58.0</v>
      </c>
      <c r="D2096" s="75">
        <v>71.0</v>
      </c>
      <c r="E2096" s="75">
        <v>66.3833333333333</v>
      </c>
    </row>
    <row r="2097" ht="15.75" customHeight="1">
      <c r="A2097" s="13">
        <v>42146.864583333336</v>
      </c>
      <c r="B2097" s="75">
        <v>57.1833333333333</v>
      </c>
      <c r="C2097" s="75">
        <v>58.0</v>
      </c>
      <c r="D2097" s="75">
        <v>71.0</v>
      </c>
      <c r="E2097" s="75">
        <v>66.1333333333333</v>
      </c>
    </row>
    <row r="2098" ht="15.75" customHeight="1">
      <c r="A2098" s="13">
        <v>42146.875</v>
      </c>
      <c r="B2098" s="75">
        <v>57.0666666666667</v>
      </c>
      <c r="C2098" s="75">
        <v>57.8333333333333</v>
      </c>
      <c r="D2098" s="75">
        <v>71.0</v>
      </c>
      <c r="E2098" s="75">
        <v>65.8833333333333</v>
      </c>
    </row>
    <row r="2099" ht="15.75" customHeight="1">
      <c r="A2099" s="13">
        <v>42146.885416666664</v>
      </c>
      <c r="B2099" s="75">
        <v>57.3166666666667</v>
      </c>
      <c r="C2099" s="75">
        <v>57.4761904761905</v>
      </c>
      <c r="D2099" s="75">
        <v>71.0</v>
      </c>
      <c r="E2099" s="75">
        <v>65.6333333333333</v>
      </c>
    </row>
    <row r="2100" ht="15.75" customHeight="1">
      <c r="A2100" s="13">
        <v>42146.895833333336</v>
      </c>
      <c r="B2100" s="75">
        <v>57.5666666666667</v>
      </c>
      <c r="C2100" s="75">
        <v>57.1190476190476</v>
      </c>
      <c r="D2100" s="75">
        <v>71.0</v>
      </c>
      <c r="E2100" s="75">
        <v>65.3833333333333</v>
      </c>
    </row>
    <row r="2101" ht="15.75" customHeight="1">
      <c r="A2101" s="13">
        <v>42146.90625</v>
      </c>
      <c r="B2101" s="75">
        <v>57.8166666666667</v>
      </c>
      <c r="C2101" s="75">
        <v>57.5555555555556</v>
      </c>
      <c r="D2101" s="75">
        <v>71.0</v>
      </c>
      <c r="E2101" s="75">
        <v>65.1333333333333</v>
      </c>
    </row>
    <row r="2102" ht="15.75" customHeight="1">
      <c r="A2102" s="13">
        <v>42146.916666666664</v>
      </c>
      <c r="B2102" s="75">
        <v>57.9183673469388</v>
      </c>
      <c r="C2102" s="75">
        <v>58.0</v>
      </c>
      <c r="D2102" s="75">
        <v>71.0</v>
      </c>
      <c r="E2102" s="75">
        <v>64.8833333333333</v>
      </c>
    </row>
    <row r="2103" ht="15.75" customHeight="1">
      <c r="A2103" s="13">
        <v>42146.927083333336</v>
      </c>
      <c r="B2103" s="75">
        <v>57.6122448979592</v>
      </c>
      <c r="C2103" s="75">
        <v>58.0</v>
      </c>
      <c r="D2103" s="75">
        <v>71.0</v>
      </c>
      <c r="E2103" s="75">
        <v>64.6333333333333</v>
      </c>
    </row>
    <row r="2104" ht="15.75" customHeight="1">
      <c r="A2104" s="13">
        <v>42146.9375</v>
      </c>
      <c r="B2104" s="75">
        <v>57.3061224489796</v>
      </c>
      <c r="C2104" s="75">
        <v>58.0</v>
      </c>
      <c r="D2104" s="75">
        <v>71.0</v>
      </c>
      <c r="E2104" s="75">
        <v>64.3833333333333</v>
      </c>
    </row>
    <row r="2105" ht="15.75" customHeight="1">
      <c r="A2105" s="13">
        <v>42146.947916666664</v>
      </c>
      <c r="B2105" s="75">
        <v>57.0</v>
      </c>
      <c r="C2105" s="75">
        <v>58.0</v>
      </c>
      <c r="D2105" s="75">
        <v>71.0</v>
      </c>
      <c r="E2105" s="75">
        <v>64.1333333333333</v>
      </c>
    </row>
    <row r="2106" ht="15.75" customHeight="1">
      <c r="A2106" s="13">
        <v>42146.958333333336</v>
      </c>
      <c r="B2106" s="75">
        <v>57.0</v>
      </c>
      <c r="C2106" s="75">
        <v>57.8833333333333</v>
      </c>
      <c r="D2106" s="75">
        <v>71.0</v>
      </c>
      <c r="E2106" s="75">
        <v>63.7666666666667</v>
      </c>
    </row>
    <row r="2107" ht="15.75" customHeight="1">
      <c r="A2107" s="13">
        <v>42146.96875</v>
      </c>
      <c r="B2107" s="75">
        <v>57.0</v>
      </c>
      <c r="C2107" s="75">
        <v>57.6333333333333</v>
      </c>
      <c r="D2107" s="75">
        <v>71.0</v>
      </c>
      <c r="E2107" s="75">
        <v>63.2666666666667</v>
      </c>
    </row>
    <row r="2108" ht="15.75" customHeight="1">
      <c r="A2108" s="13">
        <v>42146.979166666664</v>
      </c>
      <c r="B2108" s="75">
        <v>57.0</v>
      </c>
      <c r="C2108" s="75">
        <v>57.3833333333333</v>
      </c>
      <c r="D2108" s="75">
        <v>71.0</v>
      </c>
      <c r="E2108" s="75">
        <v>62.7666666666667</v>
      </c>
    </row>
    <row r="2109" ht="15.75" customHeight="1">
      <c r="A2109" s="13">
        <v>42146.989583333336</v>
      </c>
      <c r="B2109" s="75">
        <v>57.0</v>
      </c>
      <c r="C2109" s="75">
        <v>57.1333333333333</v>
      </c>
      <c r="D2109" s="75">
        <v>71.0</v>
      </c>
      <c r="E2109" s="75">
        <v>62.2666666666667</v>
      </c>
    </row>
    <row r="2110" ht="15.75" customHeight="1">
      <c r="A2110" s="13">
        <v>42147.0</v>
      </c>
      <c r="B2110" s="75">
        <v>57.0</v>
      </c>
      <c r="C2110" s="75">
        <v>57.0</v>
      </c>
      <c r="D2110" s="75">
        <v>71.0</v>
      </c>
      <c r="E2110" s="75">
        <v>61.8833333333333</v>
      </c>
    </row>
    <row r="2111" ht="15.75" customHeight="1">
      <c r="A2111" s="13">
        <v>42147.010416666664</v>
      </c>
      <c r="B2111" s="75">
        <v>57.0</v>
      </c>
      <c r="C2111" s="75">
        <v>57.0</v>
      </c>
      <c r="D2111" s="75">
        <v>71.0</v>
      </c>
      <c r="E2111" s="75">
        <v>61.6333333333333</v>
      </c>
    </row>
    <row r="2112" ht="15.75" customHeight="1">
      <c r="A2112" s="13">
        <v>42147.020833333336</v>
      </c>
      <c r="B2112" s="75">
        <v>56.8125</v>
      </c>
      <c r="C2112" s="75">
        <v>57.0</v>
      </c>
      <c r="D2112" s="75">
        <v>71.0</v>
      </c>
      <c r="E2112" s="75">
        <v>61.3833333333333</v>
      </c>
    </row>
    <row r="2113" ht="15.75" customHeight="1">
      <c r="A2113" s="13">
        <v>42147.03125</v>
      </c>
      <c r="B2113" s="75">
        <v>56.34375</v>
      </c>
      <c r="C2113" s="75">
        <v>57.0</v>
      </c>
      <c r="D2113" s="75">
        <v>71.0</v>
      </c>
      <c r="E2113" s="75">
        <v>61.1333333333333</v>
      </c>
    </row>
    <row r="2114" ht="15.75" customHeight="1">
      <c r="A2114" s="13">
        <v>42147.041666666664</v>
      </c>
      <c r="B2114" s="75">
        <v>55.75</v>
      </c>
      <c r="C2114" s="75">
        <v>57.0</v>
      </c>
      <c r="D2114" s="75">
        <v>71.0</v>
      </c>
      <c r="E2114" s="75">
        <v>60.8833333333333</v>
      </c>
    </row>
    <row r="2115" ht="15.75" customHeight="1">
      <c r="A2115" s="13">
        <v>42147.052083333336</v>
      </c>
      <c r="B2115" s="75">
        <v>55.0681818181818</v>
      </c>
      <c r="C2115" s="75">
        <v>57.0</v>
      </c>
      <c r="D2115" s="75">
        <v>71.0</v>
      </c>
      <c r="E2115" s="75">
        <v>60.6333333333333</v>
      </c>
    </row>
    <row r="2116" ht="15.75" customHeight="1">
      <c r="A2116" s="13">
        <v>42147.0625</v>
      </c>
      <c r="B2116" s="75">
        <v>55.4090909090909</v>
      </c>
      <c r="C2116" s="75">
        <v>57.0</v>
      </c>
      <c r="D2116" s="75">
        <v>71.0</v>
      </c>
      <c r="E2116" s="75">
        <v>60.3833333333333</v>
      </c>
    </row>
    <row r="2117" ht="15.75" customHeight="1">
      <c r="A2117" s="13">
        <v>42147.072916666664</v>
      </c>
      <c r="B2117" s="75">
        <v>55.75</v>
      </c>
      <c r="C2117" s="75">
        <v>57.0</v>
      </c>
      <c r="D2117" s="75">
        <v>71.0</v>
      </c>
      <c r="E2117" s="75">
        <v>60.1333333333333</v>
      </c>
    </row>
    <row r="2118" ht="15.75" customHeight="1">
      <c r="A2118" s="13">
        <v>42147.083333333336</v>
      </c>
      <c r="B2118" s="75">
        <v>55.7894736842105</v>
      </c>
      <c r="C2118" s="75">
        <v>56.8833333333333</v>
      </c>
      <c r="D2118" s="75">
        <v>71.2333333333333</v>
      </c>
      <c r="E2118" s="75">
        <v>59.7666666666667</v>
      </c>
    </row>
    <row r="2119" ht="15.75" customHeight="1">
      <c r="A2119" s="13">
        <v>42147.09375</v>
      </c>
      <c r="B2119" s="75">
        <v>55.0</v>
      </c>
      <c r="C2119" s="75">
        <v>56.6333333333333</v>
      </c>
      <c r="D2119" s="75">
        <v>71.7333333333333</v>
      </c>
      <c r="E2119" s="75">
        <v>59.2666666666667</v>
      </c>
    </row>
    <row r="2120" ht="15.75" customHeight="1">
      <c r="A2120" s="13">
        <v>42147.104166666664</v>
      </c>
      <c r="B2120" s="75">
        <v>55.0</v>
      </c>
      <c r="C2120" s="75">
        <v>56.3833333333333</v>
      </c>
      <c r="D2120" s="75">
        <v>72.2333333333333</v>
      </c>
      <c r="E2120" s="75">
        <v>58.7666666666667</v>
      </c>
    </row>
    <row r="2121" ht="15.75" customHeight="1">
      <c r="A2121" s="13">
        <v>42147.114583333336</v>
      </c>
      <c r="B2121" s="75">
        <v>55.0</v>
      </c>
      <c r="C2121" s="75">
        <v>56.1333333333333</v>
      </c>
      <c r="D2121" s="75">
        <v>72.7333333333333</v>
      </c>
      <c r="E2121" s="75">
        <v>58.2666666666667</v>
      </c>
    </row>
    <row r="2122" ht="15.75" customHeight="1">
      <c r="A2122" s="13">
        <v>42147.125</v>
      </c>
      <c r="B2122" s="75">
        <v>54.9333333333333</v>
      </c>
      <c r="C2122" s="75">
        <v>56.1166666666667</v>
      </c>
      <c r="D2122" s="75">
        <v>73.0</v>
      </c>
      <c r="E2122" s="75">
        <v>58.0</v>
      </c>
    </row>
    <row r="2123" ht="15.75" customHeight="1">
      <c r="A2123" s="13">
        <v>42147.135416666664</v>
      </c>
      <c r="B2123" s="75">
        <v>54.6833333333333</v>
      </c>
      <c r="C2123" s="75">
        <v>56.3666666666667</v>
      </c>
      <c r="D2123" s="75">
        <v>73.0</v>
      </c>
      <c r="E2123" s="75">
        <v>58.0</v>
      </c>
    </row>
    <row r="2124" ht="15.75" customHeight="1">
      <c r="A2124" s="13">
        <v>42147.145833333336</v>
      </c>
      <c r="B2124" s="75">
        <v>54.4333333333333</v>
      </c>
      <c r="C2124" s="75">
        <v>56.6166666666667</v>
      </c>
      <c r="D2124" s="75">
        <v>73.0</v>
      </c>
      <c r="E2124" s="75">
        <v>58.0</v>
      </c>
    </row>
    <row r="2125" ht="15.75" customHeight="1">
      <c r="A2125" s="13">
        <v>42147.15625</v>
      </c>
      <c r="B2125" s="75">
        <v>54.1833333333333</v>
      </c>
      <c r="C2125" s="75">
        <v>56.8666666666667</v>
      </c>
      <c r="D2125" s="75">
        <v>73.0</v>
      </c>
      <c r="E2125" s="75">
        <v>58.0</v>
      </c>
    </row>
    <row r="2126" ht="15.75" customHeight="1">
      <c r="A2126" s="13">
        <v>42147.166666666664</v>
      </c>
      <c r="B2126" s="75">
        <v>54.0833333333333</v>
      </c>
      <c r="C2126" s="75">
        <v>57.0</v>
      </c>
      <c r="D2126" s="75">
        <v>73.0</v>
      </c>
      <c r="E2126" s="75">
        <v>58.0</v>
      </c>
    </row>
    <row r="2127" ht="15.75" customHeight="1">
      <c r="A2127" s="13">
        <v>42147.177083333336</v>
      </c>
      <c r="B2127" s="75">
        <v>54.3958333333333</v>
      </c>
      <c r="C2127" s="75">
        <v>57.0</v>
      </c>
      <c r="D2127" s="75">
        <v>73.0</v>
      </c>
      <c r="E2127" s="75">
        <v>58.0</v>
      </c>
    </row>
    <row r="2128" ht="15.75" customHeight="1">
      <c r="A2128" s="13">
        <v>42147.1875</v>
      </c>
      <c r="B2128" s="75">
        <v>54.7083333333333</v>
      </c>
      <c r="C2128" s="75">
        <v>57.0</v>
      </c>
      <c r="D2128" s="75">
        <v>73.0</v>
      </c>
      <c r="E2128" s="75">
        <v>58.0</v>
      </c>
    </row>
    <row r="2129" ht="15.75" customHeight="1">
      <c r="A2129" s="13">
        <v>42147.197916666664</v>
      </c>
      <c r="B2129" s="75">
        <v>54.9166666666667</v>
      </c>
      <c r="C2129" s="75">
        <v>57.0</v>
      </c>
      <c r="D2129" s="75">
        <v>73.0</v>
      </c>
      <c r="E2129" s="75">
        <v>58.0</v>
      </c>
    </row>
    <row r="2130" ht="15.75" customHeight="1">
      <c r="A2130" s="13">
        <v>42147.208333333336</v>
      </c>
      <c r="B2130" s="75">
        <v>54.0888888888889</v>
      </c>
      <c r="C2130" s="75">
        <v>57.1166666666667</v>
      </c>
      <c r="D2130" s="75">
        <v>72.8833333333333</v>
      </c>
      <c r="E2130" s="75">
        <v>58.1166666666667</v>
      </c>
    </row>
    <row r="2131" ht="15.75" customHeight="1">
      <c r="A2131" s="13">
        <v>42147.21875</v>
      </c>
      <c r="B2131" s="75">
        <v>54.4222222222222</v>
      </c>
      <c r="C2131" s="75">
        <v>57.3666666666667</v>
      </c>
      <c r="D2131" s="75">
        <v>72.6333333333333</v>
      </c>
      <c r="E2131" s="75">
        <v>58.3666666666667</v>
      </c>
    </row>
    <row r="2132" ht="15.75" customHeight="1">
      <c r="A2132" s="13">
        <v>42147.229166666664</v>
      </c>
      <c r="B2132" s="75">
        <v>54.7555555555556</v>
      </c>
      <c r="C2132" s="75">
        <v>57.6166666666667</v>
      </c>
      <c r="D2132" s="75">
        <v>72.3833333333333</v>
      </c>
      <c r="E2132" s="75">
        <v>58.6166666666667</v>
      </c>
    </row>
    <row r="2133" ht="15.75" customHeight="1">
      <c r="A2133" s="13">
        <v>42147.239583333336</v>
      </c>
      <c r="B2133" s="75">
        <v>55.0</v>
      </c>
      <c r="C2133" s="75">
        <v>57.8666666666667</v>
      </c>
      <c r="D2133" s="75">
        <v>72.1333333333333</v>
      </c>
      <c r="E2133" s="75">
        <v>58.8666666666667</v>
      </c>
    </row>
    <row r="2134" ht="15.75" customHeight="1">
      <c r="A2134" s="13">
        <v>42147.25</v>
      </c>
      <c r="B2134" s="75">
        <v>54.9333333333333</v>
      </c>
      <c r="C2134" s="75">
        <v>57.8833333333333</v>
      </c>
      <c r="D2134" s="75">
        <v>72.0</v>
      </c>
      <c r="E2134" s="75">
        <v>59.1166666666667</v>
      </c>
    </row>
    <row r="2135" ht="15.75" customHeight="1">
      <c r="A2135" s="13">
        <v>42147.260416666664</v>
      </c>
      <c r="B2135" s="75">
        <v>54.6833333333333</v>
      </c>
      <c r="C2135" s="75">
        <v>57.6333333333333</v>
      </c>
      <c r="D2135" s="75">
        <v>72.0</v>
      </c>
      <c r="E2135" s="75">
        <v>59.3666666666667</v>
      </c>
    </row>
    <row r="2136" ht="15.75" customHeight="1">
      <c r="A2136" s="13">
        <v>42147.270833333336</v>
      </c>
      <c r="B2136" s="75">
        <v>54.4333333333333</v>
      </c>
      <c r="C2136" s="75">
        <v>57.3833333333333</v>
      </c>
      <c r="D2136" s="75">
        <v>72.0</v>
      </c>
      <c r="E2136" s="75">
        <v>59.6166666666667</v>
      </c>
    </row>
    <row r="2137" ht="15.75" customHeight="1">
      <c r="A2137" s="13">
        <v>42147.28125</v>
      </c>
      <c r="B2137" s="75">
        <v>54.1833333333333</v>
      </c>
      <c r="C2137" s="75">
        <v>57.1333333333333</v>
      </c>
      <c r="D2137" s="75">
        <v>72.0</v>
      </c>
      <c r="E2137" s="75">
        <v>59.8666666666667</v>
      </c>
    </row>
    <row r="2138" ht="15.75" customHeight="1">
      <c r="A2138" s="13">
        <v>42147.291666666664</v>
      </c>
      <c r="B2138" s="75">
        <v>54.0666666666667</v>
      </c>
      <c r="C2138" s="75">
        <v>57.1166666666667</v>
      </c>
      <c r="D2138" s="75">
        <v>72.2333333333333</v>
      </c>
      <c r="E2138" s="75">
        <v>60.4666666666667</v>
      </c>
    </row>
    <row r="2139" ht="15.75" customHeight="1">
      <c r="A2139" s="13">
        <v>42147.302083333336</v>
      </c>
      <c r="B2139" s="75">
        <v>54.3166666666667</v>
      </c>
      <c r="C2139" s="75">
        <v>57.3666666666667</v>
      </c>
      <c r="D2139" s="75">
        <v>72.7333333333333</v>
      </c>
      <c r="E2139" s="75">
        <v>61.4666666666667</v>
      </c>
    </row>
    <row r="2140" ht="15.75" customHeight="1">
      <c r="A2140" s="13">
        <v>42147.3125</v>
      </c>
      <c r="B2140" s="75">
        <v>54.5666666666667</v>
      </c>
      <c r="C2140" s="75">
        <v>57.6166666666667</v>
      </c>
      <c r="D2140" s="75">
        <v>73.2333333333333</v>
      </c>
      <c r="E2140" s="75">
        <v>62.4666666666667</v>
      </c>
    </row>
    <row r="2141" ht="15.75" customHeight="1">
      <c r="A2141" s="13">
        <v>42147.322916666664</v>
      </c>
      <c r="B2141" s="75">
        <v>54.8166666666667</v>
      </c>
      <c r="C2141" s="75">
        <v>57.8666666666667</v>
      </c>
      <c r="D2141" s="75">
        <v>73.7333333333333</v>
      </c>
      <c r="E2141" s="75">
        <v>63.4666666666667</v>
      </c>
    </row>
    <row r="2142" ht="15.75" customHeight="1">
      <c r="A2142" s="13">
        <v>42147.333333333336</v>
      </c>
      <c r="B2142" s="75">
        <v>55.0666666666667</v>
      </c>
      <c r="C2142" s="75">
        <v>58.2333333333333</v>
      </c>
      <c r="D2142" s="75">
        <v>73.65</v>
      </c>
      <c r="E2142" s="75">
        <v>64.35</v>
      </c>
    </row>
    <row r="2143" ht="15.75" customHeight="1">
      <c r="A2143" s="13">
        <v>42147.34375</v>
      </c>
      <c r="B2143" s="75">
        <v>55.3166666666667</v>
      </c>
      <c r="C2143" s="75">
        <v>58.7333333333333</v>
      </c>
      <c r="D2143" s="75">
        <v>72.9</v>
      </c>
      <c r="E2143" s="75">
        <v>65.1</v>
      </c>
    </row>
    <row r="2144" ht="15.75" customHeight="1">
      <c r="A2144" s="13">
        <v>42147.354166666664</v>
      </c>
      <c r="B2144" s="75">
        <v>55.5666666666667</v>
      </c>
      <c r="C2144" s="75">
        <v>59.2333333333333</v>
      </c>
      <c r="D2144" s="75">
        <v>72.15</v>
      </c>
      <c r="E2144" s="75">
        <v>65.85</v>
      </c>
    </row>
    <row r="2145" ht="15.75" customHeight="1">
      <c r="A2145" s="13">
        <v>42147.364583333336</v>
      </c>
      <c r="B2145" s="75">
        <v>55.8166666666667</v>
      </c>
      <c r="C2145" s="75">
        <v>59.7333333333333</v>
      </c>
      <c r="D2145" s="75">
        <v>71.4</v>
      </c>
      <c r="E2145" s="75">
        <v>66.6</v>
      </c>
    </row>
    <row r="2146" ht="15.75" customHeight="1">
      <c r="A2146" s="13">
        <v>42147.375</v>
      </c>
      <c r="B2146" s="75">
        <v>56.0666666666667</v>
      </c>
      <c r="C2146" s="75">
        <v>60.1166666666667</v>
      </c>
      <c r="D2146" s="75">
        <v>71.2333333333333</v>
      </c>
      <c r="E2146" s="75">
        <v>67.35</v>
      </c>
    </row>
    <row r="2147" ht="15.75" customHeight="1">
      <c r="A2147" s="13">
        <v>42147.385416666664</v>
      </c>
      <c r="B2147" s="75">
        <v>56.3166666666667</v>
      </c>
      <c r="C2147" s="75">
        <v>60.3666666666667</v>
      </c>
      <c r="D2147" s="75">
        <v>71.7333333333333</v>
      </c>
      <c r="E2147" s="75">
        <v>68.1</v>
      </c>
    </row>
    <row r="2148" ht="15.75" customHeight="1">
      <c r="A2148" s="13">
        <v>42147.395833333336</v>
      </c>
      <c r="B2148" s="75">
        <v>56.5666666666667</v>
      </c>
      <c r="C2148" s="75">
        <v>60.6166666666667</v>
      </c>
      <c r="D2148" s="75">
        <v>72.2333333333333</v>
      </c>
      <c r="E2148" s="75">
        <v>68.85</v>
      </c>
    </row>
    <row r="2149" ht="15.75" customHeight="1">
      <c r="A2149" s="13">
        <v>42147.40625</v>
      </c>
      <c r="B2149" s="75">
        <v>56.8166666666667</v>
      </c>
      <c r="C2149" s="75">
        <v>60.8666666666667</v>
      </c>
      <c r="D2149" s="75">
        <v>72.7333333333333</v>
      </c>
      <c r="E2149" s="75">
        <v>69.6</v>
      </c>
    </row>
    <row r="2150" ht="15.75" customHeight="1">
      <c r="A2150" s="13">
        <v>42147.416666666664</v>
      </c>
      <c r="B2150" s="75">
        <v>57.0</v>
      </c>
      <c r="C2150" s="75">
        <v>61.3255813953488</v>
      </c>
      <c r="D2150" s="75">
        <v>73.5833333333333</v>
      </c>
      <c r="E2150" s="75">
        <v>70.35</v>
      </c>
    </row>
    <row r="2151" ht="15.75" customHeight="1">
      <c r="A2151" s="13">
        <v>42147.427083333336</v>
      </c>
      <c r="B2151" s="75">
        <v>57.0</v>
      </c>
      <c r="C2151" s="75">
        <v>62.0232558139535</v>
      </c>
      <c r="D2151" s="75">
        <v>74.8333333333333</v>
      </c>
      <c r="E2151" s="75">
        <v>71.1</v>
      </c>
    </row>
    <row r="2152" ht="15.75" customHeight="1">
      <c r="A2152" s="13">
        <v>42147.4375</v>
      </c>
      <c r="B2152" s="75">
        <v>57.0</v>
      </c>
      <c r="C2152" s="75">
        <v>62.7209302325581</v>
      </c>
      <c r="D2152" s="75">
        <v>76.0833333333333</v>
      </c>
      <c r="E2152" s="75">
        <v>71.85</v>
      </c>
    </row>
    <row r="2153" ht="15.75" customHeight="1">
      <c r="A2153" s="13">
        <v>42147.447916666664</v>
      </c>
      <c r="B2153" s="75">
        <v>57.5416666666667</v>
      </c>
      <c r="C2153" s="75">
        <v>63.5294117647059</v>
      </c>
      <c r="D2153" s="75">
        <v>77.3333333333333</v>
      </c>
      <c r="E2153" s="75">
        <v>72.6</v>
      </c>
    </row>
    <row r="2154" ht="15.75" customHeight="1">
      <c r="A2154" s="13">
        <v>42147.458333333336</v>
      </c>
      <c r="B2154" s="75">
        <v>58.0666666666667</v>
      </c>
      <c r="C2154" s="75">
        <v>64.1166666666667</v>
      </c>
      <c r="D2154" s="75">
        <v>79.5555555555556</v>
      </c>
      <c r="E2154" s="75">
        <v>73.2333333333333</v>
      </c>
    </row>
    <row r="2155" ht="15.75" customHeight="1">
      <c r="A2155" s="13">
        <v>42147.46875</v>
      </c>
      <c r="B2155" s="75">
        <v>58.3166666666667</v>
      </c>
      <c r="C2155" s="75">
        <v>64.3666666666667</v>
      </c>
      <c r="D2155" s="75">
        <v>82.3809523809524</v>
      </c>
      <c r="E2155" s="75">
        <v>73.7333333333333</v>
      </c>
    </row>
    <row r="2156" ht="15.75" customHeight="1">
      <c r="A2156" s="13">
        <v>42147.479166666664</v>
      </c>
      <c r="B2156" s="75">
        <v>58.5666666666667</v>
      </c>
      <c r="C2156" s="75">
        <v>64.6166666666667</v>
      </c>
      <c r="D2156" s="75">
        <v>83.8095238095238</v>
      </c>
      <c r="E2156" s="75">
        <v>74.2333333333333</v>
      </c>
    </row>
    <row r="2157" ht="15.75" customHeight="1">
      <c r="A2157" s="13">
        <v>42147.489583333336</v>
      </c>
      <c r="B2157" s="75">
        <v>58.8166666666667</v>
      </c>
      <c r="C2157" s="75">
        <v>64.8666666666667</v>
      </c>
      <c r="D2157" s="75">
        <v>85.2380952380952</v>
      </c>
      <c r="E2157" s="75">
        <v>74.7333333333333</v>
      </c>
    </row>
    <row r="2158" ht="15.75" customHeight="1">
      <c r="A2158" s="13">
        <v>42147.5</v>
      </c>
      <c r="B2158" s="75">
        <v>59.0</v>
      </c>
      <c r="C2158" s="75">
        <v>65.2333333333333</v>
      </c>
      <c r="D2158" s="75">
        <v>86.0</v>
      </c>
      <c r="E2158" s="75">
        <v>75.1166666666667</v>
      </c>
    </row>
    <row r="2159" ht="15.75" customHeight="1">
      <c r="A2159" s="13">
        <v>42147.510416666664</v>
      </c>
      <c r="B2159" s="75">
        <v>59.0</v>
      </c>
      <c r="C2159" s="75">
        <v>65.7333333333333</v>
      </c>
      <c r="D2159" s="75">
        <v>86.0</v>
      </c>
      <c r="E2159" s="75">
        <v>75.3666666666667</v>
      </c>
    </row>
    <row r="2160" ht="15.75" customHeight="1">
      <c r="A2160" s="13">
        <v>42147.520833333336</v>
      </c>
      <c r="B2160" s="75">
        <v>59.0</v>
      </c>
      <c r="C2160" s="75">
        <v>66.2333333333333</v>
      </c>
      <c r="D2160" s="75">
        <v>86.0</v>
      </c>
      <c r="E2160" s="75">
        <v>75.6166666666667</v>
      </c>
    </row>
    <row r="2161" ht="15.75" customHeight="1">
      <c r="A2161" s="13">
        <v>42147.53125</v>
      </c>
      <c r="B2161" s="75">
        <v>59.0</v>
      </c>
      <c r="C2161" s="75">
        <v>66.7333333333333</v>
      </c>
      <c r="D2161" s="75">
        <v>86.0</v>
      </c>
      <c r="E2161" s="75">
        <v>75.8666666666667</v>
      </c>
    </row>
    <row r="2162" ht="15.75" customHeight="1">
      <c r="A2162" s="13">
        <v>42147.541666666664</v>
      </c>
      <c r="B2162" s="75">
        <v>59.2</v>
      </c>
      <c r="C2162" s="75">
        <v>67.0</v>
      </c>
      <c r="D2162" s="75">
        <v>85.65</v>
      </c>
      <c r="E2162" s="75">
        <v>76.2333333333333</v>
      </c>
    </row>
    <row r="2163" ht="15.75" customHeight="1">
      <c r="A2163" s="13">
        <v>42147.552083333336</v>
      </c>
      <c r="B2163" s="75">
        <v>59.95</v>
      </c>
      <c r="C2163" s="75">
        <v>67.0</v>
      </c>
      <c r="D2163" s="75">
        <v>84.9</v>
      </c>
      <c r="E2163" s="75">
        <v>76.7333333333333</v>
      </c>
    </row>
    <row r="2164" ht="15.75" customHeight="1">
      <c r="A2164" s="13">
        <v>42147.5625</v>
      </c>
      <c r="B2164" s="75">
        <v>60.7</v>
      </c>
      <c r="C2164" s="75">
        <v>67.0</v>
      </c>
      <c r="D2164" s="75">
        <v>84.15</v>
      </c>
      <c r="E2164" s="75">
        <v>77.2333333333333</v>
      </c>
    </row>
    <row r="2165" ht="15.75" customHeight="1">
      <c r="A2165" s="13">
        <v>42147.572916666664</v>
      </c>
      <c r="B2165" s="75">
        <v>61.45</v>
      </c>
      <c r="C2165" s="75">
        <v>67.0</v>
      </c>
      <c r="D2165" s="75">
        <v>83.4</v>
      </c>
      <c r="E2165" s="75">
        <v>77.7333333333333</v>
      </c>
    </row>
    <row r="2166" ht="15.75" customHeight="1">
      <c r="A2166" s="13">
        <v>42147.583333333336</v>
      </c>
      <c r="B2166" s="75">
        <v>61.9333333333333</v>
      </c>
      <c r="C2166" s="75">
        <v>67.2592592592593</v>
      </c>
      <c r="D2166" s="75">
        <v>83.2333333333333</v>
      </c>
      <c r="E2166" s="75">
        <v>78.1166666666667</v>
      </c>
    </row>
    <row r="2167" ht="15.75" customHeight="1">
      <c r="A2167" s="13">
        <v>42147.59375</v>
      </c>
      <c r="B2167" s="75">
        <v>61.6833333333333</v>
      </c>
      <c r="C2167" s="75">
        <v>67.8148148148148</v>
      </c>
      <c r="D2167" s="75">
        <v>83.7333333333333</v>
      </c>
      <c r="E2167" s="75">
        <v>78.3666666666667</v>
      </c>
    </row>
    <row r="2168" ht="15.75" customHeight="1">
      <c r="A2168" s="13">
        <v>42147.604166666664</v>
      </c>
      <c r="B2168" s="75">
        <v>61.4333333333333</v>
      </c>
      <c r="C2168" s="75">
        <v>67.6969696969697</v>
      </c>
      <c r="D2168" s="75">
        <v>84.2333333333333</v>
      </c>
      <c r="E2168" s="75">
        <v>78.6166666666667</v>
      </c>
    </row>
    <row r="2169" ht="15.75" customHeight="1">
      <c r="A2169" s="13">
        <v>42147.614583333336</v>
      </c>
      <c r="B2169" s="75">
        <v>61.1833333333333</v>
      </c>
      <c r="C2169" s="75">
        <v>67.2424242424242</v>
      </c>
      <c r="D2169" s="75">
        <v>84.7333333333333</v>
      </c>
      <c r="E2169" s="75">
        <v>78.8666666666667</v>
      </c>
    </row>
    <row r="2170" ht="15.75" customHeight="1">
      <c r="A2170" s="13">
        <v>42147.625</v>
      </c>
      <c r="B2170" s="75">
        <v>60.9333333333333</v>
      </c>
      <c r="C2170" s="75">
        <v>66.8833333333333</v>
      </c>
      <c r="D2170" s="75">
        <v>84.65</v>
      </c>
      <c r="E2170" s="75">
        <v>78.8833333333333</v>
      </c>
    </row>
    <row r="2171" ht="15.75" customHeight="1">
      <c r="A2171" s="13">
        <v>42147.635416666664</v>
      </c>
      <c r="B2171" s="75">
        <v>60.6833333333333</v>
      </c>
      <c r="C2171" s="75">
        <v>66.6333333333333</v>
      </c>
      <c r="D2171" s="75">
        <v>83.9</v>
      </c>
      <c r="E2171" s="75">
        <v>78.6333333333333</v>
      </c>
    </row>
    <row r="2172" ht="15.75" customHeight="1">
      <c r="A2172" s="13">
        <v>42147.645833333336</v>
      </c>
      <c r="B2172" s="75">
        <v>60.4333333333333</v>
      </c>
      <c r="C2172" s="75">
        <v>66.3833333333333</v>
      </c>
      <c r="D2172" s="75">
        <v>83.15</v>
      </c>
      <c r="E2172" s="75">
        <v>78.3833333333333</v>
      </c>
    </row>
    <row r="2173" ht="15.75" customHeight="1">
      <c r="A2173" s="13">
        <v>42147.65625</v>
      </c>
      <c r="B2173" s="75">
        <v>60.1833333333333</v>
      </c>
      <c r="C2173" s="75">
        <v>66.1333333333333</v>
      </c>
      <c r="D2173" s="75">
        <v>82.4</v>
      </c>
      <c r="E2173" s="75">
        <v>78.1333333333333</v>
      </c>
    </row>
    <row r="2174" ht="15.75" customHeight="1">
      <c r="A2174" s="13">
        <v>42147.666666666664</v>
      </c>
      <c r="B2174" s="75">
        <v>59.9333333333333</v>
      </c>
      <c r="C2174" s="75">
        <v>65.7666666666667</v>
      </c>
      <c r="D2174" s="75">
        <v>75.0</v>
      </c>
      <c r="E2174" s="75">
        <v>77.8833333333333</v>
      </c>
    </row>
    <row r="2175" ht="15.75" customHeight="1">
      <c r="A2175" s="13">
        <v>42147.677083333336</v>
      </c>
      <c r="B2175" s="75">
        <v>59.6833333333333</v>
      </c>
      <c r="C2175" s="75">
        <v>65.2666666666667</v>
      </c>
      <c r="D2175" s="75">
        <v>64.2666666666667</v>
      </c>
      <c r="E2175" s="75">
        <v>77.6333333333333</v>
      </c>
    </row>
    <row r="2176" ht="15.75" customHeight="1">
      <c r="A2176" s="13">
        <v>42147.6875</v>
      </c>
      <c r="B2176" s="75">
        <v>59.4333333333333</v>
      </c>
      <c r="C2176" s="75">
        <v>64.7666666666667</v>
      </c>
      <c r="D2176" s="75">
        <v>61.0</v>
      </c>
      <c r="E2176" s="75">
        <v>77.3833333333333</v>
      </c>
    </row>
    <row r="2177" ht="15.75" customHeight="1">
      <c r="A2177" s="13">
        <v>42147.697916666664</v>
      </c>
      <c r="B2177" s="75">
        <v>59.1833333333333</v>
      </c>
      <c r="C2177" s="75">
        <v>64.2666666666667</v>
      </c>
      <c r="D2177" s="75">
        <v>61.0</v>
      </c>
      <c r="E2177" s="75">
        <v>77.1333333333333</v>
      </c>
    </row>
    <row r="2178" ht="15.75" customHeight="1">
      <c r="A2178" s="13">
        <v>42147.708333333336</v>
      </c>
      <c r="B2178" s="75">
        <v>58.9333333333333</v>
      </c>
      <c r="C2178" s="75">
        <v>63.7666666666667</v>
      </c>
      <c r="D2178" s="75">
        <v>61.35</v>
      </c>
      <c r="E2178" s="75">
        <v>76.7666666666667</v>
      </c>
    </row>
    <row r="2179" ht="15.75" customHeight="1">
      <c r="A2179" s="13">
        <v>42147.71875</v>
      </c>
      <c r="B2179" s="75">
        <v>58.6833333333333</v>
      </c>
      <c r="C2179" s="75">
        <v>63.2666666666667</v>
      </c>
      <c r="D2179" s="75">
        <v>62.1</v>
      </c>
      <c r="E2179" s="75">
        <v>76.2666666666667</v>
      </c>
    </row>
    <row r="2180" ht="15.75" customHeight="1">
      <c r="A2180" s="13">
        <v>42147.729166666664</v>
      </c>
      <c r="B2180" s="75">
        <v>58.4333333333333</v>
      </c>
      <c r="C2180" s="75">
        <v>62.7666666666667</v>
      </c>
      <c r="D2180" s="75">
        <v>62.85</v>
      </c>
      <c r="E2180" s="75">
        <v>75.7666666666667</v>
      </c>
    </row>
    <row r="2181" ht="15.75" customHeight="1">
      <c r="A2181" s="13">
        <v>42147.739583333336</v>
      </c>
      <c r="B2181" s="75">
        <v>58.1833333333333</v>
      </c>
      <c r="C2181" s="75">
        <v>62.2666666666667</v>
      </c>
      <c r="D2181" s="75">
        <v>63.6</v>
      </c>
      <c r="E2181" s="75">
        <v>75.2666666666667</v>
      </c>
    </row>
    <row r="2182" ht="15.75" customHeight="1">
      <c r="A2182" s="13">
        <v>42147.75</v>
      </c>
      <c r="B2182" s="75">
        <v>57.9245283018868</v>
      </c>
      <c r="C2182" s="75">
        <v>61.7666666666667</v>
      </c>
      <c r="D2182" s="75">
        <v>64.875</v>
      </c>
      <c r="E2182" s="75">
        <v>74.7666666666667</v>
      </c>
    </row>
    <row r="2183" ht="15.75" customHeight="1">
      <c r="A2183" s="13">
        <v>42147.760416666664</v>
      </c>
      <c r="B2183" s="75">
        <v>57.6415094339623</v>
      </c>
      <c r="C2183" s="75">
        <v>61.2666666666667</v>
      </c>
      <c r="D2183" s="75">
        <v>66.75</v>
      </c>
      <c r="E2183" s="75">
        <v>74.2666666666667</v>
      </c>
    </row>
    <row r="2184" ht="15.75" customHeight="1">
      <c r="A2184" s="13">
        <v>42147.770833333336</v>
      </c>
      <c r="B2184" s="75">
        <v>57.3584905660377</v>
      </c>
      <c r="C2184" s="75">
        <v>60.7666666666667</v>
      </c>
      <c r="D2184" s="75">
        <v>66.6388888888889</v>
      </c>
      <c r="E2184" s="75">
        <v>73.7666666666667</v>
      </c>
    </row>
    <row r="2185" ht="15.75" customHeight="1">
      <c r="A2185" s="13">
        <v>42147.78125</v>
      </c>
      <c r="B2185" s="75">
        <v>57.0754716981132</v>
      </c>
      <c r="C2185" s="75">
        <v>60.2666666666667</v>
      </c>
      <c r="D2185" s="75">
        <v>66.2222222222222</v>
      </c>
      <c r="E2185" s="75">
        <v>73.2666666666667</v>
      </c>
    </row>
    <row r="2186" ht="15.75" customHeight="1">
      <c r="A2186" s="13">
        <v>42147.791666666664</v>
      </c>
      <c r="B2186" s="75">
        <v>56.0</v>
      </c>
      <c r="C2186" s="75">
        <v>59.7666666666667</v>
      </c>
      <c r="D2186" s="75">
        <v>66.0</v>
      </c>
      <c r="E2186" s="75">
        <v>72.7666666666667</v>
      </c>
    </row>
    <row r="2187" ht="15.75" customHeight="1">
      <c r="A2187" s="13">
        <v>42147.802083333336</v>
      </c>
      <c r="B2187" s="75">
        <v>56.0</v>
      </c>
      <c r="C2187" s="75">
        <v>59.2666666666667</v>
      </c>
      <c r="D2187" s="75">
        <v>66.0</v>
      </c>
      <c r="E2187" s="75">
        <v>72.2666666666667</v>
      </c>
    </row>
    <row r="2188" ht="15.75" customHeight="1">
      <c r="A2188" s="13">
        <v>42147.8125</v>
      </c>
      <c r="B2188" s="75">
        <v>56.0</v>
      </c>
      <c r="C2188" s="75">
        <v>58.7666666666667</v>
      </c>
      <c r="D2188" s="75">
        <v>66.0</v>
      </c>
      <c r="E2188" s="75">
        <v>71.7666666666667</v>
      </c>
    </row>
    <row r="2189" ht="15.75" customHeight="1">
      <c r="A2189" s="13">
        <v>42147.822916666664</v>
      </c>
      <c r="B2189" s="75">
        <v>56.0</v>
      </c>
      <c r="C2189" s="75">
        <v>58.2666666666667</v>
      </c>
      <c r="D2189" s="75">
        <v>66.0</v>
      </c>
      <c r="E2189" s="75">
        <v>71.2666666666667</v>
      </c>
    </row>
    <row r="2190" ht="15.75" customHeight="1">
      <c r="A2190" s="13">
        <v>42147.833333333336</v>
      </c>
      <c r="B2190" s="75">
        <v>55.9333333333333</v>
      </c>
      <c r="C2190" s="75">
        <v>57.7666666666667</v>
      </c>
      <c r="D2190" s="75">
        <v>66.1166666666667</v>
      </c>
      <c r="E2190" s="75">
        <v>70.5333333333333</v>
      </c>
    </row>
    <row r="2191" ht="15.75" customHeight="1">
      <c r="A2191" s="13">
        <v>42147.84375</v>
      </c>
      <c r="B2191" s="75">
        <v>55.6833333333333</v>
      </c>
      <c r="C2191" s="75">
        <v>57.2666666666667</v>
      </c>
      <c r="D2191" s="75">
        <v>66.3666666666667</v>
      </c>
      <c r="E2191" s="75">
        <v>69.5333333333333</v>
      </c>
    </row>
    <row r="2192" ht="15.75" customHeight="1">
      <c r="A2192" s="13">
        <v>42147.854166666664</v>
      </c>
      <c r="B2192" s="75">
        <v>55.4333333333333</v>
      </c>
      <c r="C2192" s="75">
        <v>56.7666666666667</v>
      </c>
      <c r="D2192" s="75">
        <v>66.6166666666667</v>
      </c>
      <c r="E2192" s="75">
        <v>68.5333333333333</v>
      </c>
    </row>
    <row r="2193" ht="15.75" customHeight="1">
      <c r="A2193" s="13">
        <v>42147.864583333336</v>
      </c>
      <c r="B2193" s="75">
        <v>55.1833333333333</v>
      </c>
      <c r="C2193" s="75">
        <v>56.2666666666667</v>
      </c>
      <c r="D2193" s="75">
        <v>66.8666666666667</v>
      </c>
      <c r="E2193" s="75">
        <v>67.5333333333333</v>
      </c>
    </row>
    <row r="2194" ht="15.75" customHeight="1">
      <c r="A2194" s="13">
        <v>42147.875</v>
      </c>
      <c r="B2194" s="75">
        <v>55.0</v>
      </c>
      <c r="C2194" s="75">
        <v>55.86</v>
      </c>
      <c r="D2194" s="75">
        <v>66.7666666666667</v>
      </c>
      <c r="E2194" s="75">
        <v>66.5333333333333</v>
      </c>
    </row>
    <row r="2195" ht="15.75" customHeight="1">
      <c r="A2195" s="13">
        <v>42147.885416666664</v>
      </c>
      <c r="B2195" s="75">
        <v>55.0</v>
      </c>
      <c r="C2195" s="75">
        <v>55.56</v>
      </c>
      <c r="D2195" s="75">
        <v>66.2666666666667</v>
      </c>
      <c r="E2195" s="75">
        <v>65.5333333333333</v>
      </c>
    </row>
    <row r="2196" ht="15.75" customHeight="1">
      <c r="A2196" s="13">
        <v>42147.895833333336</v>
      </c>
      <c r="B2196" s="75">
        <v>55.0</v>
      </c>
      <c r="C2196" s="75">
        <v>55.26</v>
      </c>
      <c r="D2196" s="75">
        <v>65.7666666666667</v>
      </c>
      <c r="E2196" s="75">
        <v>64.5333333333333</v>
      </c>
    </row>
    <row r="2197" ht="15.75" customHeight="1">
      <c r="A2197" s="13">
        <v>42147.90625</v>
      </c>
      <c r="B2197" s="75">
        <v>55.0</v>
      </c>
      <c r="C2197" s="75">
        <v>55.2</v>
      </c>
      <c r="D2197" s="75">
        <v>65.2666666666667</v>
      </c>
      <c r="E2197" s="75">
        <v>63.5333333333333</v>
      </c>
    </row>
    <row r="2198" ht="15.75" customHeight="1">
      <c r="A2198" s="13">
        <v>42147.916666666664</v>
      </c>
      <c r="B2198" s="75">
        <v>55.0</v>
      </c>
      <c r="C2198" s="75">
        <v>56.0</v>
      </c>
      <c r="D2198" s="75">
        <v>64.7666666666667</v>
      </c>
      <c r="E2198" s="75">
        <v>62.8833333333333</v>
      </c>
    </row>
    <row r="2199" ht="15.75" customHeight="1">
      <c r="A2199" s="13">
        <v>42147.927083333336</v>
      </c>
      <c r="B2199" s="75">
        <v>55.0</v>
      </c>
      <c r="C2199" s="75">
        <v>56.0</v>
      </c>
      <c r="D2199" s="75">
        <v>64.2666666666667</v>
      </c>
      <c r="E2199" s="75">
        <v>62.6333333333333</v>
      </c>
    </row>
    <row r="2200" ht="15.75" customHeight="1">
      <c r="A2200" s="13">
        <v>42147.9375</v>
      </c>
      <c r="B2200" s="75">
        <v>55.0</v>
      </c>
      <c r="C2200" s="75">
        <v>56.0</v>
      </c>
      <c r="D2200" s="75">
        <v>63.7666666666667</v>
      </c>
      <c r="E2200" s="75">
        <v>62.3833333333333</v>
      </c>
    </row>
    <row r="2201" ht="15.75" customHeight="1">
      <c r="A2201" s="13">
        <v>42147.947916666664</v>
      </c>
      <c r="B2201" s="75">
        <v>55.0</v>
      </c>
      <c r="C2201" s="75">
        <v>56.0</v>
      </c>
      <c r="D2201" s="75">
        <v>63.2666666666667</v>
      </c>
      <c r="E2201" s="75">
        <v>62.1333333333333</v>
      </c>
    </row>
    <row r="2202" ht="15.75" customHeight="1">
      <c r="A2202" s="13">
        <v>42147.958333333336</v>
      </c>
      <c r="B2202" s="75">
        <v>54.9333333333333</v>
      </c>
      <c r="C2202" s="75">
        <v>55.8833333333333</v>
      </c>
      <c r="D2202" s="75">
        <v>63.1166666666667</v>
      </c>
      <c r="E2202" s="75">
        <v>61.7666666666667</v>
      </c>
    </row>
    <row r="2203" ht="15.75" customHeight="1">
      <c r="A2203" s="13">
        <v>42147.96875</v>
      </c>
      <c r="B2203" s="75">
        <v>54.6833333333333</v>
      </c>
      <c r="C2203" s="75">
        <v>55.6333333333333</v>
      </c>
      <c r="D2203" s="75">
        <v>63.3666666666667</v>
      </c>
      <c r="E2203" s="75">
        <v>61.2666666666667</v>
      </c>
    </row>
    <row r="2204" ht="15.75" customHeight="1">
      <c r="A2204" s="13">
        <v>42147.979166666664</v>
      </c>
      <c r="B2204" s="75">
        <v>54.4333333333333</v>
      </c>
      <c r="C2204" s="75">
        <v>55.3833333333333</v>
      </c>
      <c r="D2204" s="75">
        <v>63.6166666666667</v>
      </c>
      <c r="E2204" s="75">
        <v>60.7666666666667</v>
      </c>
    </row>
    <row r="2205" ht="15.75" customHeight="1">
      <c r="A2205" s="13">
        <v>42147.989583333336</v>
      </c>
      <c r="B2205" s="75">
        <v>54.1833333333333</v>
      </c>
      <c r="C2205" s="75">
        <v>55.1333333333333</v>
      </c>
      <c r="D2205" s="75">
        <v>63.8666666666667</v>
      </c>
      <c r="E2205" s="75">
        <v>60.2666666666667</v>
      </c>
    </row>
    <row r="2206" ht="15.75" customHeight="1">
      <c r="A2206" s="13">
        <v>42148.0</v>
      </c>
      <c r="B2206" s="75">
        <v>54.0</v>
      </c>
      <c r="C2206" s="75">
        <v>55.0</v>
      </c>
      <c r="D2206" s="75">
        <v>63.8833333333333</v>
      </c>
      <c r="E2206" s="75">
        <v>59.8833333333333</v>
      </c>
    </row>
    <row r="2207" ht="15.75" customHeight="1">
      <c r="A2207" s="13">
        <v>42148.010416666664</v>
      </c>
      <c r="B2207" s="75">
        <v>54.0</v>
      </c>
      <c r="C2207" s="75">
        <v>55.0</v>
      </c>
      <c r="D2207" s="75">
        <v>63.6333333333333</v>
      </c>
      <c r="E2207" s="75">
        <v>59.6333333333333</v>
      </c>
    </row>
    <row r="2208" ht="15.75" customHeight="1">
      <c r="A2208" s="13">
        <v>42148.020833333336</v>
      </c>
      <c r="B2208" s="75">
        <v>54.0</v>
      </c>
      <c r="C2208" s="75">
        <v>55.0</v>
      </c>
      <c r="D2208" s="75">
        <v>63.3833333333333</v>
      </c>
      <c r="E2208" s="75">
        <v>59.3833333333333</v>
      </c>
    </row>
    <row r="2209" ht="15.75" customHeight="1">
      <c r="A2209" s="13">
        <v>42148.03125</v>
      </c>
      <c r="B2209" s="75">
        <v>54.0</v>
      </c>
      <c r="C2209" s="75">
        <v>55.0</v>
      </c>
      <c r="D2209" s="75">
        <v>63.1333333333333</v>
      </c>
      <c r="E2209" s="75">
        <v>59.1333333333333</v>
      </c>
    </row>
    <row r="2210" ht="15.75" customHeight="1">
      <c r="A2210" s="13">
        <v>42148.041666666664</v>
      </c>
      <c r="B2210" s="75">
        <v>54.0</v>
      </c>
      <c r="C2210" s="75">
        <v>54.8833333333333</v>
      </c>
      <c r="D2210" s="75">
        <v>62.7666666666667</v>
      </c>
      <c r="E2210" s="75">
        <v>58.7666666666667</v>
      </c>
    </row>
    <row r="2211" ht="15.75" customHeight="1">
      <c r="A2211" s="13">
        <v>42148.052083333336</v>
      </c>
      <c r="B2211" s="75">
        <v>54.0</v>
      </c>
      <c r="C2211" s="75">
        <v>54.6333333333333</v>
      </c>
      <c r="D2211" s="75">
        <v>62.2666666666667</v>
      </c>
      <c r="E2211" s="75">
        <v>58.2666666666667</v>
      </c>
    </row>
    <row r="2212" ht="15.75" customHeight="1">
      <c r="A2212" s="13">
        <v>42148.0625</v>
      </c>
      <c r="B2212" s="75">
        <v>54.0</v>
      </c>
      <c r="C2212" s="75">
        <v>54.3833333333333</v>
      </c>
      <c r="D2212" s="75">
        <v>61.7666666666667</v>
      </c>
      <c r="E2212" s="75">
        <v>57.7666666666667</v>
      </c>
    </row>
    <row r="2213" ht="15.75" customHeight="1">
      <c r="A2213" s="13">
        <v>42148.072916666664</v>
      </c>
      <c r="B2213" s="75">
        <v>54.0</v>
      </c>
      <c r="C2213" s="75">
        <v>54.1333333333333</v>
      </c>
      <c r="D2213" s="75">
        <v>61.2666666666667</v>
      </c>
      <c r="E2213" s="75">
        <v>57.2666666666667</v>
      </c>
    </row>
    <row r="2214" ht="15.75" customHeight="1">
      <c r="A2214" s="13">
        <v>42148.083333333336</v>
      </c>
      <c r="B2214" s="75">
        <v>54.0</v>
      </c>
      <c r="C2214" s="75">
        <v>53.8833333333333</v>
      </c>
      <c r="D2214" s="75">
        <v>60.8833333333333</v>
      </c>
      <c r="E2214" s="75">
        <v>56.8833333333333</v>
      </c>
    </row>
    <row r="2215" ht="15.75" customHeight="1">
      <c r="A2215" s="13">
        <v>42148.09375</v>
      </c>
      <c r="B2215" s="75">
        <v>53.8367346938776</v>
      </c>
      <c r="C2215" s="75">
        <v>53.6333333333333</v>
      </c>
      <c r="D2215" s="75">
        <v>60.6333333333333</v>
      </c>
      <c r="E2215" s="75">
        <v>56.6333333333333</v>
      </c>
    </row>
    <row r="2216" ht="15.75" customHeight="1">
      <c r="A2216" s="13">
        <v>42148.104166666664</v>
      </c>
      <c r="B2216" s="75">
        <v>53.530612244898</v>
      </c>
      <c r="C2216" s="75">
        <v>53.3833333333333</v>
      </c>
      <c r="D2216" s="75">
        <v>60.3833333333333</v>
      </c>
      <c r="E2216" s="75">
        <v>56.3833333333333</v>
      </c>
    </row>
    <row r="2217" ht="15.75" customHeight="1">
      <c r="A2217" s="13">
        <v>42148.114583333336</v>
      </c>
      <c r="B2217" s="75">
        <v>53.2244897959184</v>
      </c>
      <c r="C2217" s="75">
        <v>53.1333333333333</v>
      </c>
      <c r="D2217" s="75">
        <v>60.1333333333333</v>
      </c>
      <c r="E2217" s="75">
        <v>56.1333333333333</v>
      </c>
    </row>
    <row r="2218" ht="15.75" customHeight="1">
      <c r="A2218" s="13">
        <v>42148.125</v>
      </c>
      <c r="B2218" s="75">
        <v>52.9333333333333</v>
      </c>
      <c r="C2218" s="75">
        <v>53.0</v>
      </c>
      <c r="D2218" s="75">
        <v>59.7666666666667</v>
      </c>
      <c r="E2218" s="75">
        <v>55.8833333333333</v>
      </c>
    </row>
    <row r="2219" ht="15.75" customHeight="1">
      <c r="A2219" s="13">
        <v>42148.135416666664</v>
      </c>
      <c r="B2219" s="75">
        <v>52.6833333333333</v>
      </c>
      <c r="C2219" s="75">
        <v>53.0</v>
      </c>
      <c r="D2219" s="75">
        <v>59.2666666666667</v>
      </c>
      <c r="E2219" s="75">
        <v>55.6333333333333</v>
      </c>
    </row>
    <row r="2220" ht="15.75" customHeight="1">
      <c r="A2220" s="13">
        <v>42148.145833333336</v>
      </c>
      <c r="B2220" s="75">
        <v>52.4333333333333</v>
      </c>
      <c r="C2220" s="75">
        <v>53.0</v>
      </c>
      <c r="D2220" s="75">
        <v>58.7666666666667</v>
      </c>
      <c r="E2220" s="75">
        <v>55.3833333333333</v>
      </c>
    </row>
    <row r="2221" ht="15.75" customHeight="1">
      <c r="A2221" s="13">
        <v>42148.15625</v>
      </c>
      <c r="B2221" s="75">
        <v>52.1833333333333</v>
      </c>
      <c r="C2221" s="75">
        <v>53.0</v>
      </c>
      <c r="D2221" s="75">
        <v>58.2666666666667</v>
      </c>
      <c r="E2221" s="75">
        <v>55.1333333333333</v>
      </c>
    </row>
    <row r="2222" ht="15.75" customHeight="1">
      <c r="A2222" s="13">
        <v>42148.166666666664</v>
      </c>
      <c r="B2222" s="75">
        <v>52.0</v>
      </c>
      <c r="C2222" s="75">
        <v>52.8833333333333</v>
      </c>
      <c r="D2222" s="75">
        <v>57.7666666666667</v>
      </c>
      <c r="E2222" s="75">
        <v>55.0</v>
      </c>
    </row>
    <row r="2223" ht="15.75" customHeight="1">
      <c r="A2223" s="13">
        <v>42148.177083333336</v>
      </c>
      <c r="B2223" s="75">
        <v>52.0</v>
      </c>
      <c r="C2223" s="75">
        <v>52.6333333333333</v>
      </c>
      <c r="D2223" s="75">
        <v>57.2666666666667</v>
      </c>
      <c r="E2223" s="75">
        <v>55.0</v>
      </c>
    </row>
    <row r="2224" ht="15.75" customHeight="1">
      <c r="A2224" s="13">
        <v>42148.1875</v>
      </c>
      <c r="B2224" s="75">
        <v>52.0</v>
      </c>
      <c r="C2224" s="75">
        <v>52.3833333333333</v>
      </c>
      <c r="D2224" s="75">
        <v>56.7666666666667</v>
      </c>
      <c r="E2224" s="75">
        <v>55.0</v>
      </c>
    </row>
    <row r="2225" ht="15.75" customHeight="1">
      <c r="A2225" s="13">
        <v>42148.197916666664</v>
      </c>
      <c r="B2225" s="75">
        <v>52.0</v>
      </c>
      <c r="C2225" s="75">
        <v>52.1333333333333</v>
      </c>
      <c r="D2225" s="75">
        <v>56.2666666666667</v>
      </c>
      <c r="E2225" s="75">
        <v>55.0</v>
      </c>
    </row>
    <row r="2226" ht="15.75" customHeight="1">
      <c r="A2226" s="13">
        <v>42148.208333333336</v>
      </c>
      <c r="B2226" s="75">
        <v>52.1333333333333</v>
      </c>
      <c r="C2226" s="75">
        <v>52.1166666666667</v>
      </c>
      <c r="D2226" s="75">
        <v>55.8833333333333</v>
      </c>
      <c r="E2226" s="75">
        <v>55.2333333333333</v>
      </c>
    </row>
    <row r="2227" ht="15.75" customHeight="1">
      <c r="A2227" s="13">
        <v>42148.21875</v>
      </c>
      <c r="B2227" s="75">
        <v>52.6333333333333</v>
      </c>
      <c r="C2227" s="75">
        <v>52.3666666666667</v>
      </c>
      <c r="D2227" s="75">
        <v>55.6333333333333</v>
      </c>
      <c r="E2227" s="75">
        <v>55.7333333333333</v>
      </c>
    </row>
    <row r="2228" ht="15.75" customHeight="1">
      <c r="A2228" s="13">
        <v>42148.229166666664</v>
      </c>
      <c r="B2228" s="75">
        <v>53.1333333333333</v>
      </c>
      <c r="C2228" s="75">
        <v>52.6166666666667</v>
      </c>
      <c r="D2228" s="75">
        <v>55.3833333333333</v>
      </c>
      <c r="E2228" s="75">
        <v>56.2333333333333</v>
      </c>
    </row>
    <row r="2229" ht="15.75" customHeight="1">
      <c r="A2229" s="13">
        <v>42148.239583333336</v>
      </c>
      <c r="B2229" s="75">
        <v>53.6333333333333</v>
      </c>
      <c r="C2229" s="75">
        <v>52.8666666666667</v>
      </c>
      <c r="D2229" s="75">
        <v>55.1333333333333</v>
      </c>
      <c r="E2229" s="75">
        <v>56.7333333333333</v>
      </c>
    </row>
    <row r="2230" ht="15.75" customHeight="1">
      <c r="A2230" s="13">
        <v>42148.25</v>
      </c>
      <c r="B2230" s="75">
        <v>54.0</v>
      </c>
      <c r="C2230" s="75">
        <v>53.35</v>
      </c>
      <c r="D2230" s="75">
        <v>55.4666666666667</v>
      </c>
      <c r="E2230" s="75">
        <v>57.35</v>
      </c>
    </row>
    <row r="2231" ht="15.75" customHeight="1">
      <c r="A2231" s="13">
        <v>42148.260416666664</v>
      </c>
      <c r="B2231" s="75">
        <v>54.2545454545455</v>
      </c>
      <c r="C2231" s="75">
        <v>54.1</v>
      </c>
      <c r="D2231" s="75">
        <v>56.4666666666667</v>
      </c>
      <c r="E2231" s="75">
        <v>58.1</v>
      </c>
    </row>
    <row r="2232" ht="15.75" customHeight="1">
      <c r="A2232" s="13">
        <v>42148.270833333336</v>
      </c>
      <c r="B2232" s="75">
        <v>54.5272727272727</v>
      </c>
      <c r="C2232" s="75">
        <v>54.85</v>
      </c>
      <c r="D2232" s="75">
        <v>57.4666666666667</v>
      </c>
      <c r="E2232" s="75">
        <v>58.85</v>
      </c>
    </row>
    <row r="2233" ht="15.75" customHeight="1">
      <c r="A2233" s="13">
        <v>42148.28125</v>
      </c>
      <c r="B2233" s="75">
        <v>54.8</v>
      </c>
      <c r="C2233" s="75">
        <v>55.6</v>
      </c>
      <c r="D2233" s="75">
        <v>58.4666666666667</v>
      </c>
      <c r="E2233" s="75">
        <v>59.6</v>
      </c>
    </row>
    <row r="2234" ht="15.75" customHeight="1">
      <c r="A2234" s="13">
        <v>42148.291666666664</v>
      </c>
      <c r="B2234" s="75">
        <v>55.0</v>
      </c>
      <c r="C2234" s="75">
        <v>56.2333333333333</v>
      </c>
      <c r="D2234" s="75">
        <v>59.7</v>
      </c>
      <c r="E2234" s="75">
        <v>60.35</v>
      </c>
    </row>
    <row r="2235" ht="15.75" customHeight="1">
      <c r="A2235" s="13">
        <v>42148.302083333336</v>
      </c>
      <c r="B2235" s="75">
        <v>55.0</v>
      </c>
      <c r="C2235" s="75">
        <v>56.7333333333333</v>
      </c>
      <c r="D2235" s="75">
        <v>61.2</v>
      </c>
      <c r="E2235" s="75">
        <v>61.1</v>
      </c>
    </row>
    <row r="2236" ht="15.75" customHeight="1">
      <c r="A2236" s="13">
        <v>42148.3125</v>
      </c>
      <c r="B2236" s="75">
        <v>55.0</v>
      </c>
      <c r="C2236" s="75">
        <v>57.2333333333333</v>
      </c>
      <c r="D2236" s="75">
        <v>62.7</v>
      </c>
      <c r="E2236" s="75">
        <v>61.85</v>
      </c>
    </row>
    <row r="2237" ht="15.75" customHeight="1">
      <c r="A2237" s="13">
        <v>42148.322916666664</v>
      </c>
      <c r="B2237" s="75">
        <v>55.0</v>
      </c>
      <c r="C2237" s="75">
        <v>57.7333333333333</v>
      </c>
      <c r="D2237" s="75">
        <v>64.2</v>
      </c>
      <c r="E2237" s="75">
        <v>62.6</v>
      </c>
    </row>
    <row r="2238" ht="15.75" customHeight="1">
      <c r="A2238" s="13">
        <v>42148.333333333336</v>
      </c>
      <c r="B2238" s="75">
        <v>55.0666666666667</v>
      </c>
      <c r="C2238" s="75">
        <v>58.4666666666667</v>
      </c>
      <c r="D2238" s="75">
        <v>65.7</v>
      </c>
      <c r="E2238" s="75">
        <v>63.35</v>
      </c>
    </row>
    <row r="2239" ht="15.75" customHeight="1">
      <c r="A2239" s="13">
        <v>42148.34375</v>
      </c>
      <c r="B2239" s="75">
        <v>55.3166666666667</v>
      </c>
      <c r="C2239" s="75">
        <v>59.4666666666667</v>
      </c>
      <c r="D2239" s="75">
        <v>67.2</v>
      </c>
      <c r="E2239" s="75">
        <v>64.1</v>
      </c>
    </row>
    <row r="2240" ht="15.75" customHeight="1">
      <c r="A2240" s="13">
        <v>42148.354166666664</v>
      </c>
      <c r="B2240" s="75">
        <v>55.5666666666667</v>
      </c>
      <c r="C2240" s="75">
        <v>60.4666666666667</v>
      </c>
      <c r="D2240" s="75">
        <v>68.7</v>
      </c>
      <c r="E2240" s="75">
        <v>64.85</v>
      </c>
    </row>
    <row r="2241" ht="15.75" customHeight="1">
      <c r="A2241" s="13">
        <v>42148.364583333336</v>
      </c>
      <c r="B2241" s="75">
        <v>55.8166666666667</v>
      </c>
      <c r="C2241" s="75">
        <v>61.4666666666667</v>
      </c>
      <c r="D2241" s="75">
        <v>70.2</v>
      </c>
      <c r="E2241" s="75">
        <v>65.6</v>
      </c>
    </row>
    <row r="2242" ht="15.75" customHeight="1">
      <c r="A2242" s="13">
        <v>42148.375</v>
      </c>
      <c r="B2242" s="75">
        <v>56.0666666666667</v>
      </c>
      <c r="C2242" s="75">
        <v>62.35</v>
      </c>
      <c r="D2242" s="75">
        <v>71.5833333333333</v>
      </c>
      <c r="E2242" s="75">
        <v>66.4666666666667</v>
      </c>
    </row>
    <row r="2243" ht="15.75" customHeight="1">
      <c r="A2243" s="13">
        <v>42148.385416666664</v>
      </c>
      <c r="B2243" s="75">
        <v>56.3166666666667</v>
      </c>
      <c r="C2243" s="75">
        <v>63.1</v>
      </c>
      <c r="D2243" s="75">
        <v>72.8333333333333</v>
      </c>
      <c r="E2243" s="75">
        <v>67.4666666666667</v>
      </c>
    </row>
    <row r="2244" ht="15.75" customHeight="1">
      <c r="A2244" s="13">
        <v>42148.395833333336</v>
      </c>
      <c r="B2244" s="75">
        <v>56.5666666666667</v>
      </c>
      <c r="C2244" s="75">
        <v>63.85</v>
      </c>
      <c r="D2244" s="75">
        <v>74.0833333333333</v>
      </c>
      <c r="E2244" s="75">
        <v>68.4666666666667</v>
      </c>
    </row>
    <row r="2245" ht="15.75" customHeight="1">
      <c r="A2245" s="13">
        <v>42148.40625</v>
      </c>
      <c r="B2245" s="75">
        <v>56.8166666666667</v>
      </c>
      <c r="C2245" s="75">
        <v>64.6</v>
      </c>
      <c r="D2245" s="75">
        <v>75.3333333333333</v>
      </c>
      <c r="E2245" s="75">
        <v>69.4666666666667</v>
      </c>
    </row>
    <row r="2246" ht="15.75" customHeight="1">
      <c r="A2246" s="13">
        <v>42148.416666666664</v>
      </c>
      <c r="B2246" s="75">
        <v>57.0666666666667</v>
      </c>
      <c r="C2246" s="75">
        <v>65.35</v>
      </c>
      <c r="D2246" s="75">
        <v>76.35</v>
      </c>
      <c r="E2246" s="75">
        <v>70.4666666666667</v>
      </c>
    </row>
    <row r="2247" ht="15.75" customHeight="1">
      <c r="A2247" s="13">
        <v>42148.427083333336</v>
      </c>
      <c r="B2247" s="75">
        <v>57.3166666666667</v>
      </c>
      <c r="C2247" s="75">
        <v>66.1</v>
      </c>
      <c r="D2247" s="75">
        <v>77.1</v>
      </c>
      <c r="E2247" s="75">
        <v>71.4666666666667</v>
      </c>
    </row>
    <row r="2248" ht="15.75" customHeight="1">
      <c r="A2248" s="13">
        <v>42148.4375</v>
      </c>
      <c r="B2248" s="75">
        <v>57.5666666666667</v>
      </c>
      <c r="C2248" s="75">
        <v>66.85</v>
      </c>
      <c r="D2248" s="75">
        <v>77.85</v>
      </c>
      <c r="E2248" s="75">
        <v>72.4666666666667</v>
      </c>
    </row>
    <row r="2249" ht="15.75" customHeight="1">
      <c r="A2249" s="13">
        <v>42148.447916666664</v>
      </c>
      <c r="B2249" s="75">
        <v>57.8166666666667</v>
      </c>
      <c r="C2249" s="75">
        <v>67.6</v>
      </c>
      <c r="D2249" s="75">
        <v>78.6</v>
      </c>
      <c r="E2249" s="75">
        <v>73.4666666666667</v>
      </c>
    </row>
    <row r="2250" ht="15.75" customHeight="1">
      <c r="A2250" s="13">
        <v>42148.458333333336</v>
      </c>
      <c r="B2250" s="75">
        <v>58.2</v>
      </c>
      <c r="C2250" s="75">
        <v>68.1166666666667</v>
      </c>
      <c r="D2250" s="75">
        <v>79.1166666666667</v>
      </c>
      <c r="E2250" s="75">
        <v>74.2333333333333</v>
      </c>
    </row>
    <row r="2251" ht="15.75" customHeight="1">
      <c r="A2251" s="13">
        <v>42148.46875</v>
      </c>
      <c r="B2251" s="75">
        <v>58.95</v>
      </c>
      <c r="C2251" s="75">
        <v>68.3666666666667</v>
      </c>
      <c r="D2251" s="75">
        <v>79.3666666666667</v>
      </c>
      <c r="E2251" s="75">
        <v>74.7333333333333</v>
      </c>
    </row>
    <row r="2252" ht="15.75" customHeight="1">
      <c r="A2252" s="13">
        <v>42148.479166666664</v>
      </c>
      <c r="B2252" s="75">
        <v>59.7</v>
      </c>
      <c r="C2252" s="75">
        <v>68.6166666666667</v>
      </c>
      <c r="D2252" s="75">
        <v>79.6166666666667</v>
      </c>
      <c r="E2252" s="75">
        <v>75.2333333333333</v>
      </c>
    </row>
    <row r="2253" ht="15.75" customHeight="1">
      <c r="A2253" s="13">
        <v>42148.489583333336</v>
      </c>
      <c r="B2253" s="75">
        <v>60.45</v>
      </c>
      <c r="C2253" s="75">
        <v>68.8666666666667</v>
      </c>
      <c r="D2253" s="75">
        <v>79.8666666666667</v>
      </c>
      <c r="E2253" s="75">
        <v>75.7333333333333</v>
      </c>
    </row>
    <row r="2254" ht="15.75" customHeight="1">
      <c r="A2254" s="13">
        <v>42148.5</v>
      </c>
      <c r="B2254" s="75">
        <v>60.9333333333333</v>
      </c>
      <c r="C2254" s="75">
        <v>68.8833333333333</v>
      </c>
      <c r="D2254" s="75">
        <v>80.1166666666667</v>
      </c>
      <c r="E2254" s="75">
        <v>76.1166666666667</v>
      </c>
    </row>
    <row r="2255" ht="15.75" customHeight="1">
      <c r="A2255" s="13">
        <v>42148.510416666664</v>
      </c>
      <c r="B2255" s="75">
        <v>60.6833333333333</v>
      </c>
      <c r="C2255" s="75">
        <v>68.6333333333333</v>
      </c>
      <c r="D2255" s="75">
        <v>80.3666666666667</v>
      </c>
      <c r="E2255" s="75">
        <v>76.3666666666667</v>
      </c>
    </row>
    <row r="2256" ht="15.75" customHeight="1">
      <c r="A2256" s="13">
        <v>42148.520833333336</v>
      </c>
      <c r="B2256" s="75">
        <v>60.4333333333333</v>
      </c>
      <c r="C2256" s="75">
        <v>68.3833333333333</v>
      </c>
      <c r="D2256" s="75">
        <v>80.6166666666667</v>
      </c>
      <c r="E2256" s="75">
        <v>76.6166666666667</v>
      </c>
    </row>
    <row r="2257" ht="15.75" customHeight="1">
      <c r="A2257" s="13">
        <v>42148.53125</v>
      </c>
      <c r="B2257" s="75">
        <v>60.1833333333333</v>
      </c>
      <c r="C2257" s="75">
        <v>68.1333333333333</v>
      </c>
      <c r="D2257" s="75">
        <v>80.8666666666667</v>
      </c>
      <c r="E2257" s="75">
        <v>76.8666666666667</v>
      </c>
    </row>
    <row r="2258" ht="15.75" customHeight="1">
      <c r="A2258" s="13">
        <v>42148.541666666664</v>
      </c>
      <c r="B2258" s="75">
        <v>60.0</v>
      </c>
      <c r="C2258" s="75">
        <v>68.0</v>
      </c>
      <c r="D2258" s="75">
        <v>81.2333333333333</v>
      </c>
      <c r="E2258" s="75">
        <v>77.35</v>
      </c>
    </row>
    <row r="2259" ht="15.75" customHeight="1">
      <c r="A2259" s="13">
        <v>42148.552083333336</v>
      </c>
      <c r="B2259" s="75">
        <v>60.0</v>
      </c>
      <c r="C2259" s="75">
        <v>68.0</v>
      </c>
      <c r="D2259" s="75">
        <v>81.7333333333333</v>
      </c>
      <c r="E2259" s="75">
        <v>78.1</v>
      </c>
    </row>
    <row r="2260" ht="15.75" customHeight="1">
      <c r="A2260" s="13">
        <v>42148.5625</v>
      </c>
      <c r="B2260" s="75">
        <v>60.0</v>
      </c>
      <c r="C2260" s="75">
        <v>68.0</v>
      </c>
      <c r="D2260" s="75">
        <v>82.2333333333333</v>
      </c>
      <c r="E2260" s="75">
        <v>78.85</v>
      </c>
    </row>
    <row r="2261" ht="15.75" customHeight="1">
      <c r="A2261" s="13">
        <v>42148.572916666664</v>
      </c>
      <c r="B2261" s="75">
        <v>60.0</v>
      </c>
      <c r="C2261" s="75">
        <v>68.0</v>
      </c>
      <c r="D2261" s="75">
        <v>82.7333333333333</v>
      </c>
      <c r="E2261" s="75">
        <v>79.6</v>
      </c>
    </row>
    <row r="2262" ht="15.75" customHeight="1">
      <c r="A2262" s="13">
        <v>42148.583333333336</v>
      </c>
      <c r="B2262" s="75">
        <v>59.8666666666667</v>
      </c>
      <c r="C2262" s="75">
        <v>67.8833333333333</v>
      </c>
      <c r="D2262" s="75">
        <v>83.1166666666667</v>
      </c>
      <c r="E2262" s="75">
        <v>80.1166666666667</v>
      </c>
    </row>
    <row r="2263" ht="15.75" customHeight="1">
      <c r="A2263" s="13">
        <v>42148.59375</v>
      </c>
      <c r="B2263" s="75">
        <v>59.3666666666667</v>
      </c>
      <c r="C2263" s="75">
        <v>67.6333333333333</v>
      </c>
      <c r="D2263" s="75">
        <v>83.3666666666667</v>
      </c>
      <c r="E2263" s="75">
        <v>80.3666666666667</v>
      </c>
    </row>
    <row r="2264" ht="15.75" customHeight="1">
      <c r="A2264" s="13">
        <v>42148.604166666664</v>
      </c>
      <c r="B2264" s="75">
        <v>58.8666666666667</v>
      </c>
      <c r="C2264" s="75">
        <v>67.3833333333333</v>
      </c>
      <c r="D2264" s="75">
        <v>83.6166666666667</v>
      </c>
      <c r="E2264" s="75">
        <v>80.6166666666667</v>
      </c>
    </row>
    <row r="2265" ht="15.75" customHeight="1">
      <c r="A2265" s="13">
        <v>42148.614583333336</v>
      </c>
      <c r="B2265" s="75">
        <v>58.3666666666667</v>
      </c>
      <c r="C2265" s="75">
        <v>67.1333333333333</v>
      </c>
      <c r="D2265" s="75">
        <v>83.8666666666667</v>
      </c>
      <c r="E2265" s="75">
        <v>80.8666666666667</v>
      </c>
    </row>
    <row r="2266" ht="15.75" customHeight="1">
      <c r="A2266" s="13">
        <v>42148.625</v>
      </c>
      <c r="B2266" s="75">
        <v>58.0</v>
      </c>
      <c r="C2266" s="75">
        <v>66.65</v>
      </c>
      <c r="D2266" s="75">
        <v>84.0</v>
      </c>
      <c r="E2266" s="75">
        <v>81.0</v>
      </c>
    </row>
    <row r="2267" ht="15.75" customHeight="1">
      <c r="A2267" s="13">
        <v>42148.635416666664</v>
      </c>
      <c r="B2267" s="75">
        <v>58.0</v>
      </c>
      <c r="C2267" s="75">
        <v>65.9</v>
      </c>
      <c r="D2267" s="75">
        <v>84.0</v>
      </c>
      <c r="E2267" s="75">
        <v>81.0</v>
      </c>
    </row>
    <row r="2268" ht="15.75" customHeight="1">
      <c r="A2268" s="13">
        <v>42148.645833333336</v>
      </c>
      <c r="B2268" s="75">
        <v>58.0</v>
      </c>
      <c r="C2268" s="75">
        <v>65.15</v>
      </c>
      <c r="D2268" s="75">
        <v>84.0</v>
      </c>
      <c r="E2268" s="75">
        <v>81.0</v>
      </c>
    </row>
    <row r="2269" ht="15.75" customHeight="1">
      <c r="A2269" s="13">
        <v>42148.65625</v>
      </c>
      <c r="B2269" s="75">
        <v>58.0</v>
      </c>
      <c r="C2269" s="75">
        <v>64.4</v>
      </c>
      <c r="D2269" s="75">
        <v>84.0</v>
      </c>
      <c r="E2269" s="75">
        <v>81.0</v>
      </c>
    </row>
    <row r="2270" ht="15.75" customHeight="1">
      <c r="A2270" s="13">
        <v>42148.666666666664</v>
      </c>
      <c r="B2270" s="75">
        <v>57.9333333333333</v>
      </c>
      <c r="C2270" s="75">
        <v>63.7666666666667</v>
      </c>
      <c r="D2270" s="75">
        <v>84.1166666666667</v>
      </c>
      <c r="E2270" s="75">
        <v>81.0</v>
      </c>
    </row>
    <row r="2271" ht="15.75" customHeight="1">
      <c r="A2271" s="13">
        <v>42148.677083333336</v>
      </c>
      <c r="B2271" s="75">
        <v>57.6833333333333</v>
      </c>
      <c r="C2271" s="75">
        <v>63.2666666666667</v>
      </c>
      <c r="D2271" s="75">
        <v>84.3666666666667</v>
      </c>
      <c r="E2271" s="75">
        <v>81.0</v>
      </c>
    </row>
    <row r="2272" ht="15.75" customHeight="1">
      <c r="A2272" s="13">
        <v>42148.6875</v>
      </c>
      <c r="B2272" s="75">
        <v>57.4333333333333</v>
      </c>
      <c r="C2272" s="75">
        <v>62.7666666666667</v>
      </c>
      <c r="D2272" s="75">
        <v>84.6166666666667</v>
      </c>
      <c r="E2272" s="75">
        <v>81.0</v>
      </c>
    </row>
    <row r="2273" ht="15.75" customHeight="1">
      <c r="A2273" s="13">
        <v>42148.697916666664</v>
      </c>
      <c r="B2273" s="75">
        <v>57.1833333333333</v>
      </c>
      <c r="C2273" s="75">
        <v>62.2666666666667</v>
      </c>
      <c r="D2273" s="75">
        <v>84.8666666666667</v>
      </c>
      <c r="E2273" s="75">
        <v>81.0</v>
      </c>
    </row>
    <row r="2274" ht="15.75" customHeight="1">
      <c r="A2274" s="13">
        <v>42148.708333333336</v>
      </c>
      <c r="B2274" s="75">
        <v>56.9333333333333</v>
      </c>
      <c r="C2274" s="75">
        <v>61.7666666666667</v>
      </c>
      <c r="D2274" s="75">
        <v>84.8833333333333</v>
      </c>
      <c r="E2274" s="75">
        <v>80.8833333333333</v>
      </c>
    </row>
    <row r="2275" ht="15.75" customHeight="1">
      <c r="A2275" s="13">
        <v>42148.71875</v>
      </c>
      <c r="B2275" s="75">
        <v>56.6833333333333</v>
      </c>
      <c r="C2275" s="75">
        <v>61.2666666666667</v>
      </c>
      <c r="D2275" s="75">
        <v>84.6333333333333</v>
      </c>
      <c r="E2275" s="75">
        <v>80.6333333333333</v>
      </c>
    </row>
    <row r="2276" ht="15.75" customHeight="1">
      <c r="A2276" s="13">
        <v>42148.729166666664</v>
      </c>
      <c r="B2276" s="75">
        <v>56.4333333333333</v>
      </c>
      <c r="C2276" s="75">
        <v>60.7666666666667</v>
      </c>
      <c r="D2276" s="75">
        <v>84.3833333333333</v>
      </c>
      <c r="E2276" s="75">
        <v>80.3833333333333</v>
      </c>
    </row>
    <row r="2277" ht="15.75" customHeight="1">
      <c r="A2277" s="13">
        <v>42148.739583333336</v>
      </c>
      <c r="B2277" s="75">
        <v>56.1833333333333</v>
      </c>
      <c r="C2277" s="75">
        <v>60.2666666666667</v>
      </c>
      <c r="D2277" s="75">
        <v>84.1333333333333</v>
      </c>
      <c r="E2277" s="75">
        <v>80.1333333333333</v>
      </c>
    </row>
    <row r="2278" ht="15.75" customHeight="1">
      <c r="A2278" s="13">
        <v>42148.75</v>
      </c>
      <c r="B2278" s="75">
        <v>56.0</v>
      </c>
      <c r="C2278" s="75">
        <v>59.7666666666667</v>
      </c>
      <c r="D2278" s="75">
        <v>83.7666666666667</v>
      </c>
      <c r="E2278" s="75">
        <v>79.8833333333333</v>
      </c>
    </row>
    <row r="2279" ht="15.75" customHeight="1">
      <c r="A2279" s="13">
        <v>42148.760416666664</v>
      </c>
      <c r="B2279" s="75">
        <v>56.0</v>
      </c>
      <c r="C2279" s="75">
        <v>59.2666666666667</v>
      </c>
      <c r="D2279" s="75">
        <v>83.2666666666667</v>
      </c>
      <c r="E2279" s="75">
        <v>79.6333333333333</v>
      </c>
    </row>
    <row r="2280" ht="15.75" customHeight="1">
      <c r="A2280" s="13">
        <v>42148.770833333336</v>
      </c>
      <c r="B2280" s="75">
        <v>56.0</v>
      </c>
      <c r="C2280" s="75">
        <v>58.7666666666667</v>
      </c>
      <c r="D2280" s="75">
        <v>82.7666666666667</v>
      </c>
      <c r="E2280" s="75">
        <v>79.3833333333333</v>
      </c>
    </row>
    <row r="2281" ht="15.75" customHeight="1">
      <c r="A2281" s="13">
        <v>42148.78125</v>
      </c>
      <c r="B2281" s="75">
        <v>56.0</v>
      </c>
      <c r="C2281" s="75">
        <v>58.2666666666667</v>
      </c>
      <c r="D2281" s="75">
        <v>82.2666666666667</v>
      </c>
      <c r="E2281" s="75">
        <v>79.1333333333333</v>
      </c>
    </row>
    <row r="2282" ht="15.75" customHeight="1">
      <c r="A2282" s="13">
        <v>42148.791666666664</v>
      </c>
      <c r="B2282" s="75">
        <v>55.8461538461538</v>
      </c>
      <c r="C2282" s="75">
        <v>57.7666666666667</v>
      </c>
      <c r="D2282" s="75">
        <v>81.5333333333333</v>
      </c>
      <c r="E2282" s="75">
        <v>78.7666666666667</v>
      </c>
    </row>
    <row r="2283" ht="15.75" customHeight="1">
      <c r="A2283" s="13">
        <v>42148.802083333336</v>
      </c>
      <c r="B2283" s="75">
        <v>55.2692307692308</v>
      </c>
      <c r="C2283" s="75">
        <v>57.2666666666667</v>
      </c>
      <c r="D2283" s="75">
        <v>80.5333333333333</v>
      </c>
      <c r="E2283" s="75">
        <v>78.2666666666667</v>
      </c>
    </row>
    <row r="2284" ht="15.75" customHeight="1">
      <c r="A2284" s="13">
        <v>42148.8125</v>
      </c>
      <c r="B2284" s="75">
        <v>55.2352941176471</v>
      </c>
      <c r="C2284" s="75">
        <v>56.7666666666667</v>
      </c>
      <c r="D2284" s="75">
        <v>79.5333333333333</v>
      </c>
      <c r="E2284" s="75">
        <v>77.7666666666667</v>
      </c>
    </row>
    <row r="2285" ht="15.75" customHeight="1">
      <c r="A2285" s="13">
        <v>42148.822916666664</v>
      </c>
      <c r="B2285" s="75">
        <v>55.6764705882353</v>
      </c>
      <c r="C2285" s="75">
        <v>56.2666666666667</v>
      </c>
      <c r="D2285" s="75">
        <v>78.5333333333333</v>
      </c>
      <c r="E2285" s="75">
        <v>77.2666666666667</v>
      </c>
    </row>
    <row r="2286" ht="15.75" customHeight="1">
      <c r="A2286" s="13">
        <v>42148.833333333336</v>
      </c>
      <c r="B2286" s="75">
        <v>56.0</v>
      </c>
      <c r="C2286" s="75">
        <v>56.1166666666667</v>
      </c>
      <c r="D2286" s="75">
        <v>77.5333333333333</v>
      </c>
      <c r="E2286" s="75">
        <v>76.7666666666667</v>
      </c>
    </row>
    <row r="2287" ht="15.75" customHeight="1">
      <c r="A2287" s="13">
        <v>42148.84375</v>
      </c>
      <c r="B2287" s="75">
        <v>56.0</v>
      </c>
      <c r="C2287" s="75">
        <v>56.3666666666667</v>
      </c>
      <c r="D2287" s="75">
        <v>76.5333333333333</v>
      </c>
      <c r="E2287" s="75">
        <v>76.2666666666667</v>
      </c>
    </row>
    <row r="2288" ht="15.75" customHeight="1">
      <c r="A2288" s="13">
        <v>42148.854166666664</v>
      </c>
      <c r="B2288" s="75">
        <v>56.0</v>
      </c>
      <c r="C2288" s="75">
        <v>56.6166666666667</v>
      </c>
      <c r="D2288" s="75">
        <v>75.5333333333333</v>
      </c>
      <c r="E2288" s="75">
        <v>75.7666666666667</v>
      </c>
    </row>
    <row r="2289" ht="15.75" customHeight="1">
      <c r="A2289" s="13">
        <v>42148.864583333336</v>
      </c>
      <c r="B2289" s="75">
        <v>56.0</v>
      </c>
      <c r="C2289" s="75">
        <v>56.8666666666667</v>
      </c>
      <c r="D2289" s="75">
        <v>74.5333333333333</v>
      </c>
      <c r="E2289" s="75">
        <v>75.2666666666667</v>
      </c>
    </row>
    <row r="2290" ht="15.75" customHeight="1">
      <c r="A2290" s="13">
        <v>42148.875</v>
      </c>
      <c r="B2290" s="75">
        <v>56.0</v>
      </c>
      <c r="C2290" s="75">
        <v>57.0</v>
      </c>
      <c r="D2290" s="75">
        <v>73.4166666666667</v>
      </c>
      <c r="E2290" s="75">
        <v>74.7666666666667</v>
      </c>
    </row>
    <row r="2291" ht="15.75" customHeight="1">
      <c r="A2291" s="13">
        <v>42148.885416666664</v>
      </c>
      <c r="B2291" s="75">
        <v>56.0</v>
      </c>
      <c r="C2291" s="75">
        <v>57.0</v>
      </c>
      <c r="D2291" s="75">
        <v>72.1666666666667</v>
      </c>
      <c r="E2291" s="75">
        <v>74.2666666666667</v>
      </c>
    </row>
    <row r="2292" ht="15.75" customHeight="1">
      <c r="A2292" s="13">
        <v>42148.895833333336</v>
      </c>
      <c r="B2292" s="75">
        <v>56.0</v>
      </c>
      <c r="C2292" s="75">
        <v>57.0</v>
      </c>
      <c r="D2292" s="75">
        <v>70.9166666666667</v>
      </c>
      <c r="E2292" s="75">
        <v>73.7666666666667</v>
      </c>
    </row>
    <row r="2293" ht="15.75" customHeight="1">
      <c r="A2293" s="13">
        <v>42148.90625</v>
      </c>
      <c r="B2293" s="75">
        <v>56.0</v>
      </c>
      <c r="C2293" s="75">
        <v>57.0</v>
      </c>
      <c r="D2293" s="75">
        <v>69.6666666666667</v>
      </c>
      <c r="E2293" s="75">
        <v>73.2666666666667</v>
      </c>
    </row>
    <row r="2294" ht="15.75" customHeight="1">
      <c r="A2294" s="13">
        <v>42148.916666666664</v>
      </c>
      <c r="B2294" s="75">
        <v>56.0</v>
      </c>
      <c r="C2294" s="75">
        <v>57.0</v>
      </c>
      <c r="D2294" s="75">
        <v>69.1166666666667</v>
      </c>
      <c r="E2294" s="75">
        <v>72.4166666666667</v>
      </c>
    </row>
    <row r="2295" ht="15.75" customHeight="1">
      <c r="A2295" s="13">
        <v>42148.927083333336</v>
      </c>
      <c r="B2295" s="75">
        <v>56.0</v>
      </c>
      <c r="C2295" s="75">
        <v>57.0</v>
      </c>
      <c r="D2295" s="75">
        <v>69.3666666666667</v>
      </c>
      <c r="E2295" s="75">
        <v>71.1666666666667</v>
      </c>
    </row>
    <row r="2296" ht="15.75" customHeight="1">
      <c r="A2296" s="13">
        <v>42148.9375</v>
      </c>
      <c r="B2296" s="75">
        <v>56.0</v>
      </c>
      <c r="C2296" s="75">
        <v>57.0</v>
      </c>
      <c r="D2296" s="75">
        <v>69.6166666666667</v>
      </c>
      <c r="E2296" s="75">
        <v>69.9166666666667</v>
      </c>
    </row>
    <row r="2297" ht="15.75" customHeight="1">
      <c r="A2297" s="13">
        <v>42148.947916666664</v>
      </c>
      <c r="B2297" s="75">
        <v>56.0</v>
      </c>
      <c r="C2297" s="75">
        <v>57.0</v>
      </c>
      <c r="D2297" s="75">
        <v>69.8666666666667</v>
      </c>
      <c r="E2297" s="75">
        <v>68.6666666666667</v>
      </c>
    </row>
    <row r="2298" ht="15.75" customHeight="1">
      <c r="A2298" s="13">
        <v>42148.958333333336</v>
      </c>
      <c r="B2298" s="75">
        <v>56.0</v>
      </c>
      <c r="C2298" s="75">
        <v>57.0</v>
      </c>
      <c r="D2298" s="75">
        <v>70.0</v>
      </c>
      <c r="E2298" s="75">
        <v>67.65</v>
      </c>
    </row>
    <row r="2299" ht="15.75" customHeight="1">
      <c r="A2299" s="13">
        <v>42148.96875</v>
      </c>
      <c r="B2299" s="75">
        <v>56.0</v>
      </c>
      <c r="C2299" s="75">
        <v>57.0</v>
      </c>
      <c r="D2299" s="75">
        <v>70.0</v>
      </c>
      <c r="E2299" s="75">
        <v>66.9</v>
      </c>
    </row>
    <row r="2300" ht="15.75" customHeight="1">
      <c r="A2300" s="13">
        <v>42148.979166666664</v>
      </c>
      <c r="B2300" s="75">
        <v>56.0</v>
      </c>
      <c r="C2300" s="75">
        <v>57.0</v>
      </c>
      <c r="D2300" s="75">
        <v>70.0</v>
      </c>
      <c r="E2300" s="75">
        <v>66.15</v>
      </c>
    </row>
    <row r="2301" ht="15.75" customHeight="1">
      <c r="A2301" s="13">
        <v>42148.989583333336</v>
      </c>
      <c r="B2301" s="75">
        <v>56.0</v>
      </c>
      <c r="C2301" s="75">
        <v>57.0</v>
      </c>
      <c r="D2301" s="75">
        <v>70.0</v>
      </c>
      <c r="E2301" s="75">
        <v>65.4</v>
      </c>
    </row>
    <row r="2302" ht="15.75" customHeight="1">
      <c r="A2302" s="13">
        <v>42149.0</v>
      </c>
      <c r="B2302" s="75">
        <v>55.9333333333333</v>
      </c>
      <c r="C2302" s="75">
        <v>57.0</v>
      </c>
      <c r="D2302" s="75">
        <v>69.8833333333333</v>
      </c>
      <c r="E2302" s="75">
        <v>64.7666666666667</v>
      </c>
    </row>
    <row r="2303" ht="15.75" customHeight="1">
      <c r="A2303" s="13">
        <v>42149.010416666664</v>
      </c>
      <c r="B2303" s="75">
        <v>55.6833333333333</v>
      </c>
      <c r="C2303" s="75">
        <v>57.0</v>
      </c>
      <c r="D2303" s="75">
        <v>69.6333333333333</v>
      </c>
      <c r="E2303" s="75">
        <v>64.2666666666667</v>
      </c>
    </row>
    <row r="2304" ht="15.75" customHeight="1">
      <c r="A2304" s="13">
        <v>42149.020833333336</v>
      </c>
      <c r="B2304" s="75">
        <v>55.4333333333333</v>
      </c>
      <c r="C2304" s="75">
        <v>57.0</v>
      </c>
      <c r="D2304" s="75">
        <v>69.3833333333333</v>
      </c>
      <c r="E2304" s="75">
        <v>63.7666666666667</v>
      </c>
    </row>
    <row r="2305" ht="15.75" customHeight="1">
      <c r="A2305" s="13">
        <v>42149.03125</v>
      </c>
      <c r="B2305" s="75">
        <v>55.1833333333333</v>
      </c>
      <c r="C2305" s="75">
        <v>57.0</v>
      </c>
      <c r="D2305" s="75">
        <v>69.1333333333333</v>
      </c>
      <c r="E2305" s="75">
        <v>63.2666666666667</v>
      </c>
    </row>
    <row r="2306" ht="15.75" customHeight="1">
      <c r="A2306" s="13">
        <v>42149.041666666664</v>
      </c>
      <c r="B2306" s="75">
        <v>55.0</v>
      </c>
      <c r="C2306" s="75">
        <v>57.0</v>
      </c>
      <c r="D2306" s="75">
        <v>68.8833333333333</v>
      </c>
      <c r="E2306" s="75">
        <v>62.8833333333333</v>
      </c>
    </row>
    <row r="2307" ht="15.75" customHeight="1">
      <c r="A2307" s="13">
        <v>42149.052083333336</v>
      </c>
      <c r="B2307" s="75">
        <v>55.0</v>
      </c>
      <c r="C2307" s="75">
        <v>57.0</v>
      </c>
      <c r="D2307" s="75">
        <v>68.6333333333333</v>
      </c>
      <c r="E2307" s="75">
        <v>62.6333333333333</v>
      </c>
    </row>
    <row r="2308" ht="15.75" customHeight="1">
      <c r="A2308" s="13">
        <v>42149.0625</v>
      </c>
      <c r="B2308" s="75">
        <v>55.0</v>
      </c>
      <c r="C2308" s="75">
        <v>57.0</v>
      </c>
      <c r="D2308" s="75">
        <v>68.3833333333333</v>
      </c>
      <c r="E2308" s="75">
        <v>62.3833333333333</v>
      </c>
    </row>
    <row r="2309" ht="15.75" customHeight="1">
      <c r="A2309" s="13">
        <v>42149.072916666664</v>
      </c>
      <c r="B2309" s="75">
        <v>55.0</v>
      </c>
      <c r="C2309" s="75">
        <v>57.0</v>
      </c>
      <c r="D2309" s="75">
        <v>68.1333333333333</v>
      </c>
      <c r="E2309" s="75">
        <v>62.1333333333333</v>
      </c>
    </row>
    <row r="2310" ht="15.75" customHeight="1">
      <c r="A2310" s="13">
        <v>42149.083333333336</v>
      </c>
      <c r="B2310" s="75">
        <v>54.9148936170213</v>
      </c>
      <c r="C2310" s="75">
        <v>57.0</v>
      </c>
      <c r="D2310" s="75">
        <v>67.7666666666667</v>
      </c>
      <c r="E2310" s="75">
        <v>61.7666666666667</v>
      </c>
    </row>
    <row r="2311" ht="15.75" customHeight="1">
      <c r="A2311" s="13">
        <v>42149.09375</v>
      </c>
      <c r="B2311" s="75">
        <v>54.5957446808511</v>
      </c>
      <c r="C2311" s="75">
        <v>57.0</v>
      </c>
      <c r="D2311" s="75">
        <v>67.2666666666667</v>
      </c>
      <c r="E2311" s="75">
        <v>61.2666666666667</v>
      </c>
    </row>
    <row r="2312" ht="15.75" customHeight="1">
      <c r="A2312" s="13">
        <v>42149.104166666664</v>
      </c>
      <c r="B2312" s="75">
        <v>54.2765957446809</v>
      </c>
      <c r="C2312" s="75">
        <v>57.0</v>
      </c>
      <c r="D2312" s="75">
        <v>66.7666666666667</v>
      </c>
      <c r="E2312" s="75">
        <v>60.7666666666667</v>
      </c>
    </row>
    <row r="2313" ht="15.75" customHeight="1">
      <c r="A2313" s="13">
        <v>42149.114583333336</v>
      </c>
      <c r="B2313" s="75">
        <v>53.8461538461538</v>
      </c>
      <c r="C2313" s="75">
        <v>57.0</v>
      </c>
      <c r="D2313" s="75">
        <v>66.2666666666667</v>
      </c>
      <c r="E2313" s="75">
        <v>60.2666666666667</v>
      </c>
    </row>
    <row r="2314" ht="15.75" customHeight="1">
      <c r="A2314" s="13">
        <v>42149.125</v>
      </c>
      <c r="B2314" s="75">
        <v>53.1904761904762</v>
      </c>
      <c r="C2314" s="75">
        <v>57.0</v>
      </c>
      <c r="D2314" s="75">
        <v>65.7666666666667</v>
      </c>
      <c r="E2314" s="75">
        <v>59.8833333333333</v>
      </c>
    </row>
    <row r="2315" ht="15.75" customHeight="1">
      <c r="A2315" s="13">
        <v>42149.135416666664</v>
      </c>
      <c r="B2315" s="75">
        <v>53.9047619047619</v>
      </c>
      <c r="C2315" s="75">
        <v>57.0</v>
      </c>
      <c r="D2315" s="75">
        <v>65.2666666666667</v>
      </c>
      <c r="E2315" s="75">
        <v>59.6333333333333</v>
      </c>
    </row>
    <row r="2316" ht="15.75" customHeight="1">
      <c r="A2316" s="13">
        <v>42149.145833333336</v>
      </c>
      <c r="B2316" s="75">
        <v>53.6666666666667</v>
      </c>
      <c r="C2316" s="75">
        <v>57.0</v>
      </c>
      <c r="D2316" s="75">
        <v>64.7666666666667</v>
      </c>
      <c r="E2316" s="75">
        <v>59.3833333333333</v>
      </c>
    </row>
    <row r="2317" ht="15.75" customHeight="1">
      <c r="A2317" s="13">
        <v>42149.15625</v>
      </c>
      <c r="B2317" s="75">
        <v>53.2820512820513</v>
      </c>
      <c r="C2317" s="75">
        <v>57.0</v>
      </c>
      <c r="D2317" s="75">
        <v>64.2666666666667</v>
      </c>
      <c r="E2317" s="75">
        <v>59.1333333333333</v>
      </c>
    </row>
    <row r="2318" ht="15.75" customHeight="1">
      <c r="A2318" s="13">
        <v>42149.166666666664</v>
      </c>
      <c r="B2318" s="75">
        <v>53.0754716981132</v>
      </c>
      <c r="C2318" s="75">
        <v>56.8833333333333</v>
      </c>
      <c r="D2318" s="75">
        <v>64.2333333333333</v>
      </c>
      <c r="E2318" s="75">
        <v>58.8833333333333</v>
      </c>
    </row>
    <row r="2319" ht="15.75" customHeight="1">
      <c r="A2319" s="13">
        <v>42149.177083333336</v>
      </c>
      <c r="B2319" s="75">
        <v>53.3584905660377</v>
      </c>
      <c r="C2319" s="75">
        <v>56.6333333333333</v>
      </c>
      <c r="D2319" s="75">
        <v>64.7333333333333</v>
      </c>
      <c r="E2319" s="75">
        <v>58.6333333333333</v>
      </c>
    </row>
    <row r="2320" ht="15.75" customHeight="1">
      <c r="A2320" s="13">
        <v>42149.1875</v>
      </c>
      <c r="B2320" s="75">
        <v>53.6415094339623</v>
      </c>
      <c r="C2320" s="75">
        <v>56.3833333333333</v>
      </c>
      <c r="D2320" s="75">
        <v>65.2333333333333</v>
      </c>
      <c r="E2320" s="75">
        <v>58.3833333333333</v>
      </c>
    </row>
    <row r="2321" ht="15.75" customHeight="1">
      <c r="A2321" s="13">
        <v>42149.197916666664</v>
      </c>
      <c r="B2321" s="75">
        <v>53.9245283018868</v>
      </c>
      <c r="C2321" s="75">
        <v>56.1333333333333</v>
      </c>
      <c r="D2321" s="75">
        <v>65.7333333333333</v>
      </c>
      <c r="E2321" s="75">
        <v>58.1333333333333</v>
      </c>
    </row>
    <row r="2322" ht="15.75" customHeight="1">
      <c r="A2322" s="13">
        <v>42149.208333333336</v>
      </c>
      <c r="B2322" s="75">
        <v>53.0689655172414</v>
      </c>
      <c r="C2322" s="75">
        <v>56.1166666666667</v>
      </c>
      <c r="D2322" s="75">
        <v>65.4166666666667</v>
      </c>
      <c r="E2322" s="75">
        <v>58.1166666666667</v>
      </c>
    </row>
    <row r="2323" ht="15.75" customHeight="1">
      <c r="A2323" s="13">
        <v>42149.21875</v>
      </c>
      <c r="B2323" s="75">
        <v>53.3275862068966</v>
      </c>
      <c r="C2323" s="75">
        <v>56.3666666666667</v>
      </c>
      <c r="D2323" s="75">
        <v>64.1666666666667</v>
      </c>
      <c r="E2323" s="75">
        <v>58.3666666666667</v>
      </c>
    </row>
    <row r="2324" ht="15.75" customHeight="1">
      <c r="A2324" s="13">
        <v>42149.229166666664</v>
      </c>
      <c r="B2324" s="75">
        <v>53.5862068965517</v>
      </c>
      <c r="C2324" s="75">
        <v>56.6166666666667</v>
      </c>
      <c r="D2324" s="75">
        <v>62.9166666666667</v>
      </c>
      <c r="E2324" s="75">
        <v>58.6166666666667</v>
      </c>
    </row>
    <row r="2325" ht="15.75" customHeight="1">
      <c r="A2325" s="13">
        <v>42149.239583333336</v>
      </c>
      <c r="B2325" s="75">
        <v>53.8448275862069</v>
      </c>
      <c r="C2325" s="75">
        <v>56.8666666666667</v>
      </c>
      <c r="D2325" s="75">
        <v>61.6666666666667</v>
      </c>
      <c r="E2325" s="75">
        <v>58.8666666666667</v>
      </c>
    </row>
    <row r="2326" ht="15.75" customHeight="1">
      <c r="A2326" s="13">
        <v>42149.25</v>
      </c>
      <c r="B2326" s="75">
        <v>53.1904761904762</v>
      </c>
      <c r="C2326" s="75">
        <v>57.0</v>
      </c>
      <c r="D2326" s="75">
        <v>61.2333333333333</v>
      </c>
      <c r="E2326" s="75">
        <v>59.2333333333333</v>
      </c>
    </row>
    <row r="2327" ht="15.75" customHeight="1">
      <c r="A2327" s="13">
        <v>42149.260416666664</v>
      </c>
      <c r="B2327" s="75">
        <v>53.9047619047619</v>
      </c>
      <c r="C2327" s="75">
        <v>57.0</v>
      </c>
      <c r="D2327" s="75">
        <v>61.7333333333333</v>
      </c>
      <c r="E2327" s="75">
        <v>59.7333333333333</v>
      </c>
    </row>
    <row r="2328" ht="15.75" customHeight="1">
      <c r="A2328" s="13">
        <v>42149.270833333336</v>
      </c>
      <c r="B2328" s="75">
        <v>54.0</v>
      </c>
      <c r="C2328" s="75">
        <v>57.0</v>
      </c>
      <c r="D2328" s="75">
        <v>62.2333333333333</v>
      </c>
      <c r="E2328" s="75">
        <v>60.2333333333333</v>
      </c>
    </row>
    <row r="2329" ht="15.75" customHeight="1">
      <c r="A2329" s="13">
        <v>42149.28125</v>
      </c>
      <c r="B2329" s="75">
        <v>54.0</v>
      </c>
      <c r="C2329" s="75">
        <v>57.0</v>
      </c>
      <c r="D2329" s="75">
        <v>62.7333333333333</v>
      </c>
      <c r="E2329" s="75">
        <v>60.7333333333333</v>
      </c>
    </row>
    <row r="2330" ht="15.75" customHeight="1">
      <c r="A2330" s="13">
        <v>42149.291666666664</v>
      </c>
      <c r="B2330" s="75">
        <v>53.0666666666667</v>
      </c>
      <c r="C2330" s="75">
        <v>57.1166666666667</v>
      </c>
      <c r="D2330" s="75">
        <v>63.5833333333333</v>
      </c>
      <c r="E2330" s="75">
        <v>61.5833333333333</v>
      </c>
    </row>
    <row r="2331" ht="15.75" customHeight="1">
      <c r="A2331" s="13">
        <v>42149.302083333336</v>
      </c>
      <c r="B2331" s="75">
        <v>53.3166666666667</v>
      </c>
      <c r="C2331" s="75">
        <v>57.3666666666667</v>
      </c>
      <c r="D2331" s="75">
        <v>64.8333333333333</v>
      </c>
      <c r="E2331" s="75">
        <v>62.8333333333333</v>
      </c>
    </row>
    <row r="2332" ht="15.75" customHeight="1">
      <c r="A2332" s="13">
        <v>42149.3125</v>
      </c>
      <c r="B2332" s="75">
        <v>53.5666666666667</v>
      </c>
      <c r="C2332" s="75">
        <v>57.6166666666667</v>
      </c>
      <c r="D2332" s="75">
        <v>66.0833333333333</v>
      </c>
      <c r="E2332" s="75">
        <v>64.0833333333333</v>
      </c>
    </row>
    <row r="2333" ht="15.75" customHeight="1">
      <c r="A2333" s="13">
        <v>42149.322916666664</v>
      </c>
      <c r="B2333" s="75">
        <v>53.8166666666667</v>
      </c>
      <c r="C2333" s="75">
        <v>57.8666666666667</v>
      </c>
      <c r="D2333" s="75">
        <v>67.3333333333333</v>
      </c>
      <c r="E2333" s="75">
        <v>65.3333333333333</v>
      </c>
    </row>
    <row r="2334" ht="15.75" customHeight="1">
      <c r="A2334" s="13">
        <v>42149.333333333336</v>
      </c>
      <c r="B2334" s="75">
        <v>54.1333333333333</v>
      </c>
      <c r="C2334" s="75">
        <v>58.2333333333333</v>
      </c>
      <c r="D2334" s="75">
        <v>68.7</v>
      </c>
      <c r="E2334" s="75">
        <v>66.5833333333333</v>
      </c>
    </row>
    <row r="2335" ht="15.75" customHeight="1">
      <c r="A2335" s="13">
        <v>42149.34375</v>
      </c>
      <c r="B2335" s="75">
        <v>54.6333333333333</v>
      </c>
      <c r="C2335" s="75">
        <v>58.7333333333333</v>
      </c>
      <c r="D2335" s="75">
        <v>70.2</v>
      </c>
      <c r="E2335" s="75">
        <v>67.8333333333333</v>
      </c>
    </row>
    <row r="2336" ht="15.75" customHeight="1">
      <c r="A2336" s="13">
        <v>42149.354166666664</v>
      </c>
      <c r="B2336" s="75">
        <v>55.1333333333333</v>
      </c>
      <c r="C2336" s="75">
        <v>59.2333333333333</v>
      </c>
      <c r="D2336" s="75">
        <v>71.7</v>
      </c>
      <c r="E2336" s="75">
        <v>69.0833333333333</v>
      </c>
    </row>
    <row r="2337" ht="15.75" customHeight="1">
      <c r="A2337" s="13">
        <v>42149.364583333336</v>
      </c>
      <c r="B2337" s="75">
        <v>55.6333333333333</v>
      </c>
      <c r="C2337" s="75">
        <v>59.7333333333333</v>
      </c>
      <c r="D2337" s="75">
        <v>73.2</v>
      </c>
      <c r="E2337" s="75">
        <v>70.3333333333333</v>
      </c>
    </row>
    <row r="2338" ht="15.75" customHeight="1">
      <c r="A2338" s="13">
        <v>42149.375</v>
      </c>
      <c r="B2338" s="75">
        <v>55.8</v>
      </c>
      <c r="C2338" s="75">
        <v>60.1166666666667</v>
      </c>
      <c r="D2338" s="75">
        <v>74.5833333333333</v>
      </c>
      <c r="E2338" s="75">
        <v>71.4666666666667</v>
      </c>
    </row>
    <row r="2339" ht="15.75" customHeight="1">
      <c r="A2339" s="13">
        <v>42149.385416666664</v>
      </c>
      <c r="B2339" s="75">
        <v>55.05</v>
      </c>
      <c r="C2339" s="75">
        <v>60.3666666666667</v>
      </c>
      <c r="D2339" s="75">
        <v>75.8333333333333</v>
      </c>
      <c r="E2339" s="75">
        <v>72.4666666666667</v>
      </c>
    </row>
    <row r="2340" ht="15.75" customHeight="1">
      <c r="A2340" s="13">
        <v>42149.395833333336</v>
      </c>
      <c r="B2340" s="75">
        <v>55.35</v>
      </c>
      <c r="C2340" s="75">
        <v>60.6166666666667</v>
      </c>
      <c r="D2340" s="75">
        <v>77.0833333333333</v>
      </c>
      <c r="E2340" s="75">
        <v>73.4666666666667</v>
      </c>
    </row>
    <row r="2341" ht="15.75" customHeight="1">
      <c r="A2341" s="13">
        <v>42149.40625</v>
      </c>
      <c r="B2341" s="75">
        <v>55.725</v>
      </c>
      <c r="C2341" s="75">
        <v>60.8666666666667</v>
      </c>
      <c r="D2341" s="75">
        <v>78.3333333333333</v>
      </c>
      <c r="E2341" s="75">
        <v>74.4666666666667</v>
      </c>
    </row>
    <row r="2342" ht="15.75" customHeight="1">
      <c r="A2342" s="13">
        <v>42149.416666666664</v>
      </c>
      <c r="B2342" s="75">
        <v>56.2</v>
      </c>
      <c r="C2342" s="75">
        <v>61.4666666666667</v>
      </c>
      <c r="D2342" s="75">
        <v>79.1166666666667</v>
      </c>
      <c r="E2342" s="75">
        <v>75.4666666666667</v>
      </c>
    </row>
    <row r="2343" ht="15.75" customHeight="1">
      <c r="A2343" s="13">
        <v>42149.427083333336</v>
      </c>
      <c r="B2343" s="75">
        <v>56.95</v>
      </c>
      <c r="C2343" s="75">
        <v>62.4666666666667</v>
      </c>
      <c r="D2343" s="75">
        <v>79.3666666666667</v>
      </c>
      <c r="E2343" s="75">
        <v>76.4666666666667</v>
      </c>
    </row>
    <row r="2344" ht="15.75" customHeight="1">
      <c r="A2344" s="13">
        <v>42149.4375</v>
      </c>
      <c r="B2344" s="75">
        <v>57.7</v>
      </c>
      <c r="C2344" s="75">
        <v>63.4666666666667</v>
      </c>
      <c r="D2344" s="75">
        <v>79.6166666666667</v>
      </c>
      <c r="E2344" s="75">
        <v>77.4666666666667</v>
      </c>
    </row>
    <row r="2345" ht="15.75" customHeight="1">
      <c r="A2345" s="13">
        <v>42149.447916666664</v>
      </c>
      <c r="B2345" s="75">
        <v>58.45</v>
      </c>
      <c r="C2345" s="75">
        <v>64.4666666666667</v>
      </c>
      <c r="D2345" s="75">
        <v>79.8666666666667</v>
      </c>
      <c r="E2345" s="75">
        <v>78.4666666666667</v>
      </c>
    </row>
    <row r="2346" ht="15.75" customHeight="1">
      <c r="A2346" s="13">
        <v>42149.458333333336</v>
      </c>
      <c r="B2346" s="75">
        <v>59.1333333333333</v>
      </c>
      <c r="C2346" s="75">
        <v>65.35</v>
      </c>
      <c r="D2346" s="75">
        <v>80.35</v>
      </c>
      <c r="E2346" s="75">
        <v>79.4666666666667</v>
      </c>
    </row>
    <row r="2347" ht="15.75" customHeight="1">
      <c r="A2347" s="13">
        <v>42149.46875</v>
      </c>
      <c r="B2347" s="75">
        <v>59.6333333333333</v>
      </c>
      <c r="C2347" s="75">
        <v>66.1</v>
      </c>
      <c r="D2347" s="75">
        <v>81.1</v>
      </c>
      <c r="E2347" s="75">
        <v>80.4666666666667</v>
      </c>
    </row>
    <row r="2348" ht="15.75" customHeight="1">
      <c r="A2348" s="13">
        <v>42149.479166666664</v>
      </c>
      <c r="B2348" s="75">
        <v>60.1333333333333</v>
      </c>
      <c r="C2348" s="75">
        <v>66.85</v>
      </c>
      <c r="D2348" s="75">
        <v>81.85</v>
      </c>
      <c r="E2348" s="75">
        <v>81.4666666666667</v>
      </c>
    </row>
    <row r="2349" ht="15.75" customHeight="1">
      <c r="A2349" s="13">
        <v>42149.489583333336</v>
      </c>
      <c r="B2349" s="75">
        <v>60.6333333333333</v>
      </c>
      <c r="C2349" s="75">
        <v>67.6</v>
      </c>
      <c r="D2349" s="75">
        <v>82.6</v>
      </c>
      <c r="E2349" s="75">
        <v>82.4666666666667</v>
      </c>
    </row>
    <row r="2350" ht="15.75" customHeight="1">
      <c r="A2350" s="13">
        <v>42149.5</v>
      </c>
      <c r="B2350" s="75">
        <v>61.0666666666667</v>
      </c>
      <c r="C2350" s="75">
        <v>67.8833333333333</v>
      </c>
      <c r="D2350" s="75">
        <v>83.0</v>
      </c>
      <c r="E2350" s="75">
        <v>83.1166666666667</v>
      </c>
    </row>
    <row r="2351" ht="15.75" customHeight="1">
      <c r="A2351" s="13">
        <v>42149.510416666664</v>
      </c>
      <c r="B2351" s="75">
        <v>61.3166666666667</v>
      </c>
      <c r="C2351" s="75">
        <v>67.6333333333333</v>
      </c>
      <c r="D2351" s="75">
        <v>83.0</v>
      </c>
      <c r="E2351" s="75">
        <v>83.3666666666667</v>
      </c>
    </row>
    <row r="2352" ht="15.75" customHeight="1">
      <c r="A2352" s="13">
        <v>42149.520833333336</v>
      </c>
      <c r="B2352" s="75">
        <v>61.5666666666667</v>
      </c>
      <c r="C2352" s="75">
        <v>67.3833333333333</v>
      </c>
      <c r="D2352" s="75">
        <v>83.0</v>
      </c>
      <c r="E2352" s="75">
        <v>83.6166666666667</v>
      </c>
    </row>
    <row r="2353" ht="15.75" customHeight="1">
      <c r="A2353" s="13">
        <v>42149.53125</v>
      </c>
      <c r="B2353" s="75">
        <v>61.8166666666667</v>
      </c>
      <c r="C2353" s="75">
        <v>67.1333333333333</v>
      </c>
      <c r="D2353" s="75">
        <v>83.0</v>
      </c>
      <c r="E2353" s="75">
        <v>83.8666666666667</v>
      </c>
    </row>
    <row r="2354" ht="15.75" customHeight="1">
      <c r="A2354" s="13">
        <v>42149.541666666664</v>
      </c>
      <c r="B2354" s="75">
        <v>61.9333333333333</v>
      </c>
      <c r="C2354" s="75">
        <v>66.8833333333333</v>
      </c>
      <c r="D2354" s="75">
        <v>83.1166666666667</v>
      </c>
      <c r="E2354" s="75">
        <v>84.35</v>
      </c>
    </row>
    <row r="2355" ht="15.75" customHeight="1">
      <c r="A2355" s="13">
        <v>42149.552083333336</v>
      </c>
      <c r="B2355" s="75">
        <v>61.6833333333333</v>
      </c>
      <c r="C2355" s="75">
        <v>66.6333333333333</v>
      </c>
      <c r="D2355" s="75">
        <v>83.3666666666667</v>
      </c>
      <c r="E2355" s="75">
        <v>85.1</v>
      </c>
    </row>
    <row r="2356" ht="15.75" customHeight="1">
      <c r="A2356" s="13">
        <v>42149.5625</v>
      </c>
      <c r="B2356" s="75">
        <v>61.4333333333333</v>
      </c>
      <c r="C2356" s="75">
        <v>66.3833333333333</v>
      </c>
      <c r="D2356" s="75">
        <v>83.6166666666667</v>
      </c>
      <c r="E2356" s="75">
        <v>85.85</v>
      </c>
    </row>
    <row r="2357" ht="15.75" customHeight="1">
      <c r="A2357" s="13">
        <v>42149.572916666664</v>
      </c>
      <c r="B2357" s="75">
        <v>61.1833333333333</v>
      </c>
      <c r="C2357" s="75">
        <v>66.1333333333333</v>
      </c>
      <c r="D2357" s="75">
        <v>83.8666666666667</v>
      </c>
      <c r="E2357" s="75">
        <v>86.6</v>
      </c>
    </row>
    <row r="2358" ht="15.75" customHeight="1">
      <c r="A2358" s="13">
        <v>42149.583333333336</v>
      </c>
      <c r="B2358" s="75">
        <v>61.1702127659574</v>
      </c>
      <c r="C2358" s="75">
        <v>66.0</v>
      </c>
      <c r="D2358" s="75">
        <v>84.0</v>
      </c>
      <c r="E2358" s="75">
        <v>86.8833333333333</v>
      </c>
    </row>
    <row r="2359" ht="15.75" customHeight="1">
      <c r="A2359" s="13">
        <v>42149.59375</v>
      </c>
      <c r="B2359" s="75">
        <v>61.8085106382979</v>
      </c>
      <c r="C2359" s="75">
        <v>66.0</v>
      </c>
      <c r="D2359" s="75">
        <v>84.0</v>
      </c>
      <c r="E2359" s="75">
        <v>86.6333333333333</v>
      </c>
    </row>
    <row r="2360" ht="15.75" customHeight="1">
      <c r="A2360" s="13">
        <v>42149.604166666664</v>
      </c>
      <c r="B2360" s="75">
        <v>62.4468085106383</v>
      </c>
      <c r="C2360" s="75">
        <v>66.0</v>
      </c>
      <c r="D2360" s="75">
        <v>84.0</v>
      </c>
      <c r="E2360" s="75">
        <v>86.3833333333333</v>
      </c>
    </row>
    <row r="2361" ht="15.75" customHeight="1">
      <c r="A2361" s="13">
        <v>42149.614583333336</v>
      </c>
      <c r="B2361" s="75">
        <v>62.8461538461538</v>
      </c>
      <c r="C2361" s="75">
        <v>66.0</v>
      </c>
      <c r="D2361" s="75">
        <v>84.0</v>
      </c>
      <c r="E2361" s="75">
        <v>86.1333333333333</v>
      </c>
    </row>
    <row r="2362" ht="15.75" customHeight="1">
      <c r="A2362" s="13">
        <v>42149.625</v>
      </c>
      <c r="B2362" s="75">
        <v>61.9333333333333</v>
      </c>
      <c r="C2362" s="75">
        <v>65.8833333333333</v>
      </c>
      <c r="D2362" s="75">
        <v>84.1166666666667</v>
      </c>
      <c r="E2362" s="75">
        <v>86.1166666666667</v>
      </c>
    </row>
    <row r="2363" ht="15.75" customHeight="1">
      <c r="A2363" s="13">
        <v>42149.635416666664</v>
      </c>
      <c r="B2363" s="75">
        <v>61.6833333333333</v>
      </c>
      <c r="C2363" s="75">
        <v>65.6333333333333</v>
      </c>
      <c r="D2363" s="75">
        <v>84.3666666666667</v>
      </c>
      <c r="E2363" s="75">
        <v>86.3666666666667</v>
      </c>
    </row>
    <row r="2364" ht="15.75" customHeight="1">
      <c r="A2364" s="13">
        <v>42149.645833333336</v>
      </c>
      <c r="B2364" s="75">
        <v>61.4333333333333</v>
      </c>
      <c r="C2364" s="75">
        <v>65.3833333333333</v>
      </c>
      <c r="D2364" s="75">
        <v>84.6166666666667</v>
      </c>
      <c r="E2364" s="75">
        <v>86.6166666666667</v>
      </c>
    </row>
    <row r="2365" ht="15.75" customHeight="1">
      <c r="A2365" s="13">
        <v>42149.65625</v>
      </c>
      <c r="B2365" s="75">
        <v>61.1833333333333</v>
      </c>
      <c r="C2365" s="75">
        <v>65.1333333333333</v>
      </c>
      <c r="D2365" s="75">
        <v>84.8666666666667</v>
      </c>
      <c r="E2365" s="75">
        <v>86.8666666666667</v>
      </c>
    </row>
    <row r="2366" ht="15.75" customHeight="1">
      <c r="A2366" s="13">
        <v>42149.666666666664</v>
      </c>
      <c r="B2366" s="75">
        <v>60.8666666666667</v>
      </c>
      <c r="C2366" s="75">
        <v>64.8833333333333</v>
      </c>
      <c r="D2366" s="75">
        <v>85.0</v>
      </c>
      <c r="E2366" s="75">
        <v>87.0</v>
      </c>
    </row>
    <row r="2367" ht="15.75" customHeight="1">
      <c r="A2367" s="13">
        <v>42149.677083333336</v>
      </c>
      <c r="B2367" s="75">
        <v>60.3666666666667</v>
      </c>
      <c r="C2367" s="75">
        <v>64.6333333333333</v>
      </c>
      <c r="D2367" s="75">
        <v>85.0</v>
      </c>
      <c r="E2367" s="75">
        <v>87.0</v>
      </c>
    </row>
    <row r="2368" ht="15.75" customHeight="1">
      <c r="A2368" s="13">
        <v>42149.6875</v>
      </c>
      <c r="B2368" s="75">
        <v>59.8666666666667</v>
      </c>
      <c r="C2368" s="75">
        <v>64.3833333333333</v>
      </c>
      <c r="D2368" s="75">
        <v>85.0</v>
      </c>
      <c r="E2368" s="75">
        <v>87.0</v>
      </c>
    </row>
    <row r="2369" ht="15.75" customHeight="1">
      <c r="A2369" s="13">
        <v>42149.697916666664</v>
      </c>
      <c r="B2369" s="75">
        <v>59.3666666666667</v>
      </c>
      <c r="C2369" s="75">
        <v>64.1333333333333</v>
      </c>
      <c r="D2369" s="75">
        <v>85.0</v>
      </c>
      <c r="E2369" s="75">
        <v>87.0</v>
      </c>
    </row>
    <row r="2370" ht="15.75" customHeight="1">
      <c r="A2370" s="13">
        <v>42149.708333333336</v>
      </c>
      <c r="B2370" s="75">
        <v>58.9333333333333</v>
      </c>
      <c r="C2370" s="75">
        <v>63.7666666666667</v>
      </c>
      <c r="D2370" s="75">
        <v>85.0</v>
      </c>
      <c r="E2370" s="75">
        <v>86.7666666666667</v>
      </c>
    </row>
    <row r="2371" ht="15.75" customHeight="1">
      <c r="A2371" s="13">
        <v>42149.71875</v>
      </c>
      <c r="B2371" s="75">
        <v>58.6833333333333</v>
      </c>
      <c r="C2371" s="75">
        <v>63.2666666666667</v>
      </c>
      <c r="D2371" s="75">
        <v>85.0</v>
      </c>
      <c r="E2371" s="75">
        <v>86.2666666666667</v>
      </c>
    </row>
    <row r="2372" ht="15.75" customHeight="1">
      <c r="A2372" s="13">
        <v>42149.729166666664</v>
      </c>
      <c r="B2372" s="75">
        <v>58.4333333333333</v>
      </c>
      <c r="C2372" s="75">
        <v>62.7666666666667</v>
      </c>
      <c r="D2372" s="75">
        <v>85.0</v>
      </c>
      <c r="E2372" s="75">
        <v>85.7666666666667</v>
      </c>
    </row>
    <row r="2373" ht="15.75" customHeight="1">
      <c r="A2373" s="13">
        <v>42149.739583333336</v>
      </c>
      <c r="B2373" s="75">
        <v>58.1833333333333</v>
      </c>
      <c r="C2373" s="75">
        <v>62.2666666666667</v>
      </c>
      <c r="D2373" s="75">
        <v>85.0</v>
      </c>
      <c r="E2373" s="75">
        <v>85.2666666666667</v>
      </c>
    </row>
    <row r="2374" ht="15.75" customHeight="1">
      <c r="A2374" s="13">
        <v>42149.75</v>
      </c>
      <c r="B2374" s="75">
        <v>57.9333333333333</v>
      </c>
      <c r="C2374" s="75">
        <v>61.8510638297872</v>
      </c>
      <c r="D2374" s="75">
        <v>84.65</v>
      </c>
      <c r="E2374" s="75">
        <v>84.65</v>
      </c>
    </row>
    <row r="2375" ht="15.75" customHeight="1">
      <c r="A2375" s="13">
        <v>42149.760416666664</v>
      </c>
      <c r="B2375" s="75">
        <v>57.6833333333333</v>
      </c>
      <c r="C2375" s="75">
        <v>61.531914893617</v>
      </c>
      <c r="D2375" s="75">
        <v>83.9</v>
      </c>
      <c r="E2375" s="75">
        <v>83.9</v>
      </c>
    </row>
    <row r="2376" ht="15.75" customHeight="1">
      <c r="A2376" s="13">
        <v>42149.770833333336</v>
      </c>
      <c r="B2376" s="75">
        <v>57.4333333333333</v>
      </c>
      <c r="C2376" s="75">
        <v>61.2127659574468</v>
      </c>
      <c r="D2376" s="75">
        <v>83.15</v>
      </c>
      <c r="E2376" s="75">
        <v>83.15</v>
      </c>
    </row>
    <row r="2377" ht="15.75" customHeight="1">
      <c r="A2377" s="13">
        <v>42149.78125</v>
      </c>
      <c r="B2377" s="75">
        <v>57.1833333333333</v>
      </c>
      <c r="C2377" s="75">
        <v>60.6153846153846</v>
      </c>
      <c r="D2377" s="75">
        <v>82.4</v>
      </c>
      <c r="E2377" s="75">
        <v>82.4</v>
      </c>
    </row>
    <row r="2378" ht="15.75" customHeight="1">
      <c r="A2378" s="13">
        <v>42149.791666666664</v>
      </c>
      <c r="B2378" s="75">
        <v>57.0</v>
      </c>
      <c r="C2378" s="75">
        <v>59.7666666666667</v>
      </c>
      <c r="D2378" s="75">
        <v>81.1833333333333</v>
      </c>
      <c r="E2378" s="75">
        <v>81.5333333333333</v>
      </c>
    </row>
    <row r="2379" ht="15.75" customHeight="1">
      <c r="A2379" s="13">
        <v>42149.802083333336</v>
      </c>
      <c r="B2379" s="75">
        <v>57.0</v>
      </c>
      <c r="C2379" s="75">
        <v>59.2666666666667</v>
      </c>
      <c r="D2379" s="75">
        <v>79.4333333333333</v>
      </c>
      <c r="E2379" s="75">
        <v>80.5333333333333</v>
      </c>
    </row>
    <row r="2380" ht="15.75" customHeight="1">
      <c r="A2380" s="13">
        <v>42149.8125</v>
      </c>
      <c r="B2380" s="75">
        <v>57.0</v>
      </c>
      <c r="C2380" s="75">
        <v>58.7666666666667</v>
      </c>
      <c r="D2380" s="75">
        <v>77.6833333333333</v>
      </c>
      <c r="E2380" s="75">
        <v>79.5333333333333</v>
      </c>
    </row>
    <row r="2381" ht="15.75" customHeight="1">
      <c r="A2381" s="13">
        <v>42149.822916666664</v>
      </c>
      <c r="B2381" s="75">
        <v>57.0</v>
      </c>
      <c r="C2381" s="75">
        <v>58.2666666666667</v>
      </c>
      <c r="D2381" s="75">
        <v>75.9333333333333</v>
      </c>
      <c r="E2381" s="75">
        <v>78.5333333333333</v>
      </c>
    </row>
    <row r="2382" ht="15.75" customHeight="1">
      <c r="A2382" s="13">
        <v>42149.833333333336</v>
      </c>
      <c r="B2382" s="75">
        <v>56.9333333333333</v>
      </c>
      <c r="C2382" s="75">
        <v>57.7666666666667</v>
      </c>
      <c r="D2382" s="75">
        <v>74.4166666666667</v>
      </c>
      <c r="E2382" s="75">
        <v>77.65</v>
      </c>
    </row>
    <row r="2383" ht="15.75" customHeight="1">
      <c r="A2383" s="13">
        <v>42149.84375</v>
      </c>
      <c r="B2383" s="75">
        <v>56.6833333333333</v>
      </c>
      <c r="C2383" s="75">
        <v>57.2666666666667</v>
      </c>
      <c r="D2383" s="75">
        <v>73.1666666666667</v>
      </c>
      <c r="E2383" s="75">
        <v>76.9</v>
      </c>
    </row>
    <row r="2384" ht="15.75" customHeight="1">
      <c r="A2384" s="13">
        <v>42149.854166666664</v>
      </c>
      <c r="B2384" s="75">
        <v>56.4333333333333</v>
      </c>
      <c r="C2384" s="75">
        <v>57.0</v>
      </c>
      <c r="D2384" s="75">
        <v>71.9166666666667</v>
      </c>
      <c r="E2384" s="75">
        <v>76.15</v>
      </c>
    </row>
    <row r="2385" ht="15.75" customHeight="1">
      <c r="A2385" s="13">
        <v>42149.864583333336</v>
      </c>
      <c r="B2385" s="75">
        <v>56.1833333333333</v>
      </c>
      <c r="C2385" s="75">
        <v>57.0</v>
      </c>
      <c r="D2385" s="75">
        <v>70.6666666666667</v>
      </c>
      <c r="E2385" s="75">
        <v>75.4</v>
      </c>
    </row>
    <row r="2386" ht="15.75" customHeight="1">
      <c r="A2386" s="13">
        <v>42149.875</v>
      </c>
      <c r="B2386" s="75">
        <v>56.0</v>
      </c>
      <c r="C2386" s="75">
        <v>57.0</v>
      </c>
      <c r="D2386" s="75">
        <v>69.65</v>
      </c>
      <c r="E2386" s="75">
        <v>74.5333333333333</v>
      </c>
    </row>
    <row r="2387" ht="15.75" customHeight="1">
      <c r="A2387" s="13">
        <v>42149.885416666664</v>
      </c>
      <c r="B2387" s="75">
        <v>56.0</v>
      </c>
      <c r="C2387" s="75">
        <v>57.0</v>
      </c>
      <c r="D2387" s="75">
        <v>68.9</v>
      </c>
      <c r="E2387" s="75">
        <v>73.5333333333333</v>
      </c>
    </row>
    <row r="2388" ht="15.75" customHeight="1">
      <c r="A2388" s="13">
        <v>42149.895833333336</v>
      </c>
      <c r="B2388" s="75">
        <v>56.0</v>
      </c>
      <c r="C2388" s="75">
        <v>57.0</v>
      </c>
      <c r="D2388" s="75">
        <v>68.15</v>
      </c>
      <c r="E2388" s="75">
        <v>72.5333333333333</v>
      </c>
    </row>
    <row r="2389" ht="15.75" customHeight="1">
      <c r="A2389" s="13">
        <v>42149.90625</v>
      </c>
      <c r="B2389" s="75">
        <v>56.0</v>
      </c>
      <c r="C2389" s="75">
        <v>57.0</v>
      </c>
      <c r="D2389" s="75">
        <v>67.4</v>
      </c>
      <c r="E2389" s="75">
        <v>71.5333333333333</v>
      </c>
    </row>
    <row r="2390" ht="15.75" customHeight="1">
      <c r="A2390" s="13">
        <v>42149.916666666664</v>
      </c>
      <c r="B2390" s="75">
        <v>56.0</v>
      </c>
      <c r="C2390" s="75">
        <v>57.1166666666667</v>
      </c>
      <c r="D2390" s="75">
        <v>67.0</v>
      </c>
      <c r="E2390" s="75">
        <v>70.65</v>
      </c>
    </row>
    <row r="2391" ht="15.75" customHeight="1">
      <c r="A2391" s="13">
        <v>42149.927083333336</v>
      </c>
      <c r="B2391" s="75">
        <v>56.0</v>
      </c>
      <c r="C2391" s="75">
        <v>57.3666666666667</v>
      </c>
      <c r="D2391" s="75">
        <v>67.0</v>
      </c>
      <c r="E2391" s="75">
        <v>69.9</v>
      </c>
    </row>
    <row r="2392" ht="15.75" customHeight="1">
      <c r="A2392" s="13">
        <v>42149.9375</v>
      </c>
      <c r="B2392" s="75">
        <v>56.0</v>
      </c>
      <c r="C2392" s="75">
        <v>57.6166666666667</v>
      </c>
      <c r="D2392" s="75">
        <v>67.0</v>
      </c>
      <c r="E2392" s="75">
        <v>69.15</v>
      </c>
    </row>
    <row r="2393" ht="15.75" customHeight="1">
      <c r="A2393" s="13">
        <v>42149.947916666664</v>
      </c>
      <c r="B2393" s="75">
        <v>56.0</v>
      </c>
      <c r="C2393" s="75">
        <v>57.8666666666667</v>
      </c>
      <c r="D2393" s="75">
        <v>67.0</v>
      </c>
      <c r="E2393" s="75">
        <v>68.4</v>
      </c>
    </row>
    <row r="2394" ht="15.75" customHeight="1">
      <c r="A2394" s="13">
        <v>42149.958333333336</v>
      </c>
      <c r="B2394" s="75">
        <v>55.9333333333333</v>
      </c>
      <c r="C2394" s="75">
        <v>58.0</v>
      </c>
      <c r="D2394" s="75">
        <v>66.8833333333333</v>
      </c>
      <c r="E2394" s="75">
        <v>67.65</v>
      </c>
    </row>
    <row r="2395" ht="15.75" customHeight="1">
      <c r="A2395" s="13">
        <v>42149.96875</v>
      </c>
      <c r="B2395" s="75">
        <v>55.6833333333333</v>
      </c>
      <c r="C2395" s="75">
        <v>58.0</v>
      </c>
      <c r="D2395" s="75">
        <v>66.6333333333333</v>
      </c>
      <c r="E2395" s="75">
        <v>66.9</v>
      </c>
    </row>
    <row r="2396" ht="15.75" customHeight="1">
      <c r="A2396" s="13">
        <v>42149.979166666664</v>
      </c>
      <c r="B2396" s="75">
        <v>55.4333333333333</v>
      </c>
      <c r="C2396" s="75">
        <v>58.0</v>
      </c>
      <c r="D2396" s="75">
        <v>66.3833333333333</v>
      </c>
      <c r="E2396" s="75">
        <v>66.15</v>
      </c>
    </row>
    <row r="2397" ht="15.75" customHeight="1">
      <c r="A2397" s="13">
        <v>42149.989583333336</v>
      </c>
      <c r="B2397" s="75">
        <v>55.1833333333333</v>
      </c>
      <c r="C2397" s="75">
        <v>58.0</v>
      </c>
      <c r="D2397" s="75">
        <v>66.1333333333333</v>
      </c>
      <c r="E2397" s="75">
        <v>65.4</v>
      </c>
    </row>
    <row r="2398" ht="15.75" customHeight="1">
      <c r="A2398" s="13">
        <v>42150.0</v>
      </c>
      <c r="B2398" s="75">
        <v>54.9333333333333</v>
      </c>
      <c r="C2398" s="75">
        <v>57.8833333333333</v>
      </c>
      <c r="D2398" s="75">
        <v>65.65</v>
      </c>
      <c r="E2398" s="75">
        <v>64.7666666666667</v>
      </c>
    </row>
    <row r="2399" ht="15.75" customHeight="1">
      <c r="A2399" s="13">
        <v>42150.010416666664</v>
      </c>
      <c r="B2399" s="75">
        <v>54.6833333333333</v>
      </c>
      <c r="C2399" s="75">
        <v>57.6333333333333</v>
      </c>
      <c r="D2399" s="75">
        <v>64.9</v>
      </c>
      <c r="E2399" s="75">
        <v>64.2666666666667</v>
      </c>
    </row>
    <row r="2400" ht="15.75" customHeight="1">
      <c r="A2400" s="13">
        <v>42150.020833333336</v>
      </c>
      <c r="B2400" s="75">
        <v>54.4333333333333</v>
      </c>
      <c r="C2400" s="75">
        <v>57.3833333333333</v>
      </c>
      <c r="D2400" s="75">
        <v>64.15</v>
      </c>
      <c r="E2400" s="75">
        <v>63.7666666666667</v>
      </c>
    </row>
    <row r="2401" ht="15.75" customHeight="1">
      <c r="A2401" s="13">
        <v>42150.03125</v>
      </c>
      <c r="B2401" s="75">
        <v>54.1833333333333</v>
      </c>
      <c r="C2401" s="75">
        <v>57.1333333333333</v>
      </c>
      <c r="D2401" s="75">
        <v>63.4</v>
      </c>
      <c r="E2401" s="75">
        <v>63.2666666666667</v>
      </c>
    </row>
    <row r="2402" ht="15.75" customHeight="1">
      <c r="A2402" s="13">
        <v>42150.041666666664</v>
      </c>
      <c r="B2402" s="75">
        <v>54.2105263157895</v>
      </c>
      <c r="C2402" s="75">
        <v>57.0</v>
      </c>
      <c r="D2402" s="75">
        <v>62.65</v>
      </c>
      <c r="E2402" s="75">
        <v>62.7666666666667</v>
      </c>
    </row>
    <row r="2403" ht="15.75" customHeight="1">
      <c r="A2403" s="13">
        <v>42150.052083333336</v>
      </c>
      <c r="B2403" s="75">
        <v>55.0</v>
      </c>
      <c r="C2403" s="75">
        <v>57.0</v>
      </c>
      <c r="D2403" s="75">
        <v>61.9</v>
      </c>
      <c r="E2403" s="75">
        <v>62.2666666666667</v>
      </c>
    </row>
    <row r="2404" ht="15.75" customHeight="1">
      <c r="A2404" s="13">
        <v>42150.0625</v>
      </c>
      <c r="B2404" s="75">
        <v>55.0</v>
      </c>
      <c r="C2404" s="75">
        <v>57.0</v>
      </c>
      <c r="D2404" s="75">
        <v>61.15</v>
      </c>
      <c r="E2404" s="75">
        <v>61.7666666666667</v>
      </c>
    </row>
    <row r="2405" ht="15.75" customHeight="1">
      <c r="A2405" s="13">
        <v>42150.072916666664</v>
      </c>
      <c r="B2405" s="75">
        <v>55.0</v>
      </c>
      <c r="C2405" s="75">
        <v>57.0</v>
      </c>
      <c r="D2405" s="75">
        <v>60.4</v>
      </c>
      <c r="E2405" s="75">
        <v>61.2666666666667</v>
      </c>
    </row>
    <row r="2406" ht="15.75" customHeight="1">
      <c r="A2406" s="13">
        <v>42150.083333333336</v>
      </c>
      <c r="B2406" s="75">
        <v>55.0</v>
      </c>
      <c r="C2406" s="75">
        <v>57.0</v>
      </c>
      <c r="D2406" s="75">
        <v>60.1166666666667</v>
      </c>
      <c r="E2406" s="75">
        <v>60.7666666666667</v>
      </c>
    </row>
    <row r="2407" ht="15.75" customHeight="1">
      <c r="A2407" s="13">
        <v>42150.09375</v>
      </c>
      <c r="B2407" s="75">
        <v>55.0</v>
      </c>
      <c r="C2407" s="75">
        <v>57.0</v>
      </c>
      <c r="D2407" s="75">
        <v>60.3666666666667</v>
      </c>
      <c r="E2407" s="75">
        <v>60.2666666666667</v>
      </c>
    </row>
    <row r="2408" ht="15.75" customHeight="1">
      <c r="A2408" s="13">
        <v>42150.104166666664</v>
      </c>
      <c r="B2408" s="75">
        <v>55.0</v>
      </c>
      <c r="C2408" s="75">
        <v>57.0</v>
      </c>
      <c r="D2408" s="75">
        <v>60.6166666666667</v>
      </c>
      <c r="E2408" s="75">
        <v>59.7666666666667</v>
      </c>
    </row>
    <row r="2409" ht="15.75" customHeight="1">
      <c r="A2409" s="13">
        <v>42150.114583333336</v>
      </c>
      <c r="B2409" s="75">
        <v>55.0</v>
      </c>
      <c r="C2409" s="75">
        <v>57.0</v>
      </c>
      <c r="D2409" s="75">
        <v>60.8666666666667</v>
      </c>
      <c r="E2409" s="75">
        <v>59.2666666666667</v>
      </c>
    </row>
    <row r="2410" ht="15.75" customHeight="1">
      <c r="A2410" s="13">
        <v>42150.125</v>
      </c>
      <c r="B2410" s="75">
        <v>55.0</v>
      </c>
      <c r="C2410" s="75">
        <v>57.0</v>
      </c>
      <c r="D2410" s="75">
        <v>60.65</v>
      </c>
      <c r="E2410" s="75">
        <v>58.8833333333333</v>
      </c>
    </row>
    <row r="2411" ht="15.75" customHeight="1">
      <c r="A2411" s="13">
        <v>42150.135416666664</v>
      </c>
      <c r="B2411" s="75">
        <v>55.0</v>
      </c>
      <c r="C2411" s="75">
        <v>57.0</v>
      </c>
      <c r="D2411" s="75">
        <v>59.9</v>
      </c>
      <c r="E2411" s="75">
        <v>58.6333333333333</v>
      </c>
    </row>
    <row r="2412" ht="15.75" customHeight="1">
      <c r="A2412" s="13">
        <v>42150.145833333336</v>
      </c>
      <c r="B2412" s="75">
        <v>55.0</v>
      </c>
      <c r="C2412" s="75">
        <v>57.0</v>
      </c>
      <c r="D2412" s="75">
        <v>59.15</v>
      </c>
      <c r="E2412" s="75">
        <v>58.3833333333333</v>
      </c>
    </row>
    <row r="2413" ht="15.75" customHeight="1">
      <c r="A2413" s="13">
        <v>42150.15625</v>
      </c>
      <c r="B2413" s="75">
        <v>55.0</v>
      </c>
      <c r="C2413" s="75">
        <v>57.0</v>
      </c>
      <c r="D2413" s="75">
        <v>58.4</v>
      </c>
      <c r="E2413" s="75">
        <v>58.1333333333333</v>
      </c>
    </row>
    <row r="2414" ht="15.75" customHeight="1">
      <c r="A2414" s="13">
        <v>42150.166666666664</v>
      </c>
      <c r="B2414" s="75">
        <v>55.0</v>
      </c>
      <c r="C2414" s="75">
        <v>57.0</v>
      </c>
      <c r="D2414" s="75">
        <v>58.35</v>
      </c>
      <c r="E2414" s="75">
        <v>57.8833333333333</v>
      </c>
    </row>
    <row r="2415" ht="15.75" customHeight="1">
      <c r="A2415" s="13">
        <v>42150.177083333336</v>
      </c>
      <c r="B2415" s="75">
        <v>55.0</v>
      </c>
      <c r="C2415" s="75">
        <v>57.0</v>
      </c>
      <c r="D2415" s="75">
        <v>59.1</v>
      </c>
      <c r="E2415" s="75">
        <v>57.6333333333333</v>
      </c>
    </row>
    <row r="2416" ht="15.75" customHeight="1">
      <c r="A2416" s="13">
        <v>42150.1875</v>
      </c>
      <c r="B2416" s="75">
        <v>55.0</v>
      </c>
      <c r="C2416" s="75">
        <v>57.0</v>
      </c>
      <c r="D2416" s="75">
        <v>59.85</v>
      </c>
      <c r="E2416" s="75">
        <v>57.3833333333333</v>
      </c>
    </row>
    <row r="2417" ht="15.75" customHeight="1">
      <c r="A2417" s="13">
        <v>42150.197916666664</v>
      </c>
      <c r="B2417" s="75">
        <v>55.0</v>
      </c>
      <c r="C2417" s="75">
        <v>57.0</v>
      </c>
      <c r="D2417" s="75">
        <v>60.6</v>
      </c>
      <c r="E2417" s="75">
        <v>57.1333333333333</v>
      </c>
    </row>
    <row r="2418" ht="15.75" customHeight="1">
      <c r="A2418" s="13">
        <v>42150.208333333336</v>
      </c>
      <c r="B2418" s="75">
        <v>55.0</v>
      </c>
      <c r="C2418" s="75">
        <v>57.0</v>
      </c>
      <c r="D2418" s="75">
        <v>60.7666666666667</v>
      </c>
      <c r="E2418" s="75">
        <v>57.1166666666667</v>
      </c>
    </row>
    <row r="2419" ht="15.75" customHeight="1">
      <c r="A2419" s="13">
        <v>42150.21875</v>
      </c>
      <c r="B2419" s="75">
        <v>55.0</v>
      </c>
      <c r="C2419" s="75">
        <v>57.0</v>
      </c>
      <c r="D2419" s="75">
        <v>60.2666666666667</v>
      </c>
      <c r="E2419" s="75">
        <v>57.3666666666667</v>
      </c>
    </row>
    <row r="2420" ht="15.75" customHeight="1">
      <c r="A2420" s="13">
        <v>42150.229166666664</v>
      </c>
      <c r="B2420" s="75">
        <v>55.0</v>
      </c>
      <c r="C2420" s="75">
        <v>57.0</v>
      </c>
      <c r="D2420" s="75">
        <v>59.7666666666667</v>
      </c>
      <c r="E2420" s="75">
        <v>57.6166666666667</v>
      </c>
    </row>
    <row r="2421" ht="15.75" customHeight="1">
      <c r="A2421" s="13">
        <v>42150.239583333336</v>
      </c>
      <c r="B2421" s="75">
        <v>55.0</v>
      </c>
      <c r="C2421" s="75">
        <v>57.0</v>
      </c>
      <c r="D2421" s="75">
        <v>59.2666666666667</v>
      </c>
      <c r="E2421" s="75">
        <v>57.8666666666667</v>
      </c>
    </row>
    <row r="2422" ht="15.75" customHeight="1">
      <c r="A2422" s="13">
        <v>42150.25</v>
      </c>
      <c r="B2422" s="75">
        <v>55.0666666666667</v>
      </c>
      <c r="C2422" s="75">
        <v>57.0</v>
      </c>
      <c r="D2422" s="75">
        <v>59.35</v>
      </c>
      <c r="E2422" s="75">
        <v>58.2333333333333</v>
      </c>
    </row>
    <row r="2423" ht="15.75" customHeight="1">
      <c r="A2423" s="13">
        <v>42150.260416666664</v>
      </c>
      <c r="B2423" s="75">
        <v>55.3166666666667</v>
      </c>
      <c r="C2423" s="75">
        <v>57.0</v>
      </c>
      <c r="D2423" s="75">
        <v>60.1</v>
      </c>
      <c r="E2423" s="75">
        <v>58.7333333333333</v>
      </c>
    </row>
    <row r="2424" ht="15.75" customHeight="1">
      <c r="A2424" s="13">
        <v>42150.270833333336</v>
      </c>
      <c r="B2424" s="75">
        <v>55.5666666666667</v>
      </c>
      <c r="C2424" s="75">
        <v>57.0</v>
      </c>
      <c r="D2424" s="75">
        <v>60.85</v>
      </c>
      <c r="E2424" s="75">
        <v>59.2333333333333</v>
      </c>
    </row>
    <row r="2425" ht="15.75" customHeight="1">
      <c r="A2425" s="13">
        <v>42150.28125</v>
      </c>
      <c r="B2425" s="75">
        <v>55.8166666666667</v>
      </c>
      <c r="C2425" s="75">
        <v>57.0</v>
      </c>
      <c r="D2425" s="75">
        <v>61.6</v>
      </c>
      <c r="E2425" s="75">
        <v>59.7333333333333</v>
      </c>
    </row>
    <row r="2426" ht="15.75" customHeight="1">
      <c r="A2426" s="13">
        <v>42150.291666666664</v>
      </c>
      <c r="B2426" s="75">
        <v>56.0666666666667</v>
      </c>
      <c r="C2426" s="75">
        <v>57.0</v>
      </c>
      <c r="D2426" s="75">
        <v>62.8166666666667</v>
      </c>
      <c r="E2426" s="75">
        <v>60.35</v>
      </c>
    </row>
    <row r="2427" ht="15.75" customHeight="1">
      <c r="A2427" s="13">
        <v>42150.302083333336</v>
      </c>
      <c r="B2427" s="75">
        <v>56.3166666666667</v>
      </c>
      <c r="C2427" s="75">
        <v>57.0</v>
      </c>
      <c r="D2427" s="75">
        <v>64.5666666666667</v>
      </c>
      <c r="E2427" s="75">
        <v>61.1</v>
      </c>
    </row>
    <row r="2428" ht="15.75" customHeight="1">
      <c r="A2428" s="13">
        <v>42150.3125</v>
      </c>
      <c r="B2428" s="75">
        <v>56.5666666666667</v>
      </c>
      <c r="C2428" s="75">
        <v>57.0</v>
      </c>
      <c r="D2428" s="75">
        <v>66.3166666666667</v>
      </c>
      <c r="E2428" s="75">
        <v>61.85</v>
      </c>
    </row>
    <row r="2429" ht="15.75" customHeight="1">
      <c r="A2429" s="13">
        <v>42150.322916666664</v>
      </c>
      <c r="B2429" s="75">
        <v>56.8166666666667</v>
      </c>
      <c r="C2429" s="75">
        <v>57.0</v>
      </c>
      <c r="D2429" s="75">
        <v>68.0666666666667</v>
      </c>
      <c r="E2429" s="75">
        <v>62.6</v>
      </c>
    </row>
    <row r="2430" ht="15.75" customHeight="1">
      <c r="A2430" s="13">
        <v>42150.333333333336</v>
      </c>
      <c r="B2430" s="75">
        <v>57.0</v>
      </c>
      <c r="C2430" s="75">
        <v>57.2333333333333</v>
      </c>
      <c r="D2430" s="75">
        <v>69.5833333333333</v>
      </c>
      <c r="E2430" s="75">
        <v>63.35</v>
      </c>
    </row>
    <row r="2431" ht="15.75" customHeight="1">
      <c r="A2431" s="13">
        <v>42150.34375</v>
      </c>
      <c r="B2431" s="75">
        <v>57.0</v>
      </c>
      <c r="C2431" s="75">
        <v>57.7333333333333</v>
      </c>
      <c r="D2431" s="75">
        <v>70.8333333333333</v>
      </c>
      <c r="E2431" s="75">
        <v>64.1</v>
      </c>
    </row>
    <row r="2432" ht="15.75" customHeight="1">
      <c r="A2432" s="13">
        <v>42150.354166666664</v>
      </c>
      <c r="B2432" s="75">
        <v>57.0</v>
      </c>
      <c r="C2432" s="75">
        <v>58.2333333333333</v>
      </c>
      <c r="D2432" s="75">
        <v>72.0833333333333</v>
      </c>
      <c r="E2432" s="75">
        <v>64.85</v>
      </c>
    </row>
    <row r="2433" ht="15.75" customHeight="1">
      <c r="A2433" s="13">
        <v>42150.364583333336</v>
      </c>
      <c r="B2433" s="75">
        <v>57.0</v>
      </c>
      <c r="C2433" s="75">
        <v>58.7333333333333</v>
      </c>
      <c r="D2433" s="75">
        <v>73.3333333333333</v>
      </c>
      <c r="E2433" s="75">
        <v>65.6</v>
      </c>
    </row>
    <row r="2434" ht="15.75" customHeight="1">
      <c r="A2434" s="13">
        <v>42150.375</v>
      </c>
      <c r="B2434" s="75">
        <v>57.0</v>
      </c>
      <c r="C2434" s="75">
        <v>59.2333333333333</v>
      </c>
      <c r="D2434" s="75">
        <v>74.7</v>
      </c>
      <c r="E2434" s="75">
        <v>66.5833333333333</v>
      </c>
    </row>
    <row r="2435" ht="15.75" customHeight="1">
      <c r="A2435" s="13">
        <v>42150.385416666664</v>
      </c>
      <c r="B2435" s="75">
        <v>57.0</v>
      </c>
      <c r="C2435" s="75">
        <v>59.7333333333333</v>
      </c>
      <c r="D2435" s="75">
        <v>76.2</v>
      </c>
      <c r="E2435" s="75">
        <v>67.8333333333333</v>
      </c>
    </row>
    <row r="2436" ht="15.75" customHeight="1">
      <c r="A2436" s="13">
        <v>42150.395833333336</v>
      </c>
      <c r="B2436" s="75">
        <v>57.3333333333333</v>
      </c>
      <c r="C2436" s="75">
        <v>60.2333333333333</v>
      </c>
      <c r="D2436" s="75">
        <v>77.7</v>
      </c>
      <c r="E2436" s="75">
        <v>69.0833333333333</v>
      </c>
    </row>
    <row r="2437" ht="15.75" customHeight="1">
      <c r="A2437" s="13">
        <v>42150.40625</v>
      </c>
      <c r="B2437" s="75">
        <v>57.7179487179487</v>
      </c>
      <c r="C2437" s="75">
        <v>60.7333333333333</v>
      </c>
      <c r="D2437" s="75">
        <v>79.2</v>
      </c>
      <c r="E2437" s="75">
        <v>70.3333333333333</v>
      </c>
    </row>
    <row r="2438" ht="15.75" customHeight="1">
      <c r="A2438" s="13">
        <v>42150.416666666664</v>
      </c>
      <c r="B2438" s="75">
        <v>58.2068965517241</v>
      </c>
      <c r="C2438" s="75">
        <v>61.4666666666667</v>
      </c>
      <c r="D2438" s="75">
        <v>80.1166666666667</v>
      </c>
      <c r="E2438" s="75">
        <v>71.5833333333333</v>
      </c>
    </row>
    <row r="2439" ht="15.75" customHeight="1">
      <c r="A2439" s="13">
        <v>42150.427083333336</v>
      </c>
      <c r="B2439" s="75">
        <v>58.9827586206897</v>
      </c>
      <c r="C2439" s="75">
        <v>62.4666666666667</v>
      </c>
      <c r="D2439" s="75">
        <v>80.3666666666667</v>
      </c>
      <c r="E2439" s="75">
        <v>72.8333333333333</v>
      </c>
    </row>
    <row r="2440" ht="15.75" customHeight="1">
      <c r="A2440" s="13">
        <v>42150.4375</v>
      </c>
      <c r="B2440" s="75">
        <v>59.7586206896552</v>
      </c>
      <c r="C2440" s="75">
        <v>63.4666666666667</v>
      </c>
      <c r="D2440" s="75">
        <v>80.6166666666667</v>
      </c>
      <c r="E2440" s="75">
        <v>74.0833333333333</v>
      </c>
    </row>
    <row r="2441" ht="15.75" customHeight="1">
      <c r="A2441" s="13">
        <v>42150.447916666664</v>
      </c>
      <c r="B2441" s="75">
        <v>60.5344827586207</v>
      </c>
      <c r="C2441" s="75">
        <v>64.4666666666667</v>
      </c>
      <c r="D2441" s="75">
        <v>80.8666666666667</v>
      </c>
      <c r="E2441" s="75">
        <v>75.3333333333333</v>
      </c>
    </row>
    <row r="2442" ht="15.75" customHeight="1">
      <c r="A2442" s="13">
        <v>42150.458333333336</v>
      </c>
      <c r="B2442" s="75">
        <v>60.1333333333333</v>
      </c>
      <c r="C2442" s="75">
        <v>65.2333333333333</v>
      </c>
      <c r="D2442" s="75">
        <v>81.4666666666667</v>
      </c>
      <c r="E2442" s="75">
        <v>76.2333333333333</v>
      </c>
    </row>
    <row r="2443" ht="15.75" customHeight="1">
      <c r="A2443" s="13">
        <v>42150.46875</v>
      </c>
      <c r="B2443" s="75">
        <v>60.6333333333333</v>
      </c>
      <c r="C2443" s="75">
        <v>65.7333333333333</v>
      </c>
      <c r="D2443" s="75">
        <v>82.4666666666667</v>
      </c>
      <c r="E2443" s="75">
        <v>76.7333333333333</v>
      </c>
    </row>
    <row r="2444" ht="15.75" customHeight="1">
      <c r="A2444" s="13">
        <v>42150.479166666664</v>
      </c>
      <c r="B2444" s="75">
        <v>61.1333333333333</v>
      </c>
      <c r="C2444" s="75">
        <v>66.2333333333333</v>
      </c>
      <c r="D2444" s="75">
        <v>83.4666666666667</v>
      </c>
      <c r="E2444" s="75">
        <v>77.2333333333333</v>
      </c>
    </row>
    <row r="2445" ht="15.75" customHeight="1">
      <c r="A2445" s="13">
        <v>42150.489583333336</v>
      </c>
      <c r="B2445" s="75">
        <v>61.6333333333333</v>
      </c>
      <c r="C2445" s="75">
        <v>66.7333333333333</v>
      </c>
      <c r="D2445" s="75">
        <v>84.4666666666667</v>
      </c>
      <c r="E2445" s="75">
        <v>77.7333333333333</v>
      </c>
    </row>
    <row r="2446" ht="15.75" customHeight="1">
      <c r="A2446" s="13">
        <v>42150.5</v>
      </c>
      <c r="B2446" s="75">
        <v>62.1666666666667</v>
      </c>
      <c r="C2446" s="75">
        <v>67.1166666666667</v>
      </c>
      <c r="D2446" s="75">
        <v>85.2333333333333</v>
      </c>
      <c r="E2446" s="75">
        <v>78.5833333333333</v>
      </c>
    </row>
    <row r="2447" ht="15.75" customHeight="1">
      <c r="A2447" s="13">
        <v>42150.510416666664</v>
      </c>
      <c r="B2447" s="75">
        <v>62.7916666666667</v>
      </c>
      <c r="C2447" s="75">
        <v>67.3666666666667</v>
      </c>
      <c r="D2447" s="75">
        <v>85.7333333333333</v>
      </c>
      <c r="E2447" s="75">
        <v>79.8333333333333</v>
      </c>
    </row>
    <row r="2448" ht="15.75" customHeight="1">
      <c r="A2448" s="13">
        <v>42150.520833333336</v>
      </c>
      <c r="B2448" s="75">
        <v>63.4166666666667</v>
      </c>
      <c r="C2448" s="75">
        <v>67.6166666666667</v>
      </c>
      <c r="D2448" s="75">
        <v>86.2333333333333</v>
      </c>
      <c r="E2448" s="75">
        <v>81.0833333333333</v>
      </c>
    </row>
    <row r="2449" ht="15.75" customHeight="1">
      <c r="A2449" s="13">
        <v>42150.53125</v>
      </c>
      <c r="B2449" s="75">
        <v>64.0</v>
      </c>
      <c r="C2449" s="75">
        <v>67.8666666666667</v>
      </c>
      <c r="D2449" s="75">
        <v>86.7333333333333</v>
      </c>
      <c r="E2449" s="75">
        <v>82.3333333333333</v>
      </c>
    </row>
    <row r="2450" ht="15.75" customHeight="1">
      <c r="A2450" s="13">
        <v>42150.541666666664</v>
      </c>
      <c r="B2450" s="75">
        <v>64.0</v>
      </c>
      <c r="C2450" s="75">
        <v>68.0</v>
      </c>
      <c r="D2450" s="75">
        <v>87.0</v>
      </c>
      <c r="E2450" s="75">
        <v>83.1166666666667</v>
      </c>
    </row>
    <row r="2451" ht="15.75" customHeight="1">
      <c r="A2451" s="13">
        <v>42150.552083333336</v>
      </c>
      <c r="B2451" s="75">
        <v>64.0</v>
      </c>
      <c r="C2451" s="75">
        <v>68.0</v>
      </c>
      <c r="D2451" s="75">
        <v>87.0</v>
      </c>
      <c r="E2451" s="75">
        <v>83.3666666666667</v>
      </c>
    </row>
    <row r="2452" ht="15.75" customHeight="1">
      <c r="A2452" s="13">
        <v>42150.5625</v>
      </c>
      <c r="B2452" s="75">
        <v>64.0</v>
      </c>
      <c r="C2452" s="75">
        <v>68.0</v>
      </c>
      <c r="D2452" s="75">
        <v>87.0</v>
      </c>
      <c r="E2452" s="75">
        <v>83.6166666666667</v>
      </c>
    </row>
    <row r="2453" ht="15.75" customHeight="1">
      <c r="A2453" s="13">
        <v>42150.572916666664</v>
      </c>
      <c r="B2453" s="75">
        <v>64.0</v>
      </c>
      <c r="C2453" s="75">
        <v>68.0</v>
      </c>
      <c r="D2453" s="75">
        <v>87.0</v>
      </c>
      <c r="E2453" s="75">
        <v>83.8666666666667</v>
      </c>
    </row>
    <row r="2454" ht="15.75" customHeight="1">
      <c r="A2454" s="13">
        <v>42150.583333333336</v>
      </c>
      <c r="B2454" s="75">
        <v>64.0</v>
      </c>
      <c r="C2454" s="75">
        <v>67.8833333333333</v>
      </c>
      <c r="D2454" s="75">
        <v>87.35</v>
      </c>
      <c r="E2454" s="75">
        <v>84.1166666666667</v>
      </c>
    </row>
    <row r="2455" ht="15.75" customHeight="1">
      <c r="A2455" s="13">
        <v>42150.59375</v>
      </c>
      <c r="B2455" s="75">
        <v>64.0</v>
      </c>
      <c r="C2455" s="75">
        <v>67.6333333333333</v>
      </c>
      <c r="D2455" s="75">
        <v>88.1</v>
      </c>
      <c r="E2455" s="75">
        <v>84.3666666666667</v>
      </c>
    </row>
    <row r="2456" ht="15.75" customHeight="1">
      <c r="A2456" s="13">
        <v>42150.604166666664</v>
      </c>
      <c r="B2456" s="75">
        <v>64.0</v>
      </c>
      <c r="C2456" s="75">
        <v>67.3833333333333</v>
      </c>
      <c r="D2456" s="75">
        <v>88.85</v>
      </c>
      <c r="E2456" s="75">
        <v>84.6166666666667</v>
      </c>
    </row>
    <row r="2457" ht="15.75" customHeight="1">
      <c r="A2457" s="13">
        <v>42150.614583333336</v>
      </c>
      <c r="B2457" s="75">
        <v>64.0</v>
      </c>
      <c r="C2457" s="75">
        <v>67.1333333333333</v>
      </c>
      <c r="D2457" s="75">
        <v>89.6</v>
      </c>
      <c r="E2457" s="75">
        <v>84.8666666666667</v>
      </c>
    </row>
    <row r="2458" ht="15.75" customHeight="1">
      <c r="A2458" s="13">
        <v>42150.625</v>
      </c>
      <c r="B2458" s="75">
        <v>63.9333333333333</v>
      </c>
      <c r="C2458" s="75">
        <v>67.0</v>
      </c>
      <c r="D2458" s="75">
        <v>90.1166666666667</v>
      </c>
      <c r="E2458" s="75">
        <v>85.0</v>
      </c>
    </row>
    <row r="2459" ht="15.75" customHeight="1">
      <c r="A2459" s="13">
        <v>42150.635416666664</v>
      </c>
      <c r="B2459" s="75">
        <v>63.6833333333333</v>
      </c>
      <c r="C2459" s="75">
        <v>67.0</v>
      </c>
      <c r="D2459" s="75">
        <v>90.3666666666667</v>
      </c>
      <c r="E2459" s="75">
        <v>85.0</v>
      </c>
    </row>
    <row r="2460" ht="15.75" customHeight="1">
      <c r="A2460" s="13">
        <v>42150.645833333336</v>
      </c>
      <c r="B2460" s="75">
        <v>63.4333333333333</v>
      </c>
      <c r="C2460" s="75">
        <v>67.0</v>
      </c>
      <c r="D2460" s="75">
        <v>90.6166666666667</v>
      </c>
      <c r="E2460" s="75">
        <v>85.0</v>
      </c>
    </row>
    <row r="2461" ht="15.75" customHeight="1">
      <c r="A2461" s="13">
        <v>42150.65625</v>
      </c>
      <c r="B2461" s="75">
        <v>63.1833333333333</v>
      </c>
      <c r="C2461" s="75">
        <v>67.0</v>
      </c>
      <c r="D2461" s="75">
        <v>90.8666666666667</v>
      </c>
      <c r="E2461" s="75">
        <v>85.0</v>
      </c>
    </row>
    <row r="2462" ht="15.75" customHeight="1">
      <c r="A2462" s="13">
        <v>42150.666666666664</v>
      </c>
      <c r="B2462" s="75">
        <v>62.9333333333333</v>
      </c>
      <c r="C2462" s="75">
        <v>66.7666666666667</v>
      </c>
      <c r="D2462" s="75">
        <v>90.7666666666667</v>
      </c>
      <c r="E2462" s="75">
        <v>85.0</v>
      </c>
    </row>
    <row r="2463" ht="15.75" customHeight="1">
      <c r="A2463" s="13">
        <v>42150.677083333336</v>
      </c>
      <c r="B2463" s="75">
        <v>62.6833333333333</v>
      </c>
      <c r="C2463" s="75">
        <v>66.2666666666667</v>
      </c>
      <c r="D2463" s="75">
        <v>90.2666666666667</v>
      </c>
      <c r="E2463" s="75">
        <v>85.0</v>
      </c>
    </row>
    <row r="2464" ht="15.75" customHeight="1">
      <c r="A2464" s="13">
        <v>42150.6875</v>
      </c>
      <c r="B2464" s="75">
        <v>62.4333333333333</v>
      </c>
      <c r="C2464" s="75">
        <v>65.7666666666667</v>
      </c>
      <c r="D2464" s="75">
        <v>89.7666666666667</v>
      </c>
      <c r="E2464" s="75">
        <v>85.0</v>
      </c>
    </row>
    <row r="2465" ht="15.75" customHeight="1">
      <c r="A2465" s="13">
        <v>42150.697916666664</v>
      </c>
      <c r="B2465" s="75">
        <v>62.1833333333333</v>
      </c>
      <c r="C2465" s="75">
        <v>65.2666666666667</v>
      </c>
      <c r="D2465" s="75">
        <v>89.2666666666667</v>
      </c>
      <c r="E2465" s="75">
        <v>85.0</v>
      </c>
    </row>
    <row r="2466" ht="15.75" customHeight="1">
      <c r="A2466" s="13">
        <v>42150.708333333336</v>
      </c>
      <c r="B2466" s="75">
        <v>61.7647058823529</v>
      </c>
      <c r="C2466" s="75">
        <v>64.7586206896552</v>
      </c>
      <c r="D2466" s="75">
        <v>88.7666666666667</v>
      </c>
      <c r="E2466" s="75">
        <v>84.7666666666667</v>
      </c>
    </row>
    <row r="2467" ht="15.75" customHeight="1">
      <c r="A2467" s="13">
        <v>42150.71875</v>
      </c>
      <c r="B2467" s="75">
        <v>60.906976744186</v>
      </c>
      <c r="C2467" s="75">
        <v>64.2413793103448</v>
      </c>
      <c r="D2467" s="75">
        <v>88.2666666666667</v>
      </c>
      <c r="E2467" s="75">
        <v>84.2666666666667</v>
      </c>
    </row>
    <row r="2468" ht="15.75" customHeight="1">
      <c r="A2468" s="13">
        <v>42150.729166666664</v>
      </c>
      <c r="B2468" s="75">
        <v>60.2093023255814</v>
      </c>
      <c r="C2468" s="75">
        <v>63.7241379310345</v>
      </c>
      <c r="D2468" s="75">
        <v>87.7666666666667</v>
      </c>
      <c r="E2468" s="75">
        <v>83.7666666666667</v>
      </c>
    </row>
    <row r="2469" ht="15.75" customHeight="1">
      <c r="A2469" s="13">
        <v>42150.739583333336</v>
      </c>
      <c r="B2469" s="75">
        <v>59.5116279069767</v>
      </c>
      <c r="C2469" s="75">
        <v>63.2068965517241</v>
      </c>
      <c r="D2469" s="75">
        <v>87.2666666666667</v>
      </c>
      <c r="E2469" s="75">
        <v>83.2666666666667</v>
      </c>
    </row>
    <row r="2470" ht="15.75" customHeight="1">
      <c r="A2470" s="13">
        <v>42150.75</v>
      </c>
      <c r="B2470" s="75">
        <v>58.9333333333333</v>
      </c>
      <c r="C2470" s="75">
        <v>62.65</v>
      </c>
      <c r="D2470" s="75">
        <v>86.8833333333333</v>
      </c>
      <c r="E2470" s="75">
        <v>82.7666666666667</v>
      </c>
    </row>
    <row r="2471" ht="15.75" customHeight="1">
      <c r="A2471" s="13">
        <v>42150.760416666664</v>
      </c>
      <c r="B2471" s="75">
        <v>58.6833333333333</v>
      </c>
      <c r="C2471" s="75">
        <v>61.9</v>
      </c>
      <c r="D2471" s="75">
        <v>86.6333333333333</v>
      </c>
      <c r="E2471" s="75">
        <v>82.2666666666667</v>
      </c>
    </row>
    <row r="2472" ht="15.75" customHeight="1">
      <c r="A2472" s="13">
        <v>42150.770833333336</v>
      </c>
      <c r="B2472" s="75">
        <v>58.4333333333333</v>
      </c>
      <c r="C2472" s="75">
        <v>61.15</v>
      </c>
      <c r="D2472" s="75">
        <v>86.3833333333333</v>
      </c>
      <c r="E2472" s="75">
        <v>81.7666666666667</v>
      </c>
    </row>
    <row r="2473" ht="15.75" customHeight="1">
      <c r="A2473" s="13">
        <v>42150.78125</v>
      </c>
      <c r="B2473" s="75">
        <v>58.1833333333333</v>
      </c>
      <c r="C2473" s="75">
        <v>60.4</v>
      </c>
      <c r="D2473" s="75">
        <v>86.1333333333333</v>
      </c>
      <c r="E2473" s="75">
        <v>81.2666666666667</v>
      </c>
    </row>
    <row r="2474" ht="15.75" customHeight="1">
      <c r="A2474" s="13">
        <v>42150.791666666664</v>
      </c>
      <c r="B2474" s="75">
        <v>58.0</v>
      </c>
      <c r="C2474" s="75">
        <v>59.7666666666667</v>
      </c>
      <c r="D2474" s="75">
        <v>85.125</v>
      </c>
      <c r="E2474" s="75">
        <v>80.7666666666667</v>
      </c>
    </row>
    <row r="2475" ht="15.75" customHeight="1">
      <c r="A2475" s="13">
        <v>42150.802083333336</v>
      </c>
      <c r="B2475" s="75">
        <v>58.0</v>
      </c>
      <c r="C2475" s="75">
        <v>59.2666666666667</v>
      </c>
      <c r="D2475" s="75">
        <v>83.9487179487179</v>
      </c>
      <c r="E2475" s="75">
        <v>80.2666666666667</v>
      </c>
    </row>
    <row r="2476" ht="15.75" customHeight="1">
      <c r="A2476" s="13">
        <v>42150.8125</v>
      </c>
      <c r="B2476" s="75">
        <v>58.0</v>
      </c>
      <c r="C2476" s="75">
        <v>58.7666666666667</v>
      </c>
      <c r="D2476" s="75">
        <v>83.1794871794872</v>
      </c>
      <c r="E2476" s="75">
        <v>79.7666666666667</v>
      </c>
    </row>
    <row r="2477" ht="15.75" customHeight="1">
      <c r="A2477" s="13">
        <v>42150.822916666664</v>
      </c>
      <c r="B2477" s="75">
        <v>58.0</v>
      </c>
      <c r="C2477" s="75">
        <v>58.2666666666667</v>
      </c>
      <c r="D2477" s="75">
        <v>82.4102564102564</v>
      </c>
      <c r="E2477" s="75">
        <v>79.2666666666667</v>
      </c>
    </row>
    <row r="2478" ht="15.75" customHeight="1">
      <c r="A2478" s="13">
        <v>42150.833333333336</v>
      </c>
      <c r="B2478" s="75">
        <v>57.9333333333333</v>
      </c>
      <c r="C2478" s="75">
        <v>57.7741935483871</v>
      </c>
      <c r="D2478" s="75">
        <v>81.5333333333333</v>
      </c>
      <c r="E2478" s="75">
        <v>78.65</v>
      </c>
    </row>
    <row r="2479" ht="15.75" customHeight="1">
      <c r="A2479" s="13">
        <v>42150.84375</v>
      </c>
      <c r="B2479" s="75">
        <v>57.6833333333333</v>
      </c>
      <c r="C2479" s="75">
        <v>57.2903225806452</v>
      </c>
      <c r="D2479" s="75">
        <v>80.5333333333333</v>
      </c>
      <c r="E2479" s="75">
        <v>77.9</v>
      </c>
    </row>
    <row r="2480" ht="15.75" customHeight="1">
      <c r="A2480" s="13">
        <v>42150.854166666664</v>
      </c>
      <c r="B2480" s="75">
        <v>57.4333333333333</v>
      </c>
      <c r="C2480" s="75">
        <v>57.2068965517241</v>
      </c>
      <c r="D2480" s="75">
        <v>79.5333333333333</v>
      </c>
      <c r="E2480" s="75">
        <v>77.15</v>
      </c>
    </row>
    <row r="2481" ht="15.75" customHeight="1">
      <c r="A2481" s="13">
        <v>42150.864583333336</v>
      </c>
      <c r="B2481" s="75">
        <v>57.1833333333333</v>
      </c>
      <c r="C2481" s="75">
        <v>57.7241379310345</v>
      </c>
      <c r="D2481" s="75">
        <v>78.5333333333333</v>
      </c>
      <c r="E2481" s="75">
        <v>76.4</v>
      </c>
    </row>
    <row r="2482" ht="15.75" customHeight="1">
      <c r="A2482" s="13">
        <v>42150.875</v>
      </c>
      <c r="B2482" s="75">
        <v>57.0</v>
      </c>
      <c r="C2482" s="75">
        <v>58.0</v>
      </c>
      <c r="D2482" s="75">
        <v>77.65</v>
      </c>
      <c r="E2482" s="75">
        <v>75.5333333333333</v>
      </c>
    </row>
    <row r="2483" ht="15.75" customHeight="1">
      <c r="A2483" s="13">
        <v>42150.885416666664</v>
      </c>
      <c r="B2483" s="75">
        <v>57.0</v>
      </c>
      <c r="C2483" s="75">
        <v>58.0</v>
      </c>
      <c r="D2483" s="75">
        <v>76.9</v>
      </c>
      <c r="E2483" s="75">
        <v>74.5333333333333</v>
      </c>
    </row>
    <row r="2484" ht="15.75" customHeight="1">
      <c r="A2484" s="13">
        <v>42150.895833333336</v>
      </c>
      <c r="B2484" s="75">
        <v>57.0</v>
      </c>
      <c r="C2484" s="75">
        <v>58.0</v>
      </c>
      <c r="D2484" s="75">
        <v>76.15</v>
      </c>
      <c r="E2484" s="75">
        <v>73.5333333333333</v>
      </c>
    </row>
    <row r="2485" ht="15.75" customHeight="1">
      <c r="A2485" s="13">
        <v>42150.90625</v>
      </c>
      <c r="B2485" s="75">
        <v>57.0</v>
      </c>
      <c r="C2485" s="75">
        <v>58.0</v>
      </c>
      <c r="D2485" s="75">
        <v>75.4</v>
      </c>
      <c r="E2485" s="75">
        <v>72.5333333333333</v>
      </c>
    </row>
    <row r="2486" ht="15.75" customHeight="1">
      <c r="A2486" s="13">
        <v>42150.916666666664</v>
      </c>
      <c r="B2486" s="75">
        <v>56.9333333333333</v>
      </c>
      <c r="C2486" s="75">
        <v>58.0</v>
      </c>
      <c r="D2486" s="75">
        <v>74.8833333333333</v>
      </c>
      <c r="E2486" s="75">
        <v>71.5333333333333</v>
      </c>
    </row>
    <row r="2487" ht="15.75" customHeight="1">
      <c r="A2487" s="13">
        <v>42150.927083333336</v>
      </c>
      <c r="B2487" s="75">
        <v>56.6833333333333</v>
      </c>
      <c r="C2487" s="75">
        <v>58.0</v>
      </c>
      <c r="D2487" s="75">
        <v>74.6333333333333</v>
      </c>
      <c r="E2487" s="75">
        <v>70.5333333333333</v>
      </c>
    </row>
    <row r="2488" ht="15.75" customHeight="1">
      <c r="A2488" s="13">
        <v>42150.9375</v>
      </c>
      <c r="B2488" s="75">
        <v>56.4333333333333</v>
      </c>
      <c r="C2488" s="75">
        <v>58.0</v>
      </c>
      <c r="D2488" s="75">
        <v>74.3833333333333</v>
      </c>
      <c r="E2488" s="75">
        <v>69.5333333333333</v>
      </c>
    </row>
    <row r="2489" ht="15.75" customHeight="1">
      <c r="A2489" s="13">
        <v>42150.947916666664</v>
      </c>
      <c r="B2489" s="75">
        <v>56.1833333333333</v>
      </c>
      <c r="C2489" s="75">
        <v>58.0</v>
      </c>
      <c r="D2489" s="75">
        <v>74.1333333333333</v>
      </c>
      <c r="E2489" s="75">
        <v>68.5333333333333</v>
      </c>
    </row>
    <row r="2490" ht="15.75" customHeight="1">
      <c r="A2490" s="13">
        <v>42150.958333333336</v>
      </c>
      <c r="B2490" s="75">
        <v>56.0</v>
      </c>
      <c r="C2490" s="75">
        <v>58.0</v>
      </c>
      <c r="D2490" s="75">
        <v>73.7666666666667</v>
      </c>
      <c r="E2490" s="75">
        <v>67.65</v>
      </c>
    </row>
    <row r="2491" ht="15.75" customHeight="1">
      <c r="A2491" s="13">
        <v>42150.96875</v>
      </c>
      <c r="B2491" s="75">
        <v>56.0</v>
      </c>
      <c r="C2491" s="75">
        <v>58.0</v>
      </c>
      <c r="D2491" s="75">
        <v>73.2666666666667</v>
      </c>
      <c r="E2491" s="75">
        <v>66.9</v>
      </c>
    </row>
    <row r="2492" ht="15.75" customHeight="1">
      <c r="A2492" s="13">
        <v>42150.979166666664</v>
      </c>
      <c r="B2492" s="75">
        <v>56.0</v>
      </c>
      <c r="C2492" s="75">
        <v>58.0</v>
      </c>
      <c r="D2492" s="75">
        <v>72.7666666666667</v>
      </c>
      <c r="E2492" s="75">
        <v>66.15</v>
      </c>
    </row>
    <row r="2493" ht="15.75" customHeight="1">
      <c r="A2493" s="13">
        <v>42150.989583333336</v>
      </c>
      <c r="B2493" s="75">
        <v>56.0</v>
      </c>
      <c r="C2493" s="75">
        <v>58.0</v>
      </c>
      <c r="D2493" s="75">
        <v>72.2666666666667</v>
      </c>
      <c r="E2493" s="75">
        <v>65.4</v>
      </c>
    </row>
    <row r="2494" ht="15.75" customHeight="1">
      <c r="A2494" s="13">
        <v>42151.0</v>
      </c>
      <c r="B2494" s="75">
        <v>56.0666666666667</v>
      </c>
      <c r="C2494" s="75">
        <v>58.0</v>
      </c>
      <c r="D2494" s="75">
        <v>71.7666666666667</v>
      </c>
      <c r="E2494" s="75">
        <v>64.7666666666667</v>
      </c>
    </row>
    <row r="2495" ht="15.75" customHeight="1">
      <c r="A2495" s="13">
        <v>42151.010416666664</v>
      </c>
      <c r="B2495" s="75">
        <v>56.3166666666667</v>
      </c>
      <c r="C2495" s="75">
        <v>58.0</v>
      </c>
      <c r="D2495" s="75">
        <v>71.2666666666667</v>
      </c>
      <c r="E2495" s="75">
        <v>64.2666666666667</v>
      </c>
    </row>
    <row r="2496" ht="15.75" customHeight="1">
      <c r="A2496" s="13">
        <v>42151.020833333336</v>
      </c>
      <c r="B2496" s="75">
        <v>56.5666666666667</v>
      </c>
      <c r="C2496" s="75">
        <v>58.0</v>
      </c>
      <c r="D2496" s="75">
        <v>70.7666666666667</v>
      </c>
      <c r="E2496" s="75">
        <v>63.7666666666667</v>
      </c>
    </row>
    <row r="2497" ht="15.75" customHeight="1">
      <c r="A2497" s="13">
        <v>42151.03125</v>
      </c>
      <c r="B2497" s="75">
        <v>56.8166666666667</v>
      </c>
      <c r="C2497" s="75">
        <v>58.0</v>
      </c>
      <c r="D2497" s="75">
        <v>70.2666666666667</v>
      </c>
      <c r="E2497" s="75">
        <v>63.2666666666667</v>
      </c>
    </row>
    <row r="2498" ht="15.75" customHeight="1">
      <c r="A2498" s="13">
        <v>42151.041666666664</v>
      </c>
      <c r="B2498" s="75">
        <v>56.9333333333333</v>
      </c>
      <c r="C2498" s="75">
        <v>58.0</v>
      </c>
      <c r="D2498" s="75">
        <v>70.0</v>
      </c>
      <c r="E2498" s="75">
        <v>62.65</v>
      </c>
    </row>
    <row r="2499" ht="15.75" customHeight="1">
      <c r="A2499" s="13">
        <v>42151.052083333336</v>
      </c>
      <c r="B2499" s="75">
        <v>56.6833333333333</v>
      </c>
      <c r="C2499" s="75">
        <v>58.0</v>
      </c>
      <c r="D2499" s="75">
        <v>70.0</v>
      </c>
      <c r="E2499" s="75">
        <v>61.9</v>
      </c>
    </row>
    <row r="2500" ht="15.75" customHeight="1">
      <c r="A2500" s="13">
        <v>42151.0625</v>
      </c>
      <c r="B2500" s="75">
        <v>56.4333333333333</v>
      </c>
      <c r="C2500" s="75">
        <v>58.0</v>
      </c>
      <c r="D2500" s="75">
        <v>70.0</v>
      </c>
      <c r="E2500" s="75">
        <v>61.15</v>
      </c>
    </row>
    <row r="2501" ht="15.75" customHeight="1">
      <c r="A2501" s="13">
        <v>42151.072916666664</v>
      </c>
      <c r="B2501" s="75">
        <v>56.1833333333333</v>
      </c>
      <c r="C2501" s="75">
        <v>58.0</v>
      </c>
      <c r="D2501" s="75">
        <v>70.0</v>
      </c>
      <c r="E2501" s="75">
        <v>60.4</v>
      </c>
    </row>
    <row r="2502" ht="15.75" customHeight="1">
      <c r="A2502" s="13">
        <v>42151.083333333336</v>
      </c>
      <c r="B2502" s="75">
        <v>56.0</v>
      </c>
      <c r="C2502" s="75">
        <v>58.0</v>
      </c>
      <c r="D2502" s="75">
        <v>69.7666666666667</v>
      </c>
      <c r="E2502" s="75">
        <v>59.8833333333333</v>
      </c>
    </row>
    <row r="2503" ht="15.75" customHeight="1">
      <c r="A2503" s="13">
        <v>42151.09375</v>
      </c>
      <c r="B2503" s="75">
        <v>56.0</v>
      </c>
      <c r="C2503" s="75">
        <v>58.0</v>
      </c>
      <c r="D2503" s="75">
        <v>69.2666666666667</v>
      </c>
      <c r="E2503" s="75">
        <v>59.6333333333333</v>
      </c>
    </row>
    <row r="2504" ht="15.75" customHeight="1">
      <c r="A2504" s="13">
        <v>42151.104166666664</v>
      </c>
      <c r="B2504" s="75">
        <v>56.0</v>
      </c>
      <c r="C2504" s="75">
        <v>58.0</v>
      </c>
      <c r="D2504" s="75">
        <v>68.7666666666667</v>
      </c>
      <c r="E2504" s="75">
        <v>59.3833333333333</v>
      </c>
    </row>
    <row r="2505" ht="15.75" customHeight="1">
      <c r="A2505" s="13">
        <v>42151.114583333336</v>
      </c>
      <c r="B2505" s="75">
        <v>56.0</v>
      </c>
      <c r="C2505" s="75">
        <v>58.0</v>
      </c>
      <c r="D2505" s="75">
        <v>68.2666666666667</v>
      </c>
      <c r="E2505" s="75">
        <v>59.1333333333333</v>
      </c>
    </row>
    <row r="2506" ht="15.75" customHeight="1">
      <c r="A2506" s="13">
        <v>42151.125</v>
      </c>
      <c r="B2506" s="75">
        <v>55.9333333333333</v>
      </c>
      <c r="C2506" s="75">
        <v>58.0</v>
      </c>
      <c r="D2506" s="75">
        <v>67.8833333333333</v>
      </c>
      <c r="E2506" s="75">
        <v>58.8833333333333</v>
      </c>
    </row>
    <row r="2507" ht="15.75" customHeight="1">
      <c r="A2507" s="13">
        <v>42151.135416666664</v>
      </c>
      <c r="B2507" s="75">
        <v>55.6833333333333</v>
      </c>
      <c r="C2507" s="75">
        <v>58.0</v>
      </c>
      <c r="D2507" s="75">
        <v>67.6333333333333</v>
      </c>
      <c r="E2507" s="75">
        <v>58.6333333333333</v>
      </c>
    </row>
    <row r="2508" ht="15.75" customHeight="1">
      <c r="A2508" s="13">
        <v>42151.145833333336</v>
      </c>
      <c r="B2508" s="75">
        <v>55.4333333333333</v>
      </c>
      <c r="C2508" s="75">
        <v>58.0</v>
      </c>
      <c r="D2508" s="75">
        <v>67.3833333333333</v>
      </c>
      <c r="E2508" s="75">
        <v>58.3833333333333</v>
      </c>
    </row>
    <row r="2509" ht="15.75" customHeight="1">
      <c r="A2509" s="13">
        <v>42151.15625</v>
      </c>
      <c r="B2509" s="75">
        <v>55.1833333333333</v>
      </c>
      <c r="C2509" s="75">
        <v>58.0</v>
      </c>
      <c r="D2509" s="75">
        <v>67.1333333333333</v>
      </c>
      <c r="E2509" s="75">
        <v>58.1333333333333</v>
      </c>
    </row>
    <row r="2510" ht="15.75" customHeight="1">
      <c r="A2510" s="13">
        <v>42151.166666666664</v>
      </c>
      <c r="B2510" s="75">
        <v>54.9333333333333</v>
      </c>
      <c r="C2510" s="75">
        <v>57.8157894736842</v>
      </c>
      <c r="D2510" s="75">
        <v>66.7666666666667</v>
      </c>
      <c r="E2510" s="75">
        <v>57.7666666666667</v>
      </c>
    </row>
    <row r="2511" ht="15.75" customHeight="1">
      <c r="A2511" s="13">
        <v>42151.177083333336</v>
      </c>
      <c r="B2511" s="75">
        <v>54.6833333333333</v>
      </c>
      <c r="C2511" s="75">
        <v>57.4210526315789</v>
      </c>
      <c r="D2511" s="75">
        <v>66.2666666666667</v>
      </c>
      <c r="E2511" s="75">
        <v>57.2666666666667</v>
      </c>
    </row>
    <row r="2512" ht="15.75" customHeight="1">
      <c r="A2512" s="13">
        <v>42151.1875</v>
      </c>
      <c r="B2512" s="75">
        <v>54.4333333333333</v>
      </c>
      <c r="C2512" s="75">
        <v>57.0263157894737</v>
      </c>
      <c r="D2512" s="75">
        <v>65.7666666666667</v>
      </c>
      <c r="E2512" s="75">
        <v>56.7666666666667</v>
      </c>
    </row>
    <row r="2513" ht="15.75" customHeight="1">
      <c r="A2513" s="13">
        <v>42151.197916666664</v>
      </c>
      <c r="B2513" s="75">
        <v>54.1833333333333</v>
      </c>
      <c r="C2513" s="75">
        <v>57.6363636363636</v>
      </c>
      <c r="D2513" s="75">
        <v>65.2666666666667</v>
      </c>
      <c r="E2513" s="75">
        <v>56.2666666666667</v>
      </c>
    </row>
    <row r="2514" ht="15.75" customHeight="1">
      <c r="A2514" s="13">
        <v>42151.208333333336</v>
      </c>
      <c r="B2514" s="75">
        <v>54.0</v>
      </c>
      <c r="C2514" s="75">
        <v>58.0</v>
      </c>
      <c r="D2514" s="75">
        <v>65.1166666666667</v>
      </c>
      <c r="E2514" s="75">
        <v>56.2333333333333</v>
      </c>
    </row>
    <row r="2515" ht="15.75" customHeight="1">
      <c r="A2515" s="13">
        <v>42151.21875</v>
      </c>
      <c r="B2515" s="75">
        <v>54.0</v>
      </c>
      <c r="C2515" s="75">
        <v>58.0</v>
      </c>
      <c r="D2515" s="75">
        <v>65.3666666666667</v>
      </c>
      <c r="E2515" s="75">
        <v>56.7333333333333</v>
      </c>
    </row>
    <row r="2516" ht="15.75" customHeight="1">
      <c r="A2516" s="13">
        <v>42151.229166666664</v>
      </c>
      <c r="B2516" s="75">
        <v>54.0</v>
      </c>
      <c r="C2516" s="75">
        <v>58.0</v>
      </c>
      <c r="D2516" s="75">
        <v>65.6166666666667</v>
      </c>
      <c r="E2516" s="75">
        <v>57.2333333333333</v>
      </c>
    </row>
    <row r="2517" ht="15.75" customHeight="1">
      <c r="A2517" s="13">
        <v>42151.239583333336</v>
      </c>
      <c r="B2517" s="75">
        <v>54.0</v>
      </c>
      <c r="C2517" s="75">
        <v>58.0</v>
      </c>
      <c r="D2517" s="75">
        <v>65.8666666666667</v>
      </c>
      <c r="E2517" s="75">
        <v>57.7333333333333</v>
      </c>
    </row>
    <row r="2518" ht="15.75" customHeight="1">
      <c r="A2518" s="13">
        <v>42151.25</v>
      </c>
      <c r="B2518" s="75">
        <v>54.0666666666667</v>
      </c>
      <c r="C2518" s="75">
        <v>58.1166666666667</v>
      </c>
      <c r="D2518" s="75">
        <v>66.2333333333333</v>
      </c>
      <c r="E2518" s="75">
        <v>58.4666666666667</v>
      </c>
    </row>
    <row r="2519" ht="15.75" customHeight="1">
      <c r="A2519" s="13">
        <v>42151.260416666664</v>
      </c>
      <c r="B2519" s="75">
        <v>54.3166666666667</v>
      </c>
      <c r="C2519" s="75">
        <v>58.3666666666667</v>
      </c>
      <c r="D2519" s="75">
        <v>66.7333333333333</v>
      </c>
      <c r="E2519" s="75">
        <v>59.4666666666667</v>
      </c>
    </row>
    <row r="2520" ht="15.75" customHeight="1">
      <c r="A2520" s="13">
        <v>42151.270833333336</v>
      </c>
      <c r="B2520" s="75">
        <v>54.5666666666667</v>
      </c>
      <c r="C2520" s="75">
        <v>58.6166666666667</v>
      </c>
      <c r="D2520" s="75">
        <v>67.2333333333333</v>
      </c>
      <c r="E2520" s="75">
        <v>60.4666666666667</v>
      </c>
    </row>
    <row r="2521" ht="15.75" customHeight="1">
      <c r="A2521" s="13">
        <v>42151.28125</v>
      </c>
      <c r="B2521" s="75">
        <v>54.8166666666667</v>
      </c>
      <c r="C2521" s="75">
        <v>58.8666666666667</v>
      </c>
      <c r="D2521" s="75">
        <v>67.7333333333333</v>
      </c>
      <c r="E2521" s="75">
        <v>61.4666666666667</v>
      </c>
    </row>
    <row r="2522" ht="15.75" customHeight="1">
      <c r="A2522" s="13">
        <v>42151.291666666664</v>
      </c>
      <c r="B2522" s="75">
        <v>55.2285714285714</v>
      </c>
      <c r="C2522" s="75">
        <v>58.8833333333333</v>
      </c>
      <c r="D2522" s="75">
        <v>68.4666666666667</v>
      </c>
      <c r="E2522" s="75">
        <v>62.4666666666667</v>
      </c>
    </row>
    <row r="2523" ht="15.75" customHeight="1">
      <c r="A2523" s="13">
        <v>42151.302083333336</v>
      </c>
      <c r="B2523" s="75">
        <v>56.0857142857143</v>
      </c>
      <c r="C2523" s="75">
        <v>58.6333333333333</v>
      </c>
      <c r="D2523" s="75">
        <v>69.4666666666667</v>
      </c>
      <c r="E2523" s="75">
        <v>63.4666666666667</v>
      </c>
    </row>
    <row r="2524" ht="15.75" customHeight="1">
      <c r="A2524" s="13">
        <v>42151.3125</v>
      </c>
      <c r="B2524" s="75">
        <v>56.9428571428571</v>
      </c>
      <c r="C2524" s="75">
        <v>58.3833333333333</v>
      </c>
      <c r="D2524" s="75">
        <v>70.4666666666667</v>
      </c>
      <c r="E2524" s="75">
        <v>64.4666666666667</v>
      </c>
    </row>
    <row r="2525" ht="15.75" customHeight="1">
      <c r="A2525" s="13">
        <v>42151.322916666664</v>
      </c>
      <c r="B2525" s="75">
        <v>57.56</v>
      </c>
      <c r="C2525" s="75">
        <v>58.1333333333333</v>
      </c>
      <c r="D2525" s="75">
        <v>71.4666666666667</v>
      </c>
      <c r="E2525" s="75">
        <v>65.4666666666667</v>
      </c>
    </row>
    <row r="2526" ht="15.75" customHeight="1">
      <c r="A2526" s="13">
        <v>42151.333333333336</v>
      </c>
      <c r="B2526" s="75">
        <v>58.0666666666667</v>
      </c>
      <c r="C2526" s="75">
        <v>58.3684210526316</v>
      </c>
      <c r="D2526" s="75">
        <v>72.35</v>
      </c>
      <c r="E2526" s="75">
        <v>66.4666666666667</v>
      </c>
    </row>
    <row r="2527" ht="15.75" customHeight="1">
      <c r="A2527" s="13">
        <v>42151.34375</v>
      </c>
      <c r="B2527" s="75">
        <v>58.3166666666667</v>
      </c>
      <c r="C2527" s="75">
        <v>59.219512195122</v>
      </c>
      <c r="D2527" s="75">
        <v>73.1</v>
      </c>
      <c r="E2527" s="75">
        <v>67.4666666666667</v>
      </c>
    </row>
    <row r="2528" ht="15.75" customHeight="1">
      <c r="A2528" s="13">
        <v>42151.354166666664</v>
      </c>
      <c r="B2528" s="75">
        <v>58.5666666666667</v>
      </c>
      <c r="C2528" s="75">
        <v>60.3170731707317</v>
      </c>
      <c r="D2528" s="75">
        <v>73.85</v>
      </c>
      <c r="E2528" s="75">
        <v>68.4666666666667</v>
      </c>
    </row>
    <row r="2529" ht="15.75" customHeight="1">
      <c r="A2529" s="13">
        <v>42151.364583333336</v>
      </c>
      <c r="B2529" s="75">
        <v>58.8166666666667</v>
      </c>
      <c r="C2529" s="75">
        <v>61.4146341463415</v>
      </c>
      <c r="D2529" s="75">
        <v>74.6</v>
      </c>
      <c r="E2529" s="75">
        <v>69.4666666666667</v>
      </c>
    </row>
    <row r="2530" ht="15.75" customHeight="1">
      <c r="A2530" s="13">
        <v>42151.375</v>
      </c>
      <c r="B2530" s="75">
        <v>59.0666666666667</v>
      </c>
      <c r="C2530" s="75">
        <v>62.4666666666667</v>
      </c>
      <c r="D2530" s="75">
        <v>75.4666666666667</v>
      </c>
      <c r="E2530" s="75">
        <v>70.4666666666667</v>
      </c>
    </row>
    <row r="2531" ht="15.75" customHeight="1">
      <c r="A2531" s="13">
        <v>42151.385416666664</v>
      </c>
      <c r="B2531" s="75">
        <v>59.3166666666667</v>
      </c>
      <c r="C2531" s="75">
        <v>63.4666666666667</v>
      </c>
      <c r="D2531" s="75">
        <v>76.4666666666667</v>
      </c>
      <c r="E2531" s="75">
        <v>71.4666666666667</v>
      </c>
    </row>
    <row r="2532" ht="15.75" customHeight="1">
      <c r="A2532" s="13">
        <v>42151.395833333336</v>
      </c>
      <c r="B2532" s="75">
        <v>59.5666666666667</v>
      </c>
      <c r="C2532" s="75">
        <v>64.4666666666667</v>
      </c>
      <c r="D2532" s="75">
        <v>77.4666666666667</v>
      </c>
      <c r="E2532" s="75">
        <v>72.4666666666667</v>
      </c>
    </row>
    <row r="2533" ht="15.75" customHeight="1">
      <c r="A2533" s="13">
        <v>42151.40625</v>
      </c>
      <c r="B2533" s="75">
        <v>59.8166666666667</v>
      </c>
      <c r="C2533" s="75">
        <v>65.4666666666667</v>
      </c>
      <c r="D2533" s="75">
        <v>78.4666666666667</v>
      </c>
      <c r="E2533" s="75">
        <v>73.4666666666667</v>
      </c>
    </row>
    <row r="2534" ht="15.75" customHeight="1">
      <c r="A2534" s="13">
        <v>42151.416666666664</v>
      </c>
      <c r="B2534" s="75">
        <v>60.5714285714286</v>
      </c>
      <c r="C2534" s="75">
        <v>66.2333333333333</v>
      </c>
      <c r="D2534" s="75">
        <v>79.35</v>
      </c>
      <c r="E2534" s="75">
        <v>74.4666666666667</v>
      </c>
    </row>
    <row r="2535" ht="15.75" customHeight="1">
      <c r="A2535" s="13">
        <v>42151.427083333336</v>
      </c>
      <c r="B2535" s="75">
        <v>61.4528301886792</v>
      </c>
      <c r="C2535" s="75">
        <v>66.7333333333333</v>
      </c>
      <c r="D2535" s="75">
        <v>80.1</v>
      </c>
      <c r="E2535" s="75">
        <v>75.4666666666667</v>
      </c>
    </row>
    <row r="2536" ht="15.75" customHeight="1">
      <c r="A2536" s="13">
        <v>42151.4375</v>
      </c>
      <c r="B2536" s="75">
        <v>62.0188679245283</v>
      </c>
      <c r="C2536" s="75">
        <v>67.2333333333333</v>
      </c>
      <c r="D2536" s="75">
        <v>80.85</v>
      </c>
      <c r="E2536" s="75">
        <v>76.4666666666667</v>
      </c>
    </row>
    <row r="2537" ht="15.75" customHeight="1">
      <c r="A2537" s="13">
        <v>42151.447916666664</v>
      </c>
      <c r="B2537" s="75">
        <v>62.5849056603774</v>
      </c>
      <c r="C2537" s="75">
        <v>67.7333333333333</v>
      </c>
      <c r="D2537" s="75">
        <v>81.6</v>
      </c>
      <c r="E2537" s="75">
        <v>77.4666666666667</v>
      </c>
    </row>
    <row r="2538" ht="15.75" customHeight="1">
      <c r="A2538" s="13">
        <v>42151.458333333336</v>
      </c>
      <c r="B2538" s="75">
        <v>63.0</v>
      </c>
      <c r="C2538" s="75">
        <v>68.2333333333333</v>
      </c>
      <c r="D2538" s="75">
        <v>82.4666666666667</v>
      </c>
      <c r="E2538" s="75">
        <v>78.4666666666667</v>
      </c>
    </row>
    <row r="2539" ht="15.75" customHeight="1">
      <c r="A2539" s="13">
        <v>42151.46875</v>
      </c>
      <c r="B2539" s="75">
        <v>63.0</v>
      </c>
      <c r="C2539" s="75">
        <v>68.7333333333333</v>
      </c>
      <c r="D2539" s="75">
        <v>83.4666666666667</v>
      </c>
      <c r="E2539" s="75">
        <v>79.4666666666667</v>
      </c>
    </row>
    <row r="2540" ht="15.75" customHeight="1">
      <c r="A2540" s="13">
        <v>42151.479166666664</v>
      </c>
      <c r="B2540" s="75">
        <v>63.0</v>
      </c>
      <c r="C2540" s="75">
        <v>69.2333333333333</v>
      </c>
      <c r="D2540" s="75">
        <v>84.4666666666667</v>
      </c>
      <c r="E2540" s="75">
        <v>80.4666666666667</v>
      </c>
    </row>
    <row r="2541" ht="15.75" customHeight="1">
      <c r="A2541" s="13">
        <v>42151.489583333336</v>
      </c>
      <c r="B2541" s="75">
        <v>63.0</v>
      </c>
      <c r="C2541" s="75">
        <v>69.7333333333333</v>
      </c>
      <c r="D2541" s="75">
        <v>85.4666666666667</v>
      </c>
      <c r="E2541" s="75">
        <v>81.4666666666667</v>
      </c>
    </row>
    <row r="2542" ht="15.75" customHeight="1">
      <c r="A2542" s="13">
        <v>42151.5</v>
      </c>
      <c r="B2542" s="75">
        <v>63.0666666666667</v>
      </c>
      <c r="C2542" s="75">
        <v>70.0</v>
      </c>
      <c r="D2542" s="75">
        <v>86.35</v>
      </c>
      <c r="E2542" s="75">
        <v>82.2333333333333</v>
      </c>
    </row>
    <row r="2543" ht="15.75" customHeight="1">
      <c r="A2543" s="13">
        <v>42151.510416666664</v>
      </c>
      <c r="B2543" s="75">
        <v>63.3166666666667</v>
      </c>
      <c r="C2543" s="75">
        <v>70.0</v>
      </c>
      <c r="D2543" s="75">
        <v>87.1</v>
      </c>
      <c r="E2543" s="75">
        <v>82.7333333333333</v>
      </c>
    </row>
    <row r="2544" ht="15.75" customHeight="1">
      <c r="A2544" s="13">
        <v>42151.520833333336</v>
      </c>
      <c r="B2544" s="75">
        <v>63.5666666666667</v>
      </c>
      <c r="C2544" s="75">
        <v>70.0</v>
      </c>
      <c r="D2544" s="75">
        <v>87.85</v>
      </c>
      <c r="E2544" s="75">
        <v>83.2333333333333</v>
      </c>
    </row>
    <row r="2545" ht="15.75" customHeight="1">
      <c r="A2545" s="13">
        <v>42151.53125</v>
      </c>
      <c r="B2545" s="75">
        <v>63.8166666666667</v>
      </c>
      <c r="C2545" s="75">
        <v>70.0</v>
      </c>
      <c r="D2545" s="75">
        <v>88.6</v>
      </c>
      <c r="E2545" s="75">
        <v>83.7333333333333</v>
      </c>
    </row>
    <row r="2546" ht="15.75" customHeight="1">
      <c r="A2546" s="13">
        <v>42151.541666666664</v>
      </c>
      <c r="B2546" s="75">
        <v>63.8666666666667</v>
      </c>
      <c r="C2546" s="75">
        <v>69.7666666666667</v>
      </c>
      <c r="D2546" s="75">
        <v>89.2333333333333</v>
      </c>
      <c r="E2546" s="75">
        <v>84.35</v>
      </c>
    </row>
    <row r="2547" ht="15.75" customHeight="1">
      <c r="A2547" s="13">
        <v>42151.552083333336</v>
      </c>
      <c r="B2547" s="75">
        <v>63.3666666666667</v>
      </c>
      <c r="C2547" s="75">
        <v>69.2666666666667</v>
      </c>
      <c r="D2547" s="75">
        <v>89.7333333333333</v>
      </c>
      <c r="E2547" s="75">
        <v>85.1</v>
      </c>
    </row>
    <row r="2548" ht="15.75" customHeight="1">
      <c r="A2548" s="13">
        <v>42151.5625</v>
      </c>
      <c r="B2548" s="75">
        <v>62.8666666666667</v>
      </c>
      <c r="C2548" s="75">
        <v>68.7666666666667</v>
      </c>
      <c r="D2548" s="75">
        <v>90.2333333333333</v>
      </c>
      <c r="E2548" s="75">
        <v>85.85</v>
      </c>
    </row>
    <row r="2549" ht="15.75" customHeight="1">
      <c r="A2549" s="13">
        <v>42151.572916666664</v>
      </c>
      <c r="B2549" s="75">
        <v>62.3666666666667</v>
      </c>
      <c r="C2549" s="75">
        <v>68.2666666666667</v>
      </c>
      <c r="D2549" s="75">
        <v>90.7333333333333</v>
      </c>
      <c r="E2549" s="75">
        <v>86.6</v>
      </c>
    </row>
    <row r="2550" ht="15.75" customHeight="1">
      <c r="A2550" s="13">
        <v>42151.583333333336</v>
      </c>
      <c r="B2550" s="75">
        <v>61.9090909090909</v>
      </c>
      <c r="C2550" s="75">
        <v>68.0</v>
      </c>
      <c r="D2550" s="75">
        <v>91.1166666666667</v>
      </c>
      <c r="E2550" s="75">
        <v>87.1166666666667</v>
      </c>
    </row>
    <row r="2551" ht="15.75" customHeight="1">
      <c r="A2551" s="13">
        <v>42151.59375</v>
      </c>
      <c r="B2551" s="75">
        <v>61.5681818181818</v>
      </c>
      <c r="C2551" s="75">
        <v>68.0</v>
      </c>
      <c r="D2551" s="75">
        <v>91.3666666666667</v>
      </c>
      <c r="E2551" s="75">
        <v>87.3666666666667</v>
      </c>
    </row>
    <row r="2552" ht="15.75" customHeight="1">
      <c r="A2552" s="13">
        <v>42151.604166666664</v>
      </c>
      <c r="B2552" s="75">
        <v>61.2272727272727</v>
      </c>
      <c r="C2552" s="75">
        <v>68.0</v>
      </c>
      <c r="D2552" s="75">
        <v>91.6166666666667</v>
      </c>
      <c r="E2552" s="75">
        <v>87.6166666666667</v>
      </c>
    </row>
    <row r="2553" ht="15.75" customHeight="1">
      <c r="A2553" s="13">
        <v>42151.614583333336</v>
      </c>
      <c r="B2553" s="75">
        <v>61.0</v>
      </c>
      <c r="C2553" s="75">
        <v>68.0</v>
      </c>
      <c r="D2553" s="75">
        <v>91.8666666666667</v>
      </c>
      <c r="E2553" s="75">
        <v>87.8666666666667</v>
      </c>
    </row>
    <row r="2554" ht="15.75" customHeight="1">
      <c r="A2554" s="13">
        <v>42151.625</v>
      </c>
      <c r="B2554" s="75">
        <v>61.0</v>
      </c>
      <c r="C2554" s="75">
        <v>67.65</v>
      </c>
      <c r="D2554" s="75">
        <v>91.8833333333333</v>
      </c>
      <c r="E2554" s="75">
        <v>88.0</v>
      </c>
    </row>
    <row r="2555" ht="15.75" customHeight="1">
      <c r="A2555" s="13">
        <v>42151.635416666664</v>
      </c>
      <c r="B2555" s="75">
        <v>61.0</v>
      </c>
      <c r="C2555" s="75">
        <v>66.9</v>
      </c>
      <c r="D2555" s="75">
        <v>91.6333333333333</v>
      </c>
      <c r="E2555" s="75">
        <v>88.0</v>
      </c>
    </row>
    <row r="2556" ht="15.75" customHeight="1">
      <c r="A2556" s="13">
        <v>42151.645833333336</v>
      </c>
      <c r="B2556" s="75">
        <v>60.4444444444444</v>
      </c>
      <c r="C2556" s="75">
        <v>66.15</v>
      </c>
      <c r="D2556" s="75">
        <v>91.3833333333333</v>
      </c>
      <c r="E2556" s="75">
        <v>88.0</v>
      </c>
    </row>
    <row r="2557" ht="15.75" customHeight="1">
      <c r="A2557" s="13">
        <v>42151.65625</v>
      </c>
      <c r="B2557" s="75">
        <v>59.6111111111111</v>
      </c>
      <c r="C2557" s="75">
        <v>65.4</v>
      </c>
      <c r="D2557" s="75">
        <v>91.1333333333333</v>
      </c>
      <c r="E2557" s="75">
        <v>88.0</v>
      </c>
    </row>
    <row r="2558" ht="15.75" customHeight="1">
      <c r="A2558" s="13">
        <v>42151.666666666664</v>
      </c>
      <c r="B2558" s="75">
        <v>58.9333333333333</v>
      </c>
      <c r="C2558" s="75">
        <v>64.7666666666667</v>
      </c>
      <c r="D2558" s="75">
        <v>90.8833333333333</v>
      </c>
      <c r="E2558" s="75">
        <v>88.0</v>
      </c>
    </row>
    <row r="2559" ht="15.75" customHeight="1">
      <c r="A2559" s="13">
        <v>42151.677083333336</v>
      </c>
      <c r="B2559" s="75">
        <v>58.6833333333333</v>
      </c>
      <c r="C2559" s="75">
        <v>64.2666666666667</v>
      </c>
      <c r="D2559" s="75">
        <v>90.6333333333333</v>
      </c>
      <c r="E2559" s="75">
        <v>88.0</v>
      </c>
    </row>
    <row r="2560" ht="15.75" customHeight="1">
      <c r="A2560" s="13">
        <v>42151.6875</v>
      </c>
      <c r="B2560" s="75">
        <v>58.4333333333333</v>
      </c>
      <c r="C2560" s="75">
        <v>63.7666666666667</v>
      </c>
      <c r="D2560" s="75">
        <v>90.3833333333333</v>
      </c>
      <c r="E2560" s="75">
        <v>88.0</v>
      </c>
    </row>
    <row r="2561" ht="15.75" customHeight="1">
      <c r="A2561" s="13">
        <v>42151.697916666664</v>
      </c>
      <c r="B2561" s="75">
        <v>58.1833333333333</v>
      </c>
      <c r="C2561" s="75">
        <v>63.2666666666667</v>
      </c>
      <c r="D2561" s="75">
        <v>90.1333333333333</v>
      </c>
      <c r="E2561" s="75">
        <v>88.0</v>
      </c>
    </row>
    <row r="2562" ht="15.75" customHeight="1">
      <c r="A2562" s="13">
        <v>42151.708333333336</v>
      </c>
      <c r="B2562" s="75">
        <v>58.0</v>
      </c>
      <c r="C2562" s="75">
        <v>62.7666666666667</v>
      </c>
      <c r="D2562" s="75">
        <v>89.4166666666667</v>
      </c>
      <c r="E2562" s="75">
        <v>87.7666666666667</v>
      </c>
    </row>
    <row r="2563" ht="15.75" customHeight="1">
      <c r="A2563" s="13">
        <v>42151.71875</v>
      </c>
      <c r="B2563" s="75">
        <v>58.0</v>
      </c>
      <c r="C2563" s="75">
        <v>62.2666666666667</v>
      </c>
      <c r="D2563" s="75">
        <v>88.1666666666667</v>
      </c>
      <c r="E2563" s="75">
        <v>87.2666666666667</v>
      </c>
    </row>
    <row r="2564" ht="15.75" customHeight="1">
      <c r="A2564" s="13">
        <v>42151.729166666664</v>
      </c>
      <c r="B2564" s="75">
        <v>58.0</v>
      </c>
      <c r="C2564" s="75">
        <v>61.7666666666667</v>
      </c>
      <c r="D2564" s="75">
        <v>86.9166666666667</v>
      </c>
      <c r="E2564" s="75">
        <v>86.7666666666667</v>
      </c>
    </row>
    <row r="2565" ht="15.75" customHeight="1">
      <c r="A2565" s="13">
        <v>42151.739583333336</v>
      </c>
      <c r="B2565" s="75">
        <v>58.0</v>
      </c>
      <c r="C2565" s="75">
        <v>61.2666666666667</v>
      </c>
      <c r="D2565" s="75">
        <v>85.6666666666667</v>
      </c>
      <c r="E2565" s="75">
        <v>86.2666666666667</v>
      </c>
    </row>
    <row r="2566" ht="15.75" customHeight="1">
      <c r="A2566" s="13">
        <v>42151.75</v>
      </c>
      <c r="B2566" s="75">
        <v>57.9333333333333</v>
      </c>
      <c r="C2566" s="75">
        <v>60.7666666666667</v>
      </c>
      <c r="D2566" s="75">
        <v>84.6111111111111</v>
      </c>
      <c r="E2566" s="75">
        <v>85.65</v>
      </c>
    </row>
    <row r="2567" ht="15.75" customHeight="1">
      <c r="A2567" s="13">
        <v>42151.760416666664</v>
      </c>
      <c r="B2567" s="75">
        <v>57.6833333333333</v>
      </c>
      <c r="C2567" s="75">
        <v>60.2666666666667</v>
      </c>
      <c r="D2567" s="75">
        <v>83.7777777777778</v>
      </c>
      <c r="E2567" s="75">
        <v>84.9</v>
      </c>
    </row>
    <row r="2568" ht="15.75" customHeight="1">
      <c r="A2568" s="13">
        <v>42151.770833333336</v>
      </c>
      <c r="B2568" s="75">
        <v>57.4333333333333</v>
      </c>
      <c r="C2568" s="75">
        <v>59.7666666666667</v>
      </c>
      <c r="D2568" s="75">
        <v>82.9583333333333</v>
      </c>
      <c r="E2568" s="75">
        <v>84.15</v>
      </c>
    </row>
    <row r="2569" ht="15.75" customHeight="1">
      <c r="A2569" s="13">
        <v>42151.78125</v>
      </c>
      <c r="B2569" s="75">
        <v>57.1833333333333</v>
      </c>
      <c r="C2569" s="75">
        <v>59.2666666666667</v>
      </c>
      <c r="D2569" s="75">
        <v>82.3333333333333</v>
      </c>
      <c r="E2569" s="75">
        <v>83.4</v>
      </c>
    </row>
    <row r="2570" ht="15.75" customHeight="1">
      <c r="A2570" s="13">
        <v>42151.791666666664</v>
      </c>
      <c r="B2570" s="75">
        <v>56.8620689655172</v>
      </c>
      <c r="C2570" s="75">
        <v>58.7666666666667</v>
      </c>
      <c r="D2570" s="75">
        <v>82.0</v>
      </c>
      <c r="E2570" s="75">
        <v>82.5333333333333</v>
      </c>
    </row>
    <row r="2571" ht="15.75" customHeight="1">
      <c r="A2571" s="13">
        <v>42151.802083333336</v>
      </c>
      <c r="B2571" s="75">
        <v>56.3448275862069</v>
      </c>
      <c r="C2571" s="75">
        <v>58.2666666666667</v>
      </c>
      <c r="D2571" s="75">
        <v>81.1463414634146</v>
      </c>
      <c r="E2571" s="75">
        <v>81.5333333333333</v>
      </c>
    </row>
    <row r="2572" ht="15.75" customHeight="1">
      <c r="A2572" s="13">
        <v>42151.8125</v>
      </c>
      <c r="B2572" s="75">
        <v>55.8275862068966</v>
      </c>
      <c r="C2572" s="75">
        <v>57.7666666666667</v>
      </c>
      <c r="D2572" s="75">
        <v>78.5853658536585</v>
      </c>
      <c r="E2572" s="75">
        <v>80.5333333333333</v>
      </c>
    </row>
    <row r="2573" ht="15.75" customHeight="1">
      <c r="A2573" s="13">
        <v>42151.822916666664</v>
      </c>
      <c r="B2573" s="75">
        <v>55.3103448275862</v>
      </c>
      <c r="C2573" s="75">
        <v>57.2666666666667</v>
      </c>
      <c r="D2573" s="75">
        <v>76.0243902439024</v>
      </c>
      <c r="E2573" s="75">
        <v>79.5333333333333</v>
      </c>
    </row>
    <row r="2574" ht="15.75" customHeight="1">
      <c r="A2574" s="13">
        <v>42151.833333333336</v>
      </c>
      <c r="B2574" s="75">
        <v>55.9333333333333</v>
      </c>
      <c r="C2574" s="75">
        <v>57.0</v>
      </c>
      <c r="D2574" s="75">
        <v>74.4615384615385</v>
      </c>
      <c r="E2574" s="75">
        <v>78.65</v>
      </c>
    </row>
    <row r="2575" ht="15.75" customHeight="1">
      <c r="A2575" s="13">
        <v>42151.84375</v>
      </c>
      <c r="B2575" s="75">
        <v>55.6833333333333</v>
      </c>
      <c r="C2575" s="75">
        <v>57.0</v>
      </c>
      <c r="D2575" s="75">
        <v>72.7142857142857</v>
      </c>
      <c r="E2575" s="75">
        <v>77.9</v>
      </c>
    </row>
    <row r="2576" ht="15.75" customHeight="1">
      <c r="A2576" s="13">
        <v>42151.854166666664</v>
      </c>
      <c r="B2576" s="75">
        <v>55.4333333333333</v>
      </c>
      <c r="C2576" s="75">
        <v>57.0</v>
      </c>
      <c r="D2576" s="75">
        <v>69.0</v>
      </c>
      <c r="E2576" s="75">
        <v>77.15</v>
      </c>
    </row>
    <row r="2577" ht="15.75" customHeight="1">
      <c r="A2577" s="13">
        <v>42151.864583333336</v>
      </c>
      <c r="B2577" s="75">
        <v>55.1833333333333</v>
      </c>
      <c r="C2577" s="75">
        <v>57.0</v>
      </c>
      <c r="D2577" s="75">
        <v>67.8888888888889</v>
      </c>
      <c r="E2577" s="75">
        <v>76.4</v>
      </c>
    </row>
    <row r="2578" ht="15.75" customHeight="1">
      <c r="A2578" s="13">
        <v>42151.875</v>
      </c>
      <c r="B2578" s="75">
        <v>55.0</v>
      </c>
      <c r="C2578" s="75">
        <v>57.0</v>
      </c>
      <c r="D2578" s="75">
        <v>68.5</v>
      </c>
      <c r="E2578" s="75">
        <v>75.5333333333333</v>
      </c>
    </row>
    <row r="2579" ht="15.75" customHeight="1">
      <c r="A2579" s="13">
        <v>42151.885416666664</v>
      </c>
      <c r="B2579" s="75">
        <v>55.0</v>
      </c>
      <c r="C2579" s="75">
        <v>57.0</v>
      </c>
      <c r="D2579" s="75">
        <v>71.7142857142857</v>
      </c>
      <c r="E2579" s="75">
        <v>74.5333333333333</v>
      </c>
    </row>
    <row r="2580" ht="15.75" customHeight="1">
      <c r="A2580" s="13">
        <v>42151.895833333336</v>
      </c>
      <c r="B2580" s="75">
        <v>55.0</v>
      </c>
      <c r="C2580" s="75">
        <v>57.0</v>
      </c>
      <c r="D2580" s="75">
        <v>72.0952380952381</v>
      </c>
      <c r="E2580" s="75">
        <v>73.5333333333333</v>
      </c>
    </row>
    <row r="2581" ht="15.75" customHeight="1">
      <c r="A2581" s="13">
        <v>42151.90625</v>
      </c>
      <c r="B2581" s="75">
        <v>55.0</v>
      </c>
      <c r="C2581" s="75">
        <v>57.0</v>
      </c>
      <c r="D2581" s="75">
        <v>72.8095238095238</v>
      </c>
      <c r="E2581" s="75">
        <v>72.5333333333333</v>
      </c>
    </row>
    <row r="2582" ht="15.75" customHeight="1">
      <c r="A2582" s="13">
        <v>42151.916666666664</v>
      </c>
      <c r="B2582" s="75">
        <v>54.9333333333333</v>
      </c>
      <c r="C2582" s="75">
        <v>57.0</v>
      </c>
      <c r="D2582" s="75">
        <v>72.125</v>
      </c>
      <c r="E2582" s="75">
        <v>71.8833333333333</v>
      </c>
    </row>
    <row r="2583" ht="15.75" customHeight="1">
      <c r="A2583" s="13">
        <v>42151.927083333336</v>
      </c>
      <c r="B2583" s="75">
        <v>54.6833333333333</v>
      </c>
      <c r="C2583" s="75">
        <v>57.0</v>
      </c>
      <c r="D2583" s="75">
        <v>72.7777777777778</v>
      </c>
      <c r="E2583" s="75">
        <v>71.6333333333333</v>
      </c>
    </row>
    <row r="2584" ht="15.75" customHeight="1">
      <c r="A2584" s="13">
        <v>42151.9375</v>
      </c>
      <c r="B2584" s="75">
        <v>54.4333333333333</v>
      </c>
      <c r="C2584" s="75">
        <v>57.0</v>
      </c>
      <c r="D2584" s="75">
        <v>72.6764705882353</v>
      </c>
      <c r="E2584" s="75">
        <v>71.3833333333333</v>
      </c>
    </row>
    <row r="2585" ht="15.75" customHeight="1">
      <c r="A2585" s="13">
        <v>42151.947916666664</v>
      </c>
      <c r="B2585" s="75">
        <v>54.1833333333333</v>
      </c>
      <c r="C2585" s="75">
        <v>57.0</v>
      </c>
      <c r="D2585" s="75">
        <v>72.2352941176471</v>
      </c>
      <c r="E2585" s="75">
        <v>71.1333333333333</v>
      </c>
    </row>
    <row r="2586" ht="15.75" customHeight="1">
      <c r="A2586" s="13">
        <v>42151.958333333336</v>
      </c>
      <c r="B2586" s="75">
        <v>54.0</v>
      </c>
      <c r="C2586" s="75">
        <v>57.0</v>
      </c>
      <c r="D2586" s="75">
        <v>72.1166666666667</v>
      </c>
      <c r="E2586" s="75">
        <v>70.65</v>
      </c>
    </row>
    <row r="2587" ht="15.75" customHeight="1">
      <c r="A2587" s="13">
        <v>42151.96875</v>
      </c>
      <c r="B2587" s="75">
        <v>54.0</v>
      </c>
      <c r="C2587" s="75">
        <v>57.0</v>
      </c>
      <c r="D2587" s="75">
        <v>72.3666666666667</v>
      </c>
      <c r="E2587" s="75">
        <v>69.9</v>
      </c>
    </row>
    <row r="2588" ht="15.75" customHeight="1">
      <c r="A2588" s="13">
        <v>42151.979166666664</v>
      </c>
      <c r="B2588" s="75">
        <v>54.0</v>
      </c>
      <c r="C2588" s="75">
        <v>57.0</v>
      </c>
      <c r="D2588" s="75">
        <v>72.6166666666667</v>
      </c>
      <c r="E2588" s="75">
        <v>69.15</v>
      </c>
    </row>
    <row r="2589" ht="15.75" customHeight="1">
      <c r="A2589" s="13">
        <v>42151.989583333336</v>
      </c>
      <c r="B2589" s="75">
        <v>54.0</v>
      </c>
      <c r="C2589" s="75">
        <v>57.0</v>
      </c>
      <c r="D2589" s="75">
        <v>72.8666666666667</v>
      </c>
      <c r="E2589" s="75">
        <v>68.4</v>
      </c>
    </row>
    <row r="2590" ht="15.75" customHeight="1">
      <c r="A2590" s="13">
        <v>42152.0</v>
      </c>
      <c r="B2590" s="75">
        <v>54.0</v>
      </c>
      <c r="C2590" s="75">
        <v>57.0</v>
      </c>
      <c r="D2590" s="75">
        <v>72.8833333333333</v>
      </c>
      <c r="E2590" s="75">
        <v>67.65</v>
      </c>
    </row>
    <row r="2591" ht="15.75" customHeight="1">
      <c r="A2591" s="13">
        <v>42152.010416666664</v>
      </c>
      <c r="B2591" s="75">
        <v>54.0</v>
      </c>
      <c r="C2591" s="75">
        <v>57.0</v>
      </c>
      <c r="D2591" s="75">
        <v>72.6333333333333</v>
      </c>
      <c r="E2591" s="75">
        <v>66.9</v>
      </c>
    </row>
    <row r="2592" ht="15.75" customHeight="1">
      <c r="A2592" s="13">
        <v>42152.020833333336</v>
      </c>
      <c r="B2592" s="75">
        <v>54.0</v>
      </c>
      <c r="C2592" s="75">
        <v>57.0</v>
      </c>
      <c r="D2592" s="75">
        <v>72.3833333333333</v>
      </c>
      <c r="E2592" s="75">
        <v>66.15</v>
      </c>
    </row>
    <row r="2593" ht="15.75" customHeight="1">
      <c r="A2593" s="13">
        <v>42152.03125</v>
      </c>
      <c r="B2593" s="75">
        <v>54.0</v>
      </c>
      <c r="C2593" s="75">
        <v>57.0</v>
      </c>
      <c r="D2593" s="75">
        <v>72.1333333333333</v>
      </c>
      <c r="E2593" s="75">
        <v>65.4</v>
      </c>
    </row>
    <row r="2594" ht="15.75" customHeight="1">
      <c r="A2594" s="13">
        <v>42152.041666666664</v>
      </c>
      <c r="B2594" s="75">
        <v>54.0</v>
      </c>
      <c r="C2594" s="75">
        <v>57.0</v>
      </c>
      <c r="D2594" s="75">
        <v>71.8833333333333</v>
      </c>
      <c r="E2594" s="75">
        <v>64.7666666666667</v>
      </c>
    </row>
    <row r="2595" ht="15.75" customHeight="1">
      <c r="A2595" s="13">
        <v>42152.052083333336</v>
      </c>
      <c r="B2595" s="75">
        <v>54.0</v>
      </c>
      <c r="C2595" s="75">
        <v>57.0</v>
      </c>
      <c r="D2595" s="75">
        <v>71.6333333333333</v>
      </c>
      <c r="E2595" s="75">
        <v>64.2666666666667</v>
      </c>
    </row>
    <row r="2596" ht="15.75" customHeight="1">
      <c r="A2596" s="13">
        <v>42152.0625</v>
      </c>
      <c r="B2596" s="75">
        <v>54.0</v>
      </c>
      <c r="C2596" s="75">
        <v>57.0</v>
      </c>
      <c r="D2596" s="75">
        <v>71.3833333333333</v>
      </c>
      <c r="E2596" s="75">
        <v>63.7666666666667</v>
      </c>
    </row>
    <row r="2597" ht="15.75" customHeight="1">
      <c r="A2597" s="13">
        <v>42152.072916666664</v>
      </c>
      <c r="B2597" s="75">
        <v>54.0</v>
      </c>
      <c r="C2597" s="75">
        <v>57.0</v>
      </c>
      <c r="D2597" s="75">
        <v>71.1333333333333</v>
      </c>
      <c r="E2597" s="75">
        <v>63.2666666666667</v>
      </c>
    </row>
    <row r="2598" ht="15.75" customHeight="1">
      <c r="A2598" s="13">
        <v>42152.083333333336</v>
      </c>
      <c r="B2598" s="75">
        <v>54.0</v>
      </c>
      <c r="C2598" s="75">
        <v>57.0</v>
      </c>
      <c r="D2598" s="75">
        <v>70.8793103448276</v>
      </c>
      <c r="E2598" s="75">
        <v>62.7666666666667</v>
      </c>
    </row>
    <row r="2599" ht="15.75" customHeight="1">
      <c r="A2599" s="13">
        <v>42152.09375</v>
      </c>
      <c r="B2599" s="75">
        <v>54.0</v>
      </c>
      <c r="C2599" s="75">
        <v>57.0</v>
      </c>
      <c r="D2599" s="75">
        <v>70.6206896551724</v>
      </c>
      <c r="E2599" s="75">
        <v>62.2666666666667</v>
      </c>
    </row>
    <row r="2600" ht="15.75" customHeight="1">
      <c r="A2600" s="13">
        <v>42152.104166666664</v>
      </c>
      <c r="B2600" s="75">
        <v>54.0</v>
      </c>
      <c r="C2600" s="75">
        <v>57.0</v>
      </c>
      <c r="D2600" s="75">
        <v>70.3620689655172</v>
      </c>
      <c r="E2600" s="75">
        <v>61.7666666666667</v>
      </c>
    </row>
    <row r="2601" ht="15.75" customHeight="1">
      <c r="A2601" s="13">
        <v>42152.114583333336</v>
      </c>
      <c r="B2601" s="75">
        <v>54.0</v>
      </c>
      <c r="C2601" s="75">
        <v>57.0</v>
      </c>
      <c r="D2601" s="75">
        <v>70.1034482758621</v>
      </c>
      <c r="E2601" s="75">
        <v>61.2666666666667</v>
      </c>
    </row>
    <row r="2602" ht="15.75" customHeight="1">
      <c r="A2602" s="13">
        <v>42152.125</v>
      </c>
      <c r="B2602" s="75">
        <v>53.9333333333333</v>
      </c>
      <c r="C2602" s="75">
        <v>56.8833333333333</v>
      </c>
      <c r="D2602" s="75">
        <v>70.0</v>
      </c>
      <c r="E2602" s="75">
        <v>60.8833333333333</v>
      </c>
    </row>
    <row r="2603" ht="15.75" customHeight="1">
      <c r="A2603" s="13">
        <v>42152.135416666664</v>
      </c>
      <c r="B2603" s="75">
        <v>53.6833333333333</v>
      </c>
      <c r="C2603" s="75">
        <v>56.6333333333333</v>
      </c>
      <c r="D2603" s="75">
        <v>70.0</v>
      </c>
      <c r="E2603" s="75">
        <v>60.6333333333333</v>
      </c>
    </row>
    <row r="2604" ht="15.75" customHeight="1">
      <c r="A2604" s="13">
        <v>42152.145833333336</v>
      </c>
      <c r="B2604" s="75">
        <v>53.4333333333333</v>
      </c>
      <c r="C2604" s="75">
        <v>56.3833333333333</v>
      </c>
      <c r="D2604" s="75">
        <v>70.0</v>
      </c>
      <c r="E2604" s="75">
        <v>60.3833333333333</v>
      </c>
    </row>
    <row r="2605" ht="15.75" customHeight="1">
      <c r="A2605" s="13">
        <v>42152.15625</v>
      </c>
      <c r="B2605" s="75">
        <v>53.1833333333333</v>
      </c>
      <c r="C2605" s="75">
        <v>56.1333333333333</v>
      </c>
      <c r="D2605" s="75">
        <v>70.0</v>
      </c>
      <c r="E2605" s="75">
        <v>60.1333333333333</v>
      </c>
    </row>
    <row r="2606" ht="15.75" customHeight="1">
      <c r="A2606" s="13">
        <v>42152.166666666664</v>
      </c>
      <c r="B2606" s="75">
        <v>53.0</v>
      </c>
      <c r="C2606" s="75">
        <v>55.4166666666667</v>
      </c>
      <c r="D2606" s="75">
        <v>70.0</v>
      </c>
      <c r="E2606" s="75">
        <v>59.8833333333333</v>
      </c>
    </row>
    <row r="2607" ht="15.75" customHeight="1">
      <c r="A2607" s="13">
        <v>42152.177083333336</v>
      </c>
      <c r="B2607" s="75">
        <v>53.0</v>
      </c>
      <c r="C2607" s="75">
        <v>55.0</v>
      </c>
      <c r="D2607" s="75">
        <v>70.0</v>
      </c>
      <c r="E2607" s="75">
        <v>59.6333333333333</v>
      </c>
    </row>
    <row r="2608" ht="15.75" customHeight="1">
      <c r="A2608" s="13">
        <v>42152.1875</v>
      </c>
      <c r="B2608" s="75">
        <v>53.0</v>
      </c>
      <c r="C2608" s="75">
        <v>55.0</v>
      </c>
      <c r="D2608" s="75">
        <v>70.0</v>
      </c>
      <c r="E2608" s="75">
        <v>59.3833333333333</v>
      </c>
    </row>
    <row r="2609" ht="15.75" customHeight="1">
      <c r="A2609" s="13">
        <v>42152.197916666664</v>
      </c>
      <c r="B2609" s="75">
        <v>53.0</v>
      </c>
      <c r="C2609" s="75">
        <v>55.0</v>
      </c>
      <c r="D2609" s="75">
        <v>70.0</v>
      </c>
      <c r="E2609" s="75">
        <v>59.1333333333333</v>
      </c>
    </row>
    <row r="2610" ht="15.75" customHeight="1">
      <c r="A2610" s="13">
        <v>42152.208333333336</v>
      </c>
      <c r="B2610" s="75">
        <v>53.0</v>
      </c>
      <c r="C2610" s="75">
        <v>56.0</v>
      </c>
      <c r="D2610" s="75">
        <v>70.0</v>
      </c>
      <c r="E2610" s="75">
        <v>59.2333333333333</v>
      </c>
    </row>
    <row r="2611" ht="15.75" customHeight="1">
      <c r="A2611" s="13">
        <v>42152.21875</v>
      </c>
      <c r="B2611" s="75">
        <v>53.0</v>
      </c>
      <c r="C2611" s="75">
        <v>56.0</v>
      </c>
      <c r="D2611" s="75">
        <v>70.0</v>
      </c>
      <c r="E2611" s="75">
        <v>59.7333333333333</v>
      </c>
    </row>
    <row r="2612" ht="15.75" customHeight="1">
      <c r="A2612" s="13">
        <v>42152.229166666664</v>
      </c>
      <c r="B2612" s="75">
        <v>53.0</v>
      </c>
      <c r="C2612" s="75">
        <v>56.0</v>
      </c>
      <c r="D2612" s="75">
        <v>70.0</v>
      </c>
      <c r="E2612" s="75">
        <v>60.2333333333333</v>
      </c>
    </row>
    <row r="2613" ht="15.75" customHeight="1">
      <c r="A2613" s="13">
        <v>42152.239583333336</v>
      </c>
      <c r="B2613" s="75">
        <v>53.0</v>
      </c>
      <c r="C2613" s="75">
        <v>56.0</v>
      </c>
      <c r="D2613" s="75">
        <v>70.0</v>
      </c>
      <c r="E2613" s="75">
        <v>60.7333333333333</v>
      </c>
    </row>
    <row r="2614" ht="15.75" customHeight="1">
      <c r="A2614" s="13">
        <v>42152.25</v>
      </c>
      <c r="B2614" s="75">
        <v>53.0</v>
      </c>
      <c r="C2614" s="75">
        <v>56.0</v>
      </c>
      <c r="D2614" s="75">
        <v>70.0</v>
      </c>
      <c r="E2614" s="75">
        <v>61.5833333333333</v>
      </c>
    </row>
    <row r="2615" ht="15.75" customHeight="1">
      <c r="A2615" s="13">
        <v>42152.260416666664</v>
      </c>
      <c r="B2615" s="75">
        <v>53.0</v>
      </c>
      <c r="C2615" s="75">
        <v>56.0</v>
      </c>
      <c r="D2615" s="75">
        <v>70.0</v>
      </c>
      <c r="E2615" s="75">
        <v>62.8333333333333</v>
      </c>
    </row>
    <row r="2616" ht="15.75" customHeight="1">
      <c r="A2616" s="13">
        <v>42152.270833333336</v>
      </c>
      <c r="B2616" s="75">
        <v>53.0</v>
      </c>
      <c r="C2616" s="75">
        <v>56.0</v>
      </c>
      <c r="D2616" s="75">
        <v>70.0</v>
      </c>
      <c r="E2616" s="75">
        <v>64.0833333333333</v>
      </c>
    </row>
    <row r="2617" ht="15.75" customHeight="1">
      <c r="A2617" s="13">
        <v>42152.28125</v>
      </c>
      <c r="B2617" s="75">
        <v>53.0</v>
      </c>
      <c r="C2617" s="75">
        <v>56.0</v>
      </c>
      <c r="D2617" s="75">
        <v>70.0</v>
      </c>
      <c r="E2617" s="75">
        <v>65.3333333333333</v>
      </c>
    </row>
    <row r="2618" ht="15.75" customHeight="1">
      <c r="A2618" s="13">
        <v>42152.291666666664</v>
      </c>
      <c r="B2618" s="75">
        <v>53.0666666666667</v>
      </c>
      <c r="C2618" s="75">
        <v>56.35</v>
      </c>
      <c r="D2618" s="75">
        <v>70.2333333333333</v>
      </c>
      <c r="E2618" s="75">
        <v>66.4666666666667</v>
      </c>
    </row>
    <row r="2619" ht="15.75" customHeight="1">
      <c r="A2619" s="13">
        <v>42152.302083333336</v>
      </c>
      <c r="B2619" s="75">
        <v>53.3166666666667</v>
      </c>
      <c r="C2619" s="75">
        <v>57.1</v>
      </c>
      <c r="D2619" s="75">
        <v>70.7333333333333</v>
      </c>
      <c r="E2619" s="75">
        <v>67.4666666666667</v>
      </c>
    </row>
    <row r="2620" ht="15.75" customHeight="1">
      <c r="A2620" s="13">
        <v>42152.3125</v>
      </c>
      <c r="B2620" s="75">
        <v>53.5666666666667</v>
      </c>
      <c r="C2620" s="75">
        <v>57.85</v>
      </c>
      <c r="D2620" s="75">
        <v>71.2333333333333</v>
      </c>
      <c r="E2620" s="75">
        <v>68.4666666666667</v>
      </c>
    </row>
    <row r="2621" ht="15.75" customHeight="1">
      <c r="A2621" s="13">
        <v>42152.322916666664</v>
      </c>
      <c r="B2621" s="75">
        <v>53.8166666666667</v>
      </c>
      <c r="C2621" s="75">
        <v>58.6</v>
      </c>
      <c r="D2621" s="75">
        <v>71.7333333333333</v>
      </c>
      <c r="E2621" s="75">
        <v>69.4666666666667</v>
      </c>
    </row>
    <row r="2622" ht="15.75" customHeight="1">
      <c r="A2622" s="13">
        <v>42152.333333333336</v>
      </c>
      <c r="B2622" s="75">
        <v>54.1333333333333</v>
      </c>
      <c r="C2622" s="75">
        <v>60.0</v>
      </c>
      <c r="D2622" s="75">
        <v>72.35</v>
      </c>
      <c r="E2622" s="75">
        <v>70.5833333333333</v>
      </c>
    </row>
    <row r="2623" ht="15.75" customHeight="1">
      <c r="A2623" s="13">
        <v>42152.34375</v>
      </c>
      <c r="B2623" s="75">
        <v>54.6333333333333</v>
      </c>
      <c r="C2623" s="75">
        <v>61.1739130434783</v>
      </c>
      <c r="D2623" s="75">
        <v>73.1</v>
      </c>
      <c r="E2623" s="75">
        <v>71.8333333333333</v>
      </c>
    </row>
    <row r="2624" ht="15.75" customHeight="1">
      <c r="A2624" s="13">
        <v>42152.354166666664</v>
      </c>
      <c r="B2624" s="75">
        <v>55.1333333333333</v>
      </c>
      <c r="C2624" s="75">
        <v>61.5</v>
      </c>
      <c r="D2624" s="75">
        <v>73.85</v>
      </c>
      <c r="E2624" s="75">
        <v>73.0833333333333</v>
      </c>
    </row>
    <row r="2625" ht="15.75" customHeight="1">
      <c r="A2625" s="13">
        <v>42152.364583333336</v>
      </c>
      <c r="B2625" s="75">
        <v>55.6333333333333</v>
      </c>
      <c r="C2625" s="75">
        <v>61.8260869565217</v>
      </c>
      <c r="D2625" s="75">
        <v>74.6</v>
      </c>
      <c r="E2625" s="75">
        <v>74.3333333333333</v>
      </c>
    </row>
    <row r="2626" ht="15.75" customHeight="1">
      <c r="A2626" s="13">
        <v>42152.375</v>
      </c>
      <c r="B2626" s="75">
        <v>55.921568627451</v>
      </c>
      <c r="C2626" s="75">
        <v>62.2333333333333</v>
      </c>
      <c r="D2626" s="75">
        <v>75.2333333333333</v>
      </c>
      <c r="E2626" s="75">
        <v>75.35</v>
      </c>
    </row>
    <row r="2627" ht="15.75" customHeight="1">
      <c r="A2627" s="13">
        <v>42152.385416666664</v>
      </c>
      <c r="B2627" s="75">
        <v>55.6274509803922</v>
      </c>
      <c r="C2627" s="75">
        <v>62.7333333333333</v>
      </c>
      <c r="D2627" s="75">
        <v>75.7333333333333</v>
      </c>
      <c r="E2627" s="75">
        <v>76.1</v>
      </c>
    </row>
    <row r="2628" ht="15.75" customHeight="1">
      <c r="A2628" s="13">
        <v>42152.395833333336</v>
      </c>
      <c r="B2628" s="75">
        <v>55.3333333333333</v>
      </c>
      <c r="C2628" s="75">
        <v>63.2333333333333</v>
      </c>
      <c r="D2628" s="75">
        <v>76.2333333333333</v>
      </c>
      <c r="E2628" s="75">
        <v>76.85</v>
      </c>
    </row>
    <row r="2629" ht="15.75" customHeight="1">
      <c r="A2629" s="13">
        <v>42152.40625</v>
      </c>
      <c r="B2629" s="75">
        <v>55.0392156862745</v>
      </c>
      <c r="C2629" s="75">
        <v>63.7333333333333</v>
      </c>
      <c r="D2629" s="75">
        <v>76.7333333333333</v>
      </c>
      <c r="E2629" s="75">
        <v>77.6</v>
      </c>
    </row>
    <row r="2630" ht="15.75" customHeight="1">
      <c r="A2630" s="13">
        <v>42152.416666666664</v>
      </c>
      <c r="B2630" s="75">
        <v>56.1333333333333</v>
      </c>
      <c r="C2630" s="75">
        <v>64.1166666666667</v>
      </c>
      <c r="D2630" s="75">
        <v>77.2333333333333</v>
      </c>
      <c r="E2630" s="75">
        <v>78.35</v>
      </c>
    </row>
    <row r="2631" ht="15.75" customHeight="1">
      <c r="A2631" s="13">
        <v>42152.427083333336</v>
      </c>
      <c r="B2631" s="75">
        <v>56.6333333333333</v>
      </c>
      <c r="C2631" s="75">
        <v>64.3666666666667</v>
      </c>
      <c r="D2631" s="75">
        <v>77.7333333333333</v>
      </c>
      <c r="E2631" s="75">
        <v>79.1</v>
      </c>
    </row>
    <row r="2632" ht="15.75" customHeight="1">
      <c r="A2632" s="13">
        <v>42152.4375</v>
      </c>
      <c r="B2632" s="75">
        <v>57.1333333333333</v>
      </c>
      <c r="C2632" s="75">
        <v>64.6166666666667</v>
      </c>
      <c r="D2632" s="75">
        <v>78.2333333333333</v>
      </c>
      <c r="E2632" s="75">
        <v>79.85</v>
      </c>
    </row>
    <row r="2633" ht="15.75" customHeight="1">
      <c r="A2633" s="13">
        <v>42152.447916666664</v>
      </c>
      <c r="B2633" s="75">
        <v>57.6333333333333</v>
      </c>
      <c r="C2633" s="75">
        <v>64.8666666666667</v>
      </c>
      <c r="D2633" s="75">
        <v>78.7333333333333</v>
      </c>
      <c r="E2633" s="75">
        <v>80.6</v>
      </c>
    </row>
    <row r="2634" ht="15.75" customHeight="1">
      <c r="A2634" s="13">
        <v>42152.458333333336</v>
      </c>
      <c r="B2634" s="75">
        <v>58.1333333333333</v>
      </c>
      <c r="C2634" s="75">
        <v>65.1166666666667</v>
      </c>
      <c r="D2634" s="75">
        <v>79.4666666666667</v>
      </c>
      <c r="E2634" s="75">
        <v>81.35</v>
      </c>
    </row>
    <row r="2635" ht="15.75" customHeight="1">
      <c r="A2635" s="13">
        <v>42152.46875</v>
      </c>
      <c r="B2635" s="75">
        <v>58.6333333333333</v>
      </c>
      <c r="C2635" s="75">
        <v>65.3666666666667</v>
      </c>
      <c r="D2635" s="75">
        <v>80.4666666666667</v>
      </c>
      <c r="E2635" s="75">
        <v>82.1</v>
      </c>
    </row>
    <row r="2636" ht="15.75" customHeight="1">
      <c r="A2636" s="13">
        <v>42152.479166666664</v>
      </c>
      <c r="B2636" s="75">
        <v>59.1333333333333</v>
      </c>
      <c r="C2636" s="75">
        <v>65.6166666666667</v>
      </c>
      <c r="D2636" s="75">
        <v>81.4666666666667</v>
      </c>
      <c r="E2636" s="75">
        <v>82.85</v>
      </c>
    </row>
    <row r="2637" ht="15.75" customHeight="1">
      <c r="A2637" s="13">
        <v>42152.489583333336</v>
      </c>
      <c r="B2637" s="75">
        <v>59.6333333333333</v>
      </c>
      <c r="C2637" s="75">
        <v>65.8666666666667</v>
      </c>
      <c r="D2637" s="75">
        <v>82.4666666666667</v>
      </c>
      <c r="E2637" s="75">
        <v>83.6</v>
      </c>
    </row>
    <row r="2638" ht="15.75" customHeight="1">
      <c r="A2638" s="13">
        <v>42152.5</v>
      </c>
      <c r="B2638" s="75">
        <v>60.0689655172414</v>
      </c>
      <c r="C2638" s="75">
        <v>66.0</v>
      </c>
      <c r="D2638" s="75">
        <v>83.5833333333333</v>
      </c>
      <c r="E2638" s="75">
        <v>84.2333333333333</v>
      </c>
    </row>
    <row r="2639" ht="15.75" customHeight="1">
      <c r="A2639" s="13">
        <v>42152.510416666664</v>
      </c>
      <c r="B2639" s="75">
        <v>60.3275862068966</v>
      </c>
      <c r="C2639" s="75">
        <v>66.0</v>
      </c>
      <c r="D2639" s="75">
        <v>84.8333333333333</v>
      </c>
      <c r="E2639" s="75">
        <v>84.7333333333333</v>
      </c>
    </row>
    <row r="2640" ht="15.75" customHeight="1">
      <c r="A2640" s="13">
        <v>42152.520833333336</v>
      </c>
      <c r="B2640" s="75">
        <v>60.5862068965517</v>
      </c>
      <c r="C2640" s="75">
        <v>66.0</v>
      </c>
      <c r="D2640" s="75">
        <v>86.0833333333333</v>
      </c>
      <c r="E2640" s="75">
        <v>85.2333333333333</v>
      </c>
    </row>
    <row r="2641" ht="15.75" customHeight="1">
      <c r="A2641" s="13">
        <v>42152.53125</v>
      </c>
      <c r="B2641" s="75">
        <v>60.8448275862069</v>
      </c>
      <c r="C2641" s="75">
        <v>66.0</v>
      </c>
      <c r="D2641" s="75">
        <v>87.3333333333333</v>
      </c>
      <c r="E2641" s="75">
        <v>85.7333333333333</v>
      </c>
    </row>
    <row r="2642" ht="15.75" customHeight="1">
      <c r="A2642" s="13">
        <v>42152.541666666664</v>
      </c>
      <c r="B2642" s="75">
        <v>61.9333333333333</v>
      </c>
      <c r="C2642" s="75">
        <v>66.2333333333333</v>
      </c>
      <c r="D2642" s="75">
        <v>87.5333333333333</v>
      </c>
      <c r="E2642" s="75">
        <v>86.1166666666667</v>
      </c>
    </row>
    <row r="2643" ht="15.75" customHeight="1">
      <c r="A2643" s="13">
        <v>42152.552083333336</v>
      </c>
      <c r="B2643" s="75">
        <v>61.6833333333333</v>
      </c>
      <c r="C2643" s="75">
        <v>66.7333333333333</v>
      </c>
      <c r="D2643" s="75">
        <v>86.5333333333333</v>
      </c>
      <c r="E2643" s="75">
        <v>86.3666666666667</v>
      </c>
    </row>
    <row r="2644" ht="15.75" customHeight="1">
      <c r="A2644" s="13">
        <v>42152.5625</v>
      </c>
      <c r="B2644" s="75">
        <v>61.4333333333333</v>
      </c>
      <c r="C2644" s="75">
        <v>67.2333333333333</v>
      </c>
      <c r="D2644" s="75">
        <v>85.5333333333333</v>
      </c>
      <c r="E2644" s="75">
        <v>86.6166666666667</v>
      </c>
    </row>
    <row r="2645" ht="15.75" customHeight="1">
      <c r="A2645" s="13">
        <v>42152.572916666664</v>
      </c>
      <c r="B2645" s="75">
        <v>61.1833333333333</v>
      </c>
      <c r="C2645" s="75">
        <v>67.7333333333333</v>
      </c>
      <c r="D2645" s="75">
        <v>84.5333333333333</v>
      </c>
      <c r="E2645" s="75">
        <v>86.8666666666667</v>
      </c>
    </row>
    <row r="2646" ht="15.75" customHeight="1">
      <c r="A2646" s="13">
        <v>42152.583333333336</v>
      </c>
      <c r="B2646" s="75">
        <v>60.9333333333333</v>
      </c>
      <c r="C2646" s="75">
        <v>67.8833333333333</v>
      </c>
      <c r="D2646" s="75">
        <v>83.65</v>
      </c>
      <c r="E2646" s="75">
        <v>87.1166666666667</v>
      </c>
    </row>
    <row r="2647" ht="15.75" customHeight="1">
      <c r="A2647" s="13">
        <v>42152.59375</v>
      </c>
      <c r="B2647" s="75">
        <v>60.6833333333333</v>
      </c>
      <c r="C2647" s="75">
        <v>67.6333333333333</v>
      </c>
      <c r="D2647" s="75">
        <v>82.9</v>
      </c>
      <c r="E2647" s="75">
        <v>87.3666666666667</v>
      </c>
    </row>
    <row r="2648" ht="15.75" customHeight="1">
      <c r="A2648" s="13">
        <v>42152.604166666664</v>
      </c>
      <c r="B2648" s="75">
        <v>60.4333333333333</v>
      </c>
      <c r="C2648" s="75">
        <v>67.3833333333333</v>
      </c>
      <c r="D2648" s="75">
        <v>82.15</v>
      </c>
      <c r="E2648" s="75">
        <v>87.6166666666667</v>
      </c>
    </row>
    <row r="2649" ht="15.75" customHeight="1">
      <c r="A2649" s="13">
        <v>42152.614583333336</v>
      </c>
      <c r="B2649" s="75">
        <v>60.1833333333333</v>
      </c>
      <c r="C2649" s="75">
        <v>67.1333333333333</v>
      </c>
      <c r="D2649" s="75">
        <v>81.4</v>
      </c>
      <c r="E2649" s="75">
        <v>87.8666666666667</v>
      </c>
    </row>
    <row r="2650" ht="15.75" customHeight="1">
      <c r="A2650" s="13">
        <v>42152.625</v>
      </c>
      <c r="B2650" s="75">
        <v>59.9333333333333</v>
      </c>
      <c r="C2650" s="75">
        <v>67.0</v>
      </c>
      <c r="D2650" s="75">
        <v>79.32</v>
      </c>
      <c r="E2650" s="75">
        <v>88.2333333333333</v>
      </c>
    </row>
    <row r="2651" ht="15.75" customHeight="1">
      <c r="A2651" s="13">
        <v>42152.635416666664</v>
      </c>
      <c r="B2651" s="75">
        <v>59.6833333333333</v>
      </c>
      <c r="C2651" s="75">
        <v>67.0</v>
      </c>
      <c r="D2651" s="75">
        <v>75.72</v>
      </c>
      <c r="E2651" s="75">
        <v>88.7333333333333</v>
      </c>
    </row>
    <row r="2652" ht="15.75" customHeight="1">
      <c r="A2652" s="13">
        <v>42152.645833333336</v>
      </c>
      <c r="B2652" s="75">
        <v>59.4333333333333</v>
      </c>
      <c r="C2652" s="75">
        <v>67.0</v>
      </c>
      <c r="D2652" s="75">
        <v>76.5416666666667</v>
      </c>
      <c r="E2652" s="75">
        <v>89.2333333333333</v>
      </c>
    </row>
    <row r="2653" ht="15.75" customHeight="1">
      <c r="A2653" s="13">
        <v>42152.65625</v>
      </c>
      <c r="B2653" s="75">
        <v>59.1833333333333</v>
      </c>
      <c r="C2653" s="75">
        <v>67.0</v>
      </c>
      <c r="D2653" s="75">
        <v>69.6666666666667</v>
      </c>
      <c r="E2653" s="75">
        <v>89.7333333333333</v>
      </c>
    </row>
    <row r="2654" ht="15.75" customHeight="1">
      <c r="A2654" s="13">
        <v>42152.666666666664</v>
      </c>
      <c r="B2654" s="75">
        <v>58.9333333333333</v>
      </c>
      <c r="C2654" s="75">
        <v>66.8833333333333</v>
      </c>
      <c r="D2654" s="75">
        <v>66.3571428571429</v>
      </c>
      <c r="E2654" s="75">
        <v>89.8833333333333</v>
      </c>
    </row>
    <row r="2655" ht="15.75" customHeight="1">
      <c r="A2655" s="13">
        <v>42152.677083333336</v>
      </c>
      <c r="B2655" s="75">
        <v>58.6833333333333</v>
      </c>
      <c r="C2655" s="75">
        <v>66.6333333333333</v>
      </c>
      <c r="D2655" s="75">
        <v>64.0</v>
      </c>
      <c r="E2655" s="75">
        <v>89.6333333333333</v>
      </c>
    </row>
    <row r="2656" ht="15.75" customHeight="1">
      <c r="A2656" s="13">
        <v>42152.6875</v>
      </c>
      <c r="B2656" s="75">
        <v>58.4333333333333</v>
      </c>
      <c r="C2656" s="75">
        <v>66.3833333333333</v>
      </c>
      <c r="D2656" s="75">
        <v>64.7567567567568</v>
      </c>
      <c r="E2656" s="75">
        <v>89.3833333333333</v>
      </c>
    </row>
    <row r="2657" ht="15.75" customHeight="1">
      <c r="A2657" s="13">
        <v>42152.697916666664</v>
      </c>
      <c r="B2657" s="75">
        <v>58.1833333333333</v>
      </c>
      <c r="C2657" s="75">
        <v>66.1333333333333</v>
      </c>
      <c r="D2657" s="75">
        <v>65.5675675675676</v>
      </c>
      <c r="E2657" s="75">
        <v>89.1333333333333</v>
      </c>
    </row>
    <row r="2658" ht="15.75" customHeight="1">
      <c r="A2658" s="13">
        <v>42152.708333333336</v>
      </c>
      <c r="B2658" s="75">
        <v>57.8666666666667</v>
      </c>
      <c r="C2658" s="75">
        <v>65.65</v>
      </c>
      <c r="D2658" s="75">
        <v>65.8653846153846</v>
      </c>
      <c r="E2658" s="75">
        <v>88.7666666666667</v>
      </c>
    </row>
    <row r="2659" ht="15.75" customHeight="1">
      <c r="A2659" s="13">
        <v>42152.71875</v>
      </c>
      <c r="B2659" s="75">
        <v>57.3666666666667</v>
      </c>
      <c r="C2659" s="75">
        <v>64.9</v>
      </c>
      <c r="D2659" s="75">
        <v>65.5769230769231</v>
      </c>
      <c r="E2659" s="75">
        <v>88.2666666666667</v>
      </c>
    </row>
    <row r="2660" ht="15.75" customHeight="1">
      <c r="A2660" s="13">
        <v>42152.729166666664</v>
      </c>
      <c r="B2660" s="75">
        <v>56.8666666666667</v>
      </c>
      <c r="C2660" s="75">
        <v>64.15</v>
      </c>
      <c r="D2660" s="75">
        <v>65.2884615384615</v>
      </c>
      <c r="E2660" s="75">
        <v>87.7666666666667</v>
      </c>
    </row>
    <row r="2661" ht="15.75" customHeight="1">
      <c r="A2661" s="13">
        <v>42152.739583333336</v>
      </c>
      <c r="B2661" s="75">
        <v>56.3666666666667</v>
      </c>
      <c r="C2661" s="75">
        <v>63.4</v>
      </c>
      <c r="D2661" s="75">
        <v>65.0</v>
      </c>
      <c r="E2661" s="75">
        <v>87.2666666666667</v>
      </c>
    </row>
    <row r="2662" ht="15.75" customHeight="1">
      <c r="A2662" s="13">
        <v>42152.75</v>
      </c>
      <c r="B2662" s="75">
        <v>55.9333333333333</v>
      </c>
      <c r="C2662" s="75">
        <v>62.65</v>
      </c>
      <c r="D2662" s="75">
        <v>65.0</v>
      </c>
      <c r="E2662" s="75">
        <v>86.7666666666667</v>
      </c>
    </row>
    <row r="2663" ht="15.75" customHeight="1">
      <c r="A2663" s="13">
        <v>42152.760416666664</v>
      </c>
      <c r="B2663" s="75">
        <v>55.6833333333333</v>
      </c>
      <c r="C2663" s="75">
        <v>61.9</v>
      </c>
      <c r="D2663" s="75">
        <v>65.0</v>
      </c>
      <c r="E2663" s="75">
        <v>86.2666666666667</v>
      </c>
    </row>
    <row r="2664" ht="15.75" customHeight="1">
      <c r="A2664" s="13">
        <v>42152.770833333336</v>
      </c>
      <c r="B2664" s="75">
        <v>55.4333333333333</v>
      </c>
      <c r="C2664" s="75">
        <v>61.15</v>
      </c>
      <c r="D2664" s="75">
        <v>65.0</v>
      </c>
      <c r="E2664" s="75">
        <v>85.7666666666667</v>
      </c>
    </row>
    <row r="2665" ht="15.75" customHeight="1">
      <c r="A2665" s="13">
        <v>42152.78125</v>
      </c>
      <c r="B2665" s="75">
        <v>55.1833333333333</v>
      </c>
      <c r="C2665" s="75">
        <v>60.4</v>
      </c>
      <c r="D2665" s="75">
        <v>64.6666666666667</v>
      </c>
      <c r="E2665" s="75">
        <v>85.2666666666667</v>
      </c>
    </row>
    <row r="2666" ht="15.75" customHeight="1">
      <c r="A2666" s="13">
        <v>42152.791666666664</v>
      </c>
      <c r="B2666" s="75">
        <v>55.0</v>
      </c>
      <c r="C2666" s="75">
        <v>59.5333333333333</v>
      </c>
      <c r="D2666" s="75">
        <v>65.0</v>
      </c>
      <c r="E2666" s="75">
        <v>84.3</v>
      </c>
    </row>
    <row r="2667" ht="15.75" customHeight="1">
      <c r="A2667" s="13">
        <v>42152.802083333336</v>
      </c>
      <c r="B2667" s="75">
        <v>55.0</v>
      </c>
      <c r="C2667" s="75">
        <v>58.5333333333333</v>
      </c>
      <c r="D2667" s="75">
        <v>64.7169811320755</v>
      </c>
      <c r="E2667" s="75">
        <v>82.8</v>
      </c>
    </row>
    <row r="2668" ht="15.75" customHeight="1">
      <c r="A2668" s="13">
        <v>42152.8125</v>
      </c>
      <c r="B2668" s="75">
        <v>55.0</v>
      </c>
      <c r="C2668" s="75">
        <v>57.5333333333333</v>
      </c>
      <c r="D2668" s="75">
        <v>64.4339622641509</v>
      </c>
      <c r="E2668" s="75">
        <v>81.3</v>
      </c>
    </row>
    <row r="2669" ht="15.75" customHeight="1">
      <c r="A2669" s="13">
        <v>42152.822916666664</v>
      </c>
      <c r="B2669" s="75">
        <v>55.0</v>
      </c>
      <c r="C2669" s="75">
        <v>56.5333333333333</v>
      </c>
      <c r="D2669" s="75">
        <v>64.1509433962264</v>
      </c>
      <c r="E2669" s="75">
        <v>79.8</v>
      </c>
    </row>
    <row r="2670" ht="15.75" customHeight="1">
      <c r="A2670" s="13">
        <v>42152.833333333336</v>
      </c>
      <c r="B2670" s="75">
        <v>55.0</v>
      </c>
      <c r="C2670" s="75">
        <v>55.65</v>
      </c>
      <c r="D2670" s="75">
        <v>63.8833333333333</v>
      </c>
      <c r="E2670" s="75">
        <v>78.8833333333333</v>
      </c>
    </row>
    <row r="2671" ht="15.75" customHeight="1">
      <c r="A2671" s="13">
        <v>42152.84375</v>
      </c>
      <c r="B2671" s="75">
        <v>55.0</v>
      </c>
      <c r="C2671" s="75">
        <v>55.0</v>
      </c>
      <c r="D2671" s="75">
        <v>63.6333333333333</v>
      </c>
      <c r="E2671" s="75">
        <v>78.6333333333333</v>
      </c>
    </row>
    <row r="2672" ht="15.75" customHeight="1">
      <c r="A2672" s="13">
        <v>42152.854166666664</v>
      </c>
      <c r="B2672" s="75">
        <v>55.0</v>
      </c>
      <c r="C2672" s="75">
        <v>55.0</v>
      </c>
      <c r="D2672" s="75">
        <v>63.3833333333333</v>
      </c>
      <c r="E2672" s="75">
        <v>78.3833333333333</v>
      </c>
    </row>
    <row r="2673" ht="15.75" customHeight="1">
      <c r="A2673" s="13">
        <v>42152.864583333336</v>
      </c>
      <c r="B2673" s="75">
        <v>55.0</v>
      </c>
      <c r="C2673" s="75">
        <v>55.0</v>
      </c>
      <c r="D2673" s="75">
        <v>63.1333333333333</v>
      </c>
      <c r="E2673" s="75">
        <v>78.1333333333333</v>
      </c>
    </row>
    <row r="2674" ht="15.75" customHeight="1">
      <c r="A2674" s="13">
        <v>42152.875</v>
      </c>
      <c r="B2674" s="75">
        <v>54.8666666666667</v>
      </c>
      <c r="C2674" s="75">
        <v>56.0</v>
      </c>
      <c r="D2674" s="75">
        <v>63.2333333333333</v>
      </c>
      <c r="E2674" s="75">
        <v>77.65</v>
      </c>
    </row>
    <row r="2675" ht="15.75" customHeight="1">
      <c r="A2675" s="13">
        <v>42152.885416666664</v>
      </c>
      <c r="B2675" s="75">
        <v>54.3666666666667</v>
      </c>
      <c r="C2675" s="75">
        <v>56.0</v>
      </c>
      <c r="D2675" s="75">
        <v>63.7333333333333</v>
      </c>
      <c r="E2675" s="75">
        <v>76.9</v>
      </c>
    </row>
    <row r="2676" ht="15.75" customHeight="1">
      <c r="A2676" s="13">
        <v>42152.895833333336</v>
      </c>
      <c r="B2676" s="75">
        <v>53.8666666666667</v>
      </c>
      <c r="C2676" s="75">
        <v>56.0</v>
      </c>
      <c r="D2676" s="75">
        <v>64.2333333333333</v>
      </c>
      <c r="E2676" s="75">
        <v>76.15</v>
      </c>
    </row>
    <row r="2677" ht="15.75" customHeight="1">
      <c r="A2677" s="13">
        <v>42152.90625</v>
      </c>
      <c r="B2677" s="75">
        <v>53.3666666666667</v>
      </c>
      <c r="C2677" s="75">
        <v>56.0</v>
      </c>
      <c r="D2677" s="75">
        <v>64.7333333333333</v>
      </c>
      <c r="E2677" s="75">
        <v>75.4</v>
      </c>
    </row>
    <row r="2678" ht="15.75" customHeight="1">
      <c r="A2678" s="13">
        <v>42152.916666666664</v>
      </c>
      <c r="B2678" s="75">
        <v>53.0</v>
      </c>
      <c r="C2678" s="75">
        <v>56.0</v>
      </c>
      <c r="D2678" s="75">
        <v>64.7666666666667</v>
      </c>
      <c r="E2678" s="75">
        <v>74.7666666666667</v>
      </c>
    </row>
    <row r="2679" ht="15.75" customHeight="1">
      <c r="A2679" s="13">
        <v>42152.927083333336</v>
      </c>
      <c r="B2679" s="75">
        <v>53.0</v>
      </c>
      <c r="C2679" s="75">
        <v>56.0</v>
      </c>
      <c r="D2679" s="75">
        <v>64.2666666666667</v>
      </c>
      <c r="E2679" s="75">
        <v>74.2666666666667</v>
      </c>
    </row>
    <row r="2680" ht="15.75" customHeight="1">
      <c r="A2680" s="13">
        <v>42152.9375</v>
      </c>
      <c r="B2680" s="75">
        <v>53.0</v>
      </c>
      <c r="C2680" s="75">
        <v>56.0</v>
      </c>
      <c r="D2680" s="75">
        <v>63.7666666666667</v>
      </c>
      <c r="E2680" s="75">
        <v>73.7666666666667</v>
      </c>
    </row>
    <row r="2681" ht="15.75" customHeight="1">
      <c r="A2681" s="13">
        <v>42152.947916666664</v>
      </c>
      <c r="B2681" s="75">
        <v>53.0</v>
      </c>
      <c r="C2681" s="75">
        <v>56.0</v>
      </c>
      <c r="D2681" s="75">
        <v>63.2666666666667</v>
      </c>
      <c r="E2681" s="75">
        <v>73.2666666666667</v>
      </c>
    </row>
    <row r="2682" ht="15.75" customHeight="1">
      <c r="A2682" s="13">
        <v>42152.958333333336</v>
      </c>
      <c r="B2682" s="75">
        <v>53.0666666666667</v>
      </c>
      <c r="C2682" s="75">
        <v>56.0</v>
      </c>
      <c r="D2682" s="75">
        <v>63.0</v>
      </c>
      <c r="E2682" s="75">
        <v>72.65</v>
      </c>
    </row>
    <row r="2683" ht="15.75" customHeight="1">
      <c r="A2683" s="13">
        <v>42152.96875</v>
      </c>
      <c r="B2683" s="75">
        <v>53.3166666666667</v>
      </c>
      <c r="C2683" s="75">
        <v>56.0</v>
      </c>
      <c r="D2683" s="75">
        <v>63.0</v>
      </c>
      <c r="E2683" s="75">
        <v>71.9</v>
      </c>
    </row>
    <row r="2684" ht="15.75" customHeight="1">
      <c r="A2684" s="13">
        <v>42152.979166666664</v>
      </c>
      <c r="B2684" s="75">
        <v>53.5666666666667</v>
      </c>
      <c r="C2684" s="75">
        <v>56.0</v>
      </c>
      <c r="D2684" s="75">
        <v>63.0</v>
      </c>
      <c r="E2684" s="75">
        <v>71.15</v>
      </c>
    </row>
    <row r="2685" ht="15.75" customHeight="1">
      <c r="A2685" s="13">
        <v>42152.989583333336</v>
      </c>
      <c r="B2685" s="75">
        <v>53.8166666666667</v>
      </c>
      <c r="C2685" s="75">
        <v>56.0</v>
      </c>
      <c r="D2685" s="75">
        <v>63.0</v>
      </c>
      <c r="E2685" s="75">
        <v>70.4</v>
      </c>
    </row>
    <row r="2686" ht="15.75" customHeight="1">
      <c r="A2686" s="13">
        <v>42153.0</v>
      </c>
      <c r="B2686" s="75">
        <v>54.0</v>
      </c>
      <c r="C2686" s="75">
        <v>56.0</v>
      </c>
      <c r="D2686" s="75">
        <v>63.0</v>
      </c>
      <c r="E2686" s="75">
        <v>69.7666666666667</v>
      </c>
    </row>
    <row r="2687" ht="15.75" customHeight="1">
      <c r="A2687" s="13">
        <v>42153.010416666664</v>
      </c>
      <c r="B2687" s="75">
        <v>54.0</v>
      </c>
      <c r="C2687" s="75">
        <v>56.0</v>
      </c>
      <c r="D2687" s="75">
        <v>63.0</v>
      </c>
      <c r="E2687" s="75">
        <v>69.2666666666667</v>
      </c>
    </row>
    <row r="2688" ht="15.75" customHeight="1">
      <c r="A2688" s="13">
        <v>42153.020833333336</v>
      </c>
      <c r="B2688" s="75">
        <v>54.0</v>
      </c>
      <c r="C2688" s="75">
        <v>56.0</v>
      </c>
      <c r="D2688" s="75">
        <v>63.0</v>
      </c>
      <c r="E2688" s="75">
        <v>68.7666666666667</v>
      </c>
    </row>
    <row r="2689" ht="15.75" customHeight="1">
      <c r="A2689" s="13">
        <v>42153.03125</v>
      </c>
      <c r="B2689" s="75">
        <v>54.0</v>
      </c>
      <c r="C2689" s="75">
        <v>56.0</v>
      </c>
      <c r="D2689" s="75">
        <v>63.0</v>
      </c>
      <c r="E2689" s="75">
        <v>68.2666666666667</v>
      </c>
    </row>
    <row r="2690" ht="15.75" customHeight="1">
      <c r="A2690" s="13">
        <v>42153.041666666664</v>
      </c>
      <c r="B2690" s="75">
        <v>54.0</v>
      </c>
      <c r="C2690" s="75">
        <v>55.8833333333333</v>
      </c>
      <c r="D2690" s="75">
        <v>62.7666666666667</v>
      </c>
      <c r="E2690" s="75">
        <v>67.7666666666667</v>
      </c>
    </row>
    <row r="2691" ht="15.75" customHeight="1">
      <c r="A2691" s="13">
        <v>42153.052083333336</v>
      </c>
      <c r="B2691" s="75">
        <v>54.0</v>
      </c>
      <c r="C2691" s="75">
        <v>55.6333333333333</v>
      </c>
      <c r="D2691" s="75">
        <v>62.2666666666667</v>
      </c>
      <c r="E2691" s="75">
        <v>67.2666666666667</v>
      </c>
    </row>
    <row r="2692" ht="15.75" customHeight="1">
      <c r="A2692" s="13">
        <v>42153.0625</v>
      </c>
      <c r="B2692" s="75">
        <v>54.0</v>
      </c>
      <c r="C2692" s="75">
        <v>55.3833333333333</v>
      </c>
      <c r="D2692" s="75">
        <v>61.7666666666667</v>
      </c>
      <c r="E2692" s="75">
        <v>66.7666666666667</v>
      </c>
    </row>
    <row r="2693" ht="15.75" customHeight="1">
      <c r="A2693" s="13">
        <v>42153.072916666664</v>
      </c>
      <c r="B2693" s="75">
        <v>54.0</v>
      </c>
      <c r="C2693" s="75">
        <v>55.1333333333333</v>
      </c>
      <c r="D2693" s="75">
        <v>61.2666666666667</v>
      </c>
      <c r="E2693" s="75">
        <v>66.2666666666667</v>
      </c>
    </row>
    <row r="2694" ht="15.75" customHeight="1">
      <c r="A2694" s="13">
        <v>42153.083333333336</v>
      </c>
      <c r="B2694" s="75">
        <v>54.0</v>
      </c>
      <c r="C2694" s="75">
        <v>55.0</v>
      </c>
      <c r="D2694" s="75">
        <v>60.7666666666667</v>
      </c>
      <c r="E2694" s="75">
        <v>65.7666666666667</v>
      </c>
    </row>
    <row r="2695" ht="15.75" customHeight="1">
      <c r="A2695" s="13">
        <v>42153.09375</v>
      </c>
      <c r="B2695" s="75">
        <v>54.0</v>
      </c>
      <c r="C2695" s="75">
        <v>55.0</v>
      </c>
      <c r="D2695" s="75">
        <v>60.2666666666667</v>
      </c>
      <c r="E2695" s="75">
        <v>65.2666666666667</v>
      </c>
    </row>
    <row r="2696" ht="15.75" customHeight="1">
      <c r="A2696" s="13">
        <v>42153.104166666664</v>
      </c>
      <c r="B2696" s="75">
        <v>54.0</v>
      </c>
      <c r="C2696" s="75">
        <v>55.0</v>
      </c>
      <c r="D2696" s="75">
        <v>59.7666666666667</v>
      </c>
      <c r="E2696" s="75">
        <v>64.7666666666667</v>
      </c>
    </row>
    <row r="2697" ht="15.75" customHeight="1">
      <c r="A2697" s="13">
        <v>42153.114583333336</v>
      </c>
      <c r="B2697" s="75">
        <v>54.0</v>
      </c>
      <c r="C2697" s="75">
        <v>55.0</v>
      </c>
      <c r="D2697" s="75">
        <v>59.2666666666667</v>
      </c>
      <c r="E2697" s="75">
        <v>64.2666666666667</v>
      </c>
    </row>
    <row r="2698" ht="15.75" customHeight="1">
      <c r="A2698" s="13">
        <v>42153.125</v>
      </c>
      <c r="B2698" s="75">
        <v>54.0</v>
      </c>
      <c r="C2698" s="75">
        <v>55.1166666666667</v>
      </c>
      <c r="D2698" s="75">
        <v>59.2333333333333</v>
      </c>
      <c r="E2698" s="75">
        <v>63.7666666666667</v>
      </c>
    </row>
    <row r="2699" ht="15.75" customHeight="1">
      <c r="A2699" s="13">
        <v>42153.135416666664</v>
      </c>
      <c r="B2699" s="75">
        <v>54.0</v>
      </c>
      <c r="C2699" s="75">
        <v>55.3666666666667</v>
      </c>
      <c r="D2699" s="75">
        <v>59.7333333333333</v>
      </c>
      <c r="E2699" s="75">
        <v>63.2666666666667</v>
      </c>
    </row>
    <row r="2700" ht="15.75" customHeight="1">
      <c r="A2700" s="13">
        <v>42153.145833333336</v>
      </c>
      <c r="B2700" s="75">
        <v>54.0</v>
      </c>
      <c r="C2700" s="75">
        <v>55.6166666666667</v>
      </c>
      <c r="D2700" s="75">
        <v>60.2333333333333</v>
      </c>
      <c r="E2700" s="75">
        <v>62.7666666666667</v>
      </c>
    </row>
    <row r="2701" ht="15.75" customHeight="1">
      <c r="A2701" s="13">
        <v>42153.15625</v>
      </c>
      <c r="B2701" s="75">
        <v>54.0</v>
      </c>
      <c r="C2701" s="75">
        <v>55.8666666666667</v>
      </c>
      <c r="D2701" s="75">
        <v>60.7333333333333</v>
      </c>
      <c r="E2701" s="75">
        <v>62.2666666666667</v>
      </c>
    </row>
    <row r="2702" ht="15.75" customHeight="1">
      <c r="A2702" s="13">
        <v>42153.166666666664</v>
      </c>
      <c r="B2702" s="75">
        <v>54.0</v>
      </c>
      <c r="C2702" s="75">
        <v>55.8833333333333</v>
      </c>
      <c r="D2702" s="75">
        <v>60.8833333333333</v>
      </c>
      <c r="E2702" s="75">
        <v>62.0</v>
      </c>
    </row>
    <row r="2703" ht="15.75" customHeight="1">
      <c r="A2703" s="13">
        <v>42153.177083333336</v>
      </c>
      <c r="B2703" s="75">
        <v>54.0</v>
      </c>
      <c r="C2703" s="75">
        <v>55.6333333333333</v>
      </c>
      <c r="D2703" s="75">
        <v>60.6333333333333</v>
      </c>
      <c r="E2703" s="75">
        <v>62.0</v>
      </c>
    </row>
    <row r="2704" ht="15.75" customHeight="1">
      <c r="A2704" s="13">
        <v>42153.1875</v>
      </c>
      <c r="B2704" s="75">
        <v>54.0</v>
      </c>
      <c r="C2704" s="75">
        <v>55.3833333333333</v>
      </c>
      <c r="D2704" s="75">
        <v>60.3833333333333</v>
      </c>
      <c r="E2704" s="75">
        <v>62.0</v>
      </c>
    </row>
    <row r="2705" ht="15.75" customHeight="1">
      <c r="A2705" s="13">
        <v>42153.197916666664</v>
      </c>
      <c r="B2705" s="75">
        <v>54.0</v>
      </c>
      <c r="C2705" s="75">
        <v>55.1333333333333</v>
      </c>
      <c r="D2705" s="75">
        <v>60.1333333333333</v>
      </c>
      <c r="E2705" s="75">
        <v>62.0</v>
      </c>
    </row>
    <row r="2706" ht="15.75" customHeight="1">
      <c r="A2706" s="13">
        <v>42153.208333333336</v>
      </c>
      <c r="B2706" s="75">
        <v>54.0</v>
      </c>
      <c r="C2706" s="75">
        <v>55.1166666666667</v>
      </c>
      <c r="D2706" s="75">
        <v>59.7666666666667</v>
      </c>
      <c r="E2706" s="75">
        <v>62.1166666666667</v>
      </c>
    </row>
    <row r="2707" ht="15.75" customHeight="1">
      <c r="A2707" s="13">
        <v>42153.21875</v>
      </c>
      <c r="B2707" s="75">
        <v>54.0</v>
      </c>
      <c r="C2707" s="75">
        <v>55.3666666666667</v>
      </c>
      <c r="D2707" s="75">
        <v>59.2666666666667</v>
      </c>
      <c r="E2707" s="75">
        <v>62.3666666666667</v>
      </c>
    </row>
    <row r="2708" ht="15.75" customHeight="1">
      <c r="A2708" s="13">
        <v>42153.229166666664</v>
      </c>
      <c r="B2708" s="75">
        <v>54.0</v>
      </c>
      <c r="C2708" s="75">
        <v>55.6166666666667</v>
      </c>
      <c r="D2708" s="75">
        <v>58.7666666666667</v>
      </c>
      <c r="E2708" s="75">
        <v>62.6166666666667</v>
      </c>
    </row>
    <row r="2709" ht="15.75" customHeight="1">
      <c r="A2709" s="13">
        <v>42153.239583333336</v>
      </c>
      <c r="B2709" s="75">
        <v>54.0</v>
      </c>
      <c r="C2709" s="75">
        <v>55.8666666666667</v>
      </c>
      <c r="D2709" s="75">
        <v>58.2666666666667</v>
      </c>
      <c r="E2709" s="75">
        <v>62.8666666666667</v>
      </c>
    </row>
    <row r="2710" ht="15.75" customHeight="1">
      <c r="A2710" s="13">
        <v>42153.25</v>
      </c>
      <c r="B2710" s="75">
        <v>54.0</v>
      </c>
      <c r="C2710" s="75">
        <v>56.0</v>
      </c>
      <c r="D2710" s="75">
        <v>58.7</v>
      </c>
      <c r="E2710" s="75">
        <v>63.5833333333333</v>
      </c>
    </row>
    <row r="2711" ht="15.75" customHeight="1">
      <c r="A2711" s="13">
        <v>42153.260416666664</v>
      </c>
      <c r="B2711" s="75">
        <v>54.0</v>
      </c>
      <c r="C2711" s="75">
        <v>56.0</v>
      </c>
      <c r="D2711" s="75">
        <v>60.2</v>
      </c>
      <c r="E2711" s="75">
        <v>64.8333333333333</v>
      </c>
    </row>
    <row r="2712" ht="15.75" customHeight="1">
      <c r="A2712" s="13">
        <v>42153.270833333336</v>
      </c>
      <c r="B2712" s="75">
        <v>54.0</v>
      </c>
      <c r="C2712" s="75">
        <v>56.0</v>
      </c>
      <c r="D2712" s="75">
        <v>61.7</v>
      </c>
      <c r="E2712" s="75">
        <v>66.0833333333333</v>
      </c>
    </row>
    <row r="2713" ht="15.75" customHeight="1">
      <c r="A2713" s="13">
        <v>42153.28125</v>
      </c>
      <c r="B2713" s="75">
        <v>54.0</v>
      </c>
      <c r="C2713" s="75">
        <v>56.0</v>
      </c>
      <c r="D2713" s="75">
        <v>63.2</v>
      </c>
      <c r="E2713" s="75">
        <v>67.3333333333333</v>
      </c>
    </row>
    <row r="2714" ht="15.75" customHeight="1">
      <c r="A2714" s="13">
        <v>42153.291666666664</v>
      </c>
      <c r="B2714" s="75">
        <v>54.0666666666667</v>
      </c>
      <c r="C2714" s="75">
        <v>56.1166666666667</v>
      </c>
      <c r="D2714" s="75">
        <v>64.2333333333333</v>
      </c>
      <c r="E2714" s="75">
        <v>68.7</v>
      </c>
    </row>
    <row r="2715" ht="15.75" customHeight="1">
      <c r="A2715" s="13">
        <v>42153.302083333336</v>
      </c>
      <c r="B2715" s="75">
        <v>54.3166666666667</v>
      </c>
      <c r="C2715" s="75">
        <v>56.3666666666667</v>
      </c>
      <c r="D2715" s="75">
        <v>64.7333333333333</v>
      </c>
      <c r="E2715" s="75">
        <v>70.2</v>
      </c>
    </row>
    <row r="2716" ht="15.75" customHeight="1">
      <c r="A2716" s="13">
        <v>42153.3125</v>
      </c>
      <c r="B2716" s="75">
        <v>54.5666666666667</v>
      </c>
      <c r="C2716" s="75">
        <v>56.6166666666667</v>
      </c>
      <c r="D2716" s="75">
        <v>65.2333333333333</v>
      </c>
      <c r="E2716" s="75">
        <v>71.7</v>
      </c>
    </row>
    <row r="2717" ht="15.75" customHeight="1">
      <c r="A2717" s="13">
        <v>42153.322916666664</v>
      </c>
      <c r="B2717" s="75">
        <v>54.8166666666667</v>
      </c>
      <c r="C2717" s="75">
        <v>56.8666666666667</v>
      </c>
      <c r="D2717" s="75">
        <v>65.7333333333333</v>
      </c>
      <c r="E2717" s="75">
        <v>73.2</v>
      </c>
    </row>
    <row r="2718" ht="15.75" customHeight="1">
      <c r="A2718" s="13">
        <v>42153.333333333336</v>
      </c>
      <c r="B2718" s="75">
        <v>55.0666666666667</v>
      </c>
      <c r="C2718" s="75">
        <v>57.2333333333333</v>
      </c>
      <c r="D2718" s="75">
        <v>66.2333333333333</v>
      </c>
      <c r="E2718" s="75">
        <v>74.4666666666667</v>
      </c>
    </row>
    <row r="2719" ht="15.75" customHeight="1">
      <c r="A2719" s="13">
        <v>42153.34375</v>
      </c>
      <c r="B2719" s="75">
        <v>55.3166666666667</v>
      </c>
      <c r="C2719" s="75">
        <v>57.7333333333333</v>
      </c>
      <c r="D2719" s="75">
        <v>66.7333333333333</v>
      </c>
      <c r="E2719" s="75">
        <v>75.4666666666667</v>
      </c>
    </row>
    <row r="2720" ht="15.75" customHeight="1">
      <c r="A2720" s="13">
        <v>42153.354166666664</v>
      </c>
      <c r="B2720" s="75">
        <v>55.5666666666667</v>
      </c>
      <c r="C2720" s="75">
        <v>58.2333333333333</v>
      </c>
      <c r="D2720" s="75">
        <v>67.2333333333333</v>
      </c>
      <c r="E2720" s="75">
        <v>76.4666666666667</v>
      </c>
    </row>
    <row r="2721" ht="15.75" customHeight="1">
      <c r="A2721" s="13">
        <v>42153.364583333336</v>
      </c>
      <c r="B2721" s="75">
        <v>55.8166666666667</v>
      </c>
      <c r="C2721" s="75">
        <v>58.7333333333333</v>
      </c>
      <c r="D2721" s="75">
        <v>67.7333333333333</v>
      </c>
      <c r="E2721" s="75">
        <v>77.4666666666667</v>
      </c>
    </row>
    <row r="2722" ht="15.75" customHeight="1">
      <c r="A2722" s="13">
        <v>42153.375</v>
      </c>
      <c r="B2722" s="75">
        <v>56.0666666666667</v>
      </c>
      <c r="C2722" s="75">
        <v>59.5283018867925</v>
      </c>
      <c r="D2722" s="75">
        <v>68.35</v>
      </c>
      <c r="E2722" s="75">
        <v>78.5833333333333</v>
      </c>
    </row>
    <row r="2723" ht="15.75" customHeight="1">
      <c r="A2723" s="13">
        <v>42153.385416666664</v>
      </c>
      <c r="B2723" s="75">
        <v>56.3166666666667</v>
      </c>
      <c r="C2723" s="75">
        <v>60.6603773584906</v>
      </c>
      <c r="D2723" s="75">
        <v>69.1</v>
      </c>
      <c r="E2723" s="75">
        <v>79.8333333333333</v>
      </c>
    </row>
    <row r="2724" ht="15.75" customHeight="1">
      <c r="A2724" s="13">
        <v>42153.395833333336</v>
      </c>
      <c r="B2724" s="75">
        <v>56.5666666666667</v>
      </c>
      <c r="C2724" s="75">
        <v>61.7924528301887</v>
      </c>
      <c r="D2724" s="75">
        <v>69.85</v>
      </c>
      <c r="E2724" s="75">
        <v>81.0833333333333</v>
      </c>
    </row>
    <row r="2725" ht="15.75" customHeight="1">
      <c r="A2725" s="13">
        <v>42153.40625</v>
      </c>
      <c r="B2725" s="75">
        <v>56.8166666666667</v>
      </c>
      <c r="C2725" s="75">
        <v>62.9245283018868</v>
      </c>
      <c r="D2725" s="75">
        <v>70.6</v>
      </c>
      <c r="E2725" s="75">
        <v>82.3333333333333</v>
      </c>
    </row>
    <row r="2726" ht="15.75" customHeight="1">
      <c r="A2726" s="13">
        <v>42153.416666666664</v>
      </c>
      <c r="B2726" s="75">
        <v>57.3018867924528</v>
      </c>
      <c r="C2726" s="75">
        <v>62.35</v>
      </c>
      <c r="D2726" s="75">
        <v>71.2333333333333</v>
      </c>
      <c r="E2726" s="75">
        <v>83.35</v>
      </c>
    </row>
    <row r="2727" ht="15.75" customHeight="1">
      <c r="A2727" s="13">
        <v>42153.427083333336</v>
      </c>
      <c r="B2727" s="75">
        <v>58.4339622641509</v>
      </c>
      <c r="C2727" s="75">
        <v>63.1</v>
      </c>
      <c r="D2727" s="75">
        <v>71.7333333333333</v>
      </c>
      <c r="E2727" s="75">
        <v>84.1</v>
      </c>
    </row>
    <row r="2728" ht="15.75" customHeight="1">
      <c r="A2728" s="13">
        <v>42153.4375</v>
      </c>
      <c r="B2728" s="75">
        <v>59.5660377358491</v>
      </c>
      <c r="C2728" s="75">
        <v>63.85</v>
      </c>
      <c r="D2728" s="75">
        <v>72.2333333333333</v>
      </c>
      <c r="E2728" s="75">
        <v>84.85</v>
      </c>
    </row>
    <row r="2729" ht="15.75" customHeight="1">
      <c r="A2729" s="13">
        <v>42153.447916666664</v>
      </c>
      <c r="B2729" s="75">
        <v>60.6981132075472</v>
      </c>
      <c r="C2729" s="75">
        <v>64.6</v>
      </c>
      <c r="D2729" s="75">
        <v>72.7333333333333</v>
      </c>
      <c r="E2729" s="75">
        <v>85.6</v>
      </c>
    </row>
    <row r="2730" ht="15.75" customHeight="1">
      <c r="A2730" s="13">
        <v>42153.458333333336</v>
      </c>
      <c r="B2730" s="75">
        <v>61.9333333333333</v>
      </c>
      <c r="C2730" s="75">
        <v>65.35</v>
      </c>
      <c r="D2730" s="75">
        <v>73.2333333333333</v>
      </c>
      <c r="E2730" s="75">
        <v>86.1166666666667</v>
      </c>
    </row>
    <row r="2731" ht="15.75" customHeight="1">
      <c r="A2731" s="13">
        <v>42153.46875</v>
      </c>
      <c r="B2731" s="75">
        <v>61.6833333333333</v>
      </c>
      <c r="C2731" s="75">
        <v>66.1</v>
      </c>
      <c r="D2731" s="75">
        <v>73.7333333333333</v>
      </c>
      <c r="E2731" s="75">
        <v>86.3666666666667</v>
      </c>
    </row>
    <row r="2732" ht="15.75" customHeight="1">
      <c r="A2732" s="13">
        <v>42153.479166666664</v>
      </c>
      <c r="B2732" s="75">
        <v>61.4333333333333</v>
      </c>
      <c r="C2732" s="75">
        <v>66.85</v>
      </c>
      <c r="D2732" s="75">
        <v>74.2333333333333</v>
      </c>
      <c r="E2732" s="75">
        <v>86.6166666666667</v>
      </c>
    </row>
    <row r="2733" ht="15.75" customHeight="1">
      <c r="A2733" s="13">
        <v>42153.489583333336</v>
      </c>
      <c r="B2733" s="75">
        <v>61.1833333333333</v>
      </c>
      <c r="C2733" s="75">
        <v>67.6</v>
      </c>
      <c r="D2733" s="75">
        <v>74.7333333333333</v>
      </c>
      <c r="E2733" s="75">
        <v>86.8666666666667</v>
      </c>
    </row>
    <row r="2734" ht="15.75" customHeight="1">
      <c r="A2734" s="13">
        <v>42153.5</v>
      </c>
      <c r="B2734" s="75">
        <v>60.9333333333333</v>
      </c>
      <c r="C2734" s="75">
        <v>68.1166666666667</v>
      </c>
      <c r="D2734" s="75">
        <v>75.35</v>
      </c>
      <c r="E2734" s="75">
        <v>87.35</v>
      </c>
    </row>
    <row r="2735" ht="15.75" customHeight="1">
      <c r="A2735" s="13">
        <v>42153.510416666664</v>
      </c>
      <c r="B2735" s="75">
        <v>60.6833333333333</v>
      </c>
      <c r="C2735" s="75">
        <v>68.3666666666667</v>
      </c>
      <c r="D2735" s="75">
        <v>76.1</v>
      </c>
      <c r="E2735" s="75">
        <v>88.1</v>
      </c>
    </row>
    <row r="2736" ht="15.75" customHeight="1">
      <c r="A2736" s="13">
        <v>42153.520833333336</v>
      </c>
      <c r="B2736" s="75">
        <v>60.4333333333333</v>
      </c>
      <c r="C2736" s="75">
        <v>68.6166666666667</v>
      </c>
      <c r="D2736" s="75">
        <v>76.85</v>
      </c>
      <c r="E2736" s="75">
        <v>88.85</v>
      </c>
    </row>
    <row r="2737" ht="15.75" customHeight="1">
      <c r="A2737" s="13">
        <v>42153.53125</v>
      </c>
      <c r="B2737" s="75">
        <v>60.1833333333333</v>
      </c>
      <c r="C2737" s="75">
        <v>68.8666666666667</v>
      </c>
      <c r="D2737" s="75">
        <v>77.6</v>
      </c>
      <c r="E2737" s="75">
        <v>89.6</v>
      </c>
    </row>
    <row r="2738" ht="15.75" customHeight="1">
      <c r="A2738" s="13">
        <v>42153.541666666664</v>
      </c>
      <c r="B2738" s="75">
        <v>60.0666666666667</v>
      </c>
      <c r="C2738" s="75">
        <v>69.0</v>
      </c>
      <c r="D2738" s="75">
        <v>78.35</v>
      </c>
      <c r="E2738" s="75">
        <v>90.35</v>
      </c>
    </row>
    <row r="2739" ht="15.75" customHeight="1">
      <c r="A2739" s="13">
        <v>42153.552083333336</v>
      </c>
      <c r="B2739" s="75">
        <v>60.3166666666667</v>
      </c>
      <c r="C2739" s="75">
        <v>69.0</v>
      </c>
      <c r="D2739" s="75">
        <v>79.1</v>
      </c>
      <c r="E2739" s="75">
        <v>91.1</v>
      </c>
    </row>
    <row r="2740" ht="15.75" customHeight="1">
      <c r="A2740" s="13">
        <v>42153.5625</v>
      </c>
      <c r="B2740" s="75">
        <v>60.5666666666667</v>
      </c>
      <c r="C2740" s="75">
        <v>69.0</v>
      </c>
      <c r="D2740" s="75">
        <v>79.85</v>
      </c>
      <c r="E2740" s="75">
        <v>91.85</v>
      </c>
    </row>
    <row r="2741" ht="15.75" customHeight="1">
      <c r="A2741" s="13">
        <v>42153.572916666664</v>
      </c>
      <c r="B2741" s="75">
        <v>60.8166666666667</v>
      </c>
      <c r="C2741" s="75">
        <v>69.0</v>
      </c>
      <c r="D2741" s="75">
        <v>80.6</v>
      </c>
      <c r="E2741" s="75">
        <v>92.6</v>
      </c>
    </row>
    <row r="2742" ht="15.75" customHeight="1">
      <c r="A2742" s="13">
        <v>42153.583333333336</v>
      </c>
      <c r="B2742" s="75">
        <v>61.0</v>
      </c>
      <c r="C2742" s="75">
        <v>68.7666666666667</v>
      </c>
      <c r="D2742" s="75">
        <v>81.2333333333333</v>
      </c>
      <c r="E2742" s="75">
        <v>93.0</v>
      </c>
    </row>
    <row r="2743" ht="15.75" customHeight="1">
      <c r="A2743" s="13">
        <v>42153.59375</v>
      </c>
      <c r="B2743" s="75">
        <v>61.0</v>
      </c>
      <c r="C2743" s="75">
        <v>68.2666666666667</v>
      </c>
      <c r="D2743" s="75">
        <v>81.7333333333333</v>
      </c>
      <c r="E2743" s="75">
        <v>93.0</v>
      </c>
    </row>
    <row r="2744" ht="15.75" customHeight="1">
      <c r="A2744" s="13">
        <v>42153.604166666664</v>
      </c>
      <c r="B2744" s="75">
        <v>61.0</v>
      </c>
      <c r="C2744" s="75">
        <v>67.7666666666667</v>
      </c>
      <c r="D2744" s="75">
        <v>82.2333333333333</v>
      </c>
      <c r="E2744" s="75">
        <v>93.0</v>
      </c>
    </row>
    <row r="2745" ht="15.75" customHeight="1">
      <c r="A2745" s="13">
        <v>42153.614583333336</v>
      </c>
      <c r="B2745" s="75">
        <v>61.0</v>
      </c>
      <c r="C2745" s="75">
        <v>67.2666666666667</v>
      </c>
      <c r="D2745" s="75">
        <v>82.7333333333333</v>
      </c>
      <c r="E2745" s="75">
        <v>93.0</v>
      </c>
    </row>
    <row r="2746" ht="15.75" customHeight="1">
      <c r="A2746" s="13">
        <v>42153.625</v>
      </c>
      <c r="B2746" s="75">
        <v>60.8666666666667</v>
      </c>
      <c r="C2746" s="75">
        <v>67.1166666666667</v>
      </c>
      <c r="D2746" s="75">
        <v>83.1166666666667</v>
      </c>
      <c r="E2746" s="75">
        <v>93.1166666666667</v>
      </c>
    </row>
    <row r="2747" ht="15.75" customHeight="1">
      <c r="A2747" s="13">
        <v>42153.635416666664</v>
      </c>
      <c r="B2747" s="75">
        <v>60.3666666666667</v>
      </c>
      <c r="C2747" s="75">
        <v>67.3666666666667</v>
      </c>
      <c r="D2747" s="75">
        <v>83.3666666666667</v>
      </c>
      <c r="E2747" s="75">
        <v>93.3666666666667</v>
      </c>
    </row>
    <row r="2748" ht="15.75" customHeight="1">
      <c r="A2748" s="13">
        <v>42153.645833333336</v>
      </c>
      <c r="B2748" s="75">
        <v>59.8666666666667</v>
      </c>
      <c r="C2748" s="75">
        <v>67.6166666666667</v>
      </c>
      <c r="D2748" s="75">
        <v>83.6166666666667</v>
      </c>
      <c r="E2748" s="75">
        <v>93.6166666666667</v>
      </c>
    </row>
    <row r="2749" ht="15.75" customHeight="1">
      <c r="A2749" s="13">
        <v>42153.65625</v>
      </c>
      <c r="B2749" s="75">
        <v>59.3666666666667</v>
      </c>
      <c r="C2749" s="75">
        <v>67.8666666666667</v>
      </c>
      <c r="D2749" s="75">
        <v>83.8666666666667</v>
      </c>
      <c r="E2749" s="75">
        <v>93.8666666666667</v>
      </c>
    </row>
    <row r="2750" ht="15.75" customHeight="1">
      <c r="A2750" s="13">
        <v>42153.666666666664</v>
      </c>
      <c r="B2750" s="75">
        <v>58.8222222222222</v>
      </c>
      <c r="C2750" s="75">
        <v>67.65</v>
      </c>
      <c r="D2750" s="75">
        <v>84.1166666666667</v>
      </c>
      <c r="E2750" s="75">
        <v>94.0</v>
      </c>
    </row>
    <row r="2751" ht="15.75" customHeight="1">
      <c r="A2751" s="13">
        <v>42153.677083333336</v>
      </c>
      <c r="B2751" s="75">
        <v>58.1555555555556</v>
      </c>
      <c r="C2751" s="75">
        <v>66.9</v>
      </c>
      <c r="D2751" s="75">
        <v>84.3666666666667</v>
      </c>
      <c r="E2751" s="75">
        <v>94.0</v>
      </c>
    </row>
    <row r="2752" ht="15.75" customHeight="1">
      <c r="A2752" s="13">
        <v>42153.6875</v>
      </c>
      <c r="B2752" s="75">
        <v>57.4888888888889</v>
      </c>
      <c r="C2752" s="75">
        <v>66.15</v>
      </c>
      <c r="D2752" s="75">
        <v>84.6166666666667</v>
      </c>
      <c r="E2752" s="75">
        <v>94.0</v>
      </c>
    </row>
    <row r="2753" ht="15.75" customHeight="1">
      <c r="A2753" s="13">
        <v>42153.697916666664</v>
      </c>
      <c r="B2753" s="75">
        <v>57.0</v>
      </c>
      <c r="C2753" s="75">
        <v>65.4</v>
      </c>
      <c r="D2753" s="75">
        <v>84.8666666666667</v>
      </c>
      <c r="E2753" s="75">
        <v>94.0</v>
      </c>
    </row>
    <row r="2754" ht="15.75" customHeight="1">
      <c r="A2754" s="13">
        <v>42153.708333333336</v>
      </c>
      <c r="B2754" s="75">
        <v>57.0</v>
      </c>
      <c r="C2754" s="75">
        <v>64.7666666666667</v>
      </c>
      <c r="D2754" s="75">
        <v>85.0</v>
      </c>
      <c r="E2754" s="75">
        <v>93.7666666666667</v>
      </c>
    </row>
    <row r="2755" ht="15.75" customHeight="1">
      <c r="A2755" s="13">
        <v>42153.71875</v>
      </c>
      <c r="B2755" s="75">
        <v>57.0</v>
      </c>
      <c r="C2755" s="75">
        <v>64.2666666666667</v>
      </c>
      <c r="D2755" s="75">
        <v>85.0</v>
      </c>
      <c r="E2755" s="75">
        <v>93.2666666666667</v>
      </c>
    </row>
    <row r="2756" ht="15.75" customHeight="1">
      <c r="A2756" s="13">
        <v>42153.729166666664</v>
      </c>
      <c r="B2756" s="75">
        <v>56.6842105263158</v>
      </c>
      <c r="C2756" s="75">
        <v>63.7666666666667</v>
      </c>
      <c r="D2756" s="75">
        <v>85.0</v>
      </c>
      <c r="E2756" s="75">
        <v>92.7666666666667</v>
      </c>
    </row>
    <row r="2757" ht="15.75" customHeight="1">
      <c r="A2757" s="13">
        <v>42153.739583333336</v>
      </c>
      <c r="B2757" s="75">
        <v>56.2894736842105</v>
      </c>
      <c r="C2757" s="75">
        <v>63.2666666666667</v>
      </c>
      <c r="D2757" s="75">
        <v>85.0</v>
      </c>
      <c r="E2757" s="75">
        <v>92.2666666666667</v>
      </c>
    </row>
    <row r="2758" ht="15.75" customHeight="1">
      <c r="A2758" s="13">
        <v>42153.75</v>
      </c>
      <c r="B2758" s="75">
        <v>55.9333333333333</v>
      </c>
      <c r="C2758" s="75">
        <v>62.5333333333333</v>
      </c>
      <c r="D2758" s="75">
        <v>84.7666666666667</v>
      </c>
      <c r="E2758" s="75">
        <v>91.65</v>
      </c>
    </row>
    <row r="2759" ht="15.75" customHeight="1">
      <c r="A2759" s="13">
        <v>42153.760416666664</v>
      </c>
      <c r="B2759" s="75">
        <v>55.6833333333333</v>
      </c>
      <c r="C2759" s="75">
        <v>61.5333333333333</v>
      </c>
      <c r="D2759" s="75">
        <v>84.2666666666667</v>
      </c>
      <c r="E2759" s="75">
        <v>90.9</v>
      </c>
    </row>
    <row r="2760" ht="15.75" customHeight="1">
      <c r="A2760" s="13">
        <v>42153.770833333336</v>
      </c>
      <c r="B2760" s="75">
        <v>55.4333333333333</v>
      </c>
      <c r="C2760" s="75">
        <v>60.5333333333333</v>
      </c>
      <c r="D2760" s="75">
        <v>83.7666666666667</v>
      </c>
      <c r="E2760" s="75">
        <v>90.15</v>
      </c>
    </row>
    <row r="2761" ht="15.75" customHeight="1">
      <c r="A2761" s="13">
        <v>42153.78125</v>
      </c>
      <c r="B2761" s="75">
        <v>55.1833333333333</v>
      </c>
      <c r="C2761" s="75">
        <v>59.5333333333333</v>
      </c>
      <c r="D2761" s="75">
        <v>83.2666666666667</v>
      </c>
      <c r="E2761" s="75">
        <v>89.4</v>
      </c>
    </row>
    <row r="2762" ht="15.75" customHeight="1">
      <c r="A2762" s="13">
        <v>42153.791666666664</v>
      </c>
      <c r="B2762" s="75">
        <v>54.9333333333333</v>
      </c>
      <c r="C2762" s="75">
        <v>58.65</v>
      </c>
      <c r="D2762" s="75">
        <v>82.3</v>
      </c>
      <c r="E2762" s="75">
        <v>88.4166666666667</v>
      </c>
    </row>
    <row r="2763" ht="15.75" customHeight="1">
      <c r="A2763" s="13">
        <v>42153.802083333336</v>
      </c>
      <c r="B2763" s="75">
        <v>54.6833333333333</v>
      </c>
      <c r="C2763" s="75">
        <v>57.9</v>
      </c>
      <c r="D2763" s="75">
        <v>80.8</v>
      </c>
      <c r="E2763" s="75">
        <v>87.1666666666667</v>
      </c>
    </row>
    <row r="2764" ht="15.75" customHeight="1">
      <c r="A2764" s="13">
        <v>42153.8125</v>
      </c>
      <c r="B2764" s="75">
        <v>54.4333333333333</v>
      </c>
      <c r="C2764" s="75">
        <v>57.15</v>
      </c>
      <c r="D2764" s="75">
        <v>79.3</v>
      </c>
      <c r="E2764" s="75">
        <v>85.9166666666667</v>
      </c>
    </row>
    <row r="2765" ht="15.75" customHeight="1">
      <c r="A2765" s="13">
        <v>42153.822916666664</v>
      </c>
      <c r="B2765" s="75">
        <v>54.1833333333333</v>
      </c>
      <c r="C2765" s="75">
        <v>56.4</v>
      </c>
      <c r="D2765" s="75">
        <v>77.8</v>
      </c>
      <c r="E2765" s="75">
        <v>84.6666666666667</v>
      </c>
    </row>
    <row r="2766" ht="15.75" customHeight="1">
      <c r="A2766" s="13">
        <v>42153.833333333336</v>
      </c>
      <c r="B2766" s="75">
        <v>54.0</v>
      </c>
      <c r="C2766" s="75">
        <v>56.0</v>
      </c>
      <c r="D2766" s="75">
        <v>76.65</v>
      </c>
      <c r="E2766" s="75">
        <v>83.7666666666667</v>
      </c>
    </row>
    <row r="2767" ht="15.75" customHeight="1">
      <c r="A2767" s="13">
        <v>42153.84375</v>
      </c>
      <c r="B2767" s="75">
        <v>54.0</v>
      </c>
      <c r="C2767" s="75">
        <v>56.0</v>
      </c>
      <c r="D2767" s="75">
        <v>75.9</v>
      </c>
      <c r="E2767" s="75">
        <v>83.2666666666667</v>
      </c>
    </row>
    <row r="2768" ht="15.75" customHeight="1">
      <c r="A2768" s="13">
        <v>42153.854166666664</v>
      </c>
      <c r="B2768" s="75">
        <v>54.0</v>
      </c>
      <c r="C2768" s="75">
        <v>56.0</v>
      </c>
      <c r="D2768" s="75">
        <v>75.15</v>
      </c>
      <c r="E2768" s="75">
        <v>82.7666666666667</v>
      </c>
    </row>
    <row r="2769" ht="15.75" customHeight="1">
      <c r="A2769" s="13">
        <v>42153.864583333336</v>
      </c>
      <c r="B2769" s="75">
        <v>54.0</v>
      </c>
      <c r="C2769" s="75">
        <v>56.0</v>
      </c>
      <c r="D2769" s="75">
        <v>74.4</v>
      </c>
      <c r="E2769" s="75">
        <v>82.2666666666667</v>
      </c>
    </row>
    <row r="2770" ht="15.75" customHeight="1">
      <c r="A2770" s="13">
        <v>42153.875</v>
      </c>
      <c r="B2770" s="75">
        <v>54.0</v>
      </c>
      <c r="C2770" s="75">
        <v>55.8833333333333</v>
      </c>
      <c r="D2770" s="75">
        <v>73.7666666666667</v>
      </c>
      <c r="E2770" s="75">
        <v>81.65</v>
      </c>
    </row>
    <row r="2771" ht="15.75" customHeight="1">
      <c r="A2771" s="13">
        <v>42153.885416666664</v>
      </c>
      <c r="B2771" s="75">
        <v>54.0</v>
      </c>
      <c r="C2771" s="75">
        <v>55.6333333333333</v>
      </c>
      <c r="D2771" s="75">
        <v>73.2666666666667</v>
      </c>
      <c r="E2771" s="75">
        <v>80.9</v>
      </c>
    </row>
    <row r="2772" ht="15.75" customHeight="1">
      <c r="A2772" s="13">
        <v>42153.895833333336</v>
      </c>
      <c r="B2772" s="75">
        <v>54.0</v>
      </c>
      <c r="C2772" s="75">
        <v>55.3833333333333</v>
      </c>
      <c r="D2772" s="75">
        <v>72.7666666666667</v>
      </c>
      <c r="E2772" s="75">
        <v>80.15</v>
      </c>
    </row>
    <row r="2773" ht="15.75" customHeight="1">
      <c r="A2773" s="13">
        <v>42153.90625</v>
      </c>
      <c r="B2773" s="75">
        <v>54.0</v>
      </c>
      <c r="C2773" s="75">
        <v>55.1333333333333</v>
      </c>
      <c r="D2773" s="75">
        <v>72.2666666666667</v>
      </c>
      <c r="E2773" s="75">
        <v>79.4</v>
      </c>
    </row>
    <row r="2774" ht="15.75" customHeight="1">
      <c r="A2774" s="13">
        <v>42153.916666666664</v>
      </c>
      <c r="B2774" s="75">
        <v>54.0</v>
      </c>
      <c r="C2774" s="75">
        <v>55.0</v>
      </c>
      <c r="D2774" s="75">
        <v>72.0</v>
      </c>
      <c r="E2774" s="75">
        <v>78.5333333333333</v>
      </c>
    </row>
    <row r="2775" ht="15.75" customHeight="1">
      <c r="A2775" s="13">
        <v>42153.927083333336</v>
      </c>
      <c r="B2775" s="75">
        <v>54.0</v>
      </c>
      <c r="C2775" s="75">
        <v>55.0</v>
      </c>
      <c r="D2775" s="75">
        <v>72.0</v>
      </c>
      <c r="E2775" s="75">
        <v>77.5333333333333</v>
      </c>
    </row>
    <row r="2776" ht="15.75" customHeight="1">
      <c r="A2776" s="13">
        <v>42153.9375</v>
      </c>
      <c r="B2776" s="75">
        <v>54.0</v>
      </c>
      <c r="C2776" s="75">
        <v>55.0</v>
      </c>
      <c r="D2776" s="75">
        <v>72.0</v>
      </c>
      <c r="E2776" s="75">
        <v>76.5333333333333</v>
      </c>
    </row>
    <row r="2777" ht="15.75" customHeight="1">
      <c r="A2777" s="13">
        <v>42153.947916666664</v>
      </c>
      <c r="B2777" s="75">
        <v>54.0</v>
      </c>
      <c r="C2777" s="75">
        <v>55.0</v>
      </c>
      <c r="D2777" s="75">
        <v>72.0</v>
      </c>
      <c r="E2777" s="75">
        <v>75.5333333333333</v>
      </c>
    </row>
    <row r="2778" ht="15.75" customHeight="1">
      <c r="A2778" s="13">
        <v>42153.958333333336</v>
      </c>
      <c r="B2778" s="75">
        <v>54.0</v>
      </c>
      <c r="C2778" s="75">
        <v>55.0</v>
      </c>
      <c r="D2778" s="75">
        <v>71.7878787878788</v>
      </c>
      <c r="E2778" s="75">
        <v>74.7666666666667</v>
      </c>
    </row>
    <row r="2779" ht="15.75" customHeight="1">
      <c r="A2779" s="13">
        <v>42153.96875</v>
      </c>
      <c r="B2779" s="75">
        <v>54.0</v>
      </c>
      <c r="C2779" s="75">
        <v>55.0</v>
      </c>
      <c r="D2779" s="75">
        <v>71.3333333333333</v>
      </c>
      <c r="E2779" s="75">
        <v>74.2666666666667</v>
      </c>
    </row>
    <row r="2780" ht="15.75" customHeight="1">
      <c r="A2780" s="13">
        <v>42153.979166666664</v>
      </c>
      <c r="B2780" s="75">
        <v>54.0</v>
      </c>
      <c r="C2780" s="75">
        <v>55.0</v>
      </c>
      <c r="D2780" s="75">
        <v>71.0</v>
      </c>
      <c r="E2780" s="75">
        <v>73.7666666666667</v>
      </c>
    </row>
    <row r="2781" ht="15.75" customHeight="1">
      <c r="A2781" s="13">
        <v>42153.989583333336</v>
      </c>
      <c r="B2781" s="75">
        <v>54.0</v>
      </c>
      <c r="C2781" s="75">
        <v>55.0</v>
      </c>
      <c r="D2781" s="75">
        <v>71.0</v>
      </c>
      <c r="E2781" s="75">
        <v>73.2666666666667</v>
      </c>
    </row>
    <row r="2782" ht="15.75" customHeight="1">
      <c r="A2782" s="13">
        <v>42154.0</v>
      </c>
      <c r="B2782" s="75">
        <v>54.0</v>
      </c>
      <c r="C2782" s="75">
        <v>54.8833333333333</v>
      </c>
      <c r="D2782" s="75">
        <v>70.8333333333333</v>
      </c>
      <c r="E2782" s="75">
        <v>72.7666666666667</v>
      </c>
    </row>
    <row r="2783" ht="15.75" customHeight="1">
      <c r="A2783" s="13">
        <v>42154.010416666664</v>
      </c>
      <c r="B2783" s="75">
        <v>53.8913043478261</v>
      </c>
      <c r="C2783" s="75">
        <v>54.6333333333333</v>
      </c>
      <c r="D2783" s="75">
        <v>70.4761904761905</v>
      </c>
      <c r="E2783" s="75">
        <v>72.2666666666667</v>
      </c>
    </row>
    <row r="2784" ht="15.75" customHeight="1">
      <c r="A2784" s="13">
        <v>42154.020833333336</v>
      </c>
      <c r="B2784" s="75">
        <v>53.5652173913044</v>
      </c>
      <c r="C2784" s="75">
        <v>54.3833333333333</v>
      </c>
      <c r="D2784" s="75">
        <v>70.1190476190476</v>
      </c>
      <c r="E2784" s="75">
        <v>71.7666666666667</v>
      </c>
    </row>
    <row r="2785" ht="15.75" customHeight="1">
      <c r="A2785" s="13">
        <v>42154.03125</v>
      </c>
      <c r="B2785" s="75">
        <v>53.2391304347826</v>
      </c>
      <c r="C2785" s="75">
        <v>54.1333333333333</v>
      </c>
      <c r="D2785" s="75">
        <v>70.0</v>
      </c>
      <c r="E2785" s="75">
        <v>71.2666666666667</v>
      </c>
    </row>
    <row r="2786" ht="15.75" customHeight="1">
      <c r="A2786" s="13">
        <v>42154.041666666664</v>
      </c>
      <c r="B2786" s="75">
        <v>53.0</v>
      </c>
      <c r="C2786" s="75">
        <v>54.2333333333333</v>
      </c>
      <c r="D2786" s="75">
        <v>69.14</v>
      </c>
      <c r="E2786" s="75">
        <v>70.65</v>
      </c>
    </row>
    <row r="2787" ht="15.75" customHeight="1">
      <c r="A2787" s="13">
        <v>42154.052083333336</v>
      </c>
      <c r="B2787" s="75">
        <v>53.0</v>
      </c>
      <c r="C2787" s="75">
        <v>54.7333333333333</v>
      </c>
      <c r="D2787" s="75">
        <v>69.44</v>
      </c>
      <c r="E2787" s="75">
        <v>69.9</v>
      </c>
    </row>
    <row r="2788" ht="15.75" customHeight="1">
      <c r="A2788" s="13">
        <v>42154.0625</v>
      </c>
      <c r="B2788" s="75">
        <v>53.0</v>
      </c>
      <c r="C2788" s="75">
        <v>55.2333333333333</v>
      </c>
      <c r="D2788" s="75">
        <v>69.74</v>
      </c>
      <c r="E2788" s="75">
        <v>69.15</v>
      </c>
    </row>
    <row r="2789" ht="15.75" customHeight="1">
      <c r="A2789" s="13">
        <v>42154.072916666664</v>
      </c>
      <c r="B2789" s="75">
        <v>53.0</v>
      </c>
      <c r="C2789" s="75">
        <v>55.7333333333333</v>
      </c>
      <c r="D2789" s="75">
        <v>70.0</v>
      </c>
      <c r="E2789" s="75">
        <v>68.4</v>
      </c>
    </row>
    <row r="2790" ht="15.75" customHeight="1">
      <c r="A2790" s="13">
        <v>42154.083333333336</v>
      </c>
      <c r="B2790" s="75">
        <v>52.9333333333333</v>
      </c>
      <c r="C2790" s="75">
        <v>55.8833333333333</v>
      </c>
      <c r="D2790" s="75">
        <v>69.7586206896552</v>
      </c>
      <c r="E2790" s="75">
        <v>67.8833333333333</v>
      </c>
    </row>
    <row r="2791" ht="15.75" customHeight="1">
      <c r="A2791" s="13">
        <v>42154.09375</v>
      </c>
      <c r="B2791" s="75">
        <v>52.6833333333333</v>
      </c>
      <c r="C2791" s="75">
        <v>55.6333333333333</v>
      </c>
      <c r="D2791" s="75">
        <v>69.2413793103448</v>
      </c>
      <c r="E2791" s="75">
        <v>67.6333333333333</v>
      </c>
    </row>
    <row r="2792" ht="15.75" customHeight="1">
      <c r="A2792" s="13">
        <v>42154.104166666664</v>
      </c>
      <c r="B2792" s="75">
        <v>52.4333333333333</v>
      </c>
      <c r="C2792" s="75">
        <v>55.3833333333333</v>
      </c>
      <c r="D2792" s="75">
        <v>69.0</v>
      </c>
      <c r="E2792" s="75">
        <v>67.3833333333333</v>
      </c>
    </row>
    <row r="2793" ht="15.75" customHeight="1">
      <c r="A2793" s="13">
        <v>42154.114583333336</v>
      </c>
      <c r="B2793" s="75">
        <v>52.1833333333333</v>
      </c>
      <c r="C2793" s="75">
        <v>55.1333333333333</v>
      </c>
      <c r="D2793" s="75">
        <v>69.0</v>
      </c>
      <c r="E2793" s="75">
        <v>67.1333333333333</v>
      </c>
    </row>
    <row r="2794" ht="15.75" customHeight="1">
      <c r="A2794" s="13">
        <v>42154.125</v>
      </c>
      <c r="B2794" s="75">
        <v>52.0666666666667</v>
      </c>
      <c r="C2794" s="75">
        <v>55.1166666666667</v>
      </c>
      <c r="D2794" s="75">
        <v>69.0</v>
      </c>
      <c r="E2794" s="75">
        <v>66.7666666666667</v>
      </c>
    </row>
    <row r="2795" ht="15.75" customHeight="1">
      <c r="A2795" s="13">
        <v>42154.135416666664</v>
      </c>
      <c r="B2795" s="75">
        <v>52.3166666666667</v>
      </c>
      <c r="C2795" s="75">
        <v>55.3666666666667</v>
      </c>
      <c r="D2795" s="75">
        <v>68.2727272727273</v>
      </c>
      <c r="E2795" s="75">
        <v>66.2666666666667</v>
      </c>
    </row>
    <row r="2796" ht="15.75" customHeight="1">
      <c r="A2796" s="13">
        <v>42154.145833333336</v>
      </c>
      <c r="B2796" s="75">
        <v>52.5666666666667</v>
      </c>
      <c r="C2796" s="75">
        <v>55.6166666666667</v>
      </c>
      <c r="D2796" s="75">
        <v>67.3636363636364</v>
      </c>
      <c r="E2796" s="75">
        <v>65.7666666666667</v>
      </c>
    </row>
    <row r="2797" ht="15.75" customHeight="1">
      <c r="A2797" s="13">
        <v>42154.15625</v>
      </c>
      <c r="B2797" s="75">
        <v>52.8166666666667</v>
      </c>
      <c r="C2797" s="75">
        <v>55.8666666666667</v>
      </c>
      <c r="D2797" s="75">
        <v>66.4705882352941</v>
      </c>
      <c r="E2797" s="75">
        <v>65.2666666666667</v>
      </c>
    </row>
    <row r="2798" ht="15.75" customHeight="1">
      <c r="A2798" s="13">
        <v>42154.166666666664</v>
      </c>
      <c r="B2798" s="75">
        <v>53.0</v>
      </c>
      <c r="C2798" s="75">
        <v>55.8833333333333</v>
      </c>
      <c r="D2798" s="75">
        <v>65.7666666666667</v>
      </c>
      <c r="E2798" s="75">
        <v>64.8833333333333</v>
      </c>
    </row>
    <row r="2799" ht="15.75" customHeight="1">
      <c r="A2799" s="13">
        <v>42154.177083333336</v>
      </c>
      <c r="B2799" s="75">
        <v>53.0</v>
      </c>
      <c r="C2799" s="75">
        <v>55.6333333333333</v>
      </c>
      <c r="D2799" s="75">
        <v>65.2666666666667</v>
      </c>
      <c r="E2799" s="75">
        <v>64.6333333333333</v>
      </c>
    </row>
    <row r="2800" ht="15.75" customHeight="1">
      <c r="A2800" s="13">
        <v>42154.1875</v>
      </c>
      <c r="B2800" s="75">
        <v>53.0</v>
      </c>
      <c r="C2800" s="75">
        <v>55.3833333333333</v>
      </c>
      <c r="D2800" s="75">
        <v>64.7666666666667</v>
      </c>
      <c r="E2800" s="75">
        <v>64.3833333333333</v>
      </c>
    </row>
    <row r="2801" ht="15.75" customHeight="1">
      <c r="A2801" s="13">
        <v>42154.197916666664</v>
      </c>
      <c r="B2801" s="75">
        <v>53.0</v>
      </c>
      <c r="C2801" s="75">
        <v>55.1333333333333</v>
      </c>
      <c r="D2801" s="75">
        <v>64.2666666666667</v>
      </c>
      <c r="E2801" s="75">
        <v>64.1333333333333</v>
      </c>
    </row>
    <row r="2802" ht="15.75" customHeight="1">
      <c r="A2802" s="13">
        <v>42154.208333333336</v>
      </c>
      <c r="B2802" s="75">
        <v>53.0</v>
      </c>
      <c r="C2802" s="75">
        <v>55.0</v>
      </c>
      <c r="D2802" s="75">
        <v>64.0</v>
      </c>
      <c r="E2802" s="75">
        <v>64.2333333333333</v>
      </c>
    </row>
    <row r="2803" ht="15.75" customHeight="1">
      <c r="A2803" s="13">
        <v>42154.21875</v>
      </c>
      <c r="B2803" s="75">
        <v>53.0</v>
      </c>
      <c r="C2803" s="75">
        <v>55.0</v>
      </c>
      <c r="D2803" s="75">
        <v>64.0</v>
      </c>
      <c r="E2803" s="75">
        <v>64.7333333333333</v>
      </c>
    </row>
    <row r="2804" ht="15.75" customHeight="1">
      <c r="A2804" s="13">
        <v>42154.229166666664</v>
      </c>
      <c r="B2804" s="75">
        <v>53.0</v>
      </c>
      <c r="C2804" s="75">
        <v>55.0</v>
      </c>
      <c r="D2804" s="75">
        <v>64.0</v>
      </c>
      <c r="E2804" s="75">
        <v>65.2333333333333</v>
      </c>
    </row>
    <row r="2805" ht="15.75" customHeight="1">
      <c r="A2805" s="13">
        <v>42154.239583333336</v>
      </c>
      <c r="B2805" s="75">
        <v>53.0</v>
      </c>
      <c r="C2805" s="75">
        <v>55.0</v>
      </c>
      <c r="D2805" s="75">
        <v>64.0</v>
      </c>
      <c r="E2805" s="75">
        <v>65.7333333333333</v>
      </c>
    </row>
    <row r="2806" ht="15.75" customHeight="1">
      <c r="A2806" s="13">
        <v>42154.25</v>
      </c>
      <c r="B2806" s="75">
        <v>53.0666666666667</v>
      </c>
      <c r="C2806" s="75">
        <v>55.0</v>
      </c>
      <c r="D2806" s="75">
        <v>63.3</v>
      </c>
      <c r="E2806" s="75">
        <v>66.8166666666667</v>
      </c>
    </row>
    <row r="2807" ht="15.75" customHeight="1">
      <c r="A2807" s="13">
        <v>42154.260416666664</v>
      </c>
      <c r="B2807" s="75">
        <v>53.3166666666667</v>
      </c>
      <c r="C2807" s="75">
        <v>55.0</v>
      </c>
      <c r="D2807" s="75">
        <v>61.8</v>
      </c>
      <c r="E2807" s="75">
        <v>68.5666666666667</v>
      </c>
    </row>
    <row r="2808" ht="15.75" customHeight="1">
      <c r="A2808" s="13">
        <v>42154.270833333336</v>
      </c>
      <c r="B2808" s="75">
        <v>53.5666666666667</v>
      </c>
      <c r="C2808" s="75">
        <v>55.0</v>
      </c>
      <c r="D2808" s="75">
        <v>60.3</v>
      </c>
      <c r="E2808" s="75">
        <v>70.3166666666667</v>
      </c>
    </row>
    <row r="2809" ht="15.75" customHeight="1">
      <c r="A2809" s="13">
        <v>42154.28125</v>
      </c>
      <c r="B2809" s="75">
        <v>53.8166666666667</v>
      </c>
      <c r="C2809" s="75">
        <v>55.0</v>
      </c>
      <c r="D2809" s="75">
        <v>58.8</v>
      </c>
      <c r="E2809" s="75">
        <v>72.0666666666667</v>
      </c>
    </row>
    <row r="2810" ht="15.75" customHeight="1">
      <c r="A2810" s="13">
        <v>42154.291666666664</v>
      </c>
      <c r="B2810" s="75">
        <v>54.0666666666667</v>
      </c>
      <c r="C2810" s="75">
        <v>55.0</v>
      </c>
      <c r="D2810" s="75">
        <v>58.3620689655172</v>
      </c>
      <c r="E2810" s="75">
        <v>73.7</v>
      </c>
    </row>
    <row r="2811" ht="15.75" customHeight="1">
      <c r="A2811" s="13">
        <v>42154.302083333336</v>
      </c>
      <c r="B2811" s="75">
        <v>54.3166666666667</v>
      </c>
      <c r="C2811" s="75">
        <v>55.0</v>
      </c>
      <c r="D2811" s="75">
        <v>59.1379310344828</v>
      </c>
      <c r="E2811" s="75">
        <v>75.2</v>
      </c>
    </row>
    <row r="2812" ht="15.75" customHeight="1">
      <c r="A2812" s="13">
        <v>42154.3125</v>
      </c>
      <c r="B2812" s="75">
        <v>54.5666666666667</v>
      </c>
      <c r="C2812" s="75">
        <v>55.9090909090909</v>
      </c>
      <c r="D2812" s="75">
        <v>59.9137931034483</v>
      </c>
      <c r="E2812" s="75">
        <v>76.7</v>
      </c>
    </row>
    <row r="2813" ht="15.75" customHeight="1">
      <c r="A2813" s="13">
        <v>42154.322916666664</v>
      </c>
      <c r="B2813" s="75">
        <v>54.8166666666667</v>
      </c>
      <c r="C2813" s="75">
        <v>57.2727272727273</v>
      </c>
      <c r="D2813" s="75">
        <v>60.6896551724138</v>
      </c>
      <c r="E2813" s="75">
        <v>78.2</v>
      </c>
    </row>
    <row r="2814" ht="15.75" customHeight="1">
      <c r="A2814" s="13">
        <v>42154.333333333336</v>
      </c>
      <c r="B2814" s="75">
        <v>55.0</v>
      </c>
      <c r="C2814" s="75">
        <v>58.7777777777778</v>
      </c>
      <c r="D2814" s="75">
        <v>59.8727272727273</v>
      </c>
      <c r="E2814" s="75">
        <v>79.35</v>
      </c>
    </row>
    <row r="2815" ht="15.75" customHeight="1">
      <c r="A2815" s="13">
        <v>42154.34375</v>
      </c>
      <c r="B2815" s="75">
        <v>55.0</v>
      </c>
      <c r="C2815" s="75">
        <v>60.4444444444444</v>
      </c>
      <c r="D2815" s="75">
        <v>59.6</v>
      </c>
      <c r="E2815" s="75">
        <v>80.1</v>
      </c>
    </row>
    <row r="2816" ht="15.75" customHeight="1">
      <c r="A2816" s="13">
        <v>42154.354166666664</v>
      </c>
      <c r="B2816" s="75">
        <v>55.0</v>
      </c>
      <c r="C2816" s="75">
        <v>61.0</v>
      </c>
      <c r="D2816" s="75">
        <v>59.3272727272727</v>
      </c>
      <c r="E2816" s="75">
        <v>80.85</v>
      </c>
    </row>
    <row r="2817" ht="15.75" customHeight="1">
      <c r="A2817" s="13">
        <v>42154.364583333336</v>
      </c>
      <c r="B2817" s="75">
        <v>55.0</v>
      </c>
      <c r="C2817" s="75">
        <v>61.0</v>
      </c>
      <c r="D2817" s="75">
        <v>59.0545454545455</v>
      </c>
      <c r="E2817" s="75">
        <v>81.6</v>
      </c>
    </row>
    <row r="2818" ht="15.75" customHeight="1">
      <c r="A2818" s="13">
        <v>42154.375</v>
      </c>
      <c r="B2818" s="75">
        <v>55.1333333333333</v>
      </c>
      <c r="C2818" s="75">
        <v>61.2333333333333</v>
      </c>
      <c r="D2818" s="75">
        <v>59.9333333333333</v>
      </c>
      <c r="E2818" s="75">
        <v>82.4666666666667</v>
      </c>
    </row>
    <row r="2819" ht="15.75" customHeight="1">
      <c r="A2819" s="13">
        <v>42154.385416666664</v>
      </c>
      <c r="B2819" s="75">
        <v>55.6333333333333</v>
      </c>
      <c r="C2819" s="75">
        <v>61.7333333333333</v>
      </c>
      <c r="D2819" s="75">
        <v>61.9333333333333</v>
      </c>
      <c r="E2819" s="75">
        <v>83.4666666666667</v>
      </c>
    </row>
    <row r="2820" ht="15.75" customHeight="1">
      <c r="A2820" s="13">
        <v>42154.395833333336</v>
      </c>
      <c r="B2820" s="75">
        <v>56.1333333333333</v>
      </c>
      <c r="C2820" s="75">
        <v>62.2333333333333</v>
      </c>
      <c r="D2820" s="75">
        <v>63.9333333333333</v>
      </c>
      <c r="E2820" s="75">
        <v>84.4666666666667</v>
      </c>
    </row>
    <row r="2821" ht="15.75" customHeight="1">
      <c r="A2821" s="13">
        <v>42154.40625</v>
      </c>
      <c r="B2821" s="75">
        <v>56.6333333333333</v>
      </c>
      <c r="C2821" s="75">
        <v>62.7333333333333</v>
      </c>
      <c r="D2821" s="75">
        <v>65.9333333333333</v>
      </c>
      <c r="E2821" s="75">
        <v>85.4666666666667</v>
      </c>
    </row>
    <row r="2822" ht="15.75" customHeight="1">
      <c r="A2822" s="13">
        <v>42154.416666666664</v>
      </c>
      <c r="B2822" s="75">
        <v>57.258064516129</v>
      </c>
      <c r="C2822" s="75">
        <v>63.1166666666667</v>
      </c>
      <c r="D2822" s="75">
        <v>67.35</v>
      </c>
      <c r="E2822" s="75">
        <v>86.35</v>
      </c>
    </row>
    <row r="2823" ht="15.75" customHeight="1">
      <c r="A2823" s="13">
        <v>42154.427083333336</v>
      </c>
      <c r="B2823" s="75">
        <v>58.2258064516129</v>
      </c>
      <c r="C2823" s="75">
        <v>63.3666666666667</v>
      </c>
      <c r="D2823" s="75">
        <v>68.1</v>
      </c>
      <c r="E2823" s="75">
        <v>87.1</v>
      </c>
    </row>
    <row r="2824" ht="15.75" customHeight="1">
      <c r="A2824" s="13">
        <v>42154.4375</v>
      </c>
      <c r="B2824" s="75">
        <v>59.1034482758621</v>
      </c>
      <c r="C2824" s="75">
        <v>63.6166666666667</v>
      </c>
      <c r="D2824" s="75">
        <v>68.85</v>
      </c>
      <c r="E2824" s="75">
        <v>87.85</v>
      </c>
    </row>
    <row r="2825" ht="15.75" customHeight="1">
      <c r="A2825" s="13">
        <v>42154.447916666664</v>
      </c>
      <c r="B2825" s="75">
        <v>59.6206896551724</v>
      </c>
      <c r="C2825" s="75">
        <v>63.8666666666667</v>
      </c>
      <c r="D2825" s="75">
        <v>69.6</v>
      </c>
      <c r="E2825" s="75">
        <v>88.6</v>
      </c>
    </row>
    <row r="2826" ht="15.75" customHeight="1">
      <c r="A2826" s="13">
        <v>42154.458333333336</v>
      </c>
      <c r="B2826" s="75">
        <v>60.0666666666667</v>
      </c>
      <c r="C2826" s="75">
        <v>64.35</v>
      </c>
      <c r="D2826" s="75">
        <v>70.2333333333333</v>
      </c>
      <c r="E2826" s="75">
        <v>89.35</v>
      </c>
    </row>
    <row r="2827" ht="15.75" customHeight="1">
      <c r="A2827" s="13">
        <v>42154.46875</v>
      </c>
      <c r="B2827" s="75">
        <v>60.3166666666667</v>
      </c>
      <c r="C2827" s="75">
        <v>65.1</v>
      </c>
      <c r="D2827" s="75">
        <v>70.7333333333333</v>
      </c>
      <c r="E2827" s="75">
        <v>90.1</v>
      </c>
    </row>
    <row r="2828" ht="15.75" customHeight="1">
      <c r="A2828" s="13">
        <v>42154.479166666664</v>
      </c>
      <c r="B2828" s="75">
        <v>60.5666666666667</v>
      </c>
      <c r="C2828" s="75">
        <v>65.85</v>
      </c>
      <c r="D2828" s="75">
        <v>71.2333333333333</v>
      </c>
      <c r="E2828" s="75">
        <v>90.85</v>
      </c>
    </row>
    <row r="2829" ht="15.75" customHeight="1">
      <c r="A2829" s="13">
        <v>42154.489583333336</v>
      </c>
      <c r="B2829" s="75">
        <v>60.8166666666667</v>
      </c>
      <c r="C2829" s="75">
        <v>66.6</v>
      </c>
      <c r="D2829" s="75">
        <v>71.7333333333333</v>
      </c>
      <c r="E2829" s="75">
        <v>91.6</v>
      </c>
    </row>
    <row r="2830" ht="15.75" customHeight="1">
      <c r="A2830" s="13">
        <v>42154.5</v>
      </c>
      <c r="B2830" s="75">
        <v>61.1333333333333</v>
      </c>
      <c r="C2830" s="75">
        <v>67.2333333333333</v>
      </c>
      <c r="D2830" s="75">
        <v>72.2333333333333</v>
      </c>
      <c r="E2830" s="75">
        <v>92.35</v>
      </c>
    </row>
    <row r="2831" ht="15.75" customHeight="1">
      <c r="A2831" s="13">
        <v>42154.510416666664</v>
      </c>
      <c r="B2831" s="75">
        <v>61.6333333333333</v>
      </c>
      <c r="C2831" s="75">
        <v>67.7333333333333</v>
      </c>
      <c r="D2831" s="75">
        <v>72.7333333333333</v>
      </c>
      <c r="E2831" s="75">
        <v>93.1</v>
      </c>
    </row>
    <row r="2832" ht="15.75" customHeight="1">
      <c r="A2832" s="13">
        <v>42154.520833333336</v>
      </c>
      <c r="B2832" s="75">
        <v>62.1333333333333</v>
      </c>
      <c r="C2832" s="75">
        <v>68.2333333333333</v>
      </c>
      <c r="D2832" s="75">
        <v>73.2333333333333</v>
      </c>
      <c r="E2832" s="75">
        <v>93.85</v>
      </c>
    </row>
    <row r="2833" ht="15.75" customHeight="1">
      <c r="A2833" s="13">
        <v>42154.53125</v>
      </c>
      <c r="B2833" s="75">
        <v>62.6333333333333</v>
      </c>
      <c r="C2833" s="75">
        <v>68.7333333333333</v>
      </c>
      <c r="D2833" s="75">
        <v>73.7333333333333</v>
      </c>
      <c r="E2833" s="75">
        <v>94.6</v>
      </c>
    </row>
    <row r="2834" ht="15.75" customHeight="1">
      <c r="A2834" s="13">
        <v>42154.541666666664</v>
      </c>
      <c r="B2834" s="75">
        <v>63.0</v>
      </c>
      <c r="C2834" s="75">
        <v>69.2333333333333</v>
      </c>
      <c r="D2834" s="75">
        <v>74.2333333333333</v>
      </c>
      <c r="E2834" s="75">
        <v>95.1166666666667</v>
      </c>
    </row>
    <row r="2835" ht="15.75" customHeight="1">
      <c r="A2835" s="13">
        <v>42154.552083333336</v>
      </c>
      <c r="B2835" s="75">
        <v>63.0</v>
      </c>
      <c r="C2835" s="75">
        <v>69.7333333333333</v>
      </c>
      <c r="D2835" s="75">
        <v>74.7333333333333</v>
      </c>
      <c r="E2835" s="75">
        <v>95.3666666666667</v>
      </c>
    </row>
    <row r="2836" ht="15.75" customHeight="1">
      <c r="A2836" s="13">
        <v>42154.5625</v>
      </c>
      <c r="B2836" s="75">
        <v>63.0</v>
      </c>
      <c r="C2836" s="75">
        <v>70.2333333333333</v>
      </c>
      <c r="D2836" s="75">
        <v>75.2333333333333</v>
      </c>
      <c r="E2836" s="75">
        <v>95.6166666666667</v>
      </c>
    </row>
    <row r="2837" ht="15.75" customHeight="1">
      <c r="A2837" s="13">
        <v>42154.572916666664</v>
      </c>
      <c r="B2837" s="75">
        <v>63.0</v>
      </c>
      <c r="C2837" s="75">
        <v>70.7333333333333</v>
      </c>
      <c r="D2837" s="75">
        <v>75.7333333333333</v>
      </c>
      <c r="E2837" s="75">
        <v>95.8666666666667</v>
      </c>
    </row>
    <row r="2838" ht="15.75" customHeight="1">
      <c r="A2838" s="13">
        <v>42154.583333333336</v>
      </c>
      <c r="B2838" s="75">
        <v>63.0</v>
      </c>
      <c r="C2838" s="75">
        <v>71.1166666666667</v>
      </c>
      <c r="D2838" s="75">
        <v>76.2333333333333</v>
      </c>
      <c r="E2838" s="75">
        <v>96.2333333333333</v>
      </c>
    </row>
    <row r="2839" ht="15.75" customHeight="1">
      <c r="A2839" s="13">
        <v>42154.59375</v>
      </c>
      <c r="B2839" s="75">
        <v>63.0</v>
      </c>
      <c r="C2839" s="75">
        <v>71.3666666666667</v>
      </c>
      <c r="D2839" s="75">
        <v>76.7333333333333</v>
      </c>
      <c r="E2839" s="75">
        <v>96.7333333333333</v>
      </c>
    </row>
    <row r="2840" ht="15.75" customHeight="1">
      <c r="A2840" s="13">
        <v>42154.604166666664</v>
      </c>
      <c r="B2840" s="75">
        <v>63.0</v>
      </c>
      <c r="C2840" s="75">
        <v>71.6166666666667</v>
      </c>
      <c r="D2840" s="75">
        <v>77.2333333333333</v>
      </c>
      <c r="E2840" s="75">
        <v>97.2333333333333</v>
      </c>
    </row>
    <row r="2841" ht="15.75" customHeight="1">
      <c r="A2841" s="13">
        <v>42154.614583333336</v>
      </c>
      <c r="B2841" s="75">
        <v>63.0</v>
      </c>
      <c r="C2841" s="75">
        <v>71.8666666666667</v>
      </c>
      <c r="D2841" s="75">
        <v>77.7333333333333</v>
      </c>
      <c r="E2841" s="75">
        <v>97.7333333333333</v>
      </c>
    </row>
    <row r="2842" ht="15.75" customHeight="1">
      <c r="A2842" s="13">
        <v>42154.625</v>
      </c>
      <c r="B2842" s="75">
        <v>62.8666666666667</v>
      </c>
      <c r="C2842" s="75">
        <v>72.0</v>
      </c>
      <c r="D2842" s="75">
        <v>78.0</v>
      </c>
      <c r="E2842" s="75">
        <v>98.0</v>
      </c>
    </row>
    <row r="2843" ht="15.75" customHeight="1">
      <c r="A2843" s="13">
        <v>42154.635416666664</v>
      </c>
      <c r="B2843" s="75">
        <v>62.3666666666667</v>
      </c>
      <c r="C2843" s="75">
        <v>72.0</v>
      </c>
      <c r="D2843" s="75">
        <v>78.0</v>
      </c>
      <c r="E2843" s="75">
        <v>98.0</v>
      </c>
    </row>
    <row r="2844" ht="15.75" customHeight="1">
      <c r="A2844" s="13">
        <v>42154.645833333336</v>
      </c>
      <c r="B2844" s="75">
        <v>61.8666666666667</v>
      </c>
      <c r="C2844" s="75">
        <v>72.0</v>
      </c>
      <c r="D2844" s="75">
        <v>78.0</v>
      </c>
      <c r="E2844" s="75">
        <v>98.0</v>
      </c>
    </row>
    <row r="2845" ht="15.75" customHeight="1">
      <c r="A2845" s="13">
        <v>42154.65625</v>
      </c>
      <c r="B2845" s="75">
        <v>61.3666666666667</v>
      </c>
      <c r="C2845" s="75">
        <v>72.0</v>
      </c>
      <c r="D2845" s="75">
        <v>78.0</v>
      </c>
      <c r="E2845" s="75">
        <v>98.0</v>
      </c>
    </row>
    <row r="2846" ht="15.75" customHeight="1">
      <c r="A2846" s="13">
        <v>42154.666666666664</v>
      </c>
      <c r="B2846" s="75">
        <v>60.8666666666667</v>
      </c>
      <c r="C2846" s="75">
        <v>71.65</v>
      </c>
      <c r="D2846" s="75">
        <v>77.8833333333333</v>
      </c>
      <c r="E2846" s="75">
        <v>97.8833333333333</v>
      </c>
    </row>
    <row r="2847" ht="15.75" customHeight="1">
      <c r="A2847" s="13">
        <v>42154.677083333336</v>
      </c>
      <c r="B2847" s="75">
        <v>60.3666666666667</v>
      </c>
      <c r="C2847" s="75">
        <v>70.9</v>
      </c>
      <c r="D2847" s="75">
        <v>77.6333333333333</v>
      </c>
      <c r="E2847" s="75">
        <v>97.6333333333333</v>
      </c>
    </row>
    <row r="2848" ht="15.75" customHeight="1">
      <c r="A2848" s="13">
        <v>42154.6875</v>
      </c>
      <c r="B2848" s="75">
        <v>59.8666666666667</v>
      </c>
      <c r="C2848" s="75">
        <v>70.15</v>
      </c>
      <c r="D2848" s="75">
        <v>77.3833333333333</v>
      </c>
      <c r="E2848" s="75">
        <v>97.3833333333333</v>
      </c>
    </row>
    <row r="2849" ht="15.75" customHeight="1">
      <c r="A2849" s="13">
        <v>42154.697916666664</v>
      </c>
      <c r="B2849" s="75">
        <v>59.3666666666667</v>
      </c>
      <c r="C2849" s="75">
        <v>69.4</v>
      </c>
      <c r="D2849" s="75">
        <v>77.1333333333333</v>
      </c>
      <c r="E2849" s="75">
        <v>97.1333333333333</v>
      </c>
    </row>
    <row r="2850" ht="15.75" customHeight="1">
      <c r="A2850" s="13">
        <v>42154.708333333336</v>
      </c>
      <c r="B2850" s="75">
        <v>58.8666666666667</v>
      </c>
      <c r="C2850" s="75">
        <v>68.5333333333333</v>
      </c>
      <c r="D2850" s="75">
        <v>76.8833333333333</v>
      </c>
      <c r="E2850" s="75">
        <v>96.8833333333333</v>
      </c>
    </row>
    <row r="2851" ht="15.75" customHeight="1">
      <c r="A2851" s="13">
        <v>42154.71875</v>
      </c>
      <c r="B2851" s="75">
        <v>58.3666666666667</v>
      </c>
      <c r="C2851" s="75">
        <v>67.5333333333333</v>
      </c>
      <c r="D2851" s="75">
        <v>76.6333333333333</v>
      </c>
      <c r="E2851" s="75">
        <v>96.6333333333333</v>
      </c>
    </row>
    <row r="2852" ht="15.75" customHeight="1">
      <c r="A2852" s="13">
        <v>42154.729166666664</v>
      </c>
      <c r="B2852" s="75">
        <v>57.8666666666667</v>
      </c>
      <c r="C2852" s="75">
        <v>66.5333333333333</v>
      </c>
      <c r="D2852" s="75">
        <v>76.3833333333333</v>
      </c>
      <c r="E2852" s="75">
        <v>96.3833333333333</v>
      </c>
    </row>
    <row r="2853" ht="15.75" customHeight="1">
      <c r="A2853" s="13">
        <v>42154.739583333336</v>
      </c>
      <c r="B2853" s="75">
        <v>57.3666666666667</v>
      </c>
      <c r="C2853" s="75">
        <v>65.5333333333333</v>
      </c>
      <c r="D2853" s="75">
        <v>76.1333333333333</v>
      </c>
      <c r="E2853" s="75">
        <v>96.1333333333333</v>
      </c>
    </row>
    <row r="2854" ht="15.75" customHeight="1">
      <c r="A2854" s="13">
        <v>42154.75</v>
      </c>
      <c r="B2854" s="75">
        <v>56.5555555555556</v>
      </c>
      <c r="C2854" s="75">
        <v>64.4166666666667</v>
      </c>
      <c r="D2854" s="75">
        <v>75.8833333333333</v>
      </c>
      <c r="E2854" s="75">
        <v>95.5333333333333</v>
      </c>
    </row>
    <row r="2855" ht="15.75" customHeight="1">
      <c r="A2855" s="13">
        <v>42154.760416666664</v>
      </c>
      <c r="B2855" s="75">
        <v>55.0</v>
      </c>
      <c r="C2855" s="75">
        <v>63.1666666666667</v>
      </c>
      <c r="D2855" s="75">
        <v>75.6333333333333</v>
      </c>
      <c r="E2855" s="75">
        <v>94.5333333333333</v>
      </c>
    </row>
    <row r="2856" ht="15.75" customHeight="1">
      <c r="A2856" s="13">
        <v>42154.770833333336</v>
      </c>
      <c r="B2856" s="75">
        <v>55.0</v>
      </c>
      <c r="C2856" s="75">
        <v>61.9166666666667</v>
      </c>
      <c r="D2856" s="75">
        <v>75.3833333333333</v>
      </c>
      <c r="E2856" s="75">
        <v>93.5333333333333</v>
      </c>
    </row>
    <row r="2857" ht="15.75" customHeight="1">
      <c r="A2857" s="13">
        <v>42154.78125</v>
      </c>
      <c r="B2857" s="75">
        <v>55.0</v>
      </c>
      <c r="C2857" s="75">
        <v>60.6666666666667</v>
      </c>
      <c r="D2857" s="75">
        <v>75.1333333333333</v>
      </c>
      <c r="E2857" s="75">
        <v>92.5333333333333</v>
      </c>
    </row>
    <row r="2858" ht="15.75" customHeight="1">
      <c r="A2858" s="13">
        <v>42154.791666666664</v>
      </c>
      <c r="B2858" s="75">
        <v>55.0</v>
      </c>
      <c r="C2858" s="75">
        <v>59.65</v>
      </c>
      <c r="D2858" s="75">
        <v>74.4166666666667</v>
      </c>
      <c r="E2858" s="75">
        <v>91.4166666666667</v>
      </c>
    </row>
    <row r="2859" ht="15.75" customHeight="1">
      <c r="A2859" s="13">
        <v>42154.802083333336</v>
      </c>
      <c r="B2859" s="75">
        <v>55.0</v>
      </c>
      <c r="C2859" s="75">
        <v>58.9</v>
      </c>
      <c r="D2859" s="75">
        <v>73.1666666666667</v>
      </c>
      <c r="E2859" s="75">
        <v>90.1666666666667</v>
      </c>
    </row>
    <row r="2860" ht="15.75" customHeight="1">
      <c r="A2860" s="13">
        <v>42154.8125</v>
      </c>
      <c r="B2860" s="75">
        <v>55.0</v>
      </c>
      <c r="C2860" s="75">
        <v>58.15</v>
      </c>
      <c r="D2860" s="75">
        <v>71.9166666666667</v>
      </c>
      <c r="E2860" s="75">
        <v>88.9166666666667</v>
      </c>
    </row>
    <row r="2861" ht="15.75" customHeight="1">
      <c r="A2861" s="13">
        <v>42154.822916666664</v>
      </c>
      <c r="B2861" s="75">
        <v>55.0</v>
      </c>
      <c r="C2861" s="75">
        <v>57.4</v>
      </c>
      <c r="D2861" s="75">
        <v>70.6666666666667</v>
      </c>
      <c r="E2861" s="75">
        <v>87.6666666666667</v>
      </c>
    </row>
    <row r="2862" ht="15.75" customHeight="1">
      <c r="A2862" s="13">
        <v>42154.833333333336</v>
      </c>
      <c r="B2862" s="75">
        <v>55.0</v>
      </c>
      <c r="C2862" s="75">
        <v>57.0</v>
      </c>
      <c r="D2862" s="75">
        <v>69.7666666666667</v>
      </c>
      <c r="E2862" s="75">
        <v>86.7666666666667</v>
      </c>
    </row>
    <row r="2863" ht="15.75" customHeight="1">
      <c r="A2863" s="13">
        <v>42154.84375</v>
      </c>
      <c r="B2863" s="75">
        <v>55.0</v>
      </c>
      <c r="C2863" s="75">
        <v>56.7916666666667</v>
      </c>
      <c r="D2863" s="75">
        <v>69.2666666666667</v>
      </c>
      <c r="E2863" s="75">
        <v>86.2666666666667</v>
      </c>
    </row>
    <row r="2864" ht="15.75" customHeight="1">
      <c r="A2864" s="13">
        <v>42154.854166666664</v>
      </c>
      <c r="B2864" s="75">
        <v>55.0</v>
      </c>
      <c r="C2864" s="75">
        <v>56.4791666666667</v>
      </c>
      <c r="D2864" s="75">
        <v>68.7666666666667</v>
      </c>
      <c r="E2864" s="75">
        <v>85.7666666666667</v>
      </c>
    </row>
    <row r="2865" ht="15.75" customHeight="1">
      <c r="A2865" s="13">
        <v>42154.864583333336</v>
      </c>
      <c r="B2865" s="75">
        <v>55.0</v>
      </c>
      <c r="C2865" s="75">
        <v>56.1666666666667</v>
      </c>
      <c r="D2865" s="75">
        <v>68.2666666666667</v>
      </c>
      <c r="E2865" s="75">
        <v>85.2666666666667</v>
      </c>
    </row>
    <row r="2866" ht="15.75" customHeight="1">
      <c r="A2866" s="13">
        <v>42154.875</v>
      </c>
      <c r="B2866" s="75">
        <v>54.9333333333333</v>
      </c>
      <c r="C2866" s="75">
        <v>56.1166666666667</v>
      </c>
      <c r="D2866" s="75">
        <v>67.7666666666667</v>
      </c>
      <c r="E2866" s="75">
        <v>84.4166666666667</v>
      </c>
    </row>
    <row r="2867" ht="15.75" customHeight="1">
      <c r="A2867" s="13">
        <v>42154.885416666664</v>
      </c>
      <c r="B2867" s="75">
        <v>54.6833333333333</v>
      </c>
      <c r="C2867" s="75">
        <v>56.3666666666667</v>
      </c>
      <c r="D2867" s="75">
        <v>67.2666666666667</v>
      </c>
      <c r="E2867" s="75">
        <v>83.1666666666667</v>
      </c>
    </row>
    <row r="2868" ht="15.75" customHeight="1">
      <c r="A2868" s="13">
        <v>42154.895833333336</v>
      </c>
      <c r="B2868" s="75">
        <v>54.4333333333333</v>
      </c>
      <c r="C2868" s="75">
        <v>56.6166666666667</v>
      </c>
      <c r="D2868" s="75">
        <v>66.7666666666667</v>
      </c>
      <c r="E2868" s="75">
        <v>81.9166666666667</v>
      </c>
    </row>
    <row r="2869" ht="15.75" customHeight="1">
      <c r="A2869" s="13">
        <v>42154.90625</v>
      </c>
      <c r="B2869" s="75">
        <v>54.1833333333333</v>
      </c>
      <c r="C2869" s="75">
        <v>56.8666666666667</v>
      </c>
      <c r="D2869" s="75">
        <v>66.2666666666667</v>
      </c>
      <c r="E2869" s="75">
        <v>80.6666666666667</v>
      </c>
    </row>
    <row r="2870" ht="15.75" customHeight="1">
      <c r="A2870" s="13">
        <v>42154.916666666664</v>
      </c>
      <c r="B2870" s="75">
        <v>54.0</v>
      </c>
      <c r="C2870" s="75">
        <v>57.0</v>
      </c>
      <c r="D2870" s="75">
        <v>65.8833333333333</v>
      </c>
      <c r="E2870" s="75">
        <v>79.8833333333333</v>
      </c>
    </row>
    <row r="2871" ht="15.75" customHeight="1">
      <c r="A2871" s="13">
        <v>42154.927083333336</v>
      </c>
      <c r="B2871" s="75">
        <v>54.0</v>
      </c>
      <c r="C2871" s="75">
        <v>57.0</v>
      </c>
      <c r="D2871" s="75">
        <v>65.6333333333333</v>
      </c>
      <c r="E2871" s="75">
        <v>79.6333333333333</v>
      </c>
    </row>
    <row r="2872" ht="15.75" customHeight="1">
      <c r="A2872" s="13">
        <v>42154.9375</v>
      </c>
      <c r="B2872" s="75">
        <v>54.0</v>
      </c>
      <c r="C2872" s="75">
        <v>57.0</v>
      </c>
      <c r="D2872" s="75">
        <v>65.3833333333333</v>
      </c>
      <c r="E2872" s="75">
        <v>79.3833333333333</v>
      </c>
    </row>
    <row r="2873" ht="15.75" customHeight="1">
      <c r="A2873" s="13">
        <v>42154.947916666664</v>
      </c>
      <c r="B2873" s="75">
        <v>54.0</v>
      </c>
      <c r="C2873" s="75">
        <v>57.0</v>
      </c>
      <c r="D2873" s="75">
        <v>65.1333333333333</v>
      </c>
      <c r="E2873" s="75">
        <v>79.1333333333333</v>
      </c>
    </row>
    <row r="2874" ht="15.75" customHeight="1">
      <c r="A2874" s="13">
        <v>42154.958333333336</v>
      </c>
      <c r="B2874" s="75">
        <v>54.0</v>
      </c>
      <c r="C2874" s="75">
        <v>57.0</v>
      </c>
      <c r="D2874" s="75">
        <v>64.7666666666667</v>
      </c>
      <c r="E2874" s="75">
        <v>78.4166666666667</v>
      </c>
    </row>
    <row r="2875" ht="15.75" customHeight="1">
      <c r="A2875" s="13">
        <v>42154.96875</v>
      </c>
      <c r="B2875" s="75">
        <v>54.0</v>
      </c>
      <c r="C2875" s="75">
        <v>57.0</v>
      </c>
      <c r="D2875" s="75">
        <v>64.2666666666667</v>
      </c>
      <c r="E2875" s="75">
        <v>77.1666666666667</v>
      </c>
    </row>
    <row r="2876" ht="15.75" customHeight="1">
      <c r="A2876" s="13">
        <v>42154.979166666664</v>
      </c>
      <c r="B2876" s="75">
        <v>54.0</v>
      </c>
      <c r="C2876" s="75">
        <v>57.0</v>
      </c>
      <c r="D2876" s="75">
        <v>63.7666666666667</v>
      </c>
      <c r="E2876" s="75">
        <v>75.9166666666667</v>
      </c>
    </row>
    <row r="2877" ht="15.75" customHeight="1">
      <c r="A2877" s="13">
        <v>42154.989583333336</v>
      </c>
      <c r="B2877" s="75">
        <v>54.0</v>
      </c>
      <c r="C2877" s="75">
        <v>57.0</v>
      </c>
      <c r="D2877" s="75">
        <v>63.2666666666667</v>
      </c>
      <c r="E2877" s="75">
        <v>74.6666666666667</v>
      </c>
    </row>
    <row r="2878" ht="15.75" customHeight="1">
      <c r="A2878" s="13">
        <v>42155.0</v>
      </c>
      <c r="B2878" s="75">
        <v>54.0</v>
      </c>
      <c r="C2878" s="75">
        <v>57.0</v>
      </c>
      <c r="D2878" s="75">
        <v>62.7666666666667</v>
      </c>
      <c r="E2878" s="75">
        <v>73.7666666666667</v>
      </c>
    </row>
    <row r="2879" ht="15.75" customHeight="1">
      <c r="A2879" s="13">
        <v>42155.010416666664</v>
      </c>
      <c r="B2879" s="75">
        <v>54.0</v>
      </c>
      <c r="C2879" s="75">
        <v>57.0</v>
      </c>
      <c r="D2879" s="75">
        <v>62.2666666666667</v>
      </c>
      <c r="E2879" s="75">
        <v>73.2666666666667</v>
      </c>
    </row>
    <row r="2880" ht="15.75" customHeight="1">
      <c r="A2880" s="13">
        <v>42155.020833333336</v>
      </c>
      <c r="B2880" s="75">
        <v>54.0</v>
      </c>
      <c r="C2880" s="75">
        <v>57.0</v>
      </c>
      <c r="D2880" s="75">
        <v>61.7666666666667</v>
      </c>
      <c r="E2880" s="75">
        <v>72.7666666666667</v>
      </c>
    </row>
    <row r="2881" ht="15.75" customHeight="1">
      <c r="A2881" s="13">
        <v>42155.03125</v>
      </c>
      <c r="B2881" s="75">
        <v>54.0</v>
      </c>
      <c r="C2881" s="75">
        <v>57.0</v>
      </c>
      <c r="D2881" s="75">
        <v>61.2666666666667</v>
      </c>
      <c r="E2881" s="75">
        <v>72.2666666666667</v>
      </c>
    </row>
    <row r="2882" ht="15.75" customHeight="1">
      <c r="A2882" s="13">
        <v>42155.041666666664</v>
      </c>
      <c r="B2882" s="75">
        <v>54.0</v>
      </c>
      <c r="C2882" s="75">
        <v>57.0</v>
      </c>
      <c r="D2882" s="75">
        <v>61.0</v>
      </c>
      <c r="E2882" s="75">
        <v>71.7666666666667</v>
      </c>
    </row>
    <row r="2883" ht="15.75" customHeight="1">
      <c r="A2883" s="13">
        <v>42155.052083333336</v>
      </c>
      <c r="B2883" s="75">
        <v>54.0</v>
      </c>
      <c r="C2883" s="75">
        <v>57.0</v>
      </c>
      <c r="D2883" s="75">
        <v>61.0</v>
      </c>
      <c r="E2883" s="75">
        <v>71.2666666666667</v>
      </c>
    </row>
    <row r="2884" ht="15.75" customHeight="1">
      <c r="A2884" s="13">
        <v>42155.0625</v>
      </c>
      <c r="B2884" s="75">
        <v>54.0</v>
      </c>
      <c r="C2884" s="75">
        <v>57.0</v>
      </c>
      <c r="D2884" s="75">
        <v>61.0</v>
      </c>
      <c r="E2884" s="75">
        <v>70.7666666666667</v>
      </c>
    </row>
    <row r="2885" ht="15.75" customHeight="1">
      <c r="A2885" s="13">
        <v>42155.072916666664</v>
      </c>
      <c r="B2885" s="75">
        <v>54.0</v>
      </c>
      <c r="C2885" s="75">
        <v>57.0</v>
      </c>
      <c r="D2885" s="75">
        <v>61.0</v>
      </c>
      <c r="E2885" s="75">
        <v>70.2666666666667</v>
      </c>
    </row>
    <row r="2886" ht="15.75" customHeight="1">
      <c r="A2886" s="13">
        <v>42155.083333333336</v>
      </c>
      <c r="B2886" s="75">
        <v>54.0</v>
      </c>
      <c r="C2886" s="75">
        <v>57.0</v>
      </c>
      <c r="D2886" s="75">
        <v>61.0</v>
      </c>
      <c r="E2886" s="75">
        <v>69.65</v>
      </c>
    </row>
    <row r="2887" ht="15.75" customHeight="1">
      <c r="A2887" s="13">
        <v>42155.09375</v>
      </c>
      <c r="B2887" s="75">
        <v>54.0</v>
      </c>
      <c r="C2887" s="75">
        <v>57.0</v>
      </c>
      <c r="D2887" s="75">
        <v>61.0</v>
      </c>
      <c r="E2887" s="75">
        <v>68.9</v>
      </c>
    </row>
    <row r="2888" ht="15.75" customHeight="1">
      <c r="A2888" s="13">
        <v>42155.104166666664</v>
      </c>
      <c r="B2888" s="75">
        <v>53.7222222222222</v>
      </c>
      <c r="C2888" s="75">
        <v>57.0</v>
      </c>
      <c r="D2888" s="75">
        <v>60.7619047619048</v>
      </c>
      <c r="E2888" s="75">
        <v>68.15</v>
      </c>
    </row>
    <row r="2889" ht="15.75" customHeight="1">
      <c r="A2889" s="13">
        <v>42155.114583333336</v>
      </c>
      <c r="B2889" s="75">
        <v>53.3055555555556</v>
      </c>
      <c r="C2889" s="75">
        <v>57.0</v>
      </c>
      <c r="D2889" s="75">
        <v>60.0476190476191</v>
      </c>
      <c r="E2889" s="75">
        <v>67.4</v>
      </c>
    </row>
    <row r="2890" ht="15.75" customHeight="1">
      <c r="A2890" s="13">
        <v>42155.125</v>
      </c>
      <c r="B2890" s="75">
        <v>53.0689655172414</v>
      </c>
      <c r="C2890" s="75">
        <v>57.1166666666667</v>
      </c>
      <c r="D2890" s="75">
        <v>61.0</v>
      </c>
      <c r="E2890" s="75">
        <v>67.0</v>
      </c>
    </row>
    <row r="2891" ht="15.75" customHeight="1">
      <c r="A2891" s="13">
        <v>42155.135416666664</v>
      </c>
      <c r="B2891" s="75">
        <v>53.3275862068966</v>
      </c>
      <c r="C2891" s="75">
        <v>57.3666666666667</v>
      </c>
      <c r="D2891" s="75">
        <v>61.0</v>
      </c>
      <c r="E2891" s="75">
        <v>67.0</v>
      </c>
    </row>
    <row r="2892" ht="15.75" customHeight="1">
      <c r="A2892" s="13">
        <v>42155.145833333336</v>
      </c>
      <c r="B2892" s="75">
        <v>53.5862068965517</v>
      </c>
      <c r="C2892" s="75">
        <v>57.6166666666667</v>
      </c>
      <c r="D2892" s="75">
        <v>61.0</v>
      </c>
      <c r="E2892" s="75">
        <v>67.0</v>
      </c>
    </row>
    <row r="2893" ht="15.75" customHeight="1">
      <c r="A2893" s="13">
        <v>42155.15625</v>
      </c>
      <c r="B2893" s="75">
        <v>53.8448275862069</v>
      </c>
      <c r="C2893" s="75">
        <v>57.8666666666667</v>
      </c>
      <c r="D2893" s="75">
        <v>61.0</v>
      </c>
      <c r="E2893" s="75">
        <v>67.0</v>
      </c>
    </row>
    <row r="2894" ht="15.75" customHeight="1">
      <c r="A2894" s="13">
        <v>42155.166666666664</v>
      </c>
      <c r="B2894" s="75">
        <v>53.0</v>
      </c>
      <c r="C2894" s="75">
        <v>57.8833333333333</v>
      </c>
      <c r="D2894" s="75">
        <v>60.7666666666667</v>
      </c>
      <c r="E2894" s="75">
        <v>66.7666666666667</v>
      </c>
    </row>
    <row r="2895" ht="15.75" customHeight="1">
      <c r="A2895" s="13">
        <v>42155.177083333336</v>
      </c>
      <c r="B2895" s="75">
        <v>53.0</v>
      </c>
      <c r="C2895" s="75">
        <v>57.6333333333333</v>
      </c>
      <c r="D2895" s="75">
        <v>60.2666666666667</v>
      </c>
      <c r="E2895" s="75">
        <v>66.2666666666667</v>
      </c>
    </row>
    <row r="2896" ht="15.75" customHeight="1">
      <c r="A2896" s="13">
        <v>42155.1875</v>
      </c>
      <c r="B2896" s="75">
        <v>53.0</v>
      </c>
      <c r="C2896" s="75">
        <v>57.3833333333333</v>
      </c>
      <c r="D2896" s="75">
        <v>59.7666666666667</v>
      </c>
      <c r="E2896" s="75">
        <v>65.7666666666667</v>
      </c>
    </row>
    <row r="2897" ht="15.75" customHeight="1">
      <c r="A2897" s="13">
        <v>42155.197916666664</v>
      </c>
      <c r="B2897" s="75">
        <v>53.0</v>
      </c>
      <c r="C2897" s="75">
        <v>57.1333333333333</v>
      </c>
      <c r="D2897" s="75">
        <v>59.2666666666667</v>
      </c>
      <c r="E2897" s="75">
        <v>65.2666666666667</v>
      </c>
    </row>
    <row r="2898" ht="15.75" customHeight="1">
      <c r="A2898" s="13">
        <v>42155.208333333336</v>
      </c>
      <c r="B2898" s="75">
        <v>53.0</v>
      </c>
      <c r="C2898" s="75">
        <v>57.0</v>
      </c>
      <c r="D2898" s="75">
        <v>58.65</v>
      </c>
      <c r="E2898" s="75">
        <v>65.2333333333333</v>
      </c>
    </row>
    <row r="2899" ht="15.75" customHeight="1">
      <c r="A2899" s="13">
        <v>42155.21875</v>
      </c>
      <c r="B2899" s="75">
        <v>53.0</v>
      </c>
      <c r="C2899" s="75">
        <v>57.0</v>
      </c>
      <c r="D2899" s="75">
        <v>57.9</v>
      </c>
      <c r="E2899" s="75">
        <v>65.7333333333333</v>
      </c>
    </row>
    <row r="2900" ht="15.75" customHeight="1">
      <c r="A2900" s="13">
        <v>42155.229166666664</v>
      </c>
      <c r="B2900" s="75">
        <v>53.0</v>
      </c>
      <c r="C2900" s="75">
        <v>57.0</v>
      </c>
      <c r="D2900" s="75">
        <v>57.15</v>
      </c>
      <c r="E2900" s="75">
        <v>66.2333333333333</v>
      </c>
    </row>
    <row r="2901" ht="15.75" customHeight="1">
      <c r="A2901" s="13">
        <v>42155.239583333336</v>
      </c>
      <c r="B2901" s="75">
        <v>53.0</v>
      </c>
      <c r="C2901" s="75">
        <v>57.0</v>
      </c>
      <c r="D2901" s="75">
        <v>56.4</v>
      </c>
      <c r="E2901" s="75">
        <v>66.7333333333333</v>
      </c>
    </row>
    <row r="2902" ht="15.75" customHeight="1">
      <c r="A2902" s="13">
        <v>42155.25</v>
      </c>
      <c r="B2902" s="75">
        <v>53.0666666666667</v>
      </c>
      <c r="C2902" s="75">
        <v>57.0</v>
      </c>
      <c r="D2902" s="75">
        <v>56.4666666666667</v>
      </c>
      <c r="E2902" s="75">
        <v>67.5833333333333</v>
      </c>
    </row>
    <row r="2903" ht="15.75" customHeight="1">
      <c r="A2903" s="13">
        <v>42155.260416666664</v>
      </c>
      <c r="B2903" s="75">
        <v>53.3166666666667</v>
      </c>
      <c r="C2903" s="75">
        <v>57.0</v>
      </c>
      <c r="D2903" s="75">
        <v>57.4666666666667</v>
      </c>
      <c r="E2903" s="75">
        <v>68.8333333333333</v>
      </c>
    </row>
    <row r="2904" ht="15.75" customHeight="1">
      <c r="A2904" s="13">
        <v>42155.270833333336</v>
      </c>
      <c r="B2904" s="75">
        <v>53.5666666666667</v>
      </c>
      <c r="C2904" s="75">
        <v>57.0</v>
      </c>
      <c r="D2904" s="75">
        <v>58.4666666666667</v>
      </c>
      <c r="E2904" s="75">
        <v>70.0833333333333</v>
      </c>
    </row>
    <row r="2905" ht="15.75" customHeight="1">
      <c r="A2905" s="13">
        <v>42155.28125</v>
      </c>
      <c r="B2905" s="75">
        <v>53.8166666666667</v>
      </c>
      <c r="C2905" s="75">
        <v>57.0</v>
      </c>
      <c r="D2905" s="75">
        <v>59.4666666666667</v>
      </c>
      <c r="E2905" s="75">
        <v>71.3333333333333</v>
      </c>
    </row>
    <row r="2906" ht="15.75" customHeight="1">
      <c r="A2906" s="13">
        <v>42155.291666666664</v>
      </c>
      <c r="B2906" s="75">
        <v>54.2</v>
      </c>
      <c r="C2906" s="75">
        <v>57.2333333333333</v>
      </c>
      <c r="D2906" s="75">
        <v>60.4666666666667</v>
      </c>
      <c r="E2906" s="75">
        <v>72.35</v>
      </c>
    </row>
    <row r="2907" ht="15.75" customHeight="1">
      <c r="A2907" s="13">
        <v>42155.302083333336</v>
      </c>
      <c r="B2907" s="75">
        <v>54.95</v>
      </c>
      <c r="C2907" s="75">
        <v>57.7333333333333</v>
      </c>
      <c r="D2907" s="75">
        <v>61.4666666666667</v>
      </c>
      <c r="E2907" s="75">
        <v>73.1</v>
      </c>
    </row>
    <row r="2908" ht="15.75" customHeight="1">
      <c r="A2908" s="13">
        <v>42155.3125</v>
      </c>
      <c r="B2908" s="75">
        <v>55.7</v>
      </c>
      <c r="C2908" s="75">
        <v>58.2333333333333</v>
      </c>
      <c r="D2908" s="75">
        <v>62.4666666666667</v>
      </c>
      <c r="E2908" s="75">
        <v>73.85</v>
      </c>
    </row>
    <row r="2909" ht="15.75" customHeight="1">
      <c r="A2909" s="13">
        <v>42155.322916666664</v>
      </c>
      <c r="B2909" s="75">
        <v>56.45</v>
      </c>
      <c r="C2909" s="75">
        <v>58.7333333333333</v>
      </c>
      <c r="D2909" s="75">
        <v>63.4666666666667</v>
      </c>
      <c r="E2909" s="75">
        <v>74.6</v>
      </c>
    </row>
    <row r="2910" ht="15.75" customHeight="1">
      <c r="A2910" s="13">
        <v>42155.333333333336</v>
      </c>
      <c r="B2910" s="75">
        <v>57.0</v>
      </c>
      <c r="C2910" s="75">
        <v>59.3255813953488</v>
      </c>
      <c r="D2910" s="75">
        <v>64.4666666666667</v>
      </c>
      <c r="E2910" s="75">
        <v>75.4666666666667</v>
      </c>
    </row>
    <row r="2911" ht="15.75" customHeight="1">
      <c r="A2911" s="13">
        <v>42155.34375</v>
      </c>
      <c r="B2911" s="75">
        <v>57.5882352941176</v>
      </c>
      <c r="C2911" s="75">
        <v>60.0232558139535</v>
      </c>
      <c r="D2911" s="75">
        <v>65.4666666666667</v>
      </c>
      <c r="E2911" s="75">
        <v>76.4666666666667</v>
      </c>
    </row>
    <row r="2912" ht="15.75" customHeight="1">
      <c r="A2912" s="13">
        <v>42155.354166666664</v>
      </c>
      <c r="B2912" s="75">
        <v>58.4705882352941</v>
      </c>
      <c r="C2912" s="75">
        <v>60.7209302325581</v>
      </c>
      <c r="D2912" s="75">
        <v>66.4666666666667</v>
      </c>
      <c r="E2912" s="75">
        <v>77.4666666666667</v>
      </c>
    </row>
    <row r="2913" ht="15.75" customHeight="1">
      <c r="A2913" s="13">
        <v>42155.364583333336</v>
      </c>
      <c r="B2913" s="75">
        <v>59.3529411764706</v>
      </c>
      <c r="C2913" s="75">
        <v>61.0</v>
      </c>
      <c r="D2913" s="75">
        <v>67.4666666666667</v>
      </c>
      <c r="E2913" s="75">
        <v>78.4666666666667</v>
      </c>
    </row>
    <row r="2914" ht="15.75" customHeight="1">
      <c r="A2914" s="13">
        <v>42155.375</v>
      </c>
      <c r="B2914" s="75">
        <v>60.0</v>
      </c>
      <c r="C2914" s="75">
        <v>61.7</v>
      </c>
      <c r="D2914" s="75">
        <v>68.2333333333333</v>
      </c>
      <c r="E2914" s="75">
        <v>79.5833333333333</v>
      </c>
    </row>
    <row r="2915" ht="15.75" customHeight="1">
      <c r="A2915" s="13">
        <v>42155.385416666664</v>
      </c>
      <c r="B2915" s="75">
        <v>60.0</v>
      </c>
      <c r="C2915" s="75">
        <v>63.1</v>
      </c>
      <c r="D2915" s="75">
        <v>68.7333333333333</v>
      </c>
      <c r="E2915" s="75">
        <v>80.8333333333333</v>
      </c>
    </row>
    <row r="2916" ht="15.75" customHeight="1">
      <c r="A2916" s="13">
        <v>42155.395833333336</v>
      </c>
      <c r="B2916" s="75">
        <v>60.0</v>
      </c>
      <c r="C2916" s="75">
        <v>63.85</v>
      </c>
      <c r="D2916" s="75">
        <v>69.2333333333333</v>
      </c>
      <c r="E2916" s="75">
        <v>82.0833333333333</v>
      </c>
    </row>
    <row r="2917" ht="15.75" customHeight="1">
      <c r="A2917" s="13">
        <v>42155.40625</v>
      </c>
      <c r="B2917" s="75">
        <v>60.0</v>
      </c>
      <c r="C2917" s="75">
        <v>64.6</v>
      </c>
      <c r="D2917" s="75">
        <v>69.7333333333333</v>
      </c>
      <c r="E2917" s="75">
        <v>83.3333333333333</v>
      </c>
    </row>
    <row r="2918" ht="15.75" customHeight="1">
      <c r="A2918" s="13">
        <v>42155.416666666664</v>
      </c>
      <c r="B2918" s="75">
        <v>60.2</v>
      </c>
      <c r="C2918" s="75">
        <v>65.0</v>
      </c>
      <c r="D2918" s="75">
        <v>70.4666666666667</v>
      </c>
      <c r="E2918" s="75">
        <v>84.35</v>
      </c>
    </row>
    <row r="2919" ht="15.75" customHeight="1">
      <c r="A2919" s="13">
        <v>42155.427083333336</v>
      </c>
      <c r="B2919" s="75">
        <v>60.95</v>
      </c>
      <c r="C2919" s="75">
        <v>65.0</v>
      </c>
      <c r="D2919" s="75">
        <v>71.4666666666667</v>
      </c>
      <c r="E2919" s="75">
        <v>85.1</v>
      </c>
    </row>
    <row r="2920" ht="15.75" customHeight="1">
      <c r="A2920" s="13">
        <v>42155.4375</v>
      </c>
      <c r="B2920" s="75">
        <v>61.7</v>
      </c>
      <c r="C2920" s="75">
        <v>65.0</v>
      </c>
      <c r="D2920" s="75">
        <v>72.4666666666667</v>
      </c>
      <c r="E2920" s="75">
        <v>85.85</v>
      </c>
    </row>
    <row r="2921" ht="15.75" customHeight="1">
      <c r="A2921" s="13">
        <v>42155.447916666664</v>
      </c>
      <c r="B2921" s="75">
        <v>62.45</v>
      </c>
      <c r="C2921" s="75">
        <v>65.0</v>
      </c>
      <c r="D2921" s="75">
        <v>73.4666666666667</v>
      </c>
      <c r="E2921" s="75">
        <v>86.6</v>
      </c>
    </row>
    <row r="2922" ht="15.75" customHeight="1">
      <c r="A2922" s="13">
        <v>42155.458333333336</v>
      </c>
      <c r="B2922" s="75">
        <v>63.0666666666667</v>
      </c>
      <c r="C2922" s="75">
        <v>65.0</v>
      </c>
      <c r="D2922" s="75">
        <v>74.2333333333333</v>
      </c>
      <c r="E2922" s="75">
        <v>87.5833333333333</v>
      </c>
    </row>
    <row r="2923" ht="15.75" customHeight="1">
      <c r="A2923" s="13">
        <v>42155.46875</v>
      </c>
      <c r="B2923" s="75">
        <v>63.3166666666667</v>
      </c>
      <c r="C2923" s="75">
        <v>65.0</v>
      </c>
      <c r="D2923" s="75">
        <v>74.7333333333333</v>
      </c>
      <c r="E2923" s="75">
        <v>88.8333333333333</v>
      </c>
    </row>
    <row r="2924" ht="15.75" customHeight="1">
      <c r="A2924" s="13">
        <v>42155.479166666664</v>
      </c>
      <c r="B2924" s="75">
        <v>63.5666666666667</v>
      </c>
      <c r="C2924" s="75">
        <v>65.0</v>
      </c>
      <c r="D2924" s="75">
        <v>75.2333333333333</v>
      </c>
      <c r="E2924" s="75">
        <v>90.0833333333333</v>
      </c>
    </row>
    <row r="2925" ht="15.75" customHeight="1">
      <c r="A2925" s="13">
        <v>42155.489583333336</v>
      </c>
      <c r="B2925" s="75">
        <v>63.8166666666667</v>
      </c>
      <c r="C2925" s="75">
        <v>65.0</v>
      </c>
      <c r="D2925" s="75">
        <v>75.7333333333333</v>
      </c>
      <c r="E2925" s="75">
        <v>91.3333333333333</v>
      </c>
    </row>
    <row r="2926" ht="15.75" customHeight="1">
      <c r="A2926" s="13">
        <v>42155.5</v>
      </c>
      <c r="B2926" s="75">
        <v>64.0666666666667</v>
      </c>
      <c r="C2926" s="75">
        <v>65.2333333333333</v>
      </c>
      <c r="D2926" s="75">
        <v>76.2333333333333</v>
      </c>
      <c r="E2926" s="75">
        <v>92.2333333333333</v>
      </c>
    </row>
    <row r="2927" ht="15.75" customHeight="1">
      <c r="A2927" s="13">
        <v>42155.510416666664</v>
      </c>
      <c r="B2927" s="75">
        <v>64.3166666666667</v>
      </c>
      <c r="C2927" s="75">
        <v>65.7333333333333</v>
      </c>
      <c r="D2927" s="75">
        <v>76.7333333333333</v>
      </c>
      <c r="E2927" s="75">
        <v>92.7333333333333</v>
      </c>
    </row>
    <row r="2928" ht="15.75" customHeight="1">
      <c r="A2928" s="13">
        <v>42155.520833333336</v>
      </c>
      <c r="B2928" s="75">
        <v>64.5666666666667</v>
      </c>
      <c r="C2928" s="75">
        <v>66.2333333333333</v>
      </c>
      <c r="D2928" s="75">
        <v>77.2333333333333</v>
      </c>
      <c r="E2928" s="75">
        <v>93.2333333333333</v>
      </c>
    </row>
    <row r="2929" ht="15.75" customHeight="1">
      <c r="A2929" s="13">
        <v>42155.53125</v>
      </c>
      <c r="B2929" s="75">
        <v>64.8166666666667</v>
      </c>
      <c r="C2929" s="75">
        <v>66.7333333333333</v>
      </c>
      <c r="D2929" s="75">
        <v>77.7333333333333</v>
      </c>
      <c r="E2929" s="75">
        <v>93.7333333333333</v>
      </c>
    </row>
    <row r="2930" ht="15.75" customHeight="1">
      <c r="A2930" s="13">
        <v>42155.541666666664</v>
      </c>
      <c r="B2930" s="75">
        <v>65.0</v>
      </c>
      <c r="C2930" s="75">
        <v>67.0</v>
      </c>
      <c r="D2930" s="75">
        <v>78.2333333333333</v>
      </c>
      <c r="E2930" s="75">
        <v>94.1166666666667</v>
      </c>
    </row>
    <row r="2931" ht="15.75" customHeight="1">
      <c r="A2931" s="13">
        <v>42155.552083333336</v>
      </c>
      <c r="B2931" s="75">
        <v>65.0</v>
      </c>
      <c r="C2931" s="75">
        <v>67.0</v>
      </c>
      <c r="D2931" s="75">
        <v>78.7333333333333</v>
      </c>
      <c r="E2931" s="75">
        <v>94.3666666666667</v>
      </c>
    </row>
    <row r="2932" ht="15.75" customHeight="1">
      <c r="A2932" s="13">
        <v>42155.5625</v>
      </c>
      <c r="B2932" s="75">
        <v>65.0</v>
      </c>
      <c r="C2932" s="75">
        <v>67.0</v>
      </c>
      <c r="D2932" s="75">
        <v>79.2333333333333</v>
      </c>
      <c r="E2932" s="75">
        <v>94.6166666666667</v>
      </c>
    </row>
    <row r="2933" ht="15.75" customHeight="1">
      <c r="A2933" s="13">
        <v>42155.572916666664</v>
      </c>
      <c r="B2933" s="75">
        <v>65.0</v>
      </c>
      <c r="C2933" s="75">
        <v>67.0</v>
      </c>
      <c r="D2933" s="75">
        <v>79.7333333333333</v>
      </c>
      <c r="E2933" s="75">
        <v>94.8666666666667</v>
      </c>
    </row>
    <row r="2934" ht="15.75" customHeight="1">
      <c r="A2934" s="13">
        <v>42155.583333333336</v>
      </c>
      <c r="B2934" s="75">
        <v>64.9333333333333</v>
      </c>
      <c r="C2934" s="75">
        <v>67.2333333333333</v>
      </c>
      <c r="D2934" s="75">
        <v>80.1166666666667</v>
      </c>
      <c r="E2934" s="75">
        <v>95.1166666666667</v>
      </c>
    </row>
    <row r="2935" ht="15.75" customHeight="1">
      <c r="A2935" s="13">
        <v>42155.59375</v>
      </c>
      <c r="B2935" s="75">
        <v>64.6833333333333</v>
      </c>
      <c r="C2935" s="75">
        <v>67.7333333333333</v>
      </c>
      <c r="D2935" s="75">
        <v>80.3666666666667</v>
      </c>
      <c r="E2935" s="75">
        <v>95.3666666666667</v>
      </c>
    </row>
    <row r="2936" ht="15.75" customHeight="1">
      <c r="A2936" s="13">
        <v>42155.604166666664</v>
      </c>
      <c r="B2936" s="75">
        <v>64.4333333333333</v>
      </c>
      <c r="C2936" s="75">
        <v>68.2333333333333</v>
      </c>
      <c r="D2936" s="75">
        <v>80.6166666666667</v>
      </c>
      <c r="E2936" s="75">
        <v>95.6166666666667</v>
      </c>
    </row>
    <row r="2937" ht="15.75" customHeight="1">
      <c r="A2937" s="13">
        <v>42155.614583333336</v>
      </c>
      <c r="B2937" s="75">
        <v>64.1833333333333</v>
      </c>
      <c r="C2937" s="75">
        <v>68.7333333333333</v>
      </c>
      <c r="D2937" s="75">
        <v>80.8666666666667</v>
      </c>
      <c r="E2937" s="75">
        <v>95.8666666666667</v>
      </c>
    </row>
    <row r="2938" ht="15.75" customHeight="1">
      <c r="A2938" s="13">
        <v>42155.625</v>
      </c>
      <c r="B2938" s="75">
        <v>64.0666666666667</v>
      </c>
      <c r="C2938" s="75">
        <v>68.8833333333333</v>
      </c>
      <c r="D2938" s="75">
        <v>81.1166666666667</v>
      </c>
      <c r="E2938" s="75">
        <v>96.1166666666667</v>
      </c>
    </row>
    <row r="2939" ht="15.75" customHeight="1">
      <c r="A2939" s="13">
        <v>42155.635416666664</v>
      </c>
      <c r="B2939" s="75">
        <v>64.3166666666667</v>
      </c>
      <c r="C2939" s="75">
        <v>68.6333333333333</v>
      </c>
      <c r="D2939" s="75">
        <v>81.3666666666667</v>
      </c>
      <c r="E2939" s="75">
        <v>96.3666666666667</v>
      </c>
    </row>
    <row r="2940" ht="15.75" customHeight="1">
      <c r="A2940" s="13">
        <v>42155.645833333336</v>
      </c>
      <c r="B2940" s="75">
        <v>64.5666666666667</v>
      </c>
      <c r="C2940" s="75">
        <v>68.3833333333333</v>
      </c>
      <c r="D2940" s="75">
        <v>81.6166666666667</v>
      </c>
      <c r="E2940" s="75">
        <v>96.6166666666667</v>
      </c>
    </row>
    <row r="2941" ht="15.75" customHeight="1">
      <c r="A2941" s="13">
        <v>42155.65625</v>
      </c>
      <c r="B2941" s="75">
        <v>64.8166666666667</v>
      </c>
      <c r="C2941" s="75">
        <v>68.1333333333333</v>
      </c>
      <c r="D2941" s="75">
        <v>81.8666666666667</v>
      </c>
      <c r="E2941" s="75">
        <v>96.8666666666667</v>
      </c>
    </row>
    <row r="2942" ht="15.75" customHeight="1">
      <c r="A2942" s="13">
        <v>42155.666666666664</v>
      </c>
      <c r="B2942" s="75">
        <v>64.8666666666667</v>
      </c>
      <c r="C2942" s="75">
        <v>67.7666666666667</v>
      </c>
      <c r="D2942" s="75">
        <v>82.0</v>
      </c>
      <c r="E2942" s="75">
        <v>96.4166666666667</v>
      </c>
    </row>
    <row r="2943" ht="15.75" customHeight="1">
      <c r="A2943" s="13">
        <v>42155.677083333336</v>
      </c>
      <c r="B2943" s="75">
        <v>64.3666666666667</v>
      </c>
      <c r="C2943" s="75">
        <v>67.2666666666667</v>
      </c>
      <c r="D2943" s="75">
        <v>82.0</v>
      </c>
      <c r="E2943" s="75">
        <v>95.1666666666667</v>
      </c>
    </row>
    <row r="2944" ht="15.75" customHeight="1">
      <c r="A2944" s="13">
        <v>42155.6875</v>
      </c>
      <c r="B2944" s="75">
        <v>63.8666666666667</v>
      </c>
      <c r="C2944" s="75">
        <v>66.7666666666667</v>
      </c>
      <c r="D2944" s="75">
        <v>82.0</v>
      </c>
      <c r="E2944" s="75">
        <v>93.9166666666667</v>
      </c>
    </row>
    <row r="2945" ht="15.75" customHeight="1">
      <c r="A2945" s="13">
        <v>42155.697916666664</v>
      </c>
      <c r="B2945" s="75">
        <v>63.3666666666667</v>
      </c>
      <c r="C2945" s="75">
        <v>66.2666666666667</v>
      </c>
      <c r="D2945" s="75">
        <v>82.0</v>
      </c>
      <c r="E2945" s="75">
        <v>92.6666666666667</v>
      </c>
    </row>
    <row r="2946" ht="15.75" customHeight="1">
      <c r="A2946" s="13">
        <v>42155.708333333336</v>
      </c>
      <c r="B2946" s="75">
        <v>62.8666666666667</v>
      </c>
      <c r="C2946" s="75">
        <v>65.8833333333333</v>
      </c>
      <c r="D2946" s="75">
        <v>81.7666666666667</v>
      </c>
      <c r="E2946" s="75">
        <v>90.95</v>
      </c>
    </row>
    <row r="2947" ht="15.75" customHeight="1">
      <c r="A2947" s="13">
        <v>42155.71875</v>
      </c>
      <c r="B2947" s="75">
        <v>62.3666666666667</v>
      </c>
      <c r="C2947" s="75">
        <v>65.6333333333333</v>
      </c>
      <c r="D2947" s="75">
        <v>81.2666666666667</v>
      </c>
      <c r="E2947" s="75">
        <v>88.7</v>
      </c>
    </row>
    <row r="2948" ht="15.75" customHeight="1">
      <c r="A2948" s="13">
        <v>42155.729166666664</v>
      </c>
      <c r="B2948" s="75">
        <v>61.8666666666667</v>
      </c>
      <c r="C2948" s="75">
        <v>65.3833333333333</v>
      </c>
      <c r="D2948" s="75">
        <v>80.7666666666667</v>
      </c>
      <c r="E2948" s="75">
        <v>86.45</v>
      </c>
    </row>
    <row r="2949" ht="15.75" customHeight="1">
      <c r="A2949" s="13">
        <v>42155.739583333336</v>
      </c>
      <c r="B2949" s="75">
        <v>61.3666666666667</v>
      </c>
      <c r="C2949" s="75">
        <v>65.1333333333333</v>
      </c>
      <c r="D2949" s="75">
        <v>80.2666666666667</v>
      </c>
      <c r="E2949" s="75">
        <v>84.2</v>
      </c>
    </row>
    <row r="2950" ht="15.75" customHeight="1">
      <c r="A2950" s="13">
        <v>42155.75</v>
      </c>
      <c r="B2950" s="75">
        <v>60.8666666666667</v>
      </c>
      <c r="C2950" s="75">
        <v>64.5333333333333</v>
      </c>
      <c r="D2950" s="75">
        <v>79.8833333333333</v>
      </c>
      <c r="E2950" s="75">
        <v>82.7666666666667</v>
      </c>
    </row>
    <row r="2951" ht="15.75" customHeight="1">
      <c r="A2951" s="13">
        <v>42155.760416666664</v>
      </c>
      <c r="B2951" s="75">
        <v>60.3666666666667</v>
      </c>
      <c r="C2951" s="75">
        <v>63.5333333333333</v>
      </c>
      <c r="D2951" s="75">
        <v>79.6333333333333</v>
      </c>
      <c r="E2951" s="75">
        <v>82.2666666666667</v>
      </c>
    </row>
    <row r="2952" ht="15.75" customHeight="1">
      <c r="A2952" s="13">
        <v>42155.770833333336</v>
      </c>
      <c r="B2952" s="75">
        <v>59.8666666666667</v>
      </c>
      <c r="C2952" s="75">
        <v>62.5333333333333</v>
      </c>
      <c r="D2952" s="75">
        <v>79.3833333333333</v>
      </c>
      <c r="E2952" s="75">
        <v>81.7666666666667</v>
      </c>
    </row>
    <row r="2953" ht="15.75" customHeight="1">
      <c r="A2953" s="13">
        <v>42155.78125</v>
      </c>
      <c r="B2953" s="75">
        <v>59.3666666666667</v>
      </c>
      <c r="C2953" s="75">
        <v>61.5333333333333</v>
      </c>
      <c r="D2953" s="75">
        <v>79.1333333333333</v>
      </c>
      <c r="E2953" s="75">
        <v>81.2666666666667</v>
      </c>
    </row>
    <row r="2954" ht="15.75" customHeight="1">
      <c r="A2954" s="13">
        <v>42155.791666666664</v>
      </c>
      <c r="B2954" s="75">
        <v>58.9333333333333</v>
      </c>
      <c r="C2954" s="75">
        <v>60.7666666666667</v>
      </c>
      <c r="D2954" s="75">
        <v>78.65</v>
      </c>
      <c r="E2954" s="75">
        <v>80.7666666666667</v>
      </c>
    </row>
    <row r="2955" ht="15.75" customHeight="1">
      <c r="A2955" s="13">
        <v>42155.802083333336</v>
      </c>
      <c r="B2955" s="75">
        <v>58.6833333333333</v>
      </c>
      <c r="C2955" s="75">
        <v>60.2666666666667</v>
      </c>
      <c r="D2955" s="75">
        <v>77.9</v>
      </c>
      <c r="E2955" s="75">
        <v>80.2666666666667</v>
      </c>
    </row>
    <row r="2956" ht="15.75" customHeight="1">
      <c r="A2956" s="13">
        <v>42155.8125</v>
      </c>
      <c r="B2956" s="75">
        <v>58.4333333333333</v>
      </c>
      <c r="C2956" s="75">
        <v>59.7666666666667</v>
      </c>
      <c r="D2956" s="75">
        <v>77.15</v>
      </c>
      <c r="E2956" s="75">
        <v>79.7666666666667</v>
      </c>
    </row>
    <row r="2957" ht="15.75" customHeight="1">
      <c r="A2957" s="13">
        <v>42155.822916666664</v>
      </c>
      <c r="B2957" s="75">
        <v>58.1833333333333</v>
      </c>
      <c r="C2957" s="75">
        <v>59.2666666666667</v>
      </c>
      <c r="D2957" s="75">
        <v>76.4</v>
      </c>
      <c r="E2957" s="75">
        <v>79.2666666666667</v>
      </c>
    </row>
    <row r="2958" ht="15.75" customHeight="1">
      <c r="A2958" s="13">
        <v>42155.833333333336</v>
      </c>
      <c r="B2958" s="75">
        <v>58.0666666666667</v>
      </c>
      <c r="C2958" s="75">
        <v>58.8833333333333</v>
      </c>
      <c r="D2958" s="75">
        <v>75.65</v>
      </c>
      <c r="E2958" s="75">
        <v>78.5333333333333</v>
      </c>
    </row>
    <row r="2959" ht="15.75" customHeight="1">
      <c r="A2959" s="13">
        <v>42155.84375</v>
      </c>
      <c r="B2959" s="75">
        <v>58.3166666666667</v>
      </c>
      <c r="C2959" s="75">
        <v>58.6333333333333</v>
      </c>
      <c r="D2959" s="75">
        <v>74.9</v>
      </c>
      <c r="E2959" s="75">
        <v>77.5333333333333</v>
      </c>
    </row>
    <row r="2960" ht="15.75" customHeight="1">
      <c r="A2960" s="13">
        <v>42155.854166666664</v>
      </c>
      <c r="B2960" s="75">
        <v>58.5666666666667</v>
      </c>
      <c r="C2960" s="75">
        <v>58.3833333333333</v>
      </c>
      <c r="D2960" s="75">
        <v>74.15</v>
      </c>
      <c r="E2960" s="75">
        <v>76.5333333333333</v>
      </c>
    </row>
    <row r="2961" ht="15.75" customHeight="1">
      <c r="A2961" s="13">
        <v>42155.864583333336</v>
      </c>
      <c r="B2961" s="75">
        <v>58.8166666666667</v>
      </c>
      <c r="C2961" s="75">
        <v>58.1333333333333</v>
      </c>
      <c r="D2961" s="75">
        <v>73.4</v>
      </c>
      <c r="E2961" s="75">
        <v>75.5333333333333</v>
      </c>
    </row>
    <row r="2962" ht="15.75" customHeight="1">
      <c r="A2962" s="13">
        <v>42155.875</v>
      </c>
      <c r="B2962" s="75">
        <v>59.0</v>
      </c>
      <c r="C2962" s="75">
        <v>58.0</v>
      </c>
      <c r="D2962" s="75">
        <v>72.7666666666667</v>
      </c>
      <c r="E2962" s="75">
        <v>74.5333333333333</v>
      </c>
    </row>
    <row r="2963" ht="15.75" customHeight="1">
      <c r="A2963" s="13">
        <v>42155.885416666664</v>
      </c>
      <c r="B2963" s="75">
        <v>59.0</v>
      </c>
      <c r="C2963" s="75">
        <v>58.0</v>
      </c>
      <c r="D2963" s="75">
        <v>72.2666666666667</v>
      </c>
      <c r="E2963" s="75">
        <v>73.5333333333333</v>
      </c>
    </row>
    <row r="2964" ht="15.75" customHeight="1">
      <c r="A2964" s="13">
        <v>42155.895833333336</v>
      </c>
      <c r="B2964" s="75">
        <v>59.0</v>
      </c>
      <c r="C2964" s="75">
        <v>58.0</v>
      </c>
      <c r="D2964" s="75">
        <v>71.7666666666667</v>
      </c>
      <c r="E2964" s="75">
        <v>72.5333333333333</v>
      </c>
    </row>
    <row r="2965" ht="15.75" customHeight="1">
      <c r="A2965" s="13">
        <v>42155.90625</v>
      </c>
      <c r="B2965" s="75">
        <v>59.0</v>
      </c>
      <c r="C2965" s="75">
        <v>58.0</v>
      </c>
      <c r="D2965" s="75">
        <v>71.2666666666667</v>
      </c>
      <c r="E2965" s="75">
        <v>71.5333333333333</v>
      </c>
    </row>
    <row r="2966" ht="15.75" customHeight="1">
      <c r="A2966" s="13">
        <v>42155.916666666664</v>
      </c>
      <c r="B2966" s="75">
        <v>59.0666666666667</v>
      </c>
      <c r="C2966" s="75">
        <v>57.8833333333333</v>
      </c>
      <c r="D2966" s="75">
        <v>70.7666666666667</v>
      </c>
      <c r="E2966" s="75">
        <v>70.5333333333333</v>
      </c>
    </row>
    <row r="2967" ht="15.75" customHeight="1">
      <c r="A2967" s="13">
        <v>42155.927083333336</v>
      </c>
      <c r="B2967" s="75">
        <v>59.3166666666667</v>
      </c>
      <c r="C2967" s="75">
        <v>57.6333333333333</v>
      </c>
      <c r="D2967" s="75">
        <v>70.2666666666667</v>
      </c>
      <c r="E2967" s="75">
        <v>69.5333333333333</v>
      </c>
    </row>
    <row r="2968" ht="15.75" customHeight="1">
      <c r="A2968" s="13">
        <v>42155.9375</v>
      </c>
      <c r="B2968" s="75">
        <v>59.5666666666667</v>
      </c>
      <c r="C2968" s="75">
        <v>57.3833333333333</v>
      </c>
      <c r="D2968" s="75">
        <v>69.7666666666667</v>
      </c>
      <c r="E2968" s="75">
        <v>68.5333333333333</v>
      </c>
    </row>
    <row r="2969" ht="15.75" customHeight="1">
      <c r="A2969" s="13">
        <v>42155.947916666664</v>
      </c>
      <c r="B2969" s="75">
        <v>59.8166666666667</v>
      </c>
      <c r="C2969" s="75">
        <v>57.1333333333333</v>
      </c>
      <c r="D2969" s="75">
        <v>69.2666666666667</v>
      </c>
      <c r="E2969" s="75">
        <v>67.5333333333333</v>
      </c>
    </row>
    <row r="2970" ht="15.75" customHeight="1">
      <c r="A2970" s="13">
        <v>42155.958333333336</v>
      </c>
      <c r="B2970" s="75">
        <v>59.84</v>
      </c>
      <c r="C2970" s="75">
        <v>57.0</v>
      </c>
      <c r="D2970" s="75">
        <v>68.8833333333333</v>
      </c>
      <c r="E2970" s="75">
        <v>66.65</v>
      </c>
    </row>
    <row r="2971" ht="15.75" customHeight="1">
      <c r="A2971" s="13">
        <v>42155.96875</v>
      </c>
      <c r="B2971" s="75">
        <v>59.24</v>
      </c>
      <c r="C2971" s="75">
        <v>57.0</v>
      </c>
      <c r="D2971" s="75">
        <v>68.6333333333333</v>
      </c>
      <c r="E2971" s="75">
        <v>65.9</v>
      </c>
    </row>
    <row r="2972" ht="15.75" customHeight="1">
      <c r="A2972" s="13">
        <v>42155.979166666664</v>
      </c>
      <c r="B2972" s="75">
        <v>59.0</v>
      </c>
      <c r="C2972" s="75">
        <v>57.0</v>
      </c>
      <c r="D2972" s="75">
        <v>68.3833333333333</v>
      </c>
      <c r="E2972" s="75">
        <v>65.15</v>
      </c>
    </row>
    <row r="2973" ht="15.75" customHeight="1">
      <c r="A2973" s="13">
        <v>42155.989583333336</v>
      </c>
      <c r="B2973" s="75">
        <v>59.0</v>
      </c>
      <c r="C2973" s="75">
        <v>57.0</v>
      </c>
      <c r="D2973" s="75">
        <v>68.1333333333333</v>
      </c>
      <c r="E2973" s="75">
        <v>64.4</v>
      </c>
    </row>
    <row r="2974" ht="15.75" customHeight="1">
      <c r="A2974" s="13">
        <v>42156.0</v>
      </c>
      <c r="B2974" s="75">
        <v>59.0</v>
      </c>
      <c r="C2974" s="75">
        <v>56.8833333333333</v>
      </c>
      <c r="D2974" s="75">
        <v>67.8833333333333</v>
      </c>
      <c r="E2974" s="75">
        <v>63.7666666666667</v>
      </c>
    </row>
    <row r="2975" ht="15.75" customHeight="1">
      <c r="A2975" s="13">
        <v>42156.010416666664</v>
      </c>
      <c r="B2975" s="75">
        <v>59.0</v>
      </c>
      <c r="C2975" s="75">
        <v>56.6333333333333</v>
      </c>
      <c r="D2975" s="75">
        <v>67.6333333333333</v>
      </c>
      <c r="E2975" s="75">
        <v>63.2666666666667</v>
      </c>
    </row>
    <row r="2976" ht="15.75" customHeight="1">
      <c r="A2976" s="13">
        <v>42156.020833333336</v>
      </c>
      <c r="B2976" s="75">
        <v>59.0</v>
      </c>
      <c r="C2976" s="75">
        <v>56.3833333333333</v>
      </c>
      <c r="D2976" s="75">
        <v>67.3833333333333</v>
      </c>
      <c r="E2976" s="75">
        <v>62.7666666666667</v>
      </c>
    </row>
    <row r="2977" ht="15.75" customHeight="1">
      <c r="A2977" s="13">
        <v>42156.03125</v>
      </c>
      <c r="B2977" s="75">
        <v>59.0</v>
      </c>
      <c r="C2977" s="75">
        <v>56.1333333333333</v>
      </c>
      <c r="D2977" s="75">
        <v>67.1333333333333</v>
      </c>
      <c r="E2977" s="75">
        <v>62.2666666666667</v>
      </c>
    </row>
    <row r="2978" ht="15.75" customHeight="1">
      <c r="A2978" s="13">
        <v>42156.041666666664</v>
      </c>
      <c r="B2978" s="75">
        <v>59.0</v>
      </c>
      <c r="C2978" s="75">
        <v>55.8833333333333</v>
      </c>
      <c r="D2978" s="75">
        <v>66.8833333333333</v>
      </c>
      <c r="E2978" s="75">
        <v>61.65</v>
      </c>
    </row>
    <row r="2979" ht="15.75" customHeight="1">
      <c r="A2979" s="13">
        <v>42156.052083333336</v>
      </c>
      <c r="B2979" s="75">
        <v>59.0</v>
      </c>
      <c r="C2979" s="75">
        <v>55.6333333333333</v>
      </c>
      <c r="D2979" s="75">
        <v>66.6333333333333</v>
      </c>
      <c r="E2979" s="75">
        <v>60.9</v>
      </c>
    </row>
    <row r="2980" ht="15.75" customHeight="1">
      <c r="A2980" s="13">
        <v>42156.0625</v>
      </c>
      <c r="B2980" s="75">
        <v>59.0</v>
      </c>
      <c r="C2980" s="75">
        <v>55.3833333333333</v>
      </c>
      <c r="D2980" s="75">
        <v>66.3833333333333</v>
      </c>
      <c r="E2980" s="75">
        <v>60.15</v>
      </c>
    </row>
    <row r="2981" ht="15.75" customHeight="1">
      <c r="A2981" s="13">
        <v>42156.072916666664</v>
      </c>
      <c r="B2981" s="75">
        <v>59.0</v>
      </c>
      <c r="C2981" s="75">
        <v>55.1333333333333</v>
      </c>
      <c r="D2981" s="75">
        <v>66.1333333333333</v>
      </c>
      <c r="E2981" s="75">
        <v>59.4</v>
      </c>
    </row>
    <row r="2982" ht="15.75" customHeight="1">
      <c r="A2982" s="13">
        <v>42156.083333333336</v>
      </c>
      <c r="B2982" s="75">
        <v>59.0</v>
      </c>
      <c r="C2982" s="75">
        <v>55.0</v>
      </c>
      <c r="D2982" s="75">
        <v>65.7666666666667</v>
      </c>
      <c r="E2982" s="75">
        <v>58.8833333333333</v>
      </c>
    </row>
    <row r="2983" ht="15.75" customHeight="1">
      <c r="A2983" s="13">
        <v>42156.09375</v>
      </c>
      <c r="B2983" s="75">
        <v>59.0</v>
      </c>
      <c r="C2983" s="75">
        <v>55.0</v>
      </c>
      <c r="D2983" s="75">
        <v>65.2666666666667</v>
      </c>
      <c r="E2983" s="75">
        <v>58.6333333333333</v>
      </c>
    </row>
    <row r="2984" ht="15.75" customHeight="1">
      <c r="A2984" s="13">
        <v>42156.104166666664</v>
      </c>
      <c r="B2984" s="75">
        <v>59.0</v>
      </c>
      <c r="C2984" s="75">
        <v>55.0</v>
      </c>
      <c r="D2984" s="75">
        <v>64.7666666666667</v>
      </c>
      <c r="E2984" s="75">
        <v>58.3833333333333</v>
      </c>
    </row>
    <row r="2985" ht="15.75" customHeight="1">
      <c r="A2985" s="13">
        <v>42156.114583333336</v>
      </c>
      <c r="B2985" s="75">
        <v>59.0</v>
      </c>
      <c r="C2985" s="75">
        <v>55.0</v>
      </c>
      <c r="D2985" s="75">
        <v>64.2666666666667</v>
      </c>
      <c r="E2985" s="75">
        <v>58.1333333333333</v>
      </c>
    </row>
    <row r="2986" ht="15.75" customHeight="1">
      <c r="A2986" s="13">
        <v>42156.125</v>
      </c>
      <c r="B2986" s="75">
        <v>59.0</v>
      </c>
      <c r="C2986" s="75">
        <v>55.1166666666667</v>
      </c>
      <c r="D2986" s="75">
        <v>63.8833333333333</v>
      </c>
      <c r="E2986" s="75">
        <v>58.0</v>
      </c>
    </row>
    <row r="2987" ht="15.75" customHeight="1">
      <c r="A2987" s="13">
        <v>42156.135416666664</v>
      </c>
      <c r="B2987" s="75">
        <v>59.0</v>
      </c>
      <c r="C2987" s="75">
        <v>55.3666666666667</v>
      </c>
      <c r="D2987" s="75">
        <v>63.6333333333333</v>
      </c>
      <c r="E2987" s="75">
        <v>58.0</v>
      </c>
    </row>
    <row r="2988" ht="15.75" customHeight="1">
      <c r="A2988" s="13">
        <v>42156.145833333336</v>
      </c>
      <c r="B2988" s="75">
        <v>59.0</v>
      </c>
      <c r="C2988" s="75">
        <v>55.6166666666667</v>
      </c>
      <c r="D2988" s="75">
        <v>63.3833333333333</v>
      </c>
      <c r="E2988" s="75">
        <v>58.0</v>
      </c>
    </row>
    <row r="2989" ht="15.75" customHeight="1">
      <c r="A2989" s="13">
        <v>42156.15625</v>
      </c>
      <c r="B2989" s="75">
        <v>59.0</v>
      </c>
      <c r="C2989" s="75">
        <v>55.8666666666667</v>
      </c>
      <c r="D2989" s="75">
        <v>63.1333333333333</v>
      </c>
      <c r="E2989" s="75">
        <v>58.0</v>
      </c>
    </row>
    <row r="2990" ht="15.75" customHeight="1">
      <c r="A2990" s="13">
        <v>42156.166666666664</v>
      </c>
      <c r="B2990" s="75">
        <v>59.0</v>
      </c>
      <c r="C2990" s="75">
        <v>56.1166666666667</v>
      </c>
      <c r="D2990" s="75">
        <v>62.8833333333333</v>
      </c>
      <c r="E2990" s="75">
        <v>57.8833333333333</v>
      </c>
    </row>
    <row r="2991" ht="15.75" customHeight="1">
      <c r="A2991" s="13">
        <v>42156.177083333336</v>
      </c>
      <c r="B2991" s="75">
        <v>59.0</v>
      </c>
      <c r="C2991" s="75">
        <v>56.3666666666667</v>
      </c>
      <c r="D2991" s="75">
        <v>62.6333333333333</v>
      </c>
      <c r="E2991" s="75">
        <v>57.6333333333333</v>
      </c>
    </row>
    <row r="2992" ht="15.75" customHeight="1">
      <c r="A2992" s="13">
        <v>42156.1875</v>
      </c>
      <c r="B2992" s="75">
        <v>59.0</v>
      </c>
      <c r="C2992" s="75">
        <v>56.6166666666667</v>
      </c>
      <c r="D2992" s="75">
        <v>62.3833333333333</v>
      </c>
      <c r="E2992" s="75">
        <v>57.3833333333333</v>
      </c>
    </row>
    <row r="2993" ht="15.75" customHeight="1">
      <c r="A2993" s="13">
        <v>42156.197916666664</v>
      </c>
      <c r="B2993" s="75">
        <v>59.0</v>
      </c>
      <c r="C2993" s="75">
        <v>56.8666666666667</v>
      </c>
      <c r="D2993" s="75">
        <v>62.1333333333333</v>
      </c>
      <c r="E2993" s="75">
        <v>57.1333333333333</v>
      </c>
    </row>
    <row r="2994" ht="15.75" customHeight="1">
      <c r="A2994" s="13">
        <v>42156.208333333336</v>
      </c>
      <c r="B2994" s="75">
        <v>59.0</v>
      </c>
      <c r="C2994" s="75">
        <v>57.1166666666667</v>
      </c>
      <c r="D2994" s="75">
        <v>61.8833333333333</v>
      </c>
      <c r="E2994" s="75">
        <v>57.1166666666667</v>
      </c>
    </row>
    <row r="2995" ht="15.75" customHeight="1">
      <c r="A2995" s="13">
        <v>42156.21875</v>
      </c>
      <c r="B2995" s="75">
        <v>59.0</v>
      </c>
      <c r="C2995" s="75">
        <v>57.3666666666667</v>
      </c>
      <c r="D2995" s="75">
        <v>61.6333333333333</v>
      </c>
      <c r="E2995" s="75">
        <v>57.3666666666667</v>
      </c>
    </row>
    <row r="2996" ht="15.75" customHeight="1">
      <c r="A2996" s="13">
        <v>42156.229166666664</v>
      </c>
      <c r="B2996" s="75">
        <v>59.0</v>
      </c>
      <c r="C2996" s="75">
        <v>57.6166666666667</v>
      </c>
      <c r="D2996" s="75">
        <v>61.3833333333333</v>
      </c>
      <c r="E2996" s="75">
        <v>57.6166666666667</v>
      </c>
    </row>
    <row r="2997" ht="15.75" customHeight="1">
      <c r="A2997" s="13">
        <v>42156.239583333336</v>
      </c>
      <c r="B2997" s="75">
        <v>59.0</v>
      </c>
      <c r="C2997" s="75">
        <v>57.8666666666667</v>
      </c>
      <c r="D2997" s="75">
        <v>61.1333333333333</v>
      </c>
      <c r="E2997" s="75">
        <v>57.8666666666667</v>
      </c>
    </row>
    <row r="2998" ht="15.75" customHeight="1">
      <c r="A2998" s="13">
        <v>42156.25</v>
      </c>
      <c r="B2998" s="75">
        <v>59.0666666666667</v>
      </c>
      <c r="C2998" s="75">
        <v>58.1166666666667</v>
      </c>
      <c r="D2998" s="75">
        <v>61.1166666666667</v>
      </c>
      <c r="E2998" s="75">
        <v>58.2333333333333</v>
      </c>
    </row>
    <row r="2999" ht="15.75" customHeight="1">
      <c r="A2999" s="13">
        <v>42156.260416666664</v>
      </c>
      <c r="B2999" s="75">
        <v>59.3166666666667</v>
      </c>
      <c r="C2999" s="75">
        <v>58.3666666666667</v>
      </c>
      <c r="D2999" s="75">
        <v>61.3666666666667</v>
      </c>
      <c r="E2999" s="75">
        <v>58.7333333333333</v>
      </c>
    </row>
    <row r="3000" ht="15.75" customHeight="1">
      <c r="A3000" s="13">
        <v>42156.270833333336</v>
      </c>
      <c r="B3000" s="75">
        <v>59.5666666666667</v>
      </c>
      <c r="C3000" s="75">
        <v>58.6166666666667</v>
      </c>
      <c r="D3000" s="75">
        <v>61.6166666666667</v>
      </c>
      <c r="E3000" s="75">
        <v>59.2333333333333</v>
      </c>
    </row>
    <row r="3001" ht="15.75" customHeight="1">
      <c r="A3001" s="13">
        <v>42156.28125</v>
      </c>
      <c r="B3001" s="75">
        <v>59.8166666666667</v>
      </c>
      <c r="C3001" s="75">
        <v>58.8666666666667</v>
      </c>
      <c r="D3001" s="75">
        <v>61.8666666666667</v>
      </c>
      <c r="E3001" s="75">
        <v>59.7333333333333</v>
      </c>
    </row>
    <row r="3002" ht="15.75" customHeight="1">
      <c r="A3002" s="13">
        <v>42156.291666666664</v>
      </c>
      <c r="B3002" s="75">
        <v>60.1333333333333</v>
      </c>
      <c r="C3002" s="75">
        <v>59.4666666666667</v>
      </c>
      <c r="D3002" s="75">
        <v>62.8166666666667</v>
      </c>
      <c r="E3002" s="75">
        <v>60.7</v>
      </c>
    </row>
    <row r="3003" ht="15.75" customHeight="1">
      <c r="A3003" s="13">
        <v>42156.302083333336</v>
      </c>
      <c r="B3003" s="75">
        <v>60.6333333333333</v>
      </c>
      <c r="C3003" s="75">
        <v>60.4666666666667</v>
      </c>
      <c r="D3003" s="75">
        <v>64.5666666666667</v>
      </c>
      <c r="E3003" s="75">
        <v>62.2</v>
      </c>
    </row>
    <row r="3004" ht="15.75" customHeight="1">
      <c r="A3004" s="13">
        <v>42156.3125</v>
      </c>
      <c r="B3004" s="75">
        <v>61.1333333333333</v>
      </c>
      <c r="C3004" s="75">
        <v>61.4666666666667</v>
      </c>
      <c r="D3004" s="75">
        <v>66.3166666666667</v>
      </c>
      <c r="E3004" s="75">
        <v>63.7</v>
      </c>
    </row>
    <row r="3005" ht="15.75" customHeight="1">
      <c r="A3005" s="13">
        <v>42156.322916666664</v>
      </c>
      <c r="B3005" s="75">
        <v>61.6333333333333</v>
      </c>
      <c r="C3005" s="75">
        <v>62.4666666666667</v>
      </c>
      <c r="D3005" s="75">
        <v>68.0666666666667</v>
      </c>
      <c r="E3005" s="75">
        <v>65.2</v>
      </c>
    </row>
    <row r="3006" ht="15.75" customHeight="1">
      <c r="A3006" s="13">
        <v>42156.333333333336</v>
      </c>
      <c r="B3006" s="75">
        <v>62.1333333333333</v>
      </c>
      <c r="C3006" s="75">
        <v>63.35</v>
      </c>
      <c r="D3006" s="75">
        <v>69.9333333333333</v>
      </c>
      <c r="E3006" s="75">
        <v>66.35</v>
      </c>
    </row>
    <row r="3007" ht="15.75" customHeight="1">
      <c r="A3007" s="13">
        <v>42156.34375</v>
      </c>
      <c r="B3007" s="75">
        <v>62.6333333333333</v>
      </c>
      <c r="C3007" s="75">
        <v>64.1</v>
      </c>
      <c r="D3007" s="75">
        <v>71.9333333333333</v>
      </c>
      <c r="E3007" s="75">
        <v>67.1</v>
      </c>
    </row>
    <row r="3008" ht="15.75" customHeight="1">
      <c r="A3008" s="13">
        <v>42156.354166666664</v>
      </c>
      <c r="B3008" s="75">
        <v>63.1333333333333</v>
      </c>
      <c r="C3008" s="75">
        <v>64.85</v>
      </c>
      <c r="D3008" s="75">
        <v>73.9333333333333</v>
      </c>
      <c r="E3008" s="75">
        <v>67.85</v>
      </c>
    </row>
    <row r="3009" ht="15.75" customHeight="1">
      <c r="A3009" s="13">
        <v>42156.364583333336</v>
      </c>
      <c r="B3009" s="75">
        <v>63.6333333333333</v>
      </c>
      <c r="C3009" s="75">
        <v>65.6</v>
      </c>
      <c r="D3009" s="75">
        <v>75.9333333333333</v>
      </c>
      <c r="E3009" s="75">
        <v>68.6</v>
      </c>
    </row>
    <row r="3010" ht="15.75" customHeight="1">
      <c r="A3010" s="13">
        <v>42156.375</v>
      </c>
      <c r="B3010" s="75">
        <v>64.0</v>
      </c>
      <c r="C3010" s="75">
        <v>66.2333333333333</v>
      </c>
      <c r="D3010" s="75">
        <v>77.4666666666667</v>
      </c>
      <c r="E3010" s="75">
        <v>69.35</v>
      </c>
    </row>
    <row r="3011" ht="15.75" customHeight="1">
      <c r="A3011" s="13">
        <v>42156.385416666664</v>
      </c>
      <c r="B3011" s="75">
        <v>64.0</v>
      </c>
      <c r="C3011" s="75">
        <v>66.7333333333333</v>
      </c>
      <c r="D3011" s="75">
        <v>78.4666666666667</v>
      </c>
      <c r="E3011" s="75">
        <v>70.1</v>
      </c>
    </row>
    <row r="3012" ht="15.75" customHeight="1">
      <c r="A3012" s="13">
        <v>42156.395833333336</v>
      </c>
      <c r="B3012" s="75">
        <v>64.5</v>
      </c>
      <c r="C3012" s="75">
        <v>67.2333333333333</v>
      </c>
      <c r="D3012" s="75">
        <v>79.4666666666667</v>
      </c>
      <c r="E3012" s="75">
        <v>70.85</v>
      </c>
    </row>
    <row r="3013" ht="15.75" customHeight="1">
      <c r="A3013" s="13">
        <v>42156.40625</v>
      </c>
      <c r="B3013" s="75">
        <v>65.4375</v>
      </c>
      <c r="C3013" s="75">
        <v>67.7333333333333</v>
      </c>
      <c r="D3013" s="75">
        <v>80.4666666666667</v>
      </c>
      <c r="E3013" s="75">
        <v>71.6</v>
      </c>
    </row>
    <row r="3014" ht="15.75" customHeight="1">
      <c r="A3014" s="13">
        <v>42156.416666666664</v>
      </c>
      <c r="B3014" s="75">
        <v>65.0666666666667</v>
      </c>
      <c r="C3014" s="75">
        <v>68.1166666666667</v>
      </c>
      <c r="D3014" s="75">
        <v>81.35</v>
      </c>
      <c r="E3014" s="75">
        <v>72.4666666666667</v>
      </c>
    </row>
    <row r="3015" ht="15.75" customHeight="1">
      <c r="A3015" s="13">
        <v>42156.427083333336</v>
      </c>
      <c r="B3015" s="75">
        <v>65.3166666666667</v>
      </c>
      <c r="C3015" s="75">
        <v>68.3666666666667</v>
      </c>
      <c r="D3015" s="75">
        <v>82.1</v>
      </c>
      <c r="E3015" s="75">
        <v>73.4666666666667</v>
      </c>
    </row>
    <row r="3016" ht="15.75" customHeight="1">
      <c r="A3016" s="13">
        <v>42156.4375</v>
      </c>
      <c r="B3016" s="75">
        <v>65.5666666666667</v>
      </c>
      <c r="C3016" s="75">
        <v>68.6166666666667</v>
      </c>
      <c r="D3016" s="75">
        <v>82.85</v>
      </c>
      <c r="E3016" s="75">
        <v>74.4666666666667</v>
      </c>
    </row>
    <row r="3017" ht="15.75" customHeight="1">
      <c r="A3017" s="13">
        <v>42156.447916666664</v>
      </c>
      <c r="B3017" s="75">
        <v>65.8166666666667</v>
      </c>
      <c r="C3017" s="75">
        <v>68.8666666666667</v>
      </c>
      <c r="D3017" s="75">
        <v>83.6</v>
      </c>
      <c r="E3017" s="75">
        <v>75.4666666666667</v>
      </c>
    </row>
    <row r="3018" ht="15.75" customHeight="1">
      <c r="A3018" s="13">
        <v>42156.458333333336</v>
      </c>
      <c r="B3018" s="75">
        <v>66.2666666666667</v>
      </c>
      <c r="C3018" s="75">
        <v>69.35</v>
      </c>
      <c r="D3018" s="75">
        <v>84.2333333333333</v>
      </c>
      <c r="E3018" s="75">
        <v>76.1166666666667</v>
      </c>
    </row>
    <row r="3019" ht="15.75" customHeight="1">
      <c r="A3019" s="13">
        <v>42156.46875</v>
      </c>
      <c r="B3019" s="75">
        <v>67.2666666666667</v>
      </c>
      <c r="C3019" s="75">
        <v>70.1</v>
      </c>
      <c r="D3019" s="75">
        <v>84.7333333333333</v>
      </c>
      <c r="E3019" s="75">
        <v>76.3666666666667</v>
      </c>
    </row>
    <row r="3020" ht="15.75" customHeight="1">
      <c r="A3020" s="13">
        <v>42156.479166666664</v>
      </c>
      <c r="B3020" s="75">
        <v>68.2666666666667</v>
      </c>
      <c r="C3020" s="75">
        <v>70.85</v>
      </c>
      <c r="D3020" s="75">
        <v>85.2333333333333</v>
      </c>
      <c r="E3020" s="75">
        <v>76.6166666666667</v>
      </c>
    </row>
    <row r="3021" ht="15.75" customHeight="1">
      <c r="A3021" s="13">
        <v>42156.489583333336</v>
      </c>
      <c r="B3021" s="75">
        <v>69.2666666666667</v>
      </c>
      <c r="C3021" s="75">
        <v>71.6</v>
      </c>
      <c r="D3021" s="75">
        <v>85.7333333333333</v>
      </c>
      <c r="E3021" s="75">
        <v>76.8666666666667</v>
      </c>
    </row>
    <row r="3022" ht="15.75" customHeight="1">
      <c r="A3022" s="13">
        <v>42156.5</v>
      </c>
      <c r="B3022" s="75">
        <v>70.0666666666667</v>
      </c>
      <c r="C3022" s="75">
        <v>72.1166666666667</v>
      </c>
      <c r="D3022" s="75">
        <v>86.2333333333333</v>
      </c>
      <c r="E3022" s="75">
        <v>77.5833333333333</v>
      </c>
    </row>
    <row r="3023" ht="15.75" customHeight="1">
      <c r="A3023" s="13">
        <v>42156.510416666664</v>
      </c>
      <c r="B3023" s="75">
        <v>70.3166666666667</v>
      </c>
      <c r="C3023" s="75">
        <v>72.3666666666667</v>
      </c>
      <c r="D3023" s="75">
        <v>86.7333333333333</v>
      </c>
      <c r="E3023" s="75">
        <v>78.8333333333333</v>
      </c>
    </row>
    <row r="3024" ht="15.75" customHeight="1">
      <c r="A3024" s="13">
        <v>42156.520833333336</v>
      </c>
      <c r="B3024" s="75">
        <v>70.5666666666667</v>
      </c>
      <c r="C3024" s="75">
        <v>72.6166666666667</v>
      </c>
      <c r="D3024" s="75">
        <v>87.2333333333333</v>
      </c>
      <c r="E3024" s="75">
        <v>80.0833333333333</v>
      </c>
    </row>
    <row r="3025" ht="15.75" customHeight="1">
      <c r="A3025" s="13">
        <v>42156.53125</v>
      </c>
      <c r="B3025" s="75">
        <v>70.8166666666667</v>
      </c>
      <c r="C3025" s="75">
        <v>72.8666666666667</v>
      </c>
      <c r="D3025" s="75">
        <v>87.7333333333333</v>
      </c>
      <c r="E3025" s="75">
        <v>81.3333333333333</v>
      </c>
    </row>
    <row r="3026" ht="15.75" customHeight="1">
      <c r="A3026" s="13">
        <v>42156.541666666664</v>
      </c>
      <c r="B3026" s="75">
        <v>71.0666666666667</v>
      </c>
      <c r="C3026" s="75">
        <v>73.0</v>
      </c>
      <c r="D3026" s="75">
        <v>88.35</v>
      </c>
      <c r="E3026" s="75">
        <v>82.2333333333333</v>
      </c>
    </row>
    <row r="3027" ht="15.75" customHeight="1">
      <c r="A3027" s="13">
        <v>42156.552083333336</v>
      </c>
      <c r="B3027" s="75">
        <v>71.3166666666667</v>
      </c>
      <c r="C3027" s="75">
        <v>73.0</v>
      </c>
      <c r="D3027" s="75">
        <v>89.1</v>
      </c>
      <c r="E3027" s="75">
        <v>82.7333333333333</v>
      </c>
    </row>
    <row r="3028" ht="15.75" customHeight="1">
      <c r="A3028" s="13">
        <v>42156.5625</v>
      </c>
      <c r="B3028" s="75">
        <v>71.5666666666667</v>
      </c>
      <c r="C3028" s="75">
        <v>73.0</v>
      </c>
      <c r="D3028" s="75">
        <v>89.85</v>
      </c>
      <c r="E3028" s="75">
        <v>83.2333333333333</v>
      </c>
    </row>
    <row r="3029" ht="15.75" customHeight="1">
      <c r="A3029" s="13">
        <v>42156.572916666664</v>
      </c>
      <c r="B3029" s="75">
        <v>71.8166666666667</v>
      </c>
      <c r="C3029" s="75">
        <v>73.0</v>
      </c>
      <c r="D3029" s="75">
        <v>90.6</v>
      </c>
      <c r="E3029" s="75">
        <v>83.7333333333333</v>
      </c>
    </row>
    <row r="3030" ht="15.75" customHeight="1">
      <c r="A3030" s="13">
        <v>42156.583333333336</v>
      </c>
      <c r="B3030" s="75">
        <v>71.9333333333333</v>
      </c>
      <c r="C3030" s="75">
        <v>73.1166666666667</v>
      </c>
      <c r="D3030" s="75">
        <v>91.0</v>
      </c>
      <c r="E3030" s="75">
        <v>84.1166666666667</v>
      </c>
    </row>
    <row r="3031" ht="15.75" customHeight="1">
      <c r="A3031" s="13">
        <v>42156.59375</v>
      </c>
      <c r="B3031" s="75">
        <v>71.6833333333333</v>
      </c>
      <c r="C3031" s="75">
        <v>73.3666666666667</v>
      </c>
      <c r="D3031" s="75">
        <v>91.0</v>
      </c>
      <c r="E3031" s="75">
        <v>84.3666666666667</v>
      </c>
    </row>
    <row r="3032" ht="15.75" customHeight="1">
      <c r="A3032" s="13">
        <v>42156.604166666664</v>
      </c>
      <c r="B3032" s="75">
        <v>71.4333333333333</v>
      </c>
      <c r="C3032" s="75">
        <v>73.6166666666667</v>
      </c>
      <c r="D3032" s="75">
        <v>91.0</v>
      </c>
      <c r="E3032" s="75">
        <v>84.6166666666667</v>
      </c>
    </row>
    <row r="3033" ht="15.75" customHeight="1">
      <c r="A3033" s="13">
        <v>42156.614583333336</v>
      </c>
      <c r="B3033" s="75">
        <v>71.1833333333333</v>
      </c>
      <c r="C3033" s="75">
        <v>73.8666666666667</v>
      </c>
      <c r="D3033" s="75">
        <v>91.0</v>
      </c>
      <c r="E3033" s="75">
        <v>84.8666666666667</v>
      </c>
    </row>
    <row r="3034" ht="15.75" customHeight="1">
      <c r="A3034" s="13">
        <v>42156.625</v>
      </c>
      <c r="B3034" s="75">
        <v>70.8666666666667</v>
      </c>
      <c r="C3034" s="75">
        <v>73.8833333333333</v>
      </c>
      <c r="D3034" s="75">
        <v>91.0</v>
      </c>
      <c r="E3034" s="75">
        <v>85.0</v>
      </c>
    </row>
    <row r="3035" ht="15.75" customHeight="1">
      <c r="A3035" s="13">
        <v>42156.635416666664</v>
      </c>
      <c r="B3035" s="75">
        <v>70.3666666666667</v>
      </c>
      <c r="C3035" s="75">
        <v>73.6333333333333</v>
      </c>
      <c r="D3035" s="75">
        <v>91.0</v>
      </c>
      <c r="E3035" s="75">
        <v>85.0</v>
      </c>
    </row>
    <row r="3036" ht="15.75" customHeight="1">
      <c r="A3036" s="13">
        <v>42156.645833333336</v>
      </c>
      <c r="B3036" s="75">
        <v>69.8666666666667</v>
      </c>
      <c r="C3036" s="75">
        <v>73.3833333333333</v>
      </c>
      <c r="D3036" s="75">
        <v>91.0</v>
      </c>
      <c r="E3036" s="75">
        <v>85.0</v>
      </c>
    </row>
    <row r="3037" ht="15.75" customHeight="1">
      <c r="A3037" s="13">
        <v>42156.65625</v>
      </c>
      <c r="B3037" s="75">
        <v>69.3666666666667</v>
      </c>
      <c r="C3037" s="75">
        <v>73.1333333333333</v>
      </c>
      <c r="D3037" s="75">
        <v>91.0</v>
      </c>
      <c r="E3037" s="75">
        <v>85.0</v>
      </c>
    </row>
    <row r="3038" ht="15.75" customHeight="1">
      <c r="A3038" s="13">
        <v>42156.666666666664</v>
      </c>
      <c r="B3038" s="75">
        <v>68.9024390243902</v>
      </c>
      <c r="C3038" s="75">
        <v>72.7666666666667</v>
      </c>
      <c r="D3038" s="75">
        <v>90.8833333333333</v>
      </c>
      <c r="E3038" s="75">
        <v>85.1166666666667</v>
      </c>
    </row>
    <row r="3039" ht="15.75" customHeight="1">
      <c r="A3039" s="13">
        <v>42156.677083333336</v>
      </c>
      <c r="B3039" s="75">
        <v>68.5365853658537</v>
      </c>
      <c r="C3039" s="75">
        <v>72.2666666666667</v>
      </c>
      <c r="D3039" s="75">
        <v>90.6333333333333</v>
      </c>
      <c r="E3039" s="75">
        <v>85.3666666666667</v>
      </c>
    </row>
    <row r="3040" ht="15.75" customHeight="1">
      <c r="A3040" s="13">
        <v>42156.6875</v>
      </c>
      <c r="B3040" s="75">
        <v>68.1707317073171</v>
      </c>
      <c r="C3040" s="75">
        <v>71.7666666666667</v>
      </c>
      <c r="D3040" s="75">
        <v>90.3833333333333</v>
      </c>
      <c r="E3040" s="75">
        <v>85.6166666666667</v>
      </c>
    </row>
    <row r="3041" ht="15.75" customHeight="1">
      <c r="A3041" s="13">
        <v>42156.697916666664</v>
      </c>
      <c r="B3041" s="75">
        <v>67.5789473684211</v>
      </c>
      <c r="C3041" s="75">
        <v>71.2666666666667</v>
      </c>
      <c r="D3041" s="75">
        <v>90.1333333333333</v>
      </c>
      <c r="E3041" s="75">
        <v>85.8666666666667</v>
      </c>
    </row>
    <row r="3042" ht="15.75" customHeight="1">
      <c r="A3042" s="13">
        <v>42156.708333333336</v>
      </c>
      <c r="B3042" s="75">
        <v>66.9333333333333</v>
      </c>
      <c r="C3042" s="75">
        <v>70.65</v>
      </c>
      <c r="D3042" s="75">
        <v>89.7666666666667</v>
      </c>
      <c r="E3042" s="75">
        <v>85.65</v>
      </c>
    </row>
    <row r="3043" ht="15.75" customHeight="1">
      <c r="A3043" s="13">
        <v>42156.71875</v>
      </c>
      <c r="B3043" s="75">
        <v>66.6833333333333</v>
      </c>
      <c r="C3043" s="75">
        <v>69.9</v>
      </c>
      <c r="D3043" s="75">
        <v>89.2666666666667</v>
      </c>
      <c r="E3043" s="75">
        <v>84.9</v>
      </c>
    </row>
    <row r="3044" ht="15.75" customHeight="1">
      <c r="A3044" s="13">
        <v>42156.729166666664</v>
      </c>
      <c r="B3044" s="75">
        <v>66.4333333333333</v>
      </c>
      <c r="C3044" s="75">
        <v>69.15</v>
      </c>
      <c r="D3044" s="75">
        <v>88.7666666666667</v>
      </c>
      <c r="E3044" s="75">
        <v>84.15</v>
      </c>
    </row>
    <row r="3045" ht="15.75" customHeight="1">
      <c r="A3045" s="13">
        <v>42156.739583333336</v>
      </c>
      <c r="B3045" s="75">
        <v>66.1833333333333</v>
      </c>
      <c r="C3045" s="75">
        <v>68.4</v>
      </c>
      <c r="D3045" s="75">
        <v>88.2666666666667</v>
      </c>
      <c r="E3045" s="75">
        <v>83.4</v>
      </c>
    </row>
    <row r="3046" ht="15.75" customHeight="1">
      <c r="A3046" s="13">
        <v>42156.75</v>
      </c>
      <c r="B3046" s="75">
        <v>65.7837837837838</v>
      </c>
      <c r="C3046" s="75">
        <v>67.8833333333333</v>
      </c>
      <c r="D3046" s="75">
        <v>87.65</v>
      </c>
      <c r="E3046" s="75">
        <v>82.7666666666667</v>
      </c>
    </row>
    <row r="3047" ht="15.75" customHeight="1">
      <c r="A3047" s="13">
        <v>42156.760416666664</v>
      </c>
      <c r="B3047" s="75">
        <v>64.972972972973</v>
      </c>
      <c r="C3047" s="75">
        <v>67.6333333333333</v>
      </c>
      <c r="D3047" s="75">
        <v>86.9</v>
      </c>
      <c r="E3047" s="75">
        <v>82.2666666666667</v>
      </c>
    </row>
    <row r="3048" ht="15.75" customHeight="1">
      <c r="A3048" s="13">
        <v>42156.770833333336</v>
      </c>
      <c r="B3048" s="75">
        <v>64.1621621621622</v>
      </c>
      <c r="C3048" s="75">
        <v>67.3833333333333</v>
      </c>
      <c r="D3048" s="75">
        <v>86.15</v>
      </c>
      <c r="E3048" s="75">
        <v>81.7666666666667</v>
      </c>
    </row>
    <row r="3049" ht="15.75" customHeight="1">
      <c r="A3049" s="13">
        <v>42156.78125</v>
      </c>
      <c r="B3049" s="75">
        <v>64.0</v>
      </c>
      <c r="C3049" s="75">
        <v>67.1333333333333</v>
      </c>
      <c r="D3049" s="75">
        <v>85.4</v>
      </c>
      <c r="E3049" s="75">
        <v>81.2666666666667</v>
      </c>
    </row>
    <row r="3050" ht="15.75" customHeight="1">
      <c r="A3050" s="13">
        <v>42156.791666666664</v>
      </c>
      <c r="B3050" s="75">
        <v>63.8666666666667</v>
      </c>
      <c r="C3050" s="75">
        <v>66.65</v>
      </c>
      <c r="D3050" s="75">
        <v>84.5333333333333</v>
      </c>
      <c r="E3050" s="75">
        <v>80.7666666666667</v>
      </c>
    </row>
    <row r="3051" ht="15.75" customHeight="1">
      <c r="A3051" s="13">
        <v>42156.802083333336</v>
      </c>
      <c r="B3051" s="75">
        <v>63.3666666666667</v>
      </c>
      <c r="C3051" s="75">
        <v>65.9</v>
      </c>
      <c r="D3051" s="75">
        <v>83.5333333333333</v>
      </c>
      <c r="E3051" s="75">
        <v>80.2666666666667</v>
      </c>
    </row>
    <row r="3052" ht="15.75" customHeight="1">
      <c r="A3052" s="13">
        <v>42156.8125</v>
      </c>
      <c r="B3052" s="75">
        <v>62.8666666666667</v>
      </c>
      <c r="C3052" s="75">
        <v>65.15</v>
      </c>
      <c r="D3052" s="75">
        <v>82.5333333333333</v>
      </c>
      <c r="E3052" s="75">
        <v>79.7666666666667</v>
      </c>
    </row>
    <row r="3053" ht="15.75" customHeight="1">
      <c r="A3053" s="13">
        <v>42156.822916666664</v>
      </c>
      <c r="B3053" s="75">
        <v>62.3666666666667</v>
      </c>
      <c r="C3053" s="75">
        <v>64.4</v>
      </c>
      <c r="D3053" s="75">
        <v>81.5333333333333</v>
      </c>
      <c r="E3053" s="75">
        <v>79.2666666666667</v>
      </c>
    </row>
    <row r="3054" ht="15.75" customHeight="1">
      <c r="A3054" s="13">
        <v>42156.833333333336</v>
      </c>
      <c r="B3054" s="75">
        <v>61.875</v>
      </c>
      <c r="C3054" s="75">
        <v>63.8833333333333</v>
      </c>
      <c r="D3054" s="75">
        <v>80.5333333333333</v>
      </c>
      <c r="E3054" s="75">
        <v>78.5333333333333</v>
      </c>
    </row>
    <row r="3055" ht="15.75" customHeight="1">
      <c r="A3055" s="13">
        <v>42156.84375</v>
      </c>
      <c r="B3055" s="75">
        <v>61.40625</v>
      </c>
      <c r="C3055" s="75">
        <v>63.6333333333333</v>
      </c>
      <c r="D3055" s="75">
        <v>79.5333333333333</v>
      </c>
      <c r="E3055" s="75">
        <v>77.5333333333333</v>
      </c>
    </row>
    <row r="3056" ht="15.75" customHeight="1">
      <c r="A3056" s="13">
        <v>42156.854166666664</v>
      </c>
      <c r="B3056" s="75">
        <v>61.0</v>
      </c>
      <c r="C3056" s="75">
        <v>63.3833333333333</v>
      </c>
      <c r="D3056" s="75">
        <v>78.5333333333333</v>
      </c>
      <c r="E3056" s="75">
        <v>76.5333333333333</v>
      </c>
    </row>
    <row r="3057" ht="15.75" customHeight="1">
      <c r="A3057" s="13">
        <v>42156.864583333336</v>
      </c>
      <c r="B3057" s="75">
        <v>61.0</v>
      </c>
      <c r="C3057" s="75">
        <v>63.1333333333333</v>
      </c>
      <c r="D3057" s="75">
        <v>77.5333333333333</v>
      </c>
      <c r="E3057" s="75">
        <v>75.5333333333333</v>
      </c>
    </row>
    <row r="3058" ht="15.75" customHeight="1">
      <c r="A3058" s="13">
        <v>42156.875</v>
      </c>
      <c r="B3058" s="75">
        <v>60.9333333333333</v>
      </c>
      <c r="C3058" s="75">
        <v>62.8833333333333</v>
      </c>
      <c r="D3058" s="75">
        <v>76.7666666666667</v>
      </c>
      <c r="E3058" s="75">
        <v>74.65</v>
      </c>
    </row>
    <row r="3059" ht="15.75" customHeight="1">
      <c r="A3059" s="13">
        <v>42156.885416666664</v>
      </c>
      <c r="B3059" s="75">
        <v>60.6833333333333</v>
      </c>
      <c r="C3059" s="75">
        <v>62.6333333333333</v>
      </c>
      <c r="D3059" s="75">
        <v>76.2666666666667</v>
      </c>
      <c r="E3059" s="75">
        <v>73.9</v>
      </c>
    </row>
    <row r="3060" ht="15.75" customHeight="1">
      <c r="A3060" s="13">
        <v>42156.895833333336</v>
      </c>
      <c r="B3060" s="75">
        <v>60.4333333333333</v>
      </c>
      <c r="C3060" s="75">
        <v>62.3833333333333</v>
      </c>
      <c r="D3060" s="75">
        <v>75.7666666666667</v>
      </c>
      <c r="E3060" s="75">
        <v>73.15</v>
      </c>
    </row>
    <row r="3061" ht="15.75" customHeight="1">
      <c r="A3061" s="13">
        <v>42156.90625</v>
      </c>
      <c r="B3061" s="75">
        <v>60.1833333333333</v>
      </c>
      <c r="C3061" s="75">
        <v>62.1333333333333</v>
      </c>
      <c r="D3061" s="75">
        <v>75.2666666666667</v>
      </c>
      <c r="E3061" s="75">
        <v>72.4</v>
      </c>
    </row>
    <row r="3062" ht="15.75" customHeight="1">
      <c r="A3062" s="13">
        <v>42156.916666666664</v>
      </c>
      <c r="B3062" s="75">
        <v>60.0</v>
      </c>
      <c r="C3062" s="75">
        <v>62.3888888888889</v>
      </c>
      <c r="D3062" s="75">
        <v>74.7666666666667</v>
      </c>
      <c r="E3062" s="75">
        <v>71.5333333333333</v>
      </c>
    </row>
    <row r="3063" ht="15.75" customHeight="1">
      <c r="A3063" s="13">
        <v>42156.927083333336</v>
      </c>
      <c r="B3063" s="75">
        <v>60.0</v>
      </c>
      <c r="C3063" s="75">
        <v>62.8095238095238</v>
      </c>
      <c r="D3063" s="75">
        <v>74.2666666666667</v>
      </c>
      <c r="E3063" s="75">
        <v>70.5333333333333</v>
      </c>
    </row>
    <row r="3064" ht="15.75" customHeight="1">
      <c r="A3064" s="13">
        <v>42156.9375</v>
      </c>
      <c r="B3064" s="75">
        <v>60.0</v>
      </c>
      <c r="C3064" s="75">
        <v>62.0952380952381</v>
      </c>
      <c r="D3064" s="75">
        <v>73.7666666666667</v>
      </c>
      <c r="E3064" s="75">
        <v>69.5333333333333</v>
      </c>
    </row>
    <row r="3065" ht="15.75" customHeight="1">
      <c r="A3065" s="13">
        <v>42156.947916666664</v>
      </c>
      <c r="B3065" s="75">
        <v>60.0</v>
      </c>
      <c r="C3065" s="75">
        <v>61.3809523809524</v>
      </c>
      <c r="D3065" s="75">
        <v>73.2666666666667</v>
      </c>
      <c r="E3065" s="75">
        <v>68.5333333333333</v>
      </c>
    </row>
    <row r="3066" ht="15.75" customHeight="1">
      <c r="A3066" s="13">
        <v>42156.958333333336</v>
      </c>
      <c r="B3066" s="75">
        <v>59.9333333333333</v>
      </c>
      <c r="C3066" s="75">
        <v>60.8833333333333</v>
      </c>
      <c r="D3066" s="75">
        <v>73.0</v>
      </c>
      <c r="E3066" s="75">
        <v>67.7666666666667</v>
      </c>
    </row>
    <row r="3067" ht="15.75" customHeight="1">
      <c r="A3067" s="13">
        <v>42156.96875</v>
      </c>
      <c r="B3067" s="75">
        <v>59.6833333333333</v>
      </c>
      <c r="C3067" s="75">
        <v>60.6333333333333</v>
      </c>
      <c r="D3067" s="75">
        <v>73.0</v>
      </c>
      <c r="E3067" s="75">
        <v>67.2666666666667</v>
      </c>
    </row>
    <row r="3068" ht="15.75" customHeight="1">
      <c r="A3068" s="13">
        <v>42156.979166666664</v>
      </c>
      <c r="B3068" s="75">
        <v>59.4333333333333</v>
      </c>
      <c r="C3068" s="75">
        <v>60.3833333333333</v>
      </c>
      <c r="D3068" s="75">
        <v>73.0</v>
      </c>
      <c r="E3068" s="75">
        <v>66.7666666666667</v>
      </c>
    </row>
    <row r="3069" ht="15.75" customHeight="1">
      <c r="A3069" s="13">
        <v>42156.989583333336</v>
      </c>
      <c r="B3069" s="75">
        <v>59.1833333333333</v>
      </c>
      <c r="C3069" s="75">
        <v>60.1333333333333</v>
      </c>
      <c r="D3069" s="75">
        <v>73.0</v>
      </c>
      <c r="E3069" s="75">
        <v>66.2666666666667</v>
      </c>
    </row>
    <row r="3070" ht="15.75" customHeight="1">
      <c r="A3070" s="13">
        <v>42157.0</v>
      </c>
      <c r="B3070" s="75">
        <v>59.0</v>
      </c>
      <c r="C3070" s="75">
        <v>59.8833333333333</v>
      </c>
      <c r="D3070" s="75">
        <v>72.8833333333333</v>
      </c>
      <c r="E3070" s="75">
        <v>65.7666666666667</v>
      </c>
    </row>
    <row r="3071" ht="15.75" customHeight="1">
      <c r="A3071" s="13">
        <v>42157.010416666664</v>
      </c>
      <c r="B3071" s="75">
        <v>59.0</v>
      </c>
      <c r="C3071" s="75">
        <v>59.6333333333333</v>
      </c>
      <c r="D3071" s="75">
        <v>72.6333333333333</v>
      </c>
      <c r="E3071" s="75">
        <v>65.2666666666667</v>
      </c>
    </row>
    <row r="3072" ht="15.75" customHeight="1">
      <c r="A3072" s="13">
        <v>42157.020833333336</v>
      </c>
      <c r="B3072" s="75">
        <v>59.0</v>
      </c>
      <c r="C3072" s="75">
        <v>59.3833333333333</v>
      </c>
      <c r="D3072" s="75">
        <v>72.3833333333333</v>
      </c>
      <c r="E3072" s="75">
        <v>64.7666666666667</v>
      </c>
    </row>
    <row r="3073" ht="15.75" customHeight="1">
      <c r="A3073" s="13">
        <v>42157.03125</v>
      </c>
      <c r="B3073" s="75">
        <v>59.0</v>
      </c>
      <c r="C3073" s="75">
        <v>59.1333333333333</v>
      </c>
      <c r="D3073" s="75">
        <v>72.1333333333333</v>
      </c>
      <c r="E3073" s="75">
        <v>64.2666666666667</v>
      </c>
    </row>
    <row r="3074" ht="15.75" customHeight="1">
      <c r="A3074" s="13">
        <v>42157.041666666664</v>
      </c>
      <c r="B3074" s="75">
        <v>58.843137254902</v>
      </c>
      <c r="C3074" s="75">
        <v>59.0</v>
      </c>
      <c r="D3074" s="75">
        <v>71.7666666666667</v>
      </c>
      <c r="E3074" s="75">
        <v>63.8833333333333</v>
      </c>
    </row>
    <row r="3075" ht="15.75" customHeight="1">
      <c r="A3075" s="13">
        <v>42157.052083333336</v>
      </c>
      <c r="B3075" s="75">
        <v>58.2549019607843</v>
      </c>
      <c r="C3075" s="75">
        <v>59.0</v>
      </c>
      <c r="D3075" s="75">
        <v>71.2666666666667</v>
      </c>
      <c r="E3075" s="75">
        <v>63.6333333333333</v>
      </c>
    </row>
    <row r="3076" ht="15.75" customHeight="1">
      <c r="A3076" s="13">
        <v>42157.0625</v>
      </c>
      <c r="B3076" s="75">
        <v>57.6666666666667</v>
      </c>
      <c r="C3076" s="75">
        <v>59.0</v>
      </c>
      <c r="D3076" s="75">
        <v>70.7666666666667</v>
      </c>
      <c r="E3076" s="75">
        <v>63.3833333333333</v>
      </c>
    </row>
    <row r="3077" ht="15.75" customHeight="1">
      <c r="A3077" s="13">
        <v>42157.072916666664</v>
      </c>
      <c r="B3077" s="75">
        <v>57.078431372549</v>
      </c>
      <c r="C3077" s="75">
        <v>59.0</v>
      </c>
      <c r="D3077" s="75">
        <v>70.2666666666667</v>
      </c>
      <c r="E3077" s="75">
        <v>63.1333333333333</v>
      </c>
    </row>
    <row r="3078" ht="15.75" customHeight="1">
      <c r="A3078" s="13">
        <v>42157.083333333336</v>
      </c>
      <c r="B3078" s="75">
        <v>57.0</v>
      </c>
      <c r="C3078" s="75">
        <v>59.0</v>
      </c>
      <c r="D3078" s="75">
        <v>69.8833333333333</v>
      </c>
      <c r="E3078" s="75">
        <v>62.7666666666667</v>
      </c>
    </row>
    <row r="3079" ht="15.75" customHeight="1">
      <c r="A3079" s="13">
        <v>42157.09375</v>
      </c>
      <c r="B3079" s="75">
        <v>57.0</v>
      </c>
      <c r="C3079" s="75">
        <v>59.0</v>
      </c>
      <c r="D3079" s="75">
        <v>69.6333333333333</v>
      </c>
      <c r="E3079" s="75">
        <v>62.2666666666667</v>
      </c>
    </row>
    <row r="3080" ht="15.75" customHeight="1">
      <c r="A3080" s="13">
        <v>42157.104166666664</v>
      </c>
      <c r="B3080" s="75">
        <v>57.0</v>
      </c>
      <c r="C3080" s="75">
        <v>59.0</v>
      </c>
      <c r="D3080" s="75">
        <v>69.3833333333333</v>
      </c>
      <c r="E3080" s="75">
        <v>61.7666666666667</v>
      </c>
    </row>
    <row r="3081" ht="15.75" customHeight="1">
      <c r="A3081" s="13">
        <v>42157.114583333336</v>
      </c>
      <c r="B3081" s="75">
        <v>57.0</v>
      </c>
      <c r="C3081" s="75">
        <v>59.0</v>
      </c>
      <c r="D3081" s="75">
        <v>69.1333333333333</v>
      </c>
      <c r="E3081" s="75">
        <v>61.2666666666667</v>
      </c>
    </row>
    <row r="3082" ht="15.75" customHeight="1">
      <c r="A3082" s="13">
        <v>42157.125</v>
      </c>
      <c r="B3082" s="75">
        <v>57.0</v>
      </c>
      <c r="C3082" s="75">
        <v>59.0</v>
      </c>
      <c r="D3082" s="75">
        <v>68.8833333333333</v>
      </c>
      <c r="E3082" s="75">
        <v>61.0</v>
      </c>
    </row>
    <row r="3083" ht="15.75" customHeight="1">
      <c r="A3083" s="13">
        <v>42157.135416666664</v>
      </c>
      <c r="B3083" s="75">
        <v>57.0</v>
      </c>
      <c r="C3083" s="75">
        <v>59.0</v>
      </c>
      <c r="D3083" s="75">
        <v>68.6333333333333</v>
      </c>
      <c r="E3083" s="75">
        <v>61.0</v>
      </c>
    </row>
    <row r="3084" ht="15.75" customHeight="1">
      <c r="A3084" s="13">
        <v>42157.145833333336</v>
      </c>
      <c r="B3084" s="75">
        <v>57.0</v>
      </c>
      <c r="C3084" s="75">
        <v>59.0</v>
      </c>
      <c r="D3084" s="75">
        <v>68.3833333333333</v>
      </c>
      <c r="E3084" s="75">
        <v>61.0</v>
      </c>
    </row>
    <row r="3085" ht="15.75" customHeight="1">
      <c r="A3085" s="13">
        <v>42157.15625</v>
      </c>
      <c r="B3085" s="75">
        <v>57.0</v>
      </c>
      <c r="C3085" s="75">
        <v>59.0</v>
      </c>
      <c r="D3085" s="75">
        <v>68.1333333333333</v>
      </c>
      <c r="E3085" s="75">
        <v>61.0</v>
      </c>
    </row>
    <row r="3086" ht="15.75" customHeight="1">
      <c r="A3086" s="13">
        <v>42157.166666666664</v>
      </c>
      <c r="B3086" s="75">
        <v>57.0</v>
      </c>
      <c r="C3086" s="75">
        <v>59.3333333333333</v>
      </c>
      <c r="D3086" s="75">
        <v>67.8833333333333</v>
      </c>
      <c r="E3086" s="75">
        <v>60.8833333333333</v>
      </c>
    </row>
    <row r="3087" ht="15.75" customHeight="1">
      <c r="A3087" s="13">
        <v>42157.177083333336</v>
      </c>
      <c r="B3087" s="75">
        <v>57.0</v>
      </c>
      <c r="C3087" s="75">
        <v>60.0476190476191</v>
      </c>
      <c r="D3087" s="75">
        <v>67.6333333333333</v>
      </c>
      <c r="E3087" s="75">
        <v>60.6333333333333</v>
      </c>
    </row>
    <row r="3088" ht="15.75" customHeight="1">
      <c r="A3088" s="13">
        <v>42157.1875</v>
      </c>
      <c r="B3088" s="75">
        <v>57.0</v>
      </c>
      <c r="C3088" s="75">
        <v>60.7619047619048</v>
      </c>
      <c r="D3088" s="75">
        <v>67.3833333333333</v>
      </c>
      <c r="E3088" s="75">
        <v>60.3833333333333</v>
      </c>
    </row>
    <row r="3089" ht="15.75" customHeight="1">
      <c r="A3089" s="13">
        <v>42157.197916666664</v>
      </c>
      <c r="B3089" s="75">
        <v>57.0</v>
      </c>
      <c r="C3089" s="75">
        <v>60.4444444444444</v>
      </c>
      <c r="D3089" s="75">
        <v>67.1333333333333</v>
      </c>
      <c r="E3089" s="75">
        <v>60.1333333333333</v>
      </c>
    </row>
    <row r="3090" ht="15.75" customHeight="1">
      <c r="A3090" s="13">
        <v>42157.208333333336</v>
      </c>
      <c r="B3090" s="75">
        <v>57.0</v>
      </c>
      <c r="C3090" s="75">
        <v>60.0</v>
      </c>
      <c r="D3090" s="75">
        <v>66.7666666666667</v>
      </c>
      <c r="E3090" s="75">
        <v>60.1166666666667</v>
      </c>
    </row>
    <row r="3091" ht="15.75" customHeight="1">
      <c r="A3091" s="13">
        <v>42157.21875</v>
      </c>
      <c r="B3091" s="75">
        <v>57.0</v>
      </c>
      <c r="C3091" s="75">
        <v>60.0</v>
      </c>
      <c r="D3091" s="75">
        <v>66.2666666666667</v>
      </c>
      <c r="E3091" s="75">
        <v>60.3666666666667</v>
      </c>
    </row>
    <row r="3092" ht="15.75" customHeight="1">
      <c r="A3092" s="13">
        <v>42157.229166666664</v>
      </c>
      <c r="B3092" s="75">
        <v>57.0</v>
      </c>
      <c r="C3092" s="75">
        <v>60.0</v>
      </c>
      <c r="D3092" s="75">
        <v>65.7666666666667</v>
      </c>
      <c r="E3092" s="75">
        <v>60.6166666666667</v>
      </c>
    </row>
    <row r="3093" ht="15.75" customHeight="1">
      <c r="A3093" s="13">
        <v>42157.239583333336</v>
      </c>
      <c r="B3093" s="75">
        <v>57.0</v>
      </c>
      <c r="C3093" s="75">
        <v>60.0</v>
      </c>
      <c r="D3093" s="75">
        <v>65.2666666666667</v>
      </c>
      <c r="E3093" s="75">
        <v>60.8666666666667</v>
      </c>
    </row>
    <row r="3094" ht="15.75" customHeight="1">
      <c r="A3094" s="13">
        <v>42157.25</v>
      </c>
      <c r="B3094" s="75">
        <v>58.1333333333333</v>
      </c>
      <c r="C3094" s="75">
        <v>60.0</v>
      </c>
      <c r="D3094" s="75">
        <v>65.35</v>
      </c>
      <c r="E3094" s="75">
        <v>61.2333333333333</v>
      </c>
    </row>
    <row r="3095" ht="15.75" customHeight="1">
      <c r="A3095" s="13">
        <v>42157.260416666664</v>
      </c>
      <c r="B3095" s="75">
        <v>58.6333333333333</v>
      </c>
      <c r="C3095" s="75">
        <v>60.0</v>
      </c>
      <c r="D3095" s="75">
        <v>66.1</v>
      </c>
      <c r="E3095" s="75">
        <v>61.7333333333333</v>
      </c>
    </row>
    <row r="3096" ht="15.75" customHeight="1">
      <c r="A3096" s="13">
        <v>42157.270833333336</v>
      </c>
      <c r="B3096" s="75">
        <v>59.1333333333333</v>
      </c>
      <c r="C3096" s="75">
        <v>60.0</v>
      </c>
      <c r="D3096" s="75">
        <v>66.85</v>
      </c>
      <c r="E3096" s="75">
        <v>62.2333333333333</v>
      </c>
    </row>
    <row r="3097" ht="15.75" customHeight="1">
      <c r="A3097" s="13">
        <v>42157.28125</v>
      </c>
      <c r="B3097" s="75">
        <v>59.6333333333333</v>
      </c>
      <c r="C3097" s="75">
        <v>60.0</v>
      </c>
      <c r="D3097" s="75">
        <v>67.6</v>
      </c>
      <c r="E3097" s="75">
        <v>62.7333333333333</v>
      </c>
    </row>
    <row r="3098" ht="15.75" customHeight="1">
      <c r="A3098" s="13">
        <v>42157.291666666664</v>
      </c>
      <c r="B3098" s="75">
        <v>60.0666666666667</v>
      </c>
      <c r="C3098" s="75">
        <v>60.1166666666667</v>
      </c>
      <c r="D3098" s="75">
        <v>68.8166666666667</v>
      </c>
      <c r="E3098" s="75">
        <v>63.35</v>
      </c>
    </row>
    <row r="3099" ht="15.75" customHeight="1">
      <c r="A3099" s="13">
        <v>42157.302083333336</v>
      </c>
      <c r="B3099" s="75">
        <v>60.3166666666667</v>
      </c>
      <c r="C3099" s="75">
        <v>60.3666666666667</v>
      </c>
      <c r="D3099" s="75">
        <v>70.5666666666667</v>
      </c>
      <c r="E3099" s="75">
        <v>64.1</v>
      </c>
    </row>
    <row r="3100" ht="15.75" customHeight="1">
      <c r="A3100" s="13">
        <v>42157.3125</v>
      </c>
      <c r="B3100" s="75">
        <v>60.5666666666667</v>
      </c>
      <c r="C3100" s="75">
        <v>60.6166666666667</v>
      </c>
      <c r="D3100" s="75">
        <v>72.3166666666667</v>
      </c>
      <c r="E3100" s="75">
        <v>64.85</v>
      </c>
    </row>
    <row r="3101" ht="15.75" customHeight="1">
      <c r="A3101" s="13">
        <v>42157.322916666664</v>
      </c>
      <c r="B3101" s="75">
        <v>60.8166666666667</v>
      </c>
      <c r="C3101" s="75">
        <v>60.8666666666667</v>
      </c>
      <c r="D3101" s="75">
        <v>74.0666666666667</v>
      </c>
      <c r="E3101" s="75">
        <v>65.6</v>
      </c>
    </row>
    <row r="3102" ht="15.75" customHeight="1">
      <c r="A3102" s="13">
        <v>42157.333333333336</v>
      </c>
      <c r="B3102" s="75">
        <v>61.0</v>
      </c>
      <c r="C3102" s="75">
        <v>61.1166666666667</v>
      </c>
      <c r="D3102" s="75">
        <v>75.8166666666667</v>
      </c>
      <c r="E3102" s="75">
        <v>66.35</v>
      </c>
    </row>
    <row r="3103" ht="15.75" customHeight="1">
      <c r="A3103" s="13">
        <v>42157.34375</v>
      </c>
      <c r="B3103" s="75">
        <v>61.0</v>
      </c>
      <c r="C3103" s="75">
        <v>61.3666666666667</v>
      </c>
      <c r="D3103" s="75">
        <v>77.5666666666667</v>
      </c>
      <c r="E3103" s="75">
        <v>67.1</v>
      </c>
    </row>
    <row r="3104" ht="15.75" customHeight="1">
      <c r="A3104" s="13">
        <v>42157.354166666664</v>
      </c>
      <c r="B3104" s="75">
        <v>61.0</v>
      </c>
      <c r="C3104" s="75">
        <v>61.6166666666667</v>
      </c>
      <c r="D3104" s="75">
        <v>79.3166666666667</v>
      </c>
      <c r="E3104" s="75">
        <v>67.85</v>
      </c>
    </row>
    <row r="3105" ht="15.75" customHeight="1">
      <c r="A3105" s="13">
        <v>42157.364583333336</v>
      </c>
      <c r="B3105" s="75">
        <v>61.0</v>
      </c>
      <c r="C3105" s="75">
        <v>61.8666666666667</v>
      </c>
      <c r="D3105" s="75">
        <v>81.0666666666667</v>
      </c>
      <c r="E3105" s="75">
        <v>68.6</v>
      </c>
    </row>
    <row r="3106" ht="15.75" customHeight="1">
      <c r="A3106" s="13">
        <v>42157.375</v>
      </c>
      <c r="B3106" s="75">
        <v>61.0</v>
      </c>
      <c r="C3106" s="75">
        <v>62.1166666666667</v>
      </c>
      <c r="D3106" s="75">
        <v>82.2333333333333</v>
      </c>
      <c r="E3106" s="75">
        <v>69.4666666666667</v>
      </c>
    </row>
    <row r="3107" ht="15.75" customHeight="1">
      <c r="A3107" s="13">
        <v>42157.385416666664</v>
      </c>
      <c r="B3107" s="75">
        <v>61.0</v>
      </c>
      <c r="C3107" s="75">
        <v>62.3666666666667</v>
      </c>
      <c r="D3107" s="75">
        <v>82.7333333333333</v>
      </c>
      <c r="E3107" s="75">
        <v>70.4666666666667</v>
      </c>
    </row>
    <row r="3108" ht="15.75" customHeight="1">
      <c r="A3108" s="13">
        <v>42157.395833333336</v>
      </c>
      <c r="B3108" s="75">
        <v>61.0</v>
      </c>
      <c r="C3108" s="75">
        <v>62.6166666666667</v>
      </c>
      <c r="D3108" s="75">
        <v>83.2333333333333</v>
      </c>
      <c r="E3108" s="75">
        <v>71.4666666666667</v>
      </c>
    </row>
    <row r="3109" ht="15.75" customHeight="1">
      <c r="A3109" s="13">
        <v>42157.40625</v>
      </c>
      <c r="B3109" s="75">
        <v>61.0</v>
      </c>
      <c r="C3109" s="75">
        <v>62.8666666666667</v>
      </c>
      <c r="D3109" s="75">
        <v>83.7333333333333</v>
      </c>
      <c r="E3109" s="75">
        <v>72.4666666666667</v>
      </c>
    </row>
    <row r="3110" ht="15.75" customHeight="1">
      <c r="A3110" s="13">
        <v>42157.416666666664</v>
      </c>
      <c r="B3110" s="75">
        <v>61.0666666666667</v>
      </c>
      <c r="C3110" s="75">
        <v>63.3962264150943</v>
      </c>
      <c r="D3110" s="75">
        <v>84.2333333333333</v>
      </c>
      <c r="E3110" s="75">
        <v>73.35</v>
      </c>
    </row>
    <row r="3111" ht="15.75" customHeight="1">
      <c r="A3111" s="13">
        <v>42157.427083333336</v>
      </c>
      <c r="B3111" s="75">
        <v>61.3166666666667</v>
      </c>
      <c r="C3111" s="75">
        <v>64.2452830188679</v>
      </c>
      <c r="D3111" s="75">
        <v>84.7333333333333</v>
      </c>
      <c r="E3111" s="75">
        <v>74.1</v>
      </c>
    </row>
    <row r="3112" ht="15.75" customHeight="1">
      <c r="A3112" s="13">
        <v>42157.4375</v>
      </c>
      <c r="B3112" s="75">
        <v>61.5666666666667</v>
      </c>
      <c r="C3112" s="75">
        <v>65.0943396226415</v>
      </c>
      <c r="D3112" s="75">
        <v>85.2333333333333</v>
      </c>
      <c r="E3112" s="75">
        <v>74.85</v>
      </c>
    </row>
    <row r="3113" ht="15.75" customHeight="1">
      <c r="A3113" s="13">
        <v>42157.447916666664</v>
      </c>
      <c r="B3113" s="75">
        <v>61.8166666666667</v>
      </c>
      <c r="C3113" s="75">
        <v>65.9433962264151</v>
      </c>
      <c r="D3113" s="75">
        <v>85.7333333333333</v>
      </c>
      <c r="E3113" s="75">
        <v>75.6</v>
      </c>
    </row>
    <row r="3114" ht="15.75" customHeight="1">
      <c r="A3114" s="13">
        <v>42157.458333333336</v>
      </c>
      <c r="B3114" s="75">
        <v>61.8666666666667</v>
      </c>
      <c r="C3114" s="75">
        <v>66.2333333333333</v>
      </c>
      <c r="D3114" s="75">
        <v>86.35</v>
      </c>
      <c r="E3114" s="75">
        <v>76.4666666666667</v>
      </c>
    </row>
    <row r="3115" ht="15.75" customHeight="1">
      <c r="A3115" s="13">
        <v>42157.46875</v>
      </c>
      <c r="B3115" s="75">
        <v>61.3666666666667</v>
      </c>
      <c r="C3115" s="75">
        <v>66.7333333333333</v>
      </c>
      <c r="D3115" s="75">
        <v>87.1</v>
      </c>
      <c r="E3115" s="75">
        <v>77.4666666666667</v>
      </c>
    </row>
    <row r="3116" ht="15.75" customHeight="1">
      <c r="A3116" s="13">
        <v>42157.479166666664</v>
      </c>
      <c r="B3116" s="75">
        <v>61.1333333333333</v>
      </c>
      <c r="C3116" s="75">
        <v>67.2333333333333</v>
      </c>
      <c r="D3116" s="75">
        <v>87.85</v>
      </c>
      <c r="E3116" s="75">
        <v>78.4666666666667</v>
      </c>
    </row>
    <row r="3117" ht="15.75" customHeight="1">
      <c r="A3117" s="13">
        <v>42157.489583333336</v>
      </c>
      <c r="B3117" s="75">
        <v>61.6333333333333</v>
      </c>
      <c r="C3117" s="75">
        <v>67.7333333333333</v>
      </c>
      <c r="D3117" s="75">
        <v>88.6</v>
      </c>
      <c r="E3117" s="75">
        <v>79.4666666666667</v>
      </c>
    </row>
    <row r="3118" ht="15.75" customHeight="1">
      <c r="A3118" s="13">
        <v>42157.5</v>
      </c>
      <c r="B3118" s="75">
        <v>62.0869565217391</v>
      </c>
      <c r="C3118" s="75">
        <v>68.2333333333333</v>
      </c>
      <c r="D3118" s="75">
        <v>89.1166666666667</v>
      </c>
      <c r="E3118" s="75">
        <v>80.2333333333333</v>
      </c>
    </row>
    <row r="3119" ht="15.75" customHeight="1">
      <c r="A3119" s="13">
        <v>42157.510416666664</v>
      </c>
      <c r="B3119" s="75">
        <v>62.4130434782609</v>
      </c>
      <c r="C3119" s="75">
        <v>68.7333333333333</v>
      </c>
      <c r="D3119" s="75">
        <v>89.3666666666667</v>
      </c>
      <c r="E3119" s="75">
        <v>80.7333333333333</v>
      </c>
    </row>
    <row r="3120" ht="15.75" customHeight="1">
      <c r="A3120" s="13">
        <v>42157.520833333336</v>
      </c>
      <c r="B3120" s="75">
        <v>62.7391304347826</v>
      </c>
      <c r="C3120" s="75">
        <v>69.2333333333333</v>
      </c>
      <c r="D3120" s="75">
        <v>89.6166666666667</v>
      </c>
      <c r="E3120" s="75">
        <v>81.2333333333333</v>
      </c>
    </row>
    <row r="3121" ht="15.75" customHeight="1">
      <c r="A3121" s="13">
        <v>42157.53125</v>
      </c>
      <c r="B3121" s="75">
        <v>63.0</v>
      </c>
      <c r="C3121" s="75">
        <v>69.7333333333333</v>
      </c>
      <c r="D3121" s="75">
        <v>89.8666666666667</v>
      </c>
      <c r="E3121" s="75">
        <v>81.7333333333333</v>
      </c>
    </row>
    <row r="3122" ht="15.75" customHeight="1">
      <c r="A3122" s="13">
        <v>42157.541666666664</v>
      </c>
      <c r="B3122" s="75">
        <v>63.1333333333333</v>
      </c>
      <c r="C3122" s="75">
        <v>69.8833333333333</v>
      </c>
      <c r="D3122" s="75">
        <v>90.35</v>
      </c>
      <c r="E3122" s="75">
        <v>82.35</v>
      </c>
    </row>
    <row r="3123" ht="15.75" customHeight="1">
      <c r="A3123" s="13">
        <v>42157.552083333336</v>
      </c>
      <c r="B3123" s="75">
        <v>63.6333333333333</v>
      </c>
      <c r="C3123" s="75">
        <v>69.6333333333333</v>
      </c>
      <c r="D3123" s="75">
        <v>91.1</v>
      </c>
      <c r="E3123" s="75">
        <v>83.1</v>
      </c>
    </row>
    <row r="3124" ht="15.75" customHeight="1">
      <c r="A3124" s="13">
        <v>42157.5625</v>
      </c>
      <c r="B3124" s="75">
        <v>64.1333333333333</v>
      </c>
      <c r="C3124" s="75">
        <v>69.3833333333333</v>
      </c>
      <c r="D3124" s="75">
        <v>91.85</v>
      </c>
      <c r="E3124" s="75">
        <v>83.85</v>
      </c>
    </row>
    <row r="3125" ht="15.75" customHeight="1">
      <c r="A3125" s="13">
        <v>42157.572916666664</v>
      </c>
      <c r="B3125" s="75">
        <v>64.6333333333333</v>
      </c>
      <c r="C3125" s="75">
        <v>69.1333333333333</v>
      </c>
      <c r="D3125" s="75">
        <v>92.6</v>
      </c>
      <c r="E3125" s="75">
        <v>84.6</v>
      </c>
    </row>
    <row r="3126" ht="15.75" customHeight="1">
      <c r="A3126" s="13">
        <v>42157.583333333336</v>
      </c>
      <c r="B3126" s="75">
        <v>64.9333333333333</v>
      </c>
      <c r="C3126" s="75">
        <v>68.8833333333333</v>
      </c>
      <c r="D3126" s="75">
        <v>93.0</v>
      </c>
      <c r="E3126" s="75">
        <v>84.8833333333333</v>
      </c>
    </row>
    <row r="3127" ht="15.75" customHeight="1">
      <c r="A3127" s="13">
        <v>42157.59375</v>
      </c>
      <c r="B3127" s="75">
        <v>64.6833333333333</v>
      </c>
      <c r="C3127" s="75">
        <v>68.6333333333333</v>
      </c>
      <c r="D3127" s="75">
        <v>93.0</v>
      </c>
      <c r="E3127" s="75">
        <v>84.6333333333333</v>
      </c>
    </row>
    <row r="3128" ht="15.75" customHeight="1">
      <c r="A3128" s="13">
        <v>42157.604166666664</v>
      </c>
      <c r="B3128" s="75">
        <v>64.4333333333333</v>
      </c>
      <c r="C3128" s="75">
        <v>68.3833333333333</v>
      </c>
      <c r="D3128" s="75">
        <v>93.0</v>
      </c>
      <c r="E3128" s="75">
        <v>84.3833333333333</v>
      </c>
    </row>
    <row r="3129" ht="15.75" customHeight="1">
      <c r="A3129" s="13">
        <v>42157.614583333336</v>
      </c>
      <c r="B3129" s="75">
        <v>64.1833333333333</v>
      </c>
      <c r="C3129" s="75">
        <v>68.1333333333333</v>
      </c>
      <c r="D3129" s="75">
        <v>93.0</v>
      </c>
      <c r="E3129" s="75">
        <v>84.1333333333333</v>
      </c>
    </row>
    <row r="3130" ht="15.75" customHeight="1">
      <c r="A3130" s="13">
        <v>42157.625</v>
      </c>
      <c r="B3130" s="75">
        <v>64.0</v>
      </c>
      <c r="C3130" s="75">
        <v>68.1166666666667</v>
      </c>
      <c r="D3130" s="75">
        <v>92.65</v>
      </c>
      <c r="E3130" s="75">
        <v>84.2333333333333</v>
      </c>
    </row>
    <row r="3131" ht="15.75" customHeight="1">
      <c r="A3131" s="13">
        <v>42157.635416666664</v>
      </c>
      <c r="B3131" s="75">
        <v>64.0</v>
      </c>
      <c r="C3131" s="75">
        <v>68.3666666666667</v>
      </c>
      <c r="D3131" s="75">
        <v>91.9</v>
      </c>
      <c r="E3131" s="75">
        <v>84.7333333333333</v>
      </c>
    </row>
    <row r="3132" ht="15.75" customHeight="1">
      <c r="A3132" s="13">
        <v>42157.645833333336</v>
      </c>
      <c r="B3132" s="75">
        <v>64.0</v>
      </c>
      <c r="C3132" s="75">
        <v>68.6166666666667</v>
      </c>
      <c r="D3132" s="75">
        <v>91.15</v>
      </c>
      <c r="E3132" s="75">
        <v>85.2333333333333</v>
      </c>
    </row>
    <row r="3133" ht="15.75" customHeight="1">
      <c r="A3133" s="13">
        <v>42157.65625</v>
      </c>
      <c r="B3133" s="75">
        <v>64.0</v>
      </c>
      <c r="C3133" s="75">
        <v>68.8666666666667</v>
      </c>
      <c r="D3133" s="75">
        <v>90.4</v>
      </c>
      <c r="E3133" s="75">
        <v>85.7333333333333</v>
      </c>
    </row>
    <row r="3134" ht="15.75" customHeight="1">
      <c r="A3134" s="13">
        <v>42157.666666666664</v>
      </c>
      <c r="B3134" s="75">
        <v>63.8666666666667</v>
      </c>
      <c r="C3134" s="75">
        <v>68.8833333333333</v>
      </c>
      <c r="D3134" s="75">
        <v>89.65</v>
      </c>
      <c r="E3134" s="75">
        <v>85.8833333333333</v>
      </c>
    </row>
    <row r="3135" ht="15.75" customHeight="1">
      <c r="A3135" s="13">
        <v>42157.677083333336</v>
      </c>
      <c r="B3135" s="75">
        <v>63.3666666666667</v>
      </c>
      <c r="C3135" s="75">
        <v>68.6333333333333</v>
      </c>
      <c r="D3135" s="75">
        <v>88.9</v>
      </c>
      <c r="E3135" s="75">
        <v>85.6333333333333</v>
      </c>
    </row>
    <row r="3136" ht="15.75" customHeight="1">
      <c r="A3136" s="13">
        <v>42157.6875</v>
      </c>
      <c r="B3136" s="75">
        <v>62.8666666666667</v>
      </c>
      <c r="C3136" s="75">
        <v>68.3833333333333</v>
      </c>
      <c r="D3136" s="75">
        <v>88.15</v>
      </c>
      <c r="E3136" s="75">
        <v>85.3833333333333</v>
      </c>
    </row>
    <row r="3137" ht="15.75" customHeight="1">
      <c r="A3137" s="13">
        <v>42157.697916666664</v>
      </c>
      <c r="B3137" s="75">
        <v>62.3666666666667</v>
      </c>
      <c r="C3137" s="75">
        <v>68.1333333333333</v>
      </c>
      <c r="D3137" s="75">
        <v>87.4</v>
      </c>
      <c r="E3137" s="75">
        <v>85.1333333333333</v>
      </c>
    </row>
    <row r="3138" ht="15.75" customHeight="1">
      <c r="A3138" s="13">
        <v>42157.708333333336</v>
      </c>
      <c r="B3138" s="75">
        <v>61.8666666666667</v>
      </c>
      <c r="C3138" s="75">
        <v>67.8833333333333</v>
      </c>
      <c r="D3138" s="75">
        <v>86.3636363636364</v>
      </c>
      <c r="E3138" s="75">
        <v>84.7666666666667</v>
      </c>
    </row>
    <row r="3139" ht="15.75" customHeight="1">
      <c r="A3139" s="13">
        <v>42157.71875</v>
      </c>
      <c r="B3139" s="75">
        <v>61.3666666666667</v>
      </c>
      <c r="C3139" s="75">
        <v>67.6333333333333</v>
      </c>
      <c r="D3139" s="75">
        <v>86.0</v>
      </c>
      <c r="E3139" s="75">
        <v>84.2666666666667</v>
      </c>
    </row>
    <row r="3140" ht="15.75" customHeight="1">
      <c r="A3140" s="13">
        <v>42157.729166666664</v>
      </c>
      <c r="B3140" s="75">
        <v>60.8666666666667</v>
      </c>
      <c r="C3140" s="75">
        <v>67.3833333333333</v>
      </c>
      <c r="D3140" s="75">
        <v>85.6764705882353</v>
      </c>
      <c r="E3140" s="75">
        <v>83.7666666666667</v>
      </c>
    </row>
    <row r="3141" ht="15.75" customHeight="1">
      <c r="A3141" s="13">
        <v>42157.739583333336</v>
      </c>
      <c r="B3141" s="75">
        <v>60.3666666666667</v>
      </c>
      <c r="C3141" s="75">
        <v>67.1333333333333</v>
      </c>
      <c r="D3141" s="75">
        <v>85.2352941176471</v>
      </c>
      <c r="E3141" s="75">
        <v>83.2666666666667</v>
      </c>
    </row>
    <row r="3142" ht="15.75" customHeight="1">
      <c r="A3142" s="13">
        <v>42157.75</v>
      </c>
      <c r="B3142" s="75">
        <v>59.9333333333333</v>
      </c>
      <c r="C3142" s="75">
        <v>66.5333333333333</v>
      </c>
      <c r="D3142" s="75">
        <v>84.7666666666667</v>
      </c>
      <c r="E3142" s="75">
        <v>82.7666666666667</v>
      </c>
    </row>
    <row r="3143" ht="15.75" customHeight="1">
      <c r="A3143" s="13">
        <v>42157.760416666664</v>
      </c>
      <c r="B3143" s="75">
        <v>59.6833333333333</v>
      </c>
      <c r="C3143" s="75">
        <v>65.5333333333333</v>
      </c>
      <c r="D3143" s="75">
        <v>84.2666666666667</v>
      </c>
      <c r="E3143" s="75">
        <v>82.2666666666667</v>
      </c>
    </row>
    <row r="3144" ht="15.75" customHeight="1">
      <c r="A3144" s="13">
        <v>42157.770833333336</v>
      </c>
      <c r="B3144" s="75">
        <v>59.4333333333333</v>
      </c>
      <c r="C3144" s="75">
        <v>64.5333333333333</v>
      </c>
      <c r="D3144" s="75">
        <v>83.7666666666667</v>
      </c>
      <c r="E3144" s="75">
        <v>81.7666666666667</v>
      </c>
    </row>
    <row r="3145" ht="15.75" customHeight="1">
      <c r="A3145" s="13">
        <v>42157.78125</v>
      </c>
      <c r="B3145" s="75">
        <v>59.1833333333333</v>
      </c>
      <c r="C3145" s="75">
        <v>63.5333333333333</v>
      </c>
      <c r="D3145" s="75">
        <v>83.2666666666667</v>
      </c>
      <c r="E3145" s="75">
        <v>81.2666666666667</v>
      </c>
    </row>
    <row r="3146" ht="15.75" customHeight="1">
      <c r="A3146" s="13">
        <v>42157.791666666664</v>
      </c>
      <c r="B3146" s="75">
        <v>58.9333333333333</v>
      </c>
      <c r="C3146" s="75">
        <v>62.8833333333333</v>
      </c>
      <c r="D3146" s="75">
        <v>82.7666666666667</v>
      </c>
      <c r="E3146" s="75">
        <v>80.65</v>
      </c>
    </row>
    <row r="3147" ht="15.75" customHeight="1">
      <c r="A3147" s="13">
        <v>42157.802083333336</v>
      </c>
      <c r="B3147" s="75">
        <v>58.6833333333333</v>
      </c>
      <c r="C3147" s="75">
        <v>62.6333333333333</v>
      </c>
      <c r="D3147" s="75">
        <v>82.2666666666667</v>
      </c>
      <c r="E3147" s="75">
        <v>79.9</v>
      </c>
    </row>
    <row r="3148" ht="15.75" customHeight="1">
      <c r="A3148" s="13">
        <v>42157.8125</v>
      </c>
      <c r="B3148" s="75">
        <v>58.4333333333333</v>
      </c>
      <c r="C3148" s="75">
        <v>62.3833333333333</v>
      </c>
      <c r="D3148" s="75">
        <v>81.7666666666667</v>
      </c>
      <c r="E3148" s="75">
        <v>79.15</v>
      </c>
    </row>
    <row r="3149" ht="15.75" customHeight="1">
      <c r="A3149" s="13">
        <v>42157.822916666664</v>
      </c>
      <c r="B3149" s="75">
        <v>58.1833333333333</v>
      </c>
      <c r="C3149" s="75">
        <v>62.1333333333333</v>
      </c>
      <c r="D3149" s="75">
        <v>81.2666666666667</v>
      </c>
      <c r="E3149" s="75">
        <v>78.4</v>
      </c>
    </row>
    <row r="3150" ht="15.75" customHeight="1">
      <c r="A3150" s="13">
        <v>42157.833333333336</v>
      </c>
      <c r="B3150" s="75">
        <v>57.9333333333333</v>
      </c>
      <c r="C3150" s="75">
        <v>61.7666666666667</v>
      </c>
      <c r="D3150" s="75">
        <v>80.65</v>
      </c>
      <c r="E3150" s="75">
        <v>77.7666666666667</v>
      </c>
    </row>
    <row r="3151" ht="15.75" customHeight="1">
      <c r="A3151" s="13">
        <v>42157.84375</v>
      </c>
      <c r="B3151" s="75">
        <v>57.6833333333333</v>
      </c>
      <c r="C3151" s="75">
        <v>61.2666666666667</v>
      </c>
      <c r="D3151" s="75">
        <v>79.9</v>
      </c>
      <c r="E3151" s="75">
        <v>77.2666666666667</v>
      </c>
    </row>
    <row r="3152" ht="15.75" customHeight="1">
      <c r="A3152" s="13">
        <v>42157.854166666664</v>
      </c>
      <c r="B3152" s="75">
        <v>57.4333333333333</v>
      </c>
      <c r="C3152" s="75">
        <v>60.7666666666667</v>
      </c>
      <c r="D3152" s="75">
        <v>79.15</v>
      </c>
      <c r="E3152" s="75">
        <v>76.7666666666667</v>
      </c>
    </row>
    <row r="3153" ht="15.75" customHeight="1">
      <c r="A3153" s="13">
        <v>42157.864583333336</v>
      </c>
      <c r="B3153" s="75">
        <v>57.1833333333333</v>
      </c>
      <c r="C3153" s="75">
        <v>60.2666666666667</v>
      </c>
      <c r="D3153" s="75">
        <v>78.4</v>
      </c>
      <c r="E3153" s="75">
        <v>76.2666666666667</v>
      </c>
    </row>
    <row r="3154" ht="15.75" customHeight="1">
      <c r="A3154" s="13">
        <v>42157.875</v>
      </c>
      <c r="B3154" s="75">
        <v>57.0</v>
      </c>
      <c r="C3154" s="75">
        <v>59.8833333333333</v>
      </c>
      <c r="D3154" s="75">
        <v>77.7666666666667</v>
      </c>
      <c r="E3154" s="75">
        <v>75.7666666666667</v>
      </c>
    </row>
    <row r="3155" ht="15.75" customHeight="1">
      <c r="A3155" s="13">
        <v>42157.885416666664</v>
      </c>
      <c r="B3155" s="75">
        <v>57.0</v>
      </c>
      <c r="C3155" s="75">
        <v>59.6333333333333</v>
      </c>
      <c r="D3155" s="75">
        <v>77.2666666666667</v>
      </c>
      <c r="E3155" s="75">
        <v>75.2666666666667</v>
      </c>
    </row>
    <row r="3156" ht="15.75" customHeight="1">
      <c r="A3156" s="13">
        <v>42157.895833333336</v>
      </c>
      <c r="B3156" s="75">
        <v>57.0</v>
      </c>
      <c r="C3156" s="75">
        <v>59.3833333333333</v>
      </c>
      <c r="D3156" s="75">
        <v>76.7666666666667</v>
      </c>
      <c r="E3156" s="75">
        <v>74.7666666666667</v>
      </c>
    </row>
    <row r="3157" ht="15.75" customHeight="1">
      <c r="A3157" s="13">
        <v>42157.90625</v>
      </c>
      <c r="B3157" s="75">
        <v>57.0</v>
      </c>
      <c r="C3157" s="75">
        <v>59.1333333333333</v>
      </c>
      <c r="D3157" s="75">
        <v>76.2666666666667</v>
      </c>
      <c r="E3157" s="75">
        <v>74.2666666666667</v>
      </c>
    </row>
    <row r="3158" ht="15.75" customHeight="1">
      <c r="A3158" s="13">
        <v>42157.916666666664</v>
      </c>
      <c r="B3158" s="75">
        <v>57.0</v>
      </c>
      <c r="C3158" s="75">
        <v>58.8833333333333</v>
      </c>
      <c r="D3158" s="75">
        <v>75.8833333333333</v>
      </c>
      <c r="E3158" s="75">
        <v>73.65</v>
      </c>
    </row>
    <row r="3159" ht="15.75" customHeight="1">
      <c r="A3159" s="13">
        <v>42157.927083333336</v>
      </c>
      <c r="B3159" s="75">
        <v>57.0</v>
      </c>
      <c r="C3159" s="75">
        <v>58.6333333333333</v>
      </c>
      <c r="D3159" s="75">
        <v>75.6333333333333</v>
      </c>
      <c r="E3159" s="75">
        <v>72.9</v>
      </c>
    </row>
    <row r="3160" ht="15.75" customHeight="1">
      <c r="A3160" s="13">
        <v>42157.9375</v>
      </c>
      <c r="B3160" s="75">
        <v>57.0</v>
      </c>
      <c r="C3160" s="75">
        <v>58.3833333333333</v>
      </c>
      <c r="D3160" s="75">
        <v>75.3833333333333</v>
      </c>
      <c r="E3160" s="75">
        <v>72.15</v>
      </c>
    </row>
    <row r="3161" ht="15.75" customHeight="1">
      <c r="A3161" s="13">
        <v>42157.947916666664</v>
      </c>
      <c r="B3161" s="75">
        <v>57.0</v>
      </c>
      <c r="C3161" s="75">
        <v>58.1333333333333</v>
      </c>
      <c r="D3161" s="75">
        <v>75.1333333333333</v>
      </c>
      <c r="E3161" s="75">
        <v>71.4</v>
      </c>
    </row>
    <row r="3162" ht="15.75" customHeight="1">
      <c r="A3162" s="13">
        <v>42157.958333333336</v>
      </c>
      <c r="B3162" s="75">
        <v>56.84</v>
      </c>
      <c r="C3162" s="75">
        <v>58.0</v>
      </c>
      <c r="D3162" s="75">
        <v>74.7666666666667</v>
      </c>
      <c r="E3162" s="75">
        <v>70.65</v>
      </c>
    </row>
    <row r="3163" ht="15.75" customHeight="1">
      <c r="A3163" s="13">
        <v>42157.96875</v>
      </c>
      <c r="B3163" s="75">
        <v>56.24</v>
      </c>
      <c r="C3163" s="75">
        <v>58.0</v>
      </c>
      <c r="D3163" s="75">
        <v>74.2666666666667</v>
      </c>
      <c r="E3163" s="75">
        <v>69.9</v>
      </c>
    </row>
    <row r="3164" ht="15.75" customHeight="1">
      <c r="A3164" s="13">
        <v>42157.979166666664</v>
      </c>
      <c r="B3164" s="75">
        <v>55.64</v>
      </c>
      <c r="C3164" s="75">
        <v>58.0</v>
      </c>
      <c r="D3164" s="75">
        <v>73.7666666666667</v>
      </c>
      <c r="E3164" s="75">
        <v>69.15</v>
      </c>
    </row>
    <row r="3165" ht="15.75" customHeight="1">
      <c r="A3165" s="13">
        <v>42157.989583333336</v>
      </c>
      <c r="B3165" s="75">
        <v>55.04</v>
      </c>
      <c r="C3165" s="75">
        <v>58.0</v>
      </c>
      <c r="D3165" s="75">
        <v>73.2666666666667</v>
      </c>
      <c r="E3165" s="75">
        <v>68.4</v>
      </c>
    </row>
    <row r="3166" ht="15.75" customHeight="1">
      <c r="A3166" s="13">
        <v>42158.0</v>
      </c>
      <c r="B3166" s="75">
        <v>56.0</v>
      </c>
      <c r="C3166" s="75">
        <v>58.0</v>
      </c>
      <c r="D3166" s="75">
        <v>72.7666666666667</v>
      </c>
      <c r="E3166" s="75">
        <v>67.7666666666667</v>
      </c>
    </row>
    <row r="3167" ht="15.75" customHeight="1">
      <c r="A3167" s="13">
        <v>42158.010416666664</v>
      </c>
      <c r="B3167" s="75">
        <v>56.0</v>
      </c>
      <c r="C3167" s="75">
        <v>58.0</v>
      </c>
      <c r="D3167" s="75">
        <v>72.2666666666667</v>
      </c>
      <c r="E3167" s="75">
        <v>67.2666666666667</v>
      </c>
    </row>
    <row r="3168" ht="15.75" customHeight="1">
      <c r="A3168" s="13">
        <v>42158.020833333336</v>
      </c>
      <c r="B3168" s="75">
        <v>56.0</v>
      </c>
      <c r="C3168" s="75">
        <v>58.0</v>
      </c>
      <c r="D3168" s="75">
        <v>71.7666666666667</v>
      </c>
      <c r="E3168" s="75">
        <v>66.7666666666667</v>
      </c>
    </row>
    <row r="3169" ht="15.75" customHeight="1">
      <c r="A3169" s="13">
        <v>42158.03125</v>
      </c>
      <c r="B3169" s="75">
        <v>56.0</v>
      </c>
      <c r="C3169" s="75">
        <v>58.0</v>
      </c>
      <c r="D3169" s="75">
        <v>71.2666666666667</v>
      </c>
      <c r="E3169" s="75">
        <v>66.2666666666667</v>
      </c>
    </row>
    <row r="3170" ht="15.75" customHeight="1">
      <c r="A3170" s="13">
        <v>42158.041666666664</v>
      </c>
      <c r="B3170" s="75">
        <v>56.0</v>
      </c>
      <c r="C3170" s="75">
        <v>58.0</v>
      </c>
      <c r="D3170" s="75">
        <v>70.8833333333333</v>
      </c>
      <c r="E3170" s="75">
        <v>65.7666666666667</v>
      </c>
    </row>
    <row r="3171" ht="15.75" customHeight="1">
      <c r="A3171" s="13">
        <v>42158.052083333336</v>
      </c>
      <c r="B3171" s="75">
        <v>56.0</v>
      </c>
      <c r="C3171" s="75">
        <v>58.0</v>
      </c>
      <c r="D3171" s="75">
        <v>70.6333333333333</v>
      </c>
      <c r="E3171" s="75">
        <v>65.2666666666667</v>
      </c>
    </row>
    <row r="3172" ht="15.75" customHeight="1">
      <c r="A3172" s="13">
        <v>42158.0625</v>
      </c>
      <c r="B3172" s="75">
        <v>56.0</v>
      </c>
      <c r="C3172" s="75">
        <v>58.0</v>
      </c>
      <c r="D3172" s="75">
        <v>70.3833333333333</v>
      </c>
      <c r="E3172" s="75">
        <v>64.7666666666667</v>
      </c>
    </row>
    <row r="3173" ht="15.75" customHeight="1">
      <c r="A3173" s="13">
        <v>42158.072916666664</v>
      </c>
      <c r="B3173" s="75">
        <v>56.0</v>
      </c>
      <c r="C3173" s="75">
        <v>58.0</v>
      </c>
      <c r="D3173" s="75">
        <v>70.1333333333333</v>
      </c>
      <c r="E3173" s="75">
        <v>64.2666666666667</v>
      </c>
    </row>
    <row r="3174" ht="15.75" customHeight="1">
      <c r="A3174" s="13">
        <v>42158.083333333336</v>
      </c>
      <c r="B3174" s="75">
        <v>56.0</v>
      </c>
      <c r="C3174" s="75">
        <v>57.8833333333333</v>
      </c>
      <c r="D3174" s="75">
        <v>69.8833333333333</v>
      </c>
      <c r="E3174" s="75">
        <v>64.1166666666667</v>
      </c>
    </row>
    <row r="3175" ht="15.75" customHeight="1">
      <c r="A3175" s="13">
        <v>42158.09375</v>
      </c>
      <c r="B3175" s="75">
        <v>56.0</v>
      </c>
      <c r="C3175" s="75">
        <v>57.6333333333333</v>
      </c>
      <c r="D3175" s="75">
        <v>69.6333333333333</v>
      </c>
      <c r="E3175" s="75">
        <v>64.3666666666667</v>
      </c>
    </row>
    <row r="3176" ht="15.75" customHeight="1">
      <c r="A3176" s="13">
        <v>42158.104166666664</v>
      </c>
      <c r="B3176" s="75">
        <v>56.0</v>
      </c>
      <c r="C3176" s="75">
        <v>57.3833333333333</v>
      </c>
      <c r="D3176" s="75">
        <v>69.3833333333333</v>
      </c>
      <c r="E3176" s="75">
        <v>64.6166666666667</v>
      </c>
    </row>
    <row r="3177" ht="15.75" customHeight="1">
      <c r="A3177" s="13">
        <v>42158.114583333336</v>
      </c>
      <c r="B3177" s="75">
        <v>56.0</v>
      </c>
      <c r="C3177" s="75">
        <v>57.1333333333333</v>
      </c>
      <c r="D3177" s="75">
        <v>69.1333333333333</v>
      </c>
      <c r="E3177" s="75">
        <v>64.8666666666667</v>
      </c>
    </row>
    <row r="3178" ht="15.75" customHeight="1">
      <c r="A3178" s="13">
        <v>42158.125</v>
      </c>
      <c r="B3178" s="75">
        <v>55.9310344827586</v>
      </c>
      <c r="C3178" s="75">
        <v>56.65</v>
      </c>
      <c r="D3178" s="75">
        <v>68.7666666666667</v>
      </c>
      <c r="E3178" s="75">
        <v>64.7666666666667</v>
      </c>
    </row>
    <row r="3179" ht="15.75" customHeight="1">
      <c r="A3179" s="13">
        <v>42158.135416666664</v>
      </c>
      <c r="B3179" s="75">
        <v>55.6724137931034</v>
      </c>
      <c r="C3179" s="75">
        <v>55.9</v>
      </c>
      <c r="D3179" s="75">
        <v>68.2666666666667</v>
      </c>
      <c r="E3179" s="75">
        <v>64.2666666666667</v>
      </c>
    </row>
    <row r="3180" ht="15.75" customHeight="1">
      <c r="A3180" s="13">
        <v>42158.145833333336</v>
      </c>
      <c r="B3180" s="75">
        <v>55.4137931034483</v>
      </c>
      <c r="C3180" s="75">
        <v>55.15</v>
      </c>
      <c r="D3180" s="75">
        <v>67.7666666666667</v>
      </c>
      <c r="E3180" s="75">
        <v>63.7666666666667</v>
      </c>
    </row>
    <row r="3181" ht="15.75" customHeight="1">
      <c r="A3181" s="13">
        <v>42158.15625</v>
      </c>
      <c r="B3181" s="75">
        <v>55.1551724137931</v>
      </c>
      <c r="C3181" s="75">
        <v>54.4</v>
      </c>
      <c r="D3181" s="75">
        <v>67.2666666666667</v>
      </c>
      <c r="E3181" s="75">
        <v>63.2666666666667</v>
      </c>
    </row>
    <row r="3182" ht="15.75" customHeight="1">
      <c r="A3182" s="13">
        <v>42158.166666666664</v>
      </c>
      <c r="B3182" s="75">
        <v>55.0</v>
      </c>
      <c r="C3182" s="75">
        <v>53.8833333333333</v>
      </c>
      <c r="D3182" s="75">
        <v>66.8833333333333</v>
      </c>
      <c r="E3182" s="75">
        <v>62.7666666666667</v>
      </c>
    </row>
    <row r="3183" ht="15.75" customHeight="1">
      <c r="A3183" s="13">
        <v>42158.177083333336</v>
      </c>
      <c r="B3183" s="75">
        <v>55.0</v>
      </c>
      <c r="C3183" s="75">
        <v>53.6333333333333</v>
      </c>
      <c r="D3183" s="75">
        <v>66.6333333333333</v>
      </c>
      <c r="E3183" s="75">
        <v>62.2666666666667</v>
      </c>
    </row>
    <row r="3184" ht="15.75" customHeight="1">
      <c r="A3184" s="13">
        <v>42158.1875</v>
      </c>
      <c r="B3184" s="75">
        <v>55.0</v>
      </c>
      <c r="C3184" s="75">
        <v>53.3833333333333</v>
      </c>
      <c r="D3184" s="75">
        <v>66.3833333333333</v>
      </c>
      <c r="E3184" s="75">
        <v>61.7666666666667</v>
      </c>
    </row>
    <row r="3185" ht="15.75" customHeight="1">
      <c r="A3185" s="13">
        <v>42158.197916666664</v>
      </c>
      <c r="B3185" s="75">
        <v>55.0</v>
      </c>
      <c r="C3185" s="75">
        <v>53.1333333333333</v>
      </c>
      <c r="D3185" s="75">
        <v>66.1333333333333</v>
      </c>
      <c r="E3185" s="75">
        <v>61.2666666666667</v>
      </c>
    </row>
    <row r="3186" ht="15.75" customHeight="1">
      <c r="A3186" s="13">
        <v>42158.208333333336</v>
      </c>
      <c r="B3186" s="75">
        <v>55.1333333333333</v>
      </c>
      <c r="C3186" s="75">
        <v>53.2333333333333</v>
      </c>
      <c r="D3186" s="75">
        <v>65.8833333333333</v>
      </c>
      <c r="E3186" s="75">
        <v>61.1166666666667</v>
      </c>
    </row>
    <row r="3187" ht="15.75" customHeight="1">
      <c r="A3187" s="13">
        <v>42158.21875</v>
      </c>
      <c r="B3187" s="75">
        <v>55.6333333333333</v>
      </c>
      <c r="C3187" s="75">
        <v>53.7333333333333</v>
      </c>
      <c r="D3187" s="75">
        <v>65.6333333333333</v>
      </c>
      <c r="E3187" s="75">
        <v>61.3666666666667</v>
      </c>
    </row>
    <row r="3188" ht="15.75" customHeight="1">
      <c r="A3188" s="13">
        <v>42158.229166666664</v>
      </c>
      <c r="B3188" s="75">
        <v>56.1333333333333</v>
      </c>
      <c r="C3188" s="75">
        <v>54.2333333333333</v>
      </c>
      <c r="D3188" s="75">
        <v>65.3833333333333</v>
      </c>
      <c r="E3188" s="75">
        <v>61.6166666666667</v>
      </c>
    </row>
    <row r="3189" ht="15.75" customHeight="1">
      <c r="A3189" s="13">
        <v>42158.239583333336</v>
      </c>
      <c r="B3189" s="75">
        <v>56.6333333333333</v>
      </c>
      <c r="C3189" s="75">
        <v>54.7333333333333</v>
      </c>
      <c r="D3189" s="75">
        <v>65.1333333333333</v>
      </c>
      <c r="E3189" s="75">
        <v>61.8666666666667</v>
      </c>
    </row>
    <row r="3190" ht="15.75" customHeight="1">
      <c r="A3190" s="13">
        <v>42158.25</v>
      </c>
      <c r="B3190" s="75">
        <v>57.0</v>
      </c>
      <c r="C3190" s="75">
        <v>55.35</v>
      </c>
      <c r="D3190" s="75">
        <v>65.2333333333333</v>
      </c>
      <c r="E3190" s="75">
        <v>62.4666666666667</v>
      </c>
    </row>
    <row r="3191" ht="15.75" customHeight="1">
      <c r="A3191" s="13">
        <v>42158.260416666664</v>
      </c>
      <c r="B3191" s="75">
        <v>57.0</v>
      </c>
      <c r="C3191" s="75">
        <v>56.1</v>
      </c>
      <c r="D3191" s="75">
        <v>65.7333333333333</v>
      </c>
      <c r="E3191" s="75">
        <v>63.4666666666667</v>
      </c>
    </row>
    <row r="3192" ht="15.75" customHeight="1">
      <c r="A3192" s="13">
        <v>42158.270833333336</v>
      </c>
      <c r="B3192" s="75">
        <v>57.0</v>
      </c>
      <c r="C3192" s="75">
        <v>56.85</v>
      </c>
      <c r="D3192" s="75">
        <v>66.2333333333333</v>
      </c>
      <c r="E3192" s="75">
        <v>64.4666666666667</v>
      </c>
    </row>
    <row r="3193" ht="15.75" customHeight="1">
      <c r="A3193" s="13">
        <v>42158.28125</v>
      </c>
      <c r="B3193" s="75">
        <v>57.0</v>
      </c>
      <c r="C3193" s="75">
        <v>57.6</v>
      </c>
      <c r="D3193" s="75">
        <v>66.7333333333333</v>
      </c>
      <c r="E3193" s="75">
        <v>65.4666666666667</v>
      </c>
    </row>
    <row r="3194" ht="15.75" customHeight="1">
      <c r="A3194" s="13">
        <v>42158.291666666664</v>
      </c>
      <c r="B3194" s="75">
        <v>56.2</v>
      </c>
      <c r="C3194" s="75">
        <v>58.35</v>
      </c>
      <c r="D3194" s="75">
        <v>67.5833333333333</v>
      </c>
      <c r="E3194" s="75">
        <v>66.5833333333333</v>
      </c>
    </row>
    <row r="3195" ht="15.75" customHeight="1">
      <c r="A3195" s="13">
        <v>42158.302083333336</v>
      </c>
      <c r="B3195" s="75">
        <v>56.95</v>
      </c>
      <c r="C3195" s="75">
        <v>59.1</v>
      </c>
      <c r="D3195" s="75">
        <v>68.8333333333333</v>
      </c>
      <c r="E3195" s="75">
        <v>67.8333333333333</v>
      </c>
    </row>
    <row r="3196" ht="15.75" customHeight="1">
      <c r="A3196" s="13">
        <v>42158.3125</v>
      </c>
      <c r="B3196" s="75">
        <v>57.7</v>
      </c>
      <c r="C3196" s="75">
        <v>59.85</v>
      </c>
      <c r="D3196" s="75">
        <v>70.0833333333333</v>
      </c>
      <c r="E3196" s="75">
        <v>69.0833333333333</v>
      </c>
    </row>
    <row r="3197" ht="15.75" customHeight="1">
      <c r="A3197" s="13">
        <v>42158.322916666664</v>
      </c>
      <c r="B3197" s="75">
        <v>58.45</v>
      </c>
      <c r="C3197" s="75">
        <v>60.6</v>
      </c>
      <c r="D3197" s="75">
        <v>71.3333333333333</v>
      </c>
      <c r="E3197" s="75">
        <v>70.3333333333333</v>
      </c>
    </row>
    <row r="3198" ht="15.75" customHeight="1">
      <c r="A3198" s="13">
        <v>42158.333333333336</v>
      </c>
      <c r="B3198" s="75">
        <v>59.0666666666667</v>
      </c>
      <c r="C3198" s="75">
        <v>61.4666666666667</v>
      </c>
      <c r="D3198" s="75">
        <v>72.8166666666667</v>
      </c>
      <c r="E3198" s="75">
        <v>71.5833333333333</v>
      </c>
    </row>
    <row r="3199" ht="15.75" customHeight="1">
      <c r="A3199" s="13">
        <v>42158.34375</v>
      </c>
      <c r="B3199" s="75">
        <v>59.3166666666667</v>
      </c>
      <c r="C3199" s="75">
        <v>62.4666666666667</v>
      </c>
      <c r="D3199" s="75">
        <v>74.5666666666667</v>
      </c>
      <c r="E3199" s="75">
        <v>72.8333333333333</v>
      </c>
    </row>
    <row r="3200" ht="15.75" customHeight="1">
      <c r="A3200" s="13">
        <v>42158.354166666664</v>
      </c>
      <c r="B3200" s="75">
        <v>59.5666666666667</v>
      </c>
      <c r="C3200" s="75">
        <v>63.4666666666667</v>
      </c>
      <c r="D3200" s="75">
        <v>76.3166666666667</v>
      </c>
      <c r="E3200" s="75">
        <v>74.0833333333333</v>
      </c>
    </row>
    <row r="3201" ht="15.75" customHeight="1">
      <c r="A3201" s="13">
        <v>42158.364583333336</v>
      </c>
      <c r="B3201" s="75">
        <v>59.8166666666667</v>
      </c>
      <c r="C3201" s="75">
        <v>64.4666666666667</v>
      </c>
      <c r="D3201" s="75">
        <v>78.0666666666667</v>
      </c>
      <c r="E3201" s="75">
        <v>75.3333333333333</v>
      </c>
    </row>
    <row r="3202" ht="15.75" customHeight="1">
      <c r="A3202" s="13">
        <v>42158.375</v>
      </c>
      <c r="B3202" s="75">
        <v>60.0888888888889</v>
      </c>
      <c r="C3202" s="75">
        <v>65.2333333333333</v>
      </c>
      <c r="D3202" s="75">
        <v>79.5833333333333</v>
      </c>
      <c r="E3202" s="75">
        <v>76.35</v>
      </c>
    </row>
    <row r="3203" ht="15.75" customHeight="1">
      <c r="A3203" s="13">
        <v>42158.385416666664</v>
      </c>
      <c r="B3203" s="75">
        <v>60.4222222222222</v>
      </c>
      <c r="C3203" s="75">
        <v>65.7333333333333</v>
      </c>
      <c r="D3203" s="75">
        <v>80.8333333333333</v>
      </c>
      <c r="E3203" s="75">
        <v>77.1</v>
      </c>
    </row>
    <row r="3204" ht="15.75" customHeight="1">
      <c r="A3204" s="13">
        <v>42158.395833333336</v>
      </c>
      <c r="B3204" s="75">
        <v>60.7555555555556</v>
      </c>
      <c r="C3204" s="75">
        <v>66.2333333333333</v>
      </c>
      <c r="D3204" s="75">
        <v>82.0833333333333</v>
      </c>
      <c r="E3204" s="75">
        <v>77.85</v>
      </c>
    </row>
    <row r="3205" ht="15.75" customHeight="1">
      <c r="A3205" s="13">
        <v>42158.40625</v>
      </c>
      <c r="B3205" s="75">
        <v>61.0</v>
      </c>
      <c r="C3205" s="75">
        <v>66.7333333333333</v>
      </c>
      <c r="D3205" s="75">
        <v>83.3333333333333</v>
      </c>
      <c r="E3205" s="75">
        <v>78.6</v>
      </c>
    </row>
    <row r="3206" ht="15.75" customHeight="1">
      <c r="A3206" s="13">
        <v>42158.416666666664</v>
      </c>
      <c r="B3206" s="75">
        <v>61.1333333333333</v>
      </c>
      <c r="C3206" s="75">
        <v>67.35</v>
      </c>
      <c r="D3206" s="75">
        <v>84.4666666666667</v>
      </c>
      <c r="E3206" s="75">
        <v>79.1166666666667</v>
      </c>
    </row>
    <row r="3207" ht="15.75" customHeight="1">
      <c r="A3207" s="13">
        <v>42158.427083333336</v>
      </c>
      <c r="B3207" s="75">
        <v>61.6333333333333</v>
      </c>
      <c r="C3207" s="75">
        <v>68.1</v>
      </c>
      <c r="D3207" s="75">
        <v>85.4666666666667</v>
      </c>
      <c r="E3207" s="75">
        <v>79.3666666666667</v>
      </c>
    </row>
    <row r="3208" ht="15.75" customHeight="1">
      <c r="A3208" s="13">
        <v>42158.4375</v>
      </c>
      <c r="B3208" s="75">
        <v>62.1333333333333</v>
      </c>
      <c r="C3208" s="75">
        <v>68.85</v>
      </c>
      <c r="D3208" s="75">
        <v>86.4666666666667</v>
      </c>
      <c r="E3208" s="75">
        <v>79.6166666666667</v>
      </c>
    </row>
    <row r="3209" ht="15.75" customHeight="1">
      <c r="A3209" s="13">
        <v>42158.447916666664</v>
      </c>
      <c r="B3209" s="75">
        <v>62.6333333333333</v>
      </c>
      <c r="C3209" s="75">
        <v>69.6</v>
      </c>
      <c r="D3209" s="75">
        <v>87.4666666666667</v>
      </c>
      <c r="E3209" s="75">
        <v>79.8666666666667</v>
      </c>
    </row>
    <row r="3210" ht="15.75" customHeight="1">
      <c r="A3210" s="13">
        <v>42158.458333333336</v>
      </c>
      <c r="B3210" s="75">
        <v>63.0</v>
      </c>
      <c r="C3210" s="75">
        <v>69.7666666666667</v>
      </c>
      <c r="D3210" s="75">
        <v>88.2333333333333</v>
      </c>
      <c r="E3210" s="75">
        <v>80.2333333333333</v>
      </c>
    </row>
    <row r="3211" ht="15.75" customHeight="1">
      <c r="A3211" s="13">
        <v>42158.46875</v>
      </c>
      <c r="B3211" s="75">
        <v>63.0</v>
      </c>
      <c r="C3211" s="75">
        <v>69.2666666666667</v>
      </c>
      <c r="D3211" s="75">
        <v>88.7333333333333</v>
      </c>
      <c r="E3211" s="75">
        <v>80.7333333333333</v>
      </c>
    </row>
    <row r="3212" ht="15.75" customHeight="1">
      <c r="A3212" s="13">
        <v>42158.479166666664</v>
      </c>
      <c r="B3212" s="75">
        <v>63.0</v>
      </c>
      <c r="C3212" s="75">
        <v>68.7666666666667</v>
      </c>
      <c r="D3212" s="75">
        <v>89.2333333333333</v>
      </c>
      <c r="E3212" s="75">
        <v>81.2333333333333</v>
      </c>
    </row>
    <row r="3213" ht="15.75" customHeight="1">
      <c r="A3213" s="13">
        <v>42158.489583333336</v>
      </c>
      <c r="B3213" s="75">
        <v>63.0</v>
      </c>
      <c r="C3213" s="75">
        <v>68.2666666666667</v>
      </c>
      <c r="D3213" s="75">
        <v>89.7333333333333</v>
      </c>
      <c r="E3213" s="75">
        <v>81.7333333333333</v>
      </c>
    </row>
    <row r="3214" ht="15.75" customHeight="1">
      <c r="A3214" s="13">
        <v>42158.5</v>
      </c>
      <c r="B3214" s="75">
        <v>63.1333333333333</v>
      </c>
      <c r="C3214" s="75">
        <v>68.2333333333333</v>
      </c>
      <c r="D3214" s="75">
        <v>90.2333333333333</v>
      </c>
      <c r="E3214" s="75">
        <v>82.35</v>
      </c>
    </row>
    <row r="3215" ht="15.75" customHeight="1">
      <c r="A3215" s="13">
        <v>42158.510416666664</v>
      </c>
      <c r="B3215" s="75">
        <v>63.6333333333333</v>
      </c>
      <c r="C3215" s="75">
        <v>68.7333333333333</v>
      </c>
      <c r="D3215" s="75">
        <v>90.7333333333333</v>
      </c>
      <c r="E3215" s="75">
        <v>83.1</v>
      </c>
    </row>
    <row r="3216" ht="15.75" customHeight="1">
      <c r="A3216" s="13">
        <v>42158.520833333336</v>
      </c>
      <c r="B3216" s="75">
        <v>64.1333333333333</v>
      </c>
      <c r="C3216" s="75">
        <v>69.2333333333333</v>
      </c>
      <c r="D3216" s="75">
        <v>91.2333333333333</v>
      </c>
      <c r="E3216" s="75">
        <v>83.85</v>
      </c>
    </row>
    <row r="3217" ht="15.75" customHeight="1">
      <c r="A3217" s="13">
        <v>42158.53125</v>
      </c>
      <c r="B3217" s="75">
        <v>64.6333333333333</v>
      </c>
      <c r="C3217" s="75">
        <v>69.7333333333333</v>
      </c>
      <c r="D3217" s="75">
        <v>91.7333333333333</v>
      </c>
      <c r="E3217" s="75">
        <v>84.6</v>
      </c>
    </row>
    <row r="3218" ht="15.75" customHeight="1">
      <c r="A3218" s="13">
        <v>42158.541666666664</v>
      </c>
      <c r="B3218" s="75">
        <v>64.7333333333333</v>
      </c>
      <c r="C3218" s="75">
        <v>69.7666666666667</v>
      </c>
      <c r="D3218" s="75">
        <v>92.1166666666667</v>
      </c>
      <c r="E3218" s="75">
        <v>85.1166666666667</v>
      </c>
    </row>
    <row r="3219" ht="15.75" customHeight="1">
      <c r="A3219" s="13">
        <v>42158.552083333336</v>
      </c>
      <c r="B3219" s="75">
        <v>63.7333333333333</v>
      </c>
      <c r="C3219" s="75">
        <v>69.2666666666667</v>
      </c>
      <c r="D3219" s="75">
        <v>92.3666666666667</v>
      </c>
      <c r="E3219" s="75">
        <v>85.3666666666667</v>
      </c>
    </row>
    <row r="3220" ht="15.75" customHeight="1">
      <c r="A3220" s="13">
        <v>42158.5625</v>
      </c>
      <c r="B3220" s="75">
        <v>62.7333333333333</v>
      </c>
      <c r="C3220" s="75">
        <v>68.7666666666667</v>
      </c>
      <c r="D3220" s="75">
        <v>92.6166666666667</v>
      </c>
      <c r="E3220" s="75">
        <v>85.6166666666667</v>
      </c>
    </row>
    <row r="3221" ht="15.75" customHeight="1">
      <c r="A3221" s="13">
        <v>42158.572916666664</v>
      </c>
      <c r="B3221" s="75">
        <v>61.7333333333333</v>
      </c>
      <c r="C3221" s="75">
        <v>68.2666666666667</v>
      </c>
      <c r="D3221" s="75">
        <v>92.8666666666667</v>
      </c>
      <c r="E3221" s="75">
        <v>85.8666666666667</v>
      </c>
    </row>
    <row r="3222" ht="15.75" customHeight="1">
      <c r="A3222" s="13">
        <v>42158.583333333336</v>
      </c>
      <c r="B3222" s="75">
        <v>61.0</v>
      </c>
      <c r="C3222" s="75">
        <v>67.8833333333333</v>
      </c>
      <c r="D3222" s="75">
        <v>93.1166666666667</v>
      </c>
      <c r="E3222" s="75">
        <v>86.0</v>
      </c>
    </row>
    <row r="3223" ht="15.75" customHeight="1">
      <c r="A3223" s="13">
        <v>42158.59375</v>
      </c>
      <c r="B3223" s="75">
        <v>61.0</v>
      </c>
      <c r="C3223" s="75">
        <v>67.6333333333333</v>
      </c>
      <c r="D3223" s="75">
        <v>93.3666666666667</v>
      </c>
      <c r="E3223" s="75">
        <v>86.0</v>
      </c>
    </row>
    <row r="3224" ht="15.75" customHeight="1">
      <c r="A3224" s="13">
        <v>42158.604166666664</v>
      </c>
      <c r="B3224" s="75">
        <v>61.0</v>
      </c>
      <c r="C3224" s="75">
        <v>67.3833333333333</v>
      </c>
      <c r="D3224" s="75">
        <v>93.6166666666667</v>
      </c>
      <c r="E3224" s="75">
        <v>86.0</v>
      </c>
    </row>
    <row r="3225" ht="15.75" customHeight="1">
      <c r="A3225" s="13">
        <v>42158.614583333336</v>
      </c>
      <c r="B3225" s="75">
        <v>60.55</v>
      </c>
      <c r="C3225" s="75">
        <v>67.1333333333333</v>
      </c>
      <c r="D3225" s="75">
        <v>93.8666666666667</v>
      </c>
      <c r="E3225" s="75">
        <v>86.0</v>
      </c>
    </row>
    <row r="3226" ht="15.75" customHeight="1">
      <c r="A3226" s="13">
        <v>42158.625</v>
      </c>
      <c r="B3226" s="75">
        <v>60.0</v>
      </c>
      <c r="C3226" s="75">
        <v>66.65</v>
      </c>
      <c r="D3226" s="75">
        <v>94.0</v>
      </c>
      <c r="E3226" s="75">
        <v>85.7666666666667</v>
      </c>
    </row>
    <row r="3227" ht="15.75" customHeight="1">
      <c r="A3227" s="13">
        <v>42158.635416666664</v>
      </c>
      <c r="B3227" s="75">
        <v>60.0</v>
      </c>
      <c r="C3227" s="75">
        <v>65.9</v>
      </c>
      <c r="D3227" s="75">
        <v>94.0</v>
      </c>
      <c r="E3227" s="75">
        <v>85.2666666666667</v>
      </c>
    </row>
    <row r="3228" ht="15.75" customHeight="1">
      <c r="A3228" s="13">
        <v>42158.645833333336</v>
      </c>
      <c r="B3228" s="75">
        <v>60.0</v>
      </c>
      <c r="C3228" s="75">
        <v>65.15</v>
      </c>
      <c r="D3228" s="75">
        <v>94.0</v>
      </c>
      <c r="E3228" s="75">
        <v>84.7666666666667</v>
      </c>
    </row>
    <row r="3229" ht="15.75" customHeight="1">
      <c r="A3229" s="13">
        <v>42158.65625</v>
      </c>
      <c r="B3229" s="75">
        <v>60.0</v>
      </c>
      <c r="C3229" s="75">
        <v>64.4</v>
      </c>
      <c r="D3229" s="75">
        <v>94.0</v>
      </c>
      <c r="E3229" s="75">
        <v>84.2666666666667</v>
      </c>
    </row>
    <row r="3230" ht="15.75" customHeight="1">
      <c r="A3230" s="13">
        <v>42158.666666666664</v>
      </c>
      <c r="B3230" s="75">
        <v>60.0</v>
      </c>
      <c r="C3230" s="75">
        <v>63.8833333333333</v>
      </c>
      <c r="D3230" s="75">
        <v>93.8833333333333</v>
      </c>
      <c r="E3230" s="75">
        <v>84.0</v>
      </c>
    </row>
    <row r="3231" ht="15.75" customHeight="1">
      <c r="A3231" s="13">
        <v>42158.677083333336</v>
      </c>
      <c r="B3231" s="75">
        <v>60.0</v>
      </c>
      <c r="C3231" s="75">
        <v>63.6333333333333</v>
      </c>
      <c r="D3231" s="75">
        <v>93.6333333333333</v>
      </c>
      <c r="E3231" s="75">
        <v>84.0</v>
      </c>
    </row>
    <row r="3232" ht="15.75" customHeight="1">
      <c r="A3232" s="13">
        <v>42158.6875</v>
      </c>
      <c r="B3232" s="75">
        <v>60.0</v>
      </c>
      <c r="C3232" s="75">
        <v>63.3833333333333</v>
      </c>
      <c r="D3232" s="75">
        <v>93.3833333333333</v>
      </c>
      <c r="E3232" s="75">
        <v>84.0</v>
      </c>
    </row>
    <row r="3233" ht="15.75" customHeight="1">
      <c r="A3233" s="13">
        <v>42158.697916666664</v>
      </c>
      <c r="B3233" s="75">
        <v>60.0</v>
      </c>
      <c r="C3233" s="75">
        <v>63.1333333333333</v>
      </c>
      <c r="D3233" s="75">
        <v>93.1333333333333</v>
      </c>
      <c r="E3233" s="75">
        <v>84.0</v>
      </c>
    </row>
    <row r="3234" ht="15.75" customHeight="1">
      <c r="A3234" s="13">
        <v>42158.708333333336</v>
      </c>
      <c r="B3234" s="75">
        <v>59.9333333333333</v>
      </c>
      <c r="C3234" s="75">
        <v>62.7666666666667</v>
      </c>
      <c r="D3234" s="75">
        <v>92.7666666666667</v>
      </c>
      <c r="E3234" s="75">
        <v>83.7666666666667</v>
      </c>
    </row>
    <row r="3235" ht="15.75" customHeight="1">
      <c r="A3235" s="13">
        <v>42158.71875</v>
      </c>
      <c r="B3235" s="75">
        <v>59.6833333333333</v>
      </c>
      <c r="C3235" s="75">
        <v>62.2666666666667</v>
      </c>
      <c r="D3235" s="75">
        <v>92.2666666666667</v>
      </c>
      <c r="E3235" s="75">
        <v>83.2666666666667</v>
      </c>
    </row>
    <row r="3236" ht="15.75" customHeight="1">
      <c r="A3236" s="13">
        <v>42158.729166666664</v>
      </c>
      <c r="B3236" s="75">
        <v>59.4333333333333</v>
      </c>
      <c r="C3236" s="75">
        <v>61.7666666666667</v>
      </c>
      <c r="D3236" s="75">
        <v>91.7666666666667</v>
      </c>
      <c r="E3236" s="75">
        <v>82.7666666666667</v>
      </c>
    </row>
    <row r="3237" ht="15.75" customHeight="1">
      <c r="A3237" s="13">
        <v>42158.739583333336</v>
      </c>
      <c r="B3237" s="75">
        <v>59.1833333333333</v>
      </c>
      <c r="C3237" s="75">
        <v>61.2666666666667</v>
      </c>
      <c r="D3237" s="75">
        <v>91.2666666666667</v>
      </c>
      <c r="E3237" s="75">
        <v>82.2666666666667</v>
      </c>
    </row>
    <row r="3238" ht="15.75" customHeight="1">
      <c r="A3238" s="13">
        <v>42158.75</v>
      </c>
      <c r="B3238" s="75">
        <v>58.7241379310345</v>
      </c>
      <c r="C3238" s="75">
        <v>60.7666666666667</v>
      </c>
      <c r="D3238" s="75">
        <v>90.5333333333333</v>
      </c>
      <c r="E3238" s="75">
        <v>81.1833333333333</v>
      </c>
    </row>
    <row r="3239" ht="15.75" customHeight="1">
      <c r="A3239" s="13">
        <v>42158.760416666664</v>
      </c>
      <c r="B3239" s="75">
        <v>57.6896551724138</v>
      </c>
      <c r="C3239" s="75">
        <v>60.2666666666667</v>
      </c>
      <c r="D3239" s="75">
        <v>89.5333333333333</v>
      </c>
      <c r="E3239" s="75">
        <v>79.4333333333333</v>
      </c>
    </row>
    <row r="3240" ht="15.75" customHeight="1">
      <c r="A3240" s="13">
        <v>42158.770833333336</v>
      </c>
      <c r="B3240" s="75">
        <v>57.1612903225806</v>
      </c>
      <c r="C3240" s="75">
        <v>59.7666666666667</v>
      </c>
      <c r="D3240" s="75">
        <v>88.5333333333333</v>
      </c>
      <c r="E3240" s="75">
        <v>77.6833333333333</v>
      </c>
    </row>
    <row r="3241" ht="15.75" customHeight="1">
      <c r="A3241" s="13">
        <v>42158.78125</v>
      </c>
      <c r="B3241" s="75">
        <v>57.6451612903226</v>
      </c>
      <c r="C3241" s="75">
        <v>59.2666666666667</v>
      </c>
      <c r="D3241" s="75">
        <v>87.5333333333333</v>
      </c>
      <c r="E3241" s="75">
        <v>75.9333333333333</v>
      </c>
    </row>
    <row r="3242" ht="15.75" customHeight="1">
      <c r="A3242" s="13">
        <v>42158.791666666664</v>
      </c>
      <c r="B3242" s="75">
        <v>57.9333333333333</v>
      </c>
      <c r="C3242" s="75">
        <v>58.8833333333333</v>
      </c>
      <c r="D3242" s="75">
        <v>86.5333333333333</v>
      </c>
      <c r="E3242" s="75">
        <v>74.5333333333333</v>
      </c>
    </row>
    <row r="3243" ht="15.75" customHeight="1">
      <c r="A3243" s="13">
        <v>42158.802083333336</v>
      </c>
      <c r="B3243" s="75">
        <v>57.6833333333333</v>
      </c>
      <c r="C3243" s="75">
        <v>58.6333333333333</v>
      </c>
      <c r="D3243" s="75">
        <v>85.5333333333333</v>
      </c>
      <c r="E3243" s="75">
        <v>73.5333333333333</v>
      </c>
    </row>
    <row r="3244" ht="15.75" customHeight="1">
      <c r="A3244" s="13">
        <v>42158.8125</v>
      </c>
      <c r="B3244" s="75">
        <v>57.4333333333333</v>
      </c>
      <c r="C3244" s="75">
        <v>58.3833333333333</v>
      </c>
      <c r="D3244" s="75">
        <v>84.5333333333333</v>
      </c>
      <c r="E3244" s="75">
        <v>72.5333333333333</v>
      </c>
    </row>
    <row r="3245" ht="15.75" customHeight="1">
      <c r="A3245" s="13">
        <v>42158.822916666664</v>
      </c>
      <c r="B3245" s="75">
        <v>57.1833333333333</v>
      </c>
      <c r="C3245" s="75">
        <v>58.1333333333333</v>
      </c>
      <c r="D3245" s="75">
        <v>83.5333333333333</v>
      </c>
      <c r="E3245" s="75">
        <v>71.5333333333333</v>
      </c>
    </row>
    <row r="3246" ht="15.75" customHeight="1">
      <c r="A3246" s="13">
        <v>42158.833333333336</v>
      </c>
      <c r="B3246" s="75">
        <v>57.0</v>
      </c>
      <c r="C3246" s="75">
        <v>57.8833333333333</v>
      </c>
      <c r="D3246" s="75">
        <v>82.65</v>
      </c>
      <c r="E3246" s="75">
        <v>70.7666666666667</v>
      </c>
    </row>
    <row r="3247" ht="15.75" customHeight="1">
      <c r="A3247" s="13">
        <v>42158.84375</v>
      </c>
      <c r="B3247" s="75">
        <v>57.0</v>
      </c>
      <c r="C3247" s="75">
        <v>57.6333333333333</v>
      </c>
      <c r="D3247" s="75">
        <v>81.9</v>
      </c>
      <c r="E3247" s="75">
        <v>70.2666666666667</v>
      </c>
    </row>
    <row r="3248" ht="15.75" customHeight="1">
      <c r="A3248" s="13">
        <v>42158.854166666664</v>
      </c>
      <c r="B3248" s="75">
        <v>57.0</v>
      </c>
      <c r="C3248" s="75">
        <v>57.3833333333333</v>
      </c>
      <c r="D3248" s="75">
        <v>81.15</v>
      </c>
      <c r="E3248" s="75">
        <v>69.7666666666667</v>
      </c>
    </row>
    <row r="3249" ht="15.75" customHeight="1">
      <c r="A3249" s="13">
        <v>42158.864583333336</v>
      </c>
      <c r="B3249" s="75">
        <v>57.0</v>
      </c>
      <c r="C3249" s="75">
        <v>57.1333333333333</v>
      </c>
      <c r="D3249" s="75">
        <v>80.4</v>
      </c>
      <c r="E3249" s="75">
        <v>69.2666666666667</v>
      </c>
    </row>
    <row r="3250" ht="15.75" customHeight="1">
      <c r="A3250" s="13">
        <v>42158.875</v>
      </c>
      <c r="B3250" s="75">
        <v>56.8620689655172</v>
      </c>
      <c r="C3250" s="75">
        <v>57.0</v>
      </c>
      <c r="D3250" s="75">
        <v>79.65</v>
      </c>
      <c r="E3250" s="75">
        <v>68.65</v>
      </c>
    </row>
    <row r="3251" ht="15.75" customHeight="1">
      <c r="A3251" s="13">
        <v>42158.885416666664</v>
      </c>
      <c r="B3251" s="75">
        <v>56.3448275862069</v>
      </c>
      <c r="C3251" s="75">
        <v>57.0</v>
      </c>
      <c r="D3251" s="75">
        <v>78.9</v>
      </c>
      <c r="E3251" s="75">
        <v>67.9</v>
      </c>
    </row>
    <row r="3252" ht="15.75" customHeight="1">
      <c r="A3252" s="13">
        <v>42158.895833333336</v>
      </c>
      <c r="B3252" s="75">
        <v>55.8275862068966</v>
      </c>
      <c r="C3252" s="75">
        <v>57.0</v>
      </c>
      <c r="D3252" s="75">
        <v>78.15</v>
      </c>
      <c r="E3252" s="75">
        <v>67.15</v>
      </c>
    </row>
    <row r="3253" ht="15.75" customHeight="1">
      <c r="A3253" s="13">
        <v>42158.90625</v>
      </c>
      <c r="B3253" s="75">
        <v>55.3103448275862</v>
      </c>
      <c r="C3253" s="75">
        <v>57.0</v>
      </c>
      <c r="D3253" s="75">
        <v>77.4</v>
      </c>
      <c r="E3253" s="75">
        <v>66.4</v>
      </c>
    </row>
    <row r="3254" ht="15.75" customHeight="1">
      <c r="A3254" s="13">
        <v>42158.916666666664</v>
      </c>
      <c r="B3254" s="75">
        <v>55.906976744186</v>
      </c>
      <c r="C3254" s="75">
        <v>56.8833333333333</v>
      </c>
      <c r="D3254" s="75">
        <v>76.7666666666667</v>
      </c>
      <c r="E3254" s="75">
        <v>65.7666666666667</v>
      </c>
    </row>
    <row r="3255" ht="15.75" customHeight="1">
      <c r="A3255" s="13">
        <v>42158.927083333336</v>
      </c>
      <c r="B3255" s="75">
        <v>55.5581395348837</v>
      </c>
      <c r="C3255" s="75">
        <v>56.6333333333333</v>
      </c>
      <c r="D3255" s="75">
        <v>76.2666666666667</v>
      </c>
      <c r="E3255" s="75">
        <v>65.2666666666667</v>
      </c>
    </row>
    <row r="3256" ht="15.75" customHeight="1">
      <c r="A3256" s="13">
        <v>42158.9375</v>
      </c>
      <c r="B3256" s="75">
        <v>55.2093023255814</v>
      </c>
      <c r="C3256" s="75">
        <v>56.3833333333333</v>
      </c>
      <c r="D3256" s="75">
        <v>75.7666666666667</v>
      </c>
      <c r="E3256" s="75">
        <v>64.7666666666667</v>
      </c>
    </row>
    <row r="3257" ht="15.75" customHeight="1">
      <c r="A3257" s="13">
        <v>42158.947916666664</v>
      </c>
      <c r="B3257" s="75">
        <v>55.3529411764706</v>
      </c>
      <c r="C3257" s="75">
        <v>56.1333333333333</v>
      </c>
      <c r="D3257" s="75">
        <v>75.2666666666667</v>
      </c>
      <c r="E3257" s="75">
        <v>64.2666666666667</v>
      </c>
    </row>
    <row r="3258" ht="15.75" customHeight="1">
      <c r="A3258" s="13">
        <v>42158.958333333336</v>
      </c>
      <c r="B3258" s="75">
        <v>55.9090909090909</v>
      </c>
      <c r="C3258" s="75">
        <v>55.7666666666667</v>
      </c>
      <c r="D3258" s="75">
        <v>74.8833333333333</v>
      </c>
      <c r="E3258" s="75">
        <v>63.7666666666667</v>
      </c>
    </row>
    <row r="3259" ht="15.75" customHeight="1">
      <c r="A3259" s="13">
        <v>42158.96875</v>
      </c>
      <c r="B3259" s="75">
        <v>55.5681818181818</v>
      </c>
      <c r="C3259" s="75">
        <v>55.2666666666667</v>
      </c>
      <c r="D3259" s="75">
        <v>74.6333333333333</v>
      </c>
      <c r="E3259" s="75">
        <v>63.2666666666667</v>
      </c>
    </row>
    <row r="3260" ht="15.75" customHeight="1">
      <c r="A3260" s="13">
        <v>42158.979166666664</v>
      </c>
      <c r="B3260" s="75">
        <v>55.2272727272727</v>
      </c>
      <c r="C3260" s="75">
        <v>54.7666666666667</v>
      </c>
      <c r="D3260" s="75">
        <v>74.3833333333333</v>
      </c>
      <c r="E3260" s="75">
        <v>62.7666666666667</v>
      </c>
    </row>
    <row r="3261" ht="15.75" customHeight="1">
      <c r="A3261" s="13">
        <v>42158.989583333336</v>
      </c>
      <c r="B3261" s="75">
        <v>55.0</v>
      </c>
      <c r="C3261" s="75">
        <v>54.2666666666667</v>
      </c>
      <c r="D3261" s="75">
        <v>74.1333333333333</v>
      </c>
      <c r="E3261" s="75">
        <v>62.2666666666667</v>
      </c>
    </row>
    <row r="3262" ht="15.75" customHeight="1">
      <c r="A3262" s="13">
        <v>42159.0</v>
      </c>
      <c r="B3262" s="75">
        <v>55.0</v>
      </c>
      <c r="C3262" s="75">
        <v>54.1166666666667</v>
      </c>
      <c r="D3262" s="75">
        <v>73.7666666666667</v>
      </c>
      <c r="E3262" s="75">
        <v>62.0</v>
      </c>
    </row>
    <row r="3263" ht="15.75" customHeight="1">
      <c r="A3263" s="13">
        <v>42159.010416666664</v>
      </c>
      <c r="B3263" s="75">
        <v>55.0</v>
      </c>
      <c r="C3263" s="75">
        <v>54.3666666666667</v>
      </c>
      <c r="D3263" s="75">
        <v>73.2666666666667</v>
      </c>
      <c r="E3263" s="75">
        <v>62.0</v>
      </c>
    </row>
    <row r="3264" ht="15.75" customHeight="1">
      <c r="A3264" s="13">
        <v>42159.020833333336</v>
      </c>
      <c r="B3264" s="75">
        <v>55.0</v>
      </c>
      <c r="C3264" s="75">
        <v>54.6166666666667</v>
      </c>
      <c r="D3264" s="75">
        <v>72.7666666666667</v>
      </c>
      <c r="E3264" s="75">
        <v>62.0</v>
      </c>
    </row>
    <row r="3265" ht="15.75" customHeight="1">
      <c r="A3265" s="13">
        <v>42159.03125</v>
      </c>
      <c r="B3265" s="75">
        <v>55.0</v>
      </c>
      <c r="C3265" s="75">
        <v>54.8666666666667</v>
      </c>
      <c r="D3265" s="75">
        <v>72.2666666666667</v>
      </c>
      <c r="E3265" s="75">
        <v>62.0</v>
      </c>
    </row>
    <row r="3266" ht="15.75" customHeight="1">
      <c r="A3266" s="13">
        <v>42159.041666666664</v>
      </c>
      <c r="B3266" s="75">
        <v>55.0</v>
      </c>
      <c r="C3266" s="75">
        <v>54.8833333333333</v>
      </c>
      <c r="D3266" s="75">
        <v>71.8833333333333</v>
      </c>
      <c r="E3266" s="75">
        <v>61.7666666666667</v>
      </c>
    </row>
    <row r="3267" ht="15.75" customHeight="1">
      <c r="A3267" s="13">
        <v>42159.052083333336</v>
      </c>
      <c r="B3267" s="75">
        <v>55.0</v>
      </c>
      <c r="C3267" s="75">
        <v>54.6333333333333</v>
      </c>
      <c r="D3267" s="75">
        <v>71.6333333333333</v>
      </c>
      <c r="E3267" s="75">
        <v>61.2666666666667</v>
      </c>
    </row>
    <row r="3268" ht="15.75" customHeight="1">
      <c r="A3268" s="13">
        <v>42159.0625</v>
      </c>
      <c r="B3268" s="75">
        <v>55.0</v>
      </c>
      <c r="C3268" s="75">
        <v>54.3833333333333</v>
      </c>
      <c r="D3268" s="75">
        <v>71.3833333333333</v>
      </c>
      <c r="E3268" s="75">
        <v>60.7666666666667</v>
      </c>
    </row>
    <row r="3269" ht="15.75" customHeight="1">
      <c r="A3269" s="13">
        <v>42159.072916666664</v>
      </c>
      <c r="B3269" s="75">
        <v>55.0</v>
      </c>
      <c r="C3269" s="75">
        <v>54.1333333333333</v>
      </c>
      <c r="D3269" s="75">
        <v>71.1333333333333</v>
      </c>
      <c r="E3269" s="75">
        <v>60.2666666666667</v>
      </c>
    </row>
    <row r="3270" ht="15.75" customHeight="1">
      <c r="A3270" s="13">
        <v>42159.083333333336</v>
      </c>
      <c r="B3270" s="75">
        <v>55.0</v>
      </c>
      <c r="C3270" s="75">
        <v>54.0</v>
      </c>
      <c r="D3270" s="75">
        <v>70.8833333333333</v>
      </c>
      <c r="E3270" s="75">
        <v>59.8833333333333</v>
      </c>
    </row>
    <row r="3271" ht="15.75" customHeight="1">
      <c r="A3271" s="13">
        <v>42159.09375</v>
      </c>
      <c r="B3271" s="75">
        <v>55.0</v>
      </c>
      <c r="C3271" s="75">
        <v>54.0</v>
      </c>
      <c r="D3271" s="75">
        <v>70.6333333333333</v>
      </c>
      <c r="E3271" s="75">
        <v>59.6333333333333</v>
      </c>
    </row>
    <row r="3272" ht="15.75" customHeight="1">
      <c r="A3272" s="13">
        <v>42159.104166666664</v>
      </c>
      <c r="B3272" s="75">
        <v>55.0</v>
      </c>
      <c r="C3272" s="75">
        <v>54.0</v>
      </c>
      <c r="D3272" s="75">
        <v>70.3833333333333</v>
      </c>
      <c r="E3272" s="75">
        <v>59.3833333333333</v>
      </c>
    </row>
    <row r="3273" ht="15.75" customHeight="1">
      <c r="A3273" s="13">
        <v>42159.114583333336</v>
      </c>
      <c r="B3273" s="75">
        <v>55.0</v>
      </c>
      <c r="C3273" s="75">
        <v>54.0</v>
      </c>
      <c r="D3273" s="75">
        <v>70.1333333333333</v>
      </c>
      <c r="E3273" s="75">
        <v>59.1333333333333</v>
      </c>
    </row>
    <row r="3274" ht="15.75" customHeight="1">
      <c r="A3274" s="13">
        <v>42159.125</v>
      </c>
      <c r="B3274" s="75">
        <v>54.9333333333333</v>
      </c>
      <c r="C3274" s="75">
        <v>54.1166666666667</v>
      </c>
      <c r="D3274" s="75">
        <v>69.8833333333333</v>
      </c>
      <c r="E3274" s="75">
        <v>58.7666666666667</v>
      </c>
    </row>
    <row r="3275" ht="15.75" customHeight="1">
      <c r="A3275" s="13">
        <v>42159.135416666664</v>
      </c>
      <c r="B3275" s="75">
        <v>54.6833333333333</v>
      </c>
      <c r="C3275" s="75">
        <v>54.3666666666667</v>
      </c>
      <c r="D3275" s="75">
        <v>69.6333333333333</v>
      </c>
      <c r="E3275" s="75">
        <v>58.2666666666667</v>
      </c>
    </row>
    <row r="3276" ht="15.75" customHeight="1">
      <c r="A3276" s="13">
        <v>42159.145833333336</v>
      </c>
      <c r="B3276" s="75">
        <v>54.4333333333333</v>
      </c>
      <c r="C3276" s="75">
        <v>54.6166666666667</v>
      </c>
      <c r="D3276" s="75">
        <v>69.3833333333333</v>
      </c>
      <c r="E3276" s="75">
        <v>57.7666666666667</v>
      </c>
    </row>
    <row r="3277" ht="15.75" customHeight="1">
      <c r="A3277" s="13">
        <v>42159.15625</v>
      </c>
      <c r="B3277" s="75">
        <v>54.1833333333333</v>
      </c>
      <c r="C3277" s="75">
        <v>54.8666666666667</v>
      </c>
      <c r="D3277" s="75">
        <v>69.1333333333333</v>
      </c>
      <c r="E3277" s="75">
        <v>57.2666666666667</v>
      </c>
    </row>
    <row r="3278" ht="15.75" customHeight="1">
      <c r="A3278" s="13">
        <v>42159.166666666664</v>
      </c>
      <c r="B3278" s="75">
        <v>54.0</v>
      </c>
      <c r="C3278" s="75">
        <v>55.0</v>
      </c>
      <c r="D3278" s="75">
        <v>68.8833333333333</v>
      </c>
      <c r="E3278" s="75">
        <v>56.8833333333333</v>
      </c>
    </row>
    <row r="3279" ht="15.75" customHeight="1">
      <c r="A3279" s="13">
        <v>42159.177083333336</v>
      </c>
      <c r="B3279" s="75">
        <v>54.0</v>
      </c>
      <c r="C3279" s="75">
        <v>55.0</v>
      </c>
      <c r="D3279" s="75">
        <v>68.6333333333333</v>
      </c>
      <c r="E3279" s="75">
        <v>56.6333333333333</v>
      </c>
    </row>
    <row r="3280" ht="15.75" customHeight="1">
      <c r="A3280" s="13">
        <v>42159.1875</v>
      </c>
      <c r="B3280" s="75">
        <v>54.0</v>
      </c>
      <c r="C3280" s="75">
        <v>54.8518518518519</v>
      </c>
      <c r="D3280" s="75">
        <v>68.3833333333333</v>
      </c>
      <c r="E3280" s="75">
        <v>56.3833333333333</v>
      </c>
    </row>
    <row r="3281" ht="15.75" customHeight="1">
      <c r="A3281" s="13">
        <v>42159.197916666664</v>
      </c>
      <c r="B3281" s="75">
        <v>54.0</v>
      </c>
      <c r="C3281" s="75">
        <v>54.2962962962963</v>
      </c>
      <c r="D3281" s="75">
        <v>68.1333333333333</v>
      </c>
      <c r="E3281" s="75">
        <v>56.1333333333333</v>
      </c>
    </row>
    <row r="3282" ht="15.75" customHeight="1">
      <c r="A3282" s="13">
        <v>42159.208333333336</v>
      </c>
      <c r="B3282" s="75">
        <v>54.0</v>
      </c>
      <c r="C3282" s="75">
        <v>54.2333333333333</v>
      </c>
      <c r="D3282" s="75">
        <v>67.8833333333333</v>
      </c>
      <c r="E3282" s="75">
        <v>56.1166666666667</v>
      </c>
    </row>
    <row r="3283" ht="15.75" customHeight="1">
      <c r="A3283" s="13">
        <v>42159.21875</v>
      </c>
      <c r="B3283" s="75">
        <v>54.0</v>
      </c>
      <c r="C3283" s="75">
        <v>54.7333333333333</v>
      </c>
      <c r="D3283" s="75">
        <v>67.6333333333333</v>
      </c>
      <c r="E3283" s="75">
        <v>56.3666666666667</v>
      </c>
    </row>
    <row r="3284" ht="15.75" customHeight="1">
      <c r="A3284" s="13">
        <v>42159.229166666664</v>
      </c>
      <c r="B3284" s="75">
        <v>54.0</v>
      </c>
      <c r="C3284" s="75">
        <v>55.2333333333333</v>
      </c>
      <c r="D3284" s="75">
        <v>67.3833333333333</v>
      </c>
      <c r="E3284" s="75">
        <v>56.6166666666667</v>
      </c>
    </row>
    <row r="3285" ht="15.75" customHeight="1">
      <c r="A3285" s="13">
        <v>42159.239583333336</v>
      </c>
      <c r="B3285" s="75">
        <v>54.0</v>
      </c>
      <c r="C3285" s="75">
        <v>55.7333333333333</v>
      </c>
      <c r="D3285" s="75">
        <v>67.1333333333333</v>
      </c>
      <c r="E3285" s="75">
        <v>56.8666666666667</v>
      </c>
    </row>
    <row r="3286" ht="15.75" customHeight="1">
      <c r="A3286" s="13">
        <v>42159.25</v>
      </c>
      <c r="B3286" s="75">
        <v>54.1333333333333</v>
      </c>
      <c r="C3286" s="75">
        <v>56.2333333333333</v>
      </c>
      <c r="D3286" s="75">
        <v>67.2333333333333</v>
      </c>
      <c r="E3286" s="75">
        <v>57.35</v>
      </c>
    </row>
    <row r="3287" ht="15.75" customHeight="1">
      <c r="A3287" s="13">
        <v>42159.260416666664</v>
      </c>
      <c r="B3287" s="75">
        <v>54.6333333333333</v>
      </c>
      <c r="C3287" s="75">
        <v>56.7333333333333</v>
      </c>
      <c r="D3287" s="75">
        <v>67.7333333333333</v>
      </c>
      <c r="E3287" s="75">
        <v>58.1</v>
      </c>
    </row>
    <row r="3288" ht="15.75" customHeight="1">
      <c r="A3288" s="13">
        <v>42159.270833333336</v>
      </c>
      <c r="B3288" s="75">
        <v>55.1333333333333</v>
      </c>
      <c r="C3288" s="75">
        <v>57.2333333333333</v>
      </c>
      <c r="D3288" s="75">
        <v>68.2333333333333</v>
      </c>
      <c r="E3288" s="75">
        <v>58.85</v>
      </c>
    </row>
    <row r="3289" ht="15.75" customHeight="1">
      <c r="A3289" s="13">
        <v>42159.28125</v>
      </c>
      <c r="B3289" s="75">
        <v>55.6333333333333</v>
      </c>
      <c r="C3289" s="75">
        <v>57.7333333333333</v>
      </c>
      <c r="D3289" s="75">
        <v>68.7333333333333</v>
      </c>
      <c r="E3289" s="75">
        <v>59.6</v>
      </c>
    </row>
    <row r="3290" ht="15.75" customHeight="1">
      <c r="A3290" s="13">
        <v>42159.291666666664</v>
      </c>
      <c r="B3290" s="75">
        <v>56.1</v>
      </c>
      <c r="C3290" s="75">
        <v>58.35</v>
      </c>
      <c r="D3290" s="75">
        <v>69.4666666666667</v>
      </c>
      <c r="E3290" s="75">
        <v>60.35</v>
      </c>
    </row>
    <row r="3291" ht="15.75" customHeight="1">
      <c r="A3291" s="13">
        <v>42159.302083333336</v>
      </c>
      <c r="B3291" s="75">
        <v>56.475</v>
      </c>
      <c r="C3291" s="75">
        <v>59.1</v>
      </c>
      <c r="D3291" s="75">
        <v>70.4666666666667</v>
      </c>
      <c r="E3291" s="75">
        <v>61.1</v>
      </c>
    </row>
    <row r="3292" ht="15.75" customHeight="1">
      <c r="A3292" s="13">
        <v>42159.3125</v>
      </c>
      <c r="B3292" s="75">
        <v>56.85</v>
      </c>
      <c r="C3292" s="75">
        <v>59.85</v>
      </c>
      <c r="D3292" s="75">
        <v>71.4666666666667</v>
      </c>
      <c r="E3292" s="75">
        <v>61.85</v>
      </c>
    </row>
    <row r="3293" ht="15.75" customHeight="1">
      <c r="A3293" s="13">
        <v>42159.322916666664</v>
      </c>
      <c r="B3293" s="75">
        <v>57.45</v>
      </c>
      <c r="C3293" s="75">
        <v>60.6</v>
      </c>
      <c r="D3293" s="75">
        <v>72.4666666666667</v>
      </c>
      <c r="E3293" s="75">
        <v>62.6</v>
      </c>
    </row>
    <row r="3294" ht="15.75" customHeight="1">
      <c r="A3294" s="13">
        <v>42159.333333333336</v>
      </c>
      <c r="B3294" s="75">
        <v>58.2</v>
      </c>
      <c r="C3294" s="75">
        <v>61.2333333333333</v>
      </c>
      <c r="D3294" s="75">
        <v>73.4666666666667</v>
      </c>
      <c r="E3294" s="75">
        <v>63.4666666666667</v>
      </c>
    </row>
    <row r="3295" ht="15.75" customHeight="1">
      <c r="A3295" s="13">
        <v>42159.34375</v>
      </c>
      <c r="B3295" s="75">
        <v>58.95</v>
      </c>
      <c r="C3295" s="75">
        <v>61.7333333333333</v>
      </c>
      <c r="D3295" s="75">
        <v>74.4666666666667</v>
      </c>
      <c r="E3295" s="75">
        <v>64.4666666666667</v>
      </c>
    </row>
    <row r="3296" ht="15.75" customHeight="1">
      <c r="A3296" s="13">
        <v>42159.354166666664</v>
      </c>
      <c r="B3296" s="75">
        <v>59.7</v>
      </c>
      <c r="C3296" s="75">
        <v>62.2333333333333</v>
      </c>
      <c r="D3296" s="75">
        <v>75.4666666666667</v>
      </c>
      <c r="E3296" s="75">
        <v>65.4666666666667</v>
      </c>
    </row>
    <row r="3297" ht="15.75" customHeight="1">
      <c r="A3297" s="13">
        <v>42159.364583333336</v>
      </c>
      <c r="B3297" s="75">
        <v>60.45</v>
      </c>
      <c r="C3297" s="75">
        <v>62.7333333333333</v>
      </c>
      <c r="D3297" s="75">
        <v>76.4666666666667</v>
      </c>
      <c r="E3297" s="75">
        <v>66.4666666666667</v>
      </c>
    </row>
    <row r="3298" ht="15.75" customHeight="1">
      <c r="A3298" s="13">
        <v>42159.375</v>
      </c>
      <c r="B3298" s="75">
        <v>61.1333333333333</v>
      </c>
      <c r="C3298" s="75">
        <v>63.1166666666667</v>
      </c>
      <c r="D3298" s="75">
        <v>77.4666666666667</v>
      </c>
      <c r="E3298" s="75">
        <v>67.5833333333333</v>
      </c>
    </row>
    <row r="3299" ht="15.75" customHeight="1">
      <c r="A3299" s="13">
        <v>42159.385416666664</v>
      </c>
      <c r="B3299" s="75">
        <v>61.6333333333333</v>
      </c>
      <c r="C3299" s="75">
        <v>63.3666666666667</v>
      </c>
      <c r="D3299" s="75">
        <v>78.4666666666667</v>
      </c>
      <c r="E3299" s="75">
        <v>68.8333333333333</v>
      </c>
    </row>
    <row r="3300" ht="15.75" customHeight="1">
      <c r="A3300" s="13">
        <v>42159.395833333336</v>
      </c>
      <c r="B3300" s="75">
        <v>62.1333333333333</v>
      </c>
      <c r="C3300" s="75">
        <v>63.6166666666667</v>
      </c>
      <c r="D3300" s="75">
        <v>79.4666666666667</v>
      </c>
      <c r="E3300" s="75">
        <v>70.0833333333333</v>
      </c>
    </row>
    <row r="3301" ht="15.75" customHeight="1">
      <c r="A3301" s="13">
        <v>42159.40625</v>
      </c>
      <c r="B3301" s="75">
        <v>62.6333333333333</v>
      </c>
      <c r="C3301" s="75">
        <v>63.8666666666667</v>
      </c>
      <c r="D3301" s="75">
        <v>80.4666666666667</v>
      </c>
      <c r="E3301" s="75">
        <v>71.3333333333333</v>
      </c>
    </row>
    <row r="3302" ht="15.75" customHeight="1">
      <c r="A3302" s="13">
        <v>42159.416666666664</v>
      </c>
      <c r="B3302" s="75">
        <v>63.2</v>
      </c>
      <c r="C3302" s="75">
        <v>64.35</v>
      </c>
      <c r="D3302" s="75">
        <v>81.35</v>
      </c>
      <c r="E3302" s="75">
        <v>72.35</v>
      </c>
    </row>
    <row r="3303" ht="15.75" customHeight="1">
      <c r="A3303" s="13">
        <v>42159.427083333336</v>
      </c>
      <c r="B3303" s="75">
        <v>63.95</v>
      </c>
      <c r="C3303" s="75">
        <v>65.1</v>
      </c>
      <c r="D3303" s="75">
        <v>82.1</v>
      </c>
      <c r="E3303" s="75">
        <v>73.1</v>
      </c>
    </row>
    <row r="3304" ht="15.75" customHeight="1">
      <c r="A3304" s="13">
        <v>42159.4375</v>
      </c>
      <c r="B3304" s="75">
        <v>64.7</v>
      </c>
      <c r="C3304" s="75">
        <v>65.85</v>
      </c>
      <c r="D3304" s="75">
        <v>82.85</v>
      </c>
      <c r="E3304" s="75">
        <v>73.85</v>
      </c>
    </row>
    <row r="3305" ht="15.75" customHeight="1">
      <c r="A3305" s="13">
        <v>42159.447916666664</v>
      </c>
      <c r="B3305" s="75">
        <v>65.45</v>
      </c>
      <c r="C3305" s="75">
        <v>66.6</v>
      </c>
      <c r="D3305" s="75">
        <v>83.6</v>
      </c>
      <c r="E3305" s="75">
        <v>74.6</v>
      </c>
    </row>
    <row r="3306" ht="15.75" customHeight="1">
      <c r="A3306" s="13">
        <v>42159.458333333336</v>
      </c>
      <c r="B3306" s="75">
        <v>66.1333333333333</v>
      </c>
      <c r="C3306" s="75">
        <v>67.1166666666667</v>
      </c>
      <c r="D3306" s="75">
        <v>84.35</v>
      </c>
      <c r="E3306" s="75">
        <v>75.1166666666667</v>
      </c>
    </row>
    <row r="3307" ht="15.75" customHeight="1">
      <c r="A3307" s="13">
        <v>42159.46875</v>
      </c>
      <c r="B3307" s="75">
        <v>66.6333333333333</v>
      </c>
      <c r="C3307" s="75">
        <v>67.3666666666667</v>
      </c>
      <c r="D3307" s="75">
        <v>85.1</v>
      </c>
      <c r="E3307" s="75">
        <v>75.3666666666667</v>
      </c>
    </row>
    <row r="3308" ht="15.75" customHeight="1">
      <c r="A3308" s="13">
        <v>42159.479166666664</v>
      </c>
      <c r="B3308" s="75">
        <v>67.1333333333333</v>
      </c>
      <c r="C3308" s="75">
        <v>67.6166666666667</v>
      </c>
      <c r="D3308" s="75">
        <v>85.85</v>
      </c>
      <c r="E3308" s="75">
        <v>75.6166666666667</v>
      </c>
    </row>
    <row r="3309" ht="15.75" customHeight="1">
      <c r="A3309" s="13">
        <v>42159.489583333336</v>
      </c>
      <c r="B3309" s="75">
        <v>67.6333333333333</v>
      </c>
      <c r="C3309" s="75">
        <v>67.8666666666667</v>
      </c>
      <c r="D3309" s="75">
        <v>86.6</v>
      </c>
      <c r="E3309" s="75">
        <v>75.8666666666667</v>
      </c>
    </row>
    <row r="3310" ht="15.75" customHeight="1">
      <c r="A3310" s="13">
        <v>42159.5</v>
      </c>
      <c r="B3310" s="75">
        <v>67.9333333333333</v>
      </c>
      <c r="C3310" s="75">
        <v>68.2333333333333</v>
      </c>
      <c r="D3310" s="75">
        <v>87.2333333333333</v>
      </c>
      <c r="E3310" s="75">
        <v>76.35</v>
      </c>
    </row>
    <row r="3311" ht="15.75" customHeight="1">
      <c r="A3311" s="13">
        <v>42159.510416666664</v>
      </c>
      <c r="B3311" s="75">
        <v>67.6833333333333</v>
      </c>
      <c r="C3311" s="75">
        <v>68.7333333333333</v>
      </c>
      <c r="D3311" s="75">
        <v>87.7333333333333</v>
      </c>
      <c r="E3311" s="75">
        <v>77.1</v>
      </c>
    </row>
    <row r="3312" ht="15.75" customHeight="1">
      <c r="A3312" s="13">
        <v>42159.520833333336</v>
      </c>
      <c r="B3312" s="75">
        <v>67.4333333333333</v>
      </c>
      <c r="C3312" s="75">
        <v>69.2333333333333</v>
      </c>
      <c r="D3312" s="75">
        <v>88.2333333333333</v>
      </c>
      <c r="E3312" s="75">
        <v>77.85</v>
      </c>
    </row>
    <row r="3313" ht="15.75" customHeight="1">
      <c r="A3313" s="13">
        <v>42159.53125</v>
      </c>
      <c r="B3313" s="75">
        <v>67.1833333333333</v>
      </c>
      <c r="C3313" s="75">
        <v>69.7333333333333</v>
      </c>
      <c r="D3313" s="75">
        <v>88.7333333333333</v>
      </c>
      <c r="E3313" s="75">
        <v>78.6</v>
      </c>
    </row>
    <row r="3314" ht="15.75" customHeight="1">
      <c r="A3314" s="13">
        <v>42159.541666666664</v>
      </c>
      <c r="B3314" s="75">
        <v>66.9333333333333</v>
      </c>
      <c r="C3314" s="75">
        <v>70.4666666666667</v>
      </c>
      <c r="D3314" s="75">
        <v>89.2333333333333</v>
      </c>
      <c r="E3314" s="75">
        <v>79.0</v>
      </c>
    </row>
    <row r="3315" ht="15.75" customHeight="1">
      <c r="A3315" s="13">
        <v>42159.552083333336</v>
      </c>
      <c r="B3315" s="75">
        <v>66.6833333333333</v>
      </c>
      <c r="C3315" s="75">
        <v>71.4666666666667</v>
      </c>
      <c r="D3315" s="75">
        <v>89.7333333333333</v>
      </c>
      <c r="E3315" s="75">
        <v>79.0</v>
      </c>
    </row>
    <row r="3316" ht="15.75" customHeight="1">
      <c r="A3316" s="13">
        <v>42159.5625</v>
      </c>
      <c r="B3316" s="75">
        <v>66.4333333333333</v>
      </c>
      <c r="C3316" s="75">
        <v>72.4666666666667</v>
      </c>
      <c r="D3316" s="75">
        <v>90.2333333333333</v>
      </c>
      <c r="E3316" s="75">
        <v>79.0</v>
      </c>
    </row>
    <row r="3317" ht="15.75" customHeight="1">
      <c r="A3317" s="13">
        <v>42159.572916666664</v>
      </c>
      <c r="B3317" s="75">
        <v>66.1833333333333</v>
      </c>
      <c r="C3317" s="75">
        <v>73.4666666666667</v>
      </c>
      <c r="D3317" s="75">
        <v>90.7333333333333</v>
      </c>
      <c r="E3317" s="75">
        <v>79.0</v>
      </c>
    </row>
    <row r="3318" ht="15.75" customHeight="1">
      <c r="A3318" s="13">
        <v>42159.583333333336</v>
      </c>
      <c r="B3318" s="75">
        <v>65.9333333333333</v>
      </c>
      <c r="C3318" s="75">
        <v>73.8833333333333</v>
      </c>
      <c r="D3318" s="75">
        <v>90.65</v>
      </c>
      <c r="E3318" s="75">
        <v>79.4666666666667</v>
      </c>
    </row>
    <row r="3319" ht="15.75" customHeight="1">
      <c r="A3319" s="13">
        <v>42159.59375</v>
      </c>
      <c r="B3319" s="75">
        <v>65.6833333333333</v>
      </c>
      <c r="C3319" s="75">
        <v>73.6333333333333</v>
      </c>
      <c r="D3319" s="75">
        <v>89.9</v>
      </c>
      <c r="E3319" s="75">
        <v>80.4666666666667</v>
      </c>
    </row>
    <row r="3320" ht="15.75" customHeight="1">
      <c r="A3320" s="13">
        <v>42159.604166666664</v>
      </c>
      <c r="B3320" s="75">
        <v>65.4333333333333</v>
      </c>
      <c r="C3320" s="75">
        <v>73.3833333333333</v>
      </c>
      <c r="D3320" s="75">
        <v>89.15</v>
      </c>
      <c r="E3320" s="75">
        <v>81.4666666666667</v>
      </c>
    </row>
    <row r="3321" ht="15.75" customHeight="1">
      <c r="A3321" s="13">
        <v>42159.614583333336</v>
      </c>
      <c r="B3321" s="75">
        <v>65.1833333333333</v>
      </c>
      <c r="C3321" s="75">
        <v>73.1333333333333</v>
      </c>
      <c r="D3321" s="75">
        <v>88.4</v>
      </c>
      <c r="E3321" s="75">
        <v>82.4666666666667</v>
      </c>
    </row>
    <row r="3322" ht="15.75" customHeight="1">
      <c r="A3322" s="13">
        <v>42159.625</v>
      </c>
      <c r="B3322" s="75">
        <v>65.0</v>
      </c>
      <c r="C3322" s="75">
        <v>73.1166666666667</v>
      </c>
      <c r="D3322" s="75">
        <v>87.8833333333333</v>
      </c>
      <c r="E3322" s="75">
        <v>82.8833333333333</v>
      </c>
    </row>
    <row r="3323" ht="15.75" customHeight="1">
      <c r="A3323" s="13">
        <v>42159.635416666664</v>
      </c>
      <c r="B3323" s="75">
        <v>65.0</v>
      </c>
      <c r="C3323" s="75">
        <v>73.3666666666667</v>
      </c>
      <c r="D3323" s="75">
        <v>87.6333333333333</v>
      </c>
      <c r="E3323" s="75">
        <v>82.6333333333333</v>
      </c>
    </row>
    <row r="3324" ht="15.75" customHeight="1">
      <c r="A3324" s="13">
        <v>42159.645833333336</v>
      </c>
      <c r="B3324" s="75">
        <v>65.0</v>
      </c>
      <c r="C3324" s="75">
        <v>73.6166666666667</v>
      </c>
      <c r="D3324" s="75">
        <v>87.3833333333333</v>
      </c>
      <c r="E3324" s="75">
        <v>82.3833333333333</v>
      </c>
    </row>
    <row r="3325" ht="15.75" customHeight="1">
      <c r="A3325" s="13">
        <v>42159.65625</v>
      </c>
      <c r="B3325" s="75">
        <v>65.0</v>
      </c>
      <c r="C3325" s="75">
        <v>73.8666666666667</v>
      </c>
      <c r="D3325" s="75">
        <v>87.1333333333333</v>
      </c>
      <c r="E3325" s="75">
        <v>82.1333333333333</v>
      </c>
    </row>
    <row r="3326" ht="15.75" customHeight="1">
      <c r="A3326" s="13">
        <v>42159.666666666664</v>
      </c>
      <c r="B3326" s="75">
        <v>64.8666666666667</v>
      </c>
      <c r="C3326" s="75">
        <v>73.8833333333333</v>
      </c>
      <c r="D3326" s="75">
        <v>86.5333333333333</v>
      </c>
      <c r="E3326" s="75">
        <v>82.0</v>
      </c>
    </row>
    <row r="3327" ht="15.75" customHeight="1">
      <c r="A3327" s="13">
        <v>42159.677083333336</v>
      </c>
      <c r="B3327" s="75">
        <v>64.3666666666667</v>
      </c>
      <c r="C3327" s="75">
        <v>73.6333333333333</v>
      </c>
      <c r="D3327" s="75">
        <v>85.5333333333333</v>
      </c>
      <c r="E3327" s="75">
        <v>82.0</v>
      </c>
    </row>
    <row r="3328" ht="15.75" customHeight="1">
      <c r="A3328" s="13">
        <v>42159.6875</v>
      </c>
      <c r="B3328" s="75">
        <v>63.8666666666667</v>
      </c>
      <c r="C3328" s="75">
        <v>73.3833333333333</v>
      </c>
      <c r="D3328" s="75">
        <v>84.5333333333333</v>
      </c>
      <c r="E3328" s="75">
        <v>82.0</v>
      </c>
    </row>
    <row r="3329" ht="15.75" customHeight="1">
      <c r="A3329" s="13">
        <v>42159.697916666664</v>
      </c>
      <c r="B3329" s="75">
        <v>63.3666666666667</v>
      </c>
      <c r="C3329" s="75">
        <v>73.1333333333333</v>
      </c>
      <c r="D3329" s="75">
        <v>83.5333333333333</v>
      </c>
      <c r="E3329" s="75">
        <v>82.0</v>
      </c>
    </row>
    <row r="3330" ht="15.75" customHeight="1">
      <c r="A3330" s="13">
        <v>42159.708333333336</v>
      </c>
      <c r="B3330" s="75">
        <v>62.8666666666667</v>
      </c>
      <c r="C3330" s="75">
        <v>72.5333333333333</v>
      </c>
      <c r="D3330" s="75">
        <v>83.0</v>
      </c>
      <c r="E3330" s="75">
        <v>81.8833333333333</v>
      </c>
    </row>
    <row r="3331" ht="15.75" customHeight="1">
      <c r="A3331" s="13">
        <v>42159.71875</v>
      </c>
      <c r="B3331" s="75">
        <v>62.3666666666667</v>
      </c>
      <c r="C3331" s="75">
        <v>71.5333333333333</v>
      </c>
      <c r="D3331" s="75">
        <v>83.0</v>
      </c>
      <c r="E3331" s="75">
        <v>81.6333333333333</v>
      </c>
    </row>
    <row r="3332" ht="15.75" customHeight="1">
      <c r="A3332" s="13">
        <v>42159.729166666664</v>
      </c>
      <c r="B3332" s="75">
        <v>61.8666666666667</v>
      </c>
      <c r="C3332" s="75">
        <v>70.5333333333333</v>
      </c>
      <c r="D3332" s="75">
        <v>83.0</v>
      </c>
      <c r="E3332" s="75">
        <v>81.3833333333333</v>
      </c>
    </row>
    <row r="3333" ht="15.75" customHeight="1">
      <c r="A3333" s="13">
        <v>42159.739583333336</v>
      </c>
      <c r="B3333" s="75">
        <v>61.3666666666667</v>
      </c>
      <c r="C3333" s="75">
        <v>69.5333333333333</v>
      </c>
      <c r="D3333" s="75">
        <v>83.0</v>
      </c>
      <c r="E3333" s="75">
        <v>81.1333333333333</v>
      </c>
    </row>
    <row r="3334" ht="15.75" customHeight="1">
      <c r="A3334" s="13">
        <v>42159.75</v>
      </c>
      <c r="B3334" s="75">
        <v>60.8666666666667</v>
      </c>
      <c r="C3334" s="75">
        <v>68.4166666666667</v>
      </c>
      <c r="D3334" s="75">
        <v>82.8833333333333</v>
      </c>
      <c r="E3334" s="75">
        <v>80.65</v>
      </c>
    </row>
    <row r="3335" ht="15.75" customHeight="1">
      <c r="A3335" s="13">
        <v>42159.760416666664</v>
      </c>
      <c r="B3335" s="75">
        <v>60.3666666666667</v>
      </c>
      <c r="C3335" s="75">
        <v>67.1666666666667</v>
      </c>
      <c r="D3335" s="75">
        <v>82.6333333333333</v>
      </c>
      <c r="E3335" s="75">
        <v>79.9</v>
      </c>
    </row>
    <row r="3336" ht="15.75" customHeight="1">
      <c r="A3336" s="13">
        <v>42159.770833333336</v>
      </c>
      <c r="B3336" s="75">
        <v>59.8666666666667</v>
      </c>
      <c r="C3336" s="75">
        <v>65.9166666666667</v>
      </c>
      <c r="D3336" s="75">
        <v>82.3833333333333</v>
      </c>
      <c r="E3336" s="75">
        <v>79.15</v>
      </c>
    </row>
    <row r="3337" ht="15.75" customHeight="1">
      <c r="A3337" s="13">
        <v>42159.78125</v>
      </c>
      <c r="B3337" s="75">
        <v>59.3666666666667</v>
      </c>
      <c r="C3337" s="75">
        <v>64.6666666666667</v>
      </c>
      <c r="D3337" s="75">
        <v>82.1333333333333</v>
      </c>
      <c r="E3337" s="75">
        <v>78.4</v>
      </c>
    </row>
    <row r="3338" ht="15.75" customHeight="1">
      <c r="A3338" s="13">
        <v>42159.791666666664</v>
      </c>
      <c r="B3338" s="75">
        <v>58.8</v>
      </c>
      <c r="C3338" s="75">
        <v>63.65</v>
      </c>
      <c r="D3338" s="75">
        <v>81.65</v>
      </c>
      <c r="E3338" s="75">
        <v>77.7666666666667</v>
      </c>
    </row>
    <row r="3339" ht="15.75" customHeight="1">
      <c r="A3339" s="13">
        <v>42159.802083333336</v>
      </c>
      <c r="B3339" s="75">
        <v>58.05</v>
      </c>
      <c r="C3339" s="75">
        <v>62.9</v>
      </c>
      <c r="D3339" s="75">
        <v>80.9</v>
      </c>
      <c r="E3339" s="75">
        <v>77.2666666666667</v>
      </c>
    </row>
    <row r="3340" ht="15.75" customHeight="1">
      <c r="A3340" s="13">
        <v>42159.8125</v>
      </c>
      <c r="B3340" s="75">
        <v>57.3</v>
      </c>
      <c r="C3340" s="75">
        <v>62.15</v>
      </c>
      <c r="D3340" s="75">
        <v>80.15</v>
      </c>
      <c r="E3340" s="75">
        <v>76.7666666666667</v>
      </c>
    </row>
    <row r="3341" ht="15.75" customHeight="1">
      <c r="A3341" s="13">
        <v>42159.822916666664</v>
      </c>
      <c r="B3341" s="75">
        <v>56.55</v>
      </c>
      <c r="C3341" s="75">
        <v>61.4</v>
      </c>
      <c r="D3341" s="75">
        <v>79.4</v>
      </c>
      <c r="E3341" s="75">
        <v>76.2666666666667</v>
      </c>
    </row>
    <row r="3342" ht="15.75" customHeight="1">
      <c r="A3342" s="13">
        <v>42159.833333333336</v>
      </c>
      <c r="B3342" s="75">
        <v>56.0666666666667</v>
      </c>
      <c r="C3342" s="75">
        <v>60.7666666666667</v>
      </c>
      <c r="D3342" s="75">
        <v>78.7666666666667</v>
      </c>
      <c r="E3342" s="75">
        <v>75.7666666666667</v>
      </c>
    </row>
    <row r="3343" ht="15.75" customHeight="1">
      <c r="A3343" s="13">
        <v>42159.84375</v>
      </c>
      <c r="B3343" s="75">
        <v>56.3166666666667</v>
      </c>
      <c r="C3343" s="75">
        <v>60.2666666666667</v>
      </c>
      <c r="D3343" s="75">
        <v>78.2666666666667</v>
      </c>
      <c r="E3343" s="75">
        <v>75.2666666666667</v>
      </c>
    </row>
    <row r="3344" ht="15.75" customHeight="1">
      <c r="A3344" s="13">
        <v>42159.854166666664</v>
      </c>
      <c r="B3344" s="75">
        <v>56.5666666666667</v>
      </c>
      <c r="C3344" s="75">
        <v>59.7666666666667</v>
      </c>
      <c r="D3344" s="75">
        <v>77.7666666666667</v>
      </c>
      <c r="E3344" s="75">
        <v>74.7666666666667</v>
      </c>
    </row>
    <row r="3345" ht="15.75" customHeight="1">
      <c r="A3345" s="13">
        <v>42159.864583333336</v>
      </c>
      <c r="B3345" s="75">
        <v>56.8166666666667</v>
      </c>
      <c r="C3345" s="75">
        <v>59.2666666666667</v>
      </c>
      <c r="D3345" s="75">
        <v>77.2666666666667</v>
      </c>
      <c r="E3345" s="75">
        <v>74.2666666666667</v>
      </c>
    </row>
    <row r="3346" ht="15.75" customHeight="1">
      <c r="A3346" s="13">
        <v>42159.875</v>
      </c>
      <c r="B3346" s="75">
        <v>57.0</v>
      </c>
      <c r="C3346" s="75">
        <v>59.1166666666667</v>
      </c>
      <c r="D3346" s="75">
        <v>76.7666666666667</v>
      </c>
      <c r="E3346" s="75">
        <v>73.8833333333333</v>
      </c>
    </row>
    <row r="3347" ht="15.75" customHeight="1">
      <c r="A3347" s="13">
        <v>42159.885416666664</v>
      </c>
      <c r="B3347" s="75">
        <v>57.0</v>
      </c>
      <c r="C3347" s="75">
        <v>59.3666666666667</v>
      </c>
      <c r="D3347" s="75">
        <v>76.2666666666667</v>
      </c>
      <c r="E3347" s="75">
        <v>73.6333333333333</v>
      </c>
    </row>
    <row r="3348" ht="15.75" customHeight="1">
      <c r="A3348" s="13">
        <v>42159.895833333336</v>
      </c>
      <c r="B3348" s="75">
        <v>57.0</v>
      </c>
      <c r="C3348" s="75">
        <v>59.6166666666667</v>
      </c>
      <c r="D3348" s="75">
        <v>75.7666666666667</v>
      </c>
      <c r="E3348" s="75">
        <v>73.3833333333333</v>
      </c>
    </row>
    <row r="3349" ht="15.75" customHeight="1">
      <c r="A3349" s="13">
        <v>42159.90625</v>
      </c>
      <c r="B3349" s="75">
        <v>57.0</v>
      </c>
      <c r="C3349" s="75">
        <v>59.8666666666667</v>
      </c>
      <c r="D3349" s="75">
        <v>75.2666666666667</v>
      </c>
      <c r="E3349" s="75">
        <v>73.1333333333333</v>
      </c>
    </row>
    <row r="3350" ht="15.75" customHeight="1">
      <c r="A3350" s="13">
        <v>42159.916666666664</v>
      </c>
      <c r="B3350" s="75">
        <v>56.9333333333333</v>
      </c>
      <c r="C3350" s="75">
        <v>59.7666666666667</v>
      </c>
      <c r="D3350" s="75">
        <v>74.8833333333333</v>
      </c>
      <c r="E3350" s="75">
        <v>72.65</v>
      </c>
    </row>
    <row r="3351" ht="15.75" customHeight="1">
      <c r="A3351" s="13">
        <v>42159.927083333336</v>
      </c>
      <c r="B3351" s="75">
        <v>56.6833333333333</v>
      </c>
      <c r="C3351" s="75">
        <v>59.2666666666667</v>
      </c>
      <c r="D3351" s="75">
        <v>74.6333333333333</v>
      </c>
      <c r="E3351" s="75">
        <v>71.9</v>
      </c>
    </row>
    <row r="3352" ht="15.75" customHeight="1">
      <c r="A3352" s="13">
        <v>42159.9375</v>
      </c>
      <c r="B3352" s="75">
        <v>56.4333333333333</v>
      </c>
      <c r="C3352" s="75">
        <v>58.7666666666667</v>
      </c>
      <c r="D3352" s="75">
        <v>74.3833333333333</v>
      </c>
      <c r="E3352" s="75">
        <v>71.15</v>
      </c>
    </row>
    <row r="3353" ht="15.75" customHeight="1">
      <c r="A3353" s="13">
        <v>42159.947916666664</v>
      </c>
      <c r="B3353" s="75">
        <v>56.1833333333333</v>
      </c>
      <c r="C3353" s="75">
        <v>58.2666666666667</v>
      </c>
      <c r="D3353" s="75">
        <v>74.1333333333333</v>
      </c>
      <c r="E3353" s="75">
        <v>70.4</v>
      </c>
    </row>
    <row r="3354" ht="15.75" customHeight="1">
      <c r="A3354" s="13">
        <v>42159.958333333336</v>
      </c>
      <c r="B3354" s="75">
        <v>56.0666666666667</v>
      </c>
      <c r="C3354" s="75">
        <v>57.8833333333333</v>
      </c>
      <c r="D3354" s="75">
        <v>73.8833333333333</v>
      </c>
      <c r="E3354" s="75">
        <v>69.65</v>
      </c>
    </row>
    <row r="3355" ht="15.75" customHeight="1">
      <c r="A3355" s="13">
        <v>42159.96875</v>
      </c>
      <c r="B3355" s="75">
        <v>56.3166666666667</v>
      </c>
      <c r="C3355" s="75">
        <v>57.6333333333333</v>
      </c>
      <c r="D3355" s="75">
        <v>73.6333333333333</v>
      </c>
      <c r="E3355" s="75">
        <v>68.9</v>
      </c>
    </row>
    <row r="3356" ht="15.75" customHeight="1">
      <c r="A3356" s="13">
        <v>42159.979166666664</v>
      </c>
      <c r="B3356" s="75">
        <v>56.5666666666667</v>
      </c>
      <c r="C3356" s="75">
        <v>57.3833333333333</v>
      </c>
      <c r="D3356" s="75">
        <v>73.3833333333333</v>
      </c>
      <c r="E3356" s="75">
        <v>68.15</v>
      </c>
    </row>
    <row r="3357" ht="15.75" customHeight="1">
      <c r="A3357" s="13">
        <v>42159.989583333336</v>
      </c>
      <c r="B3357" s="75">
        <v>56.8166666666667</v>
      </c>
      <c r="C3357" s="75">
        <v>57.1333333333333</v>
      </c>
      <c r="D3357" s="75">
        <v>73.1333333333333</v>
      </c>
      <c r="E3357" s="75">
        <v>67.4</v>
      </c>
    </row>
    <row r="3358" ht="15.75" customHeight="1">
      <c r="A3358" s="13">
        <v>42160.0</v>
      </c>
      <c r="B3358" s="75">
        <v>56.9333333333333</v>
      </c>
      <c r="C3358" s="75">
        <v>56.7666666666667</v>
      </c>
      <c r="D3358" s="75">
        <v>72.7666666666667</v>
      </c>
      <c r="E3358" s="75">
        <v>66.8833333333333</v>
      </c>
    </row>
    <row r="3359" ht="15.75" customHeight="1">
      <c r="A3359" s="13">
        <v>42160.010416666664</v>
      </c>
      <c r="B3359" s="75">
        <v>56.6833333333333</v>
      </c>
      <c r="C3359" s="75">
        <v>56.2666666666667</v>
      </c>
      <c r="D3359" s="75">
        <v>72.2666666666667</v>
      </c>
      <c r="E3359" s="75">
        <v>66.6333333333333</v>
      </c>
    </row>
    <row r="3360" ht="15.75" customHeight="1">
      <c r="A3360" s="13">
        <v>42160.020833333336</v>
      </c>
      <c r="B3360" s="75">
        <v>56.4333333333333</v>
      </c>
      <c r="C3360" s="75">
        <v>55.7666666666667</v>
      </c>
      <c r="D3360" s="75">
        <v>71.7666666666667</v>
      </c>
      <c r="E3360" s="75">
        <v>66.3833333333333</v>
      </c>
    </row>
    <row r="3361" ht="15.75" customHeight="1">
      <c r="A3361" s="13">
        <v>42160.03125</v>
      </c>
      <c r="B3361" s="75">
        <v>56.1833333333333</v>
      </c>
      <c r="C3361" s="75">
        <v>55.2666666666667</v>
      </c>
      <c r="D3361" s="75">
        <v>71.2666666666667</v>
      </c>
      <c r="E3361" s="75">
        <v>66.1333333333333</v>
      </c>
    </row>
    <row r="3362" ht="15.75" customHeight="1">
      <c r="A3362" s="13">
        <v>42160.041666666664</v>
      </c>
      <c r="B3362" s="75">
        <v>56.0</v>
      </c>
      <c r="C3362" s="75">
        <v>55.0</v>
      </c>
      <c r="D3362" s="75">
        <v>71.0</v>
      </c>
      <c r="E3362" s="75">
        <v>65.7666666666667</v>
      </c>
    </row>
    <row r="3363" ht="15.75" customHeight="1">
      <c r="A3363" s="13">
        <v>42160.052083333336</v>
      </c>
      <c r="B3363" s="75">
        <v>56.0</v>
      </c>
      <c r="C3363" s="75">
        <v>55.0</v>
      </c>
      <c r="D3363" s="75">
        <v>71.0</v>
      </c>
      <c r="E3363" s="75">
        <v>65.2666666666667</v>
      </c>
    </row>
    <row r="3364" ht="15.75" customHeight="1">
      <c r="A3364" s="13">
        <v>42160.0625</v>
      </c>
      <c r="B3364" s="75">
        <v>56.0</v>
      </c>
      <c r="C3364" s="75">
        <v>55.0</v>
      </c>
      <c r="D3364" s="75">
        <v>71.0</v>
      </c>
      <c r="E3364" s="75">
        <v>64.7666666666667</v>
      </c>
    </row>
    <row r="3365" ht="15.75" customHeight="1">
      <c r="A3365" s="13">
        <v>42160.072916666664</v>
      </c>
      <c r="B3365" s="75">
        <v>56.0</v>
      </c>
      <c r="C3365" s="75">
        <v>55.0</v>
      </c>
      <c r="D3365" s="75">
        <v>71.0</v>
      </c>
      <c r="E3365" s="75">
        <v>64.2666666666667</v>
      </c>
    </row>
    <row r="3366" ht="15.75" customHeight="1">
      <c r="A3366" s="13">
        <v>42160.083333333336</v>
      </c>
      <c r="B3366" s="75">
        <v>55.9333333333333</v>
      </c>
      <c r="C3366" s="75">
        <v>54.8833333333333</v>
      </c>
      <c r="D3366" s="75">
        <v>70.8833333333333</v>
      </c>
      <c r="E3366" s="75">
        <v>63.5333333333333</v>
      </c>
    </row>
    <row r="3367" ht="15.75" customHeight="1">
      <c r="A3367" s="13">
        <v>42160.09375</v>
      </c>
      <c r="B3367" s="75">
        <v>55.6833333333333</v>
      </c>
      <c r="C3367" s="75">
        <v>54.6333333333333</v>
      </c>
      <c r="D3367" s="75">
        <v>70.6333333333333</v>
      </c>
      <c r="E3367" s="75">
        <v>62.5333333333333</v>
      </c>
    </row>
    <row r="3368" ht="15.75" customHeight="1">
      <c r="A3368" s="13">
        <v>42160.104166666664</v>
      </c>
      <c r="B3368" s="75">
        <v>55.4333333333333</v>
      </c>
      <c r="C3368" s="75">
        <v>54.3833333333333</v>
      </c>
      <c r="D3368" s="75">
        <v>70.3833333333333</v>
      </c>
      <c r="E3368" s="75">
        <v>61.5333333333333</v>
      </c>
    </row>
    <row r="3369" ht="15.75" customHeight="1">
      <c r="A3369" s="13">
        <v>42160.114583333336</v>
      </c>
      <c r="B3369" s="75">
        <v>55.1833333333333</v>
      </c>
      <c r="C3369" s="75">
        <v>54.1333333333333</v>
      </c>
      <c r="D3369" s="75">
        <v>70.1333333333333</v>
      </c>
      <c r="E3369" s="75">
        <v>60.5333333333333</v>
      </c>
    </row>
    <row r="3370" ht="15.75" customHeight="1">
      <c r="A3370" s="13">
        <v>42160.125</v>
      </c>
      <c r="B3370" s="75">
        <v>55.0</v>
      </c>
      <c r="C3370" s="75">
        <v>54.0</v>
      </c>
      <c r="D3370" s="75">
        <v>69.7666666666667</v>
      </c>
      <c r="E3370" s="75">
        <v>59.8833333333333</v>
      </c>
    </row>
    <row r="3371" ht="15.75" customHeight="1">
      <c r="A3371" s="13">
        <v>42160.135416666664</v>
      </c>
      <c r="B3371" s="75">
        <v>55.0</v>
      </c>
      <c r="C3371" s="75">
        <v>54.0</v>
      </c>
      <c r="D3371" s="75">
        <v>69.2666666666667</v>
      </c>
      <c r="E3371" s="75">
        <v>59.6333333333333</v>
      </c>
    </row>
    <row r="3372" ht="15.75" customHeight="1">
      <c r="A3372" s="13">
        <v>42160.145833333336</v>
      </c>
      <c r="B3372" s="75">
        <v>55.0</v>
      </c>
      <c r="C3372" s="75">
        <v>54.0</v>
      </c>
      <c r="D3372" s="75">
        <v>68.7666666666667</v>
      </c>
      <c r="E3372" s="75">
        <v>59.3833333333333</v>
      </c>
    </row>
    <row r="3373" ht="15.75" customHeight="1">
      <c r="A3373" s="13">
        <v>42160.15625</v>
      </c>
      <c r="B3373" s="75">
        <v>55.0</v>
      </c>
      <c r="C3373" s="75">
        <v>54.0</v>
      </c>
      <c r="D3373" s="75">
        <v>68.2666666666667</v>
      </c>
      <c r="E3373" s="75">
        <v>59.1333333333333</v>
      </c>
    </row>
    <row r="3374" ht="15.75" customHeight="1">
      <c r="A3374" s="13">
        <v>42160.166666666664</v>
      </c>
      <c r="B3374" s="75">
        <v>55.0</v>
      </c>
      <c r="C3374" s="75">
        <v>54.0</v>
      </c>
      <c r="D3374" s="75">
        <v>67.8833333333333</v>
      </c>
      <c r="E3374" s="75">
        <v>58.8833333333333</v>
      </c>
    </row>
    <row r="3375" ht="15.75" customHeight="1">
      <c r="A3375" s="13">
        <v>42160.177083333336</v>
      </c>
      <c r="B3375" s="75">
        <v>55.0</v>
      </c>
      <c r="C3375" s="75">
        <v>54.0</v>
      </c>
      <c r="D3375" s="75">
        <v>67.6333333333333</v>
      </c>
      <c r="E3375" s="75">
        <v>58.6333333333333</v>
      </c>
    </row>
    <row r="3376" ht="15.75" customHeight="1">
      <c r="A3376" s="13">
        <v>42160.1875</v>
      </c>
      <c r="B3376" s="75">
        <v>55.0</v>
      </c>
      <c r="C3376" s="75">
        <v>54.0</v>
      </c>
      <c r="D3376" s="75">
        <v>67.3833333333333</v>
      </c>
      <c r="E3376" s="75">
        <v>58.3833333333333</v>
      </c>
    </row>
    <row r="3377" ht="15.75" customHeight="1">
      <c r="A3377" s="13">
        <v>42160.197916666664</v>
      </c>
      <c r="B3377" s="75">
        <v>55.0</v>
      </c>
      <c r="C3377" s="75">
        <v>54.0</v>
      </c>
      <c r="D3377" s="75">
        <v>67.1333333333333</v>
      </c>
      <c r="E3377" s="75">
        <v>58.1333333333333</v>
      </c>
    </row>
    <row r="3378" ht="15.75" customHeight="1">
      <c r="A3378" s="13">
        <v>42160.208333333336</v>
      </c>
      <c r="B3378" s="75">
        <v>55.0666666666667</v>
      </c>
      <c r="C3378" s="75">
        <v>54.1166666666667</v>
      </c>
      <c r="D3378" s="75">
        <v>67.0</v>
      </c>
      <c r="E3378" s="75">
        <v>58.2333333333333</v>
      </c>
    </row>
    <row r="3379" ht="15.75" customHeight="1">
      <c r="A3379" s="13">
        <v>42160.21875</v>
      </c>
      <c r="B3379" s="75">
        <v>55.3166666666667</v>
      </c>
      <c r="C3379" s="75">
        <v>54.3666666666667</v>
      </c>
      <c r="D3379" s="75">
        <v>67.0</v>
      </c>
      <c r="E3379" s="75">
        <v>58.7333333333333</v>
      </c>
    </row>
    <row r="3380" ht="15.75" customHeight="1">
      <c r="A3380" s="13">
        <v>42160.229166666664</v>
      </c>
      <c r="B3380" s="75">
        <v>55.5666666666667</v>
      </c>
      <c r="C3380" s="75">
        <v>54.6166666666667</v>
      </c>
      <c r="D3380" s="75">
        <v>67.0</v>
      </c>
      <c r="E3380" s="75">
        <v>59.2333333333333</v>
      </c>
    </row>
    <row r="3381" ht="15.75" customHeight="1">
      <c r="A3381" s="13">
        <v>42160.239583333336</v>
      </c>
      <c r="B3381" s="75">
        <v>55.8166666666667</v>
      </c>
      <c r="C3381" s="75">
        <v>54.8666666666667</v>
      </c>
      <c r="D3381" s="75">
        <v>67.0</v>
      </c>
      <c r="E3381" s="75">
        <v>59.7333333333333</v>
      </c>
    </row>
    <row r="3382" ht="15.75" customHeight="1">
      <c r="A3382" s="13">
        <v>42160.25</v>
      </c>
      <c r="B3382" s="75">
        <v>56.1333333333333</v>
      </c>
      <c r="C3382" s="75">
        <v>55.2333333333333</v>
      </c>
      <c r="D3382" s="75">
        <v>67.1166666666667</v>
      </c>
      <c r="E3382" s="75">
        <v>60.4666666666667</v>
      </c>
    </row>
    <row r="3383" ht="15.75" customHeight="1">
      <c r="A3383" s="13">
        <v>42160.260416666664</v>
      </c>
      <c r="B3383" s="75">
        <v>56.6333333333333</v>
      </c>
      <c r="C3383" s="75">
        <v>55.7333333333333</v>
      </c>
      <c r="D3383" s="75">
        <v>67.3666666666667</v>
      </c>
      <c r="E3383" s="75">
        <v>61.4666666666667</v>
      </c>
    </row>
    <row r="3384" ht="15.75" customHeight="1">
      <c r="A3384" s="13">
        <v>42160.270833333336</v>
      </c>
      <c r="B3384" s="75">
        <v>57.1333333333333</v>
      </c>
      <c r="C3384" s="75">
        <v>56.2333333333333</v>
      </c>
      <c r="D3384" s="75">
        <v>67.6166666666667</v>
      </c>
      <c r="E3384" s="75">
        <v>62.4666666666667</v>
      </c>
    </row>
    <row r="3385" ht="15.75" customHeight="1">
      <c r="A3385" s="13">
        <v>42160.28125</v>
      </c>
      <c r="B3385" s="75">
        <v>57.6333333333333</v>
      </c>
      <c r="C3385" s="75">
        <v>56.7333333333333</v>
      </c>
      <c r="D3385" s="75">
        <v>67.8666666666667</v>
      </c>
      <c r="E3385" s="75">
        <v>63.4666666666667</v>
      </c>
    </row>
    <row r="3386" ht="15.75" customHeight="1">
      <c r="A3386" s="13">
        <v>42160.291666666664</v>
      </c>
      <c r="B3386" s="75">
        <v>58.2666666666667</v>
      </c>
      <c r="C3386" s="75">
        <v>57.35</v>
      </c>
      <c r="D3386" s="75">
        <v>68.4666666666667</v>
      </c>
      <c r="E3386" s="75">
        <v>64.4666666666667</v>
      </c>
    </row>
    <row r="3387" ht="15.75" customHeight="1">
      <c r="A3387" s="13">
        <v>42160.302083333336</v>
      </c>
      <c r="B3387" s="75">
        <v>59.2666666666667</v>
      </c>
      <c r="C3387" s="75">
        <v>58.1</v>
      </c>
      <c r="D3387" s="75">
        <v>69.4666666666667</v>
      </c>
      <c r="E3387" s="75">
        <v>65.4666666666667</v>
      </c>
    </row>
    <row r="3388" ht="15.75" customHeight="1">
      <c r="A3388" s="13">
        <v>42160.3125</v>
      </c>
      <c r="B3388" s="75">
        <v>60.2666666666667</v>
      </c>
      <c r="C3388" s="75">
        <v>58.85</v>
      </c>
      <c r="D3388" s="75">
        <v>70.4666666666667</v>
      </c>
      <c r="E3388" s="75">
        <v>66.4666666666667</v>
      </c>
    </row>
    <row r="3389" ht="15.75" customHeight="1">
      <c r="A3389" s="13">
        <v>42160.322916666664</v>
      </c>
      <c r="B3389" s="75">
        <v>61.0</v>
      </c>
      <c r="C3389" s="75">
        <v>59.6</v>
      </c>
      <c r="D3389" s="75">
        <v>71.4666666666667</v>
      </c>
      <c r="E3389" s="75">
        <v>67.4666666666667</v>
      </c>
    </row>
    <row r="3390" ht="15.75" customHeight="1">
      <c r="A3390" s="13">
        <v>42160.333333333336</v>
      </c>
      <c r="B3390" s="75">
        <v>61.1333333333333</v>
      </c>
      <c r="C3390" s="75">
        <v>60.5833333333333</v>
      </c>
      <c r="D3390" s="75">
        <v>72.4666666666667</v>
      </c>
      <c r="E3390" s="75">
        <v>68.4666666666667</v>
      </c>
    </row>
    <row r="3391" ht="15.75" customHeight="1">
      <c r="A3391" s="13">
        <v>42160.34375</v>
      </c>
      <c r="B3391" s="75">
        <v>61.6333333333333</v>
      </c>
      <c r="C3391" s="75">
        <v>61.8333333333333</v>
      </c>
      <c r="D3391" s="75">
        <v>73.4666666666667</v>
      </c>
      <c r="E3391" s="75">
        <v>69.4666666666667</v>
      </c>
    </row>
    <row r="3392" ht="15.75" customHeight="1">
      <c r="A3392" s="13">
        <v>42160.354166666664</v>
      </c>
      <c r="B3392" s="75">
        <v>62.1333333333333</v>
      </c>
      <c r="C3392" s="75">
        <v>63.0833333333333</v>
      </c>
      <c r="D3392" s="75">
        <v>74.4666666666667</v>
      </c>
      <c r="E3392" s="75">
        <v>70.4666666666667</v>
      </c>
    </row>
    <row r="3393" ht="15.75" customHeight="1">
      <c r="A3393" s="13">
        <v>42160.364583333336</v>
      </c>
      <c r="B3393" s="75">
        <v>62.6333333333333</v>
      </c>
      <c r="C3393" s="75">
        <v>64.3333333333333</v>
      </c>
      <c r="D3393" s="75">
        <v>75.4666666666667</v>
      </c>
      <c r="E3393" s="75">
        <v>71.4666666666667</v>
      </c>
    </row>
    <row r="3394" ht="15.75" customHeight="1">
      <c r="A3394" s="13">
        <v>42160.375</v>
      </c>
      <c r="B3394" s="75">
        <v>63.0666666666667</v>
      </c>
      <c r="C3394" s="75">
        <v>65.4666666666667</v>
      </c>
      <c r="D3394" s="75">
        <v>76.35</v>
      </c>
      <c r="E3394" s="75">
        <v>72.35</v>
      </c>
    </row>
    <row r="3395" ht="15.75" customHeight="1">
      <c r="A3395" s="13">
        <v>42160.385416666664</v>
      </c>
      <c r="B3395" s="75">
        <v>63.3166666666667</v>
      </c>
      <c r="C3395" s="75">
        <v>66.4666666666667</v>
      </c>
      <c r="D3395" s="75">
        <v>77.1</v>
      </c>
      <c r="E3395" s="75">
        <v>73.1</v>
      </c>
    </row>
    <row r="3396" ht="15.75" customHeight="1">
      <c r="A3396" s="13">
        <v>42160.395833333336</v>
      </c>
      <c r="B3396" s="75">
        <v>63.5666666666667</v>
      </c>
      <c r="C3396" s="75">
        <v>67.4666666666667</v>
      </c>
      <c r="D3396" s="75">
        <v>77.85</v>
      </c>
      <c r="E3396" s="75">
        <v>73.85</v>
      </c>
    </row>
    <row r="3397" ht="15.75" customHeight="1">
      <c r="A3397" s="13">
        <v>42160.40625</v>
      </c>
      <c r="B3397" s="75">
        <v>63.8166666666667</v>
      </c>
      <c r="C3397" s="75">
        <v>68.4666666666667</v>
      </c>
      <c r="D3397" s="75">
        <v>78.6</v>
      </c>
      <c r="E3397" s="75">
        <v>74.6</v>
      </c>
    </row>
    <row r="3398" ht="15.75" customHeight="1">
      <c r="A3398" s="13">
        <v>42160.416666666664</v>
      </c>
      <c r="B3398" s="75">
        <v>64.2</v>
      </c>
      <c r="C3398" s="75">
        <v>69.4666666666667</v>
      </c>
      <c r="D3398" s="75">
        <v>79.4666666666667</v>
      </c>
      <c r="E3398" s="75">
        <v>75.35</v>
      </c>
    </row>
    <row r="3399" ht="15.75" customHeight="1">
      <c r="A3399" s="13">
        <v>42160.427083333336</v>
      </c>
      <c r="B3399" s="75">
        <v>64.95</v>
      </c>
      <c r="C3399" s="75">
        <v>70.4666666666667</v>
      </c>
      <c r="D3399" s="75">
        <v>80.4666666666667</v>
      </c>
      <c r="E3399" s="75">
        <v>76.1</v>
      </c>
    </row>
    <row r="3400" ht="15.75" customHeight="1">
      <c r="A3400" s="13">
        <v>42160.4375</v>
      </c>
      <c r="B3400" s="75">
        <v>65.7</v>
      </c>
      <c r="C3400" s="75">
        <v>71.4666666666667</v>
      </c>
      <c r="D3400" s="75">
        <v>81.4666666666667</v>
      </c>
      <c r="E3400" s="75">
        <v>76.85</v>
      </c>
    </row>
    <row r="3401" ht="15.75" customHeight="1">
      <c r="A3401" s="13">
        <v>42160.447916666664</v>
      </c>
      <c r="B3401" s="75">
        <v>66.45</v>
      </c>
      <c r="C3401" s="75">
        <v>72.4666666666667</v>
      </c>
      <c r="D3401" s="75">
        <v>82.4666666666667</v>
      </c>
      <c r="E3401" s="75">
        <v>77.6</v>
      </c>
    </row>
    <row r="3402" ht="15.75" customHeight="1">
      <c r="A3402" s="13">
        <v>42160.458333333336</v>
      </c>
      <c r="B3402" s="75">
        <v>67.0</v>
      </c>
      <c r="C3402" s="75">
        <v>73.35</v>
      </c>
      <c r="D3402" s="75">
        <v>83.2333333333333</v>
      </c>
      <c r="E3402" s="75">
        <v>78.2333333333333</v>
      </c>
    </row>
    <row r="3403" ht="15.75" customHeight="1">
      <c r="A3403" s="13">
        <v>42160.46875</v>
      </c>
      <c r="B3403" s="75">
        <v>67.0</v>
      </c>
      <c r="C3403" s="75">
        <v>74.1</v>
      </c>
      <c r="D3403" s="75">
        <v>83.7333333333333</v>
      </c>
      <c r="E3403" s="75">
        <v>78.7333333333333</v>
      </c>
    </row>
    <row r="3404" ht="15.75" customHeight="1">
      <c r="A3404" s="13">
        <v>42160.479166666664</v>
      </c>
      <c r="B3404" s="75">
        <v>67.0</v>
      </c>
      <c r="C3404" s="75">
        <v>74.85</v>
      </c>
      <c r="D3404" s="75">
        <v>84.2333333333333</v>
      </c>
      <c r="E3404" s="75">
        <v>79.2333333333333</v>
      </c>
    </row>
    <row r="3405" ht="15.75" customHeight="1">
      <c r="A3405" s="13">
        <v>42160.489583333336</v>
      </c>
      <c r="B3405" s="75">
        <v>67.0</v>
      </c>
      <c r="C3405" s="75">
        <v>75.6</v>
      </c>
      <c r="D3405" s="75">
        <v>84.7333333333333</v>
      </c>
      <c r="E3405" s="75">
        <v>79.7333333333333</v>
      </c>
    </row>
    <row r="3406" ht="15.75" customHeight="1">
      <c r="A3406" s="13">
        <v>42160.5</v>
      </c>
      <c r="B3406" s="75">
        <v>67.2666666666667</v>
      </c>
      <c r="C3406" s="75">
        <v>76.0</v>
      </c>
      <c r="D3406" s="75">
        <v>85.2333333333333</v>
      </c>
      <c r="E3406" s="75">
        <v>80.2333333333333</v>
      </c>
    </row>
    <row r="3407" ht="15.75" customHeight="1">
      <c r="A3407" s="13">
        <v>42160.510416666664</v>
      </c>
      <c r="B3407" s="75">
        <v>68.2666666666667</v>
      </c>
      <c r="C3407" s="75">
        <v>76.0</v>
      </c>
      <c r="D3407" s="75">
        <v>85.7333333333333</v>
      </c>
      <c r="E3407" s="75">
        <v>80.7333333333333</v>
      </c>
    </row>
    <row r="3408" ht="15.75" customHeight="1">
      <c r="A3408" s="13">
        <v>42160.520833333336</v>
      </c>
      <c r="B3408" s="75">
        <v>69.2666666666667</v>
      </c>
      <c r="C3408" s="75">
        <v>76.0</v>
      </c>
      <c r="D3408" s="75">
        <v>86.2333333333333</v>
      </c>
      <c r="E3408" s="75">
        <v>81.2333333333333</v>
      </c>
    </row>
    <row r="3409" ht="15.75" customHeight="1">
      <c r="A3409" s="13">
        <v>42160.53125</v>
      </c>
      <c r="B3409" s="75">
        <v>70.2666666666667</v>
      </c>
      <c r="C3409" s="75">
        <v>76.0</v>
      </c>
      <c r="D3409" s="75">
        <v>86.7333333333333</v>
      </c>
      <c r="E3409" s="75">
        <v>81.7333333333333</v>
      </c>
    </row>
    <row r="3410" ht="15.75" customHeight="1">
      <c r="A3410" s="13">
        <v>42160.541666666664</v>
      </c>
      <c r="B3410" s="75">
        <v>71.0</v>
      </c>
      <c r="C3410" s="75">
        <v>76.1166666666667</v>
      </c>
      <c r="D3410" s="75">
        <v>87.2333333333333</v>
      </c>
      <c r="E3410" s="75">
        <v>82.4666666666667</v>
      </c>
    </row>
    <row r="3411" ht="15.75" customHeight="1">
      <c r="A3411" s="13">
        <v>42160.552083333336</v>
      </c>
      <c r="B3411" s="75">
        <v>71.0</v>
      </c>
      <c r="C3411" s="75">
        <v>76.3666666666667</v>
      </c>
      <c r="D3411" s="75">
        <v>87.7333333333333</v>
      </c>
      <c r="E3411" s="75">
        <v>83.4666666666667</v>
      </c>
    </row>
    <row r="3412" ht="15.75" customHeight="1">
      <c r="A3412" s="13">
        <v>42160.5625</v>
      </c>
      <c r="B3412" s="75">
        <v>71.0</v>
      </c>
      <c r="C3412" s="75">
        <v>76.6166666666667</v>
      </c>
      <c r="D3412" s="75">
        <v>88.2333333333333</v>
      </c>
      <c r="E3412" s="75">
        <v>84.4666666666667</v>
      </c>
    </row>
    <row r="3413" ht="15.75" customHeight="1">
      <c r="A3413" s="13">
        <v>42160.572916666664</v>
      </c>
      <c r="B3413" s="75">
        <v>71.0</v>
      </c>
      <c r="C3413" s="75">
        <v>76.8666666666667</v>
      </c>
      <c r="D3413" s="75">
        <v>88.7333333333333</v>
      </c>
      <c r="E3413" s="75">
        <v>85.4666666666667</v>
      </c>
    </row>
    <row r="3414" ht="15.75" customHeight="1">
      <c r="A3414" s="13">
        <v>42160.583333333336</v>
      </c>
      <c r="B3414" s="75">
        <v>71.0</v>
      </c>
      <c r="C3414" s="75">
        <v>77.0</v>
      </c>
      <c r="D3414" s="75">
        <v>89.1166666666667</v>
      </c>
      <c r="E3414" s="75">
        <v>86.0</v>
      </c>
    </row>
    <row r="3415" ht="15.75" customHeight="1">
      <c r="A3415" s="13">
        <v>42160.59375</v>
      </c>
      <c r="B3415" s="75">
        <v>71.0</v>
      </c>
      <c r="C3415" s="75">
        <v>77.0</v>
      </c>
      <c r="D3415" s="75">
        <v>89.3666666666667</v>
      </c>
      <c r="E3415" s="75">
        <v>86.0</v>
      </c>
    </row>
    <row r="3416" ht="15.75" customHeight="1">
      <c r="A3416" s="13">
        <v>42160.604166666664</v>
      </c>
      <c r="B3416" s="75">
        <v>71.0</v>
      </c>
      <c r="C3416" s="75">
        <v>77.0</v>
      </c>
      <c r="D3416" s="75">
        <v>89.6166666666667</v>
      </c>
      <c r="E3416" s="75">
        <v>86.0</v>
      </c>
    </row>
    <row r="3417" ht="15.75" customHeight="1">
      <c r="A3417" s="13">
        <v>42160.614583333336</v>
      </c>
      <c r="B3417" s="75">
        <v>71.0</v>
      </c>
      <c r="C3417" s="75">
        <v>77.0</v>
      </c>
      <c r="D3417" s="75">
        <v>89.8666666666667</v>
      </c>
      <c r="E3417" s="75">
        <v>86.0</v>
      </c>
    </row>
    <row r="3418" ht="15.75" customHeight="1">
      <c r="A3418" s="13">
        <v>42160.625</v>
      </c>
      <c r="B3418" s="75">
        <v>70.8</v>
      </c>
      <c r="C3418" s="75">
        <v>76.8833333333333</v>
      </c>
      <c r="D3418" s="75">
        <v>89.7666666666667</v>
      </c>
      <c r="E3418" s="75">
        <v>86.0</v>
      </c>
    </row>
    <row r="3419" ht="15.75" customHeight="1">
      <c r="A3419" s="13">
        <v>42160.635416666664</v>
      </c>
      <c r="B3419" s="75">
        <v>70.05</v>
      </c>
      <c r="C3419" s="75">
        <v>76.6333333333333</v>
      </c>
      <c r="D3419" s="75">
        <v>89.2666666666667</v>
      </c>
      <c r="E3419" s="75">
        <v>86.0</v>
      </c>
    </row>
    <row r="3420" ht="15.75" customHeight="1">
      <c r="A3420" s="13">
        <v>42160.645833333336</v>
      </c>
      <c r="B3420" s="75">
        <v>69.3</v>
      </c>
      <c r="C3420" s="75">
        <v>76.3833333333333</v>
      </c>
      <c r="D3420" s="75">
        <v>88.7666666666667</v>
      </c>
      <c r="E3420" s="75">
        <v>86.0</v>
      </c>
    </row>
    <row r="3421" ht="15.75" customHeight="1">
      <c r="A3421" s="13">
        <v>42160.65625</v>
      </c>
      <c r="B3421" s="75">
        <v>68.55</v>
      </c>
      <c r="C3421" s="75">
        <v>76.1333333333333</v>
      </c>
      <c r="D3421" s="75">
        <v>88.2666666666667</v>
      </c>
      <c r="E3421" s="75">
        <v>86.0</v>
      </c>
    </row>
    <row r="3422" ht="15.75" customHeight="1">
      <c r="A3422" s="13">
        <v>42160.666666666664</v>
      </c>
      <c r="B3422" s="75">
        <v>67.8</v>
      </c>
      <c r="C3422" s="75">
        <v>75.7666666666667</v>
      </c>
      <c r="D3422" s="75">
        <v>87.8833333333333</v>
      </c>
      <c r="E3422" s="75">
        <v>86.0</v>
      </c>
    </row>
    <row r="3423" ht="15.75" customHeight="1">
      <c r="A3423" s="13">
        <v>42160.677083333336</v>
      </c>
      <c r="B3423" s="75">
        <v>67.05</v>
      </c>
      <c r="C3423" s="75">
        <v>75.2666666666667</v>
      </c>
      <c r="D3423" s="75">
        <v>87.6333333333333</v>
      </c>
      <c r="E3423" s="75">
        <v>86.0</v>
      </c>
    </row>
    <row r="3424" ht="15.75" customHeight="1">
      <c r="A3424" s="13">
        <v>42160.6875</v>
      </c>
      <c r="B3424" s="75">
        <v>66.3</v>
      </c>
      <c r="C3424" s="75">
        <v>74.7666666666667</v>
      </c>
      <c r="D3424" s="75">
        <v>87.3833333333333</v>
      </c>
      <c r="E3424" s="75">
        <v>86.0</v>
      </c>
    </row>
    <row r="3425" ht="15.75" customHeight="1">
      <c r="A3425" s="13">
        <v>42160.697916666664</v>
      </c>
      <c r="B3425" s="75">
        <v>65.55</v>
      </c>
      <c r="C3425" s="75">
        <v>74.2666666666667</v>
      </c>
      <c r="D3425" s="75">
        <v>87.1333333333333</v>
      </c>
      <c r="E3425" s="75">
        <v>86.0</v>
      </c>
    </row>
    <row r="3426" ht="15.75" customHeight="1">
      <c r="A3426" s="13">
        <v>42160.708333333336</v>
      </c>
      <c r="B3426" s="75">
        <v>65.0</v>
      </c>
      <c r="C3426" s="75">
        <v>73.4166666666667</v>
      </c>
      <c r="D3426" s="75">
        <v>86.8833333333333</v>
      </c>
      <c r="E3426" s="75">
        <v>85.8833333333333</v>
      </c>
    </row>
    <row r="3427" ht="15.75" customHeight="1">
      <c r="A3427" s="13">
        <v>42160.71875</v>
      </c>
      <c r="B3427" s="75">
        <v>65.0</v>
      </c>
      <c r="C3427" s="75">
        <v>72.1666666666667</v>
      </c>
      <c r="D3427" s="75">
        <v>86.6333333333333</v>
      </c>
      <c r="E3427" s="75">
        <v>85.6333333333333</v>
      </c>
    </row>
    <row r="3428" ht="15.75" customHeight="1">
      <c r="A3428" s="13">
        <v>42160.729166666664</v>
      </c>
      <c r="B3428" s="75">
        <v>65.0</v>
      </c>
      <c r="C3428" s="75">
        <v>70.9166666666667</v>
      </c>
      <c r="D3428" s="75">
        <v>86.3833333333333</v>
      </c>
      <c r="E3428" s="75">
        <v>85.3833333333333</v>
      </c>
    </row>
    <row r="3429" ht="15.75" customHeight="1">
      <c r="A3429" s="13">
        <v>42160.739583333336</v>
      </c>
      <c r="B3429" s="75">
        <v>65.0</v>
      </c>
      <c r="C3429" s="75">
        <v>69.6666666666667</v>
      </c>
      <c r="D3429" s="75">
        <v>86.1333333333333</v>
      </c>
      <c r="E3429" s="75">
        <v>85.1333333333333</v>
      </c>
    </row>
    <row r="3430" ht="15.75" customHeight="1">
      <c r="A3430" s="13">
        <v>42160.75</v>
      </c>
      <c r="B3430" s="75">
        <v>64.9333333333333</v>
      </c>
      <c r="C3430" s="75">
        <v>68.65</v>
      </c>
      <c r="D3430" s="75">
        <v>85.65</v>
      </c>
      <c r="E3430" s="75">
        <v>84.7666666666667</v>
      </c>
    </row>
    <row r="3431" ht="15.75" customHeight="1">
      <c r="A3431" s="13">
        <v>42160.760416666664</v>
      </c>
      <c r="B3431" s="75">
        <v>64.6833333333333</v>
      </c>
      <c r="C3431" s="75">
        <v>67.9</v>
      </c>
      <c r="D3431" s="75">
        <v>84.9</v>
      </c>
      <c r="E3431" s="75">
        <v>84.2666666666667</v>
      </c>
    </row>
    <row r="3432" ht="15.75" customHeight="1">
      <c r="A3432" s="13">
        <v>42160.770833333336</v>
      </c>
      <c r="B3432" s="75">
        <v>64.4333333333333</v>
      </c>
      <c r="C3432" s="75">
        <v>67.15</v>
      </c>
      <c r="D3432" s="75">
        <v>84.15</v>
      </c>
      <c r="E3432" s="75">
        <v>83.7666666666667</v>
      </c>
    </row>
    <row r="3433" ht="15.75" customHeight="1">
      <c r="A3433" s="13">
        <v>42160.78125</v>
      </c>
      <c r="B3433" s="75">
        <v>64.1833333333333</v>
      </c>
      <c r="C3433" s="75">
        <v>66.4</v>
      </c>
      <c r="D3433" s="75">
        <v>83.4</v>
      </c>
      <c r="E3433" s="75">
        <v>83.2666666666667</v>
      </c>
    </row>
    <row r="3434" ht="15.75" customHeight="1">
      <c r="A3434" s="13">
        <v>42160.791666666664</v>
      </c>
      <c r="B3434" s="75">
        <v>63.6666666666667</v>
      </c>
      <c r="C3434" s="75">
        <v>65.7666666666667</v>
      </c>
      <c r="D3434" s="75">
        <v>82.5333333333333</v>
      </c>
      <c r="E3434" s="75">
        <v>82.7666666666667</v>
      </c>
    </row>
    <row r="3435" ht="15.75" customHeight="1">
      <c r="A3435" s="13">
        <v>42160.802083333336</v>
      </c>
      <c r="B3435" s="75">
        <v>62.4166666666667</v>
      </c>
      <c r="C3435" s="75">
        <v>65.2666666666667</v>
      </c>
      <c r="D3435" s="75">
        <v>81.5333333333333</v>
      </c>
      <c r="E3435" s="75">
        <v>82.2666666666667</v>
      </c>
    </row>
    <row r="3436" ht="15.75" customHeight="1">
      <c r="A3436" s="13">
        <v>42160.8125</v>
      </c>
      <c r="B3436" s="75">
        <v>61.1666666666667</v>
      </c>
      <c r="C3436" s="75">
        <v>64.7666666666667</v>
      </c>
      <c r="D3436" s="75">
        <v>80.5333333333333</v>
      </c>
      <c r="E3436" s="75">
        <v>81.7666666666667</v>
      </c>
    </row>
    <row r="3437" ht="15.75" customHeight="1">
      <c r="A3437" s="13">
        <v>42160.822916666664</v>
      </c>
      <c r="B3437" s="75">
        <v>60.4583333333333</v>
      </c>
      <c r="C3437" s="75">
        <v>64.2666666666667</v>
      </c>
      <c r="D3437" s="75">
        <v>79.5333333333333</v>
      </c>
      <c r="E3437" s="75">
        <v>81.2666666666667</v>
      </c>
    </row>
    <row r="3438" ht="15.75" customHeight="1">
      <c r="A3438" s="13">
        <v>42160.833333333336</v>
      </c>
      <c r="B3438" s="75">
        <v>60.0</v>
      </c>
      <c r="C3438" s="75">
        <v>63.8833333333333</v>
      </c>
      <c r="D3438" s="75">
        <v>78.7666666666667</v>
      </c>
      <c r="E3438" s="75">
        <v>80.8833333333333</v>
      </c>
    </row>
    <row r="3439" ht="15.75" customHeight="1">
      <c r="A3439" s="13">
        <v>42160.84375</v>
      </c>
      <c r="B3439" s="75">
        <v>60.0</v>
      </c>
      <c r="C3439" s="75">
        <v>63.6333333333333</v>
      </c>
      <c r="D3439" s="75">
        <v>78.2666666666667</v>
      </c>
      <c r="E3439" s="75">
        <v>80.6333333333333</v>
      </c>
    </row>
    <row r="3440" ht="15.75" customHeight="1">
      <c r="A3440" s="13">
        <v>42160.854166666664</v>
      </c>
      <c r="B3440" s="75">
        <v>60.0</v>
      </c>
      <c r="C3440" s="75">
        <v>63.3833333333333</v>
      </c>
      <c r="D3440" s="75">
        <v>77.7666666666667</v>
      </c>
      <c r="E3440" s="75">
        <v>80.3833333333333</v>
      </c>
    </row>
    <row r="3441" ht="15.75" customHeight="1">
      <c r="A3441" s="13">
        <v>42160.864583333336</v>
      </c>
      <c r="B3441" s="75">
        <v>60.0</v>
      </c>
      <c r="C3441" s="75">
        <v>63.1333333333333</v>
      </c>
      <c r="D3441" s="75">
        <v>77.2666666666667</v>
      </c>
      <c r="E3441" s="75">
        <v>80.1333333333333</v>
      </c>
    </row>
    <row r="3442" ht="15.75" customHeight="1">
      <c r="A3442" s="13">
        <v>42160.875</v>
      </c>
      <c r="B3442" s="75">
        <v>59.9333333333333</v>
      </c>
      <c r="C3442" s="75">
        <v>62.8833333333333</v>
      </c>
      <c r="D3442" s="75">
        <v>76.7666666666667</v>
      </c>
      <c r="E3442" s="75">
        <v>79.65</v>
      </c>
    </row>
    <row r="3443" ht="15.75" customHeight="1">
      <c r="A3443" s="13">
        <v>42160.885416666664</v>
      </c>
      <c r="B3443" s="75">
        <v>59.6833333333333</v>
      </c>
      <c r="C3443" s="75">
        <v>62.6333333333333</v>
      </c>
      <c r="D3443" s="75">
        <v>76.2666666666667</v>
      </c>
      <c r="E3443" s="75">
        <v>78.9</v>
      </c>
    </row>
    <row r="3444" ht="15.75" customHeight="1">
      <c r="A3444" s="13">
        <v>42160.895833333336</v>
      </c>
      <c r="B3444" s="75">
        <v>59.4333333333333</v>
      </c>
      <c r="C3444" s="75">
        <v>62.3833333333333</v>
      </c>
      <c r="D3444" s="75">
        <v>75.7666666666667</v>
      </c>
      <c r="E3444" s="75">
        <v>78.15</v>
      </c>
    </row>
    <row r="3445" ht="15.75" customHeight="1">
      <c r="A3445" s="13">
        <v>42160.90625</v>
      </c>
      <c r="B3445" s="75">
        <v>59.1833333333333</v>
      </c>
      <c r="C3445" s="75">
        <v>62.1333333333333</v>
      </c>
      <c r="D3445" s="75">
        <v>75.2666666666667</v>
      </c>
      <c r="E3445" s="75">
        <v>77.4</v>
      </c>
    </row>
    <row r="3446" ht="15.75" customHeight="1">
      <c r="A3446" s="13">
        <v>42160.916666666664</v>
      </c>
      <c r="B3446" s="75">
        <v>58.9333333333333</v>
      </c>
      <c r="C3446" s="75">
        <v>61.8833333333333</v>
      </c>
      <c r="D3446" s="75">
        <v>74.7666666666667</v>
      </c>
      <c r="E3446" s="75">
        <v>76.65</v>
      </c>
    </row>
    <row r="3447" ht="15.75" customHeight="1">
      <c r="A3447" s="13">
        <v>42160.927083333336</v>
      </c>
      <c r="B3447" s="75">
        <v>58.6833333333333</v>
      </c>
      <c r="C3447" s="75">
        <v>61.6333333333333</v>
      </c>
      <c r="D3447" s="75">
        <v>74.2666666666667</v>
      </c>
      <c r="E3447" s="75">
        <v>75.9</v>
      </c>
    </row>
    <row r="3448" ht="15.75" customHeight="1">
      <c r="A3448" s="13">
        <v>42160.9375</v>
      </c>
      <c r="B3448" s="75">
        <v>58.4333333333333</v>
      </c>
      <c r="C3448" s="75">
        <v>61.3833333333333</v>
      </c>
      <c r="D3448" s="75">
        <v>73.7666666666667</v>
      </c>
      <c r="E3448" s="75">
        <v>75.15</v>
      </c>
    </row>
    <row r="3449" ht="15.75" customHeight="1">
      <c r="A3449" s="13">
        <v>42160.947916666664</v>
      </c>
      <c r="B3449" s="75">
        <v>58.1833333333333</v>
      </c>
      <c r="C3449" s="75">
        <v>61.1333333333333</v>
      </c>
      <c r="D3449" s="75">
        <v>73.2666666666667</v>
      </c>
      <c r="E3449" s="75">
        <v>74.4</v>
      </c>
    </row>
    <row r="3450" ht="15.75" customHeight="1">
      <c r="A3450" s="13">
        <v>42160.958333333336</v>
      </c>
      <c r="B3450" s="75">
        <v>58.0</v>
      </c>
      <c r="C3450" s="75">
        <v>60.7666666666667</v>
      </c>
      <c r="D3450" s="75">
        <v>72.8833333333333</v>
      </c>
      <c r="E3450" s="75">
        <v>73.7666666666667</v>
      </c>
    </row>
    <row r="3451" ht="15.75" customHeight="1">
      <c r="A3451" s="13">
        <v>42160.96875</v>
      </c>
      <c r="B3451" s="75">
        <v>58.0</v>
      </c>
      <c r="C3451" s="75">
        <v>60.2666666666667</v>
      </c>
      <c r="D3451" s="75">
        <v>72.6333333333333</v>
      </c>
      <c r="E3451" s="75">
        <v>73.2666666666667</v>
      </c>
    </row>
    <row r="3452" ht="15.75" customHeight="1">
      <c r="A3452" s="13">
        <v>42160.979166666664</v>
      </c>
      <c r="B3452" s="75">
        <v>58.0</v>
      </c>
      <c r="C3452" s="75">
        <v>59.7666666666667</v>
      </c>
      <c r="D3452" s="75">
        <v>72.3833333333333</v>
      </c>
      <c r="E3452" s="75">
        <v>72.7666666666667</v>
      </c>
    </row>
    <row r="3453" ht="15.75" customHeight="1">
      <c r="A3453" s="13">
        <v>42160.989583333336</v>
      </c>
      <c r="B3453" s="75">
        <v>58.0</v>
      </c>
      <c r="C3453" s="75">
        <v>59.2666666666667</v>
      </c>
      <c r="D3453" s="75">
        <v>72.1333333333333</v>
      </c>
      <c r="E3453" s="75">
        <v>72.2666666666667</v>
      </c>
    </row>
    <row r="3454" ht="15.75" customHeight="1">
      <c r="A3454" s="13">
        <v>42161.0</v>
      </c>
      <c r="B3454" s="75">
        <v>57.9259259259259</v>
      </c>
      <c r="C3454" s="75">
        <v>59.0</v>
      </c>
      <c r="D3454" s="75">
        <v>71.8833333333333</v>
      </c>
      <c r="E3454" s="75">
        <v>71.7666666666667</v>
      </c>
    </row>
    <row r="3455" ht="15.75" customHeight="1">
      <c r="A3455" s="13">
        <v>42161.010416666664</v>
      </c>
      <c r="B3455" s="75">
        <v>57.6481481481481</v>
      </c>
      <c r="C3455" s="75">
        <v>59.0</v>
      </c>
      <c r="D3455" s="75">
        <v>71.6333333333333</v>
      </c>
      <c r="E3455" s="75">
        <v>71.2666666666667</v>
      </c>
    </row>
    <row r="3456" ht="15.75" customHeight="1">
      <c r="A3456" s="13">
        <v>42161.020833333336</v>
      </c>
      <c r="B3456" s="75">
        <v>57.3703703703704</v>
      </c>
      <c r="C3456" s="75">
        <v>59.0</v>
      </c>
      <c r="D3456" s="75">
        <v>71.3833333333333</v>
      </c>
      <c r="E3456" s="75">
        <v>70.7666666666667</v>
      </c>
    </row>
    <row r="3457" ht="15.75" customHeight="1">
      <c r="A3457" s="13">
        <v>42161.03125</v>
      </c>
      <c r="B3457" s="75">
        <v>57.0925925925926</v>
      </c>
      <c r="C3457" s="75">
        <v>59.0</v>
      </c>
      <c r="D3457" s="75">
        <v>71.1333333333333</v>
      </c>
      <c r="E3457" s="75">
        <v>70.2666666666667</v>
      </c>
    </row>
    <row r="3458" ht="15.75" customHeight="1">
      <c r="A3458" s="13">
        <v>42161.041666666664</v>
      </c>
      <c r="B3458" s="75">
        <v>58.0</v>
      </c>
      <c r="C3458" s="75">
        <v>58.7666666666667</v>
      </c>
      <c r="D3458" s="75">
        <v>70.8833333333333</v>
      </c>
      <c r="E3458" s="75">
        <v>69.7666666666667</v>
      </c>
    </row>
    <row r="3459" ht="15.75" customHeight="1">
      <c r="A3459" s="13">
        <v>42161.052083333336</v>
      </c>
      <c r="B3459" s="75">
        <v>58.0</v>
      </c>
      <c r="C3459" s="75">
        <v>58.2666666666667</v>
      </c>
      <c r="D3459" s="75">
        <v>70.6333333333333</v>
      </c>
      <c r="E3459" s="75">
        <v>69.2666666666667</v>
      </c>
    </row>
    <row r="3460" ht="15.75" customHeight="1">
      <c r="A3460" s="13">
        <v>42161.0625</v>
      </c>
      <c r="B3460" s="75">
        <v>58.0</v>
      </c>
      <c r="C3460" s="75">
        <v>57.7666666666667</v>
      </c>
      <c r="D3460" s="75">
        <v>70.3833333333333</v>
      </c>
      <c r="E3460" s="75">
        <v>68.7666666666667</v>
      </c>
    </row>
    <row r="3461" ht="15.75" customHeight="1">
      <c r="A3461" s="13">
        <v>42161.072916666664</v>
      </c>
      <c r="B3461" s="75">
        <v>58.0</v>
      </c>
      <c r="C3461" s="75">
        <v>57.2666666666667</v>
      </c>
      <c r="D3461" s="75">
        <v>70.1333333333333</v>
      </c>
      <c r="E3461" s="75">
        <v>68.2666666666667</v>
      </c>
    </row>
    <row r="3462" ht="15.75" customHeight="1">
      <c r="A3462" s="13">
        <v>42161.083333333336</v>
      </c>
      <c r="B3462" s="75">
        <v>58.0</v>
      </c>
      <c r="C3462" s="75">
        <v>56.8833333333333</v>
      </c>
      <c r="D3462" s="75">
        <v>69.8833333333333</v>
      </c>
      <c r="E3462" s="75">
        <v>67.8833333333333</v>
      </c>
    </row>
    <row r="3463" ht="15.75" customHeight="1">
      <c r="A3463" s="13">
        <v>42161.09375</v>
      </c>
      <c r="B3463" s="75">
        <v>58.0</v>
      </c>
      <c r="C3463" s="75">
        <v>56.6333333333333</v>
      </c>
      <c r="D3463" s="75">
        <v>69.6333333333333</v>
      </c>
      <c r="E3463" s="75">
        <v>67.6333333333333</v>
      </c>
    </row>
    <row r="3464" ht="15.75" customHeight="1">
      <c r="A3464" s="13">
        <v>42161.104166666664</v>
      </c>
      <c r="B3464" s="75">
        <v>58.0</v>
      </c>
      <c r="C3464" s="75">
        <v>56.3833333333333</v>
      </c>
      <c r="D3464" s="75">
        <v>69.3833333333333</v>
      </c>
      <c r="E3464" s="75">
        <v>67.3833333333333</v>
      </c>
    </row>
    <row r="3465" ht="15.75" customHeight="1">
      <c r="A3465" s="13">
        <v>42161.114583333336</v>
      </c>
      <c r="B3465" s="75">
        <v>58.0</v>
      </c>
      <c r="C3465" s="75">
        <v>56.1333333333333</v>
      </c>
      <c r="D3465" s="75">
        <v>69.1333333333333</v>
      </c>
      <c r="E3465" s="75">
        <v>67.1333333333333</v>
      </c>
    </row>
    <row r="3466" ht="15.75" customHeight="1">
      <c r="A3466" s="13">
        <v>42161.125</v>
      </c>
      <c r="B3466" s="75">
        <v>57.8</v>
      </c>
      <c r="C3466" s="75">
        <v>56.0</v>
      </c>
      <c r="D3466" s="75">
        <v>69.0</v>
      </c>
      <c r="E3466" s="75">
        <v>66.8833333333333</v>
      </c>
    </row>
    <row r="3467" ht="15.75" customHeight="1">
      <c r="A3467" s="13">
        <v>42161.135416666664</v>
      </c>
      <c r="B3467" s="75">
        <v>57.05</v>
      </c>
      <c r="C3467" s="75">
        <v>56.0</v>
      </c>
      <c r="D3467" s="75">
        <v>69.0</v>
      </c>
      <c r="E3467" s="75">
        <v>66.6333333333333</v>
      </c>
    </row>
    <row r="3468" ht="15.75" customHeight="1">
      <c r="A3468" s="13">
        <v>42161.145833333336</v>
      </c>
      <c r="B3468" s="75">
        <v>57.35</v>
      </c>
      <c r="C3468" s="75">
        <v>56.0</v>
      </c>
      <c r="D3468" s="75">
        <v>69.0</v>
      </c>
      <c r="E3468" s="75">
        <v>66.3833333333333</v>
      </c>
    </row>
    <row r="3469" ht="15.75" customHeight="1">
      <c r="A3469" s="13">
        <v>42161.15625</v>
      </c>
      <c r="B3469" s="75">
        <v>57.725</v>
      </c>
      <c r="C3469" s="75">
        <v>56.0</v>
      </c>
      <c r="D3469" s="75">
        <v>69.0</v>
      </c>
      <c r="E3469" s="75">
        <v>66.1333333333333</v>
      </c>
    </row>
    <row r="3470" ht="15.75" customHeight="1">
      <c r="A3470" s="13">
        <v>42161.166666666664</v>
      </c>
      <c r="B3470" s="75">
        <v>58.0</v>
      </c>
      <c r="C3470" s="75">
        <v>55.8833333333333</v>
      </c>
      <c r="D3470" s="75">
        <v>68.7666666666667</v>
      </c>
      <c r="E3470" s="75">
        <v>65.8833333333333</v>
      </c>
    </row>
    <row r="3471" ht="15.75" customHeight="1">
      <c r="A3471" s="13">
        <v>42161.177083333336</v>
      </c>
      <c r="B3471" s="75">
        <v>58.0</v>
      </c>
      <c r="C3471" s="75">
        <v>55.6333333333333</v>
      </c>
      <c r="D3471" s="75">
        <v>68.2666666666667</v>
      </c>
      <c r="E3471" s="75">
        <v>65.6333333333333</v>
      </c>
    </row>
    <row r="3472" ht="15.75" customHeight="1">
      <c r="A3472" s="13">
        <v>42161.1875</v>
      </c>
      <c r="B3472" s="75">
        <v>58.0</v>
      </c>
      <c r="C3472" s="75">
        <v>55.3833333333333</v>
      </c>
      <c r="D3472" s="75">
        <v>67.7666666666667</v>
      </c>
      <c r="E3472" s="75">
        <v>65.3833333333333</v>
      </c>
    </row>
    <row r="3473" ht="15.75" customHeight="1">
      <c r="A3473" s="13">
        <v>42161.197916666664</v>
      </c>
      <c r="B3473" s="75">
        <v>58.0</v>
      </c>
      <c r="C3473" s="75">
        <v>55.1333333333333</v>
      </c>
      <c r="D3473" s="75">
        <v>67.2666666666667</v>
      </c>
      <c r="E3473" s="75">
        <v>65.1333333333333</v>
      </c>
    </row>
    <row r="3474" ht="15.75" customHeight="1">
      <c r="A3474" s="13">
        <v>42161.208333333336</v>
      </c>
      <c r="B3474" s="75">
        <v>58.0666666666667</v>
      </c>
      <c r="C3474" s="75">
        <v>55.1166666666667</v>
      </c>
      <c r="D3474" s="75">
        <v>67.1166666666667</v>
      </c>
      <c r="E3474" s="75">
        <v>65.1166666666667</v>
      </c>
    </row>
    <row r="3475" ht="15.75" customHeight="1">
      <c r="A3475" s="13">
        <v>42161.21875</v>
      </c>
      <c r="B3475" s="75">
        <v>58.3166666666667</v>
      </c>
      <c r="C3475" s="75">
        <v>55.3666666666667</v>
      </c>
      <c r="D3475" s="75">
        <v>67.3666666666667</v>
      </c>
      <c r="E3475" s="75">
        <v>65.3666666666667</v>
      </c>
    </row>
    <row r="3476" ht="15.75" customHeight="1">
      <c r="A3476" s="13">
        <v>42161.229166666664</v>
      </c>
      <c r="B3476" s="75">
        <v>58.5666666666667</v>
      </c>
      <c r="C3476" s="75">
        <v>55.6166666666667</v>
      </c>
      <c r="D3476" s="75">
        <v>67.6166666666667</v>
      </c>
      <c r="E3476" s="75">
        <v>65.6166666666667</v>
      </c>
    </row>
    <row r="3477" ht="15.75" customHeight="1">
      <c r="A3477" s="13">
        <v>42161.239583333336</v>
      </c>
      <c r="B3477" s="75">
        <v>58.8166666666667</v>
      </c>
      <c r="C3477" s="75">
        <v>55.8666666666667</v>
      </c>
      <c r="D3477" s="75">
        <v>67.8666666666667</v>
      </c>
      <c r="E3477" s="75">
        <v>65.8666666666667</v>
      </c>
    </row>
    <row r="3478" ht="15.75" customHeight="1">
      <c r="A3478" s="13">
        <v>42161.25</v>
      </c>
      <c r="B3478" s="75">
        <v>59.0</v>
      </c>
      <c r="C3478" s="75">
        <v>56.2592592592593</v>
      </c>
      <c r="D3478" s="75">
        <v>68.2333333333333</v>
      </c>
      <c r="E3478" s="75">
        <v>66.4666666666667</v>
      </c>
    </row>
    <row r="3479" ht="15.75" customHeight="1">
      <c r="A3479" s="13">
        <v>42161.260416666664</v>
      </c>
      <c r="B3479" s="75">
        <v>59.0</v>
      </c>
      <c r="C3479" s="75">
        <v>56.8148148148148</v>
      </c>
      <c r="D3479" s="75">
        <v>68.7333333333333</v>
      </c>
      <c r="E3479" s="75">
        <v>67.4666666666667</v>
      </c>
    </row>
    <row r="3480" ht="15.75" customHeight="1">
      <c r="A3480" s="13">
        <v>42161.270833333336</v>
      </c>
      <c r="B3480" s="75">
        <v>59.0</v>
      </c>
      <c r="C3480" s="75">
        <v>57.3030303030303</v>
      </c>
      <c r="D3480" s="75">
        <v>69.2333333333333</v>
      </c>
      <c r="E3480" s="75">
        <v>68.4666666666667</v>
      </c>
    </row>
    <row r="3481" ht="15.75" customHeight="1">
      <c r="A3481" s="13">
        <v>42161.28125</v>
      </c>
      <c r="B3481" s="75">
        <v>59.0</v>
      </c>
      <c r="C3481" s="75">
        <v>57.7575757575758</v>
      </c>
      <c r="D3481" s="75">
        <v>69.7333333333333</v>
      </c>
      <c r="E3481" s="75">
        <v>69.4666666666667</v>
      </c>
    </row>
    <row r="3482" ht="15.75" customHeight="1">
      <c r="A3482" s="13">
        <v>42161.291666666664</v>
      </c>
      <c r="B3482" s="75">
        <v>59.5714285714286</v>
      </c>
      <c r="C3482" s="75">
        <v>58.1794871794872</v>
      </c>
      <c r="D3482" s="75">
        <v>70.2333333333333</v>
      </c>
      <c r="E3482" s="75">
        <v>70.35</v>
      </c>
    </row>
    <row r="3483" ht="15.75" customHeight="1">
      <c r="A3483" s="13">
        <v>42161.302083333336</v>
      </c>
      <c r="B3483" s="75">
        <v>61.1086956521739</v>
      </c>
      <c r="C3483" s="75">
        <v>58.5641025641026</v>
      </c>
      <c r="D3483" s="75">
        <v>70.7333333333333</v>
      </c>
      <c r="E3483" s="75">
        <v>71.1</v>
      </c>
    </row>
    <row r="3484" ht="15.75" customHeight="1">
      <c r="A3484" s="13">
        <v>42161.3125</v>
      </c>
      <c r="B3484" s="75">
        <v>61.4347826086956</v>
      </c>
      <c r="C3484" s="75">
        <v>58.9487179487179</v>
      </c>
      <c r="D3484" s="75">
        <v>71.2333333333333</v>
      </c>
      <c r="E3484" s="75">
        <v>71.85</v>
      </c>
    </row>
    <row r="3485" ht="15.75" customHeight="1">
      <c r="A3485" s="13">
        <v>42161.322916666664</v>
      </c>
      <c r="B3485" s="75">
        <v>61.7608695652174</v>
      </c>
      <c r="C3485" s="75">
        <v>60.2380952380952</v>
      </c>
      <c r="D3485" s="75">
        <v>71.7333333333333</v>
      </c>
      <c r="E3485" s="75">
        <v>72.6</v>
      </c>
    </row>
    <row r="3486" ht="15.75" customHeight="1">
      <c r="A3486" s="13">
        <v>42161.333333333336</v>
      </c>
      <c r="B3486" s="75">
        <v>62.2</v>
      </c>
      <c r="C3486" s="75">
        <v>61.35</v>
      </c>
      <c r="D3486" s="75">
        <v>72.35</v>
      </c>
      <c r="E3486" s="75">
        <v>73.35</v>
      </c>
    </row>
    <row r="3487" ht="15.75" customHeight="1">
      <c r="A3487" s="13">
        <v>42161.34375</v>
      </c>
      <c r="B3487" s="75">
        <v>62.95</v>
      </c>
      <c r="C3487" s="75">
        <v>62.1</v>
      </c>
      <c r="D3487" s="75">
        <v>73.1</v>
      </c>
      <c r="E3487" s="75">
        <v>74.1</v>
      </c>
    </row>
    <row r="3488" ht="15.75" customHeight="1">
      <c r="A3488" s="13">
        <v>42161.354166666664</v>
      </c>
      <c r="B3488" s="75">
        <v>63.7</v>
      </c>
      <c r="C3488" s="75">
        <v>62.85</v>
      </c>
      <c r="D3488" s="75">
        <v>73.85</v>
      </c>
      <c r="E3488" s="75">
        <v>74.85</v>
      </c>
    </row>
    <row r="3489" ht="15.75" customHeight="1">
      <c r="A3489" s="13">
        <v>42161.364583333336</v>
      </c>
      <c r="B3489" s="75">
        <v>64.0</v>
      </c>
      <c r="C3489" s="75">
        <v>63.6</v>
      </c>
      <c r="D3489" s="75">
        <v>74.6</v>
      </c>
      <c r="E3489" s="75">
        <v>75.6</v>
      </c>
    </row>
    <row r="3490" ht="15.75" customHeight="1">
      <c r="A3490" s="13">
        <v>42161.375</v>
      </c>
      <c r="B3490" s="75">
        <v>64.1333333333333</v>
      </c>
      <c r="C3490" s="75">
        <v>64.5833333333333</v>
      </c>
      <c r="D3490" s="75">
        <v>75.35</v>
      </c>
      <c r="E3490" s="75">
        <v>76.4666666666667</v>
      </c>
    </row>
    <row r="3491" ht="15.75" customHeight="1">
      <c r="A3491" s="13">
        <v>42161.385416666664</v>
      </c>
      <c r="B3491" s="75">
        <v>64.6333333333333</v>
      </c>
      <c r="C3491" s="75">
        <v>65.8333333333333</v>
      </c>
      <c r="D3491" s="75">
        <v>76.1</v>
      </c>
      <c r="E3491" s="75">
        <v>77.4666666666667</v>
      </c>
    </row>
    <row r="3492" ht="15.75" customHeight="1">
      <c r="A3492" s="13">
        <v>42161.395833333336</v>
      </c>
      <c r="B3492" s="75">
        <v>65.1333333333333</v>
      </c>
      <c r="C3492" s="75">
        <v>67.0833333333333</v>
      </c>
      <c r="D3492" s="75">
        <v>76.85</v>
      </c>
      <c r="E3492" s="75">
        <v>78.4666666666667</v>
      </c>
    </row>
    <row r="3493" ht="15.75" customHeight="1">
      <c r="A3493" s="13">
        <v>42161.40625</v>
      </c>
      <c r="B3493" s="75">
        <v>65.6333333333333</v>
      </c>
      <c r="C3493" s="75">
        <v>68.3333333333333</v>
      </c>
      <c r="D3493" s="75">
        <v>77.6</v>
      </c>
      <c r="E3493" s="75">
        <v>79.4666666666667</v>
      </c>
    </row>
    <row r="3494" ht="15.75" customHeight="1">
      <c r="A3494" s="13">
        <v>42161.416666666664</v>
      </c>
      <c r="B3494" s="75">
        <v>66.0</v>
      </c>
      <c r="C3494" s="75">
        <v>69.5833333333333</v>
      </c>
      <c r="D3494" s="75">
        <v>78.35</v>
      </c>
      <c r="E3494" s="75">
        <v>80.5833333333333</v>
      </c>
    </row>
    <row r="3495" ht="15.75" customHeight="1">
      <c r="A3495" s="13">
        <v>42161.427083333336</v>
      </c>
      <c r="B3495" s="75">
        <v>66.0</v>
      </c>
      <c r="C3495" s="75">
        <v>70.8333333333333</v>
      </c>
      <c r="D3495" s="75">
        <v>79.1</v>
      </c>
      <c r="E3495" s="75">
        <v>81.8333333333333</v>
      </c>
    </row>
    <row r="3496" ht="15.75" customHeight="1">
      <c r="A3496" s="13">
        <v>42161.4375</v>
      </c>
      <c r="B3496" s="75">
        <v>66.0</v>
      </c>
      <c r="C3496" s="75">
        <v>72.0833333333333</v>
      </c>
      <c r="D3496" s="75">
        <v>79.85</v>
      </c>
      <c r="E3496" s="75">
        <v>83.0833333333333</v>
      </c>
    </row>
    <row r="3497" ht="15.75" customHeight="1">
      <c r="A3497" s="13">
        <v>42161.447916666664</v>
      </c>
      <c r="B3497" s="75">
        <v>66.0</v>
      </c>
      <c r="C3497" s="75">
        <v>73.3333333333333</v>
      </c>
      <c r="D3497" s="75">
        <v>80.6</v>
      </c>
      <c r="E3497" s="75">
        <v>84.3333333333333</v>
      </c>
    </row>
    <row r="3498" ht="15.75" customHeight="1">
      <c r="A3498" s="13">
        <v>42161.458333333336</v>
      </c>
      <c r="B3498" s="75">
        <v>66.1333333333333</v>
      </c>
      <c r="C3498" s="75">
        <v>74.4666666666667</v>
      </c>
      <c r="D3498" s="75">
        <v>81.4666666666667</v>
      </c>
      <c r="E3498" s="75">
        <v>85.0</v>
      </c>
    </row>
    <row r="3499" ht="15.75" customHeight="1">
      <c r="A3499" s="13">
        <v>42161.46875</v>
      </c>
      <c r="B3499" s="75">
        <v>66.6333333333333</v>
      </c>
      <c r="C3499" s="75">
        <v>75.4666666666667</v>
      </c>
      <c r="D3499" s="75">
        <v>82.4666666666667</v>
      </c>
      <c r="E3499" s="75">
        <v>85.0</v>
      </c>
    </row>
    <row r="3500" ht="15.75" customHeight="1">
      <c r="A3500" s="13">
        <v>42161.479166666664</v>
      </c>
      <c r="B3500" s="75">
        <v>67.1333333333333</v>
      </c>
      <c r="C3500" s="75">
        <v>76.4666666666667</v>
      </c>
      <c r="D3500" s="75">
        <v>83.4666666666667</v>
      </c>
      <c r="E3500" s="75">
        <v>85.0</v>
      </c>
    </row>
    <row r="3501" ht="15.75" customHeight="1">
      <c r="A3501" s="13">
        <v>42161.489583333336</v>
      </c>
      <c r="B3501" s="75">
        <v>67.6333333333333</v>
      </c>
      <c r="C3501" s="75">
        <v>77.4666666666667</v>
      </c>
      <c r="D3501" s="75">
        <v>84.4666666666667</v>
      </c>
      <c r="E3501" s="75">
        <v>85.0</v>
      </c>
    </row>
    <row r="3502" ht="15.75" customHeight="1">
      <c r="A3502" s="13">
        <v>42161.5</v>
      </c>
      <c r="B3502" s="75">
        <v>68.1333333333333</v>
      </c>
      <c r="C3502" s="75">
        <v>77.8833333333333</v>
      </c>
      <c r="D3502" s="75">
        <v>85.2333333333333</v>
      </c>
      <c r="E3502" s="75">
        <v>85.2333333333333</v>
      </c>
    </row>
    <row r="3503" ht="15.75" customHeight="1">
      <c r="A3503" s="13">
        <v>42161.510416666664</v>
      </c>
      <c r="B3503" s="75">
        <v>68.6333333333333</v>
      </c>
      <c r="C3503" s="75">
        <v>77.6333333333333</v>
      </c>
      <c r="D3503" s="75">
        <v>85.7333333333333</v>
      </c>
      <c r="E3503" s="75">
        <v>85.7333333333333</v>
      </c>
    </row>
    <row r="3504" ht="15.75" customHeight="1">
      <c r="A3504" s="13">
        <v>42161.520833333336</v>
      </c>
      <c r="B3504" s="75">
        <v>69.1333333333333</v>
      </c>
      <c r="C3504" s="75">
        <v>77.3833333333333</v>
      </c>
      <c r="D3504" s="75">
        <v>86.2333333333333</v>
      </c>
      <c r="E3504" s="75">
        <v>86.2333333333333</v>
      </c>
    </row>
    <row r="3505" ht="15.75" customHeight="1">
      <c r="A3505" s="13">
        <v>42161.53125</v>
      </c>
      <c r="B3505" s="75">
        <v>69.6333333333333</v>
      </c>
      <c r="C3505" s="75">
        <v>77.1333333333333</v>
      </c>
      <c r="D3505" s="75">
        <v>86.7333333333333</v>
      </c>
      <c r="E3505" s="75">
        <v>86.7333333333333</v>
      </c>
    </row>
    <row r="3506" ht="15.75" customHeight="1">
      <c r="A3506" s="13">
        <v>42161.541666666664</v>
      </c>
      <c r="B3506" s="75">
        <v>70.1333333333333</v>
      </c>
      <c r="C3506" s="75">
        <v>76.8833333333333</v>
      </c>
      <c r="D3506" s="75">
        <v>86.8833333333333</v>
      </c>
      <c r="E3506" s="75">
        <v>87.35</v>
      </c>
    </row>
    <row r="3507" ht="15.75" customHeight="1">
      <c r="A3507" s="13">
        <v>42161.552083333336</v>
      </c>
      <c r="B3507" s="75">
        <v>70.6333333333333</v>
      </c>
      <c r="C3507" s="75">
        <v>76.6333333333333</v>
      </c>
      <c r="D3507" s="75">
        <v>86.6333333333333</v>
      </c>
      <c r="E3507" s="75">
        <v>88.1</v>
      </c>
    </row>
    <row r="3508" ht="15.75" customHeight="1">
      <c r="A3508" s="13">
        <v>42161.5625</v>
      </c>
      <c r="B3508" s="75">
        <v>71.1333333333333</v>
      </c>
      <c r="C3508" s="75">
        <v>76.3833333333333</v>
      </c>
      <c r="D3508" s="75">
        <v>86.3833333333333</v>
      </c>
      <c r="E3508" s="75">
        <v>88.85</v>
      </c>
    </row>
    <row r="3509" ht="15.75" customHeight="1">
      <c r="A3509" s="13">
        <v>42161.572916666664</v>
      </c>
      <c r="B3509" s="75">
        <v>71.6333333333333</v>
      </c>
      <c r="C3509" s="75">
        <v>76.1333333333333</v>
      </c>
      <c r="D3509" s="75">
        <v>86.1333333333333</v>
      </c>
      <c r="E3509" s="75">
        <v>89.6</v>
      </c>
    </row>
    <row r="3510" ht="15.75" customHeight="1">
      <c r="A3510" s="13">
        <v>42161.583333333336</v>
      </c>
      <c r="B3510" s="75">
        <v>72.0</v>
      </c>
      <c r="C3510" s="75">
        <v>75.8833333333333</v>
      </c>
      <c r="D3510" s="75">
        <v>86.1166666666667</v>
      </c>
      <c r="E3510" s="75">
        <v>89.65</v>
      </c>
    </row>
    <row r="3511" ht="15.75" customHeight="1">
      <c r="A3511" s="13">
        <v>42161.59375</v>
      </c>
      <c r="B3511" s="75">
        <v>72.0</v>
      </c>
      <c r="C3511" s="75">
        <v>75.6333333333333</v>
      </c>
      <c r="D3511" s="75">
        <v>86.3666666666667</v>
      </c>
      <c r="E3511" s="75">
        <v>88.9</v>
      </c>
    </row>
    <row r="3512" ht="15.75" customHeight="1">
      <c r="A3512" s="13">
        <v>42161.604166666664</v>
      </c>
      <c r="B3512" s="75">
        <v>72.0</v>
      </c>
      <c r="C3512" s="75">
        <v>75.3833333333333</v>
      </c>
      <c r="D3512" s="75">
        <v>86.6166666666667</v>
      </c>
      <c r="E3512" s="75">
        <v>88.15</v>
      </c>
    </row>
    <row r="3513" ht="15.75" customHeight="1">
      <c r="A3513" s="13">
        <v>42161.614583333336</v>
      </c>
      <c r="B3513" s="75">
        <v>72.0</v>
      </c>
      <c r="C3513" s="75">
        <v>75.1333333333333</v>
      </c>
      <c r="D3513" s="75">
        <v>86.8666666666667</v>
      </c>
      <c r="E3513" s="75">
        <v>87.4</v>
      </c>
    </row>
    <row r="3514" ht="15.75" customHeight="1">
      <c r="A3514" s="13">
        <v>42161.625</v>
      </c>
      <c r="B3514" s="75">
        <v>71.8666666666667</v>
      </c>
      <c r="C3514" s="75">
        <v>74.8833333333333</v>
      </c>
      <c r="D3514" s="75">
        <v>86.8833333333333</v>
      </c>
      <c r="E3514" s="75">
        <v>87.1166666666667</v>
      </c>
    </row>
    <row r="3515" ht="15.75" customHeight="1">
      <c r="A3515" s="13">
        <v>42161.635416666664</v>
      </c>
      <c r="B3515" s="75">
        <v>71.3666666666667</v>
      </c>
      <c r="C3515" s="75">
        <v>74.6333333333333</v>
      </c>
      <c r="D3515" s="75">
        <v>86.6333333333333</v>
      </c>
      <c r="E3515" s="75">
        <v>87.3666666666667</v>
      </c>
    </row>
    <row r="3516" ht="15.75" customHeight="1">
      <c r="A3516" s="13">
        <v>42161.645833333336</v>
      </c>
      <c r="B3516" s="75">
        <v>70.8666666666667</v>
      </c>
      <c r="C3516" s="75">
        <v>74.3833333333333</v>
      </c>
      <c r="D3516" s="75">
        <v>86.3833333333333</v>
      </c>
      <c r="E3516" s="75">
        <v>87.6166666666667</v>
      </c>
    </row>
    <row r="3517" ht="15.75" customHeight="1">
      <c r="A3517" s="13">
        <v>42161.65625</v>
      </c>
      <c r="B3517" s="75">
        <v>70.3666666666667</v>
      </c>
      <c r="C3517" s="75">
        <v>74.1333333333333</v>
      </c>
      <c r="D3517" s="75">
        <v>86.1333333333333</v>
      </c>
      <c r="E3517" s="75">
        <v>87.8666666666667</v>
      </c>
    </row>
    <row r="3518" ht="15.75" customHeight="1">
      <c r="A3518" s="13">
        <v>42161.666666666664</v>
      </c>
      <c r="B3518" s="75">
        <v>69.9333333333333</v>
      </c>
      <c r="C3518" s="75">
        <v>73.65</v>
      </c>
      <c r="D3518" s="75">
        <v>85.8833333333333</v>
      </c>
      <c r="E3518" s="75">
        <v>88.1166666666667</v>
      </c>
    </row>
    <row r="3519" ht="15.75" customHeight="1">
      <c r="A3519" s="13">
        <v>42161.677083333336</v>
      </c>
      <c r="B3519" s="75">
        <v>69.6833333333333</v>
      </c>
      <c r="C3519" s="75">
        <v>72.9</v>
      </c>
      <c r="D3519" s="75">
        <v>85.6333333333333</v>
      </c>
      <c r="E3519" s="75">
        <v>88.3666666666667</v>
      </c>
    </row>
    <row r="3520" ht="15.75" customHeight="1">
      <c r="A3520" s="13">
        <v>42161.6875</v>
      </c>
      <c r="B3520" s="75">
        <v>69.4333333333333</v>
      </c>
      <c r="C3520" s="75">
        <v>72.15</v>
      </c>
      <c r="D3520" s="75">
        <v>85.3833333333333</v>
      </c>
      <c r="E3520" s="75">
        <v>88.6166666666667</v>
      </c>
    </row>
    <row r="3521" ht="15.75" customHeight="1">
      <c r="A3521" s="13">
        <v>42161.697916666664</v>
      </c>
      <c r="B3521" s="75">
        <v>69.1833333333333</v>
      </c>
      <c r="C3521" s="75">
        <v>71.4</v>
      </c>
      <c r="D3521" s="75">
        <v>85.1333333333333</v>
      </c>
      <c r="E3521" s="75">
        <v>88.8666666666667</v>
      </c>
    </row>
    <row r="3522" ht="15.75" customHeight="1">
      <c r="A3522" s="13">
        <v>42161.708333333336</v>
      </c>
      <c r="B3522" s="75">
        <v>68.7333333333333</v>
      </c>
      <c r="C3522" s="75">
        <v>70.65</v>
      </c>
      <c r="D3522" s="75">
        <v>85.1166666666667</v>
      </c>
      <c r="E3522" s="75">
        <v>88.8833333333333</v>
      </c>
    </row>
    <row r="3523" ht="15.75" customHeight="1">
      <c r="A3523" s="13">
        <v>42161.71875</v>
      </c>
      <c r="B3523" s="75">
        <v>67.7333333333333</v>
      </c>
      <c r="C3523" s="75">
        <v>69.9</v>
      </c>
      <c r="D3523" s="75">
        <v>85.3666666666667</v>
      </c>
      <c r="E3523" s="75">
        <v>88.6333333333333</v>
      </c>
    </row>
    <row r="3524" ht="15.75" customHeight="1">
      <c r="A3524" s="13">
        <v>42161.729166666664</v>
      </c>
      <c r="B3524" s="75">
        <v>66.7333333333333</v>
      </c>
      <c r="C3524" s="75">
        <v>69.15</v>
      </c>
      <c r="D3524" s="75">
        <v>85.6166666666667</v>
      </c>
      <c r="E3524" s="75">
        <v>88.3833333333333</v>
      </c>
    </row>
    <row r="3525" ht="15.75" customHeight="1">
      <c r="A3525" s="13">
        <v>42161.739583333336</v>
      </c>
      <c r="B3525" s="75">
        <v>65.7333333333333</v>
      </c>
      <c r="C3525" s="75">
        <v>68.4</v>
      </c>
      <c r="D3525" s="75">
        <v>85.8666666666667</v>
      </c>
      <c r="E3525" s="75">
        <v>88.1333333333333</v>
      </c>
    </row>
    <row r="3526" ht="15.75" customHeight="1">
      <c r="A3526" s="13">
        <v>42161.75</v>
      </c>
      <c r="B3526" s="75">
        <v>64.8</v>
      </c>
      <c r="C3526" s="75">
        <v>67.7666666666667</v>
      </c>
      <c r="D3526" s="75">
        <v>85.7666666666667</v>
      </c>
      <c r="E3526" s="75">
        <v>87.7666666666667</v>
      </c>
    </row>
    <row r="3527" ht="15.75" customHeight="1">
      <c r="A3527" s="13">
        <v>42161.760416666664</v>
      </c>
      <c r="B3527" s="75">
        <v>64.05</v>
      </c>
      <c r="C3527" s="75">
        <v>67.2666666666667</v>
      </c>
      <c r="D3527" s="75">
        <v>85.2666666666667</v>
      </c>
      <c r="E3527" s="75">
        <v>87.2666666666667</v>
      </c>
    </row>
    <row r="3528" ht="15.75" customHeight="1">
      <c r="A3528" s="13">
        <v>42161.770833333336</v>
      </c>
      <c r="B3528" s="75">
        <v>63.3</v>
      </c>
      <c r="C3528" s="75">
        <v>66.7666666666667</v>
      </c>
      <c r="D3528" s="75">
        <v>84.7666666666667</v>
      </c>
      <c r="E3528" s="75">
        <v>86.7666666666667</v>
      </c>
    </row>
    <row r="3529" ht="15.75" customHeight="1">
      <c r="A3529" s="13">
        <v>42161.78125</v>
      </c>
      <c r="B3529" s="75">
        <v>62.55</v>
      </c>
      <c r="C3529" s="75">
        <v>66.2666666666667</v>
      </c>
      <c r="D3529" s="75">
        <v>84.2666666666667</v>
      </c>
      <c r="E3529" s="75">
        <v>86.2666666666667</v>
      </c>
    </row>
    <row r="3530" ht="15.75" customHeight="1">
      <c r="A3530" s="13">
        <v>42161.791666666664</v>
      </c>
      <c r="B3530" s="75">
        <v>61.9333333333333</v>
      </c>
      <c r="C3530" s="75">
        <v>65.7666666666667</v>
      </c>
      <c r="D3530" s="75">
        <v>83.65</v>
      </c>
      <c r="E3530" s="75">
        <v>85.65</v>
      </c>
    </row>
    <row r="3531" ht="15.75" customHeight="1">
      <c r="A3531" s="13">
        <v>42161.802083333336</v>
      </c>
      <c r="B3531" s="75">
        <v>61.6833333333333</v>
      </c>
      <c r="C3531" s="75">
        <v>65.2666666666667</v>
      </c>
      <c r="D3531" s="75">
        <v>82.9</v>
      </c>
      <c r="E3531" s="75">
        <v>84.9</v>
      </c>
    </row>
    <row r="3532" ht="15.75" customHeight="1">
      <c r="A3532" s="13">
        <v>42161.8125</v>
      </c>
      <c r="B3532" s="75">
        <v>61.4333333333333</v>
      </c>
      <c r="C3532" s="75">
        <v>64.7666666666667</v>
      </c>
      <c r="D3532" s="75">
        <v>82.15</v>
      </c>
      <c r="E3532" s="75">
        <v>84.15</v>
      </c>
    </row>
    <row r="3533" ht="15.75" customHeight="1">
      <c r="A3533" s="13">
        <v>42161.822916666664</v>
      </c>
      <c r="B3533" s="75">
        <v>61.1833333333333</v>
      </c>
      <c r="C3533" s="75">
        <v>64.2666666666667</v>
      </c>
      <c r="D3533" s="75">
        <v>81.4</v>
      </c>
      <c r="E3533" s="75">
        <v>83.4</v>
      </c>
    </row>
    <row r="3534" ht="15.75" customHeight="1">
      <c r="A3534" s="13">
        <v>42161.833333333336</v>
      </c>
      <c r="B3534" s="75">
        <v>60.9333333333333</v>
      </c>
      <c r="C3534" s="75">
        <v>63.7666666666667</v>
      </c>
      <c r="D3534" s="75">
        <v>80.65</v>
      </c>
      <c r="E3534" s="75">
        <v>82.7666666666667</v>
      </c>
    </row>
    <row r="3535" ht="15.75" customHeight="1">
      <c r="A3535" s="13">
        <v>42161.84375</v>
      </c>
      <c r="B3535" s="75">
        <v>60.6833333333333</v>
      </c>
      <c r="C3535" s="75">
        <v>63.2666666666667</v>
      </c>
      <c r="D3535" s="75">
        <v>79.9</v>
      </c>
      <c r="E3535" s="75">
        <v>82.2666666666667</v>
      </c>
    </row>
    <row r="3536" ht="15.75" customHeight="1">
      <c r="A3536" s="13">
        <v>42161.854166666664</v>
      </c>
      <c r="B3536" s="75">
        <v>60.4333333333333</v>
      </c>
      <c r="C3536" s="75">
        <v>62.7666666666667</v>
      </c>
      <c r="D3536" s="75">
        <v>79.15</v>
      </c>
      <c r="E3536" s="75">
        <v>81.7666666666667</v>
      </c>
    </row>
    <row r="3537" ht="15.75" customHeight="1">
      <c r="A3537" s="13">
        <v>42161.864583333336</v>
      </c>
      <c r="B3537" s="75">
        <v>60.1833333333333</v>
      </c>
      <c r="C3537" s="75">
        <v>62.2666666666667</v>
      </c>
      <c r="D3537" s="75">
        <v>78.4</v>
      </c>
      <c r="E3537" s="75">
        <v>81.2666666666667</v>
      </c>
    </row>
    <row r="3538" ht="15.75" customHeight="1">
      <c r="A3538" s="13">
        <v>42161.875</v>
      </c>
      <c r="B3538" s="75">
        <v>59.9333333333333</v>
      </c>
      <c r="C3538" s="75">
        <v>61.8833333333333</v>
      </c>
      <c r="D3538" s="75">
        <v>77.7666666666667</v>
      </c>
      <c r="E3538" s="75">
        <v>80.7666666666667</v>
      </c>
    </row>
    <row r="3539" ht="15.75" customHeight="1">
      <c r="A3539" s="13">
        <v>42161.885416666664</v>
      </c>
      <c r="B3539" s="75">
        <v>59.6833333333333</v>
      </c>
      <c r="C3539" s="75">
        <v>61.6333333333333</v>
      </c>
      <c r="D3539" s="75">
        <v>77.2666666666667</v>
      </c>
      <c r="E3539" s="75">
        <v>80.2666666666667</v>
      </c>
    </row>
    <row r="3540" ht="15.75" customHeight="1">
      <c r="A3540" s="13">
        <v>42161.895833333336</v>
      </c>
      <c r="B3540" s="75">
        <v>59.4333333333333</v>
      </c>
      <c r="C3540" s="75">
        <v>61.3833333333333</v>
      </c>
      <c r="D3540" s="75">
        <v>76.7666666666667</v>
      </c>
      <c r="E3540" s="75">
        <v>79.7666666666667</v>
      </c>
    </row>
    <row r="3541" ht="15.75" customHeight="1">
      <c r="A3541" s="13">
        <v>42161.90625</v>
      </c>
      <c r="B3541" s="75">
        <v>59.1833333333333</v>
      </c>
      <c r="C3541" s="75">
        <v>61.1333333333333</v>
      </c>
      <c r="D3541" s="75">
        <v>76.2666666666667</v>
      </c>
      <c r="E3541" s="75">
        <v>79.2666666666667</v>
      </c>
    </row>
    <row r="3542" ht="15.75" customHeight="1">
      <c r="A3542" s="13">
        <v>42161.916666666664</v>
      </c>
      <c r="B3542" s="75">
        <v>58.9333333333333</v>
      </c>
      <c r="C3542" s="75">
        <v>60.8833333333333</v>
      </c>
      <c r="D3542" s="75">
        <v>75.8833333333333</v>
      </c>
      <c r="E3542" s="75">
        <v>78.65</v>
      </c>
    </row>
    <row r="3543" ht="15.75" customHeight="1">
      <c r="A3543" s="13">
        <v>42161.927083333336</v>
      </c>
      <c r="B3543" s="75">
        <v>58.6833333333333</v>
      </c>
      <c r="C3543" s="75">
        <v>60.6333333333333</v>
      </c>
      <c r="D3543" s="75">
        <v>75.6333333333333</v>
      </c>
      <c r="E3543" s="75">
        <v>77.9</v>
      </c>
    </row>
    <row r="3544" ht="15.75" customHeight="1">
      <c r="A3544" s="13">
        <v>42161.9375</v>
      </c>
      <c r="B3544" s="75">
        <v>58.4333333333333</v>
      </c>
      <c r="C3544" s="75">
        <v>60.3833333333333</v>
      </c>
      <c r="D3544" s="75">
        <v>75.3833333333333</v>
      </c>
      <c r="E3544" s="75">
        <v>77.15</v>
      </c>
    </row>
    <row r="3545" ht="15.75" customHeight="1">
      <c r="A3545" s="13">
        <v>42161.947916666664</v>
      </c>
      <c r="B3545" s="75">
        <v>58.1833333333333</v>
      </c>
      <c r="C3545" s="75">
        <v>60.1333333333333</v>
      </c>
      <c r="D3545" s="75">
        <v>75.1333333333333</v>
      </c>
      <c r="E3545" s="75">
        <v>76.4</v>
      </c>
    </row>
    <row r="3546" ht="15.75" customHeight="1">
      <c r="A3546" s="13">
        <v>42161.958333333336</v>
      </c>
      <c r="B3546" s="75">
        <v>58.0</v>
      </c>
      <c r="C3546" s="75">
        <v>60.0</v>
      </c>
      <c r="D3546" s="75">
        <v>74.7666666666667</v>
      </c>
      <c r="E3546" s="75">
        <v>75.7666666666667</v>
      </c>
    </row>
    <row r="3547" ht="15.75" customHeight="1">
      <c r="A3547" s="13">
        <v>42161.96875</v>
      </c>
      <c r="B3547" s="75">
        <v>58.0</v>
      </c>
      <c r="C3547" s="75">
        <v>60.0</v>
      </c>
      <c r="D3547" s="75">
        <v>74.2666666666667</v>
      </c>
      <c r="E3547" s="75">
        <v>75.2666666666667</v>
      </c>
    </row>
    <row r="3548" ht="15.75" customHeight="1">
      <c r="A3548" s="13">
        <v>42161.979166666664</v>
      </c>
      <c r="B3548" s="75">
        <v>58.0</v>
      </c>
      <c r="C3548" s="75">
        <v>60.0</v>
      </c>
      <c r="D3548" s="75">
        <v>73.7666666666667</v>
      </c>
      <c r="E3548" s="75">
        <v>74.7666666666667</v>
      </c>
    </row>
    <row r="3549" ht="15.75" customHeight="1">
      <c r="A3549" s="13">
        <v>42161.989583333336</v>
      </c>
      <c r="B3549" s="75">
        <v>58.0</v>
      </c>
      <c r="C3549" s="75">
        <v>60.0</v>
      </c>
      <c r="D3549" s="75">
        <v>73.2666666666667</v>
      </c>
      <c r="E3549" s="75">
        <v>74.2666666666667</v>
      </c>
    </row>
    <row r="3550" ht="15.75" customHeight="1">
      <c r="A3550" s="13">
        <v>42162.0</v>
      </c>
      <c r="B3550" s="75">
        <v>57.9333333333333</v>
      </c>
      <c r="C3550" s="75">
        <v>60.4666666666667</v>
      </c>
      <c r="D3550" s="75">
        <v>73.0</v>
      </c>
      <c r="E3550" s="75">
        <v>73.7666666666667</v>
      </c>
    </row>
    <row r="3551" ht="15.75" customHeight="1">
      <c r="A3551" s="13">
        <v>42162.010416666664</v>
      </c>
      <c r="B3551" s="75">
        <v>57.6833333333333</v>
      </c>
      <c r="C3551" s="75">
        <v>61.0</v>
      </c>
      <c r="D3551" s="75">
        <v>73.0</v>
      </c>
      <c r="E3551" s="75">
        <v>73.2666666666667</v>
      </c>
    </row>
    <row r="3552" ht="15.75" customHeight="1">
      <c r="A3552" s="13">
        <v>42162.020833333336</v>
      </c>
      <c r="B3552" s="75">
        <v>57.4333333333333</v>
      </c>
      <c r="C3552" s="75">
        <v>61.0</v>
      </c>
      <c r="D3552" s="75">
        <v>73.0</v>
      </c>
      <c r="E3552" s="75">
        <v>72.7666666666667</v>
      </c>
    </row>
    <row r="3553" ht="15.75" customHeight="1">
      <c r="A3553" s="13">
        <v>42162.03125</v>
      </c>
      <c r="B3553" s="75">
        <v>57.1833333333333</v>
      </c>
      <c r="C3553" s="75">
        <v>61.0</v>
      </c>
      <c r="D3553" s="75">
        <v>73.0</v>
      </c>
      <c r="E3553" s="75">
        <v>72.2666666666667</v>
      </c>
    </row>
    <row r="3554" ht="15.75" customHeight="1">
      <c r="A3554" s="13">
        <v>42162.041666666664</v>
      </c>
      <c r="B3554" s="75">
        <v>57.0</v>
      </c>
      <c r="C3554" s="75">
        <v>61.0</v>
      </c>
      <c r="D3554" s="75">
        <v>72.8833333333333</v>
      </c>
      <c r="E3554" s="75">
        <v>71.65</v>
      </c>
    </row>
    <row r="3555" ht="15.75" customHeight="1">
      <c r="A3555" s="13">
        <v>42162.052083333336</v>
      </c>
      <c r="B3555" s="75">
        <v>57.0</v>
      </c>
      <c r="C3555" s="75">
        <v>61.0</v>
      </c>
      <c r="D3555" s="75">
        <v>72.6333333333333</v>
      </c>
      <c r="E3555" s="75">
        <v>70.9</v>
      </c>
    </row>
    <row r="3556" ht="15.75" customHeight="1">
      <c r="A3556" s="13">
        <v>42162.0625</v>
      </c>
      <c r="B3556" s="75">
        <v>57.0</v>
      </c>
      <c r="C3556" s="75">
        <v>61.0</v>
      </c>
      <c r="D3556" s="75">
        <v>72.3833333333333</v>
      </c>
      <c r="E3556" s="75">
        <v>70.15</v>
      </c>
    </row>
    <row r="3557" ht="15.75" customHeight="1">
      <c r="A3557" s="13">
        <v>42162.072916666664</v>
      </c>
      <c r="B3557" s="75">
        <v>57.0</v>
      </c>
      <c r="C3557" s="75">
        <v>61.0</v>
      </c>
      <c r="D3557" s="75">
        <v>72.1333333333333</v>
      </c>
      <c r="E3557" s="75">
        <v>69.4</v>
      </c>
    </row>
    <row r="3558" ht="15.75" customHeight="1">
      <c r="A3558" s="13">
        <v>42162.083333333336</v>
      </c>
      <c r="B3558" s="75">
        <v>58.0</v>
      </c>
      <c r="C3558" s="75">
        <v>61.0</v>
      </c>
      <c r="D3558" s="75">
        <v>72.0</v>
      </c>
      <c r="E3558" s="75">
        <v>68.8833333333333</v>
      </c>
    </row>
    <row r="3559" ht="15.75" customHeight="1">
      <c r="A3559" s="13">
        <v>42162.09375</v>
      </c>
      <c r="B3559" s="75">
        <v>58.0</v>
      </c>
      <c r="C3559" s="75">
        <v>61.0</v>
      </c>
      <c r="D3559" s="75">
        <v>72.0</v>
      </c>
      <c r="E3559" s="75">
        <v>68.6333333333333</v>
      </c>
    </row>
    <row r="3560" ht="15.75" customHeight="1">
      <c r="A3560" s="13">
        <v>42162.104166666664</v>
      </c>
      <c r="B3560" s="75">
        <v>58.0</v>
      </c>
      <c r="C3560" s="75">
        <v>61.0</v>
      </c>
      <c r="D3560" s="75">
        <v>72.0</v>
      </c>
      <c r="E3560" s="75">
        <v>68.3833333333333</v>
      </c>
    </row>
    <row r="3561" ht="15.75" customHeight="1">
      <c r="A3561" s="13">
        <v>42162.114583333336</v>
      </c>
      <c r="B3561" s="75">
        <v>58.0</v>
      </c>
      <c r="C3561" s="75">
        <v>61.0</v>
      </c>
      <c r="D3561" s="75">
        <v>72.0</v>
      </c>
      <c r="E3561" s="75">
        <v>68.1333333333333</v>
      </c>
    </row>
    <row r="3562" ht="15.75" customHeight="1">
      <c r="A3562" s="13">
        <v>42162.125</v>
      </c>
      <c r="B3562" s="75">
        <v>58.0</v>
      </c>
      <c r="C3562" s="75">
        <v>61.0</v>
      </c>
      <c r="D3562" s="75">
        <v>71.8833333333333</v>
      </c>
      <c r="E3562" s="75">
        <v>67.8833333333333</v>
      </c>
    </row>
    <row r="3563" ht="15.75" customHeight="1">
      <c r="A3563" s="13">
        <v>42162.135416666664</v>
      </c>
      <c r="B3563" s="75">
        <v>58.0</v>
      </c>
      <c r="C3563" s="75">
        <v>61.0</v>
      </c>
      <c r="D3563" s="75">
        <v>71.6333333333333</v>
      </c>
      <c r="E3563" s="75">
        <v>67.6333333333333</v>
      </c>
    </row>
    <row r="3564" ht="15.75" customHeight="1">
      <c r="A3564" s="13">
        <v>42162.145833333336</v>
      </c>
      <c r="B3564" s="75">
        <v>58.0</v>
      </c>
      <c r="C3564" s="75">
        <v>61.0</v>
      </c>
      <c r="D3564" s="75">
        <v>71.3833333333333</v>
      </c>
      <c r="E3564" s="75">
        <v>67.3833333333333</v>
      </c>
    </row>
    <row r="3565" ht="15.75" customHeight="1">
      <c r="A3565" s="13">
        <v>42162.15625</v>
      </c>
      <c r="B3565" s="75">
        <v>58.0</v>
      </c>
      <c r="C3565" s="75">
        <v>61.0</v>
      </c>
      <c r="D3565" s="75">
        <v>71.1333333333333</v>
      </c>
      <c r="E3565" s="75">
        <v>67.1333333333333</v>
      </c>
    </row>
    <row r="3566" ht="15.75" customHeight="1">
      <c r="A3566" s="13">
        <v>42162.166666666664</v>
      </c>
      <c r="B3566" s="75">
        <v>58.0666666666667</v>
      </c>
      <c r="C3566" s="75">
        <v>61.0</v>
      </c>
      <c r="D3566" s="75">
        <v>70.7666666666667</v>
      </c>
      <c r="E3566" s="75">
        <v>67.0</v>
      </c>
    </row>
    <row r="3567" ht="15.75" customHeight="1">
      <c r="A3567" s="13">
        <v>42162.177083333336</v>
      </c>
      <c r="B3567" s="75">
        <v>58.3166666666667</v>
      </c>
      <c r="C3567" s="75">
        <v>61.0</v>
      </c>
      <c r="D3567" s="75">
        <v>70.2666666666667</v>
      </c>
      <c r="E3567" s="75">
        <v>67.0</v>
      </c>
    </row>
    <row r="3568" ht="15.75" customHeight="1">
      <c r="A3568" s="13">
        <v>42162.1875</v>
      </c>
      <c r="B3568" s="75">
        <v>58.5666666666667</v>
      </c>
      <c r="C3568" s="75">
        <v>61.0</v>
      </c>
      <c r="D3568" s="75">
        <v>69.7666666666667</v>
      </c>
      <c r="E3568" s="75">
        <v>67.0</v>
      </c>
    </row>
    <row r="3569" ht="15.75" customHeight="1">
      <c r="A3569" s="13">
        <v>42162.197916666664</v>
      </c>
      <c r="B3569" s="75">
        <v>58.8166666666667</v>
      </c>
      <c r="C3569" s="75">
        <v>61.0</v>
      </c>
      <c r="D3569" s="75">
        <v>69.2666666666667</v>
      </c>
      <c r="E3569" s="75">
        <v>67.0</v>
      </c>
    </row>
    <row r="3570" ht="15.75" customHeight="1">
      <c r="A3570" s="13">
        <v>42162.208333333336</v>
      </c>
      <c r="B3570" s="75">
        <v>59.0666666666667</v>
      </c>
      <c r="C3570" s="75">
        <v>61.0</v>
      </c>
      <c r="D3570" s="75">
        <v>68.8833333333333</v>
      </c>
      <c r="E3570" s="75">
        <v>67.1166666666667</v>
      </c>
    </row>
    <row r="3571" ht="15.75" customHeight="1">
      <c r="A3571" s="13">
        <v>42162.21875</v>
      </c>
      <c r="B3571" s="75">
        <v>59.3166666666667</v>
      </c>
      <c r="C3571" s="75">
        <v>61.0</v>
      </c>
      <c r="D3571" s="75">
        <v>68.6333333333333</v>
      </c>
      <c r="E3571" s="75">
        <v>67.3666666666667</v>
      </c>
    </row>
    <row r="3572" ht="15.75" customHeight="1">
      <c r="A3572" s="13">
        <v>42162.229166666664</v>
      </c>
      <c r="B3572" s="75">
        <v>59.5666666666667</v>
      </c>
      <c r="C3572" s="75">
        <v>61.0</v>
      </c>
      <c r="D3572" s="75">
        <v>68.3833333333333</v>
      </c>
      <c r="E3572" s="75">
        <v>67.6166666666667</v>
      </c>
    </row>
    <row r="3573" ht="15.75" customHeight="1">
      <c r="A3573" s="13">
        <v>42162.239583333336</v>
      </c>
      <c r="B3573" s="75">
        <v>59.8166666666667</v>
      </c>
      <c r="C3573" s="75">
        <v>61.0</v>
      </c>
      <c r="D3573" s="75">
        <v>68.1333333333333</v>
      </c>
      <c r="E3573" s="75">
        <v>67.8666666666667</v>
      </c>
    </row>
    <row r="3574" ht="15.75" customHeight="1">
      <c r="A3574" s="13">
        <v>42162.25</v>
      </c>
      <c r="B3574" s="75">
        <v>60.0</v>
      </c>
      <c r="C3574" s="75">
        <v>61.2333333333333</v>
      </c>
      <c r="D3574" s="75">
        <v>68.0</v>
      </c>
      <c r="E3574" s="75">
        <v>68.35</v>
      </c>
    </row>
    <row r="3575" ht="15.75" customHeight="1">
      <c r="A3575" s="13">
        <v>42162.260416666664</v>
      </c>
      <c r="B3575" s="75">
        <v>60.0</v>
      </c>
      <c r="C3575" s="75">
        <v>61.7333333333333</v>
      </c>
      <c r="D3575" s="75">
        <v>68.0</v>
      </c>
      <c r="E3575" s="75">
        <v>69.1</v>
      </c>
    </row>
    <row r="3576" ht="15.75" customHeight="1">
      <c r="A3576" s="13">
        <v>42162.270833333336</v>
      </c>
      <c r="B3576" s="75">
        <v>60.0</v>
      </c>
      <c r="C3576" s="75">
        <v>62.2333333333333</v>
      </c>
      <c r="D3576" s="75">
        <v>68.0</v>
      </c>
      <c r="E3576" s="75">
        <v>69.85</v>
      </c>
    </row>
    <row r="3577" ht="15.75" customHeight="1">
      <c r="A3577" s="13">
        <v>42162.28125</v>
      </c>
      <c r="B3577" s="75">
        <v>60.0</v>
      </c>
      <c r="C3577" s="75">
        <v>62.7333333333333</v>
      </c>
      <c r="D3577" s="75">
        <v>68.0</v>
      </c>
      <c r="E3577" s="75">
        <v>70.6</v>
      </c>
    </row>
    <row r="3578" ht="15.75" customHeight="1">
      <c r="A3578" s="13">
        <v>42162.291666666664</v>
      </c>
      <c r="B3578" s="75">
        <v>60.0754716981132</v>
      </c>
      <c r="C3578" s="75">
        <v>63.1489361702128</v>
      </c>
      <c r="D3578" s="75">
        <v>68.5833333333333</v>
      </c>
      <c r="E3578" s="75">
        <v>71.7</v>
      </c>
    </row>
    <row r="3579" ht="15.75" customHeight="1">
      <c r="A3579" s="13">
        <v>42162.302083333336</v>
      </c>
      <c r="B3579" s="75">
        <v>60.3584905660377</v>
      </c>
      <c r="C3579" s="75">
        <v>63.468085106383</v>
      </c>
      <c r="D3579" s="75">
        <v>69.8333333333333</v>
      </c>
      <c r="E3579" s="75">
        <v>73.2</v>
      </c>
    </row>
    <row r="3580" ht="15.75" customHeight="1">
      <c r="A3580" s="13">
        <v>42162.3125</v>
      </c>
      <c r="B3580" s="75">
        <v>60.6415094339623</v>
      </c>
      <c r="C3580" s="75">
        <v>63.7872340425532</v>
      </c>
      <c r="D3580" s="75">
        <v>71.0833333333333</v>
      </c>
      <c r="E3580" s="75">
        <v>74.7</v>
      </c>
    </row>
    <row r="3581" ht="15.75" customHeight="1">
      <c r="A3581" s="13">
        <v>42162.322916666664</v>
      </c>
      <c r="B3581" s="75">
        <v>60.9245283018868</v>
      </c>
      <c r="C3581" s="75">
        <v>64.3846153846154</v>
      </c>
      <c r="D3581" s="75">
        <v>72.3333333333333</v>
      </c>
      <c r="E3581" s="75">
        <v>76.2</v>
      </c>
    </row>
    <row r="3582" ht="15.75" customHeight="1">
      <c r="A3582" s="13">
        <v>42162.333333333336</v>
      </c>
      <c r="B3582" s="75">
        <v>61.1333333333333</v>
      </c>
      <c r="C3582" s="75">
        <v>65.4666666666667</v>
      </c>
      <c r="D3582" s="75">
        <v>73.4666666666667</v>
      </c>
      <c r="E3582" s="75">
        <v>77.4666666666667</v>
      </c>
    </row>
    <row r="3583" ht="15.75" customHeight="1">
      <c r="A3583" s="13">
        <v>42162.34375</v>
      </c>
      <c r="B3583" s="75">
        <v>61.6333333333333</v>
      </c>
      <c r="C3583" s="75">
        <v>66.4666666666667</v>
      </c>
      <c r="D3583" s="75">
        <v>74.4666666666667</v>
      </c>
      <c r="E3583" s="75">
        <v>78.4666666666667</v>
      </c>
    </row>
    <row r="3584" ht="15.75" customHeight="1">
      <c r="A3584" s="13">
        <v>42162.354166666664</v>
      </c>
      <c r="B3584" s="75">
        <v>62.1333333333333</v>
      </c>
      <c r="C3584" s="75">
        <v>67.4666666666667</v>
      </c>
      <c r="D3584" s="75">
        <v>75.4666666666667</v>
      </c>
      <c r="E3584" s="75">
        <v>79.4666666666667</v>
      </c>
    </row>
    <row r="3585" ht="15.75" customHeight="1">
      <c r="A3585" s="13">
        <v>42162.364583333336</v>
      </c>
      <c r="B3585" s="75">
        <v>62.6333333333333</v>
      </c>
      <c r="C3585" s="75">
        <v>68.4666666666667</v>
      </c>
      <c r="D3585" s="75">
        <v>76.4666666666667</v>
      </c>
      <c r="E3585" s="75">
        <v>80.4666666666667</v>
      </c>
    </row>
    <row r="3586" ht="15.75" customHeight="1">
      <c r="A3586" s="13">
        <v>42162.375</v>
      </c>
      <c r="B3586" s="75">
        <v>63.0666666666667</v>
      </c>
      <c r="C3586" s="75">
        <v>69.4666666666667</v>
      </c>
      <c r="D3586" s="75">
        <v>77.4666666666667</v>
      </c>
      <c r="E3586" s="75">
        <v>81.35</v>
      </c>
    </row>
    <row r="3587" ht="15.75" customHeight="1">
      <c r="A3587" s="13">
        <v>42162.385416666664</v>
      </c>
      <c r="B3587" s="75">
        <v>63.3166666666667</v>
      </c>
      <c r="C3587" s="75">
        <v>70.4666666666667</v>
      </c>
      <c r="D3587" s="75">
        <v>78.4666666666667</v>
      </c>
      <c r="E3587" s="75">
        <v>82.1</v>
      </c>
    </row>
    <row r="3588" ht="15.75" customHeight="1">
      <c r="A3588" s="13">
        <v>42162.395833333336</v>
      </c>
      <c r="B3588" s="75">
        <v>63.5666666666667</v>
      </c>
      <c r="C3588" s="75">
        <v>71.4666666666667</v>
      </c>
      <c r="D3588" s="75">
        <v>79.4666666666667</v>
      </c>
      <c r="E3588" s="75">
        <v>82.85</v>
      </c>
    </row>
    <row r="3589" ht="15.75" customHeight="1">
      <c r="A3589" s="13">
        <v>42162.40625</v>
      </c>
      <c r="B3589" s="75">
        <v>63.8166666666667</v>
      </c>
      <c r="C3589" s="75">
        <v>72.4666666666667</v>
      </c>
      <c r="D3589" s="75">
        <v>80.4666666666667</v>
      </c>
      <c r="E3589" s="75">
        <v>83.6</v>
      </c>
    </row>
    <row r="3590" ht="15.75" customHeight="1">
      <c r="A3590" s="13">
        <v>42162.416666666664</v>
      </c>
      <c r="B3590" s="75">
        <v>64.1333333333333</v>
      </c>
      <c r="C3590" s="75">
        <v>73.1166666666667</v>
      </c>
      <c r="D3590" s="75">
        <v>81.1166666666667</v>
      </c>
      <c r="E3590" s="75">
        <v>84.35</v>
      </c>
    </row>
    <row r="3591" ht="15.75" customHeight="1">
      <c r="A3591" s="13">
        <v>42162.427083333336</v>
      </c>
      <c r="B3591" s="75">
        <v>64.6333333333333</v>
      </c>
      <c r="C3591" s="75">
        <v>73.3666666666667</v>
      </c>
      <c r="D3591" s="75">
        <v>81.3666666666667</v>
      </c>
      <c r="E3591" s="75">
        <v>85.1</v>
      </c>
    </row>
    <row r="3592" ht="15.75" customHeight="1">
      <c r="A3592" s="13">
        <v>42162.4375</v>
      </c>
      <c r="B3592" s="75">
        <v>65.1333333333333</v>
      </c>
      <c r="C3592" s="75">
        <v>73.6166666666667</v>
      </c>
      <c r="D3592" s="75">
        <v>81.6166666666667</v>
      </c>
      <c r="E3592" s="75">
        <v>85.85</v>
      </c>
    </row>
    <row r="3593" ht="15.75" customHeight="1">
      <c r="A3593" s="13">
        <v>42162.447916666664</v>
      </c>
      <c r="B3593" s="75">
        <v>65.6333333333333</v>
      </c>
      <c r="C3593" s="75">
        <v>73.8666666666667</v>
      </c>
      <c r="D3593" s="75">
        <v>81.8666666666667</v>
      </c>
      <c r="E3593" s="75">
        <v>86.6</v>
      </c>
    </row>
    <row r="3594" ht="15.75" customHeight="1">
      <c r="A3594" s="13">
        <v>42162.458333333336</v>
      </c>
      <c r="B3594" s="75">
        <v>66.2</v>
      </c>
      <c r="C3594" s="75">
        <v>74.1166666666667</v>
      </c>
      <c r="D3594" s="75">
        <v>82.5833333333333</v>
      </c>
      <c r="E3594" s="75">
        <v>87.35</v>
      </c>
    </row>
    <row r="3595" ht="15.75" customHeight="1">
      <c r="A3595" s="13">
        <v>42162.46875</v>
      </c>
      <c r="B3595" s="75">
        <v>66.95</v>
      </c>
      <c r="C3595" s="75">
        <v>74.3666666666667</v>
      </c>
      <c r="D3595" s="75">
        <v>83.8333333333333</v>
      </c>
      <c r="E3595" s="75">
        <v>88.1</v>
      </c>
    </row>
    <row r="3596" ht="15.75" customHeight="1">
      <c r="A3596" s="13">
        <v>42162.479166666664</v>
      </c>
      <c r="B3596" s="75">
        <v>67.7</v>
      </c>
      <c r="C3596" s="75">
        <v>74.6166666666667</v>
      </c>
      <c r="D3596" s="75">
        <v>85.0833333333333</v>
      </c>
      <c r="E3596" s="75">
        <v>88.85</v>
      </c>
    </row>
    <row r="3597" ht="15.75" customHeight="1">
      <c r="A3597" s="13">
        <v>42162.489583333336</v>
      </c>
      <c r="B3597" s="75">
        <v>68.45</v>
      </c>
      <c r="C3597" s="75">
        <v>74.8666666666667</v>
      </c>
      <c r="D3597" s="75">
        <v>86.3333333333333</v>
      </c>
      <c r="E3597" s="75">
        <v>89.6</v>
      </c>
    </row>
    <row r="3598" ht="15.75" customHeight="1">
      <c r="A3598" s="13">
        <v>42162.5</v>
      </c>
      <c r="B3598" s="75">
        <v>69.0</v>
      </c>
      <c r="C3598" s="75">
        <v>75.5833333333333</v>
      </c>
      <c r="D3598" s="75">
        <v>87.1166666666667</v>
      </c>
      <c r="E3598" s="75">
        <v>90.2333333333333</v>
      </c>
    </row>
    <row r="3599" ht="15.75" customHeight="1">
      <c r="A3599" s="13">
        <v>42162.510416666664</v>
      </c>
      <c r="B3599" s="75">
        <v>69.0</v>
      </c>
      <c r="C3599" s="75">
        <v>76.8333333333333</v>
      </c>
      <c r="D3599" s="75">
        <v>87.3666666666667</v>
      </c>
      <c r="E3599" s="75">
        <v>90.7333333333333</v>
      </c>
    </row>
    <row r="3600" ht="15.75" customHeight="1">
      <c r="A3600" s="13">
        <v>42162.520833333336</v>
      </c>
      <c r="B3600" s="75">
        <v>69.0</v>
      </c>
      <c r="C3600" s="75">
        <v>78.0833333333333</v>
      </c>
      <c r="D3600" s="75">
        <v>87.6166666666667</v>
      </c>
      <c r="E3600" s="75">
        <v>91.2333333333333</v>
      </c>
    </row>
    <row r="3601" ht="15.75" customHeight="1">
      <c r="A3601" s="13">
        <v>42162.53125</v>
      </c>
      <c r="B3601" s="75">
        <v>69.0</v>
      </c>
      <c r="C3601" s="75">
        <v>79.3333333333333</v>
      </c>
      <c r="D3601" s="75">
        <v>87.8666666666667</v>
      </c>
      <c r="E3601" s="75">
        <v>91.7333333333333</v>
      </c>
    </row>
    <row r="3602" ht="15.75" customHeight="1">
      <c r="A3602" s="13">
        <v>42162.541666666664</v>
      </c>
      <c r="B3602" s="75">
        <v>68.9333333333333</v>
      </c>
      <c r="C3602" s="75">
        <v>80.2333333333333</v>
      </c>
      <c r="D3602" s="75">
        <v>88.2333333333333</v>
      </c>
      <c r="E3602" s="75">
        <v>92.2333333333333</v>
      </c>
    </row>
    <row r="3603" ht="15.75" customHeight="1">
      <c r="A3603" s="13">
        <v>42162.552083333336</v>
      </c>
      <c r="B3603" s="75">
        <v>68.6833333333333</v>
      </c>
      <c r="C3603" s="75">
        <v>80.7333333333333</v>
      </c>
      <c r="D3603" s="75">
        <v>88.7333333333333</v>
      </c>
      <c r="E3603" s="75">
        <v>92.7333333333333</v>
      </c>
    </row>
    <row r="3604" ht="15.75" customHeight="1">
      <c r="A3604" s="13">
        <v>42162.5625</v>
      </c>
      <c r="B3604" s="75">
        <v>68.4333333333333</v>
      </c>
      <c r="C3604" s="75">
        <v>81.2333333333333</v>
      </c>
      <c r="D3604" s="75">
        <v>89.2333333333333</v>
      </c>
      <c r="E3604" s="75">
        <v>93.2333333333333</v>
      </c>
    </row>
    <row r="3605" ht="15.75" customHeight="1">
      <c r="A3605" s="13">
        <v>42162.572916666664</v>
      </c>
      <c r="B3605" s="75">
        <v>68.1833333333333</v>
      </c>
      <c r="C3605" s="75">
        <v>81.7333333333333</v>
      </c>
      <c r="D3605" s="75">
        <v>89.7333333333333</v>
      </c>
      <c r="E3605" s="75">
        <v>93.7333333333333</v>
      </c>
    </row>
    <row r="3606" ht="15.75" customHeight="1">
      <c r="A3606" s="13">
        <v>42162.583333333336</v>
      </c>
      <c r="B3606" s="75">
        <v>67.9333333333333</v>
      </c>
      <c r="C3606" s="75">
        <v>81.8833333333333</v>
      </c>
      <c r="D3606" s="75">
        <v>89.8833333333333</v>
      </c>
      <c r="E3606" s="75">
        <v>94.0</v>
      </c>
    </row>
    <row r="3607" ht="15.75" customHeight="1">
      <c r="A3607" s="13">
        <v>42162.59375</v>
      </c>
      <c r="B3607" s="75">
        <v>67.6833333333333</v>
      </c>
      <c r="C3607" s="75">
        <v>81.6333333333333</v>
      </c>
      <c r="D3607" s="75">
        <v>89.6333333333333</v>
      </c>
      <c r="E3607" s="75">
        <v>94.0</v>
      </c>
    </row>
    <row r="3608" ht="15.75" customHeight="1">
      <c r="A3608" s="13">
        <v>42162.604166666664</v>
      </c>
      <c r="B3608" s="75">
        <v>67.4333333333333</v>
      </c>
      <c r="C3608" s="75">
        <v>81.3833333333333</v>
      </c>
      <c r="D3608" s="75">
        <v>89.3833333333333</v>
      </c>
      <c r="E3608" s="75">
        <v>94.0</v>
      </c>
    </row>
    <row r="3609" ht="15.75" customHeight="1">
      <c r="A3609" s="13">
        <v>42162.614583333336</v>
      </c>
      <c r="B3609" s="75">
        <v>67.1833333333333</v>
      </c>
      <c r="C3609" s="75">
        <v>81.1333333333333</v>
      </c>
      <c r="D3609" s="75">
        <v>89.1333333333333</v>
      </c>
      <c r="E3609" s="75">
        <v>94.0</v>
      </c>
    </row>
    <row r="3610" ht="15.75" customHeight="1">
      <c r="A3610" s="13">
        <v>42162.625</v>
      </c>
      <c r="B3610" s="75">
        <v>66.9333333333333</v>
      </c>
      <c r="C3610" s="75">
        <v>80.65</v>
      </c>
      <c r="D3610" s="75">
        <v>88.8833333333333</v>
      </c>
      <c r="E3610" s="75">
        <v>94.2333333333333</v>
      </c>
    </row>
    <row r="3611" ht="15.75" customHeight="1">
      <c r="A3611" s="13">
        <v>42162.635416666664</v>
      </c>
      <c r="B3611" s="75">
        <v>66.6833333333333</v>
      </c>
      <c r="C3611" s="75">
        <v>79.9</v>
      </c>
      <c r="D3611" s="75">
        <v>88.6333333333333</v>
      </c>
      <c r="E3611" s="75">
        <v>94.7333333333333</v>
      </c>
    </row>
    <row r="3612" ht="15.75" customHeight="1">
      <c r="A3612" s="13">
        <v>42162.645833333336</v>
      </c>
      <c r="B3612" s="75">
        <v>66.4333333333333</v>
      </c>
      <c r="C3612" s="75">
        <v>79.15</v>
      </c>
      <c r="D3612" s="75">
        <v>88.3833333333333</v>
      </c>
      <c r="E3612" s="75">
        <v>95.2333333333333</v>
      </c>
    </row>
    <row r="3613" ht="15.75" customHeight="1">
      <c r="A3613" s="13">
        <v>42162.65625</v>
      </c>
      <c r="B3613" s="75">
        <v>66.1833333333333</v>
      </c>
      <c r="C3613" s="75">
        <v>78.4</v>
      </c>
      <c r="D3613" s="75">
        <v>88.1333333333333</v>
      </c>
      <c r="E3613" s="75">
        <v>95.7333333333333</v>
      </c>
    </row>
    <row r="3614" ht="15.75" customHeight="1">
      <c r="A3614" s="13">
        <v>42162.666666666664</v>
      </c>
      <c r="B3614" s="75">
        <v>65.8</v>
      </c>
      <c r="C3614" s="75">
        <v>77.7666666666667</v>
      </c>
      <c r="D3614" s="75">
        <v>88.1166666666667</v>
      </c>
      <c r="E3614" s="75">
        <v>96.0</v>
      </c>
    </row>
    <row r="3615" ht="15.75" customHeight="1">
      <c r="A3615" s="13">
        <v>42162.677083333336</v>
      </c>
      <c r="B3615" s="75">
        <v>65.05</v>
      </c>
      <c r="C3615" s="75">
        <v>77.2666666666667</v>
      </c>
      <c r="D3615" s="75">
        <v>88.3666666666667</v>
      </c>
      <c r="E3615" s="75">
        <v>96.0</v>
      </c>
    </row>
    <row r="3616" ht="15.75" customHeight="1">
      <c r="A3616" s="13">
        <v>42162.6875</v>
      </c>
      <c r="B3616" s="75">
        <v>64.3</v>
      </c>
      <c r="C3616" s="75">
        <v>76.7666666666667</v>
      </c>
      <c r="D3616" s="75">
        <v>88.6166666666667</v>
      </c>
      <c r="E3616" s="75">
        <v>96.0</v>
      </c>
    </row>
    <row r="3617" ht="15.75" customHeight="1">
      <c r="A3617" s="13">
        <v>42162.697916666664</v>
      </c>
      <c r="B3617" s="75">
        <v>63.55</v>
      </c>
      <c r="C3617" s="75">
        <v>76.2666666666667</v>
      </c>
      <c r="D3617" s="75">
        <v>88.8666666666667</v>
      </c>
      <c r="E3617" s="75">
        <v>96.0</v>
      </c>
    </row>
    <row r="3618" ht="15.75" customHeight="1">
      <c r="A3618" s="13">
        <v>42162.708333333336</v>
      </c>
      <c r="B3618" s="75">
        <v>62.9333333333333</v>
      </c>
      <c r="C3618" s="75">
        <v>75.65</v>
      </c>
      <c r="D3618" s="75">
        <v>88.8833333333333</v>
      </c>
      <c r="E3618" s="75">
        <v>95.7666666666667</v>
      </c>
    </row>
    <row r="3619" ht="15.75" customHeight="1">
      <c r="A3619" s="13">
        <v>42162.71875</v>
      </c>
      <c r="B3619" s="75">
        <v>62.6833333333333</v>
      </c>
      <c r="C3619" s="75">
        <v>74.9</v>
      </c>
      <c r="D3619" s="75">
        <v>88.6333333333333</v>
      </c>
      <c r="E3619" s="75">
        <v>95.2666666666667</v>
      </c>
    </row>
    <row r="3620" ht="15.75" customHeight="1">
      <c r="A3620" s="13">
        <v>42162.729166666664</v>
      </c>
      <c r="B3620" s="75">
        <v>62.4333333333333</v>
      </c>
      <c r="C3620" s="75">
        <v>74.15</v>
      </c>
      <c r="D3620" s="75">
        <v>88.3833333333333</v>
      </c>
      <c r="E3620" s="75">
        <v>94.7666666666667</v>
      </c>
    </row>
    <row r="3621" ht="15.75" customHeight="1">
      <c r="A3621" s="13">
        <v>42162.739583333336</v>
      </c>
      <c r="B3621" s="75">
        <v>62.1833333333333</v>
      </c>
      <c r="C3621" s="75">
        <v>73.4</v>
      </c>
      <c r="D3621" s="75">
        <v>88.1333333333333</v>
      </c>
      <c r="E3621" s="75">
        <v>94.2666666666667</v>
      </c>
    </row>
    <row r="3622" ht="15.75" customHeight="1">
      <c r="A3622" s="13">
        <v>42162.75</v>
      </c>
      <c r="B3622" s="75">
        <v>61.8666666666667</v>
      </c>
      <c r="C3622" s="75">
        <v>72.7666666666667</v>
      </c>
      <c r="D3622" s="75">
        <v>87.65</v>
      </c>
      <c r="E3622" s="75">
        <v>93.8833333333333</v>
      </c>
    </row>
    <row r="3623" ht="15.75" customHeight="1">
      <c r="A3623" s="13">
        <v>42162.760416666664</v>
      </c>
      <c r="B3623" s="75">
        <v>61.3666666666667</v>
      </c>
      <c r="C3623" s="75">
        <v>72.2666666666667</v>
      </c>
      <c r="D3623" s="75">
        <v>86.9</v>
      </c>
      <c r="E3623" s="75">
        <v>93.6333333333333</v>
      </c>
    </row>
    <row r="3624" ht="15.75" customHeight="1">
      <c r="A3624" s="13">
        <v>42162.770833333336</v>
      </c>
      <c r="B3624" s="75">
        <v>60.8666666666667</v>
      </c>
      <c r="C3624" s="75">
        <v>71.7666666666667</v>
      </c>
      <c r="D3624" s="75">
        <v>86.15</v>
      </c>
      <c r="E3624" s="75">
        <v>93.3833333333333</v>
      </c>
    </row>
    <row r="3625" ht="15.75" customHeight="1">
      <c r="A3625" s="13">
        <v>42162.78125</v>
      </c>
      <c r="B3625" s="75">
        <v>60.3666666666667</v>
      </c>
      <c r="C3625" s="75">
        <v>71.2666666666667</v>
      </c>
      <c r="D3625" s="75">
        <v>85.4</v>
      </c>
      <c r="E3625" s="75">
        <v>93.1333333333333</v>
      </c>
    </row>
    <row r="3626" ht="15.75" customHeight="1">
      <c r="A3626" s="13">
        <v>42162.791666666664</v>
      </c>
      <c r="B3626" s="75">
        <v>59.8</v>
      </c>
      <c r="C3626" s="75">
        <v>70.5333333333333</v>
      </c>
      <c r="D3626" s="75">
        <v>84.7666666666667</v>
      </c>
      <c r="E3626" s="75">
        <v>92.65</v>
      </c>
    </row>
    <row r="3627" ht="15.75" customHeight="1">
      <c r="A3627" s="13">
        <v>42162.802083333336</v>
      </c>
      <c r="B3627" s="75">
        <v>59.05</v>
      </c>
      <c r="C3627" s="75">
        <v>69.5333333333333</v>
      </c>
      <c r="D3627" s="75">
        <v>84.2666666666667</v>
      </c>
      <c r="E3627" s="75">
        <v>91.9</v>
      </c>
    </row>
    <row r="3628" ht="15.75" customHeight="1">
      <c r="A3628" s="13">
        <v>42162.8125</v>
      </c>
      <c r="B3628" s="75">
        <v>58.3</v>
      </c>
      <c r="C3628" s="75">
        <v>68.5333333333333</v>
      </c>
      <c r="D3628" s="75">
        <v>83.7666666666667</v>
      </c>
      <c r="E3628" s="75">
        <v>91.15</v>
      </c>
    </row>
    <row r="3629" ht="15.75" customHeight="1">
      <c r="A3629" s="13">
        <v>42162.822916666664</v>
      </c>
      <c r="B3629" s="75">
        <v>57.55</v>
      </c>
      <c r="C3629" s="75">
        <v>67.5333333333333</v>
      </c>
      <c r="D3629" s="75">
        <v>83.2666666666667</v>
      </c>
      <c r="E3629" s="75">
        <v>90.4</v>
      </c>
    </row>
    <row r="3630" ht="15.75" customHeight="1">
      <c r="A3630" s="13">
        <v>42162.833333333336</v>
      </c>
      <c r="B3630" s="75">
        <v>56.9333333333333</v>
      </c>
      <c r="C3630" s="75">
        <v>66.8833333333333</v>
      </c>
      <c r="D3630" s="75">
        <v>82.7666666666667</v>
      </c>
      <c r="E3630" s="75">
        <v>89.7666666666667</v>
      </c>
    </row>
    <row r="3631" ht="15.75" customHeight="1">
      <c r="A3631" s="13">
        <v>42162.84375</v>
      </c>
      <c r="B3631" s="75">
        <v>56.6833333333333</v>
      </c>
      <c r="C3631" s="75">
        <v>66.6333333333333</v>
      </c>
      <c r="D3631" s="75">
        <v>82.2666666666667</v>
      </c>
      <c r="E3631" s="75">
        <v>89.2666666666667</v>
      </c>
    </row>
    <row r="3632" ht="15.75" customHeight="1">
      <c r="A3632" s="13">
        <v>42162.854166666664</v>
      </c>
      <c r="B3632" s="75">
        <v>56.4333333333333</v>
      </c>
      <c r="C3632" s="75">
        <v>66.3833333333333</v>
      </c>
      <c r="D3632" s="75">
        <v>81.7666666666667</v>
      </c>
      <c r="E3632" s="75">
        <v>88.7666666666667</v>
      </c>
    </row>
    <row r="3633" ht="15.75" customHeight="1">
      <c r="A3633" s="13">
        <v>42162.864583333336</v>
      </c>
      <c r="B3633" s="75">
        <v>56.1833333333333</v>
      </c>
      <c r="C3633" s="75">
        <v>66.1333333333333</v>
      </c>
      <c r="D3633" s="75">
        <v>81.2666666666667</v>
      </c>
      <c r="E3633" s="75">
        <v>88.2666666666667</v>
      </c>
    </row>
    <row r="3634" ht="15.75" customHeight="1">
      <c r="A3634" s="13">
        <v>42162.875</v>
      </c>
      <c r="B3634" s="75">
        <v>56.0</v>
      </c>
      <c r="C3634" s="75">
        <v>65.8833333333333</v>
      </c>
      <c r="D3634" s="75">
        <v>80.7666666666667</v>
      </c>
      <c r="E3634" s="75">
        <v>87.7666666666667</v>
      </c>
    </row>
    <row r="3635" ht="15.75" customHeight="1">
      <c r="A3635" s="13">
        <v>42162.885416666664</v>
      </c>
      <c r="B3635" s="75">
        <v>56.0</v>
      </c>
      <c r="C3635" s="75">
        <v>65.6333333333333</v>
      </c>
      <c r="D3635" s="75">
        <v>80.2666666666667</v>
      </c>
      <c r="E3635" s="75">
        <v>87.2666666666667</v>
      </c>
    </row>
    <row r="3636" ht="15.75" customHeight="1">
      <c r="A3636" s="13">
        <v>42162.895833333336</v>
      </c>
      <c r="B3636" s="75">
        <v>56.0</v>
      </c>
      <c r="C3636" s="75">
        <v>65.3833333333333</v>
      </c>
      <c r="D3636" s="75">
        <v>79.7666666666667</v>
      </c>
      <c r="E3636" s="75">
        <v>86.7666666666667</v>
      </c>
    </row>
    <row r="3637" ht="15.75" customHeight="1">
      <c r="A3637" s="13">
        <v>42162.90625</v>
      </c>
      <c r="B3637" s="75">
        <v>56.0</v>
      </c>
      <c r="C3637" s="75">
        <v>65.1333333333333</v>
      </c>
      <c r="D3637" s="75">
        <v>79.2666666666667</v>
      </c>
      <c r="E3637" s="75">
        <v>86.2666666666667</v>
      </c>
    </row>
    <row r="3638" ht="15.75" customHeight="1">
      <c r="A3638" s="13">
        <v>42162.916666666664</v>
      </c>
      <c r="B3638" s="75">
        <v>56.0</v>
      </c>
      <c r="C3638" s="75">
        <v>65.1166666666667</v>
      </c>
      <c r="D3638" s="75">
        <v>78.7666666666667</v>
      </c>
      <c r="E3638" s="75">
        <v>85.65</v>
      </c>
    </row>
    <row r="3639" ht="15.75" customHeight="1">
      <c r="A3639" s="13">
        <v>42162.927083333336</v>
      </c>
      <c r="B3639" s="75">
        <v>56.0</v>
      </c>
      <c r="C3639" s="75">
        <v>65.3666666666667</v>
      </c>
      <c r="D3639" s="75">
        <v>78.2666666666667</v>
      </c>
      <c r="E3639" s="75">
        <v>84.9</v>
      </c>
    </row>
    <row r="3640" ht="15.75" customHeight="1">
      <c r="A3640" s="13">
        <v>42162.9375</v>
      </c>
      <c r="B3640" s="75">
        <v>56.0</v>
      </c>
      <c r="C3640" s="75">
        <v>65.6166666666667</v>
      </c>
      <c r="D3640" s="75">
        <v>77.7666666666667</v>
      </c>
      <c r="E3640" s="75">
        <v>84.15</v>
      </c>
    </row>
    <row r="3641" ht="15.75" customHeight="1">
      <c r="A3641" s="13">
        <v>42162.947916666664</v>
      </c>
      <c r="B3641" s="75">
        <v>56.0</v>
      </c>
      <c r="C3641" s="75">
        <v>65.8666666666667</v>
      </c>
      <c r="D3641" s="75">
        <v>77.2666666666667</v>
      </c>
      <c r="E3641" s="75">
        <v>83.4</v>
      </c>
    </row>
    <row r="3642" ht="15.75" customHeight="1">
      <c r="A3642" s="13">
        <v>42162.958333333336</v>
      </c>
      <c r="B3642" s="75">
        <v>55.9333333333333</v>
      </c>
      <c r="C3642" s="75">
        <v>65.8833333333333</v>
      </c>
      <c r="D3642" s="75">
        <v>76.8833333333333</v>
      </c>
      <c r="E3642" s="75">
        <v>82.65</v>
      </c>
    </row>
    <row r="3643" ht="15.75" customHeight="1">
      <c r="A3643" s="13">
        <v>42162.96875</v>
      </c>
      <c r="B3643" s="75">
        <v>55.6833333333333</v>
      </c>
      <c r="C3643" s="75">
        <v>65.6333333333333</v>
      </c>
      <c r="D3643" s="75">
        <v>76.6333333333333</v>
      </c>
      <c r="E3643" s="75">
        <v>81.9</v>
      </c>
    </row>
    <row r="3644" ht="15.75" customHeight="1">
      <c r="A3644" s="13">
        <v>42162.979166666664</v>
      </c>
      <c r="B3644" s="75">
        <v>55.4333333333333</v>
      </c>
      <c r="C3644" s="75">
        <v>65.3833333333333</v>
      </c>
      <c r="D3644" s="75">
        <v>76.3833333333333</v>
      </c>
      <c r="E3644" s="75">
        <v>81.15</v>
      </c>
    </row>
    <row r="3645" ht="15.75" customHeight="1">
      <c r="A3645" s="13">
        <v>42162.989583333336</v>
      </c>
      <c r="B3645" s="75">
        <v>55.1833333333333</v>
      </c>
      <c r="C3645" s="75">
        <v>65.1333333333333</v>
      </c>
      <c r="D3645" s="75">
        <v>76.1333333333333</v>
      </c>
      <c r="E3645" s="75">
        <v>80.4</v>
      </c>
    </row>
    <row r="3646" ht="15.75" customHeight="1">
      <c r="A3646" s="13">
        <v>42163.0</v>
      </c>
      <c r="B3646" s="75">
        <v>55.0666666666667</v>
      </c>
      <c r="C3646" s="75">
        <v>64.7666666666667</v>
      </c>
      <c r="D3646" s="75">
        <v>75.7666666666667</v>
      </c>
      <c r="E3646" s="75">
        <v>80.0</v>
      </c>
    </row>
    <row r="3647" ht="15.75" customHeight="1">
      <c r="A3647" s="13">
        <v>42163.010416666664</v>
      </c>
      <c r="B3647" s="75">
        <v>55.3166666666667</v>
      </c>
      <c r="C3647" s="75">
        <v>64.2666666666667</v>
      </c>
      <c r="D3647" s="75">
        <v>75.2666666666667</v>
      </c>
      <c r="E3647" s="75">
        <v>80.0</v>
      </c>
    </row>
    <row r="3648" ht="15.75" customHeight="1">
      <c r="A3648" s="13">
        <v>42163.020833333336</v>
      </c>
      <c r="B3648" s="75">
        <v>55.5666666666667</v>
      </c>
      <c r="C3648" s="75">
        <v>63.7666666666667</v>
      </c>
      <c r="D3648" s="75">
        <v>74.7666666666667</v>
      </c>
      <c r="E3648" s="75">
        <v>80.0</v>
      </c>
    </row>
    <row r="3649" ht="15.75" customHeight="1">
      <c r="A3649" s="13">
        <v>42163.03125</v>
      </c>
      <c r="B3649" s="75">
        <v>55.8166666666667</v>
      </c>
      <c r="C3649" s="75">
        <v>63.2666666666667</v>
      </c>
      <c r="D3649" s="75">
        <v>74.2666666666667</v>
      </c>
      <c r="E3649" s="75">
        <v>80.0</v>
      </c>
    </row>
    <row r="3650" ht="15.75" customHeight="1">
      <c r="A3650" s="13">
        <v>42163.041666666664</v>
      </c>
      <c r="B3650" s="75">
        <v>55.9333333333333</v>
      </c>
      <c r="C3650" s="75">
        <v>62.8833333333333</v>
      </c>
      <c r="D3650" s="75">
        <v>73.8833333333333</v>
      </c>
      <c r="E3650" s="75">
        <v>79.65</v>
      </c>
    </row>
    <row r="3651" ht="15.75" customHeight="1">
      <c r="A3651" s="13">
        <v>42163.052083333336</v>
      </c>
      <c r="B3651" s="75">
        <v>55.6833333333333</v>
      </c>
      <c r="C3651" s="75">
        <v>62.6333333333333</v>
      </c>
      <c r="D3651" s="75">
        <v>73.6333333333333</v>
      </c>
      <c r="E3651" s="75">
        <v>78.9</v>
      </c>
    </row>
    <row r="3652" ht="15.75" customHeight="1">
      <c r="A3652" s="13">
        <v>42163.0625</v>
      </c>
      <c r="B3652" s="75">
        <v>55.4333333333333</v>
      </c>
      <c r="C3652" s="75">
        <v>62.3833333333333</v>
      </c>
      <c r="D3652" s="75">
        <v>73.3833333333333</v>
      </c>
      <c r="E3652" s="75">
        <v>78.15</v>
      </c>
    </row>
    <row r="3653" ht="15.75" customHeight="1">
      <c r="A3653" s="13">
        <v>42163.072916666664</v>
      </c>
      <c r="B3653" s="75">
        <v>55.1833333333333</v>
      </c>
      <c r="C3653" s="75">
        <v>62.1333333333333</v>
      </c>
      <c r="D3653" s="75">
        <v>73.1333333333333</v>
      </c>
      <c r="E3653" s="75">
        <v>77.4</v>
      </c>
    </row>
    <row r="3654" ht="15.75" customHeight="1">
      <c r="A3654" s="13">
        <v>42163.083333333336</v>
      </c>
      <c r="B3654" s="75">
        <v>55.0</v>
      </c>
      <c r="C3654" s="75">
        <v>62.0</v>
      </c>
      <c r="D3654" s="75">
        <v>72.8833333333333</v>
      </c>
      <c r="E3654" s="75">
        <v>76.7666666666667</v>
      </c>
    </row>
    <row r="3655" ht="15.75" customHeight="1">
      <c r="A3655" s="13">
        <v>42163.09375</v>
      </c>
      <c r="B3655" s="75">
        <v>55.0</v>
      </c>
      <c r="C3655" s="75">
        <v>62.0</v>
      </c>
      <c r="D3655" s="75">
        <v>72.6333333333333</v>
      </c>
      <c r="E3655" s="75">
        <v>76.2666666666667</v>
      </c>
    </row>
    <row r="3656" ht="15.75" customHeight="1">
      <c r="A3656" s="13">
        <v>42163.104166666664</v>
      </c>
      <c r="B3656" s="75">
        <v>55.0</v>
      </c>
      <c r="C3656" s="75">
        <v>62.0</v>
      </c>
      <c r="D3656" s="75">
        <v>72.3833333333333</v>
      </c>
      <c r="E3656" s="75">
        <v>75.7666666666667</v>
      </c>
    </row>
    <row r="3657" ht="15.75" customHeight="1">
      <c r="A3657" s="13">
        <v>42163.114583333336</v>
      </c>
      <c r="B3657" s="75">
        <v>55.0</v>
      </c>
      <c r="C3657" s="75">
        <v>62.0</v>
      </c>
      <c r="D3657" s="75">
        <v>72.1333333333333</v>
      </c>
      <c r="E3657" s="75">
        <v>75.2666666666667</v>
      </c>
    </row>
    <row r="3658" ht="15.75" customHeight="1">
      <c r="A3658" s="13">
        <v>42163.125</v>
      </c>
      <c r="B3658" s="75">
        <v>55.0</v>
      </c>
      <c r="C3658" s="75">
        <v>62.0</v>
      </c>
      <c r="D3658" s="75">
        <v>71.8833333333333</v>
      </c>
      <c r="E3658" s="75">
        <v>74.7666666666667</v>
      </c>
    </row>
    <row r="3659" ht="15.75" customHeight="1">
      <c r="A3659" s="13">
        <v>42163.135416666664</v>
      </c>
      <c r="B3659" s="75">
        <v>55.0</v>
      </c>
      <c r="C3659" s="75">
        <v>62.0</v>
      </c>
      <c r="D3659" s="75">
        <v>71.6333333333333</v>
      </c>
      <c r="E3659" s="75">
        <v>74.2666666666667</v>
      </c>
    </row>
    <row r="3660" ht="15.75" customHeight="1">
      <c r="A3660" s="13">
        <v>42163.145833333336</v>
      </c>
      <c r="B3660" s="75">
        <v>55.0</v>
      </c>
      <c r="C3660" s="75">
        <v>62.0</v>
      </c>
      <c r="D3660" s="75">
        <v>71.3833333333333</v>
      </c>
      <c r="E3660" s="75">
        <v>73.7666666666667</v>
      </c>
    </row>
    <row r="3661" ht="15.75" customHeight="1">
      <c r="A3661" s="13">
        <v>42163.15625</v>
      </c>
      <c r="B3661" s="75">
        <v>55.0</v>
      </c>
      <c r="C3661" s="75">
        <v>62.0</v>
      </c>
      <c r="D3661" s="75">
        <v>71.1333333333333</v>
      </c>
      <c r="E3661" s="75">
        <v>73.2666666666667</v>
      </c>
    </row>
    <row r="3662" ht="15.75" customHeight="1">
      <c r="A3662" s="13">
        <v>42163.166666666664</v>
      </c>
      <c r="B3662" s="75">
        <v>55.0</v>
      </c>
      <c r="C3662" s="75">
        <v>61.8833333333333</v>
      </c>
      <c r="D3662" s="75">
        <v>71.0</v>
      </c>
      <c r="E3662" s="75">
        <v>73.0</v>
      </c>
    </row>
    <row r="3663" ht="15.75" customHeight="1">
      <c r="A3663" s="13">
        <v>42163.177083333336</v>
      </c>
      <c r="B3663" s="75">
        <v>55.0</v>
      </c>
      <c r="C3663" s="75">
        <v>61.6333333333333</v>
      </c>
      <c r="D3663" s="75">
        <v>71.0</v>
      </c>
      <c r="E3663" s="75">
        <v>73.0</v>
      </c>
    </row>
    <row r="3664" ht="15.75" customHeight="1">
      <c r="A3664" s="13">
        <v>42163.1875</v>
      </c>
      <c r="B3664" s="75">
        <v>55.0</v>
      </c>
      <c r="C3664" s="75">
        <v>61.3833333333333</v>
      </c>
      <c r="D3664" s="75">
        <v>71.0</v>
      </c>
      <c r="E3664" s="75">
        <v>73.0</v>
      </c>
    </row>
    <row r="3665" ht="15.75" customHeight="1">
      <c r="A3665" s="13">
        <v>42163.197916666664</v>
      </c>
      <c r="B3665" s="75">
        <v>55.0</v>
      </c>
      <c r="C3665" s="75">
        <v>61.1333333333333</v>
      </c>
      <c r="D3665" s="75">
        <v>71.0</v>
      </c>
      <c r="E3665" s="75">
        <v>73.0</v>
      </c>
    </row>
    <row r="3666" ht="15.75" customHeight="1">
      <c r="A3666" s="13">
        <v>42163.208333333336</v>
      </c>
      <c r="B3666" s="75">
        <v>55.0666666666667</v>
      </c>
      <c r="C3666" s="75">
        <v>61.2333333333333</v>
      </c>
      <c r="D3666" s="75">
        <v>70.8833333333333</v>
      </c>
      <c r="E3666" s="75">
        <v>73.35</v>
      </c>
    </row>
    <row r="3667" ht="15.75" customHeight="1">
      <c r="A3667" s="13">
        <v>42163.21875</v>
      </c>
      <c r="B3667" s="75">
        <v>55.3166666666667</v>
      </c>
      <c r="C3667" s="75">
        <v>61.7333333333333</v>
      </c>
      <c r="D3667" s="75">
        <v>70.6333333333333</v>
      </c>
      <c r="E3667" s="75">
        <v>74.1</v>
      </c>
    </row>
    <row r="3668" ht="15.75" customHeight="1">
      <c r="A3668" s="13">
        <v>42163.229166666664</v>
      </c>
      <c r="B3668" s="75">
        <v>55.5666666666667</v>
      </c>
      <c r="C3668" s="75">
        <v>62.2333333333333</v>
      </c>
      <c r="D3668" s="75">
        <v>70.3833333333333</v>
      </c>
      <c r="E3668" s="75">
        <v>74.85</v>
      </c>
    </row>
    <row r="3669" ht="15.75" customHeight="1">
      <c r="A3669" s="13">
        <v>42163.239583333336</v>
      </c>
      <c r="B3669" s="75">
        <v>55.8166666666667</v>
      </c>
      <c r="C3669" s="75">
        <v>62.7333333333333</v>
      </c>
      <c r="D3669" s="75">
        <v>70.1333333333333</v>
      </c>
      <c r="E3669" s="75">
        <v>75.6</v>
      </c>
    </row>
    <row r="3670" ht="15.75" customHeight="1">
      <c r="A3670" s="13">
        <v>42163.25</v>
      </c>
      <c r="B3670" s="75">
        <v>56.3333333333333</v>
      </c>
      <c r="C3670" s="75">
        <v>63.35</v>
      </c>
      <c r="D3670" s="75">
        <v>69.8833333333333</v>
      </c>
      <c r="E3670" s="75">
        <v>76.5833333333333</v>
      </c>
    </row>
    <row r="3671" ht="15.75" customHeight="1">
      <c r="A3671" s="13">
        <v>42163.260416666664</v>
      </c>
      <c r="B3671" s="75">
        <v>57.5833333333333</v>
      </c>
      <c r="C3671" s="75">
        <v>64.1</v>
      </c>
      <c r="D3671" s="75">
        <v>69.6333333333333</v>
      </c>
      <c r="E3671" s="75">
        <v>77.8333333333333</v>
      </c>
    </row>
    <row r="3672" ht="15.75" customHeight="1">
      <c r="A3672" s="13">
        <v>42163.270833333336</v>
      </c>
      <c r="B3672" s="75">
        <v>58.8333333333333</v>
      </c>
      <c r="C3672" s="75">
        <v>64.85</v>
      </c>
      <c r="D3672" s="75">
        <v>69.3833333333333</v>
      </c>
      <c r="E3672" s="75">
        <v>79.0833333333333</v>
      </c>
    </row>
    <row r="3673" ht="15.75" customHeight="1">
      <c r="A3673" s="13">
        <v>42163.28125</v>
      </c>
      <c r="B3673" s="75">
        <v>60.0833333333333</v>
      </c>
      <c r="C3673" s="75">
        <v>65.6</v>
      </c>
      <c r="D3673" s="75">
        <v>69.1333333333333</v>
      </c>
      <c r="E3673" s="75">
        <v>80.3333333333333</v>
      </c>
    </row>
    <row r="3674" ht="15.75" customHeight="1">
      <c r="A3674" s="13">
        <v>42163.291666666664</v>
      </c>
      <c r="B3674" s="75">
        <v>61.2666666666667</v>
      </c>
      <c r="C3674" s="75">
        <v>66.5833333333333</v>
      </c>
      <c r="D3674" s="75">
        <v>69.2333333333333</v>
      </c>
      <c r="E3674" s="75">
        <v>81.4666666666667</v>
      </c>
    </row>
    <row r="3675" ht="15.75" customHeight="1">
      <c r="A3675" s="13">
        <v>42163.302083333336</v>
      </c>
      <c r="B3675" s="75">
        <v>62.2666666666667</v>
      </c>
      <c r="C3675" s="75">
        <v>67.8333333333333</v>
      </c>
      <c r="D3675" s="75">
        <v>69.7333333333333</v>
      </c>
      <c r="E3675" s="75">
        <v>82.4666666666667</v>
      </c>
    </row>
    <row r="3676" ht="15.75" customHeight="1">
      <c r="A3676" s="13">
        <v>42163.3125</v>
      </c>
      <c r="B3676" s="75">
        <v>63.2666666666667</v>
      </c>
      <c r="C3676" s="75">
        <v>69.0833333333333</v>
      </c>
      <c r="D3676" s="75">
        <v>70.2333333333333</v>
      </c>
      <c r="E3676" s="75">
        <v>83.4666666666667</v>
      </c>
    </row>
    <row r="3677" ht="15.75" customHeight="1">
      <c r="A3677" s="13">
        <v>42163.322916666664</v>
      </c>
      <c r="B3677" s="75">
        <v>64.2666666666667</v>
      </c>
      <c r="C3677" s="75">
        <v>70.3333333333333</v>
      </c>
      <c r="D3677" s="75">
        <v>70.7333333333333</v>
      </c>
      <c r="E3677" s="75">
        <v>84.4666666666667</v>
      </c>
    </row>
    <row r="3678" ht="15.75" customHeight="1">
      <c r="A3678" s="13">
        <v>42163.333333333336</v>
      </c>
      <c r="B3678" s="75">
        <v>65.1333333333333</v>
      </c>
      <c r="C3678" s="75">
        <v>71.5833333333333</v>
      </c>
      <c r="D3678" s="75">
        <v>71.35</v>
      </c>
      <c r="E3678" s="75">
        <v>85.35</v>
      </c>
    </row>
    <row r="3679" ht="15.75" customHeight="1">
      <c r="A3679" s="13">
        <v>42163.34375</v>
      </c>
      <c r="B3679" s="75">
        <v>65.6333333333333</v>
      </c>
      <c r="C3679" s="75">
        <v>72.8333333333333</v>
      </c>
      <c r="D3679" s="75">
        <v>72.1</v>
      </c>
      <c r="E3679" s="75">
        <v>86.1</v>
      </c>
    </row>
    <row r="3680" ht="15.75" customHeight="1">
      <c r="A3680" s="13">
        <v>42163.354166666664</v>
      </c>
      <c r="B3680" s="75">
        <v>66.1333333333333</v>
      </c>
      <c r="C3680" s="75">
        <v>74.0833333333333</v>
      </c>
      <c r="D3680" s="75">
        <v>72.85</v>
      </c>
      <c r="E3680" s="75">
        <v>86.85</v>
      </c>
    </row>
    <row r="3681" ht="15.75" customHeight="1">
      <c r="A3681" s="13">
        <v>42163.364583333336</v>
      </c>
      <c r="B3681" s="75">
        <v>66.6333333333333</v>
      </c>
      <c r="C3681" s="75">
        <v>75.3333333333333</v>
      </c>
      <c r="D3681" s="75">
        <v>73.6</v>
      </c>
      <c r="E3681" s="75">
        <v>87.6</v>
      </c>
    </row>
    <row r="3682" ht="15.75" customHeight="1">
      <c r="A3682" s="13">
        <v>42163.375</v>
      </c>
      <c r="B3682" s="75">
        <v>67.3333333333333</v>
      </c>
      <c r="C3682" s="75">
        <v>76.5833333333333</v>
      </c>
      <c r="D3682" s="75">
        <v>74.5833333333333</v>
      </c>
      <c r="E3682" s="75">
        <v>88.4666666666667</v>
      </c>
    </row>
    <row r="3683" ht="15.75" customHeight="1">
      <c r="A3683" s="13">
        <v>42163.385416666664</v>
      </c>
      <c r="B3683" s="75">
        <v>68.5833333333333</v>
      </c>
      <c r="C3683" s="75">
        <v>77.8333333333333</v>
      </c>
      <c r="D3683" s="75">
        <v>75.8333333333333</v>
      </c>
      <c r="E3683" s="75">
        <v>89.4666666666667</v>
      </c>
    </row>
    <row r="3684" ht="15.75" customHeight="1">
      <c r="A3684" s="13">
        <v>42163.395833333336</v>
      </c>
      <c r="B3684" s="75">
        <v>69.8333333333333</v>
      </c>
      <c r="C3684" s="75">
        <v>79.0833333333333</v>
      </c>
      <c r="D3684" s="75">
        <v>77.0833333333333</v>
      </c>
      <c r="E3684" s="75">
        <v>90.4666666666667</v>
      </c>
    </row>
    <row r="3685" ht="15.75" customHeight="1">
      <c r="A3685" s="13">
        <v>42163.40625</v>
      </c>
      <c r="B3685" s="75">
        <v>71.0833333333333</v>
      </c>
      <c r="C3685" s="75">
        <v>80.3333333333333</v>
      </c>
      <c r="D3685" s="75">
        <v>78.3333333333333</v>
      </c>
      <c r="E3685" s="75">
        <v>91.4666666666667</v>
      </c>
    </row>
    <row r="3686" ht="15.75" customHeight="1">
      <c r="A3686" s="13">
        <v>42163.416666666664</v>
      </c>
      <c r="B3686" s="75">
        <v>72.0</v>
      </c>
      <c r="C3686" s="75">
        <v>81.4666666666667</v>
      </c>
      <c r="D3686" s="75">
        <v>79.2333333333333</v>
      </c>
      <c r="E3686" s="75">
        <v>92.5833333333333</v>
      </c>
    </row>
    <row r="3687" ht="15.75" customHeight="1">
      <c r="A3687" s="13">
        <v>42163.427083333336</v>
      </c>
      <c r="B3687" s="75">
        <v>72.0</v>
      </c>
      <c r="C3687" s="75">
        <v>82.4666666666667</v>
      </c>
      <c r="D3687" s="75">
        <v>79.7333333333333</v>
      </c>
      <c r="E3687" s="75">
        <v>93.8333333333333</v>
      </c>
    </row>
    <row r="3688" ht="15.75" customHeight="1">
      <c r="A3688" s="13">
        <v>42163.4375</v>
      </c>
      <c r="B3688" s="75">
        <v>72.0</v>
      </c>
      <c r="C3688" s="75">
        <v>83.4666666666667</v>
      </c>
      <c r="D3688" s="75">
        <v>80.2333333333333</v>
      </c>
      <c r="E3688" s="75">
        <v>95.0833333333333</v>
      </c>
    </row>
    <row r="3689" ht="15.75" customHeight="1">
      <c r="A3689" s="13">
        <v>42163.447916666664</v>
      </c>
      <c r="B3689" s="75">
        <v>72.0</v>
      </c>
      <c r="C3689" s="75">
        <v>84.4666666666667</v>
      </c>
      <c r="D3689" s="75">
        <v>80.7333333333333</v>
      </c>
      <c r="E3689" s="75">
        <v>96.3333333333333</v>
      </c>
    </row>
    <row r="3690" ht="15.75" customHeight="1">
      <c r="A3690" s="13">
        <v>42163.458333333336</v>
      </c>
      <c r="B3690" s="75">
        <v>72.2</v>
      </c>
      <c r="C3690" s="75">
        <v>85.2333333333333</v>
      </c>
      <c r="D3690" s="75">
        <v>81.35</v>
      </c>
      <c r="E3690" s="75">
        <v>97.4666666666667</v>
      </c>
    </row>
    <row r="3691" ht="15.75" customHeight="1">
      <c r="A3691" s="13">
        <v>42163.46875</v>
      </c>
      <c r="B3691" s="75">
        <v>72.95</v>
      </c>
      <c r="C3691" s="75">
        <v>85.7333333333333</v>
      </c>
      <c r="D3691" s="75">
        <v>82.1</v>
      </c>
      <c r="E3691" s="75">
        <v>98.4666666666667</v>
      </c>
    </row>
    <row r="3692" ht="15.75" customHeight="1">
      <c r="A3692" s="13">
        <v>42163.479166666664</v>
      </c>
      <c r="B3692" s="75">
        <v>73.7</v>
      </c>
      <c r="C3692" s="75">
        <v>86.2333333333333</v>
      </c>
      <c r="D3692" s="75">
        <v>82.85</v>
      </c>
      <c r="E3692" s="75">
        <v>99.4666666666667</v>
      </c>
    </row>
    <row r="3693" ht="15.75" customHeight="1">
      <c r="A3693" s="13">
        <v>42163.489583333336</v>
      </c>
      <c r="B3693" s="75">
        <v>74.45</v>
      </c>
      <c r="C3693" s="75">
        <v>86.7333333333333</v>
      </c>
      <c r="D3693" s="75">
        <v>83.6</v>
      </c>
      <c r="E3693" s="75">
        <v>100.466666666667</v>
      </c>
    </row>
    <row r="3694" ht="15.75" customHeight="1">
      <c r="A3694" s="13">
        <v>42163.5</v>
      </c>
      <c r="B3694" s="75">
        <v>75.5333333333333</v>
      </c>
      <c r="C3694" s="75">
        <v>87.35</v>
      </c>
      <c r="D3694" s="75">
        <v>84.2333333333333</v>
      </c>
      <c r="E3694" s="75">
        <v>101.233333333333</v>
      </c>
    </row>
    <row r="3695" ht="15.75" customHeight="1">
      <c r="A3695" s="13">
        <v>42163.510416666664</v>
      </c>
      <c r="B3695" s="75">
        <v>77.5333333333333</v>
      </c>
      <c r="C3695" s="75">
        <v>88.1</v>
      </c>
      <c r="D3695" s="75">
        <v>84.7333333333333</v>
      </c>
      <c r="E3695" s="75">
        <v>101.733333333333</v>
      </c>
    </row>
    <row r="3696" ht="15.75" customHeight="1">
      <c r="A3696" s="13">
        <v>42163.520833333336</v>
      </c>
      <c r="B3696" s="75">
        <v>79.5333333333333</v>
      </c>
      <c r="C3696" s="75">
        <v>88.85</v>
      </c>
      <c r="D3696" s="75">
        <v>85.2333333333333</v>
      </c>
      <c r="E3696" s="75">
        <v>102.233333333333</v>
      </c>
    </row>
    <row r="3697" ht="15.75" customHeight="1">
      <c r="A3697" s="13">
        <v>42163.53125</v>
      </c>
      <c r="B3697" s="75">
        <v>81.5333333333333</v>
      </c>
      <c r="C3697" s="75">
        <v>89.6</v>
      </c>
      <c r="D3697" s="75">
        <v>85.7333333333333</v>
      </c>
      <c r="E3697" s="75">
        <v>102.733333333333</v>
      </c>
    </row>
    <row r="3698" ht="15.75" customHeight="1">
      <c r="A3698" s="13">
        <v>42163.541666666664</v>
      </c>
      <c r="B3698" s="75">
        <v>82.8666666666667</v>
      </c>
      <c r="C3698" s="75">
        <v>90.1166666666667</v>
      </c>
      <c r="D3698" s="75">
        <v>86.1166666666667</v>
      </c>
      <c r="E3698" s="75">
        <v>103.0</v>
      </c>
    </row>
    <row r="3699" ht="15.75" customHeight="1">
      <c r="A3699" s="13">
        <v>42163.552083333336</v>
      </c>
      <c r="B3699" s="75">
        <v>82.3666666666667</v>
      </c>
      <c r="C3699" s="75">
        <v>90.3666666666667</v>
      </c>
      <c r="D3699" s="75">
        <v>86.3666666666667</v>
      </c>
      <c r="E3699" s="75">
        <v>103.0</v>
      </c>
    </row>
    <row r="3700" ht="15.75" customHeight="1">
      <c r="A3700" s="13">
        <v>42163.5625</v>
      </c>
      <c r="B3700" s="75">
        <v>81.8666666666667</v>
      </c>
      <c r="C3700" s="75">
        <v>90.6166666666667</v>
      </c>
      <c r="D3700" s="75">
        <v>86.6166666666667</v>
      </c>
      <c r="E3700" s="75">
        <v>103.0</v>
      </c>
    </row>
    <row r="3701" ht="15.75" customHeight="1">
      <c r="A3701" s="13">
        <v>42163.572916666664</v>
      </c>
      <c r="B3701" s="75">
        <v>81.3666666666667</v>
      </c>
      <c r="C3701" s="75">
        <v>90.8666666666667</v>
      </c>
      <c r="D3701" s="75">
        <v>86.8666666666667</v>
      </c>
      <c r="E3701" s="75">
        <v>103.0</v>
      </c>
    </row>
    <row r="3702" ht="15.75" customHeight="1">
      <c r="A3702" s="13">
        <v>42163.583333333336</v>
      </c>
      <c r="B3702" s="75">
        <v>80.9333333333333</v>
      </c>
      <c r="C3702" s="75">
        <v>90.8833333333333</v>
      </c>
      <c r="D3702" s="75">
        <v>87.0</v>
      </c>
      <c r="E3702" s="75">
        <v>103.233333333333</v>
      </c>
    </row>
    <row r="3703" ht="15.75" customHeight="1">
      <c r="A3703" s="13">
        <v>42163.59375</v>
      </c>
      <c r="B3703" s="75">
        <v>80.6833333333333</v>
      </c>
      <c r="C3703" s="75">
        <v>90.6333333333333</v>
      </c>
      <c r="D3703" s="75">
        <v>87.0</v>
      </c>
      <c r="E3703" s="75">
        <v>103.733333333333</v>
      </c>
    </row>
    <row r="3704" ht="15.75" customHeight="1">
      <c r="A3704" s="13">
        <v>42163.604166666664</v>
      </c>
      <c r="B3704" s="75">
        <v>80.4333333333333</v>
      </c>
      <c r="C3704" s="75">
        <v>90.3833333333333</v>
      </c>
      <c r="D3704" s="75">
        <v>87.0</v>
      </c>
      <c r="E3704" s="75">
        <v>104.233333333333</v>
      </c>
    </row>
    <row r="3705" ht="15.75" customHeight="1">
      <c r="A3705" s="13">
        <v>42163.614583333336</v>
      </c>
      <c r="B3705" s="75">
        <v>80.1833333333333</v>
      </c>
      <c r="C3705" s="75">
        <v>90.1333333333333</v>
      </c>
      <c r="D3705" s="75">
        <v>87.0</v>
      </c>
      <c r="E3705" s="75">
        <v>104.733333333333</v>
      </c>
    </row>
    <row r="3706" ht="15.75" customHeight="1">
      <c r="A3706" s="13">
        <v>42163.625</v>
      </c>
      <c r="B3706" s="75">
        <v>80.1333333333333</v>
      </c>
      <c r="C3706" s="75">
        <v>89.8833333333333</v>
      </c>
      <c r="D3706" s="75">
        <v>87.0</v>
      </c>
      <c r="E3706" s="75">
        <v>104.883333333333</v>
      </c>
    </row>
    <row r="3707" ht="15.75" customHeight="1">
      <c r="A3707" s="13">
        <v>42163.635416666664</v>
      </c>
      <c r="B3707" s="75">
        <v>80.6333333333333</v>
      </c>
      <c r="C3707" s="75">
        <v>89.6333333333333</v>
      </c>
      <c r="D3707" s="75">
        <v>87.0</v>
      </c>
      <c r="E3707" s="75">
        <v>104.633333333333</v>
      </c>
    </row>
    <row r="3708" ht="15.75" customHeight="1">
      <c r="A3708" s="13">
        <v>42163.645833333336</v>
      </c>
      <c r="B3708" s="75">
        <v>81.1333333333333</v>
      </c>
      <c r="C3708" s="75">
        <v>89.3833333333333</v>
      </c>
      <c r="D3708" s="75">
        <v>87.0</v>
      </c>
      <c r="E3708" s="75">
        <v>104.383333333333</v>
      </c>
    </row>
    <row r="3709" ht="15.75" customHeight="1">
      <c r="A3709" s="13">
        <v>42163.65625</v>
      </c>
      <c r="B3709" s="75">
        <v>81.6333333333333</v>
      </c>
      <c r="C3709" s="75">
        <v>89.1333333333333</v>
      </c>
      <c r="D3709" s="75">
        <v>87.0</v>
      </c>
      <c r="E3709" s="75">
        <v>104.133333333333</v>
      </c>
    </row>
    <row r="3710" ht="15.75" customHeight="1">
      <c r="A3710" s="13">
        <v>42163.666666666664</v>
      </c>
      <c r="B3710" s="75">
        <v>81.8666666666667</v>
      </c>
      <c r="C3710" s="75">
        <v>88.7666666666667</v>
      </c>
      <c r="D3710" s="75">
        <v>87.0</v>
      </c>
      <c r="E3710" s="75">
        <v>104.116666666667</v>
      </c>
    </row>
    <row r="3711" ht="15.75" customHeight="1">
      <c r="A3711" s="13">
        <v>42163.677083333336</v>
      </c>
      <c r="B3711" s="75">
        <v>81.3666666666667</v>
      </c>
      <c r="C3711" s="75">
        <v>88.2666666666667</v>
      </c>
      <c r="D3711" s="75">
        <v>87.0</v>
      </c>
      <c r="E3711" s="75">
        <v>104.366666666667</v>
      </c>
    </row>
    <row r="3712" ht="15.75" customHeight="1">
      <c r="A3712" s="13">
        <v>42163.6875</v>
      </c>
      <c r="B3712" s="75">
        <v>80.8666666666667</v>
      </c>
      <c r="C3712" s="75">
        <v>87.7666666666667</v>
      </c>
      <c r="D3712" s="75">
        <v>87.0</v>
      </c>
      <c r="E3712" s="75">
        <v>104.616666666667</v>
      </c>
    </row>
    <row r="3713" ht="15.75" customHeight="1">
      <c r="A3713" s="13">
        <v>42163.697916666664</v>
      </c>
      <c r="B3713" s="75">
        <v>80.3666666666667</v>
      </c>
      <c r="C3713" s="75">
        <v>87.2666666666667</v>
      </c>
      <c r="D3713" s="75">
        <v>87.0</v>
      </c>
      <c r="E3713" s="75">
        <v>104.866666666667</v>
      </c>
    </row>
    <row r="3714" ht="15.75" customHeight="1">
      <c r="A3714" s="13">
        <v>42163.708333333336</v>
      </c>
      <c r="B3714" s="75">
        <v>79.7333333333333</v>
      </c>
      <c r="C3714" s="75">
        <v>86.8833333333333</v>
      </c>
      <c r="D3714" s="75">
        <v>86.8833333333333</v>
      </c>
      <c r="E3714" s="75">
        <v>104.766666666667</v>
      </c>
    </row>
    <row r="3715" ht="15.75" customHeight="1">
      <c r="A3715" s="13">
        <v>42163.71875</v>
      </c>
      <c r="B3715" s="75">
        <v>78.7333333333333</v>
      </c>
      <c r="C3715" s="75">
        <v>86.6333333333333</v>
      </c>
      <c r="D3715" s="75">
        <v>86.6333333333333</v>
      </c>
      <c r="E3715" s="75">
        <v>104.266666666667</v>
      </c>
    </row>
    <row r="3716" ht="15.75" customHeight="1">
      <c r="A3716" s="13">
        <v>42163.729166666664</v>
      </c>
      <c r="B3716" s="75">
        <v>77.7333333333333</v>
      </c>
      <c r="C3716" s="75">
        <v>86.3833333333333</v>
      </c>
      <c r="D3716" s="75">
        <v>86.3833333333333</v>
      </c>
      <c r="E3716" s="75">
        <v>103.766666666667</v>
      </c>
    </row>
    <row r="3717" ht="15.75" customHeight="1">
      <c r="A3717" s="13">
        <v>42163.739583333336</v>
      </c>
      <c r="B3717" s="75">
        <v>76.7333333333333</v>
      </c>
      <c r="C3717" s="75">
        <v>86.1333333333333</v>
      </c>
      <c r="D3717" s="75">
        <v>86.1333333333333</v>
      </c>
      <c r="E3717" s="75">
        <v>103.266666666667</v>
      </c>
    </row>
    <row r="3718" ht="15.75" customHeight="1">
      <c r="A3718" s="13">
        <v>42163.75</v>
      </c>
      <c r="B3718" s="75">
        <v>75.5333333333333</v>
      </c>
      <c r="C3718" s="75">
        <v>85.5333333333333</v>
      </c>
      <c r="D3718" s="75">
        <v>85.7666666666667</v>
      </c>
      <c r="E3718" s="75">
        <v>102.533333333333</v>
      </c>
    </row>
    <row r="3719" ht="15.75" customHeight="1">
      <c r="A3719" s="13">
        <v>42163.760416666664</v>
      </c>
      <c r="B3719" s="75">
        <v>73.7833333333333</v>
      </c>
      <c r="C3719" s="75">
        <v>84.5333333333333</v>
      </c>
      <c r="D3719" s="75">
        <v>85.2666666666667</v>
      </c>
      <c r="E3719" s="75">
        <v>101.533333333333</v>
      </c>
    </row>
    <row r="3720" ht="15.75" customHeight="1">
      <c r="A3720" s="13">
        <v>42163.770833333336</v>
      </c>
      <c r="B3720" s="75">
        <v>72.0333333333333</v>
      </c>
      <c r="C3720" s="75">
        <v>83.5333333333333</v>
      </c>
      <c r="D3720" s="75">
        <v>84.7666666666667</v>
      </c>
      <c r="E3720" s="75">
        <v>100.533333333333</v>
      </c>
    </row>
    <row r="3721" ht="15.75" customHeight="1">
      <c r="A3721" s="13">
        <v>42163.78125</v>
      </c>
      <c r="B3721" s="75">
        <v>70.2833333333333</v>
      </c>
      <c r="C3721" s="75">
        <v>82.5333333333333</v>
      </c>
      <c r="D3721" s="75">
        <v>84.2666666666667</v>
      </c>
      <c r="E3721" s="75">
        <v>99.5333333333333</v>
      </c>
    </row>
    <row r="3722" ht="15.75" customHeight="1">
      <c r="A3722" s="13">
        <v>42163.791666666664</v>
      </c>
      <c r="B3722" s="75">
        <v>68.5333333333333</v>
      </c>
      <c r="C3722" s="75">
        <v>81.4166666666667</v>
      </c>
      <c r="D3722" s="75">
        <v>83.7666666666667</v>
      </c>
      <c r="E3722" s="75">
        <v>98.65</v>
      </c>
    </row>
    <row r="3723" ht="15.75" customHeight="1">
      <c r="A3723" s="13">
        <v>42163.802083333336</v>
      </c>
      <c r="B3723" s="75">
        <v>66.7833333333333</v>
      </c>
      <c r="C3723" s="75">
        <v>80.1666666666667</v>
      </c>
      <c r="D3723" s="75">
        <v>83.2666666666667</v>
      </c>
      <c r="E3723" s="75">
        <v>97.9</v>
      </c>
    </row>
    <row r="3724" ht="15.75" customHeight="1">
      <c r="A3724" s="13">
        <v>42163.8125</v>
      </c>
      <c r="B3724" s="75">
        <v>65.0333333333333</v>
      </c>
      <c r="C3724" s="75">
        <v>78.9166666666667</v>
      </c>
      <c r="D3724" s="75">
        <v>82.7666666666667</v>
      </c>
      <c r="E3724" s="75">
        <v>97.15</v>
      </c>
    </row>
    <row r="3725" ht="15.75" customHeight="1">
      <c r="A3725" s="13">
        <v>42163.822916666664</v>
      </c>
      <c r="B3725" s="75">
        <v>63.2833333333333</v>
      </c>
      <c r="C3725" s="75">
        <v>77.6666666666667</v>
      </c>
      <c r="D3725" s="75">
        <v>82.2666666666667</v>
      </c>
      <c r="E3725" s="75">
        <v>96.4</v>
      </c>
    </row>
    <row r="3726" ht="15.75" customHeight="1">
      <c r="A3726" s="13">
        <v>42163.833333333336</v>
      </c>
      <c r="B3726" s="75">
        <v>61.9333333333333</v>
      </c>
      <c r="C3726" s="75">
        <v>76.7666666666667</v>
      </c>
      <c r="D3726" s="75">
        <v>81.65</v>
      </c>
      <c r="E3726" s="75">
        <v>95.7666666666667</v>
      </c>
    </row>
    <row r="3727" ht="15.75" customHeight="1">
      <c r="A3727" s="13">
        <v>42163.84375</v>
      </c>
      <c r="B3727" s="75">
        <v>61.6833333333333</v>
      </c>
      <c r="C3727" s="75">
        <v>76.2666666666667</v>
      </c>
      <c r="D3727" s="75">
        <v>80.9</v>
      </c>
      <c r="E3727" s="75">
        <v>95.2666666666667</v>
      </c>
    </row>
    <row r="3728" ht="15.75" customHeight="1">
      <c r="A3728" s="13">
        <v>42163.854166666664</v>
      </c>
      <c r="B3728" s="75">
        <v>61.4333333333333</v>
      </c>
      <c r="C3728" s="75">
        <v>75.7666666666667</v>
      </c>
      <c r="D3728" s="75">
        <v>80.15</v>
      </c>
      <c r="E3728" s="75">
        <v>94.7666666666667</v>
      </c>
    </row>
    <row r="3729" ht="15.75" customHeight="1">
      <c r="A3729" s="13">
        <v>42163.864583333336</v>
      </c>
      <c r="B3729" s="75">
        <v>61.1833333333333</v>
      </c>
      <c r="C3729" s="75">
        <v>75.2666666666667</v>
      </c>
      <c r="D3729" s="75">
        <v>79.4</v>
      </c>
      <c r="E3729" s="75">
        <v>94.2666666666667</v>
      </c>
    </row>
    <row r="3730" ht="15.75" customHeight="1">
      <c r="A3730" s="13">
        <v>42163.875</v>
      </c>
      <c r="B3730" s="75">
        <v>60.9333333333333</v>
      </c>
      <c r="C3730" s="75">
        <v>74.8833333333333</v>
      </c>
      <c r="D3730" s="75">
        <v>78.65</v>
      </c>
      <c r="E3730" s="75">
        <v>93.5333333333333</v>
      </c>
    </row>
    <row r="3731" ht="15.75" customHeight="1">
      <c r="A3731" s="13">
        <v>42163.885416666664</v>
      </c>
      <c r="B3731" s="75">
        <v>60.6833333333333</v>
      </c>
      <c r="C3731" s="75">
        <v>74.6333333333333</v>
      </c>
      <c r="D3731" s="75">
        <v>77.9</v>
      </c>
      <c r="E3731" s="75">
        <v>92.5333333333333</v>
      </c>
    </row>
    <row r="3732" ht="15.75" customHeight="1">
      <c r="A3732" s="13">
        <v>42163.895833333336</v>
      </c>
      <c r="B3732" s="75">
        <v>60.4333333333333</v>
      </c>
      <c r="C3732" s="75">
        <v>74.3833333333333</v>
      </c>
      <c r="D3732" s="75">
        <v>77.15</v>
      </c>
      <c r="E3732" s="75">
        <v>91.5333333333333</v>
      </c>
    </row>
    <row r="3733" ht="15.75" customHeight="1">
      <c r="A3733" s="13">
        <v>42163.90625</v>
      </c>
      <c r="B3733" s="75">
        <v>60.1833333333333</v>
      </c>
      <c r="C3733" s="75">
        <v>74.1333333333333</v>
      </c>
      <c r="D3733" s="75">
        <v>76.4</v>
      </c>
      <c r="E3733" s="75">
        <v>90.5333333333333</v>
      </c>
    </row>
    <row r="3734" ht="15.75" customHeight="1">
      <c r="A3734" s="13">
        <v>42163.916666666664</v>
      </c>
      <c r="B3734" s="75">
        <v>59.8666666666667</v>
      </c>
      <c r="C3734" s="75">
        <v>73.8833333333333</v>
      </c>
      <c r="D3734" s="75">
        <v>75.7666666666667</v>
      </c>
      <c r="E3734" s="75">
        <v>89.8833333333333</v>
      </c>
    </row>
    <row r="3735" ht="15.75" customHeight="1">
      <c r="A3735" s="13">
        <v>42163.927083333336</v>
      </c>
      <c r="B3735" s="75">
        <v>59.3666666666667</v>
      </c>
      <c r="C3735" s="75">
        <v>73.6333333333333</v>
      </c>
      <c r="D3735" s="75">
        <v>75.2666666666667</v>
      </c>
      <c r="E3735" s="75">
        <v>89.6333333333333</v>
      </c>
    </row>
    <row r="3736" ht="15.75" customHeight="1">
      <c r="A3736" s="13">
        <v>42163.9375</v>
      </c>
      <c r="B3736" s="75">
        <v>58.8666666666667</v>
      </c>
      <c r="C3736" s="75">
        <v>73.3833333333333</v>
      </c>
      <c r="D3736" s="75">
        <v>74.7666666666667</v>
      </c>
      <c r="E3736" s="75">
        <v>89.3833333333333</v>
      </c>
    </row>
    <row r="3737" ht="15.75" customHeight="1">
      <c r="A3737" s="13">
        <v>42163.947916666664</v>
      </c>
      <c r="B3737" s="75">
        <v>58.3666666666667</v>
      </c>
      <c r="C3737" s="75">
        <v>73.1333333333333</v>
      </c>
      <c r="D3737" s="75">
        <v>74.2666666666667</v>
      </c>
      <c r="E3737" s="75">
        <v>89.1333333333333</v>
      </c>
    </row>
    <row r="3738" ht="15.75" customHeight="1">
      <c r="A3738" s="13">
        <v>42163.958333333336</v>
      </c>
      <c r="B3738" s="75">
        <v>57.9333333333333</v>
      </c>
      <c r="C3738" s="75">
        <v>72.8833333333333</v>
      </c>
      <c r="D3738" s="75">
        <v>73.7666666666667</v>
      </c>
      <c r="E3738" s="75">
        <v>88.65</v>
      </c>
    </row>
    <row r="3739" ht="15.75" customHeight="1">
      <c r="A3739" s="13">
        <v>42163.96875</v>
      </c>
      <c r="B3739" s="75">
        <v>57.6833333333333</v>
      </c>
      <c r="C3739" s="75">
        <v>72.6333333333333</v>
      </c>
      <c r="D3739" s="75">
        <v>73.2666666666667</v>
      </c>
      <c r="E3739" s="75">
        <v>87.9</v>
      </c>
    </row>
    <row r="3740" ht="15.75" customHeight="1">
      <c r="A3740" s="13">
        <v>42163.979166666664</v>
      </c>
      <c r="B3740" s="75">
        <v>57.4333333333333</v>
      </c>
      <c r="C3740" s="75">
        <v>72.3833333333333</v>
      </c>
      <c r="D3740" s="75">
        <v>72.7666666666667</v>
      </c>
      <c r="E3740" s="75">
        <v>87.15</v>
      </c>
    </row>
    <row r="3741" ht="15.75" customHeight="1">
      <c r="A3741" s="13">
        <v>42163.989583333336</v>
      </c>
      <c r="B3741" s="75">
        <v>57.1833333333333</v>
      </c>
      <c r="C3741" s="75">
        <v>72.1333333333333</v>
      </c>
      <c r="D3741" s="75">
        <v>72.2666666666667</v>
      </c>
      <c r="E3741" s="75">
        <v>86.4</v>
      </c>
    </row>
    <row r="3742" ht="15.75" customHeight="1">
      <c r="A3742" s="13">
        <v>42164.0</v>
      </c>
      <c r="B3742" s="75">
        <v>56.9333333333333</v>
      </c>
      <c r="C3742" s="75">
        <v>71.3</v>
      </c>
      <c r="D3742" s="75">
        <v>71.7666666666667</v>
      </c>
      <c r="E3742" s="75">
        <v>85.7666666666667</v>
      </c>
    </row>
    <row r="3743" ht="15.75" customHeight="1">
      <c r="A3743" s="13">
        <v>42164.010416666664</v>
      </c>
      <c r="B3743" s="75">
        <v>56.6833333333333</v>
      </c>
      <c r="C3743" s="75">
        <v>69.8</v>
      </c>
      <c r="D3743" s="75">
        <v>71.2666666666667</v>
      </c>
      <c r="E3743" s="75">
        <v>85.2666666666667</v>
      </c>
    </row>
    <row r="3744" ht="15.75" customHeight="1">
      <c r="A3744" s="13">
        <v>42164.020833333336</v>
      </c>
      <c r="B3744" s="75">
        <v>56.4333333333333</v>
      </c>
      <c r="C3744" s="75">
        <v>68.3</v>
      </c>
      <c r="D3744" s="75">
        <v>70.7666666666667</v>
      </c>
      <c r="E3744" s="75">
        <v>84.7666666666667</v>
      </c>
    </row>
    <row r="3745" ht="15.75" customHeight="1">
      <c r="A3745" s="13">
        <v>42164.03125</v>
      </c>
      <c r="B3745" s="75">
        <v>56.1833333333333</v>
      </c>
      <c r="C3745" s="75">
        <v>66.8</v>
      </c>
      <c r="D3745" s="75">
        <v>70.2666666666667</v>
      </c>
      <c r="E3745" s="75">
        <v>84.2666666666667</v>
      </c>
    </row>
    <row r="3746" ht="15.75" customHeight="1">
      <c r="A3746" s="13">
        <v>42164.041666666664</v>
      </c>
      <c r="B3746" s="75">
        <v>55.9333333333333</v>
      </c>
      <c r="C3746" s="75">
        <v>65.7666666666667</v>
      </c>
      <c r="D3746" s="75">
        <v>70.0</v>
      </c>
      <c r="E3746" s="75">
        <v>83.65</v>
      </c>
    </row>
    <row r="3747" ht="15.75" customHeight="1">
      <c r="A3747" s="13">
        <v>42164.052083333336</v>
      </c>
      <c r="B3747" s="75">
        <v>55.6833333333333</v>
      </c>
      <c r="C3747" s="75">
        <v>65.2666666666667</v>
      </c>
      <c r="D3747" s="75">
        <v>70.0</v>
      </c>
      <c r="E3747" s="75">
        <v>82.9</v>
      </c>
    </row>
    <row r="3748" ht="15.75" customHeight="1">
      <c r="A3748" s="13">
        <v>42164.0625</v>
      </c>
      <c r="B3748" s="75">
        <v>55.4333333333333</v>
      </c>
      <c r="C3748" s="75">
        <v>64.7666666666667</v>
      </c>
      <c r="D3748" s="75">
        <v>70.0</v>
      </c>
      <c r="E3748" s="75">
        <v>82.15</v>
      </c>
    </row>
    <row r="3749" ht="15.75" customHeight="1">
      <c r="A3749" s="13">
        <v>42164.072916666664</v>
      </c>
      <c r="B3749" s="75">
        <v>55.1833333333333</v>
      </c>
      <c r="C3749" s="75">
        <v>64.2666666666667</v>
      </c>
      <c r="D3749" s="75">
        <v>70.0</v>
      </c>
      <c r="E3749" s="75">
        <v>81.4</v>
      </c>
    </row>
    <row r="3750" ht="15.75" customHeight="1">
      <c r="A3750" s="13">
        <v>42164.083333333336</v>
      </c>
      <c r="B3750" s="75">
        <v>55.0</v>
      </c>
      <c r="C3750" s="75">
        <v>63.8833333333333</v>
      </c>
      <c r="D3750" s="75">
        <v>69.8833333333333</v>
      </c>
      <c r="E3750" s="75">
        <v>80.8833333333333</v>
      </c>
    </row>
    <row r="3751" ht="15.75" customHeight="1">
      <c r="A3751" s="13">
        <v>42164.09375</v>
      </c>
      <c r="B3751" s="75">
        <v>55.0</v>
      </c>
      <c r="C3751" s="75">
        <v>63.6333333333333</v>
      </c>
      <c r="D3751" s="75">
        <v>69.6333333333333</v>
      </c>
      <c r="E3751" s="75">
        <v>80.6333333333333</v>
      </c>
    </row>
    <row r="3752" ht="15.75" customHeight="1">
      <c r="A3752" s="13">
        <v>42164.104166666664</v>
      </c>
      <c r="B3752" s="75">
        <v>55.0</v>
      </c>
      <c r="C3752" s="75">
        <v>63.3833333333333</v>
      </c>
      <c r="D3752" s="75">
        <v>69.3833333333333</v>
      </c>
      <c r="E3752" s="75">
        <v>80.3833333333333</v>
      </c>
    </row>
    <row r="3753" ht="15.75" customHeight="1">
      <c r="A3753" s="13">
        <v>42164.114583333336</v>
      </c>
      <c r="B3753" s="75">
        <v>55.0</v>
      </c>
      <c r="C3753" s="75">
        <v>63.1333333333333</v>
      </c>
      <c r="D3753" s="75">
        <v>69.1333333333333</v>
      </c>
      <c r="E3753" s="75">
        <v>80.1333333333333</v>
      </c>
    </row>
    <row r="3754" ht="15.75" customHeight="1">
      <c r="A3754" s="13">
        <v>42164.125</v>
      </c>
      <c r="B3754" s="75">
        <v>55.0</v>
      </c>
      <c r="C3754" s="75">
        <v>62.8833333333333</v>
      </c>
      <c r="D3754" s="75">
        <v>69.0</v>
      </c>
      <c r="E3754" s="75">
        <v>79.7666666666667</v>
      </c>
    </row>
    <row r="3755" ht="15.75" customHeight="1">
      <c r="A3755" s="13">
        <v>42164.135416666664</v>
      </c>
      <c r="B3755" s="75">
        <v>55.0</v>
      </c>
      <c r="C3755" s="75">
        <v>62.6333333333333</v>
      </c>
      <c r="D3755" s="75">
        <v>69.0</v>
      </c>
      <c r="E3755" s="75">
        <v>79.2666666666667</v>
      </c>
    </row>
    <row r="3756" ht="15.75" customHeight="1">
      <c r="A3756" s="13">
        <v>42164.145833333336</v>
      </c>
      <c r="B3756" s="75">
        <v>55.0</v>
      </c>
      <c r="C3756" s="75">
        <v>62.3833333333333</v>
      </c>
      <c r="D3756" s="75">
        <v>69.0</v>
      </c>
      <c r="E3756" s="75">
        <v>78.7666666666667</v>
      </c>
    </row>
    <row r="3757" ht="15.75" customHeight="1">
      <c r="A3757" s="13">
        <v>42164.15625</v>
      </c>
      <c r="B3757" s="75">
        <v>55.0</v>
      </c>
      <c r="C3757" s="75">
        <v>62.1333333333333</v>
      </c>
      <c r="D3757" s="75">
        <v>69.0</v>
      </c>
      <c r="E3757" s="75">
        <v>78.2666666666667</v>
      </c>
    </row>
    <row r="3758" ht="15.75" customHeight="1">
      <c r="A3758" s="13">
        <v>42164.166666666664</v>
      </c>
      <c r="B3758" s="75">
        <v>54.9333333333333</v>
      </c>
      <c r="C3758" s="75">
        <v>61.8833333333333</v>
      </c>
      <c r="D3758" s="75">
        <v>68.8833333333333</v>
      </c>
      <c r="E3758" s="75">
        <v>78.0</v>
      </c>
    </row>
    <row r="3759" ht="15.75" customHeight="1">
      <c r="A3759" s="13">
        <v>42164.177083333336</v>
      </c>
      <c r="B3759" s="75">
        <v>54.6833333333333</v>
      </c>
      <c r="C3759" s="75">
        <v>61.6333333333333</v>
      </c>
      <c r="D3759" s="75">
        <v>68.6333333333333</v>
      </c>
      <c r="E3759" s="75">
        <v>78.0</v>
      </c>
    </row>
    <row r="3760" ht="15.75" customHeight="1">
      <c r="A3760" s="13">
        <v>42164.1875</v>
      </c>
      <c r="B3760" s="75">
        <v>54.4333333333333</v>
      </c>
      <c r="C3760" s="75">
        <v>61.3833333333333</v>
      </c>
      <c r="D3760" s="75">
        <v>68.3833333333333</v>
      </c>
      <c r="E3760" s="75">
        <v>78.0</v>
      </c>
    </row>
    <row r="3761" ht="15.75" customHeight="1">
      <c r="A3761" s="13">
        <v>42164.197916666664</v>
      </c>
      <c r="B3761" s="75">
        <v>54.1833333333333</v>
      </c>
      <c r="C3761" s="75">
        <v>61.1333333333333</v>
      </c>
      <c r="D3761" s="75">
        <v>68.1333333333333</v>
      </c>
      <c r="E3761" s="75">
        <v>78.0</v>
      </c>
    </row>
    <row r="3762" ht="15.75" customHeight="1">
      <c r="A3762" s="13">
        <v>42164.208333333336</v>
      </c>
      <c r="B3762" s="75">
        <v>54.1333333333333</v>
      </c>
      <c r="C3762" s="75">
        <v>61.2333333333333</v>
      </c>
      <c r="D3762" s="75">
        <v>68.0</v>
      </c>
      <c r="E3762" s="75">
        <v>78.2333333333333</v>
      </c>
    </row>
    <row r="3763" ht="15.75" customHeight="1">
      <c r="A3763" s="13">
        <v>42164.21875</v>
      </c>
      <c r="B3763" s="75">
        <v>54.6333333333333</v>
      </c>
      <c r="C3763" s="75">
        <v>61.7333333333333</v>
      </c>
      <c r="D3763" s="75">
        <v>68.0</v>
      </c>
      <c r="E3763" s="75">
        <v>78.7333333333333</v>
      </c>
    </row>
    <row r="3764" ht="15.75" customHeight="1">
      <c r="A3764" s="13">
        <v>42164.229166666664</v>
      </c>
      <c r="B3764" s="75">
        <v>55.1333333333333</v>
      </c>
      <c r="C3764" s="75">
        <v>62.2333333333333</v>
      </c>
      <c r="D3764" s="75">
        <v>68.0</v>
      </c>
      <c r="E3764" s="75">
        <v>79.2333333333333</v>
      </c>
    </row>
    <row r="3765" ht="15.75" customHeight="1">
      <c r="A3765" s="13">
        <v>42164.239583333336</v>
      </c>
      <c r="B3765" s="75">
        <v>55.6333333333333</v>
      </c>
      <c r="C3765" s="75">
        <v>62.7333333333333</v>
      </c>
      <c r="D3765" s="75">
        <v>68.0</v>
      </c>
      <c r="E3765" s="75">
        <v>79.7333333333333</v>
      </c>
    </row>
    <row r="3766" ht="15.75" customHeight="1">
      <c r="A3766" s="13">
        <v>42164.25</v>
      </c>
      <c r="B3766" s="75">
        <v>56.3333333333333</v>
      </c>
      <c r="C3766" s="75">
        <v>63.35</v>
      </c>
      <c r="D3766" s="75">
        <v>68.1166666666667</v>
      </c>
      <c r="E3766" s="75">
        <v>80.1166666666667</v>
      </c>
    </row>
    <row r="3767" ht="15.75" customHeight="1">
      <c r="A3767" s="13">
        <v>42164.260416666664</v>
      </c>
      <c r="B3767" s="75">
        <v>57.5833333333333</v>
      </c>
      <c r="C3767" s="75">
        <v>64.1</v>
      </c>
      <c r="D3767" s="75">
        <v>68.3666666666667</v>
      </c>
      <c r="E3767" s="75">
        <v>80.3666666666667</v>
      </c>
    </row>
    <row r="3768" ht="15.75" customHeight="1">
      <c r="A3768" s="13">
        <v>42164.270833333336</v>
      </c>
      <c r="B3768" s="75">
        <v>58.8333333333333</v>
      </c>
      <c r="C3768" s="75">
        <v>64.85</v>
      </c>
      <c r="D3768" s="75">
        <v>68.6166666666667</v>
      </c>
      <c r="E3768" s="75">
        <v>80.6166666666667</v>
      </c>
    </row>
    <row r="3769" ht="15.75" customHeight="1">
      <c r="A3769" s="13">
        <v>42164.28125</v>
      </c>
      <c r="B3769" s="75">
        <v>60.0833333333333</v>
      </c>
      <c r="C3769" s="75">
        <v>65.6</v>
      </c>
      <c r="D3769" s="75">
        <v>68.8666666666667</v>
      </c>
      <c r="E3769" s="75">
        <v>80.8666666666667</v>
      </c>
    </row>
    <row r="3770" ht="15.75" customHeight="1">
      <c r="A3770" s="13">
        <v>42164.291666666664</v>
      </c>
      <c r="B3770" s="75">
        <v>61.1333333333333</v>
      </c>
      <c r="C3770" s="75">
        <v>66.4666666666667</v>
      </c>
      <c r="D3770" s="75">
        <v>69.4666666666667</v>
      </c>
      <c r="E3770" s="75">
        <v>81.2333333333333</v>
      </c>
    </row>
    <row r="3771" ht="15.75" customHeight="1">
      <c r="A3771" s="13">
        <v>42164.302083333336</v>
      </c>
      <c r="B3771" s="75">
        <v>61.6333333333333</v>
      </c>
      <c r="C3771" s="75">
        <v>67.4666666666667</v>
      </c>
      <c r="D3771" s="75">
        <v>70.4666666666667</v>
      </c>
      <c r="E3771" s="75">
        <v>81.7333333333333</v>
      </c>
    </row>
    <row r="3772" ht="15.75" customHeight="1">
      <c r="A3772" s="13">
        <v>42164.3125</v>
      </c>
      <c r="B3772" s="75">
        <v>62.1333333333333</v>
      </c>
      <c r="C3772" s="75">
        <v>68.4666666666667</v>
      </c>
      <c r="D3772" s="75">
        <v>71.4666666666667</v>
      </c>
      <c r="E3772" s="75">
        <v>82.2333333333333</v>
      </c>
    </row>
    <row r="3773" ht="15.75" customHeight="1">
      <c r="A3773" s="13">
        <v>42164.322916666664</v>
      </c>
      <c r="B3773" s="75">
        <v>62.6333333333333</v>
      </c>
      <c r="C3773" s="75">
        <v>69.4666666666667</v>
      </c>
      <c r="D3773" s="75">
        <v>72.4666666666667</v>
      </c>
      <c r="E3773" s="75">
        <v>82.7333333333333</v>
      </c>
    </row>
    <row r="3774" ht="15.75" customHeight="1">
      <c r="A3774" s="13">
        <v>42164.333333333336</v>
      </c>
      <c r="B3774" s="75">
        <v>63.2</v>
      </c>
      <c r="C3774" s="75">
        <v>70.35</v>
      </c>
      <c r="D3774" s="75">
        <v>73.5833333333333</v>
      </c>
      <c r="E3774" s="75">
        <v>83.2333333333333</v>
      </c>
    </row>
    <row r="3775" ht="15.75" customHeight="1">
      <c r="A3775" s="13">
        <v>42164.34375</v>
      </c>
      <c r="B3775" s="75">
        <v>63.95</v>
      </c>
      <c r="C3775" s="75">
        <v>71.1</v>
      </c>
      <c r="D3775" s="75">
        <v>74.8333333333333</v>
      </c>
      <c r="E3775" s="75">
        <v>83.7333333333333</v>
      </c>
    </row>
    <row r="3776" ht="15.75" customHeight="1">
      <c r="A3776" s="13">
        <v>42164.354166666664</v>
      </c>
      <c r="B3776" s="75">
        <v>64.7</v>
      </c>
      <c r="C3776" s="75">
        <v>71.85</v>
      </c>
      <c r="D3776" s="75">
        <v>76.0833333333333</v>
      </c>
      <c r="E3776" s="75">
        <v>84.2333333333333</v>
      </c>
    </row>
    <row r="3777" ht="15.75" customHeight="1">
      <c r="A3777" s="13">
        <v>42164.364583333336</v>
      </c>
      <c r="B3777" s="75">
        <v>65.45</v>
      </c>
      <c r="C3777" s="75">
        <v>72.6</v>
      </c>
      <c r="D3777" s="75">
        <v>77.3333333333333</v>
      </c>
      <c r="E3777" s="75">
        <v>84.7333333333333</v>
      </c>
    </row>
    <row r="3778" ht="15.75" customHeight="1">
      <c r="A3778" s="13">
        <v>42164.375</v>
      </c>
      <c r="B3778" s="75">
        <v>66.0666666666667</v>
      </c>
      <c r="C3778" s="75">
        <v>73.4666666666667</v>
      </c>
      <c r="D3778" s="75">
        <v>78.4666666666667</v>
      </c>
      <c r="E3778" s="75">
        <v>85.1166666666667</v>
      </c>
    </row>
    <row r="3779" ht="15.75" customHeight="1">
      <c r="A3779" s="13">
        <v>42164.385416666664</v>
      </c>
      <c r="B3779" s="75">
        <v>66.3166666666667</v>
      </c>
      <c r="C3779" s="75">
        <v>74.4666666666667</v>
      </c>
      <c r="D3779" s="75">
        <v>79.4666666666667</v>
      </c>
      <c r="E3779" s="75">
        <v>85.3666666666667</v>
      </c>
    </row>
    <row r="3780" ht="15.75" customHeight="1">
      <c r="A3780" s="13">
        <v>42164.395833333336</v>
      </c>
      <c r="B3780" s="75">
        <v>66.5666666666667</v>
      </c>
      <c r="C3780" s="75">
        <v>75.4666666666667</v>
      </c>
      <c r="D3780" s="75">
        <v>80.4666666666667</v>
      </c>
      <c r="E3780" s="75">
        <v>85.6166666666667</v>
      </c>
    </row>
    <row r="3781" ht="15.75" customHeight="1">
      <c r="A3781" s="13">
        <v>42164.40625</v>
      </c>
      <c r="B3781" s="75">
        <v>66.8166666666667</v>
      </c>
      <c r="C3781" s="75">
        <v>76.4666666666667</v>
      </c>
      <c r="D3781" s="75">
        <v>81.4666666666667</v>
      </c>
      <c r="E3781" s="75">
        <v>85.8666666666667</v>
      </c>
    </row>
    <row r="3782" ht="15.75" customHeight="1">
      <c r="A3782" s="13">
        <v>42164.416666666664</v>
      </c>
      <c r="B3782" s="75">
        <v>67.0666666666667</v>
      </c>
      <c r="C3782" s="75">
        <v>77.2333333333333</v>
      </c>
      <c r="D3782" s="75">
        <v>82.2333333333333</v>
      </c>
      <c r="E3782" s="75">
        <v>86.0</v>
      </c>
    </row>
    <row r="3783" ht="15.75" customHeight="1">
      <c r="A3783" s="13">
        <v>42164.427083333336</v>
      </c>
      <c r="B3783" s="75">
        <v>67.3166666666667</v>
      </c>
      <c r="C3783" s="75">
        <v>77.7333333333333</v>
      </c>
      <c r="D3783" s="75">
        <v>82.7333333333333</v>
      </c>
      <c r="E3783" s="75">
        <v>86.0</v>
      </c>
    </row>
    <row r="3784" ht="15.75" customHeight="1">
      <c r="A3784" s="13">
        <v>42164.4375</v>
      </c>
      <c r="B3784" s="75">
        <v>67.5666666666667</v>
      </c>
      <c r="C3784" s="75">
        <v>78.2333333333333</v>
      </c>
      <c r="D3784" s="75">
        <v>83.2333333333333</v>
      </c>
      <c r="E3784" s="75">
        <v>86.0</v>
      </c>
    </row>
    <row r="3785" ht="15.75" customHeight="1">
      <c r="A3785" s="13">
        <v>42164.447916666664</v>
      </c>
      <c r="B3785" s="75">
        <v>67.8166666666667</v>
      </c>
      <c r="C3785" s="75">
        <v>78.7333333333333</v>
      </c>
      <c r="D3785" s="75">
        <v>83.7333333333333</v>
      </c>
      <c r="E3785" s="75">
        <v>86.0</v>
      </c>
    </row>
    <row r="3786" ht="15.75" customHeight="1">
      <c r="A3786" s="13">
        <v>42164.458333333336</v>
      </c>
      <c r="B3786" s="75">
        <v>68.1333333333333</v>
      </c>
      <c r="C3786" s="75">
        <v>79.2333333333333</v>
      </c>
      <c r="D3786" s="75">
        <v>84.2333333333333</v>
      </c>
      <c r="E3786" s="75">
        <v>86.2333333333333</v>
      </c>
    </row>
    <row r="3787" ht="15.75" customHeight="1">
      <c r="A3787" s="13">
        <v>42164.46875</v>
      </c>
      <c r="B3787" s="75">
        <v>68.6333333333333</v>
      </c>
      <c r="C3787" s="75">
        <v>79.7333333333333</v>
      </c>
      <c r="D3787" s="75">
        <v>84.7333333333333</v>
      </c>
      <c r="E3787" s="75">
        <v>86.7333333333333</v>
      </c>
    </row>
    <row r="3788" ht="15.75" customHeight="1">
      <c r="A3788" s="13">
        <v>42164.479166666664</v>
      </c>
      <c r="B3788" s="75">
        <v>69.1333333333333</v>
      </c>
      <c r="C3788" s="75">
        <v>80.2333333333333</v>
      </c>
      <c r="D3788" s="75">
        <v>85.2333333333333</v>
      </c>
      <c r="E3788" s="75">
        <v>87.2333333333333</v>
      </c>
    </row>
    <row r="3789" ht="15.75" customHeight="1">
      <c r="A3789" s="13">
        <v>42164.489583333336</v>
      </c>
      <c r="B3789" s="75">
        <v>69.6333333333333</v>
      </c>
      <c r="C3789" s="75">
        <v>80.7333333333333</v>
      </c>
      <c r="D3789" s="75">
        <v>85.7333333333333</v>
      </c>
      <c r="E3789" s="75">
        <v>87.7333333333333</v>
      </c>
    </row>
    <row r="3790" ht="15.75" customHeight="1">
      <c r="A3790" s="13">
        <v>42164.5</v>
      </c>
      <c r="B3790" s="75">
        <v>70.2666666666667</v>
      </c>
      <c r="C3790" s="75">
        <v>81.1166666666667</v>
      </c>
      <c r="D3790" s="75">
        <v>86.35</v>
      </c>
      <c r="E3790" s="75">
        <v>88.0</v>
      </c>
    </row>
    <row r="3791" ht="15.75" customHeight="1">
      <c r="A3791" s="13">
        <v>42164.510416666664</v>
      </c>
      <c r="B3791" s="75">
        <v>71.2666666666667</v>
      </c>
      <c r="C3791" s="75">
        <v>81.3666666666667</v>
      </c>
      <c r="D3791" s="75">
        <v>87.1</v>
      </c>
      <c r="E3791" s="75">
        <v>88.0</v>
      </c>
    </row>
    <row r="3792" ht="15.75" customHeight="1">
      <c r="A3792" s="13">
        <v>42164.520833333336</v>
      </c>
      <c r="B3792" s="75">
        <v>72.2666666666667</v>
      </c>
      <c r="C3792" s="75">
        <v>81.6166666666667</v>
      </c>
      <c r="D3792" s="75">
        <v>87.85</v>
      </c>
      <c r="E3792" s="75">
        <v>88.0</v>
      </c>
    </row>
    <row r="3793" ht="15.75" customHeight="1">
      <c r="A3793" s="13">
        <v>42164.53125</v>
      </c>
      <c r="B3793" s="75">
        <v>73.2666666666667</v>
      </c>
      <c r="C3793" s="75">
        <v>81.8666666666667</v>
      </c>
      <c r="D3793" s="75">
        <v>88.6</v>
      </c>
      <c r="E3793" s="75">
        <v>88.0</v>
      </c>
    </row>
    <row r="3794" ht="15.75" customHeight="1">
      <c r="A3794" s="13">
        <v>42164.541666666664</v>
      </c>
      <c r="B3794" s="75">
        <v>74.0952380952381</v>
      </c>
      <c r="C3794" s="75">
        <v>82.2333333333333</v>
      </c>
      <c r="D3794" s="75">
        <v>89.2333333333333</v>
      </c>
      <c r="E3794" s="75">
        <v>88.2413793103448</v>
      </c>
    </row>
    <row r="3795" ht="15.75" customHeight="1">
      <c r="A3795" s="13">
        <v>42164.552083333336</v>
      </c>
      <c r="B3795" s="75">
        <v>74.4523809523809</v>
      </c>
      <c r="C3795" s="75">
        <v>82.7333333333333</v>
      </c>
      <c r="D3795" s="75">
        <v>89.7333333333333</v>
      </c>
      <c r="E3795" s="75">
        <v>88.7586206896552</v>
      </c>
    </row>
    <row r="3796" ht="15.75" customHeight="1">
      <c r="A3796" s="13">
        <v>42164.5625</v>
      </c>
      <c r="B3796" s="75">
        <v>74.8095238095238</v>
      </c>
      <c r="C3796" s="75">
        <v>83.2333333333333</v>
      </c>
      <c r="D3796" s="75">
        <v>90.2333333333333</v>
      </c>
      <c r="E3796" s="75">
        <v>89.2758620689655</v>
      </c>
    </row>
    <row r="3797" ht="15.75" customHeight="1">
      <c r="A3797" s="13">
        <v>42164.572916666664</v>
      </c>
      <c r="B3797" s="75">
        <v>74.6111111111111</v>
      </c>
      <c r="C3797" s="75">
        <v>83.7333333333333</v>
      </c>
      <c r="D3797" s="75">
        <v>90.7333333333333</v>
      </c>
      <c r="E3797" s="75">
        <v>89.7931034482759</v>
      </c>
    </row>
    <row r="3798" ht="15.75" customHeight="1">
      <c r="A3798" s="13">
        <v>42164.583333333336</v>
      </c>
      <c r="B3798" s="75">
        <v>73.9333333333333</v>
      </c>
      <c r="C3798" s="75">
        <v>84.0</v>
      </c>
      <c r="D3798" s="75">
        <v>91.0</v>
      </c>
      <c r="E3798" s="75">
        <v>88.8833333333333</v>
      </c>
    </row>
    <row r="3799" ht="15.75" customHeight="1">
      <c r="A3799" s="13">
        <v>42164.59375</v>
      </c>
      <c r="B3799" s="75">
        <v>73.6833333333333</v>
      </c>
      <c r="C3799" s="75">
        <v>84.0</v>
      </c>
      <c r="D3799" s="75">
        <v>91.0</v>
      </c>
      <c r="E3799" s="75">
        <v>88.6333333333333</v>
      </c>
    </row>
    <row r="3800" ht="15.75" customHeight="1">
      <c r="A3800" s="13">
        <v>42164.604166666664</v>
      </c>
      <c r="B3800" s="75">
        <v>73.4333333333333</v>
      </c>
      <c r="C3800" s="75">
        <v>84.0</v>
      </c>
      <c r="D3800" s="75">
        <v>91.0</v>
      </c>
      <c r="E3800" s="75">
        <v>88.3833333333333</v>
      </c>
    </row>
    <row r="3801" ht="15.75" customHeight="1">
      <c r="A3801" s="13">
        <v>42164.614583333336</v>
      </c>
      <c r="B3801" s="75">
        <v>73.1833333333333</v>
      </c>
      <c r="C3801" s="75">
        <v>84.0</v>
      </c>
      <c r="D3801" s="75">
        <v>91.0</v>
      </c>
      <c r="E3801" s="75">
        <v>88.1333333333333</v>
      </c>
    </row>
    <row r="3802" ht="15.75" customHeight="1">
      <c r="A3802" s="13">
        <v>42164.625</v>
      </c>
      <c r="B3802" s="75">
        <v>72.3793103448276</v>
      </c>
      <c r="C3802" s="75">
        <v>82.9347826086957</v>
      </c>
      <c r="D3802" s="75">
        <v>91.0</v>
      </c>
      <c r="E3802" s="75">
        <v>89.0</v>
      </c>
    </row>
    <row r="3803" ht="15.75" customHeight="1">
      <c r="A3803" s="13">
        <v>42164.635416666664</v>
      </c>
      <c r="B3803" s="75">
        <v>70.051724137931</v>
      </c>
      <c r="C3803" s="75">
        <v>80.6521739130435</v>
      </c>
      <c r="D3803" s="75">
        <v>91.0</v>
      </c>
      <c r="E3803" s="75">
        <v>88.7169811320755</v>
      </c>
    </row>
    <row r="3804" ht="15.75" customHeight="1">
      <c r="A3804" s="13">
        <v>42164.645833333336</v>
      </c>
      <c r="B3804" s="75">
        <v>67.7241379310345</v>
      </c>
      <c r="C3804" s="75">
        <v>78.3695652173913</v>
      </c>
      <c r="D3804" s="75">
        <v>91.0</v>
      </c>
      <c r="E3804" s="75">
        <v>88.4339622641509</v>
      </c>
    </row>
    <row r="3805" ht="15.75" customHeight="1">
      <c r="A3805" s="13">
        <v>42164.65625</v>
      </c>
      <c r="B3805" s="75">
        <v>65.3965517241379</v>
      </c>
      <c r="C3805" s="75">
        <v>76.5714285714286</v>
      </c>
      <c r="D3805" s="75">
        <v>91.0</v>
      </c>
      <c r="E3805" s="75">
        <v>88.1509433962264</v>
      </c>
    </row>
    <row r="3806" ht="15.75" customHeight="1">
      <c r="A3806" s="13">
        <v>42164.666666666664</v>
      </c>
      <c r="B3806" s="75">
        <v>66.0666666666667</v>
      </c>
      <c r="C3806" s="75">
        <v>75.0666666666667</v>
      </c>
      <c r="D3806" s="75">
        <v>90.8833333333333</v>
      </c>
      <c r="E3806" s="75">
        <v>87.65</v>
      </c>
    </row>
    <row r="3807" ht="15.75" customHeight="1">
      <c r="A3807" s="13">
        <v>42164.677083333336</v>
      </c>
      <c r="B3807" s="75">
        <v>66.3166666666667</v>
      </c>
      <c r="C3807" s="75">
        <v>73.0666666666667</v>
      </c>
      <c r="D3807" s="75">
        <v>90.6333333333333</v>
      </c>
      <c r="E3807" s="75">
        <v>86.9</v>
      </c>
    </row>
    <row r="3808" ht="15.75" customHeight="1">
      <c r="A3808" s="13">
        <v>42164.6875</v>
      </c>
      <c r="B3808" s="75">
        <v>66.5666666666667</v>
      </c>
      <c r="C3808" s="75">
        <v>71.0666666666667</v>
      </c>
      <c r="D3808" s="75">
        <v>90.3833333333333</v>
      </c>
      <c r="E3808" s="75">
        <v>86.15</v>
      </c>
    </row>
    <row r="3809" ht="15.75" customHeight="1">
      <c r="A3809" s="13">
        <v>42164.697916666664</v>
      </c>
      <c r="B3809" s="75">
        <v>66.8166666666667</v>
      </c>
      <c r="C3809" s="75">
        <v>69.0666666666667</v>
      </c>
      <c r="D3809" s="75">
        <v>90.1333333333333</v>
      </c>
      <c r="E3809" s="75">
        <v>85.4</v>
      </c>
    </row>
    <row r="3810" ht="15.75" customHeight="1">
      <c r="A3810" s="13">
        <v>42164.708333333336</v>
      </c>
      <c r="B3810" s="75">
        <v>66.9333333333333</v>
      </c>
      <c r="C3810" s="75">
        <v>68.1166666666667</v>
      </c>
      <c r="D3810" s="75">
        <v>89.8833333333333</v>
      </c>
      <c r="E3810" s="75">
        <v>85.0</v>
      </c>
    </row>
    <row r="3811" ht="15.75" customHeight="1">
      <c r="A3811" s="13">
        <v>42164.71875</v>
      </c>
      <c r="B3811" s="75">
        <v>66.6833333333333</v>
      </c>
      <c r="C3811" s="75">
        <v>68.3666666666667</v>
      </c>
      <c r="D3811" s="75">
        <v>89.6333333333333</v>
      </c>
      <c r="E3811" s="75">
        <v>85.0</v>
      </c>
    </row>
    <row r="3812" ht="15.75" customHeight="1">
      <c r="A3812" s="13">
        <v>42164.729166666664</v>
      </c>
      <c r="B3812" s="75">
        <v>66.4333333333333</v>
      </c>
      <c r="C3812" s="75">
        <v>68.6166666666667</v>
      </c>
      <c r="D3812" s="75">
        <v>89.3833333333333</v>
      </c>
      <c r="E3812" s="75">
        <v>85.0</v>
      </c>
    </row>
    <row r="3813" ht="15.75" customHeight="1">
      <c r="A3813" s="13">
        <v>42164.739583333336</v>
      </c>
      <c r="B3813" s="75">
        <v>66.1833333333333</v>
      </c>
      <c r="C3813" s="75">
        <v>68.8666666666667</v>
      </c>
      <c r="D3813" s="75">
        <v>89.1333333333333</v>
      </c>
      <c r="E3813" s="75">
        <v>85.0</v>
      </c>
    </row>
    <row r="3814" ht="15.75" customHeight="1">
      <c r="A3814" s="13">
        <v>42164.75</v>
      </c>
      <c r="B3814" s="75">
        <v>66.0666666666667</v>
      </c>
      <c r="C3814" s="75">
        <v>69.1166666666667</v>
      </c>
      <c r="D3814" s="75">
        <v>88.65</v>
      </c>
      <c r="E3814" s="75">
        <v>84.7666666666667</v>
      </c>
    </row>
    <row r="3815" ht="15.75" customHeight="1">
      <c r="A3815" s="13">
        <v>42164.760416666664</v>
      </c>
      <c r="B3815" s="75">
        <v>66.3166666666667</v>
      </c>
      <c r="C3815" s="75">
        <v>69.3666666666667</v>
      </c>
      <c r="D3815" s="75">
        <v>87.9</v>
      </c>
      <c r="E3815" s="75">
        <v>84.2666666666667</v>
      </c>
    </row>
    <row r="3816" ht="15.75" customHeight="1">
      <c r="A3816" s="13">
        <v>42164.770833333336</v>
      </c>
      <c r="B3816" s="75">
        <v>66.5666666666667</v>
      </c>
      <c r="C3816" s="75">
        <v>69.6166666666667</v>
      </c>
      <c r="D3816" s="75">
        <v>87.15</v>
      </c>
      <c r="E3816" s="75">
        <v>83.7666666666667</v>
      </c>
    </row>
    <row r="3817" ht="15.75" customHeight="1">
      <c r="A3817" s="13">
        <v>42164.78125</v>
      </c>
      <c r="B3817" s="75">
        <v>66.8166666666667</v>
      </c>
      <c r="C3817" s="75">
        <v>69.8666666666667</v>
      </c>
      <c r="D3817" s="75">
        <v>86.4</v>
      </c>
      <c r="E3817" s="75">
        <v>83.2666666666667</v>
      </c>
    </row>
    <row r="3818" ht="15.75" customHeight="1">
      <c r="A3818" s="13">
        <v>42164.791666666664</v>
      </c>
      <c r="B3818" s="75">
        <v>66.9333333333333</v>
      </c>
      <c r="C3818" s="75">
        <v>70.1166666666667</v>
      </c>
      <c r="D3818" s="75">
        <v>85.7666666666667</v>
      </c>
      <c r="E3818" s="75">
        <v>82.8833333333333</v>
      </c>
    </row>
    <row r="3819" ht="15.75" customHeight="1">
      <c r="A3819" s="13">
        <v>42164.802083333336</v>
      </c>
      <c r="B3819" s="75">
        <v>66.6833333333333</v>
      </c>
      <c r="C3819" s="75">
        <v>70.3666666666667</v>
      </c>
      <c r="D3819" s="75">
        <v>85.2666666666667</v>
      </c>
      <c r="E3819" s="75">
        <v>82.6333333333333</v>
      </c>
    </row>
    <row r="3820" ht="15.75" customHeight="1">
      <c r="A3820" s="13">
        <v>42164.8125</v>
      </c>
      <c r="B3820" s="75">
        <v>66.4333333333333</v>
      </c>
      <c r="C3820" s="75">
        <v>70.6166666666667</v>
      </c>
      <c r="D3820" s="75">
        <v>84.7666666666667</v>
      </c>
      <c r="E3820" s="75">
        <v>82.3833333333333</v>
      </c>
    </row>
    <row r="3821" ht="15.75" customHeight="1">
      <c r="A3821" s="13">
        <v>42164.822916666664</v>
      </c>
      <c r="B3821" s="75">
        <v>66.1833333333333</v>
      </c>
      <c r="C3821" s="75">
        <v>70.8666666666667</v>
      </c>
      <c r="D3821" s="75">
        <v>84.2666666666667</v>
      </c>
      <c r="E3821" s="75">
        <v>82.1333333333333</v>
      </c>
    </row>
    <row r="3822" ht="15.75" customHeight="1">
      <c r="A3822" s="13">
        <v>42164.833333333336</v>
      </c>
      <c r="B3822" s="75">
        <v>66.0</v>
      </c>
      <c r="C3822" s="75">
        <v>71.0</v>
      </c>
      <c r="D3822" s="75">
        <v>83.8833333333333</v>
      </c>
      <c r="E3822" s="75">
        <v>81.7666666666667</v>
      </c>
    </row>
    <row r="3823" ht="15.75" customHeight="1">
      <c r="A3823" s="13">
        <v>42164.84375</v>
      </c>
      <c r="B3823" s="75">
        <v>66.0</v>
      </c>
      <c r="C3823" s="75">
        <v>71.0</v>
      </c>
      <c r="D3823" s="75">
        <v>83.6333333333333</v>
      </c>
      <c r="E3823" s="75">
        <v>81.2666666666667</v>
      </c>
    </row>
    <row r="3824" ht="15.75" customHeight="1">
      <c r="A3824" s="13">
        <v>42164.854166666664</v>
      </c>
      <c r="B3824" s="75">
        <v>66.0</v>
      </c>
      <c r="C3824" s="75">
        <v>71.0</v>
      </c>
      <c r="D3824" s="75">
        <v>83.3833333333333</v>
      </c>
      <c r="E3824" s="75">
        <v>80.7666666666667</v>
      </c>
    </row>
    <row r="3825" ht="15.75" customHeight="1">
      <c r="A3825" s="13">
        <v>42164.864583333336</v>
      </c>
      <c r="B3825" s="75">
        <v>66.0</v>
      </c>
      <c r="C3825" s="75">
        <v>71.0</v>
      </c>
      <c r="D3825" s="75">
        <v>83.1333333333333</v>
      </c>
      <c r="E3825" s="75">
        <v>80.2666666666667</v>
      </c>
    </row>
    <row r="3826" ht="15.75" customHeight="1">
      <c r="A3826" s="13">
        <v>42164.875</v>
      </c>
      <c r="B3826" s="75">
        <v>65.8666666666667</v>
      </c>
      <c r="C3826" s="75">
        <v>71.1166666666667</v>
      </c>
      <c r="D3826" s="75">
        <v>82.1833333333333</v>
      </c>
      <c r="E3826" s="75">
        <v>79.8833333333333</v>
      </c>
    </row>
    <row r="3827" ht="15.75" customHeight="1">
      <c r="A3827" s="13">
        <v>42164.885416666664</v>
      </c>
      <c r="B3827" s="75">
        <v>65.3666666666667</v>
      </c>
      <c r="C3827" s="75">
        <v>71.3666666666667</v>
      </c>
      <c r="D3827" s="75">
        <v>80.4333333333333</v>
      </c>
      <c r="E3827" s="75">
        <v>79.6333333333333</v>
      </c>
    </row>
    <row r="3828" ht="15.75" customHeight="1">
      <c r="A3828" s="13">
        <v>42164.895833333336</v>
      </c>
      <c r="B3828" s="75">
        <v>64.8666666666667</v>
      </c>
      <c r="C3828" s="75">
        <v>71.6166666666667</v>
      </c>
      <c r="D3828" s="75">
        <v>78.6833333333333</v>
      </c>
      <c r="E3828" s="75">
        <v>79.3833333333333</v>
      </c>
    </row>
    <row r="3829" ht="15.75" customHeight="1">
      <c r="A3829" s="13">
        <v>42164.90625</v>
      </c>
      <c r="B3829" s="75">
        <v>64.3666666666667</v>
      </c>
      <c r="C3829" s="75">
        <v>71.8666666666667</v>
      </c>
      <c r="D3829" s="75">
        <v>76.9333333333333</v>
      </c>
      <c r="E3829" s="75">
        <v>79.1333333333333</v>
      </c>
    </row>
    <row r="3830" ht="15.75" customHeight="1">
      <c r="A3830" s="13">
        <v>42164.916666666664</v>
      </c>
      <c r="B3830" s="75">
        <v>64.0</v>
      </c>
      <c r="C3830" s="75">
        <v>72.1166666666667</v>
      </c>
      <c r="D3830" s="75">
        <v>75.7666666666667</v>
      </c>
      <c r="E3830" s="75">
        <v>78.8833333333333</v>
      </c>
    </row>
    <row r="3831" ht="15.75" customHeight="1">
      <c r="A3831" s="13">
        <v>42164.927083333336</v>
      </c>
      <c r="B3831" s="75">
        <v>64.0</v>
      </c>
      <c r="C3831" s="75">
        <v>72.3666666666667</v>
      </c>
      <c r="D3831" s="75">
        <v>75.2666666666667</v>
      </c>
      <c r="E3831" s="75">
        <v>78.6333333333333</v>
      </c>
    </row>
    <row r="3832" ht="15.75" customHeight="1">
      <c r="A3832" s="13">
        <v>42164.9375</v>
      </c>
      <c r="B3832" s="75">
        <v>64.0</v>
      </c>
      <c r="C3832" s="75">
        <v>72.6166666666667</v>
      </c>
      <c r="D3832" s="75">
        <v>74.7666666666667</v>
      </c>
      <c r="E3832" s="75">
        <v>78.3833333333333</v>
      </c>
    </row>
    <row r="3833" ht="15.75" customHeight="1">
      <c r="A3833" s="13">
        <v>42164.947916666664</v>
      </c>
      <c r="B3833" s="75">
        <v>64.0</v>
      </c>
      <c r="C3833" s="75">
        <v>72.8666666666667</v>
      </c>
      <c r="D3833" s="75">
        <v>74.2666666666667</v>
      </c>
      <c r="E3833" s="75">
        <v>78.1333333333333</v>
      </c>
    </row>
    <row r="3834" ht="15.75" customHeight="1">
      <c r="A3834" s="13">
        <v>42164.958333333336</v>
      </c>
      <c r="B3834" s="75">
        <v>64.0666666666667</v>
      </c>
      <c r="C3834" s="75">
        <v>72.7666666666667</v>
      </c>
      <c r="D3834" s="75">
        <v>73.8833333333333</v>
      </c>
      <c r="E3834" s="75">
        <v>78.0</v>
      </c>
    </row>
    <row r="3835" ht="15.75" customHeight="1">
      <c r="A3835" s="13">
        <v>42164.96875</v>
      </c>
      <c r="B3835" s="75">
        <v>64.3166666666667</v>
      </c>
      <c r="C3835" s="75">
        <v>72.2666666666667</v>
      </c>
      <c r="D3835" s="75">
        <v>73.6333333333333</v>
      </c>
      <c r="E3835" s="75">
        <v>78.0</v>
      </c>
    </row>
    <row r="3836" ht="15.75" customHeight="1">
      <c r="A3836" s="13">
        <v>42164.979166666664</v>
      </c>
      <c r="B3836" s="75">
        <v>64.5666666666667</v>
      </c>
      <c r="C3836" s="75">
        <v>71.7666666666667</v>
      </c>
      <c r="D3836" s="75">
        <v>73.3833333333333</v>
      </c>
      <c r="E3836" s="75">
        <v>78.0</v>
      </c>
    </row>
    <row r="3837" ht="15.75" customHeight="1">
      <c r="A3837" s="13">
        <v>42164.989583333336</v>
      </c>
      <c r="B3837" s="75">
        <v>64.8166666666667</v>
      </c>
      <c r="C3837" s="75">
        <v>71.2666666666667</v>
      </c>
      <c r="D3837" s="75">
        <v>73.1333333333333</v>
      </c>
      <c r="E3837" s="75">
        <v>78.0</v>
      </c>
    </row>
    <row r="3838" ht="15.75" customHeight="1">
      <c r="A3838" s="13">
        <v>42165.0</v>
      </c>
      <c r="B3838" s="75">
        <v>64.9310344827586</v>
      </c>
      <c r="C3838" s="75">
        <v>71.0</v>
      </c>
      <c r="D3838" s="75">
        <v>73.0</v>
      </c>
      <c r="E3838" s="75">
        <v>77.8833333333333</v>
      </c>
    </row>
    <row r="3839" ht="15.75" customHeight="1">
      <c r="A3839" s="13">
        <v>42165.010416666664</v>
      </c>
      <c r="B3839" s="75">
        <v>64.6724137931034</v>
      </c>
      <c r="C3839" s="75">
        <v>71.0</v>
      </c>
      <c r="D3839" s="75">
        <v>73.0</v>
      </c>
      <c r="E3839" s="75">
        <v>77.6333333333333</v>
      </c>
    </row>
    <row r="3840" ht="15.75" customHeight="1">
      <c r="A3840" s="13">
        <v>42165.020833333336</v>
      </c>
      <c r="B3840" s="75">
        <v>64.4137931034483</v>
      </c>
      <c r="C3840" s="75">
        <v>71.0</v>
      </c>
      <c r="D3840" s="75">
        <v>73.0</v>
      </c>
      <c r="E3840" s="75">
        <v>77.3833333333333</v>
      </c>
    </row>
    <row r="3841" ht="15.75" customHeight="1">
      <c r="A3841" s="13">
        <v>42165.03125</v>
      </c>
      <c r="B3841" s="75">
        <v>64.1551724137931</v>
      </c>
      <c r="C3841" s="75">
        <v>71.0</v>
      </c>
      <c r="D3841" s="75">
        <v>73.0</v>
      </c>
      <c r="E3841" s="75">
        <v>77.1333333333333</v>
      </c>
    </row>
    <row r="3842" ht="15.75" customHeight="1">
      <c r="A3842" s="13">
        <v>42165.041666666664</v>
      </c>
      <c r="B3842" s="75">
        <v>63.0</v>
      </c>
      <c r="C3842" s="75">
        <v>71.0</v>
      </c>
      <c r="D3842" s="75">
        <v>72.7666666666667</v>
      </c>
      <c r="E3842" s="75">
        <v>76.65</v>
      </c>
    </row>
    <row r="3843" ht="15.75" customHeight="1">
      <c r="A3843" s="13">
        <v>42165.052083333336</v>
      </c>
      <c r="B3843" s="75">
        <v>63.0</v>
      </c>
      <c r="C3843" s="75">
        <v>71.0</v>
      </c>
      <c r="D3843" s="75">
        <v>72.2666666666667</v>
      </c>
      <c r="E3843" s="75">
        <v>75.9</v>
      </c>
    </row>
    <row r="3844" ht="15.75" customHeight="1">
      <c r="A3844" s="13">
        <v>42165.0625</v>
      </c>
      <c r="B3844" s="75">
        <v>63.0</v>
      </c>
      <c r="C3844" s="75">
        <v>71.0</v>
      </c>
      <c r="D3844" s="75">
        <v>71.7666666666667</v>
      </c>
      <c r="E3844" s="75">
        <v>75.15</v>
      </c>
    </row>
    <row r="3845" ht="15.75" customHeight="1">
      <c r="A3845" s="13">
        <v>42165.072916666664</v>
      </c>
      <c r="B3845" s="75">
        <v>63.0</v>
      </c>
      <c r="C3845" s="75">
        <v>71.0</v>
      </c>
      <c r="D3845" s="75">
        <v>71.2666666666667</v>
      </c>
      <c r="E3845" s="75">
        <v>74.4</v>
      </c>
    </row>
    <row r="3846" ht="15.75" customHeight="1">
      <c r="A3846" s="13">
        <v>42165.083333333336</v>
      </c>
      <c r="B3846" s="75">
        <v>62.8</v>
      </c>
      <c r="C3846" s="75">
        <v>71.0</v>
      </c>
      <c r="D3846" s="75">
        <v>71.0</v>
      </c>
      <c r="E3846" s="75">
        <v>74.0</v>
      </c>
    </row>
    <row r="3847" ht="15.75" customHeight="1">
      <c r="A3847" s="13">
        <v>42165.09375</v>
      </c>
      <c r="B3847" s="75">
        <v>62.05</v>
      </c>
      <c r="C3847" s="75">
        <v>71.0</v>
      </c>
      <c r="D3847" s="75">
        <v>71.0</v>
      </c>
      <c r="E3847" s="75">
        <v>74.0</v>
      </c>
    </row>
    <row r="3848" ht="15.75" customHeight="1">
      <c r="A3848" s="13">
        <v>42165.104166666664</v>
      </c>
      <c r="B3848" s="75">
        <v>61.3</v>
      </c>
      <c r="C3848" s="75">
        <v>71.0</v>
      </c>
      <c r="D3848" s="75">
        <v>71.0</v>
      </c>
      <c r="E3848" s="75">
        <v>74.0</v>
      </c>
    </row>
    <row r="3849" ht="15.75" customHeight="1">
      <c r="A3849" s="13">
        <v>42165.114583333336</v>
      </c>
      <c r="B3849" s="75">
        <v>60.55</v>
      </c>
      <c r="C3849" s="75">
        <v>71.0</v>
      </c>
      <c r="D3849" s="75">
        <v>71.0</v>
      </c>
      <c r="E3849" s="75">
        <v>74.0</v>
      </c>
    </row>
    <row r="3850" ht="15.75" customHeight="1">
      <c r="A3850" s="13">
        <v>42165.125</v>
      </c>
      <c r="B3850" s="75">
        <v>59.8666666666667</v>
      </c>
      <c r="C3850" s="75">
        <v>70.8833333333333</v>
      </c>
      <c r="D3850" s="75">
        <v>71.0</v>
      </c>
      <c r="E3850" s="75">
        <v>73.8833333333333</v>
      </c>
    </row>
    <row r="3851" ht="15.75" customHeight="1">
      <c r="A3851" s="13">
        <v>42165.135416666664</v>
      </c>
      <c r="B3851" s="75">
        <v>59.3666666666667</v>
      </c>
      <c r="C3851" s="75">
        <v>70.6333333333333</v>
      </c>
      <c r="D3851" s="75">
        <v>71.0</v>
      </c>
      <c r="E3851" s="75">
        <v>73.6333333333333</v>
      </c>
    </row>
    <row r="3852" ht="15.75" customHeight="1">
      <c r="A3852" s="13">
        <v>42165.145833333336</v>
      </c>
      <c r="B3852" s="75">
        <v>58.8666666666667</v>
      </c>
      <c r="C3852" s="75">
        <v>70.3833333333333</v>
      </c>
      <c r="D3852" s="75">
        <v>71.0</v>
      </c>
      <c r="E3852" s="75">
        <v>73.3833333333333</v>
      </c>
    </row>
    <row r="3853" ht="15.75" customHeight="1">
      <c r="A3853" s="13">
        <v>42165.15625</v>
      </c>
      <c r="B3853" s="75">
        <v>58.3666666666667</v>
      </c>
      <c r="C3853" s="75">
        <v>70.1333333333333</v>
      </c>
      <c r="D3853" s="75">
        <v>71.0</v>
      </c>
      <c r="E3853" s="75">
        <v>73.1333333333333</v>
      </c>
    </row>
    <row r="3854" ht="15.75" customHeight="1">
      <c r="A3854" s="13">
        <v>42165.166666666664</v>
      </c>
      <c r="B3854" s="75">
        <v>58.0666666666667</v>
      </c>
      <c r="C3854" s="75">
        <v>69.5333333333333</v>
      </c>
      <c r="D3854" s="75">
        <v>70.8833333333333</v>
      </c>
      <c r="E3854" s="75">
        <v>73.1166666666667</v>
      </c>
    </row>
    <row r="3855" ht="15.75" customHeight="1">
      <c r="A3855" s="13">
        <v>42165.177083333336</v>
      </c>
      <c r="B3855" s="75">
        <v>58.3166666666667</v>
      </c>
      <c r="C3855" s="75">
        <v>68.5333333333333</v>
      </c>
      <c r="D3855" s="75">
        <v>70.6333333333333</v>
      </c>
      <c r="E3855" s="75">
        <v>73.3666666666667</v>
      </c>
    </row>
    <row r="3856" ht="15.75" customHeight="1">
      <c r="A3856" s="13">
        <v>42165.1875</v>
      </c>
      <c r="B3856" s="75">
        <v>58.5666666666667</v>
      </c>
      <c r="C3856" s="75">
        <v>67.5333333333333</v>
      </c>
      <c r="D3856" s="75">
        <v>70.3833333333333</v>
      </c>
      <c r="E3856" s="75">
        <v>73.6166666666667</v>
      </c>
    </row>
    <row r="3857" ht="15.75" customHeight="1">
      <c r="A3857" s="13">
        <v>42165.197916666664</v>
      </c>
      <c r="B3857" s="75">
        <v>58.8166666666667</v>
      </c>
      <c r="C3857" s="75">
        <v>66.5333333333333</v>
      </c>
      <c r="D3857" s="75">
        <v>70.1333333333333</v>
      </c>
      <c r="E3857" s="75">
        <v>73.8666666666667</v>
      </c>
    </row>
    <row r="3858" ht="15.75" customHeight="1">
      <c r="A3858" s="13">
        <v>42165.208333333336</v>
      </c>
      <c r="B3858" s="75">
        <v>59.0666666666667</v>
      </c>
      <c r="C3858" s="75">
        <v>65.7666666666667</v>
      </c>
      <c r="D3858" s="75">
        <v>69.8833333333333</v>
      </c>
      <c r="E3858" s="75">
        <v>74.0</v>
      </c>
    </row>
    <row r="3859" ht="15.75" customHeight="1">
      <c r="A3859" s="13">
        <v>42165.21875</v>
      </c>
      <c r="B3859" s="75">
        <v>59.3166666666667</v>
      </c>
      <c r="C3859" s="75">
        <v>65.2666666666667</v>
      </c>
      <c r="D3859" s="75">
        <v>69.6333333333333</v>
      </c>
      <c r="E3859" s="75">
        <v>74.0</v>
      </c>
    </row>
    <row r="3860" ht="15.75" customHeight="1">
      <c r="A3860" s="13">
        <v>42165.229166666664</v>
      </c>
      <c r="B3860" s="75">
        <v>59.5666666666667</v>
      </c>
      <c r="C3860" s="75">
        <v>64.7666666666667</v>
      </c>
      <c r="D3860" s="75">
        <v>69.3833333333333</v>
      </c>
      <c r="E3860" s="75">
        <v>74.0</v>
      </c>
    </row>
    <row r="3861" ht="15.75" customHeight="1">
      <c r="A3861" s="13">
        <v>42165.239583333336</v>
      </c>
      <c r="B3861" s="75">
        <v>59.8166666666667</v>
      </c>
      <c r="C3861" s="75">
        <v>64.2666666666667</v>
      </c>
      <c r="D3861" s="75">
        <v>69.1333333333333</v>
      </c>
      <c r="E3861" s="75">
        <v>74.0</v>
      </c>
    </row>
    <row r="3862" ht="15.75" customHeight="1">
      <c r="A3862" s="13">
        <v>42165.25</v>
      </c>
      <c r="B3862" s="75">
        <v>60.0</v>
      </c>
      <c r="C3862" s="75">
        <v>64.0</v>
      </c>
      <c r="D3862" s="75">
        <v>69.2333333333333</v>
      </c>
      <c r="E3862" s="75">
        <v>74.35</v>
      </c>
    </row>
    <row r="3863" ht="15.75" customHeight="1">
      <c r="A3863" s="13">
        <v>42165.260416666664</v>
      </c>
      <c r="B3863" s="75">
        <v>60.0</v>
      </c>
      <c r="C3863" s="75">
        <v>64.0</v>
      </c>
      <c r="D3863" s="75">
        <v>69.7333333333333</v>
      </c>
      <c r="E3863" s="75">
        <v>75.1</v>
      </c>
    </row>
    <row r="3864" ht="15.75" customHeight="1">
      <c r="A3864" s="13">
        <v>42165.270833333336</v>
      </c>
      <c r="B3864" s="75">
        <v>60.0</v>
      </c>
      <c r="C3864" s="75">
        <v>64.0</v>
      </c>
      <c r="D3864" s="75">
        <v>70.2333333333333</v>
      </c>
      <c r="E3864" s="75">
        <v>75.85</v>
      </c>
    </row>
    <row r="3865" ht="15.75" customHeight="1">
      <c r="A3865" s="13">
        <v>42165.28125</v>
      </c>
      <c r="B3865" s="75">
        <v>60.0</v>
      </c>
      <c r="C3865" s="75">
        <v>64.0</v>
      </c>
      <c r="D3865" s="75">
        <v>70.7333333333333</v>
      </c>
      <c r="E3865" s="75">
        <v>76.6</v>
      </c>
    </row>
    <row r="3866" ht="15.75" customHeight="1">
      <c r="A3866" s="13">
        <v>42165.291666666664</v>
      </c>
      <c r="B3866" s="75">
        <v>60.0666666666667</v>
      </c>
      <c r="C3866" s="75">
        <v>64.2333333333333</v>
      </c>
      <c r="D3866" s="75">
        <v>71.5833333333333</v>
      </c>
      <c r="E3866" s="75">
        <v>77.4666666666667</v>
      </c>
    </row>
    <row r="3867" ht="15.75" customHeight="1">
      <c r="A3867" s="13">
        <v>42165.302083333336</v>
      </c>
      <c r="B3867" s="75">
        <v>60.3166666666667</v>
      </c>
      <c r="C3867" s="75">
        <v>64.7333333333333</v>
      </c>
      <c r="D3867" s="75">
        <v>72.8333333333333</v>
      </c>
      <c r="E3867" s="75">
        <v>78.4666666666667</v>
      </c>
    </row>
    <row r="3868" ht="15.75" customHeight="1">
      <c r="A3868" s="13">
        <v>42165.3125</v>
      </c>
      <c r="B3868" s="75">
        <v>60.5666666666667</v>
      </c>
      <c r="C3868" s="75">
        <v>65.2333333333333</v>
      </c>
      <c r="D3868" s="75">
        <v>74.0833333333333</v>
      </c>
      <c r="E3868" s="75">
        <v>79.4666666666667</v>
      </c>
    </row>
    <row r="3869" ht="15.75" customHeight="1">
      <c r="A3869" s="13">
        <v>42165.322916666664</v>
      </c>
      <c r="B3869" s="75">
        <v>60.8166666666667</v>
      </c>
      <c r="C3869" s="75">
        <v>65.7333333333333</v>
      </c>
      <c r="D3869" s="75">
        <v>75.3333333333333</v>
      </c>
      <c r="E3869" s="75">
        <v>80.4666666666667</v>
      </c>
    </row>
    <row r="3870" ht="15.75" customHeight="1">
      <c r="A3870" s="13">
        <v>42165.333333333336</v>
      </c>
      <c r="B3870" s="75">
        <v>61.1333333333333</v>
      </c>
      <c r="C3870" s="75">
        <v>66.35</v>
      </c>
      <c r="D3870" s="75">
        <v>76.7</v>
      </c>
      <c r="E3870" s="75">
        <v>81.1166666666667</v>
      </c>
    </row>
    <row r="3871" ht="15.75" customHeight="1">
      <c r="A3871" s="13">
        <v>42165.34375</v>
      </c>
      <c r="B3871" s="75">
        <v>61.6333333333333</v>
      </c>
      <c r="C3871" s="75">
        <v>67.1</v>
      </c>
      <c r="D3871" s="75">
        <v>78.2</v>
      </c>
      <c r="E3871" s="75">
        <v>81.3666666666667</v>
      </c>
    </row>
    <row r="3872" ht="15.75" customHeight="1">
      <c r="A3872" s="13">
        <v>42165.354166666664</v>
      </c>
      <c r="B3872" s="75">
        <v>62.1333333333333</v>
      </c>
      <c r="C3872" s="75">
        <v>67.85</v>
      </c>
      <c r="D3872" s="75">
        <v>79.7</v>
      </c>
      <c r="E3872" s="75">
        <v>81.6166666666667</v>
      </c>
    </row>
    <row r="3873" ht="15.75" customHeight="1">
      <c r="A3873" s="13">
        <v>42165.364583333336</v>
      </c>
      <c r="B3873" s="75">
        <v>62.6333333333333</v>
      </c>
      <c r="C3873" s="75">
        <v>68.6</v>
      </c>
      <c r="D3873" s="75">
        <v>81.2</v>
      </c>
      <c r="E3873" s="75">
        <v>81.8666666666667</v>
      </c>
    </row>
    <row r="3874" ht="15.75" customHeight="1">
      <c r="A3874" s="13">
        <v>42165.375</v>
      </c>
      <c r="B3874" s="75">
        <v>63.1333333333333</v>
      </c>
      <c r="C3874" s="75">
        <v>69.2333333333333</v>
      </c>
      <c r="D3874" s="75">
        <v>82.4666666666667</v>
      </c>
      <c r="E3874" s="75">
        <v>82.2333333333333</v>
      </c>
    </row>
    <row r="3875" ht="15.75" customHeight="1">
      <c r="A3875" s="13">
        <v>42165.385416666664</v>
      </c>
      <c r="B3875" s="75">
        <v>63.6333333333333</v>
      </c>
      <c r="C3875" s="75">
        <v>69.7333333333333</v>
      </c>
      <c r="D3875" s="75">
        <v>83.4666666666667</v>
      </c>
      <c r="E3875" s="75">
        <v>82.7333333333333</v>
      </c>
    </row>
    <row r="3876" ht="15.75" customHeight="1">
      <c r="A3876" s="13">
        <v>42165.395833333336</v>
      </c>
      <c r="B3876" s="75">
        <v>64.1333333333333</v>
      </c>
      <c r="C3876" s="75">
        <v>70.2333333333333</v>
      </c>
      <c r="D3876" s="75">
        <v>84.4666666666667</v>
      </c>
      <c r="E3876" s="75">
        <v>83.2333333333333</v>
      </c>
    </row>
    <row r="3877" ht="15.75" customHeight="1">
      <c r="A3877" s="13">
        <v>42165.40625</v>
      </c>
      <c r="B3877" s="75">
        <v>64.6333333333333</v>
      </c>
      <c r="C3877" s="75">
        <v>70.7333333333333</v>
      </c>
      <c r="D3877" s="75">
        <v>85.4666666666667</v>
      </c>
      <c r="E3877" s="75">
        <v>83.7333333333333</v>
      </c>
    </row>
    <row r="3878" ht="15.75" customHeight="1">
      <c r="A3878" s="13">
        <v>42165.416666666664</v>
      </c>
      <c r="B3878" s="75">
        <v>65.0666666666667</v>
      </c>
      <c r="C3878" s="75">
        <v>71.2333333333333</v>
      </c>
      <c r="D3878" s="75">
        <v>86.2333333333333</v>
      </c>
      <c r="E3878" s="75">
        <v>84.1166666666667</v>
      </c>
    </row>
    <row r="3879" ht="15.75" customHeight="1">
      <c r="A3879" s="13">
        <v>42165.427083333336</v>
      </c>
      <c r="B3879" s="75">
        <v>65.3166666666667</v>
      </c>
      <c r="C3879" s="75">
        <v>71.7333333333333</v>
      </c>
      <c r="D3879" s="75">
        <v>86.7333333333333</v>
      </c>
      <c r="E3879" s="75">
        <v>84.3666666666667</v>
      </c>
    </row>
    <row r="3880" ht="15.75" customHeight="1">
      <c r="A3880" s="13">
        <v>42165.4375</v>
      </c>
      <c r="B3880" s="75">
        <v>65.5666666666667</v>
      </c>
      <c r="C3880" s="75">
        <v>72.2333333333333</v>
      </c>
      <c r="D3880" s="75">
        <v>87.2333333333333</v>
      </c>
      <c r="E3880" s="75">
        <v>84.6166666666667</v>
      </c>
    </row>
    <row r="3881" ht="15.75" customHeight="1">
      <c r="A3881" s="13">
        <v>42165.447916666664</v>
      </c>
      <c r="B3881" s="75">
        <v>65.8166666666667</v>
      </c>
      <c r="C3881" s="75">
        <v>72.7333333333333</v>
      </c>
      <c r="D3881" s="75">
        <v>87.7333333333333</v>
      </c>
      <c r="E3881" s="75">
        <v>84.8666666666667</v>
      </c>
    </row>
    <row r="3882" ht="15.75" customHeight="1">
      <c r="A3882" s="13">
        <v>42165.458333333336</v>
      </c>
      <c r="B3882" s="75">
        <v>66.0666666666667</v>
      </c>
      <c r="C3882" s="75">
        <v>72.8833333333333</v>
      </c>
      <c r="D3882" s="75">
        <v>88.35</v>
      </c>
      <c r="E3882" s="75">
        <v>85.1166666666667</v>
      </c>
    </row>
    <row r="3883" ht="15.75" customHeight="1">
      <c r="A3883" s="13">
        <v>42165.46875</v>
      </c>
      <c r="B3883" s="75">
        <v>66.3166666666667</v>
      </c>
      <c r="C3883" s="75">
        <v>72.6333333333333</v>
      </c>
      <c r="D3883" s="75">
        <v>89.1</v>
      </c>
      <c r="E3883" s="75">
        <v>85.3666666666667</v>
      </c>
    </row>
    <row r="3884" ht="15.75" customHeight="1">
      <c r="A3884" s="13">
        <v>42165.479166666664</v>
      </c>
      <c r="B3884" s="75">
        <v>66.5666666666667</v>
      </c>
      <c r="C3884" s="75">
        <v>72.3833333333333</v>
      </c>
      <c r="D3884" s="75">
        <v>89.85</v>
      </c>
      <c r="E3884" s="75">
        <v>85.6166666666667</v>
      </c>
    </row>
    <row r="3885" ht="15.75" customHeight="1">
      <c r="A3885" s="13">
        <v>42165.489583333336</v>
      </c>
      <c r="B3885" s="75">
        <v>66.8166666666667</v>
      </c>
      <c r="C3885" s="75">
        <v>72.1333333333333</v>
      </c>
      <c r="D3885" s="75">
        <v>90.6</v>
      </c>
      <c r="E3885" s="75">
        <v>85.8666666666667</v>
      </c>
    </row>
    <row r="3886" ht="15.75" customHeight="1">
      <c r="A3886" s="13">
        <v>42165.5</v>
      </c>
      <c r="B3886" s="75">
        <v>66.7333333333333</v>
      </c>
      <c r="C3886" s="75">
        <v>71.7666666666667</v>
      </c>
      <c r="D3886" s="75">
        <v>91.2333333333333</v>
      </c>
      <c r="E3886" s="75">
        <v>86.35</v>
      </c>
    </row>
    <row r="3887" ht="15.75" customHeight="1">
      <c r="A3887" s="13">
        <v>42165.510416666664</v>
      </c>
      <c r="B3887" s="75">
        <v>65.7333333333333</v>
      </c>
      <c r="C3887" s="75">
        <v>71.2666666666667</v>
      </c>
      <c r="D3887" s="75">
        <v>91.7333333333333</v>
      </c>
      <c r="E3887" s="75">
        <v>87.1</v>
      </c>
    </row>
    <row r="3888" ht="15.75" customHeight="1">
      <c r="A3888" s="13">
        <v>42165.520833333336</v>
      </c>
      <c r="B3888" s="75">
        <v>64.7333333333333</v>
      </c>
      <c r="C3888" s="75">
        <v>70.7666666666667</v>
      </c>
      <c r="D3888" s="75">
        <v>92.2333333333333</v>
      </c>
      <c r="E3888" s="75">
        <v>87.85</v>
      </c>
    </row>
    <row r="3889" ht="15.75" customHeight="1">
      <c r="A3889" s="13">
        <v>42165.53125</v>
      </c>
      <c r="B3889" s="75">
        <v>63.7333333333333</v>
      </c>
      <c r="C3889" s="75">
        <v>70.2666666666667</v>
      </c>
      <c r="D3889" s="75">
        <v>92.7333333333333</v>
      </c>
      <c r="E3889" s="75">
        <v>88.6</v>
      </c>
    </row>
    <row r="3890" ht="15.75" customHeight="1">
      <c r="A3890" s="13">
        <v>42165.541666666664</v>
      </c>
      <c r="B3890" s="75">
        <v>62.9333333333333</v>
      </c>
      <c r="C3890" s="75">
        <v>69.8833333333333</v>
      </c>
      <c r="D3890" s="75">
        <v>93.1166666666667</v>
      </c>
      <c r="E3890" s="75">
        <v>89.0</v>
      </c>
    </row>
    <row r="3891" ht="15.75" customHeight="1">
      <c r="A3891" s="13">
        <v>42165.552083333336</v>
      </c>
      <c r="B3891" s="75">
        <v>62.6833333333333</v>
      </c>
      <c r="C3891" s="75">
        <v>69.6333333333333</v>
      </c>
      <c r="D3891" s="75">
        <v>93.3666666666667</v>
      </c>
      <c r="E3891" s="75">
        <v>89.0</v>
      </c>
    </row>
    <row r="3892" ht="15.75" customHeight="1">
      <c r="A3892" s="13">
        <v>42165.5625</v>
      </c>
      <c r="B3892" s="75">
        <v>62.4333333333333</v>
      </c>
      <c r="C3892" s="75">
        <v>69.3833333333333</v>
      </c>
      <c r="D3892" s="75">
        <v>93.6166666666667</v>
      </c>
      <c r="E3892" s="75">
        <v>89.0</v>
      </c>
    </row>
    <row r="3893" ht="15.75" customHeight="1">
      <c r="A3893" s="13">
        <v>42165.572916666664</v>
      </c>
      <c r="B3893" s="75">
        <v>62.1833333333333</v>
      </c>
      <c r="C3893" s="75">
        <v>69.1333333333333</v>
      </c>
      <c r="D3893" s="75">
        <v>93.8666666666667</v>
      </c>
      <c r="E3893" s="75">
        <v>89.0</v>
      </c>
    </row>
    <row r="3894" ht="15.75" customHeight="1">
      <c r="A3894" s="13">
        <v>42165.583333333336</v>
      </c>
      <c r="B3894" s="75">
        <v>61.9333333333333</v>
      </c>
      <c r="C3894" s="75">
        <v>69.0</v>
      </c>
      <c r="D3894" s="75">
        <v>94.1166666666667</v>
      </c>
      <c r="E3894" s="75">
        <v>88.7666666666667</v>
      </c>
    </row>
    <row r="3895" ht="15.75" customHeight="1">
      <c r="A3895" s="13">
        <v>42165.59375</v>
      </c>
      <c r="B3895" s="75">
        <v>61.6833333333333</v>
      </c>
      <c r="C3895" s="75">
        <v>69.0</v>
      </c>
      <c r="D3895" s="75">
        <v>94.3666666666667</v>
      </c>
      <c r="E3895" s="75">
        <v>88.2666666666667</v>
      </c>
    </row>
    <row r="3896" ht="15.75" customHeight="1">
      <c r="A3896" s="13">
        <v>42165.604166666664</v>
      </c>
      <c r="B3896" s="75">
        <v>61.4333333333333</v>
      </c>
      <c r="C3896" s="75">
        <v>69.0</v>
      </c>
      <c r="D3896" s="75">
        <v>94.6166666666667</v>
      </c>
      <c r="E3896" s="75">
        <v>87.7666666666667</v>
      </c>
    </row>
    <row r="3897" ht="15.75" customHeight="1">
      <c r="A3897" s="13">
        <v>42165.614583333336</v>
      </c>
      <c r="B3897" s="75">
        <v>61.1833333333333</v>
      </c>
      <c r="C3897" s="75">
        <v>69.0</v>
      </c>
      <c r="D3897" s="75">
        <v>94.8666666666667</v>
      </c>
      <c r="E3897" s="75">
        <v>87.2666666666667</v>
      </c>
    </row>
    <row r="3898" ht="15.75" customHeight="1">
      <c r="A3898" s="13">
        <v>42165.625</v>
      </c>
      <c r="B3898" s="75">
        <v>61.2</v>
      </c>
      <c r="C3898" s="75">
        <v>69.2333333333333</v>
      </c>
      <c r="D3898" s="75">
        <v>95.0</v>
      </c>
      <c r="E3898" s="75">
        <v>87.1166666666667</v>
      </c>
    </row>
    <row r="3899" ht="15.75" customHeight="1">
      <c r="A3899" s="13">
        <v>42165.635416666664</v>
      </c>
      <c r="B3899" s="75">
        <v>61.95</v>
      </c>
      <c r="C3899" s="75">
        <v>69.7333333333333</v>
      </c>
      <c r="D3899" s="75">
        <v>95.0</v>
      </c>
      <c r="E3899" s="75">
        <v>87.3666666666667</v>
      </c>
    </row>
    <row r="3900" ht="15.75" customHeight="1">
      <c r="A3900" s="13">
        <v>42165.645833333336</v>
      </c>
      <c r="B3900" s="75">
        <v>62.7</v>
      </c>
      <c r="C3900" s="75">
        <v>70.2333333333333</v>
      </c>
      <c r="D3900" s="75">
        <v>95.0</v>
      </c>
      <c r="E3900" s="75">
        <v>87.6166666666667</v>
      </c>
    </row>
    <row r="3901" ht="15.75" customHeight="1">
      <c r="A3901" s="13">
        <v>42165.65625</v>
      </c>
      <c r="B3901" s="75">
        <v>63.45</v>
      </c>
      <c r="C3901" s="75">
        <v>70.7333333333333</v>
      </c>
      <c r="D3901" s="75">
        <v>95.0</v>
      </c>
      <c r="E3901" s="75">
        <v>87.8666666666667</v>
      </c>
    </row>
    <row r="3902" ht="15.75" customHeight="1">
      <c r="A3902" s="13">
        <v>42165.666666666664</v>
      </c>
      <c r="B3902" s="75">
        <v>63.9333333333333</v>
      </c>
      <c r="C3902" s="75">
        <v>70.7666666666667</v>
      </c>
      <c r="D3902" s="75">
        <v>95.0</v>
      </c>
      <c r="E3902" s="75">
        <v>88.0</v>
      </c>
    </row>
    <row r="3903" ht="15.75" customHeight="1">
      <c r="A3903" s="13">
        <v>42165.677083333336</v>
      </c>
      <c r="B3903" s="75">
        <v>63.6833333333333</v>
      </c>
      <c r="C3903" s="75">
        <v>70.2666666666667</v>
      </c>
      <c r="D3903" s="75">
        <v>95.0</v>
      </c>
      <c r="E3903" s="75">
        <v>88.0</v>
      </c>
    </row>
    <row r="3904" ht="15.75" customHeight="1">
      <c r="A3904" s="13">
        <v>42165.6875</v>
      </c>
      <c r="B3904" s="75">
        <v>63.4333333333333</v>
      </c>
      <c r="C3904" s="75">
        <v>69.7666666666667</v>
      </c>
      <c r="D3904" s="75">
        <v>95.0</v>
      </c>
      <c r="E3904" s="75">
        <v>88.0</v>
      </c>
    </row>
    <row r="3905" ht="15.75" customHeight="1">
      <c r="A3905" s="13">
        <v>42165.697916666664</v>
      </c>
      <c r="B3905" s="75">
        <v>63.1833333333333</v>
      </c>
      <c r="C3905" s="75">
        <v>69.2666666666667</v>
      </c>
      <c r="D3905" s="75">
        <v>95.0</v>
      </c>
      <c r="E3905" s="75">
        <v>88.0</v>
      </c>
    </row>
    <row r="3906" ht="15.75" customHeight="1">
      <c r="A3906" s="13">
        <v>42165.708333333336</v>
      </c>
      <c r="B3906" s="75">
        <v>62.9333333333333</v>
      </c>
      <c r="C3906" s="75">
        <v>68.8833333333333</v>
      </c>
      <c r="D3906" s="75">
        <v>94.7666666666667</v>
      </c>
      <c r="E3906" s="75">
        <v>87.65</v>
      </c>
    </row>
    <row r="3907" ht="15.75" customHeight="1">
      <c r="A3907" s="13">
        <v>42165.71875</v>
      </c>
      <c r="B3907" s="75">
        <v>62.6833333333333</v>
      </c>
      <c r="C3907" s="75">
        <v>68.6333333333333</v>
      </c>
      <c r="D3907" s="75">
        <v>94.2666666666667</v>
      </c>
      <c r="E3907" s="75">
        <v>86.9</v>
      </c>
    </row>
    <row r="3908" ht="15.75" customHeight="1">
      <c r="A3908" s="13">
        <v>42165.729166666664</v>
      </c>
      <c r="B3908" s="75">
        <v>62.4333333333333</v>
      </c>
      <c r="C3908" s="75">
        <v>68.3833333333333</v>
      </c>
      <c r="D3908" s="75">
        <v>93.7666666666667</v>
      </c>
      <c r="E3908" s="75">
        <v>86.15</v>
      </c>
    </row>
    <row r="3909" ht="15.75" customHeight="1">
      <c r="A3909" s="13">
        <v>42165.739583333336</v>
      </c>
      <c r="B3909" s="75">
        <v>62.1833333333333</v>
      </c>
      <c r="C3909" s="75">
        <v>68.1333333333333</v>
      </c>
      <c r="D3909" s="75">
        <v>93.2666666666667</v>
      </c>
      <c r="E3909" s="75">
        <v>85.4</v>
      </c>
    </row>
    <row r="3910" ht="15.75" customHeight="1">
      <c r="A3910" s="13">
        <v>42165.75</v>
      </c>
      <c r="B3910" s="75">
        <v>61.8666666666667</v>
      </c>
      <c r="C3910" s="75">
        <v>67.8833333333333</v>
      </c>
      <c r="D3910" s="75">
        <v>92.65</v>
      </c>
      <c r="E3910" s="75">
        <v>84.65</v>
      </c>
    </row>
    <row r="3911" ht="15.75" customHeight="1">
      <c r="A3911" s="13">
        <v>42165.760416666664</v>
      </c>
      <c r="B3911" s="75">
        <v>61.3666666666667</v>
      </c>
      <c r="C3911" s="75">
        <v>67.6333333333333</v>
      </c>
      <c r="D3911" s="75">
        <v>91.9</v>
      </c>
      <c r="E3911" s="75">
        <v>83.9</v>
      </c>
    </row>
    <row r="3912" ht="15.75" customHeight="1">
      <c r="A3912" s="13">
        <v>42165.770833333336</v>
      </c>
      <c r="B3912" s="75">
        <v>60.8666666666667</v>
      </c>
      <c r="C3912" s="75">
        <v>67.3833333333333</v>
      </c>
      <c r="D3912" s="75">
        <v>91.15</v>
      </c>
      <c r="E3912" s="75">
        <v>83.15</v>
      </c>
    </row>
    <row r="3913" ht="15.75" customHeight="1">
      <c r="A3913" s="13">
        <v>42165.78125</v>
      </c>
      <c r="B3913" s="75">
        <v>60.3666666666667</v>
      </c>
      <c r="C3913" s="75">
        <v>67.1333333333333</v>
      </c>
      <c r="D3913" s="75">
        <v>90.4</v>
      </c>
      <c r="E3913" s="75">
        <v>82.4</v>
      </c>
    </row>
    <row r="3914" ht="15.75" customHeight="1">
      <c r="A3914" s="13">
        <v>42165.791666666664</v>
      </c>
      <c r="B3914" s="75">
        <v>59.8</v>
      </c>
      <c r="C3914" s="75">
        <v>66.8833333333333</v>
      </c>
      <c r="D3914" s="75">
        <v>89.5333333333333</v>
      </c>
      <c r="E3914" s="75">
        <v>81.7666666666667</v>
      </c>
    </row>
    <row r="3915" ht="15.75" customHeight="1">
      <c r="A3915" s="13">
        <v>42165.802083333336</v>
      </c>
      <c r="B3915" s="75">
        <v>59.05</v>
      </c>
      <c r="C3915" s="75">
        <v>66.6333333333333</v>
      </c>
      <c r="D3915" s="75">
        <v>88.5333333333333</v>
      </c>
      <c r="E3915" s="75">
        <v>81.2666666666667</v>
      </c>
    </row>
    <row r="3916" ht="15.75" customHeight="1">
      <c r="A3916" s="13">
        <v>42165.8125</v>
      </c>
      <c r="B3916" s="75">
        <v>58.3</v>
      </c>
      <c r="C3916" s="75">
        <v>66.3833333333333</v>
      </c>
      <c r="D3916" s="75">
        <v>87.5333333333333</v>
      </c>
      <c r="E3916" s="75">
        <v>80.7666666666667</v>
      </c>
    </row>
    <row r="3917" ht="15.75" customHeight="1">
      <c r="A3917" s="13">
        <v>42165.822916666664</v>
      </c>
      <c r="B3917" s="75">
        <v>57.55</v>
      </c>
      <c r="C3917" s="75">
        <v>66.1333333333333</v>
      </c>
      <c r="D3917" s="75">
        <v>86.5333333333333</v>
      </c>
      <c r="E3917" s="75">
        <v>80.2666666666667</v>
      </c>
    </row>
    <row r="3918" ht="15.75" customHeight="1">
      <c r="A3918" s="13">
        <v>42165.833333333336</v>
      </c>
      <c r="B3918" s="75">
        <v>57.0</v>
      </c>
      <c r="C3918" s="75">
        <v>66.0</v>
      </c>
      <c r="D3918" s="75">
        <v>85.65</v>
      </c>
      <c r="E3918" s="75">
        <v>79.7666666666667</v>
      </c>
    </row>
    <row r="3919" ht="15.75" customHeight="1">
      <c r="A3919" s="13">
        <v>42165.84375</v>
      </c>
      <c r="B3919" s="75">
        <v>57.0</v>
      </c>
      <c r="C3919" s="75">
        <v>66.0</v>
      </c>
      <c r="D3919" s="75">
        <v>84.9</v>
      </c>
      <c r="E3919" s="75">
        <v>79.2666666666667</v>
      </c>
    </row>
    <row r="3920" ht="15.75" customHeight="1">
      <c r="A3920" s="13">
        <v>42165.854166666664</v>
      </c>
      <c r="B3920" s="75">
        <v>57.0</v>
      </c>
      <c r="C3920" s="75">
        <v>66.0</v>
      </c>
      <c r="D3920" s="75">
        <v>84.15</v>
      </c>
      <c r="E3920" s="75">
        <v>78.7666666666667</v>
      </c>
    </row>
    <row r="3921" ht="15.75" customHeight="1">
      <c r="A3921" s="13">
        <v>42165.864583333336</v>
      </c>
      <c r="B3921" s="75">
        <v>57.0</v>
      </c>
      <c r="C3921" s="75">
        <v>66.0</v>
      </c>
      <c r="D3921" s="75">
        <v>83.4</v>
      </c>
      <c r="E3921" s="75">
        <v>78.2666666666667</v>
      </c>
    </row>
    <row r="3922" ht="15.75" customHeight="1">
      <c r="A3922" s="13">
        <v>42165.875</v>
      </c>
      <c r="B3922" s="75">
        <v>57.0</v>
      </c>
      <c r="C3922" s="75">
        <v>65.7666666666667</v>
      </c>
      <c r="D3922" s="75">
        <v>82.7666666666667</v>
      </c>
      <c r="E3922" s="75">
        <v>77.65</v>
      </c>
    </row>
    <row r="3923" ht="15.75" customHeight="1">
      <c r="A3923" s="13">
        <v>42165.885416666664</v>
      </c>
      <c r="B3923" s="75">
        <v>57.0</v>
      </c>
      <c r="C3923" s="75">
        <v>65.2666666666667</v>
      </c>
      <c r="D3923" s="75">
        <v>82.2666666666667</v>
      </c>
      <c r="E3923" s="75">
        <v>76.9</v>
      </c>
    </row>
    <row r="3924" ht="15.75" customHeight="1">
      <c r="A3924" s="13">
        <v>42165.895833333336</v>
      </c>
      <c r="B3924" s="75">
        <v>57.0</v>
      </c>
      <c r="C3924" s="75">
        <v>64.7666666666667</v>
      </c>
      <c r="D3924" s="75">
        <v>81.7666666666667</v>
      </c>
      <c r="E3924" s="75">
        <v>76.15</v>
      </c>
    </row>
    <row r="3925" ht="15.75" customHeight="1">
      <c r="A3925" s="13">
        <v>42165.90625</v>
      </c>
      <c r="B3925" s="75">
        <v>57.0</v>
      </c>
      <c r="C3925" s="75">
        <v>64.2666666666667</v>
      </c>
      <c r="D3925" s="75">
        <v>81.2666666666667</v>
      </c>
      <c r="E3925" s="75">
        <v>75.4</v>
      </c>
    </row>
    <row r="3926" ht="15.75" customHeight="1">
      <c r="A3926" s="13">
        <v>42165.916666666664</v>
      </c>
      <c r="B3926" s="75">
        <v>57.0</v>
      </c>
      <c r="C3926" s="75">
        <v>63.7666666666667</v>
      </c>
      <c r="D3926" s="75">
        <v>80.7666666666667</v>
      </c>
      <c r="E3926" s="75">
        <v>74.65</v>
      </c>
    </row>
    <row r="3927" ht="15.75" customHeight="1">
      <c r="A3927" s="13">
        <v>42165.927083333336</v>
      </c>
      <c r="B3927" s="75">
        <v>57.0</v>
      </c>
      <c r="C3927" s="75">
        <v>63.2666666666667</v>
      </c>
      <c r="D3927" s="75">
        <v>80.2666666666667</v>
      </c>
      <c r="E3927" s="75">
        <v>73.9</v>
      </c>
    </row>
    <row r="3928" ht="15.75" customHeight="1">
      <c r="A3928" s="13">
        <v>42165.9375</v>
      </c>
      <c r="B3928" s="75">
        <v>57.0</v>
      </c>
      <c r="C3928" s="75">
        <v>62.7666666666667</v>
      </c>
      <c r="D3928" s="75">
        <v>79.7666666666667</v>
      </c>
      <c r="E3928" s="75">
        <v>73.15</v>
      </c>
    </row>
    <row r="3929" ht="15.75" customHeight="1">
      <c r="A3929" s="13">
        <v>42165.947916666664</v>
      </c>
      <c r="B3929" s="75">
        <v>57.0</v>
      </c>
      <c r="C3929" s="75">
        <v>62.2666666666667</v>
      </c>
      <c r="D3929" s="75">
        <v>79.2666666666667</v>
      </c>
      <c r="E3929" s="75">
        <v>72.4</v>
      </c>
    </row>
    <row r="3930" ht="15.75" customHeight="1">
      <c r="A3930" s="13">
        <v>42165.958333333336</v>
      </c>
      <c r="B3930" s="75">
        <v>56.9333333333333</v>
      </c>
      <c r="C3930" s="75">
        <v>62.3181818181818</v>
      </c>
      <c r="D3930" s="75">
        <v>78.7666666666667</v>
      </c>
      <c r="E3930" s="75">
        <v>71.8833333333333</v>
      </c>
    </row>
    <row r="3931" ht="15.75" customHeight="1">
      <c r="A3931" s="13">
        <v>42165.96875</v>
      </c>
      <c r="B3931" s="75">
        <v>56.6833333333333</v>
      </c>
      <c r="C3931" s="75">
        <v>63.0</v>
      </c>
      <c r="D3931" s="75">
        <v>78.2666666666667</v>
      </c>
      <c r="E3931" s="75">
        <v>71.6333333333333</v>
      </c>
    </row>
    <row r="3932" ht="15.75" customHeight="1">
      <c r="A3932" s="13">
        <v>42165.979166666664</v>
      </c>
      <c r="B3932" s="75">
        <v>56.4333333333333</v>
      </c>
      <c r="C3932" s="75">
        <v>62.6052631578947</v>
      </c>
      <c r="D3932" s="75">
        <v>77.7666666666667</v>
      </c>
      <c r="E3932" s="75">
        <v>71.3833333333333</v>
      </c>
    </row>
    <row r="3933" ht="15.75" customHeight="1">
      <c r="A3933" s="13">
        <v>42165.989583333336</v>
      </c>
      <c r="B3933" s="75">
        <v>56.1833333333333</v>
      </c>
      <c r="C3933" s="75">
        <v>62.2105263157895</v>
      </c>
      <c r="D3933" s="75">
        <v>77.2666666666667</v>
      </c>
      <c r="E3933" s="75">
        <v>71.1333333333333</v>
      </c>
    </row>
    <row r="3934" ht="15.75" customHeight="1">
      <c r="A3934" s="13">
        <v>42166.0</v>
      </c>
      <c r="B3934" s="75">
        <v>56.0</v>
      </c>
      <c r="C3934" s="75">
        <v>62.1458333333333</v>
      </c>
      <c r="D3934" s="75">
        <v>76.8833333333333</v>
      </c>
      <c r="E3934" s="75">
        <v>71.0</v>
      </c>
    </row>
    <row r="3935" ht="15.75" customHeight="1">
      <c r="A3935" s="13">
        <v>42166.010416666664</v>
      </c>
      <c r="B3935" s="75">
        <v>56.0</v>
      </c>
      <c r="C3935" s="75">
        <v>62.4583333333333</v>
      </c>
      <c r="D3935" s="75">
        <v>76.6333333333333</v>
      </c>
      <c r="E3935" s="75">
        <v>71.0</v>
      </c>
    </row>
    <row r="3936" ht="15.75" customHeight="1">
      <c r="A3936" s="13">
        <v>42166.020833333336</v>
      </c>
      <c r="B3936" s="75">
        <v>56.0</v>
      </c>
      <c r="C3936" s="75">
        <v>62.7708333333333</v>
      </c>
      <c r="D3936" s="75">
        <v>76.3833333333333</v>
      </c>
      <c r="E3936" s="75">
        <v>71.0</v>
      </c>
    </row>
    <row r="3937" ht="15.75" customHeight="1">
      <c r="A3937" s="13">
        <v>42166.03125</v>
      </c>
      <c r="B3937" s="75">
        <v>56.0</v>
      </c>
      <c r="C3937" s="75">
        <v>62.6666666666667</v>
      </c>
      <c r="D3937" s="75">
        <v>76.1333333333333</v>
      </c>
      <c r="E3937" s="75">
        <v>71.0</v>
      </c>
    </row>
    <row r="3938" ht="15.75" customHeight="1">
      <c r="A3938" s="13">
        <v>42166.041666666664</v>
      </c>
      <c r="B3938" s="75">
        <v>55.8571428571429</v>
      </c>
      <c r="C3938" s="75">
        <v>61.8833333333333</v>
      </c>
      <c r="D3938" s="75">
        <v>75.8833333333333</v>
      </c>
      <c r="E3938" s="75">
        <v>70.8833333333333</v>
      </c>
    </row>
    <row r="3939" ht="15.75" customHeight="1">
      <c r="A3939" s="13">
        <v>42166.052083333336</v>
      </c>
      <c r="B3939" s="75">
        <v>55.3214285714286</v>
      </c>
      <c r="C3939" s="75">
        <v>61.6333333333333</v>
      </c>
      <c r="D3939" s="75">
        <v>75.6333333333333</v>
      </c>
      <c r="E3939" s="75">
        <v>70.6333333333333</v>
      </c>
    </row>
    <row r="3940" ht="15.75" customHeight="1">
      <c r="A3940" s="13">
        <v>42166.0625</v>
      </c>
      <c r="B3940" s="75">
        <v>55.0</v>
      </c>
      <c r="C3940" s="75">
        <v>61.3833333333333</v>
      </c>
      <c r="D3940" s="75">
        <v>75.3833333333333</v>
      </c>
      <c r="E3940" s="75">
        <v>70.3833333333333</v>
      </c>
    </row>
    <row r="3941" ht="15.75" customHeight="1">
      <c r="A3941" s="13">
        <v>42166.072916666664</v>
      </c>
      <c r="B3941" s="75">
        <v>55.0</v>
      </c>
      <c r="C3941" s="75">
        <v>61.1333333333333</v>
      </c>
      <c r="D3941" s="75">
        <v>75.1333333333333</v>
      </c>
      <c r="E3941" s="75">
        <v>70.1333333333333</v>
      </c>
    </row>
    <row r="3942" ht="15.75" customHeight="1">
      <c r="A3942" s="13">
        <v>42166.083333333336</v>
      </c>
      <c r="B3942" s="75">
        <v>55.0</v>
      </c>
      <c r="C3942" s="75">
        <v>61.0</v>
      </c>
      <c r="D3942" s="75">
        <v>74.8833333333333</v>
      </c>
      <c r="E3942" s="75">
        <v>69.7666666666667</v>
      </c>
    </row>
    <row r="3943" ht="15.75" customHeight="1">
      <c r="A3943" s="13">
        <v>42166.09375</v>
      </c>
      <c r="B3943" s="75">
        <v>55.0</v>
      </c>
      <c r="C3943" s="75">
        <v>61.0</v>
      </c>
      <c r="D3943" s="75">
        <v>74.6333333333333</v>
      </c>
      <c r="E3943" s="75">
        <v>69.2666666666667</v>
      </c>
    </row>
    <row r="3944" ht="15.75" customHeight="1">
      <c r="A3944" s="13">
        <v>42166.104166666664</v>
      </c>
      <c r="B3944" s="75">
        <v>55.0</v>
      </c>
      <c r="C3944" s="75">
        <v>61.0</v>
      </c>
      <c r="D3944" s="75">
        <v>74.3833333333333</v>
      </c>
      <c r="E3944" s="75">
        <v>68.7666666666667</v>
      </c>
    </row>
    <row r="3945" ht="15.75" customHeight="1">
      <c r="A3945" s="13">
        <v>42166.114583333336</v>
      </c>
      <c r="B3945" s="75">
        <v>55.0</v>
      </c>
      <c r="C3945" s="75">
        <v>61.0</v>
      </c>
      <c r="D3945" s="75">
        <v>74.1333333333333</v>
      </c>
      <c r="E3945" s="75">
        <v>68.2666666666667</v>
      </c>
    </row>
    <row r="3946" ht="15.75" customHeight="1">
      <c r="A3946" s="13">
        <v>42166.125</v>
      </c>
      <c r="B3946" s="75">
        <v>55.0</v>
      </c>
      <c r="C3946" s="75">
        <v>61.0</v>
      </c>
      <c r="D3946" s="75">
        <v>73.7666666666667</v>
      </c>
      <c r="E3946" s="75">
        <v>67.8833333333333</v>
      </c>
    </row>
    <row r="3947" ht="15.75" customHeight="1">
      <c r="A3947" s="13">
        <v>42166.135416666664</v>
      </c>
      <c r="B3947" s="75">
        <v>55.0</v>
      </c>
      <c r="C3947" s="75">
        <v>61.0</v>
      </c>
      <c r="D3947" s="75">
        <v>73.2666666666667</v>
      </c>
      <c r="E3947" s="75">
        <v>67.6333333333333</v>
      </c>
    </row>
    <row r="3948" ht="15.75" customHeight="1">
      <c r="A3948" s="13">
        <v>42166.145833333336</v>
      </c>
      <c r="B3948" s="75">
        <v>55.0</v>
      </c>
      <c r="C3948" s="75">
        <v>61.0</v>
      </c>
      <c r="D3948" s="75">
        <v>72.7666666666667</v>
      </c>
      <c r="E3948" s="75">
        <v>67.3833333333333</v>
      </c>
    </row>
    <row r="3949" ht="15.75" customHeight="1">
      <c r="A3949" s="13">
        <v>42166.15625</v>
      </c>
      <c r="B3949" s="75">
        <v>55.0</v>
      </c>
      <c r="C3949" s="75">
        <v>61.0</v>
      </c>
      <c r="D3949" s="75">
        <v>72.2666666666667</v>
      </c>
      <c r="E3949" s="75">
        <v>67.1333333333333</v>
      </c>
    </row>
    <row r="3950" ht="15.75" customHeight="1">
      <c r="A3950" s="13">
        <v>42166.166666666664</v>
      </c>
      <c r="B3950" s="75">
        <v>55.0</v>
      </c>
      <c r="C3950" s="75">
        <v>61.0</v>
      </c>
      <c r="D3950" s="75">
        <v>71.8833333333333</v>
      </c>
      <c r="E3950" s="75">
        <v>66.8833333333333</v>
      </c>
    </row>
    <row r="3951" ht="15.75" customHeight="1">
      <c r="A3951" s="13">
        <v>42166.177083333336</v>
      </c>
      <c r="B3951" s="75">
        <v>55.0</v>
      </c>
      <c r="C3951" s="75">
        <v>61.0</v>
      </c>
      <c r="D3951" s="75">
        <v>71.6333333333333</v>
      </c>
      <c r="E3951" s="75">
        <v>66.6333333333333</v>
      </c>
    </row>
    <row r="3952" ht="15.75" customHeight="1">
      <c r="A3952" s="13">
        <v>42166.1875</v>
      </c>
      <c r="B3952" s="75">
        <v>55.0</v>
      </c>
      <c r="C3952" s="75">
        <v>61.0</v>
      </c>
      <c r="D3952" s="75">
        <v>71.3833333333333</v>
      </c>
      <c r="E3952" s="75">
        <v>66.3833333333333</v>
      </c>
    </row>
    <row r="3953" ht="15.75" customHeight="1">
      <c r="A3953" s="13">
        <v>42166.197916666664</v>
      </c>
      <c r="B3953" s="75">
        <v>55.0</v>
      </c>
      <c r="C3953" s="75">
        <v>61.0</v>
      </c>
      <c r="D3953" s="75">
        <v>71.1333333333333</v>
      </c>
      <c r="E3953" s="75">
        <v>66.1333333333333</v>
      </c>
    </row>
    <row r="3954" ht="15.75" customHeight="1">
      <c r="A3954" s="13">
        <v>42166.208333333336</v>
      </c>
      <c r="B3954" s="75">
        <v>55.0666666666667</v>
      </c>
      <c r="C3954" s="75">
        <v>61.0</v>
      </c>
      <c r="D3954" s="75">
        <v>70.8833333333333</v>
      </c>
      <c r="E3954" s="75">
        <v>66.2333333333333</v>
      </c>
    </row>
    <row r="3955" ht="15.75" customHeight="1">
      <c r="A3955" s="13">
        <v>42166.21875</v>
      </c>
      <c r="B3955" s="75">
        <v>55.3166666666667</v>
      </c>
      <c r="C3955" s="75">
        <v>61.0</v>
      </c>
      <c r="D3955" s="75">
        <v>70.6333333333333</v>
      </c>
      <c r="E3955" s="75">
        <v>66.7333333333333</v>
      </c>
    </row>
    <row r="3956" ht="15.75" customHeight="1">
      <c r="A3956" s="13">
        <v>42166.229166666664</v>
      </c>
      <c r="B3956" s="75">
        <v>55.5666666666667</v>
      </c>
      <c r="C3956" s="75">
        <v>61.0</v>
      </c>
      <c r="D3956" s="75">
        <v>70.3833333333333</v>
      </c>
      <c r="E3956" s="75">
        <v>67.2333333333333</v>
      </c>
    </row>
    <row r="3957" ht="15.75" customHeight="1">
      <c r="A3957" s="13">
        <v>42166.239583333336</v>
      </c>
      <c r="B3957" s="75">
        <v>55.8166666666667</v>
      </c>
      <c r="C3957" s="75">
        <v>61.0</v>
      </c>
      <c r="D3957" s="75">
        <v>70.1333333333333</v>
      </c>
      <c r="E3957" s="75">
        <v>67.7333333333333</v>
      </c>
    </row>
    <row r="3958" ht="15.75" customHeight="1">
      <c r="A3958" s="13">
        <v>42166.25</v>
      </c>
      <c r="B3958" s="75">
        <v>56.0689655172414</v>
      </c>
      <c r="C3958" s="75">
        <v>61.4516129032258</v>
      </c>
      <c r="D3958" s="75">
        <v>70.2333333333333</v>
      </c>
      <c r="E3958" s="75">
        <v>68.2333333333333</v>
      </c>
    </row>
    <row r="3959" ht="15.75" customHeight="1">
      <c r="A3959" s="13">
        <v>42166.260416666664</v>
      </c>
      <c r="B3959" s="75">
        <v>56.3275862068966</v>
      </c>
      <c r="C3959" s="75">
        <v>62.4193548387097</v>
      </c>
      <c r="D3959" s="75">
        <v>70.7333333333333</v>
      </c>
      <c r="E3959" s="75">
        <v>68.7333333333333</v>
      </c>
    </row>
    <row r="3960" ht="15.75" customHeight="1">
      <c r="A3960" s="13">
        <v>42166.270833333336</v>
      </c>
      <c r="B3960" s="75">
        <v>56.5862068965517</v>
      </c>
      <c r="C3960" s="75">
        <v>62.7931034482759</v>
      </c>
      <c r="D3960" s="75">
        <v>71.2333333333333</v>
      </c>
      <c r="E3960" s="75">
        <v>69.2333333333333</v>
      </c>
    </row>
    <row r="3961" ht="15.75" customHeight="1">
      <c r="A3961" s="13">
        <v>42166.28125</v>
      </c>
      <c r="B3961" s="75">
        <v>56.8448275862069</v>
      </c>
      <c r="C3961" s="75">
        <v>62.2758620689655</v>
      </c>
      <c r="D3961" s="75">
        <v>71.7333333333333</v>
      </c>
      <c r="E3961" s="75">
        <v>69.7333333333333</v>
      </c>
    </row>
    <row r="3962" ht="15.75" customHeight="1">
      <c r="A3962" s="13">
        <v>42166.291666666664</v>
      </c>
      <c r="B3962" s="75">
        <v>58.0851063829787</v>
      </c>
      <c r="C3962" s="75">
        <v>62.1590909090909</v>
      </c>
      <c r="D3962" s="75">
        <v>72.4666666666667</v>
      </c>
      <c r="E3962" s="75">
        <v>70.4666666666667</v>
      </c>
    </row>
    <row r="3963" ht="15.75" customHeight="1">
      <c r="A3963" s="13">
        <v>42166.302083333336</v>
      </c>
      <c r="B3963" s="75">
        <v>58.4042553191489</v>
      </c>
      <c r="C3963" s="75">
        <v>62.5</v>
      </c>
      <c r="D3963" s="75">
        <v>73.4666666666667</v>
      </c>
      <c r="E3963" s="75">
        <v>71.4666666666667</v>
      </c>
    </row>
    <row r="3964" ht="15.75" customHeight="1">
      <c r="A3964" s="13">
        <v>42166.3125</v>
      </c>
      <c r="B3964" s="75">
        <v>58.7234042553191</v>
      </c>
      <c r="C3964" s="75">
        <v>62.8409090909091</v>
      </c>
      <c r="D3964" s="75">
        <v>74.4666666666667</v>
      </c>
      <c r="E3964" s="75">
        <v>72.4666666666667</v>
      </c>
    </row>
    <row r="3965" ht="15.75" customHeight="1">
      <c r="A3965" s="13">
        <v>42166.322916666664</v>
      </c>
      <c r="B3965" s="75">
        <v>59.0</v>
      </c>
      <c r="C3965" s="75">
        <v>63.0</v>
      </c>
      <c r="D3965" s="75">
        <v>75.4666666666667</v>
      </c>
      <c r="E3965" s="75">
        <v>73.4666666666667</v>
      </c>
    </row>
    <row r="3966" ht="15.75" customHeight="1">
      <c r="A3966" s="13">
        <v>42166.333333333336</v>
      </c>
      <c r="B3966" s="75">
        <v>59.1379310344828</v>
      </c>
      <c r="C3966" s="75">
        <v>63.4666666666667</v>
      </c>
      <c r="D3966" s="75">
        <v>76.7</v>
      </c>
      <c r="E3966" s="75">
        <v>74.35</v>
      </c>
    </row>
    <row r="3967" ht="15.75" customHeight="1">
      <c r="A3967" s="13">
        <v>42166.34375</v>
      </c>
      <c r="B3967" s="75">
        <v>59.6551724137931</v>
      </c>
      <c r="C3967" s="75">
        <v>64.4666666666667</v>
      </c>
      <c r="D3967" s="75">
        <v>78.2</v>
      </c>
      <c r="E3967" s="75">
        <v>75.1</v>
      </c>
    </row>
    <row r="3968" ht="15.75" customHeight="1">
      <c r="A3968" s="13">
        <v>42166.354166666664</v>
      </c>
      <c r="B3968" s="75">
        <v>60.1724137931034</v>
      </c>
      <c r="C3968" s="75">
        <v>65.4666666666667</v>
      </c>
      <c r="D3968" s="75">
        <v>79.7</v>
      </c>
      <c r="E3968" s="75">
        <v>75.85</v>
      </c>
    </row>
    <row r="3969" ht="15.75" customHeight="1">
      <c r="A3969" s="13">
        <v>42166.364583333336</v>
      </c>
      <c r="B3969" s="75">
        <v>60.6896551724138</v>
      </c>
      <c r="C3969" s="75">
        <v>66.4666666666667</v>
      </c>
      <c r="D3969" s="75">
        <v>81.2</v>
      </c>
      <c r="E3969" s="75">
        <v>76.6</v>
      </c>
    </row>
    <row r="3970" ht="15.75" customHeight="1">
      <c r="A3970" s="13">
        <v>42166.375</v>
      </c>
      <c r="B3970" s="75">
        <v>61.0</v>
      </c>
      <c r="C3970" s="75">
        <v>67.2592592592593</v>
      </c>
      <c r="D3970" s="75">
        <v>82.4666666666667</v>
      </c>
      <c r="E3970" s="75">
        <v>77.4666666666667</v>
      </c>
    </row>
    <row r="3971" ht="15.75" customHeight="1">
      <c r="A3971" s="13">
        <v>42166.385416666664</v>
      </c>
      <c r="B3971" s="75">
        <v>61.625</v>
      </c>
      <c r="C3971" s="75">
        <v>67.8148148148148</v>
      </c>
      <c r="D3971" s="75">
        <v>83.4666666666667</v>
      </c>
      <c r="E3971" s="75">
        <v>78.4666666666667</v>
      </c>
    </row>
    <row r="3972" ht="15.75" customHeight="1">
      <c r="A3972" s="13">
        <v>42166.395833333336</v>
      </c>
      <c r="B3972" s="75">
        <v>62.5625</v>
      </c>
      <c r="C3972" s="75">
        <v>68.6060606060606</v>
      </c>
      <c r="D3972" s="75">
        <v>84.4666666666667</v>
      </c>
      <c r="E3972" s="75">
        <v>79.4666666666667</v>
      </c>
    </row>
    <row r="3973" ht="15.75" customHeight="1">
      <c r="A3973" s="13">
        <v>42166.40625</v>
      </c>
      <c r="B3973" s="75">
        <v>63.4210526315789</v>
      </c>
      <c r="C3973" s="75">
        <v>69.5151515151515</v>
      </c>
      <c r="D3973" s="75">
        <v>85.4666666666667</v>
      </c>
      <c r="E3973" s="75">
        <v>80.4666666666667</v>
      </c>
    </row>
    <row r="3974" ht="15.75" customHeight="1">
      <c r="A3974" s="13">
        <v>42166.416666666664</v>
      </c>
      <c r="B3974" s="75">
        <v>64.2666666666667</v>
      </c>
      <c r="C3974" s="75">
        <v>70.35</v>
      </c>
      <c r="D3974" s="75">
        <v>86.4666666666667</v>
      </c>
      <c r="E3974" s="75">
        <v>81.35</v>
      </c>
    </row>
    <row r="3975" ht="15.75" customHeight="1">
      <c r="A3975" s="13">
        <v>42166.427083333336</v>
      </c>
      <c r="B3975" s="75">
        <v>65.2666666666667</v>
      </c>
      <c r="C3975" s="75">
        <v>71.1</v>
      </c>
      <c r="D3975" s="75">
        <v>87.4666666666667</v>
      </c>
      <c r="E3975" s="75">
        <v>82.1</v>
      </c>
    </row>
    <row r="3976" ht="15.75" customHeight="1">
      <c r="A3976" s="13">
        <v>42166.4375</v>
      </c>
      <c r="B3976" s="75">
        <v>66.2666666666667</v>
      </c>
      <c r="C3976" s="75">
        <v>71.85</v>
      </c>
      <c r="D3976" s="75">
        <v>88.4666666666667</v>
      </c>
      <c r="E3976" s="75">
        <v>82.85</v>
      </c>
    </row>
    <row r="3977" ht="15.75" customHeight="1">
      <c r="A3977" s="13">
        <v>42166.447916666664</v>
      </c>
      <c r="B3977" s="75">
        <v>67.2666666666667</v>
      </c>
      <c r="C3977" s="75">
        <v>72.6</v>
      </c>
      <c r="D3977" s="75">
        <v>89.4666666666667</v>
      </c>
      <c r="E3977" s="75">
        <v>83.6</v>
      </c>
    </row>
    <row r="3978" ht="15.75" customHeight="1">
      <c r="A3978" s="13">
        <v>42166.458333333336</v>
      </c>
      <c r="B3978" s="75">
        <v>68.1333333333333</v>
      </c>
      <c r="C3978" s="75">
        <v>73.35</v>
      </c>
      <c r="D3978" s="75">
        <v>90.35</v>
      </c>
      <c r="E3978" s="75">
        <v>84.35</v>
      </c>
    </row>
    <row r="3979" ht="15.75" customHeight="1">
      <c r="A3979" s="13">
        <v>42166.46875</v>
      </c>
      <c r="B3979" s="75">
        <v>68.6333333333333</v>
      </c>
      <c r="C3979" s="75">
        <v>74.1</v>
      </c>
      <c r="D3979" s="75">
        <v>91.1</v>
      </c>
      <c r="E3979" s="75">
        <v>85.1</v>
      </c>
    </row>
    <row r="3980" ht="15.75" customHeight="1">
      <c r="A3980" s="13">
        <v>42166.479166666664</v>
      </c>
      <c r="B3980" s="75">
        <v>69.1333333333333</v>
      </c>
      <c r="C3980" s="75">
        <v>74.85</v>
      </c>
      <c r="D3980" s="75">
        <v>91.85</v>
      </c>
      <c r="E3980" s="75">
        <v>85.85</v>
      </c>
    </row>
    <row r="3981" ht="15.75" customHeight="1">
      <c r="A3981" s="13">
        <v>42166.489583333336</v>
      </c>
      <c r="B3981" s="75">
        <v>69.6333333333333</v>
      </c>
      <c r="C3981" s="75">
        <v>75.6</v>
      </c>
      <c r="D3981" s="75">
        <v>92.6</v>
      </c>
      <c r="E3981" s="75">
        <v>86.6</v>
      </c>
    </row>
    <row r="3982" ht="15.75" customHeight="1">
      <c r="A3982" s="13">
        <v>42166.5</v>
      </c>
      <c r="B3982" s="75">
        <v>70.0666666666667</v>
      </c>
      <c r="C3982" s="75">
        <v>76.4666666666667</v>
      </c>
      <c r="D3982" s="75">
        <v>93.4666666666667</v>
      </c>
      <c r="E3982" s="75">
        <v>87.1166666666667</v>
      </c>
    </row>
    <row r="3983" ht="15.75" customHeight="1">
      <c r="A3983" s="13">
        <v>42166.510416666664</v>
      </c>
      <c r="B3983" s="75">
        <v>70.3166666666667</v>
      </c>
      <c r="C3983" s="75">
        <v>77.4666666666667</v>
      </c>
      <c r="D3983" s="75">
        <v>94.4666666666667</v>
      </c>
      <c r="E3983" s="75">
        <v>87.3666666666667</v>
      </c>
    </row>
    <row r="3984" ht="15.75" customHeight="1">
      <c r="A3984" s="13">
        <v>42166.520833333336</v>
      </c>
      <c r="B3984" s="75">
        <v>70.5666666666667</v>
      </c>
      <c r="C3984" s="75">
        <v>78.4666666666667</v>
      </c>
      <c r="D3984" s="75">
        <v>95.4666666666667</v>
      </c>
      <c r="E3984" s="75">
        <v>87.6166666666667</v>
      </c>
    </row>
    <row r="3985" ht="15.75" customHeight="1">
      <c r="A3985" s="13">
        <v>42166.53125</v>
      </c>
      <c r="B3985" s="75">
        <v>70.8166666666667</v>
      </c>
      <c r="C3985" s="75">
        <v>79.4666666666667</v>
      </c>
      <c r="D3985" s="75">
        <v>96.4666666666667</v>
      </c>
      <c r="E3985" s="75">
        <v>87.8666666666667</v>
      </c>
    </row>
    <row r="3986" ht="15.75" customHeight="1">
      <c r="A3986" s="13">
        <v>42166.541666666664</v>
      </c>
      <c r="B3986" s="75">
        <v>70.9333333333333</v>
      </c>
      <c r="C3986" s="75">
        <v>80.0</v>
      </c>
      <c r="D3986" s="75">
        <v>97.1166666666667</v>
      </c>
      <c r="E3986" s="75">
        <v>88.35</v>
      </c>
    </row>
    <row r="3987" ht="15.75" customHeight="1">
      <c r="A3987" s="13">
        <v>42166.552083333336</v>
      </c>
      <c r="B3987" s="75">
        <v>70.6833333333333</v>
      </c>
      <c r="C3987" s="75">
        <v>80.0</v>
      </c>
      <c r="D3987" s="75">
        <v>97.3666666666667</v>
      </c>
      <c r="E3987" s="75">
        <v>89.1</v>
      </c>
    </row>
    <row r="3988" ht="15.75" customHeight="1">
      <c r="A3988" s="13">
        <v>42166.5625</v>
      </c>
      <c r="B3988" s="75">
        <v>70.4333333333333</v>
      </c>
      <c r="C3988" s="75">
        <v>80.0</v>
      </c>
      <c r="D3988" s="75">
        <v>97.6166666666667</v>
      </c>
      <c r="E3988" s="75">
        <v>89.85</v>
      </c>
    </row>
    <row r="3989" ht="15.75" customHeight="1">
      <c r="A3989" s="13">
        <v>42166.572916666664</v>
      </c>
      <c r="B3989" s="75">
        <v>70.1833333333333</v>
      </c>
      <c r="C3989" s="75">
        <v>80.0</v>
      </c>
      <c r="D3989" s="75">
        <v>97.8666666666667</v>
      </c>
      <c r="E3989" s="75">
        <v>90.6</v>
      </c>
    </row>
    <row r="3990" ht="15.75" customHeight="1">
      <c r="A3990" s="13">
        <v>42166.583333333336</v>
      </c>
      <c r="B3990" s="75">
        <v>69.8666666666667</v>
      </c>
      <c r="C3990" s="75">
        <v>80.0</v>
      </c>
      <c r="D3990" s="75">
        <v>98.0</v>
      </c>
      <c r="E3990" s="75">
        <v>91.0</v>
      </c>
    </row>
    <row r="3991" ht="15.75" customHeight="1">
      <c r="A3991" s="13">
        <v>42166.59375</v>
      </c>
      <c r="B3991" s="75">
        <v>69.3666666666667</v>
      </c>
      <c r="C3991" s="75">
        <v>80.0</v>
      </c>
      <c r="D3991" s="75">
        <v>98.0</v>
      </c>
      <c r="E3991" s="75">
        <v>91.0</v>
      </c>
    </row>
    <row r="3992" ht="15.75" customHeight="1">
      <c r="A3992" s="13">
        <v>42166.604166666664</v>
      </c>
      <c r="B3992" s="75">
        <v>68.8666666666667</v>
      </c>
      <c r="C3992" s="75">
        <v>80.0</v>
      </c>
      <c r="D3992" s="75">
        <v>98.0</v>
      </c>
      <c r="E3992" s="75">
        <v>91.0</v>
      </c>
    </row>
    <row r="3993" ht="15.75" customHeight="1">
      <c r="A3993" s="13">
        <v>42166.614583333336</v>
      </c>
      <c r="B3993" s="75">
        <v>68.3666666666667</v>
      </c>
      <c r="C3993" s="75">
        <v>80.0</v>
      </c>
      <c r="D3993" s="75">
        <v>98.0</v>
      </c>
      <c r="E3993" s="75">
        <v>91.0</v>
      </c>
    </row>
    <row r="3994" ht="15.75" customHeight="1">
      <c r="A3994" s="13">
        <v>42166.625</v>
      </c>
      <c r="B3994" s="75">
        <v>68.0</v>
      </c>
      <c r="C3994" s="75">
        <v>79.8833333333333</v>
      </c>
      <c r="D3994" s="75">
        <v>97.5116279069767</v>
      </c>
      <c r="E3994" s="75">
        <v>91.1166666666667</v>
      </c>
    </row>
    <row r="3995" ht="15.75" customHeight="1">
      <c r="A3995" s="13">
        <v>42166.635416666664</v>
      </c>
      <c r="B3995" s="75">
        <v>68.0</v>
      </c>
      <c r="C3995" s="75">
        <v>79.6333333333333</v>
      </c>
      <c r="D3995" s="75">
        <v>96.4651162790698</v>
      </c>
      <c r="E3995" s="75">
        <v>91.3666666666667</v>
      </c>
    </row>
    <row r="3996" ht="15.75" customHeight="1">
      <c r="A3996" s="13">
        <v>42166.645833333336</v>
      </c>
      <c r="B3996" s="75">
        <v>68.0</v>
      </c>
      <c r="C3996" s="75">
        <v>79.3833333333333</v>
      </c>
      <c r="D3996" s="75">
        <v>95.4186046511628</v>
      </c>
      <c r="E3996" s="75">
        <v>91.6166666666667</v>
      </c>
    </row>
    <row r="3997" ht="15.75" customHeight="1">
      <c r="A3997" s="13">
        <v>42166.65625</v>
      </c>
      <c r="B3997" s="75">
        <v>68.0</v>
      </c>
      <c r="C3997" s="75">
        <v>79.1333333333333</v>
      </c>
      <c r="D3997" s="75">
        <v>93.8</v>
      </c>
      <c r="E3997" s="75">
        <v>91.8666666666667</v>
      </c>
    </row>
    <row r="3998" ht="15.75" customHeight="1">
      <c r="A3998" s="13">
        <v>42166.666666666664</v>
      </c>
      <c r="B3998" s="75">
        <v>67.9333333333333</v>
      </c>
      <c r="C3998" s="75">
        <v>78.8833333333333</v>
      </c>
      <c r="D3998" s="75">
        <v>95.0</v>
      </c>
      <c r="E3998" s="75">
        <v>92.0</v>
      </c>
    </row>
    <row r="3999" ht="15.75" customHeight="1">
      <c r="A3999" s="13">
        <v>42166.677083333336</v>
      </c>
      <c r="B3999" s="75">
        <v>67.6833333333333</v>
      </c>
      <c r="C3999" s="75">
        <v>78.6333333333333</v>
      </c>
      <c r="D3999" s="75">
        <v>94.5333333333333</v>
      </c>
      <c r="E3999" s="75">
        <v>92.0</v>
      </c>
    </row>
    <row r="4000" ht="15.75" customHeight="1">
      <c r="A4000" s="13">
        <v>42166.6875</v>
      </c>
      <c r="B4000" s="75">
        <v>67.4333333333333</v>
      </c>
      <c r="C4000" s="75">
        <v>78.3833333333333</v>
      </c>
      <c r="D4000" s="75">
        <v>94.5384615384615</v>
      </c>
      <c r="E4000" s="75">
        <v>92.0</v>
      </c>
    </row>
    <row r="4001" ht="15.75" customHeight="1">
      <c r="A4001" s="13">
        <v>42166.697916666664</v>
      </c>
      <c r="B4001" s="75">
        <v>67.1833333333333</v>
      </c>
      <c r="C4001" s="75">
        <v>78.1333333333333</v>
      </c>
      <c r="D4001" s="75">
        <v>94.4705882352941</v>
      </c>
      <c r="E4001" s="75">
        <v>92.0</v>
      </c>
    </row>
    <row r="4002" ht="15.75" customHeight="1">
      <c r="A4002" s="13">
        <v>42166.708333333336</v>
      </c>
      <c r="B4002" s="75">
        <v>66.7333333333333</v>
      </c>
      <c r="C4002" s="75">
        <v>77.8833333333333</v>
      </c>
      <c r="D4002" s="75">
        <v>94.875</v>
      </c>
      <c r="E4002" s="75">
        <v>91.8833333333333</v>
      </c>
    </row>
    <row r="4003" ht="15.75" customHeight="1">
      <c r="A4003" s="13">
        <v>42166.71875</v>
      </c>
      <c r="B4003" s="75">
        <v>65.7333333333333</v>
      </c>
      <c r="C4003" s="75">
        <v>77.6333333333333</v>
      </c>
      <c r="D4003" s="75">
        <v>94.1923076923077</v>
      </c>
      <c r="E4003" s="75">
        <v>91.6333333333333</v>
      </c>
    </row>
    <row r="4004" ht="15.75" customHeight="1">
      <c r="A4004" s="13">
        <v>42166.729166666664</v>
      </c>
      <c r="B4004" s="75">
        <v>64.7333333333333</v>
      </c>
      <c r="C4004" s="75">
        <v>77.3833333333333</v>
      </c>
      <c r="D4004" s="75">
        <v>93.3269230769231</v>
      </c>
      <c r="E4004" s="75">
        <v>91.3833333333333</v>
      </c>
    </row>
    <row r="4005" ht="15.75" customHeight="1">
      <c r="A4005" s="13">
        <v>42166.739583333336</v>
      </c>
      <c r="B4005" s="75">
        <v>63.7333333333333</v>
      </c>
      <c r="C4005" s="75">
        <v>77.1333333333333</v>
      </c>
      <c r="D4005" s="75">
        <v>92.4615384615385</v>
      </c>
      <c r="E4005" s="75">
        <v>91.1333333333333</v>
      </c>
    </row>
    <row r="4006" ht="15.75" customHeight="1">
      <c r="A4006" s="13">
        <v>42166.75</v>
      </c>
      <c r="B4006" s="75">
        <v>62.7333333333333</v>
      </c>
      <c r="C4006" s="75">
        <v>76.4166666666667</v>
      </c>
      <c r="D4006" s="75">
        <v>91.65</v>
      </c>
      <c r="E4006" s="75">
        <v>90.7666666666667</v>
      </c>
    </row>
    <row r="4007" ht="15.75" customHeight="1">
      <c r="A4007" s="13">
        <v>42166.760416666664</v>
      </c>
      <c r="B4007" s="75">
        <v>61.7333333333333</v>
      </c>
      <c r="C4007" s="75">
        <v>75.1666666666667</v>
      </c>
      <c r="D4007" s="75">
        <v>90.9</v>
      </c>
      <c r="E4007" s="75">
        <v>90.2666666666667</v>
      </c>
    </row>
    <row r="4008" ht="15.75" customHeight="1">
      <c r="A4008" s="13">
        <v>42166.770833333336</v>
      </c>
      <c r="B4008" s="75">
        <v>60.7333333333333</v>
      </c>
      <c r="C4008" s="75">
        <v>73.9166666666667</v>
      </c>
      <c r="D4008" s="75">
        <v>90.15</v>
      </c>
      <c r="E4008" s="75">
        <v>89.7666666666667</v>
      </c>
    </row>
    <row r="4009" ht="15.75" customHeight="1">
      <c r="A4009" s="13">
        <v>42166.78125</v>
      </c>
      <c r="B4009" s="75">
        <v>59.7333333333333</v>
      </c>
      <c r="C4009" s="75">
        <v>72.6666666666667</v>
      </c>
      <c r="D4009" s="75">
        <v>89.4</v>
      </c>
      <c r="E4009" s="75">
        <v>89.2666666666667</v>
      </c>
    </row>
    <row r="4010" ht="15.75" customHeight="1">
      <c r="A4010" s="13">
        <v>42166.791666666664</v>
      </c>
      <c r="B4010" s="75">
        <v>58.8666666666667</v>
      </c>
      <c r="C4010" s="75">
        <v>71.65</v>
      </c>
      <c r="D4010" s="75">
        <v>88.65</v>
      </c>
      <c r="E4010" s="75">
        <v>88.8833333333333</v>
      </c>
    </row>
    <row r="4011" ht="15.75" customHeight="1">
      <c r="A4011" s="13">
        <v>42166.802083333336</v>
      </c>
      <c r="B4011" s="75">
        <v>58.3666666666667</v>
      </c>
      <c r="C4011" s="75">
        <v>70.9</v>
      </c>
      <c r="D4011" s="75">
        <v>87.9</v>
      </c>
      <c r="E4011" s="75">
        <v>88.6333333333333</v>
      </c>
    </row>
    <row r="4012" ht="15.75" customHeight="1">
      <c r="A4012" s="13">
        <v>42166.8125</v>
      </c>
      <c r="B4012" s="75">
        <v>57.8666666666667</v>
      </c>
      <c r="C4012" s="75">
        <v>70.15</v>
      </c>
      <c r="D4012" s="75">
        <v>87.15</v>
      </c>
      <c r="E4012" s="75">
        <v>88.3833333333333</v>
      </c>
    </row>
    <row r="4013" ht="15.75" customHeight="1">
      <c r="A4013" s="13">
        <v>42166.822916666664</v>
      </c>
      <c r="B4013" s="75">
        <v>57.3666666666667</v>
      </c>
      <c r="C4013" s="75">
        <v>69.4</v>
      </c>
      <c r="D4013" s="75">
        <v>86.4</v>
      </c>
      <c r="E4013" s="75">
        <v>88.1333333333333</v>
      </c>
    </row>
    <row r="4014" ht="15.75" customHeight="1">
      <c r="A4014" s="13">
        <v>42166.833333333336</v>
      </c>
      <c r="B4014" s="75">
        <v>57.0</v>
      </c>
      <c r="C4014" s="75">
        <v>68.7666666666667</v>
      </c>
      <c r="D4014" s="75">
        <v>85.65</v>
      </c>
      <c r="E4014" s="75">
        <v>87.7666666666667</v>
      </c>
    </row>
    <row r="4015" ht="15.75" customHeight="1">
      <c r="A4015" s="13">
        <v>42166.84375</v>
      </c>
      <c r="B4015" s="75">
        <v>57.0</v>
      </c>
      <c r="C4015" s="75">
        <v>68.2666666666667</v>
      </c>
      <c r="D4015" s="75">
        <v>84.9</v>
      </c>
      <c r="E4015" s="75">
        <v>87.2666666666667</v>
      </c>
    </row>
    <row r="4016" ht="15.75" customHeight="1">
      <c r="A4016" s="13">
        <v>42166.854166666664</v>
      </c>
      <c r="B4016" s="75">
        <v>57.0</v>
      </c>
      <c r="C4016" s="75">
        <v>67.7666666666667</v>
      </c>
      <c r="D4016" s="75">
        <v>84.15</v>
      </c>
      <c r="E4016" s="75">
        <v>86.7666666666667</v>
      </c>
    </row>
    <row r="4017" ht="15.75" customHeight="1">
      <c r="A4017" s="13">
        <v>42166.864583333336</v>
      </c>
      <c r="B4017" s="75">
        <v>57.0</v>
      </c>
      <c r="C4017" s="75">
        <v>67.2666666666667</v>
      </c>
      <c r="D4017" s="75">
        <v>83.4</v>
      </c>
      <c r="E4017" s="75">
        <v>86.2666666666667</v>
      </c>
    </row>
    <row r="4018" ht="15.75" customHeight="1">
      <c r="A4018" s="13">
        <v>42166.875</v>
      </c>
      <c r="B4018" s="75">
        <v>56.9333333333333</v>
      </c>
      <c r="C4018" s="75">
        <v>66.8833333333333</v>
      </c>
      <c r="D4018" s="75">
        <v>82.7666666666667</v>
      </c>
      <c r="E4018" s="75">
        <v>85.7666666666667</v>
      </c>
    </row>
    <row r="4019" ht="15.75" customHeight="1">
      <c r="A4019" s="13">
        <v>42166.885416666664</v>
      </c>
      <c r="B4019" s="75">
        <v>56.6833333333333</v>
      </c>
      <c r="C4019" s="75">
        <v>66.6333333333333</v>
      </c>
      <c r="D4019" s="75">
        <v>82.2666666666667</v>
      </c>
      <c r="E4019" s="75">
        <v>85.2666666666667</v>
      </c>
    </row>
    <row r="4020" ht="15.75" customHeight="1">
      <c r="A4020" s="13">
        <v>42166.895833333336</v>
      </c>
      <c r="B4020" s="75">
        <v>56.4333333333333</v>
      </c>
      <c r="C4020" s="75">
        <v>66.3833333333333</v>
      </c>
      <c r="D4020" s="75">
        <v>81.7666666666667</v>
      </c>
      <c r="E4020" s="75">
        <v>84.7666666666667</v>
      </c>
    </row>
    <row r="4021" ht="15.75" customHeight="1">
      <c r="A4021" s="13">
        <v>42166.90625</v>
      </c>
      <c r="B4021" s="75">
        <v>56.1833333333333</v>
      </c>
      <c r="C4021" s="75">
        <v>66.1333333333333</v>
      </c>
      <c r="D4021" s="75">
        <v>81.2666666666667</v>
      </c>
      <c r="E4021" s="75">
        <v>84.2666666666667</v>
      </c>
    </row>
    <row r="4022" ht="15.75" customHeight="1">
      <c r="A4022" s="13">
        <v>42166.916666666664</v>
      </c>
      <c r="B4022" s="75">
        <v>56.0</v>
      </c>
      <c r="C4022" s="75">
        <v>65.8833333333333</v>
      </c>
      <c r="D4022" s="75">
        <v>80.8833333333333</v>
      </c>
      <c r="E4022" s="75">
        <v>83.8833333333333</v>
      </c>
    </row>
    <row r="4023" ht="15.75" customHeight="1">
      <c r="A4023" s="13">
        <v>42166.927083333336</v>
      </c>
      <c r="B4023" s="75">
        <v>56.0</v>
      </c>
      <c r="C4023" s="75">
        <v>65.6333333333333</v>
      </c>
      <c r="D4023" s="75">
        <v>80.6333333333333</v>
      </c>
      <c r="E4023" s="75">
        <v>83.6333333333333</v>
      </c>
    </row>
    <row r="4024" ht="15.75" customHeight="1">
      <c r="A4024" s="13">
        <v>42166.9375</v>
      </c>
      <c r="B4024" s="75">
        <v>56.0</v>
      </c>
      <c r="C4024" s="75">
        <v>65.3833333333333</v>
      </c>
      <c r="D4024" s="75">
        <v>80.3833333333333</v>
      </c>
      <c r="E4024" s="75">
        <v>83.3833333333333</v>
      </c>
    </row>
    <row r="4025" ht="15.75" customHeight="1">
      <c r="A4025" s="13">
        <v>42166.947916666664</v>
      </c>
      <c r="B4025" s="75">
        <v>56.0</v>
      </c>
      <c r="C4025" s="75">
        <v>65.1333333333333</v>
      </c>
      <c r="D4025" s="75">
        <v>80.1333333333333</v>
      </c>
      <c r="E4025" s="75">
        <v>83.1333333333333</v>
      </c>
    </row>
    <row r="4026" ht="15.75" customHeight="1">
      <c r="A4026" s="13">
        <v>42166.958333333336</v>
      </c>
      <c r="B4026" s="75">
        <v>56.0</v>
      </c>
      <c r="C4026" s="75">
        <v>64.65</v>
      </c>
      <c r="D4026" s="75">
        <v>79.7666666666667</v>
      </c>
      <c r="E4026" s="75">
        <v>82.7666666666667</v>
      </c>
    </row>
    <row r="4027" ht="15.75" customHeight="1">
      <c r="A4027" s="13">
        <v>42166.96875</v>
      </c>
      <c r="B4027" s="75">
        <v>56.0</v>
      </c>
      <c r="C4027" s="75">
        <v>63.9</v>
      </c>
      <c r="D4027" s="75">
        <v>79.2666666666667</v>
      </c>
      <c r="E4027" s="75">
        <v>82.2666666666667</v>
      </c>
    </row>
    <row r="4028" ht="15.75" customHeight="1">
      <c r="A4028" s="13">
        <v>42166.979166666664</v>
      </c>
      <c r="B4028" s="75">
        <v>56.0</v>
      </c>
      <c r="C4028" s="75">
        <v>63.15</v>
      </c>
      <c r="D4028" s="75">
        <v>78.7666666666667</v>
      </c>
      <c r="E4028" s="75">
        <v>81.7666666666667</v>
      </c>
    </row>
    <row r="4029" ht="15.75" customHeight="1">
      <c r="A4029" s="13">
        <v>42166.989583333336</v>
      </c>
      <c r="B4029" s="75">
        <v>56.0</v>
      </c>
      <c r="C4029" s="75">
        <v>62.4</v>
      </c>
      <c r="D4029" s="75">
        <v>78.2666666666667</v>
      </c>
      <c r="E4029" s="75">
        <v>81.2666666666667</v>
      </c>
    </row>
    <row r="4030" ht="15.75" customHeight="1">
      <c r="A4030" s="13">
        <v>42167.0</v>
      </c>
      <c r="B4030" s="75">
        <v>55.9333333333333</v>
      </c>
      <c r="C4030" s="75">
        <v>62.1166666666667</v>
      </c>
      <c r="D4030" s="75">
        <v>77.8833333333333</v>
      </c>
      <c r="E4030" s="75">
        <v>80.7666666666667</v>
      </c>
    </row>
    <row r="4031" ht="15.75" customHeight="1">
      <c r="A4031" s="13">
        <v>42167.010416666664</v>
      </c>
      <c r="B4031" s="75">
        <v>55.6833333333333</v>
      </c>
      <c r="C4031" s="75">
        <v>62.3666666666667</v>
      </c>
      <c r="D4031" s="75">
        <v>77.6333333333333</v>
      </c>
      <c r="E4031" s="75">
        <v>80.2666666666667</v>
      </c>
    </row>
    <row r="4032" ht="15.75" customHeight="1">
      <c r="A4032" s="13">
        <v>42167.020833333336</v>
      </c>
      <c r="B4032" s="75">
        <v>55.4333333333333</v>
      </c>
      <c r="C4032" s="75">
        <v>62.6166666666667</v>
      </c>
      <c r="D4032" s="75">
        <v>77.3833333333333</v>
      </c>
      <c r="E4032" s="75">
        <v>79.7666666666667</v>
      </c>
    </row>
    <row r="4033" ht="15.75" customHeight="1">
      <c r="A4033" s="13">
        <v>42167.03125</v>
      </c>
      <c r="B4033" s="75">
        <v>55.1833333333333</v>
      </c>
      <c r="C4033" s="75">
        <v>62.8666666666667</v>
      </c>
      <c r="D4033" s="75">
        <v>77.1333333333333</v>
      </c>
      <c r="E4033" s="75">
        <v>79.2666666666667</v>
      </c>
    </row>
    <row r="4034" ht="15.75" customHeight="1">
      <c r="A4034" s="13">
        <v>42167.041666666664</v>
      </c>
      <c r="B4034" s="75">
        <v>55.0</v>
      </c>
      <c r="C4034" s="75">
        <v>62.8833333333333</v>
      </c>
      <c r="D4034" s="75">
        <v>76.8833333333333</v>
      </c>
      <c r="E4034" s="75">
        <v>78.7666666666667</v>
      </c>
    </row>
    <row r="4035" ht="15.75" customHeight="1">
      <c r="A4035" s="13">
        <v>42167.052083333336</v>
      </c>
      <c r="B4035" s="75">
        <v>55.0</v>
      </c>
      <c r="C4035" s="75">
        <v>62.6333333333333</v>
      </c>
      <c r="D4035" s="75">
        <v>76.6333333333333</v>
      </c>
      <c r="E4035" s="75">
        <v>78.2666666666667</v>
      </c>
    </row>
    <row r="4036" ht="15.75" customHeight="1">
      <c r="A4036" s="13">
        <v>42167.0625</v>
      </c>
      <c r="B4036" s="75">
        <v>55.0</v>
      </c>
      <c r="C4036" s="75">
        <v>62.3833333333333</v>
      </c>
      <c r="D4036" s="75">
        <v>76.3833333333333</v>
      </c>
      <c r="E4036" s="75">
        <v>77.7666666666667</v>
      </c>
    </row>
    <row r="4037" ht="15.75" customHeight="1">
      <c r="A4037" s="13">
        <v>42167.072916666664</v>
      </c>
      <c r="B4037" s="75">
        <v>55.0</v>
      </c>
      <c r="C4037" s="75">
        <v>62.1333333333333</v>
      </c>
      <c r="D4037" s="75">
        <v>76.1333333333333</v>
      </c>
      <c r="E4037" s="75">
        <v>77.2666666666667</v>
      </c>
    </row>
    <row r="4038" ht="15.75" customHeight="1">
      <c r="A4038" s="13">
        <v>42167.083333333336</v>
      </c>
      <c r="B4038" s="75">
        <v>55.0</v>
      </c>
      <c r="C4038" s="75">
        <v>61.7666666666667</v>
      </c>
      <c r="D4038" s="75">
        <v>75.8833333333333</v>
      </c>
      <c r="E4038" s="75">
        <v>76.7666666666667</v>
      </c>
    </row>
    <row r="4039" ht="15.75" customHeight="1">
      <c r="A4039" s="13">
        <v>42167.09375</v>
      </c>
      <c r="B4039" s="75">
        <v>55.0</v>
      </c>
      <c r="C4039" s="75">
        <v>61.2666666666667</v>
      </c>
      <c r="D4039" s="75">
        <v>75.6333333333333</v>
      </c>
      <c r="E4039" s="75">
        <v>76.2666666666667</v>
      </c>
    </row>
    <row r="4040" ht="15.75" customHeight="1">
      <c r="A4040" s="13">
        <v>42167.104166666664</v>
      </c>
      <c r="B4040" s="75">
        <v>55.0</v>
      </c>
      <c r="C4040" s="75">
        <v>60.7666666666667</v>
      </c>
      <c r="D4040" s="75">
        <v>75.3833333333333</v>
      </c>
      <c r="E4040" s="75">
        <v>75.7666666666667</v>
      </c>
    </row>
    <row r="4041" ht="15.75" customHeight="1">
      <c r="A4041" s="13">
        <v>42167.114583333336</v>
      </c>
      <c r="B4041" s="75">
        <v>55.0</v>
      </c>
      <c r="C4041" s="75">
        <v>60.2666666666667</v>
      </c>
      <c r="D4041" s="75">
        <v>75.1333333333333</v>
      </c>
      <c r="E4041" s="75">
        <v>75.2666666666667</v>
      </c>
    </row>
    <row r="4042" ht="15.75" customHeight="1">
      <c r="A4042" s="13">
        <v>42167.125</v>
      </c>
      <c r="B4042" s="75">
        <v>55.0</v>
      </c>
      <c r="C4042" s="75">
        <v>59.8833333333333</v>
      </c>
      <c r="D4042" s="75">
        <v>74.8833333333333</v>
      </c>
      <c r="E4042" s="75">
        <v>74.8833333333333</v>
      </c>
    </row>
    <row r="4043" ht="15.75" customHeight="1">
      <c r="A4043" s="13">
        <v>42167.135416666664</v>
      </c>
      <c r="B4043" s="75">
        <v>55.0</v>
      </c>
      <c r="C4043" s="75">
        <v>59.6333333333333</v>
      </c>
      <c r="D4043" s="75">
        <v>74.6333333333333</v>
      </c>
      <c r="E4043" s="75">
        <v>74.6333333333333</v>
      </c>
    </row>
    <row r="4044" ht="15.75" customHeight="1">
      <c r="A4044" s="13">
        <v>42167.145833333336</v>
      </c>
      <c r="B4044" s="75">
        <v>55.0</v>
      </c>
      <c r="C4044" s="75">
        <v>59.3833333333333</v>
      </c>
      <c r="D4044" s="75">
        <v>74.3833333333333</v>
      </c>
      <c r="E4044" s="75">
        <v>74.3833333333333</v>
      </c>
    </row>
    <row r="4045" ht="15.75" customHeight="1">
      <c r="A4045" s="13">
        <v>42167.15625</v>
      </c>
      <c r="B4045" s="75">
        <v>55.0</v>
      </c>
      <c r="C4045" s="75">
        <v>59.1333333333333</v>
      </c>
      <c r="D4045" s="75">
        <v>74.1333333333333</v>
      </c>
      <c r="E4045" s="75">
        <v>74.1333333333333</v>
      </c>
    </row>
    <row r="4046" ht="15.75" customHeight="1">
      <c r="A4046" s="13">
        <v>42167.166666666664</v>
      </c>
      <c r="B4046" s="75">
        <v>55.0</v>
      </c>
      <c r="C4046" s="75">
        <v>59.0</v>
      </c>
      <c r="D4046" s="75">
        <v>73.8833333333333</v>
      </c>
      <c r="E4046" s="75">
        <v>74.0</v>
      </c>
    </row>
    <row r="4047" ht="15.75" customHeight="1">
      <c r="A4047" s="13">
        <v>42167.177083333336</v>
      </c>
      <c r="B4047" s="75">
        <v>55.0</v>
      </c>
      <c r="C4047" s="75">
        <v>59.0</v>
      </c>
      <c r="D4047" s="75">
        <v>73.6333333333333</v>
      </c>
      <c r="E4047" s="75">
        <v>74.0</v>
      </c>
    </row>
    <row r="4048" ht="15.75" customHeight="1">
      <c r="A4048" s="13">
        <v>42167.1875</v>
      </c>
      <c r="B4048" s="75">
        <v>55.0</v>
      </c>
      <c r="C4048" s="75">
        <v>59.0</v>
      </c>
      <c r="D4048" s="75">
        <v>73.3833333333333</v>
      </c>
      <c r="E4048" s="75">
        <v>74.0</v>
      </c>
    </row>
    <row r="4049" ht="15.75" customHeight="1">
      <c r="A4049" s="13">
        <v>42167.197916666664</v>
      </c>
      <c r="B4049" s="75">
        <v>55.0</v>
      </c>
      <c r="C4049" s="75">
        <v>58.8888888888889</v>
      </c>
      <c r="D4049" s="75">
        <v>73.1333333333333</v>
      </c>
      <c r="E4049" s="75">
        <v>74.0</v>
      </c>
    </row>
    <row r="4050" ht="15.75" customHeight="1">
      <c r="A4050" s="13">
        <v>42167.208333333336</v>
      </c>
      <c r="B4050" s="75">
        <v>55.0666666666667</v>
      </c>
      <c r="C4050" s="75">
        <v>58.35</v>
      </c>
      <c r="D4050" s="75">
        <v>72.8833333333333</v>
      </c>
      <c r="E4050" s="75">
        <v>74.1166666666667</v>
      </c>
    </row>
    <row r="4051" ht="15.75" customHeight="1">
      <c r="A4051" s="13">
        <v>42167.21875</v>
      </c>
      <c r="B4051" s="75">
        <v>55.3166666666667</v>
      </c>
      <c r="C4051" s="75">
        <v>59.1</v>
      </c>
      <c r="D4051" s="75">
        <v>72.6333333333333</v>
      </c>
      <c r="E4051" s="75">
        <v>74.3666666666667</v>
      </c>
    </row>
    <row r="4052" ht="15.75" customHeight="1">
      <c r="A4052" s="13">
        <v>42167.229166666664</v>
      </c>
      <c r="B4052" s="75">
        <v>55.5666666666667</v>
      </c>
      <c r="C4052" s="75">
        <v>59.85</v>
      </c>
      <c r="D4052" s="75">
        <v>72.3833333333333</v>
      </c>
      <c r="E4052" s="75">
        <v>74.6166666666667</v>
      </c>
    </row>
    <row r="4053" ht="15.75" customHeight="1">
      <c r="A4053" s="13">
        <v>42167.239583333336</v>
      </c>
      <c r="B4053" s="75">
        <v>55.8166666666667</v>
      </c>
      <c r="C4053" s="75">
        <v>60.6</v>
      </c>
      <c r="D4053" s="75">
        <v>72.1333333333333</v>
      </c>
      <c r="E4053" s="75">
        <v>74.8666666666667</v>
      </c>
    </row>
    <row r="4054" ht="15.75" customHeight="1">
      <c r="A4054" s="13">
        <v>42167.25</v>
      </c>
      <c r="B4054" s="75">
        <v>56.2666666666667</v>
      </c>
      <c r="C4054" s="75">
        <v>61.35</v>
      </c>
      <c r="D4054" s="75">
        <v>72.1166666666667</v>
      </c>
      <c r="E4054" s="75">
        <v>75.4666666666667</v>
      </c>
    </row>
    <row r="4055" ht="15.75" customHeight="1">
      <c r="A4055" s="13">
        <v>42167.260416666664</v>
      </c>
      <c r="B4055" s="75">
        <v>57.2666666666667</v>
      </c>
      <c r="C4055" s="75">
        <v>62.1</v>
      </c>
      <c r="D4055" s="75">
        <v>72.3666666666667</v>
      </c>
      <c r="E4055" s="75">
        <v>76.4666666666667</v>
      </c>
    </row>
    <row r="4056" ht="15.75" customHeight="1">
      <c r="A4056" s="13">
        <v>42167.270833333336</v>
      </c>
      <c r="B4056" s="75">
        <v>58.2666666666667</v>
      </c>
      <c r="C4056" s="75">
        <v>62.85</v>
      </c>
      <c r="D4056" s="75">
        <v>72.6166666666667</v>
      </c>
      <c r="E4056" s="75">
        <v>77.4666666666667</v>
      </c>
    </row>
    <row r="4057" ht="15.75" customHeight="1">
      <c r="A4057" s="13">
        <v>42167.28125</v>
      </c>
      <c r="B4057" s="75">
        <v>59.2666666666667</v>
      </c>
      <c r="C4057" s="75">
        <v>63.6</v>
      </c>
      <c r="D4057" s="75">
        <v>72.8666666666667</v>
      </c>
      <c r="E4057" s="75">
        <v>78.4666666666667</v>
      </c>
    </row>
    <row r="4058" ht="15.75" customHeight="1">
      <c r="A4058" s="13">
        <v>42167.291666666664</v>
      </c>
      <c r="B4058" s="75">
        <v>60.2</v>
      </c>
      <c r="C4058" s="75">
        <v>64.2333333333333</v>
      </c>
      <c r="D4058" s="75">
        <v>73.35</v>
      </c>
      <c r="E4058" s="75">
        <v>79.4666666666667</v>
      </c>
    </row>
    <row r="4059" ht="15.75" customHeight="1">
      <c r="A4059" s="13">
        <v>42167.302083333336</v>
      </c>
      <c r="B4059" s="75">
        <v>60.95</v>
      </c>
      <c r="C4059" s="75">
        <v>64.7333333333333</v>
      </c>
      <c r="D4059" s="75">
        <v>74.1</v>
      </c>
      <c r="E4059" s="75">
        <v>80.4666666666667</v>
      </c>
    </row>
    <row r="4060" ht="15.75" customHeight="1">
      <c r="A4060" s="13">
        <v>42167.3125</v>
      </c>
      <c r="B4060" s="75">
        <v>61.7</v>
      </c>
      <c r="C4060" s="75">
        <v>65.2333333333333</v>
      </c>
      <c r="D4060" s="75">
        <v>74.85</v>
      </c>
      <c r="E4060" s="75">
        <v>81.4666666666667</v>
      </c>
    </row>
    <row r="4061" ht="15.75" customHeight="1">
      <c r="A4061" s="13">
        <v>42167.322916666664</v>
      </c>
      <c r="B4061" s="75">
        <v>62.45</v>
      </c>
      <c r="C4061" s="75">
        <v>65.7333333333333</v>
      </c>
      <c r="D4061" s="75">
        <v>75.6</v>
      </c>
      <c r="E4061" s="75">
        <v>82.4666666666667</v>
      </c>
    </row>
    <row r="4062" ht="15.75" customHeight="1">
      <c r="A4062" s="13">
        <v>42167.333333333336</v>
      </c>
      <c r="B4062" s="75">
        <v>63.0666666666667</v>
      </c>
      <c r="C4062" s="75">
        <v>66.7</v>
      </c>
      <c r="D4062" s="75">
        <v>76.5833333333333</v>
      </c>
      <c r="E4062" s="75">
        <v>83.4666666666667</v>
      </c>
    </row>
    <row r="4063" ht="15.75" customHeight="1">
      <c r="A4063" s="13">
        <v>42167.34375</v>
      </c>
      <c r="B4063" s="75">
        <v>63.3166666666667</v>
      </c>
      <c r="C4063" s="75">
        <v>68.2</v>
      </c>
      <c r="D4063" s="75">
        <v>77.8333333333333</v>
      </c>
      <c r="E4063" s="75">
        <v>84.4666666666667</v>
      </c>
    </row>
    <row r="4064" ht="15.75" customHeight="1">
      <c r="A4064" s="13">
        <v>42167.354166666664</v>
      </c>
      <c r="B4064" s="75">
        <v>63.5666666666667</v>
      </c>
      <c r="C4064" s="75">
        <v>69.7</v>
      </c>
      <c r="D4064" s="75">
        <v>79.0833333333333</v>
      </c>
      <c r="E4064" s="75">
        <v>85.4666666666667</v>
      </c>
    </row>
    <row r="4065" ht="15.75" customHeight="1">
      <c r="A4065" s="13">
        <v>42167.364583333336</v>
      </c>
      <c r="B4065" s="75">
        <v>63.8166666666667</v>
      </c>
      <c r="C4065" s="75">
        <v>71.2</v>
      </c>
      <c r="D4065" s="75">
        <v>80.3333333333333</v>
      </c>
      <c r="E4065" s="75">
        <v>86.4666666666667</v>
      </c>
    </row>
    <row r="4066" ht="15.75" customHeight="1">
      <c r="A4066" s="13">
        <v>42167.375</v>
      </c>
      <c r="B4066" s="75">
        <v>64.3333333333333</v>
      </c>
      <c r="C4066" s="75">
        <v>72.5833333333333</v>
      </c>
      <c r="D4066" s="75">
        <v>81.5833333333333</v>
      </c>
      <c r="E4066" s="75">
        <v>87.2333333333333</v>
      </c>
    </row>
    <row r="4067" ht="15.75" customHeight="1">
      <c r="A4067" s="13">
        <v>42167.385416666664</v>
      </c>
      <c r="B4067" s="75">
        <v>65.5833333333333</v>
      </c>
      <c r="C4067" s="75">
        <v>73.8333333333333</v>
      </c>
      <c r="D4067" s="75">
        <v>82.8333333333333</v>
      </c>
      <c r="E4067" s="75">
        <v>87.7333333333333</v>
      </c>
    </row>
    <row r="4068" ht="15.75" customHeight="1">
      <c r="A4068" s="13">
        <v>42167.395833333336</v>
      </c>
      <c r="B4068" s="75">
        <v>66.8333333333333</v>
      </c>
      <c r="C4068" s="75">
        <v>75.0833333333333</v>
      </c>
      <c r="D4068" s="75">
        <v>84.0833333333333</v>
      </c>
      <c r="E4068" s="75">
        <v>88.2333333333333</v>
      </c>
    </row>
    <row r="4069" ht="15.75" customHeight="1">
      <c r="A4069" s="13">
        <v>42167.40625</v>
      </c>
      <c r="B4069" s="75">
        <v>68.0833333333333</v>
      </c>
      <c r="C4069" s="75">
        <v>76.3333333333333</v>
      </c>
      <c r="D4069" s="75">
        <v>85.3333333333333</v>
      </c>
      <c r="E4069" s="75">
        <v>88.7333333333333</v>
      </c>
    </row>
    <row r="4070" ht="15.75" customHeight="1">
      <c r="A4070" s="13">
        <v>42167.416666666664</v>
      </c>
      <c r="B4070" s="75">
        <v>69.2</v>
      </c>
      <c r="C4070" s="75">
        <v>77.35</v>
      </c>
      <c r="D4070" s="75">
        <v>86.35</v>
      </c>
      <c r="E4070" s="75">
        <v>89.5833333333333</v>
      </c>
    </row>
    <row r="4071" ht="15.75" customHeight="1">
      <c r="A4071" s="13">
        <v>42167.427083333336</v>
      </c>
      <c r="B4071" s="75">
        <v>69.95</v>
      </c>
      <c r="C4071" s="75">
        <v>78.1</v>
      </c>
      <c r="D4071" s="75">
        <v>87.1</v>
      </c>
      <c r="E4071" s="75">
        <v>90.8333333333333</v>
      </c>
    </row>
    <row r="4072" ht="15.75" customHeight="1">
      <c r="A4072" s="13">
        <v>42167.4375</v>
      </c>
      <c r="B4072" s="75">
        <v>70.7</v>
      </c>
      <c r="C4072" s="75">
        <v>78.85</v>
      </c>
      <c r="D4072" s="75">
        <v>87.85</v>
      </c>
      <c r="E4072" s="75">
        <v>92.0833333333333</v>
      </c>
    </row>
    <row r="4073" ht="15.75" customHeight="1">
      <c r="A4073" s="13">
        <v>42167.447916666664</v>
      </c>
      <c r="B4073" s="75">
        <v>71.45</v>
      </c>
      <c r="C4073" s="75">
        <v>79.6</v>
      </c>
      <c r="D4073" s="75">
        <v>88.6</v>
      </c>
      <c r="E4073" s="75">
        <v>93.3333333333333</v>
      </c>
    </row>
    <row r="4074" ht="15.75" customHeight="1">
      <c r="A4074" s="13">
        <v>42167.458333333336</v>
      </c>
      <c r="B4074" s="75">
        <v>71.8666666666667</v>
      </c>
      <c r="C4074" s="75">
        <v>80.35</v>
      </c>
      <c r="D4074" s="75">
        <v>89.4666666666667</v>
      </c>
      <c r="E4074" s="75">
        <v>94.1166666666667</v>
      </c>
    </row>
    <row r="4075" ht="15.75" customHeight="1">
      <c r="A4075" s="13">
        <v>42167.46875</v>
      </c>
      <c r="B4075" s="75">
        <v>71.3666666666667</v>
      </c>
      <c r="C4075" s="75">
        <v>81.1</v>
      </c>
      <c r="D4075" s="75">
        <v>90.4666666666667</v>
      </c>
      <c r="E4075" s="75">
        <v>94.3666666666667</v>
      </c>
    </row>
    <row r="4076" ht="15.75" customHeight="1">
      <c r="A4076" s="13">
        <v>42167.479166666664</v>
      </c>
      <c r="B4076" s="75">
        <v>70.8666666666667</v>
      </c>
      <c r="C4076" s="75">
        <v>81.85</v>
      </c>
      <c r="D4076" s="75">
        <v>91.4666666666667</v>
      </c>
      <c r="E4076" s="75">
        <v>94.6166666666667</v>
      </c>
    </row>
    <row r="4077" ht="15.75" customHeight="1">
      <c r="A4077" s="13">
        <v>42167.489583333336</v>
      </c>
      <c r="B4077" s="75">
        <v>70.3666666666667</v>
      </c>
      <c r="C4077" s="75">
        <v>82.6</v>
      </c>
      <c r="D4077" s="75">
        <v>92.4666666666667</v>
      </c>
      <c r="E4077" s="75">
        <v>94.8666666666667</v>
      </c>
    </row>
    <row r="4078" ht="15.75" customHeight="1">
      <c r="A4078" s="13">
        <v>42167.5</v>
      </c>
      <c r="B4078" s="75">
        <v>70.0</v>
      </c>
      <c r="C4078" s="75">
        <v>83.2333333333333</v>
      </c>
      <c r="D4078" s="75">
        <v>93.2333333333333</v>
      </c>
      <c r="E4078" s="75">
        <v>95.1166666666667</v>
      </c>
    </row>
    <row r="4079" ht="15.75" customHeight="1">
      <c r="A4079" s="13">
        <v>42167.510416666664</v>
      </c>
      <c r="B4079" s="75">
        <v>70.0</v>
      </c>
      <c r="C4079" s="75">
        <v>83.7333333333333</v>
      </c>
      <c r="D4079" s="75">
        <v>93.7333333333333</v>
      </c>
      <c r="E4079" s="75">
        <v>95.3666666666667</v>
      </c>
    </row>
    <row r="4080" ht="15.75" customHeight="1">
      <c r="A4080" s="13">
        <v>42167.520833333336</v>
      </c>
      <c r="B4080" s="75">
        <v>70.0</v>
      </c>
      <c r="C4080" s="75">
        <v>84.2333333333333</v>
      </c>
      <c r="D4080" s="75">
        <v>94.2333333333333</v>
      </c>
      <c r="E4080" s="75">
        <v>95.6166666666667</v>
      </c>
    </row>
    <row r="4081" ht="15.75" customHeight="1">
      <c r="A4081" s="13">
        <v>42167.53125</v>
      </c>
      <c r="B4081" s="75">
        <v>70.0</v>
      </c>
      <c r="C4081" s="75">
        <v>84.7333333333333</v>
      </c>
      <c r="D4081" s="75">
        <v>94.7333333333333</v>
      </c>
      <c r="E4081" s="75">
        <v>95.8666666666667</v>
      </c>
    </row>
    <row r="4082" ht="15.75" customHeight="1">
      <c r="A4082" s="13">
        <v>42167.541666666664</v>
      </c>
      <c r="B4082" s="75">
        <v>70.0666666666667</v>
      </c>
      <c r="C4082" s="75">
        <v>85.0</v>
      </c>
      <c r="D4082" s="75">
        <v>95.35</v>
      </c>
      <c r="E4082" s="75">
        <v>96.1166666666667</v>
      </c>
    </row>
    <row r="4083" ht="15.75" customHeight="1">
      <c r="A4083" s="13">
        <v>42167.552083333336</v>
      </c>
      <c r="B4083" s="75">
        <v>70.3166666666667</v>
      </c>
      <c r="C4083" s="75">
        <v>85.0</v>
      </c>
      <c r="D4083" s="75">
        <v>96.1</v>
      </c>
      <c r="E4083" s="75">
        <v>96.3666666666667</v>
      </c>
    </row>
    <row r="4084" ht="15.75" customHeight="1">
      <c r="A4084" s="13">
        <v>42167.5625</v>
      </c>
      <c r="B4084" s="75">
        <v>70.5666666666667</v>
      </c>
      <c r="C4084" s="75">
        <v>85.0</v>
      </c>
      <c r="D4084" s="75">
        <v>96.85</v>
      </c>
      <c r="E4084" s="75">
        <v>96.6166666666667</v>
      </c>
    </row>
    <row r="4085" ht="15.75" customHeight="1">
      <c r="A4085" s="13">
        <v>42167.572916666664</v>
      </c>
      <c r="B4085" s="75">
        <v>70.8166666666667</v>
      </c>
      <c r="C4085" s="75">
        <v>85.0</v>
      </c>
      <c r="D4085" s="75">
        <v>97.6</v>
      </c>
      <c r="E4085" s="75">
        <v>96.8666666666667</v>
      </c>
    </row>
    <row r="4086" ht="15.75" customHeight="1">
      <c r="A4086" s="13">
        <v>42167.583333333336</v>
      </c>
      <c r="B4086" s="75">
        <v>71.0666666666667</v>
      </c>
      <c r="C4086" s="75">
        <v>84.8833333333333</v>
      </c>
      <c r="D4086" s="75">
        <v>98.1166666666667</v>
      </c>
      <c r="E4086" s="75">
        <v>97.2333333333333</v>
      </c>
    </row>
    <row r="4087" ht="15.75" customHeight="1">
      <c r="A4087" s="13">
        <v>42167.59375</v>
      </c>
      <c r="B4087" s="75">
        <v>71.3166666666667</v>
      </c>
      <c r="C4087" s="75">
        <v>84.6333333333333</v>
      </c>
      <c r="D4087" s="75">
        <v>98.3666666666667</v>
      </c>
      <c r="E4087" s="75">
        <v>97.7333333333333</v>
      </c>
    </row>
    <row r="4088" ht="15.75" customHeight="1">
      <c r="A4088" s="13">
        <v>42167.604166666664</v>
      </c>
      <c r="B4088" s="75">
        <v>71.5666666666667</v>
      </c>
      <c r="C4088" s="75">
        <v>84.3833333333333</v>
      </c>
      <c r="D4088" s="75">
        <v>98.6166666666667</v>
      </c>
      <c r="E4088" s="75">
        <v>98.2333333333333</v>
      </c>
    </row>
    <row r="4089" ht="15.75" customHeight="1">
      <c r="A4089" s="13">
        <v>42167.614583333336</v>
      </c>
      <c r="B4089" s="75">
        <v>71.8166666666667</v>
      </c>
      <c r="C4089" s="75">
        <v>84.1333333333333</v>
      </c>
      <c r="D4089" s="75">
        <v>98.8666666666667</v>
      </c>
      <c r="E4089" s="75">
        <v>98.7333333333333</v>
      </c>
    </row>
    <row r="4090" ht="15.75" customHeight="1">
      <c r="A4090" s="13">
        <v>42167.625</v>
      </c>
      <c r="B4090" s="75">
        <v>72.0666666666667</v>
      </c>
      <c r="C4090" s="75">
        <v>83.65</v>
      </c>
      <c r="D4090" s="75">
        <v>97.6</v>
      </c>
      <c r="E4090" s="75">
        <v>99.1166666666667</v>
      </c>
    </row>
    <row r="4091" ht="15.75" customHeight="1">
      <c r="A4091" s="13">
        <v>42167.635416666664</v>
      </c>
      <c r="B4091" s="75">
        <v>72.3166666666667</v>
      </c>
      <c r="C4091" s="75">
        <v>82.9</v>
      </c>
      <c r="D4091" s="75">
        <v>94.6</v>
      </c>
      <c r="E4091" s="75">
        <v>99.3666666666667</v>
      </c>
    </row>
    <row r="4092" ht="15.75" customHeight="1">
      <c r="A4092" s="13">
        <v>42167.645833333336</v>
      </c>
      <c r="B4092" s="75">
        <v>72.5666666666667</v>
      </c>
      <c r="C4092" s="75">
        <v>82.15</v>
      </c>
      <c r="D4092" s="75">
        <v>91.6</v>
      </c>
      <c r="E4092" s="75">
        <v>99.6166666666667</v>
      </c>
    </row>
    <row r="4093" ht="15.75" customHeight="1">
      <c r="A4093" s="13">
        <v>42167.65625</v>
      </c>
      <c r="B4093" s="75">
        <v>72.8166666666667</v>
      </c>
      <c r="C4093" s="75">
        <v>81.4</v>
      </c>
      <c r="D4093" s="75">
        <v>88.6</v>
      </c>
      <c r="E4093" s="75">
        <v>99.8666666666667</v>
      </c>
    </row>
    <row r="4094" ht="15.75" customHeight="1">
      <c r="A4094" s="13">
        <v>42167.666666666664</v>
      </c>
      <c r="B4094" s="75">
        <v>72.8666666666667</v>
      </c>
      <c r="C4094" s="75">
        <v>81.0</v>
      </c>
      <c r="D4094" s="75">
        <v>86.3</v>
      </c>
      <c r="E4094" s="75">
        <v>100.0</v>
      </c>
    </row>
    <row r="4095" ht="15.75" customHeight="1">
      <c r="A4095" s="13">
        <v>42167.677083333336</v>
      </c>
      <c r="B4095" s="75">
        <v>72.3666666666667</v>
      </c>
      <c r="C4095" s="75">
        <v>81.0</v>
      </c>
      <c r="D4095" s="75">
        <v>84.8</v>
      </c>
      <c r="E4095" s="75">
        <v>100.0</v>
      </c>
    </row>
    <row r="4096" ht="15.75" customHeight="1">
      <c r="A4096" s="13">
        <v>42167.6875</v>
      </c>
      <c r="B4096" s="75">
        <v>71.8666666666667</v>
      </c>
      <c r="C4096" s="75">
        <v>81.0</v>
      </c>
      <c r="D4096" s="75">
        <v>83.3</v>
      </c>
      <c r="E4096" s="75">
        <v>100.0</v>
      </c>
    </row>
    <row r="4097" ht="15.75" customHeight="1">
      <c r="A4097" s="13">
        <v>42167.697916666664</v>
      </c>
      <c r="B4097" s="75">
        <v>71.3666666666667</v>
      </c>
      <c r="C4097" s="75">
        <v>81.0</v>
      </c>
      <c r="D4097" s="75">
        <v>81.8</v>
      </c>
      <c r="E4097" s="75">
        <v>100.0</v>
      </c>
    </row>
    <row r="4098" ht="15.75" customHeight="1">
      <c r="A4098" s="13">
        <v>42167.708333333336</v>
      </c>
      <c r="B4098" s="75">
        <v>70.7333333333333</v>
      </c>
      <c r="C4098" s="75">
        <v>80.65</v>
      </c>
      <c r="D4098" s="75">
        <v>81.35</v>
      </c>
      <c r="E4098" s="75">
        <v>99.7666666666667</v>
      </c>
    </row>
    <row r="4099" ht="15.75" customHeight="1">
      <c r="A4099" s="13">
        <v>42167.71875</v>
      </c>
      <c r="B4099" s="75">
        <v>69.7333333333333</v>
      </c>
      <c r="C4099" s="75">
        <v>79.9</v>
      </c>
      <c r="D4099" s="75">
        <v>82.1</v>
      </c>
      <c r="E4099" s="75">
        <v>99.2666666666667</v>
      </c>
    </row>
    <row r="4100" ht="15.75" customHeight="1">
      <c r="A4100" s="13">
        <v>42167.729166666664</v>
      </c>
      <c r="B4100" s="75">
        <v>68.7333333333333</v>
      </c>
      <c r="C4100" s="75">
        <v>79.15</v>
      </c>
      <c r="D4100" s="75">
        <v>82.85</v>
      </c>
      <c r="E4100" s="75">
        <v>98.7666666666667</v>
      </c>
    </row>
    <row r="4101" ht="15.75" customHeight="1">
      <c r="A4101" s="13">
        <v>42167.739583333336</v>
      </c>
      <c r="B4101" s="75">
        <v>67.7333333333333</v>
      </c>
      <c r="C4101" s="75">
        <v>78.4</v>
      </c>
      <c r="D4101" s="75">
        <v>83.6</v>
      </c>
      <c r="E4101" s="75">
        <v>98.2666666666667</v>
      </c>
    </row>
    <row r="4102" ht="15.75" customHeight="1">
      <c r="A4102" s="13">
        <v>42167.75</v>
      </c>
      <c r="B4102" s="75">
        <v>66.8666666666667</v>
      </c>
      <c r="C4102" s="75">
        <v>77.65</v>
      </c>
      <c r="D4102" s="75">
        <v>83.7666666666667</v>
      </c>
      <c r="E4102" s="75">
        <v>97.8833333333333</v>
      </c>
    </row>
    <row r="4103" ht="15.75" customHeight="1">
      <c r="A4103" s="13">
        <v>42167.760416666664</v>
      </c>
      <c r="B4103" s="75">
        <v>66.3666666666667</v>
      </c>
      <c r="C4103" s="75">
        <v>76.9</v>
      </c>
      <c r="D4103" s="75">
        <v>83.2666666666667</v>
      </c>
      <c r="E4103" s="75">
        <v>97.6333333333333</v>
      </c>
    </row>
    <row r="4104" ht="15.75" customHeight="1">
      <c r="A4104" s="13">
        <v>42167.770833333336</v>
      </c>
      <c r="B4104" s="75">
        <v>65.8666666666667</v>
      </c>
      <c r="C4104" s="75">
        <v>76.15</v>
      </c>
      <c r="D4104" s="75">
        <v>82.7666666666667</v>
      </c>
      <c r="E4104" s="75">
        <v>97.3833333333333</v>
      </c>
    </row>
    <row r="4105" ht="15.75" customHeight="1">
      <c r="A4105" s="13">
        <v>42167.78125</v>
      </c>
      <c r="B4105" s="75">
        <v>65.3666666666667</v>
      </c>
      <c r="C4105" s="75">
        <v>75.4</v>
      </c>
      <c r="D4105" s="75">
        <v>82.2666666666667</v>
      </c>
      <c r="E4105" s="75">
        <v>97.1333333333333</v>
      </c>
    </row>
    <row r="4106" ht="15.75" customHeight="1">
      <c r="A4106" s="13">
        <v>42167.791666666664</v>
      </c>
      <c r="B4106" s="75">
        <v>64.8666666666667</v>
      </c>
      <c r="C4106" s="75">
        <v>74.5333333333333</v>
      </c>
      <c r="D4106" s="75">
        <v>81.5333333333333</v>
      </c>
      <c r="E4106" s="75">
        <v>96.5333333333333</v>
      </c>
    </row>
    <row r="4107" ht="15.75" customHeight="1">
      <c r="A4107" s="13">
        <v>42167.802083333336</v>
      </c>
      <c r="B4107" s="75">
        <v>64.3666666666667</v>
      </c>
      <c r="C4107" s="75">
        <v>73.5333333333333</v>
      </c>
      <c r="D4107" s="75">
        <v>80.5333333333333</v>
      </c>
      <c r="E4107" s="75">
        <v>95.5333333333333</v>
      </c>
    </row>
    <row r="4108" ht="15.75" customHeight="1">
      <c r="A4108" s="13">
        <v>42167.8125</v>
      </c>
      <c r="B4108" s="75">
        <v>63.8666666666667</v>
      </c>
      <c r="C4108" s="75">
        <v>72.5333333333333</v>
      </c>
      <c r="D4108" s="75">
        <v>79.5333333333333</v>
      </c>
      <c r="E4108" s="75">
        <v>94.5333333333333</v>
      </c>
    </row>
    <row r="4109" ht="15.75" customHeight="1">
      <c r="A4109" s="13">
        <v>42167.822916666664</v>
      </c>
      <c r="B4109" s="75">
        <v>63.3666666666667</v>
      </c>
      <c r="C4109" s="75">
        <v>71.5333333333333</v>
      </c>
      <c r="D4109" s="75">
        <v>78.5333333333333</v>
      </c>
      <c r="E4109" s="75">
        <v>93.5333333333333</v>
      </c>
    </row>
    <row r="4110" ht="15.75" customHeight="1">
      <c r="A4110" s="13">
        <v>42167.833333333336</v>
      </c>
      <c r="B4110" s="75">
        <v>62.8666666666667</v>
      </c>
      <c r="C4110" s="75">
        <v>70.7666666666667</v>
      </c>
      <c r="D4110" s="75">
        <v>77.7666666666667</v>
      </c>
      <c r="E4110" s="75">
        <v>92.7666666666667</v>
      </c>
    </row>
    <row r="4111" ht="15.75" customHeight="1">
      <c r="A4111" s="13">
        <v>42167.84375</v>
      </c>
      <c r="B4111" s="75">
        <v>62.3666666666667</v>
      </c>
      <c r="C4111" s="75">
        <v>70.2666666666667</v>
      </c>
      <c r="D4111" s="75">
        <v>77.2666666666667</v>
      </c>
      <c r="E4111" s="75">
        <v>92.2666666666667</v>
      </c>
    </row>
    <row r="4112" ht="15.75" customHeight="1">
      <c r="A4112" s="13">
        <v>42167.854166666664</v>
      </c>
      <c r="B4112" s="75">
        <v>61.8666666666667</v>
      </c>
      <c r="C4112" s="75">
        <v>69.7666666666667</v>
      </c>
      <c r="D4112" s="75">
        <v>76.7666666666667</v>
      </c>
      <c r="E4112" s="75">
        <v>91.7666666666667</v>
      </c>
    </row>
    <row r="4113" ht="15.75" customHeight="1">
      <c r="A4113" s="13">
        <v>42167.864583333336</v>
      </c>
      <c r="B4113" s="75">
        <v>61.3666666666667</v>
      </c>
      <c r="C4113" s="75">
        <v>69.2666666666667</v>
      </c>
      <c r="D4113" s="75">
        <v>76.2666666666667</v>
      </c>
      <c r="E4113" s="75">
        <v>91.2666666666667</v>
      </c>
    </row>
    <row r="4114" ht="15.75" customHeight="1">
      <c r="A4114" s="13">
        <v>42167.875</v>
      </c>
      <c r="B4114" s="75">
        <v>60.9333333333333</v>
      </c>
      <c r="C4114" s="75">
        <v>68.65</v>
      </c>
      <c r="D4114" s="75">
        <v>75.7666666666667</v>
      </c>
      <c r="E4114" s="75">
        <v>90.8833333333333</v>
      </c>
    </row>
    <row r="4115" ht="15.75" customHeight="1">
      <c r="A4115" s="13">
        <v>42167.885416666664</v>
      </c>
      <c r="B4115" s="75">
        <v>60.6833333333333</v>
      </c>
      <c r="C4115" s="75">
        <v>67.9</v>
      </c>
      <c r="D4115" s="75">
        <v>75.2666666666667</v>
      </c>
      <c r="E4115" s="75">
        <v>90.6333333333333</v>
      </c>
    </row>
    <row r="4116" ht="15.75" customHeight="1">
      <c r="A4116" s="13">
        <v>42167.895833333336</v>
      </c>
      <c r="B4116" s="75">
        <v>60.4333333333333</v>
      </c>
      <c r="C4116" s="75">
        <v>67.15</v>
      </c>
      <c r="D4116" s="75">
        <v>74.7666666666667</v>
      </c>
      <c r="E4116" s="75">
        <v>90.3833333333333</v>
      </c>
    </row>
    <row r="4117" ht="15.75" customHeight="1">
      <c r="A4117" s="13">
        <v>42167.90625</v>
      </c>
      <c r="B4117" s="75">
        <v>60.1833333333333</v>
      </c>
      <c r="C4117" s="75">
        <v>66.4</v>
      </c>
      <c r="D4117" s="75">
        <v>74.2666666666667</v>
      </c>
      <c r="E4117" s="75">
        <v>90.1333333333333</v>
      </c>
    </row>
    <row r="4118" ht="15.75" customHeight="1">
      <c r="A4118" s="13">
        <v>42167.916666666664</v>
      </c>
      <c r="B4118" s="75">
        <v>60.0</v>
      </c>
      <c r="C4118" s="75">
        <v>65.7666666666667</v>
      </c>
      <c r="D4118" s="75">
        <v>73.8833333333333</v>
      </c>
      <c r="E4118" s="75">
        <v>89.65</v>
      </c>
    </row>
    <row r="4119" ht="15.75" customHeight="1">
      <c r="A4119" s="13">
        <v>42167.927083333336</v>
      </c>
      <c r="B4119" s="75">
        <v>60.0</v>
      </c>
      <c r="C4119" s="75">
        <v>65.2666666666667</v>
      </c>
      <c r="D4119" s="75">
        <v>73.6333333333333</v>
      </c>
      <c r="E4119" s="75">
        <v>88.9</v>
      </c>
    </row>
    <row r="4120" ht="15.75" customHeight="1">
      <c r="A4120" s="13">
        <v>42167.9375</v>
      </c>
      <c r="B4120" s="75">
        <v>60.0</v>
      </c>
      <c r="C4120" s="75">
        <v>64.7666666666667</v>
      </c>
      <c r="D4120" s="75">
        <v>73.3833333333333</v>
      </c>
      <c r="E4120" s="75">
        <v>88.15</v>
      </c>
    </row>
    <row r="4121" ht="15.75" customHeight="1">
      <c r="A4121" s="13">
        <v>42167.947916666664</v>
      </c>
      <c r="B4121" s="75">
        <v>60.0</v>
      </c>
      <c r="C4121" s="75">
        <v>64.2666666666667</v>
      </c>
      <c r="D4121" s="75">
        <v>73.1333333333333</v>
      </c>
      <c r="E4121" s="75">
        <v>87.4</v>
      </c>
    </row>
    <row r="4122" ht="15.75" customHeight="1">
      <c r="A4122" s="13">
        <v>42167.958333333336</v>
      </c>
      <c r="B4122" s="75">
        <v>59.9333333333333</v>
      </c>
      <c r="C4122" s="75">
        <v>63.7666666666667</v>
      </c>
      <c r="D4122" s="75">
        <v>73.0</v>
      </c>
      <c r="E4122" s="75">
        <v>86.65</v>
      </c>
    </row>
    <row r="4123" ht="15.75" customHeight="1">
      <c r="A4123" s="13">
        <v>42167.96875</v>
      </c>
      <c r="B4123" s="75">
        <v>59.6833333333333</v>
      </c>
      <c r="C4123" s="75">
        <v>63.2666666666667</v>
      </c>
      <c r="D4123" s="75">
        <v>73.0</v>
      </c>
      <c r="E4123" s="75">
        <v>85.9</v>
      </c>
    </row>
    <row r="4124" ht="15.75" customHeight="1">
      <c r="A4124" s="13">
        <v>42167.979166666664</v>
      </c>
      <c r="B4124" s="75">
        <v>59.4333333333333</v>
      </c>
      <c r="C4124" s="75">
        <v>62.7666666666667</v>
      </c>
      <c r="D4124" s="75">
        <v>73.0</v>
      </c>
      <c r="E4124" s="75">
        <v>85.15</v>
      </c>
    </row>
    <row r="4125" ht="15.75" customHeight="1">
      <c r="A4125" s="13">
        <v>42167.989583333336</v>
      </c>
      <c r="B4125" s="75">
        <v>59.1833333333333</v>
      </c>
      <c r="C4125" s="75">
        <v>62.2666666666667</v>
      </c>
      <c r="D4125" s="75">
        <v>73.0</v>
      </c>
      <c r="E4125" s="75">
        <v>84.4</v>
      </c>
    </row>
    <row r="4126" ht="15.75" customHeight="1">
      <c r="A4126" s="13">
        <v>42168.0</v>
      </c>
      <c r="B4126" s="75">
        <v>58.9333333333333</v>
      </c>
      <c r="C4126" s="75">
        <v>62.0</v>
      </c>
      <c r="D4126" s="75">
        <v>73.0</v>
      </c>
      <c r="E4126" s="75">
        <v>83.7666666666667</v>
      </c>
    </row>
    <row r="4127" ht="15.75" customHeight="1">
      <c r="A4127" s="13">
        <v>42168.010416666664</v>
      </c>
      <c r="B4127" s="75">
        <v>58.6833333333333</v>
      </c>
      <c r="C4127" s="75">
        <v>62.0</v>
      </c>
      <c r="D4127" s="75">
        <v>73.0</v>
      </c>
      <c r="E4127" s="75">
        <v>83.2666666666667</v>
      </c>
    </row>
    <row r="4128" ht="15.75" customHeight="1">
      <c r="A4128" s="13">
        <v>42168.020833333336</v>
      </c>
      <c r="B4128" s="75">
        <v>58.4333333333333</v>
      </c>
      <c r="C4128" s="75">
        <v>62.0</v>
      </c>
      <c r="D4128" s="75">
        <v>73.0</v>
      </c>
      <c r="E4128" s="75">
        <v>82.7666666666667</v>
      </c>
    </row>
    <row r="4129" ht="15.75" customHeight="1">
      <c r="A4129" s="13">
        <v>42168.03125</v>
      </c>
      <c r="B4129" s="75">
        <v>58.1833333333333</v>
      </c>
      <c r="C4129" s="75">
        <v>62.0</v>
      </c>
      <c r="D4129" s="75">
        <v>73.0</v>
      </c>
      <c r="E4129" s="75">
        <v>82.2666666666667</v>
      </c>
    </row>
    <row r="4130" ht="15.75" customHeight="1">
      <c r="A4130" s="13">
        <v>42168.041666666664</v>
      </c>
      <c r="B4130" s="75">
        <v>57.9333333333333</v>
      </c>
      <c r="C4130" s="75">
        <v>61.8833333333333</v>
      </c>
      <c r="D4130" s="75">
        <v>72.8833333333333</v>
      </c>
      <c r="E4130" s="75">
        <v>81.8833333333333</v>
      </c>
    </row>
    <row r="4131" ht="15.75" customHeight="1">
      <c r="A4131" s="13">
        <v>42168.052083333336</v>
      </c>
      <c r="B4131" s="75">
        <v>57.6833333333333</v>
      </c>
      <c r="C4131" s="75">
        <v>61.6333333333333</v>
      </c>
      <c r="D4131" s="75">
        <v>72.6333333333333</v>
      </c>
      <c r="E4131" s="75">
        <v>81.6333333333333</v>
      </c>
    </row>
    <row r="4132" ht="15.75" customHeight="1">
      <c r="A4132" s="13">
        <v>42168.0625</v>
      </c>
      <c r="B4132" s="75">
        <v>57.4333333333333</v>
      </c>
      <c r="C4132" s="75">
        <v>61.3833333333333</v>
      </c>
      <c r="D4132" s="75">
        <v>72.3833333333333</v>
      </c>
      <c r="E4132" s="75">
        <v>81.3833333333333</v>
      </c>
    </row>
    <row r="4133" ht="15.75" customHeight="1">
      <c r="A4133" s="13">
        <v>42168.072916666664</v>
      </c>
      <c r="B4133" s="75">
        <v>57.1833333333333</v>
      </c>
      <c r="C4133" s="75">
        <v>61.1333333333333</v>
      </c>
      <c r="D4133" s="75">
        <v>72.1333333333333</v>
      </c>
      <c r="E4133" s="75">
        <v>81.1333333333333</v>
      </c>
    </row>
    <row r="4134" ht="15.75" customHeight="1">
      <c r="A4134" s="13">
        <v>42168.083333333336</v>
      </c>
      <c r="B4134" s="75">
        <v>57.0</v>
      </c>
      <c r="C4134" s="75">
        <v>61.0</v>
      </c>
      <c r="D4134" s="75">
        <v>71.7666666666667</v>
      </c>
      <c r="E4134" s="75">
        <v>80.7666666666667</v>
      </c>
    </row>
    <row r="4135" ht="15.75" customHeight="1">
      <c r="A4135" s="13">
        <v>42168.09375</v>
      </c>
      <c r="B4135" s="75">
        <v>57.0</v>
      </c>
      <c r="C4135" s="75">
        <v>61.0</v>
      </c>
      <c r="D4135" s="75">
        <v>71.2666666666667</v>
      </c>
      <c r="E4135" s="75">
        <v>80.2666666666667</v>
      </c>
    </row>
    <row r="4136" ht="15.75" customHeight="1">
      <c r="A4136" s="13">
        <v>42168.104166666664</v>
      </c>
      <c r="B4136" s="75">
        <v>57.0</v>
      </c>
      <c r="C4136" s="75">
        <v>61.0</v>
      </c>
      <c r="D4136" s="75">
        <v>70.7666666666667</v>
      </c>
      <c r="E4136" s="75">
        <v>79.7666666666667</v>
      </c>
    </row>
    <row r="4137" ht="15.75" customHeight="1">
      <c r="A4137" s="13">
        <v>42168.114583333336</v>
      </c>
      <c r="B4137" s="75">
        <v>57.0</v>
      </c>
      <c r="C4137" s="75">
        <v>61.0</v>
      </c>
      <c r="D4137" s="75">
        <v>70.2666666666667</v>
      </c>
      <c r="E4137" s="75">
        <v>79.2666666666667</v>
      </c>
    </row>
    <row r="4138" ht="15.75" customHeight="1">
      <c r="A4138" s="13">
        <v>42168.125</v>
      </c>
      <c r="B4138" s="75">
        <v>57.0</v>
      </c>
      <c r="C4138" s="75">
        <v>60.8833333333333</v>
      </c>
      <c r="D4138" s="75">
        <v>69.8833333333333</v>
      </c>
      <c r="E4138" s="75">
        <v>78.8833333333333</v>
      </c>
    </row>
    <row r="4139" ht="15.75" customHeight="1">
      <c r="A4139" s="13">
        <v>42168.135416666664</v>
      </c>
      <c r="B4139" s="75">
        <v>57.0</v>
      </c>
      <c r="C4139" s="75">
        <v>60.6333333333333</v>
      </c>
      <c r="D4139" s="75">
        <v>69.6333333333333</v>
      </c>
      <c r="E4139" s="75">
        <v>78.6333333333333</v>
      </c>
    </row>
    <row r="4140" ht="15.75" customHeight="1">
      <c r="A4140" s="13">
        <v>42168.145833333336</v>
      </c>
      <c r="B4140" s="75">
        <v>57.0</v>
      </c>
      <c r="C4140" s="75">
        <v>60.3833333333333</v>
      </c>
      <c r="D4140" s="75">
        <v>69.3833333333333</v>
      </c>
      <c r="E4140" s="75">
        <v>78.3833333333333</v>
      </c>
    </row>
    <row r="4141" ht="15.75" customHeight="1">
      <c r="A4141" s="13">
        <v>42168.15625</v>
      </c>
      <c r="B4141" s="75">
        <v>57.0</v>
      </c>
      <c r="C4141" s="75">
        <v>60.1333333333333</v>
      </c>
      <c r="D4141" s="75">
        <v>69.1333333333333</v>
      </c>
      <c r="E4141" s="75">
        <v>78.1333333333333</v>
      </c>
    </row>
    <row r="4142" ht="15.75" customHeight="1">
      <c r="A4142" s="13">
        <v>42168.166666666664</v>
      </c>
      <c r="B4142" s="75">
        <v>56.859649122807</v>
      </c>
      <c r="C4142" s="75">
        <v>60.0</v>
      </c>
      <c r="D4142" s="75">
        <v>69.0</v>
      </c>
      <c r="E4142" s="75">
        <v>77.8833333333333</v>
      </c>
    </row>
    <row r="4143" ht="15.75" customHeight="1">
      <c r="A4143" s="13">
        <v>42168.177083333336</v>
      </c>
      <c r="B4143" s="75">
        <v>56.3333333333333</v>
      </c>
      <c r="C4143" s="75">
        <v>60.0</v>
      </c>
      <c r="D4143" s="75">
        <v>69.0</v>
      </c>
      <c r="E4143" s="75">
        <v>77.6333333333333</v>
      </c>
    </row>
    <row r="4144" ht="15.75" customHeight="1">
      <c r="A4144" s="13">
        <v>42168.1875</v>
      </c>
      <c r="B4144" s="75">
        <v>55.8070175438597</v>
      </c>
      <c r="C4144" s="75">
        <v>60.0</v>
      </c>
      <c r="D4144" s="75">
        <v>69.0</v>
      </c>
      <c r="E4144" s="75">
        <v>77.3833333333333</v>
      </c>
    </row>
    <row r="4145" ht="15.75" customHeight="1">
      <c r="A4145" s="13">
        <v>42168.197916666664</v>
      </c>
      <c r="B4145" s="75">
        <v>55.280701754386</v>
      </c>
      <c r="C4145" s="75">
        <v>60.0</v>
      </c>
      <c r="D4145" s="75">
        <v>69.0</v>
      </c>
      <c r="E4145" s="75">
        <v>77.1333333333333</v>
      </c>
    </row>
    <row r="4146" ht="15.75" customHeight="1">
      <c r="A4146" s="13">
        <v>42168.208333333336</v>
      </c>
      <c r="B4146" s="75">
        <v>57.0666666666667</v>
      </c>
      <c r="C4146" s="75">
        <v>60.0</v>
      </c>
      <c r="D4146" s="75">
        <v>68.8833333333333</v>
      </c>
      <c r="E4146" s="75">
        <v>77.35</v>
      </c>
    </row>
    <row r="4147" ht="15.75" customHeight="1">
      <c r="A4147" s="13">
        <v>42168.21875</v>
      </c>
      <c r="B4147" s="75">
        <v>57.3166666666667</v>
      </c>
      <c r="C4147" s="75">
        <v>60.0</v>
      </c>
      <c r="D4147" s="75">
        <v>68.6333333333333</v>
      </c>
      <c r="E4147" s="75">
        <v>78.1</v>
      </c>
    </row>
    <row r="4148" ht="15.75" customHeight="1">
      <c r="A4148" s="13">
        <v>42168.229166666664</v>
      </c>
      <c r="B4148" s="75">
        <v>57.5666666666667</v>
      </c>
      <c r="C4148" s="75">
        <v>60.0</v>
      </c>
      <c r="D4148" s="75">
        <v>68.3833333333333</v>
      </c>
      <c r="E4148" s="75">
        <v>78.85</v>
      </c>
    </row>
    <row r="4149" ht="15.75" customHeight="1">
      <c r="A4149" s="13">
        <v>42168.239583333336</v>
      </c>
      <c r="B4149" s="75">
        <v>57.8166666666667</v>
      </c>
      <c r="C4149" s="75">
        <v>60.0</v>
      </c>
      <c r="D4149" s="75">
        <v>68.1333333333333</v>
      </c>
      <c r="E4149" s="75">
        <v>79.6</v>
      </c>
    </row>
    <row r="4150" ht="15.75" customHeight="1">
      <c r="A4150" s="13">
        <v>42168.25</v>
      </c>
      <c r="B4150" s="75">
        <v>58.2666666666667</v>
      </c>
      <c r="C4150" s="75">
        <v>60.35</v>
      </c>
      <c r="D4150" s="75">
        <v>68.2333333333333</v>
      </c>
      <c r="E4150" s="75">
        <v>80.4666666666667</v>
      </c>
    </row>
    <row r="4151" ht="15.75" customHeight="1">
      <c r="A4151" s="13">
        <v>42168.260416666664</v>
      </c>
      <c r="B4151" s="75">
        <v>59.2666666666667</v>
      </c>
      <c r="C4151" s="75">
        <v>61.1</v>
      </c>
      <c r="D4151" s="75">
        <v>68.7333333333333</v>
      </c>
      <c r="E4151" s="75">
        <v>81.4666666666667</v>
      </c>
    </row>
    <row r="4152" ht="15.75" customHeight="1">
      <c r="A4152" s="13">
        <v>42168.270833333336</v>
      </c>
      <c r="B4152" s="75">
        <v>60.2666666666667</v>
      </c>
      <c r="C4152" s="75">
        <v>61.85</v>
      </c>
      <c r="D4152" s="75">
        <v>69.2333333333333</v>
      </c>
      <c r="E4152" s="75">
        <v>82.4666666666667</v>
      </c>
    </row>
    <row r="4153" ht="15.75" customHeight="1">
      <c r="A4153" s="13">
        <v>42168.28125</v>
      </c>
      <c r="B4153" s="75">
        <v>61.2666666666667</v>
      </c>
      <c r="C4153" s="75">
        <v>62.6</v>
      </c>
      <c r="D4153" s="75">
        <v>69.7333333333333</v>
      </c>
      <c r="E4153" s="75">
        <v>83.4666666666667</v>
      </c>
    </row>
    <row r="4154" ht="15.75" customHeight="1">
      <c r="A4154" s="13">
        <v>42168.291666666664</v>
      </c>
      <c r="B4154" s="75">
        <v>62.0666666666667</v>
      </c>
      <c r="C4154" s="75">
        <v>63.2333333333333</v>
      </c>
      <c r="D4154" s="75">
        <v>70.5833333333333</v>
      </c>
      <c r="E4154" s="75">
        <v>84.4666666666667</v>
      </c>
    </row>
    <row r="4155" ht="15.75" customHeight="1">
      <c r="A4155" s="13">
        <v>42168.302083333336</v>
      </c>
      <c r="B4155" s="75">
        <v>62.3166666666667</v>
      </c>
      <c r="C4155" s="75">
        <v>63.7333333333333</v>
      </c>
      <c r="D4155" s="75">
        <v>71.8333333333333</v>
      </c>
      <c r="E4155" s="75">
        <v>85.4666666666667</v>
      </c>
    </row>
    <row r="4156" ht="15.75" customHeight="1">
      <c r="A4156" s="13">
        <v>42168.3125</v>
      </c>
      <c r="B4156" s="75">
        <v>62.5666666666667</v>
      </c>
      <c r="C4156" s="75">
        <v>64.2333333333333</v>
      </c>
      <c r="D4156" s="75">
        <v>73.0833333333333</v>
      </c>
      <c r="E4156" s="75">
        <v>86.4666666666667</v>
      </c>
    </row>
    <row r="4157" ht="15.75" customHeight="1">
      <c r="A4157" s="13">
        <v>42168.322916666664</v>
      </c>
      <c r="B4157" s="75">
        <v>62.8166666666667</v>
      </c>
      <c r="C4157" s="75">
        <v>64.7333333333333</v>
      </c>
      <c r="D4157" s="75">
        <v>74.3333333333333</v>
      </c>
      <c r="E4157" s="75">
        <v>87.4666666666667</v>
      </c>
    </row>
    <row r="4158" ht="15.75" customHeight="1">
      <c r="A4158" s="13">
        <v>42168.333333333336</v>
      </c>
      <c r="B4158" s="75">
        <v>63.0666666666667</v>
      </c>
      <c r="C4158" s="75">
        <v>65.5833333333333</v>
      </c>
      <c r="D4158" s="75">
        <v>75.35</v>
      </c>
      <c r="E4158" s="75">
        <v>88.35</v>
      </c>
    </row>
    <row r="4159" ht="15.75" customHeight="1">
      <c r="A4159" s="13">
        <v>42168.34375</v>
      </c>
      <c r="B4159" s="75">
        <v>63.3166666666667</v>
      </c>
      <c r="C4159" s="75">
        <v>66.8333333333333</v>
      </c>
      <c r="D4159" s="75">
        <v>76.1</v>
      </c>
      <c r="E4159" s="75">
        <v>89.1</v>
      </c>
    </row>
    <row r="4160" ht="15.75" customHeight="1">
      <c r="A4160" s="13">
        <v>42168.354166666664</v>
      </c>
      <c r="B4160" s="75">
        <v>63.5666666666667</v>
      </c>
      <c r="C4160" s="75">
        <v>68.0833333333333</v>
      </c>
      <c r="D4160" s="75">
        <v>76.85</v>
      </c>
      <c r="E4160" s="75">
        <v>89.85</v>
      </c>
    </row>
    <row r="4161" ht="15.75" customHeight="1">
      <c r="A4161" s="13">
        <v>42168.364583333336</v>
      </c>
      <c r="B4161" s="75">
        <v>63.8166666666667</v>
      </c>
      <c r="C4161" s="75">
        <v>69.3333333333333</v>
      </c>
      <c r="D4161" s="75">
        <v>77.6</v>
      </c>
      <c r="E4161" s="75">
        <v>90.6</v>
      </c>
    </row>
    <row r="4162" ht="15.75" customHeight="1">
      <c r="A4162" s="13">
        <v>42168.375</v>
      </c>
      <c r="B4162" s="75">
        <v>64.0666666666667</v>
      </c>
      <c r="C4162" s="75">
        <v>70.4666666666667</v>
      </c>
      <c r="D4162" s="75">
        <v>78.4666666666667</v>
      </c>
      <c r="E4162" s="75">
        <v>91.4666666666667</v>
      </c>
    </row>
    <row r="4163" ht="15.75" customHeight="1">
      <c r="A4163" s="13">
        <v>42168.385416666664</v>
      </c>
      <c r="B4163" s="75">
        <v>64.3166666666667</v>
      </c>
      <c r="C4163" s="75">
        <v>71.4666666666667</v>
      </c>
      <c r="D4163" s="75">
        <v>79.4666666666667</v>
      </c>
      <c r="E4163" s="75">
        <v>92.4666666666667</v>
      </c>
    </row>
    <row r="4164" ht="15.75" customHeight="1">
      <c r="A4164" s="13">
        <v>42168.395833333336</v>
      </c>
      <c r="B4164" s="75">
        <v>64.5666666666667</v>
      </c>
      <c r="C4164" s="75">
        <v>72.4666666666667</v>
      </c>
      <c r="D4164" s="75">
        <v>80.4666666666667</v>
      </c>
      <c r="E4164" s="75">
        <v>93.4666666666667</v>
      </c>
    </row>
    <row r="4165" ht="15.75" customHeight="1">
      <c r="A4165" s="13">
        <v>42168.40625</v>
      </c>
      <c r="B4165" s="75">
        <v>64.8166666666667</v>
      </c>
      <c r="C4165" s="75">
        <v>73.4666666666667</v>
      </c>
      <c r="D4165" s="75">
        <v>81.4666666666667</v>
      </c>
      <c r="E4165" s="75">
        <v>94.4666666666667</v>
      </c>
    </row>
    <row r="4166" ht="15.75" customHeight="1">
      <c r="A4166" s="13">
        <v>42168.416666666664</v>
      </c>
      <c r="B4166" s="75">
        <v>65.1333333333333</v>
      </c>
      <c r="C4166" s="75">
        <v>74.5833333333333</v>
      </c>
      <c r="D4166" s="75">
        <v>82.35</v>
      </c>
      <c r="E4166" s="75">
        <v>95.2333333333333</v>
      </c>
    </row>
    <row r="4167" ht="15.75" customHeight="1">
      <c r="A4167" s="13">
        <v>42168.427083333336</v>
      </c>
      <c r="B4167" s="75">
        <v>65.6333333333333</v>
      </c>
      <c r="C4167" s="75">
        <v>75.8333333333333</v>
      </c>
      <c r="D4167" s="75">
        <v>83.1</v>
      </c>
      <c r="E4167" s="75">
        <v>95.7333333333333</v>
      </c>
    </row>
    <row r="4168" ht="15.75" customHeight="1">
      <c r="A4168" s="13">
        <v>42168.4375</v>
      </c>
      <c r="B4168" s="75">
        <v>66.1333333333333</v>
      </c>
      <c r="C4168" s="75">
        <v>77.0833333333333</v>
      </c>
      <c r="D4168" s="75">
        <v>83.85</v>
      </c>
      <c r="E4168" s="75">
        <v>96.2333333333333</v>
      </c>
    </row>
    <row r="4169" ht="15.75" customHeight="1">
      <c r="A4169" s="13">
        <v>42168.447916666664</v>
      </c>
      <c r="B4169" s="75">
        <v>66.6333333333333</v>
      </c>
      <c r="C4169" s="75">
        <v>78.3333333333333</v>
      </c>
      <c r="D4169" s="75">
        <v>84.6</v>
      </c>
      <c r="E4169" s="75">
        <v>96.7333333333333</v>
      </c>
    </row>
    <row r="4170" ht="15.75" customHeight="1">
      <c r="A4170" s="13">
        <v>42168.458333333336</v>
      </c>
      <c r="B4170" s="75">
        <v>67.1333333333333</v>
      </c>
      <c r="C4170" s="75">
        <v>79.4666666666667</v>
      </c>
      <c r="D4170" s="75">
        <v>85.35</v>
      </c>
      <c r="E4170" s="75">
        <v>97.4666666666667</v>
      </c>
    </row>
    <row r="4171" ht="15.75" customHeight="1">
      <c r="A4171" s="13">
        <v>42168.46875</v>
      </c>
      <c r="B4171" s="75">
        <v>67.6333333333333</v>
      </c>
      <c r="C4171" s="75">
        <v>80.4666666666667</v>
      </c>
      <c r="D4171" s="75">
        <v>86.1</v>
      </c>
      <c r="E4171" s="75">
        <v>98.4666666666667</v>
      </c>
    </row>
    <row r="4172" ht="15.75" customHeight="1">
      <c r="A4172" s="13">
        <v>42168.479166666664</v>
      </c>
      <c r="B4172" s="75">
        <v>68.1333333333333</v>
      </c>
      <c r="C4172" s="75">
        <v>81.4666666666667</v>
      </c>
      <c r="D4172" s="75">
        <v>86.85</v>
      </c>
      <c r="E4172" s="75">
        <v>99.4666666666667</v>
      </c>
    </row>
    <row r="4173" ht="15.75" customHeight="1">
      <c r="A4173" s="13">
        <v>42168.489583333336</v>
      </c>
      <c r="B4173" s="75">
        <v>68.6333333333333</v>
      </c>
      <c r="C4173" s="75">
        <v>82.4666666666667</v>
      </c>
      <c r="D4173" s="75">
        <v>87.6</v>
      </c>
      <c r="E4173" s="75">
        <v>100.466666666667</v>
      </c>
    </row>
    <row r="4174" ht="15.75" customHeight="1">
      <c r="A4174" s="13">
        <v>42168.5</v>
      </c>
      <c r="B4174" s="75">
        <v>69.1333333333333</v>
      </c>
      <c r="C4174" s="75">
        <v>82.8833333333333</v>
      </c>
      <c r="D4174" s="75">
        <v>88.35</v>
      </c>
      <c r="E4174" s="75">
        <v>101.116666666667</v>
      </c>
    </row>
    <row r="4175" ht="15.75" customHeight="1">
      <c r="A4175" s="13">
        <v>42168.510416666664</v>
      </c>
      <c r="B4175" s="75">
        <v>69.6333333333333</v>
      </c>
      <c r="C4175" s="75">
        <v>82.6333333333333</v>
      </c>
      <c r="D4175" s="75">
        <v>89.1</v>
      </c>
      <c r="E4175" s="75">
        <v>101.366666666667</v>
      </c>
    </row>
    <row r="4176" ht="15.75" customHeight="1">
      <c r="A4176" s="13">
        <v>42168.520833333336</v>
      </c>
      <c r="B4176" s="75">
        <v>70.1333333333333</v>
      </c>
      <c r="C4176" s="75">
        <v>82.3833333333333</v>
      </c>
      <c r="D4176" s="75">
        <v>89.85</v>
      </c>
      <c r="E4176" s="75">
        <v>101.616666666667</v>
      </c>
    </row>
    <row r="4177" ht="15.75" customHeight="1">
      <c r="A4177" s="13">
        <v>42168.53125</v>
      </c>
      <c r="B4177" s="75">
        <v>70.6333333333333</v>
      </c>
      <c r="C4177" s="75">
        <v>82.1333333333333</v>
      </c>
      <c r="D4177" s="75">
        <v>90.6</v>
      </c>
      <c r="E4177" s="75">
        <v>101.866666666667</v>
      </c>
    </row>
    <row r="4178" ht="15.75" customHeight="1">
      <c r="A4178" s="13">
        <v>42168.541666666664</v>
      </c>
      <c r="B4178" s="75">
        <v>71.1333333333333</v>
      </c>
      <c r="C4178" s="75">
        <v>81.65</v>
      </c>
      <c r="D4178" s="75">
        <v>90.65</v>
      </c>
      <c r="E4178" s="75">
        <v>102.233333333333</v>
      </c>
    </row>
    <row r="4179" ht="15.75" customHeight="1">
      <c r="A4179" s="13">
        <v>42168.552083333336</v>
      </c>
      <c r="B4179" s="75">
        <v>71.6333333333333</v>
      </c>
      <c r="C4179" s="75">
        <v>80.9</v>
      </c>
      <c r="D4179" s="75">
        <v>89.9</v>
      </c>
      <c r="E4179" s="75">
        <v>102.733333333333</v>
      </c>
    </row>
    <row r="4180" ht="15.75" customHeight="1">
      <c r="A4180" s="13">
        <v>42168.5625</v>
      </c>
      <c r="B4180" s="75">
        <v>72.1333333333333</v>
      </c>
      <c r="C4180" s="75">
        <v>80.15</v>
      </c>
      <c r="D4180" s="75">
        <v>89.15</v>
      </c>
      <c r="E4180" s="75">
        <v>103.233333333333</v>
      </c>
    </row>
    <row r="4181" ht="15.75" customHeight="1">
      <c r="A4181" s="13">
        <v>42168.572916666664</v>
      </c>
      <c r="B4181" s="75">
        <v>72.6333333333333</v>
      </c>
      <c r="C4181" s="75">
        <v>79.4</v>
      </c>
      <c r="D4181" s="75">
        <v>88.4</v>
      </c>
      <c r="E4181" s="75">
        <v>103.733333333333</v>
      </c>
    </row>
    <row r="4182" ht="15.75" customHeight="1">
      <c r="A4182" s="13">
        <v>42168.583333333336</v>
      </c>
      <c r="B4182" s="75">
        <v>72.9333333333333</v>
      </c>
      <c r="C4182" s="75">
        <v>78.7666666666667</v>
      </c>
      <c r="D4182" s="75">
        <v>87.3</v>
      </c>
      <c r="E4182" s="75">
        <v>104.233333333333</v>
      </c>
    </row>
    <row r="4183" ht="15.75" customHeight="1">
      <c r="A4183" s="13">
        <v>42168.59375</v>
      </c>
      <c r="B4183" s="75">
        <v>72.6833333333333</v>
      </c>
      <c r="C4183" s="75">
        <v>78.2666666666667</v>
      </c>
      <c r="D4183" s="75">
        <v>86.2</v>
      </c>
      <c r="E4183" s="75">
        <v>104.733333333333</v>
      </c>
    </row>
    <row r="4184" ht="15.75" customHeight="1">
      <c r="A4184" s="13">
        <v>42168.604166666664</v>
      </c>
      <c r="B4184" s="75">
        <v>72.4333333333333</v>
      </c>
      <c r="C4184" s="75">
        <v>77.7666666666667</v>
      </c>
      <c r="D4184" s="75">
        <v>86.0</v>
      </c>
      <c r="E4184" s="75">
        <v>105.233333333333</v>
      </c>
    </row>
    <row r="4185" ht="15.75" customHeight="1">
      <c r="A4185" s="13">
        <v>42168.614583333336</v>
      </c>
      <c r="B4185" s="75">
        <v>72.1833333333333</v>
      </c>
      <c r="C4185" s="75">
        <v>77.2666666666667</v>
      </c>
      <c r="D4185" s="75">
        <v>85.4</v>
      </c>
      <c r="E4185" s="75">
        <v>105.733333333333</v>
      </c>
    </row>
    <row r="4186" ht="15.75" customHeight="1">
      <c r="A4186" s="13">
        <v>42168.625</v>
      </c>
      <c r="B4186" s="75">
        <v>72.3076923076923</v>
      </c>
      <c r="C4186" s="75">
        <v>76.7666666666667</v>
      </c>
      <c r="D4186" s="75">
        <v>81.8947368421053</v>
      </c>
      <c r="E4186" s="75">
        <v>105.883333333333</v>
      </c>
    </row>
    <row r="4187" ht="15.75" customHeight="1">
      <c r="A4187" s="13">
        <v>42168.635416666664</v>
      </c>
      <c r="B4187" s="75">
        <v>73.4615384615385</v>
      </c>
      <c r="C4187" s="75">
        <v>76.2666666666667</v>
      </c>
      <c r="D4187" s="75">
        <v>79.1</v>
      </c>
      <c r="E4187" s="75">
        <v>105.633333333333</v>
      </c>
    </row>
    <row r="4188" ht="15.75" customHeight="1">
      <c r="A4188" s="13">
        <v>42168.645833333336</v>
      </c>
      <c r="B4188" s="75">
        <v>74.6153846153846</v>
      </c>
      <c r="C4188" s="75">
        <v>75.7666666666667</v>
      </c>
      <c r="D4188" s="75">
        <v>77.0</v>
      </c>
      <c r="E4188" s="75">
        <v>105.383333333333</v>
      </c>
    </row>
    <row r="4189" ht="15.75" customHeight="1">
      <c r="A4189" s="13">
        <v>42168.65625</v>
      </c>
      <c r="B4189" s="75">
        <v>74.0476190476191</v>
      </c>
      <c r="C4189" s="75">
        <v>75.2666666666667</v>
      </c>
      <c r="D4189" s="75">
        <v>77.0</v>
      </c>
      <c r="E4189" s="75">
        <v>105.133333333333</v>
      </c>
    </row>
    <row r="4190" ht="15.75" customHeight="1">
      <c r="A4190" s="13">
        <v>42168.666666666664</v>
      </c>
      <c r="B4190" s="75">
        <v>72.5555555555556</v>
      </c>
      <c r="C4190" s="75">
        <v>74.8833333333333</v>
      </c>
      <c r="D4190" s="75">
        <v>75.0909090909091</v>
      </c>
      <c r="E4190" s="75">
        <v>104.766666666667</v>
      </c>
    </row>
    <row r="4191" ht="15.75" customHeight="1">
      <c r="A4191" s="13">
        <v>42168.677083333336</v>
      </c>
      <c r="B4191" s="75">
        <v>71.6078431372549</v>
      </c>
      <c r="C4191" s="75">
        <v>74.6333333333333</v>
      </c>
      <c r="D4191" s="75">
        <v>75.2222222222222</v>
      </c>
      <c r="E4191" s="75">
        <v>104.266666666667</v>
      </c>
    </row>
    <row r="4192" ht="15.75" customHeight="1">
      <c r="A4192" s="13">
        <v>42168.6875</v>
      </c>
      <c r="B4192" s="75">
        <v>71.0196078431373</v>
      </c>
      <c r="C4192" s="75">
        <v>74.3833333333333</v>
      </c>
      <c r="D4192" s="75">
        <v>75.3846153846154</v>
      </c>
      <c r="E4192" s="75">
        <v>103.766666666667</v>
      </c>
    </row>
    <row r="4193" ht="15.75" customHeight="1">
      <c r="A4193" s="13">
        <v>42168.697916666664</v>
      </c>
      <c r="B4193" s="75">
        <v>70.4313725490196</v>
      </c>
      <c r="C4193" s="75">
        <v>74.1333333333333</v>
      </c>
      <c r="D4193" s="75">
        <v>71.875</v>
      </c>
      <c r="E4193" s="75">
        <v>103.266666666667</v>
      </c>
    </row>
    <row r="4194" ht="15.75" customHeight="1">
      <c r="A4194" s="13">
        <v>42168.708333333336</v>
      </c>
      <c r="B4194" s="75">
        <v>69.8666666666667</v>
      </c>
      <c r="C4194" s="75">
        <v>73.5333333333333</v>
      </c>
      <c r="D4194" s="75">
        <v>70.0</v>
      </c>
      <c r="E4194" s="75">
        <v>102.766666666667</v>
      </c>
    </row>
    <row r="4195" ht="15.75" customHeight="1">
      <c r="A4195" s="13">
        <v>42168.71875</v>
      </c>
      <c r="B4195" s="75">
        <v>69.3666666666667</v>
      </c>
      <c r="C4195" s="75">
        <v>72.5333333333333</v>
      </c>
      <c r="D4195" s="75">
        <v>70.0</v>
      </c>
      <c r="E4195" s="75">
        <v>102.266666666667</v>
      </c>
    </row>
    <row r="4196" ht="15.75" customHeight="1">
      <c r="A4196" s="13">
        <v>42168.729166666664</v>
      </c>
      <c r="B4196" s="75">
        <v>68.8666666666667</v>
      </c>
      <c r="C4196" s="75">
        <v>71.5333333333333</v>
      </c>
      <c r="D4196" s="75">
        <v>70.0</v>
      </c>
      <c r="E4196" s="75">
        <v>101.766666666667</v>
      </c>
    </row>
    <row r="4197" ht="15.75" customHeight="1">
      <c r="A4197" s="13">
        <v>42168.739583333336</v>
      </c>
      <c r="B4197" s="75">
        <v>68.3666666666667</v>
      </c>
      <c r="C4197" s="75">
        <v>70.5333333333333</v>
      </c>
      <c r="D4197" s="75">
        <v>70.0</v>
      </c>
      <c r="E4197" s="75">
        <v>101.266666666667</v>
      </c>
    </row>
    <row r="4198" ht="15.75" customHeight="1">
      <c r="A4198" s="13">
        <v>42168.75</v>
      </c>
      <c r="B4198" s="75">
        <v>67.5333333333333</v>
      </c>
      <c r="C4198" s="75">
        <v>69.7666666666667</v>
      </c>
      <c r="D4198" s="75">
        <v>70.0</v>
      </c>
      <c r="E4198" s="75">
        <v>100.416666666667</v>
      </c>
    </row>
    <row r="4199" ht="15.75" customHeight="1">
      <c r="A4199" s="13">
        <v>42168.760416666664</v>
      </c>
      <c r="B4199" s="75">
        <v>65.7833333333333</v>
      </c>
      <c r="C4199" s="75">
        <v>69.2666666666667</v>
      </c>
      <c r="D4199" s="75">
        <v>70.0</v>
      </c>
      <c r="E4199" s="75">
        <v>99.1666666666667</v>
      </c>
    </row>
    <row r="4200" ht="15.75" customHeight="1">
      <c r="A4200" s="13">
        <v>42168.770833333336</v>
      </c>
      <c r="B4200" s="75">
        <v>64.0333333333333</v>
      </c>
      <c r="C4200" s="75">
        <v>68.7666666666667</v>
      </c>
      <c r="D4200" s="75">
        <v>71.3333333333333</v>
      </c>
      <c r="E4200" s="75">
        <v>97.9166666666667</v>
      </c>
    </row>
    <row r="4201" ht="15.75" customHeight="1">
      <c r="A4201" s="13">
        <v>42168.78125</v>
      </c>
      <c r="B4201" s="75">
        <v>62.2833333333333</v>
      </c>
      <c r="C4201" s="75">
        <v>68.2666666666667</v>
      </c>
      <c r="D4201" s="75">
        <v>70.6666666666667</v>
      </c>
      <c r="E4201" s="75">
        <v>96.6666666666667</v>
      </c>
    </row>
    <row r="4202" ht="15.75" customHeight="1">
      <c r="A4202" s="13">
        <v>42168.791666666664</v>
      </c>
      <c r="B4202" s="75">
        <v>60.9333333333333</v>
      </c>
      <c r="C4202" s="75">
        <v>67.65</v>
      </c>
      <c r="D4202" s="75">
        <v>70.1818181818182</v>
      </c>
      <c r="E4202" s="75">
        <v>95.4166666666667</v>
      </c>
    </row>
    <row r="4203" ht="15.75" customHeight="1">
      <c r="A4203" s="13">
        <v>42168.802083333336</v>
      </c>
      <c r="B4203" s="75">
        <v>60.6833333333333</v>
      </c>
      <c r="C4203" s="75">
        <v>66.9</v>
      </c>
      <c r="D4203" s="75">
        <v>71.2222222222222</v>
      </c>
      <c r="E4203" s="75">
        <v>94.1666666666667</v>
      </c>
    </row>
    <row r="4204" ht="15.75" customHeight="1">
      <c r="A4204" s="13">
        <v>42168.8125</v>
      </c>
      <c r="B4204" s="75">
        <v>60.4333333333333</v>
      </c>
      <c r="C4204" s="75">
        <v>66.15</v>
      </c>
      <c r="D4204" s="75">
        <v>71.7777777777778</v>
      </c>
      <c r="E4204" s="75">
        <v>92.9166666666667</v>
      </c>
    </row>
    <row r="4205" ht="15.75" customHeight="1">
      <c r="A4205" s="13">
        <v>42168.822916666664</v>
      </c>
      <c r="B4205" s="75">
        <v>60.1833333333333</v>
      </c>
      <c r="C4205" s="75">
        <v>65.4</v>
      </c>
      <c r="D4205" s="75">
        <v>72.0</v>
      </c>
      <c r="E4205" s="75">
        <v>91.6666666666667</v>
      </c>
    </row>
    <row r="4206" ht="15.75" customHeight="1">
      <c r="A4206" s="13">
        <v>42168.833333333336</v>
      </c>
      <c r="B4206" s="75">
        <v>59.9333333333333</v>
      </c>
      <c r="C4206" s="75">
        <v>64.7666666666667</v>
      </c>
      <c r="D4206" s="75">
        <v>72.2333333333333</v>
      </c>
      <c r="E4206" s="75">
        <v>90.5333333333333</v>
      </c>
    </row>
    <row r="4207" ht="15.75" customHeight="1">
      <c r="A4207" s="13">
        <v>42168.84375</v>
      </c>
      <c r="B4207" s="75">
        <v>59.6833333333333</v>
      </c>
      <c r="C4207" s="75">
        <v>64.2666666666667</v>
      </c>
      <c r="D4207" s="75">
        <v>72.7333333333333</v>
      </c>
      <c r="E4207" s="75">
        <v>89.5333333333333</v>
      </c>
    </row>
    <row r="4208" ht="15.75" customHeight="1">
      <c r="A4208" s="13">
        <v>42168.854166666664</v>
      </c>
      <c r="B4208" s="75">
        <v>59.4333333333333</v>
      </c>
      <c r="C4208" s="75">
        <v>63.7666666666667</v>
      </c>
      <c r="D4208" s="75">
        <v>73.2333333333333</v>
      </c>
      <c r="E4208" s="75">
        <v>88.5333333333333</v>
      </c>
    </row>
    <row r="4209" ht="15.75" customHeight="1">
      <c r="A4209" s="13">
        <v>42168.864583333336</v>
      </c>
      <c r="B4209" s="75">
        <v>59.1833333333333</v>
      </c>
      <c r="C4209" s="75">
        <v>63.2666666666667</v>
      </c>
      <c r="D4209" s="75">
        <v>73.7333333333333</v>
      </c>
      <c r="E4209" s="75">
        <v>87.5333333333333</v>
      </c>
    </row>
    <row r="4210" ht="15.75" customHeight="1">
      <c r="A4210" s="13">
        <v>42168.875</v>
      </c>
      <c r="B4210" s="75">
        <v>58.9333333333333</v>
      </c>
      <c r="C4210" s="75">
        <v>62.8833333333333</v>
      </c>
      <c r="D4210" s="75">
        <v>73.65</v>
      </c>
      <c r="E4210" s="75">
        <v>86.5333333333333</v>
      </c>
    </row>
    <row r="4211" ht="15.75" customHeight="1">
      <c r="A4211" s="13">
        <v>42168.885416666664</v>
      </c>
      <c r="B4211" s="75">
        <v>58.6833333333333</v>
      </c>
      <c r="C4211" s="75">
        <v>62.6333333333333</v>
      </c>
      <c r="D4211" s="75">
        <v>72.9</v>
      </c>
      <c r="E4211" s="75">
        <v>85.5333333333333</v>
      </c>
    </row>
    <row r="4212" ht="15.75" customHeight="1">
      <c r="A4212" s="13">
        <v>42168.895833333336</v>
      </c>
      <c r="B4212" s="75">
        <v>58.4333333333333</v>
      </c>
      <c r="C4212" s="75">
        <v>62.3833333333333</v>
      </c>
      <c r="D4212" s="75">
        <v>72.15</v>
      </c>
      <c r="E4212" s="75">
        <v>84.5333333333333</v>
      </c>
    </row>
    <row r="4213" ht="15.75" customHeight="1">
      <c r="A4213" s="13">
        <v>42168.90625</v>
      </c>
      <c r="B4213" s="75">
        <v>58.1833333333333</v>
      </c>
      <c r="C4213" s="75">
        <v>62.1333333333333</v>
      </c>
      <c r="D4213" s="75">
        <v>71.4</v>
      </c>
      <c r="E4213" s="75">
        <v>83.5333333333333</v>
      </c>
    </row>
    <row r="4214" ht="15.75" customHeight="1">
      <c r="A4214" s="13">
        <v>42168.916666666664</v>
      </c>
      <c r="B4214" s="75">
        <v>57.9333333333333</v>
      </c>
      <c r="C4214" s="75">
        <v>61.8833333333333</v>
      </c>
      <c r="D4214" s="75">
        <v>70.8833333333333</v>
      </c>
      <c r="E4214" s="75">
        <v>82.5333333333333</v>
      </c>
    </row>
    <row r="4215" ht="15.75" customHeight="1">
      <c r="A4215" s="13">
        <v>42168.927083333336</v>
      </c>
      <c r="B4215" s="75">
        <v>57.6833333333333</v>
      </c>
      <c r="C4215" s="75">
        <v>61.6333333333333</v>
      </c>
      <c r="D4215" s="75">
        <v>70.6333333333333</v>
      </c>
      <c r="E4215" s="75">
        <v>81.5333333333333</v>
      </c>
    </row>
    <row r="4216" ht="15.75" customHeight="1">
      <c r="A4216" s="13">
        <v>42168.9375</v>
      </c>
      <c r="B4216" s="75">
        <v>57.4333333333333</v>
      </c>
      <c r="C4216" s="75">
        <v>61.3833333333333</v>
      </c>
      <c r="D4216" s="75">
        <v>70.3833333333333</v>
      </c>
      <c r="E4216" s="75">
        <v>80.5333333333333</v>
      </c>
    </row>
    <row r="4217" ht="15.75" customHeight="1">
      <c r="A4217" s="13">
        <v>42168.947916666664</v>
      </c>
      <c r="B4217" s="75">
        <v>57.1833333333333</v>
      </c>
      <c r="C4217" s="75">
        <v>61.1333333333333</v>
      </c>
      <c r="D4217" s="75">
        <v>70.1333333333333</v>
      </c>
      <c r="E4217" s="75">
        <v>79.5333333333333</v>
      </c>
    </row>
    <row r="4218" ht="15.75" customHeight="1">
      <c r="A4218" s="13">
        <v>42168.958333333336</v>
      </c>
      <c r="B4218" s="75">
        <v>57.0</v>
      </c>
      <c r="C4218" s="75">
        <v>60.7666666666667</v>
      </c>
      <c r="D4218" s="75">
        <v>69.8833333333333</v>
      </c>
      <c r="E4218" s="75">
        <v>78.5333333333333</v>
      </c>
    </row>
    <row r="4219" ht="15.75" customHeight="1">
      <c r="A4219" s="13">
        <v>42168.96875</v>
      </c>
      <c r="B4219" s="75">
        <v>57.0</v>
      </c>
      <c r="C4219" s="75">
        <v>60.2666666666667</v>
      </c>
      <c r="D4219" s="75">
        <v>69.6333333333333</v>
      </c>
      <c r="E4219" s="75">
        <v>77.5333333333333</v>
      </c>
    </row>
    <row r="4220" ht="15.75" customHeight="1">
      <c r="A4220" s="13">
        <v>42168.979166666664</v>
      </c>
      <c r="B4220" s="75">
        <v>57.0</v>
      </c>
      <c r="C4220" s="75">
        <v>59.7666666666667</v>
      </c>
      <c r="D4220" s="75">
        <v>69.3833333333333</v>
      </c>
      <c r="E4220" s="75">
        <v>76.5333333333333</v>
      </c>
    </row>
    <row r="4221" ht="15.75" customHeight="1">
      <c r="A4221" s="13">
        <v>42168.989583333336</v>
      </c>
      <c r="B4221" s="75">
        <v>57.0</v>
      </c>
      <c r="C4221" s="75">
        <v>59.2666666666667</v>
      </c>
      <c r="D4221" s="75">
        <v>69.1333333333333</v>
      </c>
      <c r="E4221" s="75">
        <v>75.5333333333333</v>
      </c>
    </row>
    <row r="4222" ht="15.75" customHeight="1">
      <c r="A4222" s="13">
        <v>42169.0</v>
      </c>
      <c r="B4222" s="75">
        <v>56.9333333333333</v>
      </c>
      <c r="C4222" s="75">
        <v>58.7666666666667</v>
      </c>
      <c r="D4222" s="75">
        <v>69.0</v>
      </c>
      <c r="E4222" s="75">
        <v>74.8833333333333</v>
      </c>
    </row>
    <row r="4223" ht="15.75" customHeight="1">
      <c r="A4223" s="13">
        <v>42169.010416666664</v>
      </c>
      <c r="B4223" s="75">
        <v>56.6833333333333</v>
      </c>
      <c r="C4223" s="75">
        <v>58.2666666666667</v>
      </c>
      <c r="D4223" s="75">
        <v>69.0</v>
      </c>
      <c r="E4223" s="75">
        <v>74.6333333333333</v>
      </c>
    </row>
    <row r="4224" ht="15.75" customHeight="1">
      <c r="A4224" s="13">
        <v>42169.020833333336</v>
      </c>
      <c r="B4224" s="75">
        <v>56.4333333333333</v>
      </c>
      <c r="C4224" s="75">
        <v>57.7666666666667</v>
      </c>
      <c r="D4224" s="75">
        <v>69.0</v>
      </c>
      <c r="E4224" s="75">
        <v>74.3833333333333</v>
      </c>
    </row>
    <row r="4225" ht="15.75" customHeight="1">
      <c r="A4225" s="13">
        <v>42169.03125</v>
      </c>
      <c r="B4225" s="75">
        <v>56.1833333333333</v>
      </c>
      <c r="C4225" s="75">
        <v>57.2666666666667</v>
      </c>
      <c r="D4225" s="75">
        <v>69.0</v>
      </c>
      <c r="E4225" s="75">
        <v>74.1333333333333</v>
      </c>
    </row>
    <row r="4226" ht="15.75" customHeight="1">
      <c r="A4226" s="13">
        <v>42169.041666666664</v>
      </c>
      <c r="B4226" s="75">
        <v>55.9333333333333</v>
      </c>
      <c r="C4226" s="75">
        <v>57.0</v>
      </c>
      <c r="D4226" s="75">
        <v>68.8833333333333</v>
      </c>
      <c r="E4226" s="75">
        <v>73.8833333333333</v>
      </c>
    </row>
    <row r="4227" ht="15.75" customHeight="1">
      <c r="A4227" s="13">
        <v>42169.052083333336</v>
      </c>
      <c r="B4227" s="75">
        <v>55.6833333333333</v>
      </c>
      <c r="C4227" s="75">
        <v>57.0</v>
      </c>
      <c r="D4227" s="75">
        <v>68.6333333333333</v>
      </c>
      <c r="E4227" s="75">
        <v>73.6333333333333</v>
      </c>
    </row>
    <row r="4228" ht="15.75" customHeight="1">
      <c r="A4228" s="13">
        <v>42169.0625</v>
      </c>
      <c r="B4228" s="75">
        <v>55.4333333333333</v>
      </c>
      <c r="C4228" s="75">
        <v>57.0</v>
      </c>
      <c r="D4228" s="75">
        <v>68.3833333333333</v>
      </c>
      <c r="E4228" s="75">
        <v>73.3833333333333</v>
      </c>
    </row>
    <row r="4229" ht="15.75" customHeight="1">
      <c r="A4229" s="13">
        <v>42169.072916666664</v>
      </c>
      <c r="B4229" s="75">
        <v>55.1833333333333</v>
      </c>
      <c r="C4229" s="75">
        <v>57.0</v>
      </c>
      <c r="D4229" s="75">
        <v>68.1333333333333</v>
      </c>
      <c r="E4229" s="75">
        <v>73.1333333333333</v>
      </c>
    </row>
    <row r="4230" ht="15.75" customHeight="1">
      <c r="A4230" s="13">
        <v>42169.083333333336</v>
      </c>
      <c r="B4230" s="75">
        <v>54.9333333333333</v>
      </c>
      <c r="C4230" s="75">
        <v>56.8833333333333</v>
      </c>
      <c r="D4230" s="75">
        <v>67.65</v>
      </c>
      <c r="E4230" s="75">
        <v>72.7666666666667</v>
      </c>
    </row>
    <row r="4231" ht="15.75" customHeight="1">
      <c r="A4231" s="13">
        <v>42169.09375</v>
      </c>
      <c r="B4231" s="75">
        <v>54.6833333333333</v>
      </c>
      <c r="C4231" s="75">
        <v>56.6333333333333</v>
      </c>
      <c r="D4231" s="75">
        <v>66.9</v>
      </c>
      <c r="E4231" s="75">
        <v>72.2666666666667</v>
      </c>
    </row>
    <row r="4232" ht="15.75" customHeight="1">
      <c r="A4232" s="13">
        <v>42169.104166666664</v>
      </c>
      <c r="B4232" s="75">
        <v>54.4333333333333</v>
      </c>
      <c r="C4232" s="75">
        <v>56.3833333333333</v>
      </c>
      <c r="D4232" s="75">
        <v>66.15</v>
      </c>
      <c r="E4232" s="75">
        <v>71.7666666666667</v>
      </c>
    </row>
    <row r="4233" ht="15.75" customHeight="1">
      <c r="A4233" s="13">
        <v>42169.114583333336</v>
      </c>
      <c r="B4233" s="75">
        <v>54.1833333333333</v>
      </c>
      <c r="C4233" s="75">
        <v>56.1333333333333</v>
      </c>
      <c r="D4233" s="75">
        <v>65.4</v>
      </c>
      <c r="E4233" s="75">
        <v>71.2666666666667</v>
      </c>
    </row>
    <row r="4234" ht="15.75" customHeight="1">
      <c r="A4234" s="13">
        <v>42169.125</v>
      </c>
      <c r="B4234" s="75">
        <v>54.0</v>
      </c>
      <c r="C4234" s="75">
        <v>56.0</v>
      </c>
      <c r="D4234" s="75">
        <v>64.7666666666667</v>
      </c>
      <c r="E4234" s="75">
        <v>70.7666666666667</v>
      </c>
    </row>
    <row r="4235" ht="15.75" customHeight="1">
      <c r="A4235" s="13">
        <v>42169.135416666664</v>
      </c>
      <c r="B4235" s="75">
        <v>54.0</v>
      </c>
      <c r="C4235" s="75">
        <v>56.0</v>
      </c>
      <c r="D4235" s="75">
        <v>64.2666666666667</v>
      </c>
      <c r="E4235" s="75">
        <v>70.2666666666667</v>
      </c>
    </row>
    <row r="4236" ht="15.75" customHeight="1">
      <c r="A4236" s="13">
        <v>42169.145833333336</v>
      </c>
      <c r="B4236" s="75">
        <v>54.0</v>
      </c>
      <c r="C4236" s="75">
        <v>56.0</v>
      </c>
      <c r="D4236" s="75">
        <v>63.7666666666667</v>
      </c>
      <c r="E4236" s="75">
        <v>69.7666666666667</v>
      </c>
    </row>
    <row r="4237" ht="15.75" customHeight="1">
      <c r="A4237" s="13">
        <v>42169.15625</v>
      </c>
      <c r="B4237" s="75">
        <v>54.0</v>
      </c>
      <c r="C4237" s="75">
        <v>56.0</v>
      </c>
      <c r="D4237" s="75">
        <v>63.2666666666667</v>
      </c>
      <c r="E4237" s="75">
        <v>69.2666666666667</v>
      </c>
    </row>
    <row r="4238" ht="15.75" customHeight="1">
      <c r="A4238" s="13">
        <v>42169.166666666664</v>
      </c>
      <c r="B4238" s="75">
        <v>54.0</v>
      </c>
      <c r="C4238" s="75">
        <v>55.8108108108108</v>
      </c>
      <c r="D4238" s="75">
        <v>62.8833333333333</v>
      </c>
      <c r="E4238" s="75">
        <v>68.8833333333333</v>
      </c>
    </row>
    <row r="4239" ht="15.75" customHeight="1">
      <c r="A4239" s="13">
        <v>42169.177083333336</v>
      </c>
      <c r="B4239" s="75">
        <v>54.0</v>
      </c>
      <c r="C4239" s="75">
        <v>55.4054054054054</v>
      </c>
      <c r="D4239" s="75">
        <v>62.6333333333333</v>
      </c>
      <c r="E4239" s="75">
        <v>68.6333333333333</v>
      </c>
    </row>
    <row r="4240" ht="15.75" customHeight="1">
      <c r="A4240" s="13">
        <v>42169.1875</v>
      </c>
      <c r="B4240" s="75">
        <v>54.0</v>
      </c>
      <c r="C4240" s="75">
        <v>55.0</v>
      </c>
      <c r="D4240" s="75">
        <v>62.3833333333333</v>
      </c>
      <c r="E4240" s="75">
        <v>68.3833333333333</v>
      </c>
    </row>
    <row r="4241" ht="15.75" customHeight="1">
      <c r="A4241" s="13">
        <v>42169.197916666664</v>
      </c>
      <c r="B4241" s="75">
        <v>54.0</v>
      </c>
      <c r="C4241" s="75">
        <v>55.0</v>
      </c>
      <c r="D4241" s="75">
        <v>62.1333333333333</v>
      </c>
      <c r="E4241" s="75">
        <v>68.1333333333333</v>
      </c>
    </row>
    <row r="4242" ht="15.75" customHeight="1">
      <c r="A4242" s="13">
        <v>42169.208333333336</v>
      </c>
      <c r="B4242" s="75">
        <v>54.1333333333333</v>
      </c>
      <c r="C4242" s="75">
        <v>55.0</v>
      </c>
      <c r="D4242" s="75">
        <v>61.7666666666667</v>
      </c>
      <c r="E4242" s="75">
        <v>68.4666666666667</v>
      </c>
    </row>
    <row r="4243" ht="15.75" customHeight="1">
      <c r="A4243" s="13">
        <v>42169.21875</v>
      </c>
      <c r="B4243" s="75">
        <v>54.6333333333333</v>
      </c>
      <c r="C4243" s="75">
        <v>55.0</v>
      </c>
      <c r="D4243" s="75">
        <v>61.2666666666667</v>
      </c>
      <c r="E4243" s="75">
        <v>69.4666666666667</v>
      </c>
    </row>
    <row r="4244" ht="15.75" customHeight="1">
      <c r="A4244" s="13">
        <v>42169.229166666664</v>
      </c>
      <c r="B4244" s="75">
        <v>55.1333333333333</v>
      </c>
      <c r="C4244" s="75">
        <v>55.0</v>
      </c>
      <c r="D4244" s="75">
        <v>60.7666666666667</v>
      </c>
      <c r="E4244" s="75">
        <v>70.4666666666667</v>
      </c>
    </row>
    <row r="4245" ht="15.75" customHeight="1">
      <c r="A4245" s="13">
        <v>42169.239583333336</v>
      </c>
      <c r="B4245" s="75">
        <v>55.6333333333333</v>
      </c>
      <c r="C4245" s="75">
        <v>55.3333333333333</v>
      </c>
      <c r="D4245" s="75">
        <v>60.2666666666667</v>
      </c>
      <c r="E4245" s="75">
        <v>71.4666666666667</v>
      </c>
    </row>
    <row r="4246" ht="15.75" customHeight="1">
      <c r="A4246" s="13">
        <v>42169.25</v>
      </c>
      <c r="B4246" s="75">
        <v>56.2</v>
      </c>
      <c r="C4246" s="75">
        <v>56.1891891891892</v>
      </c>
      <c r="D4246" s="75">
        <v>60.5833333333333</v>
      </c>
      <c r="E4246" s="75">
        <v>72.1166666666667</v>
      </c>
    </row>
    <row r="4247" ht="15.75" customHeight="1">
      <c r="A4247" s="13">
        <v>42169.260416666664</v>
      </c>
      <c r="B4247" s="75">
        <v>56.95</v>
      </c>
      <c r="C4247" s="75">
        <v>56.5945945945946</v>
      </c>
      <c r="D4247" s="75">
        <v>61.8333333333333</v>
      </c>
      <c r="E4247" s="75">
        <v>72.3666666666667</v>
      </c>
    </row>
    <row r="4248" ht="15.75" customHeight="1">
      <c r="A4248" s="13">
        <v>42169.270833333336</v>
      </c>
      <c r="B4248" s="75">
        <v>57.7</v>
      </c>
      <c r="C4248" s="75">
        <v>57.0</v>
      </c>
      <c r="D4248" s="75">
        <v>63.0833333333333</v>
      </c>
      <c r="E4248" s="75">
        <v>72.6166666666667</v>
      </c>
    </row>
    <row r="4249" ht="15.75" customHeight="1">
      <c r="A4249" s="13">
        <v>42169.28125</v>
      </c>
      <c r="B4249" s="75">
        <v>58.45</v>
      </c>
      <c r="C4249" s="75">
        <v>57.6521739130435</v>
      </c>
      <c r="D4249" s="75">
        <v>64.3333333333333</v>
      </c>
      <c r="E4249" s="75">
        <v>72.8666666666667</v>
      </c>
    </row>
    <row r="4250" ht="15.75" customHeight="1">
      <c r="A4250" s="13">
        <v>42169.291666666664</v>
      </c>
      <c r="B4250" s="75">
        <v>59.0666666666667</v>
      </c>
      <c r="C4250" s="75">
        <v>58.35</v>
      </c>
      <c r="D4250" s="75">
        <v>65.4666666666667</v>
      </c>
      <c r="E4250" s="75">
        <v>73.5833333333333</v>
      </c>
    </row>
    <row r="4251" ht="15.75" customHeight="1">
      <c r="A4251" s="13">
        <v>42169.302083333336</v>
      </c>
      <c r="B4251" s="75">
        <v>59.3166666666667</v>
      </c>
      <c r="C4251" s="75">
        <v>59.1</v>
      </c>
      <c r="D4251" s="75">
        <v>66.4666666666667</v>
      </c>
      <c r="E4251" s="75">
        <v>74.8333333333333</v>
      </c>
    </row>
    <row r="4252" ht="15.75" customHeight="1">
      <c r="A4252" s="13">
        <v>42169.3125</v>
      </c>
      <c r="B4252" s="75">
        <v>59.5666666666667</v>
      </c>
      <c r="C4252" s="75">
        <v>59.85</v>
      </c>
      <c r="D4252" s="75">
        <v>67.4666666666667</v>
      </c>
      <c r="E4252" s="75">
        <v>76.0833333333333</v>
      </c>
    </row>
    <row r="4253" ht="15.75" customHeight="1">
      <c r="A4253" s="13">
        <v>42169.322916666664</v>
      </c>
      <c r="B4253" s="75">
        <v>59.8166666666667</v>
      </c>
      <c r="C4253" s="75">
        <v>60.6</v>
      </c>
      <c r="D4253" s="75">
        <v>68.4666666666667</v>
      </c>
      <c r="E4253" s="75">
        <v>77.3333333333333</v>
      </c>
    </row>
    <row r="4254" ht="15.75" customHeight="1">
      <c r="A4254" s="13">
        <v>42169.333333333336</v>
      </c>
      <c r="B4254" s="75">
        <v>60.2</v>
      </c>
      <c r="C4254" s="75">
        <v>61.35</v>
      </c>
      <c r="D4254" s="75">
        <v>69.7</v>
      </c>
      <c r="E4254" s="75">
        <v>78.5833333333333</v>
      </c>
    </row>
    <row r="4255" ht="15.75" customHeight="1">
      <c r="A4255" s="13">
        <v>42169.34375</v>
      </c>
      <c r="B4255" s="75">
        <v>60.95</v>
      </c>
      <c r="C4255" s="75">
        <v>62.1</v>
      </c>
      <c r="D4255" s="75">
        <v>71.2</v>
      </c>
      <c r="E4255" s="75">
        <v>79.8333333333333</v>
      </c>
    </row>
    <row r="4256" ht="15.75" customHeight="1">
      <c r="A4256" s="13">
        <v>42169.354166666664</v>
      </c>
      <c r="B4256" s="75">
        <v>61.7</v>
      </c>
      <c r="C4256" s="75">
        <v>62.85</v>
      </c>
      <c r="D4256" s="75">
        <v>72.7</v>
      </c>
      <c r="E4256" s="75">
        <v>81.0833333333333</v>
      </c>
    </row>
    <row r="4257" ht="15.75" customHeight="1">
      <c r="A4257" s="13">
        <v>42169.364583333336</v>
      </c>
      <c r="B4257" s="75">
        <v>62.45</v>
      </c>
      <c r="C4257" s="75">
        <v>63.6</v>
      </c>
      <c r="D4257" s="75">
        <v>74.2</v>
      </c>
      <c r="E4257" s="75">
        <v>82.3333333333333</v>
      </c>
    </row>
    <row r="4258" ht="15.75" customHeight="1">
      <c r="A4258" s="13">
        <v>42169.375</v>
      </c>
      <c r="B4258" s="75">
        <v>63.2</v>
      </c>
      <c r="C4258" s="75">
        <v>64.4666666666667</v>
      </c>
      <c r="D4258" s="75">
        <v>75.8166666666667</v>
      </c>
      <c r="E4258" s="75">
        <v>83.5833333333333</v>
      </c>
    </row>
    <row r="4259" ht="15.75" customHeight="1">
      <c r="A4259" s="13">
        <v>42169.385416666664</v>
      </c>
      <c r="B4259" s="75">
        <v>63.95</v>
      </c>
      <c r="C4259" s="75">
        <v>65.4666666666667</v>
      </c>
      <c r="D4259" s="75">
        <v>77.5666666666667</v>
      </c>
      <c r="E4259" s="75">
        <v>84.8333333333333</v>
      </c>
    </row>
    <row r="4260" ht="15.75" customHeight="1">
      <c r="A4260" s="13">
        <v>42169.395833333336</v>
      </c>
      <c r="B4260" s="75">
        <v>64.7</v>
      </c>
      <c r="C4260" s="75">
        <v>66.4666666666667</v>
      </c>
      <c r="D4260" s="75">
        <v>79.3166666666667</v>
      </c>
      <c r="E4260" s="75">
        <v>86.0833333333333</v>
      </c>
    </row>
    <row r="4261" ht="15.75" customHeight="1">
      <c r="A4261" s="13">
        <v>42169.40625</v>
      </c>
      <c r="B4261" s="75">
        <v>65.45</v>
      </c>
      <c r="C4261" s="75">
        <v>67.4666666666667</v>
      </c>
      <c r="D4261" s="75">
        <v>81.0666666666667</v>
      </c>
      <c r="E4261" s="75">
        <v>87.3333333333333</v>
      </c>
    </row>
    <row r="4262" ht="15.75" customHeight="1">
      <c r="A4262" s="13">
        <v>42169.416666666664</v>
      </c>
      <c r="B4262" s="75">
        <v>66.0666666666667</v>
      </c>
      <c r="C4262" s="75">
        <v>68.5833333333333</v>
      </c>
      <c r="D4262" s="75">
        <v>82.2333333333333</v>
      </c>
      <c r="E4262" s="75">
        <v>88.5833333333333</v>
      </c>
    </row>
    <row r="4263" ht="15.75" customHeight="1">
      <c r="A4263" s="13">
        <v>42169.427083333336</v>
      </c>
      <c r="B4263" s="75">
        <v>66.3166666666667</v>
      </c>
      <c r="C4263" s="75">
        <v>69.8333333333333</v>
      </c>
      <c r="D4263" s="75">
        <v>82.7333333333333</v>
      </c>
      <c r="E4263" s="75">
        <v>89.8333333333333</v>
      </c>
    </row>
    <row r="4264" ht="15.75" customHeight="1">
      <c r="A4264" s="13">
        <v>42169.4375</v>
      </c>
      <c r="B4264" s="75">
        <v>66.5666666666667</v>
      </c>
      <c r="C4264" s="75">
        <v>71.0833333333333</v>
      </c>
      <c r="D4264" s="75">
        <v>83.2333333333333</v>
      </c>
      <c r="E4264" s="75">
        <v>91.0833333333333</v>
      </c>
    </row>
    <row r="4265" ht="15.75" customHeight="1">
      <c r="A4265" s="13">
        <v>42169.447916666664</v>
      </c>
      <c r="B4265" s="75">
        <v>66.8166666666667</v>
      </c>
      <c r="C4265" s="75">
        <v>72.3333333333333</v>
      </c>
      <c r="D4265" s="75">
        <v>83.7333333333333</v>
      </c>
      <c r="E4265" s="75">
        <v>92.3333333333333</v>
      </c>
    </row>
    <row r="4266" ht="15.75" customHeight="1">
      <c r="A4266" s="13">
        <v>42169.458333333336</v>
      </c>
      <c r="B4266" s="75">
        <v>66.9333333333333</v>
      </c>
      <c r="C4266" s="75">
        <v>73.1166666666667</v>
      </c>
      <c r="D4266" s="75">
        <v>84.35</v>
      </c>
      <c r="E4266" s="75">
        <v>93.2333333333333</v>
      </c>
    </row>
    <row r="4267" ht="15.75" customHeight="1">
      <c r="A4267" s="13">
        <v>42169.46875</v>
      </c>
      <c r="B4267" s="75">
        <v>66.6833333333333</v>
      </c>
      <c r="C4267" s="75">
        <v>73.3666666666667</v>
      </c>
      <c r="D4267" s="75">
        <v>85.1</v>
      </c>
      <c r="E4267" s="75">
        <v>93.7333333333333</v>
      </c>
    </row>
    <row r="4268" ht="15.75" customHeight="1">
      <c r="A4268" s="13">
        <v>42169.479166666664</v>
      </c>
      <c r="B4268" s="75">
        <v>66.4333333333333</v>
      </c>
      <c r="C4268" s="75">
        <v>73.6166666666667</v>
      </c>
      <c r="D4268" s="75">
        <v>85.85</v>
      </c>
      <c r="E4268" s="75">
        <v>94.2333333333333</v>
      </c>
    </row>
    <row r="4269" ht="15.75" customHeight="1">
      <c r="A4269" s="13">
        <v>42169.489583333336</v>
      </c>
      <c r="B4269" s="75">
        <v>66.1833333333333</v>
      </c>
      <c r="C4269" s="75">
        <v>73.8666666666667</v>
      </c>
      <c r="D4269" s="75">
        <v>86.6</v>
      </c>
      <c r="E4269" s="75">
        <v>94.7333333333333</v>
      </c>
    </row>
    <row r="4270" ht="15.75" customHeight="1">
      <c r="A4270" s="13">
        <v>42169.5</v>
      </c>
      <c r="B4270" s="75">
        <v>65.9333333333333</v>
      </c>
      <c r="C4270" s="75">
        <v>73.8833333333333</v>
      </c>
      <c r="D4270" s="75">
        <v>87.2333333333333</v>
      </c>
      <c r="E4270" s="75">
        <v>95.35</v>
      </c>
    </row>
    <row r="4271" ht="15.75" customHeight="1">
      <c r="A4271" s="13">
        <v>42169.510416666664</v>
      </c>
      <c r="B4271" s="75">
        <v>65.6833333333333</v>
      </c>
      <c r="C4271" s="75">
        <v>73.6333333333333</v>
      </c>
      <c r="D4271" s="75">
        <v>87.7333333333333</v>
      </c>
      <c r="E4271" s="75">
        <v>96.1</v>
      </c>
    </row>
    <row r="4272" ht="15.75" customHeight="1">
      <c r="A4272" s="13">
        <v>42169.520833333336</v>
      </c>
      <c r="B4272" s="75">
        <v>65.4333333333333</v>
      </c>
      <c r="C4272" s="75">
        <v>73.3833333333333</v>
      </c>
      <c r="D4272" s="75">
        <v>88.2333333333333</v>
      </c>
      <c r="E4272" s="75">
        <v>96.85</v>
      </c>
    </row>
    <row r="4273" ht="15.75" customHeight="1">
      <c r="A4273" s="13">
        <v>42169.53125</v>
      </c>
      <c r="B4273" s="75">
        <v>65.1833333333333</v>
      </c>
      <c r="C4273" s="75">
        <v>73.1333333333333</v>
      </c>
      <c r="D4273" s="75">
        <v>88.7333333333333</v>
      </c>
      <c r="E4273" s="75">
        <v>97.6</v>
      </c>
    </row>
    <row r="4274" ht="15.75" customHeight="1">
      <c r="A4274" s="13">
        <v>42169.541666666664</v>
      </c>
      <c r="B4274" s="75">
        <v>65.0</v>
      </c>
      <c r="C4274" s="75">
        <v>72.8833333333333</v>
      </c>
      <c r="D4274" s="75">
        <v>89.0</v>
      </c>
      <c r="E4274" s="75">
        <v>98.0</v>
      </c>
    </row>
    <row r="4275" ht="15.75" customHeight="1">
      <c r="A4275" s="13">
        <v>42169.552083333336</v>
      </c>
      <c r="B4275" s="75">
        <v>65.0</v>
      </c>
      <c r="C4275" s="75">
        <v>72.6333333333333</v>
      </c>
      <c r="D4275" s="75">
        <v>89.0</v>
      </c>
      <c r="E4275" s="75">
        <v>98.0</v>
      </c>
    </row>
    <row r="4276" ht="15.75" customHeight="1">
      <c r="A4276" s="13">
        <v>42169.5625</v>
      </c>
      <c r="B4276" s="75">
        <v>65.0</v>
      </c>
      <c r="C4276" s="75">
        <v>72.3833333333333</v>
      </c>
      <c r="D4276" s="75">
        <v>89.0</v>
      </c>
      <c r="E4276" s="75">
        <v>98.0</v>
      </c>
    </row>
    <row r="4277" ht="15.75" customHeight="1">
      <c r="A4277" s="13">
        <v>42169.572916666664</v>
      </c>
      <c r="B4277" s="75">
        <v>65.0</v>
      </c>
      <c r="C4277" s="75">
        <v>72.1333333333333</v>
      </c>
      <c r="D4277" s="75">
        <v>89.0</v>
      </c>
      <c r="E4277" s="75">
        <v>98.0</v>
      </c>
    </row>
    <row r="4278" ht="15.75" customHeight="1">
      <c r="A4278" s="13">
        <v>42169.583333333336</v>
      </c>
      <c r="B4278" s="75">
        <v>64.9333333333333</v>
      </c>
      <c r="C4278" s="75">
        <v>71.8833333333333</v>
      </c>
      <c r="D4278" s="75">
        <v>89.35</v>
      </c>
      <c r="E4278" s="75">
        <v>98.2333333333333</v>
      </c>
    </row>
    <row r="4279" ht="15.75" customHeight="1">
      <c r="A4279" s="13">
        <v>42169.59375</v>
      </c>
      <c r="B4279" s="75">
        <v>64.6833333333333</v>
      </c>
      <c r="C4279" s="75">
        <v>71.6333333333333</v>
      </c>
      <c r="D4279" s="75">
        <v>90.1</v>
      </c>
      <c r="E4279" s="75">
        <v>98.7333333333333</v>
      </c>
    </row>
    <row r="4280" ht="15.75" customHeight="1">
      <c r="A4280" s="13">
        <v>42169.604166666664</v>
      </c>
      <c r="B4280" s="75">
        <v>64.4333333333333</v>
      </c>
      <c r="C4280" s="75">
        <v>71.3833333333333</v>
      </c>
      <c r="D4280" s="75">
        <v>90.85</v>
      </c>
      <c r="E4280" s="75">
        <v>99.2333333333333</v>
      </c>
    </row>
    <row r="4281" ht="15.75" customHeight="1">
      <c r="A4281" s="13">
        <v>42169.614583333336</v>
      </c>
      <c r="B4281" s="75">
        <v>64.1833333333333</v>
      </c>
      <c r="C4281" s="75">
        <v>71.1333333333333</v>
      </c>
      <c r="D4281" s="75">
        <v>91.6</v>
      </c>
      <c r="E4281" s="75">
        <v>99.7333333333333</v>
      </c>
    </row>
    <row r="4282" ht="15.75" customHeight="1">
      <c r="A4282" s="13">
        <v>42169.625</v>
      </c>
      <c r="B4282" s="75">
        <v>64.0</v>
      </c>
      <c r="C4282" s="75">
        <v>70.7666666666667</v>
      </c>
      <c r="D4282" s="75">
        <v>92.2333333333333</v>
      </c>
      <c r="E4282" s="75">
        <v>100.0</v>
      </c>
    </row>
    <row r="4283" ht="15.75" customHeight="1">
      <c r="A4283" s="13">
        <v>42169.635416666664</v>
      </c>
      <c r="B4283" s="75">
        <v>64.0</v>
      </c>
      <c r="C4283" s="75">
        <v>70.2666666666667</v>
      </c>
      <c r="D4283" s="75">
        <v>92.7333333333333</v>
      </c>
      <c r="E4283" s="75">
        <v>100.0</v>
      </c>
    </row>
    <row r="4284" ht="15.75" customHeight="1">
      <c r="A4284" s="13">
        <v>42169.645833333336</v>
      </c>
      <c r="B4284" s="75">
        <v>64.0</v>
      </c>
      <c r="C4284" s="75">
        <v>69.7666666666667</v>
      </c>
      <c r="D4284" s="75">
        <v>93.2333333333333</v>
      </c>
      <c r="E4284" s="75">
        <v>100.0</v>
      </c>
    </row>
    <row r="4285" ht="15.75" customHeight="1">
      <c r="A4285" s="13">
        <v>42169.65625</v>
      </c>
      <c r="B4285" s="75">
        <v>64.0</v>
      </c>
      <c r="C4285" s="75">
        <v>69.2666666666667</v>
      </c>
      <c r="D4285" s="75">
        <v>93.7333333333333</v>
      </c>
      <c r="E4285" s="75">
        <v>100.0</v>
      </c>
    </row>
    <row r="4286" ht="15.75" customHeight="1">
      <c r="A4286" s="13">
        <v>42169.666666666664</v>
      </c>
      <c r="B4286" s="75">
        <v>63.8</v>
      </c>
      <c r="C4286" s="75">
        <v>68.8833333333333</v>
      </c>
      <c r="D4286" s="75">
        <v>93.8833333333333</v>
      </c>
      <c r="E4286" s="75">
        <v>99.8833333333333</v>
      </c>
    </row>
    <row r="4287" ht="15.75" customHeight="1">
      <c r="A4287" s="13">
        <v>42169.677083333336</v>
      </c>
      <c r="B4287" s="75">
        <v>63.05</v>
      </c>
      <c r="C4287" s="75">
        <v>68.6333333333333</v>
      </c>
      <c r="D4287" s="75">
        <v>93.6333333333333</v>
      </c>
      <c r="E4287" s="75">
        <v>99.6333333333333</v>
      </c>
    </row>
    <row r="4288" ht="15.75" customHeight="1">
      <c r="A4288" s="13">
        <v>42169.6875</v>
      </c>
      <c r="B4288" s="75">
        <v>62.3</v>
      </c>
      <c r="C4288" s="75">
        <v>68.3833333333333</v>
      </c>
      <c r="D4288" s="75">
        <v>93.3833333333333</v>
      </c>
      <c r="E4288" s="75">
        <v>99.3833333333333</v>
      </c>
    </row>
    <row r="4289" ht="15.75" customHeight="1">
      <c r="A4289" s="13">
        <v>42169.697916666664</v>
      </c>
      <c r="B4289" s="75">
        <v>61.55</v>
      </c>
      <c r="C4289" s="75">
        <v>68.1333333333333</v>
      </c>
      <c r="D4289" s="75">
        <v>93.1333333333333</v>
      </c>
      <c r="E4289" s="75">
        <v>99.1333333333333</v>
      </c>
    </row>
    <row r="4290" ht="15.75" customHeight="1">
      <c r="A4290" s="13">
        <v>42169.708333333336</v>
      </c>
      <c r="B4290" s="75">
        <v>60.8</v>
      </c>
      <c r="C4290" s="75">
        <v>67.5333333333333</v>
      </c>
      <c r="D4290" s="75">
        <v>92.4166666666667</v>
      </c>
      <c r="E4290" s="75">
        <v>98.7666666666667</v>
      </c>
    </row>
    <row r="4291" ht="15.75" customHeight="1">
      <c r="A4291" s="13">
        <v>42169.71875</v>
      </c>
      <c r="B4291" s="75">
        <v>60.05</v>
      </c>
      <c r="C4291" s="75">
        <v>66.5333333333333</v>
      </c>
      <c r="D4291" s="75">
        <v>91.1666666666667</v>
      </c>
      <c r="E4291" s="75">
        <v>98.2666666666667</v>
      </c>
    </row>
    <row r="4292" ht="15.75" customHeight="1">
      <c r="A4292" s="13">
        <v>42169.729166666664</v>
      </c>
      <c r="B4292" s="75">
        <v>59.3</v>
      </c>
      <c r="C4292" s="75">
        <v>65.5333333333333</v>
      </c>
      <c r="D4292" s="75">
        <v>89.9166666666667</v>
      </c>
      <c r="E4292" s="75">
        <v>97.7666666666667</v>
      </c>
    </row>
    <row r="4293" ht="15.75" customHeight="1">
      <c r="A4293" s="13">
        <v>42169.739583333336</v>
      </c>
      <c r="B4293" s="75">
        <v>58.55</v>
      </c>
      <c r="C4293" s="75">
        <v>64.5333333333333</v>
      </c>
      <c r="D4293" s="75">
        <v>88.6666666666667</v>
      </c>
      <c r="E4293" s="75">
        <v>97.2666666666667</v>
      </c>
    </row>
    <row r="4294" ht="15.75" customHeight="1">
      <c r="A4294" s="13">
        <v>42169.75</v>
      </c>
      <c r="B4294" s="75">
        <v>57.8666666666667</v>
      </c>
      <c r="C4294" s="75">
        <v>63.65</v>
      </c>
      <c r="D4294" s="75">
        <v>87.4909090909091</v>
      </c>
      <c r="E4294" s="75">
        <v>96.4166666666667</v>
      </c>
    </row>
    <row r="4295" ht="15.75" customHeight="1">
      <c r="A4295" s="13">
        <v>42169.760416666664</v>
      </c>
      <c r="B4295" s="75">
        <v>57.3666666666667</v>
      </c>
      <c r="C4295" s="75">
        <v>62.9</v>
      </c>
      <c r="D4295" s="75">
        <v>86.4</v>
      </c>
      <c r="E4295" s="75">
        <v>95.1666666666667</v>
      </c>
    </row>
    <row r="4296" ht="15.75" customHeight="1">
      <c r="A4296" s="13">
        <v>42169.770833333336</v>
      </c>
      <c r="B4296" s="75">
        <v>56.8666666666667</v>
      </c>
      <c r="C4296" s="75">
        <v>62.15</v>
      </c>
      <c r="D4296" s="75">
        <v>85.3090909090909</v>
      </c>
      <c r="E4296" s="75">
        <v>93.9166666666667</v>
      </c>
    </row>
    <row r="4297" ht="15.75" customHeight="1">
      <c r="A4297" s="13">
        <v>42169.78125</v>
      </c>
      <c r="B4297" s="75">
        <v>56.3666666666667</v>
      </c>
      <c r="C4297" s="75">
        <v>61.4</v>
      </c>
      <c r="D4297" s="75">
        <v>84.2181818181818</v>
      </c>
      <c r="E4297" s="75">
        <v>92.6666666666667</v>
      </c>
    </row>
    <row r="4298" ht="15.75" customHeight="1">
      <c r="A4298" s="13">
        <v>42169.791666666664</v>
      </c>
      <c r="B4298" s="75">
        <v>55.8666666666667</v>
      </c>
      <c r="C4298" s="75">
        <v>60.65</v>
      </c>
      <c r="D4298" s="75">
        <v>83.5333333333333</v>
      </c>
      <c r="E4298" s="75">
        <v>91.5333333333333</v>
      </c>
    </row>
    <row r="4299" ht="15.75" customHeight="1">
      <c r="A4299" s="13">
        <v>42169.802083333336</v>
      </c>
      <c r="B4299" s="75">
        <v>55.3666666666667</v>
      </c>
      <c r="C4299" s="75">
        <v>59.9</v>
      </c>
      <c r="D4299" s="75">
        <v>83.0</v>
      </c>
      <c r="E4299" s="75">
        <v>90.5333333333333</v>
      </c>
    </row>
    <row r="4300" ht="15.75" customHeight="1">
      <c r="A4300" s="13">
        <v>42169.8125</v>
      </c>
      <c r="B4300" s="75">
        <v>54.8666666666667</v>
      </c>
      <c r="C4300" s="75">
        <v>59.15</v>
      </c>
      <c r="D4300" s="75">
        <v>77.6666666666667</v>
      </c>
      <c r="E4300" s="75">
        <v>89.5333333333333</v>
      </c>
    </row>
    <row r="4301" ht="15.75" customHeight="1">
      <c r="A4301" s="13">
        <v>42169.822916666664</v>
      </c>
      <c r="B4301" s="75">
        <v>54.3666666666667</v>
      </c>
      <c r="C4301" s="75">
        <v>58.4</v>
      </c>
      <c r="D4301" s="75">
        <v>77.0</v>
      </c>
      <c r="E4301" s="75">
        <v>88.5333333333333</v>
      </c>
    </row>
    <row r="4302" ht="15.75" customHeight="1">
      <c r="A4302" s="13">
        <v>42169.833333333336</v>
      </c>
      <c r="B4302" s="75">
        <v>54.0666666666667</v>
      </c>
      <c r="C4302" s="75">
        <v>57.8833333333333</v>
      </c>
      <c r="D4302" s="75">
        <v>76.3</v>
      </c>
      <c r="E4302" s="75">
        <v>87.5333333333333</v>
      </c>
    </row>
    <row r="4303" ht="15.75" customHeight="1">
      <c r="A4303" s="13">
        <v>42169.84375</v>
      </c>
      <c r="B4303" s="75">
        <v>54.3166666666667</v>
      </c>
      <c r="C4303" s="75">
        <v>57.6333333333333</v>
      </c>
      <c r="D4303" s="75">
        <v>74.8</v>
      </c>
      <c r="E4303" s="75">
        <v>86.5333333333333</v>
      </c>
    </row>
    <row r="4304" ht="15.75" customHeight="1">
      <c r="A4304" s="13">
        <v>42169.854166666664</v>
      </c>
      <c r="B4304" s="75">
        <v>54.5666666666667</v>
      </c>
      <c r="C4304" s="75">
        <v>57.3833333333333</v>
      </c>
      <c r="D4304" s="75">
        <v>73.3</v>
      </c>
      <c r="E4304" s="75">
        <v>85.5333333333333</v>
      </c>
    </row>
    <row r="4305" ht="15.75" customHeight="1">
      <c r="A4305" s="13">
        <v>42169.864583333336</v>
      </c>
      <c r="B4305" s="75">
        <v>54.8166666666667</v>
      </c>
      <c r="C4305" s="75">
        <v>57.1333333333333</v>
      </c>
      <c r="D4305" s="75">
        <v>71.8</v>
      </c>
      <c r="E4305" s="75">
        <v>84.5333333333333</v>
      </c>
    </row>
    <row r="4306" ht="15.75" customHeight="1">
      <c r="A4306" s="13">
        <v>42169.875</v>
      </c>
      <c r="B4306" s="75">
        <v>55.0666666666667</v>
      </c>
      <c r="C4306" s="75">
        <v>56.8833333333333</v>
      </c>
      <c r="D4306" s="75">
        <v>71.0</v>
      </c>
      <c r="E4306" s="75">
        <v>83.65</v>
      </c>
    </row>
    <row r="4307" ht="15.75" customHeight="1">
      <c r="A4307" s="13">
        <v>42169.885416666664</v>
      </c>
      <c r="B4307" s="75">
        <v>55.3166666666667</v>
      </c>
      <c r="C4307" s="75">
        <v>56.6333333333333</v>
      </c>
      <c r="D4307" s="75">
        <v>71.0</v>
      </c>
      <c r="E4307" s="75">
        <v>82.9</v>
      </c>
    </row>
    <row r="4308" ht="15.75" customHeight="1">
      <c r="A4308" s="13">
        <v>42169.895833333336</v>
      </c>
      <c r="B4308" s="75">
        <v>55.5666666666667</v>
      </c>
      <c r="C4308" s="75">
        <v>56.3833333333333</v>
      </c>
      <c r="D4308" s="75">
        <v>72.0833333333333</v>
      </c>
      <c r="E4308" s="75">
        <v>82.15</v>
      </c>
    </row>
    <row r="4309" ht="15.75" customHeight="1">
      <c r="A4309" s="13">
        <v>42169.90625</v>
      </c>
      <c r="B4309" s="75">
        <v>55.8166666666667</v>
      </c>
      <c r="C4309" s="75">
        <v>56.1333333333333</v>
      </c>
      <c r="D4309" s="75">
        <v>73.3333333333333</v>
      </c>
      <c r="E4309" s="75">
        <v>81.4</v>
      </c>
    </row>
    <row r="4310" ht="15.75" customHeight="1">
      <c r="A4310" s="13">
        <v>42169.916666666664</v>
      </c>
      <c r="B4310" s="75">
        <v>55.9333333333333</v>
      </c>
      <c r="C4310" s="75">
        <v>55.8833333333333</v>
      </c>
      <c r="D4310" s="75">
        <v>73.5333333333333</v>
      </c>
      <c r="E4310" s="75">
        <v>80.65</v>
      </c>
    </row>
    <row r="4311" ht="15.75" customHeight="1">
      <c r="A4311" s="13">
        <v>42169.927083333336</v>
      </c>
      <c r="B4311" s="75">
        <v>55.6833333333333</v>
      </c>
      <c r="C4311" s="75">
        <v>55.6333333333333</v>
      </c>
      <c r="D4311" s="75">
        <v>72.5333333333333</v>
      </c>
      <c r="E4311" s="75">
        <v>79.9</v>
      </c>
    </row>
    <row r="4312" ht="15.75" customHeight="1">
      <c r="A4312" s="13">
        <v>42169.9375</v>
      </c>
      <c r="B4312" s="75">
        <v>55.4333333333333</v>
      </c>
      <c r="C4312" s="75">
        <v>55.3833333333333</v>
      </c>
      <c r="D4312" s="75">
        <v>71.5333333333333</v>
      </c>
      <c r="E4312" s="75">
        <v>79.15</v>
      </c>
    </row>
    <row r="4313" ht="15.75" customHeight="1">
      <c r="A4313" s="13">
        <v>42169.947916666664</v>
      </c>
      <c r="B4313" s="75">
        <v>55.1833333333333</v>
      </c>
      <c r="C4313" s="75">
        <v>55.1333333333333</v>
      </c>
      <c r="D4313" s="75">
        <v>70.5333333333333</v>
      </c>
      <c r="E4313" s="75">
        <v>78.4</v>
      </c>
    </row>
    <row r="4314" ht="15.75" customHeight="1">
      <c r="A4314" s="13">
        <v>42169.958333333336</v>
      </c>
      <c r="B4314" s="75">
        <v>55.0</v>
      </c>
      <c r="C4314" s="75">
        <v>55.0</v>
      </c>
      <c r="D4314" s="75">
        <v>69.8833333333333</v>
      </c>
      <c r="E4314" s="75">
        <v>77.65</v>
      </c>
    </row>
    <row r="4315" ht="15.75" customHeight="1">
      <c r="A4315" s="13">
        <v>42169.96875</v>
      </c>
      <c r="B4315" s="75">
        <v>55.0</v>
      </c>
      <c r="C4315" s="75">
        <v>55.0</v>
      </c>
      <c r="D4315" s="75">
        <v>69.6333333333333</v>
      </c>
      <c r="E4315" s="75">
        <v>76.9</v>
      </c>
    </row>
    <row r="4316" ht="15.75" customHeight="1">
      <c r="A4316" s="13">
        <v>42169.979166666664</v>
      </c>
      <c r="B4316" s="75">
        <v>55.0</v>
      </c>
      <c r="C4316" s="75">
        <v>55.0</v>
      </c>
      <c r="D4316" s="75">
        <v>69.3833333333333</v>
      </c>
      <c r="E4316" s="75">
        <v>76.15</v>
      </c>
    </row>
    <row r="4317" ht="15.75" customHeight="1">
      <c r="A4317" s="13">
        <v>42169.989583333336</v>
      </c>
      <c r="B4317" s="75">
        <v>55.0</v>
      </c>
      <c r="C4317" s="75">
        <v>55.0</v>
      </c>
      <c r="D4317" s="75">
        <v>69.1333333333333</v>
      </c>
      <c r="E4317" s="75">
        <v>75.4</v>
      </c>
    </row>
    <row r="4318" ht="15.75" customHeight="1">
      <c r="A4318" s="13">
        <v>42170.0</v>
      </c>
      <c r="B4318" s="75">
        <v>54.9333333333333</v>
      </c>
      <c r="C4318" s="75">
        <v>55.1166666666667</v>
      </c>
      <c r="D4318" s="75">
        <v>69.0</v>
      </c>
      <c r="E4318" s="75">
        <v>74.5333333333333</v>
      </c>
    </row>
    <row r="4319" ht="15.75" customHeight="1">
      <c r="A4319" s="13">
        <v>42170.010416666664</v>
      </c>
      <c r="B4319" s="75">
        <v>54.6833333333333</v>
      </c>
      <c r="C4319" s="75">
        <v>55.3666666666667</v>
      </c>
      <c r="D4319" s="75">
        <v>69.0</v>
      </c>
      <c r="E4319" s="75">
        <v>73.5333333333333</v>
      </c>
    </row>
    <row r="4320" ht="15.75" customHeight="1">
      <c r="A4320" s="13">
        <v>42170.020833333336</v>
      </c>
      <c r="B4320" s="75">
        <v>54.4333333333333</v>
      </c>
      <c r="C4320" s="75">
        <v>55.6166666666667</v>
      </c>
      <c r="D4320" s="75">
        <v>69.0</v>
      </c>
      <c r="E4320" s="75">
        <v>72.5333333333333</v>
      </c>
    </row>
    <row r="4321" ht="15.75" customHeight="1">
      <c r="A4321" s="13">
        <v>42170.03125</v>
      </c>
      <c r="B4321" s="75">
        <v>54.1833333333333</v>
      </c>
      <c r="C4321" s="75">
        <v>55.8666666666667</v>
      </c>
      <c r="D4321" s="75">
        <v>69.0</v>
      </c>
      <c r="E4321" s="75">
        <v>71.5333333333333</v>
      </c>
    </row>
    <row r="4322" ht="15.75" customHeight="1">
      <c r="A4322" s="13">
        <v>42170.041666666664</v>
      </c>
      <c r="B4322" s="75">
        <v>53.9333333333333</v>
      </c>
      <c r="C4322" s="75">
        <v>56.0</v>
      </c>
      <c r="D4322" s="75">
        <v>68.8833333333333</v>
      </c>
      <c r="E4322" s="75">
        <v>70.8833333333333</v>
      </c>
    </row>
    <row r="4323" ht="15.75" customHeight="1">
      <c r="A4323" s="13">
        <v>42170.052083333336</v>
      </c>
      <c r="B4323" s="75">
        <v>53.6833333333333</v>
      </c>
      <c r="C4323" s="75">
        <v>56.0</v>
      </c>
      <c r="D4323" s="75">
        <v>68.6333333333333</v>
      </c>
      <c r="E4323" s="75">
        <v>70.6333333333333</v>
      </c>
    </row>
    <row r="4324" ht="15.75" customHeight="1">
      <c r="A4324" s="13">
        <v>42170.0625</v>
      </c>
      <c r="B4324" s="75">
        <v>53.4333333333333</v>
      </c>
      <c r="C4324" s="75">
        <v>56.0</v>
      </c>
      <c r="D4324" s="75">
        <v>68.3833333333333</v>
      </c>
      <c r="E4324" s="75">
        <v>70.3833333333333</v>
      </c>
    </row>
    <row r="4325" ht="15.75" customHeight="1">
      <c r="A4325" s="13">
        <v>42170.072916666664</v>
      </c>
      <c r="B4325" s="75">
        <v>53.1833333333333</v>
      </c>
      <c r="C4325" s="75">
        <v>56.0</v>
      </c>
      <c r="D4325" s="75">
        <v>68.1333333333333</v>
      </c>
      <c r="E4325" s="75">
        <v>70.1333333333333</v>
      </c>
    </row>
    <row r="4326" ht="15.75" customHeight="1">
      <c r="A4326" s="13">
        <v>42170.083333333336</v>
      </c>
      <c r="B4326" s="75">
        <v>53.0666666666667</v>
      </c>
      <c r="C4326" s="75">
        <v>56.1166666666667</v>
      </c>
      <c r="D4326" s="75">
        <v>68.1166666666667</v>
      </c>
      <c r="E4326" s="75">
        <v>69.7666666666667</v>
      </c>
    </row>
    <row r="4327" ht="15.75" customHeight="1">
      <c r="A4327" s="13">
        <v>42170.09375</v>
      </c>
      <c r="B4327" s="75">
        <v>53.3166666666667</v>
      </c>
      <c r="C4327" s="75">
        <v>56.3666666666667</v>
      </c>
      <c r="D4327" s="75">
        <v>68.3666666666667</v>
      </c>
      <c r="E4327" s="75">
        <v>69.2666666666667</v>
      </c>
    </row>
    <row r="4328" ht="15.75" customHeight="1">
      <c r="A4328" s="13">
        <v>42170.104166666664</v>
      </c>
      <c r="B4328" s="75">
        <v>53.5666666666667</v>
      </c>
      <c r="C4328" s="75">
        <v>56.6166666666667</v>
      </c>
      <c r="D4328" s="75">
        <v>68.6166666666667</v>
      </c>
      <c r="E4328" s="75">
        <v>68.7666666666667</v>
      </c>
    </row>
    <row r="4329" ht="15.75" customHeight="1">
      <c r="A4329" s="13">
        <v>42170.114583333336</v>
      </c>
      <c r="B4329" s="75">
        <v>53.8166666666667</v>
      </c>
      <c r="C4329" s="75">
        <v>56.8666666666667</v>
      </c>
      <c r="D4329" s="75">
        <v>68.8666666666667</v>
      </c>
      <c r="E4329" s="75">
        <v>68.2666666666667</v>
      </c>
    </row>
    <row r="4330" ht="15.75" customHeight="1">
      <c r="A4330" s="13">
        <v>42170.125</v>
      </c>
      <c r="B4330" s="75">
        <v>53.9333333333333</v>
      </c>
      <c r="C4330" s="75">
        <v>56.8833333333333</v>
      </c>
      <c r="D4330" s="75">
        <v>68.8833333333333</v>
      </c>
      <c r="E4330" s="75">
        <v>67.7666666666667</v>
      </c>
    </row>
    <row r="4331" ht="15.75" customHeight="1">
      <c r="A4331" s="13">
        <v>42170.135416666664</v>
      </c>
      <c r="B4331" s="75">
        <v>53.6833333333333</v>
      </c>
      <c r="C4331" s="75">
        <v>56.6333333333333</v>
      </c>
      <c r="D4331" s="75">
        <v>68.6333333333333</v>
      </c>
      <c r="E4331" s="75">
        <v>67.2666666666667</v>
      </c>
    </row>
    <row r="4332" ht="15.75" customHeight="1">
      <c r="A4332" s="13">
        <v>42170.145833333336</v>
      </c>
      <c r="B4332" s="75">
        <v>53.4333333333333</v>
      </c>
      <c r="C4332" s="75">
        <v>56.3833333333333</v>
      </c>
      <c r="D4332" s="75">
        <v>68.3833333333333</v>
      </c>
      <c r="E4332" s="75">
        <v>66.7666666666667</v>
      </c>
    </row>
    <row r="4333" ht="15.75" customHeight="1">
      <c r="A4333" s="13">
        <v>42170.15625</v>
      </c>
      <c r="B4333" s="75">
        <v>53.1833333333333</v>
      </c>
      <c r="C4333" s="75">
        <v>56.1333333333333</v>
      </c>
      <c r="D4333" s="75">
        <v>68.1333333333333</v>
      </c>
      <c r="E4333" s="75">
        <v>66.2666666666667</v>
      </c>
    </row>
    <row r="4334" ht="15.75" customHeight="1">
      <c r="A4334" s="13">
        <v>42170.166666666664</v>
      </c>
      <c r="B4334" s="75">
        <v>53.0</v>
      </c>
      <c r="C4334" s="75">
        <v>55.8571428571429</v>
      </c>
      <c r="D4334" s="75">
        <v>67.8833333333333</v>
      </c>
      <c r="E4334" s="75">
        <v>65.8833333333333</v>
      </c>
    </row>
    <row r="4335" ht="15.75" customHeight="1">
      <c r="A4335" s="13">
        <v>42170.177083333336</v>
      </c>
      <c r="B4335" s="75">
        <v>53.0</v>
      </c>
      <c r="C4335" s="75">
        <v>55.5510204081633</v>
      </c>
      <c r="D4335" s="75">
        <v>67.6333333333333</v>
      </c>
      <c r="E4335" s="75">
        <v>65.6333333333333</v>
      </c>
    </row>
    <row r="4336" ht="15.75" customHeight="1">
      <c r="A4336" s="13">
        <v>42170.1875</v>
      </c>
      <c r="B4336" s="75">
        <v>53.0</v>
      </c>
      <c r="C4336" s="75">
        <v>55.2448979591837</v>
      </c>
      <c r="D4336" s="75">
        <v>67.3833333333333</v>
      </c>
      <c r="E4336" s="75">
        <v>65.3833333333333</v>
      </c>
    </row>
    <row r="4337" ht="15.75" customHeight="1">
      <c r="A4337" s="13">
        <v>42170.197916666664</v>
      </c>
      <c r="B4337" s="75">
        <v>53.0</v>
      </c>
      <c r="C4337" s="75">
        <v>55.2727272727273</v>
      </c>
      <c r="D4337" s="75">
        <v>67.1333333333333</v>
      </c>
      <c r="E4337" s="75">
        <v>65.1333333333333</v>
      </c>
    </row>
    <row r="4338" ht="15.75" customHeight="1">
      <c r="A4338" s="13">
        <v>42170.208333333336</v>
      </c>
      <c r="B4338" s="75">
        <v>53.0</v>
      </c>
      <c r="C4338" s="75">
        <v>56.1166666666667</v>
      </c>
      <c r="D4338" s="75">
        <v>67.0</v>
      </c>
      <c r="E4338" s="75">
        <v>65.2333333333333</v>
      </c>
    </row>
    <row r="4339" ht="15.75" customHeight="1">
      <c r="A4339" s="13">
        <v>42170.21875</v>
      </c>
      <c r="B4339" s="75">
        <v>53.0</v>
      </c>
      <c r="C4339" s="75">
        <v>56.3666666666667</v>
      </c>
      <c r="D4339" s="75">
        <v>67.0</v>
      </c>
      <c r="E4339" s="75">
        <v>65.7333333333333</v>
      </c>
    </row>
    <row r="4340" ht="15.75" customHeight="1">
      <c r="A4340" s="13">
        <v>42170.229166666664</v>
      </c>
      <c r="B4340" s="75">
        <v>53.0</v>
      </c>
      <c r="C4340" s="75">
        <v>56.6166666666667</v>
      </c>
      <c r="D4340" s="75">
        <v>67.0</v>
      </c>
      <c r="E4340" s="75">
        <v>66.2333333333333</v>
      </c>
    </row>
    <row r="4341" ht="15.75" customHeight="1">
      <c r="A4341" s="13">
        <v>42170.239583333336</v>
      </c>
      <c r="B4341" s="75">
        <v>53.0</v>
      </c>
      <c r="C4341" s="75">
        <v>56.8666666666667</v>
      </c>
      <c r="D4341" s="75">
        <v>67.0</v>
      </c>
      <c r="E4341" s="75">
        <v>66.7333333333333</v>
      </c>
    </row>
    <row r="4342" ht="15.75" customHeight="1">
      <c r="A4342" s="13">
        <v>42170.25</v>
      </c>
      <c r="B4342" s="75">
        <v>53.0</v>
      </c>
      <c r="C4342" s="75">
        <v>57.1166666666667</v>
      </c>
      <c r="D4342" s="75">
        <v>67.0</v>
      </c>
      <c r="E4342" s="75">
        <v>67.4666666666667</v>
      </c>
    </row>
    <row r="4343" ht="15.75" customHeight="1">
      <c r="A4343" s="13">
        <v>42170.260416666664</v>
      </c>
      <c r="B4343" s="75">
        <v>53.0</v>
      </c>
      <c r="C4343" s="75">
        <v>57.3666666666667</v>
      </c>
      <c r="D4343" s="75">
        <v>67.0</v>
      </c>
      <c r="E4343" s="75">
        <v>68.4666666666667</v>
      </c>
    </row>
    <row r="4344" ht="15.75" customHeight="1">
      <c r="A4344" s="13">
        <v>42170.270833333336</v>
      </c>
      <c r="B4344" s="75">
        <v>53.0</v>
      </c>
      <c r="C4344" s="75">
        <v>57.6166666666667</v>
      </c>
      <c r="D4344" s="75">
        <v>67.0</v>
      </c>
      <c r="E4344" s="75">
        <v>69.4666666666667</v>
      </c>
    </row>
    <row r="4345" ht="15.75" customHeight="1">
      <c r="A4345" s="13">
        <v>42170.28125</v>
      </c>
      <c r="B4345" s="75">
        <v>53.0</v>
      </c>
      <c r="C4345" s="75">
        <v>57.8666666666667</v>
      </c>
      <c r="D4345" s="75">
        <v>67.0</v>
      </c>
      <c r="E4345" s="75">
        <v>70.4666666666667</v>
      </c>
    </row>
    <row r="4346" ht="15.75" customHeight="1">
      <c r="A4346" s="13">
        <v>42170.291666666664</v>
      </c>
      <c r="B4346" s="75">
        <v>53.0689655172414</v>
      </c>
      <c r="C4346" s="75">
        <v>58.1166666666667</v>
      </c>
      <c r="D4346" s="75">
        <v>67.4666666666667</v>
      </c>
      <c r="E4346" s="75">
        <v>71.5833333333333</v>
      </c>
    </row>
    <row r="4347" ht="15.75" customHeight="1">
      <c r="A4347" s="13">
        <v>42170.302083333336</v>
      </c>
      <c r="B4347" s="75">
        <v>53.3275862068966</v>
      </c>
      <c r="C4347" s="75">
        <v>58.3666666666667</v>
      </c>
      <c r="D4347" s="75">
        <v>68.4666666666667</v>
      </c>
      <c r="E4347" s="75">
        <v>72.8333333333333</v>
      </c>
    </row>
    <row r="4348" ht="15.75" customHeight="1">
      <c r="A4348" s="13">
        <v>42170.3125</v>
      </c>
      <c r="B4348" s="75">
        <v>53.5862068965517</v>
      </c>
      <c r="C4348" s="75">
        <v>58.6166666666667</v>
      </c>
      <c r="D4348" s="75">
        <v>69.4666666666667</v>
      </c>
      <c r="E4348" s="75">
        <v>74.0833333333333</v>
      </c>
    </row>
    <row r="4349" ht="15.75" customHeight="1">
      <c r="A4349" s="13">
        <v>42170.322916666664</v>
      </c>
      <c r="B4349" s="75">
        <v>53.8448275862069</v>
      </c>
      <c r="C4349" s="75">
        <v>58.8666666666667</v>
      </c>
      <c r="D4349" s="75">
        <v>70.4666666666667</v>
      </c>
      <c r="E4349" s="75">
        <v>75.3333333333333</v>
      </c>
    </row>
    <row r="4350" ht="15.75" customHeight="1">
      <c r="A4350" s="13">
        <v>42170.333333333336</v>
      </c>
      <c r="B4350" s="75">
        <v>54.0666666666667</v>
      </c>
      <c r="C4350" s="75">
        <v>59.4242424242424</v>
      </c>
      <c r="D4350" s="75">
        <v>71.5833333333333</v>
      </c>
      <c r="E4350" s="75">
        <v>76.5833333333333</v>
      </c>
    </row>
    <row r="4351" ht="15.75" customHeight="1">
      <c r="A4351" s="13">
        <v>42170.34375</v>
      </c>
      <c r="B4351" s="75">
        <v>54.3166666666667</v>
      </c>
      <c r="C4351" s="75">
        <v>60.3333333333333</v>
      </c>
      <c r="D4351" s="75">
        <v>72.8333333333333</v>
      </c>
      <c r="E4351" s="75">
        <v>77.8333333333333</v>
      </c>
    </row>
    <row r="4352" ht="15.75" customHeight="1">
      <c r="A4352" s="13">
        <v>42170.354166666664</v>
      </c>
      <c r="B4352" s="75">
        <v>54.5666666666667</v>
      </c>
      <c r="C4352" s="75">
        <v>61.1481481481481</v>
      </c>
      <c r="D4352" s="75">
        <v>74.0833333333333</v>
      </c>
      <c r="E4352" s="75">
        <v>79.0833333333333</v>
      </c>
    </row>
    <row r="4353" ht="15.75" customHeight="1">
      <c r="A4353" s="13">
        <v>42170.364583333336</v>
      </c>
      <c r="B4353" s="75">
        <v>54.8166666666667</v>
      </c>
      <c r="C4353" s="75">
        <v>61.7037037037037</v>
      </c>
      <c r="D4353" s="75">
        <v>75.3333333333333</v>
      </c>
      <c r="E4353" s="75">
        <v>80.3333333333333</v>
      </c>
    </row>
    <row r="4354" ht="15.75" customHeight="1">
      <c r="A4354" s="13">
        <v>42170.375</v>
      </c>
      <c r="B4354" s="75">
        <v>55.0666666666667</v>
      </c>
      <c r="C4354" s="75">
        <v>62.35</v>
      </c>
      <c r="D4354" s="75">
        <v>76.2333333333333</v>
      </c>
      <c r="E4354" s="75">
        <v>81.35</v>
      </c>
    </row>
    <row r="4355" ht="15.75" customHeight="1">
      <c r="A4355" s="13">
        <v>42170.385416666664</v>
      </c>
      <c r="B4355" s="75">
        <v>55.3166666666667</v>
      </c>
      <c r="C4355" s="75">
        <v>63.1</v>
      </c>
      <c r="D4355" s="75">
        <v>76.7333333333333</v>
      </c>
      <c r="E4355" s="75">
        <v>82.1</v>
      </c>
    </row>
    <row r="4356" ht="15.75" customHeight="1">
      <c r="A4356" s="13">
        <v>42170.395833333336</v>
      </c>
      <c r="B4356" s="75">
        <v>55.5666666666667</v>
      </c>
      <c r="C4356" s="75">
        <v>63.85</v>
      </c>
      <c r="D4356" s="75">
        <v>77.2333333333333</v>
      </c>
      <c r="E4356" s="75">
        <v>82.85</v>
      </c>
    </row>
    <row r="4357" ht="15.75" customHeight="1">
      <c r="A4357" s="13">
        <v>42170.40625</v>
      </c>
      <c r="B4357" s="75">
        <v>55.8166666666667</v>
      </c>
      <c r="C4357" s="75">
        <v>64.6</v>
      </c>
      <c r="D4357" s="75">
        <v>77.7333333333333</v>
      </c>
      <c r="E4357" s="75">
        <v>83.6</v>
      </c>
    </row>
    <row r="4358" ht="15.75" customHeight="1">
      <c r="A4358" s="13">
        <v>42170.416666666664</v>
      </c>
      <c r="B4358" s="75">
        <v>56.1333333333333</v>
      </c>
      <c r="C4358" s="75">
        <v>65.2333333333333</v>
      </c>
      <c r="D4358" s="75">
        <v>78.2333333333333</v>
      </c>
      <c r="E4358" s="75">
        <v>84.5833333333333</v>
      </c>
    </row>
    <row r="4359" ht="15.75" customHeight="1">
      <c r="A4359" s="13">
        <v>42170.427083333336</v>
      </c>
      <c r="B4359" s="75">
        <v>56.6333333333333</v>
      </c>
      <c r="C4359" s="75">
        <v>65.7333333333333</v>
      </c>
      <c r="D4359" s="75">
        <v>78.7333333333333</v>
      </c>
      <c r="E4359" s="75">
        <v>85.8333333333333</v>
      </c>
    </row>
    <row r="4360" ht="15.75" customHeight="1">
      <c r="A4360" s="13">
        <v>42170.4375</v>
      </c>
      <c r="B4360" s="75">
        <v>57.1333333333333</v>
      </c>
      <c r="C4360" s="75">
        <v>66.2333333333333</v>
      </c>
      <c r="D4360" s="75">
        <v>79.2333333333333</v>
      </c>
      <c r="E4360" s="75">
        <v>87.0833333333333</v>
      </c>
    </row>
    <row r="4361" ht="15.75" customHeight="1">
      <c r="A4361" s="13">
        <v>42170.447916666664</v>
      </c>
      <c r="B4361" s="75">
        <v>57.6333333333333</v>
      </c>
      <c r="C4361" s="75">
        <v>66.7333333333333</v>
      </c>
      <c r="D4361" s="75">
        <v>79.7333333333333</v>
      </c>
      <c r="E4361" s="75">
        <v>88.3333333333333</v>
      </c>
    </row>
    <row r="4362" ht="15.75" customHeight="1">
      <c r="A4362" s="13">
        <v>42170.458333333336</v>
      </c>
      <c r="B4362" s="75">
        <v>58.0666666666667</v>
      </c>
      <c r="C4362" s="75">
        <v>67.1166666666667</v>
      </c>
      <c r="D4362" s="75">
        <v>80.35</v>
      </c>
      <c r="E4362" s="75">
        <v>89.2333333333333</v>
      </c>
    </row>
    <row r="4363" ht="15.75" customHeight="1">
      <c r="A4363" s="13">
        <v>42170.46875</v>
      </c>
      <c r="B4363" s="75">
        <v>58.3166666666667</v>
      </c>
      <c r="C4363" s="75">
        <v>67.3666666666667</v>
      </c>
      <c r="D4363" s="75">
        <v>81.1</v>
      </c>
      <c r="E4363" s="75">
        <v>89.7333333333333</v>
      </c>
    </row>
    <row r="4364" ht="15.75" customHeight="1">
      <c r="A4364" s="13">
        <v>42170.479166666664</v>
      </c>
      <c r="B4364" s="75">
        <v>58.5666666666667</v>
      </c>
      <c r="C4364" s="75">
        <v>67.6166666666667</v>
      </c>
      <c r="D4364" s="75">
        <v>81.85</v>
      </c>
      <c r="E4364" s="75">
        <v>90.2333333333333</v>
      </c>
    </row>
    <row r="4365" ht="15.75" customHeight="1">
      <c r="A4365" s="13">
        <v>42170.489583333336</v>
      </c>
      <c r="B4365" s="75">
        <v>58.8166666666667</v>
      </c>
      <c r="C4365" s="75">
        <v>67.8666666666667</v>
      </c>
      <c r="D4365" s="75">
        <v>82.6</v>
      </c>
      <c r="E4365" s="75">
        <v>90.7333333333333</v>
      </c>
    </row>
    <row r="4366" ht="15.75" customHeight="1">
      <c r="A4366" s="13">
        <v>42170.5</v>
      </c>
      <c r="B4366" s="75">
        <v>59.0</v>
      </c>
      <c r="C4366" s="75">
        <v>67.8833333333333</v>
      </c>
      <c r="D4366" s="75">
        <v>83.35</v>
      </c>
      <c r="E4366" s="75">
        <v>91.35</v>
      </c>
    </row>
    <row r="4367" ht="15.75" customHeight="1">
      <c r="A4367" s="13">
        <v>42170.510416666664</v>
      </c>
      <c r="B4367" s="75">
        <v>59.0</v>
      </c>
      <c r="C4367" s="75">
        <v>67.6333333333333</v>
      </c>
      <c r="D4367" s="75">
        <v>84.1</v>
      </c>
      <c r="E4367" s="75">
        <v>92.1</v>
      </c>
    </row>
    <row r="4368" ht="15.75" customHeight="1">
      <c r="A4368" s="13">
        <v>42170.520833333336</v>
      </c>
      <c r="B4368" s="75">
        <v>59.0</v>
      </c>
      <c r="C4368" s="75">
        <v>67.3833333333333</v>
      </c>
      <c r="D4368" s="75">
        <v>84.85</v>
      </c>
      <c r="E4368" s="75">
        <v>92.85</v>
      </c>
    </row>
    <row r="4369" ht="15.75" customHeight="1">
      <c r="A4369" s="13">
        <v>42170.53125</v>
      </c>
      <c r="B4369" s="75">
        <v>59.0</v>
      </c>
      <c r="C4369" s="75">
        <v>67.1333333333333</v>
      </c>
      <c r="D4369" s="75">
        <v>85.6</v>
      </c>
      <c r="E4369" s="75">
        <v>93.6</v>
      </c>
    </row>
    <row r="4370" ht="15.75" customHeight="1">
      <c r="A4370" s="13">
        <v>42170.541666666664</v>
      </c>
      <c r="B4370" s="75">
        <v>58.9333333333333</v>
      </c>
      <c r="C4370" s="75">
        <v>67.1166666666667</v>
      </c>
      <c r="D4370" s="75">
        <v>86.0</v>
      </c>
      <c r="E4370" s="75">
        <v>94.35</v>
      </c>
    </row>
    <row r="4371" ht="15.75" customHeight="1">
      <c r="A4371" s="13">
        <v>42170.552083333336</v>
      </c>
      <c r="B4371" s="75">
        <v>58.6833333333333</v>
      </c>
      <c r="C4371" s="75">
        <v>67.3666666666667</v>
      </c>
      <c r="D4371" s="75">
        <v>86.0</v>
      </c>
      <c r="E4371" s="75">
        <v>95.1</v>
      </c>
    </row>
    <row r="4372" ht="15.75" customHeight="1">
      <c r="A4372" s="13">
        <v>42170.5625</v>
      </c>
      <c r="B4372" s="75">
        <v>58.4333333333333</v>
      </c>
      <c r="C4372" s="75">
        <v>67.6166666666667</v>
      </c>
      <c r="D4372" s="75">
        <v>86.0</v>
      </c>
      <c r="E4372" s="75">
        <v>95.85</v>
      </c>
    </row>
    <row r="4373" ht="15.75" customHeight="1">
      <c r="A4373" s="13">
        <v>42170.572916666664</v>
      </c>
      <c r="B4373" s="75">
        <v>58.1833333333333</v>
      </c>
      <c r="C4373" s="75">
        <v>67.8666666666667</v>
      </c>
      <c r="D4373" s="75">
        <v>86.0</v>
      </c>
      <c r="E4373" s="75">
        <v>96.6</v>
      </c>
    </row>
    <row r="4374" ht="15.75" customHeight="1">
      <c r="A4374" s="13">
        <v>42170.583333333336</v>
      </c>
      <c r="B4374" s="75">
        <v>58.0</v>
      </c>
      <c r="C4374" s="75">
        <v>67.8833333333333</v>
      </c>
      <c r="D4374" s="75">
        <v>86.0</v>
      </c>
      <c r="E4374" s="75">
        <v>97.2333333333333</v>
      </c>
    </row>
    <row r="4375" ht="15.75" customHeight="1">
      <c r="A4375" s="13">
        <v>42170.59375</v>
      </c>
      <c r="B4375" s="75">
        <v>58.0</v>
      </c>
      <c r="C4375" s="75">
        <v>67.6333333333333</v>
      </c>
      <c r="D4375" s="75">
        <v>86.0</v>
      </c>
      <c r="E4375" s="75">
        <v>97.7333333333333</v>
      </c>
    </row>
    <row r="4376" ht="15.75" customHeight="1">
      <c r="A4376" s="13">
        <v>42170.604166666664</v>
      </c>
      <c r="B4376" s="75">
        <v>58.0</v>
      </c>
      <c r="C4376" s="75">
        <v>67.3833333333333</v>
      </c>
      <c r="D4376" s="75">
        <v>86.0</v>
      </c>
      <c r="E4376" s="75">
        <v>98.2333333333333</v>
      </c>
    </row>
    <row r="4377" ht="15.75" customHeight="1">
      <c r="A4377" s="13">
        <v>42170.614583333336</v>
      </c>
      <c r="B4377" s="75">
        <v>58.0</v>
      </c>
      <c r="C4377" s="75">
        <v>67.1333333333333</v>
      </c>
      <c r="D4377" s="75">
        <v>86.0</v>
      </c>
      <c r="E4377" s="75">
        <v>98.7333333333333</v>
      </c>
    </row>
    <row r="4378" ht="15.75" customHeight="1">
      <c r="A4378" s="13">
        <v>42170.625</v>
      </c>
      <c r="B4378" s="75">
        <v>58.0666666666667</v>
      </c>
      <c r="C4378" s="75">
        <v>66.8833333333333</v>
      </c>
      <c r="D4378" s="75">
        <v>85.8833333333333</v>
      </c>
      <c r="E4378" s="75">
        <v>98.8833333333333</v>
      </c>
    </row>
    <row r="4379" ht="15.75" customHeight="1">
      <c r="A4379" s="13">
        <v>42170.635416666664</v>
      </c>
      <c r="B4379" s="75">
        <v>58.3166666666667</v>
      </c>
      <c r="C4379" s="75">
        <v>66.6333333333333</v>
      </c>
      <c r="D4379" s="75">
        <v>85.6333333333333</v>
      </c>
      <c r="E4379" s="75">
        <v>98.6333333333333</v>
      </c>
    </row>
    <row r="4380" ht="15.75" customHeight="1">
      <c r="A4380" s="13">
        <v>42170.645833333336</v>
      </c>
      <c r="B4380" s="75">
        <v>58.5666666666667</v>
      </c>
      <c r="C4380" s="75">
        <v>66.3833333333333</v>
      </c>
      <c r="D4380" s="75">
        <v>85.3833333333333</v>
      </c>
      <c r="E4380" s="75">
        <v>98.3833333333333</v>
      </c>
    </row>
    <row r="4381" ht="15.75" customHeight="1">
      <c r="A4381" s="13">
        <v>42170.65625</v>
      </c>
      <c r="B4381" s="75">
        <v>58.8166666666667</v>
      </c>
      <c r="C4381" s="75">
        <v>66.1333333333333</v>
      </c>
      <c r="D4381" s="75">
        <v>85.1333333333333</v>
      </c>
      <c r="E4381" s="75">
        <v>98.1333333333333</v>
      </c>
    </row>
    <row r="4382" ht="15.75" customHeight="1">
      <c r="A4382" s="13">
        <v>42170.666666666664</v>
      </c>
      <c r="B4382" s="75">
        <v>59.0</v>
      </c>
      <c r="C4382" s="75">
        <v>66.0</v>
      </c>
      <c r="D4382" s="75">
        <v>85.0</v>
      </c>
      <c r="E4382" s="75">
        <v>97.8833333333333</v>
      </c>
    </row>
    <row r="4383" ht="15.75" customHeight="1">
      <c r="A4383" s="13">
        <v>42170.677083333336</v>
      </c>
      <c r="B4383" s="75">
        <v>59.0</v>
      </c>
      <c r="C4383" s="75">
        <v>66.0</v>
      </c>
      <c r="D4383" s="75">
        <v>85.0</v>
      </c>
      <c r="E4383" s="75">
        <v>97.6333333333333</v>
      </c>
    </row>
    <row r="4384" ht="15.75" customHeight="1">
      <c r="A4384" s="13">
        <v>42170.6875</v>
      </c>
      <c r="B4384" s="75">
        <v>59.0</v>
      </c>
      <c r="C4384" s="75">
        <v>66.0</v>
      </c>
      <c r="D4384" s="75">
        <v>85.0</v>
      </c>
      <c r="E4384" s="75">
        <v>97.3833333333333</v>
      </c>
    </row>
    <row r="4385" ht="15.75" customHeight="1">
      <c r="A4385" s="13">
        <v>42170.697916666664</v>
      </c>
      <c r="B4385" s="75">
        <v>59.0</v>
      </c>
      <c r="C4385" s="75">
        <v>66.0</v>
      </c>
      <c r="D4385" s="75">
        <v>85.0</v>
      </c>
      <c r="E4385" s="75">
        <v>97.1333333333333</v>
      </c>
    </row>
    <row r="4386" ht="15.75" customHeight="1">
      <c r="A4386" s="13">
        <v>42170.708333333336</v>
      </c>
      <c r="B4386" s="75">
        <v>58.8666666666667</v>
      </c>
      <c r="C4386" s="75">
        <v>65.7666666666667</v>
      </c>
      <c r="D4386" s="75">
        <v>84.8833333333333</v>
      </c>
      <c r="E4386" s="75">
        <v>96.7666666666667</v>
      </c>
    </row>
    <row r="4387" ht="15.75" customHeight="1">
      <c r="A4387" s="13">
        <v>42170.71875</v>
      </c>
      <c r="B4387" s="75">
        <v>58.3666666666667</v>
      </c>
      <c r="C4387" s="75">
        <v>65.2666666666667</v>
      </c>
      <c r="D4387" s="75">
        <v>84.6333333333333</v>
      </c>
      <c r="E4387" s="75">
        <v>96.2666666666667</v>
      </c>
    </row>
    <row r="4388" ht="15.75" customHeight="1">
      <c r="A4388" s="13">
        <v>42170.729166666664</v>
      </c>
      <c r="B4388" s="75">
        <v>57.8666666666667</v>
      </c>
      <c r="C4388" s="75">
        <v>64.7666666666667</v>
      </c>
      <c r="D4388" s="75">
        <v>84.3833333333333</v>
      </c>
      <c r="E4388" s="75">
        <v>95.7666666666667</v>
      </c>
    </row>
    <row r="4389" ht="15.75" customHeight="1">
      <c r="A4389" s="13">
        <v>42170.739583333336</v>
      </c>
      <c r="B4389" s="75">
        <v>57.3666666666667</v>
      </c>
      <c r="C4389" s="75">
        <v>64.2666666666667</v>
      </c>
      <c r="D4389" s="75">
        <v>84.1333333333333</v>
      </c>
      <c r="E4389" s="75">
        <v>95.2666666666667</v>
      </c>
    </row>
    <row r="4390" ht="15.75" customHeight="1">
      <c r="A4390" s="13">
        <v>42170.75</v>
      </c>
      <c r="B4390" s="75">
        <v>56.9333333333333</v>
      </c>
      <c r="C4390" s="75">
        <v>63.5333333333333</v>
      </c>
      <c r="D4390" s="75">
        <v>83.7666666666667</v>
      </c>
      <c r="E4390" s="75">
        <v>94.5333333333333</v>
      </c>
    </row>
    <row r="4391" ht="15.75" customHeight="1">
      <c r="A4391" s="13">
        <v>42170.760416666664</v>
      </c>
      <c r="B4391" s="75">
        <v>56.6833333333333</v>
      </c>
      <c r="C4391" s="75">
        <v>62.5333333333333</v>
      </c>
      <c r="D4391" s="75">
        <v>83.2666666666667</v>
      </c>
      <c r="E4391" s="75">
        <v>93.5333333333333</v>
      </c>
    </row>
    <row r="4392" ht="15.75" customHeight="1">
      <c r="A4392" s="13">
        <v>42170.770833333336</v>
      </c>
      <c r="B4392" s="75">
        <v>56.4333333333333</v>
      </c>
      <c r="C4392" s="75">
        <v>61.5333333333333</v>
      </c>
      <c r="D4392" s="75">
        <v>82.7666666666667</v>
      </c>
      <c r="E4392" s="75">
        <v>92.5333333333333</v>
      </c>
    </row>
    <row r="4393" ht="15.75" customHeight="1">
      <c r="A4393" s="13">
        <v>42170.78125</v>
      </c>
      <c r="B4393" s="75">
        <v>56.1833333333333</v>
      </c>
      <c r="C4393" s="75">
        <v>60.5333333333333</v>
      </c>
      <c r="D4393" s="75">
        <v>82.2666666666667</v>
      </c>
      <c r="E4393" s="75">
        <v>91.5333333333333</v>
      </c>
    </row>
    <row r="4394" ht="15.75" customHeight="1">
      <c r="A4394" s="13">
        <v>42170.791666666664</v>
      </c>
      <c r="B4394" s="75">
        <v>56.0</v>
      </c>
      <c r="C4394" s="75">
        <v>59.7666666666667</v>
      </c>
      <c r="D4394" s="75">
        <v>81.5333333333333</v>
      </c>
      <c r="E4394" s="75">
        <v>90.4166666666667</v>
      </c>
    </row>
    <row r="4395" ht="15.75" customHeight="1">
      <c r="A4395" s="13">
        <v>42170.802083333336</v>
      </c>
      <c r="B4395" s="75">
        <v>56.0</v>
      </c>
      <c r="C4395" s="75">
        <v>59.2666666666667</v>
      </c>
      <c r="D4395" s="75">
        <v>80.5333333333333</v>
      </c>
      <c r="E4395" s="75">
        <v>89.1666666666667</v>
      </c>
    </row>
    <row r="4396" ht="15.75" customHeight="1">
      <c r="A4396" s="13">
        <v>42170.8125</v>
      </c>
      <c r="B4396" s="75">
        <v>56.0</v>
      </c>
      <c r="C4396" s="75">
        <v>58.7666666666667</v>
      </c>
      <c r="D4396" s="75">
        <v>79.5333333333333</v>
      </c>
      <c r="E4396" s="75">
        <v>87.9166666666667</v>
      </c>
    </row>
    <row r="4397" ht="15.75" customHeight="1">
      <c r="A4397" s="13">
        <v>42170.822916666664</v>
      </c>
      <c r="B4397" s="75">
        <v>56.0</v>
      </c>
      <c r="C4397" s="75">
        <v>58.2666666666667</v>
      </c>
      <c r="D4397" s="75">
        <v>78.5333333333333</v>
      </c>
      <c r="E4397" s="75">
        <v>86.6666666666667</v>
      </c>
    </row>
    <row r="4398" ht="15.75" customHeight="1">
      <c r="A4398" s="13">
        <v>42170.833333333336</v>
      </c>
      <c r="B4398" s="75">
        <v>56.0</v>
      </c>
      <c r="C4398" s="75">
        <v>57.8833333333333</v>
      </c>
      <c r="D4398" s="75">
        <v>77.7666666666667</v>
      </c>
      <c r="E4398" s="75">
        <v>85.65</v>
      </c>
    </row>
    <row r="4399" ht="15.75" customHeight="1">
      <c r="A4399" s="13">
        <v>42170.84375</v>
      </c>
      <c r="B4399" s="75">
        <v>56.0</v>
      </c>
      <c r="C4399" s="75">
        <v>57.6333333333333</v>
      </c>
      <c r="D4399" s="75">
        <v>77.2666666666667</v>
      </c>
      <c r="E4399" s="75">
        <v>84.9</v>
      </c>
    </row>
    <row r="4400" ht="15.75" customHeight="1">
      <c r="A4400" s="13">
        <v>42170.854166666664</v>
      </c>
      <c r="B4400" s="75">
        <v>56.0</v>
      </c>
      <c r="C4400" s="75">
        <v>57.3833333333333</v>
      </c>
      <c r="D4400" s="75">
        <v>76.7666666666667</v>
      </c>
      <c r="E4400" s="75">
        <v>84.15</v>
      </c>
    </row>
    <row r="4401" ht="15.75" customHeight="1">
      <c r="A4401" s="13">
        <v>42170.864583333336</v>
      </c>
      <c r="B4401" s="75">
        <v>56.0</v>
      </c>
      <c r="C4401" s="75">
        <v>57.1333333333333</v>
      </c>
      <c r="D4401" s="75">
        <v>76.2666666666667</v>
      </c>
      <c r="E4401" s="75">
        <v>83.4</v>
      </c>
    </row>
    <row r="4402" ht="15.75" customHeight="1">
      <c r="A4402" s="13">
        <v>42170.875</v>
      </c>
      <c r="B4402" s="75">
        <v>55.9333333333333</v>
      </c>
      <c r="C4402" s="75">
        <v>56.8833333333333</v>
      </c>
      <c r="D4402" s="75">
        <v>75.7666666666667</v>
      </c>
      <c r="E4402" s="75">
        <v>82.4166666666667</v>
      </c>
    </row>
    <row r="4403" ht="15.75" customHeight="1">
      <c r="A4403" s="13">
        <v>42170.885416666664</v>
      </c>
      <c r="B4403" s="75">
        <v>55.6833333333333</v>
      </c>
      <c r="C4403" s="75">
        <v>56.6333333333333</v>
      </c>
      <c r="D4403" s="75">
        <v>75.2666666666667</v>
      </c>
      <c r="E4403" s="75">
        <v>81.1666666666667</v>
      </c>
    </row>
    <row r="4404" ht="15.75" customHeight="1">
      <c r="A4404" s="13">
        <v>42170.895833333336</v>
      </c>
      <c r="B4404" s="75">
        <v>55.4333333333333</v>
      </c>
      <c r="C4404" s="75">
        <v>56.3833333333333</v>
      </c>
      <c r="D4404" s="75">
        <v>74.7666666666667</v>
      </c>
      <c r="E4404" s="75">
        <v>79.9166666666667</v>
      </c>
    </row>
    <row r="4405" ht="15.75" customHeight="1">
      <c r="A4405" s="13">
        <v>42170.90625</v>
      </c>
      <c r="B4405" s="75">
        <v>55.1833333333333</v>
      </c>
      <c r="C4405" s="75">
        <v>56.1333333333333</v>
      </c>
      <c r="D4405" s="75">
        <v>74.2666666666667</v>
      </c>
      <c r="E4405" s="75">
        <v>78.6666666666667</v>
      </c>
    </row>
    <row r="4406" ht="15.75" customHeight="1">
      <c r="A4406" s="13">
        <v>42170.916666666664</v>
      </c>
      <c r="B4406" s="75">
        <v>55.0</v>
      </c>
      <c r="C4406" s="75">
        <v>56.0</v>
      </c>
      <c r="D4406" s="75">
        <v>73.5333333333333</v>
      </c>
      <c r="E4406" s="75">
        <v>77.65</v>
      </c>
    </row>
    <row r="4407" ht="15.75" customHeight="1">
      <c r="A4407" s="13">
        <v>42170.927083333336</v>
      </c>
      <c r="B4407" s="75">
        <v>55.0</v>
      </c>
      <c r="C4407" s="75">
        <v>56.0</v>
      </c>
      <c r="D4407" s="75">
        <v>72.5333333333333</v>
      </c>
      <c r="E4407" s="75">
        <v>76.9</v>
      </c>
    </row>
    <row r="4408" ht="15.75" customHeight="1">
      <c r="A4408" s="13">
        <v>42170.9375</v>
      </c>
      <c r="B4408" s="75">
        <v>55.0</v>
      </c>
      <c r="C4408" s="75">
        <v>56.0</v>
      </c>
      <c r="D4408" s="75">
        <v>71.5333333333333</v>
      </c>
      <c r="E4408" s="75">
        <v>76.15</v>
      </c>
    </row>
    <row r="4409" ht="15.75" customHeight="1">
      <c r="A4409" s="13">
        <v>42170.947916666664</v>
      </c>
      <c r="B4409" s="75">
        <v>55.0</v>
      </c>
      <c r="C4409" s="75">
        <v>56.0</v>
      </c>
      <c r="D4409" s="75">
        <v>70.5333333333333</v>
      </c>
      <c r="E4409" s="75">
        <v>75.4</v>
      </c>
    </row>
    <row r="4410" ht="15.75" customHeight="1">
      <c r="A4410" s="13">
        <v>42170.958333333336</v>
      </c>
      <c r="B4410" s="75">
        <v>55.0</v>
      </c>
      <c r="C4410" s="75">
        <v>55.8833333333333</v>
      </c>
      <c r="D4410" s="75">
        <v>69.7666666666667</v>
      </c>
      <c r="E4410" s="75">
        <v>74.7666666666667</v>
      </c>
    </row>
    <row r="4411" ht="15.75" customHeight="1">
      <c r="A4411" s="13">
        <v>42170.96875</v>
      </c>
      <c r="B4411" s="75">
        <v>55.0</v>
      </c>
      <c r="C4411" s="75">
        <v>55.6333333333333</v>
      </c>
      <c r="D4411" s="75">
        <v>69.2666666666667</v>
      </c>
      <c r="E4411" s="75">
        <v>74.2666666666667</v>
      </c>
    </row>
    <row r="4412" ht="15.75" customHeight="1">
      <c r="A4412" s="13">
        <v>42170.979166666664</v>
      </c>
      <c r="B4412" s="75">
        <v>55.0</v>
      </c>
      <c r="C4412" s="75">
        <v>55.3833333333333</v>
      </c>
      <c r="D4412" s="75">
        <v>68.7666666666667</v>
      </c>
      <c r="E4412" s="75">
        <v>73.7666666666667</v>
      </c>
    </row>
    <row r="4413" ht="15.75" customHeight="1">
      <c r="A4413" s="13">
        <v>42170.989583333336</v>
      </c>
      <c r="B4413" s="75">
        <v>55.0</v>
      </c>
      <c r="C4413" s="75">
        <v>55.1333333333333</v>
      </c>
      <c r="D4413" s="75">
        <v>68.2666666666667</v>
      </c>
      <c r="E4413" s="75">
        <v>73.2666666666667</v>
      </c>
    </row>
    <row r="4414" ht="15.75" customHeight="1">
      <c r="A4414" s="13">
        <v>42171.0</v>
      </c>
      <c r="B4414" s="75">
        <v>54.9310344827586</v>
      </c>
      <c r="C4414" s="75">
        <v>54.8833333333333</v>
      </c>
      <c r="D4414" s="75">
        <v>68.0</v>
      </c>
      <c r="E4414" s="75">
        <v>72.65</v>
      </c>
    </row>
    <row r="4415" ht="15.75" customHeight="1">
      <c r="A4415" s="13">
        <v>42171.010416666664</v>
      </c>
      <c r="B4415" s="75">
        <v>54.6724137931034</v>
      </c>
      <c r="C4415" s="75">
        <v>54.6333333333333</v>
      </c>
      <c r="D4415" s="75">
        <v>68.0</v>
      </c>
      <c r="E4415" s="75">
        <v>71.9</v>
      </c>
    </row>
    <row r="4416" ht="15.75" customHeight="1">
      <c r="A4416" s="13">
        <v>42171.020833333336</v>
      </c>
      <c r="B4416" s="75">
        <v>54.4137931034483</v>
      </c>
      <c r="C4416" s="75">
        <v>54.3833333333333</v>
      </c>
      <c r="D4416" s="75">
        <v>68.0</v>
      </c>
      <c r="E4416" s="75">
        <v>71.15</v>
      </c>
    </row>
    <row r="4417" ht="15.75" customHeight="1">
      <c r="A4417" s="13">
        <v>42171.03125</v>
      </c>
      <c r="B4417" s="75">
        <v>54.1551724137931</v>
      </c>
      <c r="C4417" s="75">
        <v>54.1333333333333</v>
      </c>
      <c r="D4417" s="75">
        <v>68.0</v>
      </c>
      <c r="E4417" s="75">
        <v>70.4</v>
      </c>
    </row>
    <row r="4418" ht="15.75" customHeight="1">
      <c r="A4418" s="13">
        <v>42171.041666666664</v>
      </c>
      <c r="B4418" s="75">
        <v>54.0</v>
      </c>
      <c r="C4418" s="75">
        <v>54.1166666666667</v>
      </c>
      <c r="D4418" s="75">
        <v>68.0</v>
      </c>
      <c r="E4418" s="75">
        <v>69.7666666666667</v>
      </c>
    </row>
    <row r="4419" ht="15.75" customHeight="1">
      <c r="A4419" s="13">
        <v>42171.052083333336</v>
      </c>
      <c r="B4419" s="75">
        <v>54.0</v>
      </c>
      <c r="C4419" s="75">
        <v>54.3666666666667</v>
      </c>
      <c r="D4419" s="75">
        <v>68.0</v>
      </c>
      <c r="E4419" s="75">
        <v>69.2666666666667</v>
      </c>
    </row>
    <row r="4420" ht="15.75" customHeight="1">
      <c r="A4420" s="13">
        <v>42171.0625</v>
      </c>
      <c r="B4420" s="75">
        <v>54.0</v>
      </c>
      <c r="C4420" s="75">
        <v>54.6166666666667</v>
      </c>
      <c r="D4420" s="75">
        <v>68.0</v>
      </c>
      <c r="E4420" s="75">
        <v>68.7666666666667</v>
      </c>
    </row>
    <row r="4421" ht="15.75" customHeight="1">
      <c r="A4421" s="13">
        <v>42171.072916666664</v>
      </c>
      <c r="B4421" s="75">
        <v>54.0</v>
      </c>
      <c r="C4421" s="75">
        <v>54.8666666666667</v>
      </c>
      <c r="D4421" s="75">
        <v>68.0</v>
      </c>
      <c r="E4421" s="75">
        <v>68.2666666666667</v>
      </c>
    </row>
    <row r="4422" ht="15.75" customHeight="1">
      <c r="A4422" s="13">
        <v>42171.083333333336</v>
      </c>
      <c r="B4422" s="75">
        <v>54.0</v>
      </c>
      <c r="C4422" s="75">
        <v>54.8833333333333</v>
      </c>
      <c r="D4422" s="75">
        <v>67.65</v>
      </c>
      <c r="E4422" s="75">
        <v>67.7666666666667</v>
      </c>
    </row>
    <row r="4423" ht="15.75" customHeight="1">
      <c r="A4423" s="13">
        <v>42171.09375</v>
      </c>
      <c r="B4423" s="75">
        <v>54.0</v>
      </c>
      <c r="C4423" s="75">
        <v>54.6333333333333</v>
      </c>
      <c r="D4423" s="75">
        <v>66.9</v>
      </c>
      <c r="E4423" s="75">
        <v>67.2666666666667</v>
      </c>
    </row>
    <row r="4424" ht="15.75" customHeight="1">
      <c r="A4424" s="13">
        <v>42171.104166666664</v>
      </c>
      <c r="B4424" s="75">
        <v>54.0</v>
      </c>
      <c r="C4424" s="75">
        <v>54.3833333333333</v>
      </c>
      <c r="D4424" s="75">
        <v>66.15</v>
      </c>
      <c r="E4424" s="75">
        <v>66.7666666666667</v>
      </c>
    </row>
    <row r="4425" ht="15.75" customHeight="1">
      <c r="A4425" s="13">
        <v>42171.114583333336</v>
      </c>
      <c r="B4425" s="75">
        <v>54.0</v>
      </c>
      <c r="C4425" s="75">
        <v>54.1333333333333</v>
      </c>
      <c r="D4425" s="75">
        <v>65.4</v>
      </c>
      <c r="E4425" s="75">
        <v>66.2666666666667</v>
      </c>
    </row>
    <row r="4426" ht="15.75" customHeight="1">
      <c r="A4426" s="13">
        <v>42171.125</v>
      </c>
      <c r="B4426" s="75">
        <v>54.0</v>
      </c>
      <c r="C4426" s="75">
        <v>54.0</v>
      </c>
      <c r="D4426" s="75">
        <v>65.1166666666667</v>
      </c>
      <c r="E4426" s="75">
        <v>65.8833333333333</v>
      </c>
    </row>
    <row r="4427" ht="15.75" customHeight="1">
      <c r="A4427" s="13">
        <v>42171.135416666664</v>
      </c>
      <c r="B4427" s="75">
        <v>54.0</v>
      </c>
      <c r="C4427" s="75">
        <v>54.0</v>
      </c>
      <c r="D4427" s="75">
        <v>65.3666666666667</v>
      </c>
      <c r="E4427" s="75">
        <v>65.6333333333333</v>
      </c>
    </row>
    <row r="4428" ht="15.75" customHeight="1">
      <c r="A4428" s="13">
        <v>42171.145833333336</v>
      </c>
      <c r="B4428" s="75">
        <v>54.0</v>
      </c>
      <c r="C4428" s="75">
        <v>54.0</v>
      </c>
      <c r="D4428" s="75">
        <v>65.6166666666667</v>
      </c>
      <c r="E4428" s="75">
        <v>65.3833333333333</v>
      </c>
    </row>
    <row r="4429" ht="15.75" customHeight="1">
      <c r="A4429" s="13">
        <v>42171.15625</v>
      </c>
      <c r="B4429" s="75">
        <v>54.0</v>
      </c>
      <c r="C4429" s="75">
        <v>54.0</v>
      </c>
      <c r="D4429" s="75">
        <v>65.8666666666667</v>
      </c>
      <c r="E4429" s="75">
        <v>65.1333333333333</v>
      </c>
    </row>
    <row r="4430" ht="15.75" customHeight="1">
      <c r="A4430" s="13">
        <v>42171.166666666664</v>
      </c>
      <c r="B4430" s="75">
        <v>54.0</v>
      </c>
      <c r="C4430" s="75">
        <v>54.1489361702128</v>
      </c>
      <c r="D4430" s="75">
        <v>65.8833333333333</v>
      </c>
      <c r="E4430" s="75">
        <v>64.65</v>
      </c>
    </row>
    <row r="4431" ht="15.75" customHeight="1">
      <c r="A4431" s="13">
        <v>42171.177083333336</v>
      </c>
      <c r="B4431" s="75">
        <v>54.0</v>
      </c>
      <c r="C4431" s="75">
        <v>54.468085106383</v>
      </c>
      <c r="D4431" s="75">
        <v>65.6333333333333</v>
      </c>
      <c r="E4431" s="75">
        <v>63.9</v>
      </c>
    </row>
    <row r="4432" ht="15.75" customHeight="1">
      <c r="A4432" s="13">
        <v>42171.1875</v>
      </c>
      <c r="B4432" s="75">
        <v>54.0</v>
      </c>
      <c r="C4432" s="75">
        <v>54.7872340425532</v>
      </c>
      <c r="D4432" s="75">
        <v>65.3833333333333</v>
      </c>
      <c r="E4432" s="75">
        <v>63.15</v>
      </c>
    </row>
    <row r="4433" ht="15.75" customHeight="1">
      <c r="A4433" s="13">
        <v>42171.197916666664</v>
      </c>
      <c r="B4433" s="75">
        <v>54.0</v>
      </c>
      <c r="C4433" s="75">
        <v>54.2307692307692</v>
      </c>
      <c r="D4433" s="75">
        <v>65.1333333333333</v>
      </c>
      <c r="E4433" s="75">
        <v>62.4</v>
      </c>
    </row>
    <row r="4434" ht="15.75" customHeight="1">
      <c r="A4434" s="13">
        <v>42171.208333333336</v>
      </c>
      <c r="B4434" s="75">
        <v>54.0</v>
      </c>
      <c r="C4434" s="75">
        <v>53.1166666666667</v>
      </c>
      <c r="D4434" s="75">
        <v>65.0</v>
      </c>
      <c r="E4434" s="75">
        <v>62.2333333333333</v>
      </c>
    </row>
    <row r="4435" ht="15.75" customHeight="1">
      <c r="A4435" s="13">
        <v>42171.21875</v>
      </c>
      <c r="B4435" s="75">
        <v>54.0</v>
      </c>
      <c r="C4435" s="75">
        <v>53.3666666666667</v>
      </c>
      <c r="D4435" s="75">
        <v>65.0</v>
      </c>
      <c r="E4435" s="75">
        <v>62.7333333333333</v>
      </c>
    </row>
    <row r="4436" ht="15.75" customHeight="1">
      <c r="A4436" s="13">
        <v>42171.229166666664</v>
      </c>
      <c r="B4436" s="75">
        <v>54.0</v>
      </c>
      <c r="C4436" s="75">
        <v>53.6166666666667</v>
      </c>
      <c r="D4436" s="75">
        <v>65.0</v>
      </c>
      <c r="E4436" s="75">
        <v>63.2333333333333</v>
      </c>
    </row>
    <row r="4437" ht="15.75" customHeight="1">
      <c r="A4437" s="13">
        <v>42171.239583333336</v>
      </c>
      <c r="B4437" s="75">
        <v>54.0</v>
      </c>
      <c r="C4437" s="75">
        <v>53.8666666666667</v>
      </c>
      <c r="D4437" s="75">
        <v>65.0</v>
      </c>
      <c r="E4437" s="75">
        <v>63.7333333333333</v>
      </c>
    </row>
    <row r="4438" ht="15.75" customHeight="1">
      <c r="A4438" s="13">
        <v>42171.25</v>
      </c>
      <c r="B4438" s="75">
        <v>54.0666666666667</v>
      </c>
      <c r="C4438" s="75">
        <v>54.35</v>
      </c>
      <c r="D4438" s="75">
        <v>65.0816326530612</v>
      </c>
      <c r="E4438" s="75">
        <v>64.35</v>
      </c>
    </row>
    <row r="4439" ht="15.75" customHeight="1">
      <c r="A4439" s="13">
        <v>42171.260416666664</v>
      </c>
      <c r="B4439" s="75">
        <v>54.3166666666667</v>
      </c>
      <c r="C4439" s="75">
        <v>55.1</v>
      </c>
      <c r="D4439" s="75">
        <v>65.3877551020408</v>
      </c>
      <c r="E4439" s="75">
        <v>65.1</v>
      </c>
    </row>
    <row r="4440" ht="15.75" customHeight="1">
      <c r="A4440" s="13">
        <v>42171.270833333336</v>
      </c>
      <c r="B4440" s="75">
        <v>54.5666666666667</v>
      </c>
      <c r="C4440" s="75">
        <v>55.85</v>
      </c>
      <c r="D4440" s="75">
        <v>65.6938775510204</v>
      </c>
      <c r="E4440" s="75">
        <v>65.85</v>
      </c>
    </row>
    <row r="4441" ht="15.75" customHeight="1">
      <c r="A4441" s="13">
        <v>42171.28125</v>
      </c>
      <c r="B4441" s="75">
        <v>54.8166666666667</v>
      </c>
      <c r="C4441" s="75">
        <v>56.6</v>
      </c>
      <c r="D4441" s="75">
        <v>66.0</v>
      </c>
      <c r="E4441" s="75">
        <v>66.6</v>
      </c>
    </row>
    <row r="4442" ht="15.75" customHeight="1">
      <c r="A4442" s="13">
        <v>42171.291666666664</v>
      </c>
      <c r="B4442" s="75">
        <v>55.0666666666667</v>
      </c>
      <c r="C4442" s="75">
        <v>57.0</v>
      </c>
      <c r="D4442" s="75">
        <v>66.4242424242424</v>
      </c>
      <c r="E4442" s="75">
        <v>67.7</v>
      </c>
    </row>
    <row r="4443" ht="15.75" customHeight="1">
      <c r="A4443" s="13">
        <v>42171.302083333336</v>
      </c>
      <c r="B4443" s="75">
        <v>55.3166666666667</v>
      </c>
      <c r="C4443" s="75">
        <v>57.0</v>
      </c>
      <c r="D4443" s="75">
        <v>67.3333333333333</v>
      </c>
      <c r="E4443" s="75">
        <v>69.2</v>
      </c>
    </row>
    <row r="4444" ht="15.75" customHeight="1">
      <c r="A4444" s="13">
        <v>42171.3125</v>
      </c>
      <c r="B4444" s="75">
        <v>55.5666666666667</v>
      </c>
      <c r="C4444" s="75">
        <v>57.0</v>
      </c>
      <c r="D4444" s="75">
        <v>68.0</v>
      </c>
      <c r="E4444" s="75">
        <v>70.7</v>
      </c>
    </row>
    <row r="4445" ht="15.75" customHeight="1">
      <c r="A4445" s="13">
        <v>42171.322916666664</v>
      </c>
      <c r="B4445" s="75">
        <v>55.8166666666667</v>
      </c>
      <c r="C4445" s="75">
        <v>58.9565217391304</v>
      </c>
      <c r="D4445" s="75">
        <v>68.0</v>
      </c>
      <c r="E4445" s="75">
        <v>72.2</v>
      </c>
    </row>
    <row r="4446" ht="15.75" customHeight="1">
      <c r="A4446" s="13">
        <v>42171.333333333336</v>
      </c>
      <c r="B4446" s="75">
        <v>55.0877192982456</v>
      </c>
      <c r="C4446" s="75">
        <v>60.35</v>
      </c>
      <c r="D4446" s="75">
        <v>68.35</v>
      </c>
      <c r="E4446" s="75">
        <v>73.5833333333333</v>
      </c>
    </row>
    <row r="4447" ht="15.75" customHeight="1">
      <c r="A4447" s="13">
        <v>42171.34375</v>
      </c>
      <c r="B4447" s="75">
        <v>56.4035087719298</v>
      </c>
      <c r="C4447" s="75">
        <v>61.1</v>
      </c>
      <c r="D4447" s="75">
        <v>69.1</v>
      </c>
      <c r="E4447" s="75">
        <v>74.8333333333333</v>
      </c>
    </row>
    <row r="4448" ht="15.75" customHeight="1">
      <c r="A4448" s="13">
        <v>42171.354166666664</v>
      </c>
      <c r="B4448" s="75">
        <v>57.719298245614</v>
      </c>
      <c r="C4448" s="75">
        <v>61.85</v>
      </c>
      <c r="D4448" s="75">
        <v>69.85</v>
      </c>
      <c r="E4448" s="75">
        <v>76.0833333333333</v>
      </c>
    </row>
    <row r="4449" ht="15.75" customHeight="1">
      <c r="A4449" s="13">
        <v>42171.364583333336</v>
      </c>
      <c r="B4449" s="75">
        <v>59.0350877192982</v>
      </c>
      <c r="C4449" s="75">
        <v>62.6</v>
      </c>
      <c r="D4449" s="75">
        <v>70.0</v>
      </c>
      <c r="E4449" s="75">
        <v>77.3333333333333</v>
      </c>
    </row>
    <row r="4450" ht="15.75" customHeight="1">
      <c r="A4450" s="13">
        <v>42171.375</v>
      </c>
      <c r="B4450" s="75">
        <v>60.2</v>
      </c>
      <c r="C4450" s="75">
        <v>63.35</v>
      </c>
      <c r="D4450" s="75">
        <v>71.0</v>
      </c>
      <c r="E4450" s="75">
        <v>78.5833333333333</v>
      </c>
    </row>
    <row r="4451" ht="15.75" customHeight="1">
      <c r="A4451" s="13">
        <v>42171.385416666664</v>
      </c>
      <c r="B4451" s="75">
        <v>60.95</v>
      </c>
      <c r="C4451" s="75">
        <v>64.1</v>
      </c>
      <c r="D4451" s="75">
        <v>71.0</v>
      </c>
      <c r="E4451" s="75">
        <v>79.8333333333333</v>
      </c>
    </row>
    <row r="4452" ht="15.75" customHeight="1">
      <c r="A4452" s="13">
        <v>42171.395833333336</v>
      </c>
      <c r="B4452" s="75">
        <v>61.7</v>
      </c>
      <c r="C4452" s="75">
        <v>64.85</v>
      </c>
      <c r="D4452" s="75">
        <v>71.1785714285714</v>
      </c>
      <c r="E4452" s="75">
        <v>81.0833333333333</v>
      </c>
    </row>
    <row r="4453" ht="15.75" customHeight="1">
      <c r="A4453" s="13">
        <v>42171.40625</v>
      </c>
      <c r="B4453" s="75">
        <v>62.45</v>
      </c>
      <c r="C4453" s="75">
        <v>65.6</v>
      </c>
      <c r="D4453" s="75">
        <v>71.7142857142857</v>
      </c>
      <c r="E4453" s="75">
        <v>82.3333333333333</v>
      </c>
    </row>
    <row r="4454" ht="15.75" customHeight="1">
      <c r="A4454" s="13">
        <v>42171.416666666664</v>
      </c>
      <c r="B4454" s="75">
        <v>63.0666666666667</v>
      </c>
      <c r="C4454" s="75">
        <v>66.5833333333333</v>
      </c>
      <c r="D4454" s="75">
        <v>72.5833333333333</v>
      </c>
      <c r="E4454" s="75">
        <v>83.35</v>
      </c>
    </row>
    <row r="4455" ht="15.75" customHeight="1">
      <c r="A4455" s="13">
        <v>42171.427083333336</v>
      </c>
      <c r="B4455" s="75">
        <v>63.3166666666667</v>
      </c>
      <c r="C4455" s="75">
        <v>67.8333333333333</v>
      </c>
      <c r="D4455" s="75">
        <v>73.8333333333333</v>
      </c>
      <c r="E4455" s="75">
        <v>84.1</v>
      </c>
    </row>
    <row r="4456" ht="15.75" customHeight="1">
      <c r="A4456" s="13">
        <v>42171.4375</v>
      </c>
      <c r="B4456" s="75">
        <v>63.5666666666667</v>
      </c>
      <c r="C4456" s="75">
        <v>69.0833333333333</v>
      </c>
      <c r="D4456" s="75">
        <v>74.7222222222222</v>
      </c>
      <c r="E4456" s="75">
        <v>84.85</v>
      </c>
    </row>
    <row r="4457" ht="15.75" customHeight="1">
      <c r="A4457" s="13">
        <v>42171.447916666664</v>
      </c>
      <c r="B4457" s="75">
        <v>63.8166666666667</v>
      </c>
      <c r="C4457" s="75">
        <v>70.3333333333333</v>
      </c>
      <c r="D4457" s="75">
        <v>75.5555555555556</v>
      </c>
      <c r="E4457" s="75">
        <v>85.6</v>
      </c>
    </row>
    <row r="4458" ht="15.75" customHeight="1">
      <c r="A4458" s="13">
        <v>42171.458333333336</v>
      </c>
      <c r="B4458" s="75">
        <v>63.9333333333333</v>
      </c>
      <c r="C4458" s="75">
        <v>71.2333333333333</v>
      </c>
      <c r="D4458" s="75">
        <v>75.6216216216216</v>
      </c>
      <c r="E4458" s="75">
        <v>86.4666666666667</v>
      </c>
    </row>
    <row r="4459" ht="15.75" customHeight="1">
      <c r="A4459" s="13">
        <v>42171.46875</v>
      </c>
      <c r="B4459" s="75">
        <v>63.6833333333333</v>
      </c>
      <c r="C4459" s="75">
        <v>71.7333333333333</v>
      </c>
      <c r="D4459" s="75">
        <v>74.8108108108108</v>
      </c>
      <c r="E4459" s="75">
        <v>87.4666666666667</v>
      </c>
    </row>
    <row r="4460" ht="15.75" customHeight="1">
      <c r="A4460" s="13">
        <v>42171.479166666664</v>
      </c>
      <c r="B4460" s="75">
        <v>63.4333333333333</v>
      </c>
      <c r="C4460" s="75">
        <v>72.2333333333333</v>
      </c>
      <c r="D4460" s="75">
        <v>74.0</v>
      </c>
      <c r="E4460" s="75">
        <v>88.4666666666667</v>
      </c>
    </row>
    <row r="4461" ht="15.75" customHeight="1">
      <c r="A4461" s="13">
        <v>42171.489583333336</v>
      </c>
      <c r="B4461" s="75">
        <v>63.1833333333333</v>
      </c>
      <c r="C4461" s="75">
        <v>72.7333333333333</v>
      </c>
      <c r="D4461" s="75">
        <v>73.25</v>
      </c>
      <c r="E4461" s="75">
        <v>89.4666666666667</v>
      </c>
    </row>
    <row r="4462" ht="15.75" customHeight="1">
      <c r="A4462" s="13">
        <v>42171.5</v>
      </c>
      <c r="B4462" s="75">
        <v>63.0666666666667</v>
      </c>
      <c r="C4462" s="75">
        <v>73.0</v>
      </c>
      <c r="D4462" s="75">
        <v>73.2333333333333</v>
      </c>
      <c r="E4462" s="75">
        <v>90.2333333333333</v>
      </c>
    </row>
    <row r="4463" ht="15.75" customHeight="1">
      <c r="A4463" s="13">
        <v>42171.510416666664</v>
      </c>
      <c r="B4463" s="75">
        <v>63.3166666666667</v>
      </c>
      <c r="C4463" s="75">
        <v>73.0</v>
      </c>
      <c r="D4463" s="75">
        <v>73.7333333333333</v>
      </c>
      <c r="E4463" s="75">
        <v>90.7333333333333</v>
      </c>
    </row>
    <row r="4464" ht="15.75" customHeight="1">
      <c r="A4464" s="13">
        <v>42171.520833333336</v>
      </c>
      <c r="B4464" s="75">
        <v>63.5666666666667</v>
      </c>
      <c r="C4464" s="75">
        <v>73.0</v>
      </c>
      <c r="D4464" s="75">
        <v>74.2333333333333</v>
      </c>
      <c r="E4464" s="75">
        <v>91.2333333333333</v>
      </c>
    </row>
    <row r="4465" ht="15.75" customHeight="1">
      <c r="A4465" s="13">
        <v>42171.53125</v>
      </c>
      <c r="B4465" s="75">
        <v>63.8166666666667</v>
      </c>
      <c r="C4465" s="75">
        <v>73.0</v>
      </c>
      <c r="D4465" s="75">
        <v>74.7333333333333</v>
      </c>
      <c r="E4465" s="75">
        <v>91.7333333333333</v>
      </c>
    </row>
    <row r="4466" ht="15.75" customHeight="1">
      <c r="A4466" s="13">
        <v>42171.541666666664</v>
      </c>
      <c r="B4466" s="75">
        <v>64.0</v>
      </c>
      <c r="C4466" s="75">
        <v>73.0</v>
      </c>
      <c r="D4466" s="75">
        <v>75.4666666666667</v>
      </c>
      <c r="E4466" s="75">
        <v>92.2333333333333</v>
      </c>
    </row>
    <row r="4467" ht="15.75" customHeight="1">
      <c r="A4467" s="13">
        <v>42171.552083333336</v>
      </c>
      <c r="B4467" s="75">
        <v>64.0</v>
      </c>
      <c r="C4467" s="75">
        <v>73.0</v>
      </c>
      <c r="D4467" s="75">
        <v>76.4666666666667</v>
      </c>
      <c r="E4467" s="75">
        <v>92.7333333333333</v>
      </c>
    </row>
    <row r="4468" ht="15.75" customHeight="1">
      <c r="A4468" s="13">
        <v>42171.5625</v>
      </c>
      <c r="B4468" s="75">
        <v>64.0</v>
      </c>
      <c r="C4468" s="75">
        <v>73.0</v>
      </c>
      <c r="D4468" s="75">
        <v>77.4666666666667</v>
      </c>
      <c r="E4468" s="75">
        <v>93.2333333333333</v>
      </c>
    </row>
    <row r="4469" ht="15.75" customHeight="1">
      <c r="A4469" s="13">
        <v>42171.572916666664</v>
      </c>
      <c r="B4469" s="75">
        <v>64.0</v>
      </c>
      <c r="C4469" s="75">
        <v>73.0</v>
      </c>
      <c r="D4469" s="75">
        <v>78.4666666666667</v>
      </c>
      <c r="E4469" s="75">
        <v>93.7333333333333</v>
      </c>
    </row>
    <row r="4470" ht="15.75" customHeight="1">
      <c r="A4470" s="13">
        <v>42171.583333333336</v>
      </c>
      <c r="B4470" s="75">
        <v>63.9333333333333</v>
      </c>
      <c r="C4470" s="75">
        <v>73.2333333333333</v>
      </c>
      <c r="D4470" s="75">
        <v>79.35</v>
      </c>
      <c r="E4470" s="75">
        <v>94.35</v>
      </c>
    </row>
    <row r="4471" ht="15.75" customHeight="1">
      <c r="A4471" s="13">
        <v>42171.59375</v>
      </c>
      <c r="B4471" s="75">
        <v>63.6833333333333</v>
      </c>
      <c r="C4471" s="75">
        <v>73.7333333333333</v>
      </c>
      <c r="D4471" s="75">
        <v>80.1</v>
      </c>
      <c r="E4471" s="75">
        <v>95.1</v>
      </c>
    </row>
    <row r="4472" ht="15.75" customHeight="1">
      <c r="A4472" s="13">
        <v>42171.604166666664</v>
      </c>
      <c r="B4472" s="75">
        <v>63.4333333333333</v>
      </c>
      <c r="C4472" s="75">
        <v>74.2333333333333</v>
      </c>
      <c r="D4472" s="75">
        <v>80.85</v>
      </c>
      <c r="E4472" s="75">
        <v>95.85</v>
      </c>
    </row>
    <row r="4473" ht="15.75" customHeight="1">
      <c r="A4473" s="13">
        <v>42171.614583333336</v>
      </c>
      <c r="B4473" s="75">
        <v>63.1833333333333</v>
      </c>
      <c r="C4473" s="75">
        <v>74.7333333333333</v>
      </c>
      <c r="D4473" s="75">
        <v>81.6</v>
      </c>
      <c r="E4473" s="75">
        <v>96.6</v>
      </c>
    </row>
    <row r="4474" ht="15.75" customHeight="1">
      <c r="A4474" s="13">
        <v>42171.625</v>
      </c>
      <c r="B4474" s="75">
        <v>63.0</v>
      </c>
      <c r="C4474" s="75">
        <v>74.65</v>
      </c>
      <c r="D4474" s="75">
        <v>82.1166666666667</v>
      </c>
      <c r="E4474" s="75">
        <v>96.8833333333333</v>
      </c>
    </row>
    <row r="4475" ht="15.75" customHeight="1">
      <c r="A4475" s="13">
        <v>42171.635416666664</v>
      </c>
      <c r="B4475" s="75">
        <v>63.0</v>
      </c>
      <c r="C4475" s="75">
        <v>73.9</v>
      </c>
      <c r="D4475" s="75">
        <v>82.3666666666667</v>
      </c>
      <c r="E4475" s="75">
        <v>96.6333333333333</v>
      </c>
    </row>
    <row r="4476" ht="15.75" customHeight="1">
      <c r="A4476" s="13">
        <v>42171.645833333336</v>
      </c>
      <c r="B4476" s="75">
        <v>63.0</v>
      </c>
      <c r="C4476" s="75">
        <v>73.15</v>
      </c>
      <c r="D4476" s="75">
        <v>82.6166666666667</v>
      </c>
      <c r="E4476" s="75">
        <v>96.3833333333333</v>
      </c>
    </row>
    <row r="4477" ht="15.75" customHeight="1">
      <c r="A4477" s="13">
        <v>42171.65625</v>
      </c>
      <c r="B4477" s="75">
        <v>63.0</v>
      </c>
      <c r="C4477" s="75">
        <v>72.4</v>
      </c>
      <c r="D4477" s="75">
        <v>82.8666666666667</v>
      </c>
      <c r="E4477" s="75">
        <v>96.1333333333333</v>
      </c>
    </row>
    <row r="4478" ht="15.75" customHeight="1">
      <c r="A4478" s="13">
        <v>42171.666666666664</v>
      </c>
      <c r="B4478" s="75">
        <v>62.9333333333333</v>
      </c>
      <c r="C4478" s="75">
        <v>72.0</v>
      </c>
      <c r="D4478" s="75">
        <v>82.8833333333333</v>
      </c>
      <c r="E4478" s="75">
        <v>96.1166666666667</v>
      </c>
    </row>
    <row r="4479" ht="15.75" customHeight="1">
      <c r="A4479" s="13">
        <v>42171.677083333336</v>
      </c>
      <c r="B4479" s="75">
        <v>62.6833333333333</v>
      </c>
      <c r="C4479" s="75">
        <v>72.0</v>
      </c>
      <c r="D4479" s="75">
        <v>82.6333333333333</v>
      </c>
      <c r="E4479" s="75">
        <v>96.3666666666667</v>
      </c>
    </row>
    <row r="4480" ht="15.75" customHeight="1">
      <c r="A4480" s="13">
        <v>42171.6875</v>
      </c>
      <c r="B4480" s="75">
        <v>62.4333333333333</v>
      </c>
      <c r="C4480" s="75">
        <v>72.0</v>
      </c>
      <c r="D4480" s="75">
        <v>82.3833333333333</v>
      </c>
      <c r="E4480" s="75">
        <v>96.6166666666667</v>
      </c>
    </row>
    <row r="4481" ht="15.75" customHeight="1">
      <c r="A4481" s="13">
        <v>42171.697916666664</v>
      </c>
      <c r="B4481" s="75">
        <v>62.1833333333333</v>
      </c>
      <c r="C4481" s="75">
        <v>72.0</v>
      </c>
      <c r="D4481" s="75">
        <v>82.1333333333333</v>
      </c>
      <c r="E4481" s="75">
        <v>96.8666666666667</v>
      </c>
    </row>
    <row r="4482" ht="15.75" customHeight="1">
      <c r="A4482" s="13">
        <v>42171.708333333336</v>
      </c>
      <c r="B4482" s="75">
        <v>61.8</v>
      </c>
      <c r="C4482" s="75">
        <v>71.65</v>
      </c>
      <c r="D4482" s="75">
        <v>82.1166666666667</v>
      </c>
      <c r="E4482" s="75">
        <v>96.7666666666667</v>
      </c>
    </row>
    <row r="4483" ht="15.75" customHeight="1">
      <c r="A4483" s="13">
        <v>42171.71875</v>
      </c>
      <c r="B4483" s="75">
        <v>61.05</v>
      </c>
      <c r="C4483" s="75">
        <v>70.9</v>
      </c>
      <c r="D4483" s="75">
        <v>82.3666666666667</v>
      </c>
      <c r="E4483" s="75">
        <v>96.2666666666667</v>
      </c>
    </row>
    <row r="4484" ht="15.75" customHeight="1">
      <c r="A4484" s="13">
        <v>42171.729166666664</v>
      </c>
      <c r="B4484" s="75">
        <v>60.3</v>
      </c>
      <c r="C4484" s="75">
        <v>70.15</v>
      </c>
      <c r="D4484" s="75">
        <v>82.6166666666667</v>
      </c>
      <c r="E4484" s="75">
        <v>95.7666666666667</v>
      </c>
    </row>
    <row r="4485" ht="15.75" customHeight="1">
      <c r="A4485" s="13">
        <v>42171.739583333336</v>
      </c>
      <c r="B4485" s="75">
        <v>59.55</v>
      </c>
      <c r="C4485" s="75">
        <v>69.4</v>
      </c>
      <c r="D4485" s="75">
        <v>82.8666666666667</v>
      </c>
      <c r="E4485" s="75">
        <v>95.2666666666667</v>
      </c>
    </row>
    <row r="4486" ht="15.75" customHeight="1">
      <c r="A4486" s="13">
        <v>42171.75</v>
      </c>
      <c r="B4486" s="75">
        <v>58.7948717948718</v>
      </c>
      <c r="C4486" s="75">
        <v>68.7666666666667</v>
      </c>
      <c r="D4486" s="75">
        <v>82.7666666666667</v>
      </c>
      <c r="E4486" s="75">
        <v>94.65</v>
      </c>
    </row>
    <row r="4487" ht="15.75" customHeight="1">
      <c r="A4487" s="13">
        <v>42171.760416666664</v>
      </c>
      <c r="B4487" s="75">
        <v>58.025641025641</v>
      </c>
      <c r="C4487" s="75">
        <v>68.2666666666667</v>
      </c>
      <c r="D4487" s="75">
        <v>82.2666666666667</v>
      </c>
      <c r="E4487" s="75">
        <v>93.9</v>
      </c>
    </row>
    <row r="4488" ht="15.75" customHeight="1">
      <c r="A4488" s="13">
        <v>42171.770833333336</v>
      </c>
      <c r="B4488" s="75">
        <v>57.2564102564103</v>
      </c>
      <c r="C4488" s="75">
        <v>67.7666666666667</v>
      </c>
      <c r="D4488" s="75">
        <v>81.7666666666667</v>
      </c>
      <c r="E4488" s="75">
        <v>93.15</v>
      </c>
    </row>
    <row r="4489" ht="15.75" customHeight="1">
      <c r="A4489" s="13">
        <v>42171.78125</v>
      </c>
      <c r="B4489" s="75">
        <v>57.0</v>
      </c>
      <c r="C4489" s="75">
        <v>67.2666666666667</v>
      </c>
      <c r="D4489" s="75">
        <v>81.2666666666667</v>
      </c>
      <c r="E4489" s="75">
        <v>92.4</v>
      </c>
    </row>
    <row r="4490" ht="15.75" customHeight="1">
      <c r="A4490" s="13">
        <v>42171.791666666664</v>
      </c>
      <c r="B4490" s="75">
        <v>56.8666666666667</v>
      </c>
      <c r="C4490" s="75">
        <v>66.4166666666667</v>
      </c>
      <c r="D4490" s="75">
        <v>80.65</v>
      </c>
      <c r="E4490" s="75">
        <v>91.3</v>
      </c>
    </row>
    <row r="4491" ht="15.75" customHeight="1">
      <c r="A4491" s="13">
        <v>42171.802083333336</v>
      </c>
      <c r="B4491" s="75">
        <v>56.3666666666667</v>
      </c>
      <c r="C4491" s="75">
        <v>65.1666666666667</v>
      </c>
      <c r="D4491" s="75">
        <v>79.9</v>
      </c>
      <c r="E4491" s="75">
        <v>89.8</v>
      </c>
    </row>
    <row r="4492" ht="15.75" customHeight="1">
      <c r="A4492" s="13">
        <v>42171.8125</v>
      </c>
      <c r="B4492" s="75">
        <v>55.8666666666667</v>
      </c>
      <c r="C4492" s="75">
        <v>63.9166666666667</v>
      </c>
      <c r="D4492" s="75">
        <v>79.15</v>
      </c>
      <c r="E4492" s="75">
        <v>88.3</v>
      </c>
    </row>
    <row r="4493" ht="15.75" customHeight="1">
      <c r="A4493" s="13">
        <v>42171.822916666664</v>
      </c>
      <c r="B4493" s="75">
        <v>55.3666666666667</v>
      </c>
      <c r="C4493" s="75">
        <v>62.6666666666667</v>
      </c>
      <c r="D4493" s="75">
        <v>78.4</v>
      </c>
      <c r="E4493" s="75">
        <v>86.8</v>
      </c>
    </row>
    <row r="4494" ht="15.75" customHeight="1">
      <c r="A4494" s="13">
        <v>42171.833333333336</v>
      </c>
      <c r="B4494" s="75">
        <v>54.9333333333333</v>
      </c>
      <c r="C4494" s="75">
        <v>61.65</v>
      </c>
      <c r="D4494" s="75">
        <v>77.5333333333333</v>
      </c>
      <c r="E4494" s="75">
        <v>85.8833333333333</v>
      </c>
    </row>
    <row r="4495" ht="15.75" customHeight="1">
      <c r="A4495" s="13">
        <v>42171.84375</v>
      </c>
      <c r="B4495" s="75">
        <v>54.6833333333333</v>
      </c>
      <c r="C4495" s="75">
        <v>60.9</v>
      </c>
      <c r="D4495" s="75">
        <v>76.5333333333333</v>
      </c>
      <c r="E4495" s="75">
        <v>85.6333333333333</v>
      </c>
    </row>
    <row r="4496" ht="15.75" customHeight="1">
      <c r="A4496" s="13">
        <v>42171.854166666664</v>
      </c>
      <c r="B4496" s="75">
        <v>54.4333333333333</v>
      </c>
      <c r="C4496" s="75">
        <v>60.15</v>
      </c>
      <c r="D4496" s="75">
        <v>75.5333333333333</v>
      </c>
      <c r="E4496" s="75">
        <v>85.3833333333333</v>
      </c>
    </row>
    <row r="4497" ht="15.75" customHeight="1">
      <c r="A4497" s="13">
        <v>42171.864583333336</v>
      </c>
      <c r="B4497" s="75">
        <v>54.1833333333333</v>
      </c>
      <c r="C4497" s="75">
        <v>59.4</v>
      </c>
      <c r="D4497" s="75">
        <v>74.5333333333333</v>
      </c>
      <c r="E4497" s="75">
        <v>85.1333333333333</v>
      </c>
    </row>
    <row r="4498" ht="15.75" customHeight="1">
      <c r="A4498" s="13">
        <v>42171.875</v>
      </c>
      <c r="B4498" s="75">
        <v>54.0</v>
      </c>
      <c r="C4498" s="75">
        <v>58.7666666666667</v>
      </c>
      <c r="D4498" s="75">
        <v>73.8833333333333</v>
      </c>
      <c r="E4498" s="75">
        <v>84.65</v>
      </c>
    </row>
    <row r="4499" ht="15.75" customHeight="1">
      <c r="A4499" s="13">
        <v>42171.885416666664</v>
      </c>
      <c r="B4499" s="75">
        <v>54.0</v>
      </c>
      <c r="C4499" s="75">
        <v>58.2666666666667</v>
      </c>
      <c r="D4499" s="75">
        <v>73.6333333333333</v>
      </c>
      <c r="E4499" s="75">
        <v>83.9</v>
      </c>
    </row>
    <row r="4500" ht="15.75" customHeight="1">
      <c r="A4500" s="13">
        <v>42171.895833333336</v>
      </c>
      <c r="B4500" s="75">
        <v>54.0</v>
      </c>
      <c r="C4500" s="75">
        <v>57.7666666666667</v>
      </c>
      <c r="D4500" s="75">
        <v>73.3833333333333</v>
      </c>
      <c r="E4500" s="75">
        <v>83.15</v>
      </c>
    </row>
    <row r="4501" ht="15.75" customHeight="1">
      <c r="A4501" s="13">
        <v>42171.90625</v>
      </c>
      <c r="B4501" s="75">
        <v>54.0</v>
      </c>
      <c r="C4501" s="75">
        <v>57.2666666666667</v>
      </c>
      <c r="D4501" s="75">
        <v>73.1333333333333</v>
      </c>
      <c r="E4501" s="75">
        <v>82.4</v>
      </c>
    </row>
    <row r="4502" ht="15.75" customHeight="1">
      <c r="A4502" s="13">
        <v>42171.916666666664</v>
      </c>
      <c r="B4502" s="75">
        <v>54.0</v>
      </c>
      <c r="C4502" s="75">
        <v>57.0</v>
      </c>
      <c r="D4502" s="75">
        <v>72.8833333333333</v>
      </c>
      <c r="E4502" s="75">
        <v>81.5333333333333</v>
      </c>
    </row>
    <row r="4503" ht="15.75" customHeight="1">
      <c r="A4503" s="13">
        <v>42171.927083333336</v>
      </c>
      <c r="B4503" s="75">
        <v>54.0</v>
      </c>
      <c r="C4503" s="75">
        <v>57.0</v>
      </c>
      <c r="D4503" s="75">
        <v>72.6333333333333</v>
      </c>
      <c r="E4503" s="75">
        <v>80.5333333333333</v>
      </c>
    </row>
    <row r="4504" ht="15.75" customHeight="1">
      <c r="A4504" s="13">
        <v>42171.9375</v>
      </c>
      <c r="B4504" s="75">
        <v>54.0</v>
      </c>
      <c r="C4504" s="75">
        <v>57.0</v>
      </c>
      <c r="D4504" s="75">
        <v>72.3833333333333</v>
      </c>
      <c r="E4504" s="75">
        <v>79.5333333333333</v>
      </c>
    </row>
    <row r="4505" ht="15.75" customHeight="1">
      <c r="A4505" s="13">
        <v>42171.947916666664</v>
      </c>
      <c r="B4505" s="75">
        <v>54.0</v>
      </c>
      <c r="C4505" s="75">
        <v>57.0</v>
      </c>
      <c r="D4505" s="75">
        <v>72.1333333333333</v>
      </c>
      <c r="E4505" s="75">
        <v>78.5333333333333</v>
      </c>
    </row>
    <row r="4506" ht="15.75" customHeight="1">
      <c r="A4506" s="13">
        <v>42171.958333333336</v>
      </c>
      <c r="B4506" s="75">
        <v>53.9333333333333</v>
      </c>
      <c r="C4506" s="75">
        <v>57.0</v>
      </c>
      <c r="D4506" s="75">
        <v>71.8833333333333</v>
      </c>
      <c r="E4506" s="75">
        <v>77.8833333333333</v>
      </c>
    </row>
    <row r="4507" ht="15.75" customHeight="1">
      <c r="A4507" s="13">
        <v>42171.96875</v>
      </c>
      <c r="B4507" s="75">
        <v>53.6833333333333</v>
      </c>
      <c r="C4507" s="75">
        <v>57.0</v>
      </c>
      <c r="D4507" s="75">
        <v>71.6333333333333</v>
      </c>
      <c r="E4507" s="75">
        <v>77.6333333333333</v>
      </c>
    </row>
    <row r="4508" ht="15.75" customHeight="1">
      <c r="A4508" s="13">
        <v>42171.979166666664</v>
      </c>
      <c r="B4508" s="75">
        <v>53.4333333333333</v>
      </c>
      <c r="C4508" s="75">
        <v>57.0</v>
      </c>
      <c r="D4508" s="75">
        <v>71.3833333333333</v>
      </c>
      <c r="E4508" s="75">
        <v>77.3833333333333</v>
      </c>
    </row>
    <row r="4509" ht="15.75" customHeight="1">
      <c r="A4509" s="13">
        <v>42171.989583333336</v>
      </c>
      <c r="B4509" s="75">
        <v>53.1833333333333</v>
      </c>
      <c r="C4509" s="75">
        <v>57.0</v>
      </c>
      <c r="D4509" s="75">
        <v>71.1333333333333</v>
      </c>
      <c r="E4509" s="75">
        <v>77.1333333333333</v>
      </c>
    </row>
    <row r="4510" ht="15.75" customHeight="1">
      <c r="A4510" s="13">
        <v>42172.0</v>
      </c>
      <c r="B4510" s="75">
        <v>53.0</v>
      </c>
      <c r="C4510" s="75">
        <v>56.7666666666667</v>
      </c>
      <c r="D4510" s="75">
        <v>70.7666666666667</v>
      </c>
      <c r="E4510" s="75">
        <v>76.7666666666667</v>
      </c>
    </row>
    <row r="4511" ht="15.75" customHeight="1">
      <c r="A4511" s="13">
        <v>42172.010416666664</v>
      </c>
      <c r="B4511" s="75">
        <v>53.0</v>
      </c>
      <c r="C4511" s="75">
        <v>56.2666666666667</v>
      </c>
      <c r="D4511" s="75">
        <v>70.2666666666667</v>
      </c>
      <c r="E4511" s="75">
        <v>76.2666666666667</v>
      </c>
    </row>
    <row r="4512" ht="15.75" customHeight="1">
      <c r="A4512" s="13">
        <v>42172.020833333336</v>
      </c>
      <c r="B4512" s="75">
        <v>53.0</v>
      </c>
      <c r="C4512" s="75">
        <v>55.7666666666667</v>
      </c>
      <c r="D4512" s="75">
        <v>69.7666666666667</v>
      </c>
      <c r="E4512" s="75">
        <v>75.7666666666667</v>
      </c>
    </row>
    <row r="4513" ht="15.75" customHeight="1">
      <c r="A4513" s="13">
        <v>42172.03125</v>
      </c>
      <c r="B4513" s="75">
        <v>53.0</v>
      </c>
      <c r="C4513" s="75">
        <v>55.2666666666667</v>
      </c>
      <c r="D4513" s="75">
        <v>69.2666666666667</v>
      </c>
      <c r="E4513" s="75">
        <v>75.2666666666667</v>
      </c>
    </row>
    <row r="4514" ht="15.75" customHeight="1">
      <c r="A4514" s="13">
        <v>42172.041666666664</v>
      </c>
      <c r="B4514" s="75">
        <v>53.0</v>
      </c>
      <c r="C4514" s="75">
        <v>55.1166666666667</v>
      </c>
      <c r="D4514" s="75">
        <v>68.7666666666667</v>
      </c>
      <c r="E4514" s="75">
        <v>74.65</v>
      </c>
    </row>
    <row r="4515" ht="15.75" customHeight="1">
      <c r="A4515" s="13">
        <v>42172.052083333336</v>
      </c>
      <c r="B4515" s="75">
        <v>53.0</v>
      </c>
      <c r="C4515" s="75">
        <v>55.3666666666667</v>
      </c>
      <c r="D4515" s="75">
        <v>68.2666666666667</v>
      </c>
      <c r="E4515" s="75">
        <v>73.9</v>
      </c>
    </row>
    <row r="4516" ht="15.75" customHeight="1">
      <c r="A4516" s="13">
        <v>42172.0625</v>
      </c>
      <c r="B4516" s="75">
        <v>53.0</v>
      </c>
      <c r="C4516" s="75">
        <v>55.6166666666667</v>
      </c>
      <c r="D4516" s="75">
        <v>67.7666666666667</v>
      </c>
      <c r="E4516" s="75">
        <v>73.15</v>
      </c>
    </row>
    <row r="4517" ht="15.75" customHeight="1">
      <c r="A4517" s="13">
        <v>42172.072916666664</v>
      </c>
      <c r="B4517" s="75">
        <v>53.0</v>
      </c>
      <c r="C4517" s="75">
        <v>55.8666666666667</v>
      </c>
      <c r="D4517" s="75">
        <v>67.2666666666667</v>
      </c>
      <c r="E4517" s="75">
        <v>72.4</v>
      </c>
    </row>
    <row r="4518" ht="15.75" customHeight="1">
      <c r="A4518" s="13">
        <v>42172.083333333336</v>
      </c>
      <c r="B4518" s="75">
        <v>52.9333333333333</v>
      </c>
      <c r="C4518" s="75">
        <v>55.8833333333333</v>
      </c>
      <c r="D4518" s="75">
        <v>66.8833333333333</v>
      </c>
      <c r="E4518" s="75">
        <v>71.8833333333333</v>
      </c>
    </row>
    <row r="4519" ht="15.75" customHeight="1">
      <c r="A4519" s="13">
        <v>42172.09375</v>
      </c>
      <c r="B4519" s="75">
        <v>52.6833333333333</v>
      </c>
      <c r="C4519" s="75">
        <v>55.6333333333333</v>
      </c>
      <c r="D4519" s="75">
        <v>66.6333333333333</v>
      </c>
      <c r="E4519" s="75">
        <v>71.6333333333333</v>
      </c>
    </row>
    <row r="4520" ht="15.75" customHeight="1">
      <c r="A4520" s="13">
        <v>42172.104166666664</v>
      </c>
      <c r="B4520" s="75">
        <v>52.4333333333333</v>
      </c>
      <c r="C4520" s="75">
        <v>55.3833333333333</v>
      </c>
      <c r="D4520" s="75">
        <v>66.3833333333333</v>
      </c>
      <c r="E4520" s="75">
        <v>71.3833333333333</v>
      </c>
    </row>
    <row r="4521" ht="15.75" customHeight="1">
      <c r="A4521" s="13">
        <v>42172.114583333336</v>
      </c>
      <c r="B4521" s="75">
        <v>52.1833333333333</v>
      </c>
      <c r="C4521" s="75">
        <v>55.1333333333333</v>
      </c>
      <c r="D4521" s="75">
        <v>66.1333333333333</v>
      </c>
      <c r="E4521" s="75">
        <v>71.1333333333333</v>
      </c>
    </row>
    <row r="4522" ht="15.75" customHeight="1">
      <c r="A4522" s="13">
        <v>42172.125</v>
      </c>
      <c r="B4522" s="75">
        <v>52.0666666666667</v>
      </c>
      <c r="C4522" s="75">
        <v>54.7666666666667</v>
      </c>
      <c r="D4522" s="75">
        <v>66.0</v>
      </c>
      <c r="E4522" s="75">
        <v>70.7666666666667</v>
      </c>
    </row>
    <row r="4523" ht="15.75" customHeight="1">
      <c r="A4523" s="13">
        <v>42172.135416666664</v>
      </c>
      <c r="B4523" s="75">
        <v>52.3166666666667</v>
      </c>
      <c r="C4523" s="75">
        <v>54.2666666666667</v>
      </c>
      <c r="D4523" s="75">
        <v>66.0</v>
      </c>
      <c r="E4523" s="75">
        <v>70.2666666666667</v>
      </c>
    </row>
    <row r="4524" ht="15.75" customHeight="1">
      <c r="A4524" s="13">
        <v>42172.145833333336</v>
      </c>
      <c r="B4524" s="75">
        <v>52.5666666666667</v>
      </c>
      <c r="C4524" s="75">
        <v>53.7666666666667</v>
      </c>
      <c r="D4524" s="75">
        <v>66.0</v>
      </c>
      <c r="E4524" s="75">
        <v>69.7666666666667</v>
      </c>
    </row>
    <row r="4525" ht="15.75" customHeight="1">
      <c r="A4525" s="13">
        <v>42172.15625</v>
      </c>
      <c r="B4525" s="75">
        <v>52.8166666666667</v>
      </c>
      <c r="C4525" s="75">
        <v>53.2666666666667</v>
      </c>
      <c r="D4525" s="75">
        <v>66.0</v>
      </c>
      <c r="E4525" s="75">
        <v>69.2666666666667</v>
      </c>
    </row>
    <row r="4526" ht="15.75" customHeight="1">
      <c r="A4526" s="13">
        <v>42172.166666666664</v>
      </c>
      <c r="B4526" s="75">
        <v>53.0</v>
      </c>
      <c r="C4526" s="75">
        <v>53.1707317073171</v>
      </c>
      <c r="D4526" s="75">
        <v>66.0</v>
      </c>
      <c r="E4526" s="75">
        <v>68.8833333333333</v>
      </c>
    </row>
    <row r="4527" ht="15.75" customHeight="1">
      <c r="A4527" s="13">
        <v>42172.177083333336</v>
      </c>
      <c r="B4527" s="75">
        <v>53.0</v>
      </c>
      <c r="C4527" s="75">
        <v>53.5365853658537</v>
      </c>
      <c r="D4527" s="75">
        <v>66.0</v>
      </c>
      <c r="E4527" s="75">
        <v>68.6333333333333</v>
      </c>
    </row>
    <row r="4528" ht="15.75" customHeight="1">
      <c r="A4528" s="13">
        <v>42172.1875</v>
      </c>
      <c r="B4528" s="75">
        <v>53.0</v>
      </c>
      <c r="C4528" s="75">
        <v>53.9024390243902</v>
      </c>
      <c r="D4528" s="75">
        <v>66.0</v>
      </c>
      <c r="E4528" s="75">
        <v>68.3833333333333</v>
      </c>
    </row>
    <row r="4529" ht="15.75" customHeight="1">
      <c r="A4529" s="13">
        <v>42172.197916666664</v>
      </c>
      <c r="B4529" s="75">
        <v>53.0</v>
      </c>
      <c r="C4529" s="75">
        <v>54.5789473684211</v>
      </c>
      <c r="D4529" s="75">
        <v>66.0</v>
      </c>
      <c r="E4529" s="75">
        <v>68.1333333333333</v>
      </c>
    </row>
    <row r="4530" ht="15.75" customHeight="1">
      <c r="A4530" s="13">
        <v>42172.208333333336</v>
      </c>
      <c r="B4530" s="75">
        <v>53.0666666666667</v>
      </c>
      <c r="C4530" s="75">
        <v>55.0</v>
      </c>
      <c r="D4530" s="75">
        <v>65.0666666666667</v>
      </c>
      <c r="E4530" s="75">
        <v>68.35</v>
      </c>
    </row>
    <row r="4531" ht="15.75" customHeight="1">
      <c r="A4531" s="13">
        <v>42172.21875</v>
      </c>
      <c r="B4531" s="75">
        <v>53.3166666666667</v>
      </c>
      <c r="C4531" s="75">
        <v>55.025641025641</v>
      </c>
      <c r="D4531" s="75">
        <v>63.625</v>
      </c>
      <c r="E4531" s="75">
        <v>69.1</v>
      </c>
    </row>
    <row r="4532" ht="15.75" customHeight="1">
      <c r="A4532" s="13">
        <v>42172.229166666664</v>
      </c>
      <c r="B4532" s="75">
        <v>53.5666666666667</v>
      </c>
      <c r="C4532" s="75">
        <v>55.4102564102564</v>
      </c>
      <c r="D4532" s="75">
        <v>64.0</v>
      </c>
      <c r="E4532" s="75">
        <v>69.85</v>
      </c>
    </row>
    <row r="4533" ht="15.75" customHeight="1">
      <c r="A4533" s="13">
        <v>42172.239583333336</v>
      </c>
      <c r="B4533" s="75">
        <v>53.8166666666667</v>
      </c>
      <c r="C4533" s="75">
        <v>55.7948717948718</v>
      </c>
      <c r="D4533" s="75">
        <v>65.0</v>
      </c>
      <c r="E4533" s="75">
        <v>70.6</v>
      </c>
    </row>
    <row r="4534" ht="15.75" customHeight="1">
      <c r="A4534" s="13">
        <v>42172.25</v>
      </c>
      <c r="B4534" s="75">
        <v>54.0689655172414</v>
      </c>
      <c r="C4534" s="75">
        <v>56.25</v>
      </c>
      <c r="D4534" s="75">
        <v>65.0</v>
      </c>
      <c r="E4534" s="75">
        <v>71.5833333333333</v>
      </c>
    </row>
    <row r="4535" ht="15.75" customHeight="1">
      <c r="A4535" s="13">
        <v>42172.260416666664</v>
      </c>
      <c r="B4535" s="75">
        <v>54.3275862068966</v>
      </c>
      <c r="C4535" s="75">
        <v>56.7857142857143</v>
      </c>
      <c r="D4535" s="75">
        <v>65.2222222222222</v>
      </c>
      <c r="E4535" s="75">
        <v>72.8333333333333</v>
      </c>
    </row>
    <row r="4536" ht="15.75" customHeight="1">
      <c r="A4536" s="13">
        <v>42172.270833333336</v>
      </c>
      <c r="B4536" s="75">
        <v>54.5862068965517</v>
      </c>
      <c r="C4536" s="75">
        <v>57.28125</v>
      </c>
      <c r="D4536" s="75">
        <v>66.0</v>
      </c>
      <c r="E4536" s="75">
        <v>74.0833333333333</v>
      </c>
    </row>
    <row r="4537" ht="15.75" customHeight="1">
      <c r="A4537" s="13">
        <v>42172.28125</v>
      </c>
      <c r="B4537" s="75">
        <v>54.8448275862069</v>
      </c>
      <c r="C4537" s="75">
        <v>57.75</v>
      </c>
      <c r="D4537" s="75">
        <v>66.3846153846154</v>
      </c>
      <c r="E4537" s="75">
        <v>75.3333333333333</v>
      </c>
    </row>
    <row r="4538" ht="15.75" customHeight="1">
      <c r="A4538" s="13">
        <v>42172.291666666664</v>
      </c>
      <c r="B4538" s="75">
        <v>55.25</v>
      </c>
      <c r="C4538" s="75">
        <v>58.35</v>
      </c>
      <c r="D4538" s="75">
        <v>67.4666666666667</v>
      </c>
      <c r="E4538" s="75">
        <v>76.35</v>
      </c>
    </row>
    <row r="4539" ht="15.75" customHeight="1">
      <c r="A4539" s="13">
        <v>42172.302083333336</v>
      </c>
      <c r="B4539" s="75">
        <v>56.1875</v>
      </c>
      <c r="C4539" s="75">
        <v>59.1</v>
      </c>
      <c r="D4539" s="75">
        <v>68.4666666666667</v>
      </c>
      <c r="E4539" s="75">
        <v>77.1</v>
      </c>
    </row>
    <row r="4540" ht="15.75" customHeight="1">
      <c r="A4540" s="13">
        <v>42172.3125</v>
      </c>
      <c r="B4540" s="75">
        <v>57.0714285714286</v>
      </c>
      <c r="C4540" s="75">
        <v>59.85</v>
      </c>
      <c r="D4540" s="75">
        <v>69.4666666666667</v>
      </c>
      <c r="E4540" s="75">
        <v>77.85</v>
      </c>
    </row>
    <row r="4541" ht="15.75" customHeight="1">
      <c r="A4541" s="13">
        <v>42172.322916666664</v>
      </c>
      <c r="B4541" s="75">
        <v>57.6071428571429</v>
      </c>
      <c r="C4541" s="75">
        <v>60.6</v>
      </c>
      <c r="D4541" s="75">
        <v>70.4666666666667</v>
      </c>
      <c r="E4541" s="75">
        <v>78.6</v>
      </c>
    </row>
    <row r="4542" ht="15.75" customHeight="1">
      <c r="A4542" s="13">
        <v>42172.333333333336</v>
      </c>
      <c r="B4542" s="75">
        <v>58.1333333333333</v>
      </c>
      <c r="C4542" s="75">
        <v>61.4666666666667</v>
      </c>
      <c r="D4542" s="75">
        <v>71.35</v>
      </c>
      <c r="E4542" s="75">
        <v>79.5833333333333</v>
      </c>
    </row>
    <row r="4543" ht="15.75" customHeight="1">
      <c r="A4543" s="13">
        <v>42172.34375</v>
      </c>
      <c r="B4543" s="75">
        <v>58.6333333333333</v>
      </c>
      <c r="C4543" s="75">
        <v>62.4666666666667</v>
      </c>
      <c r="D4543" s="75">
        <v>72.1</v>
      </c>
      <c r="E4543" s="75">
        <v>80.8333333333333</v>
      </c>
    </row>
    <row r="4544" ht="15.75" customHeight="1">
      <c r="A4544" s="13">
        <v>42172.354166666664</v>
      </c>
      <c r="B4544" s="75">
        <v>59.1333333333333</v>
      </c>
      <c r="C4544" s="75">
        <v>63.4666666666667</v>
      </c>
      <c r="D4544" s="75">
        <v>72.85</v>
      </c>
      <c r="E4544" s="75">
        <v>82.0833333333333</v>
      </c>
    </row>
    <row r="4545" ht="15.75" customHeight="1">
      <c r="A4545" s="13">
        <v>42172.364583333336</v>
      </c>
      <c r="B4545" s="75">
        <v>59.6333333333333</v>
      </c>
      <c r="C4545" s="75">
        <v>64.4666666666667</v>
      </c>
      <c r="D4545" s="75">
        <v>73.6</v>
      </c>
      <c r="E4545" s="75">
        <v>83.3333333333333</v>
      </c>
    </row>
    <row r="4546" ht="15.75" customHeight="1">
      <c r="A4546" s="13">
        <v>42172.375</v>
      </c>
      <c r="B4546" s="75">
        <v>60.2</v>
      </c>
      <c r="C4546" s="75">
        <v>65.4666666666667</v>
      </c>
      <c r="D4546" s="75">
        <v>74.0</v>
      </c>
      <c r="E4546" s="75">
        <v>84.35</v>
      </c>
    </row>
    <row r="4547" ht="15.75" customHeight="1">
      <c r="A4547" s="13">
        <v>42172.385416666664</v>
      </c>
      <c r="B4547" s="75">
        <v>60.95</v>
      </c>
      <c r="C4547" s="75">
        <v>66.4666666666667</v>
      </c>
      <c r="D4547" s="75">
        <v>74.3829787234042</v>
      </c>
      <c r="E4547" s="75">
        <v>85.1</v>
      </c>
    </row>
    <row r="4548" ht="15.75" customHeight="1">
      <c r="A4548" s="13">
        <v>42172.395833333336</v>
      </c>
      <c r="B4548" s="75">
        <v>61.7</v>
      </c>
      <c r="C4548" s="75">
        <v>67.4666666666667</v>
      </c>
      <c r="D4548" s="75">
        <v>75.0212765957447</v>
      </c>
      <c r="E4548" s="75">
        <v>85.85</v>
      </c>
    </row>
    <row r="4549" ht="15.75" customHeight="1">
      <c r="A4549" s="13">
        <v>42172.40625</v>
      </c>
      <c r="B4549" s="75">
        <v>62.45</v>
      </c>
      <c r="C4549" s="75">
        <v>68.4666666666667</v>
      </c>
      <c r="D4549" s="75">
        <v>75.6595744680851</v>
      </c>
      <c r="E4549" s="75">
        <v>86.6</v>
      </c>
    </row>
    <row r="4550" ht="15.75" customHeight="1">
      <c r="A4550" s="13">
        <v>42172.416666666664</v>
      </c>
      <c r="B4550" s="75">
        <v>63.1333333333333</v>
      </c>
      <c r="C4550" s="75">
        <v>69.5833333333333</v>
      </c>
      <c r="D4550" s="75">
        <v>76.304347826087</v>
      </c>
      <c r="E4550" s="75">
        <v>87.5833333333333</v>
      </c>
    </row>
    <row r="4551" ht="15.75" customHeight="1">
      <c r="A4551" s="13">
        <v>42172.427083333336</v>
      </c>
      <c r="B4551" s="75">
        <v>63.6333333333333</v>
      </c>
      <c r="C4551" s="75">
        <v>70.8333333333333</v>
      </c>
      <c r="D4551" s="75">
        <v>76.9565217391304</v>
      </c>
      <c r="E4551" s="75">
        <v>88.8333333333333</v>
      </c>
    </row>
    <row r="4552" ht="15.75" customHeight="1">
      <c r="A4552" s="13">
        <v>42172.4375</v>
      </c>
      <c r="B4552" s="75">
        <v>64.1333333333333</v>
      </c>
      <c r="C4552" s="75">
        <v>72.0833333333333</v>
      </c>
      <c r="D4552" s="75">
        <v>77.6086956521739</v>
      </c>
      <c r="E4552" s="75">
        <v>90.0833333333333</v>
      </c>
    </row>
    <row r="4553" ht="15.75" customHeight="1">
      <c r="A4553" s="13">
        <v>42172.447916666664</v>
      </c>
      <c r="B4553" s="75">
        <v>64.6333333333333</v>
      </c>
      <c r="C4553" s="75">
        <v>73.3333333333333</v>
      </c>
      <c r="D4553" s="75">
        <v>78.8571428571429</v>
      </c>
      <c r="E4553" s="75">
        <v>91.3333333333333</v>
      </c>
    </row>
    <row r="4554" ht="15.75" customHeight="1">
      <c r="A4554" s="13">
        <v>42172.458333333336</v>
      </c>
      <c r="B4554" s="75">
        <v>65.0689655172414</v>
      </c>
      <c r="C4554" s="75">
        <v>74.35</v>
      </c>
      <c r="D4554" s="75">
        <v>80.1166666666667</v>
      </c>
      <c r="E4554" s="75">
        <v>92.2333333333333</v>
      </c>
    </row>
    <row r="4555" ht="15.75" customHeight="1">
      <c r="A4555" s="13">
        <v>42172.46875</v>
      </c>
      <c r="B4555" s="75">
        <v>65.3275862068966</v>
      </c>
      <c r="C4555" s="75">
        <v>75.1</v>
      </c>
      <c r="D4555" s="75">
        <v>80.3666666666667</v>
      </c>
      <c r="E4555" s="75">
        <v>92.7333333333333</v>
      </c>
    </row>
    <row r="4556" ht="15.75" customHeight="1">
      <c r="A4556" s="13">
        <v>42172.479166666664</v>
      </c>
      <c r="B4556" s="75">
        <v>65.5862068965517</v>
      </c>
      <c r="C4556" s="75">
        <v>75.85</v>
      </c>
      <c r="D4556" s="75">
        <v>80.6166666666667</v>
      </c>
      <c r="E4556" s="75">
        <v>93.2333333333333</v>
      </c>
    </row>
    <row r="4557" ht="15.75" customHeight="1">
      <c r="A4557" s="13">
        <v>42172.489583333336</v>
      </c>
      <c r="B4557" s="75">
        <v>65.8448275862069</v>
      </c>
      <c r="C4557" s="75">
        <v>76.6</v>
      </c>
      <c r="D4557" s="75">
        <v>80.8666666666667</v>
      </c>
      <c r="E4557" s="75">
        <v>93.7333333333333</v>
      </c>
    </row>
    <row r="4558" ht="15.75" customHeight="1">
      <c r="A4558" s="13">
        <v>42172.5</v>
      </c>
      <c r="B4558" s="75">
        <v>65.9333333333333</v>
      </c>
      <c r="C4558" s="75">
        <v>77.1166666666667</v>
      </c>
      <c r="D4558" s="75">
        <v>81.2333333333333</v>
      </c>
      <c r="E4558" s="75">
        <v>94.35</v>
      </c>
    </row>
    <row r="4559" ht="15.75" customHeight="1">
      <c r="A4559" s="13">
        <v>42172.510416666664</v>
      </c>
      <c r="B4559" s="75">
        <v>65.6833333333333</v>
      </c>
      <c r="C4559" s="75">
        <v>77.3666666666667</v>
      </c>
      <c r="D4559" s="75">
        <v>81.7333333333333</v>
      </c>
      <c r="E4559" s="75">
        <v>95.1</v>
      </c>
    </row>
    <row r="4560" ht="15.75" customHeight="1">
      <c r="A4560" s="13">
        <v>42172.520833333336</v>
      </c>
      <c r="B4560" s="75">
        <v>65.4333333333333</v>
      </c>
      <c r="C4560" s="75">
        <v>77.6166666666667</v>
      </c>
      <c r="D4560" s="75">
        <v>82.2333333333333</v>
      </c>
      <c r="E4560" s="75">
        <v>95.85</v>
      </c>
    </row>
    <row r="4561" ht="15.75" customHeight="1">
      <c r="A4561" s="13">
        <v>42172.53125</v>
      </c>
      <c r="B4561" s="75">
        <v>65.1833333333333</v>
      </c>
      <c r="C4561" s="75">
        <v>77.8666666666667</v>
      </c>
      <c r="D4561" s="75">
        <v>82.7333333333333</v>
      </c>
      <c r="E4561" s="75">
        <v>96.6</v>
      </c>
    </row>
    <row r="4562" ht="15.75" customHeight="1">
      <c r="A4562" s="13">
        <v>42172.541666666664</v>
      </c>
      <c r="B4562" s="75">
        <v>64.5</v>
      </c>
      <c r="C4562" s="75">
        <v>77.8833333333333</v>
      </c>
      <c r="D4562" s="75">
        <v>83.1166666666667</v>
      </c>
      <c r="E4562" s="75">
        <v>97.1166666666667</v>
      </c>
    </row>
    <row r="4563" ht="15.75" customHeight="1">
      <c r="A4563" s="13">
        <v>42172.552083333336</v>
      </c>
      <c r="B4563" s="75">
        <v>64.0</v>
      </c>
      <c r="C4563" s="75">
        <v>77.6333333333333</v>
      </c>
      <c r="D4563" s="75">
        <v>83.3666666666667</v>
      </c>
      <c r="E4563" s="75">
        <v>97.3666666666667</v>
      </c>
    </row>
    <row r="4564" ht="15.75" customHeight="1">
      <c r="A4564" s="13">
        <v>42172.5625</v>
      </c>
      <c r="B4564" s="75">
        <v>64.0</v>
      </c>
      <c r="C4564" s="75">
        <v>77.3833333333333</v>
      </c>
      <c r="D4564" s="75">
        <v>83.6166666666667</v>
      </c>
      <c r="E4564" s="75">
        <v>97.6166666666667</v>
      </c>
    </row>
    <row r="4565" ht="15.75" customHeight="1">
      <c r="A4565" s="13">
        <v>42172.572916666664</v>
      </c>
      <c r="B4565" s="75">
        <v>64.0</v>
      </c>
      <c r="C4565" s="75">
        <v>77.1333333333333</v>
      </c>
      <c r="D4565" s="75">
        <v>83.8666666666667</v>
      </c>
      <c r="E4565" s="75">
        <v>97.8666666666667</v>
      </c>
    </row>
    <row r="4566" ht="15.75" customHeight="1">
      <c r="A4566" s="13">
        <v>42172.583333333336</v>
      </c>
      <c r="B4566" s="75">
        <v>63.8666666666667</v>
      </c>
      <c r="C4566" s="75">
        <v>77.2333333333333</v>
      </c>
      <c r="D4566" s="75">
        <v>84.2333333333333</v>
      </c>
      <c r="E4566" s="75">
        <v>98.2333333333333</v>
      </c>
    </row>
    <row r="4567" ht="15.75" customHeight="1">
      <c r="A4567" s="13">
        <v>42172.59375</v>
      </c>
      <c r="B4567" s="75">
        <v>63.3666666666667</v>
      </c>
      <c r="C4567" s="75">
        <v>77.7333333333333</v>
      </c>
      <c r="D4567" s="75">
        <v>84.7333333333333</v>
      </c>
      <c r="E4567" s="75">
        <v>98.7333333333333</v>
      </c>
    </row>
    <row r="4568" ht="15.75" customHeight="1">
      <c r="A4568" s="13">
        <v>42172.604166666664</v>
      </c>
      <c r="B4568" s="75">
        <v>62.8666666666667</v>
      </c>
      <c r="C4568" s="75">
        <v>78.2333333333333</v>
      </c>
      <c r="D4568" s="75">
        <v>85.2333333333333</v>
      </c>
      <c r="E4568" s="75">
        <v>99.2333333333333</v>
      </c>
    </row>
    <row r="4569" ht="15.75" customHeight="1">
      <c r="A4569" s="13">
        <v>42172.614583333336</v>
      </c>
      <c r="B4569" s="75">
        <v>62.3666666666667</v>
      </c>
      <c r="C4569" s="75">
        <v>78.7333333333333</v>
      </c>
      <c r="D4569" s="75">
        <v>85.7333333333333</v>
      </c>
      <c r="E4569" s="75">
        <v>99.7333333333333</v>
      </c>
    </row>
    <row r="4570" ht="15.75" customHeight="1">
      <c r="A4570" s="13">
        <v>42172.625</v>
      </c>
      <c r="B4570" s="75">
        <v>62.0</v>
      </c>
      <c r="C4570" s="75">
        <v>78.5333333333333</v>
      </c>
      <c r="D4570" s="75">
        <v>86.1166666666667</v>
      </c>
      <c r="E4570" s="75">
        <v>100.116666666667</v>
      </c>
    </row>
    <row r="4571" ht="15.75" customHeight="1">
      <c r="A4571" s="13">
        <v>42172.635416666664</v>
      </c>
      <c r="B4571" s="75">
        <v>62.0</v>
      </c>
      <c r="C4571" s="75">
        <v>77.5333333333333</v>
      </c>
      <c r="D4571" s="75">
        <v>86.3666666666667</v>
      </c>
      <c r="E4571" s="75">
        <v>100.366666666667</v>
      </c>
    </row>
    <row r="4572" ht="15.75" customHeight="1">
      <c r="A4572" s="13">
        <v>42172.645833333336</v>
      </c>
      <c r="B4572" s="75">
        <v>62.0</v>
      </c>
      <c r="C4572" s="75">
        <v>76.5333333333333</v>
      </c>
      <c r="D4572" s="75">
        <v>86.6166666666667</v>
      </c>
      <c r="E4572" s="75">
        <v>100.616666666667</v>
      </c>
    </row>
    <row r="4573" ht="15.75" customHeight="1">
      <c r="A4573" s="13">
        <v>42172.65625</v>
      </c>
      <c r="B4573" s="75">
        <v>62.0</v>
      </c>
      <c r="C4573" s="75">
        <v>75.5333333333333</v>
      </c>
      <c r="D4573" s="75">
        <v>86.8666666666667</v>
      </c>
      <c r="E4573" s="75">
        <v>100.866666666667</v>
      </c>
    </row>
    <row r="4574" ht="15.75" customHeight="1">
      <c r="A4574" s="13">
        <v>42172.666666666664</v>
      </c>
      <c r="B4574" s="75">
        <v>61.8666666666667</v>
      </c>
      <c r="C4574" s="75">
        <v>74.8833333333333</v>
      </c>
      <c r="D4574" s="75">
        <v>87.1166666666667</v>
      </c>
      <c r="E4574" s="75">
        <v>101.116666666667</v>
      </c>
    </row>
    <row r="4575" ht="15.75" customHeight="1">
      <c r="A4575" s="13">
        <v>42172.677083333336</v>
      </c>
      <c r="B4575" s="75">
        <v>61.3666666666667</v>
      </c>
      <c r="C4575" s="75">
        <v>74.6333333333333</v>
      </c>
      <c r="D4575" s="75">
        <v>87.3666666666667</v>
      </c>
      <c r="E4575" s="75">
        <v>101.366666666667</v>
      </c>
    </row>
    <row r="4576" ht="15.75" customHeight="1">
      <c r="A4576" s="13">
        <v>42172.6875</v>
      </c>
      <c r="B4576" s="75">
        <v>60.8666666666667</v>
      </c>
      <c r="C4576" s="75">
        <v>74.3833333333333</v>
      </c>
      <c r="D4576" s="75">
        <v>87.6166666666667</v>
      </c>
      <c r="E4576" s="75">
        <v>101.616666666667</v>
      </c>
    </row>
    <row r="4577" ht="15.75" customHeight="1">
      <c r="A4577" s="13">
        <v>42172.697916666664</v>
      </c>
      <c r="B4577" s="75">
        <v>60.3666666666667</v>
      </c>
      <c r="C4577" s="75">
        <v>74.1333333333333</v>
      </c>
      <c r="D4577" s="75">
        <v>87.8666666666667</v>
      </c>
      <c r="E4577" s="75">
        <v>101.866666666667</v>
      </c>
    </row>
    <row r="4578" ht="15.75" customHeight="1">
      <c r="A4578" s="13">
        <v>42172.708333333336</v>
      </c>
      <c r="B4578" s="75">
        <v>59.8666666666667</v>
      </c>
      <c r="C4578" s="75">
        <v>73.65</v>
      </c>
      <c r="D4578" s="75">
        <v>87.8833333333333</v>
      </c>
      <c r="E4578" s="75">
        <v>101.65</v>
      </c>
    </row>
    <row r="4579" ht="15.75" customHeight="1">
      <c r="A4579" s="13">
        <v>42172.71875</v>
      </c>
      <c r="B4579" s="75">
        <v>59.3666666666667</v>
      </c>
      <c r="C4579" s="75">
        <v>72.9</v>
      </c>
      <c r="D4579" s="75">
        <v>87.6333333333333</v>
      </c>
      <c r="E4579" s="75">
        <v>100.9</v>
      </c>
    </row>
    <row r="4580" ht="15.75" customHeight="1">
      <c r="A4580" s="13">
        <v>42172.729166666664</v>
      </c>
      <c r="B4580" s="75">
        <v>58.8666666666667</v>
      </c>
      <c r="C4580" s="75">
        <v>72.15</v>
      </c>
      <c r="D4580" s="75">
        <v>87.3833333333333</v>
      </c>
      <c r="E4580" s="75">
        <v>100.15</v>
      </c>
    </row>
    <row r="4581" ht="15.75" customHeight="1">
      <c r="A4581" s="13">
        <v>42172.739583333336</v>
      </c>
      <c r="B4581" s="75">
        <v>58.3666666666667</v>
      </c>
      <c r="C4581" s="75">
        <v>71.4</v>
      </c>
      <c r="D4581" s="75">
        <v>87.1333333333333</v>
      </c>
      <c r="E4581" s="75">
        <v>99.4</v>
      </c>
    </row>
    <row r="4582" ht="15.75" customHeight="1">
      <c r="A4582" s="13">
        <v>42172.75</v>
      </c>
      <c r="B4582" s="75">
        <v>57.9333333333333</v>
      </c>
      <c r="C4582" s="75">
        <v>70.5333333333333</v>
      </c>
      <c r="D4582" s="75">
        <v>87.0</v>
      </c>
      <c r="E4582" s="75">
        <v>98.5333333333333</v>
      </c>
    </row>
    <row r="4583" ht="15.75" customHeight="1">
      <c r="A4583" s="13">
        <v>42172.760416666664</v>
      </c>
      <c r="B4583" s="75">
        <v>57.6833333333333</v>
      </c>
      <c r="C4583" s="75">
        <v>69.5333333333333</v>
      </c>
      <c r="D4583" s="75">
        <v>87.0</v>
      </c>
      <c r="E4583" s="75">
        <v>97.5333333333333</v>
      </c>
    </row>
    <row r="4584" ht="15.75" customHeight="1">
      <c r="A4584" s="13">
        <v>42172.770833333336</v>
      </c>
      <c r="B4584" s="75">
        <v>57.4333333333333</v>
      </c>
      <c r="C4584" s="75">
        <v>68.5333333333333</v>
      </c>
      <c r="D4584" s="75">
        <v>87.0</v>
      </c>
      <c r="E4584" s="75">
        <v>96.5333333333333</v>
      </c>
    </row>
    <row r="4585" ht="15.75" customHeight="1">
      <c r="A4585" s="13">
        <v>42172.78125</v>
      </c>
      <c r="B4585" s="75">
        <v>57.1833333333333</v>
      </c>
      <c r="C4585" s="75">
        <v>67.5333333333333</v>
      </c>
      <c r="D4585" s="75">
        <v>87.0</v>
      </c>
      <c r="E4585" s="75">
        <v>95.5333333333333</v>
      </c>
    </row>
    <row r="4586" ht="15.75" customHeight="1">
      <c r="A4586" s="13">
        <v>42172.791666666664</v>
      </c>
      <c r="B4586" s="75">
        <v>56.9333333333333</v>
      </c>
      <c r="C4586" s="75">
        <v>66.5333333333333</v>
      </c>
      <c r="D4586" s="75">
        <v>86.5333333333333</v>
      </c>
      <c r="E4586" s="75">
        <v>94.4166666666667</v>
      </c>
    </row>
    <row r="4587" ht="15.75" customHeight="1">
      <c r="A4587" s="13">
        <v>42172.802083333336</v>
      </c>
      <c r="B4587" s="75">
        <v>56.6833333333333</v>
      </c>
      <c r="C4587" s="75">
        <v>65.5333333333333</v>
      </c>
      <c r="D4587" s="75">
        <v>85.5333333333333</v>
      </c>
      <c r="E4587" s="75">
        <v>93.1666666666667</v>
      </c>
    </row>
    <row r="4588" ht="15.75" customHeight="1">
      <c r="A4588" s="13">
        <v>42172.8125</v>
      </c>
      <c r="B4588" s="75">
        <v>56.4333333333333</v>
      </c>
      <c r="C4588" s="75">
        <v>64.5333333333333</v>
      </c>
      <c r="D4588" s="75">
        <v>84.5333333333333</v>
      </c>
      <c r="E4588" s="75">
        <v>91.9166666666667</v>
      </c>
    </row>
    <row r="4589" ht="15.75" customHeight="1">
      <c r="A4589" s="13">
        <v>42172.822916666664</v>
      </c>
      <c r="B4589" s="75">
        <v>56.1833333333333</v>
      </c>
      <c r="C4589" s="75">
        <v>63.5333333333333</v>
      </c>
      <c r="D4589" s="75">
        <v>83.5333333333333</v>
      </c>
      <c r="E4589" s="75">
        <v>90.6666666666667</v>
      </c>
    </row>
    <row r="4590" ht="15.75" customHeight="1">
      <c r="A4590" s="13">
        <v>42172.833333333336</v>
      </c>
      <c r="B4590" s="75">
        <v>56.0</v>
      </c>
      <c r="C4590" s="75">
        <v>62.65</v>
      </c>
      <c r="D4590" s="75">
        <v>82.4166666666667</v>
      </c>
      <c r="E4590" s="75">
        <v>89.7666666666667</v>
      </c>
    </row>
    <row r="4591" ht="15.75" customHeight="1">
      <c r="A4591" s="13">
        <v>42172.84375</v>
      </c>
      <c r="B4591" s="75">
        <v>56.0</v>
      </c>
      <c r="C4591" s="75">
        <v>61.9</v>
      </c>
      <c r="D4591" s="75">
        <v>81.1666666666667</v>
      </c>
      <c r="E4591" s="75">
        <v>89.2666666666667</v>
      </c>
    </row>
    <row r="4592" ht="15.75" customHeight="1">
      <c r="A4592" s="13">
        <v>42172.854166666664</v>
      </c>
      <c r="B4592" s="75">
        <v>56.0</v>
      </c>
      <c r="C4592" s="75">
        <v>61.15</v>
      </c>
      <c r="D4592" s="75">
        <v>79.9166666666667</v>
      </c>
      <c r="E4592" s="75">
        <v>88.7666666666667</v>
      </c>
    </row>
    <row r="4593" ht="15.75" customHeight="1">
      <c r="A4593" s="13">
        <v>42172.864583333336</v>
      </c>
      <c r="B4593" s="75">
        <v>56.0</v>
      </c>
      <c r="C4593" s="75">
        <v>60.4</v>
      </c>
      <c r="D4593" s="75">
        <v>78.6666666666667</v>
      </c>
      <c r="E4593" s="75">
        <v>88.2666666666667</v>
      </c>
    </row>
    <row r="4594" ht="15.75" customHeight="1">
      <c r="A4594" s="13">
        <v>42172.875</v>
      </c>
      <c r="B4594" s="75">
        <v>56.0</v>
      </c>
      <c r="C4594" s="75">
        <v>60.0</v>
      </c>
      <c r="D4594" s="75">
        <v>78.0</v>
      </c>
      <c r="E4594" s="75">
        <v>87.5333333333333</v>
      </c>
    </row>
    <row r="4595" ht="15.75" customHeight="1">
      <c r="A4595" s="13">
        <v>42172.885416666664</v>
      </c>
      <c r="B4595" s="75">
        <v>56.0</v>
      </c>
      <c r="C4595" s="75">
        <v>60.0</v>
      </c>
      <c r="D4595" s="75">
        <v>78.0</v>
      </c>
      <c r="E4595" s="75">
        <v>86.5333333333333</v>
      </c>
    </row>
    <row r="4596" ht="15.75" customHeight="1">
      <c r="A4596" s="13">
        <v>42172.895833333336</v>
      </c>
      <c r="B4596" s="75">
        <v>56.0</v>
      </c>
      <c r="C4596" s="75">
        <v>60.0</v>
      </c>
      <c r="D4596" s="75">
        <v>78.0</v>
      </c>
      <c r="E4596" s="75">
        <v>85.5333333333333</v>
      </c>
    </row>
    <row r="4597" ht="15.75" customHeight="1">
      <c r="A4597" s="13">
        <v>42172.90625</v>
      </c>
      <c r="B4597" s="75">
        <v>56.0</v>
      </c>
      <c r="C4597" s="75">
        <v>60.0</v>
      </c>
      <c r="D4597" s="75">
        <v>78.0</v>
      </c>
      <c r="E4597" s="75">
        <v>84.5333333333333</v>
      </c>
    </row>
    <row r="4598" ht="15.75" customHeight="1">
      <c r="A4598" s="13">
        <v>42172.916666666664</v>
      </c>
      <c r="B4598" s="75">
        <v>55.9333333333333</v>
      </c>
      <c r="C4598" s="75">
        <v>59.7666666666667</v>
      </c>
      <c r="D4598" s="75">
        <v>77.65</v>
      </c>
      <c r="E4598" s="75">
        <v>83.65</v>
      </c>
    </row>
    <row r="4599" ht="15.75" customHeight="1">
      <c r="A4599" s="13">
        <v>42172.927083333336</v>
      </c>
      <c r="B4599" s="75">
        <v>55.6833333333333</v>
      </c>
      <c r="C4599" s="75">
        <v>59.2666666666667</v>
      </c>
      <c r="D4599" s="75">
        <v>76.9</v>
      </c>
      <c r="E4599" s="75">
        <v>82.9</v>
      </c>
    </row>
    <row r="4600" ht="15.75" customHeight="1">
      <c r="A4600" s="13">
        <v>42172.9375</v>
      </c>
      <c r="B4600" s="75">
        <v>55.4333333333333</v>
      </c>
      <c r="C4600" s="75">
        <v>58.7666666666667</v>
      </c>
      <c r="D4600" s="75">
        <v>76.15</v>
      </c>
      <c r="E4600" s="75">
        <v>82.15</v>
      </c>
    </row>
    <row r="4601" ht="15.75" customHeight="1">
      <c r="A4601" s="13">
        <v>42172.947916666664</v>
      </c>
      <c r="B4601" s="75">
        <v>55.1833333333333</v>
      </c>
      <c r="C4601" s="75">
        <v>58.2666666666667</v>
      </c>
      <c r="D4601" s="75">
        <v>75.4</v>
      </c>
      <c r="E4601" s="75">
        <v>81.4</v>
      </c>
    </row>
    <row r="4602" ht="15.75" customHeight="1">
      <c r="A4602" s="13">
        <v>42172.958333333336</v>
      </c>
      <c r="B4602" s="75">
        <v>54.9333333333333</v>
      </c>
      <c r="C4602" s="75">
        <v>57.7666666666667</v>
      </c>
      <c r="D4602" s="75">
        <v>75.0</v>
      </c>
      <c r="E4602" s="75">
        <v>80.8833333333333</v>
      </c>
    </row>
    <row r="4603" ht="15.75" customHeight="1">
      <c r="A4603" s="13">
        <v>42172.96875</v>
      </c>
      <c r="B4603" s="75">
        <v>54.6833333333333</v>
      </c>
      <c r="C4603" s="75">
        <v>57.2666666666667</v>
      </c>
      <c r="D4603" s="75">
        <v>75.0</v>
      </c>
      <c r="E4603" s="75">
        <v>80.6333333333333</v>
      </c>
    </row>
    <row r="4604" ht="15.75" customHeight="1">
      <c r="A4604" s="13">
        <v>42172.979166666664</v>
      </c>
      <c r="B4604" s="75">
        <v>54.4333333333333</v>
      </c>
      <c r="C4604" s="75">
        <v>56.7666666666667</v>
      </c>
      <c r="D4604" s="75">
        <v>75.0</v>
      </c>
      <c r="E4604" s="75">
        <v>80.3833333333333</v>
      </c>
    </row>
    <row r="4605" ht="15.75" customHeight="1">
      <c r="A4605" s="13">
        <v>42172.989583333336</v>
      </c>
      <c r="B4605" s="75">
        <v>54.1833333333333</v>
      </c>
      <c r="C4605" s="75">
        <v>56.2666666666667</v>
      </c>
      <c r="D4605" s="75">
        <v>75.0</v>
      </c>
      <c r="E4605" s="75">
        <v>80.1333333333333</v>
      </c>
    </row>
    <row r="4606" ht="15.75" customHeight="1">
      <c r="A4606" s="13">
        <v>42173.0</v>
      </c>
      <c r="B4606" s="75">
        <v>54.0</v>
      </c>
      <c r="C4606" s="75">
        <v>56.1166666666667</v>
      </c>
      <c r="D4606" s="75">
        <v>74.7666666666667</v>
      </c>
      <c r="E4606" s="75">
        <v>79.4166666666667</v>
      </c>
    </row>
    <row r="4607" ht="15.75" customHeight="1">
      <c r="A4607" s="13">
        <v>42173.010416666664</v>
      </c>
      <c r="B4607" s="75">
        <v>54.0</v>
      </c>
      <c r="C4607" s="75">
        <v>56.3666666666667</v>
      </c>
      <c r="D4607" s="75">
        <v>74.2666666666667</v>
      </c>
      <c r="E4607" s="75">
        <v>78.1666666666667</v>
      </c>
    </row>
    <row r="4608" ht="15.75" customHeight="1">
      <c r="A4608" s="13">
        <v>42173.020833333336</v>
      </c>
      <c r="B4608" s="75">
        <v>54.0</v>
      </c>
      <c r="C4608" s="75">
        <v>56.6166666666667</v>
      </c>
      <c r="D4608" s="75">
        <v>73.7666666666667</v>
      </c>
      <c r="E4608" s="75">
        <v>76.9166666666667</v>
      </c>
    </row>
    <row r="4609" ht="15.75" customHeight="1">
      <c r="A4609" s="13">
        <v>42173.03125</v>
      </c>
      <c r="B4609" s="75">
        <v>54.0</v>
      </c>
      <c r="C4609" s="75">
        <v>56.8666666666667</v>
      </c>
      <c r="D4609" s="75">
        <v>73.2666666666667</v>
      </c>
      <c r="E4609" s="75">
        <v>75.6666666666667</v>
      </c>
    </row>
    <row r="4610" ht="15.75" customHeight="1">
      <c r="A4610" s="13">
        <v>42173.041666666664</v>
      </c>
      <c r="B4610" s="75">
        <v>54.0</v>
      </c>
      <c r="C4610" s="75">
        <v>57.1166666666667</v>
      </c>
      <c r="D4610" s="75">
        <v>72.8833333333333</v>
      </c>
      <c r="E4610" s="75">
        <v>74.65</v>
      </c>
    </row>
    <row r="4611" ht="15.75" customHeight="1">
      <c r="A4611" s="13">
        <v>42173.052083333336</v>
      </c>
      <c r="B4611" s="75">
        <v>54.0</v>
      </c>
      <c r="C4611" s="75">
        <v>57.3666666666667</v>
      </c>
      <c r="D4611" s="75">
        <v>72.6333333333333</v>
      </c>
      <c r="E4611" s="75">
        <v>73.9</v>
      </c>
    </row>
    <row r="4612" ht="15.75" customHeight="1">
      <c r="A4612" s="13">
        <v>42173.0625</v>
      </c>
      <c r="B4612" s="75">
        <v>54.0</v>
      </c>
      <c r="C4612" s="75">
        <v>57.6166666666667</v>
      </c>
      <c r="D4612" s="75">
        <v>72.3833333333333</v>
      </c>
      <c r="E4612" s="75">
        <v>73.15</v>
      </c>
    </row>
    <row r="4613" ht="15.75" customHeight="1">
      <c r="A4613" s="13">
        <v>42173.072916666664</v>
      </c>
      <c r="B4613" s="75">
        <v>54.0</v>
      </c>
      <c r="C4613" s="75">
        <v>57.8666666666667</v>
      </c>
      <c r="D4613" s="75">
        <v>72.1333333333333</v>
      </c>
      <c r="E4613" s="75">
        <v>72.4</v>
      </c>
    </row>
    <row r="4614" ht="15.75" customHeight="1">
      <c r="A4614" s="13">
        <v>42173.083333333336</v>
      </c>
      <c r="B4614" s="75">
        <v>54.0</v>
      </c>
      <c r="C4614" s="75">
        <v>57.65</v>
      </c>
      <c r="D4614" s="75">
        <v>71.7666666666667</v>
      </c>
      <c r="E4614" s="75">
        <v>72.2333333333333</v>
      </c>
    </row>
    <row r="4615" ht="15.75" customHeight="1">
      <c r="A4615" s="13">
        <v>42173.09375</v>
      </c>
      <c r="B4615" s="75">
        <v>54.0</v>
      </c>
      <c r="C4615" s="75">
        <v>56.9</v>
      </c>
      <c r="D4615" s="75">
        <v>71.2666666666667</v>
      </c>
      <c r="E4615" s="75">
        <v>72.7333333333333</v>
      </c>
    </row>
    <row r="4616" ht="15.75" customHeight="1">
      <c r="A4616" s="13">
        <v>42173.104166666664</v>
      </c>
      <c r="B4616" s="75">
        <v>54.0</v>
      </c>
      <c r="C4616" s="75">
        <v>56.15</v>
      </c>
      <c r="D4616" s="75">
        <v>70.7666666666667</v>
      </c>
      <c r="E4616" s="75">
        <v>73.2333333333333</v>
      </c>
    </row>
    <row r="4617" ht="15.75" customHeight="1">
      <c r="A4617" s="13">
        <v>42173.114583333336</v>
      </c>
      <c r="B4617" s="75">
        <v>54.0</v>
      </c>
      <c r="C4617" s="75">
        <v>55.4</v>
      </c>
      <c r="D4617" s="75">
        <v>70.2666666666667</v>
      </c>
      <c r="E4617" s="75">
        <v>73.7333333333333</v>
      </c>
    </row>
    <row r="4618" ht="15.75" customHeight="1">
      <c r="A4618" s="13">
        <v>42173.125</v>
      </c>
      <c r="B4618" s="75">
        <v>53.9333333333333</v>
      </c>
      <c r="C4618" s="75">
        <v>55.1166666666667</v>
      </c>
      <c r="D4618" s="75">
        <v>70.0</v>
      </c>
      <c r="E4618" s="75">
        <v>73.65</v>
      </c>
    </row>
    <row r="4619" ht="15.75" customHeight="1">
      <c r="A4619" s="13">
        <v>42173.135416666664</v>
      </c>
      <c r="B4619" s="75">
        <v>53.6833333333333</v>
      </c>
      <c r="C4619" s="75">
        <v>55.3666666666667</v>
      </c>
      <c r="D4619" s="75">
        <v>70.0</v>
      </c>
      <c r="E4619" s="75">
        <v>72.9</v>
      </c>
    </row>
    <row r="4620" ht="15.75" customHeight="1">
      <c r="A4620" s="13">
        <v>42173.145833333336</v>
      </c>
      <c r="B4620" s="75">
        <v>53.4333333333333</v>
      </c>
      <c r="C4620" s="75">
        <v>55.6166666666667</v>
      </c>
      <c r="D4620" s="75">
        <v>70.0</v>
      </c>
      <c r="E4620" s="75">
        <v>72.15</v>
      </c>
    </row>
    <row r="4621" ht="15.75" customHeight="1">
      <c r="A4621" s="13">
        <v>42173.15625</v>
      </c>
      <c r="B4621" s="75">
        <v>53.1833333333333</v>
      </c>
      <c r="C4621" s="75">
        <v>55.8666666666667</v>
      </c>
      <c r="D4621" s="75">
        <v>70.0</v>
      </c>
      <c r="E4621" s="75">
        <v>71.4</v>
      </c>
    </row>
    <row r="4622" ht="15.75" customHeight="1">
      <c r="A4622" s="13">
        <v>42173.166666666664</v>
      </c>
      <c r="B4622" s="75">
        <v>53.0</v>
      </c>
      <c r="C4622" s="75">
        <v>55.8205128205128</v>
      </c>
      <c r="D4622" s="75">
        <v>69.8833333333333</v>
      </c>
      <c r="E4622" s="75">
        <v>70.8833333333333</v>
      </c>
    </row>
    <row r="4623" ht="15.75" customHeight="1">
      <c r="A4623" s="13">
        <v>42173.177083333336</v>
      </c>
      <c r="B4623" s="75">
        <v>53.0</v>
      </c>
      <c r="C4623" s="75">
        <v>55.4358974358974</v>
      </c>
      <c r="D4623" s="75">
        <v>69.6333333333333</v>
      </c>
      <c r="E4623" s="75">
        <v>70.6333333333333</v>
      </c>
    </row>
    <row r="4624" ht="15.75" customHeight="1">
      <c r="A4624" s="13">
        <v>42173.1875</v>
      </c>
      <c r="B4624" s="75">
        <v>53.0</v>
      </c>
      <c r="C4624" s="75">
        <v>55.0512820512821</v>
      </c>
      <c r="D4624" s="75">
        <v>69.3833333333333</v>
      </c>
      <c r="E4624" s="75">
        <v>70.3833333333333</v>
      </c>
    </row>
    <row r="4625" ht="15.75" customHeight="1">
      <c r="A4625" s="13">
        <v>42173.197916666664</v>
      </c>
      <c r="B4625" s="75">
        <v>53.0</v>
      </c>
      <c r="C4625" s="75">
        <v>54.3809523809524</v>
      </c>
      <c r="D4625" s="75">
        <v>69.1333333333333</v>
      </c>
      <c r="E4625" s="75">
        <v>70.1333333333333</v>
      </c>
    </row>
    <row r="4626" ht="15.75" customHeight="1">
      <c r="A4626" s="13">
        <v>42173.208333333336</v>
      </c>
      <c r="B4626" s="75">
        <v>53.1333333333333</v>
      </c>
      <c r="C4626" s="75">
        <v>54.35</v>
      </c>
      <c r="D4626" s="75">
        <v>68.8833333333333</v>
      </c>
      <c r="E4626" s="75">
        <v>70.4666666666667</v>
      </c>
    </row>
    <row r="4627" ht="15.75" customHeight="1">
      <c r="A4627" s="13">
        <v>42173.21875</v>
      </c>
      <c r="B4627" s="75">
        <v>53.6333333333333</v>
      </c>
      <c r="C4627" s="75">
        <v>55.1</v>
      </c>
      <c r="D4627" s="75">
        <v>68.6333333333333</v>
      </c>
      <c r="E4627" s="75">
        <v>71.4666666666667</v>
      </c>
    </row>
    <row r="4628" ht="15.75" customHeight="1">
      <c r="A4628" s="13">
        <v>42173.229166666664</v>
      </c>
      <c r="B4628" s="75">
        <v>54.1333333333333</v>
      </c>
      <c r="C4628" s="75">
        <v>55.85</v>
      </c>
      <c r="D4628" s="75">
        <v>68.3833333333333</v>
      </c>
      <c r="E4628" s="75">
        <v>72.4666666666667</v>
      </c>
    </row>
    <row r="4629" ht="15.75" customHeight="1">
      <c r="A4629" s="13">
        <v>42173.239583333336</v>
      </c>
      <c r="B4629" s="75">
        <v>54.6333333333333</v>
      </c>
      <c r="C4629" s="75">
        <v>56.6</v>
      </c>
      <c r="D4629" s="75">
        <v>68.1333333333333</v>
      </c>
      <c r="E4629" s="75">
        <v>73.4666666666667</v>
      </c>
    </row>
    <row r="4630" ht="15.75" customHeight="1">
      <c r="A4630" s="13">
        <v>42173.25</v>
      </c>
      <c r="B4630" s="75">
        <v>55.1333333333333</v>
      </c>
      <c r="C4630" s="75">
        <v>57.35</v>
      </c>
      <c r="D4630" s="75">
        <v>68.5833333333333</v>
      </c>
      <c r="E4630" s="75">
        <v>74.4666666666667</v>
      </c>
    </row>
    <row r="4631" ht="15.75" customHeight="1">
      <c r="A4631" s="13">
        <v>42173.260416666664</v>
      </c>
      <c r="B4631" s="75">
        <v>55.6333333333333</v>
      </c>
      <c r="C4631" s="75">
        <v>58.1</v>
      </c>
      <c r="D4631" s="75">
        <v>69.8333333333333</v>
      </c>
      <c r="E4631" s="75">
        <v>75.4666666666667</v>
      </c>
    </row>
    <row r="4632" ht="15.75" customHeight="1">
      <c r="A4632" s="13">
        <v>42173.270833333336</v>
      </c>
      <c r="B4632" s="75">
        <v>56.1333333333333</v>
      </c>
      <c r="C4632" s="75">
        <v>58.85</v>
      </c>
      <c r="D4632" s="75">
        <v>71.0833333333333</v>
      </c>
      <c r="E4632" s="75">
        <v>76.4666666666667</v>
      </c>
    </row>
    <row r="4633" ht="15.75" customHeight="1">
      <c r="A4633" s="13">
        <v>42173.28125</v>
      </c>
      <c r="B4633" s="75">
        <v>56.6333333333333</v>
      </c>
      <c r="C4633" s="75">
        <v>59.6</v>
      </c>
      <c r="D4633" s="75">
        <v>72.3333333333333</v>
      </c>
      <c r="E4633" s="75">
        <v>77.4666666666667</v>
      </c>
    </row>
    <row r="4634" ht="15.75" customHeight="1">
      <c r="A4634" s="13">
        <v>42173.291666666664</v>
      </c>
      <c r="B4634" s="75">
        <v>57.1333333333333</v>
      </c>
      <c r="C4634" s="75">
        <v>60.35</v>
      </c>
      <c r="D4634" s="75">
        <v>73.4666666666667</v>
      </c>
      <c r="E4634" s="75">
        <v>78.4666666666667</v>
      </c>
    </row>
    <row r="4635" ht="15.75" customHeight="1">
      <c r="A4635" s="13">
        <v>42173.302083333336</v>
      </c>
      <c r="B4635" s="75">
        <v>57.6333333333333</v>
      </c>
      <c r="C4635" s="75">
        <v>61.1</v>
      </c>
      <c r="D4635" s="75">
        <v>74.4666666666667</v>
      </c>
      <c r="E4635" s="75">
        <v>79.4666666666667</v>
      </c>
    </row>
    <row r="4636" ht="15.75" customHeight="1">
      <c r="A4636" s="13">
        <v>42173.3125</v>
      </c>
      <c r="B4636" s="75">
        <v>58.1333333333333</v>
      </c>
      <c r="C4636" s="75">
        <v>61.85</v>
      </c>
      <c r="D4636" s="75">
        <v>75.4666666666667</v>
      </c>
      <c r="E4636" s="75">
        <v>80.4666666666667</v>
      </c>
    </row>
    <row r="4637" ht="15.75" customHeight="1">
      <c r="A4637" s="13">
        <v>42173.322916666664</v>
      </c>
      <c r="B4637" s="75">
        <v>58.6333333333333</v>
      </c>
      <c r="C4637" s="75">
        <v>62.6</v>
      </c>
      <c r="D4637" s="75">
        <v>76.4666666666667</v>
      </c>
      <c r="E4637" s="75">
        <v>81.4666666666667</v>
      </c>
    </row>
    <row r="4638" ht="15.75" customHeight="1">
      <c r="A4638" s="13">
        <v>42173.333333333336</v>
      </c>
      <c r="B4638" s="75">
        <v>59.0666666666667</v>
      </c>
      <c r="C4638" s="75">
        <v>63.5833333333333</v>
      </c>
      <c r="D4638" s="75">
        <v>77.35</v>
      </c>
      <c r="E4638" s="75">
        <v>82.2333333333333</v>
      </c>
    </row>
    <row r="4639" ht="15.75" customHeight="1">
      <c r="A4639" s="13">
        <v>42173.34375</v>
      </c>
      <c r="B4639" s="75">
        <v>59.3166666666667</v>
      </c>
      <c r="C4639" s="75">
        <v>64.8333333333333</v>
      </c>
      <c r="D4639" s="75">
        <v>78.1</v>
      </c>
      <c r="E4639" s="75">
        <v>82.7333333333333</v>
      </c>
    </row>
    <row r="4640" ht="15.75" customHeight="1">
      <c r="A4640" s="13">
        <v>42173.354166666664</v>
      </c>
      <c r="B4640" s="75">
        <v>59.5666666666667</v>
      </c>
      <c r="C4640" s="75">
        <v>66.0833333333333</v>
      </c>
      <c r="D4640" s="75">
        <v>78.85</v>
      </c>
      <c r="E4640" s="75">
        <v>83.2333333333333</v>
      </c>
    </row>
    <row r="4641" ht="15.75" customHeight="1">
      <c r="A4641" s="13">
        <v>42173.364583333336</v>
      </c>
      <c r="B4641" s="75">
        <v>59.8166666666667</v>
      </c>
      <c r="C4641" s="75">
        <v>67.3333333333333</v>
      </c>
      <c r="D4641" s="75">
        <v>79.6</v>
      </c>
      <c r="E4641" s="75">
        <v>83.7333333333333</v>
      </c>
    </row>
    <row r="4642" ht="15.75" customHeight="1">
      <c r="A4642" s="13">
        <v>42173.375</v>
      </c>
      <c r="B4642" s="75">
        <v>60.0666666666667</v>
      </c>
      <c r="C4642" s="75">
        <v>68.35</v>
      </c>
      <c r="D4642" s="75">
        <v>80.4666666666667</v>
      </c>
      <c r="E4642" s="75">
        <v>84.5833333333333</v>
      </c>
    </row>
    <row r="4643" ht="15.75" customHeight="1">
      <c r="A4643" s="13">
        <v>42173.385416666664</v>
      </c>
      <c r="B4643" s="75">
        <v>60.3166666666667</v>
      </c>
      <c r="C4643" s="75">
        <v>69.1</v>
      </c>
      <c r="D4643" s="75">
        <v>81.4666666666667</v>
      </c>
      <c r="E4643" s="75">
        <v>85.8333333333333</v>
      </c>
    </row>
    <row r="4644" ht="15.75" customHeight="1">
      <c r="A4644" s="13">
        <v>42173.395833333336</v>
      </c>
      <c r="B4644" s="75">
        <v>60.5666666666667</v>
      </c>
      <c r="C4644" s="75">
        <v>69.85</v>
      </c>
      <c r="D4644" s="75">
        <v>82.4666666666667</v>
      </c>
      <c r="E4644" s="75">
        <v>87.0833333333333</v>
      </c>
    </row>
    <row r="4645" ht="15.75" customHeight="1">
      <c r="A4645" s="13">
        <v>42173.40625</v>
      </c>
      <c r="B4645" s="75">
        <v>60.8166666666667</v>
      </c>
      <c r="C4645" s="75">
        <v>70.6</v>
      </c>
      <c r="D4645" s="75">
        <v>83.4666666666667</v>
      </c>
      <c r="E4645" s="75">
        <v>88.3333333333333</v>
      </c>
    </row>
    <row r="4646" ht="15.75" customHeight="1">
      <c r="A4646" s="13">
        <v>42173.416666666664</v>
      </c>
      <c r="B4646" s="75">
        <v>61.1333333333333</v>
      </c>
      <c r="C4646" s="75">
        <v>71.35</v>
      </c>
      <c r="D4646" s="75">
        <v>84.35</v>
      </c>
      <c r="E4646" s="75">
        <v>89.5833333333333</v>
      </c>
    </row>
    <row r="4647" ht="15.75" customHeight="1">
      <c r="A4647" s="13">
        <v>42173.427083333336</v>
      </c>
      <c r="B4647" s="75">
        <v>61.6333333333333</v>
      </c>
      <c r="C4647" s="75">
        <v>72.1</v>
      </c>
      <c r="D4647" s="75">
        <v>85.1</v>
      </c>
      <c r="E4647" s="75">
        <v>90.8333333333333</v>
      </c>
    </row>
    <row r="4648" ht="15.75" customHeight="1">
      <c r="A4648" s="13">
        <v>42173.4375</v>
      </c>
      <c r="B4648" s="75">
        <v>62.1333333333333</v>
      </c>
      <c r="C4648" s="75">
        <v>72.85</v>
      </c>
      <c r="D4648" s="75">
        <v>85.85</v>
      </c>
      <c r="E4648" s="75">
        <v>92.0833333333333</v>
      </c>
    </row>
    <row r="4649" ht="15.75" customHeight="1">
      <c r="A4649" s="13">
        <v>42173.447916666664</v>
      </c>
      <c r="B4649" s="75">
        <v>62.6333333333333</v>
      </c>
      <c r="C4649" s="75">
        <v>73.6</v>
      </c>
      <c r="D4649" s="75">
        <v>86.6</v>
      </c>
      <c r="E4649" s="75">
        <v>93.3333333333333</v>
      </c>
    </row>
    <row r="4650" ht="15.75" customHeight="1">
      <c r="A4650" s="13">
        <v>42173.458333333336</v>
      </c>
      <c r="B4650" s="75">
        <v>63.1333333333333</v>
      </c>
      <c r="C4650" s="75">
        <v>73.7666666666667</v>
      </c>
      <c r="D4650" s="75">
        <v>87.35</v>
      </c>
      <c r="E4650" s="75">
        <v>94.2333333333333</v>
      </c>
    </row>
    <row r="4651" ht="15.75" customHeight="1">
      <c r="A4651" s="13">
        <v>42173.46875</v>
      </c>
      <c r="B4651" s="75">
        <v>63.6333333333333</v>
      </c>
      <c r="C4651" s="75">
        <v>73.2666666666667</v>
      </c>
      <c r="D4651" s="75">
        <v>88.1</v>
      </c>
      <c r="E4651" s="75">
        <v>94.7333333333333</v>
      </c>
    </row>
    <row r="4652" ht="15.75" customHeight="1">
      <c r="A4652" s="13">
        <v>42173.479166666664</v>
      </c>
      <c r="B4652" s="75">
        <v>64.1333333333333</v>
      </c>
      <c r="C4652" s="75">
        <v>72.7666666666667</v>
      </c>
      <c r="D4652" s="75">
        <v>88.85</v>
      </c>
      <c r="E4652" s="75">
        <v>95.2333333333333</v>
      </c>
    </row>
    <row r="4653" ht="15.75" customHeight="1">
      <c r="A4653" s="13">
        <v>42173.489583333336</v>
      </c>
      <c r="B4653" s="75">
        <v>64.6333333333333</v>
      </c>
      <c r="C4653" s="75">
        <v>72.2666666666667</v>
      </c>
      <c r="D4653" s="75">
        <v>89.6</v>
      </c>
      <c r="E4653" s="75">
        <v>95.7333333333333</v>
      </c>
    </row>
    <row r="4654" ht="15.75" customHeight="1">
      <c r="A4654" s="13">
        <v>42173.5</v>
      </c>
      <c r="B4654" s="75">
        <v>65.0666666666667</v>
      </c>
      <c r="C4654" s="75">
        <v>72.35</v>
      </c>
      <c r="D4654" s="75">
        <v>90.35</v>
      </c>
      <c r="E4654" s="75">
        <v>96.35</v>
      </c>
    </row>
    <row r="4655" ht="15.75" customHeight="1">
      <c r="A4655" s="13">
        <v>42173.510416666664</v>
      </c>
      <c r="B4655" s="75">
        <v>65.3166666666667</v>
      </c>
      <c r="C4655" s="75">
        <v>73.1</v>
      </c>
      <c r="D4655" s="75">
        <v>91.1</v>
      </c>
      <c r="E4655" s="75">
        <v>97.1</v>
      </c>
    </row>
    <row r="4656" ht="15.75" customHeight="1">
      <c r="A4656" s="13">
        <v>42173.520833333336</v>
      </c>
      <c r="B4656" s="75">
        <v>65.5666666666667</v>
      </c>
      <c r="C4656" s="75">
        <v>73.85</v>
      </c>
      <c r="D4656" s="75">
        <v>91.85</v>
      </c>
      <c r="E4656" s="75">
        <v>97.85</v>
      </c>
    </row>
    <row r="4657" ht="15.75" customHeight="1">
      <c r="A4657" s="13">
        <v>42173.53125</v>
      </c>
      <c r="B4657" s="75">
        <v>65.8166666666667</v>
      </c>
      <c r="C4657" s="75">
        <v>74.6</v>
      </c>
      <c r="D4657" s="75">
        <v>92.6</v>
      </c>
      <c r="E4657" s="75">
        <v>98.6</v>
      </c>
    </row>
    <row r="4658" ht="15.75" customHeight="1">
      <c r="A4658" s="13">
        <v>42173.541666666664</v>
      </c>
      <c r="B4658" s="75">
        <v>66.0</v>
      </c>
      <c r="C4658" s="75">
        <v>74.8833333333333</v>
      </c>
      <c r="D4658" s="75">
        <v>93.0</v>
      </c>
      <c r="E4658" s="75">
        <v>99.1166666666667</v>
      </c>
    </row>
    <row r="4659" ht="15.75" customHeight="1">
      <c r="A4659" s="13">
        <v>42173.552083333336</v>
      </c>
      <c r="B4659" s="75">
        <v>66.0</v>
      </c>
      <c r="C4659" s="75">
        <v>74.6333333333333</v>
      </c>
      <c r="D4659" s="75">
        <v>93.0</v>
      </c>
      <c r="E4659" s="75">
        <v>99.3666666666667</v>
      </c>
    </row>
    <row r="4660" ht="15.75" customHeight="1">
      <c r="A4660" s="13">
        <v>42173.5625</v>
      </c>
      <c r="B4660" s="75">
        <v>66.0</v>
      </c>
      <c r="C4660" s="75">
        <v>74.3833333333333</v>
      </c>
      <c r="D4660" s="75">
        <v>93.0</v>
      </c>
      <c r="E4660" s="75">
        <v>99.6166666666667</v>
      </c>
    </row>
    <row r="4661" ht="15.75" customHeight="1">
      <c r="A4661" s="13">
        <v>42173.572916666664</v>
      </c>
      <c r="B4661" s="75">
        <v>66.0</v>
      </c>
      <c r="C4661" s="75">
        <v>74.1333333333333</v>
      </c>
      <c r="D4661" s="75">
        <v>93.0</v>
      </c>
      <c r="E4661" s="75">
        <v>99.8666666666667</v>
      </c>
    </row>
    <row r="4662" ht="15.75" customHeight="1">
      <c r="A4662" s="13">
        <v>42173.583333333336</v>
      </c>
      <c r="B4662" s="75">
        <v>66.0666666666667</v>
      </c>
      <c r="C4662" s="75">
        <v>74.0</v>
      </c>
      <c r="D4662" s="75">
        <v>93.1166666666667</v>
      </c>
      <c r="E4662" s="75">
        <v>100.116666666667</v>
      </c>
    </row>
    <row r="4663" ht="15.75" customHeight="1">
      <c r="A4663" s="13">
        <v>42173.59375</v>
      </c>
      <c r="B4663" s="75">
        <v>66.3166666666667</v>
      </c>
      <c r="C4663" s="75">
        <v>74.0</v>
      </c>
      <c r="D4663" s="75">
        <v>93.3666666666667</v>
      </c>
      <c r="E4663" s="75">
        <v>100.366666666667</v>
      </c>
    </row>
    <row r="4664" ht="15.75" customHeight="1">
      <c r="A4664" s="13">
        <v>42173.604166666664</v>
      </c>
      <c r="B4664" s="75">
        <v>66.5666666666667</v>
      </c>
      <c r="C4664" s="75">
        <v>74.0</v>
      </c>
      <c r="D4664" s="75">
        <v>93.6166666666667</v>
      </c>
      <c r="E4664" s="75">
        <v>100.616666666667</v>
      </c>
    </row>
    <row r="4665" ht="15.75" customHeight="1">
      <c r="A4665" s="13">
        <v>42173.614583333336</v>
      </c>
      <c r="B4665" s="75">
        <v>66.8166666666667</v>
      </c>
      <c r="C4665" s="75">
        <v>74.0</v>
      </c>
      <c r="D4665" s="75">
        <v>93.8666666666667</v>
      </c>
      <c r="E4665" s="75">
        <v>100.866666666667</v>
      </c>
    </row>
    <row r="4666" ht="15.75" customHeight="1">
      <c r="A4666" s="13">
        <v>42173.625</v>
      </c>
      <c r="B4666" s="75">
        <v>66.9333333333333</v>
      </c>
      <c r="C4666" s="75">
        <v>74.0</v>
      </c>
      <c r="D4666" s="75">
        <v>93.8372093023256</v>
      </c>
      <c r="E4666" s="75">
        <v>101.0</v>
      </c>
    </row>
    <row r="4667" ht="15.75" customHeight="1">
      <c r="A4667" s="13">
        <v>42173.635416666664</v>
      </c>
      <c r="B4667" s="75">
        <v>66.6833333333333</v>
      </c>
      <c r="C4667" s="75">
        <v>74.0</v>
      </c>
      <c r="D4667" s="75">
        <v>93.4883720930233</v>
      </c>
      <c r="E4667" s="75">
        <v>101.0</v>
      </c>
    </row>
    <row r="4668" ht="15.75" customHeight="1">
      <c r="A4668" s="13">
        <v>42173.645833333336</v>
      </c>
      <c r="B4668" s="75">
        <v>66.4333333333333</v>
      </c>
      <c r="C4668" s="75">
        <v>74.0</v>
      </c>
      <c r="D4668" s="75">
        <v>93.1395348837209</v>
      </c>
      <c r="E4668" s="75">
        <v>101.0</v>
      </c>
    </row>
    <row r="4669" ht="15.75" customHeight="1">
      <c r="A4669" s="13">
        <v>42173.65625</v>
      </c>
      <c r="B4669" s="75">
        <v>66.1833333333333</v>
      </c>
      <c r="C4669" s="75">
        <v>74.0</v>
      </c>
      <c r="D4669" s="75">
        <v>92.4705882352941</v>
      </c>
      <c r="E4669" s="75">
        <v>101.0</v>
      </c>
    </row>
    <row r="4670" ht="15.75" customHeight="1">
      <c r="A4670" s="13">
        <v>42173.666666666664</v>
      </c>
      <c r="B4670" s="75">
        <v>66.0666666666667</v>
      </c>
      <c r="C4670" s="75">
        <v>73.8833333333333</v>
      </c>
      <c r="D4670" s="75">
        <v>91.8833333333333</v>
      </c>
      <c r="E4670" s="75">
        <v>100.766666666667</v>
      </c>
    </row>
    <row r="4671" ht="15.75" customHeight="1">
      <c r="A4671" s="13">
        <v>42173.677083333336</v>
      </c>
      <c r="B4671" s="75">
        <v>66.3166666666667</v>
      </c>
      <c r="C4671" s="75">
        <v>73.6333333333333</v>
      </c>
      <c r="D4671" s="75">
        <v>91.6333333333333</v>
      </c>
      <c r="E4671" s="75">
        <v>100.266666666667</v>
      </c>
    </row>
    <row r="4672" ht="15.75" customHeight="1">
      <c r="A4672" s="13">
        <v>42173.6875</v>
      </c>
      <c r="B4672" s="75">
        <v>66.5666666666667</v>
      </c>
      <c r="C4672" s="75">
        <v>73.3833333333333</v>
      </c>
      <c r="D4672" s="75">
        <v>91.3833333333333</v>
      </c>
      <c r="E4672" s="75">
        <v>99.7666666666667</v>
      </c>
    </row>
    <row r="4673" ht="15.75" customHeight="1">
      <c r="A4673" s="13">
        <v>42173.697916666664</v>
      </c>
      <c r="B4673" s="75">
        <v>66.8166666666667</v>
      </c>
      <c r="C4673" s="75">
        <v>73.1333333333333</v>
      </c>
      <c r="D4673" s="75">
        <v>91.1333333333333</v>
      </c>
      <c r="E4673" s="75">
        <v>99.2666666666667</v>
      </c>
    </row>
    <row r="4674" ht="15.75" customHeight="1">
      <c r="A4674" s="13">
        <v>42173.708333333336</v>
      </c>
      <c r="B4674" s="75">
        <v>66.8</v>
      </c>
      <c r="C4674" s="75">
        <v>72.7666666666667</v>
      </c>
      <c r="D4674" s="75">
        <v>90.65</v>
      </c>
      <c r="E4674" s="75">
        <v>98.7666666666667</v>
      </c>
    </row>
    <row r="4675" ht="15.75" customHeight="1">
      <c r="A4675" s="13">
        <v>42173.71875</v>
      </c>
      <c r="B4675" s="75">
        <v>66.05</v>
      </c>
      <c r="C4675" s="75">
        <v>72.2666666666667</v>
      </c>
      <c r="D4675" s="75">
        <v>89.9</v>
      </c>
      <c r="E4675" s="75">
        <v>98.2666666666667</v>
      </c>
    </row>
    <row r="4676" ht="15.75" customHeight="1">
      <c r="A4676" s="13">
        <v>42173.729166666664</v>
      </c>
      <c r="B4676" s="75">
        <v>65.3</v>
      </c>
      <c r="C4676" s="75">
        <v>71.7666666666667</v>
      </c>
      <c r="D4676" s="75">
        <v>89.15</v>
      </c>
      <c r="E4676" s="75">
        <v>97.7666666666667</v>
      </c>
    </row>
    <row r="4677" ht="15.75" customHeight="1">
      <c r="A4677" s="13">
        <v>42173.739583333336</v>
      </c>
      <c r="B4677" s="75">
        <v>64.55</v>
      </c>
      <c r="C4677" s="75">
        <v>71.2666666666667</v>
      </c>
      <c r="D4677" s="75">
        <v>88.4</v>
      </c>
      <c r="E4677" s="75">
        <v>97.2666666666667</v>
      </c>
    </row>
    <row r="4678" ht="15.75" customHeight="1">
      <c r="A4678" s="13">
        <v>42173.75</v>
      </c>
      <c r="B4678" s="75">
        <v>63.8</v>
      </c>
      <c r="C4678" s="75">
        <v>70.7666666666667</v>
      </c>
      <c r="D4678" s="75">
        <v>87.7666666666667</v>
      </c>
      <c r="E4678" s="75">
        <v>96.4166666666667</v>
      </c>
    </row>
    <row r="4679" ht="15.75" customHeight="1">
      <c r="A4679" s="13">
        <v>42173.760416666664</v>
      </c>
      <c r="B4679" s="75">
        <v>63.05</v>
      </c>
      <c r="C4679" s="75">
        <v>70.2666666666667</v>
      </c>
      <c r="D4679" s="75">
        <v>87.2666666666667</v>
      </c>
      <c r="E4679" s="75">
        <v>95.1666666666667</v>
      </c>
    </row>
    <row r="4680" ht="15.75" customHeight="1">
      <c r="A4680" s="13">
        <v>42173.770833333336</v>
      </c>
      <c r="B4680" s="75">
        <v>62.3</v>
      </c>
      <c r="C4680" s="75">
        <v>69.7666666666667</v>
      </c>
      <c r="D4680" s="75">
        <v>86.7666666666667</v>
      </c>
      <c r="E4680" s="75">
        <v>93.9166666666667</v>
      </c>
    </row>
    <row r="4681" ht="15.75" customHeight="1">
      <c r="A4681" s="13">
        <v>42173.78125</v>
      </c>
      <c r="B4681" s="75">
        <v>61.55</v>
      </c>
      <c r="C4681" s="75">
        <v>69.2666666666667</v>
      </c>
      <c r="D4681" s="75">
        <v>86.2666666666667</v>
      </c>
      <c r="E4681" s="75">
        <v>92.6666666666667</v>
      </c>
    </row>
    <row r="4682" ht="15.75" customHeight="1">
      <c r="A4682" s="13">
        <v>42173.791666666664</v>
      </c>
      <c r="B4682" s="75">
        <v>60.8</v>
      </c>
      <c r="C4682" s="75">
        <v>68.4166666666667</v>
      </c>
      <c r="D4682" s="75">
        <v>85.7666666666667</v>
      </c>
      <c r="E4682" s="75">
        <v>91.4166666666667</v>
      </c>
    </row>
    <row r="4683" ht="15.75" customHeight="1">
      <c r="A4683" s="13">
        <v>42173.802083333336</v>
      </c>
      <c r="B4683" s="75">
        <v>60.05</v>
      </c>
      <c r="C4683" s="75">
        <v>67.1666666666667</v>
      </c>
      <c r="D4683" s="75">
        <v>85.2666666666667</v>
      </c>
      <c r="E4683" s="75">
        <v>90.1666666666667</v>
      </c>
    </row>
    <row r="4684" ht="15.75" customHeight="1">
      <c r="A4684" s="13">
        <v>42173.8125</v>
      </c>
      <c r="B4684" s="75">
        <v>59.3</v>
      </c>
      <c r="C4684" s="75">
        <v>65.9166666666667</v>
      </c>
      <c r="D4684" s="75">
        <v>84.7666666666667</v>
      </c>
      <c r="E4684" s="75">
        <v>88.9166666666667</v>
      </c>
    </row>
    <row r="4685" ht="15.75" customHeight="1">
      <c r="A4685" s="13">
        <v>42173.822916666664</v>
      </c>
      <c r="B4685" s="75">
        <v>58.55</v>
      </c>
      <c r="C4685" s="75">
        <v>64.6666666666667</v>
      </c>
      <c r="D4685" s="75">
        <v>84.2666666666667</v>
      </c>
      <c r="E4685" s="75">
        <v>87.6666666666667</v>
      </c>
    </row>
    <row r="4686" ht="15.75" customHeight="1">
      <c r="A4686" s="13">
        <v>42173.833333333336</v>
      </c>
      <c r="B4686" s="75">
        <v>58.0</v>
      </c>
      <c r="C4686" s="75">
        <v>63.7666666666667</v>
      </c>
      <c r="D4686" s="75">
        <v>83.7666666666667</v>
      </c>
      <c r="E4686" s="75">
        <v>86.5333333333333</v>
      </c>
    </row>
    <row r="4687" ht="15.75" customHeight="1">
      <c r="A4687" s="13">
        <v>42173.84375</v>
      </c>
      <c r="B4687" s="75">
        <v>58.0</v>
      </c>
      <c r="C4687" s="75">
        <v>63.2666666666667</v>
      </c>
      <c r="D4687" s="75">
        <v>83.2666666666667</v>
      </c>
      <c r="E4687" s="75">
        <v>85.5333333333333</v>
      </c>
    </row>
    <row r="4688" ht="15.75" customHeight="1">
      <c r="A4688" s="13">
        <v>42173.854166666664</v>
      </c>
      <c r="B4688" s="75">
        <v>58.0</v>
      </c>
      <c r="C4688" s="75">
        <v>62.7666666666667</v>
      </c>
      <c r="D4688" s="75">
        <v>82.7666666666667</v>
      </c>
      <c r="E4688" s="75">
        <v>84.5333333333333</v>
      </c>
    </row>
    <row r="4689" ht="15.75" customHeight="1">
      <c r="A4689" s="13">
        <v>42173.864583333336</v>
      </c>
      <c r="B4689" s="75">
        <v>58.0</v>
      </c>
      <c r="C4689" s="75">
        <v>62.2666666666667</v>
      </c>
      <c r="D4689" s="75">
        <v>82.2666666666667</v>
      </c>
      <c r="E4689" s="75">
        <v>83.5333333333333</v>
      </c>
    </row>
    <row r="4690" ht="15.75" customHeight="1">
      <c r="A4690" s="13">
        <v>42173.875</v>
      </c>
      <c r="B4690" s="75">
        <v>57.8666666666667</v>
      </c>
      <c r="C4690" s="75">
        <v>61.65</v>
      </c>
      <c r="D4690" s="75">
        <v>81.7666666666667</v>
      </c>
      <c r="E4690" s="75">
        <v>82.4166666666667</v>
      </c>
    </row>
    <row r="4691" ht="15.75" customHeight="1">
      <c r="A4691" s="13">
        <v>42173.885416666664</v>
      </c>
      <c r="B4691" s="75">
        <v>57.3666666666667</v>
      </c>
      <c r="C4691" s="75">
        <v>60.9</v>
      </c>
      <c r="D4691" s="75">
        <v>81.2666666666667</v>
      </c>
      <c r="E4691" s="75">
        <v>81.1666666666667</v>
      </c>
    </row>
    <row r="4692" ht="15.75" customHeight="1">
      <c r="A4692" s="13">
        <v>42173.895833333336</v>
      </c>
      <c r="B4692" s="75">
        <v>56.8666666666667</v>
      </c>
      <c r="C4692" s="75">
        <v>60.15</v>
      </c>
      <c r="D4692" s="75">
        <v>80.7666666666667</v>
      </c>
      <c r="E4692" s="75">
        <v>79.9166666666667</v>
      </c>
    </row>
    <row r="4693" ht="15.75" customHeight="1">
      <c r="A4693" s="13">
        <v>42173.90625</v>
      </c>
      <c r="B4693" s="75">
        <v>56.3666666666667</v>
      </c>
      <c r="C4693" s="75">
        <v>59.4</v>
      </c>
      <c r="D4693" s="75">
        <v>80.2666666666667</v>
      </c>
      <c r="E4693" s="75">
        <v>78.6666666666667</v>
      </c>
    </row>
    <row r="4694" ht="15.75" customHeight="1">
      <c r="A4694" s="13">
        <v>42173.916666666664</v>
      </c>
      <c r="B4694" s="75">
        <v>56.0</v>
      </c>
      <c r="C4694" s="75">
        <v>59.0</v>
      </c>
      <c r="D4694" s="75">
        <v>79.65</v>
      </c>
      <c r="E4694" s="75">
        <v>77.8833333333333</v>
      </c>
    </row>
    <row r="4695" ht="15.75" customHeight="1">
      <c r="A4695" s="13">
        <v>42173.927083333336</v>
      </c>
      <c r="B4695" s="75">
        <v>56.0</v>
      </c>
      <c r="C4695" s="75">
        <v>59.0</v>
      </c>
      <c r="D4695" s="75">
        <v>78.9</v>
      </c>
      <c r="E4695" s="75">
        <v>77.6333333333333</v>
      </c>
    </row>
    <row r="4696" ht="15.75" customHeight="1">
      <c r="A4696" s="13">
        <v>42173.9375</v>
      </c>
      <c r="B4696" s="75">
        <v>56.0</v>
      </c>
      <c r="C4696" s="75">
        <v>59.0</v>
      </c>
      <c r="D4696" s="75">
        <v>78.15</v>
      </c>
      <c r="E4696" s="75">
        <v>77.3833333333333</v>
      </c>
    </row>
    <row r="4697" ht="15.75" customHeight="1">
      <c r="A4697" s="13">
        <v>42173.947916666664</v>
      </c>
      <c r="B4697" s="75">
        <v>56.0</v>
      </c>
      <c r="C4697" s="75">
        <v>59.0</v>
      </c>
      <c r="D4697" s="75">
        <v>77.4</v>
      </c>
      <c r="E4697" s="75">
        <v>77.1333333333333</v>
      </c>
    </row>
    <row r="4698" ht="15.75" customHeight="1">
      <c r="A4698" s="13">
        <v>42173.958333333336</v>
      </c>
      <c r="B4698" s="75">
        <v>55.8666666666667</v>
      </c>
      <c r="C4698" s="75">
        <v>58.7666666666667</v>
      </c>
      <c r="D4698" s="75">
        <v>76.7666666666667</v>
      </c>
      <c r="E4698" s="75">
        <v>76.65</v>
      </c>
    </row>
    <row r="4699" ht="15.75" customHeight="1">
      <c r="A4699" s="13">
        <v>42173.96875</v>
      </c>
      <c r="B4699" s="75">
        <v>55.3666666666667</v>
      </c>
      <c r="C4699" s="75">
        <v>58.2666666666667</v>
      </c>
      <c r="D4699" s="75">
        <v>76.2666666666667</v>
      </c>
      <c r="E4699" s="75">
        <v>75.9</v>
      </c>
    </row>
    <row r="4700" ht="15.75" customHeight="1">
      <c r="A4700" s="13">
        <v>42173.979166666664</v>
      </c>
      <c r="B4700" s="75">
        <v>54.8666666666667</v>
      </c>
      <c r="C4700" s="75">
        <v>57.7666666666667</v>
      </c>
      <c r="D4700" s="75">
        <v>75.7666666666667</v>
      </c>
      <c r="E4700" s="75">
        <v>75.15</v>
      </c>
    </row>
    <row r="4701" ht="15.75" customHeight="1">
      <c r="A4701" s="13">
        <v>42173.989583333336</v>
      </c>
      <c r="B4701" s="75">
        <v>54.3666666666667</v>
      </c>
      <c r="C4701" s="75">
        <v>57.2666666666667</v>
      </c>
      <c r="D4701" s="75">
        <v>75.2666666666667</v>
      </c>
      <c r="E4701" s="75">
        <v>74.4</v>
      </c>
    </row>
    <row r="4702" ht="15.75" customHeight="1">
      <c r="A4702" s="13">
        <v>42174.0</v>
      </c>
      <c r="B4702" s="75">
        <v>53.9333333333333</v>
      </c>
      <c r="C4702" s="75">
        <v>56.8833333333333</v>
      </c>
      <c r="D4702" s="75">
        <v>74.7666666666667</v>
      </c>
      <c r="E4702" s="75">
        <v>73.65</v>
      </c>
    </row>
    <row r="4703" ht="15.75" customHeight="1">
      <c r="A4703" s="13">
        <v>42174.010416666664</v>
      </c>
      <c r="B4703" s="75">
        <v>53.6833333333333</v>
      </c>
      <c r="C4703" s="75">
        <v>56.6333333333333</v>
      </c>
      <c r="D4703" s="75">
        <v>74.2666666666667</v>
      </c>
      <c r="E4703" s="75">
        <v>72.9</v>
      </c>
    </row>
    <row r="4704" ht="15.75" customHeight="1">
      <c r="A4704" s="13">
        <v>42174.020833333336</v>
      </c>
      <c r="B4704" s="75">
        <v>53.4333333333333</v>
      </c>
      <c r="C4704" s="75">
        <v>56.3833333333333</v>
      </c>
      <c r="D4704" s="75">
        <v>73.7666666666667</v>
      </c>
      <c r="E4704" s="75">
        <v>72.15</v>
      </c>
    </row>
    <row r="4705" ht="15.75" customHeight="1">
      <c r="A4705" s="13">
        <v>42174.03125</v>
      </c>
      <c r="B4705" s="75">
        <v>53.1833333333333</v>
      </c>
      <c r="C4705" s="75">
        <v>56.1333333333333</v>
      </c>
      <c r="D4705" s="75">
        <v>73.2666666666667</v>
      </c>
      <c r="E4705" s="75">
        <v>71.4</v>
      </c>
    </row>
    <row r="4706" ht="15.75" customHeight="1">
      <c r="A4706" s="13">
        <v>42174.041666666664</v>
      </c>
      <c r="B4706" s="75">
        <v>53.0</v>
      </c>
      <c r="C4706" s="75">
        <v>56.0</v>
      </c>
      <c r="D4706" s="75">
        <v>72.8833333333333</v>
      </c>
      <c r="E4706" s="75">
        <v>70.7666666666667</v>
      </c>
    </row>
    <row r="4707" ht="15.75" customHeight="1">
      <c r="A4707" s="13">
        <v>42174.052083333336</v>
      </c>
      <c r="B4707" s="75">
        <v>53.0</v>
      </c>
      <c r="C4707" s="75">
        <v>56.0</v>
      </c>
      <c r="D4707" s="75">
        <v>72.6333333333333</v>
      </c>
      <c r="E4707" s="75">
        <v>70.2666666666667</v>
      </c>
    </row>
    <row r="4708" ht="15.75" customHeight="1">
      <c r="A4708" s="13">
        <v>42174.0625</v>
      </c>
      <c r="B4708" s="75">
        <v>53.0</v>
      </c>
      <c r="C4708" s="75">
        <v>56.0</v>
      </c>
      <c r="D4708" s="75">
        <v>72.3833333333333</v>
      </c>
      <c r="E4708" s="75">
        <v>69.7666666666667</v>
      </c>
    </row>
    <row r="4709" ht="15.75" customHeight="1">
      <c r="A4709" s="13">
        <v>42174.072916666664</v>
      </c>
      <c r="B4709" s="75">
        <v>53.0</v>
      </c>
      <c r="C4709" s="75">
        <v>56.0</v>
      </c>
      <c r="D4709" s="75">
        <v>72.1333333333333</v>
      </c>
      <c r="E4709" s="75">
        <v>69.2666666666667</v>
      </c>
    </row>
    <row r="4710" ht="15.75" customHeight="1">
      <c r="A4710" s="13">
        <v>42174.083333333336</v>
      </c>
      <c r="B4710" s="75">
        <v>52.9333333333333</v>
      </c>
      <c r="C4710" s="75">
        <v>55.8833333333333</v>
      </c>
      <c r="D4710" s="75">
        <v>71.7666666666667</v>
      </c>
      <c r="E4710" s="75">
        <v>69.0</v>
      </c>
    </row>
    <row r="4711" ht="15.75" customHeight="1">
      <c r="A4711" s="13">
        <v>42174.09375</v>
      </c>
      <c r="B4711" s="75">
        <v>52.6833333333333</v>
      </c>
      <c r="C4711" s="75">
        <v>55.6333333333333</v>
      </c>
      <c r="D4711" s="75">
        <v>71.2666666666667</v>
      </c>
      <c r="E4711" s="75">
        <v>69.0</v>
      </c>
    </row>
    <row r="4712" ht="15.75" customHeight="1">
      <c r="A4712" s="13">
        <v>42174.104166666664</v>
      </c>
      <c r="B4712" s="75">
        <v>52.4333333333333</v>
      </c>
      <c r="C4712" s="75">
        <v>55.3833333333333</v>
      </c>
      <c r="D4712" s="75">
        <v>70.7666666666667</v>
      </c>
      <c r="E4712" s="75">
        <v>69.0</v>
      </c>
    </row>
    <row r="4713" ht="15.75" customHeight="1">
      <c r="A4713" s="13">
        <v>42174.114583333336</v>
      </c>
      <c r="B4713" s="75">
        <v>52.1833333333333</v>
      </c>
      <c r="C4713" s="75">
        <v>55.1333333333333</v>
      </c>
      <c r="D4713" s="75">
        <v>70.2666666666667</v>
      </c>
      <c r="E4713" s="75">
        <v>69.0</v>
      </c>
    </row>
    <row r="4714" ht="15.75" customHeight="1">
      <c r="A4714" s="13">
        <v>42174.125</v>
      </c>
      <c r="B4714" s="75">
        <v>52.0</v>
      </c>
      <c r="C4714" s="75">
        <v>55.0</v>
      </c>
      <c r="D4714" s="75">
        <v>69.8833333333333</v>
      </c>
      <c r="E4714" s="75">
        <v>68.7666666666667</v>
      </c>
    </row>
    <row r="4715" ht="15.75" customHeight="1">
      <c r="A4715" s="13">
        <v>42174.135416666664</v>
      </c>
      <c r="B4715" s="75">
        <v>52.0</v>
      </c>
      <c r="C4715" s="75">
        <v>55.0</v>
      </c>
      <c r="D4715" s="75">
        <v>69.6333333333333</v>
      </c>
      <c r="E4715" s="75">
        <v>68.2666666666667</v>
      </c>
    </row>
    <row r="4716" ht="15.75" customHeight="1">
      <c r="A4716" s="13">
        <v>42174.145833333336</v>
      </c>
      <c r="B4716" s="75">
        <v>51.8387096774194</v>
      </c>
      <c r="C4716" s="75">
        <v>55.0</v>
      </c>
      <c r="D4716" s="75">
        <v>69.3833333333333</v>
      </c>
      <c r="E4716" s="75">
        <v>67.7666666666667</v>
      </c>
    </row>
    <row r="4717" ht="15.75" customHeight="1">
      <c r="A4717" s="13">
        <v>42174.15625</v>
      </c>
      <c r="B4717" s="75">
        <v>51.3548387096774</v>
      </c>
      <c r="C4717" s="75">
        <v>55.0</v>
      </c>
      <c r="D4717" s="75">
        <v>69.1333333333333</v>
      </c>
      <c r="E4717" s="75">
        <v>67.2666666666667</v>
      </c>
    </row>
    <row r="4718" ht="15.75" customHeight="1">
      <c r="A4718" s="13">
        <v>42174.166666666664</v>
      </c>
      <c r="B4718" s="75">
        <v>51.0</v>
      </c>
      <c r="C4718" s="75">
        <v>54.8292682926829</v>
      </c>
      <c r="D4718" s="75">
        <v>68.7666666666667</v>
      </c>
      <c r="E4718" s="75">
        <v>66.7666666666667</v>
      </c>
    </row>
    <row r="4719" ht="15.75" customHeight="1">
      <c r="A4719" s="13">
        <v>42174.177083333336</v>
      </c>
      <c r="B4719" s="75">
        <v>51.0</v>
      </c>
      <c r="C4719" s="75">
        <v>54.4634146341463</v>
      </c>
      <c r="D4719" s="75">
        <v>68.2666666666667</v>
      </c>
      <c r="E4719" s="75">
        <v>66.2666666666667</v>
      </c>
    </row>
    <row r="4720" ht="15.75" customHeight="1">
      <c r="A4720" s="13">
        <v>42174.1875</v>
      </c>
      <c r="B4720" s="75">
        <v>51.0</v>
      </c>
      <c r="C4720" s="75">
        <v>54.0975609756098</v>
      </c>
      <c r="D4720" s="75">
        <v>67.7666666666667</v>
      </c>
      <c r="E4720" s="75">
        <v>65.7666666666667</v>
      </c>
    </row>
    <row r="4721" ht="15.75" customHeight="1">
      <c r="A4721" s="13">
        <v>42174.197916666664</v>
      </c>
      <c r="B4721" s="75">
        <v>51.0</v>
      </c>
      <c r="C4721" s="75">
        <v>54.0</v>
      </c>
      <c r="D4721" s="75">
        <v>67.2666666666667</v>
      </c>
      <c r="E4721" s="75">
        <v>65.2666666666667</v>
      </c>
    </row>
    <row r="4722" ht="15.75" customHeight="1">
      <c r="A4722" s="13">
        <v>42174.208333333336</v>
      </c>
      <c r="B4722" s="75">
        <v>51.2</v>
      </c>
      <c r="C4722" s="75">
        <v>54.1166666666667</v>
      </c>
      <c r="D4722" s="75">
        <v>67.0</v>
      </c>
      <c r="E4722" s="75">
        <v>65.0</v>
      </c>
    </row>
    <row r="4723" ht="15.75" customHeight="1">
      <c r="A4723" s="13">
        <v>42174.21875</v>
      </c>
      <c r="B4723" s="75">
        <v>51.95</v>
      </c>
      <c r="C4723" s="75">
        <v>54.3666666666667</v>
      </c>
      <c r="D4723" s="75">
        <v>67.0</v>
      </c>
      <c r="E4723" s="75">
        <v>65.0</v>
      </c>
    </row>
    <row r="4724" ht="15.75" customHeight="1">
      <c r="A4724" s="13">
        <v>42174.229166666664</v>
      </c>
      <c r="B4724" s="75">
        <v>52.7</v>
      </c>
      <c r="C4724" s="75">
        <v>54.6166666666667</v>
      </c>
      <c r="D4724" s="75">
        <v>67.0</v>
      </c>
      <c r="E4724" s="75">
        <v>65.0</v>
      </c>
    </row>
    <row r="4725" ht="15.75" customHeight="1">
      <c r="A4725" s="13">
        <v>42174.239583333336</v>
      </c>
      <c r="B4725" s="75">
        <v>53.45</v>
      </c>
      <c r="C4725" s="75">
        <v>54.8666666666667</v>
      </c>
      <c r="D4725" s="75">
        <v>67.0</v>
      </c>
      <c r="E4725" s="75">
        <v>65.0</v>
      </c>
    </row>
    <row r="4726" ht="15.75" customHeight="1">
      <c r="A4726" s="13">
        <v>42174.25</v>
      </c>
      <c r="B4726" s="75">
        <v>54.1333333333333</v>
      </c>
      <c r="C4726" s="75">
        <v>55.2333333333333</v>
      </c>
      <c r="D4726" s="75">
        <v>67.3684210526316</v>
      </c>
      <c r="E4726" s="75">
        <v>65.4666666666667</v>
      </c>
    </row>
    <row r="4727" ht="15.75" customHeight="1">
      <c r="A4727" s="13">
        <v>42174.260416666664</v>
      </c>
      <c r="B4727" s="75">
        <v>54.6333333333333</v>
      </c>
      <c r="C4727" s="75">
        <v>55.7333333333333</v>
      </c>
      <c r="D4727" s="75">
        <v>68.1578947368421</v>
      </c>
      <c r="E4727" s="75">
        <v>66.4666666666667</v>
      </c>
    </row>
    <row r="4728" ht="15.75" customHeight="1">
      <c r="A4728" s="13">
        <v>42174.270833333336</v>
      </c>
      <c r="B4728" s="75">
        <v>55.1333333333333</v>
      </c>
      <c r="C4728" s="75">
        <v>56.2333333333333</v>
      </c>
      <c r="D4728" s="75">
        <v>68.9473684210526</v>
      </c>
      <c r="E4728" s="75">
        <v>67.4666666666667</v>
      </c>
    </row>
    <row r="4729" ht="15.75" customHeight="1">
      <c r="A4729" s="13">
        <v>42174.28125</v>
      </c>
      <c r="B4729" s="75">
        <v>55.6333333333333</v>
      </c>
      <c r="C4729" s="75">
        <v>56.7333333333333</v>
      </c>
      <c r="D4729" s="75">
        <v>69.7368421052632</v>
      </c>
      <c r="E4729" s="75">
        <v>68.4666666666667</v>
      </c>
    </row>
    <row r="4730" ht="15.75" customHeight="1">
      <c r="A4730" s="13">
        <v>42174.291666666664</v>
      </c>
      <c r="B4730" s="75">
        <v>56.2</v>
      </c>
      <c r="C4730" s="75">
        <v>57.4666666666667</v>
      </c>
      <c r="D4730" s="75">
        <v>70.35</v>
      </c>
      <c r="E4730" s="75">
        <v>69.5833333333333</v>
      </c>
    </row>
    <row r="4731" ht="15.75" customHeight="1">
      <c r="A4731" s="13">
        <v>42174.302083333336</v>
      </c>
      <c r="B4731" s="75">
        <v>56.95</v>
      </c>
      <c r="C4731" s="75">
        <v>58.4666666666667</v>
      </c>
      <c r="D4731" s="75">
        <v>71.1</v>
      </c>
      <c r="E4731" s="75">
        <v>70.8333333333333</v>
      </c>
    </row>
    <row r="4732" ht="15.75" customHeight="1">
      <c r="A4732" s="13">
        <v>42174.3125</v>
      </c>
      <c r="B4732" s="75">
        <v>57.7</v>
      </c>
      <c r="C4732" s="75">
        <v>59.4666666666667</v>
      </c>
      <c r="D4732" s="75">
        <v>71.85</v>
      </c>
      <c r="E4732" s="75">
        <v>72.0833333333333</v>
      </c>
    </row>
    <row r="4733" ht="15.75" customHeight="1">
      <c r="A4733" s="13">
        <v>42174.322916666664</v>
      </c>
      <c r="B4733" s="75">
        <v>58.45</v>
      </c>
      <c r="C4733" s="75">
        <v>60.4666666666667</v>
      </c>
      <c r="D4733" s="75">
        <v>72.6</v>
      </c>
      <c r="E4733" s="75">
        <v>73.3333333333333</v>
      </c>
    </row>
    <row r="4734" ht="15.75" customHeight="1">
      <c r="A4734" s="13">
        <v>42174.333333333336</v>
      </c>
      <c r="B4734" s="75">
        <v>59.1333333333333</v>
      </c>
      <c r="C4734" s="75">
        <v>61.35</v>
      </c>
      <c r="D4734" s="75">
        <v>73.4666666666667</v>
      </c>
      <c r="E4734" s="75">
        <v>74.7</v>
      </c>
    </row>
    <row r="4735" ht="15.75" customHeight="1">
      <c r="A4735" s="13">
        <v>42174.34375</v>
      </c>
      <c r="B4735" s="75">
        <v>59.6333333333333</v>
      </c>
      <c r="C4735" s="75">
        <v>62.1</v>
      </c>
      <c r="D4735" s="75">
        <v>74.4666666666667</v>
      </c>
      <c r="E4735" s="75">
        <v>76.2</v>
      </c>
    </row>
    <row r="4736" ht="15.75" customHeight="1">
      <c r="A4736" s="13">
        <v>42174.354166666664</v>
      </c>
      <c r="B4736" s="75">
        <v>60.1333333333333</v>
      </c>
      <c r="C4736" s="75">
        <v>62.85</v>
      </c>
      <c r="D4736" s="75">
        <v>75.4666666666667</v>
      </c>
      <c r="E4736" s="75">
        <v>77.7</v>
      </c>
    </row>
    <row r="4737" ht="15.75" customHeight="1">
      <c r="A4737" s="13">
        <v>42174.364583333336</v>
      </c>
      <c r="B4737" s="75">
        <v>60.6333333333333</v>
      </c>
      <c r="C4737" s="75">
        <v>63.6</v>
      </c>
      <c r="D4737" s="75">
        <v>76.4666666666667</v>
      </c>
      <c r="E4737" s="75">
        <v>79.2</v>
      </c>
    </row>
    <row r="4738" ht="15.75" customHeight="1">
      <c r="A4738" s="13">
        <v>42174.375</v>
      </c>
      <c r="B4738" s="75">
        <v>61.1333333333333</v>
      </c>
      <c r="C4738" s="75">
        <v>64.7</v>
      </c>
      <c r="D4738" s="75">
        <v>77.35</v>
      </c>
      <c r="E4738" s="75">
        <v>80.4666666666667</v>
      </c>
    </row>
    <row r="4739" ht="15.75" customHeight="1">
      <c r="A4739" s="13">
        <v>42174.385416666664</v>
      </c>
      <c r="B4739" s="75">
        <v>61.6333333333333</v>
      </c>
      <c r="C4739" s="75">
        <v>66.2</v>
      </c>
      <c r="D4739" s="75">
        <v>78.1</v>
      </c>
      <c r="E4739" s="75">
        <v>81.4666666666667</v>
      </c>
    </row>
    <row r="4740" ht="15.75" customHeight="1">
      <c r="A4740" s="13">
        <v>42174.395833333336</v>
      </c>
      <c r="B4740" s="75">
        <v>62.1333333333333</v>
      </c>
      <c r="C4740" s="75">
        <v>67.7</v>
      </c>
      <c r="D4740" s="75">
        <v>78.85</v>
      </c>
      <c r="E4740" s="75">
        <v>82.4666666666667</v>
      </c>
    </row>
    <row r="4741" ht="15.75" customHeight="1">
      <c r="A4741" s="13">
        <v>42174.40625</v>
      </c>
      <c r="B4741" s="75">
        <v>62.6333333333333</v>
      </c>
      <c r="C4741" s="75">
        <v>69.2</v>
      </c>
      <c r="D4741" s="75">
        <v>79.6</v>
      </c>
      <c r="E4741" s="75">
        <v>83.4666666666667</v>
      </c>
    </row>
    <row r="4742" ht="15.75" customHeight="1">
      <c r="A4742" s="13">
        <v>42174.416666666664</v>
      </c>
      <c r="B4742" s="75">
        <v>63.1333333333333</v>
      </c>
      <c r="C4742" s="75">
        <v>70.4666666666667</v>
      </c>
      <c r="D4742" s="75">
        <v>80.35</v>
      </c>
      <c r="E4742" s="75">
        <v>84.4666666666667</v>
      </c>
    </row>
    <row r="4743" ht="15.75" customHeight="1">
      <c r="A4743" s="13">
        <v>42174.427083333336</v>
      </c>
      <c r="B4743" s="75">
        <v>63.6333333333333</v>
      </c>
      <c r="C4743" s="75">
        <v>71.4666666666667</v>
      </c>
      <c r="D4743" s="75">
        <v>81.1</v>
      </c>
      <c r="E4743" s="75">
        <v>85.4666666666667</v>
      </c>
    </row>
    <row r="4744" ht="15.75" customHeight="1">
      <c r="A4744" s="13">
        <v>42174.4375</v>
      </c>
      <c r="B4744" s="75">
        <v>64.1333333333333</v>
      </c>
      <c r="C4744" s="75">
        <v>72.4666666666667</v>
      </c>
      <c r="D4744" s="75">
        <v>81.85</v>
      </c>
      <c r="E4744" s="75">
        <v>86.4666666666667</v>
      </c>
    </row>
    <row r="4745" ht="15.75" customHeight="1">
      <c r="A4745" s="13">
        <v>42174.447916666664</v>
      </c>
      <c r="B4745" s="75">
        <v>64.6333333333333</v>
      </c>
      <c r="C4745" s="75">
        <v>73.4666666666667</v>
      </c>
      <c r="D4745" s="75">
        <v>82.6</v>
      </c>
      <c r="E4745" s="75">
        <v>87.4666666666667</v>
      </c>
    </row>
    <row r="4746" ht="15.75" customHeight="1">
      <c r="A4746" s="13">
        <v>42174.458333333336</v>
      </c>
      <c r="B4746" s="75">
        <v>65.0666666666667</v>
      </c>
      <c r="C4746" s="75">
        <v>74.4666666666667</v>
      </c>
      <c r="D4746" s="75">
        <v>83.2333333333333</v>
      </c>
      <c r="E4746" s="75">
        <v>88.35</v>
      </c>
    </row>
    <row r="4747" ht="15.75" customHeight="1">
      <c r="A4747" s="13">
        <v>42174.46875</v>
      </c>
      <c r="B4747" s="75">
        <v>65.3166666666667</v>
      </c>
      <c r="C4747" s="75">
        <v>75.4666666666667</v>
      </c>
      <c r="D4747" s="75">
        <v>83.7333333333333</v>
      </c>
      <c r="E4747" s="75">
        <v>89.1</v>
      </c>
    </row>
    <row r="4748" ht="15.75" customHeight="1">
      <c r="A4748" s="13">
        <v>42174.479166666664</v>
      </c>
      <c r="B4748" s="75">
        <v>65.5666666666667</v>
      </c>
      <c r="C4748" s="75">
        <v>76.4666666666667</v>
      </c>
      <c r="D4748" s="75">
        <v>84.2333333333333</v>
      </c>
      <c r="E4748" s="75">
        <v>89.85</v>
      </c>
    </row>
    <row r="4749" ht="15.75" customHeight="1">
      <c r="A4749" s="13">
        <v>42174.489583333336</v>
      </c>
      <c r="B4749" s="75">
        <v>65.8166666666667</v>
      </c>
      <c r="C4749" s="75">
        <v>77.4666666666667</v>
      </c>
      <c r="D4749" s="75">
        <v>84.7333333333333</v>
      </c>
      <c r="E4749" s="75">
        <v>90.6</v>
      </c>
    </row>
    <row r="4750" ht="15.75" customHeight="1">
      <c r="A4750" s="13">
        <v>42174.5</v>
      </c>
      <c r="B4750" s="75">
        <v>66.0</v>
      </c>
      <c r="C4750" s="75">
        <v>78.0</v>
      </c>
      <c r="D4750" s="75">
        <v>85.1166666666667</v>
      </c>
      <c r="E4750" s="75">
        <v>91.35</v>
      </c>
    </row>
    <row r="4751" ht="15.75" customHeight="1">
      <c r="A4751" s="13">
        <v>42174.510416666664</v>
      </c>
      <c r="B4751" s="75">
        <v>66.0</v>
      </c>
      <c r="C4751" s="75">
        <v>78.0</v>
      </c>
      <c r="D4751" s="75">
        <v>85.3666666666667</v>
      </c>
      <c r="E4751" s="75">
        <v>92.1</v>
      </c>
    </row>
    <row r="4752" ht="15.75" customHeight="1">
      <c r="A4752" s="13">
        <v>42174.520833333336</v>
      </c>
      <c r="B4752" s="75">
        <v>66.0</v>
      </c>
      <c r="C4752" s="75">
        <v>78.0</v>
      </c>
      <c r="D4752" s="75">
        <v>85.6166666666667</v>
      </c>
      <c r="E4752" s="75">
        <v>92.85</v>
      </c>
    </row>
    <row r="4753" ht="15.75" customHeight="1">
      <c r="A4753" s="13">
        <v>42174.53125</v>
      </c>
      <c r="B4753" s="75">
        <v>66.0</v>
      </c>
      <c r="C4753" s="75">
        <v>78.0</v>
      </c>
      <c r="D4753" s="75">
        <v>85.8666666666667</v>
      </c>
      <c r="E4753" s="75">
        <v>93.6</v>
      </c>
    </row>
    <row r="4754" ht="15.75" customHeight="1">
      <c r="A4754" s="13">
        <v>42174.541666666664</v>
      </c>
      <c r="B4754" s="75">
        <v>66.0666666666667</v>
      </c>
      <c r="C4754" s="75">
        <v>78.1166666666667</v>
      </c>
      <c r="D4754" s="75">
        <v>86.2333333333333</v>
      </c>
      <c r="E4754" s="75">
        <v>94.2333333333333</v>
      </c>
    </row>
    <row r="4755" ht="15.75" customHeight="1">
      <c r="A4755" s="13">
        <v>42174.552083333336</v>
      </c>
      <c r="B4755" s="75">
        <v>66.3166666666667</v>
      </c>
      <c r="C4755" s="75">
        <v>78.3666666666667</v>
      </c>
      <c r="D4755" s="75">
        <v>86.7333333333333</v>
      </c>
      <c r="E4755" s="75">
        <v>94.7333333333333</v>
      </c>
    </row>
    <row r="4756" ht="15.75" customHeight="1">
      <c r="A4756" s="13">
        <v>42174.5625</v>
      </c>
      <c r="B4756" s="75">
        <v>66.5666666666667</v>
      </c>
      <c r="C4756" s="75">
        <v>78.6166666666667</v>
      </c>
      <c r="D4756" s="75">
        <v>87.2333333333333</v>
      </c>
      <c r="E4756" s="75">
        <v>95.2333333333333</v>
      </c>
    </row>
    <row r="4757" ht="15.75" customHeight="1">
      <c r="A4757" s="13">
        <v>42174.572916666664</v>
      </c>
      <c r="B4757" s="75">
        <v>66.8166666666667</v>
      </c>
      <c r="C4757" s="75">
        <v>78.8666666666667</v>
      </c>
      <c r="D4757" s="75">
        <v>87.7333333333333</v>
      </c>
      <c r="E4757" s="75">
        <v>95.7333333333333</v>
      </c>
    </row>
    <row r="4758" ht="15.75" customHeight="1">
      <c r="A4758" s="13">
        <v>42174.583333333336</v>
      </c>
      <c r="B4758" s="75">
        <v>66.9333333333333</v>
      </c>
      <c r="C4758" s="75">
        <v>79.0</v>
      </c>
      <c r="D4758" s="75">
        <v>88.1166666666667</v>
      </c>
      <c r="E4758" s="75">
        <v>96.1166666666667</v>
      </c>
    </row>
    <row r="4759" ht="15.75" customHeight="1">
      <c r="A4759" s="13">
        <v>42174.59375</v>
      </c>
      <c r="B4759" s="75">
        <v>66.6833333333333</v>
      </c>
      <c r="C4759" s="75">
        <v>79.0</v>
      </c>
      <c r="D4759" s="75">
        <v>88.3666666666667</v>
      </c>
      <c r="E4759" s="75">
        <v>96.3666666666667</v>
      </c>
    </row>
    <row r="4760" ht="15.75" customHeight="1">
      <c r="A4760" s="13">
        <v>42174.604166666664</v>
      </c>
      <c r="B4760" s="75">
        <v>66.4333333333333</v>
      </c>
      <c r="C4760" s="75">
        <v>79.0</v>
      </c>
      <c r="D4760" s="75">
        <v>88.6166666666667</v>
      </c>
      <c r="E4760" s="75">
        <v>96.6166666666667</v>
      </c>
    </row>
    <row r="4761" ht="15.75" customHeight="1">
      <c r="A4761" s="13">
        <v>42174.614583333336</v>
      </c>
      <c r="B4761" s="75">
        <v>66.1833333333333</v>
      </c>
      <c r="C4761" s="75">
        <v>79.0</v>
      </c>
      <c r="D4761" s="75">
        <v>88.8666666666667</v>
      </c>
      <c r="E4761" s="75">
        <v>96.8666666666667</v>
      </c>
    </row>
    <row r="4762" ht="15.75" customHeight="1">
      <c r="A4762" s="13">
        <v>42174.625</v>
      </c>
      <c r="B4762" s="75">
        <v>66.0666666666667</v>
      </c>
      <c r="C4762" s="75">
        <v>79.0</v>
      </c>
      <c r="D4762" s="75">
        <v>89.0</v>
      </c>
      <c r="E4762" s="75">
        <v>97.1166666666667</v>
      </c>
    </row>
    <row r="4763" ht="15.75" customHeight="1">
      <c r="A4763" s="13">
        <v>42174.635416666664</v>
      </c>
      <c r="B4763" s="75">
        <v>66.3166666666667</v>
      </c>
      <c r="C4763" s="75">
        <v>79.0</v>
      </c>
      <c r="D4763" s="75">
        <v>89.0</v>
      </c>
      <c r="E4763" s="75">
        <v>97.3666666666667</v>
      </c>
    </row>
    <row r="4764" ht="15.75" customHeight="1">
      <c r="A4764" s="13">
        <v>42174.645833333336</v>
      </c>
      <c r="B4764" s="75">
        <v>66.5666666666667</v>
      </c>
      <c r="C4764" s="75">
        <v>79.0</v>
      </c>
      <c r="D4764" s="75">
        <v>89.0</v>
      </c>
      <c r="E4764" s="75">
        <v>97.6166666666667</v>
      </c>
    </row>
    <row r="4765" ht="15.75" customHeight="1">
      <c r="A4765" s="13">
        <v>42174.65625</v>
      </c>
      <c r="B4765" s="75">
        <v>66.8166666666667</v>
      </c>
      <c r="C4765" s="75">
        <v>79.0</v>
      </c>
      <c r="D4765" s="75">
        <v>89.0</v>
      </c>
      <c r="E4765" s="75">
        <v>97.8666666666667</v>
      </c>
    </row>
    <row r="4766" ht="15.75" customHeight="1">
      <c r="A4766" s="13">
        <v>42174.666666666664</v>
      </c>
      <c r="B4766" s="75">
        <v>66.8666666666667</v>
      </c>
      <c r="C4766" s="75">
        <v>78.7666666666667</v>
      </c>
      <c r="D4766" s="75">
        <v>88.8833333333333</v>
      </c>
      <c r="E4766" s="75">
        <v>97.8833333333333</v>
      </c>
    </row>
    <row r="4767" ht="15.75" customHeight="1">
      <c r="A4767" s="13">
        <v>42174.677083333336</v>
      </c>
      <c r="B4767" s="75">
        <v>66.3666666666667</v>
      </c>
      <c r="C4767" s="75">
        <v>78.2666666666667</v>
      </c>
      <c r="D4767" s="75">
        <v>88.6333333333333</v>
      </c>
      <c r="E4767" s="75">
        <v>97.6333333333333</v>
      </c>
    </row>
    <row r="4768" ht="15.75" customHeight="1">
      <c r="A4768" s="13">
        <v>42174.6875</v>
      </c>
      <c r="B4768" s="75">
        <v>65.8666666666667</v>
      </c>
      <c r="C4768" s="75">
        <v>77.7666666666667</v>
      </c>
      <c r="D4768" s="75">
        <v>88.3833333333333</v>
      </c>
      <c r="E4768" s="75">
        <v>97.3833333333333</v>
      </c>
    </row>
    <row r="4769" ht="15.75" customHeight="1">
      <c r="A4769" s="13">
        <v>42174.697916666664</v>
      </c>
      <c r="B4769" s="75">
        <v>65.3666666666667</v>
      </c>
      <c r="C4769" s="75">
        <v>77.2666666666667</v>
      </c>
      <c r="D4769" s="75">
        <v>88.1333333333333</v>
      </c>
      <c r="E4769" s="75">
        <v>97.1333333333333</v>
      </c>
    </row>
    <row r="4770" ht="15.75" customHeight="1">
      <c r="A4770" s="13">
        <v>42174.708333333336</v>
      </c>
      <c r="B4770" s="75">
        <v>64.8</v>
      </c>
      <c r="C4770" s="75">
        <v>76.4166666666667</v>
      </c>
      <c r="D4770" s="75">
        <v>87.8833333333333</v>
      </c>
      <c r="E4770" s="75">
        <v>96.7666666666667</v>
      </c>
    </row>
    <row r="4771" ht="15.75" customHeight="1">
      <c r="A4771" s="13">
        <v>42174.71875</v>
      </c>
      <c r="B4771" s="75">
        <v>64.05</v>
      </c>
      <c r="C4771" s="75">
        <v>75.1666666666667</v>
      </c>
      <c r="D4771" s="75">
        <v>87.6333333333333</v>
      </c>
      <c r="E4771" s="75">
        <v>96.2666666666667</v>
      </c>
    </row>
    <row r="4772" ht="15.75" customHeight="1">
      <c r="A4772" s="13">
        <v>42174.729166666664</v>
      </c>
      <c r="B4772" s="75">
        <v>63.3</v>
      </c>
      <c r="C4772" s="75">
        <v>73.9166666666667</v>
      </c>
      <c r="D4772" s="75">
        <v>87.3833333333333</v>
      </c>
      <c r="E4772" s="75">
        <v>95.7666666666667</v>
      </c>
    </row>
    <row r="4773" ht="15.75" customHeight="1">
      <c r="A4773" s="13">
        <v>42174.739583333336</v>
      </c>
      <c r="B4773" s="75">
        <v>62.55</v>
      </c>
      <c r="C4773" s="75">
        <v>72.6666666666667</v>
      </c>
      <c r="D4773" s="75">
        <v>87.1333333333333</v>
      </c>
      <c r="E4773" s="75">
        <v>95.2666666666667</v>
      </c>
    </row>
    <row r="4774" ht="15.75" customHeight="1">
      <c r="A4774" s="13">
        <v>42174.75</v>
      </c>
      <c r="B4774" s="75">
        <v>61.8666666666667</v>
      </c>
      <c r="C4774" s="75">
        <v>71.5333333333333</v>
      </c>
      <c r="D4774" s="75">
        <v>86.5333333333333</v>
      </c>
      <c r="E4774" s="75">
        <v>94.5333333333333</v>
      </c>
    </row>
    <row r="4775" ht="15.75" customHeight="1">
      <c r="A4775" s="13">
        <v>42174.760416666664</v>
      </c>
      <c r="B4775" s="75">
        <v>61.3666666666667</v>
      </c>
      <c r="C4775" s="75">
        <v>70.5333333333333</v>
      </c>
      <c r="D4775" s="75">
        <v>85.5333333333333</v>
      </c>
      <c r="E4775" s="75">
        <v>93.5333333333333</v>
      </c>
    </row>
    <row r="4776" ht="15.75" customHeight="1">
      <c r="A4776" s="13">
        <v>42174.770833333336</v>
      </c>
      <c r="B4776" s="75">
        <v>60.8666666666667</v>
      </c>
      <c r="C4776" s="75">
        <v>69.5333333333333</v>
      </c>
      <c r="D4776" s="75">
        <v>84.5333333333333</v>
      </c>
      <c r="E4776" s="75">
        <v>92.5333333333333</v>
      </c>
    </row>
    <row r="4777" ht="15.75" customHeight="1">
      <c r="A4777" s="13">
        <v>42174.78125</v>
      </c>
      <c r="B4777" s="75">
        <v>60.3666666666667</v>
      </c>
      <c r="C4777" s="75">
        <v>68.5333333333333</v>
      </c>
      <c r="D4777" s="75">
        <v>83.5333333333333</v>
      </c>
      <c r="E4777" s="75">
        <v>91.5333333333333</v>
      </c>
    </row>
    <row r="4778" ht="15.75" customHeight="1">
      <c r="A4778" s="13">
        <v>42174.791666666664</v>
      </c>
      <c r="B4778" s="75">
        <v>59.8</v>
      </c>
      <c r="C4778" s="75">
        <v>67.5333333333333</v>
      </c>
      <c r="D4778" s="75">
        <v>82.5333333333333</v>
      </c>
      <c r="E4778" s="75">
        <v>90.5333333333333</v>
      </c>
    </row>
    <row r="4779" ht="15.75" customHeight="1">
      <c r="A4779" s="13">
        <v>42174.802083333336</v>
      </c>
      <c r="B4779" s="75">
        <v>59.05</v>
      </c>
      <c r="C4779" s="75">
        <v>66.5333333333333</v>
      </c>
      <c r="D4779" s="75">
        <v>81.5333333333333</v>
      </c>
      <c r="E4779" s="75">
        <v>89.5333333333333</v>
      </c>
    </row>
    <row r="4780" ht="15.75" customHeight="1">
      <c r="A4780" s="13">
        <v>42174.8125</v>
      </c>
      <c r="B4780" s="75">
        <v>58.3</v>
      </c>
      <c r="C4780" s="75">
        <v>65.5333333333333</v>
      </c>
      <c r="D4780" s="75">
        <v>80.5333333333333</v>
      </c>
      <c r="E4780" s="75">
        <v>88.5333333333333</v>
      </c>
    </row>
    <row r="4781" ht="15.75" customHeight="1">
      <c r="A4781" s="13">
        <v>42174.822916666664</v>
      </c>
      <c r="B4781" s="75">
        <v>57.55</v>
      </c>
      <c r="C4781" s="75">
        <v>64.5333333333333</v>
      </c>
      <c r="D4781" s="75">
        <v>79.5333333333333</v>
      </c>
      <c r="E4781" s="75">
        <v>87.5333333333333</v>
      </c>
    </row>
    <row r="4782" ht="15.75" customHeight="1">
      <c r="A4782" s="13">
        <v>42174.833333333336</v>
      </c>
      <c r="B4782" s="75">
        <v>57.0</v>
      </c>
      <c r="C4782" s="75">
        <v>63.65</v>
      </c>
      <c r="D4782" s="75">
        <v>78.65</v>
      </c>
      <c r="E4782" s="75">
        <v>86.5333333333333</v>
      </c>
    </row>
    <row r="4783" ht="15.75" customHeight="1">
      <c r="A4783" s="13">
        <v>42174.84375</v>
      </c>
      <c r="B4783" s="75">
        <v>57.0</v>
      </c>
      <c r="C4783" s="75">
        <v>62.9</v>
      </c>
      <c r="D4783" s="75">
        <v>77.9</v>
      </c>
      <c r="E4783" s="75">
        <v>85.5333333333333</v>
      </c>
    </row>
    <row r="4784" ht="15.75" customHeight="1">
      <c r="A4784" s="13">
        <v>42174.854166666664</v>
      </c>
      <c r="B4784" s="75">
        <v>57.0</v>
      </c>
      <c r="C4784" s="75">
        <v>62.15</v>
      </c>
      <c r="D4784" s="75">
        <v>77.15</v>
      </c>
      <c r="E4784" s="75">
        <v>84.5333333333333</v>
      </c>
    </row>
    <row r="4785" ht="15.75" customHeight="1">
      <c r="A4785" s="13">
        <v>42174.864583333336</v>
      </c>
      <c r="B4785" s="75">
        <v>57.0</v>
      </c>
      <c r="C4785" s="75">
        <v>61.4</v>
      </c>
      <c r="D4785" s="75">
        <v>76.4</v>
      </c>
      <c r="E4785" s="75">
        <v>83.5333333333333</v>
      </c>
    </row>
    <row r="4786" ht="15.75" customHeight="1">
      <c r="A4786" s="13">
        <v>42174.875</v>
      </c>
      <c r="B4786" s="75">
        <v>57.0</v>
      </c>
      <c r="C4786" s="75">
        <v>60.8833333333333</v>
      </c>
      <c r="D4786" s="75">
        <v>75.7666666666667</v>
      </c>
      <c r="E4786" s="75">
        <v>82.65</v>
      </c>
    </row>
    <row r="4787" ht="15.75" customHeight="1">
      <c r="A4787" s="13">
        <v>42174.885416666664</v>
      </c>
      <c r="B4787" s="75">
        <v>57.0</v>
      </c>
      <c r="C4787" s="75">
        <v>60.6333333333333</v>
      </c>
      <c r="D4787" s="75">
        <v>75.2666666666667</v>
      </c>
      <c r="E4787" s="75">
        <v>81.9</v>
      </c>
    </row>
    <row r="4788" ht="15.75" customHeight="1">
      <c r="A4788" s="13">
        <v>42174.895833333336</v>
      </c>
      <c r="B4788" s="75">
        <v>57.0</v>
      </c>
      <c r="C4788" s="75">
        <v>60.3833333333333</v>
      </c>
      <c r="D4788" s="75">
        <v>74.7666666666667</v>
      </c>
      <c r="E4788" s="75">
        <v>81.15</v>
      </c>
    </row>
    <row r="4789" ht="15.75" customHeight="1">
      <c r="A4789" s="13">
        <v>42174.90625</v>
      </c>
      <c r="B4789" s="75">
        <v>57.0</v>
      </c>
      <c r="C4789" s="75">
        <v>60.1333333333333</v>
      </c>
      <c r="D4789" s="75">
        <v>74.2666666666667</v>
      </c>
      <c r="E4789" s="75">
        <v>80.4</v>
      </c>
    </row>
    <row r="4790" ht="15.75" customHeight="1">
      <c r="A4790" s="13">
        <v>42174.916666666664</v>
      </c>
      <c r="B4790" s="75">
        <v>56.9333333333333</v>
      </c>
      <c r="C4790" s="75">
        <v>59.8833333333333</v>
      </c>
      <c r="D4790" s="75">
        <v>73.7666666666667</v>
      </c>
      <c r="E4790" s="75">
        <v>79.7666666666667</v>
      </c>
    </row>
    <row r="4791" ht="15.75" customHeight="1">
      <c r="A4791" s="13">
        <v>42174.927083333336</v>
      </c>
      <c r="B4791" s="75">
        <v>56.6833333333333</v>
      </c>
      <c r="C4791" s="75">
        <v>59.6333333333333</v>
      </c>
      <c r="D4791" s="75">
        <v>73.2666666666667</v>
      </c>
      <c r="E4791" s="75">
        <v>79.2666666666667</v>
      </c>
    </row>
    <row r="4792" ht="15.75" customHeight="1">
      <c r="A4792" s="13">
        <v>42174.9375</v>
      </c>
      <c r="B4792" s="75">
        <v>56.4333333333333</v>
      </c>
      <c r="C4792" s="75">
        <v>59.3833333333333</v>
      </c>
      <c r="D4792" s="75">
        <v>72.7666666666667</v>
      </c>
      <c r="E4792" s="75">
        <v>78.7666666666667</v>
      </c>
    </row>
    <row r="4793" ht="15.75" customHeight="1">
      <c r="A4793" s="13">
        <v>42174.947916666664</v>
      </c>
      <c r="B4793" s="75">
        <v>56.1833333333333</v>
      </c>
      <c r="C4793" s="75">
        <v>59.1333333333333</v>
      </c>
      <c r="D4793" s="75">
        <v>72.2666666666667</v>
      </c>
      <c r="E4793" s="75">
        <v>78.2666666666667</v>
      </c>
    </row>
    <row r="4794" ht="15.75" customHeight="1">
      <c r="A4794" s="13">
        <v>42174.958333333336</v>
      </c>
      <c r="B4794" s="75">
        <v>55.9333333333333</v>
      </c>
      <c r="C4794" s="75">
        <v>58.8833333333333</v>
      </c>
      <c r="D4794" s="75">
        <v>71.8833333333333</v>
      </c>
      <c r="E4794" s="75">
        <v>77.7666666666667</v>
      </c>
    </row>
    <row r="4795" ht="15.75" customHeight="1">
      <c r="A4795" s="13">
        <v>42174.96875</v>
      </c>
      <c r="B4795" s="75">
        <v>55.6833333333333</v>
      </c>
      <c r="C4795" s="75">
        <v>58.6333333333333</v>
      </c>
      <c r="D4795" s="75">
        <v>71.6333333333333</v>
      </c>
      <c r="E4795" s="75">
        <v>77.2666666666667</v>
      </c>
    </row>
    <row r="4796" ht="15.75" customHeight="1">
      <c r="A4796" s="13">
        <v>42174.979166666664</v>
      </c>
      <c r="B4796" s="75">
        <v>55.4333333333333</v>
      </c>
      <c r="C4796" s="75">
        <v>58.3833333333333</v>
      </c>
      <c r="D4796" s="75">
        <v>71.3833333333333</v>
      </c>
      <c r="E4796" s="75">
        <v>76.7666666666667</v>
      </c>
    </row>
    <row r="4797" ht="15.75" customHeight="1">
      <c r="A4797" s="13">
        <v>42174.989583333336</v>
      </c>
      <c r="B4797" s="75">
        <v>55.1833333333333</v>
      </c>
      <c r="C4797" s="75">
        <v>58.1333333333333</v>
      </c>
      <c r="D4797" s="75">
        <v>71.1333333333333</v>
      </c>
      <c r="E4797" s="75">
        <v>76.2666666666667</v>
      </c>
    </row>
    <row r="4798" ht="15.75" customHeight="1">
      <c r="A4798" s="13">
        <v>42175.0</v>
      </c>
      <c r="B4798" s="75">
        <v>54.9333333333333</v>
      </c>
      <c r="C4798" s="75">
        <v>58.1166666666667</v>
      </c>
      <c r="D4798" s="75">
        <v>70.7666666666667</v>
      </c>
      <c r="E4798" s="75">
        <v>75.5333333333333</v>
      </c>
    </row>
    <row r="4799" ht="15.75" customHeight="1">
      <c r="A4799" s="13">
        <v>42175.010416666664</v>
      </c>
      <c r="B4799" s="75">
        <v>54.6833333333333</v>
      </c>
      <c r="C4799" s="75">
        <v>58.3666666666667</v>
      </c>
      <c r="D4799" s="75">
        <v>70.2666666666667</v>
      </c>
      <c r="E4799" s="75">
        <v>74.5333333333333</v>
      </c>
    </row>
    <row r="4800" ht="15.75" customHeight="1">
      <c r="A4800" s="13">
        <v>42175.020833333336</v>
      </c>
      <c r="B4800" s="75">
        <v>54.4333333333333</v>
      </c>
      <c r="C4800" s="75">
        <v>58.6166666666667</v>
      </c>
      <c r="D4800" s="75">
        <v>69.7666666666667</v>
      </c>
      <c r="E4800" s="75">
        <v>73.5333333333333</v>
      </c>
    </row>
    <row r="4801" ht="15.75" customHeight="1">
      <c r="A4801" s="13">
        <v>42175.03125</v>
      </c>
      <c r="B4801" s="75">
        <v>54.1833333333333</v>
      </c>
      <c r="C4801" s="75">
        <v>58.8666666666667</v>
      </c>
      <c r="D4801" s="75">
        <v>69.2666666666667</v>
      </c>
      <c r="E4801" s="75">
        <v>72.5333333333333</v>
      </c>
    </row>
    <row r="4802" ht="15.75" customHeight="1">
      <c r="A4802" s="13">
        <v>42175.041666666664</v>
      </c>
      <c r="B4802" s="75">
        <v>54.0</v>
      </c>
      <c r="C4802" s="75">
        <v>59.0</v>
      </c>
      <c r="D4802" s="75">
        <v>68.8833333333333</v>
      </c>
      <c r="E4802" s="75">
        <v>71.7666666666667</v>
      </c>
    </row>
    <row r="4803" ht="15.75" customHeight="1">
      <c r="A4803" s="13">
        <v>42175.052083333336</v>
      </c>
      <c r="B4803" s="75">
        <v>54.0</v>
      </c>
      <c r="C4803" s="75">
        <v>59.0</v>
      </c>
      <c r="D4803" s="75">
        <v>68.6333333333333</v>
      </c>
      <c r="E4803" s="75">
        <v>71.2666666666667</v>
      </c>
    </row>
    <row r="4804" ht="15.75" customHeight="1">
      <c r="A4804" s="13">
        <v>42175.0625</v>
      </c>
      <c r="B4804" s="75">
        <v>54.0</v>
      </c>
      <c r="C4804" s="75">
        <v>59.0</v>
      </c>
      <c r="D4804" s="75">
        <v>68.3833333333333</v>
      </c>
      <c r="E4804" s="75">
        <v>70.7666666666667</v>
      </c>
    </row>
    <row r="4805" ht="15.75" customHeight="1">
      <c r="A4805" s="13">
        <v>42175.072916666664</v>
      </c>
      <c r="B4805" s="75">
        <v>54.0</v>
      </c>
      <c r="C4805" s="75">
        <v>59.0</v>
      </c>
      <c r="D4805" s="75">
        <v>68.1333333333333</v>
      </c>
      <c r="E4805" s="75">
        <v>70.2666666666667</v>
      </c>
    </row>
    <row r="4806" ht="15.75" customHeight="1">
      <c r="A4806" s="13">
        <v>42175.083333333336</v>
      </c>
      <c r="B4806" s="75">
        <v>53.9333333333333</v>
      </c>
      <c r="C4806" s="75">
        <v>59.0</v>
      </c>
      <c r="D4806" s="75">
        <v>68.0</v>
      </c>
      <c r="E4806" s="75">
        <v>69.8833333333333</v>
      </c>
    </row>
    <row r="4807" ht="15.75" customHeight="1">
      <c r="A4807" s="13">
        <v>42175.09375</v>
      </c>
      <c r="B4807" s="75">
        <v>53.6833333333333</v>
      </c>
      <c r="C4807" s="75">
        <v>59.0</v>
      </c>
      <c r="D4807" s="75">
        <v>68.0</v>
      </c>
      <c r="E4807" s="75">
        <v>69.6333333333333</v>
      </c>
    </row>
    <row r="4808" ht="15.75" customHeight="1">
      <c r="A4808" s="13">
        <v>42175.104166666664</v>
      </c>
      <c r="B4808" s="75">
        <v>53.4333333333333</v>
      </c>
      <c r="C4808" s="75">
        <v>59.0</v>
      </c>
      <c r="D4808" s="75">
        <v>68.0</v>
      </c>
      <c r="E4808" s="75">
        <v>69.3833333333333</v>
      </c>
    </row>
    <row r="4809" ht="15.75" customHeight="1">
      <c r="A4809" s="13">
        <v>42175.114583333336</v>
      </c>
      <c r="B4809" s="75">
        <v>53.1833333333333</v>
      </c>
      <c r="C4809" s="75">
        <v>59.0</v>
      </c>
      <c r="D4809" s="75">
        <v>68.0</v>
      </c>
      <c r="E4809" s="75">
        <v>69.1333333333333</v>
      </c>
    </row>
    <row r="4810" ht="15.75" customHeight="1">
      <c r="A4810" s="13">
        <v>42175.125</v>
      </c>
      <c r="B4810" s="75">
        <v>53.0</v>
      </c>
      <c r="C4810" s="75">
        <v>58.7666666666667</v>
      </c>
      <c r="D4810" s="75">
        <v>67.8833333333333</v>
      </c>
      <c r="E4810" s="75">
        <v>68.8833333333333</v>
      </c>
    </row>
    <row r="4811" ht="15.75" customHeight="1">
      <c r="A4811" s="13">
        <v>42175.135416666664</v>
      </c>
      <c r="B4811" s="75">
        <v>53.0</v>
      </c>
      <c r="C4811" s="75">
        <v>58.2666666666667</v>
      </c>
      <c r="D4811" s="75">
        <v>67.6333333333333</v>
      </c>
      <c r="E4811" s="75">
        <v>68.6333333333333</v>
      </c>
    </row>
    <row r="4812" ht="15.75" customHeight="1">
      <c r="A4812" s="13">
        <v>42175.145833333336</v>
      </c>
      <c r="B4812" s="75">
        <v>53.0</v>
      </c>
      <c r="C4812" s="75">
        <v>57.7666666666667</v>
      </c>
      <c r="D4812" s="75">
        <v>67.3833333333333</v>
      </c>
      <c r="E4812" s="75">
        <v>68.3833333333333</v>
      </c>
    </row>
    <row r="4813" ht="15.75" customHeight="1">
      <c r="A4813" s="13">
        <v>42175.15625</v>
      </c>
      <c r="B4813" s="75">
        <v>53.0</v>
      </c>
      <c r="C4813" s="75">
        <v>57.2666666666667</v>
      </c>
      <c r="D4813" s="75">
        <v>67.1333333333333</v>
      </c>
      <c r="E4813" s="75">
        <v>68.1333333333333</v>
      </c>
    </row>
    <row r="4814" ht="15.75" customHeight="1">
      <c r="A4814" s="13">
        <v>42175.166666666664</v>
      </c>
      <c r="B4814" s="75">
        <v>53.0</v>
      </c>
      <c r="C4814" s="75">
        <v>56.8833333333333</v>
      </c>
      <c r="D4814" s="75">
        <v>67.0</v>
      </c>
      <c r="E4814" s="75">
        <v>67.7666666666667</v>
      </c>
    </row>
    <row r="4815" ht="15.75" customHeight="1">
      <c r="A4815" s="13">
        <v>42175.177083333336</v>
      </c>
      <c r="B4815" s="75">
        <v>53.0</v>
      </c>
      <c r="C4815" s="75">
        <v>56.6333333333333</v>
      </c>
      <c r="D4815" s="75">
        <v>67.0</v>
      </c>
      <c r="E4815" s="75">
        <v>67.2666666666667</v>
      </c>
    </row>
    <row r="4816" ht="15.75" customHeight="1">
      <c r="A4816" s="13">
        <v>42175.1875</v>
      </c>
      <c r="B4816" s="75">
        <v>53.0</v>
      </c>
      <c r="C4816" s="75">
        <v>56.3833333333333</v>
      </c>
      <c r="D4816" s="75">
        <v>67.0</v>
      </c>
      <c r="E4816" s="75">
        <v>66.7666666666667</v>
      </c>
    </row>
    <row r="4817" ht="15.75" customHeight="1">
      <c r="A4817" s="13">
        <v>42175.197916666664</v>
      </c>
      <c r="B4817" s="75">
        <v>53.0</v>
      </c>
      <c r="C4817" s="75">
        <v>56.1333333333333</v>
      </c>
      <c r="D4817" s="75">
        <v>67.0</v>
      </c>
      <c r="E4817" s="75">
        <v>66.2666666666667</v>
      </c>
    </row>
    <row r="4818" ht="15.75" customHeight="1">
      <c r="A4818" s="13">
        <v>42175.208333333336</v>
      </c>
      <c r="B4818" s="75">
        <v>53.0</v>
      </c>
      <c r="C4818" s="75">
        <v>56.1166666666667</v>
      </c>
      <c r="D4818" s="75">
        <v>66.7666666666667</v>
      </c>
      <c r="E4818" s="75">
        <v>66.35</v>
      </c>
    </row>
    <row r="4819" ht="15.75" customHeight="1">
      <c r="A4819" s="13">
        <v>42175.21875</v>
      </c>
      <c r="B4819" s="75">
        <v>53.0</v>
      </c>
      <c r="C4819" s="75">
        <v>56.3666666666667</v>
      </c>
      <c r="D4819" s="75">
        <v>66.2666666666667</v>
      </c>
      <c r="E4819" s="75">
        <v>67.1</v>
      </c>
    </row>
    <row r="4820" ht="15.75" customHeight="1">
      <c r="A4820" s="13">
        <v>42175.229166666664</v>
      </c>
      <c r="B4820" s="75">
        <v>53.0</v>
      </c>
      <c r="C4820" s="75">
        <v>56.6166666666667</v>
      </c>
      <c r="D4820" s="75">
        <v>65.7666666666667</v>
      </c>
      <c r="E4820" s="75">
        <v>67.85</v>
      </c>
    </row>
    <row r="4821" ht="15.75" customHeight="1">
      <c r="A4821" s="13">
        <v>42175.239583333336</v>
      </c>
      <c r="B4821" s="75">
        <v>53.0</v>
      </c>
      <c r="C4821" s="75">
        <v>56.8666666666667</v>
      </c>
      <c r="D4821" s="75">
        <v>65.2666666666667</v>
      </c>
      <c r="E4821" s="75">
        <v>68.6</v>
      </c>
    </row>
    <row r="4822" ht="15.75" customHeight="1">
      <c r="A4822" s="13">
        <v>42175.25</v>
      </c>
      <c r="B4822" s="75">
        <v>53.2</v>
      </c>
      <c r="C4822" s="75">
        <v>57.4666666666667</v>
      </c>
      <c r="D4822" s="75">
        <v>65.35</v>
      </c>
      <c r="E4822" s="75">
        <v>69.8166666666667</v>
      </c>
    </row>
    <row r="4823" ht="15.75" customHeight="1">
      <c r="A4823" s="13">
        <v>42175.260416666664</v>
      </c>
      <c r="B4823" s="75">
        <v>53.95</v>
      </c>
      <c r="C4823" s="75">
        <v>58.4666666666667</v>
      </c>
      <c r="D4823" s="75">
        <v>66.1</v>
      </c>
      <c r="E4823" s="75">
        <v>71.5666666666667</v>
      </c>
    </row>
    <row r="4824" ht="15.75" customHeight="1">
      <c r="A4824" s="13">
        <v>42175.270833333336</v>
      </c>
      <c r="B4824" s="75">
        <v>54.7</v>
      </c>
      <c r="C4824" s="75">
        <v>59.4666666666667</v>
      </c>
      <c r="D4824" s="75">
        <v>66.85</v>
      </c>
      <c r="E4824" s="75">
        <v>73.3166666666667</v>
      </c>
    </row>
    <row r="4825" ht="15.75" customHeight="1">
      <c r="A4825" s="13">
        <v>42175.28125</v>
      </c>
      <c r="B4825" s="75">
        <v>55.45</v>
      </c>
      <c r="C4825" s="75">
        <v>60.4666666666667</v>
      </c>
      <c r="D4825" s="75">
        <v>67.6</v>
      </c>
      <c r="E4825" s="75">
        <v>75.0666666666667</v>
      </c>
    </row>
    <row r="4826" ht="15.75" customHeight="1">
      <c r="A4826" s="13">
        <v>42175.291666666664</v>
      </c>
      <c r="B4826" s="75">
        <v>56.0666666666667</v>
      </c>
      <c r="C4826" s="75">
        <v>61.35</v>
      </c>
      <c r="D4826" s="75">
        <v>68.7</v>
      </c>
      <c r="E4826" s="75">
        <v>76.5833333333333</v>
      </c>
    </row>
    <row r="4827" ht="15.75" customHeight="1">
      <c r="A4827" s="13">
        <v>42175.302083333336</v>
      </c>
      <c r="B4827" s="75">
        <v>56.3166666666667</v>
      </c>
      <c r="C4827" s="75">
        <v>62.1</v>
      </c>
      <c r="D4827" s="75">
        <v>70.2</v>
      </c>
      <c r="E4827" s="75">
        <v>77.8333333333333</v>
      </c>
    </row>
    <row r="4828" ht="15.75" customHeight="1">
      <c r="A4828" s="13">
        <v>42175.3125</v>
      </c>
      <c r="B4828" s="75">
        <v>56.5666666666667</v>
      </c>
      <c r="C4828" s="75">
        <v>62.85</v>
      </c>
      <c r="D4828" s="75">
        <v>71.7</v>
      </c>
      <c r="E4828" s="75">
        <v>79.0833333333333</v>
      </c>
    </row>
    <row r="4829" ht="15.75" customHeight="1">
      <c r="A4829" s="13">
        <v>42175.322916666664</v>
      </c>
      <c r="B4829" s="75">
        <v>56.8166666666667</v>
      </c>
      <c r="C4829" s="75">
        <v>63.6</v>
      </c>
      <c r="D4829" s="75">
        <v>73.2</v>
      </c>
      <c r="E4829" s="75">
        <v>80.3333333333333</v>
      </c>
    </row>
    <row r="4830" ht="15.75" customHeight="1">
      <c r="A4830" s="13">
        <v>42175.333333333336</v>
      </c>
      <c r="B4830" s="75">
        <v>57.2666666666667</v>
      </c>
      <c r="C4830" s="75">
        <v>64.4666666666667</v>
      </c>
      <c r="D4830" s="75">
        <v>74.5833333333333</v>
      </c>
      <c r="E4830" s="75">
        <v>81.2333333333333</v>
      </c>
    </row>
    <row r="4831" ht="15.75" customHeight="1">
      <c r="A4831" s="13">
        <v>42175.34375</v>
      </c>
      <c r="B4831" s="75">
        <v>58.2666666666667</v>
      </c>
      <c r="C4831" s="75">
        <v>65.4666666666667</v>
      </c>
      <c r="D4831" s="75">
        <v>75.8333333333333</v>
      </c>
      <c r="E4831" s="75">
        <v>81.7333333333333</v>
      </c>
    </row>
    <row r="4832" ht="15.75" customHeight="1">
      <c r="A4832" s="13">
        <v>42175.354166666664</v>
      </c>
      <c r="B4832" s="75">
        <v>59.2666666666667</v>
      </c>
      <c r="C4832" s="75">
        <v>66.4666666666667</v>
      </c>
      <c r="D4832" s="75">
        <v>77.0833333333333</v>
      </c>
      <c r="E4832" s="75">
        <v>82.2333333333333</v>
      </c>
    </row>
    <row r="4833" ht="15.75" customHeight="1">
      <c r="A4833" s="13">
        <v>42175.364583333336</v>
      </c>
      <c r="B4833" s="75">
        <v>60.2666666666667</v>
      </c>
      <c r="C4833" s="75">
        <v>67.4666666666667</v>
      </c>
      <c r="D4833" s="75">
        <v>78.3333333333333</v>
      </c>
      <c r="E4833" s="75">
        <v>82.7333333333333</v>
      </c>
    </row>
    <row r="4834" ht="15.75" customHeight="1">
      <c r="A4834" s="13">
        <v>42175.375</v>
      </c>
      <c r="B4834" s="75">
        <v>61.0666666666667</v>
      </c>
      <c r="C4834" s="75">
        <v>68.2333333333333</v>
      </c>
      <c r="D4834" s="75">
        <v>79.4666666666667</v>
      </c>
      <c r="E4834" s="75">
        <v>83.5833333333333</v>
      </c>
    </row>
    <row r="4835" ht="15.75" customHeight="1">
      <c r="A4835" s="13">
        <v>42175.385416666664</v>
      </c>
      <c r="B4835" s="75">
        <v>61.3166666666667</v>
      </c>
      <c r="C4835" s="75">
        <v>68.7333333333333</v>
      </c>
      <c r="D4835" s="75">
        <v>80.4666666666667</v>
      </c>
      <c r="E4835" s="75">
        <v>84.8333333333333</v>
      </c>
    </row>
    <row r="4836" ht="15.75" customHeight="1">
      <c r="A4836" s="13">
        <v>42175.395833333336</v>
      </c>
      <c r="B4836" s="75">
        <v>61.5666666666667</v>
      </c>
      <c r="C4836" s="75">
        <v>69.2333333333333</v>
      </c>
      <c r="D4836" s="75">
        <v>81.4666666666667</v>
      </c>
      <c r="E4836" s="75">
        <v>86.0833333333333</v>
      </c>
    </row>
    <row r="4837" ht="15.75" customHeight="1">
      <c r="A4837" s="13">
        <v>42175.40625</v>
      </c>
      <c r="B4837" s="75">
        <v>61.8166666666667</v>
      </c>
      <c r="C4837" s="75">
        <v>69.7333333333333</v>
      </c>
      <c r="D4837" s="75">
        <v>82.4666666666667</v>
      </c>
      <c r="E4837" s="75">
        <v>87.3333333333333</v>
      </c>
    </row>
    <row r="4838" ht="15.75" customHeight="1">
      <c r="A4838" s="13">
        <v>42175.416666666664</v>
      </c>
      <c r="B4838" s="75">
        <v>62.2666666666667</v>
      </c>
      <c r="C4838" s="75">
        <v>70.2333333333333</v>
      </c>
      <c r="D4838" s="75">
        <v>83.1166666666667</v>
      </c>
      <c r="E4838" s="75">
        <v>88.4666666666667</v>
      </c>
    </row>
    <row r="4839" ht="15.75" customHeight="1">
      <c r="A4839" s="13">
        <v>42175.427083333336</v>
      </c>
      <c r="B4839" s="75">
        <v>63.2666666666667</v>
      </c>
      <c r="C4839" s="75">
        <v>70.7333333333333</v>
      </c>
      <c r="D4839" s="75">
        <v>83.3666666666667</v>
      </c>
      <c r="E4839" s="75">
        <v>89.4666666666667</v>
      </c>
    </row>
    <row r="4840" ht="15.75" customHeight="1">
      <c r="A4840" s="13">
        <v>42175.4375</v>
      </c>
      <c r="B4840" s="75">
        <v>64.2666666666667</v>
      </c>
      <c r="C4840" s="75">
        <v>71.2333333333333</v>
      </c>
      <c r="D4840" s="75">
        <v>83.6166666666667</v>
      </c>
      <c r="E4840" s="75">
        <v>90.4666666666667</v>
      </c>
    </row>
    <row r="4841" ht="15.75" customHeight="1">
      <c r="A4841" s="13">
        <v>42175.447916666664</v>
      </c>
      <c r="B4841" s="75">
        <v>65.2666666666667</v>
      </c>
      <c r="C4841" s="75">
        <v>71.7333333333333</v>
      </c>
      <c r="D4841" s="75">
        <v>83.8666666666667</v>
      </c>
      <c r="E4841" s="75">
        <v>91.4666666666667</v>
      </c>
    </row>
    <row r="4842" ht="15.75" customHeight="1">
      <c r="A4842" s="13">
        <v>42175.458333333336</v>
      </c>
      <c r="B4842" s="75">
        <v>66.1333333333333</v>
      </c>
      <c r="C4842" s="75">
        <v>72.4666666666667</v>
      </c>
      <c r="D4842" s="75">
        <v>84.4666666666667</v>
      </c>
      <c r="E4842" s="75">
        <v>92.35</v>
      </c>
    </row>
    <row r="4843" ht="15.75" customHeight="1">
      <c r="A4843" s="13">
        <v>42175.46875</v>
      </c>
      <c r="B4843" s="75">
        <v>66.6333333333333</v>
      </c>
      <c r="C4843" s="75">
        <v>73.4666666666667</v>
      </c>
      <c r="D4843" s="75">
        <v>85.4666666666667</v>
      </c>
      <c r="E4843" s="75">
        <v>93.1</v>
      </c>
    </row>
    <row r="4844" ht="15.75" customHeight="1">
      <c r="A4844" s="13">
        <v>42175.479166666664</v>
      </c>
      <c r="B4844" s="75">
        <v>67.1333333333333</v>
      </c>
      <c r="C4844" s="75">
        <v>74.4666666666667</v>
      </c>
      <c r="D4844" s="75">
        <v>86.4666666666667</v>
      </c>
      <c r="E4844" s="75">
        <v>93.85</v>
      </c>
    </row>
    <row r="4845" ht="15.75" customHeight="1">
      <c r="A4845" s="13">
        <v>42175.489583333336</v>
      </c>
      <c r="B4845" s="75">
        <v>67.6333333333333</v>
      </c>
      <c r="C4845" s="75">
        <v>75.4666666666667</v>
      </c>
      <c r="D4845" s="75">
        <v>87.4666666666667</v>
      </c>
      <c r="E4845" s="75">
        <v>94.6</v>
      </c>
    </row>
    <row r="4846" ht="15.75" customHeight="1">
      <c r="A4846" s="13">
        <v>42175.5</v>
      </c>
      <c r="B4846" s="75">
        <v>68.0</v>
      </c>
      <c r="C4846" s="75">
        <v>76.2333333333333</v>
      </c>
      <c r="D4846" s="75">
        <v>88.0</v>
      </c>
      <c r="E4846" s="75">
        <v>95.2333333333333</v>
      </c>
    </row>
    <row r="4847" ht="15.75" customHeight="1">
      <c r="A4847" s="13">
        <v>42175.510416666664</v>
      </c>
      <c r="B4847" s="75">
        <v>68.0</v>
      </c>
      <c r="C4847" s="75">
        <v>76.7333333333333</v>
      </c>
      <c r="D4847" s="75">
        <v>88.0</v>
      </c>
      <c r="E4847" s="75">
        <v>95.7333333333333</v>
      </c>
    </row>
    <row r="4848" ht="15.75" customHeight="1">
      <c r="A4848" s="13">
        <v>42175.520833333336</v>
      </c>
      <c r="B4848" s="75">
        <v>68.0</v>
      </c>
      <c r="C4848" s="75">
        <v>77.2333333333333</v>
      </c>
      <c r="D4848" s="75">
        <v>88.0</v>
      </c>
      <c r="E4848" s="75">
        <v>96.2333333333333</v>
      </c>
    </row>
    <row r="4849" ht="15.75" customHeight="1">
      <c r="A4849" s="13">
        <v>42175.53125</v>
      </c>
      <c r="B4849" s="75">
        <v>68.0</v>
      </c>
      <c r="C4849" s="75">
        <v>77.7333333333333</v>
      </c>
      <c r="D4849" s="75">
        <v>88.0</v>
      </c>
      <c r="E4849" s="75">
        <v>96.7333333333333</v>
      </c>
    </row>
    <row r="4850" ht="15.75" customHeight="1">
      <c r="A4850" s="13">
        <v>42175.541666666664</v>
      </c>
      <c r="B4850" s="75">
        <v>68.0</v>
      </c>
      <c r="C4850" s="75">
        <v>78.1166666666667</v>
      </c>
      <c r="D4850" s="75">
        <v>88.4666666666667</v>
      </c>
      <c r="E4850" s="75">
        <v>97.2333333333333</v>
      </c>
    </row>
    <row r="4851" ht="15.75" customHeight="1">
      <c r="A4851" s="13">
        <v>42175.552083333336</v>
      </c>
      <c r="B4851" s="75">
        <v>68.0</v>
      </c>
      <c r="C4851" s="75">
        <v>78.3666666666667</v>
      </c>
      <c r="D4851" s="75">
        <v>89.4666666666667</v>
      </c>
      <c r="E4851" s="75">
        <v>97.7333333333333</v>
      </c>
    </row>
    <row r="4852" ht="15.75" customHeight="1">
      <c r="A4852" s="13">
        <v>42175.5625</v>
      </c>
      <c r="B4852" s="75">
        <v>68.0</v>
      </c>
      <c r="C4852" s="75">
        <v>78.6166666666667</v>
      </c>
      <c r="D4852" s="75">
        <v>90.4666666666667</v>
      </c>
      <c r="E4852" s="75">
        <v>98.2333333333333</v>
      </c>
    </row>
    <row r="4853" ht="15.75" customHeight="1">
      <c r="A4853" s="13">
        <v>42175.572916666664</v>
      </c>
      <c r="B4853" s="75">
        <v>68.0</v>
      </c>
      <c r="C4853" s="75">
        <v>78.8666666666667</v>
      </c>
      <c r="D4853" s="75">
        <v>91.4666666666667</v>
      </c>
      <c r="E4853" s="75">
        <v>98.7333333333333</v>
      </c>
    </row>
    <row r="4854" ht="15.75" customHeight="1">
      <c r="A4854" s="13">
        <v>42175.583333333336</v>
      </c>
      <c r="B4854" s="75">
        <v>67.8666666666667</v>
      </c>
      <c r="C4854" s="75">
        <v>78.8833333333333</v>
      </c>
      <c r="D4854" s="75">
        <v>92.1166666666667</v>
      </c>
      <c r="E4854" s="75">
        <v>99.1166666666667</v>
      </c>
    </row>
    <row r="4855" ht="15.75" customHeight="1">
      <c r="A4855" s="13">
        <v>42175.59375</v>
      </c>
      <c r="B4855" s="75">
        <v>67.3666666666667</v>
      </c>
      <c r="C4855" s="75">
        <v>78.6333333333333</v>
      </c>
      <c r="D4855" s="75">
        <v>92.3666666666667</v>
      </c>
      <c r="E4855" s="75">
        <v>99.3666666666667</v>
      </c>
    </row>
    <row r="4856" ht="15.75" customHeight="1">
      <c r="A4856" s="13">
        <v>42175.604166666664</v>
      </c>
      <c r="B4856" s="75">
        <v>66.8666666666667</v>
      </c>
      <c r="C4856" s="75">
        <v>78.3833333333333</v>
      </c>
      <c r="D4856" s="75">
        <v>92.6166666666667</v>
      </c>
      <c r="E4856" s="75">
        <v>99.6166666666667</v>
      </c>
    </row>
    <row r="4857" ht="15.75" customHeight="1">
      <c r="A4857" s="13">
        <v>42175.614583333336</v>
      </c>
      <c r="B4857" s="75">
        <v>66.3666666666667</v>
      </c>
      <c r="C4857" s="75">
        <v>78.1333333333333</v>
      </c>
      <c r="D4857" s="75">
        <v>92.8666666666667</v>
      </c>
      <c r="E4857" s="75">
        <v>99.8666666666667</v>
      </c>
    </row>
    <row r="4858" ht="15.75" customHeight="1">
      <c r="A4858" s="13">
        <v>42175.625</v>
      </c>
      <c r="B4858" s="75">
        <v>66.0666666666667</v>
      </c>
      <c r="C4858" s="75">
        <v>77.7666666666667</v>
      </c>
      <c r="D4858" s="75">
        <v>93.2333333333333</v>
      </c>
      <c r="E4858" s="75">
        <v>100.0</v>
      </c>
    </row>
    <row r="4859" ht="15.75" customHeight="1">
      <c r="A4859" s="13">
        <v>42175.635416666664</v>
      </c>
      <c r="B4859" s="75">
        <v>66.3166666666667</v>
      </c>
      <c r="C4859" s="75">
        <v>77.2666666666667</v>
      </c>
      <c r="D4859" s="75">
        <v>93.7333333333333</v>
      </c>
      <c r="E4859" s="75">
        <v>100.0</v>
      </c>
    </row>
    <row r="4860" ht="15.75" customHeight="1">
      <c r="A4860" s="13">
        <v>42175.645833333336</v>
      </c>
      <c r="B4860" s="75">
        <v>66.5666666666667</v>
      </c>
      <c r="C4860" s="75">
        <v>76.7666666666667</v>
      </c>
      <c r="D4860" s="75">
        <v>94.2333333333333</v>
      </c>
      <c r="E4860" s="75">
        <v>100.0</v>
      </c>
    </row>
    <row r="4861" ht="15.75" customHeight="1">
      <c r="A4861" s="13">
        <v>42175.65625</v>
      </c>
      <c r="B4861" s="75">
        <v>66.8166666666667</v>
      </c>
      <c r="C4861" s="75">
        <v>76.2666666666667</v>
      </c>
      <c r="D4861" s="75">
        <v>94.7333333333333</v>
      </c>
      <c r="E4861" s="75">
        <v>100.0</v>
      </c>
    </row>
    <row r="4862" ht="15.75" customHeight="1">
      <c r="A4862" s="13">
        <v>42175.666666666664</v>
      </c>
      <c r="B4862" s="75">
        <v>66.9333333333333</v>
      </c>
      <c r="C4862" s="75">
        <v>76.14</v>
      </c>
      <c r="D4862" s="75">
        <v>94.8108108108108</v>
      </c>
      <c r="E4862" s="75">
        <v>100.0</v>
      </c>
    </row>
    <row r="4863" ht="15.75" customHeight="1">
      <c r="A4863" s="13">
        <v>42175.677083333336</v>
      </c>
      <c r="B4863" s="75">
        <v>66.6833333333333</v>
      </c>
      <c r="C4863" s="75">
        <v>76.44</v>
      </c>
      <c r="D4863" s="75">
        <v>94.4054054054054</v>
      </c>
      <c r="E4863" s="75">
        <v>100.0</v>
      </c>
    </row>
    <row r="4864" ht="15.75" customHeight="1">
      <c r="A4864" s="13">
        <v>42175.6875</v>
      </c>
      <c r="B4864" s="75">
        <v>66.4333333333333</v>
      </c>
      <c r="C4864" s="75">
        <v>76.74</v>
      </c>
      <c r="D4864" s="75">
        <v>94.0</v>
      </c>
      <c r="E4864" s="75">
        <v>100.0</v>
      </c>
    </row>
    <row r="4865" ht="15.75" customHeight="1">
      <c r="A4865" s="13">
        <v>42175.697916666664</v>
      </c>
      <c r="B4865" s="75">
        <v>66.1833333333333</v>
      </c>
      <c r="C4865" s="75">
        <v>77.0</v>
      </c>
      <c r="D4865" s="75">
        <v>93.3478260869565</v>
      </c>
      <c r="E4865" s="75">
        <v>100.0</v>
      </c>
    </row>
    <row r="4866" ht="15.75" customHeight="1">
      <c r="A4866" s="13">
        <v>42175.708333333336</v>
      </c>
      <c r="B4866" s="75">
        <v>65.8</v>
      </c>
      <c r="C4866" s="75">
        <v>76.65</v>
      </c>
      <c r="D4866" s="75">
        <v>92.7666666666667</v>
      </c>
      <c r="E4866" s="75">
        <v>99.7666666666667</v>
      </c>
    </row>
    <row r="4867" ht="15.75" customHeight="1">
      <c r="A4867" s="13">
        <v>42175.71875</v>
      </c>
      <c r="B4867" s="75">
        <v>65.05</v>
      </c>
      <c r="C4867" s="75">
        <v>75.9</v>
      </c>
      <c r="D4867" s="75">
        <v>92.2666666666667</v>
      </c>
      <c r="E4867" s="75">
        <v>99.2666666666667</v>
      </c>
    </row>
    <row r="4868" ht="15.75" customHeight="1">
      <c r="A4868" s="13">
        <v>42175.729166666664</v>
      </c>
      <c r="B4868" s="75">
        <v>64.3</v>
      </c>
      <c r="C4868" s="75">
        <v>75.15</v>
      </c>
      <c r="D4868" s="75">
        <v>91.7666666666667</v>
      </c>
      <c r="E4868" s="75">
        <v>98.7666666666667</v>
      </c>
    </row>
    <row r="4869" ht="15.75" customHeight="1">
      <c r="A4869" s="13">
        <v>42175.739583333336</v>
      </c>
      <c r="B4869" s="75">
        <v>63.55</v>
      </c>
      <c r="C4869" s="75">
        <v>74.4</v>
      </c>
      <c r="D4869" s="75">
        <v>91.2666666666667</v>
      </c>
      <c r="E4869" s="75">
        <v>98.2666666666667</v>
      </c>
    </row>
    <row r="4870" ht="15.75" customHeight="1">
      <c r="A4870" s="13">
        <v>42175.75</v>
      </c>
      <c r="B4870" s="75">
        <v>62.6</v>
      </c>
      <c r="C4870" s="75">
        <v>73.5333333333333</v>
      </c>
      <c r="D4870" s="75">
        <v>90.5625</v>
      </c>
      <c r="E4870" s="75">
        <v>97.65</v>
      </c>
    </row>
    <row r="4871" ht="15.75" customHeight="1">
      <c r="A4871" s="13">
        <v>42175.760416666664</v>
      </c>
      <c r="B4871" s="75">
        <v>61.1</v>
      </c>
      <c r="C4871" s="75">
        <v>72.5333333333333</v>
      </c>
      <c r="D4871" s="75">
        <v>89.5909090909091</v>
      </c>
      <c r="E4871" s="75">
        <v>96.9</v>
      </c>
    </row>
    <row r="4872" ht="15.75" customHeight="1">
      <c r="A4872" s="13">
        <v>42175.770833333336</v>
      </c>
      <c r="B4872" s="75">
        <v>59.6</v>
      </c>
      <c r="C4872" s="75">
        <v>71.5333333333333</v>
      </c>
      <c r="D4872" s="75">
        <v>88.5681818181818</v>
      </c>
      <c r="E4872" s="75">
        <v>96.15</v>
      </c>
    </row>
    <row r="4873" ht="15.75" customHeight="1">
      <c r="A4873" s="13">
        <v>42175.78125</v>
      </c>
      <c r="B4873" s="75">
        <v>58.1</v>
      </c>
      <c r="C4873" s="75">
        <v>70.5333333333333</v>
      </c>
      <c r="D4873" s="75">
        <v>87.5454545454545</v>
      </c>
      <c r="E4873" s="75">
        <v>95.4</v>
      </c>
    </row>
    <row r="4874" ht="15.75" customHeight="1">
      <c r="A4874" s="13">
        <v>42175.791666666664</v>
      </c>
      <c r="B4874" s="75">
        <v>56.8666666666667</v>
      </c>
      <c r="C4874" s="75">
        <v>69.65</v>
      </c>
      <c r="D4874" s="75">
        <v>86.4166666666667</v>
      </c>
      <c r="E4874" s="75">
        <v>94.4166666666667</v>
      </c>
    </row>
    <row r="4875" ht="15.75" customHeight="1">
      <c r="A4875" s="13">
        <v>42175.802083333336</v>
      </c>
      <c r="B4875" s="75">
        <v>56.3666666666667</v>
      </c>
      <c r="C4875" s="75">
        <v>68.9</v>
      </c>
      <c r="D4875" s="75">
        <v>85.1666666666667</v>
      </c>
      <c r="E4875" s="75">
        <v>93.1666666666667</v>
      </c>
    </row>
    <row r="4876" ht="15.75" customHeight="1">
      <c r="A4876" s="13">
        <v>42175.8125</v>
      </c>
      <c r="B4876" s="75">
        <v>55.8666666666667</v>
      </c>
      <c r="C4876" s="75">
        <v>68.15</v>
      </c>
      <c r="D4876" s="75">
        <v>83.9166666666667</v>
      </c>
      <c r="E4876" s="75">
        <v>91.9166666666667</v>
      </c>
    </row>
    <row r="4877" ht="15.75" customHeight="1">
      <c r="A4877" s="13">
        <v>42175.822916666664</v>
      </c>
      <c r="B4877" s="75">
        <v>55.3666666666667</v>
      </c>
      <c r="C4877" s="75">
        <v>67.4</v>
      </c>
      <c r="D4877" s="75">
        <v>82.6666666666667</v>
      </c>
      <c r="E4877" s="75">
        <v>90.6666666666667</v>
      </c>
    </row>
    <row r="4878" ht="15.75" customHeight="1">
      <c r="A4878" s="13">
        <v>42175.833333333336</v>
      </c>
      <c r="B4878" s="75">
        <v>55.0</v>
      </c>
      <c r="C4878" s="75">
        <v>66.7666666666667</v>
      </c>
      <c r="D4878" s="75">
        <v>81.65</v>
      </c>
      <c r="E4878" s="75">
        <v>89.7666666666667</v>
      </c>
    </row>
    <row r="4879" ht="15.75" customHeight="1">
      <c r="A4879" s="13">
        <v>42175.84375</v>
      </c>
      <c r="B4879" s="75">
        <v>55.0</v>
      </c>
      <c r="C4879" s="75">
        <v>66.2666666666667</v>
      </c>
      <c r="D4879" s="75">
        <v>80.9</v>
      </c>
      <c r="E4879" s="75">
        <v>89.2666666666667</v>
      </c>
    </row>
    <row r="4880" ht="15.75" customHeight="1">
      <c r="A4880" s="13">
        <v>42175.854166666664</v>
      </c>
      <c r="B4880" s="75">
        <v>55.0</v>
      </c>
      <c r="C4880" s="75">
        <v>65.7666666666667</v>
      </c>
      <c r="D4880" s="75">
        <v>80.15</v>
      </c>
      <c r="E4880" s="75">
        <v>88.7666666666667</v>
      </c>
    </row>
    <row r="4881" ht="15.75" customHeight="1">
      <c r="A4881" s="13">
        <v>42175.864583333336</v>
      </c>
      <c r="B4881" s="75">
        <v>55.0</v>
      </c>
      <c r="C4881" s="75">
        <v>65.2666666666667</v>
      </c>
      <c r="D4881" s="75">
        <v>79.4</v>
      </c>
      <c r="E4881" s="75">
        <v>88.2666666666667</v>
      </c>
    </row>
    <row r="4882" ht="15.75" customHeight="1">
      <c r="A4882" s="13">
        <v>42175.875</v>
      </c>
      <c r="B4882" s="75">
        <v>54.9333333333333</v>
      </c>
      <c r="C4882" s="75">
        <v>64.7666666666667</v>
      </c>
      <c r="D4882" s="75">
        <v>78.7666666666667</v>
      </c>
      <c r="E4882" s="75">
        <v>87.4166666666667</v>
      </c>
    </row>
    <row r="4883" ht="15.75" customHeight="1">
      <c r="A4883" s="13">
        <v>42175.885416666664</v>
      </c>
      <c r="B4883" s="75">
        <v>54.6833333333333</v>
      </c>
      <c r="C4883" s="75">
        <v>64.2666666666667</v>
      </c>
      <c r="D4883" s="75">
        <v>78.2666666666667</v>
      </c>
      <c r="E4883" s="75">
        <v>86.1666666666667</v>
      </c>
    </row>
    <row r="4884" ht="15.75" customHeight="1">
      <c r="A4884" s="13">
        <v>42175.895833333336</v>
      </c>
      <c r="B4884" s="75">
        <v>54.4333333333333</v>
      </c>
      <c r="C4884" s="75">
        <v>63.7666666666667</v>
      </c>
      <c r="D4884" s="75">
        <v>77.7666666666667</v>
      </c>
      <c r="E4884" s="75">
        <v>84.9166666666667</v>
      </c>
    </row>
    <row r="4885" ht="15.75" customHeight="1">
      <c r="A4885" s="13">
        <v>42175.90625</v>
      </c>
      <c r="B4885" s="75">
        <v>54.1833333333333</v>
      </c>
      <c r="C4885" s="75">
        <v>63.2666666666667</v>
      </c>
      <c r="D4885" s="75">
        <v>77.2666666666667</v>
      </c>
      <c r="E4885" s="75">
        <v>83.6666666666667</v>
      </c>
    </row>
    <row r="4886" ht="15.75" customHeight="1">
      <c r="A4886" s="13">
        <v>42175.916666666664</v>
      </c>
      <c r="B4886" s="75">
        <v>54.0666666666667</v>
      </c>
      <c r="C4886" s="75">
        <v>62.65</v>
      </c>
      <c r="D4886" s="75">
        <v>76.7666666666667</v>
      </c>
      <c r="E4886" s="75">
        <v>82.65</v>
      </c>
    </row>
    <row r="4887" ht="15.75" customHeight="1">
      <c r="A4887" s="13">
        <v>42175.927083333336</v>
      </c>
      <c r="B4887" s="75">
        <v>54.3166666666667</v>
      </c>
      <c r="C4887" s="75">
        <v>61.9</v>
      </c>
      <c r="D4887" s="75">
        <v>76.2666666666667</v>
      </c>
      <c r="E4887" s="75">
        <v>81.9</v>
      </c>
    </row>
    <row r="4888" ht="15.75" customHeight="1">
      <c r="A4888" s="13">
        <v>42175.9375</v>
      </c>
      <c r="B4888" s="75">
        <v>54.5666666666667</v>
      </c>
      <c r="C4888" s="75">
        <v>61.15</v>
      </c>
      <c r="D4888" s="75">
        <v>75.7666666666667</v>
      </c>
      <c r="E4888" s="75">
        <v>81.15</v>
      </c>
    </row>
    <row r="4889" ht="15.75" customHeight="1">
      <c r="A4889" s="13">
        <v>42175.947916666664</v>
      </c>
      <c r="B4889" s="75">
        <v>54.8166666666667</v>
      </c>
      <c r="C4889" s="75">
        <v>60.4</v>
      </c>
      <c r="D4889" s="75">
        <v>75.2666666666667</v>
      </c>
      <c r="E4889" s="75">
        <v>80.4</v>
      </c>
    </row>
    <row r="4890" ht="15.75" customHeight="1">
      <c r="A4890" s="13">
        <v>42175.958333333336</v>
      </c>
      <c r="B4890" s="75">
        <v>55.0</v>
      </c>
      <c r="C4890" s="75">
        <v>59.8833333333333</v>
      </c>
      <c r="D4890" s="75">
        <v>74.8833333333333</v>
      </c>
      <c r="E4890" s="75">
        <v>79.65</v>
      </c>
    </row>
    <row r="4891" ht="15.75" customHeight="1">
      <c r="A4891" s="13">
        <v>42175.96875</v>
      </c>
      <c r="B4891" s="75">
        <v>55.0</v>
      </c>
      <c r="C4891" s="75">
        <v>59.6333333333333</v>
      </c>
      <c r="D4891" s="75">
        <v>74.6333333333333</v>
      </c>
      <c r="E4891" s="75">
        <v>78.9</v>
      </c>
    </row>
    <row r="4892" ht="15.75" customHeight="1">
      <c r="A4892" s="13">
        <v>42175.979166666664</v>
      </c>
      <c r="B4892" s="75">
        <v>55.0</v>
      </c>
      <c r="C4892" s="75">
        <v>59.3833333333333</v>
      </c>
      <c r="D4892" s="75">
        <v>74.3833333333333</v>
      </c>
      <c r="E4892" s="75">
        <v>78.15</v>
      </c>
    </row>
    <row r="4893" ht="15.75" customHeight="1">
      <c r="A4893" s="13">
        <v>42175.989583333336</v>
      </c>
      <c r="B4893" s="75">
        <v>55.0</v>
      </c>
      <c r="C4893" s="75">
        <v>59.1333333333333</v>
      </c>
      <c r="D4893" s="75">
        <v>74.1333333333333</v>
      </c>
      <c r="E4893" s="75">
        <v>77.4</v>
      </c>
    </row>
    <row r="4894" ht="15.75" customHeight="1">
      <c r="A4894" s="13">
        <v>42176.0</v>
      </c>
      <c r="B4894" s="75">
        <v>55.0</v>
      </c>
      <c r="C4894" s="75">
        <v>58.4814814814815</v>
      </c>
      <c r="D4894" s="75">
        <v>73.8833333333333</v>
      </c>
      <c r="E4894" s="75">
        <v>76.8833333333333</v>
      </c>
    </row>
    <row r="4895" ht="15.75" customHeight="1">
      <c r="A4895" s="13">
        <v>42176.010416666664</v>
      </c>
      <c r="B4895" s="75">
        <v>55.0</v>
      </c>
      <c r="C4895" s="75">
        <v>57.3703703703704</v>
      </c>
      <c r="D4895" s="75">
        <v>73.6333333333333</v>
      </c>
      <c r="E4895" s="75">
        <v>76.6333333333333</v>
      </c>
    </row>
    <row r="4896" ht="15.75" customHeight="1">
      <c r="A4896" s="13">
        <v>42176.020833333336</v>
      </c>
      <c r="B4896" s="75">
        <v>55.0</v>
      </c>
      <c r="C4896" s="75">
        <v>57.0416666666667</v>
      </c>
      <c r="D4896" s="75">
        <v>73.3833333333333</v>
      </c>
      <c r="E4896" s="75">
        <v>76.3833333333333</v>
      </c>
    </row>
    <row r="4897" ht="15.75" customHeight="1">
      <c r="A4897" s="13">
        <v>42176.03125</v>
      </c>
      <c r="B4897" s="75">
        <v>55.0</v>
      </c>
      <c r="C4897" s="75">
        <v>57.6666666666667</v>
      </c>
      <c r="D4897" s="75">
        <v>73.1333333333333</v>
      </c>
      <c r="E4897" s="75">
        <v>76.1333333333333</v>
      </c>
    </row>
    <row r="4898" ht="15.75" customHeight="1">
      <c r="A4898" s="13">
        <v>42176.041666666664</v>
      </c>
      <c r="B4898" s="75">
        <v>55.0</v>
      </c>
      <c r="C4898" s="75">
        <v>57.8833333333333</v>
      </c>
      <c r="D4898" s="75">
        <v>73.0</v>
      </c>
      <c r="E4898" s="75">
        <v>75.65</v>
      </c>
    </row>
    <row r="4899" ht="15.75" customHeight="1">
      <c r="A4899" s="13">
        <v>42176.052083333336</v>
      </c>
      <c r="B4899" s="75">
        <v>55.0</v>
      </c>
      <c r="C4899" s="75">
        <v>57.6333333333333</v>
      </c>
      <c r="D4899" s="75">
        <v>73.0</v>
      </c>
      <c r="E4899" s="75">
        <v>74.9</v>
      </c>
    </row>
    <row r="4900" ht="15.75" customHeight="1">
      <c r="A4900" s="13">
        <v>42176.0625</v>
      </c>
      <c r="B4900" s="75">
        <v>55.0</v>
      </c>
      <c r="C4900" s="75">
        <v>57.3833333333333</v>
      </c>
      <c r="D4900" s="75">
        <v>73.0</v>
      </c>
      <c r="E4900" s="75">
        <v>74.15</v>
      </c>
    </row>
    <row r="4901" ht="15.75" customHeight="1">
      <c r="A4901" s="13">
        <v>42176.072916666664</v>
      </c>
      <c r="B4901" s="75">
        <v>55.0</v>
      </c>
      <c r="C4901" s="75">
        <v>57.1333333333333</v>
      </c>
      <c r="D4901" s="75">
        <v>73.0</v>
      </c>
      <c r="E4901" s="75">
        <v>73.4</v>
      </c>
    </row>
    <row r="4902" ht="15.75" customHeight="1">
      <c r="A4902" s="13">
        <v>42176.083333333336</v>
      </c>
      <c r="B4902" s="75">
        <v>55.0</v>
      </c>
      <c r="C4902" s="75">
        <v>57.0</v>
      </c>
      <c r="D4902" s="75">
        <v>72.8833333333333</v>
      </c>
      <c r="E4902" s="75">
        <v>72.65</v>
      </c>
    </row>
    <row r="4903" ht="15.75" customHeight="1">
      <c r="A4903" s="13">
        <v>42176.09375</v>
      </c>
      <c r="B4903" s="75">
        <v>55.0</v>
      </c>
      <c r="C4903" s="75">
        <v>57.0</v>
      </c>
      <c r="D4903" s="75">
        <v>72.6333333333333</v>
      </c>
      <c r="E4903" s="75">
        <v>71.9</v>
      </c>
    </row>
    <row r="4904" ht="15.75" customHeight="1">
      <c r="A4904" s="13">
        <v>42176.104166666664</v>
      </c>
      <c r="B4904" s="75">
        <v>55.0</v>
      </c>
      <c r="C4904" s="75">
        <v>57.0</v>
      </c>
      <c r="D4904" s="75">
        <v>72.3833333333333</v>
      </c>
      <c r="E4904" s="75">
        <v>71.15</v>
      </c>
    </row>
    <row r="4905" ht="15.75" customHeight="1">
      <c r="A4905" s="13">
        <v>42176.114583333336</v>
      </c>
      <c r="B4905" s="75">
        <v>55.0</v>
      </c>
      <c r="C4905" s="75">
        <v>57.0</v>
      </c>
      <c r="D4905" s="75">
        <v>72.1333333333333</v>
      </c>
      <c r="E4905" s="75">
        <v>70.4</v>
      </c>
    </row>
    <row r="4906" ht="15.75" customHeight="1">
      <c r="A4906" s="13">
        <v>42176.125</v>
      </c>
      <c r="B4906" s="75">
        <v>55.0</v>
      </c>
      <c r="C4906" s="75">
        <v>57.0</v>
      </c>
      <c r="D4906" s="75">
        <v>71.8833333333333</v>
      </c>
      <c r="E4906" s="75">
        <v>69.8833333333333</v>
      </c>
    </row>
    <row r="4907" ht="15.75" customHeight="1">
      <c r="A4907" s="13">
        <v>42176.135416666664</v>
      </c>
      <c r="B4907" s="75">
        <v>55.0</v>
      </c>
      <c r="C4907" s="75">
        <v>57.0</v>
      </c>
      <c r="D4907" s="75">
        <v>71.6333333333333</v>
      </c>
      <c r="E4907" s="75">
        <v>69.6333333333333</v>
      </c>
    </row>
    <row r="4908" ht="15.75" customHeight="1">
      <c r="A4908" s="13">
        <v>42176.145833333336</v>
      </c>
      <c r="B4908" s="75">
        <v>55.0</v>
      </c>
      <c r="C4908" s="75">
        <v>57.0</v>
      </c>
      <c r="D4908" s="75">
        <v>71.3833333333333</v>
      </c>
      <c r="E4908" s="75">
        <v>69.3833333333333</v>
      </c>
    </row>
    <row r="4909" ht="15.75" customHeight="1">
      <c r="A4909" s="13">
        <v>42176.15625</v>
      </c>
      <c r="B4909" s="75">
        <v>55.0</v>
      </c>
      <c r="C4909" s="75">
        <v>57.0</v>
      </c>
      <c r="D4909" s="75">
        <v>71.1333333333333</v>
      </c>
      <c r="E4909" s="75">
        <v>69.1333333333333</v>
      </c>
    </row>
    <row r="4910" ht="15.75" customHeight="1">
      <c r="A4910" s="13">
        <v>42176.166666666664</v>
      </c>
      <c r="B4910" s="75">
        <v>55.0</v>
      </c>
      <c r="C4910" s="75">
        <v>57.0</v>
      </c>
      <c r="D4910" s="75">
        <v>71.0</v>
      </c>
      <c r="E4910" s="75">
        <v>69.1166666666667</v>
      </c>
    </row>
    <row r="4911" ht="15.75" customHeight="1">
      <c r="A4911" s="13">
        <v>42176.177083333336</v>
      </c>
      <c r="B4911" s="75">
        <v>55.0</v>
      </c>
      <c r="C4911" s="75">
        <v>57.0</v>
      </c>
      <c r="D4911" s="75">
        <v>71.0</v>
      </c>
      <c r="E4911" s="75">
        <v>69.3666666666667</v>
      </c>
    </row>
    <row r="4912" ht="15.75" customHeight="1">
      <c r="A4912" s="13">
        <v>42176.1875</v>
      </c>
      <c r="B4912" s="75">
        <v>55.0</v>
      </c>
      <c r="C4912" s="75">
        <v>57.0</v>
      </c>
      <c r="D4912" s="75">
        <v>71.0</v>
      </c>
      <c r="E4912" s="75">
        <v>69.6166666666667</v>
      </c>
    </row>
    <row r="4913" ht="15.75" customHeight="1">
      <c r="A4913" s="13">
        <v>42176.197916666664</v>
      </c>
      <c r="B4913" s="75">
        <v>55.0</v>
      </c>
      <c r="C4913" s="75">
        <v>57.0</v>
      </c>
      <c r="D4913" s="75">
        <v>71.0</v>
      </c>
      <c r="E4913" s="75">
        <v>69.8666666666667</v>
      </c>
    </row>
    <row r="4914" ht="15.75" customHeight="1">
      <c r="A4914" s="13">
        <v>42176.208333333336</v>
      </c>
      <c r="B4914" s="75">
        <v>55.0666666666667</v>
      </c>
      <c r="C4914" s="75">
        <v>57.1166666666667</v>
      </c>
      <c r="D4914" s="75">
        <v>71.0</v>
      </c>
      <c r="E4914" s="75">
        <v>70.1166666666667</v>
      </c>
    </row>
    <row r="4915" ht="15.75" customHeight="1">
      <c r="A4915" s="13">
        <v>42176.21875</v>
      </c>
      <c r="B4915" s="75">
        <v>55.3166666666667</v>
      </c>
      <c r="C4915" s="75">
        <v>57.3666666666667</v>
      </c>
      <c r="D4915" s="75">
        <v>71.0</v>
      </c>
      <c r="E4915" s="75">
        <v>70.3666666666667</v>
      </c>
    </row>
    <row r="4916" ht="15.75" customHeight="1">
      <c r="A4916" s="13">
        <v>42176.229166666664</v>
      </c>
      <c r="B4916" s="75">
        <v>55.5666666666667</v>
      </c>
      <c r="C4916" s="75">
        <v>57.6166666666667</v>
      </c>
      <c r="D4916" s="75">
        <v>71.0</v>
      </c>
      <c r="E4916" s="75">
        <v>70.6166666666667</v>
      </c>
    </row>
    <row r="4917" ht="15.75" customHeight="1">
      <c r="A4917" s="13">
        <v>42176.239583333336</v>
      </c>
      <c r="B4917" s="75">
        <v>55.8166666666667</v>
      </c>
      <c r="C4917" s="75">
        <v>57.8666666666667</v>
      </c>
      <c r="D4917" s="75">
        <v>71.0</v>
      </c>
      <c r="E4917" s="75">
        <v>70.8666666666667</v>
      </c>
    </row>
    <row r="4918" ht="15.75" customHeight="1">
      <c r="A4918" s="13">
        <v>42176.25</v>
      </c>
      <c r="B4918" s="75">
        <v>56.0666666666667</v>
      </c>
      <c r="C4918" s="75">
        <v>58.1166666666667</v>
      </c>
      <c r="D4918" s="75">
        <v>71.1166666666667</v>
      </c>
      <c r="E4918" s="75">
        <v>71.35</v>
      </c>
    </row>
    <row r="4919" ht="15.75" customHeight="1">
      <c r="A4919" s="13">
        <v>42176.260416666664</v>
      </c>
      <c r="B4919" s="75">
        <v>56.3166666666667</v>
      </c>
      <c r="C4919" s="75">
        <v>58.3666666666667</v>
      </c>
      <c r="D4919" s="75">
        <v>71.3666666666667</v>
      </c>
      <c r="E4919" s="75">
        <v>72.1</v>
      </c>
    </row>
    <row r="4920" ht="15.75" customHeight="1">
      <c r="A4920" s="13">
        <v>42176.270833333336</v>
      </c>
      <c r="B4920" s="75">
        <v>56.5666666666667</v>
      </c>
      <c r="C4920" s="75">
        <v>58.6166666666667</v>
      </c>
      <c r="D4920" s="75">
        <v>71.6166666666667</v>
      </c>
      <c r="E4920" s="75">
        <v>72.85</v>
      </c>
    </row>
    <row r="4921" ht="15.75" customHeight="1">
      <c r="A4921" s="13">
        <v>42176.28125</v>
      </c>
      <c r="B4921" s="75">
        <v>56.8166666666667</v>
      </c>
      <c r="C4921" s="75">
        <v>58.8666666666667</v>
      </c>
      <c r="D4921" s="75">
        <v>71.8666666666667</v>
      </c>
      <c r="E4921" s="75">
        <v>73.6</v>
      </c>
    </row>
    <row r="4922" ht="15.75" customHeight="1">
      <c r="A4922" s="13">
        <v>42176.291666666664</v>
      </c>
      <c r="B4922" s="75">
        <v>57.0</v>
      </c>
      <c r="C4922" s="75">
        <v>59.4</v>
      </c>
      <c r="D4922" s="75">
        <v>72.4666666666667</v>
      </c>
      <c r="E4922" s="75">
        <v>74.5833333333333</v>
      </c>
    </row>
    <row r="4923" ht="15.75" customHeight="1">
      <c r="A4923" s="13">
        <v>42176.302083333336</v>
      </c>
      <c r="B4923" s="75">
        <v>57.0</v>
      </c>
      <c r="C4923" s="75">
        <v>60.2571428571429</v>
      </c>
      <c r="D4923" s="75">
        <v>73.4666666666667</v>
      </c>
      <c r="E4923" s="75">
        <v>75.8333333333333</v>
      </c>
    </row>
    <row r="4924" ht="15.75" customHeight="1">
      <c r="A4924" s="13">
        <v>42176.3125</v>
      </c>
      <c r="B4924" s="75">
        <v>57.6666666666667</v>
      </c>
      <c r="C4924" s="75">
        <v>61.08</v>
      </c>
      <c r="D4924" s="75">
        <v>74.4666666666667</v>
      </c>
      <c r="E4924" s="75">
        <v>77.0833333333333</v>
      </c>
    </row>
    <row r="4925" ht="15.75" customHeight="1">
      <c r="A4925" s="13">
        <v>42176.322916666664</v>
      </c>
      <c r="B4925" s="75">
        <v>58.4358974358974</v>
      </c>
      <c r="C4925" s="75">
        <v>61.68</v>
      </c>
      <c r="D4925" s="75">
        <v>75.4666666666667</v>
      </c>
      <c r="E4925" s="75">
        <v>78.3333333333333</v>
      </c>
    </row>
    <row r="4926" ht="15.75" customHeight="1">
      <c r="A4926" s="13">
        <v>42176.333333333336</v>
      </c>
      <c r="B4926" s="75">
        <v>59.0666666666667</v>
      </c>
      <c r="C4926" s="75">
        <v>62.2333333333333</v>
      </c>
      <c r="D4926" s="75">
        <v>76.5833333333333</v>
      </c>
      <c r="E4926" s="75">
        <v>79.5833333333333</v>
      </c>
    </row>
    <row r="4927" ht="15.75" customHeight="1">
      <c r="A4927" s="13">
        <v>42176.34375</v>
      </c>
      <c r="B4927" s="75">
        <v>59.3166666666667</v>
      </c>
      <c r="C4927" s="75">
        <v>62.7333333333333</v>
      </c>
      <c r="D4927" s="75">
        <v>77.8333333333333</v>
      </c>
      <c r="E4927" s="75">
        <v>80.8333333333333</v>
      </c>
    </row>
    <row r="4928" ht="15.75" customHeight="1">
      <c r="A4928" s="13">
        <v>42176.354166666664</v>
      </c>
      <c r="B4928" s="75">
        <v>59.5666666666667</v>
      </c>
      <c r="C4928" s="75">
        <v>63.2333333333333</v>
      </c>
      <c r="D4928" s="75">
        <v>79.0833333333333</v>
      </c>
      <c r="E4928" s="75">
        <v>82.0833333333333</v>
      </c>
    </row>
    <row r="4929" ht="15.75" customHeight="1">
      <c r="A4929" s="13">
        <v>42176.364583333336</v>
      </c>
      <c r="B4929" s="75">
        <v>59.8166666666667</v>
      </c>
      <c r="C4929" s="75">
        <v>63.7333333333333</v>
      </c>
      <c r="D4929" s="75">
        <v>80.3333333333333</v>
      </c>
      <c r="E4929" s="75">
        <v>83.3333333333333</v>
      </c>
    </row>
    <row r="4930" ht="15.75" customHeight="1">
      <c r="A4930" s="13">
        <v>42176.375</v>
      </c>
      <c r="B4930" s="75">
        <v>60.0</v>
      </c>
      <c r="C4930" s="75">
        <v>64.5833333333333</v>
      </c>
      <c r="D4930" s="75">
        <v>81.35</v>
      </c>
      <c r="E4930" s="75">
        <v>84.4666666666667</v>
      </c>
    </row>
    <row r="4931" ht="15.75" customHeight="1">
      <c r="A4931" s="13">
        <v>42176.385416666664</v>
      </c>
      <c r="B4931" s="75">
        <v>60.0</v>
      </c>
      <c r="C4931" s="75">
        <v>65.8333333333333</v>
      </c>
      <c r="D4931" s="75">
        <v>82.1</v>
      </c>
      <c r="E4931" s="75">
        <v>85.4666666666667</v>
      </c>
    </row>
    <row r="4932" ht="15.75" customHeight="1">
      <c r="A4932" s="13">
        <v>42176.395833333336</v>
      </c>
      <c r="B4932" s="75">
        <v>60.0</v>
      </c>
      <c r="C4932" s="75">
        <v>67.0833333333333</v>
      </c>
      <c r="D4932" s="75">
        <v>82.85</v>
      </c>
      <c r="E4932" s="75">
        <v>86.4666666666667</v>
      </c>
    </row>
    <row r="4933" ht="15.75" customHeight="1">
      <c r="A4933" s="13">
        <v>42176.40625</v>
      </c>
      <c r="B4933" s="75">
        <v>60.0</v>
      </c>
      <c r="C4933" s="75">
        <v>68.3333333333333</v>
      </c>
      <c r="D4933" s="75">
        <v>83.6</v>
      </c>
      <c r="E4933" s="75">
        <v>87.4666666666667</v>
      </c>
    </row>
    <row r="4934" ht="15.75" customHeight="1">
      <c r="A4934" s="13">
        <v>42176.416666666664</v>
      </c>
      <c r="B4934" s="75">
        <v>60.2</v>
      </c>
      <c r="C4934" s="75">
        <v>69.1166666666667</v>
      </c>
      <c r="D4934" s="75">
        <v>84.2333333333333</v>
      </c>
      <c r="E4934" s="75">
        <v>88.35</v>
      </c>
    </row>
    <row r="4935" ht="15.75" customHeight="1">
      <c r="A4935" s="13">
        <v>42176.427083333336</v>
      </c>
      <c r="B4935" s="75">
        <v>60.95</v>
      </c>
      <c r="C4935" s="75">
        <v>69.3666666666667</v>
      </c>
      <c r="D4935" s="75">
        <v>84.7333333333333</v>
      </c>
      <c r="E4935" s="75">
        <v>89.1</v>
      </c>
    </row>
    <row r="4936" ht="15.75" customHeight="1">
      <c r="A4936" s="13">
        <v>42176.4375</v>
      </c>
      <c r="B4936" s="75">
        <v>61.7</v>
      </c>
      <c r="C4936" s="75">
        <v>69.6166666666667</v>
      </c>
      <c r="D4936" s="75">
        <v>85.2333333333333</v>
      </c>
      <c r="E4936" s="75">
        <v>89.85</v>
      </c>
    </row>
    <row r="4937" ht="15.75" customHeight="1">
      <c r="A4937" s="13">
        <v>42176.447916666664</v>
      </c>
      <c r="B4937" s="75">
        <v>62.45</v>
      </c>
      <c r="C4937" s="75">
        <v>69.8666666666667</v>
      </c>
      <c r="D4937" s="75">
        <v>85.7333333333333</v>
      </c>
      <c r="E4937" s="75">
        <v>90.6</v>
      </c>
    </row>
    <row r="4938" ht="15.75" customHeight="1">
      <c r="A4938" s="13">
        <v>42176.458333333336</v>
      </c>
      <c r="B4938" s="75">
        <v>63.0</v>
      </c>
      <c r="C4938" s="75">
        <v>70.1166666666667</v>
      </c>
      <c r="D4938" s="75">
        <v>86.2333333333333</v>
      </c>
      <c r="E4938" s="75">
        <v>91.1166666666667</v>
      </c>
    </row>
    <row r="4939" ht="15.75" customHeight="1">
      <c r="A4939" s="13">
        <v>42176.46875</v>
      </c>
      <c r="B4939" s="75">
        <v>63.0</v>
      </c>
      <c r="C4939" s="75">
        <v>70.3666666666667</v>
      </c>
      <c r="D4939" s="75">
        <v>86.7333333333333</v>
      </c>
      <c r="E4939" s="75">
        <v>91.3666666666667</v>
      </c>
    </row>
    <row r="4940" ht="15.75" customHeight="1">
      <c r="A4940" s="13">
        <v>42176.479166666664</v>
      </c>
      <c r="B4940" s="75">
        <v>63.0</v>
      </c>
      <c r="C4940" s="75">
        <v>70.6166666666667</v>
      </c>
      <c r="D4940" s="75">
        <v>87.2333333333333</v>
      </c>
      <c r="E4940" s="75">
        <v>91.6166666666667</v>
      </c>
    </row>
    <row r="4941" ht="15.75" customHeight="1">
      <c r="A4941" s="13">
        <v>42176.489583333336</v>
      </c>
      <c r="B4941" s="75">
        <v>63.0</v>
      </c>
      <c r="C4941" s="75">
        <v>70.8666666666667</v>
      </c>
      <c r="D4941" s="75">
        <v>87.7333333333333</v>
      </c>
      <c r="E4941" s="75">
        <v>91.8666666666667</v>
      </c>
    </row>
    <row r="4942" ht="15.75" customHeight="1">
      <c r="A4942" s="13">
        <v>42176.5</v>
      </c>
      <c r="B4942" s="75">
        <v>63.0666666666667</v>
      </c>
      <c r="C4942" s="75">
        <v>70.8833333333333</v>
      </c>
      <c r="D4942" s="75">
        <v>88.2333333333333</v>
      </c>
      <c r="E4942" s="75">
        <v>92.35</v>
      </c>
    </row>
    <row r="4943" ht="15.75" customHeight="1">
      <c r="A4943" s="13">
        <v>42176.510416666664</v>
      </c>
      <c r="B4943" s="75">
        <v>63.3166666666667</v>
      </c>
      <c r="C4943" s="75">
        <v>70.6333333333333</v>
      </c>
      <c r="D4943" s="75">
        <v>88.7333333333333</v>
      </c>
      <c r="E4943" s="75">
        <v>93.1</v>
      </c>
    </row>
    <row r="4944" ht="15.75" customHeight="1">
      <c r="A4944" s="13">
        <v>42176.520833333336</v>
      </c>
      <c r="B4944" s="75">
        <v>63.5666666666667</v>
      </c>
      <c r="C4944" s="75">
        <v>70.3833333333333</v>
      </c>
      <c r="D4944" s="75">
        <v>89.2333333333333</v>
      </c>
      <c r="E4944" s="75">
        <v>93.85</v>
      </c>
    </row>
    <row r="4945" ht="15.75" customHeight="1">
      <c r="A4945" s="13">
        <v>42176.53125</v>
      </c>
      <c r="B4945" s="75">
        <v>63.8166666666667</v>
      </c>
      <c r="C4945" s="75">
        <v>70.1333333333333</v>
      </c>
      <c r="D4945" s="75">
        <v>89.7333333333333</v>
      </c>
      <c r="E4945" s="75">
        <v>94.6</v>
      </c>
    </row>
    <row r="4946" ht="15.75" customHeight="1">
      <c r="A4946" s="13">
        <v>42176.541666666664</v>
      </c>
      <c r="B4946" s="75">
        <v>64.0666666666667</v>
      </c>
      <c r="C4946" s="75">
        <v>70.1166666666667</v>
      </c>
      <c r="D4946" s="75">
        <v>90.35</v>
      </c>
      <c r="E4946" s="75">
        <v>95.1166666666667</v>
      </c>
    </row>
    <row r="4947" ht="15.75" customHeight="1">
      <c r="A4947" s="13">
        <v>42176.552083333336</v>
      </c>
      <c r="B4947" s="75">
        <v>64.3166666666667</v>
      </c>
      <c r="C4947" s="75">
        <v>70.3666666666667</v>
      </c>
      <c r="D4947" s="75">
        <v>91.1</v>
      </c>
      <c r="E4947" s="75">
        <v>95.3666666666667</v>
      </c>
    </row>
    <row r="4948" ht="15.75" customHeight="1">
      <c r="A4948" s="13">
        <v>42176.5625</v>
      </c>
      <c r="B4948" s="75">
        <v>64.5666666666667</v>
      </c>
      <c r="C4948" s="75">
        <v>70.6166666666667</v>
      </c>
      <c r="D4948" s="75">
        <v>91.85</v>
      </c>
      <c r="E4948" s="75">
        <v>95.6166666666667</v>
      </c>
    </row>
    <row r="4949" ht="15.75" customHeight="1">
      <c r="A4949" s="13">
        <v>42176.572916666664</v>
      </c>
      <c r="B4949" s="75">
        <v>64.8166666666667</v>
      </c>
      <c r="C4949" s="75">
        <v>70.8666666666667</v>
      </c>
      <c r="D4949" s="75">
        <v>92.6</v>
      </c>
      <c r="E4949" s="75">
        <v>95.8666666666667</v>
      </c>
    </row>
    <row r="4950" ht="15.75" customHeight="1">
      <c r="A4950" s="13">
        <v>42176.583333333336</v>
      </c>
      <c r="B4950" s="75">
        <v>65.0666666666667</v>
      </c>
      <c r="C4950" s="75">
        <v>71.2333333333333</v>
      </c>
      <c r="D4950" s="75">
        <v>93.1166666666667</v>
      </c>
      <c r="E4950" s="75">
        <v>95.8833333333333</v>
      </c>
    </row>
    <row r="4951" ht="15.75" customHeight="1">
      <c r="A4951" s="13">
        <v>42176.59375</v>
      </c>
      <c r="B4951" s="75">
        <v>65.3166666666667</v>
      </c>
      <c r="C4951" s="75">
        <v>71.7333333333333</v>
      </c>
      <c r="D4951" s="75">
        <v>93.3666666666667</v>
      </c>
      <c r="E4951" s="75">
        <v>95.6333333333333</v>
      </c>
    </row>
    <row r="4952" ht="15.75" customHeight="1">
      <c r="A4952" s="13">
        <v>42176.604166666664</v>
      </c>
      <c r="B4952" s="75">
        <v>65.5666666666667</v>
      </c>
      <c r="C4952" s="75">
        <v>72.2333333333333</v>
      </c>
      <c r="D4952" s="75">
        <v>93.6166666666667</v>
      </c>
      <c r="E4952" s="75">
        <v>95.3833333333333</v>
      </c>
    </row>
    <row r="4953" ht="15.75" customHeight="1">
      <c r="A4953" s="13">
        <v>42176.614583333336</v>
      </c>
      <c r="B4953" s="75">
        <v>65.8166666666667</v>
      </c>
      <c r="C4953" s="75">
        <v>72.7333333333333</v>
      </c>
      <c r="D4953" s="75">
        <v>93.8666666666667</v>
      </c>
      <c r="E4953" s="75">
        <v>95.1333333333333</v>
      </c>
    </row>
    <row r="4954" ht="15.75" customHeight="1">
      <c r="A4954" s="13">
        <v>42176.625</v>
      </c>
      <c r="B4954" s="75">
        <v>65.8666666666667</v>
      </c>
      <c r="C4954" s="75">
        <v>72.65</v>
      </c>
      <c r="D4954" s="75">
        <v>93.8833333333333</v>
      </c>
      <c r="E4954" s="75">
        <v>95.0</v>
      </c>
    </row>
    <row r="4955" ht="15.75" customHeight="1">
      <c r="A4955" s="13">
        <v>42176.635416666664</v>
      </c>
      <c r="B4955" s="75">
        <v>65.3666666666667</v>
      </c>
      <c r="C4955" s="75">
        <v>71.9</v>
      </c>
      <c r="D4955" s="75">
        <v>93.6333333333333</v>
      </c>
      <c r="E4955" s="75">
        <v>95.0</v>
      </c>
    </row>
    <row r="4956" ht="15.75" customHeight="1">
      <c r="A4956" s="13">
        <v>42176.645833333336</v>
      </c>
      <c r="B4956" s="75">
        <v>64.8666666666667</v>
      </c>
      <c r="C4956" s="75">
        <v>71.15</v>
      </c>
      <c r="D4956" s="75">
        <v>93.3833333333333</v>
      </c>
      <c r="E4956" s="75">
        <v>95.0</v>
      </c>
    </row>
    <row r="4957" ht="15.75" customHeight="1">
      <c r="A4957" s="13">
        <v>42176.65625</v>
      </c>
      <c r="B4957" s="75">
        <v>64.3666666666667</v>
      </c>
      <c r="C4957" s="75">
        <v>70.4</v>
      </c>
      <c r="D4957" s="75">
        <v>93.1333333333333</v>
      </c>
      <c r="E4957" s="75">
        <v>95.0</v>
      </c>
    </row>
    <row r="4958" ht="15.75" customHeight="1">
      <c r="A4958" s="13">
        <v>42176.666666666664</v>
      </c>
      <c r="B4958" s="75">
        <v>63.9333333333333</v>
      </c>
      <c r="C4958" s="75">
        <v>69.8833333333333</v>
      </c>
      <c r="D4958" s="75">
        <v>92.7666666666667</v>
      </c>
      <c r="E4958" s="75">
        <v>95.0</v>
      </c>
    </row>
    <row r="4959" ht="15.75" customHeight="1">
      <c r="A4959" s="13">
        <v>42176.677083333336</v>
      </c>
      <c r="B4959" s="75">
        <v>63.6833333333333</v>
      </c>
      <c r="C4959" s="75">
        <v>69.6333333333333</v>
      </c>
      <c r="D4959" s="75">
        <v>92.2666666666667</v>
      </c>
      <c r="E4959" s="75">
        <v>95.0</v>
      </c>
    </row>
    <row r="4960" ht="15.75" customHeight="1">
      <c r="A4960" s="13">
        <v>42176.6875</v>
      </c>
      <c r="B4960" s="75">
        <v>63.4333333333333</v>
      </c>
      <c r="C4960" s="75">
        <v>69.3833333333333</v>
      </c>
      <c r="D4960" s="75">
        <v>91.7666666666667</v>
      </c>
      <c r="E4960" s="75">
        <v>95.0</v>
      </c>
    </row>
    <row r="4961" ht="15.75" customHeight="1">
      <c r="A4961" s="13">
        <v>42176.697916666664</v>
      </c>
      <c r="B4961" s="75">
        <v>63.1833333333333</v>
      </c>
      <c r="C4961" s="75">
        <v>69.1333333333333</v>
      </c>
      <c r="D4961" s="75">
        <v>91.2666666666667</v>
      </c>
      <c r="E4961" s="75">
        <v>95.0</v>
      </c>
    </row>
    <row r="4962" ht="15.75" customHeight="1">
      <c r="A4962" s="13">
        <v>42176.708333333336</v>
      </c>
      <c r="B4962" s="75">
        <v>62.8666666666667</v>
      </c>
      <c r="C4962" s="75">
        <v>68.72</v>
      </c>
      <c r="D4962" s="75">
        <v>90.65</v>
      </c>
      <c r="E4962" s="75">
        <v>94.7666666666667</v>
      </c>
    </row>
    <row r="4963" ht="15.75" customHeight="1">
      <c r="A4963" s="13">
        <v>42176.71875</v>
      </c>
      <c r="B4963" s="75">
        <v>62.3666666666667</v>
      </c>
      <c r="C4963" s="75">
        <v>68.12</v>
      </c>
      <c r="D4963" s="75">
        <v>89.9</v>
      </c>
      <c r="E4963" s="75">
        <v>94.2666666666667</v>
      </c>
    </row>
    <row r="4964" ht="15.75" customHeight="1">
      <c r="A4964" s="13">
        <v>42176.729166666664</v>
      </c>
      <c r="B4964" s="75">
        <v>61.8666666666667</v>
      </c>
      <c r="C4964" s="75">
        <v>67.6571428571429</v>
      </c>
      <c r="D4964" s="75">
        <v>89.15</v>
      </c>
      <c r="E4964" s="75">
        <v>93.7666666666667</v>
      </c>
    </row>
    <row r="4965" ht="15.75" customHeight="1">
      <c r="A4965" s="13">
        <v>42176.739583333336</v>
      </c>
      <c r="B4965" s="75">
        <v>61.3666666666667</v>
      </c>
      <c r="C4965" s="75">
        <v>67.2285714285714</v>
      </c>
      <c r="D4965" s="75">
        <v>88.4</v>
      </c>
      <c r="E4965" s="75">
        <v>93.2666666666667</v>
      </c>
    </row>
    <row r="4966" ht="15.75" customHeight="1">
      <c r="A4966" s="13">
        <v>42176.75</v>
      </c>
      <c r="B4966" s="75">
        <v>60.8666666666667</v>
      </c>
      <c r="C4966" s="75">
        <v>66.5333333333333</v>
      </c>
      <c r="D4966" s="75">
        <v>87.65</v>
      </c>
      <c r="E4966" s="75">
        <v>92.5333333333333</v>
      </c>
    </row>
    <row r="4967" ht="15.75" customHeight="1">
      <c r="A4967" s="13">
        <v>42176.760416666664</v>
      </c>
      <c r="B4967" s="75">
        <v>60.3666666666667</v>
      </c>
      <c r="C4967" s="75">
        <v>65.5333333333333</v>
      </c>
      <c r="D4967" s="75">
        <v>86.9</v>
      </c>
      <c r="E4967" s="75">
        <v>91.5333333333333</v>
      </c>
    </row>
    <row r="4968" ht="15.75" customHeight="1">
      <c r="A4968" s="13">
        <v>42176.770833333336</v>
      </c>
      <c r="B4968" s="75">
        <v>59.8666666666667</v>
      </c>
      <c r="C4968" s="75">
        <v>64.5333333333333</v>
      </c>
      <c r="D4968" s="75">
        <v>86.15</v>
      </c>
      <c r="E4968" s="75">
        <v>90.5333333333333</v>
      </c>
    </row>
    <row r="4969" ht="15.75" customHeight="1">
      <c r="A4969" s="13">
        <v>42176.78125</v>
      </c>
      <c r="B4969" s="75">
        <v>59.3666666666667</v>
      </c>
      <c r="C4969" s="75">
        <v>63.5333333333333</v>
      </c>
      <c r="D4969" s="75">
        <v>85.4</v>
      </c>
      <c r="E4969" s="75">
        <v>89.5333333333333</v>
      </c>
    </row>
    <row r="4970" ht="15.75" customHeight="1">
      <c r="A4970" s="13">
        <v>42176.791666666664</v>
      </c>
      <c r="B4970" s="75">
        <v>58.8666666666667</v>
      </c>
      <c r="C4970" s="75">
        <v>62.65</v>
      </c>
      <c r="D4970" s="75">
        <v>84.65</v>
      </c>
      <c r="E4970" s="75">
        <v>88.4166666666667</v>
      </c>
    </row>
    <row r="4971" ht="15.75" customHeight="1">
      <c r="A4971" s="13">
        <v>42176.802083333336</v>
      </c>
      <c r="B4971" s="75">
        <v>58.3666666666667</v>
      </c>
      <c r="C4971" s="75">
        <v>61.9</v>
      </c>
      <c r="D4971" s="75">
        <v>83.9</v>
      </c>
      <c r="E4971" s="75">
        <v>87.1666666666667</v>
      </c>
    </row>
    <row r="4972" ht="15.75" customHeight="1">
      <c r="A4972" s="13">
        <v>42176.8125</v>
      </c>
      <c r="B4972" s="75">
        <v>57.8666666666667</v>
      </c>
      <c r="C4972" s="75">
        <v>61.15</v>
      </c>
      <c r="D4972" s="75">
        <v>83.15</v>
      </c>
      <c r="E4972" s="75">
        <v>85.9166666666667</v>
      </c>
    </row>
    <row r="4973" ht="15.75" customHeight="1">
      <c r="A4973" s="13">
        <v>42176.822916666664</v>
      </c>
      <c r="B4973" s="75">
        <v>57.3666666666667</v>
      </c>
      <c r="C4973" s="75">
        <v>60.4</v>
      </c>
      <c r="D4973" s="75">
        <v>82.4</v>
      </c>
      <c r="E4973" s="75">
        <v>84.6666666666667</v>
      </c>
    </row>
    <row r="4974" ht="15.75" customHeight="1">
      <c r="A4974" s="13">
        <v>42176.833333333336</v>
      </c>
      <c r="B4974" s="75">
        <v>57.0</v>
      </c>
      <c r="C4974" s="75">
        <v>59.8833333333333</v>
      </c>
      <c r="D4974" s="75">
        <v>81.65</v>
      </c>
      <c r="E4974" s="75">
        <v>83.65</v>
      </c>
    </row>
    <row r="4975" ht="15.75" customHeight="1">
      <c r="A4975" s="13">
        <v>42176.84375</v>
      </c>
      <c r="B4975" s="75">
        <v>57.0</v>
      </c>
      <c r="C4975" s="75">
        <v>59.6333333333333</v>
      </c>
      <c r="D4975" s="75">
        <v>80.9</v>
      </c>
      <c r="E4975" s="75">
        <v>82.9</v>
      </c>
    </row>
    <row r="4976" ht="15.75" customHeight="1">
      <c r="A4976" s="13">
        <v>42176.854166666664</v>
      </c>
      <c r="B4976" s="75">
        <v>57.0</v>
      </c>
      <c r="C4976" s="75">
        <v>59.3833333333333</v>
      </c>
      <c r="D4976" s="75">
        <v>80.15</v>
      </c>
      <c r="E4976" s="75">
        <v>82.15</v>
      </c>
    </row>
    <row r="4977" ht="15.75" customHeight="1">
      <c r="A4977" s="13">
        <v>42176.864583333336</v>
      </c>
      <c r="B4977" s="75">
        <v>57.0</v>
      </c>
      <c r="C4977" s="75">
        <v>59.1333333333333</v>
      </c>
      <c r="D4977" s="75">
        <v>79.4</v>
      </c>
      <c r="E4977" s="75">
        <v>81.4</v>
      </c>
    </row>
    <row r="4978" ht="15.75" customHeight="1">
      <c r="A4978" s="13">
        <v>42176.875</v>
      </c>
      <c r="B4978" s="75">
        <v>56.8139534883721</v>
      </c>
      <c r="C4978" s="75">
        <v>58.8833333333333</v>
      </c>
      <c r="D4978" s="75">
        <v>78.65</v>
      </c>
      <c r="E4978" s="75">
        <v>80.5333333333333</v>
      </c>
    </row>
    <row r="4979" ht="15.75" customHeight="1">
      <c r="A4979" s="13">
        <v>42176.885416666664</v>
      </c>
      <c r="B4979" s="75">
        <v>56.1162790697674</v>
      </c>
      <c r="C4979" s="75">
        <v>58.6333333333333</v>
      </c>
      <c r="D4979" s="75">
        <v>77.9</v>
      </c>
      <c r="E4979" s="75">
        <v>79.5333333333333</v>
      </c>
    </row>
    <row r="4980" ht="15.75" customHeight="1">
      <c r="A4980" s="13">
        <v>42176.895833333336</v>
      </c>
      <c r="B4980" s="75">
        <v>55.4186046511628</v>
      </c>
      <c r="C4980" s="75">
        <v>58.3833333333333</v>
      </c>
      <c r="D4980" s="75">
        <v>77.15</v>
      </c>
      <c r="E4980" s="75">
        <v>78.5333333333333</v>
      </c>
    </row>
    <row r="4981" ht="15.75" customHeight="1">
      <c r="A4981" s="13">
        <v>42176.90625</v>
      </c>
      <c r="B4981" s="75">
        <v>55.3529411764706</v>
      </c>
      <c r="C4981" s="75">
        <v>58.1333333333333</v>
      </c>
      <c r="D4981" s="75">
        <v>76.4</v>
      </c>
      <c r="E4981" s="75">
        <v>77.5333333333333</v>
      </c>
    </row>
    <row r="4982" ht="15.75" customHeight="1">
      <c r="A4982" s="13">
        <v>42176.916666666664</v>
      </c>
      <c r="B4982" s="75">
        <v>56.0</v>
      </c>
      <c r="C4982" s="75">
        <v>57.8833333333333</v>
      </c>
      <c r="D4982" s="75">
        <v>75.7666666666667</v>
      </c>
      <c r="E4982" s="75">
        <v>76.7666666666667</v>
      </c>
    </row>
    <row r="4983" ht="15.75" customHeight="1">
      <c r="A4983" s="13">
        <v>42176.927083333336</v>
      </c>
      <c r="B4983" s="75">
        <v>56.0</v>
      </c>
      <c r="C4983" s="75">
        <v>57.6333333333333</v>
      </c>
      <c r="D4983" s="75">
        <v>75.2666666666667</v>
      </c>
      <c r="E4983" s="75">
        <v>76.2666666666667</v>
      </c>
    </row>
    <row r="4984" ht="15.75" customHeight="1">
      <c r="A4984" s="13">
        <v>42176.9375</v>
      </c>
      <c r="B4984" s="75">
        <v>56.0</v>
      </c>
      <c r="C4984" s="75">
        <v>57.3833333333333</v>
      </c>
      <c r="D4984" s="75">
        <v>74.7666666666667</v>
      </c>
      <c r="E4984" s="75">
        <v>75.7666666666667</v>
      </c>
    </row>
    <row r="4985" ht="15.75" customHeight="1">
      <c r="A4985" s="13">
        <v>42176.947916666664</v>
      </c>
      <c r="B4985" s="75">
        <v>56.0</v>
      </c>
      <c r="C4985" s="75">
        <v>57.1333333333333</v>
      </c>
      <c r="D4985" s="75">
        <v>74.2666666666667</v>
      </c>
      <c r="E4985" s="75">
        <v>75.2666666666667</v>
      </c>
    </row>
    <row r="4986" ht="15.75" customHeight="1">
      <c r="A4986" s="13">
        <v>42176.958333333336</v>
      </c>
      <c r="B4986" s="75">
        <v>56.0666666666667</v>
      </c>
      <c r="C4986" s="75">
        <v>57.0</v>
      </c>
      <c r="D4986" s="75">
        <v>74.0</v>
      </c>
      <c r="E4986" s="75">
        <v>74.65</v>
      </c>
    </row>
    <row r="4987" ht="15.75" customHeight="1">
      <c r="A4987" s="13">
        <v>42176.96875</v>
      </c>
      <c r="B4987" s="75">
        <v>56.3166666666667</v>
      </c>
      <c r="C4987" s="75">
        <v>57.0</v>
      </c>
      <c r="D4987" s="75">
        <v>74.0</v>
      </c>
      <c r="E4987" s="75">
        <v>73.9</v>
      </c>
    </row>
    <row r="4988" ht="15.75" customHeight="1">
      <c r="A4988" s="13">
        <v>42176.979166666664</v>
      </c>
      <c r="B4988" s="75">
        <v>56.5666666666667</v>
      </c>
      <c r="C4988" s="75">
        <v>57.0</v>
      </c>
      <c r="D4988" s="75">
        <v>74.0</v>
      </c>
      <c r="E4988" s="75">
        <v>73.15</v>
      </c>
    </row>
    <row r="4989" ht="15.75" customHeight="1">
      <c r="A4989" s="13">
        <v>42176.989583333336</v>
      </c>
      <c r="B4989" s="75">
        <v>56.8166666666667</v>
      </c>
      <c r="C4989" s="75">
        <v>57.0</v>
      </c>
      <c r="D4989" s="75">
        <v>74.0</v>
      </c>
      <c r="E4989" s="75">
        <v>72.4</v>
      </c>
    </row>
    <row r="4990" ht="15.75" customHeight="1">
      <c r="A4990" s="13">
        <v>42177.0</v>
      </c>
      <c r="B4990" s="75">
        <v>56.9333333333333</v>
      </c>
      <c r="C4990" s="75">
        <v>56.8833333333333</v>
      </c>
      <c r="D4990" s="75">
        <v>73.5625</v>
      </c>
      <c r="E4990" s="75">
        <v>71.7666666666667</v>
      </c>
    </row>
    <row r="4991" ht="15.75" customHeight="1">
      <c r="A4991" s="13">
        <v>42177.010416666664</v>
      </c>
      <c r="B4991" s="75">
        <v>56.6833333333333</v>
      </c>
      <c r="C4991" s="75">
        <v>56.6333333333333</v>
      </c>
      <c r="D4991" s="75">
        <v>72.7777777777778</v>
      </c>
      <c r="E4991" s="75">
        <v>71.2666666666667</v>
      </c>
    </row>
    <row r="4992" ht="15.75" customHeight="1">
      <c r="A4992" s="13">
        <v>42177.020833333336</v>
      </c>
      <c r="B4992" s="75">
        <v>56.4333333333333</v>
      </c>
      <c r="C4992" s="75">
        <v>56.3833333333333</v>
      </c>
      <c r="D4992" s="75">
        <v>72.2222222222222</v>
      </c>
      <c r="E4992" s="75">
        <v>70.7666666666667</v>
      </c>
    </row>
    <row r="4993" ht="15.75" customHeight="1">
      <c r="A4993" s="13">
        <v>42177.03125</v>
      </c>
      <c r="B4993" s="75">
        <v>56.1833333333333</v>
      </c>
      <c r="C4993" s="75">
        <v>56.1333333333333</v>
      </c>
      <c r="D4993" s="75">
        <v>72.0</v>
      </c>
      <c r="E4993" s="75">
        <v>70.2666666666667</v>
      </c>
    </row>
    <row r="4994" ht="15.75" customHeight="1">
      <c r="A4994" s="13">
        <v>42177.041666666664</v>
      </c>
      <c r="B4994" s="75">
        <v>56.0</v>
      </c>
      <c r="C4994" s="75">
        <v>56.0</v>
      </c>
      <c r="D4994" s="75">
        <v>72.0</v>
      </c>
      <c r="E4994" s="75">
        <v>69.65</v>
      </c>
    </row>
    <row r="4995" ht="15.75" customHeight="1">
      <c r="A4995" s="13">
        <v>42177.052083333336</v>
      </c>
      <c r="B4995" s="75">
        <v>56.0</v>
      </c>
      <c r="C4995" s="75">
        <v>56.0</v>
      </c>
      <c r="D4995" s="75">
        <v>72.0</v>
      </c>
      <c r="E4995" s="75">
        <v>68.9</v>
      </c>
    </row>
    <row r="4996" ht="15.75" customHeight="1">
      <c r="A4996" s="13">
        <v>42177.0625</v>
      </c>
      <c r="B4996" s="75">
        <v>56.0</v>
      </c>
      <c r="C4996" s="75">
        <v>56.0</v>
      </c>
      <c r="D4996" s="75">
        <v>72.0</v>
      </c>
      <c r="E4996" s="75">
        <v>68.15</v>
      </c>
    </row>
    <row r="4997" ht="15.75" customHeight="1">
      <c r="A4997" s="13">
        <v>42177.072916666664</v>
      </c>
      <c r="B4997" s="75">
        <v>56.0</v>
      </c>
      <c r="C4997" s="75">
        <v>56.0</v>
      </c>
      <c r="D4997" s="75">
        <v>72.0</v>
      </c>
      <c r="E4997" s="75">
        <v>67.4</v>
      </c>
    </row>
    <row r="4998" ht="15.75" customHeight="1">
      <c r="A4998" s="13">
        <v>42177.083333333336</v>
      </c>
      <c r="B4998" s="75">
        <v>56.0</v>
      </c>
      <c r="C4998" s="75">
        <v>55.8833333333333</v>
      </c>
      <c r="D4998" s="75">
        <v>72.0</v>
      </c>
      <c r="E4998" s="75">
        <v>66.7666666666667</v>
      </c>
    </row>
    <row r="4999" ht="15.75" customHeight="1">
      <c r="A4999" s="13">
        <v>42177.09375</v>
      </c>
      <c r="B4999" s="75">
        <v>56.0</v>
      </c>
      <c r="C4999" s="75">
        <v>55.6333333333333</v>
      </c>
      <c r="D4999" s="75">
        <v>72.0</v>
      </c>
      <c r="E4999" s="75">
        <v>66.2666666666667</v>
      </c>
    </row>
    <row r="5000" ht="15.75" customHeight="1">
      <c r="A5000" s="13">
        <v>42177.104166666664</v>
      </c>
      <c r="B5000" s="75">
        <v>56.0</v>
      </c>
      <c r="C5000" s="75">
        <v>55.3833333333333</v>
      </c>
      <c r="D5000" s="75">
        <v>72.0</v>
      </c>
      <c r="E5000" s="75">
        <v>65.7666666666667</v>
      </c>
    </row>
    <row r="5001" ht="15.75" customHeight="1">
      <c r="A5001" s="13">
        <v>42177.114583333336</v>
      </c>
      <c r="B5001" s="75">
        <v>56.0</v>
      </c>
      <c r="C5001" s="75">
        <v>55.1333333333333</v>
      </c>
      <c r="D5001" s="75">
        <v>72.0</v>
      </c>
      <c r="E5001" s="75">
        <v>65.2666666666667</v>
      </c>
    </row>
    <row r="5002" ht="15.75" customHeight="1">
      <c r="A5002" s="13">
        <v>42177.125</v>
      </c>
      <c r="B5002" s="75">
        <v>56.0</v>
      </c>
      <c r="C5002" s="75">
        <v>55.0</v>
      </c>
      <c r="D5002" s="75">
        <v>72.0</v>
      </c>
      <c r="E5002" s="75">
        <v>65.0</v>
      </c>
    </row>
    <row r="5003" ht="15.75" customHeight="1">
      <c r="A5003" s="13">
        <v>42177.135416666664</v>
      </c>
      <c r="B5003" s="75">
        <v>56.0</v>
      </c>
      <c r="C5003" s="75">
        <v>55.0</v>
      </c>
      <c r="D5003" s="75">
        <v>72.0</v>
      </c>
      <c r="E5003" s="75">
        <v>65.0</v>
      </c>
    </row>
    <row r="5004" ht="15.75" customHeight="1">
      <c r="A5004" s="13">
        <v>42177.145833333336</v>
      </c>
      <c r="B5004" s="75">
        <v>56.0</v>
      </c>
      <c r="C5004" s="75">
        <v>55.0</v>
      </c>
      <c r="D5004" s="75">
        <v>72.0</v>
      </c>
      <c r="E5004" s="75">
        <v>65.0</v>
      </c>
    </row>
    <row r="5005" ht="15.75" customHeight="1">
      <c r="A5005" s="13">
        <v>42177.15625</v>
      </c>
      <c r="B5005" s="75">
        <v>56.0</v>
      </c>
      <c r="C5005" s="75">
        <v>55.0</v>
      </c>
      <c r="D5005" s="75">
        <v>72.0</v>
      </c>
      <c r="E5005" s="75">
        <v>65.0</v>
      </c>
    </row>
    <row r="5006" ht="15.75" customHeight="1">
      <c r="A5006" s="13">
        <v>42177.166666666664</v>
      </c>
      <c r="B5006" s="75">
        <v>55.9</v>
      </c>
      <c r="C5006" s="75">
        <v>55.1166666666667</v>
      </c>
      <c r="D5006" s="75">
        <v>71.8833333333333</v>
      </c>
      <c r="E5006" s="75">
        <v>64.65</v>
      </c>
    </row>
    <row r="5007" ht="15.75" customHeight="1">
      <c r="A5007" s="13">
        <v>42177.177083333336</v>
      </c>
      <c r="B5007" s="75">
        <v>55.525</v>
      </c>
      <c r="C5007" s="75">
        <v>55.3666666666667</v>
      </c>
      <c r="D5007" s="75">
        <v>71.6333333333333</v>
      </c>
      <c r="E5007" s="75">
        <v>63.9</v>
      </c>
    </row>
    <row r="5008" ht="15.75" customHeight="1">
      <c r="A5008" s="13">
        <v>42177.1875</v>
      </c>
      <c r="B5008" s="75">
        <v>55.15</v>
      </c>
      <c r="C5008" s="75">
        <v>55.6166666666667</v>
      </c>
      <c r="D5008" s="75">
        <v>71.3833333333333</v>
      </c>
      <c r="E5008" s="75">
        <v>63.15</v>
      </c>
    </row>
    <row r="5009" ht="15.75" customHeight="1">
      <c r="A5009" s="13">
        <v>42177.197916666664</v>
      </c>
      <c r="B5009" s="75">
        <v>55.0</v>
      </c>
      <c r="C5009" s="75">
        <v>55.8666666666667</v>
      </c>
      <c r="D5009" s="75">
        <v>71.1333333333333</v>
      </c>
      <c r="E5009" s="75">
        <v>62.4</v>
      </c>
    </row>
    <row r="5010" ht="15.75" customHeight="1">
      <c r="A5010" s="13">
        <v>42177.208333333336</v>
      </c>
      <c r="B5010" s="75">
        <v>55.0</v>
      </c>
      <c r="C5010" s="75">
        <v>56.1166666666667</v>
      </c>
      <c r="D5010" s="75">
        <v>71.0</v>
      </c>
      <c r="E5010" s="75">
        <v>62.35</v>
      </c>
    </row>
    <row r="5011" ht="15.75" customHeight="1">
      <c r="A5011" s="13">
        <v>42177.21875</v>
      </c>
      <c r="B5011" s="75">
        <v>55.0</v>
      </c>
      <c r="C5011" s="75">
        <v>56.3666666666667</v>
      </c>
      <c r="D5011" s="75">
        <v>70.95</v>
      </c>
      <c r="E5011" s="75">
        <v>63.1</v>
      </c>
    </row>
    <row r="5012" ht="15.75" customHeight="1">
      <c r="A5012" s="13">
        <v>42177.229166666664</v>
      </c>
      <c r="B5012" s="75">
        <v>55.0</v>
      </c>
      <c r="C5012" s="75">
        <v>56.6166666666667</v>
      </c>
      <c r="D5012" s="75">
        <v>70.575</v>
      </c>
      <c r="E5012" s="75">
        <v>63.85</v>
      </c>
    </row>
    <row r="5013" ht="15.75" customHeight="1">
      <c r="A5013" s="13">
        <v>42177.239583333336</v>
      </c>
      <c r="B5013" s="75">
        <v>55.0</v>
      </c>
      <c r="C5013" s="75">
        <v>56.8666666666667</v>
      </c>
      <c r="D5013" s="75">
        <v>70.2</v>
      </c>
      <c r="E5013" s="75">
        <v>64.6</v>
      </c>
    </row>
    <row r="5014" ht="15.75" customHeight="1">
      <c r="A5014" s="13">
        <v>42177.25</v>
      </c>
      <c r="B5014" s="75">
        <v>55.0</v>
      </c>
      <c r="C5014" s="75">
        <v>57.1166666666667</v>
      </c>
      <c r="D5014" s="75">
        <v>70.1166666666667</v>
      </c>
      <c r="E5014" s="75">
        <v>65.35</v>
      </c>
    </row>
    <row r="5015" ht="15.75" customHeight="1">
      <c r="A5015" s="13">
        <v>42177.260416666664</v>
      </c>
      <c r="B5015" s="75">
        <v>55.0</v>
      </c>
      <c r="C5015" s="75">
        <v>57.3666666666667</v>
      </c>
      <c r="D5015" s="75">
        <v>70.3666666666667</v>
      </c>
      <c r="E5015" s="75">
        <v>66.1</v>
      </c>
    </row>
    <row r="5016" ht="15.75" customHeight="1">
      <c r="A5016" s="13">
        <v>42177.270833333336</v>
      </c>
      <c r="B5016" s="75">
        <v>55.0</v>
      </c>
      <c r="C5016" s="75">
        <v>57.6166666666667</v>
      </c>
      <c r="D5016" s="75">
        <v>70.6166666666667</v>
      </c>
      <c r="E5016" s="75">
        <v>66.85</v>
      </c>
    </row>
    <row r="5017" ht="15.75" customHeight="1">
      <c r="A5017" s="13">
        <v>42177.28125</v>
      </c>
      <c r="B5017" s="75">
        <v>55.0</v>
      </c>
      <c r="C5017" s="75">
        <v>57.8666666666667</v>
      </c>
      <c r="D5017" s="75">
        <v>70.8666666666667</v>
      </c>
      <c r="E5017" s="75">
        <v>67.6</v>
      </c>
    </row>
    <row r="5018" ht="15.75" customHeight="1">
      <c r="A5018" s="13">
        <v>42177.291666666664</v>
      </c>
      <c r="B5018" s="75">
        <v>55.0666666666667</v>
      </c>
      <c r="C5018" s="75">
        <v>58.4666666666667</v>
      </c>
      <c r="D5018" s="75">
        <v>71.35</v>
      </c>
      <c r="E5018" s="75">
        <v>68.4666666666667</v>
      </c>
    </row>
    <row r="5019" ht="15.75" customHeight="1">
      <c r="A5019" s="13">
        <v>42177.302083333336</v>
      </c>
      <c r="B5019" s="75">
        <v>55.3166666666667</v>
      </c>
      <c r="C5019" s="75">
        <v>59.4666666666667</v>
      </c>
      <c r="D5019" s="75">
        <v>72.1</v>
      </c>
      <c r="E5019" s="75">
        <v>69.4666666666667</v>
      </c>
    </row>
    <row r="5020" ht="15.75" customHeight="1">
      <c r="A5020" s="13">
        <v>42177.3125</v>
      </c>
      <c r="B5020" s="75">
        <v>55.5666666666667</v>
      </c>
      <c r="C5020" s="75">
        <v>60.4666666666667</v>
      </c>
      <c r="D5020" s="75">
        <v>72.85</v>
      </c>
      <c r="E5020" s="75">
        <v>70.4666666666667</v>
      </c>
    </row>
    <row r="5021" ht="15.75" customHeight="1">
      <c r="A5021" s="13">
        <v>42177.322916666664</v>
      </c>
      <c r="B5021" s="75">
        <v>55.8166666666667</v>
      </c>
      <c r="C5021" s="75">
        <v>60.0666666666667</v>
      </c>
      <c r="D5021" s="75">
        <v>73.6</v>
      </c>
      <c r="E5021" s="75">
        <v>71.4666666666667</v>
      </c>
    </row>
    <row r="5022" ht="15.75" customHeight="1">
      <c r="A5022" s="13">
        <v>42177.333333333336</v>
      </c>
      <c r="B5022" s="75">
        <v>56.2068965517241</v>
      </c>
      <c r="C5022" s="75">
        <v>59.4666666666667</v>
      </c>
      <c r="D5022" s="75">
        <v>74.35</v>
      </c>
      <c r="E5022" s="75">
        <v>72.5833333333333</v>
      </c>
    </row>
    <row r="5023" ht="15.75" customHeight="1">
      <c r="A5023" s="13">
        <v>42177.34375</v>
      </c>
      <c r="B5023" s="75">
        <v>56.9827586206897</v>
      </c>
      <c r="C5023" s="75">
        <v>60.4666666666667</v>
      </c>
      <c r="D5023" s="75">
        <v>75.1</v>
      </c>
      <c r="E5023" s="75">
        <v>73.8333333333333</v>
      </c>
    </row>
    <row r="5024" ht="15.75" customHeight="1">
      <c r="A5024" s="13">
        <v>42177.354166666664</v>
      </c>
      <c r="B5024" s="75">
        <v>57.7586206896552</v>
      </c>
      <c r="C5024" s="75">
        <v>61.4666666666667</v>
      </c>
      <c r="D5024" s="75">
        <v>75.85</v>
      </c>
      <c r="E5024" s="75">
        <v>75.0833333333333</v>
      </c>
    </row>
    <row r="5025" ht="15.75" customHeight="1">
      <c r="A5025" s="13">
        <v>42177.364583333336</v>
      </c>
      <c r="B5025" s="75">
        <v>58.5344827586207</v>
      </c>
      <c r="C5025" s="75">
        <v>62.4666666666667</v>
      </c>
      <c r="D5025" s="75">
        <v>76.6</v>
      </c>
      <c r="E5025" s="75">
        <v>76.3333333333333</v>
      </c>
    </row>
    <row r="5026" ht="15.75" customHeight="1">
      <c r="A5026" s="13">
        <v>42177.375</v>
      </c>
      <c r="B5026" s="75">
        <v>59.0666666666667</v>
      </c>
      <c r="C5026" s="75">
        <v>63.4666666666667</v>
      </c>
      <c r="D5026" s="75">
        <v>77.1166666666667</v>
      </c>
      <c r="E5026" s="75">
        <v>77.5833333333333</v>
      </c>
    </row>
    <row r="5027" ht="15.75" customHeight="1">
      <c r="A5027" s="13">
        <v>42177.385416666664</v>
      </c>
      <c r="B5027" s="75">
        <v>59.3166666666667</v>
      </c>
      <c r="C5027" s="75">
        <v>64.4666666666667</v>
      </c>
      <c r="D5027" s="75">
        <v>77.3666666666667</v>
      </c>
      <c r="E5027" s="75">
        <v>78.8333333333333</v>
      </c>
    </row>
    <row r="5028" ht="15.75" customHeight="1">
      <c r="A5028" s="13">
        <v>42177.395833333336</v>
      </c>
      <c r="B5028" s="75">
        <v>59.5666666666667</v>
      </c>
      <c r="C5028" s="75">
        <v>65.4666666666667</v>
      </c>
      <c r="D5028" s="75">
        <v>77.6166666666667</v>
      </c>
      <c r="E5028" s="75">
        <v>80.0833333333333</v>
      </c>
    </row>
    <row r="5029" ht="15.75" customHeight="1">
      <c r="A5029" s="13">
        <v>42177.40625</v>
      </c>
      <c r="B5029" s="75">
        <v>59.8166666666667</v>
      </c>
      <c r="C5029" s="75">
        <v>66.4666666666667</v>
      </c>
      <c r="D5029" s="75">
        <v>77.8666666666667</v>
      </c>
      <c r="E5029" s="75">
        <v>81.3333333333333</v>
      </c>
    </row>
    <row r="5030" ht="15.75" customHeight="1">
      <c r="A5030" s="13">
        <v>42177.416666666664</v>
      </c>
      <c r="B5030" s="75">
        <v>60.0</v>
      </c>
      <c r="C5030" s="75">
        <v>67.35</v>
      </c>
      <c r="D5030" s="75">
        <v>78.2333333333333</v>
      </c>
      <c r="E5030" s="75">
        <v>82.35</v>
      </c>
    </row>
    <row r="5031" ht="15.75" customHeight="1">
      <c r="A5031" s="13">
        <v>42177.427083333336</v>
      </c>
      <c r="B5031" s="75">
        <v>60.0</v>
      </c>
      <c r="C5031" s="75">
        <v>68.1</v>
      </c>
      <c r="D5031" s="75">
        <v>78.7333333333333</v>
      </c>
      <c r="E5031" s="75">
        <v>83.1</v>
      </c>
    </row>
    <row r="5032" ht="15.75" customHeight="1">
      <c r="A5032" s="13">
        <v>42177.4375</v>
      </c>
      <c r="B5032" s="75">
        <v>60.0</v>
      </c>
      <c r="C5032" s="75">
        <v>68.85</v>
      </c>
      <c r="D5032" s="75">
        <v>79.2333333333333</v>
      </c>
      <c r="E5032" s="75">
        <v>83.85</v>
      </c>
    </row>
    <row r="5033" ht="15.75" customHeight="1">
      <c r="A5033" s="13">
        <v>42177.447916666664</v>
      </c>
      <c r="B5033" s="75">
        <v>60.0</v>
      </c>
      <c r="C5033" s="75">
        <v>69.6</v>
      </c>
      <c r="D5033" s="75">
        <v>79.7333333333333</v>
      </c>
      <c r="E5033" s="75">
        <v>84.6</v>
      </c>
    </row>
    <row r="5034" ht="15.75" customHeight="1">
      <c r="A5034" s="13">
        <v>42177.458333333336</v>
      </c>
      <c r="B5034" s="75">
        <v>60.0666666666667</v>
      </c>
      <c r="C5034" s="75">
        <v>70.0</v>
      </c>
      <c r="D5034" s="75">
        <v>80.35</v>
      </c>
      <c r="E5034" s="75">
        <v>85.4666666666667</v>
      </c>
    </row>
    <row r="5035" ht="15.75" customHeight="1">
      <c r="A5035" s="13">
        <v>42177.46875</v>
      </c>
      <c r="B5035" s="75">
        <v>60.3166666666667</v>
      </c>
      <c r="C5035" s="75">
        <v>70.0</v>
      </c>
      <c r="D5035" s="75">
        <v>81.1</v>
      </c>
      <c r="E5035" s="75">
        <v>86.4666666666667</v>
      </c>
    </row>
    <row r="5036" ht="15.75" customHeight="1">
      <c r="A5036" s="13">
        <v>42177.479166666664</v>
      </c>
      <c r="B5036" s="75">
        <v>60.5666666666667</v>
      </c>
      <c r="C5036" s="75">
        <v>70.0</v>
      </c>
      <c r="D5036" s="75">
        <v>81.85</v>
      </c>
      <c r="E5036" s="75">
        <v>87.4666666666667</v>
      </c>
    </row>
    <row r="5037" ht="15.75" customHeight="1">
      <c r="A5037" s="13">
        <v>42177.489583333336</v>
      </c>
      <c r="B5037" s="75">
        <v>60.8166666666667</v>
      </c>
      <c r="C5037" s="75">
        <v>70.0</v>
      </c>
      <c r="D5037" s="75">
        <v>82.6</v>
      </c>
      <c r="E5037" s="75">
        <v>88.4666666666667</v>
      </c>
    </row>
    <row r="5038" ht="15.75" customHeight="1">
      <c r="A5038" s="13">
        <v>42177.5</v>
      </c>
      <c r="B5038" s="75">
        <v>61.0666666666667</v>
      </c>
      <c r="C5038" s="75">
        <v>69.8833333333333</v>
      </c>
      <c r="D5038" s="75">
        <v>83.1166666666667</v>
      </c>
      <c r="E5038" s="75">
        <v>89.1166666666667</v>
      </c>
    </row>
    <row r="5039" ht="15.75" customHeight="1">
      <c r="A5039" s="13">
        <v>42177.510416666664</v>
      </c>
      <c r="B5039" s="75">
        <v>61.3166666666667</v>
      </c>
      <c r="C5039" s="75">
        <v>69.6333333333333</v>
      </c>
      <c r="D5039" s="75">
        <v>83.3666666666667</v>
      </c>
      <c r="E5039" s="75">
        <v>89.3666666666667</v>
      </c>
    </row>
    <row r="5040" ht="15.75" customHeight="1">
      <c r="A5040" s="13">
        <v>42177.520833333336</v>
      </c>
      <c r="B5040" s="75">
        <v>61.5666666666667</v>
      </c>
      <c r="C5040" s="75">
        <v>69.3833333333333</v>
      </c>
      <c r="D5040" s="75">
        <v>83.6166666666667</v>
      </c>
      <c r="E5040" s="75">
        <v>89.6166666666667</v>
      </c>
    </row>
    <row r="5041" ht="15.75" customHeight="1">
      <c r="A5041" s="13">
        <v>42177.53125</v>
      </c>
      <c r="B5041" s="75">
        <v>61.8166666666667</v>
      </c>
      <c r="C5041" s="75">
        <v>69.1333333333333</v>
      </c>
      <c r="D5041" s="75">
        <v>83.8666666666667</v>
      </c>
      <c r="E5041" s="75">
        <v>89.8666666666667</v>
      </c>
    </row>
    <row r="5042" ht="15.75" customHeight="1">
      <c r="A5042" s="13">
        <v>42177.541666666664</v>
      </c>
      <c r="B5042" s="75">
        <v>62.0</v>
      </c>
      <c r="C5042" s="75">
        <v>69.1166666666667</v>
      </c>
      <c r="D5042" s="75">
        <v>84.35</v>
      </c>
      <c r="E5042" s="75">
        <v>90.4666666666667</v>
      </c>
    </row>
    <row r="5043" ht="15.75" customHeight="1">
      <c r="A5043" s="13">
        <v>42177.552083333336</v>
      </c>
      <c r="B5043" s="75">
        <v>62.0</v>
      </c>
      <c r="C5043" s="75">
        <v>69.3666666666667</v>
      </c>
      <c r="D5043" s="75">
        <v>85.1</v>
      </c>
      <c r="E5043" s="75">
        <v>91.4666666666667</v>
      </c>
    </row>
    <row r="5044" ht="15.75" customHeight="1">
      <c r="A5044" s="13">
        <v>42177.5625</v>
      </c>
      <c r="B5044" s="75">
        <v>62.0</v>
      </c>
      <c r="C5044" s="75">
        <v>69.6166666666667</v>
      </c>
      <c r="D5044" s="75">
        <v>85.85</v>
      </c>
      <c r="E5044" s="75">
        <v>92.4666666666667</v>
      </c>
    </row>
    <row r="5045" ht="15.75" customHeight="1">
      <c r="A5045" s="13">
        <v>42177.572916666664</v>
      </c>
      <c r="B5045" s="75">
        <v>62.0</v>
      </c>
      <c r="C5045" s="75">
        <v>69.8666666666667</v>
      </c>
      <c r="D5045" s="75">
        <v>86.6</v>
      </c>
      <c r="E5045" s="75">
        <v>93.4666666666667</v>
      </c>
    </row>
    <row r="5046" ht="15.75" customHeight="1">
      <c r="A5046" s="13">
        <v>42177.583333333336</v>
      </c>
      <c r="B5046" s="75">
        <v>62.1333333333333</v>
      </c>
      <c r="C5046" s="75">
        <v>70.1166666666667</v>
      </c>
      <c r="D5046" s="75">
        <v>87.0</v>
      </c>
      <c r="E5046" s="75">
        <v>94.1166666666667</v>
      </c>
    </row>
    <row r="5047" ht="15.75" customHeight="1">
      <c r="A5047" s="13">
        <v>42177.59375</v>
      </c>
      <c r="B5047" s="75">
        <v>62.6333333333333</v>
      </c>
      <c r="C5047" s="75">
        <v>70.3666666666667</v>
      </c>
      <c r="D5047" s="75">
        <v>87.0</v>
      </c>
      <c r="E5047" s="75">
        <v>94.3666666666667</v>
      </c>
    </row>
    <row r="5048" ht="15.75" customHeight="1">
      <c r="A5048" s="13">
        <v>42177.604166666664</v>
      </c>
      <c r="B5048" s="75">
        <v>63.1333333333333</v>
      </c>
      <c r="C5048" s="75">
        <v>70.6166666666667</v>
      </c>
      <c r="D5048" s="75">
        <v>87.0</v>
      </c>
      <c r="E5048" s="75">
        <v>94.6166666666667</v>
      </c>
    </row>
    <row r="5049" ht="15.75" customHeight="1">
      <c r="A5049" s="13">
        <v>42177.614583333336</v>
      </c>
      <c r="B5049" s="75">
        <v>63.6333333333333</v>
      </c>
      <c r="C5049" s="75">
        <v>70.8666666666667</v>
      </c>
      <c r="D5049" s="75">
        <v>87.0</v>
      </c>
      <c r="E5049" s="75">
        <v>94.8666666666667</v>
      </c>
    </row>
    <row r="5050" ht="15.75" customHeight="1">
      <c r="A5050" s="13">
        <v>42177.625</v>
      </c>
      <c r="B5050" s="75">
        <v>63.8666666666667</v>
      </c>
      <c r="C5050" s="75">
        <v>70.7666666666667</v>
      </c>
      <c r="D5050" s="75">
        <v>87.0</v>
      </c>
      <c r="E5050" s="75">
        <v>95.1166666666667</v>
      </c>
    </row>
    <row r="5051" ht="15.75" customHeight="1">
      <c r="A5051" s="13">
        <v>42177.635416666664</v>
      </c>
      <c r="B5051" s="75">
        <v>63.3666666666667</v>
      </c>
      <c r="C5051" s="75">
        <v>70.2666666666667</v>
      </c>
      <c r="D5051" s="75">
        <v>87.0</v>
      </c>
      <c r="E5051" s="75">
        <v>95.3666666666667</v>
      </c>
    </row>
    <row r="5052" ht="15.75" customHeight="1">
      <c r="A5052" s="13">
        <v>42177.645833333336</v>
      </c>
      <c r="B5052" s="75">
        <v>62.8666666666667</v>
      </c>
      <c r="C5052" s="75">
        <v>69.7666666666667</v>
      </c>
      <c r="D5052" s="75">
        <v>87.0</v>
      </c>
      <c r="E5052" s="75">
        <v>95.6166666666667</v>
      </c>
    </row>
    <row r="5053" ht="15.75" customHeight="1">
      <c r="A5053" s="13">
        <v>42177.65625</v>
      </c>
      <c r="B5053" s="75">
        <v>62.3666666666667</v>
      </c>
      <c r="C5053" s="75">
        <v>69.2666666666667</v>
      </c>
      <c r="D5053" s="75">
        <v>87.0</v>
      </c>
      <c r="E5053" s="75">
        <v>95.8666666666667</v>
      </c>
    </row>
    <row r="5054" ht="15.75" customHeight="1">
      <c r="A5054" s="13">
        <v>42177.666666666664</v>
      </c>
      <c r="B5054" s="75">
        <v>61.9333333333333</v>
      </c>
      <c r="C5054" s="75">
        <v>68.7666666666667</v>
      </c>
      <c r="D5054" s="75">
        <v>86.7666666666667</v>
      </c>
      <c r="E5054" s="75">
        <v>95.8833333333333</v>
      </c>
    </row>
    <row r="5055" ht="15.75" customHeight="1">
      <c r="A5055" s="13">
        <v>42177.677083333336</v>
      </c>
      <c r="B5055" s="75">
        <v>61.6833333333333</v>
      </c>
      <c r="C5055" s="75">
        <v>68.2666666666667</v>
      </c>
      <c r="D5055" s="75">
        <v>86.2666666666667</v>
      </c>
      <c r="E5055" s="75">
        <v>95.6333333333333</v>
      </c>
    </row>
    <row r="5056" ht="15.75" customHeight="1">
      <c r="A5056" s="13">
        <v>42177.6875</v>
      </c>
      <c r="B5056" s="75">
        <v>61.4333333333333</v>
      </c>
      <c r="C5056" s="75">
        <v>67.7666666666667</v>
      </c>
      <c r="D5056" s="75">
        <v>85.7666666666667</v>
      </c>
      <c r="E5056" s="75">
        <v>95.3833333333333</v>
      </c>
    </row>
    <row r="5057" ht="15.75" customHeight="1">
      <c r="A5057" s="13">
        <v>42177.697916666664</v>
      </c>
      <c r="B5057" s="75">
        <v>61.1833333333333</v>
      </c>
      <c r="C5057" s="75">
        <v>67.2666666666667</v>
      </c>
      <c r="D5057" s="75">
        <v>85.2666666666667</v>
      </c>
      <c r="E5057" s="75">
        <v>95.1333333333333</v>
      </c>
    </row>
    <row r="5058" ht="15.75" customHeight="1">
      <c r="A5058" s="13">
        <v>42177.708333333336</v>
      </c>
      <c r="B5058" s="75">
        <v>60.9333333333333</v>
      </c>
      <c r="C5058" s="75">
        <v>66.8833333333333</v>
      </c>
      <c r="D5058" s="75">
        <v>84.65</v>
      </c>
      <c r="E5058" s="75">
        <v>94.7666666666667</v>
      </c>
    </row>
    <row r="5059" ht="15.75" customHeight="1">
      <c r="A5059" s="13">
        <v>42177.71875</v>
      </c>
      <c r="B5059" s="75">
        <v>60.6833333333333</v>
      </c>
      <c r="C5059" s="75">
        <v>66.6333333333333</v>
      </c>
      <c r="D5059" s="75">
        <v>83.9</v>
      </c>
      <c r="E5059" s="75">
        <v>94.2666666666667</v>
      </c>
    </row>
    <row r="5060" ht="15.75" customHeight="1">
      <c r="A5060" s="13">
        <v>42177.729166666664</v>
      </c>
      <c r="B5060" s="75">
        <v>60.4333333333333</v>
      </c>
      <c r="C5060" s="75">
        <v>66.3833333333333</v>
      </c>
      <c r="D5060" s="75">
        <v>83.15</v>
      </c>
      <c r="E5060" s="75">
        <v>93.7666666666667</v>
      </c>
    </row>
    <row r="5061" ht="15.75" customHeight="1">
      <c r="A5061" s="13">
        <v>42177.739583333336</v>
      </c>
      <c r="B5061" s="75">
        <v>60.1833333333333</v>
      </c>
      <c r="C5061" s="75">
        <v>66.1333333333333</v>
      </c>
      <c r="D5061" s="75">
        <v>82.4</v>
      </c>
      <c r="E5061" s="75">
        <v>93.2666666666667</v>
      </c>
    </row>
    <row r="5062" ht="15.75" customHeight="1">
      <c r="A5062" s="13">
        <v>42177.75</v>
      </c>
      <c r="B5062" s="75">
        <v>59.9333333333333</v>
      </c>
      <c r="C5062" s="75">
        <v>65.8833333333333</v>
      </c>
      <c r="D5062" s="75">
        <v>81.7666666666667</v>
      </c>
      <c r="E5062" s="75">
        <v>92.5333333333333</v>
      </c>
    </row>
    <row r="5063" ht="15.75" customHeight="1">
      <c r="A5063" s="13">
        <v>42177.760416666664</v>
      </c>
      <c r="B5063" s="75">
        <v>59.6833333333333</v>
      </c>
      <c r="C5063" s="75">
        <v>65.6333333333333</v>
      </c>
      <c r="D5063" s="75">
        <v>81.2666666666667</v>
      </c>
      <c r="E5063" s="75">
        <v>91.5333333333333</v>
      </c>
    </row>
    <row r="5064" ht="15.75" customHeight="1">
      <c r="A5064" s="13">
        <v>42177.770833333336</v>
      </c>
      <c r="B5064" s="75">
        <v>59.4333333333333</v>
      </c>
      <c r="C5064" s="75">
        <v>65.3833333333333</v>
      </c>
      <c r="D5064" s="75">
        <v>80.7666666666667</v>
      </c>
      <c r="E5064" s="75">
        <v>90.5333333333333</v>
      </c>
    </row>
    <row r="5065" ht="15.75" customHeight="1">
      <c r="A5065" s="13">
        <v>42177.78125</v>
      </c>
      <c r="B5065" s="75">
        <v>59.1833333333333</v>
      </c>
      <c r="C5065" s="75">
        <v>65.1333333333333</v>
      </c>
      <c r="D5065" s="75">
        <v>80.2666666666667</v>
      </c>
      <c r="E5065" s="75">
        <v>89.5333333333333</v>
      </c>
    </row>
    <row r="5066" ht="15.75" customHeight="1">
      <c r="A5066" s="13">
        <v>42177.791666666664</v>
      </c>
      <c r="B5066" s="75">
        <v>58.9333333333333</v>
      </c>
      <c r="C5066" s="75">
        <v>64.5333333333333</v>
      </c>
      <c r="D5066" s="75">
        <v>79.65</v>
      </c>
      <c r="E5066" s="75">
        <v>88.5333333333333</v>
      </c>
    </row>
    <row r="5067" ht="15.75" customHeight="1">
      <c r="A5067" s="13">
        <v>42177.802083333336</v>
      </c>
      <c r="B5067" s="75">
        <v>58.6833333333333</v>
      </c>
      <c r="C5067" s="75">
        <v>63.5333333333333</v>
      </c>
      <c r="D5067" s="75">
        <v>78.9</v>
      </c>
      <c r="E5067" s="75">
        <v>87.5333333333333</v>
      </c>
    </row>
    <row r="5068" ht="15.75" customHeight="1">
      <c r="A5068" s="13">
        <v>42177.8125</v>
      </c>
      <c r="B5068" s="75">
        <v>58.4333333333333</v>
      </c>
      <c r="C5068" s="75">
        <v>62.5333333333333</v>
      </c>
      <c r="D5068" s="75">
        <v>78.15</v>
      </c>
      <c r="E5068" s="75">
        <v>86.5333333333333</v>
      </c>
    </row>
    <row r="5069" ht="15.75" customHeight="1">
      <c r="A5069" s="13">
        <v>42177.822916666664</v>
      </c>
      <c r="B5069" s="75">
        <v>58.1833333333333</v>
      </c>
      <c r="C5069" s="75">
        <v>61.5333333333333</v>
      </c>
      <c r="D5069" s="75">
        <v>77.4</v>
      </c>
      <c r="E5069" s="75">
        <v>85.5333333333333</v>
      </c>
    </row>
    <row r="5070" ht="15.75" customHeight="1">
      <c r="A5070" s="13">
        <v>42177.833333333336</v>
      </c>
      <c r="B5070" s="75">
        <v>57.9333333333333</v>
      </c>
      <c r="C5070" s="75">
        <v>60.8833333333333</v>
      </c>
      <c r="D5070" s="75">
        <v>76.7666666666667</v>
      </c>
      <c r="E5070" s="75">
        <v>84.65</v>
      </c>
    </row>
    <row r="5071" ht="15.75" customHeight="1">
      <c r="A5071" s="13">
        <v>42177.84375</v>
      </c>
      <c r="B5071" s="75">
        <v>57.6833333333333</v>
      </c>
      <c r="C5071" s="75">
        <v>60.6333333333333</v>
      </c>
      <c r="D5071" s="75">
        <v>76.2666666666667</v>
      </c>
      <c r="E5071" s="75">
        <v>83.9</v>
      </c>
    </row>
    <row r="5072" ht="15.75" customHeight="1">
      <c r="A5072" s="13">
        <v>42177.854166666664</v>
      </c>
      <c r="B5072" s="75">
        <v>57.4333333333333</v>
      </c>
      <c r="C5072" s="75">
        <v>60.3833333333333</v>
      </c>
      <c r="D5072" s="75">
        <v>75.7666666666667</v>
      </c>
      <c r="E5072" s="75">
        <v>83.15</v>
      </c>
    </row>
    <row r="5073" ht="15.75" customHeight="1">
      <c r="A5073" s="13">
        <v>42177.864583333336</v>
      </c>
      <c r="B5073" s="75">
        <v>57.1833333333333</v>
      </c>
      <c r="C5073" s="75">
        <v>60.1333333333333</v>
      </c>
      <c r="D5073" s="75">
        <v>75.2666666666667</v>
      </c>
      <c r="E5073" s="75">
        <v>82.4</v>
      </c>
    </row>
    <row r="5074" ht="15.75" customHeight="1">
      <c r="A5074" s="13">
        <v>42177.875</v>
      </c>
      <c r="B5074" s="75">
        <v>57.0</v>
      </c>
      <c r="C5074" s="75">
        <v>59.8833333333333</v>
      </c>
      <c r="D5074" s="75">
        <v>74.7021276595745</v>
      </c>
      <c r="E5074" s="75">
        <v>81.65</v>
      </c>
    </row>
    <row r="5075" ht="15.75" customHeight="1">
      <c r="A5075" s="13">
        <v>42177.885416666664</v>
      </c>
      <c r="B5075" s="75">
        <v>57.0</v>
      </c>
      <c r="C5075" s="75">
        <v>59.6333333333333</v>
      </c>
      <c r="D5075" s="75">
        <v>74.063829787234</v>
      </c>
      <c r="E5075" s="75">
        <v>80.9</v>
      </c>
    </row>
    <row r="5076" ht="15.75" customHeight="1">
      <c r="A5076" s="13">
        <v>42177.895833333336</v>
      </c>
      <c r="B5076" s="75">
        <v>57.0</v>
      </c>
      <c r="C5076" s="75">
        <v>59.3833333333333</v>
      </c>
      <c r="D5076" s="75">
        <v>73.4255319148936</v>
      </c>
      <c r="E5076" s="75">
        <v>80.15</v>
      </c>
    </row>
    <row r="5077" ht="15.75" customHeight="1">
      <c r="A5077" s="13">
        <v>42177.90625</v>
      </c>
      <c r="B5077" s="75">
        <v>57.0</v>
      </c>
      <c r="C5077" s="75">
        <v>59.1333333333333</v>
      </c>
      <c r="D5077" s="75">
        <v>73.0</v>
      </c>
      <c r="E5077" s="75">
        <v>79.4</v>
      </c>
    </row>
    <row r="5078" ht="15.75" customHeight="1">
      <c r="A5078" s="13">
        <v>42177.916666666664</v>
      </c>
      <c r="B5078" s="75">
        <v>56.9333333333333</v>
      </c>
      <c r="C5078" s="75">
        <v>59.0</v>
      </c>
      <c r="D5078" s="75">
        <v>72.6818181818182</v>
      </c>
      <c r="E5078" s="75">
        <v>78.65</v>
      </c>
    </row>
    <row r="5079" ht="15.75" customHeight="1">
      <c r="A5079" s="13">
        <v>42177.927083333336</v>
      </c>
      <c r="B5079" s="75">
        <v>56.6833333333333</v>
      </c>
      <c r="C5079" s="75">
        <v>59.0</v>
      </c>
      <c r="D5079" s="75">
        <v>72.0</v>
      </c>
      <c r="E5079" s="75">
        <v>77.9</v>
      </c>
    </row>
    <row r="5080" ht="15.75" customHeight="1">
      <c r="A5080" s="13">
        <v>42177.9375</v>
      </c>
      <c r="B5080" s="75">
        <v>56.4333333333333</v>
      </c>
      <c r="C5080" s="75">
        <v>59.0</v>
      </c>
      <c r="D5080" s="75">
        <v>72.0</v>
      </c>
      <c r="E5080" s="75">
        <v>77.15</v>
      </c>
    </row>
    <row r="5081" ht="15.75" customHeight="1">
      <c r="A5081" s="13">
        <v>42177.947916666664</v>
      </c>
      <c r="B5081" s="75">
        <v>56.1833333333333</v>
      </c>
      <c r="C5081" s="75">
        <v>59.0</v>
      </c>
      <c r="D5081" s="75">
        <v>72.0</v>
      </c>
      <c r="E5081" s="75">
        <v>76.4</v>
      </c>
    </row>
    <row r="5082" ht="15.75" customHeight="1">
      <c r="A5082" s="13">
        <v>42177.958333333336</v>
      </c>
      <c r="B5082" s="75">
        <v>56.0666666666667</v>
      </c>
      <c r="C5082" s="75">
        <v>58.8833333333333</v>
      </c>
      <c r="D5082" s="75">
        <v>72.0</v>
      </c>
      <c r="E5082" s="75">
        <v>75.7666666666667</v>
      </c>
    </row>
    <row r="5083" ht="15.75" customHeight="1">
      <c r="A5083" s="13">
        <v>42177.96875</v>
      </c>
      <c r="B5083" s="75">
        <v>56.3166666666667</v>
      </c>
      <c r="C5083" s="75">
        <v>58.6333333333333</v>
      </c>
      <c r="D5083" s="75">
        <v>72.0</v>
      </c>
      <c r="E5083" s="75">
        <v>75.2666666666667</v>
      </c>
    </row>
    <row r="5084" ht="15.75" customHeight="1">
      <c r="A5084" s="13">
        <v>42177.979166666664</v>
      </c>
      <c r="B5084" s="75">
        <v>56.5666666666667</v>
      </c>
      <c r="C5084" s="75">
        <v>58.3833333333333</v>
      </c>
      <c r="D5084" s="75">
        <v>72.0</v>
      </c>
      <c r="E5084" s="75">
        <v>74.7666666666667</v>
      </c>
    </row>
    <row r="5085" ht="15.75" customHeight="1">
      <c r="A5085" s="13">
        <v>42177.989583333336</v>
      </c>
      <c r="B5085" s="75">
        <v>56.8166666666667</v>
      </c>
      <c r="C5085" s="75">
        <v>58.1333333333333</v>
      </c>
      <c r="D5085" s="75">
        <v>72.0</v>
      </c>
      <c r="E5085" s="75">
        <v>74.2666666666667</v>
      </c>
    </row>
    <row r="5086" ht="15.75" customHeight="1">
      <c r="A5086" s="13">
        <v>42178.0</v>
      </c>
      <c r="B5086" s="75">
        <v>56.9333333333333</v>
      </c>
      <c r="C5086" s="75">
        <v>57.8833333333333</v>
      </c>
      <c r="D5086" s="75">
        <v>72.0</v>
      </c>
      <c r="E5086" s="75">
        <v>73.65</v>
      </c>
    </row>
    <row r="5087" ht="15.75" customHeight="1">
      <c r="A5087" s="13">
        <v>42178.010416666664</v>
      </c>
      <c r="B5087" s="75">
        <v>56.6833333333333</v>
      </c>
      <c r="C5087" s="75">
        <v>57.6333333333333</v>
      </c>
      <c r="D5087" s="75">
        <v>72.0</v>
      </c>
      <c r="E5087" s="75">
        <v>72.9</v>
      </c>
    </row>
    <row r="5088" ht="15.75" customHeight="1">
      <c r="A5088" s="13">
        <v>42178.020833333336</v>
      </c>
      <c r="B5088" s="75">
        <v>56.4333333333333</v>
      </c>
      <c r="C5088" s="75">
        <v>57.3833333333333</v>
      </c>
      <c r="D5088" s="75">
        <v>72.0</v>
      </c>
      <c r="E5088" s="75">
        <v>72.15</v>
      </c>
    </row>
    <row r="5089" ht="15.75" customHeight="1">
      <c r="A5089" s="13">
        <v>42178.03125</v>
      </c>
      <c r="B5089" s="75">
        <v>56.1833333333333</v>
      </c>
      <c r="C5089" s="75">
        <v>57.1333333333333</v>
      </c>
      <c r="D5089" s="75">
        <v>72.0</v>
      </c>
      <c r="E5089" s="75">
        <v>71.4</v>
      </c>
    </row>
    <row r="5090" ht="15.75" customHeight="1">
      <c r="A5090" s="13">
        <v>42178.041666666664</v>
      </c>
      <c r="B5090" s="75">
        <v>55.9333333333333</v>
      </c>
      <c r="C5090" s="75">
        <v>57.0</v>
      </c>
      <c r="D5090" s="75">
        <v>72.0</v>
      </c>
      <c r="E5090" s="75">
        <v>70.7666666666667</v>
      </c>
    </row>
    <row r="5091" ht="15.75" customHeight="1">
      <c r="A5091" s="13">
        <v>42178.052083333336</v>
      </c>
      <c r="B5091" s="75">
        <v>55.6833333333333</v>
      </c>
      <c r="C5091" s="75">
        <v>57.0</v>
      </c>
      <c r="D5091" s="75">
        <v>72.0</v>
      </c>
      <c r="E5091" s="75">
        <v>70.2666666666667</v>
      </c>
    </row>
    <row r="5092" ht="15.75" customHeight="1">
      <c r="A5092" s="13">
        <v>42178.0625</v>
      </c>
      <c r="B5092" s="75">
        <v>55.4333333333333</v>
      </c>
      <c r="C5092" s="75">
        <v>57.0</v>
      </c>
      <c r="D5092" s="75">
        <v>72.0</v>
      </c>
      <c r="E5092" s="75">
        <v>69.7666666666667</v>
      </c>
    </row>
    <row r="5093" ht="15.75" customHeight="1">
      <c r="A5093" s="13">
        <v>42178.072916666664</v>
      </c>
      <c r="B5093" s="75">
        <v>55.1833333333333</v>
      </c>
      <c r="C5093" s="75">
        <v>57.0</v>
      </c>
      <c r="D5093" s="75">
        <v>72.0</v>
      </c>
      <c r="E5093" s="75">
        <v>69.2666666666667</v>
      </c>
    </row>
    <row r="5094" ht="15.75" customHeight="1">
      <c r="A5094" s="13">
        <v>42178.083333333336</v>
      </c>
      <c r="B5094" s="75">
        <v>55.0</v>
      </c>
      <c r="C5094" s="75">
        <v>57.0</v>
      </c>
      <c r="D5094" s="75">
        <v>72.0</v>
      </c>
      <c r="E5094" s="75">
        <v>68.7666666666667</v>
      </c>
    </row>
    <row r="5095" ht="15.75" customHeight="1">
      <c r="A5095" s="13">
        <v>42178.09375</v>
      </c>
      <c r="B5095" s="75">
        <v>55.0</v>
      </c>
      <c r="C5095" s="75">
        <v>57.0</v>
      </c>
      <c r="D5095" s="75">
        <v>72.0</v>
      </c>
      <c r="E5095" s="75">
        <v>68.2666666666667</v>
      </c>
    </row>
    <row r="5096" ht="15.75" customHeight="1">
      <c r="A5096" s="13">
        <v>42178.104166666664</v>
      </c>
      <c r="B5096" s="75">
        <v>55.0</v>
      </c>
      <c r="C5096" s="75">
        <v>57.0</v>
      </c>
      <c r="D5096" s="75">
        <v>71.7222222222222</v>
      </c>
      <c r="E5096" s="75">
        <v>67.7666666666667</v>
      </c>
    </row>
    <row r="5097" ht="15.75" customHeight="1">
      <c r="A5097" s="13">
        <v>42178.114583333336</v>
      </c>
      <c r="B5097" s="75">
        <v>55.0</v>
      </c>
      <c r="C5097" s="75">
        <v>57.0</v>
      </c>
      <c r="D5097" s="75">
        <v>71.0</v>
      </c>
      <c r="E5097" s="75">
        <v>67.2666666666667</v>
      </c>
    </row>
    <row r="5098" ht="15.75" customHeight="1">
      <c r="A5098" s="13">
        <v>42178.125</v>
      </c>
      <c r="B5098" s="75">
        <v>54.9333333333333</v>
      </c>
      <c r="C5098" s="75">
        <v>56.8833333333333</v>
      </c>
      <c r="D5098" s="75">
        <v>71.1166666666667</v>
      </c>
      <c r="E5098" s="75">
        <v>66.8833333333333</v>
      </c>
    </row>
    <row r="5099" ht="15.75" customHeight="1">
      <c r="A5099" s="13">
        <v>42178.135416666664</v>
      </c>
      <c r="B5099" s="75">
        <v>54.6833333333333</v>
      </c>
      <c r="C5099" s="75">
        <v>56.6333333333333</v>
      </c>
      <c r="D5099" s="75">
        <v>71.3666666666667</v>
      </c>
      <c r="E5099" s="75">
        <v>66.6333333333333</v>
      </c>
    </row>
    <row r="5100" ht="15.75" customHeight="1">
      <c r="A5100" s="13">
        <v>42178.145833333336</v>
      </c>
      <c r="B5100" s="75">
        <v>54.4333333333333</v>
      </c>
      <c r="C5100" s="75">
        <v>56.3833333333333</v>
      </c>
      <c r="D5100" s="75">
        <v>71.6166666666667</v>
      </c>
      <c r="E5100" s="75">
        <v>66.3833333333333</v>
      </c>
    </row>
    <row r="5101" ht="15.75" customHeight="1">
      <c r="A5101" s="13">
        <v>42178.15625</v>
      </c>
      <c r="B5101" s="75">
        <v>54.1833333333333</v>
      </c>
      <c r="C5101" s="75">
        <v>56.1333333333333</v>
      </c>
      <c r="D5101" s="75">
        <v>71.8666666666667</v>
      </c>
      <c r="E5101" s="75">
        <v>66.1333333333333</v>
      </c>
    </row>
    <row r="5102" ht="15.75" customHeight="1">
      <c r="A5102" s="13">
        <v>42178.166666666664</v>
      </c>
      <c r="B5102" s="75">
        <v>54.0</v>
      </c>
      <c r="C5102" s="75">
        <v>55.8833333333333</v>
      </c>
      <c r="D5102" s="75">
        <v>72.1166666666667</v>
      </c>
      <c r="E5102" s="75">
        <v>65.8833333333333</v>
      </c>
    </row>
    <row r="5103" ht="15.75" customHeight="1">
      <c r="A5103" s="13">
        <v>42178.177083333336</v>
      </c>
      <c r="B5103" s="75">
        <v>54.0</v>
      </c>
      <c r="C5103" s="75">
        <v>55.6333333333333</v>
      </c>
      <c r="D5103" s="75">
        <v>72.3666666666667</v>
      </c>
      <c r="E5103" s="75">
        <v>65.6333333333333</v>
      </c>
    </row>
    <row r="5104" ht="15.75" customHeight="1">
      <c r="A5104" s="13">
        <v>42178.1875</v>
      </c>
      <c r="B5104" s="75">
        <v>54.0</v>
      </c>
      <c r="C5104" s="75">
        <v>55.3833333333333</v>
      </c>
      <c r="D5104" s="75">
        <v>72.6166666666667</v>
      </c>
      <c r="E5104" s="75">
        <v>65.3833333333333</v>
      </c>
    </row>
    <row r="5105" ht="15.75" customHeight="1">
      <c r="A5105" s="13">
        <v>42178.197916666664</v>
      </c>
      <c r="B5105" s="75">
        <v>54.0</v>
      </c>
      <c r="C5105" s="75">
        <v>55.1333333333333</v>
      </c>
      <c r="D5105" s="75">
        <v>72.8666666666667</v>
      </c>
      <c r="E5105" s="75">
        <v>65.1333333333333</v>
      </c>
    </row>
    <row r="5106" ht="15.75" customHeight="1">
      <c r="A5106" s="13">
        <v>42178.208333333336</v>
      </c>
      <c r="B5106" s="75">
        <v>54.1333333333333</v>
      </c>
      <c r="C5106" s="75">
        <v>55.2333333333333</v>
      </c>
      <c r="D5106" s="75">
        <v>72.8833333333333</v>
      </c>
      <c r="E5106" s="75">
        <v>65.35</v>
      </c>
    </row>
    <row r="5107" ht="15.75" customHeight="1">
      <c r="A5107" s="13">
        <v>42178.21875</v>
      </c>
      <c r="B5107" s="75">
        <v>54.6333333333333</v>
      </c>
      <c r="C5107" s="75">
        <v>55.7333333333333</v>
      </c>
      <c r="D5107" s="75">
        <v>72.6333333333333</v>
      </c>
      <c r="E5107" s="75">
        <v>66.1</v>
      </c>
    </row>
    <row r="5108" ht="15.75" customHeight="1">
      <c r="A5108" s="13">
        <v>42178.229166666664</v>
      </c>
      <c r="B5108" s="75">
        <v>55.1333333333333</v>
      </c>
      <c r="C5108" s="75">
        <v>56.2333333333333</v>
      </c>
      <c r="D5108" s="75">
        <v>72.3833333333333</v>
      </c>
      <c r="E5108" s="75">
        <v>66.85</v>
      </c>
    </row>
    <row r="5109" ht="15.75" customHeight="1">
      <c r="A5109" s="13">
        <v>42178.239583333336</v>
      </c>
      <c r="B5109" s="75">
        <v>55.6333333333333</v>
      </c>
      <c r="C5109" s="75">
        <v>56.7333333333333</v>
      </c>
      <c r="D5109" s="75">
        <v>72.1333333333333</v>
      </c>
      <c r="E5109" s="75">
        <v>67.6</v>
      </c>
    </row>
    <row r="5110" ht="15.75" customHeight="1">
      <c r="A5110" s="13">
        <v>42178.25</v>
      </c>
      <c r="B5110" s="75">
        <v>56.1333333333333</v>
      </c>
      <c r="C5110" s="75">
        <v>57.4666666666667</v>
      </c>
      <c r="D5110" s="75">
        <v>71.5333333333333</v>
      </c>
      <c r="E5110" s="75">
        <v>68.5833333333333</v>
      </c>
    </row>
    <row r="5111" ht="15.75" customHeight="1">
      <c r="A5111" s="13">
        <v>42178.260416666664</v>
      </c>
      <c r="B5111" s="75">
        <v>56.6333333333333</v>
      </c>
      <c r="C5111" s="75">
        <v>58.4666666666667</v>
      </c>
      <c r="D5111" s="75">
        <v>70.8372093023256</v>
      </c>
      <c r="E5111" s="75">
        <v>69.8333333333333</v>
      </c>
    </row>
    <row r="5112" ht="15.75" customHeight="1">
      <c r="A5112" s="13">
        <v>42178.270833333336</v>
      </c>
      <c r="B5112" s="75">
        <v>57.1333333333333</v>
      </c>
      <c r="C5112" s="75">
        <v>59.4666666666667</v>
      </c>
      <c r="D5112" s="75">
        <v>70.4883720930233</v>
      </c>
      <c r="E5112" s="75">
        <v>71.0833333333333</v>
      </c>
    </row>
    <row r="5113" ht="15.75" customHeight="1">
      <c r="A5113" s="13">
        <v>42178.28125</v>
      </c>
      <c r="B5113" s="75">
        <v>57.6333333333333</v>
      </c>
      <c r="C5113" s="75">
        <v>60.4666666666667</v>
      </c>
      <c r="D5113" s="75">
        <v>70.1395348837209</v>
      </c>
      <c r="E5113" s="75">
        <v>72.3333333333333</v>
      </c>
    </row>
    <row r="5114" ht="15.75" customHeight="1">
      <c r="A5114" s="13">
        <v>42178.291666666664</v>
      </c>
      <c r="B5114" s="75">
        <v>58.1333333333333</v>
      </c>
      <c r="C5114" s="75">
        <v>61.2333333333333</v>
      </c>
      <c r="D5114" s="75">
        <v>70.2333333333333</v>
      </c>
      <c r="E5114" s="75">
        <v>73.4666666666667</v>
      </c>
    </row>
    <row r="5115" ht="15.75" customHeight="1">
      <c r="A5115" s="13">
        <v>42178.302083333336</v>
      </c>
      <c r="B5115" s="75">
        <v>58.6333333333333</v>
      </c>
      <c r="C5115" s="75">
        <v>61.7333333333333</v>
      </c>
      <c r="D5115" s="75">
        <v>70.7333333333333</v>
      </c>
      <c r="E5115" s="75">
        <v>74.4666666666667</v>
      </c>
    </row>
    <row r="5116" ht="15.75" customHeight="1">
      <c r="A5116" s="13">
        <v>42178.3125</v>
      </c>
      <c r="B5116" s="75">
        <v>59.1333333333333</v>
      </c>
      <c r="C5116" s="75">
        <v>62.2333333333333</v>
      </c>
      <c r="D5116" s="75">
        <v>71.2333333333333</v>
      </c>
      <c r="E5116" s="75">
        <v>75.4666666666667</v>
      </c>
    </row>
    <row r="5117" ht="15.75" customHeight="1">
      <c r="A5117" s="13">
        <v>42178.322916666664</v>
      </c>
      <c r="B5117" s="75">
        <v>59.6333333333333</v>
      </c>
      <c r="C5117" s="75">
        <v>62.7333333333333</v>
      </c>
      <c r="D5117" s="75">
        <v>71.7333333333333</v>
      </c>
      <c r="E5117" s="75">
        <v>76.4666666666667</v>
      </c>
    </row>
    <row r="5118" ht="15.75" customHeight="1">
      <c r="A5118" s="13">
        <v>42178.333333333336</v>
      </c>
      <c r="B5118" s="75">
        <v>60.2</v>
      </c>
      <c r="C5118" s="75">
        <v>63.35</v>
      </c>
      <c r="D5118" s="75">
        <v>72.3620689655172</v>
      </c>
      <c r="E5118" s="75">
        <v>77.7</v>
      </c>
    </row>
    <row r="5119" ht="15.75" customHeight="1">
      <c r="A5119" s="13">
        <v>42178.34375</v>
      </c>
      <c r="B5119" s="75">
        <v>60.95</v>
      </c>
      <c r="C5119" s="75">
        <v>64.1</v>
      </c>
      <c r="D5119" s="75">
        <v>73.1379310344828</v>
      </c>
      <c r="E5119" s="75">
        <v>79.2</v>
      </c>
    </row>
    <row r="5120" ht="15.75" customHeight="1">
      <c r="A5120" s="13">
        <v>42178.354166666664</v>
      </c>
      <c r="B5120" s="75">
        <v>61.7</v>
      </c>
      <c r="C5120" s="75">
        <v>64.85</v>
      </c>
      <c r="D5120" s="75">
        <v>73.9137931034483</v>
      </c>
      <c r="E5120" s="75">
        <v>80.7</v>
      </c>
    </row>
    <row r="5121" ht="15.75" customHeight="1">
      <c r="A5121" s="13">
        <v>42178.364583333336</v>
      </c>
      <c r="B5121" s="75">
        <v>62.45</v>
      </c>
      <c r="C5121" s="75">
        <v>65.6</v>
      </c>
      <c r="D5121" s="75">
        <v>74.6896551724138</v>
      </c>
      <c r="E5121" s="75">
        <v>82.2</v>
      </c>
    </row>
    <row r="5122" ht="15.75" customHeight="1">
      <c r="A5122" s="13">
        <v>42178.375</v>
      </c>
      <c r="B5122" s="75">
        <v>63.1333333333333</v>
      </c>
      <c r="C5122" s="75">
        <v>66.4666666666667</v>
      </c>
      <c r="D5122" s="75">
        <v>75.1166666666667</v>
      </c>
      <c r="E5122" s="75">
        <v>83.2333333333333</v>
      </c>
    </row>
    <row r="5123" ht="15.75" customHeight="1">
      <c r="A5123" s="13">
        <v>42178.385416666664</v>
      </c>
      <c r="B5123" s="75">
        <v>63.6333333333333</v>
      </c>
      <c r="C5123" s="75">
        <v>67.4666666666667</v>
      </c>
      <c r="D5123" s="75">
        <v>75.3666666666667</v>
      </c>
      <c r="E5123" s="75">
        <v>83.7333333333333</v>
      </c>
    </row>
    <row r="5124" ht="15.75" customHeight="1">
      <c r="A5124" s="13">
        <v>42178.395833333336</v>
      </c>
      <c r="B5124" s="75">
        <v>64.1333333333333</v>
      </c>
      <c r="C5124" s="75">
        <v>68.4666666666667</v>
      </c>
      <c r="D5124" s="75">
        <v>75.6166666666667</v>
      </c>
      <c r="E5124" s="75">
        <v>84.2333333333333</v>
      </c>
    </row>
    <row r="5125" ht="15.75" customHeight="1">
      <c r="A5125" s="13">
        <v>42178.40625</v>
      </c>
      <c r="B5125" s="75">
        <v>64.6333333333333</v>
      </c>
      <c r="C5125" s="75">
        <v>69.4666666666667</v>
      </c>
      <c r="D5125" s="75">
        <v>75.8666666666667</v>
      </c>
      <c r="E5125" s="75">
        <v>84.7333333333333</v>
      </c>
    </row>
    <row r="5126" ht="15.75" customHeight="1">
      <c r="A5126" s="13">
        <v>42178.416666666664</v>
      </c>
      <c r="B5126" s="75">
        <v>65.1333333333333</v>
      </c>
      <c r="C5126" s="75">
        <v>70.4666666666667</v>
      </c>
      <c r="D5126" s="75">
        <v>75.8793103448276</v>
      </c>
      <c r="E5126" s="75">
        <v>85.2333333333333</v>
      </c>
    </row>
    <row r="5127" ht="15.75" customHeight="1">
      <c r="A5127" s="13">
        <v>42178.427083333336</v>
      </c>
      <c r="B5127" s="75">
        <v>65.6333333333333</v>
      </c>
      <c r="C5127" s="75">
        <v>71.4666666666667</v>
      </c>
      <c r="D5127" s="75">
        <v>75.6206896551724</v>
      </c>
      <c r="E5127" s="75">
        <v>85.7333333333333</v>
      </c>
    </row>
    <row r="5128" ht="15.75" customHeight="1">
      <c r="A5128" s="13">
        <v>42178.4375</v>
      </c>
      <c r="B5128" s="75">
        <v>66.1333333333333</v>
      </c>
      <c r="C5128" s="75">
        <v>72.4666666666667</v>
      </c>
      <c r="D5128" s="75">
        <v>75.3620689655172</v>
      </c>
      <c r="E5128" s="75">
        <v>86.2333333333333</v>
      </c>
    </row>
    <row r="5129" ht="15.75" customHeight="1">
      <c r="A5129" s="13">
        <v>42178.447916666664</v>
      </c>
      <c r="B5129" s="75">
        <v>66.6333333333333</v>
      </c>
      <c r="C5129" s="75">
        <v>73.4666666666667</v>
      </c>
      <c r="D5129" s="75">
        <v>75.1034482758621</v>
      </c>
      <c r="E5129" s="75">
        <v>86.7333333333333</v>
      </c>
    </row>
    <row r="5130" ht="15.75" customHeight="1">
      <c r="A5130" s="13">
        <v>42178.458333333336</v>
      </c>
      <c r="B5130" s="75">
        <v>67.0666666666667</v>
      </c>
      <c r="C5130" s="75">
        <v>74.1166666666667</v>
      </c>
      <c r="D5130" s="75">
        <v>75.125</v>
      </c>
      <c r="E5130" s="75">
        <v>87.4666666666667</v>
      </c>
    </row>
    <row r="5131" ht="15.75" customHeight="1">
      <c r="A5131" s="13">
        <v>42178.46875</v>
      </c>
      <c r="B5131" s="75">
        <v>67.3166666666667</v>
      </c>
      <c r="C5131" s="75">
        <v>74.3666666666667</v>
      </c>
      <c r="D5131" s="75">
        <v>73.7</v>
      </c>
      <c r="E5131" s="75">
        <v>88.4666666666667</v>
      </c>
    </row>
    <row r="5132" ht="15.75" customHeight="1">
      <c r="A5132" s="13">
        <v>42178.479166666664</v>
      </c>
      <c r="B5132" s="75">
        <v>67.5666666666667</v>
      </c>
      <c r="C5132" s="75">
        <v>74.6166666666667</v>
      </c>
      <c r="D5132" s="75">
        <v>73.2857142857143</v>
      </c>
      <c r="E5132" s="75">
        <v>89.4666666666667</v>
      </c>
    </row>
    <row r="5133" ht="15.75" customHeight="1">
      <c r="A5133" s="13">
        <v>42178.489583333336</v>
      </c>
      <c r="B5133" s="75">
        <v>67.8166666666667</v>
      </c>
      <c r="C5133" s="75">
        <v>74.8666666666667</v>
      </c>
      <c r="D5133" s="75">
        <v>73.4117647058823</v>
      </c>
      <c r="E5133" s="75">
        <v>90.4666666666667</v>
      </c>
    </row>
    <row r="5134" ht="15.75" customHeight="1">
      <c r="A5134" s="13">
        <v>42178.5</v>
      </c>
      <c r="B5134" s="75">
        <v>68.0</v>
      </c>
      <c r="C5134" s="75">
        <v>75.1166666666667</v>
      </c>
      <c r="D5134" s="75">
        <v>72.9333333333333</v>
      </c>
      <c r="E5134" s="75">
        <v>91.2333333333333</v>
      </c>
    </row>
    <row r="5135" ht="15.75" customHeight="1">
      <c r="A5135" s="13">
        <v>42178.510416666664</v>
      </c>
      <c r="B5135" s="75">
        <v>68.0</v>
      </c>
      <c r="C5135" s="75">
        <v>75.3666666666667</v>
      </c>
      <c r="D5135" s="75">
        <v>74.9333333333333</v>
      </c>
      <c r="E5135" s="75">
        <v>91.7333333333333</v>
      </c>
    </row>
    <row r="5136" ht="15.75" customHeight="1">
      <c r="A5136" s="13">
        <v>42178.520833333336</v>
      </c>
      <c r="B5136" s="75">
        <v>68.0</v>
      </c>
      <c r="C5136" s="75">
        <v>75.6166666666667</v>
      </c>
      <c r="D5136" s="75">
        <v>76.9333333333333</v>
      </c>
      <c r="E5136" s="75">
        <v>92.2333333333333</v>
      </c>
    </row>
    <row r="5137" ht="15.75" customHeight="1">
      <c r="A5137" s="13">
        <v>42178.53125</v>
      </c>
      <c r="B5137" s="75">
        <v>68.0</v>
      </c>
      <c r="C5137" s="75">
        <v>75.8666666666667</v>
      </c>
      <c r="D5137" s="75">
        <v>78.9333333333333</v>
      </c>
      <c r="E5137" s="75">
        <v>92.7333333333333</v>
      </c>
    </row>
    <row r="5138" ht="15.75" customHeight="1">
      <c r="A5138" s="13">
        <v>42178.541666666664</v>
      </c>
      <c r="B5138" s="75">
        <v>67.8666666666667</v>
      </c>
      <c r="C5138" s="75">
        <v>76.1166666666667</v>
      </c>
      <c r="D5138" s="75">
        <v>80.35</v>
      </c>
      <c r="E5138" s="75">
        <v>93.1166666666667</v>
      </c>
    </row>
    <row r="5139" ht="15.75" customHeight="1">
      <c r="A5139" s="13">
        <v>42178.552083333336</v>
      </c>
      <c r="B5139" s="75">
        <v>67.3666666666667</v>
      </c>
      <c r="C5139" s="75">
        <v>76.3666666666667</v>
      </c>
      <c r="D5139" s="75">
        <v>81.1</v>
      </c>
      <c r="E5139" s="75">
        <v>93.3666666666667</v>
      </c>
    </row>
    <row r="5140" ht="15.75" customHeight="1">
      <c r="A5140" s="13">
        <v>42178.5625</v>
      </c>
      <c r="B5140" s="75">
        <v>66.8666666666667</v>
      </c>
      <c r="C5140" s="75">
        <v>76.6166666666667</v>
      </c>
      <c r="D5140" s="75">
        <v>81.85</v>
      </c>
      <c r="E5140" s="75">
        <v>93.6166666666667</v>
      </c>
    </row>
    <row r="5141" ht="15.75" customHeight="1">
      <c r="A5141" s="13">
        <v>42178.572916666664</v>
      </c>
      <c r="B5141" s="75">
        <v>66.3666666666667</v>
      </c>
      <c r="C5141" s="75">
        <v>76.8666666666667</v>
      </c>
      <c r="D5141" s="75">
        <v>82.6</v>
      </c>
      <c r="E5141" s="75">
        <v>93.8666666666667</v>
      </c>
    </row>
    <row r="5142" ht="15.75" customHeight="1">
      <c r="A5142" s="13">
        <v>42178.583333333336</v>
      </c>
      <c r="B5142" s="75">
        <v>65.9333333333333</v>
      </c>
      <c r="C5142" s="75">
        <v>76.7666666666667</v>
      </c>
      <c r="D5142" s="75">
        <v>83.35</v>
      </c>
      <c r="E5142" s="75">
        <v>94.0</v>
      </c>
    </row>
    <row r="5143" ht="15.75" customHeight="1">
      <c r="A5143" s="13">
        <v>42178.59375</v>
      </c>
      <c r="B5143" s="75">
        <v>65.6833333333333</v>
      </c>
      <c r="C5143" s="75">
        <v>76.2666666666667</v>
      </c>
      <c r="D5143" s="75">
        <v>84.1</v>
      </c>
      <c r="E5143" s="75">
        <v>94.0</v>
      </c>
    </row>
    <row r="5144" ht="15.75" customHeight="1">
      <c r="A5144" s="13">
        <v>42178.604166666664</v>
      </c>
      <c r="B5144" s="75">
        <v>65.4333333333333</v>
      </c>
      <c r="C5144" s="75">
        <v>75.7666666666667</v>
      </c>
      <c r="D5144" s="75">
        <v>84.85</v>
      </c>
      <c r="E5144" s="75">
        <v>94.0</v>
      </c>
    </row>
    <row r="5145" ht="15.75" customHeight="1">
      <c r="A5145" s="13">
        <v>42178.614583333336</v>
      </c>
      <c r="B5145" s="75">
        <v>65.1833333333333</v>
      </c>
      <c r="C5145" s="75">
        <v>75.2666666666667</v>
      </c>
      <c r="D5145" s="75">
        <v>85.6</v>
      </c>
      <c r="E5145" s="75">
        <v>94.0</v>
      </c>
    </row>
    <row r="5146" ht="15.75" customHeight="1">
      <c r="A5146" s="13">
        <v>42178.625</v>
      </c>
      <c r="B5146" s="75">
        <v>65.0666666666667</v>
      </c>
      <c r="C5146" s="75">
        <v>74.7666666666667</v>
      </c>
      <c r="D5146" s="75">
        <v>86.0</v>
      </c>
      <c r="E5146" s="75">
        <v>94.1166666666667</v>
      </c>
    </row>
    <row r="5147" ht="15.75" customHeight="1">
      <c r="A5147" s="13">
        <v>42178.635416666664</v>
      </c>
      <c r="B5147" s="75">
        <v>65.3166666666667</v>
      </c>
      <c r="C5147" s="75">
        <v>74.2666666666667</v>
      </c>
      <c r="D5147" s="75">
        <v>86.0</v>
      </c>
      <c r="E5147" s="75">
        <v>94.3666666666667</v>
      </c>
    </row>
    <row r="5148" ht="15.75" customHeight="1">
      <c r="A5148" s="13">
        <v>42178.645833333336</v>
      </c>
      <c r="B5148" s="75">
        <v>65.5666666666667</v>
      </c>
      <c r="C5148" s="75">
        <v>73.7666666666667</v>
      </c>
      <c r="D5148" s="75">
        <v>86.0</v>
      </c>
      <c r="E5148" s="75">
        <v>94.6166666666667</v>
      </c>
    </row>
    <row r="5149" ht="15.75" customHeight="1">
      <c r="A5149" s="13">
        <v>42178.65625</v>
      </c>
      <c r="B5149" s="75">
        <v>65.8166666666667</v>
      </c>
      <c r="C5149" s="75">
        <v>73.2666666666667</v>
      </c>
      <c r="D5149" s="75">
        <v>86.0</v>
      </c>
      <c r="E5149" s="75">
        <v>94.8666666666667</v>
      </c>
    </row>
    <row r="5150" ht="15.75" customHeight="1">
      <c r="A5150" s="13">
        <v>42178.666666666664</v>
      </c>
      <c r="B5150" s="75">
        <v>65.9333333333333</v>
      </c>
      <c r="C5150" s="75">
        <v>72.7666666666667</v>
      </c>
      <c r="D5150" s="75">
        <v>85.5333333333333</v>
      </c>
      <c r="E5150" s="75">
        <v>95.0</v>
      </c>
    </row>
    <row r="5151" ht="15.75" customHeight="1">
      <c r="A5151" s="13">
        <v>42178.677083333336</v>
      </c>
      <c r="B5151" s="75">
        <v>65.6833333333333</v>
      </c>
      <c r="C5151" s="75">
        <v>72.2666666666667</v>
      </c>
      <c r="D5151" s="75">
        <v>84.5333333333333</v>
      </c>
      <c r="E5151" s="75">
        <v>95.0</v>
      </c>
    </row>
    <row r="5152" ht="15.75" customHeight="1">
      <c r="A5152" s="13">
        <v>42178.6875</v>
      </c>
      <c r="B5152" s="75">
        <v>65.4333333333333</v>
      </c>
      <c r="C5152" s="75">
        <v>71.7666666666667</v>
      </c>
      <c r="D5152" s="75">
        <v>83.5333333333333</v>
      </c>
      <c r="E5152" s="75">
        <v>95.0</v>
      </c>
    </row>
    <row r="5153" ht="15.75" customHeight="1">
      <c r="A5153" s="13">
        <v>42178.697916666664</v>
      </c>
      <c r="B5153" s="75">
        <v>65.1833333333333</v>
      </c>
      <c r="C5153" s="75">
        <v>71.2666666666667</v>
      </c>
      <c r="D5153" s="75">
        <v>82.5333333333333</v>
      </c>
      <c r="E5153" s="75">
        <v>95.0</v>
      </c>
    </row>
    <row r="5154" ht="15.75" customHeight="1">
      <c r="A5154" s="13">
        <v>42178.708333333336</v>
      </c>
      <c r="B5154" s="75">
        <v>64.8666666666667</v>
      </c>
      <c r="C5154" s="75">
        <v>70.7666666666667</v>
      </c>
      <c r="D5154" s="75">
        <v>82.0</v>
      </c>
      <c r="E5154" s="75">
        <v>94.8833333333333</v>
      </c>
    </row>
    <row r="5155" ht="15.75" customHeight="1">
      <c r="A5155" s="13">
        <v>42178.71875</v>
      </c>
      <c r="B5155" s="75">
        <v>64.3666666666667</v>
      </c>
      <c r="C5155" s="75">
        <v>70.2666666666667</v>
      </c>
      <c r="D5155" s="75">
        <v>82.0</v>
      </c>
      <c r="E5155" s="75">
        <v>94.6333333333333</v>
      </c>
    </row>
    <row r="5156" ht="15.75" customHeight="1">
      <c r="A5156" s="13">
        <v>42178.729166666664</v>
      </c>
      <c r="B5156" s="75">
        <v>63.8666666666667</v>
      </c>
      <c r="C5156" s="75">
        <v>69.7666666666667</v>
      </c>
      <c r="D5156" s="75">
        <v>82.0</v>
      </c>
      <c r="E5156" s="75">
        <v>94.3833333333333</v>
      </c>
    </row>
    <row r="5157" ht="15.75" customHeight="1">
      <c r="A5157" s="13">
        <v>42178.739583333336</v>
      </c>
      <c r="B5157" s="75">
        <v>63.3666666666667</v>
      </c>
      <c r="C5157" s="75">
        <v>69.2666666666667</v>
      </c>
      <c r="D5157" s="75">
        <v>82.0</v>
      </c>
      <c r="E5157" s="75">
        <v>94.1333333333333</v>
      </c>
    </row>
    <row r="5158" ht="15.75" customHeight="1">
      <c r="A5158" s="13">
        <v>42178.75</v>
      </c>
      <c r="B5158" s="75">
        <v>62.9333333333333</v>
      </c>
      <c r="C5158" s="75">
        <v>68.65</v>
      </c>
      <c r="D5158" s="75">
        <v>81.5333333333333</v>
      </c>
      <c r="E5158" s="75">
        <v>93.65</v>
      </c>
    </row>
    <row r="5159" ht="15.75" customHeight="1">
      <c r="A5159" s="13">
        <v>42178.760416666664</v>
      </c>
      <c r="B5159" s="75">
        <v>62.6833333333333</v>
      </c>
      <c r="C5159" s="75">
        <v>67.9</v>
      </c>
      <c r="D5159" s="75">
        <v>80.5333333333333</v>
      </c>
      <c r="E5159" s="75">
        <v>92.9</v>
      </c>
    </row>
    <row r="5160" ht="15.75" customHeight="1">
      <c r="A5160" s="13">
        <v>42178.770833333336</v>
      </c>
      <c r="B5160" s="75">
        <v>62.4333333333333</v>
      </c>
      <c r="C5160" s="75">
        <v>67.15</v>
      </c>
      <c r="D5160" s="75">
        <v>79.5333333333333</v>
      </c>
      <c r="E5160" s="75">
        <v>92.15</v>
      </c>
    </row>
    <row r="5161" ht="15.75" customHeight="1">
      <c r="A5161" s="13">
        <v>42178.78125</v>
      </c>
      <c r="B5161" s="75">
        <v>62.1833333333333</v>
      </c>
      <c r="C5161" s="75">
        <v>66.4</v>
      </c>
      <c r="D5161" s="75">
        <v>78.5333333333333</v>
      </c>
      <c r="E5161" s="75">
        <v>91.4</v>
      </c>
    </row>
    <row r="5162" ht="15.75" customHeight="1">
      <c r="A5162" s="13">
        <v>42178.791666666664</v>
      </c>
      <c r="B5162" s="75">
        <v>61.8666666666667</v>
      </c>
      <c r="C5162" s="75">
        <v>65.7666666666667</v>
      </c>
      <c r="D5162" s="75">
        <v>77.8833333333333</v>
      </c>
      <c r="E5162" s="75">
        <v>90.5333333333333</v>
      </c>
    </row>
    <row r="5163" ht="15.75" customHeight="1">
      <c r="A5163" s="13">
        <v>42178.802083333336</v>
      </c>
      <c r="B5163" s="75">
        <v>61.3666666666667</v>
      </c>
      <c r="C5163" s="75">
        <v>65.2666666666667</v>
      </c>
      <c r="D5163" s="75">
        <v>77.6333333333333</v>
      </c>
      <c r="E5163" s="75">
        <v>89.5333333333333</v>
      </c>
    </row>
    <row r="5164" ht="15.75" customHeight="1">
      <c r="A5164" s="13">
        <v>42178.8125</v>
      </c>
      <c r="B5164" s="75">
        <v>60.8666666666667</v>
      </c>
      <c r="C5164" s="75">
        <v>64.7666666666667</v>
      </c>
      <c r="D5164" s="75">
        <v>77.3833333333333</v>
      </c>
      <c r="E5164" s="75">
        <v>88.5333333333333</v>
      </c>
    </row>
    <row r="5165" ht="15.75" customHeight="1">
      <c r="A5165" s="13">
        <v>42178.822916666664</v>
      </c>
      <c r="B5165" s="75">
        <v>60.3666666666667</v>
      </c>
      <c r="C5165" s="75">
        <v>64.2666666666667</v>
      </c>
      <c r="D5165" s="75">
        <v>77.1333333333333</v>
      </c>
      <c r="E5165" s="75">
        <v>87.5333333333333</v>
      </c>
    </row>
    <row r="5166" ht="15.75" customHeight="1">
      <c r="A5166" s="13">
        <v>42178.833333333336</v>
      </c>
      <c r="B5166" s="75">
        <v>59.9333333333333</v>
      </c>
      <c r="C5166" s="75">
        <v>64.0</v>
      </c>
      <c r="D5166" s="75">
        <v>76.7666666666667</v>
      </c>
      <c r="E5166" s="75">
        <v>86.8833333333333</v>
      </c>
    </row>
    <row r="5167" ht="15.75" customHeight="1">
      <c r="A5167" s="13">
        <v>42178.84375</v>
      </c>
      <c r="B5167" s="75">
        <v>59.6833333333333</v>
      </c>
      <c r="C5167" s="75">
        <v>64.0</v>
      </c>
      <c r="D5167" s="75">
        <v>76.2666666666667</v>
      </c>
      <c r="E5167" s="75">
        <v>86.6333333333333</v>
      </c>
    </row>
    <row r="5168" ht="15.75" customHeight="1">
      <c r="A5168" s="13">
        <v>42178.854166666664</v>
      </c>
      <c r="B5168" s="75">
        <v>59.4333333333333</v>
      </c>
      <c r="C5168" s="75">
        <v>64.0</v>
      </c>
      <c r="D5168" s="75">
        <v>75.7666666666667</v>
      </c>
      <c r="E5168" s="75">
        <v>86.3833333333333</v>
      </c>
    </row>
    <row r="5169" ht="15.75" customHeight="1">
      <c r="A5169" s="13">
        <v>42178.864583333336</v>
      </c>
      <c r="B5169" s="75">
        <v>59.1833333333333</v>
      </c>
      <c r="C5169" s="75">
        <v>64.0</v>
      </c>
      <c r="D5169" s="75">
        <v>75.2666666666667</v>
      </c>
      <c r="E5169" s="75">
        <v>86.1333333333333</v>
      </c>
    </row>
    <row r="5170" ht="15.75" customHeight="1">
      <c r="A5170" s="13">
        <v>42178.875</v>
      </c>
      <c r="B5170" s="75">
        <v>58.8666666666667</v>
      </c>
      <c r="C5170" s="75">
        <v>63.65</v>
      </c>
      <c r="D5170" s="75">
        <v>74.7666666666667</v>
      </c>
      <c r="E5170" s="75">
        <v>85.65</v>
      </c>
    </row>
    <row r="5171" ht="15.75" customHeight="1">
      <c r="A5171" s="13">
        <v>42178.885416666664</v>
      </c>
      <c r="B5171" s="75">
        <v>58.3666666666667</v>
      </c>
      <c r="C5171" s="75">
        <v>62.9</v>
      </c>
      <c r="D5171" s="75">
        <v>74.2666666666667</v>
      </c>
      <c r="E5171" s="75">
        <v>84.9</v>
      </c>
    </row>
    <row r="5172" ht="15.75" customHeight="1">
      <c r="A5172" s="13">
        <v>42178.895833333336</v>
      </c>
      <c r="B5172" s="75">
        <v>57.8666666666667</v>
      </c>
      <c r="C5172" s="75">
        <v>62.15</v>
      </c>
      <c r="D5172" s="75">
        <v>73.7666666666667</v>
      </c>
      <c r="E5172" s="75">
        <v>84.15</v>
      </c>
    </row>
    <row r="5173" ht="15.75" customHeight="1">
      <c r="A5173" s="13">
        <v>42178.90625</v>
      </c>
      <c r="B5173" s="75">
        <v>57.3666666666667</v>
      </c>
      <c r="C5173" s="75">
        <v>61.4</v>
      </c>
      <c r="D5173" s="75">
        <v>73.2666666666667</v>
      </c>
      <c r="E5173" s="75">
        <v>83.4</v>
      </c>
    </row>
    <row r="5174" ht="15.75" customHeight="1">
      <c r="A5174" s="13">
        <v>42178.916666666664</v>
      </c>
      <c r="B5174" s="75">
        <v>56.9333333333333</v>
      </c>
      <c r="C5174" s="75">
        <v>60.8833333333333</v>
      </c>
      <c r="D5174" s="75">
        <v>72.7666666666667</v>
      </c>
      <c r="E5174" s="75">
        <v>82.5333333333333</v>
      </c>
    </row>
    <row r="5175" ht="15.75" customHeight="1">
      <c r="A5175" s="13">
        <v>42178.927083333336</v>
      </c>
      <c r="B5175" s="75">
        <v>56.6833333333333</v>
      </c>
      <c r="C5175" s="75">
        <v>60.6333333333333</v>
      </c>
      <c r="D5175" s="75">
        <v>72.2666666666667</v>
      </c>
      <c r="E5175" s="75">
        <v>81.5333333333333</v>
      </c>
    </row>
    <row r="5176" ht="15.75" customHeight="1">
      <c r="A5176" s="13">
        <v>42178.9375</v>
      </c>
      <c r="B5176" s="75">
        <v>56.4333333333333</v>
      </c>
      <c r="C5176" s="75">
        <v>60.3833333333333</v>
      </c>
      <c r="D5176" s="75">
        <v>71.7666666666667</v>
      </c>
      <c r="E5176" s="75">
        <v>80.5333333333333</v>
      </c>
    </row>
    <row r="5177" ht="15.75" customHeight="1">
      <c r="A5177" s="13">
        <v>42178.947916666664</v>
      </c>
      <c r="B5177" s="75">
        <v>56.1833333333333</v>
      </c>
      <c r="C5177" s="75">
        <v>60.1333333333333</v>
      </c>
      <c r="D5177" s="75">
        <v>71.2666666666667</v>
      </c>
      <c r="E5177" s="75">
        <v>79.5333333333333</v>
      </c>
    </row>
    <row r="5178" ht="15.75" customHeight="1">
      <c r="A5178" s="13">
        <v>42178.958333333336</v>
      </c>
      <c r="B5178" s="75">
        <v>55.9310344827586</v>
      </c>
      <c r="C5178" s="75">
        <v>59.8833333333333</v>
      </c>
      <c r="D5178" s="75">
        <v>70.8833333333333</v>
      </c>
      <c r="E5178" s="75">
        <v>78.65</v>
      </c>
    </row>
    <row r="5179" ht="15.75" customHeight="1">
      <c r="A5179" s="13">
        <v>42178.96875</v>
      </c>
      <c r="B5179" s="75">
        <v>55.6724137931034</v>
      </c>
      <c r="C5179" s="75">
        <v>59.6333333333333</v>
      </c>
      <c r="D5179" s="75">
        <v>70.6333333333333</v>
      </c>
      <c r="E5179" s="75">
        <v>77.9</v>
      </c>
    </row>
    <row r="5180" ht="15.75" customHeight="1">
      <c r="A5180" s="13">
        <v>42178.979166666664</v>
      </c>
      <c r="B5180" s="75">
        <v>55.4137931034483</v>
      </c>
      <c r="C5180" s="75">
        <v>59.3833333333333</v>
      </c>
      <c r="D5180" s="75">
        <v>70.3833333333333</v>
      </c>
      <c r="E5180" s="75">
        <v>77.15</v>
      </c>
    </row>
    <row r="5181" ht="15.75" customHeight="1">
      <c r="A5181" s="13">
        <v>42178.989583333336</v>
      </c>
      <c r="B5181" s="75">
        <v>55.1551724137931</v>
      </c>
      <c r="C5181" s="75">
        <v>59.1333333333333</v>
      </c>
      <c r="D5181" s="75">
        <v>70.1333333333333</v>
      </c>
      <c r="E5181" s="75">
        <v>76.4</v>
      </c>
    </row>
    <row r="5182" ht="15.75" customHeight="1">
      <c r="A5182" s="13">
        <v>42179.0</v>
      </c>
      <c r="B5182" s="75">
        <v>56.0</v>
      </c>
      <c r="C5182" s="75">
        <v>58.7666666666667</v>
      </c>
      <c r="D5182" s="75">
        <v>70.1166666666667</v>
      </c>
      <c r="E5182" s="75">
        <v>75.65</v>
      </c>
    </row>
    <row r="5183" ht="15.75" customHeight="1">
      <c r="A5183" s="13">
        <v>42179.010416666664</v>
      </c>
      <c r="B5183" s="75">
        <v>56.0</v>
      </c>
      <c r="C5183" s="75">
        <v>58.2666666666667</v>
      </c>
      <c r="D5183" s="75">
        <v>70.3666666666667</v>
      </c>
      <c r="E5183" s="75">
        <v>74.9</v>
      </c>
    </row>
    <row r="5184" ht="15.75" customHeight="1">
      <c r="A5184" s="13">
        <v>42179.020833333336</v>
      </c>
      <c r="B5184" s="75">
        <v>56.0</v>
      </c>
      <c r="C5184" s="75">
        <v>57.7666666666667</v>
      </c>
      <c r="D5184" s="75">
        <v>70.6166666666667</v>
      </c>
      <c r="E5184" s="75">
        <v>74.15</v>
      </c>
    </row>
    <row r="5185" ht="15.75" customHeight="1">
      <c r="A5185" s="13">
        <v>42179.03125</v>
      </c>
      <c r="B5185" s="75">
        <v>56.0</v>
      </c>
      <c r="C5185" s="75">
        <v>57.2666666666667</v>
      </c>
      <c r="D5185" s="75">
        <v>70.8666666666667</v>
      </c>
      <c r="E5185" s="75">
        <v>73.4</v>
      </c>
    </row>
    <row r="5186" ht="15.75" customHeight="1">
      <c r="A5186" s="13">
        <v>42179.041666666664</v>
      </c>
      <c r="B5186" s="75">
        <v>55.9333333333333</v>
      </c>
      <c r="C5186" s="75">
        <v>57.0</v>
      </c>
      <c r="D5186" s="75">
        <v>71.0</v>
      </c>
      <c r="E5186" s="75">
        <v>72.7666666666667</v>
      </c>
    </row>
    <row r="5187" ht="15.75" customHeight="1">
      <c r="A5187" s="13">
        <v>42179.052083333336</v>
      </c>
      <c r="B5187" s="75">
        <v>55.6833333333333</v>
      </c>
      <c r="C5187" s="75">
        <v>57.0</v>
      </c>
      <c r="D5187" s="75">
        <v>71.0</v>
      </c>
      <c r="E5187" s="75">
        <v>72.2666666666667</v>
      </c>
    </row>
    <row r="5188" ht="15.75" customHeight="1">
      <c r="A5188" s="13">
        <v>42179.0625</v>
      </c>
      <c r="B5188" s="75">
        <v>55.4333333333333</v>
      </c>
      <c r="C5188" s="75">
        <v>57.0</v>
      </c>
      <c r="D5188" s="75">
        <v>71.0</v>
      </c>
      <c r="E5188" s="75">
        <v>71.7666666666667</v>
      </c>
    </row>
    <row r="5189" ht="15.75" customHeight="1">
      <c r="A5189" s="13">
        <v>42179.072916666664</v>
      </c>
      <c r="B5189" s="75">
        <v>55.1833333333333</v>
      </c>
      <c r="C5189" s="75">
        <v>57.0</v>
      </c>
      <c r="D5189" s="75">
        <v>71.0</v>
      </c>
      <c r="E5189" s="75">
        <v>71.2666666666667</v>
      </c>
    </row>
    <row r="5190" ht="15.75" customHeight="1">
      <c r="A5190" s="13">
        <v>42179.083333333336</v>
      </c>
      <c r="B5190" s="75">
        <v>55.0666666666667</v>
      </c>
      <c r="C5190" s="75">
        <v>56.8833333333333</v>
      </c>
      <c r="D5190" s="75">
        <v>71.0</v>
      </c>
      <c r="E5190" s="75">
        <v>70.7666666666667</v>
      </c>
    </row>
    <row r="5191" ht="15.75" customHeight="1">
      <c r="A5191" s="13">
        <v>42179.09375</v>
      </c>
      <c r="B5191" s="75">
        <v>55.3166666666667</v>
      </c>
      <c r="C5191" s="75">
        <v>56.6333333333333</v>
      </c>
      <c r="D5191" s="75">
        <v>71.0</v>
      </c>
      <c r="E5191" s="75">
        <v>70.2666666666667</v>
      </c>
    </row>
    <row r="5192" ht="15.75" customHeight="1">
      <c r="A5192" s="13">
        <v>42179.104166666664</v>
      </c>
      <c r="B5192" s="75">
        <v>55.5666666666667</v>
      </c>
      <c r="C5192" s="75">
        <v>56.3833333333333</v>
      </c>
      <c r="D5192" s="75">
        <v>71.0</v>
      </c>
      <c r="E5192" s="75">
        <v>69.7666666666667</v>
      </c>
    </row>
    <row r="5193" ht="15.75" customHeight="1">
      <c r="A5193" s="13">
        <v>42179.114583333336</v>
      </c>
      <c r="B5193" s="75">
        <v>55.8166666666667</v>
      </c>
      <c r="C5193" s="75">
        <v>56.1333333333333</v>
      </c>
      <c r="D5193" s="75">
        <v>71.0</v>
      </c>
      <c r="E5193" s="75">
        <v>69.2666666666667</v>
      </c>
    </row>
    <row r="5194" ht="15.75" customHeight="1">
      <c r="A5194" s="13">
        <v>42179.125</v>
      </c>
      <c r="B5194" s="75">
        <v>55.9333333333333</v>
      </c>
      <c r="C5194" s="75">
        <v>56.0</v>
      </c>
      <c r="D5194" s="75">
        <v>71.0</v>
      </c>
      <c r="E5194" s="75">
        <v>68.8833333333333</v>
      </c>
    </row>
    <row r="5195" ht="15.75" customHeight="1">
      <c r="A5195" s="13">
        <v>42179.135416666664</v>
      </c>
      <c r="B5195" s="75">
        <v>55.6833333333333</v>
      </c>
      <c r="C5195" s="75">
        <v>56.0</v>
      </c>
      <c r="D5195" s="75">
        <v>71.0</v>
      </c>
      <c r="E5195" s="75">
        <v>68.6333333333333</v>
      </c>
    </row>
    <row r="5196" ht="15.75" customHeight="1">
      <c r="A5196" s="13">
        <v>42179.145833333336</v>
      </c>
      <c r="B5196" s="75">
        <v>55.4333333333333</v>
      </c>
      <c r="C5196" s="75">
        <v>56.0</v>
      </c>
      <c r="D5196" s="75">
        <v>71.0</v>
      </c>
      <c r="E5196" s="75">
        <v>68.3833333333333</v>
      </c>
    </row>
    <row r="5197" ht="15.75" customHeight="1">
      <c r="A5197" s="13">
        <v>42179.15625</v>
      </c>
      <c r="B5197" s="75">
        <v>55.1833333333333</v>
      </c>
      <c r="C5197" s="75">
        <v>56.0</v>
      </c>
      <c r="D5197" s="75">
        <v>71.0</v>
      </c>
      <c r="E5197" s="75">
        <v>68.1333333333333</v>
      </c>
    </row>
    <row r="5198" ht="15.75" customHeight="1">
      <c r="A5198" s="13">
        <v>42179.166666666664</v>
      </c>
      <c r="B5198" s="75">
        <v>55.0</v>
      </c>
      <c r="C5198" s="75">
        <v>55.825</v>
      </c>
      <c r="D5198" s="75">
        <v>71.0</v>
      </c>
      <c r="E5198" s="75">
        <v>67.8833333333333</v>
      </c>
    </row>
    <row r="5199" ht="15.75" customHeight="1">
      <c r="A5199" s="13">
        <v>42179.177083333336</v>
      </c>
      <c r="B5199" s="75">
        <v>55.0</v>
      </c>
      <c r="C5199" s="75">
        <v>55.45</v>
      </c>
      <c r="D5199" s="75">
        <v>71.0</v>
      </c>
      <c r="E5199" s="75">
        <v>67.6333333333333</v>
      </c>
    </row>
    <row r="5200" ht="15.75" customHeight="1">
      <c r="A5200" s="13">
        <v>42179.1875</v>
      </c>
      <c r="B5200" s="75">
        <v>55.0</v>
      </c>
      <c r="C5200" s="75">
        <v>55.075</v>
      </c>
      <c r="D5200" s="75">
        <v>71.0</v>
      </c>
      <c r="E5200" s="75">
        <v>67.3833333333333</v>
      </c>
    </row>
    <row r="5201" ht="15.75" customHeight="1">
      <c r="A5201" s="13">
        <v>42179.197916666664</v>
      </c>
      <c r="B5201" s="75">
        <v>55.0</v>
      </c>
      <c r="C5201" s="75">
        <v>55.6</v>
      </c>
      <c r="D5201" s="75">
        <v>71.0</v>
      </c>
      <c r="E5201" s="75">
        <v>67.1333333333333</v>
      </c>
    </row>
    <row r="5202" ht="15.75" customHeight="1">
      <c r="A5202" s="13">
        <v>42179.208333333336</v>
      </c>
      <c r="B5202" s="75">
        <v>54.0666666666667</v>
      </c>
      <c r="C5202" s="75">
        <v>56.1166666666667</v>
      </c>
      <c r="D5202" s="75">
        <v>71.0</v>
      </c>
      <c r="E5202" s="75">
        <v>67.1166666666667</v>
      </c>
    </row>
    <row r="5203" ht="15.75" customHeight="1">
      <c r="A5203" s="13">
        <v>42179.21875</v>
      </c>
      <c r="B5203" s="75">
        <v>54.3166666666667</v>
      </c>
      <c r="C5203" s="75">
        <v>56.3666666666667</v>
      </c>
      <c r="D5203" s="75">
        <v>71.0</v>
      </c>
      <c r="E5203" s="75">
        <v>67.3666666666667</v>
      </c>
    </row>
    <row r="5204" ht="15.75" customHeight="1">
      <c r="A5204" s="13">
        <v>42179.229166666664</v>
      </c>
      <c r="B5204" s="75">
        <v>54.5666666666667</v>
      </c>
      <c r="C5204" s="75">
        <v>56.6166666666667</v>
      </c>
      <c r="D5204" s="75">
        <v>71.0</v>
      </c>
      <c r="E5204" s="75">
        <v>67.6166666666667</v>
      </c>
    </row>
    <row r="5205" ht="15.75" customHeight="1">
      <c r="A5205" s="13">
        <v>42179.239583333336</v>
      </c>
      <c r="B5205" s="75">
        <v>54.8166666666667</v>
      </c>
      <c r="C5205" s="75">
        <v>56.8666666666667</v>
      </c>
      <c r="D5205" s="75">
        <v>71.0</v>
      </c>
      <c r="E5205" s="75">
        <v>67.8666666666667</v>
      </c>
    </row>
    <row r="5206" ht="15.75" customHeight="1">
      <c r="A5206" s="13">
        <v>42179.25</v>
      </c>
      <c r="B5206" s="75">
        <v>55.2</v>
      </c>
      <c r="C5206" s="75">
        <v>57.2333333333333</v>
      </c>
      <c r="D5206" s="75">
        <v>71.0</v>
      </c>
      <c r="E5206" s="75">
        <v>68.35</v>
      </c>
    </row>
    <row r="5207" ht="15.75" customHeight="1">
      <c r="A5207" s="13">
        <v>42179.260416666664</v>
      </c>
      <c r="B5207" s="75">
        <v>55.95</v>
      </c>
      <c r="C5207" s="75">
        <v>57.7333333333333</v>
      </c>
      <c r="D5207" s="75">
        <v>71.0</v>
      </c>
      <c r="E5207" s="75">
        <v>69.1</v>
      </c>
    </row>
    <row r="5208" ht="15.75" customHeight="1">
      <c r="A5208" s="13">
        <v>42179.270833333336</v>
      </c>
      <c r="B5208" s="75">
        <v>56.7</v>
      </c>
      <c r="C5208" s="75">
        <v>58.2333333333333</v>
      </c>
      <c r="D5208" s="75">
        <v>71.0</v>
      </c>
      <c r="E5208" s="75">
        <v>69.85</v>
      </c>
    </row>
    <row r="5209" ht="15.75" customHeight="1">
      <c r="A5209" s="13">
        <v>42179.28125</v>
      </c>
      <c r="B5209" s="75">
        <v>57.45</v>
      </c>
      <c r="C5209" s="75">
        <v>58.7333333333333</v>
      </c>
      <c r="D5209" s="75">
        <v>71.0</v>
      </c>
      <c r="E5209" s="75">
        <v>70.6</v>
      </c>
    </row>
    <row r="5210" ht="15.75" customHeight="1">
      <c r="A5210" s="13">
        <v>42179.291666666664</v>
      </c>
      <c r="B5210" s="75">
        <v>58.1333333333333</v>
      </c>
      <c r="C5210" s="75">
        <v>59.35</v>
      </c>
      <c r="D5210" s="75">
        <v>71.1166666666667</v>
      </c>
      <c r="E5210" s="75">
        <v>71.5833333333333</v>
      </c>
    </row>
    <row r="5211" ht="15.75" customHeight="1">
      <c r="A5211" s="13">
        <v>42179.302083333336</v>
      </c>
      <c r="B5211" s="75">
        <v>58.6333333333333</v>
      </c>
      <c r="C5211" s="75">
        <v>60.1</v>
      </c>
      <c r="D5211" s="75">
        <v>71.3666666666667</v>
      </c>
      <c r="E5211" s="75">
        <v>72.8333333333333</v>
      </c>
    </row>
    <row r="5212" ht="15.75" customHeight="1">
      <c r="A5212" s="13">
        <v>42179.3125</v>
      </c>
      <c r="B5212" s="75">
        <v>59.1333333333333</v>
      </c>
      <c r="C5212" s="75">
        <v>60.85</v>
      </c>
      <c r="D5212" s="75">
        <v>71.6166666666667</v>
      </c>
      <c r="E5212" s="75">
        <v>74.0833333333333</v>
      </c>
    </row>
    <row r="5213" ht="15.75" customHeight="1">
      <c r="A5213" s="13">
        <v>42179.322916666664</v>
      </c>
      <c r="B5213" s="75">
        <v>59.6333333333333</v>
      </c>
      <c r="C5213" s="75">
        <v>61.6</v>
      </c>
      <c r="D5213" s="75">
        <v>71.8666666666667</v>
      </c>
      <c r="E5213" s="75">
        <v>75.3333333333333</v>
      </c>
    </row>
    <row r="5214" ht="15.75" customHeight="1">
      <c r="A5214" s="13">
        <v>42179.333333333336</v>
      </c>
      <c r="B5214" s="75">
        <v>60.2666666666667</v>
      </c>
      <c r="C5214" s="75">
        <v>62.4666666666667</v>
      </c>
      <c r="D5214" s="75">
        <v>72.1707317073171</v>
      </c>
      <c r="E5214" s="75">
        <v>76.7</v>
      </c>
    </row>
    <row r="5215" ht="15.75" customHeight="1">
      <c r="A5215" s="13">
        <v>42179.34375</v>
      </c>
      <c r="B5215" s="75">
        <v>61.2666666666667</v>
      </c>
      <c r="C5215" s="75">
        <v>63.4666666666667</v>
      </c>
      <c r="D5215" s="75">
        <v>72.5365853658537</v>
      </c>
      <c r="E5215" s="75">
        <v>78.2</v>
      </c>
    </row>
    <row r="5216" ht="15.75" customHeight="1">
      <c r="A5216" s="13">
        <v>42179.354166666664</v>
      </c>
      <c r="B5216" s="75">
        <v>62.2666666666667</v>
      </c>
      <c r="C5216" s="75">
        <v>64.4666666666667</v>
      </c>
      <c r="D5216" s="75">
        <v>72.9024390243902</v>
      </c>
      <c r="E5216" s="75">
        <v>79.7</v>
      </c>
    </row>
    <row r="5217" ht="15.75" customHeight="1">
      <c r="A5217" s="13">
        <v>42179.364583333336</v>
      </c>
      <c r="B5217" s="75">
        <v>63.2666666666667</v>
      </c>
      <c r="C5217" s="75">
        <v>65.4666666666667</v>
      </c>
      <c r="D5217" s="75">
        <v>74.7368421052632</v>
      </c>
      <c r="E5217" s="75">
        <v>81.2</v>
      </c>
    </row>
    <row r="5218" ht="15.75" customHeight="1">
      <c r="A5218" s="13">
        <v>42179.375</v>
      </c>
      <c r="B5218" s="75">
        <v>64.2</v>
      </c>
      <c r="C5218" s="75">
        <v>66.4666666666667</v>
      </c>
      <c r="D5218" s="75">
        <v>76.304347826087</v>
      </c>
      <c r="E5218" s="75">
        <v>82.4666666666667</v>
      </c>
    </row>
    <row r="5219" ht="15.75" customHeight="1">
      <c r="A5219" s="13">
        <v>42179.385416666664</v>
      </c>
      <c r="B5219" s="75">
        <v>64.95</v>
      </c>
      <c r="C5219" s="75">
        <v>67.4666666666667</v>
      </c>
      <c r="D5219" s="75">
        <v>76.9565217391304</v>
      </c>
      <c r="E5219" s="75">
        <v>83.4666666666667</v>
      </c>
    </row>
    <row r="5220" ht="15.75" customHeight="1">
      <c r="A5220" s="13">
        <v>42179.395833333336</v>
      </c>
      <c r="B5220" s="75">
        <v>65.7</v>
      </c>
      <c r="C5220" s="75">
        <v>68.4666666666667</v>
      </c>
      <c r="D5220" s="75">
        <v>77.6086956521739</v>
      </c>
      <c r="E5220" s="75">
        <v>84.4666666666667</v>
      </c>
    </row>
    <row r="5221" ht="15.75" customHeight="1">
      <c r="A5221" s="13">
        <v>42179.40625</v>
      </c>
      <c r="B5221" s="75">
        <v>66.45</v>
      </c>
      <c r="C5221" s="75">
        <v>69.4666666666667</v>
      </c>
      <c r="D5221" s="75">
        <v>78.4285714285714</v>
      </c>
      <c r="E5221" s="75">
        <v>85.4666666666667</v>
      </c>
    </row>
    <row r="5222" ht="15.75" customHeight="1">
      <c r="A5222" s="13">
        <v>42179.416666666664</v>
      </c>
      <c r="B5222" s="75">
        <v>67.1333333333333</v>
      </c>
      <c r="C5222" s="75">
        <v>70.5833333333333</v>
      </c>
      <c r="D5222" s="75">
        <v>79.1166666666667</v>
      </c>
      <c r="E5222" s="75">
        <v>86.4666666666667</v>
      </c>
    </row>
    <row r="5223" ht="15.75" customHeight="1">
      <c r="A5223" s="13">
        <v>42179.427083333336</v>
      </c>
      <c r="B5223" s="75">
        <v>67.6333333333333</v>
      </c>
      <c r="C5223" s="75">
        <v>71.8333333333333</v>
      </c>
      <c r="D5223" s="75">
        <v>79.3666666666667</v>
      </c>
      <c r="E5223" s="75">
        <v>87.4666666666667</v>
      </c>
    </row>
    <row r="5224" ht="15.75" customHeight="1">
      <c r="A5224" s="13">
        <v>42179.4375</v>
      </c>
      <c r="B5224" s="75">
        <v>68.1333333333333</v>
      </c>
      <c r="C5224" s="75">
        <v>73.0833333333333</v>
      </c>
      <c r="D5224" s="75">
        <v>79.6166666666667</v>
      </c>
      <c r="E5224" s="75">
        <v>88.4666666666667</v>
      </c>
    </row>
    <row r="5225" ht="15.75" customHeight="1">
      <c r="A5225" s="13">
        <v>42179.447916666664</v>
      </c>
      <c r="B5225" s="75">
        <v>68.6333333333333</v>
      </c>
      <c r="C5225" s="75">
        <v>74.3333333333333</v>
      </c>
      <c r="D5225" s="75">
        <v>79.8666666666667</v>
      </c>
      <c r="E5225" s="75">
        <v>89.4666666666667</v>
      </c>
    </row>
    <row r="5226" ht="15.75" customHeight="1">
      <c r="A5226" s="13">
        <v>42179.458333333336</v>
      </c>
      <c r="B5226" s="75">
        <v>69.0666666666667</v>
      </c>
      <c r="C5226" s="75">
        <v>75.0</v>
      </c>
      <c r="D5226" s="75">
        <v>80.35</v>
      </c>
      <c r="E5226" s="75">
        <v>90.35</v>
      </c>
    </row>
    <row r="5227" ht="15.75" customHeight="1">
      <c r="A5227" s="13">
        <v>42179.46875</v>
      </c>
      <c r="B5227" s="75">
        <v>69.3166666666667</v>
      </c>
      <c r="C5227" s="75">
        <v>75.0</v>
      </c>
      <c r="D5227" s="75">
        <v>81.1</v>
      </c>
      <c r="E5227" s="75">
        <v>91.1</v>
      </c>
    </row>
    <row r="5228" ht="15.75" customHeight="1">
      <c r="A5228" s="13">
        <v>42179.479166666664</v>
      </c>
      <c r="B5228" s="75">
        <v>69.5666666666667</v>
      </c>
      <c r="C5228" s="75">
        <v>75.0</v>
      </c>
      <c r="D5228" s="75">
        <v>81.85</v>
      </c>
      <c r="E5228" s="75">
        <v>91.85</v>
      </c>
    </row>
    <row r="5229" ht="15.75" customHeight="1">
      <c r="A5229" s="13">
        <v>42179.489583333336</v>
      </c>
      <c r="B5229" s="75">
        <v>69.8166666666667</v>
      </c>
      <c r="C5229" s="75">
        <v>75.0</v>
      </c>
      <c r="D5229" s="75">
        <v>82.6</v>
      </c>
      <c r="E5229" s="75">
        <v>92.6</v>
      </c>
    </row>
    <row r="5230" ht="15.75" customHeight="1">
      <c r="A5230" s="13">
        <v>42179.5</v>
      </c>
      <c r="B5230" s="75">
        <v>70.0</v>
      </c>
      <c r="C5230" s="75">
        <v>75.35</v>
      </c>
      <c r="D5230" s="75">
        <v>83.2333333333333</v>
      </c>
      <c r="E5230" s="75">
        <v>93.2333333333333</v>
      </c>
    </row>
    <row r="5231" ht="15.75" customHeight="1">
      <c r="A5231" s="13">
        <v>42179.510416666664</v>
      </c>
      <c r="B5231" s="75">
        <v>70.0</v>
      </c>
      <c r="C5231" s="75">
        <v>76.1</v>
      </c>
      <c r="D5231" s="75">
        <v>83.7333333333333</v>
      </c>
      <c r="E5231" s="75">
        <v>93.7333333333333</v>
      </c>
    </row>
    <row r="5232" ht="15.75" customHeight="1">
      <c r="A5232" s="13">
        <v>42179.520833333336</v>
      </c>
      <c r="B5232" s="75">
        <v>70.0</v>
      </c>
      <c r="C5232" s="75">
        <v>76.85</v>
      </c>
      <c r="D5232" s="75">
        <v>84.2333333333333</v>
      </c>
      <c r="E5232" s="75">
        <v>94.2333333333333</v>
      </c>
    </row>
    <row r="5233" ht="15.75" customHeight="1">
      <c r="A5233" s="13">
        <v>42179.53125</v>
      </c>
      <c r="B5233" s="75">
        <v>70.0</v>
      </c>
      <c r="C5233" s="75">
        <v>77.6</v>
      </c>
      <c r="D5233" s="75">
        <v>84.7333333333333</v>
      </c>
      <c r="E5233" s="75">
        <v>94.7333333333333</v>
      </c>
    </row>
    <row r="5234" ht="15.75" customHeight="1">
      <c r="A5234" s="13">
        <v>42179.541666666664</v>
      </c>
      <c r="B5234" s="75">
        <v>69.9333333333333</v>
      </c>
      <c r="C5234" s="75">
        <v>78.2333333333333</v>
      </c>
      <c r="D5234" s="75">
        <v>85.0</v>
      </c>
      <c r="E5234" s="75">
        <v>95.2333333333333</v>
      </c>
    </row>
    <row r="5235" ht="15.75" customHeight="1">
      <c r="A5235" s="13">
        <v>42179.552083333336</v>
      </c>
      <c r="B5235" s="75">
        <v>69.6833333333333</v>
      </c>
      <c r="C5235" s="75">
        <v>78.7333333333333</v>
      </c>
      <c r="D5235" s="75">
        <v>85.0</v>
      </c>
      <c r="E5235" s="75">
        <v>95.7333333333333</v>
      </c>
    </row>
    <row r="5236" ht="15.75" customHeight="1">
      <c r="A5236" s="13">
        <v>42179.5625</v>
      </c>
      <c r="B5236" s="75">
        <v>69.4333333333333</v>
      </c>
      <c r="C5236" s="75">
        <v>79.2333333333333</v>
      </c>
      <c r="D5236" s="75">
        <v>85.0</v>
      </c>
      <c r="E5236" s="75">
        <v>96.2333333333333</v>
      </c>
    </row>
    <row r="5237" ht="15.75" customHeight="1">
      <c r="A5237" s="13">
        <v>42179.572916666664</v>
      </c>
      <c r="B5237" s="75">
        <v>69.1833333333333</v>
      </c>
      <c r="C5237" s="75">
        <v>79.7333333333333</v>
      </c>
      <c r="D5237" s="75">
        <v>85.0</v>
      </c>
      <c r="E5237" s="75">
        <v>96.7333333333333</v>
      </c>
    </row>
    <row r="5238" ht="15.75" customHeight="1">
      <c r="A5238" s="13">
        <v>42179.583333333336</v>
      </c>
      <c r="B5238" s="75">
        <v>68.9333333333333</v>
      </c>
      <c r="C5238" s="75">
        <v>79.8833333333333</v>
      </c>
      <c r="D5238" s="75">
        <v>85.1166666666667</v>
      </c>
      <c r="E5238" s="75">
        <v>97.1166666666667</v>
      </c>
    </row>
    <row r="5239" ht="15.75" customHeight="1">
      <c r="A5239" s="13">
        <v>42179.59375</v>
      </c>
      <c r="B5239" s="75">
        <v>68.6833333333333</v>
      </c>
      <c r="C5239" s="75">
        <v>79.6333333333333</v>
      </c>
      <c r="D5239" s="75">
        <v>85.3666666666667</v>
      </c>
      <c r="E5239" s="75">
        <v>97.3666666666667</v>
      </c>
    </row>
    <row r="5240" ht="15.75" customHeight="1">
      <c r="A5240" s="13">
        <v>42179.604166666664</v>
      </c>
      <c r="B5240" s="75">
        <v>68.4333333333333</v>
      </c>
      <c r="C5240" s="75">
        <v>79.3833333333333</v>
      </c>
      <c r="D5240" s="75">
        <v>85.6166666666667</v>
      </c>
      <c r="E5240" s="75">
        <v>97.6166666666667</v>
      </c>
    </row>
    <row r="5241" ht="15.75" customHeight="1">
      <c r="A5241" s="13">
        <v>42179.614583333336</v>
      </c>
      <c r="B5241" s="75">
        <v>68.1833333333333</v>
      </c>
      <c r="C5241" s="75">
        <v>79.1333333333333</v>
      </c>
      <c r="D5241" s="75">
        <v>85.8666666666667</v>
      </c>
      <c r="E5241" s="75">
        <v>97.8666666666667</v>
      </c>
    </row>
    <row r="5242" ht="15.75" customHeight="1">
      <c r="A5242" s="13">
        <v>42179.625</v>
      </c>
      <c r="B5242" s="75">
        <v>67.9333333333333</v>
      </c>
      <c r="C5242" s="75">
        <v>78.7666666666667</v>
      </c>
      <c r="D5242" s="75">
        <v>86.1166666666667</v>
      </c>
      <c r="E5242" s="75">
        <v>98.0</v>
      </c>
    </row>
    <row r="5243" ht="15.75" customHeight="1">
      <c r="A5243" s="13">
        <v>42179.635416666664</v>
      </c>
      <c r="B5243" s="75">
        <v>67.6833333333333</v>
      </c>
      <c r="C5243" s="75">
        <v>78.2666666666667</v>
      </c>
      <c r="D5243" s="75">
        <v>86.3666666666667</v>
      </c>
      <c r="E5243" s="75">
        <v>98.0</v>
      </c>
    </row>
    <row r="5244" ht="15.75" customHeight="1">
      <c r="A5244" s="13">
        <v>42179.645833333336</v>
      </c>
      <c r="B5244" s="75">
        <v>67.4333333333333</v>
      </c>
      <c r="C5244" s="75">
        <v>77.7666666666667</v>
      </c>
      <c r="D5244" s="75">
        <v>86.6166666666667</v>
      </c>
      <c r="E5244" s="75">
        <v>98.0</v>
      </c>
    </row>
    <row r="5245" ht="15.75" customHeight="1">
      <c r="A5245" s="13">
        <v>42179.65625</v>
      </c>
      <c r="B5245" s="75">
        <v>67.1833333333333</v>
      </c>
      <c r="C5245" s="75">
        <v>77.2666666666667</v>
      </c>
      <c r="D5245" s="75">
        <v>86.8666666666667</v>
      </c>
      <c r="E5245" s="75">
        <v>98.0</v>
      </c>
    </row>
    <row r="5246" ht="15.75" customHeight="1">
      <c r="A5246" s="13">
        <v>42179.666666666664</v>
      </c>
      <c r="B5246" s="75">
        <v>66.8666666666667</v>
      </c>
      <c r="C5246" s="75">
        <v>76.8833333333333</v>
      </c>
      <c r="D5246" s="75">
        <v>86.8833333333333</v>
      </c>
      <c r="E5246" s="75">
        <v>98.0</v>
      </c>
    </row>
    <row r="5247" ht="15.75" customHeight="1">
      <c r="A5247" s="13">
        <v>42179.677083333336</v>
      </c>
      <c r="B5247" s="75">
        <v>66.3666666666667</v>
      </c>
      <c r="C5247" s="75">
        <v>76.6333333333333</v>
      </c>
      <c r="D5247" s="75">
        <v>86.6333333333333</v>
      </c>
      <c r="E5247" s="75">
        <v>98.0</v>
      </c>
    </row>
    <row r="5248" ht="15.75" customHeight="1">
      <c r="A5248" s="13">
        <v>42179.6875</v>
      </c>
      <c r="B5248" s="75">
        <v>65.8666666666667</v>
      </c>
      <c r="C5248" s="75">
        <v>76.3833333333333</v>
      </c>
      <c r="D5248" s="75">
        <v>86.3833333333333</v>
      </c>
      <c r="E5248" s="75">
        <v>98.0</v>
      </c>
    </row>
    <row r="5249" ht="15.75" customHeight="1">
      <c r="A5249" s="13">
        <v>42179.697916666664</v>
      </c>
      <c r="B5249" s="75">
        <v>65.3666666666667</v>
      </c>
      <c r="C5249" s="75">
        <v>76.1333333333333</v>
      </c>
      <c r="D5249" s="75">
        <v>86.1333333333333</v>
      </c>
      <c r="E5249" s="75">
        <v>98.0</v>
      </c>
    </row>
    <row r="5250" ht="15.75" customHeight="1">
      <c r="A5250" s="13">
        <v>42179.708333333336</v>
      </c>
      <c r="B5250" s="75">
        <v>64.8666666666667</v>
      </c>
      <c r="C5250" s="75">
        <v>75.5333333333333</v>
      </c>
      <c r="D5250" s="75">
        <v>85.8833333333333</v>
      </c>
      <c r="E5250" s="75">
        <v>97.8833333333333</v>
      </c>
    </row>
    <row r="5251" ht="15.75" customHeight="1">
      <c r="A5251" s="13">
        <v>42179.71875</v>
      </c>
      <c r="B5251" s="75">
        <v>64.3666666666667</v>
      </c>
      <c r="C5251" s="75">
        <v>74.5333333333333</v>
      </c>
      <c r="D5251" s="75">
        <v>85.6333333333333</v>
      </c>
      <c r="E5251" s="75">
        <v>97.6333333333333</v>
      </c>
    </row>
    <row r="5252" ht="15.75" customHeight="1">
      <c r="A5252" s="13">
        <v>42179.729166666664</v>
      </c>
      <c r="B5252" s="75">
        <v>63.8666666666667</v>
      </c>
      <c r="C5252" s="75">
        <v>73.5333333333333</v>
      </c>
      <c r="D5252" s="75">
        <v>85.3833333333333</v>
      </c>
      <c r="E5252" s="75">
        <v>97.3833333333333</v>
      </c>
    </row>
    <row r="5253" ht="15.75" customHeight="1">
      <c r="A5253" s="13">
        <v>42179.739583333336</v>
      </c>
      <c r="B5253" s="75">
        <v>63.3666666666667</v>
      </c>
      <c r="C5253" s="75">
        <v>72.5333333333333</v>
      </c>
      <c r="D5253" s="75">
        <v>85.1333333333333</v>
      </c>
      <c r="E5253" s="75">
        <v>97.1333333333333</v>
      </c>
    </row>
    <row r="5254" ht="15.75" customHeight="1">
      <c r="A5254" s="13">
        <v>42179.75</v>
      </c>
      <c r="B5254" s="75">
        <v>62.8666666666667</v>
      </c>
      <c r="C5254" s="75">
        <v>71.5333333333333</v>
      </c>
      <c r="D5254" s="75">
        <v>84.5333333333333</v>
      </c>
      <c r="E5254" s="75">
        <v>96.65</v>
      </c>
    </row>
    <row r="5255" ht="15.75" customHeight="1">
      <c r="A5255" s="13">
        <v>42179.760416666664</v>
      </c>
      <c r="B5255" s="75">
        <v>62.3666666666667</v>
      </c>
      <c r="C5255" s="75">
        <v>70.5333333333333</v>
      </c>
      <c r="D5255" s="75">
        <v>83.5333333333333</v>
      </c>
      <c r="E5255" s="75">
        <v>95.9</v>
      </c>
    </row>
    <row r="5256" ht="15.75" customHeight="1">
      <c r="A5256" s="13">
        <v>42179.770833333336</v>
      </c>
      <c r="B5256" s="75">
        <v>61.8666666666667</v>
      </c>
      <c r="C5256" s="75">
        <v>69.5333333333333</v>
      </c>
      <c r="D5256" s="75">
        <v>82.5333333333333</v>
      </c>
      <c r="E5256" s="75">
        <v>95.15</v>
      </c>
    </row>
    <row r="5257" ht="15.75" customHeight="1">
      <c r="A5257" s="13">
        <v>42179.78125</v>
      </c>
      <c r="B5257" s="75">
        <v>61.3666666666667</v>
      </c>
      <c r="C5257" s="75">
        <v>68.5333333333333</v>
      </c>
      <c r="D5257" s="75">
        <v>81.5333333333333</v>
      </c>
      <c r="E5257" s="75">
        <v>94.4</v>
      </c>
    </row>
    <row r="5258" ht="15.75" customHeight="1">
      <c r="A5258" s="13">
        <v>42179.791666666664</v>
      </c>
      <c r="B5258" s="75">
        <v>60.9333333333333</v>
      </c>
      <c r="C5258" s="75">
        <v>67.65</v>
      </c>
      <c r="D5258" s="75">
        <v>80.8833333333333</v>
      </c>
      <c r="E5258" s="75">
        <v>93.5333333333333</v>
      </c>
    </row>
    <row r="5259" ht="15.75" customHeight="1">
      <c r="A5259" s="13">
        <v>42179.802083333336</v>
      </c>
      <c r="B5259" s="75">
        <v>60.6833333333333</v>
      </c>
      <c r="C5259" s="75">
        <v>66.9</v>
      </c>
      <c r="D5259" s="75">
        <v>80.6333333333333</v>
      </c>
      <c r="E5259" s="75">
        <v>92.5333333333333</v>
      </c>
    </row>
    <row r="5260" ht="15.75" customHeight="1">
      <c r="A5260" s="13">
        <v>42179.8125</v>
      </c>
      <c r="B5260" s="75">
        <v>60.4333333333333</v>
      </c>
      <c r="C5260" s="75">
        <v>66.15</v>
      </c>
      <c r="D5260" s="75">
        <v>80.3833333333333</v>
      </c>
      <c r="E5260" s="75">
        <v>91.5333333333333</v>
      </c>
    </row>
    <row r="5261" ht="15.75" customHeight="1">
      <c r="A5261" s="13">
        <v>42179.822916666664</v>
      </c>
      <c r="B5261" s="75">
        <v>60.1833333333333</v>
      </c>
      <c r="C5261" s="75">
        <v>65.4</v>
      </c>
      <c r="D5261" s="75">
        <v>80.1333333333333</v>
      </c>
      <c r="E5261" s="75">
        <v>90.5333333333333</v>
      </c>
    </row>
    <row r="5262" ht="15.75" customHeight="1">
      <c r="A5262" s="13">
        <v>42179.833333333336</v>
      </c>
      <c r="B5262" s="75">
        <v>59.9333333333333</v>
      </c>
      <c r="C5262" s="75">
        <v>64.8833333333333</v>
      </c>
      <c r="D5262" s="75">
        <v>79.7666666666667</v>
      </c>
      <c r="E5262" s="75">
        <v>89.65</v>
      </c>
    </row>
    <row r="5263" ht="15.75" customHeight="1">
      <c r="A5263" s="13">
        <v>42179.84375</v>
      </c>
      <c r="B5263" s="75">
        <v>59.6833333333333</v>
      </c>
      <c r="C5263" s="75">
        <v>64.6333333333333</v>
      </c>
      <c r="D5263" s="75">
        <v>79.2666666666667</v>
      </c>
      <c r="E5263" s="75">
        <v>88.9</v>
      </c>
    </row>
    <row r="5264" ht="15.75" customHeight="1">
      <c r="A5264" s="13">
        <v>42179.854166666664</v>
      </c>
      <c r="B5264" s="75">
        <v>59.4333333333333</v>
      </c>
      <c r="C5264" s="75">
        <v>64.3833333333333</v>
      </c>
      <c r="D5264" s="75">
        <v>78.7666666666667</v>
      </c>
      <c r="E5264" s="75">
        <v>88.15</v>
      </c>
    </row>
    <row r="5265" ht="15.75" customHeight="1">
      <c r="A5265" s="13">
        <v>42179.864583333336</v>
      </c>
      <c r="B5265" s="75">
        <v>59.1833333333333</v>
      </c>
      <c r="C5265" s="75">
        <v>64.1333333333333</v>
      </c>
      <c r="D5265" s="75">
        <v>78.2666666666667</v>
      </c>
      <c r="E5265" s="75">
        <v>87.4</v>
      </c>
    </row>
    <row r="5266" ht="15.75" customHeight="1">
      <c r="A5266" s="13">
        <v>42179.875</v>
      </c>
      <c r="B5266" s="75">
        <v>59.0</v>
      </c>
      <c r="C5266" s="75">
        <v>64.0</v>
      </c>
      <c r="D5266" s="75">
        <v>77.7666666666667</v>
      </c>
      <c r="E5266" s="75">
        <v>86.7666666666667</v>
      </c>
    </row>
    <row r="5267" ht="15.75" customHeight="1">
      <c r="A5267" s="13">
        <v>42179.885416666664</v>
      </c>
      <c r="B5267" s="75">
        <v>59.0</v>
      </c>
      <c r="C5267" s="75">
        <v>64.0</v>
      </c>
      <c r="D5267" s="75">
        <v>77.2666666666667</v>
      </c>
      <c r="E5267" s="75">
        <v>86.2666666666667</v>
      </c>
    </row>
    <row r="5268" ht="15.75" customHeight="1">
      <c r="A5268" s="13">
        <v>42179.895833333336</v>
      </c>
      <c r="B5268" s="75">
        <v>59.0</v>
      </c>
      <c r="C5268" s="75">
        <v>64.0</v>
      </c>
      <c r="D5268" s="75">
        <v>76.7666666666667</v>
      </c>
      <c r="E5268" s="75">
        <v>85.7666666666667</v>
      </c>
    </row>
    <row r="5269" ht="15.75" customHeight="1">
      <c r="A5269" s="13">
        <v>42179.90625</v>
      </c>
      <c r="B5269" s="75">
        <v>59.0</v>
      </c>
      <c r="C5269" s="75">
        <v>64.0</v>
      </c>
      <c r="D5269" s="75">
        <v>76.2666666666667</v>
      </c>
      <c r="E5269" s="75">
        <v>85.2666666666667</v>
      </c>
    </row>
    <row r="5270" ht="15.75" customHeight="1">
      <c r="A5270" s="13">
        <v>42179.916666666664</v>
      </c>
      <c r="B5270" s="75">
        <v>59.0</v>
      </c>
      <c r="C5270" s="75">
        <v>64.0</v>
      </c>
      <c r="D5270" s="75">
        <v>75.8833333333333</v>
      </c>
      <c r="E5270" s="75">
        <v>84.65</v>
      </c>
    </row>
    <row r="5271" ht="15.75" customHeight="1">
      <c r="A5271" s="13">
        <v>42179.927083333336</v>
      </c>
      <c r="B5271" s="75">
        <v>59.0</v>
      </c>
      <c r="C5271" s="75">
        <v>64.0</v>
      </c>
      <c r="D5271" s="75">
        <v>75.6333333333333</v>
      </c>
      <c r="E5271" s="75">
        <v>83.9</v>
      </c>
    </row>
    <row r="5272" ht="15.75" customHeight="1">
      <c r="A5272" s="13">
        <v>42179.9375</v>
      </c>
      <c r="B5272" s="75">
        <v>59.0</v>
      </c>
      <c r="C5272" s="75">
        <v>64.0</v>
      </c>
      <c r="D5272" s="75">
        <v>75.3833333333333</v>
      </c>
      <c r="E5272" s="75">
        <v>83.15</v>
      </c>
    </row>
    <row r="5273" ht="15.75" customHeight="1">
      <c r="A5273" s="13">
        <v>42179.947916666664</v>
      </c>
      <c r="B5273" s="75">
        <v>59.0</v>
      </c>
      <c r="C5273" s="75">
        <v>64.0</v>
      </c>
      <c r="D5273" s="75">
        <v>75.1333333333333</v>
      </c>
      <c r="E5273" s="75">
        <v>82.4</v>
      </c>
    </row>
    <row r="5274" ht="15.75" customHeight="1">
      <c r="A5274" s="13">
        <v>42179.958333333336</v>
      </c>
      <c r="B5274" s="75">
        <v>59.0</v>
      </c>
      <c r="C5274" s="75">
        <v>63.7666666666667</v>
      </c>
      <c r="D5274" s="75">
        <v>74.7666666666667</v>
      </c>
      <c r="E5274" s="75">
        <v>81.7666666666667</v>
      </c>
    </row>
    <row r="5275" ht="15.75" customHeight="1">
      <c r="A5275" s="13">
        <v>42179.96875</v>
      </c>
      <c r="B5275" s="75">
        <v>59.0</v>
      </c>
      <c r="C5275" s="75">
        <v>63.2666666666667</v>
      </c>
      <c r="D5275" s="75">
        <v>74.2666666666667</v>
      </c>
      <c r="E5275" s="75">
        <v>81.2666666666667</v>
      </c>
    </row>
    <row r="5276" ht="15.75" customHeight="1">
      <c r="A5276" s="13">
        <v>42179.979166666664</v>
      </c>
      <c r="B5276" s="75">
        <v>59.0</v>
      </c>
      <c r="C5276" s="75">
        <v>62.7666666666667</v>
      </c>
      <c r="D5276" s="75">
        <v>73.7666666666667</v>
      </c>
      <c r="E5276" s="75">
        <v>80.7666666666667</v>
      </c>
    </row>
    <row r="5277" ht="15.75" customHeight="1">
      <c r="A5277" s="13">
        <v>42179.989583333336</v>
      </c>
      <c r="B5277" s="75">
        <v>59.0</v>
      </c>
      <c r="C5277" s="75">
        <v>62.2666666666667</v>
      </c>
      <c r="D5277" s="75">
        <v>73.2666666666667</v>
      </c>
      <c r="E5277" s="75">
        <v>80.2666666666667</v>
      </c>
    </row>
    <row r="5278" ht="15.75" customHeight="1">
      <c r="A5278" s="13">
        <v>42180.0</v>
      </c>
      <c r="B5278" s="75">
        <v>58.9333333333333</v>
      </c>
      <c r="C5278" s="75">
        <v>61.8833333333333</v>
      </c>
      <c r="D5278" s="75">
        <v>72.8833333333333</v>
      </c>
      <c r="E5278" s="75">
        <v>79.7666666666667</v>
      </c>
    </row>
    <row r="5279" ht="15.75" customHeight="1">
      <c r="A5279" s="13">
        <v>42180.010416666664</v>
      </c>
      <c r="B5279" s="75">
        <v>58.6833333333333</v>
      </c>
      <c r="C5279" s="75">
        <v>61.6333333333333</v>
      </c>
      <c r="D5279" s="75">
        <v>72.6333333333333</v>
      </c>
      <c r="E5279" s="75">
        <v>79.2666666666667</v>
      </c>
    </row>
    <row r="5280" ht="15.75" customHeight="1">
      <c r="A5280" s="13">
        <v>42180.020833333336</v>
      </c>
      <c r="B5280" s="75">
        <v>58.4333333333333</v>
      </c>
      <c r="C5280" s="75">
        <v>61.3833333333333</v>
      </c>
      <c r="D5280" s="75">
        <v>72.3833333333333</v>
      </c>
      <c r="E5280" s="75">
        <v>78.7666666666667</v>
      </c>
    </row>
    <row r="5281" ht="15.75" customHeight="1">
      <c r="A5281" s="13">
        <v>42180.03125</v>
      </c>
      <c r="B5281" s="75">
        <v>58.1833333333333</v>
      </c>
      <c r="C5281" s="75">
        <v>61.1333333333333</v>
      </c>
      <c r="D5281" s="75">
        <v>72.1333333333333</v>
      </c>
      <c r="E5281" s="75">
        <v>78.2666666666667</v>
      </c>
    </row>
    <row r="5282" ht="15.75" customHeight="1">
      <c r="A5282" s="13">
        <v>42180.041666666664</v>
      </c>
      <c r="B5282" s="75">
        <v>57.9333333333333</v>
      </c>
      <c r="C5282" s="75">
        <v>60.8833333333333</v>
      </c>
      <c r="D5282" s="75">
        <v>71.8833333333333</v>
      </c>
      <c r="E5282" s="75">
        <v>77.7666666666667</v>
      </c>
    </row>
    <row r="5283" ht="15.75" customHeight="1">
      <c r="A5283" s="13">
        <v>42180.052083333336</v>
      </c>
      <c r="B5283" s="75">
        <v>57.6833333333333</v>
      </c>
      <c r="C5283" s="75">
        <v>60.6333333333333</v>
      </c>
      <c r="D5283" s="75">
        <v>71.6333333333333</v>
      </c>
      <c r="E5283" s="75">
        <v>77.2666666666667</v>
      </c>
    </row>
    <row r="5284" ht="15.75" customHeight="1">
      <c r="A5284" s="13">
        <v>42180.0625</v>
      </c>
      <c r="B5284" s="75">
        <v>57.4333333333333</v>
      </c>
      <c r="C5284" s="75">
        <v>60.3833333333333</v>
      </c>
      <c r="D5284" s="75">
        <v>71.3833333333333</v>
      </c>
      <c r="E5284" s="75">
        <v>76.7666666666667</v>
      </c>
    </row>
    <row r="5285" ht="15.75" customHeight="1">
      <c r="A5285" s="13">
        <v>42180.072916666664</v>
      </c>
      <c r="B5285" s="75">
        <v>57.1833333333333</v>
      </c>
      <c r="C5285" s="75">
        <v>60.1333333333333</v>
      </c>
      <c r="D5285" s="75">
        <v>71.1333333333333</v>
      </c>
      <c r="E5285" s="75">
        <v>76.2666666666667</v>
      </c>
    </row>
    <row r="5286" ht="15.75" customHeight="1">
      <c r="A5286" s="13">
        <v>42180.083333333336</v>
      </c>
      <c r="B5286" s="75">
        <v>57.0</v>
      </c>
      <c r="C5286" s="75">
        <v>60.0</v>
      </c>
      <c r="D5286" s="75">
        <v>71.0</v>
      </c>
      <c r="E5286" s="75">
        <v>75.7666666666667</v>
      </c>
    </row>
    <row r="5287" ht="15.75" customHeight="1">
      <c r="A5287" s="13">
        <v>42180.09375</v>
      </c>
      <c r="B5287" s="75">
        <v>57.0</v>
      </c>
      <c r="C5287" s="75">
        <v>60.0</v>
      </c>
      <c r="D5287" s="75">
        <v>71.0</v>
      </c>
      <c r="E5287" s="75">
        <v>75.2666666666667</v>
      </c>
    </row>
    <row r="5288" ht="15.75" customHeight="1">
      <c r="A5288" s="13">
        <v>42180.104166666664</v>
      </c>
      <c r="B5288" s="75">
        <v>57.0</v>
      </c>
      <c r="C5288" s="75">
        <v>60.0</v>
      </c>
      <c r="D5288" s="75">
        <v>71.0</v>
      </c>
      <c r="E5288" s="75">
        <v>74.7666666666667</v>
      </c>
    </row>
    <row r="5289" ht="15.75" customHeight="1">
      <c r="A5289" s="13">
        <v>42180.114583333336</v>
      </c>
      <c r="B5289" s="75">
        <v>57.0</v>
      </c>
      <c r="C5289" s="75">
        <v>60.0</v>
      </c>
      <c r="D5289" s="75">
        <v>71.0</v>
      </c>
      <c r="E5289" s="75">
        <v>74.2666666666667</v>
      </c>
    </row>
    <row r="5290" ht="15.75" customHeight="1">
      <c r="A5290" s="13">
        <v>42180.125</v>
      </c>
      <c r="B5290" s="75">
        <v>57.0</v>
      </c>
      <c r="C5290" s="75">
        <v>60.0</v>
      </c>
      <c r="D5290" s="75">
        <v>70.8833333333333</v>
      </c>
      <c r="E5290" s="75">
        <v>73.8833333333333</v>
      </c>
    </row>
    <row r="5291" ht="15.75" customHeight="1">
      <c r="A5291" s="13">
        <v>42180.135416666664</v>
      </c>
      <c r="B5291" s="75">
        <v>57.0</v>
      </c>
      <c r="C5291" s="75">
        <v>60.0</v>
      </c>
      <c r="D5291" s="75">
        <v>70.6333333333333</v>
      </c>
      <c r="E5291" s="75">
        <v>73.6333333333333</v>
      </c>
    </row>
    <row r="5292" ht="15.75" customHeight="1">
      <c r="A5292" s="13">
        <v>42180.145833333336</v>
      </c>
      <c r="B5292" s="75">
        <v>57.0</v>
      </c>
      <c r="C5292" s="75">
        <v>60.0</v>
      </c>
      <c r="D5292" s="75">
        <v>70.3833333333333</v>
      </c>
      <c r="E5292" s="75">
        <v>73.3833333333333</v>
      </c>
    </row>
    <row r="5293" ht="15.75" customHeight="1">
      <c r="A5293" s="13">
        <v>42180.15625</v>
      </c>
      <c r="B5293" s="75">
        <v>57.0</v>
      </c>
      <c r="C5293" s="75">
        <v>60.0</v>
      </c>
      <c r="D5293" s="75">
        <v>70.1333333333333</v>
      </c>
      <c r="E5293" s="75">
        <v>73.1333333333333</v>
      </c>
    </row>
    <row r="5294" ht="15.75" customHeight="1">
      <c r="A5294" s="13">
        <v>42180.166666666664</v>
      </c>
      <c r="B5294" s="75">
        <v>57.0</v>
      </c>
      <c r="C5294" s="75">
        <v>60.0</v>
      </c>
      <c r="D5294" s="75">
        <v>69.8833333333333</v>
      </c>
      <c r="E5294" s="75">
        <v>73.0</v>
      </c>
    </row>
    <row r="5295" ht="15.75" customHeight="1">
      <c r="A5295" s="13">
        <v>42180.177083333336</v>
      </c>
      <c r="B5295" s="75">
        <v>57.0</v>
      </c>
      <c r="C5295" s="75">
        <v>60.0</v>
      </c>
      <c r="D5295" s="75">
        <v>69.6333333333333</v>
      </c>
      <c r="E5295" s="75">
        <v>73.0</v>
      </c>
    </row>
    <row r="5296" ht="15.75" customHeight="1">
      <c r="A5296" s="13">
        <v>42180.1875</v>
      </c>
      <c r="B5296" s="75">
        <v>57.0</v>
      </c>
      <c r="C5296" s="75">
        <v>60.0</v>
      </c>
      <c r="D5296" s="75">
        <v>69.3833333333333</v>
      </c>
      <c r="E5296" s="75">
        <v>73.0</v>
      </c>
    </row>
    <row r="5297" ht="15.75" customHeight="1">
      <c r="A5297" s="13">
        <v>42180.197916666664</v>
      </c>
      <c r="B5297" s="75">
        <v>57.0</v>
      </c>
      <c r="C5297" s="75">
        <v>60.0</v>
      </c>
      <c r="D5297" s="75">
        <v>69.1333333333333</v>
      </c>
      <c r="E5297" s="75">
        <v>73.0</v>
      </c>
    </row>
    <row r="5298" ht="15.75" customHeight="1">
      <c r="A5298" s="13">
        <v>42180.208333333336</v>
      </c>
      <c r="B5298" s="75">
        <v>57.1333333333333</v>
      </c>
      <c r="C5298" s="75">
        <v>60.1166666666667</v>
      </c>
      <c r="D5298" s="75">
        <v>69.0</v>
      </c>
      <c r="E5298" s="75">
        <v>73.1166666666667</v>
      </c>
    </row>
    <row r="5299" ht="15.75" customHeight="1">
      <c r="A5299" s="13">
        <v>42180.21875</v>
      </c>
      <c r="B5299" s="75">
        <v>57.6333333333333</v>
      </c>
      <c r="C5299" s="75">
        <v>60.3666666666667</v>
      </c>
      <c r="D5299" s="75">
        <v>69.0</v>
      </c>
      <c r="E5299" s="75">
        <v>73.3666666666667</v>
      </c>
    </row>
    <row r="5300" ht="15.75" customHeight="1">
      <c r="A5300" s="13">
        <v>42180.229166666664</v>
      </c>
      <c r="B5300" s="75">
        <v>58.1333333333333</v>
      </c>
      <c r="C5300" s="75">
        <v>60.6166666666667</v>
      </c>
      <c r="D5300" s="75">
        <v>69.0</v>
      </c>
      <c r="E5300" s="75">
        <v>73.6166666666667</v>
      </c>
    </row>
    <row r="5301" ht="15.75" customHeight="1">
      <c r="A5301" s="13">
        <v>42180.239583333336</v>
      </c>
      <c r="B5301" s="75">
        <v>58.6333333333333</v>
      </c>
      <c r="C5301" s="75">
        <v>60.8666666666667</v>
      </c>
      <c r="D5301" s="75">
        <v>69.0</v>
      </c>
      <c r="E5301" s="75">
        <v>73.8666666666667</v>
      </c>
    </row>
    <row r="5302" ht="15.75" customHeight="1">
      <c r="A5302" s="13">
        <v>42180.25</v>
      </c>
      <c r="B5302" s="75">
        <v>59.2666666666667</v>
      </c>
      <c r="C5302" s="75">
        <v>61.35</v>
      </c>
      <c r="D5302" s="75">
        <v>69.2333333333333</v>
      </c>
      <c r="E5302" s="75">
        <v>74.2333333333333</v>
      </c>
    </row>
    <row r="5303" ht="15.75" customHeight="1">
      <c r="A5303" s="13">
        <v>42180.260416666664</v>
      </c>
      <c r="B5303" s="75">
        <v>60.2666666666667</v>
      </c>
      <c r="C5303" s="75">
        <v>62.1</v>
      </c>
      <c r="D5303" s="75">
        <v>69.7333333333333</v>
      </c>
      <c r="E5303" s="75">
        <v>74.7333333333333</v>
      </c>
    </row>
    <row r="5304" ht="15.75" customHeight="1">
      <c r="A5304" s="13">
        <v>42180.270833333336</v>
      </c>
      <c r="B5304" s="75">
        <v>61.2666666666667</v>
      </c>
      <c r="C5304" s="75">
        <v>62.85</v>
      </c>
      <c r="D5304" s="75">
        <v>70.2333333333333</v>
      </c>
      <c r="E5304" s="75">
        <v>75.2333333333333</v>
      </c>
    </row>
    <row r="5305" ht="15.75" customHeight="1">
      <c r="A5305" s="13">
        <v>42180.28125</v>
      </c>
      <c r="B5305" s="75">
        <v>62.2666666666667</v>
      </c>
      <c r="C5305" s="75">
        <v>63.6</v>
      </c>
      <c r="D5305" s="75">
        <v>70.7333333333333</v>
      </c>
      <c r="E5305" s="75">
        <v>75.7333333333333</v>
      </c>
    </row>
    <row r="5306" ht="15.75" customHeight="1">
      <c r="A5306" s="13">
        <v>42180.291666666664</v>
      </c>
      <c r="B5306" s="75">
        <v>63.0666666666667</v>
      </c>
      <c r="C5306" s="75">
        <v>64.4666666666667</v>
      </c>
      <c r="D5306" s="75">
        <v>71.4666666666667</v>
      </c>
      <c r="E5306" s="75">
        <v>76.7</v>
      </c>
    </row>
    <row r="5307" ht="15.75" customHeight="1">
      <c r="A5307" s="13">
        <v>42180.302083333336</v>
      </c>
      <c r="B5307" s="75">
        <v>63.3166666666667</v>
      </c>
      <c r="C5307" s="75">
        <v>65.4666666666667</v>
      </c>
      <c r="D5307" s="75">
        <v>72.4666666666667</v>
      </c>
      <c r="E5307" s="75">
        <v>78.2</v>
      </c>
    </row>
    <row r="5308" ht="15.75" customHeight="1">
      <c r="A5308" s="13">
        <v>42180.3125</v>
      </c>
      <c r="B5308" s="75">
        <v>63.5666666666667</v>
      </c>
      <c r="C5308" s="75">
        <v>66.4666666666667</v>
      </c>
      <c r="D5308" s="75">
        <v>73.4666666666667</v>
      </c>
      <c r="E5308" s="75">
        <v>79.7</v>
      </c>
    </row>
    <row r="5309" ht="15.75" customHeight="1">
      <c r="A5309" s="13">
        <v>42180.322916666664</v>
      </c>
      <c r="B5309" s="75">
        <v>63.8166666666667</v>
      </c>
      <c r="C5309" s="75">
        <v>67.4666666666667</v>
      </c>
      <c r="D5309" s="75">
        <v>74.4666666666667</v>
      </c>
      <c r="E5309" s="75">
        <v>81.2</v>
      </c>
    </row>
    <row r="5310" ht="15.75" customHeight="1">
      <c r="A5310" s="13">
        <v>42180.333333333336</v>
      </c>
      <c r="B5310" s="75">
        <v>64.1333333333333</v>
      </c>
      <c r="C5310" s="75">
        <v>68.5833333333333</v>
      </c>
      <c r="D5310" s="75">
        <v>75.35</v>
      </c>
      <c r="E5310" s="75">
        <v>82.5833333333333</v>
      </c>
    </row>
    <row r="5311" ht="15.75" customHeight="1">
      <c r="A5311" s="13">
        <v>42180.34375</v>
      </c>
      <c r="B5311" s="75">
        <v>64.6333333333333</v>
      </c>
      <c r="C5311" s="75">
        <v>69.8333333333333</v>
      </c>
      <c r="D5311" s="75">
        <v>76.1</v>
      </c>
      <c r="E5311" s="75">
        <v>83.8333333333333</v>
      </c>
    </row>
    <row r="5312" ht="15.75" customHeight="1">
      <c r="A5312" s="13">
        <v>42180.354166666664</v>
      </c>
      <c r="B5312" s="75">
        <v>65.1333333333333</v>
      </c>
      <c r="C5312" s="75">
        <v>71.0833333333333</v>
      </c>
      <c r="D5312" s="75">
        <v>76.85</v>
      </c>
      <c r="E5312" s="75">
        <v>85.0833333333333</v>
      </c>
    </row>
    <row r="5313" ht="15.75" customHeight="1">
      <c r="A5313" s="13">
        <v>42180.364583333336</v>
      </c>
      <c r="B5313" s="75">
        <v>65.6333333333333</v>
      </c>
      <c r="C5313" s="75">
        <v>72.3333333333333</v>
      </c>
      <c r="D5313" s="75">
        <v>77.6</v>
      </c>
      <c r="E5313" s="75">
        <v>86.3333333333333</v>
      </c>
    </row>
    <row r="5314" ht="15.75" customHeight="1">
      <c r="A5314" s="13">
        <v>42180.375</v>
      </c>
      <c r="B5314" s="75">
        <v>66.2</v>
      </c>
      <c r="C5314" s="75">
        <v>73.5833333333333</v>
      </c>
      <c r="D5314" s="75">
        <v>78.5833333333333</v>
      </c>
      <c r="E5314" s="75">
        <v>87.35</v>
      </c>
    </row>
    <row r="5315" ht="15.75" customHeight="1">
      <c r="A5315" s="13">
        <v>42180.385416666664</v>
      </c>
      <c r="B5315" s="75">
        <v>66.95</v>
      </c>
      <c r="C5315" s="75">
        <v>74.8333333333333</v>
      </c>
      <c r="D5315" s="75">
        <v>79.8333333333333</v>
      </c>
      <c r="E5315" s="75">
        <v>88.1</v>
      </c>
    </row>
    <row r="5316" ht="15.75" customHeight="1">
      <c r="A5316" s="13">
        <v>42180.395833333336</v>
      </c>
      <c r="B5316" s="75">
        <v>67.7</v>
      </c>
      <c r="C5316" s="75">
        <v>76.0833333333333</v>
      </c>
      <c r="D5316" s="75">
        <v>81.0833333333333</v>
      </c>
      <c r="E5316" s="75">
        <v>88.85</v>
      </c>
    </row>
    <row r="5317" ht="15.75" customHeight="1">
      <c r="A5317" s="13">
        <v>42180.40625</v>
      </c>
      <c r="B5317" s="75">
        <v>68.45</v>
      </c>
      <c r="C5317" s="75">
        <v>77.3333333333333</v>
      </c>
      <c r="D5317" s="75">
        <v>82.3333333333333</v>
      </c>
      <c r="E5317" s="75">
        <v>89.6</v>
      </c>
    </row>
    <row r="5318" ht="15.75" customHeight="1">
      <c r="A5318" s="13">
        <v>42180.416666666664</v>
      </c>
      <c r="B5318" s="75">
        <v>69.2</v>
      </c>
      <c r="C5318" s="75">
        <v>78.35</v>
      </c>
      <c r="D5318" s="75">
        <v>83.35</v>
      </c>
      <c r="E5318" s="75">
        <v>90.4666666666667</v>
      </c>
    </row>
    <row r="5319" ht="15.75" customHeight="1">
      <c r="A5319" s="13">
        <v>42180.427083333336</v>
      </c>
      <c r="B5319" s="75">
        <v>69.95</v>
      </c>
      <c r="C5319" s="75">
        <v>79.1</v>
      </c>
      <c r="D5319" s="75">
        <v>84.1</v>
      </c>
      <c r="E5319" s="75">
        <v>91.4666666666667</v>
      </c>
    </row>
    <row r="5320" ht="15.75" customHeight="1">
      <c r="A5320" s="13">
        <v>42180.4375</v>
      </c>
      <c r="B5320" s="75">
        <v>70.7</v>
      </c>
      <c r="C5320" s="75">
        <v>79.85</v>
      </c>
      <c r="D5320" s="75">
        <v>84.85</v>
      </c>
      <c r="E5320" s="75">
        <v>92.4666666666667</v>
      </c>
    </row>
    <row r="5321" ht="15.75" customHeight="1">
      <c r="A5321" s="13">
        <v>42180.447916666664</v>
      </c>
      <c r="B5321" s="75">
        <v>71.45</v>
      </c>
      <c r="C5321" s="75">
        <v>80.6</v>
      </c>
      <c r="D5321" s="75">
        <v>85.6</v>
      </c>
      <c r="E5321" s="75">
        <v>93.4666666666667</v>
      </c>
    </row>
    <row r="5322" ht="15.75" customHeight="1">
      <c r="A5322" s="13">
        <v>42180.458333333336</v>
      </c>
      <c r="B5322" s="75">
        <v>72.1333333333333</v>
      </c>
      <c r="C5322" s="75">
        <v>81.35</v>
      </c>
      <c r="D5322" s="75">
        <v>86.2333333333333</v>
      </c>
      <c r="E5322" s="75">
        <v>94.35</v>
      </c>
    </row>
    <row r="5323" ht="15.75" customHeight="1">
      <c r="A5323" s="13">
        <v>42180.46875</v>
      </c>
      <c r="B5323" s="75">
        <v>72.6333333333333</v>
      </c>
      <c r="C5323" s="75">
        <v>82.1</v>
      </c>
      <c r="D5323" s="75">
        <v>86.7333333333333</v>
      </c>
      <c r="E5323" s="75">
        <v>95.1</v>
      </c>
    </row>
    <row r="5324" ht="15.75" customHeight="1">
      <c r="A5324" s="13">
        <v>42180.479166666664</v>
      </c>
      <c r="B5324" s="75">
        <v>73.1333333333333</v>
      </c>
      <c r="C5324" s="75">
        <v>82.85</v>
      </c>
      <c r="D5324" s="75">
        <v>87.2333333333333</v>
      </c>
      <c r="E5324" s="75">
        <v>95.85</v>
      </c>
    </row>
    <row r="5325" ht="15.75" customHeight="1">
      <c r="A5325" s="13">
        <v>42180.489583333336</v>
      </c>
      <c r="B5325" s="75">
        <v>73.6333333333333</v>
      </c>
      <c r="C5325" s="75">
        <v>83.6</v>
      </c>
      <c r="D5325" s="75">
        <v>87.7333333333333</v>
      </c>
      <c r="E5325" s="75">
        <v>96.6</v>
      </c>
    </row>
    <row r="5326" ht="15.75" customHeight="1">
      <c r="A5326" s="13">
        <v>42180.5</v>
      </c>
      <c r="B5326" s="75">
        <v>74.1333333333333</v>
      </c>
      <c r="C5326" s="75">
        <v>84.1166666666667</v>
      </c>
      <c r="D5326" s="75">
        <v>88.2333333333333</v>
      </c>
      <c r="E5326" s="75">
        <v>97.35</v>
      </c>
    </row>
    <row r="5327" ht="15.75" customHeight="1">
      <c r="A5327" s="13">
        <v>42180.510416666664</v>
      </c>
      <c r="B5327" s="75">
        <v>74.6333333333333</v>
      </c>
      <c r="C5327" s="75">
        <v>84.3666666666667</v>
      </c>
      <c r="D5327" s="75">
        <v>88.7333333333333</v>
      </c>
      <c r="E5327" s="75">
        <v>98.1</v>
      </c>
    </row>
    <row r="5328" ht="15.75" customHeight="1">
      <c r="A5328" s="13">
        <v>42180.520833333336</v>
      </c>
      <c r="B5328" s="75">
        <v>75.1333333333333</v>
      </c>
      <c r="C5328" s="75">
        <v>84.6166666666667</v>
      </c>
      <c r="D5328" s="75">
        <v>89.2333333333333</v>
      </c>
      <c r="E5328" s="75">
        <v>98.85</v>
      </c>
    </row>
    <row r="5329" ht="15.75" customHeight="1">
      <c r="A5329" s="13">
        <v>42180.53125</v>
      </c>
      <c r="B5329" s="75">
        <v>75.6333333333333</v>
      </c>
      <c r="C5329" s="75">
        <v>84.8666666666667</v>
      </c>
      <c r="D5329" s="75">
        <v>89.7333333333333</v>
      </c>
      <c r="E5329" s="75">
        <v>99.6</v>
      </c>
    </row>
    <row r="5330" ht="15.75" customHeight="1">
      <c r="A5330" s="13">
        <v>42180.541666666664</v>
      </c>
      <c r="B5330" s="75">
        <v>75.8666666666667</v>
      </c>
      <c r="C5330" s="75">
        <v>85.4666666666667</v>
      </c>
      <c r="D5330" s="75">
        <v>90.2333333333333</v>
      </c>
      <c r="E5330" s="75">
        <v>100.233333333333</v>
      </c>
    </row>
    <row r="5331" ht="15.75" customHeight="1">
      <c r="A5331" s="13">
        <v>42180.552083333336</v>
      </c>
      <c r="B5331" s="75">
        <v>75.3666666666667</v>
      </c>
      <c r="C5331" s="75">
        <v>86.4666666666667</v>
      </c>
      <c r="D5331" s="75">
        <v>90.7333333333333</v>
      </c>
      <c r="E5331" s="75">
        <v>100.733333333333</v>
      </c>
    </row>
    <row r="5332" ht="15.75" customHeight="1">
      <c r="A5332" s="13">
        <v>42180.5625</v>
      </c>
      <c r="B5332" s="75">
        <v>74.8666666666667</v>
      </c>
      <c r="C5332" s="75">
        <v>87.4666666666667</v>
      </c>
      <c r="D5332" s="75">
        <v>91.2333333333333</v>
      </c>
      <c r="E5332" s="75">
        <v>101.233333333333</v>
      </c>
    </row>
    <row r="5333" ht="15.75" customHeight="1">
      <c r="A5333" s="13">
        <v>42180.572916666664</v>
      </c>
      <c r="B5333" s="75">
        <v>74.3666666666667</v>
      </c>
      <c r="C5333" s="75">
        <v>88.4666666666667</v>
      </c>
      <c r="D5333" s="75">
        <v>91.7333333333333</v>
      </c>
      <c r="E5333" s="75">
        <v>101.733333333333</v>
      </c>
    </row>
    <row r="5334" ht="15.75" customHeight="1">
      <c r="A5334" s="13">
        <v>42180.583333333336</v>
      </c>
      <c r="B5334" s="75">
        <v>74.0</v>
      </c>
      <c r="C5334" s="75">
        <v>88.7666666666667</v>
      </c>
      <c r="D5334" s="75">
        <v>92.1166666666667</v>
      </c>
      <c r="E5334" s="75">
        <v>102.233333333333</v>
      </c>
    </row>
    <row r="5335" ht="15.75" customHeight="1">
      <c r="A5335" s="13">
        <v>42180.59375</v>
      </c>
      <c r="B5335" s="75">
        <v>74.0</v>
      </c>
      <c r="C5335" s="75">
        <v>88.2666666666667</v>
      </c>
      <c r="D5335" s="75">
        <v>92.3666666666667</v>
      </c>
      <c r="E5335" s="75">
        <v>102.733333333333</v>
      </c>
    </row>
    <row r="5336" ht="15.75" customHeight="1">
      <c r="A5336" s="13">
        <v>42180.604166666664</v>
      </c>
      <c r="B5336" s="75">
        <v>74.0</v>
      </c>
      <c r="C5336" s="75">
        <v>87.7666666666667</v>
      </c>
      <c r="D5336" s="75">
        <v>92.6166666666667</v>
      </c>
      <c r="E5336" s="75">
        <v>103.233333333333</v>
      </c>
    </row>
    <row r="5337" ht="15.75" customHeight="1">
      <c r="A5337" s="13">
        <v>42180.614583333336</v>
      </c>
      <c r="B5337" s="75">
        <v>74.0</v>
      </c>
      <c r="C5337" s="75">
        <v>87.2666666666667</v>
      </c>
      <c r="D5337" s="75">
        <v>92.8666666666667</v>
      </c>
      <c r="E5337" s="75">
        <v>103.733333333333</v>
      </c>
    </row>
    <row r="5338" ht="15.75" customHeight="1">
      <c r="A5338" s="13">
        <v>42180.625</v>
      </c>
      <c r="B5338" s="75">
        <v>73.9333333333333</v>
      </c>
      <c r="C5338" s="75">
        <v>86.8833333333333</v>
      </c>
      <c r="D5338" s="75">
        <v>93.2333333333333</v>
      </c>
      <c r="E5338" s="75">
        <v>104.0</v>
      </c>
    </row>
    <row r="5339" ht="15.75" customHeight="1">
      <c r="A5339" s="13">
        <v>42180.635416666664</v>
      </c>
      <c r="B5339" s="75">
        <v>73.6833333333333</v>
      </c>
      <c r="C5339" s="75">
        <v>86.6333333333333</v>
      </c>
      <c r="D5339" s="75">
        <v>93.7333333333333</v>
      </c>
      <c r="E5339" s="75">
        <v>104.0</v>
      </c>
    </row>
    <row r="5340" ht="15.75" customHeight="1">
      <c r="A5340" s="13">
        <v>42180.645833333336</v>
      </c>
      <c r="B5340" s="75">
        <v>73.4333333333333</v>
      </c>
      <c r="C5340" s="75">
        <v>86.3833333333333</v>
      </c>
      <c r="D5340" s="75">
        <v>94.2333333333333</v>
      </c>
      <c r="E5340" s="75">
        <v>104.0</v>
      </c>
    </row>
    <row r="5341" ht="15.75" customHeight="1">
      <c r="A5341" s="13">
        <v>42180.65625</v>
      </c>
      <c r="B5341" s="75">
        <v>73.1833333333333</v>
      </c>
      <c r="C5341" s="75">
        <v>86.1333333333333</v>
      </c>
      <c r="D5341" s="75">
        <v>94.7333333333333</v>
      </c>
      <c r="E5341" s="75">
        <v>104.0</v>
      </c>
    </row>
    <row r="5342" ht="15.75" customHeight="1">
      <c r="A5342" s="13">
        <v>42180.666666666664</v>
      </c>
      <c r="B5342" s="75">
        <v>72.8666666666667</v>
      </c>
      <c r="C5342" s="75">
        <v>85.8833333333333</v>
      </c>
      <c r="D5342" s="75">
        <v>94.7666666666667</v>
      </c>
      <c r="E5342" s="75">
        <v>103.883333333333</v>
      </c>
    </row>
    <row r="5343" ht="15.75" customHeight="1">
      <c r="A5343" s="13">
        <v>42180.677083333336</v>
      </c>
      <c r="B5343" s="75">
        <v>72.3666666666667</v>
      </c>
      <c r="C5343" s="75">
        <v>85.6333333333333</v>
      </c>
      <c r="D5343" s="75">
        <v>94.2666666666667</v>
      </c>
      <c r="E5343" s="75">
        <v>103.633333333333</v>
      </c>
    </row>
    <row r="5344" ht="15.75" customHeight="1">
      <c r="A5344" s="13">
        <v>42180.6875</v>
      </c>
      <c r="B5344" s="75">
        <v>71.8666666666667</v>
      </c>
      <c r="C5344" s="75">
        <v>85.3833333333333</v>
      </c>
      <c r="D5344" s="75">
        <v>93.7666666666667</v>
      </c>
      <c r="E5344" s="75">
        <v>103.383333333333</v>
      </c>
    </row>
    <row r="5345" ht="15.75" customHeight="1">
      <c r="A5345" s="13">
        <v>42180.697916666664</v>
      </c>
      <c r="B5345" s="75">
        <v>71.3666666666667</v>
      </c>
      <c r="C5345" s="75">
        <v>85.1333333333333</v>
      </c>
      <c r="D5345" s="75">
        <v>93.2666666666667</v>
      </c>
      <c r="E5345" s="75">
        <v>103.133333333333</v>
      </c>
    </row>
    <row r="5346" ht="15.75" customHeight="1">
      <c r="A5346" s="13">
        <v>42180.708333333336</v>
      </c>
      <c r="B5346" s="75">
        <v>70.8</v>
      </c>
      <c r="C5346" s="75">
        <v>84.65</v>
      </c>
      <c r="D5346" s="75">
        <v>92.8833333333333</v>
      </c>
      <c r="E5346" s="75">
        <v>103.0</v>
      </c>
    </row>
    <row r="5347" ht="15.75" customHeight="1">
      <c r="A5347" s="13">
        <v>42180.71875</v>
      </c>
      <c r="B5347" s="75">
        <v>70.05</v>
      </c>
      <c r="C5347" s="75">
        <v>83.9</v>
      </c>
      <c r="D5347" s="75">
        <v>92.6333333333333</v>
      </c>
      <c r="E5347" s="75">
        <v>103.0</v>
      </c>
    </row>
    <row r="5348" ht="15.75" customHeight="1">
      <c r="A5348" s="13">
        <v>42180.729166666664</v>
      </c>
      <c r="B5348" s="75">
        <v>69.3</v>
      </c>
      <c r="C5348" s="75">
        <v>83.15</v>
      </c>
      <c r="D5348" s="75">
        <v>92.3833333333333</v>
      </c>
      <c r="E5348" s="75">
        <v>103.0</v>
      </c>
    </row>
    <row r="5349" ht="15.75" customHeight="1">
      <c r="A5349" s="13">
        <v>42180.739583333336</v>
      </c>
      <c r="B5349" s="75">
        <v>68.55</v>
      </c>
      <c r="C5349" s="75">
        <v>82.4</v>
      </c>
      <c r="D5349" s="75">
        <v>92.1333333333333</v>
      </c>
      <c r="E5349" s="75">
        <v>103.0</v>
      </c>
    </row>
    <row r="5350" ht="15.75" customHeight="1">
      <c r="A5350" s="13">
        <v>42180.75</v>
      </c>
      <c r="B5350" s="75">
        <v>67.8666666666667</v>
      </c>
      <c r="C5350" s="75">
        <v>81.5333333333333</v>
      </c>
      <c r="D5350" s="75">
        <v>91.4166666666667</v>
      </c>
      <c r="E5350" s="75">
        <v>102.65</v>
      </c>
    </row>
    <row r="5351" ht="15.75" customHeight="1">
      <c r="A5351" s="13">
        <v>42180.760416666664</v>
      </c>
      <c r="B5351" s="75">
        <v>67.3666666666667</v>
      </c>
      <c r="C5351" s="75">
        <v>80.5333333333333</v>
      </c>
      <c r="D5351" s="75">
        <v>90.1666666666667</v>
      </c>
      <c r="E5351" s="75">
        <v>101.9</v>
      </c>
    </row>
    <row r="5352" ht="15.75" customHeight="1">
      <c r="A5352" s="13">
        <v>42180.770833333336</v>
      </c>
      <c r="B5352" s="75">
        <v>66.8666666666667</v>
      </c>
      <c r="C5352" s="75">
        <v>79.5333333333333</v>
      </c>
      <c r="D5352" s="75">
        <v>88.9166666666667</v>
      </c>
      <c r="E5352" s="75">
        <v>101.15</v>
      </c>
    </row>
    <row r="5353" ht="15.75" customHeight="1">
      <c r="A5353" s="13">
        <v>42180.78125</v>
      </c>
      <c r="B5353" s="75">
        <v>66.3666666666667</v>
      </c>
      <c r="C5353" s="75">
        <v>78.5333333333333</v>
      </c>
      <c r="D5353" s="75">
        <v>87.6666666666667</v>
      </c>
      <c r="E5353" s="75">
        <v>100.4</v>
      </c>
    </row>
    <row r="5354" ht="15.75" customHeight="1">
      <c r="A5354" s="13">
        <v>42180.791666666664</v>
      </c>
      <c r="B5354" s="75">
        <v>65.8</v>
      </c>
      <c r="C5354" s="75">
        <v>77.5333333333333</v>
      </c>
      <c r="D5354" s="75">
        <v>86.65</v>
      </c>
      <c r="E5354" s="75">
        <v>99.4166666666667</v>
      </c>
    </row>
    <row r="5355" ht="15.75" customHeight="1">
      <c r="A5355" s="13">
        <v>42180.802083333336</v>
      </c>
      <c r="B5355" s="75">
        <v>65.05</v>
      </c>
      <c r="C5355" s="75">
        <v>76.5333333333333</v>
      </c>
      <c r="D5355" s="75">
        <v>85.9</v>
      </c>
      <c r="E5355" s="75">
        <v>98.1666666666667</v>
      </c>
    </row>
    <row r="5356" ht="15.75" customHeight="1">
      <c r="A5356" s="13">
        <v>42180.8125</v>
      </c>
      <c r="B5356" s="75">
        <v>64.3</v>
      </c>
      <c r="C5356" s="75">
        <v>75.5333333333333</v>
      </c>
      <c r="D5356" s="75">
        <v>85.15</v>
      </c>
      <c r="E5356" s="75">
        <v>96.9166666666667</v>
      </c>
    </row>
    <row r="5357" ht="15.75" customHeight="1">
      <c r="A5357" s="13">
        <v>42180.822916666664</v>
      </c>
      <c r="B5357" s="75">
        <v>63.55</v>
      </c>
      <c r="C5357" s="75">
        <v>74.5333333333333</v>
      </c>
      <c r="D5357" s="75">
        <v>84.4</v>
      </c>
      <c r="E5357" s="75">
        <v>95.6666666666667</v>
      </c>
    </row>
    <row r="5358" ht="15.75" customHeight="1">
      <c r="A5358" s="13">
        <v>42180.833333333336</v>
      </c>
      <c r="B5358" s="75">
        <v>62.9333333333333</v>
      </c>
      <c r="C5358" s="75">
        <v>73.65</v>
      </c>
      <c r="D5358" s="75">
        <v>83.7666666666667</v>
      </c>
      <c r="E5358" s="75">
        <v>94.65</v>
      </c>
    </row>
    <row r="5359" ht="15.75" customHeight="1">
      <c r="A5359" s="13">
        <v>42180.84375</v>
      </c>
      <c r="B5359" s="75">
        <v>62.6833333333333</v>
      </c>
      <c r="C5359" s="75">
        <v>72.9</v>
      </c>
      <c r="D5359" s="75">
        <v>83.2666666666667</v>
      </c>
      <c r="E5359" s="75">
        <v>93.9</v>
      </c>
    </row>
    <row r="5360" ht="15.75" customHeight="1">
      <c r="A5360" s="13">
        <v>42180.854166666664</v>
      </c>
      <c r="B5360" s="75">
        <v>62.4333333333333</v>
      </c>
      <c r="C5360" s="75">
        <v>72.15</v>
      </c>
      <c r="D5360" s="75">
        <v>82.7666666666667</v>
      </c>
      <c r="E5360" s="75">
        <v>93.15</v>
      </c>
    </row>
    <row r="5361" ht="15.75" customHeight="1">
      <c r="A5361" s="13">
        <v>42180.864583333336</v>
      </c>
      <c r="B5361" s="75">
        <v>62.1833333333333</v>
      </c>
      <c r="C5361" s="75">
        <v>71.4</v>
      </c>
      <c r="D5361" s="75">
        <v>82.2666666666667</v>
      </c>
      <c r="E5361" s="75">
        <v>92.4</v>
      </c>
    </row>
    <row r="5362" ht="15.75" customHeight="1">
      <c r="A5362" s="13">
        <v>42180.875</v>
      </c>
      <c r="B5362" s="75">
        <v>62.0</v>
      </c>
      <c r="C5362" s="75">
        <v>70.7666666666667</v>
      </c>
      <c r="D5362" s="75">
        <v>81.65</v>
      </c>
      <c r="E5362" s="75">
        <v>91.65</v>
      </c>
    </row>
    <row r="5363" ht="15.75" customHeight="1">
      <c r="A5363" s="13">
        <v>42180.885416666664</v>
      </c>
      <c r="B5363" s="75">
        <v>62.0</v>
      </c>
      <c r="C5363" s="75">
        <v>70.2666666666667</v>
      </c>
      <c r="D5363" s="75">
        <v>80.9</v>
      </c>
      <c r="E5363" s="75">
        <v>90.9</v>
      </c>
    </row>
    <row r="5364" ht="15.75" customHeight="1">
      <c r="A5364" s="13">
        <v>42180.895833333336</v>
      </c>
      <c r="B5364" s="75">
        <v>62.0</v>
      </c>
      <c r="C5364" s="75">
        <v>69.7666666666667</v>
      </c>
      <c r="D5364" s="75">
        <v>80.15</v>
      </c>
      <c r="E5364" s="75">
        <v>90.15</v>
      </c>
    </row>
    <row r="5365" ht="15.75" customHeight="1">
      <c r="A5365" s="13">
        <v>42180.90625</v>
      </c>
      <c r="B5365" s="75">
        <v>62.0</v>
      </c>
      <c r="C5365" s="75">
        <v>69.2666666666667</v>
      </c>
      <c r="D5365" s="75">
        <v>79.4</v>
      </c>
      <c r="E5365" s="75">
        <v>89.4</v>
      </c>
    </row>
    <row r="5366" ht="15.75" customHeight="1">
      <c r="A5366" s="13">
        <v>42180.916666666664</v>
      </c>
      <c r="B5366" s="75">
        <v>61.9333333333333</v>
      </c>
      <c r="C5366" s="75">
        <v>68.8833333333333</v>
      </c>
      <c r="D5366" s="75">
        <v>78.7666666666667</v>
      </c>
      <c r="E5366" s="75">
        <v>88.4166666666667</v>
      </c>
    </row>
    <row r="5367" ht="15.75" customHeight="1">
      <c r="A5367" s="13">
        <v>42180.927083333336</v>
      </c>
      <c r="B5367" s="75">
        <v>61.6833333333333</v>
      </c>
      <c r="C5367" s="75">
        <v>68.6333333333333</v>
      </c>
      <c r="D5367" s="75">
        <v>78.2666666666667</v>
      </c>
      <c r="E5367" s="75">
        <v>87.1666666666667</v>
      </c>
    </row>
    <row r="5368" ht="15.75" customHeight="1">
      <c r="A5368" s="13">
        <v>42180.9375</v>
      </c>
      <c r="B5368" s="75">
        <v>61.4333333333333</v>
      </c>
      <c r="C5368" s="75">
        <v>68.3833333333333</v>
      </c>
      <c r="D5368" s="75">
        <v>77.7666666666667</v>
      </c>
      <c r="E5368" s="75">
        <v>85.9166666666667</v>
      </c>
    </row>
    <row r="5369" ht="15.75" customHeight="1">
      <c r="A5369" s="13">
        <v>42180.947916666664</v>
      </c>
      <c r="B5369" s="75">
        <v>61.1833333333333</v>
      </c>
      <c r="C5369" s="75">
        <v>68.1333333333333</v>
      </c>
      <c r="D5369" s="75">
        <v>77.2666666666667</v>
      </c>
      <c r="E5369" s="75">
        <v>84.6666666666667</v>
      </c>
    </row>
    <row r="5370" ht="15.75" customHeight="1">
      <c r="A5370" s="13">
        <v>42180.958333333336</v>
      </c>
      <c r="B5370" s="75">
        <v>61.0</v>
      </c>
      <c r="C5370" s="75">
        <v>67.7666666666667</v>
      </c>
      <c r="D5370" s="75">
        <v>76.7666666666667</v>
      </c>
      <c r="E5370" s="75">
        <v>83.65</v>
      </c>
    </row>
    <row r="5371" ht="15.75" customHeight="1">
      <c r="A5371" s="13">
        <v>42180.96875</v>
      </c>
      <c r="B5371" s="75">
        <v>61.0</v>
      </c>
      <c r="C5371" s="75">
        <v>67.2666666666667</v>
      </c>
      <c r="D5371" s="75">
        <v>76.2666666666667</v>
      </c>
      <c r="E5371" s="75">
        <v>82.9</v>
      </c>
    </row>
    <row r="5372" ht="15.75" customHeight="1">
      <c r="A5372" s="13">
        <v>42180.979166666664</v>
      </c>
      <c r="B5372" s="75">
        <v>61.0</v>
      </c>
      <c r="C5372" s="75">
        <v>66.7666666666667</v>
      </c>
      <c r="D5372" s="75">
        <v>75.7666666666667</v>
      </c>
      <c r="E5372" s="75">
        <v>82.15</v>
      </c>
    </row>
    <row r="5373" ht="15.75" customHeight="1">
      <c r="A5373" s="13">
        <v>42180.989583333336</v>
      </c>
      <c r="B5373" s="75">
        <v>61.0</v>
      </c>
      <c r="C5373" s="75">
        <v>66.2666666666667</v>
      </c>
      <c r="D5373" s="75">
        <v>75.2666666666667</v>
      </c>
      <c r="E5373" s="75">
        <v>81.4</v>
      </c>
    </row>
    <row r="5374" ht="15.75" customHeight="1">
      <c r="A5374" s="13">
        <v>42181.0</v>
      </c>
      <c r="B5374" s="75">
        <v>60.8666666666667</v>
      </c>
      <c r="C5374" s="75">
        <v>66.0</v>
      </c>
      <c r="D5374" s="75">
        <v>74.8833333333333</v>
      </c>
      <c r="E5374" s="75">
        <v>81.0</v>
      </c>
    </row>
    <row r="5375" ht="15.75" customHeight="1">
      <c r="A5375" s="13">
        <v>42181.010416666664</v>
      </c>
      <c r="B5375" s="75">
        <v>60.3666666666667</v>
      </c>
      <c r="C5375" s="75">
        <v>66.0</v>
      </c>
      <c r="D5375" s="75">
        <v>74.6333333333333</v>
      </c>
      <c r="E5375" s="75">
        <v>81.0</v>
      </c>
    </row>
    <row r="5376" ht="15.75" customHeight="1">
      <c r="A5376" s="13">
        <v>42181.020833333336</v>
      </c>
      <c r="B5376" s="75">
        <v>59.8666666666667</v>
      </c>
      <c r="C5376" s="75">
        <v>66.0</v>
      </c>
      <c r="D5376" s="75">
        <v>74.3833333333333</v>
      </c>
      <c r="E5376" s="75">
        <v>81.0</v>
      </c>
    </row>
    <row r="5377" ht="15.75" customHeight="1">
      <c r="A5377" s="13">
        <v>42181.03125</v>
      </c>
      <c r="B5377" s="75">
        <v>59.3666666666667</v>
      </c>
      <c r="C5377" s="75">
        <v>66.0</v>
      </c>
      <c r="D5377" s="75">
        <v>74.1333333333333</v>
      </c>
      <c r="E5377" s="75">
        <v>81.0</v>
      </c>
    </row>
    <row r="5378" ht="15.75" customHeight="1">
      <c r="A5378" s="13">
        <v>42181.041666666664</v>
      </c>
      <c r="B5378" s="75">
        <v>59.0</v>
      </c>
      <c r="C5378" s="75">
        <v>66.0</v>
      </c>
      <c r="D5378" s="75">
        <v>73.8833333333333</v>
      </c>
      <c r="E5378" s="75">
        <v>80.7666666666667</v>
      </c>
    </row>
    <row r="5379" ht="15.75" customHeight="1">
      <c r="A5379" s="13">
        <v>42181.052083333336</v>
      </c>
      <c r="B5379" s="75">
        <v>59.0</v>
      </c>
      <c r="C5379" s="75">
        <v>66.0</v>
      </c>
      <c r="D5379" s="75">
        <v>73.6333333333333</v>
      </c>
      <c r="E5379" s="75">
        <v>80.2666666666667</v>
      </c>
    </row>
    <row r="5380" ht="15.75" customHeight="1">
      <c r="A5380" s="13">
        <v>42181.0625</v>
      </c>
      <c r="B5380" s="75">
        <v>59.0</v>
      </c>
      <c r="C5380" s="75">
        <v>66.0</v>
      </c>
      <c r="D5380" s="75">
        <v>73.3833333333333</v>
      </c>
      <c r="E5380" s="75">
        <v>79.7666666666667</v>
      </c>
    </row>
    <row r="5381" ht="15.75" customHeight="1">
      <c r="A5381" s="13">
        <v>42181.072916666664</v>
      </c>
      <c r="B5381" s="75">
        <v>59.0</v>
      </c>
      <c r="C5381" s="75">
        <v>66.0</v>
      </c>
      <c r="D5381" s="75">
        <v>73.1333333333333</v>
      </c>
      <c r="E5381" s="75">
        <v>79.2666666666667</v>
      </c>
    </row>
    <row r="5382" ht="15.75" customHeight="1">
      <c r="A5382" s="13">
        <v>42181.083333333336</v>
      </c>
      <c r="B5382" s="75">
        <v>59.0</v>
      </c>
      <c r="C5382" s="75">
        <v>65.8833333333333</v>
      </c>
      <c r="D5382" s="75">
        <v>72.8833333333333</v>
      </c>
      <c r="E5382" s="75">
        <v>78.7666666666667</v>
      </c>
    </row>
    <row r="5383" ht="15.75" customHeight="1">
      <c r="A5383" s="13">
        <v>42181.09375</v>
      </c>
      <c r="B5383" s="75">
        <v>59.0</v>
      </c>
      <c r="C5383" s="75">
        <v>65.6333333333333</v>
      </c>
      <c r="D5383" s="75">
        <v>72.6333333333333</v>
      </c>
      <c r="E5383" s="75">
        <v>78.2666666666667</v>
      </c>
    </row>
    <row r="5384" ht="15.75" customHeight="1">
      <c r="A5384" s="13">
        <v>42181.104166666664</v>
      </c>
      <c r="B5384" s="75">
        <v>59.0</v>
      </c>
      <c r="C5384" s="75">
        <v>65.3833333333333</v>
      </c>
      <c r="D5384" s="75">
        <v>72.3833333333333</v>
      </c>
      <c r="E5384" s="75">
        <v>77.7666666666667</v>
      </c>
    </row>
    <row r="5385" ht="15.75" customHeight="1">
      <c r="A5385" s="13">
        <v>42181.114583333336</v>
      </c>
      <c r="B5385" s="75">
        <v>59.0</v>
      </c>
      <c r="C5385" s="75">
        <v>65.1333333333333</v>
      </c>
      <c r="D5385" s="75">
        <v>72.1333333333333</v>
      </c>
      <c r="E5385" s="75">
        <v>77.2666666666667</v>
      </c>
    </row>
    <row r="5386" ht="15.75" customHeight="1">
      <c r="A5386" s="13">
        <v>42181.125</v>
      </c>
      <c r="B5386" s="75">
        <v>58.8666666666667</v>
      </c>
      <c r="C5386" s="75">
        <v>64.65</v>
      </c>
      <c r="D5386" s="75">
        <v>71.8833333333333</v>
      </c>
      <c r="E5386" s="75">
        <v>76.8833333333333</v>
      </c>
    </row>
    <row r="5387" ht="15.75" customHeight="1">
      <c r="A5387" s="13">
        <v>42181.135416666664</v>
      </c>
      <c r="B5387" s="75">
        <v>58.3666666666667</v>
      </c>
      <c r="C5387" s="75">
        <v>63.9</v>
      </c>
      <c r="D5387" s="75">
        <v>71.6333333333333</v>
      </c>
      <c r="E5387" s="75">
        <v>76.6333333333333</v>
      </c>
    </row>
    <row r="5388" ht="15.75" customHeight="1">
      <c r="A5388" s="13">
        <v>42181.145833333336</v>
      </c>
      <c r="B5388" s="75">
        <v>57.8666666666667</v>
      </c>
      <c r="C5388" s="75">
        <v>63.15</v>
      </c>
      <c r="D5388" s="75">
        <v>71.3833333333333</v>
      </c>
      <c r="E5388" s="75">
        <v>76.3833333333333</v>
      </c>
    </row>
    <row r="5389" ht="15.75" customHeight="1">
      <c r="A5389" s="13">
        <v>42181.15625</v>
      </c>
      <c r="B5389" s="75">
        <v>57.3666666666667</v>
      </c>
      <c r="C5389" s="75">
        <v>62.4</v>
      </c>
      <c r="D5389" s="75">
        <v>71.1333333333333</v>
      </c>
      <c r="E5389" s="75">
        <v>76.1333333333333</v>
      </c>
    </row>
    <row r="5390" ht="15.75" customHeight="1">
      <c r="A5390" s="13">
        <v>42181.166666666664</v>
      </c>
      <c r="B5390" s="75">
        <v>56.9333333333333</v>
      </c>
      <c r="C5390" s="75">
        <v>61.8833333333333</v>
      </c>
      <c r="D5390" s="75">
        <v>70.8833333333333</v>
      </c>
      <c r="E5390" s="75">
        <v>75.7666666666667</v>
      </c>
    </row>
    <row r="5391" ht="15.75" customHeight="1">
      <c r="A5391" s="13">
        <v>42181.177083333336</v>
      </c>
      <c r="B5391" s="75">
        <v>56.6833333333333</v>
      </c>
      <c r="C5391" s="75">
        <v>61.6333333333333</v>
      </c>
      <c r="D5391" s="75">
        <v>70.6333333333333</v>
      </c>
      <c r="E5391" s="75">
        <v>75.2666666666667</v>
      </c>
    </row>
    <row r="5392" ht="15.75" customHeight="1">
      <c r="A5392" s="13">
        <v>42181.1875</v>
      </c>
      <c r="B5392" s="75">
        <v>56.4333333333333</v>
      </c>
      <c r="C5392" s="75">
        <v>61.3833333333333</v>
      </c>
      <c r="D5392" s="75">
        <v>70.3833333333333</v>
      </c>
      <c r="E5392" s="75">
        <v>74.7666666666667</v>
      </c>
    </row>
    <row r="5393" ht="15.75" customHeight="1">
      <c r="A5393" s="13">
        <v>42181.197916666664</v>
      </c>
      <c r="B5393" s="75">
        <v>56.1833333333333</v>
      </c>
      <c r="C5393" s="75">
        <v>61.1333333333333</v>
      </c>
      <c r="D5393" s="75">
        <v>70.1333333333333</v>
      </c>
      <c r="E5393" s="75">
        <v>74.2666666666667</v>
      </c>
    </row>
    <row r="5394" ht="15.75" customHeight="1">
      <c r="A5394" s="13">
        <v>42181.208333333336</v>
      </c>
      <c r="B5394" s="75">
        <v>56.0666666666667</v>
      </c>
      <c r="C5394" s="75">
        <v>61.35</v>
      </c>
      <c r="D5394" s="75">
        <v>69.8833333333333</v>
      </c>
      <c r="E5394" s="75">
        <v>74.1166666666667</v>
      </c>
    </row>
    <row r="5395" ht="15.75" customHeight="1">
      <c r="A5395" s="13">
        <v>42181.21875</v>
      </c>
      <c r="B5395" s="75">
        <v>56.3166666666667</v>
      </c>
      <c r="C5395" s="75">
        <v>62.1</v>
      </c>
      <c r="D5395" s="75">
        <v>69.6333333333333</v>
      </c>
      <c r="E5395" s="75">
        <v>74.3666666666667</v>
      </c>
    </row>
    <row r="5396" ht="15.75" customHeight="1">
      <c r="A5396" s="13">
        <v>42181.229166666664</v>
      </c>
      <c r="B5396" s="75">
        <v>56.5666666666667</v>
      </c>
      <c r="C5396" s="75">
        <v>62.85</v>
      </c>
      <c r="D5396" s="75">
        <v>69.3833333333333</v>
      </c>
      <c r="E5396" s="75">
        <v>74.6166666666667</v>
      </c>
    </row>
    <row r="5397" ht="15.75" customHeight="1">
      <c r="A5397" s="13">
        <v>42181.239583333336</v>
      </c>
      <c r="B5397" s="75">
        <v>56.8166666666667</v>
      </c>
      <c r="C5397" s="75">
        <v>63.6</v>
      </c>
      <c r="D5397" s="75">
        <v>69.1333333333333</v>
      </c>
      <c r="E5397" s="75">
        <v>74.8666666666667</v>
      </c>
    </row>
    <row r="5398" ht="15.75" customHeight="1">
      <c r="A5398" s="13">
        <v>42181.25</v>
      </c>
      <c r="B5398" s="75">
        <v>57.2</v>
      </c>
      <c r="C5398" s="75">
        <v>64.2333333333333</v>
      </c>
      <c r="D5398" s="75">
        <v>69.35</v>
      </c>
      <c r="E5398" s="75">
        <v>75.2333333333333</v>
      </c>
    </row>
    <row r="5399" ht="15.75" customHeight="1">
      <c r="A5399" s="13">
        <v>42181.260416666664</v>
      </c>
      <c r="B5399" s="75">
        <v>57.95</v>
      </c>
      <c r="C5399" s="75">
        <v>64.7333333333333</v>
      </c>
      <c r="D5399" s="75">
        <v>70.1</v>
      </c>
      <c r="E5399" s="75">
        <v>75.7333333333333</v>
      </c>
    </row>
    <row r="5400" ht="15.75" customHeight="1">
      <c r="A5400" s="13">
        <v>42181.270833333336</v>
      </c>
      <c r="B5400" s="75">
        <v>58.7</v>
      </c>
      <c r="C5400" s="75">
        <v>65.2333333333333</v>
      </c>
      <c r="D5400" s="75">
        <v>70.85</v>
      </c>
      <c r="E5400" s="75">
        <v>76.2333333333333</v>
      </c>
    </row>
    <row r="5401" ht="15.75" customHeight="1">
      <c r="A5401" s="13">
        <v>42181.28125</v>
      </c>
      <c r="B5401" s="75">
        <v>59.45</v>
      </c>
      <c r="C5401" s="75">
        <v>65.7333333333333</v>
      </c>
      <c r="D5401" s="75">
        <v>71.6</v>
      </c>
      <c r="E5401" s="75">
        <v>76.7333333333333</v>
      </c>
    </row>
    <row r="5402" ht="15.75" customHeight="1">
      <c r="A5402" s="13">
        <v>42181.291666666664</v>
      </c>
      <c r="B5402" s="75">
        <v>60.2</v>
      </c>
      <c r="C5402" s="75">
        <v>66.4666666666667</v>
      </c>
      <c r="D5402" s="75">
        <v>72.8166666666667</v>
      </c>
      <c r="E5402" s="75">
        <v>77.7</v>
      </c>
    </row>
    <row r="5403" ht="15.75" customHeight="1">
      <c r="A5403" s="13">
        <v>42181.302083333336</v>
      </c>
      <c r="B5403" s="75">
        <v>60.95</v>
      </c>
      <c r="C5403" s="75">
        <v>67.4666666666667</v>
      </c>
      <c r="D5403" s="75">
        <v>74.5666666666667</v>
      </c>
      <c r="E5403" s="75">
        <v>79.2</v>
      </c>
    </row>
    <row r="5404" ht="15.75" customHeight="1">
      <c r="A5404" s="13">
        <v>42181.3125</v>
      </c>
      <c r="B5404" s="75">
        <v>61.7</v>
      </c>
      <c r="C5404" s="75">
        <v>68.4666666666667</v>
      </c>
      <c r="D5404" s="75">
        <v>76.3166666666667</v>
      </c>
      <c r="E5404" s="75">
        <v>80.7</v>
      </c>
    </row>
    <row r="5405" ht="15.75" customHeight="1">
      <c r="A5405" s="13">
        <v>42181.322916666664</v>
      </c>
      <c r="B5405" s="75">
        <v>62.45</v>
      </c>
      <c r="C5405" s="75">
        <v>69.4666666666667</v>
      </c>
      <c r="D5405" s="75">
        <v>78.0666666666667</v>
      </c>
      <c r="E5405" s="75">
        <v>82.2</v>
      </c>
    </row>
    <row r="5406" ht="15.75" customHeight="1">
      <c r="A5406" s="13">
        <v>42181.333333333336</v>
      </c>
      <c r="B5406" s="75">
        <v>63.2</v>
      </c>
      <c r="C5406" s="75">
        <v>70.7</v>
      </c>
      <c r="D5406" s="75">
        <v>79.5833333333333</v>
      </c>
      <c r="E5406" s="75">
        <v>83.35</v>
      </c>
    </row>
    <row r="5407" ht="15.75" customHeight="1">
      <c r="A5407" s="13">
        <v>42181.34375</v>
      </c>
      <c r="B5407" s="75">
        <v>63.95</v>
      </c>
      <c r="C5407" s="75">
        <v>72.2</v>
      </c>
      <c r="D5407" s="75">
        <v>80.8333333333333</v>
      </c>
      <c r="E5407" s="75">
        <v>84.1</v>
      </c>
    </row>
    <row r="5408" ht="15.75" customHeight="1">
      <c r="A5408" s="13">
        <v>42181.354166666664</v>
      </c>
      <c r="B5408" s="75">
        <v>64.7</v>
      </c>
      <c r="C5408" s="75">
        <v>73.7</v>
      </c>
      <c r="D5408" s="75">
        <v>82.0833333333333</v>
      </c>
      <c r="E5408" s="75">
        <v>84.85</v>
      </c>
    </row>
    <row r="5409" ht="15.75" customHeight="1">
      <c r="A5409" s="13">
        <v>42181.364583333336</v>
      </c>
      <c r="B5409" s="75">
        <v>65.45</v>
      </c>
      <c r="C5409" s="75">
        <v>75.2</v>
      </c>
      <c r="D5409" s="75">
        <v>83.3333333333333</v>
      </c>
      <c r="E5409" s="75">
        <v>85.6</v>
      </c>
    </row>
    <row r="5410" ht="15.75" customHeight="1">
      <c r="A5410" s="13">
        <v>42181.375</v>
      </c>
      <c r="B5410" s="75">
        <v>66.2</v>
      </c>
      <c r="C5410" s="75">
        <v>76.1166666666667</v>
      </c>
      <c r="D5410" s="75">
        <v>84.5833333333333</v>
      </c>
      <c r="E5410" s="75">
        <v>86.1166666666667</v>
      </c>
    </row>
    <row r="5411" ht="15.75" customHeight="1">
      <c r="A5411" s="13">
        <v>42181.385416666664</v>
      </c>
      <c r="B5411" s="75">
        <v>66.95</v>
      </c>
      <c r="C5411" s="75">
        <v>76.3666666666667</v>
      </c>
      <c r="D5411" s="75">
        <v>85.8333333333333</v>
      </c>
      <c r="E5411" s="75">
        <v>86.3666666666667</v>
      </c>
    </row>
    <row r="5412" ht="15.75" customHeight="1">
      <c r="A5412" s="13">
        <v>42181.395833333336</v>
      </c>
      <c r="B5412" s="75">
        <v>67.7</v>
      </c>
      <c r="C5412" s="75">
        <v>76.6166666666667</v>
      </c>
      <c r="D5412" s="75">
        <v>87.0833333333333</v>
      </c>
      <c r="E5412" s="75">
        <v>86.6166666666667</v>
      </c>
    </row>
    <row r="5413" ht="15.75" customHeight="1">
      <c r="A5413" s="13">
        <v>42181.40625</v>
      </c>
      <c r="B5413" s="75">
        <v>68.45</v>
      </c>
      <c r="C5413" s="75">
        <v>76.8666666666667</v>
      </c>
      <c r="D5413" s="75">
        <v>88.3333333333333</v>
      </c>
      <c r="E5413" s="75">
        <v>86.8666666666667</v>
      </c>
    </row>
    <row r="5414" ht="15.75" customHeight="1">
      <c r="A5414" s="13">
        <v>42181.416666666664</v>
      </c>
      <c r="B5414" s="75">
        <v>69.2</v>
      </c>
      <c r="C5414" s="75">
        <v>77.2333333333333</v>
      </c>
      <c r="D5414" s="75">
        <v>89.2333333333333</v>
      </c>
      <c r="E5414" s="75">
        <v>87.35</v>
      </c>
    </row>
    <row r="5415" ht="15.75" customHeight="1">
      <c r="A5415" s="13">
        <v>42181.427083333336</v>
      </c>
      <c r="B5415" s="75">
        <v>69.95</v>
      </c>
      <c r="C5415" s="75">
        <v>77.7333333333333</v>
      </c>
      <c r="D5415" s="75">
        <v>89.7333333333333</v>
      </c>
      <c r="E5415" s="75">
        <v>88.1</v>
      </c>
    </row>
    <row r="5416" ht="15.75" customHeight="1">
      <c r="A5416" s="13">
        <v>42181.4375</v>
      </c>
      <c r="B5416" s="75">
        <v>70.7</v>
      </c>
      <c r="C5416" s="75">
        <v>78.2333333333333</v>
      </c>
      <c r="D5416" s="75">
        <v>90.2333333333333</v>
      </c>
      <c r="E5416" s="75">
        <v>88.85</v>
      </c>
    </row>
    <row r="5417" ht="15.75" customHeight="1">
      <c r="A5417" s="13">
        <v>42181.447916666664</v>
      </c>
      <c r="B5417" s="75">
        <v>71.45</v>
      </c>
      <c r="C5417" s="75">
        <v>78.7333333333333</v>
      </c>
      <c r="D5417" s="75">
        <v>90.7333333333333</v>
      </c>
      <c r="E5417" s="75">
        <v>89.6</v>
      </c>
    </row>
    <row r="5418" ht="15.75" customHeight="1">
      <c r="A5418" s="13">
        <v>42181.458333333336</v>
      </c>
      <c r="B5418" s="75">
        <v>72.0</v>
      </c>
      <c r="C5418" s="75">
        <v>79.2333333333333</v>
      </c>
      <c r="D5418" s="75">
        <v>91.1166666666667</v>
      </c>
      <c r="E5418" s="75">
        <v>90.7</v>
      </c>
    </row>
    <row r="5419" ht="15.75" customHeight="1">
      <c r="A5419" s="13">
        <v>42181.46875</v>
      </c>
      <c r="B5419" s="75">
        <v>72.0</v>
      </c>
      <c r="C5419" s="75">
        <v>79.7333333333333</v>
      </c>
      <c r="D5419" s="75">
        <v>91.3666666666667</v>
      </c>
      <c r="E5419" s="75">
        <v>92.2</v>
      </c>
    </row>
    <row r="5420" ht="15.75" customHeight="1">
      <c r="A5420" s="13">
        <v>42181.479166666664</v>
      </c>
      <c r="B5420" s="75">
        <v>71.9259259259259</v>
      </c>
      <c r="C5420" s="75">
        <v>80.2333333333333</v>
      </c>
      <c r="D5420" s="75">
        <v>91.6166666666667</v>
      </c>
      <c r="E5420" s="75">
        <v>93.7</v>
      </c>
    </row>
    <row r="5421" ht="15.75" customHeight="1">
      <c r="A5421" s="13">
        <v>42181.489583333336</v>
      </c>
      <c r="B5421" s="75">
        <v>70.8148148148148</v>
      </c>
      <c r="C5421" s="75">
        <v>80.7333333333333</v>
      </c>
      <c r="D5421" s="75">
        <v>91.8666666666667</v>
      </c>
      <c r="E5421" s="75">
        <v>95.2</v>
      </c>
    </row>
    <row r="5422" ht="15.75" customHeight="1">
      <c r="A5422" s="13">
        <v>42181.5</v>
      </c>
      <c r="B5422" s="75">
        <v>70.0666666666667</v>
      </c>
      <c r="C5422" s="75">
        <v>81.2333333333333</v>
      </c>
      <c r="D5422" s="75">
        <v>92.0</v>
      </c>
      <c r="E5422" s="75">
        <v>96.4666666666667</v>
      </c>
    </row>
    <row r="5423" ht="15.75" customHeight="1">
      <c r="A5423" s="13">
        <v>42181.510416666664</v>
      </c>
      <c r="B5423" s="75">
        <v>70.3166666666667</v>
      </c>
      <c r="C5423" s="75">
        <v>81.7333333333333</v>
      </c>
      <c r="D5423" s="75">
        <v>92.0</v>
      </c>
      <c r="E5423" s="75">
        <v>97.4666666666667</v>
      </c>
    </row>
    <row r="5424" ht="15.75" customHeight="1">
      <c r="A5424" s="13">
        <v>42181.520833333336</v>
      </c>
      <c r="B5424" s="75">
        <v>70.5666666666667</v>
      </c>
      <c r="C5424" s="75">
        <v>82.2333333333333</v>
      </c>
      <c r="D5424" s="75">
        <v>92.0</v>
      </c>
      <c r="E5424" s="75">
        <v>98.4666666666667</v>
      </c>
    </row>
    <row r="5425" ht="15.75" customHeight="1">
      <c r="A5425" s="13">
        <v>42181.53125</v>
      </c>
      <c r="B5425" s="75">
        <v>70.8166666666667</v>
      </c>
      <c r="C5425" s="75">
        <v>82.7333333333333</v>
      </c>
      <c r="D5425" s="75">
        <v>92.0</v>
      </c>
      <c r="E5425" s="75">
        <v>99.4666666666667</v>
      </c>
    </row>
    <row r="5426" ht="15.75" customHeight="1">
      <c r="A5426" s="13">
        <v>42181.541666666664</v>
      </c>
      <c r="B5426" s="75">
        <v>71.0</v>
      </c>
      <c r="C5426" s="75">
        <v>82.7666666666667</v>
      </c>
      <c r="D5426" s="75">
        <v>91.3333333333333</v>
      </c>
      <c r="E5426" s="75">
        <v>100.116666666667</v>
      </c>
    </row>
    <row r="5427" ht="15.75" customHeight="1">
      <c r="A5427" s="13">
        <v>42181.552083333336</v>
      </c>
      <c r="B5427" s="75">
        <v>71.0</v>
      </c>
      <c r="C5427" s="75">
        <v>82.2666666666667</v>
      </c>
      <c r="D5427" s="75">
        <v>89.5555555555556</v>
      </c>
      <c r="E5427" s="75">
        <v>100.366666666667</v>
      </c>
    </row>
    <row r="5428" ht="15.75" customHeight="1">
      <c r="A5428" s="13">
        <v>42181.5625</v>
      </c>
      <c r="B5428" s="75">
        <v>71.0</v>
      </c>
      <c r="C5428" s="75">
        <v>81.7666666666667</v>
      </c>
      <c r="D5428" s="75">
        <v>82.8888888888889</v>
      </c>
      <c r="E5428" s="75">
        <v>100.616666666667</v>
      </c>
    </row>
    <row r="5429" ht="15.75" customHeight="1">
      <c r="A5429" s="13">
        <v>42181.572916666664</v>
      </c>
      <c r="B5429" s="75">
        <v>71.0</v>
      </c>
      <c r="C5429" s="75">
        <v>81.2666666666667</v>
      </c>
      <c r="D5429" s="75">
        <v>78.0</v>
      </c>
      <c r="E5429" s="75">
        <v>100.866666666667</v>
      </c>
    </row>
    <row r="5430" ht="15.75" customHeight="1">
      <c r="A5430" s="13">
        <v>42181.583333333336</v>
      </c>
      <c r="B5430" s="75">
        <v>71.0</v>
      </c>
      <c r="C5430" s="75">
        <v>81.0</v>
      </c>
      <c r="D5430" s="75">
        <v>80.9333333333333</v>
      </c>
      <c r="E5430" s="75">
        <v>101.35</v>
      </c>
    </row>
    <row r="5431" ht="15.75" customHeight="1">
      <c r="A5431" s="13">
        <v>42181.59375</v>
      </c>
      <c r="B5431" s="75">
        <v>71.0</v>
      </c>
      <c r="C5431" s="75">
        <v>81.0</v>
      </c>
      <c r="D5431" s="75">
        <v>82.9333333333333</v>
      </c>
      <c r="E5431" s="75">
        <v>102.1</v>
      </c>
    </row>
    <row r="5432" ht="15.75" customHeight="1">
      <c r="A5432" s="13">
        <v>42181.604166666664</v>
      </c>
      <c r="B5432" s="75">
        <v>71.0</v>
      </c>
      <c r="C5432" s="75">
        <v>81.0</v>
      </c>
      <c r="D5432" s="75">
        <v>84.9333333333333</v>
      </c>
      <c r="E5432" s="75">
        <v>102.85</v>
      </c>
    </row>
    <row r="5433" ht="15.75" customHeight="1">
      <c r="A5433" s="13">
        <v>42181.614583333336</v>
      </c>
      <c r="B5433" s="75">
        <v>71.0</v>
      </c>
      <c r="C5433" s="75">
        <v>81.0</v>
      </c>
      <c r="D5433" s="75">
        <v>86.9333333333333</v>
      </c>
      <c r="E5433" s="75">
        <v>103.6</v>
      </c>
    </row>
    <row r="5434" ht="15.75" customHeight="1">
      <c r="A5434" s="13">
        <v>42181.625</v>
      </c>
      <c r="B5434" s="75">
        <v>70.8666666666667</v>
      </c>
      <c r="C5434" s="75">
        <v>80.7666666666667</v>
      </c>
      <c r="D5434" s="75">
        <v>88.0</v>
      </c>
      <c r="E5434" s="75">
        <v>104.116666666667</v>
      </c>
    </row>
    <row r="5435" ht="15.75" customHeight="1">
      <c r="A5435" s="13">
        <v>42181.635416666664</v>
      </c>
      <c r="B5435" s="75">
        <v>70.3666666666667</v>
      </c>
      <c r="C5435" s="75">
        <v>80.2666666666667</v>
      </c>
      <c r="D5435" s="75">
        <v>88.0</v>
      </c>
      <c r="E5435" s="75">
        <v>104.366666666667</v>
      </c>
    </row>
    <row r="5436" ht="15.75" customHeight="1">
      <c r="A5436" s="13">
        <v>42181.645833333336</v>
      </c>
      <c r="B5436" s="75">
        <v>69.8666666666667</v>
      </c>
      <c r="C5436" s="75">
        <v>79.7666666666667</v>
      </c>
      <c r="D5436" s="75">
        <v>82.1764705882353</v>
      </c>
      <c r="E5436" s="75">
        <v>104.616666666667</v>
      </c>
    </row>
    <row r="5437" ht="15.75" customHeight="1">
      <c r="A5437" s="13">
        <v>42181.65625</v>
      </c>
      <c r="B5437" s="75">
        <v>69.3666666666667</v>
      </c>
      <c r="C5437" s="75">
        <v>79.2666666666667</v>
      </c>
      <c r="D5437" s="75">
        <v>74.2352941176471</v>
      </c>
      <c r="E5437" s="75">
        <v>104.866666666667</v>
      </c>
    </row>
    <row r="5438" ht="15.75" customHeight="1">
      <c r="A5438" s="13">
        <v>42181.666666666664</v>
      </c>
      <c r="B5438" s="75">
        <v>68.9333333333333</v>
      </c>
      <c r="C5438" s="75">
        <v>78.7666666666667</v>
      </c>
      <c r="D5438" s="75">
        <v>67.7777777777778</v>
      </c>
      <c r="E5438" s="75">
        <v>105.0</v>
      </c>
    </row>
    <row r="5439" ht="15.75" customHeight="1">
      <c r="A5439" s="13">
        <v>42181.677083333336</v>
      </c>
      <c r="B5439" s="75">
        <v>68.6833333333333</v>
      </c>
      <c r="C5439" s="75">
        <v>78.2666666666667</v>
      </c>
      <c r="D5439" s="75">
        <v>68.0</v>
      </c>
      <c r="E5439" s="75">
        <v>105.0</v>
      </c>
    </row>
    <row r="5440" ht="15.75" customHeight="1">
      <c r="A5440" s="13">
        <v>42181.6875</v>
      </c>
      <c r="B5440" s="75">
        <v>68.4333333333333</v>
      </c>
      <c r="C5440" s="75">
        <v>77.7666666666667</v>
      </c>
      <c r="D5440" s="75">
        <v>68.8</v>
      </c>
      <c r="E5440" s="75">
        <v>105.0</v>
      </c>
    </row>
    <row r="5441" ht="15.75" customHeight="1">
      <c r="A5441" s="13">
        <v>42181.697916666664</v>
      </c>
      <c r="B5441" s="75">
        <v>68.1833333333333</v>
      </c>
      <c r="C5441" s="75">
        <v>77.2666666666667</v>
      </c>
      <c r="D5441" s="75">
        <v>70.0</v>
      </c>
      <c r="E5441" s="75">
        <v>105.0</v>
      </c>
    </row>
    <row r="5442" ht="15.75" customHeight="1">
      <c r="A5442" s="13">
        <v>42181.708333333336</v>
      </c>
      <c r="B5442" s="75">
        <v>67.8</v>
      </c>
      <c r="C5442" s="75">
        <v>76.8833333333333</v>
      </c>
      <c r="D5442" s="75">
        <v>69.0</v>
      </c>
      <c r="E5442" s="75">
        <v>104.883333333333</v>
      </c>
    </row>
    <row r="5443" ht="15.75" customHeight="1">
      <c r="A5443" s="13">
        <v>42181.71875</v>
      </c>
      <c r="B5443" s="75">
        <v>67.05</v>
      </c>
      <c r="C5443" s="75">
        <v>76.6333333333333</v>
      </c>
      <c r="D5443" s="75">
        <v>69.48</v>
      </c>
      <c r="E5443" s="75">
        <v>104.633333333333</v>
      </c>
    </row>
    <row r="5444" ht="15.75" customHeight="1">
      <c r="A5444" s="13">
        <v>42181.729166666664</v>
      </c>
      <c r="B5444" s="75">
        <v>66.3</v>
      </c>
      <c r="C5444" s="75">
        <v>76.3833333333333</v>
      </c>
      <c r="D5444" s="75">
        <v>70.08</v>
      </c>
      <c r="E5444" s="75">
        <v>104.383333333333</v>
      </c>
    </row>
    <row r="5445" ht="15.75" customHeight="1">
      <c r="A5445" s="13">
        <v>42181.739583333336</v>
      </c>
      <c r="B5445" s="75">
        <v>65.55</v>
      </c>
      <c r="C5445" s="75">
        <v>76.1333333333333</v>
      </c>
      <c r="D5445" s="75">
        <v>70.68</v>
      </c>
      <c r="E5445" s="75">
        <v>104.133333333333</v>
      </c>
    </row>
    <row r="5446" ht="15.75" customHeight="1">
      <c r="A5446" s="13">
        <v>42181.75</v>
      </c>
      <c r="B5446" s="75">
        <v>64.8666666666667</v>
      </c>
      <c r="C5446" s="75">
        <v>75.4166666666667</v>
      </c>
      <c r="D5446" s="75">
        <v>71.1272727272727</v>
      </c>
      <c r="E5446" s="75">
        <v>103.766666666667</v>
      </c>
    </row>
    <row r="5447" ht="15.75" customHeight="1">
      <c r="A5447" s="13">
        <v>42181.760416666664</v>
      </c>
      <c r="B5447" s="75">
        <v>64.3666666666667</v>
      </c>
      <c r="C5447" s="75">
        <v>74.1666666666667</v>
      </c>
      <c r="D5447" s="75">
        <v>71.4</v>
      </c>
      <c r="E5447" s="75">
        <v>103.266666666667</v>
      </c>
    </row>
    <row r="5448" ht="15.75" customHeight="1">
      <c r="A5448" s="13">
        <v>42181.770833333336</v>
      </c>
      <c r="B5448" s="75">
        <v>63.8666666666667</v>
      </c>
      <c r="C5448" s="75">
        <v>72.9166666666667</v>
      </c>
      <c r="D5448" s="75">
        <v>71.6727272727273</v>
      </c>
      <c r="E5448" s="75">
        <v>102.766666666667</v>
      </c>
    </row>
    <row r="5449" ht="15.75" customHeight="1">
      <c r="A5449" s="13">
        <v>42181.78125</v>
      </c>
      <c r="B5449" s="75">
        <v>63.3666666666667</v>
      </c>
      <c r="C5449" s="75">
        <v>71.6666666666667</v>
      </c>
      <c r="D5449" s="75">
        <v>71.9454545454546</v>
      </c>
      <c r="E5449" s="75">
        <v>102.266666666667</v>
      </c>
    </row>
    <row r="5450" ht="15.75" customHeight="1">
      <c r="A5450" s="13">
        <v>42181.791666666664</v>
      </c>
      <c r="B5450" s="75">
        <v>62.8666666666667</v>
      </c>
      <c r="C5450" s="75">
        <v>70.4166666666667</v>
      </c>
      <c r="D5450" s="75">
        <v>70.2631578947368</v>
      </c>
      <c r="E5450" s="75">
        <v>101.533333333333</v>
      </c>
    </row>
    <row r="5451" ht="15.75" customHeight="1">
      <c r="A5451" s="13">
        <v>42181.802083333336</v>
      </c>
      <c r="B5451" s="75">
        <v>62.3666666666667</v>
      </c>
      <c r="C5451" s="75">
        <v>69.1666666666667</v>
      </c>
      <c r="D5451" s="75">
        <v>69.0</v>
      </c>
      <c r="E5451" s="75">
        <v>100.533333333333</v>
      </c>
    </row>
    <row r="5452" ht="15.75" customHeight="1">
      <c r="A5452" s="13">
        <v>42181.8125</v>
      </c>
      <c r="B5452" s="75">
        <v>61.8666666666667</v>
      </c>
      <c r="C5452" s="75">
        <v>67.9166666666667</v>
      </c>
      <c r="D5452" s="75">
        <v>69.0</v>
      </c>
      <c r="E5452" s="75">
        <v>99.5333333333333</v>
      </c>
    </row>
    <row r="5453" ht="15.75" customHeight="1">
      <c r="A5453" s="13">
        <v>42181.822916666664</v>
      </c>
      <c r="B5453" s="75">
        <v>61.3666666666667</v>
      </c>
      <c r="C5453" s="75">
        <v>66.6666666666667</v>
      </c>
      <c r="D5453" s="75">
        <v>69.0</v>
      </c>
      <c r="E5453" s="75">
        <v>98.5333333333333</v>
      </c>
    </row>
    <row r="5454" ht="15.75" customHeight="1">
      <c r="A5454" s="13">
        <v>42181.833333333336</v>
      </c>
      <c r="B5454" s="75">
        <v>61.0</v>
      </c>
      <c r="C5454" s="75">
        <v>65.8833333333333</v>
      </c>
      <c r="D5454" s="75">
        <v>69.2333333333333</v>
      </c>
      <c r="E5454" s="75">
        <v>97.3</v>
      </c>
    </row>
    <row r="5455" ht="15.75" customHeight="1">
      <c r="A5455" s="13">
        <v>42181.84375</v>
      </c>
      <c r="B5455" s="75">
        <v>61.0</v>
      </c>
      <c r="C5455" s="75">
        <v>65.6333333333333</v>
      </c>
      <c r="D5455" s="75">
        <v>69.7333333333333</v>
      </c>
      <c r="E5455" s="75">
        <v>95.8</v>
      </c>
    </row>
    <row r="5456" ht="15.75" customHeight="1">
      <c r="A5456" s="13">
        <v>42181.854166666664</v>
      </c>
      <c r="B5456" s="75">
        <v>61.0</v>
      </c>
      <c r="C5456" s="75">
        <v>65.3833333333333</v>
      </c>
      <c r="D5456" s="75">
        <v>70.2333333333333</v>
      </c>
      <c r="E5456" s="75">
        <v>94.3</v>
      </c>
    </row>
    <row r="5457" ht="15.75" customHeight="1">
      <c r="A5457" s="13">
        <v>42181.864583333336</v>
      </c>
      <c r="B5457" s="75">
        <v>61.0</v>
      </c>
      <c r="C5457" s="75">
        <v>65.1333333333333</v>
      </c>
      <c r="D5457" s="75">
        <v>70.7333333333333</v>
      </c>
      <c r="E5457" s="75">
        <v>92.8</v>
      </c>
    </row>
    <row r="5458" ht="15.75" customHeight="1">
      <c r="A5458" s="13">
        <v>42181.875</v>
      </c>
      <c r="B5458" s="75">
        <v>61.0</v>
      </c>
      <c r="C5458" s="75">
        <v>64.7666666666667</v>
      </c>
      <c r="D5458" s="75">
        <v>70.65</v>
      </c>
      <c r="E5458" s="75">
        <v>91.4166666666667</v>
      </c>
    </row>
    <row r="5459" ht="15.75" customHeight="1">
      <c r="A5459" s="13">
        <v>42181.885416666664</v>
      </c>
      <c r="B5459" s="75">
        <v>60.8723404255319</v>
      </c>
      <c r="C5459" s="75">
        <v>64.2666666666667</v>
      </c>
      <c r="D5459" s="75">
        <v>69.9</v>
      </c>
      <c r="E5459" s="75">
        <v>90.1666666666667</v>
      </c>
    </row>
    <row r="5460" ht="15.75" customHeight="1">
      <c r="A5460" s="13">
        <v>42181.895833333336</v>
      </c>
      <c r="B5460" s="75">
        <v>60.5531914893617</v>
      </c>
      <c r="C5460" s="75">
        <v>63.7666666666667</v>
      </c>
      <c r="D5460" s="75">
        <v>69.15</v>
      </c>
      <c r="E5460" s="75">
        <v>88.9166666666667</v>
      </c>
    </row>
    <row r="5461" ht="15.75" customHeight="1">
      <c r="A5461" s="13">
        <v>42181.90625</v>
      </c>
      <c r="B5461" s="75">
        <v>60.2340425531915</v>
      </c>
      <c r="C5461" s="75">
        <v>63.2666666666667</v>
      </c>
      <c r="D5461" s="75">
        <v>68.4</v>
      </c>
      <c r="E5461" s="75">
        <v>87.6666666666667</v>
      </c>
    </row>
    <row r="5462" ht="15.75" customHeight="1">
      <c r="A5462" s="13">
        <v>42181.916666666664</v>
      </c>
      <c r="B5462" s="75">
        <v>60.0</v>
      </c>
      <c r="C5462" s="75">
        <v>62.7666666666667</v>
      </c>
      <c r="D5462" s="75">
        <v>67.8833333333333</v>
      </c>
      <c r="E5462" s="75">
        <v>86.7666666666667</v>
      </c>
    </row>
    <row r="5463" ht="15.75" customHeight="1">
      <c r="A5463" s="13">
        <v>42181.927083333336</v>
      </c>
      <c r="B5463" s="75">
        <v>60.0</v>
      </c>
      <c r="C5463" s="75">
        <v>62.2666666666667</v>
      </c>
      <c r="D5463" s="75">
        <v>67.6333333333333</v>
      </c>
      <c r="E5463" s="75">
        <v>86.2666666666667</v>
      </c>
    </row>
    <row r="5464" ht="15.75" customHeight="1">
      <c r="A5464" s="13">
        <v>42181.9375</v>
      </c>
      <c r="B5464" s="75">
        <v>60.0</v>
      </c>
      <c r="C5464" s="75">
        <v>61.7666666666667</v>
      </c>
      <c r="D5464" s="75">
        <v>67.3833333333333</v>
      </c>
      <c r="E5464" s="75">
        <v>85.7666666666667</v>
      </c>
    </row>
    <row r="5465" ht="15.75" customHeight="1">
      <c r="A5465" s="13">
        <v>42181.947916666664</v>
      </c>
      <c r="B5465" s="75">
        <v>60.0</v>
      </c>
      <c r="C5465" s="75">
        <v>61.2666666666667</v>
      </c>
      <c r="D5465" s="75">
        <v>67.1333333333333</v>
      </c>
      <c r="E5465" s="75">
        <v>85.2666666666667</v>
      </c>
    </row>
    <row r="5466" ht="15.75" customHeight="1">
      <c r="A5466" s="13">
        <v>42181.958333333336</v>
      </c>
      <c r="B5466" s="75">
        <v>59.9333333333333</v>
      </c>
      <c r="C5466" s="75">
        <v>61.1166666666667</v>
      </c>
      <c r="D5466" s="75">
        <v>66.7666666666667</v>
      </c>
      <c r="E5466" s="75">
        <v>84.65</v>
      </c>
    </row>
    <row r="5467" ht="15.75" customHeight="1">
      <c r="A5467" s="13">
        <v>42181.96875</v>
      </c>
      <c r="B5467" s="75">
        <v>59.6833333333333</v>
      </c>
      <c r="C5467" s="75">
        <v>61.3666666666667</v>
      </c>
      <c r="D5467" s="75">
        <v>66.2666666666667</v>
      </c>
      <c r="E5467" s="75">
        <v>83.9</v>
      </c>
    </row>
    <row r="5468" ht="15.75" customHeight="1">
      <c r="A5468" s="13">
        <v>42181.979166666664</v>
      </c>
      <c r="B5468" s="75">
        <v>59.4333333333333</v>
      </c>
      <c r="C5468" s="75">
        <v>61.6166666666667</v>
      </c>
      <c r="D5468" s="75">
        <v>65.7666666666667</v>
      </c>
      <c r="E5468" s="75">
        <v>83.15</v>
      </c>
    </row>
    <row r="5469" ht="15.75" customHeight="1">
      <c r="A5469" s="13">
        <v>42181.989583333336</v>
      </c>
      <c r="B5469" s="75">
        <v>59.1833333333333</v>
      </c>
      <c r="C5469" s="75">
        <v>61.8666666666667</v>
      </c>
      <c r="D5469" s="75">
        <v>65.2666666666667</v>
      </c>
      <c r="E5469" s="75">
        <v>82.4</v>
      </c>
    </row>
    <row r="5470" ht="15.75" customHeight="1">
      <c r="A5470" s="13">
        <v>42182.0</v>
      </c>
      <c r="B5470" s="75">
        <v>59.0</v>
      </c>
      <c r="C5470" s="75">
        <v>61.8833333333333</v>
      </c>
      <c r="D5470" s="75">
        <v>64.8833333333333</v>
      </c>
      <c r="E5470" s="75">
        <v>81.8833333333333</v>
      </c>
    </row>
    <row r="5471" ht="15.75" customHeight="1">
      <c r="A5471" s="13">
        <v>42182.010416666664</v>
      </c>
      <c r="B5471" s="75">
        <v>59.0</v>
      </c>
      <c r="C5471" s="75">
        <v>61.6333333333333</v>
      </c>
      <c r="D5471" s="75">
        <v>64.6333333333333</v>
      </c>
      <c r="E5471" s="75">
        <v>81.6333333333333</v>
      </c>
    </row>
    <row r="5472" ht="15.75" customHeight="1">
      <c r="A5472" s="13">
        <v>42182.020833333336</v>
      </c>
      <c r="B5472" s="75">
        <v>59.0</v>
      </c>
      <c r="C5472" s="75">
        <v>61.3833333333333</v>
      </c>
      <c r="D5472" s="75">
        <v>64.3833333333333</v>
      </c>
      <c r="E5472" s="75">
        <v>81.3833333333333</v>
      </c>
    </row>
    <row r="5473" ht="15.75" customHeight="1">
      <c r="A5473" s="13">
        <v>42182.03125</v>
      </c>
      <c r="B5473" s="75">
        <v>59.0</v>
      </c>
      <c r="C5473" s="75">
        <v>61.1333333333333</v>
      </c>
      <c r="D5473" s="75">
        <v>64.1333333333333</v>
      </c>
      <c r="E5473" s="75">
        <v>81.1333333333333</v>
      </c>
    </row>
    <row r="5474" ht="15.75" customHeight="1">
      <c r="A5474" s="13">
        <v>42182.041666666664</v>
      </c>
      <c r="B5474" s="75">
        <v>58.8545454545455</v>
      </c>
      <c r="C5474" s="75">
        <v>60.8833333333333</v>
      </c>
      <c r="D5474" s="75">
        <v>64.1166666666667</v>
      </c>
      <c r="E5474" s="75">
        <v>80.7666666666667</v>
      </c>
    </row>
    <row r="5475" ht="15.75" customHeight="1">
      <c r="A5475" s="13">
        <v>42182.052083333336</v>
      </c>
      <c r="B5475" s="75">
        <v>58.3090909090909</v>
      </c>
      <c r="C5475" s="75">
        <v>60.6333333333333</v>
      </c>
      <c r="D5475" s="75">
        <v>64.3666666666667</v>
      </c>
      <c r="E5475" s="75">
        <v>80.2666666666667</v>
      </c>
    </row>
    <row r="5476" ht="15.75" customHeight="1">
      <c r="A5476" s="13">
        <v>42182.0625</v>
      </c>
      <c r="B5476" s="75">
        <v>57.7636363636364</v>
      </c>
      <c r="C5476" s="75">
        <v>60.3833333333333</v>
      </c>
      <c r="D5476" s="75">
        <v>64.6166666666667</v>
      </c>
      <c r="E5476" s="75">
        <v>79.7666666666667</v>
      </c>
    </row>
    <row r="5477" ht="15.75" customHeight="1">
      <c r="A5477" s="13">
        <v>42182.072916666664</v>
      </c>
      <c r="B5477" s="75">
        <v>57.2181818181818</v>
      </c>
      <c r="C5477" s="75">
        <v>60.1333333333333</v>
      </c>
      <c r="D5477" s="75">
        <v>64.8666666666667</v>
      </c>
      <c r="E5477" s="75">
        <v>79.2666666666667</v>
      </c>
    </row>
    <row r="5478" ht="15.75" customHeight="1">
      <c r="A5478" s="13">
        <v>42182.083333333336</v>
      </c>
      <c r="B5478" s="75">
        <v>58.0666666666667</v>
      </c>
      <c r="C5478" s="75">
        <v>59.7666666666667</v>
      </c>
      <c r="D5478" s="75">
        <v>64.8833333333333</v>
      </c>
      <c r="E5478" s="75">
        <v>78.8833333333333</v>
      </c>
    </row>
    <row r="5479" ht="15.75" customHeight="1">
      <c r="A5479" s="13">
        <v>42182.09375</v>
      </c>
      <c r="B5479" s="75">
        <v>58.3166666666667</v>
      </c>
      <c r="C5479" s="75">
        <v>59.2666666666667</v>
      </c>
      <c r="D5479" s="75">
        <v>64.6333333333333</v>
      </c>
      <c r="E5479" s="75">
        <v>78.6333333333333</v>
      </c>
    </row>
    <row r="5480" ht="15.75" customHeight="1">
      <c r="A5480" s="13">
        <v>42182.104166666664</v>
      </c>
      <c r="B5480" s="75">
        <v>58.5666666666667</v>
      </c>
      <c r="C5480" s="75">
        <v>58.7666666666667</v>
      </c>
      <c r="D5480" s="75">
        <v>64.3833333333333</v>
      </c>
      <c r="E5480" s="75">
        <v>78.3833333333333</v>
      </c>
    </row>
    <row r="5481" ht="15.75" customHeight="1">
      <c r="A5481" s="13">
        <v>42182.114583333336</v>
      </c>
      <c r="B5481" s="75">
        <v>58.8166666666667</v>
      </c>
      <c r="C5481" s="75">
        <v>58.2666666666667</v>
      </c>
      <c r="D5481" s="75">
        <v>64.1333333333333</v>
      </c>
      <c r="E5481" s="75">
        <v>78.1333333333333</v>
      </c>
    </row>
    <row r="5482" ht="15.75" customHeight="1">
      <c r="A5482" s="13">
        <v>42182.125</v>
      </c>
      <c r="B5482" s="75">
        <v>59.0</v>
      </c>
      <c r="C5482" s="75">
        <v>57.8833333333333</v>
      </c>
      <c r="D5482" s="75">
        <v>64.0</v>
      </c>
      <c r="E5482" s="75">
        <v>77.5333333333333</v>
      </c>
    </row>
    <row r="5483" ht="15.75" customHeight="1">
      <c r="A5483" s="13">
        <v>42182.135416666664</v>
      </c>
      <c r="B5483" s="75">
        <v>59.0</v>
      </c>
      <c r="C5483" s="75">
        <v>57.6333333333333</v>
      </c>
      <c r="D5483" s="75">
        <v>64.0</v>
      </c>
      <c r="E5483" s="75">
        <v>76.5333333333333</v>
      </c>
    </row>
    <row r="5484" ht="15.75" customHeight="1">
      <c r="A5484" s="13">
        <v>42182.145833333336</v>
      </c>
      <c r="B5484" s="75">
        <v>59.0</v>
      </c>
      <c r="C5484" s="75">
        <v>57.3833333333333</v>
      </c>
      <c r="D5484" s="75">
        <v>64.0</v>
      </c>
      <c r="E5484" s="75">
        <v>75.5333333333333</v>
      </c>
    </row>
    <row r="5485" ht="15.75" customHeight="1">
      <c r="A5485" s="13">
        <v>42182.15625</v>
      </c>
      <c r="B5485" s="75">
        <v>59.0</v>
      </c>
      <c r="C5485" s="75">
        <v>57.1333333333333</v>
      </c>
      <c r="D5485" s="75">
        <v>64.0</v>
      </c>
      <c r="E5485" s="75">
        <v>74.5333333333333</v>
      </c>
    </row>
    <row r="5486" ht="15.75" customHeight="1">
      <c r="A5486" s="13">
        <v>42182.166666666664</v>
      </c>
      <c r="B5486" s="75">
        <v>59.0</v>
      </c>
      <c r="C5486" s="75">
        <v>57.1166666666667</v>
      </c>
      <c r="D5486" s="75">
        <v>63.8833333333333</v>
      </c>
      <c r="E5486" s="75">
        <v>73.7666666666667</v>
      </c>
    </row>
    <row r="5487" ht="15.75" customHeight="1">
      <c r="A5487" s="13">
        <v>42182.177083333336</v>
      </c>
      <c r="B5487" s="75">
        <v>59.0</v>
      </c>
      <c r="C5487" s="75">
        <v>57.3666666666667</v>
      </c>
      <c r="D5487" s="75">
        <v>63.6333333333333</v>
      </c>
      <c r="E5487" s="75">
        <v>73.2666666666667</v>
      </c>
    </row>
    <row r="5488" ht="15.75" customHeight="1">
      <c r="A5488" s="13">
        <v>42182.1875</v>
      </c>
      <c r="B5488" s="75">
        <v>59.0</v>
      </c>
      <c r="C5488" s="75">
        <v>57.6166666666667</v>
      </c>
      <c r="D5488" s="75">
        <v>63.3833333333333</v>
      </c>
      <c r="E5488" s="75">
        <v>72.7666666666667</v>
      </c>
    </row>
    <row r="5489" ht="15.75" customHeight="1">
      <c r="A5489" s="13">
        <v>42182.197916666664</v>
      </c>
      <c r="B5489" s="75">
        <v>59.0</v>
      </c>
      <c r="C5489" s="75">
        <v>57.8666666666667</v>
      </c>
      <c r="D5489" s="75">
        <v>63.1333333333333</v>
      </c>
      <c r="E5489" s="75">
        <v>72.2666666666667</v>
      </c>
    </row>
    <row r="5490" ht="15.75" customHeight="1">
      <c r="A5490" s="13">
        <v>42182.208333333336</v>
      </c>
      <c r="B5490" s="75">
        <v>59.0</v>
      </c>
      <c r="C5490" s="75">
        <v>58.0</v>
      </c>
      <c r="D5490" s="75">
        <v>63.0</v>
      </c>
      <c r="E5490" s="75">
        <v>72.0</v>
      </c>
    </row>
    <row r="5491" ht="15.75" customHeight="1">
      <c r="A5491" s="13">
        <v>42182.21875</v>
      </c>
      <c r="B5491" s="75">
        <v>59.0</v>
      </c>
      <c r="C5491" s="75">
        <v>58.0</v>
      </c>
      <c r="D5491" s="75">
        <v>63.0</v>
      </c>
      <c r="E5491" s="75">
        <v>72.0</v>
      </c>
    </row>
    <row r="5492" ht="15.75" customHeight="1">
      <c r="A5492" s="13">
        <v>42182.229166666664</v>
      </c>
      <c r="B5492" s="75">
        <v>59.0</v>
      </c>
      <c r="C5492" s="75">
        <v>58.0</v>
      </c>
      <c r="D5492" s="75">
        <v>63.0</v>
      </c>
      <c r="E5492" s="75">
        <v>72.0</v>
      </c>
    </row>
    <row r="5493" ht="15.75" customHeight="1">
      <c r="A5493" s="13">
        <v>42182.239583333336</v>
      </c>
      <c r="B5493" s="75">
        <v>59.0</v>
      </c>
      <c r="C5493" s="75">
        <v>58.0</v>
      </c>
      <c r="D5493" s="75">
        <v>63.0</v>
      </c>
      <c r="E5493" s="75">
        <v>72.0</v>
      </c>
    </row>
    <row r="5494" ht="15.75" customHeight="1">
      <c r="A5494" s="13">
        <v>42182.25</v>
      </c>
      <c r="B5494" s="75">
        <v>59.1333333333333</v>
      </c>
      <c r="C5494" s="75">
        <v>58.2333333333333</v>
      </c>
      <c r="D5494" s="75">
        <v>63.35</v>
      </c>
      <c r="E5494" s="75">
        <v>72.4666666666667</v>
      </c>
    </row>
    <row r="5495" ht="15.75" customHeight="1">
      <c r="A5495" s="13">
        <v>42182.260416666664</v>
      </c>
      <c r="B5495" s="75">
        <v>59.6333333333333</v>
      </c>
      <c r="C5495" s="75">
        <v>58.7333333333333</v>
      </c>
      <c r="D5495" s="75">
        <v>64.1</v>
      </c>
      <c r="E5495" s="75">
        <v>73.4666666666667</v>
      </c>
    </row>
    <row r="5496" ht="15.75" customHeight="1">
      <c r="A5496" s="13">
        <v>42182.270833333336</v>
      </c>
      <c r="B5496" s="75">
        <v>60.1333333333333</v>
      </c>
      <c r="C5496" s="75">
        <v>59.2333333333333</v>
      </c>
      <c r="D5496" s="75">
        <v>64.85</v>
      </c>
      <c r="E5496" s="75">
        <v>74.4666666666667</v>
      </c>
    </row>
    <row r="5497" ht="15.75" customHeight="1">
      <c r="A5497" s="13">
        <v>42182.28125</v>
      </c>
      <c r="B5497" s="75">
        <v>60.6333333333333</v>
      </c>
      <c r="C5497" s="75">
        <v>59.7333333333333</v>
      </c>
      <c r="D5497" s="75">
        <v>65.6</v>
      </c>
      <c r="E5497" s="75">
        <v>75.4666666666667</v>
      </c>
    </row>
    <row r="5498" ht="15.75" customHeight="1">
      <c r="A5498" s="13">
        <v>42182.291666666664</v>
      </c>
      <c r="B5498" s="75">
        <v>61.0666666666667</v>
      </c>
      <c r="C5498" s="75">
        <v>60.35</v>
      </c>
      <c r="D5498" s="75">
        <v>66.5833333333333</v>
      </c>
      <c r="E5498" s="75">
        <v>76.35</v>
      </c>
    </row>
    <row r="5499" ht="15.75" customHeight="1">
      <c r="A5499" s="13">
        <v>42182.302083333336</v>
      </c>
      <c r="B5499" s="75">
        <v>61.3166666666667</v>
      </c>
      <c r="C5499" s="75">
        <v>61.1</v>
      </c>
      <c r="D5499" s="75">
        <v>67.8333333333333</v>
      </c>
      <c r="E5499" s="75">
        <v>77.1</v>
      </c>
    </row>
    <row r="5500" ht="15.75" customHeight="1">
      <c r="A5500" s="13">
        <v>42182.3125</v>
      </c>
      <c r="B5500" s="75">
        <v>61.5666666666667</v>
      </c>
      <c r="C5500" s="75">
        <v>61.85</v>
      </c>
      <c r="D5500" s="75">
        <v>69.0833333333333</v>
      </c>
      <c r="E5500" s="75">
        <v>77.85</v>
      </c>
    </row>
    <row r="5501" ht="15.75" customHeight="1">
      <c r="A5501" s="13">
        <v>42182.322916666664</v>
      </c>
      <c r="B5501" s="75">
        <v>61.8166666666667</v>
      </c>
      <c r="C5501" s="75">
        <v>62.6</v>
      </c>
      <c r="D5501" s="75">
        <v>70.3333333333333</v>
      </c>
      <c r="E5501" s="75">
        <v>78.6</v>
      </c>
    </row>
    <row r="5502" ht="15.75" customHeight="1">
      <c r="A5502" s="13">
        <v>42182.333333333336</v>
      </c>
      <c r="B5502" s="75">
        <v>62.2</v>
      </c>
      <c r="C5502" s="75">
        <v>63.5833333333333</v>
      </c>
      <c r="D5502" s="75">
        <v>71.2333333333333</v>
      </c>
      <c r="E5502" s="75">
        <v>79.4666666666667</v>
      </c>
    </row>
    <row r="5503" ht="15.75" customHeight="1">
      <c r="A5503" s="13">
        <v>42182.34375</v>
      </c>
      <c r="B5503" s="75">
        <v>62.95</v>
      </c>
      <c r="C5503" s="75">
        <v>64.8333333333333</v>
      </c>
      <c r="D5503" s="75">
        <v>71.7333333333333</v>
      </c>
      <c r="E5503" s="75">
        <v>80.4666666666667</v>
      </c>
    </row>
    <row r="5504" ht="15.75" customHeight="1">
      <c r="A5504" s="13">
        <v>42182.354166666664</v>
      </c>
      <c r="B5504" s="75">
        <v>63.7</v>
      </c>
      <c r="C5504" s="75">
        <v>66.0833333333333</v>
      </c>
      <c r="D5504" s="75">
        <v>72.2333333333333</v>
      </c>
      <c r="E5504" s="75">
        <v>81.4666666666667</v>
      </c>
    </row>
    <row r="5505" ht="15.75" customHeight="1">
      <c r="A5505" s="13">
        <v>42182.364583333336</v>
      </c>
      <c r="B5505" s="75">
        <v>64.45</v>
      </c>
      <c r="C5505" s="75">
        <v>67.3333333333333</v>
      </c>
      <c r="D5505" s="75">
        <v>72.7333333333333</v>
      </c>
      <c r="E5505" s="75">
        <v>82.4666666666667</v>
      </c>
    </row>
    <row r="5506" ht="15.75" customHeight="1">
      <c r="A5506" s="13">
        <v>42182.375</v>
      </c>
      <c r="B5506" s="75">
        <v>65.1333333333333</v>
      </c>
      <c r="C5506" s="75">
        <v>68.5833333333333</v>
      </c>
      <c r="D5506" s="75">
        <v>73.35</v>
      </c>
      <c r="E5506" s="75">
        <v>83.5833333333333</v>
      </c>
    </row>
    <row r="5507" ht="15.75" customHeight="1">
      <c r="A5507" s="13">
        <v>42182.385416666664</v>
      </c>
      <c r="B5507" s="75">
        <v>65.6333333333333</v>
      </c>
      <c r="C5507" s="75">
        <v>69.8333333333333</v>
      </c>
      <c r="D5507" s="75">
        <v>74.1</v>
      </c>
      <c r="E5507" s="75">
        <v>84.8333333333333</v>
      </c>
    </row>
    <row r="5508" ht="15.75" customHeight="1">
      <c r="A5508" s="13">
        <v>42182.395833333336</v>
      </c>
      <c r="B5508" s="75">
        <v>66.1333333333333</v>
      </c>
      <c r="C5508" s="75">
        <v>71.0833333333333</v>
      </c>
      <c r="D5508" s="75">
        <v>74.85</v>
      </c>
      <c r="E5508" s="75">
        <v>86.0833333333333</v>
      </c>
    </row>
    <row r="5509" ht="15.75" customHeight="1">
      <c r="A5509" s="13">
        <v>42182.40625</v>
      </c>
      <c r="B5509" s="75">
        <v>66.6333333333333</v>
      </c>
      <c r="C5509" s="75">
        <v>72.3333333333333</v>
      </c>
      <c r="D5509" s="75">
        <v>75.6</v>
      </c>
      <c r="E5509" s="75">
        <v>87.3333333333333</v>
      </c>
    </row>
    <row r="5510" ht="15.75" customHeight="1">
      <c r="A5510" s="13">
        <v>42182.416666666664</v>
      </c>
      <c r="B5510" s="75">
        <v>67.0666666666667</v>
      </c>
      <c r="C5510" s="75">
        <v>73.7</v>
      </c>
      <c r="D5510" s="75">
        <v>76.35</v>
      </c>
      <c r="E5510" s="75">
        <v>88.5833333333333</v>
      </c>
    </row>
    <row r="5511" ht="15.75" customHeight="1">
      <c r="A5511" s="13">
        <v>42182.427083333336</v>
      </c>
      <c r="B5511" s="75">
        <v>67.3166666666667</v>
      </c>
      <c r="C5511" s="75">
        <v>75.2</v>
      </c>
      <c r="D5511" s="75">
        <v>77.1</v>
      </c>
      <c r="E5511" s="75">
        <v>89.8333333333333</v>
      </c>
    </row>
    <row r="5512" ht="15.75" customHeight="1">
      <c r="A5512" s="13">
        <v>42182.4375</v>
      </c>
      <c r="B5512" s="75">
        <v>67.5666666666667</v>
      </c>
      <c r="C5512" s="75">
        <v>76.7</v>
      </c>
      <c r="D5512" s="75">
        <v>77.85</v>
      </c>
      <c r="E5512" s="75">
        <v>91.0833333333333</v>
      </c>
    </row>
    <row r="5513" ht="15.75" customHeight="1">
      <c r="A5513" s="13">
        <v>42182.447916666664</v>
      </c>
      <c r="B5513" s="75">
        <v>67.8166666666667</v>
      </c>
      <c r="C5513" s="75">
        <v>78.2</v>
      </c>
      <c r="D5513" s="75">
        <v>78.6</v>
      </c>
      <c r="E5513" s="75">
        <v>92.3333333333333</v>
      </c>
    </row>
    <row r="5514" ht="15.75" customHeight="1">
      <c r="A5514" s="13">
        <v>42182.458333333336</v>
      </c>
      <c r="B5514" s="75">
        <v>68.2</v>
      </c>
      <c r="C5514" s="75">
        <v>78.8833333333333</v>
      </c>
      <c r="D5514" s="75">
        <v>79.2333333333333</v>
      </c>
      <c r="E5514" s="75">
        <v>93.35</v>
      </c>
    </row>
    <row r="5515" ht="15.75" customHeight="1">
      <c r="A5515" s="13">
        <v>42182.46875</v>
      </c>
      <c r="B5515" s="75">
        <v>68.95</v>
      </c>
      <c r="C5515" s="75">
        <v>78.6333333333333</v>
      </c>
      <c r="D5515" s="75">
        <v>79.7333333333333</v>
      </c>
      <c r="E5515" s="75">
        <v>94.1</v>
      </c>
    </row>
    <row r="5516" ht="15.75" customHeight="1">
      <c r="A5516" s="13">
        <v>42182.479166666664</v>
      </c>
      <c r="B5516" s="75">
        <v>69.7</v>
      </c>
      <c r="C5516" s="75">
        <v>78.3833333333333</v>
      </c>
      <c r="D5516" s="75">
        <v>80.2333333333333</v>
      </c>
      <c r="E5516" s="75">
        <v>94.85</v>
      </c>
    </row>
    <row r="5517" ht="15.75" customHeight="1">
      <c r="A5517" s="13">
        <v>42182.489583333336</v>
      </c>
      <c r="B5517" s="75">
        <v>70.45</v>
      </c>
      <c r="C5517" s="75">
        <v>78.1333333333333</v>
      </c>
      <c r="D5517" s="75">
        <v>80.7333333333333</v>
      </c>
      <c r="E5517" s="75">
        <v>95.6</v>
      </c>
    </row>
    <row r="5518" ht="15.75" customHeight="1">
      <c r="A5518" s="13">
        <v>42182.5</v>
      </c>
      <c r="B5518" s="75">
        <v>71.0666666666667</v>
      </c>
      <c r="C5518" s="75">
        <v>77.8833333333333</v>
      </c>
      <c r="D5518" s="75">
        <v>81.5833333333333</v>
      </c>
      <c r="E5518" s="75">
        <v>96.2333333333333</v>
      </c>
    </row>
    <row r="5519" ht="15.75" customHeight="1">
      <c r="A5519" s="13">
        <v>42182.510416666664</v>
      </c>
      <c r="B5519" s="75">
        <v>71.3166666666667</v>
      </c>
      <c r="C5519" s="75">
        <v>77.6333333333333</v>
      </c>
      <c r="D5519" s="75">
        <v>82.8333333333333</v>
      </c>
      <c r="E5519" s="75">
        <v>96.7333333333333</v>
      </c>
    </row>
    <row r="5520" ht="15.75" customHeight="1">
      <c r="A5520" s="13">
        <v>42182.520833333336</v>
      </c>
      <c r="B5520" s="75">
        <v>71.5666666666667</v>
      </c>
      <c r="C5520" s="75">
        <v>77.3833333333333</v>
      </c>
      <c r="D5520" s="75">
        <v>84.0833333333333</v>
      </c>
      <c r="E5520" s="75">
        <v>97.2333333333333</v>
      </c>
    </row>
    <row r="5521" ht="15.75" customHeight="1">
      <c r="A5521" s="13">
        <v>42182.53125</v>
      </c>
      <c r="B5521" s="75">
        <v>71.8166666666667</v>
      </c>
      <c r="C5521" s="75">
        <v>77.1333333333333</v>
      </c>
      <c r="D5521" s="75">
        <v>85.3333333333333</v>
      </c>
      <c r="E5521" s="75">
        <v>97.7333333333333</v>
      </c>
    </row>
    <row r="5522" ht="15.75" customHeight="1">
      <c r="A5522" s="13">
        <v>42182.541666666664</v>
      </c>
      <c r="B5522" s="75">
        <v>72.1333333333333</v>
      </c>
      <c r="C5522" s="75">
        <v>77.1166666666667</v>
      </c>
      <c r="D5522" s="75">
        <v>86.0</v>
      </c>
      <c r="E5522" s="75">
        <v>98.2333333333333</v>
      </c>
    </row>
    <row r="5523" ht="15.75" customHeight="1">
      <c r="A5523" s="13">
        <v>42182.552083333336</v>
      </c>
      <c r="B5523" s="75">
        <v>72.6333333333333</v>
      </c>
      <c r="C5523" s="75">
        <v>77.3666666666667</v>
      </c>
      <c r="D5523" s="75">
        <v>86.0</v>
      </c>
      <c r="E5523" s="75">
        <v>98.7333333333333</v>
      </c>
    </row>
    <row r="5524" ht="15.75" customHeight="1">
      <c r="A5524" s="13">
        <v>42182.5625</v>
      </c>
      <c r="B5524" s="75">
        <v>73.1333333333333</v>
      </c>
      <c r="C5524" s="75">
        <v>77.6166666666667</v>
      </c>
      <c r="D5524" s="75">
        <v>86.0</v>
      </c>
      <c r="E5524" s="75">
        <v>99.2333333333333</v>
      </c>
    </row>
    <row r="5525" ht="15.75" customHeight="1">
      <c r="A5525" s="13">
        <v>42182.572916666664</v>
      </c>
      <c r="B5525" s="75">
        <v>73.6333333333333</v>
      </c>
      <c r="C5525" s="75">
        <v>77.8666666666667</v>
      </c>
      <c r="D5525" s="75">
        <v>86.0</v>
      </c>
      <c r="E5525" s="75">
        <v>99.7333333333333</v>
      </c>
    </row>
    <row r="5526" ht="15.75" customHeight="1">
      <c r="A5526" s="13">
        <v>42182.583333333336</v>
      </c>
      <c r="B5526" s="75">
        <v>73.9333333333333</v>
      </c>
      <c r="C5526" s="75">
        <v>77.8833333333333</v>
      </c>
      <c r="D5526" s="75">
        <v>86.2333333333333</v>
      </c>
      <c r="E5526" s="75">
        <v>99.8833333333333</v>
      </c>
    </row>
    <row r="5527" ht="15.75" customHeight="1">
      <c r="A5527" s="13">
        <v>42182.59375</v>
      </c>
      <c r="B5527" s="75">
        <v>73.6833333333333</v>
      </c>
      <c r="C5527" s="75">
        <v>77.6333333333333</v>
      </c>
      <c r="D5527" s="75">
        <v>86.7333333333333</v>
      </c>
      <c r="E5527" s="75">
        <v>99.6333333333333</v>
      </c>
    </row>
    <row r="5528" ht="15.75" customHeight="1">
      <c r="A5528" s="13">
        <v>42182.604166666664</v>
      </c>
      <c r="B5528" s="75">
        <v>73.4333333333333</v>
      </c>
      <c r="C5528" s="75">
        <v>77.3833333333333</v>
      </c>
      <c r="D5528" s="75">
        <v>87.2333333333333</v>
      </c>
      <c r="E5528" s="75">
        <v>99.3833333333333</v>
      </c>
    </row>
    <row r="5529" ht="15.75" customHeight="1">
      <c r="A5529" s="13">
        <v>42182.614583333336</v>
      </c>
      <c r="B5529" s="75">
        <v>73.1833333333333</v>
      </c>
      <c r="C5529" s="75">
        <v>77.1333333333333</v>
      </c>
      <c r="D5529" s="75">
        <v>87.7333333333333</v>
      </c>
      <c r="E5529" s="75">
        <v>99.1333333333333</v>
      </c>
    </row>
    <row r="5530" ht="15.75" customHeight="1">
      <c r="A5530" s="13">
        <v>42182.625</v>
      </c>
      <c r="B5530" s="75">
        <v>72.9333333333333</v>
      </c>
      <c r="C5530" s="75">
        <v>77.1166666666667</v>
      </c>
      <c r="D5530" s="75">
        <v>86.7272727272727</v>
      </c>
      <c r="E5530" s="75">
        <v>99.0</v>
      </c>
    </row>
    <row r="5531" ht="15.75" customHeight="1">
      <c r="A5531" s="13">
        <v>42182.635416666664</v>
      </c>
      <c r="B5531" s="75">
        <v>72.6833333333333</v>
      </c>
      <c r="C5531" s="75">
        <v>77.3666666666667</v>
      </c>
      <c r="D5531" s="75">
        <v>82.21875</v>
      </c>
      <c r="E5531" s="75">
        <v>99.0</v>
      </c>
    </row>
    <row r="5532" ht="15.75" customHeight="1">
      <c r="A5532" s="13">
        <v>42182.645833333336</v>
      </c>
      <c r="B5532" s="75">
        <v>72.4333333333333</v>
      </c>
      <c r="C5532" s="75">
        <v>77.6166666666667</v>
      </c>
      <c r="D5532" s="75">
        <v>77.0625</v>
      </c>
      <c r="E5532" s="75">
        <v>99.0</v>
      </c>
    </row>
    <row r="5533" ht="15.75" customHeight="1">
      <c r="A5533" s="13">
        <v>42182.65625</v>
      </c>
      <c r="B5533" s="75">
        <v>72.1833333333333</v>
      </c>
      <c r="C5533" s="75">
        <v>77.8666666666667</v>
      </c>
      <c r="D5533" s="75">
        <v>73.9411764705882</v>
      </c>
      <c r="E5533" s="75">
        <v>99.0</v>
      </c>
    </row>
    <row r="5534" ht="15.75" customHeight="1">
      <c r="A5534" s="13">
        <v>42182.666666666664</v>
      </c>
      <c r="B5534" s="75">
        <v>72.0</v>
      </c>
      <c r="C5534" s="75">
        <v>77.7666666666667</v>
      </c>
      <c r="D5534" s="75">
        <v>73.8166666666667</v>
      </c>
      <c r="E5534" s="75">
        <v>99.0</v>
      </c>
    </row>
    <row r="5535" ht="15.75" customHeight="1">
      <c r="A5535" s="13">
        <v>42182.677083333336</v>
      </c>
      <c r="B5535" s="75">
        <v>72.0</v>
      </c>
      <c r="C5535" s="75">
        <v>77.2666666666667</v>
      </c>
      <c r="D5535" s="75">
        <v>75.5666666666667</v>
      </c>
      <c r="E5535" s="75">
        <v>99.0</v>
      </c>
    </row>
    <row r="5536" ht="15.75" customHeight="1">
      <c r="A5536" s="13">
        <v>42182.6875</v>
      </c>
      <c r="B5536" s="75">
        <v>72.0</v>
      </c>
      <c r="C5536" s="75">
        <v>76.7666666666667</v>
      </c>
      <c r="D5536" s="75">
        <v>77.3166666666667</v>
      </c>
      <c r="E5536" s="75">
        <v>99.0</v>
      </c>
    </row>
    <row r="5537" ht="15.75" customHeight="1">
      <c r="A5537" s="13">
        <v>42182.697916666664</v>
      </c>
      <c r="B5537" s="75">
        <v>72.0</v>
      </c>
      <c r="C5537" s="75">
        <v>76.2666666666667</v>
      </c>
      <c r="D5537" s="75">
        <v>79.0666666666667</v>
      </c>
      <c r="E5537" s="75">
        <v>99.0</v>
      </c>
    </row>
    <row r="5538" ht="15.75" customHeight="1">
      <c r="A5538" s="13">
        <v>42182.708333333336</v>
      </c>
      <c r="B5538" s="75">
        <v>71.9333333333333</v>
      </c>
      <c r="C5538" s="75">
        <v>75.65</v>
      </c>
      <c r="D5538" s="75">
        <v>80.0</v>
      </c>
      <c r="E5538" s="75">
        <v>98.8833333333333</v>
      </c>
    </row>
    <row r="5539" ht="15.75" customHeight="1">
      <c r="A5539" s="13">
        <v>42182.71875</v>
      </c>
      <c r="B5539" s="75">
        <v>71.6833333333333</v>
      </c>
      <c r="C5539" s="75">
        <v>74.9</v>
      </c>
      <c r="D5539" s="75">
        <v>80.0</v>
      </c>
      <c r="E5539" s="75">
        <v>98.6333333333333</v>
      </c>
    </row>
    <row r="5540" ht="15.75" customHeight="1">
      <c r="A5540" s="13">
        <v>42182.729166666664</v>
      </c>
      <c r="B5540" s="75">
        <v>71.4333333333333</v>
      </c>
      <c r="C5540" s="75">
        <v>74.15</v>
      </c>
      <c r="D5540" s="75">
        <v>80.0</v>
      </c>
      <c r="E5540" s="75">
        <v>98.3833333333333</v>
      </c>
    </row>
    <row r="5541" ht="15.75" customHeight="1">
      <c r="A5541" s="13">
        <v>42182.739583333336</v>
      </c>
      <c r="B5541" s="75">
        <v>71.1833333333333</v>
      </c>
      <c r="C5541" s="75">
        <v>73.4</v>
      </c>
      <c r="D5541" s="75">
        <v>80.0</v>
      </c>
      <c r="E5541" s="75">
        <v>98.1333333333333</v>
      </c>
    </row>
    <row r="5542" ht="15.75" customHeight="1">
      <c r="A5542" s="13">
        <v>42182.75</v>
      </c>
      <c r="B5542" s="75">
        <v>70.8</v>
      </c>
      <c r="C5542" s="75">
        <v>72.65</v>
      </c>
      <c r="D5542" s="75">
        <v>79.8833333333333</v>
      </c>
      <c r="E5542" s="75">
        <v>97.7666666666667</v>
      </c>
    </row>
    <row r="5543" ht="15.75" customHeight="1">
      <c r="A5543" s="13">
        <v>42182.760416666664</v>
      </c>
      <c r="B5543" s="75">
        <v>70.05</v>
      </c>
      <c r="C5543" s="75">
        <v>71.9</v>
      </c>
      <c r="D5543" s="75">
        <v>79.6333333333333</v>
      </c>
      <c r="E5543" s="75">
        <v>97.2666666666667</v>
      </c>
    </row>
    <row r="5544" ht="15.75" customHeight="1">
      <c r="A5544" s="13">
        <v>42182.770833333336</v>
      </c>
      <c r="B5544" s="75">
        <v>69.3</v>
      </c>
      <c r="C5544" s="75">
        <v>71.15</v>
      </c>
      <c r="D5544" s="75">
        <v>79.3833333333333</v>
      </c>
      <c r="E5544" s="75">
        <v>96.7666666666667</v>
      </c>
    </row>
    <row r="5545" ht="15.75" customHeight="1">
      <c r="A5545" s="13">
        <v>42182.78125</v>
      </c>
      <c r="B5545" s="75">
        <v>68.55</v>
      </c>
      <c r="C5545" s="75">
        <v>70.4</v>
      </c>
      <c r="D5545" s="75">
        <v>79.1333333333333</v>
      </c>
      <c r="E5545" s="75">
        <v>96.2666666666667</v>
      </c>
    </row>
    <row r="5546" ht="15.75" customHeight="1">
      <c r="A5546" s="13">
        <v>42182.791666666664</v>
      </c>
      <c r="B5546" s="75">
        <v>67.8</v>
      </c>
      <c r="C5546" s="75">
        <v>69.8833333333333</v>
      </c>
      <c r="D5546" s="75">
        <v>78.65</v>
      </c>
      <c r="E5546" s="75">
        <v>95.5333333333333</v>
      </c>
    </row>
    <row r="5547" ht="15.75" customHeight="1">
      <c r="A5547" s="13">
        <v>42182.802083333336</v>
      </c>
      <c r="B5547" s="75">
        <v>67.05</v>
      </c>
      <c r="C5547" s="75">
        <v>69.6333333333333</v>
      </c>
      <c r="D5547" s="75">
        <v>77.9</v>
      </c>
      <c r="E5547" s="75">
        <v>94.5333333333333</v>
      </c>
    </row>
    <row r="5548" ht="15.75" customHeight="1">
      <c r="A5548" s="13">
        <v>42182.8125</v>
      </c>
      <c r="B5548" s="75">
        <v>66.3</v>
      </c>
      <c r="C5548" s="75">
        <v>69.3833333333333</v>
      </c>
      <c r="D5548" s="75">
        <v>77.15</v>
      </c>
      <c r="E5548" s="75">
        <v>93.5333333333333</v>
      </c>
    </row>
    <row r="5549" ht="15.75" customHeight="1">
      <c r="A5549" s="13">
        <v>42182.822916666664</v>
      </c>
      <c r="B5549" s="75">
        <v>65.55</v>
      </c>
      <c r="C5549" s="75">
        <v>69.1333333333333</v>
      </c>
      <c r="D5549" s="75">
        <v>76.4</v>
      </c>
      <c r="E5549" s="75">
        <v>92.5333333333333</v>
      </c>
    </row>
    <row r="5550" ht="15.75" customHeight="1">
      <c r="A5550" s="13">
        <v>42182.833333333336</v>
      </c>
      <c r="B5550" s="75">
        <v>64.8666666666667</v>
      </c>
      <c r="C5550" s="75">
        <v>68.7666666666667</v>
      </c>
      <c r="D5550" s="75">
        <v>75.7666666666667</v>
      </c>
      <c r="E5550" s="75">
        <v>91.4166666666667</v>
      </c>
    </row>
    <row r="5551" ht="15.75" customHeight="1">
      <c r="A5551" s="13">
        <v>42182.84375</v>
      </c>
      <c r="B5551" s="75">
        <v>64.3666666666667</v>
      </c>
      <c r="C5551" s="75">
        <v>68.2666666666667</v>
      </c>
      <c r="D5551" s="75">
        <v>75.2666666666667</v>
      </c>
      <c r="E5551" s="75">
        <v>90.1666666666667</v>
      </c>
    </row>
    <row r="5552" ht="15.75" customHeight="1">
      <c r="A5552" s="13">
        <v>42182.854166666664</v>
      </c>
      <c r="B5552" s="75">
        <v>63.8666666666667</v>
      </c>
      <c r="C5552" s="75">
        <v>67.7666666666667</v>
      </c>
      <c r="D5552" s="75">
        <v>74.7666666666667</v>
      </c>
      <c r="E5552" s="75">
        <v>88.9166666666667</v>
      </c>
    </row>
    <row r="5553" ht="15.75" customHeight="1">
      <c r="A5553" s="13">
        <v>42182.864583333336</v>
      </c>
      <c r="B5553" s="75">
        <v>63.3666666666667</v>
      </c>
      <c r="C5553" s="75">
        <v>67.2666666666667</v>
      </c>
      <c r="D5553" s="75">
        <v>74.2666666666667</v>
      </c>
      <c r="E5553" s="75">
        <v>87.6666666666667</v>
      </c>
    </row>
    <row r="5554" ht="15.75" customHeight="1">
      <c r="A5554" s="13">
        <v>42182.875</v>
      </c>
      <c r="B5554" s="75">
        <v>63.0</v>
      </c>
      <c r="C5554" s="75">
        <v>66.8833333333333</v>
      </c>
      <c r="D5554" s="75">
        <v>74.0</v>
      </c>
      <c r="E5554" s="75">
        <v>86.7666666666667</v>
      </c>
    </row>
    <row r="5555" ht="15.75" customHeight="1">
      <c r="A5555" s="13">
        <v>42182.885416666664</v>
      </c>
      <c r="B5555" s="75">
        <v>63.0</v>
      </c>
      <c r="C5555" s="75">
        <v>66.6333333333333</v>
      </c>
      <c r="D5555" s="75">
        <v>74.0</v>
      </c>
      <c r="E5555" s="75">
        <v>86.2666666666667</v>
      </c>
    </row>
    <row r="5556" ht="15.75" customHeight="1">
      <c r="A5556" s="13">
        <v>42182.895833333336</v>
      </c>
      <c r="B5556" s="75">
        <v>63.0</v>
      </c>
      <c r="C5556" s="75">
        <v>66.3833333333333</v>
      </c>
      <c r="D5556" s="75">
        <v>74.0</v>
      </c>
      <c r="E5556" s="75">
        <v>85.7666666666667</v>
      </c>
    </row>
    <row r="5557" ht="15.75" customHeight="1">
      <c r="A5557" s="13">
        <v>42182.90625</v>
      </c>
      <c r="B5557" s="75">
        <v>63.0</v>
      </c>
      <c r="C5557" s="75">
        <v>66.1333333333333</v>
      </c>
      <c r="D5557" s="75">
        <v>74.0</v>
      </c>
      <c r="E5557" s="75">
        <v>85.2666666666667</v>
      </c>
    </row>
    <row r="5558" ht="15.75" customHeight="1">
      <c r="A5558" s="13">
        <v>42182.916666666664</v>
      </c>
      <c r="B5558" s="75">
        <v>63.0</v>
      </c>
      <c r="C5558" s="75">
        <v>65.7666666666667</v>
      </c>
      <c r="D5558" s="75">
        <v>73.7666666666667</v>
      </c>
      <c r="E5558" s="75">
        <v>84.7666666666667</v>
      </c>
    </row>
    <row r="5559" ht="15.75" customHeight="1">
      <c r="A5559" s="13">
        <v>42182.927083333336</v>
      </c>
      <c r="B5559" s="75">
        <v>63.0</v>
      </c>
      <c r="C5559" s="75">
        <v>65.2666666666667</v>
      </c>
      <c r="D5559" s="75">
        <v>73.2666666666667</v>
      </c>
      <c r="E5559" s="75">
        <v>84.2666666666667</v>
      </c>
    </row>
    <row r="5560" ht="15.75" customHeight="1">
      <c r="A5560" s="13">
        <v>42182.9375</v>
      </c>
      <c r="B5560" s="75">
        <v>63.0</v>
      </c>
      <c r="C5560" s="75">
        <v>64.7666666666667</v>
      </c>
      <c r="D5560" s="75">
        <v>72.7666666666667</v>
      </c>
      <c r="E5560" s="75">
        <v>83.7666666666667</v>
      </c>
    </row>
    <row r="5561" ht="15.75" customHeight="1">
      <c r="A5561" s="13">
        <v>42182.947916666664</v>
      </c>
      <c r="B5561" s="75">
        <v>63.0</v>
      </c>
      <c r="C5561" s="75">
        <v>64.2666666666667</v>
      </c>
      <c r="D5561" s="75">
        <v>72.2666666666667</v>
      </c>
      <c r="E5561" s="75">
        <v>83.2666666666667</v>
      </c>
    </row>
    <row r="5562" ht="15.75" customHeight="1">
      <c r="A5562" s="13">
        <v>42182.958333333336</v>
      </c>
      <c r="B5562" s="75">
        <v>63.0</v>
      </c>
      <c r="C5562" s="75">
        <v>64.0</v>
      </c>
      <c r="D5562" s="75">
        <v>71.7666666666667</v>
      </c>
      <c r="E5562" s="75">
        <v>82.65</v>
      </c>
    </row>
    <row r="5563" ht="15.75" customHeight="1">
      <c r="A5563" s="13">
        <v>42182.96875</v>
      </c>
      <c r="B5563" s="75">
        <v>63.0</v>
      </c>
      <c r="C5563" s="75">
        <v>64.0</v>
      </c>
      <c r="D5563" s="75">
        <v>71.2666666666667</v>
      </c>
      <c r="E5563" s="75">
        <v>81.9</v>
      </c>
    </row>
    <row r="5564" ht="15.75" customHeight="1">
      <c r="A5564" s="13">
        <v>42182.979166666664</v>
      </c>
      <c r="B5564" s="75">
        <v>63.0</v>
      </c>
      <c r="C5564" s="75">
        <v>64.0</v>
      </c>
      <c r="D5564" s="75">
        <v>70.7666666666667</v>
      </c>
      <c r="E5564" s="75">
        <v>81.15</v>
      </c>
    </row>
    <row r="5565" ht="15.75" customHeight="1">
      <c r="A5565" s="13">
        <v>42182.989583333336</v>
      </c>
      <c r="B5565" s="75">
        <v>63.0</v>
      </c>
      <c r="C5565" s="75">
        <v>64.0</v>
      </c>
      <c r="D5565" s="75">
        <v>70.2666666666667</v>
      </c>
      <c r="E5565" s="75">
        <v>80.4</v>
      </c>
    </row>
    <row r="5566" ht="15.75" customHeight="1">
      <c r="A5566" s="13">
        <v>42183.0</v>
      </c>
      <c r="B5566" s="75">
        <v>63.0</v>
      </c>
      <c r="C5566" s="75">
        <v>63.8833333333333</v>
      </c>
      <c r="D5566" s="75">
        <v>69.8833333333333</v>
      </c>
      <c r="E5566" s="75">
        <v>79.7666666666667</v>
      </c>
    </row>
    <row r="5567" ht="15.75" customHeight="1">
      <c r="A5567" s="13">
        <v>42183.010416666664</v>
      </c>
      <c r="B5567" s="75">
        <v>63.0</v>
      </c>
      <c r="C5567" s="75">
        <v>63.6333333333333</v>
      </c>
      <c r="D5567" s="75">
        <v>69.6333333333333</v>
      </c>
      <c r="E5567" s="75">
        <v>79.2666666666667</v>
      </c>
    </row>
    <row r="5568" ht="15.75" customHeight="1">
      <c r="A5568" s="13">
        <v>42183.020833333336</v>
      </c>
      <c r="B5568" s="75">
        <v>63.0</v>
      </c>
      <c r="C5568" s="75">
        <v>63.3833333333333</v>
      </c>
      <c r="D5568" s="75">
        <v>69.3833333333333</v>
      </c>
      <c r="E5568" s="75">
        <v>78.7666666666667</v>
      </c>
    </row>
    <row r="5569" ht="15.75" customHeight="1">
      <c r="A5569" s="13">
        <v>42183.03125</v>
      </c>
      <c r="B5569" s="75">
        <v>63.0</v>
      </c>
      <c r="C5569" s="75">
        <v>63.1333333333333</v>
      </c>
      <c r="D5569" s="75">
        <v>69.1333333333333</v>
      </c>
      <c r="E5569" s="75">
        <v>78.2666666666667</v>
      </c>
    </row>
    <row r="5570" ht="15.75" customHeight="1">
      <c r="A5570" s="13">
        <v>42183.041666666664</v>
      </c>
      <c r="B5570" s="75">
        <v>63.0</v>
      </c>
      <c r="C5570" s="75">
        <v>63.0</v>
      </c>
      <c r="D5570" s="75">
        <v>68.7666666666667</v>
      </c>
      <c r="E5570" s="75">
        <v>77.7666666666667</v>
      </c>
    </row>
    <row r="5571" ht="15.75" customHeight="1">
      <c r="A5571" s="13">
        <v>42183.052083333336</v>
      </c>
      <c r="B5571" s="75">
        <v>63.0</v>
      </c>
      <c r="C5571" s="75">
        <v>63.0</v>
      </c>
      <c r="D5571" s="75">
        <v>68.2666666666667</v>
      </c>
      <c r="E5571" s="75">
        <v>77.2666666666667</v>
      </c>
    </row>
    <row r="5572" ht="15.75" customHeight="1">
      <c r="A5572" s="13">
        <v>42183.0625</v>
      </c>
      <c r="B5572" s="75">
        <v>63.0</v>
      </c>
      <c r="C5572" s="75">
        <v>63.0</v>
      </c>
      <c r="D5572" s="75">
        <v>67.7666666666667</v>
      </c>
      <c r="E5572" s="75">
        <v>76.7666666666667</v>
      </c>
    </row>
    <row r="5573" ht="15.75" customHeight="1">
      <c r="A5573" s="13">
        <v>42183.072916666664</v>
      </c>
      <c r="B5573" s="75">
        <v>63.0</v>
      </c>
      <c r="C5573" s="75">
        <v>63.0</v>
      </c>
      <c r="D5573" s="75">
        <v>67.2666666666667</v>
      </c>
      <c r="E5573" s="75">
        <v>76.2666666666667</v>
      </c>
    </row>
    <row r="5574" ht="15.75" customHeight="1">
      <c r="A5574" s="13">
        <v>42183.083333333336</v>
      </c>
      <c r="B5574" s="75">
        <v>62.9333333333333</v>
      </c>
      <c r="C5574" s="75">
        <v>63.1166666666667</v>
      </c>
      <c r="D5574" s="75">
        <v>67.0</v>
      </c>
      <c r="E5574" s="75">
        <v>76.0</v>
      </c>
    </row>
    <row r="5575" ht="15.75" customHeight="1">
      <c r="A5575" s="13">
        <v>42183.09375</v>
      </c>
      <c r="B5575" s="75">
        <v>62.6833333333333</v>
      </c>
      <c r="C5575" s="75">
        <v>63.3666666666667</v>
      </c>
      <c r="D5575" s="75">
        <v>67.0</v>
      </c>
      <c r="E5575" s="75">
        <v>76.0</v>
      </c>
    </row>
    <row r="5576" ht="15.75" customHeight="1">
      <c r="A5576" s="13">
        <v>42183.104166666664</v>
      </c>
      <c r="B5576" s="75">
        <v>62.4333333333333</v>
      </c>
      <c r="C5576" s="75">
        <v>63.6166666666667</v>
      </c>
      <c r="D5576" s="75">
        <v>67.0</v>
      </c>
      <c r="E5576" s="75">
        <v>76.0</v>
      </c>
    </row>
    <row r="5577" ht="15.75" customHeight="1">
      <c r="A5577" s="13">
        <v>42183.114583333336</v>
      </c>
      <c r="B5577" s="75">
        <v>62.1833333333333</v>
      </c>
      <c r="C5577" s="75">
        <v>63.8666666666667</v>
      </c>
      <c r="D5577" s="75">
        <v>67.0</v>
      </c>
      <c r="E5577" s="75">
        <v>76.0</v>
      </c>
    </row>
    <row r="5578" ht="15.75" customHeight="1">
      <c r="A5578" s="13">
        <v>42183.125</v>
      </c>
      <c r="B5578" s="75">
        <v>61.9333333333333</v>
      </c>
      <c r="C5578" s="75">
        <v>63.8833333333333</v>
      </c>
      <c r="D5578" s="75">
        <v>66.7666666666667</v>
      </c>
      <c r="E5578" s="75">
        <v>75.7666666666667</v>
      </c>
    </row>
    <row r="5579" ht="15.75" customHeight="1">
      <c r="A5579" s="13">
        <v>42183.135416666664</v>
      </c>
      <c r="B5579" s="75">
        <v>61.6833333333333</v>
      </c>
      <c r="C5579" s="75">
        <v>63.6333333333333</v>
      </c>
      <c r="D5579" s="75">
        <v>66.2666666666667</v>
      </c>
      <c r="E5579" s="75">
        <v>75.2666666666667</v>
      </c>
    </row>
    <row r="5580" ht="15.75" customHeight="1">
      <c r="A5580" s="13">
        <v>42183.145833333336</v>
      </c>
      <c r="B5580" s="75">
        <v>61.4333333333333</v>
      </c>
      <c r="C5580" s="75">
        <v>63.3833333333333</v>
      </c>
      <c r="D5580" s="75">
        <v>65.7666666666667</v>
      </c>
      <c r="E5580" s="75">
        <v>74.7666666666667</v>
      </c>
    </row>
    <row r="5581" ht="15.75" customHeight="1">
      <c r="A5581" s="13">
        <v>42183.15625</v>
      </c>
      <c r="B5581" s="75">
        <v>61.1833333333333</v>
      </c>
      <c r="C5581" s="75">
        <v>63.1333333333333</v>
      </c>
      <c r="D5581" s="75">
        <v>65.2666666666667</v>
      </c>
      <c r="E5581" s="75">
        <v>74.2666666666667</v>
      </c>
    </row>
    <row r="5582" ht="15.75" customHeight="1">
      <c r="A5582" s="13">
        <v>42183.166666666664</v>
      </c>
      <c r="B5582" s="75">
        <v>61.2666666666667</v>
      </c>
      <c r="C5582" s="75">
        <v>62.8833333333333</v>
      </c>
      <c r="D5582" s="75">
        <v>65.0</v>
      </c>
      <c r="E5582" s="75">
        <v>73.8833333333333</v>
      </c>
    </row>
    <row r="5583" ht="15.75" customHeight="1">
      <c r="A5583" s="13">
        <v>42183.177083333336</v>
      </c>
      <c r="B5583" s="75">
        <v>62.2666666666667</v>
      </c>
      <c r="C5583" s="75">
        <v>62.6333333333333</v>
      </c>
      <c r="D5583" s="75">
        <v>65.0</v>
      </c>
      <c r="E5583" s="75">
        <v>73.6333333333333</v>
      </c>
    </row>
    <row r="5584" ht="15.75" customHeight="1">
      <c r="A5584" s="13">
        <v>42183.1875</v>
      </c>
      <c r="B5584" s="75">
        <v>62.8666666666667</v>
      </c>
      <c r="C5584" s="75">
        <v>62.3833333333333</v>
      </c>
      <c r="D5584" s="75">
        <v>65.0</v>
      </c>
      <c r="E5584" s="75">
        <v>73.3833333333333</v>
      </c>
    </row>
    <row r="5585" ht="15.75" customHeight="1">
      <c r="A5585" s="13">
        <v>42183.197916666664</v>
      </c>
      <c r="B5585" s="75">
        <v>62.3666666666667</v>
      </c>
      <c r="C5585" s="75">
        <v>62.1333333333333</v>
      </c>
      <c r="D5585" s="75">
        <v>65.0</v>
      </c>
      <c r="E5585" s="75">
        <v>73.1333333333333</v>
      </c>
    </row>
    <row r="5586" ht="15.75" customHeight="1">
      <c r="A5586" s="13">
        <v>42183.208333333336</v>
      </c>
      <c r="B5586" s="75">
        <v>62.2666666666667</v>
      </c>
      <c r="C5586" s="75">
        <v>62.5</v>
      </c>
      <c r="D5586" s="75">
        <v>64.8833333333333</v>
      </c>
      <c r="E5586" s="75">
        <v>73.0</v>
      </c>
    </row>
    <row r="5587" ht="15.75" customHeight="1">
      <c r="A5587" s="13">
        <v>42183.21875</v>
      </c>
      <c r="B5587" s="75">
        <v>62.8222222222222</v>
      </c>
      <c r="C5587" s="75">
        <v>63.1739130434783</v>
      </c>
      <c r="D5587" s="75">
        <v>64.6333333333333</v>
      </c>
      <c r="E5587" s="75">
        <v>73.0</v>
      </c>
    </row>
    <row r="5588" ht="15.75" customHeight="1">
      <c r="A5588" s="13">
        <v>42183.229166666664</v>
      </c>
      <c r="B5588" s="75">
        <v>62.1555555555556</v>
      </c>
      <c r="C5588" s="75">
        <v>63.5</v>
      </c>
      <c r="D5588" s="75">
        <v>64.3833333333333</v>
      </c>
      <c r="E5588" s="75">
        <v>73.0</v>
      </c>
    </row>
    <row r="5589" ht="15.75" customHeight="1">
      <c r="A5589" s="13">
        <v>42183.239583333336</v>
      </c>
      <c r="B5589" s="75">
        <v>61.4888888888889</v>
      </c>
      <c r="C5589" s="75">
        <v>63.8260869565217</v>
      </c>
      <c r="D5589" s="75">
        <v>64.1333333333333</v>
      </c>
      <c r="E5589" s="75">
        <v>73.0</v>
      </c>
    </row>
    <row r="5590" ht="15.75" customHeight="1">
      <c r="A5590" s="13">
        <v>42183.25</v>
      </c>
      <c r="B5590" s="75">
        <v>61.0666666666667</v>
      </c>
      <c r="C5590" s="75">
        <v>64.1166666666667</v>
      </c>
      <c r="D5590" s="75">
        <v>64.35</v>
      </c>
      <c r="E5590" s="75">
        <v>73.1166666666667</v>
      </c>
    </row>
    <row r="5591" ht="15.75" customHeight="1">
      <c r="A5591" s="13">
        <v>42183.260416666664</v>
      </c>
      <c r="B5591" s="75">
        <v>61.3166666666667</v>
      </c>
      <c r="C5591" s="75">
        <v>64.3666666666667</v>
      </c>
      <c r="D5591" s="75">
        <v>65.1</v>
      </c>
      <c r="E5591" s="75">
        <v>73.3666666666667</v>
      </c>
    </row>
    <row r="5592" ht="15.75" customHeight="1">
      <c r="A5592" s="13">
        <v>42183.270833333336</v>
      </c>
      <c r="B5592" s="75">
        <v>61.5666666666667</v>
      </c>
      <c r="C5592" s="75">
        <v>64.6166666666667</v>
      </c>
      <c r="D5592" s="75">
        <v>65.85</v>
      </c>
      <c r="E5592" s="75">
        <v>73.6166666666667</v>
      </c>
    </row>
    <row r="5593" ht="15.75" customHeight="1">
      <c r="A5593" s="13">
        <v>42183.28125</v>
      </c>
      <c r="B5593" s="75">
        <v>61.8166666666667</v>
      </c>
      <c r="C5593" s="75">
        <v>64.8666666666667</v>
      </c>
      <c r="D5593" s="75">
        <v>66.6</v>
      </c>
      <c r="E5593" s="75">
        <v>73.8666666666667</v>
      </c>
    </row>
    <row r="5594" ht="15.75" customHeight="1">
      <c r="A5594" s="13">
        <v>42183.291666666664</v>
      </c>
      <c r="B5594" s="75">
        <v>62.1333333333333</v>
      </c>
      <c r="C5594" s="75">
        <v>65.1320754716981</v>
      </c>
      <c r="D5594" s="75">
        <v>67.5833333333333</v>
      </c>
      <c r="E5594" s="75">
        <v>74.2333333333333</v>
      </c>
    </row>
    <row r="5595" ht="15.75" customHeight="1">
      <c r="A5595" s="13">
        <v>42183.302083333336</v>
      </c>
      <c r="B5595" s="75">
        <v>62.6333333333333</v>
      </c>
      <c r="C5595" s="75">
        <v>65.4150943396226</v>
      </c>
      <c r="D5595" s="75">
        <v>68.8333333333333</v>
      </c>
      <c r="E5595" s="75">
        <v>74.7333333333333</v>
      </c>
    </row>
    <row r="5596" ht="15.75" customHeight="1">
      <c r="A5596" s="13">
        <v>42183.3125</v>
      </c>
      <c r="B5596" s="75">
        <v>63.1333333333333</v>
      </c>
      <c r="C5596" s="75">
        <v>65.6981132075472</v>
      </c>
      <c r="D5596" s="75">
        <v>70.0833333333333</v>
      </c>
      <c r="E5596" s="75">
        <v>75.2333333333333</v>
      </c>
    </row>
    <row r="5597" ht="15.75" customHeight="1">
      <c r="A5597" s="13">
        <v>42183.322916666664</v>
      </c>
      <c r="B5597" s="75">
        <v>63.6333333333333</v>
      </c>
      <c r="C5597" s="75">
        <v>65.9811320754717</v>
      </c>
      <c r="D5597" s="75">
        <v>71.3333333333333</v>
      </c>
      <c r="E5597" s="75">
        <v>75.7333333333333</v>
      </c>
    </row>
    <row r="5598" ht="15.75" customHeight="1">
      <c r="A5598" s="13">
        <v>42183.333333333336</v>
      </c>
      <c r="B5598" s="75">
        <v>64.0666666666667</v>
      </c>
      <c r="C5598" s="75">
        <v>67.35</v>
      </c>
      <c r="D5598" s="75">
        <v>72.2333333333333</v>
      </c>
      <c r="E5598" s="75">
        <v>76.2333333333333</v>
      </c>
    </row>
    <row r="5599" ht="15.75" customHeight="1">
      <c r="A5599" s="13">
        <v>42183.34375</v>
      </c>
      <c r="B5599" s="75">
        <v>64.3166666666667</v>
      </c>
      <c r="C5599" s="75">
        <v>68.1</v>
      </c>
      <c r="D5599" s="75">
        <v>72.7333333333333</v>
      </c>
      <c r="E5599" s="75">
        <v>76.7333333333333</v>
      </c>
    </row>
    <row r="5600" ht="15.75" customHeight="1">
      <c r="A5600" s="13">
        <v>42183.354166666664</v>
      </c>
      <c r="B5600" s="75">
        <v>64.5666666666667</v>
      </c>
      <c r="C5600" s="75">
        <v>68.85</v>
      </c>
      <c r="D5600" s="75">
        <v>73.2333333333333</v>
      </c>
      <c r="E5600" s="75">
        <v>77.2333333333333</v>
      </c>
    </row>
    <row r="5601" ht="15.75" customHeight="1">
      <c r="A5601" s="13">
        <v>42183.364583333336</v>
      </c>
      <c r="B5601" s="75">
        <v>64.8166666666667</v>
      </c>
      <c r="C5601" s="75">
        <v>69.6</v>
      </c>
      <c r="D5601" s="75">
        <v>73.7333333333333</v>
      </c>
      <c r="E5601" s="75">
        <v>77.7333333333333</v>
      </c>
    </row>
    <row r="5602" ht="15.75" customHeight="1">
      <c r="A5602" s="13">
        <v>42183.375</v>
      </c>
      <c r="B5602" s="75">
        <v>65.1142857142857</v>
      </c>
      <c r="C5602" s="75">
        <v>70.2333333333333</v>
      </c>
      <c r="D5602" s="75">
        <v>74.35</v>
      </c>
      <c r="E5602" s="75">
        <v>78.4666666666667</v>
      </c>
    </row>
    <row r="5603" ht="15.75" customHeight="1">
      <c r="A5603" s="13">
        <v>42183.385416666664</v>
      </c>
      <c r="B5603" s="75">
        <v>65.5428571428571</v>
      </c>
      <c r="C5603" s="75">
        <v>70.7333333333333</v>
      </c>
      <c r="D5603" s="75">
        <v>75.1</v>
      </c>
      <c r="E5603" s="75">
        <v>79.4666666666667</v>
      </c>
    </row>
    <row r="5604" ht="15.75" customHeight="1">
      <c r="A5604" s="13">
        <v>42183.395833333336</v>
      </c>
      <c r="B5604" s="75">
        <v>65.9714285714286</v>
      </c>
      <c r="C5604" s="75">
        <v>71.2333333333333</v>
      </c>
      <c r="D5604" s="75">
        <v>75.85</v>
      </c>
      <c r="E5604" s="75">
        <v>80.4666666666667</v>
      </c>
    </row>
    <row r="5605" ht="15.75" customHeight="1">
      <c r="A5605" s="13">
        <v>42183.40625</v>
      </c>
      <c r="B5605" s="75">
        <v>67.12</v>
      </c>
      <c r="C5605" s="75">
        <v>71.7333333333333</v>
      </c>
      <c r="D5605" s="75">
        <v>76.6</v>
      </c>
      <c r="E5605" s="75">
        <v>81.4666666666667</v>
      </c>
    </row>
    <row r="5606" ht="15.75" customHeight="1">
      <c r="A5606" s="13">
        <v>42183.416666666664</v>
      </c>
      <c r="B5606" s="75">
        <v>68.0666666666667</v>
      </c>
      <c r="C5606" s="75">
        <v>72.1166666666667</v>
      </c>
      <c r="D5606" s="75">
        <v>77.35</v>
      </c>
      <c r="E5606" s="75">
        <v>82.4666666666667</v>
      </c>
    </row>
    <row r="5607" ht="15.75" customHeight="1">
      <c r="A5607" s="13">
        <v>42183.427083333336</v>
      </c>
      <c r="B5607" s="75">
        <v>68.3166666666667</v>
      </c>
      <c r="C5607" s="75">
        <v>72.3666666666667</v>
      </c>
      <c r="D5607" s="75">
        <v>78.1</v>
      </c>
      <c r="E5607" s="75">
        <v>83.4666666666667</v>
      </c>
    </row>
    <row r="5608" ht="15.75" customHeight="1">
      <c r="A5608" s="13">
        <v>42183.4375</v>
      </c>
      <c r="B5608" s="75">
        <v>68.5666666666667</v>
      </c>
      <c r="C5608" s="75">
        <v>72.6166666666667</v>
      </c>
      <c r="D5608" s="75">
        <v>78.85</v>
      </c>
      <c r="E5608" s="75">
        <v>84.4666666666667</v>
      </c>
    </row>
    <row r="5609" ht="15.75" customHeight="1">
      <c r="A5609" s="13">
        <v>42183.447916666664</v>
      </c>
      <c r="B5609" s="75">
        <v>68.8166666666667</v>
      </c>
      <c r="C5609" s="75">
        <v>72.8666666666667</v>
      </c>
      <c r="D5609" s="75">
        <v>79.6</v>
      </c>
      <c r="E5609" s="75">
        <v>85.4666666666667</v>
      </c>
    </row>
    <row r="5610" ht="15.75" customHeight="1">
      <c r="A5610" s="13">
        <v>42183.458333333336</v>
      </c>
      <c r="B5610" s="75">
        <v>69.0666666666667</v>
      </c>
      <c r="C5610" s="75">
        <v>73.0</v>
      </c>
      <c r="D5610" s="75">
        <v>80.35</v>
      </c>
      <c r="E5610" s="75">
        <v>86.2333333333333</v>
      </c>
    </row>
    <row r="5611" ht="15.75" customHeight="1">
      <c r="A5611" s="13">
        <v>42183.46875</v>
      </c>
      <c r="B5611" s="75">
        <v>69.3166666666667</v>
      </c>
      <c r="C5611" s="75">
        <v>73.0</v>
      </c>
      <c r="D5611" s="75">
        <v>81.1</v>
      </c>
      <c r="E5611" s="75">
        <v>86.7333333333333</v>
      </c>
    </row>
    <row r="5612" ht="15.75" customHeight="1">
      <c r="A5612" s="13">
        <v>42183.479166666664</v>
      </c>
      <c r="B5612" s="75">
        <v>69.5666666666667</v>
      </c>
      <c r="C5612" s="75">
        <v>73.0</v>
      </c>
      <c r="D5612" s="75">
        <v>81.85</v>
      </c>
      <c r="E5612" s="75">
        <v>87.2333333333333</v>
      </c>
    </row>
    <row r="5613" ht="15.75" customHeight="1">
      <c r="A5613" s="13">
        <v>42183.489583333336</v>
      </c>
      <c r="B5613" s="75">
        <v>69.8166666666667</v>
      </c>
      <c r="C5613" s="75">
        <v>73.0</v>
      </c>
      <c r="D5613" s="75">
        <v>82.6</v>
      </c>
      <c r="E5613" s="75">
        <v>87.7333333333333</v>
      </c>
    </row>
    <row r="5614" ht="15.75" customHeight="1">
      <c r="A5614" s="13">
        <v>42183.5</v>
      </c>
      <c r="B5614" s="75">
        <v>70.0666666666667</v>
      </c>
      <c r="C5614" s="75">
        <v>73.1166666666667</v>
      </c>
      <c r="D5614" s="75">
        <v>83.2333333333333</v>
      </c>
      <c r="E5614" s="75">
        <v>88.4666666666667</v>
      </c>
    </row>
    <row r="5615" ht="15.75" customHeight="1">
      <c r="A5615" s="13">
        <v>42183.510416666664</v>
      </c>
      <c r="B5615" s="75">
        <v>70.3166666666667</v>
      </c>
      <c r="C5615" s="75">
        <v>73.3666666666667</v>
      </c>
      <c r="D5615" s="75">
        <v>83.7333333333333</v>
      </c>
      <c r="E5615" s="75">
        <v>89.4666666666667</v>
      </c>
    </row>
    <row r="5616" ht="15.75" customHeight="1">
      <c r="A5616" s="13">
        <v>42183.520833333336</v>
      </c>
      <c r="B5616" s="75">
        <v>70.5666666666667</v>
      </c>
      <c r="C5616" s="75">
        <v>73.6166666666667</v>
      </c>
      <c r="D5616" s="75">
        <v>84.2333333333333</v>
      </c>
      <c r="E5616" s="75">
        <v>90.4666666666667</v>
      </c>
    </row>
    <row r="5617" ht="15.75" customHeight="1">
      <c r="A5617" s="13">
        <v>42183.53125</v>
      </c>
      <c r="B5617" s="75">
        <v>70.8166666666667</v>
      </c>
      <c r="C5617" s="75">
        <v>73.8666666666667</v>
      </c>
      <c r="D5617" s="75">
        <v>84.7333333333333</v>
      </c>
      <c r="E5617" s="75">
        <v>91.4666666666667</v>
      </c>
    </row>
    <row r="5618" ht="15.75" customHeight="1">
      <c r="A5618" s="13">
        <v>42183.541666666664</v>
      </c>
      <c r="B5618" s="75">
        <v>71.0</v>
      </c>
      <c r="C5618" s="75">
        <v>73.8833333333333</v>
      </c>
      <c r="D5618" s="75">
        <v>85.1166666666667</v>
      </c>
      <c r="E5618" s="75">
        <v>92.2333333333333</v>
      </c>
    </row>
    <row r="5619" ht="15.75" customHeight="1">
      <c r="A5619" s="13">
        <v>42183.552083333336</v>
      </c>
      <c r="B5619" s="75">
        <v>71.0</v>
      </c>
      <c r="C5619" s="75">
        <v>73.6333333333333</v>
      </c>
      <c r="D5619" s="75">
        <v>85.3666666666667</v>
      </c>
      <c r="E5619" s="75">
        <v>92.7333333333333</v>
      </c>
    </row>
    <row r="5620" ht="15.75" customHeight="1">
      <c r="A5620" s="13">
        <v>42183.5625</v>
      </c>
      <c r="B5620" s="75">
        <v>71.0</v>
      </c>
      <c r="C5620" s="75">
        <v>73.3833333333333</v>
      </c>
      <c r="D5620" s="75">
        <v>85.6166666666667</v>
      </c>
      <c r="E5620" s="75">
        <v>93.2333333333333</v>
      </c>
    </row>
    <row r="5621" ht="15.75" customHeight="1">
      <c r="A5621" s="13">
        <v>42183.572916666664</v>
      </c>
      <c r="B5621" s="75">
        <v>71.0</v>
      </c>
      <c r="C5621" s="75">
        <v>73.1333333333333</v>
      </c>
      <c r="D5621" s="75">
        <v>85.8666666666667</v>
      </c>
      <c r="E5621" s="75">
        <v>93.7333333333333</v>
      </c>
    </row>
    <row r="5622" ht="15.75" customHeight="1">
      <c r="A5622" s="13">
        <v>42183.583333333336</v>
      </c>
      <c r="B5622" s="75">
        <v>70.9333333333333</v>
      </c>
      <c r="C5622" s="75">
        <v>73.0</v>
      </c>
      <c r="D5622" s="75">
        <v>86.1166666666667</v>
      </c>
      <c r="E5622" s="75">
        <v>94.0</v>
      </c>
    </row>
    <row r="5623" ht="15.75" customHeight="1">
      <c r="A5623" s="13">
        <v>42183.59375</v>
      </c>
      <c r="B5623" s="75">
        <v>70.6833333333333</v>
      </c>
      <c r="C5623" s="75">
        <v>73.0</v>
      </c>
      <c r="D5623" s="75">
        <v>86.3666666666667</v>
      </c>
      <c r="E5623" s="75">
        <v>94.0</v>
      </c>
    </row>
    <row r="5624" ht="15.75" customHeight="1">
      <c r="A5624" s="13">
        <v>42183.604166666664</v>
      </c>
      <c r="B5624" s="75">
        <v>70.4333333333333</v>
      </c>
      <c r="C5624" s="75">
        <v>73.0</v>
      </c>
      <c r="D5624" s="75">
        <v>86.6166666666667</v>
      </c>
      <c r="E5624" s="75">
        <v>94.0</v>
      </c>
    </row>
    <row r="5625" ht="15.75" customHeight="1">
      <c r="A5625" s="13">
        <v>42183.614583333336</v>
      </c>
      <c r="B5625" s="75">
        <v>70.1833333333333</v>
      </c>
      <c r="C5625" s="75">
        <v>73.0</v>
      </c>
      <c r="D5625" s="75">
        <v>86.8666666666667</v>
      </c>
      <c r="E5625" s="75">
        <v>94.0</v>
      </c>
    </row>
    <row r="5626" ht="15.75" customHeight="1">
      <c r="A5626" s="13">
        <v>42183.625</v>
      </c>
      <c r="B5626" s="75">
        <v>69.8666666666667</v>
      </c>
      <c r="C5626" s="75">
        <v>72.8833333333333</v>
      </c>
      <c r="D5626" s="75">
        <v>87.1166666666667</v>
      </c>
      <c r="E5626" s="75">
        <v>94.1166666666667</v>
      </c>
    </row>
    <row r="5627" ht="15.75" customHeight="1">
      <c r="A5627" s="13">
        <v>42183.635416666664</v>
      </c>
      <c r="B5627" s="75">
        <v>69.3666666666667</v>
      </c>
      <c r="C5627" s="75">
        <v>72.6333333333333</v>
      </c>
      <c r="D5627" s="75">
        <v>87.3666666666667</v>
      </c>
      <c r="E5627" s="75">
        <v>94.3666666666667</v>
      </c>
    </row>
    <row r="5628" ht="15.75" customHeight="1">
      <c r="A5628" s="13">
        <v>42183.645833333336</v>
      </c>
      <c r="B5628" s="75">
        <v>68.8666666666667</v>
      </c>
      <c r="C5628" s="75">
        <v>72.3833333333333</v>
      </c>
      <c r="D5628" s="75">
        <v>87.6166666666667</v>
      </c>
      <c r="E5628" s="75">
        <v>94.6166666666667</v>
      </c>
    </row>
    <row r="5629" ht="15.75" customHeight="1">
      <c r="A5629" s="13">
        <v>42183.65625</v>
      </c>
      <c r="B5629" s="75">
        <v>68.3666666666667</v>
      </c>
      <c r="C5629" s="75">
        <v>72.1333333333333</v>
      </c>
      <c r="D5629" s="75">
        <v>87.8666666666667</v>
      </c>
      <c r="E5629" s="75">
        <v>94.8666666666667</v>
      </c>
    </row>
    <row r="5630" ht="15.75" customHeight="1">
      <c r="A5630" s="13">
        <v>42183.666666666664</v>
      </c>
      <c r="B5630" s="75">
        <v>68.0</v>
      </c>
      <c r="C5630" s="75">
        <v>72.0</v>
      </c>
      <c r="D5630" s="75">
        <v>87.7666666666667</v>
      </c>
      <c r="E5630" s="75">
        <v>94.8833333333333</v>
      </c>
    </row>
    <row r="5631" ht="15.75" customHeight="1">
      <c r="A5631" s="13">
        <v>42183.677083333336</v>
      </c>
      <c r="B5631" s="75">
        <v>68.0</v>
      </c>
      <c r="C5631" s="75">
        <v>72.0</v>
      </c>
      <c r="D5631" s="75">
        <v>87.2666666666667</v>
      </c>
      <c r="E5631" s="75">
        <v>94.6333333333333</v>
      </c>
    </row>
    <row r="5632" ht="15.75" customHeight="1">
      <c r="A5632" s="13">
        <v>42183.6875</v>
      </c>
      <c r="B5632" s="75">
        <v>68.0</v>
      </c>
      <c r="C5632" s="75">
        <v>72.0</v>
      </c>
      <c r="D5632" s="75">
        <v>86.7666666666667</v>
      </c>
      <c r="E5632" s="75">
        <v>94.3833333333333</v>
      </c>
    </row>
    <row r="5633" ht="15.75" customHeight="1">
      <c r="A5633" s="13">
        <v>42183.697916666664</v>
      </c>
      <c r="B5633" s="75">
        <v>68.0</v>
      </c>
      <c r="C5633" s="75">
        <v>72.0</v>
      </c>
      <c r="D5633" s="75">
        <v>86.2666666666667</v>
      </c>
      <c r="E5633" s="75">
        <v>94.1333333333333</v>
      </c>
    </row>
    <row r="5634" ht="15.75" customHeight="1">
      <c r="A5634" s="13">
        <v>42183.708333333336</v>
      </c>
      <c r="B5634" s="75">
        <v>67.8</v>
      </c>
      <c r="C5634" s="75">
        <v>71.7666666666667</v>
      </c>
      <c r="D5634" s="75">
        <v>86.1166666666667</v>
      </c>
      <c r="E5634" s="75">
        <v>94.1166666666667</v>
      </c>
    </row>
    <row r="5635" ht="15.75" customHeight="1">
      <c r="A5635" s="13">
        <v>42183.71875</v>
      </c>
      <c r="B5635" s="75">
        <v>67.05</v>
      </c>
      <c r="C5635" s="75">
        <v>71.2666666666667</v>
      </c>
      <c r="D5635" s="75">
        <v>86.3666666666667</v>
      </c>
      <c r="E5635" s="75">
        <v>94.3666666666667</v>
      </c>
    </row>
    <row r="5636" ht="15.75" customHeight="1">
      <c r="A5636" s="13">
        <v>42183.729166666664</v>
      </c>
      <c r="B5636" s="75">
        <v>66.3</v>
      </c>
      <c r="C5636" s="75">
        <v>70.7666666666667</v>
      </c>
      <c r="D5636" s="75">
        <v>86.6166666666667</v>
      </c>
      <c r="E5636" s="75">
        <v>94.6166666666667</v>
      </c>
    </row>
    <row r="5637" ht="15.75" customHeight="1">
      <c r="A5637" s="13">
        <v>42183.739583333336</v>
      </c>
      <c r="B5637" s="75">
        <v>65.55</v>
      </c>
      <c r="C5637" s="75">
        <v>70.2666666666667</v>
      </c>
      <c r="D5637" s="75">
        <v>86.8666666666667</v>
      </c>
      <c r="E5637" s="75">
        <v>94.8666666666667</v>
      </c>
    </row>
    <row r="5638" ht="15.75" customHeight="1">
      <c r="A5638" s="13">
        <v>42183.75</v>
      </c>
      <c r="B5638" s="75">
        <v>64.7837837837838</v>
      </c>
      <c r="C5638" s="75">
        <v>69.65</v>
      </c>
      <c r="D5638" s="75">
        <v>86.7666666666667</v>
      </c>
      <c r="E5638" s="75">
        <v>94.7666666666667</v>
      </c>
    </row>
    <row r="5639" ht="15.75" customHeight="1">
      <c r="A5639" s="13">
        <v>42183.760416666664</v>
      </c>
      <c r="B5639" s="75">
        <v>63.972972972973</v>
      </c>
      <c r="C5639" s="75">
        <v>68.9</v>
      </c>
      <c r="D5639" s="75">
        <v>86.2666666666667</v>
      </c>
      <c r="E5639" s="75">
        <v>94.2666666666667</v>
      </c>
    </row>
    <row r="5640" ht="15.75" customHeight="1">
      <c r="A5640" s="13">
        <v>42183.770833333336</v>
      </c>
      <c r="B5640" s="75">
        <v>63.1621621621622</v>
      </c>
      <c r="C5640" s="75">
        <v>68.15</v>
      </c>
      <c r="D5640" s="75">
        <v>85.7666666666667</v>
      </c>
      <c r="E5640" s="75">
        <v>93.7666666666667</v>
      </c>
    </row>
    <row r="5641" ht="15.75" customHeight="1">
      <c r="A5641" s="13">
        <v>42183.78125</v>
      </c>
      <c r="B5641" s="75">
        <v>63.0</v>
      </c>
      <c r="C5641" s="75">
        <v>67.4</v>
      </c>
      <c r="D5641" s="75">
        <v>85.2666666666667</v>
      </c>
      <c r="E5641" s="75">
        <v>93.2666666666667</v>
      </c>
    </row>
    <row r="5642" ht="15.75" customHeight="1">
      <c r="A5642" s="13">
        <v>42183.791666666664</v>
      </c>
      <c r="B5642" s="75">
        <v>62.9333333333333</v>
      </c>
      <c r="C5642" s="75">
        <v>66.5333333333333</v>
      </c>
      <c r="D5642" s="75">
        <v>84.7666666666667</v>
      </c>
      <c r="E5642" s="75">
        <v>92.5333333333333</v>
      </c>
    </row>
    <row r="5643" ht="15.75" customHeight="1">
      <c r="A5643" s="13">
        <v>42183.802083333336</v>
      </c>
      <c r="B5643" s="75">
        <v>62.6833333333333</v>
      </c>
      <c r="C5643" s="75">
        <v>65.5333333333333</v>
      </c>
      <c r="D5643" s="75">
        <v>84.2666666666667</v>
      </c>
      <c r="E5643" s="75">
        <v>91.5333333333333</v>
      </c>
    </row>
    <row r="5644" ht="15.75" customHeight="1">
      <c r="A5644" s="13">
        <v>42183.8125</v>
      </c>
      <c r="B5644" s="75">
        <v>62.4333333333333</v>
      </c>
      <c r="C5644" s="75">
        <v>64.5333333333333</v>
      </c>
      <c r="D5644" s="75">
        <v>83.7666666666667</v>
      </c>
      <c r="E5644" s="75">
        <v>90.5333333333333</v>
      </c>
    </row>
    <row r="5645" ht="15.75" customHeight="1">
      <c r="A5645" s="13">
        <v>42183.822916666664</v>
      </c>
      <c r="B5645" s="75">
        <v>62.1833333333333</v>
      </c>
      <c r="C5645" s="75">
        <v>63.5333333333333</v>
      </c>
      <c r="D5645" s="75">
        <v>83.2666666666667</v>
      </c>
      <c r="E5645" s="75">
        <v>89.5333333333333</v>
      </c>
    </row>
    <row r="5646" ht="15.75" customHeight="1">
      <c r="A5646" s="13">
        <v>42183.833333333336</v>
      </c>
      <c r="B5646" s="75">
        <v>61.8666666666667</v>
      </c>
      <c r="C5646" s="75">
        <v>62.8833333333333</v>
      </c>
      <c r="D5646" s="75">
        <v>82.65</v>
      </c>
      <c r="E5646" s="75">
        <v>88.7666666666667</v>
      </c>
    </row>
    <row r="5647" ht="15.75" customHeight="1">
      <c r="A5647" s="13">
        <v>42183.84375</v>
      </c>
      <c r="B5647" s="75">
        <v>61.3666666666667</v>
      </c>
      <c r="C5647" s="75">
        <v>62.6333333333333</v>
      </c>
      <c r="D5647" s="75">
        <v>81.9</v>
      </c>
      <c r="E5647" s="75">
        <v>88.2666666666667</v>
      </c>
    </row>
    <row r="5648" ht="15.75" customHeight="1">
      <c r="A5648" s="13">
        <v>42183.854166666664</v>
      </c>
      <c r="B5648" s="75">
        <v>60.8666666666667</v>
      </c>
      <c r="C5648" s="75">
        <v>62.3833333333333</v>
      </c>
      <c r="D5648" s="75">
        <v>81.15</v>
      </c>
      <c r="E5648" s="75">
        <v>87.7666666666667</v>
      </c>
    </row>
    <row r="5649" ht="15.75" customHeight="1">
      <c r="A5649" s="13">
        <v>42183.864583333336</v>
      </c>
      <c r="B5649" s="75">
        <v>60.3666666666667</v>
      </c>
      <c r="C5649" s="75">
        <v>62.1333333333333</v>
      </c>
      <c r="D5649" s="75">
        <v>80.4</v>
      </c>
      <c r="E5649" s="75">
        <v>87.2666666666667</v>
      </c>
    </row>
    <row r="5650" ht="15.75" customHeight="1">
      <c r="A5650" s="13">
        <v>42183.875</v>
      </c>
      <c r="B5650" s="75">
        <v>60.1212121212121</v>
      </c>
      <c r="C5650" s="75">
        <v>61.8833333333333</v>
      </c>
      <c r="D5650" s="75">
        <v>79.7666666666667</v>
      </c>
      <c r="E5650" s="75">
        <v>86.5333333333333</v>
      </c>
    </row>
    <row r="5651" ht="15.75" customHeight="1">
      <c r="A5651" s="13">
        <v>42183.885416666664</v>
      </c>
      <c r="B5651" s="75">
        <v>60.5757575757576</v>
      </c>
      <c r="C5651" s="75">
        <v>61.6333333333333</v>
      </c>
      <c r="D5651" s="75">
        <v>79.2666666666667</v>
      </c>
      <c r="E5651" s="75">
        <v>85.5333333333333</v>
      </c>
    </row>
    <row r="5652" ht="15.75" customHeight="1">
      <c r="A5652" s="13">
        <v>42183.895833333336</v>
      </c>
      <c r="B5652" s="75">
        <v>60.962962962963</v>
      </c>
      <c r="C5652" s="75">
        <v>61.3833333333333</v>
      </c>
      <c r="D5652" s="75">
        <v>78.7666666666667</v>
      </c>
      <c r="E5652" s="75">
        <v>84.5333333333333</v>
      </c>
    </row>
    <row r="5653" ht="15.75" customHeight="1">
      <c r="A5653" s="13">
        <v>42183.90625</v>
      </c>
      <c r="B5653" s="75">
        <v>60.4074074074074</v>
      </c>
      <c r="C5653" s="75">
        <v>61.1333333333333</v>
      </c>
      <c r="D5653" s="75">
        <v>78.2666666666667</v>
      </c>
      <c r="E5653" s="75">
        <v>83.5333333333333</v>
      </c>
    </row>
    <row r="5654" ht="15.75" customHeight="1">
      <c r="A5654" s="13">
        <v>42183.916666666664</v>
      </c>
      <c r="B5654" s="75">
        <v>59.9333333333333</v>
      </c>
      <c r="C5654" s="75">
        <v>61.4516129032258</v>
      </c>
      <c r="D5654" s="75">
        <v>77.7666666666667</v>
      </c>
      <c r="E5654" s="75">
        <v>82.7666666666667</v>
      </c>
    </row>
    <row r="5655" ht="15.75" customHeight="1">
      <c r="A5655" s="13">
        <v>42183.927083333336</v>
      </c>
      <c r="B5655" s="75">
        <v>59.6833333333333</v>
      </c>
      <c r="C5655" s="75">
        <v>62.4193548387097</v>
      </c>
      <c r="D5655" s="75">
        <v>77.2666666666667</v>
      </c>
      <c r="E5655" s="75">
        <v>82.2666666666667</v>
      </c>
    </row>
    <row r="5656" ht="15.75" customHeight="1">
      <c r="A5656" s="13">
        <v>42183.9375</v>
      </c>
      <c r="B5656" s="75">
        <v>59.4333333333333</v>
      </c>
      <c r="C5656" s="75">
        <v>62.7931034482759</v>
      </c>
      <c r="D5656" s="75">
        <v>76.7666666666667</v>
      </c>
      <c r="E5656" s="75">
        <v>81.7666666666667</v>
      </c>
    </row>
    <row r="5657" ht="15.75" customHeight="1">
      <c r="A5657" s="13">
        <v>42183.947916666664</v>
      </c>
      <c r="B5657" s="75">
        <v>59.1833333333333</v>
      </c>
      <c r="C5657" s="75">
        <v>62.2758620689655</v>
      </c>
      <c r="D5657" s="75">
        <v>76.2666666666667</v>
      </c>
      <c r="E5657" s="75">
        <v>81.2666666666667</v>
      </c>
    </row>
    <row r="5658" ht="15.75" customHeight="1">
      <c r="A5658" s="13">
        <v>42183.958333333336</v>
      </c>
      <c r="B5658" s="75">
        <v>59.0</v>
      </c>
      <c r="C5658" s="75">
        <v>62.0</v>
      </c>
      <c r="D5658" s="75">
        <v>75.7666666666667</v>
      </c>
      <c r="E5658" s="75">
        <v>80.65</v>
      </c>
    </row>
    <row r="5659" ht="15.75" customHeight="1">
      <c r="A5659" s="13">
        <v>42183.96875</v>
      </c>
      <c r="B5659" s="75">
        <v>59.0</v>
      </c>
      <c r="C5659" s="75">
        <v>62.0</v>
      </c>
      <c r="D5659" s="75">
        <v>75.2666666666667</v>
      </c>
      <c r="E5659" s="75">
        <v>79.9</v>
      </c>
    </row>
    <row r="5660" ht="15.75" customHeight="1">
      <c r="A5660" s="13">
        <v>42183.979166666664</v>
      </c>
      <c r="B5660" s="75">
        <v>59.0</v>
      </c>
      <c r="C5660" s="75">
        <v>62.0</v>
      </c>
      <c r="D5660" s="75">
        <v>74.7666666666667</v>
      </c>
      <c r="E5660" s="75">
        <v>79.15</v>
      </c>
    </row>
    <row r="5661" ht="15.75" customHeight="1">
      <c r="A5661" s="13">
        <v>42183.989583333336</v>
      </c>
      <c r="B5661" s="75">
        <v>59.0</v>
      </c>
      <c r="C5661" s="75">
        <v>62.0</v>
      </c>
      <c r="D5661" s="75">
        <v>74.2666666666667</v>
      </c>
      <c r="E5661" s="75">
        <v>78.4</v>
      </c>
    </row>
    <row r="5662" ht="15.75" customHeight="1">
      <c r="A5662" s="13">
        <v>42184.0</v>
      </c>
      <c r="B5662" s="75">
        <v>59.0</v>
      </c>
      <c r="C5662" s="75">
        <v>62.0</v>
      </c>
      <c r="D5662" s="75">
        <v>73.8833333333333</v>
      </c>
      <c r="E5662" s="75">
        <v>77.7666666666667</v>
      </c>
    </row>
    <row r="5663" ht="15.75" customHeight="1">
      <c r="A5663" s="13">
        <v>42184.010416666664</v>
      </c>
      <c r="B5663" s="75">
        <v>59.0</v>
      </c>
      <c r="C5663" s="75">
        <v>62.0</v>
      </c>
      <c r="D5663" s="75">
        <v>73.6333333333333</v>
      </c>
      <c r="E5663" s="75">
        <v>77.2666666666667</v>
      </c>
    </row>
    <row r="5664" ht="15.75" customHeight="1">
      <c r="A5664" s="13">
        <v>42184.020833333336</v>
      </c>
      <c r="B5664" s="75">
        <v>59.0</v>
      </c>
      <c r="C5664" s="75">
        <v>62.0</v>
      </c>
      <c r="D5664" s="75">
        <v>73.3833333333333</v>
      </c>
      <c r="E5664" s="75">
        <v>76.7666666666667</v>
      </c>
    </row>
    <row r="5665" ht="15.75" customHeight="1">
      <c r="A5665" s="13">
        <v>42184.03125</v>
      </c>
      <c r="B5665" s="75">
        <v>59.0</v>
      </c>
      <c r="C5665" s="75">
        <v>62.0</v>
      </c>
      <c r="D5665" s="75">
        <v>73.1333333333333</v>
      </c>
      <c r="E5665" s="75">
        <v>76.2666666666667</v>
      </c>
    </row>
    <row r="5666" ht="15.75" customHeight="1">
      <c r="A5666" s="13">
        <v>42184.041666666664</v>
      </c>
      <c r="B5666" s="75">
        <v>58.741935483871</v>
      </c>
      <c r="C5666" s="75">
        <v>61.8833333333333</v>
      </c>
      <c r="D5666" s="75">
        <v>72.8833333333333</v>
      </c>
      <c r="E5666" s="75">
        <v>75.8833333333333</v>
      </c>
    </row>
    <row r="5667" ht="15.75" customHeight="1">
      <c r="A5667" s="13">
        <v>42184.052083333336</v>
      </c>
      <c r="B5667" s="75">
        <v>57.7741935483871</v>
      </c>
      <c r="C5667" s="75">
        <v>61.6333333333333</v>
      </c>
      <c r="D5667" s="75">
        <v>72.6333333333333</v>
      </c>
      <c r="E5667" s="75">
        <v>75.6333333333333</v>
      </c>
    </row>
    <row r="5668" ht="15.75" customHeight="1">
      <c r="A5668" s="13">
        <v>42184.0625</v>
      </c>
      <c r="B5668" s="75">
        <v>57.1034482758621</v>
      </c>
      <c r="C5668" s="75">
        <v>61.3833333333333</v>
      </c>
      <c r="D5668" s="75">
        <v>72.3833333333333</v>
      </c>
      <c r="E5668" s="75">
        <v>75.3833333333333</v>
      </c>
    </row>
    <row r="5669" ht="15.75" customHeight="1">
      <c r="A5669" s="13">
        <v>42184.072916666664</v>
      </c>
      <c r="B5669" s="75">
        <v>57.6206896551724</v>
      </c>
      <c r="C5669" s="75">
        <v>61.1333333333333</v>
      </c>
      <c r="D5669" s="75">
        <v>72.1333333333333</v>
      </c>
      <c r="E5669" s="75">
        <v>75.1333333333333</v>
      </c>
    </row>
    <row r="5670" ht="15.75" customHeight="1">
      <c r="A5670" s="13">
        <v>42184.083333333336</v>
      </c>
      <c r="B5670" s="75">
        <v>58.0</v>
      </c>
      <c r="C5670" s="75">
        <v>61.0</v>
      </c>
      <c r="D5670" s="75">
        <v>72.0</v>
      </c>
      <c r="E5670" s="75">
        <v>74.7666666666667</v>
      </c>
    </row>
    <row r="5671" ht="15.75" customHeight="1">
      <c r="A5671" s="13">
        <v>42184.09375</v>
      </c>
      <c r="B5671" s="75">
        <v>58.0</v>
      </c>
      <c r="C5671" s="75">
        <v>61.0</v>
      </c>
      <c r="D5671" s="75">
        <v>72.0</v>
      </c>
      <c r="E5671" s="75">
        <v>74.2666666666667</v>
      </c>
    </row>
    <row r="5672" ht="15.75" customHeight="1">
      <c r="A5672" s="13">
        <v>42184.104166666664</v>
      </c>
      <c r="B5672" s="75">
        <v>58.0</v>
      </c>
      <c r="C5672" s="75">
        <v>61.0</v>
      </c>
      <c r="D5672" s="75">
        <v>72.0</v>
      </c>
      <c r="E5672" s="75">
        <v>73.7666666666667</v>
      </c>
    </row>
    <row r="5673" ht="15.75" customHeight="1">
      <c r="A5673" s="13">
        <v>42184.114583333336</v>
      </c>
      <c r="B5673" s="75">
        <v>58.0</v>
      </c>
      <c r="C5673" s="75">
        <v>61.0</v>
      </c>
      <c r="D5673" s="75">
        <v>72.0</v>
      </c>
      <c r="E5673" s="75">
        <v>73.2666666666667</v>
      </c>
    </row>
    <row r="5674" ht="15.75" customHeight="1">
      <c r="A5674" s="13">
        <v>42184.125</v>
      </c>
      <c r="B5674" s="75">
        <v>57.9</v>
      </c>
      <c r="C5674" s="75">
        <v>60.8833333333333</v>
      </c>
      <c r="D5674" s="75">
        <v>71.8833333333333</v>
      </c>
      <c r="E5674" s="75">
        <v>72.8833333333333</v>
      </c>
    </row>
    <row r="5675" ht="15.75" customHeight="1">
      <c r="A5675" s="13">
        <v>42184.135416666664</v>
      </c>
      <c r="B5675" s="75">
        <v>57.525</v>
      </c>
      <c r="C5675" s="75">
        <v>60.6333333333333</v>
      </c>
      <c r="D5675" s="75">
        <v>71.6333333333333</v>
      </c>
      <c r="E5675" s="75">
        <v>72.6333333333333</v>
      </c>
    </row>
    <row r="5676" ht="15.75" customHeight="1">
      <c r="A5676" s="13">
        <v>42184.145833333336</v>
      </c>
      <c r="B5676" s="75">
        <v>57.15</v>
      </c>
      <c r="C5676" s="75">
        <v>60.3833333333333</v>
      </c>
      <c r="D5676" s="75">
        <v>71.3833333333333</v>
      </c>
      <c r="E5676" s="75">
        <v>72.3833333333333</v>
      </c>
    </row>
    <row r="5677" ht="15.75" customHeight="1">
      <c r="A5677" s="13">
        <v>42184.15625</v>
      </c>
      <c r="B5677" s="75">
        <v>57.0</v>
      </c>
      <c r="C5677" s="75">
        <v>60.1333333333333</v>
      </c>
      <c r="D5677" s="75">
        <v>71.1333333333333</v>
      </c>
      <c r="E5677" s="75">
        <v>72.1333333333333</v>
      </c>
    </row>
    <row r="5678" ht="15.75" customHeight="1">
      <c r="A5678" s="13">
        <v>42184.166666666664</v>
      </c>
      <c r="B5678" s="75">
        <v>57.0</v>
      </c>
      <c r="C5678" s="75">
        <v>60.1428571428571</v>
      </c>
      <c r="D5678" s="75">
        <v>70.8833333333333</v>
      </c>
      <c r="E5678" s="75">
        <v>71.8833333333333</v>
      </c>
    </row>
    <row r="5679" ht="15.75" customHeight="1">
      <c r="A5679" s="13">
        <v>42184.177083333336</v>
      </c>
      <c r="B5679" s="75">
        <v>57.0</v>
      </c>
      <c r="C5679" s="75">
        <v>60.4489795918367</v>
      </c>
      <c r="D5679" s="75">
        <v>70.6333333333333</v>
      </c>
      <c r="E5679" s="75">
        <v>71.6333333333333</v>
      </c>
    </row>
    <row r="5680" ht="15.75" customHeight="1">
      <c r="A5680" s="13">
        <v>42184.1875</v>
      </c>
      <c r="B5680" s="75">
        <v>57.0</v>
      </c>
      <c r="C5680" s="75">
        <v>60.7551020408163</v>
      </c>
      <c r="D5680" s="75">
        <v>70.3833333333333</v>
      </c>
      <c r="E5680" s="75">
        <v>71.3833333333333</v>
      </c>
    </row>
    <row r="5681" ht="15.75" customHeight="1">
      <c r="A5681" s="13">
        <v>42184.197916666664</v>
      </c>
      <c r="B5681" s="75">
        <v>57.0</v>
      </c>
      <c r="C5681" s="75">
        <v>60.4545454545455</v>
      </c>
      <c r="D5681" s="75">
        <v>70.1333333333333</v>
      </c>
      <c r="E5681" s="75">
        <v>71.1333333333333</v>
      </c>
    </row>
    <row r="5682" ht="15.75" customHeight="1">
      <c r="A5682" s="13">
        <v>42184.208333333336</v>
      </c>
      <c r="B5682" s="75">
        <v>57.0</v>
      </c>
      <c r="C5682" s="75">
        <v>59.0</v>
      </c>
      <c r="D5682" s="75">
        <v>69.65</v>
      </c>
      <c r="E5682" s="75">
        <v>71.0</v>
      </c>
    </row>
    <row r="5683" ht="15.75" customHeight="1">
      <c r="A5683" s="13">
        <v>42184.21875</v>
      </c>
      <c r="B5683" s="75">
        <v>57.0</v>
      </c>
      <c r="C5683" s="75">
        <v>59.0</v>
      </c>
      <c r="D5683" s="75">
        <v>68.9</v>
      </c>
      <c r="E5683" s="75">
        <v>71.0</v>
      </c>
    </row>
    <row r="5684" ht="15.75" customHeight="1">
      <c r="A5684" s="13">
        <v>42184.229166666664</v>
      </c>
      <c r="B5684" s="75">
        <v>57.0</v>
      </c>
      <c r="C5684" s="75">
        <v>59.0</v>
      </c>
      <c r="D5684" s="75">
        <v>68.15</v>
      </c>
      <c r="E5684" s="75">
        <v>71.0</v>
      </c>
    </row>
    <row r="5685" ht="15.75" customHeight="1">
      <c r="A5685" s="13">
        <v>42184.239583333336</v>
      </c>
      <c r="B5685" s="75">
        <v>57.0</v>
      </c>
      <c r="C5685" s="75">
        <v>59.0</v>
      </c>
      <c r="D5685" s="75">
        <v>67.4</v>
      </c>
      <c r="E5685" s="75">
        <v>71.0</v>
      </c>
    </row>
    <row r="5686" ht="15.75" customHeight="1">
      <c r="A5686" s="13">
        <v>42184.25</v>
      </c>
      <c r="B5686" s="75">
        <v>57.0</v>
      </c>
      <c r="C5686" s="75">
        <v>59.1166666666667</v>
      </c>
      <c r="D5686" s="75">
        <v>67.35</v>
      </c>
      <c r="E5686" s="75">
        <v>71.0</v>
      </c>
    </row>
    <row r="5687" ht="15.75" customHeight="1">
      <c r="A5687" s="13">
        <v>42184.260416666664</v>
      </c>
      <c r="B5687" s="75">
        <v>57.0</v>
      </c>
      <c r="C5687" s="75">
        <v>59.3666666666667</v>
      </c>
      <c r="D5687" s="75">
        <v>68.1</v>
      </c>
      <c r="E5687" s="75">
        <v>71.0</v>
      </c>
    </row>
    <row r="5688" ht="15.75" customHeight="1">
      <c r="A5688" s="13">
        <v>42184.270833333336</v>
      </c>
      <c r="B5688" s="75">
        <v>57.0</v>
      </c>
      <c r="C5688" s="75">
        <v>59.6166666666667</v>
      </c>
      <c r="D5688" s="75">
        <v>68.85</v>
      </c>
      <c r="E5688" s="75">
        <v>71.0</v>
      </c>
    </row>
    <row r="5689" ht="15.75" customHeight="1">
      <c r="A5689" s="13">
        <v>42184.28125</v>
      </c>
      <c r="B5689" s="75">
        <v>57.0</v>
      </c>
      <c r="C5689" s="75">
        <v>59.8666666666667</v>
      </c>
      <c r="D5689" s="75">
        <v>69.6</v>
      </c>
      <c r="E5689" s="75">
        <v>71.0</v>
      </c>
    </row>
    <row r="5690" ht="15.75" customHeight="1">
      <c r="A5690" s="13">
        <v>42184.291666666664</v>
      </c>
      <c r="B5690" s="75">
        <v>57.0</v>
      </c>
      <c r="C5690" s="75">
        <v>60.0</v>
      </c>
      <c r="D5690" s="75">
        <v>70.5833333333333</v>
      </c>
      <c r="E5690" s="75">
        <v>71.4666666666667</v>
      </c>
    </row>
    <row r="5691" ht="15.75" customHeight="1">
      <c r="A5691" s="13">
        <v>42184.302083333336</v>
      </c>
      <c r="B5691" s="75">
        <v>57.0</v>
      </c>
      <c r="C5691" s="75">
        <v>60.0</v>
      </c>
      <c r="D5691" s="75">
        <v>71.8333333333333</v>
      </c>
      <c r="E5691" s="75">
        <v>72.4666666666667</v>
      </c>
    </row>
    <row r="5692" ht="15.75" customHeight="1">
      <c r="A5692" s="13">
        <v>42184.3125</v>
      </c>
      <c r="B5692" s="75">
        <v>57.0</v>
      </c>
      <c r="C5692" s="75">
        <v>60.0</v>
      </c>
      <c r="D5692" s="75">
        <v>73.0833333333333</v>
      </c>
      <c r="E5692" s="75">
        <v>73.4666666666667</v>
      </c>
    </row>
    <row r="5693" ht="15.75" customHeight="1">
      <c r="A5693" s="13">
        <v>42184.322916666664</v>
      </c>
      <c r="B5693" s="75">
        <v>57.0</v>
      </c>
      <c r="C5693" s="75">
        <v>60.0</v>
      </c>
      <c r="D5693" s="75">
        <v>74.3333333333333</v>
      </c>
      <c r="E5693" s="75">
        <v>74.4666666666667</v>
      </c>
    </row>
    <row r="5694" ht="15.75" customHeight="1">
      <c r="A5694" s="13">
        <v>42184.333333333336</v>
      </c>
      <c r="B5694" s="75">
        <v>57.390243902439</v>
      </c>
      <c r="C5694" s="75">
        <v>60.35</v>
      </c>
      <c r="D5694" s="75">
        <v>75.4666666666667</v>
      </c>
      <c r="E5694" s="75">
        <v>75.35</v>
      </c>
    </row>
    <row r="5695" ht="15.75" customHeight="1">
      <c r="A5695" s="13">
        <v>42184.34375</v>
      </c>
      <c r="B5695" s="75">
        <v>58.8536585365854</v>
      </c>
      <c r="C5695" s="75">
        <v>61.1</v>
      </c>
      <c r="D5695" s="75">
        <v>76.4666666666667</v>
      </c>
      <c r="E5695" s="75">
        <v>76.1</v>
      </c>
    </row>
    <row r="5696" ht="15.75" customHeight="1">
      <c r="A5696" s="13">
        <v>42184.354166666664</v>
      </c>
      <c r="B5696" s="75">
        <v>60.3170731707317</v>
      </c>
      <c r="C5696" s="75">
        <v>61.85</v>
      </c>
      <c r="D5696" s="75">
        <v>77.4666666666667</v>
      </c>
      <c r="E5696" s="75">
        <v>76.85</v>
      </c>
    </row>
    <row r="5697" ht="15.75" customHeight="1">
      <c r="A5697" s="13">
        <v>42184.364583333336</v>
      </c>
      <c r="B5697" s="75">
        <v>61.4210526315789</v>
      </c>
      <c r="C5697" s="75">
        <v>62.6</v>
      </c>
      <c r="D5697" s="75">
        <v>78.4666666666667</v>
      </c>
      <c r="E5697" s="75">
        <v>77.6</v>
      </c>
    </row>
    <row r="5698" ht="15.75" customHeight="1">
      <c r="A5698" s="13">
        <v>42184.375</v>
      </c>
      <c r="B5698" s="75">
        <v>62.4210526315789</v>
      </c>
      <c r="C5698" s="75">
        <v>63.35</v>
      </c>
      <c r="D5698" s="75">
        <v>79.4666666666667</v>
      </c>
      <c r="E5698" s="75">
        <v>78.7</v>
      </c>
    </row>
    <row r="5699" ht="15.75" customHeight="1">
      <c r="A5699" s="13">
        <v>42184.385416666664</v>
      </c>
      <c r="B5699" s="75">
        <v>64.0</v>
      </c>
      <c r="C5699" s="75">
        <v>64.1</v>
      </c>
      <c r="D5699" s="75">
        <v>80.4666666666667</v>
      </c>
      <c r="E5699" s="75">
        <v>80.2</v>
      </c>
    </row>
    <row r="5700" ht="15.75" customHeight="1">
      <c r="A5700" s="13">
        <v>42184.395833333336</v>
      </c>
      <c r="B5700" s="75">
        <v>64.0</v>
      </c>
      <c r="C5700" s="75">
        <v>64.85</v>
      </c>
      <c r="D5700" s="75">
        <v>81.4666666666667</v>
      </c>
      <c r="E5700" s="75">
        <v>81.7</v>
      </c>
    </row>
    <row r="5701" ht="15.75" customHeight="1">
      <c r="A5701" s="13">
        <v>42184.40625</v>
      </c>
      <c r="B5701" s="75">
        <v>64.0</v>
      </c>
      <c r="C5701" s="75">
        <v>65.6</v>
      </c>
      <c r="D5701" s="75">
        <v>82.4666666666667</v>
      </c>
      <c r="E5701" s="75">
        <v>83.2</v>
      </c>
    </row>
    <row r="5702" ht="15.75" customHeight="1">
      <c r="A5702" s="13">
        <v>42184.416666666664</v>
      </c>
      <c r="B5702" s="75">
        <v>65.0</v>
      </c>
      <c r="C5702" s="75">
        <v>66.35</v>
      </c>
      <c r="D5702" s="75">
        <v>83.2333333333333</v>
      </c>
      <c r="E5702" s="75">
        <v>84.1166666666667</v>
      </c>
    </row>
    <row r="5703" ht="15.75" customHeight="1">
      <c r="A5703" s="13">
        <v>42184.427083333336</v>
      </c>
      <c r="B5703" s="75">
        <v>65.0</v>
      </c>
      <c r="C5703" s="75">
        <v>67.1</v>
      </c>
      <c r="D5703" s="75">
        <v>83.7333333333333</v>
      </c>
      <c r="E5703" s="75">
        <v>84.3666666666667</v>
      </c>
    </row>
    <row r="5704" ht="15.75" customHeight="1">
      <c r="A5704" s="13">
        <v>42184.4375</v>
      </c>
      <c r="B5704" s="75">
        <v>65.0</v>
      </c>
      <c r="C5704" s="75">
        <v>67.85</v>
      </c>
      <c r="D5704" s="75">
        <v>84.2333333333333</v>
      </c>
      <c r="E5704" s="75">
        <v>84.6166666666667</v>
      </c>
    </row>
    <row r="5705" ht="15.75" customHeight="1">
      <c r="A5705" s="13">
        <v>42184.447916666664</v>
      </c>
      <c r="B5705" s="75">
        <v>65.0</v>
      </c>
      <c r="C5705" s="75">
        <v>68.6</v>
      </c>
      <c r="D5705" s="75">
        <v>84.7333333333333</v>
      </c>
      <c r="E5705" s="75">
        <v>84.8666666666667</v>
      </c>
    </row>
    <row r="5706" ht="15.75" customHeight="1">
      <c r="A5706" s="13">
        <v>42184.458333333336</v>
      </c>
      <c r="B5706" s="75">
        <v>65.1333333333333</v>
      </c>
      <c r="C5706" s="75">
        <v>69.2333333333333</v>
      </c>
      <c r="D5706" s="75">
        <v>85.35</v>
      </c>
      <c r="E5706" s="75">
        <v>85.1166666666667</v>
      </c>
    </row>
    <row r="5707" ht="15.75" customHeight="1">
      <c r="A5707" s="13">
        <v>42184.46875</v>
      </c>
      <c r="B5707" s="75">
        <v>65.6333333333333</v>
      </c>
      <c r="C5707" s="75">
        <v>69.7333333333333</v>
      </c>
      <c r="D5707" s="75">
        <v>86.1</v>
      </c>
      <c r="E5707" s="75">
        <v>85.3666666666667</v>
      </c>
    </row>
    <row r="5708" ht="15.75" customHeight="1">
      <c r="A5708" s="13">
        <v>42184.479166666664</v>
      </c>
      <c r="B5708" s="75">
        <v>66.1333333333333</v>
      </c>
      <c r="C5708" s="75">
        <v>70.2333333333333</v>
      </c>
      <c r="D5708" s="75">
        <v>86.85</v>
      </c>
      <c r="E5708" s="75">
        <v>85.6166666666667</v>
      </c>
    </row>
    <row r="5709" ht="15.75" customHeight="1">
      <c r="A5709" s="13">
        <v>42184.489583333336</v>
      </c>
      <c r="B5709" s="75">
        <v>66.6333333333333</v>
      </c>
      <c r="C5709" s="75">
        <v>70.7333333333333</v>
      </c>
      <c r="D5709" s="75">
        <v>87.6</v>
      </c>
      <c r="E5709" s="75">
        <v>85.8666666666667</v>
      </c>
    </row>
    <row r="5710" ht="15.75" customHeight="1">
      <c r="A5710" s="13">
        <v>42184.5</v>
      </c>
      <c r="B5710" s="75">
        <v>67.0</v>
      </c>
      <c r="C5710" s="75">
        <v>71.35</v>
      </c>
      <c r="D5710" s="75">
        <v>88.1166666666667</v>
      </c>
      <c r="E5710" s="75">
        <v>86.35</v>
      </c>
    </row>
    <row r="5711" ht="15.75" customHeight="1">
      <c r="A5711" s="13">
        <v>42184.510416666664</v>
      </c>
      <c r="B5711" s="75">
        <v>67.0</v>
      </c>
      <c r="C5711" s="75">
        <v>72.1</v>
      </c>
      <c r="D5711" s="75">
        <v>88.3666666666667</v>
      </c>
      <c r="E5711" s="75">
        <v>87.1</v>
      </c>
    </row>
    <row r="5712" ht="15.75" customHeight="1">
      <c r="A5712" s="13">
        <v>42184.520833333336</v>
      </c>
      <c r="B5712" s="75">
        <v>67.0</v>
      </c>
      <c r="C5712" s="75">
        <v>72.85</v>
      </c>
      <c r="D5712" s="75">
        <v>88.6166666666667</v>
      </c>
      <c r="E5712" s="75">
        <v>87.85</v>
      </c>
    </row>
    <row r="5713" ht="15.75" customHeight="1">
      <c r="A5713" s="13">
        <v>42184.53125</v>
      </c>
      <c r="B5713" s="75">
        <v>67.0</v>
      </c>
      <c r="C5713" s="75">
        <v>73.6</v>
      </c>
      <c r="D5713" s="75">
        <v>88.8666666666667</v>
      </c>
      <c r="E5713" s="75">
        <v>88.6</v>
      </c>
    </row>
    <row r="5714" ht="15.75" customHeight="1">
      <c r="A5714" s="13">
        <v>42184.541666666664</v>
      </c>
      <c r="B5714" s="75">
        <v>67.0666666666667</v>
      </c>
      <c r="C5714" s="75">
        <v>74.2333333333333</v>
      </c>
      <c r="D5714" s="75">
        <v>89.2333333333333</v>
      </c>
      <c r="E5714" s="75">
        <v>89.5833333333333</v>
      </c>
    </row>
    <row r="5715" ht="15.75" customHeight="1">
      <c r="A5715" s="13">
        <v>42184.552083333336</v>
      </c>
      <c r="B5715" s="75">
        <v>67.3166666666667</v>
      </c>
      <c r="C5715" s="75">
        <v>74.7333333333333</v>
      </c>
      <c r="D5715" s="75">
        <v>89.7333333333333</v>
      </c>
      <c r="E5715" s="75">
        <v>90.8333333333333</v>
      </c>
    </row>
    <row r="5716" ht="15.75" customHeight="1">
      <c r="A5716" s="13">
        <v>42184.5625</v>
      </c>
      <c r="B5716" s="75">
        <v>67.5666666666667</v>
      </c>
      <c r="C5716" s="75">
        <v>75.2333333333333</v>
      </c>
      <c r="D5716" s="75">
        <v>90.2333333333333</v>
      </c>
      <c r="E5716" s="75">
        <v>92.0833333333333</v>
      </c>
    </row>
    <row r="5717" ht="15.75" customHeight="1">
      <c r="A5717" s="13">
        <v>42184.572916666664</v>
      </c>
      <c r="B5717" s="75">
        <v>67.8166666666667</v>
      </c>
      <c r="C5717" s="75">
        <v>75.7333333333333</v>
      </c>
      <c r="D5717" s="75">
        <v>90.7333333333333</v>
      </c>
      <c r="E5717" s="75">
        <v>93.3333333333333</v>
      </c>
    </row>
    <row r="5718" ht="15.75" customHeight="1">
      <c r="A5718" s="13">
        <v>42184.583333333336</v>
      </c>
      <c r="B5718" s="75">
        <v>68.0</v>
      </c>
      <c r="C5718" s="75">
        <v>76.1166666666667</v>
      </c>
      <c r="D5718" s="75">
        <v>91.1166666666667</v>
      </c>
      <c r="E5718" s="75">
        <v>94.2333333333333</v>
      </c>
    </row>
    <row r="5719" ht="15.75" customHeight="1">
      <c r="A5719" s="13">
        <v>42184.59375</v>
      </c>
      <c r="B5719" s="75">
        <v>68.0</v>
      </c>
      <c r="C5719" s="75">
        <v>76.3666666666667</v>
      </c>
      <c r="D5719" s="75">
        <v>91.3666666666667</v>
      </c>
      <c r="E5719" s="75">
        <v>94.7333333333333</v>
      </c>
    </row>
    <row r="5720" ht="15.75" customHeight="1">
      <c r="A5720" s="13">
        <v>42184.604166666664</v>
      </c>
      <c r="B5720" s="75">
        <v>68.0</v>
      </c>
      <c r="C5720" s="75">
        <v>76.6166666666667</v>
      </c>
      <c r="D5720" s="75">
        <v>91.6166666666667</v>
      </c>
      <c r="E5720" s="75">
        <v>95.2333333333333</v>
      </c>
    </row>
    <row r="5721" ht="15.75" customHeight="1">
      <c r="A5721" s="13">
        <v>42184.614583333336</v>
      </c>
      <c r="B5721" s="75">
        <v>68.0</v>
      </c>
      <c r="C5721" s="75">
        <v>76.8666666666667</v>
      </c>
      <c r="D5721" s="75">
        <v>91.8666666666667</v>
      </c>
      <c r="E5721" s="75">
        <v>95.7333333333333</v>
      </c>
    </row>
    <row r="5722" ht="15.75" customHeight="1">
      <c r="A5722" s="13">
        <v>42184.625</v>
      </c>
      <c r="B5722" s="75">
        <v>68.0</v>
      </c>
      <c r="C5722" s="75">
        <v>77.0</v>
      </c>
      <c r="D5722" s="75">
        <v>92.0</v>
      </c>
      <c r="E5722" s="75">
        <v>96.2333333333333</v>
      </c>
    </row>
    <row r="5723" ht="15.75" customHeight="1">
      <c r="A5723" s="13">
        <v>42184.635416666664</v>
      </c>
      <c r="B5723" s="75">
        <v>68.0</v>
      </c>
      <c r="C5723" s="75">
        <v>77.0</v>
      </c>
      <c r="D5723" s="75">
        <v>92.0</v>
      </c>
      <c r="E5723" s="75">
        <v>96.7333333333333</v>
      </c>
    </row>
    <row r="5724" ht="15.75" customHeight="1">
      <c r="A5724" s="13">
        <v>42184.645833333336</v>
      </c>
      <c r="B5724" s="75">
        <v>68.0</v>
      </c>
      <c r="C5724" s="75">
        <v>77.0</v>
      </c>
      <c r="D5724" s="75">
        <v>92.0</v>
      </c>
      <c r="E5724" s="75">
        <v>97.2333333333333</v>
      </c>
    </row>
    <row r="5725" ht="15.75" customHeight="1">
      <c r="A5725" s="13">
        <v>42184.65625</v>
      </c>
      <c r="B5725" s="75">
        <v>68.0</v>
      </c>
      <c r="C5725" s="75">
        <v>77.0</v>
      </c>
      <c r="D5725" s="75">
        <v>92.0</v>
      </c>
      <c r="E5725" s="75">
        <v>97.7333333333333</v>
      </c>
    </row>
    <row r="5726" ht="15.75" customHeight="1">
      <c r="A5726" s="13">
        <v>42184.666666666664</v>
      </c>
      <c r="B5726" s="75">
        <v>67.8666666666667</v>
      </c>
      <c r="C5726" s="75">
        <v>76.8833333333333</v>
      </c>
      <c r="D5726" s="75">
        <v>92.0</v>
      </c>
      <c r="E5726" s="75">
        <v>97.8833333333333</v>
      </c>
    </row>
    <row r="5727" ht="15.75" customHeight="1">
      <c r="A5727" s="13">
        <v>42184.677083333336</v>
      </c>
      <c r="B5727" s="75">
        <v>67.3666666666667</v>
      </c>
      <c r="C5727" s="75">
        <v>76.6333333333333</v>
      </c>
      <c r="D5727" s="75">
        <v>92.0</v>
      </c>
      <c r="E5727" s="75">
        <v>97.6333333333333</v>
      </c>
    </row>
    <row r="5728" ht="15.75" customHeight="1">
      <c r="A5728" s="13">
        <v>42184.6875</v>
      </c>
      <c r="B5728" s="75">
        <v>66.8666666666667</v>
      </c>
      <c r="C5728" s="75">
        <v>76.3833333333333</v>
      </c>
      <c r="D5728" s="75">
        <v>92.0</v>
      </c>
      <c r="E5728" s="75">
        <v>97.3833333333333</v>
      </c>
    </row>
    <row r="5729" ht="15.75" customHeight="1">
      <c r="A5729" s="13">
        <v>42184.697916666664</v>
      </c>
      <c r="B5729" s="75">
        <v>66.3666666666667</v>
      </c>
      <c r="C5729" s="75">
        <v>76.1333333333333</v>
      </c>
      <c r="D5729" s="75">
        <v>92.0</v>
      </c>
      <c r="E5729" s="75">
        <v>97.1333333333333</v>
      </c>
    </row>
    <row r="5730" ht="15.75" customHeight="1">
      <c r="A5730" s="13">
        <v>42184.708333333336</v>
      </c>
      <c r="B5730" s="75">
        <v>65.8666666666667</v>
      </c>
      <c r="C5730" s="75">
        <v>75.65</v>
      </c>
      <c r="D5730" s="75">
        <v>91.8833333333333</v>
      </c>
      <c r="E5730" s="75">
        <v>96.8833333333333</v>
      </c>
    </row>
    <row r="5731" ht="15.75" customHeight="1">
      <c r="A5731" s="13">
        <v>42184.71875</v>
      </c>
      <c r="B5731" s="75">
        <v>65.3666666666667</v>
      </c>
      <c r="C5731" s="75">
        <v>74.9</v>
      </c>
      <c r="D5731" s="75">
        <v>91.6333333333333</v>
      </c>
      <c r="E5731" s="75">
        <v>96.6333333333333</v>
      </c>
    </row>
    <row r="5732" ht="15.75" customHeight="1">
      <c r="A5732" s="13">
        <v>42184.729166666664</v>
      </c>
      <c r="B5732" s="75">
        <v>64.8666666666667</v>
      </c>
      <c r="C5732" s="75">
        <v>74.15</v>
      </c>
      <c r="D5732" s="75">
        <v>91.3833333333333</v>
      </c>
      <c r="E5732" s="75">
        <v>96.3833333333333</v>
      </c>
    </row>
    <row r="5733" ht="15.75" customHeight="1">
      <c r="A5733" s="13">
        <v>42184.739583333336</v>
      </c>
      <c r="B5733" s="75">
        <v>64.3666666666667</v>
      </c>
      <c r="C5733" s="75">
        <v>73.4</v>
      </c>
      <c r="D5733" s="75">
        <v>91.1333333333333</v>
      </c>
      <c r="E5733" s="75">
        <v>96.1333333333333</v>
      </c>
    </row>
    <row r="5734" ht="15.75" customHeight="1">
      <c r="A5734" s="13">
        <v>42184.75</v>
      </c>
      <c r="B5734" s="75">
        <v>63.7333333333333</v>
      </c>
      <c r="C5734" s="75">
        <v>72.65</v>
      </c>
      <c r="D5734" s="75">
        <v>90.7666666666667</v>
      </c>
      <c r="E5734" s="75">
        <v>95.7666666666667</v>
      </c>
    </row>
    <row r="5735" ht="15.75" customHeight="1">
      <c r="A5735" s="13">
        <v>42184.760416666664</v>
      </c>
      <c r="B5735" s="75">
        <v>62.7333333333333</v>
      </c>
      <c r="C5735" s="75">
        <v>71.9</v>
      </c>
      <c r="D5735" s="75">
        <v>90.2666666666667</v>
      </c>
      <c r="E5735" s="75">
        <v>95.2666666666667</v>
      </c>
    </row>
    <row r="5736" ht="15.75" customHeight="1">
      <c r="A5736" s="13">
        <v>42184.770833333336</v>
      </c>
      <c r="B5736" s="75">
        <v>61.7333333333333</v>
      </c>
      <c r="C5736" s="75">
        <v>71.15</v>
      </c>
      <c r="D5736" s="75">
        <v>89.7666666666667</v>
      </c>
      <c r="E5736" s="75">
        <v>94.7666666666667</v>
      </c>
    </row>
    <row r="5737" ht="15.75" customHeight="1">
      <c r="A5737" s="13">
        <v>42184.78125</v>
      </c>
      <c r="B5737" s="75">
        <v>60.7333333333333</v>
      </c>
      <c r="C5737" s="75">
        <v>70.4</v>
      </c>
      <c r="D5737" s="75">
        <v>89.2666666666667</v>
      </c>
      <c r="E5737" s="75">
        <v>94.2666666666667</v>
      </c>
    </row>
    <row r="5738" ht="15.75" customHeight="1">
      <c r="A5738" s="13">
        <v>42184.791666666664</v>
      </c>
      <c r="B5738" s="75">
        <v>59.9333333333333</v>
      </c>
      <c r="C5738" s="75">
        <v>69.65</v>
      </c>
      <c r="D5738" s="75">
        <v>88.5333333333333</v>
      </c>
      <c r="E5738" s="75">
        <v>93.65</v>
      </c>
    </row>
    <row r="5739" ht="15.75" customHeight="1">
      <c r="A5739" s="13">
        <v>42184.802083333336</v>
      </c>
      <c r="B5739" s="75">
        <v>59.6833333333333</v>
      </c>
      <c r="C5739" s="75">
        <v>68.9</v>
      </c>
      <c r="D5739" s="75">
        <v>87.5333333333333</v>
      </c>
      <c r="E5739" s="75">
        <v>92.9</v>
      </c>
    </row>
    <row r="5740" ht="15.75" customHeight="1">
      <c r="A5740" s="13">
        <v>42184.8125</v>
      </c>
      <c r="B5740" s="75">
        <v>59.4333333333333</v>
      </c>
      <c r="C5740" s="75">
        <v>68.15</v>
      </c>
      <c r="D5740" s="75">
        <v>86.5333333333333</v>
      </c>
      <c r="E5740" s="75">
        <v>92.15</v>
      </c>
    </row>
    <row r="5741" ht="15.75" customHeight="1">
      <c r="A5741" s="13">
        <v>42184.822916666664</v>
      </c>
      <c r="B5741" s="75">
        <v>59.1833333333333</v>
      </c>
      <c r="C5741" s="75">
        <v>67.4</v>
      </c>
      <c r="D5741" s="75">
        <v>85.5333333333333</v>
      </c>
      <c r="E5741" s="75">
        <v>91.4</v>
      </c>
    </row>
    <row r="5742" ht="15.75" customHeight="1">
      <c r="A5742" s="13">
        <v>42184.833333333336</v>
      </c>
      <c r="B5742" s="75">
        <v>59.0</v>
      </c>
      <c r="C5742" s="75">
        <v>66.7666666666667</v>
      </c>
      <c r="D5742" s="75">
        <v>84.65</v>
      </c>
      <c r="E5742" s="75">
        <v>90.7666666666667</v>
      </c>
    </row>
    <row r="5743" ht="15.75" customHeight="1">
      <c r="A5743" s="13">
        <v>42184.84375</v>
      </c>
      <c r="B5743" s="75">
        <v>59.0</v>
      </c>
      <c r="C5743" s="75">
        <v>66.2666666666667</v>
      </c>
      <c r="D5743" s="75">
        <v>83.9</v>
      </c>
      <c r="E5743" s="75">
        <v>90.2666666666667</v>
      </c>
    </row>
    <row r="5744" ht="15.75" customHeight="1">
      <c r="A5744" s="13">
        <v>42184.854166666664</v>
      </c>
      <c r="B5744" s="75">
        <v>59.0</v>
      </c>
      <c r="C5744" s="75">
        <v>65.7666666666667</v>
      </c>
      <c r="D5744" s="75">
        <v>83.15</v>
      </c>
      <c r="E5744" s="75">
        <v>89.7666666666667</v>
      </c>
    </row>
    <row r="5745" ht="15.75" customHeight="1">
      <c r="A5745" s="13">
        <v>42184.864583333336</v>
      </c>
      <c r="B5745" s="75">
        <v>59.0</v>
      </c>
      <c r="C5745" s="75">
        <v>65.2666666666667</v>
      </c>
      <c r="D5745" s="75">
        <v>82.4</v>
      </c>
      <c r="E5745" s="75">
        <v>89.2666666666667</v>
      </c>
    </row>
    <row r="5746" ht="15.75" customHeight="1">
      <c r="A5746" s="13">
        <v>42184.875</v>
      </c>
      <c r="B5746" s="75">
        <v>59.0</v>
      </c>
      <c r="C5746" s="75">
        <v>64.8833333333333</v>
      </c>
      <c r="D5746" s="75">
        <v>81.7666666666667</v>
      </c>
      <c r="E5746" s="75">
        <v>88.7666666666667</v>
      </c>
    </row>
    <row r="5747" ht="15.75" customHeight="1">
      <c r="A5747" s="13">
        <v>42184.885416666664</v>
      </c>
      <c r="B5747" s="75">
        <v>59.0</v>
      </c>
      <c r="C5747" s="75">
        <v>64.6333333333333</v>
      </c>
      <c r="D5747" s="75">
        <v>81.2666666666667</v>
      </c>
      <c r="E5747" s="75">
        <v>88.2666666666667</v>
      </c>
    </row>
    <row r="5748" ht="15.75" customHeight="1">
      <c r="A5748" s="13">
        <v>42184.895833333336</v>
      </c>
      <c r="B5748" s="75">
        <v>59.0</v>
      </c>
      <c r="C5748" s="75">
        <v>64.3833333333333</v>
      </c>
      <c r="D5748" s="75">
        <v>80.7666666666667</v>
      </c>
      <c r="E5748" s="75">
        <v>87.7666666666667</v>
      </c>
    </row>
    <row r="5749" ht="15.75" customHeight="1">
      <c r="A5749" s="13">
        <v>42184.90625</v>
      </c>
      <c r="B5749" s="75">
        <v>59.0</v>
      </c>
      <c r="C5749" s="75">
        <v>64.1333333333333</v>
      </c>
      <c r="D5749" s="75">
        <v>80.2666666666667</v>
      </c>
      <c r="E5749" s="75">
        <v>87.2666666666667</v>
      </c>
    </row>
    <row r="5750" ht="15.75" customHeight="1">
      <c r="A5750" s="13">
        <v>42184.916666666664</v>
      </c>
      <c r="B5750" s="75">
        <v>59.0</v>
      </c>
      <c r="C5750" s="75">
        <v>63.8833333333333</v>
      </c>
      <c r="D5750" s="75">
        <v>79.7666666666667</v>
      </c>
      <c r="E5750" s="75">
        <v>86.7666666666667</v>
      </c>
    </row>
    <row r="5751" ht="15.75" customHeight="1">
      <c r="A5751" s="13">
        <v>42184.927083333336</v>
      </c>
      <c r="B5751" s="75">
        <v>59.0</v>
      </c>
      <c r="C5751" s="75">
        <v>63.6333333333333</v>
      </c>
      <c r="D5751" s="75">
        <v>79.2666666666667</v>
      </c>
      <c r="E5751" s="75">
        <v>86.2666666666667</v>
      </c>
    </row>
    <row r="5752" ht="15.75" customHeight="1">
      <c r="A5752" s="13">
        <v>42184.9375</v>
      </c>
      <c r="B5752" s="75">
        <v>59.0</v>
      </c>
      <c r="C5752" s="75">
        <v>63.3833333333333</v>
      </c>
      <c r="D5752" s="75">
        <v>78.7666666666667</v>
      </c>
      <c r="E5752" s="75">
        <v>85.7666666666667</v>
      </c>
    </row>
    <row r="5753" ht="15.75" customHeight="1">
      <c r="A5753" s="13">
        <v>42184.947916666664</v>
      </c>
      <c r="B5753" s="75">
        <v>59.0</v>
      </c>
      <c r="C5753" s="75">
        <v>63.1333333333333</v>
      </c>
      <c r="D5753" s="75">
        <v>78.2666666666667</v>
      </c>
      <c r="E5753" s="75">
        <v>85.2666666666667</v>
      </c>
    </row>
    <row r="5754" ht="15.75" customHeight="1">
      <c r="A5754" s="13">
        <v>42184.958333333336</v>
      </c>
      <c r="B5754" s="75">
        <v>58.9333333333333</v>
      </c>
      <c r="C5754" s="75">
        <v>63.0</v>
      </c>
      <c r="D5754" s="75">
        <v>77.8833333333333</v>
      </c>
      <c r="E5754" s="75">
        <v>84.8833333333333</v>
      </c>
    </row>
    <row r="5755" ht="15.75" customHeight="1">
      <c r="A5755" s="13">
        <v>42184.96875</v>
      </c>
      <c r="B5755" s="75">
        <v>58.6833333333333</v>
      </c>
      <c r="C5755" s="75">
        <v>63.0</v>
      </c>
      <c r="D5755" s="75">
        <v>77.6333333333333</v>
      </c>
      <c r="E5755" s="75">
        <v>84.6333333333333</v>
      </c>
    </row>
    <row r="5756" ht="15.75" customHeight="1">
      <c r="A5756" s="13">
        <v>42184.979166666664</v>
      </c>
      <c r="B5756" s="75">
        <v>58.4333333333333</v>
      </c>
      <c r="C5756" s="75">
        <v>63.0</v>
      </c>
      <c r="D5756" s="75">
        <v>77.3833333333333</v>
      </c>
      <c r="E5756" s="75">
        <v>84.3833333333333</v>
      </c>
    </row>
    <row r="5757" ht="15.75" customHeight="1">
      <c r="A5757" s="13">
        <v>42184.989583333336</v>
      </c>
      <c r="B5757" s="75">
        <v>58.1833333333333</v>
      </c>
      <c r="C5757" s="75">
        <v>63.0</v>
      </c>
      <c r="D5757" s="75">
        <v>77.1333333333333</v>
      </c>
      <c r="E5757" s="75">
        <v>84.1333333333333</v>
      </c>
    </row>
    <row r="5758" ht="15.75" customHeight="1">
      <c r="A5758" s="13">
        <v>42185.0</v>
      </c>
      <c r="B5758" s="75">
        <v>58.0</v>
      </c>
      <c r="C5758" s="75">
        <v>62.8833333333333</v>
      </c>
      <c r="D5758" s="75">
        <v>76.8833333333333</v>
      </c>
      <c r="E5758" s="75">
        <v>83.7666666666667</v>
      </c>
    </row>
    <row r="5759" ht="15.75" customHeight="1">
      <c r="A5759" s="13">
        <v>42185.010416666664</v>
      </c>
      <c r="B5759" s="75">
        <v>58.0</v>
      </c>
      <c r="C5759" s="75">
        <v>62.6333333333333</v>
      </c>
      <c r="D5759" s="75">
        <v>76.6333333333333</v>
      </c>
      <c r="E5759" s="75">
        <v>83.2666666666667</v>
      </c>
    </row>
    <row r="5760" ht="15.75" customHeight="1">
      <c r="A5760" s="13">
        <v>42185.020833333336</v>
      </c>
      <c r="B5760" s="75">
        <v>58.0</v>
      </c>
      <c r="C5760" s="75">
        <v>62.3833333333333</v>
      </c>
      <c r="D5760" s="75">
        <v>76.3833333333333</v>
      </c>
      <c r="E5760" s="75">
        <v>82.7666666666667</v>
      </c>
    </row>
    <row r="5761" ht="15.75" customHeight="1">
      <c r="A5761" s="13">
        <v>42185.03125</v>
      </c>
      <c r="B5761" s="75">
        <v>58.0</v>
      </c>
      <c r="C5761" s="75">
        <v>62.1333333333333</v>
      </c>
      <c r="D5761" s="75">
        <v>76.1333333333333</v>
      </c>
      <c r="E5761" s="75">
        <v>82.2666666666667</v>
      </c>
    </row>
    <row r="5762" ht="15.75" customHeight="1">
      <c r="A5762" s="13">
        <v>42185.041666666664</v>
      </c>
      <c r="B5762" s="75">
        <v>57.9333333333333</v>
      </c>
      <c r="C5762" s="75">
        <v>62.0</v>
      </c>
      <c r="D5762" s="75">
        <v>75.7666666666667</v>
      </c>
      <c r="E5762" s="75">
        <v>81.65</v>
      </c>
    </row>
    <row r="5763" ht="15.75" customHeight="1">
      <c r="A5763" s="13">
        <v>42185.052083333336</v>
      </c>
      <c r="B5763" s="75">
        <v>57.6833333333333</v>
      </c>
      <c r="C5763" s="75">
        <v>62.0</v>
      </c>
      <c r="D5763" s="75">
        <v>75.2666666666667</v>
      </c>
      <c r="E5763" s="75">
        <v>80.9</v>
      </c>
    </row>
    <row r="5764" ht="15.75" customHeight="1">
      <c r="A5764" s="13">
        <v>42185.0625</v>
      </c>
      <c r="B5764" s="75">
        <v>57.4333333333333</v>
      </c>
      <c r="C5764" s="75">
        <v>62.0</v>
      </c>
      <c r="D5764" s="75">
        <v>74.7666666666667</v>
      </c>
      <c r="E5764" s="75">
        <v>80.15</v>
      </c>
    </row>
    <row r="5765" ht="15.75" customHeight="1">
      <c r="A5765" s="13">
        <v>42185.072916666664</v>
      </c>
      <c r="B5765" s="75">
        <v>57.1833333333333</v>
      </c>
      <c r="C5765" s="75">
        <v>62.0</v>
      </c>
      <c r="D5765" s="75">
        <v>74.2666666666667</v>
      </c>
      <c r="E5765" s="75">
        <v>79.4</v>
      </c>
    </row>
    <row r="5766" ht="15.75" customHeight="1">
      <c r="A5766" s="13">
        <v>42185.083333333336</v>
      </c>
      <c r="B5766" s="75">
        <v>56.9333333333333</v>
      </c>
      <c r="C5766" s="75">
        <v>61.7083333333333</v>
      </c>
      <c r="D5766" s="75">
        <v>73.7666666666667</v>
      </c>
      <c r="E5766" s="75">
        <v>78.8833333333333</v>
      </c>
    </row>
    <row r="5767" ht="15.75" customHeight="1">
      <c r="A5767" s="13">
        <v>42185.09375</v>
      </c>
      <c r="B5767" s="75">
        <v>56.6833333333333</v>
      </c>
      <c r="C5767" s="75">
        <v>61.0833333333333</v>
      </c>
      <c r="D5767" s="75">
        <v>73.2666666666667</v>
      </c>
      <c r="E5767" s="75">
        <v>78.6333333333333</v>
      </c>
    </row>
    <row r="5768" ht="15.75" customHeight="1">
      <c r="A5768" s="13">
        <v>42185.104166666664</v>
      </c>
      <c r="B5768" s="75">
        <v>56.4333333333333</v>
      </c>
      <c r="C5768" s="75">
        <v>61.3611111111111</v>
      </c>
      <c r="D5768" s="75">
        <v>72.7666666666667</v>
      </c>
      <c r="E5768" s="75">
        <v>78.3833333333333</v>
      </c>
    </row>
    <row r="5769" ht="15.75" customHeight="1">
      <c r="A5769" s="13">
        <v>42185.114583333336</v>
      </c>
      <c r="B5769" s="75">
        <v>56.1833333333333</v>
      </c>
      <c r="C5769" s="75">
        <v>61.7777777777778</v>
      </c>
      <c r="D5769" s="75">
        <v>72.2666666666667</v>
      </c>
      <c r="E5769" s="75">
        <v>78.1333333333333</v>
      </c>
    </row>
    <row r="5770" ht="15.75" customHeight="1">
      <c r="A5770" s="13">
        <v>42185.125</v>
      </c>
      <c r="B5770" s="75">
        <v>55.9333333333333</v>
      </c>
      <c r="C5770" s="75">
        <v>61.8833333333333</v>
      </c>
      <c r="D5770" s="75">
        <v>71.72</v>
      </c>
      <c r="E5770" s="75">
        <v>77.8833333333333</v>
      </c>
    </row>
    <row r="5771" ht="15.75" customHeight="1">
      <c r="A5771" s="13">
        <v>42185.135416666664</v>
      </c>
      <c r="B5771" s="75">
        <v>55.6833333333333</v>
      </c>
      <c r="C5771" s="75">
        <v>61.6333333333333</v>
      </c>
      <c r="D5771" s="75">
        <v>71.12</v>
      </c>
      <c r="E5771" s="75">
        <v>77.6333333333333</v>
      </c>
    </row>
    <row r="5772" ht="15.75" customHeight="1">
      <c r="A5772" s="13">
        <v>42185.145833333336</v>
      </c>
      <c r="B5772" s="75">
        <v>55.4333333333333</v>
      </c>
      <c r="C5772" s="75">
        <v>61.3833333333333</v>
      </c>
      <c r="D5772" s="75">
        <v>70.52</v>
      </c>
      <c r="E5772" s="75">
        <v>77.3833333333333</v>
      </c>
    </row>
    <row r="5773" ht="15.75" customHeight="1">
      <c r="A5773" s="13">
        <v>42185.15625</v>
      </c>
      <c r="B5773" s="75">
        <v>55.1833333333333</v>
      </c>
      <c r="C5773" s="75">
        <v>61.1333333333333</v>
      </c>
      <c r="D5773" s="75">
        <v>70.2</v>
      </c>
      <c r="E5773" s="75">
        <v>77.1333333333333</v>
      </c>
    </row>
    <row r="5774" ht="15.75" customHeight="1">
      <c r="A5774" s="13">
        <v>42185.166666666664</v>
      </c>
      <c r="B5774" s="75">
        <v>55.0</v>
      </c>
      <c r="C5774" s="75">
        <v>61.0</v>
      </c>
      <c r="D5774" s="75">
        <v>70.8833333333333</v>
      </c>
      <c r="E5774" s="75">
        <v>76.8833333333333</v>
      </c>
    </row>
    <row r="5775" ht="15.75" customHeight="1">
      <c r="A5775" s="13">
        <v>42185.177083333336</v>
      </c>
      <c r="B5775" s="75">
        <v>55.0</v>
      </c>
      <c r="C5775" s="75">
        <v>61.0</v>
      </c>
      <c r="D5775" s="75">
        <v>70.6333333333333</v>
      </c>
      <c r="E5775" s="75">
        <v>76.6333333333333</v>
      </c>
    </row>
    <row r="5776" ht="15.75" customHeight="1">
      <c r="A5776" s="13">
        <v>42185.1875</v>
      </c>
      <c r="B5776" s="75">
        <v>55.0</v>
      </c>
      <c r="C5776" s="75">
        <v>61.0</v>
      </c>
      <c r="D5776" s="75">
        <v>70.3833333333333</v>
      </c>
      <c r="E5776" s="75">
        <v>76.3833333333333</v>
      </c>
    </row>
    <row r="5777" ht="15.75" customHeight="1">
      <c r="A5777" s="13">
        <v>42185.197916666664</v>
      </c>
      <c r="B5777" s="75">
        <v>55.0</v>
      </c>
      <c r="C5777" s="75">
        <v>61.0</v>
      </c>
      <c r="D5777" s="75">
        <v>70.1333333333333</v>
      </c>
      <c r="E5777" s="75">
        <v>76.1333333333333</v>
      </c>
    </row>
    <row r="5778" ht="15.75" customHeight="1">
      <c r="A5778" s="13">
        <v>42185.208333333336</v>
      </c>
      <c r="B5778" s="75">
        <v>55.0666666666667</v>
      </c>
      <c r="C5778" s="75">
        <v>61.1166666666667</v>
      </c>
      <c r="D5778" s="75">
        <v>69.6216216216216</v>
      </c>
      <c r="E5778" s="75">
        <v>76.1166666666667</v>
      </c>
    </row>
    <row r="5779" ht="15.75" customHeight="1">
      <c r="A5779" s="13">
        <v>42185.21875</v>
      </c>
      <c r="B5779" s="75">
        <v>55.3166666666667</v>
      </c>
      <c r="C5779" s="75">
        <v>61.3666666666667</v>
      </c>
      <c r="D5779" s="75">
        <v>68.8108108108108</v>
      </c>
      <c r="E5779" s="75">
        <v>76.3666666666667</v>
      </c>
    </row>
    <row r="5780" ht="15.75" customHeight="1">
      <c r="A5780" s="13">
        <v>42185.229166666664</v>
      </c>
      <c r="B5780" s="75">
        <v>55.5666666666667</v>
      </c>
      <c r="C5780" s="75">
        <v>61.6166666666667</v>
      </c>
      <c r="D5780" s="75">
        <v>68.0</v>
      </c>
      <c r="E5780" s="75">
        <v>76.6166666666667</v>
      </c>
    </row>
    <row r="5781" ht="15.75" customHeight="1">
      <c r="A5781" s="13">
        <v>42185.239583333336</v>
      </c>
      <c r="B5781" s="75">
        <v>55.8166666666667</v>
      </c>
      <c r="C5781" s="75">
        <v>61.8666666666667</v>
      </c>
      <c r="D5781" s="75">
        <v>68.0</v>
      </c>
      <c r="E5781" s="75">
        <v>76.8666666666667</v>
      </c>
    </row>
    <row r="5782" ht="15.75" customHeight="1">
      <c r="A5782" s="13">
        <v>42185.25</v>
      </c>
      <c r="B5782" s="75">
        <v>56.2</v>
      </c>
      <c r="C5782" s="75">
        <v>62.2333333333333</v>
      </c>
      <c r="D5782" s="75">
        <v>67.3636363636364</v>
      </c>
      <c r="E5782" s="75">
        <v>77.5833333333333</v>
      </c>
    </row>
    <row r="5783" ht="15.75" customHeight="1">
      <c r="A5783" s="13">
        <v>42185.260416666664</v>
      </c>
      <c r="B5783" s="75">
        <v>56.95</v>
      </c>
      <c r="C5783" s="75">
        <v>62.7333333333333</v>
      </c>
      <c r="D5783" s="75">
        <v>66.0</v>
      </c>
      <c r="E5783" s="75">
        <v>78.8333333333333</v>
      </c>
    </row>
    <row r="5784" ht="15.75" customHeight="1">
      <c r="A5784" s="13">
        <v>42185.270833333336</v>
      </c>
      <c r="B5784" s="75">
        <v>57.7</v>
      </c>
      <c r="C5784" s="75">
        <v>63.2333333333333</v>
      </c>
      <c r="D5784" s="75">
        <v>64.6363636363636</v>
      </c>
      <c r="E5784" s="75">
        <v>80.0833333333333</v>
      </c>
    </row>
    <row r="5785" ht="15.75" customHeight="1">
      <c r="A5785" s="13">
        <v>42185.28125</v>
      </c>
      <c r="B5785" s="75">
        <v>58.45</v>
      </c>
      <c r="C5785" s="75">
        <v>63.7333333333333</v>
      </c>
      <c r="D5785" s="75">
        <v>63.2727272727273</v>
      </c>
      <c r="E5785" s="75">
        <v>81.3333333333333</v>
      </c>
    </row>
    <row r="5786" ht="15.75" customHeight="1">
      <c r="A5786" s="13">
        <v>42185.291666666664</v>
      </c>
      <c r="B5786" s="75">
        <v>59.2666666666667</v>
      </c>
      <c r="C5786" s="75">
        <v>64.4666666666667</v>
      </c>
      <c r="D5786" s="75">
        <v>63.4666666666667</v>
      </c>
      <c r="E5786" s="75">
        <v>82.35</v>
      </c>
    </row>
    <row r="5787" ht="15.75" customHeight="1">
      <c r="A5787" s="13">
        <v>42185.302083333336</v>
      </c>
      <c r="B5787" s="75">
        <v>60.2666666666667</v>
      </c>
      <c r="C5787" s="75">
        <v>65.4666666666667</v>
      </c>
      <c r="D5787" s="75">
        <v>64.4666666666667</v>
      </c>
      <c r="E5787" s="75">
        <v>83.1</v>
      </c>
    </row>
    <row r="5788" ht="15.75" customHeight="1">
      <c r="A5788" s="13">
        <v>42185.3125</v>
      </c>
      <c r="B5788" s="75">
        <v>61.2666666666667</v>
      </c>
      <c r="C5788" s="75">
        <v>66.4666666666667</v>
      </c>
      <c r="D5788" s="75">
        <v>65.4666666666667</v>
      </c>
      <c r="E5788" s="75">
        <v>83.85</v>
      </c>
    </row>
    <row r="5789" ht="15.75" customHeight="1">
      <c r="A5789" s="13">
        <v>42185.322916666664</v>
      </c>
      <c r="B5789" s="75">
        <v>62.2666666666667</v>
      </c>
      <c r="C5789" s="75">
        <v>67.4666666666667</v>
      </c>
      <c r="D5789" s="75">
        <v>66.4666666666667</v>
      </c>
      <c r="E5789" s="75">
        <v>84.6</v>
      </c>
    </row>
    <row r="5790" ht="15.75" customHeight="1">
      <c r="A5790" s="13">
        <v>42185.333333333336</v>
      </c>
      <c r="B5790" s="75">
        <v>63.2</v>
      </c>
      <c r="C5790" s="75">
        <v>68.4666666666667</v>
      </c>
      <c r="D5790" s="75">
        <v>67.4666666666667</v>
      </c>
      <c r="E5790" s="75">
        <v>85.4666666666667</v>
      </c>
    </row>
    <row r="5791" ht="15.75" customHeight="1">
      <c r="A5791" s="13">
        <v>42185.34375</v>
      </c>
      <c r="B5791" s="75">
        <v>63.95</v>
      </c>
      <c r="C5791" s="75">
        <v>69.4666666666667</v>
      </c>
      <c r="D5791" s="75">
        <v>68.4666666666667</v>
      </c>
      <c r="E5791" s="75">
        <v>86.4666666666667</v>
      </c>
    </row>
    <row r="5792" ht="15.75" customHeight="1">
      <c r="A5792" s="13">
        <v>42185.354166666664</v>
      </c>
      <c r="B5792" s="75">
        <v>64.7</v>
      </c>
      <c r="C5792" s="75">
        <v>70.4666666666667</v>
      </c>
      <c r="D5792" s="75">
        <v>69.4666666666667</v>
      </c>
      <c r="E5792" s="75">
        <v>87.4666666666667</v>
      </c>
    </row>
    <row r="5793" ht="15.75" customHeight="1">
      <c r="A5793" s="13">
        <v>42185.364583333336</v>
      </c>
      <c r="B5793" s="75">
        <v>65.45</v>
      </c>
      <c r="C5793" s="75">
        <v>71.4666666666667</v>
      </c>
      <c r="D5793" s="75">
        <v>70.4666666666667</v>
      </c>
      <c r="E5793" s="75">
        <v>88.4666666666667</v>
      </c>
    </row>
    <row r="5794" ht="15.75" customHeight="1">
      <c r="A5794" s="13">
        <v>42185.375</v>
      </c>
      <c r="B5794" s="75">
        <v>66.0666666666667</v>
      </c>
      <c r="C5794" s="75">
        <v>72.5833333333333</v>
      </c>
      <c r="D5794" s="75">
        <v>71.4666666666667</v>
      </c>
      <c r="E5794" s="75">
        <v>89.1166666666667</v>
      </c>
    </row>
    <row r="5795" ht="15.75" customHeight="1">
      <c r="A5795" s="13">
        <v>42185.385416666664</v>
      </c>
      <c r="B5795" s="75">
        <v>66.3166666666667</v>
      </c>
      <c r="C5795" s="75">
        <v>73.8333333333333</v>
      </c>
      <c r="D5795" s="75">
        <v>72.4666666666667</v>
      </c>
      <c r="E5795" s="75">
        <v>89.3666666666667</v>
      </c>
    </row>
    <row r="5796" ht="15.75" customHeight="1">
      <c r="A5796" s="13">
        <v>42185.395833333336</v>
      </c>
      <c r="B5796" s="75">
        <v>66.5666666666667</v>
      </c>
      <c r="C5796" s="75">
        <v>75.0833333333333</v>
      </c>
      <c r="D5796" s="75">
        <v>73.4666666666667</v>
      </c>
      <c r="E5796" s="75">
        <v>89.6166666666667</v>
      </c>
    </row>
    <row r="5797" ht="15.75" customHeight="1">
      <c r="A5797" s="13">
        <v>42185.40625</v>
      </c>
      <c r="B5797" s="75">
        <v>66.8166666666667</v>
      </c>
      <c r="C5797" s="75">
        <v>76.3333333333333</v>
      </c>
      <c r="D5797" s="75">
        <v>74.4666666666667</v>
      </c>
      <c r="E5797" s="75">
        <v>89.8666666666667</v>
      </c>
    </row>
    <row r="5798" ht="15.75" customHeight="1">
      <c r="A5798" s="13">
        <v>42185.416666666664</v>
      </c>
      <c r="B5798" s="75">
        <v>67.3333333333333</v>
      </c>
      <c r="C5798" s="75">
        <v>77.4666666666667</v>
      </c>
      <c r="D5798" s="75">
        <v>75.7</v>
      </c>
      <c r="E5798" s="75">
        <v>90.7</v>
      </c>
    </row>
    <row r="5799" ht="15.75" customHeight="1">
      <c r="A5799" s="13">
        <v>42185.427083333336</v>
      </c>
      <c r="B5799" s="75">
        <v>68.5833333333333</v>
      </c>
      <c r="C5799" s="75">
        <v>78.4666666666667</v>
      </c>
      <c r="D5799" s="75">
        <v>77.2</v>
      </c>
      <c r="E5799" s="75">
        <v>92.2</v>
      </c>
    </row>
    <row r="5800" ht="15.75" customHeight="1">
      <c r="A5800" s="13">
        <v>42185.4375</v>
      </c>
      <c r="B5800" s="75">
        <v>69.8333333333333</v>
      </c>
      <c r="C5800" s="75">
        <v>79.4666666666667</v>
      </c>
      <c r="D5800" s="75">
        <v>78.7</v>
      </c>
      <c r="E5800" s="75">
        <v>93.7</v>
      </c>
    </row>
    <row r="5801" ht="15.75" customHeight="1">
      <c r="A5801" s="13">
        <v>42185.447916666664</v>
      </c>
      <c r="B5801" s="75">
        <v>71.0833333333333</v>
      </c>
      <c r="C5801" s="75">
        <v>80.4666666666667</v>
      </c>
      <c r="D5801" s="75">
        <v>80.2</v>
      </c>
      <c r="E5801" s="75">
        <v>95.2</v>
      </c>
    </row>
    <row r="5802" ht="15.75" customHeight="1">
      <c r="A5802" s="13">
        <v>42185.458333333336</v>
      </c>
      <c r="B5802" s="75">
        <v>72.2</v>
      </c>
      <c r="C5802" s="75">
        <v>81.5833333333333</v>
      </c>
      <c r="D5802" s="75">
        <v>81.1166666666667</v>
      </c>
      <c r="E5802" s="75">
        <v>96.35</v>
      </c>
    </row>
    <row r="5803" ht="15.75" customHeight="1">
      <c r="A5803" s="13">
        <v>42185.46875</v>
      </c>
      <c r="B5803" s="75">
        <v>72.95</v>
      </c>
      <c r="C5803" s="75">
        <v>82.8333333333333</v>
      </c>
      <c r="D5803" s="75">
        <v>81.3666666666667</v>
      </c>
      <c r="E5803" s="75">
        <v>97.1</v>
      </c>
    </row>
    <row r="5804" ht="15.75" customHeight="1">
      <c r="A5804" s="13">
        <v>42185.479166666664</v>
      </c>
      <c r="B5804" s="75">
        <v>73.7</v>
      </c>
      <c r="C5804" s="75">
        <v>84.0833333333333</v>
      </c>
      <c r="D5804" s="75">
        <v>81.6166666666667</v>
      </c>
      <c r="E5804" s="75">
        <v>97.85</v>
      </c>
    </row>
    <row r="5805" ht="15.75" customHeight="1">
      <c r="A5805" s="13">
        <v>42185.489583333336</v>
      </c>
      <c r="B5805" s="75">
        <v>74.45</v>
      </c>
      <c r="C5805" s="75">
        <v>85.3333333333333</v>
      </c>
      <c r="D5805" s="75">
        <v>81.8666666666667</v>
      </c>
      <c r="E5805" s="75">
        <v>98.6</v>
      </c>
    </row>
    <row r="5806" ht="15.75" customHeight="1">
      <c r="A5806" s="13">
        <v>42185.5</v>
      </c>
      <c r="B5806" s="75">
        <v>75.1333333333333</v>
      </c>
      <c r="C5806" s="75">
        <v>86.2333333333333</v>
      </c>
      <c r="D5806" s="75">
        <v>82.2333333333333</v>
      </c>
      <c r="E5806" s="75">
        <v>99.4666666666667</v>
      </c>
    </row>
    <row r="5807" ht="15.75" customHeight="1">
      <c r="A5807" s="13">
        <v>42185.510416666664</v>
      </c>
      <c r="B5807" s="75">
        <v>75.6333333333333</v>
      </c>
      <c r="C5807" s="75">
        <v>86.7333333333333</v>
      </c>
      <c r="D5807" s="75">
        <v>82.7333333333333</v>
      </c>
      <c r="E5807" s="75">
        <v>100.466666666667</v>
      </c>
    </row>
    <row r="5808" ht="15.75" customHeight="1">
      <c r="A5808" s="13">
        <v>42185.520833333336</v>
      </c>
      <c r="B5808" s="75">
        <v>76.1333333333333</v>
      </c>
      <c r="C5808" s="75">
        <v>87.2333333333333</v>
      </c>
      <c r="D5808" s="75">
        <v>83.2333333333333</v>
      </c>
      <c r="E5808" s="75">
        <v>101.466666666667</v>
      </c>
    </row>
    <row r="5809" ht="15.75" customHeight="1">
      <c r="A5809" s="13">
        <v>42185.53125</v>
      </c>
      <c r="B5809" s="75">
        <v>76.6333333333333</v>
      </c>
      <c r="C5809" s="75">
        <v>87.7333333333333</v>
      </c>
      <c r="D5809" s="75">
        <v>83.7333333333333</v>
      </c>
      <c r="E5809" s="75">
        <v>102.466666666667</v>
      </c>
    </row>
    <row r="5810" ht="15.75" customHeight="1">
      <c r="A5810" s="13">
        <v>42185.541666666664</v>
      </c>
      <c r="B5810" s="75">
        <v>76.9333333333333</v>
      </c>
      <c r="C5810" s="75">
        <v>88.1166666666667</v>
      </c>
      <c r="D5810" s="75">
        <v>84.35</v>
      </c>
      <c r="E5810" s="75">
        <v>103.0</v>
      </c>
    </row>
    <row r="5811" ht="15.75" customHeight="1">
      <c r="A5811" s="13">
        <v>42185.552083333336</v>
      </c>
      <c r="B5811" s="75">
        <v>76.6833333333333</v>
      </c>
      <c r="C5811" s="75">
        <v>88.3666666666667</v>
      </c>
      <c r="D5811" s="75">
        <v>85.1</v>
      </c>
      <c r="E5811" s="75">
        <v>103.0</v>
      </c>
    </row>
    <row r="5812" ht="15.75" customHeight="1">
      <c r="A5812" s="13">
        <v>42185.5625</v>
      </c>
      <c r="B5812" s="75">
        <v>76.4333333333333</v>
      </c>
      <c r="C5812" s="75">
        <v>88.6166666666667</v>
      </c>
      <c r="D5812" s="75">
        <v>85.85</v>
      </c>
      <c r="E5812" s="75">
        <v>103.0</v>
      </c>
    </row>
    <row r="5813" ht="15.75" customHeight="1">
      <c r="A5813" s="13">
        <v>42185.572916666664</v>
      </c>
      <c r="B5813" s="75">
        <v>76.1833333333333</v>
      </c>
      <c r="C5813" s="75">
        <v>88.8666666666667</v>
      </c>
      <c r="D5813" s="75">
        <v>86.6</v>
      </c>
      <c r="E5813" s="75">
        <v>103.0</v>
      </c>
    </row>
    <row r="5814" ht="15.75" customHeight="1">
      <c r="A5814" s="13">
        <v>42185.583333333336</v>
      </c>
      <c r="B5814" s="75">
        <v>76.0666666666667</v>
      </c>
      <c r="C5814" s="75">
        <v>89.35</v>
      </c>
      <c r="D5814" s="75">
        <v>87.2333333333333</v>
      </c>
      <c r="E5814" s="75">
        <v>103.233333333333</v>
      </c>
    </row>
    <row r="5815" ht="15.75" customHeight="1">
      <c r="A5815" s="13">
        <v>42185.59375</v>
      </c>
      <c r="B5815" s="75">
        <v>76.3166666666667</v>
      </c>
      <c r="C5815" s="75">
        <v>90.1</v>
      </c>
      <c r="D5815" s="75">
        <v>87.7333333333333</v>
      </c>
      <c r="E5815" s="75">
        <v>103.733333333333</v>
      </c>
    </row>
    <row r="5816" ht="15.75" customHeight="1">
      <c r="A5816" s="13">
        <v>42185.604166666664</v>
      </c>
      <c r="B5816" s="75">
        <v>76.5666666666667</v>
      </c>
      <c r="C5816" s="75">
        <v>90.85</v>
      </c>
      <c r="D5816" s="75">
        <v>88.2333333333333</v>
      </c>
      <c r="E5816" s="75">
        <v>104.233333333333</v>
      </c>
    </row>
    <row r="5817" ht="15.75" customHeight="1">
      <c r="A5817" s="13">
        <v>42185.614583333336</v>
      </c>
      <c r="B5817" s="75">
        <v>76.8166666666667</v>
      </c>
      <c r="C5817" s="75">
        <v>91.6</v>
      </c>
      <c r="D5817" s="75">
        <v>88.7333333333333</v>
      </c>
      <c r="E5817" s="75">
        <v>104.733333333333</v>
      </c>
    </row>
    <row r="5818" ht="15.75" customHeight="1">
      <c r="A5818" s="13">
        <v>42185.625</v>
      </c>
      <c r="B5818" s="75">
        <v>76.6666666666667</v>
      </c>
      <c r="C5818" s="75">
        <v>91.8833333333333</v>
      </c>
      <c r="D5818" s="75">
        <v>89.0</v>
      </c>
      <c r="E5818" s="75">
        <v>104.883333333333</v>
      </c>
    </row>
    <row r="5819" ht="15.75" customHeight="1">
      <c r="A5819" s="13">
        <v>42185.635416666664</v>
      </c>
      <c r="B5819" s="75">
        <v>75.4166666666667</v>
      </c>
      <c r="C5819" s="75">
        <v>91.6333333333333</v>
      </c>
      <c r="D5819" s="75">
        <v>89.0</v>
      </c>
      <c r="E5819" s="75">
        <v>104.633333333333</v>
      </c>
    </row>
    <row r="5820" ht="15.75" customHeight="1">
      <c r="A5820" s="13">
        <v>42185.645833333336</v>
      </c>
      <c r="B5820" s="75">
        <v>74.1666666666667</v>
      </c>
      <c r="C5820" s="75">
        <v>91.3833333333333</v>
      </c>
      <c r="D5820" s="75">
        <v>89.0</v>
      </c>
      <c r="E5820" s="75">
        <v>104.383333333333</v>
      </c>
    </row>
    <row r="5821" ht="15.75" customHeight="1">
      <c r="A5821" s="13">
        <v>42185.65625</v>
      </c>
      <c r="B5821" s="75">
        <v>72.9166666666667</v>
      </c>
      <c r="C5821" s="75">
        <v>91.1333333333333</v>
      </c>
      <c r="D5821" s="75">
        <v>89.0</v>
      </c>
      <c r="E5821" s="75">
        <v>104.133333333333</v>
      </c>
    </row>
    <row r="5822" ht="15.75" customHeight="1">
      <c r="A5822" s="13">
        <v>42185.666666666664</v>
      </c>
      <c r="B5822" s="75">
        <v>71.8</v>
      </c>
      <c r="C5822" s="75">
        <v>90.7666666666667</v>
      </c>
      <c r="D5822" s="75">
        <v>88.8833333333333</v>
      </c>
      <c r="E5822" s="75">
        <v>104.116666666667</v>
      </c>
    </row>
    <row r="5823" ht="15.75" customHeight="1">
      <c r="A5823" s="13">
        <v>42185.677083333336</v>
      </c>
      <c r="B5823" s="75">
        <v>71.05</v>
      </c>
      <c r="C5823" s="75">
        <v>90.2666666666667</v>
      </c>
      <c r="D5823" s="75">
        <v>88.6333333333333</v>
      </c>
      <c r="E5823" s="75">
        <v>104.366666666667</v>
      </c>
    </row>
    <row r="5824" ht="15.75" customHeight="1">
      <c r="A5824" s="13">
        <v>42185.6875</v>
      </c>
      <c r="B5824" s="75">
        <v>70.3</v>
      </c>
      <c r="C5824" s="75">
        <v>89.7666666666667</v>
      </c>
      <c r="D5824" s="75">
        <v>88.3833333333333</v>
      </c>
      <c r="E5824" s="75">
        <v>104.616666666667</v>
      </c>
    </row>
    <row r="5825" ht="15.75" customHeight="1">
      <c r="A5825" s="13">
        <v>42185.697916666664</v>
      </c>
      <c r="B5825" s="75">
        <v>69.55</v>
      </c>
      <c r="C5825" s="75">
        <v>89.2666666666667</v>
      </c>
      <c r="D5825" s="75">
        <v>88.1333333333333</v>
      </c>
      <c r="E5825" s="75">
        <v>104.866666666667</v>
      </c>
    </row>
    <row r="5826" ht="15.75" customHeight="1">
      <c r="A5826" s="13">
        <v>42185.708333333336</v>
      </c>
      <c r="B5826" s="75">
        <v>69.0</v>
      </c>
      <c r="C5826" s="75">
        <v>88.4166666666667</v>
      </c>
      <c r="D5826" s="75">
        <v>87.8833333333333</v>
      </c>
      <c r="E5826" s="75">
        <v>104.883333333333</v>
      </c>
    </row>
    <row r="5827" ht="15.75" customHeight="1">
      <c r="A5827" s="13">
        <v>42185.71875</v>
      </c>
      <c r="B5827" s="75">
        <v>69.0</v>
      </c>
      <c r="C5827" s="75">
        <v>87.1666666666667</v>
      </c>
      <c r="D5827" s="75">
        <v>87.6333333333333</v>
      </c>
      <c r="E5827" s="75">
        <v>104.633333333333</v>
      </c>
    </row>
    <row r="5828" ht="15.75" customHeight="1">
      <c r="A5828" s="13">
        <v>42185.729166666664</v>
      </c>
      <c r="B5828" s="75">
        <v>69.0</v>
      </c>
      <c r="C5828" s="75">
        <v>85.9166666666667</v>
      </c>
      <c r="D5828" s="75">
        <v>87.3833333333333</v>
      </c>
      <c r="E5828" s="75">
        <v>104.383333333333</v>
      </c>
    </row>
    <row r="5829" ht="15.75" customHeight="1">
      <c r="A5829" s="13">
        <v>42185.739583333336</v>
      </c>
      <c r="B5829" s="75">
        <v>69.0</v>
      </c>
      <c r="C5829" s="75">
        <v>84.6666666666667</v>
      </c>
      <c r="D5829" s="75">
        <v>87.1333333333333</v>
      </c>
      <c r="E5829" s="75">
        <v>104.133333333333</v>
      </c>
    </row>
    <row r="5830" ht="15.75" customHeight="1">
      <c r="A5830" s="13">
        <v>42185.75</v>
      </c>
      <c r="B5830" s="75">
        <v>68.8</v>
      </c>
      <c r="C5830" s="75">
        <v>83.5333333333333</v>
      </c>
      <c r="D5830" s="75">
        <v>86.7666666666667</v>
      </c>
      <c r="E5830" s="75">
        <v>103.766666666667</v>
      </c>
    </row>
    <row r="5831" ht="15.75" customHeight="1">
      <c r="A5831" s="13">
        <v>42185.760416666664</v>
      </c>
      <c r="B5831" s="75">
        <v>68.05</v>
      </c>
      <c r="C5831" s="75">
        <v>82.5333333333333</v>
      </c>
      <c r="D5831" s="75">
        <v>86.2666666666667</v>
      </c>
      <c r="E5831" s="75">
        <v>103.266666666667</v>
      </c>
    </row>
    <row r="5832" ht="15.75" customHeight="1">
      <c r="A5832" s="13">
        <v>42185.770833333336</v>
      </c>
      <c r="B5832" s="75">
        <v>67.3</v>
      </c>
      <c r="C5832" s="75">
        <v>81.5333333333333</v>
      </c>
      <c r="D5832" s="75">
        <v>85.7666666666667</v>
      </c>
      <c r="E5832" s="75">
        <v>102.766666666667</v>
      </c>
    </row>
    <row r="5833" ht="15.75" customHeight="1">
      <c r="A5833" s="13">
        <v>42185.78125</v>
      </c>
      <c r="B5833" s="75">
        <v>66.55</v>
      </c>
      <c r="C5833" s="75">
        <v>80.5333333333333</v>
      </c>
      <c r="D5833" s="75">
        <v>85.2666666666667</v>
      </c>
      <c r="E5833" s="75">
        <v>102.266666666667</v>
      </c>
    </row>
    <row r="5834" ht="15.75" customHeight="1">
      <c r="A5834" s="13">
        <v>42185.791666666664</v>
      </c>
      <c r="B5834" s="75">
        <v>65.7333333333333</v>
      </c>
      <c r="C5834" s="75">
        <v>79.7666666666667</v>
      </c>
      <c r="D5834" s="75">
        <v>84.7666666666667</v>
      </c>
      <c r="E5834" s="75">
        <v>101.533333333333</v>
      </c>
    </row>
    <row r="5835" ht="15.75" customHeight="1">
      <c r="A5835" s="13">
        <v>42185.802083333336</v>
      </c>
      <c r="B5835" s="75">
        <v>64.7333333333333</v>
      </c>
      <c r="C5835" s="75">
        <v>79.2666666666667</v>
      </c>
      <c r="D5835" s="75">
        <v>84.2666666666667</v>
      </c>
      <c r="E5835" s="75">
        <v>100.533333333333</v>
      </c>
    </row>
    <row r="5836" ht="15.75" customHeight="1">
      <c r="A5836" s="13">
        <v>42185.8125</v>
      </c>
      <c r="B5836" s="75">
        <v>63.7333333333333</v>
      </c>
      <c r="C5836" s="75">
        <v>78.7666666666667</v>
      </c>
      <c r="D5836" s="75">
        <v>83.7666666666667</v>
      </c>
      <c r="E5836" s="75">
        <v>99.5333333333333</v>
      </c>
    </row>
    <row r="5837" ht="15.75" customHeight="1">
      <c r="A5837" s="13">
        <v>42185.822916666664</v>
      </c>
      <c r="B5837" s="75">
        <v>62.7333333333333</v>
      </c>
      <c r="C5837" s="75">
        <v>78.2666666666667</v>
      </c>
      <c r="D5837" s="75">
        <v>83.2666666666667</v>
      </c>
      <c r="E5837" s="75">
        <v>98.5333333333333</v>
      </c>
    </row>
    <row r="5838" ht="15.75" customHeight="1">
      <c r="A5838" s="13">
        <v>42185.833333333336</v>
      </c>
      <c r="B5838" s="75">
        <v>61.8666666666667</v>
      </c>
      <c r="C5838" s="75">
        <v>77.5333333333333</v>
      </c>
      <c r="D5838" s="75">
        <v>82.65</v>
      </c>
      <c r="E5838" s="75">
        <v>97.7666666666667</v>
      </c>
    </row>
    <row r="5839" ht="15.75" customHeight="1">
      <c r="A5839" s="13">
        <v>42185.84375</v>
      </c>
      <c r="B5839" s="75">
        <v>61.3666666666667</v>
      </c>
      <c r="C5839" s="75">
        <v>76.5333333333333</v>
      </c>
      <c r="D5839" s="75">
        <v>81.9</v>
      </c>
      <c r="E5839" s="75">
        <v>97.2666666666667</v>
      </c>
    </row>
    <row r="5840" ht="15.75" customHeight="1">
      <c r="A5840" s="13">
        <v>42185.854166666664</v>
      </c>
      <c r="B5840" s="75">
        <v>60.8666666666667</v>
      </c>
      <c r="C5840" s="75">
        <v>75.5333333333333</v>
      </c>
      <c r="D5840" s="75">
        <v>81.15</v>
      </c>
      <c r="E5840" s="75">
        <v>96.7666666666667</v>
      </c>
    </row>
    <row r="5841" ht="15.75" customHeight="1">
      <c r="A5841" s="13">
        <v>42185.864583333336</v>
      </c>
      <c r="B5841" s="75">
        <v>60.3666666666667</v>
      </c>
      <c r="C5841" s="75">
        <v>74.5333333333333</v>
      </c>
      <c r="D5841" s="75">
        <v>80.4</v>
      </c>
      <c r="E5841" s="75">
        <v>96.2666666666667</v>
      </c>
    </row>
    <row r="5842" ht="15.75" customHeight="1">
      <c r="A5842" s="13">
        <v>42185.875</v>
      </c>
      <c r="B5842" s="75">
        <v>59.8666666666667</v>
      </c>
      <c r="C5842" s="75">
        <v>73.7666666666667</v>
      </c>
      <c r="D5842" s="75">
        <v>79.5333333333333</v>
      </c>
      <c r="E5842" s="75">
        <v>95.7666666666667</v>
      </c>
    </row>
    <row r="5843" ht="15.75" customHeight="1">
      <c r="A5843" s="13">
        <v>42185.885416666664</v>
      </c>
      <c r="B5843" s="75">
        <v>59.3666666666667</v>
      </c>
      <c r="C5843" s="75">
        <v>73.2666666666667</v>
      </c>
      <c r="D5843" s="75">
        <v>78.5333333333333</v>
      </c>
      <c r="E5843" s="75">
        <v>95.2666666666667</v>
      </c>
    </row>
    <row r="5844" ht="15.75" customHeight="1">
      <c r="A5844" s="13">
        <v>42185.895833333336</v>
      </c>
      <c r="B5844" s="75">
        <v>58.8666666666667</v>
      </c>
      <c r="C5844" s="75">
        <v>72.7666666666667</v>
      </c>
      <c r="D5844" s="75">
        <v>77.5333333333333</v>
      </c>
      <c r="E5844" s="75">
        <v>94.7666666666667</v>
      </c>
    </row>
    <row r="5845" ht="15.75" customHeight="1">
      <c r="A5845" s="13">
        <v>42185.90625</v>
      </c>
      <c r="B5845" s="75">
        <v>58.3666666666667</v>
      </c>
      <c r="C5845" s="75">
        <v>72.2666666666667</v>
      </c>
      <c r="D5845" s="75">
        <v>76.5333333333333</v>
      </c>
      <c r="E5845" s="75">
        <v>94.2666666666667</v>
      </c>
    </row>
    <row r="5846" ht="15.75" customHeight="1">
      <c r="A5846" s="13">
        <v>42185.916666666664</v>
      </c>
      <c r="B5846" s="75">
        <v>58.0666666666667</v>
      </c>
      <c r="C5846" s="75">
        <v>71.7666666666667</v>
      </c>
      <c r="D5846" s="75">
        <v>75.7666666666667</v>
      </c>
      <c r="E5846" s="75">
        <v>93.5333333333333</v>
      </c>
    </row>
    <row r="5847" ht="15.75" customHeight="1">
      <c r="A5847" s="13">
        <v>42185.927083333336</v>
      </c>
      <c r="B5847" s="75">
        <v>58.3166666666667</v>
      </c>
      <c r="C5847" s="75">
        <v>71.2666666666667</v>
      </c>
      <c r="D5847" s="75">
        <v>75.2666666666667</v>
      </c>
      <c r="E5847" s="75">
        <v>92.5333333333333</v>
      </c>
    </row>
    <row r="5848" ht="15.75" customHeight="1">
      <c r="A5848" s="13">
        <v>42185.9375</v>
      </c>
      <c r="B5848" s="75">
        <v>58.5666666666667</v>
      </c>
      <c r="C5848" s="75">
        <v>70.7666666666667</v>
      </c>
      <c r="D5848" s="75">
        <v>74.7666666666667</v>
      </c>
      <c r="E5848" s="75">
        <v>91.5333333333333</v>
      </c>
    </row>
    <row r="5849" ht="15.75" customHeight="1">
      <c r="A5849" s="13">
        <v>42185.947916666664</v>
      </c>
      <c r="B5849" s="75">
        <v>58.8166666666667</v>
      </c>
      <c r="C5849" s="75">
        <v>70.2666666666667</v>
      </c>
      <c r="D5849" s="75">
        <v>74.2666666666667</v>
      </c>
      <c r="E5849" s="75">
        <v>90.5333333333333</v>
      </c>
    </row>
    <row r="5850" ht="15.75" customHeight="1">
      <c r="A5850" s="13">
        <v>42185.958333333336</v>
      </c>
      <c r="B5850" s="75">
        <v>58.9333333333333</v>
      </c>
      <c r="C5850" s="75">
        <v>69.7666666666667</v>
      </c>
      <c r="D5850" s="75">
        <v>73.7666666666667</v>
      </c>
      <c r="E5850" s="75">
        <v>89.7666666666667</v>
      </c>
    </row>
    <row r="5851" ht="15.75" customHeight="1">
      <c r="A5851" s="13">
        <v>42185.96875</v>
      </c>
      <c r="B5851" s="75">
        <v>58.6833333333333</v>
      </c>
      <c r="C5851" s="75">
        <v>69.2666666666667</v>
      </c>
      <c r="D5851" s="75">
        <v>73.2666666666667</v>
      </c>
      <c r="E5851" s="75">
        <v>89.2666666666667</v>
      </c>
    </row>
    <row r="5852" ht="15.75" customHeight="1">
      <c r="A5852" s="13">
        <v>42185.979166666664</v>
      </c>
      <c r="B5852" s="75">
        <v>58.4333333333333</v>
      </c>
      <c r="C5852" s="75">
        <v>68.7666666666667</v>
      </c>
      <c r="D5852" s="75">
        <v>72.7666666666667</v>
      </c>
      <c r="E5852" s="75">
        <v>88.7666666666667</v>
      </c>
    </row>
    <row r="5853" ht="15.75" customHeight="1">
      <c r="A5853" s="13">
        <v>42185.989583333336</v>
      </c>
      <c r="B5853" s="75">
        <v>58.1833333333333</v>
      </c>
      <c r="C5853" s="75">
        <v>68.2666666666667</v>
      </c>
      <c r="D5853" s="75">
        <v>72.2666666666667</v>
      </c>
      <c r="E5853" s="75">
        <v>88.2666666666667</v>
      </c>
    </row>
    <row r="5854" ht="15.75" customHeight="1">
      <c r="A5854" s="13">
        <v>42186.0</v>
      </c>
      <c r="B5854" s="75">
        <v>57.9333333333333</v>
      </c>
      <c r="C5854" s="75">
        <v>67.7666666666667</v>
      </c>
      <c r="D5854" s="75">
        <v>71.8833333333333</v>
      </c>
      <c r="E5854" s="75">
        <v>87.8833333333333</v>
      </c>
    </row>
    <row r="5855" ht="15.75" customHeight="1">
      <c r="A5855" s="13">
        <v>42186.010416666664</v>
      </c>
      <c r="B5855" s="75">
        <v>57.6833333333333</v>
      </c>
      <c r="C5855" s="75">
        <v>67.2666666666667</v>
      </c>
      <c r="D5855" s="75">
        <v>71.6333333333333</v>
      </c>
      <c r="E5855" s="75">
        <v>87.6333333333333</v>
      </c>
    </row>
    <row r="5856" ht="15.75" customHeight="1">
      <c r="A5856" s="13">
        <v>42186.020833333336</v>
      </c>
      <c r="B5856" s="75">
        <v>57.4333333333333</v>
      </c>
      <c r="C5856" s="75">
        <v>66.7666666666667</v>
      </c>
      <c r="D5856" s="75">
        <v>71.3833333333333</v>
      </c>
      <c r="E5856" s="75">
        <v>87.3833333333333</v>
      </c>
    </row>
    <row r="5857" ht="15.75" customHeight="1">
      <c r="A5857" s="13">
        <v>42186.03125</v>
      </c>
      <c r="B5857" s="75">
        <v>57.1833333333333</v>
      </c>
      <c r="C5857" s="75">
        <v>66.2666666666667</v>
      </c>
      <c r="D5857" s="75">
        <v>71.1333333333333</v>
      </c>
      <c r="E5857" s="75">
        <v>87.1333333333333</v>
      </c>
    </row>
    <row r="5858" ht="15.75" customHeight="1">
      <c r="A5858" s="13">
        <v>42186.041666666664</v>
      </c>
      <c r="B5858" s="75">
        <v>56.9333333333333</v>
      </c>
      <c r="C5858" s="75">
        <v>66.0</v>
      </c>
      <c r="D5858" s="75">
        <v>70.8833333333333</v>
      </c>
      <c r="E5858" s="75">
        <v>86.65</v>
      </c>
    </row>
    <row r="5859" ht="15.75" customHeight="1">
      <c r="A5859" s="13">
        <v>42186.052083333336</v>
      </c>
      <c r="B5859" s="75">
        <v>56.6833333333333</v>
      </c>
      <c r="C5859" s="75">
        <v>66.0</v>
      </c>
      <c r="D5859" s="75">
        <v>70.6333333333333</v>
      </c>
      <c r="E5859" s="75">
        <v>85.9</v>
      </c>
    </row>
    <row r="5860" ht="15.75" customHeight="1">
      <c r="A5860" s="13">
        <v>42186.0625</v>
      </c>
      <c r="B5860" s="75">
        <v>56.4333333333333</v>
      </c>
      <c r="C5860" s="75">
        <v>66.0</v>
      </c>
      <c r="D5860" s="75">
        <v>70.3833333333333</v>
      </c>
      <c r="E5860" s="75">
        <v>85.15</v>
      </c>
    </row>
    <row r="5861" ht="15.75" customHeight="1">
      <c r="A5861" s="13">
        <v>42186.072916666664</v>
      </c>
      <c r="B5861" s="75">
        <v>56.1833333333333</v>
      </c>
      <c r="C5861" s="75">
        <v>66.0</v>
      </c>
      <c r="D5861" s="75">
        <v>70.1333333333333</v>
      </c>
      <c r="E5861" s="75">
        <v>84.4</v>
      </c>
    </row>
    <row r="5862" ht="15.75" customHeight="1">
      <c r="A5862" s="13">
        <v>42186.083333333336</v>
      </c>
      <c r="B5862" s="75">
        <v>56.0</v>
      </c>
      <c r="C5862" s="75">
        <v>65.8833333333333</v>
      </c>
      <c r="D5862" s="75">
        <v>69.8833333333333</v>
      </c>
      <c r="E5862" s="75">
        <v>83.7666666666667</v>
      </c>
    </row>
    <row r="5863" ht="15.75" customHeight="1">
      <c r="A5863" s="13">
        <v>42186.09375</v>
      </c>
      <c r="B5863" s="75">
        <v>56.0</v>
      </c>
      <c r="C5863" s="75">
        <v>65.6333333333333</v>
      </c>
      <c r="D5863" s="75">
        <v>69.6333333333333</v>
      </c>
      <c r="E5863" s="75">
        <v>83.2666666666667</v>
      </c>
    </row>
    <row r="5864" ht="15.75" customHeight="1">
      <c r="A5864" s="13">
        <v>42186.104166666664</v>
      </c>
      <c r="B5864" s="75">
        <v>56.0</v>
      </c>
      <c r="C5864" s="75">
        <v>65.3833333333333</v>
      </c>
      <c r="D5864" s="75">
        <v>69.3833333333333</v>
      </c>
      <c r="E5864" s="75">
        <v>82.7666666666667</v>
      </c>
    </row>
    <row r="5865" ht="15.75" customHeight="1">
      <c r="A5865" s="13">
        <v>42186.114583333336</v>
      </c>
      <c r="B5865" s="75">
        <v>56.0</v>
      </c>
      <c r="C5865" s="75">
        <v>65.1333333333333</v>
      </c>
      <c r="D5865" s="75">
        <v>69.1333333333333</v>
      </c>
      <c r="E5865" s="75">
        <v>82.2666666666667</v>
      </c>
    </row>
    <row r="5866" ht="15.75" customHeight="1">
      <c r="A5866" s="13">
        <v>42186.125</v>
      </c>
      <c r="B5866" s="75">
        <v>56.0666666666667</v>
      </c>
      <c r="C5866" s="75">
        <v>64.7666666666667</v>
      </c>
      <c r="D5866" s="75">
        <v>69.1166666666667</v>
      </c>
      <c r="E5866" s="75">
        <v>82.0</v>
      </c>
    </row>
    <row r="5867" ht="15.75" customHeight="1">
      <c r="A5867" s="13">
        <v>42186.135416666664</v>
      </c>
      <c r="B5867" s="75">
        <v>56.3166666666667</v>
      </c>
      <c r="C5867" s="75">
        <v>64.2666666666667</v>
      </c>
      <c r="D5867" s="75">
        <v>69.3666666666667</v>
      </c>
      <c r="E5867" s="75">
        <v>82.0</v>
      </c>
    </row>
    <row r="5868" ht="15.75" customHeight="1">
      <c r="A5868" s="13">
        <v>42186.145833333336</v>
      </c>
      <c r="B5868" s="75">
        <v>56.5666666666667</v>
      </c>
      <c r="C5868" s="75">
        <v>63.7666666666667</v>
      </c>
      <c r="D5868" s="75">
        <v>69.6166666666667</v>
      </c>
      <c r="E5868" s="75">
        <v>82.0</v>
      </c>
    </row>
    <row r="5869" ht="15.75" customHeight="1">
      <c r="A5869" s="13">
        <v>42186.15625</v>
      </c>
      <c r="B5869" s="75">
        <v>56.8166666666667</v>
      </c>
      <c r="C5869" s="75">
        <v>63.2666666666667</v>
      </c>
      <c r="D5869" s="75">
        <v>69.8666666666667</v>
      </c>
      <c r="E5869" s="75">
        <v>82.0</v>
      </c>
    </row>
    <row r="5870" ht="15.75" customHeight="1">
      <c r="A5870" s="13">
        <v>42186.166666666664</v>
      </c>
      <c r="B5870" s="75">
        <v>56.9333333333333</v>
      </c>
      <c r="C5870" s="75">
        <v>63.1166666666667</v>
      </c>
      <c r="D5870" s="75">
        <v>70.0</v>
      </c>
      <c r="E5870" s="75">
        <v>81.8833333333333</v>
      </c>
    </row>
    <row r="5871" ht="15.75" customHeight="1">
      <c r="A5871" s="13">
        <v>42186.177083333336</v>
      </c>
      <c r="B5871" s="75">
        <v>56.6833333333333</v>
      </c>
      <c r="C5871" s="75">
        <v>63.3666666666667</v>
      </c>
      <c r="D5871" s="75">
        <v>70.0</v>
      </c>
      <c r="E5871" s="75">
        <v>81.6333333333333</v>
      </c>
    </row>
    <row r="5872" ht="15.75" customHeight="1">
      <c r="A5872" s="13">
        <v>42186.1875</v>
      </c>
      <c r="B5872" s="75">
        <v>56.4333333333333</v>
      </c>
      <c r="C5872" s="75">
        <v>63.6166666666667</v>
      </c>
      <c r="D5872" s="75">
        <v>70.0</v>
      </c>
      <c r="E5872" s="75">
        <v>81.3833333333333</v>
      </c>
    </row>
    <row r="5873" ht="15.75" customHeight="1">
      <c r="A5873" s="13">
        <v>42186.197916666664</v>
      </c>
      <c r="B5873" s="75">
        <v>56.1833333333333</v>
      </c>
      <c r="C5873" s="75">
        <v>63.8666666666667</v>
      </c>
      <c r="D5873" s="75">
        <v>70.0</v>
      </c>
      <c r="E5873" s="75">
        <v>81.1333333333333</v>
      </c>
    </row>
    <row r="5874" ht="15.75" customHeight="1">
      <c r="A5874" s="13">
        <v>42186.208333333336</v>
      </c>
      <c r="B5874" s="75">
        <v>56.1333333333333</v>
      </c>
      <c r="C5874" s="75">
        <v>64.0</v>
      </c>
      <c r="D5874" s="75">
        <v>69.8833333333333</v>
      </c>
      <c r="E5874" s="75">
        <v>80.8833333333333</v>
      </c>
    </row>
    <row r="5875" ht="15.75" customHeight="1">
      <c r="A5875" s="13">
        <v>42186.21875</v>
      </c>
      <c r="B5875" s="75">
        <v>56.6333333333333</v>
      </c>
      <c r="C5875" s="75">
        <v>64.0</v>
      </c>
      <c r="D5875" s="75">
        <v>69.6333333333333</v>
      </c>
      <c r="E5875" s="75">
        <v>80.6333333333333</v>
      </c>
    </row>
    <row r="5876" ht="15.75" customHeight="1">
      <c r="A5876" s="13">
        <v>42186.229166666664</v>
      </c>
      <c r="B5876" s="75">
        <v>57.1333333333333</v>
      </c>
      <c r="C5876" s="75">
        <v>64.0</v>
      </c>
      <c r="D5876" s="75">
        <v>69.3833333333333</v>
      </c>
      <c r="E5876" s="75">
        <v>80.3833333333333</v>
      </c>
    </row>
    <row r="5877" ht="15.75" customHeight="1">
      <c r="A5877" s="13">
        <v>42186.239583333336</v>
      </c>
      <c r="B5877" s="75">
        <v>57.6333333333333</v>
      </c>
      <c r="C5877" s="75">
        <v>64.0</v>
      </c>
      <c r="D5877" s="75">
        <v>69.1333333333333</v>
      </c>
      <c r="E5877" s="75">
        <v>80.1333333333333</v>
      </c>
    </row>
    <row r="5878" ht="15.75" customHeight="1">
      <c r="A5878" s="13">
        <v>42186.25</v>
      </c>
      <c r="B5878" s="75">
        <v>58.2</v>
      </c>
      <c r="C5878" s="75">
        <v>64.2333333333333</v>
      </c>
      <c r="D5878" s="75">
        <v>69.1166666666667</v>
      </c>
      <c r="E5878" s="75">
        <v>79.8833333333333</v>
      </c>
    </row>
    <row r="5879" ht="15.75" customHeight="1">
      <c r="A5879" s="13">
        <v>42186.260416666664</v>
      </c>
      <c r="B5879" s="75">
        <v>58.95</v>
      </c>
      <c r="C5879" s="75">
        <v>64.7333333333333</v>
      </c>
      <c r="D5879" s="75">
        <v>69.3666666666667</v>
      </c>
      <c r="E5879" s="75">
        <v>79.6333333333333</v>
      </c>
    </row>
    <row r="5880" ht="15.75" customHeight="1">
      <c r="A5880" s="13">
        <v>42186.270833333336</v>
      </c>
      <c r="B5880" s="75">
        <v>59.7</v>
      </c>
      <c r="C5880" s="75">
        <v>65.2333333333333</v>
      </c>
      <c r="D5880" s="75">
        <v>69.6166666666667</v>
      </c>
      <c r="E5880" s="75">
        <v>79.3833333333333</v>
      </c>
    </row>
    <row r="5881" ht="15.75" customHeight="1">
      <c r="A5881" s="13">
        <v>42186.28125</v>
      </c>
      <c r="B5881" s="75">
        <v>60.45</v>
      </c>
      <c r="C5881" s="75">
        <v>65.7333333333333</v>
      </c>
      <c r="D5881" s="75">
        <v>69.8666666666667</v>
      </c>
      <c r="E5881" s="75">
        <v>79.1333333333333</v>
      </c>
    </row>
    <row r="5882" ht="15.75" customHeight="1">
      <c r="A5882" s="13">
        <v>42186.291666666664</v>
      </c>
      <c r="B5882" s="75">
        <v>61.2666666666667</v>
      </c>
      <c r="C5882" s="75">
        <v>66.5833333333333</v>
      </c>
      <c r="D5882" s="75">
        <v>70.4666666666667</v>
      </c>
      <c r="E5882" s="75">
        <v>79.4666666666667</v>
      </c>
    </row>
    <row r="5883" ht="15.75" customHeight="1">
      <c r="A5883" s="13">
        <v>42186.302083333336</v>
      </c>
      <c r="B5883" s="75">
        <v>62.2666666666667</v>
      </c>
      <c r="C5883" s="75">
        <v>67.8333333333333</v>
      </c>
      <c r="D5883" s="75">
        <v>71.4666666666667</v>
      </c>
      <c r="E5883" s="75">
        <v>80.4666666666667</v>
      </c>
    </row>
    <row r="5884" ht="15.75" customHeight="1">
      <c r="A5884" s="13">
        <v>42186.3125</v>
      </c>
      <c r="B5884" s="75">
        <v>63.2666666666667</v>
      </c>
      <c r="C5884" s="75">
        <v>69.0833333333333</v>
      </c>
      <c r="D5884" s="75">
        <v>72.4666666666667</v>
      </c>
      <c r="E5884" s="75">
        <v>81.4666666666667</v>
      </c>
    </row>
    <row r="5885" ht="15.75" customHeight="1">
      <c r="A5885" s="13">
        <v>42186.322916666664</v>
      </c>
      <c r="B5885" s="75">
        <v>64.2666666666667</v>
      </c>
      <c r="C5885" s="75">
        <v>70.3333333333333</v>
      </c>
      <c r="D5885" s="75">
        <v>73.4666666666667</v>
      </c>
      <c r="E5885" s="75">
        <v>82.4666666666667</v>
      </c>
    </row>
    <row r="5886" ht="15.75" customHeight="1">
      <c r="A5886" s="13">
        <v>42186.333333333336</v>
      </c>
      <c r="B5886" s="75">
        <v>65.2</v>
      </c>
      <c r="C5886" s="75">
        <v>71.9333333333333</v>
      </c>
      <c r="D5886" s="75">
        <v>74.4666666666667</v>
      </c>
      <c r="E5886" s="75">
        <v>83.7</v>
      </c>
    </row>
    <row r="5887" ht="15.75" customHeight="1">
      <c r="A5887" s="13">
        <v>42186.34375</v>
      </c>
      <c r="B5887" s="75">
        <v>65.95</v>
      </c>
      <c r="C5887" s="75">
        <v>73.9333333333333</v>
      </c>
      <c r="D5887" s="75">
        <v>75.4666666666667</v>
      </c>
      <c r="E5887" s="75">
        <v>85.2</v>
      </c>
    </row>
    <row r="5888" ht="15.75" customHeight="1">
      <c r="A5888" s="13">
        <v>42186.354166666664</v>
      </c>
      <c r="B5888" s="75">
        <v>66.7</v>
      </c>
      <c r="C5888" s="75">
        <v>75.9333333333333</v>
      </c>
      <c r="D5888" s="75">
        <v>76.4666666666667</v>
      </c>
      <c r="E5888" s="75">
        <v>86.7</v>
      </c>
    </row>
    <row r="5889" ht="15.75" customHeight="1">
      <c r="A5889" s="13">
        <v>42186.364583333336</v>
      </c>
      <c r="B5889" s="75">
        <v>67.45</v>
      </c>
      <c r="C5889" s="75">
        <v>77.9333333333333</v>
      </c>
      <c r="D5889" s="75">
        <v>77.4666666666667</v>
      </c>
      <c r="E5889" s="75">
        <v>88.2</v>
      </c>
    </row>
    <row r="5890" ht="15.75" customHeight="1">
      <c r="A5890" s="13">
        <v>42186.375</v>
      </c>
      <c r="B5890" s="75">
        <v>68.1333333333333</v>
      </c>
      <c r="C5890" s="75">
        <v>79.7</v>
      </c>
      <c r="D5890" s="75">
        <v>78.35</v>
      </c>
      <c r="E5890" s="75">
        <v>89.4666666666667</v>
      </c>
    </row>
    <row r="5891" ht="15.75" customHeight="1">
      <c r="A5891" s="13">
        <v>42186.385416666664</v>
      </c>
      <c r="B5891" s="75">
        <v>68.6333333333333</v>
      </c>
      <c r="C5891" s="75">
        <v>81.2</v>
      </c>
      <c r="D5891" s="75">
        <v>79.1</v>
      </c>
      <c r="E5891" s="75">
        <v>90.4666666666667</v>
      </c>
    </row>
    <row r="5892" ht="15.75" customHeight="1">
      <c r="A5892" s="13">
        <v>42186.395833333336</v>
      </c>
      <c r="B5892" s="75">
        <v>69.1333333333333</v>
      </c>
      <c r="C5892" s="75">
        <v>82.7</v>
      </c>
      <c r="D5892" s="75">
        <v>79.85</v>
      </c>
      <c r="E5892" s="75">
        <v>91.4666666666667</v>
      </c>
    </row>
    <row r="5893" ht="15.75" customHeight="1">
      <c r="A5893" s="13">
        <v>42186.40625</v>
      </c>
      <c r="B5893" s="75">
        <v>69.6333333333333</v>
      </c>
      <c r="C5893" s="75">
        <v>84.2</v>
      </c>
      <c r="D5893" s="75">
        <v>80.6</v>
      </c>
      <c r="E5893" s="75">
        <v>92.4666666666667</v>
      </c>
    </row>
    <row r="5894" ht="15.75" customHeight="1">
      <c r="A5894" s="13">
        <v>42186.416666666664</v>
      </c>
      <c r="B5894" s="75">
        <v>70.2</v>
      </c>
      <c r="C5894" s="75">
        <v>84.8833333333333</v>
      </c>
      <c r="D5894" s="75">
        <v>81.4666666666667</v>
      </c>
      <c r="E5894" s="75">
        <v>93.1166666666667</v>
      </c>
    </row>
    <row r="5895" ht="15.75" customHeight="1">
      <c r="A5895" s="13">
        <v>42186.427083333336</v>
      </c>
      <c r="B5895" s="75">
        <v>70.95</v>
      </c>
      <c r="C5895" s="75">
        <v>84.6333333333333</v>
      </c>
      <c r="D5895" s="75">
        <v>82.4666666666667</v>
      </c>
      <c r="E5895" s="75">
        <v>93.3666666666667</v>
      </c>
    </row>
    <row r="5896" ht="15.75" customHeight="1">
      <c r="A5896" s="13">
        <v>42186.4375</v>
      </c>
      <c r="B5896" s="75">
        <v>71.7</v>
      </c>
      <c r="C5896" s="75">
        <v>84.3833333333333</v>
      </c>
      <c r="D5896" s="75">
        <v>83.4666666666667</v>
      </c>
      <c r="E5896" s="75">
        <v>93.6166666666667</v>
      </c>
    </row>
    <row r="5897" ht="15.75" customHeight="1">
      <c r="A5897" s="13">
        <v>42186.447916666664</v>
      </c>
      <c r="B5897" s="75">
        <v>72.45</v>
      </c>
      <c r="C5897" s="75">
        <v>84.1333333333333</v>
      </c>
      <c r="D5897" s="75">
        <v>84.4666666666667</v>
      </c>
      <c r="E5897" s="75">
        <v>93.8666666666667</v>
      </c>
    </row>
    <row r="5898" ht="15.75" customHeight="1">
      <c r="A5898" s="13">
        <v>42186.458333333336</v>
      </c>
      <c r="B5898" s="75">
        <v>72.8</v>
      </c>
      <c r="C5898" s="75">
        <v>83.8833333333333</v>
      </c>
      <c r="D5898" s="75">
        <v>85.2333333333333</v>
      </c>
      <c r="E5898" s="75">
        <v>94.1166666666667</v>
      </c>
    </row>
    <row r="5899" ht="15.75" customHeight="1">
      <c r="A5899" s="13">
        <v>42186.46875</v>
      </c>
      <c r="B5899" s="75">
        <v>72.05</v>
      </c>
      <c r="C5899" s="75">
        <v>83.6333333333333</v>
      </c>
      <c r="D5899" s="75">
        <v>85.7333333333333</v>
      </c>
      <c r="E5899" s="75">
        <v>94.3666666666667</v>
      </c>
    </row>
    <row r="5900" ht="15.75" customHeight="1">
      <c r="A5900" s="13">
        <v>42186.479166666664</v>
      </c>
      <c r="B5900" s="75">
        <v>71.3</v>
      </c>
      <c r="C5900" s="75">
        <v>83.3833333333333</v>
      </c>
      <c r="D5900" s="75">
        <v>86.2333333333333</v>
      </c>
      <c r="E5900" s="75">
        <v>94.6166666666667</v>
      </c>
    </row>
    <row r="5901" ht="15.75" customHeight="1">
      <c r="A5901" s="13">
        <v>42186.489583333336</v>
      </c>
      <c r="B5901" s="75">
        <v>70.55</v>
      </c>
      <c r="C5901" s="75">
        <v>83.1333333333333</v>
      </c>
      <c r="D5901" s="75">
        <v>86.7333333333333</v>
      </c>
      <c r="E5901" s="75">
        <v>94.8666666666667</v>
      </c>
    </row>
    <row r="5902" ht="15.75" customHeight="1">
      <c r="A5902" s="13">
        <v>42186.5</v>
      </c>
      <c r="B5902" s="75">
        <v>69.9333333333333</v>
      </c>
      <c r="C5902" s="75">
        <v>83.0</v>
      </c>
      <c r="D5902" s="75">
        <v>87.4666666666667</v>
      </c>
      <c r="E5902" s="75">
        <v>95.2333333333333</v>
      </c>
    </row>
    <row r="5903" ht="15.75" customHeight="1">
      <c r="A5903" s="13">
        <v>42186.510416666664</v>
      </c>
      <c r="B5903" s="75">
        <v>69.6833333333333</v>
      </c>
      <c r="C5903" s="75">
        <v>83.0</v>
      </c>
      <c r="D5903" s="75">
        <v>88.4666666666667</v>
      </c>
      <c r="E5903" s="75">
        <v>95.7333333333333</v>
      </c>
    </row>
    <row r="5904" ht="15.75" customHeight="1">
      <c r="A5904" s="13">
        <v>42186.520833333336</v>
      </c>
      <c r="B5904" s="75">
        <v>69.4333333333333</v>
      </c>
      <c r="C5904" s="75">
        <v>83.0</v>
      </c>
      <c r="D5904" s="75">
        <v>89.4666666666667</v>
      </c>
      <c r="E5904" s="75">
        <v>96.2333333333333</v>
      </c>
    </row>
    <row r="5905" ht="15.75" customHeight="1">
      <c r="A5905" s="13">
        <v>42186.53125</v>
      </c>
      <c r="B5905" s="75">
        <v>69.1833333333333</v>
      </c>
      <c r="C5905" s="75">
        <v>83.0</v>
      </c>
      <c r="D5905" s="75">
        <v>90.4666666666667</v>
      </c>
      <c r="E5905" s="75">
        <v>96.7333333333333</v>
      </c>
    </row>
    <row r="5906" ht="15.75" customHeight="1">
      <c r="A5906" s="13">
        <v>42186.541666666664</v>
      </c>
      <c r="B5906" s="75">
        <v>69.1538461538462</v>
      </c>
      <c r="C5906" s="75">
        <v>82.8833333333333</v>
      </c>
      <c r="D5906" s="75">
        <v>90.7666666666667</v>
      </c>
      <c r="E5906" s="75">
        <v>97.1166666666667</v>
      </c>
    </row>
    <row r="5907" ht="15.75" customHeight="1">
      <c r="A5907" s="13">
        <v>42186.552083333336</v>
      </c>
      <c r="B5907" s="75">
        <v>69.7307692307692</v>
      </c>
      <c r="C5907" s="75">
        <v>82.6333333333333</v>
      </c>
      <c r="D5907" s="75">
        <v>90.2666666666667</v>
      </c>
      <c r="E5907" s="75">
        <v>97.3666666666667</v>
      </c>
    </row>
    <row r="5908" ht="15.75" customHeight="1">
      <c r="A5908" s="13">
        <v>42186.5625</v>
      </c>
      <c r="B5908" s="75">
        <v>70.4705882352941</v>
      </c>
      <c r="C5908" s="75">
        <v>82.3833333333333</v>
      </c>
      <c r="D5908" s="75">
        <v>89.7666666666667</v>
      </c>
      <c r="E5908" s="75">
        <v>97.6166666666667</v>
      </c>
    </row>
    <row r="5909" ht="15.75" customHeight="1">
      <c r="A5909" s="13">
        <v>42186.572916666664</v>
      </c>
      <c r="B5909" s="75">
        <v>71.3529411764706</v>
      </c>
      <c r="C5909" s="75">
        <v>82.1333333333333</v>
      </c>
      <c r="D5909" s="75">
        <v>89.2666666666667</v>
      </c>
      <c r="E5909" s="75">
        <v>97.8666666666667</v>
      </c>
    </row>
    <row r="5910" ht="15.75" customHeight="1">
      <c r="A5910" s="13">
        <v>42186.583333333336</v>
      </c>
      <c r="B5910" s="75">
        <v>71.8666666666667</v>
      </c>
      <c r="C5910" s="75">
        <v>81.8833333333333</v>
      </c>
      <c r="D5910" s="75">
        <v>89.1166666666667</v>
      </c>
      <c r="E5910" s="75">
        <v>97.7741935483871</v>
      </c>
    </row>
    <row r="5911" ht="15.75" customHeight="1">
      <c r="A5911" s="13">
        <v>42186.59375</v>
      </c>
      <c r="B5911" s="75">
        <v>71.3666666666667</v>
      </c>
      <c r="C5911" s="75">
        <v>81.6333333333333</v>
      </c>
      <c r="D5911" s="75">
        <v>89.3666666666667</v>
      </c>
      <c r="E5911" s="75">
        <v>97.2903225806452</v>
      </c>
    </row>
    <row r="5912" ht="15.75" customHeight="1">
      <c r="A5912" s="13">
        <v>42186.604166666664</v>
      </c>
      <c r="B5912" s="75">
        <v>70.8666666666667</v>
      </c>
      <c r="C5912" s="75">
        <v>81.3833333333333</v>
      </c>
      <c r="D5912" s="75">
        <v>89.6166666666667</v>
      </c>
      <c r="E5912" s="75">
        <v>97.4615384615385</v>
      </c>
    </row>
    <row r="5913" ht="15.75" customHeight="1">
      <c r="A5913" s="13">
        <v>42186.614583333336</v>
      </c>
      <c r="B5913" s="75">
        <v>70.3666666666667</v>
      </c>
      <c r="C5913" s="75">
        <v>81.1333333333333</v>
      </c>
      <c r="D5913" s="75">
        <v>89.8666666666667</v>
      </c>
      <c r="E5913" s="75">
        <v>98.6153846153846</v>
      </c>
    </row>
    <row r="5914" ht="15.75" customHeight="1">
      <c r="A5914" s="13">
        <v>42186.625</v>
      </c>
      <c r="B5914" s="75">
        <v>70.0</v>
      </c>
      <c r="C5914" s="75">
        <v>80.5333333333333</v>
      </c>
      <c r="D5914" s="75">
        <v>90.1166666666667</v>
      </c>
      <c r="E5914" s="75">
        <v>98.0</v>
      </c>
    </row>
    <row r="5915" ht="15.75" customHeight="1">
      <c r="A5915" s="13">
        <v>42186.635416666664</v>
      </c>
      <c r="B5915" s="75">
        <v>70.0</v>
      </c>
      <c r="C5915" s="75">
        <v>79.5333333333333</v>
      </c>
      <c r="D5915" s="75">
        <v>90.3666666666667</v>
      </c>
      <c r="E5915" s="75">
        <v>98.7647058823529</v>
      </c>
    </row>
    <row r="5916" ht="15.75" customHeight="1">
      <c r="A5916" s="13">
        <v>42186.645833333336</v>
      </c>
      <c r="B5916" s="75">
        <v>70.0</v>
      </c>
      <c r="C5916" s="75">
        <v>78.5333333333333</v>
      </c>
      <c r="D5916" s="75">
        <v>90.6166666666667</v>
      </c>
      <c r="E5916" s="75">
        <v>99.6470588235294</v>
      </c>
    </row>
    <row r="5917" ht="15.75" customHeight="1">
      <c r="A5917" s="13">
        <v>42186.65625</v>
      </c>
      <c r="B5917" s="75">
        <v>70.0</v>
      </c>
      <c r="C5917" s="75">
        <v>77.5333333333333</v>
      </c>
      <c r="D5917" s="75">
        <v>90.8666666666667</v>
      </c>
      <c r="E5917" s="75">
        <v>100.529411764706</v>
      </c>
    </row>
    <row r="5918" ht="15.75" customHeight="1">
      <c r="A5918" s="13">
        <v>42186.666666666664</v>
      </c>
      <c r="B5918" s="75">
        <v>69.6</v>
      </c>
      <c r="C5918" s="75">
        <v>76.8833333333333</v>
      </c>
      <c r="D5918" s="75">
        <v>90.8833333333333</v>
      </c>
      <c r="E5918" s="75">
        <v>101.0</v>
      </c>
    </row>
    <row r="5919" ht="15.75" customHeight="1">
      <c r="A5919" s="13">
        <v>42186.677083333336</v>
      </c>
      <c r="B5919" s="75">
        <v>68.1</v>
      </c>
      <c r="C5919" s="75">
        <v>76.6333333333333</v>
      </c>
      <c r="D5919" s="75">
        <v>90.6333333333333</v>
      </c>
      <c r="E5919" s="75">
        <v>101.0</v>
      </c>
    </row>
    <row r="5920" ht="15.75" customHeight="1">
      <c r="A5920" s="13">
        <v>42186.6875</v>
      </c>
      <c r="B5920" s="75">
        <v>66.6</v>
      </c>
      <c r="C5920" s="75">
        <v>76.3833333333333</v>
      </c>
      <c r="D5920" s="75">
        <v>90.3833333333333</v>
      </c>
      <c r="E5920" s="75">
        <v>101.0</v>
      </c>
    </row>
    <row r="5921" ht="15.75" customHeight="1">
      <c r="A5921" s="13">
        <v>42186.697916666664</v>
      </c>
      <c r="B5921" s="75">
        <v>65.1</v>
      </c>
      <c r="C5921" s="75">
        <v>76.1333333333333</v>
      </c>
      <c r="D5921" s="75">
        <v>90.1333333333333</v>
      </c>
      <c r="E5921" s="75">
        <v>101.0</v>
      </c>
    </row>
    <row r="5922" ht="15.75" customHeight="1">
      <c r="A5922" s="13">
        <v>42186.708333333336</v>
      </c>
      <c r="B5922" s="75">
        <v>63.8666666666667</v>
      </c>
      <c r="C5922" s="75">
        <v>75.7666666666667</v>
      </c>
      <c r="D5922" s="75">
        <v>89.8833333333333</v>
      </c>
      <c r="E5922" s="75">
        <v>100.883333333333</v>
      </c>
    </row>
    <row r="5923" ht="15.75" customHeight="1">
      <c r="A5923" s="13">
        <v>42186.71875</v>
      </c>
      <c r="B5923" s="75">
        <v>63.3666666666667</v>
      </c>
      <c r="C5923" s="75">
        <v>75.2666666666667</v>
      </c>
      <c r="D5923" s="75">
        <v>89.6333333333333</v>
      </c>
      <c r="E5923" s="75">
        <v>100.633333333333</v>
      </c>
    </row>
    <row r="5924" ht="15.75" customHeight="1">
      <c r="A5924" s="13">
        <v>42186.729166666664</v>
      </c>
      <c r="B5924" s="75">
        <v>62.8666666666667</v>
      </c>
      <c r="C5924" s="75">
        <v>74.7666666666667</v>
      </c>
      <c r="D5924" s="75">
        <v>89.3833333333333</v>
      </c>
      <c r="E5924" s="75">
        <v>100.383333333333</v>
      </c>
    </row>
    <row r="5925" ht="15.75" customHeight="1">
      <c r="A5925" s="13">
        <v>42186.739583333336</v>
      </c>
      <c r="B5925" s="75">
        <v>62.3666666666667</v>
      </c>
      <c r="C5925" s="75">
        <v>74.2666666666667</v>
      </c>
      <c r="D5925" s="75">
        <v>89.1333333333333</v>
      </c>
      <c r="E5925" s="75">
        <v>100.133333333333</v>
      </c>
    </row>
    <row r="5926" ht="15.75" customHeight="1">
      <c r="A5926" s="13">
        <v>42186.75</v>
      </c>
      <c r="B5926" s="75">
        <v>62.0</v>
      </c>
      <c r="C5926" s="75">
        <v>73.8833333333333</v>
      </c>
      <c r="D5926" s="75">
        <v>88.65</v>
      </c>
      <c r="E5926" s="75">
        <v>99.5333333333333</v>
      </c>
    </row>
    <row r="5927" ht="15.75" customHeight="1">
      <c r="A5927" s="13">
        <v>42186.760416666664</v>
      </c>
      <c r="B5927" s="75">
        <v>62.0</v>
      </c>
      <c r="C5927" s="75">
        <v>73.6333333333333</v>
      </c>
      <c r="D5927" s="75">
        <v>87.9</v>
      </c>
      <c r="E5927" s="75">
        <v>98.5333333333333</v>
      </c>
    </row>
    <row r="5928" ht="15.75" customHeight="1">
      <c r="A5928" s="13">
        <v>42186.770833333336</v>
      </c>
      <c r="B5928" s="75">
        <v>62.0</v>
      </c>
      <c r="C5928" s="75">
        <v>73.3833333333333</v>
      </c>
      <c r="D5928" s="75">
        <v>87.15</v>
      </c>
      <c r="E5928" s="75">
        <v>97.5333333333333</v>
      </c>
    </row>
    <row r="5929" ht="15.75" customHeight="1">
      <c r="A5929" s="13">
        <v>42186.78125</v>
      </c>
      <c r="B5929" s="75">
        <v>62.0</v>
      </c>
      <c r="C5929" s="75">
        <v>73.1333333333333</v>
      </c>
      <c r="D5929" s="75">
        <v>86.4</v>
      </c>
      <c r="E5929" s="75">
        <v>96.5333333333333</v>
      </c>
    </row>
    <row r="5930" ht="15.75" customHeight="1">
      <c r="A5930" s="13">
        <v>42186.791666666664</v>
      </c>
      <c r="B5930" s="75">
        <v>62.0666666666667</v>
      </c>
      <c r="C5930" s="75">
        <v>72.8833333333333</v>
      </c>
      <c r="D5930" s="75">
        <v>85.5333333333333</v>
      </c>
      <c r="E5930" s="75">
        <v>95.625</v>
      </c>
    </row>
    <row r="5931" ht="15.75" customHeight="1">
      <c r="A5931" s="13">
        <v>42186.802083333336</v>
      </c>
      <c r="B5931" s="75">
        <v>62.3166666666667</v>
      </c>
      <c r="C5931" s="75">
        <v>72.6333333333333</v>
      </c>
      <c r="D5931" s="75">
        <v>84.5333333333333</v>
      </c>
      <c r="E5931" s="75">
        <v>94.8214285714286</v>
      </c>
    </row>
    <row r="5932" ht="15.75" customHeight="1">
      <c r="A5932" s="13">
        <v>42186.8125</v>
      </c>
      <c r="B5932" s="75">
        <v>62.5666666666667</v>
      </c>
      <c r="C5932" s="75">
        <v>72.3833333333333</v>
      </c>
      <c r="D5932" s="75">
        <v>83.5333333333333</v>
      </c>
      <c r="E5932" s="75">
        <v>94.0178571428571</v>
      </c>
    </row>
    <row r="5933" ht="15.75" customHeight="1">
      <c r="A5933" s="13">
        <v>42186.822916666664</v>
      </c>
      <c r="B5933" s="75">
        <v>62.8166666666667</v>
      </c>
      <c r="C5933" s="75">
        <v>72.1333333333333</v>
      </c>
      <c r="D5933" s="75">
        <v>82.5333333333333</v>
      </c>
      <c r="E5933" s="75">
        <v>93.2142857142857</v>
      </c>
    </row>
    <row r="5934" ht="15.75" customHeight="1">
      <c r="A5934" s="13">
        <v>42186.833333333336</v>
      </c>
      <c r="B5934" s="75">
        <v>62.8666666666667</v>
      </c>
      <c r="C5934" s="75">
        <v>72.0</v>
      </c>
      <c r="D5934" s="75">
        <v>81.65</v>
      </c>
      <c r="E5934" s="75">
        <v>93.1515151515152</v>
      </c>
    </row>
    <row r="5935" ht="15.75" customHeight="1">
      <c r="A5935" s="13">
        <v>42186.84375</v>
      </c>
      <c r="B5935" s="75">
        <v>62.3666666666667</v>
      </c>
      <c r="C5935" s="75">
        <v>72.0</v>
      </c>
      <c r="D5935" s="75">
        <v>80.9</v>
      </c>
      <c r="E5935" s="75">
        <v>91.3333333333333</v>
      </c>
    </row>
    <row r="5936" ht="15.75" customHeight="1">
      <c r="A5936" s="13">
        <v>42186.854166666664</v>
      </c>
      <c r="B5936" s="75">
        <v>61.8666666666667</v>
      </c>
      <c r="C5936" s="75">
        <v>72.0</v>
      </c>
      <c r="D5936" s="75">
        <v>80.15</v>
      </c>
      <c r="E5936" s="75">
        <v>89.7037037037037</v>
      </c>
    </row>
    <row r="5937" ht="15.75" customHeight="1">
      <c r="A5937" s="13">
        <v>42186.864583333336</v>
      </c>
      <c r="B5937" s="75">
        <v>61.3666666666667</v>
      </c>
      <c r="C5937" s="75">
        <v>72.0</v>
      </c>
      <c r="D5937" s="75">
        <v>79.4</v>
      </c>
      <c r="E5937" s="75">
        <v>88.5925925925926</v>
      </c>
    </row>
    <row r="5938" ht="15.75" customHeight="1">
      <c r="A5938" s="13">
        <v>42186.875</v>
      </c>
      <c r="B5938" s="75">
        <v>61.0</v>
      </c>
      <c r="C5938" s="75">
        <v>71.8833333333333</v>
      </c>
      <c r="D5938" s="75">
        <v>78.7666666666667</v>
      </c>
      <c r="E5938" s="75">
        <v>87.6111111111111</v>
      </c>
    </row>
    <row r="5939" ht="15.75" customHeight="1">
      <c r="A5939" s="13">
        <v>42186.885416666664</v>
      </c>
      <c r="B5939" s="75">
        <v>61.0</v>
      </c>
      <c r="C5939" s="75">
        <v>71.6333333333333</v>
      </c>
      <c r="D5939" s="75">
        <v>78.2666666666667</v>
      </c>
      <c r="E5939" s="75">
        <v>87.0</v>
      </c>
    </row>
    <row r="5940" ht="15.75" customHeight="1">
      <c r="A5940" s="13">
        <v>42186.895833333336</v>
      </c>
      <c r="B5940" s="75">
        <v>61.0</v>
      </c>
      <c r="C5940" s="75">
        <v>71.3833333333333</v>
      </c>
      <c r="D5940" s="75">
        <v>77.7666666666667</v>
      </c>
      <c r="E5940" s="75">
        <v>87.0</v>
      </c>
    </row>
    <row r="5941" ht="15.75" customHeight="1">
      <c r="A5941" s="13">
        <v>42186.90625</v>
      </c>
      <c r="B5941" s="75">
        <v>61.0</v>
      </c>
      <c r="C5941" s="75">
        <v>71.1333333333333</v>
      </c>
      <c r="D5941" s="75">
        <v>77.2666666666667</v>
      </c>
      <c r="E5941" s="75">
        <v>87.0</v>
      </c>
    </row>
    <row r="5942" ht="15.75" customHeight="1">
      <c r="A5942" s="13">
        <v>42186.916666666664</v>
      </c>
      <c r="B5942" s="75">
        <v>61.0</v>
      </c>
      <c r="C5942" s="75">
        <v>70.7666666666667</v>
      </c>
      <c r="D5942" s="75">
        <v>76.7666666666667</v>
      </c>
      <c r="E5942" s="75">
        <v>87.0</v>
      </c>
    </row>
    <row r="5943" ht="15.75" customHeight="1">
      <c r="A5943" s="13">
        <v>42186.927083333336</v>
      </c>
      <c r="B5943" s="75">
        <v>61.0</v>
      </c>
      <c r="C5943" s="75">
        <v>70.2666666666667</v>
      </c>
      <c r="D5943" s="75">
        <v>76.2666666666667</v>
      </c>
      <c r="E5943" s="75">
        <v>87.0</v>
      </c>
    </row>
    <row r="5944" ht="15.75" customHeight="1">
      <c r="A5944" s="13">
        <v>42186.9375</v>
      </c>
      <c r="B5944" s="75">
        <v>61.0</v>
      </c>
      <c r="C5944" s="75">
        <v>69.7666666666667</v>
      </c>
      <c r="D5944" s="75">
        <v>75.7666666666667</v>
      </c>
      <c r="E5944" s="75">
        <v>87.0</v>
      </c>
    </row>
    <row r="5945" ht="15.75" customHeight="1">
      <c r="A5945" s="13">
        <v>42186.947916666664</v>
      </c>
      <c r="B5945" s="75">
        <v>61.0</v>
      </c>
      <c r="C5945" s="75">
        <v>69.2666666666667</v>
      </c>
      <c r="D5945" s="75">
        <v>75.2666666666667</v>
      </c>
      <c r="E5945" s="75">
        <v>87.0</v>
      </c>
    </row>
    <row r="5946" ht="15.75" customHeight="1">
      <c r="A5946" s="13">
        <v>42186.958333333336</v>
      </c>
      <c r="B5946" s="75">
        <v>60.9333333333333</v>
      </c>
      <c r="C5946" s="75">
        <v>68.8833333333333</v>
      </c>
      <c r="D5946" s="75">
        <v>74.8833333333333</v>
      </c>
      <c r="E5946" s="75">
        <v>86.7666666666667</v>
      </c>
    </row>
    <row r="5947" ht="15.75" customHeight="1">
      <c r="A5947" s="13">
        <v>42186.96875</v>
      </c>
      <c r="B5947" s="75">
        <v>60.6833333333333</v>
      </c>
      <c r="C5947" s="75">
        <v>68.6333333333333</v>
      </c>
      <c r="D5947" s="75">
        <v>74.6333333333333</v>
      </c>
      <c r="E5947" s="75">
        <v>86.2666666666667</v>
      </c>
    </row>
    <row r="5948" ht="15.75" customHeight="1">
      <c r="A5948" s="13">
        <v>42186.979166666664</v>
      </c>
      <c r="B5948" s="75">
        <v>60.4333333333333</v>
      </c>
      <c r="C5948" s="75">
        <v>68.3833333333333</v>
      </c>
      <c r="D5948" s="75">
        <v>74.3833333333333</v>
      </c>
      <c r="E5948" s="75">
        <v>85.7666666666667</v>
      </c>
    </row>
    <row r="5949" ht="15.75" customHeight="1">
      <c r="A5949" s="13">
        <v>42186.989583333336</v>
      </c>
      <c r="B5949" s="75">
        <v>60.1833333333333</v>
      </c>
      <c r="C5949" s="75">
        <v>68.1333333333333</v>
      </c>
      <c r="D5949" s="75">
        <v>74.1333333333333</v>
      </c>
      <c r="E5949" s="75">
        <v>85.2666666666667</v>
      </c>
    </row>
    <row r="5950" ht="15.75" customHeight="1">
      <c r="A5950" s="13">
        <v>42187.0</v>
      </c>
      <c r="B5950" s="75">
        <v>59.9333333333333</v>
      </c>
      <c r="C5950" s="75">
        <v>68.0</v>
      </c>
      <c r="D5950" s="75">
        <v>73.8833333333333</v>
      </c>
      <c r="E5950" s="75">
        <v>84.7666666666667</v>
      </c>
    </row>
    <row r="5951" ht="15.75" customHeight="1">
      <c r="A5951" s="13">
        <v>42187.010416666664</v>
      </c>
      <c r="B5951" s="75">
        <v>59.6833333333333</v>
      </c>
      <c r="C5951" s="75">
        <v>68.0</v>
      </c>
      <c r="D5951" s="75">
        <v>73.6333333333333</v>
      </c>
      <c r="E5951" s="75">
        <v>84.2666666666667</v>
      </c>
    </row>
    <row r="5952" ht="15.75" customHeight="1">
      <c r="A5952" s="13">
        <v>42187.020833333336</v>
      </c>
      <c r="B5952" s="75">
        <v>59.4333333333333</v>
      </c>
      <c r="C5952" s="75">
        <v>68.0</v>
      </c>
      <c r="D5952" s="75">
        <v>73.3833333333333</v>
      </c>
      <c r="E5952" s="75">
        <v>83.7666666666667</v>
      </c>
    </row>
    <row r="5953" ht="15.75" customHeight="1">
      <c r="A5953" s="13">
        <v>42187.03125</v>
      </c>
      <c r="B5953" s="75">
        <v>59.1833333333333</v>
      </c>
      <c r="C5953" s="75">
        <v>68.0</v>
      </c>
      <c r="D5953" s="75">
        <v>73.1333333333333</v>
      </c>
      <c r="E5953" s="75">
        <v>83.2666666666667</v>
      </c>
    </row>
    <row r="5954" ht="15.75" customHeight="1">
      <c r="A5954" s="13">
        <v>42187.041666666664</v>
      </c>
      <c r="B5954" s="75">
        <v>59.0</v>
      </c>
      <c r="C5954" s="75">
        <v>68.0</v>
      </c>
      <c r="D5954" s="75">
        <v>72.8833333333333</v>
      </c>
      <c r="E5954" s="75">
        <v>83.0</v>
      </c>
    </row>
    <row r="5955" ht="15.75" customHeight="1">
      <c r="A5955" s="13">
        <v>42187.052083333336</v>
      </c>
      <c r="B5955" s="75">
        <v>59.0</v>
      </c>
      <c r="C5955" s="75">
        <v>68.0</v>
      </c>
      <c r="D5955" s="75">
        <v>72.6333333333333</v>
      </c>
      <c r="E5955" s="75">
        <v>83.0</v>
      </c>
    </row>
    <row r="5956" ht="15.75" customHeight="1">
      <c r="A5956" s="13">
        <v>42187.0625</v>
      </c>
      <c r="B5956" s="75">
        <v>59.0</v>
      </c>
      <c r="C5956" s="75">
        <v>68.0</v>
      </c>
      <c r="D5956" s="75">
        <v>72.3833333333333</v>
      </c>
      <c r="E5956" s="75">
        <v>83.0</v>
      </c>
    </row>
    <row r="5957" ht="15.75" customHeight="1">
      <c r="A5957" s="13">
        <v>42187.072916666664</v>
      </c>
      <c r="B5957" s="75">
        <v>59.0</v>
      </c>
      <c r="C5957" s="75">
        <v>68.0</v>
      </c>
      <c r="D5957" s="75">
        <v>72.1333333333333</v>
      </c>
      <c r="E5957" s="75">
        <v>83.0</v>
      </c>
    </row>
    <row r="5958" ht="15.75" customHeight="1">
      <c r="A5958" s="13">
        <v>42187.083333333336</v>
      </c>
      <c r="B5958" s="75">
        <v>58.9333333333333</v>
      </c>
      <c r="C5958" s="75">
        <v>67.8833333333333</v>
      </c>
      <c r="D5958" s="75">
        <v>71.8833333333333</v>
      </c>
      <c r="E5958" s="75">
        <v>82.7666666666667</v>
      </c>
    </row>
    <row r="5959" ht="15.75" customHeight="1">
      <c r="A5959" s="13">
        <v>42187.09375</v>
      </c>
      <c r="B5959" s="75">
        <v>58.6833333333333</v>
      </c>
      <c r="C5959" s="75">
        <v>67.6333333333333</v>
      </c>
      <c r="D5959" s="75">
        <v>71.6333333333333</v>
      </c>
      <c r="E5959" s="75">
        <v>82.2666666666667</v>
      </c>
    </row>
    <row r="5960" ht="15.75" customHeight="1">
      <c r="A5960" s="13">
        <v>42187.104166666664</v>
      </c>
      <c r="B5960" s="75">
        <v>58.4333333333333</v>
      </c>
      <c r="C5960" s="75">
        <v>67.3833333333333</v>
      </c>
      <c r="D5960" s="75">
        <v>71.3833333333333</v>
      </c>
      <c r="E5960" s="75">
        <v>81.7666666666667</v>
      </c>
    </row>
    <row r="5961" ht="15.75" customHeight="1">
      <c r="A5961" s="13">
        <v>42187.114583333336</v>
      </c>
      <c r="B5961" s="75">
        <v>58.1833333333333</v>
      </c>
      <c r="C5961" s="75">
        <v>67.1333333333333</v>
      </c>
      <c r="D5961" s="75">
        <v>71.1333333333333</v>
      </c>
      <c r="E5961" s="75">
        <v>81.2666666666667</v>
      </c>
    </row>
    <row r="5962" ht="15.75" customHeight="1">
      <c r="A5962" s="13">
        <v>42187.125</v>
      </c>
      <c r="B5962" s="75">
        <v>58.0</v>
      </c>
      <c r="C5962" s="75">
        <v>67.0</v>
      </c>
      <c r="D5962" s="75">
        <v>71.0</v>
      </c>
      <c r="E5962" s="75">
        <v>81.0</v>
      </c>
    </row>
    <row r="5963" ht="15.75" customHeight="1">
      <c r="A5963" s="13">
        <v>42187.135416666664</v>
      </c>
      <c r="B5963" s="75">
        <v>58.0</v>
      </c>
      <c r="C5963" s="75">
        <v>67.0</v>
      </c>
      <c r="D5963" s="75">
        <v>71.0</v>
      </c>
      <c r="E5963" s="75">
        <v>81.0</v>
      </c>
    </row>
    <row r="5964" ht="15.75" customHeight="1">
      <c r="A5964" s="13">
        <v>42187.145833333336</v>
      </c>
      <c r="B5964" s="75">
        <v>58.0</v>
      </c>
      <c r="C5964" s="75">
        <v>67.0</v>
      </c>
      <c r="D5964" s="75">
        <v>71.0</v>
      </c>
      <c r="E5964" s="75">
        <v>81.0</v>
      </c>
    </row>
    <row r="5965" ht="15.75" customHeight="1">
      <c r="A5965" s="13">
        <v>42187.15625</v>
      </c>
      <c r="B5965" s="75">
        <v>58.0</v>
      </c>
      <c r="C5965" s="75">
        <v>67.0</v>
      </c>
      <c r="D5965" s="75">
        <v>71.0</v>
      </c>
      <c r="E5965" s="75">
        <v>81.0</v>
      </c>
    </row>
    <row r="5966" ht="15.75" customHeight="1">
      <c r="A5966" s="13">
        <v>42187.166666666664</v>
      </c>
      <c r="B5966" s="75">
        <v>58.0666666666667</v>
      </c>
      <c r="C5966" s="75">
        <v>66.7666666666667</v>
      </c>
      <c r="D5966" s="75">
        <v>70.8833333333333</v>
      </c>
      <c r="E5966" s="75">
        <v>80.8833333333333</v>
      </c>
    </row>
    <row r="5967" ht="15.75" customHeight="1">
      <c r="A5967" s="13">
        <v>42187.177083333336</v>
      </c>
      <c r="B5967" s="75">
        <v>58.3166666666667</v>
      </c>
      <c r="C5967" s="75">
        <v>66.2666666666667</v>
      </c>
      <c r="D5967" s="75">
        <v>70.6333333333333</v>
      </c>
      <c r="E5967" s="75">
        <v>80.6333333333333</v>
      </c>
    </row>
    <row r="5968" ht="15.75" customHeight="1">
      <c r="A5968" s="13">
        <v>42187.1875</v>
      </c>
      <c r="B5968" s="75">
        <v>58.5666666666667</v>
      </c>
      <c r="C5968" s="75">
        <v>65.7666666666667</v>
      </c>
      <c r="D5968" s="75">
        <v>70.3833333333333</v>
      </c>
      <c r="E5968" s="75">
        <v>80.3833333333333</v>
      </c>
    </row>
    <row r="5969" ht="15.75" customHeight="1">
      <c r="A5969" s="13">
        <v>42187.197916666664</v>
      </c>
      <c r="B5969" s="75">
        <v>58.8166666666667</v>
      </c>
      <c r="C5969" s="75">
        <v>65.2666666666667</v>
      </c>
      <c r="D5969" s="75">
        <v>70.1333333333333</v>
      </c>
      <c r="E5969" s="75">
        <v>80.1333333333333</v>
      </c>
    </row>
    <row r="5970" ht="15.75" customHeight="1">
      <c r="A5970" s="13">
        <v>42187.208333333336</v>
      </c>
      <c r="B5970" s="75">
        <v>59.1333333333333</v>
      </c>
      <c r="C5970" s="75">
        <v>64.8833333333333</v>
      </c>
      <c r="D5970" s="75">
        <v>69.8833333333333</v>
      </c>
      <c r="E5970" s="75">
        <v>80.0</v>
      </c>
    </row>
    <row r="5971" ht="15.75" customHeight="1">
      <c r="A5971" s="13">
        <v>42187.21875</v>
      </c>
      <c r="B5971" s="75">
        <v>59.6333333333333</v>
      </c>
      <c r="C5971" s="75">
        <v>64.6333333333333</v>
      </c>
      <c r="D5971" s="75">
        <v>69.6333333333333</v>
      </c>
      <c r="E5971" s="75">
        <v>80.0</v>
      </c>
    </row>
    <row r="5972" ht="15.75" customHeight="1">
      <c r="A5972" s="13">
        <v>42187.229166666664</v>
      </c>
      <c r="B5972" s="75">
        <v>60.1333333333333</v>
      </c>
      <c r="C5972" s="75">
        <v>64.3833333333333</v>
      </c>
      <c r="D5972" s="75">
        <v>69.3833333333333</v>
      </c>
      <c r="E5972" s="75">
        <v>80.0</v>
      </c>
    </row>
    <row r="5973" ht="15.75" customHeight="1">
      <c r="A5973" s="13">
        <v>42187.239583333336</v>
      </c>
      <c r="B5973" s="75">
        <v>60.6333333333333</v>
      </c>
      <c r="C5973" s="75">
        <v>64.1333333333333</v>
      </c>
      <c r="D5973" s="75">
        <v>69.1333333333333</v>
      </c>
      <c r="E5973" s="75">
        <v>80.0</v>
      </c>
    </row>
    <row r="5974" ht="15.75" customHeight="1">
      <c r="A5974" s="13">
        <v>42187.25</v>
      </c>
      <c r="B5974" s="75">
        <v>60.8666666666667</v>
      </c>
      <c r="C5974" s="75">
        <v>64.1166666666667</v>
      </c>
      <c r="D5974" s="75">
        <v>69.1166666666667</v>
      </c>
      <c r="E5974" s="75">
        <v>79.8833333333333</v>
      </c>
    </row>
    <row r="5975" ht="15.75" customHeight="1">
      <c r="A5975" s="13">
        <v>42187.260416666664</v>
      </c>
      <c r="B5975" s="75">
        <v>60.3666666666667</v>
      </c>
      <c r="C5975" s="75">
        <v>64.3666666666667</v>
      </c>
      <c r="D5975" s="75">
        <v>69.3666666666667</v>
      </c>
      <c r="E5975" s="75">
        <v>79.6333333333333</v>
      </c>
    </row>
    <row r="5976" ht="15.75" customHeight="1">
      <c r="A5976" s="13">
        <v>42187.270833333336</v>
      </c>
      <c r="B5976" s="75">
        <v>59.8666666666667</v>
      </c>
      <c r="C5976" s="75">
        <v>64.6166666666667</v>
      </c>
      <c r="D5976" s="75">
        <v>69.6166666666667</v>
      </c>
      <c r="E5976" s="75">
        <v>79.3833333333333</v>
      </c>
    </row>
    <row r="5977" ht="15.75" customHeight="1">
      <c r="A5977" s="13">
        <v>42187.28125</v>
      </c>
      <c r="B5977" s="75">
        <v>59.3666666666667</v>
      </c>
      <c r="C5977" s="75">
        <v>64.8666666666667</v>
      </c>
      <c r="D5977" s="75">
        <v>69.8666666666667</v>
      </c>
      <c r="E5977" s="75">
        <v>79.1333333333333</v>
      </c>
    </row>
    <row r="5978" ht="15.75" customHeight="1">
      <c r="A5978" s="13">
        <v>42187.291666666664</v>
      </c>
      <c r="B5978" s="75">
        <v>59.2666666666667</v>
      </c>
      <c r="C5978" s="75">
        <v>65.2333333333333</v>
      </c>
      <c r="D5978" s="75">
        <v>70.4666666666667</v>
      </c>
      <c r="E5978" s="75">
        <v>79.2333333333333</v>
      </c>
    </row>
    <row r="5979" ht="15.75" customHeight="1">
      <c r="A5979" s="13">
        <v>42187.302083333336</v>
      </c>
      <c r="B5979" s="75">
        <v>60.2666666666667</v>
      </c>
      <c r="C5979" s="75">
        <v>65.7333333333333</v>
      </c>
      <c r="D5979" s="75">
        <v>71.4666666666667</v>
      </c>
      <c r="E5979" s="75">
        <v>79.7333333333333</v>
      </c>
    </row>
    <row r="5980" ht="15.75" customHeight="1">
      <c r="A5980" s="13">
        <v>42187.3125</v>
      </c>
      <c r="B5980" s="75">
        <v>61.2666666666667</v>
      </c>
      <c r="C5980" s="75">
        <v>66.2333333333333</v>
      </c>
      <c r="D5980" s="75">
        <v>72.4666666666667</v>
      </c>
      <c r="E5980" s="75">
        <v>80.2333333333333</v>
      </c>
    </row>
    <row r="5981" ht="15.75" customHeight="1">
      <c r="A5981" s="13">
        <v>42187.322916666664</v>
      </c>
      <c r="B5981" s="75">
        <v>62.2666666666667</v>
      </c>
      <c r="C5981" s="75">
        <v>66.7333333333333</v>
      </c>
      <c r="D5981" s="75">
        <v>73.4666666666667</v>
      </c>
      <c r="E5981" s="75">
        <v>80.7333333333333</v>
      </c>
    </row>
    <row r="5982" ht="15.75" customHeight="1">
      <c r="A5982" s="13">
        <v>42187.333333333336</v>
      </c>
      <c r="B5982" s="75">
        <v>63.2</v>
      </c>
      <c r="C5982" s="75">
        <v>67.5833333333333</v>
      </c>
      <c r="D5982" s="75">
        <v>74.35</v>
      </c>
      <c r="E5982" s="75">
        <v>81.4666666666667</v>
      </c>
    </row>
    <row r="5983" ht="15.75" customHeight="1">
      <c r="A5983" s="13">
        <v>42187.34375</v>
      </c>
      <c r="B5983" s="75">
        <v>63.95</v>
      </c>
      <c r="C5983" s="75">
        <v>68.8333333333333</v>
      </c>
      <c r="D5983" s="75">
        <v>75.1</v>
      </c>
      <c r="E5983" s="75">
        <v>82.4666666666667</v>
      </c>
    </row>
    <row r="5984" ht="15.75" customHeight="1">
      <c r="A5984" s="13">
        <v>42187.354166666664</v>
      </c>
      <c r="B5984" s="75">
        <v>64.7</v>
      </c>
      <c r="C5984" s="75">
        <v>70.0833333333333</v>
      </c>
      <c r="D5984" s="75">
        <v>75.85</v>
      </c>
      <c r="E5984" s="75">
        <v>83.4666666666667</v>
      </c>
    </row>
    <row r="5985" ht="15.75" customHeight="1">
      <c r="A5985" s="13">
        <v>42187.364583333336</v>
      </c>
      <c r="B5985" s="75">
        <v>65.45</v>
      </c>
      <c r="C5985" s="75">
        <v>71.3333333333333</v>
      </c>
      <c r="D5985" s="75">
        <v>76.6</v>
      </c>
      <c r="E5985" s="75">
        <v>84.4666666666667</v>
      </c>
    </row>
    <row r="5986" ht="15.75" customHeight="1">
      <c r="A5986" s="13">
        <v>42187.375</v>
      </c>
      <c r="B5986" s="75">
        <v>66.1333333333333</v>
      </c>
      <c r="C5986" s="75">
        <v>72.35</v>
      </c>
      <c r="D5986" s="75">
        <v>77.5833333333333</v>
      </c>
      <c r="E5986" s="75">
        <v>85.1166666666667</v>
      </c>
    </row>
    <row r="5987" ht="15.75" customHeight="1">
      <c r="A5987" s="13">
        <v>42187.385416666664</v>
      </c>
      <c r="B5987" s="75">
        <v>66.6333333333333</v>
      </c>
      <c r="C5987" s="75">
        <v>73.1</v>
      </c>
      <c r="D5987" s="75">
        <v>78.8333333333333</v>
      </c>
      <c r="E5987" s="75">
        <v>85.3666666666667</v>
      </c>
    </row>
    <row r="5988" ht="15.75" customHeight="1">
      <c r="A5988" s="13">
        <v>42187.395833333336</v>
      </c>
      <c r="B5988" s="75">
        <v>67.1333333333333</v>
      </c>
      <c r="C5988" s="75">
        <v>73.85</v>
      </c>
      <c r="D5988" s="75">
        <v>80.0833333333333</v>
      </c>
      <c r="E5988" s="75">
        <v>85.6166666666667</v>
      </c>
    </row>
    <row r="5989" ht="15.75" customHeight="1">
      <c r="A5989" s="13">
        <v>42187.40625</v>
      </c>
      <c r="B5989" s="75">
        <v>67.6333333333333</v>
      </c>
      <c r="C5989" s="75">
        <v>74.6</v>
      </c>
      <c r="D5989" s="75">
        <v>81.3333333333333</v>
      </c>
      <c r="E5989" s="75">
        <v>85.8666666666667</v>
      </c>
    </row>
    <row r="5990" ht="15.75" customHeight="1">
      <c r="A5990" s="13">
        <v>42187.416666666664</v>
      </c>
      <c r="B5990" s="75">
        <v>68.2</v>
      </c>
      <c r="C5990" s="75">
        <v>75.2333333333333</v>
      </c>
      <c r="D5990" s="75">
        <v>82.2333333333333</v>
      </c>
      <c r="E5990" s="75">
        <v>86.1166666666667</v>
      </c>
    </row>
    <row r="5991" ht="15.75" customHeight="1">
      <c r="A5991" s="13">
        <v>42187.427083333336</v>
      </c>
      <c r="B5991" s="75">
        <v>68.95</v>
      </c>
      <c r="C5991" s="75">
        <v>75.7333333333333</v>
      </c>
      <c r="D5991" s="75">
        <v>82.7333333333333</v>
      </c>
      <c r="E5991" s="75">
        <v>86.3666666666667</v>
      </c>
    </row>
    <row r="5992" ht="15.75" customHeight="1">
      <c r="A5992" s="13">
        <v>42187.4375</v>
      </c>
      <c r="B5992" s="75">
        <v>69.7</v>
      </c>
      <c r="C5992" s="75">
        <v>76.2333333333333</v>
      </c>
      <c r="D5992" s="75">
        <v>83.2333333333333</v>
      </c>
      <c r="E5992" s="75">
        <v>86.6166666666667</v>
      </c>
    </row>
    <row r="5993" ht="15.75" customHeight="1">
      <c r="A5993" s="13">
        <v>42187.447916666664</v>
      </c>
      <c r="B5993" s="75">
        <v>70.45</v>
      </c>
      <c r="C5993" s="75">
        <v>76.7333333333333</v>
      </c>
      <c r="D5993" s="75">
        <v>83.7333333333333</v>
      </c>
      <c r="E5993" s="75">
        <v>86.8666666666667</v>
      </c>
    </row>
    <row r="5994" ht="15.75" customHeight="1">
      <c r="A5994" s="13">
        <v>42187.458333333336</v>
      </c>
      <c r="B5994" s="75">
        <v>70.9333333333333</v>
      </c>
      <c r="C5994" s="75">
        <v>77.1166666666667</v>
      </c>
      <c r="D5994" s="75">
        <v>84.2333333333333</v>
      </c>
      <c r="E5994" s="75">
        <v>87.1166666666667</v>
      </c>
    </row>
    <row r="5995" ht="15.75" customHeight="1">
      <c r="A5995" s="13">
        <v>42187.46875</v>
      </c>
      <c r="B5995" s="75">
        <v>70.6833333333333</v>
      </c>
      <c r="C5995" s="75">
        <v>77.3666666666667</v>
      </c>
      <c r="D5995" s="75">
        <v>84.7333333333333</v>
      </c>
      <c r="E5995" s="75">
        <v>87.3666666666667</v>
      </c>
    </row>
    <row r="5996" ht="15.75" customHeight="1">
      <c r="A5996" s="13">
        <v>42187.479166666664</v>
      </c>
      <c r="B5996" s="75">
        <v>70.4333333333333</v>
      </c>
      <c r="C5996" s="75">
        <v>77.6166666666667</v>
      </c>
      <c r="D5996" s="75">
        <v>85.2333333333333</v>
      </c>
      <c r="E5996" s="75">
        <v>87.6166666666667</v>
      </c>
    </row>
    <row r="5997" ht="15.75" customHeight="1">
      <c r="A5997" s="13">
        <v>42187.489583333336</v>
      </c>
      <c r="B5997" s="75">
        <v>70.1833333333333</v>
      </c>
      <c r="C5997" s="75">
        <v>77.8666666666667</v>
      </c>
      <c r="D5997" s="75">
        <v>85.7333333333333</v>
      </c>
      <c r="E5997" s="75">
        <v>87.8666666666667</v>
      </c>
    </row>
    <row r="5998" ht="15.75" customHeight="1">
      <c r="A5998" s="13">
        <v>42187.5</v>
      </c>
      <c r="B5998" s="75">
        <v>70.0</v>
      </c>
      <c r="C5998" s="75">
        <v>78.0</v>
      </c>
      <c r="D5998" s="75">
        <v>86.2333333333333</v>
      </c>
      <c r="E5998" s="75">
        <v>88.35</v>
      </c>
    </row>
    <row r="5999" ht="15.75" customHeight="1">
      <c r="A5999" s="13">
        <v>42187.510416666664</v>
      </c>
      <c r="B5999" s="75">
        <v>70.0</v>
      </c>
      <c r="C5999" s="75">
        <v>78.0</v>
      </c>
      <c r="D5999" s="75">
        <v>86.7333333333333</v>
      </c>
      <c r="E5999" s="75">
        <v>89.1</v>
      </c>
    </row>
    <row r="6000" ht="15.75" customHeight="1">
      <c r="A6000" s="13">
        <v>42187.520833333336</v>
      </c>
      <c r="B6000" s="75">
        <v>70.0</v>
      </c>
      <c r="C6000" s="75">
        <v>78.0</v>
      </c>
      <c r="D6000" s="75">
        <v>87.2333333333333</v>
      </c>
      <c r="E6000" s="75">
        <v>89.85</v>
      </c>
    </row>
    <row r="6001" ht="15.75" customHeight="1">
      <c r="A6001" s="13">
        <v>42187.53125</v>
      </c>
      <c r="B6001" s="75">
        <v>70.0</v>
      </c>
      <c r="C6001" s="75">
        <v>78.0</v>
      </c>
      <c r="D6001" s="75">
        <v>87.7333333333333</v>
      </c>
      <c r="E6001" s="75">
        <v>90.6</v>
      </c>
    </row>
    <row r="6002" ht="15.75" customHeight="1">
      <c r="A6002" s="13">
        <v>42187.541666666664</v>
      </c>
      <c r="B6002" s="75">
        <v>69.1333333333333</v>
      </c>
      <c r="C6002" s="75">
        <v>78.0</v>
      </c>
      <c r="D6002" s="75">
        <v>88.35</v>
      </c>
      <c r="E6002" s="75">
        <v>91.0</v>
      </c>
    </row>
    <row r="6003" ht="15.75" customHeight="1">
      <c r="A6003" s="13">
        <v>42187.552083333336</v>
      </c>
      <c r="B6003" s="75">
        <v>69.6333333333333</v>
      </c>
      <c r="C6003" s="75">
        <v>78.0</v>
      </c>
      <c r="D6003" s="75">
        <v>89.1</v>
      </c>
      <c r="E6003" s="75">
        <v>91.0</v>
      </c>
    </row>
    <row r="6004" ht="15.75" customHeight="1">
      <c r="A6004" s="13">
        <v>42187.5625</v>
      </c>
      <c r="B6004" s="75">
        <v>70.1333333333333</v>
      </c>
      <c r="C6004" s="75">
        <v>78.0</v>
      </c>
      <c r="D6004" s="75">
        <v>89.85</v>
      </c>
      <c r="E6004" s="75">
        <v>91.0</v>
      </c>
    </row>
    <row r="6005" ht="15.75" customHeight="1">
      <c r="A6005" s="13">
        <v>42187.572916666664</v>
      </c>
      <c r="B6005" s="75">
        <v>70.6333333333333</v>
      </c>
      <c r="C6005" s="75">
        <v>78.0</v>
      </c>
      <c r="D6005" s="75">
        <v>90.6</v>
      </c>
      <c r="E6005" s="75">
        <v>91.0</v>
      </c>
    </row>
    <row r="6006" ht="15.75" customHeight="1">
      <c r="A6006" s="13">
        <v>42187.583333333336</v>
      </c>
      <c r="B6006" s="75">
        <v>71.0</v>
      </c>
      <c r="C6006" s="75">
        <v>77.7666666666667</v>
      </c>
      <c r="D6006" s="75">
        <v>91.2333333333333</v>
      </c>
      <c r="E6006" s="75">
        <v>91.5833333333333</v>
      </c>
    </row>
    <row r="6007" ht="15.75" customHeight="1">
      <c r="A6007" s="13">
        <v>42187.59375</v>
      </c>
      <c r="B6007" s="75">
        <v>71.0</v>
      </c>
      <c r="C6007" s="75">
        <v>77.2666666666667</v>
      </c>
      <c r="D6007" s="75">
        <v>91.7333333333333</v>
      </c>
      <c r="E6007" s="75">
        <v>92.8333333333333</v>
      </c>
    </row>
    <row r="6008" ht="15.75" customHeight="1">
      <c r="A6008" s="13">
        <v>42187.604166666664</v>
      </c>
      <c r="B6008" s="75">
        <v>71.0</v>
      </c>
      <c r="C6008" s="75">
        <v>76.7666666666667</v>
      </c>
      <c r="D6008" s="75">
        <v>92.2333333333333</v>
      </c>
      <c r="E6008" s="75">
        <v>94.0833333333333</v>
      </c>
    </row>
    <row r="6009" ht="15.75" customHeight="1">
      <c r="A6009" s="13">
        <v>42187.614583333336</v>
      </c>
      <c r="B6009" s="75">
        <v>71.0</v>
      </c>
      <c r="C6009" s="75">
        <v>76.2666666666667</v>
      </c>
      <c r="D6009" s="75">
        <v>92.7333333333333</v>
      </c>
      <c r="E6009" s="75">
        <v>95.3333333333333</v>
      </c>
    </row>
    <row r="6010" ht="15.75" customHeight="1">
      <c r="A6010" s="13">
        <v>42187.625</v>
      </c>
      <c r="B6010" s="75">
        <v>70.8666666666667</v>
      </c>
      <c r="C6010" s="75">
        <v>76.0</v>
      </c>
      <c r="D6010" s="75">
        <v>92.8833333333333</v>
      </c>
      <c r="E6010" s="75">
        <v>95.7666666666667</v>
      </c>
    </row>
    <row r="6011" ht="15.75" customHeight="1">
      <c r="A6011" s="13">
        <v>42187.635416666664</v>
      </c>
      <c r="B6011" s="75">
        <v>70.3666666666667</v>
      </c>
      <c r="C6011" s="75">
        <v>76.0</v>
      </c>
      <c r="D6011" s="75">
        <v>92.6333333333333</v>
      </c>
      <c r="E6011" s="75">
        <v>95.2666666666667</v>
      </c>
    </row>
    <row r="6012" ht="15.75" customHeight="1">
      <c r="A6012" s="13">
        <v>42187.645833333336</v>
      </c>
      <c r="B6012" s="75">
        <v>69.8666666666667</v>
      </c>
      <c r="C6012" s="75">
        <v>76.0</v>
      </c>
      <c r="D6012" s="75">
        <v>92.3833333333333</v>
      </c>
      <c r="E6012" s="75">
        <v>94.7666666666667</v>
      </c>
    </row>
    <row r="6013" ht="15.75" customHeight="1">
      <c r="A6013" s="13">
        <v>42187.65625</v>
      </c>
      <c r="B6013" s="75">
        <v>69.3666666666667</v>
      </c>
      <c r="C6013" s="75">
        <v>76.0</v>
      </c>
      <c r="D6013" s="75">
        <v>92.1333333333333</v>
      </c>
      <c r="E6013" s="75">
        <v>94.2666666666667</v>
      </c>
    </row>
    <row r="6014" ht="15.75" customHeight="1">
      <c r="A6014" s="13">
        <v>42187.666666666664</v>
      </c>
      <c r="B6014" s="75">
        <v>68.8666666666667</v>
      </c>
      <c r="C6014" s="75">
        <v>75.65</v>
      </c>
      <c r="D6014" s="75">
        <v>92.0</v>
      </c>
      <c r="E6014" s="75">
        <v>93.7666666666667</v>
      </c>
    </row>
    <row r="6015" ht="15.75" customHeight="1">
      <c r="A6015" s="13">
        <v>42187.677083333336</v>
      </c>
      <c r="B6015" s="75">
        <v>68.3666666666667</v>
      </c>
      <c r="C6015" s="75">
        <v>74.9</v>
      </c>
      <c r="D6015" s="75">
        <v>92.0</v>
      </c>
      <c r="E6015" s="75">
        <v>93.2666666666667</v>
      </c>
    </row>
    <row r="6016" ht="15.75" customHeight="1">
      <c r="A6016" s="13">
        <v>42187.6875</v>
      </c>
      <c r="B6016" s="75">
        <v>67.8666666666667</v>
      </c>
      <c r="C6016" s="75">
        <v>74.15</v>
      </c>
      <c r="D6016" s="75">
        <v>92.0</v>
      </c>
      <c r="E6016" s="75">
        <v>92.7666666666667</v>
      </c>
    </row>
    <row r="6017" ht="15.75" customHeight="1">
      <c r="A6017" s="13">
        <v>42187.697916666664</v>
      </c>
      <c r="B6017" s="75">
        <v>67.3666666666667</v>
      </c>
      <c r="C6017" s="75">
        <v>73.4</v>
      </c>
      <c r="D6017" s="75">
        <v>92.0</v>
      </c>
      <c r="E6017" s="75">
        <v>92.2666666666667</v>
      </c>
    </row>
    <row r="6018" ht="15.75" customHeight="1">
      <c r="A6018" s="13">
        <v>42187.708333333336</v>
      </c>
      <c r="B6018" s="75">
        <v>66.9333333333333</v>
      </c>
      <c r="C6018" s="75">
        <v>72.65</v>
      </c>
      <c r="D6018" s="75">
        <v>91.65</v>
      </c>
      <c r="E6018" s="75">
        <v>91.8833333333333</v>
      </c>
    </row>
    <row r="6019" ht="15.75" customHeight="1">
      <c r="A6019" s="13">
        <v>42187.71875</v>
      </c>
      <c r="B6019" s="75">
        <v>66.6833333333333</v>
      </c>
      <c r="C6019" s="75">
        <v>71.9</v>
      </c>
      <c r="D6019" s="75">
        <v>90.9</v>
      </c>
      <c r="E6019" s="75">
        <v>91.6333333333333</v>
      </c>
    </row>
    <row r="6020" ht="15.75" customHeight="1">
      <c r="A6020" s="13">
        <v>42187.729166666664</v>
      </c>
      <c r="B6020" s="75">
        <v>66.4333333333333</v>
      </c>
      <c r="C6020" s="75">
        <v>71.15</v>
      </c>
      <c r="D6020" s="75">
        <v>90.15</v>
      </c>
      <c r="E6020" s="75">
        <v>91.3833333333333</v>
      </c>
    </row>
    <row r="6021" ht="15.75" customHeight="1">
      <c r="A6021" s="13">
        <v>42187.739583333336</v>
      </c>
      <c r="B6021" s="75">
        <v>66.1833333333333</v>
      </c>
      <c r="C6021" s="75">
        <v>70.4</v>
      </c>
      <c r="D6021" s="75">
        <v>89.4</v>
      </c>
      <c r="E6021" s="75">
        <v>91.1333333333333</v>
      </c>
    </row>
    <row r="6022" ht="15.75" customHeight="1">
      <c r="A6022" s="13">
        <v>42187.75</v>
      </c>
      <c r="B6022" s="75">
        <v>65.8666666666667</v>
      </c>
      <c r="C6022" s="75">
        <v>69.7666666666667</v>
      </c>
      <c r="D6022" s="75">
        <v>88.5333333333333</v>
      </c>
      <c r="E6022" s="75">
        <v>91.0</v>
      </c>
    </row>
    <row r="6023" ht="15.75" customHeight="1">
      <c r="A6023" s="13">
        <v>42187.760416666664</v>
      </c>
      <c r="B6023" s="75">
        <v>65.3666666666667</v>
      </c>
      <c r="C6023" s="75">
        <v>69.2666666666667</v>
      </c>
      <c r="D6023" s="75">
        <v>87.5333333333333</v>
      </c>
      <c r="E6023" s="75">
        <v>91.0</v>
      </c>
    </row>
    <row r="6024" ht="15.75" customHeight="1">
      <c r="A6024" s="13">
        <v>42187.770833333336</v>
      </c>
      <c r="B6024" s="75">
        <v>64.8666666666667</v>
      </c>
      <c r="C6024" s="75">
        <v>68.7666666666667</v>
      </c>
      <c r="D6024" s="75">
        <v>86.5333333333333</v>
      </c>
      <c r="E6024" s="75">
        <v>91.0</v>
      </c>
    </row>
    <row r="6025" ht="15.75" customHeight="1">
      <c r="A6025" s="13">
        <v>42187.78125</v>
      </c>
      <c r="B6025" s="75">
        <v>64.3666666666667</v>
      </c>
      <c r="C6025" s="75">
        <v>68.2666666666667</v>
      </c>
      <c r="D6025" s="75">
        <v>85.5333333333333</v>
      </c>
      <c r="E6025" s="75">
        <v>91.0</v>
      </c>
    </row>
    <row r="6026" ht="15.75" customHeight="1">
      <c r="A6026" s="13">
        <v>42187.791666666664</v>
      </c>
      <c r="B6026" s="75">
        <v>63.9333333333333</v>
      </c>
      <c r="C6026" s="75">
        <v>67.7666666666667</v>
      </c>
      <c r="D6026" s="75">
        <v>84.5333333333333</v>
      </c>
      <c r="E6026" s="75">
        <v>90.7666666666667</v>
      </c>
    </row>
    <row r="6027" ht="15.75" customHeight="1">
      <c r="A6027" s="13">
        <v>42187.802083333336</v>
      </c>
      <c r="B6027" s="75">
        <v>63.6833333333333</v>
      </c>
      <c r="C6027" s="75">
        <v>67.2666666666667</v>
      </c>
      <c r="D6027" s="75">
        <v>83.5333333333333</v>
      </c>
      <c r="E6027" s="75">
        <v>90.2666666666667</v>
      </c>
    </row>
    <row r="6028" ht="15.75" customHeight="1">
      <c r="A6028" s="13">
        <v>42187.8125</v>
      </c>
      <c r="B6028" s="75">
        <v>63.4333333333333</v>
      </c>
      <c r="C6028" s="75">
        <v>66.7666666666667</v>
      </c>
      <c r="D6028" s="75">
        <v>82.5333333333333</v>
      </c>
      <c r="E6028" s="75">
        <v>89.7666666666667</v>
      </c>
    </row>
    <row r="6029" ht="15.75" customHeight="1">
      <c r="A6029" s="13">
        <v>42187.822916666664</v>
      </c>
      <c r="B6029" s="75">
        <v>63.1833333333333</v>
      </c>
      <c r="C6029" s="75">
        <v>66.2666666666667</v>
      </c>
      <c r="D6029" s="75">
        <v>81.5333333333333</v>
      </c>
      <c r="E6029" s="75">
        <v>89.2666666666667</v>
      </c>
    </row>
    <row r="6030" ht="15.75" customHeight="1">
      <c r="A6030" s="13">
        <v>42187.833333333336</v>
      </c>
      <c r="B6030" s="75">
        <v>62.9333333333333</v>
      </c>
      <c r="C6030" s="75">
        <v>65.8833333333333</v>
      </c>
      <c r="D6030" s="75">
        <v>80.5333333333333</v>
      </c>
      <c r="E6030" s="75">
        <v>88.7666666666667</v>
      </c>
    </row>
    <row r="6031" ht="15.75" customHeight="1">
      <c r="A6031" s="13">
        <v>42187.84375</v>
      </c>
      <c r="B6031" s="75">
        <v>62.6833333333333</v>
      </c>
      <c r="C6031" s="75">
        <v>65.6333333333333</v>
      </c>
      <c r="D6031" s="75">
        <v>79.5333333333333</v>
      </c>
      <c r="E6031" s="75">
        <v>88.2666666666667</v>
      </c>
    </row>
    <row r="6032" ht="15.75" customHeight="1">
      <c r="A6032" s="13">
        <v>42187.854166666664</v>
      </c>
      <c r="B6032" s="75">
        <v>62.4333333333333</v>
      </c>
      <c r="C6032" s="75">
        <v>65.3833333333333</v>
      </c>
      <c r="D6032" s="75">
        <v>78.5333333333333</v>
      </c>
      <c r="E6032" s="75">
        <v>87.7666666666667</v>
      </c>
    </row>
    <row r="6033" ht="15.75" customHeight="1">
      <c r="A6033" s="13">
        <v>42187.864583333336</v>
      </c>
      <c r="B6033" s="75">
        <v>62.1833333333333</v>
      </c>
      <c r="C6033" s="75">
        <v>65.1333333333333</v>
      </c>
      <c r="D6033" s="75">
        <v>77.5333333333333</v>
      </c>
      <c r="E6033" s="75">
        <v>87.2666666666667</v>
      </c>
    </row>
    <row r="6034" ht="15.75" customHeight="1">
      <c r="A6034" s="13">
        <v>42187.875</v>
      </c>
      <c r="B6034" s="75">
        <v>62.0</v>
      </c>
      <c r="C6034" s="75">
        <v>65.0</v>
      </c>
      <c r="D6034" s="75">
        <v>76.8833333333333</v>
      </c>
      <c r="E6034" s="75">
        <v>86.7666666666667</v>
      </c>
    </row>
    <row r="6035" ht="15.75" customHeight="1">
      <c r="A6035" s="13">
        <v>42187.885416666664</v>
      </c>
      <c r="B6035" s="75">
        <v>62.0</v>
      </c>
      <c r="C6035" s="75">
        <v>65.0</v>
      </c>
      <c r="D6035" s="75">
        <v>76.6333333333333</v>
      </c>
      <c r="E6035" s="75">
        <v>86.2666666666667</v>
      </c>
    </row>
    <row r="6036" ht="15.75" customHeight="1">
      <c r="A6036" s="13">
        <v>42187.895833333336</v>
      </c>
      <c r="B6036" s="75">
        <v>62.0</v>
      </c>
      <c r="C6036" s="75">
        <v>65.0</v>
      </c>
      <c r="D6036" s="75">
        <v>76.3833333333333</v>
      </c>
      <c r="E6036" s="75">
        <v>85.7666666666667</v>
      </c>
    </row>
    <row r="6037" ht="15.75" customHeight="1">
      <c r="A6037" s="13">
        <v>42187.90625</v>
      </c>
      <c r="B6037" s="75">
        <v>62.0</v>
      </c>
      <c r="C6037" s="75">
        <v>65.0</v>
      </c>
      <c r="D6037" s="75">
        <v>76.1333333333333</v>
      </c>
      <c r="E6037" s="75">
        <v>85.2666666666667</v>
      </c>
    </row>
    <row r="6038" ht="15.75" customHeight="1">
      <c r="A6038" s="13">
        <v>42187.916666666664</v>
      </c>
      <c r="B6038" s="75">
        <v>61.8947368421053</v>
      </c>
      <c r="C6038" s="75">
        <v>64.8833333333333</v>
      </c>
      <c r="D6038" s="75">
        <v>75.8833333333333</v>
      </c>
      <c r="E6038" s="75">
        <v>84.65</v>
      </c>
    </row>
    <row r="6039" ht="15.75" customHeight="1">
      <c r="A6039" s="13">
        <v>42187.927083333336</v>
      </c>
      <c r="B6039" s="75">
        <v>61.5</v>
      </c>
      <c r="C6039" s="75">
        <v>64.6333333333333</v>
      </c>
      <c r="D6039" s="75">
        <v>75.6333333333333</v>
      </c>
      <c r="E6039" s="75">
        <v>83.9</v>
      </c>
    </row>
    <row r="6040" ht="15.75" customHeight="1">
      <c r="A6040" s="13">
        <v>42187.9375</v>
      </c>
      <c r="B6040" s="75">
        <v>61.1052631578947</v>
      </c>
      <c r="C6040" s="75">
        <v>64.3833333333333</v>
      </c>
      <c r="D6040" s="75">
        <v>75.3833333333333</v>
      </c>
      <c r="E6040" s="75">
        <v>83.15</v>
      </c>
    </row>
    <row r="6041" ht="15.75" customHeight="1">
      <c r="A6041" s="13">
        <v>42187.947916666664</v>
      </c>
      <c r="B6041" s="75">
        <v>60.5</v>
      </c>
      <c r="C6041" s="75">
        <v>64.1333333333333</v>
      </c>
      <c r="D6041" s="75">
        <v>75.1333333333333</v>
      </c>
      <c r="E6041" s="75">
        <v>82.4</v>
      </c>
    </row>
    <row r="6042" ht="15.75" customHeight="1">
      <c r="A6042" s="13">
        <v>42187.958333333336</v>
      </c>
      <c r="B6042" s="75">
        <v>60.0</v>
      </c>
      <c r="C6042" s="75">
        <v>64.0</v>
      </c>
      <c r="D6042" s="75">
        <v>74.7666666666667</v>
      </c>
      <c r="E6042" s="75">
        <v>81.7666666666667</v>
      </c>
    </row>
    <row r="6043" ht="15.75" customHeight="1">
      <c r="A6043" s="13">
        <v>42187.96875</v>
      </c>
      <c r="B6043" s="75">
        <v>60.0</v>
      </c>
      <c r="C6043" s="75">
        <v>64.0</v>
      </c>
      <c r="D6043" s="75">
        <v>74.2666666666667</v>
      </c>
      <c r="E6043" s="75">
        <v>81.2666666666667</v>
      </c>
    </row>
    <row r="6044" ht="15.75" customHeight="1">
      <c r="A6044" s="13">
        <v>42187.979166666664</v>
      </c>
      <c r="B6044" s="75">
        <v>60.0</v>
      </c>
      <c r="C6044" s="75">
        <v>64.0</v>
      </c>
      <c r="D6044" s="75">
        <v>73.7666666666667</v>
      </c>
      <c r="E6044" s="75">
        <v>80.7666666666667</v>
      </c>
    </row>
    <row r="6045" ht="15.75" customHeight="1">
      <c r="A6045" s="13">
        <v>42187.989583333336</v>
      </c>
      <c r="B6045" s="75">
        <v>60.0</v>
      </c>
      <c r="C6045" s="75">
        <v>64.0</v>
      </c>
      <c r="D6045" s="75">
        <v>73.2666666666667</v>
      </c>
      <c r="E6045" s="75">
        <v>80.2666666666667</v>
      </c>
    </row>
    <row r="6046" ht="15.75" customHeight="1">
      <c r="A6046" s="13">
        <v>42188.0</v>
      </c>
      <c r="B6046" s="75">
        <v>59.9333333333333</v>
      </c>
      <c r="C6046" s="75">
        <v>64.0</v>
      </c>
      <c r="D6046" s="75">
        <v>72.8833333333333</v>
      </c>
      <c r="E6046" s="75">
        <v>79.65</v>
      </c>
    </row>
    <row r="6047" ht="15.75" customHeight="1">
      <c r="A6047" s="13">
        <v>42188.010416666664</v>
      </c>
      <c r="B6047" s="75">
        <v>59.6833333333333</v>
      </c>
      <c r="C6047" s="75">
        <v>64.0</v>
      </c>
      <c r="D6047" s="75">
        <v>72.6333333333333</v>
      </c>
      <c r="E6047" s="75">
        <v>78.9</v>
      </c>
    </row>
    <row r="6048" ht="15.75" customHeight="1">
      <c r="A6048" s="13">
        <v>42188.020833333336</v>
      </c>
      <c r="B6048" s="75">
        <v>59.4333333333333</v>
      </c>
      <c r="C6048" s="75">
        <v>64.0</v>
      </c>
      <c r="D6048" s="75">
        <v>72.3833333333333</v>
      </c>
      <c r="E6048" s="75">
        <v>78.15</v>
      </c>
    </row>
    <row r="6049" ht="15.75" customHeight="1">
      <c r="A6049" s="13">
        <v>42188.03125</v>
      </c>
      <c r="B6049" s="75">
        <v>59.1833333333333</v>
      </c>
      <c r="C6049" s="75">
        <v>64.0</v>
      </c>
      <c r="D6049" s="75">
        <v>72.1333333333333</v>
      </c>
      <c r="E6049" s="75">
        <v>77.4</v>
      </c>
    </row>
    <row r="6050" ht="15.75" customHeight="1">
      <c r="A6050" s="13">
        <v>42188.041666666664</v>
      </c>
      <c r="B6050" s="75">
        <v>59.0</v>
      </c>
      <c r="C6050" s="75">
        <v>63.8833333333333</v>
      </c>
      <c r="D6050" s="75">
        <v>72.0</v>
      </c>
      <c r="E6050" s="75">
        <v>76.8833333333333</v>
      </c>
    </row>
    <row r="6051" ht="15.75" customHeight="1">
      <c r="A6051" s="13">
        <v>42188.052083333336</v>
      </c>
      <c r="B6051" s="75">
        <v>59.0</v>
      </c>
      <c r="C6051" s="75">
        <v>63.6333333333333</v>
      </c>
      <c r="D6051" s="75">
        <v>72.0</v>
      </c>
      <c r="E6051" s="75">
        <v>76.6333333333333</v>
      </c>
    </row>
    <row r="6052" ht="15.75" customHeight="1">
      <c r="A6052" s="13">
        <v>42188.0625</v>
      </c>
      <c r="B6052" s="75">
        <v>59.0</v>
      </c>
      <c r="C6052" s="75">
        <v>63.3833333333333</v>
      </c>
      <c r="D6052" s="75">
        <v>72.0</v>
      </c>
      <c r="E6052" s="75">
        <v>76.3833333333333</v>
      </c>
    </row>
    <row r="6053" ht="15.75" customHeight="1">
      <c r="A6053" s="13">
        <v>42188.072916666664</v>
      </c>
      <c r="B6053" s="75">
        <v>59.0</v>
      </c>
      <c r="C6053" s="75">
        <v>63.1333333333333</v>
      </c>
      <c r="D6053" s="75">
        <v>72.0</v>
      </c>
      <c r="E6053" s="75">
        <v>76.1333333333333</v>
      </c>
    </row>
    <row r="6054" ht="15.75" customHeight="1">
      <c r="A6054" s="13">
        <v>42188.083333333336</v>
      </c>
      <c r="B6054" s="75">
        <v>59.0</v>
      </c>
      <c r="C6054" s="75">
        <v>63.0</v>
      </c>
      <c r="D6054" s="75">
        <v>71.8833333333333</v>
      </c>
      <c r="E6054" s="75">
        <v>75.8833333333333</v>
      </c>
    </row>
    <row r="6055" ht="15.75" customHeight="1">
      <c r="A6055" s="13">
        <v>42188.09375</v>
      </c>
      <c r="B6055" s="75">
        <v>59.0</v>
      </c>
      <c r="C6055" s="75">
        <v>63.0</v>
      </c>
      <c r="D6055" s="75">
        <v>71.6333333333333</v>
      </c>
      <c r="E6055" s="75">
        <v>75.6333333333333</v>
      </c>
    </row>
    <row r="6056" ht="15.75" customHeight="1">
      <c r="A6056" s="13">
        <v>42188.104166666664</v>
      </c>
      <c r="B6056" s="75">
        <v>59.0</v>
      </c>
      <c r="C6056" s="75">
        <v>63.0</v>
      </c>
      <c r="D6056" s="75">
        <v>71.3833333333333</v>
      </c>
      <c r="E6056" s="75">
        <v>75.3833333333333</v>
      </c>
    </row>
    <row r="6057" ht="15.75" customHeight="1">
      <c r="A6057" s="13">
        <v>42188.114583333336</v>
      </c>
      <c r="B6057" s="75">
        <v>59.0</v>
      </c>
      <c r="C6057" s="75">
        <v>63.0</v>
      </c>
      <c r="D6057" s="75">
        <v>71.1333333333333</v>
      </c>
      <c r="E6057" s="75">
        <v>75.1333333333333</v>
      </c>
    </row>
    <row r="6058" ht="15.75" customHeight="1">
      <c r="A6058" s="13">
        <v>42188.125</v>
      </c>
      <c r="B6058" s="75">
        <v>59.0</v>
      </c>
      <c r="C6058" s="75">
        <v>63.1166666666667</v>
      </c>
      <c r="D6058" s="75">
        <v>70.8833333333333</v>
      </c>
      <c r="E6058" s="75">
        <v>74.7666666666667</v>
      </c>
    </row>
    <row r="6059" ht="15.75" customHeight="1">
      <c r="A6059" s="13">
        <v>42188.135416666664</v>
      </c>
      <c r="B6059" s="75">
        <v>59.0</v>
      </c>
      <c r="C6059" s="75">
        <v>63.3666666666667</v>
      </c>
      <c r="D6059" s="75">
        <v>70.6333333333333</v>
      </c>
      <c r="E6059" s="75">
        <v>74.2666666666667</v>
      </c>
    </row>
    <row r="6060" ht="15.75" customHeight="1">
      <c r="A6060" s="13">
        <v>42188.145833333336</v>
      </c>
      <c r="B6060" s="75">
        <v>59.0</v>
      </c>
      <c r="C6060" s="75">
        <v>63.6166666666667</v>
      </c>
      <c r="D6060" s="75">
        <v>70.3833333333333</v>
      </c>
      <c r="E6060" s="75">
        <v>73.7666666666667</v>
      </c>
    </row>
    <row r="6061" ht="15.75" customHeight="1">
      <c r="A6061" s="13">
        <v>42188.15625</v>
      </c>
      <c r="B6061" s="75">
        <v>59.0</v>
      </c>
      <c r="C6061" s="75">
        <v>63.8666666666667</v>
      </c>
      <c r="D6061" s="75">
        <v>70.1333333333333</v>
      </c>
      <c r="E6061" s="75">
        <v>73.2666666666667</v>
      </c>
    </row>
    <row r="6062" ht="15.75" customHeight="1">
      <c r="A6062" s="13">
        <v>42188.166666666664</v>
      </c>
      <c r="B6062" s="75">
        <v>59.0</v>
      </c>
      <c r="C6062" s="75">
        <v>64.0</v>
      </c>
      <c r="D6062" s="75">
        <v>70.0</v>
      </c>
      <c r="E6062" s="75">
        <v>72.8833333333333</v>
      </c>
    </row>
    <row r="6063" ht="15.75" customHeight="1">
      <c r="A6063" s="13">
        <v>42188.177083333336</v>
      </c>
      <c r="B6063" s="75">
        <v>59.0</v>
      </c>
      <c r="C6063" s="75">
        <v>64.0</v>
      </c>
      <c r="D6063" s="75">
        <v>70.0</v>
      </c>
      <c r="E6063" s="75">
        <v>72.6333333333333</v>
      </c>
    </row>
    <row r="6064" ht="15.75" customHeight="1">
      <c r="A6064" s="13">
        <v>42188.1875</v>
      </c>
      <c r="B6064" s="75">
        <v>59.0</v>
      </c>
      <c r="C6064" s="75">
        <v>64.0</v>
      </c>
      <c r="D6064" s="75">
        <v>70.0</v>
      </c>
      <c r="E6064" s="75">
        <v>72.3833333333333</v>
      </c>
    </row>
    <row r="6065" ht="15.75" customHeight="1">
      <c r="A6065" s="13">
        <v>42188.197916666664</v>
      </c>
      <c r="B6065" s="75">
        <v>59.0</v>
      </c>
      <c r="C6065" s="75">
        <v>63.5</v>
      </c>
      <c r="D6065" s="75">
        <v>70.0</v>
      </c>
      <c r="E6065" s="75">
        <v>72.1333333333333</v>
      </c>
    </row>
    <row r="6066" ht="15.75" customHeight="1">
      <c r="A6066" s="13">
        <v>42188.208333333336</v>
      </c>
      <c r="B6066" s="75">
        <v>59.1333333333333</v>
      </c>
      <c r="C6066" s="75">
        <v>63.0</v>
      </c>
      <c r="D6066" s="75">
        <v>69.8833333333333</v>
      </c>
      <c r="E6066" s="75">
        <v>72.2333333333333</v>
      </c>
    </row>
    <row r="6067" ht="15.75" customHeight="1">
      <c r="A6067" s="13">
        <v>42188.21875</v>
      </c>
      <c r="B6067" s="75">
        <v>59.6333333333333</v>
      </c>
      <c r="C6067" s="75">
        <v>63.0</v>
      </c>
      <c r="D6067" s="75">
        <v>69.6333333333333</v>
      </c>
      <c r="E6067" s="75">
        <v>72.7333333333333</v>
      </c>
    </row>
    <row r="6068" ht="15.75" customHeight="1">
      <c r="A6068" s="13">
        <v>42188.229166666664</v>
      </c>
      <c r="B6068" s="75">
        <v>60.1333333333333</v>
      </c>
      <c r="C6068" s="75">
        <v>63.0</v>
      </c>
      <c r="D6068" s="75">
        <v>69.3833333333333</v>
      </c>
      <c r="E6068" s="75">
        <v>73.2333333333333</v>
      </c>
    </row>
    <row r="6069" ht="15.75" customHeight="1">
      <c r="A6069" s="13">
        <v>42188.239583333336</v>
      </c>
      <c r="B6069" s="75">
        <v>60.6333333333333</v>
      </c>
      <c r="C6069" s="75">
        <v>63.0</v>
      </c>
      <c r="D6069" s="75">
        <v>69.1333333333333</v>
      </c>
      <c r="E6069" s="75">
        <v>73.7333333333333</v>
      </c>
    </row>
    <row r="6070" ht="15.75" customHeight="1">
      <c r="A6070" s="13">
        <v>42188.25</v>
      </c>
      <c r="B6070" s="75">
        <v>61.1333333333333</v>
      </c>
      <c r="C6070" s="75">
        <v>63.2333333333333</v>
      </c>
      <c r="D6070" s="75">
        <v>69.1166666666667</v>
      </c>
      <c r="E6070" s="75">
        <v>74.4666666666667</v>
      </c>
    </row>
    <row r="6071" ht="15.75" customHeight="1">
      <c r="A6071" s="13">
        <v>42188.260416666664</v>
      </c>
      <c r="B6071" s="75">
        <v>61.6333333333333</v>
      </c>
      <c r="C6071" s="75">
        <v>63.7333333333333</v>
      </c>
      <c r="D6071" s="75">
        <v>69.3666666666667</v>
      </c>
      <c r="E6071" s="75">
        <v>75.4666666666667</v>
      </c>
    </row>
    <row r="6072" ht="15.75" customHeight="1">
      <c r="A6072" s="13">
        <v>42188.270833333336</v>
      </c>
      <c r="B6072" s="75">
        <v>62.1333333333333</v>
      </c>
      <c r="C6072" s="75">
        <v>64.2333333333333</v>
      </c>
      <c r="D6072" s="75">
        <v>69.6166666666667</v>
      </c>
      <c r="E6072" s="75">
        <v>76.4666666666667</v>
      </c>
    </row>
    <row r="6073" ht="15.75" customHeight="1">
      <c r="A6073" s="13">
        <v>42188.28125</v>
      </c>
      <c r="B6073" s="75">
        <v>62.6333333333333</v>
      </c>
      <c r="C6073" s="75">
        <v>64.7333333333333</v>
      </c>
      <c r="D6073" s="75">
        <v>69.8666666666667</v>
      </c>
      <c r="E6073" s="75">
        <v>77.4666666666667</v>
      </c>
    </row>
    <row r="6074" ht="15.75" customHeight="1">
      <c r="A6074" s="13">
        <v>42188.291666666664</v>
      </c>
      <c r="B6074" s="75">
        <v>63.1333333333333</v>
      </c>
      <c r="C6074" s="75">
        <v>65.2333333333333</v>
      </c>
      <c r="D6074" s="75">
        <v>70.4666666666667</v>
      </c>
      <c r="E6074" s="75">
        <v>78.4666666666667</v>
      </c>
    </row>
    <row r="6075" ht="15.75" customHeight="1">
      <c r="A6075" s="13">
        <v>42188.302083333336</v>
      </c>
      <c r="B6075" s="75">
        <v>63.6333333333333</v>
      </c>
      <c r="C6075" s="75">
        <v>65.7333333333333</v>
      </c>
      <c r="D6075" s="75">
        <v>71.4666666666667</v>
      </c>
      <c r="E6075" s="75">
        <v>79.4666666666667</v>
      </c>
    </row>
    <row r="6076" ht="15.75" customHeight="1">
      <c r="A6076" s="13">
        <v>42188.3125</v>
      </c>
      <c r="B6076" s="75">
        <v>64.1333333333333</v>
      </c>
      <c r="C6076" s="75">
        <v>66.2333333333333</v>
      </c>
      <c r="D6076" s="75">
        <v>72.4666666666667</v>
      </c>
      <c r="E6076" s="75">
        <v>80.4666666666667</v>
      </c>
    </row>
    <row r="6077" ht="15.75" customHeight="1">
      <c r="A6077" s="13">
        <v>42188.322916666664</v>
      </c>
      <c r="B6077" s="75">
        <v>64.6333333333333</v>
      </c>
      <c r="C6077" s="75">
        <v>66.7333333333333</v>
      </c>
      <c r="D6077" s="75">
        <v>73.4666666666667</v>
      </c>
      <c r="E6077" s="75">
        <v>81.4666666666667</v>
      </c>
    </row>
    <row r="6078" ht="15.75" customHeight="1">
      <c r="A6078" s="13">
        <v>42188.333333333336</v>
      </c>
      <c r="B6078" s="75">
        <v>65.0666666666667</v>
      </c>
      <c r="C6078" s="75">
        <v>67.35</v>
      </c>
      <c r="D6078" s="75">
        <v>74.35</v>
      </c>
      <c r="E6078" s="75">
        <v>82.4666666666667</v>
      </c>
    </row>
    <row r="6079" ht="15.75" customHeight="1">
      <c r="A6079" s="13">
        <v>42188.34375</v>
      </c>
      <c r="B6079" s="75">
        <v>65.3166666666667</v>
      </c>
      <c r="C6079" s="75">
        <v>68.1</v>
      </c>
      <c r="D6079" s="75">
        <v>75.1</v>
      </c>
      <c r="E6079" s="75">
        <v>83.4666666666667</v>
      </c>
    </row>
    <row r="6080" ht="15.75" customHeight="1">
      <c r="A6080" s="13">
        <v>42188.354166666664</v>
      </c>
      <c r="B6080" s="75">
        <v>65.5666666666667</v>
      </c>
      <c r="C6080" s="75">
        <v>68.85</v>
      </c>
      <c r="D6080" s="75">
        <v>75.85</v>
      </c>
      <c r="E6080" s="75">
        <v>84.4666666666667</v>
      </c>
    </row>
    <row r="6081" ht="15.75" customHeight="1">
      <c r="A6081" s="13">
        <v>42188.364583333336</v>
      </c>
      <c r="B6081" s="75">
        <v>65.8166666666667</v>
      </c>
      <c r="C6081" s="75">
        <v>69.6</v>
      </c>
      <c r="D6081" s="75">
        <v>76.6</v>
      </c>
      <c r="E6081" s="75">
        <v>85.4666666666667</v>
      </c>
    </row>
    <row r="6082" ht="15.75" customHeight="1">
      <c r="A6082" s="13">
        <v>42188.375</v>
      </c>
      <c r="B6082" s="75">
        <v>66.0666666666667</v>
      </c>
      <c r="C6082" s="75">
        <v>70.4666666666667</v>
      </c>
      <c r="D6082" s="75">
        <v>77.2333333333333</v>
      </c>
      <c r="E6082" s="75">
        <v>86.4666666666667</v>
      </c>
    </row>
    <row r="6083" ht="15.75" customHeight="1">
      <c r="A6083" s="13">
        <v>42188.385416666664</v>
      </c>
      <c r="B6083" s="75">
        <v>66.3166666666667</v>
      </c>
      <c r="C6083" s="75">
        <v>71.4666666666667</v>
      </c>
      <c r="D6083" s="75">
        <v>77.7333333333333</v>
      </c>
      <c r="E6083" s="75">
        <v>87.4666666666667</v>
      </c>
    </row>
    <row r="6084" ht="15.75" customHeight="1">
      <c r="A6084" s="13">
        <v>42188.395833333336</v>
      </c>
      <c r="B6084" s="75">
        <v>66.5666666666667</v>
      </c>
      <c r="C6084" s="75">
        <v>72.4666666666667</v>
      </c>
      <c r="D6084" s="75">
        <v>78.2333333333333</v>
      </c>
      <c r="E6084" s="75">
        <v>88.4666666666667</v>
      </c>
    </row>
    <row r="6085" ht="15.75" customHeight="1">
      <c r="A6085" s="13">
        <v>42188.40625</v>
      </c>
      <c r="B6085" s="75">
        <v>66.8166666666667</v>
      </c>
      <c r="C6085" s="75">
        <v>73.4666666666667</v>
      </c>
      <c r="D6085" s="75">
        <v>78.7333333333333</v>
      </c>
      <c r="E6085" s="75">
        <v>89.4666666666667</v>
      </c>
    </row>
    <row r="6086" ht="15.75" customHeight="1">
      <c r="A6086" s="13">
        <v>42188.416666666664</v>
      </c>
      <c r="B6086" s="75">
        <v>67.2</v>
      </c>
      <c r="C6086" s="75">
        <v>74.1166666666667</v>
      </c>
      <c r="D6086" s="75">
        <v>79.0</v>
      </c>
      <c r="E6086" s="75">
        <v>90.4666666666667</v>
      </c>
    </row>
    <row r="6087" ht="15.75" customHeight="1">
      <c r="A6087" s="13">
        <v>42188.427083333336</v>
      </c>
      <c r="B6087" s="75">
        <v>67.95</v>
      </c>
      <c r="C6087" s="75">
        <v>74.3666666666667</v>
      </c>
      <c r="D6087" s="75">
        <v>79.0</v>
      </c>
      <c r="E6087" s="75">
        <v>91.4666666666667</v>
      </c>
    </row>
    <row r="6088" ht="15.75" customHeight="1">
      <c r="A6088" s="13">
        <v>42188.4375</v>
      </c>
      <c r="B6088" s="75">
        <v>68.7</v>
      </c>
      <c r="C6088" s="75">
        <v>74.6166666666667</v>
      </c>
      <c r="D6088" s="75">
        <v>79.0</v>
      </c>
      <c r="E6088" s="75">
        <v>92.4666666666667</v>
      </c>
    </row>
    <row r="6089" ht="15.75" customHeight="1">
      <c r="A6089" s="13">
        <v>42188.447916666664</v>
      </c>
      <c r="B6089" s="75">
        <v>69.45</v>
      </c>
      <c r="C6089" s="75">
        <v>74.8666666666667</v>
      </c>
      <c r="D6089" s="75">
        <v>79.9090909090909</v>
      </c>
      <c r="E6089" s="75">
        <v>93.4666666666667</v>
      </c>
    </row>
    <row r="6090" ht="15.75" customHeight="1">
      <c r="A6090" s="13">
        <v>42188.458333333336</v>
      </c>
      <c r="B6090" s="75">
        <v>70.1333333333333</v>
      </c>
      <c r="C6090" s="75">
        <v>75.35</v>
      </c>
      <c r="D6090" s="75">
        <v>81.2333333333333</v>
      </c>
      <c r="E6090" s="75">
        <v>94.35</v>
      </c>
    </row>
    <row r="6091" ht="15.75" customHeight="1">
      <c r="A6091" s="13">
        <v>42188.46875</v>
      </c>
      <c r="B6091" s="75">
        <v>70.6333333333333</v>
      </c>
      <c r="C6091" s="75">
        <v>76.1</v>
      </c>
      <c r="D6091" s="75">
        <v>81.7333333333333</v>
      </c>
      <c r="E6091" s="75">
        <v>95.1</v>
      </c>
    </row>
    <row r="6092" ht="15.75" customHeight="1">
      <c r="A6092" s="13">
        <v>42188.479166666664</v>
      </c>
      <c r="B6092" s="75">
        <v>71.1333333333333</v>
      </c>
      <c r="C6092" s="75">
        <v>76.85</v>
      </c>
      <c r="D6092" s="75">
        <v>82.2333333333333</v>
      </c>
      <c r="E6092" s="75">
        <v>95.85</v>
      </c>
    </row>
    <row r="6093" ht="15.75" customHeight="1">
      <c r="A6093" s="13">
        <v>42188.489583333336</v>
      </c>
      <c r="B6093" s="75">
        <v>71.6333333333333</v>
      </c>
      <c r="C6093" s="75">
        <v>77.6</v>
      </c>
      <c r="D6093" s="75">
        <v>82.7333333333333</v>
      </c>
      <c r="E6093" s="75">
        <v>96.6</v>
      </c>
    </row>
    <row r="6094" ht="15.75" customHeight="1">
      <c r="A6094" s="13">
        <v>42188.5</v>
      </c>
      <c r="B6094" s="75">
        <v>72.0</v>
      </c>
      <c r="C6094" s="75">
        <v>78.1166666666667</v>
      </c>
      <c r="D6094" s="75">
        <v>83.1166666666667</v>
      </c>
      <c r="E6094" s="75">
        <v>97.1166666666667</v>
      </c>
    </row>
    <row r="6095" ht="15.75" customHeight="1">
      <c r="A6095" s="13">
        <v>42188.510416666664</v>
      </c>
      <c r="B6095" s="75">
        <v>72.0</v>
      </c>
      <c r="C6095" s="75">
        <v>78.3666666666667</v>
      </c>
      <c r="D6095" s="75">
        <v>83.3666666666667</v>
      </c>
      <c r="E6095" s="75">
        <v>97.3666666666667</v>
      </c>
    </row>
    <row r="6096" ht="15.75" customHeight="1">
      <c r="A6096" s="13">
        <v>42188.520833333336</v>
      </c>
      <c r="B6096" s="75">
        <v>72.0</v>
      </c>
      <c r="C6096" s="75">
        <v>78.6166666666667</v>
      </c>
      <c r="D6096" s="75">
        <v>83.6166666666667</v>
      </c>
      <c r="E6096" s="75">
        <v>97.6166666666667</v>
      </c>
    </row>
    <row r="6097" ht="15.75" customHeight="1">
      <c r="A6097" s="13">
        <v>42188.53125</v>
      </c>
      <c r="B6097" s="75">
        <v>72.0</v>
      </c>
      <c r="C6097" s="75">
        <v>78.8666666666667</v>
      </c>
      <c r="D6097" s="75">
        <v>83.8666666666667</v>
      </c>
      <c r="E6097" s="75">
        <v>97.8666666666667</v>
      </c>
    </row>
    <row r="6098" ht="15.75" customHeight="1">
      <c r="A6098" s="13">
        <v>42188.541666666664</v>
      </c>
      <c r="B6098" s="75">
        <v>72.0</v>
      </c>
      <c r="C6098" s="75">
        <v>79.1166666666667</v>
      </c>
      <c r="D6098" s="75">
        <v>84.1166666666667</v>
      </c>
      <c r="E6098" s="75">
        <v>98.35</v>
      </c>
    </row>
    <row r="6099" ht="15.75" customHeight="1">
      <c r="A6099" s="13">
        <v>42188.552083333336</v>
      </c>
      <c r="B6099" s="75">
        <v>72.0</v>
      </c>
      <c r="C6099" s="75">
        <v>79.3666666666667</v>
      </c>
      <c r="D6099" s="75">
        <v>84.3666666666667</v>
      </c>
      <c r="E6099" s="75">
        <v>99.1</v>
      </c>
    </row>
    <row r="6100" ht="15.75" customHeight="1">
      <c r="A6100" s="13">
        <v>42188.5625</v>
      </c>
      <c r="B6100" s="75">
        <v>72.0</v>
      </c>
      <c r="C6100" s="75">
        <v>79.6166666666667</v>
      </c>
      <c r="D6100" s="75">
        <v>84.6166666666667</v>
      </c>
      <c r="E6100" s="75">
        <v>99.85</v>
      </c>
    </row>
    <row r="6101" ht="15.75" customHeight="1">
      <c r="A6101" s="13">
        <v>42188.572916666664</v>
      </c>
      <c r="B6101" s="75">
        <v>71.0476190476191</v>
      </c>
      <c r="C6101" s="75">
        <v>79.8666666666667</v>
      </c>
      <c r="D6101" s="75">
        <v>84.8666666666667</v>
      </c>
      <c r="E6101" s="75">
        <v>100.6</v>
      </c>
    </row>
    <row r="6102" ht="15.75" customHeight="1">
      <c r="A6102" s="13">
        <v>42188.583333333336</v>
      </c>
      <c r="B6102" s="75">
        <v>69.9333333333333</v>
      </c>
      <c r="C6102" s="75">
        <v>80.0</v>
      </c>
      <c r="D6102" s="75">
        <v>85.1166666666667</v>
      </c>
      <c r="E6102" s="75">
        <v>101.116666666667</v>
      </c>
    </row>
    <row r="6103" ht="15.75" customHeight="1">
      <c r="A6103" s="13">
        <v>42188.59375</v>
      </c>
      <c r="B6103" s="75">
        <v>69.6833333333333</v>
      </c>
      <c r="C6103" s="75">
        <v>80.0</v>
      </c>
      <c r="D6103" s="75">
        <v>85.3666666666667</v>
      </c>
      <c r="E6103" s="75">
        <v>101.366666666667</v>
      </c>
    </row>
    <row r="6104" ht="15.75" customHeight="1">
      <c r="A6104" s="13">
        <v>42188.604166666664</v>
      </c>
      <c r="B6104" s="75">
        <v>69.4333333333333</v>
      </c>
      <c r="C6104" s="75">
        <v>80.0</v>
      </c>
      <c r="D6104" s="75">
        <v>85.6166666666667</v>
      </c>
      <c r="E6104" s="75">
        <v>101.616666666667</v>
      </c>
    </row>
    <row r="6105" ht="15.75" customHeight="1">
      <c r="A6105" s="13">
        <v>42188.614583333336</v>
      </c>
      <c r="B6105" s="75">
        <v>69.1833333333333</v>
      </c>
      <c r="C6105" s="75">
        <v>80.0</v>
      </c>
      <c r="D6105" s="75">
        <v>85.8666666666667</v>
      </c>
      <c r="E6105" s="75">
        <v>101.866666666667</v>
      </c>
    </row>
    <row r="6106" ht="15.75" customHeight="1">
      <c r="A6106" s="13">
        <v>42188.625</v>
      </c>
      <c r="B6106" s="75">
        <v>68.9333333333333</v>
      </c>
      <c r="C6106" s="75">
        <v>79.8833333333333</v>
      </c>
      <c r="D6106" s="75">
        <v>86.0</v>
      </c>
      <c r="E6106" s="75">
        <v>101.883333333333</v>
      </c>
    </row>
    <row r="6107" ht="15.75" customHeight="1">
      <c r="A6107" s="13">
        <v>42188.635416666664</v>
      </c>
      <c r="B6107" s="75">
        <v>68.6833333333333</v>
      </c>
      <c r="C6107" s="75">
        <v>79.6333333333333</v>
      </c>
      <c r="D6107" s="75">
        <v>86.0</v>
      </c>
      <c r="E6107" s="75">
        <v>101.633333333333</v>
      </c>
    </row>
    <row r="6108" ht="15.75" customHeight="1">
      <c r="A6108" s="13">
        <v>42188.645833333336</v>
      </c>
      <c r="B6108" s="75">
        <v>68.4333333333333</v>
      </c>
      <c r="C6108" s="75">
        <v>79.3833333333333</v>
      </c>
      <c r="D6108" s="75">
        <v>86.0</v>
      </c>
      <c r="E6108" s="75">
        <v>101.383333333333</v>
      </c>
    </row>
    <row r="6109" ht="15.75" customHeight="1">
      <c r="A6109" s="13">
        <v>42188.65625</v>
      </c>
      <c r="B6109" s="75">
        <v>68.1833333333333</v>
      </c>
      <c r="C6109" s="75">
        <v>79.1333333333333</v>
      </c>
      <c r="D6109" s="75">
        <v>86.0</v>
      </c>
      <c r="E6109" s="75">
        <v>101.133333333333</v>
      </c>
    </row>
    <row r="6110" ht="15.75" customHeight="1">
      <c r="A6110" s="13">
        <v>42188.666666666664</v>
      </c>
      <c r="B6110" s="75">
        <v>67.8666666666667</v>
      </c>
      <c r="C6110" s="75">
        <v>78.5333333333333</v>
      </c>
      <c r="D6110" s="75">
        <v>86.0</v>
      </c>
      <c r="E6110" s="75">
        <v>100.766666666667</v>
      </c>
    </row>
    <row r="6111" ht="15.75" customHeight="1">
      <c r="A6111" s="13">
        <v>42188.677083333336</v>
      </c>
      <c r="B6111" s="75">
        <v>67.3666666666667</v>
      </c>
      <c r="C6111" s="75">
        <v>77.5333333333333</v>
      </c>
      <c r="D6111" s="75">
        <v>86.0</v>
      </c>
      <c r="E6111" s="75">
        <v>100.266666666667</v>
      </c>
    </row>
    <row r="6112" ht="15.75" customHeight="1">
      <c r="A6112" s="13">
        <v>42188.6875</v>
      </c>
      <c r="B6112" s="75">
        <v>66.8666666666667</v>
      </c>
      <c r="C6112" s="75">
        <v>76.5333333333333</v>
      </c>
      <c r="D6112" s="75">
        <v>86.0</v>
      </c>
      <c r="E6112" s="75">
        <v>99.7666666666667</v>
      </c>
    </row>
    <row r="6113" ht="15.75" customHeight="1">
      <c r="A6113" s="13">
        <v>42188.697916666664</v>
      </c>
      <c r="B6113" s="75">
        <v>66.3666666666667</v>
      </c>
      <c r="C6113" s="75">
        <v>75.5333333333333</v>
      </c>
      <c r="D6113" s="75">
        <v>86.0</v>
      </c>
      <c r="E6113" s="75">
        <v>99.2666666666667</v>
      </c>
    </row>
    <row r="6114" ht="15.75" customHeight="1">
      <c r="A6114" s="13">
        <v>42188.708333333336</v>
      </c>
      <c r="B6114" s="75">
        <v>65.8666666666667</v>
      </c>
      <c r="C6114" s="75">
        <v>74.65</v>
      </c>
      <c r="D6114" s="75">
        <v>85.8833333333333</v>
      </c>
      <c r="E6114" s="75">
        <v>98.8833333333333</v>
      </c>
    </row>
    <row r="6115" ht="15.75" customHeight="1">
      <c r="A6115" s="13">
        <v>42188.71875</v>
      </c>
      <c r="B6115" s="75">
        <v>65.3666666666667</v>
      </c>
      <c r="C6115" s="75">
        <v>73.9</v>
      </c>
      <c r="D6115" s="75">
        <v>85.6333333333333</v>
      </c>
      <c r="E6115" s="75">
        <v>98.6333333333333</v>
      </c>
    </row>
    <row r="6116" ht="15.75" customHeight="1">
      <c r="A6116" s="13">
        <v>42188.729166666664</v>
      </c>
      <c r="B6116" s="75">
        <v>64.8666666666667</v>
      </c>
      <c r="C6116" s="75">
        <v>73.15</v>
      </c>
      <c r="D6116" s="75">
        <v>85.3833333333333</v>
      </c>
      <c r="E6116" s="75">
        <v>98.3833333333333</v>
      </c>
    </row>
    <row r="6117" ht="15.75" customHeight="1">
      <c r="A6117" s="13">
        <v>42188.739583333336</v>
      </c>
      <c r="B6117" s="75">
        <v>64.3666666666667</v>
      </c>
      <c r="C6117" s="75">
        <v>72.4</v>
      </c>
      <c r="D6117" s="75">
        <v>85.1333333333333</v>
      </c>
      <c r="E6117" s="75">
        <v>98.1333333333333</v>
      </c>
    </row>
    <row r="6118" ht="15.75" customHeight="1">
      <c r="A6118" s="13">
        <v>42188.75</v>
      </c>
      <c r="B6118" s="75">
        <v>63.8666666666667</v>
      </c>
      <c r="C6118" s="75">
        <v>71.65</v>
      </c>
      <c r="D6118" s="75">
        <v>84.7666666666667</v>
      </c>
      <c r="E6118" s="75">
        <v>97.8833333333333</v>
      </c>
    </row>
    <row r="6119" ht="15.75" customHeight="1">
      <c r="A6119" s="13">
        <v>42188.760416666664</v>
      </c>
      <c r="B6119" s="75">
        <v>63.3666666666667</v>
      </c>
      <c r="C6119" s="75">
        <v>70.9</v>
      </c>
      <c r="D6119" s="75">
        <v>84.2666666666667</v>
      </c>
      <c r="E6119" s="75">
        <v>97.6333333333333</v>
      </c>
    </row>
    <row r="6120" ht="15.75" customHeight="1">
      <c r="A6120" s="13">
        <v>42188.770833333336</v>
      </c>
      <c r="B6120" s="75">
        <v>62.8666666666667</v>
      </c>
      <c r="C6120" s="75">
        <v>70.15</v>
      </c>
      <c r="D6120" s="75">
        <v>83.7666666666667</v>
      </c>
      <c r="E6120" s="75">
        <v>97.3833333333333</v>
      </c>
    </row>
    <row r="6121" ht="15.75" customHeight="1">
      <c r="A6121" s="13">
        <v>42188.78125</v>
      </c>
      <c r="B6121" s="75">
        <v>62.3666666666667</v>
      </c>
      <c r="C6121" s="75">
        <v>69.4</v>
      </c>
      <c r="D6121" s="75">
        <v>83.2666666666667</v>
      </c>
      <c r="E6121" s="75">
        <v>97.1333333333333</v>
      </c>
    </row>
    <row r="6122" ht="15.75" customHeight="1">
      <c r="A6122" s="13">
        <v>42188.791666666664</v>
      </c>
      <c r="B6122" s="75">
        <v>61.8666666666667</v>
      </c>
      <c r="C6122" s="75">
        <v>68.65</v>
      </c>
      <c r="D6122" s="75">
        <v>82.8833333333333</v>
      </c>
      <c r="E6122" s="75">
        <v>96.65</v>
      </c>
    </row>
    <row r="6123" ht="15.75" customHeight="1">
      <c r="A6123" s="13">
        <v>42188.802083333336</v>
      </c>
      <c r="B6123" s="75">
        <v>61.3666666666667</v>
      </c>
      <c r="C6123" s="75">
        <v>67.9</v>
      </c>
      <c r="D6123" s="75">
        <v>82.6333333333333</v>
      </c>
      <c r="E6123" s="75">
        <v>95.9</v>
      </c>
    </row>
    <row r="6124" ht="15.75" customHeight="1">
      <c r="A6124" s="13">
        <v>42188.8125</v>
      </c>
      <c r="B6124" s="75">
        <v>60.8666666666667</v>
      </c>
      <c r="C6124" s="75">
        <v>67.15</v>
      </c>
      <c r="D6124" s="75">
        <v>82.3833333333333</v>
      </c>
      <c r="E6124" s="75">
        <v>95.15</v>
      </c>
    </row>
    <row r="6125" ht="15.75" customHeight="1">
      <c r="A6125" s="13">
        <v>42188.822916666664</v>
      </c>
      <c r="B6125" s="75">
        <v>60.3666666666667</v>
      </c>
      <c r="C6125" s="75">
        <v>66.4</v>
      </c>
      <c r="D6125" s="75">
        <v>82.1333333333333</v>
      </c>
      <c r="E6125" s="75">
        <v>94.4</v>
      </c>
    </row>
    <row r="6126" ht="15.75" customHeight="1">
      <c r="A6126" s="13">
        <v>42188.833333333336</v>
      </c>
      <c r="B6126" s="75">
        <v>60.0</v>
      </c>
      <c r="C6126" s="75">
        <v>65.7666666666667</v>
      </c>
      <c r="D6126" s="75">
        <v>81.65</v>
      </c>
      <c r="E6126" s="75">
        <v>93.65</v>
      </c>
    </row>
    <row r="6127" ht="15.75" customHeight="1">
      <c r="A6127" s="13">
        <v>42188.84375</v>
      </c>
      <c r="B6127" s="75">
        <v>60.0</v>
      </c>
      <c r="C6127" s="75">
        <v>65.2666666666667</v>
      </c>
      <c r="D6127" s="75">
        <v>80.9</v>
      </c>
      <c r="E6127" s="75">
        <v>92.9</v>
      </c>
    </row>
    <row r="6128" ht="15.75" customHeight="1">
      <c r="A6128" s="13">
        <v>42188.854166666664</v>
      </c>
      <c r="B6128" s="75">
        <v>60.0</v>
      </c>
      <c r="C6128" s="75">
        <v>64.7666666666667</v>
      </c>
      <c r="D6128" s="75">
        <v>80.15</v>
      </c>
      <c r="E6128" s="75">
        <v>92.15</v>
      </c>
    </row>
    <row r="6129" ht="15.75" customHeight="1">
      <c r="A6129" s="13">
        <v>42188.864583333336</v>
      </c>
      <c r="B6129" s="75">
        <v>60.0</v>
      </c>
      <c r="C6129" s="75">
        <v>64.2666666666667</v>
      </c>
      <c r="D6129" s="75">
        <v>79.4</v>
      </c>
      <c r="E6129" s="75">
        <v>91.4</v>
      </c>
    </row>
    <row r="6130" ht="15.75" customHeight="1">
      <c r="A6130" s="13">
        <v>42188.875</v>
      </c>
      <c r="B6130" s="75">
        <v>60.0</v>
      </c>
      <c r="C6130" s="75">
        <v>63.8833333333333</v>
      </c>
      <c r="D6130" s="75">
        <v>78.8833333333333</v>
      </c>
      <c r="E6130" s="75">
        <v>90.65</v>
      </c>
    </row>
    <row r="6131" ht="15.75" customHeight="1">
      <c r="A6131" s="13">
        <v>42188.885416666664</v>
      </c>
      <c r="B6131" s="75">
        <v>60.0</v>
      </c>
      <c r="C6131" s="75">
        <v>63.6333333333333</v>
      </c>
      <c r="D6131" s="75">
        <v>78.6333333333333</v>
      </c>
      <c r="E6131" s="75">
        <v>89.9</v>
      </c>
    </row>
    <row r="6132" ht="15.75" customHeight="1">
      <c r="A6132" s="13">
        <v>42188.895833333336</v>
      </c>
      <c r="B6132" s="75">
        <v>60.0</v>
      </c>
      <c r="C6132" s="75">
        <v>63.3833333333333</v>
      </c>
      <c r="D6132" s="75">
        <v>78.3833333333333</v>
      </c>
      <c r="E6132" s="75">
        <v>89.15</v>
      </c>
    </row>
    <row r="6133" ht="15.75" customHeight="1">
      <c r="A6133" s="13">
        <v>42188.90625</v>
      </c>
      <c r="B6133" s="75">
        <v>60.0</v>
      </c>
      <c r="C6133" s="75">
        <v>63.1333333333333</v>
      </c>
      <c r="D6133" s="75">
        <v>78.1333333333333</v>
      </c>
      <c r="E6133" s="75">
        <v>88.4</v>
      </c>
    </row>
    <row r="6134" ht="15.75" customHeight="1">
      <c r="A6134" s="13">
        <v>42188.916666666664</v>
      </c>
      <c r="B6134" s="75">
        <v>59.9333333333333</v>
      </c>
      <c r="C6134" s="75">
        <v>62.8833333333333</v>
      </c>
      <c r="D6134" s="75">
        <v>77.7666666666667</v>
      </c>
      <c r="E6134" s="75">
        <v>87.7666666666667</v>
      </c>
    </row>
    <row r="6135" ht="15.75" customHeight="1">
      <c r="A6135" s="13">
        <v>42188.927083333336</v>
      </c>
      <c r="B6135" s="75">
        <v>59.6833333333333</v>
      </c>
      <c r="C6135" s="75">
        <v>62.6333333333333</v>
      </c>
      <c r="D6135" s="75">
        <v>77.2666666666667</v>
      </c>
      <c r="E6135" s="75">
        <v>87.2666666666667</v>
      </c>
    </row>
    <row r="6136" ht="15.75" customHeight="1">
      <c r="A6136" s="13">
        <v>42188.9375</v>
      </c>
      <c r="B6136" s="75">
        <v>59.4333333333333</v>
      </c>
      <c r="C6136" s="75">
        <v>62.3833333333333</v>
      </c>
      <c r="D6136" s="75">
        <v>76.7666666666667</v>
      </c>
      <c r="E6136" s="75">
        <v>86.7666666666667</v>
      </c>
    </row>
    <row r="6137" ht="15.75" customHeight="1">
      <c r="A6137" s="13">
        <v>42188.947916666664</v>
      </c>
      <c r="B6137" s="75">
        <v>59.1833333333333</v>
      </c>
      <c r="C6137" s="75">
        <v>62.1333333333333</v>
      </c>
      <c r="D6137" s="75">
        <v>76.2666666666667</v>
      </c>
      <c r="E6137" s="75">
        <v>86.2666666666667</v>
      </c>
    </row>
    <row r="6138" ht="15.75" customHeight="1">
      <c r="A6138" s="13">
        <v>42188.958333333336</v>
      </c>
      <c r="B6138" s="75">
        <v>59.0</v>
      </c>
      <c r="C6138" s="75">
        <v>62.1206896551724</v>
      </c>
      <c r="D6138" s="75">
        <v>75.8833333333333</v>
      </c>
      <c r="E6138" s="75">
        <v>85.65</v>
      </c>
    </row>
    <row r="6139" ht="15.75" customHeight="1">
      <c r="A6139" s="13">
        <v>42188.96875</v>
      </c>
      <c r="B6139" s="75">
        <v>59.0</v>
      </c>
      <c r="C6139" s="75">
        <v>62.3793103448276</v>
      </c>
      <c r="D6139" s="75">
        <v>75.6333333333333</v>
      </c>
      <c r="E6139" s="75">
        <v>84.9</v>
      </c>
    </row>
    <row r="6140" ht="15.75" customHeight="1">
      <c r="A6140" s="13">
        <v>42188.979166666664</v>
      </c>
      <c r="B6140" s="75">
        <v>59.0</v>
      </c>
      <c r="C6140" s="75">
        <v>62.6379310344828</v>
      </c>
      <c r="D6140" s="75">
        <v>75.3833333333333</v>
      </c>
      <c r="E6140" s="75">
        <v>84.15</v>
      </c>
    </row>
    <row r="6141" ht="15.75" customHeight="1">
      <c r="A6141" s="13">
        <v>42188.989583333336</v>
      </c>
      <c r="B6141" s="75">
        <v>59.0</v>
      </c>
      <c r="C6141" s="75">
        <v>62.8965517241379</v>
      </c>
      <c r="D6141" s="75">
        <v>75.1333333333333</v>
      </c>
      <c r="E6141" s="75">
        <v>83.4</v>
      </c>
    </row>
    <row r="6142" ht="15.75" customHeight="1">
      <c r="A6142" s="13">
        <v>42189.0</v>
      </c>
      <c r="B6142" s="75">
        <v>58.9333333333333</v>
      </c>
      <c r="C6142" s="75">
        <v>62.4666666666667</v>
      </c>
      <c r="D6142" s="75">
        <v>74.8833333333333</v>
      </c>
      <c r="E6142" s="75">
        <v>82.7666666666667</v>
      </c>
    </row>
    <row r="6143" ht="15.75" customHeight="1">
      <c r="A6143" s="13">
        <v>42189.010416666664</v>
      </c>
      <c r="B6143" s="75">
        <v>58.6833333333333</v>
      </c>
      <c r="C6143" s="75">
        <v>63.0</v>
      </c>
      <c r="D6143" s="75">
        <v>74.6333333333333</v>
      </c>
      <c r="E6143" s="75">
        <v>82.2666666666667</v>
      </c>
    </row>
    <row r="6144" ht="15.75" customHeight="1">
      <c r="A6144" s="13">
        <v>42189.020833333336</v>
      </c>
      <c r="B6144" s="75">
        <v>58.4333333333333</v>
      </c>
      <c r="C6144" s="75">
        <v>63.0</v>
      </c>
      <c r="D6144" s="75">
        <v>74.3833333333333</v>
      </c>
      <c r="E6144" s="75">
        <v>81.7666666666667</v>
      </c>
    </row>
    <row r="6145" ht="15.75" customHeight="1">
      <c r="A6145" s="13">
        <v>42189.03125</v>
      </c>
      <c r="B6145" s="75">
        <v>58.1833333333333</v>
      </c>
      <c r="C6145" s="75">
        <v>63.0</v>
      </c>
      <c r="D6145" s="75">
        <v>74.1333333333333</v>
      </c>
      <c r="E6145" s="75">
        <v>81.2666666666667</v>
      </c>
    </row>
    <row r="6146" ht="15.75" customHeight="1">
      <c r="A6146" s="13">
        <v>42189.041666666664</v>
      </c>
      <c r="B6146" s="75">
        <v>58.0</v>
      </c>
      <c r="C6146" s="75">
        <v>63.0</v>
      </c>
      <c r="D6146" s="75">
        <v>74.0</v>
      </c>
      <c r="E6146" s="75">
        <v>80.8833333333333</v>
      </c>
    </row>
    <row r="6147" ht="15.75" customHeight="1">
      <c r="A6147" s="13">
        <v>42189.052083333336</v>
      </c>
      <c r="B6147" s="75">
        <v>58.0</v>
      </c>
      <c r="C6147" s="75">
        <v>63.0</v>
      </c>
      <c r="D6147" s="75">
        <v>74.0</v>
      </c>
      <c r="E6147" s="75">
        <v>80.6333333333333</v>
      </c>
    </row>
    <row r="6148" ht="15.75" customHeight="1">
      <c r="A6148" s="13">
        <v>42189.0625</v>
      </c>
      <c r="B6148" s="75">
        <v>58.0</v>
      </c>
      <c r="C6148" s="75">
        <v>63.0</v>
      </c>
      <c r="D6148" s="75">
        <v>74.0</v>
      </c>
      <c r="E6148" s="75">
        <v>80.3833333333333</v>
      </c>
    </row>
    <row r="6149" ht="15.75" customHeight="1">
      <c r="A6149" s="13">
        <v>42189.072916666664</v>
      </c>
      <c r="B6149" s="75">
        <v>58.0</v>
      </c>
      <c r="C6149" s="75">
        <v>63.0</v>
      </c>
      <c r="D6149" s="75">
        <v>74.0</v>
      </c>
      <c r="E6149" s="75">
        <v>80.1333333333333</v>
      </c>
    </row>
    <row r="6150" ht="15.75" customHeight="1">
      <c r="A6150" s="13">
        <v>42189.083333333336</v>
      </c>
      <c r="B6150" s="75">
        <v>58.0</v>
      </c>
      <c r="C6150" s="75">
        <v>63.0</v>
      </c>
      <c r="D6150" s="75">
        <v>74.0</v>
      </c>
      <c r="E6150" s="75">
        <v>79.65</v>
      </c>
    </row>
    <row r="6151" ht="15.75" customHeight="1">
      <c r="A6151" s="13">
        <v>42189.09375</v>
      </c>
      <c r="B6151" s="75">
        <v>58.0</v>
      </c>
      <c r="C6151" s="75">
        <v>63.2549019607843</v>
      </c>
      <c r="D6151" s="75">
        <v>74.0</v>
      </c>
      <c r="E6151" s="75">
        <v>78.9</v>
      </c>
    </row>
    <row r="6152" ht="15.75" customHeight="1">
      <c r="A6152" s="13">
        <v>42189.104166666664</v>
      </c>
      <c r="B6152" s="75">
        <v>58.0</v>
      </c>
      <c r="C6152" s="75">
        <v>63.5490196078431</v>
      </c>
      <c r="D6152" s="75">
        <v>74.0</v>
      </c>
      <c r="E6152" s="75">
        <v>78.15</v>
      </c>
    </row>
    <row r="6153" ht="15.75" customHeight="1">
      <c r="A6153" s="13">
        <v>42189.114583333336</v>
      </c>
      <c r="B6153" s="75">
        <v>58.0</v>
      </c>
      <c r="C6153" s="75">
        <v>63.843137254902</v>
      </c>
      <c r="D6153" s="75">
        <v>74.0</v>
      </c>
      <c r="E6153" s="75">
        <v>77.4</v>
      </c>
    </row>
    <row r="6154" ht="15.75" customHeight="1">
      <c r="A6154" s="13">
        <v>42189.125</v>
      </c>
      <c r="B6154" s="75">
        <v>57.7777777777778</v>
      </c>
      <c r="C6154" s="75">
        <v>64.0</v>
      </c>
      <c r="D6154" s="75">
        <v>73.8833333333333</v>
      </c>
      <c r="E6154" s="75">
        <v>76.8833333333333</v>
      </c>
    </row>
    <row r="6155" ht="15.75" customHeight="1">
      <c r="A6155" s="13">
        <v>42189.135416666664</v>
      </c>
      <c r="B6155" s="75">
        <v>57.0238095238095</v>
      </c>
      <c r="C6155" s="75">
        <v>64.0</v>
      </c>
      <c r="D6155" s="75">
        <v>73.6333333333333</v>
      </c>
      <c r="E6155" s="75">
        <v>76.6333333333333</v>
      </c>
    </row>
    <row r="6156" ht="15.75" customHeight="1">
      <c r="A6156" s="13">
        <v>42189.145833333336</v>
      </c>
      <c r="B6156" s="75">
        <v>57.3809523809524</v>
      </c>
      <c r="C6156" s="75">
        <v>64.0</v>
      </c>
      <c r="D6156" s="75">
        <v>73.3833333333333</v>
      </c>
      <c r="E6156" s="75">
        <v>76.3833333333333</v>
      </c>
    </row>
    <row r="6157" ht="15.75" customHeight="1">
      <c r="A6157" s="13">
        <v>42189.15625</v>
      </c>
      <c r="B6157" s="75">
        <v>57.7380952380952</v>
      </c>
      <c r="C6157" s="75">
        <v>64.0</v>
      </c>
      <c r="D6157" s="75">
        <v>73.1333333333333</v>
      </c>
      <c r="E6157" s="75">
        <v>76.1333333333333</v>
      </c>
    </row>
    <row r="6158" ht="15.75" customHeight="1">
      <c r="A6158" s="13">
        <v>42189.166666666664</v>
      </c>
      <c r="B6158" s="75">
        <v>58.0666666666667</v>
      </c>
      <c r="C6158" s="75">
        <v>63.8833333333333</v>
      </c>
      <c r="D6158" s="75">
        <v>72.8833333333333</v>
      </c>
      <c r="E6158" s="75">
        <v>75.7666666666667</v>
      </c>
    </row>
    <row r="6159" ht="15.75" customHeight="1">
      <c r="A6159" s="13">
        <v>42189.177083333336</v>
      </c>
      <c r="B6159" s="75">
        <v>58.3166666666667</v>
      </c>
      <c r="C6159" s="75">
        <v>63.6333333333333</v>
      </c>
      <c r="D6159" s="75">
        <v>72.6333333333333</v>
      </c>
      <c r="E6159" s="75">
        <v>75.2666666666667</v>
      </c>
    </row>
    <row r="6160" ht="15.75" customHeight="1">
      <c r="A6160" s="13">
        <v>42189.1875</v>
      </c>
      <c r="B6160" s="75">
        <v>58.5666666666667</v>
      </c>
      <c r="C6160" s="75">
        <v>63.3833333333333</v>
      </c>
      <c r="D6160" s="75">
        <v>72.3833333333333</v>
      </c>
      <c r="E6160" s="75">
        <v>74.7666666666667</v>
      </c>
    </row>
    <row r="6161" ht="15.75" customHeight="1">
      <c r="A6161" s="13">
        <v>42189.197916666664</v>
      </c>
      <c r="B6161" s="75">
        <v>58.8166666666667</v>
      </c>
      <c r="C6161" s="75">
        <v>63.1333333333333</v>
      </c>
      <c r="D6161" s="75">
        <v>72.1333333333333</v>
      </c>
      <c r="E6161" s="75">
        <v>74.2666666666667</v>
      </c>
    </row>
    <row r="6162" ht="15.75" customHeight="1">
      <c r="A6162" s="13">
        <v>42189.208333333336</v>
      </c>
      <c r="B6162" s="75">
        <v>59.0</v>
      </c>
      <c r="C6162" s="75">
        <v>63.0</v>
      </c>
      <c r="D6162" s="75">
        <v>71.8833333333333</v>
      </c>
      <c r="E6162" s="75">
        <v>74.1166666666667</v>
      </c>
    </row>
    <row r="6163" ht="15.75" customHeight="1">
      <c r="A6163" s="13">
        <v>42189.21875</v>
      </c>
      <c r="B6163" s="75">
        <v>59.0</v>
      </c>
      <c r="C6163" s="75">
        <v>63.0</v>
      </c>
      <c r="D6163" s="75">
        <v>71.6333333333333</v>
      </c>
      <c r="E6163" s="75">
        <v>74.3666666666667</v>
      </c>
    </row>
    <row r="6164" ht="15.75" customHeight="1">
      <c r="A6164" s="13">
        <v>42189.229166666664</v>
      </c>
      <c r="B6164" s="75">
        <v>59.0</v>
      </c>
      <c r="C6164" s="75">
        <v>63.0</v>
      </c>
      <c r="D6164" s="75">
        <v>71.3833333333333</v>
      </c>
      <c r="E6164" s="75">
        <v>74.6166666666667</v>
      </c>
    </row>
    <row r="6165" ht="15.75" customHeight="1">
      <c r="A6165" s="13">
        <v>42189.239583333336</v>
      </c>
      <c r="B6165" s="75">
        <v>59.0</v>
      </c>
      <c r="C6165" s="75">
        <v>63.0</v>
      </c>
      <c r="D6165" s="75">
        <v>71.1333333333333</v>
      </c>
      <c r="E6165" s="75">
        <v>74.8666666666667</v>
      </c>
    </row>
    <row r="6166" ht="15.75" customHeight="1">
      <c r="A6166" s="13">
        <v>42189.25</v>
      </c>
      <c r="B6166" s="75">
        <v>59.0666666666667</v>
      </c>
      <c r="C6166" s="75">
        <v>63.1166666666667</v>
      </c>
      <c r="D6166" s="75">
        <v>71.1166666666667</v>
      </c>
      <c r="E6166" s="75">
        <v>75.4666666666667</v>
      </c>
    </row>
    <row r="6167" ht="15.75" customHeight="1">
      <c r="A6167" s="13">
        <v>42189.260416666664</v>
      </c>
      <c r="B6167" s="75">
        <v>59.3166666666667</v>
      </c>
      <c r="C6167" s="75">
        <v>63.3666666666667</v>
      </c>
      <c r="D6167" s="75">
        <v>71.3666666666667</v>
      </c>
      <c r="E6167" s="75">
        <v>76.4666666666667</v>
      </c>
    </row>
    <row r="6168" ht="15.75" customHeight="1">
      <c r="A6168" s="13">
        <v>42189.270833333336</v>
      </c>
      <c r="B6168" s="75">
        <v>59.5666666666667</v>
      </c>
      <c r="C6168" s="75">
        <v>63.6166666666667</v>
      </c>
      <c r="D6168" s="75">
        <v>71.6166666666667</v>
      </c>
      <c r="E6168" s="75">
        <v>77.4666666666667</v>
      </c>
    </row>
    <row r="6169" ht="15.75" customHeight="1">
      <c r="A6169" s="13">
        <v>42189.28125</v>
      </c>
      <c r="B6169" s="75">
        <v>59.8166666666667</v>
      </c>
      <c r="C6169" s="75">
        <v>63.8666666666667</v>
      </c>
      <c r="D6169" s="75">
        <v>71.8666666666667</v>
      </c>
      <c r="E6169" s="75">
        <v>78.4666666666667</v>
      </c>
    </row>
    <row r="6170" ht="15.75" customHeight="1">
      <c r="A6170" s="13">
        <v>42189.291666666664</v>
      </c>
      <c r="B6170" s="75">
        <v>60.3</v>
      </c>
      <c r="C6170" s="75">
        <v>64.3111111111111</v>
      </c>
      <c r="D6170" s="75">
        <v>72.35</v>
      </c>
      <c r="E6170" s="75">
        <v>79.4666666666667</v>
      </c>
    </row>
    <row r="6171" ht="15.75" customHeight="1">
      <c r="A6171" s="13">
        <v>42189.302083333336</v>
      </c>
      <c r="B6171" s="75">
        <v>61.425</v>
      </c>
      <c r="C6171" s="75">
        <v>64.9777777777778</v>
      </c>
      <c r="D6171" s="75">
        <v>73.1</v>
      </c>
      <c r="E6171" s="75">
        <v>80.4666666666667</v>
      </c>
    </row>
    <row r="6172" ht="15.75" customHeight="1">
      <c r="A6172" s="13">
        <v>42189.3125</v>
      </c>
      <c r="B6172" s="75">
        <v>62.55</v>
      </c>
      <c r="C6172" s="75">
        <v>65.6444444444444</v>
      </c>
      <c r="D6172" s="75">
        <v>73.85</v>
      </c>
      <c r="E6172" s="75">
        <v>81.4666666666667</v>
      </c>
    </row>
    <row r="6173" ht="15.75" customHeight="1">
      <c r="A6173" s="13">
        <v>42189.322916666664</v>
      </c>
      <c r="B6173" s="75">
        <v>63.45</v>
      </c>
      <c r="C6173" s="75">
        <v>66.0</v>
      </c>
      <c r="D6173" s="75">
        <v>74.6</v>
      </c>
      <c r="E6173" s="75">
        <v>82.4666666666667</v>
      </c>
    </row>
    <row r="6174" ht="15.75" customHeight="1">
      <c r="A6174" s="13">
        <v>42189.333333333336</v>
      </c>
      <c r="B6174" s="75">
        <v>64.2</v>
      </c>
      <c r="C6174" s="75">
        <v>66.5833333333333</v>
      </c>
      <c r="D6174" s="75">
        <v>75.2333333333333</v>
      </c>
      <c r="E6174" s="75">
        <v>83.35</v>
      </c>
    </row>
    <row r="6175" ht="15.75" customHeight="1">
      <c r="A6175" s="13">
        <v>42189.34375</v>
      </c>
      <c r="B6175" s="75">
        <v>64.95</v>
      </c>
      <c r="C6175" s="75">
        <v>67.8333333333333</v>
      </c>
      <c r="D6175" s="75">
        <v>75.7333333333333</v>
      </c>
      <c r="E6175" s="75">
        <v>84.1</v>
      </c>
    </row>
    <row r="6176" ht="15.75" customHeight="1">
      <c r="A6176" s="13">
        <v>42189.354166666664</v>
      </c>
      <c r="B6176" s="75">
        <v>65.7</v>
      </c>
      <c r="C6176" s="75">
        <v>69.0833333333333</v>
      </c>
      <c r="D6176" s="75">
        <v>76.2333333333333</v>
      </c>
      <c r="E6176" s="75">
        <v>84.85</v>
      </c>
    </row>
    <row r="6177" ht="15.75" customHeight="1">
      <c r="A6177" s="13">
        <v>42189.364583333336</v>
      </c>
      <c r="B6177" s="75">
        <v>66.45</v>
      </c>
      <c r="C6177" s="75">
        <v>70.3333333333333</v>
      </c>
      <c r="D6177" s="75">
        <v>76.7333333333333</v>
      </c>
      <c r="E6177" s="75">
        <v>85.6</v>
      </c>
    </row>
    <row r="6178" ht="15.75" customHeight="1">
      <c r="A6178" s="13">
        <v>42189.375</v>
      </c>
      <c r="B6178" s="75">
        <v>67.0666666666667</v>
      </c>
      <c r="C6178" s="75">
        <v>71.35</v>
      </c>
      <c r="D6178" s="75">
        <v>77.2333333333333</v>
      </c>
      <c r="E6178" s="75">
        <v>86.4666666666667</v>
      </c>
    </row>
    <row r="6179" ht="15.75" customHeight="1">
      <c r="A6179" s="13">
        <v>42189.385416666664</v>
      </c>
      <c r="B6179" s="75">
        <v>67.3166666666667</v>
      </c>
      <c r="C6179" s="75">
        <v>72.1</v>
      </c>
      <c r="D6179" s="75">
        <v>77.7333333333333</v>
      </c>
      <c r="E6179" s="75">
        <v>87.4666666666667</v>
      </c>
    </row>
    <row r="6180" ht="15.75" customHeight="1">
      <c r="A6180" s="13">
        <v>42189.395833333336</v>
      </c>
      <c r="B6180" s="75">
        <v>67.5666666666667</v>
      </c>
      <c r="C6180" s="75">
        <v>72.85</v>
      </c>
      <c r="D6180" s="75">
        <v>78.2333333333333</v>
      </c>
      <c r="E6180" s="75">
        <v>88.4666666666667</v>
      </c>
    </row>
    <row r="6181" ht="15.75" customHeight="1">
      <c r="A6181" s="13">
        <v>42189.40625</v>
      </c>
      <c r="B6181" s="75">
        <v>67.8166666666667</v>
      </c>
      <c r="C6181" s="75">
        <v>73.6</v>
      </c>
      <c r="D6181" s="75">
        <v>78.7333333333333</v>
      </c>
      <c r="E6181" s="75">
        <v>89.4666666666667</v>
      </c>
    </row>
    <row r="6182" ht="15.75" customHeight="1">
      <c r="A6182" s="13">
        <v>42189.416666666664</v>
      </c>
      <c r="B6182" s="75">
        <v>68.0666666666667</v>
      </c>
      <c r="C6182" s="75">
        <v>74.4666666666667</v>
      </c>
      <c r="D6182" s="75">
        <v>79.35</v>
      </c>
      <c r="E6182" s="75">
        <v>90.4666666666667</v>
      </c>
    </row>
    <row r="6183" ht="15.75" customHeight="1">
      <c r="A6183" s="13">
        <v>42189.427083333336</v>
      </c>
      <c r="B6183" s="75">
        <v>68.3166666666667</v>
      </c>
      <c r="C6183" s="75">
        <v>75.4666666666667</v>
      </c>
      <c r="D6183" s="75">
        <v>80.1</v>
      </c>
      <c r="E6183" s="75">
        <v>91.4666666666667</v>
      </c>
    </row>
    <row r="6184" ht="15.75" customHeight="1">
      <c r="A6184" s="13">
        <v>42189.4375</v>
      </c>
      <c r="B6184" s="75">
        <v>68.5666666666667</v>
      </c>
      <c r="C6184" s="75">
        <v>76.4666666666667</v>
      </c>
      <c r="D6184" s="75">
        <v>80.85</v>
      </c>
      <c r="E6184" s="75">
        <v>92.4666666666667</v>
      </c>
    </row>
    <row r="6185" ht="15.75" customHeight="1">
      <c r="A6185" s="13">
        <v>42189.447916666664</v>
      </c>
      <c r="B6185" s="75">
        <v>68.8166666666667</v>
      </c>
      <c r="C6185" s="75">
        <v>77.4666666666667</v>
      </c>
      <c r="D6185" s="75">
        <v>81.6</v>
      </c>
      <c r="E6185" s="75">
        <v>93.4666666666667</v>
      </c>
    </row>
    <row r="6186" ht="15.75" customHeight="1">
      <c r="A6186" s="13">
        <v>42189.458333333336</v>
      </c>
      <c r="B6186" s="75">
        <v>69.0</v>
      </c>
      <c r="C6186" s="75">
        <v>78.1166666666667</v>
      </c>
      <c r="D6186" s="75">
        <v>82.1166666666667</v>
      </c>
      <c r="E6186" s="75">
        <v>94.2333333333333</v>
      </c>
    </row>
    <row r="6187" ht="15.75" customHeight="1">
      <c r="A6187" s="13">
        <v>42189.46875</v>
      </c>
      <c r="B6187" s="75">
        <v>69.0</v>
      </c>
      <c r="C6187" s="75">
        <v>78.3666666666667</v>
      </c>
      <c r="D6187" s="75">
        <v>82.3666666666667</v>
      </c>
      <c r="E6187" s="75">
        <v>94.7333333333333</v>
      </c>
    </row>
    <row r="6188" ht="15.75" customHeight="1">
      <c r="A6188" s="13">
        <v>42189.479166666664</v>
      </c>
      <c r="B6188" s="75">
        <v>69.0</v>
      </c>
      <c r="C6188" s="75">
        <v>78.6166666666667</v>
      </c>
      <c r="D6188" s="75">
        <v>82.6166666666667</v>
      </c>
      <c r="E6188" s="75">
        <v>95.2333333333333</v>
      </c>
    </row>
    <row r="6189" ht="15.75" customHeight="1">
      <c r="A6189" s="13">
        <v>42189.489583333336</v>
      </c>
      <c r="B6189" s="75">
        <v>69.0</v>
      </c>
      <c r="C6189" s="75">
        <v>78.8666666666667</v>
      </c>
      <c r="D6189" s="75">
        <v>82.8666666666667</v>
      </c>
      <c r="E6189" s="75">
        <v>95.7333333333333</v>
      </c>
    </row>
    <row r="6190" ht="15.75" customHeight="1">
      <c r="A6190" s="13">
        <v>42189.5</v>
      </c>
      <c r="B6190" s="75">
        <v>69.0</v>
      </c>
      <c r="C6190" s="75">
        <v>78.7666666666667</v>
      </c>
      <c r="D6190" s="75">
        <v>83.4666666666667</v>
      </c>
      <c r="E6190" s="75">
        <v>96.35</v>
      </c>
    </row>
    <row r="6191" ht="15.75" customHeight="1">
      <c r="A6191" s="13">
        <v>42189.510416666664</v>
      </c>
      <c r="B6191" s="75">
        <v>69.0</v>
      </c>
      <c r="C6191" s="75">
        <v>78.2666666666667</v>
      </c>
      <c r="D6191" s="75">
        <v>84.4666666666667</v>
      </c>
      <c r="E6191" s="75">
        <v>97.1</v>
      </c>
    </row>
    <row r="6192" ht="15.75" customHeight="1">
      <c r="A6192" s="13">
        <v>42189.520833333336</v>
      </c>
      <c r="B6192" s="75">
        <v>69.0</v>
      </c>
      <c r="C6192" s="75">
        <v>77.7666666666667</v>
      </c>
      <c r="D6192" s="75">
        <v>85.4666666666667</v>
      </c>
      <c r="E6192" s="75">
        <v>97.85</v>
      </c>
    </row>
    <row r="6193" ht="15.75" customHeight="1">
      <c r="A6193" s="13">
        <v>42189.53125</v>
      </c>
      <c r="B6193" s="75">
        <v>69.0</v>
      </c>
      <c r="C6193" s="75">
        <v>77.2666666666667</v>
      </c>
      <c r="D6193" s="75">
        <v>86.4666666666667</v>
      </c>
      <c r="E6193" s="75">
        <v>98.6</v>
      </c>
    </row>
    <row r="6194" ht="15.75" customHeight="1">
      <c r="A6194" s="13">
        <v>42189.541666666664</v>
      </c>
      <c r="B6194" s="75">
        <v>69.0666666666667</v>
      </c>
      <c r="C6194" s="75">
        <v>77.1166666666667</v>
      </c>
      <c r="D6194" s="75">
        <v>87.0</v>
      </c>
      <c r="E6194" s="75">
        <v>99.1166666666667</v>
      </c>
    </row>
    <row r="6195" ht="15.75" customHeight="1">
      <c r="A6195" s="13">
        <v>42189.552083333336</v>
      </c>
      <c r="B6195" s="75">
        <v>69.3166666666667</v>
      </c>
      <c r="C6195" s="75">
        <v>77.3666666666667</v>
      </c>
      <c r="D6195" s="75">
        <v>87.0</v>
      </c>
      <c r="E6195" s="75">
        <v>99.3666666666667</v>
      </c>
    </row>
    <row r="6196" ht="15.75" customHeight="1">
      <c r="A6196" s="13">
        <v>42189.5625</v>
      </c>
      <c r="B6196" s="75">
        <v>69.5666666666667</v>
      </c>
      <c r="C6196" s="75">
        <v>77.6166666666667</v>
      </c>
      <c r="D6196" s="75">
        <v>87.0</v>
      </c>
      <c r="E6196" s="75">
        <v>99.6166666666667</v>
      </c>
    </row>
    <row r="6197" ht="15.75" customHeight="1">
      <c r="A6197" s="13">
        <v>42189.572916666664</v>
      </c>
      <c r="B6197" s="75">
        <v>69.8166666666667</v>
      </c>
      <c r="C6197" s="75">
        <v>77.8666666666667</v>
      </c>
      <c r="D6197" s="75">
        <v>87.0</v>
      </c>
      <c r="E6197" s="75">
        <v>99.8666666666667</v>
      </c>
    </row>
    <row r="6198" ht="15.75" customHeight="1">
      <c r="A6198" s="13">
        <v>42189.583333333336</v>
      </c>
      <c r="B6198" s="75">
        <v>69.9333333333333</v>
      </c>
      <c r="C6198" s="75">
        <v>78.0</v>
      </c>
      <c r="D6198" s="75">
        <v>87.0</v>
      </c>
      <c r="E6198" s="75">
        <v>100.233333333333</v>
      </c>
    </row>
    <row r="6199" ht="15.75" customHeight="1">
      <c r="A6199" s="13">
        <v>42189.59375</v>
      </c>
      <c r="B6199" s="75">
        <v>69.6833333333333</v>
      </c>
      <c r="C6199" s="75">
        <v>78.0</v>
      </c>
      <c r="D6199" s="75">
        <v>87.0</v>
      </c>
      <c r="E6199" s="75">
        <v>100.733333333333</v>
      </c>
    </row>
    <row r="6200" ht="15.75" customHeight="1">
      <c r="A6200" s="13">
        <v>42189.604166666664</v>
      </c>
      <c r="B6200" s="75">
        <v>69.4333333333333</v>
      </c>
      <c r="C6200" s="75">
        <v>78.0</v>
      </c>
      <c r="D6200" s="75">
        <v>87.0</v>
      </c>
      <c r="E6200" s="75">
        <v>101.233333333333</v>
      </c>
    </row>
    <row r="6201" ht="15.75" customHeight="1">
      <c r="A6201" s="13">
        <v>42189.614583333336</v>
      </c>
      <c r="B6201" s="75">
        <v>69.1833333333333</v>
      </c>
      <c r="C6201" s="75">
        <v>78.0</v>
      </c>
      <c r="D6201" s="75">
        <v>87.0</v>
      </c>
      <c r="E6201" s="75">
        <v>101.733333333333</v>
      </c>
    </row>
    <row r="6202" ht="15.75" customHeight="1">
      <c r="A6202" s="13">
        <v>42189.625</v>
      </c>
      <c r="B6202" s="75">
        <v>68.9333333333333</v>
      </c>
      <c r="C6202" s="75">
        <v>77.8833333333333</v>
      </c>
      <c r="D6202" s="75">
        <v>87.1166666666667</v>
      </c>
      <c r="E6202" s="75">
        <v>102.0</v>
      </c>
    </row>
    <row r="6203" ht="15.75" customHeight="1">
      <c r="A6203" s="13">
        <v>42189.635416666664</v>
      </c>
      <c r="B6203" s="75">
        <v>68.6833333333333</v>
      </c>
      <c r="C6203" s="75">
        <v>77.6333333333333</v>
      </c>
      <c r="D6203" s="75">
        <v>87.3666666666667</v>
      </c>
      <c r="E6203" s="75">
        <v>102.0</v>
      </c>
    </row>
    <row r="6204" ht="15.75" customHeight="1">
      <c r="A6204" s="13">
        <v>42189.645833333336</v>
      </c>
      <c r="B6204" s="75">
        <v>68.4333333333333</v>
      </c>
      <c r="C6204" s="75">
        <v>77.3833333333333</v>
      </c>
      <c r="D6204" s="75">
        <v>87.6166666666667</v>
      </c>
      <c r="E6204" s="75">
        <v>102.0</v>
      </c>
    </row>
    <row r="6205" ht="15.75" customHeight="1">
      <c r="A6205" s="13">
        <v>42189.65625</v>
      </c>
      <c r="B6205" s="75">
        <v>68.1833333333333</v>
      </c>
      <c r="C6205" s="75">
        <v>77.1333333333333</v>
      </c>
      <c r="D6205" s="75">
        <v>87.8666666666667</v>
      </c>
      <c r="E6205" s="75">
        <v>102.0</v>
      </c>
    </row>
    <row r="6206" ht="15.75" customHeight="1">
      <c r="A6206" s="13">
        <v>42189.666666666664</v>
      </c>
      <c r="B6206" s="75">
        <v>67.9333333333333</v>
      </c>
      <c r="C6206" s="75">
        <v>76.7666666666667</v>
      </c>
      <c r="D6206" s="75">
        <v>88.0</v>
      </c>
      <c r="E6206" s="75">
        <v>102.0</v>
      </c>
    </row>
    <row r="6207" ht="15.75" customHeight="1">
      <c r="A6207" s="13">
        <v>42189.677083333336</v>
      </c>
      <c r="B6207" s="75">
        <v>67.6833333333333</v>
      </c>
      <c r="C6207" s="75">
        <v>76.2666666666667</v>
      </c>
      <c r="D6207" s="75">
        <v>88.0</v>
      </c>
      <c r="E6207" s="75">
        <v>102.0</v>
      </c>
    </row>
    <row r="6208" ht="15.75" customHeight="1">
      <c r="A6208" s="13">
        <v>42189.6875</v>
      </c>
      <c r="B6208" s="75">
        <v>67.4333333333333</v>
      </c>
      <c r="C6208" s="75">
        <v>75.7666666666667</v>
      </c>
      <c r="D6208" s="75">
        <v>88.0</v>
      </c>
      <c r="E6208" s="75">
        <v>102.0</v>
      </c>
    </row>
    <row r="6209" ht="15.75" customHeight="1">
      <c r="A6209" s="13">
        <v>42189.697916666664</v>
      </c>
      <c r="B6209" s="75">
        <v>67.1833333333333</v>
      </c>
      <c r="C6209" s="75">
        <v>75.2666666666667</v>
      </c>
      <c r="D6209" s="75">
        <v>88.0</v>
      </c>
      <c r="E6209" s="75">
        <v>102.0</v>
      </c>
    </row>
    <row r="6210" ht="15.75" customHeight="1">
      <c r="A6210" s="13">
        <v>42189.708333333336</v>
      </c>
      <c r="B6210" s="75">
        <v>66.8666666666667</v>
      </c>
      <c r="C6210" s="75">
        <v>74.65</v>
      </c>
      <c r="D6210" s="75">
        <v>87.7666666666667</v>
      </c>
      <c r="E6210" s="75">
        <v>101.883333333333</v>
      </c>
    </row>
    <row r="6211" ht="15.75" customHeight="1">
      <c r="A6211" s="13">
        <v>42189.71875</v>
      </c>
      <c r="B6211" s="75">
        <v>66.3666666666667</v>
      </c>
      <c r="C6211" s="75">
        <v>73.9</v>
      </c>
      <c r="D6211" s="75">
        <v>87.2666666666667</v>
      </c>
      <c r="E6211" s="75">
        <v>101.633333333333</v>
      </c>
    </row>
    <row r="6212" ht="15.75" customHeight="1">
      <c r="A6212" s="13">
        <v>42189.729166666664</v>
      </c>
      <c r="B6212" s="75">
        <v>65.8666666666667</v>
      </c>
      <c r="C6212" s="75">
        <v>73.15</v>
      </c>
      <c r="D6212" s="75">
        <v>86.7666666666667</v>
      </c>
      <c r="E6212" s="75">
        <v>101.383333333333</v>
      </c>
    </row>
    <row r="6213" ht="15.75" customHeight="1">
      <c r="A6213" s="13">
        <v>42189.739583333336</v>
      </c>
      <c r="B6213" s="75">
        <v>65.3666666666667</v>
      </c>
      <c r="C6213" s="75">
        <v>72.4</v>
      </c>
      <c r="D6213" s="75">
        <v>86.2666666666667</v>
      </c>
      <c r="E6213" s="75">
        <v>101.133333333333</v>
      </c>
    </row>
    <row r="6214" ht="15.75" customHeight="1">
      <c r="A6214" s="13">
        <v>42189.75</v>
      </c>
      <c r="B6214" s="75">
        <v>64.8666666666667</v>
      </c>
      <c r="C6214" s="75">
        <v>71.65</v>
      </c>
      <c r="D6214" s="75">
        <v>85.8833333333333</v>
      </c>
      <c r="E6214" s="75">
        <v>100.65</v>
      </c>
    </row>
    <row r="6215" ht="15.75" customHeight="1">
      <c r="A6215" s="13">
        <v>42189.760416666664</v>
      </c>
      <c r="B6215" s="75">
        <v>64.3666666666667</v>
      </c>
      <c r="C6215" s="75">
        <v>70.9</v>
      </c>
      <c r="D6215" s="75">
        <v>85.6333333333333</v>
      </c>
      <c r="E6215" s="75">
        <v>99.9</v>
      </c>
    </row>
    <row r="6216" ht="15.75" customHeight="1">
      <c r="A6216" s="13">
        <v>42189.770833333336</v>
      </c>
      <c r="B6216" s="75">
        <v>63.8666666666667</v>
      </c>
      <c r="C6216" s="75">
        <v>70.15</v>
      </c>
      <c r="D6216" s="75">
        <v>85.3833333333333</v>
      </c>
      <c r="E6216" s="75">
        <v>99.15</v>
      </c>
    </row>
    <row r="6217" ht="15.75" customHeight="1">
      <c r="A6217" s="13">
        <v>42189.78125</v>
      </c>
      <c r="B6217" s="75">
        <v>63.3666666666667</v>
      </c>
      <c r="C6217" s="75">
        <v>69.4</v>
      </c>
      <c r="D6217" s="75">
        <v>85.1333333333333</v>
      </c>
      <c r="E6217" s="75">
        <v>98.4</v>
      </c>
    </row>
    <row r="6218" ht="15.75" customHeight="1">
      <c r="A6218" s="13">
        <v>42189.791666666664</v>
      </c>
      <c r="B6218" s="75">
        <v>62.8666666666667</v>
      </c>
      <c r="C6218" s="75">
        <v>68.65</v>
      </c>
      <c r="D6218" s="75">
        <v>84.7666666666667</v>
      </c>
      <c r="E6218" s="75">
        <v>97.5333333333333</v>
      </c>
    </row>
    <row r="6219" ht="15.75" customHeight="1">
      <c r="A6219" s="13">
        <v>42189.802083333336</v>
      </c>
      <c r="B6219" s="75">
        <v>62.3666666666667</v>
      </c>
      <c r="C6219" s="75">
        <v>67.9</v>
      </c>
      <c r="D6219" s="75">
        <v>84.2666666666667</v>
      </c>
      <c r="E6219" s="75">
        <v>96.5333333333333</v>
      </c>
    </row>
    <row r="6220" ht="15.75" customHeight="1">
      <c r="A6220" s="13">
        <v>42189.8125</v>
      </c>
      <c r="B6220" s="75">
        <v>61.8666666666667</v>
      </c>
      <c r="C6220" s="75">
        <v>67.15</v>
      </c>
      <c r="D6220" s="75">
        <v>83.7666666666667</v>
      </c>
      <c r="E6220" s="75">
        <v>95.5333333333333</v>
      </c>
    </row>
    <row r="6221" ht="15.75" customHeight="1">
      <c r="A6221" s="13">
        <v>42189.822916666664</v>
      </c>
      <c r="B6221" s="75">
        <v>61.3666666666667</v>
      </c>
      <c r="C6221" s="75">
        <v>66.4</v>
      </c>
      <c r="D6221" s="75">
        <v>83.2666666666667</v>
      </c>
      <c r="E6221" s="75">
        <v>94.5333333333333</v>
      </c>
    </row>
    <row r="6222" ht="15.75" customHeight="1">
      <c r="A6222" s="13">
        <v>42189.833333333336</v>
      </c>
      <c r="B6222" s="75">
        <v>61.0</v>
      </c>
      <c r="C6222" s="75">
        <v>65.7666666666667</v>
      </c>
      <c r="D6222" s="75">
        <v>82.7666666666667</v>
      </c>
      <c r="E6222" s="75">
        <v>93.5333333333333</v>
      </c>
    </row>
    <row r="6223" ht="15.75" customHeight="1">
      <c r="A6223" s="13">
        <v>42189.84375</v>
      </c>
      <c r="B6223" s="75">
        <v>61.0</v>
      </c>
      <c r="C6223" s="75">
        <v>65.2666666666667</v>
      </c>
      <c r="D6223" s="75">
        <v>82.2666666666667</v>
      </c>
      <c r="E6223" s="75">
        <v>92.5333333333333</v>
      </c>
    </row>
    <row r="6224" ht="15.75" customHeight="1">
      <c r="A6224" s="13">
        <v>42189.854166666664</v>
      </c>
      <c r="B6224" s="75">
        <v>61.0</v>
      </c>
      <c r="C6224" s="75">
        <v>64.7666666666667</v>
      </c>
      <c r="D6224" s="75">
        <v>81.7666666666667</v>
      </c>
      <c r="E6224" s="75">
        <v>91.5333333333333</v>
      </c>
    </row>
    <row r="6225" ht="15.75" customHeight="1">
      <c r="A6225" s="13">
        <v>42189.864583333336</v>
      </c>
      <c r="B6225" s="75">
        <v>61.0</v>
      </c>
      <c r="C6225" s="75">
        <v>64.2666666666667</v>
      </c>
      <c r="D6225" s="75">
        <v>81.2666666666667</v>
      </c>
      <c r="E6225" s="75">
        <v>90.5333333333333</v>
      </c>
    </row>
    <row r="6226" ht="15.75" customHeight="1">
      <c r="A6226" s="13">
        <v>42189.875</v>
      </c>
      <c r="B6226" s="75">
        <v>61.0</v>
      </c>
      <c r="C6226" s="75">
        <v>63.8833333333333</v>
      </c>
      <c r="D6226" s="75">
        <v>80.7666666666667</v>
      </c>
      <c r="E6226" s="75">
        <v>89.65</v>
      </c>
    </row>
    <row r="6227" ht="15.75" customHeight="1">
      <c r="A6227" s="13">
        <v>42189.885416666664</v>
      </c>
      <c r="B6227" s="75">
        <v>61.0</v>
      </c>
      <c r="C6227" s="75">
        <v>63.6333333333333</v>
      </c>
      <c r="D6227" s="75">
        <v>80.2666666666667</v>
      </c>
      <c r="E6227" s="75">
        <v>88.9</v>
      </c>
    </row>
    <row r="6228" ht="15.75" customHeight="1">
      <c r="A6228" s="13">
        <v>42189.895833333336</v>
      </c>
      <c r="B6228" s="75">
        <v>61.0</v>
      </c>
      <c r="C6228" s="75">
        <v>63.3833333333333</v>
      </c>
      <c r="D6228" s="75">
        <v>79.7666666666667</v>
      </c>
      <c r="E6228" s="75">
        <v>88.15</v>
      </c>
    </row>
    <row r="6229" ht="15.75" customHeight="1">
      <c r="A6229" s="13">
        <v>42189.90625</v>
      </c>
      <c r="B6229" s="75">
        <v>61.0</v>
      </c>
      <c r="C6229" s="75">
        <v>63.1333333333333</v>
      </c>
      <c r="D6229" s="75">
        <v>79.2666666666667</v>
      </c>
      <c r="E6229" s="75">
        <v>87.4</v>
      </c>
    </row>
    <row r="6230" ht="15.75" customHeight="1">
      <c r="A6230" s="13">
        <v>42189.916666666664</v>
      </c>
      <c r="B6230" s="75">
        <v>61.0</v>
      </c>
      <c r="C6230" s="75">
        <v>63.0</v>
      </c>
      <c r="D6230" s="75">
        <v>78.8833333333333</v>
      </c>
      <c r="E6230" s="75">
        <v>86.5333333333333</v>
      </c>
    </row>
    <row r="6231" ht="15.75" customHeight="1">
      <c r="A6231" s="13">
        <v>42189.927083333336</v>
      </c>
      <c r="B6231" s="75">
        <v>61.0</v>
      </c>
      <c r="C6231" s="75">
        <v>63.0</v>
      </c>
      <c r="D6231" s="75">
        <v>78.6333333333333</v>
      </c>
      <c r="E6231" s="75">
        <v>85.5333333333333</v>
      </c>
    </row>
    <row r="6232" ht="15.75" customHeight="1">
      <c r="A6232" s="13">
        <v>42189.9375</v>
      </c>
      <c r="B6232" s="75">
        <v>61.0</v>
      </c>
      <c r="C6232" s="75">
        <v>63.0</v>
      </c>
      <c r="D6232" s="75">
        <v>78.3833333333333</v>
      </c>
      <c r="E6232" s="75">
        <v>84.5333333333333</v>
      </c>
    </row>
    <row r="6233" ht="15.75" customHeight="1">
      <c r="A6233" s="13">
        <v>42189.947916666664</v>
      </c>
      <c r="B6233" s="75">
        <v>61.0</v>
      </c>
      <c r="C6233" s="75">
        <v>63.0</v>
      </c>
      <c r="D6233" s="75">
        <v>78.1333333333333</v>
      </c>
      <c r="E6233" s="75">
        <v>83.5333333333333</v>
      </c>
    </row>
    <row r="6234" ht="15.75" customHeight="1">
      <c r="A6234" s="13">
        <v>42189.958333333336</v>
      </c>
      <c r="B6234" s="75">
        <v>61.0</v>
      </c>
      <c r="C6234" s="75">
        <v>62.8833333333333</v>
      </c>
      <c r="D6234" s="75">
        <v>77.8833333333333</v>
      </c>
      <c r="E6234" s="75">
        <v>82.65</v>
      </c>
    </row>
    <row r="6235" ht="15.75" customHeight="1">
      <c r="A6235" s="13">
        <v>42189.96875</v>
      </c>
      <c r="B6235" s="75">
        <v>61.0</v>
      </c>
      <c r="C6235" s="75">
        <v>62.6333333333333</v>
      </c>
      <c r="D6235" s="75">
        <v>77.6333333333333</v>
      </c>
      <c r="E6235" s="75">
        <v>81.9</v>
      </c>
    </row>
    <row r="6236" ht="15.75" customHeight="1">
      <c r="A6236" s="13">
        <v>42189.979166666664</v>
      </c>
      <c r="B6236" s="75">
        <v>61.0</v>
      </c>
      <c r="C6236" s="75">
        <v>62.3833333333333</v>
      </c>
      <c r="D6236" s="75">
        <v>77.3833333333333</v>
      </c>
      <c r="E6236" s="75">
        <v>81.15</v>
      </c>
    </row>
    <row r="6237" ht="15.75" customHeight="1">
      <c r="A6237" s="13">
        <v>42189.989583333336</v>
      </c>
      <c r="B6237" s="75">
        <v>61.0</v>
      </c>
      <c r="C6237" s="75">
        <v>62.1333333333333</v>
      </c>
      <c r="D6237" s="75">
        <v>77.1333333333333</v>
      </c>
      <c r="E6237" s="75">
        <v>80.4</v>
      </c>
    </row>
    <row r="6238" ht="15.75" customHeight="1">
      <c r="A6238" s="13">
        <v>42190.0</v>
      </c>
      <c r="B6238" s="75">
        <v>61.0</v>
      </c>
      <c r="C6238" s="75">
        <v>62.0</v>
      </c>
      <c r="D6238" s="75">
        <v>76.8833333333333</v>
      </c>
      <c r="E6238" s="75">
        <v>79.65</v>
      </c>
    </row>
    <row r="6239" ht="15.75" customHeight="1">
      <c r="A6239" s="13">
        <v>42190.010416666664</v>
      </c>
      <c r="B6239" s="75">
        <v>61.0</v>
      </c>
      <c r="C6239" s="75">
        <v>62.0</v>
      </c>
      <c r="D6239" s="75">
        <v>76.6333333333333</v>
      </c>
      <c r="E6239" s="75">
        <v>78.9</v>
      </c>
    </row>
    <row r="6240" ht="15.75" customHeight="1">
      <c r="A6240" s="13">
        <v>42190.020833333336</v>
      </c>
      <c r="B6240" s="75">
        <v>61.0</v>
      </c>
      <c r="C6240" s="75">
        <v>62.0</v>
      </c>
      <c r="D6240" s="75">
        <v>76.3833333333333</v>
      </c>
      <c r="E6240" s="75">
        <v>78.15</v>
      </c>
    </row>
    <row r="6241" ht="15.75" customHeight="1">
      <c r="A6241" s="13">
        <v>42190.03125</v>
      </c>
      <c r="B6241" s="75">
        <v>61.0</v>
      </c>
      <c r="C6241" s="75">
        <v>62.0</v>
      </c>
      <c r="D6241" s="75">
        <v>76.1333333333333</v>
      </c>
      <c r="E6241" s="75">
        <v>77.4</v>
      </c>
    </row>
    <row r="6242" ht="15.75" customHeight="1">
      <c r="A6242" s="13">
        <v>42190.041666666664</v>
      </c>
      <c r="B6242" s="75">
        <v>61.0</v>
      </c>
      <c r="C6242" s="75">
        <v>62.0</v>
      </c>
      <c r="D6242" s="75">
        <v>76.0</v>
      </c>
      <c r="E6242" s="75">
        <v>76.8833333333333</v>
      </c>
    </row>
    <row r="6243" ht="15.75" customHeight="1">
      <c r="A6243" s="13">
        <v>42190.052083333336</v>
      </c>
      <c r="B6243" s="75">
        <v>61.0</v>
      </c>
      <c r="C6243" s="75">
        <v>62.0</v>
      </c>
      <c r="D6243" s="75">
        <v>76.0</v>
      </c>
      <c r="E6243" s="75">
        <v>76.6333333333333</v>
      </c>
    </row>
    <row r="6244" ht="15.75" customHeight="1">
      <c r="A6244" s="13">
        <v>42190.0625</v>
      </c>
      <c r="B6244" s="75">
        <v>60.9285714285714</v>
      </c>
      <c r="C6244" s="75">
        <v>62.0</v>
      </c>
      <c r="D6244" s="75">
        <v>76.0</v>
      </c>
      <c r="E6244" s="75">
        <v>76.3833333333333</v>
      </c>
    </row>
    <row r="6245" ht="15.75" customHeight="1">
      <c r="A6245" s="13">
        <v>42190.072916666664</v>
      </c>
      <c r="B6245" s="75">
        <v>60.3928571428571</v>
      </c>
      <c r="C6245" s="75">
        <v>62.0</v>
      </c>
      <c r="D6245" s="75">
        <v>76.0</v>
      </c>
      <c r="E6245" s="75">
        <v>76.1333333333333</v>
      </c>
    </row>
    <row r="6246" ht="15.75" customHeight="1">
      <c r="A6246" s="13">
        <v>42190.083333333336</v>
      </c>
      <c r="B6246" s="75">
        <v>60.1538461538462</v>
      </c>
      <c r="C6246" s="75">
        <v>62.2916666666667</v>
      </c>
      <c r="D6246" s="75">
        <v>75.7666666666667</v>
      </c>
      <c r="E6246" s="75">
        <v>75.8833333333333</v>
      </c>
    </row>
    <row r="6247" ht="15.75" customHeight="1">
      <c r="A6247" s="13">
        <v>42190.09375</v>
      </c>
      <c r="B6247" s="75">
        <v>60.7307692307692</v>
      </c>
      <c r="C6247" s="75">
        <v>62.9166666666667</v>
      </c>
      <c r="D6247" s="75">
        <v>75.2666666666667</v>
      </c>
      <c r="E6247" s="75">
        <v>75.6333333333333</v>
      </c>
    </row>
    <row r="6248" ht="15.75" customHeight="1">
      <c r="A6248" s="13">
        <v>42190.104166666664</v>
      </c>
      <c r="B6248" s="75">
        <v>61.0</v>
      </c>
      <c r="C6248" s="75">
        <v>62.6388888888889</v>
      </c>
      <c r="D6248" s="75">
        <v>74.7666666666667</v>
      </c>
      <c r="E6248" s="75">
        <v>75.3833333333333</v>
      </c>
    </row>
    <row r="6249" ht="15.75" customHeight="1">
      <c r="A6249" s="13">
        <v>42190.114583333336</v>
      </c>
      <c r="B6249" s="75">
        <v>61.0</v>
      </c>
      <c r="C6249" s="75">
        <v>62.2222222222222</v>
      </c>
      <c r="D6249" s="75">
        <v>74.2666666666667</v>
      </c>
      <c r="E6249" s="75">
        <v>75.1333333333333</v>
      </c>
    </row>
    <row r="6250" ht="15.75" customHeight="1">
      <c r="A6250" s="13">
        <v>42190.125</v>
      </c>
      <c r="B6250" s="75">
        <v>61.0</v>
      </c>
      <c r="C6250" s="75">
        <v>61.875</v>
      </c>
      <c r="D6250" s="75">
        <v>74.0</v>
      </c>
      <c r="E6250" s="75">
        <v>74.7666666666667</v>
      </c>
    </row>
    <row r="6251" ht="15.75" customHeight="1">
      <c r="A6251" s="13">
        <v>42190.135416666664</v>
      </c>
      <c r="B6251" s="75">
        <v>61.0</v>
      </c>
      <c r="C6251" s="75">
        <v>61.6071428571429</v>
      </c>
      <c r="D6251" s="75">
        <v>74.0</v>
      </c>
      <c r="E6251" s="75">
        <v>74.2666666666667</v>
      </c>
    </row>
    <row r="6252" ht="15.75" customHeight="1">
      <c r="A6252" s="13">
        <v>42190.145833333336</v>
      </c>
      <c r="B6252" s="75">
        <v>61.0</v>
      </c>
      <c r="C6252" s="75">
        <v>61.3392857142857</v>
      </c>
      <c r="D6252" s="75">
        <v>74.0</v>
      </c>
      <c r="E6252" s="75">
        <v>73.7666666666667</v>
      </c>
    </row>
    <row r="6253" ht="15.75" customHeight="1">
      <c r="A6253" s="13">
        <v>42190.15625</v>
      </c>
      <c r="B6253" s="75">
        <v>61.0</v>
      </c>
      <c r="C6253" s="75">
        <v>61.0714285714286</v>
      </c>
      <c r="D6253" s="75">
        <v>74.0</v>
      </c>
      <c r="E6253" s="75">
        <v>73.2666666666667</v>
      </c>
    </row>
    <row r="6254" ht="15.75" customHeight="1">
      <c r="A6254" s="13">
        <v>42190.166666666664</v>
      </c>
      <c r="B6254" s="75">
        <v>60.9333333333333</v>
      </c>
      <c r="C6254" s="75">
        <v>61.0</v>
      </c>
      <c r="D6254" s="75">
        <v>74.0</v>
      </c>
      <c r="E6254" s="75">
        <v>72.8833333333333</v>
      </c>
    </row>
    <row r="6255" ht="15.75" customHeight="1">
      <c r="A6255" s="13">
        <v>42190.177083333336</v>
      </c>
      <c r="B6255" s="75">
        <v>60.6833333333333</v>
      </c>
      <c r="C6255" s="75">
        <v>61.0</v>
      </c>
      <c r="D6255" s="75">
        <v>74.0</v>
      </c>
      <c r="E6255" s="75">
        <v>72.6333333333333</v>
      </c>
    </row>
    <row r="6256" ht="15.75" customHeight="1">
      <c r="A6256" s="13">
        <v>42190.1875</v>
      </c>
      <c r="B6256" s="75">
        <v>60.4333333333333</v>
      </c>
      <c r="C6256" s="75">
        <v>60.6052631578947</v>
      </c>
      <c r="D6256" s="75">
        <v>74.0</v>
      </c>
      <c r="E6256" s="75">
        <v>72.3833333333333</v>
      </c>
    </row>
    <row r="6257" ht="15.75" customHeight="1">
      <c r="A6257" s="13">
        <v>42190.197916666664</v>
      </c>
      <c r="B6257" s="75">
        <v>60.1833333333333</v>
      </c>
      <c r="C6257" s="75">
        <v>60.2105263157895</v>
      </c>
      <c r="D6257" s="75">
        <v>74.0</v>
      </c>
      <c r="E6257" s="75">
        <v>72.1333333333333</v>
      </c>
    </row>
    <row r="6258" ht="15.75" customHeight="1">
      <c r="A6258" s="13">
        <v>42190.208333333336</v>
      </c>
      <c r="B6258" s="75">
        <v>60.0</v>
      </c>
      <c r="C6258" s="75">
        <v>60.1707317073171</v>
      </c>
      <c r="D6258" s="75">
        <v>73.8833333333333</v>
      </c>
      <c r="E6258" s="75">
        <v>72.1166666666667</v>
      </c>
    </row>
    <row r="6259" ht="15.75" customHeight="1">
      <c r="A6259" s="13">
        <v>42190.21875</v>
      </c>
      <c r="B6259" s="75">
        <v>60.0</v>
      </c>
      <c r="C6259" s="75">
        <v>60.5365853658537</v>
      </c>
      <c r="D6259" s="75">
        <v>73.6333333333333</v>
      </c>
      <c r="E6259" s="75">
        <v>72.3666666666667</v>
      </c>
    </row>
    <row r="6260" ht="15.75" customHeight="1">
      <c r="A6260" s="13">
        <v>42190.229166666664</v>
      </c>
      <c r="B6260" s="75">
        <v>60.0</v>
      </c>
      <c r="C6260" s="75">
        <v>60.9024390243902</v>
      </c>
      <c r="D6260" s="75">
        <v>73.3833333333333</v>
      </c>
      <c r="E6260" s="75">
        <v>72.6166666666667</v>
      </c>
    </row>
    <row r="6261" ht="15.75" customHeight="1">
      <c r="A6261" s="13">
        <v>42190.239583333336</v>
      </c>
      <c r="B6261" s="75">
        <v>60.0</v>
      </c>
      <c r="C6261" s="75">
        <v>61.0</v>
      </c>
      <c r="D6261" s="75">
        <v>73.1333333333333</v>
      </c>
      <c r="E6261" s="75">
        <v>72.8666666666667</v>
      </c>
    </row>
    <row r="6262" ht="15.75" customHeight="1">
      <c r="A6262" s="13">
        <v>42190.25</v>
      </c>
      <c r="B6262" s="75">
        <v>60.2</v>
      </c>
      <c r="C6262" s="75">
        <v>61.2333333333333</v>
      </c>
      <c r="D6262" s="75">
        <v>73.0</v>
      </c>
      <c r="E6262" s="75">
        <v>73.35</v>
      </c>
    </row>
    <row r="6263" ht="15.75" customHeight="1">
      <c r="A6263" s="13">
        <v>42190.260416666664</v>
      </c>
      <c r="B6263" s="75">
        <v>60.95</v>
      </c>
      <c r="C6263" s="75">
        <v>61.7333333333333</v>
      </c>
      <c r="D6263" s="75">
        <v>73.0</v>
      </c>
      <c r="E6263" s="75">
        <v>74.1</v>
      </c>
    </row>
    <row r="6264" ht="15.75" customHeight="1">
      <c r="A6264" s="13">
        <v>42190.270833333336</v>
      </c>
      <c r="B6264" s="75">
        <v>61.7</v>
      </c>
      <c r="C6264" s="75">
        <v>62.2333333333333</v>
      </c>
      <c r="D6264" s="75">
        <v>73.0</v>
      </c>
      <c r="E6264" s="75">
        <v>74.85</v>
      </c>
    </row>
    <row r="6265" ht="15.75" customHeight="1">
      <c r="A6265" s="13">
        <v>42190.28125</v>
      </c>
      <c r="B6265" s="75">
        <v>62.45</v>
      </c>
      <c r="C6265" s="75">
        <v>62.7333333333333</v>
      </c>
      <c r="D6265" s="75">
        <v>73.0</v>
      </c>
      <c r="E6265" s="75">
        <v>75.6</v>
      </c>
    </row>
    <row r="6266" ht="15.75" customHeight="1">
      <c r="A6266" s="13">
        <v>42190.291666666664</v>
      </c>
      <c r="B6266" s="75">
        <v>63.2</v>
      </c>
      <c r="C6266" s="75">
        <v>63.4666666666667</v>
      </c>
      <c r="D6266" s="75">
        <v>73.4666666666667</v>
      </c>
      <c r="E6266" s="75">
        <v>76.35</v>
      </c>
    </row>
    <row r="6267" ht="15.75" customHeight="1">
      <c r="A6267" s="13">
        <v>42190.302083333336</v>
      </c>
      <c r="B6267" s="75">
        <v>63.95</v>
      </c>
      <c r="C6267" s="75">
        <v>64.4666666666667</v>
      </c>
      <c r="D6267" s="75">
        <v>74.4666666666667</v>
      </c>
      <c r="E6267" s="75">
        <v>77.1</v>
      </c>
    </row>
    <row r="6268" ht="15.75" customHeight="1">
      <c r="A6268" s="13">
        <v>42190.3125</v>
      </c>
      <c r="B6268" s="75">
        <v>64.7</v>
      </c>
      <c r="C6268" s="75">
        <v>65.4666666666667</v>
      </c>
      <c r="D6268" s="75">
        <v>75.4666666666667</v>
      </c>
      <c r="E6268" s="75">
        <v>77.85</v>
      </c>
    </row>
    <row r="6269" ht="15.75" customHeight="1">
      <c r="A6269" s="13">
        <v>42190.322916666664</v>
      </c>
      <c r="B6269" s="75">
        <v>65.45</v>
      </c>
      <c r="C6269" s="75">
        <v>66.4666666666667</v>
      </c>
      <c r="D6269" s="75">
        <v>76.4666666666667</v>
      </c>
      <c r="E6269" s="75">
        <v>78.6</v>
      </c>
    </row>
    <row r="6270" ht="15.75" customHeight="1">
      <c r="A6270" s="13">
        <v>42190.333333333336</v>
      </c>
      <c r="B6270" s="75">
        <v>66.2</v>
      </c>
      <c r="C6270" s="75">
        <v>67.35</v>
      </c>
      <c r="D6270" s="75">
        <v>77.5833333333333</v>
      </c>
      <c r="E6270" s="75">
        <v>79.4666666666667</v>
      </c>
    </row>
    <row r="6271" ht="15.75" customHeight="1">
      <c r="A6271" s="13">
        <v>42190.34375</v>
      </c>
      <c r="B6271" s="75">
        <v>66.95</v>
      </c>
      <c r="C6271" s="75">
        <v>68.1</v>
      </c>
      <c r="D6271" s="75">
        <v>78.8333333333333</v>
      </c>
      <c r="E6271" s="75">
        <v>80.4666666666667</v>
      </c>
    </row>
    <row r="6272" ht="15.75" customHeight="1">
      <c r="A6272" s="13">
        <v>42190.354166666664</v>
      </c>
      <c r="B6272" s="75">
        <v>67.7</v>
      </c>
      <c r="C6272" s="75">
        <v>68.85</v>
      </c>
      <c r="D6272" s="75">
        <v>80.0833333333333</v>
      </c>
      <c r="E6272" s="75">
        <v>81.4666666666667</v>
      </c>
    </row>
    <row r="6273" ht="15.75" customHeight="1">
      <c r="A6273" s="13">
        <v>42190.364583333336</v>
      </c>
      <c r="B6273" s="75">
        <v>68.45</v>
      </c>
      <c r="C6273" s="75">
        <v>69.6</v>
      </c>
      <c r="D6273" s="75">
        <v>81.3333333333333</v>
      </c>
      <c r="E6273" s="75">
        <v>82.4666666666667</v>
      </c>
    </row>
    <row r="6274" ht="15.75" customHeight="1">
      <c r="A6274" s="13">
        <v>42190.375</v>
      </c>
      <c r="B6274" s="75">
        <v>69.0666666666667</v>
      </c>
      <c r="C6274" s="75">
        <v>70.4666666666667</v>
      </c>
      <c r="D6274" s="75">
        <v>82.4666666666667</v>
      </c>
      <c r="E6274" s="75">
        <v>83.35</v>
      </c>
    </row>
    <row r="6275" ht="15.75" customHeight="1">
      <c r="A6275" s="13">
        <v>42190.385416666664</v>
      </c>
      <c r="B6275" s="75">
        <v>69.3166666666667</v>
      </c>
      <c r="C6275" s="75">
        <v>71.4666666666667</v>
      </c>
      <c r="D6275" s="75">
        <v>83.4666666666667</v>
      </c>
      <c r="E6275" s="75">
        <v>84.1</v>
      </c>
    </row>
    <row r="6276" ht="15.75" customHeight="1">
      <c r="A6276" s="13">
        <v>42190.395833333336</v>
      </c>
      <c r="B6276" s="75">
        <v>69.5666666666667</v>
      </c>
      <c r="C6276" s="75">
        <v>72.4666666666667</v>
      </c>
      <c r="D6276" s="75">
        <v>84.4666666666667</v>
      </c>
      <c r="E6276" s="75">
        <v>84.85</v>
      </c>
    </row>
    <row r="6277" ht="15.75" customHeight="1">
      <c r="A6277" s="13">
        <v>42190.40625</v>
      </c>
      <c r="B6277" s="75">
        <v>69.8166666666667</v>
      </c>
      <c r="C6277" s="75">
        <v>73.4666666666667</v>
      </c>
      <c r="D6277" s="75">
        <v>85.4666666666667</v>
      </c>
      <c r="E6277" s="75">
        <v>85.6</v>
      </c>
    </row>
    <row r="6278" ht="15.75" customHeight="1">
      <c r="A6278" s="13">
        <v>42190.416666666664</v>
      </c>
      <c r="B6278" s="75">
        <v>70.2</v>
      </c>
      <c r="C6278" s="75">
        <v>74.35</v>
      </c>
      <c r="D6278" s="75">
        <v>86.2592592592593</v>
      </c>
      <c r="E6278" s="75">
        <v>86.35</v>
      </c>
    </row>
    <row r="6279" ht="15.75" customHeight="1">
      <c r="A6279" s="13">
        <v>42190.427083333336</v>
      </c>
      <c r="B6279" s="75">
        <v>70.95</v>
      </c>
      <c r="C6279" s="75">
        <v>75.1</v>
      </c>
      <c r="D6279" s="75">
        <v>86.8148148148148</v>
      </c>
      <c r="E6279" s="75">
        <v>87.1</v>
      </c>
    </row>
    <row r="6280" ht="15.75" customHeight="1">
      <c r="A6280" s="13">
        <v>42190.4375</v>
      </c>
      <c r="B6280" s="75">
        <v>71.7</v>
      </c>
      <c r="C6280" s="75">
        <v>75.85</v>
      </c>
      <c r="D6280" s="75">
        <v>87.3703703703704</v>
      </c>
      <c r="E6280" s="75">
        <v>87.85</v>
      </c>
    </row>
    <row r="6281" ht="15.75" customHeight="1">
      <c r="A6281" s="13">
        <v>42190.447916666664</v>
      </c>
      <c r="B6281" s="75">
        <v>72.45</v>
      </c>
      <c r="C6281" s="75">
        <v>76.6</v>
      </c>
      <c r="D6281" s="75">
        <v>87.9259259259259</v>
      </c>
      <c r="E6281" s="75">
        <v>88.6</v>
      </c>
    </row>
    <row r="6282" ht="15.75" customHeight="1">
      <c r="A6282" s="13">
        <v>42190.458333333336</v>
      </c>
      <c r="B6282" s="75">
        <v>73.0</v>
      </c>
      <c r="C6282" s="75">
        <v>77.2333333333333</v>
      </c>
      <c r="D6282" s="75">
        <v>87.5333333333333</v>
      </c>
      <c r="E6282" s="75">
        <v>89.2333333333333</v>
      </c>
    </row>
    <row r="6283" ht="15.75" customHeight="1">
      <c r="A6283" s="13">
        <v>42190.46875</v>
      </c>
      <c r="B6283" s="75">
        <v>73.0</v>
      </c>
      <c r="C6283" s="75">
        <v>77.7333333333333</v>
      </c>
      <c r="D6283" s="75">
        <v>87.0</v>
      </c>
      <c r="E6283" s="75">
        <v>89.7333333333333</v>
      </c>
    </row>
    <row r="6284" ht="15.75" customHeight="1">
      <c r="A6284" s="13">
        <v>42190.479166666664</v>
      </c>
      <c r="B6284" s="75">
        <v>73.0</v>
      </c>
      <c r="C6284" s="75">
        <v>78.2333333333333</v>
      </c>
      <c r="D6284" s="75">
        <v>87.0</v>
      </c>
      <c r="E6284" s="75">
        <v>90.2333333333333</v>
      </c>
    </row>
    <row r="6285" ht="15.75" customHeight="1">
      <c r="A6285" s="13">
        <v>42190.489583333336</v>
      </c>
      <c r="B6285" s="75">
        <v>73.0</v>
      </c>
      <c r="C6285" s="75">
        <v>78.7333333333333</v>
      </c>
      <c r="D6285" s="75">
        <v>87.0</v>
      </c>
      <c r="E6285" s="75">
        <v>90.7333333333333</v>
      </c>
    </row>
    <row r="6286" ht="15.75" customHeight="1">
      <c r="A6286" s="13">
        <v>42190.5</v>
      </c>
      <c r="B6286" s="75">
        <v>73.2</v>
      </c>
      <c r="C6286" s="75">
        <v>78.8833333333333</v>
      </c>
      <c r="D6286" s="75">
        <v>86.0</v>
      </c>
      <c r="E6286" s="75">
        <v>91.35</v>
      </c>
    </row>
    <row r="6287" ht="15.75" customHeight="1">
      <c r="A6287" s="13">
        <v>42190.510416666664</v>
      </c>
      <c r="B6287" s="75">
        <v>73.95</v>
      </c>
      <c r="C6287" s="75">
        <v>78.6333333333333</v>
      </c>
      <c r="D6287" s="75">
        <v>87.0</v>
      </c>
      <c r="E6287" s="75">
        <v>92.1</v>
      </c>
    </row>
    <row r="6288" ht="15.75" customHeight="1">
      <c r="A6288" s="13">
        <v>42190.520833333336</v>
      </c>
      <c r="B6288" s="75">
        <v>74.7</v>
      </c>
      <c r="C6288" s="75">
        <v>78.3833333333333</v>
      </c>
      <c r="D6288" s="75">
        <v>88.0</v>
      </c>
      <c r="E6288" s="75">
        <v>92.85</v>
      </c>
    </row>
    <row r="6289" ht="15.75" customHeight="1">
      <c r="A6289" s="13">
        <v>42190.53125</v>
      </c>
      <c r="B6289" s="75">
        <v>75.45</v>
      </c>
      <c r="C6289" s="75">
        <v>78.1333333333333</v>
      </c>
      <c r="D6289" s="75">
        <v>89.0</v>
      </c>
      <c r="E6289" s="75">
        <v>93.6</v>
      </c>
    </row>
    <row r="6290" ht="15.75" customHeight="1">
      <c r="A6290" s="13">
        <v>42190.541666666664</v>
      </c>
      <c r="B6290" s="75">
        <v>75.8666666666667</v>
      </c>
      <c r="C6290" s="75">
        <v>78.0</v>
      </c>
      <c r="D6290" s="75">
        <v>88.0</v>
      </c>
      <c r="E6290" s="75">
        <v>94.35</v>
      </c>
    </row>
    <row r="6291" ht="15.75" customHeight="1">
      <c r="A6291" s="13">
        <v>42190.552083333336</v>
      </c>
      <c r="B6291" s="75">
        <v>75.3666666666667</v>
      </c>
      <c r="C6291" s="75">
        <v>78.0</v>
      </c>
      <c r="D6291" s="75">
        <v>88.8490566037736</v>
      </c>
      <c r="E6291" s="75">
        <v>95.1</v>
      </c>
    </row>
    <row r="6292" ht="15.75" customHeight="1">
      <c r="A6292" s="13">
        <v>42190.5625</v>
      </c>
      <c r="B6292" s="75">
        <v>74.8666666666667</v>
      </c>
      <c r="C6292" s="75">
        <v>78.0</v>
      </c>
      <c r="D6292" s="75">
        <v>89.6981132075472</v>
      </c>
      <c r="E6292" s="75">
        <v>95.85</v>
      </c>
    </row>
    <row r="6293" ht="15.75" customHeight="1">
      <c r="A6293" s="13">
        <v>42190.572916666664</v>
      </c>
      <c r="B6293" s="75">
        <v>74.3666666666667</v>
      </c>
      <c r="C6293" s="75">
        <v>78.0</v>
      </c>
      <c r="D6293" s="75">
        <v>90.5471698113208</v>
      </c>
      <c r="E6293" s="75">
        <v>96.6</v>
      </c>
    </row>
    <row r="6294" ht="15.75" customHeight="1">
      <c r="A6294" s="13">
        <v>42190.583333333336</v>
      </c>
      <c r="B6294" s="75">
        <v>73.9333333333333</v>
      </c>
      <c r="C6294" s="75">
        <v>77.8833333333333</v>
      </c>
      <c r="D6294" s="75">
        <v>90.6111111111111</v>
      </c>
      <c r="E6294" s="75">
        <v>96.8833333333333</v>
      </c>
    </row>
    <row r="6295" ht="15.75" customHeight="1">
      <c r="A6295" s="13">
        <v>42190.59375</v>
      </c>
      <c r="B6295" s="75">
        <v>73.6833333333333</v>
      </c>
      <c r="C6295" s="75">
        <v>77.6333333333333</v>
      </c>
      <c r="D6295" s="75">
        <v>89.68</v>
      </c>
      <c r="E6295" s="75">
        <v>96.6333333333333</v>
      </c>
    </row>
    <row r="6296" ht="15.75" customHeight="1">
      <c r="A6296" s="13">
        <v>42190.604166666664</v>
      </c>
      <c r="B6296" s="75">
        <v>73.4333333333333</v>
      </c>
      <c r="C6296" s="75">
        <v>77.3833333333333</v>
      </c>
      <c r="D6296" s="75">
        <v>88.48</v>
      </c>
      <c r="E6296" s="75">
        <v>96.3833333333333</v>
      </c>
    </row>
    <row r="6297" ht="15.75" customHeight="1">
      <c r="A6297" s="13">
        <v>42190.614583333336</v>
      </c>
      <c r="B6297" s="75">
        <v>73.1833333333333</v>
      </c>
      <c r="C6297" s="75">
        <v>77.1333333333333</v>
      </c>
      <c r="D6297" s="75">
        <v>88.5294117647059</v>
      </c>
      <c r="E6297" s="75">
        <v>96.1333333333333</v>
      </c>
    </row>
    <row r="6298" ht="15.75" customHeight="1">
      <c r="A6298" s="13">
        <v>42190.625</v>
      </c>
      <c r="B6298" s="75">
        <v>73.0</v>
      </c>
      <c r="C6298" s="75">
        <v>76.8833333333333</v>
      </c>
      <c r="D6298" s="75">
        <v>88.65</v>
      </c>
      <c r="E6298" s="75">
        <v>96.1166666666667</v>
      </c>
    </row>
    <row r="6299" ht="15.75" customHeight="1">
      <c r="A6299" s="13">
        <v>42190.635416666664</v>
      </c>
      <c r="B6299" s="75">
        <v>73.0</v>
      </c>
      <c r="C6299" s="75">
        <v>76.6333333333333</v>
      </c>
      <c r="D6299" s="75">
        <v>87.9</v>
      </c>
      <c r="E6299" s="75">
        <v>96.3666666666667</v>
      </c>
    </row>
    <row r="6300" ht="15.75" customHeight="1">
      <c r="A6300" s="13">
        <v>42190.645833333336</v>
      </c>
      <c r="B6300" s="75">
        <v>73.0</v>
      </c>
      <c r="C6300" s="75">
        <v>76.3833333333333</v>
      </c>
      <c r="D6300" s="75">
        <v>87.15</v>
      </c>
      <c r="E6300" s="75">
        <v>96.6166666666667</v>
      </c>
    </row>
    <row r="6301" ht="15.75" customHeight="1">
      <c r="A6301" s="13">
        <v>42190.65625</v>
      </c>
      <c r="B6301" s="75">
        <v>73.0</v>
      </c>
      <c r="C6301" s="75">
        <v>76.1333333333333</v>
      </c>
      <c r="D6301" s="75">
        <v>86.4</v>
      </c>
      <c r="E6301" s="75">
        <v>96.8666666666667</v>
      </c>
    </row>
    <row r="6302" ht="15.75" customHeight="1">
      <c r="A6302" s="13">
        <v>42190.666666666664</v>
      </c>
      <c r="B6302" s="75">
        <v>72.8</v>
      </c>
      <c r="C6302" s="75">
        <v>75.7666666666667</v>
      </c>
      <c r="D6302" s="75">
        <v>86.2333333333333</v>
      </c>
      <c r="E6302" s="75">
        <v>96.8833333333333</v>
      </c>
    </row>
    <row r="6303" ht="15.75" customHeight="1">
      <c r="A6303" s="13">
        <v>42190.677083333336</v>
      </c>
      <c r="B6303" s="75">
        <v>72.05</v>
      </c>
      <c r="C6303" s="75">
        <v>75.2666666666667</v>
      </c>
      <c r="D6303" s="75">
        <v>86.7333333333333</v>
      </c>
      <c r="E6303" s="75">
        <v>96.6333333333333</v>
      </c>
    </row>
    <row r="6304" ht="15.75" customHeight="1">
      <c r="A6304" s="13">
        <v>42190.6875</v>
      </c>
      <c r="B6304" s="75">
        <v>71.3</v>
      </c>
      <c r="C6304" s="75">
        <v>74.7666666666667</v>
      </c>
      <c r="D6304" s="75">
        <v>87.2333333333333</v>
      </c>
      <c r="E6304" s="75">
        <v>96.3833333333333</v>
      </c>
    </row>
    <row r="6305" ht="15.75" customHeight="1">
      <c r="A6305" s="13">
        <v>42190.697916666664</v>
      </c>
      <c r="B6305" s="75">
        <v>70.55</v>
      </c>
      <c r="C6305" s="75">
        <v>74.2666666666667</v>
      </c>
      <c r="D6305" s="75">
        <v>87.7333333333333</v>
      </c>
      <c r="E6305" s="75">
        <v>96.1333333333333</v>
      </c>
    </row>
    <row r="6306" ht="15.75" customHeight="1">
      <c r="A6306" s="13">
        <v>42190.708333333336</v>
      </c>
      <c r="B6306" s="75">
        <v>69.6666666666667</v>
      </c>
      <c r="C6306" s="75">
        <v>73.7666666666667</v>
      </c>
      <c r="D6306" s="75">
        <v>88.0</v>
      </c>
      <c r="E6306" s="75">
        <v>95.8833333333333</v>
      </c>
    </row>
    <row r="6307" ht="15.75" customHeight="1">
      <c r="A6307" s="13">
        <v>42190.71875</v>
      </c>
      <c r="B6307" s="75">
        <v>68.4166666666667</v>
      </c>
      <c r="C6307" s="75">
        <v>73.2666666666667</v>
      </c>
      <c r="D6307" s="75">
        <v>88.0</v>
      </c>
      <c r="E6307" s="75">
        <v>95.6333333333333</v>
      </c>
    </row>
    <row r="6308" ht="15.75" customHeight="1">
      <c r="A6308" s="13">
        <v>42190.729166666664</v>
      </c>
      <c r="B6308" s="75">
        <v>67.1666666666667</v>
      </c>
      <c r="C6308" s="75">
        <v>72.7666666666667</v>
      </c>
      <c r="D6308" s="75">
        <v>88.0</v>
      </c>
      <c r="E6308" s="75">
        <v>95.3833333333333</v>
      </c>
    </row>
    <row r="6309" ht="15.75" customHeight="1">
      <c r="A6309" s="13">
        <v>42190.739583333336</v>
      </c>
      <c r="B6309" s="75">
        <v>65.9166666666667</v>
      </c>
      <c r="C6309" s="75">
        <v>72.2666666666667</v>
      </c>
      <c r="D6309" s="75">
        <v>88.0</v>
      </c>
      <c r="E6309" s="75">
        <v>95.1333333333333</v>
      </c>
    </row>
    <row r="6310" ht="15.75" customHeight="1">
      <c r="A6310" s="13">
        <v>42190.75</v>
      </c>
      <c r="B6310" s="75">
        <v>64.8666666666667</v>
      </c>
      <c r="C6310" s="75">
        <v>71.5333333333333</v>
      </c>
      <c r="D6310" s="75">
        <v>87.5333333333333</v>
      </c>
      <c r="E6310" s="75">
        <v>94.7666666666667</v>
      </c>
    </row>
    <row r="6311" ht="15.75" customHeight="1">
      <c r="A6311" s="13">
        <v>42190.760416666664</v>
      </c>
      <c r="B6311" s="75">
        <v>64.3666666666667</v>
      </c>
      <c r="C6311" s="75">
        <v>70.5333333333333</v>
      </c>
      <c r="D6311" s="75">
        <v>86.5333333333333</v>
      </c>
      <c r="E6311" s="75">
        <v>94.2666666666667</v>
      </c>
    </row>
    <row r="6312" ht="15.75" customHeight="1">
      <c r="A6312" s="13">
        <v>42190.770833333336</v>
      </c>
      <c r="B6312" s="75">
        <v>63.8666666666667</v>
      </c>
      <c r="C6312" s="75">
        <v>69.5333333333333</v>
      </c>
      <c r="D6312" s="75">
        <v>85.5333333333333</v>
      </c>
      <c r="E6312" s="75">
        <v>93.7666666666667</v>
      </c>
    </row>
    <row r="6313" ht="15.75" customHeight="1">
      <c r="A6313" s="13">
        <v>42190.78125</v>
      </c>
      <c r="B6313" s="75">
        <v>63.3666666666667</v>
      </c>
      <c r="C6313" s="75">
        <v>68.5333333333333</v>
      </c>
      <c r="D6313" s="75">
        <v>84.5333333333333</v>
      </c>
      <c r="E6313" s="75">
        <v>93.2666666666667</v>
      </c>
    </row>
    <row r="6314" ht="15.75" customHeight="1">
      <c r="A6314" s="13">
        <v>42190.791666666664</v>
      </c>
      <c r="B6314" s="75">
        <v>63.0</v>
      </c>
      <c r="C6314" s="75">
        <v>67.5333333333333</v>
      </c>
      <c r="D6314" s="75">
        <v>83.65</v>
      </c>
      <c r="E6314" s="75">
        <v>92.5333333333333</v>
      </c>
    </row>
    <row r="6315" ht="15.75" customHeight="1">
      <c r="A6315" s="13">
        <v>42190.802083333336</v>
      </c>
      <c r="B6315" s="75">
        <v>63.0</v>
      </c>
      <c r="C6315" s="75">
        <v>66.5333333333333</v>
      </c>
      <c r="D6315" s="75">
        <v>82.9</v>
      </c>
      <c r="E6315" s="75">
        <v>91.5333333333333</v>
      </c>
    </row>
    <row r="6316" ht="15.75" customHeight="1">
      <c r="A6316" s="13">
        <v>42190.8125</v>
      </c>
      <c r="B6316" s="75">
        <v>63.0</v>
      </c>
      <c r="C6316" s="75">
        <v>65.5333333333333</v>
      </c>
      <c r="D6316" s="75">
        <v>82.15</v>
      </c>
      <c r="E6316" s="75">
        <v>90.5333333333333</v>
      </c>
    </row>
    <row r="6317" ht="15.75" customHeight="1">
      <c r="A6317" s="13">
        <v>42190.822916666664</v>
      </c>
      <c r="B6317" s="75">
        <v>63.0</v>
      </c>
      <c r="C6317" s="75">
        <v>64.5333333333333</v>
      </c>
      <c r="D6317" s="75">
        <v>81.4</v>
      </c>
      <c r="E6317" s="75">
        <v>89.5333333333333</v>
      </c>
    </row>
    <row r="6318" ht="15.75" customHeight="1">
      <c r="A6318" s="13">
        <v>42190.833333333336</v>
      </c>
      <c r="B6318" s="75">
        <v>62.9333333333333</v>
      </c>
      <c r="C6318" s="75">
        <v>63.8833333333333</v>
      </c>
      <c r="D6318" s="75">
        <v>80.7666666666667</v>
      </c>
      <c r="E6318" s="75">
        <v>88.5333333333333</v>
      </c>
    </row>
    <row r="6319" ht="15.75" customHeight="1">
      <c r="A6319" s="13">
        <v>42190.84375</v>
      </c>
      <c r="B6319" s="75">
        <v>62.6833333333333</v>
      </c>
      <c r="C6319" s="75">
        <v>63.6333333333333</v>
      </c>
      <c r="D6319" s="75">
        <v>80.2666666666667</v>
      </c>
      <c r="E6319" s="75">
        <v>87.5333333333333</v>
      </c>
    </row>
    <row r="6320" ht="15.75" customHeight="1">
      <c r="A6320" s="13">
        <v>42190.854166666664</v>
      </c>
      <c r="B6320" s="75">
        <v>62.4333333333333</v>
      </c>
      <c r="C6320" s="75">
        <v>63.3833333333333</v>
      </c>
      <c r="D6320" s="75">
        <v>79.7666666666667</v>
      </c>
      <c r="E6320" s="75">
        <v>86.5333333333333</v>
      </c>
    </row>
    <row r="6321" ht="15.75" customHeight="1">
      <c r="A6321" s="13">
        <v>42190.864583333336</v>
      </c>
      <c r="B6321" s="75">
        <v>62.1833333333333</v>
      </c>
      <c r="C6321" s="75">
        <v>63.1333333333333</v>
      </c>
      <c r="D6321" s="75">
        <v>79.2666666666667</v>
      </c>
      <c r="E6321" s="75">
        <v>85.5333333333333</v>
      </c>
    </row>
    <row r="6322" ht="15.75" customHeight="1">
      <c r="A6322" s="13">
        <v>42190.875</v>
      </c>
      <c r="B6322" s="75">
        <v>62.0</v>
      </c>
      <c r="C6322" s="75">
        <v>63.0</v>
      </c>
      <c r="D6322" s="75">
        <v>78.8833333333333</v>
      </c>
      <c r="E6322" s="75">
        <v>84.65</v>
      </c>
    </row>
    <row r="6323" ht="15.75" customHeight="1">
      <c r="A6323" s="13">
        <v>42190.885416666664</v>
      </c>
      <c r="B6323" s="75">
        <v>62.0</v>
      </c>
      <c r="C6323" s="75">
        <v>63.0</v>
      </c>
      <c r="D6323" s="75">
        <v>78.6333333333333</v>
      </c>
      <c r="E6323" s="75">
        <v>83.9</v>
      </c>
    </row>
    <row r="6324" ht="15.75" customHeight="1">
      <c r="A6324" s="13">
        <v>42190.895833333336</v>
      </c>
      <c r="B6324" s="75">
        <v>62.0</v>
      </c>
      <c r="C6324" s="75">
        <v>63.0</v>
      </c>
      <c r="D6324" s="75">
        <v>78.3833333333333</v>
      </c>
      <c r="E6324" s="75">
        <v>83.15</v>
      </c>
    </row>
    <row r="6325" ht="15.75" customHeight="1">
      <c r="A6325" s="13">
        <v>42190.90625</v>
      </c>
      <c r="B6325" s="75">
        <v>62.0</v>
      </c>
      <c r="C6325" s="75">
        <v>63.0</v>
      </c>
      <c r="D6325" s="75">
        <v>78.1333333333333</v>
      </c>
      <c r="E6325" s="75">
        <v>82.4</v>
      </c>
    </row>
    <row r="6326" ht="15.75" customHeight="1">
      <c r="A6326" s="13">
        <v>42190.916666666664</v>
      </c>
      <c r="B6326" s="75">
        <v>62.0</v>
      </c>
      <c r="C6326" s="75">
        <v>63.0</v>
      </c>
      <c r="D6326" s="75">
        <v>78.0</v>
      </c>
      <c r="E6326" s="75">
        <v>81.65</v>
      </c>
    </row>
    <row r="6327" ht="15.75" customHeight="1">
      <c r="A6327" s="13">
        <v>42190.927083333336</v>
      </c>
      <c r="B6327" s="75">
        <v>62.0</v>
      </c>
      <c r="C6327" s="75">
        <v>63.0</v>
      </c>
      <c r="D6327" s="75">
        <v>78.0</v>
      </c>
      <c r="E6327" s="75">
        <v>80.9</v>
      </c>
    </row>
    <row r="6328" ht="15.75" customHeight="1">
      <c r="A6328" s="13">
        <v>42190.9375</v>
      </c>
      <c r="B6328" s="75">
        <v>62.0</v>
      </c>
      <c r="C6328" s="75">
        <v>63.0</v>
      </c>
      <c r="D6328" s="75">
        <v>78.0</v>
      </c>
      <c r="E6328" s="75">
        <v>80.15</v>
      </c>
    </row>
    <row r="6329" ht="15.75" customHeight="1">
      <c r="A6329" s="13">
        <v>42190.947916666664</v>
      </c>
      <c r="B6329" s="75">
        <v>62.0</v>
      </c>
      <c r="C6329" s="75">
        <v>63.0</v>
      </c>
      <c r="D6329" s="75">
        <v>78.0</v>
      </c>
      <c r="E6329" s="75">
        <v>79.4</v>
      </c>
    </row>
    <row r="6330" ht="15.75" customHeight="1">
      <c r="A6330" s="13">
        <v>42190.958333333336</v>
      </c>
      <c r="B6330" s="75">
        <v>61.9333333333333</v>
      </c>
      <c r="C6330" s="75">
        <v>63.0</v>
      </c>
      <c r="D6330" s="75">
        <v>77.8833333333333</v>
      </c>
      <c r="E6330" s="75">
        <v>78.65</v>
      </c>
    </row>
    <row r="6331" ht="15.75" customHeight="1">
      <c r="A6331" s="13">
        <v>42190.96875</v>
      </c>
      <c r="B6331" s="75">
        <v>61.6833333333333</v>
      </c>
      <c r="C6331" s="75">
        <v>63.0</v>
      </c>
      <c r="D6331" s="75">
        <v>77.6333333333333</v>
      </c>
      <c r="E6331" s="75">
        <v>77.9</v>
      </c>
    </row>
    <row r="6332" ht="15.75" customHeight="1">
      <c r="A6332" s="13">
        <v>42190.979166666664</v>
      </c>
      <c r="B6332" s="75">
        <v>61.4333333333333</v>
      </c>
      <c r="C6332" s="75">
        <v>63.0</v>
      </c>
      <c r="D6332" s="75">
        <v>77.3833333333333</v>
      </c>
      <c r="E6332" s="75">
        <v>77.15</v>
      </c>
    </row>
    <row r="6333" ht="15.75" customHeight="1">
      <c r="A6333" s="13">
        <v>42190.989583333336</v>
      </c>
      <c r="B6333" s="75">
        <v>61.1833333333333</v>
      </c>
      <c r="C6333" s="75">
        <v>63.0</v>
      </c>
      <c r="D6333" s="75">
        <v>77.1333333333333</v>
      </c>
      <c r="E6333" s="75">
        <v>76.4</v>
      </c>
    </row>
    <row r="6334" ht="15.75" customHeight="1">
      <c r="A6334" s="13">
        <v>42191.0</v>
      </c>
      <c r="B6334" s="75">
        <v>61.0666666666667</v>
      </c>
      <c r="C6334" s="75">
        <v>63.0</v>
      </c>
      <c r="D6334" s="75">
        <v>77.0</v>
      </c>
      <c r="E6334" s="75">
        <v>75.7666666666667</v>
      </c>
    </row>
    <row r="6335" ht="15.75" customHeight="1">
      <c r="A6335" s="13">
        <v>42191.010416666664</v>
      </c>
      <c r="B6335" s="75">
        <v>61.3166666666667</v>
      </c>
      <c r="C6335" s="75">
        <v>63.0</v>
      </c>
      <c r="D6335" s="75">
        <v>77.0</v>
      </c>
      <c r="E6335" s="75">
        <v>75.2666666666667</v>
      </c>
    </row>
    <row r="6336" ht="15.75" customHeight="1">
      <c r="A6336" s="13">
        <v>42191.020833333336</v>
      </c>
      <c r="B6336" s="75">
        <v>61.5666666666667</v>
      </c>
      <c r="C6336" s="75">
        <v>63.0</v>
      </c>
      <c r="D6336" s="75">
        <v>77.0</v>
      </c>
      <c r="E6336" s="75">
        <v>74.7666666666667</v>
      </c>
    </row>
    <row r="6337" ht="15.75" customHeight="1">
      <c r="A6337" s="13">
        <v>42191.03125</v>
      </c>
      <c r="B6337" s="75">
        <v>61.8166666666667</v>
      </c>
      <c r="C6337" s="75">
        <v>63.0</v>
      </c>
      <c r="D6337" s="75">
        <v>77.0</v>
      </c>
      <c r="E6337" s="75">
        <v>74.2666666666667</v>
      </c>
    </row>
    <row r="6338" ht="15.75" customHeight="1">
      <c r="A6338" s="13">
        <v>42191.041666666664</v>
      </c>
      <c r="B6338" s="75">
        <v>61.9333333333333</v>
      </c>
      <c r="C6338" s="75">
        <v>63.0</v>
      </c>
      <c r="D6338" s="75">
        <v>76.8833333333333</v>
      </c>
      <c r="E6338" s="75">
        <v>73.8833333333333</v>
      </c>
    </row>
    <row r="6339" ht="15.75" customHeight="1">
      <c r="A6339" s="13">
        <v>42191.052083333336</v>
      </c>
      <c r="B6339" s="75">
        <v>61.6833333333333</v>
      </c>
      <c r="C6339" s="75">
        <v>63.0</v>
      </c>
      <c r="D6339" s="75">
        <v>76.6333333333333</v>
      </c>
      <c r="E6339" s="75">
        <v>73.6333333333333</v>
      </c>
    </row>
    <row r="6340" ht="15.75" customHeight="1">
      <c r="A6340" s="13">
        <v>42191.0625</v>
      </c>
      <c r="B6340" s="75">
        <v>61.4333333333333</v>
      </c>
      <c r="C6340" s="75">
        <v>63.0</v>
      </c>
      <c r="D6340" s="75">
        <v>76.3833333333333</v>
      </c>
      <c r="E6340" s="75">
        <v>73.3833333333333</v>
      </c>
    </row>
    <row r="6341" ht="15.75" customHeight="1">
      <c r="A6341" s="13">
        <v>42191.072916666664</v>
      </c>
      <c r="B6341" s="75">
        <v>61.1833333333333</v>
      </c>
      <c r="C6341" s="75">
        <v>63.0</v>
      </c>
      <c r="D6341" s="75">
        <v>76.1333333333333</v>
      </c>
      <c r="E6341" s="75">
        <v>73.1333333333333</v>
      </c>
    </row>
    <row r="6342" ht="15.75" customHeight="1">
      <c r="A6342" s="13">
        <v>42191.083333333336</v>
      </c>
      <c r="B6342" s="75">
        <v>61.0</v>
      </c>
      <c r="C6342" s="75">
        <v>63.0</v>
      </c>
      <c r="D6342" s="75">
        <v>75.8833333333333</v>
      </c>
      <c r="E6342" s="75">
        <v>73.0</v>
      </c>
    </row>
    <row r="6343" ht="15.75" customHeight="1">
      <c r="A6343" s="13">
        <v>42191.09375</v>
      </c>
      <c r="B6343" s="75">
        <v>61.0</v>
      </c>
      <c r="C6343" s="75">
        <v>63.0</v>
      </c>
      <c r="D6343" s="75">
        <v>75.6333333333333</v>
      </c>
      <c r="E6343" s="75">
        <v>73.0</v>
      </c>
    </row>
    <row r="6344" ht="15.75" customHeight="1">
      <c r="A6344" s="13">
        <v>42191.104166666664</v>
      </c>
      <c r="B6344" s="75">
        <v>61.0</v>
      </c>
      <c r="C6344" s="75">
        <v>63.0</v>
      </c>
      <c r="D6344" s="75">
        <v>75.3833333333333</v>
      </c>
      <c r="E6344" s="75">
        <v>73.0</v>
      </c>
    </row>
    <row r="6345" ht="15.75" customHeight="1">
      <c r="A6345" s="13">
        <v>42191.114583333336</v>
      </c>
      <c r="B6345" s="75">
        <v>61.0</v>
      </c>
      <c r="C6345" s="75">
        <v>63.0</v>
      </c>
      <c r="D6345" s="75">
        <v>75.1333333333333</v>
      </c>
      <c r="E6345" s="75">
        <v>73.0</v>
      </c>
    </row>
    <row r="6346" ht="15.75" customHeight="1">
      <c r="A6346" s="13">
        <v>42191.125</v>
      </c>
      <c r="B6346" s="75">
        <v>61.0</v>
      </c>
      <c r="C6346" s="75">
        <v>63.0</v>
      </c>
      <c r="D6346" s="75">
        <v>74.8833333333333</v>
      </c>
      <c r="E6346" s="75">
        <v>72.7666666666667</v>
      </c>
    </row>
    <row r="6347" ht="15.75" customHeight="1">
      <c r="A6347" s="13">
        <v>42191.135416666664</v>
      </c>
      <c r="B6347" s="75">
        <v>61.0</v>
      </c>
      <c r="C6347" s="75">
        <v>63.0</v>
      </c>
      <c r="D6347" s="75">
        <v>74.6333333333333</v>
      </c>
      <c r="E6347" s="75">
        <v>72.2666666666667</v>
      </c>
    </row>
    <row r="6348" ht="15.75" customHeight="1">
      <c r="A6348" s="13">
        <v>42191.145833333336</v>
      </c>
      <c r="B6348" s="75">
        <v>61.0</v>
      </c>
      <c r="C6348" s="75">
        <v>63.0</v>
      </c>
      <c r="D6348" s="75">
        <v>74.3833333333333</v>
      </c>
      <c r="E6348" s="75">
        <v>71.7666666666667</v>
      </c>
    </row>
    <row r="6349" ht="15.75" customHeight="1">
      <c r="A6349" s="13">
        <v>42191.15625</v>
      </c>
      <c r="B6349" s="75">
        <v>61.0</v>
      </c>
      <c r="C6349" s="75">
        <v>63.0</v>
      </c>
      <c r="D6349" s="75">
        <v>74.1333333333333</v>
      </c>
      <c r="E6349" s="75">
        <v>71.2666666666667</v>
      </c>
    </row>
    <row r="6350" ht="15.75" customHeight="1">
      <c r="A6350" s="13">
        <v>42191.166666666664</v>
      </c>
      <c r="B6350" s="75">
        <v>61.0</v>
      </c>
      <c r="C6350" s="75">
        <v>63.0</v>
      </c>
      <c r="D6350" s="75">
        <v>73.7666666666667</v>
      </c>
      <c r="E6350" s="75">
        <v>70.7666666666667</v>
      </c>
    </row>
    <row r="6351" ht="15.75" customHeight="1">
      <c r="A6351" s="13">
        <v>42191.177083333336</v>
      </c>
      <c r="B6351" s="75">
        <v>61.0</v>
      </c>
      <c r="C6351" s="75">
        <v>63.0</v>
      </c>
      <c r="D6351" s="75">
        <v>73.2666666666667</v>
      </c>
      <c r="E6351" s="75">
        <v>70.2666666666667</v>
      </c>
    </row>
    <row r="6352" ht="15.75" customHeight="1">
      <c r="A6352" s="13">
        <v>42191.1875</v>
      </c>
      <c r="B6352" s="75">
        <v>61.0</v>
      </c>
      <c r="C6352" s="75">
        <v>63.0</v>
      </c>
      <c r="D6352" s="75">
        <v>72.7666666666667</v>
      </c>
      <c r="E6352" s="75">
        <v>69.7666666666667</v>
      </c>
    </row>
    <row r="6353" ht="15.75" customHeight="1">
      <c r="A6353" s="13">
        <v>42191.197916666664</v>
      </c>
      <c r="B6353" s="75">
        <v>61.0</v>
      </c>
      <c r="C6353" s="75">
        <v>63.0</v>
      </c>
      <c r="D6353" s="75">
        <v>72.2666666666667</v>
      </c>
      <c r="E6353" s="75">
        <v>69.2666666666667</v>
      </c>
    </row>
    <row r="6354" ht="15.75" customHeight="1">
      <c r="A6354" s="13">
        <v>42191.208333333336</v>
      </c>
      <c r="B6354" s="75">
        <v>61.0</v>
      </c>
      <c r="C6354" s="75">
        <v>63.0</v>
      </c>
      <c r="D6354" s="75">
        <v>72.1166666666667</v>
      </c>
      <c r="E6354" s="75">
        <v>69.2333333333333</v>
      </c>
    </row>
    <row r="6355" ht="15.75" customHeight="1">
      <c r="A6355" s="13">
        <v>42191.21875</v>
      </c>
      <c r="B6355" s="75">
        <v>61.0</v>
      </c>
      <c r="C6355" s="75">
        <v>63.0</v>
      </c>
      <c r="D6355" s="75">
        <v>72.3666666666667</v>
      </c>
      <c r="E6355" s="75">
        <v>69.7333333333333</v>
      </c>
    </row>
    <row r="6356" ht="15.75" customHeight="1">
      <c r="A6356" s="13">
        <v>42191.229166666664</v>
      </c>
      <c r="B6356" s="75">
        <v>61.0</v>
      </c>
      <c r="C6356" s="75">
        <v>63.0</v>
      </c>
      <c r="D6356" s="75">
        <v>72.6166666666667</v>
      </c>
      <c r="E6356" s="75">
        <v>70.2333333333333</v>
      </c>
    </row>
    <row r="6357" ht="15.75" customHeight="1">
      <c r="A6357" s="13">
        <v>42191.239583333336</v>
      </c>
      <c r="B6357" s="75">
        <v>61.0</v>
      </c>
      <c r="C6357" s="75">
        <v>63.0</v>
      </c>
      <c r="D6357" s="75">
        <v>72.8666666666667</v>
      </c>
      <c r="E6357" s="75">
        <v>70.7333333333333</v>
      </c>
    </row>
    <row r="6358" ht="15.75" customHeight="1">
      <c r="A6358" s="13">
        <v>42191.25</v>
      </c>
      <c r="B6358" s="75">
        <v>61.0</v>
      </c>
      <c r="C6358" s="75">
        <v>63.1166666666667</v>
      </c>
      <c r="D6358" s="75">
        <v>73.2333333333333</v>
      </c>
      <c r="E6358" s="75">
        <v>71.2333333333333</v>
      </c>
    </row>
    <row r="6359" ht="15.75" customHeight="1">
      <c r="A6359" s="13">
        <v>42191.260416666664</v>
      </c>
      <c r="B6359" s="75">
        <v>61.0</v>
      </c>
      <c r="C6359" s="75">
        <v>63.3666666666667</v>
      </c>
      <c r="D6359" s="75">
        <v>73.7333333333333</v>
      </c>
      <c r="E6359" s="75">
        <v>71.7333333333333</v>
      </c>
    </row>
    <row r="6360" ht="15.75" customHeight="1">
      <c r="A6360" s="13">
        <v>42191.270833333336</v>
      </c>
      <c r="B6360" s="75">
        <v>61.0</v>
      </c>
      <c r="C6360" s="75">
        <v>63.6166666666667</v>
      </c>
      <c r="D6360" s="75">
        <v>74.2333333333333</v>
      </c>
      <c r="E6360" s="75">
        <v>72.2333333333333</v>
      </c>
    </row>
    <row r="6361" ht="15.75" customHeight="1">
      <c r="A6361" s="13">
        <v>42191.28125</v>
      </c>
      <c r="B6361" s="75">
        <v>61.0</v>
      </c>
      <c r="C6361" s="75">
        <v>63.8666666666667</v>
      </c>
      <c r="D6361" s="75">
        <v>74.7333333333333</v>
      </c>
      <c r="E6361" s="75">
        <v>72.7333333333333</v>
      </c>
    </row>
    <row r="6362" ht="15.75" customHeight="1">
      <c r="A6362" s="13">
        <v>42191.291666666664</v>
      </c>
      <c r="B6362" s="75">
        <v>61.0666666666667</v>
      </c>
      <c r="C6362" s="75">
        <v>64.1166666666667</v>
      </c>
      <c r="D6362" s="75">
        <v>75.7</v>
      </c>
      <c r="E6362" s="75">
        <v>73.4666666666667</v>
      </c>
    </row>
    <row r="6363" ht="15.75" customHeight="1">
      <c r="A6363" s="13">
        <v>42191.302083333336</v>
      </c>
      <c r="B6363" s="75">
        <v>61.3166666666667</v>
      </c>
      <c r="C6363" s="75">
        <v>64.3666666666667</v>
      </c>
      <c r="D6363" s="75">
        <v>77.2</v>
      </c>
      <c r="E6363" s="75">
        <v>74.4666666666667</v>
      </c>
    </row>
    <row r="6364" ht="15.75" customHeight="1">
      <c r="A6364" s="13">
        <v>42191.3125</v>
      </c>
      <c r="B6364" s="75">
        <v>61.5666666666667</v>
      </c>
      <c r="C6364" s="75">
        <v>64.6166666666667</v>
      </c>
      <c r="D6364" s="75">
        <v>78.7</v>
      </c>
      <c r="E6364" s="75">
        <v>75.4666666666667</v>
      </c>
    </row>
    <row r="6365" ht="15.75" customHeight="1">
      <c r="A6365" s="13">
        <v>42191.322916666664</v>
      </c>
      <c r="B6365" s="75">
        <v>61.8166666666667</v>
      </c>
      <c r="C6365" s="75">
        <v>64.8666666666667</v>
      </c>
      <c r="D6365" s="75">
        <v>80.2</v>
      </c>
      <c r="E6365" s="75">
        <v>76.4666666666667</v>
      </c>
    </row>
    <row r="6366" ht="15.75" customHeight="1">
      <c r="A6366" s="13">
        <v>42191.333333333336</v>
      </c>
      <c r="B6366" s="75">
        <v>62.1379310344828</v>
      </c>
      <c r="C6366" s="75">
        <v>65.2</v>
      </c>
      <c r="D6366" s="75">
        <v>81.4666666666667</v>
      </c>
      <c r="E6366" s="75">
        <v>77.2333333333333</v>
      </c>
    </row>
    <row r="6367" ht="15.75" customHeight="1">
      <c r="A6367" s="13">
        <v>42191.34375</v>
      </c>
      <c r="B6367" s="75">
        <v>62.6551724137931</v>
      </c>
      <c r="C6367" s="75">
        <v>65.6285714285714</v>
      </c>
      <c r="D6367" s="75">
        <v>82.4666666666667</v>
      </c>
      <c r="E6367" s="75">
        <v>77.7333333333333</v>
      </c>
    </row>
    <row r="6368" ht="15.75" customHeight="1">
      <c r="A6368" s="13">
        <v>42191.354166666664</v>
      </c>
      <c r="B6368" s="75">
        <v>63.1724137931034</v>
      </c>
      <c r="C6368" s="75">
        <v>66.16</v>
      </c>
      <c r="D6368" s="75">
        <v>83.4666666666667</v>
      </c>
      <c r="E6368" s="75">
        <v>78.2333333333333</v>
      </c>
    </row>
    <row r="6369" ht="15.75" customHeight="1">
      <c r="A6369" s="13">
        <v>42191.364583333336</v>
      </c>
      <c r="B6369" s="75">
        <v>63.6896551724138</v>
      </c>
      <c r="C6369" s="75">
        <v>67.36</v>
      </c>
      <c r="D6369" s="75">
        <v>84.4666666666667</v>
      </c>
      <c r="E6369" s="75">
        <v>78.7333333333333</v>
      </c>
    </row>
    <row r="6370" ht="15.75" customHeight="1">
      <c r="A6370" s="13">
        <v>42191.375</v>
      </c>
      <c r="B6370" s="75">
        <v>64.2</v>
      </c>
      <c r="C6370" s="75">
        <v>68.2333333333333</v>
      </c>
      <c r="D6370" s="75">
        <v>85.1166666666667</v>
      </c>
      <c r="E6370" s="75">
        <v>79.35</v>
      </c>
    </row>
    <row r="6371" ht="15.75" customHeight="1">
      <c r="A6371" s="13">
        <v>42191.385416666664</v>
      </c>
      <c r="B6371" s="75">
        <v>64.95</v>
      </c>
      <c r="C6371" s="75">
        <v>68.7333333333333</v>
      </c>
      <c r="D6371" s="75">
        <v>85.3666666666667</v>
      </c>
      <c r="E6371" s="75">
        <v>80.1</v>
      </c>
    </row>
    <row r="6372" ht="15.75" customHeight="1">
      <c r="A6372" s="13">
        <v>42191.395833333336</v>
      </c>
      <c r="B6372" s="75">
        <v>65.7</v>
      </c>
      <c r="C6372" s="75">
        <v>69.2333333333333</v>
      </c>
      <c r="D6372" s="75">
        <v>85.6166666666667</v>
      </c>
      <c r="E6372" s="75">
        <v>80.85</v>
      </c>
    </row>
    <row r="6373" ht="15.75" customHeight="1">
      <c r="A6373" s="13">
        <v>42191.40625</v>
      </c>
      <c r="B6373" s="75">
        <v>66.45</v>
      </c>
      <c r="C6373" s="75">
        <v>69.7333333333333</v>
      </c>
      <c r="D6373" s="75">
        <v>85.8666666666667</v>
      </c>
      <c r="E6373" s="75">
        <v>81.6</v>
      </c>
    </row>
    <row r="6374" ht="15.75" customHeight="1">
      <c r="A6374" s="13">
        <v>42191.416666666664</v>
      </c>
      <c r="B6374" s="75">
        <v>67.1333333333333</v>
      </c>
      <c r="C6374" s="75">
        <v>70.2333333333333</v>
      </c>
      <c r="D6374" s="75">
        <v>86.4666666666667</v>
      </c>
      <c r="E6374" s="75">
        <v>82.35</v>
      </c>
    </row>
    <row r="6375" ht="15.75" customHeight="1">
      <c r="A6375" s="13">
        <v>42191.427083333336</v>
      </c>
      <c r="B6375" s="75">
        <v>67.6333333333333</v>
      </c>
      <c r="C6375" s="75">
        <v>70.7333333333333</v>
      </c>
      <c r="D6375" s="75">
        <v>87.4666666666667</v>
      </c>
      <c r="E6375" s="75">
        <v>83.1</v>
      </c>
    </row>
    <row r="6376" ht="15.75" customHeight="1">
      <c r="A6376" s="13">
        <v>42191.4375</v>
      </c>
      <c r="B6376" s="75">
        <v>68.1333333333333</v>
      </c>
      <c r="C6376" s="75">
        <v>71.2333333333333</v>
      </c>
      <c r="D6376" s="75">
        <v>88.4666666666667</v>
      </c>
      <c r="E6376" s="75">
        <v>83.85</v>
      </c>
    </row>
    <row r="6377" ht="15.75" customHeight="1">
      <c r="A6377" s="13">
        <v>42191.447916666664</v>
      </c>
      <c r="B6377" s="75">
        <v>68.6333333333333</v>
      </c>
      <c r="C6377" s="75">
        <v>71.7333333333333</v>
      </c>
      <c r="D6377" s="75">
        <v>89.4666666666667</v>
      </c>
      <c r="E6377" s="75">
        <v>84.6</v>
      </c>
    </row>
    <row r="6378" ht="15.75" customHeight="1">
      <c r="A6378" s="13">
        <v>42191.458333333336</v>
      </c>
      <c r="B6378" s="75">
        <v>69.0666666666667</v>
      </c>
      <c r="C6378" s="75">
        <v>72.35</v>
      </c>
      <c r="D6378" s="75">
        <v>90.35</v>
      </c>
      <c r="E6378" s="75">
        <v>85.35</v>
      </c>
    </row>
    <row r="6379" ht="15.75" customHeight="1">
      <c r="A6379" s="13">
        <v>42191.46875</v>
      </c>
      <c r="B6379" s="75">
        <v>69.3166666666667</v>
      </c>
      <c r="C6379" s="75">
        <v>73.1</v>
      </c>
      <c r="D6379" s="75">
        <v>91.1</v>
      </c>
      <c r="E6379" s="75">
        <v>86.1</v>
      </c>
    </row>
    <row r="6380" ht="15.75" customHeight="1">
      <c r="A6380" s="13">
        <v>42191.479166666664</v>
      </c>
      <c r="B6380" s="75">
        <v>69.5666666666667</v>
      </c>
      <c r="C6380" s="75">
        <v>73.85</v>
      </c>
      <c r="D6380" s="75">
        <v>91.85</v>
      </c>
      <c r="E6380" s="75">
        <v>86.85</v>
      </c>
    </row>
    <row r="6381" ht="15.75" customHeight="1">
      <c r="A6381" s="13">
        <v>42191.489583333336</v>
      </c>
      <c r="B6381" s="75">
        <v>69.8166666666667</v>
      </c>
      <c r="C6381" s="75">
        <v>74.6</v>
      </c>
      <c r="D6381" s="75">
        <v>92.6</v>
      </c>
      <c r="E6381" s="75">
        <v>87.6</v>
      </c>
    </row>
    <row r="6382" ht="15.75" customHeight="1">
      <c r="A6382" s="13">
        <v>42191.5</v>
      </c>
      <c r="B6382" s="75">
        <v>70.0666666666667</v>
      </c>
      <c r="C6382" s="75">
        <v>75.1166666666667</v>
      </c>
      <c r="D6382" s="75">
        <v>93.2333333333333</v>
      </c>
      <c r="E6382" s="75">
        <v>88.35</v>
      </c>
    </row>
    <row r="6383" ht="15.75" customHeight="1">
      <c r="A6383" s="13">
        <v>42191.510416666664</v>
      </c>
      <c r="B6383" s="75">
        <v>70.3166666666667</v>
      </c>
      <c r="C6383" s="75">
        <v>75.3666666666667</v>
      </c>
      <c r="D6383" s="75">
        <v>93.7333333333333</v>
      </c>
      <c r="E6383" s="75">
        <v>89.1</v>
      </c>
    </row>
    <row r="6384" ht="15.75" customHeight="1">
      <c r="A6384" s="13">
        <v>42191.520833333336</v>
      </c>
      <c r="B6384" s="75">
        <v>70.5666666666667</v>
      </c>
      <c r="C6384" s="75">
        <v>75.6166666666667</v>
      </c>
      <c r="D6384" s="75">
        <v>94.2333333333333</v>
      </c>
      <c r="E6384" s="75">
        <v>89.85</v>
      </c>
    </row>
    <row r="6385" ht="15.75" customHeight="1">
      <c r="A6385" s="13">
        <v>42191.53125</v>
      </c>
      <c r="B6385" s="75">
        <v>70.8166666666667</v>
      </c>
      <c r="C6385" s="75">
        <v>75.8666666666667</v>
      </c>
      <c r="D6385" s="75">
        <v>94.7333333333333</v>
      </c>
      <c r="E6385" s="75">
        <v>90.6</v>
      </c>
    </row>
    <row r="6386" ht="15.75" customHeight="1">
      <c r="A6386" s="13">
        <v>42191.541666666664</v>
      </c>
      <c r="B6386" s="75">
        <v>70.9333333333333</v>
      </c>
      <c r="C6386" s="75">
        <v>76.0</v>
      </c>
      <c r="D6386" s="75">
        <v>92.8125</v>
      </c>
      <c r="E6386" s="75">
        <v>91.2333333333333</v>
      </c>
    </row>
    <row r="6387" ht="15.75" customHeight="1">
      <c r="A6387" s="13">
        <v>42191.552083333336</v>
      </c>
      <c r="B6387" s="75">
        <v>70.6833333333333</v>
      </c>
      <c r="C6387" s="75">
        <v>76.0</v>
      </c>
      <c r="D6387" s="75">
        <v>89.1428571428571</v>
      </c>
      <c r="E6387" s="75">
        <v>91.7333333333333</v>
      </c>
    </row>
    <row r="6388" ht="15.75" customHeight="1">
      <c r="A6388" s="13">
        <v>42191.5625</v>
      </c>
      <c r="B6388" s="75">
        <v>70.4333333333333</v>
      </c>
      <c r="C6388" s="75">
        <v>76.0</v>
      </c>
      <c r="D6388" s="75">
        <v>87.0</v>
      </c>
      <c r="E6388" s="75">
        <v>92.2333333333333</v>
      </c>
    </row>
    <row r="6389" ht="15.75" customHeight="1">
      <c r="A6389" s="13">
        <v>42191.572916666664</v>
      </c>
      <c r="B6389" s="75">
        <v>70.1833333333333</v>
      </c>
      <c r="C6389" s="75">
        <v>76.0</v>
      </c>
      <c r="D6389" s="75">
        <v>83.0869565217391</v>
      </c>
      <c r="E6389" s="75">
        <v>92.7333333333333</v>
      </c>
    </row>
    <row r="6390" ht="15.75" customHeight="1">
      <c r="A6390" s="13">
        <v>42191.583333333336</v>
      </c>
      <c r="B6390" s="75">
        <v>70.0</v>
      </c>
      <c r="C6390" s="75">
        <v>75.8833333333333</v>
      </c>
      <c r="D6390" s="75">
        <v>80.2758620689655</v>
      </c>
      <c r="E6390" s="75">
        <v>93.0</v>
      </c>
    </row>
    <row r="6391" ht="15.75" customHeight="1">
      <c r="A6391" s="13">
        <v>42191.59375</v>
      </c>
      <c r="B6391" s="75">
        <v>70.0</v>
      </c>
      <c r="C6391" s="75">
        <v>75.6333333333333</v>
      </c>
      <c r="D6391" s="75">
        <v>78.7241379310345</v>
      </c>
      <c r="E6391" s="75">
        <v>93.0</v>
      </c>
    </row>
    <row r="6392" ht="15.75" customHeight="1">
      <c r="A6392" s="13">
        <v>42191.604166666664</v>
      </c>
      <c r="B6392" s="75">
        <v>70.0</v>
      </c>
      <c r="C6392" s="75">
        <v>75.3833333333333</v>
      </c>
      <c r="D6392" s="75">
        <v>77.1724137931034</v>
      </c>
      <c r="E6392" s="75">
        <v>93.0</v>
      </c>
    </row>
    <row r="6393" ht="15.75" customHeight="1">
      <c r="A6393" s="13">
        <v>42191.614583333336</v>
      </c>
      <c r="B6393" s="75">
        <v>70.0</v>
      </c>
      <c r="C6393" s="75">
        <v>75.1333333333333</v>
      </c>
      <c r="D6393" s="75">
        <v>75.6206896551724</v>
      </c>
      <c r="E6393" s="75">
        <v>93.0</v>
      </c>
    </row>
    <row r="6394" ht="15.75" customHeight="1">
      <c r="A6394" s="13">
        <v>42191.625</v>
      </c>
      <c r="B6394" s="75">
        <v>70.0666666666667</v>
      </c>
      <c r="C6394" s="75">
        <v>74.8833333333333</v>
      </c>
      <c r="D6394" s="75">
        <v>74.7666666666667</v>
      </c>
      <c r="E6394" s="75">
        <v>93.1166666666667</v>
      </c>
    </row>
    <row r="6395" ht="15.75" customHeight="1">
      <c r="A6395" s="13">
        <v>42191.635416666664</v>
      </c>
      <c r="B6395" s="75">
        <v>70.3166666666667</v>
      </c>
      <c r="C6395" s="75">
        <v>74.6333333333333</v>
      </c>
      <c r="D6395" s="75">
        <v>74.2666666666667</v>
      </c>
      <c r="E6395" s="75">
        <v>93.3666666666667</v>
      </c>
    </row>
    <row r="6396" ht="15.75" customHeight="1">
      <c r="A6396" s="13">
        <v>42191.645833333336</v>
      </c>
      <c r="B6396" s="75">
        <v>70.5666666666667</v>
      </c>
      <c r="C6396" s="75">
        <v>74.3833333333333</v>
      </c>
      <c r="D6396" s="75">
        <v>73.7666666666667</v>
      </c>
      <c r="E6396" s="75">
        <v>93.6166666666667</v>
      </c>
    </row>
    <row r="6397" ht="15.75" customHeight="1">
      <c r="A6397" s="13">
        <v>42191.65625</v>
      </c>
      <c r="B6397" s="75">
        <v>70.8166666666667</v>
      </c>
      <c r="C6397" s="75">
        <v>74.1333333333333</v>
      </c>
      <c r="D6397" s="75">
        <v>73.2666666666667</v>
      </c>
      <c r="E6397" s="75">
        <v>93.8666666666667</v>
      </c>
    </row>
    <row r="6398" ht="15.75" customHeight="1">
      <c r="A6398" s="13">
        <v>42191.666666666664</v>
      </c>
      <c r="B6398" s="75">
        <v>70.9333333333333</v>
      </c>
      <c r="C6398" s="75">
        <v>73.8833333333333</v>
      </c>
      <c r="D6398" s="75">
        <v>73.2333333333333</v>
      </c>
      <c r="E6398" s="75">
        <v>94.0</v>
      </c>
    </row>
    <row r="6399" ht="15.75" customHeight="1">
      <c r="A6399" s="13">
        <v>42191.677083333336</v>
      </c>
      <c r="B6399" s="75">
        <v>70.6833333333333</v>
      </c>
      <c r="C6399" s="75">
        <v>73.6333333333333</v>
      </c>
      <c r="D6399" s="75">
        <v>73.7333333333333</v>
      </c>
      <c r="E6399" s="75">
        <v>94.0</v>
      </c>
    </row>
    <row r="6400" ht="15.75" customHeight="1">
      <c r="A6400" s="13">
        <v>42191.6875</v>
      </c>
      <c r="B6400" s="75">
        <v>70.4333333333333</v>
      </c>
      <c r="C6400" s="75">
        <v>73.3833333333333</v>
      </c>
      <c r="D6400" s="75">
        <v>74.2333333333333</v>
      </c>
      <c r="E6400" s="75">
        <v>94.0</v>
      </c>
    </row>
    <row r="6401" ht="15.75" customHeight="1">
      <c r="A6401" s="13">
        <v>42191.697916666664</v>
      </c>
      <c r="B6401" s="75">
        <v>70.1833333333333</v>
      </c>
      <c r="C6401" s="75">
        <v>73.1333333333333</v>
      </c>
      <c r="D6401" s="75">
        <v>74.7333333333333</v>
      </c>
      <c r="E6401" s="75">
        <v>94.0</v>
      </c>
    </row>
    <row r="6402" ht="15.75" customHeight="1">
      <c r="A6402" s="13">
        <v>42191.708333333336</v>
      </c>
      <c r="B6402" s="75">
        <v>69.8666666666667</v>
      </c>
      <c r="C6402" s="75">
        <v>73.0</v>
      </c>
      <c r="D6402" s="75">
        <v>75.2333333333333</v>
      </c>
      <c r="E6402" s="75">
        <v>93.65</v>
      </c>
    </row>
    <row r="6403" ht="15.75" customHeight="1">
      <c r="A6403" s="13">
        <v>42191.71875</v>
      </c>
      <c r="B6403" s="75">
        <v>69.3666666666667</v>
      </c>
      <c r="C6403" s="75">
        <v>73.0</v>
      </c>
      <c r="D6403" s="75">
        <v>75.7333333333333</v>
      </c>
      <c r="E6403" s="75">
        <v>92.9</v>
      </c>
    </row>
    <row r="6404" ht="15.75" customHeight="1">
      <c r="A6404" s="13">
        <v>42191.729166666664</v>
      </c>
      <c r="B6404" s="75">
        <v>68.8666666666667</v>
      </c>
      <c r="C6404" s="75">
        <v>73.0</v>
      </c>
      <c r="D6404" s="75">
        <v>76.2333333333333</v>
      </c>
      <c r="E6404" s="75">
        <v>92.15</v>
      </c>
    </row>
    <row r="6405" ht="15.75" customHeight="1">
      <c r="A6405" s="13">
        <v>42191.739583333336</v>
      </c>
      <c r="B6405" s="75">
        <v>68.3666666666667</v>
      </c>
      <c r="C6405" s="75">
        <v>73.0</v>
      </c>
      <c r="D6405" s="75">
        <v>76.7333333333333</v>
      </c>
      <c r="E6405" s="75">
        <v>91.4</v>
      </c>
    </row>
    <row r="6406" ht="15.75" customHeight="1">
      <c r="A6406" s="13">
        <v>42191.75</v>
      </c>
      <c r="B6406" s="75">
        <v>67.8666666666667</v>
      </c>
      <c r="C6406" s="75">
        <v>72.7666666666667</v>
      </c>
      <c r="D6406" s="75">
        <v>77.1166666666667</v>
      </c>
      <c r="E6406" s="75">
        <v>90.65</v>
      </c>
    </row>
    <row r="6407" ht="15.75" customHeight="1">
      <c r="A6407" s="13">
        <v>42191.760416666664</v>
      </c>
      <c r="B6407" s="75">
        <v>67.3666666666667</v>
      </c>
      <c r="C6407" s="75">
        <v>72.2666666666667</v>
      </c>
      <c r="D6407" s="75">
        <v>77.3666666666667</v>
      </c>
      <c r="E6407" s="75">
        <v>89.9</v>
      </c>
    </row>
    <row r="6408" ht="15.75" customHeight="1">
      <c r="A6408" s="13">
        <v>42191.770833333336</v>
      </c>
      <c r="B6408" s="75">
        <v>66.8666666666667</v>
      </c>
      <c r="C6408" s="75">
        <v>71.7666666666667</v>
      </c>
      <c r="D6408" s="75">
        <v>77.6166666666667</v>
      </c>
      <c r="E6408" s="75">
        <v>89.15</v>
      </c>
    </row>
    <row r="6409" ht="15.75" customHeight="1">
      <c r="A6409" s="13">
        <v>42191.78125</v>
      </c>
      <c r="B6409" s="75">
        <v>66.3666666666667</v>
      </c>
      <c r="C6409" s="75">
        <v>71.2666666666667</v>
      </c>
      <c r="D6409" s="75">
        <v>77.8666666666667</v>
      </c>
      <c r="E6409" s="75">
        <v>88.4</v>
      </c>
    </row>
    <row r="6410" ht="15.75" customHeight="1">
      <c r="A6410" s="13">
        <v>42191.791666666664</v>
      </c>
      <c r="B6410" s="75">
        <v>65.8</v>
      </c>
      <c r="C6410" s="75">
        <v>70.65</v>
      </c>
      <c r="D6410" s="75">
        <v>78.0</v>
      </c>
      <c r="E6410" s="75">
        <v>87.5333333333333</v>
      </c>
    </row>
    <row r="6411" ht="15.75" customHeight="1">
      <c r="A6411" s="13">
        <v>42191.802083333336</v>
      </c>
      <c r="B6411" s="75">
        <v>65.05</v>
      </c>
      <c r="C6411" s="75">
        <v>69.9</v>
      </c>
      <c r="D6411" s="75">
        <v>78.0</v>
      </c>
      <c r="E6411" s="75">
        <v>86.5333333333333</v>
      </c>
    </row>
    <row r="6412" ht="15.75" customHeight="1">
      <c r="A6412" s="13">
        <v>42191.8125</v>
      </c>
      <c r="B6412" s="75">
        <v>64.3</v>
      </c>
      <c r="C6412" s="75">
        <v>69.15</v>
      </c>
      <c r="D6412" s="75">
        <v>78.0</v>
      </c>
      <c r="E6412" s="75">
        <v>85.5333333333333</v>
      </c>
    </row>
    <row r="6413" ht="15.75" customHeight="1">
      <c r="A6413" s="13">
        <v>42191.822916666664</v>
      </c>
      <c r="B6413" s="75">
        <v>63.55</v>
      </c>
      <c r="C6413" s="75">
        <v>68.4</v>
      </c>
      <c r="D6413" s="75">
        <v>78.0</v>
      </c>
      <c r="E6413" s="75">
        <v>84.5333333333333</v>
      </c>
    </row>
    <row r="6414" ht="15.75" customHeight="1">
      <c r="A6414" s="13">
        <v>42191.833333333336</v>
      </c>
      <c r="B6414" s="75">
        <v>63.0</v>
      </c>
      <c r="C6414" s="75">
        <v>67.8833333333333</v>
      </c>
      <c r="D6414" s="75">
        <v>77.65</v>
      </c>
      <c r="E6414" s="75">
        <v>83.7666666666667</v>
      </c>
    </row>
    <row r="6415" ht="15.75" customHeight="1">
      <c r="A6415" s="13">
        <v>42191.84375</v>
      </c>
      <c r="B6415" s="75">
        <v>63.0</v>
      </c>
      <c r="C6415" s="75">
        <v>67.6333333333333</v>
      </c>
      <c r="D6415" s="75">
        <v>76.9</v>
      </c>
      <c r="E6415" s="75">
        <v>83.2666666666667</v>
      </c>
    </row>
    <row r="6416" ht="15.75" customHeight="1">
      <c r="A6416" s="13">
        <v>42191.854166666664</v>
      </c>
      <c r="B6416" s="75">
        <v>63.0</v>
      </c>
      <c r="C6416" s="75">
        <v>67.3833333333333</v>
      </c>
      <c r="D6416" s="75">
        <v>76.15</v>
      </c>
      <c r="E6416" s="75">
        <v>82.7666666666667</v>
      </c>
    </row>
    <row r="6417" ht="15.75" customHeight="1">
      <c r="A6417" s="13">
        <v>42191.864583333336</v>
      </c>
      <c r="B6417" s="75">
        <v>63.0</v>
      </c>
      <c r="C6417" s="75">
        <v>67.1333333333333</v>
      </c>
      <c r="D6417" s="75">
        <v>75.4</v>
      </c>
      <c r="E6417" s="75">
        <v>82.2666666666667</v>
      </c>
    </row>
    <row r="6418" ht="15.75" customHeight="1">
      <c r="A6418" s="13">
        <v>42191.875</v>
      </c>
      <c r="B6418" s="75">
        <v>63.0</v>
      </c>
      <c r="C6418" s="75">
        <v>66.7666666666667</v>
      </c>
      <c r="D6418" s="75">
        <v>74.8833333333333</v>
      </c>
      <c r="E6418" s="75">
        <v>81.7666666666667</v>
      </c>
    </row>
    <row r="6419" ht="15.75" customHeight="1">
      <c r="A6419" s="13">
        <v>42191.885416666664</v>
      </c>
      <c r="B6419" s="75">
        <v>63.0</v>
      </c>
      <c r="C6419" s="75">
        <v>66.2666666666667</v>
      </c>
      <c r="D6419" s="75">
        <v>74.6333333333333</v>
      </c>
      <c r="E6419" s="75">
        <v>81.2666666666667</v>
      </c>
    </row>
    <row r="6420" ht="15.75" customHeight="1">
      <c r="A6420" s="13">
        <v>42191.895833333336</v>
      </c>
      <c r="B6420" s="75">
        <v>63.0</v>
      </c>
      <c r="C6420" s="75">
        <v>65.7666666666667</v>
      </c>
      <c r="D6420" s="75">
        <v>74.3833333333333</v>
      </c>
      <c r="E6420" s="75">
        <v>80.7666666666667</v>
      </c>
    </row>
    <row r="6421" ht="15.75" customHeight="1">
      <c r="A6421" s="13">
        <v>42191.90625</v>
      </c>
      <c r="B6421" s="75">
        <v>63.0</v>
      </c>
      <c r="C6421" s="75">
        <v>65.2666666666667</v>
      </c>
      <c r="D6421" s="75">
        <v>74.1333333333333</v>
      </c>
      <c r="E6421" s="75">
        <v>80.2666666666667</v>
      </c>
    </row>
    <row r="6422" ht="15.75" customHeight="1">
      <c r="A6422" s="13">
        <v>42191.916666666664</v>
      </c>
      <c r="B6422" s="75">
        <v>63.0</v>
      </c>
      <c r="C6422" s="75">
        <v>64.8833333333333</v>
      </c>
      <c r="D6422" s="75">
        <v>74.2333333333333</v>
      </c>
      <c r="E6422" s="75">
        <v>79.65</v>
      </c>
    </row>
    <row r="6423" ht="15.75" customHeight="1">
      <c r="A6423" s="13">
        <v>42191.927083333336</v>
      </c>
      <c r="B6423" s="75">
        <v>63.0</v>
      </c>
      <c r="C6423" s="75">
        <v>64.6333333333333</v>
      </c>
      <c r="D6423" s="75">
        <v>74.7333333333333</v>
      </c>
      <c r="E6423" s="75">
        <v>78.9</v>
      </c>
    </row>
    <row r="6424" ht="15.75" customHeight="1">
      <c r="A6424" s="13">
        <v>42191.9375</v>
      </c>
      <c r="B6424" s="75">
        <v>63.0</v>
      </c>
      <c r="C6424" s="75">
        <v>64.3833333333333</v>
      </c>
      <c r="D6424" s="75">
        <v>75.2333333333333</v>
      </c>
      <c r="E6424" s="75">
        <v>78.15</v>
      </c>
    </row>
    <row r="6425" ht="15.75" customHeight="1">
      <c r="A6425" s="13">
        <v>42191.947916666664</v>
      </c>
      <c r="B6425" s="75">
        <v>63.0</v>
      </c>
      <c r="C6425" s="75">
        <v>64.1333333333333</v>
      </c>
      <c r="D6425" s="75">
        <v>75.7333333333333</v>
      </c>
      <c r="E6425" s="75">
        <v>77.4</v>
      </c>
    </row>
    <row r="6426" ht="15.75" customHeight="1">
      <c r="A6426" s="13">
        <v>42191.958333333336</v>
      </c>
      <c r="B6426" s="75">
        <v>63.0</v>
      </c>
      <c r="C6426" s="75">
        <v>64.0</v>
      </c>
      <c r="D6426" s="75">
        <v>75.8833333333333</v>
      </c>
      <c r="E6426" s="75">
        <v>76.7666666666667</v>
      </c>
    </row>
    <row r="6427" ht="15.75" customHeight="1">
      <c r="A6427" s="13">
        <v>42191.96875</v>
      </c>
      <c r="B6427" s="75">
        <v>63.0</v>
      </c>
      <c r="C6427" s="75">
        <v>64.0</v>
      </c>
      <c r="D6427" s="75">
        <v>75.6333333333333</v>
      </c>
      <c r="E6427" s="75">
        <v>76.2666666666667</v>
      </c>
    </row>
    <row r="6428" ht="15.75" customHeight="1">
      <c r="A6428" s="13">
        <v>42191.979166666664</v>
      </c>
      <c r="B6428" s="75">
        <v>63.0</v>
      </c>
      <c r="C6428" s="75">
        <v>64.0</v>
      </c>
      <c r="D6428" s="75">
        <v>75.3833333333333</v>
      </c>
      <c r="E6428" s="75">
        <v>75.7666666666667</v>
      </c>
    </row>
    <row r="6429" ht="15.75" customHeight="1">
      <c r="A6429" s="13">
        <v>42191.989583333336</v>
      </c>
      <c r="B6429" s="75">
        <v>63.0</v>
      </c>
      <c r="C6429" s="75">
        <v>64.0</v>
      </c>
      <c r="D6429" s="75">
        <v>75.1333333333333</v>
      </c>
      <c r="E6429" s="75">
        <v>75.2666666666667</v>
      </c>
    </row>
    <row r="6430" ht="15.75" customHeight="1">
      <c r="A6430" s="13">
        <v>42192.0</v>
      </c>
      <c r="B6430" s="75">
        <v>63.0</v>
      </c>
      <c r="C6430" s="75">
        <v>64.0</v>
      </c>
      <c r="D6430" s="75">
        <v>74.8833333333333</v>
      </c>
      <c r="E6430" s="75">
        <v>74.8833333333333</v>
      </c>
    </row>
    <row r="6431" ht="15.75" customHeight="1">
      <c r="A6431" s="13">
        <v>42192.010416666664</v>
      </c>
      <c r="B6431" s="75">
        <v>63.0</v>
      </c>
      <c r="C6431" s="75">
        <v>64.0</v>
      </c>
      <c r="D6431" s="75">
        <v>74.6333333333333</v>
      </c>
      <c r="E6431" s="75">
        <v>74.6333333333333</v>
      </c>
    </row>
    <row r="6432" ht="15.75" customHeight="1">
      <c r="A6432" s="13">
        <v>42192.020833333336</v>
      </c>
      <c r="B6432" s="75">
        <v>63.0</v>
      </c>
      <c r="C6432" s="75">
        <v>64.0</v>
      </c>
      <c r="D6432" s="75">
        <v>74.3833333333333</v>
      </c>
      <c r="E6432" s="75">
        <v>74.3833333333333</v>
      </c>
    </row>
    <row r="6433" ht="15.75" customHeight="1">
      <c r="A6433" s="13">
        <v>42192.03125</v>
      </c>
      <c r="B6433" s="75">
        <v>63.0</v>
      </c>
      <c r="C6433" s="75">
        <v>64.0</v>
      </c>
      <c r="D6433" s="75">
        <v>74.1333333333333</v>
      </c>
      <c r="E6433" s="75">
        <v>74.1333333333333</v>
      </c>
    </row>
    <row r="6434" ht="15.75" customHeight="1">
      <c r="A6434" s="13">
        <v>42192.041666666664</v>
      </c>
      <c r="B6434" s="75">
        <v>62.9333333333333</v>
      </c>
      <c r="C6434" s="75">
        <v>64.0</v>
      </c>
      <c r="D6434" s="75">
        <v>74.0</v>
      </c>
      <c r="E6434" s="75">
        <v>73.65</v>
      </c>
    </row>
    <row r="6435" ht="15.75" customHeight="1">
      <c r="A6435" s="13">
        <v>42192.052083333336</v>
      </c>
      <c r="B6435" s="75">
        <v>62.6833333333333</v>
      </c>
      <c r="C6435" s="75">
        <v>64.0</v>
      </c>
      <c r="D6435" s="75">
        <v>74.0</v>
      </c>
      <c r="E6435" s="75">
        <v>72.9</v>
      </c>
    </row>
    <row r="6436" ht="15.75" customHeight="1">
      <c r="A6436" s="13">
        <v>42192.0625</v>
      </c>
      <c r="B6436" s="75">
        <v>62.4333333333333</v>
      </c>
      <c r="C6436" s="75">
        <v>64.0</v>
      </c>
      <c r="D6436" s="75">
        <v>74.0</v>
      </c>
      <c r="E6436" s="75">
        <v>72.15</v>
      </c>
    </row>
    <row r="6437" ht="15.75" customHeight="1">
      <c r="A6437" s="13">
        <v>42192.072916666664</v>
      </c>
      <c r="B6437" s="75">
        <v>62.1833333333333</v>
      </c>
      <c r="C6437" s="75">
        <v>64.0</v>
      </c>
      <c r="D6437" s="75">
        <v>74.0</v>
      </c>
      <c r="E6437" s="75">
        <v>71.4</v>
      </c>
    </row>
    <row r="6438" ht="15.75" customHeight="1">
      <c r="A6438" s="13">
        <v>42192.083333333336</v>
      </c>
      <c r="B6438" s="75">
        <v>62.0</v>
      </c>
      <c r="C6438" s="75">
        <v>63.8833333333333</v>
      </c>
      <c r="D6438" s="75">
        <v>73.7666666666667</v>
      </c>
      <c r="E6438" s="75">
        <v>70.8833333333333</v>
      </c>
    </row>
    <row r="6439" ht="15.75" customHeight="1">
      <c r="A6439" s="13">
        <v>42192.09375</v>
      </c>
      <c r="B6439" s="75">
        <v>62.0</v>
      </c>
      <c r="C6439" s="75">
        <v>63.6333333333333</v>
      </c>
      <c r="D6439" s="75">
        <v>73.2666666666667</v>
      </c>
      <c r="E6439" s="75">
        <v>70.6333333333333</v>
      </c>
    </row>
    <row r="6440" ht="15.75" customHeight="1">
      <c r="A6440" s="13">
        <v>42192.104166666664</v>
      </c>
      <c r="B6440" s="75">
        <v>62.0</v>
      </c>
      <c r="C6440" s="75">
        <v>63.3833333333333</v>
      </c>
      <c r="D6440" s="75">
        <v>72.7666666666667</v>
      </c>
      <c r="E6440" s="75">
        <v>70.3833333333333</v>
      </c>
    </row>
    <row r="6441" ht="15.75" customHeight="1">
      <c r="A6441" s="13">
        <v>42192.114583333336</v>
      </c>
      <c r="B6441" s="75">
        <v>62.0</v>
      </c>
      <c r="C6441" s="75">
        <v>63.1333333333333</v>
      </c>
      <c r="D6441" s="75">
        <v>72.2666666666667</v>
      </c>
      <c r="E6441" s="75">
        <v>70.1333333333333</v>
      </c>
    </row>
    <row r="6442" ht="15.75" customHeight="1">
      <c r="A6442" s="13">
        <v>42192.125</v>
      </c>
      <c r="B6442" s="75">
        <v>62.0666666666667</v>
      </c>
      <c r="C6442" s="75">
        <v>63.0</v>
      </c>
      <c r="D6442" s="75">
        <v>72.0</v>
      </c>
      <c r="E6442" s="75">
        <v>69.8833333333333</v>
      </c>
    </row>
    <row r="6443" ht="15.75" customHeight="1">
      <c r="A6443" s="13">
        <v>42192.135416666664</v>
      </c>
      <c r="B6443" s="75">
        <v>62.3166666666667</v>
      </c>
      <c r="C6443" s="75">
        <v>63.0</v>
      </c>
      <c r="D6443" s="75">
        <v>72.0</v>
      </c>
      <c r="E6443" s="75">
        <v>69.6333333333333</v>
      </c>
    </row>
    <row r="6444" ht="15.75" customHeight="1">
      <c r="A6444" s="13">
        <v>42192.145833333336</v>
      </c>
      <c r="B6444" s="75">
        <v>62.5666666666667</v>
      </c>
      <c r="C6444" s="75">
        <v>63.0</v>
      </c>
      <c r="D6444" s="75">
        <v>71.6666666666667</v>
      </c>
      <c r="E6444" s="75">
        <v>69.3833333333333</v>
      </c>
    </row>
    <row r="6445" ht="15.75" customHeight="1">
      <c r="A6445" s="13">
        <v>42192.15625</v>
      </c>
      <c r="B6445" s="75">
        <v>62.8166666666667</v>
      </c>
      <c r="C6445" s="75">
        <v>63.0</v>
      </c>
      <c r="D6445" s="75">
        <v>71.5384615384615</v>
      </c>
      <c r="E6445" s="75">
        <v>69.1333333333333</v>
      </c>
    </row>
    <row r="6446" ht="15.75" customHeight="1">
      <c r="A6446" s="13">
        <v>42192.166666666664</v>
      </c>
      <c r="B6446" s="75">
        <v>63.0</v>
      </c>
      <c r="C6446" s="75">
        <v>63.0</v>
      </c>
      <c r="D6446" s="75">
        <v>71.0</v>
      </c>
      <c r="E6446" s="75">
        <v>68.8833333333333</v>
      </c>
    </row>
    <row r="6447" ht="15.75" customHeight="1">
      <c r="A6447" s="13">
        <v>42192.177083333336</v>
      </c>
      <c r="B6447" s="75">
        <v>63.0</v>
      </c>
      <c r="C6447" s="75">
        <v>63.0</v>
      </c>
      <c r="D6447" s="75">
        <v>71.0</v>
      </c>
      <c r="E6447" s="75">
        <v>68.6333333333333</v>
      </c>
    </row>
    <row r="6448" ht="15.75" customHeight="1">
      <c r="A6448" s="13">
        <v>42192.1875</v>
      </c>
      <c r="B6448" s="75">
        <v>63.0</v>
      </c>
      <c r="C6448" s="75">
        <v>63.0</v>
      </c>
      <c r="D6448" s="75">
        <v>71.0</v>
      </c>
      <c r="E6448" s="75">
        <v>68.3833333333333</v>
      </c>
    </row>
    <row r="6449" ht="15.75" customHeight="1">
      <c r="A6449" s="13">
        <v>42192.197916666664</v>
      </c>
      <c r="B6449" s="75">
        <v>63.0</v>
      </c>
      <c r="C6449" s="75">
        <v>63.0</v>
      </c>
      <c r="D6449" s="75">
        <v>71.0</v>
      </c>
      <c r="E6449" s="75">
        <v>68.1333333333333</v>
      </c>
    </row>
    <row r="6450" ht="15.75" customHeight="1">
      <c r="A6450" s="13">
        <v>42192.208333333336</v>
      </c>
      <c r="B6450" s="75">
        <v>63.0689655172414</v>
      </c>
      <c r="C6450" s="75">
        <v>63.1166666666667</v>
      </c>
      <c r="D6450" s="75">
        <v>71.0</v>
      </c>
      <c r="E6450" s="75">
        <v>68.0</v>
      </c>
    </row>
    <row r="6451" ht="15.75" customHeight="1">
      <c r="A6451" s="13">
        <v>42192.21875</v>
      </c>
      <c r="B6451" s="75">
        <v>63.3275862068966</v>
      </c>
      <c r="C6451" s="75">
        <v>63.3666666666667</v>
      </c>
      <c r="D6451" s="75">
        <v>71.0</v>
      </c>
      <c r="E6451" s="75">
        <v>68.0</v>
      </c>
    </row>
    <row r="6452" ht="15.75" customHeight="1">
      <c r="A6452" s="13">
        <v>42192.229166666664</v>
      </c>
      <c r="B6452" s="75">
        <v>63.5862068965517</v>
      </c>
      <c r="C6452" s="75">
        <v>63.6166666666667</v>
      </c>
      <c r="D6452" s="75">
        <v>71.0</v>
      </c>
      <c r="E6452" s="75">
        <v>68.0</v>
      </c>
    </row>
    <row r="6453" ht="15.75" customHeight="1">
      <c r="A6453" s="13">
        <v>42192.239583333336</v>
      </c>
      <c r="B6453" s="75">
        <v>63.8448275862069</v>
      </c>
      <c r="C6453" s="75">
        <v>63.8666666666667</v>
      </c>
      <c r="D6453" s="75">
        <v>71.0</v>
      </c>
      <c r="E6453" s="75">
        <v>68.0</v>
      </c>
    </row>
    <row r="6454" ht="15.75" customHeight="1">
      <c r="A6454" s="13">
        <v>42192.25</v>
      </c>
      <c r="B6454" s="75">
        <v>64.0</v>
      </c>
      <c r="C6454" s="75">
        <v>64.1166666666667</v>
      </c>
      <c r="D6454" s="75">
        <v>71.0</v>
      </c>
      <c r="E6454" s="75">
        <v>68.35</v>
      </c>
    </row>
    <row r="6455" ht="15.75" customHeight="1">
      <c r="A6455" s="13">
        <v>42192.260416666664</v>
      </c>
      <c r="B6455" s="75">
        <v>64.0</v>
      </c>
      <c r="C6455" s="75">
        <v>64.3666666666667</v>
      </c>
      <c r="D6455" s="75">
        <v>71.0</v>
      </c>
      <c r="E6455" s="75">
        <v>69.1</v>
      </c>
    </row>
    <row r="6456" ht="15.75" customHeight="1">
      <c r="A6456" s="13">
        <v>42192.270833333336</v>
      </c>
      <c r="B6456" s="75">
        <v>64.0</v>
      </c>
      <c r="C6456" s="75">
        <v>64.6166666666667</v>
      </c>
      <c r="D6456" s="75">
        <v>71.0</v>
      </c>
      <c r="E6456" s="75">
        <v>69.85</v>
      </c>
    </row>
    <row r="6457" ht="15.75" customHeight="1">
      <c r="A6457" s="13">
        <v>42192.28125</v>
      </c>
      <c r="B6457" s="75">
        <v>64.0</v>
      </c>
      <c r="C6457" s="75">
        <v>64.8666666666667</v>
      </c>
      <c r="D6457" s="75">
        <v>71.0</v>
      </c>
      <c r="E6457" s="75">
        <v>70.6</v>
      </c>
    </row>
    <row r="6458" ht="15.75" customHeight="1">
      <c r="A6458" s="13">
        <v>42192.291666666664</v>
      </c>
      <c r="B6458" s="75">
        <v>65.0666666666667</v>
      </c>
      <c r="C6458" s="75">
        <v>65.1166666666667</v>
      </c>
      <c r="D6458" s="75">
        <v>71.2413793103448</v>
      </c>
      <c r="E6458" s="75">
        <v>71.4666666666667</v>
      </c>
    </row>
    <row r="6459" ht="15.75" customHeight="1">
      <c r="A6459" s="13">
        <v>42192.302083333336</v>
      </c>
      <c r="B6459" s="75">
        <v>65.3166666666667</v>
      </c>
      <c r="C6459" s="75">
        <v>65.3666666666667</v>
      </c>
      <c r="D6459" s="75">
        <v>71.7586206896552</v>
      </c>
      <c r="E6459" s="75">
        <v>72.4666666666667</v>
      </c>
    </row>
    <row r="6460" ht="15.75" customHeight="1">
      <c r="A6460" s="13">
        <v>42192.3125</v>
      </c>
      <c r="B6460" s="75">
        <v>65.5666666666667</v>
      </c>
      <c r="C6460" s="75">
        <v>65.6166666666667</v>
      </c>
      <c r="D6460" s="75">
        <v>72.2758620689655</v>
      </c>
      <c r="E6460" s="75">
        <v>73.4666666666667</v>
      </c>
    </row>
    <row r="6461" ht="15.75" customHeight="1">
      <c r="A6461" s="13">
        <v>42192.322916666664</v>
      </c>
      <c r="B6461" s="75">
        <v>65.8166666666667</v>
      </c>
      <c r="C6461" s="75">
        <v>65.8666666666667</v>
      </c>
      <c r="D6461" s="75">
        <v>72.7931034482759</v>
      </c>
      <c r="E6461" s="75">
        <v>74.4666666666667</v>
      </c>
    </row>
    <row r="6462" ht="15.75" customHeight="1">
      <c r="A6462" s="13">
        <v>42192.333333333336</v>
      </c>
      <c r="B6462" s="75">
        <v>66.1333333333333</v>
      </c>
      <c r="C6462" s="75">
        <v>66.1166666666667</v>
      </c>
      <c r="D6462" s="75">
        <v>72.1166666666667</v>
      </c>
      <c r="E6462" s="75">
        <v>75.4666666666667</v>
      </c>
    </row>
    <row r="6463" ht="15.75" customHeight="1">
      <c r="A6463" s="13">
        <v>42192.34375</v>
      </c>
      <c r="B6463" s="75">
        <v>66.6333333333333</v>
      </c>
      <c r="C6463" s="75">
        <v>66.3666666666667</v>
      </c>
      <c r="D6463" s="75">
        <v>72.3666666666667</v>
      </c>
      <c r="E6463" s="75">
        <v>76.4666666666667</v>
      </c>
    </row>
    <row r="6464" ht="15.75" customHeight="1">
      <c r="A6464" s="13">
        <v>42192.354166666664</v>
      </c>
      <c r="B6464" s="75">
        <v>67.1333333333333</v>
      </c>
      <c r="C6464" s="75">
        <v>66.6166666666667</v>
      </c>
      <c r="D6464" s="75">
        <v>72.6166666666667</v>
      </c>
      <c r="E6464" s="75">
        <v>77.4666666666667</v>
      </c>
    </row>
    <row r="6465" ht="15.75" customHeight="1">
      <c r="A6465" s="13">
        <v>42192.364583333336</v>
      </c>
      <c r="B6465" s="75">
        <v>67.6333333333333</v>
      </c>
      <c r="C6465" s="75">
        <v>66.8666666666667</v>
      </c>
      <c r="D6465" s="75">
        <v>72.8666666666667</v>
      </c>
      <c r="E6465" s="75">
        <v>78.4666666666667</v>
      </c>
    </row>
    <row r="6466" ht="15.75" customHeight="1">
      <c r="A6466" s="13">
        <v>42192.375</v>
      </c>
      <c r="B6466" s="75">
        <v>68.0666666666667</v>
      </c>
      <c r="C6466" s="75">
        <v>67.35</v>
      </c>
      <c r="D6466" s="75">
        <v>73.7291666666667</v>
      </c>
      <c r="E6466" s="75">
        <v>79.2333333333333</v>
      </c>
    </row>
    <row r="6467" ht="15.75" customHeight="1">
      <c r="A6467" s="13">
        <v>42192.385416666664</v>
      </c>
      <c r="B6467" s="75">
        <v>68.3166666666667</v>
      </c>
      <c r="C6467" s="75">
        <v>68.1</v>
      </c>
      <c r="D6467" s="75">
        <v>75.2916666666667</v>
      </c>
      <c r="E6467" s="75">
        <v>79.7333333333333</v>
      </c>
    </row>
    <row r="6468" ht="15.75" customHeight="1">
      <c r="A6468" s="13">
        <v>42192.395833333336</v>
      </c>
      <c r="B6468" s="75">
        <v>68.5666666666667</v>
      </c>
      <c r="C6468" s="75">
        <v>68.85</v>
      </c>
      <c r="D6468" s="75">
        <v>76.8541666666667</v>
      </c>
      <c r="E6468" s="75">
        <v>80.2333333333333</v>
      </c>
    </row>
    <row r="6469" ht="15.75" customHeight="1">
      <c r="A6469" s="13">
        <v>42192.40625</v>
      </c>
      <c r="B6469" s="75">
        <v>68.8166666666667</v>
      </c>
      <c r="C6469" s="75">
        <v>69.6</v>
      </c>
      <c r="D6469" s="75">
        <v>77.6</v>
      </c>
      <c r="E6469" s="75">
        <v>80.7333333333333</v>
      </c>
    </row>
    <row r="6470" ht="15.75" customHeight="1">
      <c r="A6470" s="13">
        <v>42192.416666666664</v>
      </c>
      <c r="B6470" s="75">
        <v>69.2068965517241</v>
      </c>
      <c r="C6470" s="75">
        <v>70.0</v>
      </c>
      <c r="D6470" s="75">
        <v>78.0</v>
      </c>
      <c r="E6470" s="75">
        <v>81.35</v>
      </c>
    </row>
    <row r="6471" ht="15.75" customHeight="1">
      <c r="A6471" s="13">
        <v>42192.427083333336</v>
      </c>
      <c r="B6471" s="75">
        <v>69.9827586206897</v>
      </c>
      <c r="C6471" s="75">
        <v>70.5744680851064</v>
      </c>
      <c r="D6471" s="75">
        <v>78.5660377358491</v>
      </c>
      <c r="E6471" s="75">
        <v>82.1</v>
      </c>
    </row>
    <row r="6472" ht="15.75" customHeight="1">
      <c r="A6472" s="13">
        <v>42192.4375</v>
      </c>
      <c r="B6472" s="75">
        <v>70.7586206896552</v>
      </c>
      <c r="C6472" s="75">
        <v>71.531914893617</v>
      </c>
      <c r="D6472" s="75">
        <v>79.1320754716981</v>
      </c>
      <c r="E6472" s="75">
        <v>82.85</v>
      </c>
    </row>
    <row r="6473" ht="15.75" customHeight="1">
      <c r="A6473" s="13">
        <v>42192.447916666664</v>
      </c>
      <c r="B6473" s="75">
        <v>71.5344827586207</v>
      </c>
      <c r="C6473" s="75">
        <v>72.4893617021277</v>
      </c>
      <c r="D6473" s="75">
        <v>79.6981132075472</v>
      </c>
      <c r="E6473" s="75">
        <v>83.6</v>
      </c>
    </row>
    <row r="6474" ht="15.75" customHeight="1">
      <c r="A6474" s="13">
        <v>42192.458333333336</v>
      </c>
      <c r="B6474" s="75">
        <v>72.0</v>
      </c>
      <c r="C6474" s="75">
        <v>73.35</v>
      </c>
      <c r="D6474" s="75">
        <v>80.0</v>
      </c>
      <c r="E6474" s="75">
        <v>84.35</v>
      </c>
    </row>
    <row r="6475" ht="15.75" customHeight="1">
      <c r="A6475" s="13">
        <v>42192.46875</v>
      </c>
      <c r="B6475" s="75">
        <v>72.0</v>
      </c>
      <c r="C6475" s="75">
        <v>74.1</v>
      </c>
      <c r="D6475" s="75">
        <v>80.0</v>
      </c>
      <c r="E6475" s="75">
        <v>85.1</v>
      </c>
    </row>
    <row r="6476" ht="15.75" customHeight="1">
      <c r="A6476" s="13">
        <v>42192.479166666664</v>
      </c>
      <c r="B6476" s="75">
        <v>72.0</v>
      </c>
      <c r="C6476" s="75">
        <v>74.85</v>
      </c>
      <c r="D6476" s="75">
        <v>80.258064516129</v>
      </c>
      <c r="E6476" s="75">
        <v>85.85</v>
      </c>
    </row>
    <row r="6477" ht="15.75" customHeight="1">
      <c r="A6477" s="13">
        <v>42192.489583333336</v>
      </c>
      <c r="B6477" s="75">
        <v>72.0</v>
      </c>
      <c r="C6477" s="75">
        <v>75.6</v>
      </c>
      <c r="D6477" s="75">
        <v>80.741935483871</v>
      </c>
      <c r="E6477" s="75">
        <v>86.6</v>
      </c>
    </row>
    <row r="6478" ht="15.75" customHeight="1">
      <c r="A6478" s="13">
        <v>42192.5</v>
      </c>
      <c r="B6478" s="75">
        <v>71.9333333333333</v>
      </c>
      <c r="C6478" s="75">
        <v>76.0</v>
      </c>
      <c r="D6478" s="75">
        <v>81.4666666666667</v>
      </c>
      <c r="E6478" s="75">
        <v>87.2333333333333</v>
      </c>
    </row>
    <row r="6479" ht="15.75" customHeight="1">
      <c r="A6479" s="13">
        <v>42192.510416666664</v>
      </c>
      <c r="B6479" s="75">
        <v>71.6833333333333</v>
      </c>
      <c r="C6479" s="75">
        <v>76.0</v>
      </c>
      <c r="D6479" s="75">
        <v>82.4666666666667</v>
      </c>
      <c r="E6479" s="75">
        <v>87.7333333333333</v>
      </c>
    </row>
    <row r="6480" ht="15.75" customHeight="1">
      <c r="A6480" s="13">
        <v>42192.520833333336</v>
      </c>
      <c r="B6480" s="75">
        <v>71.4333333333333</v>
      </c>
      <c r="C6480" s="75">
        <v>76.0</v>
      </c>
      <c r="D6480" s="75">
        <v>83.4666666666667</v>
      </c>
      <c r="E6480" s="75">
        <v>88.2333333333333</v>
      </c>
    </row>
    <row r="6481" ht="15.75" customHeight="1">
      <c r="A6481" s="13">
        <v>42192.53125</v>
      </c>
      <c r="B6481" s="75">
        <v>71.1833333333333</v>
      </c>
      <c r="C6481" s="75">
        <v>76.0</v>
      </c>
      <c r="D6481" s="75">
        <v>84.4666666666667</v>
      </c>
      <c r="E6481" s="75">
        <v>88.7333333333333</v>
      </c>
    </row>
    <row r="6482" ht="15.75" customHeight="1">
      <c r="A6482" s="13">
        <v>42192.541666666664</v>
      </c>
      <c r="B6482" s="75">
        <v>71.1333333333333</v>
      </c>
      <c r="C6482" s="75">
        <v>76.0</v>
      </c>
      <c r="D6482" s="75">
        <v>85.1166666666667</v>
      </c>
      <c r="E6482" s="75">
        <v>89.0</v>
      </c>
    </row>
    <row r="6483" ht="15.75" customHeight="1">
      <c r="A6483" s="13">
        <v>42192.552083333336</v>
      </c>
      <c r="B6483" s="75">
        <v>71.6333333333333</v>
      </c>
      <c r="C6483" s="75">
        <v>76.0</v>
      </c>
      <c r="D6483" s="75">
        <v>85.3666666666667</v>
      </c>
      <c r="E6483" s="75">
        <v>89.0</v>
      </c>
    </row>
    <row r="6484" ht="15.75" customHeight="1">
      <c r="A6484" s="13">
        <v>42192.5625</v>
      </c>
      <c r="B6484" s="75">
        <v>72.1333333333333</v>
      </c>
      <c r="C6484" s="75">
        <v>76.0</v>
      </c>
      <c r="D6484" s="75">
        <v>85.6166666666667</v>
      </c>
      <c r="E6484" s="75">
        <v>89.0</v>
      </c>
    </row>
    <row r="6485" ht="15.75" customHeight="1">
      <c r="A6485" s="13">
        <v>42192.572916666664</v>
      </c>
      <c r="B6485" s="75">
        <v>72.6333333333333</v>
      </c>
      <c r="C6485" s="75">
        <v>76.0</v>
      </c>
      <c r="D6485" s="75">
        <v>85.8666666666667</v>
      </c>
      <c r="E6485" s="75">
        <v>89.0</v>
      </c>
    </row>
    <row r="6486" ht="15.75" customHeight="1">
      <c r="A6486" s="13">
        <v>42192.583333333336</v>
      </c>
      <c r="B6486" s="75">
        <v>72.9333333333333</v>
      </c>
      <c r="C6486" s="75">
        <v>76.0</v>
      </c>
      <c r="D6486" s="75">
        <v>85.7666666666667</v>
      </c>
      <c r="E6486" s="75">
        <v>89.35</v>
      </c>
    </row>
    <row r="6487" ht="15.75" customHeight="1">
      <c r="A6487" s="13">
        <v>42192.59375</v>
      </c>
      <c r="B6487" s="75">
        <v>72.6833333333333</v>
      </c>
      <c r="C6487" s="75">
        <v>76.0</v>
      </c>
      <c r="D6487" s="75">
        <v>85.2666666666667</v>
      </c>
      <c r="E6487" s="75">
        <v>90.1</v>
      </c>
    </row>
    <row r="6488" ht="15.75" customHeight="1">
      <c r="A6488" s="13">
        <v>42192.604166666664</v>
      </c>
      <c r="B6488" s="75">
        <v>72.4333333333333</v>
      </c>
      <c r="C6488" s="75">
        <v>76.0</v>
      </c>
      <c r="D6488" s="75">
        <v>84.7666666666667</v>
      </c>
      <c r="E6488" s="75">
        <v>90.85</v>
      </c>
    </row>
    <row r="6489" ht="15.75" customHeight="1">
      <c r="A6489" s="13">
        <v>42192.614583333336</v>
      </c>
      <c r="B6489" s="75">
        <v>72.1833333333333</v>
      </c>
      <c r="C6489" s="75">
        <v>76.0</v>
      </c>
      <c r="D6489" s="75">
        <v>84.2666666666667</v>
      </c>
      <c r="E6489" s="75">
        <v>91.6</v>
      </c>
    </row>
    <row r="6490" ht="15.75" customHeight="1">
      <c r="A6490" s="13">
        <v>42192.625</v>
      </c>
      <c r="B6490" s="75">
        <v>71.8</v>
      </c>
      <c r="C6490" s="75">
        <v>75.7666666666667</v>
      </c>
      <c r="D6490" s="75">
        <v>84.5833333333333</v>
      </c>
      <c r="E6490" s="75">
        <v>92.1166666666667</v>
      </c>
    </row>
    <row r="6491" ht="15.75" customHeight="1">
      <c r="A6491" s="13">
        <v>42192.635416666664</v>
      </c>
      <c r="B6491" s="75">
        <v>71.05</v>
      </c>
      <c r="C6491" s="75">
        <v>75.2666666666667</v>
      </c>
      <c r="D6491" s="75">
        <v>85.8333333333333</v>
      </c>
      <c r="E6491" s="75">
        <v>92.3666666666667</v>
      </c>
    </row>
    <row r="6492" ht="15.75" customHeight="1">
      <c r="A6492" s="13">
        <v>42192.645833333336</v>
      </c>
      <c r="B6492" s="75">
        <v>70.3</v>
      </c>
      <c r="C6492" s="75">
        <v>74.7666666666667</v>
      </c>
      <c r="D6492" s="75">
        <v>87.0833333333333</v>
      </c>
      <c r="E6492" s="75">
        <v>92.6166666666667</v>
      </c>
    </row>
    <row r="6493" ht="15.75" customHeight="1">
      <c r="A6493" s="13">
        <v>42192.65625</v>
      </c>
      <c r="B6493" s="75">
        <v>69.55</v>
      </c>
      <c r="C6493" s="75">
        <v>74.2666666666667</v>
      </c>
      <c r="D6493" s="75">
        <v>88.3333333333333</v>
      </c>
      <c r="E6493" s="75">
        <v>92.8666666666667</v>
      </c>
    </row>
    <row r="6494" ht="15.75" customHeight="1">
      <c r="A6494" s="13">
        <v>42192.666666666664</v>
      </c>
      <c r="B6494" s="75">
        <v>68.9069767441861</v>
      </c>
      <c r="C6494" s="75">
        <v>73.7666666666667</v>
      </c>
      <c r="D6494" s="75">
        <v>88.5333333333333</v>
      </c>
      <c r="E6494" s="75">
        <v>93.0</v>
      </c>
    </row>
    <row r="6495" ht="15.75" customHeight="1">
      <c r="A6495" s="13">
        <v>42192.677083333336</v>
      </c>
      <c r="B6495" s="75">
        <v>68.5581395348837</v>
      </c>
      <c r="C6495" s="75">
        <v>73.2666666666667</v>
      </c>
      <c r="D6495" s="75">
        <v>87.5333333333333</v>
      </c>
      <c r="E6495" s="75">
        <v>93.0</v>
      </c>
    </row>
    <row r="6496" ht="15.75" customHeight="1">
      <c r="A6496" s="13">
        <v>42192.6875</v>
      </c>
      <c r="B6496" s="75">
        <v>68.2093023255814</v>
      </c>
      <c r="C6496" s="75">
        <v>72.7666666666667</v>
      </c>
      <c r="D6496" s="75">
        <v>86.5333333333333</v>
      </c>
      <c r="E6496" s="75">
        <v>93.0</v>
      </c>
    </row>
    <row r="6497" ht="15.75" customHeight="1">
      <c r="A6497" s="13">
        <v>42192.697916666664</v>
      </c>
      <c r="B6497" s="75">
        <v>67.6470588235294</v>
      </c>
      <c r="C6497" s="75">
        <v>72.2666666666667</v>
      </c>
      <c r="D6497" s="75">
        <v>85.5333333333333</v>
      </c>
      <c r="E6497" s="75">
        <v>93.0</v>
      </c>
    </row>
    <row r="6498" ht="15.75" customHeight="1">
      <c r="A6498" s="13">
        <v>42192.708333333336</v>
      </c>
      <c r="B6498" s="75">
        <v>66.8666666666667</v>
      </c>
      <c r="C6498" s="75">
        <v>71.7666666666667</v>
      </c>
      <c r="D6498" s="75">
        <v>84.8833333333333</v>
      </c>
      <c r="E6498" s="75">
        <v>92.8833333333333</v>
      </c>
    </row>
    <row r="6499" ht="15.75" customHeight="1">
      <c r="A6499" s="13">
        <v>42192.71875</v>
      </c>
      <c r="B6499" s="75">
        <v>66.3666666666667</v>
      </c>
      <c r="C6499" s="75">
        <v>71.2666666666667</v>
      </c>
      <c r="D6499" s="75">
        <v>84.6333333333333</v>
      </c>
      <c r="E6499" s="75">
        <v>92.6333333333333</v>
      </c>
    </row>
    <row r="6500" ht="15.75" customHeight="1">
      <c r="A6500" s="13">
        <v>42192.729166666664</v>
      </c>
      <c r="B6500" s="75">
        <v>65.8666666666667</v>
      </c>
      <c r="C6500" s="75">
        <v>70.7666666666667</v>
      </c>
      <c r="D6500" s="75">
        <v>84.3833333333333</v>
      </c>
      <c r="E6500" s="75">
        <v>92.3833333333333</v>
      </c>
    </row>
    <row r="6501" ht="15.75" customHeight="1">
      <c r="A6501" s="13">
        <v>42192.739583333336</v>
      </c>
      <c r="B6501" s="75">
        <v>65.3666666666667</v>
      </c>
      <c r="C6501" s="75">
        <v>70.2666666666667</v>
      </c>
      <c r="D6501" s="75">
        <v>84.1333333333333</v>
      </c>
      <c r="E6501" s="75">
        <v>92.1333333333333</v>
      </c>
    </row>
    <row r="6502" ht="15.75" customHeight="1">
      <c r="A6502" s="13">
        <v>42192.75</v>
      </c>
      <c r="B6502" s="75">
        <v>64.8</v>
      </c>
      <c r="C6502" s="75">
        <v>69.65</v>
      </c>
      <c r="D6502" s="75">
        <v>83.8833333333333</v>
      </c>
      <c r="E6502" s="75">
        <v>91.5333333333333</v>
      </c>
    </row>
    <row r="6503" ht="15.75" customHeight="1">
      <c r="A6503" s="13">
        <v>42192.760416666664</v>
      </c>
      <c r="B6503" s="75">
        <v>64.05</v>
      </c>
      <c r="C6503" s="75">
        <v>68.9</v>
      </c>
      <c r="D6503" s="75">
        <v>83.6333333333333</v>
      </c>
      <c r="E6503" s="75">
        <v>90.5333333333333</v>
      </c>
    </row>
    <row r="6504" ht="15.75" customHeight="1">
      <c r="A6504" s="13">
        <v>42192.770833333336</v>
      </c>
      <c r="B6504" s="75">
        <v>63.3</v>
      </c>
      <c r="C6504" s="75">
        <v>68.15</v>
      </c>
      <c r="D6504" s="75">
        <v>83.3833333333333</v>
      </c>
      <c r="E6504" s="75">
        <v>89.5333333333333</v>
      </c>
    </row>
    <row r="6505" ht="15.75" customHeight="1">
      <c r="A6505" s="13">
        <v>42192.78125</v>
      </c>
      <c r="B6505" s="75">
        <v>62.55</v>
      </c>
      <c r="C6505" s="75">
        <v>67.4</v>
      </c>
      <c r="D6505" s="75">
        <v>83.1333333333333</v>
      </c>
      <c r="E6505" s="75">
        <v>88.5333333333333</v>
      </c>
    </row>
    <row r="6506" ht="15.75" customHeight="1">
      <c r="A6506" s="13">
        <v>42192.791666666664</v>
      </c>
      <c r="B6506" s="75">
        <v>61.875</v>
      </c>
      <c r="C6506" s="75">
        <v>66.7666666666667</v>
      </c>
      <c r="D6506" s="75">
        <v>82.0344827586207</v>
      </c>
      <c r="E6506" s="75">
        <v>87.65</v>
      </c>
    </row>
    <row r="6507" ht="15.75" customHeight="1">
      <c r="A6507" s="13">
        <v>42192.802083333336</v>
      </c>
      <c r="B6507" s="75">
        <v>61.40625</v>
      </c>
      <c r="C6507" s="75">
        <v>66.2666666666667</v>
      </c>
      <c r="D6507" s="75">
        <v>79.9655172413793</v>
      </c>
      <c r="E6507" s="75">
        <v>86.9</v>
      </c>
    </row>
    <row r="6508" ht="15.75" customHeight="1">
      <c r="A6508" s="13">
        <v>42192.8125</v>
      </c>
      <c r="B6508" s="75">
        <v>61.0</v>
      </c>
      <c r="C6508" s="75">
        <v>65.7666666666667</v>
      </c>
      <c r="D6508" s="75">
        <v>78.4838709677419</v>
      </c>
      <c r="E6508" s="75">
        <v>86.15</v>
      </c>
    </row>
    <row r="6509" ht="15.75" customHeight="1">
      <c r="A6509" s="13">
        <v>42192.822916666664</v>
      </c>
      <c r="B6509" s="75">
        <v>61.0</v>
      </c>
      <c r="C6509" s="75">
        <v>65.2666666666667</v>
      </c>
      <c r="D6509" s="75">
        <v>77.5161290322581</v>
      </c>
      <c r="E6509" s="75">
        <v>85.4</v>
      </c>
    </row>
    <row r="6510" ht="15.75" customHeight="1">
      <c r="A6510" s="13">
        <v>42192.833333333336</v>
      </c>
      <c r="B6510" s="75">
        <v>61.0</v>
      </c>
      <c r="C6510" s="75">
        <v>64.7666666666667</v>
      </c>
      <c r="D6510" s="75">
        <v>76.7666666666667</v>
      </c>
      <c r="E6510" s="75">
        <v>84.65</v>
      </c>
    </row>
    <row r="6511" ht="15.75" customHeight="1">
      <c r="A6511" s="13">
        <v>42192.84375</v>
      </c>
      <c r="B6511" s="75">
        <v>61.0</v>
      </c>
      <c r="C6511" s="75">
        <v>64.2666666666667</v>
      </c>
      <c r="D6511" s="75">
        <v>76.2666666666667</v>
      </c>
      <c r="E6511" s="75">
        <v>83.9</v>
      </c>
    </row>
    <row r="6512" ht="15.75" customHeight="1">
      <c r="A6512" s="13">
        <v>42192.854166666664</v>
      </c>
      <c r="B6512" s="75">
        <v>61.0</v>
      </c>
      <c r="C6512" s="75">
        <v>63.7666666666667</v>
      </c>
      <c r="D6512" s="75">
        <v>75.7666666666667</v>
      </c>
      <c r="E6512" s="75">
        <v>83.15</v>
      </c>
    </row>
    <row r="6513" ht="15.75" customHeight="1">
      <c r="A6513" s="13">
        <v>42192.864583333336</v>
      </c>
      <c r="B6513" s="75">
        <v>61.0</v>
      </c>
      <c r="C6513" s="75">
        <v>63.2666666666667</v>
      </c>
      <c r="D6513" s="75">
        <v>75.2666666666667</v>
      </c>
      <c r="E6513" s="75">
        <v>82.4</v>
      </c>
    </row>
    <row r="6514" ht="15.75" customHeight="1">
      <c r="A6514" s="13">
        <v>42192.875</v>
      </c>
      <c r="B6514" s="75">
        <v>61.0</v>
      </c>
      <c r="C6514" s="75">
        <v>62.8833333333333</v>
      </c>
      <c r="D6514" s="75">
        <v>74.8833333333333</v>
      </c>
      <c r="E6514" s="75">
        <v>81.65</v>
      </c>
    </row>
    <row r="6515" ht="15.75" customHeight="1">
      <c r="A6515" s="13">
        <v>42192.885416666664</v>
      </c>
      <c r="B6515" s="75">
        <v>61.0</v>
      </c>
      <c r="C6515" s="75">
        <v>62.6333333333333</v>
      </c>
      <c r="D6515" s="75">
        <v>74.6333333333333</v>
      </c>
      <c r="E6515" s="75">
        <v>80.9</v>
      </c>
    </row>
    <row r="6516" ht="15.75" customHeight="1">
      <c r="A6516" s="13">
        <v>42192.895833333336</v>
      </c>
      <c r="B6516" s="75">
        <v>61.0</v>
      </c>
      <c r="C6516" s="75">
        <v>62.3833333333333</v>
      </c>
      <c r="D6516" s="75">
        <v>74.3833333333333</v>
      </c>
      <c r="E6516" s="75">
        <v>80.15</v>
      </c>
    </row>
    <row r="6517" ht="15.75" customHeight="1">
      <c r="A6517" s="13">
        <v>42192.90625</v>
      </c>
      <c r="B6517" s="75">
        <v>61.0</v>
      </c>
      <c r="C6517" s="75">
        <v>62.1333333333333</v>
      </c>
      <c r="D6517" s="75">
        <v>74.1333333333333</v>
      </c>
      <c r="E6517" s="75">
        <v>79.4</v>
      </c>
    </row>
    <row r="6518" ht="15.75" customHeight="1">
      <c r="A6518" s="13">
        <v>42192.916666666664</v>
      </c>
      <c r="B6518" s="75">
        <v>61.0</v>
      </c>
      <c r="C6518" s="75">
        <v>62.0</v>
      </c>
      <c r="D6518" s="75">
        <v>73.8833333333333</v>
      </c>
      <c r="E6518" s="75">
        <v>78.65</v>
      </c>
    </row>
    <row r="6519" ht="15.75" customHeight="1">
      <c r="A6519" s="13">
        <v>42192.927083333336</v>
      </c>
      <c r="B6519" s="75">
        <v>61.0</v>
      </c>
      <c r="C6519" s="75">
        <v>62.0</v>
      </c>
      <c r="D6519" s="75">
        <v>73.6333333333333</v>
      </c>
      <c r="E6519" s="75">
        <v>77.9</v>
      </c>
    </row>
    <row r="6520" ht="15.75" customHeight="1">
      <c r="A6520" s="13">
        <v>42192.9375</v>
      </c>
      <c r="B6520" s="75">
        <v>61.3157894736842</v>
      </c>
      <c r="C6520" s="75">
        <v>62.0</v>
      </c>
      <c r="D6520" s="75">
        <v>73.3833333333333</v>
      </c>
      <c r="E6520" s="75">
        <v>77.15</v>
      </c>
    </row>
    <row r="6521" ht="15.75" customHeight="1">
      <c r="A6521" s="13">
        <v>42192.947916666664</v>
      </c>
      <c r="B6521" s="75">
        <v>61.7105263157895</v>
      </c>
      <c r="C6521" s="75">
        <v>62.0</v>
      </c>
      <c r="D6521" s="75">
        <v>73.1333333333333</v>
      </c>
      <c r="E6521" s="75">
        <v>76.4</v>
      </c>
    </row>
    <row r="6522" ht="15.75" customHeight="1">
      <c r="A6522" s="13">
        <v>42192.958333333336</v>
      </c>
      <c r="B6522" s="75">
        <v>62.0</v>
      </c>
      <c r="C6522" s="75">
        <v>61.8833333333333</v>
      </c>
      <c r="D6522" s="75">
        <v>72.8833333333333</v>
      </c>
      <c r="E6522" s="75">
        <v>75.65</v>
      </c>
    </row>
    <row r="6523" ht="15.75" customHeight="1">
      <c r="A6523" s="13">
        <v>42192.96875</v>
      </c>
      <c r="B6523" s="75">
        <v>62.0</v>
      </c>
      <c r="C6523" s="75">
        <v>61.6333333333333</v>
      </c>
      <c r="D6523" s="75">
        <v>72.6333333333333</v>
      </c>
      <c r="E6523" s="75">
        <v>74.9</v>
      </c>
    </row>
    <row r="6524" ht="15.75" customHeight="1">
      <c r="A6524" s="13">
        <v>42192.979166666664</v>
      </c>
      <c r="B6524" s="75">
        <v>62.0</v>
      </c>
      <c r="C6524" s="75">
        <v>61.3833333333333</v>
      </c>
      <c r="D6524" s="75">
        <v>72.3833333333333</v>
      </c>
      <c r="E6524" s="75">
        <v>74.15</v>
      </c>
    </row>
    <row r="6525" ht="15.75" customHeight="1">
      <c r="A6525" s="13">
        <v>42192.989583333336</v>
      </c>
      <c r="B6525" s="75">
        <v>62.0</v>
      </c>
      <c r="C6525" s="75">
        <v>61.1333333333333</v>
      </c>
      <c r="D6525" s="75">
        <v>72.1333333333333</v>
      </c>
      <c r="E6525" s="75">
        <v>73.4</v>
      </c>
    </row>
    <row r="6526" ht="15.75" customHeight="1">
      <c r="A6526" s="13">
        <v>42193.0</v>
      </c>
      <c r="B6526" s="75">
        <v>61.9333333333333</v>
      </c>
      <c r="C6526" s="75">
        <v>61.0</v>
      </c>
      <c r="D6526" s="75">
        <v>71.8833333333333</v>
      </c>
      <c r="E6526" s="75">
        <v>72.7666666666667</v>
      </c>
    </row>
    <row r="6527" ht="15.75" customHeight="1">
      <c r="A6527" s="13">
        <v>42193.010416666664</v>
      </c>
      <c r="B6527" s="75">
        <v>61.6833333333333</v>
      </c>
      <c r="C6527" s="75">
        <v>61.0</v>
      </c>
      <c r="D6527" s="75">
        <v>71.6333333333333</v>
      </c>
      <c r="E6527" s="75">
        <v>72.2666666666667</v>
      </c>
    </row>
    <row r="6528" ht="15.75" customHeight="1">
      <c r="A6528" s="13">
        <v>42193.020833333336</v>
      </c>
      <c r="B6528" s="75">
        <v>61.4333333333333</v>
      </c>
      <c r="C6528" s="75">
        <v>61.0</v>
      </c>
      <c r="D6528" s="75">
        <v>71.3833333333333</v>
      </c>
      <c r="E6528" s="75">
        <v>71.7666666666667</v>
      </c>
    </row>
    <row r="6529" ht="15.75" customHeight="1">
      <c r="A6529" s="13">
        <v>42193.03125</v>
      </c>
      <c r="B6529" s="75">
        <v>61.1833333333333</v>
      </c>
      <c r="C6529" s="75">
        <v>61.0</v>
      </c>
      <c r="D6529" s="75">
        <v>71.1333333333333</v>
      </c>
      <c r="E6529" s="75">
        <v>71.2666666666667</v>
      </c>
    </row>
    <row r="6530" ht="15.75" customHeight="1">
      <c r="A6530" s="13">
        <v>42193.041666666664</v>
      </c>
      <c r="B6530" s="75">
        <v>61.0</v>
      </c>
      <c r="C6530" s="75">
        <v>60.8833333333333</v>
      </c>
      <c r="D6530" s="75">
        <v>70.8833333333333</v>
      </c>
      <c r="E6530" s="75">
        <v>70.7666666666667</v>
      </c>
    </row>
    <row r="6531" ht="15.75" customHeight="1">
      <c r="A6531" s="13">
        <v>42193.052083333336</v>
      </c>
      <c r="B6531" s="75">
        <v>61.0</v>
      </c>
      <c r="C6531" s="75">
        <v>60.6333333333333</v>
      </c>
      <c r="D6531" s="75">
        <v>70.6333333333333</v>
      </c>
      <c r="E6531" s="75">
        <v>70.2666666666667</v>
      </c>
    </row>
    <row r="6532" ht="15.75" customHeight="1">
      <c r="A6532" s="13">
        <v>42193.0625</v>
      </c>
      <c r="B6532" s="75">
        <v>61.0</v>
      </c>
      <c r="C6532" s="75">
        <v>60.3833333333333</v>
      </c>
      <c r="D6532" s="75">
        <v>70.3833333333333</v>
      </c>
      <c r="E6532" s="75">
        <v>69.7666666666667</v>
      </c>
    </row>
    <row r="6533" ht="15.75" customHeight="1">
      <c r="A6533" s="13">
        <v>42193.072916666664</v>
      </c>
      <c r="B6533" s="75">
        <v>61.0</v>
      </c>
      <c r="C6533" s="75">
        <v>60.1333333333333</v>
      </c>
      <c r="D6533" s="75">
        <v>70.1333333333333</v>
      </c>
      <c r="E6533" s="75">
        <v>69.2666666666667</v>
      </c>
    </row>
    <row r="6534" ht="15.75" customHeight="1">
      <c r="A6534" s="13">
        <v>42193.083333333336</v>
      </c>
      <c r="B6534" s="75">
        <v>61.0</v>
      </c>
      <c r="C6534" s="75">
        <v>60.5</v>
      </c>
      <c r="D6534" s="75">
        <v>70.1166666666667</v>
      </c>
      <c r="E6534" s="75">
        <v>68.8833333333333</v>
      </c>
    </row>
    <row r="6535" ht="15.75" customHeight="1">
      <c r="A6535" s="13">
        <v>42193.09375</v>
      </c>
      <c r="B6535" s="75">
        <v>61.0</v>
      </c>
      <c r="C6535" s="75">
        <v>61.0</v>
      </c>
      <c r="D6535" s="75">
        <v>70.3666666666667</v>
      </c>
      <c r="E6535" s="75">
        <v>68.6333333333333</v>
      </c>
    </row>
    <row r="6536" ht="15.75" customHeight="1">
      <c r="A6536" s="13">
        <v>42193.104166666664</v>
      </c>
      <c r="B6536" s="75">
        <v>61.0</v>
      </c>
      <c r="C6536" s="75">
        <v>61.0</v>
      </c>
      <c r="D6536" s="75">
        <v>70.6166666666667</v>
      </c>
      <c r="E6536" s="75">
        <v>68.3833333333333</v>
      </c>
    </row>
    <row r="6537" ht="15.75" customHeight="1">
      <c r="A6537" s="13">
        <v>42193.114583333336</v>
      </c>
      <c r="B6537" s="75">
        <v>61.0</v>
      </c>
      <c r="C6537" s="75">
        <v>61.0</v>
      </c>
      <c r="D6537" s="75">
        <v>70.8666666666667</v>
      </c>
      <c r="E6537" s="75">
        <v>68.1333333333333</v>
      </c>
    </row>
    <row r="6538" ht="15.75" customHeight="1">
      <c r="A6538" s="13">
        <v>42193.125</v>
      </c>
      <c r="B6538" s="75">
        <v>61.0</v>
      </c>
      <c r="C6538" s="75">
        <v>60.8833333333333</v>
      </c>
      <c r="D6538" s="75">
        <v>70.7666666666667</v>
      </c>
      <c r="E6538" s="75">
        <v>68.0</v>
      </c>
    </row>
    <row r="6539" ht="15.75" customHeight="1">
      <c r="A6539" s="13">
        <v>42193.135416666664</v>
      </c>
      <c r="B6539" s="75">
        <v>61.0</v>
      </c>
      <c r="C6539" s="75">
        <v>60.6333333333333</v>
      </c>
      <c r="D6539" s="75">
        <v>70.2666666666667</v>
      </c>
      <c r="E6539" s="75">
        <v>68.0</v>
      </c>
    </row>
    <row r="6540" ht="15.75" customHeight="1">
      <c r="A6540" s="13">
        <v>42193.145833333336</v>
      </c>
      <c r="B6540" s="75">
        <v>61.0</v>
      </c>
      <c r="C6540" s="75">
        <v>60.3833333333333</v>
      </c>
      <c r="D6540" s="75">
        <v>69.7666666666667</v>
      </c>
      <c r="E6540" s="75">
        <v>68.0</v>
      </c>
    </row>
    <row r="6541" ht="15.75" customHeight="1">
      <c r="A6541" s="13">
        <v>42193.15625</v>
      </c>
      <c r="B6541" s="75">
        <v>61.0</v>
      </c>
      <c r="C6541" s="75">
        <v>60.1333333333333</v>
      </c>
      <c r="D6541" s="75">
        <v>69.2666666666667</v>
      </c>
      <c r="E6541" s="75">
        <v>68.0</v>
      </c>
    </row>
    <row r="6542" ht="15.75" customHeight="1">
      <c r="A6542" s="13">
        <v>42193.166666666664</v>
      </c>
      <c r="B6542" s="75">
        <v>61.0</v>
      </c>
      <c r="C6542" s="75">
        <v>60.1166666666667</v>
      </c>
      <c r="D6542" s="75">
        <v>68.8833333333333</v>
      </c>
      <c r="E6542" s="75">
        <v>67.7666666666667</v>
      </c>
    </row>
    <row r="6543" ht="15.75" customHeight="1">
      <c r="A6543" s="13">
        <v>42193.177083333336</v>
      </c>
      <c r="B6543" s="75">
        <v>61.0</v>
      </c>
      <c r="C6543" s="75">
        <v>60.3666666666667</v>
      </c>
      <c r="D6543" s="75">
        <v>68.6333333333333</v>
      </c>
      <c r="E6543" s="75">
        <v>67.2666666666667</v>
      </c>
    </row>
    <row r="6544" ht="15.75" customHeight="1">
      <c r="A6544" s="13">
        <v>42193.1875</v>
      </c>
      <c r="B6544" s="75">
        <v>61.0</v>
      </c>
      <c r="C6544" s="75">
        <v>60.6166666666667</v>
      </c>
      <c r="D6544" s="75">
        <v>68.3833333333333</v>
      </c>
      <c r="E6544" s="75">
        <v>66.7666666666667</v>
      </c>
    </row>
    <row r="6545" ht="15.75" customHeight="1">
      <c r="A6545" s="13">
        <v>42193.197916666664</v>
      </c>
      <c r="B6545" s="75">
        <v>61.0</v>
      </c>
      <c r="C6545" s="75">
        <v>60.8666666666667</v>
      </c>
      <c r="D6545" s="75">
        <v>68.1333333333333</v>
      </c>
      <c r="E6545" s="75">
        <v>66.2666666666667</v>
      </c>
    </row>
    <row r="6546" ht="15.75" customHeight="1">
      <c r="A6546" s="13">
        <v>42193.208333333336</v>
      </c>
      <c r="B6546" s="75">
        <v>61.0</v>
      </c>
      <c r="C6546" s="75">
        <v>61.0</v>
      </c>
      <c r="D6546" s="75">
        <v>67.8833333333333</v>
      </c>
      <c r="E6546" s="75">
        <v>66.1166666666667</v>
      </c>
    </row>
    <row r="6547" ht="15.75" customHeight="1">
      <c r="A6547" s="13">
        <v>42193.21875</v>
      </c>
      <c r="B6547" s="75">
        <v>61.0</v>
      </c>
      <c r="C6547" s="75">
        <v>61.0</v>
      </c>
      <c r="D6547" s="75">
        <v>67.6333333333333</v>
      </c>
      <c r="E6547" s="75">
        <v>66.3666666666667</v>
      </c>
    </row>
    <row r="6548" ht="15.75" customHeight="1">
      <c r="A6548" s="13">
        <v>42193.229166666664</v>
      </c>
      <c r="B6548" s="75">
        <v>61.0</v>
      </c>
      <c r="C6548" s="75">
        <v>61.0</v>
      </c>
      <c r="D6548" s="75">
        <v>67.3833333333333</v>
      </c>
      <c r="E6548" s="75">
        <v>66.6166666666667</v>
      </c>
    </row>
    <row r="6549" ht="15.75" customHeight="1">
      <c r="A6549" s="13">
        <v>42193.239583333336</v>
      </c>
      <c r="B6549" s="75">
        <v>61.0</v>
      </c>
      <c r="C6549" s="75">
        <v>61.0</v>
      </c>
      <c r="D6549" s="75">
        <v>67.1333333333333</v>
      </c>
      <c r="E6549" s="75">
        <v>66.8666666666667</v>
      </c>
    </row>
    <row r="6550" ht="15.75" customHeight="1">
      <c r="A6550" s="13">
        <v>42193.25</v>
      </c>
      <c r="B6550" s="75">
        <v>61.0</v>
      </c>
      <c r="C6550" s="75">
        <v>61.1166666666667</v>
      </c>
      <c r="D6550" s="75">
        <v>67.1320754716981</v>
      </c>
      <c r="E6550" s="75">
        <v>67.35</v>
      </c>
    </row>
    <row r="6551" ht="15.75" customHeight="1">
      <c r="A6551" s="13">
        <v>42193.260416666664</v>
      </c>
      <c r="B6551" s="75">
        <v>61.0</v>
      </c>
      <c r="C6551" s="75">
        <v>61.3666666666667</v>
      </c>
      <c r="D6551" s="75">
        <v>67.4150943396226</v>
      </c>
      <c r="E6551" s="75">
        <v>68.1</v>
      </c>
    </row>
    <row r="6552" ht="15.75" customHeight="1">
      <c r="A6552" s="13">
        <v>42193.270833333336</v>
      </c>
      <c r="B6552" s="75">
        <v>61.0</v>
      </c>
      <c r="C6552" s="75">
        <v>61.6166666666667</v>
      </c>
      <c r="D6552" s="75">
        <v>67.6981132075472</v>
      </c>
      <c r="E6552" s="75">
        <v>68.85</v>
      </c>
    </row>
    <row r="6553" ht="15.75" customHeight="1">
      <c r="A6553" s="13">
        <v>42193.28125</v>
      </c>
      <c r="B6553" s="75">
        <v>61.0</v>
      </c>
      <c r="C6553" s="75">
        <v>61.8666666666667</v>
      </c>
      <c r="D6553" s="75">
        <v>67.9811320754717</v>
      </c>
      <c r="E6553" s="75">
        <v>69.6</v>
      </c>
    </row>
    <row r="6554" ht="15.75" customHeight="1">
      <c r="A6554" s="13">
        <v>42193.291666666664</v>
      </c>
      <c r="B6554" s="75">
        <v>61.0</v>
      </c>
      <c r="C6554" s="75">
        <v>62.0</v>
      </c>
      <c r="D6554" s="75">
        <v>68.2333333333333</v>
      </c>
      <c r="E6554" s="75">
        <v>70.2333333333333</v>
      </c>
    </row>
    <row r="6555" ht="15.75" customHeight="1">
      <c r="A6555" s="13">
        <v>42193.302083333336</v>
      </c>
      <c r="B6555" s="75">
        <v>61.0</v>
      </c>
      <c r="C6555" s="75">
        <v>62.0</v>
      </c>
      <c r="D6555" s="75">
        <v>68.7333333333333</v>
      </c>
      <c r="E6555" s="75">
        <v>70.7333333333333</v>
      </c>
    </row>
    <row r="6556" ht="15.75" customHeight="1">
      <c r="A6556" s="13">
        <v>42193.3125</v>
      </c>
      <c r="B6556" s="75">
        <v>61.0</v>
      </c>
      <c r="C6556" s="75">
        <v>62.0</v>
      </c>
      <c r="D6556" s="75">
        <v>69.2333333333333</v>
      </c>
      <c r="E6556" s="75">
        <v>71.2333333333333</v>
      </c>
    </row>
    <row r="6557" ht="15.75" customHeight="1">
      <c r="A6557" s="13">
        <v>42193.322916666664</v>
      </c>
      <c r="B6557" s="75">
        <v>61.0</v>
      </c>
      <c r="C6557" s="75">
        <v>62.0</v>
      </c>
      <c r="D6557" s="75">
        <v>69.7333333333333</v>
      </c>
      <c r="E6557" s="75">
        <v>71.7333333333333</v>
      </c>
    </row>
    <row r="6558" ht="15.75" customHeight="1">
      <c r="A6558" s="13">
        <v>42193.333333333336</v>
      </c>
      <c r="B6558" s="75">
        <v>61.1333333333333</v>
      </c>
      <c r="C6558" s="75">
        <v>62.1166666666667</v>
      </c>
      <c r="D6558" s="75">
        <v>70.0</v>
      </c>
      <c r="E6558" s="75">
        <v>72.35</v>
      </c>
    </row>
    <row r="6559" ht="15.75" customHeight="1">
      <c r="A6559" s="13">
        <v>42193.34375</v>
      </c>
      <c r="B6559" s="75">
        <v>61.6333333333333</v>
      </c>
      <c r="C6559" s="75">
        <v>62.3666666666667</v>
      </c>
      <c r="D6559" s="75">
        <v>70.125</v>
      </c>
      <c r="E6559" s="75">
        <v>73.1</v>
      </c>
    </row>
    <row r="6560" ht="15.75" customHeight="1">
      <c r="A6560" s="13">
        <v>42193.354166666664</v>
      </c>
      <c r="B6560" s="75">
        <v>62.1333333333333</v>
      </c>
      <c r="C6560" s="75">
        <v>62.6166666666667</v>
      </c>
      <c r="D6560" s="75">
        <v>71.0</v>
      </c>
      <c r="E6560" s="75">
        <v>73.85</v>
      </c>
    </row>
    <row r="6561" ht="15.75" customHeight="1">
      <c r="A6561" s="13">
        <v>42193.364583333336</v>
      </c>
      <c r="B6561" s="75">
        <v>62.6333333333333</v>
      </c>
      <c r="C6561" s="75">
        <v>62.8666666666667</v>
      </c>
      <c r="D6561" s="75">
        <v>71.6</v>
      </c>
      <c r="E6561" s="75">
        <v>74.6</v>
      </c>
    </row>
    <row r="6562" ht="15.75" customHeight="1">
      <c r="A6562" s="13">
        <v>42193.375</v>
      </c>
      <c r="B6562" s="75">
        <v>63.0</v>
      </c>
      <c r="C6562" s="75">
        <v>63.1166666666667</v>
      </c>
      <c r="D6562" s="75">
        <v>73.3</v>
      </c>
      <c r="E6562" s="75">
        <v>75.4666666666667</v>
      </c>
    </row>
    <row r="6563" ht="15.75" customHeight="1">
      <c r="A6563" s="13">
        <v>42193.385416666664</v>
      </c>
      <c r="B6563" s="75">
        <v>63.0</v>
      </c>
      <c r="C6563" s="75">
        <v>63.3666666666667</v>
      </c>
      <c r="D6563" s="75">
        <v>73.0</v>
      </c>
      <c r="E6563" s="75">
        <v>76.4666666666667</v>
      </c>
    </row>
    <row r="6564" ht="15.75" customHeight="1">
      <c r="A6564" s="13">
        <v>42193.395833333336</v>
      </c>
      <c r="B6564" s="75">
        <v>63.0</v>
      </c>
      <c r="C6564" s="75">
        <v>63.6166666666667</v>
      </c>
      <c r="D6564" s="75">
        <v>73.0</v>
      </c>
      <c r="E6564" s="75">
        <v>77.4666666666667</v>
      </c>
    </row>
    <row r="6565" ht="15.75" customHeight="1">
      <c r="A6565" s="13">
        <v>42193.40625</v>
      </c>
      <c r="B6565" s="75">
        <v>63.0</v>
      </c>
      <c r="C6565" s="75">
        <v>63.8666666666667</v>
      </c>
      <c r="D6565" s="75">
        <v>74.1111111111111</v>
      </c>
      <c r="E6565" s="75">
        <v>78.4666666666667</v>
      </c>
    </row>
    <row r="6566" ht="15.75" customHeight="1">
      <c r="A6566" s="13">
        <v>42193.416666666664</v>
      </c>
      <c r="B6566" s="75">
        <v>63.0666666666667</v>
      </c>
      <c r="C6566" s="75">
        <v>64.1166666666667</v>
      </c>
      <c r="D6566" s="75">
        <v>75.3111111111111</v>
      </c>
      <c r="E6566" s="75">
        <v>79.35</v>
      </c>
    </row>
    <row r="6567" ht="15.75" customHeight="1">
      <c r="A6567" s="13">
        <v>42193.427083333336</v>
      </c>
      <c r="B6567" s="75">
        <v>63.3166666666667</v>
      </c>
      <c r="C6567" s="75">
        <v>64.3666666666667</v>
      </c>
      <c r="D6567" s="75">
        <v>75.9777777777778</v>
      </c>
      <c r="E6567" s="75">
        <v>80.1</v>
      </c>
    </row>
    <row r="6568" ht="15.75" customHeight="1">
      <c r="A6568" s="13">
        <v>42193.4375</v>
      </c>
      <c r="B6568" s="75">
        <v>63.5666666666667</v>
      </c>
      <c r="C6568" s="75">
        <v>64.6166666666667</v>
      </c>
      <c r="D6568" s="75">
        <v>76.6444444444444</v>
      </c>
      <c r="E6568" s="75">
        <v>80.85</v>
      </c>
    </row>
    <row r="6569" ht="15.75" customHeight="1">
      <c r="A6569" s="13">
        <v>42193.447916666664</v>
      </c>
      <c r="B6569" s="75">
        <v>63.8166666666667</v>
      </c>
      <c r="C6569" s="75">
        <v>64.8666666666667</v>
      </c>
      <c r="D6569" s="75">
        <v>77.4666666666667</v>
      </c>
      <c r="E6569" s="75">
        <v>81.6</v>
      </c>
    </row>
    <row r="6570" ht="15.75" customHeight="1">
      <c r="A6570" s="13">
        <v>42193.458333333336</v>
      </c>
      <c r="B6570" s="75">
        <v>64.1333333333333</v>
      </c>
      <c r="C6570" s="75">
        <v>65.175</v>
      </c>
      <c r="D6570" s="75">
        <v>78.2333333333333</v>
      </c>
      <c r="E6570" s="75">
        <v>82.35</v>
      </c>
    </row>
    <row r="6571" ht="15.75" customHeight="1">
      <c r="A6571" s="13">
        <v>42193.46875</v>
      </c>
      <c r="B6571" s="75">
        <v>64.6333333333333</v>
      </c>
      <c r="C6571" s="75">
        <v>65.55</v>
      </c>
      <c r="D6571" s="75">
        <v>78.7333333333333</v>
      </c>
      <c r="E6571" s="75">
        <v>83.1</v>
      </c>
    </row>
    <row r="6572" ht="15.75" customHeight="1">
      <c r="A6572" s="13">
        <v>42193.479166666664</v>
      </c>
      <c r="B6572" s="75">
        <v>65.1333333333333</v>
      </c>
      <c r="C6572" s="75">
        <v>65.925</v>
      </c>
      <c r="D6572" s="75">
        <v>79.2333333333333</v>
      </c>
      <c r="E6572" s="75">
        <v>83.85</v>
      </c>
    </row>
    <row r="6573" ht="15.75" customHeight="1">
      <c r="A6573" s="13">
        <v>42193.489583333336</v>
      </c>
      <c r="B6573" s="75">
        <v>65.6333333333333</v>
      </c>
      <c r="C6573" s="75">
        <v>67.8</v>
      </c>
      <c r="D6573" s="75">
        <v>79.7333333333333</v>
      </c>
      <c r="E6573" s="75">
        <v>84.6</v>
      </c>
    </row>
    <row r="6574" ht="15.75" customHeight="1">
      <c r="A6574" s="13">
        <v>42193.5</v>
      </c>
      <c r="B6574" s="75">
        <v>66.1333333333333</v>
      </c>
      <c r="C6574" s="75">
        <v>69.4666666666667</v>
      </c>
      <c r="D6574" s="75">
        <v>80.2333333333333</v>
      </c>
      <c r="E6574" s="75">
        <v>85.35</v>
      </c>
    </row>
    <row r="6575" ht="15.75" customHeight="1">
      <c r="A6575" s="13">
        <v>42193.510416666664</v>
      </c>
      <c r="B6575" s="75">
        <v>66.6333333333333</v>
      </c>
      <c r="C6575" s="75">
        <v>70.4666666666667</v>
      </c>
      <c r="D6575" s="75">
        <v>80.7333333333333</v>
      </c>
      <c r="E6575" s="75">
        <v>86.1</v>
      </c>
    </row>
    <row r="6576" ht="15.75" customHeight="1">
      <c r="A6576" s="13">
        <v>42193.520833333336</v>
      </c>
      <c r="B6576" s="75">
        <v>67.1333333333333</v>
      </c>
      <c r="C6576" s="75">
        <v>71.4666666666667</v>
      </c>
      <c r="D6576" s="75">
        <v>81.2333333333333</v>
      </c>
      <c r="E6576" s="75">
        <v>86.85</v>
      </c>
    </row>
    <row r="6577" ht="15.75" customHeight="1">
      <c r="A6577" s="13">
        <v>42193.53125</v>
      </c>
      <c r="B6577" s="75">
        <v>67.6333333333333</v>
      </c>
      <c r="C6577" s="75">
        <v>72.4666666666667</v>
      </c>
      <c r="D6577" s="75">
        <v>81.7333333333333</v>
      </c>
      <c r="E6577" s="75">
        <v>87.6</v>
      </c>
    </row>
    <row r="6578" ht="15.75" customHeight="1">
      <c r="A6578" s="13">
        <v>42193.541666666664</v>
      </c>
      <c r="B6578" s="75">
        <v>68.0</v>
      </c>
      <c r="C6578" s="75">
        <v>72.65</v>
      </c>
      <c r="D6578" s="75">
        <v>82.5833333333333</v>
      </c>
      <c r="E6578" s="75">
        <v>88.2333333333333</v>
      </c>
    </row>
    <row r="6579" ht="15.75" customHeight="1">
      <c r="A6579" s="13">
        <v>42193.552083333336</v>
      </c>
      <c r="B6579" s="75">
        <v>68.0</v>
      </c>
      <c r="C6579" s="75">
        <v>71.9</v>
      </c>
      <c r="D6579" s="75">
        <v>83.8333333333333</v>
      </c>
      <c r="E6579" s="75">
        <v>88.7333333333333</v>
      </c>
    </row>
    <row r="6580" ht="15.75" customHeight="1">
      <c r="A6580" s="13">
        <v>42193.5625</v>
      </c>
      <c r="B6580" s="75">
        <v>68.0</v>
      </c>
      <c r="C6580" s="75">
        <v>71.15</v>
      </c>
      <c r="D6580" s="75">
        <v>85.0833333333333</v>
      </c>
      <c r="E6580" s="75">
        <v>89.2333333333333</v>
      </c>
    </row>
    <row r="6581" ht="15.75" customHeight="1">
      <c r="A6581" s="13">
        <v>42193.572916666664</v>
      </c>
      <c r="B6581" s="75">
        <v>68.0</v>
      </c>
      <c r="C6581" s="75">
        <v>70.4</v>
      </c>
      <c r="D6581" s="75">
        <v>86.3333333333333</v>
      </c>
      <c r="E6581" s="75">
        <v>89.7333333333333</v>
      </c>
    </row>
    <row r="6582" ht="15.75" customHeight="1">
      <c r="A6582" s="13">
        <v>42193.583333333336</v>
      </c>
      <c r="B6582" s="75">
        <v>67.8</v>
      </c>
      <c r="C6582" s="75">
        <v>69.7666666666667</v>
      </c>
      <c r="D6582" s="75">
        <v>87.0</v>
      </c>
      <c r="E6582" s="75">
        <v>90.1166666666667</v>
      </c>
    </row>
    <row r="6583" ht="15.75" customHeight="1">
      <c r="A6583" s="13">
        <v>42193.59375</v>
      </c>
      <c r="B6583" s="75">
        <v>67.05</v>
      </c>
      <c r="C6583" s="75">
        <v>69.2666666666667</v>
      </c>
      <c r="D6583" s="75">
        <v>87.0</v>
      </c>
      <c r="E6583" s="75">
        <v>90.3666666666667</v>
      </c>
    </row>
    <row r="6584" ht="15.75" customHeight="1">
      <c r="A6584" s="13">
        <v>42193.604166666664</v>
      </c>
      <c r="B6584" s="75">
        <v>66.3</v>
      </c>
      <c r="C6584" s="75">
        <v>68.7666666666667</v>
      </c>
      <c r="D6584" s="75">
        <v>87.0</v>
      </c>
      <c r="E6584" s="75">
        <v>90.6166666666667</v>
      </c>
    </row>
    <row r="6585" ht="15.75" customHeight="1">
      <c r="A6585" s="13">
        <v>42193.614583333336</v>
      </c>
      <c r="B6585" s="75">
        <v>65.55</v>
      </c>
      <c r="C6585" s="75">
        <v>68.2666666666667</v>
      </c>
      <c r="D6585" s="75">
        <v>87.0</v>
      </c>
      <c r="E6585" s="75">
        <v>90.8666666666667</v>
      </c>
    </row>
    <row r="6586" ht="15.75" customHeight="1">
      <c r="A6586" s="13">
        <v>42193.625</v>
      </c>
      <c r="B6586" s="75">
        <v>65.1111111111111</v>
      </c>
      <c r="C6586" s="75">
        <v>68.1166666666667</v>
      </c>
      <c r="D6586" s="75">
        <v>87.2333333333333</v>
      </c>
      <c r="E6586" s="75">
        <v>90.8833333333333</v>
      </c>
    </row>
    <row r="6587" ht="15.75" customHeight="1">
      <c r="A6587" s="13">
        <v>42193.635416666664</v>
      </c>
      <c r="B6587" s="75">
        <v>65.5277777777778</v>
      </c>
      <c r="C6587" s="75">
        <v>68.3666666666667</v>
      </c>
      <c r="D6587" s="75">
        <v>87.7333333333333</v>
      </c>
      <c r="E6587" s="75">
        <v>90.6333333333333</v>
      </c>
    </row>
    <row r="6588" ht="15.75" customHeight="1">
      <c r="A6588" s="13">
        <v>42193.645833333336</v>
      </c>
      <c r="B6588" s="75">
        <v>65.9444444444444</v>
      </c>
      <c r="C6588" s="75">
        <v>68.6166666666667</v>
      </c>
      <c r="D6588" s="75">
        <v>88.2333333333333</v>
      </c>
      <c r="E6588" s="75">
        <v>90.3833333333333</v>
      </c>
    </row>
    <row r="6589" ht="15.75" customHeight="1">
      <c r="A6589" s="13">
        <v>42193.65625</v>
      </c>
      <c r="B6589" s="75">
        <v>66.0</v>
      </c>
      <c r="C6589" s="75">
        <v>68.8666666666667</v>
      </c>
      <c r="D6589" s="75">
        <v>88.7333333333333</v>
      </c>
      <c r="E6589" s="75">
        <v>90.1333333333333</v>
      </c>
    </row>
    <row r="6590" ht="15.75" customHeight="1">
      <c r="A6590" s="13">
        <v>42193.666666666664</v>
      </c>
      <c r="B6590" s="75">
        <v>65.7333333333333</v>
      </c>
      <c r="C6590" s="75">
        <v>69.0</v>
      </c>
      <c r="D6590" s="75">
        <v>88.8833333333333</v>
      </c>
      <c r="E6590" s="75">
        <v>90.0</v>
      </c>
    </row>
    <row r="6591" ht="15.75" customHeight="1">
      <c r="A6591" s="13">
        <v>42193.677083333336</v>
      </c>
      <c r="B6591" s="75">
        <v>64.7333333333333</v>
      </c>
      <c r="C6591" s="75">
        <v>69.0</v>
      </c>
      <c r="D6591" s="75">
        <v>88.6333333333333</v>
      </c>
      <c r="E6591" s="75">
        <v>90.0</v>
      </c>
    </row>
    <row r="6592" ht="15.75" customHeight="1">
      <c r="A6592" s="13">
        <v>42193.6875</v>
      </c>
      <c r="B6592" s="75">
        <v>63.7333333333333</v>
      </c>
      <c r="C6592" s="75">
        <v>69.0</v>
      </c>
      <c r="D6592" s="75">
        <v>88.3833333333333</v>
      </c>
      <c r="E6592" s="75">
        <v>90.0</v>
      </c>
    </row>
    <row r="6593" ht="15.75" customHeight="1">
      <c r="A6593" s="13">
        <v>42193.697916666664</v>
      </c>
      <c r="B6593" s="75">
        <v>62.7333333333333</v>
      </c>
      <c r="C6593" s="75">
        <v>69.0</v>
      </c>
      <c r="D6593" s="75">
        <v>88.1333333333333</v>
      </c>
      <c r="E6593" s="75">
        <v>90.0</v>
      </c>
    </row>
    <row r="6594" ht="15.75" customHeight="1">
      <c r="A6594" s="13">
        <v>42193.708333333336</v>
      </c>
      <c r="B6594" s="75">
        <v>61.9333333333333</v>
      </c>
      <c r="C6594" s="75">
        <v>68.7666666666667</v>
      </c>
      <c r="D6594" s="75">
        <v>87.8833333333333</v>
      </c>
      <c r="E6594" s="75">
        <v>89.7666666666667</v>
      </c>
    </row>
    <row r="6595" ht="15.75" customHeight="1">
      <c r="A6595" s="13">
        <v>42193.71875</v>
      </c>
      <c r="B6595" s="75">
        <v>61.6833333333333</v>
      </c>
      <c r="C6595" s="75">
        <v>68.2666666666667</v>
      </c>
      <c r="D6595" s="75">
        <v>87.6333333333333</v>
      </c>
      <c r="E6595" s="75">
        <v>89.2666666666667</v>
      </c>
    </row>
    <row r="6596" ht="15.75" customHeight="1">
      <c r="A6596" s="13">
        <v>42193.729166666664</v>
      </c>
      <c r="B6596" s="75">
        <v>61.4333333333333</v>
      </c>
      <c r="C6596" s="75">
        <v>67.7666666666667</v>
      </c>
      <c r="D6596" s="75">
        <v>87.3833333333333</v>
      </c>
      <c r="E6596" s="75">
        <v>88.7666666666667</v>
      </c>
    </row>
    <row r="6597" ht="15.75" customHeight="1">
      <c r="A6597" s="13">
        <v>42193.739583333336</v>
      </c>
      <c r="B6597" s="75">
        <v>61.1833333333333</v>
      </c>
      <c r="C6597" s="75">
        <v>67.2666666666667</v>
      </c>
      <c r="D6597" s="75">
        <v>87.1333333333333</v>
      </c>
      <c r="E6597" s="75">
        <v>88.2666666666667</v>
      </c>
    </row>
    <row r="6598" ht="15.75" customHeight="1">
      <c r="A6598" s="13">
        <v>42193.75</v>
      </c>
      <c r="B6598" s="75">
        <v>61.1739130434783</v>
      </c>
      <c r="C6598" s="75">
        <v>66.7666666666667</v>
      </c>
      <c r="D6598" s="75">
        <v>86.5333333333333</v>
      </c>
      <c r="E6598" s="75">
        <v>87.65</v>
      </c>
    </row>
    <row r="6599" ht="15.75" customHeight="1">
      <c r="A6599" s="13">
        <v>42193.760416666664</v>
      </c>
      <c r="B6599" s="75">
        <v>61.8260869565217</v>
      </c>
      <c r="C6599" s="75">
        <v>66.2666666666667</v>
      </c>
      <c r="D6599" s="75">
        <v>85.5333333333333</v>
      </c>
      <c r="E6599" s="75">
        <v>86.9</v>
      </c>
    </row>
    <row r="6600" ht="15.75" customHeight="1">
      <c r="A6600" s="13">
        <v>42193.770833333336</v>
      </c>
      <c r="B6600" s="75">
        <v>62.4782608695652</v>
      </c>
      <c r="C6600" s="75">
        <v>65.7666666666667</v>
      </c>
      <c r="D6600" s="75">
        <v>84.5333333333333</v>
      </c>
      <c r="E6600" s="75">
        <v>86.15</v>
      </c>
    </row>
    <row r="6601" ht="15.75" customHeight="1">
      <c r="A6601" s="13">
        <v>42193.78125</v>
      </c>
      <c r="B6601" s="75">
        <v>62.5714285714286</v>
      </c>
      <c r="C6601" s="75">
        <v>65.2666666666667</v>
      </c>
      <c r="D6601" s="75">
        <v>83.5333333333333</v>
      </c>
      <c r="E6601" s="75">
        <v>85.4</v>
      </c>
    </row>
    <row r="6602" ht="15.75" customHeight="1">
      <c r="A6602" s="13">
        <v>42193.791666666664</v>
      </c>
      <c r="B6602" s="75">
        <v>61.0666666666667</v>
      </c>
      <c r="C6602" s="75">
        <v>64.7666666666667</v>
      </c>
      <c r="D6602" s="75">
        <v>82.7666666666667</v>
      </c>
      <c r="E6602" s="75">
        <v>84.3</v>
      </c>
    </row>
    <row r="6603" ht="15.75" customHeight="1">
      <c r="A6603" s="13">
        <v>42193.802083333336</v>
      </c>
      <c r="B6603" s="75">
        <v>61.3166666666667</v>
      </c>
      <c r="C6603" s="75">
        <v>64.2666666666667</v>
      </c>
      <c r="D6603" s="75">
        <v>82.2666666666667</v>
      </c>
      <c r="E6603" s="75">
        <v>82.8</v>
      </c>
    </row>
    <row r="6604" ht="15.75" customHeight="1">
      <c r="A6604" s="13">
        <v>42193.8125</v>
      </c>
      <c r="B6604" s="75">
        <v>61.5666666666667</v>
      </c>
      <c r="C6604" s="75">
        <v>63.7666666666667</v>
      </c>
      <c r="D6604" s="75">
        <v>81.7666666666667</v>
      </c>
      <c r="E6604" s="75">
        <v>81.3</v>
      </c>
    </row>
    <row r="6605" ht="15.75" customHeight="1">
      <c r="A6605" s="13">
        <v>42193.822916666664</v>
      </c>
      <c r="B6605" s="75">
        <v>61.8166666666667</v>
      </c>
      <c r="C6605" s="75">
        <v>63.2666666666667</v>
      </c>
      <c r="D6605" s="75">
        <v>81.2666666666667</v>
      </c>
      <c r="E6605" s="75">
        <v>79.8</v>
      </c>
    </row>
    <row r="6606" ht="15.75" customHeight="1">
      <c r="A6606" s="13">
        <v>42193.833333333336</v>
      </c>
      <c r="B6606" s="75">
        <v>61.9333333333333</v>
      </c>
      <c r="C6606" s="75">
        <v>62.8833333333333</v>
      </c>
      <c r="D6606" s="75">
        <v>80.65</v>
      </c>
      <c r="E6606" s="75">
        <v>78.4166666666667</v>
      </c>
    </row>
    <row r="6607" ht="15.75" customHeight="1">
      <c r="A6607" s="13">
        <v>42193.84375</v>
      </c>
      <c r="B6607" s="75">
        <v>61.6833333333333</v>
      </c>
      <c r="C6607" s="75">
        <v>62.6333333333333</v>
      </c>
      <c r="D6607" s="75">
        <v>79.9</v>
      </c>
      <c r="E6607" s="75">
        <v>77.1666666666667</v>
      </c>
    </row>
    <row r="6608" ht="15.75" customHeight="1">
      <c r="A6608" s="13">
        <v>42193.854166666664</v>
      </c>
      <c r="B6608" s="75">
        <v>61.4333333333333</v>
      </c>
      <c r="C6608" s="75">
        <v>62.3833333333333</v>
      </c>
      <c r="D6608" s="75">
        <v>79.15</v>
      </c>
      <c r="E6608" s="75">
        <v>75.9166666666667</v>
      </c>
    </row>
    <row r="6609" ht="15.75" customHeight="1">
      <c r="A6609" s="13">
        <v>42193.864583333336</v>
      </c>
      <c r="B6609" s="75">
        <v>61.1833333333333</v>
      </c>
      <c r="C6609" s="75">
        <v>62.1333333333333</v>
      </c>
      <c r="D6609" s="75">
        <v>78.4</v>
      </c>
      <c r="E6609" s="75">
        <v>74.6666666666667</v>
      </c>
    </row>
    <row r="6610" ht="15.75" customHeight="1">
      <c r="A6610" s="13">
        <v>42193.875</v>
      </c>
      <c r="B6610" s="75">
        <v>61.0666666666667</v>
      </c>
      <c r="C6610" s="75">
        <v>62.0</v>
      </c>
      <c r="D6610" s="75">
        <v>77.7666666666667</v>
      </c>
      <c r="E6610" s="75">
        <v>73.7666666666667</v>
      </c>
    </row>
    <row r="6611" ht="15.75" customHeight="1">
      <c r="A6611" s="13">
        <v>42193.885416666664</v>
      </c>
      <c r="B6611" s="75">
        <v>61.3166666666667</v>
      </c>
      <c r="C6611" s="75">
        <v>62.0</v>
      </c>
      <c r="D6611" s="75">
        <v>77.2666666666667</v>
      </c>
      <c r="E6611" s="75">
        <v>73.2666666666667</v>
      </c>
    </row>
    <row r="6612" ht="15.75" customHeight="1">
      <c r="A6612" s="13">
        <v>42193.895833333336</v>
      </c>
      <c r="B6612" s="75">
        <v>61.5666666666667</v>
      </c>
      <c r="C6612" s="75">
        <v>62.0</v>
      </c>
      <c r="D6612" s="75">
        <v>76.7666666666667</v>
      </c>
      <c r="E6612" s="75">
        <v>72.7666666666667</v>
      </c>
    </row>
    <row r="6613" ht="15.75" customHeight="1">
      <c r="A6613" s="13">
        <v>42193.90625</v>
      </c>
      <c r="B6613" s="75">
        <v>61.8166666666667</v>
      </c>
      <c r="C6613" s="75">
        <v>62.0</v>
      </c>
      <c r="D6613" s="75">
        <v>76.2666666666667</v>
      </c>
      <c r="E6613" s="75">
        <v>72.2666666666667</v>
      </c>
    </row>
    <row r="6614" ht="15.75" customHeight="1">
      <c r="A6614" s="13">
        <v>42193.916666666664</v>
      </c>
      <c r="B6614" s="75">
        <v>61.9333333333333</v>
      </c>
      <c r="C6614" s="75">
        <v>62.1320754716981</v>
      </c>
      <c r="D6614" s="75">
        <v>76.0</v>
      </c>
      <c r="E6614" s="75">
        <v>71.65</v>
      </c>
    </row>
    <row r="6615" ht="15.75" customHeight="1">
      <c r="A6615" s="13">
        <v>42193.927083333336</v>
      </c>
      <c r="B6615" s="75">
        <v>61.6833333333333</v>
      </c>
      <c r="C6615" s="75">
        <v>62.4150943396226</v>
      </c>
      <c r="D6615" s="75">
        <v>76.0</v>
      </c>
      <c r="E6615" s="75">
        <v>70.9</v>
      </c>
    </row>
    <row r="6616" ht="15.75" customHeight="1">
      <c r="A6616" s="13">
        <v>42193.9375</v>
      </c>
      <c r="B6616" s="75">
        <v>61.4333333333333</v>
      </c>
      <c r="C6616" s="75">
        <v>62.6981132075472</v>
      </c>
      <c r="D6616" s="75">
        <v>76.0</v>
      </c>
      <c r="E6616" s="75">
        <v>70.15</v>
      </c>
    </row>
    <row r="6617" ht="15.75" customHeight="1">
      <c r="A6617" s="13">
        <v>42193.947916666664</v>
      </c>
      <c r="B6617" s="75">
        <v>61.1833333333333</v>
      </c>
      <c r="C6617" s="75">
        <v>62.9811320754717</v>
      </c>
      <c r="D6617" s="75">
        <v>76.0</v>
      </c>
      <c r="E6617" s="75">
        <v>69.4</v>
      </c>
    </row>
    <row r="6618" ht="15.75" customHeight="1">
      <c r="A6618" s="13">
        <v>42193.958333333336</v>
      </c>
      <c r="B6618" s="75">
        <v>60.9333333333333</v>
      </c>
      <c r="C6618" s="75">
        <v>61.0</v>
      </c>
      <c r="D6618" s="75">
        <v>75.8833333333333</v>
      </c>
      <c r="E6618" s="75">
        <v>68.7666666666667</v>
      </c>
    </row>
    <row r="6619" ht="15.75" customHeight="1">
      <c r="A6619" s="13">
        <v>42193.96875</v>
      </c>
      <c r="B6619" s="75">
        <v>60.6833333333333</v>
      </c>
      <c r="C6619" s="75">
        <v>61.0</v>
      </c>
      <c r="D6619" s="75">
        <v>75.6333333333333</v>
      </c>
      <c r="E6619" s="75">
        <v>68.2666666666667</v>
      </c>
    </row>
    <row r="6620" ht="15.75" customHeight="1">
      <c r="A6620" s="13">
        <v>42193.979166666664</v>
      </c>
      <c r="B6620" s="75">
        <v>60.4333333333333</v>
      </c>
      <c r="C6620" s="75">
        <v>61.0</v>
      </c>
      <c r="D6620" s="75">
        <v>75.3833333333333</v>
      </c>
      <c r="E6620" s="75">
        <v>67.7666666666667</v>
      </c>
    </row>
    <row r="6621" ht="15.75" customHeight="1">
      <c r="A6621" s="13">
        <v>42193.989583333336</v>
      </c>
      <c r="B6621" s="75">
        <v>60.1833333333333</v>
      </c>
      <c r="C6621" s="75">
        <v>61.0</v>
      </c>
      <c r="D6621" s="75">
        <v>75.1333333333333</v>
      </c>
      <c r="E6621" s="75">
        <v>67.2666666666667</v>
      </c>
    </row>
    <row r="6622" ht="15.75" customHeight="1">
      <c r="A6622" s="13">
        <v>42194.0</v>
      </c>
      <c r="B6622" s="75">
        <v>60.0</v>
      </c>
      <c r="C6622" s="75">
        <v>61.0</v>
      </c>
      <c r="D6622" s="75">
        <v>74.8833333333333</v>
      </c>
      <c r="E6622" s="75">
        <v>66.8833333333333</v>
      </c>
    </row>
    <row r="6623" ht="15.75" customHeight="1">
      <c r="A6623" s="13">
        <v>42194.010416666664</v>
      </c>
      <c r="B6623" s="75">
        <v>60.0</v>
      </c>
      <c r="C6623" s="75">
        <v>61.0</v>
      </c>
      <c r="D6623" s="75">
        <v>74.6333333333333</v>
      </c>
      <c r="E6623" s="75">
        <v>66.6333333333333</v>
      </c>
    </row>
    <row r="6624" ht="15.75" customHeight="1">
      <c r="A6624" s="13">
        <v>42194.020833333336</v>
      </c>
      <c r="B6624" s="75">
        <v>60.0</v>
      </c>
      <c r="C6624" s="75">
        <v>61.0</v>
      </c>
      <c r="D6624" s="75">
        <v>74.3833333333333</v>
      </c>
      <c r="E6624" s="75">
        <v>66.3833333333333</v>
      </c>
    </row>
    <row r="6625" ht="15.75" customHeight="1">
      <c r="A6625" s="13">
        <v>42194.03125</v>
      </c>
      <c r="B6625" s="75">
        <v>60.0</v>
      </c>
      <c r="C6625" s="75">
        <v>61.0</v>
      </c>
      <c r="D6625" s="75">
        <v>74.1333333333333</v>
      </c>
      <c r="E6625" s="75">
        <v>66.1333333333333</v>
      </c>
    </row>
    <row r="6626" ht="15.75" customHeight="1">
      <c r="A6626" s="13">
        <v>42194.041666666664</v>
      </c>
      <c r="B6626" s="75">
        <v>60.0</v>
      </c>
      <c r="C6626" s="75">
        <v>61.0</v>
      </c>
      <c r="D6626" s="75">
        <v>74.0</v>
      </c>
      <c r="E6626" s="75">
        <v>65.8833333333333</v>
      </c>
    </row>
    <row r="6627" ht="15.75" customHeight="1">
      <c r="A6627" s="13">
        <v>42194.052083333336</v>
      </c>
      <c r="B6627" s="75">
        <v>60.0</v>
      </c>
      <c r="C6627" s="75">
        <v>61.0</v>
      </c>
      <c r="D6627" s="75">
        <v>74.0</v>
      </c>
      <c r="E6627" s="75">
        <v>65.6333333333333</v>
      </c>
    </row>
    <row r="6628" ht="15.75" customHeight="1">
      <c r="A6628" s="13">
        <v>42194.0625</v>
      </c>
      <c r="B6628" s="75">
        <v>60.0</v>
      </c>
      <c r="C6628" s="75">
        <v>61.0</v>
      </c>
      <c r="D6628" s="75">
        <v>74.0</v>
      </c>
      <c r="E6628" s="75">
        <v>65.3833333333333</v>
      </c>
    </row>
    <row r="6629" ht="15.75" customHeight="1">
      <c r="A6629" s="13">
        <v>42194.072916666664</v>
      </c>
      <c r="B6629" s="75">
        <v>60.0</v>
      </c>
      <c r="C6629" s="75">
        <v>61.0</v>
      </c>
      <c r="D6629" s="75">
        <v>74.0</v>
      </c>
      <c r="E6629" s="75">
        <v>65.1333333333333</v>
      </c>
    </row>
    <row r="6630" ht="15.75" customHeight="1">
      <c r="A6630" s="13">
        <v>42194.083333333336</v>
      </c>
      <c r="B6630" s="75">
        <v>60.0689655172414</v>
      </c>
      <c r="C6630" s="75">
        <v>61.0</v>
      </c>
      <c r="D6630" s="75">
        <v>74.0</v>
      </c>
      <c r="E6630" s="75">
        <v>64.8833333333333</v>
      </c>
    </row>
    <row r="6631" ht="15.75" customHeight="1">
      <c r="A6631" s="13">
        <v>42194.09375</v>
      </c>
      <c r="B6631" s="75">
        <v>60.3275862068966</v>
      </c>
      <c r="C6631" s="75">
        <v>61.0</v>
      </c>
      <c r="D6631" s="75">
        <v>74.0</v>
      </c>
      <c r="E6631" s="75">
        <v>64.6333333333333</v>
      </c>
    </row>
    <row r="6632" ht="15.75" customHeight="1">
      <c r="A6632" s="13">
        <v>42194.104166666664</v>
      </c>
      <c r="B6632" s="75">
        <v>60.5862068965517</v>
      </c>
      <c r="C6632" s="75">
        <v>61.0</v>
      </c>
      <c r="D6632" s="75">
        <v>74.0</v>
      </c>
      <c r="E6632" s="75">
        <v>64.3833333333333</v>
      </c>
    </row>
    <row r="6633" ht="15.75" customHeight="1">
      <c r="A6633" s="13">
        <v>42194.114583333336</v>
      </c>
      <c r="B6633" s="75">
        <v>60.8448275862069</v>
      </c>
      <c r="C6633" s="75">
        <v>61.0</v>
      </c>
      <c r="D6633" s="75">
        <v>74.0</v>
      </c>
      <c r="E6633" s="75">
        <v>64.1333333333333</v>
      </c>
    </row>
    <row r="6634" ht="15.75" customHeight="1">
      <c r="A6634" s="13">
        <v>42194.125</v>
      </c>
      <c r="B6634" s="75">
        <v>59.0</v>
      </c>
      <c r="C6634" s="75">
        <v>61.0</v>
      </c>
      <c r="D6634" s="75">
        <v>73.8833333333333</v>
      </c>
      <c r="E6634" s="75">
        <v>63.8833333333333</v>
      </c>
    </row>
    <row r="6635" ht="15.75" customHeight="1">
      <c r="A6635" s="13">
        <v>42194.135416666664</v>
      </c>
      <c r="B6635" s="75">
        <v>59.0</v>
      </c>
      <c r="C6635" s="75">
        <v>61.0</v>
      </c>
      <c r="D6635" s="75">
        <v>73.6333333333333</v>
      </c>
      <c r="E6635" s="75">
        <v>63.6333333333333</v>
      </c>
    </row>
    <row r="6636" ht="15.75" customHeight="1">
      <c r="A6636" s="13">
        <v>42194.145833333336</v>
      </c>
      <c r="B6636" s="75">
        <v>59.0</v>
      </c>
      <c r="C6636" s="75">
        <v>61.0</v>
      </c>
      <c r="D6636" s="75">
        <v>73.3833333333333</v>
      </c>
      <c r="E6636" s="75">
        <v>63.3833333333333</v>
      </c>
    </row>
    <row r="6637" ht="15.75" customHeight="1">
      <c r="A6637" s="13">
        <v>42194.15625</v>
      </c>
      <c r="B6637" s="75">
        <v>59.0</v>
      </c>
      <c r="C6637" s="75">
        <v>61.0</v>
      </c>
      <c r="D6637" s="75">
        <v>73.1333333333333</v>
      </c>
      <c r="E6637" s="75">
        <v>63.1333333333333</v>
      </c>
    </row>
    <row r="6638" ht="15.75" customHeight="1">
      <c r="A6638" s="13">
        <v>42194.166666666664</v>
      </c>
      <c r="B6638" s="75">
        <v>59.0</v>
      </c>
      <c r="C6638" s="75">
        <v>61.0</v>
      </c>
      <c r="D6638" s="75">
        <v>73.0</v>
      </c>
      <c r="E6638" s="75">
        <v>63.0</v>
      </c>
    </row>
    <row r="6639" ht="15.75" customHeight="1">
      <c r="A6639" s="13">
        <v>42194.177083333336</v>
      </c>
      <c r="B6639" s="75">
        <v>59.0</v>
      </c>
      <c r="C6639" s="75">
        <v>61.0</v>
      </c>
      <c r="D6639" s="75">
        <v>73.0</v>
      </c>
      <c r="E6639" s="75">
        <v>63.0</v>
      </c>
    </row>
    <row r="6640" ht="15.75" customHeight="1">
      <c r="A6640" s="13">
        <v>42194.1875</v>
      </c>
      <c r="B6640" s="75">
        <v>59.0</v>
      </c>
      <c r="C6640" s="75">
        <v>61.0</v>
      </c>
      <c r="D6640" s="75">
        <v>73.0</v>
      </c>
      <c r="E6640" s="75">
        <v>63.0</v>
      </c>
    </row>
    <row r="6641" ht="15.75" customHeight="1">
      <c r="A6641" s="13">
        <v>42194.197916666664</v>
      </c>
      <c r="B6641" s="75">
        <v>59.0</v>
      </c>
      <c r="C6641" s="75">
        <v>61.0</v>
      </c>
      <c r="D6641" s="75">
        <v>73.0</v>
      </c>
      <c r="E6641" s="75">
        <v>63.0</v>
      </c>
    </row>
    <row r="6642" ht="15.75" customHeight="1">
      <c r="A6642" s="13">
        <v>42194.208333333336</v>
      </c>
      <c r="B6642" s="75">
        <v>59.0</v>
      </c>
      <c r="C6642" s="75">
        <v>61.0</v>
      </c>
      <c r="D6642" s="75">
        <v>72.7666666666667</v>
      </c>
      <c r="E6642" s="75">
        <v>63.0</v>
      </c>
    </row>
    <row r="6643" ht="15.75" customHeight="1">
      <c r="A6643" s="13">
        <v>42194.21875</v>
      </c>
      <c r="B6643" s="75">
        <v>59.0</v>
      </c>
      <c r="C6643" s="75">
        <v>61.0</v>
      </c>
      <c r="D6643" s="75">
        <v>72.2666666666667</v>
      </c>
      <c r="E6643" s="75">
        <v>63.0</v>
      </c>
    </row>
    <row r="6644" ht="15.75" customHeight="1">
      <c r="A6644" s="13">
        <v>42194.229166666664</v>
      </c>
      <c r="B6644" s="75">
        <v>59.0</v>
      </c>
      <c r="C6644" s="75">
        <v>61.0</v>
      </c>
      <c r="D6644" s="75">
        <v>71.7666666666667</v>
      </c>
      <c r="E6644" s="75">
        <v>63.0</v>
      </c>
    </row>
    <row r="6645" ht="15.75" customHeight="1">
      <c r="A6645" s="13">
        <v>42194.239583333336</v>
      </c>
      <c r="B6645" s="75">
        <v>59.0</v>
      </c>
      <c r="C6645" s="75">
        <v>61.0</v>
      </c>
      <c r="D6645" s="75">
        <v>71.2666666666667</v>
      </c>
      <c r="E6645" s="75">
        <v>63.0</v>
      </c>
    </row>
    <row r="6646" ht="15.75" customHeight="1">
      <c r="A6646" s="13">
        <v>42194.25</v>
      </c>
      <c r="B6646" s="75">
        <v>59.1379310344828</v>
      </c>
      <c r="C6646" s="75">
        <v>61.1166666666667</v>
      </c>
      <c r="D6646" s="75">
        <v>71.1166666666667</v>
      </c>
      <c r="E6646" s="75">
        <v>63.2333333333333</v>
      </c>
    </row>
    <row r="6647" ht="15.75" customHeight="1">
      <c r="A6647" s="13">
        <v>42194.260416666664</v>
      </c>
      <c r="B6647" s="75">
        <v>59.6551724137931</v>
      </c>
      <c r="C6647" s="75">
        <v>61.3666666666667</v>
      </c>
      <c r="D6647" s="75">
        <v>71.3666666666667</v>
      </c>
      <c r="E6647" s="75">
        <v>63.7333333333333</v>
      </c>
    </row>
    <row r="6648" ht="15.75" customHeight="1">
      <c r="A6648" s="13">
        <v>42194.270833333336</v>
      </c>
      <c r="B6648" s="75">
        <v>60.1724137931034</v>
      </c>
      <c r="C6648" s="75">
        <v>61.6166666666667</v>
      </c>
      <c r="D6648" s="75">
        <v>71.6166666666667</v>
      </c>
      <c r="E6648" s="75">
        <v>64.2333333333333</v>
      </c>
    </row>
    <row r="6649" ht="15.75" customHeight="1">
      <c r="A6649" s="13">
        <v>42194.28125</v>
      </c>
      <c r="B6649" s="75">
        <v>60.6896551724138</v>
      </c>
      <c r="C6649" s="75">
        <v>61.8666666666667</v>
      </c>
      <c r="D6649" s="75">
        <v>71.8666666666667</v>
      </c>
      <c r="E6649" s="75">
        <v>64.7333333333333</v>
      </c>
    </row>
    <row r="6650" ht="15.75" customHeight="1">
      <c r="A6650" s="13">
        <v>42194.291666666664</v>
      </c>
      <c r="B6650" s="75">
        <v>60.0689655172414</v>
      </c>
      <c r="C6650" s="75">
        <v>62.1166666666667</v>
      </c>
      <c r="D6650" s="75">
        <v>72.35</v>
      </c>
      <c r="E6650" s="75">
        <v>65.0</v>
      </c>
    </row>
    <row r="6651" ht="15.75" customHeight="1">
      <c r="A6651" s="13">
        <v>42194.302083333336</v>
      </c>
      <c r="B6651" s="75">
        <v>60.3275862068966</v>
      </c>
      <c r="C6651" s="75">
        <v>62.3666666666667</v>
      </c>
      <c r="D6651" s="75">
        <v>73.1</v>
      </c>
      <c r="E6651" s="75">
        <v>65.0</v>
      </c>
    </row>
    <row r="6652" ht="15.75" customHeight="1">
      <c r="A6652" s="13">
        <v>42194.3125</v>
      </c>
      <c r="B6652" s="75">
        <v>60.5862068965517</v>
      </c>
      <c r="C6652" s="75">
        <v>62.6166666666667</v>
      </c>
      <c r="D6652" s="75">
        <v>73.85</v>
      </c>
      <c r="E6652" s="75">
        <v>65.0</v>
      </c>
    </row>
    <row r="6653" ht="15.75" customHeight="1">
      <c r="A6653" s="13">
        <v>42194.322916666664</v>
      </c>
      <c r="B6653" s="75">
        <v>60.8448275862069</v>
      </c>
      <c r="C6653" s="75">
        <v>62.8666666666667</v>
      </c>
      <c r="D6653" s="75">
        <v>74.6</v>
      </c>
      <c r="E6653" s="75">
        <v>65.0</v>
      </c>
    </row>
    <row r="6654" ht="15.75" customHeight="1">
      <c r="A6654" s="13">
        <v>42194.333333333336</v>
      </c>
      <c r="B6654" s="75">
        <v>61.1333333333333</v>
      </c>
      <c r="C6654" s="75">
        <v>63.2333333333333</v>
      </c>
      <c r="D6654" s="75">
        <v>75.35</v>
      </c>
      <c r="E6654" s="75">
        <v>65.2121212121212</v>
      </c>
    </row>
    <row r="6655" ht="15.75" customHeight="1">
      <c r="A6655" s="13">
        <v>42194.34375</v>
      </c>
      <c r="B6655" s="75">
        <v>61.6333333333333</v>
      </c>
      <c r="C6655" s="75">
        <v>63.7333333333333</v>
      </c>
      <c r="D6655" s="75">
        <v>76.1</v>
      </c>
      <c r="E6655" s="75">
        <v>65.6666666666667</v>
      </c>
    </row>
    <row r="6656" ht="15.75" customHeight="1">
      <c r="A6656" s="13">
        <v>42194.354166666664</v>
      </c>
      <c r="B6656" s="75">
        <v>62.1333333333333</v>
      </c>
      <c r="C6656" s="75">
        <v>64.2333333333333</v>
      </c>
      <c r="D6656" s="75">
        <v>76.85</v>
      </c>
      <c r="E6656" s="75">
        <v>66.1481481481482</v>
      </c>
    </row>
    <row r="6657" ht="15.75" customHeight="1">
      <c r="A6657" s="13">
        <v>42194.364583333336</v>
      </c>
      <c r="B6657" s="75">
        <v>62.6333333333333</v>
      </c>
      <c r="C6657" s="75">
        <v>64.7333333333333</v>
      </c>
      <c r="D6657" s="75">
        <v>77.6</v>
      </c>
      <c r="E6657" s="75">
        <v>66.7037037037037</v>
      </c>
    </row>
    <row r="6658" ht="15.75" customHeight="1">
      <c r="A6658" s="13">
        <v>42194.375</v>
      </c>
      <c r="B6658" s="75">
        <v>63.0</v>
      </c>
      <c r="C6658" s="75">
        <v>65.1166666666667</v>
      </c>
      <c r="D6658" s="75">
        <v>78.4666666666667</v>
      </c>
      <c r="E6658" s="75">
        <v>67.175</v>
      </c>
    </row>
    <row r="6659" ht="15.75" customHeight="1">
      <c r="A6659" s="13">
        <v>42194.385416666664</v>
      </c>
      <c r="B6659" s="75">
        <v>63.0</v>
      </c>
      <c r="C6659" s="75">
        <v>65.3666666666667</v>
      </c>
      <c r="D6659" s="75">
        <v>79.4666666666667</v>
      </c>
      <c r="E6659" s="75">
        <v>67.55</v>
      </c>
    </row>
    <row r="6660" ht="15.75" customHeight="1">
      <c r="A6660" s="13">
        <v>42194.395833333336</v>
      </c>
      <c r="B6660" s="75">
        <v>63.0</v>
      </c>
      <c r="C6660" s="75">
        <v>65.6166666666667</v>
      </c>
      <c r="D6660" s="75">
        <v>80.4666666666667</v>
      </c>
      <c r="E6660" s="75">
        <v>67.925</v>
      </c>
    </row>
    <row r="6661" ht="15.75" customHeight="1">
      <c r="A6661" s="13">
        <v>42194.40625</v>
      </c>
      <c r="B6661" s="75">
        <v>63.0</v>
      </c>
      <c r="C6661" s="75">
        <v>65.8666666666667</v>
      </c>
      <c r="D6661" s="75">
        <v>81.4666666666667</v>
      </c>
      <c r="E6661" s="75">
        <v>68.6</v>
      </c>
    </row>
    <row r="6662" ht="15.75" customHeight="1">
      <c r="A6662" s="13">
        <v>42194.416666666664</v>
      </c>
      <c r="B6662" s="75">
        <v>63.2</v>
      </c>
      <c r="C6662" s="75">
        <v>66.1166666666667</v>
      </c>
      <c r="D6662" s="75">
        <v>82.35</v>
      </c>
      <c r="E6662" s="75">
        <v>69.1166666666667</v>
      </c>
    </row>
    <row r="6663" ht="15.75" customHeight="1">
      <c r="A6663" s="13">
        <v>42194.427083333336</v>
      </c>
      <c r="B6663" s="75">
        <v>63.95</v>
      </c>
      <c r="C6663" s="75">
        <v>66.3666666666667</v>
      </c>
      <c r="D6663" s="75">
        <v>83.1</v>
      </c>
      <c r="E6663" s="75">
        <v>69.3666666666667</v>
      </c>
    </row>
    <row r="6664" ht="15.75" customHeight="1">
      <c r="A6664" s="13">
        <v>42194.4375</v>
      </c>
      <c r="B6664" s="75">
        <v>64.7</v>
      </c>
      <c r="C6664" s="75">
        <v>66.6166666666667</v>
      </c>
      <c r="D6664" s="75">
        <v>83.85</v>
      </c>
      <c r="E6664" s="75">
        <v>69.6166666666667</v>
      </c>
    </row>
    <row r="6665" ht="15.75" customHeight="1">
      <c r="A6665" s="13">
        <v>42194.447916666664</v>
      </c>
      <c r="B6665" s="75">
        <v>65.45</v>
      </c>
      <c r="C6665" s="75">
        <v>66.8666666666667</v>
      </c>
      <c r="D6665" s="75">
        <v>84.6</v>
      </c>
      <c r="E6665" s="75">
        <v>69.8666666666667</v>
      </c>
    </row>
    <row r="6666" ht="15.75" customHeight="1">
      <c r="A6666" s="13">
        <v>42194.458333333336</v>
      </c>
      <c r="B6666" s="75">
        <v>66.0</v>
      </c>
      <c r="C6666" s="75">
        <v>67.1166666666667</v>
      </c>
      <c r="D6666" s="75">
        <v>85.35</v>
      </c>
      <c r="E6666" s="75">
        <v>70.4666666666667</v>
      </c>
    </row>
    <row r="6667" ht="15.75" customHeight="1">
      <c r="A6667" s="13">
        <v>42194.46875</v>
      </c>
      <c r="B6667" s="75">
        <v>66.0</v>
      </c>
      <c r="C6667" s="75">
        <v>67.3666666666667</v>
      </c>
      <c r="D6667" s="75">
        <v>86.1</v>
      </c>
      <c r="E6667" s="75">
        <v>71.4666666666667</v>
      </c>
    </row>
    <row r="6668" ht="15.75" customHeight="1">
      <c r="A6668" s="13">
        <v>42194.479166666664</v>
      </c>
      <c r="B6668" s="75">
        <v>66.2777777777778</v>
      </c>
      <c r="C6668" s="75">
        <v>67.6166666666667</v>
      </c>
      <c r="D6668" s="75">
        <v>86.85</v>
      </c>
      <c r="E6668" s="75">
        <v>72.4666666666667</v>
      </c>
    </row>
    <row r="6669" ht="15.75" customHeight="1">
      <c r="A6669" s="13">
        <v>42194.489583333336</v>
      </c>
      <c r="B6669" s="75">
        <v>66.6944444444444</v>
      </c>
      <c r="C6669" s="75">
        <v>67.8666666666667</v>
      </c>
      <c r="D6669" s="75">
        <v>87.6</v>
      </c>
      <c r="E6669" s="75">
        <v>73.4666666666667</v>
      </c>
    </row>
    <row r="6670" ht="15.75" customHeight="1">
      <c r="A6670" s="13">
        <v>42194.5</v>
      </c>
      <c r="B6670" s="75">
        <v>66.9310344827586</v>
      </c>
      <c r="C6670" s="75">
        <v>68.5833333333333</v>
      </c>
      <c r="D6670" s="75">
        <v>88.35</v>
      </c>
      <c r="E6670" s="75">
        <v>74.4666666666667</v>
      </c>
    </row>
    <row r="6671" ht="15.75" customHeight="1">
      <c r="A6671" s="13">
        <v>42194.510416666664</v>
      </c>
      <c r="B6671" s="75">
        <v>66.6724137931034</v>
      </c>
      <c r="C6671" s="75">
        <v>69.8333333333333</v>
      </c>
      <c r="D6671" s="75">
        <v>89.1</v>
      </c>
      <c r="E6671" s="75">
        <v>75.4666666666667</v>
      </c>
    </row>
    <row r="6672" ht="15.75" customHeight="1">
      <c r="A6672" s="13">
        <v>42194.520833333336</v>
      </c>
      <c r="B6672" s="75">
        <v>66.4137931034483</v>
      </c>
      <c r="C6672" s="75">
        <v>71.0833333333333</v>
      </c>
      <c r="D6672" s="75">
        <v>89.85</v>
      </c>
      <c r="E6672" s="75">
        <v>76.4666666666667</v>
      </c>
    </row>
    <row r="6673" ht="15.75" customHeight="1">
      <c r="A6673" s="13">
        <v>42194.53125</v>
      </c>
      <c r="B6673" s="75">
        <v>66.1551724137931</v>
      </c>
      <c r="C6673" s="75">
        <v>72.3333333333333</v>
      </c>
      <c r="D6673" s="75">
        <v>90.6</v>
      </c>
      <c r="E6673" s="75">
        <v>77.4666666666667</v>
      </c>
    </row>
    <row r="6674" ht="15.75" customHeight="1">
      <c r="A6674" s="13">
        <v>42194.541666666664</v>
      </c>
      <c r="B6674" s="75">
        <v>66.9333333333333</v>
      </c>
      <c r="C6674" s="75">
        <v>72.8833333333333</v>
      </c>
      <c r="D6674" s="75">
        <v>90.8833333333333</v>
      </c>
      <c r="E6674" s="75">
        <v>78.35</v>
      </c>
    </row>
    <row r="6675" ht="15.75" customHeight="1">
      <c r="A6675" s="13">
        <v>42194.552083333336</v>
      </c>
      <c r="B6675" s="75">
        <v>66.6833333333333</v>
      </c>
      <c r="C6675" s="75">
        <v>72.6333333333333</v>
      </c>
      <c r="D6675" s="75">
        <v>90.6333333333333</v>
      </c>
      <c r="E6675" s="75">
        <v>79.1</v>
      </c>
    </row>
    <row r="6676" ht="15.75" customHeight="1">
      <c r="A6676" s="13">
        <v>42194.5625</v>
      </c>
      <c r="B6676" s="75">
        <v>66.4333333333333</v>
      </c>
      <c r="C6676" s="75">
        <v>72.3833333333333</v>
      </c>
      <c r="D6676" s="75">
        <v>90.3833333333333</v>
      </c>
      <c r="E6676" s="75">
        <v>79.85</v>
      </c>
    </row>
    <row r="6677" ht="15.75" customHeight="1">
      <c r="A6677" s="13">
        <v>42194.572916666664</v>
      </c>
      <c r="B6677" s="75">
        <v>66.1833333333333</v>
      </c>
      <c r="C6677" s="75">
        <v>72.1333333333333</v>
      </c>
      <c r="D6677" s="75">
        <v>90.1333333333333</v>
      </c>
      <c r="E6677" s="75">
        <v>80.6</v>
      </c>
    </row>
    <row r="6678" ht="15.75" customHeight="1">
      <c r="A6678" s="13">
        <v>42194.583333333336</v>
      </c>
      <c r="B6678" s="75">
        <v>65.8</v>
      </c>
      <c r="C6678" s="75">
        <v>71.7666666666667</v>
      </c>
      <c r="D6678" s="75">
        <v>88.3529411764706</v>
      </c>
      <c r="E6678" s="75">
        <v>80.8833333333333</v>
      </c>
    </row>
    <row r="6679" ht="15.75" customHeight="1">
      <c r="A6679" s="13">
        <v>42194.59375</v>
      </c>
      <c r="B6679" s="75">
        <v>65.05</v>
      </c>
      <c r="C6679" s="75">
        <v>71.2666666666667</v>
      </c>
      <c r="D6679" s="75">
        <v>86.3809523809524</v>
      </c>
      <c r="E6679" s="75">
        <v>80.6333333333333</v>
      </c>
    </row>
    <row r="6680" ht="15.75" customHeight="1">
      <c r="A6680" s="13">
        <v>42194.604166666664</v>
      </c>
      <c r="B6680" s="75">
        <v>64.3</v>
      </c>
      <c r="C6680" s="75">
        <v>70.7666666666667</v>
      </c>
      <c r="D6680" s="75">
        <v>89.2380952380952</v>
      </c>
      <c r="E6680" s="75">
        <v>80.3833333333333</v>
      </c>
    </row>
    <row r="6681" ht="15.75" customHeight="1">
      <c r="A6681" s="13">
        <v>42194.614583333336</v>
      </c>
      <c r="B6681" s="75">
        <v>63.55</v>
      </c>
      <c r="C6681" s="75">
        <v>70.2666666666667</v>
      </c>
      <c r="D6681" s="75">
        <v>88.8421052631579</v>
      </c>
      <c r="E6681" s="75">
        <v>80.1333333333333</v>
      </c>
    </row>
    <row r="6682" ht="15.75" customHeight="1">
      <c r="A6682" s="13">
        <v>42194.625</v>
      </c>
      <c r="B6682" s="75">
        <v>62.9333333333333</v>
      </c>
      <c r="C6682" s="75">
        <v>70.0</v>
      </c>
      <c r="D6682" s="75">
        <v>87.5</v>
      </c>
      <c r="E6682" s="75">
        <v>80.2333333333333</v>
      </c>
    </row>
    <row r="6683" ht="15.75" customHeight="1">
      <c r="A6683" s="13">
        <v>42194.635416666664</v>
      </c>
      <c r="B6683" s="75">
        <v>62.6833333333333</v>
      </c>
      <c r="C6683" s="75">
        <v>70.0</v>
      </c>
      <c r="D6683" s="75">
        <v>86.4285714285714</v>
      </c>
      <c r="E6683" s="75">
        <v>80.7333333333333</v>
      </c>
    </row>
    <row r="6684" ht="15.75" customHeight="1">
      <c r="A6684" s="13">
        <v>42194.645833333336</v>
      </c>
      <c r="B6684" s="75">
        <v>62.4333333333333</v>
      </c>
      <c r="C6684" s="75">
        <v>70.0</v>
      </c>
      <c r="D6684" s="75">
        <v>85.3571428571429</v>
      </c>
      <c r="E6684" s="75">
        <v>81.2333333333333</v>
      </c>
    </row>
    <row r="6685" ht="15.75" customHeight="1">
      <c r="A6685" s="13">
        <v>42194.65625</v>
      </c>
      <c r="B6685" s="75">
        <v>62.1833333333333</v>
      </c>
      <c r="C6685" s="75">
        <v>70.0</v>
      </c>
      <c r="D6685" s="75">
        <v>84.4444444444444</v>
      </c>
      <c r="E6685" s="75">
        <v>81.7333333333333</v>
      </c>
    </row>
    <row r="6686" ht="15.75" customHeight="1">
      <c r="A6686" s="13">
        <v>42194.666666666664</v>
      </c>
      <c r="B6686" s="75">
        <v>62.0666666666667</v>
      </c>
      <c r="C6686" s="75">
        <v>69.7666666666667</v>
      </c>
      <c r="D6686" s="75">
        <v>84.0</v>
      </c>
      <c r="E6686" s="75">
        <v>82.1166666666667</v>
      </c>
    </row>
    <row r="6687" ht="15.75" customHeight="1">
      <c r="A6687" s="13">
        <v>42194.677083333336</v>
      </c>
      <c r="B6687" s="75">
        <v>62.3166666666667</v>
      </c>
      <c r="C6687" s="75">
        <v>69.2666666666667</v>
      </c>
      <c r="D6687" s="75">
        <v>84.0</v>
      </c>
      <c r="E6687" s="75">
        <v>82.3666666666667</v>
      </c>
    </row>
    <row r="6688" ht="15.75" customHeight="1">
      <c r="A6688" s="13">
        <v>42194.6875</v>
      </c>
      <c r="B6688" s="75">
        <v>62.5666666666667</v>
      </c>
      <c r="C6688" s="75">
        <v>68.7666666666667</v>
      </c>
      <c r="D6688" s="75">
        <v>84.0</v>
      </c>
      <c r="E6688" s="75">
        <v>82.6166666666667</v>
      </c>
    </row>
    <row r="6689" ht="15.75" customHeight="1">
      <c r="A6689" s="13">
        <v>42194.697916666664</v>
      </c>
      <c r="B6689" s="75">
        <v>62.8166666666667</v>
      </c>
      <c r="C6689" s="75">
        <v>68.2666666666667</v>
      </c>
      <c r="D6689" s="75">
        <v>84.0</v>
      </c>
      <c r="E6689" s="75">
        <v>82.8666666666667</v>
      </c>
    </row>
    <row r="6690" ht="15.75" customHeight="1">
      <c r="A6690" s="13">
        <v>42194.708333333336</v>
      </c>
      <c r="B6690" s="75">
        <v>63.0</v>
      </c>
      <c r="C6690" s="75">
        <v>67.65</v>
      </c>
      <c r="D6690" s="75">
        <v>84.0</v>
      </c>
      <c r="E6690" s="75">
        <v>83.0</v>
      </c>
    </row>
    <row r="6691" ht="15.75" customHeight="1">
      <c r="A6691" s="13">
        <v>42194.71875</v>
      </c>
      <c r="B6691" s="75">
        <v>63.0</v>
      </c>
      <c r="C6691" s="75">
        <v>66.9</v>
      </c>
      <c r="D6691" s="75">
        <v>84.0</v>
      </c>
      <c r="E6691" s="75">
        <v>83.0</v>
      </c>
    </row>
    <row r="6692" ht="15.75" customHeight="1">
      <c r="A6692" s="13">
        <v>42194.729166666664</v>
      </c>
      <c r="B6692" s="75">
        <v>63.0</v>
      </c>
      <c r="C6692" s="75">
        <v>66.15</v>
      </c>
      <c r="D6692" s="75">
        <v>84.0</v>
      </c>
      <c r="E6692" s="75">
        <v>83.0</v>
      </c>
    </row>
    <row r="6693" ht="15.75" customHeight="1">
      <c r="A6693" s="13">
        <v>42194.739583333336</v>
      </c>
      <c r="B6693" s="75">
        <v>63.0</v>
      </c>
      <c r="C6693" s="75">
        <v>65.4</v>
      </c>
      <c r="D6693" s="75">
        <v>84.0</v>
      </c>
      <c r="E6693" s="75">
        <v>83.0</v>
      </c>
    </row>
    <row r="6694" ht="15.75" customHeight="1">
      <c r="A6694" s="13">
        <v>42194.75</v>
      </c>
      <c r="B6694" s="75">
        <v>62.9333333333333</v>
      </c>
      <c r="C6694" s="75">
        <v>65.0</v>
      </c>
      <c r="D6694" s="75">
        <v>83.7666666666667</v>
      </c>
      <c r="E6694" s="75">
        <v>82.7666666666667</v>
      </c>
    </row>
    <row r="6695" ht="15.75" customHeight="1">
      <c r="A6695" s="13">
        <v>42194.760416666664</v>
      </c>
      <c r="B6695" s="75">
        <v>62.6833333333333</v>
      </c>
      <c r="C6695" s="75">
        <v>65.0</v>
      </c>
      <c r="D6695" s="75">
        <v>83.2666666666667</v>
      </c>
      <c r="E6695" s="75">
        <v>82.2666666666667</v>
      </c>
    </row>
    <row r="6696" ht="15.75" customHeight="1">
      <c r="A6696" s="13">
        <v>42194.770833333336</v>
      </c>
      <c r="B6696" s="75">
        <v>62.4333333333333</v>
      </c>
      <c r="C6696" s="75">
        <v>65.0</v>
      </c>
      <c r="D6696" s="75">
        <v>82.7666666666667</v>
      </c>
      <c r="E6696" s="75">
        <v>81.7666666666667</v>
      </c>
    </row>
    <row r="6697" ht="15.75" customHeight="1">
      <c r="A6697" s="13">
        <v>42194.78125</v>
      </c>
      <c r="B6697" s="75">
        <v>62.1833333333333</v>
      </c>
      <c r="C6697" s="75">
        <v>65.0</v>
      </c>
      <c r="D6697" s="75">
        <v>82.2666666666667</v>
      </c>
      <c r="E6697" s="75">
        <v>81.2666666666667</v>
      </c>
    </row>
    <row r="6698" ht="15.75" customHeight="1">
      <c r="A6698" s="13">
        <v>42194.791666666664</v>
      </c>
      <c r="B6698" s="75">
        <v>62.0</v>
      </c>
      <c r="C6698" s="75">
        <v>64.8833333333333</v>
      </c>
      <c r="D6698" s="75">
        <v>81.65</v>
      </c>
      <c r="E6698" s="75">
        <v>80.7666666666667</v>
      </c>
    </row>
    <row r="6699" ht="15.75" customHeight="1">
      <c r="A6699" s="13">
        <v>42194.802083333336</v>
      </c>
      <c r="B6699" s="75">
        <v>62.0</v>
      </c>
      <c r="C6699" s="75">
        <v>64.6333333333333</v>
      </c>
      <c r="D6699" s="75">
        <v>80.9</v>
      </c>
      <c r="E6699" s="75">
        <v>80.2666666666667</v>
      </c>
    </row>
    <row r="6700" ht="15.75" customHeight="1">
      <c r="A6700" s="13">
        <v>42194.8125</v>
      </c>
      <c r="B6700" s="75">
        <v>62.0</v>
      </c>
      <c r="C6700" s="75">
        <v>64.3833333333333</v>
      </c>
      <c r="D6700" s="75">
        <v>80.15</v>
      </c>
      <c r="E6700" s="75">
        <v>79.7666666666667</v>
      </c>
    </row>
    <row r="6701" ht="15.75" customHeight="1">
      <c r="A6701" s="13">
        <v>42194.822916666664</v>
      </c>
      <c r="B6701" s="75">
        <v>62.0</v>
      </c>
      <c r="C6701" s="75">
        <v>64.1333333333333</v>
      </c>
      <c r="D6701" s="75">
        <v>79.4</v>
      </c>
      <c r="E6701" s="75">
        <v>79.2666666666667</v>
      </c>
    </row>
    <row r="6702" ht="15.75" customHeight="1">
      <c r="A6702" s="13">
        <v>42194.833333333336</v>
      </c>
      <c r="B6702" s="75">
        <v>61.9333333333333</v>
      </c>
      <c r="C6702" s="75">
        <v>64.0</v>
      </c>
      <c r="D6702" s="75">
        <v>79.0</v>
      </c>
      <c r="E6702" s="75">
        <v>78.4166666666667</v>
      </c>
    </row>
    <row r="6703" ht="15.75" customHeight="1">
      <c r="A6703" s="13">
        <v>42194.84375</v>
      </c>
      <c r="B6703" s="75">
        <v>61.6833333333333</v>
      </c>
      <c r="C6703" s="75">
        <v>64.0</v>
      </c>
      <c r="D6703" s="75">
        <v>79.0</v>
      </c>
      <c r="E6703" s="75">
        <v>77.1666666666667</v>
      </c>
    </row>
    <row r="6704" ht="15.75" customHeight="1">
      <c r="A6704" s="13">
        <v>42194.854166666664</v>
      </c>
      <c r="B6704" s="75">
        <v>61.4333333333333</v>
      </c>
      <c r="C6704" s="75">
        <v>64.0</v>
      </c>
      <c r="D6704" s="75">
        <v>79.0</v>
      </c>
      <c r="E6704" s="75">
        <v>75.9166666666667</v>
      </c>
    </row>
    <row r="6705" ht="15.75" customHeight="1">
      <c r="A6705" s="13">
        <v>42194.864583333336</v>
      </c>
      <c r="B6705" s="75">
        <v>61.1833333333333</v>
      </c>
      <c r="C6705" s="75">
        <v>64.0</v>
      </c>
      <c r="D6705" s="75">
        <v>79.0</v>
      </c>
      <c r="E6705" s="75">
        <v>74.6666666666667</v>
      </c>
    </row>
    <row r="6706" ht="15.75" customHeight="1">
      <c r="A6706" s="13">
        <v>42194.875</v>
      </c>
      <c r="B6706" s="75">
        <v>61.0</v>
      </c>
      <c r="C6706" s="75">
        <v>64.0</v>
      </c>
      <c r="D6706" s="75">
        <v>79.0</v>
      </c>
      <c r="E6706" s="75">
        <v>73.7666666666667</v>
      </c>
    </row>
    <row r="6707" ht="15.75" customHeight="1">
      <c r="A6707" s="13">
        <v>42194.885416666664</v>
      </c>
      <c r="B6707" s="75">
        <v>61.0</v>
      </c>
      <c r="C6707" s="75">
        <v>64.0</v>
      </c>
      <c r="D6707" s="75">
        <v>79.0</v>
      </c>
      <c r="E6707" s="75">
        <v>73.2666666666667</v>
      </c>
    </row>
    <row r="6708" ht="15.75" customHeight="1">
      <c r="A6708" s="13">
        <v>42194.895833333336</v>
      </c>
      <c r="B6708" s="75">
        <v>61.0</v>
      </c>
      <c r="C6708" s="75">
        <v>64.0</v>
      </c>
      <c r="D6708" s="75">
        <v>79.0</v>
      </c>
      <c r="E6708" s="75">
        <v>72.7666666666667</v>
      </c>
    </row>
    <row r="6709" ht="15.75" customHeight="1">
      <c r="A6709" s="13">
        <v>42194.90625</v>
      </c>
      <c r="B6709" s="75">
        <v>61.0</v>
      </c>
      <c r="C6709" s="75">
        <v>64.0</v>
      </c>
      <c r="D6709" s="75">
        <v>79.0</v>
      </c>
      <c r="E6709" s="75">
        <v>72.2666666666667</v>
      </c>
    </row>
    <row r="6710" ht="15.75" customHeight="1">
      <c r="A6710" s="13">
        <v>42194.916666666664</v>
      </c>
      <c r="B6710" s="75">
        <v>61.0</v>
      </c>
      <c r="C6710" s="75">
        <v>63.8833333333333</v>
      </c>
      <c r="D6710" s="75">
        <v>79.0</v>
      </c>
      <c r="E6710" s="75">
        <v>71.7666666666667</v>
      </c>
    </row>
    <row r="6711" ht="15.75" customHeight="1">
      <c r="A6711" s="13">
        <v>42194.927083333336</v>
      </c>
      <c r="B6711" s="75">
        <v>61.0</v>
      </c>
      <c r="C6711" s="75">
        <v>63.6333333333333</v>
      </c>
      <c r="D6711" s="75">
        <v>79.0</v>
      </c>
      <c r="E6711" s="75">
        <v>71.2666666666667</v>
      </c>
    </row>
    <row r="6712" ht="15.75" customHeight="1">
      <c r="A6712" s="13">
        <v>42194.9375</v>
      </c>
      <c r="B6712" s="75">
        <v>61.0</v>
      </c>
      <c r="C6712" s="75">
        <v>63.3833333333333</v>
      </c>
      <c r="D6712" s="75">
        <v>79.0</v>
      </c>
      <c r="E6712" s="75">
        <v>70.7666666666667</v>
      </c>
    </row>
    <row r="6713" ht="15.75" customHeight="1">
      <c r="A6713" s="13">
        <v>42194.947916666664</v>
      </c>
      <c r="B6713" s="75">
        <v>61.0</v>
      </c>
      <c r="C6713" s="75">
        <v>63.1333333333333</v>
      </c>
      <c r="D6713" s="75">
        <v>79.0</v>
      </c>
      <c r="E6713" s="75">
        <v>70.2666666666667</v>
      </c>
    </row>
    <row r="6714" ht="15.75" customHeight="1">
      <c r="A6714" s="13">
        <v>42194.958333333336</v>
      </c>
      <c r="B6714" s="75">
        <v>61.0</v>
      </c>
      <c r="C6714" s="75">
        <v>63.0</v>
      </c>
      <c r="D6714" s="75">
        <v>78.8833333333333</v>
      </c>
      <c r="E6714" s="75">
        <v>69.7666666666667</v>
      </c>
    </row>
    <row r="6715" ht="15.75" customHeight="1">
      <c r="A6715" s="13">
        <v>42194.96875</v>
      </c>
      <c r="B6715" s="75">
        <v>61.0</v>
      </c>
      <c r="C6715" s="75">
        <v>63.0</v>
      </c>
      <c r="D6715" s="75">
        <v>78.6333333333333</v>
      </c>
      <c r="E6715" s="75">
        <v>69.2666666666667</v>
      </c>
    </row>
    <row r="6716" ht="15.75" customHeight="1">
      <c r="A6716" s="13">
        <v>42194.979166666664</v>
      </c>
      <c r="B6716" s="75">
        <v>61.0</v>
      </c>
      <c r="C6716" s="75">
        <v>63.0</v>
      </c>
      <c r="D6716" s="75">
        <v>78.3833333333333</v>
      </c>
      <c r="E6716" s="75">
        <v>68.7666666666667</v>
      </c>
    </row>
    <row r="6717" ht="15.75" customHeight="1">
      <c r="A6717" s="13">
        <v>42194.989583333336</v>
      </c>
      <c r="B6717" s="75">
        <v>61.0</v>
      </c>
      <c r="C6717" s="75">
        <v>63.0</v>
      </c>
      <c r="D6717" s="75">
        <v>78.1333333333333</v>
      </c>
      <c r="E6717" s="75">
        <v>68.2666666666667</v>
      </c>
    </row>
    <row r="6718" ht="15.75" customHeight="1">
      <c r="A6718" s="13">
        <v>42195.0</v>
      </c>
      <c r="B6718" s="75">
        <v>61.0</v>
      </c>
      <c r="C6718" s="75">
        <v>62.8833333333333</v>
      </c>
      <c r="D6718" s="75">
        <v>77.8833333333333</v>
      </c>
      <c r="E6718" s="75">
        <v>67.8833333333333</v>
      </c>
    </row>
    <row r="6719" ht="15.75" customHeight="1">
      <c r="A6719" s="13">
        <v>42195.010416666664</v>
      </c>
      <c r="B6719" s="75">
        <v>61.0</v>
      </c>
      <c r="C6719" s="75">
        <v>62.6333333333333</v>
      </c>
      <c r="D6719" s="75">
        <v>77.6333333333333</v>
      </c>
      <c r="E6719" s="75">
        <v>67.6333333333333</v>
      </c>
    </row>
    <row r="6720" ht="15.75" customHeight="1">
      <c r="A6720" s="13">
        <v>42195.020833333336</v>
      </c>
      <c r="B6720" s="75">
        <v>61.0</v>
      </c>
      <c r="C6720" s="75">
        <v>62.3833333333333</v>
      </c>
      <c r="D6720" s="75">
        <v>77.3833333333333</v>
      </c>
      <c r="E6720" s="75">
        <v>67.3833333333333</v>
      </c>
    </row>
    <row r="6721" ht="15.75" customHeight="1">
      <c r="A6721" s="13">
        <v>42195.03125</v>
      </c>
      <c r="B6721" s="75">
        <v>61.0</v>
      </c>
      <c r="C6721" s="75">
        <v>62.1333333333333</v>
      </c>
      <c r="D6721" s="75">
        <v>77.1333333333333</v>
      </c>
      <c r="E6721" s="75">
        <v>67.1333333333333</v>
      </c>
    </row>
    <row r="6722" ht="15.75" customHeight="1">
      <c r="A6722" s="13">
        <v>42195.041666666664</v>
      </c>
      <c r="B6722" s="75">
        <v>61.0</v>
      </c>
      <c r="C6722" s="75">
        <v>62.0</v>
      </c>
      <c r="D6722" s="75">
        <v>76.8833333333333</v>
      </c>
      <c r="E6722" s="75">
        <v>66.8833333333333</v>
      </c>
    </row>
    <row r="6723" ht="15.75" customHeight="1">
      <c r="A6723" s="13">
        <v>42195.052083333336</v>
      </c>
      <c r="B6723" s="75">
        <v>61.0</v>
      </c>
      <c r="C6723" s="75">
        <v>62.0</v>
      </c>
      <c r="D6723" s="75">
        <v>76.6333333333333</v>
      </c>
      <c r="E6723" s="75">
        <v>66.6333333333333</v>
      </c>
    </row>
    <row r="6724" ht="15.75" customHeight="1">
      <c r="A6724" s="13">
        <v>42195.0625</v>
      </c>
      <c r="B6724" s="75">
        <v>61.0</v>
      </c>
      <c r="C6724" s="75">
        <v>62.0</v>
      </c>
      <c r="D6724" s="75">
        <v>76.3833333333333</v>
      </c>
      <c r="E6724" s="75">
        <v>66.3833333333333</v>
      </c>
    </row>
    <row r="6725" ht="15.75" customHeight="1">
      <c r="A6725" s="13">
        <v>42195.072916666664</v>
      </c>
      <c r="B6725" s="75">
        <v>61.0</v>
      </c>
      <c r="C6725" s="75">
        <v>62.0</v>
      </c>
      <c r="D6725" s="75">
        <v>76.1333333333333</v>
      </c>
      <c r="E6725" s="75">
        <v>66.1333333333333</v>
      </c>
    </row>
    <row r="6726" ht="15.75" customHeight="1">
      <c r="A6726" s="13">
        <v>42195.083333333336</v>
      </c>
      <c r="B6726" s="75">
        <v>61.0</v>
      </c>
      <c r="C6726" s="75">
        <v>62.0</v>
      </c>
      <c r="D6726" s="75">
        <v>75.8833333333333</v>
      </c>
      <c r="E6726" s="75">
        <v>66.0</v>
      </c>
    </row>
    <row r="6727" ht="15.75" customHeight="1">
      <c r="A6727" s="13">
        <v>42195.09375</v>
      </c>
      <c r="B6727" s="75">
        <v>61.0</v>
      </c>
      <c r="C6727" s="75">
        <v>62.0</v>
      </c>
      <c r="D6727" s="75">
        <v>75.6333333333333</v>
      </c>
      <c r="E6727" s="75">
        <v>66.0</v>
      </c>
    </row>
    <row r="6728" ht="15.75" customHeight="1">
      <c r="A6728" s="13">
        <v>42195.104166666664</v>
      </c>
      <c r="B6728" s="75">
        <v>61.0</v>
      </c>
      <c r="C6728" s="75">
        <v>62.0</v>
      </c>
      <c r="D6728" s="75">
        <v>75.3833333333333</v>
      </c>
      <c r="E6728" s="75">
        <v>66.0</v>
      </c>
    </row>
    <row r="6729" ht="15.75" customHeight="1">
      <c r="A6729" s="13">
        <v>42195.114583333336</v>
      </c>
      <c r="B6729" s="75">
        <v>61.0</v>
      </c>
      <c r="C6729" s="75">
        <v>62.0</v>
      </c>
      <c r="D6729" s="75">
        <v>75.1333333333333</v>
      </c>
      <c r="E6729" s="75">
        <v>66.0</v>
      </c>
    </row>
    <row r="6730" ht="15.75" customHeight="1">
      <c r="A6730" s="13">
        <v>42195.125</v>
      </c>
      <c r="B6730" s="75">
        <v>61.0</v>
      </c>
      <c r="C6730" s="75">
        <v>62.0</v>
      </c>
      <c r="D6730" s="75">
        <v>74.7666666666667</v>
      </c>
      <c r="E6730" s="75">
        <v>66.0</v>
      </c>
    </row>
    <row r="6731" ht="15.75" customHeight="1">
      <c r="A6731" s="13">
        <v>42195.135416666664</v>
      </c>
      <c r="B6731" s="75">
        <v>61.0</v>
      </c>
      <c r="C6731" s="75">
        <v>62.0</v>
      </c>
      <c r="D6731" s="75">
        <v>74.2666666666667</v>
      </c>
      <c r="E6731" s="75">
        <v>66.0</v>
      </c>
    </row>
    <row r="6732" ht="15.75" customHeight="1">
      <c r="A6732" s="13">
        <v>42195.145833333336</v>
      </c>
      <c r="B6732" s="75">
        <v>61.0</v>
      </c>
      <c r="C6732" s="75">
        <v>62.0</v>
      </c>
      <c r="D6732" s="75">
        <v>73.7666666666667</v>
      </c>
      <c r="E6732" s="75">
        <v>66.0</v>
      </c>
    </row>
    <row r="6733" ht="15.75" customHeight="1">
      <c r="A6733" s="13">
        <v>42195.15625</v>
      </c>
      <c r="B6733" s="75">
        <v>61.0</v>
      </c>
      <c r="C6733" s="75">
        <v>62.0</v>
      </c>
      <c r="D6733" s="75">
        <v>73.2666666666667</v>
      </c>
      <c r="E6733" s="75">
        <v>66.0</v>
      </c>
    </row>
    <row r="6734" ht="15.75" customHeight="1">
      <c r="A6734" s="13">
        <v>42195.166666666664</v>
      </c>
      <c r="B6734" s="75">
        <v>60.9333333333333</v>
      </c>
      <c r="C6734" s="75">
        <v>62.1320754716981</v>
      </c>
      <c r="D6734" s="75">
        <v>73.0</v>
      </c>
      <c r="E6734" s="75">
        <v>66.0</v>
      </c>
    </row>
    <row r="6735" ht="15.75" customHeight="1">
      <c r="A6735" s="13">
        <v>42195.177083333336</v>
      </c>
      <c r="B6735" s="75">
        <v>60.6833333333333</v>
      </c>
      <c r="C6735" s="75">
        <v>62.4150943396226</v>
      </c>
      <c r="D6735" s="75">
        <v>73.0</v>
      </c>
      <c r="E6735" s="75">
        <v>66.0</v>
      </c>
    </row>
    <row r="6736" ht="15.75" customHeight="1">
      <c r="A6736" s="13">
        <v>42195.1875</v>
      </c>
      <c r="B6736" s="75">
        <v>60.4333333333333</v>
      </c>
      <c r="C6736" s="75">
        <v>62.6981132075472</v>
      </c>
      <c r="D6736" s="75">
        <v>73.0</v>
      </c>
      <c r="E6736" s="75">
        <v>66.0</v>
      </c>
    </row>
    <row r="6737" ht="15.75" customHeight="1">
      <c r="A6737" s="13">
        <v>42195.197916666664</v>
      </c>
      <c r="B6737" s="75">
        <v>60.1833333333333</v>
      </c>
      <c r="C6737" s="75">
        <v>62.9811320754717</v>
      </c>
      <c r="D6737" s="75">
        <v>73.0</v>
      </c>
      <c r="E6737" s="75">
        <v>66.0</v>
      </c>
    </row>
    <row r="6738" ht="15.75" customHeight="1">
      <c r="A6738" s="13">
        <v>42195.208333333336</v>
      </c>
      <c r="B6738" s="75">
        <v>60.0666666666667</v>
      </c>
      <c r="C6738" s="75">
        <v>62.0</v>
      </c>
      <c r="D6738" s="75">
        <v>72.8833333333333</v>
      </c>
      <c r="E6738" s="75">
        <v>66.0</v>
      </c>
    </row>
    <row r="6739" ht="15.75" customHeight="1">
      <c r="A6739" s="13">
        <v>42195.21875</v>
      </c>
      <c r="B6739" s="75">
        <v>60.3166666666667</v>
      </c>
      <c r="C6739" s="75">
        <v>62.0</v>
      </c>
      <c r="D6739" s="75">
        <v>72.6333333333333</v>
      </c>
      <c r="E6739" s="75">
        <v>66.0</v>
      </c>
    </row>
    <row r="6740" ht="15.75" customHeight="1">
      <c r="A6740" s="13">
        <v>42195.229166666664</v>
      </c>
      <c r="B6740" s="75">
        <v>60.5666666666667</v>
      </c>
      <c r="C6740" s="75">
        <v>62.0</v>
      </c>
      <c r="D6740" s="75">
        <v>72.3833333333333</v>
      </c>
      <c r="E6740" s="75">
        <v>66.0</v>
      </c>
    </row>
    <row r="6741" ht="15.75" customHeight="1">
      <c r="A6741" s="13">
        <v>42195.239583333336</v>
      </c>
      <c r="B6741" s="75">
        <v>60.8166666666667</v>
      </c>
      <c r="C6741" s="75">
        <v>62.0</v>
      </c>
      <c r="D6741" s="75">
        <v>72.1333333333333</v>
      </c>
      <c r="E6741" s="75">
        <v>66.0</v>
      </c>
    </row>
    <row r="6742" ht="15.75" customHeight="1">
      <c r="A6742" s="13">
        <v>42195.25</v>
      </c>
      <c r="B6742" s="75">
        <v>61.0666666666667</v>
      </c>
      <c r="C6742" s="75">
        <v>62.1166666666667</v>
      </c>
      <c r="D6742" s="75">
        <v>72.0</v>
      </c>
      <c r="E6742" s="75">
        <v>66.0</v>
      </c>
    </row>
    <row r="6743" ht="15.75" customHeight="1">
      <c r="A6743" s="13">
        <v>42195.260416666664</v>
      </c>
      <c r="B6743" s="75">
        <v>61.3166666666667</v>
      </c>
      <c r="C6743" s="75">
        <v>62.3666666666667</v>
      </c>
      <c r="D6743" s="75">
        <v>72.0</v>
      </c>
      <c r="E6743" s="75">
        <v>66.0</v>
      </c>
    </row>
    <row r="6744" ht="15.75" customHeight="1">
      <c r="A6744" s="13">
        <v>42195.270833333336</v>
      </c>
      <c r="B6744" s="75">
        <v>61.5666666666667</v>
      </c>
      <c r="C6744" s="75">
        <v>62.6166666666667</v>
      </c>
      <c r="D6744" s="75">
        <v>72.0</v>
      </c>
      <c r="E6744" s="75">
        <v>66.0</v>
      </c>
    </row>
    <row r="6745" ht="15.75" customHeight="1">
      <c r="A6745" s="13">
        <v>42195.28125</v>
      </c>
      <c r="B6745" s="75">
        <v>61.8166666666667</v>
      </c>
      <c r="C6745" s="75">
        <v>62.8666666666667</v>
      </c>
      <c r="D6745" s="75">
        <v>72.0</v>
      </c>
      <c r="E6745" s="75">
        <v>66.0</v>
      </c>
    </row>
    <row r="6746" ht="15.75" customHeight="1">
      <c r="A6746" s="13">
        <v>42195.291666666664</v>
      </c>
      <c r="B6746" s="75">
        <v>62.0666666666667</v>
      </c>
      <c r="C6746" s="75">
        <v>63.0</v>
      </c>
      <c r="D6746" s="75">
        <v>72.1166666666667</v>
      </c>
      <c r="E6746" s="75">
        <v>66.2333333333333</v>
      </c>
    </row>
    <row r="6747" ht="15.75" customHeight="1">
      <c r="A6747" s="13">
        <v>42195.302083333336</v>
      </c>
      <c r="B6747" s="75">
        <v>62.3166666666667</v>
      </c>
      <c r="C6747" s="75">
        <v>63.0</v>
      </c>
      <c r="D6747" s="75">
        <v>72.3666666666667</v>
      </c>
      <c r="E6747" s="75">
        <v>66.7333333333333</v>
      </c>
    </row>
    <row r="6748" ht="15.75" customHeight="1">
      <c r="A6748" s="13">
        <v>42195.3125</v>
      </c>
      <c r="B6748" s="75">
        <v>62.5666666666667</v>
      </c>
      <c r="C6748" s="75">
        <v>63.0</v>
      </c>
      <c r="D6748" s="75">
        <v>72.6166666666667</v>
      </c>
      <c r="E6748" s="75">
        <v>67.2333333333333</v>
      </c>
    </row>
    <row r="6749" ht="15.75" customHeight="1">
      <c r="A6749" s="13">
        <v>42195.322916666664</v>
      </c>
      <c r="B6749" s="75">
        <v>62.8166666666667</v>
      </c>
      <c r="C6749" s="75">
        <v>63.0</v>
      </c>
      <c r="D6749" s="75">
        <v>72.8666666666667</v>
      </c>
      <c r="E6749" s="75">
        <v>67.7333333333333</v>
      </c>
    </row>
    <row r="6750" ht="15.75" customHeight="1">
      <c r="A6750" s="13">
        <v>42195.333333333336</v>
      </c>
      <c r="B6750" s="75">
        <v>63.1333333333333</v>
      </c>
      <c r="C6750" s="75">
        <v>63.2333333333333</v>
      </c>
      <c r="D6750" s="75">
        <v>73.4666666666667</v>
      </c>
      <c r="E6750" s="75">
        <v>68.2333333333333</v>
      </c>
    </row>
    <row r="6751" ht="15.75" customHeight="1">
      <c r="A6751" s="13">
        <v>42195.34375</v>
      </c>
      <c r="B6751" s="75">
        <v>63.6333333333333</v>
      </c>
      <c r="C6751" s="75">
        <v>63.7333333333333</v>
      </c>
      <c r="D6751" s="75">
        <v>74.4666666666667</v>
      </c>
      <c r="E6751" s="75">
        <v>68.7333333333333</v>
      </c>
    </row>
    <row r="6752" ht="15.75" customHeight="1">
      <c r="A6752" s="13">
        <v>42195.354166666664</v>
      </c>
      <c r="B6752" s="75">
        <v>64.1333333333333</v>
      </c>
      <c r="C6752" s="75">
        <v>64.2333333333333</v>
      </c>
      <c r="D6752" s="75">
        <v>75.4666666666667</v>
      </c>
      <c r="E6752" s="75">
        <v>69.2333333333333</v>
      </c>
    </row>
    <row r="6753" ht="15.75" customHeight="1">
      <c r="A6753" s="13">
        <v>42195.364583333336</v>
      </c>
      <c r="B6753" s="75">
        <v>64.6333333333333</v>
      </c>
      <c r="C6753" s="75">
        <v>64.7333333333333</v>
      </c>
      <c r="D6753" s="75">
        <v>76.4666666666667</v>
      </c>
      <c r="E6753" s="75">
        <v>69.7333333333333</v>
      </c>
    </row>
    <row r="6754" ht="15.75" customHeight="1">
      <c r="A6754" s="13">
        <v>42195.375</v>
      </c>
      <c r="B6754" s="75">
        <v>65.0</v>
      </c>
      <c r="C6754" s="75">
        <v>65.0</v>
      </c>
      <c r="D6754" s="75">
        <v>77.0</v>
      </c>
      <c r="E6754" s="75">
        <v>70.35</v>
      </c>
    </row>
    <row r="6755" ht="15.75" customHeight="1">
      <c r="A6755" s="13">
        <v>42195.385416666664</v>
      </c>
      <c r="B6755" s="75">
        <v>65.0</v>
      </c>
      <c r="C6755" s="75">
        <v>65.0</v>
      </c>
      <c r="D6755" s="75">
        <v>77.0</v>
      </c>
      <c r="E6755" s="75">
        <v>71.1</v>
      </c>
    </row>
    <row r="6756" ht="15.75" customHeight="1">
      <c r="A6756" s="13">
        <v>42195.395833333336</v>
      </c>
      <c r="B6756" s="75">
        <v>65.0</v>
      </c>
      <c r="C6756" s="75">
        <v>65.0</v>
      </c>
      <c r="D6756" s="75">
        <v>77.0</v>
      </c>
      <c r="E6756" s="75">
        <v>71.85</v>
      </c>
    </row>
    <row r="6757" ht="15.75" customHeight="1">
      <c r="A6757" s="13">
        <v>42195.40625</v>
      </c>
      <c r="B6757" s="75">
        <v>65.0</v>
      </c>
      <c r="C6757" s="75">
        <v>65.0</v>
      </c>
      <c r="D6757" s="75">
        <v>77.0</v>
      </c>
      <c r="E6757" s="75">
        <v>72.6</v>
      </c>
    </row>
    <row r="6758" ht="15.75" customHeight="1">
      <c r="A6758" s="13">
        <v>42195.416666666664</v>
      </c>
      <c r="B6758" s="75">
        <v>64.4285714285714</v>
      </c>
      <c r="C6758" s="75">
        <v>65.2333333333333</v>
      </c>
      <c r="D6758" s="75">
        <v>77.7</v>
      </c>
      <c r="E6758" s="75">
        <v>73.0</v>
      </c>
    </row>
    <row r="6759" ht="15.75" customHeight="1">
      <c r="A6759" s="13">
        <v>42195.427083333336</v>
      </c>
      <c r="B6759" s="75">
        <v>64.4528301886792</v>
      </c>
      <c r="C6759" s="75">
        <v>65.7333333333333</v>
      </c>
      <c r="D6759" s="75">
        <v>79.2</v>
      </c>
      <c r="E6759" s="75">
        <v>73.0</v>
      </c>
    </row>
    <row r="6760" ht="15.75" customHeight="1">
      <c r="A6760" s="13">
        <v>42195.4375</v>
      </c>
      <c r="B6760" s="75">
        <v>65.0188679245283</v>
      </c>
      <c r="C6760" s="75">
        <v>66.2333333333333</v>
      </c>
      <c r="D6760" s="75">
        <v>80.7</v>
      </c>
      <c r="E6760" s="75">
        <v>73.0</v>
      </c>
    </row>
    <row r="6761" ht="15.75" customHeight="1">
      <c r="A6761" s="13">
        <v>42195.447916666664</v>
      </c>
      <c r="B6761" s="75">
        <v>65.5849056603774</v>
      </c>
      <c r="C6761" s="75">
        <v>66.7333333333333</v>
      </c>
      <c r="D6761" s="75">
        <v>82.2</v>
      </c>
      <c r="E6761" s="75">
        <v>73.0</v>
      </c>
    </row>
    <row r="6762" ht="15.75" customHeight="1">
      <c r="A6762" s="13">
        <v>42195.458333333336</v>
      </c>
      <c r="B6762" s="75">
        <v>66.0666666666667</v>
      </c>
      <c r="C6762" s="75">
        <v>67.4117647058823</v>
      </c>
      <c r="D6762" s="75">
        <v>83.35</v>
      </c>
      <c r="E6762" s="75">
        <v>73.2333333333333</v>
      </c>
    </row>
    <row r="6763" ht="15.75" customHeight="1">
      <c r="A6763" s="13">
        <v>42195.46875</v>
      </c>
      <c r="B6763" s="75">
        <v>66.3166666666667</v>
      </c>
      <c r="C6763" s="75">
        <v>68.3488372093023</v>
      </c>
      <c r="D6763" s="75">
        <v>84.1</v>
      </c>
      <c r="E6763" s="75">
        <v>73.7333333333333</v>
      </c>
    </row>
    <row r="6764" ht="15.75" customHeight="1">
      <c r="A6764" s="13">
        <v>42195.479166666664</v>
      </c>
      <c r="B6764" s="75">
        <v>66.5666666666667</v>
      </c>
      <c r="C6764" s="75">
        <v>69.3953488372093</v>
      </c>
      <c r="D6764" s="75">
        <v>84.85</v>
      </c>
      <c r="E6764" s="75">
        <v>74.2333333333333</v>
      </c>
    </row>
    <row r="6765" ht="15.75" customHeight="1">
      <c r="A6765" s="13">
        <v>42195.489583333336</v>
      </c>
      <c r="B6765" s="75">
        <v>66.8166666666667</v>
      </c>
      <c r="C6765" s="75">
        <v>70.4418604651163</v>
      </c>
      <c r="D6765" s="75">
        <v>85.6</v>
      </c>
      <c r="E6765" s="75">
        <v>74.7333333333333</v>
      </c>
    </row>
    <row r="6766" ht="15.75" customHeight="1">
      <c r="A6766" s="13">
        <v>42195.5</v>
      </c>
      <c r="B6766" s="75">
        <v>67.1333333333333</v>
      </c>
      <c r="C6766" s="75">
        <v>71.0</v>
      </c>
      <c r="D6766" s="75">
        <v>86.1166666666667</v>
      </c>
      <c r="E6766" s="75">
        <v>75.35</v>
      </c>
    </row>
    <row r="6767" ht="15.75" customHeight="1">
      <c r="A6767" s="13">
        <v>42195.510416666664</v>
      </c>
      <c r="B6767" s="75">
        <v>67.6333333333333</v>
      </c>
      <c r="C6767" s="75">
        <v>71.0</v>
      </c>
      <c r="D6767" s="75">
        <v>86.3666666666667</v>
      </c>
      <c r="E6767" s="75">
        <v>76.1</v>
      </c>
    </row>
    <row r="6768" ht="15.75" customHeight="1">
      <c r="A6768" s="13">
        <v>42195.520833333336</v>
      </c>
      <c r="B6768" s="75">
        <v>68.1333333333333</v>
      </c>
      <c r="C6768" s="75">
        <v>71.0</v>
      </c>
      <c r="D6768" s="75">
        <v>86.6166666666667</v>
      </c>
      <c r="E6768" s="75">
        <v>76.85</v>
      </c>
    </row>
    <row r="6769" ht="15.75" customHeight="1">
      <c r="A6769" s="13">
        <v>42195.53125</v>
      </c>
      <c r="B6769" s="75">
        <v>68.6333333333333</v>
      </c>
      <c r="C6769" s="75">
        <v>71.0</v>
      </c>
      <c r="D6769" s="75">
        <v>86.8666666666667</v>
      </c>
      <c r="E6769" s="75">
        <v>77.6</v>
      </c>
    </row>
    <row r="6770" ht="15.75" customHeight="1">
      <c r="A6770" s="13">
        <v>42195.541666666664</v>
      </c>
      <c r="B6770" s="75">
        <v>69.0666666666667</v>
      </c>
      <c r="C6770" s="75">
        <v>71.1166666666667</v>
      </c>
      <c r="D6770" s="75">
        <v>87.0</v>
      </c>
      <c r="E6770" s="75">
        <v>78.35</v>
      </c>
    </row>
    <row r="6771" ht="15.75" customHeight="1">
      <c r="A6771" s="13">
        <v>42195.552083333336</v>
      </c>
      <c r="B6771" s="75">
        <v>69.3166666666667</v>
      </c>
      <c r="C6771" s="75">
        <v>71.3666666666667</v>
      </c>
      <c r="D6771" s="75">
        <v>87.0</v>
      </c>
      <c r="E6771" s="75">
        <v>79.1</v>
      </c>
    </row>
    <row r="6772" ht="15.75" customHeight="1">
      <c r="A6772" s="13">
        <v>42195.5625</v>
      </c>
      <c r="B6772" s="75">
        <v>69.5666666666667</v>
      </c>
      <c r="C6772" s="75">
        <v>71.6166666666667</v>
      </c>
      <c r="D6772" s="75">
        <v>87.0</v>
      </c>
      <c r="E6772" s="75">
        <v>79.85</v>
      </c>
    </row>
    <row r="6773" ht="15.75" customHeight="1">
      <c r="A6773" s="13">
        <v>42195.572916666664</v>
      </c>
      <c r="B6773" s="75">
        <v>69.8166666666667</v>
      </c>
      <c r="C6773" s="75">
        <v>71.8666666666667</v>
      </c>
      <c r="D6773" s="75">
        <v>87.0</v>
      </c>
      <c r="E6773" s="75">
        <v>80.6</v>
      </c>
    </row>
    <row r="6774" ht="15.75" customHeight="1">
      <c r="A6774" s="13">
        <v>42195.583333333336</v>
      </c>
      <c r="B6774" s="75">
        <v>69.9333333333333</v>
      </c>
      <c r="C6774" s="75">
        <v>72.0</v>
      </c>
      <c r="D6774" s="75">
        <v>87.0</v>
      </c>
      <c r="E6774" s="75">
        <v>81.4666666666667</v>
      </c>
    </row>
    <row r="6775" ht="15.75" customHeight="1">
      <c r="A6775" s="13">
        <v>42195.59375</v>
      </c>
      <c r="B6775" s="75">
        <v>69.6833333333333</v>
      </c>
      <c r="C6775" s="75">
        <v>72.0</v>
      </c>
      <c r="D6775" s="75">
        <v>87.0</v>
      </c>
      <c r="E6775" s="75">
        <v>82.4666666666667</v>
      </c>
    </row>
    <row r="6776" ht="15.75" customHeight="1">
      <c r="A6776" s="13">
        <v>42195.604166666664</v>
      </c>
      <c r="B6776" s="75">
        <v>69.4333333333333</v>
      </c>
      <c r="C6776" s="75">
        <v>72.0</v>
      </c>
      <c r="D6776" s="75">
        <v>87.0</v>
      </c>
      <c r="E6776" s="75">
        <v>83.4666666666667</v>
      </c>
    </row>
    <row r="6777" ht="15.75" customHeight="1">
      <c r="A6777" s="13">
        <v>42195.614583333336</v>
      </c>
      <c r="B6777" s="75">
        <v>69.1833333333333</v>
      </c>
      <c r="C6777" s="75">
        <v>72.0</v>
      </c>
      <c r="D6777" s="75">
        <v>87.0</v>
      </c>
      <c r="E6777" s="75">
        <v>84.4666666666667</v>
      </c>
    </row>
    <row r="6778" ht="15.75" customHeight="1">
      <c r="A6778" s="13">
        <v>42195.625</v>
      </c>
      <c r="B6778" s="75">
        <v>69.0666666666667</v>
      </c>
      <c r="C6778" s="75">
        <v>72.0</v>
      </c>
      <c r="D6778" s="75">
        <v>87.0</v>
      </c>
      <c r="E6778" s="75">
        <v>85.1166666666667</v>
      </c>
    </row>
    <row r="6779" ht="15.75" customHeight="1">
      <c r="A6779" s="13">
        <v>42195.635416666664</v>
      </c>
      <c r="B6779" s="75">
        <v>69.3166666666667</v>
      </c>
      <c r="C6779" s="75">
        <v>72.0</v>
      </c>
      <c r="D6779" s="75">
        <v>87.0</v>
      </c>
      <c r="E6779" s="75">
        <v>85.3666666666667</v>
      </c>
    </row>
    <row r="6780" ht="15.75" customHeight="1">
      <c r="A6780" s="13">
        <v>42195.645833333336</v>
      </c>
      <c r="B6780" s="75">
        <v>69.5666666666667</v>
      </c>
      <c r="C6780" s="75">
        <v>72.0</v>
      </c>
      <c r="D6780" s="75">
        <v>87.0</v>
      </c>
      <c r="E6780" s="75">
        <v>85.6166666666667</v>
      </c>
    </row>
    <row r="6781" ht="15.75" customHeight="1">
      <c r="A6781" s="13">
        <v>42195.65625</v>
      </c>
      <c r="B6781" s="75">
        <v>69.8166666666667</v>
      </c>
      <c r="C6781" s="75">
        <v>72.0</v>
      </c>
      <c r="D6781" s="75">
        <v>87.0</v>
      </c>
      <c r="E6781" s="75">
        <v>85.8666666666667</v>
      </c>
    </row>
    <row r="6782" ht="15.75" customHeight="1">
      <c r="A6782" s="13">
        <v>42195.666666666664</v>
      </c>
      <c r="B6782" s="75">
        <v>69.9333333333333</v>
      </c>
      <c r="C6782" s="75">
        <v>71.65</v>
      </c>
      <c r="D6782" s="75">
        <v>87.2333333333333</v>
      </c>
      <c r="E6782" s="75">
        <v>85.8833333333333</v>
      </c>
    </row>
    <row r="6783" ht="15.75" customHeight="1">
      <c r="A6783" s="13">
        <v>42195.677083333336</v>
      </c>
      <c r="B6783" s="75">
        <v>69.6833333333333</v>
      </c>
      <c r="C6783" s="75">
        <v>70.9</v>
      </c>
      <c r="D6783" s="75">
        <v>87.7333333333333</v>
      </c>
      <c r="E6783" s="75">
        <v>85.6333333333333</v>
      </c>
    </row>
    <row r="6784" ht="15.75" customHeight="1">
      <c r="A6784" s="13">
        <v>42195.6875</v>
      </c>
      <c r="B6784" s="75">
        <v>69.4333333333333</v>
      </c>
      <c r="C6784" s="75">
        <v>70.15</v>
      </c>
      <c r="D6784" s="75">
        <v>88.2333333333333</v>
      </c>
      <c r="E6784" s="75">
        <v>85.3833333333333</v>
      </c>
    </row>
    <row r="6785" ht="15.75" customHeight="1">
      <c r="A6785" s="13">
        <v>42195.697916666664</v>
      </c>
      <c r="B6785" s="75">
        <v>69.1833333333333</v>
      </c>
      <c r="C6785" s="75">
        <v>69.4</v>
      </c>
      <c r="D6785" s="75">
        <v>88.7333333333333</v>
      </c>
      <c r="E6785" s="75">
        <v>85.1333333333333</v>
      </c>
    </row>
    <row r="6786" ht="15.75" customHeight="1">
      <c r="A6786" s="13">
        <v>42195.708333333336</v>
      </c>
      <c r="B6786" s="75">
        <v>68.8</v>
      </c>
      <c r="C6786" s="75">
        <v>69.1166666666667</v>
      </c>
      <c r="D6786" s="75">
        <v>88.8833333333333</v>
      </c>
      <c r="E6786" s="75">
        <v>84.8833333333333</v>
      </c>
    </row>
    <row r="6787" ht="15.75" customHeight="1">
      <c r="A6787" s="13">
        <v>42195.71875</v>
      </c>
      <c r="B6787" s="75">
        <v>68.05</v>
      </c>
      <c r="C6787" s="75">
        <v>69.3666666666667</v>
      </c>
      <c r="D6787" s="75">
        <v>88.6333333333333</v>
      </c>
      <c r="E6787" s="75">
        <v>84.6333333333333</v>
      </c>
    </row>
    <row r="6788" ht="15.75" customHeight="1">
      <c r="A6788" s="13">
        <v>42195.729166666664</v>
      </c>
      <c r="B6788" s="75">
        <v>67.3</v>
      </c>
      <c r="C6788" s="75">
        <v>69.6166666666667</v>
      </c>
      <c r="D6788" s="75">
        <v>88.3833333333333</v>
      </c>
      <c r="E6788" s="75">
        <v>84.3833333333333</v>
      </c>
    </row>
    <row r="6789" ht="15.75" customHeight="1">
      <c r="A6789" s="13">
        <v>42195.739583333336</v>
      </c>
      <c r="B6789" s="75">
        <v>66.55</v>
      </c>
      <c r="C6789" s="75">
        <v>69.8666666666667</v>
      </c>
      <c r="D6789" s="75">
        <v>88.1333333333333</v>
      </c>
      <c r="E6789" s="75">
        <v>84.1333333333333</v>
      </c>
    </row>
    <row r="6790" ht="15.75" customHeight="1">
      <c r="A6790" s="13">
        <v>42195.75</v>
      </c>
      <c r="B6790" s="75">
        <v>65.8666666666667</v>
      </c>
      <c r="C6790" s="75">
        <v>69.65</v>
      </c>
      <c r="D6790" s="75">
        <v>87.8833333333333</v>
      </c>
      <c r="E6790" s="75">
        <v>83.65</v>
      </c>
    </row>
    <row r="6791" ht="15.75" customHeight="1">
      <c r="A6791" s="13">
        <v>42195.760416666664</v>
      </c>
      <c r="B6791" s="75">
        <v>65.3666666666667</v>
      </c>
      <c r="C6791" s="75">
        <v>68.9</v>
      </c>
      <c r="D6791" s="75">
        <v>87.6333333333333</v>
      </c>
      <c r="E6791" s="75">
        <v>82.9</v>
      </c>
    </row>
    <row r="6792" ht="15.75" customHeight="1">
      <c r="A6792" s="13">
        <v>42195.770833333336</v>
      </c>
      <c r="B6792" s="75">
        <v>64.8666666666667</v>
      </c>
      <c r="C6792" s="75">
        <v>68.15</v>
      </c>
      <c r="D6792" s="75">
        <v>87.3833333333333</v>
      </c>
      <c r="E6792" s="75">
        <v>82.15</v>
      </c>
    </row>
    <row r="6793" ht="15.75" customHeight="1">
      <c r="A6793" s="13">
        <v>42195.78125</v>
      </c>
      <c r="B6793" s="75">
        <v>64.3666666666667</v>
      </c>
      <c r="C6793" s="75">
        <v>67.4</v>
      </c>
      <c r="D6793" s="75">
        <v>87.1333333333333</v>
      </c>
      <c r="E6793" s="75">
        <v>81.4</v>
      </c>
    </row>
    <row r="6794" ht="15.75" customHeight="1">
      <c r="A6794" s="13">
        <v>42195.791666666664</v>
      </c>
      <c r="B6794" s="75">
        <v>63.9333333333333</v>
      </c>
      <c r="C6794" s="75">
        <v>66.7666666666667</v>
      </c>
      <c r="D6794" s="75">
        <v>86.7666666666667</v>
      </c>
      <c r="E6794" s="75">
        <v>80.7666666666667</v>
      </c>
    </row>
    <row r="6795" ht="15.75" customHeight="1">
      <c r="A6795" s="13">
        <v>42195.802083333336</v>
      </c>
      <c r="B6795" s="75">
        <v>63.6833333333333</v>
      </c>
      <c r="C6795" s="75">
        <v>66.2666666666667</v>
      </c>
      <c r="D6795" s="75">
        <v>86.2666666666667</v>
      </c>
      <c r="E6795" s="75">
        <v>80.2666666666667</v>
      </c>
    </row>
    <row r="6796" ht="15.75" customHeight="1">
      <c r="A6796" s="13">
        <v>42195.8125</v>
      </c>
      <c r="B6796" s="75">
        <v>63.4333333333333</v>
      </c>
      <c r="C6796" s="75">
        <v>65.7666666666667</v>
      </c>
      <c r="D6796" s="75">
        <v>85.7666666666667</v>
      </c>
      <c r="E6796" s="75">
        <v>79.7666666666667</v>
      </c>
    </row>
    <row r="6797" ht="15.75" customHeight="1">
      <c r="A6797" s="13">
        <v>42195.822916666664</v>
      </c>
      <c r="B6797" s="75">
        <v>63.1833333333333</v>
      </c>
      <c r="C6797" s="75">
        <v>65.2666666666667</v>
      </c>
      <c r="D6797" s="75">
        <v>85.2666666666667</v>
      </c>
      <c r="E6797" s="75">
        <v>79.2666666666667</v>
      </c>
    </row>
    <row r="6798" ht="15.75" customHeight="1">
      <c r="A6798" s="13">
        <v>42195.833333333336</v>
      </c>
      <c r="B6798" s="75">
        <v>63.0</v>
      </c>
      <c r="C6798" s="75">
        <v>64.8833333333333</v>
      </c>
      <c r="D6798" s="75">
        <v>84.7666666666667</v>
      </c>
      <c r="E6798" s="75">
        <v>78.7666666666667</v>
      </c>
    </row>
    <row r="6799" ht="15.75" customHeight="1">
      <c r="A6799" s="13">
        <v>42195.84375</v>
      </c>
      <c r="B6799" s="75">
        <v>63.0</v>
      </c>
      <c r="C6799" s="75">
        <v>64.6333333333333</v>
      </c>
      <c r="D6799" s="75">
        <v>84.2666666666667</v>
      </c>
      <c r="E6799" s="75">
        <v>78.2666666666667</v>
      </c>
    </row>
    <row r="6800" ht="15.75" customHeight="1">
      <c r="A6800" s="13">
        <v>42195.854166666664</v>
      </c>
      <c r="B6800" s="75">
        <v>63.0</v>
      </c>
      <c r="C6800" s="75">
        <v>64.3833333333333</v>
      </c>
      <c r="D6800" s="75">
        <v>83.7666666666667</v>
      </c>
      <c r="E6800" s="75">
        <v>77.7666666666667</v>
      </c>
    </row>
    <row r="6801" ht="15.75" customHeight="1">
      <c r="A6801" s="13">
        <v>42195.864583333336</v>
      </c>
      <c r="B6801" s="75">
        <v>63.0</v>
      </c>
      <c r="C6801" s="75">
        <v>64.1333333333333</v>
      </c>
      <c r="D6801" s="75">
        <v>83.2666666666667</v>
      </c>
      <c r="E6801" s="75">
        <v>77.2666666666667</v>
      </c>
    </row>
    <row r="6802" ht="15.75" customHeight="1">
      <c r="A6802" s="13">
        <v>42195.875</v>
      </c>
      <c r="B6802" s="75">
        <v>62.9333333333333</v>
      </c>
      <c r="C6802" s="75">
        <v>63.8833333333333</v>
      </c>
      <c r="D6802" s="75">
        <v>82.8833333333333</v>
      </c>
      <c r="E6802" s="75">
        <v>76.7666666666667</v>
      </c>
    </row>
    <row r="6803" ht="15.75" customHeight="1">
      <c r="A6803" s="13">
        <v>42195.885416666664</v>
      </c>
      <c r="B6803" s="75">
        <v>62.6833333333333</v>
      </c>
      <c r="C6803" s="75">
        <v>63.6333333333333</v>
      </c>
      <c r="D6803" s="75">
        <v>82.6333333333333</v>
      </c>
      <c r="E6803" s="75">
        <v>76.2666666666667</v>
      </c>
    </row>
    <row r="6804" ht="15.75" customHeight="1">
      <c r="A6804" s="13">
        <v>42195.895833333336</v>
      </c>
      <c r="B6804" s="75">
        <v>62.4333333333333</v>
      </c>
      <c r="C6804" s="75">
        <v>63.3833333333333</v>
      </c>
      <c r="D6804" s="75">
        <v>82.3833333333333</v>
      </c>
      <c r="E6804" s="75">
        <v>75.7666666666667</v>
      </c>
    </row>
    <row r="6805" ht="15.75" customHeight="1">
      <c r="A6805" s="13">
        <v>42195.90625</v>
      </c>
      <c r="B6805" s="75">
        <v>62.1833333333333</v>
      </c>
      <c r="C6805" s="75">
        <v>63.1333333333333</v>
      </c>
      <c r="D6805" s="75">
        <v>82.1333333333333</v>
      </c>
      <c r="E6805" s="75">
        <v>75.2666666666667</v>
      </c>
    </row>
    <row r="6806" ht="15.75" customHeight="1">
      <c r="A6806" s="13">
        <v>42195.916666666664</v>
      </c>
      <c r="B6806" s="75">
        <v>62.0</v>
      </c>
      <c r="C6806" s="75">
        <v>62.8833333333333</v>
      </c>
      <c r="D6806" s="75">
        <v>81.8833333333333</v>
      </c>
      <c r="E6806" s="75">
        <v>74.65</v>
      </c>
    </row>
    <row r="6807" ht="15.75" customHeight="1">
      <c r="A6807" s="13">
        <v>42195.927083333336</v>
      </c>
      <c r="B6807" s="75">
        <v>62.0</v>
      </c>
      <c r="C6807" s="75">
        <v>62.6333333333333</v>
      </c>
      <c r="D6807" s="75">
        <v>81.6333333333333</v>
      </c>
      <c r="E6807" s="75">
        <v>73.9</v>
      </c>
    </row>
    <row r="6808" ht="15.75" customHeight="1">
      <c r="A6808" s="13">
        <v>42195.9375</v>
      </c>
      <c r="B6808" s="75">
        <v>62.0</v>
      </c>
      <c r="C6808" s="75">
        <v>62.3833333333333</v>
      </c>
      <c r="D6808" s="75">
        <v>81.3833333333333</v>
      </c>
      <c r="E6808" s="75">
        <v>73.15</v>
      </c>
    </row>
    <row r="6809" ht="15.75" customHeight="1">
      <c r="A6809" s="13">
        <v>42195.947916666664</v>
      </c>
      <c r="B6809" s="75">
        <v>62.0</v>
      </c>
      <c r="C6809" s="75">
        <v>62.1333333333333</v>
      </c>
      <c r="D6809" s="75">
        <v>81.1333333333333</v>
      </c>
      <c r="E6809" s="75">
        <v>72.4</v>
      </c>
    </row>
    <row r="6810" ht="15.75" customHeight="1">
      <c r="A6810" s="13">
        <v>42195.958333333336</v>
      </c>
      <c r="B6810" s="75">
        <v>62.0</v>
      </c>
      <c r="C6810" s="75">
        <v>61.8833333333333</v>
      </c>
      <c r="D6810" s="75">
        <v>80.8833333333333</v>
      </c>
      <c r="E6810" s="75">
        <v>71.8833333333333</v>
      </c>
    </row>
    <row r="6811" ht="15.75" customHeight="1">
      <c r="A6811" s="13">
        <v>42195.96875</v>
      </c>
      <c r="B6811" s="75">
        <v>62.0</v>
      </c>
      <c r="C6811" s="75">
        <v>61.6333333333333</v>
      </c>
      <c r="D6811" s="75">
        <v>80.6333333333333</v>
      </c>
      <c r="E6811" s="75">
        <v>71.6333333333333</v>
      </c>
    </row>
    <row r="6812" ht="15.75" customHeight="1">
      <c r="A6812" s="13">
        <v>42195.979166666664</v>
      </c>
      <c r="B6812" s="75">
        <v>62.0</v>
      </c>
      <c r="C6812" s="75">
        <v>61.3833333333333</v>
      </c>
      <c r="D6812" s="75">
        <v>80.3833333333333</v>
      </c>
      <c r="E6812" s="75">
        <v>71.3833333333333</v>
      </c>
    </row>
    <row r="6813" ht="15.75" customHeight="1">
      <c r="A6813" s="13">
        <v>42195.989583333336</v>
      </c>
      <c r="B6813" s="75">
        <v>62.0</v>
      </c>
      <c r="C6813" s="75">
        <v>61.1333333333333</v>
      </c>
      <c r="D6813" s="75">
        <v>80.1333333333333</v>
      </c>
      <c r="E6813" s="75">
        <v>71.1333333333333</v>
      </c>
    </row>
    <row r="6814" ht="15.75" customHeight="1">
      <c r="A6814" s="13">
        <v>42196.0</v>
      </c>
      <c r="B6814" s="75">
        <v>61.9333333333333</v>
      </c>
      <c r="C6814" s="75">
        <v>61.0</v>
      </c>
      <c r="D6814" s="75">
        <v>79.65</v>
      </c>
      <c r="E6814" s="75">
        <v>70.65</v>
      </c>
    </row>
    <row r="6815" ht="15.75" customHeight="1">
      <c r="A6815" s="13">
        <v>42196.010416666664</v>
      </c>
      <c r="B6815" s="75">
        <v>61.6833333333333</v>
      </c>
      <c r="C6815" s="75">
        <v>61.0</v>
      </c>
      <c r="D6815" s="75">
        <v>78.9</v>
      </c>
      <c r="E6815" s="75">
        <v>69.9</v>
      </c>
    </row>
    <row r="6816" ht="15.75" customHeight="1">
      <c r="A6816" s="13">
        <v>42196.020833333336</v>
      </c>
      <c r="B6816" s="75">
        <v>61.4333333333333</v>
      </c>
      <c r="C6816" s="75">
        <v>61.0</v>
      </c>
      <c r="D6816" s="75">
        <v>78.15</v>
      </c>
      <c r="E6816" s="75">
        <v>69.15</v>
      </c>
    </row>
    <row r="6817" ht="15.75" customHeight="1">
      <c r="A6817" s="13">
        <v>42196.03125</v>
      </c>
      <c r="B6817" s="75">
        <v>61.1833333333333</v>
      </c>
      <c r="C6817" s="75">
        <v>61.0</v>
      </c>
      <c r="D6817" s="75">
        <v>77.4</v>
      </c>
      <c r="E6817" s="75">
        <v>68.4</v>
      </c>
    </row>
    <row r="6818" ht="15.75" customHeight="1">
      <c r="A6818" s="13">
        <v>42196.041666666664</v>
      </c>
      <c r="B6818" s="75">
        <v>61.0</v>
      </c>
      <c r="C6818" s="75">
        <v>61.1166666666667</v>
      </c>
      <c r="D6818" s="75">
        <v>76.7666666666667</v>
      </c>
      <c r="E6818" s="75">
        <v>67.8833333333333</v>
      </c>
    </row>
    <row r="6819" ht="15.75" customHeight="1">
      <c r="A6819" s="13">
        <v>42196.052083333336</v>
      </c>
      <c r="B6819" s="75">
        <v>61.0</v>
      </c>
      <c r="C6819" s="75">
        <v>61.3666666666667</v>
      </c>
      <c r="D6819" s="75">
        <v>76.2666666666667</v>
      </c>
      <c r="E6819" s="75">
        <v>67.6333333333333</v>
      </c>
    </row>
    <row r="6820" ht="15.75" customHeight="1">
      <c r="A6820" s="13">
        <v>42196.0625</v>
      </c>
      <c r="B6820" s="75">
        <v>61.0</v>
      </c>
      <c r="C6820" s="75">
        <v>61.6166666666667</v>
      </c>
      <c r="D6820" s="75">
        <v>75.7666666666667</v>
      </c>
      <c r="E6820" s="75">
        <v>67.3833333333333</v>
      </c>
    </row>
    <row r="6821" ht="15.75" customHeight="1">
      <c r="A6821" s="13">
        <v>42196.072916666664</v>
      </c>
      <c r="B6821" s="75">
        <v>61.0</v>
      </c>
      <c r="C6821" s="75">
        <v>61.8666666666667</v>
      </c>
      <c r="D6821" s="75">
        <v>75.2666666666667</v>
      </c>
      <c r="E6821" s="75">
        <v>67.1333333333333</v>
      </c>
    </row>
    <row r="6822" ht="15.75" customHeight="1">
      <c r="A6822" s="13">
        <v>42196.083333333336</v>
      </c>
      <c r="B6822" s="75">
        <v>61.0</v>
      </c>
      <c r="C6822" s="75">
        <v>61.65</v>
      </c>
      <c r="D6822" s="75">
        <v>74.8833333333333</v>
      </c>
      <c r="E6822" s="75">
        <v>66.8833333333333</v>
      </c>
    </row>
    <row r="6823" ht="15.75" customHeight="1">
      <c r="A6823" s="13">
        <v>42196.09375</v>
      </c>
      <c r="B6823" s="75">
        <v>61.0</v>
      </c>
      <c r="C6823" s="75">
        <v>60.9</v>
      </c>
      <c r="D6823" s="75">
        <v>74.6333333333333</v>
      </c>
      <c r="E6823" s="75">
        <v>66.6333333333333</v>
      </c>
    </row>
    <row r="6824" ht="15.75" customHeight="1">
      <c r="A6824" s="13">
        <v>42196.104166666664</v>
      </c>
      <c r="B6824" s="75">
        <v>61.0</v>
      </c>
      <c r="C6824" s="75">
        <v>60.15</v>
      </c>
      <c r="D6824" s="75">
        <v>74.3833333333333</v>
      </c>
      <c r="E6824" s="75">
        <v>66.3833333333333</v>
      </c>
    </row>
    <row r="6825" ht="15.75" customHeight="1">
      <c r="A6825" s="13">
        <v>42196.114583333336</v>
      </c>
      <c r="B6825" s="75">
        <v>61.0</v>
      </c>
      <c r="C6825" s="75">
        <v>59.4</v>
      </c>
      <c r="D6825" s="75">
        <v>74.1333333333333</v>
      </c>
      <c r="E6825" s="75">
        <v>66.1333333333333</v>
      </c>
    </row>
    <row r="6826" ht="15.75" customHeight="1">
      <c r="A6826" s="13">
        <v>42196.125</v>
      </c>
      <c r="B6826" s="75">
        <v>61.0</v>
      </c>
      <c r="C6826" s="75">
        <v>59.0</v>
      </c>
      <c r="D6826" s="75">
        <v>73.8833333333333</v>
      </c>
      <c r="E6826" s="75">
        <v>65.7666666666667</v>
      </c>
    </row>
    <row r="6827" ht="15.75" customHeight="1">
      <c r="A6827" s="13">
        <v>42196.135416666664</v>
      </c>
      <c r="B6827" s="75">
        <v>61.0</v>
      </c>
      <c r="C6827" s="75">
        <v>59.0</v>
      </c>
      <c r="D6827" s="75">
        <v>73.6333333333333</v>
      </c>
      <c r="E6827" s="75">
        <v>65.2666666666667</v>
      </c>
    </row>
    <row r="6828" ht="15.75" customHeight="1">
      <c r="A6828" s="13">
        <v>42196.145833333336</v>
      </c>
      <c r="B6828" s="75">
        <v>61.0</v>
      </c>
      <c r="C6828" s="75">
        <v>59.0</v>
      </c>
      <c r="D6828" s="75">
        <v>73.3833333333333</v>
      </c>
      <c r="E6828" s="75">
        <v>64.7666666666667</v>
      </c>
    </row>
    <row r="6829" ht="15.75" customHeight="1">
      <c r="A6829" s="13">
        <v>42196.15625</v>
      </c>
      <c r="B6829" s="75">
        <v>61.0</v>
      </c>
      <c r="C6829" s="75">
        <v>59.0</v>
      </c>
      <c r="D6829" s="75">
        <v>73.1333333333333</v>
      </c>
      <c r="E6829" s="75">
        <v>64.2666666666667</v>
      </c>
    </row>
    <row r="6830" ht="15.75" customHeight="1">
      <c r="A6830" s="13">
        <v>42196.166666666664</v>
      </c>
      <c r="B6830" s="75">
        <v>61.0</v>
      </c>
      <c r="C6830" s="75">
        <v>59.0</v>
      </c>
      <c r="D6830" s="75">
        <v>72.7666666666667</v>
      </c>
      <c r="E6830" s="75">
        <v>63.8833333333333</v>
      </c>
    </row>
    <row r="6831" ht="15.75" customHeight="1">
      <c r="A6831" s="13">
        <v>42196.177083333336</v>
      </c>
      <c r="B6831" s="75">
        <v>61.0</v>
      </c>
      <c r="C6831" s="75">
        <v>59.0</v>
      </c>
      <c r="D6831" s="75">
        <v>72.2666666666667</v>
      </c>
      <c r="E6831" s="75">
        <v>63.6333333333333</v>
      </c>
    </row>
    <row r="6832" ht="15.75" customHeight="1">
      <c r="A6832" s="13">
        <v>42196.1875</v>
      </c>
      <c r="B6832" s="75">
        <v>61.0</v>
      </c>
      <c r="C6832" s="75">
        <v>59.0</v>
      </c>
      <c r="D6832" s="75">
        <v>71.7666666666667</v>
      </c>
      <c r="E6832" s="75">
        <v>63.3833333333333</v>
      </c>
    </row>
    <row r="6833" ht="15.75" customHeight="1">
      <c r="A6833" s="13">
        <v>42196.197916666664</v>
      </c>
      <c r="B6833" s="75">
        <v>61.0</v>
      </c>
      <c r="C6833" s="75">
        <v>59.0</v>
      </c>
      <c r="D6833" s="75">
        <v>71.2666666666667</v>
      </c>
      <c r="E6833" s="75">
        <v>63.1333333333333</v>
      </c>
    </row>
    <row r="6834" ht="15.75" customHeight="1">
      <c r="A6834" s="13">
        <v>42196.208333333336</v>
      </c>
      <c r="B6834" s="75">
        <v>61.0</v>
      </c>
      <c r="C6834" s="75">
        <v>59.0</v>
      </c>
      <c r="D6834" s="75">
        <v>70.8833333333333</v>
      </c>
      <c r="E6834" s="75">
        <v>63.1166666666667</v>
      </c>
    </row>
    <row r="6835" ht="15.75" customHeight="1">
      <c r="A6835" s="13">
        <v>42196.21875</v>
      </c>
      <c r="B6835" s="75">
        <v>61.1086956521739</v>
      </c>
      <c r="C6835" s="75">
        <v>59.0</v>
      </c>
      <c r="D6835" s="75">
        <v>70.6333333333333</v>
      </c>
      <c r="E6835" s="75">
        <v>63.3666666666667</v>
      </c>
    </row>
    <row r="6836" ht="15.75" customHeight="1">
      <c r="A6836" s="13">
        <v>42196.229166666664</v>
      </c>
      <c r="B6836" s="75">
        <v>61.4347826086956</v>
      </c>
      <c r="C6836" s="75">
        <v>59.0</v>
      </c>
      <c r="D6836" s="75">
        <v>70.3833333333333</v>
      </c>
      <c r="E6836" s="75">
        <v>63.6166666666667</v>
      </c>
    </row>
    <row r="6837" ht="15.75" customHeight="1">
      <c r="A6837" s="13">
        <v>42196.239583333336</v>
      </c>
      <c r="B6837" s="75">
        <v>61.7608695652174</v>
      </c>
      <c r="C6837" s="75">
        <v>59.5</v>
      </c>
      <c r="D6837" s="75">
        <v>70.1333333333333</v>
      </c>
      <c r="E6837" s="75">
        <v>63.8666666666667</v>
      </c>
    </row>
    <row r="6838" ht="15.75" customHeight="1">
      <c r="A6838" s="13">
        <v>42196.25</v>
      </c>
      <c r="B6838" s="75">
        <v>62.0666666666667</v>
      </c>
      <c r="C6838" s="75">
        <v>60.2333333333333</v>
      </c>
      <c r="D6838" s="75">
        <v>70.0</v>
      </c>
      <c r="E6838" s="75">
        <v>64.35</v>
      </c>
    </row>
    <row r="6839" ht="15.75" customHeight="1">
      <c r="A6839" s="13">
        <v>42196.260416666664</v>
      </c>
      <c r="B6839" s="75">
        <v>62.3166666666667</v>
      </c>
      <c r="C6839" s="75">
        <v>60.7333333333333</v>
      </c>
      <c r="D6839" s="75">
        <v>70.0</v>
      </c>
      <c r="E6839" s="75">
        <v>65.1</v>
      </c>
    </row>
    <row r="6840" ht="15.75" customHeight="1">
      <c r="A6840" s="13">
        <v>42196.270833333336</v>
      </c>
      <c r="B6840" s="75">
        <v>62.5666666666667</v>
      </c>
      <c r="C6840" s="75">
        <v>61.2333333333333</v>
      </c>
      <c r="D6840" s="75">
        <v>70.0</v>
      </c>
      <c r="E6840" s="75">
        <v>65.85</v>
      </c>
    </row>
    <row r="6841" ht="15.75" customHeight="1">
      <c r="A6841" s="13">
        <v>42196.28125</v>
      </c>
      <c r="B6841" s="75">
        <v>62.8166666666667</v>
      </c>
      <c r="C6841" s="75">
        <v>61.7333333333333</v>
      </c>
      <c r="D6841" s="75">
        <v>70.0</v>
      </c>
      <c r="E6841" s="75">
        <v>66.6</v>
      </c>
    </row>
    <row r="6842" ht="15.75" customHeight="1">
      <c r="A6842" s="13">
        <v>42196.291666666664</v>
      </c>
      <c r="B6842" s="75">
        <v>63.2</v>
      </c>
      <c r="C6842" s="75">
        <v>62.2333333333333</v>
      </c>
      <c r="D6842" s="75">
        <v>70.4666666666667</v>
      </c>
      <c r="E6842" s="75">
        <v>67.4666666666667</v>
      </c>
    </row>
    <row r="6843" ht="15.75" customHeight="1">
      <c r="A6843" s="13">
        <v>42196.302083333336</v>
      </c>
      <c r="B6843" s="75">
        <v>63.95</v>
      </c>
      <c r="C6843" s="75">
        <v>62.7333333333333</v>
      </c>
      <c r="D6843" s="75">
        <v>71.4666666666667</v>
      </c>
      <c r="E6843" s="75">
        <v>68.4666666666667</v>
      </c>
    </row>
    <row r="6844" ht="15.75" customHeight="1">
      <c r="A6844" s="13">
        <v>42196.3125</v>
      </c>
      <c r="B6844" s="75">
        <v>64.7</v>
      </c>
      <c r="C6844" s="75">
        <v>63.2333333333333</v>
      </c>
      <c r="D6844" s="75">
        <v>72.4666666666667</v>
      </c>
      <c r="E6844" s="75">
        <v>69.4666666666667</v>
      </c>
    </row>
    <row r="6845" ht="15.75" customHeight="1">
      <c r="A6845" s="13">
        <v>42196.322916666664</v>
      </c>
      <c r="B6845" s="75">
        <v>65.45</v>
      </c>
      <c r="C6845" s="75">
        <v>63.7333333333333</v>
      </c>
      <c r="D6845" s="75">
        <v>73.4666666666667</v>
      </c>
      <c r="E6845" s="75">
        <v>70.4666666666667</v>
      </c>
    </row>
    <row r="6846" ht="15.75" customHeight="1">
      <c r="A6846" s="13">
        <v>42196.333333333336</v>
      </c>
      <c r="B6846" s="75">
        <v>66.0666666666667</v>
      </c>
      <c r="C6846" s="75">
        <v>64.1166666666667</v>
      </c>
      <c r="D6846" s="75">
        <v>74.4666666666667</v>
      </c>
      <c r="E6846" s="75">
        <v>71.4666666666667</v>
      </c>
    </row>
    <row r="6847" ht="15.75" customHeight="1">
      <c r="A6847" s="13">
        <v>42196.34375</v>
      </c>
      <c r="B6847" s="75">
        <v>66.3166666666667</v>
      </c>
      <c r="C6847" s="75">
        <v>64.3666666666667</v>
      </c>
      <c r="D6847" s="75">
        <v>75.4666666666667</v>
      </c>
      <c r="E6847" s="75">
        <v>72.4666666666667</v>
      </c>
    </row>
    <row r="6848" ht="15.75" customHeight="1">
      <c r="A6848" s="13">
        <v>42196.354166666664</v>
      </c>
      <c r="B6848" s="75">
        <v>66.5666666666667</v>
      </c>
      <c r="C6848" s="75">
        <v>64.6166666666667</v>
      </c>
      <c r="D6848" s="75">
        <v>76.4666666666667</v>
      </c>
      <c r="E6848" s="75">
        <v>73.4666666666667</v>
      </c>
    </row>
    <row r="6849" ht="15.75" customHeight="1">
      <c r="A6849" s="13">
        <v>42196.364583333336</v>
      </c>
      <c r="B6849" s="75">
        <v>66.8166666666667</v>
      </c>
      <c r="C6849" s="75">
        <v>64.8666666666667</v>
      </c>
      <c r="D6849" s="75">
        <v>77.9333333333333</v>
      </c>
      <c r="E6849" s="75">
        <v>74.4666666666667</v>
      </c>
    </row>
    <row r="6850" ht="15.75" customHeight="1">
      <c r="A6850" s="13">
        <v>42196.375</v>
      </c>
      <c r="B6850" s="75">
        <v>67.0666666666667</v>
      </c>
      <c r="C6850" s="75">
        <v>65.7</v>
      </c>
      <c r="D6850" s="75">
        <v>79.5833333333333</v>
      </c>
      <c r="E6850" s="75">
        <v>75.4666666666667</v>
      </c>
    </row>
    <row r="6851" ht="15.75" customHeight="1">
      <c r="A6851" s="13">
        <v>42196.385416666664</v>
      </c>
      <c r="B6851" s="75">
        <v>67.3166666666667</v>
      </c>
      <c r="C6851" s="75">
        <v>66.48</v>
      </c>
      <c r="D6851" s="75">
        <v>80.8333333333333</v>
      </c>
      <c r="E6851" s="75">
        <v>76.4666666666667</v>
      </c>
    </row>
    <row r="6852" ht="15.75" customHeight="1">
      <c r="A6852" s="13">
        <v>42196.395833333336</v>
      </c>
      <c r="B6852" s="75">
        <v>67.5666666666667</v>
      </c>
      <c r="C6852" s="75">
        <v>67.08</v>
      </c>
      <c r="D6852" s="75">
        <v>82.0833333333333</v>
      </c>
      <c r="E6852" s="75">
        <v>77.4666666666667</v>
      </c>
    </row>
    <row r="6853" ht="15.75" customHeight="1">
      <c r="A6853" s="13">
        <v>42196.40625</v>
      </c>
      <c r="B6853" s="75">
        <v>67.8166666666667</v>
      </c>
      <c r="C6853" s="75">
        <v>67.68</v>
      </c>
      <c r="D6853" s="75">
        <v>83.3333333333333</v>
      </c>
      <c r="E6853" s="75">
        <v>78.4666666666667</v>
      </c>
    </row>
    <row r="6854" ht="15.75" customHeight="1">
      <c r="A6854" s="13">
        <v>42196.416666666664</v>
      </c>
      <c r="B6854" s="75">
        <v>68.0666666666667</v>
      </c>
      <c r="C6854" s="75">
        <v>68.35</v>
      </c>
      <c r="D6854" s="75">
        <v>84.35</v>
      </c>
      <c r="E6854" s="75">
        <v>79.2333333333333</v>
      </c>
    </row>
    <row r="6855" ht="15.75" customHeight="1">
      <c r="A6855" s="13">
        <v>42196.427083333336</v>
      </c>
      <c r="B6855" s="75">
        <v>68.3166666666667</v>
      </c>
      <c r="C6855" s="75">
        <v>69.1</v>
      </c>
      <c r="D6855" s="75">
        <v>85.1</v>
      </c>
      <c r="E6855" s="75">
        <v>79.7333333333333</v>
      </c>
    </row>
    <row r="6856" ht="15.75" customHeight="1">
      <c r="A6856" s="13">
        <v>42196.4375</v>
      </c>
      <c r="B6856" s="75">
        <v>68.5666666666667</v>
      </c>
      <c r="C6856" s="75">
        <v>69.85</v>
      </c>
      <c r="D6856" s="75">
        <v>85.85</v>
      </c>
      <c r="E6856" s="75">
        <v>80.2333333333333</v>
      </c>
    </row>
    <row r="6857" ht="15.75" customHeight="1">
      <c r="A6857" s="13">
        <v>42196.447916666664</v>
      </c>
      <c r="B6857" s="75">
        <v>68.8166666666667</v>
      </c>
      <c r="C6857" s="75">
        <v>70.6</v>
      </c>
      <c r="D6857" s="75">
        <v>86.6</v>
      </c>
      <c r="E6857" s="75">
        <v>80.7333333333333</v>
      </c>
    </row>
    <row r="6858" ht="15.75" customHeight="1">
      <c r="A6858" s="13">
        <v>42196.458333333336</v>
      </c>
      <c r="B6858" s="75">
        <v>69.0666666666667</v>
      </c>
      <c r="C6858" s="75">
        <v>71.2333333333333</v>
      </c>
      <c r="D6858" s="75">
        <v>87.2333333333333</v>
      </c>
      <c r="E6858" s="75">
        <v>81.4666666666667</v>
      </c>
    </row>
    <row r="6859" ht="15.75" customHeight="1">
      <c r="A6859" s="13">
        <v>42196.46875</v>
      </c>
      <c r="B6859" s="75">
        <v>69.3166666666667</v>
      </c>
      <c r="C6859" s="75">
        <v>71.7333333333333</v>
      </c>
      <c r="D6859" s="75">
        <v>87.7333333333333</v>
      </c>
      <c r="E6859" s="75">
        <v>82.4666666666667</v>
      </c>
    </row>
    <row r="6860" ht="15.75" customHeight="1">
      <c r="A6860" s="13">
        <v>42196.479166666664</v>
      </c>
      <c r="B6860" s="75">
        <v>69.5666666666667</v>
      </c>
      <c r="C6860" s="75">
        <v>72.2333333333333</v>
      </c>
      <c r="D6860" s="75">
        <v>88.2333333333333</v>
      </c>
      <c r="E6860" s="75">
        <v>83.4666666666667</v>
      </c>
    </row>
    <row r="6861" ht="15.75" customHeight="1">
      <c r="A6861" s="13">
        <v>42196.489583333336</v>
      </c>
      <c r="B6861" s="75">
        <v>69.8166666666667</v>
      </c>
      <c r="C6861" s="75">
        <v>72.7333333333333</v>
      </c>
      <c r="D6861" s="75">
        <v>88.7333333333333</v>
      </c>
      <c r="E6861" s="75">
        <v>84.4666666666667</v>
      </c>
    </row>
    <row r="6862" ht="15.75" customHeight="1">
      <c r="A6862" s="13">
        <v>42196.5</v>
      </c>
      <c r="B6862" s="75">
        <v>70.0666666666667</v>
      </c>
      <c r="C6862" s="75">
        <v>73.0</v>
      </c>
      <c r="D6862" s="75">
        <v>89.1166666666667</v>
      </c>
      <c r="E6862" s="75">
        <v>85.35</v>
      </c>
    </row>
    <row r="6863" ht="15.75" customHeight="1">
      <c r="A6863" s="13">
        <v>42196.510416666664</v>
      </c>
      <c r="B6863" s="75">
        <v>70.3166666666667</v>
      </c>
      <c r="C6863" s="75">
        <v>73.0</v>
      </c>
      <c r="D6863" s="75">
        <v>89.3666666666667</v>
      </c>
      <c r="E6863" s="75">
        <v>86.1</v>
      </c>
    </row>
    <row r="6864" ht="15.75" customHeight="1">
      <c r="A6864" s="13">
        <v>42196.520833333336</v>
      </c>
      <c r="B6864" s="75">
        <v>70.5666666666667</v>
      </c>
      <c r="C6864" s="75">
        <v>73.0</v>
      </c>
      <c r="D6864" s="75">
        <v>89.6166666666667</v>
      </c>
      <c r="E6864" s="75">
        <v>86.85</v>
      </c>
    </row>
    <row r="6865" ht="15.75" customHeight="1">
      <c r="A6865" s="13">
        <v>42196.53125</v>
      </c>
      <c r="B6865" s="75">
        <v>70.8166666666667</v>
      </c>
      <c r="C6865" s="75">
        <v>73.0</v>
      </c>
      <c r="D6865" s="75">
        <v>89.8666666666667</v>
      </c>
      <c r="E6865" s="75">
        <v>87.6</v>
      </c>
    </row>
    <row r="6866" ht="15.75" customHeight="1">
      <c r="A6866" s="13">
        <v>42196.541666666664</v>
      </c>
      <c r="B6866" s="75">
        <v>71.0</v>
      </c>
      <c r="C6866" s="75">
        <v>73.1166666666667</v>
      </c>
      <c r="D6866" s="75">
        <v>90.35</v>
      </c>
      <c r="E6866" s="75">
        <v>88.0</v>
      </c>
    </row>
    <row r="6867" ht="15.75" customHeight="1">
      <c r="A6867" s="13">
        <v>42196.552083333336</v>
      </c>
      <c r="B6867" s="75">
        <v>71.0</v>
      </c>
      <c r="C6867" s="75">
        <v>73.3666666666667</v>
      </c>
      <c r="D6867" s="75">
        <v>91.1</v>
      </c>
      <c r="E6867" s="75">
        <v>88.0</v>
      </c>
    </row>
    <row r="6868" ht="15.75" customHeight="1">
      <c r="A6868" s="13">
        <v>42196.5625</v>
      </c>
      <c r="B6868" s="75">
        <v>71.0</v>
      </c>
      <c r="C6868" s="75">
        <v>73.6166666666667</v>
      </c>
      <c r="D6868" s="75">
        <v>91.85</v>
      </c>
      <c r="E6868" s="75">
        <v>88.0</v>
      </c>
    </row>
    <row r="6869" ht="15.75" customHeight="1">
      <c r="A6869" s="13">
        <v>42196.572916666664</v>
      </c>
      <c r="B6869" s="75">
        <v>71.0</v>
      </c>
      <c r="C6869" s="75">
        <v>73.8666666666667</v>
      </c>
      <c r="D6869" s="75">
        <v>92.6</v>
      </c>
      <c r="E6869" s="75">
        <v>88.0</v>
      </c>
    </row>
    <row r="6870" ht="15.75" customHeight="1">
      <c r="A6870" s="13">
        <v>42196.583333333336</v>
      </c>
      <c r="B6870" s="75">
        <v>70.9333333333333</v>
      </c>
      <c r="C6870" s="75">
        <v>74.0</v>
      </c>
      <c r="D6870" s="75">
        <v>93.2333333333333</v>
      </c>
      <c r="E6870" s="75">
        <v>88.1166666666667</v>
      </c>
    </row>
    <row r="6871" ht="15.75" customHeight="1">
      <c r="A6871" s="13">
        <v>42196.59375</v>
      </c>
      <c r="B6871" s="75">
        <v>70.6833333333333</v>
      </c>
      <c r="C6871" s="75">
        <v>74.0</v>
      </c>
      <c r="D6871" s="75">
        <v>93.7333333333333</v>
      </c>
      <c r="E6871" s="75">
        <v>88.3666666666667</v>
      </c>
    </row>
    <row r="6872" ht="15.75" customHeight="1">
      <c r="A6872" s="13">
        <v>42196.604166666664</v>
      </c>
      <c r="B6872" s="75">
        <v>70.4333333333333</v>
      </c>
      <c r="C6872" s="75">
        <v>74.0</v>
      </c>
      <c r="D6872" s="75">
        <v>94.2333333333333</v>
      </c>
      <c r="E6872" s="75">
        <v>88.6166666666667</v>
      </c>
    </row>
    <row r="6873" ht="15.75" customHeight="1">
      <c r="A6873" s="13">
        <v>42196.614583333336</v>
      </c>
      <c r="B6873" s="75">
        <v>70.1833333333333</v>
      </c>
      <c r="C6873" s="75">
        <v>74.0</v>
      </c>
      <c r="D6873" s="75">
        <v>94.7333333333333</v>
      </c>
      <c r="E6873" s="75">
        <v>88.8666666666667</v>
      </c>
    </row>
    <row r="6874" ht="15.75" customHeight="1">
      <c r="A6874" s="13">
        <v>42196.625</v>
      </c>
      <c r="B6874" s="75">
        <v>69.9333333333333</v>
      </c>
      <c r="C6874" s="75">
        <v>74.0</v>
      </c>
      <c r="D6874" s="75">
        <v>95.0</v>
      </c>
      <c r="E6874" s="75">
        <v>89.1166666666667</v>
      </c>
    </row>
    <row r="6875" ht="15.75" customHeight="1">
      <c r="A6875" s="13">
        <v>42196.635416666664</v>
      </c>
      <c r="B6875" s="75">
        <v>69.6833333333333</v>
      </c>
      <c r="C6875" s="75">
        <v>74.0</v>
      </c>
      <c r="D6875" s="75">
        <v>95.0</v>
      </c>
      <c r="E6875" s="75">
        <v>89.3666666666667</v>
      </c>
    </row>
    <row r="6876" ht="15.75" customHeight="1">
      <c r="A6876" s="13">
        <v>42196.645833333336</v>
      </c>
      <c r="B6876" s="75">
        <v>69.4333333333333</v>
      </c>
      <c r="C6876" s="75">
        <v>74.0</v>
      </c>
      <c r="D6876" s="75">
        <v>95.0</v>
      </c>
      <c r="E6876" s="75">
        <v>89.6166666666667</v>
      </c>
    </row>
    <row r="6877" ht="15.75" customHeight="1">
      <c r="A6877" s="13">
        <v>42196.65625</v>
      </c>
      <c r="B6877" s="75">
        <v>69.1833333333333</v>
      </c>
      <c r="C6877" s="75">
        <v>74.0</v>
      </c>
      <c r="D6877" s="75">
        <v>95.0</v>
      </c>
      <c r="E6877" s="75">
        <v>89.8666666666667</v>
      </c>
    </row>
    <row r="6878" ht="15.75" customHeight="1">
      <c r="A6878" s="13">
        <v>42196.666666666664</v>
      </c>
      <c r="B6878" s="75">
        <v>69.0</v>
      </c>
      <c r="C6878" s="75">
        <v>73.65</v>
      </c>
      <c r="D6878" s="75">
        <v>95.0</v>
      </c>
      <c r="E6878" s="75">
        <v>89.8833333333333</v>
      </c>
    </row>
    <row r="6879" ht="15.75" customHeight="1">
      <c r="A6879" s="13">
        <v>42196.677083333336</v>
      </c>
      <c r="B6879" s="75">
        <v>69.0</v>
      </c>
      <c r="C6879" s="75">
        <v>72.9</v>
      </c>
      <c r="D6879" s="75">
        <v>95.0</v>
      </c>
      <c r="E6879" s="75">
        <v>89.6333333333333</v>
      </c>
    </row>
    <row r="6880" ht="15.75" customHeight="1">
      <c r="A6880" s="13">
        <v>42196.6875</v>
      </c>
      <c r="B6880" s="75">
        <v>69.0</v>
      </c>
      <c r="C6880" s="75">
        <v>72.15</v>
      </c>
      <c r="D6880" s="75">
        <v>95.0</v>
      </c>
      <c r="E6880" s="75">
        <v>89.3833333333333</v>
      </c>
    </row>
    <row r="6881" ht="15.75" customHeight="1">
      <c r="A6881" s="13">
        <v>42196.697916666664</v>
      </c>
      <c r="B6881" s="75">
        <v>69.0</v>
      </c>
      <c r="C6881" s="75">
        <v>71.4</v>
      </c>
      <c r="D6881" s="75">
        <v>95.0</v>
      </c>
      <c r="E6881" s="75">
        <v>89.1333333333333</v>
      </c>
    </row>
    <row r="6882" ht="15.75" customHeight="1">
      <c r="A6882" s="13">
        <v>42196.708333333336</v>
      </c>
      <c r="B6882" s="75">
        <v>68.8666666666667</v>
      </c>
      <c r="C6882" s="75">
        <v>70.8833333333333</v>
      </c>
      <c r="D6882" s="75">
        <v>94.7666666666667</v>
      </c>
      <c r="E6882" s="75">
        <v>89.1166666666667</v>
      </c>
    </row>
    <row r="6883" ht="15.75" customHeight="1">
      <c r="A6883" s="13">
        <v>42196.71875</v>
      </c>
      <c r="B6883" s="75">
        <v>68.3666666666667</v>
      </c>
      <c r="C6883" s="75">
        <v>70.6333333333333</v>
      </c>
      <c r="D6883" s="75">
        <v>94.2666666666667</v>
      </c>
      <c r="E6883" s="75">
        <v>89.3666666666667</v>
      </c>
    </row>
    <row r="6884" ht="15.75" customHeight="1">
      <c r="A6884" s="13">
        <v>42196.729166666664</v>
      </c>
      <c r="B6884" s="75">
        <v>67.8666666666667</v>
      </c>
      <c r="C6884" s="75">
        <v>70.3833333333333</v>
      </c>
      <c r="D6884" s="75">
        <v>93.7666666666667</v>
      </c>
      <c r="E6884" s="75">
        <v>89.6166666666667</v>
      </c>
    </row>
    <row r="6885" ht="15.75" customHeight="1">
      <c r="A6885" s="13">
        <v>42196.739583333336</v>
      </c>
      <c r="B6885" s="75">
        <v>67.3666666666667</v>
      </c>
      <c r="C6885" s="75">
        <v>70.1333333333333</v>
      </c>
      <c r="D6885" s="75">
        <v>93.2666666666667</v>
      </c>
      <c r="E6885" s="75">
        <v>89.8666666666667</v>
      </c>
    </row>
    <row r="6886" ht="15.75" customHeight="1">
      <c r="A6886" s="13">
        <v>42196.75</v>
      </c>
      <c r="B6886" s="75">
        <v>66.8666666666667</v>
      </c>
      <c r="C6886" s="75">
        <v>69.7666666666667</v>
      </c>
      <c r="D6886" s="75">
        <v>92.5333333333333</v>
      </c>
      <c r="E6886" s="75">
        <v>89.7666666666667</v>
      </c>
    </row>
    <row r="6887" ht="15.75" customHeight="1">
      <c r="A6887" s="13">
        <v>42196.760416666664</v>
      </c>
      <c r="B6887" s="75">
        <v>66.3666666666667</v>
      </c>
      <c r="C6887" s="75">
        <v>69.2666666666667</v>
      </c>
      <c r="D6887" s="75">
        <v>91.5333333333333</v>
      </c>
      <c r="E6887" s="75">
        <v>89.2666666666667</v>
      </c>
    </row>
    <row r="6888" ht="15.75" customHeight="1">
      <c r="A6888" s="13">
        <v>42196.770833333336</v>
      </c>
      <c r="B6888" s="75">
        <v>65.8666666666667</v>
      </c>
      <c r="C6888" s="75">
        <v>68.7666666666667</v>
      </c>
      <c r="D6888" s="75">
        <v>90.5333333333333</v>
      </c>
      <c r="E6888" s="75">
        <v>88.7666666666667</v>
      </c>
    </row>
    <row r="6889" ht="15.75" customHeight="1">
      <c r="A6889" s="13">
        <v>42196.78125</v>
      </c>
      <c r="B6889" s="75">
        <v>65.3666666666667</v>
      </c>
      <c r="C6889" s="75">
        <v>68.2666666666667</v>
      </c>
      <c r="D6889" s="75">
        <v>89.5333333333333</v>
      </c>
      <c r="E6889" s="75">
        <v>88.2666666666667</v>
      </c>
    </row>
    <row r="6890" ht="15.75" customHeight="1">
      <c r="A6890" s="13">
        <v>42196.791666666664</v>
      </c>
      <c r="B6890" s="75">
        <v>64.9333333333333</v>
      </c>
      <c r="C6890" s="75">
        <v>67.7666666666667</v>
      </c>
      <c r="D6890" s="75">
        <v>88.5333333333333</v>
      </c>
      <c r="E6890" s="75">
        <v>87.4166666666667</v>
      </c>
    </row>
    <row r="6891" ht="15.75" customHeight="1">
      <c r="A6891" s="13">
        <v>42196.802083333336</v>
      </c>
      <c r="B6891" s="75">
        <v>64.6833333333333</v>
      </c>
      <c r="C6891" s="75">
        <v>67.2666666666667</v>
      </c>
      <c r="D6891" s="75">
        <v>87.5333333333333</v>
      </c>
      <c r="E6891" s="75">
        <v>86.1666666666667</v>
      </c>
    </row>
    <row r="6892" ht="15.75" customHeight="1">
      <c r="A6892" s="13">
        <v>42196.8125</v>
      </c>
      <c r="B6892" s="75">
        <v>64.4333333333333</v>
      </c>
      <c r="C6892" s="75">
        <v>66.7666666666667</v>
      </c>
      <c r="D6892" s="75">
        <v>86.5333333333333</v>
      </c>
      <c r="E6892" s="75">
        <v>84.9166666666667</v>
      </c>
    </row>
    <row r="6893" ht="15.75" customHeight="1">
      <c r="A6893" s="13">
        <v>42196.822916666664</v>
      </c>
      <c r="B6893" s="75">
        <v>64.1833333333333</v>
      </c>
      <c r="C6893" s="75">
        <v>66.2666666666667</v>
      </c>
      <c r="D6893" s="75">
        <v>85.5333333333333</v>
      </c>
      <c r="E6893" s="75">
        <v>83.6666666666667</v>
      </c>
    </row>
    <row r="6894" ht="15.75" customHeight="1">
      <c r="A6894" s="13">
        <v>42196.833333333336</v>
      </c>
      <c r="B6894" s="75">
        <v>63.9333333333333</v>
      </c>
      <c r="C6894" s="75">
        <v>66.0</v>
      </c>
      <c r="D6894" s="75">
        <v>84.7666666666667</v>
      </c>
      <c r="E6894" s="75">
        <v>82.7666666666667</v>
      </c>
    </row>
    <row r="6895" ht="15.75" customHeight="1">
      <c r="A6895" s="13">
        <v>42196.84375</v>
      </c>
      <c r="B6895" s="75">
        <v>63.6833333333333</v>
      </c>
      <c r="C6895" s="75">
        <v>66.0</v>
      </c>
      <c r="D6895" s="75">
        <v>84.2666666666667</v>
      </c>
      <c r="E6895" s="75">
        <v>82.2666666666667</v>
      </c>
    </row>
    <row r="6896" ht="15.75" customHeight="1">
      <c r="A6896" s="13">
        <v>42196.854166666664</v>
      </c>
      <c r="B6896" s="75">
        <v>63.4333333333333</v>
      </c>
      <c r="C6896" s="75">
        <v>66.0</v>
      </c>
      <c r="D6896" s="75">
        <v>83.7666666666667</v>
      </c>
      <c r="E6896" s="75">
        <v>81.7666666666667</v>
      </c>
    </row>
    <row r="6897" ht="15.75" customHeight="1">
      <c r="A6897" s="13">
        <v>42196.864583333336</v>
      </c>
      <c r="B6897" s="75">
        <v>63.1833333333333</v>
      </c>
      <c r="C6897" s="75">
        <v>66.0</v>
      </c>
      <c r="D6897" s="75">
        <v>83.2666666666667</v>
      </c>
      <c r="E6897" s="75">
        <v>81.2666666666667</v>
      </c>
    </row>
    <row r="6898" ht="15.75" customHeight="1">
      <c r="A6898" s="13">
        <v>42196.875</v>
      </c>
      <c r="B6898" s="75">
        <v>63.0</v>
      </c>
      <c r="C6898" s="75">
        <v>65.7666666666667</v>
      </c>
      <c r="D6898" s="75">
        <v>82.65</v>
      </c>
      <c r="E6898" s="75">
        <v>80.65</v>
      </c>
    </row>
    <row r="6899" ht="15.75" customHeight="1">
      <c r="A6899" s="13">
        <v>42196.885416666664</v>
      </c>
      <c r="B6899" s="75">
        <v>63.0</v>
      </c>
      <c r="C6899" s="75">
        <v>65.2666666666667</v>
      </c>
      <c r="D6899" s="75">
        <v>81.9</v>
      </c>
      <c r="E6899" s="75">
        <v>79.9</v>
      </c>
    </row>
    <row r="6900" ht="15.75" customHeight="1">
      <c r="A6900" s="13">
        <v>42196.895833333336</v>
      </c>
      <c r="B6900" s="75">
        <v>63.0</v>
      </c>
      <c r="C6900" s="75">
        <v>64.7666666666667</v>
      </c>
      <c r="D6900" s="75">
        <v>81.15</v>
      </c>
      <c r="E6900" s="75">
        <v>79.15</v>
      </c>
    </row>
    <row r="6901" ht="15.75" customHeight="1">
      <c r="A6901" s="13">
        <v>42196.90625</v>
      </c>
      <c r="B6901" s="75">
        <v>63.0</v>
      </c>
      <c r="C6901" s="75">
        <v>64.2666666666667</v>
      </c>
      <c r="D6901" s="75">
        <v>80.4</v>
      </c>
      <c r="E6901" s="75">
        <v>78.4</v>
      </c>
    </row>
    <row r="6902" ht="15.75" customHeight="1">
      <c r="A6902" s="13">
        <v>42196.916666666664</v>
      </c>
      <c r="B6902" s="75">
        <v>63.0</v>
      </c>
      <c r="C6902" s="75">
        <v>64.0</v>
      </c>
      <c r="D6902" s="75">
        <v>79.7666666666667</v>
      </c>
      <c r="E6902" s="75">
        <v>77.65</v>
      </c>
    </row>
    <row r="6903" ht="15.75" customHeight="1">
      <c r="A6903" s="13">
        <v>42196.927083333336</v>
      </c>
      <c r="B6903" s="75">
        <v>63.0</v>
      </c>
      <c r="C6903" s="75">
        <v>64.0</v>
      </c>
      <c r="D6903" s="75">
        <v>79.2666666666667</v>
      </c>
      <c r="E6903" s="75">
        <v>76.9</v>
      </c>
    </row>
    <row r="6904" ht="15.75" customHeight="1">
      <c r="A6904" s="13">
        <v>42196.9375</v>
      </c>
      <c r="B6904" s="75">
        <v>63.0</v>
      </c>
      <c r="C6904" s="75">
        <v>64.0</v>
      </c>
      <c r="D6904" s="75">
        <v>78.7666666666667</v>
      </c>
      <c r="E6904" s="75">
        <v>76.15</v>
      </c>
    </row>
    <row r="6905" ht="15.75" customHeight="1">
      <c r="A6905" s="13">
        <v>42196.947916666664</v>
      </c>
      <c r="B6905" s="75">
        <v>63.0</v>
      </c>
      <c r="C6905" s="75">
        <v>64.0</v>
      </c>
      <c r="D6905" s="75">
        <v>78.2666666666667</v>
      </c>
      <c r="E6905" s="75">
        <v>75.4</v>
      </c>
    </row>
    <row r="6906" ht="15.75" customHeight="1">
      <c r="A6906" s="13">
        <v>42196.958333333336</v>
      </c>
      <c r="B6906" s="75">
        <v>63.0</v>
      </c>
      <c r="C6906" s="75">
        <v>63.8833333333333</v>
      </c>
      <c r="D6906" s="75">
        <v>77.8833333333333</v>
      </c>
      <c r="E6906" s="75">
        <v>74.65</v>
      </c>
    </row>
    <row r="6907" ht="15.75" customHeight="1">
      <c r="A6907" s="13">
        <v>42196.96875</v>
      </c>
      <c r="B6907" s="75">
        <v>63.0</v>
      </c>
      <c r="C6907" s="75">
        <v>63.6333333333333</v>
      </c>
      <c r="D6907" s="75">
        <v>77.6333333333333</v>
      </c>
      <c r="E6907" s="75">
        <v>73.9</v>
      </c>
    </row>
    <row r="6908" ht="15.75" customHeight="1">
      <c r="A6908" s="13">
        <v>42196.979166666664</v>
      </c>
      <c r="B6908" s="75">
        <v>63.0</v>
      </c>
      <c r="C6908" s="75">
        <v>63.3833333333333</v>
      </c>
      <c r="D6908" s="75">
        <v>77.3833333333333</v>
      </c>
      <c r="E6908" s="75">
        <v>73.15</v>
      </c>
    </row>
    <row r="6909" ht="15.75" customHeight="1">
      <c r="A6909" s="13">
        <v>42196.989583333336</v>
      </c>
      <c r="B6909" s="75">
        <v>63.0</v>
      </c>
      <c r="C6909" s="75">
        <v>63.1333333333333</v>
      </c>
      <c r="D6909" s="75">
        <v>77.1333333333333</v>
      </c>
      <c r="E6909" s="75">
        <v>72.4</v>
      </c>
    </row>
    <row r="6910" ht="15.75" customHeight="1">
      <c r="A6910" s="13">
        <v>42197.0</v>
      </c>
      <c r="B6910" s="75">
        <v>62.9333333333333</v>
      </c>
      <c r="C6910" s="75">
        <v>62.8833333333333</v>
      </c>
      <c r="D6910" s="75">
        <v>76.7666666666667</v>
      </c>
      <c r="E6910" s="75">
        <v>71.7666666666667</v>
      </c>
    </row>
    <row r="6911" ht="15.75" customHeight="1">
      <c r="A6911" s="13">
        <v>42197.010416666664</v>
      </c>
      <c r="B6911" s="75">
        <v>62.6833333333333</v>
      </c>
      <c r="C6911" s="75">
        <v>62.6333333333333</v>
      </c>
      <c r="D6911" s="75">
        <v>76.2666666666667</v>
      </c>
      <c r="E6911" s="75">
        <v>71.2666666666667</v>
      </c>
    </row>
    <row r="6912" ht="15.75" customHeight="1">
      <c r="A6912" s="13">
        <v>42197.020833333336</v>
      </c>
      <c r="B6912" s="75">
        <v>62.4333333333333</v>
      </c>
      <c r="C6912" s="75">
        <v>62.3833333333333</v>
      </c>
      <c r="D6912" s="75">
        <v>75.7666666666667</v>
      </c>
      <c r="E6912" s="75">
        <v>70.7666666666667</v>
      </c>
    </row>
    <row r="6913" ht="15.75" customHeight="1">
      <c r="A6913" s="13">
        <v>42197.03125</v>
      </c>
      <c r="B6913" s="75">
        <v>62.1833333333333</v>
      </c>
      <c r="C6913" s="75">
        <v>62.1333333333333</v>
      </c>
      <c r="D6913" s="75">
        <v>75.2666666666667</v>
      </c>
      <c r="E6913" s="75">
        <v>70.2666666666667</v>
      </c>
    </row>
    <row r="6914" ht="15.75" customHeight="1">
      <c r="A6914" s="13">
        <v>42197.041666666664</v>
      </c>
      <c r="B6914" s="75">
        <v>62.0</v>
      </c>
      <c r="C6914" s="75">
        <v>62.0</v>
      </c>
      <c r="D6914" s="75">
        <v>74.8833333333333</v>
      </c>
      <c r="E6914" s="75">
        <v>69.8833333333333</v>
      </c>
    </row>
    <row r="6915" ht="15.75" customHeight="1">
      <c r="A6915" s="13">
        <v>42197.052083333336</v>
      </c>
      <c r="B6915" s="75">
        <v>62.0</v>
      </c>
      <c r="C6915" s="75">
        <v>62.0</v>
      </c>
      <c r="D6915" s="75">
        <v>74.6333333333333</v>
      </c>
      <c r="E6915" s="75">
        <v>69.6333333333333</v>
      </c>
    </row>
    <row r="6916" ht="15.75" customHeight="1">
      <c r="A6916" s="13">
        <v>42197.0625</v>
      </c>
      <c r="B6916" s="75">
        <v>62.0</v>
      </c>
      <c r="C6916" s="75">
        <v>62.0</v>
      </c>
      <c r="D6916" s="75">
        <v>74.3833333333333</v>
      </c>
      <c r="E6916" s="75">
        <v>69.3833333333333</v>
      </c>
    </row>
    <row r="6917" ht="15.75" customHeight="1">
      <c r="A6917" s="13">
        <v>42197.072916666664</v>
      </c>
      <c r="B6917" s="75">
        <v>62.0</v>
      </c>
      <c r="C6917" s="75">
        <v>62.0</v>
      </c>
      <c r="D6917" s="75">
        <v>74.1333333333333</v>
      </c>
      <c r="E6917" s="75">
        <v>69.1333333333333</v>
      </c>
    </row>
    <row r="6918" ht="15.75" customHeight="1">
      <c r="A6918" s="13">
        <v>42197.083333333336</v>
      </c>
      <c r="B6918" s="75">
        <v>62.0</v>
      </c>
      <c r="C6918" s="75">
        <v>62.1166666666667</v>
      </c>
      <c r="D6918" s="75">
        <v>73.8833333333333</v>
      </c>
      <c r="E6918" s="75">
        <v>68.7666666666667</v>
      </c>
    </row>
    <row r="6919" ht="15.75" customHeight="1">
      <c r="A6919" s="13">
        <v>42197.09375</v>
      </c>
      <c r="B6919" s="75">
        <v>62.0</v>
      </c>
      <c r="C6919" s="75">
        <v>62.3666666666667</v>
      </c>
      <c r="D6919" s="75">
        <v>73.6333333333333</v>
      </c>
      <c r="E6919" s="75">
        <v>68.2666666666667</v>
      </c>
    </row>
    <row r="6920" ht="15.75" customHeight="1">
      <c r="A6920" s="13">
        <v>42197.104166666664</v>
      </c>
      <c r="B6920" s="75">
        <v>62.0</v>
      </c>
      <c r="C6920" s="75">
        <v>62.6166666666667</v>
      </c>
      <c r="D6920" s="75">
        <v>73.3833333333333</v>
      </c>
      <c r="E6920" s="75">
        <v>67.7666666666667</v>
      </c>
    </row>
    <row r="6921" ht="15.75" customHeight="1">
      <c r="A6921" s="13">
        <v>42197.114583333336</v>
      </c>
      <c r="B6921" s="75">
        <v>62.0</v>
      </c>
      <c r="C6921" s="75">
        <v>62.8666666666667</v>
      </c>
      <c r="D6921" s="75">
        <v>73.1333333333333</v>
      </c>
      <c r="E6921" s="75">
        <v>67.2666666666667</v>
      </c>
    </row>
    <row r="6922" ht="15.75" customHeight="1">
      <c r="A6922" s="13">
        <v>42197.125</v>
      </c>
      <c r="B6922" s="75">
        <v>62.0</v>
      </c>
      <c r="C6922" s="75">
        <v>62.7666666666667</v>
      </c>
      <c r="D6922" s="75">
        <v>72.7666666666667</v>
      </c>
      <c r="E6922" s="75">
        <v>66.8833333333333</v>
      </c>
    </row>
    <row r="6923" ht="15.75" customHeight="1">
      <c r="A6923" s="13">
        <v>42197.135416666664</v>
      </c>
      <c r="B6923" s="75">
        <v>62.0</v>
      </c>
      <c r="C6923" s="75">
        <v>62.2666666666667</v>
      </c>
      <c r="D6923" s="75">
        <v>72.2666666666667</v>
      </c>
      <c r="E6923" s="75">
        <v>66.6333333333333</v>
      </c>
    </row>
    <row r="6924" ht="15.75" customHeight="1">
      <c r="A6924" s="13">
        <v>42197.145833333336</v>
      </c>
      <c r="B6924" s="75">
        <v>62.0</v>
      </c>
      <c r="C6924" s="75">
        <v>61.7666666666667</v>
      </c>
      <c r="D6924" s="75">
        <v>71.7666666666667</v>
      </c>
      <c r="E6924" s="75">
        <v>66.3833333333333</v>
      </c>
    </row>
    <row r="6925" ht="15.75" customHeight="1">
      <c r="A6925" s="13">
        <v>42197.15625</v>
      </c>
      <c r="B6925" s="75">
        <v>62.0</v>
      </c>
      <c r="C6925" s="75">
        <v>61.2666666666667</v>
      </c>
      <c r="D6925" s="75">
        <v>71.2666666666667</v>
      </c>
      <c r="E6925" s="75">
        <v>66.1333333333333</v>
      </c>
    </row>
    <row r="6926" ht="15.75" customHeight="1">
      <c r="A6926" s="13">
        <v>42197.166666666664</v>
      </c>
      <c r="B6926" s="75">
        <v>62.0</v>
      </c>
      <c r="C6926" s="75">
        <v>61.1166666666667</v>
      </c>
      <c r="D6926" s="75">
        <v>70.8833333333333</v>
      </c>
      <c r="E6926" s="75">
        <v>65.8833333333333</v>
      </c>
    </row>
    <row r="6927" ht="15.75" customHeight="1">
      <c r="A6927" s="13">
        <v>42197.177083333336</v>
      </c>
      <c r="B6927" s="75">
        <v>62.0</v>
      </c>
      <c r="C6927" s="75">
        <v>61.3666666666667</v>
      </c>
      <c r="D6927" s="75">
        <v>70.6333333333333</v>
      </c>
      <c r="E6927" s="75">
        <v>65.6333333333333</v>
      </c>
    </row>
    <row r="6928" ht="15.75" customHeight="1">
      <c r="A6928" s="13">
        <v>42197.1875</v>
      </c>
      <c r="B6928" s="75">
        <v>62.0</v>
      </c>
      <c r="C6928" s="75">
        <v>61.6166666666667</v>
      </c>
      <c r="D6928" s="75">
        <v>70.3833333333333</v>
      </c>
      <c r="E6928" s="75">
        <v>65.3833333333333</v>
      </c>
    </row>
    <row r="6929" ht="15.75" customHeight="1">
      <c r="A6929" s="13">
        <v>42197.197916666664</v>
      </c>
      <c r="B6929" s="75">
        <v>62.0</v>
      </c>
      <c r="C6929" s="75">
        <v>61.8666666666667</v>
      </c>
      <c r="D6929" s="75">
        <v>70.1333333333333</v>
      </c>
      <c r="E6929" s="75">
        <v>65.1333333333333</v>
      </c>
    </row>
    <row r="6930" ht="15.75" customHeight="1">
      <c r="A6930" s="13">
        <v>42197.208333333336</v>
      </c>
      <c r="B6930" s="75">
        <v>62.0</v>
      </c>
      <c r="C6930" s="75">
        <v>62.0</v>
      </c>
      <c r="D6930" s="75">
        <v>69.8833333333333</v>
      </c>
      <c r="E6930" s="75">
        <v>65.2333333333333</v>
      </c>
    </row>
    <row r="6931" ht="15.75" customHeight="1">
      <c r="A6931" s="13">
        <v>42197.21875</v>
      </c>
      <c r="B6931" s="75">
        <v>62.0</v>
      </c>
      <c r="C6931" s="75">
        <v>62.0</v>
      </c>
      <c r="D6931" s="75">
        <v>69.6333333333333</v>
      </c>
      <c r="E6931" s="75">
        <v>65.7333333333333</v>
      </c>
    </row>
    <row r="6932" ht="15.75" customHeight="1">
      <c r="A6932" s="13">
        <v>42197.229166666664</v>
      </c>
      <c r="B6932" s="75">
        <v>62.0</v>
      </c>
      <c r="C6932" s="75">
        <v>62.0</v>
      </c>
      <c r="D6932" s="75">
        <v>69.3833333333333</v>
      </c>
      <c r="E6932" s="75">
        <v>66.2333333333333</v>
      </c>
    </row>
    <row r="6933" ht="15.75" customHeight="1">
      <c r="A6933" s="13">
        <v>42197.239583333336</v>
      </c>
      <c r="B6933" s="75">
        <v>62.0</v>
      </c>
      <c r="C6933" s="75">
        <v>62.0</v>
      </c>
      <c r="D6933" s="75">
        <v>69.1333333333333</v>
      </c>
      <c r="E6933" s="75">
        <v>66.7333333333333</v>
      </c>
    </row>
    <row r="6934" ht="15.75" customHeight="1">
      <c r="A6934" s="13">
        <v>42197.25</v>
      </c>
      <c r="B6934" s="75">
        <v>62.1333333333333</v>
      </c>
      <c r="C6934" s="75">
        <v>62.2333333333333</v>
      </c>
      <c r="D6934" s="75">
        <v>69.2333333333333</v>
      </c>
      <c r="E6934" s="75">
        <v>67.2333333333333</v>
      </c>
    </row>
    <row r="6935" ht="15.75" customHeight="1">
      <c r="A6935" s="13">
        <v>42197.260416666664</v>
      </c>
      <c r="B6935" s="75">
        <v>62.6333333333333</v>
      </c>
      <c r="C6935" s="75">
        <v>62.7333333333333</v>
      </c>
      <c r="D6935" s="75">
        <v>69.7333333333333</v>
      </c>
      <c r="E6935" s="75">
        <v>67.7333333333333</v>
      </c>
    </row>
    <row r="6936" ht="15.75" customHeight="1">
      <c r="A6936" s="13">
        <v>42197.270833333336</v>
      </c>
      <c r="B6936" s="75">
        <v>63.1333333333333</v>
      </c>
      <c r="C6936" s="75">
        <v>63.2333333333333</v>
      </c>
      <c r="D6936" s="75">
        <v>70.2333333333333</v>
      </c>
      <c r="E6936" s="75">
        <v>68.2333333333333</v>
      </c>
    </row>
    <row r="6937" ht="15.75" customHeight="1">
      <c r="A6937" s="13">
        <v>42197.28125</v>
      </c>
      <c r="B6937" s="75">
        <v>63.6333333333333</v>
      </c>
      <c r="C6937" s="75">
        <v>63.7333333333333</v>
      </c>
      <c r="D6937" s="75">
        <v>70.7333333333333</v>
      </c>
      <c r="E6937" s="75">
        <v>68.7333333333333</v>
      </c>
    </row>
    <row r="6938" ht="15.75" customHeight="1">
      <c r="A6938" s="13">
        <v>42197.291666666664</v>
      </c>
      <c r="B6938" s="75">
        <v>64.1333333333333</v>
      </c>
      <c r="C6938" s="75">
        <v>64.2333333333333</v>
      </c>
      <c r="D6938" s="75">
        <v>71.7</v>
      </c>
      <c r="E6938" s="75">
        <v>69.2333333333333</v>
      </c>
    </row>
    <row r="6939" ht="15.75" customHeight="1">
      <c r="A6939" s="13">
        <v>42197.302083333336</v>
      </c>
      <c r="B6939" s="75">
        <v>64.6333333333333</v>
      </c>
      <c r="C6939" s="75">
        <v>64.7333333333333</v>
      </c>
      <c r="D6939" s="75">
        <v>73.2</v>
      </c>
      <c r="E6939" s="75">
        <v>69.7333333333333</v>
      </c>
    </row>
    <row r="6940" ht="15.75" customHeight="1">
      <c r="A6940" s="13">
        <v>42197.3125</v>
      </c>
      <c r="B6940" s="75">
        <v>65.1333333333333</v>
      </c>
      <c r="C6940" s="75">
        <v>65.2333333333333</v>
      </c>
      <c r="D6940" s="75">
        <v>74.7</v>
      </c>
      <c r="E6940" s="75">
        <v>70.2333333333333</v>
      </c>
    </row>
    <row r="6941" ht="15.75" customHeight="1">
      <c r="A6941" s="13">
        <v>42197.322916666664</v>
      </c>
      <c r="B6941" s="75">
        <v>65.6333333333333</v>
      </c>
      <c r="C6941" s="75">
        <v>65.7333333333333</v>
      </c>
      <c r="D6941" s="75">
        <v>76.2</v>
      </c>
      <c r="E6941" s="75">
        <v>70.7333333333333</v>
      </c>
    </row>
    <row r="6942" ht="15.75" customHeight="1">
      <c r="A6942" s="13">
        <v>42197.333333333336</v>
      </c>
      <c r="B6942" s="75">
        <v>66.2</v>
      </c>
      <c r="C6942" s="75">
        <v>66.35</v>
      </c>
      <c r="D6942" s="75">
        <v>77.5833333333333</v>
      </c>
      <c r="E6942" s="75">
        <v>71.4666666666667</v>
      </c>
    </row>
    <row r="6943" ht="15.75" customHeight="1">
      <c r="A6943" s="13">
        <v>42197.34375</v>
      </c>
      <c r="B6943" s="75">
        <v>66.95</v>
      </c>
      <c r="C6943" s="75">
        <v>67.1</v>
      </c>
      <c r="D6943" s="75">
        <v>78.8333333333333</v>
      </c>
      <c r="E6943" s="75">
        <v>72.4666666666667</v>
      </c>
    </row>
    <row r="6944" ht="15.75" customHeight="1">
      <c r="A6944" s="13">
        <v>42197.354166666664</v>
      </c>
      <c r="B6944" s="75">
        <v>67.7</v>
      </c>
      <c r="C6944" s="75">
        <v>67.85</v>
      </c>
      <c r="D6944" s="75">
        <v>80.0833333333333</v>
      </c>
      <c r="E6944" s="75">
        <v>73.4666666666667</v>
      </c>
    </row>
    <row r="6945" ht="15.75" customHeight="1">
      <c r="A6945" s="13">
        <v>42197.364583333336</v>
      </c>
      <c r="B6945" s="75">
        <v>68.45</v>
      </c>
      <c r="C6945" s="75">
        <v>68.6</v>
      </c>
      <c r="D6945" s="75">
        <v>81.3333333333333</v>
      </c>
      <c r="E6945" s="75">
        <v>74.4666666666667</v>
      </c>
    </row>
    <row r="6946" ht="15.75" customHeight="1">
      <c r="A6946" s="13">
        <v>42197.375</v>
      </c>
      <c r="B6946" s="75">
        <v>69.1333333333333</v>
      </c>
      <c r="C6946" s="75">
        <v>69.35</v>
      </c>
      <c r="D6946" s="75">
        <v>82.5833333333333</v>
      </c>
      <c r="E6946" s="75">
        <v>75.1166666666667</v>
      </c>
    </row>
    <row r="6947" ht="15.75" customHeight="1">
      <c r="A6947" s="13">
        <v>42197.385416666664</v>
      </c>
      <c r="B6947" s="75">
        <v>69.6333333333333</v>
      </c>
      <c r="C6947" s="75">
        <v>70.1</v>
      </c>
      <c r="D6947" s="75">
        <v>83.8333333333333</v>
      </c>
      <c r="E6947" s="75">
        <v>75.3666666666667</v>
      </c>
    </row>
    <row r="6948" ht="15.75" customHeight="1">
      <c r="A6948" s="13">
        <v>42197.395833333336</v>
      </c>
      <c r="B6948" s="75">
        <v>70.1333333333333</v>
      </c>
      <c r="C6948" s="75">
        <v>70.85</v>
      </c>
      <c r="D6948" s="75">
        <v>85.0833333333333</v>
      </c>
      <c r="E6948" s="75">
        <v>75.6166666666667</v>
      </c>
    </row>
    <row r="6949" ht="15.75" customHeight="1">
      <c r="A6949" s="13">
        <v>42197.40625</v>
      </c>
      <c r="B6949" s="75">
        <v>70.6333333333333</v>
      </c>
      <c r="C6949" s="75">
        <v>71.6</v>
      </c>
      <c r="D6949" s="75">
        <v>86.3333333333333</v>
      </c>
      <c r="E6949" s="75">
        <v>75.8666666666667</v>
      </c>
    </row>
    <row r="6950" ht="15.75" customHeight="1">
      <c r="A6950" s="13">
        <v>42197.416666666664</v>
      </c>
      <c r="B6950" s="75">
        <v>71.1333333333333</v>
      </c>
      <c r="C6950" s="75">
        <v>72.1166666666667</v>
      </c>
      <c r="D6950" s="75">
        <v>87.35</v>
      </c>
      <c r="E6950" s="75">
        <v>76.7</v>
      </c>
    </row>
    <row r="6951" ht="15.75" customHeight="1">
      <c r="A6951" s="13">
        <v>42197.427083333336</v>
      </c>
      <c r="B6951" s="75">
        <v>71.6333333333333</v>
      </c>
      <c r="C6951" s="75">
        <v>72.3666666666667</v>
      </c>
      <c r="D6951" s="75">
        <v>88.1</v>
      </c>
      <c r="E6951" s="75">
        <v>78.2</v>
      </c>
    </row>
    <row r="6952" ht="15.75" customHeight="1">
      <c r="A6952" s="13">
        <v>42197.4375</v>
      </c>
      <c r="B6952" s="75">
        <v>72.1333333333333</v>
      </c>
      <c r="C6952" s="75">
        <v>72.6166666666667</v>
      </c>
      <c r="D6952" s="75">
        <v>88.85</v>
      </c>
      <c r="E6952" s="75">
        <v>79.7</v>
      </c>
    </row>
    <row r="6953" ht="15.75" customHeight="1">
      <c r="A6953" s="13">
        <v>42197.447916666664</v>
      </c>
      <c r="B6953" s="75">
        <v>72.6333333333333</v>
      </c>
      <c r="C6953" s="75">
        <v>72.8666666666667</v>
      </c>
      <c r="D6953" s="75">
        <v>89.6</v>
      </c>
      <c r="E6953" s="75">
        <v>81.2</v>
      </c>
    </row>
    <row r="6954" ht="15.75" customHeight="1">
      <c r="A6954" s="13">
        <v>42197.458333333336</v>
      </c>
      <c r="B6954" s="75">
        <v>73.0</v>
      </c>
      <c r="C6954" s="75">
        <v>73.2333333333333</v>
      </c>
      <c r="D6954" s="75">
        <v>90.35</v>
      </c>
      <c r="E6954" s="75">
        <v>82.2333333333333</v>
      </c>
    </row>
    <row r="6955" ht="15.75" customHeight="1">
      <c r="A6955" s="13">
        <v>42197.46875</v>
      </c>
      <c r="B6955" s="75">
        <v>73.0</v>
      </c>
      <c r="C6955" s="75">
        <v>73.7333333333333</v>
      </c>
      <c r="D6955" s="75">
        <v>91.1</v>
      </c>
      <c r="E6955" s="75">
        <v>82.7333333333333</v>
      </c>
    </row>
    <row r="6956" ht="15.75" customHeight="1">
      <c r="A6956" s="13">
        <v>42197.479166666664</v>
      </c>
      <c r="B6956" s="75">
        <v>73.0</v>
      </c>
      <c r="C6956" s="75">
        <v>74.2333333333333</v>
      </c>
      <c r="D6956" s="75">
        <v>91.85</v>
      </c>
      <c r="E6956" s="75">
        <v>83.2333333333333</v>
      </c>
    </row>
    <row r="6957" ht="15.75" customHeight="1">
      <c r="A6957" s="13">
        <v>42197.489583333336</v>
      </c>
      <c r="B6957" s="75">
        <v>73.0</v>
      </c>
      <c r="C6957" s="75">
        <v>74.7333333333333</v>
      </c>
      <c r="D6957" s="75">
        <v>92.6</v>
      </c>
      <c r="E6957" s="75">
        <v>83.7333333333333</v>
      </c>
    </row>
    <row r="6958" ht="15.75" customHeight="1">
      <c r="A6958" s="13">
        <v>42197.5</v>
      </c>
      <c r="B6958" s="75">
        <v>72.9333333333333</v>
      </c>
      <c r="C6958" s="75">
        <v>75.0</v>
      </c>
      <c r="D6958" s="75">
        <v>93.2333333333333</v>
      </c>
      <c r="E6958" s="75">
        <v>84.5833333333333</v>
      </c>
    </row>
    <row r="6959" ht="15.75" customHeight="1">
      <c r="A6959" s="13">
        <v>42197.510416666664</v>
      </c>
      <c r="B6959" s="75">
        <v>72.6833333333333</v>
      </c>
      <c r="C6959" s="75">
        <v>75.0</v>
      </c>
      <c r="D6959" s="75">
        <v>93.7333333333333</v>
      </c>
      <c r="E6959" s="75">
        <v>85.8333333333333</v>
      </c>
    </row>
    <row r="6960" ht="15.75" customHeight="1">
      <c r="A6960" s="13">
        <v>42197.520833333336</v>
      </c>
      <c r="B6960" s="75">
        <v>72.4333333333333</v>
      </c>
      <c r="C6960" s="75">
        <v>75.0</v>
      </c>
      <c r="D6960" s="75">
        <v>94.2333333333333</v>
      </c>
      <c r="E6960" s="75">
        <v>87.0833333333333</v>
      </c>
    </row>
    <row r="6961" ht="15.75" customHeight="1">
      <c r="A6961" s="13">
        <v>42197.53125</v>
      </c>
      <c r="B6961" s="75">
        <v>72.1833333333333</v>
      </c>
      <c r="C6961" s="75">
        <v>75.0</v>
      </c>
      <c r="D6961" s="75">
        <v>94.7333333333333</v>
      </c>
      <c r="E6961" s="75">
        <v>88.3333333333333</v>
      </c>
    </row>
    <row r="6962" ht="15.75" customHeight="1">
      <c r="A6962" s="13">
        <v>42197.541666666664</v>
      </c>
      <c r="B6962" s="75">
        <v>72.0666666666667</v>
      </c>
      <c r="C6962" s="75">
        <v>75.0</v>
      </c>
      <c r="D6962" s="75">
        <v>95.2333333333333</v>
      </c>
      <c r="E6962" s="75">
        <v>89.2333333333333</v>
      </c>
    </row>
    <row r="6963" ht="15.75" customHeight="1">
      <c r="A6963" s="13">
        <v>42197.552083333336</v>
      </c>
      <c r="B6963" s="75">
        <v>72.3166666666667</v>
      </c>
      <c r="C6963" s="75">
        <v>75.0</v>
      </c>
      <c r="D6963" s="75">
        <v>95.7333333333333</v>
      </c>
      <c r="E6963" s="75">
        <v>89.7333333333333</v>
      </c>
    </row>
    <row r="6964" ht="15.75" customHeight="1">
      <c r="A6964" s="13">
        <v>42197.5625</v>
      </c>
      <c r="B6964" s="75">
        <v>72.5666666666667</v>
      </c>
      <c r="C6964" s="75">
        <v>75.0</v>
      </c>
      <c r="D6964" s="75">
        <v>96.2333333333333</v>
      </c>
      <c r="E6964" s="75">
        <v>90.2333333333333</v>
      </c>
    </row>
    <row r="6965" ht="15.75" customHeight="1">
      <c r="A6965" s="13">
        <v>42197.572916666664</v>
      </c>
      <c r="B6965" s="75">
        <v>72.8166666666667</v>
      </c>
      <c r="C6965" s="75">
        <v>75.0</v>
      </c>
      <c r="D6965" s="75">
        <v>96.7333333333333</v>
      </c>
      <c r="E6965" s="75">
        <v>90.7333333333333</v>
      </c>
    </row>
    <row r="6966" ht="15.75" customHeight="1">
      <c r="A6966" s="13">
        <v>42197.583333333336</v>
      </c>
      <c r="B6966" s="75">
        <v>72.8666666666667</v>
      </c>
      <c r="C6966" s="75">
        <v>75.0</v>
      </c>
      <c r="D6966" s="75">
        <v>97.1166666666667</v>
      </c>
      <c r="E6966" s="75">
        <v>91.1166666666667</v>
      </c>
    </row>
    <row r="6967" ht="15.75" customHeight="1">
      <c r="A6967" s="13">
        <v>42197.59375</v>
      </c>
      <c r="B6967" s="75">
        <v>72.3666666666667</v>
      </c>
      <c r="C6967" s="75">
        <v>75.0</v>
      </c>
      <c r="D6967" s="75">
        <v>97.3666666666667</v>
      </c>
      <c r="E6967" s="75">
        <v>91.3666666666667</v>
      </c>
    </row>
    <row r="6968" ht="15.75" customHeight="1">
      <c r="A6968" s="13">
        <v>42197.604166666664</v>
      </c>
      <c r="B6968" s="75">
        <v>71.8666666666667</v>
      </c>
      <c r="C6968" s="75">
        <v>75.0</v>
      </c>
      <c r="D6968" s="75">
        <v>97.6166666666667</v>
      </c>
      <c r="E6968" s="75">
        <v>91.6166666666667</v>
      </c>
    </row>
    <row r="6969" ht="15.75" customHeight="1">
      <c r="A6969" s="13">
        <v>42197.614583333336</v>
      </c>
      <c r="B6969" s="75">
        <v>71.3666666666667</v>
      </c>
      <c r="C6969" s="75">
        <v>75.0</v>
      </c>
      <c r="D6969" s="75">
        <v>97.8666666666667</v>
      </c>
      <c r="E6969" s="75">
        <v>91.8666666666667</v>
      </c>
    </row>
    <row r="6970" ht="15.75" customHeight="1">
      <c r="A6970" s="13">
        <v>42197.625</v>
      </c>
      <c r="B6970" s="75">
        <v>71.0</v>
      </c>
      <c r="C6970" s="75">
        <v>74.7666666666667</v>
      </c>
      <c r="D6970" s="75">
        <v>98.1166666666667</v>
      </c>
      <c r="E6970" s="75">
        <v>91.7666666666667</v>
      </c>
    </row>
    <row r="6971" ht="15.75" customHeight="1">
      <c r="A6971" s="13">
        <v>42197.635416666664</v>
      </c>
      <c r="B6971" s="75">
        <v>71.0</v>
      </c>
      <c r="C6971" s="75">
        <v>74.2666666666667</v>
      </c>
      <c r="D6971" s="75">
        <v>98.3666666666667</v>
      </c>
      <c r="E6971" s="75">
        <v>91.2666666666667</v>
      </c>
    </row>
    <row r="6972" ht="15.75" customHeight="1">
      <c r="A6972" s="13">
        <v>42197.645833333336</v>
      </c>
      <c r="B6972" s="75">
        <v>71.0</v>
      </c>
      <c r="C6972" s="75">
        <v>73.7666666666667</v>
      </c>
      <c r="D6972" s="75">
        <v>98.6166666666667</v>
      </c>
      <c r="E6972" s="75">
        <v>90.7666666666667</v>
      </c>
    </row>
    <row r="6973" ht="15.75" customHeight="1">
      <c r="A6973" s="13">
        <v>42197.65625</v>
      </c>
      <c r="B6973" s="75">
        <v>71.0</v>
      </c>
      <c r="C6973" s="75">
        <v>73.2666666666667</v>
      </c>
      <c r="D6973" s="75">
        <v>98.8666666666667</v>
      </c>
      <c r="E6973" s="75">
        <v>90.2666666666667</v>
      </c>
    </row>
    <row r="6974" ht="15.75" customHeight="1">
      <c r="A6974" s="13">
        <v>42197.666666666664</v>
      </c>
      <c r="B6974" s="75">
        <v>70.9333333333333</v>
      </c>
      <c r="C6974" s="75">
        <v>72.8833333333333</v>
      </c>
      <c r="D6974" s="75">
        <v>98.7666666666667</v>
      </c>
      <c r="E6974" s="75">
        <v>90.2333333333333</v>
      </c>
    </row>
    <row r="6975" ht="15.75" customHeight="1">
      <c r="A6975" s="13">
        <v>42197.677083333336</v>
      </c>
      <c r="B6975" s="75">
        <v>70.6833333333333</v>
      </c>
      <c r="C6975" s="75">
        <v>72.6333333333333</v>
      </c>
      <c r="D6975" s="75">
        <v>98.2666666666667</v>
      </c>
      <c r="E6975" s="75">
        <v>90.7333333333333</v>
      </c>
    </row>
    <row r="6976" ht="15.75" customHeight="1">
      <c r="A6976" s="13">
        <v>42197.6875</v>
      </c>
      <c r="B6976" s="75">
        <v>70.4333333333333</v>
      </c>
      <c r="C6976" s="75">
        <v>72.3833333333333</v>
      </c>
      <c r="D6976" s="75">
        <v>97.7666666666667</v>
      </c>
      <c r="E6976" s="75">
        <v>91.2333333333333</v>
      </c>
    </row>
    <row r="6977" ht="15.75" customHeight="1">
      <c r="A6977" s="13">
        <v>42197.697916666664</v>
      </c>
      <c r="B6977" s="75">
        <v>70.1833333333333</v>
      </c>
      <c r="C6977" s="75">
        <v>72.1333333333333</v>
      </c>
      <c r="D6977" s="75">
        <v>97.2666666666667</v>
      </c>
      <c r="E6977" s="75">
        <v>91.7333333333333</v>
      </c>
    </row>
    <row r="6978" ht="15.75" customHeight="1">
      <c r="A6978" s="13">
        <v>42197.708333333336</v>
      </c>
      <c r="B6978" s="75">
        <v>69.8666666666667</v>
      </c>
      <c r="C6978" s="75">
        <v>71.8833333333333</v>
      </c>
      <c r="D6978" s="75">
        <v>96.7666666666667</v>
      </c>
      <c r="E6978" s="75">
        <v>91.5333333333333</v>
      </c>
    </row>
    <row r="6979" ht="15.75" customHeight="1">
      <c r="A6979" s="13">
        <v>42197.71875</v>
      </c>
      <c r="B6979" s="75">
        <v>69.3666666666667</v>
      </c>
      <c r="C6979" s="75">
        <v>71.6333333333333</v>
      </c>
      <c r="D6979" s="75">
        <v>96.2666666666667</v>
      </c>
      <c r="E6979" s="75">
        <v>90.5333333333333</v>
      </c>
    </row>
    <row r="6980" ht="15.75" customHeight="1">
      <c r="A6980" s="13">
        <v>42197.729166666664</v>
      </c>
      <c r="B6980" s="75">
        <v>68.8666666666667</v>
      </c>
      <c r="C6980" s="75">
        <v>71.3833333333333</v>
      </c>
      <c r="D6980" s="75">
        <v>95.7666666666667</v>
      </c>
      <c r="E6980" s="75">
        <v>89.5333333333333</v>
      </c>
    </row>
    <row r="6981" ht="15.75" customHeight="1">
      <c r="A6981" s="13">
        <v>42197.739583333336</v>
      </c>
      <c r="B6981" s="75">
        <v>68.3666666666667</v>
      </c>
      <c r="C6981" s="75">
        <v>71.1333333333333</v>
      </c>
      <c r="D6981" s="75">
        <v>95.2666666666667</v>
      </c>
      <c r="E6981" s="75">
        <v>88.5333333333333</v>
      </c>
    </row>
    <row r="6982" ht="15.75" customHeight="1">
      <c r="A6982" s="13">
        <v>42197.75</v>
      </c>
      <c r="B6982" s="75">
        <v>67.8666666666667</v>
      </c>
      <c r="C6982" s="75">
        <v>70.65</v>
      </c>
      <c r="D6982" s="75">
        <v>94.7666666666667</v>
      </c>
      <c r="E6982" s="75">
        <v>87.7666666666667</v>
      </c>
    </row>
    <row r="6983" ht="15.75" customHeight="1">
      <c r="A6983" s="13">
        <v>42197.760416666664</v>
      </c>
      <c r="B6983" s="75">
        <v>67.3666666666667</v>
      </c>
      <c r="C6983" s="75">
        <v>69.9</v>
      </c>
      <c r="D6983" s="75">
        <v>94.2666666666667</v>
      </c>
      <c r="E6983" s="75">
        <v>87.2666666666667</v>
      </c>
    </row>
    <row r="6984" ht="15.75" customHeight="1">
      <c r="A6984" s="13">
        <v>42197.770833333336</v>
      </c>
      <c r="B6984" s="75">
        <v>66.8666666666667</v>
      </c>
      <c r="C6984" s="75">
        <v>69.15</v>
      </c>
      <c r="D6984" s="75">
        <v>93.7666666666667</v>
      </c>
      <c r="E6984" s="75">
        <v>86.7666666666667</v>
      </c>
    </row>
    <row r="6985" ht="15.75" customHeight="1">
      <c r="A6985" s="13">
        <v>42197.78125</v>
      </c>
      <c r="B6985" s="75">
        <v>66.3666666666667</v>
      </c>
      <c r="C6985" s="75">
        <v>68.4</v>
      </c>
      <c r="D6985" s="75">
        <v>93.2666666666667</v>
      </c>
      <c r="E6985" s="75">
        <v>86.2666666666667</v>
      </c>
    </row>
    <row r="6986" ht="15.75" customHeight="1">
      <c r="A6986" s="13">
        <v>42197.791666666664</v>
      </c>
      <c r="B6986" s="75">
        <v>65.8666666666667</v>
      </c>
      <c r="C6986" s="75">
        <v>67.8833333333333</v>
      </c>
      <c r="D6986" s="75">
        <v>92.5333333333333</v>
      </c>
      <c r="E6986" s="75">
        <v>85.65</v>
      </c>
    </row>
    <row r="6987" ht="15.75" customHeight="1">
      <c r="A6987" s="13">
        <v>42197.802083333336</v>
      </c>
      <c r="B6987" s="75">
        <v>65.3666666666667</v>
      </c>
      <c r="C6987" s="75">
        <v>67.6333333333333</v>
      </c>
      <c r="D6987" s="75">
        <v>91.5333333333333</v>
      </c>
      <c r="E6987" s="75">
        <v>84.9</v>
      </c>
    </row>
    <row r="6988" ht="15.75" customHeight="1">
      <c r="A6988" s="13">
        <v>42197.8125</v>
      </c>
      <c r="B6988" s="75">
        <v>64.8666666666667</v>
      </c>
      <c r="C6988" s="75">
        <v>67.3833333333333</v>
      </c>
      <c r="D6988" s="75">
        <v>90.5333333333333</v>
      </c>
      <c r="E6988" s="75">
        <v>84.15</v>
      </c>
    </row>
    <row r="6989" ht="15.75" customHeight="1">
      <c r="A6989" s="13">
        <v>42197.822916666664</v>
      </c>
      <c r="B6989" s="75">
        <v>64.3666666666667</v>
      </c>
      <c r="C6989" s="75">
        <v>67.1333333333333</v>
      </c>
      <c r="D6989" s="75">
        <v>89.5333333333333</v>
      </c>
      <c r="E6989" s="75">
        <v>83.4</v>
      </c>
    </row>
    <row r="6990" ht="15.75" customHeight="1">
      <c r="A6990" s="13">
        <v>42197.833333333336</v>
      </c>
      <c r="B6990" s="75">
        <v>63.9333333333333</v>
      </c>
      <c r="C6990" s="75">
        <v>66.8833333333333</v>
      </c>
      <c r="D6990" s="75">
        <v>88.65</v>
      </c>
      <c r="E6990" s="75">
        <v>82.65</v>
      </c>
    </row>
    <row r="6991" ht="15.75" customHeight="1">
      <c r="A6991" s="13">
        <v>42197.84375</v>
      </c>
      <c r="B6991" s="75">
        <v>63.6833333333333</v>
      </c>
      <c r="C6991" s="75">
        <v>66.6333333333333</v>
      </c>
      <c r="D6991" s="75">
        <v>87.9</v>
      </c>
      <c r="E6991" s="75">
        <v>81.9</v>
      </c>
    </row>
    <row r="6992" ht="15.75" customHeight="1">
      <c r="A6992" s="13">
        <v>42197.854166666664</v>
      </c>
      <c r="B6992" s="75">
        <v>63.4333333333333</v>
      </c>
      <c r="C6992" s="75">
        <v>66.3833333333333</v>
      </c>
      <c r="D6992" s="75">
        <v>87.15</v>
      </c>
      <c r="E6992" s="75">
        <v>81.15</v>
      </c>
    </row>
    <row r="6993" ht="15.75" customHeight="1">
      <c r="A6993" s="13">
        <v>42197.864583333336</v>
      </c>
      <c r="B6993" s="75">
        <v>63.1833333333333</v>
      </c>
      <c r="C6993" s="75">
        <v>66.1333333333333</v>
      </c>
      <c r="D6993" s="75">
        <v>86.4</v>
      </c>
      <c r="E6993" s="75">
        <v>80.4</v>
      </c>
    </row>
    <row r="6994" ht="15.75" customHeight="1">
      <c r="A6994" s="13">
        <v>42197.875</v>
      </c>
      <c r="B6994" s="75">
        <v>63.0</v>
      </c>
      <c r="C6994" s="75">
        <v>65.8833333333333</v>
      </c>
      <c r="D6994" s="75">
        <v>85.65</v>
      </c>
      <c r="E6994" s="75">
        <v>79.7666666666667</v>
      </c>
    </row>
    <row r="6995" ht="15.75" customHeight="1">
      <c r="A6995" s="13">
        <v>42197.885416666664</v>
      </c>
      <c r="B6995" s="75">
        <v>63.0</v>
      </c>
      <c r="C6995" s="75">
        <v>65.6333333333333</v>
      </c>
      <c r="D6995" s="75">
        <v>84.9</v>
      </c>
      <c r="E6995" s="75">
        <v>79.2666666666667</v>
      </c>
    </row>
    <row r="6996" ht="15.75" customHeight="1">
      <c r="A6996" s="13">
        <v>42197.895833333336</v>
      </c>
      <c r="B6996" s="75">
        <v>63.0</v>
      </c>
      <c r="C6996" s="75">
        <v>65.3833333333333</v>
      </c>
      <c r="D6996" s="75">
        <v>84.15</v>
      </c>
      <c r="E6996" s="75">
        <v>78.7666666666667</v>
      </c>
    </row>
    <row r="6997" ht="15.75" customHeight="1">
      <c r="A6997" s="13">
        <v>42197.90625</v>
      </c>
      <c r="B6997" s="75">
        <v>63.0</v>
      </c>
      <c r="C6997" s="75">
        <v>65.1333333333333</v>
      </c>
      <c r="D6997" s="75">
        <v>83.4</v>
      </c>
      <c r="E6997" s="75">
        <v>78.2666666666667</v>
      </c>
    </row>
    <row r="6998" ht="15.75" customHeight="1">
      <c r="A6998" s="13">
        <v>42197.916666666664</v>
      </c>
      <c r="B6998" s="75">
        <v>63.0</v>
      </c>
      <c r="C6998" s="75">
        <v>64.8833333333333</v>
      </c>
      <c r="D6998" s="75">
        <v>82.7666666666667</v>
      </c>
      <c r="E6998" s="75">
        <v>77.7666666666667</v>
      </c>
    </row>
    <row r="6999" ht="15.75" customHeight="1">
      <c r="A6999" s="13">
        <v>42197.927083333336</v>
      </c>
      <c r="B6999" s="75">
        <v>63.0</v>
      </c>
      <c r="C6999" s="75">
        <v>64.6333333333333</v>
      </c>
      <c r="D6999" s="75">
        <v>82.2666666666667</v>
      </c>
      <c r="E6999" s="75">
        <v>77.2666666666667</v>
      </c>
    </row>
    <row r="7000" ht="15.75" customHeight="1">
      <c r="A7000" s="13">
        <v>42197.9375</v>
      </c>
      <c r="B7000" s="75">
        <v>63.0</v>
      </c>
      <c r="C7000" s="75">
        <v>64.3833333333333</v>
      </c>
      <c r="D7000" s="75">
        <v>81.7666666666667</v>
      </c>
      <c r="E7000" s="75">
        <v>76.7666666666667</v>
      </c>
    </row>
    <row r="7001" ht="15.75" customHeight="1">
      <c r="A7001" s="13">
        <v>42197.947916666664</v>
      </c>
      <c r="B7001" s="75">
        <v>63.0</v>
      </c>
      <c r="C7001" s="75">
        <v>64.1333333333333</v>
      </c>
      <c r="D7001" s="75">
        <v>81.2666666666667</v>
      </c>
      <c r="E7001" s="75">
        <v>76.2666666666667</v>
      </c>
    </row>
    <row r="7002" ht="15.75" customHeight="1">
      <c r="A7002" s="13">
        <v>42197.958333333336</v>
      </c>
      <c r="B7002" s="75">
        <v>63.0</v>
      </c>
      <c r="C7002" s="75">
        <v>63.8833333333333</v>
      </c>
      <c r="D7002" s="75">
        <v>80.7666666666667</v>
      </c>
      <c r="E7002" s="75">
        <v>75.7666666666667</v>
      </c>
    </row>
    <row r="7003" ht="15.75" customHeight="1">
      <c r="A7003" s="13">
        <v>42197.96875</v>
      </c>
      <c r="B7003" s="75">
        <v>63.0</v>
      </c>
      <c r="C7003" s="75">
        <v>63.6333333333333</v>
      </c>
      <c r="D7003" s="75">
        <v>80.2666666666667</v>
      </c>
      <c r="E7003" s="75">
        <v>75.2666666666667</v>
      </c>
    </row>
    <row r="7004" ht="15.75" customHeight="1">
      <c r="A7004" s="13">
        <v>42197.979166666664</v>
      </c>
      <c r="B7004" s="75">
        <v>63.0</v>
      </c>
      <c r="C7004" s="75">
        <v>63.3833333333333</v>
      </c>
      <c r="D7004" s="75">
        <v>79.7666666666667</v>
      </c>
      <c r="E7004" s="75">
        <v>74.7666666666667</v>
      </c>
    </row>
    <row r="7005" ht="15.75" customHeight="1">
      <c r="A7005" s="13">
        <v>42197.989583333336</v>
      </c>
      <c r="B7005" s="75">
        <v>63.0</v>
      </c>
      <c r="C7005" s="75">
        <v>63.1333333333333</v>
      </c>
      <c r="D7005" s="75">
        <v>79.2666666666667</v>
      </c>
      <c r="E7005" s="75">
        <v>74.2666666666667</v>
      </c>
    </row>
    <row r="7006" ht="15.75" customHeight="1">
      <c r="A7006" s="13">
        <v>42198.0</v>
      </c>
      <c r="B7006" s="75">
        <v>63.0666666666667</v>
      </c>
      <c r="C7006" s="75">
        <v>63.0</v>
      </c>
      <c r="D7006" s="75">
        <v>78.7666666666667</v>
      </c>
      <c r="E7006" s="75">
        <v>73.7666666666667</v>
      </c>
    </row>
    <row r="7007" ht="15.75" customHeight="1">
      <c r="A7007" s="13">
        <v>42198.010416666664</v>
      </c>
      <c r="B7007" s="75">
        <v>63.3166666666667</v>
      </c>
      <c r="C7007" s="75">
        <v>63.0</v>
      </c>
      <c r="D7007" s="75">
        <v>78.2666666666667</v>
      </c>
      <c r="E7007" s="75">
        <v>73.2666666666667</v>
      </c>
    </row>
    <row r="7008" ht="15.75" customHeight="1">
      <c r="A7008" s="13">
        <v>42198.020833333336</v>
      </c>
      <c r="B7008" s="75">
        <v>63.5666666666667</v>
      </c>
      <c r="C7008" s="75">
        <v>63.0</v>
      </c>
      <c r="D7008" s="75">
        <v>77.7666666666667</v>
      </c>
      <c r="E7008" s="75">
        <v>72.7666666666667</v>
      </c>
    </row>
    <row r="7009" ht="15.75" customHeight="1">
      <c r="A7009" s="13">
        <v>42198.03125</v>
      </c>
      <c r="B7009" s="75">
        <v>63.8166666666667</v>
      </c>
      <c r="C7009" s="75">
        <v>63.0</v>
      </c>
      <c r="D7009" s="75">
        <v>77.2666666666667</v>
      </c>
      <c r="E7009" s="75">
        <v>72.2666666666667</v>
      </c>
    </row>
    <row r="7010" ht="15.75" customHeight="1">
      <c r="A7010" s="13">
        <v>42198.041666666664</v>
      </c>
      <c r="B7010" s="75">
        <v>63.8857142857143</v>
      </c>
      <c r="C7010" s="75">
        <v>62.8833333333333</v>
      </c>
      <c r="D7010" s="75">
        <v>76.7666666666667</v>
      </c>
      <c r="E7010" s="75">
        <v>71.8833333333333</v>
      </c>
    </row>
    <row r="7011" ht="15.75" customHeight="1">
      <c r="A7011" s="13">
        <v>42198.052083333336</v>
      </c>
      <c r="B7011" s="75">
        <v>63.4571428571429</v>
      </c>
      <c r="C7011" s="75">
        <v>62.6333333333333</v>
      </c>
      <c r="D7011" s="75">
        <v>76.2666666666667</v>
      </c>
      <c r="E7011" s="75">
        <v>71.6333333333333</v>
      </c>
    </row>
    <row r="7012" ht="15.75" customHeight="1">
      <c r="A7012" s="13">
        <v>42198.0625</v>
      </c>
      <c r="B7012" s="75">
        <v>63.0285714285714</v>
      </c>
      <c r="C7012" s="75">
        <v>62.3833333333333</v>
      </c>
      <c r="D7012" s="75">
        <v>75.7666666666667</v>
      </c>
      <c r="E7012" s="75">
        <v>71.3833333333333</v>
      </c>
    </row>
    <row r="7013" ht="15.75" customHeight="1">
      <c r="A7013" s="13">
        <v>42198.072916666664</v>
      </c>
      <c r="B7013" s="75">
        <v>63.56</v>
      </c>
      <c r="C7013" s="75">
        <v>62.1333333333333</v>
      </c>
      <c r="D7013" s="75">
        <v>75.2666666666667</v>
      </c>
      <c r="E7013" s="75">
        <v>71.1333333333333</v>
      </c>
    </row>
    <row r="7014" ht="15.75" customHeight="1">
      <c r="A7014" s="13">
        <v>42198.083333333336</v>
      </c>
      <c r="B7014" s="75">
        <v>63.9333333333333</v>
      </c>
      <c r="C7014" s="75">
        <v>62.0</v>
      </c>
      <c r="D7014" s="75">
        <v>74.7666666666667</v>
      </c>
      <c r="E7014" s="75">
        <v>70.8833333333333</v>
      </c>
    </row>
    <row r="7015" ht="15.75" customHeight="1">
      <c r="A7015" s="13">
        <v>42198.09375</v>
      </c>
      <c r="B7015" s="75">
        <v>63.6833333333333</v>
      </c>
      <c r="C7015" s="75">
        <v>62.0</v>
      </c>
      <c r="D7015" s="75">
        <v>74.2666666666667</v>
      </c>
      <c r="E7015" s="75">
        <v>70.6333333333333</v>
      </c>
    </row>
    <row r="7016" ht="15.75" customHeight="1">
      <c r="A7016" s="13">
        <v>42198.104166666664</v>
      </c>
      <c r="B7016" s="75">
        <v>63.4333333333333</v>
      </c>
      <c r="C7016" s="75">
        <v>62.0</v>
      </c>
      <c r="D7016" s="75">
        <v>73.7666666666667</v>
      </c>
      <c r="E7016" s="75">
        <v>70.3833333333333</v>
      </c>
    </row>
    <row r="7017" ht="15.75" customHeight="1">
      <c r="A7017" s="13">
        <v>42198.114583333336</v>
      </c>
      <c r="B7017" s="75">
        <v>63.1833333333333</v>
      </c>
      <c r="C7017" s="75">
        <v>62.0</v>
      </c>
      <c r="D7017" s="75">
        <v>73.2666666666667</v>
      </c>
      <c r="E7017" s="75">
        <v>70.1333333333333</v>
      </c>
    </row>
    <row r="7018" ht="15.75" customHeight="1">
      <c r="A7018" s="13">
        <v>42198.125</v>
      </c>
      <c r="B7018" s="75">
        <v>63.0</v>
      </c>
      <c r="C7018" s="75">
        <v>61.695652173913</v>
      </c>
      <c r="D7018" s="75">
        <v>72.8833333333333</v>
      </c>
      <c r="E7018" s="75">
        <v>69.8833333333333</v>
      </c>
    </row>
    <row r="7019" ht="15.75" customHeight="1">
      <c r="A7019" s="13">
        <v>42198.135416666664</v>
      </c>
      <c r="B7019" s="75">
        <v>63.0</v>
      </c>
      <c r="C7019" s="75">
        <v>61.0434782608696</v>
      </c>
      <c r="D7019" s="75">
        <v>72.6333333333333</v>
      </c>
      <c r="E7019" s="75">
        <v>69.6333333333333</v>
      </c>
    </row>
    <row r="7020" ht="15.75" customHeight="1">
      <c r="A7020" s="13">
        <v>42198.145833333336</v>
      </c>
      <c r="B7020" s="75">
        <v>63.0</v>
      </c>
      <c r="C7020" s="75">
        <v>60.6216216216216</v>
      </c>
      <c r="D7020" s="75">
        <v>72.3833333333333</v>
      </c>
      <c r="E7020" s="75">
        <v>69.3833333333333</v>
      </c>
    </row>
    <row r="7021" ht="15.75" customHeight="1">
      <c r="A7021" s="13">
        <v>42198.15625</v>
      </c>
      <c r="B7021" s="75">
        <v>63.0</v>
      </c>
      <c r="C7021" s="75">
        <v>60.2162162162162</v>
      </c>
      <c r="D7021" s="75">
        <v>72.1333333333333</v>
      </c>
      <c r="E7021" s="75">
        <v>69.1333333333333</v>
      </c>
    </row>
    <row r="7022" ht="15.75" customHeight="1">
      <c r="A7022" s="13">
        <v>42198.166666666664</v>
      </c>
      <c r="B7022" s="75">
        <v>63.0</v>
      </c>
      <c r="C7022" s="75">
        <v>60.2413793103448</v>
      </c>
      <c r="D7022" s="75">
        <v>71.7666666666667</v>
      </c>
      <c r="E7022" s="75">
        <v>68.8833333333333</v>
      </c>
    </row>
    <row r="7023" ht="15.75" customHeight="1">
      <c r="A7023" s="13">
        <v>42198.177083333336</v>
      </c>
      <c r="B7023" s="75">
        <v>63.0</v>
      </c>
      <c r="C7023" s="75">
        <v>60.7586206896552</v>
      </c>
      <c r="D7023" s="75">
        <v>71.2666666666667</v>
      </c>
      <c r="E7023" s="75">
        <v>68.6333333333333</v>
      </c>
    </row>
    <row r="7024" ht="15.75" customHeight="1">
      <c r="A7024" s="13">
        <v>42198.1875</v>
      </c>
      <c r="B7024" s="75">
        <v>63.0</v>
      </c>
      <c r="C7024" s="75">
        <v>61.0</v>
      </c>
      <c r="D7024" s="75">
        <v>70.7666666666667</v>
      </c>
      <c r="E7024" s="75">
        <v>68.3833333333333</v>
      </c>
    </row>
    <row r="7025" ht="15.75" customHeight="1">
      <c r="A7025" s="13">
        <v>42198.197916666664</v>
      </c>
      <c r="B7025" s="75">
        <v>63.0</v>
      </c>
      <c r="C7025" s="75">
        <v>61.0</v>
      </c>
      <c r="D7025" s="75">
        <v>70.2666666666667</v>
      </c>
      <c r="E7025" s="75">
        <v>68.1333333333333</v>
      </c>
    </row>
    <row r="7026" ht="15.75" customHeight="1">
      <c r="A7026" s="13">
        <v>42198.208333333336</v>
      </c>
      <c r="B7026" s="75">
        <v>63.0</v>
      </c>
      <c r="C7026" s="75">
        <v>61.0</v>
      </c>
      <c r="D7026" s="75">
        <v>69.8833333333333</v>
      </c>
      <c r="E7026" s="75">
        <v>68.0</v>
      </c>
    </row>
    <row r="7027" ht="15.75" customHeight="1">
      <c r="A7027" s="13">
        <v>42198.21875</v>
      </c>
      <c r="B7027" s="75">
        <v>63.0</v>
      </c>
      <c r="C7027" s="75">
        <v>61.0</v>
      </c>
      <c r="D7027" s="75">
        <v>69.6333333333333</v>
      </c>
      <c r="E7027" s="75">
        <v>68.0</v>
      </c>
    </row>
    <row r="7028" ht="15.75" customHeight="1">
      <c r="A7028" s="13">
        <v>42198.229166666664</v>
      </c>
      <c r="B7028" s="75">
        <v>63.0</v>
      </c>
      <c r="C7028" s="75">
        <v>61.0</v>
      </c>
      <c r="D7028" s="75">
        <v>69.3833333333333</v>
      </c>
      <c r="E7028" s="75">
        <v>68.0</v>
      </c>
    </row>
    <row r="7029" ht="15.75" customHeight="1">
      <c r="A7029" s="13">
        <v>42198.239583333336</v>
      </c>
      <c r="B7029" s="75">
        <v>63.0</v>
      </c>
      <c r="C7029" s="75">
        <v>61.0</v>
      </c>
      <c r="D7029" s="75">
        <v>69.1333333333333</v>
      </c>
      <c r="E7029" s="75">
        <v>68.0</v>
      </c>
    </row>
    <row r="7030" ht="15.75" customHeight="1">
      <c r="A7030" s="13">
        <v>42198.25</v>
      </c>
      <c r="B7030" s="75">
        <v>63.0</v>
      </c>
      <c r="C7030" s="75">
        <v>61.2857142857143</v>
      </c>
      <c r="D7030" s="75">
        <v>69.1166666666667</v>
      </c>
      <c r="E7030" s="75">
        <v>68.35</v>
      </c>
    </row>
    <row r="7031" ht="15.75" customHeight="1">
      <c r="A7031" s="13">
        <v>42198.260416666664</v>
      </c>
      <c r="B7031" s="75">
        <v>63.0</v>
      </c>
      <c r="C7031" s="75">
        <v>61.8979591836735</v>
      </c>
      <c r="D7031" s="75">
        <v>69.3666666666667</v>
      </c>
      <c r="E7031" s="75">
        <v>69.1</v>
      </c>
    </row>
    <row r="7032" ht="15.75" customHeight="1">
      <c r="A7032" s="13">
        <v>42198.270833333336</v>
      </c>
      <c r="B7032" s="75">
        <v>63.0</v>
      </c>
      <c r="C7032" s="75">
        <v>62.5102040816327</v>
      </c>
      <c r="D7032" s="75">
        <v>69.6166666666667</v>
      </c>
      <c r="E7032" s="75">
        <v>69.85</v>
      </c>
    </row>
    <row r="7033" ht="15.75" customHeight="1">
      <c r="A7033" s="13">
        <v>42198.28125</v>
      </c>
      <c r="B7033" s="75">
        <v>63.0</v>
      </c>
      <c r="C7033" s="75">
        <v>63.0</v>
      </c>
      <c r="D7033" s="75">
        <v>69.8666666666667</v>
      </c>
      <c r="E7033" s="75">
        <v>70.6</v>
      </c>
    </row>
    <row r="7034" ht="15.75" customHeight="1">
      <c r="A7034" s="13">
        <v>42198.291666666664</v>
      </c>
      <c r="B7034" s="75">
        <v>63.0666666666667</v>
      </c>
      <c r="C7034" s="75">
        <v>63.35</v>
      </c>
      <c r="D7034" s="75">
        <v>71.05</v>
      </c>
      <c r="E7034" s="75">
        <v>71.2333333333333</v>
      </c>
    </row>
    <row r="7035" ht="15.75" customHeight="1">
      <c r="A7035" s="13">
        <v>42198.302083333336</v>
      </c>
      <c r="B7035" s="75">
        <v>63.3166666666667</v>
      </c>
      <c r="C7035" s="75">
        <v>64.1</v>
      </c>
      <c r="D7035" s="75">
        <v>73.3</v>
      </c>
      <c r="E7035" s="75">
        <v>71.7333333333333</v>
      </c>
    </row>
    <row r="7036" ht="15.75" customHeight="1">
      <c r="A7036" s="13">
        <v>42198.3125</v>
      </c>
      <c r="B7036" s="75">
        <v>63.5666666666667</v>
      </c>
      <c r="C7036" s="75">
        <v>64.85</v>
      </c>
      <c r="D7036" s="75">
        <v>75.55</v>
      </c>
      <c r="E7036" s="75">
        <v>72.2333333333333</v>
      </c>
    </row>
    <row r="7037" ht="15.75" customHeight="1">
      <c r="A7037" s="13">
        <v>42198.322916666664</v>
      </c>
      <c r="B7037" s="75">
        <v>63.8166666666667</v>
      </c>
      <c r="C7037" s="75">
        <v>65.6</v>
      </c>
      <c r="D7037" s="75">
        <v>77.8</v>
      </c>
      <c r="E7037" s="75">
        <v>72.7333333333333</v>
      </c>
    </row>
    <row r="7038" ht="15.75" customHeight="1">
      <c r="A7038" s="13">
        <v>42198.333333333336</v>
      </c>
      <c r="B7038" s="75">
        <v>64.0</v>
      </c>
      <c r="C7038" s="75">
        <v>66.1166666666667</v>
      </c>
      <c r="D7038" s="75">
        <v>79.7</v>
      </c>
      <c r="E7038" s="75">
        <v>73.35</v>
      </c>
    </row>
    <row r="7039" ht="15.75" customHeight="1">
      <c r="A7039" s="13">
        <v>42198.34375</v>
      </c>
      <c r="B7039" s="75">
        <v>64.0</v>
      </c>
      <c r="C7039" s="75">
        <v>66.3666666666667</v>
      </c>
      <c r="D7039" s="75">
        <v>81.2</v>
      </c>
      <c r="E7039" s="75">
        <v>74.1</v>
      </c>
    </row>
    <row r="7040" ht="15.75" customHeight="1">
      <c r="A7040" s="13">
        <v>42198.354166666664</v>
      </c>
      <c r="B7040" s="75">
        <v>64.0</v>
      </c>
      <c r="C7040" s="75">
        <v>66.6166666666667</v>
      </c>
      <c r="D7040" s="75">
        <v>82.7</v>
      </c>
      <c r="E7040" s="75">
        <v>74.85</v>
      </c>
    </row>
    <row r="7041" ht="15.75" customHeight="1">
      <c r="A7041" s="13">
        <v>42198.364583333336</v>
      </c>
      <c r="B7041" s="75">
        <v>64.0</v>
      </c>
      <c r="C7041" s="75">
        <v>66.8666666666667</v>
      </c>
      <c r="D7041" s="75">
        <v>84.2</v>
      </c>
      <c r="E7041" s="75">
        <v>75.6</v>
      </c>
    </row>
    <row r="7042" ht="15.75" customHeight="1">
      <c r="A7042" s="13">
        <v>42198.375</v>
      </c>
      <c r="B7042" s="75">
        <v>64.1632653061225</v>
      </c>
      <c r="C7042" s="75">
        <v>67.2333333333333</v>
      </c>
      <c r="D7042" s="75">
        <v>85.4666666666667</v>
      </c>
      <c r="E7042" s="75">
        <v>76.4666666666667</v>
      </c>
    </row>
    <row r="7043" ht="15.75" customHeight="1">
      <c r="A7043" s="13">
        <v>42198.385416666664</v>
      </c>
      <c r="B7043" s="75">
        <v>64.7755102040816</v>
      </c>
      <c r="C7043" s="75">
        <v>67.7333333333333</v>
      </c>
      <c r="D7043" s="75">
        <v>86.4666666666667</v>
      </c>
      <c r="E7043" s="75">
        <v>77.4666666666667</v>
      </c>
    </row>
    <row r="7044" ht="15.75" customHeight="1">
      <c r="A7044" s="13">
        <v>42198.395833333336</v>
      </c>
      <c r="B7044" s="75">
        <v>65.3877551020408</v>
      </c>
      <c r="C7044" s="75">
        <v>68.2333333333333</v>
      </c>
      <c r="D7044" s="75">
        <v>87.4666666666667</v>
      </c>
      <c r="E7044" s="75">
        <v>78.4666666666667</v>
      </c>
    </row>
    <row r="7045" ht="15.75" customHeight="1">
      <c r="A7045" s="13">
        <v>42198.40625</v>
      </c>
      <c r="B7045" s="75">
        <v>66.0</v>
      </c>
      <c r="C7045" s="75">
        <v>68.7333333333333</v>
      </c>
      <c r="D7045" s="75">
        <v>88.4666666666667</v>
      </c>
      <c r="E7045" s="75">
        <v>79.4666666666667</v>
      </c>
    </row>
    <row r="7046" ht="15.75" customHeight="1">
      <c r="A7046" s="13">
        <v>42198.416666666664</v>
      </c>
      <c r="B7046" s="75">
        <v>67.1111111111111</v>
      </c>
      <c r="C7046" s="75">
        <v>69.4666666666667</v>
      </c>
      <c r="D7046" s="75">
        <v>89.4666666666667</v>
      </c>
      <c r="E7046" s="75">
        <v>80.35</v>
      </c>
    </row>
    <row r="7047" ht="15.75" customHeight="1">
      <c r="A7047" s="13">
        <v>42198.427083333336</v>
      </c>
      <c r="B7047" s="75">
        <v>66.5882352941177</v>
      </c>
      <c r="C7047" s="75">
        <v>70.4666666666667</v>
      </c>
      <c r="D7047" s="75">
        <v>90.4666666666667</v>
      </c>
      <c r="E7047" s="75">
        <v>81.1</v>
      </c>
    </row>
    <row r="7048" ht="15.75" customHeight="1">
      <c r="A7048" s="13">
        <v>42198.4375</v>
      </c>
      <c r="B7048" s="75">
        <v>67.4705882352941</v>
      </c>
      <c r="C7048" s="75">
        <v>71.4666666666667</v>
      </c>
      <c r="D7048" s="75">
        <v>91.4666666666667</v>
      </c>
      <c r="E7048" s="75">
        <v>81.85</v>
      </c>
    </row>
    <row r="7049" ht="15.75" customHeight="1">
      <c r="A7049" s="13">
        <v>42198.447916666664</v>
      </c>
      <c r="B7049" s="75">
        <v>68.3529411764706</v>
      </c>
      <c r="C7049" s="75">
        <v>72.4666666666667</v>
      </c>
      <c r="D7049" s="75">
        <v>92.4666666666667</v>
      </c>
      <c r="E7049" s="75">
        <v>82.6</v>
      </c>
    </row>
    <row r="7050" ht="15.75" customHeight="1">
      <c r="A7050" s="13">
        <v>42198.458333333336</v>
      </c>
      <c r="B7050" s="75">
        <v>69.1333333333333</v>
      </c>
      <c r="C7050" s="75">
        <v>73.1166666666667</v>
      </c>
      <c r="D7050" s="75">
        <v>93.35</v>
      </c>
      <c r="E7050" s="75">
        <v>83.4666666666667</v>
      </c>
    </row>
    <row r="7051" ht="15.75" customHeight="1">
      <c r="A7051" s="13">
        <v>42198.46875</v>
      </c>
      <c r="B7051" s="75">
        <v>69.6333333333333</v>
      </c>
      <c r="C7051" s="75">
        <v>73.3666666666667</v>
      </c>
      <c r="D7051" s="75">
        <v>94.1</v>
      </c>
      <c r="E7051" s="75">
        <v>84.4666666666667</v>
      </c>
    </row>
    <row r="7052" ht="15.75" customHeight="1">
      <c r="A7052" s="13">
        <v>42198.479166666664</v>
      </c>
      <c r="B7052" s="75">
        <v>70.1333333333333</v>
      </c>
      <c r="C7052" s="75">
        <v>73.6166666666667</v>
      </c>
      <c r="D7052" s="75">
        <v>94.85</v>
      </c>
      <c r="E7052" s="75">
        <v>85.4666666666667</v>
      </c>
    </row>
    <row r="7053" ht="15.75" customHeight="1">
      <c r="A7053" s="13">
        <v>42198.489583333336</v>
      </c>
      <c r="B7053" s="75">
        <v>70.6333333333333</v>
      </c>
      <c r="C7053" s="75">
        <v>73.8666666666667</v>
      </c>
      <c r="D7053" s="75">
        <v>95.6</v>
      </c>
      <c r="E7053" s="75">
        <v>86.4666666666667</v>
      </c>
    </row>
    <row r="7054" ht="15.75" customHeight="1">
      <c r="A7054" s="13">
        <v>42198.5</v>
      </c>
      <c r="B7054" s="75">
        <v>71.0</v>
      </c>
      <c r="C7054" s="75">
        <v>74.2333333333333</v>
      </c>
      <c r="D7054" s="75">
        <v>96.2333333333333</v>
      </c>
      <c r="E7054" s="75">
        <v>87.35</v>
      </c>
    </row>
    <row r="7055" ht="15.75" customHeight="1">
      <c r="A7055" s="13">
        <v>42198.510416666664</v>
      </c>
      <c r="B7055" s="75">
        <v>71.0</v>
      </c>
      <c r="C7055" s="75">
        <v>74.7333333333333</v>
      </c>
      <c r="D7055" s="75">
        <v>96.7333333333333</v>
      </c>
      <c r="E7055" s="75">
        <v>88.1</v>
      </c>
    </row>
    <row r="7056" ht="15.75" customHeight="1">
      <c r="A7056" s="13">
        <v>42198.520833333336</v>
      </c>
      <c r="B7056" s="75">
        <v>71.0</v>
      </c>
      <c r="C7056" s="75">
        <v>75.2333333333333</v>
      </c>
      <c r="D7056" s="75">
        <v>97.2333333333333</v>
      </c>
      <c r="E7056" s="75">
        <v>88.85</v>
      </c>
    </row>
    <row r="7057" ht="15.75" customHeight="1">
      <c r="A7057" s="13">
        <v>42198.53125</v>
      </c>
      <c r="B7057" s="75">
        <v>71.0</v>
      </c>
      <c r="C7057" s="75">
        <v>75.7333333333333</v>
      </c>
      <c r="D7057" s="75">
        <v>97.7333333333333</v>
      </c>
      <c r="E7057" s="75">
        <v>89.6</v>
      </c>
    </row>
    <row r="7058" ht="15.75" customHeight="1">
      <c r="A7058" s="13">
        <v>42198.541666666664</v>
      </c>
      <c r="B7058" s="75">
        <v>70.9333333333333</v>
      </c>
      <c r="C7058" s="75">
        <v>76.1166666666667</v>
      </c>
      <c r="D7058" s="75">
        <v>98.2333333333333</v>
      </c>
      <c r="E7058" s="75">
        <v>90.2333333333333</v>
      </c>
    </row>
    <row r="7059" ht="15.75" customHeight="1">
      <c r="A7059" s="13">
        <v>42198.552083333336</v>
      </c>
      <c r="B7059" s="75">
        <v>70.6833333333333</v>
      </c>
      <c r="C7059" s="75">
        <v>76.3666666666667</v>
      </c>
      <c r="D7059" s="75">
        <v>98.7333333333333</v>
      </c>
      <c r="E7059" s="75">
        <v>90.7333333333333</v>
      </c>
    </row>
    <row r="7060" ht="15.75" customHeight="1">
      <c r="A7060" s="13">
        <v>42198.5625</v>
      </c>
      <c r="B7060" s="75">
        <v>70.4333333333333</v>
      </c>
      <c r="C7060" s="75">
        <v>76.6166666666667</v>
      </c>
      <c r="D7060" s="75">
        <v>99.2333333333333</v>
      </c>
      <c r="E7060" s="75">
        <v>91.2333333333333</v>
      </c>
    </row>
    <row r="7061" ht="15.75" customHeight="1">
      <c r="A7061" s="13">
        <v>42198.572916666664</v>
      </c>
      <c r="B7061" s="75">
        <v>70.1833333333333</v>
      </c>
      <c r="C7061" s="75">
        <v>76.8666666666667</v>
      </c>
      <c r="D7061" s="75">
        <v>99.7333333333333</v>
      </c>
      <c r="E7061" s="75">
        <v>91.7333333333333</v>
      </c>
    </row>
    <row r="7062" ht="15.75" customHeight="1">
      <c r="A7062" s="13">
        <v>42198.583333333336</v>
      </c>
      <c r="B7062" s="75">
        <v>70.0</v>
      </c>
      <c r="C7062" s="75">
        <v>77.0</v>
      </c>
      <c r="D7062" s="75">
        <v>100.0</v>
      </c>
      <c r="E7062" s="75">
        <v>92.1166666666667</v>
      </c>
    </row>
    <row r="7063" ht="15.75" customHeight="1">
      <c r="A7063" s="13">
        <v>42198.59375</v>
      </c>
      <c r="B7063" s="75">
        <v>70.0</v>
      </c>
      <c r="C7063" s="75">
        <v>77.0</v>
      </c>
      <c r="D7063" s="75">
        <v>100.0</v>
      </c>
      <c r="E7063" s="75">
        <v>92.3666666666667</v>
      </c>
    </row>
    <row r="7064" ht="15.75" customHeight="1">
      <c r="A7064" s="13">
        <v>42198.604166666664</v>
      </c>
      <c r="B7064" s="75">
        <v>70.0</v>
      </c>
      <c r="C7064" s="75">
        <v>77.0</v>
      </c>
      <c r="D7064" s="75">
        <v>100.0</v>
      </c>
      <c r="E7064" s="75">
        <v>92.6166666666667</v>
      </c>
    </row>
    <row r="7065" ht="15.75" customHeight="1">
      <c r="A7065" s="13">
        <v>42198.614583333336</v>
      </c>
      <c r="B7065" s="75">
        <v>70.0</v>
      </c>
      <c r="C7065" s="75">
        <v>77.0</v>
      </c>
      <c r="D7065" s="75">
        <v>100.0</v>
      </c>
      <c r="E7065" s="75">
        <v>92.8666666666667</v>
      </c>
    </row>
    <row r="7066" ht="15.75" customHeight="1">
      <c r="A7066" s="13">
        <v>42198.625</v>
      </c>
      <c r="B7066" s="75">
        <v>70.0</v>
      </c>
      <c r="C7066" s="75">
        <v>76.7666666666667</v>
      </c>
      <c r="D7066" s="75">
        <v>99.8833333333333</v>
      </c>
      <c r="E7066" s="75">
        <v>93.1166666666667</v>
      </c>
    </row>
    <row r="7067" ht="15.75" customHeight="1">
      <c r="A7067" s="13">
        <v>42198.635416666664</v>
      </c>
      <c r="B7067" s="75">
        <v>70.0</v>
      </c>
      <c r="C7067" s="75">
        <v>76.2666666666667</v>
      </c>
      <c r="D7067" s="75">
        <v>99.6333333333333</v>
      </c>
      <c r="E7067" s="75">
        <v>93.3666666666667</v>
      </c>
    </row>
    <row r="7068" ht="15.75" customHeight="1">
      <c r="A7068" s="13">
        <v>42198.645833333336</v>
      </c>
      <c r="B7068" s="75">
        <v>70.0</v>
      </c>
      <c r="C7068" s="75">
        <v>75.7666666666667</v>
      </c>
      <c r="D7068" s="75">
        <v>99.3833333333333</v>
      </c>
      <c r="E7068" s="75">
        <v>93.6166666666667</v>
      </c>
    </row>
    <row r="7069" ht="15.75" customHeight="1">
      <c r="A7069" s="13">
        <v>42198.65625</v>
      </c>
      <c r="B7069" s="75">
        <v>70.0</v>
      </c>
      <c r="C7069" s="75">
        <v>75.2666666666667</v>
      </c>
      <c r="D7069" s="75">
        <v>99.1333333333333</v>
      </c>
      <c r="E7069" s="75">
        <v>93.8666666666667</v>
      </c>
    </row>
    <row r="7070" ht="15.75" customHeight="1">
      <c r="A7070" s="13">
        <v>42198.666666666664</v>
      </c>
      <c r="B7070" s="75">
        <v>69.8666666666667</v>
      </c>
      <c r="C7070" s="75">
        <v>74.7666666666667</v>
      </c>
      <c r="D7070" s="75">
        <v>99.0</v>
      </c>
      <c r="E7070" s="75">
        <v>93.8833333333333</v>
      </c>
    </row>
    <row r="7071" ht="15.75" customHeight="1">
      <c r="A7071" s="13">
        <v>42198.677083333336</v>
      </c>
      <c r="B7071" s="75">
        <v>69.3666666666667</v>
      </c>
      <c r="C7071" s="75">
        <v>74.2666666666667</v>
      </c>
      <c r="D7071" s="75">
        <v>99.0</v>
      </c>
      <c r="E7071" s="75">
        <v>93.6333333333333</v>
      </c>
    </row>
    <row r="7072" ht="15.75" customHeight="1">
      <c r="A7072" s="13">
        <v>42198.6875</v>
      </c>
      <c r="B7072" s="75">
        <v>68.8666666666667</v>
      </c>
      <c r="C7072" s="75">
        <v>73.7666666666667</v>
      </c>
      <c r="D7072" s="75">
        <v>99.0</v>
      </c>
      <c r="E7072" s="75">
        <v>93.3833333333333</v>
      </c>
    </row>
    <row r="7073" ht="15.75" customHeight="1">
      <c r="A7073" s="13">
        <v>42198.697916666664</v>
      </c>
      <c r="B7073" s="75">
        <v>68.3666666666667</v>
      </c>
      <c r="C7073" s="75">
        <v>73.2666666666667</v>
      </c>
      <c r="D7073" s="75">
        <v>99.0</v>
      </c>
      <c r="E7073" s="75">
        <v>93.1333333333333</v>
      </c>
    </row>
    <row r="7074" ht="15.75" customHeight="1">
      <c r="A7074" s="13">
        <v>42198.708333333336</v>
      </c>
      <c r="B7074" s="75">
        <v>67.9333333333333</v>
      </c>
      <c r="C7074" s="75">
        <v>72.7666666666667</v>
      </c>
      <c r="D7074" s="75">
        <v>98.7666666666667</v>
      </c>
      <c r="E7074" s="75">
        <v>92.7666666666667</v>
      </c>
    </row>
    <row r="7075" ht="15.75" customHeight="1">
      <c r="A7075" s="13">
        <v>42198.71875</v>
      </c>
      <c r="B7075" s="75">
        <v>67.6833333333333</v>
      </c>
      <c r="C7075" s="75">
        <v>72.2666666666667</v>
      </c>
      <c r="D7075" s="75">
        <v>98.2666666666667</v>
      </c>
      <c r="E7075" s="75">
        <v>92.2666666666667</v>
      </c>
    </row>
    <row r="7076" ht="15.75" customHeight="1">
      <c r="A7076" s="13">
        <v>42198.729166666664</v>
      </c>
      <c r="B7076" s="75">
        <v>67.4333333333333</v>
      </c>
      <c r="C7076" s="75">
        <v>71.7666666666667</v>
      </c>
      <c r="D7076" s="75">
        <v>97.7666666666667</v>
      </c>
      <c r="E7076" s="75">
        <v>91.7666666666667</v>
      </c>
    </row>
    <row r="7077" ht="15.75" customHeight="1">
      <c r="A7077" s="13">
        <v>42198.739583333336</v>
      </c>
      <c r="B7077" s="75">
        <v>67.1833333333333</v>
      </c>
      <c r="C7077" s="75">
        <v>71.2666666666667</v>
      </c>
      <c r="D7077" s="75">
        <v>97.2666666666667</v>
      </c>
      <c r="E7077" s="75">
        <v>91.2666666666667</v>
      </c>
    </row>
    <row r="7078" ht="15.75" customHeight="1">
      <c r="A7078" s="13">
        <v>42198.75</v>
      </c>
      <c r="B7078" s="75">
        <v>66.8</v>
      </c>
      <c r="C7078" s="75">
        <v>71.0</v>
      </c>
      <c r="D7078" s="75">
        <v>96.65</v>
      </c>
      <c r="E7078" s="75">
        <v>90.8833333333333</v>
      </c>
    </row>
    <row r="7079" ht="15.75" customHeight="1">
      <c r="A7079" s="13">
        <v>42198.760416666664</v>
      </c>
      <c r="B7079" s="75">
        <v>66.05</v>
      </c>
      <c r="C7079" s="75">
        <v>71.0</v>
      </c>
      <c r="D7079" s="75">
        <v>95.9</v>
      </c>
      <c r="E7079" s="75">
        <v>90.6333333333333</v>
      </c>
    </row>
    <row r="7080" ht="15.75" customHeight="1">
      <c r="A7080" s="13">
        <v>42198.770833333336</v>
      </c>
      <c r="B7080" s="75">
        <v>65.3</v>
      </c>
      <c r="C7080" s="75">
        <v>71.0</v>
      </c>
      <c r="D7080" s="75">
        <v>95.15</v>
      </c>
      <c r="E7080" s="75">
        <v>90.3833333333333</v>
      </c>
    </row>
    <row r="7081" ht="15.75" customHeight="1">
      <c r="A7081" s="13">
        <v>42198.78125</v>
      </c>
      <c r="B7081" s="75">
        <v>64.55</v>
      </c>
      <c r="C7081" s="75">
        <v>71.0</v>
      </c>
      <c r="D7081" s="75">
        <v>94.4</v>
      </c>
      <c r="E7081" s="75">
        <v>90.1333333333333</v>
      </c>
    </row>
    <row r="7082" ht="15.75" customHeight="1">
      <c r="A7082" s="13">
        <v>42198.791666666664</v>
      </c>
      <c r="B7082" s="75">
        <v>64.0</v>
      </c>
      <c r="C7082" s="75">
        <v>70.65</v>
      </c>
      <c r="D7082" s="75">
        <v>93.65</v>
      </c>
      <c r="E7082" s="75">
        <v>89.5333333333333</v>
      </c>
    </row>
    <row r="7083" ht="15.75" customHeight="1">
      <c r="A7083" s="13">
        <v>42198.802083333336</v>
      </c>
      <c r="B7083" s="75">
        <v>64.0</v>
      </c>
      <c r="C7083" s="75">
        <v>69.9</v>
      </c>
      <c r="D7083" s="75">
        <v>92.9</v>
      </c>
      <c r="E7083" s="75">
        <v>88.5333333333333</v>
      </c>
    </row>
    <row r="7084" ht="15.75" customHeight="1">
      <c r="A7084" s="13">
        <v>42198.8125</v>
      </c>
      <c r="B7084" s="75">
        <v>64.0</v>
      </c>
      <c r="C7084" s="75">
        <v>69.15</v>
      </c>
      <c r="D7084" s="75">
        <v>92.15</v>
      </c>
      <c r="E7084" s="75">
        <v>87.5333333333333</v>
      </c>
    </row>
    <row r="7085" ht="15.75" customHeight="1">
      <c r="A7085" s="13">
        <v>42198.822916666664</v>
      </c>
      <c r="B7085" s="75">
        <v>64.0</v>
      </c>
      <c r="C7085" s="75">
        <v>68.4</v>
      </c>
      <c r="D7085" s="75">
        <v>91.4</v>
      </c>
      <c r="E7085" s="75">
        <v>86.5333333333333</v>
      </c>
    </row>
    <row r="7086" ht="15.75" customHeight="1">
      <c r="A7086" s="13">
        <v>42198.833333333336</v>
      </c>
      <c r="B7086" s="75">
        <v>63.9333333333333</v>
      </c>
      <c r="C7086" s="75">
        <v>67.8833333333333</v>
      </c>
      <c r="D7086" s="75">
        <v>90.5333333333333</v>
      </c>
      <c r="E7086" s="75">
        <v>85.65</v>
      </c>
    </row>
    <row r="7087" ht="15.75" customHeight="1">
      <c r="A7087" s="13">
        <v>42198.84375</v>
      </c>
      <c r="B7087" s="75">
        <v>63.6833333333333</v>
      </c>
      <c r="C7087" s="75">
        <v>67.6333333333333</v>
      </c>
      <c r="D7087" s="75">
        <v>89.5333333333333</v>
      </c>
      <c r="E7087" s="75">
        <v>84.9</v>
      </c>
    </row>
    <row r="7088" ht="15.75" customHeight="1">
      <c r="A7088" s="13">
        <v>42198.854166666664</v>
      </c>
      <c r="B7088" s="75">
        <v>63.4333333333333</v>
      </c>
      <c r="C7088" s="75">
        <v>67.3833333333333</v>
      </c>
      <c r="D7088" s="75">
        <v>88.5333333333333</v>
      </c>
      <c r="E7088" s="75">
        <v>84.15</v>
      </c>
    </row>
    <row r="7089" ht="15.75" customHeight="1">
      <c r="A7089" s="13">
        <v>42198.864583333336</v>
      </c>
      <c r="B7089" s="75">
        <v>63.1833333333333</v>
      </c>
      <c r="C7089" s="75">
        <v>67.1333333333333</v>
      </c>
      <c r="D7089" s="75">
        <v>87.5333333333333</v>
      </c>
      <c r="E7089" s="75">
        <v>83.4</v>
      </c>
    </row>
    <row r="7090" ht="15.75" customHeight="1">
      <c r="A7090" s="13">
        <v>42198.875</v>
      </c>
      <c r="B7090" s="75">
        <v>62.9333333333333</v>
      </c>
      <c r="C7090" s="75">
        <v>66.7666666666667</v>
      </c>
      <c r="D7090" s="75">
        <v>86.65</v>
      </c>
      <c r="E7090" s="75">
        <v>82.65</v>
      </c>
    </row>
    <row r="7091" ht="15.75" customHeight="1">
      <c r="A7091" s="13">
        <v>42198.885416666664</v>
      </c>
      <c r="B7091" s="75">
        <v>62.6833333333333</v>
      </c>
      <c r="C7091" s="75">
        <v>66.2666666666667</v>
      </c>
      <c r="D7091" s="75">
        <v>85.9</v>
      </c>
      <c r="E7091" s="75">
        <v>81.9</v>
      </c>
    </row>
    <row r="7092" ht="15.75" customHeight="1">
      <c r="A7092" s="13">
        <v>42198.895833333336</v>
      </c>
      <c r="B7092" s="75">
        <v>62.4333333333333</v>
      </c>
      <c r="C7092" s="75">
        <v>65.7666666666667</v>
      </c>
      <c r="D7092" s="75">
        <v>85.15</v>
      </c>
      <c r="E7092" s="75">
        <v>81.15</v>
      </c>
    </row>
    <row r="7093" ht="15.75" customHeight="1">
      <c r="A7093" s="13">
        <v>42198.90625</v>
      </c>
      <c r="B7093" s="75">
        <v>62.1833333333333</v>
      </c>
      <c r="C7093" s="75">
        <v>65.2666666666667</v>
      </c>
      <c r="D7093" s="75">
        <v>84.4</v>
      </c>
      <c r="E7093" s="75">
        <v>80.4</v>
      </c>
    </row>
    <row r="7094" ht="15.75" customHeight="1">
      <c r="A7094" s="13">
        <v>42198.916666666664</v>
      </c>
      <c r="B7094" s="75">
        <v>62.0</v>
      </c>
      <c r="C7094" s="75">
        <v>64.8833333333333</v>
      </c>
      <c r="D7094" s="75">
        <v>83.7666666666667</v>
      </c>
      <c r="E7094" s="75">
        <v>79.65</v>
      </c>
    </row>
    <row r="7095" ht="15.75" customHeight="1">
      <c r="A7095" s="13">
        <v>42198.927083333336</v>
      </c>
      <c r="B7095" s="75">
        <v>62.0</v>
      </c>
      <c r="C7095" s="75">
        <v>64.6333333333333</v>
      </c>
      <c r="D7095" s="75">
        <v>83.2666666666667</v>
      </c>
      <c r="E7095" s="75">
        <v>78.9</v>
      </c>
    </row>
    <row r="7096" ht="15.75" customHeight="1">
      <c r="A7096" s="13">
        <v>42198.9375</v>
      </c>
      <c r="B7096" s="75">
        <v>62.0</v>
      </c>
      <c r="C7096" s="75">
        <v>64.3833333333333</v>
      </c>
      <c r="D7096" s="75">
        <v>82.7666666666667</v>
      </c>
      <c r="E7096" s="75">
        <v>78.15</v>
      </c>
    </row>
    <row r="7097" ht="15.75" customHeight="1">
      <c r="A7097" s="13">
        <v>42198.947916666664</v>
      </c>
      <c r="B7097" s="75">
        <v>62.0</v>
      </c>
      <c r="C7097" s="75">
        <v>64.1333333333333</v>
      </c>
      <c r="D7097" s="75">
        <v>82.2666666666667</v>
      </c>
      <c r="E7097" s="75">
        <v>77.4</v>
      </c>
    </row>
    <row r="7098" ht="15.75" customHeight="1">
      <c r="A7098" s="13">
        <v>42198.958333333336</v>
      </c>
      <c r="B7098" s="75">
        <v>62.0</v>
      </c>
      <c r="C7098" s="75">
        <v>63.8833333333333</v>
      </c>
      <c r="D7098" s="75">
        <v>81.65</v>
      </c>
      <c r="E7098" s="75">
        <v>76.7666666666667</v>
      </c>
    </row>
    <row r="7099" ht="15.75" customHeight="1">
      <c r="A7099" s="13">
        <v>42198.96875</v>
      </c>
      <c r="B7099" s="75">
        <v>62.0</v>
      </c>
      <c r="C7099" s="75">
        <v>63.6333333333333</v>
      </c>
      <c r="D7099" s="75">
        <v>80.9</v>
      </c>
      <c r="E7099" s="75">
        <v>76.2666666666667</v>
      </c>
    </row>
    <row r="7100" ht="15.75" customHeight="1">
      <c r="A7100" s="13">
        <v>42198.979166666664</v>
      </c>
      <c r="B7100" s="75">
        <v>62.0</v>
      </c>
      <c r="C7100" s="75">
        <v>63.3833333333333</v>
      </c>
      <c r="D7100" s="75">
        <v>80.15</v>
      </c>
      <c r="E7100" s="75">
        <v>75.7666666666667</v>
      </c>
    </row>
    <row r="7101" ht="15.75" customHeight="1">
      <c r="A7101" s="13">
        <v>42198.989583333336</v>
      </c>
      <c r="B7101" s="75">
        <v>62.0</v>
      </c>
      <c r="C7101" s="75">
        <v>63.1333333333333</v>
      </c>
      <c r="D7101" s="75">
        <v>79.4</v>
      </c>
      <c r="E7101" s="75">
        <v>75.2666666666667</v>
      </c>
    </row>
    <row r="7102" ht="15.75" customHeight="1">
      <c r="A7102" s="13">
        <v>42199.0</v>
      </c>
      <c r="B7102" s="75">
        <v>61.9310344827586</v>
      </c>
      <c r="C7102" s="75">
        <v>62.8833333333333</v>
      </c>
      <c r="D7102" s="75">
        <v>78.8833333333333</v>
      </c>
      <c r="E7102" s="75">
        <v>74.7666666666667</v>
      </c>
    </row>
    <row r="7103" ht="15.75" customHeight="1">
      <c r="A7103" s="13">
        <v>42199.010416666664</v>
      </c>
      <c r="B7103" s="75">
        <v>61.6724137931034</v>
      </c>
      <c r="C7103" s="75">
        <v>62.6333333333333</v>
      </c>
      <c r="D7103" s="75">
        <v>78.6333333333333</v>
      </c>
      <c r="E7103" s="75">
        <v>74.2666666666667</v>
      </c>
    </row>
    <row r="7104" ht="15.75" customHeight="1">
      <c r="A7104" s="13">
        <v>42199.020833333336</v>
      </c>
      <c r="B7104" s="75">
        <v>61.4137931034483</v>
      </c>
      <c r="C7104" s="75">
        <v>62.3833333333333</v>
      </c>
      <c r="D7104" s="75">
        <v>78.3833333333333</v>
      </c>
      <c r="E7104" s="75">
        <v>73.7666666666667</v>
      </c>
    </row>
    <row r="7105" ht="15.75" customHeight="1">
      <c r="A7105" s="13">
        <v>42199.03125</v>
      </c>
      <c r="B7105" s="75">
        <v>61.1551724137931</v>
      </c>
      <c r="C7105" s="75">
        <v>62.1333333333333</v>
      </c>
      <c r="D7105" s="75">
        <v>78.1333333333333</v>
      </c>
      <c r="E7105" s="75">
        <v>73.2666666666667</v>
      </c>
    </row>
    <row r="7106" ht="15.75" customHeight="1">
      <c r="A7106" s="13">
        <v>42199.041666666664</v>
      </c>
      <c r="B7106" s="75">
        <v>60.9333333333333</v>
      </c>
      <c r="C7106" s="75">
        <v>62.0</v>
      </c>
      <c r="D7106" s="75">
        <v>77.7666666666667</v>
      </c>
      <c r="E7106" s="75">
        <v>72.65</v>
      </c>
    </row>
    <row r="7107" ht="15.75" customHeight="1">
      <c r="A7107" s="13">
        <v>42199.052083333336</v>
      </c>
      <c r="B7107" s="75">
        <v>60.6833333333333</v>
      </c>
      <c r="C7107" s="75">
        <v>62.0</v>
      </c>
      <c r="D7107" s="75">
        <v>77.2666666666667</v>
      </c>
      <c r="E7107" s="75">
        <v>71.9</v>
      </c>
    </row>
    <row r="7108" ht="15.75" customHeight="1">
      <c r="A7108" s="13">
        <v>42199.0625</v>
      </c>
      <c r="B7108" s="75">
        <v>60.4333333333333</v>
      </c>
      <c r="C7108" s="75">
        <v>62.0</v>
      </c>
      <c r="D7108" s="75">
        <v>76.7666666666667</v>
      </c>
      <c r="E7108" s="75">
        <v>71.15</v>
      </c>
    </row>
    <row r="7109" ht="15.75" customHeight="1">
      <c r="A7109" s="13">
        <v>42199.072916666664</v>
      </c>
      <c r="B7109" s="75">
        <v>60.1833333333333</v>
      </c>
      <c r="C7109" s="75">
        <v>62.0</v>
      </c>
      <c r="D7109" s="75">
        <v>76.2666666666667</v>
      </c>
      <c r="E7109" s="75">
        <v>70.4</v>
      </c>
    </row>
    <row r="7110" ht="15.75" customHeight="1">
      <c r="A7110" s="13">
        <v>42199.083333333336</v>
      </c>
      <c r="B7110" s="75">
        <v>59.9333333333333</v>
      </c>
      <c r="C7110" s="75">
        <v>61.8833333333333</v>
      </c>
      <c r="D7110" s="75">
        <v>75.7666666666667</v>
      </c>
      <c r="E7110" s="75">
        <v>70.0</v>
      </c>
    </row>
    <row r="7111" ht="15.75" customHeight="1">
      <c r="A7111" s="13">
        <v>42199.09375</v>
      </c>
      <c r="B7111" s="75">
        <v>59.6833333333333</v>
      </c>
      <c r="C7111" s="75">
        <v>61.6333333333333</v>
      </c>
      <c r="D7111" s="75">
        <v>75.2666666666667</v>
      </c>
      <c r="E7111" s="75">
        <v>70.0</v>
      </c>
    </row>
    <row r="7112" ht="15.75" customHeight="1">
      <c r="A7112" s="13">
        <v>42199.104166666664</v>
      </c>
      <c r="B7112" s="75">
        <v>59.4333333333333</v>
      </c>
      <c r="C7112" s="75">
        <v>61.3833333333333</v>
      </c>
      <c r="D7112" s="75">
        <v>74.7666666666667</v>
      </c>
      <c r="E7112" s="75">
        <v>70.0</v>
      </c>
    </row>
    <row r="7113" ht="15.75" customHeight="1">
      <c r="A7113" s="13">
        <v>42199.114583333336</v>
      </c>
      <c r="B7113" s="75">
        <v>59.1833333333333</v>
      </c>
      <c r="C7113" s="75">
        <v>61.1333333333333</v>
      </c>
      <c r="D7113" s="75">
        <v>74.2666666666667</v>
      </c>
      <c r="E7113" s="75">
        <v>70.0</v>
      </c>
    </row>
    <row r="7114" ht="15.75" customHeight="1">
      <c r="A7114" s="13">
        <v>42199.125</v>
      </c>
      <c r="B7114" s="75">
        <v>59.0</v>
      </c>
      <c r="C7114" s="75">
        <v>61.2916666666667</v>
      </c>
      <c r="D7114" s="75">
        <v>74.0</v>
      </c>
      <c r="E7114" s="75">
        <v>69.7666666666667</v>
      </c>
    </row>
    <row r="7115" ht="15.75" customHeight="1">
      <c r="A7115" s="13">
        <v>42199.135416666664</v>
      </c>
      <c r="B7115" s="75">
        <v>59.0</v>
      </c>
      <c r="C7115" s="75">
        <v>61.9166666666667</v>
      </c>
      <c r="D7115" s="75">
        <v>74.0</v>
      </c>
      <c r="E7115" s="75">
        <v>69.2666666666667</v>
      </c>
    </row>
    <row r="7116" ht="15.75" customHeight="1">
      <c r="A7116" s="13">
        <v>42199.145833333336</v>
      </c>
      <c r="B7116" s="75">
        <v>59.0</v>
      </c>
      <c r="C7116" s="75">
        <v>62.5416666666667</v>
      </c>
      <c r="D7116" s="75">
        <v>74.0</v>
      </c>
      <c r="E7116" s="75">
        <v>68.7666666666667</v>
      </c>
    </row>
    <row r="7117" ht="15.75" customHeight="1">
      <c r="A7117" s="13">
        <v>42199.15625</v>
      </c>
      <c r="B7117" s="75">
        <v>59.0</v>
      </c>
      <c r="C7117" s="75">
        <v>62.3333333333333</v>
      </c>
      <c r="D7117" s="75">
        <v>74.0</v>
      </c>
      <c r="E7117" s="75">
        <v>68.2666666666667</v>
      </c>
    </row>
    <row r="7118" ht="15.75" customHeight="1">
      <c r="A7118" s="13">
        <v>42199.166666666664</v>
      </c>
      <c r="B7118" s="75">
        <v>59.0</v>
      </c>
      <c r="C7118" s="75">
        <v>61.0</v>
      </c>
      <c r="D7118" s="75">
        <v>73.65</v>
      </c>
      <c r="E7118" s="75">
        <v>67.7666666666667</v>
      </c>
    </row>
    <row r="7119" ht="15.75" customHeight="1">
      <c r="A7119" s="13">
        <v>42199.177083333336</v>
      </c>
      <c r="B7119" s="75">
        <v>59.0</v>
      </c>
      <c r="C7119" s="75">
        <v>61.0</v>
      </c>
      <c r="D7119" s="75">
        <v>72.9</v>
      </c>
      <c r="E7119" s="75">
        <v>67.2666666666667</v>
      </c>
    </row>
    <row r="7120" ht="15.75" customHeight="1">
      <c r="A7120" s="13">
        <v>42199.1875</v>
      </c>
      <c r="B7120" s="75">
        <v>59.0</v>
      </c>
      <c r="C7120" s="75">
        <v>61.0</v>
      </c>
      <c r="D7120" s="75">
        <v>72.15</v>
      </c>
      <c r="E7120" s="75">
        <v>66.7666666666667</v>
      </c>
    </row>
    <row r="7121" ht="15.75" customHeight="1">
      <c r="A7121" s="13">
        <v>42199.197916666664</v>
      </c>
      <c r="B7121" s="75">
        <v>59.0</v>
      </c>
      <c r="C7121" s="75">
        <v>60.4705882352941</v>
      </c>
      <c r="D7121" s="75">
        <v>71.4</v>
      </c>
      <c r="E7121" s="75">
        <v>66.2666666666667</v>
      </c>
    </row>
    <row r="7122" ht="15.75" customHeight="1">
      <c r="A7122" s="13">
        <v>42199.208333333336</v>
      </c>
      <c r="B7122" s="75">
        <v>59.0</v>
      </c>
      <c r="C7122" s="75">
        <v>60.1794871794872</v>
      </c>
      <c r="D7122" s="75">
        <v>70.7666666666667</v>
      </c>
      <c r="E7122" s="75">
        <v>66.1166666666667</v>
      </c>
    </row>
    <row r="7123" ht="15.75" customHeight="1">
      <c r="A7123" s="13">
        <v>42199.21875</v>
      </c>
      <c r="B7123" s="75">
        <v>59.0</v>
      </c>
      <c r="C7123" s="75">
        <v>60.5641025641026</v>
      </c>
      <c r="D7123" s="75">
        <v>70.2666666666667</v>
      </c>
      <c r="E7123" s="75">
        <v>66.3666666666667</v>
      </c>
    </row>
    <row r="7124" ht="15.75" customHeight="1">
      <c r="A7124" s="13">
        <v>42199.229166666664</v>
      </c>
      <c r="B7124" s="75">
        <v>59.0</v>
      </c>
      <c r="C7124" s="75">
        <v>60.9487179487179</v>
      </c>
      <c r="D7124" s="75">
        <v>69.7666666666667</v>
      </c>
      <c r="E7124" s="75">
        <v>66.6166666666667</v>
      </c>
    </row>
    <row r="7125" ht="15.75" customHeight="1">
      <c r="A7125" s="13">
        <v>42199.239583333336</v>
      </c>
      <c r="B7125" s="75">
        <v>59.0</v>
      </c>
      <c r="C7125" s="75">
        <v>61.6190476190476</v>
      </c>
      <c r="D7125" s="75">
        <v>69.2666666666667</v>
      </c>
      <c r="E7125" s="75">
        <v>66.8666666666667</v>
      </c>
    </row>
    <row r="7126" ht="15.75" customHeight="1">
      <c r="A7126" s="13">
        <v>42199.25</v>
      </c>
      <c r="B7126" s="75">
        <v>59.0666666666667</v>
      </c>
      <c r="C7126" s="75">
        <v>62.1166666666667</v>
      </c>
      <c r="D7126" s="75">
        <v>69.35</v>
      </c>
      <c r="E7126" s="75">
        <v>67.4666666666667</v>
      </c>
    </row>
    <row r="7127" ht="15.75" customHeight="1">
      <c r="A7127" s="13">
        <v>42199.260416666664</v>
      </c>
      <c r="B7127" s="75">
        <v>59.3166666666667</v>
      </c>
      <c r="C7127" s="75">
        <v>62.3666666666667</v>
      </c>
      <c r="D7127" s="75">
        <v>70.1</v>
      </c>
      <c r="E7127" s="75">
        <v>68.4666666666667</v>
      </c>
    </row>
    <row r="7128" ht="15.75" customHeight="1">
      <c r="A7128" s="13">
        <v>42199.270833333336</v>
      </c>
      <c r="B7128" s="75">
        <v>59.5666666666667</v>
      </c>
      <c r="C7128" s="75">
        <v>62.6166666666667</v>
      </c>
      <c r="D7128" s="75">
        <v>70.85</v>
      </c>
      <c r="E7128" s="75">
        <v>69.4666666666667</v>
      </c>
    </row>
    <row r="7129" ht="15.75" customHeight="1">
      <c r="A7129" s="13">
        <v>42199.28125</v>
      </c>
      <c r="B7129" s="75">
        <v>59.8166666666667</v>
      </c>
      <c r="C7129" s="75">
        <v>62.8666666666667</v>
      </c>
      <c r="D7129" s="75">
        <v>71.6</v>
      </c>
      <c r="E7129" s="75">
        <v>70.4666666666667</v>
      </c>
    </row>
    <row r="7130" ht="15.75" customHeight="1">
      <c r="A7130" s="13">
        <v>42199.291666666664</v>
      </c>
      <c r="B7130" s="75">
        <v>60.0</v>
      </c>
      <c r="C7130" s="75">
        <v>63.35</v>
      </c>
      <c r="D7130" s="75">
        <v>72.9333333333333</v>
      </c>
      <c r="E7130" s="75">
        <v>71.4666666666667</v>
      </c>
    </row>
    <row r="7131" ht="15.75" customHeight="1">
      <c r="A7131" s="13">
        <v>42199.302083333336</v>
      </c>
      <c r="B7131" s="75">
        <v>60.0</v>
      </c>
      <c r="C7131" s="75">
        <v>64.1</v>
      </c>
      <c r="D7131" s="75">
        <v>74.9333333333333</v>
      </c>
      <c r="E7131" s="75">
        <v>72.4666666666667</v>
      </c>
    </row>
    <row r="7132" ht="15.75" customHeight="1">
      <c r="A7132" s="13">
        <v>42199.3125</v>
      </c>
      <c r="B7132" s="75">
        <v>60.0</v>
      </c>
      <c r="C7132" s="75">
        <v>64.85</v>
      </c>
      <c r="D7132" s="75">
        <v>76.9333333333333</v>
      </c>
      <c r="E7132" s="75">
        <v>73.4666666666667</v>
      </c>
    </row>
    <row r="7133" ht="15.75" customHeight="1">
      <c r="A7133" s="13">
        <v>42199.322916666664</v>
      </c>
      <c r="B7133" s="75">
        <v>60.0</v>
      </c>
      <c r="C7133" s="75">
        <v>65.6</v>
      </c>
      <c r="D7133" s="75">
        <v>78.9333333333333</v>
      </c>
      <c r="E7133" s="75">
        <v>74.4666666666667</v>
      </c>
    </row>
    <row r="7134" ht="15.75" customHeight="1">
      <c r="A7134" s="13">
        <v>42199.333333333336</v>
      </c>
      <c r="B7134" s="75">
        <v>60.0666666666667</v>
      </c>
      <c r="C7134" s="75">
        <v>66.2333333333333</v>
      </c>
      <c r="D7134" s="75">
        <v>80.7</v>
      </c>
      <c r="E7134" s="75">
        <v>75.5833333333333</v>
      </c>
    </row>
    <row r="7135" ht="15.75" customHeight="1">
      <c r="A7135" s="13">
        <v>42199.34375</v>
      </c>
      <c r="B7135" s="75">
        <v>60.3166666666667</v>
      </c>
      <c r="C7135" s="75">
        <v>66.7333333333333</v>
      </c>
      <c r="D7135" s="75">
        <v>82.2</v>
      </c>
      <c r="E7135" s="75">
        <v>76.8333333333333</v>
      </c>
    </row>
    <row r="7136" ht="15.75" customHeight="1">
      <c r="A7136" s="13">
        <v>42199.354166666664</v>
      </c>
      <c r="B7136" s="75">
        <v>60.5666666666667</v>
      </c>
      <c r="C7136" s="75">
        <v>67.2333333333333</v>
      </c>
      <c r="D7136" s="75">
        <v>83.7</v>
      </c>
      <c r="E7136" s="75">
        <v>78.0833333333333</v>
      </c>
    </row>
    <row r="7137" ht="15.75" customHeight="1">
      <c r="A7137" s="13">
        <v>42199.364583333336</v>
      </c>
      <c r="B7137" s="75">
        <v>60.8166666666667</v>
      </c>
      <c r="C7137" s="75">
        <v>67.7333333333333</v>
      </c>
      <c r="D7137" s="75">
        <v>85.2</v>
      </c>
      <c r="E7137" s="75">
        <v>79.3333333333333</v>
      </c>
    </row>
    <row r="7138" ht="15.75" customHeight="1">
      <c r="A7138" s="13">
        <v>42199.375</v>
      </c>
      <c r="B7138" s="75">
        <v>61.0666666666667</v>
      </c>
      <c r="C7138" s="75">
        <v>68.2333333333333</v>
      </c>
      <c r="D7138" s="75">
        <v>86.4666666666667</v>
      </c>
      <c r="E7138" s="75">
        <v>80.35</v>
      </c>
    </row>
    <row r="7139" ht="15.75" customHeight="1">
      <c r="A7139" s="13">
        <v>42199.385416666664</v>
      </c>
      <c r="B7139" s="75">
        <v>61.3166666666667</v>
      </c>
      <c r="C7139" s="75">
        <v>68.7333333333333</v>
      </c>
      <c r="D7139" s="75">
        <v>87.4666666666667</v>
      </c>
      <c r="E7139" s="75">
        <v>81.1</v>
      </c>
    </row>
    <row r="7140" ht="15.75" customHeight="1">
      <c r="A7140" s="13">
        <v>42199.395833333336</v>
      </c>
      <c r="B7140" s="75">
        <v>61.5666666666667</v>
      </c>
      <c r="C7140" s="75">
        <v>69.2333333333333</v>
      </c>
      <c r="D7140" s="75">
        <v>88.4666666666667</v>
      </c>
      <c r="E7140" s="75">
        <v>81.85</v>
      </c>
    </row>
    <row r="7141" ht="15.75" customHeight="1">
      <c r="A7141" s="13">
        <v>42199.40625</v>
      </c>
      <c r="B7141" s="75">
        <v>61.8166666666667</v>
      </c>
      <c r="C7141" s="75">
        <v>69.7333333333333</v>
      </c>
      <c r="D7141" s="75">
        <v>89.4666666666667</v>
      </c>
      <c r="E7141" s="75">
        <v>82.6</v>
      </c>
    </row>
    <row r="7142" ht="15.75" customHeight="1">
      <c r="A7142" s="13">
        <v>42199.416666666664</v>
      </c>
      <c r="B7142" s="75">
        <v>62.1666666666667</v>
      </c>
      <c r="C7142" s="75">
        <v>70.2333333333333</v>
      </c>
      <c r="D7142" s="75">
        <v>90.5833333333333</v>
      </c>
      <c r="E7142" s="75">
        <v>83.4666666666667</v>
      </c>
    </row>
    <row r="7143" ht="15.75" customHeight="1">
      <c r="A7143" s="13">
        <v>42199.427083333336</v>
      </c>
      <c r="B7143" s="75">
        <v>62.7916666666667</v>
      </c>
      <c r="C7143" s="75">
        <v>70.7333333333333</v>
      </c>
      <c r="D7143" s="75">
        <v>91.8333333333333</v>
      </c>
      <c r="E7143" s="75">
        <v>84.4666666666667</v>
      </c>
    </row>
    <row r="7144" ht="15.75" customHeight="1">
      <c r="A7144" s="13">
        <v>42199.4375</v>
      </c>
      <c r="B7144" s="75">
        <v>63.0</v>
      </c>
      <c r="C7144" s="75">
        <v>71.2333333333333</v>
      </c>
      <c r="D7144" s="75">
        <v>93.0833333333333</v>
      </c>
      <c r="E7144" s="75">
        <v>85.4666666666667</v>
      </c>
    </row>
    <row r="7145" ht="15.75" customHeight="1">
      <c r="A7145" s="13">
        <v>42199.447916666664</v>
      </c>
      <c r="B7145" s="75">
        <v>63.0</v>
      </c>
      <c r="C7145" s="75">
        <v>71.7333333333333</v>
      </c>
      <c r="D7145" s="75">
        <v>94.3333333333333</v>
      </c>
      <c r="E7145" s="75">
        <v>86.4666666666667</v>
      </c>
    </row>
    <row r="7146" ht="15.75" customHeight="1">
      <c r="A7146" s="13">
        <v>42199.458333333336</v>
      </c>
      <c r="B7146" s="75">
        <v>63.1333333333333</v>
      </c>
      <c r="C7146" s="75">
        <v>72.1166666666667</v>
      </c>
      <c r="D7146" s="75">
        <v>95.2333333333333</v>
      </c>
      <c r="E7146" s="75">
        <v>87.35</v>
      </c>
    </row>
    <row r="7147" ht="15.75" customHeight="1">
      <c r="A7147" s="13">
        <v>42199.46875</v>
      </c>
      <c r="B7147" s="75">
        <v>63.6333333333333</v>
      </c>
      <c r="C7147" s="75">
        <v>72.3666666666667</v>
      </c>
      <c r="D7147" s="75">
        <v>95.7333333333333</v>
      </c>
      <c r="E7147" s="75">
        <v>88.1</v>
      </c>
    </row>
    <row r="7148" ht="15.75" customHeight="1">
      <c r="A7148" s="13">
        <v>42199.479166666664</v>
      </c>
      <c r="B7148" s="75">
        <v>64.1333333333333</v>
      </c>
      <c r="C7148" s="75">
        <v>72.6166666666667</v>
      </c>
      <c r="D7148" s="75">
        <v>96.2333333333333</v>
      </c>
      <c r="E7148" s="75">
        <v>88.85</v>
      </c>
    </row>
    <row r="7149" ht="15.75" customHeight="1">
      <c r="A7149" s="13">
        <v>42199.489583333336</v>
      </c>
      <c r="B7149" s="75">
        <v>64.6333333333333</v>
      </c>
      <c r="C7149" s="75">
        <v>72.8666666666667</v>
      </c>
      <c r="D7149" s="75">
        <v>96.7333333333333</v>
      </c>
      <c r="E7149" s="75">
        <v>89.6</v>
      </c>
    </row>
    <row r="7150" ht="15.75" customHeight="1">
      <c r="A7150" s="13">
        <v>42199.5</v>
      </c>
      <c r="B7150" s="75">
        <v>65.1081081081081</v>
      </c>
      <c r="C7150" s="75">
        <v>73.0</v>
      </c>
      <c r="D7150" s="75">
        <v>97.0</v>
      </c>
      <c r="E7150" s="75">
        <v>90.35</v>
      </c>
    </row>
    <row r="7151" ht="15.75" customHeight="1">
      <c r="A7151" s="13">
        <v>42199.510416666664</v>
      </c>
      <c r="B7151" s="75">
        <v>65.5135135135135</v>
      </c>
      <c r="C7151" s="75">
        <v>73.0</v>
      </c>
      <c r="D7151" s="75">
        <v>97.0</v>
      </c>
      <c r="E7151" s="75">
        <v>91.1</v>
      </c>
    </row>
    <row r="7152" ht="15.75" customHeight="1">
      <c r="A7152" s="13">
        <v>42199.520833333336</v>
      </c>
      <c r="B7152" s="75">
        <v>65.9189189189189</v>
      </c>
      <c r="C7152" s="75">
        <v>73.0</v>
      </c>
      <c r="D7152" s="75">
        <v>97.0</v>
      </c>
      <c r="E7152" s="75">
        <v>91.85</v>
      </c>
    </row>
    <row r="7153" ht="15.75" customHeight="1">
      <c r="A7153" s="13">
        <v>42199.53125</v>
      </c>
      <c r="B7153" s="75">
        <v>67.0434782608696</v>
      </c>
      <c r="C7153" s="75">
        <v>73.0</v>
      </c>
      <c r="D7153" s="75">
        <v>97.0</v>
      </c>
      <c r="E7153" s="75">
        <v>92.6</v>
      </c>
    </row>
    <row r="7154" ht="15.75" customHeight="1">
      <c r="A7154" s="13">
        <v>42199.541666666664</v>
      </c>
      <c r="B7154" s="75">
        <v>67.9333333333333</v>
      </c>
      <c r="C7154" s="75">
        <v>73.0</v>
      </c>
      <c r="D7154" s="75">
        <v>97.2333333333333</v>
      </c>
      <c r="E7154" s="75">
        <v>93.1166666666667</v>
      </c>
    </row>
    <row r="7155" ht="15.75" customHeight="1">
      <c r="A7155" s="13">
        <v>42199.552083333336</v>
      </c>
      <c r="B7155" s="75">
        <v>67.6833333333333</v>
      </c>
      <c r="C7155" s="75">
        <v>73.0</v>
      </c>
      <c r="D7155" s="75">
        <v>97.7333333333333</v>
      </c>
      <c r="E7155" s="75">
        <v>93.3666666666667</v>
      </c>
    </row>
    <row r="7156" ht="15.75" customHeight="1">
      <c r="A7156" s="13">
        <v>42199.5625</v>
      </c>
      <c r="B7156" s="75">
        <v>67.4333333333333</v>
      </c>
      <c r="C7156" s="75">
        <v>73.0</v>
      </c>
      <c r="D7156" s="75">
        <v>98.2333333333333</v>
      </c>
      <c r="E7156" s="75">
        <v>93.6166666666667</v>
      </c>
    </row>
    <row r="7157" ht="15.75" customHeight="1">
      <c r="A7157" s="13">
        <v>42199.572916666664</v>
      </c>
      <c r="B7157" s="75">
        <v>67.1833333333333</v>
      </c>
      <c r="C7157" s="75">
        <v>73.0</v>
      </c>
      <c r="D7157" s="75">
        <v>98.7333333333333</v>
      </c>
      <c r="E7157" s="75">
        <v>93.8666666666667</v>
      </c>
    </row>
    <row r="7158" ht="15.75" customHeight="1">
      <c r="A7158" s="13">
        <v>42199.583333333336</v>
      </c>
      <c r="B7158" s="75">
        <v>66.8666666666667</v>
      </c>
      <c r="C7158" s="75">
        <v>73.0</v>
      </c>
      <c r="D7158" s="75">
        <v>99.4666666666667</v>
      </c>
      <c r="E7158" s="75">
        <v>94.1166666666667</v>
      </c>
    </row>
    <row r="7159" ht="15.75" customHeight="1">
      <c r="A7159" s="13">
        <v>42199.59375</v>
      </c>
      <c r="B7159" s="75">
        <v>66.3666666666667</v>
      </c>
      <c r="C7159" s="75">
        <v>73.0</v>
      </c>
      <c r="D7159" s="75">
        <v>100.466666666667</v>
      </c>
      <c r="E7159" s="75">
        <v>94.3666666666667</v>
      </c>
    </row>
    <row r="7160" ht="15.75" customHeight="1">
      <c r="A7160" s="13">
        <v>42199.604166666664</v>
      </c>
      <c r="B7160" s="75">
        <v>65.8666666666667</v>
      </c>
      <c r="C7160" s="75">
        <v>73.0</v>
      </c>
      <c r="D7160" s="75">
        <v>101.466666666667</v>
      </c>
      <c r="E7160" s="75">
        <v>94.6166666666667</v>
      </c>
    </row>
    <row r="7161" ht="15.75" customHeight="1">
      <c r="A7161" s="13">
        <v>42199.614583333336</v>
      </c>
      <c r="B7161" s="75">
        <v>65.3666666666667</v>
      </c>
      <c r="C7161" s="75">
        <v>73.0</v>
      </c>
      <c r="D7161" s="75">
        <v>102.466666666667</v>
      </c>
      <c r="E7161" s="75">
        <v>94.8666666666667</v>
      </c>
    </row>
    <row r="7162" ht="15.75" customHeight="1">
      <c r="A7162" s="13">
        <v>42199.625</v>
      </c>
      <c r="B7162" s="75">
        <v>64.9333333333333</v>
      </c>
      <c r="C7162" s="75">
        <v>72.7666666666667</v>
      </c>
      <c r="D7162" s="75">
        <v>102.883333333333</v>
      </c>
      <c r="E7162" s="75">
        <v>94.8833333333333</v>
      </c>
    </row>
    <row r="7163" ht="15.75" customHeight="1">
      <c r="A7163" s="13">
        <v>42199.635416666664</v>
      </c>
      <c r="B7163" s="75">
        <v>64.6833333333333</v>
      </c>
      <c r="C7163" s="75">
        <v>72.2666666666667</v>
      </c>
      <c r="D7163" s="75">
        <v>102.633333333333</v>
      </c>
      <c r="E7163" s="75">
        <v>94.6333333333333</v>
      </c>
    </row>
    <row r="7164" ht="15.75" customHeight="1">
      <c r="A7164" s="13">
        <v>42199.645833333336</v>
      </c>
      <c r="B7164" s="75">
        <v>64.4333333333333</v>
      </c>
      <c r="C7164" s="75">
        <v>71.7666666666667</v>
      </c>
      <c r="D7164" s="75">
        <v>102.383333333333</v>
      </c>
      <c r="E7164" s="75">
        <v>94.3833333333333</v>
      </c>
    </row>
    <row r="7165" ht="15.75" customHeight="1">
      <c r="A7165" s="13">
        <v>42199.65625</v>
      </c>
      <c r="B7165" s="75">
        <v>64.1833333333333</v>
      </c>
      <c r="C7165" s="75">
        <v>71.2666666666667</v>
      </c>
      <c r="D7165" s="75">
        <v>102.133333333333</v>
      </c>
      <c r="E7165" s="75">
        <v>94.1333333333333</v>
      </c>
    </row>
    <row r="7166" ht="15.75" customHeight="1">
      <c r="A7166" s="13">
        <v>42199.666666666664</v>
      </c>
      <c r="B7166" s="75">
        <v>63.8666666666667</v>
      </c>
      <c r="C7166" s="75">
        <v>70.7666666666667</v>
      </c>
      <c r="D7166" s="75">
        <v>101.766666666667</v>
      </c>
      <c r="E7166" s="75">
        <v>93.8833333333333</v>
      </c>
    </row>
    <row r="7167" ht="15.75" customHeight="1">
      <c r="A7167" s="13">
        <v>42199.677083333336</v>
      </c>
      <c r="B7167" s="75">
        <v>63.3666666666667</v>
      </c>
      <c r="C7167" s="75">
        <v>70.2666666666667</v>
      </c>
      <c r="D7167" s="75">
        <v>101.266666666667</v>
      </c>
      <c r="E7167" s="75">
        <v>93.6333333333333</v>
      </c>
    </row>
    <row r="7168" ht="15.75" customHeight="1">
      <c r="A7168" s="13">
        <v>42199.6875</v>
      </c>
      <c r="B7168" s="75">
        <v>62.8666666666667</v>
      </c>
      <c r="C7168" s="75">
        <v>69.7666666666667</v>
      </c>
      <c r="D7168" s="75">
        <v>100.766666666667</v>
      </c>
      <c r="E7168" s="75">
        <v>93.3833333333333</v>
      </c>
    </row>
    <row r="7169" ht="15.75" customHeight="1">
      <c r="A7169" s="13">
        <v>42199.697916666664</v>
      </c>
      <c r="B7169" s="75">
        <v>62.3666666666667</v>
      </c>
      <c r="C7169" s="75">
        <v>69.2666666666667</v>
      </c>
      <c r="D7169" s="75">
        <v>100.266666666667</v>
      </c>
      <c r="E7169" s="75">
        <v>93.1333333333333</v>
      </c>
    </row>
    <row r="7170" ht="15.75" customHeight="1">
      <c r="A7170" s="13">
        <v>42199.708333333336</v>
      </c>
      <c r="B7170" s="75">
        <v>62.0</v>
      </c>
      <c r="C7170" s="75">
        <v>68.65</v>
      </c>
      <c r="D7170" s="75">
        <v>99.7666666666667</v>
      </c>
      <c r="E7170" s="75">
        <v>92.8833333333333</v>
      </c>
    </row>
    <row r="7171" ht="15.75" customHeight="1">
      <c r="A7171" s="13">
        <v>42199.71875</v>
      </c>
      <c r="B7171" s="75">
        <v>62.0</v>
      </c>
      <c r="C7171" s="75">
        <v>67.9</v>
      </c>
      <c r="D7171" s="75">
        <v>99.2666666666667</v>
      </c>
      <c r="E7171" s="75">
        <v>92.6333333333333</v>
      </c>
    </row>
    <row r="7172" ht="15.75" customHeight="1">
      <c r="A7172" s="13">
        <v>42199.729166666664</v>
      </c>
      <c r="B7172" s="75">
        <v>62.0</v>
      </c>
      <c r="C7172" s="75">
        <v>67.15</v>
      </c>
      <c r="D7172" s="75">
        <v>98.7666666666667</v>
      </c>
      <c r="E7172" s="75">
        <v>92.3833333333333</v>
      </c>
    </row>
    <row r="7173" ht="15.75" customHeight="1">
      <c r="A7173" s="13">
        <v>42199.739583333336</v>
      </c>
      <c r="B7173" s="75">
        <v>62.0</v>
      </c>
      <c r="C7173" s="75">
        <v>66.4</v>
      </c>
      <c r="D7173" s="75">
        <v>98.2666666666667</v>
      </c>
      <c r="E7173" s="75">
        <v>92.1333333333333</v>
      </c>
    </row>
    <row r="7174" ht="15.75" customHeight="1">
      <c r="A7174" s="13">
        <v>42199.75</v>
      </c>
      <c r="B7174" s="75">
        <v>61.9333333333333</v>
      </c>
      <c r="C7174" s="75">
        <v>65.7666666666667</v>
      </c>
      <c r="D7174" s="75">
        <v>97.5333333333333</v>
      </c>
      <c r="E7174" s="75">
        <v>91.7666666666667</v>
      </c>
    </row>
    <row r="7175" ht="15.75" customHeight="1">
      <c r="A7175" s="13">
        <v>42199.760416666664</v>
      </c>
      <c r="B7175" s="75">
        <v>61.6833333333333</v>
      </c>
      <c r="C7175" s="75">
        <v>65.2666666666667</v>
      </c>
      <c r="D7175" s="75">
        <v>96.5333333333333</v>
      </c>
      <c r="E7175" s="75">
        <v>91.2666666666667</v>
      </c>
    </row>
    <row r="7176" ht="15.75" customHeight="1">
      <c r="A7176" s="13">
        <v>42199.770833333336</v>
      </c>
      <c r="B7176" s="75">
        <v>61.4333333333333</v>
      </c>
      <c r="C7176" s="75">
        <v>64.7666666666667</v>
      </c>
      <c r="D7176" s="75">
        <v>95.5333333333333</v>
      </c>
      <c r="E7176" s="75">
        <v>90.7666666666667</v>
      </c>
    </row>
    <row r="7177" ht="15.75" customHeight="1">
      <c r="A7177" s="13">
        <v>42199.78125</v>
      </c>
      <c r="B7177" s="75">
        <v>61.1833333333333</v>
      </c>
      <c r="C7177" s="75">
        <v>64.2666666666667</v>
      </c>
      <c r="D7177" s="75">
        <v>94.5333333333333</v>
      </c>
      <c r="E7177" s="75">
        <v>90.2666666666667</v>
      </c>
    </row>
    <row r="7178" ht="15.75" customHeight="1">
      <c r="A7178" s="13">
        <v>42199.791666666664</v>
      </c>
      <c r="B7178" s="75">
        <v>61.0</v>
      </c>
      <c r="C7178" s="75">
        <v>63.7666666666667</v>
      </c>
      <c r="D7178" s="75">
        <v>93.5333333333333</v>
      </c>
      <c r="E7178" s="75">
        <v>89.4166666666667</v>
      </c>
    </row>
    <row r="7179" ht="15.75" customHeight="1">
      <c r="A7179" s="13">
        <v>42199.802083333336</v>
      </c>
      <c r="B7179" s="75">
        <v>61.0</v>
      </c>
      <c r="C7179" s="75">
        <v>63.2666666666667</v>
      </c>
      <c r="D7179" s="75">
        <v>92.5333333333333</v>
      </c>
      <c r="E7179" s="75">
        <v>88.1666666666667</v>
      </c>
    </row>
    <row r="7180" ht="15.75" customHeight="1">
      <c r="A7180" s="13">
        <v>42199.8125</v>
      </c>
      <c r="B7180" s="75">
        <v>61.0</v>
      </c>
      <c r="C7180" s="75">
        <v>62.7666666666667</v>
      </c>
      <c r="D7180" s="75">
        <v>91.5333333333333</v>
      </c>
      <c r="E7180" s="75">
        <v>86.9166666666667</v>
      </c>
    </row>
    <row r="7181" ht="15.75" customHeight="1">
      <c r="A7181" s="13">
        <v>42199.822916666664</v>
      </c>
      <c r="B7181" s="75">
        <v>61.0</v>
      </c>
      <c r="C7181" s="75">
        <v>62.2666666666667</v>
      </c>
      <c r="D7181" s="75">
        <v>90.5333333333333</v>
      </c>
      <c r="E7181" s="75">
        <v>85.6666666666667</v>
      </c>
    </row>
    <row r="7182" ht="15.75" customHeight="1">
      <c r="A7182" s="13">
        <v>42199.833333333336</v>
      </c>
      <c r="B7182" s="75">
        <v>61.0</v>
      </c>
      <c r="C7182" s="75">
        <v>62.2258064516129</v>
      </c>
      <c r="D7182" s="75">
        <v>89.65</v>
      </c>
      <c r="E7182" s="75">
        <v>84.4166666666667</v>
      </c>
    </row>
    <row r="7183" ht="15.75" customHeight="1">
      <c r="A7183" s="13">
        <v>42199.84375</v>
      </c>
      <c r="B7183" s="75">
        <v>61.0</v>
      </c>
      <c r="C7183" s="75">
        <v>62.7096774193548</v>
      </c>
      <c r="D7183" s="75">
        <v>88.9</v>
      </c>
      <c r="E7183" s="75">
        <v>83.1666666666667</v>
      </c>
    </row>
    <row r="7184" ht="15.75" customHeight="1">
      <c r="A7184" s="13">
        <v>42199.854166666664</v>
      </c>
      <c r="B7184" s="75">
        <v>61.0</v>
      </c>
      <c r="C7184" s="75">
        <v>62.7931034482759</v>
      </c>
      <c r="D7184" s="75">
        <v>88.15</v>
      </c>
      <c r="E7184" s="75">
        <v>81.9166666666667</v>
      </c>
    </row>
    <row r="7185" ht="15.75" customHeight="1">
      <c r="A7185" s="13">
        <v>42199.864583333336</v>
      </c>
      <c r="B7185" s="75">
        <v>61.0</v>
      </c>
      <c r="C7185" s="75">
        <v>62.2758620689655</v>
      </c>
      <c r="D7185" s="75">
        <v>87.4</v>
      </c>
      <c r="E7185" s="75">
        <v>80.6666666666667</v>
      </c>
    </row>
    <row r="7186" ht="15.75" customHeight="1">
      <c r="A7186" s="13">
        <v>42199.875</v>
      </c>
      <c r="B7186" s="75">
        <v>61.0</v>
      </c>
      <c r="C7186" s="75">
        <v>61.8833333333333</v>
      </c>
      <c r="D7186" s="75">
        <v>86.7666666666667</v>
      </c>
      <c r="E7186" s="75">
        <v>79.65</v>
      </c>
    </row>
    <row r="7187" ht="15.75" customHeight="1">
      <c r="A7187" s="13">
        <v>42199.885416666664</v>
      </c>
      <c r="B7187" s="75">
        <v>61.0</v>
      </c>
      <c r="C7187" s="75">
        <v>61.6333333333333</v>
      </c>
      <c r="D7187" s="75">
        <v>86.2666666666667</v>
      </c>
      <c r="E7187" s="75">
        <v>78.9</v>
      </c>
    </row>
    <row r="7188" ht="15.75" customHeight="1">
      <c r="A7188" s="13">
        <v>42199.895833333336</v>
      </c>
      <c r="B7188" s="75">
        <v>61.0</v>
      </c>
      <c r="C7188" s="75">
        <v>61.3833333333333</v>
      </c>
      <c r="D7188" s="75">
        <v>85.7666666666667</v>
      </c>
      <c r="E7188" s="75">
        <v>78.15</v>
      </c>
    </row>
    <row r="7189" ht="15.75" customHeight="1">
      <c r="A7189" s="13">
        <v>42199.90625</v>
      </c>
      <c r="B7189" s="75">
        <v>61.0</v>
      </c>
      <c r="C7189" s="75">
        <v>61.1333333333333</v>
      </c>
      <c r="D7189" s="75">
        <v>85.2666666666667</v>
      </c>
      <c r="E7189" s="75">
        <v>77.4</v>
      </c>
    </row>
    <row r="7190" ht="15.75" customHeight="1">
      <c r="A7190" s="13">
        <v>42199.916666666664</v>
      </c>
      <c r="B7190" s="75">
        <v>61.0</v>
      </c>
      <c r="C7190" s="75">
        <v>61.1166666666667</v>
      </c>
      <c r="D7190" s="75">
        <v>84.65</v>
      </c>
      <c r="E7190" s="75">
        <v>76.65</v>
      </c>
    </row>
    <row r="7191" ht="15.75" customHeight="1">
      <c r="A7191" s="13">
        <v>42199.927083333336</v>
      </c>
      <c r="B7191" s="75">
        <v>61.0</v>
      </c>
      <c r="C7191" s="75">
        <v>61.3666666666667</v>
      </c>
      <c r="D7191" s="75">
        <v>83.9</v>
      </c>
      <c r="E7191" s="75">
        <v>75.9</v>
      </c>
    </row>
    <row r="7192" ht="15.75" customHeight="1">
      <c r="A7192" s="13">
        <v>42199.9375</v>
      </c>
      <c r="B7192" s="75">
        <v>61.0</v>
      </c>
      <c r="C7192" s="75">
        <v>61.6166666666667</v>
      </c>
      <c r="D7192" s="75">
        <v>83.15</v>
      </c>
      <c r="E7192" s="75">
        <v>75.15</v>
      </c>
    </row>
    <row r="7193" ht="15.75" customHeight="1">
      <c r="A7193" s="13">
        <v>42199.947916666664</v>
      </c>
      <c r="B7193" s="75">
        <v>61.0</v>
      </c>
      <c r="C7193" s="75">
        <v>61.8666666666667</v>
      </c>
      <c r="D7193" s="75">
        <v>82.4</v>
      </c>
      <c r="E7193" s="75">
        <v>74.4</v>
      </c>
    </row>
    <row r="7194" ht="15.75" customHeight="1">
      <c r="A7194" s="13">
        <v>42199.958333333336</v>
      </c>
      <c r="B7194" s="75">
        <v>61.0</v>
      </c>
      <c r="C7194" s="75">
        <v>62.5384615384615</v>
      </c>
      <c r="D7194" s="75">
        <v>81.8833333333333</v>
      </c>
      <c r="E7194" s="75">
        <v>73.7666666666667</v>
      </c>
    </row>
    <row r="7195" ht="15.75" customHeight="1">
      <c r="A7195" s="13">
        <v>42199.96875</v>
      </c>
      <c r="B7195" s="75">
        <v>61.0</v>
      </c>
      <c r="C7195" s="75">
        <v>62.8085106382979</v>
      </c>
      <c r="D7195" s="75">
        <v>81.6333333333333</v>
      </c>
      <c r="E7195" s="75">
        <v>73.2666666666667</v>
      </c>
    </row>
    <row r="7196" ht="15.75" customHeight="1">
      <c r="A7196" s="13">
        <v>42199.979166666664</v>
      </c>
      <c r="B7196" s="75">
        <v>61.0</v>
      </c>
      <c r="C7196" s="75">
        <v>62.4893617021277</v>
      </c>
      <c r="D7196" s="75">
        <v>81.3833333333333</v>
      </c>
      <c r="E7196" s="75">
        <v>72.7666666666667</v>
      </c>
    </row>
    <row r="7197" ht="15.75" customHeight="1">
      <c r="A7197" s="13">
        <v>42199.989583333336</v>
      </c>
      <c r="B7197" s="75">
        <v>61.0</v>
      </c>
      <c r="C7197" s="75">
        <v>62.1702127659574</v>
      </c>
      <c r="D7197" s="75">
        <v>81.1333333333333</v>
      </c>
      <c r="E7197" s="75">
        <v>72.2666666666667</v>
      </c>
    </row>
    <row r="7198" ht="15.75" customHeight="1">
      <c r="A7198" s="13">
        <v>42200.0</v>
      </c>
      <c r="B7198" s="75">
        <v>61.0666666666667</v>
      </c>
      <c r="C7198" s="75">
        <v>62.0</v>
      </c>
      <c r="D7198" s="75">
        <v>80.7666666666667</v>
      </c>
      <c r="E7198" s="75">
        <v>71.7666666666667</v>
      </c>
    </row>
    <row r="7199" ht="15.75" customHeight="1">
      <c r="A7199" s="13">
        <v>42200.010416666664</v>
      </c>
      <c r="B7199" s="75">
        <v>61.3166666666667</v>
      </c>
      <c r="C7199" s="75">
        <v>62.0</v>
      </c>
      <c r="D7199" s="75">
        <v>80.2666666666667</v>
      </c>
      <c r="E7199" s="75">
        <v>71.2666666666667</v>
      </c>
    </row>
    <row r="7200" ht="15.75" customHeight="1">
      <c r="A7200" s="13">
        <v>42200.020833333336</v>
      </c>
      <c r="B7200" s="75">
        <v>61.5666666666667</v>
      </c>
      <c r="C7200" s="75">
        <v>62.0</v>
      </c>
      <c r="D7200" s="75">
        <v>79.7666666666667</v>
      </c>
      <c r="E7200" s="75">
        <v>70.7666666666667</v>
      </c>
    </row>
    <row r="7201" ht="15.75" customHeight="1">
      <c r="A7201" s="13">
        <v>42200.03125</v>
      </c>
      <c r="B7201" s="75">
        <v>61.8166666666667</v>
      </c>
      <c r="C7201" s="75">
        <v>62.0</v>
      </c>
      <c r="D7201" s="75">
        <v>79.2666666666667</v>
      </c>
      <c r="E7201" s="75">
        <v>70.2666666666667</v>
      </c>
    </row>
    <row r="7202" ht="15.75" customHeight="1">
      <c r="A7202" s="13">
        <v>42200.041666666664</v>
      </c>
      <c r="B7202" s="75">
        <v>61.9333333333333</v>
      </c>
      <c r="C7202" s="75">
        <v>62.0</v>
      </c>
      <c r="D7202" s="75">
        <v>78.7666666666667</v>
      </c>
      <c r="E7202" s="75">
        <v>69.7666666666667</v>
      </c>
    </row>
    <row r="7203" ht="15.75" customHeight="1">
      <c r="A7203" s="13">
        <v>42200.052083333336</v>
      </c>
      <c r="B7203" s="75">
        <v>61.6833333333333</v>
      </c>
      <c r="C7203" s="75">
        <v>62.0</v>
      </c>
      <c r="D7203" s="75">
        <v>78.2666666666667</v>
      </c>
      <c r="E7203" s="75">
        <v>69.2666666666667</v>
      </c>
    </row>
    <row r="7204" ht="15.75" customHeight="1">
      <c r="A7204" s="13">
        <v>42200.0625</v>
      </c>
      <c r="B7204" s="75">
        <v>61.4333333333333</v>
      </c>
      <c r="C7204" s="75">
        <v>62.0</v>
      </c>
      <c r="D7204" s="75">
        <v>77.7666666666667</v>
      </c>
      <c r="E7204" s="75">
        <v>68.7666666666667</v>
      </c>
    </row>
    <row r="7205" ht="15.75" customHeight="1">
      <c r="A7205" s="13">
        <v>42200.072916666664</v>
      </c>
      <c r="B7205" s="75">
        <v>61.1833333333333</v>
      </c>
      <c r="C7205" s="75">
        <v>62.0</v>
      </c>
      <c r="D7205" s="75">
        <v>77.2666666666667</v>
      </c>
      <c r="E7205" s="75">
        <v>68.2666666666667</v>
      </c>
    </row>
    <row r="7206" ht="15.75" customHeight="1">
      <c r="A7206" s="13">
        <v>42200.083333333336</v>
      </c>
      <c r="B7206" s="75">
        <v>61.0</v>
      </c>
      <c r="C7206" s="75">
        <v>62.0</v>
      </c>
      <c r="D7206" s="75">
        <v>76.8833333333333</v>
      </c>
      <c r="E7206" s="75">
        <v>67.7666666666667</v>
      </c>
    </row>
    <row r="7207" ht="15.75" customHeight="1">
      <c r="A7207" s="13">
        <v>42200.09375</v>
      </c>
      <c r="B7207" s="75">
        <v>61.0</v>
      </c>
      <c r="C7207" s="75">
        <v>62.0</v>
      </c>
      <c r="D7207" s="75">
        <v>76.6333333333333</v>
      </c>
      <c r="E7207" s="75">
        <v>67.2666666666667</v>
      </c>
    </row>
    <row r="7208" ht="15.75" customHeight="1">
      <c r="A7208" s="13">
        <v>42200.104166666664</v>
      </c>
      <c r="B7208" s="75">
        <v>61.0</v>
      </c>
      <c r="C7208" s="75">
        <v>62.0</v>
      </c>
      <c r="D7208" s="75">
        <v>76.3833333333333</v>
      </c>
      <c r="E7208" s="75">
        <v>66.7666666666667</v>
      </c>
    </row>
    <row r="7209" ht="15.75" customHeight="1">
      <c r="A7209" s="13">
        <v>42200.114583333336</v>
      </c>
      <c r="B7209" s="75">
        <v>61.0</v>
      </c>
      <c r="C7209" s="75">
        <v>62.0</v>
      </c>
      <c r="D7209" s="75">
        <v>76.1333333333333</v>
      </c>
      <c r="E7209" s="75">
        <v>66.2666666666667</v>
      </c>
    </row>
    <row r="7210" ht="15.75" customHeight="1">
      <c r="A7210" s="13">
        <v>42200.125</v>
      </c>
      <c r="B7210" s="75">
        <v>61.0</v>
      </c>
      <c r="C7210" s="75">
        <v>62.0</v>
      </c>
      <c r="D7210" s="75">
        <v>75.8833333333333</v>
      </c>
      <c r="E7210" s="75">
        <v>65.8833333333333</v>
      </c>
    </row>
    <row r="7211" ht="15.75" customHeight="1">
      <c r="A7211" s="13">
        <v>42200.135416666664</v>
      </c>
      <c r="B7211" s="75">
        <v>61.0</v>
      </c>
      <c r="C7211" s="75">
        <v>62.0</v>
      </c>
      <c r="D7211" s="75">
        <v>75.6333333333333</v>
      </c>
      <c r="E7211" s="75">
        <v>65.6333333333333</v>
      </c>
    </row>
    <row r="7212" ht="15.75" customHeight="1">
      <c r="A7212" s="13">
        <v>42200.145833333336</v>
      </c>
      <c r="B7212" s="75">
        <v>61.0</v>
      </c>
      <c r="C7212" s="75">
        <v>62.0</v>
      </c>
      <c r="D7212" s="75">
        <v>75.3833333333333</v>
      </c>
      <c r="E7212" s="75">
        <v>65.3833333333333</v>
      </c>
    </row>
    <row r="7213" ht="15.75" customHeight="1">
      <c r="A7213" s="13">
        <v>42200.15625</v>
      </c>
      <c r="B7213" s="75">
        <v>61.0</v>
      </c>
      <c r="C7213" s="75">
        <v>62.0</v>
      </c>
      <c r="D7213" s="75">
        <v>75.1333333333333</v>
      </c>
      <c r="E7213" s="75">
        <v>65.1333333333333</v>
      </c>
    </row>
    <row r="7214" ht="15.75" customHeight="1">
      <c r="A7214" s="13">
        <v>42200.166666666664</v>
      </c>
      <c r="B7214" s="75">
        <v>59.9333333333333</v>
      </c>
      <c r="C7214" s="75">
        <v>61.8627450980392</v>
      </c>
      <c r="D7214" s="75">
        <v>74.7666666666667</v>
      </c>
      <c r="E7214" s="75">
        <v>64.8833333333333</v>
      </c>
    </row>
    <row r="7215" ht="15.75" customHeight="1">
      <c r="A7215" s="13">
        <v>42200.177083333336</v>
      </c>
      <c r="B7215" s="75">
        <v>59.6833333333333</v>
      </c>
      <c r="C7215" s="75">
        <v>61.5686274509804</v>
      </c>
      <c r="D7215" s="75">
        <v>74.2666666666667</v>
      </c>
      <c r="E7215" s="75">
        <v>64.6333333333333</v>
      </c>
    </row>
    <row r="7216" ht="15.75" customHeight="1">
      <c r="A7216" s="13">
        <v>42200.1875</v>
      </c>
      <c r="B7216" s="75">
        <v>59.4333333333333</v>
      </c>
      <c r="C7216" s="75">
        <v>61.2745098039216</v>
      </c>
      <c r="D7216" s="75">
        <v>73.7666666666667</v>
      </c>
      <c r="E7216" s="75">
        <v>64.3833333333333</v>
      </c>
    </row>
    <row r="7217" ht="15.75" customHeight="1">
      <c r="A7217" s="13">
        <v>42200.197916666664</v>
      </c>
      <c r="B7217" s="75">
        <v>59.1833333333333</v>
      </c>
      <c r="C7217" s="75">
        <v>61.0</v>
      </c>
      <c r="D7217" s="75">
        <v>73.2666666666667</v>
      </c>
      <c r="E7217" s="75">
        <v>64.1333333333333</v>
      </c>
    </row>
    <row r="7218" ht="15.75" customHeight="1">
      <c r="A7218" s="13">
        <v>42200.208333333336</v>
      </c>
      <c r="B7218" s="75">
        <v>59.0</v>
      </c>
      <c r="C7218" s="75">
        <v>61.0</v>
      </c>
      <c r="D7218" s="75">
        <v>73.0</v>
      </c>
      <c r="E7218" s="75">
        <v>64.1166666666667</v>
      </c>
    </row>
    <row r="7219" ht="15.75" customHeight="1">
      <c r="A7219" s="13">
        <v>42200.21875</v>
      </c>
      <c r="B7219" s="75">
        <v>59.0</v>
      </c>
      <c r="C7219" s="75">
        <v>61.0</v>
      </c>
      <c r="D7219" s="75">
        <v>73.0</v>
      </c>
      <c r="E7219" s="75">
        <v>64.3666666666667</v>
      </c>
    </row>
    <row r="7220" ht="15.75" customHeight="1">
      <c r="A7220" s="13">
        <v>42200.229166666664</v>
      </c>
      <c r="B7220" s="75">
        <v>59.0</v>
      </c>
      <c r="C7220" s="75">
        <v>61.0</v>
      </c>
      <c r="D7220" s="75">
        <v>73.0</v>
      </c>
      <c r="E7220" s="75">
        <v>64.6166666666667</v>
      </c>
    </row>
    <row r="7221" ht="15.75" customHeight="1">
      <c r="A7221" s="13">
        <v>42200.239583333336</v>
      </c>
      <c r="B7221" s="75">
        <v>59.0</v>
      </c>
      <c r="C7221" s="75">
        <v>61.0</v>
      </c>
      <c r="D7221" s="75">
        <v>73.0</v>
      </c>
      <c r="E7221" s="75">
        <v>64.8666666666667</v>
      </c>
    </row>
    <row r="7222" ht="15.75" customHeight="1">
      <c r="A7222" s="13">
        <v>42200.25</v>
      </c>
      <c r="B7222" s="75">
        <v>59.2</v>
      </c>
      <c r="C7222" s="75">
        <v>61.0</v>
      </c>
      <c r="D7222" s="75">
        <v>73.0</v>
      </c>
      <c r="E7222" s="75">
        <v>65.35</v>
      </c>
    </row>
    <row r="7223" ht="15.75" customHeight="1">
      <c r="A7223" s="13">
        <v>42200.260416666664</v>
      </c>
      <c r="B7223" s="75">
        <v>59.95</v>
      </c>
      <c r="C7223" s="75">
        <v>61.2325581395349</v>
      </c>
      <c r="D7223" s="75">
        <v>73.0</v>
      </c>
      <c r="E7223" s="75">
        <v>66.1</v>
      </c>
    </row>
    <row r="7224" ht="15.75" customHeight="1">
      <c r="A7224" s="13">
        <v>42200.270833333336</v>
      </c>
      <c r="B7224" s="75">
        <v>60.7</v>
      </c>
      <c r="C7224" s="75">
        <v>61.9302325581395</v>
      </c>
      <c r="D7224" s="75">
        <v>73.0</v>
      </c>
      <c r="E7224" s="75">
        <v>66.85</v>
      </c>
    </row>
    <row r="7225" ht="15.75" customHeight="1">
      <c r="A7225" s="13">
        <v>42200.28125</v>
      </c>
      <c r="B7225" s="75">
        <v>61.45</v>
      </c>
      <c r="C7225" s="75">
        <v>62.6279069767442</v>
      </c>
      <c r="D7225" s="75">
        <v>73.0</v>
      </c>
      <c r="E7225" s="75">
        <v>67.6</v>
      </c>
    </row>
    <row r="7226" ht="15.75" customHeight="1">
      <c r="A7226" s="13">
        <v>42200.291666666664</v>
      </c>
      <c r="B7226" s="75">
        <v>62.2</v>
      </c>
      <c r="C7226" s="75">
        <v>63.2333333333333</v>
      </c>
      <c r="D7226" s="75">
        <v>73.4666666666667</v>
      </c>
      <c r="E7226" s="75">
        <v>68.5833333333333</v>
      </c>
    </row>
    <row r="7227" ht="15.75" customHeight="1">
      <c r="A7227" s="13">
        <v>42200.302083333336</v>
      </c>
      <c r="B7227" s="75">
        <v>62.95</v>
      </c>
      <c r="C7227" s="75">
        <v>63.7333333333333</v>
      </c>
      <c r="D7227" s="75">
        <v>74.4666666666667</v>
      </c>
      <c r="E7227" s="75">
        <v>69.8333333333333</v>
      </c>
    </row>
    <row r="7228" ht="15.75" customHeight="1">
      <c r="A7228" s="13">
        <v>42200.3125</v>
      </c>
      <c r="B7228" s="75">
        <v>63.7</v>
      </c>
      <c r="C7228" s="75">
        <v>64.2333333333333</v>
      </c>
      <c r="D7228" s="75">
        <v>75.4666666666667</v>
      </c>
      <c r="E7228" s="75">
        <v>71.0833333333333</v>
      </c>
    </row>
    <row r="7229" ht="15.75" customHeight="1">
      <c r="A7229" s="13">
        <v>42200.322916666664</v>
      </c>
      <c r="B7229" s="75">
        <v>64.45</v>
      </c>
      <c r="C7229" s="75">
        <v>64.7333333333333</v>
      </c>
      <c r="D7229" s="75">
        <v>76.4666666666667</v>
      </c>
      <c r="E7229" s="75">
        <v>72.3333333333333</v>
      </c>
    </row>
    <row r="7230" ht="15.75" customHeight="1">
      <c r="A7230" s="13">
        <v>42200.333333333336</v>
      </c>
      <c r="B7230" s="75">
        <v>65.1333333333333</v>
      </c>
      <c r="C7230" s="75">
        <v>65.2333333333333</v>
      </c>
      <c r="D7230" s="75">
        <v>77.7</v>
      </c>
      <c r="E7230" s="75">
        <v>73.5833333333333</v>
      </c>
    </row>
    <row r="7231" ht="15.75" customHeight="1">
      <c r="A7231" s="13">
        <v>42200.34375</v>
      </c>
      <c r="B7231" s="75">
        <v>65.6333333333333</v>
      </c>
      <c r="C7231" s="75">
        <v>65.7333333333333</v>
      </c>
      <c r="D7231" s="75">
        <v>79.2</v>
      </c>
      <c r="E7231" s="75">
        <v>74.8333333333333</v>
      </c>
    </row>
    <row r="7232" ht="15.75" customHeight="1">
      <c r="A7232" s="13">
        <v>42200.354166666664</v>
      </c>
      <c r="B7232" s="75">
        <v>66.1333333333333</v>
      </c>
      <c r="C7232" s="75">
        <v>66.2333333333333</v>
      </c>
      <c r="D7232" s="75">
        <v>80.7</v>
      </c>
      <c r="E7232" s="75">
        <v>76.0833333333333</v>
      </c>
    </row>
    <row r="7233" ht="15.75" customHeight="1">
      <c r="A7233" s="13">
        <v>42200.364583333336</v>
      </c>
      <c r="B7233" s="75">
        <v>66.6333333333333</v>
      </c>
      <c r="C7233" s="75">
        <v>66.7333333333333</v>
      </c>
      <c r="D7233" s="75">
        <v>82.2</v>
      </c>
      <c r="E7233" s="75">
        <v>77.3333333333333</v>
      </c>
    </row>
    <row r="7234" ht="15.75" customHeight="1">
      <c r="A7234" s="13">
        <v>42200.375</v>
      </c>
      <c r="B7234" s="75">
        <v>67.0666666666667</v>
      </c>
      <c r="C7234" s="75">
        <v>67.35</v>
      </c>
      <c r="D7234" s="75">
        <v>83.5833333333333</v>
      </c>
      <c r="E7234" s="75">
        <v>78.35</v>
      </c>
    </row>
    <row r="7235" ht="15.75" customHeight="1">
      <c r="A7235" s="13">
        <v>42200.385416666664</v>
      </c>
      <c r="B7235" s="75">
        <v>67.3166666666667</v>
      </c>
      <c r="C7235" s="75">
        <v>68.1</v>
      </c>
      <c r="D7235" s="75">
        <v>84.8333333333333</v>
      </c>
      <c r="E7235" s="75">
        <v>79.1</v>
      </c>
    </row>
    <row r="7236" ht="15.75" customHeight="1">
      <c r="A7236" s="13">
        <v>42200.395833333336</v>
      </c>
      <c r="B7236" s="75">
        <v>67.5666666666667</v>
      </c>
      <c r="C7236" s="75">
        <v>68.85</v>
      </c>
      <c r="D7236" s="75">
        <v>86.0833333333333</v>
      </c>
      <c r="E7236" s="75">
        <v>79.85</v>
      </c>
    </row>
    <row r="7237" ht="15.75" customHeight="1">
      <c r="A7237" s="13">
        <v>42200.40625</v>
      </c>
      <c r="B7237" s="75">
        <v>67.8166666666667</v>
      </c>
      <c r="C7237" s="75">
        <v>69.6</v>
      </c>
      <c r="D7237" s="75">
        <v>87.3333333333333</v>
      </c>
      <c r="E7237" s="75">
        <v>80.6</v>
      </c>
    </row>
    <row r="7238" ht="15.75" customHeight="1">
      <c r="A7238" s="13">
        <v>42200.416666666664</v>
      </c>
      <c r="B7238" s="75">
        <v>68.0666666666667</v>
      </c>
      <c r="C7238" s="75">
        <v>70.5833333333333</v>
      </c>
      <c r="D7238" s="75">
        <v>88.2333333333333</v>
      </c>
      <c r="E7238" s="75">
        <v>81.4666666666667</v>
      </c>
    </row>
    <row r="7239" ht="15.75" customHeight="1">
      <c r="A7239" s="13">
        <v>42200.427083333336</v>
      </c>
      <c r="B7239" s="75">
        <v>68.3166666666667</v>
      </c>
      <c r="C7239" s="75">
        <v>71.8333333333333</v>
      </c>
      <c r="D7239" s="75">
        <v>88.7333333333333</v>
      </c>
      <c r="E7239" s="75">
        <v>82.4666666666667</v>
      </c>
    </row>
    <row r="7240" ht="15.75" customHeight="1">
      <c r="A7240" s="13">
        <v>42200.4375</v>
      </c>
      <c r="B7240" s="75">
        <v>68.5666666666667</v>
      </c>
      <c r="C7240" s="75">
        <v>73.0833333333333</v>
      </c>
      <c r="D7240" s="75">
        <v>89.2333333333333</v>
      </c>
      <c r="E7240" s="75">
        <v>83.4666666666667</v>
      </c>
    </row>
    <row r="7241" ht="15.75" customHeight="1">
      <c r="A7241" s="13">
        <v>42200.447916666664</v>
      </c>
      <c r="B7241" s="75">
        <v>68.8166666666667</v>
      </c>
      <c r="C7241" s="75">
        <v>74.3333333333333</v>
      </c>
      <c r="D7241" s="75">
        <v>89.7333333333333</v>
      </c>
      <c r="E7241" s="75">
        <v>84.4666666666667</v>
      </c>
    </row>
    <row r="7242" ht="15.75" customHeight="1">
      <c r="A7242" s="13">
        <v>42200.458333333336</v>
      </c>
      <c r="B7242" s="75">
        <v>69.2</v>
      </c>
      <c r="C7242" s="75">
        <v>75.35</v>
      </c>
      <c r="D7242" s="75">
        <v>90.35</v>
      </c>
      <c r="E7242" s="75">
        <v>85.35</v>
      </c>
    </row>
    <row r="7243" ht="15.75" customHeight="1">
      <c r="A7243" s="13">
        <v>42200.46875</v>
      </c>
      <c r="B7243" s="75">
        <v>69.95</v>
      </c>
      <c r="C7243" s="75">
        <v>76.1</v>
      </c>
      <c r="D7243" s="75">
        <v>91.1</v>
      </c>
      <c r="E7243" s="75">
        <v>86.1</v>
      </c>
    </row>
    <row r="7244" ht="15.75" customHeight="1">
      <c r="A7244" s="13">
        <v>42200.479166666664</v>
      </c>
      <c r="B7244" s="75">
        <v>70.7</v>
      </c>
      <c r="C7244" s="75">
        <v>76.85</v>
      </c>
      <c r="D7244" s="75">
        <v>91.85</v>
      </c>
      <c r="E7244" s="75">
        <v>86.85</v>
      </c>
    </row>
    <row r="7245" ht="15.75" customHeight="1">
      <c r="A7245" s="13">
        <v>42200.489583333336</v>
      </c>
      <c r="B7245" s="75">
        <v>71.45</v>
      </c>
      <c r="C7245" s="75">
        <v>77.6</v>
      </c>
      <c r="D7245" s="75">
        <v>92.6</v>
      </c>
      <c r="E7245" s="75">
        <v>87.6</v>
      </c>
    </row>
    <row r="7246" ht="15.75" customHeight="1">
      <c r="A7246" s="13">
        <v>42200.5</v>
      </c>
      <c r="B7246" s="75">
        <v>72.0689655172414</v>
      </c>
      <c r="C7246" s="75">
        <v>78.5833333333333</v>
      </c>
      <c r="D7246" s="75">
        <v>93.35</v>
      </c>
      <c r="E7246" s="75">
        <v>88.35</v>
      </c>
    </row>
    <row r="7247" ht="15.75" customHeight="1">
      <c r="A7247" s="13">
        <v>42200.510416666664</v>
      </c>
      <c r="B7247" s="75">
        <v>72.3275862068966</v>
      </c>
      <c r="C7247" s="75">
        <v>79.8333333333333</v>
      </c>
      <c r="D7247" s="75">
        <v>94.1</v>
      </c>
      <c r="E7247" s="75">
        <v>89.1</v>
      </c>
    </row>
    <row r="7248" ht="15.75" customHeight="1">
      <c r="A7248" s="13">
        <v>42200.520833333336</v>
      </c>
      <c r="B7248" s="75">
        <v>72.5862068965517</v>
      </c>
      <c r="C7248" s="75">
        <v>81.0833333333333</v>
      </c>
      <c r="D7248" s="75">
        <v>94.85</v>
      </c>
      <c r="E7248" s="75">
        <v>89.85</v>
      </c>
    </row>
    <row r="7249" ht="15.75" customHeight="1">
      <c r="A7249" s="13">
        <v>42200.53125</v>
      </c>
      <c r="B7249" s="75">
        <v>72.8448275862069</v>
      </c>
      <c r="C7249" s="75">
        <v>82.3333333333333</v>
      </c>
      <c r="D7249" s="75">
        <v>95.6</v>
      </c>
      <c r="E7249" s="75">
        <v>90.6</v>
      </c>
    </row>
    <row r="7250" ht="15.75" customHeight="1">
      <c r="A7250" s="13">
        <v>42200.541666666664</v>
      </c>
      <c r="B7250" s="75">
        <v>73.1333333333333</v>
      </c>
      <c r="C7250" s="75">
        <v>82.8833333333333</v>
      </c>
      <c r="D7250" s="75">
        <v>96.1166666666667</v>
      </c>
      <c r="E7250" s="75">
        <v>91.2333333333333</v>
      </c>
    </row>
    <row r="7251" ht="15.75" customHeight="1">
      <c r="A7251" s="13">
        <v>42200.552083333336</v>
      </c>
      <c r="B7251" s="75">
        <v>73.6333333333333</v>
      </c>
      <c r="C7251" s="75">
        <v>82.6333333333333</v>
      </c>
      <c r="D7251" s="75">
        <v>96.3666666666667</v>
      </c>
      <c r="E7251" s="75">
        <v>91.7333333333333</v>
      </c>
    </row>
    <row r="7252" ht="15.75" customHeight="1">
      <c r="A7252" s="13">
        <v>42200.5625</v>
      </c>
      <c r="B7252" s="75">
        <v>74.1333333333333</v>
      </c>
      <c r="C7252" s="75">
        <v>82.3833333333333</v>
      </c>
      <c r="D7252" s="75">
        <v>96.6166666666667</v>
      </c>
      <c r="E7252" s="75">
        <v>92.2333333333333</v>
      </c>
    </row>
    <row r="7253" ht="15.75" customHeight="1">
      <c r="A7253" s="13">
        <v>42200.572916666664</v>
      </c>
      <c r="B7253" s="75">
        <v>74.6333333333333</v>
      </c>
      <c r="C7253" s="75">
        <v>82.1333333333333</v>
      </c>
      <c r="D7253" s="75">
        <v>96.8666666666667</v>
      </c>
      <c r="E7253" s="75">
        <v>92.7333333333333</v>
      </c>
    </row>
    <row r="7254" ht="15.75" customHeight="1">
      <c r="A7254" s="13">
        <v>42200.583333333336</v>
      </c>
      <c r="B7254" s="75">
        <v>75.0</v>
      </c>
      <c r="C7254" s="75">
        <v>81.8833333333333</v>
      </c>
      <c r="D7254" s="75">
        <v>97.2333333333333</v>
      </c>
      <c r="E7254" s="75">
        <v>93.1166666666667</v>
      </c>
    </row>
    <row r="7255" ht="15.75" customHeight="1">
      <c r="A7255" s="13">
        <v>42200.59375</v>
      </c>
      <c r="B7255" s="75">
        <v>75.0</v>
      </c>
      <c r="C7255" s="75">
        <v>81.6333333333333</v>
      </c>
      <c r="D7255" s="75">
        <v>97.7333333333333</v>
      </c>
      <c r="E7255" s="75">
        <v>93.3666666666667</v>
      </c>
    </row>
    <row r="7256" ht="15.75" customHeight="1">
      <c r="A7256" s="13">
        <v>42200.604166666664</v>
      </c>
      <c r="B7256" s="75">
        <v>75.0</v>
      </c>
      <c r="C7256" s="75">
        <v>81.3833333333333</v>
      </c>
      <c r="D7256" s="75">
        <v>98.2333333333333</v>
      </c>
      <c r="E7256" s="75">
        <v>93.6166666666667</v>
      </c>
    </row>
    <row r="7257" ht="15.75" customHeight="1">
      <c r="A7257" s="13">
        <v>42200.614583333336</v>
      </c>
      <c r="B7257" s="75">
        <v>75.9</v>
      </c>
      <c r="C7257" s="75">
        <v>81.1333333333333</v>
      </c>
      <c r="D7257" s="75">
        <v>98.7333333333333</v>
      </c>
      <c r="E7257" s="75">
        <v>93.8666666666667</v>
      </c>
    </row>
    <row r="7258" ht="15.75" customHeight="1">
      <c r="A7258" s="13">
        <v>42200.625</v>
      </c>
      <c r="B7258" s="75">
        <v>76.8666666666667</v>
      </c>
      <c r="C7258" s="75">
        <v>81.0</v>
      </c>
      <c r="D7258" s="75">
        <v>99.0</v>
      </c>
      <c r="E7258" s="75">
        <v>94.1166666666667</v>
      </c>
    </row>
    <row r="7259" ht="15.75" customHeight="1">
      <c r="A7259" s="13">
        <v>42200.635416666664</v>
      </c>
      <c r="B7259" s="75">
        <v>76.3666666666667</v>
      </c>
      <c r="C7259" s="75">
        <v>81.0</v>
      </c>
      <c r="D7259" s="75">
        <v>99.0</v>
      </c>
      <c r="E7259" s="75">
        <v>94.3666666666667</v>
      </c>
    </row>
    <row r="7260" ht="15.75" customHeight="1">
      <c r="A7260" s="13">
        <v>42200.645833333336</v>
      </c>
      <c r="B7260" s="75">
        <v>75.8666666666667</v>
      </c>
      <c r="C7260" s="75">
        <v>81.0</v>
      </c>
      <c r="D7260" s="75">
        <v>99.0</v>
      </c>
      <c r="E7260" s="75">
        <v>94.6166666666667</v>
      </c>
    </row>
    <row r="7261" ht="15.75" customHeight="1">
      <c r="A7261" s="13">
        <v>42200.65625</v>
      </c>
      <c r="B7261" s="75">
        <v>75.3666666666667</v>
      </c>
      <c r="C7261" s="75">
        <v>81.0</v>
      </c>
      <c r="D7261" s="75">
        <v>99.0</v>
      </c>
      <c r="E7261" s="75">
        <v>94.8666666666667</v>
      </c>
    </row>
    <row r="7262" ht="15.75" customHeight="1">
      <c r="A7262" s="13">
        <v>42200.666666666664</v>
      </c>
      <c r="B7262" s="75">
        <v>74.8666666666667</v>
      </c>
      <c r="C7262" s="75">
        <v>80.7666666666667</v>
      </c>
      <c r="D7262" s="75">
        <v>98.4473684210526</v>
      </c>
      <c r="E7262" s="75">
        <v>95.0</v>
      </c>
    </row>
    <row r="7263" ht="15.75" customHeight="1">
      <c r="A7263" s="13">
        <v>42200.677083333336</v>
      </c>
      <c r="B7263" s="75">
        <v>74.3666666666667</v>
      </c>
      <c r="C7263" s="75">
        <v>80.2666666666667</v>
      </c>
      <c r="D7263" s="75">
        <v>97.2631578947368</v>
      </c>
      <c r="E7263" s="75">
        <v>95.0</v>
      </c>
    </row>
    <row r="7264" ht="15.75" customHeight="1">
      <c r="A7264" s="13">
        <v>42200.6875</v>
      </c>
      <c r="B7264" s="75">
        <v>73.8666666666667</v>
      </c>
      <c r="C7264" s="75">
        <v>79.7666666666667</v>
      </c>
      <c r="D7264" s="75">
        <v>96.0789473684211</v>
      </c>
      <c r="E7264" s="75">
        <v>95.0</v>
      </c>
    </row>
    <row r="7265" ht="15.75" customHeight="1">
      <c r="A7265" s="13">
        <v>42200.697916666664</v>
      </c>
      <c r="B7265" s="75">
        <v>73.3666666666667</v>
      </c>
      <c r="C7265" s="75">
        <v>79.2666666666667</v>
      </c>
      <c r="D7265" s="75">
        <v>95.2631578947368</v>
      </c>
      <c r="E7265" s="75">
        <v>95.0</v>
      </c>
    </row>
    <row r="7266" ht="15.75" customHeight="1">
      <c r="A7266" s="13">
        <v>42200.708333333336</v>
      </c>
      <c r="B7266" s="75">
        <v>72.6666666666667</v>
      </c>
      <c r="C7266" s="75">
        <v>78.65</v>
      </c>
      <c r="D7266" s="75">
        <v>93.6666666666667</v>
      </c>
      <c r="E7266" s="75">
        <v>94.7666666666667</v>
      </c>
    </row>
    <row r="7267" ht="15.75" customHeight="1">
      <c r="A7267" s="13">
        <v>42200.71875</v>
      </c>
      <c r="B7267" s="75">
        <v>71.4166666666667</v>
      </c>
      <c r="C7267" s="75">
        <v>77.9</v>
      </c>
      <c r="D7267" s="75">
        <v>92.8</v>
      </c>
      <c r="E7267" s="75">
        <v>94.2666666666667</v>
      </c>
    </row>
    <row r="7268" ht="15.75" customHeight="1">
      <c r="A7268" s="13">
        <v>42200.729166666664</v>
      </c>
      <c r="B7268" s="75">
        <v>70.1666666666667</v>
      </c>
      <c r="C7268" s="75">
        <v>77.15</v>
      </c>
      <c r="D7268" s="75">
        <v>90.125</v>
      </c>
      <c r="E7268" s="75">
        <v>93.7666666666667</v>
      </c>
    </row>
    <row r="7269" ht="15.75" customHeight="1">
      <c r="A7269" s="13">
        <v>42200.739583333336</v>
      </c>
      <c r="B7269" s="75">
        <v>68.9166666666667</v>
      </c>
      <c r="C7269" s="75">
        <v>76.4</v>
      </c>
      <c r="D7269" s="75">
        <v>92.0</v>
      </c>
      <c r="E7269" s="75">
        <v>93.2666666666667</v>
      </c>
    </row>
    <row r="7270" ht="15.75" customHeight="1">
      <c r="A7270" s="13">
        <v>42200.75</v>
      </c>
      <c r="B7270" s="75">
        <v>67.8666666666667</v>
      </c>
      <c r="C7270" s="75">
        <v>75.5333333333333</v>
      </c>
      <c r="D7270" s="75">
        <v>92.65</v>
      </c>
      <c r="E7270" s="75">
        <v>92.7666666666667</v>
      </c>
    </row>
    <row r="7271" ht="15.75" customHeight="1">
      <c r="A7271" s="13">
        <v>42200.760416666664</v>
      </c>
      <c r="B7271" s="75">
        <v>67.3666666666667</v>
      </c>
      <c r="C7271" s="75">
        <v>74.5333333333333</v>
      </c>
      <c r="D7271" s="75">
        <v>91.9</v>
      </c>
      <c r="E7271" s="75">
        <v>92.2666666666667</v>
      </c>
    </row>
    <row r="7272" ht="15.75" customHeight="1">
      <c r="A7272" s="13">
        <v>42200.770833333336</v>
      </c>
      <c r="B7272" s="75">
        <v>66.8666666666667</v>
      </c>
      <c r="C7272" s="75">
        <v>73.5333333333333</v>
      </c>
      <c r="D7272" s="75">
        <v>91.15</v>
      </c>
      <c r="E7272" s="75">
        <v>91.7666666666667</v>
      </c>
    </row>
    <row r="7273" ht="15.75" customHeight="1">
      <c r="A7273" s="13">
        <v>42200.78125</v>
      </c>
      <c r="B7273" s="75">
        <v>66.3666666666667</v>
      </c>
      <c r="C7273" s="75">
        <v>72.5333333333333</v>
      </c>
      <c r="D7273" s="75">
        <v>90.4</v>
      </c>
      <c r="E7273" s="75">
        <v>91.2666666666667</v>
      </c>
    </row>
    <row r="7274" ht="15.75" customHeight="1">
      <c r="A7274" s="13">
        <v>42200.791666666664</v>
      </c>
      <c r="B7274" s="75">
        <v>65.8666666666667</v>
      </c>
      <c r="C7274" s="75">
        <v>71.65</v>
      </c>
      <c r="D7274" s="75">
        <v>89.7666666666667</v>
      </c>
      <c r="E7274" s="75">
        <v>90.5333333333333</v>
      </c>
    </row>
    <row r="7275" ht="15.75" customHeight="1">
      <c r="A7275" s="13">
        <v>42200.802083333336</v>
      </c>
      <c r="B7275" s="75">
        <v>65.3666666666667</v>
      </c>
      <c r="C7275" s="75">
        <v>70.9</v>
      </c>
      <c r="D7275" s="75">
        <v>89.2666666666667</v>
      </c>
      <c r="E7275" s="75">
        <v>89.5333333333333</v>
      </c>
    </row>
    <row r="7276" ht="15.75" customHeight="1">
      <c r="A7276" s="13">
        <v>42200.8125</v>
      </c>
      <c r="B7276" s="75">
        <v>64.8666666666667</v>
      </c>
      <c r="C7276" s="75">
        <v>70.15</v>
      </c>
      <c r="D7276" s="75">
        <v>88.7666666666667</v>
      </c>
      <c r="E7276" s="75">
        <v>88.5333333333333</v>
      </c>
    </row>
    <row r="7277" ht="15.75" customHeight="1">
      <c r="A7277" s="13">
        <v>42200.822916666664</v>
      </c>
      <c r="B7277" s="75">
        <v>64.3666666666667</v>
      </c>
      <c r="C7277" s="75">
        <v>69.4</v>
      </c>
      <c r="D7277" s="75">
        <v>88.2666666666667</v>
      </c>
      <c r="E7277" s="75">
        <v>87.5333333333333</v>
      </c>
    </row>
    <row r="7278" ht="15.75" customHeight="1">
      <c r="A7278" s="13">
        <v>42200.833333333336</v>
      </c>
      <c r="B7278" s="75">
        <v>63.9333333333333</v>
      </c>
      <c r="C7278" s="75">
        <v>68.7666666666667</v>
      </c>
      <c r="D7278" s="75">
        <v>87.7666666666667</v>
      </c>
      <c r="E7278" s="75">
        <v>86.7666666666667</v>
      </c>
    </row>
    <row r="7279" ht="15.75" customHeight="1">
      <c r="A7279" s="13">
        <v>42200.84375</v>
      </c>
      <c r="B7279" s="75">
        <v>63.6833333333333</v>
      </c>
      <c r="C7279" s="75">
        <v>68.2666666666667</v>
      </c>
      <c r="D7279" s="75">
        <v>87.2666666666667</v>
      </c>
      <c r="E7279" s="75">
        <v>86.2666666666667</v>
      </c>
    </row>
    <row r="7280" ht="15.75" customHeight="1">
      <c r="A7280" s="13">
        <v>42200.854166666664</v>
      </c>
      <c r="B7280" s="75">
        <v>63.4333333333333</v>
      </c>
      <c r="C7280" s="75">
        <v>67.7666666666667</v>
      </c>
      <c r="D7280" s="75">
        <v>86.7666666666667</v>
      </c>
      <c r="E7280" s="75">
        <v>85.7666666666667</v>
      </c>
    </row>
    <row r="7281" ht="15.75" customHeight="1">
      <c r="A7281" s="13">
        <v>42200.864583333336</v>
      </c>
      <c r="B7281" s="75">
        <v>63.1833333333333</v>
      </c>
      <c r="C7281" s="75">
        <v>67.2666666666667</v>
      </c>
      <c r="D7281" s="75">
        <v>86.2666666666667</v>
      </c>
      <c r="E7281" s="75">
        <v>85.2666666666667</v>
      </c>
    </row>
    <row r="7282" ht="15.75" customHeight="1">
      <c r="A7282" s="13">
        <v>42200.875</v>
      </c>
      <c r="B7282" s="75">
        <v>62.9333333333333</v>
      </c>
      <c r="C7282" s="75">
        <v>66.7666666666667</v>
      </c>
      <c r="D7282" s="75">
        <v>85.7666666666667</v>
      </c>
      <c r="E7282" s="75">
        <v>84.5333333333333</v>
      </c>
    </row>
    <row r="7283" ht="15.75" customHeight="1">
      <c r="A7283" s="13">
        <v>42200.885416666664</v>
      </c>
      <c r="B7283" s="75">
        <v>62.6833333333333</v>
      </c>
      <c r="C7283" s="75">
        <v>66.2666666666667</v>
      </c>
      <c r="D7283" s="75">
        <v>85.2666666666667</v>
      </c>
      <c r="E7283" s="75">
        <v>83.5333333333333</v>
      </c>
    </row>
    <row r="7284" ht="15.75" customHeight="1">
      <c r="A7284" s="13">
        <v>42200.895833333336</v>
      </c>
      <c r="B7284" s="75">
        <v>62.4333333333333</v>
      </c>
      <c r="C7284" s="75">
        <v>65.7666666666667</v>
      </c>
      <c r="D7284" s="75">
        <v>84.7666666666667</v>
      </c>
      <c r="E7284" s="75">
        <v>82.5333333333333</v>
      </c>
    </row>
    <row r="7285" ht="15.75" customHeight="1">
      <c r="A7285" s="13">
        <v>42200.90625</v>
      </c>
      <c r="B7285" s="75">
        <v>62.1833333333333</v>
      </c>
      <c r="C7285" s="75">
        <v>65.2666666666667</v>
      </c>
      <c r="D7285" s="75">
        <v>84.2666666666667</v>
      </c>
      <c r="E7285" s="75">
        <v>81.5333333333333</v>
      </c>
    </row>
    <row r="7286" ht="15.75" customHeight="1">
      <c r="A7286" s="13">
        <v>42200.916666666664</v>
      </c>
      <c r="B7286" s="75">
        <v>61.9333333333333</v>
      </c>
      <c r="C7286" s="75">
        <v>64.7666666666667</v>
      </c>
      <c r="D7286" s="75">
        <v>83.8833333333333</v>
      </c>
      <c r="E7286" s="75">
        <v>80.65</v>
      </c>
    </row>
    <row r="7287" ht="15.75" customHeight="1">
      <c r="A7287" s="13">
        <v>42200.927083333336</v>
      </c>
      <c r="B7287" s="75">
        <v>61.6833333333333</v>
      </c>
      <c r="C7287" s="75">
        <v>64.2666666666667</v>
      </c>
      <c r="D7287" s="75">
        <v>83.6333333333333</v>
      </c>
      <c r="E7287" s="75">
        <v>79.9</v>
      </c>
    </row>
    <row r="7288" ht="15.75" customHeight="1">
      <c r="A7288" s="13">
        <v>42200.9375</v>
      </c>
      <c r="B7288" s="75">
        <v>61.4333333333333</v>
      </c>
      <c r="C7288" s="75">
        <v>63.7666666666667</v>
      </c>
      <c r="D7288" s="75">
        <v>83.3833333333333</v>
      </c>
      <c r="E7288" s="75">
        <v>79.15</v>
      </c>
    </row>
    <row r="7289" ht="15.75" customHeight="1">
      <c r="A7289" s="13">
        <v>42200.947916666664</v>
      </c>
      <c r="B7289" s="75">
        <v>61.1833333333333</v>
      </c>
      <c r="C7289" s="75">
        <v>63.2666666666667</v>
      </c>
      <c r="D7289" s="75">
        <v>83.1333333333333</v>
      </c>
      <c r="E7289" s="75">
        <v>78.4</v>
      </c>
    </row>
    <row r="7290" ht="15.75" customHeight="1">
      <c r="A7290" s="13">
        <v>42200.958333333336</v>
      </c>
      <c r="B7290" s="75">
        <v>61.0</v>
      </c>
      <c r="C7290" s="75">
        <v>62.7666666666667</v>
      </c>
      <c r="D7290" s="75">
        <v>82.7666666666667</v>
      </c>
      <c r="E7290" s="75">
        <v>77.7666666666667</v>
      </c>
    </row>
    <row r="7291" ht="15.75" customHeight="1">
      <c r="A7291" s="13">
        <v>42200.96875</v>
      </c>
      <c r="B7291" s="75">
        <v>61.0</v>
      </c>
      <c r="C7291" s="75">
        <v>62.2666666666667</v>
      </c>
      <c r="D7291" s="75">
        <v>82.2666666666667</v>
      </c>
      <c r="E7291" s="75">
        <v>77.2666666666667</v>
      </c>
    </row>
    <row r="7292" ht="15.75" customHeight="1">
      <c r="A7292" s="13">
        <v>42200.979166666664</v>
      </c>
      <c r="B7292" s="75">
        <v>61.0</v>
      </c>
      <c r="C7292" s="75">
        <v>61.7666666666667</v>
      </c>
      <c r="D7292" s="75">
        <v>81.7666666666667</v>
      </c>
      <c r="E7292" s="75">
        <v>76.7666666666667</v>
      </c>
    </row>
    <row r="7293" ht="15.75" customHeight="1">
      <c r="A7293" s="13">
        <v>42200.989583333336</v>
      </c>
      <c r="B7293" s="75">
        <v>61.0</v>
      </c>
      <c r="C7293" s="75">
        <v>61.2666666666667</v>
      </c>
      <c r="D7293" s="75">
        <v>81.2666666666667</v>
      </c>
      <c r="E7293" s="75">
        <v>76.2666666666667</v>
      </c>
    </row>
    <row r="7294" ht="15.75" customHeight="1">
      <c r="A7294" s="13">
        <v>42201.0</v>
      </c>
      <c r="B7294" s="75">
        <v>61.0</v>
      </c>
      <c r="C7294" s="75">
        <v>61.0</v>
      </c>
      <c r="D7294" s="75">
        <v>80.8833333333333</v>
      </c>
      <c r="E7294" s="75">
        <v>75.65</v>
      </c>
    </row>
    <row r="7295" ht="15.75" customHeight="1">
      <c r="A7295" s="13">
        <v>42201.010416666664</v>
      </c>
      <c r="B7295" s="75">
        <v>61.0</v>
      </c>
      <c r="C7295" s="75">
        <v>61.0</v>
      </c>
      <c r="D7295" s="75">
        <v>80.6333333333333</v>
      </c>
      <c r="E7295" s="75">
        <v>74.9</v>
      </c>
    </row>
    <row r="7296" ht="15.75" customHeight="1">
      <c r="A7296" s="13">
        <v>42201.020833333336</v>
      </c>
      <c r="B7296" s="75">
        <v>61.0</v>
      </c>
      <c r="C7296" s="75">
        <v>61.0</v>
      </c>
      <c r="D7296" s="75">
        <v>80.3833333333333</v>
      </c>
      <c r="E7296" s="75">
        <v>74.15</v>
      </c>
    </row>
    <row r="7297" ht="15.75" customHeight="1">
      <c r="A7297" s="13">
        <v>42201.03125</v>
      </c>
      <c r="B7297" s="75">
        <v>60.44</v>
      </c>
      <c r="C7297" s="75">
        <v>61.0</v>
      </c>
      <c r="D7297" s="75">
        <v>80.1333333333333</v>
      </c>
      <c r="E7297" s="75">
        <v>73.4</v>
      </c>
    </row>
    <row r="7298" ht="15.75" customHeight="1">
      <c r="A7298" s="13">
        <v>42201.041666666664</v>
      </c>
      <c r="B7298" s="75">
        <v>60.3636363636364</v>
      </c>
      <c r="C7298" s="75">
        <v>60.8833333333333</v>
      </c>
      <c r="D7298" s="75">
        <v>79.7666666666667</v>
      </c>
      <c r="E7298" s="75">
        <v>72.7666666666667</v>
      </c>
    </row>
    <row r="7299" ht="15.75" customHeight="1">
      <c r="A7299" s="13">
        <v>42201.052083333336</v>
      </c>
      <c r="B7299" s="75">
        <v>61.0</v>
      </c>
      <c r="C7299" s="75">
        <v>60.6333333333333</v>
      </c>
      <c r="D7299" s="75">
        <v>79.2666666666667</v>
      </c>
      <c r="E7299" s="75">
        <v>72.2666666666667</v>
      </c>
    </row>
    <row r="7300" ht="15.75" customHeight="1">
      <c r="A7300" s="13">
        <v>42201.0625</v>
      </c>
      <c r="B7300" s="75">
        <v>61.0</v>
      </c>
      <c r="C7300" s="75">
        <v>60.3833333333333</v>
      </c>
      <c r="D7300" s="75">
        <v>78.7666666666667</v>
      </c>
      <c r="E7300" s="75">
        <v>71.7666666666667</v>
      </c>
    </row>
    <row r="7301" ht="15.75" customHeight="1">
      <c r="A7301" s="13">
        <v>42201.072916666664</v>
      </c>
      <c r="B7301" s="75">
        <v>61.0</v>
      </c>
      <c r="C7301" s="75">
        <v>60.1333333333333</v>
      </c>
      <c r="D7301" s="75">
        <v>78.2666666666667</v>
      </c>
      <c r="E7301" s="75">
        <v>71.2666666666667</v>
      </c>
    </row>
    <row r="7302" ht="15.75" customHeight="1">
      <c r="A7302" s="13">
        <v>42201.083333333336</v>
      </c>
      <c r="B7302" s="75">
        <v>61.0</v>
      </c>
      <c r="C7302" s="75">
        <v>59.8833333333333</v>
      </c>
      <c r="D7302" s="75">
        <v>77.7666666666667</v>
      </c>
      <c r="E7302" s="75">
        <v>70.7666666666667</v>
      </c>
    </row>
    <row r="7303" ht="15.75" customHeight="1">
      <c r="A7303" s="13">
        <v>42201.09375</v>
      </c>
      <c r="B7303" s="75">
        <v>61.0</v>
      </c>
      <c r="C7303" s="75">
        <v>59.6333333333333</v>
      </c>
      <c r="D7303" s="75">
        <v>77.2666666666667</v>
      </c>
      <c r="E7303" s="75">
        <v>70.2666666666667</v>
      </c>
    </row>
    <row r="7304" ht="15.75" customHeight="1">
      <c r="A7304" s="13">
        <v>42201.104166666664</v>
      </c>
      <c r="B7304" s="75">
        <v>61.0</v>
      </c>
      <c r="C7304" s="75">
        <v>59.3833333333333</v>
      </c>
      <c r="D7304" s="75">
        <v>76.7666666666667</v>
      </c>
      <c r="E7304" s="75">
        <v>69.7666666666667</v>
      </c>
    </row>
    <row r="7305" ht="15.75" customHeight="1">
      <c r="A7305" s="13">
        <v>42201.114583333336</v>
      </c>
      <c r="B7305" s="75">
        <v>60.55</v>
      </c>
      <c r="C7305" s="75">
        <v>59.1333333333333</v>
      </c>
      <c r="D7305" s="75">
        <v>76.2666666666667</v>
      </c>
      <c r="E7305" s="75">
        <v>69.2666666666667</v>
      </c>
    </row>
    <row r="7306" ht="15.75" customHeight="1">
      <c r="A7306" s="13">
        <v>42201.125</v>
      </c>
      <c r="B7306" s="75">
        <v>60.16</v>
      </c>
      <c r="C7306" s="75">
        <v>59.0</v>
      </c>
      <c r="D7306" s="75">
        <v>75.7666666666667</v>
      </c>
      <c r="E7306" s="75">
        <v>68.8833333333333</v>
      </c>
    </row>
    <row r="7307" ht="15.75" customHeight="1">
      <c r="A7307" s="13">
        <v>42201.135416666664</v>
      </c>
      <c r="B7307" s="75">
        <v>60.76</v>
      </c>
      <c r="C7307" s="75">
        <v>59.0</v>
      </c>
      <c r="D7307" s="75">
        <v>75.2666666666667</v>
      </c>
      <c r="E7307" s="75">
        <v>68.6333333333333</v>
      </c>
    </row>
    <row r="7308" ht="15.75" customHeight="1">
      <c r="A7308" s="13">
        <v>42201.145833333336</v>
      </c>
      <c r="B7308" s="75">
        <v>60.7428571428571</v>
      </c>
      <c r="C7308" s="75">
        <v>59.0</v>
      </c>
      <c r="D7308" s="75">
        <v>74.7666666666667</v>
      </c>
      <c r="E7308" s="75">
        <v>68.3833333333333</v>
      </c>
    </row>
    <row r="7309" ht="15.75" customHeight="1">
      <c r="A7309" s="13">
        <v>42201.15625</v>
      </c>
      <c r="B7309" s="75">
        <v>60.3142857142857</v>
      </c>
      <c r="C7309" s="75">
        <v>59.0</v>
      </c>
      <c r="D7309" s="75">
        <v>74.2666666666667</v>
      </c>
      <c r="E7309" s="75">
        <v>68.1333333333333</v>
      </c>
    </row>
    <row r="7310" ht="15.75" customHeight="1">
      <c r="A7310" s="13">
        <v>42201.166666666664</v>
      </c>
      <c r="B7310" s="75">
        <v>60.0</v>
      </c>
      <c r="C7310" s="75">
        <v>58.8833333333333</v>
      </c>
      <c r="D7310" s="75">
        <v>73.8833333333333</v>
      </c>
      <c r="E7310" s="75">
        <v>67.8833333333333</v>
      </c>
    </row>
    <row r="7311" ht="15.75" customHeight="1">
      <c r="A7311" s="13">
        <v>42201.177083333336</v>
      </c>
      <c r="B7311" s="75">
        <v>60.0</v>
      </c>
      <c r="C7311" s="75">
        <v>58.6333333333333</v>
      </c>
      <c r="D7311" s="75">
        <v>73.6333333333333</v>
      </c>
      <c r="E7311" s="75">
        <v>67.6333333333333</v>
      </c>
    </row>
    <row r="7312" ht="15.75" customHeight="1">
      <c r="A7312" s="13">
        <v>42201.1875</v>
      </c>
      <c r="B7312" s="75">
        <v>60.0</v>
      </c>
      <c r="C7312" s="75">
        <v>58.3833333333333</v>
      </c>
      <c r="D7312" s="75">
        <v>73.3833333333333</v>
      </c>
      <c r="E7312" s="75">
        <v>67.3833333333333</v>
      </c>
    </row>
    <row r="7313" ht="15.75" customHeight="1">
      <c r="A7313" s="13">
        <v>42201.197916666664</v>
      </c>
      <c r="B7313" s="75">
        <v>60.0</v>
      </c>
      <c r="C7313" s="75">
        <v>58.1333333333333</v>
      </c>
      <c r="D7313" s="75">
        <v>73.1333333333333</v>
      </c>
      <c r="E7313" s="75">
        <v>67.1333333333333</v>
      </c>
    </row>
    <row r="7314" ht="15.75" customHeight="1">
      <c r="A7314" s="13">
        <v>42201.208333333336</v>
      </c>
      <c r="B7314" s="75">
        <v>60.0</v>
      </c>
      <c r="C7314" s="75">
        <v>57.8372093023256</v>
      </c>
      <c r="D7314" s="75">
        <v>72.8833333333333</v>
      </c>
      <c r="E7314" s="75">
        <v>67.1166666666667</v>
      </c>
    </row>
    <row r="7315" ht="15.75" customHeight="1">
      <c r="A7315" s="13">
        <v>42201.21875</v>
      </c>
      <c r="B7315" s="75">
        <v>60.0</v>
      </c>
      <c r="C7315" s="75">
        <v>57.4883720930233</v>
      </c>
      <c r="D7315" s="75">
        <v>72.6333333333333</v>
      </c>
      <c r="E7315" s="75">
        <v>67.3666666666667</v>
      </c>
    </row>
    <row r="7316" ht="15.75" customHeight="1">
      <c r="A7316" s="13">
        <v>42201.229166666664</v>
      </c>
      <c r="B7316" s="75">
        <v>60.0</v>
      </c>
      <c r="C7316" s="75">
        <v>57.1395348837209</v>
      </c>
      <c r="D7316" s="75">
        <v>72.3833333333333</v>
      </c>
      <c r="E7316" s="75">
        <v>67.6166666666667</v>
      </c>
    </row>
    <row r="7317" ht="15.75" customHeight="1">
      <c r="A7317" s="13">
        <v>42201.239583333336</v>
      </c>
      <c r="B7317" s="75">
        <v>60.0</v>
      </c>
      <c r="C7317" s="75">
        <v>58.0588235294118</v>
      </c>
      <c r="D7317" s="75">
        <v>72.1333333333333</v>
      </c>
      <c r="E7317" s="75">
        <v>67.8666666666667</v>
      </c>
    </row>
    <row r="7318" ht="15.75" customHeight="1">
      <c r="A7318" s="13">
        <v>42201.25</v>
      </c>
      <c r="B7318" s="75">
        <v>60.1333333333333</v>
      </c>
      <c r="C7318" s="75">
        <v>59.25</v>
      </c>
      <c r="D7318" s="75">
        <v>72.1166666666667</v>
      </c>
      <c r="E7318" s="75">
        <v>68.5833333333333</v>
      </c>
    </row>
    <row r="7319" ht="15.75" customHeight="1">
      <c r="A7319" s="13">
        <v>42201.260416666664</v>
      </c>
      <c r="B7319" s="75">
        <v>60.6333333333333</v>
      </c>
      <c r="C7319" s="75">
        <v>59.7857142857143</v>
      </c>
      <c r="D7319" s="75">
        <v>72.3666666666667</v>
      </c>
      <c r="E7319" s="75">
        <v>69.8333333333333</v>
      </c>
    </row>
    <row r="7320" ht="15.75" customHeight="1">
      <c r="A7320" s="13">
        <v>42201.270833333336</v>
      </c>
      <c r="B7320" s="75">
        <v>61.1333333333333</v>
      </c>
      <c r="C7320" s="75">
        <v>60.3214285714286</v>
      </c>
      <c r="D7320" s="75">
        <v>72.6166666666667</v>
      </c>
      <c r="E7320" s="75">
        <v>71.0833333333333</v>
      </c>
    </row>
    <row r="7321" ht="15.75" customHeight="1">
      <c r="A7321" s="13">
        <v>42201.28125</v>
      </c>
      <c r="B7321" s="75">
        <v>61.6333333333333</v>
      </c>
      <c r="C7321" s="75">
        <v>60.8571428571429</v>
      </c>
      <c r="D7321" s="75">
        <v>72.8666666666667</v>
      </c>
      <c r="E7321" s="75">
        <v>72.3333333333333</v>
      </c>
    </row>
    <row r="7322" ht="15.75" customHeight="1">
      <c r="A7322" s="13">
        <v>42201.291666666664</v>
      </c>
      <c r="B7322" s="75">
        <v>62.1333333333333</v>
      </c>
      <c r="C7322" s="75">
        <v>60.35</v>
      </c>
      <c r="D7322" s="75">
        <v>73.4666666666667</v>
      </c>
      <c r="E7322" s="75">
        <v>73.7</v>
      </c>
    </row>
    <row r="7323" ht="15.75" customHeight="1">
      <c r="A7323" s="13">
        <v>42201.302083333336</v>
      </c>
      <c r="B7323" s="75">
        <v>62.6333333333333</v>
      </c>
      <c r="C7323" s="75">
        <v>61.1</v>
      </c>
      <c r="D7323" s="75">
        <v>74.4666666666667</v>
      </c>
      <c r="E7323" s="75">
        <v>75.2</v>
      </c>
    </row>
    <row r="7324" ht="15.75" customHeight="1">
      <c r="A7324" s="13">
        <v>42201.3125</v>
      </c>
      <c r="B7324" s="75">
        <v>63.1333333333333</v>
      </c>
      <c r="C7324" s="75">
        <v>61.85</v>
      </c>
      <c r="D7324" s="75">
        <v>75.4666666666667</v>
      </c>
      <c r="E7324" s="75">
        <v>76.7</v>
      </c>
    </row>
    <row r="7325" ht="15.75" customHeight="1">
      <c r="A7325" s="13">
        <v>42201.322916666664</v>
      </c>
      <c r="B7325" s="75">
        <v>63.6333333333333</v>
      </c>
      <c r="C7325" s="75">
        <v>62.6</v>
      </c>
      <c r="D7325" s="75">
        <v>76.4666666666667</v>
      </c>
      <c r="E7325" s="75">
        <v>78.2</v>
      </c>
    </row>
    <row r="7326" ht="15.75" customHeight="1">
      <c r="A7326" s="13">
        <v>42201.333333333336</v>
      </c>
      <c r="B7326" s="75">
        <v>64.1481481481482</v>
      </c>
      <c r="C7326" s="75">
        <v>63.5833333333333</v>
      </c>
      <c r="D7326" s="75">
        <v>77.5833333333333</v>
      </c>
      <c r="E7326" s="75">
        <v>79.35</v>
      </c>
    </row>
    <row r="7327" ht="15.75" customHeight="1">
      <c r="A7327" s="13">
        <v>42201.34375</v>
      </c>
      <c r="B7327" s="75">
        <v>64.7037037037037</v>
      </c>
      <c r="C7327" s="75">
        <v>64.8333333333333</v>
      </c>
      <c r="D7327" s="75">
        <v>78.8333333333333</v>
      </c>
      <c r="E7327" s="75">
        <v>80.1</v>
      </c>
    </row>
    <row r="7328" ht="15.75" customHeight="1">
      <c r="A7328" s="13">
        <v>42201.354166666664</v>
      </c>
      <c r="B7328" s="75">
        <v>65.2592592592593</v>
      </c>
      <c r="C7328" s="75">
        <v>66.0833333333333</v>
      </c>
      <c r="D7328" s="75">
        <v>80.0833333333333</v>
      </c>
      <c r="E7328" s="75">
        <v>80.85</v>
      </c>
    </row>
    <row r="7329" ht="15.75" customHeight="1">
      <c r="A7329" s="13">
        <v>42201.364583333336</v>
      </c>
      <c r="B7329" s="75">
        <v>65.8148148148148</v>
      </c>
      <c r="C7329" s="75">
        <v>67.3333333333333</v>
      </c>
      <c r="D7329" s="75">
        <v>81.3333333333333</v>
      </c>
      <c r="E7329" s="75">
        <v>81.6</v>
      </c>
    </row>
    <row r="7330" ht="15.75" customHeight="1">
      <c r="A7330" s="13">
        <v>42201.375</v>
      </c>
      <c r="B7330" s="75">
        <v>66.1333333333333</v>
      </c>
      <c r="C7330" s="75">
        <v>68.5833333333333</v>
      </c>
      <c r="D7330" s="75">
        <v>82.7</v>
      </c>
      <c r="E7330" s="75">
        <v>82.35</v>
      </c>
    </row>
    <row r="7331" ht="15.75" customHeight="1">
      <c r="A7331" s="13">
        <v>42201.385416666664</v>
      </c>
      <c r="B7331" s="75">
        <v>66.6333333333333</v>
      </c>
      <c r="C7331" s="75">
        <v>69.8333333333333</v>
      </c>
      <c r="D7331" s="75">
        <v>84.2</v>
      </c>
      <c r="E7331" s="75">
        <v>83.1</v>
      </c>
    </row>
    <row r="7332" ht="15.75" customHeight="1">
      <c r="A7332" s="13">
        <v>42201.395833333336</v>
      </c>
      <c r="B7332" s="75">
        <v>67.1333333333333</v>
      </c>
      <c r="C7332" s="75">
        <v>71.0833333333333</v>
      </c>
      <c r="D7332" s="75">
        <v>85.7</v>
      </c>
      <c r="E7332" s="75">
        <v>83.85</v>
      </c>
    </row>
    <row r="7333" ht="15.75" customHeight="1">
      <c r="A7333" s="13">
        <v>42201.40625</v>
      </c>
      <c r="B7333" s="75">
        <v>67.6333333333333</v>
      </c>
      <c r="C7333" s="75">
        <v>72.3333333333333</v>
      </c>
      <c r="D7333" s="75">
        <v>87.2</v>
      </c>
      <c r="E7333" s="75">
        <v>84.6</v>
      </c>
    </row>
    <row r="7334" ht="15.75" customHeight="1">
      <c r="A7334" s="13">
        <v>42201.416666666664</v>
      </c>
      <c r="B7334" s="75">
        <v>68.1333333333333</v>
      </c>
      <c r="C7334" s="75">
        <v>73.5833333333333</v>
      </c>
      <c r="D7334" s="75">
        <v>88.5833333333333</v>
      </c>
      <c r="E7334" s="75">
        <v>85.35</v>
      </c>
    </row>
    <row r="7335" ht="15.75" customHeight="1">
      <c r="A7335" s="13">
        <v>42201.427083333336</v>
      </c>
      <c r="B7335" s="75">
        <v>68.6333333333333</v>
      </c>
      <c r="C7335" s="75">
        <v>74.8333333333333</v>
      </c>
      <c r="D7335" s="75">
        <v>89.8333333333333</v>
      </c>
      <c r="E7335" s="75">
        <v>86.1</v>
      </c>
    </row>
    <row r="7336" ht="15.75" customHeight="1">
      <c r="A7336" s="13">
        <v>42201.4375</v>
      </c>
      <c r="B7336" s="75">
        <v>69.1333333333333</v>
      </c>
      <c r="C7336" s="75">
        <v>76.0833333333333</v>
      </c>
      <c r="D7336" s="75">
        <v>91.0833333333333</v>
      </c>
      <c r="E7336" s="75">
        <v>86.85</v>
      </c>
    </row>
    <row r="7337" ht="15.75" customHeight="1">
      <c r="A7337" s="13">
        <v>42201.447916666664</v>
      </c>
      <c r="B7337" s="75">
        <v>69.6333333333333</v>
      </c>
      <c r="C7337" s="75">
        <v>77.3333333333333</v>
      </c>
      <c r="D7337" s="75">
        <v>92.3333333333333</v>
      </c>
      <c r="E7337" s="75">
        <v>87.6</v>
      </c>
    </row>
    <row r="7338" ht="15.75" customHeight="1">
      <c r="A7338" s="13">
        <v>42201.458333333336</v>
      </c>
      <c r="B7338" s="75">
        <v>70.0666666666667</v>
      </c>
      <c r="C7338" s="75">
        <v>78.4666666666667</v>
      </c>
      <c r="D7338" s="75">
        <v>93.4666666666667</v>
      </c>
      <c r="E7338" s="75">
        <v>88.5833333333333</v>
      </c>
    </row>
    <row r="7339" ht="15.75" customHeight="1">
      <c r="A7339" s="13">
        <v>42201.46875</v>
      </c>
      <c r="B7339" s="75">
        <v>70.3166666666667</v>
      </c>
      <c r="C7339" s="75">
        <v>79.4666666666667</v>
      </c>
      <c r="D7339" s="75">
        <v>94.4666666666667</v>
      </c>
      <c r="E7339" s="75">
        <v>89.8333333333333</v>
      </c>
    </row>
    <row r="7340" ht="15.75" customHeight="1">
      <c r="A7340" s="13">
        <v>42201.479166666664</v>
      </c>
      <c r="B7340" s="75">
        <v>70.5666666666667</v>
      </c>
      <c r="C7340" s="75">
        <v>80.4666666666667</v>
      </c>
      <c r="D7340" s="75">
        <v>95.4666666666667</v>
      </c>
      <c r="E7340" s="75">
        <v>91.0833333333333</v>
      </c>
    </row>
    <row r="7341" ht="15.75" customHeight="1">
      <c r="A7341" s="13">
        <v>42201.489583333336</v>
      </c>
      <c r="B7341" s="75">
        <v>70.8166666666667</v>
      </c>
      <c r="C7341" s="75">
        <v>81.4666666666667</v>
      </c>
      <c r="D7341" s="75">
        <v>96.4666666666667</v>
      </c>
      <c r="E7341" s="75">
        <v>92.3333333333333</v>
      </c>
    </row>
    <row r="7342" ht="15.75" customHeight="1">
      <c r="A7342" s="13">
        <v>42201.5</v>
      </c>
      <c r="B7342" s="75">
        <v>71.0666666666667</v>
      </c>
      <c r="C7342" s="75">
        <v>82.35</v>
      </c>
      <c r="D7342" s="75">
        <v>97.0</v>
      </c>
      <c r="E7342" s="75">
        <v>93.35</v>
      </c>
    </row>
    <row r="7343" ht="15.75" customHeight="1">
      <c r="A7343" s="13">
        <v>42201.510416666664</v>
      </c>
      <c r="B7343" s="75">
        <v>71.3166666666667</v>
      </c>
      <c r="C7343" s="75">
        <v>83.1</v>
      </c>
      <c r="D7343" s="75">
        <v>97.0</v>
      </c>
      <c r="E7343" s="75">
        <v>94.1</v>
      </c>
    </row>
    <row r="7344" ht="15.75" customHeight="1">
      <c r="A7344" s="13">
        <v>42201.520833333336</v>
      </c>
      <c r="B7344" s="75">
        <v>71.5666666666667</v>
      </c>
      <c r="C7344" s="75">
        <v>83.85</v>
      </c>
      <c r="D7344" s="75">
        <v>97.0</v>
      </c>
      <c r="E7344" s="75">
        <v>94.85</v>
      </c>
    </row>
    <row r="7345" ht="15.75" customHeight="1">
      <c r="A7345" s="13">
        <v>42201.53125</v>
      </c>
      <c r="B7345" s="75">
        <v>71.8166666666667</v>
      </c>
      <c r="C7345" s="75">
        <v>84.6</v>
      </c>
      <c r="D7345" s="75">
        <v>97.0</v>
      </c>
      <c r="E7345" s="75">
        <v>95.6</v>
      </c>
    </row>
    <row r="7346" ht="15.75" customHeight="1">
      <c r="A7346" s="13">
        <v>42201.541666666664</v>
      </c>
      <c r="B7346" s="75">
        <v>72.2</v>
      </c>
      <c r="C7346" s="75">
        <v>84.65</v>
      </c>
      <c r="D7346" s="75">
        <v>97.2333333333333</v>
      </c>
      <c r="E7346" s="75">
        <v>96.2333333333333</v>
      </c>
    </row>
    <row r="7347" ht="15.75" customHeight="1">
      <c r="A7347" s="13">
        <v>42201.552083333336</v>
      </c>
      <c r="B7347" s="75">
        <v>72.95</v>
      </c>
      <c r="C7347" s="75">
        <v>83.9</v>
      </c>
      <c r="D7347" s="75">
        <v>97.7333333333333</v>
      </c>
      <c r="E7347" s="75">
        <v>96.7333333333333</v>
      </c>
    </row>
    <row r="7348" ht="15.75" customHeight="1">
      <c r="A7348" s="13">
        <v>42201.5625</v>
      </c>
      <c r="B7348" s="75">
        <v>73.7</v>
      </c>
      <c r="C7348" s="75">
        <v>83.15</v>
      </c>
      <c r="D7348" s="75">
        <v>98.2333333333333</v>
      </c>
      <c r="E7348" s="75">
        <v>97.2333333333333</v>
      </c>
    </row>
    <row r="7349" ht="15.75" customHeight="1">
      <c r="A7349" s="13">
        <v>42201.572916666664</v>
      </c>
      <c r="B7349" s="75">
        <v>74.45</v>
      </c>
      <c r="C7349" s="75">
        <v>82.4</v>
      </c>
      <c r="D7349" s="75">
        <v>98.7333333333333</v>
      </c>
      <c r="E7349" s="75">
        <v>97.7333333333333</v>
      </c>
    </row>
    <row r="7350" ht="15.75" customHeight="1">
      <c r="A7350" s="13">
        <v>42201.583333333336</v>
      </c>
      <c r="B7350" s="75">
        <v>75.0666666666667</v>
      </c>
      <c r="C7350" s="75">
        <v>81.65</v>
      </c>
      <c r="D7350" s="75">
        <v>99.0</v>
      </c>
      <c r="E7350" s="75">
        <v>98.1166666666667</v>
      </c>
    </row>
    <row r="7351" ht="15.75" customHeight="1">
      <c r="A7351" s="13">
        <v>42201.59375</v>
      </c>
      <c r="B7351" s="75">
        <v>75.3166666666667</v>
      </c>
      <c r="C7351" s="75">
        <v>80.9</v>
      </c>
      <c r="D7351" s="75">
        <v>99.0</v>
      </c>
      <c r="E7351" s="75">
        <v>98.3666666666667</v>
      </c>
    </row>
    <row r="7352" ht="15.75" customHeight="1">
      <c r="A7352" s="13">
        <v>42201.604166666664</v>
      </c>
      <c r="B7352" s="75">
        <v>75.5666666666667</v>
      </c>
      <c r="C7352" s="75">
        <v>80.15</v>
      </c>
      <c r="D7352" s="75">
        <v>99.0</v>
      </c>
      <c r="E7352" s="75">
        <v>98.6166666666667</v>
      </c>
    </row>
    <row r="7353" ht="15.75" customHeight="1">
      <c r="A7353" s="13">
        <v>42201.614583333336</v>
      </c>
      <c r="B7353" s="75">
        <v>75.8166666666667</v>
      </c>
      <c r="C7353" s="75">
        <v>79.4</v>
      </c>
      <c r="D7353" s="75">
        <v>99.0</v>
      </c>
      <c r="E7353" s="75">
        <v>98.8666666666667</v>
      </c>
    </row>
    <row r="7354" ht="15.75" customHeight="1">
      <c r="A7354" s="13">
        <v>42201.625</v>
      </c>
      <c r="B7354" s="75">
        <v>75.8</v>
      </c>
      <c r="C7354" s="75">
        <v>78.8833333333333</v>
      </c>
      <c r="D7354" s="75">
        <v>99.2333333333333</v>
      </c>
      <c r="E7354" s="75">
        <v>99.0</v>
      </c>
    </row>
    <row r="7355" ht="15.75" customHeight="1">
      <c r="A7355" s="13">
        <v>42201.635416666664</v>
      </c>
      <c r="B7355" s="75">
        <v>75.05</v>
      </c>
      <c r="C7355" s="75">
        <v>78.6333333333333</v>
      </c>
      <c r="D7355" s="75">
        <v>99.7333333333333</v>
      </c>
      <c r="E7355" s="75">
        <v>99.0</v>
      </c>
    </row>
    <row r="7356" ht="15.75" customHeight="1">
      <c r="A7356" s="13">
        <v>42201.645833333336</v>
      </c>
      <c r="B7356" s="75">
        <v>74.3</v>
      </c>
      <c r="C7356" s="75">
        <v>78.3833333333333</v>
      </c>
      <c r="D7356" s="75">
        <v>100.233333333333</v>
      </c>
      <c r="E7356" s="75">
        <v>99.0</v>
      </c>
    </row>
    <row r="7357" ht="15.75" customHeight="1">
      <c r="A7357" s="13">
        <v>42201.65625</v>
      </c>
      <c r="B7357" s="75">
        <v>73.55</v>
      </c>
      <c r="C7357" s="75">
        <v>78.1333333333333</v>
      </c>
      <c r="D7357" s="75">
        <v>100.733333333333</v>
      </c>
      <c r="E7357" s="75">
        <v>99.0</v>
      </c>
    </row>
    <row r="7358" ht="15.75" customHeight="1">
      <c r="A7358" s="13">
        <v>42201.666666666664</v>
      </c>
      <c r="B7358" s="75">
        <v>72.9333333333333</v>
      </c>
      <c r="C7358" s="75">
        <v>78.0</v>
      </c>
      <c r="D7358" s="75">
        <v>100.766666666667</v>
      </c>
      <c r="E7358" s="75">
        <v>98.8833333333333</v>
      </c>
    </row>
    <row r="7359" ht="15.75" customHeight="1">
      <c r="A7359" s="13">
        <v>42201.677083333336</v>
      </c>
      <c r="B7359" s="75">
        <v>72.6833333333333</v>
      </c>
      <c r="C7359" s="75">
        <v>78.0</v>
      </c>
      <c r="D7359" s="75">
        <v>100.266666666667</v>
      </c>
      <c r="E7359" s="75">
        <v>98.6333333333333</v>
      </c>
    </row>
    <row r="7360" ht="15.75" customHeight="1">
      <c r="A7360" s="13">
        <v>42201.6875</v>
      </c>
      <c r="B7360" s="75">
        <v>72.4333333333333</v>
      </c>
      <c r="C7360" s="75">
        <v>78.0</v>
      </c>
      <c r="D7360" s="75">
        <v>99.7666666666667</v>
      </c>
      <c r="E7360" s="75">
        <v>98.3833333333333</v>
      </c>
    </row>
    <row r="7361" ht="15.75" customHeight="1">
      <c r="A7361" s="13">
        <v>42201.697916666664</v>
      </c>
      <c r="B7361" s="75">
        <v>72.1833333333333</v>
      </c>
      <c r="C7361" s="75">
        <v>78.0</v>
      </c>
      <c r="D7361" s="75">
        <v>99.2666666666667</v>
      </c>
      <c r="E7361" s="75">
        <v>98.1333333333333</v>
      </c>
    </row>
    <row r="7362" ht="15.75" customHeight="1">
      <c r="A7362" s="13">
        <v>42201.708333333336</v>
      </c>
      <c r="B7362" s="75">
        <v>71.6666666666667</v>
      </c>
      <c r="C7362" s="75">
        <v>77.65</v>
      </c>
      <c r="D7362" s="75">
        <v>98.8833333333333</v>
      </c>
      <c r="E7362" s="75">
        <v>97.8833333333333</v>
      </c>
    </row>
    <row r="7363" ht="15.75" customHeight="1">
      <c r="A7363" s="13">
        <v>42201.71875</v>
      </c>
      <c r="B7363" s="75">
        <v>70.4166666666667</v>
      </c>
      <c r="C7363" s="75">
        <v>76.9</v>
      </c>
      <c r="D7363" s="75">
        <v>98.6333333333333</v>
      </c>
      <c r="E7363" s="75">
        <v>97.6333333333333</v>
      </c>
    </row>
    <row r="7364" ht="15.75" customHeight="1">
      <c r="A7364" s="13">
        <v>42201.729166666664</v>
      </c>
      <c r="B7364" s="75">
        <v>69.1666666666667</v>
      </c>
      <c r="C7364" s="75">
        <v>76.15</v>
      </c>
      <c r="D7364" s="75">
        <v>98.3833333333333</v>
      </c>
      <c r="E7364" s="75">
        <v>97.3833333333333</v>
      </c>
    </row>
    <row r="7365" ht="15.75" customHeight="1">
      <c r="A7365" s="13">
        <v>42201.739583333336</v>
      </c>
      <c r="B7365" s="75">
        <v>67.9166666666667</v>
      </c>
      <c r="C7365" s="75">
        <v>75.4</v>
      </c>
      <c r="D7365" s="75">
        <v>98.1333333333333</v>
      </c>
      <c r="E7365" s="75">
        <v>97.1333333333333</v>
      </c>
    </row>
    <row r="7366" ht="15.75" customHeight="1">
      <c r="A7366" s="13">
        <v>42201.75</v>
      </c>
      <c r="B7366" s="75">
        <v>66.8</v>
      </c>
      <c r="C7366" s="75">
        <v>74.5333333333333</v>
      </c>
      <c r="D7366" s="75">
        <v>97.5333333333333</v>
      </c>
      <c r="E7366" s="75">
        <v>96.65</v>
      </c>
    </row>
    <row r="7367" ht="15.75" customHeight="1">
      <c r="A7367" s="13">
        <v>42201.760416666664</v>
      </c>
      <c r="B7367" s="75">
        <v>66.05</v>
      </c>
      <c r="C7367" s="75">
        <v>73.5333333333333</v>
      </c>
      <c r="D7367" s="75">
        <v>96.5333333333333</v>
      </c>
      <c r="E7367" s="75">
        <v>95.9</v>
      </c>
    </row>
    <row r="7368" ht="15.75" customHeight="1">
      <c r="A7368" s="13">
        <v>42201.770833333336</v>
      </c>
      <c r="B7368" s="75">
        <v>65.3</v>
      </c>
      <c r="C7368" s="75">
        <v>72.5333333333333</v>
      </c>
      <c r="D7368" s="75">
        <v>95.5333333333333</v>
      </c>
      <c r="E7368" s="75">
        <v>95.15</v>
      </c>
    </row>
    <row r="7369" ht="15.75" customHeight="1">
      <c r="A7369" s="13">
        <v>42201.78125</v>
      </c>
      <c r="B7369" s="75">
        <v>64.55</v>
      </c>
      <c r="C7369" s="75">
        <v>71.5333333333333</v>
      </c>
      <c r="D7369" s="75">
        <v>94.5333333333333</v>
      </c>
      <c r="E7369" s="75">
        <v>94.4</v>
      </c>
    </row>
    <row r="7370" ht="15.75" customHeight="1">
      <c r="A7370" s="13">
        <v>42201.791666666664</v>
      </c>
      <c r="B7370" s="75">
        <v>63.8</v>
      </c>
      <c r="C7370" s="75">
        <v>70.5333333333333</v>
      </c>
      <c r="D7370" s="75">
        <v>93.5333333333333</v>
      </c>
      <c r="E7370" s="75">
        <v>93.65</v>
      </c>
    </row>
    <row r="7371" ht="15.75" customHeight="1">
      <c r="A7371" s="13">
        <v>42201.802083333336</v>
      </c>
      <c r="B7371" s="75">
        <v>63.05</v>
      </c>
      <c r="C7371" s="75">
        <v>69.5333333333333</v>
      </c>
      <c r="D7371" s="75">
        <v>92.5333333333333</v>
      </c>
      <c r="E7371" s="75">
        <v>92.9</v>
      </c>
    </row>
    <row r="7372" ht="15.75" customHeight="1">
      <c r="A7372" s="13">
        <v>42201.8125</v>
      </c>
      <c r="B7372" s="75">
        <v>62.3</v>
      </c>
      <c r="C7372" s="75">
        <v>68.5333333333333</v>
      </c>
      <c r="D7372" s="75">
        <v>91.5333333333333</v>
      </c>
      <c r="E7372" s="75">
        <v>92.15</v>
      </c>
    </row>
    <row r="7373" ht="15.75" customHeight="1">
      <c r="A7373" s="13">
        <v>42201.822916666664</v>
      </c>
      <c r="B7373" s="75">
        <v>61.55</v>
      </c>
      <c r="C7373" s="75">
        <v>67.5333333333333</v>
      </c>
      <c r="D7373" s="75">
        <v>90.5333333333333</v>
      </c>
      <c r="E7373" s="75">
        <v>91.4</v>
      </c>
    </row>
    <row r="7374" ht="15.75" customHeight="1">
      <c r="A7374" s="13">
        <v>42201.833333333336</v>
      </c>
      <c r="B7374" s="75">
        <v>61.0</v>
      </c>
      <c r="C7374" s="75">
        <v>66.7666666666667</v>
      </c>
      <c r="D7374" s="75">
        <v>89.5333333333333</v>
      </c>
      <c r="E7374" s="75">
        <v>90.65</v>
      </c>
    </row>
    <row r="7375" ht="15.75" customHeight="1">
      <c r="A7375" s="13">
        <v>42201.84375</v>
      </c>
      <c r="B7375" s="75">
        <v>61.0</v>
      </c>
      <c r="C7375" s="75">
        <v>66.2666666666667</v>
      </c>
      <c r="D7375" s="75">
        <v>88.5333333333333</v>
      </c>
      <c r="E7375" s="75">
        <v>89.9</v>
      </c>
    </row>
    <row r="7376" ht="15.75" customHeight="1">
      <c r="A7376" s="13">
        <v>42201.854166666664</v>
      </c>
      <c r="B7376" s="75">
        <v>61.0</v>
      </c>
      <c r="C7376" s="75">
        <v>65.7666666666667</v>
      </c>
      <c r="D7376" s="75">
        <v>87.5333333333333</v>
      </c>
      <c r="E7376" s="75">
        <v>89.15</v>
      </c>
    </row>
    <row r="7377" ht="15.75" customHeight="1">
      <c r="A7377" s="13">
        <v>42201.864583333336</v>
      </c>
      <c r="B7377" s="75">
        <v>61.0</v>
      </c>
      <c r="C7377" s="75">
        <v>65.2666666666667</v>
      </c>
      <c r="D7377" s="75">
        <v>86.5333333333333</v>
      </c>
      <c r="E7377" s="75">
        <v>88.4</v>
      </c>
    </row>
    <row r="7378" ht="15.75" customHeight="1">
      <c r="A7378" s="13">
        <v>42201.875</v>
      </c>
      <c r="B7378" s="75">
        <v>61.0</v>
      </c>
      <c r="C7378" s="75">
        <v>64.8833333333333</v>
      </c>
      <c r="D7378" s="75">
        <v>85.65</v>
      </c>
      <c r="E7378" s="75">
        <v>87.7666666666667</v>
      </c>
    </row>
    <row r="7379" ht="15.75" customHeight="1">
      <c r="A7379" s="13">
        <v>42201.885416666664</v>
      </c>
      <c r="B7379" s="75">
        <v>61.0</v>
      </c>
      <c r="C7379" s="75">
        <v>64.6333333333333</v>
      </c>
      <c r="D7379" s="75">
        <v>84.9</v>
      </c>
      <c r="E7379" s="75">
        <v>87.2666666666667</v>
      </c>
    </row>
    <row r="7380" ht="15.75" customHeight="1">
      <c r="A7380" s="13">
        <v>42201.895833333336</v>
      </c>
      <c r="B7380" s="75">
        <v>61.0</v>
      </c>
      <c r="C7380" s="75">
        <v>64.3833333333333</v>
      </c>
      <c r="D7380" s="75">
        <v>84.15</v>
      </c>
      <c r="E7380" s="75">
        <v>86.7666666666667</v>
      </c>
    </row>
    <row r="7381" ht="15.75" customHeight="1">
      <c r="A7381" s="13">
        <v>42201.90625</v>
      </c>
      <c r="B7381" s="75">
        <v>61.0</v>
      </c>
      <c r="C7381" s="75">
        <v>64.1333333333333</v>
      </c>
      <c r="D7381" s="75">
        <v>83.4</v>
      </c>
      <c r="E7381" s="75">
        <v>86.2666666666667</v>
      </c>
    </row>
    <row r="7382" ht="15.75" customHeight="1">
      <c r="A7382" s="13">
        <v>42201.916666666664</v>
      </c>
      <c r="B7382" s="75">
        <v>60.9333333333333</v>
      </c>
      <c r="C7382" s="75">
        <v>63.8833333333333</v>
      </c>
      <c r="D7382" s="75">
        <v>82.7666666666667</v>
      </c>
      <c r="E7382" s="75">
        <v>85.5333333333333</v>
      </c>
    </row>
    <row r="7383" ht="15.75" customHeight="1">
      <c r="A7383" s="13">
        <v>42201.927083333336</v>
      </c>
      <c r="B7383" s="75">
        <v>60.6833333333333</v>
      </c>
      <c r="C7383" s="75">
        <v>63.6333333333333</v>
      </c>
      <c r="D7383" s="75">
        <v>82.2666666666667</v>
      </c>
      <c r="E7383" s="75">
        <v>84.5333333333333</v>
      </c>
    </row>
    <row r="7384" ht="15.75" customHeight="1">
      <c r="A7384" s="13">
        <v>42201.9375</v>
      </c>
      <c r="B7384" s="75">
        <v>60.4333333333333</v>
      </c>
      <c r="C7384" s="75">
        <v>63.3833333333333</v>
      </c>
      <c r="D7384" s="75">
        <v>81.7666666666667</v>
      </c>
      <c r="E7384" s="75">
        <v>83.5333333333333</v>
      </c>
    </row>
    <row r="7385" ht="15.75" customHeight="1">
      <c r="A7385" s="13">
        <v>42201.947916666664</v>
      </c>
      <c r="B7385" s="75">
        <v>60.1833333333333</v>
      </c>
      <c r="C7385" s="75">
        <v>63.1333333333333</v>
      </c>
      <c r="D7385" s="75">
        <v>81.2666666666667</v>
      </c>
      <c r="E7385" s="75">
        <v>82.5333333333333</v>
      </c>
    </row>
    <row r="7386" ht="15.75" customHeight="1">
      <c r="A7386" s="13">
        <v>42201.958333333336</v>
      </c>
      <c r="B7386" s="75">
        <v>60.0</v>
      </c>
      <c r="C7386" s="75">
        <v>63.0</v>
      </c>
      <c r="D7386" s="75">
        <v>80.7666666666667</v>
      </c>
      <c r="E7386" s="75">
        <v>81.7666666666667</v>
      </c>
    </row>
    <row r="7387" ht="15.75" customHeight="1">
      <c r="A7387" s="13">
        <v>42201.96875</v>
      </c>
      <c r="B7387" s="75">
        <v>60.0</v>
      </c>
      <c r="C7387" s="75">
        <v>63.0</v>
      </c>
      <c r="D7387" s="75">
        <v>80.2666666666667</v>
      </c>
      <c r="E7387" s="75">
        <v>81.2666666666667</v>
      </c>
    </row>
    <row r="7388" ht="15.75" customHeight="1">
      <c r="A7388" s="13">
        <v>42201.979166666664</v>
      </c>
      <c r="B7388" s="75">
        <v>60.0</v>
      </c>
      <c r="C7388" s="75">
        <v>63.0</v>
      </c>
      <c r="D7388" s="75">
        <v>79.7666666666667</v>
      </c>
      <c r="E7388" s="75">
        <v>80.7666666666667</v>
      </c>
    </row>
    <row r="7389" ht="15.75" customHeight="1">
      <c r="A7389" s="13">
        <v>42201.989583333336</v>
      </c>
      <c r="B7389" s="75">
        <v>60.0</v>
      </c>
      <c r="C7389" s="75">
        <v>63.0</v>
      </c>
      <c r="D7389" s="75">
        <v>79.2666666666667</v>
      </c>
      <c r="E7389" s="75">
        <v>80.2666666666667</v>
      </c>
    </row>
    <row r="7390" ht="15.75" customHeight="1">
      <c r="A7390" s="13">
        <v>42202.0</v>
      </c>
      <c r="B7390" s="75">
        <v>60.0833333333333</v>
      </c>
      <c r="C7390" s="75">
        <v>62.7666666666667</v>
      </c>
      <c r="D7390" s="75">
        <v>78.8833333333333</v>
      </c>
      <c r="E7390" s="75">
        <v>79.65</v>
      </c>
    </row>
    <row r="7391" ht="15.75" customHeight="1">
      <c r="A7391" s="13">
        <v>42202.010416666664</v>
      </c>
      <c r="B7391" s="75">
        <v>60.3958333333333</v>
      </c>
      <c r="C7391" s="75">
        <v>62.2666666666667</v>
      </c>
      <c r="D7391" s="75">
        <v>78.6333333333333</v>
      </c>
      <c r="E7391" s="75">
        <v>78.9</v>
      </c>
    </row>
    <row r="7392" ht="15.75" customHeight="1">
      <c r="A7392" s="13">
        <v>42202.020833333336</v>
      </c>
      <c r="B7392" s="75">
        <v>60.7083333333333</v>
      </c>
      <c r="C7392" s="75">
        <v>61.7666666666667</v>
      </c>
      <c r="D7392" s="75">
        <v>78.3833333333333</v>
      </c>
      <c r="E7392" s="75">
        <v>78.15</v>
      </c>
    </row>
    <row r="7393" ht="15.75" customHeight="1">
      <c r="A7393" s="13">
        <v>42202.03125</v>
      </c>
      <c r="B7393" s="75">
        <v>60.9166666666667</v>
      </c>
      <c r="C7393" s="75">
        <v>61.2666666666667</v>
      </c>
      <c r="D7393" s="75">
        <v>78.1333333333333</v>
      </c>
      <c r="E7393" s="75">
        <v>77.4</v>
      </c>
    </row>
    <row r="7394" ht="15.75" customHeight="1">
      <c r="A7394" s="13">
        <v>42202.041666666664</v>
      </c>
      <c r="B7394" s="75">
        <v>59.906976744186</v>
      </c>
      <c r="C7394" s="75">
        <v>61.0</v>
      </c>
      <c r="D7394" s="75">
        <v>77.8833333333333</v>
      </c>
      <c r="E7394" s="75">
        <v>76.7666666666667</v>
      </c>
    </row>
    <row r="7395" ht="15.75" customHeight="1">
      <c r="A7395" s="13">
        <v>42202.052083333336</v>
      </c>
      <c r="B7395" s="75">
        <v>59.5581395348837</v>
      </c>
      <c r="C7395" s="75">
        <v>61.0</v>
      </c>
      <c r="D7395" s="75">
        <v>77.6333333333333</v>
      </c>
      <c r="E7395" s="75">
        <v>76.2666666666667</v>
      </c>
    </row>
    <row r="7396" ht="15.75" customHeight="1">
      <c r="A7396" s="13">
        <v>42202.0625</v>
      </c>
      <c r="B7396" s="75">
        <v>59.2093023255814</v>
      </c>
      <c r="C7396" s="75">
        <v>61.0</v>
      </c>
      <c r="D7396" s="75">
        <v>77.3833333333333</v>
      </c>
      <c r="E7396" s="75">
        <v>75.7666666666667</v>
      </c>
    </row>
    <row r="7397" ht="15.75" customHeight="1">
      <c r="A7397" s="13">
        <v>42202.072916666664</v>
      </c>
      <c r="B7397" s="75">
        <v>59.0</v>
      </c>
      <c r="C7397" s="75">
        <v>61.0</v>
      </c>
      <c r="D7397" s="75">
        <v>77.1333333333333</v>
      </c>
      <c r="E7397" s="75">
        <v>75.2666666666667</v>
      </c>
    </row>
    <row r="7398" ht="15.75" customHeight="1">
      <c r="A7398" s="13">
        <v>42202.083333333336</v>
      </c>
      <c r="B7398" s="75">
        <v>59.1379310344828</v>
      </c>
      <c r="C7398" s="75">
        <v>61.0</v>
      </c>
      <c r="D7398" s="75">
        <v>76.7666666666667</v>
      </c>
      <c r="E7398" s="75">
        <v>74.7666666666667</v>
      </c>
    </row>
    <row r="7399" ht="15.75" customHeight="1">
      <c r="A7399" s="13">
        <v>42202.09375</v>
      </c>
      <c r="B7399" s="75">
        <v>59.6551724137931</v>
      </c>
      <c r="C7399" s="75">
        <v>61.0</v>
      </c>
      <c r="D7399" s="75">
        <v>76.2666666666667</v>
      </c>
      <c r="E7399" s="75">
        <v>74.2666666666667</v>
      </c>
    </row>
    <row r="7400" ht="15.75" customHeight="1">
      <c r="A7400" s="13">
        <v>42202.104166666664</v>
      </c>
      <c r="B7400" s="75">
        <v>60.1724137931034</v>
      </c>
      <c r="C7400" s="75">
        <v>61.0</v>
      </c>
      <c r="D7400" s="75">
        <v>75.7666666666667</v>
      </c>
      <c r="E7400" s="75">
        <v>73.7666666666667</v>
      </c>
    </row>
    <row r="7401" ht="15.75" customHeight="1">
      <c r="A7401" s="13">
        <v>42202.114583333336</v>
      </c>
      <c r="B7401" s="75">
        <v>60.6896551724138</v>
      </c>
      <c r="C7401" s="75">
        <v>61.0</v>
      </c>
      <c r="D7401" s="75">
        <v>75.2666666666667</v>
      </c>
      <c r="E7401" s="75">
        <v>73.2666666666667</v>
      </c>
    </row>
    <row r="7402" ht="15.75" customHeight="1">
      <c r="A7402" s="13">
        <v>42202.125</v>
      </c>
      <c r="B7402" s="75">
        <v>60.0</v>
      </c>
      <c r="C7402" s="75">
        <v>60.8833333333333</v>
      </c>
      <c r="D7402" s="75">
        <v>74.8833333333333</v>
      </c>
      <c r="E7402" s="75">
        <v>72.7666666666667</v>
      </c>
    </row>
    <row r="7403" ht="15.75" customHeight="1">
      <c r="A7403" s="13">
        <v>42202.135416666664</v>
      </c>
      <c r="B7403" s="75">
        <v>60.0</v>
      </c>
      <c r="C7403" s="75">
        <v>60.6333333333333</v>
      </c>
      <c r="D7403" s="75">
        <v>74.6333333333333</v>
      </c>
      <c r="E7403" s="75">
        <v>72.2666666666667</v>
      </c>
    </row>
    <row r="7404" ht="15.75" customHeight="1">
      <c r="A7404" s="13">
        <v>42202.145833333336</v>
      </c>
      <c r="B7404" s="75">
        <v>60.0</v>
      </c>
      <c r="C7404" s="75">
        <v>60.3833333333333</v>
      </c>
      <c r="D7404" s="75">
        <v>74.3833333333333</v>
      </c>
      <c r="E7404" s="75">
        <v>71.7666666666667</v>
      </c>
    </row>
    <row r="7405" ht="15.75" customHeight="1">
      <c r="A7405" s="13">
        <v>42202.15625</v>
      </c>
      <c r="B7405" s="75">
        <v>60.0</v>
      </c>
      <c r="C7405" s="75">
        <v>60.1333333333333</v>
      </c>
      <c r="D7405" s="75">
        <v>74.1333333333333</v>
      </c>
      <c r="E7405" s="75">
        <v>71.2666666666667</v>
      </c>
    </row>
    <row r="7406" ht="15.75" customHeight="1">
      <c r="A7406" s="13">
        <v>42202.166666666664</v>
      </c>
      <c r="B7406" s="75">
        <v>60.0</v>
      </c>
      <c r="C7406" s="75">
        <v>59.8833333333333</v>
      </c>
      <c r="D7406" s="75">
        <v>73.8833333333333</v>
      </c>
      <c r="E7406" s="75">
        <v>70.7666666666667</v>
      </c>
    </row>
    <row r="7407" ht="15.75" customHeight="1">
      <c r="A7407" s="13">
        <v>42202.177083333336</v>
      </c>
      <c r="B7407" s="75">
        <v>60.0</v>
      </c>
      <c r="C7407" s="75">
        <v>59.6333333333333</v>
      </c>
      <c r="D7407" s="75">
        <v>73.6333333333333</v>
      </c>
      <c r="E7407" s="75">
        <v>70.2666666666667</v>
      </c>
    </row>
    <row r="7408" ht="15.75" customHeight="1">
      <c r="A7408" s="13">
        <v>42202.1875</v>
      </c>
      <c r="B7408" s="75">
        <v>60.0</v>
      </c>
      <c r="C7408" s="75">
        <v>59.3833333333333</v>
      </c>
      <c r="D7408" s="75">
        <v>73.3833333333333</v>
      </c>
      <c r="E7408" s="75">
        <v>69.7666666666667</v>
      </c>
    </row>
    <row r="7409" ht="15.75" customHeight="1">
      <c r="A7409" s="13">
        <v>42202.197916666664</v>
      </c>
      <c r="B7409" s="75">
        <v>60.0</v>
      </c>
      <c r="C7409" s="75">
        <v>59.1333333333333</v>
      </c>
      <c r="D7409" s="75">
        <v>73.1333333333333</v>
      </c>
      <c r="E7409" s="75">
        <v>69.2666666666667</v>
      </c>
    </row>
    <row r="7410" ht="15.75" customHeight="1">
      <c r="A7410" s="13">
        <v>42202.208333333336</v>
      </c>
      <c r="B7410" s="75">
        <v>60.0666666666667</v>
      </c>
      <c r="C7410" s="75">
        <v>59.0</v>
      </c>
      <c r="D7410" s="75">
        <v>72.7666666666667</v>
      </c>
      <c r="E7410" s="75">
        <v>69.1166666666667</v>
      </c>
    </row>
    <row r="7411" ht="15.75" customHeight="1">
      <c r="A7411" s="13">
        <v>42202.21875</v>
      </c>
      <c r="B7411" s="75">
        <v>60.3166666666667</v>
      </c>
      <c r="C7411" s="75">
        <v>59.0</v>
      </c>
      <c r="D7411" s="75">
        <v>72.2666666666667</v>
      </c>
      <c r="E7411" s="75">
        <v>69.3666666666667</v>
      </c>
    </row>
    <row r="7412" ht="15.75" customHeight="1">
      <c r="A7412" s="13">
        <v>42202.229166666664</v>
      </c>
      <c r="B7412" s="75">
        <v>60.5666666666667</v>
      </c>
      <c r="C7412" s="75">
        <v>59.0</v>
      </c>
      <c r="D7412" s="75">
        <v>71.7666666666667</v>
      </c>
      <c r="E7412" s="75">
        <v>69.6166666666667</v>
      </c>
    </row>
    <row r="7413" ht="15.75" customHeight="1">
      <c r="A7413" s="13">
        <v>42202.239583333336</v>
      </c>
      <c r="B7413" s="75">
        <v>60.8166666666667</v>
      </c>
      <c r="C7413" s="75">
        <v>59.0</v>
      </c>
      <c r="D7413" s="75">
        <v>71.2666666666667</v>
      </c>
      <c r="E7413" s="75">
        <v>69.8666666666667</v>
      </c>
    </row>
    <row r="7414" ht="15.75" customHeight="1">
      <c r="A7414" s="13">
        <v>42202.25</v>
      </c>
      <c r="B7414" s="75">
        <v>61.0666666666667</v>
      </c>
      <c r="C7414" s="75">
        <v>59.2333333333333</v>
      </c>
      <c r="D7414" s="75">
        <v>71.1166666666667</v>
      </c>
      <c r="E7414" s="75">
        <v>70.4666666666667</v>
      </c>
    </row>
    <row r="7415" ht="15.75" customHeight="1">
      <c r="A7415" s="13">
        <v>42202.260416666664</v>
      </c>
      <c r="B7415" s="75">
        <v>61.3166666666667</v>
      </c>
      <c r="C7415" s="75">
        <v>59.7333333333333</v>
      </c>
      <c r="D7415" s="75">
        <v>71.3666666666667</v>
      </c>
      <c r="E7415" s="75">
        <v>71.4666666666667</v>
      </c>
    </row>
    <row r="7416" ht="15.75" customHeight="1">
      <c r="A7416" s="13">
        <v>42202.270833333336</v>
      </c>
      <c r="B7416" s="75">
        <v>61.5666666666667</v>
      </c>
      <c r="C7416" s="75">
        <v>60.2333333333333</v>
      </c>
      <c r="D7416" s="75">
        <v>71.6166666666667</v>
      </c>
      <c r="E7416" s="75">
        <v>72.4666666666667</v>
      </c>
    </row>
    <row r="7417" ht="15.75" customHeight="1">
      <c r="A7417" s="13">
        <v>42202.28125</v>
      </c>
      <c r="B7417" s="75">
        <v>61.8166666666667</v>
      </c>
      <c r="C7417" s="75">
        <v>60.7333333333333</v>
      </c>
      <c r="D7417" s="75">
        <v>71.8666666666667</v>
      </c>
      <c r="E7417" s="75">
        <v>73.4666666666667</v>
      </c>
    </row>
    <row r="7418" ht="15.75" customHeight="1">
      <c r="A7418" s="13">
        <v>42202.291666666664</v>
      </c>
      <c r="B7418" s="75">
        <v>62.0666666666667</v>
      </c>
      <c r="C7418" s="75">
        <v>61.4666666666667</v>
      </c>
      <c r="D7418" s="75">
        <v>72.5833333333333</v>
      </c>
      <c r="E7418" s="75">
        <v>74.5833333333333</v>
      </c>
    </row>
    <row r="7419" ht="15.75" customHeight="1">
      <c r="A7419" s="13">
        <v>42202.302083333336</v>
      </c>
      <c r="B7419" s="75">
        <v>62.3166666666667</v>
      </c>
      <c r="C7419" s="75">
        <v>62.4666666666667</v>
      </c>
      <c r="D7419" s="75">
        <v>73.8333333333333</v>
      </c>
      <c r="E7419" s="75">
        <v>75.8333333333333</v>
      </c>
    </row>
    <row r="7420" ht="15.75" customHeight="1">
      <c r="A7420" s="13">
        <v>42202.3125</v>
      </c>
      <c r="B7420" s="75">
        <v>62.5666666666667</v>
      </c>
      <c r="C7420" s="75">
        <v>63.4666666666667</v>
      </c>
      <c r="D7420" s="75">
        <v>75.0833333333333</v>
      </c>
      <c r="E7420" s="75">
        <v>77.0833333333333</v>
      </c>
    </row>
    <row r="7421" ht="15.75" customHeight="1">
      <c r="A7421" s="13">
        <v>42202.322916666664</v>
      </c>
      <c r="B7421" s="75">
        <v>62.8166666666667</v>
      </c>
      <c r="C7421" s="75">
        <v>64.4666666666667</v>
      </c>
      <c r="D7421" s="75">
        <v>76.3333333333333</v>
      </c>
      <c r="E7421" s="75">
        <v>78.3333333333333</v>
      </c>
    </row>
    <row r="7422" ht="15.75" customHeight="1">
      <c r="A7422" s="13">
        <v>42202.333333333336</v>
      </c>
      <c r="B7422" s="75">
        <v>63.16</v>
      </c>
      <c r="C7422" s="75">
        <v>65.35</v>
      </c>
      <c r="D7422" s="75">
        <v>77.8166666666667</v>
      </c>
      <c r="E7422" s="75">
        <v>79.5833333333333</v>
      </c>
    </row>
    <row r="7423" ht="15.75" customHeight="1">
      <c r="A7423" s="13">
        <v>42202.34375</v>
      </c>
      <c r="B7423" s="75">
        <v>63.76</v>
      </c>
      <c r="C7423" s="75">
        <v>66.1</v>
      </c>
      <c r="D7423" s="75">
        <v>79.5666666666667</v>
      </c>
      <c r="E7423" s="75">
        <v>80.8333333333333</v>
      </c>
    </row>
    <row r="7424" ht="15.75" customHeight="1">
      <c r="A7424" s="13">
        <v>42202.354166666664</v>
      </c>
      <c r="B7424" s="75">
        <v>64.5142857142857</v>
      </c>
      <c r="C7424" s="75">
        <v>66.85</v>
      </c>
      <c r="D7424" s="75">
        <v>81.3166666666667</v>
      </c>
      <c r="E7424" s="75">
        <v>82.0833333333333</v>
      </c>
    </row>
    <row r="7425" ht="15.75" customHeight="1">
      <c r="A7425" s="13">
        <v>42202.364583333336</v>
      </c>
      <c r="B7425" s="75">
        <v>65.3714285714286</v>
      </c>
      <c r="C7425" s="75">
        <v>67.6</v>
      </c>
      <c r="D7425" s="75">
        <v>83.0666666666667</v>
      </c>
      <c r="E7425" s="75">
        <v>83.3333333333333</v>
      </c>
    </row>
    <row r="7426" ht="15.75" customHeight="1">
      <c r="A7426" s="13">
        <v>42202.375</v>
      </c>
      <c r="B7426" s="75">
        <v>66.1333333333333</v>
      </c>
      <c r="C7426" s="75">
        <v>68.4666666666667</v>
      </c>
      <c r="D7426" s="75">
        <v>84.5833333333333</v>
      </c>
      <c r="E7426" s="75">
        <v>84.2333333333333</v>
      </c>
    </row>
    <row r="7427" ht="15.75" customHeight="1">
      <c r="A7427" s="13">
        <v>42202.385416666664</v>
      </c>
      <c r="B7427" s="75">
        <v>66.6333333333333</v>
      </c>
      <c r="C7427" s="75">
        <v>69.4666666666667</v>
      </c>
      <c r="D7427" s="75">
        <v>85.8333333333333</v>
      </c>
      <c r="E7427" s="75">
        <v>84.7333333333333</v>
      </c>
    </row>
    <row r="7428" ht="15.75" customHeight="1">
      <c r="A7428" s="13">
        <v>42202.395833333336</v>
      </c>
      <c r="B7428" s="75">
        <v>67.1333333333333</v>
      </c>
      <c r="C7428" s="75">
        <v>70.4666666666667</v>
      </c>
      <c r="D7428" s="75">
        <v>87.0833333333333</v>
      </c>
      <c r="E7428" s="75">
        <v>85.2333333333333</v>
      </c>
    </row>
    <row r="7429" ht="15.75" customHeight="1">
      <c r="A7429" s="13">
        <v>42202.40625</v>
      </c>
      <c r="B7429" s="75">
        <v>67.6333333333333</v>
      </c>
      <c r="C7429" s="75">
        <v>71.4666666666667</v>
      </c>
      <c r="D7429" s="75">
        <v>88.3333333333333</v>
      </c>
      <c r="E7429" s="75">
        <v>85.7333333333333</v>
      </c>
    </row>
    <row r="7430" ht="15.75" customHeight="1">
      <c r="A7430" s="13">
        <v>42202.416666666664</v>
      </c>
      <c r="B7430" s="75">
        <v>68.1333333333333</v>
      </c>
      <c r="C7430" s="75">
        <v>72.5833333333333</v>
      </c>
      <c r="D7430" s="75">
        <v>89.35</v>
      </c>
      <c r="E7430" s="75">
        <v>86.4666666666667</v>
      </c>
    </row>
    <row r="7431" ht="15.75" customHeight="1">
      <c r="A7431" s="13">
        <v>42202.427083333336</v>
      </c>
      <c r="B7431" s="75">
        <v>68.6333333333333</v>
      </c>
      <c r="C7431" s="75">
        <v>73.8333333333333</v>
      </c>
      <c r="D7431" s="75">
        <v>90.1</v>
      </c>
      <c r="E7431" s="75">
        <v>87.4666666666667</v>
      </c>
    </row>
    <row r="7432" ht="15.75" customHeight="1">
      <c r="A7432" s="13">
        <v>42202.4375</v>
      </c>
      <c r="B7432" s="75">
        <v>69.1333333333333</v>
      </c>
      <c r="C7432" s="75">
        <v>75.0833333333333</v>
      </c>
      <c r="D7432" s="75">
        <v>90.85</v>
      </c>
      <c r="E7432" s="75">
        <v>88.4666666666667</v>
      </c>
    </row>
    <row r="7433" ht="15.75" customHeight="1">
      <c r="A7433" s="13">
        <v>42202.447916666664</v>
      </c>
      <c r="B7433" s="75">
        <v>69.6333333333333</v>
      </c>
      <c r="C7433" s="75">
        <v>76.3333333333333</v>
      </c>
      <c r="D7433" s="75">
        <v>91.6</v>
      </c>
      <c r="E7433" s="75">
        <v>89.4666666666667</v>
      </c>
    </row>
    <row r="7434" ht="15.75" customHeight="1">
      <c r="A7434" s="13">
        <v>42202.458333333336</v>
      </c>
      <c r="B7434" s="75">
        <v>70.2</v>
      </c>
      <c r="C7434" s="75">
        <v>77.1166666666667</v>
      </c>
      <c r="D7434" s="75">
        <v>92.4666666666667</v>
      </c>
      <c r="E7434" s="75">
        <v>90.4666666666667</v>
      </c>
    </row>
    <row r="7435" ht="15.75" customHeight="1">
      <c r="A7435" s="13">
        <v>42202.46875</v>
      </c>
      <c r="B7435" s="75">
        <v>70.95</v>
      </c>
      <c r="C7435" s="75">
        <v>77.3666666666667</v>
      </c>
      <c r="D7435" s="75">
        <v>93.4666666666667</v>
      </c>
      <c r="E7435" s="75">
        <v>91.4666666666667</v>
      </c>
    </row>
    <row r="7436" ht="15.75" customHeight="1">
      <c r="A7436" s="13">
        <v>42202.479166666664</v>
      </c>
      <c r="B7436" s="75">
        <v>71.7</v>
      </c>
      <c r="C7436" s="75">
        <v>77.6166666666667</v>
      </c>
      <c r="D7436" s="75">
        <v>94.4666666666667</v>
      </c>
      <c r="E7436" s="75">
        <v>92.4666666666667</v>
      </c>
    </row>
    <row r="7437" ht="15.75" customHeight="1">
      <c r="A7437" s="13">
        <v>42202.489583333336</v>
      </c>
      <c r="B7437" s="75">
        <v>72.45</v>
      </c>
      <c r="C7437" s="75">
        <v>77.8666666666667</v>
      </c>
      <c r="D7437" s="75">
        <v>95.4666666666667</v>
      </c>
      <c r="E7437" s="75">
        <v>93.4666666666667</v>
      </c>
    </row>
    <row r="7438" ht="15.75" customHeight="1">
      <c r="A7438" s="13">
        <v>42202.5</v>
      </c>
      <c r="B7438" s="75">
        <v>72.8666666666667</v>
      </c>
      <c r="C7438" s="75">
        <v>78.2333333333333</v>
      </c>
      <c r="D7438" s="75">
        <v>96.2333333333333</v>
      </c>
      <c r="E7438" s="75">
        <v>94.4666666666667</v>
      </c>
    </row>
    <row r="7439" ht="15.75" customHeight="1">
      <c r="A7439" s="13">
        <v>42202.510416666664</v>
      </c>
      <c r="B7439" s="75">
        <v>72.3666666666667</v>
      </c>
      <c r="C7439" s="75">
        <v>78.7333333333333</v>
      </c>
      <c r="D7439" s="75">
        <v>96.7333333333333</v>
      </c>
      <c r="E7439" s="75">
        <v>95.4666666666667</v>
      </c>
    </row>
    <row r="7440" ht="15.75" customHeight="1">
      <c r="A7440" s="13">
        <v>42202.520833333336</v>
      </c>
      <c r="B7440" s="75">
        <v>71.8666666666667</v>
      </c>
      <c r="C7440" s="75">
        <v>79.2333333333333</v>
      </c>
      <c r="D7440" s="75">
        <v>97.2333333333333</v>
      </c>
      <c r="E7440" s="75">
        <v>96.4666666666667</v>
      </c>
    </row>
    <row r="7441" ht="15.75" customHeight="1">
      <c r="A7441" s="13">
        <v>42202.53125</v>
      </c>
      <c r="B7441" s="75">
        <v>71.3666666666667</v>
      </c>
      <c r="C7441" s="75">
        <v>79.7333333333333</v>
      </c>
      <c r="D7441" s="75">
        <v>97.7333333333333</v>
      </c>
      <c r="E7441" s="75">
        <v>97.4666666666667</v>
      </c>
    </row>
    <row r="7442" ht="15.75" customHeight="1">
      <c r="A7442" s="13">
        <v>42202.541666666664</v>
      </c>
      <c r="B7442" s="75">
        <v>71.0666666666667</v>
      </c>
      <c r="C7442" s="75">
        <v>80.0</v>
      </c>
      <c r="D7442" s="75">
        <v>98.0</v>
      </c>
      <c r="E7442" s="75">
        <v>98.1166666666667</v>
      </c>
    </row>
    <row r="7443" ht="15.75" customHeight="1">
      <c r="A7443" s="13">
        <v>42202.552083333336</v>
      </c>
      <c r="B7443" s="75">
        <v>71.3166666666667</v>
      </c>
      <c r="C7443" s="75">
        <v>80.0</v>
      </c>
      <c r="D7443" s="75">
        <v>98.0</v>
      </c>
      <c r="E7443" s="75">
        <v>98.3666666666667</v>
      </c>
    </row>
    <row r="7444" ht="15.75" customHeight="1">
      <c r="A7444" s="13">
        <v>42202.5625</v>
      </c>
      <c r="B7444" s="75">
        <v>71.5666666666667</v>
      </c>
      <c r="C7444" s="75">
        <v>80.0</v>
      </c>
      <c r="D7444" s="75">
        <v>98.0</v>
      </c>
      <c r="E7444" s="75">
        <v>98.6166666666667</v>
      </c>
    </row>
    <row r="7445" ht="15.75" customHeight="1">
      <c r="A7445" s="13">
        <v>42202.572916666664</v>
      </c>
      <c r="B7445" s="75">
        <v>71.8166666666667</v>
      </c>
      <c r="C7445" s="75">
        <v>80.0</v>
      </c>
      <c r="D7445" s="75">
        <v>98.0</v>
      </c>
      <c r="E7445" s="75">
        <v>98.8666666666667</v>
      </c>
    </row>
    <row r="7446" ht="15.75" customHeight="1">
      <c r="A7446" s="13">
        <v>42202.583333333336</v>
      </c>
      <c r="B7446" s="75">
        <v>72.0</v>
      </c>
      <c r="C7446" s="75">
        <v>79.8833333333333</v>
      </c>
      <c r="D7446" s="75">
        <v>98.2333333333333</v>
      </c>
      <c r="E7446" s="75">
        <v>99.1166666666667</v>
      </c>
    </row>
    <row r="7447" ht="15.75" customHeight="1">
      <c r="A7447" s="13">
        <v>42202.59375</v>
      </c>
      <c r="B7447" s="75">
        <v>72.0</v>
      </c>
      <c r="C7447" s="75">
        <v>79.6333333333333</v>
      </c>
      <c r="D7447" s="75">
        <v>98.7333333333333</v>
      </c>
      <c r="E7447" s="75">
        <v>99.3666666666667</v>
      </c>
    </row>
    <row r="7448" ht="15.75" customHeight="1">
      <c r="A7448" s="13">
        <v>42202.604166666664</v>
      </c>
      <c r="B7448" s="75">
        <v>72.0</v>
      </c>
      <c r="C7448" s="75">
        <v>79.3833333333333</v>
      </c>
      <c r="D7448" s="75">
        <v>99.2333333333333</v>
      </c>
      <c r="E7448" s="75">
        <v>99.6166666666667</v>
      </c>
    </row>
    <row r="7449" ht="15.75" customHeight="1">
      <c r="A7449" s="13">
        <v>42202.614583333336</v>
      </c>
      <c r="B7449" s="75">
        <v>72.0</v>
      </c>
      <c r="C7449" s="75">
        <v>79.1333333333333</v>
      </c>
      <c r="D7449" s="75">
        <v>99.7333333333333</v>
      </c>
      <c r="E7449" s="75">
        <v>99.8666666666667</v>
      </c>
    </row>
    <row r="7450" ht="15.75" customHeight="1">
      <c r="A7450" s="13">
        <v>42202.625</v>
      </c>
      <c r="B7450" s="75">
        <v>71.8666666666667</v>
      </c>
      <c r="C7450" s="75">
        <v>78.8833333333333</v>
      </c>
      <c r="D7450" s="75">
        <v>100.116666666667</v>
      </c>
      <c r="E7450" s="75">
        <v>100.0</v>
      </c>
    </row>
    <row r="7451" ht="15.75" customHeight="1">
      <c r="A7451" s="13">
        <v>42202.635416666664</v>
      </c>
      <c r="B7451" s="75">
        <v>71.3666666666667</v>
      </c>
      <c r="C7451" s="75">
        <v>78.6333333333333</v>
      </c>
      <c r="D7451" s="75">
        <v>100.366666666667</v>
      </c>
      <c r="E7451" s="75">
        <v>100.0</v>
      </c>
    </row>
    <row r="7452" ht="15.75" customHeight="1">
      <c r="A7452" s="13">
        <v>42202.645833333336</v>
      </c>
      <c r="B7452" s="75">
        <v>70.8666666666667</v>
      </c>
      <c r="C7452" s="75">
        <v>78.3833333333333</v>
      </c>
      <c r="D7452" s="75">
        <v>100.616666666667</v>
      </c>
      <c r="E7452" s="75">
        <v>100.0</v>
      </c>
    </row>
    <row r="7453" ht="15.75" customHeight="1">
      <c r="A7453" s="13">
        <v>42202.65625</v>
      </c>
      <c r="B7453" s="75">
        <v>70.3666666666667</v>
      </c>
      <c r="C7453" s="75">
        <v>78.1333333333333</v>
      </c>
      <c r="D7453" s="75">
        <v>100.866666666667</v>
      </c>
      <c r="E7453" s="75">
        <v>100.0</v>
      </c>
    </row>
    <row r="7454" ht="15.75" customHeight="1">
      <c r="A7454" s="13">
        <v>42202.666666666664</v>
      </c>
      <c r="B7454" s="75">
        <v>69.8666666666667</v>
      </c>
      <c r="C7454" s="75">
        <v>78.0</v>
      </c>
      <c r="D7454" s="75">
        <v>100.65</v>
      </c>
      <c r="E7454" s="75">
        <v>100.0</v>
      </c>
    </row>
    <row r="7455" ht="15.75" customHeight="1">
      <c r="A7455" s="13">
        <v>42202.677083333336</v>
      </c>
      <c r="B7455" s="75">
        <v>69.3666666666667</v>
      </c>
      <c r="C7455" s="75">
        <v>78.0</v>
      </c>
      <c r="D7455" s="75">
        <v>99.9</v>
      </c>
      <c r="E7455" s="75">
        <v>100.0</v>
      </c>
    </row>
    <row r="7456" ht="15.75" customHeight="1">
      <c r="A7456" s="13">
        <v>42202.6875</v>
      </c>
      <c r="B7456" s="75">
        <v>68.8666666666667</v>
      </c>
      <c r="C7456" s="75">
        <v>78.0</v>
      </c>
      <c r="D7456" s="75">
        <v>99.15</v>
      </c>
      <c r="E7456" s="75">
        <v>100.0</v>
      </c>
    </row>
    <row r="7457" ht="15.75" customHeight="1">
      <c r="A7457" s="13">
        <v>42202.697916666664</v>
      </c>
      <c r="B7457" s="75">
        <v>68.3666666666667</v>
      </c>
      <c r="C7457" s="75">
        <v>78.0</v>
      </c>
      <c r="D7457" s="75">
        <v>98.4</v>
      </c>
      <c r="E7457" s="75">
        <v>100.0</v>
      </c>
    </row>
    <row r="7458" ht="15.75" customHeight="1">
      <c r="A7458" s="13">
        <v>42202.708333333336</v>
      </c>
      <c r="B7458" s="75">
        <v>67.8</v>
      </c>
      <c r="C7458" s="75">
        <v>77.65</v>
      </c>
      <c r="D7458" s="75">
        <v>97.8833333333333</v>
      </c>
      <c r="E7458" s="75">
        <v>99.7666666666667</v>
      </c>
    </row>
    <row r="7459" ht="15.75" customHeight="1">
      <c r="A7459" s="13">
        <v>42202.71875</v>
      </c>
      <c r="B7459" s="75">
        <v>67.05</v>
      </c>
      <c r="C7459" s="75">
        <v>76.9</v>
      </c>
      <c r="D7459" s="75">
        <v>97.6333333333333</v>
      </c>
      <c r="E7459" s="75">
        <v>99.2666666666667</v>
      </c>
    </row>
    <row r="7460" ht="15.75" customHeight="1">
      <c r="A7460" s="13">
        <v>42202.729166666664</v>
      </c>
      <c r="B7460" s="75">
        <v>66.3</v>
      </c>
      <c r="C7460" s="75">
        <v>76.15</v>
      </c>
      <c r="D7460" s="75">
        <v>97.3833333333333</v>
      </c>
      <c r="E7460" s="75">
        <v>98.7666666666667</v>
      </c>
    </row>
    <row r="7461" ht="15.75" customHeight="1">
      <c r="A7461" s="13">
        <v>42202.739583333336</v>
      </c>
      <c r="B7461" s="75">
        <v>65.55</v>
      </c>
      <c r="C7461" s="75">
        <v>75.4</v>
      </c>
      <c r="D7461" s="75">
        <v>97.1333333333333</v>
      </c>
      <c r="E7461" s="75">
        <v>98.2666666666667</v>
      </c>
    </row>
    <row r="7462" ht="15.75" customHeight="1">
      <c r="A7462" s="13">
        <v>42202.75</v>
      </c>
      <c r="B7462" s="75">
        <v>64.8666666666667</v>
      </c>
      <c r="C7462" s="75">
        <v>74.5333333333333</v>
      </c>
      <c r="D7462" s="75">
        <v>96.65</v>
      </c>
      <c r="E7462" s="75">
        <v>97.7666666666667</v>
      </c>
    </row>
    <row r="7463" ht="15.75" customHeight="1">
      <c r="A7463" s="13">
        <v>42202.760416666664</v>
      </c>
      <c r="B7463" s="75">
        <v>64.3666666666667</v>
      </c>
      <c r="C7463" s="75">
        <v>73.5333333333333</v>
      </c>
      <c r="D7463" s="75">
        <v>95.9</v>
      </c>
      <c r="E7463" s="75">
        <v>97.2666666666667</v>
      </c>
    </row>
    <row r="7464" ht="15.75" customHeight="1">
      <c r="A7464" s="13">
        <v>42202.770833333336</v>
      </c>
      <c r="B7464" s="75">
        <v>63.8666666666667</v>
      </c>
      <c r="C7464" s="75">
        <v>72.5333333333333</v>
      </c>
      <c r="D7464" s="75">
        <v>95.15</v>
      </c>
      <c r="E7464" s="75">
        <v>96.7666666666667</v>
      </c>
    </row>
    <row r="7465" ht="15.75" customHeight="1">
      <c r="A7465" s="13">
        <v>42202.78125</v>
      </c>
      <c r="B7465" s="75">
        <v>63.3666666666667</v>
      </c>
      <c r="C7465" s="75">
        <v>71.5333333333333</v>
      </c>
      <c r="D7465" s="75">
        <v>94.4</v>
      </c>
      <c r="E7465" s="75">
        <v>96.2666666666667</v>
      </c>
    </row>
    <row r="7466" ht="15.75" customHeight="1">
      <c r="A7466" s="13">
        <v>42202.791666666664</v>
      </c>
      <c r="B7466" s="75">
        <v>62.8666666666667</v>
      </c>
      <c r="C7466" s="75">
        <v>70.65</v>
      </c>
      <c r="D7466" s="75">
        <v>93.4166666666667</v>
      </c>
      <c r="E7466" s="75">
        <v>95.5333333333333</v>
      </c>
    </row>
    <row r="7467" ht="15.75" customHeight="1">
      <c r="A7467" s="13">
        <v>42202.802083333336</v>
      </c>
      <c r="B7467" s="75">
        <v>62.3666666666667</v>
      </c>
      <c r="C7467" s="75">
        <v>69.9</v>
      </c>
      <c r="D7467" s="75">
        <v>92.1666666666667</v>
      </c>
      <c r="E7467" s="75">
        <v>94.5333333333333</v>
      </c>
    </row>
    <row r="7468" ht="15.75" customHeight="1">
      <c r="A7468" s="13">
        <v>42202.8125</v>
      </c>
      <c r="B7468" s="75">
        <v>61.8666666666667</v>
      </c>
      <c r="C7468" s="75">
        <v>69.15</v>
      </c>
      <c r="D7468" s="75">
        <v>90.9166666666667</v>
      </c>
      <c r="E7468" s="75">
        <v>93.5333333333333</v>
      </c>
    </row>
    <row r="7469" ht="15.75" customHeight="1">
      <c r="A7469" s="13">
        <v>42202.822916666664</v>
      </c>
      <c r="B7469" s="75">
        <v>61.3666666666667</v>
      </c>
      <c r="C7469" s="75">
        <v>68.4</v>
      </c>
      <c r="D7469" s="75">
        <v>89.6666666666667</v>
      </c>
      <c r="E7469" s="75">
        <v>92.5333333333333</v>
      </c>
    </row>
    <row r="7470" ht="15.75" customHeight="1">
      <c r="A7470" s="13">
        <v>42202.833333333336</v>
      </c>
      <c r="B7470" s="75">
        <v>61.0</v>
      </c>
      <c r="C7470" s="75">
        <v>67.65</v>
      </c>
      <c r="D7470" s="75">
        <v>88.65</v>
      </c>
      <c r="E7470" s="75">
        <v>91.65</v>
      </c>
    </row>
    <row r="7471" ht="15.75" customHeight="1">
      <c r="A7471" s="13">
        <v>42202.84375</v>
      </c>
      <c r="B7471" s="75">
        <v>61.0</v>
      </c>
      <c r="C7471" s="75">
        <v>66.9</v>
      </c>
      <c r="D7471" s="75">
        <v>87.9</v>
      </c>
      <c r="E7471" s="75">
        <v>90.9</v>
      </c>
    </row>
    <row r="7472" ht="15.75" customHeight="1">
      <c r="A7472" s="13">
        <v>42202.854166666664</v>
      </c>
      <c r="B7472" s="75">
        <v>61.0</v>
      </c>
      <c r="C7472" s="75">
        <v>66.15</v>
      </c>
      <c r="D7472" s="75">
        <v>87.15</v>
      </c>
      <c r="E7472" s="75">
        <v>90.15</v>
      </c>
    </row>
    <row r="7473" ht="15.75" customHeight="1">
      <c r="A7473" s="13">
        <v>42202.864583333336</v>
      </c>
      <c r="B7473" s="75">
        <v>61.0</v>
      </c>
      <c r="C7473" s="75">
        <v>65.4</v>
      </c>
      <c r="D7473" s="75">
        <v>86.4</v>
      </c>
      <c r="E7473" s="75">
        <v>89.4</v>
      </c>
    </row>
    <row r="7474" ht="15.75" customHeight="1">
      <c r="A7474" s="13">
        <v>42202.875</v>
      </c>
      <c r="B7474" s="75">
        <v>61.0</v>
      </c>
      <c r="C7474" s="75">
        <v>64.8833333333333</v>
      </c>
      <c r="D7474" s="75">
        <v>85.7666666666667</v>
      </c>
      <c r="E7474" s="75">
        <v>88.5333333333333</v>
      </c>
    </row>
    <row r="7475" ht="15.75" customHeight="1">
      <c r="A7475" s="13">
        <v>42202.885416666664</v>
      </c>
      <c r="B7475" s="75">
        <v>61.0</v>
      </c>
      <c r="C7475" s="75">
        <v>64.6333333333333</v>
      </c>
      <c r="D7475" s="75">
        <v>85.2666666666667</v>
      </c>
      <c r="E7475" s="75">
        <v>87.5333333333333</v>
      </c>
    </row>
    <row r="7476" ht="15.75" customHeight="1">
      <c r="A7476" s="13">
        <v>42202.895833333336</v>
      </c>
      <c r="B7476" s="75">
        <v>61.0</v>
      </c>
      <c r="C7476" s="75">
        <v>64.3833333333333</v>
      </c>
      <c r="D7476" s="75">
        <v>84.7666666666667</v>
      </c>
      <c r="E7476" s="75">
        <v>86.5333333333333</v>
      </c>
    </row>
    <row r="7477" ht="15.75" customHeight="1">
      <c r="A7477" s="13">
        <v>42202.90625</v>
      </c>
      <c r="B7477" s="75">
        <v>61.0</v>
      </c>
      <c r="C7477" s="75">
        <v>64.1333333333333</v>
      </c>
      <c r="D7477" s="75">
        <v>84.2666666666667</v>
      </c>
      <c r="E7477" s="75">
        <v>85.5333333333333</v>
      </c>
    </row>
    <row r="7478" ht="15.75" customHeight="1">
      <c r="A7478" s="13">
        <v>42202.916666666664</v>
      </c>
      <c r="B7478" s="75">
        <v>60.9333333333333</v>
      </c>
      <c r="C7478" s="75">
        <v>63.8833333333333</v>
      </c>
      <c r="D7478" s="75">
        <v>83.7666666666667</v>
      </c>
      <c r="E7478" s="75">
        <v>84.7666666666667</v>
      </c>
    </row>
    <row r="7479" ht="15.75" customHeight="1">
      <c r="A7479" s="13">
        <v>42202.927083333336</v>
      </c>
      <c r="B7479" s="75">
        <v>60.6833333333333</v>
      </c>
      <c r="C7479" s="75">
        <v>63.6333333333333</v>
      </c>
      <c r="D7479" s="75">
        <v>83.2666666666667</v>
      </c>
      <c r="E7479" s="75">
        <v>84.2666666666667</v>
      </c>
    </row>
    <row r="7480" ht="15.75" customHeight="1">
      <c r="A7480" s="13">
        <v>42202.9375</v>
      </c>
      <c r="B7480" s="75">
        <v>60.4333333333333</v>
      </c>
      <c r="C7480" s="75">
        <v>63.3833333333333</v>
      </c>
      <c r="D7480" s="75">
        <v>82.7666666666667</v>
      </c>
      <c r="E7480" s="75">
        <v>83.7666666666667</v>
      </c>
    </row>
    <row r="7481" ht="15.75" customHeight="1">
      <c r="A7481" s="13">
        <v>42202.947916666664</v>
      </c>
      <c r="B7481" s="75">
        <v>60.1833333333333</v>
      </c>
      <c r="C7481" s="75">
        <v>63.1333333333333</v>
      </c>
      <c r="D7481" s="75">
        <v>82.2666666666667</v>
      </c>
      <c r="E7481" s="75">
        <v>83.2666666666667</v>
      </c>
    </row>
    <row r="7482" ht="15.75" customHeight="1">
      <c r="A7482" s="13">
        <v>42202.958333333336</v>
      </c>
      <c r="B7482" s="75">
        <v>60.0</v>
      </c>
      <c r="C7482" s="75">
        <v>62.8833333333333</v>
      </c>
      <c r="D7482" s="75">
        <v>81.8833333333333</v>
      </c>
      <c r="E7482" s="75">
        <v>82.65</v>
      </c>
    </row>
    <row r="7483" ht="15.75" customHeight="1">
      <c r="A7483" s="13">
        <v>42202.96875</v>
      </c>
      <c r="B7483" s="75">
        <v>60.0</v>
      </c>
      <c r="C7483" s="75">
        <v>62.6333333333333</v>
      </c>
      <c r="D7483" s="75">
        <v>81.6333333333333</v>
      </c>
      <c r="E7483" s="75">
        <v>81.9</v>
      </c>
    </row>
    <row r="7484" ht="15.75" customHeight="1">
      <c r="A7484" s="13">
        <v>42202.979166666664</v>
      </c>
      <c r="B7484" s="75">
        <v>60.0</v>
      </c>
      <c r="C7484" s="75">
        <v>62.3833333333333</v>
      </c>
      <c r="D7484" s="75">
        <v>81.3833333333333</v>
      </c>
      <c r="E7484" s="75">
        <v>81.15</v>
      </c>
    </row>
    <row r="7485" ht="15.75" customHeight="1">
      <c r="A7485" s="13">
        <v>42202.989583333336</v>
      </c>
      <c r="B7485" s="75">
        <v>60.0</v>
      </c>
      <c r="C7485" s="75">
        <v>62.1333333333333</v>
      </c>
      <c r="D7485" s="75">
        <v>81.1333333333333</v>
      </c>
      <c r="E7485" s="75">
        <v>80.4</v>
      </c>
    </row>
    <row r="7486" ht="15.75" customHeight="1">
      <c r="A7486" s="13">
        <v>42203.0</v>
      </c>
      <c r="B7486" s="75">
        <v>60.0</v>
      </c>
      <c r="C7486" s="75">
        <v>62.0</v>
      </c>
      <c r="D7486" s="75">
        <v>80.8833333333333</v>
      </c>
      <c r="E7486" s="75">
        <v>79.65</v>
      </c>
    </row>
    <row r="7487" ht="15.75" customHeight="1">
      <c r="A7487" s="13">
        <v>42203.010416666664</v>
      </c>
      <c r="B7487" s="75">
        <v>60.0</v>
      </c>
      <c r="C7487" s="75">
        <v>62.0</v>
      </c>
      <c r="D7487" s="75">
        <v>80.6333333333333</v>
      </c>
      <c r="E7487" s="75">
        <v>78.9</v>
      </c>
    </row>
    <row r="7488" ht="15.75" customHeight="1">
      <c r="A7488" s="13">
        <v>42203.020833333336</v>
      </c>
      <c r="B7488" s="75">
        <v>60.0</v>
      </c>
      <c r="C7488" s="75">
        <v>62.0</v>
      </c>
      <c r="D7488" s="75">
        <v>80.3833333333333</v>
      </c>
      <c r="E7488" s="75">
        <v>78.15</v>
      </c>
    </row>
    <row r="7489" ht="15.75" customHeight="1">
      <c r="A7489" s="13">
        <v>42203.03125</v>
      </c>
      <c r="B7489" s="75">
        <v>60.0</v>
      </c>
      <c r="C7489" s="75">
        <v>62.0</v>
      </c>
      <c r="D7489" s="75">
        <v>80.1333333333333</v>
      </c>
      <c r="E7489" s="75">
        <v>77.4</v>
      </c>
    </row>
    <row r="7490" ht="15.75" customHeight="1">
      <c r="A7490" s="13">
        <v>42203.041666666664</v>
      </c>
      <c r="B7490" s="75">
        <v>60.0</v>
      </c>
      <c r="C7490" s="75">
        <v>62.0</v>
      </c>
      <c r="D7490" s="75">
        <v>79.7666666666667</v>
      </c>
      <c r="E7490" s="75">
        <v>76.7666666666667</v>
      </c>
    </row>
    <row r="7491" ht="15.75" customHeight="1">
      <c r="A7491" s="13">
        <v>42203.052083333336</v>
      </c>
      <c r="B7491" s="75">
        <v>60.0</v>
      </c>
      <c r="C7491" s="75">
        <v>62.0</v>
      </c>
      <c r="D7491" s="75">
        <v>79.2666666666667</v>
      </c>
      <c r="E7491" s="75">
        <v>76.2666666666667</v>
      </c>
    </row>
    <row r="7492" ht="15.75" customHeight="1">
      <c r="A7492" s="13">
        <v>42203.0625</v>
      </c>
      <c r="B7492" s="75">
        <v>60.0</v>
      </c>
      <c r="C7492" s="75">
        <v>62.0</v>
      </c>
      <c r="D7492" s="75">
        <v>78.7666666666667</v>
      </c>
      <c r="E7492" s="75">
        <v>75.7666666666667</v>
      </c>
    </row>
    <row r="7493" ht="15.75" customHeight="1">
      <c r="A7493" s="13">
        <v>42203.072916666664</v>
      </c>
      <c r="B7493" s="75">
        <v>60.0</v>
      </c>
      <c r="C7493" s="75">
        <v>62.0</v>
      </c>
      <c r="D7493" s="75">
        <v>78.2666666666667</v>
      </c>
      <c r="E7493" s="75">
        <v>75.2666666666667</v>
      </c>
    </row>
    <row r="7494" ht="15.75" customHeight="1">
      <c r="A7494" s="13">
        <v>42203.083333333336</v>
      </c>
      <c r="B7494" s="75">
        <v>59.9333333333333</v>
      </c>
      <c r="C7494" s="75">
        <v>61.65</v>
      </c>
      <c r="D7494" s="75">
        <v>77.8833333333333</v>
      </c>
      <c r="E7494" s="75">
        <v>74.7666666666667</v>
      </c>
    </row>
    <row r="7495" ht="15.75" customHeight="1">
      <c r="A7495" s="13">
        <v>42203.09375</v>
      </c>
      <c r="B7495" s="75">
        <v>59.6833333333333</v>
      </c>
      <c r="C7495" s="75">
        <v>60.9</v>
      </c>
      <c r="D7495" s="75">
        <v>77.6333333333333</v>
      </c>
      <c r="E7495" s="75">
        <v>74.2666666666667</v>
      </c>
    </row>
    <row r="7496" ht="15.75" customHeight="1">
      <c r="A7496" s="13">
        <v>42203.104166666664</v>
      </c>
      <c r="B7496" s="75">
        <v>59.4333333333333</v>
      </c>
      <c r="C7496" s="75">
        <v>60.15</v>
      </c>
      <c r="D7496" s="75">
        <v>77.3833333333333</v>
      </c>
      <c r="E7496" s="75">
        <v>73.7666666666667</v>
      </c>
    </row>
    <row r="7497" ht="15.75" customHeight="1">
      <c r="A7497" s="13">
        <v>42203.114583333336</v>
      </c>
      <c r="B7497" s="75">
        <v>59.1833333333333</v>
      </c>
      <c r="C7497" s="75">
        <v>59.4</v>
      </c>
      <c r="D7497" s="75">
        <v>77.1333333333333</v>
      </c>
      <c r="E7497" s="75">
        <v>73.2666666666667</v>
      </c>
    </row>
    <row r="7498" ht="15.75" customHeight="1">
      <c r="A7498" s="13">
        <v>42203.125</v>
      </c>
      <c r="B7498" s="75">
        <v>59.0</v>
      </c>
      <c r="C7498" s="75">
        <v>59.1166666666667</v>
      </c>
      <c r="D7498" s="75">
        <v>76.8833333333333</v>
      </c>
      <c r="E7498" s="75">
        <v>72.8833333333333</v>
      </c>
    </row>
    <row r="7499" ht="15.75" customHeight="1">
      <c r="A7499" s="13">
        <v>42203.135416666664</v>
      </c>
      <c r="B7499" s="75">
        <v>59.0</v>
      </c>
      <c r="C7499" s="75">
        <v>59.3666666666667</v>
      </c>
      <c r="D7499" s="75">
        <v>76.6333333333333</v>
      </c>
      <c r="E7499" s="75">
        <v>72.6333333333333</v>
      </c>
    </row>
    <row r="7500" ht="15.75" customHeight="1">
      <c r="A7500" s="13">
        <v>42203.145833333336</v>
      </c>
      <c r="B7500" s="75">
        <v>59.0</v>
      </c>
      <c r="C7500" s="75">
        <v>59.6166666666667</v>
      </c>
      <c r="D7500" s="75">
        <v>76.3833333333333</v>
      </c>
      <c r="E7500" s="75">
        <v>72.3833333333333</v>
      </c>
    </row>
    <row r="7501" ht="15.75" customHeight="1">
      <c r="A7501" s="13">
        <v>42203.15625</v>
      </c>
      <c r="B7501" s="75">
        <v>59.0</v>
      </c>
      <c r="C7501" s="75">
        <v>59.8666666666667</v>
      </c>
      <c r="D7501" s="75">
        <v>76.1333333333333</v>
      </c>
      <c r="E7501" s="75">
        <v>72.1333333333333</v>
      </c>
    </row>
    <row r="7502" ht="15.75" customHeight="1">
      <c r="A7502" s="13">
        <v>42203.166666666664</v>
      </c>
      <c r="B7502" s="75">
        <v>59.0666666666667</v>
      </c>
      <c r="C7502" s="75">
        <v>59.8833333333333</v>
      </c>
      <c r="D7502" s="75">
        <v>75.7666666666667</v>
      </c>
      <c r="E7502" s="75">
        <v>71.8833333333333</v>
      </c>
    </row>
    <row r="7503" ht="15.75" customHeight="1">
      <c r="A7503" s="13">
        <v>42203.177083333336</v>
      </c>
      <c r="B7503" s="75">
        <v>59.3166666666667</v>
      </c>
      <c r="C7503" s="75">
        <v>59.6333333333333</v>
      </c>
      <c r="D7503" s="75">
        <v>75.2666666666667</v>
      </c>
      <c r="E7503" s="75">
        <v>71.6333333333333</v>
      </c>
    </row>
    <row r="7504" ht="15.75" customHeight="1">
      <c r="A7504" s="13">
        <v>42203.1875</v>
      </c>
      <c r="B7504" s="75">
        <v>59.5666666666667</v>
      </c>
      <c r="C7504" s="75">
        <v>59.3833333333333</v>
      </c>
      <c r="D7504" s="75">
        <v>74.7666666666667</v>
      </c>
      <c r="E7504" s="75">
        <v>71.3833333333333</v>
      </c>
    </row>
    <row r="7505" ht="15.75" customHeight="1">
      <c r="A7505" s="13">
        <v>42203.197916666664</v>
      </c>
      <c r="B7505" s="75">
        <v>59.8166666666667</v>
      </c>
      <c r="C7505" s="75">
        <v>59.1333333333333</v>
      </c>
      <c r="D7505" s="75">
        <v>74.2666666666667</v>
      </c>
      <c r="E7505" s="75">
        <v>71.1333333333333</v>
      </c>
    </row>
    <row r="7506" ht="15.75" customHeight="1">
      <c r="A7506" s="13">
        <v>42203.208333333336</v>
      </c>
      <c r="B7506" s="75">
        <v>60.0689655172414</v>
      </c>
      <c r="C7506" s="75">
        <v>59.0</v>
      </c>
      <c r="D7506" s="75">
        <v>74.0</v>
      </c>
      <c r="E7506" s="75">
        <v>71.2333333333333</v>
      </c>
    </row>
    <row r="7507" ht="15.75" customHeight="1">
      <c r="A7507" s="13">
        <v>42203.21875</v>
      </c>
      <c r="B7507" s="75">
        <v>60.3275862068966</v>
      </c>
      <c r="C7507" s="75">
        <v>59.1363636363636</v>
      </c>
      <c r="D7507" s="75">
        <v>74.0</v>
      </c>
      <c r="E7507" s="75">
        <v>71.7333333333333</v>
      </c>
    </row>
    <row r="7508" ht="15.75" customHeight="1">
      <c r="A7508" s="13">
        <v>42203.229166666664</v>
      </c>
      <c r="B7508" s="75">
        <v>60.5862068965517</v>
      </c>
      <c r="C7508" s="75">
        <v>59.4772727272727</v>
      </c>
      <c r="D7508" s="75">
        <v>74.0</v>
      </c>
      <c r="E7508" s="75">
        <v>72.2333333333333</v>
      </c>
    </row>
    <row r="7509" ht="15.75" customHeight="1">
      <c r="A7509" s="13">
        <v>42203.239583333336</v>
      </c>
      <c r="B7509" s="75">
        <v>60.8448275862069</v>
      </c>
      <c r="C7509" s="75">
        <v>59.8181818181818</v>
      </c>
      <c r="D7509" s="75">
        <v>74.0</v>
      </c>
      <c r="E7509" s="75">
        <v>72.7333333333333</v>
      </c>
    </row>
    <row r="7510" ht="15.75" customHeight="1">
      <c r="A7510" s="13">
        <v>42203.25</v>
      </c>
      <c r="B7510" s="75">
        <v>61.0666666666667</v>
      </c>
      <c r="C7510" s="75">
        <v>60.25</v>
      </c>
      <c r="D7510" s="75">
        <v>74.1166666666667</v>
      </c>
      <c r="E7510" s="75">
        <v>73.2333333333333</v>
      </c>
    </row>
    <row r="7511" ht="15.75" customHeight="1">
      <c r="A7511" s="13">
        <v>42203.260416666664</v>
      </c>
      <c r="B7511" s="75">
        <v>61.3166666666667</v>
      </c>
      <c r="C7511" s="75">
        <v>60.7857142857143</v>
      </c>
      <c r="D7511" s="75">
        <v>74.3666666666667</v>
      </c>
      <c r="E7511" s="75">
        <v>73.7333333333333</v>
      </c>
    </row>
    <row r="7512" ht="15.75" customHeight="1">
      <c r="A7512" s="13">
        <v>42203.270833333336</v>
      </c>
      <c r="B7512" s="75">
        <v>61.5666666666667</v>
      </c>
      <c r="C7512" s="75">
        <v>61.0</v>
      </c>
      <c r="D7512" s="75">
        <v>74.6166666666667</v>
      </c>
      <c r="E7512" s="75">
        <v>74.2333333333333</v>
      </c>
    </row>
    <row r="7513" ht="15.75" customHeight="1">
      <c r="A7513" s="13">
        <v>42203.28125</v>
      </c>
      <c r="B7513" s="75">
        <v>61.8166666666667</v>
      </c>
      <c r="C7513" s="75">
        <v>61.0</v>
      </c>
      <c r="D7513" s="75">
        <v>74.8666666666667</v>
      </c>
      <c r="E7513" s="75">
        <v>74.7333333333333</v>
      </c>
    </row>
    <row r="7514" ht="15.75" customHeight="1">
      <c r="A7514" s="13">
        <v>42203.291666666664</v>
      </c>
      <c r="B7514" s="75">
        <v>62.1333333333333</v>
      </c>
      <c r="C7514" s="75">
        <v>61.4827586206897</v>
      </c>
      <c r="D7514" s="75">
        <v>75.5833333333333</v>
      </c>
      <c r="E7514" s="75">
        <v>75.4666666666667</v>
      </c>
    </row>
    <row r="7515" ht="15.75" customHeight="1">
      <c r="A7515" s="13">
        <v>42203.302083333336</v>
      </c>
      <c r="B7515" s="75">
        <v>62.6333333333333</v>
      </c>
      <c r="C7515" s="75">
        <v>62.5172413793103</v>
      </c>
      <c r="D7515" s="75">
        <v>76.8333333333333</v>
      </c>
      <c r="E7515" s="75">
        <v>76.4666666666667</v>
      </c>
    </row>
    <row r="7516" ht="15.75" customHeight="1">
      <c r="A7516" s="13">
        <v>42203.3125</v>
      </c>
      <c r="B7516" s="75">
        <v>63.1333333333333</v>
      </c>
      <c r="C7516" s="75">
        <v>63.258064516129</v>
      </c>
      <c r="D7516" s="75">
        <v>78.0833333333333</v>
      </c>
      <c r="E7516" s="75">
        <v>77.4666666666667</v>
      </c>
    </row>
    <row r="7517" ht="15.75" customHeight="1">
      <c r="A7517" s="13">
        <v>42203.322916666664</v>
      </c>
      <c r="B7517" s="75">
        <v>63.6333333333333</v>
      </c>
      <c r="C7517" s="75">
        <v>63.741935483871</v>
      </c>
      <c r="D7517" s="75">
        <v>79.3333333333333</v>
      </c>
      <c r="E7517" s="75">
        <v>78.4666666666667</v>
      </c>
    </row>
    <row r="7518" ht="15.75" customHeight="1">
      <c r="A7518" s="13">
        <v>42203.333333333336</v>
      </c>
      <c r="B7518" s="75">
        <v>64.1333333333333</v>
      </c>
      <c r="C7518" s="75">
        <v>64.35</v>
      </c>
      <c r="D7518" s="75">
        <v>80.5833333333333</v>
      </c>
      <c r="E7518" s="75">
        <v>79.4666666666667</v>
      </c>
    </row>
    <row r="7519" ht="15.75" customHeight="1">
      <c r="A7519" s="13">
        <v>42203.34375</v>
      </c>
      <c r="B7519" s="75">
        <v>64.6333333333333</v>
      </c>
      <c r="C7519" s="75">
        <v>65.1</v>
      </c>
      <c r="D7519" s="75">
        <v>81.8333333333333</v>
      </c>
      <c r="E7519" s="75">
        <v>80.4666666666667</v>
      </c>
    </row>
    <row r="7520" ht="15.75" customHeight="1">
      <c r="A7520" s="13">
        <v>42203.354166666664</v>
      </c>
      <c r="B7520" s="75">
        <v>65.1333333333333</v>
      </c>
      <c r="C7520" s="75">
        <v>65.85</v>
      </c>
      <c r="D7520" s="75">
        <v>83.0833333333333</v>
      </c>
      <c r="E7520" s="75">
        <v>81.4666666666667</v>
      </c>
    </row>
    <row r="7521" ht="15.75" customHeight="1">
      <c r="A7521" s="13">
        <v>42203.364583333336</v>
      </c>
      <c r="B7521" s="75">
        <v>65.6333333333333</v>
      </c>
      <c r="C7521" s="75">
        <v>66.6</v>
      </c>
      <c r="D7521" s="75">
        <v>84.3333333333333</v>
      </c>
      <c r="E7521" s="75">
        <v>82.4666666666667</v>
      </c>
    </row>
    <row r="7522" ht="15.75" customHeight="1">
      <c r="A7522" s="13">
        <v>42203.375</v>
      </c>
      <c r="B7522" s="75">
        <v>66.0</v>
      </c>
      <c r="C7522" s="75">
        <v>67.35</v>
      </c>
      <c r="D7522" s="75">
        <v>85.4666666666667</v>
      </c>
      <c r="E7522" s="75">
        <v>83.4666666666667</v>
      </c>
    </row>
    <row r="7523" ht="15.75" customHeight="1">
      <c r="A7523" s="13">
        <v>42203.385416666664</v>
      </c>
      <c r="B7523" s="75">
        <v>66.0</v>
      </c>
      <c r="C7523" s="75">
        <v>68.1</v>
      </c>
      <c r="D7523" s="75">
        <v>86.4666666666667</v>
      </c>
      <c r="E7523" s="75">
        <v>84.4666666666667</v>
      </c>
    </row>
    <row r="7524" ht="15.75" customHeight="1">
      <c r="A7524" s="13">
        <v>42203.395833333336</v>
      </c>
      <c r="B7524" s="75">
        <v>66.8918918918919</v>
      </c>
      <c r="C7524" s="75">
        <v>68.85</v>
      </c>
      <c r="D7524" s="75">
        <v>87.4666666666667</v>
      </c>
      <c r="E7524" s="75">
        <v>85.4666666666667</v>
      </c>
    </row>
    <row r="7525" ht="15.75" customHeight="1">
      <c r="A7525" s="13">
        <v>42203.40625</v>
      </c>
      <c r="B7525" s="75">
        <v>68.1081081081081</v>
      </c>
      <c r="C7525" s="75">
        <v>69.6</v>
      </c>
      <c r="D7525" s="75">
        <v>88.4666666666667</v>
      </c>
      <c r="E7525" s="75">
        <v>86.4666666666667</v>
      </c>
    </row>
    <row r="7526" ht="15.75" customHeight="1">
      <c r="A7526" s="13">
        <v>42203.416666666664</v>
      </c>
      <c r="B7526" s="75">
        <v>69.1333333333333</v>
      </c>
      <c r="C7526" s="75">
        <v>70.5833333333333</v>
      </c>
      <c r="D7526" s="75">
        <v>89.5833333333333</v>
      </c>
      <c r="E7526" s="75">
        <v>87.5833333333333</v>
      </c>
    </row>
    <row r="7527" ht="15.75" customHeight="1">
      <c r="A7527" s="13">
        <v>42203.427083333336</v>
      </c>
      <c r="B7527" s="75">
        <v>69.6333333333333</v>
      </c>
      <c r="C7527" s="75">
        <v>71.8333333333333</v>
      </c>
      <c r="D7527" s="75">
        <v>90.8333333333333</v>
      </c>
      <c r="E7527" s="75">
        <v>88.8333333333333</v>
      </c>
    </row>
    <row r="7528" ht="15.75" customHeight="1">
      <c r="A7528" s="13">
        <v>42203.4375</v>
      </c>
      <c r="B7528" s="75">
        <v>70.1333333333333</v>
      </c>
      <c r="C7528" s="75">
        <v>73.0833333333333</v>
      </c>
      <c r="D7528" s="75">
        <v>92.0833333333333</v>
      </c>
      <c r="E7528" s="75">
        <v>90.0833333333333</v>
      </c>
    </row>
    <row r="7529" ht="15.75" customHeight="1">
      <c r="A7529" s="13">
        <v>42203.447916666664</v>
      </c>
      <c r="B7529" s="75">
        <v>70.6333333333333</v>
      </c>
      <c r="C7529" s="75">
        <v>74.3333333333333</v>
      </c>
      <c r="D7529" s="75">
        <v>93.3333333333333</v>
      </c>
      <c r="E7529" s="75">
        <v>91.3333333333333</v>
      </c>
    </row>
    <row r="7530" ht="15.75" customHeight="1">
      <c r="A7530" s="13">
        <v>42203.458333333336</v>
      </c>
      <c r="B7530" s="75">
        <v>71.1333333333333</v>
      </c>
      <c r="C7530" s="75">
        <v>75.2333333333333</v>
      </c>
      <c r="D7530" s="75">
        <v>94.1166666666667</v>
      </c>
      <c r="E7530" s="75">
        <v>92.2333333333333</v>
      </c>
    </row>
    <row r="7531" ht="15.75" customHeight="1">
      <c r="A7531" s="13">
        <v>42203.46875</v>
      </c>
      <c r="B7531" s="75">
        <v>71.6333333333333</v>
      </c>
      <c r="C7531" s="75">
        <v>75.7333333333333</v>
      </c>
      <c r="D7531" s="75">
        <v>94.3666666666667</v>
      </c>
      <c r="E7531" s="75">
        <v>92.7333333333333</v>
      </c>
    </row>
    <row r="7532" ht="15.75" customHeight="1">
      <c r="A7532" s="13">
        <v>42203.479166666664</v>
      </c>
      <c r="B7532" s="75">
        <v>72.1333333333333</v>
      </c>
      <c r="C7532" s="75">
        <v>76.2333333333333</v>
      </c>
      <c r="D7532" s="75">
        <v>94.6166666666667</v>
      </c>
      <c r="E7532" s="75">
        <v>93.2333333333333</v>
      </c>
    </row>
    <row r="7533" ht="15.75" customHeight="1">
      <c r="A7533" s="13">
        <v>42203.489583333336</v>
      </c>
      <c r="B7533" s="75">
        <v>72.6333333333333</v>
      </c>
      <c r="C7533" s="75">
        <v>76.7333333333333</v>
      </c>
      <c r="D7533" s="75">
        <v>94.8666666666667</v>
      </c>
      <c r="E7533" s="75">
        <v>93.7333333333333</v>
      </c>
    </row>
    <row r="7534" ht="15.75" customHeight="1">
      <c r="A7534" s="13">
        <v>42203.5</v>
      </c>
      <c r="B7534" s="75">
        <v>73.1333333333333</v>
      </c>
      <c r="C7534" s="75">
        <v>77.1166666666667</v>
      </c>
      <c r="D7534" s="75">
        <v>95.35</v>
      </c>
      <c r="E7534" s="75">
        <v>94.2333333333333</v>
      </c>
    </row>
    <row r="7535" ht="15.75" customHeight="1">
      <c r="A7535" s="13">
        <v>42203.510416666664</v>
      </c>
      <c r="B7535" s="75">
        <v>73.6333333333333</v>
      </c>
      <c r="C7535" s="75">
        <v>77.3666666666667</v>
      </c>
      <c r="D7535" s="75">
        <v>96.1</v>
      </c>
      <c r="E7535" s="75">
        <v>94.7333333333333</v>
      </c>
    </row>
    <row r="7536" ht="15.75" customHeight="1">
      <c r="A7536" s="13">
        <v>42203.520833333336</v>
      </c>
      <c r="B7536" s="75">
        <v>74.1333333333333</v>
      </c>
      <c r="C7536" s="75">
        <v>77.6166666666667</v>
      </c>
      <c r="D7536" s="75">
        <v>96.85</v>
      </c>
      <c r="E7536" s="75">
        <v>95.2333333333333</v>
      </c>
    </row>
    <row r="7537" ht="15.75" customHeight="1">
      <c r="A7537" s="13">
        <v>42203.53125</v>
      </c>
      <c r="B7537" s="75">
        <v>74.6333333333333</v>
      </c>
      <c r="C7537" s="75">
        <v>77.8666666666667</v>
      </c>
      <c r="D7537" s="75">
        <v>97.6</v>
      </c>
      <c r="E7537" s="75">
        <v>95.7333333333333</v>
      </c>
    </row>
    <row r="7538" ht="15.75" customHeight="1">
      <c r="A7538" s="13">
        <v>42203.541666666664</v>
      </c>
      <c r="B7538" s="75">
        <v>75.0</v>
      </c>
      <c r="C7538" s="75">
        <v>78.0</v>
      </c>
      <c r="D7538" s="75">
        <v>98.1166666666667</v>
      </c>
      <c r="E7538" s="75">
        <v>96.35</v>
      </c>
    </row>
    <row r="7539" ht="15.75" customHeight="1">
      <c r="A7539" s="13">
        <v>42203.552083333336</v>
      </c>
      <c r="B7539" s="75">
        <v>75.0</v>
      </c>
      <c r="C7539" s="75">
        <v>78.0</v>
      </c>
      <c r="D7539" s="75">
        <v>98.3666666666667</v>
      </c>
      <c r="E7539" s="75">
        <v>97.1</v>
      </c>
    </row>
    <row r="7540" ht="15.75" customHeight="1">
      <c r="A7540" s="13">
        <v>42203.5625</v>
      </c>
      <c r="B7540" s="75">
        <v>75.0</v>
      </c>
      <c r="C7540" s="75">
        <v>78.0</v>
      </c>
      <c r="D7540" s="75">
        <v>98.6166666666667</v>
      </c>
      <c r="E7540" s="75">
        <v>97.85</v>
      </c>
    </row>
    <row r="7541" ht="15.75" customHeight="1">
      <c r="A7541" s="13">
        <v>42203.572916666664</v>
      </c>
      <c r="B7541" s="75">
        <v>75.0</v>
      </c>
      <c r="C7541" s="75">
        <v>78.0</v>
      </c>
      <c r="D7541" s="75">
        <v>98.8666666666667</v>
      </c>
      <c r="E7541" s="75">
        <v>98.6</v>
      </c>
    </row>
    <row r="7542" ht="15.75" customHeight="1">
      <c r="A7542" s="13">
        <v>42203.583333333336</v>
      </c>
      <c r="B7542" s="75">
        <v>75.0</v>
      </c>
      <c r="C7542" s="75">
        <v>78.1166666666667</v>
      </c>
      <c r="D7542" s="75">
        <v>99.0</v>
      </c>
      <c r="E7542" s="75">
        <v>99.0</v>
      </c>
    </row>
    <row r="7543" ht="15.75" customHeight="1">
      <c r="A7543" s="13">
        <v>42203.59375</v>
      </c>
      <c r="B7543" s="75">
        <v>75.0</v>
      </c>
      <c r="C7543" s="75">
        <v>78.3666666666667</v>
      </c>
      <c r="D7543" s="75">
        <v>99.0</v>
      </c>
      <c r="E7543" s="75">
        <v>99.0</v>
      </c>
    </row>
    <row r="7544" ht="15.75" customHeight="1">
      <c r="A7544" s="13">
        <v>42203.604166666664</v>
      </c>
      <c r="B7544" s="75">
        <v>75.0</v>
      </c>
      <c r="C7544" s="75">
        <v>78.6166666666667</v>
      </c>
      <c r="D7544" s="75">
        <v>99.0</v>
      </c>
      <c r="E7544" s="75">
        <v>99.0</v>
      </c>
    </row>
    <row r="7545" ht="15.75" customHeight="1">
      <c r="A7545" s="13">
        <v>42203.614583333336</v>
      </c>
      <c r="B7545" s="75">
        <v>75.0</v>
      </c>
      <c r="C7545" s="75">
        <v>78.8666666666667</v>
      </c>
      <c r="D7545" s="75">
        <v>99.0</v>
      </c>
      <c r="E7545" s="75">
        <v>99.0</v>
      </c>
    </row>
    <row r="7546" ht="15.75" customHeight="1">
      <c r="A7546" s="13">
        <v>42203.625</v>
      </c>
      <c r="B7546" s="75">
        <v>74.9333333333333</v>
      </c>
      <c r="C7546" s="75">
        <v>78.65</v>
      </c>
      <c r="D7546" s="75">
        <v>99.1166666666667</v>
      </c>
      <c r="E7546" s="75">
        <v>98.8833333333333</v>
      </c>
    </row>
    <row r="7547" ht="15.75" customHeight="1">
      <c r="A7547" s="13">
        <v>42203.635416666664</v>
      </c>
      <c r="B7547" s="75">
        <v>74.6833333333333</v>
      </c>
      <c r="C7547" s="75">
        <v>77.9</v>
      </c>
      <c r="D7547" s="75">
        <v>99.3666666666667</v>
      </c>
      <c r="E7547" s="75">
        <v>98.6333333333333</v>
      </c>
    </row>
    <row r="7548" ht="15.75" customHeight="1">
      <c r="A7548" s="13">
        <v>42203.645833333336</v>
      </c>
      <c r="B7548" s="75">
        <v>74.4333333333333</v>
      </c>
      <c r="C7548" s="75">
        <v>77.15</v>
      </c>
      <c r="D7548" s="75">
        <v>99.6166666666667</v>
      </c>
      <c r="E7548" s="75">
        <v>98.3833333333333</v>
      </c>
    </row>
    <row r="7549" ht="15.75" customHeight="1">
      <c r="A7549" s="13">
        <v>42203.65625</v>
      </c>
      <c r="B7549" s="75">
        <v>74.1833333333333</v>
      </c>
      <c r="C7549" s="75">
        <v>76.4</v>
      </c>
      <c r="D7549" s="75">
        <v>99.8666666666667</v>
      </c>
      <c r="E7549" s="75">
        <v>98.1333333333333</v>
      </c>
    </row>
    <row r="7550" ht="15.75" customHeight="1">
      <c r="A7550" s="13">
        <v>42203.666666666664</v>
      </c>
      <c r="B7550" s="75">
        <v>73.9333333333333</v>
      </c>
      <c r="C7550" s="75">
        <v>76.0</v>
      </c>
      <c r="D7550" s="75">
        <v>100.0</v>
      </c>
      <c r="E7550" s="75">
        <v>97.8833333333333</v>
      </c>
    </row>
    <row r="7551" ht="15.75" customHeight="1">
      <c r="A7551" s="13">
        <v>42203.677083333336</v>
      </c>
      <c r="B7551" s="75">
        <v>73.6833333333333</v>
      </c>
      <c r="C7551" s="75">
        <v>76.0</v>
      </c>
      <c r="D7551" s="75">
        <v>100.0</v>
      </c>
      <c r="E7551" s="75">
        <v>97.6333333333333</v>
      </c>
    </row>
    <row r="7552" ht="15.75" customHeight="1">
      <c r="A7552" s="13">
        <v>42203.6875</v>
      </c>
      <c r="B7552" s="75">
        <v>73.4333333333333</v>
      </c>
      <c r="C7552" s="75">
        <v>76.0</v>
      </c>
      <c r="D7552" s="75">
        <v>100.0</v>
      </c>
      <c r="E7552" s="75">
        <v>97.3833333333333</v>
      </c>
    </row>
    <row r="7553" ht="15.75" customHeight="1">
      <c r="A7553" s="13">
        <v>42203.697916666664</v>
      </c>
      <c r="B7553" s="75">
        <v>73.1833333333333</v>
      </c>
      <c r="C7553" s="75">
        <v>76.0</v>
      </c>
      <c r="D7553" s="75">
        <v>100.0</v>
      </c>
      <c r="E7553" s="75">
        <v>97.1333333333333</v>
      </c>
    </row>
    <row r="7554" ht="15.75" customHeight="1">
      <c r="A7554" s="13">
        <v>42203.708333333336</v>
      </c>
      <c r="B7554" s="75">
        <v>72.8</v>
      </c>
      <c r="C7554" s="75">
        <v>75.8833333333333</v>
      </c>
      <c r="D7554" s="75">
        <v>99.65</v>
      </c>
      <c r="E7554" s="75">
        <v>96.65</v>
      </c>
    </row>
    <row r="7555" ht="15.75" customHeight="1">
      <c r="A7555" s="13">
        <v>42203.71875</v>
      </c>
      <c r="B7555" s="75">
        <v>72.05</v>
      </c>
      <c r="C7555" s="75">
        <v>75.6333333333333</v>
      </c>
      <c r="D7555" s="75">
        <v>98.9</v>
      </c>
      <c r="E7555" s="75">
        <v>95.9</v>
      </c>
    </row>
    <row r="7556" ht="15.75" customHeight="1">
      <c r="A7556" s="13">
        <v>42203.729166666664</v>
      </c>
      <c r="B7556" s="75">
        <v>71.3</v>
      </c>
      <c r="C7556" s="75">
        <v>75.3833333333333</v>
      </c>
      <c r="D7556" s="75">
        <v>98.15</v>
      </c>
      <c r="E7556" s="75">
        <v>95.15</v>
      </c>
    </row>
    <row r="7557" ht="15.75" customHeight="1">
      <c r="A7557" s="13">
        <v>42203.739583333336</v>
      </c>
      <c r="B7557" s="75">
        <v>70.55</v>
      </c>
      <c r="C7557" s="75">
        <v>75.1333333333333</v>
      </c>
      <c r="D7557" s="75">
        <v>97.4</v>
      </c>
      <c r="E7557" s="75">
        <v>94.4</v>
      </c>
    </row>
    <row r="7558" ht="15.75" customHeight="1">
      <c r="A7558" s="13">
        <v>42203.75</v>
      </c>
      <c r="B7558" s="75">
        <v>69.8666666666667</v>
      </c>
      <c r="C7558" s="75">
        <v>74.65</v>
      </c>
      <c r="D7558" s="75">
        <v>96.65</v>
      </c>
      <c r="E7558" s="75">
        <v>93.2222222222222</v>
      </c>
    </row>
    <row r="7559" ht="15.75" customHeight="1">
      <c r="A7559" s="13">
        <v>42203.760416666664</v>
      </c>
      <c r="B7559" s="75">
        <v>69.3666666666667</v>
      </c>
      <c r="C7559" s="75">
        <v>73.9</v>
      </c>
      <c r="D7559" s="75">
        <v>95.9</v>
      </c>
      <c r="E7559" s="75">
        <v>89.2105263157895</v>
      </c>
    </row>
    <row r="7560" ht="15.75" customHeight="1">
      <c r="A7560" s="13">
        <v>42203.770833333336</v>
      </c>
      <c r="B7560" s="75">
        <v>68.8666666666667</v>
      </c>
      <c r="C7560" s="75">
        <v>73.15</v>
      </c>
      <c r="D7560" s="75">
        <v>95.15</v>
      </c>
      <c r="E7560" s="75">
        <v>80.5</v>
      </c>
    </row>
    <row r="7561" ht="15.75" customHeight="1">
      <c r="A7561" s="13">
        <v>42203.78125</v>
      </c>
      <c r="B7561" s="75">
        <v>68.3666666666667</v>
      </c>
      <c r="C7561" s="75">
        <v>72.4</v>
      </c>
      <c r="D7561" s="75">
        <v>94.4</v>
      </c>
      <c r="E7561" s="75">
        <v>79.0</v>
      </c>
    </row>
    <row r="7562" ht="15.75" customHeight="1">
      <c r="A7562" s="13">
        <v>42203.791666666664</v>
      </c>
      <c r="B7562" s="75">
        <v>67.9333333333333</v>
      </c>
      <c r="C7562" s="75">
        <v>71.7666666666667</v>
      </c>
      <c r="D7562" s="75">
        <v>93.5333333333333</v>
      </c>
      <c r="E7562" s="75">
        <v>79.1166666666667</v>
      </c>
    </row>
    <row r="7563" ht="15.75" customHeight="1">
      <c r="A7563" s="13">
        <v>42203.802083333336</v>
      </c>
      <c r="B7563" s="75">
        <v>67.6833333333333</v>
      </c>
      <c r="C7563" s="75">
        <v>71.2666666666667</v>
      </c>
      <c r="D7563" s="75">
        <v>92.5333333333333</v>
      </c>
      <c r="E7563" s="75">
        <v>79.3666666666667</v>
      </c>
    </row>
    <row r="7564" ht="15.75" customHeight="1">
      <c r="A7564" s="13">
        <v>42203.8125</v>
      </c>
      <c r="B7564" s="75">
        <v>67.4333333333333</v>
      </c>
      <c r="C7564" s="75">
        <v>70.7666666666667</v>
      </c>
      <c r="D7564" s="75">
        <v>91.5333333333333</v>
      </c>
      <c r="E7564" s="75">
        <v>79.6166666666667</v>
      </c>
    </row>
    <row r="7565" ht="15.75" customHeight="1">
      <c r="A7565" s="13">
        <v>42203.822916666664</v>
      </c>
      <c r="B7565" s="75">
        <v>67.1833333333333</v>
      </c>
      <c r="C7565" s="75">
        <v>70.2666666666667</v>
      </c>
      <c r="D7565" s="75">
        <v>90.5333333333333</v>
      </c>
      <c r="E7565" s="75">
        <v>79.8666666666667</v>
      </c>
    </row>
    <row r="7566" ht="15.75" customHeight="1">
      <c r="A7566" s="13">
        <v>42203.833333333336</v>
      </c>
      <c r="B7566" s="75">
        <v>66.9333333333333</v>
      </c>
      <c r="C7566" s="75">
        <v>69.7666666666667</v>
      </c>
      <c r="D7566" s="75">
        <v>89.65</v>
      </c>
      <c r="E7566" s="75">
        <v>79.695652173913</v>
      </c>
    </row>
    <row r="7567" ht="15.75" customHeight="1">
      <c r="A7567" s="13">
        <v>42203.84375</v>
      </c>
      <c r="B7567" s="75">
        <v>66.6833333333333</v>
      </c>
      <c r="C7567" s="75">
        <v>69.2666666666667</v>
      </c>
      <c r="D7567" s="75">
        <v>88.9</v>
      </c>
      <c r="E7567" s="75">
        <v>79.0434782608696</v>
      </c>
    </row>
    <row r="7568" ht="15.75" customHeight="1">
      <c r="A7568" s="13">
        <v>42203.854166666664</v>
      </c>
      <c r="B7568" s="75">
        <v>66.4333333333333</v>
      </c>
      <c r="C7568" s="75">
        <v>68.7666666666667</v>
      </c>
      <c r="D7568" s="75">
        <v>88.15</v>
      </c>
      <c r="E7568" s="75">
        <v>78.2432432432432</v>
      </c>
    </row>
    <row r="7569" ht="15.75" customHeight="1">
      <c r="A7569" s="13">
        <v>42203.864583333336</v>
      </c>
      <c r="B7569" s="75">
        <v>66.1833333333333</v>
      </c>
      <c r="C7569" s="75">
        <v>68.2666666666667</v>
      </c>
      <c r="D7569" s="75">
        <v>87.4</v>
      </c>
      <c r="E7569" s="75">
        <v>77.4324324324324</v>
      </c>
    </row>
    <row r="7570" ht="15.75" customHeight="1">
      <c r="A7570" s="13">
        <v>42203.875</v>
      </c>
      <c r="B7570" s="75">
        <v>66.0</v>
      </c>
      <c r="C7570" s="75">
        <v>67.8833333333333</v>
      </c>
      <c r="D7570" s="75">
        <v>86.7666666666667</v>
      </c>
      <c r="E7570" s="75">
        <v>77.1166666666667</v>
      </c>
    </row>
    <row r="7571" ht="15.75" customHeight="1">
      <c r="A7571" s="13">
        <v>42203.885416666664</v>
      </c>
      <c r="B7571" s="75">
        <v>66.0</v>
      </c>
      <c r="C7571" s="75">
        <v>67.6333333333333</v>
      </c>
      <c r="D7571" s="75">
        <v>86.2666666666667</v>
      </c>
      <c r="E7571" s="75">
        <v>77.3666666666667</v>
      </c>
    </row>
    <row r="7572" ht="15.75" customHeight="1">
      <c r="A7572" s="13">
        <v>42203.895833333336</v>
      </c>
      <c r="B7572" s="75">
        <v>66.0</v>
      </c>
      <c r="C7572" s="75">
        <v>67.3833333333333</v>
      </c>
      <c r="D7572" s="75">
        <v>85.7666666666667</v>
      </c>
      <c r="E7572" s="75">
        <v>77.6166666666667</v>
      </c>
    </row>
    <row r="7573" ht="15.75" customHeight="1">
      <c r="A7573" s="13">
        <v>42203.90625</v>
      </c>
      <c r="B7573" s="75">
        <v>66.0</v>
      </c>
      <c r="C7573" s="75">
        <v>67.1333333333333</v>
      </c>
      <c r="D7573" s="75">
        <v>85.2666666666667</v>
      </c>
      <c r="E7573" s="75">
        <v>77.8666666666667</v>
      </c>
    </row>
    <row r="7574" ht="15.75" customHeight="1">
      <c r="A7574" s="13">
        <v>42203.916666666664</v>
      </c>
      <c r="B7574" s="75">
        <v>66.0</v>
      </c>
      <c r="C7574" s="75">
        <v>67.0</v>
      </c>
      <c r="D7574" s="75">
        <v>84.7666666666667</v>
      </c>
      <c r="E7574" s="75">
        <v>78.1166666666667</v>
      </c>
    </row>
    <row r="7575" ht="15.75" customHeight="1">
      <c r="A7575" s="13">
        <v>42203.927083333336</v>
      </c>
      <c r="B7575" s="75">
        <v>66.0</v>
      </c>
      <c r="C7575" s="75">
        <v>67.0</v>
      </c>
      <c r="D7575" s="75">
        <v>84.2666666666667</v>
      </c>
      <c r="E7575" s="75">
        <v>78.3666666666667</v>
      </c>
    </row>
    <row r="7576" ht="15.75" customHeight="1">
      <c r="A7576" s="13">
        <v>42203.9375</v>
      </c>
      <c r="B7576" s="75">
        <v>66.0</v>
      </c>
      <c r="C7576" s="75">
        <v>67.0</v>
      </c>
      <c r="D7576" s="75">
        <v>83.7666666666667</v>
      </c>
      <c r="E7576" s="75">
        <v>78.6166666666667</v>
      </c>
    </row>
    <row r="7577" ht="15.75" customHeight="1">
      <c r="A7577" s="13">
        <v>42203.947916666664</v>
      </c>
      <c r="B7577" s="75">
        <v>66.0</v>
      </c>
      <c r="C7577" s="75">
        <v>67.0</v>
      </c>
      <c r="D7577" s="75">
        <v>83.2666666666667</v>
      </c>
      <c r="E7577" s="75">
        <v>78.8666666666667</v>
      </c>
    </row>
    <row r="7578" ht="15.75" customHeight="1">
      <c r="A7578" s="13">
        <v>42203.958333333336</v>
      </c>
      <c r="B7578" s="75">
        <v>66.0</v>
      </c>
      <c r="C7578" s="75">
        <v>66.8833333333333</v>
      </c>
      <c r="D7578" s="75">
        <v>82.8833333333333</v>
      </c>
      <c r="E7578" s="75">
        <v>78.8833333333333</v>
      </c>
    </row>
    <row r="7579" ht="15.75" customHeight="1">
      <c r="A7579" s="13">
        <v>42203.96875</v>
      </c>
      <c r="B7579" s="75">
        <v>66.0</v>
      </c>
      <c r="C7579" s="75">
        <v>66.6333333333333</v>
      </c>
      <c r="D7579" s="75">
        <v>82.6333333333333</v>
      </c>
      <c r="E7579" s="75">
        <v>78.6333333333333</v>
      </c>
    </row>
    <row r="7580" ht="15.75" customHeight="1">
      <c r="A7580" s="13">
        <v>42203.979166666664</v>
      </c>
      <c r="B7580" s="75">
        <v>66.0</v>
      </c>
      <c r="C7580" s="75">
        <v>66.3833333333333</v>
      </c>
      <c r="D7580" s="75">
        <v>82.3833333333333</v>
      </c>
      <c r="E7580" s="75">
        <v>78.3833333333333</v>
      </c>
    </row>
    <row r="7581" ht="15.75" customHeight="1">
      <c r="A7581" s="13">
        <v>42203.989583333336</v>
      </c>
      <c r="B7581" s="75">
        <v>66.0</v>
      </c>
      <c r="C7581" s="75">
        <v>66.1333333333333</v>
      </c>
      <c r="D7581" s="75">
        <v>82.1333333333333</v>
      </c>
      <c r="E7581" s="75">
        <v>78.1333333333333</v>
      </c>
    </row>
    <row r="7582" ht="15.75" customHeight="1">
      <c r="A7582" s="13">
        <v>42204.0</v>
      </c>
      <c r="B7582" s="75">
        <v>66.0</v>
      </c>
      <c r="C7582" s="75">
        <v>65.8833333333333</v>
      </c>
      <c r="D7582" s="75">
        <v>81.7666666666667</v>
      </c>
      <c r="E7582" s="75">
        <v>78.0</v>
      </c>
    </row>
    <row r="7583" ht="15.75" customHeight="1">
      <c r="A7583" s="13">
        <v>42204.010416666664</v>
      </c>
      <c r="B7583" s="75">
        <v>66.0</v>
      </c>
      <c r="C7583" s="75">
        <v>65.6333333333333</v>
      </c>
      <c r="D7583" s="75">
        <v>81.2666666666667</v>
      </c>
      <c r="E7583" s="75">
        <v>78.0</v>
      </c>
    </row>
    <row r="7584" ht="15.75" customHeight="1">
      <c r="A7584" s="13">
        <v>42204.020833333336</v>
      </c>
      <c r="B7584" s="75">
        <v>66.0</v>
      </c>
      <c r="C7584" s="75">
        <v>65.3833333333333</v>
      </c>
      <c r="D7584" s="75">
        <v>80.7666666666667</v>
      </c>
      <c r="E7584" s="75">
        <v>78.0</v>
      </c>
    </row>
    <row r="7585" ht="15.75" customHeight="1">
      <c r="A7585" s="13">
        <v>42204.03125</v>
      </c>
      <c r="B7585" s="75">
        <v>66.0</v>
      </c>
      <c r="C7585" s="75">
        <v>65.1333333333333</v>
      </c>
      <c r="D7585" s="75">
        <v>80.2666666666667</v>
      </c>
      <c r="E7585" s="75">
        <v>78.0</v>
      </c>
    </row>
    <row r="7586" ht="15.75" customHeight="1">
      <c r="A7586" s="13">
        <v>42204.041666666664</v>
      </c>
      <c r="B7586" s="75">
        <v>65.9333333333333</v>
      </c>
      <c r="C7586" s="75">
        <v>65.0</v>
      </c>
      <c r="D7586" s="75">
        <v>79.8833333333333</v>
      </c>
      <c r="E7586" s="75">
        <v>77.8833333333333</v>
      </c>
    </row>
    <row r="7587" ht="15.75" customHeight="1">
      <c r="A7587" s="13">
        <v>42204.052083333336</v>
      </c>
      <c r="B7587" s="75">
        <v>65.6833333333333</v>
      </c>
      <c r="C7587" s="75">
        <v>65.0</v>
      </c>
      <c r="D7587" s="75">
        <v>79.6333333333333</v>
      </c>
      <c r="E7587" s="75">
        <v>77.6333333333333</v>
      </c>
    </row>
    <row r="7588" ht="15.75" customHeight="1">
      <c r="A7588" s="13">
        <v>42204.0625</v>
      </c>
      <c r="B7588" s="75">
        <v>65.4333333333333</v>
      </c>
      <c r="C7588" s="75">
        <v>65.0</v>
      </c>
      <c r="D7588" s="75">
        <v>79.3833333333333</v>
      </c>
      <c r="E7588" s="75">
        <v>77.3833333333333</v>
      </c>
    </row>
    <row r="7589" ht="15.75" customHeight="1">
      <c r="A7589" s="13">
        <v>42204.072916666664</v>
      </c>
      <c r="B7589" s="75">
        <v>65.1833333333333</v>
      </c>
      <c r="C7589" s="75">
        <v>65.0</v>
      </c>
      <c r="D7589" s="75">
        <v>79.1333333333333</v>
      </c>
      <c r="E7589" s="75">
        <v>77.1333333333333</v>
      </c>
    </row>
    <row r="7590" ht="15.75" customHeight="1">
      <c r="A7590" s="13">
        <v>42204.083333333336</v>
      </c>
      <c r="B7590" s="75">
        <v>64.9333333333333</v>
      </c>
      <c r="C7590" s="75">
        <v>65.0</v>
      </c>
      <c r="D7590" s="75">
        <v>78.8833333333333</v>
      </c>
      <c r="E7590" s="75">
        <v>76.8833333333333</v>
      </c>
    </row>
    <row r="7591" ht="15.75" customHeight="1">
      <c r="A7591" s="13">
        <v>42204.09375</v>
      </c>
      <c r="B7591" s="75">
        <v>64.6833333333333</v>
      </c>
      <c r="C7591" s="75">
        <v>65.0</v>
      </c>
      <c r="D7591" s="75">
        <v>78.6333333333333</v>
      </c>
      <c r="E7591" s="75">
        <v>76.6333333333333</v>
      </c>
    </row>
    <row r="7592" ht="15.75" customHeight="1">
      <c r="A7592" s="13">
        <v>42204.104166666664</v>
      </c>
      <c r="B7592" s="75">
        <v>64.4333333333333</v>
      </c>
      <c r="C7592" s="75">
        <v>65.0</v>
      </c>
      <c r="D7592" s="75">
        <v>78.3833333333333</v>
      </c>
      <c r="E7592" s="75">
        <v>76.3833333333333</v>
      </c>
    </row>
    <row r="7593" ht="15.75" customHeight="1">
      <c r="A7593" s="13">
        <v>42204.114583333336</v>
      </c>
      <c r="B7593" s="75">
        <v>64.1833333333333</v>
      </c>
      <c r="C7593" s="75">
        <v>65.0</v>
      </c>
      <c r="D7593" s="75">
        <v>78.1333333333333</v>
      </c>
      <c r="E7593" s="75">
        <v>76.1333333333333</v>
      </c>
    </row>
    <row r="7594" ht="15.75" customHeight="1">
      <c r="A7594" s="13">
        <v>42204.125</v>
      </c>
      <c r="B7594" s="75">
        <v>64.0</v>
      </c>
      <c r="C7594" s="75">
        <v>65.0</v>
      </c>
      <c r="D7594" s="75">
        <v>77.7666666666667</v>
      </c>
      <c r="E7594" s="75">
        <v>75.8833333333333</v>
      </c>
    </row>
    <row r="7595" ht="15.75" customHeight="1">
      <c r="A7595" s="13">
        <v>42204.135416666664</v>
      </c>
      <c r="B7595" s="75">
        <v>64.0</v>
      </c>
      <c r="C7595" s="75">
        <v>65.0</v>
      </c>
      <c r="D7595" s="75">
        <v>77.2666666666667</v>
      </c>
      <c r="E7595" s="75">
        <v>75.6333333333333</v>
      </c>
    </row>
    <row r="7596" ht="15.75" customHeight="1">
      <c r="A7596" s="13">
        <v>42204.145833333336</v>
      </c>
      <c r="B7596" s="75">
        <v>64.0</v>
      </c>
      <c r="C7596" s="75">
        <v>65.0</v>
      </c>
      <c r="D7596" s="75">
        <v>76.7666666666667</v>
      </c>
      <c r="E7596" s="75">
        <v>75.3833333333333</v>
      </c>
    </row>
    <row r="7597" ht="15.75" customHeight="1">
      <c r="A7597" s="13">
        <v>42204.15625</v>
      </c>
      <c r="B7597" s="75">
        <v>64.0</v>
      </c>
      <c r="C7597" s="75">
        <v>65.0</v>
      </c>
      <c r="D7597" s="75">
        <v>76.2666666666667</v>
      </c>
      <c r="E7597" s="75">
        <v>75.1333333333333</v>
      </c>
    </row>
    <row r="7598" ht="15.75" customHeight="1">
      <c r="A7598" s="13">
        <v>42204.166666666664</v>
      </c>
      <c r="B7598" s="75">
        <v>63.9333333333333</v>
      </c>
      <c r="C7598" s="75">
        <v>65.0</v>
      </c>
      <c r="D7598" s="75">
        <v>76.0</v>
      </c>
      <c r="E7598" s="75">
        <v>75.0</v>
      </c>
    </row>
    <row r="7599" ht="15.75" customHeight="1">
      <c r="A7599" s="13">
        <v>42204.177083333336</v>
      </c>
      <c r="B7599" s="75">
        <v>63.6833333333333</v>
      </c>
      <c r="C7599" s="75">
        <v>65.0</v>
      </c>
      <c r="D7599" s="75">
        <v>76.0</v>
      </c>
      <c r="E7599" s="75">
        <v>75.0</v>
      </c>
    </row>
    <row r="7600" ht="15.75" customHeight="1">
      <c r="A7600" s="13">
        <v>42204.1875</v>
      </c>
      <c r="B7600" s="75">
        <v>63.4333333333333</v>
      </c>
      <c r="C7600" s="75">
        <v>65.0</v>
      </c>
      <c r="D7600" s="75">
        <v>76.0</v>
      </c>
      <c r="E7600" s="75">
        <v>75.0</v>
      </c>
    </row>
    <row r="7601" ht="15.75" customHeight="1">
      <c r="A7601" s="13">
        <v>42204.197916666664</v>
      </c>
      <c r="B7601" s="75">
        <v>63.1833333333333</v>
      </c>
      <c r="C7601" s="75">
        <v>65.0</v>
      </c>
      <c r="D7601" s="75">
        <v>76.0</v>
      </c>
      <c r="E7601" s="75">
        <v>75.0</v>
      </c>
    </row>
    <row r="7602" ht="15.75" customHeight="1">
      <c r="A7602" s="13">
        <v>42204.208333333336</v>
      </c>
      <c r="B7602" s="75">
        <v>63.1333333333333</v>
      </c>
      <c r="C7602" s="75">
        <v>65.1166666666667</v>
      </c>
      <c r="D7602" s="75">
        <v>75.8833333333333</v>
      </c>
      <c r="E7602" s="75">
        <v>74.8833333333333</v>
      </c>
    </row>
    <row r="7603" ht="15.75" customHeight="1">
      <c r="A7603" s="13">
        <v>42204.21875</v>
      </c>
      <c r="B7603" s="75">
        <v>63.6333333333333</v>
      </c>
      <c r="C7603" s="75">
        <v>65.3666666666667</v>
      </c>
      <c r="D7603" s="75">
        <v>75.6333333333333</v>
      </c>
      <c r="E7603" s="75">
        <v>74.6333333333333</v>
      </c>
    </row>
    <row r="7604" ht="15.75" customHeight="1">
      <c r="A7604" s="13">
        <v>42204.229166666664</v>
      </c>
      <c r="B7604" s="75">
        <v>64.1333333333333</v>
      </c>
      <c r="C7604" s="75">
        <v>65.6166666666667</v>
      </c>
      <c r="D7604" s="75">
        <v>75.3833333333333</v>
      </c>
      <c r="E7604" s="75">
        <v>74.3833333333333</v>
      </c>
    </row>
    <row r="7605" ht="15.75" customHeight="1">
      <c r="A7605" s="13">
        <v>42204.239583333336</v>
      </c>
      <c r="B7605" s="75">
        <v>64.6333333333333</v>
      </c>
      <c r="C7605" s="75">
        <v>65.8666666666667</v>
      </c>
      <c r="D7605" s="75">
        <v>75.1333333333333</v>
      </c>
      <c r="E7605" s="75">
        <v>74.1333333333333</v>
      </c>
    </row>
    <row r="7606" ht="15.75" customHeight="1">
      <c r="A7606" s="13">
        <v>42204.25</v>
      </c>
      <c r="B7606" s="75">
        <v>65.0666666666667</v>
      </c>
      <c r="C7606" s="75">
        <v>66.1166666666667</v>
      </c>
      <c r="D7606" s="75">
        <v>75.1166666666667</v>
      </c>
      <c r="E7606" s="75">
        <v>73.8833333333333</v>
      </c>
    </row>
    <row r="7607" ht="15.75" customHeight="1">
      <c r="A7607" s="13">
        <v>42204.260416666664</v>
      </c>
      <c r="B7607" s="75">
        <v>65.3166666666667</v>
      </c>
      <c r="C7607" s="75">
        <v>66.3666666666667</v>
      </c>
      <c r="D7607" s="75">
        <v>75.3666666666667</v>
      </c>
      <c r="E7607" s="75">
        <v>73.6333333333333</v>
      </c>
    </row>
    <row r="7608" ht="15.75" customHeight="1">
      <c r="A7608" s="13">
        <v>42204.270833333336</v>
      </c>
      <c r="B7608" s="75">
        <v>65.5666666666667</v>
      </c>
      <c r="C7608" s="75">
        <v>66.6166666666667</v>
      </c>
      <c r="D7608" s="75">
        <v>75.6166666666667</v>
      </c>
      <c r="E7608" s="75">
        <v>73.3833333333333</v>
      </c>
    </row>
    <row r="7609" ht="15.75" customHeight="1">
      <c r="A7609" s="13">
        <v>42204.28125</v>
      </c>
      <c r="B7609" s="75">
        <v>65.8166666666667</v>
      </c>
      <c r="C7609" s="75">
        <v>66.8666666666667</v>
      </c>
      <c r="D7609" s="75">
        <v>75.8666666666667</v>
      </c>
      <c r="E7609" s="75">
        <v>73.1333333333333</v>
      </c>
    </row>
    <row r="7610" ht="15.75" customHeight="1">
      <c r="A7610" s="13">
        <v>42204.291666666664</v>
      </c>
      <c r="B7610" s="75">
        <v>66.1333333333333</v>
      </c>
      <c r="C7610" s="75">
        <v>67.1166666666667</v>
      </c>
      <c r="D7610" s="75">
        <v>76.4666666666667</v>
      </c>
      <c r="E7610" s="75">
        <v>73.35</v>
      </c>
    </row>
    <row r="7611" ht="15.75" customHeight="1">
      <c r="A7611" s="13">
        <v>42204.302083333336</v>
      </c>
      <c r="B7611" s="75">
        <v>66.6333333333333</v>
      </c>
      <c r="C7611" s="75">
        <v>67.3666666666667</v>
      </c>
      <c r="D7611" s="75">
        <v>77.4666666666667</v>
      </c>
      <c r="E7611" s="75">
        <v>74.1</v>
      </c>
    </row>
    <row r="7612" ht="15.75" customHeight="1">
      <c r="A7612" s="13">
        <v>42204.3125</v>
      </c>
      <c r="B7612" s="75">
        <v>67.1333333333333</v>
      </c>
      <c r="C7612" s="75">
        <v>67.6166666666667</v>
      </c>
      <c r="D7612" s="75">
        <v>78.4666666666667</v>
      </c>
      <c r="E7612" s="75">
        <v>74.85</v>
      </c>
    </row>
    <row r="7613" ht="15.75" customHeight="1">
      <c r="A7613" s="13">
        <v>42204.322916666664</v>
      </c>
      <c r="B7613" s="75">
        <v>67.6333333333333</v>
      </c>
      <c r="C7613" s="75">
        <v>67.8666666666667</v>
      </c>
      <c r="D7613" s="75">
        <v>79.4666666666667</v>
      </c>
      <c r="E7613" s="75">
        <v>75.6</v>
      </c>
    </row>
    <row r="7614" ht="15.75" customHeight="1">
      <c r="A7614" s="13">
        <v>42204.333333333336</v>
      </c>
      <c r="B7614" s="75">
        <v>68.1333333333333</v>
      </c>
      <c r="C7614" s="75">
        <v>68.2333333333333</v>
      </c>
      <c r="D7614" s="75">
        <v>80.4666666666667</v>
      </c>
      <c r="E7614" s="75">
        <v>76.2333333333333</v>
      </c>
    </row>
    <row r="7615" ht="15.75" customHeight="1">
      <c r="A7615" s="13">
        <v>42204.34375</v>
      </c>
      <c r="B7615" s="75">
        <v>68.6333333333333</v>
      </c>
      <c r="C7615" s="75">
        <v>68.7333333333333</v>
      </c>
      <c r="D7615" s="75">
        <v>81.4666666666667</v>
      </c>
      <c r="E7615" s="75">
        <v>76.7333333333333</v>
      </c>
    </row>
    <row r="7616" ht="15.75" customHeight="1">
      <c r="A7616" s="13">
        <v>42204.354166666664</v>
      </c>
      <c r="B7616" s="75">
        <v>69.1333333333333</v>
      </c>
      <c r="C7616" s="75">
        <v>69.2333333333333</v>
      </c>
      <c r="D7616" s="75">
        <v>82.4666666666667</v>
      </c>
      <c r="E7616" s="75">
        <v>77.2333333333333</v>
      </c>
    </row>
    <row r="7617" ht="15.75" customHeight="1">
      <c r="A7617" s="13">
        <v>42204.364583333336</v>
      </c>
      <c r="B7617" s="75">
        <v>69.6333333333333</v>
      </c>
      <c r="C7617" s="75">
        <v>69.7333333333333</v>
      </c>
      <c r="D7617" s="75">
        <v>83.4666666666667</v>
      </c>
      <c r="E7617" s="75">
        <v>77.7333333333333</v>
      </c>
    </row>
    <row r="7618" ht="15.75" customHeight="1">
      <c r="A7618" s="13">
        <v>42204.375</v>
      </c>
      <c r="B7618" s="75">
        <v>70.0666666666667</v>
      </c>
      <c r="C7618" s="75">
        <v>70.2333333333333</v>
      </c>
      <c r="D7618" s="75">
        <v>84.5833333333333</v>
      </c>
      <c r="E7618" s="75">
        <v>77.7666666666667</v>
      </c>
    </row>
    <row r="7619" ht="15.75" customHeight="1">
      <c r="A7619" s="13">
        <v>42204.385416666664</v>
      </c>
      <c r="B7619" s="75">
        <v>70.3166666666667</v>
      </c>
      <c r="C7619" s="75">
        <v>70.7333333333333</v>
      </c>
      <c r="D7619" s="75">
        <v>85.8333333333333</v>
      </c>
      <c r="E7619" s="75">
        <v>77.2666666666667</v>
      </c>
    </row>
    <row r="7620" ht="15.75" customHeight="1">
      <c r="A7620" s="13">
        <v>42204.395833333336</v>
      </c>
      <c r="B7620" s="75">
        <v>70.5666666666667</v>
      </c>
      <c r="C7620" s="75">
        <v>71.2333333333333</v>
      </c>
      <c r="D7620" s="75">
        <v>87.0833333333333</v>
      </c>
      <c r="E7620" s="75">
        <v>76.7666666666667</v>
      </c>
    </row>
    <row r="7621" ht="15.75" customHeight="1">
      <c r="A7621" s="13">
        <v>42204.40625</v>
      </c>
      <c r="B7621" s="75">
        <v>70.8166666666667</v>
      </c>
      <c r="C7621" s="75">
        <v>71.7333333333333</v>
      </c>
      <c r="D7621" s="75">
        <v>88.3333333333333</v>
      </c>
      <c r="E7621" s="75">
        <v>76.2666666666667</v>
      </c>
    </row>
    <row r="7622" ht="15.75" customHeight="1">
      <c r="A7622" s="13">
        <v>42204.416666666664</v>
      </c>
      <c r="B7622" s="75">
        <v>71.3333333333333</v>
      </c>
      <c r="C7622" s="75">
        <v>72.2333333333333</v>
      </c>
      <c r="D7622" s="75">
        <v>89.4666666666667</v>
      </c>
      <c r="E7622" s="75">
        <v>76.35</v>
      </c>
    </row>
    <row r="7623" ht="15.75" customHeight="1">
      <c r="A7623" s="13">
        <v>42204.427083333336</v>
      </c>
      <c r="B7623" s="75">
        <v>72.5833333333333</v>
      </c>
      <c r="C7623" s="75">
        <v>72.7333333333333</v>
      </c>
      <c r="D7623" s="75">
        <v>90.4666666666667</v>
      </c>
      <c r="E7623" s="75">
        <v>77.1</v>
      </c>
    </row>
    <row r="7624" ht="15.75" customHeight="1">
      <c r="A7624" s="13">
        <v>42204.4375</v>
      </c>
      <c r="B7624" s="75">
        <v>73.8333333333333</v>
      </c>
      <c r="C7624" s="75">
        <v>73.2333333333333</v>
      </c>
      <c r="D7624" s="75">
        <v>91.4666666666667</v>
      </c>
      <c r="E7624" s="75">
        <v>77.85</v>
      </c>
    </row>
    <row r="7625" ht="15.75" customHeight="1">
      <c r="A7625" s="13">
        <v>42204.447916666664</v>
      </c>
      <c r="B7625" s="75">
        <v>75.0833333333333</v>
      </c>
      <c r="C7625" s="75">
        <v>73.7333333333333</v>
      </c>
      <c r="D7625" s="75">
        <v>92.4666666666667</v>
      </c>
      <c r="E7625" s="75">
        <v>78.6</v>
      </c>
    </row>
    <row r="7626" ht="15.75" customHeight="1">
      <c r="A7626" s="13">
        <v>42204.458333333336</v>
      </c>
      <c r="B7626" s="75">
        <v>75.7333333333333</v>
      </c>
      <c r="C7626" s="75">
        <v>74.5833333333333</v>
      </c>
      <c r="D7626" s="75">
        <v>93.4666666666667</v>
      </c>
      <c r="E7626" s="75">
        <v>79.4666666666667</v>
      </c>
    </row>
    <row r="7627" ht="15.75" customHeight="1">
      <c r="A7627" s="13">
        <v>42204.46875</v>
      </c>
      <c r="B7627" s="75">
        <v>75.0888888888889</v>
      </c>
      <c r="C7627" s="75">
        <v>75.8333333333333</v>
      </c>
      <c r="D7627" s="75">
        <v>94.4666666666667</v>
      </c>
      <c r="E7627" s="75">
        <v>80.4666666666667</v>
      </c>
    </row>
    <row r="7628" ht="15.75" customHeight="1">
      <c r="A7628" s="13">
        <v>42204.479166666664</v>
      </c>
      <c r="B7628" s="75">
        <v>75.4222222222222</v>
      </c>
      <c r="C7628" s="75">
        <v>77.0833333333333</v>
      </c>
      <c r="D7628" s="75">
        <v>95.4666666666667</v>
      </c>
      <c r="E7628" s="75">
        <v>81.4666666666667</v>
      </c>
    </row>
    <row r="7629" ht="15.75" customHeight="1">
      <c r="A7629" s="13">
        <v>42204.489583333336</v>
      </c>
      <c r="B7629" s="75">
        <v>75.7555555555556</v>
      </c>
      <c r="C7629" s="75">
        <v>78.3333333333333</v>
      </c>
      <c r="D7629" s="75">
        <v>96.4666666666667</v>
      </c>
      <c r="E7629" s="75">
        <v>82.4666666666667</v>
      </c>
    </row>
    <row r="7630" ht="15.75" customHeight="1">
      <c r="A7630" s="13">
        <v>42204.5</v>
      </c>
      <c r="B7630" s="75">
        <v>76.2</v>
      </c>
      <c r="C7630" s="75">
        <v>79.4666666666667</v>
      </c>
      <c r="D7630" s="75">
        <v>97.1166666666667</v>
      </c>
      <c r="E7630" s="75">
        <v>83.0</v>
      </c>
    </row>
    <row r="7631" ht="15.75" customHeight="1">
      <c r="A7631" s="13">
        <v>42204.510416666664</v>
      </c>
      <c r="B7631" s="75">
        <v>76.95</v>
      </c>
      <c r="C7631" s="75">
        <v>80.4666666666667</v>
      </c>
      <c r="D7631" s="75">
        <v>97.3666666666667</v>
      </c>
      <c r="E7631" s="75">
        <v>83.0</v>
      </c>
    </row>
    <row r="7632" ht="15.75" customHeight="1">
      <c r="A7632" s="13">
        <v>42204.520833333336</v>
      </c>
      <c r="B7632" s="75">
        <v>77.7</v>
      </c>
      <c r="C7632" s="75">
        <v>81.4666666666667</v>
      </c>
      <c r="D7632" s="75">
        <v>97.6166666666667</v>
      </c>
      <c r="E7632" s="75">
        <v>83.0</v>
      </c>
    </row>
    <row r="7633" ht="15.75" customHeight="1">
      <c r="A7633" s="13">
        <v>42204.53125</v>
      </c>
      <c r="B7633" s="75">
        <v>78.45</v>
      </c>
      <c r="C7633" s="75">
        <v>82.4666666666667</v>
      </c>
      <c r="D7633" s="75">
        <v>97.8666666666667</v>
      </c>
      <c r="E7633" s="75">
        <v>83.0</v>
      </c>
    </row>
    <row r="7634" ht="15.75" customHeight="1">
      <c r="A7634" s="13">
        <v>42204.541666666664</v>
      </c>
      <c r="B7634" s="75">
        <v>79.5333333333333</v>
      </c>
      <c r="C7634" s="75">
        <v>83.4666666666667</v>
      </c>
      <c r="D7634" s="75">
        <v>98.1166666666667</v>
      </c>
      <c r="E7634" s="75">
        <v>83.4666666666667</v>
      </c>
    </row>
    <row r="7635" ht="15.75" customHeight="1">
      <c r="A7635" s="13">
        <v>42204.552083333336</v>
      </c>
      <c r="B7635" s="75">
        <v>81.5333333333333</v>
      </c>
      <c r="C7635" s="75">
        <v>84.4666666666667</v>
      </c>
      <c r="D7635" s="75">
        <v>98.3666666666667</v>
      </c>
      <c r="E7635" s="75">
        <v>84.4666666666667</v>
      </c>
    </row>
    <row r="7636" ht="15.75" customHeight="1">
      <c r="A7636" s="13">
        <v>42204.5625</v>
      </c>
      <c r="B7636" s="75">
        <v>83.5333333333333</v>
      </c>
      <c r="C7636" s="75">
        <v>85.4666666666667</v>
      </c>
      <c r="D7636" s="75">
        <v>98.6166666666667</v>
      </c>
      <c r="E7636" s="75">
        <v>85.4666666666667</v>
      </c>
    </row>
    <row r="7637" ht="15.75" customHeight="1">
      <c r="A7637" s="13">
        <v>42204.572916666664</v>
      </c>
      <c r="B7637" s="75">
        <v>85.5333333333333</v>
      </c>
      <c r="C7637" s="75">
        <v>86.4666666666667</v>
      </c>
      <c r="D7637" s="75">
        <v>98.8666666666667</v>
      </c>
      <c r="E7637" s="75">
        <v>86.4666666666667</v>
      </c>
    </row>
    <row r="7638" ht="15.75" customHeight="1">
      <c r="A7638" s="13">
        <v>42204.583333333336</v>
      </c>
      <c r="B7638" s="75">
        <v>87.25</v>
      </c>
      <c r="C7638" s="75">
        <v>87.2333333333333</v>
      </c>
      <c r="D7638" s="75">
        <v>98.7666666666667</v>
      </c>
      <c r="E7638" s="75">
        <v>87.2333333333333</v>
      </c>
    </row>
    <row r="7639" ht="15.75" customHeight="1">
      <c r="A7639" s="13">
        <v>42204.59375</v>
      </c>
      <c r="B7639" s="75">
        <v>87.5909090909091</v>
      </c>
      <c r="C7639" s="75">
        <v>87.7333333333333</v>
      </c>
      <c r="D7639" s="75">
        <v>98.2666666666667</v>
      </c>
      <c r="E7639" s="75">
        <v>87.7333333333333</v>
      </c>
    </row>
    <row r="7640" ht="15.75" customHeight="1">
      <c r="A7640" s="13">
        <v>42204.604166666664</v>
      </c>
      <c r="B7640" s="75">
        <v>85.5454545454545</v>
      </c>
      <c r="C7640" s="75">
        <v>88.2333333333333</v>
      </c>
      <c r="D7640" s="75">
        <v>97.7666666666667</v>
      </c>
      <c r="E7640" s="75">
        <v>88.2333333333333</v>
      </c>
    </row>
    <row r="7641" ht="15.75" customHeight="1">
      <c r="A7641" s="13">
        <v>42204.614583333336</v>
      </c>
      <c r="B7641" s="75">
        <v>83.5</v>
      </c>
      <c r="C7641" s="75">
        <v>88.7333333333333</v>
      </c>
      <c r="D7641" s="75">
        <v>97.2666666666667</v>
      </c>
      <c r="E7641" s="75">
        <v>88.7333333333333</v>
      </c>
    </row>
    <row r="7642" ht="15.75" customHeight="1">
      <c r="A7642" s="13">
        <v>42204.625</v>
      </c>
      <c r="B7642" s="75">
        <v>81.8</v>
      </c>
      <c r="C7642" s="75">
        <v>88.65</v>
      </c>
      <c r="D7642" s="75">
        <v>96.0232558139535</v>
      </c>
      <c r="E7642" s="75">
        <v>89.1166666666667</v>
      </c>
    </row>
    <row r="7643" ht="15.75" customHeight="1">
      <c r="A7643" s="13">
        <v>42204.635416666664</v>
      </c>
      <c r="B7643" s="75">
        <v>81.05</v>
      </c>
      <c r="C7643" s="75">
        <v>87.9</v>
      </c>
      <c r="D7643" s="75">
        <v>93.9302325581395</v>
      </c>
      <c r="E7643" s="75">
        <v>89.3666666666667</v>
      </c>
    </row>
    <row r="7644" ht="15.75" customHeight="1">
      <c r="A7644" s="13">
        <v>42204.645833333336</v>
      </c>
      <c r="B7644" s="75">
        <v>80.3</v>
      </c>
      <c r="C7644" s="75">
        <v>87.15</v>
      </c>
      <c r="D7644" s="75">
        <v>91.8372093023256</v>
      </c>
      <c r="E7644" s="75">
        <v>89.6166666666667</v>
      </c>
    </row>
    <row r="7645" ht="15.75" customHeight="1">
      <c r="A7645" s="13">
        <v>42204.65625</v>
      </c>
      <c r="B7645" s="75">
        <v>79.55</v>
      </c>
      <c r="C7645" s="75">
        <v>86.4</v>
      </c>
      <c r="D7645" s="75">
        <v>88.3529411764706</v>
      </c>
      <c r="E7645" s="75">
        <v>89.8666666666667</v>
      </c>
    </row>
    <row r="7646" ht="15.75" customHeight="1">
      <c r="A7646" s="13">
        <v>42204.666666666664</v>
      </c>
      <c r="B7646" s="75">
        <v>78.8666666666667</v>
      </c>
      <c r="C7646" s="75">
        <v>85.65</v>
      </c>
      <c r="D7646" s="75">
        <v>86.0</v>
      </c>
      <c r="E7646" s="75">
        <v>90.0</v>
      </c>
    </row>
    <row r="7647" ht="15.75" customHeight="1">
      <c r="A7647" s="13">
        <v>42204.677083333336</v>
      </c>
      <c r="B7647" s="75">
        <v>78.3666666666667</v>
      </c>
      <c r="C7647" s="75">
        <v>84.9</v>
      </c>
      <c r="D7647" s="75">
        <v>85.8</v>
      </c>
      <c r="E7647" s="75">
        <v>90.0</v>
      </c>
    </row>
    <row r="7648" ht="15.75" customHeight="1">
      <c r="A7648" s="13">
        <v>42204.6875</v>
      </c>
      <c r="B7648" s="75">
        <v>77.8666666666667</v>
      </c>
      <c r="C7648" s="75">
        <v>84.15</v>
      </c>
      <c r="D7648" s="75">
        <v>85.0</v>
      </c>
      <c r="E7648" s="75">
        <v>90.0</v>
      </c>
    </row>
    <row r="7649" ht="15.75" customHeight="1">
      <c r="A7649" s="13">
        <v>42204.697916666664</v>
      </c>
      <c r="B7649" s="75">
        <v>77.3666666666667</v>
      </c>
      <c r="C7649" s="75">
        <v>83.4</v>
      </c>
      <c r="D7649" s="75">
        <v>85.0</v>
      </c>
      <c r="E7649" s="75">
        <v>90.0</v>
      </c>
    </row>
    <row r="7650" ht="15.75" customHeight="1">
      <c r="A7650" s="13">
        <v>42204.708333333336</v>
      </c>
      <c r="B7650" s="75">
        <v>76.7333333333333</v>
      </c>
      <c r="C7650" s="75">
        <v>82.65</v>
      </c>
      <c r="D7650" s="75">
        <v>85.2333333333333</v>
      </c>
      <c r="E7650" s="75">
        <v>89.7666666666667</v>
      </c>
    </row>
    <row r="7651" ht="15.75" customHeight="1">
      <c r="A7651" s="13">
        <v>42204.71875</v>
      </c>
      <c r="B7651" s="75">
        <v>75.7333333333333</v>
      </c>
      <c r="C7651" s="75">
        <v>81.9</v>
      </c>
      <c r="D7651" s="75">
        <v>85.7333333333333</v>
      </c>
      <c r="E7651" s="75">
        <v>89.2666666666667</v>
      </c>
    </row>
    <row r="7652" ht="15.75" customHeight="1">
      <c r="A7652" s="13">
        <v>42204.729166666664</v>
      </c>
      <c r="B7652" s="75">
        <v>74.7333333333333</v>
      </c>
      <c r="C7652" s="75">
        <v>81.15</v>
      </c>
      <c r="D7652" s="75">
        <v>86.2333333333333</v>
      </c>
      <c r="E7652" s="75">
        <v>88.7666666666667</v>
      </c>
    </row>
    <row r="7653" ht="15.75" customHeight="1">
      <c r="A7653" s="13">
        <v>42204.739583333336</v>
      </c>
      <c r="B7653" s="75">
        <v>73.7333333333333</v>
      </c>
      <c r="C7653" s="75">
        <v>80.4</v>
      </c>
      <c r="D7653" s="75">
        <v>86.7333333333333</v>
      </c>
      <c r="E7653" s="75">
        <v>88.2666666666667</v>
      </c>
    </row>
    <row r="7654" ht="15.75" customHeight="1">
      <c r="A7654" s="13">
        <v>42204.75</v>
      </c>
      <c r="B7654" s="75">
        <v>72.8666666666667</v>
      </c>
      <c r="C7654" s="75">
        <v>79.65</v>
      </c>
      <c r="D7654" s="75">
        <v>87.0</v>
      </c>
      <c r="E7654" s="75">
        <v>87.7666666666667</v>
      </c>
    </row>
    <row r="7655" ht="15.75" customHeight="1">
      <c r="A7655" s="13">
        <v>42204.760416666664</v>
      </c>
      <c r="B7655" s="75">
        <v>72.3666666666667</v>
      </c>
      <c r="C7655" s="75">
        <v>78.9</v>
      </c>
      <c r="D7655" s="75">
        <v>87.0</v>
      </c>
      <c r="E7655" s="75">
        <v>87.2666666666667</v>
      </c>
    </row>
    <row r="7656" ht="15.75" customHeight="1">
      <c r="A7656" s="13">
        <v>42204.770833333336</v>
      </c>
      <c r="B7656" s="75">
        <v>71.8666666666667</v>
      </c>
      <c r="C7656" s="75">
        <v>78.15</v>
      </c>
      <c r="D7656" s="75">
        <v>87.0</v>
      </c>
      <c r="E7656" s="75">
        <v>86.7666666666667</v>
      </c>
    </row>
    <row r="7657" ht="15.75" customHeight="1">
      <c r="A7657" s="13">
        <v>42204.78125</v>
      </c>
      <c r="B7657" s="75">
        <v>71.3666666666667</v>
      </c>
      <c r="C7657" s="75">
        <v>77.4</v>
      </c>
      <c r="D7657" s="75">
        <v>87.0</v>
      </c>
      <c r="E7657" s="75">
        <v>86.2666666666667</v>
      </c>
    </row>
    <row r="7658" ht="15.75" customHeight="1">
      <c r="A7658" s="13">
        <v>42204.791666666664</v>
      </c>
      <c r="B7658" s="75">
        <v>71.0</v>
      </c>
      <c r="C7658" s="75">
        <v>76.7666666666667</v>
      </c>
      <c r="D7658" s="75">
        <v>87.0</v>
      </c>
      <c r="E7658" s="75">
        <v>85.7666666666667</v>
      </c>
    </row>
    <row r="7659" ht="15.75" customHeight="1">
      <c r="A7659" s="13">
        <v>42204.802083333336</v>
      </c>
      <c r="B7659" s="75">
        <v>71.0</v>
      </c>
      <c r="C7659" s="75">
        <v>76.2666666666667</v>
      </c>
      <c r="D7659" s="75">
        <v>87.0</v>
      </c>
      <c r="E7659" s="75">
        <v>85.2666666666667</v>
      </c>
    </row>
    <row r="7660" ht="15.75" customHeight="1">
      <c r="A7660" s="13">
        <v>42204.8125</v>
      </c>
      <c r="B7660" s="75">
        <v>71.0</v>
      </c>
      <c r="C7660" s="75">
        <v>75.7666666666667</v>
      </c>
      <c r="D7660" s="75">
        <v>87.0</v>
      </c>
      <c r="E7660" s="75">
        <v>84.7666666666667</v>
      </c>
    </row>
    <row r="7661" ht="15.75" customHeight="1">
      <c r="A7661" s="13">
        <v>42204.822916666664</v>
      </c>
      <c r="B7661" s="75">
        <v>71.0</v>
      </c>
      <c r="C7661" s="75">
        <v>75.2666666666667</v>
      </c>
      <c r="D7661" s="75">
        <v>87.0</v>
      </c>
      <c r="E7661" s="75">
        <v>84.2666666666667</v>
      </c>
    </row>
    <row r="7662" ht="15.75" customHeight="1">
      <c r="A7662" s="13">
        <v>42204.833333333336</v>
      </c>
      <c r="B7662" s="75">
        <v>71.1333333333333</v>
      </c>
      <c r="C7662" s="75">
        <v>74.8833333333333</v>
      </c>
      <c r="D7662" s="75">
        <v>86.7666666666667</v>
      </c>
      <c r="E7662" s="75">
        <v>83.7666666666667</v>
      </c>
    </row>
    <row r="7663" ht="15.75" customHeight="1">
      <c r="A7663" s="13">
        <v>42204.84375</v>
      </c>
      <c r="B7663" s="75">
        <v>71.6333333333333</v>
      </c>
      <c r="C7663" s="75">
        <v>74.6333333333333</v>
      </c>
      <c r="D7663" s="75">
        <v>86.2666666666667</v>
      </c>
      <c r="E7663" s="75">
        <v>83.2666666666667</v>
      </c>
    </row>
    <row r="7664" ht="15.75" customHeight="1">
      <c r="A7664" s="13">
        <v>42204.854166666664</v>
      </c>
      <c r="B7664" s="75">
        <v>72.1333333333333</v>
      </c>
      <c r="C7664" s="75">
        <v>74.3833333333333</v>
      </c>
      <c r="D7664" s="75">
        <v>85.7666666666667</v>
      </c>
      <c r="E7664" s="75">
        <v>82.7666666666667</v>
      </c>
    </row>
    <row r="7665" ht="15.75" customHeight="1">
      <c r="A7665" s="13">
        <v>42204.864583333336</v>
      </c>
      <c r="B7665" s="75">
        <v>72.6333333333333</v>
      </c>
      <c r="C7665" s="75">
        <v>74.1333333333333</v>
      </c>
      <c r="D7665" s="75">
        <v>85.2666666666667</v>
      </c>
      <c r="E7665" s="75">
        <v>82.2666666666667</v>
      </c>
    </row>
    <row r="7666" ht="15.75" customHeight="1">
      <c r="A7666" s="13">
        <v>42204.875</v>
      </c>
      <c r="B7666" s="75">
        <v>73.0</v>
      </c>
      <c r="C7666" s="75">
        <v>73.8833333333333</v>
      </c>
      <c r="D7666" s="75">
        <v>84.7666666666667</v>
      </c>
      <c r="E7666" s="75">
        <v>82.0</v>
      </c>
    </row>
    <row r="7667" ht="15.75" customHeight="1">
      <c r="A7667" s="13">
        <v>42204.885416666664</v>
      </c>
      <c r="B7667" s="75">
        <v>73.0</v>
      </c>
      <c r="C7667" s="75">
        <v>73.6333333333333</v>
      </c>
      <c r="D7667" s="75">
        <v>84.2666666666667</v>
      </c>
      <c r="E7667" s="75">
        <v>82.0</v>
      </c>
    </row>
    <row r="7668" ht="15.75" customHeight="1">
      <c r="A7668" s="13">
        <v>42204.895833333336</v>
      </c>
      <c r="B7668" s="75">
        <v>73.0</v>
      </c>
      <c r="C7668" s="75">
        <v>73.3833333333333</v>
      </c>
      <c r="D7668" s="75">
        <v>83.7666666666667</v>
      </c>
      <c r="E7668" s="75">
        <v>82.0</v>
      </c>
    </row>
    <row r="7669" ht="15.75" customHeight="1">
      <c r="A7669" s="13">
        <v>42204.90625</v>
      </c>
      <c r="B7669" s="75">
        <v>73.0</v>
      </c>
      <c r="C7669" s="75">
        <v>73.1333333333333</v>
      </c>
      <c r="D7669" s="75">
        <v>83.2666666666667</v>
      </c>
      <c r="E7669" s="75">
        <v>82.0</v>
      </c>
    </row>
    <row r="7670" ht="15.75" customHeight="1">
      <c r="A7670" s="13">
        <v>42204.916666666664</v>
      </c>
      <c r="B7670" s="75">
        <v>72.8666666666667</v>
      </c>
      <c r="C7670" s="75">
        <v>72.8833333333333</v>
      </c>
      <c r="D7670" s="75">
        <v>83.0</v>
      </c>
      <c r="E7670" s="75">
        <v>82.0</v>
      </c>
    </row>
    <row r="7671" ht="15.75" customHeight="1">
      <c r="A7671" s="13">
        <v>42204.927083333336</v>
      </c>
      <c r="B7671" s="75">
        <v>72.3666666666667</v>
      </c>
      <c r="C7671" s="75">
        <v>72.6333333333333</v>
      </c>
      <c r="D7671" s="75">
        <v>83.0</v>
      </c>
      <c r="E7671" s="75">
        <v>82.0</v>
      </c>
    </row>
    <row r="7672" ht="15.75" customHeight="1">
      <c r="A7672" s="13">
        <v>42204.9375</v>
      </c>
      <c r="B7672" s="75">
        <v>71.8666666666667</v>
      </c>
      <c r="C7672" s="75">
        <v>72.3833333333333</v>
      </c>
      <c r="D7672" s="75">
        <v>83.0</v>
      </c>
      <c r="E7672" s="75">
        <v>82.0</v>
      </c>
    </row>
    <row r="7673" ht="15.75" customHeight="1">
      <c r="A7673" s="13">
        <v>42204.947916666664</v>
      </c>
      <c r="B7673" s="75">
        <v>71.3666666666667</v>
      </c>
      <c r="C7673" s="75">
        <v>72.1333333333333</v>
      </c>
      <c r="D7673" s="75">
        <v>83.0</v>
      </c>
      <c r="E7673" s="75">
        <v>82.0</v>
      </c>
    </row>
    <row r="7674" ht="15.75" customHeight="1">
      <c r="A7674" s="13">
        <v>42204.958333333336</v>
      </c>
      <c r="B7674" s="75">
        <v>70.9333333333333</v>
      </c>
      <c r="C7674" s="75">
        <v>71.8833333333333</v>
      </c>
      <c r="D7674" s="75">
        <v>82.8833333333333</v>
      </c>
      <c r="E7674" s="75">
        <v>81.7666666666667</v>
      </c>
    </row>
    <row r="7675" ht="15.75" customHeight="1">
      <c r="A7675" s="13">
        <v>42204.96875</v>
      </c>
      <c r="B7675" s="75">
        <v>70.6833333333333</v>
      </c>
      <c r="C7675" s="75">
        <v>71.6333333333333</v>
      </c>
      <c r="D7675" s="75">
        <v>82.6333333333333</v>
      </c>
      <c r="E7675" s="75">
        <v>81.2666666666667</v>
      </c>
    </row>
    <row r="7676" ht="15.75" customHeight="1">
      <c r="A7676" s="13">
        <v>42204.979166666664</v>
      </c>
      <c r="B7676" s="75">
        <v>70.4333333333333</v>
      </c>
      <c r="C7676" s="75">
        <v>71.3833333333333</v>
      </c>
      <c r="D7676" s="75">
        <v>82.3833333333333</v>
      </c>
      <c r="E7676" s="75">
        <v>80.7666666666667</v>
      </c>
    </row>
    <row r="7677" ht="15.75" customHeight="1">
      <c r="A7677" s="13">
        <v>42204.989583333336</v>
      </c>
      <c r="B7677" s="75">
        <v>70.1833333333333</v>
      </c>
      <c r="C7677" s="75">
        <v>71.1333333333333</v>
      </c>
      <c r="D7677" s="75">
        <v>82.1333333333333</v>
      </c>
      <c r="E7677" s="75">
        <v>80.2666666666667</v>
      </c>
    </row>
    <row r="7678" ht="15.75" customHeight="1">
      <c r="A7678" s="13">
        <v>42205.0</v>
      </c>
      <c r="B7678" s="75">
        <v>69.8666666666667</v>
      </c>
      <c r="C7678" s="75">
        <v>70.8833333333333</v>
      </c>
      <c r="D7678" s="75">
        <v>81.7666666666667</v>
      </c>
      <c r="E7678" s="75">
        <v>79.8833333333333</v>
      </c>
    </row>
    <row r="7679" ht="15.75" customHeight="1">
      <c r="A7679" s="13">
        <v>42205.010416666664</v>
      </c>
      <c r="B7679" s="75">
        <v>69.3666666666667</v>
      </c>
      <c r="C7679" s="75">
        <v>70.6333333333333</v>
      </c>
      <c r="D7679" s="75">
        <v>81.2666666666667</v>
      </c>
      <c r="E7679" s="75">
        <v>79.6333333333333</v>
      </c>
    </row>
    <row r="7680" ht="15.75" customHeight="1">
      <c r="A7680" s="13">
        <v>42205.020833333336</v>
      </c>
      <c r="B7680" s="75">
        <v>68.8666666666667</v>
      </c>
      <c r="C7680" s="75">
        <v>70.3833333333333</v>
      </c>
      <c r="D7680" s="75">
        <v>80.7666666666667</v>
      </c>
      <c r="E7680" s="75">
        <v>79.3833333333333</v>
      </c>
    </row>
    <row r="7681" ht="15.75" customHeight="1">
      <c r="A7681" s="13">
        <v>42205.03125</v>
      </c>
      <c r="B7681" s="75">
        <v>68.3666666666667</v>
      </c>
      <c r="C7681" s="75">
        <v>70.1333333333333</v>
      </c>
      <c r="D7681" s="75">
        <v>80.2666666666667</v>
      </c>
      <c r="E7681" s="75">
        <v>79.1333333333333</v>
      </c>
    </row>
    <row r="7682" ht="15.75" customHeight="1">
      <c r="A7682" s="13">
        <v>42205.041666666664</v>
      </c>
      <c r="B7682" s="75">
        <v>68.0666666666667</v>
      </c>
      <c r="C7682" s="75">
        <v>70.0</v>
      </c>
      <c r="D7682" s="75">
        <v>79.7666666666667</v>
      </c>
      <c r="E7682" s="75">
        <v>78.8833333333333</v>
      </c>
    </row>
    <row r="7683" ht="15.75" customHeight="1">
      <c r="A7683" s="13">
        <v>42205.052083333336</v>
      </c>
      <c r="B7683" s="75">
        <v>68.3166666666667</v>
      </c>
      <c r="C7683" s="75">
        <v>70.0</v>
      </c>
      <c r="D7683" s="75">
        <v>79.2666666666667</v>
      </c>
      <c r="E7683" s="75">
        <v>78.6333333333333</v>
      </c>
    </row>
    <row r="7684" ht="15.75" customHeight="1">
      <c r="A7684" s="13">
        <v>42205.0625</v>
      </c>
      <c r="B7684" s="75">
        <v>68.5666666666667</v>
      </c>
      <c r="C7684" s="75">
        <v>70.0</v>
      </c>
      <c r="D7684" s="75">
        <v>78.7666666666667</v>
      </c>
      <c r="E7684" s="75">
        <v>78.3833333333333</v>
      </c>
    </row>
    <row r="7685" ht="15.75" customHeight="1">
      <c r="A7685" s="13">
        <v>42205.072916666664</v>
      </c>
      <c r="B7685" s="75">
        <v>68.8166666666667</v>
      </c>
      <c r="C7685" s="75">
        <v>70.0</v>
      </c>
      <c r="D7685" s="75">
        <v>78.2666666666667</v>
      </c>
      <c r="E7685" s="75">
        <v>78.1333333333333</v>
      </c>
    </row>
    <row r="7686" ht="15.75" customHeight="1">
      <c r="A7686" s="13">
        <v>42205.083333333336</v>
      </c>
      <c r="B7686" s="75">
        <v>69.0666666666667</v>
      </c>
      <c r="C7686" s="75">
        <v>69.8833333333333</v>
      </c>
      <c r="D7686" s="75">
        <v>78.0</v>
      </c>
      <c r="E7686" s="75">
        <v>77.7666666666667</v>
      </c>
    </row>
    <row r="7687" ht="15.75" customHeight="1">
      <c r="A7687" s="13">
        <v>42205.09375</v>
      </c>
      <c r="B7687" s="75">
        <v>69.3166666666667</v>
      </c>
      <c r="C7687" s="75">
        <v>69.6333333333333</v>
      </c>
      <c r="D7687" s="75">
        <v>78.0</v>
      </c>
      <c r="E7687" s="75">
        <v>77.2666666666667</v>
      </c>
    </row>
    <row r="7688" ht="15.75" customHeight="1">
      <c r="A7688" s="13">
        <v>42205.104166666664</v>
      </c>
      <c r="B7688" s="75">
        <v>69.5666666666667</v>
      </c>
      <c r="C7688" s="75">
        <v>69.3833333333333</v>
      </c>
      <c r="D7688" s="75">
        <v>78.0</v>
      </c>
      <c r="E7688" s="75">
        <v>76.7666666666667</v>
      </c>
    </row>
    <row r="7689" ht="15.75" customHeight="1">
      <c r="A7689" s="13">
        <v>42205.114583333336</v>
      </c>
      <c r="B7689" s="75">
        <v>69.8166666666667</v>
      </c>
      <c r="C7689" s="75">
        <v>69.1333333333333</v>
      </c>
      <c r="D7689" s="75">
        <v>78.0</v>
      </c>
      <c r="E7689" s="75">
        <v>76.2666666666667</v>
      </c>
    </row>
    <row r="7690" ht="15.75" customHeight="1">
      <c r="A7690" s="13">
        <v>42205.125</v>
      </c>
      <c r="B7690" s="75">
        <v>69.9333333333333</v>
      </c>
      <c r="C7690" s="75">
        <v>69.0</v>
      </c>
      <c r="D7690" s="75">
        <v>77.8833333333333</v>
      </c>
      <c r="E7690" s="75">
        <v>76.0</v>
      </c>
    </row>
    <row r="7691" ht="15.75" customHeight="1">
      <c r="A7691" s="13">
        <v>42205.135416666664</v>
      </c>
      <c r="B7691" s="75">
        <v>69.6833333333333</v>
      </c>
      <c r="C7691" s="75">
        <v>69.0</v>
      </c>
      <c r="D7691" s="75">
        <v>77.6333333333333</v>
      </c>
      <c r="E7691" s="75">
        <v>76.0</v>
      </c>
    </row>
    <row r="7692" ht="15.75" customHeight="1">
      <c r="A7692" s="13">
        <v>42205.145833333336</v>
      </c>
      <c r="B7692" s="75">
        <v>69.4333333333333</v>
      </c>
      <c r="C7692" s="75">
        <v>69.0</v>
      </c>
      <c r="D7692" s="75">
        <v>77.3833333333333</v>
      </c>
      <c r="E7692" s="75">
        <v>76.0</v>
      </c>
    </row>
    <row r="7693" ht="15.75" customHeight="1">
      <c r="A7693" s="13">
        <v>42205.15625</v>
      </c>
      <c r="B7693" s="75">
        <v>69.1833333333333</v>
      </c>
      <c r="C7693" s="75">
        <v>69.0</v>
      </c>
      <c r="D7693" s="75">
        <v>77.1333333333333</v>
      </c>
      <c r="E7693" s="75">
        <v>76.0</v>
      </c>
    </row>
    <row r="7694" ht="15.75" customHeight="1">
      <c r="A7694" s="13">
        <v>42205.166666666664</v>
      </c>
      <c r="B7694" s="75">
        <v>69.0</v>
      </c>
      <c r="C7694" s="75">
        <v>69.0</v>
      </c>
      <c r="D7694" s="75">
        <v>76.7666666666667</v>
      </c>
      <c r="E7694" s="75">
        <v>76.0</v>
      </c>
    </row>
    <row r="7695" ht="15.75" customHeight="1">
      <c r="A7695" s="13">
        <v>42205.177083333336</v>
      </c>
      <c r="B7695" s="75">
        <v>69.0</v>
      </c>
      <c r="C7695" s="75">
        <v>69.0</v>
      </c>
      <c r="D7695" s="75">
        <v>76.2666666666667</v>
      </c>
      <c r="E7695" s="75">
        <v>76.0</v>
      </c>
    </row>
    <row r="7696" ht="15.75" customHeight="1">
      <c r="A7696" s="13">
        <v>42205.1875</v>
      </c>
      <c r="B7696" s="75">
        <v>69.0</v>
      </c>
      <c r="C7696" s="75">
        <v>69.0</v>
      </c>
      <c r="D7696" s="75">
        <v>75.7666666666667</v>
      </c>
      <c r="E7696" s="75">
        <v>76.0</v>
      </c>
    </row>
    <row r="7697" ht="15.75" customHeight="1">
      <c r="A7697" s="13">
        <v>42205.197916666664</v>
      </c>
      <c r="B7697" s="75">
        <v>69.0</v>
      </c>
      <c r="C7697" s="75">
        <v>69.0</v>
      </c>
      <c r="D7697" s="75">
        <v>75.2666666666667</v>
      </c>
      <c r="E7697" s="75">
        <v>76.0</v>
      </c>
    </row>
    <row r="7698" ht="15.75" customHeight="1">
      <c r="A7698" s="13">
        <v>42205.208333333336</v>
      </c>
      <c r="B7698" s="75">
        <v>68.9333333333333</v>
      </c>
      <c r="C7698" s="75">
        <v>69.2333333333333</v>
      </c>
      <c r="D7698" s="75">
        <v>74.8833333333333</v>
      </c>
      <c r="E7698" s="75">
        <v>76.1166666666667</v>
      </c>
    </row>
    <row r="7699" ht="15.75" customHeight="1">
      <c r="A7699" s="13">
        <v>42205.21875</v>
      </c>
      <c r="B7699" s="75">
        <v>68.6833333333333</v>
      </c>
      <c r="C7699" s="75">
        <v>69.7333333333333</v>
      </c>
      <c r="D7699" s="75">
        <v>74.6333333333333</v>
      </c>
      <c r="E7699" s="75">
        <v>76.3666666666667</v>
      </c>
    </row>
    <row r="7700" ht="15.75" customHeight="1">
      <c r="A7700" s="13">
        <v>42205.229166666664</v>
      </c>
      <c r="B7700" s="75">
        <v>68.4333333333333</v>
      </c>
      <c r="C7700" s="75">
        <v>70.2333333333333</v>
      </c>
      <c r="D7700" s="75">
        <v>74.3833333333333</v>
      </c>
      <c r="E7700" s="75">
        <v>76.6166666666667</v>
      </c>
    </row>
    <row r="7701" ht="15.75" customHeight="1">
      <c r="A7701" s="13">
        <v>42205.239583333336</v>
      </c>
      <c r="B7701" s="75">
        <v>68.1833333333333</v>
      </c>
      <c r="C7701" s="75">
        <v>70.7333333333333</v>
      </c>
      <c r="D7701" s="75">
        <v>74.1333333333333</v>
      </c>
      <c r="E7701" s="75">
        <v>76.8666666666667</v>
      </c>
    </row>
    <row r="7702" ht="15.75" customHeight="1">
      <c r="A7702" s="13">
        <v>42205.25</v>
      </c>
      <c r="B7702" s="75">
        <v>68.2</v>
      </c>
      <c r="C7702" s="75">
        <v>71.1166666666667</v>
      </c>
      <c r="D7702" s="75">
        <v>74.1166666666667</v>
      </c>
      <c r="E7702" s="75">
        <v>77.35</v>
      </c>
    </row>
    <row r="7703" ht="15.75" customHeight="1">
      <c r="A7703" s="13">
        <v>42205.260416666664</v>
      </c>
      <c r="B7703" s="75">
        <v>68.95</v>
      </c>
      <c r="C7703" s="75">
        <v>71.3666666666667</v>
      </c>
      <c r="D7703" s="75">
        <v>74.3666666666667</v>
      </c>
      <c r="E7703" s="75">
        <v>78.1</v>
      </c>
    </row>
    <row r="7704" ht="15.75" customHeight="1">
      <c r="A7704" s="13">
        <v>42205.270833333336</v>
      </c>
      <c r="B7704" s="75">
        <v>69.7</v>
      </c>
      <c r="C7704" s="75">
        <v>71.6166666666667</v>
      </c>
      <c r="D7704" s="75">
        <v>74.6166666666667</v>
      </c>
      <c r="E7704" s="75">
        <v>78.85</v>
      </c>
    </row>
    <row r="7705" ht="15.75" customHeight="1">
      <c r="A7705" s="13">
        <v>42205.28125</v>
      </c>
      <c r="B7705" s="75">
        <v>70.45</v>
      </c>
      <c r="C7705" s="75">
        <v>71.8666666666667</v>
      </c>
      <c r="D7705" s="75">
        <v>74.8666666666667</v>
      </c>
      <c r="E7705" s="75">
        <v>79.6</v>
      </c>
    </row>
    <row r="7706" ht="15.75" customHeight="1">
      <c r="A7706" s="13">
        <v>42205.291666666664</v>
      </c>
      <c r="B7706" s="75">
        <v>71.1333333333333</v>
      </c>
      <c r="C7706" s="75">
        <v>72.4666666666667</v>
      </c>
      <c r="D7706" s="75">
        <v>75.7</v>
      </c>
      <c r="E7706" s="75">
        <v>80.2333333333333</v>
      </c>
    </row>
    <row r="7707" ht="15.75" customHeight="1">
      <c r="A7707" s="13">
        <v>42205.302083333336</v>
      </c>
      <c r="B7707" s="75">
        <v>71.6333333333333</v>
      </c>
      <c r="C7707" s="75">
        <v>73.4666666666667</v>
      </c>
      <c r="D7707" s="75">
        <v>77.2</v>
      </c>
      <c r="E7707" s="75">
        <v>80.7333333333333</v>
      </c>
    </row>
    <row r="7708" ht="15.75" customHeight="1">
      <c r="A7708" s="13">
        <v>42205.3125</v>
      </c>
      <c r="B7708" s="75">
        <v>72.1333333333333</v>
      </c>
      <c r="C7708" s="75">
        <v>74.4666666666667</v>
      </c>
      <c r="D7708" s="75">
        <v>78.7</v>
      </c>
      <c r="E7708" s="75">
        <v>81.2333333333333</v>
      </c>
    </row>
    <row r="7709" ht="15.75" customHeight="1">
      <c r="A7709" s="13">
        <v>42205.322916666664</v>
      </c>
      <c r="B7709" s="75">
        <v>72.6333333333333</v>
      </c>
      <c r="C7709" s="75">
        <v>75.4666666666667</v>
      </c>
      <c r="D7709" s="75">
        <v>80.2</v>
      </c>
      <c r="E7709" s="75">
        <v>81.7333333333333</v>
      </c>
    </row>
    <row r="7710" ht="15.75" customHeight="1">
      <c r="A7710" s="13">
        <v>42205.333333333336</v>
      </c>
      <c r="B7710" s="75">
        <v>73.1333333333333</v>
      </c>
      <c r="C7710" s="75">
        <v>76.5833333333333</v>
      </c>
      <c r="D7710" s="75">
        <v>81.8166666666667</v>
      </c>
      <c r="E7710" s="75">
        <v>82.2333333333333</v>
      </c>
    </row>
    <row r="7711" ht="15.75" customHeight="1">
      <c r="A7711" s="13">
        <v>42205.34375</v>
      </c>
      <c r="B7711" s="75">
        <v>73.6333333333333</v>
      </c>
      <c r="C7711" s="75">
        <v>77.8333333333333</v>
      </c>
      <c r="D7711" s="75">
        <v>83.5666666666667</v>
      </c>
      <c r="E7711" s="75">
        <v>82.7333333333333</v>
      </c>
    </row>
    <row r="7712" ht="15.75" customHeight="1">
      <c r="A7712" s="13">
        <v>42205.354166666664</v>
      </c>
      <c r="B7712" s="75">
        <v>74.1333333333333</v>
      </c>
      <c r="C7712" s="75">
        <v>79.0833333333333</v>
      </c>
      <c r="D7712" s="75">
        <v>85.3166666666667</v>
      </c>
      <c r="E7712" s="75">
        <v>83.2333333333333</v>
      </c>
    </row>
    <row r="7713" ht="15.75" customHeight="1">
      <c r="A7713" s="13">
        <v>42205.364583333336</v>
      </c>
      <c r="B7713" s="75">
        <v>74.6333333333333</v>
      </c>
      <c r="C7713" s="75">
        <v>80.3333333333333</v>
      </c>
      <c r="D7713" s="75">
        <v>87.0666666666667</v>
      </c>
      <c r="E7713" s="75">
        <v>83.7333333333333</v>
      </c>
    </row>
    <row r="7714" ht="15.75" customHeight="1">
      <c r="A7714" s="13">
        <v>42205.375</v>
      </c>
      <c r="B7714" s="75">
        <v>75.0666666666667</v>
      </c>
      <c r="C7714" s="75">
        <v>81.4666666666667</v>
      </c>
      <c r="D7714" s="75">
        <v>88.35</v>
      </c>
      <c r="E7714" s="75">
        <v>84.1166666666667</v>
      </c>
    </row>
    <row r="7715" ht="15.75" customHeight="1">
      <c r="A7715" s="13">
        <v>42205.385416666664</v>
      </c>
      <c r="B7715" s="75">
        <v>75.3166666666667</v>
      </c>
      <c r="C7715" s="75">
        <v>82.4666666666667</v>
      </c>
      <c r="D7715" s="75">
        <v>89.1</v>
      </c>
      <c r="E7715" s="75">
        <v>84.3666666666667</v>
      </c>
    </row>
    <row r="7716" ht="15.75" customHeight="1">
      <c r="A7716" s="13">
        <v>42205.395833333336</v>
      </c>
      <c r="B7716" s="75">
        <v>75.5666666666667</v>
      </c>
      <c r="C7716" s="75">
        <v>83.4666666666667</v>
      </c>
      <c r="D7716" s="75">
        <v>89.85</v>
      </c>
      <c r="E7716" s="75">
        <v>84.6166666666667</v>
      </c>
    </row>
    <row r="7717" ht="15.75" customHeight="1">
      <c r="A7717" s="13">
        <v>42205.40625</v>
      </c>
      <c r="B7717" s="75">
        <v>75.8166666666667</v>
      </c>
      <c r="C7717" s="75">
        <v>84.4666666666667</v>
      </c>
      <c r="D7717" s="75">
        <v>90.6</v>
      </c>
      <c r="E7717" s="75">
        <v>84.8666666666667</v>
      </c>
    </row>
    <row r="7718" ht="15.75" customHeight="1">
      <c r="A7718" s="13">
        <v>42205.416666666664</v>
      </c>
      <c r="B7718" s="75">
        <v>75.9333333333333</v>
      </c>
      <c r="C7718" s="75">
        <v>85.1166666666667</v>
      </c>
      <c r="D7718" s="75">
        <v>91.2333333333333</v>
      </c>
      <c r="E7718" s="75">
        <v>85.4666666666667</v>
      </c>
    </row>
    <row r="7719" ht="15.75" customHeight="1">
      <c r="A7719" s="13">
        <v>42205.427083333336</v>
      </c>
      <c r="B7719" s="75">
        <v>75.6833333333333</v>
      </c>
      <c r="C7719" s="75">
        <v>85.3666666666667</v>
      </c>
      <c r="D7719" s="75">
        <v>91.7333333333333</v>
      </c>
      <c r="E7719" s="75">
        <v>86.4666666666667</v>
      </c>
    </row>
    <row r="7720" ht="15.75" customHeight="1">
      <c r="A7720" s="13">
        <v>42205.4375</v>
      </c>
      <c r="B7720" s="75">
        <v>75.4333333333333</v>
      </c>
      <c r="C7720" s="75">
        <v>85.6166666666667</v>
      </c>
      <c r="D7720" s="75">
        <v>92.2333333333333</v>
      </c>
      <c r="E7720" s="75">
        <v>87.4666666666667</v>
      </c>
    </row>
    <row r="7721" ht="15.75" customHeight="1">
      <c r="A7721" s="13">
        <v>42205.447916666664</v>
      </c>
      <c r="B7721" s="75">
        <v>75.1833333333333</v>
      </c>
      <c r="C7721" s="75">
        <v>85.8666666666667</v>
      </c>
      <c r="D7721" s="75">
        <v>92.7333333333333</v>
      </c>
      <c r="E7721" s="75">
        <v>88.4666666666667</v>
      </c>
    </row>
    <row r="7722" ht="15.75" customHeight="1">
      <c r="A7722" s="13">
        <v>42205.458333333336</v>
      </c>
      <c r="B7722" s="75">
        <v>74.8666666666667</v>
      </c>
      <c r="C7722" s="75">
        <v>86.0</v>
      </c>
      <c r="D7722" s="75">
        <v>93.35</v>
      </c>
      <c r="E7722" s="75">
        <v>89.0</v>
      </c>
    </row>
    <row r="7723" ht="15.75" customHeight="1">
      <c r="A7723" s="13">
        <v>42205.46875</v>
      </c>
      <c r="B7723" s="75">
        <v>74.3666666666667</v>
      </c>
      <c r="C7723" s="75">
        <v>86.0</v>
      </c>
      <c r="D7723" s="75">
        <v>94.1</v>
      </c>
      <c r="E7723" s="75">
        <v>89.0</v>
      </c>
    </row>
    <row r="7724" ht="15.75" customHeight="1">
      <c r="A7724" s="13">
        <v>42205.479166666664</v>
      </c>
      <c r="B7724" s="75">
        <v>73.8666666666667</v>
      </c>
      <c r="C7724" s="75">
        <v>86.0</v>
      </c>
      <c r="D7724" s="75">
        <v>94.85</v>
      </c>
      <c r="E7724" s="75">
        <v>89.0</v>
      </c>
    </row>
    <row r="7725" ht="15.75" customHeight="1">
      <c r="A7725" s="13">
        <v>42205.489583333336</v>
      </c>
      <c r="B7725" s="75">
        <v>73.3666666666667</v>
      </c>
      <c r="C7725" s="75">
        <v>86.0</v>
      </c>
      <c r="D7725" s="75">
        <v>95.6</v>
      </c>
      <c r="E7725" s="75">
        <v>89.0</v>
      </c>
    </row>
    <row r="7726" ht="15.75" customHeight="1">
      <c r="A7726" s="13">
        <v>42205.5</v>
      </c>
      <c r="B7726" s="75">
        <v>72.9333333333333</v>
      </c>
      <c r="C7726" s="75">
        <v>86.0</v>
      </c>
      <c r="D7726" s="75">
        <v>96.2333333333333</v>
      </c>
      <c r="E7726" s="75">
        <v>89.35</v>
      </c>
    </row>
    <row r="7727" ht="15.75" customHeight="1">
      <c r="A7727" s="13">
        <v>42205.510416666664</v>
      </c>
      <c r="B7727" s="75">
        <v>72.6833333333333</v>
      </c>
      <c r="C7727" s="75">
        <v>86.0</v>
      </c>
      <c r="D7727" s="75">
        <v>96.7333333333333</v>
      </c>
      <c r="E7727" s="75">
        <v>90.1</v>
      </c>
    </row>
    <row r="7728" ht="15.75" customHeight="1">
      <c r="A7728" s="13">
        <v>42205.520833333336</v>
      </c>
      <c r="B7728" s="75">
        <v>72.4333333333333</v>
      </c>
      <c r="C7728" s="75">
        <v>86.0</v>
      </c>
      <c r="D7728" s="75">
        <v>97.2333333333333</v>
      </c>
      <c r="E7728" s="75">
        <v>90.85</v>
      </c>
    </row>
    <row r="7729" ht="15.75" customHeight="1">
      <c r="A7729" s="13">
        <v>42205.53125</v>
      </c>
      <c r="B7729" s="75">
        <v>72.1833333333333</v>
      </c>
      <c r="C7729" s="75">
        <v>86.0</v>
      </c>
      <c r="D7729" s="75">
        <v>97.7333333333333</v>
      </c>
      <c r="E7729" s="75">
        <v>91.6</v>
      </c>
    </row>
    <row r="7730" ht="15.75" customHeight="1">
      <c r="A7730" s="13">
        <v>42205.541666666664</v>
      </c>
      <c r="B7730" s="75">
        <v>72.0666666666667</v>
      </c>
      <c r="C7730" s="75">
        <v>86.0</v>
      </c>
      <c r="D7730" s="75">
        <v>98.2333333333333</v>
      </c>
      <c r="E7730" s="75">
        <v>92.35</v>
      </c>
    </row>
    <row r="7731" ht="15.75" customHeight="1">
      <c r="A7731" s="13">
        <v>42205.552083333336</v>
      </c>
      <c r="B7731" s="75">
        <v>72.3166666666667</v>
      </c>
      <c r="C7731" s="75">
        <v>86.0</v>
      </c>
      <c r="D7731" s="75">
        <v>98.7333333333333</v>
      </c>
      <c r="E7731" s="75">
        <v>93.1</v>
      </c>
    </row>
    <row r="7732" ht="15.75" customHeight="1">
      <c r="A7732" s="13">
        <v>42205.5625</v>
      </c>
      <c r="B7732" s="75">
        <v>72.5666666666667</v>
      </c>
      <c r="C7732" s="75">
        <v>86.0</v>
      </c>
      <c r="D7732" s="75">
        <v>99.2333333333333</v>
      </c>
      <c r="E7732" s="75">
        <v>93.85</v>
      </c>
    </row>
    <row r="7733" ht="15.75" customHeight="1">
      <c r="A7733" s="13">
        <v>42205.572916666664</v>
      </c>
      <c r="B7733" s="75">
        <v>72.8166666666667</v>
      </c>
      <c r="C7733" s="75">
        <v>86.0</v>
      </c>
      <c r="D7733" s="75">
        <v>99.7333333333333</v>
      </c>
      <c r="E7733" s="75">
        <v>94.6</v>
      </c>
    </row>
    <row r="7734" ht="15.75" customHeight="1">
      <c r="A7734" s="13">
        <v>42205.583333333336</v>
      </c>
      <c r="B7734" s="75">
        <v>73.0</v>
      </c>
      <c r="C7734" s="75">
        <v>85.8833333333333</v>
      </c>
      <c r="D7734" s="75">
        <v>100.0</v>
      </c>
      <c r="E7734" s="75">
        <v>95.0</v>
      </c>
    </row>
    <row r="7735" ht="15.75" customHeight="1">
      <c r="A7735" s="13">
        <v>42205.59375</v>
      </c>
      <c r="B7735" s="75">
        <v>73.0</v>
      </c>
      <c r="C7735" s="75">
        <v>85.6333333333333</v>
      </c>
      <c r="D7735" s="75">
        <v>100.0</v>
      </c>
      <c r="E7735" s="75">
        <v>95.0</v>
      </c>
    </row>
    <row r="7736" ht="15.75" customHeight="1">
      <c r="A7736" s="13">
        <v>42205.604166666664</v>
      </c>
      <c r="B7736" s="75">
        <v>73.0</v>
      </c>
      <c r="C7736" s="75">
        <v>85.3833333333333</v>
      </c>
      <c r="D7736" s="75">
        <v>100.0</v>
      </c>
      <c r="E7736" s="75">
        <v>95.0</v>
      </c>
    </row>
    <row r="7737" ht="15.75" customHeight="1">
      <c r="A7737" s="13">
        <v>42205.614583333336</v>
      </c>
      <c r="B7737" s="75">
        <v>73.0</v>
      </c>
      <c r="C7737" s="75">
        <v>85.1333333333333</v>
      </c>
      <c r="D7737" s="75">
        <v>100.0</v>
      </c>
      <c r="E7737" s="75">
        <v>95.0</v>
      </c>
    </row>
    <row r="7738" ht="15.75" customHeight="1">
      <c r="A7738" s="13">
        <v>42205.625</v>
      </c>
      <c r="B7738" s="75">
        <v>72.8</v>
      </c>
      <c r="C7738" s="75">
        <v>85.0</v>
      </c>
      <c r="D7738" s="75">
        <v>99.65</v>
      </c>
      <c r="E7738" s="75">
        <v>94.8833333333333</v>
      </c>
    </row>
    <row r="7739" ht="15.75" customHeight="1">
      <c r="A7739" s="13">
        <v>42205.635416666664</v>
      </c>
      <c r="B7739" s="75">
        <v>72.05</v>
      </c>
      <c r="C7739" s="75">
        <v>85.0</v>
      </c>
      <c r="D7739" s="75">
        <v>98.9</v>
      </c>
      <c r="E7739" s="75">
        <v>94.6333333333333</v>
      </c>
    </row>
    <row r="7740" ht="15.75" customHeight="1">
      <c r="A7740" s="13">
        <v>42205.645833333336</v>
      </c>
      <c r="B7740" s="75">
        <v>71.3</v>
      </c>
      <c r="C7740" s="75">
        <v>85.0</v>
      </c>
      <c r="D7740" s="75">
        <v>98.15</v>
      </c>
      <c r="E7740" s="75">
        <v>94.3833333333333</v>
      </c>
    </row>
    <row r="7741" ht="15.75" customHeight="1">
      <c r="A7741" s="13">
        <v>42205.65625</v>
      </c>
      <c r="B7741" s="75">
        <v>70.55</v>
      </c>
      <c r="C7741" s="75">
        <v>85.0</v>
      </c>
      <c r="D7741" s="75">
        <v>97.4</v>
      </c>
      <c r="E7741" s="75">
        <v>94.1333333333333</v>
      </c>
    </row>
    <row r="7742" ht="15.75" customHeight="1">
      <c r="A7742" s="13">
        <v>42205.666666666664</v>
      </c>
      <c r="B7742" s="75">
        <v>69.7333333333333</v>
      </c>
      <c r="C7742" s="75">
        <v>84.65</v>
      </c>
      <c r="D7742" s="75">
        <v>96.8541666666667</v>
      </c>
      <c r="E7742" s="75">
        <v>94.0</v>
      </c>
    </row>
    <row r="7743" ht="15.75" customHeight="1">
      <c r="A7743" s="13">
        <v>42205.677083333336</v>
      </c>
      <c r="B7743" s="75">
        <v>68.7333333333333</v>
      </c>
      <c r="C7743" s="75">
        <v>83.9</v>
      </c>
      <c r="D7743" s="75">
        <v>96.5416666666667</v>
      </c>
      <c r="E7743" s="75">
        <v>94.0</v>
      </c>
    </row>
    <row r="7744" ht="15.75" customHeight="1">
      <c r="A7744" s="13">
        <v>42205.6875</v>
      </c>
      <c r="B7744" s="75">
        <v>67.7333333333333</v>
      </c>
      <c r="C7744" s="75">
        <v>83.15</v>
      </c>
      <c r="D7744" s="75">
        <v>96.2291666666667</v>
      </c>
      <c r="E7744" s="75">
        <v>94.0</v>
      </c>
    </row>
    <row r="7745" ht="15.75" customHeight="1">
      <c r="A7745" s="13">
        <v>42205.697916666664</v>
      </c>
      <c r="B7745" s="75">
        <v>66.7333333333333</v>
      </c>
      <c r="C7745" s="75">
        <v>82.4</v>
      </c>
      <c r="D7745" s="75">
        <v>94.0</v>
      </c>
      <c r="E7745" s="75">
        <v>94.0</v>
      </c>
    </row>
    <row r="7746" ht="15.75" customHeight="1">
      <c r="A7746" s="13">
        <v>42205.708333333336</v>
      </c>
      <c r="B7746" s="75">
        <v>66.0</v>
      </c>
      <c r="C7746" s="75">
        <v>81.4166666666667</v>
      </c>
      <c r="D7746" s="75">
        <v>88.6</v>
      </c>
      <c r="E7746" s="75">
        <v>93.8833333333333</v>
      </c>
    </row>
    <row r="7747" ht="15.75" customHeight="1">
      <c r="A7747" s="13">
        <v>42205.71875</v>
      </c>
      <c r="B7747" s="75">
        <v>66.0</v>
      </c>
      <c r="C7747" s="75">
        <v>80.1666666666667</v>
      </c>
      <c r="D7747" s="75">
        <v>81.1428571428571</v>
      </c>
      <c r="E7747" s="75">
        <v>93.6333333333333</v>
      </c>
    </row>
    <row r="7748" ht="15.75" customHeight="1">
      <c r="A7748" s="13">
        <v>42205.729166666664</v>
      </c>
      <c r="B7748" s="75">
        <v>66.0</v>
      </c>
      <c r="C7748" s="75">
        <v>78.9166666666667</v>
      </c>
      <c r="D7748" s="75">
        <v>72.5714285714286</v>
      </c>
      <c r="E7748" s="75">
        <v>93.3833333333333</v>
      </c>
    </row>
    <row r="7749" ht="15.75" customHeight="1">
      <c r="A7749" s="13">
        <v>42205.739583333336</v>
      </c>
      <c r="B7749" s="75">
        <v>66.0</v>
      </c>
      <c r="C7749" s="75">
        <v>77.6666666666667</v>
      </c>
      <c r="D7749" s="75">
        <v>73.6666666666667</v>
      </c>
      <c r="E7749" s="75">
        <v>93.1333333333333</v>
      </c>
    </row>
    <row r="7750" ht="15.75" customHeight="1">
      <c r="A7750" s="13">
        <v>42205.75</v>
      </c>
      <c r="B7750" s="75">
        <v>65.8</v>
      </c>
      <c r="C7750" s="75">
        <v>76.4166666666667</v>
      </c>
      <c r="D7750" s="75">
        <v>74.0</v>
      </c>
      <c r="E7750" s="75">
        <v>92.8833333333333</v>
      </c>
    </row>
    <row r="7751" ht="15.75" customHeight="1">
      <c r="A7751" s="13">
        <v>42205.760416666664</v>
      </c>
      <c r="B7751" s="75">
        <v>65.05</v>
      </c>
      <c r="C7751" s="75">
        <v>75.1666666666667</v>
      </c>
      <c r="D7751" s="75">
        <v>73.0769230769231</v>
      </c>
      <c r="E7751" s="75">
        <v>92.6333333333333</v>
      </c>
    </row>
    <row r="7752" ht="15.75" customHeight="1">
      <c r="A7752" s="13">
        <v>42205.770833333336</v>
      </c>
      <c r="B7752" s="75">
        <v>64.3</v>
      </c>
      <c r="C7752" s="75">
        <v>73.9166666666667</v>
      </c>
      <c r="D7752" s="75">
        <v>73.9333333333333</v>
      </c>
      <c r="E7752" s="75">
        <v>92.3833333333333</v>
      </c>
    </row>
    <row r="7753" ht="15.75" customHeight="1">
      <c r="A7753" s="13">
        <v>42205.78125</v>
      </c>
      <c r="B7753" s="75">
        <v>63.55</v>
      </c>
      <c r="C7753" s="75">
        <v>72.6666666666667</v>
      </c>
      <c r="D7753" s="75">
        <v>74.6363636363636</v>
      </c>
      <c r="E7753" s="75">
        <v>92.1333333333333</v>
      </c>
    </row>
    <row r="7754" ht="15.75" customHeight="1">
      <c r="A7754" s="13">
        <v>42205.791666666664</v>
      </c>
      <c r="B7754" s="75">
        <v>62.9333333333333</v>
      </c>
      <c r="C7754" s="75">
        <v>71.8833333333333</v>
      </c>
      <c r="D7754" s="75">
        <v>75.1166666666667</v>
      </c>
      <c r="E7754" s="75">
        <v>91.65</v>
      </c>
    </row>
    <row r="7755" ht="15.75" customHeight="1">
      <c r="A7755" s="13">
        <v>42205.802083333336</v>
      </c>
      <c r="B7755" s="75">
        <v>62.6833333333333</v>
      </c>
      <c r="C7755" s="75">
        <v>71.6333333333333</v>
      </c>
      <c r="D7755" s="75">
        <v>75.3666666666667</v>
      </c>
      <c r="E7755" s="75">
        <v>90.9</v>
      </c>
    </row>
    <row r="7756" ht="15.75" customHeight="1">
      <c r="A7756" s="13">
        <v>42205.8125</v>
      </c>
      <c r="B7756" s="75">
        <v>62.4333333333333</v>
      </c>
      <c r="C7756" s="75">
        <v>71.3833333333333</v>
      </c>
      <c r="D7756" s="75">
        <v>75.6166666666667</v>
      </c>
      <c r="E7756" s="75">
        <v>90.15</v>
      </c>
    </row>
    <row r="7757" ht="15.75" customHeight="1">
      <c r="A7757" s="13">
        <v>42205.822916666664</v>
      </c>
      <c r="B7757" s="75">
        <v>62.1833333333333</v>
      </c>
      <c r="C7757" s="75">
        <v>71.1333333333333</v>
      </c>
      <c r="D7757" s="75">
        <v>75.8666666666667</v>
      </c>
      <c r="E7757" s="75">
        <v>89.4</v>
      </c>
    </row>
    <row r="7758" ht="15.75" customHeight="1">
      <c r="A7758" s="13">
        <v>42205.833333333336</v>
      </c>
      <c r="B7758" s="75">
        <v>62.0</v>
      </c>
      <c r="C7758" s="75">
        <v>70.7666666666667</v>
      </c>
      <c r="D7758" s="75">
        <v>76.1166666666667</v>
      </c>
      <c r="E7758" s="75">
        <v>88.7666666666667</v>
      </c>
    </row>
    <row r="7759" ht="15.75" customHeight="1">
      <c r="A7759" s="13">
        <v>42205.84375</v>
      </c>
      <c r="B7759" s="75">
        <v>62.0</v>
      </c>
      <c r="C7759" s="75">
        <v>70.2666666666667</v>
      </c>
      <c r="D7759" s="75">
        <v>76.3666666666667</v>
      </c>
      <c r="E7759" s="75">
        <v>88.2666666666667</v>
      </c>
    </row>
    <row r="7760" ht="15.75" customHeight="1">
      <c r="A7760" s="13">
        <v>42205.854166666664</v>
      </c>
      <c r="B7760" s="75">
        <v>62.0</v>
      </c>
      <c r="C7760" s="75">
        <v>69.7666666666667</v>
      </c>
      <c r="D7760" s="75">
        <v>76.6166666666667</v>
      </c>
      <c r="E7760" s="75">
        <v>87.7666666666667</v>
      </c>
    </row>
    <row r="7761" ht="15.75" customHeight="1">
      <c r="A7761" s="13">
        <v>42205.864583333336</v>
      </c>
      <c r="B7761" s="75">
        <v>62.0</v>
      </c>
      <c r="C7761" s="75">
        <v>69.2666666666667</v>
      </c>
      <c r="D7761" s="75">
        <v>76.8666666666667</v>
      </c>
      <c r="E7761" s="75">
        <v>87.2666666666667</v>
      </c>
    </row>
    <row r="7762" ht="15.75" customHeight="1">
      <c r="A7762" s="13">
        <v>42205.875</v>
      </c>
      <c r="B7762" s="75">
        <v>62.0</v>
      </c>
      <c r="C7762" s="75">
        <v>68.7666666666667</v>
      </c>
      <c r="D7762" s="75">
        <v>77.0</v>
      </c>
      <c r="E7762" s="75">
        <v>86.8833333333333</v>
      </c>
    </row>
    <row r="7763" ht="15.75" customHeight="1">
      <c r="A7763" s="13">
        <v>42205.885416666664</v>
      </c>
      <c r="B7763" s="75">
        <v>62.0</v>
      </c>
      <c r="C7763" s="75">
        <v>68.2666666666667</v>
      </c>
      <c r="D7763" s="75">
        <v>77.0</v>
      </c>
      <c r="E7763" s="75">
        <v>86.6333333333333</v>
      </c>
    </row>
    <row r="7764" ht="15.75" customHeight="1">
      <c r="A7764" s="13">
        <v>42205.895833333336</v>
      </c>
      <c r="B7764" s="75">
        <v>62.0</v>
      </c>
      <c r="C7764" s="75">
        <v>67.7666666666667</v>
      </c>
      <c r="D7764" s="75">
        <v>77.0</v>
      </c>
      <c r="E7764" s="75">
        <v>86.3833333333333</v>
      </c>
    </row>
    <row r="7765" ht="15.75" customHeight="1">
      <c r="A7765" s="13">
        <v>42205.90625</v>
      </c>
      <c r="B7765" s="75">
        <v>62.0</v>
      </c>
      <c r="C7765" s="75">
        <v>67.2666666666667</v>
      </c>
      <c r="D7765" s="75">
        <v>77.0</v>
      </c>
      <c r="E7765" s="75">
        <v>86.1333333333333</v>
      </c>
    </row>
    <row r="7766" ht="15.75" customHeight="1">
      <c r="A7766" s="13">
        <v>42205.916666666664</v>
      </c>
      <c r="B7766" s="75">
        <v>61.8666666666667</v>
      </c>
      <c r="C7766" s="75">
        <v>66.8833333333333</v>
      </c>
      <c r="D7766" s="75">
        <v>76.8833333333333</v>
      </c>
      <c r="E7766" s="75">
        <v>85.65</v>
      </c>
    </row>
    <row r="7767" ht="15.75" customHeight="1">
      <c r="A7767" s="13">
        <v>42205.927083333336</v>
      </c>
      <c r="B7767" s="75">
        <v>61.3666666666667</v>
      </c>
      <c r="C7767" s="75">
        <v>66.6333333333333</v>
      </c>
      <c r="D7767" s="75">
        <v>76.6333333333333</v>
      </c>
      <c r="E7767" s="75">
        <v>84.9</v>
      </c>
    </row>
    <row r="7768" ht="15.75" customHeight="1">
      <c r="A7768" s="13">
        <v>42205.9375</v>
      </c>
      <c r="B7768" s="75">
        <v>60.8666666666667</v>
      </c>
      <c r="C7768" s="75">
        <v>66.3833333333333</v>
      </c>
      <c r="D7768" s="75">
        <v>76.3833333333333</v>
      </c>
      <c r="E7768" s="75">
        <v>84.15</v>
      </c>
    </row>
    <row r="7769" ht="15.75" customHeight="1">
      <c r="A7769" s="13">
        <v>42205.947916666664</v>
      </c>
      <c r="B7769" s="75">
        <v>60.3666666666667</v>
      </c>
      <c r="C7769" s="75">
        <v>66.1333333333333</v>
      </c>
      <c r="D7769" s="75">
        <v>76.1333333333333</v>
      </c>
      <c r="E7769" s="75">
        <v>83.4</v>
      </c>
    </row>
    <row r="7770" ht="15.75" customHeight="1">
      <c r="A7770" s="13">
        <v>42205.958333333336</v>
      </c>
      <c r="B7770" s="75">
        <v>60.0689655172414</v>
      </c>
      <c r="C7770" s="75">
        <v>65.7666666666667</v>
      </c>
      <c r="D7770" s="75">
        <v>76.1166666666667</v>
      </c>
      <c r="E7770" s="75">
        <v>82.8833333333333</v>
      </c>
    </row>
    <row r="7771" ht="15.75" customHeight="1">
      <c r="A7771" s="13">
        <v>42205.96875</v>
      </c>
      <c r="B7771" s="75">
        <v>60.3275862068966</v>
      </c>
      <c r="C7771" s="75">
        <v>65.2666666666667</v>
      </c>
      <c r="D7771" s="75">
        <v>76.3666666666667</v>
      </c>
      <c r="E7771" s="75">
        <v>82.6333333333333</v>
      </c>
    </row>
    <row r="7772" ht="15.75" customHeight="1">
      <c r="A7772" s="13">
        <v>42205.979166666664</v>
      </c>
      <c r="B7772" s="75">
        <v>60.5862068965517</v>
      </c>
      <c r="C7772" s="75">
        <v>64.7666666666667</v>
      </c>
      <c r="D7772" s="75">
        <v>76.6166666666667</v>
      </c>
      <c r="E7772" s="75">
        <v>82.3833333333333</v>
      </c>
    </row>
    <row r="7773" ht="15.75" customHeight="1">
      <c r="A7773" s="13">
        <v>42205.989583333336</v>
      </c>
      <c r="B7773" s="75">
        <v>60.8448275862069</v>
      </c>
      <c r="C7773" s="75">
        <v>64.2666666666667</v>
      </c>
      <c r="D7773" s="75">
        <v>76.8666666666667</v>
      </c>
      <c r="E7773" s="75">
        <v>82.1333333333333</v>
      </c>
    </row>
    <row r="7774" ht="15.75" customHeight="1">
      <c r="A7774" s="13">
        <v>42206.0</v>
      </c>
      <c r="B7774" s="75">
        <v>60.0</v>
      </c>
      <c r="C7774" s="75">
        <v>63.8833333333333</v>
      </c>
      <c r="D7774" s="75">
        <v>76.8833333333333</v>
      </c>
      <c r="E7774" s="75">
        <v>81.8833333333333</v>
      </c>
    </row>
    <row r="7775" ht="15.75" customHeight="1">
      <c r="A7775" s="13">
        <v>42206.010416666664</v>
      </c>
      <c r="B7775" s="75">
        <v>60.0</v>
      </c>
      <c r="C7775" s="75">
        <v>63.6333333333333</v>
      </c>
      <c r="D7775" s="75">
        <v>76.6333333333333</v>
      </c>
      <c r="E7775" s="75">
        <v>81.6333333333333</v>
      </c>
    </row>
    <row r="7776" ht="15.75" customHeight="1">
      <c r="A7776" s="13">
        <v>42206.020833333336</v>
      </c>
      <c r="B7776" s="75">
        <v>60.0</v>
      </c>
      <c r="C7776" s="75">
        <v>63.3833333333333</v>
      </c>
      <c r="D7776" s="75">
        <v>76.3833333333333</v>
      </c>
      <c r="E7776" s="75">
        <v>81.3833333333333</v>
      </c>
    </row>
    <row r="7777" ht="15.75" customHeight="1">
      <c r="A7777" s="13">
        <v>42206.03125</v>
      </c>
      <c r="B7777" s="75">
        <v>60.0</v>
      </c>
      <c r="C7777" s="75">
        <v>63.1333333333333</v>
      </c>
      <c r="D7777" s="75">
        <v>76.1333333333333</v>
      </c>
      <c r="E7777" s="75">
        <v>81.1333333333333</v>
      </c>
    </row>
    <row r="7778" ht="15.75" customHeight="1">
      <c r="A7778" s="13">
        <v>42206.041666666664</v>
      </c>
      <c r="B7778" s="75">
        <v>60.2222222222222</v>
      </c>
      <c r="C7778" s="75">
        <v>63.0</v>
      </c>
      <c r="D7778" s="75">
        <v>76.0</v>
      </c>
      <c r="E7778" s="75">
        <v>80.8833333333333</v>
      </c>
    </row>
    <row r="7779" ht="15.75" customHeight="1">
      <c r="A7779" s="13">
        <v>42206.052083333336</v>
      </c>
      <c r="B7779" s="75">
        <v>60.9761904761905</v>
      </c>
      <c r="C7779" s="75">
        <v>63.0</v>
      </c>
      <c r="D7779" s="75">
        <v>76.0</v>
      </c>
      <c r="E7779" s="75">
        <v>80.6333333333333</v>
      </c>
    </row>
    <row r="7780" ht="15.75" customHeight="1">
      <c r="A7780" s="13">
        <v>42206.0625</v>
      </c>
      <c r="B7780" s="75">
        <v>60.6190476190476</v>
      </c>
      <c r="C7780" s="75">
        <v>63.0</v>
      </c>
      <c r="D7780" s="75">
        <v>76.0</v>
      </c>
      <c r="E7780" s="75">
        <v>80.3833333333333</v>
      </c>
    </row>
    <row r="7781" ht="15.75" customHeight="1">
      <c r="A7781" s="13">
        <v>42206.072916666664</v>
      </c>
      <c r="B7781" s="75">
        <v>60.2619047619048</v>
      </c>
      <c r="C7781" s="75">
        <v>63.0</v>
      </c>
      <c r="D7781" s="75">
        <v>76.0</v>
      </c>
      <c r="E7781" s="75">
        <v>80.1333333333333</v>
      </c>
    </row>
    <row r="7782" ht="15.75" customHeight="1">
      <c r="A7782" s="13">
        <v>42206.083333333336</v>
      </c>
      <c r="B7782" s="75">
        <v>60.0</v>
      </c>
      <c r="C7782" s="75">
        <v>62.8833333333333</v>
      </c>
      <c r="D7782" s="75">
        <v>75.7666666666667</v>
      </c>
      <c r="E7782" s="75">
        <v>80.0</v>
      </c>
    </row>
    <row r="7783" ht="15.75" customHeight="1">
      <c r="A7783" s="13">
        <v>42206.09375</v>
      </c>
      <c r="B7783" s="75">
        <v>60.0</v>
      </c>
      <c r="C7783" s="75">
        <v>62.6333333333333</v>
      </c>
      <c r="D7783" s="75">
        <v>75.2666666666667</v>
      </c>
      <c r="E7783" s="75">
        <v>80.0</v>
      </c>
    </row>
    <row r="7784" ht="15.75" customHeight="1">
      <c r="A7784" s="13">
        <v>42206.104166666664</v>
      </c>
      <c r="B7784" s="75">
        <v>60.0</v>
      </c>
      <c r="C7784" s="75">
        <v>62.3833333333333</v>
      </c>
      <c r="D7784" s="75">
        <v>74.7666666666667</v>
      </c>
      <c r="E7784" s="75">
        <v>80.0</v>
      </c>
    </row>
    <row r="7785" ht="15.75" customHeight="1">
      <c r="A7785" s="13">
        <v>42206.114583333336</v>
      </c>
      <c r="B7785" s="75">
        <v>60.0</v>
      </c>
      <c r="C7785" s="75">
        <v>62.1333333333333</v>
      </c>
      <c r="D7785" s="75">
        <v>74.2666666666667</v>
      </c>
      <c r="E7785" s="75">
        <v>80.0</v>
      </c>
    </row>
    <row r="7786" ht="15.75" customHeight="1">
      <c r="A7786" s="13">
        <v>42206.125</v>
      </c>
      <c r="B7786" s="75">
        <v>60.0</v>
      </c>
      <c r="C7786" s="75">
        <v>62.7</v>
      </c>
      <c r="D7786" s="75">
        <v>74.2333333333333</v>
      </c>
      <c r="E7786" s="75">
        <v>80.0</v>
      </c>
    </row>
    <row r="7787" ht="15.75" customHeight="1">
      <c r="A7787" s="13">
        <v>42206.135416666664</v>
      </c>
      <c r="B7787" s="75">
        <v>60.0</v>
      </c>
      <c r="C7787" s="75">
        <v>62.76</v>
      </c>
      <c r="D7787" s="75">
        <v>74.7333333333333</v>
      </c>
      <c r="E7787" s="75">
        <v>80.0</v>
      </c>
    </row>
    <row r="7788" ht="15.75" customHeight="1">
      <c r="A7788" s="13">
        <v>42206.145833333336</v>
      </c>
      <c r="B7788" s="75">
        <v>60.0</v>
      </c>
      <c r="C7788" s="75">
        <v>62.46</v>
      </c>
      <c r="D7788" s="75">
        <v>75.2333333333333</v>
      </c>
      <c r="E7788" s="75">
        <v>80.0</v>
      </c>
    </row>
    <row r="7789" ht="15.75" customHeight="1">
      <c r="A7789" s="13">
        <v>42206.15625</v>
      </c>
      <c r="B7789" s="75">
        <v>60.0</v>
      </c>
      <c r="C7789" s="75">
        <v>62.16</v>
      </c>
      <c r="D7789" s="75">
        <v>75.7333333333333</v>
      </c>
      <c r="E7789" s="75">
        <v>80.0</v>
      </c>
    </row>
    <row r="7790" ht="15.75" customHeight="1">
      <c r="A7790" s="13">
        <v>42206.166666666664</v>
      </c>
      <c r="B7790" s="75">
        <v>60.0</v>
      </c>
      <c r="C7790" s="75">
        <v>62.1372549019608</v>
      </c>
      <c r="D7790" s="75">
        <v>75.65</v>
      </c>
      <c r="E7790" s="75">
        <v>79.7666666666667</v>
      </c>
    </row>
    <row r="7791" ht="15.75" customHeight="1">
      <c r="A7791" s="13">
        <v>42206.177083333336</v>
      </c>
      <c r="B7791" s="75">
        <v>60.0</v>
      </c>
      <c r="C7791" s="75">
        <v>62.4313725490196</v>
      </c>
      <c r="D7791" s="75">
        <v>74.9</v>
      </c>
      <c r="E7791" s="75">
        <v>79.2666666666667</v>
      </c>
    </row>
    <row r="7792" ht="15.75" customHeight="1">
      <c r="A7792" s="13">
        <v>42206.1875</v>
      </c>
      <c r="B7792" s="75">
        <v>60.0</v>
      </c>
      <c r="C7792" s="75">
        <v>62.7254901960784</v>
      </c>
      <c r="D7792" s="75">
        <v>74.15</v>
      </c>
      <c r="E7792" s="75">
        <v>78.7666666666667</v>
      </c>
    </row>
    <row r="7793" ht="15.75" customHeight="1">
      <c r="A7793" s="13">
        <v>42206.197916666664</v>
      </c>
      <c r="B7793" s="75">
        <v>60.0</v>
      </c>
      <c r="C7793" s="75">
        <v>62.8888888888889</v>
      </c>
      <c r="D7793" s="75">
        <v>73.4</v>
      </c>
      <c r="E7793" s="75">
        <v>78.2666666666667</v>
      </c>
    </row>
    <row r="7794" ht="15.75" customHeight="1">
      <c r="A7794" s="13">
        <v>42206.208333333336</v>
      </c>
      <c r="B7794" s="75">
        <v>60.1081081081081</v>
      </c>
      <c r="C7794" s="75">
        <v>62.1166666666667</v>
      </c>
      <c r="D7794" s="75">
        <v>72.65</v>
      </c>
      <c r="E7794" s="75">
        <v>78.1166666666667</v>
      </c>
    </row>
    <row r="7795" ht="15.75" customHeight="1">
      <c r="A7795" s="13">
        <v>42206.21875</v>
      </c>
      <c r="B7795" s="75">
        <v>60.5135135135135</v>
      </c>
      <c r="C7795" s="75">
        <v>62.3666666666667</v>
      </c>
      <c r="D7795" s="75">
        <v>71.9</v>
      </c>
      <c r="E7795" s="75">
        <v>78.3666666666667</v>
      </c>
    </row>
    <row r="7796" ht="15.75" customHeight="1">
      <c r="A7796" s="13">
        <v>42206.229166666664</v>
      </c>
      <c r="B7796" s="75">
        <v>60.9189189189189</v>
      </c>
      <c r="C7796" s="75">
        <v>62.6166666666667</v>
      </c>
      <c r="D7796" s="75">
        <v>71.15</v>
      </c>
      <c r="E7796" s="75">
        <v>78.6166666666667</v>
      </c>
    </row>
    <row r="7797" ht="15.75" customHeight="1">
      <c r="A7797" s="13">
        <v>42206.239583333336</v>
      </c>
      <c r="B7797" s="75">
        <v>60.4782608695652</v>
      </c>
      <c r="C7797" s="75">
        <v>62.8666666666667</v>
      </c>
      <c r="D7797" s="75">
        <v>70.4</v>
      </c>
      <c r="E7797" s="75">
        <v>78.8666666666667</v>
      </c>
    </row>
    <row r="7798" ht="15.75" customHeight="1">
      <c r="A7798" s="13">
        <v>42206.25</v>
      </c>
      <c r="B7798" s="75">
        <v>60.0666666666667</v>
      </c>
      <c r="C7798" s="75">
        <v>63.1166666666667</v>
      </c>
      <c r="D7798" s="75">
        <v>70.2333333333333</v>
      </c>
      <c r="E7798" s="75">
        <v>79.0</v>
      </c>
    </row>
    <row r="7799" ht="15.75" customHeight="1">
      <c r="A7799" s="13">
        <v>42206.260416666664</v>
      </c>
      <c r="B7799" s="75">
        <v>60.3166666666667</v>
      </c>
      <c r="C7799" s="75">
        <v>63.3666666666667</v>
      </c>
      <c r="D7799" s="75">
        <v>70.7333333333333</v>
      </c>
      <c r="E7799" s="75">
        <v>79.0</v>
      </c>
    </row>
    <row r="7800" ht="15.75" customHeight="1">
      <c r="A7800" s="13">
        <v>42206.270833333336</v>
      </c>
      <c r="B7800" s="75">
        <v>60.5666666666667</v>
      </c>
      <c r="C7800" s="75">
        <v>63.6166666666667</v>
      </c>
      <c r="D7800" s="75">
        <v>71.2333333333333</v>
      </c>
      <c r="E7800" s="75">
        <v>79.0</v>
      </c>
    </row>
    <row r="7801" ht="15.75" customHeight="1">
      <c r="A7801" s="13">
        <v>42206.28125</v>
      </c>
      <c r="B7801" s="75">
        <v>60.8166666666667</v>
      </c>
      <c r="C7801" s="75">
        <v>63.8666666666667</v>
      </c>
      <c r="D7801" s="75">
        <v>71.7333333333333</v>
      </c>
      <c r="E7801" s="75">
        <v>79.0</v>
      </c>
    </row>
    <row r="7802" ht="15.75" customHeight="1">
      <c r="A7802" s="13">
        <v>42206.291666666664</v>
      </c>
      <c r="B7802" s="75">
        <v>61.1904761904762</v>
      </c>
      <c r="C7802" s="75">
        <v>64.0</v>
      </c>
      <c r="D7802" s="75">
        <v>72.35</v>
      </c>
      <c r="E7802" s="75">
        <v>79.4666666666667</v>
      </c>
    </row>
    <row r="7803" ht="15.75" customHeight="1">
      <c r="A7803" s="13">
        <v>42206.302083333336</v>
      </c>
      <c r="B7803" s="75">
        <v>61.9047619047619</v>
      </c>
      <c r="C7803" s="75">
        <v>64.0</v>
      </c>
      <c r="D7803" s="75">
        <v>73.1</v>
      </c>
      <c r="E7803" s="75">
        <v>80.4666666666667</v>
      </c>
    </row>
    <row r="7804" ht="15.75" customHeight="1">
      <c r="A7804" s="13">
        <v>42206.3125</v>
      </c>
      <c r="B7804" s="75">
        <v>62.6190476190476</v>
      </c>
      <c r="C7804" s="75">
        <v>64.2962962962963</v>
      </c>
      <c r="D7804" s="75">
        <v>73.85</v>
      </c>
      <c r="E7804" s="75">
        <v>81.4666666666667</v>
      </c>
    </row>
    <row r="7805" ht="15.75" customHeight="1">
      <c r="A7805" s="13">
        <v>42206.322916666664</v>
      </c>
      <c r="B7805" s="75">
        <v>63.3888888888889</v>
      </c>
      <c r="C7805" s="75">
        <v>65.4074074074074</v>
      </c>
      <c r="D7805" s="75">
        <v>74.6</v>
      </c>
      <c r="E7805" s="75">
        <v>82.4666666666667</v>
      </c>
    </row>
    <row r="7806" ht="15.75" customHeight="1">
      <c r="A7806" s="13">
        <v>42206.333333333336</v>
      </c>
      <c r="B7806" s="75">
        <v>64.0666666666667</v>
      </c>
      <c r="C7806" s="75">
        <v>66.35</v>
      </c>
      <c r="D7806" s="75">
        <v>75.4038461538462</v>
      </c>
      <c r="E7806" s="75">
        <v>83.35</v>
      </c>
    </row>
    <row r="7807" ht="15.75" customHeight="1">
      <c r="A7807" s="13">
        <v>42206.34375</v>
      </c>
      <c r="B7807" s="75">
        <v>64.3166666666667</v>
      </c>
      <c r="C7807" s="75">
        <v>67.1</v>
      </c>
      <c r="D7807" s="75">
        <v>76.2692307692308</v>
      </c>
      <c r="E7807" s="75">
        <v>84.1</v>
      </c>
    </row>
    <row r="7808" ht="15.75" customHeight="1">
      <c r="A7808" s="13">
        <v>42206.354166666664</v>
      </c>
      <c r="B7808" s="75">
        <v>64.5666666666667</v>
      </c>
      <c r="C7808" s="75">
        <v>67.85</v>
      </c>
      <c r="D7808" s="75">
        <v>77.1346153846154</v>
      </c>
      <c r="E7808" s="75">
        <v>84.85</v>
      </c>
    </row>
    <row r="7809" ht="15.75" customHeight="1">
      <c r="A7809" s="13">
        <v>42206.364583333336</v>
      </c>
      <c r="B7809" s="75">
        <v>64.8166666666667</v>
      </c>
      <c r="C7809" s="75">
        <v>68.6</v>
      </c>
      <c r="D7809" s="75">
        <v>78.0</v>
      </c>
      <c r="E7809" s="75">
        <v>85.6</v>
      </c>
    </row>
    <row r="7810" ht="15.75" customHeight="1">
      <c r="A7810" s="13">
        <v>42206.375</v>
      </c>
      <c r="B7810" s="75">
        <v>65.0666666666667</v>
      </c>
      <c r="C7810" s="75">
        <v>69.35</v>
      </c>
      <c r="D7810" s="75">
        <v>78.35</v>
      </c>
      <c r="E7810" s="75">
        <v>86.35</v>
      </c>
    </row>
    <row r="7811" ht="15.75" customHeight="1">
      <c r="A7811" s="13">
        <v>42206.385416666664</v>
      </c>
      <c r="B7811" s="75">
        <v>65.3166666666667</v>
      </c>
      <c r="C7811" s="75">
        <v>70.1</v>
      </c>
      <c r="D7811" s="75">
        <v>79.1</v>
      </c>
      <c r="E7811" s="75">
        <v>87.1</v>
      </c>
    </row>
    <row r="7812" ht="15.75" customHeight="1">
      <c r="A7812" s="13">
        <v>42206.395833333336</v>
      </c>
      <c r="B7812" s="75">
        <v>65.5666666666667</v>
      </c>
      <c r="C7812" s="75">
        <v>70.85</v>
      </c>
      <c r="D7812" s="75">
        <v>79.85</v>
      </c>
      <c r="E7812" s="75">
        <v>87.85</v>
      </c>
    </row>
    <row r="7813" ht="15.75" customHeight="1">
      <c r="A7813" s="13">
        <v>42206.40625</v>
      </c>
      <c r="B7813" s="75">
        <v>65.8166666666667</v>
      </c>
      <c r="C7813" s="75">
        <v>71.6</v>
      </c>
      <c r="D7813" s="75">
        <v>80.6</v>
      </c>
      <c r="E7813" s="75">
        <v>88.6</v>
      </c>
    </row>
    <row r="7814" ht="15.75" customHeight="1">
      <c r="A7814" s="13">
        <v>42206.416666666664</v>
      </c>
      <c r="B7814" s="75">
        <v>66.1333333333333</v>
      </c>
      <c r="C7814" s="75">
        <v>72.35</v>
      </c>
      <c r="D7814" s="75">
        <v>81.35</v>
      </c>
      <c r="E7814" s="75">
        <v>89.2333333333333</v>
      </c>
    </row>
    <row r="7815" ht="15.75" customHeight="1">
      <c r="A7815" s="13">
        <v>42206.427083333336</v>
      </c>
      <c r="B7815" s="75">
        <v>66.6333333333333</v>
      </c>
      <c r="C7815" s="75">
        <v>73.1</v>
      </c>
      <c r="D7815" s="75">
        <v>82.1</v>
      </c>
      <c r="E7815" s="75">
        <v>89.7333333333333</v>
      </c>
    </row>
    <row r="7816" ht="15.75" customHeight="1">
      <c r="A7816" s="13">
        <v>42206.4375</v>
      </c>
      <c r="B7816" s="75">
        <v>67.1333333333333</v>
      </c>
      <c r="C7816" s="75">
        <v>73.85</v>
      </c>
      <c r="D7816" s="75">
        <v>82.85</v>
      </c>
      <c r="E7816" s="75">
        <v>90.2333333333333</v>
      </c>
    </row>
    <row r="7817" ht="15.75" customHeight="1">
      <c r="A7817" s="13">
        <v>42206.447916666664</v>
      </c>
      <c r="B7817" s="75">
        <v>67.6333333333333</v>
      </c>
      <c r="C7817" s="75">
        <v>74.6</v>
      </c>
      <c r="D7817" s="75">
        <v>83.6</v>
      </c>
      <c r="E7817" s="75">
        <v>90.7333333333333</v>
      </c>
    </row>
    <row r="7818" ht="15.75" customHeight="1">
      <c r="A7818" s="13">
        <v>42206.458333333336</v>
      </c>
      <c r="B7818" s="75">
        <v>68.0666666666667</v>
      </c>
      <c r="C7818" s="75">
        <v>74.8833333333333</v>
      </c>
      <c r="D7818" s="75">
        <v>84.35</v>
      </c>
      <c r="E7818" s="75">
        <v>91.2333333333333</v>
      </c>
    </row>
    <row r="7819" ht="15.75" customHeight="1">
      <c r="A7819" s="13">
        <v>42206.46875</v>
      </c>
      <c r="B7819" s="75">
        <v>68.3166666666667</v>
      </c>
      <c r="C7819" s="75">
        <v>74.6333333333333</v>
      </c>
      <c r="D7819" s="75">
        <v>85.1</v>
      </c>
      <c r="E7819" s="75">
        <v>91.7333333333333</v>
      </c>
    </row>
    <row r="7820" ht="15.75" customHeight="1">
      <c r="A7820" s="13">
        <v>42206.479166666664</v>
      </c>
      <c r="B7820" s="75">
        <v>68.5666666666667</v>
      </c>
      <c r="C7820" s="75">
        <v>74.3833333333333</v>
      </c>
      <c r="D7820" s="75">
        <v>85.85</v>
      </c>
      <c r="E7820" s="75">
        <v>92.2333333333333</v>
      </c>
    </row>
    <row r="7821" ht="15.75" customHeight="1">
      <c r="A7821" s="13">
        <v>42206.489583333336</v>
      </c>
      <c r="B7821" s="75">
        <v>68.8166666666667</v>
      </c>
      <c r="C7821" s="75">
        <v>74.1333333333333</v>
      </c>
      <c r="D7821" s="75">
        <v>86.6</v>
      </c>
      <c r="E7821" s="75">
        <v>92.7333333333333</v>
      </c>
    </row>
    <row r="7822" ht="15.75" customHeight="1">
      <c r="A7822" s="13">
        <v>42206.5</v>
      </c>
      <c r="B7822" s="75">
        <v>69.0666666666667</v>
      </c>
      <c r="C7822" s="75">
        <v>74.1166666666667</v>
      </c>
      <c r="D7822" s="75">
        <v>87.2333333333333</v>
      </c>
      <c r="E7822" s="75">
        <v>93.35</v>
      </c>
    </row>
    <row r="7823" ht="15.75" customHeight="1">
      <c r="A7823" s="13">
        <v>42206.510416666664</v>
      </c>
      <c r="B7823" s="75">
        <v>69.3166666666667</v>
      </c>
      <c r="C7823" s="75">
        <v>74.3666666666667</v>
      </c>
      <c r="D7823" s="75">
        <v>87.7333333333333</v>
      </c>
      <c r="E7823" s="75">
        <v>94.1</v>
      </c>
    </row>
    <row r="7824" ht="15.75" customHeight="1">
      <c r="A7824" s="13">
        <v>42206.520833333336</v>
      </c>
      <c r="B7824" s="75">
        <v>69.5666666666667</v>
      </c>
      <c r="C7824" s="75">
        <v>74.6166666666667</v>
      </c>
      <c r="D7824" s="75">
        <v>88.2333333333333</v>
      </c>
      <c r="E7824" s="75">
        <v>94.85</v>
      </c>
    </row>
    <row r="7825" ht="15.75" customHeight="1">
      <c r="A7825" s="13">
        <v>42206.53125</v>
      </c>
      <c r="B7825" s="75">
        <v>69.8166666666667</v>
      </c>
      <c r="C7825" s="75">
        <v>74.8666666666667</v>
      </c>
      <c r="D7825" s="75">
        <v>88.7333333333333</v>
      </c>
      <c r="E7825" s="75">
        <v>95.6</v>
      </c>
    </row>
    <row r="7826" ht="15.75" customHeight="1">
      <c r="A7826" s="13">
        <v>42206.541666666664</v>
      </c>
      <c r="B7826" s="75">
        <v>69.9333333333333</v>
      </c>
      <c r="C7826" s="75">
        <v>75.1166666666667</v>
      </c>
      <c r="D7826" s="75">
        <v>89.35</v>
      </c>
      <c r="E7826" s="75">
        <v>96.0</v>
      </c>
    </row>
    <row r="7827" ht="15.75" customHeight="1">
      <c r="A7827" s="13">
        <v>42206.552083333336</v>
      </c>
      <c r="B7827" s="75">
        <v>69.6833333333333</v>
      </c>
      <c r="C7827" s="75">
        <v>75.3666666666667</v>
      </c>
      <c r="D7827" s="75">
        <v>90.1</v>
      </c>
      <c r="E7827" s="75">
        <v>96.0</v>
      </c>
    </row>
    <row r="7828" ht="15.75" customHeight="1">
      <c r="A7828" s="13">
        <v>42206.5625</v>
      </c>
      <c r="B7828" s="75">
        <v>69.4333333333333</v>
      </c>
      <c r="C7828" s="75">
        <v>75.6166666666667</v>
      </c>
      <c r="D7828" s="75">
        <v>90.85</v>
      </c>
      <c r="E7828" s="75">
        <v>96.0</v>
      </c>
    </row>
    <row r="7829" ht="15.75" customHeight="1">
      <c r="A7829" s="13">
        <v>42206.572916666664</v>
      </c>
      <c r="B7829" s="75">
        <v>69.1833333333333</v>
      </c>
      <c r="C7829" s="75">
        <v>75.8666666666667</v>
      </c>
      <c r="D7829" s="75">
        <v>91.6</v>
      </c>
      <c r="E7829" s="75">
        <v>96.0</v>
      </c>
    </row>
    <row r="7830" ht="15.75" customHeight="1">
      <c r="A7830" s="13">
        <v>42206.583333333336</v>
      </c>
      <c r="B7830" s="75">
        <v>68.8666666666667</v>
      </c>
      <c r="C7830" s="75">
        <v>75.8833333333333</v>
      </c>
      <c r="D7830" s="75">
        <v>92.5957446808511</v>
      </c>
      <c r="E7830" s="75">
        <v>96.1166666666667</v>
      </c>
    </row>
    <row r="7831" ht="15.75" customHeight="1">
      <c r="A7831" s="13">
        <v>42206.59375</v>
      </c>
      <c r="B7831" s="75">
        <v>68.3666666666667</v>
      </c>
      <c r="C7831" s="75">
        <v>75.6333333333333</v>
      </c>
      <c r="D7831" s="75">
        <v>93.8723404255319</v>
      </c>
      <c r="E7831" s="75">
        <v>96.3666666666667</v>
      </c>
    </row>
    <row r="7832" ht="15.75" customHeight="1">
      <c r="A7832" s="13">
        <v>42206.604166666664</v>
      </c>
      <c r="B7832" s="75">
        <v>67.8666666666667</v>
      </c>
      <c r="C7832" s="75">
        <v>75.3833333333333</v>
      </c>
      <c r="D7832" s="75">
        <v>95.1489361702128</v>
      </c>
      <c r="E7832" s="75">
        <v>96.6166666666667</v>
      </c>
    </row>
    <row r="7833" ht="15.75" customHeight="1">
      <c r="A7833" s="13">
        <v>42206.614583333336</v>
      </c>
      <c r="B7833" s="75">
        <v>67.3666666666667</v>
      </c>
      <c r="C7833" s="75">
        <v>75.1333333333333</v>
      </c>
      <c r="D7833" s="75">
        <v>94.8461538461538</v>
      </c>
      <c r="E7833" s="75">
        <v>96.8666666666667</v>
      </c>
    </row>
    <row r="7834" ht="15.75" customHeight="1">
      <c r="A7834" s="13">
        <v>42206.625</v>
      </c>
      <c r="B7834" s="75">
        <v>66.7333333333333</v>
      </c>
      <c r="C7834" s="75">
        <v>74.7666666666667</v>
      </c>
      <c r="D7834" s="75">
        <v>92.125</v>
      </c>
      <c r="E7834" s="75">
        <v>97.1166666666667</v>
      </c>
    </row>
    <row r="7835" ht="15.75" customHeight="1">
      <c r="A7835" s="13">
        <v>42206.635416666664</v>
      </c>
      <c r="B7835" s="75">
        <v>65.7333333333333</v>
      </c>
      <c r="C7835" s="75">
        <v>74.2666666666667</v>
      </c>
      <c r="D7835" s="75">
        <v>87.4230769230769</v>
      </c>
      <c r="E7835" s="75">
        <v>97.3666666666667</v>
      </c>
    </row>
    <row r="7836" ht="15.75" customHeight="1">
      <c r="A7836" s="13">
        <v>42206.645833333336</v>
      </c>
      <c r="B7836" s="75">
        <v>64.7333333333333</v>
      </c>
      <c r="C7836" s="75">
        <v>73.7666666666667</v>
      </c>
      <c r="D7836" s="75">
        <v>82.5192307692308</v>
      </c>
      <c r="E7836" s="75">
        <v>97.6166666666667</v>
      </c>
    </row>
    <row r="7837" ht="15.75" customHeight="1">
      <c r="A7837" s="13">
        <v>42206.65625</v>
      </c>
      <c r="B7837" s="75">
        <v>64.2666666666667</v>
      </c>
      <c r="C7837" s="75">
        <v>73.2666666666667</v>
      </c>
      <c r="D7837" s="75">
        <v>77.6153846153846</v>
      </c>
      <c r="E7837" s="75">
        <v>97.8666666666667</v>
      </c>
    </row>
    <row r="7838" ht="15.75" customHeight="1">
      <c r="A7838" s="13">
        <v>42206.666666666664</v>
      </c>
      <c r="B7838" s="75">
        <v>64.9333333333333</v>
      </c>
      <c r="C7838" s="75">
        <v>72.8833333333333</v>
      </c>
      <c r="D7838" s="75">
        <v>75.0</v>
      </c>
      <c r="E7838" s="75">
        <v>98.0</v>
      </c>
    </row>
    <row r="7839" ht="15.75" customHeight="1">
      <c r="A7839" s="13">
        <v>42206.677083333336</v>
      </c>
      <c r="B7839" s="75">
        <v>64.6833333333333</v>
      </c>
      <c r="C7839" s="75">
        <v>72.6333333333333</v>
      </c>
      <c r="D7839" s="75">
        <v>75.0</v>
      </c>
      <c r="E7839" s="75">
        <v>98.0</v>
      </c>
    </row>
    <row r="7840" ht="15.75" customHeight="1">
      <c r="A7840" s="13">
        <v>42206.6875</v>
      </c>
      <c r="B7840" s="75">
        <v>64.4333333333333</v>
      </c>
      <c r="C7840" s="75">
        <v>72.3833333333333</v>
      </c>
      <c r="D7840" s="75">
        <v>75.0</v>
      </c>
      <c r="E7840" s="75">
        <v>98.0</v>
      </c>
    </row>
    <row r="7841" ht="15.75" customHeight="1">
      <c r="A7841" s="13">
        <v>42206.697916666664</v>
      </c>
      <c r="B7841" s="75">
        <v>64.1833333333333</v>
      </c>
      <c r="C7841" s="75">
        <v>72.1333333333333</v>
      </c>
      <c r="D7841" s="75">
        <v>75.6521739130435</v>
      </c>
      <c r="E7841" s="75">
        <v>98.0</v>
      </c>
    </row>
    <row r="7842" ht="15.75" customHeight="1">
      <c r="A7842" s="13">
        <v>42206.708333333336</v>
      </c>
      <c r="B7842" s="75">
        <v>63.9333333333333</v>
      </c>
      <c r="C7842" s="75">
        <v>71.65</v>
      </c>
      <c r="D7842" s="75">
        <v>75.8833333333333</v>
      </c>
      <c r="E7842" s="75">
        <v>97.8833333333333</v>
      </c>
    </row>
    <row r="7843" ht="15.75" customHeight="1">
      <c r="A7843" s="13">
        <v>42206.71875</v>
      </c>
      <c r="B7843" s="75">
        <v>63.6833333333333</v>
      </c>
      <c r="C7843" s="75">
        <v>70.9</v>
      </c>
      <c r="D7843" s="75">
        <v>75.6333333333333</v>
      </c>
      <c r="E7843" s="75">
        <v>97.6333333333333</v>
      </c>
    </row>
    <row r="7844" ht="15.75" customHeight="1">
      <c r="A7844" s="13">
        <v>42206.729166666664</v>
      </c>
      <c r="B7844" s="75">
        <v>63.4333333333333</v>
      </c>
      <c r="C7844" s="75">
        <v>70.15</v>
      </c>
      <c r="D7844" s="75">
        <v>75.3833333333333</v>
      </c>
      <c r="E7844" s="75">
        <v>97.3833333333333</v>
      </c>
    </row>
    <row r="7845" ht="15.75" customHeight="1">
      <c r="A7845" s="13">
        <v>42206.739583333336</v>
      </c>
      <c r="B7845" s="75">
        <v>63.1833333333333</v>
      </c>
      <c r="C7845" s="75">
        <v>69.4</v>
      </c>
      <c r="D7845" s="75">
        <v>75.1333333333333</v>
      </c>
      <c r="E7845" s="75">
        <v>97.1333333333333</v>
      </c>
    </row>
    <row r="7846" ht="15.75" customHeight="1">
      <c r="A7846" s="13">
        <v>42206.75</v>
      </c>
      <c r="B7846" s="75">
        <v>62.9333333333333</v>
      </c>
      <c r="C7846" s="75">
        <v>68.65</v>
      </c>
      <c r="D7846" s="75">
        <v>75.2333333333333</v>
      </c>
      <c r="E7846" s="75">
        <v>96.5333333333333</v>
      </c>
    </row>
    <row r="7847" ht="15.75" customHeight="1">
      <c r="A7847" s="13">
        <v>42206.760416666664</v>
      </c>
      <c r="B7847" s="75">
        <v>62.6833333333333</v>
      </c>
      <c r="C7847" s="75">
        <v>67.9</v>
      </c>
      <c r="D7847" s="75">
        <v>75.7333333333333</v>
      </c>
      <c r="E7847" s="75">
        <v>95.5333333333333</v>
      </c>
    </row>
    <row r="7848" ht="15.75" customHeight="1">
      <c r="A7848" s="13">
        <v>42206.770833333336</v>
      </c>
      <c r="B7848" s="75">
        <v>62.4333333333333</v>
      </c>
      <c r="C7848" s="75">
        <v>67.15</v>
      </c>
      <c r="D7848" s="75">
        <v>76.2333333333333</v>
      </c>
      <c r="E7848" s="75">
        <v>94.5333333333333</v>
      </c>
    </row>
    <row r="7849" ht="15.75" customHeight="1">
      <c r="A7849" s="13">
        <v>42206.78125</v>
      </c>
      <c r="B7849" s="75">
        <v>62.1833333333333</v>
      </c>
      <c r="C7849" s="75">
        <v>66.4</v>
      </c>
      <c r="D7849" s="75">
        <v>76.7333333333333</v>
      </c>
      <c r="E7849" s="75">
        <v>93.5333333333333</v>
      </c>
    </row>
    <row r="7850" ht="15.75" customHeight="1">
      <c r="A7850" s="13">
        <v>42206.791666666664</v>
      </c>
      <c r="B7850" s="75">
        <v>62.1379310344828</v>
      </c>
      <c r="C7850" s="75">
        <v>65.7666666666667</v>
      </c>
      <c r="D7850" s="75">
        <v>76.8833333333333</v>
      </c>
      <c r="E7850" s="75">
        <v>92.5333333333333</v>
      </c>
    </row>
    <row r="7851" ht="15.75" customHeight="1">
      <c r="A7851" s="13">
        <v>42206.802083333336</v>
      </c>
      <c r="B7851" s="75">
        <v>62.6551724137931</v>
      </c>
      <c r="C7851" s="75">
        <v>65.2666666666667</v>
      </c>
      <c r="D7851" s="75">
        <v>76.6333333333333</v>
      </c>
      <c r="E7851" s="75">
        <v>91.5333333333333</v>
      </c>
    </row>
    <row r="7852" ht="15.75" customHeight="1">
      <c r="A7852" s="13">
        <v>42206.8125</v>
      </c>
      <c r="B7852" s="75">
        <v>62.6774193548387</v>
      </c>
      <c r="C7852" s="75">
        <v>64.7666666666667</v>
      </c>
      <c r="D7852" s="75">
        <v>76.3833333333333</v>
      </c>
      <c r="E7852" s="75">
        <v>90.5333333333333</v>
      </c>
    </row>
    <row r="7853" ht="15.75" customHeight="1">
      <c r="A7853" s="13">
        <v>42206.822916666664</v>
      </c>
      <c r="B7853" s="75">
        <v>61.7096774193548</v>
      </c>
      <c r="C7853" s="75">
        <v>64.2666666666667</v>
      </c>
      <c r="D7853" s="75">
        <v>76.1333333333333</v>
      </c>
      <c r="E7853" s="75">
        <v>89.5333333333333</v>
      </c>
    </row>
    <row r="7854" ht="15.75" customHeight="1">
      <c r="A7854" s="13">
        <v>42206.833333333336</v>
      </c>
      <c r="B7854" s="75">
        <v>61.0</v>
      </c>
      <c r="C7854" s="75">
        <v>64.0</v>
      </c>
      <c r="D7854" s="75">
        <v>76.0</v>
      </c>
      <c r="E7854" s="75">
        <v>88.5333333333333</v>
      </c>
    </row>
    <row r="7855" ht="15.75" customHeight="1">
      <c r="A7855" s="13">
        <v>42206.84375</v>
      </c>
      <c r="B7855" s="75">
        <v>61.0</v>
      </c>
      <c r="C7855" s="75">
        <v>64.0</v>
      </c>
      <c r="D7855" s="75">
        <v>76.0</v>
      </c>
      <c r="E7855" s="75">
        <v>87.5333333333333</v>
      </c>
    </row>
    <row r="7856" ht="15.75" customHeight="1">
      <c r="A7856" s="13">
        <v>42206.854166666664</v>
      </c>
      <c r="B7856" s="75">
        <v>61.0</v>
      </c>
      <c r="C7856" s="75">
        <v>64.0</v>
      </c>
      <c r="D7856" s="75">
        <v>76.0</v>
      </c>
      <c r="E7856" s="75">
        <v>86.5333333333333</v>
      </c>
    </row>
    <row r="7857" ht="15.75" customHeight="1">
      <c r="A7857" s="13">
        <v>42206.864583333336</v>
      </c>
      <c r="B7857" s="75">
        <v>61.0</v>
      </c>
      <c r="C7857" s="75">
        <v>64.0</v>
      </c>
      <c r="D7857" s="75">
        <v>76.0</v>
      </c>
      <c r="E7857" s="75">
        <v>85.5333333333333</v>
      </c>
    </row>
    <row r="7858" ht="15.75" customHeight="1">
      <c r="A7858" s="13">
        <v>42206.875</v>
      </c>
      <c r="B7858" s="75">
        <v>61.0666666666667</v>
      </c>
      <c r="C7858" s="75">
        <v>63.8833333333333</v>
      </c>
      <c r="D7858" s="75">
        <v>75.8833333333333</v>
      </c>
      <c r="E7858" s="75">
        <v>84.65</v>
      </c>
    </row>
    <row r="7859" ht="15.75" customHeight="1">
      <c r="A7859" s="13">
        <v>42206.885416666664</v>
      </c>
      <c r="B7859" s="75">
        <v>61.3166666666667</v>
      </c>
      <c r="C7859" s="75">
        <v>63.6333333333333</v>
      </c>
      <c r="D7859" s="75">
        <v>75.6333333333333</v>
      </c>
      <c r="E7859" s="75">
        <v>83.9</v>
      </c>
    </row>
    <row r="7860" ht="15.75" customHeight="1">
      <c r="A7860" s="13">
        <v>42206.895833333336</v>
      </c>
      <c r="B7860" s="75">
        <v>61.5666666666667</v>
      </c>
      <c r="C7860" s="75">
        <v>63.3833333333333</v>
      </c>
      <c r="D7860" s="75">
        <v>75.3833333333333</v>
      </c>
      <c r="E7860" s="75">
        <v>83.15</v>
      </c>
    </row>
    <row r="7861" ht="15.75" customHeight="1">
      <c r="A7861" s="13">
        <v>42206.90625</v>
      </c>
      <c r="B7861" s="75">
        <v>61.8166666666667</v>
      </c>
      <c r="C7861" s="75">
        <v>63.1333333333333</v>
      </c>
      <c r="D7861" s="75">
        <v>75.1333333333333</v>
      </c>
      <c r="E7861" s="75">
        <v>82.4</v>
      </c>
    </row>
    <row r="7862" ht="15.75" customHeight="1">
      <c r="A7862" s="13">
        <v>42206.916666666664</v>
      </c>
      <c r="B7862" s="75">
        <v>61.9310344827586</v>
      </c>
      <c r="C7862" s="75">
        <v>63.0</v>
      </c>
      <c r="D7862" s="75">
        <v>74.8833333333333</v>
      </c>
      <c r="E7862" s="75">
        <v>81.7666666666667</v>
      </c>
    </row>
    <row r="7863" ht="15.75" customHeight="1">
      <c r="A7863" s="13">
        <v>42206.927083333336</v>
      </c>
      <c r="B7863" s="75">
        <v>61.6724137931034</v>
      </c>
      <c r="C7863" s="75">
        <v>63.0</v>
      </c>
      <c r="D7863" s="75">
        <v>74.6333333333333</v>
      </c>
      <c r="E7863" s="75">
        <v>81.2666666666667</v>
      </c>
    </row>
    <row r="7864" ht="15.75" customHeight="1">
      <c r="A7864" s="13">
        <v>42206.9375</v>
      </c>
      <c r="B7864" s="75">
        <v>61.4137931034483</v>
      </c>
      <c r="C7864" s="75">
        <v>63.0</v>
      </c>
      <c r="D7864" s="75">
        <v>74.3833333333333</v>
      </c>
      <c r="E7864" s="75">
        <v>80.7666666666667</v>
      </c>
    </row>
    <row r="7865" ht="15.75" customHeight="1">
      <c r="A7865" s="13">
        <v>42206.947916666664</v>
      </c>
      <c r="B7865" s="75">
        <v>61.1551724137931</v>
      </c>
      <c r="C7865" s="75">
        <v>63.0</v>
      </c>
      <c r="D7865" s="75">
        <v>74.1333333333333</v>
      </c>
      <c r="E7865" s="75">
        <v>80.2666666666667</v>
      </c>
    </row>
    <row r="7866" ht="15.75" customHeight="1">
      <c r="A7866" s="13">
        <v>42206.958333333336</v>
      </c>
      <c r="B7866" s="75">
        <v>61.0666666666667</v>
      </c>
      <c r="C7866" s="75">
        <v>62.8833333333333</v>
      </c>
      <c r="D7866" s="75">
        <v>73.8833333333333</v>
      </c>
      <c r="E7866" s="75">
        <v>79.8833333333333</v>
      </c>
    </row>
    <row r="7867" ht="15.75" customHeight="1">
      <c r="A7867" s="13">
        <v>42206.96875</v>
      </c>
      <c r="B7867" s="75">
        <v>61.3166666666667</v>
      </c>
      <c r="C7867" s="75">
        <v>62.6333333333333</v>
      </c>
      <c r="D7867" s="75">
        <v>73.6333333333333</v>
      </c>
      <c r="E7867" s="75">
        <v>79.6333333333333</v>
      </c>
    </row>
    <row r="7868" ht="15.75" customHeight="1">
      <c r="A7868" s="13">
        <v>42206.979166666664</v>
      </c>
      <c r="B7868" s="75">
        <v>61.5666666666667</v>
      </c>
      <c r="C7868" s="75">
        <v>62.3833333333333</v>
      </c>
      <c r="D7868" s="75">
        <v>73.3833333333333</v>
      </c>
      <c r="E7868" s="75">
        <v>79.3833333333333</v>
      </c>
    </row>
    <row r="7869" ht="15.75" customHeight="1">
      <c r="A7869" s="13">
        <v>42206.989583333336</v>
      </c>
      <c r="B7869" s="75">
        <v>61.8166666666667</v>
      </c>
      <c r="C7869" s="75">
        <v>62.1333333333333</v>
      </c>
      <c r="D7869" s="75">
        <v>73.1333333333333</v>
      </c>
      <c r="E7869" s="75">
        <v>79.1333333333333</v>
      </c>
    </row>
    <row r="7870" ht="15.75" customHeight="1">
      <c r="A7870" s="13">
        <v>42207.0</v>
      </c>
      <c r="B7870" s="75">
        <v>61.9333333333333</v>
      </c>
      <c r="C7870" s="75">
        <v>62.0</v>
      </c>
      <c r="D7870" s="75">
        <v>73.0</v>
      </c>
      <c r="E7870" s="75">
        <v>78.7666666666667</v>
      </c>
    </row>
    <row r="7871" ht="15.75" customHeight="1">
      <c r="A7871" s="13">
        <v>42207.010416666664</v>
      </c>
      <c r="B7871" s="75">
        <v>61.6833333333333</v>
      </c>
      <c r="C7871" s="75">
        <v>62.0</v>
      </c>
      <c r="D7871" s="75">
        <v>73.0</v>
      </c>
      <c r="E7871" s="75">
        <v>78.2666666666667</v>
      </c>
    </row>
    <row r="7872" ht="15.75" customHeight="1">
      <c r="A7872" s="13">
        <v>42207.020833333336</v>
      </c>
      <c r="B7872" s="75">
        <v>61.4333333333333</v>
      </c>
      <c r="C7872" s="75">
        <v>62.0</v>
      </c>
      <c r="D7872" s="75">
        <v>73.0</v>
      </c>
      <c r="E7872" s="75">
        <v>77.7666666666667</v>
      </c>
    </row>
    <row r="7873" ht="15.75" customHeight="1">
      <c r="A7873" s="13">
        <v>42207.03125</v>
      </c>
      <c r="B7873" s="75">
        <v>61.1833333333333</v>
      </c>
      <c r="C7873" s="75">
        <v>62.0</v>
      </c>
      <c r="D7873" s="75">
        <v>73.0</v>
      </c>
      <c r="E7873" s="75">
        <v>77.2666666666667</v>
      </c>
    </row>
    <row r="7874" ht="15.75" customHeight="1">
      <c r="A7874" s="13">
        <v>42207.041666666664</v>
      </c>
      <c r="B7874" s="75">
        <v>61.0</v>
      </c>
      <c r="C7874" s="75">
        <v>61.8833333333333</v>
      </c>
      <c r="D7874" s="75">
        <v>72.7666666666667</v>
      </c>
      <c r="E7874" s="75">
        <v>76.8833333333333</v>
      </c>
    </row>
    <row r="7875" ht="15.75" customHeight="1">
      <c r="A7875" s="13">
        <v>42207.052083333336</v>
      </c>
      <c r="B7875" s="75">
        <v>61.0</v>
      </c>
      <c r="C7875" s="75">
        <v>61.6333333333333</v>
      </c>
      <c r="D7875" s="75">
        <v>72.2666666666667</v>
      </c>
      <c r="E7875" s="75">
        <v>76.6333333333333</v>
      </c>
    </row>
    <row r="7876" ht="15.75" customHeight="1">
      <c r="A7876" s="13">
        <v>42207.0625</v>
      </c>
      <c r="B7876" s="75">
        <v>61.0</v>
      </c>
      <c r="C7876" s="75">
        <v>61.3833333333333</v>
      </c>
      <c r="D7876" s="75">
        <v>71.7666666666667</v>
      </c>
      <c r="E7876" s="75">
        <v>76.3833333333333</v>
      </c>
    </row>
    <row r="7877" ht="15.75" customHeight="1">
      <c r="A7877" s="13">
        <v>42207.072916666664</v>
      </c>
      <c r="B7877" s="75">
        <v>61.0</v>
      </c>
      <c r="C7877" s="75">
        <v>61.1333333333333</v>
      </c>
      <c r="D7877" s="75">
        <v>71.2666666666667</v>
      </c>
      <c r="E7877" s="75">
        <v>76.1333333333333</v>
      </c>
    </row>
    <row r="7878" ht="15.75" customHeight="1">
      <c r="A7878" s="13">
        <v>42207.083333333336</v>
      </c>
      <c r="B7878" s="75">
        <v>61.0</v>
      </c>
      <c r="C7878" s="75">
        <v>60.8833333333333</v>
      </c>
      <c r="D7878" s="75">
        <v>71.0</v>
      </c>
      <c r="E7878" s="75">
        <v>75.8833333333333</v>
      </c>
    </row>
    <row r="7879" ht="15.75" customHeight="1">
      <c r="A7879" s="13">
        <v>42207.09375</v>
      </c>
      <c r="B7879" s="75">
        <v>61.0</v>
      </c>
      <c r="C7879" s="75">
        <v>60.6333333333333</v>
      </c>
      <c r="D7879" s="75">
        <v>71.0</v>
      </c>
      <c r="E7879" s="75">
        <v>75.6333333333333</v>
      </c>
    </row>
    <row r="7880" ht="15.75" customHeight="1">
      <c r="A7880" s="13">
        <v>42207.104166666664</v>
      </c>
      <c r="B7880" s="75">
        <v>61.0</v>
      </c>
      <c r="C7880" s="75">
        <v>60.3833333333333</v>
      </c>
      <c r="D7880" s="75">
        <v>71.0</v>
      </c>
      <c r="E7880" s="75">
        <v>75.3833333333333</v>
      </c>
    </row>
    <row r="7881" ht="15.75" customHeight="1">
      <c r="A7881" s="13">
        <v>42207.114583333336</v>
      </c>
      <c r="B7881" s="75">
        <v>61.0</v>
      </c>
      <c r="C7881" s="75">
        <v>60.1333333333333</v>
      </c>
      <c r="D7881" s="75">
        <v>71.0</v>
      </c>
      <c r="E7881" s="75">
        <v>75.1333333333333</v>
      </c>
    </row>
    <row r="7882" ht="15.75" customHeight="1">
      <c r="A7882" s="13">
        <v>42207.125</v>
      </c>
      <c r="B7882" s="75">
        <v>60.9333333333333</v>
      </c>
      <c r="C7882" s="75">
        <v>60.0</v>
      </c>
      <c r="D7882" s="75">
        <v>70.8833333333333</v>
      </c>
      <c r="E7882" s="75">
        <v>74.8833333333333</v>
      </c>
    </row>
    <row r="7883" ht="15.75" customHeight="1">
      <c r="A7883" s="13">
        <v>42207.135416666664</v>
      </c>
      <c r="B7883" s="75">
        <v>60.6833333333333</v>
      </c>
      <c r="C7883" s="75">
        <v>60.0</v>
      </c>
      <c r="D7883" s="75">
        <v>70.6333333333333</v>
      </c>
      <c r="E7883" s="75">
        <v>74.6333333333333</v>
      </c>
    </row>
    <row r="7884" ht="15.75" customHeight="1">
      <c r="A7884" s="13">
        <v>42207.145833333336</v>
      </c>
      <c r="B7884" s="75">
        <v>60.4333333333333</v>
      </c>
      <c r="C7884" s="75">
        <v>60.0</v>
      </c>
      <c r="D7884" s="75">
        <v>70.3833333333333</v>
      </c>
      <c r="E7884" s="75">
        <v>74.3833333333333</v>
      </c>
    </row>
    <row r="7885" ht="15.75" customHeight="1">
      <c r="A7885" s="13">
        <v>42207.15625</v>
      </c>
      <c r="B7885" s="75">
        <v>60.1833333333333</v>
      </c>
      <c r="C7885" s="75">
        <v>60.0</v>
      </c>
      <c r="D7885" s="75">
        <v>70.1333333333333</v>
      </c>
      <c r="E7885" s="75">
        <v>74.1333333333333</v>
      </c>
    </row>
    <row r="7886" ht="15.75" customHeight="1">
      <c r="A7886" s="13">
        <v>42207.166666666664</v>
      </c>
      <c r="B7886" s="75">
        <v>60.0</v>
      </c>
      <c r="C7886" s="75">
        <v>60.14</v>
      </c>
      <c r="D7886" s="75">
        <v>69.8833333333333</v>
      </c>
      <c r="E7886" s="75">
        <v>73.8833333333333</v>
      </c>
    </row>
    <row r="7887" ht="15.75" customHeight="1">
      <c r="A7887" s="13">
        <v>42207.177083333336</v>
      </c>
      <c r="B7887" s="75">
        <v>60.0</v>
      </c>
      <c r="C7887" s="75">
        <v>60.44</v>
      </c>
      <c r="D7887" s="75">
        <v>69.6333333333333</v>
      </c>
      <c r="E7887" s="75">
        <v>73.6333333333333</v>
      </c>
    </row>
    <row r="7888" ht="15.75" customHeight="1">
      <c r="A7888" s="13">
        <v>42207.1875</v>
      </c>
      <c r="B7888" s="75">
        <v>60.0</v>
      </c>
      <c r="C7888" s="75">
        <v>60.74</v>
      </c>
      <c r="D7888" s="75">
        <v>69.3833333333333</v>
      </c>
      <c r="E7888" s="75">
        <v>73.3833333333333</v>
      </c>
    </row>
    <row r="7889" ht="15.75" customHeight="1">
      <c r="A7889" s="13">
        <v>42207.197916666664</v>
      </c>
      <c r="B7889" s="75">
        <v>60.0</v>
      </c>
      <c r="C7889" s="75">
        <v>60.8</v>
      </c>
      <c r="D7889" s="75">
        <v>69.1333333333333</v>
      </c>
      <c r="E7889" s="75">
        <v>73.1333333333333</v>
      </c>
    </row>
    <row r="7890" ht="15.75" customHeight="1">
      <c r="A7890" s="13">
        <v>42207.208333333336</v>
      </c>
      <c r="B7890" s="75">
        <v>60.0666666666667</v>
      </c>
      <c r="C7890" s="75">
        <v>60.0</v>
      </c>
      <c r="D7890" s="75">
        <v>69.0</v>
      </c>
      <c r="E7890" s="75">
        <v>73.0</v>
      </c>
    </row>
    <row r="7891" ht="15.75" customHeight="1">
      <c r="A7891" s="13">
        <v>42207.21875</v>
      </c>
      <c r="B7891" s="75">
        <v>60.3166666666667</v>
      </c>
      <c r="C7891" s="75">
        <v>60.0</v>
      </c>
      <c r="D7891" s="75">
        <v>69.0</v>
      </c>
      <c r="E7891" s="75">
        <v>73.0</v>
      </c>
    </row>
    <row r="7892" ht="15.75" customHeight="1">
      <c r="A7892" s="13">
        <v>42207.229166666664</v>
      </c>
      <c r="B7892" s="75">
        <v>60.5666666666667</v>
      </c>
      <c r="C7892" s="75">
        <v>60.0</v>
      </c>
      <c r="D7892" s="75">
        <v>69.0</v>
      </c>
      <c r="E7892" s="75">
        <v>73.0</v>
      </c>
    </row>
    <row r="7893" ht="15.75" customHeight="1">
      <c r="A7893" s="13">
        <v>42207.239583333336</v>
      </c>
      <c r="B7893" s="75">
        <v>60.8166666666667</v>
      </c>
      <c r="C7893" s="75">
        <v>60.0</v>
      </c>
      <c r="D7893" s="75">
        <v>69.0</v>
      </c>
      <c r="E7893" s="75">
        <v>73.0</v>
      </c>
    </row>
    <row r="7894" ht="15.75" customHeight="1">
      <c r="A7894" s="13">
        <v>42207.25</v>
      </c>
      <c r="B7894" s="75">
        <v>61.0666666666667</v>
      </c>
      <c r="C7894" s="75">
        <v>60.2333333333333</v>
      </c>
      <c r="D7894" s="75">
        <v>69.2333333333333</v>
      </c>
      <c r="E7894" s="75">
        <v>73.2333333333333</v>
      </c>
    </row>
    <row r="7895" ht="15.75" customHeight="1">
      <c r="A7895" s="13">
        <v>42207.260416666664</v>
      </c>
      <c r="B7895" s="75">
        <v>61.3166666666667</v>
      </c>
      <c r="C7895" s="75">
        <v>60.7333333333333</v>
      </c>
      <c r="D7895" s="75">
        <v>69.7333333333333</v>
      </c>
      <c r="E7895" s="75">
        <v>73.7333333333333</v>
      </c>
    </row>
    <row r="7896" ht="15.75" customHeight="1">
      <c r="A7896" s="13">
        <v>42207.270833333336</v>
      </c>
      <c r="B7896" s="75">
        <v>61.5666666666667</v>
      </c>
      <c r="C7896" s="75">
        <v>61.2333333333333</v>
      </c>
      <c r="D7896" s="75">
        <v>70.2333333333333</v>
      </c>
      <c r="E7896" s="75">
        <v>74.2333333333333</v>
      </c>
    </row>
    <row r="7897" ht="15.75" customHeight="1">
      <c r="A7897" s="13">
        <v>42207.28125</v>
      </c>
      <c r="B7897" s="75">
        <v>61.8166666666667</v>
      </c>
      <c r="C7897" s="75">
        <v>61.7333333333333</v>
      </c>
      <c r="D7897" s="75">
        <v>70.7333333333333</v>
      </c>
      <c r="E7897" s="75">
        <v>74.7333333333333</v>
      </c>
    </row>
    <row r="7898" ht="15.75" customHeight="1">
      <c r="A7898" s="13">
        <v>42207.291666666664</v>
      </c>
      <c r="B7898" s="75">
        <v>62.1333333333333</v>
      </c>
      <c r="C7898" s="75">
        <v>62.2333333333333</v>
      </c>
      <c r="D7898" s="75">
        <v>71.35</v>
      </c>
      <c r="E7898" s="75">
        <v>75.4666666666667</v>
      </c>
    </row>
    <row r="7899" ht="15.75" customHeight="1">
      <c r="A7899" s="13">
        <v>42207.302083333336</v>
      </c>
      <c r="B7899" s="75">
        <v>62.6333333333333</v>
      </c>
      <c r="C7899" s="75">
        <v>62.7333333333333</v>
      </c>
      <c r="D7899" s="75">
        <v>72.1</v>
      </c>
      <c r="E7899" s="75">
        <v>76.4666666666667</v>
      </c>
    </row>
    <row r="7900" ht="15.75" customHeight="1">
      <c r="A7900" s="13">
        <v>42207.3125</v>
      </c>
      <c r="B7900" s="75">
        <v>63.1333333333333</v>
      </c>
      <c r="C7900" s="75">
        <v>63.2333333333333</v>
      </c>
      <c r="D7900" s="75">
        <v>72.85</v>
      </c>
      <c r="E7900" s="75">
        <v>77.4666666666667</v>
      </c>
    </row>
    <row r="7901" ht="15.75" customHeight="1">
      <c r="A7901" s="13">
        <v>42207.322916666664</v>
      </c>
      <c r="B7901" s="75">
        <v>63.6333333333333</v>
      </c>
      <c r="C7901" s="75">
        <v>63.7333333333333</v>
      </c>
      <c r="D7901" s="75">
        <v>73.6</v>
      </c>
      <c r="E7901" s="75">
        <v>78.4666666666667</v>
      </c>
    </row>
    <row r="7902" ht="15.75" customHeight="1">
      <c r="A7902" s="13">
        <v>42207.333333333336</v>
      </c>
      <c r="B7902" s="75">
        <v>64.0666666666667</v>
      </c>
      <c r="C7902" s="75">
        <v>64.4666666666667</v>
      </c>
      <c r="D7902" s="75">
        <v>74.8166666666667</v>
      </c>
      <c r="E7902" s="75">
        <v>79.35</v>
      </c>
    </row>
    <row r="7903" ht="15.75" customHeight="1">
      <c r="A7903" s="13">
        <v>42207.34375</v>
      </c>
      <c r="B7903" s="75">
        <v>64.3166666666667</v>
      </c>
      <c r="C7903" s="75">
        <v>65.4666666666667</v>
      </c>
      <c r="D7903" s="75">
        <v>76.5666666666667</v>
      </c>
      <c r="E7903" s="75">
        <v>80.1</v>
      </c>
    </row>
    <row r="7904" ht="15.75" customHeight="1">
      <c r="A7904" s="13">
        <v>42207.354166666664</v>
      </c>
      <c r="B7904" s="75">
        <v>64.5666666666667</v>
      </c>
      <c r="C7904" s="75">
        <v>66.4666666666667</v>
      </c>
      <c r="D7904" s="75">
        <v>78.3166666666667</v>
      </c>
      <c r="E7904" s="75">
        <v>80.85</v>
      </c>
    </row>
    <row r="7905" ht="15.75" customHeight="1">
      <c r="A7905" s="13">
        <v>42207.364583333336</v>
      </c>
      <c r="B7905" s="75">
        <v>64.8166666666667</v>
      </c>
      <c r="C7905" s="75">
        <v>67.4666666666667</v>
      </c>
      <c r="D7905" s="75">
        <v>80.0666666666667</v>
      </c>
      <c r="E7905" s="75">
        <v>81.6</v>
      </c>
    </row>
    <row r="7906" ht="15.75" customHeight="1">
      <c r="A7906" s="13">
        <v>42207.375</v>
      </c>
      <c r="B7906" s="75">
        <v>64.8620689655172</v>
      </c>
      <c r="C7906" s="75">
        <v>68.35</v>
      </c>
      <c r="D7906" s="75">
        <v>81.35</v>
      </c>
      <c r="E7906" s="75">
        <v>82.4666666666667</v>
      </c>
    </row>
    <row r="7907" ht="15.75" customHeight="1">
      <c r="A7907" s="13">
        <v>42207.385416666664</v>
      </c>
      <c r="B7907" s="75">
        <v>64.3448275862069</v>
      </c>
      <c r="C7907" s="75">
        <v>69.1</v>
      </c>
      <c r="D7907" s="75">
        <v>82.1</v>
      </c>
      <c r="E7907" s="75">
        <v>83.4666666666667</v>
      </c>
    </row>
    <row r="7908" ht="15.75" customHeight="1">
      <c r="A7908" s="13">
        <v>42207.395833333336</v>
      </c>
      <c r="B7908" s="75">
        <v>64.1612903225806</v>
      </c>
      <c r="C7908" s="75">
        <v>69.85</v>
      </c>
      <c r="D7908" s="75">
        <v>82.85</v>
      </c>
      <c r="E7908" s="75">
        <v>84.4666666666667</v>
      </c>
    </row>
    <row r="7909" ht="15.75" customHeight="1">
      <c r="A7909" s="13">
        <v>42207.40625</v>
      </c>
      <c r="B7909" s="75">
        <v>64.6451612903226</v>
      </c>
      <c r="C7909" s="75">
        <v>70.6</v>
      </c>
      <c r="D7909" s="75">
        <v>83.6</v>
      </c>
      <c r="E7909" s="75">
        <v>85.4666666666667</v>
      </c>
    </row>
    <row r="7910" ht="15.75" customHeight="1">
      <c r="A7910" s="13">
        <v>42207.416666666664</v>
      </c>
      <c r="B7910" s="75">
        <v>64.9333333333333</v>
      </c>
      <c r="C7910" s="75">
        <v>71.5833333333333</v>
      </c>
      <c r="D7910" s="75">
        <v>84.4666666666667</v>
      </c>
      <c r="E7910" s="75">
        <v>86.35</v>
      </c>
    </row>
    <row r="7911" ht="15.75" customHeight="1">
      <c r="A7911" s="13">
        <v>42207.427083333336</v>
      </c>
      <c r="B7911" s="75">
        <v>64.6833333333333</v>
      </c>
      <c r="C7911" s="75">
        <v>72.8333333333333</v>
      </c>
      <c r="D7911" s="75">
        <v>85.4666666666667</v>
      </c>
      <c r="E7911" s="75">
        <v>87.1</v>
      </c>
    </row>
    <row r="7912" ht="15.75" customHeight="1">
      <c r="A7912" s="13">
        <v>42207.4375</v>
      </c>
      <c r="B7912" s="75">
        <v>64.4333333333333</v>
      </c>
      <c r="C7912" s="75">
        <v>74.0833333333333</v>
      </c>
      <c r="D7912" s="75">
        <v>86.4666666666667</v>
      </c>
      <c r="E7912" s="75">
        <v>87.85</v>
      </c>
    </row>
    <row r="7913" ht="15.75" customHeight="1">
      <c r="A7913" s="13">
        <v>42207.447916666664</v>
      </c>
      <c r="B7913" s="75">
        <v>64.1833333333333</v>
      </c>
      <c r="C7913" s="75">
        <v>75.3333333333333</v>
      </c>
      <c r="D7913" s="75">
        <v>87.4666666666667</v>
      </c>
      <c r="E7913" s="75">
        <v>88.6</v>
      </c>
    </row>
    <row r="7914" ht="15.75" customHeight="1">
      <c r="A7914" s="13">
        <v>42207.458333333336</v>
      </c>
      <c r="B7914" s="75">
        <v>64.0</v>
      </c>
      <c r="C7914" s="75">
        <v>75.7666666666667</v>
      </c>
      <c r="D7914" s="75">
        <v>88.2333333333333</v>
      </c>
      <c r="E7914" s="75">
        <v>89.2333333333333</v>
      </c>
    </row>
    <row r="7915" ht="15.75" customHeight="1">
      <c r="A7915" s="13">
        <v>42207.46875</v>
      </c>
      <c r="B7915" s="75">
        <v>64.0</v>
      </c>
      <c r="C7915" s="75">
        <v>75.2666666666667</v>
      </c>
      <c r="D7915" s="75">
        <v>88.7333333333333</v>
      </c>
      <c r="E7915" s="75">
        <v>89.7333333333333</v>
      </c>
    </row>
    <row r="7916" ht="15.75" customHeight="1">
      <c r="A7916" s="13">
        <v>42207.479166666664</v>
      </c>
      <c r="B7916" s="75">
        <v>64.1612903225806</v>
      </c>
      <c r="C7916" s="75">
        <v>74.7666666666667</v>
      </c>
      <c r="D7916" s="75">
        <v>89.2333333333333</v>
      </c>
      <c r="E7916" s="75">
        <v>90.2333333333333</v>
      </c>
    </row>
    <row r="7917" ht="15.75" customHeight="1">
      <c r="A7917" s="13">
        <v>42207.489583333336</v>
      </c>
      <c r="B7917" s="75">
        <v>64.6451612903226</v>
      </c>
      <c r="C7917" s="75">
        <v>74.2666666666667</v>
      </c>
      <c r="D7917" s="75">
        <v>89.7333333333333</v>
      </c>
      <c r="E7917" s="75">
        <v>90.7333333333333</v>
      </c>
    </row>
    <row r="7918" ht="15.75" customHeight="1">
      <c r="A7918" s="13">
        <v>42207.5</v>
      </c>
      <c r="B7918" s="75">
        <v>65.1333333333333</v>
      </c>
      <c r="C7918" s="75">
        <v>74.0</v>
      </c>
      <c r="D7918" s="75">
        <v>90.35</v>
      </c>
      <c r="E7918" s="75">
        <v>91.2333333333333</v>
      </c>
    </row>
    <row r="7919" ht="15.75" customHeight="1">
      <c r="A7919" s="13">
        <v>42207.510416666664</v>
      </c>
      <c r="B7919" s="75">
        <v>65.6333333333333</v>
      </c>
      <c r="C7919" s="75">
        <v>74.0</v>
      </c>
      <c r="D7919" s="75">
        <v>91.1</v>
      </c>
      <c r="E7919" s="75">
        <v>91.7333333333333</v>
      </c>
    </row>
    <row r="7920" ht="15.75" customHeight="1">
      <c r="A7920" s="13">
        <v>42207.520833333336</v>
      </c>
      <c r="B7920" s="75">
        <v>66.1333333333333</v>
      </c>
      <c r="C7920" s="75">
        <v>74.0</v>
      </c>
      <c r="D7920" s="75">
        <v>91.85</v>
      </c>
      <c r="E7920" s="75">
        <v>92.2333333333333</v>
      </c>
    </row>
    <row r="7921" ht="15.75" customHeight="1">
      <c r="A7921" s="13">
        <v>42207.53125</v>
      </c>
      <c r="B7921" s="75">
        <v>66.6333333333333</v>
      </c>
      <c r="C7921" s="75">
        <v>74.0</v>
      </c>
      <c r="D7921" s="75">
        <v>92.6</v>
      </c>
      <c r="E7921" s="75">
        <v>92.7333333333333</v>
      </c>
    </row>
    <row r="7922" ht="15.75" customHeight="1">
      <c r="A7922" s="13">
        <v>42207.541666666664</v>
      </c>
      <c r="B7922" s="75">
        <v>66.8666666666667</v>
      </c>
      <c r="C7922" s="75">
        <v>74.0</v>
      </c>
      <c r="D7922" s="75">
        <v>93.1166666666667</v>
      </c>
      <c r="E7922" s="75">
        <v>93.1166666666667</v>
      </c>
    </row>
    <row r="7923" ht="15.75" customHeight="1">
      <c r="A7923" s="13">
        <v>42207.552083333336</v>
      </c>
      <c r="B7923" s="75">
        <v>66.3666666666667</v>
      </c>
      <c r="C7923" s="75">
        <v>74.0</v>
      </c>
      <c r="D7923" s="75">
        <v>93.3666666666667</v>
      </c>
      <c r="E7923" s="75">
        <v>93.3666666666667</v>
      </c>
    </row>
    <row r="7924" ht="15.75" customHeight="1">
      <c r="A7924" s="13">
        <v>42207.5625</v>
      </c>
      <c r="B7924" s="75">
        <v>65.8666666666667</v>
      </c>
      <c r="C7924" s="75">
        <v>74.0</v>
      </c>
      <c r="D7924" s="75">
        <v>93.6166666666667</v>
      </c>
      <c r="E7924" s="75">
        <v>93.6166666666667</v>
      </c>
    </row>
    <row r="7925" ht="15.75" customHeight="1">
      <c r="A7925" s="13">
        <v>42207.572916666664</v>
      </c>
      <c r="B7925" s="75">
        <v>65.3666666666667</v>
      </c>
      <c r="C7925" s="75">
        <v>74.0</v>
      </c>
      <c r="D7925" s="75">
        <v>93.8666666666667</v>
      </c>
      <c r="E7925" s="75">
        <v>93.8666666666667</v>
      </c>
    </row>
    <row r="7926" ht="15.75" customHeight="1">
      <c r="A7926" s="13">
        <v>42207.583333333336</v>
      </c>
      <c r="B7926" s="75">
        <v>65.0666666666667</v>
      </c>
      <c r="C7926" s="75">
        <v>73.7666666666667</v>
      </c>
      <c r="D7926" s="75">
        <v>94.35</v>
      </c>
      <c r="E7926" s="75">
        <v>94.2333333333333</v>
      </c>
    </row>
    <row r="7927" ht="15.75" customHeight="1">
      <c r="A7927" s="13">
        <v>42207.59375</v>
      </c>
      <c r="B7927" s="75">
        <v>65.3166666666667</v>
      </c>
      <c r="C7927" s="75">
        <v>73.2666666666667</v>
      </c>
      <c r="D7927" s="75">
        <v>95.1</v>
      </c>
      <c r="E7927" s="75">
        <v>94.7333333333333</v>
      </c>
    </row>
    <row r="7928" ht="15.75" customHeight="1">
      <c r="A7928" s="13">
        <v>42207.604166666664</v>
      </c>
      <c r="B7928" s="75">
        <v>65.5666666666667</v>
      </c>
      <c r="C7928" s="75">
        <v>72.7666666666667</v>
      </c>
      <c r="D7928" s="75">
        <v>95.85</v>
      </c>
      <c r="E7928" s="75">
        <v>95.2333333333333</v>
      </c>
    </row>
    <row r="7929" ht="15.75" customHeight="1">
      <c r="A7929" s="13">
        <v>42207.614583333336</v>
      </c>
      <c r="B7929" s="75">
        <v>65.8166666666667</v>
      </c>
      <c r="C7929" s="75">
        <v>72.2666666666667</v>
      </c>
      <c r="D7929" s="75">
        <v>96.6</v>
      </c>
      <c r="E7929" s="75">
        <v>95.7333333333333</v>
      </c>
    </row>
    <row r="7930" ht="15.75" customHeight="1">
      <c r="A7930" s="13">
        <v>42207.625</v>
      </c>
      <c r="B7930" s="75">
        <v>65.9333333333333</v>
      </c>
      <c r="C7930" s="75">
        <v>71.8833333333333</v>
      </c>
      <c r="D7930" s="75">
        <v>97.1166666666667</v>
      </c>
      <c r="E7930" s="75">
        <v>95.8833333333333</v>
      </c>
    </row>
    <row r="7931" ht="15.75" customHeight="1">
      <c r="A7931" s="13">
        <v>42207.635416666664</v>
      </c>
      <c r="B7931" s="75">
        <v>65.6833333333333</v>
      </c>
      <c r="C7931" s="75">
        <v>71.6333333333333</v>
      </c>
      <c r="D7931" s="75">
        <v>97.3666666666667</v>
      </c>
      <c r="E7931" s="75">
        <v>95.6333333333333</v>
      </c>
    </row>
    <row r="7932" ht="15.75" customHeight="1">
      <c r="A7932" s="13">
        <v>42207.645833333336</v>
      </c>
      <c r="B7932" s="75">
        <v>65.4333333333333</v>
      </c>
      <c r="C7932" s="75">
        <v>71.3833333333333</v>
      </c>
      <c r="D7932" s="75">
        <v>97.6166666666667</v>
      </c>
      <c r="E7932" s="75">
        <v>95.3833333333333</v>
      </c>
    </row>
    <row r="7933" ht="15.75" customHeight="1">
      <c r="A7933" s="13">
        <v>42207.65625</v>
      </c>
      <c r="B7933" s="75">
        <v>65.1833333333333</v>
      </c>
      <c r="C7933" s="75">
        <v>71.1333333333333</v>
      </c>
      <c r="D7933" s="75">
        <v>97.8666666666667</v>
      </c>
      <c r="E7933" s="75">
        <v>95.1333333333333</v>
      </c>
    </row>
    <row r="7934" ht="15.75" customHeight="1">
      <c r="A7934" s="13">
        <v>42207.666666666664</v>
      </c>
      <c r="B7934" s="75">
        <v>64.8666666666667</v>
      </c>
      <c r="C7934" s="75">
        <v>70.7666666666667</v>
      </c>
      <c r="D7934" s="75">
        <v>97.8833333333333</v>
      </c>
      <c r="E7934" s="75">
        <v>94.7666666666667</v>
      </c>
    </row>
    <row r="7935" ht="15.75" customHeight="1">
      <c r="A7935" s="13">
        <v>42207.677083333336</v>
      </c>
      <c r="B7935" s="75">
        <v>64.3666666666667</v>
      </c>
      <c r="C7935" s="75">
        <v>70.2666666666667</v>
      </c>
      <c r="D7935" s="75">
        <v>97.6333333333333</v>
      </c>
      <c r="E7935" s="75">
        <v>94.2666666666667</v>
      </c>
    </row>
    <row r="7936" ht="15.75" customHeight="1">
      <c r="A7936" s="13">
        <v>42207.6875</v>
      </c>
      <c r="B7936" s="75">
        <v>63.8666666666667</v>
      </c>
      <c r="C7936" s="75">
        <v>69.7666666666667</v>
      </c>
      <c r="D7936" s="75">
        <v>97.3833333333333</v>
      </c>
      <c r="E7936" s="75">
        <v>93.7666666666667</v>
      </c>
    </row>
    <row r="7937" ht="15.75" customHeight="1">
      <c r="A7937" s="13">
        <v>42207.697916666664</v>
      </c>
      <c r="B7937" s="75">
        <v>63.3666666666667</v>
      </c>
      <c r="C7937" s="75">
        <v>69.2666666666667</v>
      </c>
      <c r="D7937" s="75">
        <v>97.1333333333333</v>
      </c>
      <c r="E7937" s="75">
        <v>93.2666666666667</v>
      </c>
    </row>
    <row r="7938" ht="15.75" customHeight="1">
      <c r="A7938" s="13">
        <v>42207.708333333336</v>
      </c>
      <c r="B7938" s="75">
        <v>63.0</v>
      </c>
      <c r="C7938" s="75">
        <v>68.65</v>
      </c>
      <c r="D7938" s="75">
        <v>96.7666666666667</v>
      </c>
      <c r="E7938" s="75">
        <v>92.8833333333333</v>
      </c>
    </row>
    <row r="7939" ht="15.75" customHeight="1">
      <c r="A7939" s="13">
        <v>42207.71875</v>
      </c>
      <c r="B7939" s="75">
        <v>63.0</v>
      </c>
      <c r="C7939" s="75">
        <v>67.9</v>
      </c>
      <c r="D7939" s="75">
        <v>96.2666666666667</v>
      </c>
      <c r="E7939" s="75">
        <v>92.6333333333333</v>
      </c>
    </row>
    <row r="7940" ht="15.75" customHeight="1">
      <c r="A7940" s="13">
        <v>42207.729166666664</v>
      </c>
      <c r="B7940" s="75">
        <v>63.0</v>
      </c>
      <c r="C7940" s="75">
        <v>67.15</v>
      </c>
      <c r="D7940" s="75">
        <v>95.7666666666667</v>
      </c>
      <c r="E7940" s="75">
        <v>92.3833333333333</v>
      </c>
    </row>
    <row r="7941" ht="15.75" customHeight="1">
      <c r="A7941" s="13">
        <v>42207.739583333336</v>
      </c>
      <c r="B7941" s="75">
        <v>63.0</v>
      </c>
      <c r="C7941" s="75">
        <v>66.4</v>
      </c>
      <c r="D7941" s="75">
        <v>95.2666666666667</v>
      </c>
      <c r="E7941" s="75">
        <v>92.1333333333333</v>
      </c>
    </row>
    <row r="7942" ht="15.75" customHeight="1">
      <c r="A7942" s="13">
        <v>42207.75</v>
      </c>
      <c r="B7942" s="75">
        <v>62.9333333333333</v>
      </c>
      <c r="C7942" s="75">
        <v>65.8833333333333</v>
      </c>
      <c r="D7942" s="75">
        <v>94.5625</v>
      </c>
      <c r="E7942" s="75">
        <v>91.4166666666667</v>
      </c>
    </row>
    <row r="7943" ht="15.75" customHeight="1">
      <c r="A7943" s="13">
        <v>42207.760416666664</v>
      </c>
      <c r="B7943" s="75">
        <v>62.6833333333333</v>
      </c>
      <c r="C7943" s="75">
        <v>65.6333333333333</v>
      </c>
      <c r="D7943" s="75">
        <v>93.625</v>
      </c>
      <c r="E7943" s="75">
        <v>90.1666666666667</v>
      </c>
    </row>
    <row r="7944" ht="15.75" customHeight="1">
      <c r="A7944" s="13">
        <v>42207.770833333336</v>
      </c>
      <c r="B7944" s="75">
        <v>62.4333333333333</v>
      </c>
      <c r="C7944" s="75">
        <v>65.3833333333333</v>
      </c>
      <c r="D7944" s="75">
        <v>92.6</v>
      </c>
      <c r="E7944" s="75">
        <v>88.9166666666667</v>
      </c>
    </row>
    <row r="7945" ht="15.75" customHeight="1">
      <c r="A7945" s="13">
        <v>42207.78125</v>
      </c>
      <c r="B7945" s="75">
        <v>62.1833333333333</v>
      </c>
      <c r="C7945" s="75">
        <v>65.1333333333333</v>
      </c>
      <c r="D7945" s="75">
        <v>91.4</v>
      </c>
      <c r="E7945" s="75">
        <v>87.6666666666667</v>
      </c>
    </row>
    <row r="7946" ht="15.75" customHeight="1">
      <c r="A7946" s="13">
        <v>42207.791666666664</v>
      </c>
      <c r="B7946" s="75">
        <v>62.0</v>
      </c>
      <c r="C7946" s="75">
        <v>64.7666666666667</v>
      </c>
      <c r="D7946" s="75">
        <v>92.0</v>
      </c>
      <c r="E7946" s="75">
        <v>86.5333333333333</v>
      </c>
    </row>
    <row r="7947" ht="15.75" customHeight="1">
      <c r="A7947" s="13">
        <v>42207.802083333336</v>
      </c>
      <c r="B7947" s="75">
        <v>62.0</v>
      </c>
      <c r="C7947" s="75">
        <v>64.2666666666667</v>
      </c>
      <c r="D7947" s="75">
        <v>87.3333333333333</v>
      </c>
      <c r="E7947" s="75">
        <v>85.5333333333333</v>
      </c>
    </row>
    <row r="7948" ht="15.75" customHeight="1">
      <c r="A7948" s="13">
        <v>42207.8125</v>
      </c>
      <c r="B7948" s="75">
        <v>62.0</v>
      </c>
      <c r="C7948" s="75">
        <v>63.7666666666667</v>
      </c>
      <c r="D7948" s="75">
        <v>87.3783783783784</v>
      </c>
      <c r="E7948" s="75">
        <v>84.5333333333333</v>
      </c>
    </row>
    <row r="7949" ht="15.75" customHeight="1">
      <c r="A7949" s="13">
        <v>42207.822916666664</v>
      </c>
      <c r="B7949" s="75">
        <v>62.0</v>
      </c>
      <c r="C7949" s="75">
        <v>63.2666666666667</v>
      </c>
      <c r="D7949" s="75">
        <v>87.7837837837838</v>
      </c>
      <c r="E7949" s="75">
        <v>83.5333333333333</v>
      </c>
    </row>
    <row r="7950" ht="15.75" customHeight="1">
      <c r="A7950" s="13">
        <v>42207.833333333336</v>
      </c>
      <c r="B7950" s="75">
        <v>61.9333333333333</v>
      </c>
      <c r="C7950" s="75">
        <v>62.8833333333333</v>
      </c>
      <c r="D7950" s="75">
        <v>87.8833333333333</v>
      </c>
      <c r="E7950" s="75">
        <v>82.7666666666667</v>
      </c>
    </row>
    <row r="7951" ht="15.75" customHeight="1">
      <c r="A7951" s="13">
        <v>42207.84375</v>
      </c>
      <c r="B7951" s="75">
        <v>61.6833333333333</v>
      </c>
      <c r="C7951" s="75">
        <v>62.6333333333333</v>
      </c>
      <c r="D7951" s="75">
        <v>87.6333333333333</v>
      </c>
      <c r="E7951" s="75">
        <v>82.2666666666667</v>
      </c>
    </row>
    <row r="7952" ht="15.75" customHeight="1">
      <c r="A7952" s="13">
        <v>42207.854166666664</v>
      </c>
      <c r="B7952" s="75">
        <v>61.4333333333333</v>
      </c>
      <c r="C7952" s="75">
        <v>62.3833333333333</v>
      </c>
      <c r="D7952" s="75">
        <v>87.3833333333333</v>
      </c>
      <c r="E7952" s="75">
        <v>81.7666666666667</v>
      </c>
    </row>
    <row r="7953" ht="15.75" customHeight="1">
      <c r="A7953" s="13">
        <v>42207.864583333336</v>
      </c>
      <c r="B7953" s="75">
        <v>61.1833333333333</v>
      </c>
      <c r="C7953" s="75">
        <v>62.1333333333333</v>
      </c>
      <c r="D7953" s="75">
        <v>87.1333333333333</v>
      </c>
      <c r="E7953" s="75">
        <v>81.2666666666667</v>
      </c>
    </row>
    <row r="7954" ht="15.75" customHeight="1">
      <c r="A7954" s="13">
        <v>42207.875</v>
      </c>
      <c r="B7954" s="75">
        <v>61.0666666666667</v>
      </c>
      <c r="C7954" s="75">
        <v>61.8833333333333</v>
      </c>
      <c r="D7954" s="75">
        <v>86.7666666666667</v>
      </c>
      <c r="E7954" s="75">
        <v>80.5333333333333</v>
      </c>
    </row>
    <row r="7955" ht="15.75" customHeight="1">
      <c r="A7955" s="13">
        <v>42207.885416666664</v>
      </c>
      <c r="B7955" s="75">
        <v>61.3166666666667</v>
      </c>
      <c r="C7955" s="75">
        <v>61.6333333333333</v>
      </c>
      <c r="D7955" s="75">
        <v>86.2666666666667</v>
      </c>
      <c r="E7955" s="75">
        <v>79.5333333333333</v>
      </c>
    </row>
    <row r="7956" ht="15.75" customHeight="1">
      <c r="A7956" s="13">
        <v>42207.895833333336</v>
      </c>
      <c r="B7956" s="75">
        <v>61.5666666666667</v>
      </c>
      <c r="C7956" s="75">
        <v>61.3833333333333</v>
      </c>
      <c r="D7956" s="75">
        <v>85.7666666666667</v>
      </c>
      <c r="E7956" s="75">
        <v>78.5333333333333</v>
      </c>
    </row>
    <row r="7957" ht="15.75" customHeight="1">
      <c r="A7957" s="13">
        <v>42207.90625</v>
      </c>
      <c r="B7957" s="75">
        <v>61.8166666666667</v>
      </c>
      <c r="C7957" s="75">
        <v>61.1333333333333</v>
      </c>
      <c r="D7957" s="75">
        <v>85.2666666666667</v>
      </c>
      <c r="E7957" s="75">
        <v>77.5333333333333</v>
      </c>
    </row>
    <row r="7958" ht="15.75" customHeight="1">
      <c r="A7958" s="13">
        <v>42207.916666666664</v>
      </c>
      <c r="B7958" s="75">
        <v>61.9333333333333</v>
      </c>
      <c r="C7958" s="75">
        <v>61.0</v>
      </c>
      <c r="D7958" s="75">
        <v>84.7666666666667</v>
      </c>
      <c r="E7958" s="75">
        <v>76.65</v>
      </c>
    </row>
    <row r="7959" ht="15.75" customHeight="1">
      <c r="A7959" s="13">
        <v>42207.927083333336</v>
      </c>
      <c r="B7959" s="75">
        <v>61.6833333333333</v>
      </c>
      <c r="C7959" s="75">
        <v>61.0</v>
      </c>
      <c r="D7959" s="75">
        <v>84.2666666666667</v>
      </c>
      <c r="E7959" s="75">
        <v>75.9</v>
      </c>
    </row>
    <row r="7960" ht="15.75" customHeight="1">
      <c r="A7960" s="13">
        <v>42207.9375</v>
      </c>
      <c r="B7960" s="75">
        <v>61.4333333333333</v>
      </c>
      <c r="C7960" s="75">
        <v>61.0</v>
      </c>
      <c r="D7960" s="75">
        <v>83.7666666666667</v>
      </c>
      <c r="E7960" s="75">
        <v>75.15</v>
      </c>
    </row>
    <row r="7961" ht="15.75" customHeight="1">
      <c r="A7961" s="13">
        <v>42207.947916666664</v>
      </c>
      <c r="B7961" s="75">
        <v>61.1833333333333</v>
      </c>
      <c r="C7961" s="75">
        <v>61.0</v>
      </c>
      <c r="D7961" s="75">
        <v>83.2666666666667</v>
      </c>
      <c r="E7961" s="75">
        <v>74.4</v>
      </c>
    </row>
    <row r="7962" ht="15.75" customHeight="1">
      <c r="A7962" s="13">
        <v>42207.958333333336</v>
      </c>
      <c r="B7962" s="75">
        <v>61.0</v>
      </c>
      <c r="C7962" s="75">
        <v>61.0</v>
      </c>
      <c r="D7962" s="75">
        <v>82.7666666666667</v>
      </c>
      <c r="E7962" s="75">
        <v>73.7666666666667</v>
      </c>
    </row>
    <row r="7963" ht="15.75" customHeight="1">
      <c r="A7963" s="13">
        <v>42207.96875</v>
      </c>
      <c r="B7963" s="75">
        <v>61.0</v>
      </c>
      <c r="C7963" s="75">
        <v>61.0</v>
      </c>
      <c r="D7963" s="75">
        <v>82.2666666666667</v>
      </c>
      <c r="E7963" s="75">
        <v>73.2666666666667</v>
      </c>
    </row>
    <row r="7964" ht="15.75" customHeight="1">
      <c r="A7964" s="13">
        <v>42207.979166666664</v>
      </c>
      <c r="B7964" s="75">
        <v>61.0</v>
      </c>
      <c r="C7964" s="75">
        <v>61.0</v>
      </c>
      <c r="D7964" s="75">
        <v>81.7666666666667</v>
      </c>
      <c r="E7964" s="75">
        <v>72.7666666666667</v>
      </c>
    </row>
    <row r="7965" ht="15.75" customHeight="1">
      <c r="A7965" s="13">
        <v>42207.989583333336</v>
      </c>
      <c r="B7965" s="75">
        <v>61.0</v>
      </c>
      <c r="C7965" s="75">
        <v>61.0</v>
      </c>
      <c r="D7965" s="75">
        <v>81.2666666666667</v>
      </c>
      <c r="E7965" s="75">
        <v>72.2666666666667</v>
      </c>
    </row>
    <row r="7966" ht="15.75" customHeight="1">
      <c r="A7966" s="13">
        <v>42208.0</v>
      </c>
      <c r="B7966" s="75">
        <v>61.0</v>
      </c>
      <c r="C7966" s="75">
        <v>60.8833333333333</v>
      </c>
      <c r="D7966" s="75">
        <v>80.8833333333333</v>
      </c>
      <c r="E7966" s="75">
        <v>71.7666666666667</v>
      </c>
    </row>
    <row r="7967" ht="15.75" customHeight="1">
      <c r="A7967" s="13">
        <v>42208.010416666664</v>
      </c>
      <c r="B7967" s="75">
        <v>61.0</v>
      </c>
      <c r="C7967" s="75">
        <v>60.6333333333333</v>
      </c>
      <c r="D7967" s="75">
        <v>80.6333333333333</v>
      </c>
      <c r="E7967" s="75">
        <v>71.2666666666667</v>
      </c>
    </row>
    <row r="7968" ht="15.75" customHeight="1">
      <c r="A7968" s="13">
        <v>42208.020833333336</v>
      </c>
      <c r="B7968" s="75">
        <v>61.0</v>
      </c>
      <c r="C7968" s="75">
        <v>60.3833333333333</v>
      </c>
      <c r="D7968" s="75">
        <v>80.3833333333333</v>
      </c>
      <c r="E7968" s="75">
        <v>70.7666666666667</v>
      </c>
    </row>
    <row r="7969" ht="15.75" customHeight="1">
      <c r="A7969" s="13">
        <v>42208.03125</v>
      </c>
      <c r="B7969" s="75">
        <v>61.0</v>
      </c>
      <c r="C7969" s="75">
        <v>60.1333333333333</v>
      </c>
      <c r="D7969" s="75">
        <v>80.1333333333333</v>
      </c>
      <c r="E7969" s="75">
        <v>70.2666666666667</v>
      </c>
    </row>
    <row r="7970" ht="15.75" customHeight="1">
      <c r="A7970" s="13">
        <v>42208.041666666664</v>
      </c>
      <c r="B7970" s="75">
        <v>61.0</v>
      </c>
      <c r="C7970" s="75">
        <v>59.8833333333333</v>
      </c>
      <c r="D7970" s="75">
        <v>79.8833333333333</v>
      </c>
      <c r="E7970" s="75">
        <v>69.8833333333333</v>
      </c>
    </row>
    <row r="7971" ht="15.75" customHeight="1">
      <c r="A7971" s="13">
        <v>42208.052083333336</v>
      </c>
      <c r="B7971" s="75">
        <v>61.0</v>
      </c>
      <c r="C7971" s="75">
        <v>59.6333333333333</v>
      </c>
      <c r="D7971" s="75">
        <v>79.6333333333333</v>
      </c>
      <c r="E7971" s="75">
        <v>69.6333333333333</v>
      </c>
    </row>
    <row r="7972" ht="15.75" customHeight="1">
      <c r="A7972" s="13">
        <v>42208.0625</v>
      </c>
      <c r="B7972" s="75">
        <v>61.0</v>
      </c>
      <c r="C7972" s="75">
        <v>59.3833333333333</v>
      </c>
      <c r="D7972" s="75">
        <v>79.3833333333333</v>
      </c>
      <c r="E7972" s="75">
        <v>69.3833333333333</v>
      </c>
    </row>
    <row r="7973" ht="15.75" customHeight="1">
      <c r="A7973" s="13">
        <v>42208.072916666664</v>
      </c>
      <c r="B7973" s="75">
        <v>61.0</v>
      </c>
      <c r="C7973" s="75">
        <v>59.1333333333333</v>
      </c>
      <c r="D7973" s="75">
        <v>79.1333333333333</v>
      </c>
      <c r="E7973" s="75">
        <v>69.1333333333333</v>
      </c>
    </row>
    <row r="7974" ht="15.75" customHeight="1">
      <c r="A7974" s="13">
        <v>42208.083333333336</v>
      </c>
      <c r="B7974" s="75">
        <v>60.9333333333333</v>
      </c>
      <c r="C7974" s="75">
        <v>59.0</v>
      </c>
      <c r="D7974" s="75">
        <v>78.8833333333333</v>
      </c>
      <c r="E7974" s="75">
        <v>68.7666666666667</v>
      </c>
    </row>
    <row r="7975" ht="15.75" customHeight="1">
      <c r="A7975" s="13">
        <v>42208.09375</v>
      </c>
      <c r="B7975" s="75">
        <v>60.6833333333333</v>
      </c>
      <c r="C7975" s="75">
        <v>59.0</v>
      </c>
      <c r="D7975" s="75">
        <v>78.6333333333333</v>
      </c>
      <c r="E7975" s="75">
        <v>68.2666666666667</v>
      </c>
    </row>
    <row r="7976" ht="15.75" customHeight="1">
      <c r="A7976" s="13">
        <v>42208.104166666664</v>
      </c>
      <c r="B7976" s="75">
        <v>60.4333333333333</v>
      </c>
      <c r="C7976" s="75">
        <v>59.0</v>
      </c>
      <c r="D7976" s="75">
        <v>78.3833333333333</v>
      </c>
      <c r="E7976" s="75">
        <v>67.7666666666667</v>
      </c>
    </row>
    <row r="7977" ht="15.75" customHeight="1">
      <c r="A7977" s="13">
        <v>42208.114583333336</v>
      </c>
      <c r="B7977" s="75">
        <v>60.1833333333333</v>
      </c>
      <c r="C7977" s="75">
        <v>59.0</v>
      </c>
      <c r="D7977" s="75">
        <v>78.1333333333333</v>
      </c>
      <c r="E7977" s="75">
        <v>67.2666666666667</v>
      </c>
    </row>
    <row r="7978" ht="15.75" customHeight="1">
      <c r="A7978" s="13">
        <v>42208.125</v>
      </c>
      <c r="B7978" s="75">
        <v>60.0</v>
      </c>
      <c r="C7978" s="75">
        <v>59.0</v>
      </c>
      <c r="D7978" s="75">
        <v>77.7666666666667</v>
      </c>
      <c r="E7978" s="75">
        <v>66.7666666666667</v>
      </c>
    </row>
    <row r="7979" ht="15.75" customHeight="1">
      <c r="A7979" s="13">
        <v>42208.135416666664</v>
      </c>
      <c r="B7979" s="75">
        <v>60.0</v>
      </c>
      <c r="C7979" s="75">
        <v>59.0</v>
      </c>
      <c r="D7979" s="75">
        <v>77.2666666666667</v>
      </c>
      <c r="E7979" s="75">
        <v>66.2666666666667</v>
      </c>
    </row>
    <row r="7980" ht="15.75" customHeight="1">
      <c r="A7980" s="13">
        <v>42208.145833333336</v>
      </c>
      <c r="B7980" s="75">
        <v>60.0</v>
      </c>
      <c r="C7980" s="75">
        <v>59.0</v>
      </c>
      <c r="D7980" s="75">
        <v>76.7666666666667</v>
      </c>
      <c r="E7980" s="75">
        <v>65.7666666666667</v>
      </c>
    </row>
    <row r="7981" ht="15.75" customHeight="1">
      <c r="A7981" s="13">
        <v>42208.15625</v>
      </c>
      <c r="B7981" s="75">
        <v>60.0</v>
      </c>
      <c r="C7981" s="75">
        <v>59.0</v>
      </c>
      <c r="D7981" s="75">
        <v>76.2666666666667</v>
      </c>
      <c r="E7981" s="75">
        <v>65.2666666666667</v>
      </c>
    </row>
    <row r="7982" ht="15.75" customHeight="1">
      <c r="A7982" s="13">
        <v>42208.166666666664</v>
      </c>
      <c r="B7982" s="75">
        <v>60.0</v>
      </c>
      <c r="C7982" s="75">
        <v>59.0</v>
      </c>
      <c r="D7982" s="75">
        <v>75.8833333333333</v>
      </c>
      <c r="E7982" s="75">
        <v>65.0</v>
      </c>
    </row>
    <row r="7983" ht="15.75" customHeight="1">
      <c r="A7983" s="13">
        <v>42208.177083333336</v>
      </c>
      <c r="B7983" s="75">
        <v>60.0</v>
      </c>
      <c r="C7983" s="75">
        <v>58.8</v>
      </c>
      <c r="D7983" s="75">
        <v>75.6333333333333</v>
      </c>
      <c r="E7983" s="75">
        <v>65.0</v>
      </c>
    </row>
    <row r="7984" ht="15.75" customHeight="1">
      <c r="A7984" s="13">
        <v>42208.1875</v>
      </c>
      <c r="B7984" s="75">
        <v>60.0</v>
      </c>
      <c r="C7984" s="75">
        <v>57.8</v>
      </c>
      <c r="D7984" s="75">
        <v>75.3833333333333</v>
      </c>
      <c r="E7984" s="75">
        <v>65.0</v>
      </c>
    </row>
    <row r="7985" ht="15.75" customHeight="1">
      <c r="A7985" s="13">
        <v>42208.197916666664</v>
      </c>
      <c r="B7985" s="75">
        <v>60.0</v>
      </c>
      <c r="C7985" s="75">
        <v>59.0</v>
      </c>
      <c r="D7985" s="75">
        <v>75.1333333333333</v>
      </c>
      <c r="E7985" s="75">
        <v>65.0</v>
      </c>
    </row>
    <row r="7986" ht="15.75" customHeight="1">
      <c r="A7986" s="13">
        <v>42208.208333333336</v>
      </c>
      <c r="B7986" s="75">
        <v>60.0</v>
      </c>
      <c r="C7986" s="75">
        <v>58.8833333333333</v>
      </c>
      <c r="D7986" s="75">
        <v>74.8833333333333</v>
      </c>
      <c r="E7986" s="75">
        <v>64.8833333333333</v>
      </c>
    </row>
    <row r="7987" ht="15.75" customHeight="1">
      <c r="A7987" s="13">
        <v>42208.21875</v>
      </c>
      <c r="B7987" s="75">
        <v>60.0</v>
      </c>
      <c r="C7987" s="75">
        <v>58.6333333333333</v>
      </c>
      <c r="D7987" s="75">
        <v>74.6333333333333</v>
      </c>
      <c r="E7987" s="75">
        <v>64.6333333333333</v>
      </c>
    </row>
    <row r="7988" ht="15.75" customHeight="1">
      <c r="A7988" s="13">
        <v>42208.229166666664</v>
      </c>
      <c r="B7988" s="75">
        <v>60.0</v>
      </c>
      <c r="C7988" s="75">
        <v>58.3833333333333</v>
      </c>
      <c r="D7988" s="75">
        <v>74.3833333333333</v>
      </c>
      <c r="E7988" s="75">
        <v>64.3833333333333</v>
      </c>
    </row>
    <row r="7989" ht="15.75" customHeight="1">
      <c r="A7989" s="13">
        <v>42208.239583333336</v>
      </c>
      <c r="B7989" s="75">
        <v>60.0</v>
      </c>
      <c r="C7989" s="75">
        <v>58.1333333333333</v>
      </c>
      <c r="D7989" s="75">
        <v>74.1333333333333</v>
      </c>
      <c r="E7989" s="75">
        <v>64.1333333333333</v>
      </c>
    </row>
    <row r="7990" ht="15.75" customHeight="1">
      <c r="A7990" s="13">
        <v>42208.25</v>
      </c>
      <c r="B7990" s="75">
        <v>60.0</v>
      </c>
      <c r="C7990" s="75">
        <v>58.35</v>
      </c>
      <c r="D7990" s="75">
        <v>74.1166666666667</v>
      </c>
      <c r="E7990" s="75">
        <v>64.35</v>
      </c>
    </row>
    <row r="7991" ht="15.75" customHeight="1">
      <c r="A7991" s="13">
        <v>42208.260416666664</v>
      </c>
      <c r="B7991" s="75">
        <v>60.0</v>
      </c>
      <c r="C7991" s="75">
        <v>59.1</v>
      </c>
      <c r="D7991" s="75">
        <v>74.3666666666667</v>
      </c>
      <c r="E7991" s="75">
        <v>65.1</v>
      </c>
    </row>
    <row r="7992" ht="15.75" customHeight="1">
      <c r="A7992" s="13">
        <v>42208.270833333336</v>
      </c>
      <c r="B7992" s="75">
        <v>60.0</v>
      </c>
      <c r="C7992" s="75">
        <v>59.85</v>
      </c>
      <c r="D7992" s="75">
        <v>74.6166666666667</v>
      </c>
      <c r="E7992" s="75">
        <v>65.85</v>
      </c>
    </row>
    <row r="7993" ht="15.75" customHeight="1">
      <c r="A7993" s="13">
        <v>42208.28125</v>
      </c>
      <c r="B7993" s="75">
        <v>60.0</v>
      </c>
      <c r="C7993" s="75">
        <v>60.6</v>
      </c>
      <c r="D7993" s="75">
        <v>74.8666666666667</v>
      </c>
      <c r="E7993" s="75">
        <v>66.6</v>
      </c>
    </row>
    <row r="7994" ht="15.75" customHeight="1">
      <c r="A7994" s="13">
        <v>42208.291666666664</v>
      </c>
      <c r="B7994" s="75">
        <v>60.0666666666667</v>
      </c>
      <c r="C7994" s="75">
        <v>61.0</v>
      </c>
      <c r="D7994" s="75">
        <v>75.35</v>
      </c>
      <c r="E7994" s="75">
        <v>67.35</v>
      </c>
    </row>
    <row r="7995" ht="15.75" customHeight="1">
      <c r="A7995" s="13">
        <v>42208.302083333336</v>
      </c>
      <c r="B7995" s="75">
        <v>60.3166666666667</v>
      </c>
      <c r="C7995" s="75">
        <v>61.0</v>
      </c>
      <c r="D7995" s="75">
        <v>76.1</v>
      </c>
      <c r="E7995" s="75">
        <v>68.1</v>
      </c>
    </row>
    <row r="7996" ht="15.75" customHeight="1">
      <c r="A7996" s="13">
        <v>42208.3125</v>
      </c>
      <c r="B7996" s="75">
        <v>60.5666666666667</v>
      </c>
      <c r="C7996" s="75">
        <v>61.0</v>
      </c>
      <c r="D7996" s="75">
        <v>76.85</v>
      </c>
      <c r="E7996" s="75">
        <v>68.85</v>
      </c>
    </row>
    <row r="7997" ht="15.75" customHeight="1">
      <c r="A7997" s="13">
        <v>42208.322916666664</v>
      </c>
      <c r="B7997" s="75">
        <v>60.8166666666667</v>
      </c>
      <c r="C7997" s="75">
        <v>62.0588235294118</v>
      </c>
      <c r="D7997" s="75">
        <v>77.6</v>
      </c>
      <c r="E7997" s="75">
        <v>69.6</v>
      </c>
    </row>
    <row r="7998" ht="15.75" customHeight="1">
      <c r="A7998" s="13">
        <v>42208.333333333336</v>
      </c>
      <c r="B7998" s="75">
        <v>61.0666666666667</v>
      </c>
      <c r="C7998" s="75">
        <v>63.2413793103448</v>
      </c>
      <c r="D7998" s="75">
        <v>78.5833333333333</v>
      </c>
      <c r="E7998" s="75">
        <v>70.5833333333333</v>
      </c>
    </row>
    <row r="7999" ht="15.75" customHeight="1">
      <c r="A7999" s="13">
        <v>42208.34375</v>
      </c>
      <c r="B7999" s="75">
        <v>61.3166666666667</v>
      </c>
      <c r="C7999" s="75">
        <v>63.7586206896552</v>
      </c>
      <c r="D7999" s="75">
        <v>79.8333333333333</v>
      </c>
      <c r="E7999" s="75">
        <v>71.8333333333333</v>
      </c>
    </row>
    <row r="8000" ht="15.75" customHeight="1">
      <c r="A8000" s="13">
        <v>42208.354166666664</v>
      </c>
      <c r="B8000" s="75">
        <v>61.5666666666667</v>
      </c>
      <c r="C8000" s="75">
        <v>64.258064516129</v>
      </c>
      <c r="D8000" s="75">
        <v>81.0833333333333</v>
      </c>
      <c r="E8000" s="75">
        <v>73.0833333333333</v>
      </c>
    </row>
    <row r="8001" ht="15.75" customHeight="1">
      <c r="A8001" s="13">
        <v>42208.364583333336</v>
      </c>
      <c r="B8001" s="75">
        <v>61.8166666666667</v>
      </c>
      <c r="C8001" s="75">
        <v>64.741935483871</v>
      </c>
      <c r="D8001" s="75">
        <v>82.3333333333333</v>
      </c>
      <c r="E8001" s="75">
        <v>74.3333333333333</v>
      </c>
    </row>
    <row r="8002" ht="15.75" customHeight="1">
      <c r="A8002" s="13">
        <v>42208.375</v>
      </c>
      <c r="B8002" s="75">
        <v>62.0</v>
      </c>
      <c r="C8002" s="75">
        <v>65.35</v>
      </c>
      <c r="D8002" s="75">
        <v>83.4666666666667</v>
      </c>
      <c r="E8002" s="75">
        <v>75.5833333333333</v>
      </c>
    </row>
    <row r="8003" ht="15.75" customHeight="1">
      <c r="A8003" s="13">
        <v>42208.385416666664</v>
      </c>
      <c r="B8003" s="75">
        <v>62.0</v>
      </c>
      <c r="C8003" s="75">
        <v>66.1</v>
      </c>
      <c r="D8003" s="75">
        <v>84.4666666666667</v>
      </c>
      <c r="E8003" s="75">
        <v>76.8333333333333</v>
      </c>
    </row>
    <row r="8004" ht="15.75" customHeight="1">
      <c r="A8004" s="13">
        <v>42208.395833333336</v>
      </c>
      <c r="B8004" s="75">
        <v>62.0</v>
      </c>
      <c r="C8004" s="75">
        <v>66.85</v>
      </c>
      <c r="D8004" s="75">
        <v>85.4666666666667</v>
      </c>
      <c r="E8004" s="75">
        <v>78.0833333333333</v>
      </c>
    </row>
    <row r="8005" ht="15.75" customHeight="1">
      <c r="A8005" s="13">
        <v>42208.40625</v>
      </c>
      <c r="B8005" s="75">
        <v>62.0</v>
      </c>
      <c r="C8005" s="75">
        <v>67.6</v>
      </c>
      <c r="D8005" s="75">
        <v>86.4666666666667</v>
      </c>
      <c r="E8005" s="75">
        <v>79.3333333333333</v>
      </c>
    </row>
    <row r="8006" ht="15.75" customHeight="1">
      <c r="A8006" s="13">
        <v>42208.416666666664</v>
      </c>
      <c r="B8006" s="75">
        <v>62.1333333333333</v>
      </c>
      <c r="C8006" s="75">
        <v>68.4666666666667</v>
      </c>
      <c r="D8006" s="75">
        <v>87.35</v>
      </c>
      <c r="E8006" s="75">
        <v>80.5833333333333</v>
      </c>
    </row>
    <row r="8007" ht="15.75" customHeight="1">
      <c r="A8007" s="13">
        <v>42208.427083333336</v>
      </c>
      <c r="B8007" s="75">
        <v>62.6333333333333</v>
      </c>
      <c r="C8007" s="75">
        <v>69.4666666666667</v>
      </c>
      <c r="D8007" s="75">
        <v>88.1</v>
      </c>
      <c r="E8007" s="75">
        <v>81.8333333333333</v>
      </c>
    </row>
    <row r="8008" ht="15.75" customHeight="1">
      <c r="A8008" s="13">
        <v>42208.4375</v>
      </c>
      <c r="B8008" s="75">
        <v>63.1333333333333</v>
      </c>
      <c r="C8008" s="75">
        <v>70.4666666666667</v>
      </c>
      <c r="D8008" s="75">
        <v>88.85</v>
      </c>
      <c r="E8008" s="75">
        <v>83.0833333333333</v>
      </c>
    </row>
    <row r="8009" ht="15.75" customHeight="1">
      <c r="A8009" s="13">
        <v>42208.447916666664</v>
      </c>
      <c r="B8009" s="75">
        <v>63.6333333333333</v>
      </c>
      <c r="C8009" s="75">
        <v>71.4666666666667</v>
      </c>
      <c r="D8009" s="75">
        <v>89.6</v>
      </c>
      <c r="E8009" s="75">
        <v>84.3333333333333</v>
      </c>
    </row>
    <row r="8010" ht="15.75" customHeight="1">
      <c r="A8010" s="13">
        <v>42208.458333333336</v>
      </c>
      <c r="B8010" s="75">
        <v>63.9333333333333</v>
      </c>
      <c r="C8010" s="75">
        <v>72.1166666666667</v>
      </c>
      <c r="D8010" s="75">
        <v>90.4666666666667</v>
      </c>
      <c r="E8010" s="75">
        <v>85.1166666666667</v>
      </c>
    </row>
    <row r="8011" ht="15.75" customHeight="1">
      <c r="A8011" s="13">
        <v>42208.46875</v>
      </c>
      <c r="B8011" s="75">
        <v>63.6833333333333</v>
      </c>
      <c r="C8011" s="75">
        <v>72.3666666666667</v>
      </c>
      <c r="D8011" s="75">
        <v>91.4666666666667</v>
      </c>
      <c r="E8011" s="75">
        <v>85.3666666666667</v>
      </c>
    </row>
    <row r="8012" ht="15.75" customHeight="1">
      <c r="A8012" s="13">
        <v>42208.479166666664</v>
      </c>
      <c r="B8012" s="75">
        <v>63.4333333333333</v>
      </c>
      <c r="C8012" s="75">
        <v>72.6166666666667</v>
      </c>
      <c r="D8012" s="75">
        <v>92.4666666666667</v>
      </c>
      <c r="E8012" s="75">
        <v>85.6166666666667</v>
      </c>
    </row>
    <row r="8013" ht="15.75" customHeight="1">
      <c r="A8013" s="13">
        <v>42208.489583333336</v>
      </c>
      <c r="B8013" s="75">
        <v>63.1833333333333</v>
      </c>
      <c r="C8013" s="75">
        <v>72.8666666666667</v>
      </c>
      <c r="D8013" s="75">
        <v>93.4666666666667</v>
      </c>
      <c r="E8013" s="75">
        <v>85.8666666666667</v>
      </c>
    </row>
    <row r="8014" ht="15.75" customHeight="1">
      <c r="A8014" s="13">
        <v>42208.5</v>
      </c>
      <c r="B8014" s="75">
        <v>63.2666666666667</v>
      </c>
      <c r="C8014" s="75">
        <v>73.0</v>
      </c>
      <c r="D8014" s="75">
        <v>94.1166666666667</v>
      </c>
      <c r="E8014" s="75">
        <v>86.5833333333333</v>
      </c>
    </row>
    <row r="8015" ht="15.75" customHeight="1">
      <c r="A8015" s="13">
        <v>42208.510416666664</v>
      </c>
      <c r="B8015" s="75">
        <v>64.2666666666667</v>
      </c>
      <c r="C8015" s="75">
        <v>73.0</v>
      </c>
      <c r="D8015" s="75">
        <v>94.3666666666667</v>
      </c>
      <c r="E8015" s="75">
        <v>87.8333333333333</v>
      </c>
    </row>
    <row r="8016" ht="15.75" customHeight="1">
      <c r="A8016" s="13">
        <v>42208.520833333336</v>
      </c>
      <c r="B8016" s="75">
        <v>65.2666666666667</v>
      </c>
      <c r="C8016" s="75">
        <v>73.0</v>
      </c>
      <c r="D8016" s="75">
        <v>94.6166666666667</v>
      </c>
      <c r="E8016" s="75">
        <v>89.0833333333333</v>
      </c>
    </row>
    <row r="8017" ht="15.75" customHeight="1">
      <c r="A8017" s="13">
        <v>42208.53125</v>
      </c>
      <c r="B8017" s="75">
        <v>66.2666666666667</v>
      </c>
      <c r="C8017" s="75">
        <v>73.0</v>
      </c>
      <c r="D8017" s="75">
        <v>94.8666666666667</v>
      </c>
      <c r="E8017" s="75">
        <v>90.3333333333333</v>
      </c>
    </row>
    <row r="8018" ht="15.75" customHeight="1">
      <c r="A8018" s="13">
        <v>42208.541666666664</v>
      </c>
      <c r="B8018" s="75">
        <v>66.9333333333333</v>
      </c>
      <c r="C8018" s="75">
        <v>72.8833333333333</v>
      </c>
      <c r="D8018" s="75">
        <v>95.35</v>
      </c>
      <c r="E8018" s="75">
        <v>91.1166666666667</v>
      </c>
    </row>
    <row r="8019" ht="15.75" customHeight="1">
      <c r="A8019" s="13">
        <v>42208.552083333336</v>
      </c>
      <c r="B8019" s="75">
        <v>66.6833333333333</v>
      </c>
      <c r="C8019" s="75">
        <v>72.6333333333333</v>
      </c>
      <c r="D8019" s="75">
        <v>96.1</v>
      </c>
      <c r="E8019" s="75">
        <v>91.3666666666667</v>
      </c>
    </row>
    <row r="8020" ht="15.75" customHeight="1">
      <c r="A8020" s="13">
        <v>42208.5625</v>
      </c>
      <c r="B8020" s="75">
        <v>66.4333333333333</v>
      </c>
      <c r="C8020" s="75">
        <v>72.3833333333333</v>
      </c>
      <c r="D8020" s="75">
        <v>96.85</v>
      </c>
      <c r="E8020" s="75">
        <v>91.6166666666667</v>
      </c>
    </row>
    <row r="8021" ht="15.75" customHeight="1">
      <c r="A8021" s="13">
        <v>42208.572916666664</v>
      </c>
      <c r="B8021" s="75">
        <v>66.1833333333333</v>
      </c>
      <c r="C8021" s="75">
        <v>72.1333333333333</v>
      </c>
      <c r="D8021" s="75">
        <v>97.6</v>
      </c>
      <c r="E8021" s="75">
        <v>91.8666666666667</v>
      </c>
    </row>
    <row r="8022" ht="15.75" customHeight="1">
      <c r="A8022" s="13">
        <v>42208.583333333336</v>
      </c>
      <c r="B8022" s="75">
        <v>66.0</v>
      </c>
      <c r="C8022" s="75">
        <v>71.8833333333333</v>
      </c>
      <c r="D8022" s="75">
        <v>98.0</v>
      </c>
      <c r="E8022" s="75">
        <v>91.8833333333333</v>
      </c>
    </row>
    <row r="8023" ht="15.75" customHeight="1">
      <c r="A8023" s="13">
        <v>42208.59375</v>
      </c>
      <c r="B8023" s="75">
        <v>66.0</v>
      </c>
      <c r="C8023" s="75">
        <v>71.6333333333333</v>
      </c>
      <c r="D8023" s="75">
        <v>98.0</v>
      </c>
      <c r="E8023" s="75">
        <v>91.6333333333333</v>
      </c>
    </row>
    <row r="8024" ht="15.75" customHeight="1">
      <c r="A8024" s="13">
        <v>42208.604166666664</v>
      </c>
      <c r="B8024" s="75">
        <v>66.0</v>
      </c>
      <c r="C8024" s="75">
        <v>71.3833333333333</v>
      </c>
      <c r="D8024" s="75">
        <v>98.0</v>
      </c>
      <c r="E8024" s="75">
        <v>91.3833333333333</v>
      </c>
    </row>
    <row r="8025" ht="15.75" customHeight="1">
      <c r="A8025" s="13">
        <v>42208.614583333336</v>
      </c>
      <c r="B8025" s="75">
        <v>66.0</v>
      </c>
      <c r="C8025" s="75">
        <v>71.1333333333333</v>
      </c>
      <c r="D8025" s="75">
        <v>98.0</v>
      </c>
      <c r="E8025" s="75">
        <v>91.1333333333333</v>
      </c>
    </row>
    <row r="8026" ht="15.75" customHeight="1">
      <c r="A8026" s="13">
        <v>42208.625</v>
      </c>
      <c r="B8026" s="75">
        <v>66.0</v>
      </c>
      <c r="C8026" s="75">
        <v>71.0</v>
      </c>
      <c r="D8026" s="75">
        <v>98.1166666666667</v>
      </c>
      <c r="E8026" s="75">
        <v>91.0</v>
      </c>
    </row>
    <row r="8027" ht="15.75" customHeight="1">
      <c r="A8027" s="13">
        <v>42208.635416666664</v>
      </c>
      <c r="B8027" s="75">
        <v>66.0</v>
      </c>
      <c r="C8027" s="75">
        <v>71.0</v>
      </c>
      <c r="D8027" s="75">
        <v>98.3666666666667</v>
      </c>
      <c r="E8027" s="75">
        <v>91.0</v>
      </c>
    </row>
    <row r="8028" ht="15.75" customHeight="1">
      <c r="A8028" s="13">
        <v>42208.645833333336</v>
      </c>
      <c r="B8028" s="75">
        <v>66.0</v>
      </c>
      <c r="C8028" s="75">
        <v>71.0</v>
      </c>
      <c r="D8028" s="75">
        <v>98.6166666666667</v>
      </c>
      <c r="E8028" s="75">
        <v>91.0</v>
      </c>
    </row>
    <row r="8029" ht="15.75" customHeight="1">
      <c r="A8029" s="13">
        <v>42208.65625</v>
      </c>
      <c r="B8029" s="75">
        <v>66.0</v>
      </c>
      <c r="C8029" s="75">
        <v>71.0</v>
      </c>
      <c r="D8029" s="75">
        <v>98.8666666666667</v>
      </c>
      <c r="E8029" s="75">
        <v>91.0</v>
      </c>
    </row>
    <row r="8030" ht="15.75" customHeight="1">
      <c r="A8030" s="13">
        <v>42208.666666666664</v>
      </c>
      <c r="B8030" s="75">
        <v>66.0</v>
      </c>
      <c r="C8030" s="75">
        <v>70.8833333333333</v>
      </c>
      <c r="D8030" s="75">
        <v>99.1166666666667</v>
      </c>
      <c r="E8030" s="75">
        <v>91.0</v>
      </c>
    </row>
    <row r="8031" ht="15.75" customHeight="1">
      <c r="A8031" s="13">
        <v>42208.677083333336</v>
      </c>
      <c r="B8031" s="75">
        <v>66.0</v>
      </c>
      <c r="C8031" s="75">
        <v>70.6333333333333</v>
      </c>
      <c r="D8031" s="75">
        <v>99.3666666666667</v>
      </c>
      <c r="E8031" s="75">
        <v>91.0</v>
      </c>
    </row>
    <row r="8032" ht="15.75" customHeight="1">
      <c r="A8032" s="13">
        <v>42208.6875</v>
      </c>
      <c r="B8032" s="75">
        <v>66.0</v>
      </c>
      <c r="C8032" s="75">
        <v>70.3833333333333</v>
      </c>
      <c r="D8032" s="75">
        <v>99.6166666666667</v>
      </c>
      <c r="E8032" s="75">
        <v>91.0</v>
      </c>
    </row>
    <row r="8033" ht="15.75" customHeight="1">
      <c r="A8033" s="13">
        <v>42208.697916666664</v>
      </c>
      <c r="B8033" s="75">
        <v>66.0</v>
      </c>
      <c r="C8033" s="75">
        <v>70.1333333333333</v>
      </c>
      <c r="D8033" s="75">
        <v>99.8666666666667</v>
      </c>
      <c r="E8033" s="75">
        <v>91.0</v>
      </c>
    </row>
    <row r="8034" ht="15.75" customHeight="1">
      <c r="A8034" s="13">
        <v>42208.708333333336</v>
      </c>
      <c r="B8034" s="75">
        <v>65.8666666666667</v>
      </c>
      <c r="C8034" s="75">
        <v>69.7666666666667</v>
      </c>
      <c r="D8034" s="75">
        <v>99.65</v>
      </c>
      <c r="E8034" s="75">
        <v>90.8833333333333</v>
      </c>
    </row>
    <row r="8035" ht="15.75" customHeight="1">
      <c r="A8035" s="13">
        <v>42208.71875</v>
      </c>
      <c r="B8035" s="75">
        <v>65.3666666666667</v>
      </c>
      <c r="C8035" s="75">
        <v>69.2666666666667</v>
      </c>
      <c r="D8035" s="75">
        <v>98.9</v>
      </c>
      <c r="E8035" s="75">
        <v>90.6333333333333</v>
      </c>
    </row>
    <row r="8036" ht="15.75" customHeight="1">
      <c r="A8036" s="13">
        <v>42208.729166666664</v>
      </c>
      <c r="B8036" s="75">
        <v>64.8666666666667</v>
      </c>
      <c r="C8036" s="75">
        <v>68.7666666666667</v>
      </c>
      <c r="D8036" s="75">
        <v>98.15</v>
      </c>
      <c r="E8036" s="75">
        <v>90.3833333333333</v>
      </c>
    </row>
    <row r="8037" ht="15.75" customHeight="1">
      <c r="A8037" s="13">
        <v>42208.739583333336</v>
      </c>
      <c r="B8037" s="75">
        <v>64.3666666666667</v>
      </c>
      <c r="C8037" s="75">
        <v>68.2666666666667</v>
      </c>
      <c r="D8037" s="75">
        <v>97.4</v>
      </c>
      <c r="E8037" s="75">
        <v>90.1333333333333</v>
      </c>
    </row>
    <row r="8038" ht="15.75" customHeight="1">
      <c r="A8038" s="13">
        <v>42208.75</v>
      </c>
      <c r="B8038" s="75">
        <v>63.8666666666667</v>
      </c>
      <c r="C8038" s="75">
        <v>67.65</v>
      </c>
      <c r="D8038" s="75">
        <v>96.7666666666667</v>
      </c>
      <c r="E8038" s="75">
        <v>89.65</v>
      </c>
    </row>
    <row r="8039" ht="15.75" customHeight="1">
      <c r="A8039" s="13">
        <v>42208.760416666664</v>
      </c>
      <c r="B8039" s="75">
        <v>63.3666666666667</v>
      </c>
      <c r="C8039" s="75">
        <v>66.9</v>
      </c>
      <c r="D8039" s="75">
        <v>96.2666666666667</v>
      </c>
      <c r="E8039" s="75">
        <v>88.9</v>
      </c>
    </row>
    <row r="8040" ht="15.75" customHeight="1">
      <c r="A8040" s="13">
        <v>42208.770833333336</v>
      </c>
      <c r="B8040" s="75">
        <v>62.8666666666667</v>
      </c>
      <c r="C8040" s="75">
        <v>66.15</v>
      </c>
      <c r="D8040" s="75">
        <v>95.7666666666667</v>
      </c>
      <c r="E8040" s="75">
        <v>88.15</v>
      </c>
    </row>
    <row r="8041" ht="15.75" customHeight="1">
      <c r="A8041" s="13">
        <v>42208.78125</v>
      </c>
      <c r="B8041" s="75">
        <v>62.3666666666667</v>
      </c>
      <c r="C8041" s="75">
        <v>65.4</v>
      </c>
      <c r="D8041" s="75">
        <v>95.2666666666667</v>
      </c>
      <c r="E8041" s="75">
        <v>87.4</v>
      </c>
    </row>
    <row r="8042" ht="15.75" customHeight="1">
      <c r="A8042" s="13">
        <v>42208.791666666664</v>
      </c>
      <c r="B8042" s="75">
        <v>61.9333333333333</v>
      </c>
      <c r="C8042" s="75">
        <v>64.7666666666667</v>
      </c>
      <c r="D8042" s="75">
        <v>94.5333333333333</v>
      </c>
      <c r="E8042" s="75">
        <v>86.65</v>
      </c>
    </row>
    <row r="8043" ht="15.75" customHeight="1">
      <c r="A8043" s="13">
        <v>42208.802083333336</v>
      </c>
      <c r="B8043" s="75">
        <v>61.6833333333333</v>
      </c>
      <c r="C8043" s="75">
        <v>64.2666666666667</v>
      </c>
      <c r="D8043" s="75">
        <v>93.5333333333333</v>
      </c>
      <c r="E8043" s="75">
        <v>85.9</v>
      </c>
    </row>
    <row r="8044" ht="15.75" customHeight="1">
      <c r="A8044" s="13">
        <v>42208.8125</v>
      </c>
      <c r="B8044" s="75">
        <v>61.4333333333333</v>
      </c>
      <c r="C8044" s="75">
        <v>63.7666666666667</v>
      </c>
      <c r="D8044" s="75">
        <v>92.5333333333333</v>
      </c>
      <c r="E8044" s="75">
        <v>85.15</v>
      </c>
    </row>
    <row r="8045" ht="15.75" customHeight="1">
      <c r="A8045" s="13">
        <v>42208.822916666664</v>
      </c>
      <c r="B8045" s="75">
        <v>61.1833333333333</v>
      </c>
      <c r="C8045" s="75">
        <v>63.2666666666667</v>
      </c>
      <c r="D8045" s="75">
        <v>91.5333333333333</v>
      </c>
      <c r="E8045" s="75">
        <v>84.4</v>
      </c>
    </row>
    <row r="8046" ht="15.75" customHeight="1">
      <c r="A8046" s="13">
        <v>42208.833333333336</v>
      </c>
      <c r="B8046" s="75">
        <v>61.0</v>
      </c>
      <c r="C8046" s="75">
        <v>62.8833333333333</v>
      </c>
      <c r="D8046" s="75">
        <v>90.65</v>
      </c>
      <c r="E8046" s="75">
        <v>83.7666666666667</v>
      </c>
    </row>
    <row r="8047" ht="15.75" customHeight="1">
      <c r="A8047" s="13">
        <v>42208.84375</v>
      </c>
      <c r="B8047" s="75">
        <v>61.0</v>
      </c>
      <c r="C8047" s="75">
        <v>62.6333333333333</v>
      </c>
      <c r="D8047" s="75">
        <v>89.9</v>
      </c>
      <c r="E8047" s="75">
        <v>83.2666666666667</v>
      </c>
    </row>
    <row r="8048" ht="15.75" customHeight="1">
      <c r="A8048" s="13">
        <v>42208.854166666664</v>
      </c>
      <c r="B8048" s="75">
        <v>61.0</v>
      </c>
      <c r="C8048" s="75">
        <v>62.3833333333333</v>
      </c>
      <c r="D8048" s="75">
        <v>89.15</v>
      </c>
      <c r="E8048" s="75">
        <v>82.7666666666667</v>
      </c>
    </row>
    <row r="8049" ht="15.75" customHeight="1">
      <c r="A8049" s="13">
        <v>42208.864583333336</v>
      </c>
      <c r="B8049" s="75">
        <v>61.0</v>
      </c>
      <c r="C8049" s="75">
        <v>62.1333333333333</v>
      </c>
      <c r="D8049" s="75">
        <v>88.4</v>
      </c>
      <c r="E8049" s="75">
        <v>82.2666666666667</v>
      </c>
    </row>
    <row r="8050" ht="15.75" customHeight="1">
      <c r="A8050" s="13">
        <v>42208.875</v>
      </c>
      <c r="B8050" s="75">
        <v>61.0</v>
      </c>
      <c r="C8050" s="75">
        <v>61.8833333333333</v>
      </c>
      <c r="D8050" s="75">
        <v>87.7666666666667</v>
      </c>
      <c r="E8050" s="75">
        <v>81.5333333333333</v>
      </c>
    </row>
    <row r="8051" ht="15.75" customHeight="1">
      <c r="A8051" s="13">
        <v>42208.885416666664</v>
      </c>
      <c r="B8051" s="75">
        <v>61.0</v>
      </c>
      <c r="C8051" s="75">
        <v>61.6333333333333</v>
      </c>
      <c r="D8051" s="75">
        <v>87.2666666666667</v>
      </c>
      <c r="E8051" s="75">
        <v>80.5333333333333</v>
      </c>
    </row>
    <row r="8052" ht="15.75" customHeight="1">
      <c r="A8052" s="13">
        <v>42208.895833333336</v>
      </c>
      <c r="B8052" s="75">
        <v>61.0</v>
      </c>
      <c r="C8052" s="75">
        <v>61.3833333333333</v>
      </c>
      <c r="D8052" s="75">
        <v>86.7666666666667</v>
      </c>
      <c r="E8052" s="75">
        <v>79.5333333333333</v>
      </c>
    </row>
    <row r="8053" ht="15.75" customHeight="1">
      <c r="A8053" s="13">
        <v>42208.90625</v>
      </c>
      <c r="B8053" s="75">
        <v>61.0</v>
      </c>
      <c r="C8053" s="75">
        <v>61.1333333333333</v>
      </c>
      <c r="D8053" s="75">
        <v>86.2666666666667</v>
      </c>
      <c r="E8053" s="75">
        <v>78.5333333333333</v>
      </c>
    </row>
    <row r="8054" ht="15.75" customHeight="1">
      <c r="A8054" s="13">
        <v>42208.916666666664</v>
      </c>
      <c r="B8054" s="75">
        <v>60.9333333333333</v>
      </c>
      <c r="C8054" s="75">
        <v>61.0</v>
      </c>
      <c r="D8054" s="75">
        <v>85.65</v>
      </c>
      <c r="E8054" s="75">
        <v>77.65</v>
      </c>
    </row>
    <row r="8055" ht="15.75" customHeight="1">
      <c r="A8055" s="13">
        <v>42208.927083333336</v>
      </c>
      <c r="B8055" s="75">
        <v>60.6833333333333</v>
      </c>
      <c r="C8055" s="75">
        <v>61.0</v>
      </c>
      <c r="D8055" s="75">
        <v>84.9</v>
      </c>
      <c r="E8055" s="75">
        <v>76.9</v>
      </c>
    </row>
    <row r="8056" ht="15.75" customHeight="1">
      <c r="A8056" s="13">
        <v>42208.9375</v>
      </c>
      <c r="B8056" s="75">
        <v>60.4333333333333</v>
      </c>
      <c r="C8056" s="75">
        <v>61.0</v>
      </c>
      <c r="D8056" s="75">
        <v>84.15</v>
      </c>
      <c r="E8056" s="75">
        <v>76.15</v>
      </c>
    </row>
    <row r="8057" ht="15.75" customHeight="1">
      <c r="A8057" s="13">
        <v>42208.947916666664</v>
      </c>
      <c r="B8057" s="75">
        <v>60.1833333333333</v>
      </c>
      <c r="C8057" s="75">
        <v>61.0</v>
      </c>
      <c r="D8057" s="75">
        <v>83.4</v>
      </c>
      <c r="E8057" s="75">
        <v>75.4</v>
      </c>
    </row>
    <row r="8058" ht="15.75" customHeight="1">
      <c r="A8058" s="13">
        <v>42208.958333333336</v>
      </c>
      <c r="B8058" s="75">
        <v>60.0666666666667</v>
      </c>
      <c r="C8058" s="75">
        <v>60.8833333333333</v>
      </c>
      <c r="D8058" s="75">
        <v>82.8833333333333</v>
      </c>
      <c r="E8058" s="75">
        <v>74.65</v>
      </c>
    </row>
    <row r="8059" ht="15.75" customHeight="1">
      <c r="A8059" s="13">
        <v>42208.96875</v>
      </c>
      <c r="B8059" s="75">
        <v>60.3166666666667</v>
      </c>
      <c r="C8059" s="75">
        <v>60.6333333333333</v>
      </c>
      <c r="D8059" s="75">
        <v>82.6333333333333</v>
      </c>
      <c r="E8059" s="75">
        <v>73.9</v>
      </c>
    </row>
    <row r="8060" ht="15.75" customHeight="1">
      <c r="A8060" s="13">
        <v>42208.979166666664</v>
      </c>
      <c r="B8060" s="75">
        <v>60.5666666666667</v>
      </c>
      <c r="C8060" s="75">
        <v>60.3833333333333</v>
      </c>
      <c r="D8060" s="75">
        <v>82.3833333333333</v>
      </c>
      <c r="E8060" s="75">
        <v>73.15</v>
      </c>
    </row>
    <row r="8061" ht="15.75" customHeight="1">
      <c r="A8061" s="13">
        <v>42208.989583333336</v>
      </c>
      <c r="B8061" s="75">
        <v>60.8166666666667</v>
      </c>
      <c r="C8061" s="75">
        <v>60.1333333333333</v>
      </c>
      <c r="D8061" s="75">
        <v>82.1333333333333</v>
      </c>
      <c r="E8061" s="75">
        <v>72.4</v>
      </c>
    </row>
    <row r="8062" ht="15.75" customHeight="1">
      <c r="A8062" s="13">
        <v>42209.0</v>
      </c>
      <c r="B8062" s="75">
        <v>61.0</v>
      </c>
      <c r="C8062" s="75">
        <v>60.0</v>
      </c>
      <c r="D8062" s="75">
        <v>81.8833333333333</v>
      </c>
      <c r="E8062" s="75">
        <v>71.7666666666667</v>
      </c>
    </row>
    <row r="8063" ht="15.75" customHeight="1">
      <c r="A8063" s="13">
        <v>42209.010416666664</v>
      </c>
      <c r="B8063" s="75">
        <v>61.0</v>
      </c>
      <c r="C8063" s="75">
        <v>60.0</v>
      </c>
      <c r="D8063" s="75">
        <v>81.6333333333333</v>
      </c>
      <c r="E8063" s="75">
        <v>71.2666666666667</v>
      </c>
    </row>
    <row r="8064" ht="15.75" customHeight="1">
      <c r="A8064" s="13">
        <v>42209.020833333336</v>
      </c>
      <c r="B8064" s="75">
        <v>61.0</v>
      </c>
      <c r="C8064" s="75">
        <v>60.0</v>
      </c>
      <c r="D8064" s="75">
        <v>81.3833333333333</v>
      </c>
      <c r="E8064" s="75">
        <v>70.7666666666667</v>
      </c>
    </row>
    <row r="8065" ht="15.75" customHeight="1">
      <c r="A8065" s="13">
        <v>42209.03125</v>
      </c>
      <c r="B8065" s="75">
        <v>61.0</v>
      </c>
      <c r="C8065" s="75">
        <v>60.0</v>
      </c>
      <c r="D8065" s="75">
        <v>81.1333333333333</v>
      </c>
      <c r="E8065" s="75">
        <v>70.2666666666667</v>
      </c>
    </row>
    <row r="8066" ht="15.75" customHeight="1">
      <c r="A8066" s="13">
        <v>42209.041666666664</v>
      </c>
      <c r="B8066" s="75">
        <v>61.0</v>
      </c>
      <c r="C8066" s="75">
        <v>59.7666666666667</v>
      </c>
      <c r="D8066" s="75">
        <v>80.7666666666667</v>
      </c>
      <c r="E8066" s="75">
        <v>69.8833333333333</v>
      </c>
    </row>
    <row r="8067" ht="15.75" customHeight="1">
      <c r="A8067" s="13">
        <v>42209.052083333336</v>
      </c>
      <c r="B8067" s="75">
        <v>61.0</v>
      </c>
      <c r="C8067" s="75">
        <v>59.2666666666667</v>
      </c>
      <c r="D8067" s="75">
        <v>80.2666666666667</v>
      </c>
      <c r="E8067" s="75">
        <v>69.6333333333333</v>
      </c>
    </row>
    <row r="8068" ht="15.75" customHeight="1">
      <c r="A8068" s="13">
        <v>42209.0625</v>
      </c>
      <c r="B8068" s="75">
        <v>61.0</v>
      </c>
      <c r="C8068" s="75">
        <v>58.7666666666667</v>
      </c>
      <c r="D8068" s="75">
        <v>79.7666666666667</v>
      </c>
      <c r="E8068" s="75">
        <v>69.3833333333333</v>
      </c>
    </row>
    <row r="8069" ht="15.75" customHeight="1">
      <c r="A8069" s="13">
        <v>42209.072916666664</v>
      </c>
      <c r="B8069" s="75">
        <v>61.0</v>
      </c>
      <c r="C8069" s="75">
        <v>58.2666666666667</v>
      </c>
      <c r="D8069" s="75">
        <v>79.2666666666667</v>
      </c>
      <c r="E8069" s="75">
        <v>69.1333333333333</v>
      </c>
    </row>
    <row r="8070" ht="15.75" customHeight="1">
      <c r="A8070" s="13">
        <v>42209.083333333336</v>
      </c>
      <c r="B8070" s="75">
        <v>60.9333333333333</v>
      </c>
      <c r="C8070" s="75">
        <v>58.0</v>
      </c>
      <c r="D8070" s="75">
        <v>78.65</v>
      </c>
      <c r="E8070" s="75">
        <v>68.7666666666667</v>
      </c>
    </row>
    <row r="8071" ht="15.75" customHeight="1">
      <c r="A8071" s="13">
        <v>42209.09375</v>
      </c>
      <c r="B8071" s="75">
        <v>60.6833333333333</v>
      </c>
      <c r="C8071" s="75">
        <v>58.0</v>
      </c>
      <c r="D8071" s="75">
        <v>77.9</v>
      </c>
      <c r="E8071" s="75">
        <v>68.2666666666667</v>
      </c>
    </row>
    <row r="8072" ht="15.75" customHeight="1">
      <c r="A8072" s="13">
        <v>42209.104166666664</v>
      </c>
      <c r="B8072" s="75">
        <v>60.4333333333333</v>
      </c>
      <c r="C8072" s="75">
        <v>58.0</v>
      </c>
      <c r="D8072" s="75">
        <v>77.15</v>
      </c>
      <c r="E8072" s="75">
        <v>67.7666666666667</v>
      </c>
    </row>
    <row r="8073" ht="15.75" customHeight="1">
      <c r="A8073" s="13">
        <v>42209.114583333336</v>
      </c>
      <c r="B8073" s="75">
        <v>60.1833333333333</v>
      </c>
      <c r="C8073" s="75">
        <v>58.0</v>
      </c>
      <c r="D8073" s="75">
        <v>76.4</v>
      </c>
      <c r="E8073" s="75">
        <v>67.2666666666667</v>
      </c>
    </row>
    <row r="8074" ht="15.75" customHeight="1">
      <c r="A8074" s="13">
        <v>42209.125</v>
      </c>
      <c r="B8074" s="75">
        <v>59.8918918918919</v>
      </c>
      <c r="C8074" s="75">
        <v>57.7666666666667</v>
      </c>
      <c r="D8074" s="75">
        <v>75.8833333333333</v>
      </c>
      <c r="E8074" s="75">
        <v>66.7666666666667</v>
      </c>
    </row>
    <row r="8075" ht="15.75" customHeight="1">
      <c r="A8075" s="13">
        <v>42209.135416666664</v>
      </c>
      <c r="B8075" s="75">
        <v>59.4864864864865</v>
      </c>
      <c r="C8075" s="75">
        <v>57.2666666666667</v>
      </c>
      <c r="D8075" s="75">
        <v>75.6333333333333</v>
      </c>
      <c r="E8075" s="75">
        <v>66.2666666666667</v>
      </c>
    </row>
    <row r="8076" ht="15.75" customHeight="1">
      <c r="A8076" s="13">
        <v>42209.145833333336</v>
      </c>
      <c r="B8076" s="75">
        <v>59.0810810810811</v>
      </c>
      <c r="C8076" s="75">
        <v>56.7666666666667</v>
      </c>
      <c r="D8076" s="75">
        <v>75.3833333333333</v>
      </c>
      <c r="E8076" s="75">
        <v>65.7666666666667</v>
      </c>
    </row>
    <row r="8077" ht="15.75" customHeight="1">
      <c r="A8077" s="13">
        <v>42209.15625</v>
      </c>
      <c r="B8077" s="75">
        <v>59.0</v>
      </c>
      <c r="C8077" s="75">
        <v>56.2666666666667</v>
      </c>
      <c r="D8077" s="75">
        <v>75.1333333333333</v>
      </c>
      <c r="E8077" s="75">
        <v>65.2666666666667</v>
      </c>
    </row>
    <row r="8078" ht="15.75" customHeight="1">
      <c r="A8078" s="13">
        <v>42209.166666666664</v>
      </c>
      <c r="B8078" s="75">
        <v>58.9333333333333</v>
      </c>
      <c r="C8078" s="75">
        <v>55.86</v>
      </c>
      <c r="D8078" s="75">
        <v>74.8833333333333</v>
      </c>
      <c r="E8078" s="75">
        <v>64.8833333333333</v>
      </c>
    </row>
    <row r="8079" ht="15.75" customHeight="1">
      <c r="A8079" s="13">
        <v>42209.177083333336</v>
      </c>
      <c r="B8079" s="75">
        <v>58.6833333333333</v>
      </c>
      <c r="C8079" s="75">
        <v>55.56</v>
      </c>
      <c r="D8079" s="75">
        <v>74.6333333333333</v>
      </c>
      <c r="E8079" s="75">
        <v>64.6333333333333</v>
      </c>
    </row>
    <row r="8080" ht="15.75" customHeight="1">
      <c r="A8080" s="13">
        <v>42209.1875</v>
      </c>
      <c r="B8080" s="75">
        <v>58.4333333333333</v>
      </c>
      <c r="C8080" s="75">
        <v>55.26</v>
      </c>
      <c r="D8080" s="75">
        <v>74.3833333333333</v>
      </c>
      <c r="E8080" s="75">
        <v>64.3833333333333</v>
      </c>
    </row>
    <row r="8081" ht="15.75" customHeight="1">
      <c r="A8081" s="13">
        <v>42209.197916666664</v>
      </c>
      <c r="B8081" s="75">
        <v>58.1833333333333</v>
      </c>
      <c r="C8081" s="75">
        <v>55.0</v>
      </c>
      <c r="D8081" s="75">
        <v>74.1333333333333</v>
      </c>
      <c r="E8081" s="75">
        <v>64.1333333333333</v>
      </c>
    </row>
    <row r="8082" ht="15.75" customHeight="1">
      <c r="A8082" s="13">
        <v>42209.208333333336</v>
      </c>
      <c r="B8082" s="75">
        <v>58.1333333333333</v>
      </c>
      <c r="C8082" s="75">
        <v>55.1166666666667</v>
      </c>
      <c r="D8082" s="75">
        <v>73.7666666666667</v>
      </c>
      <c r="E8082" s="75">
        <v>64.1166666666667</v>
      </c>
    </row>
    <row r="8083" ht="15.75" customHeight="1">
      <c r="A8083" s="13">
        <v>42209.21875</v>
      </c>
      <c r="B8083" s="75">
        <v>58.6333333333333</v>
      </c>
      <c r="C8083" s="75">
        <v>55.3666666666667</v>
      </c>
      <c r="D8083" s="75">
        <v>73.2666666666667</v>
      </c>
      <c r="E8083" s="75">
        <v>64.3666666666667</v>
      </c>
    </row>
    <row r="8084" ht="15.75" customHeight="1">
      <c r="A8084" s="13">
        <v>42209.229166666664</v>
      </c>
      <c r="B8084" s="75">
        <v>59.1333333333333</v>
      </c>
      <c r="C8084" s="75">
        <v>55.6166666666667</v>
      </c>
      <c r="D8084" s="75">
        <v>72.7666666666667</v>
      </c>
      <c r="E8084" s="75">
        <v>64.6166666666667</v>
      </c>
    </row>
    <row r="8085" ht="15.75" customHeight="1">
      <c r="A8085" s="13">
        <v>42209.239583333336</v>
      </c>
      <c r="B8085" s="75">
        <v>59.6333333333333</v>
      </c>
      <c r="C8085" s="75">
        <v>55.8666666666667</v>
      </c>
      <c r="D8085" s="75">
        <v>72.2666666666667</v>
      </c>
      <c r="E8085" s="75">
        <v>64.8666666666667</v>
      </c>
    </row>
    <row r="8086" ht="15.75" customHeight="1">
      <c r="A8086" s="13">
        <v>42209.25</v>
      </c>
      <c r="B8086" s="75">
        <v>60.1333333333333</v>
      </c>
      <c r="C8086" s="75">
        <v>56.4666666666667</v>
      </c>
      <c r="D8086" s="75">
        <v>72.2333333333333</v>
      </c>
      <c r="E8086" s="75">
        <v>65.35</v>
      </c>
    </row>
    <row r="8087" ht="15.75" customHeight="1">
      <c r="A8087" s="13">
        <v>42209.260416666664</v>
      </c>
      <c r="B8087" s="75">
        <v>60.6333333333333</v>
      </c>
      <c r="C8087" s="75">
        <v>57.4666666666667</v>
      </c>
      <c r="D8087" s="75">
        <v>72.7333333333333</v>
      </c>
      <c r="E8087" s="75">
        <v>66.1</v>
      </c>
    </row>
    <row r="8088" ht="15.75" customHeight="1">
      <c r="A8088" s="13">
        <v>42209.270833333336</v>
      </c>
      <c r="B8088" s="75">
        <v>61.1333333333333</v>
      </c>
      <c r="C8088" s="75">
        <v>58.4666666666667</v>
      </c>
      <c r="D8088" s="75">
        <v>73.2333333333333</v>
      </c>
      <c r="E8088" s="75">
        <v>66.85</v>
      </c>
    </row>
    <row r="8089" ht="15.75" customHeight="1">
      <c r="A8089" s="13">
        <v>42209.28125</v>
      </c>
      <c r="B8089" s="75">
        <v>61.6333333333333</v>
      </c>
      <c r="C8089" s="75">
        <v>59.4666666666667</v>
      </c>
      <c r="D8089" s="75">
        <v>73.7333333333333</v>
      </c>
      <c r="E8089" s="75">
        <v>67.6</v>
      </c>
    </row>
    <row r="8090" ht="15.75" customHeight="1">
      <c r="A8090" s="13">
        <v>42209.291666666664</v>
      </c>
      <c r="B8090" s="75">
        <v>62.0666666666667</v>
      </c>
      <c r="C8090" s="75">
        <v>60.35</v>
      </c>
      <c r="D8090" s="75">
        <v>74.4666666666667</v>
      </c>
      <c r="E8090" s="75">
        <v>68.5833333333333</v>
      </c>
    </row>
    <row r="8091" ht="15.75" customHeight="1">
      <c r="A8091" s="13">
        <v>42209.302083333336</v>
      </c>
      <c r="B8091" s="75">
        <v>62.3166666666667</v>
      </c>
      <c r="C8091" s="75">
        <v>61.1</v>
      </c>
      <c r="D8091" s="75">
        <v>75.4666666666667</v>
      </c>
      <c r="E8091" s="75">
        <v>69.8333333333333</v>
      </c>
    </row>
    <row r="8092" ht="15.75" customHeight="1">
      <c r="A8092" s="13">
        <v>42209.3125</v>
      </c>
      <c r="B8092" s="75">
        <v>62.5666666666667</v>
      </c>
      <c r="C8092" s="75">
        <v>61.85</v>
      </c>
      <c r="D8092" s="75">
        <v>76.4666666666667</v>
      </c>
      <c r="E8092" s="75">
        <v>71.0833333333333</v>
      </c>
    </row>
    <row r="8093" ht="15.75" customHeight="1">
      <c r="A8093" s="13">
        <v>42209.322916666664</v>
      </c>
      <c r="B8093" s="75">
        <v>62.8166666666667</v>
      </c>
      <c r="C8093" s="75">
        <v>62.6</v>
      </c>
      <c r="D8093" s="75">
        <v>77.4666666666667</v>
      </c>
      <c r="E8093" s="75">
        <v>72.3333333333333</v>
      </c>
    </row>
    <row r="8094" ht="15.75" customHeight="1">
      <c r="A8094" s="13">
        <v>42209.333333333336</v>
      </c>
      <c r="B8094" s="75">
        <v>63.2</v>
      </c>
      <c r="C8094" s="75">
        <v>63.2333333333333</v>
      </c>
      <c r="D8094" s="75">
        <v>78.5833333333333</v>
      </c>
      <c r="E8094" s="75">
        <v>73.4666666666667</v>
      </c>
    </row>
    <row r="8095" ht="15.75" customHeight="1">
      <c r="A8095" s="13">
        <v>42209.34375</v>
      </c>
      <c r="B8095" s="75">
        <v>63.95</v>
      </c>
      <c r="C8095" s="75">
        <v>63.7333333333333</v>
      </c>
      <c r="D8095" s="75">
        <v>79.8333333333333</v>
      </c>
      <c r="E8095" s="75">
        <v>74.4666666666667</v>
      </c>
    </row>
    <row r="8096" ht="15.75" customHeight="1">
      <c r="A8096" s="13">
        <v>42209.354166666664</v>
      </c>
      <c r="B8096" s="75">
        <v>64.7</v>
      </c>
      <c r="C8096" s="75">
        <v>64.2333333333333</v>
      </c>
      <c r="D8096" s="75">
        <v>81.0833333333333</v>
      </c>
      <c r="E8096" s="75">
        <v>75.4666666666667</v>
      </c>
    </row>
    <row r="8097" ht="15.75" customHeight="1">
      <c r="A8097" s="13">
        <v>42209.364583333336</v>
      </c>
      <c r="B8097" s="75">
        <v>65.45</v>
      </c>
      <c r="C8097" s="75">
        <v>64.7333333333333</v>
      </c>
      <c r="D8097" s="75">
        <v>82.3333333333333</v>
      </c>
      <c r="E8097" s="75">
        <v>76.4666666666667</v>
      </c>
    </row>
    <row r="8098" ht="15.75" customHeight="1">
      <c r="A8098" s="13">
        <v>42209.375</v>
      </c>
      <c r="B8098" s="75">
        <v>66.1333333333333</v>
      </c>
      <c r="C8098" s="75">
        <v>65.35</v>
      </c>
      <c r="D8098" s="75">
        <v>83.7</v>
      </c>
      <c r="E8098" s="75">
        <v>77.4666666666667</v>
      </c>
    </row>
    <row r="8099" ht="15.75" customHeight="1">
      <c r="A8099" s="13">
        <v>42209.385416666664</v>
      </c>
      <c r="B8099" s="75">
        <v>66.6333333333333</v>
      </c>
      <c r="C8099" s="75">
        <v>66.1</v>
      </c>
      <c r="D8099" s="75">
        <v>85.2</v>
      </c>
      <c r="E8099" s="75">
        <v>78.4666666666667</v>
      </c>
    </row>
    <row r="8100" ht="15.75" customHeight="1">
      <c r="A8100" s="13">
        <v>42209.395833333336</v>
      </c>
      <c r="B8100" s="75">
        <v>67.1333333333333</v>
      </c>
      <c r="C8100" s="75">
        <v>66.85</v>
      </c>
      <c r="D8100" s="75">
        <v>86.7</v>
      </c>
      <c r="E8100" s="75">
        <v>79.4666666666667</v>
      </c>
    </row>
    <row r="8101" ht="15.75" customHeight="1">
      <c r="A8101" s="13">
        <v>42209.40625</v>
      </c>
      <c r="B8101" s="75">
        <v>67.6333333333333</v>
      </c>
      <c r="C8101" s="75">
        <v>67.6</v>
      </c>
      <c r="D8101" s="75">
        <v>88.2</v>
      </c>
      <c r="E8101" s="75">
        <v>80.4666666666667</v>
      </c>
    </row>
    <row r="8102" ht="15.75" customHeight="1">
      <c r="A8102" s="13">
        <v>42209.416666666664</v>
      </c>
      <c r="B8102" s="75">
        <v>68.1333333333333</v>
      </c>
      <c r="C8102" s="75">
        <v>68.35</v>
      </c>
      <c r="D8102" s="75">
        <v>89.35</v>
      </c>
      <c r="E8102" s="75">
        <v>81.5833333333333</v>
      </c>
    </row>
    <row r="8103" ht="15.75" customHeight="1">
      <c r="A8103" s="13">
        <v>42209.427083333336</v>
      </c>
      <c r="B8103" s="75">
        <v>68.6333333333333</v>
      </c>
      <c r="C8103" s="75">
        <v>69.1</v>
      </c>
      <c r="D8103" s="75">
        <v>90.1</v>
      </c>
      <c r="E8103" s="75">
        <v>82.8333333333333</v>
      </c>
    </row>
    <row r="8104" ht="15.75" customHeight="1">
      <c r="A8104" s="13">
        <v>42209.4375</v>
      </c>
      <c r="B8104" s="75">
        <v>69.1333333333333</v>
      </c>
      <c r="C8104" s="75">
        <v>69.85</v>
      </c>
      <c r="D8104" s="75">
        <v>90.85</v>
      </c>
      <c r="E8104" s="75">
        <v>84.0833333333333</v>
      </c>
    </row>
    <row r="8105" ht="15.75" customHeight="1">
      <c r="A8105" s="13">
        <v>42209.447916666664</v>
      </c>
      <c r="B8105" s="75">
        <v>69.6333333333333</v>
      </c>
      <c r="C8105" s="75">
        <v>70.6</v>
      </c>
      <c r="D8105" s="75">
        <v>91.6</v>
      </c>
      <c r="E8105" s="75">
        <v>85.3333333333333</v>
      </c>
    </row>
    <row r="8106" ht="15.75" customHeight="1">
      <c r="A8106" s="13">
        <v>42209.458333333336</v>
      </c>
      <c r="B8106" s="75">
        <v>70.0666666666667</v>
      </c>
      <c r="C8106" s="75">
        <v>71.35</v>
      </c>
      <c r="D8106" s="75">
        <v>92.35</v>
      </c>
      <c r="E8106" s="75">
        <v>86.35</v>
      </c>
    </row>
    <row r="8107" ht="15.75" customHeight="1">
      <c r="A8107" s="13">
        <v>42209.46875</v>
      </c>
      <c r="B8107" s="75">
        <v>70.3166666666667</v>
      </c>
      <c r="C8107" s="75">
        <v>72.1</v>
      </c>
      <c r="D8107" s="75">
        <v>93.1</v>
      </c>
      <c r="E8107" s="75">
        <v>87.1</v>
      </c>
    </row>
    <row r="8108" ht="15.75" customHeight="1">
      <c r="A8108" s="13">
        <v>42209.479166666664</v>
      </c>
      <c r="B8108" s="75">
        <v>70.5666666666667</v>
      </c>
      <c r="C8108" s="75">
        <v>72.85</v>
      </c>
      <c r="D8108" s="75">
        <v>93.85</v>
      </c>
      <c r="E8108" s="75">
        <v>87.85</v>
      </c>
    </row>
    <row r="8109" ht="15.75" customHeight="1">
      <c r="A8109" s="13">
        <v>42209.489583333336</v>
      </c>
      <c r="B8109" s="75">
        <v>70.8166666666667</v>
      </c>
      <c r="C8109" s="75">
        <v>73.6</v>
      </c>
      <c r="D8109" s="75">
        <v>94.6</v>
      </c>
      <c r="E8109" s="75">
        <v>88.6</v>
      </c>
    </row>
    <row r="8110" ht="15.75" customHeight="1">
      <c r="A8110" s="13">
        <v>42209.5</v>
      </c>
      <c r="B8110" s="75">
        <v>71.0666666666667</v>
      </c>
      <c r="C8110" s="75">
        <v>74.2333333333333</v>
      </c>
      <c r="D8110" s="75">
        <v>95.2333333333333</v>
      </c>
      <c r="E8110" s="75">
        <v>89.2333333333333</v>
      </c>
    </row>
    <row r="8111" ht="15.75" customHeight="1">
      <c r="A8111" s="13">
        <v>42209.510416666664</v>
      </c>
      <c r="B8111" s="75">
        <v>71.3166666666667</v>
      </c>
      <c r="C8111" s="75">
        <v>74.7333333333333</v>
      </c>
      <c r="D8111" s="75">
        <v>95.7333333333333</v>
      </c>
      <c r="E8111" s="75">
        <v>89.7333333333333</v>
      </c>
    </row>
    <row r="8112" ht="15.75" customHeight="1">
      <c r="A8112" s="13">
        <v>42209.520833333336</v>
      </c>
      <c r="B8112" s="75">
        <v>71.5666666666667</v>
      </c>
      <c r="C8112" s="75">
        <v>75.2333333333333</v>
      </c>
      <c r="D8112" s="75">
        <v>96.2333333333333</v>
      </c>
      <c r="E8112" s="75">
        <v>90.2333333333333</v>
      </c>
    </row>
    <row r="8113" ht="15.75" customHeight="1">
      <c r="A8113" s="13">
        <v>42209.53125</v>
      </c>
      <c r="B8113" s="75">
        <v>71.8166666666667</v>
      </c>
      <c r="C8113" s="75">
        <v>75.7333333333333</v>
      </c>
      <c r="D8113" s="75">
        <v>96.7333333333333</v>
      </c>
      <c r="E8113" s="75">
        <v>90.7333333333333</v>
      </c>
    </row>
    <row r="8114" ht="15.75" customHeight="1">
      <c r="A8114" s="13">
        <v>42209.541666666664</v>
      </c>
      <c r="B8114" s="75">
        <v>72.0</v>
      </c>
      <c r="C8114" s="75">
        <v>76.1166666666667</v>
      </c>
      <c r="D8114" s="75">
        <v>97.2333333333333</v>
      </c>
      <c r="E8114" s="75">
        <v>91.2333333333333</v>
      </c>
    </row>
    <row r="8115" ht="15.75" customHeight="1">
      <c r="A8115" s="13">
        <v>42209.552083333336</v>
      </c>
      <c r="B8115" s="75">
        <v>72.0</v>
      </c>
      <c r="C8115" s="75">
        <v>76.3666666666667</v>
      </c>
      <c r="D8115" s="75">
        <v>97.7333333333333</v>
      </c>
      <c r="E8115" s="75">
        <v>91.7333333333333</v>
      </c>
    </row>
    <row r="8116" ht="15.75" customHeight="1">
      <c r="A8116" s="13">
        <v>42209.5625</v>
      </c>
      <c r="B8116" s="75">
        <v>72.0</v>
      </c>
      <c r="C8116" s="75">
        <v>76.6166666666667</v>
      </c>
      <c r="D8116" s="75">
        <v>98.2333333333333</v>
      </c>
      <c r="E8116" s="75">
        <v>92.2333333333333</v>
      </c>
    </row>
    <row r="8117" ht="15.75" customHeight="1">
      <c r="A8117" s="13">
        <v>42209.572916666664</v>
      </c>
      <c r="B8117" s="75">
        <v>72.0</v>
      </c>
      <c r="C8117" s="75">
        <v>76.8666666666667</v>
      </c>
      <c r="D8117" s="75">
        <v>98.7333333333333</v>
      </c>
      <c r="E8117" s="75">
        <v>92.7333333333333</v>
      </c>
    </row>
    <row r="8118" ht="15.75" customHeight="1">
      <c r="A8118" s="13">
        <v>42209.583333333336</v>
      </c>
      <c r="B8118" s="75">
        <v>71.9333333333333</v>
      </c>
      <c r="C8118" s="75">
        <v>77.1166666666667</v>
      </c>
      <c r="D8118" s="75">
        <v>99.0</v>
      </c>
      <c r="E8118" s="75">
        <v>93.1166666666667</v>
      </c>
    </row>
    <row r="8119" ht="15.75" customHeight="1">
      <c r="A8119" s="13">
        <v>42209.59375</v>
      </c>
      <c r="B8119" s="75">
        <v>71.6833333333333</v>
      </c>
      <c r="C8119" s="75">
        <v>77.3666666666667</v>
      </c>
      <c r="D8119" s="75">
        <v>99.0</v>
      </c>
      <c r="E8119" s="75">
        <v>93.3666666666667</v>
      </c>
    </row>
    <row r="8120" ht="15.75" customHeight="1">
      <c r="A8120" s="13">
        <v>42209.604166666664</v>
      </c>
      <c r="B8120" s="75">
        <v>71.4333333333333</v>
      </c>
      <c r="C8120" s="75">
        <v>77.6166666666667</v>
      </c>
      <c r="D8120" s="75">
        <v>99.0</v>
      </c>
      <c r="E8120" s="75">
        <v>93.6166666666667</v>
      </c>
    </row>
    <row r="8121" ht="15.75" customHeight="1">
      <c r="A8121" s="13">
        <v>42209.614583333336</v>
      </c>
      <c r="B8121" s="75">
        <v>71.1833333333333</v>
      </c>
      <c r="C8121" s="75">
        <v>77.8666666666667</v>
      </c>
      <c r="D8121" s="75">
        <v>99.0</v>
      </c>
      <c r="E8121" s="75">
        <v>93.8666666666667</v>
      </c>
    </row>
    <row r="8122" ht="15.75" customHeight="1">
      <c r="A8122" s="13">
        <v>42209.625</v>
      </c>
      <c r="B8122" s="75">
        <v>70.8666666666667</v>
      </c>
      <c r="C8122" s="75">
        <v>77.8833333333333</v>
      </c>
      <c r="D8122" s="75">
        <v>99.1166666666667</v>
      </c>
      <c r="E8122" s="75">
        <v>94.1166666666667</v>
      </c>
    </row>
    <row r="8123" ht="15.75" customHeight="1">
      <c r="A8123" s="13">
        <v>42209.635416666664</v>
      </c>
      <c r="B8123" s="75">
        <v>70.3666666666667</v>
      </c>
      <c r="C8123" s="75">
        <v>77.6333333333333</v>
      </c>
      <c r="D8123" s="75">
        <v>99.3666666666667</v>
      </c>
      <c r="E8123" s="75">
        <v>94.3666666666667</v>
      </c>
    </row>
    <row r="8124" ht="15.75" customHeight="1">
      <c r="A8124" s="13">
        <v>42209.645833333336</v>
      </c>
      <c r="B8124" s="75">
        <v>69.8666666666667</v>
      </c>
      <c r="C8124" s="75">
        <v>77.3833333333333</v>
      </c>
      <c r="D8124" s="75">
        <v>99.6166666666667</v>
      </c>
      <c r="E8124" s="75">
        <v>94.6166666666667</v>
      </c>
    </row>
    <row r="8125" ht="15.75" customHeight="1">
      <c r="A8125" s="13">
        <v>42209.65625</v>
      </c>
      <c r="B8125" s="75">
        <v>69.3666666666667</v>
      </c>
      <c r="C8125" s="75">
        <v>77.1333333333333</v>
      </c>
      <c r="D8125" s="75">
        <v>99.8666666666667</v>
      </c>
      <c r="E8125" s="75">
        <v>94.8666666666667</v>
      </c>
    </row>
    <row r="8126" ht="15.75" customHeight="1">
      <c r="A8126" s="13">
        <v>42209.666666666664</v>
      </c>
      <c r="B8126" s="75">
        <v>68.9333333333333</v>
      </c>
      <c r="C8126" s="75">
        <v>76.65</v>
      </c>
      <c r="D8126" s="75">
        <v>99.8833333333333</v>
      </c>
      <c r="E8126" s="75">
        <v>95.0</v>
      </c>
    </row>
    <row r="8127" ht="15.75" customHeight="1">
      <c r="A8127" s="13">
        <v>42209.677083333336</v>
      </c>
      <c r="B8127" s="75">
        <v>68.6833333333333</v>
      </c>
      <c r="C8127" s="75">
        <v>75.9</v>
      </c>
      <c r="D8127" s="75">
        <v>99.6333333333333</v>
      </c>
      <c r="E8127" s="75">
        <v>95.0</v>
      </c>
    </row>
    <row r="8128" ht="15.75" customHeight="1">
      <c r="A8128" s="13">
        <v>42209.6875</v>
      </c>
      <c r="B8128" s="75">
        <v>68.4333333333333</v>
      </c>
      <c r="C8128" s="75">
        <v>75.15</v>
      </c>
      <c r="D8128" s="75">
        <v>99.3833333333333</v>
      </c>
      <c r="E8128" s="75">
        <v>95.0</v>
      </c>
    </row>
    <row r="8129" ht="15.75" customHeight="1">
      <c r="A8129" s="13">
        <v>42209.697916666664</v>
      </c>
      <c r="B8129" s="75">
        <v>68.1833333333333</v>
      </c>
      <c r="C8129" s="75">
        <v>74.4</v>
      </c>
      <c r="D8129" s="75">
        <v>99.1333333333333</v>
      </c>
      <c r="E8129" s="75">
        <v>95.0</v>
      </c>
    </row>
    <row r="8130" ht="15.75" customHeight="1">
      <c r="A8130" s="13">
        <v>42209.708333333336</v>
      </c>
      <c r="B8130" s="75">
        <v>67.9333333333333</v>
      </c>
      <c r="C8130" s="75">
        <v>73.65</v>
      </c>
      <c r="D8130" s="75">
        <v>98.7666666666667</v>
      </c>
      <c r="E8130" s="75">
        <v>94.7666666666667</v>
      </c>
    </row>
    <row r="8131" ht="15.75" customHeight="1">
      <c r="A8131" s="13">
        <v>42209.71875</v>
      </c>
      <c r="B8131" s="75">
        <v>67.6833333333333</v>
      </c>
      <c r="C8131" s="75">
        <v>72.9</v>
      </c>
      <c r="D8131" s="75">
        <v>98.2666666666667</v>
      </c>
      <c r="E8131" s="75">
        <v>94.2666666666667</v>
      </c>
    </row>
    <row r="8132" ht="15.75" customHeight="1">
      <c r="A8132" s="13">
        <v>42209.729166666664</v>
      </c>
      <c r="B8132" s="75">
        <v>67.4333333333333</v>
      </c>
      <c r="C8132" s="75">
        <v>72.15</v>
      </c>
      <c r="D8132" s="75">
        <v>97.7666666666667</v>
      </c>
      <c r="E8132" s="75">
        <v>93.7666666666667</v>
      </c>
    </row>
    <row r="8133" ht="15.75" customHeight="1">
      <c r="A8133" s="13">
        <v>42209.739583333336</v>
      </c>
      <c r="B8133" s="75">
        <v>67.1833333333333</v>
      </c>
      <c r="C8133" s="75">
        <v>71.4</v>
      </c>
      <c r="D8133" s="75">
        <v>97.2666666666667</v>
      </c>
      <c r="E8133" s="75">
        <v>93.2666666666667</v>
      </c>
    </row>
    <row r="8134" ht="15.75" customHeight="1">
      <c r="A8134" s="13">
        <v>42209.75</v>
      </c>
      <c r="B8134" s="75">
        <v>66.8</v>
      </c>
      <c r="C8134" s="75">
        <v>70.65</v>
      </c>
      <c r="D8134" s="75">
        <v>96.65</v>
      </c>
      <c r="E8134" s="75">
        <v>92.65</v>
      </c>
    </row>
    <row r="8135" ht="15.75" customHeight="1">
      <c r="A8135" s="13">
        <v>42209.760416666664</v>
      </c>
      <c r="B8135" s="75">
        <v>66.05</v>
      </c>
      <c r="C8135" s="75">
        <v>69.9</v>
      </c>
      <c r="D8135" s="75">
        <v>95.9</v>
      </c>
      <c r="E8135" s="75">
        <v>91.9</v>
      </c>
    </row>
    <row r="8136" ht="15.75" customHeight="1">
      <c r="A8136" s="13">
        <v>42209.770833333336</v>
      </c>
      <c r="B8136" s="75">
        <v>65.3</v>
      </c>
      <c r="C8136" s="75">
        <v>69.15</v>
      </c>
      <c r="D8136" s="75">
        <v>95.15</v>
      </c>
      <c r="E8136" s="75">
        <v>91.15</v>
      </c>
    </row>
    <row r="8137" ht="15.75" customHeight="1">
      <c r="A8137" s="13">
        <v>42209.78125</v>
      </c>
      <c r="B8137" s="75">
        <v>64.55</v>
      </c>
      <c r="C8137" s="75">
        <v>68.4</v>
      </c>
      <c r="D8137" s="75">
        <v>94.4</v>
      </c>
      <c r="E8137" s="75">
        <v>90.4</v>
      </c>
    </row>
    <row r="8138" ht="15.75" customHeight="1">
      <c r="A8138" s="13">
        <v>42209.791666666664</v>
      </c>
      <c r="B8138" s="75">
        <v>63.9333333333333</v>
      </c>
      <c r="C8138" s="75">
        <v>67.7666666666667</v>
      </c>
      <c r="D8138" s="75">
        <v>93.5333333333333</v>
      </c>
      <c r="E8138" s="75">
        <v>89.65</v>
      </c>
    </row>
    <row r="8139" ht="15.75" customHeight="1">
      <c r="A8139" s="13">
        <v>42209.802083333336</v>
      </c>
      <c r="B8139" s="75">
        <v>63.6833333333333</v>
      </c>
      <c r="C8139" s="75">
        <v>67.2666666666667</v>
      </c>
      <c r="D8139" s="75">
        <v>92.5333333333333</v>
      </c>
      <c r="E8139" s="75">
        <v>88.9</v>
      </c>
    </row>
    <row r="8140" ht="15.75" customHeight="1">
      <c r="A8140" s="13">
        <v>42209.8125</v>
      </c>
      <c r="B8140" s="75">
        <v>63.4333333333333</v>
      </c>
      <c r="C8140" s="75">
        <v>66.7666666666667</v>
      </c>
      <c r="D8140" s="75">
        <v>91.5333333333333</v>
      </c>
      <c r="E8140" s="75">
        <v>88.15</v>
      </c>
    </row>
    <row r="8141" ht="15.75" customHeight="1">
      <c r="A8141" s="13">
        <v>42209.822916666664</v>
      </c>
      <c r="B8141" s="75">
        <v>63.1833333333333</v>
      </c>
      <c r="C8141" s="75">
        <v>66.2666666666667</v>
      </c>
      <c r="D8141" s="75">
        <v>90.5333333333333</v>
      </c>
      <c r="E8141" s="75">
        <v>87.4</v>
      </c>
    </row>
    <row r="8142" ht="15.75" customHeight="1">
      <c r="A8142" s="13">
        <v>42209.833333333336</v>
      </c>
      <c r="B8142" s="75">
        <v>62.9333333333333</v>
      </c>
      <c r="C8142" s="75">
        <v>65.8833333333333</v>
      </c>
      <c r="D8142" s="75">
        <v>89.65</v>
      </c>
      <c r="E8142" s="75">
        <v>86.7666666666667</v>
      </c>
    </row>
    <row r="8143" ht="15.75" customHeight="1">
      <c r="A8143" s="13">
        <v>42209.84375</v>
      </c>
      <c r="B8143" s="75">
        <v>62.6833333333333</v>
      </c>
      <c r="C8143" s="75">
        <v>65.6333333333333</v>
      </c>
      <c r="D8143" s="75">
        <v>88.9</v>
      </c>
      <c r="E8143" s="75">
        <v>86.2666666666667</v>
      </c>
    </row>
    <row r="8144" ht="15.75" customHeight="1">
      <c r="A8144" s="13">
        <v>42209.854166666664</v>
      </c>
      <c r="B8144" s="75">
        <v>62.4333333333333</v>
      </c>
      <c r="C8144" s="75">
        <v>65.3833333333333</v>
      </c>
      <c r="D8144" s="75">
        <v>88.15</v>
      </c>
      <c r="E8144" s="75">
        <v>85.7666666666667</v>
      </c>
    </row>
    <row r="8145" ht="15.75" customHeight="1">
      <c r="A8145" s="13">
        <v>42209.864583333336</v>
      </c>
      <c r="B8145" s="75">
        <v>62.1833333333333</v>
      </c>
      <c r="C8145" s="75">
        <v>65.1333333333333</v>
      </c>
      <c r="D8145" s="75">
        <v>87.4</v>
      </c>
      <c r="E8145" s="75">
        <v>85.2666666666667</v>
      </c>
    </row>
    <row r="8146" ht="15.75" customHeight="1">
      <c r="A8146" s="13">
        <v>42209.875</v>
      </c>
      <c r="B8146" s="75">
        <v>61.9333333333333</v>
      </c>
      <c r="C8146" s="75">
        <v>64.8833333333333</v>
      </c>
      <c r="D8146" s="75">
        <v>86.7666666666667</v>
      </c>
      <c r="E8146" s="75">
        <v>84.5333333333333</v>
      </c>
    </row>
    <row r="8147" ht="15.75" customHeight="1">
      <c r="A8147" s="13">
        <v>42209.885416666664</v>
      </c>
      <c r="B8147" s="75">
        <v>61.6833333333333</v>
      </c>
      <c r="C8147" s="75">
        <v>64.6333333333333</v>
      </c>
      <c r="D8147" s="75">
        <v>86.2666666666667</v>
      </c>
      <c r="E8147" s="75">
        <v>83.5333333333333</v>
      </c>
    </row>
    <row r="8148" ht="15.75" customHeight="1">
      <c r="A8148" s="13">
        <v>42209.895833333336</v>
      </c>
      <c r="B8148" s="75">
        <v>61.4333333333333</v>
      </c>
      <c r="C8148" s="75">
        <v>64.3833333333333</v>
      </c>
      <c r="D8148" s="75">
        <v>85.7666666666667</v>
      </c>
      <c r="E8148" s="75">
        <v>82.5333333333333</v>
      </c>
    </row>
    <row r="8149" ht="15.75" customHeight="1">
      <c r="A8149" s="13">
        <v>42209.90625</v>
      </c>
      <c r="B8149" s="75">
        <v>61.1833333333333</v>
      </c>
      <c r="C8149" s="75">
        <v>64.1333333333333</v>
      </c>
      <c r="D8149" s="75">
        <v>85.2666666666667</v>
      </c>
      <c r="E8149" s="75">
        <v>81.5333333333333</v>
      </c>
    </row>
    <row r="8150" ht="15.75" customHeight="1">
      <c r="A8150" s="13">
        <v>42209.916666666664</v>
      </c>
      <c r="B8150" s="75">
        <v>60.8666666666667</v>
      </c>
      <c r="C8150" s="75">
        <v>63.8833333333333</v>
      </c>
      <c r="D8150" s="75">
        <v>84.7666666666667</v>
      </c>
      <c r="E8150" s="75">
        <v>80.7666666666667</v>
      </c>
    </row>
    <row r="8151" ht="15.75" customHeight="1">
      <c r="A8151" s="13">
        <v>42209.927083333336</v>
      </c>
      <c r="B8151" s="75">
        <v>60.3666666666667</v>
      </c>
      <c r="C8151" s="75">
        <v>63.6333333333333</v>
      </c>
      <c r="D8151" s="75">
        <v>84.2666666666667</v>
      </c>
      <c r="E8151" s="75">
        <v>80.2666666666667</v>
      </c>
    </row>
    <row r="8152" ht="15.75" customHeight="1">
      <c r="A8152" s="13">
        <v>42209.9375</v>
      </c>
      <c r="B8152" s="75">
        <v>59.8666666666667</v>
      </c>
      <c r="C8152" s="75">
        <v>63.3833333333333</v>
      </c>
      <c r="D8152" s="75">
        <v>83.7666666666667</v>
      </c>
      <c r="E8152" s="75">
        <v>79.7666666666667</v>
      </c>
    </row>
    <row r="8153" ht="15.75" customHeight="1">
      <c r="A8153" s="13">
        <v>42209.947916666664</v>
      </c>
      <c r="B8153" s="75">
        <v>59.3666666666667</v>
      </c>
      <c r="C8153" s="75">
        <v>63.1333333333333</v>
      </c>
      <c r="D8153" s="75">
        <v>83.2666666666667</v>
      </c>
      <c r="E8153" s="75">
        <v>79.2666666666667</v>
      </c>
    </row>
    <row r="8154" ht="15.75" customHeight="1">
      <c r="A8154" s="13">
        <v>42209.958333333336</v>
      </c>
      <c r="B8154" s="75">
        <v>59.0</v>
      </c>
      <c r="C8154" s="75">
        <v>62.8833333333333</v>
      </c>
      <c r="D8154" s="75">
        <v>82.7666666666667</v>
      </c>
      <c r="E8154" s="75">
        <v>78.65</v>
      </c>
    </row>
    <row r="8155" ht="15.75" customHeight="1">
      <c r="A8155" s="13">
        <v>42209.96875</v>
      </c>
      <c r="B8155" s="75">
        <v>59.0</v>
      </c>
      <c r="C8155" s="75">
        <v>62.6333333333333</v>
      </c>
      <c r="D8155" s="75">
        <v>82.2666666666667</v>
      </c>
      <c r="E8155" s="75">
        <v>77.9</v>
      </c>
    </row>
    <row r="8156" ht="15.75" customHeight="1">
      <c r="A8156" s="13">
        <v>42209.979166666664</v>
      </c>
      <c r="B8156" s="75">
        <v>59.0</v>
      </c>
      <c r="C8156" s="75">
        <v>62.3833333333333</v>
      </c>
      <c r="D8156" s="75">
        <v>81.7666666666667</v>
      </c>
      <c r="E8156" s="75">
        <v>77.15</v>
      </c>
    </row>
    <row r="8157" ht="15.75" customHeight="1">
      <c r="A8157" s="13">
        <v>42209.989583333336</v>
      </c>
      <c r="B8157" s="75">
        <v>59.0</v>
      </c>
      <c r="C8157" s="75">
        <v>62.1333333333333</v>
      </c>
      <c r="D8157" s="75">
        <v>81.2666666666667</v>
      </c>
      <c r="E8157" s="75">
        <v>76.4</v>
      </c>
    </row>
    <row r="8158" ht="15.75" customHeight="1">
      <c r="A8158" s="13">
        <v>42210.0</v>
      </c>
      <c r="B8158" s="75">
        <v>59.0</v>
      </c>
      <c r="C8158" s="75">
        <v>61.7666666666667</v>
      </c>
      <c r="D8158" s="75">
        <v>80.8833333333333</v>
      </c>
      <c r="E8158" s="75">
        <v>75.7666666666667</v>
      </c>
    </row>
    <row r="8159" ht="15.75" customHeight="1">
      <c r="A8159" s="13">
        <v>42210.010416666664</v>
      </c>
      <c r="B8159" s="75">
        <v>59.0</v>
      </c>
      <c r="C8159" s="75">
        <v>61.2666666666667</v>
      </c>
      <c r="D8159" s="75">
        <v>80.6333333333333</v>
      </c>
      <c r="E8159" s="75">
        <v>75.2666666666667</v>
      </c>
    </row>
    <row r="8160" ht="15.75" customHeight="1">
      <c r="A8160" s="13">
        <v>42210.020833333336</v>
      </c>
      <c r="B8160" s="75">
        <v>59.0</v>
      </c>
      <c r="C8160" s="75">
        <v>60.7666666666667</v>
      </c>
      <c r="D8160" s="75">
        <v>80.3833333333333</v>
      </c>
      <c r="E8160" s="75">
        <v>74.7666666666667</v>
      </c>
    </row>
    <row r="8161" ht="15.75" customHeight="1">
      <c r="A8161" s="13">
        <v>42210.03125</v>
      </c>
      <c r="B8161" s="75">
        <v>59.0</v>
      </c>
      <c r="C8161" s="75">
        <v>60.2666666666667</v>
      </c>
      <c r="D8161" s="75">
        <v>80.1333333333333</v>
      </c>
      <c r="E8161" s="75">
        <v>74.2666666666667</v>
      </c>
    </row>
    <row r="8162" ht="15.75" customHeight="1">
      <c r="A8162" s="13">
        <v>42210.041666666664</v>
      </c>
      <c r="B8162" s="75">
        <v>59.0</v>
      </c>
      <c r="C8162" s="75">
        <v>59.8833333333333</v>
      </c>
      <c r="D8162" s="75">
        <v>79.8833333333333</v>
      </c>
      <c r="E8162" s="75">
        <v>73.65</v>
      </c>
    </row>
    <row r="8163" ht="15.75" customHeight="1">
      <c r="A8163" s="13">
        <v>42210.052083333336</v>
      </c>
      <c r="B8163" s="75">
        <v>59.0</v>
      </c>
      <c r="C8163" s="75">
        <v>59.6333333333333</v>
      </c>
      <c r="D8163" s="75">
        <v>79.6333333333333</v>
      </c>
      <c r="E8163" s="75">
        <v>72.9</v>
      </c>
    </row>
    <row r="8164" ht="15.75" customHeight="1">
      <c r="A8164" s="13">
        <v>42210.0625</v>
      </c>
      <c r="B8164" s="75">
        <v>59.0</v>
      </c>
      <c r="C8164" s="75">
        <v>59.3833333333333</v>
      </c>
      <c r="D8164" s="75">
        <v>79.3833333333333</v>
      </c>
      <c r="E8164" s="75">
        <v>72.15</v>
      </c>
    </row>
    <row r="8165" ht="15.75" customHeight="1">
      <c r="A8165" s="13">
        <v>42210.072916666664</v>
      </c>
      <c r="B8165" s="75">
        <v>59.0</v>
      </c>
      <c r="C8165" s="75">
        <v>59.1333333333333</v>
      </c>
      <c r="D8165" s="75">
        <v>79.1333333333333</v>
      </c>
      <c r="E8165" s="75">
        <v>71.4</v>
      </c>
    </row>
    <row r="8166" ht="15.75" customHeight="1">
      <c r="A8166" s="13">
        <v>42210.083333333336</v>
      </c>
      <c r="B8166" s="75">
        <v>59.0</v>
      </c>
      <c r="C8166" s="75">
        <v>59.1166666666667</v>
      </c>
      <c r="D8166" s="75">
        <v>78.8833333333333</v>
      </c>
      <c r="E8166" s="75">
        <v>70.7666666666667</v>
      </c>
    </row>
    <row r="8167" ht="15.75" customHeight="1">
      <c r="A8167" s="13">
        <v>42210.09375</v>
      </c>
      <c r="B8167" s="75">
        <v>59.0</v>
      </c>
      <c r="C8167" s="75">
        <v>59.3666666666667</v>
      </c>
      <c r="D8167" s="75">
        <v>78.6333333333333</v>
      </c>
      <c r="E8167" s="75">
        <v>70.2666666666667</v>
      </c>
    </row>
    <row r="8168" ht="15.75" customHeight="1">
      <c r="A8168" s="13">
        <v>42210.104166666664</v>
      </c>
      <c r="B8168" s="75">
        <v>59.0</v>
      </c>
      <c r="C8168" s="75">
        <v>59.6166666666667</v>
      </c>
      <c r="D8168" s="75">
        <v>78.3833333333333</v>
      </c>
      <c r="E8168" s="75">
        <v>69.7666666666667</v>
      </c>
    </row>
    <row r="8169" ht="15.75" customHeight="1">
      <c r="A8169" s="13">
        <v>42210.114583333336</v>
      </c>
      <c r="B8169" s="75">
        <v>59.0</v>
      </c>
      <c r="C8169" s="75">
        <v>59.8666666666667</v>
      </c>
      <c r="D8169" s="75">
        <v>78.1333333333333</v>
      </c>
      <c r="E8169" s="75">
        <v>69.2666666666667</v>
      </c>
    </row>
    <row r="8170" ht="15.75" customHeight="1">
      <c r="A8170" s="13">
        <v>42210.125</v>
      </c>
      <c r="B8170" s="75">
        <v>59.0</v>
      </c>
      <c r="C8170" s="75">
        <v>59.7666666666667</v>
      </c>
      <c r="D8170" s="75">
        <v>77.8833333333333</v>
      </c>
      <c r="E8170" s="75">
        <v>68.7666666666667</v>
      </c>
    </row>
    <row r="8171" ht="15.75" customHeight="1">
      <c r="A8171" s="13">
        <v>42210.135416666664</v>
      </c>
      <c r="B8171" s="75">
        <v>59.0</v>
      </c>
      <c r="C8171" s="75">
        <v>59.2666666666667</v>
      </c>
      <c r="D8171" s="75">
        <v>77.6333333333333</v>
      </c>
      <c r="E8171" s="75">
        <v>68.2666666666667</v>
      </c>
    </row>
    <row r="8172" ht="15.75" customHeight="1">
      <c r="A8172" s="13">
        <v>42210.145833333336</v>
      </c>
      <c r="B8172" s="75">
        <v>59.0</v>
      </c>
      <c r="C8172" s="75">
        <v>58.7666666666667</v>
      </c>
      <c r="D8172" s="75">
        <v>77.3833333333333</v>
      </c>
      <c r="E8172" s="75">
        <v>67.7666666666667</v>
      </c>
    </row>
    <row r="8173" ht="15.75" customHeight="1">
      <c r="A8173" s="13">
        <v>42210.15625</v>
      </c>
      <c r="B8173" s="75">
        <v>59.0</v>
      </c>
      <c r="C8173" s="75">
        <v>58.2666666666667</v>
      </c>
      <c r="D8173" s="75">
        <v>77.1333333333333</v>
      </c>
      <c r="E8173" s="75">
        <v>67.2666666666667</v>
      </c>
    </row>
    <row r="8174" ht="15.75" customHeight="1">
      <c r="A8174" s="13">
        <v>42210.166666666664</v>
      </c>
      <c r="B8174" s="75">
        <v>59.0</v>
      </c>
      <c r="C8174" s="75">
        <v>58.0</v>
      </c>
      <c r="D8174" s="75">
        <v>76.8833333333333</v>
      </c>
      <c r="E8174" s="75">
        <v>67.0</v>
      </c>
    </row>
    <row r="8175" ht="15.75" customHeight="1">
      <c r="A8175" s="13">
        <v>42210.177083333336</v>
      </c>
      <c r="B8175" s="75">
        <v>59.0</v>
      </c>
      <c r="C8175" s="75">
        <v>58.0</v>
      </c>
      <c r="D8175" s="75">
        <v>76.6333333333333</v>
      </c>
      <c r="E8175" s="75">
        <v>67.0</v>
      </c>
    </row>
    <row r="8176" ht="15.75" customHeight="1">
      <c r="A8176" s="13">
        <v>42210.1875</v>
      </c>
      <c r="B8176" s="75">
        <v>59.0</v>
      </c>
      <c r="C8176" s="75">
        <v>58.0</v>
      </c>
      <c r="D8176" s="75">
        <v>76.3833333333333</v>
      </c>
      <c r="E8176" s="75">
        <v>67.0</v>
      </c>
    </row>
    <row r="8177" ht="15.75" customHeight="1">
      <c r="A8177" s="13">
        <v>42210.197916666664</v>
      </c>
      <c r="B8177" s="75">
        <v>59.0</v>
      </c>
      <c r="C8177" s="75">
        <v>58.0</v>
      </c>
      <c r="D8177" s="75">
        <v>76.1333333333333</v>
      </c>
      <c r="E8177" s="75">
        <v>67.0</v>
      </c>
    </row>
    <row r="8178" ht="15.75" customHeight="1">
      <c r="A8178" s="13">
        <v>42210.208333333336</v>
      </c>
      <c r="B8178" s="75">
        <v>59.0</v>
      </c>
      <c r="C8178" s="75">
        <v>58.2333333333333</v>
      </c>
      <c r="D8178" s="75">
        <v>75.8833333333333</v>
      </c>
      <c r="E8178" s="75">
        <v>67.1166666666667</v>
      </c>
    </row>
    <row r="8179" ht="15.75" customHeight="1">
      <c r="A8179" s="13">
        <v>42210.21875</v>
      </c>
      <c r="B8179" s="75">
        <v>59.0</v>
      </c>
      <c r="C8179" s="75">
        <v>58.7333333333333</v>
      </c>
      <c r="D8179" s="75">
        <v>75.6333333333333</v>
      </c>
      <c r="E8179" s="75">
        <v>67.3666666666667</v>
      </c>
    </row>
    <row r="8180" ht="15.75" customHeight="1">
      <c r="A8180" s="13">
        <v>42210.229166666664</v>
      </c>
      <c r="B8180" s="75">
        <v>59.0</v>
      </c>
      <c r="C8180" s="75">
        <v>59.2333333333333</v>
      </c>
      <c r="D8180" s="75">
        <v>75.3833333333333</v>
      </c>
      <c r="E8180" s="75">
        <v>67.6166666666667</v>
      </c>
    </row>
    <row r="8181" ht="15.75" customHeight="1">
      <c r="A8181" s="13">
        <v>42210.239583333336</v>
      </c>
      <c r="B8181" s="75">
        <v>59.0</v>
      </c>
      <c r="C8181" s="75">
        <v>59.7333333333333</v>
      </c>
      <c r="D8181" s="75">
        <v>75.1333333333333</v>
      </c>
      <c r="E8181" s="75">
        <v>67.8666666666667</v>
      </c>
    </row>
    <row r="8182" ht="15.75" customHeight="1">
      <c r="A8182" s="13">
        <v>42210.25</v>
      </c>
      <c r="B8182" s="75">
        <v>59.0666666666667</v>
      </c>
      <c r="C8182" s="75">
        <v>60.2333333333333</v>
      </c>
      <c r="D8182" s="75">
        <v>75.0</v>
      </c>
      <c r="E8182" s="75">
        <v>68.5833333333333</v>
      </c>
    </row>
    <row r="8183" ht="15.75" customHeight="1">
      <c r="A8183" s="13">
        <v>42210.260416666664</v>
      </c>
      <c r="B8183" s="75">
        <v>59.3166666666667</v>
      </c>
      <c r="C8183" s="75">
        <v>60.7333333333333</v>
      </c>
      <c r="D8183" s="75">
        <v>75.0</v>
      </c>
      <c r="E8183" s="75">
        <v>69.8333333333333</v>
      </c>
    </row>
    <row r="8184" ht="15.75" customHeight="1">
      <c r="A8184" s="13">
        <v>42210.270833333336</v>
      </c>
      <c r="B8184" s="75">
        <v>59.5666666666667</v>
      </c>
      <c r="C8184" s="75">
        <v>61.2333333333333</v>
      </c>
      <c r="D8184" s="75">
        <v>75.0</v>
      </c>
      <c r="E8184" s="75">
        <v>71.0833333333333</v>
      </c>
    </row>
    <row r="8185" ht="15.75" customHeight="1">
      <c r="A8185" s="13">
        <v>42210.28125</v>
      </c>
      <c r="B8185" s="75">
        <v>59.8166666666667</v>
      </c>
      <c r="C8185" s="75">
        <v>61.7333333333333</v>
      </c>
      <c r="D8185" s="75">
        <v>75.0</v>
      </c>
      <c r="E8185" s="75">
        <v>72.3333333333333</v>
      </c>
    </row>
    <row r="8186" ht="15.75" customHeight="1">
      <c r="A8186" s="13">
        <v>42210.291666666664</v>
      </c>
      <c r="B8186" s="75">
        <v>60.0</v>
      </c>
      <c r="C8186" s="75">
        <v>62.2333333333333</v>
      </c>
      <c r="D8186" s="75">
        <v>75.4666666666667</v>
      </c>
      <c r="E8186" s="75">
        <v>73.4666666666667</v>
      </c>
    </row>
    <row r="8187" ht="15.75" customHeight="1">
      <c r="A8187" s="13">
        <v>42210.302083333336</v>
      </c>
      <c r="B8187" s="75">
        <v>60.0</v>
      </c>
      <c r="C8187" s="75">
        <v>62.7333333333333</v>
      </c>
      <c r="D8187" s="75">
        <v>76.4666666666667</v>
      </c>
      <c r="E8187" s="75">
        <v>74.4666666666667</v>
      </c>
    </row>
    <row r="8188" ht="15.75" customHeight="1">
      <c r="A8188" s="13">
        <v>42210.3125</v>
      </c>
      <c r="B8188" s="75">
        <v>60.0</v>
      </c>
      <c r="C8188" s="75">
        <v>63.2333333333333</v>
      </c>
      <c r="D8188" s="75">
        <v>77.4666666666667</v>
      </c>
      <c r="E8188" s="75">
        <v>75.4666666666667</v>
      </c>
    </row>
    <row r="8189" ht="15.75" customHeight="1">
      <c r="A8189" s="13">
        <v>42210.322916666664</v>
      </c>
      <c r="B8189" s="75">
        <v>60.0</v>
      </c>
      <c r="C8189" s="75">
        <v>63.7333333333333</v>
      </c>
      <c r="D8189" s="75">
        <v>78.4666666666667</v>
      </c>
      <c r="E8189" s="75">
        <v>76.4666666666667</v>
      </c>
    </row>
    <row r="8190" ht="15.75" customHeight="1">
      <c r="A8190" s="13">
        <v>42210.333333333336</v>
      </c>
      <c r="B8190" s="75">
        <v>60.1333333333333</v>
      </c>
      <c r="C8190" s="75">
        <v>64.35</v>
      </c>
      <c r="D8190" s="75">
        <v>79.5833333333333</v>
      </c>
      <c r="E8190" s="75">
        <v>77.5833333333333</v>
      </c>
    </row>
    <row r="8191" ht="15.75" customHeight="1">
      <c r="A8191" s="13">
        <v>42210.34375</v>
      </c>
      <c r="B8191" s="75">
        <v>60.6333333333333</v>
      </c>
      <c r="C8191" s="75">
        <v>65.1</v>
      </c>
      <c r="D8191" s="75">
        <v>80.8333333333333</v>
      </c>
      <c r="E8191" s="75">
        <v>78.8333333333333</v>
      </c>
    </row>
    <row r="8192" ht="15.75" customHeight="1">
      <c r="A8192" s="13">
        <v>42210.354166666664</v>
      </c>
      <c r="B8192" s="75">
        <v>61.1333333333333</v>
      </c>
      <c r="C8192" s="75">
        <v>65.85</v>
      </c>
      <c r="D8192" s="75">
        <v>82.0833333333333</v>
      </c>
      <c r="E8192" s="75">
        <v>80.0833333333333</v>
      </c>
    </row>
    <row r="8193" ht="15.75" customHeight="1">
      <c r="A8193" s="13">
        <v>42210.364583333336</v>
      </c>
      <c r="B8193" s="75">
        <v>61.6333333333333</v>
      </c>
      <c r="C8193" s="75">
        <v>66.6</v>
      </c>
      <c r="D8193" s="75">
        <v>83.3333333333333</v>
      </c>
      <c r="E8193" s="75">
        <v>81.3333333333333</v>
      </c>
    </row>
    <row r="8194" ht="15.75" customHeight="1">
      <c r="A8194" s="13">
        <v>42210.375</v>
      </c>
      <c r="B8194" s="75">
        <v>62.0666666666667</v>
      </c>
      <c r="C8194" s="75">
        <v>67.2333333333333</v>
      </c>
      <c r="D8194" s="75">
        <v>84.7</v>
      </c>
      <c r="E8194" s="75">
        <v>82.4666666666667</v>
      </c>
    </row>
    <row r="8195" ht="15.75" customHeight="1">
      <c r="A8195" s="13">
        <v>42210.385416666664</v>
      </c>
      <c r="B8195" s="75">
        <v>62.3166666666667</v>
      </c>
      <c r="C8195" s="75">
        <v>67.7333333333333</v>
      </c>
      <c r="D8195" s="75">
        <v>86.2</v>
      </c>
      <c r="E8195" s="75">
        <v>83.4666666666667</v>
      </c>
    </row>
    <row r="8196" ht="15.75" customHeight="1">
      <c r="A8196" s="13">
        <v>42210.395833333336</v>
      </c>
      <c r="B8196" s="75">
        <v>62.5666666666667</v>
      </c>
      <c r="C8196" s="75">
        <v>68.2333333333333</v>
      </c>
      <c r="D8196" s="75">
        <v>87.7</v>
      </c>
      <c r="E8196" s="75">
        <v>84.4666666666667</v>
      </c>
    </row>
    <row r="8197" ht="15.75" customHeight="1">
      <c r="A8197" s="13">
        <v>42210.40625</v>
      </c>
      <c r="B8197" s="75">
        <v>62.8166666666667</v>
      </c>
      <c r="C8197" s="75">
        <v>68.7333333333333</v>
      </c>
      <c r="D8197" s="75">
        <v>89.2</v>
      </c>
      <c r="E8197" s="75">
        <v>85.4666666666667</v>
      </c>
    </row>
    <row r="8198" ht="15.75" customHeight="1">
      <c r="A8198" s="13">
        <v>42210.416666666664</v>
      </c>
      <c r="B8198" s="75">
        <v>63.1333333333333</v>
      </c>
      <c r="C8198" s="75">
        <v>69.2333333333333</v>
      </c>
      <c r="D8198" s="75">
        <v>90.35</v>
      </c>
      <c r="E8198" s="75">
        <v>86.35</v>
      </c>
    </row>
    <row r="8199" ht="15.75" customHeight="1">
      <c r="A8199" s="13">
        <v>42210.427083333336</v>
      </c>
      <c r="B8199" s="75">
        <v>63.6333333333333</v>
      </c>
      <c r="C8199" s="75">
        <v>69.7333333333333</v>
      </c>
      <c r="D8199" s="75">
        <v>91.1</v>
      </c>
      <c r="E8199" s="75">
        <v>87.1</v>
      </c>
    </row>
    <row r="8200" ht="15.75" customHeight="1">
      <c r="A8200" s="13">
        <v>42210.4375</v>
      </c>
      <c r="B8200" s="75">
        <v>64.1333333333333</v>
      </c>
      <c r="C8200" s="75">
        <v>70.2333333333333</v>
      </c>
      <c r="D8200" s="75">
        <v>91.85</v>
      </c>
      <c r="E8200" s="75">
        <v>87.85</v>
      </c>
    </row>
    <row r="8201" ht="15.75" customHeight="1">
      <c r="A8201" s="13">
        <v>42210.447916666664</v>
      </c>
      <c r="B8201" s="75">
        <v>64.6333333333333</v>
      </c>
      <c r="C8201" s="75">
        <v>70.7333333333333</v>
      </c>
      <c r="D8201" s="75">
        <v>92.6</v>
      </c>
      <c r="E8201" s="75">
        <v>88.6</v>
      </c>
    </row>
    <row r="8202" ht="15.75" customHeight="1">
      <c r="A8202" s="13">
        <v>42210.458333333336</v>
      </c>
      <c r="B8202" s="75">
        <v>65.0</v>
      </c>
      <c r="C8202" s="75">
        <v>71.35</v>
      </c>
      <c r="D8202" s="75">
        <v>93.2333333333333</v>
      </c>
      <c r="E8202" s="75">
        <v>89.35</v>
      </c>
    </row>
    <row r="8203" ht="15.75" customHeight="1">
      <c r="A8203" s="13">
        <v>42210.46875</v>
      </c>
      <c r="B8203" s="75">
        <v>65.0</v>
      </c>
      <c r="C8203" s="75">
        <v>72.1</v>
      </c>
      <c r="D8203" s="75">
        <v>93.7333333333333</v>
      </c>
      <c r="E8203" s="75">
        <v>90.1</v>
      </c>
    </row>
    <row r="8204" ht="15.75" customHeight="1">
      <c r="A8204" s="13">
        <v>42210.479166666664</v>
      </c>
      <c r="B8204" s="75">
        <v>65.0</v>
      </c>
      <c r="C8204" s="75">
        <v>72.85</v>
      </c>
      <c r="D8204" s="75">
        <v>94.2333333333333</v>
      </c>
      <c r="E8204" s="75">
        <v>90.85</v>
      </c>
    </row>
    <row r="8205" ht="15.75" customHeight="1">
      <c r="A8205" s="13">
        <v>42210.489583333336</v>
      </c>
      <c r="B8205" s="75">
        <v>65.0</v>
      </c>
      <c r="C8205" s="75">
        <v>73.6</v>
      </c>
      <c r="D8205" s="75">
        <v>94.7333333333333</v>
      </c>
      <c r="E8205" s="75">
        <v>91.6</v>
      </c>
    </row>
    <row r="8206" ht="15.75" customHeight="1">
      <c r="A8206" s="13">
        <v>42210.5</v>
      </c>
      <c r="B8206" s="75">
        <v>65.0666666666667</v>
      </c>
      <c r="C8206" s="75">
        <v>74.0</v>
      </c>
      <c r="D8206" s="75">
        <v>95.35</v>
      </c>
      <c r="E8206" s="75">
        <v>92.2333333333333</v>
      </c>
    </row>
    <row r="8207" ht="15.75" customHeight="1">
      <c r="A8207" s="13">
        <v>42210.510416666664</v>
      </c>
      <c r="B8207" s="75">
        <v>65.3166666666667</v>
      </c>
      <c r="C8207" s="75">
        <v>74.0</v>
      </c>
      <c r="D8207" s="75">
        <v>96.1</v>
      </c>
      <c r="E8207" s="75">
        <v>92.7333333333333</v>
      </c>
    </row>
    <row r="8208" ht="15.75" customHeight="1">
      <c r="A8208" s="13">
        <v>42210.520833333336</v>
      </c>
      <c r="B8208" s="75">
        <v>65.5666666666667</v>
      </c>
      <c r="C8208" s="75">
        <v>74.0</v>
      </c>
      <c r="D8208" s="75">
        <v>96.85</v>
      </c>
      <c r="E8208" s="75">
        <v>93.2333333333333</v>
      </c>
    </row>
    <row r="8209" ht="15.75" customHeight="1">
      <c r="A8209" s="13">
        <v>42210.53125</v>
      </c>
      <c r="B8209" s="75">
        <v>65.8166666666667</v>
      </c>
      <c r="C8209" s="75">
        <v>74.0</v>
      </c>
      <c r="D8209" s="75">
        <v>97.6</v>
      </c>
      <c r="E8209" s="75">
        <v>93.7333333333333</v>
      </c>
    </row>
    <row r="8210" ht="15.75" customHeight="1">
      <c r="A8210" s="13">
        <v>42210.541666666664</v>
      </c>
      <c r="B8210" s="75">
        <v>66.1333333333333</v>
      </c>
      <c r="C8210" s="75">
        <v>74.0</v>
      </c>
      <c r="D8210" s="75">
        <v>98.0</v>
      </c>
      <c r="E8210" s="75">
        <v>94.0</v>
      </c>
    </row>
    <row r="8211" ht="15.75" customHeight="1">
      <c r="A8211" s="13">
        <v>42210.552083333336</v>
      </c>
      <c r="B8211" s="75">
        <v>66.6333333333333</v>
      </c>
      <c r="C8211" s="75">
        <v>74.0</v>
      </c>
      <c r="D8211" s="75">
        <v>98.0</v>
      </c>
      <c r="E8211" s="75">
        <v>94.0</v>
      </c>
    </row>
    <row r="8212" ht="15.75" customHeight="1">
      <c r="A8212" s="13">
        <v>42210.5625</v>
      </c>
      <c r="B8212" s="75">
        <v>67.1333333333333</v>
      </c>
      <c r="C8212" s="75">
        <v>74.0</v>
      </c>
      <c r="D8212" s="75">
        <v>98.0</v>
      </c>
      <c r="E8212" s="75">
        <v>94.0</v>
      </c>
    </row>
    <row r="8213" ht="15.75" customHeight="1">
      <c r="A8213" s="13">
        <v>42210.572916666664</v>
      </c>
      <c r="B8213" s="75">
        <v>67.6333333333333</v>
      </c>
      <c r="C8213" s="75">
        <v>74.0</v>
      </c>
      <c r="D8213" s="75">
        <v>98.0</v>
      </c>
      <c r="E8213" s="75">
        <v>94.0</v>
      </c>
    </row>
    <row r="8214" ht="15.75" customHeight="1">
      <c r="A8214" s="13">
        <v>42210.583333333336</v>
      </c>
      <c r="B8214" s="75">
        <v>67.9333333333333</v>
      </c>
      <c r="C8214" s="75">
        <v>74.0</v>
      </c>
      <c r="D8214" s="75">
        <v>98.2333333333333</v>
      </c>
      <c r="E8214" s="75">
        <v>94.2333333333333</v>
      </c>
    </row>
    <row r="8215" ht="15.75" customHeight="1">
      <c r="A8215" s="13">
        <v>42210.59375</v>
      </c>
      <c r="B8215" s="75">
        <v>67.6833333333333</v>
      </c>
      <c r="C8215" s="75">
        <v>74.0</v>
      </c>
      <c r="D8215" s="75">
        <v>98.7333333333333</v>
      </c>
      <c r="E8215" s="75">
        <v>94.7333333333333</v>
      </c>
    </row>
    <row r="8216" ht="15.75" customHeight="1">
      <c r="A8216" s="13">
        <v>42210.604166666664</v>
      </c>
      <c r="B8216" s="75">
        <v>67.4333333333333</v>
      </c>
      <c r="C8216" s="75">
        <v>74.0</v>
      </c>
      <c r="D8216" s="75">
        <v>99.2333333333333</v>
      </c>
      <c r="E8216" s="75">
        <v>95.2333333333333</v>
      </c>
    </row>
    <row r="8217" ht="15.75" customHeight="1">
      <c r="A8217" s="13">
        <v>42210.614583333336</v>
      </c>
      <c r="B8217" s="75">
        <v>67.1833333333333</v>
      </c>
      <c r="C8217" s="75">
        <v>74.0</v>
      </c>
      <c r="D8217" s="75">
        <v>99.7333333333333</v>
      </c>
      <c r="E8217" s="75">
        <v>95.7333333333333</v>
      </c>
    </row>
    <row r="8218" ht="15.75" customHeight="1">
      <c r="A8218" s="13">
        <v>42210.625</v>
      </c>
      <c r="B8218" s="75">
        <v>66.9333333333333</v>
      </c>
      <c r="C8218" s="75">
        <v>73.7666666666667</v>
      </c>
      <c r="D8218" s="75">
        <v>100.0</v>
      </c>
      <c r="E8218" s="75">
        <v>95.8833333333333</v>
      </c>
    </row>
    <row r="8219" ht="15.75" customHeight="1">
      <c r="A8219" s="13">
        <v>42210.635416666664</v>
      </c>
      <c r="B8219" s="75">
        <v>66.6833333333333</v>
      </c>
      <c r="C8219" s="75">
        <v>73.2666666666667</v>
      </c>
      <c r="D8219" s="75">
        <v>100.0</v>
      </c>
      <c r="E8219" s="75">
        <v>95.6333333333333</v>
      </c>
    </row>
    <row r="8220" ht="15.75" customHeight="1">
      <c r="A8220" s="13">
        <v>42210.645833333336</v>
      </c>
      <c r="B8220" s="75">
        <v>66.4333333333333</v>
      </c>
      <c r="C8220" s="75">
        <v>72.7666666666667</v>
      </c>
      <c r="D8220" s="75">
        <v>100.0</v>
      </c>
      <c r="E8220" s="75">
        <v>95.3833333333333</v>
      </c>
    </row>
    <row r="8221" ht="15.75" customHeight="1">
      <c r="A8221" s="13">
        <v>42210.65625</v>
      </c>
      <c r="B8221" s="75">
        <v>66.1833333333333</v>
      </c>
      <c r="C8221" s="75">
        <v>72.2666666666667</v>
      </c>
      <c r="D8221" s="75">
        <v>100.0</v>
      </c>
      <c r="E8221" s="75">
        <v>95.1333333333333</v>
      </c>
    </row>
    <row r="8222" ht="15.75" customHeight="1">
      <c r="A8222" s="13">
        <v>42210.666666666664</v>
      </c>
      <c r="B8222" s="75">
        <v>65.8</v>
      </c>
      <c r="C8222" s="75">
        <v>71.7666666666667</v>
      </c>
      <c r="D8222" s="75">
        <v>98.0555555555556</v>
      </c>
      <c r="E8222" s="75">
        <v>95.0</v>
      </c>
    </row>
    <row r="8223" ht="15.75" customHeight="1">
      <c r="A8223" s="13">
        <v>42210.677083333336</v>
      </c>
      <c r="B8223" s="75">
        <v>65.05</v>
      </c>
      <c r="C8223" s="75">
        <v>71.2666666666667</v>
      </c>
      <c r="D8223" s="75">
        <v>93.8888888888889</v>
      </c>
      <c r="E8223" s="75">
        <v>95.0</v>
      </c>
    </row>
    <row r="8224" ht="15.75" customHeight="1">
      <c r="A8224" s="13">
        <v>42210.6875</v>
      </c>
      <c r="B8224" s="75">
        <v>64.3</v>
      </c>
      <c r="C8224" s="75">
        <v>70.7666666666667</v>
      </c>
      <c r="D8224" s="75">
        <v>89.9166666666667</v>
      </c>
      <c r="E8224" s="75">
        <v>95.0</v>
      </c>
    </row>
    <row r="8225" ht="15.75" customHeight="1">
      <c r="A8225" s="13">
        <v>42210.697916666664</v>
      </c>
      <c r="B8225" s="75">
        <v>63.55</v>
      </c>
      <c r="C8225" s="75">
        <v>70.2666666666667</v>
      </c>
      <c r="D8225" s="75">
        <v>88.6666666666667</v>
      </c>
      <c r="E8225" s="75">
        <v>95.0</v>
      </c>
    </row>
    <row r="8226" ht="15.75" customHeight="1">
      <c r="A8226" s="13">
        <v>42210.708333333336</v>
      </c>
      <c r="B8226" s="75">
        <v>62.8666666666667</v>
      </c>
      <c r="C8226" s="75">
        <v>69.65</v>
      </c>
      <c r="D8226" s="75">
        <v>88.6176470588235</v>
      </c>
      <c r="E8226" s="75">
        <v>94.7666666666667</v>
      </c>
    </row>
    <row r="8227" ht="15.75" customHeight="1">
      <c r="A8227" s="13">
        <v>42210.71875</v>
      </c>
      <c r="B8227" s="75">
        <v>62.3666666666667</v>
      </c>
      <c r="C8227" s="75">
        <v>68.9</v>
      </c>
      <c r="D8227" s="75">
        <v>89.9411764705882</v>
      </c>
      <c r="E8227" s="75">
        <v>94.2666666666667</v>
      </c>
    </row>
    <row r="8228" ht="15.75" customHeight="1">
      <c r="A8228" s="13">
        <v>42210.729166666664</v>
      </c>
      <c r="B8228" s="75">
        <v>61.8666666666667</v>
      </c>
      <c r="C8228" s="75">
        <v>68.15</v>
      </c>
      <c r="D8228" s="75">
        <v>90.8846153846154</v>
      </c>
      <c r="E8228" s="75">
        <v>93.7666666666667</v>
      </c>
    </row>
    <row r="8229" ht="15.75" customHeight="1">
      <c r="A8229" s="13">
        <v>42210.739583333336</v>
      </c>
      <c r="B8229" s="75">
        <v>61.3666666666667</v>
      </c>
      <c r="C8229" s="75">
        <v>67.4</v>
      </c>
      <c r="D8229" s="75">
        <v>90.3076923076923</v>
      </c>
      <c r="E8229" s="75">
        <v>93.2666666666667</v>
      </c>
    </row>
    <row r="8230" ht="15.75" customHeight="1">
      <c r="A8230" s="13">
        <v>42210.75</v>
      </c>
      <c r="B8230" s="75">
        <v>61.0</v>
      </c>
      <c r="C8230" s="75">
        <v>66.65</v>
      </c>
      <c r="D8230" s="75">
        <v>89.4166666666667</v>
      </c>
      <c r="E8230" s="75">
        <v>92.7666666666667</v>
      </c>
    </row>
    <row r="8231" ht="15.75" customHeight="1">
      <c r="A8231" s="13">
        <v>42210.760416666664</v>
      </c>
      <c r="B8231" s="75">
        <v>61.0</v>
      </c>
      <c r="C8231" s="75">
        <v>65.9</v>
      </c>
      <c r="D8231" s="75">
        <v>88.1666666666667</v>
      </c>
      <c r="E8231" s="75">
        <v>92.2666666666667</v>
      </c>
    </row>
    <row r="8232" ht="15.75" customHeight="1">
      <c r="A8232" s="13">
        <v>42210.770833333336</v>
      </c>
      <c r="B8232" s="75">
        <v>61.0</v>
      </c>
      <c r="C8232" s="75">
        <v>65.15</v>
      </c>
      <c r="D8232" s="75">
        <v>86.9166666666667</v>
      </c>
      <c r="E8232" s="75">
        <v>91.7666666666667</v>
      </c>
    </row>
    <row r="8233" ht="15.75" customHeight="1">
      <c r="A8233" s="13">
        <v>42210.78125</v>
      </c>
      <c r="B8233" s="75">
        <v>61.0</v>
      </c>
      <c r="C8233" s="75">
        <v>64.4</v>
      </c>
      <c r="D8233" s="75">
        <v>85.6666666666667</v>
      </c>
      <c r="E8233" s="75">
        <v>91.2666666666667</v>
      </c>
    </row>
    <row r="8234" ht="15.75" customHeight="1">
      <c r="A8234" s="13">
        <v>42210.791666666664</v>
      </c>
      <c r="B8234" s="75">
        <v>60.9333333333333</v>
      </c>
      <c r="C8234" s="75">
        <v>63.695652173913</v>
      </c>
      <c r="D8234" s="75">
        <v>85.28</v>
      </c>
      <c r="E8234" s="75">
        <v>90.5333333333333</v>
      </c>
    </row>
    <row r="8235" ht="15.75" customHeight="1">
      <c r="A8235" s="13">
        <v>42210.802083333336</v>
      </c>
      <c r="B8235" s="75">
        <v>60.6833333333333</v>
      </c>
      <c r="C8235" s="75">
        <v>63.0434782608696</v>
      </c>
      <c r="D8235" s="75">
        <v>85.88</v>
      </c>
      <c r="E8235" s="75">
        <v>89.5333333333333</v>
      </c>
    </row>
    <row r="8236" ht="15.75" customHeight="1">
      <c r="A8236" s="13">
        <v>42210.8125</v>
      </c>
      <c r="B8236" s="75">
        <v>60.4333333333333</v>
      </c>
      <c r="C8236" s="75">
        <v>63.0</v>
      </c>
      <c r="D8236" s="75">
        <v>87.7142857142857</v>
      </c>
      <c r="E8236" s="75">
        <v>88.5333333333333</v>
      </c>
    </row>
    <row r="8237" ht="15.75" customHeight="1">
      <c r="A8237" s="13">
        <v>42210.822916666664</v>
      </c>
      <c r="B8237" s="75">
        <v>60.1833333333333</v>
      </c>
      <c r="C8237" s="75">
        <v>63.0</v>
      </c>
      <c r="D8237" s="75">
        <v>89.8571428571429</v>
      </c>
      <c r="E8237" s="75">
        <v>87.5333333333333</v>
      </c>
    </row>
    <row r="8238" ht="15.75" customHeight="1">
      <c r="A8238" s="13">
        <v>42210.833333333336</v>
      </c>
      <c r="B8238" s="75">
        <v>60.0666666666667</v>
      </c>
      <c r="C8238" s="75">
        <v>62.0</v>
      </c>
      <c r="D8238" s="75">
        <v>90.65</v>
      </c>
      <c r="E8238" s="75">
        <v>86.65</v>
      </c>
    </row>
    <row r="8239" ht="15.75" customHeight="1">
      <c r="A8239" s="13">
        <v>42210.84375</v>
      </c>
      <c r="B8239" s="75">
        <v>60.3166666666667</v>
      </c>
      <c r="C8239" s="75">
        <v>62.0</v>
      </c>
      <c r="D8239" s="75">
        <v>89.9</v>
      </c>
      <c r="E8239" s="75">
        <v>85.9</v>
      </c>
    </row>
    <row r="8240" ht="15.75" customHeight="1">
      <c r="A8240" s="13">
        <v>42210.854166666664</v>
      </c>
      <c r="B8240" s="75">
        <v>60.5666666666667</v>
      </c>
      <c r="C8240" s="75">
        <v>62.0</v>
      </c>
      <c r="D8240" s="75">
        <v>89.15</v>
      </c>
      <c r="E8240" s="75">
        <v>85.15</v>
      </c>
    </row>
    <row r="8241" ht="15.75" customHeight="1">
      <c r="A8241" s="13">
        <v>42210.864583333336</v>
      </c>
      <c r="B8241" s="75">
        <v>60.8166666666667</v>
      </c>
      <c r="C8241" s="75">
        <v>62.0</v>
      </c>
      <c r="D8241" s="75">
        <v>88.4</v>
      </c>
      <c r="E8241" s="75">
        <v>84.4</v>
      </c>
    </row>
    <row r="8242" ht="15.75" customHeight="1">
      <c r="A8242" s="13">
        <v>42210.875</v>
      </c>
      <c r="B8242" s="75">
        <v>61.0</v>
      </c>
      <c r="C8242" s="75">
        <v>62.0</v>
      </c>
      <c r="D8242" s="75">
        <v>84.5</v>
      </c>
      <c r="E8242" s="75">
        <v>83.5333333333333</v>
      </c>
    </row>
    <row r="8243" ht="15.75" customHeight="1">
      <c r="A8243" s="13">
        <v>42210.885416666664</v>
      </c>
      <c r="B8243" s="75">
        <v>61.0</v>
      </c>
      <c r="C8243" s="75">
        <v>62.0</v>
      </c>
      <c r="D8243" s="75">
        <v>81.1666666666667</v>
      </c>
      <c r="E8243" s="75">
        <v>82.5333333333333</v>
      </c>
    </row>
    <row r="8244" ht="15.75" customHeight="1">
      <c r="A8244" s="13">
        <v>42210.895833333336</v>
      </c>
      <c r="B8244" s="75">
        <v>61.0</v>
      </c>
      <c r="C8244" s="75">
        <v>62.0</v>
      </c>
      <c r="D8244" s="75">
        <v>79.9166666666667</v>
      </c>
      <c r="E8244" s="75">
        <v>81.5333333333333</v>
      </c>
    </row>
    <row r="8245" ht="15.75" customHeight="1">
      <c r="A8245" s="13">
        <v>42210.90625</v>
      </c>
      <c r="B8245" s="75">
        <v>61.0</v>
      </c>
      <c r="C8245" s="75">
        <v>62.0</v>
      </c>
      <c r="D8245" s="75">
        <v>78.6666666666667</v>
      </c>
      <c r="E8245" s="75">
        <v>80.5333333333333</v>
      </c>
    </row>
    <row r="8246" ht="15.75" customHeight="1">
      <c r="A8246" s="13">
        <v>42210.916666666664</v>
      </c>
      <c r="B8246" s="75">
        <v>61.0</v>
      </c>
      <c r="C8246" s="75">
        <v>61.8833333333333</v>
      </c>
      <c r="D8246" s="75">
        <v>78.1166666666667</v>
      </c>
      <c r="E8246" s="75">
        <v>79.65</v>
      </c>
    </row>
    <row r="8247" ht="15.75" customHeight="1">
      <c r="A8247" s="13">
        <v>42210.927083333336</v>
      </c>
      <c r="B8247" s="75">
        <v>61.0</v>
      </c>
      <c r="C8247" s="75">
        <v>61.6333333333333</v>
      </c>
      <c r="D8247" s="75">
        <v>78.3666666666667</v>
      </c>
      <c r="E8247" s="75">
        <v>78.9</v>
      </c>
    </row>
    <row r="8248" ht="15.75" customHeight="1">
      <c r="A8248" s="13">
        <v>42210.9375</v>
      </c>
      <c r="B8248" s="75">
        <v>61.0</v>
      </c>
      <c r="C8248" s="75">
        <v>61.3833333333333</v>
      </c>
      <c r="D8248" s="75">
        <v>78.6166666666667</v>
      </c>
      <c r="E8248" s="75">
        <v>78.15</v>
      </c>
    </row>
    <row r="8249" ht="15.75" customHeight="1">
      <c r="A8249" s="13">
        <v>42210.947916666664</v>
      </c>
      <c r="B8249" s="75">
        <v>61.0</v>
      </c>
      <c r="C8249" s="75">
        <v>61.1333333333333</v>
      </c>
      <c r="D8249" s="75">
        <v>78.8666666666667</v>
      </c>
      <c r="E8249" s="75">
        <v>77.4</v>
      </c>
    </row>
    <row r="8250" ht="15.75" customHeight="1">
      <c r="A8250" s="13">
        <v>42210.958333333336</v>
      </c>
      <c r="B8250" s="75">
        <v>61.0</v>
      </c>
      <c r="C8250" s="75">
        <v>61.0</v>
      </c>
      <c r="D8250" s="75">
        <v>78.7666666666667</v>
      </c>
      <c r="E8250" s="75">
        <v>76.7666666666667</v>
      </c>
    </row>
    <row r="8251" ht="15.75" customHeight="1">
      <c r="A8251" s="13">
        <v>42210.96875</v>
      </c>
      <c r="B8251" s="75">
        <v>61.0</v>
      </c>
      <c r="C8251" s="75">
        <v>61.0</v>
      </c>
      <c r="D8251" s="75">
        <v>78.2666666666667</v>
      </c>
      <c r="E8251" s="75">
        <v>76.2666666666667</v>
      </c>
    </row>
    <row r="8252" ht="15.75" customHeight="1">
      <c r="A8252" s="13">
        <v>42210.979166666664</v>
      </c>
      <c r="B8252" s="75">
        <v>61.0</v>
      </c>
      <c r="C8252" s="75">
        <v>61.0</v>
      </c>
      <c r="D8252" s="75">
        <v>77.7666666666667</v>
      </c>
      <c r="E8252" s="75">
        <v>75.7666666666667</v>
      </c>
    </row>
    <row r="8253" ht="15.75" customHeight="1">
      <c r="A8253" s="13">
        <v>42210.989583333336</v>
      </c>
      <c r="B8253" s="75">
        <v>61.0</v>
      </c>
      <c r="C8253" s="75">
        <v>61.0</v>
      </c>
      <c r="D8253" s="75">
        <v>77.2666666666667</v>
      </c>
      <c r="E8253" s="75">
        <v>75.2666666666667</v>
      </c>
    </row>
    <row r="8254" ht="15.75" customHeight="1">
      <c r="A8254" s="13">
        <v>42211.0</v>
      </c>
      <c r="B8254" s="75">
        <v>61.0</v>
      </c>
      <c r="C8254" s="75">
        <v>61.0</v>
      </c>
      <c r="D8254" s="75">
        <v>77.1166666666667</v>
      </c>
      <c r="E8254" s="75">
        <v>74.65</v>
      </c>
    </row>
    <row r="8255" ht="15.75" customHeight="1">
      <c r="A8255" s="13">
        <v>42211.010416666664</v>
      </c>
      <c r="B8255" s="75">
        <v>61.0</v>
      </c>
      <c r="C8255" s="75">
        <v>61.0</v>
      </c>
      <c r="D8255" s="75">
        <v>77.3666666666667</v>
      </c>
      <c r="E8255" s="75">
        <v>73.9</v>
      </c>
    </row>
    <row r="8256" ht="15.75" customHeight="1">
      <c r="A8256" s="13">
        <v>42211.020833333336</v>
      </c>
      <c r="B8256" s="75">
        <v>61.0</v>
      </c>
      <c r="C8256" s="75">
        <v>61.0</v>
      </c>
      <c r="D8256" s="75">
        <v>77.6166666666667</v>
      </c>
      <c r="E8256" s="75">
        <v>73.15</v>
      </c>
    </row>
    <row r="8257" ht="15.75" customHeight="1">
      <c r="A8257" s="13">
        <v>42211.03125</v>
      </c>
      <c r="B8257" s="75">
        <v>61.0</v>
      </c>
      <c r="C8257" s="75">
        <v>61.0</v>
      </c>
      <c r="D8257" s="75">
        <v>77.8666666666667</v>
      </c>
      <c r="E8257" s="75">
        <v>72.4</v>
      </c>
    </row>
    <row r="8258" ht="15.75" customHeight="1">
      <c r="A8258" s="13">
        <v>42211.041666666664</v>
      </c>
      <c r="B8258" s="75">
        <v>60.9333333333333</v>
      </c>
      <c r="C8258" s="75">
        <v>61.0</v>
      </c>
      <c r="D8258" s="75">
        <v>78.1166666666667</v>
      </c>
      <c r="E8258" s="75">
        <v>71.8833333333333</v>
      </c>
    </row>
    <row r="8259" ht="15.75" customHeight="1">
      <c r="A8259" s="13">
        <v>42211.052083333336</v>
      </c>
      <c r="B8259" s="75">
        <v>60.6833333333333</v>
      </c>
      <c r="C8259" s="75">
        <v>61.0</v>
      </c>
      <c r="D8259" s="75">
        <v>78.3666666666667</v>
      </c>
      <c r="E8259" s="75">
        <v>71.6333333333333</v>
      </c>
    </row>
    <row r="8260" ht="15.75" customHeight="1">
      <c r="A8260" s="13">
        <v>42211.0625</v>
      </c>
      <c r="B8260" s="75">
        <v>60.4333333333333</v>
      </c>
      <c r="C8260" s="75">
        <v>61.0</v>
      </c>
      <c r="D8260" s="75">
        <v>78.6166666666667</v>
      </c>
      <c r="E8260" s="75">
        <v>71.3833333333333</v>
      </c>
    </row>
    <row r="8261" ht="15.75" customHeight="1">
      <c r="A8261" s="13">
        <v>42211.072916666664</v>
      </c>
      <c r="B8261" s="75">
        <v>60.1833333333333</v>
      </c>
      <c r="C8261" s="75">
        <v>61.0</v>
      </c>
      <c r="D8261" s="75">
        <v>78.8666666666667</v>
      </c>
      <c r="E8261" s="75">
        <v>71.1333333333333</v>
      </c>
    </row>
    <row r="8262" ht="15.75" customHeight="1">
      <c r="A8262" s="13">
        <v>42211.083333333336</v>
      </c>
      <c r="B8262" s="75">
        <v>60.0</v>
      </c>
      <c r="C8262" s="75">
        <v>61.0</v>
      </c>
      <c r="D8262" s="75">
        <v>79.0</v>
      </c>
      <c r="E8262" s="75">
        <v>70.7666666666667</v>
      </c>
    </row>
    <row r="8263" ht="15.75" customHeight="1">
      <c r="A8263" s="13">
        <v>42211.09375</v>
      </c>
      <c r="B8263" s="75">
        <v>60.0</v>
      </c>
      <c r="C8263" s="75">
        <v>61.0</v>
      </c>
      <c r="D8263" s="75">
        <v>79.0</v>
      </c>
      <c r="E8263" s="75">
        <v>70.2666666666667</v>
      </c>
    </row>
    <row r="8264" ht="15.75" customHeight="1">
      <c r="A8264" s="13">
        <v>42211.104166666664</v>
      </c>
      <c r="B8264" s="75">
        <v>60.0</v>
      </c>
      <c r="C8264" s="75">
        <v>61.0</v>
      </c>
      <c r="D8264" s="75">
        <v>79.0</v>
      </c>
      <c r="E8264" s="75">
        <v>69.7666666666667</v>
      </c>
    </row>
    <row r="8265" ht="15.75" customHeight="1">
      <c r="A8265" s="13">
        <v>42211.114583333336</v>
      </c>
      <c r="B8265" s="75">
        <v>60.0</v>
      </c>
      <c r="C8265" s="75">
        <v>61.0</v>
      </c>
      <c r="D8265" s="75">
        <v>79.0</v>
      </c>
      <c r="E8265" s="75">
        <v>69.2666666666667</v>
      </c>
    </row>
    <row r="8266" ht="15.75" customHeight="1">
      <c r="A8266" s="13">
        <v>42211.125</v>
      </c>
      <c r="B8266" s="75">
        <v>60.0689655172414</v>
      </c>
      <c r="C8266" s="75">
        <v>61.0</v>
      </c>
      <c r="D8266" s="75">
        <v>78.7666666666667</v>
      </c>
      <c r="E8266" s="75">
        <v>69.0</v>
      </c>
    </row>
    <row r="8267" ht="15.75" customHeight="1">
      <c r="A8267" s="13">
        <v>42211.135416666664</v>
      </c>
      <c r="B8267" s="75">
        <v>60.3275862068966</v>
      </c>
      <c r="C8267" s="75">
        <v>61.0</v>
      </c>
      <c r="D8267" s="75">
        <v>78.2666666666667</v>
      </c>
      <c r="E8267" s="75">
        <v>69.0</v>
      </c>
    </row>
    <row r="8268" ht="15.75" customHeight="1">
      <c r="A8268" s="13">
        <v>42211.145833333336</v>
      </c>
      <c r="B8268" s="75">
        <v>60.5862068965517</v>
      </c>
      <c r="C8268" s="75">
        <v>61.0</v>
      </c>
      <c r="D8268" s="75">
        <v>77.7666666666667</v>
      </c>
      <c r="E8268" s="75">
        <v>69.0</v>
      </c>
    </row>
    <row r="8269" ht="15.75" customHeight="1">
      <c r="A8269" s="13">
        <v>42211.15625</v>
      </c>
      <c r="B8269" s="75">
        <v>60.8448275862069</v>
      </c>
      <c r="C8269" s="75">
        <v>61.0</v>
      </c>
      <c r="D8269" s="75">
        <v>77.2666666666667</v>
      </c>
      <c r="E8269" s="75">
        <v>69.0</v>
      </c>
    </row>
    <row r="8270" ht="15.75" customHeight="1">
      <c r="A8270" s="13">
        <v>42211.166666666664</v>
      </c>
      <c r="B8270" s="75">
        <v>59.8181818181818</v>
      </c>
      <c r="C8270" s="75">
        <v>61.0</v>
      </c>
      <c r="D8270" s="75">
        <v>76.7666666666667</v>
      </c>
      <c r="E8270" s="75">
        <v>68.7666666666667</v>
      </c>
    </row>
    <row r="8271" ht="15.75" customHeight="1">
      <c r="A8271" s="13">
        <v>42211.177083333336</v>
      </c>
      <c r="B8271" s="75">
        <v>59.1363636363636</v>
      </c>
      <c r="C8271" s="75">
        <v>61.0</v>
      </c>
      <c r="D8271" s="75">
        <v>76.2666666666667</v>
      </c>
      <c r="E8271" s="75">
        <v>68.2666666666667</v>
      </c>
    </row>
    <row r="8272" ht="15.75" customHeight="1">
      <c r="A8272" s="13">
        <v>42211.1875</v>
      </c>
      <c r="B8272" s="75">
        <v>59.3157894736842</v>
      </c>
      <c r="C8272" s="75">
        <v>61.0</v>
      </c>
      <c r="D8272" s="75">
        <v>75.7666666666667</v>
      </c>
      <c r="E8272" s="75">
        <v>67.7666666666667</v>
      </c>
    </row>
    <row r="8273" ht="15.75" customHeight="1">
      <c r="A8273" s="13">
        <v>42211.197916666664</v>
      </c>
      <c r="B8273" s="75">
        <v>59.7105263157895</v>
      </c>
      <c r="C8273" s="75">
        <v>61.0</v>
      </c>
      <c r="D8273" s="75">
        <v>75.2666666666667</v>
      </c>
      <c r="E8273" s="75">
        <v>67.2666666666667</v>
      </c>
    </row>
    <row r="8274" ht="15.75" customHeight="1">
      <c r="A8274" s="13">
        <v>42211.208333333336</v>
      </c>
      <c r="B8274" s="75">
        <v>59.3333333333333</v>
      </c>
      <c r="C8274" s="75">
        <v>61.0</v>
      </c>
      <c r="D8274" s="75">
        <v>74.8833333333333</v>
      </c>
      <c r="E8274" s="75">
        <v>67.0</v>
      </c>
    </row>
    <row r="8275" ht="15.75" customHeight="1">
      <c r="A8275" s="13">
        <v>42211.21875</v>
      </c>
      <c r="B8275" s="75">
        <v>59.2407407407407</v>
      </c>
      <c r="C8275" s="75">
        <v>61.0</v>
      </c>
      <c r="D8275" s="75">
        <v>74.6333333333333</v>
      </c>
      <c r="E8275" s="75">
        <v>67.0</v>
      </c>
    </row>
    <row r="8276" ht="15.75" customHeight="1">
      <c r="A8276" s="13">
        <v>42211.229166666664</v>
      </c>
      <c r="B8276" s="75">
        <v>59.5185185185185</v>
      </c>
      <c r="C8276" s="75">
        <v>61.0</v>
      </c>
      <c r="D8276" s="75">
        <v>74.3833333333333</v>
      </c>
      <c r="E8276" s="75">
        <v>67.0</v>
      </c>
    </row>
    <row r="8277" ht="15.75" customHeight="1">
      <c r="A8277" s="13">
        <v>42211.239583333336</v>
      </c>
      <c r="B8277" s="75">
        <v>59.7962962962963</v>
      </c>
      <c r="C8277" s="75">
        <v>61.0</v>
      </c>
      <c r="D8277" s="75">
        <v>74.1333333333333</v>
      </c>
      <c r="E8277" s="75">
        <v>67.0</v>
      </c>
    </row>
    <row r="8278" ht="15.75" customHeight="1">
      <c r="A8278" s="13">
        <v>42211.25</v>
      </c>
      <c r="B8278" s="75">
        <v>60.1333333333333</v>
      </c>
      <c r="C8278" s="75">
        <v>61.0</v>
      </c>
      <c r="D8278" s="75">
        <v>74.0</v>
      </c>
      <c r="E8278" s="75">
        <v>67.35</v>
      </c>
    </row>
    <row r="8279" ht="15.75" customHeight="1">
      <c r="A8279" s="13">
        <v>42211.260416666664</v>
      </c>
      <c r="B8279" s="75">
        <v>60.6333333333333</v>
      </c>
      <c r="C8279" s="75">
        <v>61.0</v>
      </c>
      <c r="D8279" s="75">
        <v>74.0</v>
      </c>
      <c r="E8279" s="75">
        <v>68.1</v>
      </c>
    </row>
    <row r="8280" ht="15.75" customHeight="1">
      <c r="A8280" s="13">
        <v>42211.270833333336</v>
      </c>
      <c r="B8280" s="75">
        <v>61.1333333333333</v>
      </c>
      <c r="C8280" s="75">
        <v>61.7894736842105</v>
      </c>
      <c r="D8280" s="75">
        <v>74.0</v>
      </c>
      <c r="E8280" s="75">
        <v>68.85</v>
      </c>
    </row>
    <row r="8281" ht="15.75" customHeight="1">
      <c r="A8281" s="13">
        <v>42211.28125</v>
      </c>
      <c r="B8281" s="75">
        <v>61.6333333333333</v>
      </c>
      <c r="C8281" s="75">
        <v>62.5789473684211</v>
      </c>
      <c r="D8281" s="75">
        <v>74.0</v>
      </c>
      <c r="E8281" s="75">
        <v>69.6</v>
      </c>
    </row>
    <row r="8282" ht="15.75" customHeight="1">
      <c r="A8282" s="13">
        <v>42211.291666666664</v>
      </c>
      <c r="B8282" s="75">
        <v>62.1333333333333</v>
      </c>
      <c r="C8282" s="75">
        <v>63.35</v>
      </c>
      <c r="D8282" s="75">
        <v>74.4666666666667</v>
      </c>
      <c r="E8282" s="75">
        <v>70.5833333333333</v>
      </c>
    </row>
    <row r="8283" ht="15.75" customHeight="1">
      <c r="A8283" s="13">
        <v>42211.302083333336</v>
      </c>
      <c r="B8283" s="75">
        <v>62.6333333333333</v>
      </c>
      <c r="C8283" s="75">
        <v>64.1</v>
      </c>
      <c r="D8283" s="75">
        <v>75.4666666666667</v>
      </c>
      <c r="E8283" s="75">
        <v>71.8333333333333</v>
      </c>
    </row>
    <row r="8284" ht="15.75" customHeight="1">
      <c r="A8284" s="13">
        <v>42211.3125</v>
      </c>
      <c r="B8284" s="75">
        <v>63.1333333333333</v>
      </c>
      <c r="C8284" s="75">
        <v>64.85</v>
      </c>
      <c r="D8284" s="75">
        <v>76.4666666666667</v>
      </c>
      <c r="E8284" s="75">
        <v>73.0833333333333</v>
      </c>
    </row>
    <row r="8285" ht="15.75" customHeight="1">
      <c r="A8285" s="13">
        <v>42211.322916666664</v>
      </c>
      <c r="B8285" s="75">
        <v>63.6333333333333</v>
      </c>
      <c r="C8285" s="75">
        <v>65.6</v>
      </c>
      <c r="D8285" s="75">
        <v>77.4666666666667</v>
      </c>
      <c r="E8285" s="75">
        <v>74.3333333333333</v>
      </c>
    </row>
    <row r="8286" ht="15.75" customHeight="1">
      <c r="A8286" s="13">
        <v>42211.333333333336</v>
      </c>
      <c r="B8286" s="75">
        <v>64.1333333333333</v>
      </c>
      <c r="C8286" s="75">
        <v>66.35</v>
      </c>
      <c r="D8286" s="75">
        <v>78.5833333333333</v>
      </c>
      <c r="E8286" s="75">
        <v>75.35</v>
      </c>
    </row>
    <row r="8287" ht="15.75" customHeight="1">
      <c r="A8287" s="13">
        <v>42211.34375</v>
      </c>
      <c r="B8287" s="75">
        <v>64.6333333333333</v>
      </c>
      <c r="C8287" s="75">
        <v>67.1</v>
      </c>
      <c r="D8287" s="75">
        <v>79.8333333333333</v>
      </c>
      <c r="E8287" s="75">
        <v>76.1</v>
      </c>
    </row>
    <row r="8288" ht="15.75" customHeight="1">
      <c r="A8288" s="13">
        <v>42211.354166666664</v>
      </c>
      <c r="B8288" s="75">
        <v>65.1333333333333</v>
      </c>
      <c r="C8288" s="75">
        <v>67.85</v>
      </c>
      <c r="D8288" s="75">
        <v>81.0833333333333</v>
      </c>
      <c r="E8288" s="75">
        <v>76.85</v>
      </c>
    </row>
    <row r="8289" ht="15.75" customHeight="1">
      <c r="A8289" s="13">
        <v>42211.364583333336</v>
      </c>
      <c r="B8289" s="75">
        <v>65.6333333333333</v>
      </c>
      <c r="C8289" s="75">
        <v>68.6</v>
      </c>
      <c r="D8289" s="75">
        <v>82.3333333333333</v>
      </c>
      <c r="E8289" s="75">
        <v>77.6</v>
      </c>
    </row>
    <row r="8290" ht="15.75" customHeight="1">
      <c r="A8290" s="13">
        <v>42211.375</v>
      </c>
      <c r="B8290" s="75">
        <v>66.1333333333333</v>
      </c>
      <c r="C8290" s="75">
        <v>69.4666666666667</v>
      </c>
      <c r="D8290" s="75">
        <v>83.5833333333333</v>
      </c>
      <c r="E8290" s="75">
        <v>78.4666666666667</v>
      </c>
    </row>
    <row r="8291" ht="15.75" customHeight="1">
      <c r="A8291" s="13">
        <v>42211.385416666664</v>
      </c>
      <c r="B8291" s="75">
        <v>66.6333333333333</v>
      </c>
      <c r="C8291" s="75">
        <v>70.4666666666667</v>
      </c>
      <c r="D8291" s="75">
        <v>84.8333333333333</v>
      </c>
      <c r="E8291" s="75">
        <v>79.4666666666667</v>
      </c>
    </row>
    <row r="8292" ht="15.75" customHeight="1">
      <c r="A8292" s="13">
        <v>42211.395833333336</v>
      </c>
      <c r="B8292" s="75">
        <v>67.1333333333333</v>
      </c>
      <c r="C8292" s="75">
        <v>71.4666666666667</v>
      </c>
      <c r="D8292" s="75">
        <v>86.0833333333333</v>
      </c>
      <c r="E8292" s="75">
        <v>80.4666666666667</v>
      </c>
    </row>
    <row r="8293" ht="15.75" customHeight="1">
      <c r="A8293" s="13">
        <v>42211.40625</v>
      </c>
      <c r="B8293" s="75">
        <v>67.6333333333333</v>
      </c>
      <c r="C8293" s="75">
        <v>72.4666666666667</v>
      </c>
      <c r="D8293" s="75">
        <v>87.3333333333333</v>
      </c>
      <c r="E8293" s="75">
        <v>81.4666666666667</v>
      </c>
    </row>
    <row r="8294" ht="15.75" customHeight="1">
      <c r="A8294" s="13">
        <v>42211.416666666664</v>
      </c>
      <c r="B8294" s="75">
        <v>68.1333333333333</v>
      </c>
      <c r="C8294" s="75">
        <v>73.4666666666667</v>
      </c>
      <c r="D8294" s="75">
        <v>88.5833333333333</v>
      </c>
      <c r="E8294" s="75">
        <v>82.4666666666667</v>
      </c>
    </row>
    <row r="8295" ht="15.75" customHeight="1">
      <c r="A8295" s="13">
        <v>42211.427083333336</v>
      </c>
      <c r="B8295" s="75">
        <v>68.6333333333333</v>
      </c>
      <c r="C8295" s="75">
        <v>74.4666666666667</v>
      </c>
      <c r="D8295" s="75">
        <v>89.8333333333333</v>
      </c>
      <c r="E8295" s="75">
        <v>83.4666666666667</v>
      </c>
    </row>
    <row r="8296" ht="15.75" customHeight="1">
      <c r="A8296" s="13">
        <v>42211.4375</v>
      </c>
      <c r="B8296" s="75">
        <v>69.1333333333333</v>
      </c>
      <c r="C8296" s="75">
        <v>75.4666666666667</v>
      </c>
      <c r="D8296" s="75">
        <v>91.0833333333333</v>
      </c>
      <c r="E8296" s="75">
        <v>84.4666666666667</v>
      </c>
    </row>
    <row r="8297" ht="15.75" customHeight="1">
      <c r="A8297" s="13">
        <v>42211.447916666664</v>
      </c>
      <c r="B8297" s="75">
        <v>69.6333333333333</v>
      </c>
      <c r="C8297" s="75">
        <v>76.4666666666667</v>
      </c>
      <c r="D8297" s="75">
        <v>92.3333333333333</v>
      </c>
      <c r="E8297" s="75">
        <v>85.4666666666667</v>
      </c>
    </row>
    <row r="8298" ht="15.75" customHeight="1">
      <c r="A8298" s="13">
        <v>42211.458333333336</v>
      </c>
      <c r="B8298" s="75">
        <v>70.2666666666667</v>
      </c>
      <c r="C8298" s="75">
        <v>77.1166666666667</v>
      </c>
      <c r="D8298" s="75">
        <v>93.35</v>
      </c>
      <c r="E8298" s="75">
        <v>86.35</v>
      </c>
    </row>
    <row r="8299" ht="15.75" customHeight="1">
      <c r="A8299" s="13">
        <v>42211.46875</v>
      </c>
      <c r="B8299" s="75">
        <v>71.2666666666667</v>
      </c>
      <c r="C8299" s="75">
        <v>77.3666666666667</v>
      </c>
      <c r="D8299" s="75">
        <v>94.1</v>
      </c>
      <c r="E8299" s="75">
        <v>87.1</v>
      </c>
    </row>
    <row r="8300" ht="15.75" customHeight="1">
      <c r="A8300" s="13">
        <v>42211.479166666664</v>
      </c>
      <c r="B8300" s="75">
        <v>72.2666666666667</v>
      </c>
      <c r="C8300" s="75">
        <v>77.6166666666667</v>
      </c>
      <c r="D8300" s="75">
        <v>94.85</v>
      </c>
      <c r="E8300" s="75">
        <v>87.85</v>
      </c>
    </row>
    <row r="8301" ht="15.75" customHeight="1">
      <c r="A8301" s="13">
        <v>42211.489583333336</v>
      </c>
      <c r="B8301" s="75">
        <v>73.2666666666667</v>
      </c>
      <c r="C8301" s="75">
        <v>77.8666666666667</v>
      </c>
      <c r="D8301" s="75">
        <v>95.6</v>
      </c>
      <c r="E8301" s="75">
        <v>88.6</v>
      </c>
    </row>
    <row r="8302" ht="15.75" customHeight="1">
      <c r="A8302" s="13">
        <v>42211.5</v>
      </c>
      <c r="B8302" s="75">
        <v>73.4285714285714</v>
      </c>
      <c r="C8302" s="75">
        <v>77.8833333333333</v>
      </c>
      <c r="D8302" s="75">
        <v>96.0</v>
      </c>
      <c r="E8302" s="75">
        <v>89.2333333333333</v>
      </c>
    </row>
    <row r="8303" ht="15.75" customHeight="1">
      <c r="A8303" s="13">
        <v>42211.510416666664</v>
      </c>
      <c r="B8303" s="75">
        <v>71.8679245283019</v>
      </c>
      <c r="C8303" s="75">
        <v>77.6333333333333</v>
      </c>
      <c r="D8303" s="75">
        <v>96.0</v>
      </c>
      <c r="E8303" s="75">
        <v>89.7333333333333</v>
      </c>
    </row>
    <row r="8304" ht="15.75" customHeight="1">
      <c r="A8304" s="13">
        <v>42211.520833333336</v>
      </c>
      <c r="B8304" s="75">
        <v>70.4528301886792</v>
      </c>
      <c r="C8304" s="75">
        <v>77.3833333333333</v>
      </c>
      <c r="D8304" s="75">
        <v>96.0</v>
      </c>
      <c r="E8304" s="75">
        <v>90.2333333333333</v>
      </c>
    </row>
    <row r="8305" ht="15.75" customHeight="1">
      <c r="A8305" s="13">
        <v>42211.53125</v>
      </c>
      <c r="B8305" s="75">
        <v>69.0377358490566</v>
      </c>
      <c r="C8305" s="75">
        <v>77.1333333333333</v>
      </c>
      <c r="D8305" s="75">
        <v>96.0</v>
      </c>
      <c r="E8305" s="75">
        <v>90.7333333333333</v>
      </c>
    </row>
    <row r="8306" ht="15.75" customHeight="1">
      <c r="A8306" s="13">
        <v>42211.541666666664</v>
      </c>
      <c r="B8306" s="75">
        <v>68.0666666666667</v>
      </c>
      <c r="C8306" s="75">
        <v>77.1166666666667</v>
      </c>
      <c r="D8306" s="75">
        <v>96.2333333333333</v>
      </c>
      <c r="E8306" s="75">
        <v>91.35</v>
      </c>
    </row>
    <row r="8307" ht="15.75" customHeight="1">
      <c r="A8307" s="13">
        <v>42211.552083333336</v>
      </c>
      <c r="B8307" s="75">
        <v>68.3166666666667</v>
      </c>
      <c r="C8307" s="75">
        <v>77.3666666666667</v>
      </c>
      <c r="D8307" s="75">
        <v>96.7333333333333</v>
      </c>
      <c r="E8307" s="75">
        <v>92.1</v>
      </c>
    </row>
    <row r="8308" ht="15.75" customHeight="1">
      <c r="A8308" s="13">
        <v>42211.5625</v>
      </c>
      <c r="B8308" s="75">
        <v>68.5666666666667</v>
      </c>
      <c r="C8308" s="75">
        <v>77.6166666666667</v>
      </c>
      <c r="D8308" s="75">
        <v>97.2333333333333</v>
      </c>
      <c r="E8308" s="75">
        <v>92.85</v>
      </c>
    </row>
    <row r="8309" ht="15.75" customHeight="1">
      <c r="A8309" s="13">
        <v>42211.572916666664</v>
      </c>
      <c r="B8309" s="75">
        <v>68.8166666666667</v>
      </c>
      <c r="C8309" s="75">
        <v>77.8666666666667</v>
      </c>
      <c r="D8309" s="75">
        <v>97.7333333333333</v>
      </c>
      <c r="E8309" s="75">
        <v>93.6</v>
      </c>
    </row>
    <row r="8310" ht="15.75" customHeight="1">
      <c r="A8310" s="13">
        <v>42211.583333333336</v>
      </c>
      <c r="B8310" s="75">
        <v>69.0666666666667</v>
      </c>
      <c r="C8310" s="75">
        <v>77.65</v>
      </c>
      <c r="D8310" s="75">
        <v>98.35</v>
      </c>
      <c r="E8310" s="75">
        <v>94.1166666666667</v>
      </c>
    </row>
    <row r="8311" ht="15.75" customHeight="1">
      <c r="A8311" s="13">
        <v>42211.59375</v>
      </c>
      <c r="B8311" s="75">
        <v>69.3166666666667</v>
      </c>
      <c r="C8311" s="75">
        <v>76.9</v>
      </c>
      <c r="D8311" s="75">
        <v>99.1</v>
      </c>
      <c r="E8311" s="75">
        <v>94.3666666666667</v>
      </c>
    </row>
    <row r="8312" ht="15.75" customHeight="1">
      <c r="A8312" s="13">
        <v>42211.604166666664</v>
      </c>
      <c r="B8312" s="75">
        <v>69.5666666666667</v>
      </c>
      <c r="C8312" s="75">
        <v>76.15</v>
      </c>
      <c r="D8312" s="75">
        <v>99.85</v>
      </c>
      <c r="E8312" s="75">
        <v>94.6166666666667</v>
      </c>
    </row>
    <row r="8313" ht="15.75" customHeight="1">
      <c r="A8313" s="13">
        <v>42211.614583333336</v>
      </c>
      <c r="B8313" s="75">
        <v>69.8166666666667</v>
      </c>
      <c r="C8313" s="75">
        <v>75.4</v>
      </c>
      <c r="D8313" s="75">
        <v>100.6</v>
      </c>
      <c r="E8313" s="75">
        <v>94.8666666666667</v>
      </c>
    </row>
    <row r="8314" ht="15.75" customHeight="1">
      <c r="A8314" s="13">
        <v>42211.625</v>
      </c>
      <c r="B8314" s="75">
        <v>69.8666666666667</v>
      </c>
      <c r="C8314" s="75">
        <v>75.1166666666667</v>
      </c>
      <c r="D8314" s="75">
        <v>101.116666666667</v>
      </c>
      <c r="E8314" s="75">
        <v>95.0</v>
      </c>
    </row>
    <row r="8315" ht="15.75" customHeight="1">
      <c r="A8315" s="13">
        <v>42211.635416666664</v>
      </c>
      <c r="B8315" s="75">
        <v>69.3666666666667</v>
      </c>
      <c r="C8315" s="75">
        <v>75.3666666666667</v>
      </c>
      <c r="D8315" s="75">
        <v>101.366666666667</v>
      </c>
      <c r="E8315" s="75">
        <v>95.0</v>
      </c>
    </row>
    <row r="8316" ht="15.75" customHeight="1">
      <c r="A8316" s="13">
        <v>42211.645833333336</v>
      </c>
      <c r="B8316" s="75">
        <v>68.8666666666667</v>
      </c>
      <c r="C8316" s="75">
        <v>75.6166666666667</v>
      </c>
      <c r="D8316" s="75">
        <v>101.616666666667</v>
      </c>
      <c r="E8316" s="75">
        <v>95.0</v>
      </c>
    </row>
    <row r="8317" ht="15.75" customHeight="1">
      <c r="A8317" s="13">
        <v>42211.65625</v>
      </c>
      <c r="B8317" s="75">
        <v>68.3666666666667</v>
      </c>
      <c r="C8317" s="75">
        <v>75.8666666666667</v>
      </c>
      <c r="D8317" s="75">
        <v>101.866666666667</v>
      </c>
      <c r="E8317" s="75">
        <v>95.0</v>
      </c>
    </row>
    <row r="8318" ht="15.75" customHeight="1">
      <c r="A8318" s="13">
        <v>42211.666666666664</v>
      </c>
      <c r="B8318" s="75">
        <v>67.9333333333333</v>
      </c>
      <c r="C8318" s="75">
        <v>75.7666666666667</v>
      </c>
      <c r="D8318" s="75">
        <v>101.883333333333</v>
      </c>
      <c r="E8318" s="75">
        <v>94.8833333333333</v>
      </c>
    </row>
    <row r="8319" ht="15.75" customHeight="1">
      <c r="A8319" s="13">
        <v>42211.677083333336</v>
      </c>
      <c r="B8319" s="75">
        <v>67.6833333333333</v>
      </c>
      <c r="C8319" s="75">
        <v>75.2666666666667</v>
      </c>
      <c r="D8319" s="75">
        <v>101.633333333333</v>
      </c>
      <c r="E8319" s="75">
        <v>94.6333333333333</v>
      </c>
    </row>
    <row r="8320" ht="15.75" customHeight="1">
      <c r="A8320" s="13">
        <v>42211.6875</v>
      </c>
      <c r="B8320" s="75">
        <v>67.4333333333333</v>
      </c>
      <c r="C8320" s="75">
        <v>74.7666666666667</v>
      </c>
      <c r="D8320" s="75">
        <v>101.383333333333</v>
      </c>
      <c r="E8320" s="75">
        <v>94.3833333333333</v>
      </c>
    </row>
    <row r="8321" ht="15.75" customHeight="1">
      <c r="A8321" s="13">
        <v>42211.697916666664</v>
      </c>
      <c r="B8321" s="75">
        <v>67.1833333333333</v>
      </c>
      <c r="C8321" s="75">
        <v>74.2666666666667</v>
      </c>
      <c r="D8321" s="75">
        <v>101.133333333333</v>
      </c>
      <c r="E8321" s="75">
        <v>94.1333333333333</v>
      </c>
    </row>
    <row r="8322" ht="15.75" customHeight="1">
      <c r="A8322" s="13">
        <v>42211.708333333336</v>
      </c>
      <c r="B8322" s="75">
        <v>66.9333333333333</v>
      </c>
      <c r="C8322" s="75">
        <v>73.7666666666667</v>
      </c>
      <c r="D8322" s="75">
        <v>100.65</v>
      </c>
      <c r="E8322" s="75">
        <v>93.8833333333333</v>
      </c>
    </row>
    <row r="8323" ht="15.75" customHeight="1">
      <c r="A8323" s="13">
        <v>42211.71875</v>
      </c>
      <c r="B8323" s="75">
        <v>66.6833333333333</v>
      </c>
      <c r="C8323" s="75">
        <v>73.2666666666667</v>
      </c>
      <c r="D8323" s="75">
        <v>99.9</v>
      </c>
      <c r="E8323" s="75">
        <v>93.6333333333333</v>
      </c>
    </row>
    <row r="8324" ht="15.75" customHeight="1">
      <c r="A8324" s="13">
        <v>42211.729166666664</v>
      </c>
      <c r="B8324" s="75">
        <v>66.4333333333333</v>
      </c>
      <c r="C8324" s="75">
        <v>72.7666666666667</v>
      </c>
      <c r="D8324" s="75">
        <v>99.15</v>
      </c>
      <c r="E8324" s="75">
        <v>93.3833333333333</v>
      </c>
    </row>
    <row r="8325" ht="15.75" customHeight="1">
      <c r="A8325" s="13">
        <v>42211.739583333336</v>
      </c>
      <c r="B8325" s="75">
        <v>66.1833333333333</v>
      </c>
      <c r="C8325" s="75">
        <v>72.2666666666667</v>
      </c>
      <c r="D8325" s="75">
        <v>98.4</v>
      </c>
      <c r="E8325" s="75">
        <v>93.1333333333333</v>
      </c>
    </row>
    <row r="8326" ht="15.75" customHeight="1">
      <c r="A8326" s="13">
        <v>42211.75</v>
      </c>
      <c r="B8326" s="75">
        <v>65.8666666666667</v>
      </c>
      <c r="C8326" s="75">
        <v>71.7666666666667</v>
      </c>
      <c r="D8326" s="75">
        <v>97.8833333333333</v>
      </c>
      <c r="E8326" s="75">
        <v>92.5333333333333</v>
      </c>
    </row>
    <row r="8327" ht="15.75" customHeight="1">
      <c r="A8327" s="13">
        <v>42211.760416666664</v>
      </c>
      <c r="B8327" s="75">
        <v>65.3666666666667</v>
      </c>
      <c r="C8327" s="75">
        <v>71.2666666666667</v>
      </c>
      <c r="D8327" s="75">
        <v>97.6333333333333</v>
      </c>
      <c r="E8327" s="75">
        <v>91.5333333333333</v>
      </c>
    </row>
    <row r="8328" ht="15.75" customHeight="1">
      <c r="A8328" s="13">
        <v>42211.770833333336</v>
      </c>
      <c r="B8328" s="75">
        <v>64.8666666666667</v>
      </c>
      <c r="C8328" s="75">
        <v>70.7666666666667</v>
      </c>
      <c r="D8328" s="75">
        <v>97.3833333333333</v>
      </c>
      <c r="E8328" s="75">
        <v>90.5333333333333</v>
      </c>
    </row>
    <row r="8329" ht="15.75" customHeight="1">
      <c r="A8329" s="13">
        <v>42211.78125</v>
      </c>
      <c r="B8329" s="75">
        <v>64.3666666666667</v>
      </c>
      <c r="C8329" s="75">
        <v>70.2666666666667</v>
      </c>
      <c r="D8329" s="75">
        <v>97.1333333333333</v>
      </c>
      <c r="E8329" s="75">
        <v>89.5333333333333</v>
      </c>
    </row>
    <row r="8330" ht="15.75" customHeight="1">
      <c r="A8330" s="13">
        <v>42211.791666666664</v>
      </c>
      <c r="B8330" s="75">
        <v>63.9333333333333</v>
      </c>
      <c r="C8330" s="75">
        <v>69.7666666666667</v>
      </c>
      <c r="D8330" s="75">
        <v>96.6666666666667</v>
      </c>
      <c r="E8330" s="75">
        <v>88.65</v>
      </c>
    </row>
    <row r="8331" ht="15.75" customHeight="1">
      <c r="A8331" s="13">
        <v>42211.802083333336</v>
      </c>
      <c r="B8331" s="75">
        <v>63.6833333333333</v>
      </c>
      <c r="C8331" s="75">
        <v>69.2666666666667</v>
      </c>
      <c r="D8331" s="75">
        <v>95.9333333333333</v>
      </c>
      <c r="E8331" s="75">
        <v>87.9</v>
      </c>
    </row>
    <row r="8332" ht="15.75" customHeight="1">
      <c r="A8332" s="13">
        <v>42211.8125</v>
      </c>
      <c r="B8332" s="75">
        <v>63.4333333333333</v>
      </c>
      <c r="C8332" s="75">
        <v>68.7666666666667</v>
      </c>
      <c r="D8332" s="75">
        <v>94.9166666666667</v>
      </c>
      <c r="E8332" s="75">
        <v>87.15</v>
      </c>
    </row>
    <row r="8333" ht="15.75" customHeight="1">
      <c r="A8333" s="13">
        <v>42211.822916666664</v>
      </c>
      <c r="B8333" s="75">
        <v>63.1833333333333</v>
      </c>
      <c r="C8333" s="75">
        <v>68.2666666666667</v>
      </c>
      <c r="D8333" s="75">
        <v>93.6666666666667</v>
      </c>
      <c r="E8333" s="75">
        <v>86.4</v>
      </c>
    </row>
    <row r="8334" ht="15.75" customHeight="1">
      <c r="A8334" s="13">
        <v>42211.833333333336</v>
      </c>
      <c r="B8334" s="75">
        <v>62.9333333333333</v>
      </c>
      <c r="C8334" s="75">
        <v>67.8833333333333</v>
      </c>
      <c r="D8334" s="75">
        <v>92.7666666666667</v>
      </c>
      <c r="E8334" s="75">
        <v>85.4166666666667</v>
      </c>
    </row>
    <row r="8335" ht="15.75" customHeight="1">
      <c r="A8335" s="13">
        <v>42211.84375</v>
      </c>
      <c r="B8335" s="75">
        <v>62.6833333333333</v>
      </c>
      <c r="C8335" s="75">
        <v>67.6333333333333</v>
      </c>
      <c r="D8335" s="75">
        <v>92.2666666666667</v>
      </c>
      <c r="E8335" s="75">
        <v>84.1666666666667</v>
      </c>
    </row>
    <row r="8336" ht="15.75" customHeight="1">
      <c r="A8336" s="13">
        <v>42211.854166666664</v>
      </c>
      <c r="B8336" s="75">
        <v>62.4333333333333</v>
      </c>
      <c r="C8336" s="75">
        <v>67.3833333333333</v>
      </c>
      <c r="D8336" s="75">
        <v>91.7666666666667</v>
      </c>
      <c r="E8336" s="75">
        <v>82.9166666666667</v>
      </c>
    </row>
    <row r="8337" ht="15.75" customHeight="1">
      <c r="A8337" s="13">
        <v>42211.864583333336</v>
      </c>
      <c r="B8337" s="75">
        <v>62.1833333333333</v>
      </c>
      <c r="C8337" s="75">
        <v>67.1333333333333</v>
      </c>
      <c r="D8337" s="75">
        <v>91.2666666666667</v>
      </c>
      <c r="E8337" s="75">
        <v>81.6666666666667</v>
      </c>
    </row>
    <row r="8338" ht="15.75" customHeight="1">
      <c r="A8338" s="13">
        <v>42211.875</v>
      </c>
      <c r="B8338" s="75">
        <v>61.8666666666667</v>
      </c>
      <c r="C8338" s="75">
        <v>66.8833333333333</v>
      </c>
      <c r="D8338" s="75">
        <v>90.65</v>
      </c>
      <c r="E8338" s="75">
        <v>80.5333333333333</v>
      </c>
    </row>
    <row r="8339" ht="15.75" customHeight="1">
      <c r="A8339" s="13">
        <v>42211.885416666664</v>
      </c>
      <c r="B8339" s="75">
        <v>61.3666666666667</v>
      </c>
      <c r="C8339" s="75">
        <v>66.6333333333333</v>
      </c>
      <c r="D8339" s="75">
        <v>89.9</v>
      </c>
      <c r="E8339" s="75">
        <v>79.5333333333333</v>
      </c>
    </row>
    <row r="8340" ht="15.75" customHeight="1">
      <c r="A8340" s="13">
        <v>42211.895833333336</v>
      </c>
      <c r="B8340" s="75">
        <v>60.8666666666667</v>
      </c>
      <c r="C8340" s="75">
        <v>66.3833333333333</v>
      </c>
      <c r="D8340" s="75">
        <v>89.15</v>
      </c>
      <c r="E8340" s="75">
        <v>78.5333333333333</v>
      </c>
    </row>
    <row r="8341" ht="15.75" customHeight="1">
      <c r="A8341" s="13">
        <v>42211.90625</v>
      </c>
      <c r="B8341" s="75">
        <v>60.3666666666667</v>
      </c>
      <c r="C8341" s="75">
        <v>66.1333333333333</v>
      </c>
      <c r="D8341" s="75">
        <v>88.4</v>
      </c>
      <c r="E8341" s="75">
        <v>77.5333333333333</v>
      </c>
    </row>
    <row r="8342" ht="15.75" customHeight="1">
      <c r="A8342" s="13">
        <v>42211.916666666664</v>
      </c>
      <c r="B8342" s="75">
        <v>60.0</v>
      </c>
      <c r="C8342" s="75">
        <v>65.7666666666667</v>
      </c>
      <c r="D8342" s="75">
        <v>87.8833333333333</v>
      </c>
      <c r="E8342" s="75">
        <v>76.7666666666667</v>
      </c>
    </row>
    <row r="8343" ht="15.75" customHeight="1">
      <c r="A8343" s="13">
        <v>42211.927083333336</v>
      </c>
      <c r="B8343" s="75">
        <v>60.0</v>
      </c>
      <c r="C8343" s="75">
        <v>65.2666666666667</v>
      </c>
      <c r="D8343" s="75">
        <v>87.6333333333333</v>
      </c>
      <c r="E8343" s="75">
        <v>76.2666666666667</v>
      </c>
    </row>
    <row r="8344" ht="15.75" customHeight="1">
      <c r="A8344" s="13">
        <v>42211.9375</v>
      </c>
      <c r="B8344" s="75">
        <v>60.0</v>
      </c>
      <c r="C8344" s="75">
        <v>64.7666666666667</v>
      </c>
      <c r="D8344" s="75">
        <v>87.3833333333333</v>
      </c>
      <c r="E8344" s="75">
        <v>75.7666666666667</v>
      </c>
    </row>
    <row r="8345" ht="15.75" customHeight="1">
      <c r="A8345" s="13">
        <v>42211.947916666664</v>
      </c>
      <c r="B8345" s="75">
        <v>60.0</v>
      </c>
      <c r="C8345" s="75">
        <v>64.2666666666667</v>
      </c>
      <c r="D8345" s="75">
        <v>87.1333333333333</v>
      </c>
      <c r="E8345" s="75">
        <v>75.2666666666667</v>
      </c>
    </row>
    <row r="8346" ht="15.75" customHeight="1">
      <c r="A8346" s="13">
        <v>42211.958333333336</v>
      </c>
      <c r="B8346" s="75">
        <v>59.9333333333333</v>
      </c>
      <c r="C8346" s="75">
        <v>64.1166666666667</v>
      </c>
      <c r="D8346" s="75">
        <v>86.7666666666667</v>
      </c>
      <c r="E8346" s="75">
        <v>75.0</v>
      </c>
    </row>
    <row r="8347" ht="15.75" customHeight="1">
      <c r="A8347" s="13">
        <v>42211.96875</v>
      </c>
      <c r="B8347" s="75">
        <v>59.6833333333333</v>
      </c>
      <c r="C8347" s="75">
        <v>64.3666666666667</v>
      </c>
      <c r="D8347" s="75">
        <v>86.2666666666667</v>
      </c>
      <c r="E8347" s="75">
        <v>75.0</v>
      </c>
    </row>
    <row r="8348" ht="15.75" customHeight="1">
      <c r="A8348" s="13">
        <v>42211.979166666664</v>
      </c>
      <c r="B8348" s="75">
        <v>59.4333333333333</v>
      </c>
      <c r="C8348" s="75">
        <v>64.6166666666667</v>
      </c>
      <c r="D8348" s="75">
        <v>85.7666666666667</v>
      </c>
      <c r="E8348" s="75">
        <v>75.0</v>
      </c>
    </row>
    <row r="8349" ht="15.75" customHeight="1">
      <c r="A8349" s="13">
        <v>42211.989583333336</v>
      </c>
      <c r="B8349" s="75">
        <v>59.1833333333333</v>
      </c>
      <c r="C8349" s="75">
        <v>64.8666666666667</v>
      </c>
      <c r="D8349" s="75">
        <v>85.2666666666667</v>
      </c>
      <c r="E8349" s="75">
        <v>75.0</v>
      </c>
    </row>
    <row r="8350" ht="15.75" customHeight="1">
      <c r="A8350" s="13">
        <v>42212.0</v>
      </c>
      <c r="B8350" s="75">
        <v>59.0</v>
      </c>
      <c r="C8350" s="75">
        <v>64.5333333333333</v>
      </c>
      <c r="D8350" s="75">
        <v>84.8833333333333</v>
      </c>
      <c r="E8350" s="75">
        <v>74.5333333333333</v>
      </c>
    </row>
    <row r="8351" ht="15.75" customHeight="1">
      <c r="A8351" s="13">
        <v>42212.010416666664</v>
      </c>
      <c r="B8351" s="75">
        <v>59.0</v>
      </c>
      <c r="C8351" s="75">
        <v>63.5333333333333</v>
      </c>
      <c r="D8351" s="75">
        <v>84.6333333333333</v>
      </c>
      <c r="E8351" s="75">
        <v>73.5333333333333</v>
      </c>
    </row>
    <row r="8352" ht="15.75" customHeight="1">
      <c r="A8352" s="13">
        <v>42212.020833333336</v>
      </c>
      <c r="B8352" s="75">
        <v>59.0</v>
      </c>
      <c r="C8352" s="75">
        <v>62.5333333333333</v>
      </c>
      <c r="D8352" s="75">
        <v>84.3833333333333</v>
      </c>
      <c r="E8352" s="75">
        <v>72.5333333333333</v>
      </c>
    </row>
    <row r="8353" ht="15.75" customHeight="1">
      <c r="A8353" s="13">
        <v>42212.03125</v>
      </c>
      <c r="B8353" s="75">
        <v>59.0</v>
      </c>
      <c r="C8353" s="75">
        <v>61.5333333333333</v>
      </c>
      <c r="D8353" s="75">
        <v>84.1333333333333</v>
      </c>
      <c r="E8353" s="75">
        <v>71.5333333333333</v>
      </c>
    </row>
    <row r="8354" ht="15.75" customHeight="1">
      <c r="A8354" s="13">
        <v>42212.041666666664</v>
      </c>
      <c r="B8354" s="75">
        <v>58.9333333333333</v>
      </c>
      <c r="C8354" s="75">
        <v>60.8833333333333</v>
      </c>
      <c r="D8354" s="75">
        <v>83.8833333333333</v>
      </c>
      <c r="E8354" s="75">
        <v>70.7666666666667</v>
      </c>
    </row>
    <row r="8355" ht="15.75" customHeight="1">
      <c r="A8355" s="13">
        <v>42212.052083333336</v>
      </c>
      <c r="B8355" s="75">
        <v>58.6833333333333</v>
      </c>
      <c r="C8355" s="75">
        <v>60.6333333333333</v>
      </c>
      <c r="D8355" s="75">
        <v>83.6333333333333</v>
      </c>
      <c r="E8355" s="75">
        <v>70.2666666666667</v>
      </c>
    </row>
    <row r="8356" ht="15.75" customHeight="1">
      <c r="A8356" s="13">
        <v>42212.0625</v>
      </c>
      <c r="B8356" s="75">
        <v>58.4333333333333</v>
      </c>
      <c r="C8356" s="75">
        <v>60.3833333333333</v>
      </c>
      <c r="D8356" s="75">
        <v>83.3833333333333</v>
      </c>
      <c r="E8356" s="75">
        <v>69.7666666666667</v>
      </c>
    </row>
    <row r="8357" ht="15.75" customHeight="1">
      <c r="A8357" s="13">
        <v>42212.072916666664</v>
      </c>
      <c r="B8357" s="75">
        <v>58.1833333333333</v>
      </c>
      <c r="C8357" s="75">
        <v>60.1333333333333</v>
      </c>
      <c r="D8357" s="75">
        <v>83.1333333333333</v>
      </c>
      <c r="E8357" s="75">
        <v>69.2666666666667</v>
      </c>
    </row>
    <row r="8358" ht="15.75" customHeight="1">
      <c r="A8358" s="13">
        <v>42212.083333333336</v>
      </c>
      <c r="B8358" s="75">
        <v>58.0</v>
      </c>
      <c r="C8358" s="75">
        <v>59.8833333333333</v>
      </c>
      <c r="D8358" s="75">
        <v>82.7666666666667</v>
      </c>
      <c r="E8358" s="75">
        <v>68.8833333333333</v>
      </c>
    </row>
    <row r="8359" ht="15.75" customHeight="1">
      <c r="A8359" s="13">
        <v>42212.09375</v>
      </c>
      <c r="B8359" s="75">
        <v>58.0</v>
      </c>
      <c r="C8359" s="75">
        <v>59.6333333333333</v>
      </c>
      <c r="D8359" s="75">
        <v>82.2666666666667</v>
      </c>
      <c r="E8359" s="75">
        <v>68.6333333333333</v>
      </c>
    </row>
    <row r="8360" ht="15.75" customHeight="1">
      <c r="A8360" s="13">
        <v>42212.104166666664</v>
      </c>
      <c r="B8360" s="75">
        <v>58.0</v>
      </c>
      <c r="C8360" s="75">
        <v>59.3833333333333</v>
      </c>
      <c r="D8360" s="75">
        <v>81.7666666666667</v>
      </c>
      <c r="E8360" s="75">
        <v>68.3833333333333</v>
      </c>
    </row>
    <row r="8361" ht="15.75" customHeight="1">
      <c r="A8361" s="13">
        <v>42212.114583333336</v>
      </c>
      <c r="B8361" s="75">
        <v>58.0</v>
      </c>
      <c r="C8361" s="75">
        <v>59.1333333333333</v>
      </c>
      <c r="D8361" s="75">
        <v>81.2666666666667</v>
      </c>
      <c r="E8361" s="75">
        <v>68.1333333333333</v>
      </c>
    </row>
    <row r="8362" ht="15.75" customHeight="1">
      <c r="A8362" s="13">
        <v>42212.125</v>
      </c>
      <c r="B8362" s="75">
        <v>57.9333333333333</v>
      </c>
      <c r="C8362" s="75">
        <v>59.0</v>
      </c>
      <c r="D8362" s="75">
        <v>80.8833333333333</v>
      </c>
      <c r="E8362" s="75">
        <v>67.8833333333333</v>
      </c>
    </row>
    <row r="8363" ht="15.75" customHeight="1">
      <c r="A8363" s="13">
        <v>42212.135416666664</v>
      </c>
      <c r="B8363" s="75">
        <v>57.6833333333333</v>
      </c>
      <c r="C8363" s="75">
        <v>59.0</v>
      </c>
      <c r="D8363" s="75">
        <v>80.6333333333333</v>
      </c>
      <c r="E8363" s="75">
        <v>67.6333333333333</v>
      </c>
    </row>
    <row r="8364" ht="15.75" customHeight="1">
      <c r="A8364" s="13">
        <v>42212.145833333336</v>
      </c>
      <c r="B8364" s="75">
        <v>57.4333333333333</v>
      </c>
      <c r="C8364" s="75">
        <v>59.0</v>
      </c>
      <c r="D8364" s="75">
        <v>80.3833333333333</v>
      </c>
      <c r="E8364" s="75">
        <v>67.3833333333333</v>
      </c>
    </row>
    <row r="8365" ht="15.75" customHeight="1">
      <c r="A8365" s="13">
        <v>42212.15625</v>
      </c>
      <c r="B8365" s="75">
        <v>57.1833333333333</v>
      </c>
      <c r="C8365" s="75">
        <v>59.0</v>
      </c>
      <c r="D8365" s="75">
        <v>80.1333333333333</v>
      </c>
      <c r="E8365" s="75">
        <v>67.1333333333333</v>
      </c>
    </row>
    <row r="8366" ht="15.75" customHeight="1">
      <c r="A8366" s="13">
        <v>42212.166666666664</v>
      </c>
      <c r="B8366" s="75">
        <v>57.0</v>
      </c>
      <c r="C8366" s="75">
        <v>59.0</v>
      </c>
      <c r="D8366" s="75">
        <v>79.8833333333333</v>
      </c>
      <c r="E8366" s="75">
        <v>66.8833333333333</v>
      </c>
    </row>
    <row r="8367" ht="15.75" customHeight="1">
      <c r="A8367" s="13">
        <v>42212.177083333336</v>
      </c>
      <c r="B8367" s="75">
        <v>57.0</v>
      </c>
      <c r="C8367" s="75">
        <v>59.0</v>
      </c>
      <c r="D8367" s="75">
        <v>79.6333333333333</v>
      </c>
      <c r="E8367" s="75">
        <v>66.6333333333333</v>
      </c>
    </row>
    <row r="8368" ht="15.75" customHeight="1">
      <c r="A8368" s="13">
        <v>42212.1875</v>
      </c>
      <c r="B8368" s="75">
        <v>57.0</v>
      </c>
      <c r="C8368" s="75">
        <v>59.0</v>
      </c>
      <c r="D8368" s="75">
        <v>79.3833333333333</v>
      </c>
      <c r="E8368" s="75">
        <v>66.3833333333333</v>
      </c>
    </row>
    <row r="8369" ht="15.75" customHeight="1">
      <c r="A8369" s="13">
        <v>42212.197916666664</v>
      </c>
      <c r="B8369" s="75">
        <v>57.0</v>
      </c>
      <c r="C8369" s="75">
        <v>59.0</v>
      </c>
      <c r="D8369" s="75">
        <v>79.1333333333333</v>
      </c>
      <c r="E8369" s="75">
        <v>66.1333333333333</v>
      </c>
    </row>
    <row r="8370" ht="15.75" customHeight="1">
      <c r="A8370" s="13">
        <v>42212.208333333336</v>
      </c>
      <c r="B8370" s="75">
        <v>57.0666666666667</v>
      </c>
      <c r="C8370" s="75">
        <v>59.0</v>
      </c>
      <c r="D8370" s="75">
        <v>78.7666666666667</v>
      </c>
      <c r="E8370" s="75">
        <v>66.1166666666667</v>
      </c>
    </row>
    <row r="8371" ht="15.75" customHeight="1">
      <c r="A8371" s="13">
        <v>42212.21875</v>
      </c>
      <c r="B8371" s="75">
        <v>57.3166666666667</v>
      </c>
      <c r="C8371" s="75">
        <v>59.0</v>
      </c>
      <c r="D8371" s="75">
        <v>78.2666666666667</v>
      </c>
      <c r="E8371" s="75">
        <v>66.3666666666667</v>
      </c>
    </row>
    <row r="8372" ht="15.75" customHeight="1">
      <c r="A8372" s="13">
        <v>42212.229166666664</v>
      </c>
      <c r="B8372" s="75">
        <v>57.5666666666667</v>
      </c>
      <c r="C8372" s="75">
        <v>59.0</v>
      </c>
      <c r="D8372" s="75">
        <v>77.7666666666667</v>
      </c>
      <c r="E8372" s="75">
        <v>66.6166666666667</v>
      </c>
    </row>
    <row r="8373" ht="15.75" customHeight="1">
      <c r="A8373" s="13">
        <v>42212.239583333336</v>
      </c>
      <c r="B8373" s="75">
        <v>57.8166666666667</v>
      </c>
      <c r="C8373" s="75">
        <v>59.0</v>
      </c>
      <c r="D8373" s="75">
        <v>77.2666666666667</v>
      </c>
      <c r="E8373" s="75">
        <v>66.8666666666667</v>
      </c>
    </row>
    <row r="8374" ht="15.75" customHeight="1">
      <c r="A8374" s="13">
        <v>42212.25</v>
      </c>
      <c r="B8374" s="75">
        <v>58.2666666666667</v>
      </c>
      <c r="C8374" s="75">
        <v>59.35</v>
      </c>
      <c r="D8374" s="75">
        <v>77.0</v>
      </c>
      <c r="E8374" s="75">
        <v>67.2333333333333</v>
      </c>
    </row>
    <row r="8375" ht="15.75" customHeight="1">
      <c r="A8375" s="13">
        <v>42212.260416666664</v>
      </c>
      <c r="B8375" s="75">
        <v>59.2666666666667</v>
      </c>
      <c r="C8375" s="75">
        <v>60.1</v>
      </c>
      <c r="D8375" s="75">
        <v>77.0</v>
      </c>
      <c r="E8375" s="75">
        <v>67.7333333333333</v>
      </c>
    </row>
    <row r="8376" ht="15.75" customHeight="1">
      <c r="A8376" s="13">
        <v>42212.270833333336</v>
      </c>
      <c r="B8376" s="75">
        <v>60.2666666666667</v>
      </c>
      <c r="C8376" s="75">
        <v>60.85</v>
      </c>
      <c r="D8376" s="75">
        <v>77.0</v>
      </c>
      <c r="E8376" s="75">
        <v>68.2333333333333</v>
      </c>
    </row>
    <row r="8377" ht="15.75" customHeight="1">
      <c r="A8377" s="13">
        <v>42212.28125</v>
      </c>
      <c r="B8377" s="75">
        <v>61.2666666666667</v>
      </c>
      <c r="C8377" s="75">
        <v>61.6</v>
      </c>
      <c r="D8377" s="75">
        <v>77.0</v>
      </c>
      <c r="E8377" s="75">
        <v>68.7333333333333</v>
      </c>
    </row>
    <row r="8378" ht="15.75" customHeight="1">
      <c r="A8378" s="13">
        <v>42212.291666666664</v>
      </c>
      <c r="B8378" s="75">
        <v>62.2666666666667</v>
      </c>
      <c r="C8378" s="75">
        <v>62.35</v>
      </c>
      <c r="D8378" s="75">
        <v>77.4666666666667</v>
      </c>
      <c r="E8378" s="75">
        <v>69.5833333333333</v>
      </c>
    </row>
    <row r="8379" ht="15.75" customHeight="1">
      <c r="A8379" s="13">
        <v>42212.302083333336</v>
      </c>
      <c r="B8379" s="75">
        <v>63.2666666666667</v>
      </c>
      <c r="C8379" s="75">
        <v>63.1</v>
      </c>
      <c r="D8379" s="75">
        <v>78.4666666666667</v>
      </c>
      <c r="E8379" s="75">
        <v>70.8333333333333</v>
      </c>
    </row>
    <row r="8380" ht="15.75" customHeight="1">
      <c r="A8380" s="13">
        <v>42212.3125</v>
      </c>
      <c r="B8380" s="75">
        <v>64.2666666666667</v>
      </c>
      <c r="C8380" s="75">
        <v>63.85</v>
      </c>
      <c r="D8380" s="75">
        <v>79.4666666666667</v>
      </c>
      <c r="E8380" s="75">
        <v>72.0833333333333</v>
      </c>
    </row>
    <row r="8381" ht="15.75" customHeight="1">
      <c r="A8381" s="13">
        <v>42212.322916666664</v>
      </c>
      <c r="B8381" s="75">
        <v>65.2666666666667</v>
      </c>
      <c r="C8381" s="75">
        <v>64.6</v>
      </c>
      <c r="D8381" s="75">
        <v>80.4666666666667</v>
      </c>
      <c r="E8381" s="75">
        <v>73.3333333333333</v>
      </c>
    </row>
    <row r="8382" ht="15.75" customHeight="1">
      <c r="A8382" s="13">
        <v>42212.333333333336</v>
      </c>
      <c r="B8382" s="75">
        <v>66.1333333333333</v>
      </c>
      <c r="C8382" s="75">
        <v>65.7</v>
      </c>
      <c r="D8382" s="75">
        <v>81.4666666666667</v>
      </c>
      <c r="E8382" s="75">
        <v>74.7</v>
      </c>
    </row>
    <row r="8383" ht="15.75" customHeight="1">
      <c r="A8383" s="13">
        <v>42212.34375</v>
      </c>
      <c r="B8383" s="75">
        <v>66.6333333333333</v>
      </c>
      <c r="C8383" s="75">
        <v>67.2</v>
      </c>
      <c r="D8383" s="75">
        <v>82.4666666666667</v>
      </c>
      <c r="E8383" s="75">
        <v>76.2</v>
      </c>
    </row>
    <row r="8384" ht="15.75" customHeight="1">
      <c r="A8384" s="13">
        <v>42212.354166666664</v>
      </c>
      <c r="B8384" s="75">
        <v>67.1333333333333</v>
      </c>
      <c r="C8384" s="75">
        <v>68.7</v>
      </c>
      <c r="D8384" s="75">
        <v>83.4666666666667</v>
      </c>
      <c r="E8384" s="75">
        <v>77.7</v>
      </c>
    </row>
    <row r="8385" ht="15.75" customHeight="1">
      <c r="A8385" s="13">
        <v>42212.364583333336</v>
      </c>
      <c r="B8385" s="75">
        <v>67.6333333333333</v>
      </c>
      <c r="C8385" s="75">
        <v>70.2</v>
      </c>
      <c r="D8385" s="75">
        <v>84.4666666666667</v>
      </c>
      <c r="E8385" s="75">
        <v>79.2</v>
      </c>
    </row>
    <row r="8386" ht="15.75" customHeight="1">
      <c r="A8386" s="13">
        <v>42212.375</v>
      </c>
      <c r="B8386" s="75">
        <v>68.2</v>
      </c>
      <c r="C8386" s="75">
        <v>71.5833333333333</v>
      </c>
      <c r="D8386" s="75">
        <v>85.5833333333333</v>
      </c>
      <c r="E8386" s="75">
        <v>80.35</v>
      </c>
    </row>
    <row r="8387" ht="15.75" customHeight="1">
      <c r="A8387" s="13">
        <v>42212.385416666664</v>
      </c>
      <c r="B8387" s="75">
        <v>68.95</v>
      </c>
      <c r="C8387" s="75">
        <v>72.8333333333333</v>
      </c>
      <c r="D8387" s="75">
        <v>86.8333333333333</v>
      </c>
      <c r="E8387" s="75">
        <v>81.1</v>
      </c>
    </row>
    <row r="8388" ht="15.75" customHeight="1">
      <c r="A8388" s="13">
        <v>42212.395833333336</v>
      </c>
      <c r="B8388" s="75">
        <v>69.7</v>
      </c>
      <c r="C8388" s="75">
        <v>74.0833333333333</v>
      </c>
      <c r="D8388" s="75">
        <v>88.0833333333333</v>
      </c>
      <c r="E8388" s="75">
        <v>81.85</v>
      </c>
    </row>
    <row r="8389" ht="15.75" customHeight="1">
      <c r="A8389" s="13">
        <v>42212.40625</v>
      </c>
      <c r="B8389" s="75">
        <v>70.45</v>
      </c>
      <c r="C8389" s="75">
        <v>75.3333333333333</v>
      </c>
      <c r="D8389" s="75">
        <v>89.3333333333333</v>
      </c>
      <c r="E8389" s="75">
        <v>82.6</v>
      </c>
    </row>
    <row r="8390" ht="15.75" customHeight="1">
      <c r="A8390" s="13">
        <v>42212.416666666664</v>
      </c>
      <c r="B8390" s="75">
        <v>71.5333333333333</v>
      </c>
      <c r="C8390" s="75">
        <v>76.2333333333333</v>
      </c>
      <c r="D8390" s="75">
        <v>90.4666666666667</v>
      </c>
      <c r="E8390" s="75">
        <v>83.35</v>
      </c>
    </row>
    <row r="8391" ht="15.75" customHeight="1">
      <c r="A8391" s="13">
        <v>42212.427083333336</v>
      </c>
      <c r="B8391" s="75">
        <v>73.5333333333333</v>
      </c>
      <c r="C8391" s="75">
        <v>76.7333333333333</v>
      </c>
      <c r="D8391" s="75">
        <v>91.4666666666667</v>
      </c>
      <c r="E8391" s="75">
        <v>84.1</v>
      </c>
    </row>
    <row r="8392" ht="15.75" customHeight="1">
      <c r="A8392" s="13">
        <v>42212.4375</v>
      </c>
      <c r="B8392" s="75">
        <v>75.5333333333333</v>
      </c>
      <c r="C8392" s="75">
        <v>77.2333333333333</v>
      </c>
      <c r="D8392" s="75">
        <v>92.4666666666667</v>
      </c>
      <c r="E8392" s="75">
        <v>84.85</v>
      </c>
    </row>
    <row r="8393" ht="15.75" customHeight="1">
      <c r="A8393" s="13">
        <v>42212.447916666664</v>
      </c>
      <c r="B8393" s="75">
        <v>77.5333333333333</v>
      </c>
      <c r="C8393" s="75">
        <v>77.7333333333333</v>
      </c>
      <c r="D8393" s="75">
        <v>93.4666666666667</v>
      </c>
      <c r="E8393" s="75">
        <v>85.6</v>
      </c>
    </row>
    <row r="8394" ht="15.75" customHeight="1">
      <c r="A8394" s="13">
        <v>42212.458333333336</v>
      </c>
      <c r="B8394" s="75">
        <v>79.0666666666667</v>
      </c>
      <c r="C8394" s="75">
        <v>78.5833333333333</v>
      </c>
      <c r="D8394" s="75">
        <v>94.2333333333333</v>
      </c>
      <c r="E8394" s="75">
        <v>86.2333333333333</v>
      </c>
    </row>
    <row r="8395" ht="15.75" customHeight="1">
      <c r="A8395" s="13">
        <v>42212.46875</v>
      </c>
      <c r="B8395" s="75">
        <v>79.3166666666667</v>
      </c>
      <c r="C8395" s="75">
        <v>79.8333333333333</v>
      </c>
      <c r="D8395" s="75">
        <v>94.7333333333333</v>
      </c>
      <c r="E8395" s="75">
        <v>86.7333333333333</v>
      </c>
    </row>
    <row r="8396" ht="15.75" customHeight="1">
      <c r="A8396" s="13">
        <v>42212.479166666664</v>
      </c>
      <c r="B8396" s="75">
        <v>79.5666666666667</v>
      </c>
      <c r="C8396" s="75">
        <v>81.0833333333333</v>
      </c>
      <c r="D8396" s="75">
        <v>95.2333333333333</v>
      </c>
      <c r="E8396" s="75">
        <v>87.2333333333333</v>
      </c>
    </row>
    <row r="8397" ht="15.75" customHeight="1">
      <c r="A8397" s="13">
        <v>42212.489583333336</v>
      </c>
      <c r="B8397" s="75">
        <v>79.8166666666667</v>
      </c>
      <c r="C8397" s="75">
        <v>82.3333333333333</v>
      </c>
      <c r="D8397" s="75">
        <v>95.7333333333333</v>
      </c>
      <c r="E8397" s="75">
        <v>87.7333333333333</v>
      </c>
    </row>
    <row r="8398" ht="15.75" customHeight="1">
      <c r="A8398" s="13">
        <v>42212.5</v>
      </c>
      <c r="B8398" s="75">
        <v>79.9333333333333</v>
      </c>
      <c r="C8398" s="75">
        <v>83.1166666666667</v>
      </c>
      <c r="D8398" s="75">
        <v>96.4883720930233</v>
      </c>
      <c r="E8398" s="75">
        <v>88.2333333333333</v>
      </c>
    </row>
    <row r="8399" ht="15.75" customHeight="1">
      <c r="A8399" s="13">
        <v>42212.510416666664</v>
      </c>
      <c r="B8399" s="75">
        <v>79.6833333333333</v>
      </c>
      <c r="C8399" s="75">
        <v>83.3666666666667</v>
      </c>
      <c r="D8399" s="75">
        <v>97.5348837209302</v>
      </c>
      <c r="E8399" s="75">
        <v>88.7333333333333</v>
      </c>
    </row>
    <row r="8400" ht="15.75" customHeight="1">
      <c r="A8400" s="13">
        <v>42212.520833333336</v>
      </c>
      <c r="B8400" s="75">
        <v>79.4333333333333</v>
      </c>
      <c r="C8400" s="75">
        <v>83.6166666666667</v>
      </c>
      <c r="D8400" s="75">
        <v>98.5813953488372</v>
      </c>
      <c r="E8400" s="75">
        <v>89.2333333333333</v>
      </c>
    </row>
    <row r="8401" ht="15.75" customHeight="1">
      <c r="A8401" s="13">
        <v>42212.53125</v>
      </c>
      <c r="B8401" s="75">
        <v>79.1833333333333</v>
      </c>
      <c r="C8401" s="75">
        <v>83.8666666666667</v>
      </c>
      <c r="D8401" s="75">
        <v>97.7142857142857</v>
      </c>
      <c r="E8401" s="75">
        <v>89.7333333333333</v>
      </c>
    </row>
    <row r="8402" ht="15.75" customHeight="1">
      <c r="A8402" s="13">
        <v>42212.541666666664</v>
      </c>
      <c r="B8402" s="75">
        <v>78.8</v>
      </c>
      <c r="C8402" s="75">
        <v>84.1166666666667</v>
      </c>
      <c r="D8402" s="75">
        <v>91.3333333333333</v>
      </c>
      <c r="E8402" s="75">
        <v>90.35</v>
      </c>
    </row>
    <row r="8403" ht="15.75" customHeight="1">
      <c r="A8403" s="13">
        <v>42212.552083333336</v>
      </c>
      <c r="B8403" s="75">
        <v>78.05</v>
      </c>
      <c r="C8403" s="75">
        <v>84.3666666666667</v>
      </c>
      <c r="D8403" s="75">
        <v>85.3333333333333</v>
      </c>
      <c r="E8403" s="75">
        <v>91.1</v>
      </c>
    </row>
    <row r="8404" ht="15.75" customHeight="1">
      <c r="A8404" s="13">
        <v>42212.5625</v>
      </c>
      <c r="B8404" s="75">
        <v>77.3</v>
      </c>
      <c r="C8404" s="75">
        <v>84.6166666666667</v>
      </c>
      <c r="D8404" s="75">
        <v>84.8333333333333</v>
      </c>
      <c r="E8404" s="75">
        <v>91.85</v>
      </c>
    </row>
    <row r="8405" ht="15.75" customHeight="1">
      <c r="A8405" s="13">
        <v>42212.572916666664</v>
      </c>
      <c r="B8405" s="75">
        <v>76.55</v>
      </c>
      <c r="C8405" s="75">
        <v>84.8666666666667</v>
      </c>
      <c r="D8405" s="75">
        <v>86.8571428571429</v>
      </c>
      <c r="E8405" s="75">
        <v>92.6</v>
      </c>
    </row>
    <row r="8406" ht="15.75" customHeight="1">
      <c r="A8406" s="13">
        <v>42212.583333333336</v>
      </c>
      <c r="B8406" s="75">
        <v>75.9333333333333</v>
      </c>
      <c r="C8406" s="75">
        <v>85.0</v>
      </c>
      <c r="D8406" s="75">
        <v>87.4166666666667</v>
      </c>
      <c r="E8406" s="75">
        <v>93.2333333333333</v>
      </c>
    </row>
    <row r="8407" ht="15.75" customHeight="1">
      <c r="A8407" s="13">
        <v>42212.59375</v>
      </c>
      <c r="B8407" s="75">
        <v>75.6833333333333</v>
      </c>
      <c r="C8407" s="75">
        <v>85.0</v>
      </c>
      <c r="D8407" s="75">
        <v>86.1666666666667</v>
      </c>
      <c r="E8407" s="75">
        <v>93.7333333333333</v>
      </c>
    </row>
    <row r="8408" ht="15.75" customHeight="1">
      <c r="A8408" s="13">
        <v>42212.604166666664</v>
      </c>
      <c r="B8408" s="75">
        <v>75.4333333333333</v>
      </c>
      <c r="C8408" s="75">
        <v>85.0</v>
      </c>
      <c r="D8408" s="75">
        <v>84.9166666666667</v>
      </c>
      <c r="E8408" s="75">
        <v>94.2333333333333</v>
      </c>
    </row>
    <row r="8409" ht="15.75" customHeight="1">
      <c r="A8409" s="13">
        <v>42212.614583333336</v>
      </c>
      <c r="B8409" s="75">
        <v>75.1833333333333</v>
      </c>
      <c r="C8409" s="75">
        <v>85.0</v>
      </c>
      <c r="D8409" s="75">
        <v>83.6666666666667</v>
      </c>
      <c r="E8409" s="75">
        <v>94.7333333333333</v>
      </c>
    </row>
    <row r="8410" ht="15.75" customHeight="1">
      <c r="A8410" s="13">
        <v>42212.625</v>
      </c>
      <c r="B8410" s="75">
        <v>74.8666666666667</v>
      </c>
      <c r="C8410" s="75">
        <v>84.8833333333333</v>
      </c>
      <c r="D8410" s="75">
        <v>84.05</v>
      </c>
      <c r="E8410" s="75">
        <v>95.0</v>
      </c>
    </row>
    <row r="8411" ht="15.75" customHeight="1">
      <c r="A8411" s="13">
        <v>42212.635416666664</v>
      </c>
      <c r="B8411" s="75">
        <v>74.3666666666667</v>
      </c>
      <c r="C8411" s="75">
        <v>84.6333333333333</v>
      </c>
      <c r="D8411" s="75">
        <v>86.3</v>
      </c>
      <c r="E8411" s="75">
        <v>95.0</v>
      </c>
    </row>
    <row r="8412" ht="15.75" customHeight="1">
      <c r="A8412" s="13">
        <v>42212.645833333336</v>
      </c>
      <c r="B8412" s="75">
        <v>73.8666666666667</v>
      </c>
      <c r="C8412" s="75">
        <v>84.3833333333333</v>
      </c>
      <c r="D8412" s="75">
        <v>88.55</v>
      </c>
      <c r="E8412" s="75">
        <v>95.0</v>
      </c>
    </row>
    <row r="8413" ht="15.75" customHeight="1">
      <c r="A8413" s="13">
        <v>42212.65625</v>
      </c>
      <c r="B8413" s="75">
        <v>73.3666666666667</v>
      </c>
      <c r="C8413" s="75">
        <v>84.1333333333333</v>
      </c>
      <c r="D8413" s="75">
        <v>90.8</v>
      </c>
      <c r="E8413" s="75">
        <v>95.0</v>
      </c>
    </row>
    <row r="8414" ht="15.75" customHeight="1">
      <c r="A8414" s="13">
        <v>42212.666666666664</v>
      </c>
      <c r="B8414" s="75">
        <v>72.9333333333333</v>
      </c>
      <c r="C8414" s="75">
        <v>83.65</v>
      </c>
      <c r="D8414" s="75">
        <v>92.5833333333333</v>
      </c>
      <c r="E8414" s="75">
        <v>94.8833333333333</v>
      </c>
    </row>
    <row r="8415" ht="15.75" customHeight="1">
      <c r="A8415" s="13">
        <v>42212.677083333336</v>
      </c>
      <c r="B8415" s="75">
        <v>72.6833333333333</v>
      </c>
      <c r="C8415" s="75">
        <v>82.9</v>
      </c>
      <c r="D8415" s="75">
        <v>93.8333333333333</v>
      </c>
      <c r="E8415" s="75">
        <v>94.6333333333333</v>
      </c>
    </row>
    <row r="8416" ht="15.75" customHeight="1">
      <c r="A8416" s="13">
        <v>42212.6875</v>
      </c>
      <c r="B8416" s="75">
        <v>72.4333333333333</v>
      </c>
      <c r="C8416" s="75">
        <v>82.15</v>
      </c>
      <c r="D8416" s="75">
        <v>95.0833333333333</v>
      </c>
      <c r="E8416" s="75">
        <v>94.3833333333333</v>
      </c>
    </row>
    <row r="8417" ht="15.75" customHeight="1">
      <c r="A8417" s="13">
        <v>42212.697916666664</v>
      </c>
      <c r="B8417" s="75">
        <v>72.1833333333333</v>
      </c>
      <c r="C8417" s="75">
        <v>81.4</v>
      </c>
      <c r="D8417" s="75">
        <v>96.3333333333333</v>
      </c>
      <c r="E8417" s="75">
        <v>94.1333333333333</v>
      </c>
    </row>
    <row r="8418" ht="15.75" customHeight="1">
      <c r="A8418" s="13">
        <v>42212.708333333336</v>
      </c>
      <c r="B8418" s="75">
        <v>71.7333333333333</v>
      </c>
      <c r="C8418" s="75">
        <v>80.65</v>
      </c>
      <c r="D8418" s="75">
        <v>97.0</v>
      </c>
      <c r="E8418" s="75">
        <v>93.8833333333333</v>
      </c>
    </row>
    <row r="8419" ht="15.75" customHeight="1">
      <c r="A8419" s="13">
        <v>42212.71875</v>
      </c>
      <c r="B8419" s="75">
        <v>70.7333333333333</v>
      </c>
      <c r="C8419" s="75">
        <v>79.9</v>
      </c>
      <c r="D8419" s="75">
        <v>97.0</v>
      </c>
      <c r="E8419" s="75">
        <v>93.6333333333333</v>
      </c>
    </row>
    <row r="8420" ht="15.75" customHeight="1">
      <c r="A8420" s="13">
        <v>42212.729166666664</v>
      </c>
      <c r="B8420" s="75">
        <v>69.7333333333333</v>
      </c>
      <c r="C8420" s="75">
        <v>79.15</v>
      </c>
      <c r="D8420" s="75">
        <v>97.0</v>
      </c>
      <c r="E8420" s="75">
        <v>93.3833333333333</v>
      </c>
    </row>
    <row r="8421" ht="15.75" customHeight="1">
      <c r="A8421" s="13">
        <v>42212.739583333336</v>
      </c>
      <c r="B8421" s="75">
        <v>68.7333333333333</v>
      </c>
      <c r="C8421" s="75">
        <v>78.4</v>
      </c>
      <c r="D8421" s="75">
        <v>97.0</v>
      </c>
      <c r="E8421" s="75">
        <v>93.1333333333333</v>
      </c>
    </row>
    <row r="8422" ht="15.75" customHeight="1">
      <c r="A8422" s="13">
        <v>42212.75</v>
      </c>
      <c r="B8422" s="75">
        <v>67.7333333333333</v>
      </c>
      <c r="C8422" s="75">
        <v>77.65</v>
      </c>
      <c r="D8422" s="75">
        <v>96.86</v>
      </c>
      <c r="E8422" s="75">
        <v>92.65</v>
      </c>
    </row>
    <row r="8423" ht="15.75" customHeight="1">
      <c r="A8423" s="13">
        <v>42212.760416666664</v>
      </c>
      <c r="B8423" s="75">
        <v>66.7333333333333</v>
      </c>
      <c r="C8423" s="75">
        <v>76.9</v>
      </c>
      <c r="D8423" s="75">
        <v>96.56</v>
      </c>
      <c r="E8423" s="75">
        <v>91.9</v>
      </c>
    </row>
    <row r="8424" ht="15.75" customHeight="1">
      <c r="A8424" s="13">
        <v>42212.770833333336</v>
      </c>
      <c r="B8424" s="75">
        <v>65.7333333333333</v>
      </c>
      <c r="C8424" s="75">
        <v>76.15</v>
      </c>
      <c r="D8424" s="75">
        <v>96.26</v>
      </c>
      <c r="E8424" s="75">
        <v>91.15</v>
      </c>
    </row>
    <row r="8425" ht="15.75" customHeight="1">
      <c r="A8425" s="13">
        <v>42212.78125</v>
      </c>
      <c r="B8425" s="75">
        <v>64.7333333333333</v>
      </c>
      <c r="C8425" s="75">
        <v>75.4</v>
      </c>
      <c r="D8425" s="75">
        <v>95.8</v>
      </c>
      <c r="E8425" s="75">
        <v>90.4</v>
      </c>
    </row>
    <row r="8426" ht="15.75" customHeight="1">
      <c r="A8426" s="13">
        <v>42212.791666666664</v>
      </c>
      <c r="B8426" s="75">
        <v>63.8</v>
      </c>
      <c r="C8426" s="75">
        <v>74.65</v>
      </c>
      <c r="D8426" s="75">
        <v>94.5333333333333</v>
      </c>
      <c r="E8426" s="75">
        <v>89.65</v>
      </c>
    </row>
    <row r="8427" ht="15.75" customHeight="1">
      <c r="A8427" s="13">
        <v>42212.802083333336</v>
      </c>
      <c r="B8427" s="75">
        <v>63.05</v>
      </c>
      <c r="C8427" s="75">
        <v>73.9</v>
      </c>
      <c r="D8427" s="75">
        <v>93.5333333333333</v>
      </c>
      <c r="E8427" s="75">
        <v>88.9</v>
      </c>
    </row>
    <row r="8428" ht="15.75" customHeight="1">
      <c r="A8428" s="13">
        <v>42212.8125</v>
      </c>
      <c r="B8428" s="75">
        <v>62.3</v>
      </c>
      <c r="C8428" s="75">
        <v>73.15</v>
      </c>
      <c r="D8428" s="75">
        <v>92.5333333333333</v>
      </c>
      <c r="E8428" s="75">
        <v>88.15</v>
      </c>
    </row>
    <row r="8429" ht="15.75" customHeight="1">
      <c r="A8429" s="13">
        <v>42212.822916666664</v>
      </c>
      <c r="B8429" s="75">
        <v>61.55</v>
      </c>
      <c r="C8429" s="75">
        <v>72.4</v>
      </c>
      <c r="D8429" s="75">
        <v>91.5333333333333</v>
      </c>
      <c r="E8429" s="75">
        <v>87.4</v>
      </c>
    </row>
    <row r="8430" ht="15.75" customHeight="1">
      <c r="A8430" s="13">
        <v>42212.833333333336</v>
      </c>
      <c r="B8430" s="75">
        <v>61.0</v>
      </c>
      <c r="C8430" s="75">
        <v>71.7666666666667</v>
      </c>
      <c r="D8430" s="75">
        <v>90.7666666666667</v>
      </c>
      <c r="E8430" s="75">
        <v>86.7666666666667</v>
      </c>
    </row>
    <row r="8431" ht="15.75" customHeight="1">
      <c r="A8431" s="13">
        <v>42212.84375</v>
      </c>
      <c r="B8431" s="75">
        <v>61.0</v>
      </c>
      <c r="C8431" s="75">
        <v>71.2666666666667</v>
      </c>
      <c r="D8431" s="75">
        <v>90.2666666666667</v>
      </c>
      <c r="E8431" s="75">
        <v>86.2666666666667</v>
      </c>
    </row>
    <row r="8432" ht="15.75" customHeight="1">
      <c r="A8432" s="13">
        <v>42212.854166666664</v>
      </c>
      <c r="B8432" s="75">
        <v>61.0</v>
      </c>
      <c r="C8432" s="75">
        <v>70.7666666666667</v>
      </c>
      <c r="D8432" s="75">
        <v>89.7666666666667</v>
      </c>
      <c r="E8432" s="75">
        <v>85.7666666666667</v>
      </c>
    </row>
    <row r="8433" ht="15.75" customHeight="1">
      <c r="A8433" s="13">
        <v>42212.864583333336</v>
      </c>
      <c r="B8433" s="75">
        <v>61.0</v>
      </c>
      <c r="C8433" s="75">
        <v>70.2666666666667</v>
      </c>
      <c r="D8433" s="75">
        <v>89.2666666666667</v>
      </c>
      <c r="E8433" s="75">
        <v>85.2666666666667</v>
      </c>
    </row>
    <row r="8434" ht="15.75" customHeight="1">
      <c r="A8434" s="13">
        <v>42212.875</v>
      </c>
      <c r="B8434" s="75">
        <v>61.0</v>
      </c>
      <c r="C8434" s="75">
        <v>69.65</v>
      </c>
      <c r="D8434" s="75">
        <v>88.65</v>
      </c>
      <c r="E8434" s="75">
        <v>84.7666666666667</v>
      </c>
    </row>
    <row r="8435" ht="15.75" customHeight="1">
      <c r="A8435" s="13">
        <v>42212.885416666664</v>
      </c>
      <c r="B8435" s="75">
        <v>61.0</v>
      </c>
      <c r="C8435" s="75">
        <v>68.9</v>
      </c>
      <c r="D8435" s="75">
        <v>87.9</v>
      </c>
      <c r="E8435" s="75">
        <v>84.2666666666667</v>
      </c>
    </row>
    <row r="8436" ht="15.75" customHeight="1">
      <c r="A8436" s="13">
        <v>42212.895833333336</v>
      </c>
      <c r="B8436" s="75">
        <v>61.0</v>
      </c>
      <c r="C8436" s="75">
        <v>68.15</v>
      </c>
      <c r="D8436" s="75">
        <v>87.15</v>
      </c>
      <c r="E8436" s="75">
        <v>83.7666666666667</v>
      </c>
    </row>
    <row r="8437" ht="15.75" customHeight="1">
      <c r="A8437" s="13">
        <v>42212.90625</v>
      </c>
      <c r="B8437" s="75">
        <v>61.0</v>
      </c>
      <c r="C8437" s="75">
        <v>67.4</v>
      </c>
      <c r="D8437" s="75">
        <v>86.4</v>
      </c>
      <c r="E8437" s="75">
        <v>83.2666666666667</v>
      </c>
    </row>
    <row r="8438" ht="15.75" customHeight="1">
      <c r="A8438" s="13">
        <v>42212.916666666664</v>
      </c>
      <c r="B8438" s="75">
        <v>60.9333333333333</v>
      </c>
      <c r="C8438" s="75">
        <v>66.8833333333333</v>
      </c>
      <c r="D8438" s="75">
        <v>85.8833333333333</v>
      </c>
      <c r="E8438" s="75">
        <v>82.5333333333333</v>
      </c>
    </row>
    <row r="8439" ht="15.75" customHeight="1">
      <c r="A8439" s="13">
        <v>42212.927083333336</v>
      </c>
      <c r="B8439" s="75">
        <v>60.6833333333333</v>
      </c>
      <c r="C8439" s="75">
        <v>66.6333333333333</v>
      </c>
      <c r="D8439" s="75">
        <v>85.6333333333333</v>
      </c>
      <c r="E8439" s="75">
        <v>81.5333333333333</v>
      </c>
    </row>
    <row r="8440" ht="15.75" customHeight="1">
      <c r="A8440" s="13">
        <v>42212.9375</v>
      </c>
      <c r="B8440" s="75">
        <v>60.4333333333333</v>
      </c>
      <c r="C8440" s="75">
        <v>66.3833333333333</v>
      </c>
      <c r="D8440" s="75">
        <v>85.3833333333333</v>
      </c>
      <c r="E8440" s="75">
        <v>80.5333333333333</v>
      </c>
    </row>
    <row r="8441" ht="15.75" customHeight="1">
      <c r="A8441" s="13">
        <v>42212.947916666664</v>
      </c>
      <c r="B8441" s="75">
        <v>60.1833333333333</v>
      </c>
      <c r="C8441" s="75">
        <v>66.1333333333333</v>
      </c>
      <c r="D8441" s="75">
        <v>85.1333333333333</v>
      </c>
      <c r="E8441" s="75">
        <v>79.5333333333333</v>
      </c>
    </row>
    <row r="8442" ht="15.75" customHeight="1">
      <c r="A8442" s="13">
        <v>42212.958333333336</v>
      </c>
      <c r="B8442" s="75">
        <v>60.0</v>
      </c>
      <c r="C8442" s="75">
        <v>65.8833333333333</v>
      </c>
      <c r="D8442" s="75">
        <v>84.7666666666667</v>
      </c>
      <c r="E8442" s="75">
        <v>78.8833333333333</v>
      </c>
    </row>
    <row r="8443" ht="15.75" customHeight="1">
      <c r="A8443" s="13">
        <v>42212.96875</v>
      </c>
      <c r="B8443" s="75">
        <v>60.0</v>
      </c>
      <c r="C8443" s="75">
        <v>65.6333333333333</v>
      </c>
      <c r="D8443" s="75">
        <v>84.2666666666667</v>
      </c>
      <c r="E8443" s="75">
        <v>78.6333333333333</v>
      </c>
    </row>
    <row r="8444" ht="15.75" customHeight="1">
      <c r="A8444" s="13">
        <v>42212.979166666664</v>
      </c>
      <c r="B8444" s="75">
        <v>60.0</v>
      </c>
      <c r="C8444" s="75">
        <v>65.3833333333333</v>
      </c>
      <c r="D8444" s="75">
        <v>83.7666666666667</v>
      </c>
      <c r="E8444" s="75">
        <v>78.3833333333333</v>
      </c>
    </row>
    <row r="8445" ht="15.75" customHeight="1">
      <c r="A8445" s="13">
        <v>42212.989583333336</v>
      </c>
      <c r="B8445" s="75">
        <v>60.0</v>
      </c>
      <c r="C8445" s="75">
        <v>65.1333333333333</v>
      </c>
      <c r="D8445" s="75">
        <v>83.2666666666667</v>
      </c>
      <c r="E8445" s="75">
        <v>78.1333333333333</v>
      </c>
    </row>
    <row r="8446" ht="15.75" customHeight="1">
      <c r="A8446" s="13">
        <v>42213.0</v>
      </c>
      <c r="B8446" s="75">
        <v>60.0</v>
      </c>
      <c r="C8446" s="75">
        <v>65.0</v>
      </c>
      <c r="D8446" s="75">
        <v>82.8833333333333</v>
      </c>
      <c r="E8446" s="75">
        <v>77.65</v>
      </c>
    </row>
    <row r="8447" ht="15.75" customHeight="1">
      <c r="A8447" s="13">
        <v>42213.010416666664</v>
      </c>
      <c r="B8447" s="75">
        <v>60.0</v>
      </c>
      <c r="C8447" s="75">
        <v>65.0</v>
      </c>
      <c r="D8447" s="75">
        <v>82.6333333333333</v>
      </c>
      <c r="E8447" s="75">
        <v>76.9</v>
      </c>
    </row>
    <row r="8448" ht="15.75" customHeight="1">
      <c r="A8448" s="13">
        <v>42213.020833333336</v>
      </c>
      <c r="B8448" s="75">
        <v>60.0</v>
      </c>
      <c r="C8448" s="75">
        <v>65.0</v>
      </c>
      <c r="D8448" s="75">
        <v>82.3833333333333</v>
      </c>
      <c r="E8448" s="75">
        <v>76.15</v>
      </c>
    </row>
    <row r="8449" ht="15.75" customHeight="1">
      <c r="A8449" s="13">
        <v>42213.03125</v>
      </c>
      <c r="B8449" s="75">
        <v>60.0</v>
      </c>
      <c r="C8449" s="75">
        <v>65.0</v>
      </c>
      <c r="D8449" s="75">
        <v>82.1333333333333</v>
      </c>
      <c r="E8449" s="75">
        <v>75.4</v>
      </c>
    </row>
    <row r="8450" ht="15.75" customHeight="1">
      <c r="A8450" s="13">
        <v>42213.041666666664</v>
      </c>
      <c r="B8450" s="75">
        <v>59.9333333333333</v>
      </c>
      <c r="C8450" s="75">
        <v>64.7666666666667</v>
      </c>
      <c r="D8450" s="75">
        <v>81.8833333333333</v>
      </c>
      <c r="E8450" s="75">
        <v>74.7666666666667</v>
      </c>
    </row>
    <row r="8451" ht="15.75" customHeight="1">
      <c r="A8451" s="13">
        <v>42213.052083333336</v>
      </c>
      <c r="B8451" s="75">
        <v>59.6833333333333</v>
      </c>
      <c r="C8451" s="75">
        <v>64.2666666666667</v>
      </c>
      <c r="D8451" s="75">
        <v>81.6333333333333</v>
      </c>
      <c r="E8451" s="75">
        <v>74.2666666666667</v>
      </c>
    </row>
    <row r="8452" ht="15.75" customHeight="1">
      <c r="A8452" s="13">
        <v>42213.0625</v>
      </c>
      <c r="B8452" s="75">
        <v>59.4333333333333</v>
      </c>
      <c r="C8452" s="75">
        <v>63.7666666666667</v>
      </c>
      <c r="D8452" s="75">
        <v>81.3833333333333</v>
      </c>
      <c r="E8452" s="75">
        <v>73.7666666666667</v>
      </c>
    </row>
    <row r="8453" ht="15.75" customHeight="1">
      <c r="A8453" s="13">
        <v>42213.072916666664</v>
      </c>
      <c r="B8453" s="75">
        <v>59.1833333333333</v>
      </c>
      <c r="C8453" s="75">
        <v>63.2666666666667</v>
      </c>
      <c r="D8453" s="75">
        <v>81.1333333333333</v>
      </c>
      <c r="E8453" s="75">
        <v>73.2666666666667</v>
      </c>
    </row>
    <row r="8454" ht="15.75" customHeight="1">
      <c r="A8454" s="13">
        <v>42213.083333333336</v>
      </c>
      <c r="B8454" s="75">
        <v>58.9333333333333</v>
      </c>
      <c r="C8454" s="75">
        <v>63.0</v>
      </c>
      <c r="D8454" s="75">
        <v>80.8833333333333</v>
      </c>
      <c r="E8454" s="75">
        <v>72.7666666666667</v>
      </c>
    </row>
    <row r="8455" ht="15.75" customHeight="1">
      <c r="A8455" s="13">
        <v>42213.09375</v>
      </c>
      <c r="B8455" s="75">
        <v>58.6833333333333</v>
      </c>
      <c r="C8455" s="75">
        <v>63.0</v>
      </c>
      <c r="D8455" s="75">
        <v>80.6333333333333</v>
      </c>
      <c r="E8455" s="75">
        <v>72.2666666666667</v>
      </c>
    </row>
    <row r="8456" ht="15.75" customHeight="1">
      <c r="A8456" s="13">
        <v>42213.104166666664</v>
      </c>
      <c r="B8456" s="75">
        <v>58.4333333333333</v>
      </c>
      <c r="C8456" s="75">
        <v>63.0</v>
      </c>
      <c r="D8456" s="75">
        <v>80.3833333333333</v>
      </c>
      <c r="E8456" s="75">
        <v>71.7666666666667</v>
      </c>
    </row>
    <row r="8457" ht="15.75" customHeight="1">
      <c r="A8457" s="13">
        <v>42213.114583333336</v>
      </c>
      <c r="B8457" s="75">
        <v>58.1833333333333</v>
      </c>
      <c r="C8457" s="75">
        <v>63.0</v>
      </c>
      <c r="D8457" s="75">
        <v>80.1333333333333</v>
      </c>
      <c r="E8457" s="75">
        <v>71.2666666666667</v>
      </c>
    </row>
    <row r="8458" ht="15.75" customHeight="1">
      <c r="A8458" s="13">
        <v>42213.125</v>
      </c>
      <c r="B8458" s="75">
        <v>58.0</v>
      </c>
      <c r="C8458" s="75">
        <v>62.8833333333333</v>
      </c>
      <c r="D8458" s="75">
        <v>79.65</v>
      </c>
      <c r="E8458" s="75">
        <v>71.0</v>
      </c>
    </row>
    <row r="8459" ht="15.75" customHeight="1">
      <c r="A8459" s="13">
        <v>42213.135416666664</v>
      </c>
      <c r="B8459" s="75">
        <v>58.0</v>
      </c>
      <c r="C8459" s="75">
        <v>62.6333333333333</v>
      </c>
      <c r="D8459" s="75">
        <v>78.9</v>
      </c>
      <c r="E8459" s="75">
        <v>71.0</v>
      </c>
    </row>
    <row r="8460" ht="15.75" customHeight="1">
      <c r="A8460" s="13">
        <v>42213.145833333336</v>
      </c>
      <c r="B8460" s="75">
        <v>58.0</v>
      </c>
      <c r="C8460" s="75">
        <v>62.3833333333333</v>
      </c>
      <c r="D8460" s="75">
        <v>78.15</v>
      </c>
      <c r="E8460" s="75">
        <v>71.0</v>
      </c>
    </row>
    <row r="8461" ht="15.75" customHeight="1">
      <c r="A8461" s="13">
        <v>42213.15625</v>
      </c>
      <c r="B8461" s="75">
        <v>58.0</v>
      </c>
      <c r="C8461" s="75">
        <v>62.1333333333333</v>
      </c>
      <c r="D8461" s="75">
        <v>77.4</v>
      </c>
      <c r="E8461" s="75">
        <v>71.0</v>
      </c>
    </row>
    <row r="8462" ht="15.75" customHeight="1">
      <c r="A8462" s="13">
        <v>42213.166666666664</v>
      </c>
      <c r="B8462" s="75">
        <v>58.0</v>
      </c>
      <c r="C8462" s="75">
        <v>61.7666666666667</v>
      </c>
      <c r="D8462" s="75">
        <v>76.7666666666667</v>
      </c>
      <c r="E8462" s="75">
        <v>70.8833333333333</v>
      </c>
    </row>
    <row r="8463" ht="15.75" customHeight="1">
      <c r="A8463" s="13">
        <v>42213.177083333336</v>
      </c>
      <c r="B8463" s="75">
        <v>58.0</v>
      </c>
      <c r="C8463" s="75">
        <v>61.2666666666667</v>
      </c>
      <c r="D8463" s="75">
        <v>76.2666666666667</v>
      </c>
      <c r="E8463" s="75">
        <v>70.6333333333333</v>
      </c>
    </row>
    <row r="8464" ht="15.75" customHeight="1">
      <c r="A8464" s="13">
        <v>42213.1875</v>
      </c>
      <c r="B8464" s="75">
        <v>58.0</v>
      </c>
      <c r="C8464" s="75">
        <v>60.7666666666667</v>
      </c>
      <c r="D8464" s="75">
        <v>75.7666666666667</v>
      </c>
      <c r="E8464" s="75">
        <v>70.3833333333333</v>
      </c>
    </row>
    <row r="8465" ht="15.75" customHeight="1">
      <c r="A8465" s="13">
        <v>42213.197916666664</v>
      </c>
      <c r="B8465" s="75">
        <v>58.0</v>
      </c>
      <c r="C8465" s="75">
        <v>60.2666666666667</v>
      </c>
      <c r="D8465" s="75">
        <v>75.2666666666667</v>
      </c>
      <c r="E8465" s="75">
        <v>70.1333333333333</v>
      </c>
    </row>
    <row r="8466" ht="15.75" customHeight="1">
      <c r="A8466" s="13">
        <v>42213.208333333336</v>
      </c>
      <c r="B8466" s="75">
        <v>58.1333333333333</v>
      </c>
      <c r="C8466" s="75">
        <v>60.2333333333333</v>
      </c>
      <c r="D8466" s="75">
        <v>74.8833333333333</v>
      </c>
      <c r="E8466" s="75">
        <v>70.0</v>
      </c>
    </row>
    <row r="8467" ht="15.75" customHeight="1">
      <c r="A8467" s="13">
        <v>42213.21875</v>
      </c>
      <c r="B8467" s="75">
        <v>58.6333333333333</v>
      </c>
      <c r="C8467" s="75">
        <v>60.7333333333333</v>
      </c>
      <c r="D8467" s="75">
        <v>74.6333333333333</v>
      </c>
      <c r="E8467" s="75">
        <v>70.0</v>
      </c>
    </row>
    <row r="8468" ht="15.75" customHeight="1">
      <c r="A8468" s="13">
        <v>42213.229166666664</v>
      </c>
      <c r="B8468" s="75">
        <v>59.1333333333333</v>
      </c>
      <c r="C8468" s="75">
        <v>61.2333333333333</v>
      </c>
      <c r="D8468" s="75">
        <v>74.3833333333333</v>
      </c>
      <c r="E8468" s="75">
        <v>70.0</v>
      </c>
    </row>
    <row r="8469" ht="15.75" customHeight="1">
      <c r="A8469" s="13">
        <v>42213.239583333336</v>
      </c>
      <c r="B8469" s="75">
        <v>59.6333333333333</v>
      </c>
      <c r="C8469" s="75">
        <v>61.7333333333333</v>
      </c>
      <c r="D8469" s="75">
        <v>74.1333333333333</v>
      </c>
      <c r="E8469" s="75">
        <v>70.0</v>
      </c>
    </row>
    <row r="8470" ht="15.75" customHeight="1">
      <c r="A8470" s="13">
        <v>42213.25</v>
      </c>
      <c r="B8470" s="75">
        <v>60.3333333333333</v>
      </c>
      <c r="C8470" s="75">
        <v>62.35</v>
      </c>
      <c r="D8470" s="75">
        <v>74.1166666666667</v>
      </c>
      <c r="E8470" s="75">
        <v>70.5833333333333</v>
      </c>
    </row>
    <row r="8471" ht="15.75" customHeight="1">
      <c r="A8471" s="13">
        <v>42213.260416666664</v>
      </c>
      <c r="B8471" s="75">
        <v>61.5833333333333</v>
      </c>
      <c r="C8471" s="75">
        <v>63.1</v>
      </c>
      <c r="D8471" s="75">
        <v>74.3666666666667</v>
      </c>
      <c r="E8471" s="75">
        <v>71.8333333333333</v>
      </c>
    </row>
    <row r="8472" ht="15.75" customHeight="1">
      <c r="A8472" s="13">
        <v>42213.270833333336</v>
      </c>
      <c r="B8472" s="75">
        <v>62.8333333333333</v>
      </c>
      <c r="C8472" s="75">
        <v>63.85</v>
      </c>
      <c r="D8472" s="75">
        <v>74.6166666666667</v>
      </c>
      <c r="E8472" s="75">
        <v>73.0833333333333</v>
      </c>
    </row>
    <row r="8473" ht="15.75" customHeight="1">
      <c r="A8473" s="13">
        <v>42213.28125</v>
      </c>
      <c r="B8473" s="75">
        <v>64.0833333333333</v>
      </c>
      <c r="C8473" s="75">
        <v>64.6</v>
      </c>
      <c r="D8473" s="75">
        <v>74.8666666666667</v>
      </c>
      <c r="E8473" s="75">
        <v>74.3333333333333</v>
      </c>
    </row>
    <row r="8474" ht="15.75" customHeight="1">
      <c r="A8474" s="13">
        <v>42213.291666666664</v>
      </c>
      <c r="B8474" s="75">
        <v>65.1333333333333</v>
      </c>
      <c r="C8474" s="75">
        <v>65.5833333333333</v>
      </c>
      <c r="D8474" s="75">
        <v>75.5833333333333</v>
      </c>
      <c r="E8474" s="75">
        <v>75.4666666666667</v>
      </c>
    </row>
    <row r="8475" ht="15.75" customHeight="1">
      <c r="A8475" s="13">
        <v>42213.302083333336</v>
      </c>
      <c r="B8475" s="75">
        <v>65.6333333333333</v>
      </c>
      <c r="C8475" s="75">
        <v>66.8333333333333</v>
      </c>
      <c r="D8475" s="75">
        <v>76.8333333333333</v>
      </c>
      <c r="E8475" s="75">
        <v>76.4666666666667</v>
      </c>
    </row>
    <row r="8476" ht="15.75" customHeight="1">
      <c r="A8476" s="13">
        <v>42213.3125</v>
      </c>
      <c r="B8476" s="75">
        <v>66.1333333333333</v>
      </c>
      <c r="C8476" s="75">
        <v>68.0833333333333</v>
      </c>
      <c r="D8476" s="75">
        <v>78.0833333333333</v>
      </c>
      <c r="E8476" s="75">
        <v>77.4666666666667</v>
      </c>
    </row>
    <row r="8477" ht="15.75" customHeight="1">
      <c r="A8477" s="13">
        <v>42213.322916666664</v>
      </c>
      <c r="B8477" s="75">
        <v>66.6333333333333</v>
      </c>
      <c r="C8477" s="75">
        <v>69.3333333333333</v>
      </c>
      <c r="D8477" s="75">
        <v>79.3333333333333</v>
      </c>
      <c r="E8477" s="75">
        <v>78.4666666666667</v>
      </c>
    </row>
    <row r="8478" ht="15.75" customHeight="1">
      <c r="A8478" s="13">
        <v>42213.333333333336</v>
      </c>
      <c r="B8478" s="75">
        <v>67.1333333333333</v>
      </c>
      <c r="C8478" s="75">
        <v>70.7</v>
      </c>
      <c r="D8478" s="75">
        <v>80.5833333333333</v>
      </c>
      <c r="E8478" s="75">
        <v>79.4666666666667</v>
      </c>
    </row>
    <row r="8479" ht="15.75" customHeight="1">
      <c r="A8479" s="13">
        <v>42213.34375</v>
      </c>
      <c r="B8479" s="75">
        <v>67.6333333333333</v>
      </c>
      <c r="C8479" s="75">
        <v>72.2</v>
      </c>
      <c r="D8479" s="75">
        <v>81.8333333333333</v>
      </c>
      <c r="E8479" s="75">
        <v>80.4666666666667</v>
      </c>
    </row>
    <row r="8480" ht="15.75" customHeight="1">
      <c r="A8480" s="13">
        <v>42213.354166666664</v>
      </c>
      <c r="B8480" s="75">
        <v>68.1333333333333</v>
      </c>
      <c r="C8480" s="75">
        <v>73.7</v>
      </c>
      <c r="D8480" s="75">
        <v>83.0833333333333</v>
      </c>
      <c r="E8480" s="75">
        <v>81.4666666666667</v>
      </c>
    </row>
    <row r="8481" ht="15.75" customHeight="1">
      <c r="A8481" s="13">
        <v>42213.364583333336</v>
      </c>
      <c r="B8481" s="75">
        <v>68.6333333333333</v>
      </c>
      <c r="C8481" s="75">
        <v>75.2</v>
      </c>
      <c r="D8481" s="75">
        <v>84.3333333333333</v>
      </c>
      <c r="E8481" s="75">
        <v>82.4666666666667</v>
      </c>
    </row>
    <row r="8482" ht="15.75" customHeight="1">
      <c r="A8482" s="13">
        <v>42213.375</v>
      </c>
      <c r="B8482" s="75">
        <v>69.2</v>
      </c>
      <c r="C8482" s="75">
        <v>76.5833333333333</v>
      </c>
      <c r="D8482" s="75">
        <v>85.5833333333333</v>
      </c>
      <c r="E8482" s="75">
        <v>83.4666666666667</v>
      </c>
    </row>
    <row r="8483" ht="15.75" customHeight="1">
      <c r="A8483" s="13">
        <v>42213.385416666664</v>
      </c>
      <c r="B8483" s="75">
        <v>69.95</v>
      </c>
      <c r="C8483" s="75">
        <v>77.8333333333333</v>
      </c>
      <c r="D8483" s="75">
        <v>86.8333333333333</v>
      </c>
      <c r="E8483" s="75">
        <v>84.4666666666667</v>
      </c>
    </row>
    <row r="8484" ht="15.75" customHeight="1">
      <c r="A8484" s="13">
        <v>42213.395833333336</v>
      </c>
      <c r="B8484" s="75">
        <v>70.7</v>
      </c>
      <c r="C8484" s="75">
        <v>79.0833333333333</v>
      </c>
      <c r="D8484" s="75">
        <v>88.0833333333333</v>
      </c>
      <c r="E8484" s="75">
        <v>85.4666666666667</v>
      </c>
    </row>
    <row r="8485" ht="15.75" customHeight="1">
      <c r="A8485" s="13">
        <v>42213.40625</v>
      </c>
      <c r="B8485" s="75">
        <v>71.45</v>
      </c>
      <c r="C8485" s="75">
        <v>80.3333333333333</v>
      </c>
      <c r="D8485" s="75">
        <v>89.3333333333333</v>
      </c>
      <c r="E8485" s="75">
        <v>86.4666666666667</v>
      </c>
    </row>
    <row r="8486" ht="15.75" customHeight="1">
      <c r="A8486" s="13">
        <v>42213.416666666664</v>
      </c>
      <c r="B8486" s="75">
        <v>72.1333333333333</v>
      </c>
      <c r="C8486" s="75">
        <v>81.4666666666667</v>
      </c>
      <c r="D8486" s="75">
        <v>90.35</v>
      </c>
      <c r="E8486" s="75">
        <v>87.4666666666667</v>
      </c>
    </row>
    <row r="8487" ht="15.75" customHeight="1">
      <c r="A8487" s="13">
        <v>42213.427083333336</v>
      </c>
      <c r="B8487" s="75">
        <v>72.6333333333333</v>
      </c>
      <c r="C8487" s="75">
        <v>82.4666666666667</v>
      </c>
      <c r="D8487" s="75">
        <v>91.1</v>
      </c>
      <c r="E8487" s="75">
        <v>88.4666666666667</v>
      </c>
    </row>
    <row r="8488" ht="15.75" customHeight="1">
      <c r="A8488" s="13">
        <v>42213.4375</v>
      </c>
      <c r="B8488" s="75">
        <v>73.1333333333333</v>
      </c>
      <c r="C8488" s="75">
        <v>83.4666666666667</v>
      </c>
      <c r="D8488" s="75">
        <v>91.85</v>
      </c>
      <c r="E8488" s="75">
        <v>89.4666666666667</v>
      </c>
    </row>
    <row r="8489" ht="15.75" customHeight="1">
      <c r="A8489" s="13">
        <v>42213.447916666664</v>
      </c>
      <c r="B8489" s="75">
        <v>73.6333333333333</v>
      </c>
      <c r="C8489" s="75">
        <v>84.4666666666667</v>
      </c>
      <c r="D8489" s="75">
        <v>92.6</v>
      </c>
      <c r="E8489" s="75">
        <v>90.4666666666667</v>
      </c>
    </row>
    <row r="8490" ht="15.75" customHeight="1">
      <c r="A8490" s="13">
        <v>42213.458333333336</v>
      </c>
      <c r="B8490" s="75">
        <v>74.8</v>
      </c>
      <c r="C8490" s="75">
        <v>85.4666666666667</v>
      </c>
      <c r="D8490" s="75">
        <v>93.2333333333333</v>
      </c>
      <c r="E8490" s="75">
        <v>91.2333333333333</v>
      </c>
    </row>
    <row r="8491" ht="15.75" customHeight="1">
      <c r="A8491" s="13">
        <v>42213.46875</v>
      </c>
      <c r="B8491" s="75">
        <v>77.8</v>
      </c>
      <c r="C8491" s="75">
        <v>86.4666666666667</v>
      </c>
      <c r="D8491" s="75">
        <v>93.7333333333333</v>
      </c>
      <c r="E8491" s="75">
        <v>91.7333333333333</v>
      </c>
    </row>
    <row r="8492" ht="15.75" customHeight="1">
      <c r="A8492" s="13">
        <v>42213.479166666664</v>
      </c>
      <c r="B8492" s="75">
        <v>80.8</v>
      </c>
      <c r="C8492" s="75">
        <v>87.4666666666667</v>
      </c>
      <c r="D8492" s="75">
        <v>94.2333333333333</v>
      </c>
      <c r="E8492" s="75">
        <v>92.2333333333333</v>
      </c>
    </row>
    <row r="8493" ht="15.75" customHeight="1">
      <c r="A8493" s="13">
        <v>42213.489583333336</v>
      </c>
      <c r="B8493" s="75">
        <v>83.8</v>
      </c>
      <c r="C8493" s="75">
        <v>88.4666666666667</v>
      </c>
      <c r="D8493" s="75">
        <v>94.7333333333333</v>
      </c>
      <c r="E8493" s="75">
        <v>92.7333333333333</v>
      </c>
    </row>
    <row r="8494" ht="15.75" customHeight="1">
      <c r="A8494" s="13">
        <v>42213.5</v>
      </c>
      <c r="B8494" s="75">
        <v>86.0666666666667</v>
      </c>
      <c r="C8494" s="75">
        <v>89.2333333333333</v>
      </c>
      <c r="D8494" s="75">
        <v>95.1166666666667</v>
      </c>
      <c r="E8494" s="75">
        <v>93.35</v>
      </c>
    </row>
    <row r="8495" ht="15.75" customHeight="1">
      <c r="A8495" s="13">
        <v>42213.510416666664</v>
      </c>
      <c r="B8495" s="75">
        <v>86.3166666666667</v>
      </c>
      <c r="C8495" s="75">
        <v>89.7333333333333</v>
      </c>
      <c r="D8495" s="75">
        <v>95.3666666666667</v>
      </c>
      <c r="E8495" s="75">
        <v>94.1</v>
      </c>
    </row>
    <row r="8496" ht="15.75" customHeight="1">
      <c r="A8496" s="13">
        <v>42213.520833333336</v>
      </c>
      <c r="B8496" s="75">
        <v>86.5666666666667</v>
      </c>
      <c r="C8496" s="75">
        <v>90.2333333333333</v>
      </c>
      <c r="D8496" s="75">
        <v>95.6166666666667</v>
      </c>
      <c r="E8496" s="75">
        <v>94.85</v>
      </c>
    </row>
    <row r="8497" ht="15.75" customHeight="1">
      <c r="A8497" s="13">
        <v>42213.53125</v>
      </c>
      <c r="B8497" s="75">
        <v>86.8166666666667</v>
      </c>
      <c r="C8497" s="75">
        <v>90.7333333333333</v>
      </c>
      <c r="D8497" s="75">
        <v>95.8666666666667</v>
      </c>
      <c r="E8497" s="75">
        <v>95.6</v>
      </c>
    </row>
    <row r="8498" ht="15.75" customHeight="1">
      <c r="A8498" s="13">
        <v>42213.541666666664</v>
      </c>
      <c r="B8498" s="75">
        <v>86.7333333333333</v>
      </c>
      <c r="C8498" s="75">
        <v>91.2333333333333</v>
      </c>
      <c r="D8498" s="75">
        <v>96.35</v>
      </c>
      <c r="E8498" s="75">
        <v>96.2333333333333</v>
      </c>
    </row>
    <row r="8499" ht="15.75" customHeight="1">
      <c r="A8499" s="13">
        <v>42213.552083333336</v>
      </c>
      <c r="B8499" s="75">
        <v>85.7333333333333</v>
      </c>
      <c r="C8499" s="75">
        <v>91.7333333333333</v>
      </c>
      <c r="D8499" s="75">
        <v>97.1</v>
      </c>
      <c r="E8499" s="75">
        <v>96.7333333333333</v>
      </c>
    </row>
    <row r="8500" ht="15.75" customHeight="1">
      <c r="A8500" s="13">
        <v>42213.5625</v>
      </c>
      <c r="B8500" s="75">
        <v>84.7333333333333</v>
      </c>
      <c r="C8500" s="75">
        <v>92.2333333333333</v>
      </c>
      <c r="D8500" s="75">
        <v>97.85</v>
      </c>
      <c r="E8500" s="75">
        <v>97.2333333333333</v>
      </c>
    </row>
    <row r="8501" ht="15.75" customHeight="1">
      <c r="A8501" s="13">
        <v>42213.572916666664</v>
      </c>
      <c r="B8501" s="75">
        <v>83.7333333333333</v>
      </c>
      <c r="C8501" s="75">
        <v>92.7333333333333</v>
      </c>
      <c r="D8501" s="75">
        <v>98.6</v>
      </c>
      <c r="E8501" s="75">
        <v>97.7333333333333</v>
      </c>
    </row>
    <row r="8502" ht="15.75" customHeight="1">
      <c r="A8502" s="13">
        <v>42213.583333333336</v>
      </c>
      <c r="B8502" s="75">
        <v>83.1333333333333</v>
      </c>
      <c r="C8502" s="75">
        <v>93.0</v>
      </c>
      <c r="D8502" s="75">
        <v>99.0</v>
      </c>
      <c r="E8502" s="75">
        <v>98.0</v>
      </c>
    </row>
    <row r="8503" ht="15.75" customHeight="1">
      <c r="A8503" s="13">
        <v>42213.59375</v>
      </c>
      <c r="B8503" s="75">
        <v>83.6333333333333</v>
      </c>
      <c r="C8503" s="75">
        <v>93.0</v>
      </c>
      <c r="D8503" s="75">
        <v>99.0</v>
      </c>
      <c r="E8503" s="75">
        <v>98.0</v>
      </c>
    </row>
    <row r="8504" ht="15.75" customHeight="1">
      <c r="A8504" s="13">
        <v>42213.604166666664</v>
      </c>
      <c r="B8504" s="75">
        <v>84.1333333333333</v>
      </c>
      <c r="C8504" s="75">
        <v>93.0</v>
      </c>
      <c r="D8504" s="75">
        <v>99.0</v>
      </c>
      <c r="E8504" s="75">
        <v>98.0</v>
      </c>
    </row>
    <row r="8505" ht="15.75" customHeight="1">
      <c r="A8505" s="13">
        <v>42213.614583333336</v>
      </c>
      <c r="B8505" s="75">
        <v>84.6333333333333</v>
      </c>
      <c r="C8505" s="75">
        <v>93.0</v>
      </c>
      <c r="D8505" s="75">
        <v>99.0</v>
      </c>
      <c r="E8505" s="75">
        <v>98.0</v>
      </c>
    </row>
    <row r="8506" ht="15.75" customHeight="1">
      <c r="A8506" s="13">
        <v>42213.625</v>
      </c>
      <c r="B8506" s="75">
        <v>84.8</v>
      </c>
      <c r="C8506" s="75">
        <v>92.5333333333333</v>
      </c>
      <c r="D8506" s="75">
        <v>98.7666666666667</v>
      </c>
      <c r="E8506" s="75">
        <v>98.35</v>
      </c>
    </row>
    <row r="8507" ht="15.75" customHeight="1">
      <c r="A8507" s="13">
        <v>42213.635416666664</v>
      </c>
      <c r="B8507" s="75">
        <v>84.05</v>
      </c>
      <c r="C8507" s="75">
        <v>91.5333333333333</v>
      </c>
      <c r="D8507" s="75">
        <v>98.2666666666667</v>
      </c>
      <c r="E8507" s="75">
        <v>99.1</v>
      </c>
    </row>
    <row r="8508" ht="15.75" customHeight="1">
      <c r="A8508" s="13">
        <v>42213.645833333336</v>
      </c>
      <c r="B8508" s="75">
        <v>83.3</v>
      </c>
      <c r="C8508" s="75">
        <v>90.5333333333333</v>
      </c>
      <c r="D8508" s="75">
        <v>97.7666666666667</v>
      </c>
      <c r="E8508" s="75">
        <v>99.85</v>
      </c>
    </row>
    <row r="8509" ht="15.75" customHeight="1">
      <c r="A8509" s="13">
        <v>42213.65625</v>
      </c>
      <c r="B8509" s="75">
        <v>82.55</v>
      </c>
      <c r="C8509" s="75">
        <v>89.5333333333333</v>
      </c>
      <c r="D8509" s="75">
        <v>97.2666666666667</v>
      </c>
      <c r="E8509" s="75">
        <v>100.6</v>
      </c>
    </row>
    <row r="8510" ht="15.75" customHeight="1">
      <c r="A8510" s="13">
        <v>42213.666666666664</v>
      </c>
      <c r="B8510" s="75">
        <v>81.9333333333333</v>
      </c>
      <c r="C8510" s="75">
        <v>89.0</v>
      </c>
      <c r="D8510" s="75">
        <v>96.65</v>
      </c>
      <c r="E8510" s="75">
        <v>100.883333333333</v>
      </c>
    </row>
    <row r="8511" ht="15.75" customHeight="1">
      <c r="A8511" s="13">
        <v>42213.677083333336</v>
      </c>
      <c r="B8511" s="75">
        <v>81.6833333333333</v>
      </c>
      <c r="C8511" s="75">
        <v>89.0</v>
      </c>
      <c r="D8511" s="75">
        <v>95.9</v>
      </c>
      <c r="E8511" s="75">
        <v>100.633333333333</v>
      </c>
    </row>
    <row r="8512" ht="15.75" customHeight="1">
      <c r="A8512" s="13">
        <v>42213.6875</v>
      </c>
      <c r="B8512" s="75">
        <v>81.4333333333333</v>
      </c>
      <c r="C8512" s="75">
        <v>89.0</v>
      </c>
      <c r="D8512" s="75">
        <v>95.15</v>
      </c>
      <c r="E8512" s="75">
        <v>100.383333333333</v>
      </c>
    </row>
    <row r="8513" ht="15.75" customHeight="1">
      <c r="A8513" s="13">
        <v>42213.697916666664</v>
      </c>
      <c r="B8513" s="75">
        <v>81.1833333333333</v>
      </c>
      <c r="C8513" s="75">
        <v>89.0</v>
      </c>
      <c r="D8513" s="75">
        <v>94.4</v>
      </c>
      <c r="E8513" s="75">
        <v>100.133333333333</v>
      </c>
    </row>
    <row r="8514" ht="15.75" customHeight="1">
      <c r="A8514" s="13">
        <v>42213.708333333336</v>
      </c>
      <c r="B8514" s="75">
        <v>80.8666666666667</v>
      </c>
      <c r="C8514" s="75">
        <v>88.7666666666667</v>
      </c>
      <c r="D8514" s="75">
        <v>94.1166666666667</v>
      </c>
      <c r="E8514" s="75">
        <v>99.8833333333333</v>
      </c>
    </row>
    <row r="8515" ht="15.75" customHeight="1">
      <c r="A8515" s="13">
        <v>42213.71875</v>
      </c>
      <c r="B8515" s="75">
        <v>80.3666666666667</v>
      </c>
      <c r="C8515" s="75">
        <v>88.2666666666667</v>
      </c>
      <c r="D8515" s="75">
        <v>94.3666666666667</v>
      </c>
      <c r="E8515" s="75">
        <v>99.6333333333333</v>
      </c>
    </row>
    <row r="8516" ht="15.75" customHeight="1">
      <c r="A8516" s="13">
        <v>42213.729166666664</v>
      </c>
      <c r="B8516" s="75">
        <v>79.8666666666667</v>
      </c>
      <c r="C8516" s="75">
        <v>87.7666666666667</v>
      </c>
      <c r="D8516" s="75">
        <v>94.6166666666667</v>
      </c>
      <c r="E8516" s="75">
        <v>99.3833333333333</v>
      </c>
    </row>
    <row r="8517" ht="15.75" customHeight="1">
      <c r="A8517" s="13">
        <v>42213.739583333336</v>
      </c>
      <c r="B8517" s="75">
        <v>79.3666666666667</v>
      </c>
      <c r="C8517" s="75">
        <v>87.2666666666667</v>
      </c>
      <c r="D8517" s="75">
        <v>94.8666666666667</v>
      </c>
      <c r="E8517" s="75">
        <v>99.1333333333333</v>
      </c>
    </row>
    <row r="8518" ht="15.75" customHeight="1">
      <c r="A8518" s="13">
        <v>42213.75</v>
      </c>
      <c r="B8518" s="75">
        <v>78.5333333333333</v>
      </c>
      <c r="C8518" s="75">
        <v>86.5333333333333</v>
      </c>
      <c r="D8518" s="75">
        <v>94.7666666666667</v>
      </c>
      <c r="E8518" s="75">
        <v>98.65</v>
      </c>
    </row>
    <row r="8519" ht="15.75" customHeight="1">
      <c r="A8519" s="13">
        <v>42213.760416666664</v>
      </c>
      <c r="B8519" s="75">
        <v>76.7833333333333</v>
      </c>
      <c r="C8519" s="75">
        <v>85.5333333333333</v>
      </c>
      <c r="D8519" s="75">
        <v>94.2666666666667</v>
      </c>
      <c r="E8519" s="75">
        <v>97.9</v>
      </c>
    </row>
    <row r="8520" ht="15.75" customHeight="1">
      <c r="A8520" s="13">
        <v>42213.770833333336</v>
      </c>
      <c r="B8520" s="75">
        <v>75.0333333333333</v>
      </c>
      <c r="C8520" s="75">
        <v>84.5333333333333</v>
      </c>
      <c r="D8520" s="75">
        <v>93.7666666666667</v>
      </c>
      <c r="E8520" s="75">
        <v>97.15</v>
      </c>
    </row>
    <row r="8521" ht="15.75" customHeight="1">
      <c r="A8521" s="13">
        <v>42213.78125</v>
      </c>
      <c r="B8521" s="75">
        <v>73.2833333333333</v>
      </c>
      <c r="C8521" s="75">
        <v>83.5333333333333</v>
      </c>
      <c r="D8521" s="75">
        <v>93.2666666666667</v>
      </c>
      <c r="E8521" s="75">
        <v>96.4</v>
      </c>
    </row>
    <row r="8522" ht="15.75" customHeight="1">
      <c r="A8522" s="13">
        <v>42213.791666666664</v>
      </c>
      <c r="B8522" s="75">
        <v>71.8</v>
      </c>
      <c r="C8522" s="75">
        <v>82.4166666666667</v>
      </c>
      <c r="D8522" s="75">
        <v>92.65</v>
      </c>
      <c r="E8522" s="75">
        <v>95.5333333333333</v>
      </c>
    </row>
    <row r="8523" ht="15.75" customHeight="1">
      <c r="A8523" s="13">
        <v>42213.802083333336</v>
      </c>
      <c r="B8523" s="75">
        <v>71.05</v>
      </c>
      <c r="C8523" s="75">
        <v>81.1666666666667</v>
      </c>
      <c r="D8523" s="75">
        <v>91.9</v>
      </c>
      <c r="E8523" s="75">
        <v>94.5333333333333</v>
      </c>
    </row>
    <row r="8524" ht="15.75" customHeight="1">
      <c r="A8524" s="13">
        <v>42213.8125</v>
      </c>
      <c r="B8524" s="75">
        <v>70.3</v>
      </c>
      <c r="C8524" s="75">
        <v>79.9166666666667</v>
      </c>
      <c r="D8524" s="75">
        <v>91.15</v>
      </c>
      <c r="E8524" s="75">
        <v>93.5333333333333</v>
      </c>
    </row>
    <row r="8525" ht="15.75" customHeight="1">
      <c r="A8525" s="13">
        <v>42213.822916666664</v>
      </c>
      <c r="B8525" s="75">
        <v>69.55</v>
      </c>
      <c r="C8525" s="75">
        <v>78.6666666666667</v>
      </c>
      <c r="D8525" s="75">
        <v>90.4</v>
      </c>
      <c r="E8525" s="75">
        <v>92.5333333333333</v>
      </c>
    </row>
    <row r="8526" ht="15.75" customHeight="1">
      <c r="A8526" s="13">
        <v>42213.833333333336</v>
      </c>
      <c r="B8526" s="75">
        <v>69.1333333333333</v>
      </c>
      <c r="C8526" s="75">
        <v>77.7666666666667</v>
      </c>
      <c r="D8526" s="75">
        <v>89.7666666666667</v>
      </c>
      <c r="E8526" s="75">
        <v>91.5333333333333</v>
      </c>
    </row>
    <row r="8527" ht="15.75" customHeight="1">
      <c r="A8527" s="13">
        <v>42213.84375</v>
      </c>
      <c r="B8527" s="75">
        <v>69.6333333333333</v>
      </c>
      <c r="C8527" s="75">
        <v>77.2666666666667</v>
      </c>
      <c r="D8527" s="75">
        <v>89.2666666666667</v>
      </c>
      <c r="E8527" s="75">
        <v>90.5333333333333</v>
      </c>
    </row>
    <row r="8528" ht="15.75" customHeight="1">
      <c r="A8528" s="13">
        <v>42213.854166666664</v>
      </c>
      <c r="B8528" s="75">
        <v>70.1333333333333</v>
      </c>
      <c r="C8528" s="75">
        <v>76.7666666666667</v>
      </c>
      <c r="D8528" s="75">
        <v>88.7666666666667</v>
      </c>
      <c r="E8528" s="75">
        <v>89.5333333333333</v>
      </c>
    </row>
    <row r="8529" ht="15.75" customHeight="1">
      <c r="A8529" s="13">
        <v>42213.864583333336</v>
      </c>
      <c r="B8529" s="75">
        <v>70.6333333333333</v>
      </c>
      <c r="C8529" s="75">
        <v>76.2666666666667</v>
      </c>
      <c r="D8529" s="75">
        <v>88.2666666666667</v>
      </c>
      <c r="E8529" s="75">
        <v>88.5333333333333</v>
      </c>
    </row>
    <row r="8530" ht="15.75" customHeight="1">
      <c r="A8530" s="13">
        <v>42213.875</v>
      </c>
      <c r="B8530" s="75">
        <v>70.8666666666667</v>
      </c>
      <c r="C8530" s="75">
        <v>75.8833333333333</v>
      </c>
      <c r="D8530" s="75">
        <v>87.7666666666667</v>
      </c>
      <c r="E8530" s="75">
        <v>87.7666666666667</v>
      </c>
    </row>
    <row r="8531" ht="15.75" customHeight="1">
      <c r="A8531" s="13">
        <v>42213.885416666664</v>
      </c>
      <c r="B8531" s="75">
        <v>70.3666666666667</v>
      </c>
      <c r="C8531" s="75">
        <v>75.6333333333333</v>
      </c>
      <c r="D8531" s="75">
        <v>87.2666666666667</v>
      </c>
      <c r="E8531" s="75">
        <v>87.2666666666667</v>
      </c>
    </row>
    <row r="8532" ht="15.75" customHeight="1">
      <c r="A8532" s="13">
        <v>42213.895833333336</v>
      </c>
      <c r="B8532" s="75">
        <v>69.8666666666667</v>
      </c>
      <c r="C8532" s="75">
        <v>75.3833333333333</v>
      </c>
      <c r="D8532" s="75">
        <v>86.7666666666667</v>
      </c>
      <c r="E8532" s="75">
        <v>86.7666666666667</v>
      </c>
    </row>
    <row r="8533" ht="15.75" customHeight="1">
      <c r="A8533" s="13">
        <v>42213.90625</v>
      </c>
      <c r="B8533" s="75">
        <v>69.3666666666667</v>
      </c>
      <c r="C8533" s="75">
        <v>75.1333333333333</v>
      </c>
      <c r="D8533" s="75">
        <v>86.2666666666667</v>
      </c>
      <c r="E8533" s="75">
        <v>86.2666666666667</v>
      </c>
    </row>
    <row r="8534" ht="15.75" customHeight="1">
      <c r="A8534" s="13">
        <v>42213.916666666664</v>
      </c>
      <c r="B8534" s="75">
        <v>68.8</v>
      </c>
      <c r="C8534" s="75">
        <v>74.8833333333333</v>
      </c>
      <c r="D8534" s="75">
        <v>85.7666666666667</v>
      </c>
      <c r="E8534" s="75">
        <v>85.7666666666667</v>
      </c>
    </row>
    <row r="8535" ht="15.75" customHeight="1">
      <c r="A8535" s="13">
        <v>42213.927083333336</v>
      </c>
      <c r="B8535" s="75">
        <v>68.05</v>
      </c>
      <c r="C8535" s="75">
        <v>74.6333333333333</v>
      </c>
      <c r="D8535" s="75">
        <v>85.2666666666667</v>
      </c>
      <c r="E8535" s="75">
        <v>85.2666666666667</v>
      </c>
    </row>
    <row r="8536" ht="15.75" customHeight="1">
      <c r="A8536" s="13">
        <v>42213.9375</v>
      </c>
      <c r="B8536" s="75">
        <v>67.3</v>
      </c>
      <c r="C8536" s="75">
        <v>74.3833333333333</v>
      </c>
      <c r="D8536" s="75">
        <v>84.7666666666667</v>
      </c>
      <c r="E8536" s="75">
        <v>84.7666666666667</v>
      </c>
    </row>
    <row r="8537" ht="15.75" customHeight="1">
      <c r="A8537" s="13">
        <v>42213.947916666664</v>
      </c>
      <c r="B8537" s="75">
        <v>66.55</v>
      </c>
      <c r="C8537" s="75">
        <v>74.1333333333333</v>
      </c>
      <c r="D8537" s="75">
        <v>84.2666666666667</v>
      </c>
      <c r="E8537" s="75">
        <v>84.2666666666667</v>
      </c>
    </row>
    <row r="8538" ht="15.75" customHeight="1">
      <c r="A8538" s="13">
        <v>42213.958333333336</v>
      </c>
      <c r="B8538" s="75">
        <v>65.8666666666667</v>
      </c>
      <c r="C8538" s="75">
        <v>73.4166666666667</v>
      </c>
      <c r="D8538" s="75">
        <v>83.7666666666667</v>
      </c>
      <c r="E8538" s="75">
        <v>83.7666666666667</v>
      </c>
    </row>
    <row r="8539" ht="15.75" customHeight="1">
      <c r="A8539" s="13">
        <v>42213.96875</v>
      </c>
      <c r="B8539" s="75">
        <v>65.3666666666667</v>
      </c>
      <c r="C8539" s="75">
        <v>72.1666666666667</v>
      </c>
      <c r="D8539" s="75">
        <v>83.2666666666667</v>
      </c>
      <c r="E8539" s="75">
        <v>83.2666666666667</v>
      </c>
    </row>
    <row r="8540" ht="15.75" customHeight="1">
      <c r="A8540" s="13">
        <v>42213.979166666664</v>
      </c>
      <c r="B8540" s="75">
        <v>64.8666666666667</v>
      </c>
      <c r="C8540" s="75">
        <v>70.9166666666667</v>
      </c>
      <c r="D8540" s="75">
        <v>82.7666666666667</v>
      </c>
      <c r="E8540" s="75">
        <v>82.7666666666667</v>
      </c>
    </row>
    <row r="8541" ht="15.75" customHeight="1">
      <c r="A8541" s="13">
        <v>42213.989583333336</v>
      </c>
      <c r="B8541" s="75">
        <v>64.3666666666667</v>
      </c>
      <c r="C8541" s="75">
        <v>69.6666666666667</v>
      </c>
      <c r="D8541" s="75">
        <v>82.2666666666667</v>
      </c>
      <c r="E8541" s="75">
        <v>82.2666666666667</v>
      </c>
    </row>
    <row r="8542" ht="15.75" customHeight="1">
      <c r="A8542" s="13">
        <v>42214.0</v>
      </c>
      <c r="B8542" s="75">
        <v>63.9333333333333</v>
      </c>
      <c r="C8542" s="75">
        <v>68.7666666666667</v>
      </c>
      <c r="D8542" s="75">
        <v>81.8833333333333</v>
      </c>
      <c r="E8542" s="75">
        <v>81.7666666666667</v>
      </c>
    </row>
    <row r="8543" ht="15.75" customHeight="1">
      <c r="A8543" s="13">
        <v>42214.010416666664</v>
      </c>
      <c r="B8543" s="75">
        <v>63.6833333333333</v>
      </c>
      <c r="C8543" s="75">
        <v>68.2666666666667</v>
      </c>
      <c r="D8543" s="75">
        <v>81.6333333333333</v>
      </c>
      <c r="E8543" s="75">
        <v>81.2666666666667</v>
      </c>
    </row>
    <row r="8544" ht="15.75" customHeight="1">
      <c r="A8544" s="13">
        <v>42214.020833333336</v>
      </c>
      <c r="B8544" s="75">
        <v>63.4333333333333</v>
      </c>
      <c r="C8544" s="75">
        <v>67.7666666666667</v>
      </c>
      <c r="D8544" s="75">
        <v>81.3833333333333</v>
      </c>
      <c r="E8544" s="75">
        <v>80.7666666666667</v>
      </c>
    </row>
    <row r="8545" ht="15.75" customHeight="1">
      <c r="A8545" s="13">
        <v>42214.03125</v>
      </c>
      <c r="B8545" s="75">
        <v>63.1833333333333</v>
      </c>
      <c r="C8545" s="75">
        <v>67.2666666666667</v>
      </c>
      <c r="D8545" s="75">
        <v>81.1333333333333</v>
      </c>
      <c r="E8545" s="75">
        <v>80.2666666666667</v>
      </c>
    </row>
    <row r="8546" ht="15.75" customHeight="1">
      <c r="A8546" s="13">
        <v>42214.041666666664</v>
      </c>
      <c r="B8546" s="75">
        <v>62.9333333333333</v>
      </c>
      <c r="C8546" s="75">
        <v>67.0</v>
      </c>
      <c r="D8546" s="75">
        <v>80.8833333333333</v>
      </c>
      <c r="E8546" s="75">
        <v>79.7666666666667</v>
      </c>
    </row>
    <row r="8547" ht="15.75" customHeight="1">
      <c r="A8547" s="13">
        <v>42214.052083333336</v>
      </c>
      <c r="B8547" s="75">
        <v>62.6833333333333</v>
      </c>
      <c r="C8547" s="75">
        <v>67.0</v>
      </c>
      <c r="D8547" s="75">
        <v>80.6333333333333</v>
      </c>
      <c r="E8547" s="75">
        <v>79.2666666666667</v>
      </c>
    </row>
    <row r="8548" ht="15.75" customHeight="1">
      <c r="A8548" s="13">
        <v>42214.0625</v>
      </c>
      <c r="B8548" s="75">
        <v>62.4333333333333</v>
      </c>
      <c r="C8548" s="75">
        <v>67.0</v>
      </c>
      <c r="D8548" s="75">
        <v>80.3833333333333</v>
      </c>
      <c r="E8548" s="75">
        <v>78.7666666666667</v>
      </c>
    </row>
    <row r="8549" ht="15.75" customHeight="1">
      <c r="A8549" s="13">
        <v>42214.072916666664</v>
      </c>
      <c r="B8549" s="75">
        <v>62.1833333333333</v>
      </c>
      <c r="C8549" s="75">
        <v>67.0</v>
      </c>
      <c r="D8549" s="75">
        <v>80.1333333333333</v>
      </c>
      <c r="E8549" s="75">
        <v>78.2666666666667</v>
      </c>
    </row>
    <row r="8550" ht="15.75" customHeight="1">
      <c r="A8550" s="13">
        <v>42214.083333333336</v>
      </c>
      <c r="B8550" s="75">
        <v>61.8666666666667</v>
      </c>
      <c r="C8550" s="75">
        <v>66.8833333333333</v>
      </c>
      <c r="D8550" s="75">
        <v>79.8833333333333</v>
      </c>
      <c r="E8550" s="75">
        <v>77.7666666666667</v>
      </c>
    </row>
    <row r="8551" ht="15.75" customHeight="1">
      <c r="A8551" s="13">
        <v>42214.09375</v>
      </c>
      <c r="B8551" s="75">
        <v>61.3666666666667</v>
      </c>
      <c r="C8551" s="75">
        <v>66.6333333333333</v>
      </c>
      <c r="D8551" s="75">
        <v>79.6333333333333</v>
      </c>
      <c r="E8551" s="75">
        <v>77.2666666666667</v>
      </c>
    </row>
    <row r="8552" ht="15.75" customHeight="1">
      <c r="A8552" s="13">
        <v>42214.104166666664</v>
      </c>
      <c r="B8552" s="75">
        <v>60.8666666666667</v>
      </c>
      <c r="C8552" s="75">
        <v>66.3833333333333</v>
      </c>
      <c r="D8552" s="75">
        <v>79.3833333333333</v>
      </c>
      <c r="E8552" s="75">
        <v>76.7666666666667</v>
      </c>
    </row>
    <row r="8553" ht="15.75" customHeight="1">
      <c r="A8553" s="13">
        <v>42214.114583333336</v>
      </c>
      <c r="B8553" s="75">
        <v>60.3666666666667</v>
      </c>
      <c r="C8553" s="75">
        <v>66.1333333333333</v>
      </c>
      <c r="D8553" s="75">
        <v>79.1333333333333</v>
      </c>
      <c r="E8553" s="75">
        <v>76.2666666666667</v>
      </c>
    </row>
    <row r="8554" ht="15.75" customHeight="1">
      <c r="A8554" s="13">
        <v>42214.125</v>
      </c>
      <c r="B8554" s="75">
        <v>60.0</v>
      </c>
      <c r="C8554" s="75">
        <v>65.7666666666667</v>
      </c>
      <c r="D8554" s="75">
        <v>78.8833333333333</v>
      </c>
      <c r="E8554" s="75">
        <v>75.65</v>
      </c>
    </row>
    <row r="8555" ht="15.75" customHeight="1">
      <c r="A8555" s="13">
        <v>42214.135416666664</v>
      </c>
      <c r="B8555" s="75">
        <v>60.0</v>
      </c>
      <c r="C8555" s="75">
        <v>65.2666666666667</v>
      </c>
      <c r="D8555" s="75">
        <v>78.6333333333333</v>
      </c>
      <c r="E8555" s="75">
        <v>74.9</v>
      </c>
    </row>
    <row r="8556" ht="15.75" customHeight="1">
      <c r="A8556" s="13">
        <v>42214.145833333336</v>
      </c>
      <c r="B8556" s="75">
        <v>60.0</v>
      </c>
      <c r="C8556" s="75">
        <v>64.7666666666667</v>
      </c>
      <c r="D8556" s="75">
        <v>78.3833333333333</v>
      </c>
      <c r="E8556" s="75">
        <v>74.15</v>
      </c>
    </row>
    <row r="8557" ht="15.75" customHeight="1">
      <c r="A8557" s="13">
        <v>42214.15625</v>
      </c>
      <c r="B8557" s="75">
        <v>60.0</v>
      </c>
      <c r="C8557" s="75">
        <v>64.2666666666667</v>
      </c>
      <c r="D8557" s="75">
        <v>78.1333333333333</v>
      </c>
      <c r="E8557" s="75">
        <v>73.4</v>
      </c>
    </row>
    <row r="8558" ht="15.75" customHeight="1">
      <c r="A8558" s="13">
        <v>42214.166666666664</v>
      </c>
      <c r="B8558" s="75">
        <v>59.8666666666667</v>
      </c>
      <c r="C8558" s="75">
        <v>64.0</v>
      </c>
      <c r="D8558" s="75">
        <v>77.7666666666667</v>
      </c>
      <c r="E8558" s="75">
        <v>73.0</v>
      </c>
    </row>
    <row r="8559" ht="15.75" customHeight="1">
      <c r="A8559" s="13">
        <v>42214.177083333336</v>
      </c>
      <c r="B8559" s="75">
        <v>59.3666666666667</v>
      </c>
      <c r="C8559" s="75">
        <v>64.0</v>
      </c>
      <c r="D8559" s="75">
        <v>77.2666666666667</v>
      </c>
      <c r="E8559" s="75">
        <v>73.0</v>
      </c>
    </row>
    <row r="8560" ht="15.75" customHeight="1">
      <c r="A8560" s="13">
        <v>42214.1875</v>
      </c>
      <c r="B8560" s="75">
        <v>58.8666666666667</v>
      </c>
      <c r="C8560" s="75">
        <v>64.0</v>
      </c>
      <c r="D8560" s="75">
        <v>76.7666666666667</v>
      </c>
      <c r="E8560" s="75">
        <v>73.0</v>
      </c>
    </row>
    <row r="8561" ht="15.75" customHeight="1">
      <c r="A8561" s="13">
        <v>42214.197916666664</v>
      </c>
      <c r="B8561" s="75">
        <v>58.3666666666667</v>
      </c>
      <c r="C8561" s="75">
        <v>64.0</v>
      </c>
      <c r="D8561" s="75">
        <v>76.2666666666667</v>
      </c>
      <c r="E8561" s="75">
        <v>73.0</v>
      </c>
    </row>
    <row r="8562" ht="15.75" customHeight="1">
      <c r="A8562" s="13">
        <v>42214.208333333336</v>
      </c>
      <c r="B8562" s="75">
        <v>58.0</v>
      </c>
      <c r="C8562" s="75">
        <v>64.1166666666667</v>
      </c>
      <c r="D8562" s="75">
        <v>75.5333333333333</v>
      </c>
      <c r="E8562" s="75">
        <v>73.0</v>
      </c>
    </row>
    <row r="8563" ht="15.75" customHeight="1">
      <c r="A8563" s="13">
        <v>42214.21875</v>
      </c>
      <c r="B8563" s="75">
        <v>58.0</v>
      </c>
      <c r="C8563" s="75">
        <v>64.3666666666667</v>
      </c>
      <c r="D8563" s="75">
        <v>74.5333333333333</v>
      </c>
      <c r="E8563" s="75">
        <v>73.0</v>
      </c>
    </row>
    <row r="8564" ht="15.75" customHeight="1">
      <c r="A8564" s="13">
        <v>42214.229166666664</v>
      </c>
      <c r="B8564" s="75">
        <v>58.0</v>
      </c>
      <c r="C8564" s="75">
        <v>64.6166666666667</v>
      </c>
      <c r="D8564" s="75">
        <v>73.5333333333333</v>
      </c>
      <c r="E8564" s="75">
        <v>73.0</v>
      </c>
    </row>
    <row r="8565" ht="15.75" customHeight="1">
      <c r="A8565" s="13">
        <v>42214.239583333336</v>
      </c>
      <c r="B8565" s="75">
        <v>58.0</v>
      </c>
      <c r="C8565" s="75">
        <v>64.8666666666667</v>
      </c>
      <c r="D8565" s="75">
        <v>72.5333333333333</v>
      </c>
      <c r="E8565" s="75">
        <v>73.0</v>
      </c>
    </row>
    <row r="8566" ht="15.75" customHeight="1">
      <c r="A8566" s="13">
        <v>42214.25</v>
      </c>
      <c r="B8566" s="75">
        <v>58.2</v>
      </c>
      <c r="C8566" s="75">
        <v>65.4666666666667</v>
      </c>
      <c r="D8566" s="75">
        <v>72.0</v>
      </c>
      <c r="E8566" s="75">
        <v>73.2333333333333</v>
      </c>
    </row>
    <row r="8567" ht="15.75" customHeight="1">
      <c r="A8567" s="13">
        <v>42214.260416666664</v>
      </c>
      <c r="B8567" s="75">
        <v>58.95</v>
      </c>
      <c r="C8567" s="75">
        <v>66.4666666666667</v>
      </c>
      <c r="D8567" s="75">
        <v>72.0</v>
      </c>
      <c r="E8567" s="75">
        <v>73.7333333333333</v>
      </c>
    </row>
    <row r="8568" ht="15.75" customHeight="1">
      <c r="A8568" s="13">
        <v>42214.270833333336</v>
      </c>
      <c r="B8568" s="75">
        <v>59.7</v>
      </c>
      <c r="C8568" s="75">
        <v>67.4666666666667</v>
      </c>
      <c r="D8568" s="75">
        <v>72.0</v>
      </c>
      <c r="E8568" s="75">
        <v>74.2333333333333</v>
      </c>
    </row>
    <row r="8569" ht="15.75" customHeight="1">
      <c r="A8569" s="13">
        <v>42214.28125</v>
      </c>
      <c r="B8569" s="75">
        <v>60.45</v>
      </c>
      <c r="C8569" s="75">
        <v>68.4666666666667</v>
      </c>
      <c r="D8569" s="75">
        <v>72.0</v>
      </c>
      <c r="E8569" s="75">
        <v>74.7333333333333</v>
      </c>
    </row>
    <row r="8570" ht="15.75" customHeight="1">
      <c r="A8570" s="13">
        <v>42214.291666666664</v>
      </c>
      <c r="B8570" s="75">
        <v>61.3333333333333</v>
      </c>
      <c r="C8570" s="75">
        <v>69.4666666666667</v>
      </c>
      <c r="D8570" s="75">
        <v>72.5833333333333</v>
      </c>
      <c r="E8570" s="75">
        <v>75.7</v>
      </c>
    </row>
    <row r="8571" ht="15.75" customHeight="1">
      <c r="A8571" s="13">
        <v>42214.302083333336</v>
      </c>
      <c r="B8571" s="75">
        <v>62.5833333333333</v>
      </c>
      <c r="C8571" s="75">
        <v>70.4666666666667</v>
      </c>
      <c r="D8571" s="75">
        <v>73.8333333333333</v>
      </c>
      <c r="E8571" s="75">
        <v>77.2</v>
      </c>
    </row>
    <row r="8572" ht="15.75" customHeight="1">
      <c r="A8572" s="13">
        <v>42214.3125</v>
      </c>
      <c r="B8572" s="75">
        <v>63.8333333333333</v>
      </c>
      <c r="C8572" s="75">
        <v>71.4666666666667</v>
      </c>
      <c r="D8572" s="75">
        <v>75.0833333333333</v>
      </c>
      <c r="E8572" s="75">
        <v>78.7</v>
      </c>
    </row>
    <row r="8573" ht="15.75" customHeight="1">
      <c r="A8573" s="13">
        <v>42214.322916666664</v>
      </c>
      <c r="B8573" s="75">
        <v>65.0833333333333</v>
      </c>
      <c r="C8573" s="75">
        <v>72.4666666666667</v>
      </c>
      <c r="D8573" s="75">
        <v>76.3333333333333</v>
      </c>
      <c r="E8573" s="75">
        <v>80.2</v>
      </c>
    </row>
    <row r="8574" ht="15.75" customHeight="1">
      <c r="A8574" s="13">
        <v>42214.333333333336</v>
      </c>
      <c r="B8574" s="75">
        <v>66.1333333333333</v>
      </c>
      <c r="C8574" s="75">
        <v>73.4666666666667</v>
      </c>
      <c r="D8574" s="75">
        <v>77.35</v>
      </c>
      <c r="E8574" s="75">
        <v>81.7</v>
      </c>
    </row>
    <row r="8575" ht="15.75" customHeight="1">
      <c r="A8575" s="13">
        <v>42214.34375</v>
      </c>
      <c r="B8575" s="75">
        <v>66.6333333333333</v>
      </c>
      <c r="C8575" s="75">
        <v>74.4666666666667</v>
      </c>
      <c r="D8575" s="75">
        <v>78.1</v>
      </c>
      <c r="E8575" s="75">
        <v>83.2</v>
      </c>
    </row>
    <row r="8576" ht="15.75" customHeight="1">
      <c r="A8576" s="13">
        <v>42214.354166666664</v>
      </c>
      <c r="B8576" s="75">
        <v>67.1333333333333</v>
      </c>
      <c r="C8576" s="75">
        <v>75.4666666666667</v>
      </c>
      <c r="D8576" s="75">
        <v>78.85</v>
      </c>
      <c r="E8576" s="75">
        <v>84.7</v>
      </c>
    </row>
    <row r="8577" ht="15.75" customHeight="1">
      <c r="A8577" s="13">
        <v>42214.364583333336</v>
      </c>
      <c r="B8577" s="75">
        <v>67.6333333333333</v>
      </c>
      <c r="C8577" s="75">
        <v>76.4666666666667</v>
      </c>
      <c r="D8577" s="75">
        <v>79.6</v>
      </c>
      <c r="E8577" s="75">
        <v>86.2</v>
      </c>
    </row>
    <row r="8578" ht="15.75" customHeight="1">
      <c r="A8578" s="13">
        <v>42214.375</v>
      </c>
      <c r="B8578" s="75">
        <v>68.2</v>
      </c>
      <c r="C8578" s="75">
        <v>77.4666666666667</v>
      </c>
      <c r="D8578" s="75">
        <v>80.4666666666667</v>
      </c>
      <c r="E8578" s="75">
        <v>87.4666666666667</v>
      </c>
    </row>
    <row r="8579" ht="15.75" customHeight="1">
      <c r="A8579" s="13">
        <v>42214.385416666664</v>
      </c>
      <c r="B8579" s="75">
        <v>68.95</v>
      </c>
      <c r="C8579" s="75">
        <v>78.4666666666667</v>
      </c>
      <c r="D8579" s="75">
        <v>81.4666666666667</v>
      </c>
      <c r="E8579" s="75">
        <v>88.4666666666667</v>
      </c>
    </row>
    <row r="8580" ht="15.75" customHeight="1">
      <c r="A8580" s="13">
        <v>42214.395833333336</v>
      </c>
      <c r="B8580" s="75">
        <v>69.7</v>
      </c>
      <c r="C8580" s="75">
        <v>79.4666666666667</v>
      </c>
      <c r="D8580" s="75">
        <v>82.4666666666667</v>
      </c>
      <c r="E8580" s="75">
        <v>89.4666666666667</v>
      </c>
    </row>
    <row r="8581" ht="15.75" customHeight="1">
      <c r="A8581" s="13">
        <v>42214.40625</v>
      </c>
      <c r="B8581" s="75">
        <v>70.45</v>
      </c>
      <c r="C8581" s="75">
        <v>80.4666666666667</v>
      </c>
      <c r="D8581" s="75">
        <v>83.4666666666667</v>
      </c>
      <c r="E8581" s="75">
        <v>90.4666666666667</v>
      </c>
    </row>
    <row r="8582" ht="15.75" customHeight="1">
      <c r="A8582" s="13">
        <v>42214.416666666664</v>
      </c>
      <c r="B8582" s="75">
        <v>71.3333333333333</v>
      </c>
      <c r="C8582" s="75">
        <v>81.2333333333333</v>
      </c>
      <c r="D8582" s="75">
        <v>84.35</v>
      </c>
      <c r="E8582" s="75">
        <v>91.5833333333333</v>
      </c>
    </row>
    <row r="8583" ht="15.75" customHeight="1">
      <c r="A8583" s="13">
        <v>42214.427083333336</v>
      </c>
      <c r="B8583" s="75">
        <v>72.5833333333333</v>
      </c>
      <c r="C8583" s="75">
        <v>81.7333333333333</v>
      </c>
      <c r="D8583" s="75">
        <v>85.1</v>
      </c>
      <c r="E8583" s="75">
        <v>92.8333333333333</v>
      </c>
    </row>
    <row r="8584" ht="15.75" customHeight="1">
      <c r="A8584" s="13">
        <v>42214.4375</v>
      </c>
      <c r="B8584" s="75">
        <v>73.8333333333333</v>
      </c>
      <c r="C8584" s="75">
        <v>82.2333333333333</v>
      </c>
      <c r="D8584" s="75">
        <v>85.85</v>
      </c>
      <c r="E8584" s="75">
        <v>94.0833333333333</v>
      </c>
    </row>
    <row r="8585" ht="15.75" customHeight="1">
      <c r="A8585" s="13">
        <v>42214.447916666664</v>
      </c>
      <c r="B8585" s="75">
        <v>75.0833333333333</v>
      </c>
      <c r="C8585" s="75">
        <v>82.7333333333333</v>
      </c>
      <c r="D8585" s="75">
        <v>86.6</v>
      </c>
      <c r="E8585" s="75">
        <v>95.3333333333333</v>
      </c>
    </row>
    <row r="8586" ht="15.75" customHeight="1">
      <c r="A8586" s="13">
        <v>42214.458333333336</v>
      </c>
      <c r="B8586" s="75">
        <v>76.0666666666667</v>
      </c>
      <c r="C8586" s="75">
        <v>83.2333333333333</v>
      </c>
      <c r="D8586" s="75">
        <v>87.35</v>
      </c>
      <c r="E8586" s="75">
        <v>96.35</v>
      </c>
    </row>
    <row r="8587" ht="15.75" customHeight="1">
      <c r="A8587" s="13">
        <v>42214.46875</v>
      </c>
      <c r="B8587" s="75">
        <v>76.3166666666667</v>
      </c>
      <c r="C8587" s="75">
        <v>83.7333333333333</v>
      </c>
      <c r="D8587" s="75">
        <v>88.1</v>
      </c>
      <c r="E8587" s="75">
        <v>97.1</v>
      </c>
    </row>
    <row r="8588" ht="15.75" customHeight="1">
      <c r="A8588" s="13">
        <v>42214.479166666664</v>
      </c>
      <c r="B8588" s="75">
        <v>76.5666666666667</v>
      </c>
      <c r="C8588" s="75">
        <v>84.2333333333333</v>
      </c>
      <c r="D8588" s="75">
        <v>88.85</v>
      </c>
      <c r="E8588" s="75">
        <v>97.85</v>
      </c>
    </row>
    <row r="8589" ht="15.75" customHeight="1">
      <c r="A8589" s="13">
        <v>42214.489583333336</v>
      </c>
      <c r="B8589" s="75">
        <v>76.8166666666667</v>
      </c>
      <c r="C8589" s="75">
        <v>84.7333333333333</v>
      </c>
      <c r="D8589" s="75">
        <v>89.6</v>
      </c>
      <c r="E8589" s="75">
        <v>98.6</v>
      </c>
    </row>
    <row r="8590" ht="15.75" customHeight="1">
      <c r="A8590" s="13">
        <v>42214.5</v>
      </c>
      <c r="B8590" s="75">
        <v>77.0</v>
      </c>
      <c r="C8590" s="75">
        <v>85.4666666666667</v>
      </c>
      <c r="D8590" s="75">
        <v>90.2333333333333</v>
      </c>
      <c r="E8590" s="75">
        <v>99.35</v>
      </c>
    </row>
    <row r="8591" ht="15.75" customHeight="1">
      <c r="A8591" s="13">
        <v>42214.510416666664</v>
      </c>
      <c r="B8591" s="75">
        <v>77.0</v>
      </c>
      <c r="C8591" s="75">
        <v>86.4666666666667</v>
      </c>
      <c r="D8591" s="75">
        <v>90.7333333333333</v>
      </c>
      <c r="E8591" s="75">
        <v>100.1</v>
      </c>
    </row>
    <row r="8592" ht="15.75" customHeight="1">
      <c r="A8592" s="13">
        <v>42214.520833333336</v>
      </c>
      <c r="B8592" s="75">
        <v>77.0</v>
      </c>
      <c r="C8592" s="75">
        <v>87.4666666666667</v>
      </c>
      <c r="D8592" s="75">
        <v>91.2333333333333</v>
      </c>
      <c r="E8592" s="75">
        <v>100.85</v>
      </c>
    </row>
    <row r="8593" ht="15.75" customHeight="1">
      <c r="A8593" s="13">
        <v>42214.53125</v>
      </c>
      <c r="B8593" s="75">
        <v>77.0</v>
      </c>
      <c r="C8593" s="75">
        <v>88.4666666666667</v>
      </c>
      <c r="D8593" s="75">
        <v>91.7333333333333</v>
      </c>
      <c r="E8593" s="75">
        <v>101.6</v>
      </c>
    </row>
    <row r="8594" ht="15.75" customHeight="1">
      <c r="A8594" s="13">
        <v>42214.541666666664</v>
      </c>
      <c r="B8594" s="75">
        <v>77.0666666666667</v>
      </c>
      <c r="C8594" s="75">
        <v>88.8833333333333</v>
      </c>
      <c r="D8594" s="75">
        <v>92.4666666666667</v>
      </c>
      <c r="E8594" s="75">
        <v>102.233333333333</v>
      </c>
    </row>
    <row r="8595" ht="15.75" customHeight="1">
      <c r="A8595" s="13">
        <v>42214.552083333336</v>
      </c>
      <c r="B8595" s="75">
        <v>77.3166666666667</v>
      </c>
      <c r="C8595" s="75">
        <v>88.6333333333333</v>
      </c>
      <c r="D8595" s="75">
        <v>93.4666666666667</v>
      </c>
      <c r="E8595" s="75">
        <v>102.733333333333</v>
      </c>
    </row>
    <row r="8596" ht="15.75" customHeight="1">
      <c r="A8596" s="13">
        <v>42214.5625</v>
      </c>
      <c r="B8596" s="75">
        <v>77.5666666666667</v>
      </c>
      <c r="C8596" s="75">
        <v>88.3833333333333</v>
      </c>
      <c r="D8596" s="75">
        <v>94.4666666666667</v>
      </c>
      <c r="E8596" s="75">
        <v>103.233333333333</v>
      </c>
    </row>
    <row r="8597" ht="15.75" customHeight="1">
      <c r="A8597" s="13">
        <v>42214.572916666664</v>
      </c>
      <c r="B8597" s="75">
        <v>77.8166666666667</v>
      </c>
      <c r="C8597" s="75">
        <v>88.1333333333333</v>
      </c>
      <c r="D8597" s="75">
        <v>95.4666666666667</v>
      </c>
      <c r="E8597" s="75">
        <v>103.733333333333</v>
      </c>
    </row>
    <row r="8598" ht="15.75" customHeight="1">
      <c r="A8598" s="13">
        <v>42214.583333333336</v>
      </c>
      <c r="B8598" s="75">
        <v>77.9333333333333</v>
      </c>
      <c r="C8598" s="75">
        <v>87.8833333333333</v>
      </c>
      <c r="D8598" s="75">
        <v>96.1166666666667</v>
      </c>
      <c r="E8598" s="75">
        <v>104.116666666667</v>
      </c>
    </row>
    <row r="8599" ht="15.75" customHeight="1">
      <c r="A8599" s="13">
        <v>42214.59375</v>
      </c>
      <c r="B8599" s="75">
        <v>77.6833333333333</v>
      </c>
      <c r="C8599" s="75">
        <v>87.6333333333333</v>
      </c>
      <c r="D8599" s="75">
        <v>96.3666666666667</v>
      </c>
      <c r="E8599" s="75">
        <v>104.366666666667</v>
      </c>
    </row>
    <row r="8600" ht="15.75" customHeight="1">
      <c r="A8600" s="13">
        <v>42214.604166666664</v>
      </c>
      <c r="B8600" s="75">
        <v>77.4333333333333</v>
      </c>
      <c r="C8600" s="75">
        <v>87.3833333333333</v>
      </c>
      <c r="D8600" s="75">
        <v>96.6166666666667</v>
      </c>
      <c r="E8600" s="75">
        <v>104.616666666667</v>
      </c>
    </row>
    <row r="8601" ht="15.75" customHeight="1">
      <c r="A8601" s="13">
        <v>42214.614583333336</v>
      </c>
      <c r="B8601" s="75">
        <v>77.1833333333333</v>
      </c>
      <c r="C8601" s="75">
        <v>87.1333333333333</v>
      </c>
      <c r="D8601" s="75">
        <v>96.8666666666667</v>
      </c>
      <c r="E8601" s="75">
        <v>104.866666666667</v>
      </c>
    </row>
    <row r="8602" ht="15.75" customHeight="1">
      <c r="A8602" s="13">
        <v>42214.625</v>
      </c>
      <c r="B8602" s="75">
        <v>76.8</v>
      </c>
      <c r="C8602" s="75">
        <v>86.7666666666667</v>
      </c>
      <c r="D8602" s="75">
        <v>97.1166666666667</v>
      </c>
      <c r="E8602" s="75">
        <v>105.116666666667</v>
      </c>
    </row>
    <row r="8603" ht="15.75" customHeight="1">
      <c r="A8603" s="13">
        <v>42214.635416666664</v>
      </c>
      <c r="B8603" s="75">
        <v>76.05</v>
      </c>
      <c r="C8603" s="75">
        <v>86.2666666666667</v>
      </c>
      <c r="D8603" s="75">
        <v>97.3666666666667</v>
      </c>
      <c r="E8603" s="75">
        <v>105.366666666667</v>
      </c>
    </row>
    <row r="8604" ht="15.75" customHeight="1">
      <c r="A8604" s="13">
        <v>42214.645833333336</v>
      </c>
      <c r="B8604" s="75">
        <v>75.3</v>
      </c>
      <c r="C8604" s="75">
        <v>85.7666666666667</v>
      </c>
      <c r="D8604" s="75">
        <v>97.6166666666667</v>
      </c>
      <c r="E8604" s="75">
        <v>105.616666666667</v>
      </c>
    </row>
    <row r="8605" ht="15.75" customHeight="1">
      <c r="A8605" s="13">
        <v>42214.65625</v>
      </c>
      <c r="B8605" s="75">
        <v>74.55</v>
      </c>
      <c r="C8605" s="75">
        <v>85.2666666666667</v>
      </c>
      <c r="D8605" s="75">
        <v>97.8666666666667</v>
      </c>
      <c r="E8605" s="75">
        <v>105.866666666667</v>
      </c>
    </row>
    <row r="8606" ht="15.75" customHeight="1">
      <c r="A8606" s="13">
        <v>42214.666666666664</v>
      </c>
      <c r="B8606" s="75">
        <v>73.7333333333333</v>
      </c>
      <c r="C8606" s="75">
        <v>84.65</v>
      </c>
      <c r="D8606" s="75">
        <v>97.8833333333333</v>
      </c>
      <c r="E8606" s="75">
        <v>106.116666666667</v>
      </c>
    </row>
    <row r="8607" ht="15.75" customHeight="1">
      <c r="A8607" s="13">
        <v>42214.677083333336</v>
      </c>
      <c r="B8607" s="75">
        <v>72.7333333333333</v>
      </c>
      <c r="C8607" s="75">
        <v>83.9</v>
      </c>
      <c r="D8607" s="75">
        <v>97.6333333333333</v>
      </c>
      <c r="E8607" s="75">
        <v>106.366666666667</v>
      </c>
    </row>
    <row r="8608" ht="15.75" customHeight="1">
      <c r="A8608" s="13">
        <v>42214.6875</v>
      </c>
      <c r="B8608" s="75">
        <v>71.7333333333333</v>
      </c>
      <c r="C8608" s="75">
        <v>83.15</v>
      </c>
      <c r="D8608" s="75">
        <v>97.3833333333333</v>
      </c>
      <c r="E8608" s="75">
        <v>106.616666666667</v>
      </c>
    </row>
    <row r="8609" ht="15.75" customHeight="1">
      <c r="A8609" s="13">
        <v>42214.697916666664</v>
      </c>
      <c r="B8609" s="75">
        <v>70.7333333333333</v>
      </c>
      <c r="C8609" s="75">
        <v>82.4</v>
      </c>
      <c r="D8609" s="75">
        <v>97.1333333333333</v>
      </c>
      <c r="E8609" s="75">
        <v>106.866666666667</v>
      </c>
    </row>
    <row r="8610" ht="15.75" customHeight="1">
      <c r="A8610" s="13">
        <v>42214.708333333336</v>
      </c>
      <c r="B8610" s="75">
        <v>69.8</v>
      </c>
      <c r="C8610" s="75">
        <v>81.65</v>
      </c>
      <c r="D8610" s="75">
        <v>96.8833333333333</v>
      </c>
      <c r="E8610" s="75">
        <v>106.766666666667</v>
      </c>
    </row>
    <row r="8611" ht="15.75" customHeight="1">
      <c r="A8611" s="13">
        <v>42214.71875</v>
      </c>
      <c r="B8611" s="75">
        <v>69.05</v>
      </c>
      <c r="C8611" s="75">
        <v>80.9</v>
      </c>
      <c r="D8611" s="75">
        <v>96.6333333333333</v>
      </c>
      <c r="E8611" s="75">
        <v>106.266666666667</v>
      </c>
    </row>
    <row r="8612" ht="15.75" customHeight="1">
      <c r="A8612" s="13">
        <v>42214.729166666664</v>
      </c>
      <c r="B8612" s="75">
        <v>68.3</v>
      </c>
      <c r="C8612" s="75">
        <v>80.15</v>
      </c>
      <c r="D8612" s="75">
        <v>96.3833333333333</v>
      </c>
      <c r="E8612" s="75">
        <v>105.766666666667</v>
      </c>
    </row>
    <row r="8613" ht="15.75" customHeight="1">
      <c r="A8613" s="13">
        <v>42214.739583333336</v>
      </c>
      <c r="B8613" s="75">
        <v>67.55</v>
      </c>
      <c r="C8613" s="75">
        <v>79.4</v>
      </c>
      <c r="D8613" s="75">
        <v>96.1333333333333</v>
      </c>
      <c r="E8613" s="75">
        <v>105.266666666667</v>
      </c>
    </row>
    <row r="8614" ht="15.75" customHeight="1">
      <c r="A8614" s="13">
        <v>42214.75</v>
      </c>
      <c r="B8614" s="75">
        <v>66.8</v>
      </c>
      <c r="C8614" s="75">
        <v>78.4166666666667</v>
      </c>
      <c r="D8614" s="75">
        <v>95.65</v>
      </c>
      <c r="E8614" s="75">
        <v>104.533333333333</v>
      </c>
    </row>
    <row r="8615" ht="15.75" customHeight="1">
      <c r="A8615" s="13">
        <v>42214.760416666664</v>
      </c>
      <c r="B8615" s="75">
        <v>66.05</v>
      </c>
      <c r="C8615" s="75">
        <v>77.1666666666667</v>
      </c>
      <c r="D8615" s="75">
        <v>94.9</v>
      </c>
      <c r="E8615" s="75">
        <v>103.533333333333</v>
      </c>
    </row>
    <row r="8616" ht="15.75" customHeight="1">
      <c r="A8616" s="13">
        <v>42214.770833333336</v>
      </c>
      <c r="B8616" s="75">
        <v>65.3</v>
      </c>
      <c r="C8616" s="75">
        <v>75.9166666666667</v>
      </c>
      <c r="D8616" s="75">
        <v>94.15</v>
      </c>
      <c r="E8616" s="75">
        <v>102.533333333333</v>
      </c>
    </row>
    <row r="8617" ht="15.75" customHeight="1">
      <c r="A8617" s="13">
        <v>42214.78125</v>
      </c>
      <c r="B8617" s="75">
        <v>64.55</v>
      </c>
      <c r="C8617" s="75">
        <v>74.6666666666667</v>
      </c>
      <c r="D8617" s="75">
        <v>93.4</v>
      </c>
      <c r="E8617" s="75">
        <v>101.533333333333</v>
      </c>
    </row>
    <row r="8618" ht="15.75" customHeight="1">
      <c r="A8618" s="13">
        <v>42214.791666666664</v>
      </c>
      <c r="B8618" s="75">
        <v>63.8666666666667</v>
      </c>
      <c r="C8618" s="75">
        <v>73.5333333333333</v>
      </c>
      <c r="D8618" s="75">
        <v>92.65</v>
      </c>
      <c r="E8618" s="75">
        <v>100.416666666667</v>
      </c>
    </row>
    <row r="8619" ht="15.75" customHeight="1">
      <c r="A8619" s="13">
        <v>42214.802083333336</v>
      </c>
      <c r="B8619" s="75">
        <v>63.3666666666667</v>
      </c>
      <c r="C8619" s="75">
        <v>72.5333333333333</v>
      </c>
      <c r="D8619" s="75">
        <v>91.9</v>
      </c>
      <c r="E8619" s="75">
        <v>99.1666666666667</v>
      </c>
    </row>
    <row r="8620" ht="15.75" customHeight="1">
      <c r="A8620" s="13">
        <v>42214.8125</v>
      </c>
      <c r="B8620" s="75">
        <v>62.8666666666667</v>
      </c>
      <c r="C8620" s="75">
        <v>71.5333333333333</v>
      </c>
      <c r="D8620" s="75">
        <v>91.15</v>
      </c>
      <c r="E8620" s="75">
        <v>97.9166666666667</v>
      </c>
    </row>
    <row r="8621" ht="15.75" customHeight="1">
      <c r="A8621" s="13">
        <v>42214.822916666664</v>
      </c>
      <c r="B8621" s="75">
        <v>62.3666666666667</v>
      </c>
      <c r="C8621" s="75">
        <v>70.5333333333333</v>
      </c>
      <c r="D8621" s="75">
        <v>90.4</v>
      </c>
      <c r="E8621" s="75">
        <v>96.6666666666667</v>
      </c>
    </row>
    <row r="8622" ht="15.75" customHeight="1">
      <c r="A8622" s="13">
        <v>42214.833333333336</v>
      </c>
      <c r="B8622" s="75">
        <v>62.0</v>
      </c>
      <c r="C8622" s="75">
        <v>69.8833333333333</v>
      </c>
      <c r="D8622" s="75">
        <v>89.65</v>
      </c>
      <c r="E8622" s="75">
        <v>95.7666666666667</v>
      </c>
    </row>
    <row r="8623" ht="15.75" customHeight="1">
      <c r="A8623" s="13">
        <v>42214.84375</v>
      </c>
      <c r="B8623" s="75">
        <v>62.0</v>
      </c>
      <c r="C8623" s="75">
        <v>69.6333333333333</v>
      </c>
      <c r="D8623" s="75">
        <v>88.9</v>
      </c>
      <c r="E8623" s="75">
        <v>95.2666666666667</v>
      </c>
    </row>
    <row r="8624" ht="15.75" customHeight="1">
      <c r="A8624" s="13">
        <v>42214.854166666664</v>
      </c>
      <c r="B8624" s="75">
        <v>62.0</v>
      </c>
      <c r="C8624" s="75">
        <v>69.3833333333333</v>
      </c>
      <c r="D8624" s="75">
        <v>88.15</v>
      </c>
      <c r="E8624" s="75">
        <v>94.7666666666667</v>
      </c>
    </row>
    <row r="8625" ht="15.75" customHeight="1">
      <c r="A8625" s="13">
        <v>42214.864583333336</v>
      </c>
      <c r="B8625" s="75">
        <v>62.0</v>
      </c>
      <c r="C8625" s="75">
        <v>69.1333333333333</v>
      </c>
      <c r="D8625" s="75">
        <v>87.4</v>
      </c>
      <c r="E8625" s="75">
        <v>94.2666666666667</v>
      </c>
    </row>
    <row r="8626" ht="15.75" customHeight="1">
      <c r="A8626" s="13">
        <v>42214.875</v>
      </c>
      <c r="B8626" s="75">
        <v>62.0</v>
      </c>
      <c r="C8626" s="75">
        <v>68.7666666666667</v>
      </c>
      <c r="D8626" s="75">
        <v>86.5333333333333</v>
      </c>
      <c r="E8626" s="75">
        <v>93.65</v>
      </c>
    </row>
    <row r="8627" ht="15.75" customHeight="1">
      <c r="A8627" s="13">
        <v>42214.885416666664</v>
      </c>
      <c r="B8627" s="75">
        <v>62.0</v>
      </c>
      <c r="C8627" s="75">
        <v>68.2666666666667</v>
      </c>
      <c r="D8627" s="75">
        <v>85.5333333333333</v>
      </c>
      <c r="E8627" s="75">
        <v>92.9</v>
      </c>
    </row>
    <row r="8628" ht="15.75" customHeight="1">
      <c r="A8628" s="13">
        <v>42214.895833333336</v>
      </c>
      <c r="B8628" s="75">
        <v>62.0</v>
      </c>
      <c r="C8628" s="75">
        <v>67.7666666666667</v>
      </c>
      <c r="D8628" s="75">
        <v>84.5333333333333</v>
      </c>
      <c r="E8628" s="75">
        <v>92.15</v>
      </c>
    </row>
    <row r="8629" ht="15.75" customHeight="1">
      <c r="A8629" s="13">
        <v>42214.90625</v>
      </c>
      <c r="B8629" s="75">
        <v>62.0</v>
      </c>
      <c r="C8629" s="75">
        <v>67.2666666666667</v>
      </c>
      <c r="D8629" s="75">
        <v>83.5333333333333</v>
      </c>
      <c r="E8629" s="75">
        <v>91.4</v>
      </c>
    </row>
    <row r="8630" ht="15.75" customHeight="1">
      <c r="A8630" s="13">
        <v>42214.916666666664</v>
      </c>
      <c r="B8630" s="75">
        <v>61.9333333333333</v>
      </c>
      <c r="C8630" s="75">
        <v>66.8833333333333</v>
      </c>
      <c r="D8630" s="75">
        <v>82.8833333333333</v>
      </c>
      <c r="E8630" s="75">
        <v>90.5333333333333</v>
      </c>
    </row>
    <row r="8631" ht="15.75" customHeight="1">
      <c r="A8631" s="13">
        <v>42214.927083333336</v>
      </c>
      <c r="B8631" s="75">
        <v>61.6833333333333</v>
      </c>
      <c r="C8631" s="75">
        <v>66.6333333333333</v>
      </c>
      <c r="D8631" s="75">
        <v>82.6333333333333</v>
      </c>
      <c r="E8631" s="75">
        <v>89.5333333333333</v>
      </c>
    </row>
    <row r="8632" ht="15.75" customHeight="1">
      <c r="A8632" s="13">
        <v>42214.9375</v>
      </c>
      <c r="B8632" s="75">
        <v>61.4333333333333</v>
      </c>
      <c r="C8632" s="75">
        <v>66.3833333333333</v>
      </c>
      <c r="D8632" s="75">
        <v>82.3833333333333</v>
      </c>
      <c r="E8632" s="75">
        <v>88.5333333333333</v>
      </c>
    </row>
    <row r="8633" ht="15.75" customHeight="1">
      <c r="A8633" s="13">
        <v>42214.947916666664</v>
      </c>
      <c r="B8633" s="75">
        <v>61.1833333333333</v>
      </c>
      <c r="C8633" s="75">
        <v>66.1333333333333</v>
      </c>
      <c r="D8633" s="75">
        <v>82.1333333333333</v>
      </c>
      <c r="E8633" s="75">
        <v>87.5333333333333</v>
      </c>
    </row>
    <row r="8634" ht="15.75" customHeight="1">
      <c r="A8634" s="13">
        <v>42214.958333333336</v>
      </c>
      <c r="B8634" s="75">
        <v>61.0</v>
      </c>
      <c r="C8634" s="75">
        <v>66.0</v>
      </c>
      <c r="D8634" s="75">
        <v>81.7666666666667</v>
      </c>
      <c r="E8634" s="75">
        <v>86.7666666666667</v>
      </c>
    </row>
    <row r="8635" ht="15.75" customHeight="1">
      <c r="A8635" s="13">
        <v>42214.96875</v>
      </c>
      <c r="B8635" s="75">
        <v>61.0</v>
      </c>
      <c r="C8635" s="75">
        <v>66.0</v>
      </c>
      <c r="D8635" s="75">
        <v>81.2666666666667</v>
      </c>
      <c r="E8635" s="75">
        <v>86.2666666666667</v>
      </c>
    </row>
    <row r="8636" ht="15.75" customHeight="1">
      <c r="A8636" s="13">
        <v>42214.979166666664</v>
      </c>
      <c r="B8636" s="75">
        <v>61.0</v>
      </c>
      <c r="C8636" s="75">
        <v>66.0</v>
      </c>
      <c r="D8636" s="75">
        <v>80.7666666666667</v>
      </c>
      <c r="E8636" s="75">
        <v>85.7666666666667</v>
      </c>
    </row>
    <row r="8637" ht="15.75" customHeight="1">
      <c r="A8637" s="13">
        <v>42214.989583333336</v>
      </c>
      <c r="B8637" s="75">
        <v>61.0</v>
      </c>
      <c r="C8637" s="75">
        <v>66.0</v>
      </c>
      <c r="D8637" s="75">
        <v>80.2666666666667</v>
      </c>
      <c r="E8637" s="75">
        <v>85.2666666666667</v>
      </c>
    </row>
    <row r="8638" ht="15.75" customHeight="1">
      <c r="A8638" s="13">
        <v>42215.0</v>
      </c>
      <c r="B8638" s="75">
        <v>61.0</v>
      </c>
      <c r="C8638" s="75">
        <v>65.8833333333333</v>
      </c>
      <c r="D8638" s="75">
        <v>79.8833333333333</v>
      </c>
      <c r="E8638" s="75">
        <v>84.5333333333333</v>
      </c>
    </row>
    <row r="8639" ht="15.75" customHeight="1">
      <c r="A8639" s="13">
        <v>42215.010416666664</v>
      </c>
      <c r="B8639" s="75">
        <v>61.0</v>
      </c>
      <c r="C8639" s="75">
        <v>65.6333333333333</v>
      </c>
      <c r="D8639" s="75">
        <v>79.6333333333333</v>
      </c>
      <c r="E8639" s="75">
        <v>83.5333333333333</v>
      </c>
    </row>
    <row r="8640" ht="15.75" customHeight="1">
      <c r="A8640" s="13">
        <v>42215.020833333336</v>
      </c>
      <c r="B8640" s="75">
        <v>61.0</v>
      </c>
      <c r="C8640" s="75">
        <v>65.3833333333333</v>
      </c>
      <c r="D8640" s="75">
        <v>79.3833333333333</v>
      </c>
      <c r="E8640" s="75">
        <v>82.5333333333333</v>
      </c>
    </row>
    <row r="8641" ht="15.75" customHeight="1">
      <c r="A8641" s="13">
        <v>42215.03125</v>
      </c>
      <c r="B8641" s="75">
        <v>61.0</v>
      </c>
      <c r="C8641" s="75">
        <v>65.1333333333333</v>
      </c>
      <c r="D8641" s="75">
        <v>79.1333333333333</v>
      </c>
      <c r="E8641" s="75">
        <v>81.5333333333333</v>
      </c>
    </row>
    <row r="8642" ht="15.75" customHeight="1">
      <c r="A8642" s="13">
        <v>42215.041666666664</v>
      </c>
      <c r="B8642" s="75">
        <v>60.9333333333333</v>
      </c>
      <c r="C8642" s="75">
        <v>64.8833333333333</v>
      </c>
      <c r="D8642" s="75">
        <v>78.8833333333333</v>
      </c>
      <c r="E8642" s="75">
        <v>80.7666666666667</v>
      </c>
    </row>
    <row r="8643" ht="15.75" customHeight="1">
      <c r="A8643" s="13">
        <v>42215.052083333336</v>
      </c>
      <c r="B8643" s="75">
        <v>60.6833333333333</v>
      </c>
      <c r="C8643" s="75">
        <v>64.6333333333333</v>
      </c>
      <c r="D8643" s="75">
        <v>78.6333333333333</v>
      </c>
      <c r="E8643" s="75">
        <v>80.2666666666667</v>
      </c>
    </row>
    <row r="8644" ht="15.75" customHeight="1">
      <c r="A8644" s="13">
        <v>42215.0625</v>
      </c>
      <c r="B8644" s="75">
        <v>60.4333333333333</v>
      </c>
      <c r="C8644" s="75">
        <v>64.3833333333333</v>
      </c>
      <c r="D8644" s="75">
        <v>78.3833333333333</v>
      </c>
      <c r="E8644" s="75">
        <v>79.7666666666667</v>
      </c>
    </row>
    <row r="8645" ht="15.75" customHeight="1">
      <c r="A8645" s="13">
        <v>42215.072916666664</v>
      </c>
      <c r="B8645" s="75">
        <v>60.1833333333333</v>
      </c>
      <c r="C8645" s="75">
        <v>64.1333333333333</v>
      </c>
      <c r="D8645" s="75">
        <v>78.1333333333333</v>
      </c>
      <c r="E8645" s="75">
        <v>79.2666666666667</v>
      </c>
    </row>
    <row r="8646" ht="15.75" customHeight="1">
      <c r="A8646" s="13">
        <v>42215.083333333336</v>
      </c>
      <c r="B8646" s="75">
        <v>60.0754716981132</v>
      </c>
      <c r="C8646" s="75">
        <v>63.8833333333333</v>
      </c>
      <c r="D8646" s="75">
        <v>77.7666666666667</v>
      </c>
      <c r="E8646" s="75">
        <v>78.8833333333333</v>
      </c>
    </row>
    <row r="8647" ht="15.75" customHeight="1">
      <c r="A8647" s="13">
        <v>42215.09375</v>
      </c>
      <c r="B8647" s="75">
        <v>60.3584905660377</v>
      </c>
      <c r="C8647" s="75">
        <v>63.6333333333333</v>
      </c>
      <c r="D8647" s="75">
        <v>77.2666666666667</v>
      </c>
      <c r="E8647" s="75">
        <v>78.6333333333333</v>
      </c>
    </row>
    <row r="8648" ht="15.75" customHeight="1">
      <c r="A8648" s="13">
        <v>42215.104166666664</v>
      </c>
      <c r="B8648" s="75">
        <v>60.6415094339623</v>
      </c>
      <c r="C8648" s="75">
        <v>63.3833333333333</v>
      </c>
      <c r="D8648" s="75">
        <v>76.7666666666667</v>
      </c>
      <c r="E8648" s="75">
        <v>78.3833333333333</v>
      </c>
    </row>
    <row r="8649" ht="15.75" customHeight="1">
      <c r="A8649" s="13">
        <v>42215.114583333336</v>
      </c>
      <c r="B8649" s="75">
        <v>60.9245283018868</v>
      </c>
      <c r="C8649" s="75">
        <v>63.1333333333333</v>
      </c>
      <c r="D8649" s="75">
        <v>76.2666666666667</v>
      </c>
      <c r="E8649" s="75">
        <v>78.1333333333333</v>
      </c>
    </row>
    <row r="8650" ht="15.75" customHeight="1">
      <c r="A8650" s="13">
        <v>42215.125</v>
      </c>
      <c r="B8650" s="75">
        <v>60.0869565217391</v>
      </c>
      <c r="C8650" s="75">
        <v>63.0</v>
      </c>
      <c r="D8650" s="75">
        <v>76.0</v>
      </c>
      <c r="E8650" s="75">
        <v>77.8833333333333</v>
      </c>
    </row>
    <row r="8651" ht="15.75" customHeight="1">
      <c r="A8651" s="13">
        <v>42215.135416666664</v>
      </c>
      <c r="B8651" s="75">
        <v>60.4130434782609</v>
      </c>
      <c r="C8651" s="75">
        <v>63.0</v>
      </c>
      <c r="D8651" s="75">
        <v>76.0</v>
      </c>
      <c r="E8651" s="75">
        <v>77.6333333333333</v>
      </c>
    </row>
    <row r="8652" ht="15.75" customHeight="1">
      <c r="A8652" s="13">
        <v>42215.145833333336</v>
      </c>
      <c r="B8652" s="75">
        <v>60.7391304347826</v>
      </c>
      <c r="C8652" s="75">
        <v>63.0</v>
      </c>
      <c r="D8652" s="75">
        <v>76.0</v>
      </c>
      <c r="E8652" s="75">
        <v>77.3833333333333</v>
      </c>
    </row>
    <row r="8653" ht="15.75" customHeight="1">
      <c r="A8653" s="13">
        <v>42215.15625</v>
      </c>
      <c r="B8653" s="75">
        <v>61.0</v>
      </c>
      <c r="C8653" s="75">
        <v>63.0</v>
      </c>
      <c r="D8653" s="75">
        <v>76.0</v>
      </c>
      <c r="E8653" s="75">
        <v>77.1333333333333</v>
      </c>
    </row>
    <row r="8654" ht="15.75" customHeight="1">
      <c r="A8654" s="13">
        <v>42215.166666666664</v>
      </c>
      <c r="B8654" s="75">
        <v>60.0</v>
      </c>
      <c r="C8654" s="75">
        <v>63.0</v>
      </c>
      <c r="D8654" s="75">
        <v>75.7666666666667</v>
      </c>
      <c r="E8654" s="75">
        <v>76.7666666666667</v>
      </c>
    </row>
    <row r="8655" ht="15.75" customHeight="1">
      <c r="A8655" s="13">
        <v>42215.177083333336</v>
      </c>
      <c r="B8655" s="75">
        <v>60.0</v>
      </c>
      <c r="C8655" s="75">
        <v>63.0</v>
      </c>
      <c r="D8655" s="75">
        <v>75.2666666666667</v>
      </c>
      <c r="E8655" s="75">
        <v>76.2666666666667</v>
      </c>
    </row>
    <row r="8656" ht="15.75" customHeight="1">
      <c r="A8656" s="13">
        <v>42215.1875</v>
      </c>
      <c r="B8656" s="75">
        <v>60.0</v>
      </c>
      <c r="C8656" s="75">
        <v>63.0</v>
      </c>
      <c r="D8656" s="75">
        <v>74.7666666666667</v>
      </c>
      <c r="E8656" s="75">
        <v>75.7666666666667</v>
      </c>
    </row>
    <row r="8657" ht="15.75" customHeight="1">
      <c r="A8657" s="13">
        <v>42215.197916666664</v>
      </c>
      <c r="B8657" s="75">
        <v>60.0</v>
      </c>
      <c r="C8657" s="75">
        <v>63.0</v>
      </c>
      <c r="D8657" s="75">
        <v>74.2666666666667</v>
      </c>
      <c r="E8657" s="75">
        <v>75.2666666666667</v>
      </c>
    </row>
    <row r="8658" ht="15.75" customHeight="1">
      <c r="A8658" s="13">
        <v>42215.208333333336</v>
      </c>
      <c r="B8658" s="75">
        <v>60.0689655172414</v>
      </c>
      <c r="C8658" s="75">
        <v>63.1166666666667</v>
      </c>
      <c r="D8658" s="75">
        <v>73.7666666666667</v>
      </c>
      <c r="E8658" s="75">
        <v>75.2333333333333</v>
      </c>
    </row>
    <row r="8659" ht="15.75" customHeight="1">
      <c r="A8659" s="13">
        <v>42215.21875</v>
      </c>
      <c r="B8659" s="75">
        <v>60.3275862068966</v>
      </c>
      <c r="C8659" s="75">
        <v>63.3666666666667</v>
      </c>
      <c r="D8659" s="75">
        <v>73.2666666666667</v>
      </c>
      <c r="E8659" s="75">
        <v>75.7333333333333</v>
      </c>
    </row>
    <row r="8660" ht="15.75" customHeight="1">
      <c r="A8660" s="13">
        <v>42215.229166666664</v>
      </c>
      <c r="B8660" s="75">
        <v>60.5862068965517</v>
      </c>
      <c r="C8660" s="75">
        <v>63.6166666666667</v>
      </c>
      <c r="D8660" s="75">
        <v>72.7666666666667</v>
      </c>
      <c r="E8660" s="75">
        <v>76.2333333333333</v>
      </c>
    </row>
    <row r="8661" ht="15.75" customHeight="1">
      <c r="A8661" s="13">
        <v>42215.239583333336</v>
      </c>
      <c r="B8661" s="75">
        <v>60.8448275862069</v>
      </c>
      <c r="C8661" s="75">
        <v>63.8666666666667</v>
      </c>
      <c r="D8661" s="75">
        <v>72.2666666666667</v>
      </c>
      <c r="E8661" s="75">
        <v>76.7333333333333</v>
      </c>
    </row>
    <row r="8662" ht="15.75" customHeight="1">
      <c r="A8662" s="13">
        <v>42215.25</v>
      </c>
      <c r="B8662" s="75">
        <v>61.0666666666667</v>
      </c>
      <c r="C8662" s="75">
        <v>64.2333333333333</v>
      </c>
      <c r="D8662" s="75">
        <v>72.1166666666667</v>
      </c>
      <c r="E8662" s="75">
        <v>77.2333333333333</v>
      </c>
    </row>
    <row r="8663" ht="15.75" customHeight="1">
      <c r="A8663" s="13">
        <v>42215.260416666664</v>
      </c>
      <c r="B8663" s="75">
        <v>61.3166666666667</v>
      </c>
      <c r="C8663" s="75">
        <v>64.7333333333333</v>
      </c>
      <c r="D8663" s="75">
        <v>72.3666666666667</v>
      </c>
      <c r="E8663" s="75">
        <v>77.7333333333333</v>
      </c>
    </row>
    <row r="8664" ht="15.75" customHeight="1">
      <c r="A8664" s="13">
        <v>42215.270833333336</v>
      </c>
      <c r="B8664" s="75">
        <v>61.5666666666667</v>
      </c>
      <c r="C8664" s="75">
        <v>65.2333333333333</v>
      </c>
      <c r="D8664" s="75">
        <v>72.6166666666667</v>
      </c>
      <c r="E8664" s="75">
        <v>78.2333333333333</v>
      </c>
    </row>
    <row r="8665" ht="15.75" customHeight="1">
      <c r="A8665" s="13">
        <v>42215.28125</v>
      </c>
      <c r="B8665" s="75">
        <v>61.8166666666667</v>
      </c>
      <c r="C8665" s="75">
        <v>65.7333333333333</v>
      </c>
      <c r="D8665" s="75">
        <v>72.8666666666667</v>
      </c>
      <c r="E8665" s="75">
        <v>78.7333333333333</v>
      </c>
    </row>
    <row r="8666" ht="15.75" customHeight="1">
      <c r="A8666" s="13">
        <v>42215.291666666664</v>
      </c>
      <c r="B8666" s="75">
        <v>62.1333333333333</v>
      </c>
      <c r="C8666" s="75">
        <v>66.28</v>
      </c>
      <c r="D8666" s="75">
        <v>73.5833333333333</v>
      </c>
      <c r="E8666" s="75">
        <v>79.35</v>
      </c>
    </row>
    <row r="8667" ht="15.75" customHeight="1">
      <c r="A8667" s="13">
        <v>42215.302083333336</v>
      </c>
      <c r="B8667" s="75">
        <v>62.6333333333333</v>
      </c>
      <c r="C8667" s="75">
        <v>66.88</v>
      </c>
      <c r="D8667" s="75">
        <v>74.8333333333333</v>
      </c>
      <c r="E8667" s="75">
        <v>80.1</v>
      </c>
    </row>
    <row r="8668" ht="15.75" customHeight="1">
      <c r="A8668" s="13">
        <v>42215.3125</v>
      </c>
      <c r="B8668" s="75">
        <v>63.1333333333333</v>
      </c>
      <c r="C8668" s="75">
        <v>67.48</v>
      </c>
      <c r="D8668" s="75">
        <v>76.0833333333333</v>
      </c>
      <c r="E8668" s="75">
        <v>80.85</v>
      </c>
    </row>
    <row r="8669" ht="15.75" customHeight="1">
      <c r="A8669" s="13">
        <v>42215.322916666664</v>
      </c>
      <c r="B8669" s="75">
        <v>63.6333333333333</v>
      </c>
      <c r="C8669" s="75">
        <v>68.2</v>
      </c>
      <c r="D8669" s="75">
        <v>77.3333333333333</v>
      </c>
      <c r="E8669" s="75">
        <v>81.6</v>
      </c>
    </row>
    <row r="8670" ht="15.75" customHeight="1">
      <c r="A8670" s="13">
        <v>42215.333333333336</v>
      </c>
      <c r="B8670" s="75">
        <v>64.3076923076923</v>
      </c>
      <c r="C8670" s="75">
        <v>69.2333333333333</v>
      </c>
      <c r="D8670" s="75">
        <v>78.7</v>
      </c>
      <c r="E8670" s="75">
        <v>82.4666666666667</v>
      </c>
    </row>
    <row r="8671" ht="15.75" customHeight="1">
      <c r="A8671" s="13">
        <v>42215.34375</v>
      </c>
      <c r="B8671" s="75">
        <v>65.4615384615385</v>
      </c>
      <c r="C8671" s="75">
        <v>69.7333333333333</v>
      </c>
      <c r="D8671" s="75">
        <v>80.2</v>
      </c>
      <c r="E8671" s="75">
        <v>83.4666666666667</v>
      </c>
    </row>
    <row r="8672" ht="15.75" customHeight="1">
      <c r="A8672" s="13">
        <v>42215.354166666664</v>
      </c>
      <c r="B8672" s="75">
        <v>66.2352941176471</v>
      </c>
      <c r="C8672" s="75">
        <v>70.2333333333333</v>
      </c>
      <c r="D8672" s="75">
        <v>81.7</v>
      </c>
      <c r="E8672" s="75">
        <v>84.4666666666667</v>
      </c>
    </row>
    <row r="8673" ht="15.75" customHeight="1">
      <c r="A8673" s="13">
        <v>42215.364583333336</v>
      </c>
      <c r="B8673" s="75">
        <v>66.6764705882353</v>
      </c>
      <c r="C8673" s="75">
        <v>70.7333333333333</v>
      </c>
      <c r="D8673" s="75">
        <v>83.2</v>
      </c>
      <c r="E8673" s="75">
        <v>85.4666666666667</v>
      </c>
    </row>
    <row r="8674" ht="15.75" customHeight="1">
      <c r="A8674" s="13">
        <v>42215.375</v>
      </c>
      <c r="B8674" s="75">
        <v>67.1333333333333</v>
      </c>
      <c r="C8674" s="75">
        <v>71.2333333333333</v>
      </c>
      <c r="D8674" s="75">
        <v>84.4666666666667</v>
      </c>
      <c r="E8674" s="75">
        <v>86.35</v>
      </c>
    </row>
    <row r="8675" ht="15.75" customHeight="1">
      <c r="A8675" s="13">
        <v>42215.385416666664</v>
      </c>
      <c r="B8675" s="75">
        <v>67.6333333333333</v>
      </c>
      <c r="C8675" s="75">
        <v>71.7333333333333</v>
      </c>
      <c r="D8675" s="75">
        <v>85.4666666666667</v>
      </c>
      <c r="E8675" s="75">
        <v>87.1</v>
      </c>
    </row>
    <row r="8676" ht="15.75" customHeight="1">
      <c r="A8676" s="13">
        <v>42215.395833333336</v>
      </c>
      <c r="B8676" s="75">
        <v>68.1333333333333</v>
      </c>
      <c r="C8676" s="75">
        <v>72.2333333333333</v>
      </c>
      <c r="D8676" s="75">
        <v>86.4666666666667</v>
      </c>
      <c r="E8676" s="75">
        <v>87.85</v>
      </c>
    </row>
    <row r="8677" ht="15.75" customHeight="1">
      <c r="A8677" s="13">
        <v>42215.40625</v>
      </c>
      <c r="B8677" s="75">
        <v>68.6333333333333</v>
      </c>
      <c r="C8677" s="75">
        <v>72.7333333333333</v>
      </c>
      <c r="D8677" s="75">
        <v>87.4666666666667</v>
      </c>
      <c r="E8677" s="75">
        <v>88.6</v>
      </c>
    </row>
    <row r="8678" ht="15.75" customHeight="1">
      <c r="A8678" s="13">
        <v>42215.416666666664</v>
      </c>
      <c r="B8678" s="75">
        <v>69.0666666666667</v>
      </c>
      <c r="C8678" s="75">
        <v>73.35</v>
      </c>
      <c r="D8678" s="75">
        <v>88.35</v>
      </c>
      <c r="E8678" s="75">
        <v>89.4666666666667</v>
      </c>
    </row>
    <row r="8679" ht="15.75" customHeight="1">
      <c r="A8679" s="13">
        <v>42215.427083333336</v>
      </c>
      <c r="B8679" s="75">
        <v>69.3166666666667</v>
      </c>
      <c r="C8679" s="75">
        <v>74.1</v>
      </c>
      <c r="D8679" s="75">
        <v>89.1</v>
      </c>
      <c r="E8679" s="75">
        <v>90.4666666666667</v>
      </c>
    </row>
    <row r="8680" ht="15.75" customHeight="1">
      <c r="A8680" s="13">
        <v>42215.4375</v>
      </c>
      <c r="B8680" s="75">
        <v>69.5666666666667</v>
      </c>
      <c r="C8680" s="75">
        <v>74.85</v>
      </c>
      <c r="D8680" s="75">
        <v>89.85</v>
      </c>
      <c r="E8680" s="75">
        <v>91.4666666666667</v>
      </c>
    </row>
    <row r="8681" ht="15.75" customHeight="1">
      <c r="A8681" s="13">
        <v>42215.447916666664</v>
      </c>
      <c r="B8681" s="75">
        <v>69.8166666666667</v>
      </c>
      <c r="C8681" s="75">
        <v>75.6</v>
      </c>
      <c r="D8681" s="75">
        <v>90.6</v>
      </c>
      <c r="E8681" s="75">
        <v>92.4666666666667</v>
      </c>
    </row>
    <row r="8682" ht="15.75" customHeight="1">
      <c r="A8682" s="13">
        <v>42215.458333333336</v>
      </c>
      <c r="B8682" s="75">
        <v>70.0</v>
      </c>
      <c r="C8682" s="75">
        <v>76.35</v>
      </c>
      <c r="D8682" s="75">
        <v>91.4666666666667</v>
      </c>
      <c r="E8682" s="75">
        <v>93.7</v>
      </c>
    </row>
    <row r="8683" ht="15.75" customHeight="1">
      <c r="A8683" s="13">
        <v>42215.46875</v>
      </c>
      <c r="B8683" s="75">
        <v>70.0</v>
      </c>
      <c r="C8683" s="75">
        <v>77.1</v>
      </c>
      <c r="D8683" s="75">
        <v>92.4666666666667</v>
      </c>
      <c r="E8683" s="75">
        <v>95.2</v>
      </c>
    </row>
    <row r="8684" ht="15.75" customHeight="1">
      <c r="A8684" s="13">
        <v>42215.479166666664</v>
      </c>
      <c r="B8684" s="75">
        <v>70.0</v>
      </c>
      <c r="C8684" s="75">
        <v>77.85</v>
      </c>
      <c r="D8684" s="75">
        <v>93.4666666666667</v>
      </c>
      <c r="E8684" s="75">
        <v>96.7</v>
      </c>
    </row>
    <row r="8685" ht="15.75" customHeight="1">
      <c r="A8685" s="13">
        <v>42215.489583333336</v>
      </c>
      <c r="B8685" s="75">
        <v>70.0</v>
      </c>
      <c r="C8685" s="75">
        <v>78.6</v>
      </c>
      <c r="D8685" s="75">
        <v>94.4666666666667</v>
      </c>
      <c r="E8685" s="75">
        <v>98.2</v>
      </c>
    </row>
    <row r="8686" ht="15.75" customHeight="1">
      <c r="A8686" s="13">
        <v>42215.5</v>
      </c>
      <c r="B8686" s="75">
        <v>70.0666666666667</v>
      </c>
      <c r="C8686" s="75">
        <v>79.0</v>
      </c>
      <c r="D8686" s="75">
        <v>95.1166666666667</v>
      </c>
      <c r="E8686" s="75">
        <v>99.35</v>
      </c>
    </row>
    <row r="8687" ht="15.75" customHeight="1">
      <c r="A8687" s="13">
        <v>42215.510416666664</v>
      </c>
      <c r="B8687" s="75">
        <v>70.3166666666667</v>
      </c>
      <c r="C8687" s="75">
        <v>79.0</v>
      </c>
      <c r="D8687" s="75">
        <v>95.3666666666667</v>
      </c>
      <c r="E8687" s="75">
        <v>100.1</v>
      </c>
    </row>
    <row r="8688" ht="15.75" customHeight="1">
      <c r="A8688" s="13">
        <v>42215.520833333336</v>
      </c>
      <c r="B8688" s="75">
        <v>70.5666666666667</v>
      </c>
      <c r="C8688" s="75">
        <v>79.0</v>
      </c>
      <c r="D8688" s="75">
        <v>95.6166666666667</v>
      </c>
      <c r="E8688" s="75">
        <v>100.85</v>
      </c>
    </row>
    <row r="8689" ht="15.75" customHeight="1">
      <c r="A8689" s="13">
        <v>42215.53125</v>
      </c>
      <c r="B8689" s="75">
        <v>70.8166666666667</v>
      </c>
      <c r="C8689" s="75">
        <v>79.0</v>
      </c>
      <c r="D8689" s="75">
        <v>95.8666666666667</v>
      </c>
      <c r="E8689" s="75">
        <v>101.6</v>
      </c>
    </row>
    <row r="8690" ht="15.75" customHeight="1">
      <c r="A8690" s="13">
        <v>42215.541666666664</v>
      </c>
      <c r="B8690" s="75">
        <v>71.0666666666667</v>
      </c>
      <c r="C8690" s="75">
        <v>79.1166666666667</v>
      </c>
      <c r="D8690" s="75">
        <v>95.7666666666667</v>
      </c>
      <c r="E8690" s="75">
        <v>102.0</v>
      </c>
    </row>
    <row r="8691" ht="15.75" customHeight="1">
      <c r="A8691" s="13">
        <v>42215.552083333336</v>
      </c>
      <c r="B8691" s="75">
        <v>71.3166666666667</v>
      </c>
      <c r="C8691" s="75">
        <v>79.3666666666667</v>
      </c>
      <c r="D8691" s="75">
        <v>95.2666666666667</v>
      </c>
      <c r="E8691" s="75">
        <v>102.0</v>
      </c>
    </row>
    <row r="8692" ht="15.75" customHeight="1">
      <c r="A8692" s="13">
        <v>42215.5625</v>
      </c>
      <c r="B8692" s="75">
        <v>71.5666666666667</v>
      </c>
      <c r="C8692" s="75">
        <v>79.6166666666667</v>
      </c>
      <c r="D8692" s="75">
        <v>94.7666666666667</v>
      </c>
      <c r="E8692" s="75">
        <v>102.0</v>
      </c>
    </row>
    <row r="8693" ht="15.75" customHeight="1">
      <c r="A8693" s="13">
        <v>42215.572916666664</v>
      </c>
      <c r="B8693" s="75">
        <v>71.8166666666667</v>
      </c>
      <c r="C8693" s="75">
        <v>79.8666666666667</v>
      </c>
      <c r="D8693" s="75">
        <v>94.2666666666667</v>
      </c>
      <c r="E8693" s="75">
        <v>102.0</v>
      </c>
    </row>
    <row r="8694" ht="15.75" customHeight="1">
      <c r="A8694" s="13">
        <v>42215.583333333336</v>
      </c>
      <c r="B8694" s="75">
        <v>71.9333333333333</v>
      </c>
      <c r="C8694" s="75">
        <v>80.1166666666667</v>
      </c>
      <c r="D8694" s="75">
        <v>94.1166666666667</v>
      </c>
      <c r="E8694" s="75">
        <v>102.0</v>
      </c>
    </row>
    <row r="8695" ht="15.75" customHeight="1">
      <c r="A8695" s="13">
        <v>42215.59375</v>
      </c>
      <c r="B8695" s="75">
        <v>71.6833333333333</v>
      </c>
      <c r="C8695" s="75">
        <v>80.3666666666667</v>
      </c>
      <c r="D8695" s="75">
        <v>94.3666666666667</v>
      </c>
      <c r="E8695" s="75">
        <v>102.0</v>
      </c>
    </row>
    <row r="8696" ht="15.75" customHeight="1">
      <c r="A8696" s="13">
        <v>42215.604166666664</v>
      </c>
      <c r="B8696" s="75">
        <v>71.4333333333333</v>
      </c>
      <c r="C8696" s="75">
        <v>80.6166666666667</v>
      </c>
      <c r="D8696" s="75">
        <v>94.6166666666667</v>
      </c>
      <c r="E8696" s="75">
        <v>102.0</v>
      </c>
    </row>
    <row r="8697" ht="15.75" customHeight="1">
      <c r="A8697" s="13">
        <v>42215.614583333336</v>
      </c>
      <c r="B8697" s="75">
        <v>71.1833333333333</v>
      </c>
      <c r="C8697" s="75">
        <v>80.8666666666667</v>
      </c>
      <c r="D8697" s="75">
        <v>94.8666666666667</v>
      </c>
      <c r="E8697" s="75">
        <v>102.0</v>
      </c>
    </row>
    <row r="8698" ht="15.75" customHeight="1">
      <c r="A8698" s="13">
        <v>42215.625</v>
      </c>
      <c r="B8698" s="75">
        <v>70.9333333333333</v>
      </c>
      <c r="C8698" s="75">
        <v>81.0</v>
      </c>
      <c r="D8698" s="75">
        <v>95.2333333333333</v>
      </c>
      <c r="E8698" s="75">
        <v>101.766666666667</v>
      </c>
    </row>
    <row r="8699" ht="15.75" customHeight="1">
      <c r="A8699" s="13">
        <v>42215.635416666664</v>
      </c>
      <c r="B8699" s="75">
        <v>70.6833333333333</v>
      </c>
      <c r="C8699" s="75">
        <v>81.0</v>
      </c>
      <c r="D8699" s="75">
        <v>95.7333333333333</v>
      </c>
      <c r="E8699" s="75">
        <v>101.266666666667</v>
      </c>
    </row>
    <row r="8700" ht="15.75" customHeight="1">
      <c r="A8700" s="13">
        <v>42215.645833333336</v>
      </c>
      <c r="B8700" s="75">
        <v>70.4333333333333</v>
      </c>
      <c r="C8700" s="75">
        <v>81.0</v>
      </c>
      <c r="D8700" s="75">
        <v>96.2333333333333</v>
      </c>
      <c r="E8700" s="75">
        <v>100.766666666667</v>
      </c>
    </row>
    <row r="8701" ht="15.75" customHeight="1">
      <c r="A8701" s="13">
        <v>42215.65625</v>
      </c>
      <c r="B8701" s="75">
        <v>70.1833333333333</v>
      </c>
      <c r="C8701" s="75">
        <v>81.0</v>
      </c>
      <c r="D8701" s="75">
        <v>96.7333333333333</v>
      </c>
      <c r="E8701" s="75">
        <v>100.266666666667</v>
      </c>
    </row>
    <row r="8702" ht="15.75" customHeight="1">
      <c r="A8702" s="13">
        <v>42215.666666666664</v>
      </c>
      <c r="B8702" s="75">
        <v>69.8666666666667</v>
      </c>
      <c r="C8702" s="75">
        <v>80.65</v>
      </c>
      <c r="D8702" s="75">
        <v>96.8833333333333</v>
      </c>
      <c r="E8702" s="75">
        <v>99.8833333333333</v>
      </c>
    </row>
    <row r="8703" ht="15.75" customHeight="1">
      <c r="A8703" s="13">
        <v>42215.677083333336</v>
      </c>
      <c r="B8703" s="75">
        <v>69.3666666666667</v>
      </c>
      <c r="C8703" s="75">
        <v>79.9</v>
      </c>
      <c r="D8703" s="75">
        <v>96.6333333333333</v>
      </c>
      <c r="E8703" s="75">
        <v>99.6333333333333</v>
      </c>
    </row>
    <row r="8704" ht="15.75" customHeight="1">
      <c r="A8704" s="13">
        <v>42215.6875</v>
      </c>
      <c r="B8704" s="75">
        <v>68.8666666666667</v>
      </c>
      <c r="C8704" s="75">
        <v>79.15</v>
      </c>
      <c r="D8704" s="75">
        <v>96.3833333333333</v>
      </c>
      <c r="E8704" s="75">
        <v>99.3833333333333</v>
      </c>
    </row>
    <row r="8705" ht="15.75" customHeight="1">
      <c r="A8705" s="13">
        <v>42215.697916666664</v>
      </c>
      <c r="B8705" s="75">
        <v>68.3666666666667</v>
      </c>
      <c r="C8705" s="75">
        <v>78.4</v>
      </c>
      <c r="D8705" s="75">
        <v>96.1333333333333</v>
      </c>
      <c r="E8705" s="75">
        <v>99.1333333333333</v>
      </c>
    </row>
    <row r="8706" ht="15.75" customHeight="1">
      <c r="A8706" s="13">
        <v>42215.708333333336</v>
      </c>
      <c r="B8706" s="75">
        <v>67.8666666666667</v>
      </c>
      <c r="C8706" s="75">
        <v>77.5333333333333</v>
      </c>
      <c r="D8706" s="75">
        <v>95.8833333333333</v>
      </c>
      <c r="E8706" s="75">
        <v>98.7666666666667</v>
      </c>
    </row>
    <row r="8707" ht="15.75" customHeight="1">
      <c r="A8707" s="13">
        <v>42215.71875</v>
      </c>
      <c r="B8707" s="75">
        <v>67.3666666666667</v>
      </c>
      <c r="C8707" s="75">
        <v>76.5333333333333</v>
      </c>
      <c r="D8707" s="75">
        <v>95.6333333333333</v>
      </c>
      <c r="E8707" s="75">
        <v>98.2666666666667</v>
      </c>
    </row>
    <row r="8708" ht="15.75" customHeight="1">
      <c r="A8708" s="13">
        <v>42215.729166666664</v>
      </c>
      <c r="B8708" s="75">
        <v>66.8666666666667</v>
      </c>
      <c r="C8708" s="75">
        <v>75.5333333333333</v>
      </c>
      <c r="D8708" s="75">
        <v>95.3833333333333</v>
      </c>
      <c r="E8708" s="75">
        <v>97.7666666666667</v>
      </c>
    </row>
    <row r="8709" ht="15.75" customHeight="1">
      <c r="A8709" s="13">
        <v>42215.739583333336</v>
      </c>
      <c r="B8709" s="75">
        <v>66.3666666666667</v>
      </c>
      <c r="C8709" s="75">
        <v>74.5333333333333</v>
      </c>
      <c r="D8709" s="75">
        <v>95.1333333333333</v>
      </c>
      <c r="E8709" s="75">
        <v>97.2666666666667</v>
      </c>
    </row>
    <row r="8710" ht="15.75" customHeight="1">
      <c r="A8710" s="13">
        <v>42215.75</v>
      </c>
      <c r="B8710" s="75">
        <v>65.8666666666667</v>
      </c>
      <c r="C8710" s="75">
        <v>73.7666666666667</v>
      </c>
      <c r="D8710" s="75">
        <v>94.7666666666667</v>
      </c>
      <c r="E8710" s="75">
        <v>96.5333333333333</v>
      </c>
    </row>
    <row r="8711" ht="15.75" customHeight="1">
      <c r="A8711" s="13">
        <v>42215.760416666664</v>
      </c>
      <c r="B8711" s="75">
        <v>65.3666666666667</v>
      </c>
      <c r="C8711" s="75">
        <v>73.2666666666667</v>
      </c>
      <c r="D8711" s="75">
        <v>94.2666666666667</v>
      </c>
      <c r="E8711" s="75">
        <v>95.5333333333333</v>
      </c>
    </row>
    <row r="8712" ht="15.75" customHeight="1">
      <c r="A8712" s="13">
        <v>42215.770833333336</v>
      </c>
      <c r="B8712" s="75">
        <v>64.8666666666667</v>
      </c>
      <c r="C8712" s="75">
        <v>72.7666666666667</v>
      </c>
      <c r="D8712" s="75">
        <v>93.7666666666667</v>
      </c>
      <c r="E8712" s="75">
        <v>94.5333333333333</v>
      </c>
    </row>
    <row r="8713" ht="15.75" customHeight="1">
      <c r="A8713" s="13">
        <v>42215.78125</v>
      </c>
      <c r="B8713" s="75">
        <v>64.3666666666667</v>
      </c>
      <c r="C8713" s="75">
        <v>72.2666666666667</v>
      </c>
      <c r="D8713" s="75">
        <v>93.2666666666667</v>
      </c>
      <c r="E8713" s="75">
        <v>93.5333333333333</v>
      </c>
    </row>
    <row r="8714" ht="15.75" customHeight="1">
      <c r="A8714" s="13">
        <v>42215.791666666664</v>
      </c>
      <c r="B8714" s="75">
        <v>63.8666666666667</v>
      </c>
      <c r="C8714" s="75">
        <v>71.65</v>
      </c>
      <c r="D8714" s="75">
        <v>92.65</v>
      </c>
      <c r="E8714" s="75">
        <v>93.0</v>
      </c>
    </row>
    <row r="8715" ht="15.75" customHeight="1">
      <c r="A8715" s="13">
        <v>42215.802083333336</v>
      </c>
      <c r="B8715" s="75">
        <v>63.3666666666667</v>
      </c>
      <c r="C8715" s="75">
        <v>70.9</v>
      </c>
      <c r="D8715" s="75">
        <v>91.9</v>
      </c>
      <c r="E8715" s="75">
        <v>93.0</v>
      </c>
    </row>
    <row r="8716" ht="15.75" customHeight="1">
      <c r="A8716" s="13">
        <v>42215.8125</v>
      </c>
      <c r="B8716" s="75">
        <v>62.8666666666667</v>
      </c>
      <c r="C8716" s="75">
        <v>70.15</v>
      </c>
      <c r="D8716" s="75">
        <v>91.15</v>
      </c>
      <c r="E8716" s="75">
        <v>93.0</v>
      </c>
    </row>
    <row r="8717" ht="15.75" customHeight="1">
      <c r="A8717" s="13">
        <v>42215.822916666664</v>
      </c>
      <c r="B8717" s="75">
        <v>62.3666666666667</v>
      </c>
      <c r="C8717" s="75">
        <v>69.4</v>
      </c>
      <c r="D8717" s="75">
        <v>90.4</v>
      </c>
      <c r="E8717" s="75">
        <v>93.0</v>
      </c>
    </row>
    <row r="8718" ht="15.75" customHeight="1">
      <c r="A8718" s="13">
        <v>42215.833333333336</v>
      </c>
      <c r="B8718" s="75">
        <v>62.0</v>
      </c>
      <c r="C8718" s="75">
        <v>68.65</v>
      </c>
      <c r="D8718" s="75">
        <v>89.4166666666667</v>
      </c>
      <c r="E8718" s="75">
        <v>92.7666666666667</v>
      </c>
    </row>
    <row r="8719" ht="15.75" customHeight="1">
      <c r="A8719" s="13">
        <v>42215.84375</v>
      </c>
      <c r="B8719" s="75">
        <v>62.0</v>
      </c>
      <c r="C8719" s="75">
        <v>67.9</v>
      </c>
      <c r="D8719" s="75">
        <v>88.1666666666667</v>
      </c>
      <c r="E8719" s="75">
        <v>92.2666666666667</v>
      </c>
    </row>
    <row r="8720" ht="15.75" customHeight="1">
      <c r="A8720" s="13">
        <v>42215.854166666664</v>
      </c>
      <c r="B8720" s="75">
        <v>62.0</v>
      </c>
      <c r="C8720" s="75">
        <v>67.15</v>
      </c>
      <c r="D8720" s="75">
        <v>86.9166666666667</v>
      </c>
      <c r="E8720" s="75">
        <v>91.7666666666667</v>
      </c>
    </row>
    <row r="8721" ht="15.75" customHeight="1">
      <c r="A8721" s="13">
        <v>42215.864583333336</v>
      </c>
      <c r="B8721" s="75">
        <v>62.0</v>
      </c>
      <c r="C8721" s="75">
        <v>66.4</v>
      </c>
      <c r="D8721" s="75">
        <v>85.6666666666667</v>
      </c>
      <c r="E8721" s="75">
        <v>91.2666666666667</v>
      </c>
    </row>
    <row r="8722" ht="15.75" customHeight="1">
      <c r="A8722" s="13">
        <v>42215.875</v>
      </c>
      <c r="B8722" s="75">
        <v>61.9333333333333</v>
      </c>
      <c r="C8722" s="75">
        <v>66.0</v>
      </c>
      <c r="D8722" s="75">
        <v>84.65</v>
      </c>
      <c r="E8722" s="75">
        <v>90.7666666666667</v>
      </c>
    </row>
    <row r="8723" ht="15.75" customHeight="1">
      <c r="A8723" s="13">
        <v>42215.885416666664</v>
      </c>
      <c r="B8723" s="75">
        <v>61.6833333333333</v>
      </c>
      <c r="C8723" s="75">
        <v>66.0</v>
      </c>
      <c r="D8723" s="75">
        <v>83.9</v>
      </c>
      <c r="E8723" s="75">
        <v>90.2666666666667</v>
      </c>
    </row>
    <row r="8724" ht="15.75" customHeight="1">
      <c r="A8724" s="13">
        <v>42215.895833333336</v>
      </c>
      <c r="B8724" s="75">
        <v>61.4333333333333</v>
      </c>
      <c r="C8724" s="75">
        <v>66.0</v>
      </c>
      <c r="D8724" s="75">
        <v>83.15</v>
      </c>
      <c r="E8724" s="75">
        <v>89.7666666666667</v>
      </c>
    </row>
    <row r="8725" ht="15.75" customHeight="1">
      <c r="A8725" s="13">
        <v>42215.90625</v>
      </c>
      <c r="B8725" s="75">
        <v>61.1833333333333</v>
      </c>
      <c r="C8725" s="75">
        <v>66.0</v>
      </c>
      <c r="D8725" s="75">
        <v>82.4</v>
      </c>
      <c r="E8725" s="75">
        <v>89.2666666666667</v>
      </c>
    </row>
    <row r="8726" ht="15.75" customHeight="1">
      <c r="A8726" s="13">
        <v>42215.916666666664</v>
      </c>
      <c r="B8726" s="75">
        <v>61.0</v>
      </c>
      <c r="C8726" s="75">
        <v>65.8833333333333</v>
      </c>
      <c r="D8726" s="75">
        <v>81.8833333333333</v>
      </c>
      <c r="E8726" s="75">
        <v>89.0</v>
      </c>
    </row>
    <row r="8727" ht="15.75" customHeight="1">
      <c r="A8727" s="13">
        <v>42215.927083333336</v>
      </c>
      <c r="B8727" s="75">
        <v>61.0</v>
      </c>
      <c r="C8727" s="75">
        <v>65.6333333333333</v>
      </c>
      <c r="D8727" s="75">
        <v>81.6333333333333</v>
      </c>
      <c r="E8727" s="75">
        <v>89.0</v>
      </c>
    </row>
    <row r="8728" ht="15.75" customHeight="1">
      <c r="A8728" s="13">
        <v>42215.9375</v>
      </c>
      <c r="B8728" s="75">
        <v>61.0</v>
      </c>
      <c r="C8728" s="75">
        <v>65.3833333333333</v>
      </c>
      <c r="D8728" s="75">
        <v>81.3833333333333</v>
      </c>
      <c r="E8728" s="75">
        <v>89.0</v>
      </c>
    </row>
    <row r="8729" ht="15.75" customHeight="1">
      <c r="A8729" s="13">
        <v>42215.947916666664</v>
      </c>
      <c r="B8729" s="75">
        <v>61.0</v>
      </c>
      <c r="C8729" s="75">
        <v>65.1333333333333</v>
      </c>
      <c r="D8729" s="75">
        <v>81.1333333333333</v>
      </c>
      <c r="E8729" s="75">
        <v>89.0</v>
      </c>
    </row>
    <row r="8730" ht="15.75" customHeight="1">
      <c r="A8730" s="13">
        <v>42215.958333333336</v>
      </c>
      <c r="B8730" s="75">
        <v>60.9333333333333</v>
      </c>
      <c r="C8730" s="75">
        <v>64.8833333333333</v>
      </c>
      <c r="D8730" s="75">
        <v>80.8833333333333</v>
      </c>
      <c r="E8730" s="75">
        <v>88.7666666666667</v>
      </c>
    </row>
    <row r="8731" ht="15.75" customHeight="1">
      <c r="A8731" s="13">
        <v>42215.96875</v>
      </c>
      <c r="B8731" s="75">
        <v>60.6833333333333</v>
      </c>
      <c r="C8731" s="75">
        <v>64.6333333333333</v>
      </c>
      <c r="D8731" s="75">
        <v>80.6333333333333</v>
      </c>
      <c r="E8731" s="75">
        <v>88.2666666666667</v>
      </c>
    </row>
    <row r="8732" ht="15.75" customHeight="1">
      <c r="A8732" s="13">
        <v>42215.979166666664</v>
      </c>
      <c r="B8732" s="75">
        <v>60.4333333333333</v>
      </c>
      <c r="C8732" s="75">
        <v>64.3833333333333</v>
      </c>
      <c r="D8732" s="75">
        <v>80.3833333333333</v>
      </c>
      <c r="E8732" s="75">
        <v>87.7666666666667</v>
      </c>
    </row>
    <row r="8733" ht="15.75" customHeight="1">
      <c r="A8733" s="13">
        <v>42215.989583333336</v>
      </c>
      <c r="B8733" s="75">
        <v>60.1833333333333</v>
      </c>
      <c r="C8733" s="75">
        <v>64.1333333333333</v>
      </c>
      <c r="D8733" s="75">
        <v>80.1333333333333</v>
      </c>
      <c r="E8733" s="75">
        <v>87.2666666666667</v>
      </c>
    </row>
    <row r="8734" ht="15.75" customHeight="1">
      <c r="A8734" s="13">
        <v>42216.0</v>
      </c>
      <c r="B8734" s="75">
        <v>60.0</v>
      </c>
      <c r="C8734" s="75">
        <v>64.0</v>
      </c>
      <c r="D8734" s="75">
        <v>79.8833333333333</v>
      </c>
      <c r="E8734" s="75">
        <v>87.0</v>
      </c>
    </row>
    <row r="8735" ht="15.75" customHeight="1">
      <c r="A8735" s="13">
        <v>42216.010416666664</v>
      </c>
      <c r="B8735" s="75">
        <v>60.0</v>
      </c>
      <c r="C8735" s="75">
        <v>64.0</v>
      </c>
      <c r="D8735" s="75">
        <v>79.6333333333333</v>
      </c>
      <c r="E8735" s="75">
        <v>87.0</v>
      </c>
    </row>
    <row r="8736" ht="15.75" customHeight="1">
      <c r="A8736" s="13">
        <v>42216.020833333336</v>
      </c>
      <c r="B8736" s="75">
        <v>60.0</v>
      </c>
      <c r="C8736" s="75">
        <v>64.0</v>
      </c>
      <c r="D8736" s="75">
        <v>79.3833333333333</v>
      </c>
      <c r="E8736" s="75">
        <v>87.0</v>
      </c>
    </row>
    <row r="8737" ht="15.75" customHeight="1">
      <c r="A8737" s="13">
        <v>42216.03125</v>
      </c>
      <c r="B8737" s="75">
        <v>60.0</v>
      </c>
      <c r="C8737" s="75">
        <v>64.0</v>
      </c>
      <c r="D8737" s="75">
        <v>79.1333333333333</v>
      </c>
      <c r="E8737" s="75">
        <v>87.0</v>
      </c>
    </row>
    <row r="8738" ht="15.75" customHeight="1">
      <c r="A8738" s="13">
        <v>42216.041666666664</v>
      </c>
      <c r="B8738" s="75">
        <v>60.0</v>
      </c>
      <c r="C8738" s="75">
        <v>64.0</v>
      </c>
      <c r="D8738" s="75">
        <v>78.7666666666667</v>
      </c>
      <c r="E8738" s="75">
        <v>86.65</v>
      </c>
    </row>
    <row r="8739" ht="15.75" customHeight="1">
      <c r="A8739" s="13">
        <v>42216.052083333336</v>
      </c>
      <c r="B8739" s="75">
        <v>60.0</v>
      </c>
      <c r="C8739" s="75">
        <v>64.0</v>
      </c>
      <c r="D8739" s="75">
        <v>78.2666666666667</v>
      </c>
      <c r="E8739" s="75">
        <v>85.9</v>
      </c>
    </row>
    <row r="8740" ht="15.75" customHeight="1">
      <c r="A8740" s="13">
        <v>42216.0625</v>
      </c>
      <c r="B8740" s="75">
        <v>60.0</v>
      </c>
      <c r="C8740" s="75">
        <v>64.0</v>
      </c>
      <c r="D8740" s="75">
        <v>77.7666666666667</v>
      </c>
      <c r="E8740" s="75">
        <v>85.15</v>
      </c>
    </row>
    <row r="8741" ht="15.75" customHeight="1">
      <c r="A8741" s="13">
        <v>42216.072916666664</v>
      </c>
      <c r="B8741" s="75">
        <v>60.0</v>
      </c>
      <c r="C8741" s="75">
        <v>64.0</v>
      </c>
      <c r="D8741" s="75">
        <v>77.2666666666667</v>
      </c>
      <c r="E8741" s="75">
        <v>84.4</v>
      </c>
    </row>
    <row r="8742" ht="15.75" customHeight="1">
      <c r="A8742" s="13">
        <v>42216.083333333336</v>
      </c>
      <c r="B8742" s="75">
        <v>60.0</v>
      </c>
      <c r="C8742" s="75">
        <v>64.0</v>
      </c>
      <c r="D8742" s="75">
        <v>76.8833333333333</v>
      </c>
      <c r="E8742" s="75">
        <v>83.7666666666667</v>
      </c>
    </row>
    <row r="8743" ht="15.75" customHeight="1">
      <c r="A8743" s="13">
        <v>42216.09375</v>
      </c>
      <c r="B8743" s="75">
        <v>60.0</v>
      </c>
      <c r="C8743" s="75">
        <v>64.0</v>
      </c>
      <c r="D8743" s="75">
        <v>76.6333333333333</v>
      </c>
      <c r="E8743" s="75">
        <v>83.2666666666667</v>
      </c>
    </row>
    <row r="8744" ht="15.75" customHeight="1">
      <c r="A8744" s="13">
        <v>42216.104166666664</v>
      </c>
      <c r="B8744" s="75">
        <v>60.0</v>
      </c>
      <c r="C8744" s="75">
        <v>64.0</v>
      </c>
      <c r="D8744" s="75">
        <v>76.3833333333333</v>
      </c>
      <c r="E8744" s="75">
        <v>82.7666666666667</v>
      </c>
    </row>
    <row r="8745" ht="15.75" customHeight="1">
      <c r="A8745" s="13">
        <v>42216.114583333336</v>
      </c>
      <c r="B8745" s="75">
        <v>60.0</v>
      </c>
      <c r="C8745" s="75">
        <v>64.0</v>
      </c>
      <c r="D8745" s="75">
        <v>76.1333333333333</v>
      </c>
      <c r="E8745" s="75">
        <v>82.2666666666667</v>
      </c>
    </row>
    <row r="8746" ht="15.75" customHeight="1">
      <c r="A8746" s="13">
        <v>42216.125</v>
      </c>
      <c r="B8746" s="75">
        <v>60.2666666666667</v>
      </c>
      <c r="C8746" s="75">
        <v>64.0</v>
      </c>
      <c r="D8746" s="75">
        <v>75.65</v>
      </c>
      <c r="E8746" s="75">
        <v>81.8833333333333</v>
      </c>
    </row>
    <row r="8747" ht="15.75" customHeight="1">
      <c r="A8747" s="13">
        <v>42216.135416666664</v>
      </c>
      <c r="B8747" s="75">
        <v>60.9111111111111</v>
      </c>
      <c r="C8747" s="75">
        <v>64.0</v>
      </c>
      <c r="D8747" s="75">
        <v>74.9</v>
      </c>
      <c r="E8747" s="75">
        <v>81.6333333333333</v>
      </c>
    </row>
    <row r="8748" ht="15.75" customHeight="1">
      <c r="A8748" s="13">
        <v>42216.145833333336</v>
      </c>
      <c r="B8748" s="75">
        <v>60.5777777777778</v>
      </c>
      <c r="C8748" s="75">
        <v>64.0</v>
      </c>
      <c r="D8748" s="75">
        <v>74.15</v>
      </c>
      <c r="E8748" s="75">
        <v>81.3833333333333</v>
      </c>
    </row>
    <row r="8749" ht="15.75" customHeight="1">
      <c r="A8749" s="13">
        <v>42216.15625</v>
      </c>
      <c r="B8749" s="75">
        <v>60.2444444444444</v>
      </c>
      <c r="C8749" s="75">
        <v>64.0</v>
      </c>
      <c r="D8749" s="75">
        <v>73.4</v>
      </c>
      <c r="E8749" s="75">
        <v>81.1333333333333</v>
      </c>
    </row>
    <row r="8750" ht="15.75" customHeight="1">
      <c r="A8750" s="13">
        <v>42216.166666666664</v>
      </c>
      <c r="B8750" s="75">
        <v>60.125</v>
      </c>
      <c r="C8750" s="75">
        <v>64.0</v>
      </c>
      <c r="D8750" s="75">
        <v>73.0</v>
      </c>
      <c r="E8750" s="75">
        <v>80.8833333333333</v>
      </c>
    </row>
    <row r="8751" ht="15.75" customHeight="1">
      <c r="A8751" s="13">
        <v>42216.177083333336</v>
      </c>
      <c r="B8751" s="75">
        <v>60.59375</v>
      </c>
      <c r="C8751" s="75">
        <v>64.0</v>
      </c>
      <c r="D8751" s="75">
        <v>73.0</v>
      </c>
      <c r="E8751" s="75">
        <v>80.6333333333333</v>
      </c>
    </row>
    <row r="8752" ht="15.75" customHeight="1">
      <c r="A8752" s="13">
        <v>42216.1875</v>
      </c>
      <c r="B8752" s="75">
        <v>60.9285714285714</v>
      </c>
      <c r="C8752" s="75">
        <v>64.0</v>
      </c>
      <c r="D8752" s="75">
        <v>73.0</v>
      </c>
      <c r="E8752" s="75">
        <v>80.3833333333333</v>
      </c>
    </row>
    <row r="8753" ht="15.75" customHeight="1">
      <c r="A8753" s="13">
        <v>42216.197916666664</v>
      </c>
      <c r="B8753" s="75">
        <v>60.3928571428571</v>
      </c>
      <c r="C8753" s="75">
        <v>64.0</v>
      </c>
      <c r="D8753" s="75">
        <v>73.0</v>
      </c>
      <c r="E8753" s="75">
        <v>80.1333333333333</v>
      </c>
    </row>
    <row r="8754" ht="15.75" customHeight="1">
      <c r="A8754" s="13">
        <v>42216.208333333336</v>
      </c>
      <c r="B8754" s="75">
        <v>60.0666666666667</v>
      </c>
      <c r="C8754" s="75">
        <v>64.1166666666667</v>
      </c>
      <c r="D8754" s="75">
        <v>73.0</v>
      </c>
      <c r="E8754" s="75">
        <v>79.8833333333333</v>
      </c>
    </row>
    <row r="8755" ht="15.75" customHeight="1">
      <c r="A8755" s="13">
        <v>42216.21875</v>
      </c>
      <c r="B8755" s="75">
        <v>60.3166666666667</v>
      </c>
      <c r="C8755" s="75">
        <v>64.3666666666667</v>
      </c>
      <c r="D8755" s="75">
        <v>73.0</v>
      </c>
      <c r="E8755" s="75">
        <v>79.6333333333333</v>
      </c>
    </row>
    <row r="8756" ht="15.75" customHeight="1">
      <c r="A8756" s="13">
        <v>42216.229166666664</v>
      </c>
      <c r="B8756" s="75">
        <v>60.5666666666667</v>
      </c>
      <c r="C8756" s="75">
        <v>64.6166666666667</v>
      </c>
      <c r="D8756" s="75">
        <v>73.0</v>
      </c>
      <c r="E8756" s="75">
        <v>79.3833333333333</v>
      </c>
    </row>
    <row r="8757" ht="15.75" customHeight="1">
      <c r="A8757" s="13">
        <v>42216.239583333336</v>
      </c>
      <c r="B8757" s="75">
        <v>60.8166666666667</v>
      </c>
      <c r="C8757" s="75">
        <v>64.8666666666667</v>
      </c>
      <c r="D8757" s="75">
        <v>73.0</v>
      </c>
      <c r="E8757" s="75">
        <v>79.1333333333333</v>
      </c>
    </row>
    <row r="8758" ht="15.75" customHeight="1">
      <c r="A8758" s="13">
        <v>42216.25</v>
      </c>
      <c r="B8758" s="75">
        <v>61.0666666666667</v>
      </c>
      <c r="C8758" s="75">
        <v>64.86</v>
      </c>
      <c r="D8758" s="75">
        <v>73.0</v>
      </c>
      <c r="E8758" s="75">
        <v>79.2333333333333</v>
      </c>
    </row>
    <row r="8759" ht="15.75" customHeight="1">
      <c r="A8759" s="13">
        <v>42216.260416666664</v>
      </c>
      <c r="B8759" s="75">
        <v>61.3166666666667</v>
      </c>
      <c r="C8759" s="75">
        <v>64.56</v>
      </c>
      <c r="D8759" s="75">
        <v>73.0</v>
      </c>
      <c r="E8759" s="75">
        <v>79.7333333333333</v>
      </c>
    </row>
    <row r="8760" ht="15.75" customHeight="1">
      <c r="A8760" s="13">
        <v>42216.270833333336</v>
      </c>
      <c r="B8760" s="75">
        <v>61.5666666666667</v>
      </c>
      <c r="C8760" s="75">
        <v>64.26</v>
      </c>
      <c r="D8760" s="75">
        <v>73.0</v>
      </c>
      <c r="E8760" s="75">
        <v>80.2333333333333</v>
      </c>
    </row>
    <row r="8761" ht="15.75" customHeight="1">
      <c r="A8761" s="13">
        <v>42216.28125</v>
      </c>
      <c r="B8761" s="75">
        <v>61.8166666666667</v>
      </c>
      <c r="C8761" s="75">
        <v>64.2</v>
      </c>
      <c r="D8761" s="75">
        <v>73.0</v>
      </c>
      <c r="E8761" s="75">
        <v>80.7333333333333</v>
      </c>
    </row>
    <row r="8762" ht="15.75" customHeight="1">
      <c r="A8762" s="13">
        <v>42216.291666666664</v>
      </c>
      <c r="B8762" s="75">
        <v>62.2</v>
      </c>
      <c r="C8762" s="75">
        <v>65.2333333333333</v>
      </c>
      <c r="D8762" s="75">
        <v>73.8166666666667</v>
      </c>
      <c r="E8762" s="75">
        <v>81.5833333333333</v>
      </c>
    </row>
    <row r="8763" ht="15.75" customHeight="1">
      <c r="A8763" s="13">
        <v>42216.302083333336</v>
      </c>
      <c r="B8763" s="75">
        <v>62.95</v>
      </c>
      <c r="C8763" s="75">
        <v>65.7333333333333</v>
      </c>
      <c r="D8763" s="75">
        <v>75.5666666666667</v>
      </c>
      <c r="E8763" s="75">
        <v>82.8333333333333</v>
      </c>
    </row>
    <row r="8764" ht="15.75" customHeight="1">
      <c r="A8764" s="13">
        <v>42216.3125</v>
      </c>
      <c r="B8764" s="75">
        <v>63.7</v>
      </c>
      <c r="C8764" s="75">
        <v>66.2333333333333</v>
      </c>
      <c r="D8764" s="75">
        <v>77.3166666666667</v>
      </c>
      <c r="E8764" s="75">
        <v>84.0833333333333</v>
      </c>
    </row>
    <row r="8765" ht="15.75" customHeight="1">
      <c r="A8765" s="13">
        <v>42216.322916666664</v>
      </c>
      <c r="B8765" s="75">
        <v>64.45</v>
      </c>
      <c r="C8765" s="75">
        <v>66.7333333333333</v>
      </c>
      <c r="D8765" s="75">
        <v>79.0666666666667</v>
      </c>
      <c r="E8765" s="75">
        <v>85.3333333333333</v>
      </c>
    </row>
    <row r="8766" ht="15.75" customHeight="1">
      <c r="A8766" s="13">
        <v>42216.333333333336</v>
      </c>
      <c r="B8766" s="75">
        <v>65.1333333333333</v>
      </c>
      <c r="C8766" s="75">
        <v>66.8833333333333</v>
      </c>
      <c r="D8766" s="75">
        <v>80.35</v>
      </c>
      <c r="E8766" s="75">
        <v>86.35</v>
      </c>
    </row>
    <row r="8767" ht="15.75" customHeight="1">
      <c r="A8767" s="13">
        <v>42216.34375</v>
      </c>
      <c r="B8767" s="75">
        <v>65.6333333333333</v>
      </c>
      <c r="C8767" s="75">
        <v>66.6333333333333</v>
      </c>
      <c r="D8767" s="75">
        <v>81.1</v>
      </c>
      <c r="E8767" s="75">
        <v>87.1</v>
      </c>
    </row>
    <row r="8768" ht="15.75" customHeight="1">
      <c r="A8768" s="13">
        <v>42216.354166666664</v>
      </c>
      <c r="B8768" s="75">
        <v>66.1333333333333</v>
      </c>
      <c r="C8768" s="75">
        <v>66.3833333333333</v>
      </c>
      <c r="D8768" s="75">
        <v>81.85</v>
      </c>
      <c r="E8768" s="75">
        <v>87.85</v>
      </c>
    </row>
    <row r="8769" ht="15.75" customHeight="1">
      <c r="A8769" s="13">
        <v>42216.364583333336</v>
      </c>
      <c r="B8769" s="75">
        <v>66.6333333333333</v>
      </c>
      <c r="C8769" s="75">
        <v>66.1333333333333</v>
      </c>
      <c r="D8769" s="75">
        <v>82.6</v>
      </c>
      <c r="E8769" s="75">
        <v>88.6</v>
      </c>
    </row>
    <row r="8770" ht="15.75" customHeight="1">
      <c r="A8770" s="13">
        <v>42216.375</v>
      </c>
      <c r="B8770" s="75">
        <v>66.8666666666667</v>
      </c>
      <c r="C8770" s="75">
        <v>66.5833333333333</v>
      </c>
      <c r="D8770" s="75">
        <v>83.5833333333333</v>
      </c>
      <c r="E8770" s="75">
        <v>89.4666666666667</v>
      </c>
    </row>
    <row r="8771" ht="15.75" customHeight="1">
      <c r="A8771" s="13">
        <v>42216.385416666664</v>
      </c>
      <c r="B8771" s="75">
        <v>66.3666666666667</v>
      </c>
      <c r="C8771" s="75">
        <v>67.8333333333333</v>
      </c>
      <c r="D8771" s="75">
        <v>84.8333333333333</v>
      </c>
      <c r="E8771" s="75">
        <v>90.4666666666667</v>
      </c>
    </row>
    <row r="8772" ht="15.75" customHeight="1">
      <c r="A8772" s="13">
        <v>42216.395833333336</v>
      </c>
      <c r="B8772" s="75">
        <v>65.8666666666667</v>
      </c>
      <c r="C8772" s="75">
        <v>69.0833333333333</v>
      </c>
      <c r="D8772" s="75">
        <v>86.0833333333333</v>
      </c>
      <c r="E8772" s="75">
        <v>91.4666666666667</v>
      </c>
    </row>
    <row r="8773" ht="15.75" customHeight="1">
      <c r="A8773" s="13">
        <v>42216.40625</v>
      </c>
      <c r="B8773" s="75">
        <v>65.3666666666667</v>
      </c>
      <c r="C8773" s="75">
        <v>70.3333333333333</v>
      </c>
      <c r="D8773" s="75">
        <v>87.3333333333333</v>
      </c>
      <c r="E8773" s="75">
        <v>92.4666666666667</v>
      </c>
    </row>
    <row r="8774" ht="15.75" customHeight="1">
      <c r="A8774" s="13">
        <v>42216.416666666664</v>
      </c>
      <c r="B8774" s="75">
        <v>65.0</v>
      </c>
      <c r="C8774" s="75">
        <v>71.35</v>
      </c>
      <c r="D8774" s="75">
        <v>88.2333333333333</v>
      </c>
      <c r="E8774" s="75">
        <v>93.35</v>
      </c>
    </row>
    <row r="8775" ht="15.75" customHeight="1">
      <c r="A8775" s="13">
        <v>42216.427083333336</v>
      </c>
      <c r="B8775" s="75">
        <v>65.0</v>
      </c>
      <c r="C8775" s="75">
        <v>72.1</v>
      </c>
      <c r="D8775" s="75">
        <v>88.7333333333333</v>
      </c>
      <c r="E8775" s="75">
        <v>94.1</v>
      </c>
    </row>
    <row r="8776" ht="15.75" customHeight="1">
      <c r="A8776" s="13">
        <v>42216.4375</v>
      </c>
      <c r="B8776" s="75">
        <v>65.0</v>
      </c>
      <c r="C8776" s="75">
        <v>72.85</v>
      </c>
      <c r="D8776" s="75">
        <v>89.2333333333333</v>
      </c>
      <c r="E8776" s="75">
        <v>94.85</v>
      </c>
    </row>
    <row r="8777" ht="15.75" customHeight="1">
      <c r="A8777" s="13">
        <v>42216.447916666664</v>
      </c>
      <c r="B8777" s="75">
        <v>65.0</v>
      </c>
      <c r="C8777" s="75">
        <v>73.6</v>
      </c>
      <c r="D8777" s="75">
        <v>89.7333333333333</v>
      </c>
      <c r="E8777" s="75">
        <v>95.6</v>
      </c>
    </row>
    <row r="8778" ht="15.75" customHeight="1">
      <c r="A8778" s="13">
        <v>42216.458333333336</v>
      </c>
      <c r="B8778" s="75">
        <v>65.2666666666667</v>
      </c>
      <c r="C8778" s="75">
        <v>73.7666666666667</v>
      </c>
      <c r="D8778" s="75">
        <v>90.4666666666667</v>
      </c>
      <c r="E8778" s="75">
        <v>96.35</v>
      </c>
    </row>
    <row r="8779" ht="15.75" customHeight="1">
      <c r="A8779" s="13">
        <v>42216.46875</v>
      </c>
      <c r="B8779" s="75">
        <v>66.2666666666667</v>
      </c>
      <c r="C8779" s="75">
        <v>73.2666666666667</v>
      </c>
      <c r="D8779" s="75">
        <v>91.4666666666667</v>
      </c>
      <c r="E8779" s="75">
        <v>97.1</v>
      </c>
    </row>
    <row r="8780" ht="15.75" customHeight="1">
      <c r="A8780" s="13">
        <v>42216.479166666664</v>
      </c>
      <c r="B8780" s="75">
        <v>67.2666666666667</v>
      </c>
      <c r="C8780" s="75">
        <v>72.7666666666667</v>
      </c>
      <c r="D8780" s="75">
        <v>92.4666666666667</v>
      </c>
      <c r="E8780" s="75">
        <v>97.85</v>
      </c>
    </row>
    <row r="8781" ht="15.75" customHeight="1">
      <c r="A8781" s="13">
        <v>42216.489583333336</v>
      </c>
      <c r="B8781" s="75">
        <v>68.2666666666667</v>
      </c>
      <c r="C8781" s="75">
        <v>72.2666666666667</v>
      </c>
      <c r="D8781" s="75">
        <v>93.4666666666667</v>
      </c>
      <c r="E8781" s="75">
        <v>98.6</v>
      </c>
    </row>
    <row r="8782" ht="15.75" customHeight="1">
      <c r="A8782" s="13">
        <v>42216.5</v>
      </c>
      <c r="B8782" s="75">
        <v>69.1333333333333</v>
      </c>
      <c r="C8782" s="75">
        <v>72.5833333333333</v>
      </c>
      <c r="D8782" s="75">
        <v>94.0</v>
      </c>
      <c r="E8782" s="75">
        <v>99.2333333333333</v>
      </c>
    </row>
    <row r="8783" ht="15.75" customHeight="1">
      <c r="A8783" s="13">
        <v>42216.510416666664</v>
      </c>
      <c r="B8783" s="75">
        <v>69.6333333333333</v>
      </c>
      <c r="C8783" s="75">
        <v>73.8333333333333</v>
      </c>
      <c r="D8783" s="75">
        <v>94.0</v>
      </c>
      <c r="E8783" s="75">
        <v>99.7333333333333</v>
      </c>
    </row>
    <row r="8784" ht="15.75" customHeight="1">
      <c r="A8784" s="13">
        <v>42216.520833333336</v>
      </c>
      <c r="B8784" s="75">
        <v>70.1333333333333</v>
      </c>
      <c r="C8784" s="75">
        <v>75.0833333333333</v>
      </c>
      <c r="D8784" s="75">
        <v>94.0</v>
      </c>
      <c r="E8784" s="75">
        <v>100.233333333333</v>
      </c>
    </row>
    <row r="8785" ht="15.75" customHeight="1">
      <c r="A8785" s="13">
        <v>42216.53125</v>
      </c>
      <c r="B8785" s="75">
        <v>70.6333333333333</v>
      </c>
      <c r="C8785" s="75">
        <v>76.3333333333333</v>
      </c>
      <c r="D8785" s="75">
        <v>94.0</v>
      </c>
      <c r="E8785" s="75">
        <v>100.733333333333</v>
      </c>
    </row>
    <row r="8786" ht="15.75" customHeight="1">
      <c r="A8786" s="13">
        <v>42216.541666666664</v>
      </c>
      <c r="B8786" s="75">
        <v>71.0666666666667</v>
      </c>
      <c r="C8786" s="75">
        <v>77.1166666666667</v>
      </c>
      <c r="D8786" s="75">
        <v>94.2333333333333</v>
      </c>
      <c r="E8786" s="75">
        <v>101.233333333333</v>
      </c>
    </row>
    <row r="8787" ht="15.75" customHeight="1">
      <c r="A8787" s="13">
        <v>42216.552083333336</v>
      </c>
      <c r="B8787" s="75">
        <v>71.3166666666667</v>
      </c>
      <c r="C8787" s="75">
        <v>77.3666666666667</v>
      </c>
      <c r="D8787" s="75">
        <v>94.7333333333333</v>
      </c>
      <c r="E8787" s="75">
        <v>101.733333333333</v>
      </c>
    </row>
    <row r="8788" ht="15.75" customHeight="1">
      <c r="A8788" s="13">
        <v>42216.5625</v>
      </c>
      <c r="B8788" s="75">
        <v>71.5666666666667</v>
      </c>
      <c r="C8788" s="75">
        <v>77.6166666666667</v>
      </c>
      <c r="D8788" s="75">
        <v>95.2333333333333</v>
      </c>
      <c r="E8788" s="75">
        <v>102.233333333333</v>
      </c>
    </row>
    <row r="8789" ht="15.75" customHeight="1">
      <c r="A8789" s="13">
        <v>42216.572916666664</v>
      </c>
      <c r="B8789" s="75">
        <v>71.8166666666667</v>
      </c>
      <c r="C8789" s="75">
        <v>77.8666666666667</v>
      </c>
      <c r="D8789" s="75">
        <v>95.7333333333333</v>
      </c>
      <c r="E8789" s="75">
        <v>102.733333333333</v>
      </c>
    </row>
    <row r="8790" ht="15.75" customHeight="1">
      <c r="A8790" s="13">
        <v>42216.583333333336</v>
      </c>
      <c r="B8790" s="75">
        <v>71.9333333333333</v>
      </c>
      <c r="C8790" s="75">
        <v>77.8833333333333</v>
      </c>
      <c r="D8790" s="75">
        <v>95.8833333333333</v>
      </c>
      <c r="E8790" s="75">
        <v>103.116666666667</v>
      </c>
    </row>
    <row r="8791" ht="15.75" customHeight="1">
      <c r="A8791" s="13">
        <v>42216.59375</v>
      </c>
      <c r="B8791" s="75">
        <v>71.6833333333333</v>
      </c>
      <c r="C8791" s="75">
        <v>77.6333333333333</v>
      </c>
      <c r="D8791" s="75">
        <v>95.6333333333333</v>
      </c>
      <c r="E8791" s="75">
        <v>103.366666666667</v>
      </c>
    </row>
    <row r="8792" ht="15.75" customHeight="1">
      <c r="A8792" s="13">
        <v>42216.604166666664</v>
      </c>
      <c r="B8792" s="75">
        <v>71.4333333333333</v>
      </c>
      <c r="C8792" s="75">
        <v>77.3833333333333</v>
      </c>
      <c r="D8792" s="75">
        <v>95.3833333333333</v>
      </c>
      <c r="E8792" s="75">
        <v>103.616666666667</v>
      </c>
    </row>
    <row r="8793" ht="15.75" customHeight="1">
      <c r="A8793" s="13">
        <v>42216.614583333336</v>
      </c>
      <c r="B8793" s="75">
        <v>71.1833333333333</v>
      </c>
      <c r="C8793" s="75">
        <v>77.1333333333333</v>
      </c>
      <c r="D8793" s="75">
        <v>95.1333333333333</v>
      </c>
      <c r="E8793" s="75">
        <v>103.866666666667</v>
      </c>
    </row>
    <row r="8794" ht="15.75" customHeight="1">
      <c r="A8794" s="13">
        <v>42216.625</v>
      </c>
      <c r="B8794" s="75">
        <v>70.9333333333333</v>
      </c>
      <c r="C8794" s="75">
        <v>76.8833333333333</v>
      </c>
      <c r="D8794" s="75">
        <v>95.2333333333333</v>
      </c>
      <c r="E8794" s="75">
        <v>103.883333333333</v>
      </c>
    </row>
    <row r="8795" ht="15.75" customHeight="1">
      <c r="A8795" s="13">
        <v>42216.635416666664</v>
      </c>
      <c r="B8795" s="75">
        <v>70.6833333333333</v>
      </c>
      <c r="C8795" s="75">
        <v>76.6333333333333</v>
      </c>
      <c r="D8795" s="75">
        <v>95.7333333333333</v>
      </c>
      <c r="E8795" s="75">
        <v>103.633333333333</v>
      </c>
    </row>
    <row r="8796" ht="15.75" customHeight="1">
      <c r="A8796" s="13">
        <v>42216.645833333336</v>
      </c>
      <c r="B8796" s="75">
        <v>70.4333333333333</v>
      </c>
      <c r="C8796" s="75">
        <v>76.3833333333333</v>
      </c>
      <c r="D8796" s="75">
        <v>96.2333333333333</v>
      </c>
      <c r="E8796" s="75">
        <v>103.383333333333</v>
      </c>
    </row>
    <row r="8797" ht="15.75" customHeight="1">
      <c r="A8797" s="13">
        <v>42216.65625</v>
      </c>
      <c r="B8797" s="75">
        <v>70.1833333333333</v>
      </c>
      <c r="C8797" s="75">
        <v>76.1333333333333</v>
      </c>
      <c r="D8797" s="75">
        <v>96.7333333333333</v>
      </c>
      <c r="E8797" s="75">
        <v>103.133333333333</v>
      </c>
    </row>
    <row r="8798" ht="15.75" customHeight="1">
      <c r="A8798" s="13">
        <v>42216.666666666664</v>
      </c>
      <c r="B8798" s="75">
        <v>69.8666666666667</v>
      </c>
      <c r="C8798" s="75">
        <v>75.8833333333333</v>
      </c>
      <c r="D8798" s="75">
        <v>96.8833333333333</v>
      </c>
      <c r="E8798" s="75">
        <v>102.883333333333</v>
      </c>
    </row>
    <row r="8799" ht="15.75" customHeight="1">
      <c r="A8799" s="13">
        <v>42216.677083333336</v>
      </c>
      <c r="B8799" s="75">
        <v>69.3666666666667</v>
      </c>
      <c r="C8799" s="75">
        <v>75.6333333333333</v>
      </c>
      <c r="D8799" s="75">
        <v>96.6333333333333</v>
      </c>
      <c r="E8799" s="75">
        <v>102.633333333333</v>
      </c>
    </row>
    <row r="8800" ht="15.75" customHeight="1">
      <c r="A8800" s="13">
        <v>42216.6875</v>
      </c>
      <c r="B8800" s="75">
        <v>68.8666666666667</v>
      </c>
      <c r="C8800" s="75">
        <v>75.3833333333333</v>
      </c>
      <c r="D8800" s="75">
        <v>96.3833333333333</v>
      </c>
      <c r="E8800" s="75">
        <v>102.383333333333</v>
      </c>
    </row>
    <row r="8801" ht="15.75" customHeight="1">
      <c r="A8801" s="13">
        <v>42216.697916666664</v>
      </c>
      <c r="B8801" s="75">
        <v>68.3666666666667</v>
      </c>
      <c r="C8801" s="75">
        <v>75.1333333333333</v>
      </c>
      <c r="D8801" s="75">
        <v>96.1333333333333</v>
      </c>
      <c r="E8801" s="75">
        <v>102.133333333333</v>
      </c>
    </row>
    <row r="8802" ht="15.75" customHeight="1">
      <c r="A8802" s="13">
        <v>42216.708333333336</v>
      </c>
      <c r="B8802" s="75">
        <v>67.8</v>
      </c>
      <c r="C8802" s="75">
        <v>74.65</v>
      </c>
      <c r="D8802" s="75">
        <v>96.0</v>
      </c>
      <c r="E8802" s="75">
        <v>101.766666666667</v>
      </c>
    </row>
    <row r="8803" ht="15.75" customHeight="1">
      <c r="A8803" s="13">
        <v>42216.71875</v>
      </c>
      <c r="B8803" s="75">
        <v>67.05</v>
      </c>
      <c r="C8803" s="75">
        <v>73.9</v>
      </c>
      <c r="D8803" s="75">
        <v>96.0</v>
      </c>
      <c r="E8803" s="75">
        <v>101.266666666667</v>
      </c>
    </row>
    <row r="8804" ht="15.75" customHeight="1">
      <c r="A8804" s="13">
        <v>42216.729166666664</v>
      </c>
      <c r="B8804" s="75">
        <v>66.3</v>
      </c>
      <c r="C8804" s="75">
        <v>73.15</v>
      </c>
      <c r="D8804" s="75">
        <v>96.0</v>
      </c>
      <c r="E8804" s="75">
        <v>100.766666666667</v>
      </c>
    </row>
    <row r="8805" ht="15.75" customHeight="1">
      <c r="A8805" s="13">
        <v>42216.739583333336</v>
      </c>
      <c r="B8805" s="75">
        <v>65.55</v>
      </c>
      <c r="C8805" s="75">
        <v>72.4</v>
      </c>
      <c r="D8805" s="75">
        <v>96.0</v>
      </c>
      <c r="E8805" s="75">
        <v>100.266666666667</v>
      </c>
    </row>
    <row r="8806" ht="15.75" customHeight="1">
      <c r="A8806" s="13">
        <v>42216.75</v>
      </c>
      <c r="B8806" s="75">
        <v>64.8974358974359</v>
      </c>
      <c r="C8806" s="75">
        <v>71.5333333333333</v>
      </c>
      <c r="D8806" s="75">
        <v>95.65</v>
      </c>
      <c r="E8806" s="75">
        <v>99.4166666666667</v>
      </c>
    </row>
    <row r="8807" ht="15.75" customHeight="1">
      <c r="A8807" s="13">
        <v>42216.760416666664</v>
      </c>
      <c r="B8807" s="75">
        <v>64.5128205128205</v>
      </c>
      <c r="C8807" s="75">
        <v>70.5333333333333</v>
      </c>
      <c r="D8807" s="75">
        <v>94.9</v>
      </c>
      <c r="E8807" s="75">
        <v>98.1666666666667</v>
      </c>
    </row>
    <row r="8808" ht="15.75" customHeight="1">
      <c r="A8808" s="13">
        <v>42216.770833333336</v>
      </c>
      <c r="B8808" s="75">
        <v>64.1282051282051</v>
      </c>
      <c r="C8808" s="75">
        <v>69.5333333333333</v>
      </c>
      <c r="D8808" s="75">
        <v>94.15</v>
      </c>
      <c r="E8808" s="75">
        <v>96.9166666666667</v>
      </c>
    </row>
    <row r="8809" ht="15.75" customHeight="1">
      <c r="A8809" s="13">
        <v>42216.78125</v>
      </c>
      <c r="B8809" s="75">
        <v>64.4761904761905</v>
      </c>
      <c r="C8809" s="75">
        <v>68.5333333333333</v>
      </c>
      <c r="D8809" s="75">
        <v>93.4</v>
      </c>
      <c r="E8809" s="75">
        <v>95.6666666666667</v>
      </c>
    </row>
    <row r="8810" ht="15.75" customHeight="1">
      <c r="A8810" s="13">
        <v>42216.791666666664</v>
      </c>
      <c r="B8810" s="75">
        <v>64.7333333333333</v>
      </c>
      <c r="C8810" s="75">
        <v>67.65</v>
      </c>
      <c r="D8810" s="75">
        <v>92.7666666666667</v>
      </c>
      <c r="E8810" s="75">
        <v>94.5333333333333</v>
      </c>
    </row>
    <row r="8811" ht="15.75" customHeight="1">
      <c r="A8811" s="13">
        <v>42216.802083333336</v>
      </c>
      <c r="B8811" s="75">
        <v>64.0</v>
      </c>
      <c r="C8811" s="75">
        <v>66.9</v>
      </c>
      <c r="D8811" s="75">
        <v>92.2666666666667</v>
      </c>
      <c r="E8811" s="75">
        <v>93.5333333333333</v>
      </c>
    </row>
    <row r="8812" ht="15.75" customHeight="1">
      <c r="A8812" s="13">
        <v>42216.8125</v>
      </c>
      <c r="B8812" s="75">
        <v>64.0</v>
      </c>
      <c r="C8812" s="75">
        <v>66.15</v>
      </c>
      <c r="D8812" s="75">
        <v>91.7666666666667</v>
      </c>
      <c r="E8812" s="75">
        <v>92.5333333333333</v>
      </c>
    </row>
    <row r="8813" ht="15.75" customHeight="1">
      <c r="A8813" s="13">
        <v>42216.822916666664</v>
      </c>
      <c r="B8813" s="75">
        <v>64.0</v>
      </c>
      <c r="C8813" s="75">
        <v>65.4</v>
      </c>
      <c r="D8813" s="75">
        <v>91.2666666666667</v>
      </c>
      <c r="E8813" s="75">
        <v>91.5333333333333</v>
      </c>
    </row>
    <row r="8814" ht="15.75" customHeight="1">
      <c r="A8814" s="13">
        <v>42216.833333333336</v>
      </c>
      <c r="B8814" s="75">
        <v>64.0</v>
      </c>
      <c r="C8814" s="75">
        <v>65.0</v>
      </c>
      <c r="D8814" s="75">
        <v>90.65</v>
      </c>
      <c r="E8814" s="75">
        <v>90.65</v>
      </c>
    </row>
    <row r="8815" ht="15.75" customHeight="1">
      <c r="A8815" s="13">
        <v>42216.84375</v>
      </c>
      <c r="B8815" s="75">
        <v>64.0</v>
      </c>
      <c r="C8815" s="75">
        <v>65.0</v>
      </c>
      <c r="D8815" s="75">
        <v>89.9</v>
      </c>
      <c r="E8815" s="75">
        <v>89.9</v>
      </c>
    </row>
    <row r="8816" ht="15.75" customHeight="1">
      <c r="A8816" s="13">
        <v>42216.854166666664</v>
      </c>
      <c r="B8816" s="75">
        <v>64.0</v>
      </c>
      <c r="C8816" s="75">
        <v>65.0</v>
      </c>
      <c r="D8816" s="75">
        <v>89.15</v>
      </c>
      <c r="E8816" s="75">
        <v>89.15</v>
      </c>
    </row>
    <row r="8817" ht="15.75" customHeight="1">
      <c r="A8817" s="13">
        <v>42216.864583333336</v>
      </c>
      <c r="B8817" s="75">
        <v>64.0</v>
      </c>
      <c r="C8817" s="75">
        <v>65.0</v>
      </c>
      <c r="D8817" s="75">
        <v>88.4</v>
      </c>
      <c r="E8817" s="75">
        <v>88.4</v>
      </c>
    </row>
    <row r="8818" ht="15.75" customHeight="1">
      <c r="A8818" s="13">
        <v>42216.875</v>
      </c>
      <c r="B8818" s="75">
        <v>64.0</v>
      </c>
      <c r="C8818" s="75">
        <v>64.8833333333333</v>
      </c>
      <c r="D8818" s="75">
        <v>87.65</v>
      </c>
      <c r="E8818" s="75">
        <v>87.4166666666667</v>
      </c>
    </row>
    <row r="8819" ht="15.75" customHeight="1">
      <c r="A8819" s="13">
        <v>42216.885416666664</v>
      </c>
      <c r="B8819" s="75">
        <v>64.0</v>
      </c>
      <c r="C8819" s="75">
        <v>64.6333333333333</v>
      </c>
      <c r="D8819" s="75">
        <v>86.9</v>
      </c>
      <c r="E8819" s="75">
        <v>86.1666666666667</v>
      </c>
    </row>
    <row r="8820" ht="15.75" customHeight="1">
      <c r="A8820" s="13">
        <v>42216.895833333336</v>
      </c>
      <c r="B8820" s="75">
        <v>64.0</v>
      </c>
      <c r="C8820" s="75">
        <v>64.3833333333333</v>
      </c>
      <c r="D8820" s="75">
        <v>86.15</v>
      </c>
      <c r="E8820" s="75">
        <v>84.9166666666667</v>
      </c>
    </row>
    <row r="8821" ht="15.75" customHeight="1">
      <c r="A8821" s="13">
        <v>42216.90625</v>
      </c>
      <c r="B8821" s="75">
        <v>64.0</v>
      </c>
      <c r="C8821" s="75">
        <v>64.1333333333333</v>
      </c>
      <c r="D8821" s="75">
        <v>85.4</v>
      </c>
      <c r="E8821" s="75">
        <v>83.6666666666667</v>
      </c>
    </row>
    <row r="8822" ht="15.75" customHeight="1">
      <c r="A8822" s="13">
        <v>42216.916666666664</v>
      </c>
      <c r="B8822" s="75">
        <v>63.9130434782609</v>
      </c>
      <c r="C8822" s="75">
        <v>64.0</v>
      </c>
      <c r="D8822" s="75">
        <v>84.5333333333333</v>
      </c>
      <c r="E8822" s="75">
        <v>82.65</v>
      </c>
    </row>
    <row r="8823" ht="15.75" customHeight="1">
      <c r="A8823" s="13">
        <v>42216.927083333336</v>
      </c>
      <c r="B8823" s="75">
        <v>63.5869565217391</v>
      </c>
      <c r="C8823" s="75">
        <v>64.0</v>
      </c>
      <c r="D8823" s="75">
        <v>83.5333333333333</v>
      </c>
      <c r="E8823" s="75">
        <v>81.9</v>
      </c>
    </row>
    <row r="8824" ht="15.75" customHeight="1">
      <c r="A8824" s="13">
        <v>42216.9375</v>
      </c>
      <c r="B8824" s="75">
        <v>63.2608695652174</v>
      </c>
      <c r="C8824" s="75">
        <v>64.0</v>
      </c>
      <c r="D8824" s="75">
        <v>82.5333333333333</v>
      </c>
      <c r="E8824" s="75">
        <v>81.15</v>
      </c>
    </row>
    <row r="8825" ht="15.75" customHeight="1">
      <c r="A8825" s="13">
        <v>42216.947916666664</v>
      </c>
      <c r="B8825" s="75">
        <v>63.0</v>
      </c>
      <c r="C8825" s="75">
        <v>64.0</v>
      </c>
      <c r="D8825" s="75">
        <v>81.5333333333333</v>
      </c>
      <c r="E8825" s="75">
        <v>80.4</v>
      </c>
    </row>
    <row r="8826" ht="15.75" customHeight="1">
      <c r="A8826" s="13">
        <v>42216.958333333336</v>
      </c>
      <c r="B8826" s="75">
        <v>63.0</v>
      </c>
      <c r="C8826" s="75">
        <v>64.0</v>
      </c>
      <c r="D8826" s="75">
        <v>80.8833333333333</v>
      </c>
      <c r="E8826" s="75">
        <v>79.8833333333333</v>
      </c>
    </row>
    <row r="8827" ht="15.75" customHeight="1">
      <c r="A8827" s="13">
        <v>42216.96875</v>
      </c>
      <c r="B8827" s="75">
        <v>63.0</v>
      </c>
      <c r="C8827" s="75">
        <v>64.0</v>
      </c>
      <c r="D8827" s="75">
        <v>80.6333333333333</v>
      </c>
      <c r="E8827" s="75">
        <v>79.6333333333333</v>
      </c>
    </row>
    <row r="8828" ht="15.75" customHeight="1">
      <c r="A8828" s="13">
        <v>42216.979166666664</v>
      </c>
      <c r="B8828" s="75">
        <v>63.0</v>
      </c>
      <c r="C8828" s="75">
        <v>64.0</v>
      </c>
      <c r="D8828" s="75">
        <v>80.3833333333333</v>
      </c>
      <c r="E8828" s="75">
        <v>79.3833333333333</v>
      </c>
    </row>
    <row r="8829" ht="15.75" customHeight="1">
      <c r="A8829" s="13">
        <v>42216.989583333336</v>
      </c>
      <c r="B8829" s="75">
        <v>63.0</v>
      </c>
      <c r="C8829" s="75">
        <v>64.0</v>
      </c>
      <c r="D8829" s="75">
        <v>80.1333333333333</v>
      </c>
      <c r="E8829" s="75">
        <v>79.1333333333333</v>
      </c>
    </row>
    <row r="8830" ht="15.75" customHeight="1">
      <c r="A8830" s="13">
        <v>42217.0</v>
      </c>
      <c r="B8830" s="75">
        <v>63.0</v>
      </c>
      <c r="C8830" s="75">
        <v>64.0</v>
      </c>
      <c r="D8830" s="75">
        <v>80.1166666666667</v>
      </c>
      <c r="E8830" s="75">
        <v>78.8833333333333</v>
      </c>
    </row>
    <row r="8831" ht="15.75" customHeight="1">
      <c r="A8831" s="13">
        <v>42217.010416666664</v>
      </c>
      <c r="B8831" s="75">
        <v>63.0</v>
      </c>
      <c r="C8831" s="75">
        <v>64.0</v>
      </c>
      <c r="D8831" s="75">
        <v>80.3666666666667</v>
      </c>
      <c r="E8831" s="75">
        <v>78.6333333333333</v>
      </c>
    </row>
    <row r="8832" ht="15.75" customHeight="1">
      <c r="A8832" s="13">
        <v>42217.020833333336</v>
      </c>
      <c r="B8832" s="75">
        <v>63.0</v>
      </c>
      <c r="C8832" s="75">
        <v>64.0</v>
      </c>
      <c r="D8832" s="75">
        <v>80.6166666666667</v>
      </c>
      <c r="E8832" s="75">
        <v>78.3833333333333</v>
      </c>
    </row>
    <row r="8833" ht="15.75" customHeight="1">
      <c r="A8833" s="13">
        <v>42217.03125</v>
      </c>
      <c r="B8833" s="75">
        <v>63.0</v>
      </c>
      <c r="C8833" s="75">
        <v>64.0</v>
      </c>
      <c r="D8833" s="75">
        <v>80.8666666666667</v>
      </c>
      <c r="E8833" s="75">
        <v>78.1333333333333</v>
      </c>
    </row>
    <row r="8834" ht="15.75" customHeight="1">
      <c r="A8834" s="13">
        <v>42217.041666666664</v>
      </c>
      <c r="B8834" s="75">
        <v>63.0</v>
      </c>
      <c r="C8834" s="75">
        <v>64.0</v>
      </c>
      <c r="D8834" s="75">
        <v>80.7666666666667</v>
      </c>
      <c r="E8834" s="75">
        <v>77.7666666666667</v>
      </c>
    </row>
    <row r="8835" ht="15.75" customHeight="1">
      <c r="A8835" s="13">
        <v>42217.052083333336</v>
      </c>
      <c r="B8835" s="75">
        <v>63.0</v>
      </c>
      <c r="C8835" s="75">
        <v>64.0</v>
      </c>
      <c r="D8835" s="75">
        <v>80.2666666666667</v>
      </c>
      <c r="E8835" s="75">
        <v>77.2666666666667</v>
      </c>
    </row>
    <row r="8836" ht="15.75" customHeight="1">
      <c r="A8836" s="13">
        <v>42217.0625</v>
      </c>
      <c r="B8836" s="75">
        <v>63.0</v>
      </c>
      <c r="C8836" s="75">
        <v>64.0</v>
      </c>
      <c r="D8836" s="75">
        <v>79.7666666666667</v>
      </c>
      <c r="E8836" s="75">
        <v>76.7666666666667</v>
      </c>
    </row>
    <row r="8837" ht="15.75" customHeight="1">
      <c r="A8837" s="13">
        <v>42217.072916666664</v>
      </c>
      <c r="B8837" s="75">
        <v>63.0</v>
      </c>
      <c r="C8837" s="75">
        <v>64.0</v>
      </c>
      <c r="D8837" s="75">
        <v>79.2666666666667</v>
      </c>
      <c r="E8837" s="75">
        <v>76.2666666666667</v>
      </c>
    </row>
    <row r="8838" ht="15.75" customHeight="1">
      <c r="A8838" s="13">
        <v>42217.083333333336</v>
      </c>
      <c r="B8838" s="75">
        <v>62.9333333333333</v>
      </c>
      <c r="C8838" s="75">
        <v>64.0</v>
      </c>
      <c r="D8838" s="75">
        <v>78.8833333333333</v>
      </c>
      <c r="E8838" s="75">
        <v>75.8833333333333</v>
      </c>
    </row>
    <row r="8839" ht="15.75" customHeight="1">
      <c r="A8839" s="13">
        <v>42217.09375</v>
      </c>
      <c r="B8839" s="75">
        <v>62.6833333333333</v>
      </c>
      <c r="C8839" s="75">
        <v>64.0</v>
      </c>
      <c r="D8839" s="75">
        <v>78.6333333333333</v>
      </c>
      <c r="E8839" s="75">
        <v>75.6333333333333</v>
      </c>
    </row>
    <row r="8840" ht="15.75" customHeight="1">
      <c r="A8840" s="13">
        <v>42217.104166666664</v>
      </c>
      <c r="B8840" s="75">
        <v>62.4333333333333</v>
      </c>
      <c r="C8840" s="75">
        <v>64.0</v>
      </c>
      <c r="D8840" s="75">
        <v>78.3833333333333</v>
      </c>
      <c r="E8840" s="75">
        <v>75.3833333333333</v>
      </c>
    </row>
    <row r="8841" ht="15.75" customHeight="1">
      <c r="A8841" s="13">
        <v>42217.114583333336</v>
      </c>
      <c r="B8841" s="75">
        <v>62.1833333333333</v>
      </c>
      <c r="C8841" s="75">
        <v>64.0</v>
      </c>
      <c r="D8841" s="75">
        <v>78.1333333333333</v>
      </c>
      <c r="E8841" s="75">
        <v>75.1333333333333</v>
      </c>
    </row>
    <row r="8842" ht="15.75" customHeight="1">
      <c r="A8842" s="13">
        <v>42217.125</v>
      </c>
      <c r="B8842" s="75">
        <v>62.0816326530612</v>
      </c>
      <c r="C8842" s="75">
        <v>63.0</v>
      </c>
      <c r="D8842" s="75">
        <v>77.8833333333333</v>
      </c>
      <c r="E8842" s="75">
        <v>74.8833333333333</v>
      </c>
    </row>
    <row r="8843" ht="15.75" customHeight="1">
      <c r="A8843" s="13">
        <v>42217.135416666664</v>
      </c>
      <c r="B8843" s="75">
        <v>62.3877551020408</v>
      </c>
      <c r="C8843" s="75">
        <v>63.0</v>
      </c>
      <c r="D8843" s="75">
        <v>77.6333333333333</v>
      </c>
      <c r="E8843" s="75">
        <v>74.6333333333333</v>
      </c>
    </row>
    <row r="8844" ht="15.75" customHeight="1">
      <c r="A8844" s="13">
        <v>42217.145833333336</v>
      </c>
      <c r="B8844" s="75">
        <v>62.6938775510204</v>
      </c>
      <c r="C8844" s="75">
        <v>63.0</v>
      </c>
      <c r="D8844" s="75">
        <v>77.3833333333333</v>
      </c>
      <c r="E8844" s="75">
        <v>74.3833333333333</v>
      </c>
    </row>
    <row r="8845" ht="15.75" customHeight="1">
      <c r="A8845" s="13">
        <v>42217.15625</v>
      </c>
      <c r="B8845" s="75">
        <v>63.0</v>
      </c>
      <c r="C8845" s="75">
        <v>63.0</v>
      </c>
      <c r="D8845" s="75">
        <v>77.1333333333333</v>
      </c>
      <c r="E8845" s="75">
        <v>74.1333333333333</v>
      </c>
    </row>
    <row r="8846" ht="15.75" customHeight="1">
      <c r="A8846" s="13">
        <v>42217.166666666664</v>
      </c>
      <c r="B8846" s="75">
        <v>62.125</v>
      </c>
      <c r="C8846" s="75">
        <v>63.0</v>
      </c>
      <c r="D8846" s="75">
        <v>76.65</v>
      </c>
      <c r="E8846" s="75">
        <v>73.8833333333333</v>
      </c>
    </row>
    <row r="8847" ht="15.75" customHeight="1">
      <c r="A8847" s="13">
        <v>42217.177083333336</v>
      </c>
      <c r="B8847" s="75">
        <v>62.59375</v>
      </c>
      <c r="C8847" s="75">
        <v>63.0</v>
      </c>
      <c r="D8847" s="75">
        <v>75.9</v>
      </c>
      <c r="E8847" s="75">
        <v>73.6333333333333</v>
      </c>
    </row>
    <row r="8848" ht="15.75" customHeight="1">
      <c r="A8848" s="13">
        <v>42217.1875</v>
      </c>
      <c r="B8848" s="75">
        <v>62.9285714285714</v>
      </c>
      <c r="C8848" s="75">
        <v>63.0</v>
      </c>
      <c r="D8848" s="75">
        <v>75.15</v>
      </c>
      <c r="E8848" s="75">
        <v>73.3833333333333</v>
      </c>
    </row>
    <row r="8849" ht="15.75" customHeight="1">
      <c r="A8849" s="13">
        <v>42217.197916666664</v>
      </c>
      <c r="B8849" s="75">
        <v>62.3928571428571</v>
      </c>
      <c r="C8849" s="75">
        <v>63.0</v>
      </c>
      <c r="D8849" s="75">
        <v>74.4</v>
      </c>
      <c r="E8849" s="75">
        <v>73.1333333333333</v>
      </c>
    </row>
    <row r="8850" ht="15.75" customHeight="1">
      <c r="A8850" s="13">
        <v>42217.208333333336</v>
      </c>
      <c r="B8850" s="75">
        <v>62.0666666666667</v>
      </c>
      <c r="C8850" s="75">
        <v>62.8833333333333</v>
      </c>
      <c r="D8850" s="75">
        <v>73.8833333333333</v>
      </c>
      <c r="E8850" s="75">
        <v>73.1166666666667</v>
      </c>
    </row>
    <row r="8851" ht="15.75" customHeight="1">
      <c r="A8851" s="13">
        <v>42217.21875</v>
      </c>
      <c r="B8851" s="75">
        <v>62.3166666666667</v>
      </c>
      <c r="C8851" s="75">
        <v>62.6333333333333</v>
      </c>
      <c r="D8851" s="75">
        <v>73.6333333333333</v>
      </c>
      <c r="E8851" s="75">
        <v>73.3666666666667</v>
      </c>
    </row>
    <row r="8852" ht="15.75" customHeight="1">
      <c r="A8852" s="13">
        <v>42217.229166666664</v>
      </c>
      <c r="B8852" s="75">
        <v>62.5666666666667</v>
      </c>
      <c r="C8852" s="75">
        <v>62.3833333333333</v>
      </c>
      <c r="D8852" s="75">
        <v>73.3833333333333</v>
      </c>
      <c r="E8852" s="75">
        <v>73.6166666666667</v>
      </c>
    </row>
    <row r="8853" ht="15.75" customHeight="1">
      <c r="A8853" s="13">
        <v>42217.239583333336</v>
      </c>
      <c r="B8853" s="75">
        <v>62.8166666666667</v>
      </c>
      <c r="C8853" s="75">
        <v>62.1333333333333</v>
      </c>
      <c r="D8853" s="75">
        <v>73.1333333333333</v>
      </c>
      <c r="E8853" s="75">
        <v>73.8666666666667</v>
      </c>
    </row>
    <row r="8854" ht="15.75" customHeight="1">
      <c r="A8854" s="13">
        <v>42217.25</v>
      </c>
      <c r="B8854" s="75">
        <v>63.1333333333333</v>
      </c>
      <c r="C8854" s="75">
        <v>62.3684210526316</v>
      </c>
      <c r="D8854" s="75">
        <v>73.1166666666667</v>
      </c>
      <c r="E8854" s="75">
        <v>74.2333333333333</v>
      </c>
    </row>
    <row r="8855" ht="15.75" customHeight="1">
      <c r="A8855" s="13">
        <v>42217.260416666664</v>
      </c>
      <c r="B8855" s="75">
        <v>63.6333333333333</v>
      </c>
      <c r="C8855" s="75">
        <v>63.0731707317073</v>
      </c>
      <c r="D8855" s="75">
        <v>73.3666666666667</v>
      </c>
      <c r="E8855" s="75">
        <v>74.7333333333333</v>
      </c>
    </row>
    <row r="8856" ht="15.75" customHeight="1">
      <c r="A8856" s="13">
        <v>42217.270833333336</v>
      </c>
      <c r="B8856" s="75">
        <v>64.1333333333333</v>
      </c>
      <c r="C8856" s="75">
        <v>63.4390243902439</v>
      </c>
      <c r="D8856" s="75">
        <v>73.6166666666667</v>
      </c>
      <c r="E8856" s="75">
        <v>75.2333333333333</v>
      </c>
    </row>
    <row r="8857" ht="15.75" customHeight="1">
      <c r="A8857" s="13">
        <v>42217.28125</v>
      </c>
      <c r="B8857" s="75">
        <v>64.6333333333333</v>
      </c>
      <c r="C8857" s="75">
        <v>63.8048780487805</v>
      </c>
      <c r="D8857" s="75">
        <v>73.8666666666667</v>
      </c>
      <c r="E8857" s="75">
        <v>75.7333333333333</v>
      </c>
    </row>
    <row r="8858" ht="15.75" customHeight="1">
      <c r="A8858" s="13">
        <v>42217.291666666664</v>
      </c>
      <c r="B8858" s="75">
        <v>65.1333333333333</v>
      </c>
      <c r="C8858" s="75">
        <v>64.1166666666667</v>
      </c>
      <c r="D8858" s="75">
        <v>74.4666666666667</v>
      </c>
      <c r="E8858" s="75">
        <v>76.5833333333333</v>
      </c>
    </row>
    <row r="8859" ht="15.75" customHeight="1">
      <c r="A8859" s="13">
        <v>42217.302083333336</v>
      </c>
      <c r="B8859" s="75">
        <v>65.6333333333333</v>
      </c>
      <c r="C8859" s="75">
        <v>64.3666666666667</v>
      </c>
      <c r="D8859" s="75">
        <v>75.4666666666667</v>
      </c>
      <c r="E8859" s="75">
        <v>77.8333333333333</v>
      </c>
    </row>
    <row r="8860" ht="15.75" customHeight="1">
      <c r="A8860" s="13">
        <v>42217.3125</v>
      </c>
      <c r="B8860" s="75">
        <v>66.1333333333333</v>
      </c>
      <c r="C8860" s="75">
        <v>64.6166666666667</v>
      </c>
      <c r="D8860" s="75">
        <v>76.4666666666667</v>
      </c>
      <c r="E8860" s="75">
        <v>79.0833333333333</v>
      </c>
    </row>
    <row r="8861" ht="15.75" customHeight="1">
      <c r="A8861" s="13">
        <v>42217.322916666664</v>
      </c>
      <c r="B8861" s="75">
        <v>66.6333333333333</v>
      </c>
      <c r="C8861" s="75">
        <v>64.8666666666667</v>
      </c>
      <c r="D8861" s="75">
        <v>77.4666666666667</v>
      </c>
      <c r="E8861" s="75">
        <v>80.3333333333333</v>
      </c>
    </row>
    <row r="8862" ht="15.75" customHeight="1">
      <c r="A8862" s="13">
        <v>42217.333333333336</v>
      </c>
      <c r="B8862" s="75">
        <v>67.1333333333333</v>
      </c>
      <c r="C8862" s="75">
        <v>65.1206896551724</v>
      </c>
      <c r="D8862" s="75">
        <v>78.7</v>
      </c>
      <c r="E8862" s="75">
        <v>81.35</v>
      </c>
    </row>
    <row r="8863" ht="15.75" customHeight="1">
      <c r="A8863" s="13">
        <v>42217.34375</v>
      </c>
      <c r="B8863" s="75">
        <v>67.6333333333333</v>
      </c>
      <c r="C8863" s="75">
        <v>65.3793103448276</v>
      </c>
      <c r="D8863" s="75">
        <v>80.2</v>
      </c>
      <c r="E8863" s="75">
        <v>82.1</v>
      </c>
    </row>
    <row r="8864" ht="15.75" customHeight="1">
      <c r="A8864" s="13">
        <v>42217.354166666664</v>
      </c>
      <c r="B8864" s="75">
        <v>68.1333333333333</v>
      </c>
      <c r="C8864" s="75">
        <v>65.6379310344828</v>
      </c>
      <c r="D8864" s="75">
        <v>81.7</v>
      </c>
      <c r="E8864" s="75">
        <v>82.85</v>
      </c>
    </row>
    <row r="8865" ht="15.75" customHeight="1">
      <c r="A8865" s="13">
        <v>42217.364583333336</v>
      </c>
      <c r="B8865" s="75">
        <v>68.6333333333333</v>
      </c>
      <c r="C8865" s="75">
        <v>65.8965517241379</v>
      </c>
      <c r="D8865" s="75">
        <v>83.2</v>
      </c>
      <c r="E8865" s="75">
        <v>83.6</v>
      </c>
    </row>
    <row r="8866" ht="15.75" customHeight="1">
      <c r="A8866" s="13">
        <v>42217.375</v>
      </c>
      <c r="B8866" s="75">
        <v>69.0666666666667</v>
      </c>
      <c r="C8866" s="75">
        <v>67.8076923076923</v>
      </c>
      <c r="D8866" s="75">
        <v>84.4666666666667</v>
      </c>
      <c r="E8866" s="75">
        <v>84.4666666666667</v>
      </c>
    </row>
    <row r="8867" ht="15.75" customHeight="1">
      <c r="A8867" s="13">
        <v>42217.385416666664</v>
      </c>
      <c r="B8867" s="75">
        <v>69.3166666666667</v>
      </c>
      <c r="C8867" s="75">
        <v>69.5384615384615</v>
      </c>
      <c r="D8867" s="75">
        <v>85.4666666666667</v>
      </c>
      <c r="E8867" s="75">
        <v>85.4666666666667</v>
      </c>
    </row>
    <row r="8868" ht="15.75" customHeight="1">
      <c r="A8868" s="13">
        <v>42217.395833333336</v>
      </c>
      <c r="B8868" s="75">
        <v>69.5666666666667</v>
      </c>
      <c r="C8868" s="75">
        <v>70.6470588235294</v>
      </c>
      <c r="D8868" s="75">
        <v>86.4666666666667</v>
      </c>
      <c r="E8868" s="75">
        <v>86.4666666666667</v>
      </c>
    </row>
    <row r="8869" ht="15.75" customHeight="1">
      <c r="A8869" s="13">
        <v>42217.40625</v>
      </c>
      <c r="B8869" s="75">
        <v>69.8166666666667</v>
      </c>
      <c r="C8869" s="75">
        <v>71.5294117647059</v>
      </c>
      <c r="D8869" s="75">
        <v>87.4666666666667</v>
      </c>
      <c r="E8869" s="75">
        <v>87.4666666666667</v>
      </c>
    </row>
    <row r="8870" ht="15.75" customHeight="1">
      <c r="A8870" s="13">
        <v>42217.416666666664</v>
      </c>
      <c r="B8870" s="75">
        <v>70.1333333333333</v>
      </c>
      <c r="C8870" s="75">
        <v>72.2333333333333</v>
      </c>
      <c r="D8870" s="75">
        <v>88.35</v>
      </c>
      <c r="E8870" s="75">
        <v>88.2333333333333</v>
      </c>
    </row>
    <row r="8871" ht="15.75" customHeight="1">
      <c r="A8871" s="13">
        <v>42217.427083333336</v>
      </c>
      <c r="B8871" s="75">
        <v>70.6333333333333</v>
      </c>
      <c r="C8871" s="75">
        <v>72.7333333333333</v>
      </c>
      <c r="D8871" s="75">
        <v>89.1</v>
      </c>
      <c r="E8871" s="75">
        <v>88.7333333333333</v>
      </c>
    </row>
    <row r="8872" ht="15.75" customHeight="1">
      <c r="A8872" s="13">
        <v>42217.4375</v>
      </c>
      <c r="B8872" s="75">
        <v>71.1333333333333</v>
      </c>
      <c r="C8872" s="75">
        <v>73.2333333333333</v>
      </c>
      <c r="D8872" s="75">
        <v>89.85</v>
      </c>
      <c r="E8872" s="75">
        <v>89.2333333333333</v>
      </c>
    </row>
    <row r="8873" ht="15.75" customHeight="1">
      <c r="A8873" s="13">
        <v>42217.447916666664</v>
      </c>
      <c r="B8873" s="75">
        <v>71.6333333333333</v>
      </c>
      <c r="C8873" s="75">
        <v>73.7333333333333</v>
      </c>
      <c r="D8873" s="75">
        <v>90.6</v>
      </c>
      <c r="E8873" s="75">
        <v>89.7333333333333</v>
      </c>
    </row>
    <row r="8874" ht="15.75" customHeight="1">
      <c r="A8874" s="13">
        <v>42217.458333333336</v>
      </c>
      <c r="B8874" s="75">
        <v>72.0666666666667</v>
      </c>
      <c r="C8874" s="75">
        <v>74.35</v>
      </c>
      <c r="D8874" s="75">
        <v>91.1166666666667</v>
      </c>
      <c r="E8874" s="75">
        <v>90.4666666666667</v>
      </c>
    </row>
    <row r="8875" ht="15.75" customHeight="1">
      <c r="A8875" s="13">
        <v>42217.46875</v>
      </c>
      <c r="B8875" s="75">
        <v>72.3166666666667</v>
      </c>
      <c r="C8875" s="75">
        <v>75.1</v>
      </c>
      <c r="D8875" s="75">
        <v>91.3666666666667</v>
      </c>
      <c r="E8875" s="75">
        <v>91.4666666666667</v>
      </c>
    </row>
    <row r="8876" ht="15.75" customHeight="1">
      <c r="A8876" s="13">
        <v>42217.479166666664</v>
      </c>
      <c r="B8876" s="75">
        <v>72.5666666666667</v>
      </c>
      <c r="C8876" s="75">
        <v>75.85</v>
      </c>
      <c r="D8876" s="75">
        <v>91.6166666666667</v>
      </c>
      <c r="E8876" s="75">
        <v>92.4666666666667</v>
      </c>
    </row>
    <row r="8877" ht="15.75" customHeight="1">
      <c r="A8877" s="13">
        <v>42217.489583333336</v>
      </c>
      <c r="B8877" s="75">
        <v>72.8166666666667</v>
      </c>
      <c r="C8877" s="75">
        <v>76.6</v>
      </c>
      <c r="D8877" s="75">
        <v>91.8666666666667</v>
      </c>
      <c r="E8877" s="75">
        <v>93.4666666666667</v>
      </c>
    </row>
    <row r="8878" ht="15.75" customHeight="1">
      <c r="A8878" s="13">
        <v>42217.5</v>
      </c>
      <c r="B8878" s="75">
        <v>73.0</v>
      </c>
      <c r="C8878" s="75">
        <v>77.0</v>
      </c>
      <c r="D8878" s="75">
        <v>92.35</v>
      </c>
      <c r="E8878" s="75">
        <v>94.2333333333333</v>
      </c>
    </row>
    <row r="8879" ht="15.75" customHeight="1">
      <c r="A8879" s="13">
        <v>42217.510416666664</v>
      </c>
      <c r="B8879" s="75">
        <v>73.0</v>
      </c>
      <c r="C8879" s="75">
        <v>77.0</v>
      </c>
      <c r="D8879" s="75">
        <v>93.1</v>
      </c>
      <c r="E8879" s="75">
        <v>94.7333333333333</v>
      </c>
    </row>
    <row r="8880" ht="15.75" customHeight="1">
      <c r="A8880" s="13">
        <v>42217.520833333336</v>
      </c>
      <c r="B8880" s="75">
        <v>73.0</v>
      </c>
      <c r="C8880" s="75">
        <v>77.0</v>
      </c>
      <c r="D8880" s="75">
        <v>93.85</v>
      </c>
      <c r="E8880" s="75">
        <v>95.2333333333333</v>
      </c>
    </row>
    <row r="8881" ht="15.75" customHeight="1">
      <c r="A8881" s="13">
        <v>42217.53125</v>
      </c>
      <c r="B8881" s="75">
        <v>73.0</v>
      </c>
      <c r="C8881" s="75">
        <v>77.0</v>
      </c>
      <c r="D8881" s="75">
        <v>94.6</v>
      </c>
      <c r="E8881" s="75">
        <v>95.7333333333333</v>
      </c>
    </row>
    <row r="8882" ht="15.75" customHeight="1">
      <c r="A8882" s="13">
        <v>42217.541666666664</v>
      </c>
      <c r="B8882" s="75">
        <v>73.1333333333333</v>
      </c>
      <c r="C8882" s="75">
        <v>77.1166666666667</v>
      </c>
      <c r="D8882" s="75">
        <v>95.1166666666667</v>
      </c>
      <c r="E8882" s="75">
        <v>96.2333333333333</v>
      </c>
    </row>
    <row r="8883" ht="15.75" customHeight="1">
      <c r="A8883" s="13">
        <v>42217.552083333336</v>
      </c>
      <c r="B8883" s="75">
        <v>73.6333333333333</v>
      </c>
      <c r="C8883" s="75">
        <v>77.3666666666667</v>
      </c>
      <c r="D8883" s="75">
        <v>95.3666666666667</v>
      </c>
      <c r="E8883" s="75">
        <v>96.7333333333333</v>
      </c>
    </row>
    <row r="8884" ht="15.75" customHeight="1">
      <c r="A8884" s="13">
        <v>42217.5625</v>
      </c>
      <c r="B8884" s="75">
        <v>74.1333333333333</v>
      </c>
      <c r="C8884" s="75">
        <v>77.6166666666667</v>
      </c>
      <c r="D8884" s="75">
        <v>95.6166666666667</v>
      </c>
      <c r="E8884" s="75">
        <v>97.2333333333333</v>
      </c>
    </row>
    <row r="8885" ht="15.75" customHeight="1">
      <c r="A8885" s="13">
        <v>42217.572916666664</v>
      </c>
      <c r="B8885" s="75">
        <v>74.6333333333333</v>
      </c>
      <c r="C8885" s="75">
        <v>77.8666666666667</v>
      </c>
      <c r="D8885" s="75">
        <v>95.8666666666667</v>
      </c>
      <c r="E8885" s="75">
        <v>97.7333333333333</v>
      </c>
    </row>
    <row r="8886" ht="15.75" customHeight="1">
      <c r="A8886" s="13">
        <v>42217.583333333336</v>
      </c>
      <c r="B8886" s="75">
        <v>74.8666666666667</v>
      </c>
      <c r="C8886" s="75">
        <v>78.2333333333333</v>
      </c>
      <c r="D8886" s="75">
        <v>96.1166666666667</v>
      </c>
      <c r="E8886" s="75">
        <v>98.1166666666667</v>
      </c>
    </row>
    <row r="8887" ht="15.75" customHeight="1">
      <c r="A8887" s="13">
        <v>42217.59375</v>
      </c>
      <c r="B8887" s="75">
        <v>74.3666666666667</v>
      </c>
      <c r="C8887" s="75">
        <v>78.7333333333333</v>
      </c>
      <c r="D8887" s="75">
        <v>96.3666666666667</v>
      </c>
      <c r="E8887" s="75">
        <v>98.3666666666667</v>
      </c>
    </row>
    <row r="8888" ht="15.75" customHeight="1">
      <c r="A8888" s="13">
        <v>42217.604166666664</v>
      </c>
      <c r="B8888" s="75">
        <v>73.8666666666667</v>
      </c>
      <c r="C8888" s="75">
        <v>79.2333333333333</v>
      </c>
      <c r="D8888" s="75">
        <v>96.6166666666667</v>
      </c>
      <c r="E8888" s="75">
        <v>98.6166666666667</v>
      </c>
    </row>
    <row r="8889" ht="15.75" customHeight="1">
      <c r="A8889" s="13">
        <v>42217.614583333336</v>
      </c>
      <c r="B8889" s="75">
        <v>73.3666666666667</v>
      </c>
      <c r="C8889" s="75">
        <v>79.7333333333333</v>
      </c>
      <c r="D8889" s="75">
        <v>96.8666666666667</v>
      </c>
      <c r="E8889" s="75">
        <v>98.8666666666667</v>
      </c>
    </row>
    <row r="8890" ht="15.75" customHeight="1">
      <c r="A8890" s="13">
        <v>42217.625</v>
      </c>
      <c r="B8890" s="75">
        <v>73.0</v>
      </c>
      <c r="C8890" s="75">
        <v>79.8833333333333</v>
      </c>
      <c r="D8890" s="75">
        <v>96.7666666666667</v>
      </c>
      <c r="E8890" s="75">
        <v>99.0</v>
      </c>
    </row>
    <row r="8891" ht="15.75" customHeight="1">
      <c r="A8891" s="13">
        <v>42217.635416666664</v>
      </c>
      <c r="B8891" s="75">
        <v>73.0</v>
      </c>
      <c r="C8891" s="75">
        <v>79.6333333333333</v>
      </c>
      <c r="D8891" s="75">
        <v>96.2666666666667</v>
      </c>
      <c r="E8891" s="75">
        <v>99.0</v>
      </c>
    </row>
    <row r="8892" ht="15.75" customHeight="1">
      <c r="A8892" s="13">
        <v>42217.645833333336</v>
      </c>
      <c r="B8892" s="75">
        <v>73.0</v>
      </c>
      <c r="C8892" s="75">
        <v>79.3833333333333</v>
      </c>
      <c r="D8892" s="75">
        <v>95.7666666666667</v>
      </c>
      <c r="E8892" s="75">
        <v>99.0</v>
      </c>
    </row>
    <row r="8893" ht="15.75" customHeight="1">
      <c r="A8893" s="13">
        <v>42217.65625</v>
      </c>
      <c r="B8893" s="75">
        <v>73.0</v>
      </c>
      <c r="C8893" s="75">
        <v>79.1333333333333</v>
      </c>
      <c r="D8893" s="75">
        <v>95.2666666666667</v>
      </c>
      <c r="E8893" s="75">
        <v>99.0</v>
      </c>
    </row>
    <row r="8894" ht="15.75" customHeight="1">
      <c r="A8894" s="13">
        <v>42217.666666666664</v>
      </c>
      <c r="B8894" s="75">
        <v>72.8666666666667</v>
      </c>
      <c r="C8894" s="75">
        <v>78.8833333333333</v>
      </c>
      <c r="D8894" s="75">
        <v>95.1166666666667</v>
      </c>
      <c r="E8894" s="75">
        <v>98.8833333333333</v>
      </c>
    </row>
    <row r="8895" ht="15.75" customHeight="1">
      <c r="A8895" s="13">
        <v>42217.677083333336</v>
      </c>
      <c r="B8895" s="75">
        <v>72.3666666666667</v>
      </c>
      <c r="C8895" s="75">
        <v>78.6333333333333</v>
      </c>
      <c r="D8895" s="75">
        <v>95.3666666666667</v>
      </c>
      <c r="E8895" s="75">
        <v>98.6333333333333</v>
      </c>
    </row>
    <row r="8896" ht="15.75" customHeight="1">
      <c r="A8896" s="13">
        <v>42217.6875</v>
      </c>
      <c r="B8896" s="75">
        <v>71.8666666666667</v>
      </c>
      <c r="C8896" s="75">
        <v>78.3833333333333</v>
      </c>
      <c r="D8896" s="75">
        <v>95.6166666666667</v>
      </c>
      <c r="E8896" s="75">
        <v>98.3833333333333</v>
      </c>
    </row>
    <row r="8897" ht="15.75" customHeight="1">
      <c r="A8897" s="13">
        <v>42217.697916666664</v>
      </c>
      <c r="B8897" s="75">
        <v>71.3666666666667</v>
      </c>
      <c r="C8897" s="75">
        <v>78.1333333333333</v>
      </c>
      <c r="D8897" s="75">
        <v>95.8666666666667</v>
      </c>
      <c r="E8897" s="75">
        <v>98.1333333333333</v>
      </c>
    </row>
    <row r="8898" ht="15.75" customHeight="1">
      <c r="A8898" s="13">
        <v>42217.708333333336</v>
      </c>
      <c r="B8898" s="75">
        <v>70.9333333333333</v>
      </c>
      <c r="C8898" s="75">
        <v>77.65</v>
      </c>
      <c r="D8898" s="75">
        <v>95.8833333333333</v>
      </c>
      <c r="E8898" s="75">
        <v>97.8833333333333</v>
      </c>
    </row>
    <row r="8899" ht="15.75" customHeight="1">
      <c r="A8899" s="13">
        <v>42217.71875</v>
      </c>
      <c r="B8899" s="75">
        <v>70.6833333333333</v>
      </c>
      <c r="C8899" s="75">
        <v>76.9</v>
      </c>
      <c r="D8899" s="75">
        <v>95.6333333333333</v>
      </c>
      <c r="E8899" s="75">
        <v>97.6333333333333</v>
      </c>
    </row>
    <row r="8900" ht="15.75" customHeight="1">
      <c r="A8900" s="13">
        <v>42217.729166666664</v>
      </c>
      <c r="B8900" s="75">
        <v>70.4333333333333</v>
      </c>
      <c r="C8900" s="75">
        <v>76.15</v>
      </c>
      <c r="D8900" s="75">
        <v>95.3833333333333</v>
      </c>
      <c r="E8900" s="75">
        <v>97.3833333333333</v>
      </c>
    </row>
    <row r="8901" ht="15.75" customHeight="1">
      <c r="A8901" s="13">
        <v>42217.739583333336</v>
      </c>
      <c r="B8901" s="75">
        <v>70.1833333333333</v>
      </c>
      <c r="C8901" s="75">
        <v>75.4</v>
      </c>
      <c r="D8901" s="75">
        <v>95.1333333333333</v>
      </c>
      <c r="E8901" s="75">
        <v>97.1333333333333</v>
      </c>
    </row>
    <row r="8902" ht="15.75" customHeight="1">
      <c r="A8902" s="13">
        <v>42217.75</v>
      </c>
      <c r="B8902" s="75">
        <v>69.8</v>
      </c>
      <c r="C8902" s="75">
        <v>74.5333333333333</v>
      </c>
      <c r="D8902" s="75">
        <v>93.95</v>
      </c>
      <c r="E8902" s="75">
        <v>96.5333333333333</v>
      </c>
    </row>
    <row r="8903" ht="15.75" customHeight="1">
      <c r="A8903" s="13">
        <v>42217.760416666664</v>
      </c>
      <c r="B8903" s="75">
        <v>69.05</v>
      </c>
      <c r="C8903" s="75">
        <v>73.5333333333333</v>
      </c>
      <c r="D8903" s="75">
        <v>91.7</v>
      </c>
      <c r="E8903" s="75">
        <v>95.5333333333333</v>
      </c>
    </row>
    <row r="8904" ht="15.75" customHeight="1">
      <c r="A8904" s="13">
        <v>42217.770833333336</v>
      </c>
      <c r="B8904" s="75">
        <v>68.3</v>
      </c>
      <c r="C8904" s="75">
        <v>72.5333333333333</v>
      </c>
      <c r="D8904" s="75">
        <v>89.45</v>
      </c>
      <c r="E8904" s="75">
        <v>94.5333333333333</v>
      </c>
    </row>
    <row r="8905" ht="15.75" customHeight="1">
      <c r="A8905" s="13">
        <v>42217.78125</v>
      </c>
      <c r="B8905" s="75">
        <v>67.55</v>
      </c>
      <c r="C8905" s="75">
        <v>71.5333333333333</v>
      </c>
      <c r="D8905" s="75">
        <v>87.2</v>
      </c>
      <c r="E8905" s="75">
        <v>93.5333333333333</v>
      </c>
    </row>
    <row r="8906" ht="15.75" customHeight="1">
      <c r="A8906" s="13">
        <v>42217.791666666664</v>
      </c>
      <c r="B8906" s="75">
        <v>66.9333333333333</v>
      </c>
      <c r="C8906" s="75">
        <v>70.7666666666667</v>
      </c>
      <c r="D8906" s="75">
        <v>86.0</v>
      </c>
      <c r="E8906" s="75">
        <v>92.5333333333333</v>
      </c>
    </row>
    <row r="8907" ht="15.75" customHeight="1">
      <c r="A8907" s="13">
        <v>42217.802083333336</v>
      </c>
      <c r="B8907" s="75">
        <v>66.6833333333333</v>
      </c>
      <c r="C8907" s="75">
        <v>70.2666666666667</v>
      </c>
      <c r="D8907" s="75">
        <v>86.0</v>
      </c>
      <c r="E8907" s="75">
        <v>91.5333333333333</v>
      </c>
    </row>
    <row r="8908" ht="15.75" customHeight="1">
      <c r="A8908" s="13">
        <v>42217.8125</v>
      </c>
      <c r="B8908" s="75">
        <v>66.4333333333333</v>
      </c>
      <c r="C8908" s="75">
        <v>69.7666666666667</v>
      </c>
      <c r="D8908" s="75">
        <v>86.0</v>
      </c>
      <c r="E8908" s="75">
        <v>90.5333333333333</v>
      </c>
    </row>
    <row r="8909" ht="15.75" customHeight="1">
      <c r="A8909" s="13">
        <v>42217.822916666664</v>
      </c>
      <c r="B8909" s="75">
        <v>66.1833333333333</v>
      </c>
      <c r="C8909" s="75">
        <v>69.2666666666667</v>
      </c>
      <c r="D8909" s="75">
        <v>86.0</v>
      </c>
      <c r="E8909" s="75">
        <v>89.5333333333333</v>
      </c>
    </row>
    <row r="8910" ht="15.75" customHeight="1">
      <c r="A8910" s="13">
        <v>42217.833333333336</v>
      </c>
      <c r="B8910" s="75">
        <v>66.0</v>
      </c>
      <c r="C8910" s="75">
        <v>68.7666666666667</v>
      </c>
      <c r="D8910" s="75">
        <v>85.8833333333333</v>
      </c>
      <c r="E8910" s="75">
        <v>88.65</v>
      </c>
    </row>
    <row r="8911" ht="15.75" customHeight="1">
      <c r="A8911" s="13">
        <v>42217.84375</v>
      </c>
      <c r="B8911" s="75">
        <v>66.0</v>
      </c>
      <c r="C8911" s="75">
        <v>68.2666666666667</v>
      </c>
      <c r="D8911" s="75">
        <v>85.6333333333333</v>
      </c>
      <c r="E8911" s="75">
        <v>87.9</v>
      </c>
    </row>
    <row r="8912" ht="15.75" customHeight="1">
      <c r="A8912" s="13">
        <v>42217.854166666664</v>
      </c>
      <c r="B8912" s="75">
        <v>66.0</v>
      </c>
      <c r="C8912" s="75">
        <v>67.7666666666667</v>
      </c>
      <c r="D8912" s="75">
        <v>85.3833333333333</v>
      </c>
      <c r="E8912" s="75">
        <v>87.15</v>
      </c>
    </row>
    <row r="8913" ht="15.75" customHeight="1">
      <c r="A8913" s="13">
        <v>42217.864583333336</v>
      </c>
      <c r="B8913" s="75">
        <v>66.0</v>
      </c>
      <c r="C8913" s="75">
        <v>67.2666666666667</v>
      </c>
      <c r="D8913" s="75">
        <v>85.1333333333333</v>
      </c>
      <c r="E8913" s="75">
        <v>86.4</v>
      </c>
    </row>
    <row r="8914" ht="15.75" customHeight="1">
      <c r="A8914" s="13">
        <v>42217.875</v>
      </c>
      <c r="B8914" s="75">
        <v>65.8666666666667</v>
      </c>
      <c r="C8914" s="75">
        <v>66.8833333333333</v>
      </c>
      <c r="D8914" s="75">
        <v>84.65</v>
      </c>
      <c r="E8914" s="75">
        <v>85.7666666666667</v>
      </c>
    </row>
    <row r="8915" ht="15.75" customHeight="1">
      <c r="A8915" s="13">
        <v>42217.885416666664</v>
      </c>
      <c r="B8915" s="75">
        <v>65.3666666666667</v>
      </c>
      <c r="C8915" s="75">
        <v>66.6333333333333</v>
      </c>
      <c r="D8915" s="75">
        <v>83.9</v>
      </c>
      <c r="E8915" s="75">
        <v>85.2666666666667</v>
      </c>
    </row>
    <row r="8916" ht="15.75" customHeight="1">
      <c r="A8916" s="13">
        <v>42217.895833333336</v>
      </c>
      <c r="B8916" s="75">
        <v>64.8666666666667</v>
      </c>
      <c r="C8916" s="75">
        <v>66.3833333333333</v>
      </c>
      <c r="D8916" s="75">
        <v>83.15</v>
      </c>
      <c r="E8916" s="75">
        <v>84.7666666666667</v>
      </c>
    </row>
    <row r="8917" ht="15.75" customHeight="1">
      <c r="A8917" s="13">
        <v>42217.90625</v>
      </c>
      <c r="B8917" s="75">
        <v>64.3666666666667</v>
      </c>
      <c r="C8917" s="75">
        <v>66.1333333333333</v>
      </c>
      <c r="D8917" s="75">
        <v>82.4</v>
      </c>
      <c r="E8917" s="75">
        <v>84.2666666666667</v>
      </c>
    </row>
    <row r="8918" ht="15.75" customHeight="1">
      <c r="A8918" s="13">
        <v>42217.916666666664</v>
      </c>
      <c r="B8918" s="75">
        <v>64.0</v>
      </c>
      <c r="C8918" s="75">
        <v>65.8833333333333</v>
      </c>
      <c r="D8918" s="75">
        <v>81.7666666666667</v>
      </c>
      <c r="E8918" s="75">
        <v>83.65</v>
      </c>
    </row>
    <row r="8919" ht="15.75" customHeight="1">
      <c r="A8919" s="13">
        <v>42217.927083333336</v>
      </c>
      <c r="B8919" s="75">
        <v>64.0</v>
      </c>
      <c r="C8919" s="75">
        <v>65.6333333333333</v>
      </c>
      <c r="D8919" s="75">
        <v>81.2666666666667</v>
      </c>
      <c r="E8919" s="75">
        <v>82.9</v>
      </c>
    </row>
    <row r="8920" ht="15.75" customHeight="1">
      <c r="A8920" s="13">
        <v>42217.9375</v>
      </c>
      <c r="B8920" s="75">
        <v>64.0</v>
      </c>
      <c r="C8920" s="75">
        <v>65.3833333333333</v>
      </c>
      <c r="D8920" s="75">
        <v>80.7666666666667</v>
      </c>
      <c r="E8920" s="75">
        <v>82.15</v>
      </c>
    </row>
    <row r="8921" ht="15.75" customHeight="1">
      <c r="A8921" s="13">
        <v>42217.947916666664</v>
      </c>
      <c r="B8921" s="75">
        <v>64.0</v>
      </c>
      <c r="C8921" s="75">
        <v>65.1333333333333</v>
      </c>
      <c r="D8921" s="75">
        <v>80.2666666666667</v>
      </c>
      <c r="E8921" s="75">
        <v>81.4</v>
      </c>
    </row>
    <row r="8922" ht="15.75" customHeight="1">
      <c r="A8922" s="13">
        <v>42217.958333333336</v>
      </c>
      <c r="B8922" s="75">
        <v>63.9333333333333</v>
      </c>
      <c r="C8922" s="75">
        <v>65.0</v>
      </c>
      <c r="D8922" s="75">
        <v>79.8833333333333</v>
      </c>
      <c r="E8922" s="75">
        <v>80.65</v>
      </c>
    </row>
    <row r="8923" ht="15.75" customHeight="1">
      <c r="A8923" s="13">
        <v>42217.96875</v>
      </c>
      <c r="B8923" s="75">
        <v>63.6833333333333</v>
      </c>
      <c r="C8923" s="75">
        <v>65.0</v>
      </c>
      <c r="D8923" s="75">
        <v>79.6333333333333</v>
      </c>
      <c r="E8923" s="75">
        <v>79.9</v>
      </c>
    </row>
    <row r="8924" ht="15.75" customHeight="1">
      <c r="A8924" s="13">
        <v>42217.979166666664</v>
      </c>
      <c r="B8924" s="75">
        <v>63.4333333333333</v>
      </c>
      <c r="C8924" s="75">
        <v>65.0</v>
      </c>
      <c r="D8924" s="75">
        <v>79.3833333333333</v>
      </c>
      <c r="E8924" s="75">
        <v>79.15</v>
      </c>
    </row>
    <row r="8925" ht="15.75" customHeight="1">
      <c r="A8925" s="13">
        <v>42217.989583333336</v>
      </c>
      <c r="B8925" s="75">
        <v>63.1833333333333</v>
      </c>
      <c r="C8925" s="75">
        <v>65.0</v>
      </c>
      <c r="D8925" s="75">
        <v>79.1333333333333</v>
      </c>
      <c r="E8925" s="75">
        <v>78.4</v>
      </c>
    </row>
    <row r="8926" ht="15.75" customHeight="1">
      <c r="A8926" s="13">
        <v>42218.0</v>
      </c>
      <c r="B8926" s="75">
        <v>63.0</v>
      </c>
      <c r="C8926" s="75">
        <v>64.8478260869565</v>
      </c>
      <c r="D8926" s="75">
        <v>78.8833333333333</v>
      </c>
      <c r="E8926" s="75">
        <v>77.7666666666667</v>
      </c>
    </row>
    <row r="8927" ht="15.75" customHeight="1">
      <c r="A8927" s="13">
        <v>42218.010416666664</v>
      </c>
      <c r="B8927" s="75">
        <v>63.0</v>
      </c>
      <c r="C8927" s="75">
        <v>64.5217391304348</v>
      </c>
      <c r="D8927" s="75">
        <v>78.6333333333333</v>
      </c>
      <c r="E8927" s="75">
        <v>77.2666666666667</v>
      </c>
    </row>
    <row r="8928" ht="15.75" customHeight="1">
      <c r="A8928" s="13">
        <v>42218.020833333336</v>
      </c>
      <c r="B8928" s="75">
        <v>63.0</v>
      </c>
      <c r="C8928" s="75">
        <v>64.195652173913</v>
      </c>
      <c r="D8928" s="75">
        <v>78.3833333333333</v>
      </c>
      <c r="E8928" s="75">
        <v>76.7666666666667</v>
      </c>
    </row>
    <row r="8929" ht="15.75" customHeight="1">
      <c r="A8929" s="13">
        <v>42218.03125</v>
      </c>
      <c r="B8929" s="75">
        <v>63.0</v>
      </c>
      <c r="C8929" s="75">
        <v>64.0</v>
      </c>
      <c r="D8929" s="75">
        <v>78.1333333333333</v>
      </c>
      <c r="E8929" s="75">
        <v>76.2666666666667</v>
      </c>
    </row>
    <row r="8930" ht="15.75" customHeight="1">
      <c r="A8930" s="13">
        <v>42218.041666666664</v>
      </c>
      <c r="B8930" s="75">
        <v>63.0</v>
      </c>
      <c r="C8930" s="75">
        <v>64.0</v>
      </c>
      <c r="D8930" s="75">
        <v>77.8833333333333</v>
      </c>
      <c r="E8930" s="75">
        <v>75.65</v>
      </c>
    </row>
    <row r="8931" ht="15.75" customHeight="1">
      <c r="A8931" s="13">
        <v>42218.052083333336</v>
      </c>
      <c r="B8931" s="75">
        <v>63.0</v>
      </c>
      <c r="C8931" s="75">
        <v>64.0</v>
      </c>
      <c r="D8931" s="75">
        <v>77.6333333333333</v>
      </c>
      <c r="E8931" s="75">
        <v>74.9</v>
      </c>
    </row>
    <row r="8932" ht="15.75" customHeight="1">
      <c r="A8932" s="13">
        <v>42218.0625</v>
      </c>
      <c r="B8932" s="75">
        <v>63.0</v>
      </c>
      <c r="C8932" s="75">
        <v>64.0</v>
      </c>
      <c r="D8932" s="75">
        <v>77.3833333333333</v>
      </c>
      <c r="E8932" s="75">
        <v>74.15</v>
      </c>
    </row>
    <row r="8933" ht="15.75" customHeight="1">
      <c r="A8933" s="13">
        <v>42218.072916666664</v>
      </c>
      <c r="B8933" s="75">
        <v>63.0</v>
      </c>
      <c r="C8933" s="75">
        <v>64.0</v>
      </c>
      <c r="D8933" s="75">
        <v>77.1333333333333</v>
      </c>
      <c r="E8933" s="75">
        <v>73.4</v>
      </c>
    </row>
    <row r="8934" ht="15.75" customHeight="1">
      <c r="A8934" s="13">
        <v>42218.083333333336</v>
      </c>
      <c r="B8934" s="75">
        <v>63.0</v>
      </c>
      <c r="C8934" s="75">
        <v>64.0</v>
      </c>
      <c r="D8934" s="75">
        <v>77.0</v>
      </c>
      <c r="E8934" s="75">
        <v>72.8833333333333</v>
      </c>
    </row>
    <row r="8935" ht="15.75" customHeight="1">
      <c r="A8935" s="13">
        <v>42218.09375</v>
      </c>
      <c r="B8935" s="75">
        <v>63.0</v>
      </c>
      <c r="C8935" s="75">
        <v>64.0</v>
      </c>
      <c r="D8935" s="75">
        <v>77.0</v>
      </c>
      <c r="E8935" s="75">
        <v>72.6333333333333</v>
      </c>
    </row>
    <row r="8936" ht="15.75" customHeight="1">
      <c r="A8936" s="13">
        <v>42218.104166666664</v>
      </c>
      <c r="B8936" s="75">
        <v>63.0</v>
      </c>
      <c r="C8936" s="75">
        <v>64.0</v>
      </c>
      <c r="D8936" s="75">
        <v>77.0</v>
      </c>
      <c r="E8936" s="75">
        <v>72.3833333333333</v>
      </c>
    </row>
    <row r="8937" ht="15.75" customHeight="1">
      <c r="A8937" s="13">
        <v>42218.114583333336</v>
      </c>
      <c r="B8937" s="75">
        <v>63.0</v>
      </c>
      <c r="C8937" s="75">
        <v>64.0</v>
      </c>
      <c r="D8937" s="75">
        <v>77.0</v>
      </c>
      <c r="E8937" s="75">
        <v>72.1333333333333</v>
      </c>
    </row>
    <row r="8938" ht="15.75" customHeight="1">
      <c r="A8938" s="13">
        <v>42218.125</v>
      </c>
      <c r="B8938" s="75">
        <v>62.9333333333333</v>
      </c>
      <c r="C8938" s="75">
        <v>64.0</v>
      </c>
      <c r="D8938" s="75">
        <v>77.0</v>
      </c>
      <c r="E8938" s="75">
        <v>72.0</v>
      </c>
    </row>
    <row r="8939" ht="15.75" customHeight="1">
      <c r="A8939" s="13">
        <v>42218.135416666664</v>
      </c>
      <c r="B8939" s="75">
        <v>62.6833333333333</v>
      </c>
      <c r="C8939" s="75">
        <v>64.0</v>
      </c>
      <c r="D8939" s="75">
        <v>77.0</v>
      </c>
      <c r="E8939" s="75">
        <v>72.0</v>
      </c>
    </row>
    <row r="8940" ht="15.75" customHeight="1">
      <c r="A8940" s="13">
        <v>42218.145833333336</v>
      </c>
      <c r="B8940" s="75">
        <v>62.4333333333333</v>
      </c>
      <c r="C8940" s="75">
        <v>64.0</v>
      </c>
      <c r="D8940" s="75">
        <v>77.0</v>
      </c>
      <c r="E8940" s="75">
        <v>72.0</v>
      </c>
    </row>
    <row r="8941" ht="15.75" customHeight="1">
      <c r="A8941" s="13">
        <v>42218.15625</v>
      </c>
      <c r="B8941" s="75">
        <v>62.1833333333333</v>
      </c>
      <c r="C8941" s="75">
        <v>64.0</v>
      </c>
      <c r="D8941" s="75">
        <v>77.0</v>
      </c>
      <c r="E8941" s="75">
        <v>72.0</v>
      </c>
    </row>
    <row r="8942" ht="15.75" customHeight="1">
      <c r="A8942" s="13">
        <v>42218.166666666664</v>
      </c>
      <c r="B8942" s="75">
        <v>62.0</v>
      </c>
      <c r="C8942" s="75">
        <v>64.0</v>
      </c>
      <c r="D8942" s="75">
        <v>76.7666666666667</v>
      </c>
      <c r="E8942" s="75">
        <v>71.7666666666667</v>
      </c>
    </row>
    <row r="8943" ht="15.75" customHeight="1">
      <c r="A8943" s="13">
        <v>42218.177083333336</v>
      </c>
      <c r="B8943" s="75">
        <v>62.0</v>
      </c>
      <c r="C8943" s="75">
        <v>64.0</v>
      </c>
      <c r="D8943" s="75">
        <v>76.2666666666667</v>
      </c>
      <c r="E8943" s="75">
        <v>71.2666666666667</v>
      </c>
    </row>
    <row r="8944" ht="15.75" customHeight="1">
      <c r="A8944" s="13">
        <v>42218.1875</v>
      </c>
      <c r="B8944" s="75">
        <v>62.0</v>
      </c>
      <c r="C8944" s="75">
        <v>64.0</v>
      </c>
      <c r="D8944" s="75">
        <v>75.7666666666667</v>
      </c>
      <c r="E8944" s="75">
        <v>70.7666666666667</v>
      </c>
    </row>
    <row r="8945" ht="15.75" customHeight="1">
      <c r="A8945" s="13">
        <v>42218.197916666664</v>
      </c>
      <c r="B8945" s="75">
        <v>62.0</v>
      </c>
      <c r="C8945" s="75">
        <v>64.0</v>
      </c>
      <c r="D8945" s="75">
        <v>75.2666666666667</v>
      </c>
      <c r="E8945" s="75">
        <v>70.2666666666667</v>
      </c>
    </row>
    <row r="8946" ht="15.75" customHeight="1">
      <c r="A8946" s="13">
        <v>42218.208333333336</v>
      </c>
      <c r="B8946" s="75">
        <v>62.0</v>
      </c>
      <c r="C8946" s="75">
        <v>64.0</v>
      </c>
      <c r="D8946" s="75">
        <v>74.8833333333333</v>
      </c>
      <c r="E8946" s="75">
        <v>70.0</v>
      </c>
    </row>
    <row r="8947" ht="15.75" customHeight="1">
      <c r="A8947" s="13">
        <v>42218.21875</v>
      </c>
      <c r="B8947" s="75">
        <v>62.0</v>
      </c>
      <c r="C8947" s="75">
        <v>64.0</v>
      </c>
      <c r="D8947" s="75">
        <v>74.6333333333333</v>
      </c>
      <c r="E8947" s="75">
        <v>70.0</v>
      </c>
    </row>
    <row r="8948" ht="15.75" customHeight="1">
      <c r="A8948" s="13">
        <v>42218.229166666664</v>
      </c>
      <c r="B8948" s="75">
        <v>62.0</v>
      </c>
      <c r="C8948" s="75">
        <v>64.0</v>
      </c>
      <c r="D8948" s="75">
        <v>74.3833333333333</v>
      </c>
      <c r="E8948" s="75">
        <v>70.0</v>
      </c>
    </row>
    <row r="8949" ht="15.75" customHeight="1">
      <c r="A8949" s="13">
        <v>42218.239583333336</v>
      </c>
      <c r="B8949" s="75">
        <v>62.0</v>
      </c>
      <c r="C8949" s="75">
        <v>64.0</v>
      </c>
      <c r="D8949" s="75">
        <v>74.1333333333333</v>
      </c>
      <c r="E8949" s="75">
        <v>70.0</v>
      </c>
    </row>
    <row r="8950" ht="15.75" customHeight="1">
      <c r="A8950" s="13">
        <v>42218.25</v>
      </c>
      <c r="B8950" s="75">
        <v>62.0</v>
      </c>
      <c r="C8950" s="75">
        <v>64.1166666666667</v>
      </c>
      <c r="D8950" s="75">
        <v>74.0</v>
      </c>
      <c r="E8950" s="75">
        <v>70.2333333333333</v>
      </c>
    </row>
    <row r="8951" ht="15.75" customHeight="1">
      <c r="A8951" s="13">
        <v>42218.260416666664</v>
      </c>
      <c r="B8951" s="75">
        <v>62.0</v>
      </c>
      <c r="C8951" s="75">
        <v>64.3666666666667</v>
      </c>
      <c r="D8951" s="75">
        <v>74.0</v>
      </c>
      <c r="E8951" s="75">
        <v>70.7333333333333</v>
      </c>
    </row>
    <row r="8952" ht="15.75" customHeight="1">
      <c r="A8952" s="13">
        <v>42218.270833333336</v>
      </c>
      <c r="B8952" s="75">
        <v>62.0</v>
      </c>
      <c r="C8952" s="75">
        <v>64.6166666666667</v>
      </c>
      <c r="D8952" s="75">
        <v>74.0</v>
      </c>
      <c r="E8952" s="75">
        <v>71.2333333333333</v>
      </c>
    </row>
    <row r="8953" ht="15.75" customHeight="1">
      <c r="A8953" s="13">
        <v>42218.28125</v>
      </c>
      <c r="B8953" s="75">
        <v>62.0</v>
      </c>
      <c r="C8953" s="75">
        <v>64.8666666666667</v>
      </c>
      <c r="D8953" s="75">
        <v>74.0</v>
      </c>
      <c r="E8953" s="75">
        <v>71.7333333333333</v>
      </c>
    </row>
    <row r="8954" ht="15.75" customHeight="1">
      <c r="A8954" s="13">
        <v>42218.291666666664</v>
      </c>
      <c r="B8954" s="75">
        <v>62.0666666666667</v>
      </c>
      <c r="C8954" s="75">
        <v>65.0</v>
      </c>
      <c r="D8954" s="75">
        <v>74.4666666666667</v>
      </c>
      <c r="E8954" s="75">
        <v>72.35</v>
      </c>
    </row>
    <row r="8955" ht="15.75" customHeight="1">
      <c r="A8955" s="13">
        <v>42218.302083333336</v>
      </c>
      <c r="B8955" s="75">
        <v>62.3166666666667</v>
      </c>
      <c r="C8955" s="75">
        <v>65.0</v>
      </c>
      <c r="D8955" s="75">
        <v>75.4666666666667</v>
      </c>
      <c r="E8955" s="75">
        <v>73.1</v>
      </c>
    </row>
    <row r="8956" ht="15.75" customHeight="1">
      <c r="A8956" s="13">
        <v>42218.3125</v>
      </c>
      <c r="B8956" s="75">
        <v>62.5666666666667</v>
      </c>
      <c r="C8956" s="75">
        <v>65.0</v>
      </c>
      <c r="D8956" s="75">
        <v>76.4666666666667</v>
      </c>
      <c r="E8956" s="75">
        <v>73.85</v>
      </c>
    </row>
    <row r="8957" ht="15.75" customHeight="1">
      <c r="A8957" s="13">
        <v>42218.322916666664</v>
      </c>
      <c r="B8957" s="75">
        <v>62.8166666666667</v>
      </c>
      <c r="C8957" s="75">
        <v>65.0</v>
      </c>
      <c r="D8957" s="75">
        <v>77.4666666666667</v>
      </c>
      <c r="E8957" s="75">
        <v>74.6</v>
      </c>
    </row>
    <row r="8958" ht="15.75" customHeight="1">
      <c r="A8958" s="13">
        <v>42218.333333333336</v>
      </c>
      <c r="B8958" s="75">
        <v>63.0</v>
      </c>
      <c r="C8958" s="75">
        <v>65.2333333333333</v>
      </c>
      <c r="D8958" s="75">
        <v>78.7</v>
      </c>
      <c r="E8958" s="75">
        <v>75.5833333333333</v>
      </c>
    </row>
    <row r="8959" ht="15.75" customHeight="1">
      <c r="A8959" s="13">
        <v>42218.34375</v>
      </c>
      <c r="B8959" s="75">
        <v>63.0</v>
      </c>
      <c r="C8959" s="75">
        <v>65.7333333333333</v>
      </c>
      <c r="D8959" s="75">
        <v>80.2</v>
      </c>
      <c r="E8959" s="75">
        <v>76.8333333333333</v>
      </c>
    </row>
    <row r="8960" ht="15.75" customHeight="1">
      <c r="A8960" s="13">
        <v>42218.354166666664</v>
      </c>
      <c r="B8960" s="75">
        <v>63.0</v>
      </c>
      <c r="C8960" s="75">
        <v>66.2333333333333</v>
      </c>
      <c r="D8960" s="75">
        <v>81.7</v>
      </c>
      <c r="E8960" s="75">
        <v>78.0833333333333</v>
      </c>
    </row>
    <row r="8961" ht="15.75" customHeight="1">
      <c r="A8961" s="13">
        <v>42218.364583333336</v>
      </c>
      <c r="B8961" s="75">
        <v>63.0</v>
      </c>
      <c r="C8961" s="75">
        <v>66.7333333333333</v>
      </c>
      <c r="D8961" s="75">
        <v>83.2</v>
      </c>
      <c r="E8961" s="75">
        <v>79.3333333333333</v>
      </c>
    </row>
    <row r="8962" ht="15.75" customHeight="1">
      <c r="A8962" s="13">
        <v>42218.375</v>
      </c>
      <c r="B8962" s="75">
        <v>63.1333333333333</v>
      </c>
      <c r="C8962" s="75">
        <v>67.1707317073171</v>
      </c>
      <c r="D8962" s="75">
        <v>84.4666666666667</v>
      </c>
      <c r="E8962" s="75">
        <v>80.4666666666667</v>
      </c>
    </row>
    <row r="8963" ht="15.75" customHeight="1">
      <c r="A8963" s="13">
        <v>42218.385416666664</v>
      </c>
      <c r="B8963" s="75">
        <v>63.6333333333333</v>
      </c>
      <c r="C8963" s="75">
        <v>67.5365853658537</v>
      </c>
      <c r="D8963" s="75">
        <v>85.4666666666667</v>
      </c>
      <c r="E8963" s="75">
        <v>81.4666666666667</v>
      </c>
    </row>
    <row r="8964" ht="15.75" customHeight="1">
      <c r="A8964" s="13">
        <v>42218.395833333336</v>
      </c>
      <c r="B8964" s="75">
        <v>64.1333333333333</v>
      </c>
      <c r="C8964" s="75">
        <v>67.9024390243902</v>
      </c>
      <c r="D8964" s="75">
        <v>86.4666666666667</v>
      </c>
      <c r="E8964" s="75">
        <v>82.4666666666667</v>
      </c>
    </row>
    <row r="8965" ht="15.75" customHeight="1">
      <c r="A8965" s="13">
        <v>42218.40625</v>
      </c>
      <c r="B8965" s="75">
        <v>64.6333333333333</v>
      </c>
      <c r="C8965" s="75">
        <v>69.1578947368421</v>
      </c>
      <c r="D8965" s="75">
        <v>87.4666666666667</v>
      </c>
      <c r="E8965" s="75">
        <v>83.4666666666667</v>
      </c>
    </row>
    <row r="8966" ht="15.75" customHeight="1">
      <c r="A8966" s="13">
        <v>42218.416666666664</v>
      </c>
      <c r="B8966" s="75">
        <v>65.2</v>
      </c>
      <c r="C8966" s="75">
        <v>70.2333333333333</v>
      </c>
      <c r="D8966" s="75">
        <v>88.2333333333333</v>
      </c>
      <c r="E8966" s="75">
        <v>84.5833333333333</v>
      </c>
    </row>
    <row r="8967" ht="15.75" customHeight="1">
      <c r="A8967" s="13">
        <v>42218.427083333336</v>
      </c>
      <c r="B8967" s="75">
        <v>65.95</v>
      </c>
      <c r="C8967" s="75">
        <v>70.7333333333333</v>
      </c>
      <c r="D8967" s="75">
        <v>88.7333333333333</v>
      </c>
      <c r="E8967" s="75">
        <v>85.8333333333333</v>
      </c>
    </row>
    <row r="8968" ht="15.75" customHeight="1">
      <c r="A8968" s="13">
        <v>42218.4375</v>
      </c>
      <c r="B8968" s="75">
        <v>66.7</v>
      </c>
      <c r="C8968" s="75">
        <v>71.2333333333333</v>
      </c>
      <c r="D8968" s="75">
        <v>89.2333333333333</v>
      </c>
      <c r="E8968" s="75">
        <v>87.0833333333333</v>
      </c>
    </row>
    <row r="8969" ht="15.75" customHeight="1">
      <c r="A8969" s="13">
        <v>42218.447916666664</v>
      </c>
      <c r="B8969" s="75">
        <v>67.45</v>
      </c>
      <c r="C8969" s="75">
        <v>71.7333333333333</v>
      </c>
      <c r="D8969" s="75">
        <v>89.7333333333333</v>
      </c>
      <c r="E8969" s="75">
        <v>88.3333333333333</v>
      </c>
    </row>
    <row r="8970" ht="15.75" customHeight="1">
      <c r="A8970" s="13">
        <v>42218.458333333336</v>
      </c>
      <c r="B8970" s="75">
        <v>68.0</v>
      </c>
      <c r="C8970" s="75">
        <v>72.1166666666667</v>
      </c>
      <c r="D8970" s="75">
        <v>90.4666666666667</v>
      </c>
      <c r="E8970" s="75">
        <v>89.35</v>
      </c>
    </row>
    <row r="8971" ht="15.75" customHeight="1">
      <c r="A8971" s="13">
        <v>42218.46875</v>
      </c>
      <c r="B8971" s="75">
        <v>68.0</v>
      </c>
      <c r="C8971" s="75">
        <v>72.3666666666667</v>
      </c>
      <c r="D8971" s="75">
        <v>91.4666666666667</v>
      </c>
      <c r="E8971" s="75">
        <v>90.1</v>
      </c>
    </row>
    <row r="8972" ht="15.75" customHeight="1">
      <c r="A8972" s="13">
        <v>42218.479166666664</v>
      </c>
      <c r="B8972" s="75">
        <v>68.0</v>
      </c>
      <c r="C8972" s="75">
        <v>72.6166666666667</v>
      </c>
      <c r="D8972" s="75">
        <v>92.4666666666667</v>
      </c>
      <c r="E8972" s="75">
        <v>90.85</v>
      </c>
    </row>
    <row r="8973" ht="15.75" customHeight="1">
      <c r="A8973" s="13">
        <v>42218.489583333336</v>
      </c>
      <c r="B8973" s="75">
        <v>68.0</v>
      </c>
      <c r="C8973" s="75">
        <v>72.8666666666667</v>
      </c>
      <c r="D8973" s="75">
        <v>93.4666666666667</v>
      </c>
      <c r="E8973" s="75">
        <v>91.6</v>
      </c>
    </row>
    <row r="8974" ht="15.75" customHeight="1">
      <c r="A8974" s="13">
        <v>42218.5</v>
      </c>
      <c r="B8974" s="75">
        <v>68.1333333333333</v>
      </c>
      <c r="C8974" s="75">
        <v>73.2333333333333</v>
      </c>
      <c r="D8974" s="75">
        <v>94.2333333333333</v>
      </c>
      <c r="E8974" s="75">
        <v>92.2333333333333</v>
      </c>
    </row>
    <row r="8975" ht="15.75" customHeight="1">
      <c r="A8975" s="13">
        <v>42218.510416666664</v>
      </c>
      <c r="B8975" s="75">
        <v>68.6333333333333</v>
      </c>
      <c r="C8975" s="75">
        <v>73.7333333333333</v>
      </c>
      <c r="D8975" s="75">
        <v>94.7333333333333</v>
      </c>
      <c r="E8975" s="75">
        <v>92.7333333333333</v>
      </c>
    </row>
    <row r="8976" ht="15.75" customHeight="1">
      <c r="A8976" s="13">
        <v>42218.520833333336</v>
      </c>
      <c r="B8976" s="75">
        <v>69.1333333333333</v>
      </c>
      <c r="C8976" s="75">
        <v>74.2333333333333</v>
      </c>
      <c r="D8976" s="75">
        <v>95.2333333333333</v>
      </c>
      <c r="E8976" s="75">
        <v>93.2333333333333</v>
      </c>
    </row>
    <row r="8977" ht="15.75" customHeight="1">
      <c r="A8977" s="13">
        <v>42218.53125</v>
      </c>
      <c r="B8977" s="75">
        <v>69.6333333333333</v>
      </c>
      <c r="C8977" s="75">
        <v>74.7333333333333</v>
      </c>
      <c r="D8977" s="75">
        <v>95.7333333333333</v>
      </c>
      <c r="E8977" s="75">
        <v>93.7333333333333</v>
      </c>
    </row>
    <row r="8978" ht="15.75" customHeight="1">
      <c r="A8978" s="13">
        <v>42218.541666666664</v>
      </c>
      <c r="B8978" s="75">
        <v>70.0666666666667</v>
      </c>
      <c r="C8978" s="75">
        <v>75.0</v>
      </c>
      <c r="D8978" s="75">
        <v>96.1166666666667</v>
      </c>
      <c r="E8978" s="75">
        <v>94.2333333333333</v>
      </c>
    </row>
    <row r="8979" ht="15.75" customHeight="1">
      <c r="A8979" s="13">
        <v>42218.552083333336</v>
      </c>
      <c r="B8979" s="75">
        <v>70.3166666666667</v>
      </c>
      <c r="C8979" s="75">
        <v>75.0</v>
      </c>
      <c r="D8979" s="75">
        <v>96.3666666666667</v>
      </c>
      <c r="E8979" s="75">
        <v>94.7333333333333</v>
      </c>
    </row>
    <row r="8980" ht="15.75" customHeight="1">
      <c r="A8980" s="13">
        <v>42218.5625</v>
      </c>
      <c r="B8980" s="75">
        <v>70.5666666666667</v>
      </c>
      <c r="C8980" s="75">
        <v>75.0</v>
      </c>
      <c r="D8980" s="75">
        <v>96.6166666666667</v>
      </c>
      <c r="E8980" s="75">
        <v>95.2333333333333</v>
      </c>
    </row>
    <row r="8981" ht="15.75" customHeight="1">
      <c r="A8981" s="13">
        <v>42218.572916666664</v>
      </c>
      <c r="B8981" s="75">
        <v>70.8166666666667</v>
      </c>
      <c r="C8981" s="75">
        <v>75.0</v>
      </c>
      <c r="D8981" s="75">
        <v>96.8666666666667</v>
      </c>
      <c r="E8981" s="75">
        <v>95.7333333333333</v>
      </c>
    </row>
    <row r="8982" ht="15.75" customHeight="1">
      <c r="A8982" s="13">
        <v>42218.583333333336</v>
      </c>
      <c r="B8982" s="75">
        <v>70.9333333333333</v>
      </c>
      <c r="C8982" s="75">
        <v>75.0</v>
      </c>
      <c r="D8982" s="75">
        <v>97.0</v>
      </c>
      <c r="E8982" s="75">
        <v>96.35</v>
      </c>
    </row>
    <row r="8983" ht="15.75" customHeight="1">
      <c r="A8983" s="13">
        <v>42218.59375</v>
      </c>
      <c r="B8983" s="75">
        <v>70.6833333333333</v>
      </c>
      <c r="C8983" s="75">
        <v>75.0</v>
      </c>
      <c r="D8983" s="75">
        <v>97.0</v>
      </c>
      <c r="E8983" s="75">
        <v>97.1</v>
      </c>
    </row>
    <row r="8984" ht="15.75" customHeight="1">
      <c r="A8984" s="13">
        <v>42218.604166666664</v>
      </c>
      <c r="B8984" s="75">
        <v>70.4333333333333</v>
      </c>
      <c r="C8984" s="75">
        <v>75.0</v>
      </c>
      <c r="D8984" s="75">
        <v>97.0</v>
      </c>
      <c r="E8984" s="75">
        <v>97.85</v>
      </c>
    </row>
    <row r="8985" ht="15.75" customHeight="1">
      <c r="A8985" s="13">
        <v>42218.614583333336</v>
      </c>
      <c r="B8985" s="75">
        <v>70.1833333333333</v>
      </c>
      <c r="C8985" s="75">
        <v>75.0</v>
      </c>
      <c r="D8985" s="75">
        <v>97.0</v>
      </c>
      <c r="E8985" s="75">
        <v>98.6</v>
      </c>
    </row>
    <row r="8986" ht="15.75" customHeight="1">
      <c r="A8986" s="13">
        <v>42218.625</v>
      </c>
      <c r="B8986" s="75">
        <v>70.0</v>
      </c>
      <c r="C8986" s="75">
        <v>75.1166666666667</v>
      </c>
      <c r="D8986" s="75">
        <v>97.2333333333333</v>
      </c>
      <c r="E8986" s="75">
        <v>98.8833333333333</v>
      </c>
    </row>
    <row r="8987" ht="15.75" customHeight="1">
      <c r="A8987" s="13">
        <v>42218.635416666664</v>
      </c>
      <c r="B8987" s="75">
        <v>70.0</v>
      </c>
      <c r="C8987" s="75">
        <v>75.3666666666667</v>
      </c>
      <c r="D8987" s="75">
        <v>97.7333333333333</v>
      </c>
      <c r="E8987" s="75">
        <v>98.6333333333333</v>
      </c>
    </row>
    <row r="8988" ht="15.75" customHeight="1">
      <c r="A8988" s="13">
        <v>42218.645833333336</v>
      </c>
      <c r="B8988" s="75">
        <v>70.0</v>
      </c>
      <c r="C8988" s="75">
        <v>75.6166666666667</v>
      </c>
      <c r="D8988" s="75">
        <v>98.2333333333333</v>
      </c>
      <c r="E8988" s="75">
        <v>98.3833333333333</v>
      </c>
    </row>
    <row r="8989" ht="15.75" customHeight="1">
      <c r="A8989" s="13">
        <v>42218.65625</v>
      </c>
      <c r="B8989" s="75">
        <v>70.0</v>
      </c>
      <c r="C8989" s="75">
        <v>75.8666666666667</v>
      </c>
      <c r="D8989" s="75">
        <v>98.7333333333333</v>
      </c>
      <c r="E8989" s="75">
        <v>98.1333333333333</v>
      </c>
    </row>
    <row r="8990" ht="15.75" customHeight="1">
      <c r="A8990" s="13">
        <v>42218.666666666664</v>
      </c>
      <c r="B8990" s="75">
        <v>69.9333333333333</v>
      </c>
      <c r="C8990" s="75">
        <v>75.8833333333333</v>
      </c>
      <c r="D8990" s="75">
        <v>98.8833333333333</v>
      </c>
      <c r="E8990" s="75">
        <v>97.8833333333333</v>
      </c>
    </row>
    <row r="8991" ht="15.75" customHeight="1">
      <c r="A8991" s="13">
        <v>42218.677083333336</v>
      </c>
      <c r="B8991" s="75">
        <v>69.6833333333333</v>
      </c>
      <c r="C8991" s="75">
        <v>75.6333333333333</v>
      </c>
      <c r="D8991" s="75">
        <v>98.6333333333333</v>
      </c>
      <c r="E8991" s="75">
        <v>97.6333333333333</v>
      </c>
    </row>
    <row r="8992" ht="15.75" customHeight="1">
      <c r="A8992" s="13">
        <v>42218.6875</v>
      </c>
      <c r="B8992" s="75">
        <v>69.4333333333333</v>
      </c>
      <c r="C8992" s="75">
        <v>75.3833333333333</v>
      </c>
      <c r="D8992" s="75">
        <v>98.3833333333333</v>
      </c>
      <c r="E8992" s="75">
        <v>97.3833333333333</v>
      </c>
    </row>
    <row r="8993" ht="15.75" customHeight="1">
      <c r="A8993" s="13">
        <v>42218.697916666664</v>
      </c>
      <c r="B8993" s="75">
        <v>69.1833333333333</v>
      </c>
      <c r="C8993" s="75">
        <v>75.1333333333333</v>
      </c>
      <c r="D8993" s="75">
        <v>98.1333333333333</v>
      </c>
      <c r="E8993" s="75">
        <v>97.1333333333333</v>
      </c>
    </row>
    <row r="8994" ht="15.75" customHeight="1">
      <c r="A8994" s="13">
        <v>42218.708333333336</v>
      </c>
      <c r="B8994" s="75">
        <v>68.8666666666667</v>
      </c>
      <c r="C8994" s="75">
        <v>74.5333333333333</v>
      </c>
      <c r="D8994" s="75">
        <v>97.7666666666667</v>
      </c>
      <c r="E8994" s="75">
        <v>96.65</v>
      </c>
    </row>
    <row r="8995" ht="15.75" customHeight="1">
      <c r="A8995" s="13">
        <v>42218.71875</v>
      </c>
      <c r="B8995" s="75">
        <v>68.3666666666667</v>
      </c>
      <c r="C8995" s="75">
        <v>73.5333333333333</v>
      </c>
      <c r="D8995" s="75">
        <v>97.2666666666667</v>
      </c>
      <c r="E8995" s="75">
        <v>95.9</v>
      </c>
    </row>
    <row r="8996" ht="15.75" customHeight="1">
      <c r="A8996" s="13">
        <v>42218.729166666664</v>
      </c>
      <c r="B8996" s="75">
        <v>67.8666666666667</v>
      </c>
      <c r="C8996" s="75">
        <v>72.5333333333333</v>
      </c>
      <c r="D8996" s="75">
        <v>96.7666666666667</v>
      </c>
      <c r="E8996" s="75">
        <v>95.15</v>
      </c>
    </row>
    <row r="8997" ht="15.75" customHeight="1">
      <c r="A8997" s="13">
        <v>42218.739583333336</v>
      </c>
      <c r="B8997" s="75">
        <v>67.3666666666667</v>
      </c>
      <c r="C8997" s="75">
        <v>71.5333333333333</v>
      </c>
      <c r="D8997" s="75">
        <v>96.2666666666667</v>
      </c>
      <c r="E8997" s="75">
        <v>94.4</v>
      </c>
    </row>
    <row r="8998" ht="15.75" customHeight="1">
      <c r="A8998" s="13">
        <v>42218.75</v>
      </c>
      <c r="B8998" s="75">
        <v>66.9333333333333</v>
      </c>
      <c r="C8998" s="75">
        <v>70.7666666666667</v>
      </c>
      <c r="D8998" s="75">
        <v>95.7666666666667</v>
      </c>
      <c r="E8998" s="75">
        <v>93.5333333333333</v>
      </c>
    </row>
    <row r="8999" ht="15.75" customHeight="1">
      <c r="A8999" s="13">
        <v>42218.760416666664</v>
      </c>
      <c r="B8999" s="75">
        <v>66.6833333333333</v>
      </c>
      <c r="C8999" s="75">
        <v>70.2666666666667</v>
      </c>
      <c r="D8999" s="75">
        <v>95.2666666666667</v>
      </c>
      <c r="E8999" s="75">
        <v>92.5333333333333</v>
      </c>
    </row>
    <row r="9000" ht="15.75" customHeight="1">
      <c r="A9000" s="13">
        <v>42218.770833333336</v>
      </c>
      <c r="B9000" s="75">
        <v>66.4333333333333</v>
      </c>
      <c r="C9000" s="75">
        <v>69.7666666666667</v>
      </c>
      <c r="D9000" s="75">
        <v>94.7666666666667</v>
      </c>
      <c r="E9000" s="75">
        <v>91.5333333333333</v>
      </c>
    </row>
    <row r="9001" ht="15.75" customHeight="1">
      <c r="A9001" s="13">
        <v>42218.78125</v>
      </c>
      <c r="B9001" s="75">
        <v>66.1833333333333</v>
      </c>
      <c r="C9001" s="75">
        <v>69.2666666666667</v>
      </c>
      <c r="D9001" s="75">
        <v>94.2666666666667</v>
      </c>
      <c r="E9001" s="75">
        <v>90.5333333333333</v>
      </c>
    </row>
    <row r="9002" ht="15.75" customHeight="1">
      <c r="A9002" s="13">
        <v>42218.791666666664</v>
      </c>
      <c r="B9002" s="75">
        <v>65.9333333333333</v>
      </c>
      <c r="C9002" s="75">
        <v>68.7666666666667</v>
      </c>
      <c r="D9002" s="75">
        <v>93.5333333333333</v>
      </c>
      <c r="E9002" s="75">
        <v>89.65</v>
      </c>
    </row>
    <row r="9003" ht="15.75" customHeight="1">
      <c r="A9003" s="13">
        <v>42218.802083333336</v>
      </c>
      <c r="B9003" s="75">
        <v>65.6833333333333</v>
      </c>
      <c r="C9003" s="75">
        <v>68.2666666666667</v>
      </c>
      <c r="D9003" s="75">
        <v>92.5333333333333</v>
      </c>
      <c r="E9003" s="75">
        <v>88.9</v>
      </c>
    </row>
    <row r="9004" ht="15.75" customHeight="1">
      <c r="A9004" s="13">
        <v>42218.8125</v>
      </c>
      <c r="B9004" s="75">
        <v>65.4333333333333</v>
      </c>
      <c r="C9004" s="75">
        <v>67.7666666666667</v>
      </c>
      <c r="D9004" s="75">
        <v>91.5333333333333</v>
      </c>
      <c r="E9004" s="75">
        <v>88.15</v>
      </c>
    </row>
    <row r="9005" ht="15.75" customHeight="1">
      <c r="A9005" s="13">
        <v>42218.822916666664</v>
      </c>
      <c r="B9005" s="75">
        <v>65.1833333333333</v>
      </c>
      <c r="C9005" s="75">
        <v>67.2666666666667</v>
      </c>
      <c r="D9005" s="75">
        <v>90.5333333333333</v>
      </c>
      <c r="E9005" s="75">
        <v>87.4</v>
      </c>
    </row>
    <row r="9006" ht="15.75" customHeight="1">
      <c r="A9006" s="13">
        <v>42218.833333333336</v>
      </c>
      <c r="B9006" s="75">
        <v>64.9333333333333</v>
      </c>
      <c r="C9006" s="75">
        <v>66.8833333333333</v>
      </c>
      <c r="D9006" s="75">
        <v>89.7666666666667</v>
      </c>
      <c r="E9006" s="75">
        <v>86.65</v>
      </c>
    </row>
    <row r="9007" ht="15.75" customHeight="1">
      <c r="A9007" s="13">
        <v>42218.84375</v>
      </c>
      <c r="B9007" s="75">
        <v>64.6833333333333</v>
      </c>
      <c r="C9007" s="75">
        <v>66.6333333333333</v>
      </c>
      <c r="D9007" s="75">
        <v>89.2666666666667</v>
      </c>
      <c r="E9007" s="75">
        <v>85.9</v>
      </c>
    </row>
    <row r="9008" ht="15.75" customHeight="1">
      <c r="A9008" s="13">
        <v>42218.854166666664</v>
      </c>
      <c r="B9008" s="75">
        <v>64.4333333333333</v>
      </c>
      <c r="C9008" s="75">
        <v>66.3833333333333</v>
      </c>
      <c r="D9008" s="75">
        <v>88.7666666666667</v>
      </c>
      <c r="E9008" s="75">
        <v>85.15</v>
      </c>
    </row>
    <row r="9009" ht="15.75" customHeight="1">
      <c r="A9009" s="13">
        <v>42218.864583333336</v>
      </c>
      <c r="B9009" s="75">
        <v>64.1833333333333</v>
      </c>
      <c r="C9009" s="75">
        <v>66.1333333333333</v>
      </c>
      <c r="D9009" s="75">
        <v>88.2666666666667</v>
      </c>
      <c r="E9009" s="75">
        <v>84.4</v>
      </c>
    </row>
    <row r="9010" ht="15.75" customHeight="1">
      <c r="A9010" s="13">
        <v>42218.875</v>
      </c>
      <c r="B9010" s="75">
        <v>63.9333333333333</v>
      </c>
      <c r="C9010" s="75">
        <v>65.8833333333333</v>
      </c>
      <c r="D9010" s="75">
        <v>87.7666666666667</v>
      </c>
      <c r="E9010" s="75">
        <v>83.7666666666667</v>
      </c>
    </row>
    <row r="9011" ht="15.75" customHeight="1">
      <c r="A9011" s="13">
        <v>42218.885416666664</v>
      </c>
      <c r="B9011" s="75">
        <v>63.6833333333333</v>
      </c>
      <c r="C9011" s="75">
        <v>65.6333333333333</v>
      </c>
      <c r="D9011" s="75">
        <v>87.2666666666667</v>
      </c>
      <c r="E9011" s="75">
        <v>83.2666666666667</v>
      </c>
    </row>
    <row r="9012" ht="15.75" customHeight="1">
      <c r="A9012" s="13">
        <v>42218.895833333336</v>
      </c>
      <c r="B9012" s="75">
        <v>63.4333333333333</v>
      </c>
      <c r="C9012" s="75">
        <v>65.3833333333333</v>
      </c>
      <c r="D9012" s="75">
        <v>86.7666666666667</v>
      </c>
      <c r="E9012" s="75">
        <v>82.7666666666667</v>
      </c>
    </row>
    <row r="9013" ht="15.75" customHeight="1">
      <c r="A9013" s="13">
        <v>42218.90625</v>
      </c>
      <c r="B9013" s="75">
        <v>63.1833333333333</v>
      </c>
      <c r="C9013" s="75">
        <v>65.1333333333333</v>
      </c>
      <c r="D9013" s="75">
        <v>86.2666666666667</v>
      </c>
      <c r="E9013" s="75">
        <v>82.2666666666667</v>
      </c>
    </row>
    <row r="9014" ht="15.75" customHeight="1">
      <c r="A9014" s="13">
        <v>42218.916666666664</v>
      </c>
      <c r="B9014" s="75">
        <v>63.0</v>
      </c>
      <c r="C9014" s="75">
        <v>64.8833333333333</v>
      </c>
      <c r="D9014" s="75">
        <v>85.7666666666667</v>
      </c>
      <c r="E9014" s="75">
        <v>81.65</v>
      </c>
    </row>
    <row r="9015" ht="15.75" customHeight="1">
      <c r="A9015" s="13">
        <v>42218.927083333336</v>
      </c>
      <c r="B9015" s="75">
        <v>63.0</v>
      </c>
      <c r="C9015" s="75">
        <v>64.6333333333333</v>
      </c>
      <c r="D9015" s="75">
        <v>85.2666666666667</v>
      </c>
      <c r="E9015" s="75">
        <v>80.9</v>
      </c>
    </row>
    <row r="9016" ht="15.75" customHeight="1">
      <c r="A9016" s="13">
        <v>42218.9375</v>
      </c>
      <c r="B9016" s="75">
        <v>63.0</v>
      </c>
      <c r="C9016" s="75">
        <v>64.3833333333333</v>
      </c>
      <c r="D9016" s="75">
        <v>84.7666666666667</v>
      </c>
      <c r="E9016" s="75">
        <v>80.15</v>
      </c>
    </row>
    <row r="9017" ht="15.75" customHeight="1">
      <c r="A9017" s="13">
        <v>42218.947916666664</v>
      </c>
      <c r="B9017" s="75">
        <v>63.0</v>
      </c>
      <c r="C9017" s="75">
        <v>64.1333333333333</v>
      </c>
      <c r="D9017" s="75">
        <v>84.2666666666667</v>
      </c>
      <c r="E9017" s="75">
        <v>79.4</v>
      </c>
    </row>
    <row r="9018" ht="15.75" customHeight="1">
      <c r="A9018" s="13">
        <v>42218.958333333336</v>
      </c>
      <c r="B9018" s="75">
        <v>63.0</v>
      </c>
      <c r="C9018" s="75">
        <v>64.0</v>
      </c>
      <c r="D9018" s="75">
        <v>83.7666666666667</v>
      </c>
      <c r="E9018" s="75">
        <v>78.65</v>
      </c>
    </row>
    <row r="9019" ht="15.75" customHeight="1">
      <c r="A9019" s="13">
        <v>42218.96875</v>
      </c>
      <c r="B9019" s="75">
        <v>63.0</v>
      </c>
      <c r="C9019" s="75">
        <v>64.0</v>
      </c>
      <c r="D9019" s="75">
        <v>83.2666666666667</v>
      </c>
      <c r="E9019" s="75">
        <v>77.9</v>
      </c>
    </row>
    <row r="9020" ht="15.75" customHeight="1">
      <c r="A9020" s="13">
        <v>42218.979166666664</v>
      </c>
      <c r="B9020" s="75">
        <v>63.0</v>
      </c>
      <c r="C9020" s="75">
        <v>64.0</v>
      </c>
      <c r="D9020" s="75">
        <v>82.7666666666667</v>
      </c>
      <c r="E9020" s="75">
        <v>77.15</v>
      </c>
    </row>
    <row r="9021" ht="15.75" customHeight="1">
      <c r="A9021" s="13">
        <v>42218.989583333336</v>
      </c>
      <c r="B9021" s="75">
        <v>63.0</v>
      </c>
      <c r="C9021" s="75">
        <v>64.0</v>
      </c>
      <c r="D9021" s="75">
        <v>82.2666666666667</v>
      </c>
      <c r="E9021" s="75">
        <v>76.4</v>
      </c>
    </row>
    <row r="9022" ht="15.75" customHeight="1">
      <c r="A9022" s="13">
        <v>42219.0</v>
      </c>
      <c r="B9022" s="75">
        <v>63.0</v>
      </c>
      <c r="C9022" s="75">
        <v>63.8833333333333</v>
      </c>
      <c r="D9022" s="75">
        <v>81.8833333333333</v>
      </c>
      <c r="E9022" s="75">
        <v>75.7666666666667</v>
      </c>
    </row>
    <row r="9023" ht="15.75" customHeight="1">
      <c r="A9023" s="13">
        <v>42219.010416666664</v>
      </c>
      <c r="B9023" s="75">
        <v>63.0</v>
      </c>
      <c r="C9023" s="75">
        <v>63.6333333333333</v>
      </c>
      <c r="D9023" s="75">
        <v>81.6333333333333</v>
      </c>
      <c r="E9023" s="75">
        <v>75.2666666666667</v>
      </c>
    </row>
    <row r="9024" ht="15.75" customHeight="1">
      <c r="A9024" s="13">
        <v>42219.020833333336</v>
      </c>
      <c r="B9024" s="75">
        <v>63.0</v>
      </c>
      <c r="C9024" s="75">
        <v>63.3833333333333</v>
      </c>
      <c r="D9024" s="75">
        <v>81.3833333333333</v>
      </c>
      <c r="E9024" s="75">
        <v>74.7666666666667</v>
      </c>
    </row>
    <row r="9025" ht="15.75" customHeight="1">
      <c r="A9025" s="13">
        <v>42219.03125</v>
      </c>
      <c r="B9025" s="75">
        <v>63.0</v>
      </c>
      <c r="C9025" s="75">
        <v>63.1333333333333</v>
      </c>
      <c r="D9025" s="75">
        <v>81.1333333333333</v>
      </c>
      <c r="E9025" s="75">
        <v>74.2666666666667</v>
      </c>
    </row>
    <row r="9026" ht="15.75" customHeight="1">
      <c r="A9026" s="13">
        <v>42219.041666666664</v>
      </c>
      <c r="B9026" s="75">
        <v>64.0</v>
      </c>
      <c r="C9026" s="75">
        <v>63.0</v>
      </c>
      <c r="D9026" s="75">
        <v>80.8833333333333</v>
      </c>
      <c r="E9026" s="75">
        <v>73.65</v>
      </c>
    </row>
    <row r="9027" ht="15.75" customHeight="1">
      <c r="A9027" s="13">
        <v>42219.052083333336</v>
      </c>
      <c r="B9027" s="75">
        <v>64.0</v>
      </c>
      <c r="C9027" s="75">
        <v>63.0</v>
      </c>
      <c r="D9027" s="75">
        <v>80.6333333333333</v>
      </c>
      <c r="E9027" s="75">
        <v>72.9</v>
      </c>
    </row>
    <row r="9028" ht="15.75" customHeight="1">
      <c r="A9028" s="13">
        <v>42219.0625</v>
      </c>
      <c r="B9028" s="75">
        <v>64.0</v>
      </c>
      <c r="C9028" s="75">
        <v>63.0</v>
      </c>
      <c r="D9028" s="75">
        <v>80.3833333333333</v>
      </c>
      <c r="E9028" s="75">
        <v>72.15</v>
      </c>
    </row>
    <row r="9029" ht="15.75" customHeight="1">
      <c r="A9029" s="13">
        <v>42219.072916666664</v>
      </c>
      <c r="B9029" s="75">
        <v>64.0</v>
      </c>
      <c r="C9029" s="75">
        <v>63.0</v>
      </c>
      <c r="D9029" s="75">
        <v>80.1333333333333</v>
      </c>
      <c r="E9029" s="75">
        <v>71.4</v>
      </c>
    </row>
    <row r="9030" ht="15.75" customHeight="1">
      <c r="A9030" s="13">
        <v>42219.083333333336</v>
      </c>
      <c r="B9030" s="75">
        <v>64.0</v>
      </c>
      <c r="C9030" s="75">
        <v>62.8833333333333</v>
      </c>
      <c r="D9030" s="75">
        <v>79.7666666666667</v>
      </c>
      <c r="E9030" s="75">
        <v>70.8833333333333</v>
      </c>
    </row>
    <row r="9031" ht="15.75" customHeight="1">
      <c r="A9031" s="13">
        <v>42219.09375</v>
      </c>
      <c r="B9031" s="75">
        <v>64.0</v>
      </c>
      <c r="C9031" s="75">
        <v>62.6333333333333</v>
      </c>
      <c r="D9031" s="75">
        <v>79.2666666666667</v>
      </c>
      <c r="E9031" s="75">
        <v>70.6333333333333</v>
      </c>
    </row>
    <row r="9032" ht="15.75" customHeight="1">
      <c r="A9032" s="13">
        <v>42219.104166666664</v>
      </c>
      <c r="B9032" s="75">
        <v>64.0</v>
      </c>
      <c r="C9032" s="75">
        <v>62.3833333333333</v>
      </c>
      <c r="D9032" s="75">
        <v>78.7666666666667</v>
      </c>
      <c r="E9032" s="75">
        <v>70.3833333333333</v>
      </c>
    </row>
    <row r="9033" ht="15.75" customHeight="1">
      <c r="A9033" s="13">
        <v>42219.114583333336</v>
      </c>
      <c r="B9033" s="75">
        <v>64.0</v>
      </c>
      <c r="C9033" s="75">
        <v>62.1333333333333</v>
      </c>
      <c r="D9033" s="75">
        <v>78.2666666666667</v>
      </c>
      <c r="E9033" s="75">
        <v>70.1333333333333</v>
      </c>
    </row>
    <row r="9034" ht="15.75" customHeight="1">
      <c r="A9034" s="13">
        <v>42219.125</v>
      </c>
      <c r="B9034" s="75">
        <v>63.9333333333333</v>
      </c>
      <c r="C9034" s="75">
        <v>62.125</v>
      </c>
      <c r="D9034" s="75">
        <v>77.8833333333333</v>
      </c>
      <c r="E9034" s="75">
        <v>69.8833333333333</v>
      </c>
    </row>
    <row r="9035" ht="15.75" customHeight="1">
      <c r="A9035" s="13">
        <v>42219.135416666664</v>
      </c>
      <c r="B9035" s="75">
        <v>63.6833333333333</v>
      </c>
      <c r="C9035" s="75">
        <v>62.3928571428571</v>
      </c>
      <c r="D9035" s="75">
        <v>77.6333333333333</v>
      </c>
      <c r="E9035" s="75">
        <v>69.6333333333333</v>
      </c>
    </row>
    <row r="9036" ht="15.75" customHeight="1">
      <c r="A9036" s="13">
        <v>42219.145833333336</v>
      </c>
      <c r="B9036" s="75">
        <v>63.4333333333333</v>
      </c>
      <c r="C9036" s="75">
        <v>62.6607142857143</v>
      </c>
      <c r="D9036" s="75">
        <v>77.3833333333333</v>
      </c>
      <c r="E9036" s="75">
        <v>69.3833333333333</v>
      </c>
    </row>
    <row r="9037" ht="15.75" customHeight="1">
      <c r="A9037" s="13">
        <v>42219.15625</v>
      </c>
      <c r="B9037" s="75">
        <v>63.1833333333333</v>
      </c>
      <c r="C9037" s="75">
        <v>62.9285714285714</v>
      </c>
      <c r="D9037" s="75">
        <v>77.1333333333333</v>
      </c>
      <c r="E9037" s="75">
        <v>69.1333333333333</v>
      </c>
    </row>
    <row r="9038" ht="15.75" customHeight="1">
      <c r="A9038" s="13">
        <v>42219.166666666664</v>
      </c>
      <c r="B9038" s="75">
        <v>63.0666666666667</v>
      </c>
      <c r="C9038" s="75">
        <v>62.1166666666667</v>
      </c>
      <c r="D9038" s="75">
        <v>77.1166666666667</v>
      </c>
      <c r="E9038" s="75">
        <v>68.8833333333333</v>
      </c>
    </row>
    <row r="9039" ht="15.75" customHeight="1">
      <c r="A9039" s="13">
        <v>42219.177083333336</v>
      </c>
      <c r="B9039" s="75">
        <v>63.3166666666667</v>
      </c>
      <c r="C9039" s="75">
        <v>62.3666666666667</v>
      </c>
      <c r="D9039" s="75">
        <v>77.3666666666667</v>
      </c>
      <c r="E9039" s="75">
        <v>68.6333333333333</v>
      </c>
    </row>
    <row r="9040" ht="15.75" customHeight="1">
      <c r="A9040" s="13">
        <v>42219.1875</v>
      </c>
      <c r="B9040" s="75">
        <v>63.5666666666667</v>
      </c>
      <c r="C9040" s="75">
        <v>62.6166666666667</v>
      </c>
      <c r="D9040" s="75">
        <v>77.6166666666667</v>
      </c>
      <c r="E9040" s="75">
        <v>68.3833333333333</v>
      </c>
    </row>
    <row r="9041" ht="15.75" customHeight="1">
      <c r="A9041" s="13">
        <v>42219.197916666664</v>
      </c>
      <c r="B9041" s="75">
        <v>63.8166666666667</v>
      </c>
      <c r="C9041" s="75">
        <v>62.8666666666667</v>
      </c>
      <c r="D9041" s="75">
        <v>77.8666666666667</v>
      </c>
      <c r="E9041" s="75">
        <v>68.1333333333333</v>
      </c>
    </row>
    <row r="9042" ht="15.75" customHeight="1">
      <c r="A9042" s="13">
        <v>42219.208333333336</v>
      </c>
      <c r="B9042" s="75">
        <v>64.0</v>
      </c>
      <c r="C9042" s="75">
        <v>63.0</v>
      </c>
      <c r="D9042" s="75">
        <v>77.7666666666667</v>
      </c>
      <c r="E9042" s="75">
        <v>68.0</v>
      </c>
    </row>
    <row r="9043" ht="15.75" customHeight="1">
      <c r="A9043" s="13">
        <v>42219.21875</v>
      </c>
      <c r="B9043" s="75">
        <v>64.0</v>
      </c>
      <c r="C9043" s="75">
        <v>63.0</v>
      </c>
      <c r="D9043" s="75">
        <v>77.2666666666667</v>
      </c>
      <c r="E9043" s="75">
        <v>68.0</v>
      </c>
    </row>
    <row r="9044" ht="15.75" customHeight="1">
      <c r="A9044" s="13">
        <v>42219.229166666664</v>
      </c>
      <c r="B9044" s="75">
        <v>64.0</v>
      </c>
      <c r="C9044" s="75">
        <v>63.0</v>
      </c>
      <c r="D9044" s="75">
        <v>76.7666666666667</v>
      </c>
      <c r="E9044" s="75">
        <v>68.0</v>
      </c>
    </row>
    <row r="9045" ht="15.75" customHeight="1">
      <c r="A9045" s="13">
        <v>42219.239583333336</v>
      </c>
      <c r="B9045" s="75">
        <v>64.0</v>
      </c>
      <c r="C9045" s="75">
        <v>63.0</v>
      </c>
      <c r="D9045" s="75">
        <v>76.2666666666667</v>
      </c>
      <c r="E9045" s="75">
        <v>68.0</v>
      </c>
    </row>
    <row r="9046" ht="15.75" customHeight="1">
      <c r="A9046" s="13">
        <v>42219.25</v>
      </c>
      <c r="B9046" s="75">
        <v>64.0</v>
      </c>
      <c r="C9046" s="75">
        <v>63.0</v>
      </c>
      <c r="D9046" s="75">
        <v>76.0</v>
      </c>
      <c r="E9046" s="75">
        <v>68.2333333333333</v>
      </c>
    </row>
    <row r="9047" ht="15.75" customHeight="1">
      <c r="A9047" s="13">
        <v>42219.260416666664</v>
      </c>
      <c r="B9047" s="75">
        <v>64.0</v>
      </c>
      <c r="C9047" s="75">
        <v>63.0</v>
      </c>
      <c r="D9047" s="75">
        <v>76.0</v>
      </c>
      <c r="E9047" s="75">
        <v>68.7333333333333</v>
      </c>
    </row>
    <row r="9048" ht="15.75" customHeight="1">
      <c r="A9048" s="13">
        <v>42219.270833333336</v>
      </c>
      <c r="B9048" s="75">
        <v>64.0</v>
      </c>
      <c r="C9048" s="75">
        <v>63.0</v>
      </c>
      <c r="D9048" s="75">
        <v>76.0</v>
      </c>
      <c r="E9048" s="75">
        <v>69.2333333333333</v>
      </c>
    </row>
    <row r="9049" ht="15.75" customHeight="1">
      <c r="A9049" s="13">
        <v>42219.28125</v>
      </c>
      <c r="B9049" s="75">
        <v>64.0</v>
      </c>
      <c r="C9049" s="75">
        <v>63.0</v>
      </c>
      <c r="D9049" s="75">
        <v>76.0</v>
      </c>
      <c r="E9049" s="75">
        <v>69.7333333333333</v>
      </c>
    </row>
    <row r="9050" ht="15.75" customHeight="1">
      <c r="A9050" s="13">
        <v>42219.291666666664</v>
      </c>
      <c r="B9050" s="75">
        <v>64.0666666666667</v>
      </c>
      <c r="C9050" s="75">
        <v>63.1166666666667</v>
      </c>
      <c r="D9050" s="75">
        <v>76.35</v>
      </c>
      <c r="E9050" s="75">
        <v>70.35</v>
      </c>
    </row>
    <row r="9051" ht="15.75" customHeight="1">
      <c r="A9051" s="13">
        <v>42219.302083333336</v>
      </c>
      <c r="B9051" s="75">
        <v>64.3166666666667</v>
      </c>
      <c r="C9051" s="75">
        <v>63.3666666666667</v>
      </c>
      <c r="D9051" s="75">
        <v>77.1</v>
      </c>
      <c r="E9051" s="75">
        <v>71.1</v>
      </c>
    </row>
    <row r="9052" ht="15.75" customHeight="1">
      <c r="A9052" s="13">
        <v>42219.3125</v>
      </c>
      <c r="B9052" s="75">
        <v>64.5666666666667</v>
      </c>
      <c r="C9052" s="75">
        <v>63.6166666666667</v>
      </c>
      <c r="D9052" s="75">
        <v>77.85</v>
      </c>
      <c r="E9052" s="75">
        <v>71.85</v>
      </c>
    </row>
    <row r="9053" ht="15.75" customHeight="1">
      <c r="A9053" s="13">
        <v>42219.322916666664</v>
      </c>
      <c r="B9053" s="75">
        <v>64.8166666666667</v>
      </c>
      <c r="C9053" s="75">
        <v>63.8666666666667</v>
      </c>
      <c r="D9053" s="75">
        <v>78.6</v>
      </c>
      <c r="E9053" s="75">
        <v>72.6</v>
      </c>
    </row>
    <row r="9054" ht="15.75" customHeight="1">
      <c r="A9054" s="13">
        <v>42219.333333333336</v>
      </c>
      <c r="B9054" s="75">
        <v>65.1176470588235</v>
      </c>
      <c r="C9054" s="75">
        <v>64.35</v>
      </c>
      <c r="D9054" s="75">
        <v>79.5833333333333</v>
      </c>
      <c r="E9054" s="75">
        <v>73.4666666666667</v>
      </c>
    </row>
    <row r="9055" ht="15.75" customHeight="1">
      <c r="A9055" s="13">
        <v>42219.34375</v>
      </c>
      <c r="B9055" s="75">
        <v>65.5588235294118</v>
      </c>
      <c r="C9055" s="75">
        <v>65.1</v>
      </c>
      <c r="D9055" s="75">
        <v>80.8333333333333</v>
      </c>
      <c r="E9055" s="75">
        <v>74.4666666666667</v>
      </c>
    </row>
    <row r="9056" ht="15.75" customHeight="1">
      <c r="A9056" s="13">
        <v>42219.354166666664</v>
      </c>
      <c r="B9056" s="75">
        <v>66.0</v>
      </c>
      <c r="C9056" s="75">
        <v>65.85</v>
      </c>
      <c r="D9056" s="75">
        <v>82.0833333333333</v>
      </c>
      <c r="E9056" s="75">
        <v>75.4666666666667</v>
      </c>
    </row>
    <row r="9057" ht="15.75" customHeight="1">
      <c r="A9057" s="13">
        <v>42219.364583333336</v>
      </c>
      <c r="B9057" s="75">
        <v>67.1538461538462</v>
      </c>
      <c r="C9057" s="75">
        <v>66.6</v>
      </c>
      <c r="D9057" s="75">
        <v>83.3333333333333</v>
      </c>
      <c r="E9057" s="75">
        <v>76.4666666666667</v>
      </c>
    </row>
    <row r="9058" ht="15.75" customHeight="1">
      <c r="A9058" s="13">
        <v>42219.375</v>
      </c>
      <c r="B9058" s="75">
        <v>68.0666666666667</v>
      </c>
      <c r="C9058" s="75">
        <v>66.695652173913</v>
      </c>
      <c r="D9058" s="75">
        <v>84.2333333333333</v>
      </c>
      <c r="E9058" s="75">
        <v>77.35</v>
      </c>
    </row>
    <row r="9059" ht="15.75" customHeight="1">
      <c r="A9059" s="13">
        <v>42219.385416666664</v>
      </c>
      <c r="B9059" s="75">
        <v>68.3166666666667</v>
      </c>
      <c r="C9059" s="75">
        <v>66.0434782608696</v>
      </c>
      <c r="D9059" s="75">
        <v>84.7333333333333</v>
      </c>
      <c r="E9059" s="75">
        <v>78.1</v>
      </c>
    </row>
    <row r="9060" ht="15.75" customHeight="1">
      <c r="A9060" s="13">
        <v>42219.395833333336</v>
      </c>
      <c r="B9060" s="75">
        <v>68.5666666666667</v>
      </c>
      <c r="C9060" s="75">
        <v>67.1351351351351</v>
      </c>
      <c r="D9060" s="75">
        <v>85.2333333333333</v>
      </c>
      <c r="E9060" s="75">
        <v>78.85</v>
      </c>
    </row>
    <row r="9061" ht="15.75" customHeight="1">
      <c r="A9061" s="13">
        <v>42219.40625</v>
      </c>
      <c r="B9061" s="75">
        <v>68.8166666666667</v>
      </c>
      <c r="C9061" s="75">
        <v>68.3513513513514</v>
      </c>
      <c r="D9061" s="75">
        <v>85.7333333333333</v>
      </c>
      <c r="E9061" s="75">
        <v>79.6</v>
      </c>
    </row>
    <row r="9062" ht="15.75" customHeight="1">
      <c r="A9062" s="13">
        <v>42219.416666666664</v>
      </c>
      <c r="B9062" s="75">
        <v>69.0</v>
      </c>
      <c r="C9062" s="75">
        <v>69.35</v>
      </c>
      <c r="D9062" s="75">
        <v>86.7</v>
      </c>
      <c r="E9062" s="75">
        <v>80.35</v>
      </c>
    </row>
    <row r="9063" ht="15.75" customHeight="1">
      <c r="A9063" s="13">
        <v>42219.427083333336</v>
      </c>
      <c r="B9063" s="75">
        <v>69.0</v>
      </c>
      <c r="C9063" s="75">
        <v>70.1</v>
      </c>
      <c r="D9063" s="75">
        <v>88.2</v>
      </c>
      <c r="E9063" s="75">
        <v>81.1</v>
      </c>
    </row>
    <row r="9064" ht="15.75" customHeight="1">
      <c r="A9064" s="13">
        <v>42219.4375</v>
      </c>
      <c r="B9064" s="75">
        <v>69.0</v>
      </c>
      <c r="C9064" s="75">
        <v>70.85</v>
      </c>
      <c r="D9064" s="75">
        <v>89.7</v>
      </c>
      <c r="E9064" s="75">
        <v>81.85</v>
      </c>
    </row>
    <row r="9065" ht="15.75" customHeight="1">
      <c r="A9065" s="13">
        <v>42219.447916666664</v>
      </c>
      <c r="B9065" s="75">
        <v>69.0</v>
      </c>
      <c r="C9065" s="75">
        <v>71.6</v>
      </c>
      <c r="D9065" s="75">
        <v>91.2</v>
      </c>
      <c r="E9065" s="75">
        <v>82.6</v>
      </c>
    </row>
    <row r="9066" ht="15.75" customHeight="1">
      <c r="A9066" s="13">
        <v>42219.458333333336</v>
      </c>
      <c r="B9066" s="75">
        <v>69.1333333333333</v>
      </c>
      <c r="C9066" s="75">
        <v>72.2333333333333</v>
      </c>
      <c r="D9066" s="75">
        <v>92.35</v>
      </c>
      <c r="E9066" s="75">
        <v>83.4666666666667</v>
      </c>
    </row>
    <row r="9067" ht="15.75" customHeight="1">
      <c r="A9067" s="13">
        <v>42219.46875</v>
      </c>
      <c r="B9067" s="75">
        <v>69.6333333333333</v>
      </c>
      <c r="C9067" s="75">
        <v>72.7333333333333</v>
      </c>
      <c r="D9067" s="75">
        <v>93.1</v>
      </c>
      <c r="E9067" s="75">
        <v>84.4666666666667</v>
      </c>
    </row>
    <row r="9068" ht="15.75" customHeight="1">
      <c r="A9068" s="13">
        <v>42219.479166666664</v>
      </c>
      <c r="B9068" s="75">
        <v>70.1333333333333</v>
      </c>
      <c r="C9068" s="75">
        <v>73.2333333333333</v>
      </c>
      <c r="D9068" s="75">
        <v>93.85</v>
      </c>
      <c r="E9068" s="75">
        <v>85.4666666666667</v>
      </c>
    </row>
    <row r="9069" ht="15.75" customHeight="1">
      <c r="A9069" s="13">
        <v>42219.489583333336</v>
      </c>
      <c r="B9069" s="75">
        <v>70.6333333333333</v>
      </c>
      <c r="C9069" s="75">
        <v>73.7333333333333</v>
      </c>
      <c r="D9069" s="75">
        <v>94.6</v>
      </c>
      <c r="E9069" s="75">
        <v>86.4666666666667</v>
      </c>
    </row>
    <row r="9070" ht="15.75" customHeight="1">
      <c r="A9070" s="13">
        <v>42219.5</v>
      </c>
      <c r="B9070" s="75">
        <v>71.0666666666667</v>
      </c>
      <c r="C9070" s="75">
        <v>74.1166666666667</v>
      </c>
      <c r="D9070" s="75">
        <v>95.2333333333333</v>
      </c>
      <c r="E9070" s="75">
        <v>87.5833333333333</v>
      </c>
    </row>
    <row r="9071" ht="15.75" customHeight="1">
      <c r="A9071" s="13">
        <v>42219.510416666664</v>
      </c>
      <c r="B9071" s="75">
        <v>71.3166666666667</v>
      </c>
      <c r="C9071" s="75">
        <v>74.3666666666667</v>
      </c>
      <c r="D9071" s="75">
        <v>95.7333333333333</v>
      </c>
      <c r="E9071" s="75">
        <v>88.8333333333333</v>
      </c>
    </row>
    <row r="9072" ht="15.75" customHeight="1">
      <c r="A9072" s="13">
        <v>42219.520833333336</v>
      </c>
      <c r="B9072" s="75">
        <v>71.5666666666667</v>
      </c>
      <c r="C9072" s="75">
        <v>74.6166666666667</v>
      </c>
      <c r="D9072" s="75">
        <v>96.2333333333333</v>
      </c>
      <c r="E9072" s="75">
        <v>90.0833333333333</v>
      </c>
    </row>
    <row r="9073" ht="15.75" customHeight="1">
      <c r="A9073" s="13">
        <v>42219.53125</v>
      </c>
      <c r="B9073" s="75">
        <v>71.8166666666667</v>
      </c>
      <c r="C9073" s="75">
        <v>74.8666666666667</v>
      </c>
      <c r="D9073" s="75">
        <v>96.7333333333333</v>
      </c>
      <c r="E9073" s="75">
        <v>91.3333333333333</v>
      </c>
    </row>
    <row r="9074" ht="15.75" customHeight="1">
      <c r="A9074" s="13">
        <v>42219.541666666664</v>
      </c>
      <c r="B9074" s="75">
        <v>72.0666666666667</v>
      </c>
      <c r="C9074" s="75">
        <v>75.1166666666667</v>
      </c>
      <c r="D9074" s="75">
        <v>97.1166666666667</v>
      </c>
      <c r="E9074" s="75">
        <v>92.0</v>
      </c>
    </row>
    <row r="9075" ht="15.75" customHeight="1">
      <c r="A9075" s="13">
        <v>42219.552083333336</v>
      </c>
      <c r="B9075" s="75">
        <v>72.3166666666667</v>
      </c>
      <c r="C9075" s="75">
        <v>75.3666666666667</v>
      </c>
      <c r="D9075" s="75">
        <v>97.3666666666667</v>
      </c>
      <c r="E9075" s="75">
        <v>92.0</v>
      </c>
    </row>
    <row r="9076" ht="15.75" customHeight="1">
      <c r="A9076" s="13">
        <v>42219.5625</v>
      </c>
      <c r="B9076" s="75">
        <v>72.5666666666667</v>
      </c>
      <c r="C9076" s="75">
        <v>75.6166666666667</v>
      </c>
      <c r="D9076" s="75">
        <v>97.6166666666667</v>
      </c>
      <c r="E9076" s="75">
        <v>92.0</v>
      </c>
    </row>
    <row r="9077" ht="15.75" customHeight="1">
      <c r="A9077" s="13">
        <v>42219.572916666664</v>
      </c>
      <c r="B9077" s="75">
        <v>72.8166666666667</v>
      </c>
      <c r="C9077" s="75">
        <v>75.8666666666667</v>
      </c>
      <c r="D9077" s="75">
        <v>97.8666666666667</v>
      </c>
      <c r="E9077" s="75">
        <v>92.0</v>
      </c>
    </row>
    <row r="9078" ht="15.75" customHeight="1">
      <c r="A9078" s="13">
        <v>42219.583333333336</v>
      </c>
      <c r="B9078" s="75">
        <v>72.9333333333333</v>
      </c>
      <c r="C9078" s="75">
        <v>76.0</v>
      </c>
      <c r="D9078" s="75">
        <v>98.2333333333333</v>
      </c>
      <c r="E9078" s="75">
        <v>92.2333333333333</v>
      </c>
    </row>
    <row r="9079" ht="15.75" customHeight="1">
      <c r="A9079" s="13">
        <v>42219.59375</v>
      </c>
      <c r="B9079" s="75">
        <v>72.6833333333333</v>
      </c>
      <c r="C9079" s="75">
        <v>76.0</v>
      </c>
      <c r="D9079" s="75">
        <v>98.7333333333333</v>
      </c>
      <c r="E9079" s="75">
        <v>92.7333333333333</v>
      </c>
    </row>
    <row r="9080" ht="15.75" customHeight="1">
      <c r="A9080" s="13">
        <v>42219.604166666664</v>
      </c>
      <c r="B9080" s="75">
        <v>72.4333333333333</v>
      </c>
      <c r="C9080" s="75">
        <v>76.0</v>
      </c>
      <c r="D9080" s="75">
        <v>99.2333333333333</v>
      </c>
      <c r="E9080" s="75">
        <v>93.2333333333333</v>
      </c>
    </row>
    <row r="9081" ht="15.75" customHeight="1">
      <c r="A9081" s="13">
        <v>42219.614583333336</v>
      </c>
      <c r="B9081" s="75">
        <v>72.1833333333333</v>
      </c>
      <c r="C9081" s="75">
        <v>76.0</v>
      </c>
      <c r="D9081" s="75">
        <v>99.7333333333333</v>
      </c>
      <c r="E9081" s="75">
        <v>93.7333333333333</v>
      </c>
    </row>
    <row r="9082" ht="15.75" customHeight="1">
      <c r="A9082" s="13">
        <v>42219.625</v>
      </c>
      <c r="B9082" s="75">
        <v>72.0</v>
      </c>
      <c r="C9082" s="75">
        <v>76.0</v>
      </c>
      <c r="D9082" s="75">
        <v>99.7666666666667</v>
      </c>
      <c r="E9082" s="75">
        <v>94.0</v>
      </c>
    </row>
    <row r="9083" ht="15.75" customHeight="1">
      <c r="A9083" s="13">
        <v>42219.635416666664</v>
      </c>
      <c r="B9083" s="75">
        <v>72.0</v>
      </c>
      <c r="C9083" s="75">
        <v>76.0</v>
      </c>
      <c r="D9083" s="75">
        <v>99.2666666666667</v>
      </c>
      <c r="E9083" s="75">
        <v>94.0</v>
      </c>
    </row>
    <row r="9084" ht="15.75" customHeight="1">
      <c r="A9084" s="13">
        <v>42219.645833333336</v>
      </c>
      <c r="B9084" s="75">
        <v>72.0</v>
      </c>
      <c r="C9084" s="75">
        <v>76.0</v>
      </c>
      <c r="D9084" s="75">
        <v>98.7666666666667</v>
      </c>
      <c r="E9084" s="75">
        <v>94.0</v>
      </c>
    </row>
    <row r="9085" ht="15.75" customHeight="1">
      <c r="A9085" s="13">
        <v>42219.65625</v>
      </c>
      <c r="B9085" s="75">
        <v>72.0</v>
      </c>
      <c r="C9085" s="75">
        <v>76.0</v>
      </c>
      <c r="D9085" s="75">
        <v>98.2666666666667</v>
      </c>
      <c r="E9085" s="75">
        <v>94.0</v>
      </c>
    </row>
    <row r="9086" ht="15.75" customHeight="1">
      <c r="A9086" s="13">
        <v>42219.666666666664</v>
      </c>
      <c r="B9086" s="75">
        <v>71.8666666666667</v>
      </c>
      <c r="C9086" s="75">
        <v>75.7666666666667</v>
      </c>
      <c r="D9086" s="75">
        <v>97.8833333333333</v>
      </c>
      <c r="E9086" s="75">
        <v>94.0</v>
      </c>
    </row>
    <row r="9087" ht="15.75" customHeight="1">
      <c r="A9087" s="13">
        <v>42219.677083333336</v>
      </c>
      <c r="B9087" s="75">
        <v>71.3666666666667</v>
      </c>
      <c r="C9087" s="75">
        <v>75.2666666666667</v>
      </c>
      <c r="D9087" s="75">
        <v>97.6333333333333</v>
      </c>
      <c r="E9087" s="75">
        <v>94.0</v>
      </c>
    </row>
    <row r="9088" ht="15.75" customHeight="1">
      <c r="A9088" s="13">
        <v>42219.6875</v>
      </c>
      <c r="B9088" s="75">
        <v>70.8666666666667</v>
      </c>
      <c r="C9088" s="75">
        <v>74.7666666666667</v>
      </c>
      <c r="D9088" s="75">
        <v>97.3833333333333</v>
      </c>
      <c r="E9088" s="75">
        <v>94.0</v>
      </c>
    </row>
    <row r="9089" ht="15.75" customHeight="1">
      <c r="A9089" s="13">
        <v>42219.697916666664</v>
      </c>
      <c r="B9089" s="75">
        <v>70.3666666666667</v>
      </c>
      <c r="C9089" s="75">
        <v>74.2666666666667</v>
      </c>
      <c r="D9089" s="75">
        <v>97.1333333333333</v>
      </c>
      <c r="E9089" s="75">
        <v>94.0</v>
      </c>
    </row>
    <row r="9090" ht="15.75" customHeight="1">
      <c r="A9090" s="13">
        <v>42219.708333333336</v>
      </c>
      <c r="B9090" s="75">
        <v>69.9333333333333</v>
      </c>
      <c r="C9090" s="75">
        <v>73.7666666666667</v>
      </c>
      <c r="D9090" s="75">
        <v>96.65</v>
      </c>
      <c r="E9090" s="75">
        <v>93.7666666666667</v>
      </c>
    </row>
    <row r="9091" ht="15.75" customHeight="1">
      <c r="A9091" s="13">
        <v>42219.71875</v>
      </c>
      <c r="B9091" s="75">
        <v>69.6833333333333</v>
      </c>
      <c r="C9091" s="75">
        <v>73.2666666666667</v>
      </c>
      <c r="D9091" s="75">
        <v>95.9</v>
      </c>
      <c r="E9091" s="75">
        <v>93.2666666666667</v>
      </c>
    </row>
    <row r="9092" ht="15.75" customHeight="1">
      <c r="A9092" s="13">
        <v>42219.729166666664</v>
      </c>
      <c r="B9092" s="75">
        <v>69.4333333333333</v>
      </c>
      <c r="C9092" s="75">
        <v>72.7666666666667</v>
      </c>
      <c r="D9092" s="75">
        <v>95.15</v>
      </c>
      <c r="E9092" s="75">
        <v>92.7666666666667</v>
      </c>
    </row>
    <row r="9093" ht="15.75" customHeight="1">
      <c r="A9093" s="13">
        <v>42219.739583333336</v>
      </c>
      <c r="B9093" s="75">
        <v>69.1833333333333</v>
      </c>
      <c r="C9093" s="75">
        <v>72.2666666666667</v>
      </c>
      <c r="D9093" s="75">
        <v>94.4</v>
      </c>
      <c r="E9093" s="75">
        <v>92.2666666666667</v>
      </c>
    </row>
    <row r="9094" ht="15.75" customHeight="1">
      <c r="A9094" s="13">
        <v>42219.75</v>
      </c>
      <c r="B9094" s="75">
        <v>68.8666666666667</v>
      </c>
      <c r="C9094" s="75">
        <v>71.65</v>
      </c>
      <c r="D9094" s="75">
        <v>93.7666666666667</v>
      </c>
      <c r="E9094" s="75">
        <v>91.5333333333333</v>
      </c>
    </row>
    <row r="9095" ht="15.75" customHeight="1">
      <c r="A9095" s="13">
        <v>42219.760416666664</v>
      </c>
      <c r="B9095" s="75">
        <v>68.3666666666667</v>
      </c>
      <c r="C9095" s="75">
        <v>70.9</v>
      </c>
      <c r="D9095" s="75">
        <v>93.2666666666667</v>
      </c>
      <c r="E9095" s="75">
        <v>90.5333333333333</v>
      </c>
    </row>
    <row r="9096" ht="15.75" customHeight="1">
      <c r="A9096" s="13">
        <v>42219.770833333336</v>
      </c>
      <c r="B9096" s="75">
        <v>67.8666666666667</v>
      </c>
      <c r="C9096" s="75">
        <v>70.15</v>
      </c>
      <c r="D9096" s="75">
        <v>92.7666666666667</v>
      </c>
      <c r="E9096" s="75">
        <v>89.5333333333333</v>
      </c>
    </row>
    <row r="9097" ht="15.75" customHeight="1">
      <c r="A9097" s="13">
        <v>42219.78125</v>
      </c>
      <c r="B9097" s="75">
        <v>67.3666666666667</v>
      </c>
      <c r="C9097" s="75">
        <v>69.4</v>
      </c>
      <c r="D9097" s="75">
        <v>92.2666666666667</v>
      </c>
      <c r="E9097" s="75">
        <v>88.5333333333333</v>
      </c>
    </row>
    <row r="9098" ht="15.75" customHeight="1">
      <c r="A9098" s="13">
        <v>42219.791666666664</v>
      </c>
      <c r="B9098" s="75">
        <v>66.9333333333333</v>
      </c>
      <c r="C9098" s="75">
        <v>68.65</v>
      </c>
      <c r="D9098" s="75">
        <v>92.0</v>
      </c>
      <c r="E9098" s="75">
        <v>87.65</v>
      </c>
    </row>
    <row r="9099" ht="15.75" customHeight="1">
      <c r="A9099" s="13">
        <v>42219.802083333336</v>
      </c>
      <c r="B9099" s="75">
        <v>66.6833333333333</v>
      </c>
      <c r="C9099" s="75">
        <v>67.9</v>
      </c>
      <c r="D9099" s="75">
        <v>91.1891891891892</v>
      </c>
      <c r="E9099" s="75">
        <v>86.9</v>
      </c>
    </row>
    <row r="9100" ht="15.75" customHeight="1">
      <c r="A9100" s="13">
        <v>42219.8125</v>
      </c>
      <c r="B9100" s="75">
        <v>66.4333333333333</v>
      </c>
      <c r="C9100" s="75">
        <v>67.15</v>
      </c>
      <c r="D9100" s="75">
        <v>89.1621621621622</v>
      </c>
      <c r="E9100" s="75">
        <v>86.15</v>
      </c>
    </row>
    <row r="9101" ht="15.75" customHeight="1">
      <c r="A9101" s="13">
        <v>42219.822916666664</v>
      </c>
      <c r="B9101" s="75">
        <v>66.1833333333333</v>
      </c>
      <c r="C9101" s="75">
        <v>66.4</v>
      </c>
      <c r="D9101" s="75">
        <v>87.1351351351351</v>
      </c>
      <c r="E9101" s="75">
        <v>85.4</v>
      </c>
    </row>
    <row r="9102" ht="15.75" customHeight="1">
      <c r="A9102" s="13">
        <v>42219.833333333336</v>
      </c>
      <c r="B9102" s="75">
        <v>65.9333333333333</v>
      </c>
      <c r="C9102" s="75">
        <v>65.8833333333333</v>
      </c>
      <c r="D9102" s="75">
        <v>89.52</v>
      </c>
      <c r="E9102" s="75">
        <v>84.5333333333333</v>
      </c>
    </row>
    <row r="9103" ht="15.75" customHeight="1">
      <c r="A9103" s="13">
        <v>42219.84375</v>
      </c>
      <c r="B9103" s="75">
        <v>65.6833333333333</v>
      </c>
      <c r="C9103" s="75">
        <v>65.6333333333333</v>
      </c>
      <c r="D9103" s="75">
        <v>85.92</v>
      </c>
      <c r="E9103" s="75">
        <v>83.5333333333333</v>
      </c>
    </row>
    <row r="9104" ht="15.75" customHeight="1">
      <c r="A9104" s="13">
        <v>42219.854166666664</v>
      </c>
      <c r="B9104" s="75">
        <v>65.4333333333333</v>
      </c>
      <c r="C9104" s="75">
        <v>65.3833333333333</v>
      </c>
      <c r="D9104" s="75">
        <v>81.0</v>
      </c>
      <c r="E9104" s="75">
        <v>82.5333333333333</v>
      </c>
    </row>
    <row r="9105" ht="15.75" customHeight="1">
      <c r="A9105" s="13">
        <v>42219.864583333336</v>
      </c>
      <c r="B9105" s="75">
        <v>65.1833333333333</v>
      </c>
      <c r="C9105" s="75">
        <v>65.1333333333333</v>
      </c>
      <c r="D9105" s="75">
        <v>78.5333333333333</v>
      </c>
      <c r="E9105" s="75">
        <v>81.5333333333333</v>
      </c>
    </row>
    <row r="9106" ht="15.75" customHeight="1">
      <c r="A9106" s="13">
        <v>42219.875</v>
      </c>
      <c r="B9106" s="75">
        <v>65.0</v>
      </c>
      <c r="C9106" s="75">
        <v>64.8833333333333</v>
      </c>
      <c r="D9106" s="75">
        <v>77.7666666666667</v>
      </c>
      <c r="E9106" s="75">
        <v>80.65</v>
      </c>
    </row>
    <row r="9107" ht="15.75" customHeight="1">
      <c r="A9107" s="13">
        <v>42219.885416666664</v>
      </c>
      <c r="B9107" s="75">
        <v>65.0</v>
      </c>
      <c r="C9107" s="75">
        <v>64.6333333333333</v>
      </c>
      <c r="D9107" s="75">
        <v>77.2666666666667</v>
      </c>
      <c r="E9107" s="75">
        <v>79.9</v>
      </c>
    </row>
    <row r="9108" ht="15.75" customHeight="1">
      <c r="A9108" s="13">
        <v>42219.895833333336</v>
      </c>
      <c r="B9108" s="75">
        <v>65.0</v>
      </c>
      <c r="C9108" s="75">
        <v>64.3833333333333</v>
      </c>
      <c r="D9108" s="75">
        <v>76.7666666666667</v>
      </c>
      <c r="E9108" s="75">
        <v>79.15</v>
      </c>
    </row>
    <row r="9109" ht="15.75" customHeight="1">
      <c r="A9109" s="13">
        <v>42219.90625</v>
      </c>
      <c r="B9109" s="75">
        <v>65.0</v>
      </c>
      <c r="C9109" s="75">
        <v>64.1333333333333</v>
      </c>
      <c r="D9109" s="75">
        <v>76.2666666666667</v>
      </c>
      <c r="E9109" s="75">
        <v>78.4</v>
      </c>
    </row>
    <row r="9110" ht="15.75" customHeight="1">
      <c r="A9110" s="13">
        <v>42219.916666666664</v>
      </c>
      <c r="B9110" s="75">
        <v>65.0</v>
      </c>
      <c r="C9110" s="75">
        <v>63.7666666666667</v>
      </c>
      <c r="D9110" s="75">
        <v>75.8833333333333</v>
      </c>
      <c r="E9110" s="75">
        <v>77.5333333333333</v>
      </c>
    </row>
    <row r="9111" ht="15.75" customHeight="1">
      <c r="A9111" s="13">
        <v>42219.927083333336</v>
      </c>
      <c r="B9111" s="75">
        <v>65.0</v>
      </c>
      <c r="C9111" s="75">
        <v>63.2666666666667</v>
      </c>
      <c r="D9111" s="75">
        <v>75.6333333333333</v>
      </c>
      <c r="E9111" s="75">
        <v>76.5333333333333</v>
      </c>
    </row>
    <row r="9112" ht="15.75" customHeight="1">
      <c r="A9112" s="13">
        <v>42219.9375</v>
      </c>
      <c r="B9112" s="75">
        <v>65.0</v>
      </c>
      <c r="C9112" s="75">
        <v>62.7666666666667</v>
      </c>
      <c r="D9112" s="75">
        <v>75.3833333333333</v>
      </c>
      <c r="E9112" s="75">
        <v>75.5333333333333</v>
      </c>
    </row>
    <row r="9113" ht="15.75" customHeight="1">
      <c r="A9113" s="13">
        <v>42219.947916666664</v>
      </c>
      <c r="B9113" s="75">
        <v>65.0</v>
      </c>
      <c r="C9113" s="75">
        <v>62.2666666666667</v>
      </c>
      <c r="D9113" s="75">
        <v>75.1333333333333</v>
      </c>
      <c r="E9113" s="75">
        <v>74.5333333333333</v>
      </c>
    </row>
    <row r="9114" ht="15.75" customHeight="1">
      <c r="A9114" s="13">
        <v>42219.958333333336</v>
      </c>
      <c r="B9114" s="75">
        <v>64.9333333333333</v>
      </c>
      <c r="C9114" s="75">
        <v>62.2333333333333</v>
      </c>
      <c r="D9114" s="75">
        <v>75.1166666666667</v>
      </c>
      <c r="E9114" s="75">
        <v>73.65</v>
      </c>
    </row>
    <row r="9115" ht="15.75" customHeight="1">
      <c r="A9115" s="13">
        <v>42219.96875</v>
      </c>
      <c r="B9115" s="75">
        <v>64.6833333333333</v>
      </c>
      <c r="C9115" s="75">
        <v>62.7333333333333</v>
      </c>
      <c r="D9115" s="75">
        <v>75.3666666666667</v>
      </c>
      <c r="E9115" s="75">
        <v>72.9</v>
      </c>
    </row>
    <row r="9116" ht="15.75" customHeight="1">
      <c r="A9116" s="13">
        <v>42219.979166666664</v>
      </c>
      <c r="B9116" s="75">
        <v>64.4333333333333</v>
      </c>
      <c r="C9116" s="75">
        <v>63.2333333333333</v>
      </c>
      <c r="D9116" s="75">
        <v>75.6166666666667</v>
      </c>
      <c r="E9116" s="75">
        <v>72.15</v>
      </c>
    </row>
    <row r="9117" ht="15.75" customHeight="1">
      <c r="A9117" s="13">
        <v>42219.989583333336</v>
      </c>
      <c r="B9117" s="75">
        <v>64.1833333333333</v>
      </c>
      <c r="C9117" s="75">
        <v>63.7333333333333</v>
      </c>
      <c r="D9117" s="75">
        <v>75.8666666666667</v>
      </c>
      <c r="E9117" s="75">
        <v>71.4</v>
      </c>
    </row>
    <row r="9118" ht="15.75" customHeight="1">
      <c r="A9118" s="13">
        <v>42220.0</v>
      </c>
      <c r="B9118" s="75">
        <v>64.0</v>
      </c>
      <c r="C9118" s="75">
        <v>63.8833333333333</v>
      </c>
      <c r="D9118" s="75">
        <v>76.0</v>
      </c>
      <c r="E9118" s="75">
        <v>70.7666666666667</v>
      </c>
    </row>
    <row r="9119" ht="15.75" customHeight="1">
      <c r="A9119" s="13">
        <v>42220.010416666664</v>
      </c>
      <c r="B9119" s="75">
        <v>64.0</v>
      </c>
      <c r="C9119" s="75">
        <v>63.6333333333333</v>
      </c>
      <c r="D9119" s="75">
        <v>76.0</v>
      </c>
      <c r="E9119" s="75">
        <v>70.2666666666667</v>
      </c>
    </row>
    <row r="9120" ht="15.75" customHeight="1">
      <c r="A9120" s="13">
        <v>42220.020833333336</v>
      </c>
      <c r="B9120" s="75">
        <v>64.0</v>
      </c>
      <c r="C9120" s="75">
        <v>63.3833333333333</v>
      </c>
      <c r="D9120" s="75">
        <v>76.0</v>
      </c>
      <c r="E9120" s="75">
        <v>69.7666666666667</v>
      </c>
    </row>
    <row r="9121" ht="15.75" customHeight="1">
      <c r="A9121" s="13">
        <v>42220.03125</v>
      </c>
      <c r="B9121" s="75">
        <v>64.0</v>
      </c>
      <c r="C9121" s="75">
        <v>63.1333333333333</v>
      </c>
      <c r="D9121" s="75">
        <v>76.0</v>
      </c>
      <c r="E9121" s="75">
        <v>69.2666666666667</v>
      </c>
    </row>
    <row r="9122" ht="15.75" customHeight="1">
      <c r="A9122" s="13">
        <v>42220.041666666664</v>
      </c>
      <c r="B9122" s="75">
        <v>63.9333333333333</v>
      </c>
      <c r="C9122" s="75">
        <v>62.8833333333333</v>
      </c>
      <c r="D9122" s="75">
        <v>75.8833333333333</v>
      </c>
      <c r="E9122" s="75">
        <v>68.8833333333333</v>
      </c>
    </row>
    <row r="9123" ht="15.75" customHeight="1">
      <c r="A9123" s="13">
        <v>42220.052083333336</v>
      </c>
      <c r="B9123" s="75">
        <v>63.6833333333333</v>
      </c>
      <c r="C9123" s="75">
        <v>62.6333333333333</v>
      </c>
      <c r="D9123" s="75">
        <v>75.6333333333333</v>
      </c>
      <c r="E9123" s="75">
        <v>68.6333333333333</v>
      </c>
    </row>
    <row r="9124" ht="15.75" customHeight="1">
      <c r="A9124" s="13">
        <v>42220.0625</v>
      </c>
      <c r="B9124" s="75">
        <v>63.4333333333333</v>
      </c>
      <c r="C9124" s="75">
        <v>62.3833333333333</v>
      </c>
      <c r="D9124" s="75">
        <v>75.3833333333333</v>
      </c>
      <c r="E9124" s="75">
        <v>68.3833333333333</v>
      </c>
    </row>
    <row r="9125" ht="15.75" customHeight="1">
      <c r="A9125" s="13">
        <v>42220.072916666664</v>
      </c>
      <c r="B9125" s="75">
        <v>63.1833333333333</v>
      </c>
      <c r="C9125" s="75">
        <v>62.1333333333333</v>
      </c>
      <c r="D9125" s="75">
        <v>75.1333333333333</v>
      </c>
      <c r="E9125" s="75">
        <v>68.1333333333333</v>
      </c>
    </row>
    <row r="9126" ht="15.75" customHeight="1">
      <c r="A9126" s="13">
        <v>42220.083333333336</v>
      </c>
      <c r="B9126" s="75">
        <v>63.0</v>
      </c>
      <c r="C9126" s="75">
        <v>61.7666666666667</v>
      </c>
      <c r="D9126" s="75">
        <v>74.7666666666667</v>
      </c>
      <c r="E9126" s="75">
        <v>67.8833333333333</v>
      </c>
    </row>
    <row r="9127" ht="15.75" customHeight="1">
      <c r="A9127" s="13">
        <v>42220.09375</v>
      </c>
      <c r="B9127" s="75">
        <v>63.0</v>
      </c>
      <c r="C9127" s="75">
        <v>61.2666666666667</v>
      </c>
      <c r="D9127" s="75">
        <v>74.2666666666667</v>
      </c>
      <c r="E9127" s="75">
        <v>67.6333333333333</v>
      </c>
    </row>
    <row r="9128" ht="15.75" customHeight="1">
      <c r="A9128" s="13">
        <v>42220.104166666664</v>
      </c>
      <c r="B9128" s="75">
        <v>63.0</v>
      </c>
      <c r="C9128" s="75">
        <v>60.7666666666667</v>
      </c>
      <c r="D9128" s="75">
        <v>73.7666666666667</v>
      </c>
      <c r="E9128" s="75">
        <v>67.3833333333333</v>
      </c>
    </row>
    <row r="9129" ht="15.75" customHeight="1">
      <c r="A9129" s="13">
        <v>42220.114583333336</v>
      </c>
      <c r="B9129" s="75">
        <v>63.0</v>
      </c>
      <c r="C9129" s="75">
        <v>60.2666666666667</v>
      </c>
      <c r="D9129" s="75">
        <v>73.2666666666667</v>
      </c>
      <c r="E9129" s="75">
        <v>67.1333333333333</v>
      </c>
    </row>
    <row r="9130" ht="15.75" customHeight="1">
      <c r="A9130" s="13">
        <v>42220.125</v>
      </c>
      <c r="B9130" s="75">
        <v>62.9333333333333</v>
      </c>
      <c r="C9130" s="75">
        <v>60.0</v>
      </c>
      <c r="D9130" s="75">
        <v>73.0</v>
      </c>
      <c r="E9130" s="75">
        <v>66.7666666666667</v>
      </c>
    </row>
    <row r="9131" ht="15.75" customHeight="1">
      <c r="A9131" s="13">
        <v>42220.135416666664</v>
      </c>
      <c r="B9131" s="75">
        <v>62.6833333333333</v>
      </c>
      <c r="C9131" s="75">
        <v>60.0</v>
      </c>
      <c r="D9131" s="75">
        <v>73.0</v>
      </c>
      <c r="E9131" s="75">
        <v>66.2666666666667</v>
      </c>
    </row>
    <row r="9132" ht="15.75" customHeight="1">
      <c r="A9132" s="13">
        <v>42220.145833333336</v>
      </c>
      <c r="B9132" s="75">
        <v>62.4333333333333</v>
      </c>
      <c r="C9132" s="75">
        <v>60.0</v>
      </c>
      <c r="D9132" s="75">
        <v>73.0</v>
      </c>
      <c r="E9132" s="75">
        <v>65.7666666666667</v>
      </c>
    </row>
    <row r="9133" ht="15.75" customHeight="1">
      <c r="A9133" s="13">
        <v>42220.15625</v>
      </c>
      <c r="B9133" s="75">
        <v>62.1833333333333</v>
      </c>
      <c r="C9133" s="75">
        <v>60.0</v>
      </c>
      <c r="D9133" s="75">
        <v>73.0</v>
      </c>
      <c r="E9133" s="75">
        <v>65.2666666666667</v>
      </c>
    </row>
    <row r="9134" ht="15.75" customHeight="1">
      <c r="A9134" s="13">
        <v>42220.166666666664</v>
      </c>
      <c r="B9134" s="75">
        <v>61.9333333333333</v>
      </c>
      <c r="C9134" s="75">
        <v>59.7666666666667</v>
      </c>
      <c r="D9134" s="75">
        <v>72.8833333333333</v>
      </c>
      <c r="E9134" s="75">
        <v>65.0</v>
      </c>
    </row>
    <row r="9135" ht="15.75" customHeight="1">
      <c r="A9135" s="13">
        <v>42220.177083333336</v>
      </c>
      <c r="B9135" s="75">
        <v>61.6833333333333</v>
      </c>
      <c r="C9135" s="75">
        <v>59.2666666666667</v>
      </c>
      <c r="D9135" s="75">
        <v>72.6333333333333</v>
      </c>
      <c r="E9135" s="75">
        <v>65.0</v>
      </c>
    </row>
    <row r="9136" ht="15.75" customHeight="1">
      <c r="A9136" s="13">
        <v>42220.1875</v>
      </c>
      <c r="B9136" s="75">
        <v>61.4333333333333</v>
      </c>
      <c r="C9136" s="75">
        <v>58.7666666666667</v>
      </c>
      <c r="D9136" s="75">
        <v>72.3833333333333</v>
      </c>
      <c r="E9136" s="75">
        <v>65.0</v>
      </c>
    </row>
    <row r="9137" ht="15.75" customHeight="1">
      <c r="A9137" s="13">
        <v>42220.197916666664</v>
      </c>
      <c r="B9137" s="75">
        <v>61.1833333333333</v>
      </c>
      <c r="C9137" s="75">
        <v>58.2666666666667</v>
      </c>
      <c r="D9137" s="75">
        <v>72.1333333333333</v>
      </c>
      <c r="E9137" s="75">
        <v>65.0</v>
      </c>
    </row>
    <row r="9138" ht="15.75" customHeight="1">
      <c r="A9138" s="13">
        <v>42220.208333333336</v>
      </c>
      <c r="B9138" s="75">
        <v>61.0666666666667</v>
      </c>
      <c r="C9138" s="75">
        <v>58.1166666666667</v>
      </c>
      <c r="D9138" s="75">
        <v>72.0</v>
      </c>
      <c r="E9138" s="75">
        <v>65.0</v>
      </c>
    </row>
    <row r="9139" ht="15.75" customHeight="1">
      <c r="A9139" s="13">
        <v>42220.21875</v>
      </c>
      <c r="B9139" s="75">
        <v>61.3166666666667</v>
      </c>
      <c r="C9139" s="75">
        <v>58.3666666666667</v>
      </c>
      <c r="D9139" s="75">
        <v>72.0</v>
      </c>
      <c r="E9139" s="75">
        <v>65.0</v>
      </c>
    </row>
    <row r="9140" ht="15.75" customHeight="1">
      <c r="A9140" s="13">
        <v>42220.229166666664</v>
      </c>
      <c r="B9140" s="75">
        <v>61.5666666666667</v>
      </c>
      <c r="C9140" s="75">
        <v>58.6166666666667</v>
      </c>
      <c r="D9140" s="75">
        <v>72.0</v>
      </c>
      <c r="E9140" s="75">
        <v>65.0</v>
      </c>
    </row>
    <row r="9141" ht="15.75" customHeight="1">
      <c r="A9141" s="13">
        <v>42220.239583333336</v>
      </c>
      <c r="B9141" s="75">
        <v>61.8166666666667</v>
      </c>
      <c r="C9141" s="75">
        <v>58.8666666666667</v>
      </c>
      <c r="D9141" s="75">
        <v>72.0</v>
      </c>
      <c r="E9141" s="75">
        <v>65.0</v>
      </c>
    </row>
    <row r="9142" ht="15.75" customHeight="1">
      <c r="A9142" s="13">
        <v>42220.25</v>
      </c>
      <c r="B9142" s="75">
        <v>62.0666666666667</v>
      </c>
      <c r="C9142" s="75">
        <v>59.4666666666667</v>
      </c>
      <c r="D9142" s="75">
        <v>72.2333333333333</v>
      </c>
      <c r="E9142" s="75">
        <v>65.2333333333333</v>
      </c>
    </row>
    <row r="9143" ht="15.75" customHeight="1">
      <c r="A9143" s="13">
        <v>42220.260416666664</v>
      </c>
      <c r="B9143" s="75">
        <v>62.3166666666667</v>
      </c>
      <c r="C9143" s="75">
        <v>60.4666666666667</v>
      </c>
      <c r="D9143" s="75">
        <v>72.7333333333333</v>
      </c>
      <c r="E9143" s="75">
        <v>65.7333333333333</v>
      </c>
    </row>
    <row r="9144" ht="15.75" customHeight="1">
      <c r="A9144" s="13">
        <v>42220.270833333336</v>
      </c>
      <c r="B9144" s="75">
        <v>62.5666666666667</v>
      </c>
      <c r="C9144" s="75">
        <v>61.4666666666667</v>
      </c>
      <c r="D9144" s="75">
        <v>73.2333333333333</v>
      </c>
      <c r="E9144" s="75">
        <v>66.2333333333333</v>
      </c>
    </row>
    <row r="9145" ht="15.75" customHeight="1">
      <c r="A9145" s="13">
        <v>42220.28125</v>
      </c>
      <c r="B9145" s="75">
        <v>62.8166666666667</v>
      </c>
      <c r="C9145" s="75">
        <v>62.4666666666667</v>
      </c>
      <c r="D9145" s="75">
        <v>73.7333333333333</v>
      </c>
      <c r="E9145" s="75">
        <v>66.7333333333333</v>
      </c>
    </row>
    <row r="9146" ht="15.75" customHeight="1">
      <c r="A9146" s="13">
        <v>42220.291666666664</v>
      </c>
      <c r="B9146" s="75">
        <v>63.2</v>
      </c>
      <c r="C9146" s="75">
        <v>63.35</v>
      </c>
      <c r="D9146" s="75">
        <v>74.1166666666667</v>
      </c>
      <c r="E9146" s="75">
        <v>67.35</v>
      </c>
    </row>
    <row r="9147" ht="15.75" customHeight="1">
      <c r="A9147" s="13">
        <v>42220.302083333336</v>
      </c>
      <c r="B9147" s="75">
        <v>63.95</v>
      </c>
      <c r="C9147" s="75">
        <v>64.1</v>
      </c>
      <c r="D9147" s="75">
        <v>74.3666666666667</v>
      </c>
      <c r="E9147" s="75">
        <v>68.1</v>
      </c>
    </row>
    <row r="9148" ht="15.75" customHeight="1">
      <c r="A9148" s="13">
        <v>42220.3125</v>
      </c>
      <c r="B9148" s="75">
        <v>64.7</v>
      </c>
      <c r="C9148" s="75">
        <v>64.85</v>
      </c>
      <c r="D9148" s="75">
        <v>74.6166666666667</v>
      </c>
      <c r="E9148" s="75">
        <v>68.85</v>
      </c>
    </row>
    <row r="9149" ht="15.75" customHeight="1">
      <c r="A9149" s="13">
        <v>42220.322916666664</v>
      </c>
      <c r="B9149" s="75">
        <v>65.45</v>
      </c>
      <c r="C9149" s="75">
        <v>65.6</v>
      </c>
      <c r="D9149" s="75">
        <v>74.8666666666667</v>
      </c>
      <c r="E9149" s="75">
        <v>69.6</v>
      </c>
    </row>
    <row r="9150" ht="15.75" customHeight="1">
      <c r="A9150" s="13">
        <v>42220.333333333336</v>
      </c>
      <c r="B9150" s="75">
        <v>66.0</v>
      </c>
      <c r="C9150" s="75">
        <v>66.2333333333333</v>
      </c>
      <c r="D9150" s="75">
        <v>75.4666666666667</v>
      </c>
      <c r="E9150" s="75">
        <v>70.4666666666667</v>
      </c>
    </row>
    <row r="9151" ht="15.75" customHeight="1">
      <c r="A9151" s="13">
        <v>42220.34375</v>
      </c>
      <c r="B9151" s="75">
        <v>66.0</v>
      </c>
      <c r="C9151" s="75">
        <v>66.7333333333333</v>
      </c>
      <c r="D9151" s="75">
        <v>76.4666666666667</v>
      </c>
      <c r="E9151" s="75">
        <v>71.4666666666667</v>
      </c>
    </row>
    <row r="9152" ht="15.75" customHeight="1">
      <c r="A9152" s="13">
        <v>42220.354166666664</v>
      </c>
      <c r="B9152" s="75">
        <v>66.0</v>
      </c>
      <c r="C9152" s="75">
        <v>67.2333333333333</v>
      </c>
      <c r="D9152" s="75">
        <v>77.4666666666667</v>
      </c>
      <c r="E9152" s="75">
        <v>72.4666666666667</v>
      </c>
    </row>
    <row r="9153" ht="15.75" customHeight="1">
      <c r="A9153" s="13">
        <v>42220.364583333336</v>
      </c>
      <c r="B9153" s="75">
        <v>66.0</v>
      </c>
      <c r="C9153" s="75">
        <v>67.7333333333333</v>
      </c>
      <c r="D9153" s="75">
        <v>78.4666666666667</v>
      </c>
      <c r="E9153" s="75">
        <v>73.4666666666667</v>
      </c>
    </row>
    <row r="9154" ht="15.75" customHeight="1">
      <c r="A9154" s="13">
        <v>42220.375</v>
      </c>
      <c r="B9154" s="75">
        <v>66.1333333333333</v>
      </c>
      <c r="C9154" s="75">
        <v>68.1166666666667</v>
      </c>
      <c r="D9154" s="75">
        <v>79.7</v>
      </c>
      <c r="E9154" s="75">
        <v>74.2333333333333</v>
      </c>
    </row>
    <row r="9155" ht="15.75" customHeight="1">
      <c r="A9155" s="13">
        <v>42220.385416666664</v>
      </c>
      <c r="B9155" s="75">
        <v>66.6333333333333</v>
      </c>
      <c r="C9155" s="75">
        <v>68.3666666666667</v>
      </c>
      <c r="D9155" s="75">
        <v>81.2</v>
      </c>
      <c r="E9155" s="75">
        <v>74.7333333333333</v>
      </c>
    </row>
    <row r="9156" ht="15.75" customHeight="1">
      <c r="A9156" s="13">
        <v>42220.395833333336</v>
      </c>
      <c r="B9156" s="75">
        <v>67.1333333333333</v>
      </c>
      <c r="C9156" s="75">
        <v>68.6166666666667</v>
      </c>
      <c r="D9156" s="75">
        <v>82.7</v>
      </c>
      <c r="E9156" s="75">
        <v>75.2333333333333</v>
      </c>
    </row>
    <row r="9157" ht="15.75" customHeight="1">
      <c r="A9157" s="13">
        <v>42220.40625</v>
      </c>
      <c r="B9157" s="75">
        <v>67.6333333333333</v>
      </c>
      <c r="C9157" s="75">
        <v>68.8666666666667</v>
      </c>
      <c r="D9157" s="75">
        <v>84.2</v>
      </c>
      <c r="E9157" s="75">
        <v>75.7333333333333</v>
      </c>
    </row>
    <row r="9158" ht="15.75" customHeight="1">
      <c r="A9158" s="13">
        <v>42220.416666666664</v>
      </c>
      <c r="B9158" s="75">
        <v>68.0</v>
      </c>
      <c r="C9158" s="75">
        <v>69.35</v>
      </c>
      <c r="D9158" s="75">
        <v>85.5833333333333</v>
      </c>
      <c r="E9158" s="75">
        <v>76.2333333333333</v>
      </c>
    </row>
    <row r="9159" ht="15.75" customHeight="1">
      <c r="A9159" s="13">
        <v>42220.427083333336</v>
      </c>
      <c r="B9159" s="75">
        <v>68.0</v>
      </c>
      <c r="C9159" s="75">
        <v>70.1</v>
      </c>
      <c r="D9159" s="75">
        <v>86.8333333333333</v>
      </c>
      <c r="E9159" s="75">
        <v>76.7333333333333</v>
      </c>
    </row>
    <row r="9160" ht="15.75" customHeight="1">
      <c r="A9160" s="13">
        <v>42220.4375</v>
      </c>
      <c r="B9160" s="75">
        <v>68.0</v>
      </c>
      <c r="C9160" s="75">
        <v>70.85</v>
      </c>
      <c r="D9160" s="75">
        <v>88.0833333333333</v>
      </c>
      <c r="E9160" s="75">
        <v>77.2333333333333</v>
      </c>
    </row>
    <row r="9161" ht="15.75" customHeight="1">
      <c r="A9161" s="13">
        <v>42220.447916666664</v>
      </c>
      <c r="B9161" s="75">
        <v>68.0</v>
      </c>
      <c r="C9161" s="75">
        <v>71.6</v>
      </c>
      <c r="D9161" s="75">
        <v>89.3333333333333</v>
      </c>
      <c r="E9161" s="75">
        <v>77.7333333333333</v>
      </c>
    </row>
    <row r="9162" ht="15.75" customHeight="1">
      <c r="A9162" s="13">
        <v>42220.458333333336</v>
      </c>
      <c r="B9162" s="75">
        <v>68.0666666666667</v>
      </c>
      <c r="C9162" s="75">
        <v>72.1166666666667</v>
      </c>
      <c r="D9162" s="75">
        <v>90.35</v>
      </c>
      <c r="E9162" s="75">
        <v>78.1166666666667</v>
      </c>
    </row>
    <row r="9163" ht="15.75" customHeight="1">
      <c r="A9163" s="13">
        <v>42220.46875</v>
      </c>
      <c r="B9163" s="75">
        <v>68.3166666666667</v>
      </c>
      <c r="C9163" s="75">
        <v>72.3666666666667</v>
      </c>
      <c r="D9163" s="75">
        <v>91.1</v>
      </c>
      <c r="E9163" s="75">
        <v>78.3666666666667</v>
      </c>
    </row>
    <row r="9164" ht="15.75" customHeight="1">
      <c r="A9164" s="13">
        <v>42220.479166666664</v>
      </c>
      <c r="B9164" s="75">
        <v>68.5666666666667</v>
      </c>
      <c r="C9164" s="75">
        <v>72.6166666666667</v>
      </c>
      <c r="D9164" s="75">
        <v>91.85</v>
      </c>
      <c r="E9164" s="75">
        <v>78.6166666666667</v>
      </c>
    </row>
    <row r="9165" ht="15.75" customHeight="1">
      <c r="A9165" s="13">
        <v>42220.489583333336</v>
      </c>
      <c r="B9165" s="75">
        <v>68.8166666666667</v>
      </c>
      <c r="C9165" s="75">
        <v>72.8666666666667</v>
      </c>
      <c r="D9165" s="75">
        <v>92.6</v>
      </c>
      <c r="E9165" s="75">
        <v>78.8666666666667</v>
      </c>
    </row>
    <row r="9166" ht="15.75" customHeight="1">
      <c r="A9166" s="13">
        <v>42220.5</v>
      </c>
      <c r="B9166" s="75">
        <v>69.0666666666667</v>
      </c>
      <c r="C9166" s="75">
        <v>72.7666666666667</v>
      </c>
      <c r="D9166" s="75">
        <v>93.35</v>
      </c>
      <c r="E9166" s="75">
        <v>79.1166666666667</v>
      </c>
    </row>
    <row r="9167" ht="15.75" customHeight="1">
      <c r="A9167" s="13">
        <v>42220.510416666664</v>
      </c>
      <c r="B9167" s="75">
        <v>69.3166666666667</v>
      </c>
      <c r="C9167" s="75">
        <v>72.2666666666667</v>
      </c>
      <c r="D9167" s="75">
        <v>94.1</v>
      </c>
      <c r="E9167" s="75">
        <v>79.3666666666667</v>
      </c>
    </row>
    <row r="9168" ht="15.75" customHeight="1">
      <c r="A9168" s="13">
        <v>42220.520833333336</v>
      </c>
      <c r="B9168" s="75">
        <v>69.5666666666667</v>
      </c>
      <c r="C9168" s="75">
        <v>71.7666666666667</v>
      </c>
      <c r="D9168" s="75">
        <v>94.85</v>
      </c>
      <c r="E9168" s="75">
        <v>79.6166666666667</v>
      </c>
    </row>
    <row r="9169" ht="15.75" customHeight="1">
      <c r="A9169" s="13">
        <v>42220.53125</v>
      </c>
      <c r="B9169" s="75">
        <v>69.8166666666667</v>
      </c>
      <c r="C9169" s="75">
        <v>71.2666666666667</v>
      </c>
      <c r="D9169" s="75">
        <v>95.6</v>
      </c>
      <c r="E9169" s="75">
        <v>79.8666666666667</v>
      </c>
    </row>
    <row r="9170" ht="15.75" customHeight="1">
      <c r="A9170" s="13">
        <v>42220.541666666664</v>
      </c>
      <c r="B9170" s="75">
        <v>70.0666666666667</v>
      </c>
      <c r="C9170" s="75">
        <v>71.1166666666667</v>
      </c>
      <c r="D9170" s="75">
        <v>96.1166666666667</v>
      </c>
      <c r="E9170" s="75">
        <v>80.1166666666667</v>
      </c>
    </row>
    <row r="9171" ht="15.75" customHeight="1">
      <c r="A9171" s="13">
        <v>42220.552083333336</v>
      </c>
      <c r="B9171" s="75">
        <v>70.3166666666667</v>
      </c>
      <c r="C9171" s="75">
        <v>71.3666666666667</v>
      </c>
      <c r="D9171" s="75">
        <v>96.3666666666667</v>
      </c>
      <c r="E9171" s="75">
        <v>80.3666666666667</v>
      </c>
    </row>
    <row r="9172" ht="15.75" customHeight="1">
      <c r="A9172" s="13">
        <v>42220.5625</v>
      </c>
      <c r="B9172" s="75">
        <v>70.5666666666667</v>
      </c>
      <c r="C9172" s="75">
        <v>71.6166666666667</v>
      </c>
      <c r="D9172" s="75">
        <v>96.6166666666667</v>
      </c>
      <c r="E9172" s="75">
        <v>80.6166666666667</v>
      </c>
    </row>
    <row r="9173" ht="15.75" customHeight="1">
      <c r="A9173" s="13">
        <v>42220.572916666664</v>
      </c>
      <c r="B9173" s="75">
        <v>70.8166666666667</v>
      </c>
      <c r="C9173" s="75">
        <v>71.8666666666667</v>
      </c>
      <c r="D9173" s="75">
        <v>96.8666666666667</v>
      </c>
      <c r="E9173" s="75">
        <v>80.8666666666667</v>
      </c>
    </row>
    <row r="9174" ht="15.75" customHeight="1">
      <c r="A9174" s="13">
        <v>42220.583333333336</v>
      </c>
      <c r="B9174" s="75">
        <v>71.0</v>
      </c>
      <c r="C9174" s="75">
        <v>72.1166666666667</v>
      </c>
      <c r="D9174" s="75">
        <v>97.35</v>
      </c>
      <c r="E9174" s="75">
        <v>81.1166666666667</v>
      </c>
    </row>
    <row r="9175" ht="15.75" customHeight="1">
      <c r="A9175" s="13">
        <v>42220.59375</v>
      </c>
      <c r="B9175" s="75">
        <v>71.0</v>
      </c>
      <c r="C9175" s="75">
        <v>72.3666666666667</v>
      </c>
      <c r="D9175" s="75">
        <v>98.1</v>
      </c>
      <c r="E9175" s="75">
        <v>81.3666666666667</v>
      </c>
    </row>
    <row r="9176" ht="15.75" customHeight="1">
      <c r="A9176" s="13">
        <v>42220.604166666664</v>
      </c>
      <c r="B9176" s="75">
        <v>71.0</v>
      </c>
      <c r="C9176" s="75">
        <v>72.6166666666667</v>
      </c>
      <c r="D9176" s="75">
        <v>98.85</v>
      </c>
      <c r="E9176" s="75">
        <v>81.6166666666667</v>
      </c>
    </row>
    <row r="9177" ht="15.75" customHeight="1">
      <c r="A9177" s="13">
        <v>42220.614583333336</v>
      </c>
      <c r="B9177" s="75">
        <v>71.0</v>
      </c>
      <c r="C9177" s="75">
        <v>72.8666666666667</v>
      </c>
      <c r="D9177" s="75">
        <v>99.6</v>
      </c>
      <c r="E9177" s="75">
        <v>81.8666666666667</v>
      </c>
    </row>
    <row r="9178" ht="15.75" customHeight="1">
      <c r="A9178" s="13">
        <v>42220.625</v>
      </c>
      <c r="B9178" s="75">
        <v>71.0666666666667</v>
      </c>
      <c r="C9178" s="75">
        <v>73.2333333333333</v>
      </c>
      <c r="D9178" s="75">
        <v>99.8833333333333</v>
      </c>
      <c r="E9178" s="75">
        <v>82.1166666666667</v>
      </c>
    </row>
    <row r="9179" ht="15.75" customHeight="1">
      <c r="A9179" s="13">
        <v>42220.635416666664</v>
      </c>
      <c r="B9179" s="75">
        <v>71.3166666666667</v>
      </c>
      <c r="C9179" s="75">
        <v>73.7333333333333</v>
      </c>
      <c r="D9179" s="75">
        <v>99.6333333333333</v>
      </c>
      <c r="E9179" s="75">
        <v>82.3666666666667</v>
      </c>
    </row>
    <row r="9180" ht="15.75" customHeight="1">
      <c r="A9180" s="13">
        <v>42220.645833333336</v>
      </c>
      <c r="B9180" s="75">
        <v>71.5666666666667</v>
      </c>
      <c r="C9180" s="75">
        <v>74.2333333333333</v>
      </c>
      <c r="D9180" s="75">
        <v>99.3833333333333</v>
      </c>
      <c r="E9180" s="75">
        <v>82.6166666666667</v>
      </c>
    </row>
    <row r="9181" ht="15.75" customHeight="1">
      <c r="A9181" s="13">
        <v>42220.65625</v>
      </c>
      <c r="B9181" s="75">
        <v>71.8166666666667</v>
      </c>
      <c r="C9181" s="75">
        <v>74.7333333333333</v>
      </c>
      <c r="D9181" s="75">
        <v>99.1333333333333</v>
      </c>
      <c r="E9181" s="75">
        <v>82.8666666666667</v>
      </c>
    </row>
    <row r="9182" ht="15.75" customHeight="1">
      <c r="A9182" s="13">
        <v>42220.666666666664</v>
      </c>
      <c r="B9182" s="75">
        <v>72.0</v>
      </c>
      <c r="C9182" s="75">
        <v>74.8833333333333</v>
      </c>
      <c r="D9182" s="75">
        <v>98.8833333333333</v>
      </c>
      <c r="E9182" s="75">
        <v>83.0</v>
      </c>
    </row>
    <row r="9183" ht="15.75" customHeight="1">
      <c r="A9183" s="13">
        <v>42220.677083333336</v>
      </c>
      <c r="B9183" s="75">
        <v>72.0</v>
      </c>
      <c r="C9183" s="75">
        <v>74.6333333333333</v>
      </c>
      <c r="D9183" s="75">
        <v>98.6333333333333</v>
      </c>
      <c r="E9183" s="75">
        <v>83.0</v>
      </c>
    </row>
    <row r="9184" ht="15.75" customHeight="1">
      <c r="A9184" s="13">
        <v>42220.6875</v>
      </c>
      <c r="B9184" s="75">
        <v>72.0</v>
      </c>
      <c r="C9184" s="75">
        <v>74.3833333333333</v>
      </c>
      <c r="D9184" s="75">
        <v>98.3833333333333</v>
      </c>
      <c r="E9184" s="75">
        <v>83.0</v>
      </c>
    </row>
    <row r="9185" ht="15.75" customHeight="1">
      <c r="A9185" s="13">
        <v>42220.697916666664</v>
      </c>
      <c r="B9185" s="75">
        <v>72.0</v>
      </c>
      <c r="C9185" s="75">
        <v>74.1333333333333</v>
      </c>
      <c r="D9185" s="75">
        <v>98.1333333333333</v>
      </c>
      <c r="E9185" s="75">
        <v>83.0</v>
      </c>
    </row>
    <row r="9186" ht="15.75" customHeight="1">
      <c r="A9186" s="13">
        <v>42220.708333333336</v>
      </c>
      <c r="B9186" s="75">
        <v>71.8666666666667</v>
      </c>
      <c r="C9186" s="75">
        <v>73.7666666666667</v>
      </c>
      <c r="D9186" s="75">
        <v>98.1166666666667</v>
      </c>
      <c r="E9186" s="75">
        <v>82.7666666666667</v>
      </c>
    </row>
    <row r="9187" ht="15.75" customHeight="1">
      <c r="A9187" s="13">
        <v>42220.71875</v>
      </c>
      <c r="B9187" s="75">
        <v>71.3666666666667</v>
      </c>
      <c r="C9187" s="75">
        <v>73.2666666666667</v>
      </c>
      <c r="D9187" s="75">
        <v>98.3666666666667</v>
      </c>
      <c r="E9187" s="75">
        <v>82.2666666666667</v>
      </c>
    </row>
    <row r="9188" ht="15.75" customHeight="1">
      <c r="A9188" s="13">
        <v>42220.729166666664</v>
      </c>
      <c r="B9188" s="75">
        <v>70.8666666666667</v>
      </c>
      <c r="C9188" s="75">
        <v>72.7666666666667</v>
      </c>
      <c r="D9188" s="75">
        <v>98.6166666666667</v>
      </c>
      <c r="E9188" s="75">
        <v>81.7666666666667</v>
      </c>
    </row>
    <row r="9189" ht="15.75" customHeight="1">
      <c r="A9189" s="13">
        <v>42220.739583333336</v>
      </c>
      <c r="B9189" s="75">
        <v>70.3666666666667</v>
      </c>
      <c r="C9189" s="75">
        <v>72.2666666666667</v>
      </c>
      <c r="D9189" s="75">
        <v>98.8666666666667</v>
      </c>
      <c r="E9189" s="75">
        <v>81.2666666666667</v>
      </c>
    </row>
    <row r="9190" ht="15.75" customHeight="1">
      <c r="A9190" s="13">
        <v>42220.75</v>
      </c>
      <c r="B9190" s="75">
        <v>69.8666666666667</v>
      </c>
      <c r="C9190" s="75">
        <v>71.7666666666667</v>
      </c>
      <c r="D9190" s="75">
        <v>97.6666666666667</v>
      </c>
      <c r="E9190" s="75">
        <v>80.7666666666667</v>
      </c>
    </row>
    <row r="9191" ht="15.75" customHeight="1">
      <c r="A9191" s="13">
        <v>42220.760416666664</v>
      </c>
      <c r="B9191" s="75">
        <v>69.3666666666667</v>
      </c>
      <c r="C9191" s="75">
        <v>71.2666666666667</v>
      </c>
      <c r="D9191" s="75">
        <v>94.9487179487179</v>
      </c>
      <c r="E9191" s="75">
        <v>80.2666666666667</v>
      </c>
    </row>
    <row r="9192" ht="15.75" customHeight="1">
      <c r="A9192" s="13">
        <v>42220.770833333336</v>
      </c>
      <c r="B9192" s="75">
        <v>68.8666666666667</v>
      </c>
      <c r="C9192" s="75">
        <v>70.7666666666667</v>
      </c>
      <c r="D9192" s="75">
        <v>94.1794871794872</v>
      </c>
      <c r="E9192" s="75">
        <v>79.7666666666667</v>
      </c>
    </row>
    <row r="9193" ht="15.75" customHeight="1">
      <c r="A9193" s="13">
        <v>42220.78125</v>
      </c>
      <c r="B9193" s="75">
        <v>68.3666666666667</v>
      </c>
      <c r="C9193" s="75">
        <v>70.2666666666667</v>
      </c>
      <c r="D9193" s="75">
        <v>93.4102564102564</v>
      </c>
      <c r="E9193" s="75">
        <v>79.2666666666667</v>
      </c>
    </row>
    <row r="9194" ht="15.75" customHeight="1">
      <c r="A9194" s="13">
        <v>42220.791666666664</v>
      </c>
      <c r="B9194" s="75">
        <v>67.8666666666667</v>
      </c>
      <c r="C9194" s="75">
        <v>69.7666666666667</v>
      </c>
      <c r="D9194" s="75">
        <v>92.7666666666667</v>
      </c>
      <c r="E9194" s="75">
        <v>78.7666666666667</v>
      </c>
    </row>
    <row r="9195" ht="15.75" customHeight="1">
      <c r="A9195" s="13">
        <v>42220.802083333336</v>
      </c>
      <c r="B9195" s="75">
        <v>67.3666666666667</v>
      </c>
      <c r="C9195" s="75">
        <v>69.2666666666667</v>
      </c>
      <c r="D9195" s="75">
        <v>92.2666666666667</v>
      </c>
      <c r="E9195" s="75">
        <v>78.2666666666667</v>
      </c>
    </row>
    <row r="9196" ht="15.75" customHeight="1">
      <c r="A9196" s="13">
        <v>42220.8125</v>
      </c>
      <c r="B9196" s="75">
        <v>66.8666666666667</v>
      </c>
      <c r="C9196" s="75">
        <v>68.7666666666667</v>
      </c>
      <c r="D9196" s="75">
        <v>91.7666666666667</v>
      </c>
      <c r="E9196" s="75">
        <v>77.7666666666667</v>
      </c>
    </row>
    <row r="9197" ht="15.75" customHeight="1">
      <c r="A9197" s="13">
        <v>42220.822916666664</v>
      </c>
      <c r="B9197" s="75">
        <v>66.3666666666667</v>
      </c>
      <c r="C9197" s="75">
        <v>68.2666666666667</v>
      </c>
      <c r="D9197" s="75">
        <v>91.2666666666667</v>
      </c>
      <c r="E9197" s="75">
        <v>77.2666666666667</v>
      </c>
    </row>
    <row r="9198" ht="15.75" customHeight="1">
      <c r="A9198" s="13">
        <v>42220.833333333336</v>
      </c>
      <c r="B9198" s="75">
        <v>65.9333333333333</v>
      </c>
      <c r="C9198" s="75">
        <v>67.7666666666667</v>
      </c>
      <c r="D9198" s="75">
        <v>90.7666666666667</v>
      </c>
      <c r="E9198" s="75">
        <v>76.8833333333333</v>
      </c>
    </row>
    <row r="9199" ht="15.75" customHeight="1">
      <c r="A9199" s="13">
        <v>42220.84375</v>
      </c>
      <c r="B9199" s="75">
        <v>65.6833333333333</v>
      </c>
      <c r="C9199" s="75">
        <v>67.2666666666667</v>
      </c>
      <c r="D9199" s="75">
        <v>90.2666666666667</v>
      </c>
      <c r="E9199" s="75">
        <v>76.6333333333333</v>
      </c>
    </row>
    <row r="9200" ht="15.75" customHeight="1">
      <c r="A9200" s="13">
        <v>42220.854166666664</v>
      </c>
      <c r="B9200" s="75">
        <v>65.4333333333333</v>
      </c>
      <c r="C9200" s="75">
        <v>66.7666666666667</v>
      </c>
      <c r="D9200" s="75">
        <v>89.7666666666667</v>
      </c>
      <c r="E9200" s="75">
        <v>76.3833333333333</v>
      </c>
    </row>
    <row r="9201" ht="15.75" customHeight="1">
      <c r="A9201" s="13">
        <v>42220.864583333336</v>
      </c>
      <c r="B9201" s="75">
        <v>65.1833333333333</v>
      </c>
      <c r="C9201" s="75">
        <v>66.2666666666667</v>
      </c>
      <c r="D9201" s="75">
        <v>89.2666666666667</v>
      </c>
      <c r="E9201" s="75">
        <v>76.1333333333333</v>
      </c>
    </row>
    <row r="9202" ht="15.75" customHeight="1">
      <c r="A9202" s="13">
        <v>42220.875</v>
      </c>
      <c r="B9202" s="75">
        <v>64.9333333333333</v>
      </c>
      <c r="C9202" s="75">
        <v>65.8833333333333</v>
      </c>
      <c r="D9202" s="75">
        <v>88.7666666666667</v>
      </c>
      <c r="E9202" s="75">
        <v>75.65</v>
      </c>
    </row>
    <row r="9203" ht="15.75" customHeight="1">
      <c r="A9203" s="13">
        <v>42220.885416666664</v>
      </c>
      <c r="B9203" s="75">
        <v>64.6833333333333</v>
      </c>
      <c r="C9203" s="75">
        <v>65.6333333333333</v>
      </c>
      <c r="D9203" s="75">
        <v>88.2666666666667</v>
      </c>
      <c r="E9203" s="75">
        <v>74.9</v>
      </c>
    </row>
    <row r="9204" ht="15.75" customHeight="1">
      <c r="A9204" s="13">
        <v>42220.895833333336</v>
      </c>
      <c r="B9204" s="75">
        <v>64.4333333333333</v>
      </c>
      <c r="C9204" s="75">
        <v>65.3833333333333</v>
      </c>
      <c r="D9204" s="75">
        <v>87.7666666666667</v>
      </c>
      <c r="E9204" s="75">
        <v>74.15</v>
      </c>
    </row>
    <row r="9205" ht="15.75" customHeight="1">
      <c r="A9205" s="13">
        <v>42220.90625</v>
      </c>
      <c r="B9205" s="75">
        <v>64.1833333333333</v>
      </c>
      <c r="C9205" s="75">
        <v>65.1333333333333</v>
      </c>
      <c r="D9205" s="75">
        <v>87.2666666666667</v>
      </c>
      <c r="E9205" s="75">
        <v>73.4</v>
      </c>
    </row>
    <row r="9206" ht="15.75" customHeight="1">
      <c r="A9206" s="13">
        <v>42220.916666666664</v>
      </c>
      <c r="B9206" s="75">
        <v>64.0</v>
      </c>
      <c r="C9206" s="75">
        <v>64.8833333333333</v>
      </c>
      <c r="D9206" s="75">
        <v>86.7666666666667</v>
      </c>
      <c r="E9206" s="75">
        <v>72.7666666666667</v>
      </c>
    </row>
    <row r="9207" ht="15.75" customHeight="1">
      <c r="A9207" s="13">
        <v>42220.927083333336</v>
      </c>
      <c r="B9207" s="75">
        <v>64.0</v>
      </c>
      <c r="C9207" s="75">
        <v>64.6333333333333</v>
      </c>
      <c r="D9207" s="75">
        <v>86.2666666666667</v>
      </c>
      <c r="E9207" s="75">
        <v>72.2666666666667</v>
      </c>
    </row>
    <row r="9208" ht="15.75" customHeight="1">
      <c r="A9208" s="13">
        <v>42220.9375</v>
      </c>
      <c r="B9208" s="75">
        <v>64.0</v>
      </c>
      <c r="C9208" s="75">
        <v>64.3833333333333</v>
      </c>
      <c r="D9208" s="75">
        <v>85.7666666666667</v>
      </c>
      <c r="E9208" s="75">
        <v>71.7666666666667</v>
      </c>
    </row>
    <row r="9209" ht="15.75" customHeight="1">
      <c r="A9209" s="13">
        <v>42220.947916666664</v>
      </c>
      <c r="B9209" s="75">
        <v>64.0</v>
      </c>
      <c r="C9209" s="75">
        <v>64.1333333333333</v>
      </c>
      <c r="D9209" s="75">
        <v>85.2666666666667</v>
      </c>
      <c r="E9209" s="75">
        <v>71.2666666666667</v>
      </c>
    </row>
    <row r="9210" ht="15.75" customHeight="1">
      <c r="A9210" s="13">
        <v>42220.958333333336</v>
      </c>
      <c r="B9210" s="75">
        <v>63.9333333333333</v>
      </c>
      <c r="C9210" s="75">
        <v>64.0</v>
      </c>
      <c r="D9210" s="75">
        <v>84.825</v>
      </c>
      <c r="E9210" s="75">
        <v>70.7666666666667</v>
      </c>
    </row>
    <row r="9211" ht="15.75" customHeight="1">
      <c r="A9211" s="13">
        <v>42220.96875</v>
      </c>
      <c r="B9211" s="75">
        <v>63.6833333333333</v>
      </c>
      <c r="C9211" s="75">
        <v>64.0</v>
      </c>
      <c r="D9211" s="75">
        <v>84.45</v>
      </c>
      <c r="E9211" s="75">
        <v>70.2666666666667</v>
      </c>
    </row>
    <row r="9212" ht="15.75" customHeight="1">
      <c r="A9212" s="13">
        <v>42220.979166666664</v>
      </c>
      <c r="B9212" s="75">
        <v>63.4333333333333</v>
      </c>
      <c r="C9212" s="75">
        <v>64.0</v>
      </c>
      <c r="D9212" s="75">
        <v>84.075</v>
      </c>
      <c r="E9212" s="75">
        <v>69.7666666666667</v>
      </c>
    </row>
    <row r="9213" ht="15.75" customHeight="1">
      <c r="A9213" s="13">
        <v>42220.989583333336</v>
      </c>
      <c r="B9213" s="75">
        <v>63.1833333333333</v>
      </c>
      <c r="C9213" s="75">
        <v>64.0</v>
      </c>
      <c r="D9213" s="75">
        <v>83.7</v>
      </c>
      <c r="E9213" s="75">
        <v>69.2666666666667</v>
      </c>
    </row>
    <row r="9214" ht="15.75" customHeight="1">
      <c r="A9214" s="13">
        <v>42221.0</v>
      </c>
      <c r="B9214" s="75">
        <v>62.9333333333333</v>
      </c>
      <c r="C9214" s="75">
        <v>64.0</v>
      </c>
      <c r="D9214" s="75">
        <v>83.325</v>
      </c>
      <c r="E9214" s="75">
        <v>68.7666666666667</v>
      </c>
    </row>
    <row r="9215" ht="15.75" customHeight="1">
      <c r="A9215" s="13">
        <v>42221.010416666664</v>
      </c>
      <c r="B9215" s="75">
        <v>62.6833333333333</v>
      </c>
      <c r="C9215" s="75">
        <v>64.0</v>
      </c>
      <c r="D9215" s="75">
        <v>82.95</v>
      </c>
      <c r="E9215" s="75">
        <v>68.2666666666667</v>
      </c>
    </row>
    <row r="9216" ht="15.75" customHeight="1">
      <c r="A9216" s="13">
        <v>42221.020833333336</v>
      </c>
      <c r="B9216" s="75">
        <v>62.4333333333333</v>
      </c>
      <c r="C9216" s="75">
        <v>64.0</v>
      </c>
      <c r="D9216" s="75">
        <v>82.575</v>
      </c>
      <c r="E9216" s="75">
        <v>67.7666666666667</v>
      </c>
    </row>
    <row r="9217" ht="15.75" customHeight="1">
      <c r="A9217" s="13">
        <v>42221.03125</v>
      </c>
      <c r="B9217" s="75">
        <v>62.1833333333333</v>
      </c>
      <c r="C9217" s="75">
        <v>64.0</v>
      </c>
      <c r="D9217" s="75">
        <v>82.2</v>
      </c>
      <c r="E9217" s="75">
        <v>67.2666666666667</v>
      </c>
    </row>
    <row r="9218" ht="15.75" customHeight="1">
      <c r="A9218" s="13">
        <v>42221.041666666664</v>
      </c>
      <c r="B9218" s="75">
        <v>61.9333333333333</v>
      </c>
      <c r="C9218" s="75">
        <v>63.8679245283019</v>
      </c>
      <c r="D9218" s="75">
        <v>81.8833333333333</v>
      </c>
      <c r="E9218" s="75">
        <v>66.8833333333333</v>
      </c>
    </row>
    <row r="9219" ht="15.75" customHeight="1">
      <c r="A9219" s="13">
        <v>42221.052083333336</v>
      </c>
      <c r="B9219" s="75">
        <v>61.6833333333333</v>
      </c>
      <c r="C9219" s="75">
        <v>63.5849056603774</v>
      </c>
      <c r="D9219" s="75">
        <v>81.6333333333333</v>
      </c>
      <c r="E9219" s="75">
        <v>66.6333333333333</v>
      </c>
    </row>
    <row r="9220" ht="15.75" customHeight="1">
      <c r="A9220" s="13">
        <v>42221.0625</v>
      </c>
      <c r="B9220" s="75">
        <v>61.4333333333333</v>
      </c>
      <c r="C9220" s="75">
        <v>63.3018867924528</v>
      </c>
      <c r="D9220" s="75">
        <v>81.3833333333333</v>
      </c>
      <c r="E9220" s="75">
        <v>66.3833333333333</v>
      </c>
    </row>
    <row r="9221" ht="15.75" customHeight="1">
      <c r="A9221" s="13">
        <v>42221.072916666664</v>
      </c>
      <c r="B9221" s="75">
        <v>61.1833333333333</v>
      </c>
      <c r="C9221" s="75">
        <v>63.0188679245283</v>
      </c>
      <c r="D9221" s="75">
        <v>81.1333333333333</v>
      </c>
      <c r="E9221" s="75">
        <v>66.1333333333333</v>
      </c>
    </row>
    <row r="9222" ht="15.75" customHeight="1">
      <c r="A9222" s="13">
        <v>42221.083333333336</v>
      </c>
      <c r="B9222" s="75">
        <v>61.0</v>
      </c>
      <c r="C9222" s="75">
        <v>63.8571428571429</v>
      </c>
      <c r="D9222" s="75">
        <v>80.8833333333333</v>
      </c>
      <c r="E9222" s="75">
        <v>65.8833333333333</v>
      </c>
    </row>
    <row r="9223" ht="15.75" customHeight="1">
      <c r="A9223" s="13">
        <v>42221.09375</v>
      </c>
      <c r="B9223" s="75">
        <v>61.0</v>
      </c>
      <c r="C9223" s="75">
        <v>63.5510204081633</v>
      </c>
      <c r="D9223" s="75">
        <v>80.6333333333333</v>
      </c>
      <c r="E9223" s="75">
        <v>65.6333333333333</v>
      </c>
    </row>
    <row r="9224" ht="15.75" customHeight="1">
      <c r="A9224" s="13">
        <v>42221.104166666664</v>
      </c>
      <c r="B9224" s="75">
        <v>61.0</v>
      </c>
      <c r="C9224" s="75">
        <v>63.2448979591837</v>
      </c>
      <c r="D9224" s="75">
        <v>80.3833333333333</v>
      </c>
      <c r="E9224" s="75">
        <v>65.3833333333333</v>
      </c>
    </row>
    <row r="9225" ht="15.75" customHeight="1">
      <c r="A9225" s="13">
        <v>42221.114583333336</v>
      </c>
      <c r="B9225" s="75">
        <v>61.0</v>
      </c>
      <c r="C9225" s="75">
        <v>62.7272727272727</v>
      </c>
      <c r="D9225" s="75">
        <v>80.1333333333333</v>
      </c>
      <c r="E9225" s="75">
        <v>65.1333333333333</v>
      </c>
    </row>
    <row r="9226" ht="15.75" customHeight="1">
      <c r="A9226" s="13">
        <v>42221.125</v>
      </c>
      <c r="B9226" s="75">
        <v>60.9333333333333</v>
      </c>
      <c r="C9226" s="75">
        <v>61.7666666666667</v>
      </c>
      <c r="D9226" s="75">
        <v>79.7666666666667</v>
      </c>
      <c r="E9226" s="75">
        <v>64.8833333333333</v>
      </c>
    </row>
    <row r="9227" ht="15.75" customHeight="1">
      <c r="A9227" s="13">
        <v>42221.135416666664</v>
      </c>
      <c r="B9227" s="75">
        <v>60.6833333333333</v>
      </c>
      <c r="C9227" s="75">
        <v>61.2666666666667</v>
      </c>
      <c r="D9227" s="75">
        <v>79.2666666666667</v>
      </c>
      <c r="E9227" s="75">
        <v>64.6333333333333</v>
      </c>
    </row>
    <row r="9228" ht="15.75" customHeight="1">
      <c r="A9228" s="13">
        <v>42221.145833333336</v>
      </c>
      <c r="B9228" s="75">
        <v>60.4333333333333</v>
      </c>
      <c r="C9228" s="75">
        <v>60.7666666666667</v>
      </c>
      <c r="D9228" s="75">
        <v>78.7666666666667</v>
      </c>
      <c r="E9228" s="75">
        <v>64.3833333333333</v>
      </c>
    </row>
    <row r="9229" ht="15.75" customHeight="1">
      <c r="A9229" s="13">
        <v>42221.15625</v>
      </c>
      <c r="B9229" s="75">
        <v>60.1833333333333</v>
      </c>
      <c r="C9229" s="75">
        <v>60.2666666666667</v>
      </c>
      <c r="D9229" s="75">
        <v>78.2666666666667</v>
      </c>
      <c r="E9229" s="75">
        <v>64.1333333333333</v>
      </c>
    </row>
    <row r="9230" ht="15.75" customHeight="1">
      <c r="A9230" s="13">
        <v>42221.166666666664</v>
      </c>
      <c r="B9230" s="75">
        <v>60.0689655172414</v>
      </c>
      <c r="C9230" s="75">
        <v>59.8833333333333</v>
      </c>
      <c r="D9230" s="75">
        <v>77.7666666666667</v>
      </c>
      <c r="E9230" s="75">
        <v>63.8833333333333</v>
      </c>
    </row>
    <row r="9231" ht="15.75" customHeight="1">
      <c r="A9231" s="13">
        <v>42221.177083333336</v>
      </c>
      <c r="B9231" s="75">
        <v>60.3275862068966</v>
      </c>
      <c r="C9231" s="75">
        <v>59.6333333333333</v>
      </c>
      <c r="D9231" s="75">
        <v>77.2666666666667</v>
      </c>
      <c r="E9231" s="75">
        <v>63.6333333333333</v>
      </c>
    </row>
    <row r="9232" ht="15.75" customHeight="1">
      <c r="A9232" s="13">
        <v>42221.1875</v>
      </c>
      <c r="B9232" s="75">
        <v>60.5862068965517</v>
      </c>
      <c r="C9232" s="75">
        <v>59.3833333333333</v>
      </c>
      <c r="D9232" s="75">
        <v>76.7666666666667</v>
      </c>
      <c r="E9232" s="75">
        <v>63.3833333333333</v>
      </c>
    </row>
    <row r="9233" ht="15.75" customHeight="1">
      <c r="A9233" s="13">
        <v>42221.197916666664</v>
      </c>
      <c r="B9233" s="75">
        <v>60.8448275862069</v>
      </c>
      <c r="C9233" s="75">
        <v>59.1333333333333</v>
      </c>
      <c r="D9233" s="75">
        <v>76.2666666666667</v>
      </c>
      <c r="E9233" s="75">
        <v>63.1333333333333</v>
      </c>
    </row>
    <row r="9234" ht="15.75" customHeight="1">
      <c r="A9234" s="13">
        <v>42221.208333333336</v>
      </c>
      <c r="B9234" s="75">
        <v>60.0666666666667</v>
      </c>
      <c r="C9234" s="75">
        <v>59.1166666666667</v>
      </c>
      <c r="D9234" s="75">
        <v>76.0</v>
      </c>
      <c r="E9234" s="75">
        <v>62.8833333333333</v>
      </c>
    </row>
    <row r="9235" ht="15.75" customHeight="1">
      <c r="A9235" s="13">
        <v>42221.21875</v>
      </c>
      <c r="B9235" s="75">
        <v>60.3166666666667</v>
      </c>
      <c r="C9235" s="75">
        <v>59.3666666666667</v>
      </c>
      <c r="D9235" s="75">
        <v>76.0</v>
      </c>
      <c r="E9235" s="75">
        <v>62.6333333333333</v>
      </c>
    </row>
    <row r="9236" ht="15.75" customHeight="1">
      <c r="A9236" s="13">
        <v>42221.229166666664</v>
      </c>
      <c r="B9236" s="75">
        <v>60.5666666666667</v>
      </c>
      <c r="C9236" s="75">
        <v>59.6166666666667</v>
      </c>
      <c r="D9236" s="75">
        <v>76.0</v>
      </c>
      <c r="E9236" s="75">
        <v>62.3833333333333</v>
      </c>
    </row>
    <row r="9237" ht="15.75" customHeight="1">
      <c r="A9237" s="13">
        <v>42221.239583333336</v>
      </c>
      <c r="B9237" s="75">
        <v>60.8166666666667</v>
      </c>
      <c r="C9237" s="75">
        <v>59.8666666666667</v>
      </c>
      <c r="D9237" s="75">
        <v>76.0</v>
      </c>
      <c r="E9237" s="75">
        <v>62.1333333333333</v>
      </c>
    </row>
    <row r="9238" ht="15.75" customHeight="1">
      <c r="A9238" s="13">
        <v>42221.25</v>
      </c>
      <c r="B9238" s="75">
        <v>61.1333333333333</v>
      </c>
      <c r="C9238" s="75">
        <v>60.35</v>
      </c>
      <c r="D9238" s="75">
        <v>76.0</v>
      </c>
      <c r="E9238" s="75">
        <v>62.35</v>
      </c>
    </row>
    <row r="9239" ht="15.75" customHeight="1">
      <c r="A9239" s="13">
        <v>42221.260416666664</v>
      </c>
      <c r="B9239" s="75">
        <v>61.6333333333333</v>
      </c>
      <c r="C9239" s="75">
        <v>61.1</v>
      </c>
      <c r="D9239" s="75">
        <v>76.0</v>
      </c>
      <c r="E9239" s="75">
        <v>63.1</v>
      </c>
    </row>
    <row r="9240" ht="15.75" customHeight="1">
      <c r="A9240" s="13">
        <v>42221.270833333336</v>
      </c>
      <c r="B9240" s="75">
        <v>62.1333333333333</v>
      </c>
      <c r="C9240" s="75">
        <v>61.85</v>
      </c>
      <c r="D9240" s="75">
        <v>76.0</v>
      </c>
      <c r="E9240" s="75">
        <v>63.85</v>
      </c>
    </row>
    <row r="9241" ht="15.75" customHeight="1">
      <c r="A9241" s="13">
        <v>42221.28125</v>
      </c>
      <c r="B9241" s="75">
        <v>62.6333333333333</v>
      </c>
      <c r="C9241" s="75">
        <v>62.6</v>
      </c>
      <c r="D9241" s="75">
        <v>76.0</v>
      </c>
      <c r="E9241" s="75">
        <v>64.6</v>
      </c>
    </row>
    <row r="9242" ht="15.75" customHeight="1">
      <c r="A9242" s="13">
        <v>42221.291666666664</v>
      </c>
      <c r="B9242" s="75">
        <v>63.0689655172414</v>
      </c>
      <c r="C9242" s="75">
        <v>63.35</v>
      </c>
      <c r="D9242" s="75">
        <v>76.4666666666667</v>
      </c>
      <c r="E9242" s="75">
        <v>65.35</v>
      </c>
    </row>
    <row r="9243" ht="15.75" customHeight="1">
      <c r="A9243" s="13">
        <v>42221.302083333336</v>
      </c>
      <c r="B9243" s="75">
        <v>63.3275862068966</v>
      </c>
      <c r="C9243" s="75">
        <v>64.1</v>
      </c>
      <c r="D9243" s="75">
        <v>77.4666666666667</v>
      </c>
      <c r="E9243" s="75">
        <v>66.1</v>
      </c>
    </row>
    <row r="9244" ht="15.75" customHeight="1">
      <c r="A9244" s="13">
        <v>42221.3125</v>
      </c>
      <c r="B9244" s="75">
        <v>63.5862068965517</v>
      </c>
      <c r="C9244" s="75">
        <v>64.85</v>
      </c>
      <c r="D9244" s="75">
        <v>78.4666666666667</v>
      </c>
      <c r="E9244" s="75">
        <v>66.85</v>
      </c>
    </row>
    <row r="9245" ht="15.75" customHeight="1">
      <c r="A9245" s="13">
        <v>42221.322916666664</v>
      </c>
      <c r="B9245" s="75">
        <v>63.8448275862069</v>
      </c>
      <c r="C9245" s="75">
        <v>65.6</v>
      </c>
      <c r="D9245" s="75">
        <v>79.4666666666667</v>
      </c>
      <c r="E9245" s="75">
        <v>67.6</v>
      </c>
    </row>
    <row r="9246" ht="15.75" customHeight="1">
      <c r="A9246" s="13">
        <v>42221.333333333336</v>
      </c>
      <c r="B9246" s="75">
        <v>65.0</v>
      </c>
      <c r="C9246" s="75">
        <v>66.1166666666667</v>
      </c>
      <c r="D9246" s="75">
        <v>80.7</v>
      </c>
      <c r="E9246" s="75">
        <v>68.5833333333333</v>
      </c>
    </row>
    <row r="9247" ht="15.75" customHeight="1">
      <c r="A9247" s="13">
        <v>42221.34375</v>
      </c>
      <c r="B9247" s="75">
        <v>65.0</v>
      </c>
      <c r="C9247" s="75">
        <v>66.3666666666667</v>
      </c>
      <c r="D9247" s="75">
        <v>82.2</v>
      </c>
      <c r="E9247" s="75">
        <v>69.8333333333333</v>
      </c>
    </row>
    <row r="9248" ht="15.75" customHeight="1">
      <c r="A9248" s="13">
        <v>42221.354166666664</v>
      </c>
      <c r="B9248" s="75">
        <v>65.0</v>
      </c>
      <c r="C9248" s="75">
        <v>66.6166666666667</v>
      </c>
      <c r="D9248" s="75">
        <v>83.7</v>
      </c>
      <c r="E9248" s="75">
        <v>71.0833333333333</v>
      </c>
    </row>
    <row r="9249" ht="15.75" customHeight="1">
      <c r="A9249" s="13">
        <v>42221.364583333336</v>
      </c>
      <c r="B9249" s="75">
        <v>65.0</v>
      </c>
      <c r="C9249" s="75">
        <v>66.8666666666667</v>
      </c>
      <c r="D9249" s="75">
        <v>85.2</v>
      </c>
      <c r="E9249" s="75">
        <v>72.3333333333333</v>
      </c>
    </row>
    <row r="9250" ht="15.75" customHeight="1">
      <c r="A9250" s="13">
        <v>42221.375</v>
      </c>
      <c r="B9250" s="75">
        <v>65.1333333333333</v>
      </c>
      <c r="C9250" s="75">
        <v>67.35</v>
      </c>
      <c r="D9250" s="75">
        <v>86.7</v>
      </c>
      <c r="E9250" s="75">
        <v>73.4666666666667</v>
      </c>
    </row>
    <row r="9251" ht="15.75" customHeight="1">
      <c r="A9251" s="13">
        <v>42221.385416666664</v>
      </c>
      <c r="B9251" s="75">
        <v>65.6333333333333</v>
      </c>
      <c r="C9251" s="75">
        <v>68.1</v>
      </c>
      <c r="D9251" s="75">
        <v>88.2</v>
      </c>
      <c r="E9251" s="75">
        <v>74.4666666666667</v>
      </c>
    </row>
    <row r="9252" ht="15.75" customHeight="1">
      <c r="A9252" s="13">
        <v>42221.395833333336</v>
      </c>
      <c r="B9252" s="75">
        <v>66.1333333333333</v>
      </c>
      <c r="C9252" s="75">
        <v>68.85</v>
      </c>
      <c r="D9252" s="75">
        <v>89.7</v>
      </c>
      <c r="E9252" s="75">
        <v>75.4666666666667</v>
      </c>
    </row>
    <row r="9253" ht="15.75" customHeight="1">
      <c r="A9253" s="13">
        <v>42221.40625</v>
      </c>
      <c r="B9253" s="75">
        <v>66.6333333333333</v>
      </c>
      <c r="C9253" s="75">
        <v>69.6</v>
      </c>
      <c r="D9253" s="75">
        <v>91.2</v>
      </c>
      <c r="E9253" s="75">
        <v>76.4666666666667</v>
      </c>
    </row>
    <row r="9254" ht="15.75" customHeight="1">
      <c r="A9254" s="13">
        <v>42221.416666666664</v>
      </c>
      <c r="B9254" s="75">
        <v>67.125</v>
      </c>
      <c r="C9254" s="75">
        <v>70.2333333333333</v>
      </c>
      <c r="D9254" s="75">
        <v>92.35</v>
      </c>
      <c r="E9254" s="75">
        <v>77.35</v>
      </c>
    </row>
    <row r="9255" ht="15.75" customHeight="1">
      <c r="A9255" s="13">
        <v>42221.427083333336</v>
      </c>
      <c r="B9255" s="75">
        <v>67.59375</v>
      </c>
      <c r="C9255" s="75">
        <v>70.7333333333333</v>
      </c>
      <c r="D9255" s="75">
        <v>93.1</v>
      </c>
      <c r="E9255" s="75">
        <v>78.1</v>
      </c>
    </row>
    <row r="9256" ht="15.75" customHeight="1">
      <c r="A9256" s="13">
        <v>42221.4375</v>
      </c>
      <c r="B9256" s="75">
        <v>68.0714285714286</v>
      </c>
      <c r="C9256" s="75">
        <v>71.2333333333333</v>
      </c>
      <c r="D9256" s="75">
        <v>93.85</v>
      </c>
      <c r="E9256" s="75">
        <v>78.85</v>
      </c>
    </row>
    <row r="9257" ht="15.75" customHeight="1">
      <c r="A9257" s="13">
        <v>42221.447916666664</v>
      </c>
      <c r="B9257" s="75">
        <v>68.6071428571429</v>
      </c>
      <c r="C9257" s="75">
        <v>71.7333333333333</v>
      </c>
      <c r="D9257" s="75">
        <v>94.6</v>
      </c>
      <c r="E9257" s="75">
        <v>79.6</v>
      </c>
    </row>
    <row r="9258" ht="15.75" customHeight="1">
      <c r="A9258" s="13">
        <v>42221.458333333336</v>
      </c>
      <c r="B9258" s="75">
        <v>69.2</v>
      </c>
      <c r="C9258" s="75">
        <v>72.35</v>
      </c>
      <c r="D9258" s="75">
        <v>95.35</v>
      </c>
      <c r="E9258" s="75">
        <v>80.35</v>
      </c>
    </row>
    <row r="9259" ht="15.75" customHeight="1">
      <c r="A9259" s="13">
        <v>42221.46875</v>
      </c>
      <c r="B9259" s="75">
        <v>69.95</v>
      </c>
      <c r="C9259" s="75">
        <v>73.1</v>
      </c>
      <c r="D9259" s="75">
        <v>96.1</v>
      </c>
      <c r="E9259" s="75">
        <v>81.1</v>
      </c>
    </row>
    <row r="9260" ht="15.75" customHeight="1">
      <c r="A9260" s="13">
        <v>42221.479166666664</v>
      </c>
      <c r="B9260" s="75">
        <v>70.7</v>
      </c>
      <c r="C9260" s="75">
        <v>73.85</v>
      </c>
      <c r="D9260" s="75">
        <v>96.85</v>
      </c>
      <c r="E9260" s="75">
        <v>81.85</v>
      </c>
    </row>
    <row r="9261" ht="15.75" customHeight="1">
      <c r="A9261" s="13">
        <v>42221.489583333336</v>
      </c>
      <c r="B9261" s="75">
        <v>71.45</v>
      </c>
      <c r="C9261" s="75">
        <v>74.6</v>
      </c>
      <c r="D9261" s="75">
        <v>97.6</v>
      </c>
      <c r="E9261" s="75">
        <v>82.6</v>
      </c>
    </row>
    <row r="9262" ht="15.75" customHeight="1">
      <c r="A9262" s="13">
        <v>42221.5</v>
      </c>
      <c r="B9262" s="75">
        <v>72.0666666666667</v>
      </c>
      <c r="C9262" s="75">
        <v>75.35</v>
      </c>
      <c r="D9262" s="75">
        <v>98.1166666666667</v>
      </c>
      <c r="E9262" s="75">
        <v>83.2333333333333</v>
      </c>
    </row>
    <row r="9263" ht="15.75" customHeight="1">
      <c r="A9263" s="13">
        <v>42221.510416666664</v>
      </c>
      <c r="B9263" s="75">
        <v>72.3166666666667</v>
      </c>
      <c r="C9263" s="75">
        <v>76.1</v>
      </c>
      <c r="D9263" s="75">
        <v>98.3666666666667</v>
      </c>
      <c r="E9263" s="75">
        <v>83.7333333333333</v>
      </c>
    </row>
    <row r="9264" ht="15.75" customHeight="1">
      <c r="A9264" s="13">
        <v>42221.520833333336</v>
      </c>
      <c r="B9264" s="75">
        <v>72.5666666666667</v>
      </c>
      <c r="C9264" s="75">
        <v>76.85</v>
      </c>
      <c r="D9264" s="75">
        <v>98.6166666666667</v>
      </c>
      <c r="E9264" s="75">
        <v>84.2333333333333</v>
      </c>
    </row>
    <row r="9265" ht="15.75" customHeight="1">
      <c r="A9265" s="13">
        <v>42221.53125</v>
      </c>
      <c r="B9265" s="75">
        <v>72.8166666666667</v>
      </c>
      <c r="C9265" s="75">
        <v>77.6</v>
      </c>
      <c r="D9265" s="75">
        <v>98.8666666666667</v>
      </c>
      <c r="E9265" s="75">
        <v>84.7333333333333</v>
      </c>
    </row>
    <row r="9266" ht="15.75" customHeight="1">
      <c r="A9266" s="13">
        <v>42221.541666666664</v>
      </c>
      <c r="B9266" s="75">
        <v>72.9333333333333</v>
      </c>
      <c r="C9266" s="75">
        <v>78.0</v>
      </c>
      <c r="D9266" s="75">
        <v>99.1166666666667</v>
      </c>
      <c r="E9266" s="75">
        <v>85.1166666666667</v>
      </c>
    </row>
    <row r="9267" ht="15.75" customHeight="1">
      <c r="A9267" s="13">
        <v>42221.552083333336</v>
      </c>
      <c r="B9267" s="75">
        <v>72.6833333333333</v>
      </c>
      <c r="C9267" s="75">
        <v>78.0</v>
      </c>
      <c r="D9267" s="75">
        <v>99.3666666666667</v>
      </c>
      <c r="E9267" s="75">
        <v>85.3666666666667</v>
      </c>
    </row>
    <row r="9268" ht="15.75" customHeight="1">
      <c r="A9268" s="13">
        <v>42221.5625</v>
      </c>
      <c r="B9268" s="75">
        <v>72.4333333333333</v>
      </c>
      <c r="C9268" s="75">
        <v>78.0</v>
      </c>
      <c r="D9268" s="75">
        <v>99.6166666666667</v>
      </c>
      <c r="E9268" s="75">
        <v>85.6166666666667</v>
      </c>
    </row>
    <row r="9269" ht="15.75" customHeight="1">
      <c r="A9269" s="13">
        <v>42221.572916666664</v>
      </c>
      <c r="B9269" s="75">
        <v>72.1833333333333</v>
      </c>
      <c r="C9269" s="75">
        <v>78.0</v>
      </c>
      <c r="D9269" s="75">
        <v>99.8666666666667</v>
      </c>
      <c r="E9269" s="75">
        <v>85.8666666666667</v>
      </c>
    </row>
    <row r="9270" ht="15.75" customHeight="1">
      <c r="A9270" s="13">
        <v>42221.583333333336</v>
      </c>
      <c r="B9270" s="75">
        <v>71.9333333333333</v>
      </c>
      <c r="C9270" s="75">
        <v>78.1166666666667</v>
      </c>
      <c r="D9270" s="75">
        <v>100.233333333333</v>
      </c>
      <c r="E9270" s="75">
        <v>86.2333333333333</v>
      </c>
    </row>
    <row r="9271" ht="15.75" customHeight="1">
      <c r="A9271" s="13">
        <v>42221.59375</v>
      </c>
      <c r="B9271" s="75">
        <v>71.6833333333333</v>
      </c>
      <c r="C9271" s="75">
        <v>78.3666666666667</v>
      </c>
      <c r="D9271" s="75">
        <v>100.733333333333</v>
      </c>
      <c r="E9271" s="75">
        <v>86.7333333333333</v>
      </c>
    </row>
    <row r="9272" ht="15.75" customHeight="1">
      <c r="A9272" s="13">
        <v>42221.604166666664</v>
      </c>
      <c r="B9272" s="75">
        <v>71.4333333333333</v>
      </c>
      <c r="C9272" s="75">
        <v>78.6166666666667</v>
      </c>
      <c r="D9272" s="75">
        <v>101.233333333333</v>
      </c>
      <c r="E9272" s="75">
        <v>87.2333333333333</v>
      </c>
    </row>
    <row r="9273" ht="15.75" customHeight="1">
      <c r="A9273" s="13">
        <v>42221.614583333336</v>
      </c>
      <c r="B9273" s="75">
        <v>71.1833333333333</v>
      </c>
      <c r="C9273" s="75">
        <v>78.8666666666667</v>
      </c>
      <c r="D9273" s="75">
        <v>101.733333333333</v>
      </c>
      <c r="E9273" s="75">
        <v>87.7333333333333</v>
      </c>
    </row>
    <row r="9274" ht="15.75" customHeight="1">
      <c r="A9274" s="13">
        <v>42221.625</v>
      </c>
      <c r="B9274" s="75">
        <v>70.8666666666667</v>
      </c>
      <c r="C9274" s="75">
        <v>78.7666666666667</v>
      </c>
      <c r="D9274" s="75">
        <v>101.883333333333</v>
      </c>
      <c r="E9274" s="75">
        <v>87.7666666666667</v>
      </c>
    </row>
    <row r="9275" ht="15.75" customHeight="1">
      <c r="A9275" s="13">
        <v>42221.635416666664</v>
      </c>
      <c r="B9275" s="75">
        <v>70.3666666666667</v>
      </c>
      <c r="C9275" s="75">
        <v>78.2666666666667</v>
      </c>
      <c r="D9275" s="75">
        <v>101.633333333333</v>
      </c>
      <c r="E9275" s="75">
        <v>87.2666666666667</v>
      </c>
    </row>
    <row r="9276" ht="15.75" customHeight="1">
      <c r="A9276" s="13">
        <v>42221.645833333336</v>
      </c>
      <c r="B9276" s="75">
        <v>69.8666666666667</v>
      </c>
      <c r="C9276" s="75">
        <v>77.7666666666667</v>
      </c>
      <c r="D9276" s="75">
        <v>101.383333333333</v>
      </c>
      <c r="E9276" s="75">
        <v>86.7666666666667</v>
      </c>
    </row>
    <row r="9277" ht="15.75" customHeight="1">
      <c r="A9277" s="13">
        <v>42221.65625</v>
      </c>
      <c r="B9277" s="75">
        <v>69.3666666666667</v>
      </c>
      <c r="C9277" s="75">
        <v>77.2666666666667</v>
      </c>
      <c r="D9277" s="75">
        <v>101.133333333333</v>
      </c>
      <c r="E9277" s="75">
        <v>86.2666666666667</v>
      </c>
    </row>
    <row r="9278" ht="15.75" customHeight="1">
      <c r="A9278" s="13">
        <v>42221.666666666664</v>
      </c>
      <c r="B9278" s="75">
        <v>68.8666666666667</v>
      </c>
      <c r="C9278" s="75">
        <v>76.8833333333333</v>
      </c>
      <c r="D9278" s="75">
        <v>101.0</v>
      </c>
      <c r="E9278" s="75">
        <v>86.0</v>
      </c>
    </row>
    <row r="9279" ht="15.75" customHeight="1">
      <c r="A9279" s="13">
        <v>42221.677083333336</v>
      </c>
      <c r="B9279" s="75">
        <v>68.3666666666667</v>
      </c>
      <c r="C9279" s="75">
        <v>76.6333333333333</v>
      </c>
      <c r="D9279" s="75">
        <v>101.0</v>
      </c>
      <c r="E9279" s="75">
        <v>86.0</v>
      </c>
    </row>
    <row r="9280" ht="15.75" customHeight="1">
      <c r="A9280" s="13">
        <v>42221.6875</v>
      </c>
      <c r="B9280" s="75">
        <v>67.8666666666667</v>
      </c>
      <c r="C9280" s="75">
        <v>76.3833333333333</v>
      </c>
      <c r="D9280" s="75">
        <v>101.0</v>
      </c>
      <c r="E9280" s="75">
        <v>86.0</v>
      </c>
    </row>
    <row r="9281" ht="15.75" customHeight="1">
      <c r="A9281" s="13">
        <v>42221.697916666664</v>
      </c>
      <c r="B9281" s="75">
        <v>67.3666666666667</v>
      </c>
      <c r="C9281" s="75">
        <v>76.1333333333333</v>
      </c>
      <c r="D9281" s="75">
        <v>101.0</v>
      </c>
      <c r="E9281" s="75">
        <v>86.0</v>
      </c>
    </row>
    <row r="9282" ht="15.75" customHeight="1">
      <c r="A9282" s="13">
        <v>42221.708333333336</v>
      </c>
      <c r="B9282" s="75">
        <v>66.9333333333333</v>
      </c>
      <c r="C9282" s="75">
        <v>75.8833333333333</v>
      </c>
      <c r="D9282" s="75">
        <v>100.883333333333</v>
      </c>
      <c r="E9282" s="75">
        <v>85.8833333333333</v>
      </c>
    </row>
    <row r="9283" ht="15.75" customHeight="1">
      <c r="A9283" s="13">
        <v>42221.71875</v>
      </c>
      <c r="B9283" s="75">
        <v>66.6833333333333</v>
      </c>
      <c r="C9283" s="75">
        <v>75.6333333333333</v>
      </c>
      <c r="D9283" s="75">
        <v>100.633333333333</v>
      </c>
      <c r="E9283" s="75">
        <v>85.6333333333333</v>
      </c>
    </row>
    <row r="9284" ht="15.75" customHeight="1">
      <c r="A9284" s="13">
        <v>42221.729166666664</v>
      </c>
      <c r="B9284" s="75">
        <v>66.4333333333333</v>
      </c>
      <c r="C9284" s="75">
        <v>75.3833333333333</v>
      </c>
      <c r="D9284" s="75">
        <v>100.383333333333</v>
      </c>
      <c r="E9284" s="75">
        <v>85.3833333333333</v>
      </c>
    </row>
    <row r="9285" ht="15.75" customHeight="1">
      <c r="A9285" s="13">
        <v>42221.739583333336</v>
      </c>
      <c r="B9285" s="75">
        <v>66.1833333333333</v>
      </c>
      <c r="C9285" s="75">
        <v>75.1333333333333</v>
      </c>
      <c r="D9285" s="75">
        <v>100.133333333333</v>
      </c>
      <c r="E9285" s="75">
        <v>85.1333333333333</v>
      </c>
    </row>
    <row r="9286" ht="15.75" customHeight="1">
      <c r="A9286" s="13">
        <v>42221.75</v>
      </c>
      <c r="B9286" s="75">
        <v>65.8666666666667</v>
      </c>
      <c r="C9286" s="75">
        <v>74.5333333333333</v>
      </c>
      <c r="D9286" s="75">
        <v>99.65</v>
      </c>
      <c r="E9286" s="75">
        <v>84.8833333333333</v>
      </c>
    </row>
    <row r="9287" ht="15.75" customHeight="1">
      <c r="A9287" s="13">
        <v>42221.760416666664</v>
      </c>
      <c r="B9287" s="75">
        <v>65.3666666666667</v>
      </c>
      <c r="C9287" s="75">
        <v>73.5333333333333</v>
      </c>
      <c r="D9287" s="75">
        <v>98.9</v>
      </c>
      <c r="E9287" s="75">
        <v>84.6333333333333</v>
      </c>
    </row>
    <row r="9288" ht="15.75" customHeight="1">
      <c r="A9288" s="13">
        <v>42221.770833333336</v>
      </c>
      <c r="B9288" s="75">
        <v>64.8666666666667</v>
      </c>
      <c r="C9288" s="75">
        <v>72.5333333333333</v>
      </c>
      <c r="D9288" s="75">
        <v>98.15</v>
      </c>
      <c r="E9288" s="75">
        <v>84.3833333333333</v>
      </c>
    </row>
    <row r="9289" ht="15.75" customHeight="1">
      <c r="A9289" s="13">
        <v>42221.78125</v>
      </c>
      <c r="B9289" s="75">
        <v>64.3666666666667</v>
      </c>
      <c r="C9289" s="75">
        <v>71.5333333333333</v>
      </c>
      <c r="D9289" s="75">
        <v>97.4</v>
      </c>
      <c r="E9289" s="75">
        <v>84.1333333333333</v>
      </c>
    </row>
    <row r="9290" ht="15.75" customHeight="1">
      <c r="A9290" s="13">
        <v>42221.791666666664</v>
      </c>
      <c r="B9290" s="75">
        <v>63.9333333333333</v>
      </c>
      <c r="C9290" s="75">
        <v>70.65</v>
      </c>
      <c r="D9290" s="75">
        <v>96.65</v>
      </c>
      <c r="E9290" s="75">
        <v>83.8833333333333</v>
      </c>
    </row>
    <row r="9291" ht="15.75" customHeight="1">
      <c r="A9291" s="13">
        <v>42221.802083333336</v>
      </c>
      <c r="B9291" s="75">
        <v>63.6833333333333</v>
      </c>
      <c r="C9291" s="75">
        <v>69.9</v>
      </c>
      <c r="D9291" s="75">
        <v>95.9</v>
      </c>
      <c r="E9291" s="75">
        <v>83.6333333333333</v>
      </c>
    </row>
    <row r="9292" ht="15.75" customHeight="1">
      <c r="A9292" s="13">
        <v>42221.8125</v>
      </c>
      <c r="B9292" s="75">
        <v>63.4333333333333</v>
      </c>
      <c r="C9292" s="75">
        <v>69.15</v>
      </c>
      <c r="D9292" s="75">
        <v>95.15</v>
      </c>
      <c r="E9292" s="75">
        <v>83.3833333333333</v>
      </c>
    </row>
    <row r="9293" ht="15.75" customHeight="1">
      <c r="A9293" s="13">
        <v>42221.822916666664</v>
      </c>
      <c r="B9293" s="75">
        <v>63.1833333333333</v>
      </c>
      <c r="C9293" s="75">
        <v>68.4</v>
      </c>
      <c r="D9293" s="75">
        <v>94.4</v>
      </c>
      <c r="E9293" s="75">
        <v>83.1333333333333</v>
      </c>
    </row>
    <row r="9294" ht="15.75" customHeight="1">
      <c r="A9294" s="13">
        <v>42221.833333333336</v>
      </c>
      <c r="B9294" s="75">
        <v>62.9333333333333</v>
      </c>
      <c r="C9294" s="75">
        <v>67.8833333333333</v>
      </c>
      <c r="D9294" s="75">
        <v>93.65</v>
      </c>
      <c r="E9294" s="75">
        <v>82.7666666666667</v>
      </c>
    </row>
    <row r="9295" ht="15.75" customHeight="1">
      <c r="A9295" s="13">
        <v>42221.84375</v>
      </c>
      <c r="B9295" s="75">
        <v>62.6833333333333</v>
      </c>
      <c r="C9295" s="75">
        <v>67.6333333333333</v>
      </c>
      <c r="D9295" s="75">
        <v>92.9</v>
      </c>
      <c r="E9295" s="75">
        <v>82.2666666666667</v>
      </c>
    </row>
    <row r="9296" ht="15.75" customHeight="1">
      <c r="A9296" s="13">
        <v>42221.854166666664</v>
      </c>
      <c r="B9296" s="75">
        <v>62.4333333333333</v>
      </c>
      <c r="C9296" s="75">
        <v>67.3833333333333</v>
      </c>
      <c r="D9296" s="75">
        <v>92.15</v>
      </c>
      <c r="E9296" s="75">
        <v>81.7666666666667</v>
      </c>
    </row>
    <row r="9297" ht="15.75" customHeight="1">
      <c r="A9297" s="13">
        <v>42221.864583333336</v>
      </c>
      <c r="B9297" s="75">
        <v>62.1833333333333</v>
      </c>
      <c r="C9297" s="75">
        <v>67.1333333333333</v>
      </c>
      <c r="D9297" s="75">
        <v>91.4</v>
      </c>
      <c r="E9297" s="75">
        <v>81.2666666666667</v>
      </c>
    </row>
    <row r="9298" ht="15.75" customHeight="1">
      <c r="A9298" s="13">
        <v>42221.875</v>
      </c>
      <c r="B9298" s="75">
        <v>62.0</v>
      </c>
      <c r="C9298" s="75">
        <v>66.8833333333333</v>
      </c>
      <c r="D9298" s="75">
        <v>90.65</v>
      </c>
      <c r="E9298" s="75">
        <v>80.8833333333333</v>
      </c>
    </row>
    <row r="9299" ht="15.75" customHeight="1">
      <c r="A9299" s="13">
        <v>42221.885416666664</v>
      </c>
      <c r="B9299" s="75">
        <v>62.0</v>
      </c>
      <c r="C9299" s="75">
        <v>66.6333333333333</v>
      </c>
      <c r="D9299" s="75">
        <v>89.9</v>
      </c>
      <c r="E9299" s="75">
        <v>80.6333333333333</v>
      </c>
    </row>
    <row r="9300" ht="15.75" customHeight="1">
      <c r="A9300" s="13">
        <v>42221.895833333336</v>
      </c>
      <c r="B9300" s="75">
        <v>62.0</v>
      </c>
      <c r="C9300" s="75">
        <v>66.3833333333333</v>
      </c>
      <c r="D9300" s="75">
        <v>89.15</v>
      </c>
      <c r="E9300" s="75">
        <v>80.3833333333333</v>
      </c>
    </row>
    <row r="9301" ht="15.75" customHeight="1">
      <c r="A9301" s="13">
        <v>42221.90625</v>
      </c>
      <c r="B9301" s="75">
        <v>62.0</v>
      </c>
      <c r="C9301" s="75">
        <v>66.1333333333333</v>
      </c>
      <c r="D9301" s="75">
        <v>88.4</v>
      </c>
      <c r="E9301" s="75">
        <v>80.1333333333333</v>
      </c>
    </row>
    <row r="9302" ht="15.75" customHeight="1">
      <c r="A9302" s="13">
        <v>42221.916666666664</v>
      </c>
      <c r="B9302" s="75">
        <v>62.0</v>
      </c>
      <c r="C9302" s="75">
        <v>66.0</v>
      </c>
      <c r="D9302" s="75">
        <v>87.65</v>
      </c>
      <c r="E9302" s="75">
        <v>79.65</v>
      </c>
    </row>
    <row r="9303" ht="15.75" customHeight="1">
      <c r="A9303" s="13">
        <v>42221.927083333336</v>
      </c>
      <c r="B9303" s="75">
        <v>62.0</v>
      </c>
      <c r="C9303" s="75">
        <v>66.0</v>
      </c>
      <c r="D9303" s="75">
        <v>86.9</v>
      </c>
      <c r="E9303" s="75">
        <v>78.9</v>
      </c>
    </row>
    <row r="9304" ht="15.75" customHeight="1">
      <c r="A9304" s="13">
        <v>42221.9375</v>
      </c>
      <c r="B9304" s="75">
        <v>62.0</v>
      </c>
      <c r="C9304" s="75">
        <v>66.0</v>
      </c>
      <c r="D9304" s="75">
        <v>86.15</v>
      </c>
      <c r="E9304" s="75">
        <v>78.15</v>
      </c>
    </row>
    <row r="9305" ht="15.75" customHeight="1">
      <c r="A9305" s="13">
        <v>42221.947916666664</v>
      </c>
      <c r="B9305" s="75">
        <v>62.0</v>
      </c>
      <c r="C9305" s="75">
        <v>66.0</v>
      </c>
      <c r="D9305" s="75">
        <v>85.4</v>
      </c>
      <c r="E9305" s="75">
        <v>77.4</v>
      </c>
    </row>
    <row r="9306" ht="15.75" customHeight="1">
      <c r="A9306" s="13">
        <v>42221.958333333336</v>
      </c>
      <c r="B9306" s="75">
        <v>61.9333333333333</v>
      </c>
      <c r="C9306" s="75">
        <v>66.0</v>
      </c>
      <c r="D9306" s="75">
        <v>84.7666666666667</v>
      </c>
      <c r="E9306" s="75">
        <v>76.7666666666667</v>
      </c>
    </row>
    <row r="9307" ht="15.75" customHeight="1">
      <c r="A9307" s="13">
        <v>42221.96875</v>
      </c>
      <c r="B9307" s="75">
        <v>61.6833333333333</v>
      </c>
      <c r="C9307" s="75">
        <v>66.0</v>
      </c>
      <c r="D9307" s="75">
        <v>84.2666666666667</v>
      </c>
      <c r="E9307" s="75">
        <v>76.2666666666667</v>
      </c>
    </row>
    <row r="9308" ht="15.75" customHeight="1">
      <c r="A9308" s="13">
        <v>42221.979166666664</v>
      </c>
      <c r="B9308" s="75">
        <v>61.4333333333333</v>
      </c>
      <c r="C9308" s="75">
        <v>66.0</v>
      </c>
      <c r="D9308" s="75">
        <v>83.7666666666667</v>
      </c>
      <c r="E9308" s="75">
        <v>75.7666666666667</v>
      </c>
    </row>
    <row r="9309" ht="15.75" customHeight="1">
      <c r="A9309" s="13">
        <v>42221.989583333336</v>
      </c>
      <c r="B9309" s="75">
        <v>61.1833333333333</v>
      </c>
      <c r="C9309" s="75">
        <v>66.0</v>
      </c>
      <c r="D9309" s="75">
        <v>83.2666666666667</v>
      </c>
      <c r="E9309" s="75">
        <v>75.2666666666667</v>
      </c>
    </row>
    <row r="9310" ht="15.75" customHeight="1">
      <c r="A9310" s="13">
        <v>42222.0</v>
      </c>
      <c r="B9310" s="75">
        <v>61.0</v>
      </c>
      <c r="C9310" s="75">
        <v>65.7666666666667</v>
      </c>
      <c r="D9310" s="75">
        <v>82.8833333333333</v>
      </c>
      <c r="E9310" s="75">
        <v>75.0</v>
      </c>
    </row>
    <row r="9311" ht="15.75" customHeight="1">
      <c r="A9311" s="13">
        <v>42222.010416666664</v>
      </c>
      <c r="B9311" s="75">
        <v>61.0</v>
      </c>
      <c r="C9311" s="75">
        <v>65.2666666666667</v>
      </c>
      <c r="D9311" s="75">
        <v>82.6333333333333</v>
      </c>
      <c r="E9311" s="75">
        <v>75.0</v>
      </c>
    </row>
    <row r="9312" ht="15.75" customHeight="1">
      <c r="A9312" s="13">
        <v>42222.020833333336</v>
      </c>
      <c r="B9312" s="75">
        <v>61.0</v>
      </c>
      <c r="C9312" s="75">
        <v>64.7666666666667</v>
      </c>
      <c r="D9312" s="75">
        <v>82.3833333333333</v>
      </c>
      <c r="E9312" s="75">
        <v>75.0</v>
      </c>
    </row>
    <row r="9313" ht="15.75" customHeight="1">
      <c r="A9313" s="13">
        <v>42222.03125</v>
      </c>
      <c r="B9313" s="75">
        <v>61.0</v>
      </c>
      <c r="C9313" s="75">
        <v>64.2666666666667</v>
      </c>
      <c r="D9313" s="75">
        <v>82.1333333333333</v>
      </c>
      <c r="E9313" s="75">
        <v>75.0</v>
      </c>
    </row>
    <row r="9314" ht="15.75" customHeight="1">
      <c r="A9314" s="13">
        <v>42222.041666666664</v>
      </c>
      <c r="B9314" s="75">
        <v>61.0</v>
      </c>
      <c r="C9314" s="75">
        <v>64.0</v>
      </c>
      <c r="D9314" s="75">
        <v>81.8833333333333</v>
      </c>
      <c r="E9314" s="75">
        <v>74.8833333333333</v>
      </c>
    </row>
    <row r="9315" ht="15.75" customHeight="1">
      <c r="A9315" s="13">
        <v>42222.052083333336</v>
      </c>
      <c r="B9315" s="75">
        <v>61.0</v>
      </c>
      <c r="C9315" s="75">
        <v>64.0</v>
      </c>
      <c r="D9315" s="75">
        <v>81.6333333333333</v>
      </c>
      <c r="E9315" s="75">
        <v>74.6333333333333</v>
      </c>
    </row>
    <row r="9316" ht="15.75" customHeight="1">
      <c r="A9316" s="13">
        <v>42222.0625</v>
      </c>
      <c r="B9316" s="75">
        <v>61.0</v>
      </c>
      <c r="C9316" s="75">
        <v>64.0</v>
      </c>
      <c r="D9316" s="75">
        <v>81.3833333333333</v>
      </c>
      <c r="E9316" s="75">
        <v>74.3833333333333</v>
      </c>
    </row>
    <row r="9317" ht="15.75" customHeight="1">
      <c r="A9317" s="13">
        <v>42222.072916666664</v>
      </c>
      <c r="B9317" s="75">
        <v>61.0</v>
      </c>
      <c r="C9317" s="75">
        <v>64.0</v>
      </c>
      <c r="D9317" s="75">
        <v>81.1333333333333</v>
      </c>
      <c r="E9317" s="75">
        <v>74.1333333333333</v>
      </c>
    </row>
    <row r="9318" ht="15.75" customHeight="1">
      <c r="A9318" s="13">
        <v>42222.083333333336</v>
      </c>
      <c r="B9318" s="75">
        <v>60.9333333333333</v>
      </c>
      <c r="C9318" s="75">
        <v>64.0</v>
      </c>
      <c r="D9318" s="75">
        <v>80.7666666666667</v>
      </c>
      <c r="E9318" s="75">
        <v>74.0</v>
      </c>
    </row>
    <row r="9319" ht="15.75" customHeight="1">
      <c r="A9319" s="13">
        <v>42222.09375</v>
      </c>
      <c r="B9319" s="75">
        <v>60.6833333333333</v>
      </c>
      <c r="C9319" s="75">
        <v>64.0</v>
      </c>
      <c r="D9319" s="75">
        <v>80.2666666666667</v>
      </c>
      <c r="E9319" s="75">
        <v>74.0</v>
      </c>
    </row>
    <row r="9320" ht="15.75" customHeight="1">
      <c r="A9320" s="13">
        <v>42222.104166666664</v>
      </c>
      <c r="B9320" s="75">
        <v>60.4333333333333</v>
      </c>
      <c r="C9320" s="75">
        <v>64.0</v>
      </c>
      <c r="D9320" s="75">
        <v>79.7666666666667</v>
      </c>
      <c r="E9320" s="75">
        <v>74.0</v>
      </c>
    </row>
    <row r="9321" ht="15.75" customHeight="1">
      <c r="A9321" s="13">
        <v>42222.114583333336</v>
      </c>
      <c r="B9321" s="75">
        <v>60.1833333333333</v>
      </c>
      <c r="C9321" s="75">
        <v>64.0</v>
      </c>
      <c r="D9321" s="75">
        <v>79.2666666666667</v>
      </c>
      <c r="E9321" s="75">
        <v>74.0</v>
      </c>
    </row>
    <row r="9322" ht="15.75" customHeight="1">
      <c r="A9322" s="13">
        <v>42222.125</v>
      </c>
      <c r="B9322" s="75">
        <v>59.9333333333333</v>
      </c>
      <c r="C9322" s="75">
        <v>63.65</v>
      </c>
      <c r="D9322" s="75">
        <v>78.7666666666667</v>
      </c>
      <c r="E9322" s="75">
        <v>73.8833333333333</v>
      </c>
    </row>
    <row r="9323" ht="15.75" customHeight="1">
      <c r="A9323" s="13">
        <v>42222.135416666664</v>
      </c>
      <c r="B9323" s="75">
        <v>59.6833333333333</v>
      </c>
      <c r="C9323" s="75">
        <v>62.9</v>
      </c>
      <c r="D9323" s="75">
        <v>78.2666666666667</v>
      </c>
      <c r="E9323" s="75">
        <v>73.6333333333333</v>
      </c>
    </row>
    <row r="9324" ht="15.75" customHeight="1">
      <c r="A9324" s="13">
        <v>42222.145833333336</v>
      </c>
      <c r="B9324" s="75">
        <v>59.4333333333333</v>
      </c>
      <c r="C9324" s="75">
        <v>62.15</v>
      </c>
      <c r="D9324" s="75">
        <v>77.7666666666667</v>
      </c>
      <c r="E9324" s="75">
        <v>73.3833333333333</v>
      </c>
    </row>
    <row r="9325" ht="15.75" customHeight="1">
      <c r="A9325" s="13">
        <v>42222.15625</v>
      </c>
      <c r="B9325" s="75">
        <v>59.1833333333333</v>
      </c>
      <c r="C9325" s="75">
        <v>61.4</v>
      </c>
      <c r="D9325" s="75">
        <v>77.2666666666667</v>
      </c>
      <c r="E9325" s="75">
        <v>73.1333333333333</v>
      </c>
    </row>
    <row r="9326" ht="15.75" customHeight="1">
      <c r="A9326" s="13">
        <v>42222.166666666664</v>
      </c>
      <c r="B9326" s="75">
        <v>59.0</v>
      </c>
      <c r="C9326" s="75">
        <v>61.2333333333333</v>
      </c>
      <c r="D9326" s="75">
        <v>76.7666666666667</v>
      </c>
      <c r="E9326" s="75">
        <v>73.0</v>
      </c>
    </row>
    <row r="9327" ht="15.75" customHeight="1">
      <c r="A9327" s="13">
        <v>42222.177083333336</v>
      </c>
      <c r="B9327" s="75">
        <v>59.0</v>
      </c>
      <c r="C9327" s="75">
        <v>61.7333333333333</v>
      </c>
      <c r="D9327" s="75">
        <v>76.2666666666667</v>
      </c>
      <c r="E9327" s="75">
        <v>73.0</v>
      </c>
    </row>
    <row r="9328" ht="15.75" customHeight="1">
      <c r="A9328" s="13">
        <v>42222.1875</v>
      </c>
      <c r="B9328" s="75">
        <v>59.0</v>
      </c>
      <c r="C9328" s="75">
        <v>62.2333333333333</v>
      </c>
      <c r="D9328" s="75">
        <v>75.7666666666667</v>
      </c>
      <c r="E9328" s="75">
        <v>73.0</v>
      </c>
    </row>
    <row r="9329" ht="15.75" customHeight="1">
      <c r="A9329" s="13">
        <v>42222.197916666664</v>
      </c>
      <c r="B9329" s="75">
        <v>59.0</v>
      </c>
      <c r="C9329" s="75">
        <v>62.7333333333333</v>
      </c>
      <c r="D9329" s="75">
        <v>75.2666666666667</v>
      </c>
      <c r="E9329" s="75">
        <v>73.0</v>
      </c>
    </row>
    <row r="9330" ht="15.75" customHeight="1">
      <c r="A9330" s="13">
        <v>42222.208333333336</v>
      </c>
      <c r="B9330" s="75">
        <v>59.0</v>
      </c>
      <c r="C9330" s="75">
        <v>63.0</v>
      </c>
      <c r="D9330" s="75">
        <v>74.8833333333333</v>
      </c>
      <c r="E9330" s="75">
        <v>73.1166666666667</v>
      </c>
    </row>
    <row r="9331" ht="15.75" customHeight="1">
      <c r="A9331" s="13">
        <v>42222.21875</v>
      </c>
      <c r="B9331" s="75">
        <v>59.0</v>
      </c>
      <c r="C9331" s="75">
        <v>63.0</v>
      </c>
      <c r="D9331" s="75">
        <v>74.6333333333333</v>
      </c>
      <c r="E9331" s="75">
        <v>73.3666666666667</v>
      </c>
    </row>
    <row r="9332" ht="15.75" customHeight="1">
      <c r="A9332" s="13">
        <v>42222.229166666664</v>
      </c>
      <c r="B9332" s="75">
        <v>59.0</v>
      </c>
      <c r="C9332" s="75">
        <v>63.0</v>
      </c>
      <c r="D9332" s="75">
        <v>74.3833333333333</v>
      </c>
      <c r="E9332" s="75">
        <v>73.6166666666667</v>
      </c>
    </row>
    <row r="9333" ht="15.75" customHeight="1">
      <c r="A9333" s="13">
        <v>42222.239583333336</v>
      </c>
      <c r="B9333" s="75">
        <v>59.0</v>
      </c>
      <c r="C9333" s="75">
        <v>63.0</v>
      </c>
      <c r="D9333" s="75">
        <v>74.1333333333333</v>
      </c>
      <c r="E9333" s="75">
        <v>73.8666666666667</v>
      </c>
    </row>
    <row r="9334" ht="15.75" customHeight="1">
      <c r="A9334" s="13">
        <v>42222.25</v>
      </c>
      <c r="B9334" s="75">
        <v>60.0666666666667</v>
      </c>
      <c r="C9334" s="75">
        <v>63.1166666666667</v>
      </c>
      <c r="D9334" s="75">
        <v>74.0</v>
      </c>
      <c r="E9334" s="75">
        <v>74.1166666666667</v>
      </c>
    </row>
    <row r="9335" ht="15.75" customHeight="1">
      <c r="A9335" s="13">
        <v>42222.260416666664</v>
      </c>
      <c r="B9335" s="75">
        <v>60.3166666666667</v>
      </c>
      <c r="C9335" s="75">
        <v>63.3666666666667</v>
      </c>
      <c r="D9335" s="75">
        <v>74.0</v>
      </c>
      <c r="E9335" s="75">
        <v>74.3666666666667</v>
      </c>
    </row>
    <row r="9336" ht="15.75" customHeight="1">
      <c r="A9336" s="13">
        <v>42222.270833333336</v>
      </c>
      <c r="B9336" s="75">
        <v>60.5666666666667</v>
      </c>
      <c r="C9336" s="75">
        <v>63.6166666666667</v>
      </c>
      <c r="D9336" s="75">
        <v>74.0</v>
      </c>
      <c r="E9336" s="75">
        <v>74.6166666666667</v>
      </c>
    </row>
    <row r="9337" ht="15.75" customHeight="1">
      <c r="A9337" s="13">
        <v>42222.28125</v>
      </c>
      <c r="B9337" s="75">
        <v>60.8166666666667</v>
      </c>
      <c r="C9337" s="75">
        <v>63.8666666666667</v>
      </c>
      <c r="D9337" s="75">
        <v>74.0</v>
      </c>
      <c r="E9337" s="75">
        <v>74.8666666666667</v>
      </c>
    </row>
    <row r="9338" ht="15.75" customHeight="1">
      <c r="A9338" s="13">
        <v>42222.291666666664</v>
      </c>
      <c r="B9338" s="75">
        <v>61.0666666666667</v>
      </c>
      <c r="C9338" s="75">
        <v>64.35</v>
      </c>
      <c r="D9338" s="75">
        <v>74.5833333333333</v>
      </c>
      <c r="E9338" s="75">
        <v>75.35</v>
      </c>
    </row>
    <row r="9339" ht="15.75" customHeight="1">
      <c r="A9339" s="13">
        <v>42222.302083333336</v>
      </c>
      <c r="B9339" s="75">
        <v>61.3166666666667</v>
      </c>
      <c r="C9339" s="75">
        <v>65.1</v>
      </c>
      <c r="D9339" s="75">
        <v>75.8333333333333</v>
      </c>
      <c r="E9339" s="75">
        <v>76.1</v>
      </c>
    </row>
    <row r="9340" ht="15.75" customHeight="1">
      <c r="A9340" s="13">
        <v>42222.3125</v>
      </c>
      <c r="B9340" s="75">
        <v>61.5666666666667</v>
      </c>
      <c r="C9340" s="75">
        <v>65.85</v>
      </c>
      <c r="D9340" s="75">
        <v>77.0833333333333</v>
      </c>
      <c r="E9340" s="75">
        <v>76.85</v>
      </c>
    </row>
    <row r="9341" ht="15.75" customHeight="1">
      <c r="A9341" s="13">
        <v>42222.322916666664</v>
      </c>
      <c r="B9341" s="75">
        <v>61.8166666666667</v>
      </c>
      <c r="C9341" s="75">
        <v>66.6</v>
      </c>
      <c r="D9341" s="75">
        <v>78.3333333333333</v>
      </c>
      <c r="E9341" s="75">
        <v>77.6</v>
      </c>
    </row>
    <row r="9342" ht="15.75" customHeight="1">
      <c r="A9342" s="13">
        <v>42222.333333333336</v>
      </c>
      <c r="B9342" s="75">
        <v>62.1333333333333</v>
      </c>
      <c r="C9342" s="75">
        <v>67.1166666666667</v>
      </c>
      <c r="D9342" s="75">
        <v>79.7</v>
      </c>
      <c r="E9342" s="75">
        <v>78.35</v>
      </c>
    </row>
    <row r="9343" ht="15.75" customHeight="1">
      <c r="A9343" s="13">
        <v>42222.34375</v>
      </c>
      <c r="B9343" s="75">
        <v>62.6333333333333</v>
      </c>
      <c r="C9343" s="75">
        <v>67.3666666666667</v>
      </c>
      <c r="D9343" s="75">
        <v>81.2</v>
      </c>
      <c r="E9343" s="75">
        <v>79.1</v>
      </c>
    </row>
    <row r="9344" ht="15.75" customHeight="1">
      <c r="A9344" s="13">
        <v>42222.354166666664</v>
      </c>
      <c r="B9344" s="75">
        <v>63.1333333333333</v>
      </c>
      <c r="C9344" s="75">
        <v>67.6166666666667</v>
      </c>
      <c r="D9344" s="75">
        <v>82.7</v>
      </c>
      <c r="E9344" s="75">
        <v>79.85</v>
      </c>
    </row>
    <row r="9345" ht="15.75" customHeight="1">
      <c r="A9345" s="13">
        <v>42222.364583333336</v>
      </c>
      <c r="B9345" s="75">
        <v>63.6333333333333</v>
      </c>
      <c r="C9345" s="75">
        <v>67.8666666666667</v>
      </c>
      <c r="D9345" s="75">
        <v>84.2</v>
      </c>
      <c r="E9345" s="75">
        <v>80.6</v>
      </c>
    </row>
    <row r="9346" ht="15.75" customHeight="1">
      <c r="A9346" s="13">
        <v>42222.375</v>
      </c>
      <c r="B9346" s="75">
        <v>64.1333333333333</v>
      </c>
      <c r="C9346" s="75">
        <v>68.2333333333333</v>
      </c>
      <c r="D9346" s="75">
        <v>85.7</v>
      </c>
      <c r="E9346" s="75">
        <v>81.35</v>
      </c>
    </row>
    <row r="9347" ht="15.75" customHeight="1">
      <c r="A9347" s="13">
        <v>42222.385416666664</v>
      </c>
      <c r="B9347" s="75">
        <v>64.6333333333333</v>
      </c>
      <c r="C9347" s="75">
        <v>68.7333333333333</v>
      </c>
      <c r="D9347" s="75">
        <v>87.2</v>
      </c>
      <c r="E9347" s="75">
        <v>82.1</v>
      </c>
    </row>
    <row r="9348" ht="15.75" customHeight="1">
      <c r="A9348" s="13">
        <v>42222.395833333336</v>
      </c>
      <c r="B9348" s="75">
        <v>65.1333333333333</v>
      </c>
      <c r="C9348" s="75">
        <v>69.2333333333333</v>
      </c>
      <c r="D9348" s="75">
        <v>88.7</v>
      </c>
      <c r="E9348" s="75">
        <v>82.85</v>
      </c>
    </row>
    <row r="9349" ht="15.75" customHeight="1">
      <c r="A9349" s="13">
        <v>42222.40625</v>
      </c>
      <c r="B9349" s="75">
        <v>65.6333333333333</v>
      </c>
      <c r="C9349" s="75">
        <v>69.7333333333333</v>
      </c>
      <c r="D9349" s="75">
        <v>90.2</v>
      </c>
      <c r="E9349" s="75">
        <v>83.6</v>
      </c>
    </row>
    <row r="9350" ht="15.75" customHeight="1">
      <c r="A9350" s="13">
        <v>42222.416666666664</v>
      </c>
      <c r="B9350" s="75">
        <v>66.0</v>
      </c>
      <c r="C9350" s="75">
        <v>70.1166666666667</v>
      </c>
      <c r="D9350" s="75">
        <v>91.4666666666667</v>
      </c>
      <c r="E9350" s="75">
        <v>84.35</v>
      </c>
    </row>
    <row r="9351" ht="15.75" customHeight="1">
      <c r="A9351" s="13">
        <v>42222.427083333336</v>
      </c>
      <c r="B9351" s="75">
        <v>66.0</v>
      </c>
      <c r="C9351" s="75">
        <v>70.3666666666667</v>
      </c>
      <c r="D9351" s="75">
        <v>92.4666666666667</v>
      </c>
      <c r="E9351" s="75">
        <v>85.1</v>
      </c>
    </row>
    <row r="9352" ht="15.75" customHeight="1">
      <c r="A9352" s="13">
        <v>42222.4375</v>
      </c>
      <c r="B9352" s="75">
        <v>66.0</v>
      </c>
      <c r="C9352" s="75">
        <v>70.6166666666667</v>
      </c>
      <c r="D9352" s="75">
        <v>93.4666666666667</v>
      </c>
      <c r="E9352" s="75">
        <v>85.85</v>
      </c>
    </row>
    <row r="9353" ht="15.75" customHeight="1">
      <c r="A9353" s="13">
        <v>42222.447916666664</v>
      </c>
      <c r="B9353" s="75">
        <v>66.0</v>
      </c>
      <c r="C9353" s="75">
        <v>70.8666666666667</v>
      </c>
      <c r="D9353" s="75">
        <v>94.4666666666667</v>
      </c>
      <c r="E9353" s="75">
        <v>86.6</v>
      </c>
    </row>
    <row r="9354" ht="15.75" customHeight="1">
      <c r="A9354" s="13">
        <v>42222.458333333336</v>
      </c>
      <c r="B9354" s="75">
        <v>66.2</v>
      </c>
      <c r="C9354" s="75">
        <v>71.2333333333333</v>
      </c>
      <c r="D9354" s="75">
        <v>95.35</v>
      </c>
      <c r="E9354" s="75">
        <v>87.2333333333333</v>
      </c>
    </row>
    <row r="9355" ht="15.75" customHeight="1">
      <c r="A9355" s="13">
        <v>42222.46875</v>
      </c>
      <c r="B9355" s="75">
        <v>66.95</v>
      </c>
      <c r="C9355" s="75">
        <v>71.7333333333333</v>
      </c>
      <c r="D9355" s="75">
        <v>96.1</v>
      </c>
      <c r="E9355" s="75">
        <v>87.7333333333333</v>
      </c>
    </row>
    <row r="9356" ht="15.75" customHeight="1">
      <c r="A9356" s="13">
        <v>42222.479166666664</v>
      </c>
      <c r="B9356" s="75">
        <v>67.7</v>
      </c>
      <c r="C9356" s="75">
        <v>72.2333333333333</v>
      </c>
      <c r="D9356" s="75">
        <v>96.85</v>
      </c>
      <c r="E9356" s="75">
        <v>88.2333333333333</v>
      </c>
    </row>
    <row r="9357" ht="15.75" customHeight="1">
      <c r="A9357" s="13">
        <v>42222.489583333336</v>
      </c>
      <c r="B9357" s="75">
        <v>68.45</v>
      </c>
      <c r="C9357" s="75">
        <v>72.7333333333333</v>
      </c>
      <c r="D9357" s="75">
        <v>97.6</v>
      </c>
      <c r="E9357" s="75">
        <v>88.7333333333333</v>
      </c>
    </row>
    <row r="9358" ht="15.75" customHeight="1">
      <c r="A9358" s="13">
        <v>42222.5</v>
      </c>
      <c r="B9358" s="75">
        <v>68.9310344827586</v>
      </c>
      <c r="C9358" s="75">
        <v>73.1166666666667</v>
      </c>
      <c r="D9358" s="75">
        <v>98.1166666666667</v>
      </c>
      <c r="E9358" s="75">
        <v>89.35</v>
      </c>
    </row>
    <row r="9359" ht="15.75" customHeight="1">
      <c r="A9359" s="13">
        <v>42222.510416666664</v>
      </c>
      <c r="B9359" s="75">
        <v>68.6724137931034</v>
      </c>
      <c r="C9359" s="75">
        <v>73.3666666666667</v>
      </c>
      <c r="D9359" s="75">
        <v>98.3666666666667</v>
      </c>
      <c r="E9359" s="75">
        <v>90.1</v>
      </c>
    </row>
    <row r="9360" ht="15.75" customHeight="1">
      <c r="A9360" s="13">
        <v>42222.520833333336</v>
      </c>
      <c r="B9360" s="75">
        <v>68.4137931034483</v>
      </c>
      <c r="C9360" s="75">
        <v>73.6166666666667</v>
      </c>
      <c r="D9360" s="75">
        <v>98.6166666666667</v>
      </c>
      <c r="E9360" s="75">
        <v>90.85</v>
      </c>
    </row>
    <row r="9361" ht="15.75" customHeight="1">
      <c r="A9361" s="13">
        <v>42222.53125</v>
      </c>
      <c r="B9361" s="75">
        <v>68.1551724137931</v>
      </c>
      <c r="C9361" s="75">
        <v>73.8666666666667</v>
      </c>
      <c r="D9361" s="75">
        <v>98.8666666666667</v>
      </c>
      <c r="E9361" s="75">
        <v>91.6</v>
      </c>
    </row>
    <row r="9362" ht="15.75" customHeight="1">
      <c r="A9362" s="13">
        <v>42222.541666666664</v>
      </c>
      <c r="B9362" s="75">
        <v>67.9333333333333</v>
      </c>
      <c r="C9362" s="75">
        <v>74.1166666666667</v>
      </c>
      <c r="D9362" s="75">
        <v>99.2333333333333</v>
      </c>
      <c r="E9362" s="75">
        <v>91.8833333333333</v>
      </c>
    </row>
    <row r="9363" ht="15.75" customHeight="1">
      <c r="A9363" s="13">
        <v>42222.552083333336</v>
      </c>
      <c r="B9363" s="75">
        <v>67.6833333333333</v>
      </c>
      <c r="C9363" s="75">
        <v>74.3666666666667</v>
      </c>
      <c r="D9363" s="75">
        <v>99.7333333333333</v>
      </c>
      <c r="E9363" s="75">
        <v>91.6333333333333</v>
      </c>
    </row>
    <row r="9364" ht="15.75" customHeight="1">
      <c r="A9364" s="13">
        <v>42222.5625</v>
      </c>
      <c r="B9364" s="75">
        <v>67.4333333333333</v>
      </c>
      <c r="C9364" s="75">
        <v>74.6166666666667</v>
      </c>
      <c r="D9364" s="75">
        <v>100.233333333333</v>
      </c>
      <c r="E9364" s="75">
        <v>91.3833333333333</v>
      </c>
    </row>
    <row r="9365" ht="15.75" customHeight="1">
      <c r="A9365" s="13">
        <v>42222.572916666664</v>
      </c>
      <c r="B9365" s="75">
        <v>67.1833333333333</v>
      </c>
      <c r="C9365" s="75">
        <v>74.8666666666667</v>
      </c>
      <c r="D9365" s="75">
        <v>100.733333333333</v>
      </c>
      <c r="E9365" s="75">
        <v>91.1333333333333</v>
      </c>
    </row>
    <row r="9366" ht="15.75" customHeight="1">
      <c r="A9366" s="13">
        <v>42222.583333333336</v>
      </c>
      <c r="B9366" s="75">
        <v>67.1333333333333</v>
      </c>
      <c r="C9366" s="75">
        <v>75.2333333333333</v>
      </c>
      <c r="D9366" s="75">
        <v>101.0</v>
      </c>
      <c r="E9366" s="75">
        <v>90.8833333333333</v>
      </c>
    </row>
    <row r="9367" ht="15.75" customHeight="1">
      <c r="A9367" s="13">
        <v>42222.59375</v>
      </c>
      <c r="B9367" s="75">
        <v>67.6333333333333</v>
      </c>
      <c r="C9367" s="75">
        <v>75.7333333333333</v>
      </c>
      <c r="D9367" s="75">
        <v>101.0</v>
      </c>
      <c r="E9367" s="75">
        <v>90.6333333333333</v>
      </c>
    </row>
    <row r="9368" ht="15.75" customHeight="1">
      <c r="A9368" s="13">
        <v>42222.604166666664</v>
      </c>
      <c r="B9368" s="75">
        <v>68.1333333333333</v>
      </c>
      <c r="C9368" s="75">
        <v>76.2333333333333</v>
      </c>
      <c r="D9368" s="75">
        <v>101.0</v>
      </c>
      <c r="E9368" s="75">
        <v>90.3833333333333</v>
      </c>
    </row>
    <row r="9369" ht="15.75" customHeight="1">
      <c r="A9369" s="13">
        <v>42222.614583333336</v>
      </c>
      <c r="B9369" s="75">
        <v>68.6333333333333</v>
      </c>
      <c r="C9369" s="75">
        <v>76.7333333333333</v>
      </c>
      <c r="D9369" s="75">
        <v>101.0</v>
      </c>
      <c r="E9369" s="75">
        <v>90.1333333333333</v>
      </c>
    </row>
    <row r="9370" ht="15.75" customHeight="1">
      <c r="A9370" s="13">
        <v>42222.625</v>
      </c>
      <c r="B9370" s="75">
        <v>69.0</v>
      </c>
      <c r="C9370" s="75">
        <v>76.8833333333333</v>
      </c>
      <c r="D9370" s="75">
        <v>101.116666666667</v>
      </c>
      <c r="E9370" s="75">
        <v>90.0</v>
      </c>
    </row>
    <row r="9371" ht="15.75" customHeight="1">
      <c r="A9371" s="13">
        <v>42222.635416666664</v>
      </c>
      <c r="B9371" s="75">
        <v>69.0</v>
      </c>
      <c r="C9371" s="75">
        <v>76.6333333333333</v>
      </c>
      <c r="D9371" s="75">
        <v>101.366666666667</v>
      </c>
      <c r="E9371" s="75">
        <v>90.0</v>
      </c>
    </row>
    <row r="9372" ht="15.75" customHeight="1">
      <c r="A9372" s="13">
        <v>42222.645833333336</v>
      </c>
      <c r="B9372" s="75">
        <v>69.0</v>
      </c>
      <c r="C9372" s="75">
        <v>76.3833333333333</v>
      </c>
      <c r="D9372" s="75">
        <v>101.616666666667</v>
      </c>
      <c r="E9372" s="75">
        <v>90.0</v>
      </c>
    </row>
    <row r="9373" ht="15.75" customHeight="1">
      <c r="A9373" s="13">
        <v>42222.65625</v>
      </c>
      <c r="B9373" s="75">
        <v>69.0</v>
      </c>
      <c r="C9373" s="75">
        <v>76.1333333333333</v>
      </c>
      <c r="D9373" s="75">
        <v>101.866666666667</v>
      </c>
      <c r="E9373" s="75">
        <v>90.0</v>
      </c>
    </row>
    <row r="9374" ht="15.75" customHeight="1">
      <c r="A9374" s="13">
        <v>42222.666666666664</v>
      </c>
      <c r="B9374" s="75">
        <v>68.8666666666667</v>
      </c>
      <c r="C9374" s="75">
        <v>76.1166666666667</v>
      </c>
      <c r="D9374" s="75">
        <v>102.0</v>
      </c>
      <c r="E9374" s="75">
        <v>89.8833333333333</v>
      </c>
    </row>
    <row r="9375" ht="15.75" customHeight="1">
      <c r="A9375" s="13">
        <v>42222.677083333336</v>
      </c>
      <c r="B9375" s="75">
        <v>68.3666666666667</v>
      </c>
      <c r="C9375" s="75">
        <v>76.3666666666667</v>
      </c>
      <c r="D9375" s="75">
        <v>102.0</v>
      </c>
      <c r="E9375" s="75">
        <v>89.6333333333333</v>
      </c>
    </row>
    <row r="9376" ht="15.75" customHeight="1">
      <c r="A9376" s="13">
        <v>42222.6875</v>
      </c>
      <c r="B9376" s="75">
        <v>67.8666666666667</v>
      </c>
      <c r="C9376" s="75">
        <v>76.6166666666667</v>
      </c>
      <c r="D9376" s="75">
        <v>102.0</v>
      </c>
      <c r="E9376" s="75">
        <v>89.3833333333333</v>
      </c>
    </row>
    <row r="9377" ht="15.75" customHeight="1">
      <c r="A9377" s="13">
        <v>42222.697916666664</v>
      </c>
      <c r="B9377" s="75">
        <v>67.3666666666667</v>
      </c>
      <c r="C9377" s="75">
        <v>76.8666666666667</v>
      </c>
      <c r="D9377" s="75">
        <v>102.0</v>
      </c>
      <c r="E9377" s="75">
        <v>89.1333333333333</v>
      </c>
    </row>
    <row r="9378" ht="15.75" customHeight="1">
      <c r="A9378" s="13">
        <v>42222.708333333336</v>
      </c>
      <c r="B9378" s="75">
        <v>66.8</v>
      </c>
      <c r="C9378" s="75">
        <v>76.7666666666667</v>
      </c>
      <c r="D9378" s="75">
        <v>101.766666666667</v>
      </c>
      <c r="E9378" s="75">
        <v>88.7666666666667</v>
      </c>
    </row>
    <row r="9379" ht="15.75" customHeight="1">
      <c r="A9379" s="13">
        <v>42222.71875</v>
      </c>
      <c r="B9379" s="75">
        <v>66.05</v>
      </c>
      <c r="C9379" s="75">
        <v>76.2666666666667</v>
      </c>
      <c r="D9379" s="75">
        <v>101.266666666667</v>
      </c>
      <c r="E9379" s="75">
        <v>88.2666666666667</v>
      </c>
    </row>
    <row r="9380" ht="15.75" customHeight="1">
      <c r="A9380" s="13">
        <v>42222.729166666664</v>
      </c>
      <c r="B9380" s="75">
        <v>65.3</v>
      </c>
      <c r="C9380" s="75">
        <v>75.7666666666667</v>
      </c>
      <c r="D9380" s="75">
        <v>100.766666666667</v>
      </c>
      <c r="E9380" s="75">
        <v>87.7666666666667</v>
      </c>
    </row>
    <row r="9381" ht="15.75" customHeight="1">
      <c r="A9381" s="13">
        <v>42222.739583333336</v>
      </c>
      <c r="B9381" s="75">
        <v>64.55</v>
      </c>
      <c r="C9381" s="75">
        <v>75.2666666666667</v>
      </c>
      <c r="D9381" s="75">
        <v>100.266666666667</v>
      </c>
      <c r="E9381" s="75">
        <v>87.2666666666667</v>
      </c>
    </row>
    <row r="9382" ht="15.75" customHeight="1">
      <c r="A9382" s="13">
        <v>42222.75</v>
      </c>
      <c r="B9382" s="75">
        <v>63.9333333333333</v>
      </c>
      <c r="C9382" s="75">
        <v>74.3</v>
      </c>
      <c r="D9382" s="75">
        <v>99.65</v>
      </c>
      <c r="E9382" s="75">
        <v>86.7666666666667</v>
      </c>
    </row>
    <row r="9383" ht="15.75" customHeight="1">
      <c r="A9383" s="13">
        <v>42222.760416666664</v>
      </c>
      <c r="B9383" s="75">
        <v>63.6833333333333</v>
      </c>
      <c r="C9383" s="75">
        <v>72.8</v>
      </c>
      <c r="D9383" s="75">
        <v>98.9</v>
      </c>
      <c r="E9383" s="75">
        <v>86.2666666666667</v>
      </c>
    </row>
    <row r="9384" ht="15.75" customHeight="1">
      <c r="A9384" s="13">
        <v>42222.770833333336</v>
      </c>
      <c r="B9384" s="75">
        <v>63.4333333333333</v>
      </c>
      <c r="C9384" s="75">
        <v>71.3</v>
      </c>
      <c r="D9384" s="75">
        <v>98.15</v>
      </c>
      <c r="E9384" s="75">
        <v>85.7666666666667</v>
      </c>
    </row>
    <row r="9385" ht="15.75" customHeight="1">
      <c r="A9385" s="13">
        <v>42222.78125</v>
      </c>
      <c r="B9385" s="75">
        <v>63.1833333333333</v>
      </c>
      <c r="C9385" s="75">
        <v>69.8</v>
      </c>
      <c r="D9385" s="75">
        <v>97.4</v>
      </c>
      <c r="E9385" s="75">
        <v>85.2666666666667</v>
      </c>
    </row>
    <row r="9386" ht="15.75" customHeight="1">
      <c r="A9386" s="13">
        <v>42222.791666666664</v>
      </c>
      <c r="B9386" s="75">
        <v>62.9333333333333</v>
      </c>
      <c r="C9386" s="75">
        <v>68.7666666666667</v>
      </c>
      <c r="D9386" s="75">
        <v>96.5333333333333</v>
      </c>
      <c r="E9386" s="75">
        <v>84.7666666666667</v>
      </c>
    </row>
    <row r="9387" ht="15.75" customHeight="1">
      <c r="A9387" s="13">
        <v>42222.802083333336</v>
      </c>
      <c r="B9387" s="75">
        <v>62.6833333333333</v>
      </c>
      <c r="C9387" s="75">
        <v>68.2666666666667</v>
      </c>
      <c r="D9387" s="75">
        <v>95.5333333333333</v>
      </c>
      <c r="E9387" s="75">
        <v>84.2666666666667</v>
      </c>
    </row>
    <row r="9388" ht="15.75" customHeight="1">
      <c r="A9388" s="13">
        <v>42222.8125</v>
      </c>
      <c r="B9388" s="75">
        <v>62.4333333333333</v>
      </c>
      <c r="C9388" s="75">
        <v>67.7666666666667</v>
      </c>
      <c r="D9388" s="75">
        <v>94.5333333333333</v>
      </c>
      <c r="E9388" s="75">
        <v>83.7666666666667</v>
      </c>
    </row>
    <row r="9389" ht="15.75" customHeight="1">
      <c r="A9389" s="13">
        <v>42222.822916666664</v>
      </c>
      <c r="B9389" s="75">
        <v>62.1833333333333</v>
      </c>
      <c r="C9389" s="75">
        <v>67.2666666666667</v>
      </c>
      <c r="D9389" s="75">
        <v>93.5333333333333</v>
      </c>
      <c r="E9389" s="75">
        <v>83.2666666666667</v>
      </c>
    </row>
    <row r="9390" ht="15.75" customHeight="1">
      <c r="A9390" s="13">
        <v>42222.833333333336</v>
      </c>
      <c r="B9390" s="75">
        <v>61.9333333333333</v>
      </c>
      <c r="C9390" s="75">
        <v>66.8157894736842</v>
      </c>
      <c r="D9390" s="75">
        <v>92.5333333333333</v>
      </c>
      <c r="E9390" s="75">
        <v>82.8833333333333</v>
      </c>
    </row>
    <row r="9391" ht="15.75" customHeight="1">
      <c r="A9391" s="13">
        <v>42222.84375</v>
      </c>
      <c r="B9391" s="75">
        <v>61.6833333333333</v>
      </c>
      <c r="C9391" s="75">
        <v>66.4210526315789</v>
      </c>
      <c r="D9391" s="75">
        <v>91.5333333333333</v>
      </c>
      <c r="E9391" s="75">
        <v>82.6333333333333</v>
      </c>
    </row>
    <row r="9392" ht="15.75" customHeight="1">
      <c r="A9392" s="13">
        <v>42222.854166666664</v>
      </c>
      <c r="B9392" s="75">
        <v>61.4333333333333</v>
      </c>
      <c r="C9392" s="75">
        <v>66.0263157894737</v>
      </c>
      <c r="D9392" s="75">
        <v>90.5333333333333</v>
      </c>
      <c r="E9392" s="75">
        <v>82.3833333333333</v>
      </c>
    </row>
    <row r="9393" ht="15.75" customHeight="1">
      <c r="A9393" s="13">
        <v>42222.864583333336</v>
      </c>
      <c r="B9393" s="75">
        <v>61.1833333333333</v>
      </c>
      <c r="C9393" s="75">
        <v>65.3636363636364</v>
      </c>
      <c r="D9393" s="75">
        <v>89.5333333333333</v>
      </c>
      <c r="E9393" s="75">
        <v>82.1333333333333</v>
      </c>
    </row>
    <row r="9394" ht="15.75" customHeight="1">
      <c r="A9394" s="13">
        <v>42222.875</v>
      </c>
      <c r="B9394" s="75">
        <v>61.0666666666667</v>
      </c>
      <c r="C9394" s="75">
        <v>64.6111111111111</v>
      </c>
      <c r="D9394" s="75">
        <v>88.7666666666667</v>
      </c>
      <c r="E9394" s="75">
        <v>81.7666666666667</v>
      </c>
    </row>
    <row r="9395" ht="15.75" customHeight="1">
      <c r="A9395" s="13">
        <v>42222.885416666664</v>
      </c>
      <c r="B9395" s="75">
        <v>61.3166666666667</v>
      </c>
      <c r="C9395" s="75">
        <v>64.0952380952381</v>
      </c>
      <c r="D9395" s="75">
        <v>88.2666666666667</v>
      </c>
      <c r="E9395" s="75">
        <v>81.2666666666667</v>
      </c>
    </row>
    <row r="9396" ht="15.75" customHeight="1">
      <c r="A9396" s="13">
        <v>42222.895833333336</v>
      </c>
      <c r="B9396" s="75">
        <v>61.5666666666667</v>
      </c>
      <c r="C9396" s="75">
        <v>64.4523809523809</v>
      </c>
      <c r="D9396" s="75">
        <v>87.7666666666667</v>
      </c>
      <c r="E9396" s="75">
        <v>80.7666666666667</v>
      </c>
    </row>
    <row r="9397" ht="15.75" customHeight="1">
      <c r="A9397" s="13">
        <v>42222.90625</v>
      </c>
      <c r="B9397" s="75">
        <v>61.8166666666667</v>
      </c>
      <c r="C9397" s="75">
        <v>64.8095238095238</v>
      </c>
      <c r="D9397" s="75">
        <v>87.2666666666667</v>
      </c>
      <c r="E9397" s="75">
        <v>80.2666666666667</v>
      </c>
    </row>
    <row r="9398" ht="15.75" customHeight="1">
      <c r="A9398" s="13">
        <v>42222.916666666664</v>
      </c>
      <c r="B9398" s="75">
        <v>62.0869565217391</v>
      </c>
      <c r="C9398" s="75">
        <v>64.8541666666667</v>
      </c>
      <c r="D9398" s="75">
        <v>86.65</v>
      </c>
      <c r="E9398" s="75">
        <v>79.7666666666667</v>
      </c>
    </row>
    <row r="9399" ht="15.75" customHeight="1">
      <c r="A9399" s="13">
        <v>42222.927083333336</v>
      </c>
      <c r="B9399" s="75">
        <v>62.4130434782609</v>
      </c>
      <c r="C9399" s="75">
        <v>64.5416666666667</v>
      </c>
      <c r="D9399" s="75">
        <v>85.9</v>
      </c>
      <c r="E9399" s="75">
        <v>79.2666666666667</v>
      </c>
    </row>
    <row r="9400" ht="15.75" customHeight="1">
      <c r="A9400" s="13">
        <v>42222.9375</v>
      </c>
      <c r="B9400" s="75">
        <v>62.7391304347826</v>
      </c>
      <c r="C9400" s="75">
        <v>64.2291666666667</v>
      </c>
      <c r="D9400" s="75">
        <v>85.15</v>
      </c>
      <c r="E9400" s="75">
        <v>78.7666666666667</v>
      </c>
    </row>
    <row r="9401" ht="15.75" customHeight="1">
      <c r="A9401" s="13">
        <v>42222.947916666664</v>
      </c>
      <c r="B9401" s="75">
        <v>63.0</v>
      </c>
      <c r="C9401" s="75">
        <v>64.0</v>
      </c>
      <c r="D9401" s="75">
        <v>84.4</v>
      </c>
      <c r="E9401" s="75">
        <v>78.2666666666667</v>
      </c>
    </row>
    <row r="9402" ht="15.75" customHeight="1">
      <c r="A9402" s="13">
        <v>42222.958333333336</v>
      </c>
      <c r="B9402" s="75">
        <v>63.0</v>
      </c>
      <c r="C9402" s="75">
        <v>65.0</v>
      </c>
      <c r="D9402" s="75">
        <v>83.7666666666667</v>
      </c>
      <c r="E9402" s="75">
        <v>77.8833333333333</v>
      </c>
    </row>
    <row r="9403" ht="15.75" customHeight="1">
      <c r="A9403" s="13">
        <v>42222.96875</v>
      </c>
      <c r="B9403" s="75">
        <v>63.0</v>
      </c>
      <c r="C9403" s="75">
        <v>65.0</v>
      </c>
      <c r="D9403" s="75">
        <v>83.2666666666667</v>
      </c>
      <c r="E9403" s="75">
        <v>77.6333333333333</v>
      </c>
    </row>
    <row r="9404" ht="15.75" customHeight="1">
      <c r="A9404" s="13">
        <v>42222.979166666664</v>
      </c>
      <c r="B9404" s="75">
        <v>62.8387096774194</v>
      </c>
      <c r="C9404" s="75">
        <v>65.0</v>
      </c>
      <c r="D9404" s="75">
        <v>82.7666666666667</v>
      </c>
      <c r="E9404" s="75">
        <v>77.3833333333333</v>
      </c>
    </row>
    <row r="9405" ht="15.75" customHeight="1">
      <c r="A9405" s="13">
        <v>42222.989583333336</v>
      </c>
      <c r="B9405" s="75">
        <v>62.3548387096774</v>
      </c>
      <c r="C9405" s="75">
        <v>65.0</v>
      </c>
      <c r="D9405" s="75">
        <v>82.2666666666667</v>
      </c>
      <c r="E9405" s="75">
        <v>77.1333333333333</v>
      </c>
    </row>
    <row r="9406" ht="15.75" customHeight="1">
      <c r="A9406" s="13">
        <v>42223.0</v>
      </c>
      <c r="B9406" s="75">
        <v>61.9333333333333</v>
      </c>
      <c r="C9406" s="75">
        <v>65.0</v>
      </c>
      <c r="D9406" s="75">
        <v>81.7666666666667</v>
      </c>
      <c r="E9406" s="75">
        <v>76.65</v>
      </c>
    </row>
    <row r="9407" ht="15.75" customHeight="1">
      <c r="A9407" s="13">
        <v>42223.010416666664</v>
      </c>
      <c r="B9407" s="75">
        <v>61.6833333333333</v>
      </c>
      <c r="C9407" s="75">
        <v>65.0</v>
      </c>
      <c r="D9407" s="75">
        <v>81.2666666666667</v>
      </c>
      <c r="E9407" s="75">
        <v>75.9</v>
      </c>
    </row>
    <row r="9408" ht="15.75" customHeight="1">
      <c r="A9408" s="13">
        <v>42223.020833333336</v>
      </c>
      <c r="B9408" s="75">
        <v>61.4333333333333</v>
      </c>
      <c r="C9408" s="75">
        <v>65.0</v>
      </c>
      <c r="D9408" s="75">
        <v>80.7666666666667</v>
      </c>
      <c r="E9408" s="75">
        <v>75.15</v>
      </c>
    </row>
    <row r="9409" ht="15.75" customHeight="1">
      <c r="A9409" s="13">
        <v>42223.03125</v>
      </c>
      <c r="B9409" s="75">
        <v>61.1833333333333</v>
      </c>
      <c r="C9409" s="75">
        <v>65.0</v>
      </c>
      <c r="D9409" s="75">
        <v>80.2666666666667</v>
      </c>
      <c r="E9409" s="75">
        <v>74.4</v>
      </c>
    </row>
    <row r="9410" ht="15.75" customHeight="1">
      <c r="A9410" s="13">
        <v>42223.041666666664</v>
      </c>
      <c r="B9410" s="75">
        <v>61.0</v>
      </c>
      <c r="C9410" s="75">
        <v>64.7666666666667</v>
      </c>
      <c r="D9410" s="75">
        <v>79.8833333333333</v>
      </c>
      <c r="E9410" s="75">
        <v>74.0</v>
      </c>
    </row>
    <row r="9411" ht="15.75" customHeight="1">
      <c r="A9411" s="13">
        <v>42223.052083333336</v>
      </c>
      <c r="B9411" s="75">
        <v>61.0</v>
      </c>
      <c r="C9411" s="75">
        <v>64.2666666666667</v>
      </c>
      <c r="D9411" s="75">
        <v>79.6333333333333</v>
      </c>
      <c r="E9411" s="75">
        <v>74.0</v>
      </c>
    </row>
    <row r="9412" ht="15.75" customHeight="1">
      <c r="A9412" s="13">
        <v>42223.0625</v>
      </c>
      <c r="B9412" s="75">
        <v>61.0</v>
      </c>
      <c r="C9412" s="75">
        <v>63.7666666666667</v>
      </c>
      <c r="D9412" s="75">
        <v>79.3833333333333</v>
      </c>
      <c r="E9412" s="75">
        <v>74.0</v>
      </c>
    </row>
    <row r="9413" ht="15.75" customHeight="1">
      <c r="A9413" s="13">
        <v>42223.072916666664</v>
      </c>
      <c r="B9413" s="75">
        <v>61.0</v>
      </c>
      <c r="C9413" s="75">
        <v>63.2666666666667</v>
      </c>
      <c r="D9413" s="75">
        <v>79.1333333333333</v>
      </c>
      <c r="E9413" s="75">
        <v>74.0</v>
      </c>
    </row>
    <row r="9414" ht="15.75" customHeight="1">
      <c r="A9414" s="13">
        <v>42223.083333333336</v>
      </c>
      <c r="B9414" s="75">
        <v>61.0</v>
      </c>
      <c r="C9414" s="75">
        <v>62.8833333333333</v>
      </c>
      <c r="D9414" s="75">
        <v>78.8833333333333</v>
      </c>
      <c r="E9414" s="75">
        <v>73.7666666666667</v>
      </c>
    </row>
    <row r="9415" ht="15.75" customHeight="1">
      <c r="A9415" s="13">
        <v>42223.09375</v>
      </c>
      <c r="B9415" s="75">
        <v>61.0</v>
      </c>
      <c r="C9415" s="75">
        <v>62.6333333333333</v>
      </c>
      <c r="D9415" s="75">
        <v>78.6333333333333</v>
      </c>
      <c r="E9415" s="75">
        <v>73.2666666666667</v>
      </c>
    </row>
    <row r="9416" ht="15.75" customHeight="1">
      <c r="A9416" s="13">
        <v>42223.104166666664</v>
      </c>
      <c r="B9416" s="75">
        <v>61.0</v>
      </c>
      <c r="C9416" s="75">
        <v>62.3833333333333</v>
      </c>
      <c r="D9416" s="75">
        <v>78.3833333333333</v>
      </c>
      <c r="E9416" s="75">
        <v>72.7666666666667</v>
      </c>
    </row>
    <row r="9417" ht="15.75" customHeight="1">
      <c r="A9417" s="13">
        <v>42223.114583333336</v>
      </c>
      <c r="B9417" s="75">
        <v>61.0</v>
      </c>
      <c r="C9417" s="75">
        <v>62.1333333333333</v>
      </c>
      <c r="D9417" s="75">
        <v>78.1333333333333</v>
      </c>
      <c r="E9417" s="75">
        <v>72.2666666666667</v>
      </c>
    </row>
    <row r="9418" ht="15.75" customHeight="1">
      <c r="A9418" s="13">
        <v>42223.125</v>
      </c>
      <c r="B9418" s="75">
        <v>60.9333333333333</v>
      </c>
      <c r="C9418" s="75">
        <v>61.8833333333333</v>
      </c>
      <c r="D9418" s="75">
        <v>77.8833333333333</v>
      </c>
      <c r="E9418" s="75">
        <v>71.7666666666667</v>
      </c>
    </row>
    <row r="9419" ht="15.75" customHeight="1">
      <c r="A9419" s="13">
        <v>42223.135416666664</v>
      </c>
      <c r="B9419" s="75">
        <v>60.6833333333333</v>
      </c>
      <c r="C9419" s="75">
        <v>61.6333333333333</v>
      </c>
      <c r="D9419" s="75">
        <v>77.6333333333333</v>
      </c>
      <c r="E9419" s="75">
        <v>71.2666666666667</v>
      </c>
    </row>
    <row r="9420" ht="15.75" customHeight="1">
      <c r="A9420" s="13">
        <v>42223.145833333336</v>
      </c>
      <c r="B9420" s="75">
        <v>60.4333333333333</v>
      </c>
      <c r="C9420" s="75">
        <v>61.3833333333333</v>
      </c>
      <c r="D9420" s="75">
        <v>77.3833333333333</v>
      </c>
      <c r="E9420" s="75">
        <v>70.7666666666667</v>
      </c>
    </row>
    <row r="9421" ht="15.75" customHeight="1">
      <c r="A9421" s="13">
        <v>42223.15625</v>
      </c>
      <c r="B9421" s="75">
        <v>60.1833333333333</v>
      </c>
      <c r="C9421" s="75">
        <v>61.1333333333333</v>
      </c>
      <c r="D9421" s="75">
        <v>77.1333333333333</v>
      </c>
      <c r="E9421" s="75">
        <v>70.2666666666667</v>
      </c>
    </row>
    <row r="9422" ht="15.75" customHeight="1">
      <c r="A9422" s="13">
        <v>42223.166666666664</v>
      </c>
      <c r="B9422" s="75">
        <v>59.8666666666667</v>
      </c>
      <c r="C9422" s="75">
        <v>60.8833333333333</v>
      </c>
      <c r="D9422" s="75">
        <v>76.8833333333333</v>
      </c>
      <c r="E9422" s="75">
        <v>69.8833333333333</v>
      </c>
    </row>
    <row r="9423" ht="15.75" customHeight="1">
      <c r="A9423" s="13">
        <v>42223.177083333336</v>
      </c>
      <c r="B9423" s="75">
        <v>59.3666666666667</v>
      </c>
      <c r="C9423" s="75">
        <v>60.6333333333333</v>
      </c>
      <c r="D9423" s="75">
        <v>76.6333333333333</v>
      </c>
      <c r="E9423" s="75">
        <v>69.6333333333333</v>
      </c>
    </row>
    <row r="9424" ht="15.75" customHeight="1">
      <c r="A9424" s="13">
        <v>42223.1875</v>
      </c>
      <c r="B9424" s="75">
        <v>58.8666666666667</v>
      </c>
      <c r="C9424" s="75">
        <v>60.3833333333333</v>
      </c>
      <c r="D9424" s="75">
        <v>76.3833333333333</v>
      </c>
      <c r="E9424" s="75">
        <v>69.3833333333333</v>
      </c>
    </row>
    <row r="9425" ht="15.75" customHeight="1">
      <c r="A9425" s="13">
        <v>42223.197916666664</v>
      </c>
      <c r="B9425" s="75">
        <v>58.3666666666667</v>
      </c>
      <c r="C9425" s="75">
        <v>60.1333333333333</v>
      </c>
      <c r="D9425" s="75">
        <v>76.1333333333333</v>
      </c>
      <c r="E9425" s="75">
        <v>69.1333333333333</v>
      </c>
    </row>
    <row r="9426" ht="15.75" customHeight="1">
      <c r="A9426" s="13">
        <v>42223.208333333336</v>
      </c>
      <c r="B9426" s="75">
        <v>58.0666666666667</v>
      </c>
      <c r="C9426" s="75">
        <v>60.0</v>
      </c>
      <c r="D9426" s="75">
        <v>75.7666666666667</v>
      </c>
      <c r="E9426" s="75">
        <v>69.1166666666667</v>
      </c>
    </row>
    <row r="9427" ht="15.75" customHeight="1">
      <c r="A9427" s="13">
        <v>42223.21875</v>
      </c>
      <c r="B9427" s="75">
        <v>58.3166666666667</v>
      </c>
      <c r="C9427" s="75">
        <v>60.0</v>
      </c>
      <c r="D9427" s="75">
        <v>75.2666666666667</v>
      </c>
      <c r="E9427" s="75">
        <v>69.3666666666667</v>
      </c>
    </row>
    <row r="9428" ht="15.75" customHeight="1">
      <c r="A9428" s="13">
        <v>42223.229166666664</v>
      </c>
      <c r="B9428" s="75">
        <v>58.5666666666667</v>
      </c>
      <c r="C9428" s="75">
        <v>60.0</v>
      </c>
      <c r="D9428" s="75">
        <v>74.7666666666667</v>
      </c>
      <c r="E9428" s="75">
        <v>69.6166666666667</v>
      </c>
    </row>
    <row r="9429" ht="15.75" customHeight="1">
      <c r="A9429" s="13">
        <v>42223.239583333336</v>
      </c>
      <c r="B9429" s="75">
        <v>58.8166666666667</v>
      </c>
      <c r="C9429" s="75">
        <v>60.0</v>
      </c>
      <c r="D9429" s="75">
        <v>74.2666666666667</v>
      </c>
      <c r="E9429" s="75">
        <v>69.8666666666667</v>
      </c>
    </row>
    <row r="9430" ht="15.75" customHeight="1">
      <c r="A9430" s="13">
        <v>42223.25</v>
      </c>
      <c r="B9430" s="75">
        <v>59.2</v>
      </c>
      <c r="C9430" s="75">
        <v>60.2333333333333</v>
      </c>
      <c r="D9430" s="75">
        <v>74.0</v>
      </c>
      <c r="E9430" s="75">
        <v>70.2333333333333</v>
      </c>
    </row>
    <row r="9431" ht="15.75" customHeight="1">
      <c r="A9431" s="13">
        <v>42223.260416666664</v>
      </c>
      <c r="B9431" s="75">
        <v>59.95</v>
      </c>
      <c r="C9431" s="75">
        <v>60.7333333333333</v>
      </c>
      <c r="D9431" s="75">
        <v>74.0</v>
      </c>
      <c r="E9431" s="75">
        <v>70.7333333333333</v>
      </c>
    </row>
    <row r="9432" ht="15.75" customHeight="1">
      <c r="A9432" s="13">
        <v>42223.270833333336</v>
      </c>
      <c r="B9432" s="75">
        <v>60.7</v>
      </c>
      <c r="C9432" s="75">
        <v>61.2333333333333</v>
      </c>
      <c r="D9432" s="75">
        <v>74.0</v>
      </c>
      <c r="E9432" s="75">
        <v>71.2333333333333</v>
      </c>
    </row>
    <row r="9433" ht="15.75" customHeight="1">
      <c r="A9433" s="13">
        <v>42223.28125</v>
      </c>
      <c r="B9433" s="75">
        <v>61.45</v>
      </c>
      <c r="C9433" s="75">
        <v>61.7333333333333</v>
      </c>
      <c r="D9433" s="75">
        <v>74.0</v>
      </c>
      <c r="E9433" s="75">
        <v>71.7333333333333</v>
      </c>
    </row>
    <row r="9434" ht="15.75" customHeight="1">
      <c r="A9434" s="13">
        <v>42223.291666666664</v>
      </c>
      <c r="B9434" s="75">
        <v>62.2</v>
      </c>
      <c r="C9434" s="75">
        <v>62.35</v>
      </c>
      <c r="D9434" s="75">
        <v>74.7</v>
      </c>
      <c r="E9434" s="75">
        <v>72.4666666666667</v>
      </c>
    </row>
    <row r="9435" ht="15.75" customHeight="1">
      <c r="A9435" s="13">
        <v>42223.302083333336</v>
      </c>
      <c r="B9435" s="75">
        <v>62.95</v>
      </c>
      <c r="C9435" s="75">
        <v>63.1</v>
      </c>
      <c r="D9435" s="75">
        <v>76.2</v>
      </c>
      <c r="E9435" s="75">
        <v>73.4666666666667</v>
      </c>
    </row>
    <row r="9436" ht="15.75" customHeight="1">
      <c r="A9436" s="13">
        <v>42223.3125</v>
      </c>
      <c r="B9436" s="75">
        <v>63.7</v>
      </c>
      <c r="C9436" s="75">
        <v>63.85</v>
      </c>
      <c r="D9436" s="75">
        <v>77.7</v>
      </c>
      <c r="E9436" s="75">
        <v>74.4666666666667</v>
      </c>
    </row>
    <row r="9437" ht="15.75" customHeight="1">
      <c r="A9437" s="13">
        <v>42223.322916666664</v>
      </c>
      <c r="B9437" s="75">
        <v>64.45</v>
      </c>
      <c r="C9437" s="75">
        <v>64.6</v>
      </c>
      <c r="D9437" s="75">
        <v>79.2</v>
      </c>
      <c r="E9437" s="75">
        <v>75.4666666666667</v>
      </c>
    </row>
    <row r="9438" ht="15.75" customHeight="1">
      <c r="A9438" s="13">
        <v>42223.333333333336</v>
      </c>
      <c r="B9438" s="75">
        <v>65.2</v>
      </c>
      <c r="C9438" s="75">
        <v>65.2333333333333</v>
      </c>
      <c r="D9438" s="75">
        <v>80.4666666666667</v>
      </c>
      <c r="E9438" s="75">
        <v>76.4666666666667</v>
      </c>
    </row>
    <row r="9439" ht="15.75" customHeight="1">
      <c r="A9439" s="13">
        <v>42223.34375</v>
      </c>
      <c r="B9439" s="75">
        <v>65.95</v>
      </c>
      <c r="C9439" s="75">
        <v>65.7333333333333</v>
      </c>
      <c r="D9439" s="75">
        <v>81.4666666666667</v>
      </c>
      <c r="E9439" s="75">
        <v>77.4666666666667</v>
      </c>
    </row>
    <row r="9440" ht="15.75" customHeight="1">
      <c r="A9440" s="13">
        <v>42223.354166666664</v>
      </c>
      <c r="B9440" s="75">
        <v>66.7</v>
      </c>
      <c r="C9440" s="75">
        <v>66.2333333333333</v>
      </c>
      <c r="D9440" s="75">
        <v>82.4666666666667</v>
      </c>
      <c r="E9440" s="75">
        <v>78.4666666666667</v>
      </c>
    </row>
    <row r="9441" ht="15.75" customHeight="1">
      <c r="A9441" s="13">
        <v>42223.364583333336</v>
      </c>
      <c r="B9441" s="75">
        <v>67.45</v>
      </c>
      <c r="C9441" s="75">
        <v>66.7333333333333</v>
      </c>
      <c r="D9441" s="75">
        <v>83.4666666666667</v>
      </c>
      <c r="E9441" s="75">
        <v>79.4666666666667</v>
      </c>
    </row>
    <row r="9442" ht="15.75" customHeight="1">
      <c r="A9442" s="13">
        <v>42223.375</v>
      </c>
      <c r="B9442" s="75">
        <v>68.0666666666667</v>
      </c>
      <c r="C9442" s="75">
        <v>67.4666666666667</v>
      </c>
      <c r="D9442" s="75">
        <v>84.7</v>
      </c>
      <c r="E9442" s="75">
        <v>80.35</v>
      </c>
    </row>
    <row r="9443" ht="15.75" customHeight="1">
      <c r="A9443" s="13">
        <v>42223.385416666664</v>
      </c>
      <c r="B9443" s="75">
        <v>68.3166666666667</v>
      </c>
      <c r="C9443" s="75">
        <v>68.4666666666667</v>
      </c>
      <c r="D9443" s="75">
        <v>86.2</v>
      </c>
      <c r="E9443" s="75">
        <v>81.1</v>
      </c>
    </row>
    <row r="9444" ht="15.75" customHeight="1">
      <c r="A9444" s="13">
        <v>42223.395833333336</v>
      </c>
      <c r="B9444" s="75">
        <v>68.5666666666667</v>
      </c>
      <c r="C9444" s="75">
        <v>69.4666666666667</v>
      </c>
      <c r="D9444" s="75">
        <v>87.7</v>
      </c>
      <c r="E9444" s="75">
        <v>81.85</v>
      </c>
    </row>
    <row r="9445" ht="15.75" customHeight="1">
      <c r="A9445" s="13">
        <v>42223.40625</v>
      </c>
      <c r="B9445" s="75">
        <v>68.8166666666667</v>
      </c>
      <c r="C9445" s="75">
        <v>70.4666666666667</v>
      </c>
      <c r="D9445" s="75">
        <v>89.2</v>
      </c>
      <c r="E9445" s="75">
        <v>82.6</v>
      </c>
    </row>
    <row r="9446" ht="15.75" customHeight="1">
      <c r="A9446" s="13">
        <v>42223.416666666664</v>
      </c>
      <c r="B9446" s="75">
        <v>69.2</v>
      </c>
      <c r="C9446" s="75">
        <v>71.4666666666667</v>
      </c>
      <c r="D9446" s="75">
        <v>90.35</v>
      </c>
      <c r="E9446" s="75">
        <v>83.2333333333333</v>
      </c>
    </row>
    <row r="9447" ht="15.75" customHeight="1">
      <c r="A9447" s="13">
        <v>42223.427083333336</v>
      </c>
      <c r="B9447" s="75">
        <v>69.95</v>
      </c>
      <c r="C9447" s="75">
        <v>72.4666666666667</v>
      </c>
      <c r="D9447" s="75">
        <v>91.1</v>
      </c>
      <c r="E9447" s="75">
        <v>83.7333333333333</v>
      </c>
    </row>
    <row r="9448" ht="15.75" customHeight="1">
      <c r="A9448" s="13">
        <v>42223.4375</v>
      </c>
      <c r="B9448" s="75">
        <v>70.7</v>
      </c>
      <c r="C9448" s="75">
        <v>73.4666666666667</v>
      </c>
      <c r="D9448" s="75">
        <v>91.85</v>
      </c>
      <c r="E9448" s="75">
        <v>84.2333333333333</v>
      </c>
    </row>
    <row r="9449" ht="15.75" customHeight="1">
      <c r="A9449" s="13">
        <v>42223.447916666664</v>
      </c>
      <c r="B9449" s="75">
        <v>71.45</v>
      </c>
      <c r="C9449" s="75">
        <v>74.4666666666667</v>
      </c>
      <c r="D9449" s="75">
        <v>92.6</v>
      </c>
      <c r="E9449" s="75">
        <v>84.7333333333333</v>
      </c>
    </row>
    <row r="9450" ht="15.75" customHeight="1">
      <c r="A9450" s="13">
        <v>42223.458333333336</v>
      </c>
      <c r="B9450" s="75">
        <v>72.0</v>
      </c>
      <c r="C9450" s="75">
        <v>75.35</v>
      </c>
      <c r="D9450" s="75">
        <v>93.35</v>
      </c>
      <c r="E9450" s="75">
        <v>85.4666666666667</v>
      </c>
    </row>
    <row r="9451" ht="15.75" customHeight="1">
      <c r="A9451" s="13">
        <v>42223.46875</v>
      </c>
      <c r="B9451" s="75">
        <v>72.0</v>
      </c>
      <c r="C9451" s="75">
        <v>76.1</v>
      </c>
      <c r="D9451" s="75">
        <v>94.1</v>
      </c>
      <c r="E9451" s="75">
        <v>86.4666666666667</v>
      </c>
    </row>
    <row r="9452" ht="15.75" customHeight="1">
      <c r="A9452" s="13">
        <v>42223.479166666664</v>
      </c>
      <c r="B9452" s="75">
        <v>72.0</v>
      </c>
      <c r="C9452" s="75">
        <v>76.85</v>
      </c>
      <c r="D9452" s="75">
        <v>94.85</v>
      </c>
      <c r="E9452" s="75">
        <v>87.4666666666667</v>
      </c>
    </row>
    <row r="9453" ht="15.75" customHeight="1">
      <c r="A9453" s="13">
        <v>42223.489583333336</v>
      </c>
      <c r="B9453" s="75">
        <v>72.0</v>
      </c>
      <c r="C9453" s="75">
        <v>77.6</v>
      </c>
      <c r="D9453" s="75">
        <v>95.6</v>
      </c>
      <c r="E9453" s="75">
        <v>88.4666666666667</v>
      </c>
    </row>
    <row r="9454" ht="15.75" customHeight="1">
      <c r="A9454" s="13">
        <v>42223.5</v>
      </c>
      <c r="B9454" s="75">
        <v>72.2</v>
      </c>
      <c r="C9454" s="75">
        <v>78.4666666666667</v>
      </c>
      <c r="D9454" s="75">
        <v>96.1166666666667</v>
      </c>
      <c r="E9454" s="75">
        <v>89.2333333333333</v>
      </c>
    </row>
    <row r="9455" ht="15.75" customHeight="1">
      <c r="A9455" s="13">
        <v>42223.510416666664</v>
      </c>
      <c r="B9455" s="75">
        <v>72.95</v>
      </c>
      <c r="C9455" s="75">
        <v>79.4666666666667</v>
      </c>
      <c r="D9455" s="75">
        <v>96.3666666666667</v>
      </c>
      <c r="E9455" s="75">
        <v>89.7333333333333</v>
      </c>
    </row>
    <row r="9456" ht="15.75" customHeight="1">
      <c r="A9456" s="13">
        <v>42223.520833333336</v>
      </c>
      <c r="B9456" s="75">
        <v>73.7</v>
      </c>
      <c r="C9456" s="75">
        <v>80.4666666666667</v>
      </c>
      <c r="D9456" s="75">
        <v>96.6166666666667</v>
      </c>
      <c r="E9456" s="75">
        <v>90.2333333333333</v>
      </c>
    </row>
    <row r="9457" ht="15.75" customHeight="1">
      <c r="A9457" s="13">
        <v>42223.53125</v>
      </c>
      <c r="B9457" s="75">
        <v>74.45</v>
      </c>
      <c r="C9457" s="75">
        <v>81.4666666666667</v>
      </c>
      <c r="D9457" s="75">
        <v>96.8666666666667</v>
      </c>
      <c r="E9457" s="75">
        <v>90.7333333333333</v>
      </c>
    </row>
    <row r="9458" ht="15.75" customHeight="1">
      <c r="A9458" s="13">
        <v>42223.541666666664</v>
      </c>
      <c r="B9458" s="75">
        <v>75.0</v>
      </c>
      <c r="C9458" s="75">
        <v>81.8833333333333</v>
      </c>
      <c r="D9458" s="75">
        <v>97.5833333333333</v>
      </c>
      <c r="E9458" s="75">
        <v>91.2333333333333</v>
      </c>
    </row>
    <row r="9459" ht="15.75" customHeight="1">
      <c r="A9459" s="13">
        <v>42223.552083333336</v>
      </c>
      <c r="B9459" s="75">
        <v>75.0</v>
      </c>
      <c r="C9459" s="75">
        <v>81.6333333333333</v>
      </c>
      <c r="D9459" s="75">
        <v>98.8333333333333</v>
      </c>
      <c r="E9459" s="75">
        <v>91.7333333333333</v>
      </c>
    </row>
    <row r="9460" ht="15.75" customHeight="1">
      <c r="A9460" s="13">
        <v>42223.5625</v>
      </c>
      <c r="B9460" s="75">
        <v>75.0</v>
      </c>
      <c r="C9460" s="75">
        <v>81.3833333333333</v>
      </c>
      <c r="D9460" s="75">
        <v>100.083333333333</v>
      </c>
      <c r="E9460" s="75">
        <v>92.2333333333333</v>
      </c>
    </row>
    <row r="9461" ht="15.75" customHeight="1">
      <c r="A9461" s="13">
        <v>42223.572916666664</v>
      </c>
      <c r="B9461" s="75">
        <v>75.0</v>
      </c>
      <c r="C9461" s="75">
        <v>81.1333333333333</v>
      </c>
      <c r="D9461" s="75">
        <v>101.333333333333</v>
      </c>
      <c r="E9461" s="75">
        <v>92.7333333333333</v>
      </c>
    </row>
    <row r="9462" ht="15.75" customHeight="1">
      <c r="A9462" s="13">
        <v>42223.583333333336</v>
      </c>
      <c r="B9462" s="75">
        <v>75.0</v>
      </c>
      <c r="C9462" s="75">
        <v>80.7666666666667</v>
      </c>
      <c r="D9462" s="75">
        <v>101.766666666667</v>
      </c>
      <c r="E9462" s="75">
        <v>92.8833333333333</v>
      </c>
    </row>
    <row r="9463" ht="15.75" customHeight="1">
      <c r="A9463" s="13">
        <v>42223.59375</v>
      </c>
      <c r="B9463" s="75">
        <v>75.0</v>
      </c>
      <c r="C9463" s="75">
        <v>80.2666666666667</v>
      </c>
      <c r="D9463" s="75">
        <v>101.266666666667</v>
      </c>
      <c r="E9463" s="75">
        <v>92.6333333333333</v>
      </c>
    </row>
    <row r="9464" ht="15.75" customHeight="1">
      <c r="A9464" s="13">
        <v>42223.604166666664</v>
      </c>
      <c r="B9464" s="75">
        <v>75.0</v>
      </c>
      <c r="C9464" s="75">
        <v>79.7666666666667</v>
      </c>
      <c r="D9464" s="75">
        <v>100.766666666667</v>
      </c>
      <c r="E9464" s="75">
        <v>92.3833333333333</v>
      </c>
    </row>
    <row r="9465" ht="15.75" customHeight="1">
      <c r="A9465" s="13">
        <v>42223.614583333336</v>
      </c>
      <c r="B9465" s="75">
        <v>75.0</v>
      </c>
      <c r="C9465" s="75">
        <v>79.2666666666667</v>
      </c>
      <c r="D9465" s="75">
        <v>100.266666666667</v>
      </c>
      <c r="E9465" s="75">
        <v>92.1333333333333</v>
      </c>
    </row>
    <row r="9466" ht="15.75" customHeight="1">
      <c r="A9466" s="13">
        <v>42223.625</v>
      </c>
      <c r="B9466" s="75">
        <v>74.9333333333333</v>
      </c>
      <c r="C9466" s="75">
        <v>78.8833333333333</v>
      </c>
      <c r="D9466" s="75">
        <v>100.35</v>
      </c>
      <c r="E9466" s="75">
        <v>92.1166666666667</v>
      </c>
    </row>
    <row r="9467" ht="15.75" customHeight="1">
      <c r="A9467" s="13">
        <v>42223.635416666664</v>
      </c>
      <c r="B9467" s="75">
        <v>74.6833333333333</v>
      </c>
      <c r="C9467" s="75">
        <v>78.6333333333333</v>
      </c>
      <c r="D9467" s="75">
        <v>101.1</v>
      </c>
      <c r="E9467" s="75">
        <v>92.3666666666667</v>
      </c>
    </row>
    <row r="9468" ht="15.75" customHeight="1">
      <c r="A9468" s="13">
        <v>42223.645833333336</v>
      </c>
      <c r="B9468" s="75">
        <v>74.4333333333333</v>
      </c>
      <c r="C9468" s="75">
        <v>78.3833333333333</v>
      </c>
      <c r="D9468" s="75">
        <v>101.85</v>
      </c>
      <c r="E9468" s="75">
        <v>92.6166666666667</v>
      </c>
    </row>
    <row r="9469" ht="15.75" customHeight="1">
      <c r="A9469" s="13">
        <v>42223.65625</v>
      </c>
      <c r="B9469" s="75">
        <v>74.1833333333333</v>
      </c>
      <c r="C9469" s="75">
        <v>78.1333333333333</v>
      </c>
      <c r="D9469" s="75">
        <v>102.6</v>
      </c>
      <c r="E9469" s="75">
        <v>92.8666666666667</v>
      </c>
    </row>
    <row r="9470" ht="15.75" customHeight="1">
      <c r="A9470" s="13">
        <v>42223.666666666664</v>
      </c>
      <c r="B9470" s="75">
        <v>73.9333333333333</v>
      </c>
      <c r="C9470" s="75">
        <v>77.7666666666667</v>
      </c>
      <c r="D9470" s="75">
        <v>102.766666666667</v>
      </c>
      <c r="E9470" s="75">
        <v>93.0</v>
      </c>
    </row>
    <row r="9471" ht="15.75" customHeight="1">
      <c r="A9471" s="13">
        <v>42223.677083333336</v>
      </c>
      <c r="B9471" s="75">
        <v>73.6833333333333</v>
      </c>
      <c r="C9471" s="75">
        <v>77.2666666666667</v>
      </c>
      <c r="D9471" s="75">
        <v>102.266666666667</v>
      </c>
      <c r="E9471" s="75">
        <v>93.0</v>
      </c>
    </row>
    <row r="9472" ht="15.75" customHeight="1">
      <c r="A9472" s="13">
        <v>42223.6875</v>
      </c>
      <c r="B9472" s="75">
        <v>73.4333333333333</v>
      </c>
      <c r="C9472" s="75">
        <v>76.7666666666667</v>
      </c>
      <c r="D9472" s="75">
        <v>101.766666666667</v>
      </c>
      <c r="E9472" s="75">
        <v>93.0</v>
      </c>
    </row>
    <row r="9473" ht="15.75" customHeight="1">
      <c r="A9473" s="13">
        <v>42223.697916666664</v>
      </c>
      <c r="B9473" s="75">
        <v>73.1833333333333</v>
      </c>
      <c r="C9473" s="75">
        <v>76.2666666666667</v>
      </c>
      <c r="D9473" s="75">
        <v>101.266666666667</v>
      </c>
      <c r="E9473" s="75">
        <v>93.0</v>
      </c>
    </row>
    <row r="9474" ht="15.75" customHeight="1">
      <c r="A9474" s="13">
        <v>42223.708333333336</v>
      </c>
      <c r="B9474" s="75">
        <v>72.8666666666667</v>
      </c>
      <c r="C9474" s="75">
        <v>75.8833333333333</v>
      </c>
      <c r="D9474" s="75">
        <v>100.65</v>
      </c>
      <c r="E9474" s="75">
        <v>92.7666666666667</v>
      </c>
    </row>
    <row r="9475" ht="15.75" customHeight="1">
      <c r="A9475" s="13">
        <v>42223.71875</v>
      </c>
      <c r="B9475" s="75">
        <v>72.3666666666667</v>
      </c>
      <c r="C9475" s="75">
        <v>75.6333333333333</v>
      </c>
      <c r="D9475" s="75">
        <v>99.9</v>
      </c>
      <c r="E9475" s="75">
        <v>92.2666666666667</v>
      </c>
    </row>
    <row r="9476" ht="15.75" customHeight="1">
      <c r="A9476" s="13">
        <v>42223.729166666664</v>
      </c>
      <c r="B9476" s="75">
        <v>71.8666666666667</v>
      </c>
      <c r="C9476" s="75">
        <v>75.3833333333333</v>
      </c>
      <c r="D9476" s="75">
        <v>99.15</v>
      </c>
      <c r="E9476" s="75">
        <v>91.7666666666667</v>
      </c>
    </row>
    <row r="9477" ht="15.75" customHeight="1">
      <c r="A9477" s="13">
        <v>42223.739583333336</v>
      </c>
      <c r="B9477" s="75">
        <v>71.3666666666667</v>
      </c>
      <c r="C9477" s="75">
        <v>75.1333333333333</v>
      </c>
      <c r="D9477" s="75">
        <v>98.4</v>
      </c>
      <c r="E9477" s="75">
        <v>91.2666666666667</v>
      </c>
    </row>
    <row r="9478" ht="15.75" customHeight="1">
      <c r="A9478" s="13">
        <v>42223.75</v>
      </c>
      <c r="B9478" s="75">
        <v>70.8</v>
      </c>
      <c r="C9478" s="75">
        <v>74.4166666666667</v>
      </c>
      <c r="D9478" s="75">
        <v>97.7666666666667</v>
      </c>
      <c r="E9478" s="75">
        <v>90.65</v>
      </c>
    </row>
    <row r="9479" ht="15.75" customHeight="1">
      <c r="A9479" s="13">
        <v>42223.760416666664</v>
      </c>
      <c r="B9479" s="75">
        <v>70.05</v>
      </c>
      <c r="C9479" s="75">
        <v>73.1666666666667</v>
      </c>
      <c r="D9479" s="75">
        <v>97.2666666666667</v>
      </c>
      <c r="E9479" s="75">
        <v>89.9</v>
      </c>
    </row>
    <row r="9480" ht="15.75" customHeight="1">
      <c r="A9480" s="13">
        <v>42223.770833333336</v>
      </c>
      <c r="B9480" s="75">
        <v>69.3</v>
      </c>
      <c r="C9480" s="75">
        <v>71.9166666666667</v>
      </c>
      <c r="D9480" s="75">
        <v>96.7666666666667</v>
      </c>
      <c r="E9480" s="75">
        <v>89.15</v>
      </c>
    </row>
    <row r="9481" ht="15.75" customHeight="1">
      <c r="A9481" s="13">
        <v>42223.78125</v>
      </c>
      <c r="B9481" s="75">
        <v>68.55</v>
      </c>
      <c r="C9481" s="75">
        <v>70.6666666666667</v>
      </c>
      <c r="D9481" s="75">
        <v>96.2666666666667</v>
      </c>
      <c r="E9481" s="75">
        <v>88.4</v>
      </c>
    </row>
    <row r="9482" ht="15.75" customHeight="1">
      <c r="A9482" s="13">
        <v>42223.791666666664</v>
      </c>
      <c r="B9482" s="75">
        <v>67.8666666666667</v>
      </c>
      <c r="C9482" s="75">
        <v>69.7666666666667</v>
      </c>
      <c r="D9482" s="75">
        <v>95.5333333333333</v>
      </c>
      <c r="E9482" s="75">
        <v>87.65</v>
      </c>
    </row>
    <row r="9483" ht="15.75" customHeight="1">
      <c r="A9483" s="13">
        <v>42223.802083333336</v>
      </c>
      <c r="B9483" s="75">
        <v>67.3666666666667</v>
      </c>
      <c r="C9483" s="75">
        <v>69.2666666666667</v>
      </c>
      <c r="D9483" s="75">
        <v>94.5333333333333</v>
      </c>
      <c r="E9483" s="75">
        <v>86.9</v>
      </c>
    </row>
    <row r="9484" ht="15.75" customHeight="1">
      <c r="A9484" s="13">
        <v>42223.8125</v>
      </c>
      <c r="B9484" s="75">
        <v>66.8666666666667</v>
      </c>
      <c r="C9484" s="75">
        <v>68.7666666666667</v>
      </c>
      <c r="D9484" s="75">
        <v>93.5333333333333</v>
      </c>
      <c r="E9484" s="75">
        <v>86.15</v>
      </c>
    </row>
    <row r="9485" ht="15.75" customHeight="1">
      <c r="A9485" s="13">
        <v>42223.822916666664</v>
      </c>
      <c r="B9485" s="75">
        <v>66.3666666666667</v>
      </c>
      <c r="C9485" s="75">
        <v>68.2666666666667</v>
      </c>
      <c r="D9485" s="75">
        <v>92.5333333333333</v>
      </c>
      <c r="E9485" s="75">
        <v>85.4</v>
      </c>
    </row>
    <row r="9486" ht="15.75" customHeight="1">
      <c r="A9486" s="13">
        <v>42223.833333333336</v>
      </c>
      <c r="B9486" s="75">
        <v>65.8666666666667</v>
      </c>
      <c r="C9486" s="75">
        <v>67.8833333333333</v>
      </c>
      <c r="D9486" s="75">
        <v>91.65</v>
      </c>
      <c r="E9486" s="75">
        <v>84.65</v>
      </c>
    </row>
    <row r="9487" ht="15.75" customHeight="1">
      <c r="A9487" s="13">
        <v>42223.84375</v>
      </c>
      <c r="B9487" s="75">
        <v>65.3666666666667</v>
      </c>
      <c r="C9487" s="75">
        <v>67.6333333333333</v>
      </c>
      <c r="D9487" s="75">
        <v>90.9</v>
      </c>
      <c r="E9487" s="75">
        <v>83.9</v>
      </c>
    </row>
    <row r="9488" ht="15.75" customHeight="1">
      <c r="A9488" s="13">
        <v>42223.854166666664</v>
      </c>
      <c r="B9488" s="75">
        <v>64.8666666666667</v>
      </c>
      <c r="C9488" s="75">
        <v>67.3833333333333</v>
      </c>
      <c r="D9488" s="75">
        <v>90.15</v>
      </c>
      <c r="E9488" s="75">
        <v>83.15</v>
      </c>
    </row>
    <row r="9489" ht="15.75" customHeight="1">
      <c r="A9489" s="13">
        <v>42223.864583333336</v>
      </c>
      <c r="B9489" s="75">
        <v>64.3666666666667</v>
      </c>
      <c r="C9489" s="75">
        <v>67.1333333333333</v>
      </c>
      <c r="D9489" s="75">
        <v>89.4</v>
      </c>
      <c r="E9489" s="75">
        <v>82.4</v>
      </c>
    </row>
    <row r="9490" ht="15.75" customHeight="1">
      <c r="A9490" s="13">
        <v>42223.875</v>
      </c>
      <c r="B9490" s="75">
        <v>63.9333333333333</v>
      </c>
      <c r="C9490" s="75">
        <v>66.7666666666667</v>
      </c>
      <c r="D9490" s="75">
        <v>88.8833333333333</v>
      </c>
      <c r="E9490" s="75">
        <v>81.5333333333333</v>
      </c>
    </row>
    <row r="9491" ht="15.75" customHeight="1">
      <c r="A9491" s="13">
        <v>42223.885416666664</v>
      </c>
      <c r="B9491" s="75">
        <v>63.6833333333333</v>
      </c>
      <c r="C9491" s="75">
        <v>66.2666666666667</v>
      </c>
      <c r="D9491" s="75">
        <v>88.6333333333333</v>
      </c>
      <c r="E9491" s="75">
        <v>80.5333333333333</v>
      </c>
    </row>
    <row r="9492" ht="15.75" customHeight="1">
      <c r="A9492" s="13">
        <v>42223.895833333336</v>
      </c>
      <c r="B9492" s="75">
        <v>63.4333333333333</v>
      </c>
      <c r="C9492" s="75">
        <v>65.7666666666667</v>
      </c>
      <c r="D9492" s="75">
        <v>88.3833333333333</v>
      </c>
      <c r="E9492" s="75">
        <v>79.5333333333333</v>
      </c>
    </row>
    <row r="9493" ht="15.75" customHeight="1">
      <c r="A9493" s="13">
        <v>42223.90625</v>
      </c>
      <c r="B9493" s="75">
        <v>63.1833333333333</v>
      </c>
      <c r="C9493" s="75">
        <v>65.2666666666667</v>
      </c>
      <c r="D9493" s="75">
        <v>88.1333333333333</v>
      </c>
      <c r="E9493" s="75">
        <v>78.5333333333333</v>
      </c>
    </row>
    <row r="9494" ht="15.75" customHeight="1">
      <c r="A9494" s="13">
        <v>42223.916666666664</v>
      </c>
      <c r="B9494" s="75">
        <v>63.0</v>
      </c>
      <c r="C9494" s="75">
        <v>64.8833333333333</v>
      </c>
      <c r="D9494" s="75">
        <v>87.8833333333333</v>
      </c>
      <c r="E9494" s="75">
        <v>77.65</v>
      </c>
    </row>
    <row r="9495" ht="15.75" customHeight="1">
      <c r="A9495" s="13">
        <v>42223.927083333336</v>
      </c>
      <c r="B9495" s="75">
        <v>63.0</v>
      </c>
      <c r="C9495" s="75">
        <v>64.6333333333333</v>
      </c>
      <c r="D9495" s="75">
        <v>87.6333333333333</v>
      </c>
      <c r="E9495" s="75">
        <v>76.9</v>
      </c>
    </row>
    <row r="9496" ht="15.75" customHeight="1">
      <c r="A9496" s="13">
        <v>42223.9375</v>
      </c>
      <c r="B9496" s="75">
        <v>63.0</v>
      </c>
      <c r="C9496" s="75">
        <v>64.3833333333333</v>
      </c>
      <c r="D9496" s="75">
        <v>87.3833333333333</v>
      </c>
      <c r="E9496" s="75">
        <v>76.15</v>
      </c>
    </row>
    <row r="9497" ht="15.75" customHeight="1">
      <c r="A9497" s="13">
        <v>42223.947916666664</v>
      </c>
      <c r="B9497" s="75">
        <v>63.0</v>
      </c>
      <c r="C9497" s="75">
        <v>64.1333333333333</v>
      </c>
      <c r="D9497" s="75">
        <v>87.1333333333333</v>
      </c>
      <c r="E9497" s="75">
        <v>75.4</v>
      </c>
    </row>
    <row r="9498" ht="15.75" customHeight="1">
      <c r="A9498" s="13">
        <v>42223.958333333336</v>
      </c>
      <c r="B9498" s="75">
        <v>62.9333333333333</v>
      </c>
      <c r="C9498" s="75">
        <v>63.8833333333333</v>
      </c>
      <c r="D9498" s="75">
        <v>86.7666666666667</v>
      </c>
      <c r="E9498" s="75">
        <v>74.8833333333333</v>
      </c>
    </row>
    <row r="9499" ht="15.75" customHeight="1">
      <c r="A9499" s="13">
        <v>42223.96875</v>
      </c>
      <c r="B9499" s="75">
        <v>62.6833333333333</v>
      </c>
      <c r="C9499" s="75">
        <v>63.6333333333333</v>
      </c>
      <c r="D9499" s="75">
        <v>86.2666666666667</v>
      </c>
      <c r="E9499" s="75">
        <v>74.6333333333333</v>
      </c>
    </row>
    <row r="9500" ht="15.75" customHeight="1">
      <c r="A9500" s="13">
        <v>42223.979166666664</v>
      </c>
      <c r="B9500" s="75">
        <v>62.4333333333333</v>
      </c>
      <c r="C9500" s="75">
        <v>63.3833333333333</v>
      </c>
      <c r="D9500" s="75">
        <v>85.7666666666667</v>
      </c>
      <c r="E9500" s="75">
        <v>74.3833333333333</v>
      </c>
    </row>
    <row r="9501" ht="15.75" customHeight="1">
      <c r="A9501" s="13">
        <v>42223.989583333336</v>
      </c>
      <c r="B9501" s="75">
        <v>62.1833333333333</v>
      </c>
      <c r="C9501" s="75">
        <v>63.1333333333333</v>
      </c>
      <c r="D9501" s="75">
        <v>85.2666666666667</v>
      </c>
      <c r="E9501" s="75">
        <v>74.1333333333333</v>
      </c>
    </row>
    <row r="9502" ht="15.75" customHeight="1">
      <c r="A9502" s="13">
        <v>42224.0</v>
      </c>
      <c r="B9502" s="75">
        <v>62.0</v>
      </c>
      <c r="C9502" s="75">
        <v>63.0</v>
      </c>
      <c r="D9502" s="75">
        <v>84.8833333333333</v>
      </c>
      <c r="E9502" s="75">
        <v>73.65</v>
      </c>
    </row>
    <row r="9503" ht="15.75" customHeight="1">
      <c r="A9503" s="13">
        <v>42224.010416666664</v>
      </c>
      <c r="B9503" s="75">
        <v>62.0</v>
      </c>
      <c r="C9503" s="75">
        <v>63.0</v>
      </c>
      <c r="D9503" s="75">
        <v>84.6333333333333</v>
      </c>
      <c r="E9503" s="75">
        <v>72.9</v>
      </c>
    </row>
    <row r="9504" ht="15.75" customHeight="1">
      <c r="A9504" s="13">
        <v>42224.020833333336</v>
      </c>
      <c r="B9504" s="75">
        <v>62.0</v>
      </c>
      <c r="C9504" s="75">
        <v>63.0</v>
      </c>
      <c r="D9504" s="75">
        <v>84.3833333333333</v>
      </c>
      <c r="E9504" s="75">
        <v>72.15</v>
      </c>
    </row>
    <row r="9505" ht="15.75" customHeight="1">
      <c r="A9505" s="13">
        <v>42224.03125</v>
      </c>
      <c r="B9505" s="75">
        <v>62.0</v>
      </c>
      <c r="C9505" s="75">
        <v>63.0</v>
      </c>
      <c r="D9505" s="75">
        <v>84.1333333333333</v>
      </c>
      <c r="E9505" s="75">
        <v>71.4</v>
      </c>
    </row>
    <row r="9506" ht="15.75" customHeight="1">
      <c r="A9506" s="13">
        <v>42224.041666666664</v>
      </c>
      <c r="B9506" s="75">
        <v>61.9333333333333</v>
      </c>
      <c r="C9506" s="75">
        <v>63.0</v>
      </c>
      <c r="D9506" s="75">
        <v>83.8833333333333</v>
      </c>
      <c r="E9506" s="75">
        <v>70.8833333333333</v>
      </c>
    </row>
    <row r="9507" ht="15.75" customHeight="1">
      <c r="A9507" s="13">
        <v>42224.052083333336</v>
      </c>
      <c r="B9507" s="75">
        <v>61.6833333333333</v>
      </c>
      <c r="C9507" s="75">
        <v>63.0</v>
      </c>
      <c r="D9507" s="75">
        <v>83.6333333333333</v>
      </c>
      <c r="E9507" s="75">
        <v>70.6333333333333</v>
      </c>
    </row>
    <row r="9508" ht="15.75" customHeight="1">
      <c r="A9508" s="13">
        <v>42224.0625</v>
      </c>
      <c r="B9508" s="75">
        <v>61.4333333333333</v>
      </c>
      <c r="C9508" s="75">
        <v>63.0</v>
      </c>
      <c r="D9508" s="75">
        <v>83.3833333333333</v>
      </c>
      <c r="E9508" s="75">
        <v>70.3833333333333</v>
      </c>
    </row>
    <row r="9509" ht="15.75" customHeight="1">
      <c r="A9509" s="13">
        <v>42224.072916666664</v>
      </c>
      <c r="B9509" s="75">
        <v>61.1833333333333</v>
      </c>
      <c r="C9509" s="75">
        <v>63.0</v>
      </c>
      <c r="D9509" s="75">
        <v>83.1333333333333</v>
      </c>
      <c r="E9509" s="75">
        <v>70.1333333333333</v>
      </c>
    </row>
    <row r="9510" ht="15.75" customHeight="1">
      <c r="A9510" s="13">
        <v>42224.083333333336</v>
      </c>
      <c r="B9510" s="75">
        <v>61.1428571428571</v>
      </c>
      <c r="C9510" s="75">
        <v>63.0</v>
      </c>
      <c r="D9510" s="75">
        <v>82.7666666666667</v>
      </c>
      <c r="E9510" s="75">
        <v>69.7666666666667</v>
      </c>
    </row>
    <row r="9511" ht="15.75" customHeight="1">
      <c r="A9511" s="13">
        <v>42224.09375</v>
      </c>
      <c r="B9511" s="75">
        <v>61.6785714285714</v>
      </c>
      <c r="C9511" s="75">
        <v>63.0</v>
      </c>
      <c r="D9511" s="75">
        <v>82.2666666666667</v>
      </c>
      <c r="E9511" s="75">
        <v>69.2666666666667</v>
      </c>
    </row>
    <row r="9512" ht="15.75" customHeight="1">
      <c r="A9512" s="13">
        <v>42224.104166666664</v>
      </c>
      <c r="B9512" s="75">
        <v>62.2142857142857</v>
      </c>
      <c r="C9512" s="75">
        <v>63.0</v>
      </c>
      <c r="D9512" s="75">
        <v>81.7666666666667</v>
      </c>
      <c r="E9512" s="75">
        <v>68.7666666666667</v>
      </c>
    </row>
    <row r="9513" ht="15.75" customHeight="1">
      <c r="A9513" s="13">
        <v>42224.114583333336</v>
      </c>
      <c r="B9513" s="75">
        <v>62.75</v>
      </c>
      <c r="C9513" s="75">
        <v>63.0</v>
      </c>
      <c r="D9513" s="75">
        <v>81.2666666666667</v>
      </c>
      <c r="E9513" s="75">
        <v>68.2666666666667</v>
      </c>
    </row>
    <row r="9514" ht="15.75" customHeight="1">
      <c r="A9514" s="13">
        <v>42224.125</v>
      </c>
      <c r="B9514" s="75">
        <v>61.9333333333333</v>
      </c>
      <c r="C9514" s="75">
        <v>62.6666666666667</v>
      </c>
      <c r="D9514" s="75">
        <v>80.8833333333333</v>
      </c>
      <c r="E9514" s="75">
        <v>67.7666666666667</v>
      </c>
    </row>
    <row r="9515" ht="15.75" customHeight="1">
      <c r="A9515" s="13">
        <v>42224.135416666664</v>
      </c>
      <c r="B9515" s="75">
        <v>61.6833333333333</v>
      </c>
      <c r="C9515" s="75">
        <v>61.9523809523809</v>
      </c>
      <c r="D9515" s="75">
        <v>80.6333333333333</v>
      </c>
      <c r="E9515" s="75">
        <v>67.2666666666667</v>
      </c>
    </row>
    <row r="9516" ht="15.75" customHeight="1">
      <c r="A9516" s="13">
        <v>42224.145833333336</v>
      </c>
      <c r="B9516" s="75">
        <v>61.4333333333333</v>
      </c>
      <c r="C9516" s="75">
        <v>61.2380952380952</v>
      </c>
      <c r="D9516" s="75">
        <v>80.3833333333333</v>
      </c>
      <c r="E9516" s="75">
        <v>66.7666666666667</v>
      </c>
    </row>
    <row r="9517" ht="15.75" customHeight="1">
      <c r="A9517" s="13">
        <v>42224.15625</v>
      </c>
      <c r="B9517" s="75">
        <v>61.1833333333333</v>
      </c>
      <c r="C9517" s="75">
        <v>61.0</v>
      </c>
      <c r="D9517" s="75">
        <v>80.1333333333333</v>
      </c>
      <c r="E9517" s="75">
        <v>66.2666666666667</v>
      </c>
    </row>
    <row r="9518" ht="15.75" customHeight="1">
      <c r="A9518" s="13">
        <v>42224.166666666664</v>
      </c>
      <c r="B9518" s="75">
        <v>61.0</v>
      </c>
      <c r="C9518" s="75">
        <v>61.0</v>
      </c>
      <c r="D9518" s="75">
        <v>79.8833333333333</v>
      </c>
      <c r="E9518" s="75">
        <v>65.8833333333333</v>
      </c>
    </row>
    <row r="9519" ht="15.75" customHeight="1">
      <c r="A9519" s="13">
        <v>42224.177083333336</v>
      </c>
      <c r="B9519" s="75">
        <v>61.0</v>
      </c>
      <c r="C9519" s="75">
        <v>61.0</v>
      </c>
      <c r="D9519" s="75">
        <v>79.6333333333333</v>
      </c>
      <c r="E9519" s="75">
        <v>65.6333333333333</v>
      </c>
    </row>
    <row r="9520" ht="15.75" customHeight="1">
      <c r="A9520" s="13">
        <v>42224.1875</v>
      </c>
      <c r="B9520" s="75">
        <v>61.0</v>
      </c>
      <c r="C9520" s="75">
        <v>61.0</v>
      </c>
      <c r="D9520" s="75">
        <v>79.3833333333333</v>
      </c>
      <c r="E9520" s="75">
        <v>65.3833333333333</v>
      </c>
    </row>
    <row r="9521" ht="15.75" customHeight="1">
      <c r="A9521" s="13">
        <v>42224.197916666664</v>
      </c>
      <c r="B9521" s="75">
        <v>61.0</v>
      </c>
      <c r="C9521" s="75">
        <v>61.0</v>
      </c>
      <c r="D9521" s="75">
        <v>79.1333333333333</v>
      </c>
      <c r="E9521" s="75">
        <v>65.1333333333333</v>
      </c>
    </row>
    <row r="9522" ht="15.75" customHeight="1">
      <c r="A9522" s="13">
        <v>42224.208333333336</v>
      </c>
      <c r="B9522" s="75">
        <v>61.0</v>
      </c>
      <c r="C9522" s="75">
        <v>60.25</v>
      </c>
      <c r="D9522" s="75">
        <v>78.7666666666667</v>
      </c>
      <c r="E9522" s="75">
        <v>65.0</v>
      </c>
    </row>
    <row r="9523" ht="15.75" customHeight="1">
      <c r="A9523" s="13">
        <v>42224.21875</v>
      </c>
      <c r="B9523" s="75">
        <v>61.0</v>
      </c>
      <c r="C9523" s="75">
        <v>60.7857142857143</v>
      </c>
      <c r="D9523" s="75">
        <v>78.2666666666667</v>
      </c>
      <c r="E9523" s="75">
        <v>65.0</v>
      </c>
    </row>
    <row r="9524" ht="15.75" customHeight="1">
      <c r="A9524" s="13">
        <v>42224.229166666664</v>
      </c>
      <c r="B9524" s="75">
        <v>61.0</v>
      </c>
      <c r="C9524" s="75">
        <v>60.71875</v>
      </c>
      <c r="D9524" s="75">
        <v>77.7666666666667</v>
      </c>
      <c r="E9524" s="75">
        <v>65.0</v>
      </c>
    </row>
    <row r="9525" ht="15.75" customHeight="1">
      <c r="A9525" s="13">
        <v>42224.239583333336</v>
      </c>
      <c r="B9525" s="75">
        <v>61.0</v>
      </c>
      <c r="C9525" s="75">
        <v>60.25</v>
      </c>
      <c r="D9525" s="75">
        <v>77.2666666666667</v>
      </c>
      <c r="E9525" s="75">
        <v>65.0</v>
      </c>
    </row>
    <row r="9526" ht="15.75" customHeight="1">
      <c r="A9526" s="13">
        <v>42224.25</v>
      </c>
      <c r="B9526" s="75">
        <v>61.0666666666667</v>
      </c>
      <c r="C9526" s="75">
        <v>60.2333333333333</v>
      </c>
      <c r="D9526" s="75">
        <v>77.0</v>
      </c>
      <c r="E9526" s="75">
        <v>65.4666666666667</v>
      </c>
    </row>
    <row r="9527" ht="15.75" customHeight="1">
      <c r="A9527" s="13">
        <v>42224.260416666664</v>
      </c>
      <c r="B9527" s="75">
        <v>61.3166666666667</v>
      </c>
      <c r="C9527" s="75">
        <v>60.7333333333333</v>
      </c>
      <c r="D9527" s="75">
        <v>77.0</v>
      </c>
      <c r="E9527" s="75">
        <v>66.4666666666667</v>
      </c>
    </row>
    <row r="9528" ht="15.75" customHeight="1">
      <c r="A9528" s="13">
        <v>42224.270833333336</v>
      </c>
      <c r="B9528" s="75">
        <v>61.5666666666667</v>
      </c>
      <c r="C9528" s="75">
        <v>61.2333333333333</v>
      </c>
      <c r="D9528" s="75">
        <v>77.0</v>
      </c>
      <c r="E9528" s="75">
        <v>67.4666666666667</v>
      </c>
    </row>
    <row r="9529" ht="15.75" customHeight="1">
      <c r="A9529" s="13">
        <v>42224.28125</v>
      </c>
      <c r="B9529" s="75">
        <v>61.8166666666667</v>
      </c>
      <c r="C9529" s="75">
        <v>61.7333333333333</v>
      </c>
      <c r="D9529" s="75">
        <v>77.0</v>
      </c>
      <c r="E9529" s="75">
        <v>68.4666666666667</v>
      </c>
    </row>
    <row r="9530" ht="15.75" customHeight="1">
      <c r="A9530" s="13">
        <v>42224.291666666664</v>
      </c>
      <c r="B9530" s="75">
        <v>62.1333333333333</v>
      </c>
      <c r="C9530" s="75">
        <v>62.4375</v>
      </c>
      <c r="D9530" s="75">
        <v>77.4666666666667</v>
      </c>
      <c r="E9530" s="75">
        <v>69.5833333333333</v>
      </c>
    </row>
    <row r="9531" ht="15.75" customHeight="1">
      <c r="A9531" s="13">
        <v>42224.302083333336</v>
      </c>
      <c r="B9531" s="75">
        <v>62.6333333333333</v>
      </c>
      <c r="C9531" s="75">
        <v>63.2727272727273</v>
      </c>
      <c r="D9531" s="75">
        <v>78.4666666666667</v>
      </c>
      <c r="E9531" s="75">
        <v>70.8333333333333</v>
      </c>
    </row>
    <row r="9532" ht="15.75" customHeight="1">
      <c r="A9532" s="13">
        <v>42224.3125</v>
      </c>
      <c r="B9532" s="75">
        <v>63.1333333333333</v>
      </c>
      <c r="C9532" s="75">
        <v>63.9545454545455</v>
      </c>
      <c r="D9532" s="75">
        <v>79.4666666666667</v>
      </c>
      <c r="E9532" s="75">
        <v>72.0833333333333</v>
      </c>
    </row>
    <row r="9533" ht="15.75" customHeight="1">
      <c r="A9533" s="13">
        <v>42224.322916666664</v>
      </c>
      <c r="B9533" s="75">
        <v>63.6333333333333</v>
      </c>
      <c r="C9533" s="75">
        <v>64.6363636363636</v>
      </c>
      <c r="D9533" s="75">
        <v>80.4666666666667</v>
      </c>
      <c r="E9533" s="75">
        <v>73.3333333333333</v>
      </c>
    </row>
    <row r="9534" ht="15.75" customHeight="1">
      <c r="A9534" s="13">
        <v>42224.333333333336</v>
      </c>
      <c r="B9534" s="75">
        <v>64.1333333333333</v>
      </c>
      <c r="C9534" s="75">
        <v>65.1707317073171</v>
      </c>
      <c r="D9534" s="75">
        <v>81.8166666666667</v>
      </c>
      <c r="E9534" s="75">
        <v>74.35</v>
      </c>
    </row>
    <row r="9535" ht="15.75" customHeight="1">
      <c r="A9535" s="13">
        <v>42224.34375</v>
      </c>
      <c r="B9535" s="75">
        <v>64.6333333333333</v>
      </c>
      <c r="C9535" s="75">
        <v>65.5365853658537</v>
      </c>
      <c r="D9535" s="75">
        <v>83.5666666666667</v>
      </c>
      <c r="E9535" s="75">
        <v>75.1</v>
      </c>
    </row>
    <row r="9536" ht="15.75" customHeight="1">
      <c r="A9536" s="13">
        <v>42224.354166666664</v>
      </c>
      <c r="B9536" s="75">
        <v>65.1333333333333</v>
      </c>
      <c r="C9536" s="75">
        <v>65.9024390243902</v>
      </c>
      <c r="D9536" s="75">
        <v>85.3166666666667</v>
      </c>
      <c r="E9536" s="75">
        <v>75.85</v>
      </c>
    </row>
    <row r="9537" ht="15.75" customHeight="1">
      <c r="A9537" s="13">
        <v>42224.364583333336</v>
      </c>
      <c r="B9537" s="75">
        <v>65.6333333333333</v>
      </c>
      <c r="C9537" s="75">
        <v>66.5789473684211</v>
      </c>
      <c r="D9537" s="75">
        <v>87.0666666666667</v>
      </c>
      <c r="E9537" s="75">
        <v>76.6</v>
      </c>
    </row>
    <row r="9538" ht="15.75" customHeight="1">
      <c r="A9538" s="13">
        <v>42224.375</v>
      </c>
      <c r="B9538" s="75">
        <v>66.0</v>
      </c>
      <c r="C9538" s="75">
        <v>67.4666666666667</v>
      </c>
      <c r="D9538" s="75">
        <v>88.7</v>
      </c>
      <c r="E9538" s="75">
        <v>77.4666666666667</v>
      </c>
    </row>
    <row r="9539" ht="15.75" customHeight="1">
      <c r="A9539" s="13">
        <v>42224.385416666664</v>
      </c>
      <c r="B9539" s="75">
        <v>66.046511627907</v>
      </c>
      <c r="C9539" s="75">
        <v>68.4666666666667</v>
      </c>
      <c r="D9539" s="75">
        <v>90.2</v>
      </c>
      <c r="E9539" s="75">
        <v>78.4666666666667</v>
      </c>
    </row>
    <row r="9540" ht="15.75" customHeight="1">
      <c r="A9540" s="13">
        <v>42224.395833333336</v>
      </c>
      <c r="B9540" s="75">
        <v>66.3953488372093</v>
      </c>
      <c r="C9540" s="75">
        <v>69.4666666666667</v>
      </c>
      <c r="D9540" s="75">
        <v>91.7</v>
      </c>
      <c r="E9540" s="75">
        <v>79.4666666666667</v>
      </c>
    </row>
    <row r="9541" ht="15.75" customHeight="1">
      <c r="A9541" s="13">
        <v>42224.40625</v>
      </c>
      <c r="B9541" s="75">
        <v>66.7441860465116</v>
      </c>
      <c r="C9541" s="75">
        <v>70.4666666666667</v>
      </c>
      <c r="D9541" s="75">
        <v>93.2</v>
      </c>
      <c r="E9541" s="75">
        <v>80.4666666666667</v>
      </c>
    </row>
    <row r="9542" ht="15.75" customHeight="1">
      <c r="A9542" s="13">
        <v>42224.416666666664</v>
      </c>
      <c r="B9542" s="75">
        <v>67.1333333333333</v>
      </c>
      <c r="C9542" s="75">
        <v>71.35</v>
      </c>
      <c r="D9542" s="75">
        <v>94.2333333333333</v>
      </c>
      <c r="E9542" s="75">
        <v>81.35</v>
      </c>
    </row>
    <row r="9543" ht="15.75" customHeight="1">
      <c r="A9543" s="13">
        <v>42224.427083333336</v>
      </c>
      <c r="B9543" s="75">
        <v>67.6333333333333</v>
      </c>
      <c r="C9543" s="75">
        <v>72.1</v>
      </c>
      <c r="D9543" s="75">
        <v>94.7333333333333</v>
      </c>
      <c r="E9543" s="75">
        <v>82.1</v>
      </c>
    </row>
    <row r="9544" ht="15.75" customHeight="1">
      <c r="A9544" s="13">
        <v>42224.4375</v>
      </c>
      <c r="B9544" s="75">
        <v>68.1333333333333</v>
      </c>
      <c r="C9544" s="75">
        <v>72.85</v>
      </c>
      <c r="D9544" s="75">
        <v>95.2333333333333</v>
      </c>
      <c r="E9544" s="75">
        <v>82.85</v>
      </c>
    </row>
    <row r="9545" ht="15.75" customHeight="1">
      <c r="A9545" s="13">
        <v>42224.447916666664</v>
      </c>
      <c r="B9545" s="75">
        <v>68.6333333333333</v>
      </c>
      <c r="C9545" s="75">
        <v>73.6</v>
      </c>
      <c r="D9545" s="75">
        <v>95.7333333333333</v>
      </c>
      <c r="E9545" s="75">
        <v>83.6</v>
      </c>
    </row>
    <row r="9546" ht="15.75" customHeight="1">
      <c r="A9546" s="13">
        <v>42224.458333333336</v>
      </c>
      <c r="B9546" s="75">
        <v>69.0</v>
      </c>
      <c r="C9546" s="75">
        <v>74.4666666666667</v>
      </c>
      <c r="D9546" s="75">
        <v>96.35</v>
      </c>
      <c r="E9546" s="75">
        <v>84.35</v>
      </c>
    </row>
    <row r="9547" ht="15.75" customHeight="1">
      <c r="A9547" s="13">
        <v>42224.46875</v>
      </c>
      <c r="B9547" s="75">
        <v>69.0</v>
      </c>
      <c r="C9547" s="75">
        <v>75.4666666666667</v>
      </c>
      <c r="D9547" s="75">
        <v>97.1</v>
      </c>
      <c r="E9547" s="75">
        <v>85.1</v>
      </c>
    </row>
    <row r="9548" ht="15.75" customHeight="1">
      <c r="A9548" s="13">
        <v>42224.479166666664</v>
      </c>
      <c r="B9548" s="75">
        <v>69.0</v>
      </c>
      <c r="C9548" s="75">
        <v>76.4666666666667</v>
      </c>
      <c r="D9548" s="75">
        <v>97.85</v>
      </c>
      <c r="E9548" s="75">
        <v>85.85</v>
      </c>
    </row>
    <row r="9549" ht="15.75" customHeight="1">
      <c r="A9549" s="13">
        <v>42224.489583333336</v>
      </c>
      <c r="B9549" s="75">
        <v>69.0</v>
      </c>
      <c r="C9549" s="75">
        <v>77.4666666666667</v>
      </c>
      <c r="D9549" s="75">
        <v>98.6</v>
      </c>
      <c r="E9549" s="75">
        <v>86.6</v>
      </c>
    </row>
    <row r="9550" ht="15.75" customHeight="1">
      <c r="A9550" s="13">
        <v>42224.5</v>
      </c>
      <c r="B9550" s="75">
        <v>69.1333333333333</v>
      </c>
      <c r="C9550" s="75">
        <v>77.7666666666667</v>
      </c>
      <c r="D9550" s="75">
        <v>99.0</v>
      </c>
      <c r="E9550" s="75">
        <v>87.35</v>
      </c>
    </row>
    <row r="9551" ht="15.75" customHeight="1">
      <c r="A9551" s="13">
        <v>42224.510416666664</v>
      </c>
      <c r="B9551" s="75">
        <v>69.6333333333333</v>
      </c>
      <c r="C9551" s="75">
        <v>77.2666666666667</v>
      </c>
      <c r="D9551" s="75">
        <v>99.0</v>
      </c>
      <c r="E9551" s="75">
        <v>88.1</v>
      </c>
    </row>
    <row r="9552" ht="15.75" customHeight="1">
      <c r="A9552" s="13">
        <v>42224.520833333336</v>
      </c>
      <c r="B9552" s="75">
        <v>70.1333333333333</v>
      </c>
      <c r="C9552" s="75">
        <v>76.7666666666667</v>
      </c>
      <c r="D9552" s="75">
        <v>99.0</v>
      </c>
      <c r="E9552" s="75">
        <v>88.85</v>
      </c>
    </row>
    <row r="9553" ht="15.75" customHeight="1">
      <c r="A9553" s="13">
        <v>42224.53125</v>
      </c>
      <c r="B9553" s="75">
        <v>70.6333333333333</v>
      </c>
      <c r="C9553" s="75">
        <v>76.2666666666667</v>
      </c>
      <c r="D9553" s="75">
        <v>99.0</v>
      </c>
      <c r="E9553" s="75">
        <v>89.6</v>
      </c>
    </row>
    <row r="9554" ht="15.75" customHeight="1">
      <c r="A9554" s="13">
        <v>42224.541666666664</v>
      </c>
      <c r="B9554" s="75">
        <v>70.8666666666667</v>
      </c>
      <c r="C9554" s="75">
        <v>75.8833333333333</v>
      </c>
      <c r="D9554" s="75">
        <v>99.4666666666667</v>
      </c>
      <c r="E9554" s="75">
        <v>90.4666666666667</v>
      </c>
    </row>
    <row r="9555" ht="15.75" customHeight="1">
      <c r="A9555" s="13">
        <v>42224.552083333336</v>
      </c>
      <c r="B9555" s="75">
        <v>70.3666666666667</v>
      </c>
      <c r="C9555" s="75">
        <v>75.6333333333333</v>
      </c>
      <c r="D9555" s="75">
        <v>100.466666666667</v>
      </c>
      <c r="E9555" s="75">
        <v>91.4666666666667</v>
      </c>
    </row>
    <row r="9556" ht="15.75" customHeight="1">
      <c r="A9556" s="13">
        <v>42224.5625</v>
      </c>
      <c r="B9556" s="75">
        <v>69.8666666666667</v>
      </c>
      <c r="C9556" s="75">
        <v>75.3833333333333</v>
      </c>
      <c r="D9556" s="75">
        <v>101.466666666667</v>
      </c>
      <c r="E9556" s="75">
        <v>92.4666666666667</v>
      </c>
    </row>
    <row r="9557" ht="15.75" customHeight="1">
      <c r="A9557" s="13">
        <v>42224.572916666664</v>
      </c>
      <c r="B9557" s="75">
        <v>69.3666666666667</v>
      </c>
      <c r="C9557" s="75">
        <v>75.1333333333333</v>
      </c>
      <c r="D9557" s="75">
        <v>102.466666666667</v>
      </c>
      <c r="E9557" s="75">
        <v>93.4666666666667</v>
      </c>
    </row>
    <row r="9558" ht="15.75" customHeight="1">
      <c r="A9558" s="13">
        <v>42224.583333333336</v>
      </c>
      <c r="B9558" s="75">
        <v>68.9333333333333</v>
      </c>
      <c r="C9558" s="75">
        <v>75.0</v>
      </c>
      <c r="D9558" s="75">
        <v>103.0</v>
      </c>
      <c r="E9558" s="75">
        <v>94.0</v>
      </c>
    </row>
    <row r="9559" ht="15.75" customHeight="1">
      <c r="A9559" s="13">
        <v>42224.59375</v>
      </c>
      <c r="B9559" s="75">
        <v>68.6833333333333</v>
      </c>
      <c r="C9559" s="75">
        <v>75.0</v>
      </c>
      <c r="D9559" s="75">
        <v>103.0</v>
      </c>
      <c r="E9559" s="75">
        <v>94.0</v>
      </c>
    </row>
    <row r="9560" ht="15.75" customHeight="1">
      <c r="A9560" s="13">
        <v>42224.604166666664</v>
      </c>
      <c r="B9560" s="75">
        <v>68.4333333333333</v>
      </c>
      <c r="C9560" s="75">
        <v>75.0</v>
      </c>
      <c r="D9560" s="75">
        <v>103.0</v>
      </c>
      <c r="E9560" s="75">
        <v>94.0</v>
      </c>
    </row>
    <row r="9561" ht="15.75" customHeight="1">
      <c r="A9561" s="13">
        <v>42224.614583333336</v>
      </c>
      <c r="B9561" s="75">
        <v>68.1833333333333</v>
      </c>
      <c r="C9561" s="75">
        <v>75.0</v>
      </c>
      <c r="D9561" s="75">
        <v>103.0</v>
      </c>
      <c r="E9561" s="75">
        <v>94.0</v>
      </c>
    </row>
    <row r="9562" ht="15.75" customHeight="1">
      <c r="A9562" s="13">
        <v>42224.625</v>
      </c>
      <c r="B9562" s="75">
        <v>67.9333333333333</v>
      </c>
      <c r="C9562" s="75">
        <v>74.7666666666667</v>
      </c>
      <c r="D9562" s="75">
        <v>102.883333333333</v>
      </c>
      <c r="E9562" s="75">
        <v>94.0</v>
      </c>
    </row>
    <row r="9563" ht="15.75" customHeight="1">
      <c r="A9563" s="13">
        <v>42224.635416666664</v>
      </c>
      <c r="B9563" s="75">
        <v>67.6833333333333</v>
      </c>
      <c r="C9563" s="75">
        <v>74.2666666666667</v>
      </c>
      <c r="D9563" s="75">
        <v>102.633333333333</v>
      </c>
      <c r="E9563" s="75">
        <v>94.0</v>
      </c>
    </row>
    <row r="9564" ht="15.75" customHeight="1">
      <c r="A9564" s="13">
        <v>42224.645833333336</v>
      </c>
      <c r="B9564" s="75">
        <v>67.4333333333333</v>
      </c>
      <c r="C9564" s="75">
        <v>73.7666666666667</v>
      </c>
      <c r="D9564" s="75">
        <v>102.383333333333</v>
      </c>
      <c r="E9564" s="75">
        <v>94.0</v>
      </c>
    </row>
    <row r="9565" ht="15.75" customHeight="1">
      <c r="A9565" s="13">
        <v>42224.65625</v>
      </c>
      <c r="B9565" s="75">
        <v>67.1833333333333</v>
      </c>
      <c r="C9565" s="75">
        <v>73.2666666666667</v>
      </c>
      <c r="D9565" s="75">
        <v>102.133333333333</v>
      </c>
      <c r="E9565" s="75">
        <v>94.0</v>
      </c>
    </row>
    <row r="9566" ht="15.75" customHeight="1">
      <c r="A9566" s="13">
        <v>42224.666666666664</v>
      </c>
      <c r="B9566" s="75">
        <v>66.8666666666667</v>
      </c>
      <c r="C9566" s="75">
        <v>72.7666666666667</v>
      </c>
      <c r="D9566" s="75">
        <v>101.3</v>
      </c>
      <c r="E9566" s="75">
        <v>94.0</v>
      </c>
    </row>
    <row r="9567" ht="15.75" customHeight="1">
      <c r="A9567" s="13">
        <v>42224.677083333336</v>
      </c>
      <c r="B9567" s="75">
        <v>66.3666666666667</v>
      </c>
      <c r="C9567" s="75">
        <v>72.2666666666667</v>
      </c>
      <c r="D9567" s="75">
        <v>99.0645161290323</v>
      </c>
      <c r="E9567" s="75">
        <v>94.0</v>
      </c>
    </row>
    <row r="9568" ht="15.75" customHeight="1">
      <c r="A9568" s="13">
        <v>42224.6875</v>
      </c>
      <c r="B9568" s="75">
        <v>65.8666666666667</v>
      </c>
      <c r="C9568" s="75">
        <v>71.7666666666667</v>
      </c>
      <c r="D9568" s="75">
        <v>96.6451612903226</v>
      </c>
      <c r="E9568" s="75">
        <v>94.0</v>
      </c>
    </row>
    <row r="9569" ht="15.75" customHeight="1">
      <c r="A9569" s="13">
        <v>42224.697916666664</v>
      </c>
      <c r="B9569" s="75">
        <v>65.3666666666667</v>
      </c>
      <c r="C9569" s="75">
        <v>71.2666666666667</v>
      </c>
      <c r="D9569" s="75">
        <v>92.4</v>
      </c>
      <c r="E9569" s="75">
        <v>94.0</v>
      </c>
    </row>
    <row r="9570" ht="15.75" customHeight="1">
      <c r="A9570" s="13">
        <v>42224.708333333336</v>
      </c>
      <c r="B9570" s="75">
        <v>65.0</v>
      </c>
      <c r="C9570" s="75">
        <v>70.7666666666667</v>
      </c>
      <c r="D9570" s="75">
        <v>91.9090909090909</v>
      </c>
      <c r="E9570" s="75">
        <v>93.7666666666667</v>
      </c>
    </row>
    <row r="9571" ht="15.75" customHeight="1">
      <c r="A9571" s="13">
        <v>42224.71875</v>
      </c>
      <c r="B9571" s="75">
        <v>65.0</v>
      </c>
      <c r="C9571" s="75">
        <v>70.2666666666667</v>
      </c>
      <c r="D9571" s="75">
        <v>93.2619047619048</v>
      </c>
      <c r="E9571" s="75">
        <v>93.2666666666667</v>
      </c>
    </row>
    <row r="9572" ht="15.75" customHeight="1">
      <c r="A9572" s="13">
        <v>42224.729166666664</v>
      </c>
      <c r="B9572" s="75">
        <v>65.0</v>
      </c>
      <c r="C9572" s="75">
        <v>69.7666666666667</v>
      </c>
      <c r="D9572" s="75">
        <v>93.6190476190476</v>
      </c>
      <c r="E9572" s="75">
        <v>92.7666666666667</v>
      </c>
    </row>
    <row r="9573" ht="15.75" customHeight="1">
      <c r="A9573" s="13">
        <v>42224.739583333336</v>
      </c>
      <c r="B9573" s="75">
        <v>65.0</v>
      </c>
      <c r="C9573" s="75">
        <v>69.2666666666667</v>
      </c>
      <c r="D9573" s="75">
        <v>93.9761904761905</v>
      </c>
      <c r="E9573" s="75">
        <v>92.2666666666667</v>
      </c>
    </row>
    <row r="9574" ht="15.75" customHeight="1">
      <c r="A9574" s="13">
        <v>42224.75</v>
      </c>
      <c r="B9574" s="75">
        <v>64.8666666666667</v>
      </c>
      <c r="C9574" s="75">
        <v>68.7666666666667</v>
      </c>
      <c r="D9574" s="75">
        <v>90.0</v>
      </c>
      <c r="E9574" s="75">
        <v>91.65</v>
      </c>
    </row>
    <row r="9575" ht="15.75" customHeight="1">
      <c r="A9575" s="13">
        <v>42224.760416666664</v>
      </c>
      <c r="B9575" s="75">
        <v>64.3666666666667</v>
      </c>
      <c r="C9575" s="75">
        <v>68.2666666666667</v>
      </c>
      <c r="D9575" s="75">
        <v>83.6363636363636</v>
      </c>
      <c r="E9575" s="75">
        <v>90.9</v>
      </c>
    </row>
    <row r="9576" ht="15.75" customHeight="1">
      <c r="A9576" s="13">
        <v>42224.770833333336</v>
      </c>
      <c r="B9576" s="75">
        <v>63.8666666666667</v>
      </c>
      <c r="C9576" s="75">
        <v>67.7666666666667</v>
      </c>
      <c r="D9576" s="75">
        <v>83.6190476190476</v>
      </c>
      <c r="E9576" s="75">
        <v>90.15</v>
      </c>
    </row>
    <row r="9577" ht="15.75" customHeight="1">
      <c r="A9577" s="13">
        <v>42224.78125</v>
      </c>
      <c r="B9577" s="75">
        <v>63.3666666666667</v>
      </c>
      <c r="C9577" s="75">
        <v>67.2666666666667</v>
      </c>
      <c r="D9577" s="75">
        <v>82.1904761904762</v>
      </c>
      <c r="E9577" s="75">
        <v>89.4</v>
      </c>
    </row>
    <row r="9578" ht="15.75" customHeight="1">
      <c r="A9578" s="13">
        <v>42224.791666666664</v>
      </c>
      <c r="B9578" s="75">
        <v>63.0</v>
      </c>
      <c r="C9578" s="75">
        <v>66.7666666666667</v>
      </c>
      <c r="D9578" s="75">
        <v>82.7384615384615</v>
      </c>
      <c r="E9578" s="75">
        <v>88.65</v>
      </c>
    </row>
    <row r="9579" ht="15.75" customHeight="1">
      <c r="A9579" s="13">
        <v>42224.802083333336</v>
      </c>
      <c r="B9579" s="75">
        <v>63.0</v>
      </c>
      <c r="C9579" s="75">
        <v>66.2666666666667</v>
      </c>
      <c r="D9579" s="75">
        <v>83.6615384615385</v>
      </c>
      <c r="E9579" s="75">
        <v>87.9</v>
      </c>
    </row>
    <row r="9580" ht="15.75" customHeight="1">
      <c r="A9580" s="13">
        <v>42224.8125</v>
      </c>
      <c r="B9580" s="75">
        <v>63.0</v>
      </c>
      <c r="C9580" s="75">
        <v>65.7666666666667</v>
      </c>
      <c r="D9580" s="75">
        <v>84.5846153846154</v>
      </c>
      <c r="E9580" s="75">
        <v>87.15</v>
      </c>
    </row>
    <row r="9581" ht="15.75" customHeight="1">
      <c r="A9581" s="13">
        <v>42224.822916666664</v>
      </c>
      <c r="B9581" s="75">
        <v>63.0</v>
      </c>
      <c r="C9581" s="75">
        <v>65.2666666666667</v>
      </c>
      <c r="D9581" s="75">
        <v>85.5076923076923</v>
      </c>
      <c r="E9581" s="75">
        <v>86.4</v>
      </c>
    </row>
    <row r="9582" ht="15.75" customHeight="1">
      <c r="A9582" s="13">
        <v>42224.833333333336</v>
      </c>
      <c r="B9582" s="75">
        <v>63.0</v>
      </c>
      <c r="C9582" s="75">
        <v>65.0</v>
      </c>
      <c r="D9582" s="75">
        <v>86.2333333333333</v>
      </c>
      <c r="E9582" s="75">
        <v>85.4166666666667</v>
      </c>
    </row>
    <row r="9583" ht="15.75" customHeight="1">
      <c r="A9583" s="13">
        <v>42224.84375</v>
      </c>
      <c r="B9583" s="75">
        <v>63.0</v>
      </c>
      <c r="C9583" s="75">
        <v>65.0</v>
      </c>
      <c r="D9583" s="75">
        <v>86.7333333333333</v>
      </c>
      <c r="E9583" s="75">
        <v>84.1666666666667</v>
      </c>
    </row>
    <row r="9584" ht="15.75" customHeight="1">
      <c r="A9584" s="13">
        <v>42224.854166666664</v>
      </c>
      <c r="B9584" s="75">
        <v>63.0</v>
      </c>
      <c r="C9584" s="75">
        <v>65.0</v>
      </c>
      <c r="D9584" s="75">
        <v>87.2333333333333</v>
      </c>
      <c r="E9584" s="75">
        <v>82.9166666666667</v>
      </c>
    </row>
    <row r="9585" ht="15.75" customHeight="1">
      <c r="A9585" s="13">
        <v>42224.864583333336</v>
      </c>
      <c r="B9585" s="75">
        <v>63.0</v>
      </c>
      <c r="C9585" s="75">
        <v>65.0</v>
      </c>
      <c r="D9585" s="75">
        <v>87.7333333333333</v>
      </c>
      <c r="E9585" s="75">
        <v>81.6666666666667</v>
      </c>
    </row>
    <row r="9586" ht="15.75" customHeight="1">
      <c r="A9586" s="13">
        <v>42224.875</v>
      </c>
      <c r="B9586" s="75">
        <v>63.0</v>
      </c>
      <c r="C9586" s="75">
        <v>64.8833333333333</v>
      </c>
      <c r="D9586" s="75">
        <v>87.7666666666667</v>
      </c>
      <c r="E9586" s="75">
        <v>80.7666666666667</v>
      </c>
    </row>
    <row r="9587" ht="15.75" customHeight="1">
      <c r="A9587" s="13">
        <v>42224.885416666664</v>
      </c>
      <c r="B9587" s="75">
        <v>63.0</v>
      </c>
      <c r="C9587" s="75">
        <v>64.6333333333333</v>
      </c>
      <c r="D9587" s="75">
        <v>87.2666666666667</v>
      </c>
      <c r="E9587" s="75">
        <v>80.2666666666667</v>
      </c>
    </row>
    <row r="9588" ht="15.75" customHeight="1">
      <c r="A9588" s="13">
        <v>42224.895833333336</v>
      </c>
      <c r="B9588" s="75">
        <v>63.0</v>
      </c>
      <c r="C9588" s="75">
        <v>64.3833333333333</v>
      </c>
      <c r="D9588" s="75">
        <v>86.7666666666667</v>
      </c>
      <c r="E9588" s="75">
        <v>79.7666666666667</v>
      </c>
    </row>
    <row r="9589" ht="15.75" customHeight="1">
      <c r="A9589" s="13">
        <v>42224.90625</v>
      </c>
      <c r="B9589" s="75">
        <v>63.0</v>
      </c>
      <c r="C9589" s="75">
        <v>64.1333333333333</v>
      </c>
      <c r="D9589" s="75">
        <v>86.2666666666667</v>
      </c>
      <c r="E9589" s="75">
        <v>79.2666666666667</v>
      </c>
    </row>
    <row r="9590" ht="15.75" customHeight="1">
      <c r="A9590" s="13">
        <v>42224.916666666664</v>
      </c>
      <c r="B9590" s="75">
        <v>63.0</v>
      </c>
      <c r="C9590" s="75">
        <v>63.8833333333333</v>
      </c>
      <c r="D9590" s="75">
        <v>85.8833333333333</v>
      </c>
      <c r="E9590" s="75">
        <v>78.7666666666667</v>
      </c>
    </row>
    <row r="9591" ht="15.75" customHeight="1">
      <c r="A9591" s="13">
        <v>42224.927083333336</v>
      </c>
      <c r="B9591" s="75">
        <v>63.0</v>
      </c>
      <c r="C9591" s="75">
        <v>63.6333333333333</v>
      </c>
      <c r="D9591" s="75">
        <v>85.6333333333333</v>
      </c>
      <c r="E9591" s="75">
        <v>78.2666666666667</v>
      </c>
    </row>
    <row r="9592" ht="15.75" customHeight="1">
      <c r="A9592" s="13">
        <v>42224.9375</v>
      </c>
      <c r="B9592" s="75">
        <v>63.0</v>
      </c>
      <c r="C9592" s="75">
        <v>63.3833333333333</v>
      </c>
      <c r="D9592" s="75">
        <v>85.3833333333333</v>
      </c>
      <c r="E9592" s="75">
        <v>77.7666666666667</v>
      </c>
    </row>
    <row r="9593" ht="15.75" customHeight="1">
      <c r="A9593" s="13">
        <v>42224.947916666664</v>
      </c>
      <c r="B9593" s="75">
        <v>63.0</v>
      </c>
      <c r="C9593" s="75">
        <v>63.1333333333333</v>
      </c>
      <c r="D9593" s="75">
        <v>85.1333333333333</v>
      </c>
      <c r="E9593" s="75">
        <v>77.2666666666667</v>
      </c>
    </row>
    <row r="9594" ht="15.75" customHeight="1">
      <c r="A9594" s="13">
        <v>42224.958333333336</v>
      </c>
      <c r="B9594" s="75">
        <v>62.9333333333333</v>
      </c>
      <c r="C9594" s="75">
        <v>63.0</v>
      </c>
      <c r="D9594" s="75">
        <v>84.8833333333333</v>
      </c>
      <c r="E9594" s="75">
        <v>76.5333333333333</v>
      </c>
    </row>
    <row r="9595" ht="15.75" customHeight="1">
      <c r="A9595" s="13">
        <v>42224.96875</v>
      </c>
      <c r="B9595" s="75">
        <v>62.6833333333333</v>
      </c>
      <c r="C9595" s="75">
        <v>63.0</v>
      </c>
      <c r="D9595" s="75">
        <v>84.6333333333333</v>
      </c>
      <c r="E9595" s="75">
        <v>75.5333333333333</v>
      </c>
    </row>
    <row r="9596" ht="15.75" customHeight="1">
      <c r="A9596" s="13">
        <v>42224.979166666664</v>
      </c>
      <c r="B9596" s="75">
        <v>62.4333333333333</v>
      </c>
      <c r="C9596" s="75">
        <v>63.0</v>
      </c>
      <c r="D9596" s="75">
        <v>84.3833333333333</v>
      </c>
      <c r="E9596" s="75">
        <v>74.5333333333333</v>
      </c>
    </row>
    <row r="9597" ht="15.75" customHeight="1">
      <c r="A9597" s="13">
        <v>42224.989583333336</v>
      </c>
      <c r="B9597" s="75">
        <v>62.1833333333333</v>
      </c>
      <c r="C9597" s="75">
        <v>63.0</v>
      </c>
      <c r="D9597" s="75">
        <v>84.1333333333333</v>
      </c>
      <c r="E9597" s="75">
        <v>73.5333333333333</v>
      </c>
    </row>
    <row r="9598" ht="15.75" customHeight="1">
      <c r="A9598" s="13">
        <v>42225.0</v>
      </c>
      <c r="B9598" s="75">
        <v>62.08</v>
      </c>
      <c r="C9598" s="75">
        <v>62.7666666666667</v>
      </c>
      <c r="D9598" s="75">
        <v>83.8833333333333</v>
      </c>
      <c r="E9598" s="75">
        <v>72.8833333333333</v>
      </c>
    </row>
    <row r="9599" ht="15.75" customHeight="1">
      <c r="A9599" s="13">
        <v>42225.010416666664</v>
      </c>
      <c r="B9599" s="75">
        <v>62.38</v>
      </c>
      <c r="C9599" s="75">
        <v>62.2666666666667</v>
      </c>
      <c r="D9599" s="75">
        <v>83.6333333333333</v>
      </c>
      <c r="E9599" s="75">
        <v>72.6333333333333</v>
      </c>
    </row>
    <row r="9600" ht="15.75" customHeight="1">
      <c r="A9600" s="13">
        <v>42225.020833333336</v>
      </c>
      <c r="B9600" s="75">
        <v>62.68</v>
      </c>
      <c r="C9600" s="75">
        <v>61.7666666666667</v>
      </c>
      <c r="D9600" s="75">
        <v>83.3833333333333</v>
      </c>
      <c r="E9600" s="75">
        <v>72.3833333333333</v>
      </c>
    </row>
    <row r="9601" ht="15.75" customHeight="1">
      <c r="A9601" s="13">
        <v>42225.03125</v>
      </c>
      <c r="B9601" s="75">
        <v>62.98</v>
      </c>
      <c r="C9601" s="75">
        <v>61.2666666666667</v>
      </c>
      <c r="D9601" s="75">
        <v>83.1333333333333</v>
      </c>
      <c r="E9601" s="75">
        <v>72.1333333333333</v>
      </c>
    </row>
    <row r="9602" ht="15.75" customHeight="1">
      <c r="A9602" s="13">
        <v>42225.041666666664</v>
      </c>
      <c r="B9602" s="75">
        <v>61.9245283018868</v>
      </c>
      <c r="C9602" s="75">
        <v>60.8833333333333</v>
      </c>
      <c r="D9602" s="75">
        <v>82.8833333333333</v>
      </c>
      <c r="E9602" s="75">
        <v>71.65</v>
      </c>
    </row>
    <row r="9603" ht="15.75" customHeight="1">
      <c r="A9603" s="13">
        <v>42225.052083333336</v>
      </c>
      <c r="B9603" s="75">
        <v>61.6415094339623</v>
      </c>
      <c r="C9603" s="75">
        <v>60.6333333333333</v>
      </c>
      <c r="D9603" s="75">
        <v>82.6333333333333</v>
      </c>
      <c r="E9603" s="75">
        <v>70.9</v>
      </c>
    </row>
    <row r="9604" ht="15.75" customHeight="1">
      <c r="A9604" s="13">
        <v>42225.0625</v>
      </c>
      <c r="B9604" s="75">
        <v>61.3584905660377</v>
      </c>
      <c r="C9604" s="75">
        <v>60.3833333333333</v>
      </c>
      <c r="D9604" s="75">
        <v>82.3833333333333</v>
      </c>
      <c r="E9604" s="75">
        <v>70.15</v>
      </c>
    </row>
    <row r="9605" ht="15.75" customHeight="1">
      <c r="A9605" s="13">
        <v>42225.072916666664</v>
      </c>
      <c r="B9605" s="75">
        <v>61.0754716981132</v>
      </c>
      <c r="C9605" s="75">
        <v>60.1333333333333</v>
      </c>
      <c r="D9605" s="75">
        <v>82.1333333333333</v>
      </c>
      <c r="E9605" s="75">
        <v>69.4</v>
      </c>
    </row>
    <row r="9606" ht="15.75" customHeight="1">
      <c r="A9606" s="13">
        <v>42225.083333333336</v>
      </c>
      <c r="B9606" s="75">
        <v>61.0</v>
      </c>
      <c r="C9606" s="75">
        <v>59.8833333333333</v>
      </c>
      <c r="D9606" s="75">
        <v>81.8833333333333</v>
      </c>
      <c r="E9606" s="75">
        <v>68.8833333333333</v>
      </c>
    </row>
    <row r="9607" ht="15.75" customHeight="1">
      <c r="A9607" s="13">
        <v>42225.09375</v>
      </c>
      <c r="B9607" s="75">
        <v>61.0</v>
      </c>
      <c r="C9607" s="75">
        <v>59.6333333333333</v>
      </c>
      <c r="D9607" s="75">
        <v>81.6333333333333</v>
      </c>
      <c r="E9607" s="75">
        <v>68.6333333333333</v>
      </c>
    </row>
    <row r="9608" ht="15.75" customHeight="1">
      <c r="A9608" s="13">
        <v>42225.104166666664</v>
      </c>
      <c r="B9608" s="75">
        <v>60.7027027027027</v>
      </c>
      <c r="C9608" s="75">
        <v>59.3833333333333</v>
      </c>
      <c r="D9608" s="75">
        <v>81.3833333333333</v>
      </c>
      <c r="E9608" s="75">
        <v>68.3833333333333</v>
      </c>
    </row>
    <row r="9609" ht="15.75" customHeight="1">
      <c r="A9609" s="13">
        <v>42225.114583333336</v>
      </c>
      <c r="B9609" s="75">
        <v>60.2972972972973</v>
      </c>
      <c r="C9609" s="75">
        <v>59.1333333333333</v>
      </c>
      <c r="D9609" s="75">
        <v>81.1333333333333</v>
      </c>
      <c r="E9609" s="75">
        <v>68.1333333333333</v>
      </c>
    </row>
    <row r="9610" ht="15.75" customHeight="1">
      <c r="A9610" s="13">
        <v>42225.125</v>
      </c>
      <c r="B9610" s="75">
        <v>60.2105263157895</v>
      </c>
      <c r="C9610" s="75">
        <v>59.0</v>
      </c>
      <c r="D9610" s="75">
        <v>80.8833333333333</v>
      </c>
      <c r="E9610" s="75">
        <v>67.8833333333333</v>
      </c>
    </row>
    <row r="9611" ht="15.75" customHeight="1">
      <c r="A9611" s="13">
        <v>42225.135416666664</v>
      </c>
      <c r="B9611" s="75">
        <v>61.0</v>
      </c>
      <c r="C9611" s="75">
        <v>59.0</v>
      </c>
      <c r="D9611" s="75">
        <v>80.6333333333333</v>
      </c>
      <c r="E9611" s="75">
        <v>67.6333333333333</v>
      </c>
    </row>
    <row r="9612" ht="15.75" customHeight="1">
      <c r="A9612" s="13">
        <v>42225.145833333336</v>
      </c>
      <c r="B9612" s="75">
        <v>60.6341463414634</v>
      </c>
      <c r="C9612" s="75">
        <v>59.0</v>
      </c>
      <c r="D9612" s="75">
        <v>80.3833333333333</v>
      </c>
      <c r="E9612" s="75">
        <v>67.3833333333333</v>
      </c>
    </row>
    <row r="9613" ht="15.75" customHeight="1">
      <c r="A9613" s="13">
        <v>42225.15625</v>
      </c>
      <c r="B9613" s="75">
        <v>60.2682926829268</v>
      </c>
      <c r="C9613" s="75">
        <v>59.0</v>
      </c>
      <c r="D9613" s="75">
        <v>80.1333333333333</v>
      </c>
      <c r="E9613" s="75">
        <v>67.1333333333333</v>
      </c>
    </row>
    <row r="9614" ht="15.75" customHeight="1">
      <c r="A9614" s="13">
        <v>42225.166666666664</v>
      </c>
      <c r="B9614" s="75">
        <v>60.0</v>
      </c>
      <c r="C9614" s="75">
        <v>58.8833333333333</v>
      </c>
      <c r="D9614" s="75">
        <v>79.7666666666667</v>
      </c>
      <c r="E9614" s="75">
        <v>66.8833333333333</v>
      </c>
    </row>
    <row r="9615" ht="15.75" customHeight="1">
      <c r="A9615" s="13">
        <v>42225.177083333336</v>
      </c>
      <c r="B9615" s="75">
        <v>60.0</v>
      </c>
      <c r="C9615" s="75">
        <v>58.6333333333333</v>
      </c>
      <c r="D9615" s="75">
        <v>79.2666666666667</v>
      </c>
      <c r="E9615" s="75">
        <v>66.6333333333333</v>
      </c>
    </row>
    <row r="9616" ht="15.75" customHeight="1">
      <c r="A9616" s="13">
        <v>42225.1875</v>
      </c>
      <c r="B9616" s="75">
        <v>60.0</v>
      </c>
      <c r="C9616" s="75">
        <v>58.3833333333333</v>
      </c>
      <c r="D9616" s="75">
        <v>78.7666666666667</v>
      </c>
      <c r="E9616" s="75">
        <v>66.3833333333333</v>
      </c>
    </row>
    <row r="9617" ht="15.75" customHeight="1">
      <c r="A9617" s="13">
        <v>42225.197916666664</v>
      </c>
      <c r="B9617" s="75">
        <v>60.0</v>
      </c>
      <c r="C9617" s="75">
        <v>58.1333333333333</v>
      </c>
      <c r="D9617" s="75">
        <v>78.2666666666667</v>
      </c>
      <c r="E9617" s="75">
        <v>66.1333333333333</v>
      </c>
    </row>
    <row r="9618" ht="15.75" customHeight="1">
      <c r="A9618" s="13">
        <v>42225.208333333336</v>
      </c>
      <c r="B9618" s="75">
        <v>60.0</v>
      </c>
      <c r="C9618" s="75">
        <v>57.8833333333333</v>
      </c>
      <c r="D9618" s="75">
        <v>77.8833333333333</v>
      </c>
      <c r="E9618" s="75">
        <v>66.1166666666667</v>
      </c>
    </row>
    <row r="9619" ht="15.75" customHeight="1">
      <c r="A9619" s="13">
        <v>42225.21875</v>
      </c>
      <c r="B9619" s="75">
        <v>60.0</v>
      </c>
      <c r="C9619" s="75">
        <v>57.6333333333333</v>
      </c>
      <c r="D9619" s="75">
        <v>77.6333333333333</v>
      </c>
      <c r="E9619" s="75">
        <v>66.3666666666667</v>
      </c>
    </row>
    <row r="9620" ht="15.75" customHeight="1">
      <c r="A9620" s="13">
        <v>42225.229166666664</v>
      </c>
      <c r="B9620" s="75">
        <v>60.0</v>
      </c>
      <c r="C9620" s="75">
        <v>57.3833333333333</v>
      </c>
      <c r="D9620" s="75">
        <v>77.3833333333333</v>
      </c>
      <c r="E9620" s="75">
        <v>66.6166666666667</v>
      </c>
    </row>
    <row r="9621" ht="15.75" customHeight="1">
      <c r="A9621" s="13">
        <v>42225.239583333336</v>
      </c>
      <c r="B9621" s="75">
        <v>60.0</v>
      </c>
      <c r="C9621" s="75">
        <v>57.1333333333333</v>
      </c>
      <c r="D9621" s="75">
        <v>77.1333333333333</v>
      </c>
      <c r="E9621" s="75">
        <v>66.8666666666667</v>
      </c>
    </row>
    <row r="9622" ht="15.75" customHeight="1">
      <c r="A9622" s="13">
        <v>42225.25</v>
      </c>
      <c r="B9622" s="75">
        <v>60.0</v>
      </c>
      <c r="C9622" s="75">
        <v>57.35</v>
      </c>
      <c r="D9622" s="75">
        <v>76.8833333333333</v>
      </c>
      <c r="E9622" s="75">
        <v>67.35</v>
      </c>
    </row>
    <row r="9623" ht="15.75" customHeight="1">
      <c r="A9623" s="13">
        <v>42225.260416666664</v>
      </c>
      <c r="B9623" s="75">
        <v>60.0</v>
      </c>
      <c r="C9623" s="75">
        <v>58.1</v>
      </c>
      <c r="D9623" s="75">
        <v>76.6333333333333</v>
      </c>
      <c r="E9623" s="75">
        <v>68.1</v>
      </c>
    </row>
    <row r="9624" ht="15.75" customHeight="1">
      <c r="A9624" s="13">
        <v>42225.270833333336</v>
      </c>
      <c r="B9624" s="75">
        <v>60.0</v>
      </c>
      <c r="C9624" s="75">
        <v>58.85</v>
      </c>
      <c r="D9624" s="75">
        <v>76.3833333333333</v>
      </c>
      <c r="E9624" s="75">
        <v>68.85</v>
      </c>
    </row>
    <row r="9625" ht="15.75" customHeight="1">
      <c r="A9625" s="13">
        <v>42225.28125</v>
      </c>
      <c r="B9625" s="75">
        <v>60.0</v>
      </c>
      <c r="C9625" s="75">
        <v>59.6</v>
      </c>
      <c r="D9625" s="75">
        <v>76.1333333333333</v>
      </c>
      <c r="E9625" s="75">
        <v>69.6</v>
      </c>
    </row>
    <row r="9626" ht="15.75" customHeight="1">
      <c r="A9626" s="13">
        <v>42225.291666666664</v>
      </c>
      <c r="B9626" s="75">
        <v>60.2352941176471</v>
      </c>
      <c r="C9626" s="75">
        <v>60.35</v>
      </c>
      <c r="D9626" s="75">
        <v>76.2333333333333</v>
      </c>
      <c r="E9626" s="75">
        <v>70.4666666666667</v>
      </c>
    </row>
    <row r="9627" ht="15.75" customHeight="1">
      <c r="A9627" s="13">
        <v>42225.302083333336</v>
      </c>
      <c r="B9627" s="75">
        <v>61.1176470588235</v>
      </c>
      <c r="C9627" s="75">
        <v>61.1</v>
      </c>
      <c r="D9627" s="75">
        <v>76.7333333333333</v>
      </c>
      <c r="E9627" s="75">
        <v>71.4666666666667</v>
      </c>
    </row>
    <row r="9628" ht="15.75" customHeight="1">
      <c r="A9628" s="13">
        <v>42225.3125</v>
      </c>
      <c r="B9628" s="75">
        <v>62.0</v>
      </c>
      <c r="C9628" s="75">
        <v>61.85</v>
      </c>
      <c r="D9628" s="75">
        <v>77.2333333333333</v>
      </c>
      <c r="E9628" s="75">
        <v>72.4666666666667</v>
      </c>
    </row>
    <row r="9629" ht="15.75" customHeight="1">
      <c r="A9629" s="13">
        <v>42225.322916666664</v>
      </c>
      <c r="B9629" s="75">
        <v>62.8823529411765</v>
      </c>
      <c r="C9629" s="75">
        <v>62.6</v>
      </c>
      <c r="D9629" s="75">
        <v>77.7333333333333</v>
      </c>
      <c r="E9629" s="75">
        <v>73.4666666666667</v>
      </c>
    </row>
    <row r="9630" ht="15.75" customHeight="1">
      <c r="A9630" s="13">
        <v>42225.333333333336</v>
      </c>
      <c r="B9630" s="75">
        <v>62.1818181818182</v>
      </c>
      <c r="C9630" s="75">
        <v>63.5833333333333</v>
      </c>
      <c r="D9630" s="75">
        <v>78.5833333333333</v>
      </c>
      <c r="E9630" s="75">
        <v>74.5833333333333</v>
      </c>
    </row>
    <row r="9631" ht="15.75" customHeight="1">
      <c r="A9631" s="13">
        <v>42225.34375</v>
      </c>
      <c r="B9631" s="75">
        <v>62.8636363636364</v>
      </c>
      <c r="C9631" s="75">
        <v>64.8333333333333</v>
      </c>
      <c r="D9631" s="75">
        <v>79.8333333333333</v>
      </c>
      <c r="E9631" s="75">
        <v>75.8333333333333</v>
      </c>
    </row>
    <row r="9632" ht="15.75" customHeight="1">
      <c r="A9632" s="13">
        <v>42225.354166666664</v>
      </c>
      <c r="B9632" s="75">
        <v>63.3157894736842</v>
      </c>
      <c r="C9632" s="75">
        <v>66.0833333333333</v>
      </c>
      <c r="D9632" s="75">
        <v>81.0833333333333</v>
      </c>
      <c r="E9632" s="75">
        <v>77.0833333333333</v>
      </c>
    </row>
    <row r="9633" ht="15.75" customHeight="1">
      <c r="A9633" s="13">
        <v>42225.364583333336</v>
      </c>
      <c r="B9633" s="75">
        <v>63.7105263157895</v>
      </c>
      <c r="C9633" s="75">
        <v>67.3333333333333</v>
      </c>
      <c r="D9633" s="75">
        <v>82.3333333333333</v>
      </c>
      <c r="E9633" s="75">
        <v>78.3333333333333</v>
      </c>
    </row>
    <row r="9634" ht="15.75" customHeight="1">
      <c r="A9634" s="13">
        <v>42225.375</v>
      </c>
      <c r="B9634" s="75">
        <v>64.1333333333333</v>
      </c>
      <c r="C9634" s="75">
        <v>68.4666666666667</v>
      </c>
      <c r="D9634" s="75">
        <v>83.7</v>
      </c>
      <c r="E9634" s="75">
        <v>79.5833333333333</v>
      </c>
    </row>
    <row r="9635" ht="15.75" customHeight="1">
      <c r="A9635" s="13">
        <v>42225.385416666664</v>
      </c>
      <c r="B9635" s="75">
        <v>64.6333333333333</v>
      </c>
      <c r="C9635" s="75">
        <v>69.4666666666667</v>
      </c>
      <c r="D9635" s="75">
        <v>85.2</v>
      </c>
      <c r="E9635" s="75">
        <v>80.8333333333333</v>
      </c>
    </row>
    <row r="9636" ht="15.75" customHeight="1">
      <c r="A9636" s="13">
        <v>42225.395833333336</v>
      </c>
      <c r="B9636" s="75">
        <v>65.1333333333333</v>
      </c>
      <c r="C9636" s="75">
        <v>70.4666666666667</v>
      </c>
      <c r="D9636" s="75">
        <v>86.7</v>
      </c>
      <c r="E9636" s="75">
        <v>82.0833333333333</v>
      </c>
    </row>
    <row r="9637" ht="15.75" customHeight="1">
      <c r="A9637" s="13">
        <v>42225.40625</v>
      </c>
      <c r="B9637" s="75">
        <v>65.6333333333333</v>
      </c>
      <c r="C9637" s="75">
        <v>71.4666666666667</v>
      </c>
      <c r="D9637" s="75">
        <v>88.2</v>
      </c>
      <c r="E9637" s="75">
        <v>83.3333333333333</v>
      </c>
    </row>
    <row r="9638" ht="15.75" customHeight="1">
      <c r="A9638" s="13">
        <v>42225.416666666664</v>
      </c>
      <c r="B9638" s="75">
        <v>66.1333333333333</v>
      </c>
      <c r="C9638" s="75">
        <v>72.5833333333333</v>
      </c>
      <c r="D9638" s="75">
        <v>89.2333333333333</v>
      </c>
      <c r="E9638" s="75">
        <v>84.35</v>
      </c>
    </row>
    <row r="9639" ht="15.75" customHeight="1">
      <c r="A9639" s="13">
        <v>42225.427083333336</v>
      </c>
      <c r="B9639" s="75">
        <v>66.6333333333333</v>
      </c>
      <c r="C9639" s="75">
        <v>73.8333333333333</v>
      </c>
      <c r="D9639" s="75">
        <v>89.7333333333333</v>
      </c>
      <c r="E9639" s="75">
        <v>85.1</v>
      </c>
    </row>
    <row r="9640" ht="15.75" customHeight="1">
      <c r="A9640" s="13">
        <v>42225.4375</v>
      </c>
      <c r="B9640" s="75">
        <v>67.1333333333333</v>
      </c>
      <c r="C9640" s="75">
        <v>75.0833333333333</v>
      </c>
      <c r="D9640" s="75">
        <v>90.2333333333333</v>
      </c>
      <c r="E9640" s="75">
        <v>85.85</v>
      </c>
    </row>
    <row r="9641" ht="15.75" customHeight="1">
      <c r="A9641" s="13">
        <v>42225.447916666664</v>
      </c>
      <c r="B9641" s="75">
        <v>67.6333333333333</v>
      </c>
      <c r="C9641" s="75">
        <v>76.3333333333333</v>
      </c>
      <c r="D9641" s="75">
        <v>90.7333333333333</v>
      </c>
      <c r="E9641" s="75">
        <v>86.6</v>
      </c>
    </row>
    <row r="9642" ht="15.75" customHeight="1">
      <c r="A9642" s="13">
        <v>42225.458333333336</v>
      </c>
      <c r="B9642" s="75">
        <v>68.0666666666667</v>
      </c>
      <c r="C9642" s="75">
        <v>77.1166666666667</v>
      </c>
      <c r="D9642" s="75">
        <v>91.35</v>
      </c>
      <c r="E9642" s="75">
        <v>87.4666666666667</v>
      </c>
    </row>
    <row r="9643" ht="15.75" customHeight="1">
      <c r="A9643" s="13">
        <v>42225.46875</v>
      </c>
      <c r="B9643" s="75">
        <v>68.3166666666667</v>
      </c>
      <c r="C9643" s="75">
        <v>77.3666666666667</v>
      </c>
      <c r="D9643" s="75">
        <v>92.1</v>
      </c>
      <c r="E9643" s="75">
        <v>88.4666666666667</v>
      </c>
    </row>
    <row r="9644" ht="15.75" customHeight="1">
      <c r="A9644" s="13">
        <v>42225.479166666664</v>
      </c>
      <c r="B9644" s="75">
        <v>68.5666666666667</v>
      </c>
      <c r="C9644" s="75">
        <v>77.6166666666667</v>
      </c>
      <c r="D9644" s="75">
        <v>92.85</v>
      </c>
      <c r="E9644" s="75">
        <v>89.4666666666667</v>
      </c>
    </row>
    <row r="9645" ht="15.75" customHeight="1">
      <c r="A9645" s="13">
        <v>42225.489583333336</v>
      </c>
      <c r="B9645" s="75">
        <v>68.8166666666667</v>
      </c>
      <c r="C9645" s="75">
        <v>77.8666666666667</v>
      </c>
      <c r="D9645" s="75">
        <v>93.6</v>
      </c>
      <c r="E9645" s="75">
        <v>90.4666666666667</v>
      </c>
    </row>
    <row r="9646" ht="15.75" customHeight="1">
      <c r="A9646" s="13">
        <v>42225.5</v>
      </c>
      <c r="B9646" s="75">
        <v>69.0</v>
      </c>
      <c r="C9646" s="75">
        <v>77.8833333333333</v>
      </c>
      <c r="D9646" s="75">
        <v>94.35</v>
      </c>
      <c r="E9646" s="75">
        <v>91.35</v>
      </c>
    </row>
    <row r="9647" ht="15.75" customHeight="1">
      <c r="A9647" s="13">
        <v>42225.510416666664</v>
      </c>
      <c r="B9647" s="75">
        <v>69.0</v>
      </c>
      <c r="C9647" s="75">
        <v>77.6333333333333</v>
      </c>
      <c r="D9647" s="75">
        <v>95.1</v>
      </c>
      <c r="E9647" s="75">
        <v>92.1</v>
      </c>
    </row>
    <row r="9648" ht="15.75" customHeight="1">
      <c r="A9648" s="13">
        <v>42225.520833333336</v>
      </c>
      <c r="B9648" s="75">
        <v>69.0</v>
      </c>
      <c r="C9648" s="75">
        <v>77.3833333333333</v>
      </c>
      <c r="D9648" s="75">
        <v>95.85</v>
      </c>
      <c r="E9648" s="75">
        <v>92.85</v>
      </c>
    </row>
    <row r="9649" ht="15.75" customHeight="1">
      <c r="A9649" s="13">
        <v>42225.53125</v>
      </c>
      <c r="B9649" s="75">
        <v>69.0</v>
      </c>
      <c r="C9649" s="75">
        <v>77.1333333333333</v>
      </c>
      <c r="D9649" s="75">
        <v>96.6</v>
      </c>
      <c r="E9649" s="75">
        <v>93.6</v>
      </c>
    </row>
    <row r="9650" ht="15.75" customHeight="1">
      <c r="A9650" s="13">
        <v>42225.541666666664</v>
      </c>
      <c r="B9650" s="75">
        <v>69.0666666666667</v>
      </c>
      <c r="C9650" s="75">
        <v>77.0</v>
      </c>
      <c r="D9650" s="75">
        <v>97.2333333333333</v>
      </c>
      <c r="E9650" s="75">
        <v>94.1166666666667</v>
      </c>
    </row>
    <row r="9651" ht="15.75" customHeight="1">
      <c r="A9651" s="13">
        <v>42225.552083333336</v>
      </c>
      <c r="B9651" s="75">
        <v>69.3166666666667</v>
      </c>
      <c r="C9651" s="75">
        <v>77.0</v>
      </c>
      <c r="D9651" s="75">
        <v>97.7333333333333</v>
      </c>
      <c r="E9651" s="75">
        <v>94.3666666666667</v>
      </c>
    </row>
    <row r="9652" ht="15.75" customHeight="1">
      <c r="A9652" s="13">
        <v>42225.5625</v>
      </c>
      <c r="B9652" s="75">
        <v>69.5666666666667</v>
      </c>
      <c r="C9652" s="75">
        <v>77.0</v>
      </c>
      <c r="D9652" s="75">
        <v>98.2333333333333</v>
      </c>
      <c r="E9652" s="75">
        <v>94.6166666666667</v>
      </c>
    </row>
    <row r="9653" ht="15.75" customHeight="1">
      <c r="A9653" s="13">
        <v>42225.572916666664</v>
      </c>
      <c r="B9653" s="75">
        <v>69.8166666666667</v>
      </c>
      <c r="C9653" s="75">
        <v>77.0</v>
      </c>
      <c r="D9653" s="75">
        <v>98.7333333333333</v>
      </c>
      <c r="E9653" s="75">
        <v>94.8666666666667</v>
      </c>
    </row>
    <row r="9654" ht="15.75" customHeight="1">
      <c r="A9654" s="13">
        <v>42225.583333333336</v>
      </c>
      <c r="B9654" s="75">
        <v>70.0</v>
      </c>
      <c r="C9654" s="75">
        <v>77.0</v>
      </c>
      <c r="D9654" s="75">
        <v>99.1166666666667</v>
      </c>
      <c r="E9654" s="75">
        <v>95.0</v>
      </c>
    </row>
    <row r="9655" ht="15.75" customHeight="1">
      <c r="A9655" s="13">
        <v>42225.59375</v>
      </c>
      <c r="B9655" s="75">
        <v>70.0</v>
      </c>
      <c r="C9655" s="75">
        <v>77.0</v>
      </c>
      <c r="D9655" s="75">
        <v>99.3666666666667</v>
      </c>
      <c r="E9655" s="75">
        <v>95.0</v>
      </c>
    </row>
    <row r="9656" ht="15.75" customHeight="1">
      <c r="A9656" s="13">
        <v>42225.604166666664</v>
      </c>
      <c r="B9656" s="75">
        <v>70.0</v>
      </c>
      <c r="C9656" s="75">
        <v>77.0</v>
      </c>
      <c r="D9656" s="75">
        <v>99.6166666666667</v>
      </c>
      <c r="E9656" s="75">
        <v>95.0</v>
      </c>
    </row>
    <row r="9657" ht="15.75" customHeight="1">
      <c r="A9657" s="13">
        <v>42225.614583333336</v>
      </c>
      <c r="B9657" s="75">
        <v>70.0</v>
      </c>
      <c r="C9657" s="75">
        <v>77.0</v>
      </c>
      <c r="D9657" s="75">
        <v>99.8666666666667</v>
      </c>
      <c r="E9657" s="75">
        <v>95.0</v>
      </c>
    </row>
    <row r="9658" ht="15.75" customHeight="1">
      <c r="A9658" s="13">
        <v>42225.625</v>
      </c>
      <c r="B9658" s="75">
        <v>69.9333333333333</v>
      </c>
      <c r="C9658" s="75">
        <v>76.8833333333333</v>
      </c>
      <c r="D9658" s="75">
        <v>100.233333333333</v>
      </c>
      <c r="E9658" s="75">
        <v>95.1166666666667</v>
      </c>
    </row>
    <row r="9659" ht="15.75" customHeight="1">
      <c r="A9659" s="13">
        <v>42225.635416666664</v>
      </c>
      <c r="B9659" s="75">
        <v>69.6833333333333</v>
      </c>
      <c r="C9659" s="75">
        <v>76.6333333333333</v>
      </c>
      <c r="D9659" s="75">
        <v>100.733333333333</v>
      </c>
      <c r="E9659" s="75">
        <v>95.3666666666667</v>
      </c>
    </row>
    <row r="9660" ht="15.75" customHeight="1">
      <c r="A9660" s="13">
        <v>42225.645833333336</v>
      </c>
      <c r="B9660" s="75">
        <v>69.4333333333333</v>
      </c>
      <c r="C9660" s="75">
        <v>76.3833333333333</v>
      </c>
      <c r="D9660" s="75">
        <v>101.233333333333</v>
      </c>
      <c r="E9660" s="75">
        <v>95.6166666666667</v>
      </c>
    </row>
    <row r="9661" ht="15.75" customHeight="1">
      <c r="A9661" s="13">
        <v>42225.65625</v>
      </c>
      <c r="B9661" s="75">
        <v>69.1833333333333</v>
      </c>
      <c r="C9661" s="75">
        <v>76.1333333333333</v>
      </c>
      <c r="D9661" s="75">
        <v>101.733333333333</v>
      </c>
      <c r="E9661" s="75">
        <v>95.8666666666667</v>
      </c>
    </row>
    <row r="9662" ht="15.75" customHeight="1">
      <c r="A9662" s="13">
        <v>42225.666666666664</v>
      </c>
      <c r="B9662" s="75">
        <v>68.8</v>
      </c>
      <c r="C9662" s="75">
        <v>75.65</v>
      </c>
      <c r="D9662" s="75">
        <v>102.0</v>
      </c>
      <c r="E9662" s="75">
        <v>96.1166666666667</v>
      </c>
    </row>
    <row r="9663" ht="15.75" customHeight="1">
      <c r="A9663" s="13">
        <v>42225.677083333336</v>
      </c>
      <c r="B9663" s="75">
        <v>68.05</v>
      </c>
      <c r="C9663" s="75">
        <v>74.9</v>
      </c>
      <c r="D9663" s="75">
        <v>102.0</v>
      </c>
      <c r="E9663" s="75">
        <v>96.3666666666667</v>
      </c>
    </row>
    <row r="9664" ht="15.75" customHeight="1">
      <c r="A9664" s="13">
        <v>42225.6875</v>
      </c>
      <c r="B9664" s="75">
        <v>67.3</v>
      </c>
      <c r="C9664" s="75">
        <v>74.15</v>
      </c>
      <c r="D9664" s="75">
        <v>102.0</v>
      </c>
      <c r="E9664" s="75">
        <v>96.6166666666667</v>
      </c>
    </row>
    <row r="9665" ht="15.75" customHeight="1">
      <c r="A9665" s="13">
        <v>42225.697916666664</v>
      </c>
      <c r="B9665" s="75">
        <v>66.55</v>
      </c>
      <c r="C9665" s="75">
        <v>73.4</v>
      </c>
      <c r="D9665" s="75">
        <v>100.533333333333</v>
      </c>
      <c r="E9665" s="75">
        <v>96.8666666666667</v>
      </c>
    </row>
    <row r="9666" ht="15.75" customHeight="1">
      <c r="A9666" s="13">
        <v>42225.708333333336</v>
      </c>
      <c r="B9666" s="75">
        <v>65.9333333333333</v>
      </c>
      <c r="C9666" s="75">
        <v>72.7666666666667</v>
      </c>
      <c r="D9666" s="75">
        <v>100.151515151515</v>
      </c>
      <c r="E9666" s="75">
        <v>96.7666666666667</v>
      </c>
    </row>
    <row r="9667" ht="15.75" customHeight="1">
      <c r="A9667" s="13">
        <v>42225.71875</v>
      </c>
      <c r="B9667" s="75">
        <v>65.6833333333333</v>
      </c>
      <c r="C9667" s="75">
        <v>72.2666666666667</v>
      </c>
      <c r="D9667" s="75">
        <v>98.3333333333333</v>
      </c>
      <c r="E9667" s="75">
        <v>96.2666666666667</v>
      </c>
    </row>
    <row r="9668" ht="15.75" customHeight="1">
      <c r="A9668" s="13">
        <v>42225.729166666664</v>
      </c>
      <c r="B9668" s="75">
        <v>65.4333333333333</v>
      </c>
      <c r="C9668" s="75">
        <v>71.7666666666667</v>
      </c>
      <c r="D9668" s="75">
        <v>97.1481481481482</v>
      </c>
      <c r="E9668" s="75">
        <v>95.7666666666667</v>
      </c>
    </row>
    <row r="9669" ht="15.75" customHeight="1">
      <c r="A9669" s="13">
        <v>42225.739583333336</v>
      </c>
      <c r="B9669" s="75">
        <v>65.1833333333333</v>
      </c>
      <c r="C9669" s="75">
        <v>71.2666666666667</v>
      </c>
      <c r="D9669" s="75">
        <v>97.7037037037037</v>
      </c>
      <c r="E9669" s="75">
        <v>95.2666666666667</v>
      </c>
    </row>
    <row r="9670" ht="15.75" customHeight="1">
      <c r="A9670" s="13">
        <v>42225.75</v>
      </c>
      <c r="B9670" s="75">
        <v>64.8666666666667</v>
      </c>
      <c r="C9670" s="75">
        <v>70.65</v>
      </c>
      <c r="D9670" s="75">
        <v>97.7666666666667</v>
      </c>
      <c r="E9670" s="75">
        <v>94.65</v>
      </c>
    </row>
    <row r="9671" ht="15.75" customHeight="1">
      <c r="A9671" s="13">
        <v>42225.760416666664</v>
      </c>
      <c r="B9671" s="75">
        <v>64.3666666666667</v>
      </c>
      <c r="C9671" s="75">
        <v>69.9</v>
      </c>
      <c r="D9671" s="75">
        <v>97.2666666666667</v>
      </c>
      <c r="E9671" s="75">
        <v>93.9</v>
      </c>
    </row>
    <row r="9672" ht="15.75" customHeight="1">
      <c r="A9672" s="13">
        <v>42225.770833333336</v>
      </c>
      <c r="B9672" s="75">
        <v>63.8666666666667</v>
      </c>
      <c r="C9672" s="75">
        <v>69.15</v>
      </c>
      <c r="D9672" s="75">
        <v>96.7666666666667</v>
      </c>
      <c r="E9672" s="75">
        <v>93.15</v>
      </c>
    </row>
    <row r="9673" ht="15.75" customHeight="1">
      <c r="A9673" s="13">
        <v>42225.78125</v>
      </c>
      <c r="B9673" s="75">
        <v>63.3666666666667</v>
      </c>
      <c r="C9673" s="75">
        <v>68.4</v>
      </c>
      <c r="D9673" s="75">
        <v>96.2666666666667</v>
      </c>
      <c r="E9673" s="75">
        <v>92.4</v>
      </c>
    </row>
    <row r="9674" ht="15.75" customHeight="1">
      <c r="A9674" s="13">
        <v>42225.791666666664</v>
      </c>
      <c r="B9674" s="75">
        <v>62.9333333333333</v>
      </c>
      <c r="C9674" s="75">
        <v>67.8833333333333</v>
      </c>
      <c r="D9674" s="75">
        <v>95.65</v>
      </c>
      <c r="E9674" s="75">
        <v>91.4166666666667</v>
      </c>
    </row>
    <row r="9675" ht="15.75" customHeight="1">
      <c r="A9675" s="13">
        <v>42225.802083333336</v>
      </c>
      <c r="B9675" s="75">
        <v>62.6833333333333</v>
      </c>
      <c r="C9675" s="75">
        <v>67.6333333333333</v>
      </c>
      <c r="D9675" s="75">
        <v>94.9</v>
      </c>
      <c r="E9675" s="75">
        <v>90.1666666666667</v>
      </c>
    </row>
    <row r="9676" ht="15.75" customHeight="1">
      <c r="A9676" s="13">
        <v>42225.8125</v>
      </c>
      <c r="B9676" s="75">
        <v>62.4333333333333</v>
      </c>
      <c r="C9676" s="75">
        <v>67.3833333333333</v>
      </c>
      <c r="D9676" s="75">
        <v>94.15</v>
      </c>
      <c r="E9676" s="75">
        <v>88.9166666666667</v>
      </c>
    </row>
    <row r="9677" ht="15.75" customHeight="1">
      <c r="A9677" s="13">
        <v>42225.822916666664</v>
      </c>
      <c r="B9677" s="75">
        <v>62.1833333333333</v>
      </c>
      <c r="C9677" s="75">
        <v>67.1333333333333</v>
      </c>
      <c r="D9677" s="75">
        <v>93.4</v>
      </c>
      <c r="E9677" s="75">
        <v>87.6666666666667</v>
      </c>
    </row>
    <row r="9678" ht="15.75" customHeight="1">
      <c r="A9678" s="13">
        <v>42225.833333333336</v>
      </c>
      <c r="B9678" s="75">
        <v>62.0</v>
      </c>
      <c r="C9678" s="75">
        <v>67.0</v>
      </c>
      <c r="D9678" s="75">
        <v>92.5333333333333</v>
      </c>
      <c r="E9678" s="75">
        <v>86.7666666666667</v>
      </c>
    </row>
    <row r="9679" ht="15.75" customHeight="1">
      <c r="A9679" s="13">
        <v>42225.84375</v>
      </c>
      <c r="B9679" s="75">
        <v>62.0</v>
      </c>
      <c r="C9679" s="75">
        <v>67.0</v>
      </c>
      <c r="D9679" s="75">
        <v>91.5333333333333</v>
      </c>
      <c r="E9679" s="75">
        <v>86.2666666666667</v>
      </c>
    </row>
    <row r="9680" ht="15.75" customHeight="1">
      <c r="A9680" s="13">
        <v>42225.854166666664</v>
      </c>
      <c r="B9680" s="75">
        <v>62.0</v>
      </c>
      <c r="C9680" s="75">
        <v>67.0</v>
      </c>
      <c r="D9680" s="75">
        <v>90.5333333333333</v>
      </c>
      <c r="E9680" s="75">
        <v>85.7666666666667</v>
      </c>
    </row>
    <row r="9681" ht="15.75" customHeight="1">
      <c r="A9681" s="13">
        <v>42225.864583333336</v>
      </c>
      <c r="B9681" s="75">
        <v>62.0</v>
      </c>
      <c r="C9681" s="75">
        <v>67.0</v>
      </c>
      <c r="D9681" s="75">
        <v>89.5333333333333</v>
      </c>
      <c r="E9681" s="75">
        <v>85.2666666666667</v>
      </c>
    </row>
    <row r="9682" ht="15.75" customHeight="1">
      <c r="A9682" s="13">
        <v>42225.875</v>
      </c>
      <c r="B9682" s="75">
        <v>62.0</v>
      </c>
      <c r="C9682" s="75">
        <v>66.8833333333333</v>
      </c>
      <c r="D9682" s="75">
        <v>88.7666666666667</v>
      </c>
      <c r="E9682" s="75">
        <v>84.5333333333333</v>
      </c>
    </row>
    <row r="9683" ht="15.75" customHeight="1">
      <c r="A9683" s="13">
        <v>42225.885416666664</v>
      </c>
      <c r="B9683" s="75">
        <v>62.0</v>
      </c>
      <c r="C9683" s="75">
        <v>66.6333333333333</v>
      </c>
      <c r="D9683" s="75">
        <v>88.2666666666667</v>
      </c>
      <c r="E9683" s="75">
        <v>83.5333333333333</v>
      </c>
    </row>
    <row r="9684" ht="15.75" customHeight="1">
      <c r="A9684" s="13">
        <v>42225.895833333336</v>
      </c>
      <c r="B9684" s="75">
        <v>62.0</v>
      </c>
      <c r="C9684" s="75">
        <v>66.3833333333333</v>
      </c>
      <c r="D9684" s="75">
        <v>87.7666666666667</v>
      </c>
      <c r="E9684" s="75">
        <v>82.5333333333333</v>
      </c>
    </row>
    <row r="9685" ht="15.75" customHeight="1">
      <c r="A9685" s="13">
        <v>42225.90625</v>
      </c>
      <c r="B9685" s="75">
        <v>62.0</v>
      </c>
      <c r="C9685" s="75">
        <v>66.1333333333333</v>
      </c>
      <c r="D9685" s="75">
        <v>87.2666666666667</v>
      </c>
      <c r="E9685" s="75">
        <v>81.5333333333333</v>
      </c>
    </row>
    <row r="9686" ht="15.75" customHeight="1">
      <c r="A9686" s="13">
        <v>42225.916666666664</v>
      </c>
      <c r="B9686" s="75">
        <v>62.0</v>
      </c>
      <c r="C9686" s="75">
        <v>65.8833333333333</v>
      </c>
      <c r="D9686" s="75">
        <v>86.65</v>
      </c>
      <c r="E9686" s="75">
        <v>80.7666666666667</v>
      </c>
    </row>
    <row r="9687" ht="15.75" customHeight="1">
      <c r="A9687" s="13">
        <v>42225.927083333336</v>
      </c>
      <c r="B9687" s="75">
        <v>62.0</v>
      </c>
      <c r="C9687" s="75">
        <v>65.6333333333333</v>
      </c>
      <c r="D9687" s="75">
        <v>85.9</v>
      </c>
      <c r="E9687" s="75">
        <v>80.2666666666667</v>
      </c>
    </row>
    <row r="9688" ht="15.75" customHeight="1">
      <c r="A9688" s="13">
        <v>42225.9375</v>
      </c>
      <c r="B9688" s="75">
        <v>62.0</v>
      </c>
      <c r="C9688" s="75">
        <v>65.3833333333333</v>
      </c>
      <c r="D9688" s="75">
        <v>85.15</v>
      </c>
      <c r="E9688" s="75">
        <v>79.7666666666667</v>
      </c>
    </row>
    <row r="9689" ht="15.75" customHeight="1">
      <c r="A9689" s="13">
        <v>42225.947916666664</v>
      </c>
      <c r="B9689" s="75">
        <v>62.0</v>
      </c>
      <c r="C9689" s="75">
        <v>65.1333333333333</v>
      </c>
      <c r="D9689" s="75">
        <v>84.4</v>
      </c>
      <c r="E9689" s="75">
        <v>79.2666666666667</v>
      </c>
    </row>
    <row r="9690" ht="15.75" customHeight="1">
      <c r="A9690" s="13">
        <v>42225.958333333336</v>
      </c>
      <c r="B9690" s="75">
        <v>62.0666666666667</v>
      </c>
      <c r="C9690" s="75">
        <v>64.8833333333333</v>
      </c>
      <c r="D9690" s="75">
        <v>83.8833333333333</v>
      </c>
      <c r="E9690" s="75">
        <v>78.65</v>
      </c>
    </row>
    <row r="9691" ht="15.75" customHeight="1">
      <c r="A9691" s="13">
        <v>42225.96875</v>
      </c>
      <c r="B9691" s="75">
        <v>62.3166666666667</v>
      </c>
      <c r="C9691" s="75">
        <v>64.6333333333333</v>
      </c>
      <c r="D9691" s="75">
        <v>83.6333333333333</v>
      </c>
      <c r="E9691" s="75">
        <v>77.9</v>
      </c>
    </row>
    <row r="9692" ht="15.75" customHeight="1">
      <c r="A9692" s="13">
        <v>42225.979166666664</v>
      </c>
      <c r="B9692" s="75">
        <v>62.5666666666667</v>
      </c>
      <c r="C9692" s="75">
        <v>64.3833333333333</v>
      </c>
      <c r="D9692" s="75">
        <v>83.3833333333333</v>
      </c>
      <c r="E9692" s="75">
        <v>77.15</v>
      </c>
    </row>
    <row r="9693" ht="15.75" customHeight="1">
      <c r="A9693" s="13">
        <v>42225.989583333336</v>
      </c>
      <c r="B9693" s="75">
        <v>62.8166666666667</v>
      </c>
      <c r="C9693" s="75">
        <v>64.1333333333333</v>
      </c>
      <c r="D9693" s="75">
        <v>83.1333333333333</v>
      </c>
      <c r="E9693" s="75">
        <v>76.4</v>
      </c>
    </row>
    <row r="9694" ht="15.75" customHeight="1">
      <c r="A9694" s="13">
        <v>42226.0</v>
      </c>
      <c r="B9694" s="75">
        <v>62.9333333333333</v>
      </c>
      <c r="C9694" s="75">
        <v>63.7666666666667</v>
      </c>
      <c r="D9694" s="75">
        <v>82.7666666666667</v>
      </c>
      <c r="E9694" s="75">
        <v>75.7666666666667</v>
      </c>
    </row>
    <row r="9695" ht="15.75" customHeight="1">
      <c r="A9695" s="13">
        <v>42226.010416666664</v>
      </c>
      <c r="B9695" s="75">
        <v>62.6833333333333</v>
      </c>
      <c r="C9695" s="75">
        <v>63.2666666666667</v>
      </c>
      <c r="D9695" s="75">
        <v>82.2666666666667</v>
      </c>
      <c r="E9695" s="75">
        <v>75.2666666666667</v>
      </c>
    </row>
    <row r="9696" ht="15.75" customHeight="1">
      <c r="A9696" s="13">
        <v>42226.020833333336</v>
      </c>
      <c r="B9696" s="75">
        <v>62.4333333333333</v>
      </c>
      <c r="C9696" s="75">
        <v>62.7666666666667</v>
      </c>
      <c r="D9696" s="75">
        <v>81.7666666666667</v>
      </c>
      <c r="E9696" s="75">
        <v>74.7666666666667</v>
      </c>
    </row>
    <row r="9697" ht="15.75" customHeight="1">
      <c r="A9697" s="13">
        <v>42226.03125</v>
      </c>
      <c r="B9697" s="75">
        <v>62.1833333333333</v>
      </c>
      <c r="C9697" s="75">
        <v>62.2666666666667</v>
      </c>
      <c r="D9697" s="75">
        <v>81.2666666666667</v>
      </c>
      <c r="E9697" s="75">
        <v>74.2666666666667</v>
      </c>
    </row>
    <row r="9698" ht="15.75" customHeight="1">
      <c r="A9698" s="13">
        <v>42226.041666666664</v>
      </c>
      <c r="B9698" s="75">
        <v>61.9333333333333</v>
      </c>
      <c r="C9698" s="75">
        <v>62.1166666666667</v>
      </c>
      <c r="D9698" s="75">
        <v>80.8833333333333</v>
      </c>
      <c r="E9698" s="75">
        <v>73.8833333333333</v>
      </c>
    </row>
    <row r="9699" ht="15.75" customHeight="1">
      <c r="A9699" s="13">
        <v>42226.052083333336</v>
      </c>
      <c r="B9699" s="75">
        <v>61.6833333333333</v>
      </c>
      <c r="C9699" s="75">
        <v>62.3666666666667</v>
      </c>
      <c r="D9699" s="75">
        <v>80.6333333333333</v>
      </c>
      <c r="E9699" s="75">
        <v>73.6333333333333</v>
      </c>
    </row>
    <row r="9700" ht="15.75" customHeight="1">
      <c r="A9700" s="13">
        <v>42226.0625</v>
      </c>
      <c r="B9700" s="75">
        <v>61.4333333333333</v>
      </c>
      <c r="C9700" s="75">
        <v>62.6166666666667</v>
      </c>
      <c r="D9700" s="75">
        <v>80.3833333333333</v>
      </c>
      <c r="E9700" s="75">
        <v>73.3833333333333</v>
      </c>
    </row>
    <row r="9701" ht="15.75" customHeight="1">
      <c r="A9701" s="13">
        <v>42226.072916666664</v>
      </c>
      <c r="B9701" s="75">
        <v>61.1833333333333</v>
      </c>
      <c r="C9701" s="75">
        <v>62.8666666666667</v>
      </c>
      <c r="D9701" s="75">
        <v>80.1333333333333</v>
      </c>
      <c r="E9701" s="75">
        <v>73.1333333333333</v>
      </c>
    </row>
    <row r="9702" ht="15.75" customHeight="1">
      <c r="A9702" s="13">
        <v>42226.083333333336</v>
      </c>
      <c r="B9702" s="75">
        <v>60.9333333333333</v>
      </c>
      <c r="C9702" s="75">
        <v>62.65</v>
      </c>
      <c r="D9702" s="75">
        <v>79.7666666666667</v>
      </c>
      <c r="E9702" s="75">
        <v>72.7666666666667</v>
      </c>
    </row>
    <row r="9703" ht="15.75" customHeight="1">
      <c r="A9703" s="13">
        <v>42226.09375</v>
      </c>
      <c r="B9703" s="75">
        <v>60.6833333333333</v>
      </c>
      <c r="C9703" s="75">
        <v>61.9</v>
      </c>
      <c r="D9703" s="75">
        <v>79.2666666666667</v>
      </c>
      <c r="E9703" s="75">
        <v>72.2666666666667</v>
      </c>
    </row>
    <row r="9704" ht="15.75" customHeight="1">
      <c r="A9704" s="13">
        <v>42226.104166666664</v>
      </c>
      <c r="B9704" s="75">
        <v>60.4333333333333</v>
      </c>
      <c r="C9704" s="75">
        <v>61.15</v>
      </c>
      <c r="D9704" s="75">
        <v>78.7666666666667</v>
      </c>
      <c r="E9704" s="75">
        <v>71.7666666666667</v>
      </c>
    </row>
    <row r="9705" ht="15.75" customHeight="1">
      <c r="A9705" s="13">
        <v>42226.114583333336</v>
      </c>
      <c r="B9705" s="75">
        <v>60.1833333333333</v>
      </c>
      <c r="C9705" s="75">
        <v>60.4</v>
      </c>
      <c r="D9705" s="75">
        <v>78.2666666666667</v>
      </c>
      <c r="E9705" s="75">
        <v>71.2666666666667</v>
      </c>
    </row>
    <row r="9706" ht="15.75" customHeight="1">
      <c r="A9706" s="13">
        <v>42226.125</v>
      </c>
      <c r="B9706" s="75">
        <v>60.0</v>
      </c>
      <c r="C9706" s="75">
        <v>60.0</v>
      </c>
      <c r="D9706" s="75">
        <v>77.65</v>
      </c>
      <c r="E9706" s="75">
        <v>70.8833333333333</v>
      </c>
    </row>
    <row r="9707" ht="15.75" customHeight="1">
      <c r="A9707" s="13">
        <v>42226.135416666664</v>
      </c>
      <c r="B9707" s="75">
        <v>60.0</v>
      </c>
      <c r="C9707" s="75">
        <v>60.0</v>
      </c>
      <c r="D9707" s="75">
        <v>76.9</v>
      </c>
      <c r="E9707" s="75">
        <v>70.6333333333333</v>
      </c>
    </row>
    <row r="9708" ht="15.75" customHeight="1">
      <c r="A9708" s="13">
        <v>42226.145833333336</v>
      </c>
      <c r="B9708" s="75">
        <v>60.0</v>
      </c>
      <c r="C9708" s="75">
        <v>60.0</v>
      </c>
      <c r="D9708" s="75">
        <v>76.15</v>
      </c>
      <c r="E9708" s="75">
        <v>70.3833333333333</v>
      </c>
    </row>
    <row r="9709" ht="15.75" customHeight="1">
      <c r="A9709" s="13">
        <v>42226.15625</v>
      </c>
      <c r="B9709" s="75">
        <v>60.0</v>
      </c>
      <c r="C9709" s="75">
        <v>60.0</v>
      </c>
      <c r="D9709" s="75">
        <v>75.4</v>
      </c>
      <c r="E9709" s="75">
        <v>70.1333333333333</v>
      </c>
    </row>
    <row r="9710" ht="15.75" customHeight="1">
      <c r="A9710" s="13">
        <v>42226.166666666664</v>
      </c>
      <c r="B9710" s="75">
        <v>60.0</v>
      </c>
      <c r="C9710" s="75">
        <v>60.1346153846154</v>
      </c>
      <c r="D9710" s="75">
        <v>75.0</v>
      </c>
      <c r="E9710" s="75">
        <v>69.8833333333333</v>
      </c>
    </row>
    <row r="9711" ht="15.75" customHeight="1">
      <c r="A9711" s="13">
        <v>42226.177083333336</v>
      </c>
      <c r="B9711" s="75">
        <v>60.0</v>
      </c>
      <c r="C9711" s="75">
        <v>60.4230769230769</v>
      </c>
      <c r="D9711" s="75">
        <v>75.0</v>
      </c>
      <c r="E9711" s="75">
        <v>69.6333333333333</v>
      </c>
    </row>
    <row r="9712" ht="15.75" customHeight="1">
      <c r="A9712" s="13">
        <v>42226.1875</v>
      </c>
      <c r="B9712" s="75">
        <v>60.0</v>
      </c>
      <c r="C9712" s="75">
        <v>60.7115384615385</v>
      </c>
      <c r="D9712" s="75">
        <v>75.0</v>
      </c>
      <c r="E9712" s="75">
        <v>69.3833333333333</v>
      </c>
    </row>
    <row r="9713" ht="15.75" customHeight="1">
      <c r="A9713" s="13">
        <v>42226.197916666664</v>
      </c>
      <c r="B9713" s="75">
        <v>60.0</v>
      </c>
      <c r="C9713" s="75">
        <v>61.0</v>
      </c>
      <c r="D9713" s="75">
        <v>75.0</v>
      </c>
      <c r="E9713" s="75">
        <v>69.1333333333333</v>
      </c>
    </row>
    <row r="9714" ht="15.75" customHeight="1">
      <c r="A9714" s="13">
        <v>42226.208333333336</v>
      </c>
      <c r="B9714" s="75">
        <v>60.0</v>
      </c>
      <c r="C9714" s="75">
        <v>60.0</v>
      </c>
      <c r="D9714" s="75">
        <v>75.0</v>
      </c>
      <c r="E9714" s="75">
        <v>69.1166666666667</v>
      </c>
    </row>
    <row r="9715" ht="15.75" customHeight="1">
      <c r="A9715" s="13">
        <v>42226.21875</v>
      </c>
      <c r="B9715" s="75">
        <v>60.0</v>
      </c>
      <c r="C9715" s="75">
        <v>60.0</v>
      </c>
      <c r="D9715" s="75">
        <v>75.0</v>
      </c>
      <c r="E9715" s="75">
        <v>69.3666666666667</v>
      </c>
    </row>
    <row r="9716" ht="15.75" customHeight="1">
      <c r="A9716" s="13">
        <v>42226.229166666664</v>
      </c>
      <c r="B9716" s="75">
        <v>60.0</v>
      </c>
      <c r="C9716" s="75">
        <v>60.0</v>
      </c>
      <c r="D9716" s="75">
        <v>75.0</v>
      </c>
      <c r="E9716" s="75">
        <v>69.6166666666667</v>
      </c>
    </row>
    <row r="9717" ht="15.75" customHeight="1">
      <c r="A9717" s="13">
        <v>42226.239583333336</v>
      </c>
      <c r="B9717" s="75">
        <v>60.0</v>
      </c>
      <c r="C9717" s="75">
        <v>60.0</v>
      </c>
      <c r="D9717" s="75">
        <v>75.0</v>
      </c>
      <c r="E9717" s="75">
        <v>69.8666666666667</v>
      </c>
    </row>
    <row r="9718" ht="15.75" customHeight="1">
      <c r="A9718" s="13">
        <v>42226.25</v>
      </c>
      <c r="B9718" s="75">
        <v>60.0666666666667</v>
      </c>
      <c r="C9718" s="75">
        <v>60.35</v>
      </c>
      <c r="D9718" s="75">
        <v>74.8833333333333</v>
      </c>
      <c r="E9718" s="75">
        <v>70.2333333333333</v>
      </c>
    </row>
    <row r="9719" ht="15.75" customHeight="1">
      <c r="A9719" s="13">
        <v>42226.260416666664</v>
      </c>
      <c r="B9719" s="75">
        <v>60.3166666666667</v>
      </c>
      <c r="C9719" s="75">
        <v>61.1</v>
      </c>
      <c r="D9719" s="75">
        <v>74.6333333333333</v>
      </c>
      <c r="E9719" s="75">
        <v>70.7333333333333</v>
      </c>
    </row>
    <row r="9720" ht="15.75" customHeight="1">
      <c r="A9720" s="13">
        <v>42226.270833333336</v>
      </c>
      <c r="B9720" s="75">
        <v>60.5666666666667</v>
      </c>
      <c r="C9720" s="75">
        <v>61.85</v>
      </c>
      <c r="D9720" s="75">
        <v>74.3833333333333</v>
      </c>
      <c r="E9720" s="75">
        <v>71.2333333333333</v>
      </c>
    </row>
    <row r="9721" ht="15.75" customHeight="1">
      <c r="A9721" s="13">
        <v>42226.28125</v>
      </c>
      <c r="B9721" s="75">
        <v>60.8166666666667</v>
      </c>
      <c r="C9721" s="75">
        <v>62.6</v>
      </c>
      <c r="D9721" s="75">
        <v>74.1333333333333</v>
      </c>
      <c r="E9721" s="75">
        <v>71.7333333333333</v>
      </c>
    </row>
    <row r="9722" ht="15.75" customHeight="1">
      <c r="A9722" s="13">
        <v>42226.291666666664</v>
      </c>
      <c r="B9722" s="75">
        <v>61.2</v>
      </c>
      <c r="C9722" s="75">
        <v>63.35</v>
      </c>
      <c r="D9722" s="75">
        <v>74.7</v>
      </c>
      <c r="E9722" s="75">
        <v>72.2333333333333</v>
      </c>
    </row>
    <row r="9723" ht="15.75" customHeight="1">
      <c r="A9723" s="13">
        <v>42226.302083333336</v>
      </c>
      <c r="B9723" s="75">
        <v>61.95</v>
      </c>
      <c r="C9723" s="75">
        <v>64.1</v>
      </c>
      <c r="D9723" s="75">
        <v>76.2</v>
      </c>
      <c r="E9723" s="75">
        <v>72.7333333333333</v>
      </c>
    </row>
    <row r="9724" ht="15.75" customHeight="1">
      <c r="A9724" s="13">
        <v>42226.3125</v>
      </c>
      <c r="B9724" s="75">
        <v>62.7</v>
      </c>
      <c r="C9724" s="75">
        <v>64.85</v>
      </c>
      <c r="D9724" s="75">
        <v>77.7</v>
      </c>
      <c r="E9724" s="75">
        <v>73.2333333333333</v>
      </c>
    </row>
    <row r="9725" ht="15.75" customHeight="1">
      <c r="A9725" s="13">
        <v>42226.322916666664</v>
      </c>
      <c r="B9725" s="75">
        <v>63.45</v>
      </c>
      <c r="C9725" s="75">
        <v>65.6</v>
      </c>
      <c r="D9725" s="75">
        <v>79.2</v>
      </c>
      <c r="E9725" s="75">
        <v>73.7333333333333</v>
      </c>
    </row>
    <row r="9726" ht="15.75" customHeight="1">
      <c r="A9726" s="13">
        <v>42226.333333333336</v>
      </c>
      <c r="B9726" s="75">
        <v>64.0</v>
      </c>
      <c r="C9726" s="75">
        <v>66.35</v>
      </c>
      <c r="D9726" s="75">
        <v>80.5833333333333</v>
      </c>
      <c r="E9726" s="75">
        <v>74.4666666666667</v>
      </c>
    </row>
    <row r="9727" ht="15.75" customHeight="1">
      <c r="A9727" s="13">
        <v>42226.34375</v>
      </c>
      <c r="B9727" s="75">
        <v>64.0</v>
      </c>
      <c r="C9727" s="75">
        <v>67.1</v>
      </c>
      <c r="D9727" s="75">
        <v>81.8333333333333</v>
      </c>
      <c r="E9727" s="75">
        <v>75.4666666666667</v>
      </c>
    </row>
    <row r="9728" ht="15.75" customHeight="1">
      <c r="A9728" s="13">
        <v>42226.354166666664</v>
      </c>
      <c r="B9728" s="75">
        <v>64.0</v>
      </c>
      <c r="C9728" s="75">
        <v>67.85</v>
      </c>
      <c r="D9728" s="75">
        <v>83.0833333333333</v>
      </c>
      <c r="E9728" s="75">
        <v>76.4666666666667</v>
      </c>
    </row>
    <row r="9729" ht="15.75" customHeight="1">
      <c r="A9729" s="13">
        <v>42226.364583333336</v>
      </c>
      <c r="B9729" s="75">
        <v>64.5769230769231</v>
      </c>
      <c r="C9729" s="75">
        <v>68.6</v>
      </c>
      <c r="D9729" s="75">
        <v>84.3333333333333</v>
      </c>
      <c r="E9729" s="75">
        <v>77.4666666666667</v>
      </c>
    </row>
    <row r="9730" ht="15.75" customHeight="1">
      <c r="A9730" s="13">
        <v>42226.375</v>
      </c>
      <c r="B9730" s="75">
        <v>65.2</v>
      </c>
      <c r="C9730" s="75">
        <v>69.4666666666667</v>
      </c>
      <c r="D9730" s="75">
        <v>85.4666666666667</v>
      </c>
      <c r="E9730" s="75">
        <v>78.5833333333333</v>
      </c>
    </row>
    <row r="9731" ht="15.75" customHeight="1">
      <c r="A9731" s="13">
        <v>42226.385416666664</v>
      </c>
      <c r="B9731" s="75">
        <v>65.95</v>
      </c>
      <c r="C9731" s="75">
        <v>70.4666666666667</v>
      </c>
      <c r="D9731" s="75">
        <v>86.4666666666667</v>
      </c>
      <c r="E9731" s="75">
        <v>79.8333333333333</v>
      </c>
    </row>
    <row r="9732" ht="15.75" customHeight="1">
      <c r="A9732" s="13">
        <v>42226.395833333336</v>
      </c>
      <c r="B9732" s="75">
        <v>66.7</v>
      </c>
      <c r="C9732" s="75">
        <v>71.4666666666667</v>
      </c>
      <c r="D9732" s="75">
        <v>87.4666666666667</v>
      </c>
      <c r="E9732" s="75">
        <v>81.0833333333333</v>
      </c>
    </row>
    <row r="9733" ht="15.75" customHeight="1">
      <c r="A9733" s="13">
        <v>42226.40625</v>
      </c>
      <c r="B9733" s="75">
        <v>67.45</v>
      </c>
      <c r="C9733" s="75">
        <v>72.4666666666667</v>
      </c>
      <c r="D9733" s="75">
        <v>88.4666666666667</v>
      </c>
      <c r="E9733" s="75">
        <v>82.3333333333333</v>
      </c>
    </row>
    <row r="9734" ht="15.75" customHeight="1">
      <c r="A9734" s="13">
        <v>42226.416666666664</v>
      </c>
      <c r="B9734" s="75">
        <v>68.2666666666667</v>
      </c>
      <c r="C9734" s="75">
        <v>73.35</v>
      </c>
      <c r="D9734" s="75">
        <v>89.5833333333333</v>
      </c>
      <c r="E9734" s="75">
        <v>83.35</v>
      </c>
    </row>
    <row r="9735" ht="15.75" customHeight="1">
      <c r="A9735" s="13">
        <v>42226.427083333336</v>
      </c>
      <c r="B9735" s="75">
        <v>69.2666666666667</v>
      </c>
      <c r="C9735" s="75">
        <v>74.1</v>
      </c>
      <c r="D9735" s="75">
        <v>90.8333333333333</v>
      </c>
      <c r="E9735" s="75">
        <v>84.1</v>
      </c>
    </row>
    <row r="9736" ht="15.75" customHeight="1">
      <c r="A9736" s="13">
        <v>42226.4375</v>
      </c>
      <c r="B9736" s="75">
        <v>70.2666666666667</v>
      </c>
      <c r="C9736" s="75">
        <v>74.85</v>
      </c>
      <c r="D9736" s="75">
        <v>92.0833333333333</v>
      </c>
      <c r="E9736" s="75">
        <v>84.85</v>
      </c>
    </row>
    <row r="9737" ht="15.75" customHeight="1">
      <c r="A9737" s="13">
        <v>42226.447916666664</v>
      </c>
      <c r="B9737" s="75">
        <v>71.2666666666667</v>
      </c>
      <c r="C9737" s="75">
        <v>75.6</v>
      </c>
      <c r="D9737" s="75">
        <v>93.3333333333333</v>
      </c>
      <c r="E9737" s="75">
        <v>85.6</v>
      </c>
    </row>
    <row r="9738" ht="15.75" customHeight="1">
      <c r="A9738" s="13">
        <v>42226.458333333336</v>
      </c>
      <c r="B9738" s="75">
        <v>72.0</v>
      </c>
      <c r="C9738" s="75">
        <v>76.1166666666667</v>
      </c>
      <c r="D9738" s="75">
        <v>94.2333333333333</v>
      </c>
      <c r="E9738" s="75">
        <v>86.4666666666667</v>
      </c>
    </row>
    <row r="9739" ht="15.75" customHeight="1">
      <c r="A9739" s="13">
        <v>42226.46875</v>
      </c>
      <c r="B9739" s="75">
        <v>72.0</v>
      </c>
      <c r="C9739" s="75">
        <v>76.3666666666667</v>
      </c>
      <c r="D9739" s="75">
        <v>94.7333333333333</v>
      </c>
      <c r="E9739" s="75">
        <v>87.4666666666667</v>
      </c>
    </row>
    <row r="9740" ht="15.75" customHeight="1">
      <c r="A9740" s="13">
        <v>42226.479166666664</v>
      </c>
      <c r="B9740" s="75">
        <v>72.0</v>
      </c>
      <c r="C9740" s="75">
        <v>76.6166666666667</v>
      </c>
      <c r="D9740" s="75">
        <v>95.2333333333333</v>
      </c>
      <c r="E9740" s="75">
        <v>88.4666666666667</v>
      </c>
    </row>
    <row r="9741" ht="15.75" customHeight="1">
      <c r="A9741" s="13">
        <v>42226.489583333336</v>
      </c>
      <c r="B9741" s="75">
        <v>72.0</v>
      </c>
      <c r="C9741" s="75">
        <v>76.8666666666667</v>
      </c>
      <c r="D9741" s="75">
        <v>95.7333333333333</v>
      </c>
      <c r="E9741" s="75">
        <v>89.4666666666667</v>
      </c>
    </row>
    <row r="9742" ht="15.75" customHeight="1">
      <c r="A9742" s="13">
        <v>42226.5</v>
      </c>
      <c r="B9742" s="75">
        <v>71.8666666666667</v>
      </c>
      <c r="C9742" s="75">
        <v>77.1166666666667</v>
      </c>
      <c r="D9742" s="75">
        <v>96.0</v>
      </c>
      <c r="E9742" s="75">
        <v>90.2333333333333</v>
      </c>
    </row>
    <row r="9743" ht="15.75" customHeight="1">
      <c r="A9743" s="13">
        <v>42226.510416666664</v>
      </c>
      <c r="B9743" s="75">
        <v>71.3666666666667</v>
      </c>
      <c r="C9743" s="75">
        <v>77.3666666666667</v>
      </c>
      <c r="D9743" s="75">
        <v>96.0</v>
      </c>
      <c r="E9743" s="75">
        <v>90.7333333333333</v>
      </c>
    </row>
    <row r="9744" ht="15.75" customHeight="1">
      <c r="A9744" s="13">
        <v>42226.520833333336</v>
      </c>
      <c r="B9744" s="75">
        <v>70.8666666666667</v>
      </c>
      <c r="C9744" s="75">
        <v>77.6166666666667</v>
      </c>
      <c r="D9744" s="75">
        <v>96.0</v>
      </c>
      <c r="E9744" s="75">
        <v>91.2333333333333</v>
      </c>
    </row>
    <row r="9745" ht="15.75" customHeight="1">
      <c r="A9745" s="13">
        <v>42226.53125</v>
      </c>
      <c r="B9745" s="75">
        <v>70.3666666666667</v>
      </c>
      <c r="C9745" s="75">
        <v>77.8666666666667</v>
      </c>
      <c r="D9745" s="75">
        <v>96.0</v>
      </c>
      <c r="E9745" s="75">
        <v>91.7333333333333</v>
      </c>
    </row>
    <row r="9746" ht="15.75" customHeight="1">
      <c r="A9746" s="13">
        <v>42226.541666666664</v>
      </c>
      <c r="B9746" s="75">
        <v>70.0</v>
      </c>
      <c r="C9746" s="75">
        <v>78.0</v>
      </c>
      <c r="D9746" s="75">
        <v>96.2333333333333</v>
      </c>
      <c r="E9746" s="75">
        <v>92.1166666666667</v>
      </c>
    </row>
    <row r="9747" ht="15.75" customHeight="1">
      <c r="A9747" s="13">
        <v>42226.552083333336</v>
      </c>
      <c r="B9747" s="75">
        <v>70.0</v>
      </c>
      <c r="C9747" s="75">
        <v>78.0</v>
      </c>
      <c r="D9747" s="75">
        <v>96.7333333333333</v>
      </c>
      <c r="E9747" s="75">
        <v>92.3666666666667</v>
      </c>
    </row>
    <row r="9748" ht="15.75" customHeight="1">
      <c r="A9748" s="13">
        <v>42226.5625</v>
      </c>
      <c r="B9748" s="75">
        <v>70.0</v>
      </c>
      <c r="C9748" s="75">
        <v>78.0</v>
      </c>
      <c r="D9748" s="75">
        <v>97.2333333333333</v>
      </c>
      <c r="E9748" s="75">
        <v>92.6166666666667</v>
      </c>
    </row>
    <row r="9749" ht="15.75" customHeight="1">
      <c r="A9749" s="13">
        <v>42226.572916666664</v>
      </c>
      <c r="B9749" s="75">
        <v>70.0</v>
      </c>
      <c r="C9749" s="75">
        <v>78.0</v>
      </c>
      <c r="D9749" s="75">
        <v>97.7333333333333</v>
      </c>
      <c r="E9749" s="75">
        <v>92.8666666666667</v>
      </c>
    </row>
    <row r="9750" ht="15.75" customHeight="1">
      <c r="A9750" s="13">
        <v>42226.583333333336</v>
      </c>
      <c r="B9750" s="75">
        <v>69.9333333333333</v>
      </c>
      <c r="C9750" s="75">
        <v>77.7666666666667</v>
      </c>
      <c r="D9750" s="75">
        <v>98.35</v>
      </c>
      <c r="E9750" s="75">
        <v>93.1166666666667</v>
      </c>
    </row>
    <row r="9751" ht="15.75" customHeight="1">
      <c r="A9751" s="13">
        <v>42226.59375</v>
      </c>
      <c r="B9751" s="75">
        <v>69.6833333333333</v>
      </c>
      <c r="C9751" s="75">
        <v>77.2666666666667</v>
      </c>
      <c r="D9751" s="75">
        <v>99.1</v>
      </c>
      <c r="E9751" s="75">
        <v>93.3666666666667</v>
      </c>
    </row>
    <row r="9752" ht="15.75" customHeight="1">
      <c r="A9752" s="13">
        <v>42226.604166666664</v>
      </c>
      <c r="B9752" s="75">
        <v>69.4333333333333</v>
      </c>
      <c r="C9752" s="75">
        <v>76.7666666666667</v>
      </c>
      <c r="D9752" s="75">
        <v>99.85</v>
      </c>
      <c r="E9752" s="75">
        <v>93.6166666666667</v>
      </c>
    </row>
    <row r="9753" ht="15.75" customHeight="1">
      <c r="A9753" s="13">
        <v>42226.614583333336</v>
      </c>
      <c r="B9753" s="75">
        <v>69.1833333333333</v>
      </c>
      <c r="C9753" s="75">
        <v>76.2666666666667</v>
      </c>
      <c r="D9753" s="75">
        <v>100.6</v>
      </c>
      <c r="E9753" s="75">
        <v>93.8666666666667</v>
      </c>
    </row>
    <row r="9754" ht="15.75" customHeight="1">
      <c r="A9754" s="13">
        <v>42226.625</v>
      </c>
      <c r="B9754" s="75">
        <v>69.0</v>
      </c>
      <c r="C9754" s="75">
        <v>75.7666666666667</v>
      </c>
      <c r="D9754" s="75">
        <v>100.883333333333</v>
      </c>
      <c r="E9754" s="75">
        <v>94.2333333333333</v>
      </c>
    </row>
    <row r="9755" ht="15.75" customHeight="1">
      <c r="A9755" s="13">
        <v>42226.635416666664</v>
      </c>
      <c r="B9755" s="75">
        <v>69.0</v>
      </c>
      <c r="C9755" s="75">
        <v>75.2666666666667</v>
      </c>
      <c r="D9755" s="75">
        <v>100.633333333333</v>
      </c>
      <c r="E9755" s="75">
        <v>94.7333333333333</v>
      </c>
    </row>
    <row r="9756" ht="15.75" customHeight="1">
      <c r="A9756" s="13">
        <v>42226.645833333336</v>
      </c>
      <c r="B9756" s="75">
        <v>69.0</v>
      </c>
      <c r="C9756" s="75">
        <v>74.7666666666667</v>
      </c>
      <c r="D9756" s="75">
        <v>100.383333333333</v>
      </c>
      <c r="E9756" s="75">
        <v>95.2333333333333</v>
      </c>
    </row>
    <row r="9757" ht="15.75" customHeight="1">
      <c r="A9757" s="13">
        <v>42226.65625</v>
      </c>
      <c r="B9757" s="75">
        <v>69.0</v>
      </c>
      <c r="C9757" s="75">
        <v>74.2666666666667</v>
      </c>
      <c r="D9757" s="75">
        <v>100.133333333333</v>
      </c>
      <c r="E9757" s="75">
        <v>95.7333333333333</v>
      </c>
    </row>
    <row r="9758" ht="15.75" customHeight="1">
      <c r="A9758" s="13">
        <v>42226.666666666664</v>
      </c>
      <c r="B9758" s="75">
        <v>68.8</v>
      </c>
      <c r="C9758" s="75">
        <v>73.7666666666667</v>
      </c>
      <c r="D9758" s="75">
        <v>100.0</v>
      </c>
      <c r="E9758" s="75">
        <v>95.7666666666667</v>
      </c>
    </row>
    <row r="9759" ht="15.75" customHeight="1">
      <c r="A9759" s="13">
        <v>42226.677083333336</v>
      </c>
      <c r="B9759" s="75">
        <v>68.05</v>
      </c>
      <c r="C9759" s="75">
        <v>73.2666666666667</v>
      </c>
      <c r="D9759" s="75">
        <v>100.0</v>
      </c>
      <c r="E9759" s="75">
        <v>95.2666666666667</v>
      </c>
    </row>
    <row r="9760" ht="15.75" customHeight="1">
      <c r="A9760" s="13">
        <v>42226.6875</v>
      </c>
      <c r="B9760" s="75">
        <v>67.3</v>
      </c>
      <c r="C9760" s="75">
        <v>72.7666666666667</v>
      </c>
      <c r="D9760" s="75">
        <v>100.0</v>
      </c>
      <c r="E9760" s="75">
        <v>94.7666666666667</v>
      </c>
    </row>
    <row r="9761" ht="15.75" customHeight="1">
      <c r="A9761" s="13">
        <v>42226.697916666664</v>
      </c>
      <c r="B9761" s="75">
        <v>66.55</v>
      </c>
      <c r="C9761" s="75">
        <v>72.2666666666667</v>
      </c>
      <c r="D9761" s="75">
        <v>100.0</v>
      </c>
      <c r="E9761" s="75">
        <v>94.2666666666667</v>
      </c>
    </row>
    <row r="9762" ht="15.75" customHeight="1">
      <c r="A9762" s="13">
        <v>42226.708333333336</v>
      </c>
      <c r="B9762" s="75">
        <v>66.0</v>
      </c>
      <c r="C9762" s="75">
        <v>71.7666666666667</v>
      </c>
      <c r="D9762" s="75">
        <v>99.7666666666667</v>
      </c>
      <c r="E9762" s="75">
        <v>93.7666666666667</v>
      </c>
    </row>
    <row r="9763" ht="15.75" customHeight="1">
      <c r="A9763" s="13">
        <v>42226.71875</v>
      </c>
      <c r="B9763" s="75">
        <v>66.0</v>
      </c>
      <c r="C9763" s="75">
        <v>71.2666666666667</v>
      </c>
      <c r="D9763" s="75">
        <v>99.2666666666667</v>
      </c>
      <c r="E9763" s="75">
        <v>93.2666666666667</v>
      </c>
    </row>
    <row r="9764" ht="15.75" customHeight="1">
      <c r="A9764" s="13">
        <v>42226.729166666664</v>
      </c>
      <c r="B9764" s="75">
        <v>66.0</v>
      </c>
      <c r="C9764" s="75">
        <v>70.7666666666667</v>
      </c>
      <c r="D9764" s="75">
        <v>98.7666666666667</v>
      </c>
      <c r="E9764" s="75">
        <v>92.7666666666667</v>
      </c>
    </row>
    <row r="9765" ht="15.75" customHeight="1">
      <c r="A9765" s="13">
        <v>42226.739583333336</v>
      </c>
      <c r="B9765" s="75">
        <v>66.0</v>
      </c>
      <c r="C9765" s="75">
        <v>70.2666666666667</v>
      </c>
      <c r="D9765" s="75">
        <v>98.2666666666667</v>
      </c>
      <c r="E9765" s="75">
        <v>92.2666666666667</v>
      </c>
    </row>
    <row r="9766" ht="15.75" customHeight="1">
      <c r="A9766" s="13">
        <v>42226.75</v>
      </c>
      <c r="B9766" s="75">
        <v>66.0</v>
      </c>
      <c r="C9766" s="75">
        <v>69.65</v>
      </c>
      <c r="D9766" s="75">
        <v>97.65</v>
      </c>
      <c r="E9766" s="75">
        <v>91.5333333333333</v>
      </c>
    </row>
    <row r="9767" ht="15.75" customHeight="1">
      <c r="A9767" s="13">
        <v>42226.760416666664</v>
      </c>
      <c r="B9767" s="75">
        <v>66.0</v>
      </c>
      <c r="C9767" s="75">
        <v>68.9</v>
      </c>
      <c r="D9767" s="75">
        <v>96.9</v>
      </c>
      <c r="E9767" s="75">
        <v>90.5333333333333</v>
      </c>
    </row>
    <row r="9768" ht="15.75" customHeight="1">
      <c r="A9768" s="13">
        <v>42226.770833333336</v>
      </c>
      <c r="B9768" s="75">
        <v>66.0</v>
      </c>
      <c r="C9768" s="75">
        <v>68.15</v>
      </c>
      <c r="D9768" s="75">
        <v>96.15</v>
      </c>
      <c r="E9768" s="75">
        <v>89.5333333333333</v>
      </c>
    </row>
    <row r="9769" ht="15.75" customHeight="1">
      <c r="A9769" s="13">
        <v>42226.78125</v>
      </c>
      <c r="B9769" s="75">
        <v>66.0</v>
      </c>
      <c r="C9769" s="75">
        <v>67.4</v>
      </c>
      <c r="D9769" s="75">
        <v>95.4</v>
      </c>
      <c r="E9769" s="75">
        <v>88.5333333333333</v>
      </c>
    </row>
    <row r="9770" ht="15.75" customHeight="1">
      <c r="A9770" s="13">
        <v>42226.791666666664</v>
      </c>
      <c r="B9770" s="75">
        <v>65.8666666666667</v>
      </c>
      <c r="C9770" s="75">
        <v>66.8833333333333</v>
      </c>
      <c r="D9770" s="75">
        <v>94.7666666666667</v>
      </c>
      <c r="E9770" s="75">
        <v>87.5333333333333</v>
      </c>
    </row>
    <row r="9771" ht="15.75" customHeight="1">
      <c r="A9771" s="13">
        <v>42226.802083333336</v>
      </c>
      <c r="B9771" s="75">
        <v>65.3666666666667</v>
      </c>
      <c r="C9771" s="75">
        <v>66.6333333333333</v>
      </c>
      <c r="D9771" s="75">
        <v>94.2666666666667</v>
      </c>
      <c r="E9771" s="75">
        <v>86.5333333333333</v>
      </c>
    </row>
    <row r="9772" ht="15.75" customHeight="1">
      <c r="A9772" s="13">
        <v>42226.8125</v>
      </c>
      <c r="B9772" s="75">
        <v>64.8666666666667</v>
      </c>
      <c r="C9772" s="75">
        <v>66.3833333333333</v>
      </c>
      <c r="D9772" s="75">
        <v>93.7666666666667</v>
      </c>
      <c r="E9772" s="75">
        <v>85.5333333333333</v>
      </c>
    </row>
    <row r="9773" ht="15.75" customHeight="1">
      <c r="A9773" s="13">
        <v>42226.822916666664</v>
      </c>
      <c r="B9773" s="75">
        <v>64.3666666666667</v>
      </c>
      <c r="C9773" s="75">
        <v>66.1333333333333</v>
      </c>
      <c r="D9773" s="75">
        <v>93.2666666666667</v>
      </c>
      <c r="E9773" s="75">
        <v>84.5333333333333</v>
      </c>
    </row>
    <row r="9774" ht="15.75" customHeight="1">
      <c r="A9774" s="13">
        <v>42226.833333333336</v>
      </c>
      <c r="B9774" s="75">
        <v>63.9272727272727</v>
      </c>
      <c r="C9774" s="75">
        <v>65.8833333333333</v>
      </c>
      <c r="D9774" s="75">
        <v>92.5333333333333</v>
      </c>
      <c r="E9774" s="75">
        <v>83.65</v>
      </c>
    </row>
    <row r="9775" ht="15.75" customHeight="1">
      <c r="A9775" s="13">
        <v>42226.84375</v>
      </c>
      <c r="B9775" s="75">
        <v>63.6545454545455</v>
      </c>
      <c r="C9775" s="75">
        <v>65.6333333333333</v>
      </c>
      <c r="D9775" s="75">
        <v>91.5333333333333</v>
      </c>
      <c r="E9775" s="75">
        <v>82.9</v>
      </c>
    </row>
    <row r="9776" ht="15.75" customHeight="1">
      <c r="A9776" s="13">
        <v>42226.854166666664</v>
      </c>
      <c r="B9776" s="75">
        <v>63.3818181818182</v>
      </c>
      <c r="C9776" s="75">
        <v>65.3833333333333</v>
      </c>
      <c r="D9776" s="75">
        <v>90.5333333333333</v>
      </c>
      <c r="E9776" s="75">
        <v>82.15</v>
      </c>
    </row>
    <row r="9777" ht="15.75" customHeight="1">
      <c r="A9777" s="13">
        <v>42226.864583333336</v>
      </c>
      <c r="B9777" s="75">
        <v>63.1090909090909</v>
      </c>
      <c r="C9777" s="75">
        <v>65.1333333333333</v>
      </c>
      <c r="D9777" s="75">
        <v>89.5333333333333</v>
      </c>
      <c r="E9777" s="75">
        <v>81.4</v>
      </c>
    </row>
    <row r="9778" ht="15.75" customHeight="1">
      <c r="A9778" s="13">
        <v>42226.875</v>
      </c>
      <c r="B9778" s="75">
        <v>62.9333333333333</v>
      </c>
      <c r="C9778" s="75">
        <v>65.0</v>
      </c>
      <c r="D9778" s="75">
        <v>88.65</v>
      </c>
      <c r="E9778" s="75">
        <v>80.5333333333333</v>
      </c>
    </row>
    <row r="9779" ht="15.75" customHeight="1">
      <c r="A9779" s="13">
        <v>42226.885416666664</v>
      </c>
      <c r="B9779" s="75">
        <v>62.6833333333333</v>
      </c>
      <c r="C9779" s="75">
        <v>65.0</v>
      </c>
      <c r="D9779" s="75">
        <v>87.9</v>
      </c>
      <c r="E9779" s="75">
        <v>79.5333333333333</v>
      </c>
    </row>
    <row r="9780" ht="15.75" customHeight="1">
      <c r="A9780" s="13">
        <v>42226.895833333336</v>
      </c>
      <c r="B9780" s="75">
        <v>62.4333333333333</v>
      </c>
      <c r="C9780" s="75">
        <v>65.0</v>
      </c>
      <c r="D9780" s="75">
        <v>87.15</v>
      </c>
      <c r="E9780" s="75">
        <v>78.5333333333333</v>
      </c>
    </row>
    <row r="9781" ht="15.75" customHeight="1">
      <c r="A9781" s="13">
        <v>42226.90625</v>
      </c>
      <c r="B9781" s="75">
        <v>62.1833333333333</v>
      </c>
      <c r="C9781" s="75">
        <v>65.0</v>
      </c>
      <c r="D9781" s="75">
        <v>86.4</v>
      </c>
      <c r="E9781" s="75">
        <v>77.5333333333333</v>
      </c>
    </row>
    <row r="9782" ht="15.75" customHeight="1">
      <c r="A9782" s="13">
        <v>42226.916666666664</v>
      </c>
      <c r="B9782" s="75">
        <v>62.0</v>
      </c>
      <c r="C9782" s="75">
        <v>64.8653846153846</v>
      </c>
      <c r="D9782" s="75">
        <v>85.65</v>
      </c>
      <c r="E9782" s="75">
        <v>76.65</v>
      </c>
    </row>
    <row r="9783" ht="15.75" customHeight="1">
      <c r="A9783" s="13">
        <v>42226.927083333336</v>
      </c>
      <c r="B9783" s="75">
        <v>62.0</v>
      </c>
      <c r="C9783" s="75">
        <v>64.5769230769231</v>
      </c>
      <c r="D9783" s="75">
        <v>84.9</v>
      </c>
      <c r="E9783" s="75">
        <v>75.9</v>
      </c>
    </row>
    <row r="9784" ht="15.75" customHeight="1">
      <c r="A9784" s="13">
        <v>42226.9375</v>
      </c>
      <c r="B9784" s="75">
        <v>62.0</v>
      </c>
      <c r="C9784" s="75">
        <v>64.2884615384615</v>
      </c>
      <c r="D9784" s="75">
        <v>84.15</v>
      </c>
      <c r="E9784" s="75">
        <v>75.15</v>
      </c>
    </row>
    <row r="9785" ht="15.75" customHeight="1">
      <c r="A9785" s="13">
        <v>42226.947916666664</v>
      </c>
      <c r="B9785" s="75">
        <v>62.0</v>
      </c>
      <c r="C9785" s="75">
        <v>64.0</v>
      </c>
      <c r="D9785" s="75">
        <v>83.4</v>
      </c>
      <c r="E9785" s="75">
        <v>74.4</v>
      </c>
    </row>
    <row r="9786" ht="15.75" customHeight="1">
      <c r="A9786" s="13">
        <v>42226.958333333336</v>
      </c>
      <c r="B9786" s="75">
        <v>61.9333333333333</v>
      </c>
      <c r="C9786" s="75">
        <v>64.0</v>
      </c>
      <c r="D9786" s="75">
        <v>82.65</v>
      </c>
      <c r="E9786" s="75">
        <v>73.7666666666667</v>
      </c>
    </row>
    <row r="9787" ht="15.75" customHeight="1">
      <c r="A9787" s="13">
        <v>42226.96875</v>
      </c>
      <c r="B9787" s="75">
        <v>61.6833333333333</v>
      </c>
      <c r="C9787" s="75">
        <v>64.0</v>
      </c>
      <c r="D9787" s="75">
        <v>81.9</v>
      </c>
      <c r="E9787" s="75">
        <v>73.2666666666667</v>
      </c>
    </row>
    <row r="9788" ht="15.75" customHeight="1">
      <c r="A9788" s="13">
        <v>42226.979166666664</v>
      </c>
      <c r="B9788" s="75">
        <v>61.4333333333333</v>
      </c>
      <c r="C9788" s="75">
        <v>64.0</v>
      </c>
      <c r="D9788" s="75">
        <v>81.15</v>
      </c>
      <c r="E9788" s="75">
        <v>72.7666666666667</v>
      </c>
    </row>
    <row r="9789" ht="15.75" customHeight="1">
      <c r="A9789" s="13">
        <v>42226.989583333336</v>
      </c>
      <c r="B9789" s="75">
        <v>61.1833333333333</v>
      </c>
      <c r="C9789" s="75">
        <v>64.0</v>
      </c>
      <c r="D9789" s="75">
        <v>80.4</v>
      </c>
      <c r="E9789" s="75">
        <v>72.2666666666667</v>
      </c>
    </row>
    <row r="9790" ht="15.75" customHeight="1">
      <c r="A9790" s="13">
        <v>42227.0</v>
      </c>
      <c r="B9790" s="75">
        <v>61.0</v>
      </c>
      <c r="C9790" s="75">
        <v>64.0</v>
      </c>
      <c r="D9790" s="75">
        <v>79.8833333333333</v>
      </c>
      <c r="E9790" s="75">
        <v>71.7666666666667</v>
      </c>
    </row>
    <row r="9791" ht="15.75" customHeight="1">
      <c r="A9791" s="13">
        <v>42227.010416666664</v>
      </c>
      <c r="B9791" s="75">
        <v>61.0</v>
      </c>
      <c r="C9791" s="75">
        <v>63.8636363636364</v>
      </c>
      <c r="D9791" s="75">
        <v>79.6333333333333</v>
      </c>
      <c r="E9791" s="75">
        <v>71.2666666666667</v>
      </c>
    </row>
    <row r="9792" ht="15.75" customHeight="1">
      <c r="A9792" s="13">
        <v>42227.020833333336</v>
      </c>
      <c r="B9792" s="75">
        <v>61.0</v>
      </c>
      <c r="C9792" s="75">
        <v>63.5227272727273</v>
      </c>
      <c r="D9792" s="75">
        <v>79.3833333333333</v>
      </c>
      <c r="E9792" s="75">
        <v>70.7666666666667</v>
      </c>
    </row>
    <row r="9793" ht="15.75" customHeight="1">
      <c r="A9793" s="13">
        <v>42227.03125</v>
      </c>
      <c r="B9793" s="75">
        <v>60.5</v>
      </c>
      <c r="C9793" s="75">
        <v>63.1818181818182</v>
      </c>
      <c r="D9793" s="75">
        <v>79.1333333333333</v>
      </c>
      <c r="E9793" s="75">
        <v>70.2666666666667</v>
      </c>
    </row>
    <row r="9794" ht="15.75" customHeight="1">
      <c r="A9794" s="13">
        <v>42227.041666666664</v>
      </c>
      <c r="B9794" s="75">
        <v>60.0</v>
      </c>
      <c r="C9794" s="75">
        <v>62.8833333333333</v>
      </c>
      <c r="D9794" s="75">
        <v>78.65</v>
      </c>
      <c r="E9794" s="75">
        <v>69.8833333333333</v>
      </c>
    </row>
    <row r="9795" ht="15.75" customHeight="1">
      <c r="A9795" s="13">
        <v>42227.052083333336</v>
      </c>
      <c r="B9795" s="75">
        <v>60.0</v>
      </c>
      <c r="C9795" s="75">
        <v>62.6333333333333</v>
      </c>
      <c r="D9795" s="75">
        <v>77.9</v>
      </c>
      <c r="E9795" s="75">
        <v>69.6333333333333</v>
      </c>
    </row>
    <row r="9796" ht="15.75" customHeight="1">
      <c r="A9796" s="13">
        <v>42227.0625</v>
      </c>
      <c r="B9796" s="75">
        <v>60.0</v>
      </c>
      <c r="C9796" s="75">
        <v>62.3833333333333</v>
      </c>
      <c r="D9796" s="75">
        <v>77.15</v>
      </c>
      <c r="E9796" s="75">
        <v>69.3833333333333</v>
      </c>
    </row>
    <row r="9797" ht="15.75" customHeight="1">
      <c r="A9797" s="13">
        <v>42227.072916666664</v>
      </c>
      <c r="B9797" s="75">
        <v>60.0</v>
      </c>
      <c r="C9797" s="75">
        <v>62.1333333333333</v>
      </c>
      <c r="D9797" s="75">
        <v>76.4</v>
      </c>
      <c r="E9797" s="75">
        <v>69.1333333333333</v>
      </c>
    </row>
    <row r="9798" ht="15.75" customHeight="1">
      <c r="A9798" s="13">
        <v>42227.083333333336</v>
      </c>
      <c r="B9798" s="75">
        <v>60.0</v>
      </c>
      <c r="C9798" s="75">
        <v>61.8793103448276</v>
      </c>
      <c r="D9798" s="75">
        <v>76.1166666666667</v>
      </c>
      <c r="E9798" s="75">
        <v>68.7666666666667</v>
      </c>
    </row>
    <row r="9799" ht="15.75" customHeight="1">
      <c r="A9799" s="13">
        <v>42227.09375</v>
      </c>
      <c r="B9799" s="75">
        <v>60.0</v>
      </c>
      <c r="C9799" s="75">
        <v>61.6206896551724</v>
      </c>
      <c r="D9799" s="75">
        <v>76.3666666666667</v>
      </c>
      <c r="E9799" s="75">
        <v>68.2666666666667</v>
      </c>
    </row>
    <row r="9800" ht="15.75" customHeight="1">
      <c r="A9800" s="13">
        <v>42227.104166666664</v>
      </c>
      <c r="B9800" s="75">
        <v>60.0</v>
      </c>
      <c r="C9800" s="75">
        <v>61.3620689655172</v>
      </c>
      <c r="D9800" s="75">
        <v>76.6166666666667</v>
      </c>
      <c r="E9800" s="75">
        <v>67.7666666666667</v>
      </c>
    </row>
    <row r="9801" ht="15.75" customHeight="1">
      <c r="A9801" s="13">
        <v>42227.114583333336</v>
      </c>
      <c r="B9801" s="75">
        <v>60.0</v>
      </c>
      <c r="C9801" s="75">
        <v>61.1034482758621</v>
      </c>
      <c r="D9801" s="75">
        <v>76.8666666666667</v>
      </c>
      <c r="E9801" s="75">
        <v>67.2666666666667</v>
      </c>
    </row>
    <row r="9802" ht="15.75" customHeight="1">
      <c r="A9802" s="13">
        <v>42227.125</v>
      </c>
      <c r="B9802" s="75">
        <v>60.0</v>
      </c>
      <c r="C9802" s="75">
        <v>62.1166666666667</v>
      </c>
      <c r="D9802" s="75">
        <v>76.65</v>
      </c>
      <c r="E9802" s="75">
        <v>66.8833333333333</v>
      </c>
    </row>
    <row r="9803" ht="15.75" customHeight="1">
      <c r="A9803" s="13">
        <v>42227.135416666664</v>
      </c>
      <c r="B9803" s="75">
        <v>60.0</v>
      </c>
      <c r="C9803" s="75">
        <v>62.3666666666667</v>
      </c>
      <c r="D9803" s="75">
        <v>75.9</v>
      </c>
      <c r="E9803" s="75">
        <v>66.6333333333333</v>
      </c>
    </row>
    <row r="9804" ht="15.75" customHeight="1">
      <c r="A9804" s="13">
        <v>42227.145833333336</v>
      </c>
      <c r="B9804" s="75">
        <v>60.0</v>
      </c>
      <c r="C9804" s="75">
        <v>62.6166666666667</v>
      </c>
      <c r="D9804" s="75">
        <v>75.15</v>
      </c>
      <c r="E9804" s="75">
        <v>66.3833333333333</v>
      </c>
    </row>
    <row r="9805" ht="15.75" customHeight="1">
      <c r="A9805" s="13">
        <v>42227.15625</v>
      </c>
      <c r="B9805" s="75">
        <v>60.0</v>
      </c>
      <c r="C9805" s="75">
        <v>62.8666666666667</v>
      </c>
      <c r="D9805" s="75">
        <v>74.4</v>
      </c>
      <c r="E9805" s="75">
        <v>66.1333333333333</v>
      </c>
    </row>
    <row r="9806" ht="15.75" customHeight="1">
      <c r="A9806" s="13">
        <v>42227.166666666664</v>
      </c>
      <c r="B9806" s="75">
        <v>60.2857142857143</v>
      </c>
      <c r="C9806" s="75">
        <v>63.0</v>
      </c>
      <c r="D9806" s="75">
        <v>73.8833333333333</v>
      </c>
      <c r="E9806" s="75">
        <v>65.7666666666667</v>
      </c>
    </row>
    <row r="9807" ht="15.75" customHeight="1">
      <c r="A9807" s="13">
        <v>42227.177083333336</v>
      </c>
      <c r="B9807" s="75">
        <v>60.8913043478261</v>
      </c>
      <c r="C9807" s="75">
        <v>63.0</v>
      </c>
      <c r="D9807" s="75">
        <v>73.6333333333333</v>
      </c>
      <c r="E9807" s="75">
        <v>65.2666666666667</v>
      </c>
    </row>
    <row r="9808" ht="15.75" customHeight="1">
      <c r="A9808" s="13">
        <v>42227.1875</v>
      </c>
      <c r="B9808" s="75">
        <v>60.5652173913044</v>
      </c>
      <c r="C9808" s="75">
        <v>63.0</v>
      </c>
      <c r="D9808" s="75">
        <v>73.3833333333333</v>
      </c>
      <c r="E9808" s="75">
        <v>64.7666666666667</v>
      </c>
    </row>
    <row r="9809" ht="15.75" customHeight="1">
      <c r="A9809" s="13">
        <v>42227.197916666664</v>
      </c>
      <c r="B9809" s="75">
        <v>60.2391304347826</v>
      </c>
      <c r="C9809" s="75">
        <v>62.0666666666667</v>
      </c>
      <c r="D9809" s="75">
        <v>73.1333333333333</v>
      </c>
      <c r="E9809" s="75">
        <v>64.2666666666667</v>
      </c>
    </row>
    <row r="9810" ht="15.75" customHeight="1">
      <c r="A9810" s="13">
        <v>42227.208333333336</v>
      </c>
      <c r="B9810" s="75">
        <v>60.0</v>
      </c>
      <c r="C9810" s="75">
        <v>61.0</v>
      </c>
      <c r="D9810" s="75">
        <v>73.0</v>
      </c>
      <c r="E9810" s="75">
        <v>64.0</v>
      </c>
    </row>
    <row r="9811" ht="15.75" customHeight="1">
      <c r="A9811" s="13">
        <v>42227.21875</v>
      </c>
      <c r="B9811" s="75">
        <v>60.0</v>
      </c>
      <c r="C9811" s="75">
        <v>61.0</v>
      </c>
      <c r="D9811" s="75">
        <v>73.0</v>
      </c>
      <c r="E9811" s="75">
        <v>64.0</v>
      </c>
    </row>
    <row r="9812" ht="15.75" customHeight="1">
      <c r="A9812" s="13">
        <v>42227.229166666664</v>
      </c>
      <c r="B9812" s="75">
        <v>60.0</v>
      </c>
      <c r="C9812" s="75">
        <v>61.0</v>
      </c>
      <c r="D9812" s="75">
        <v>73.0</v>
      </c>
      <c r="E9812" s="75">
        <v>64.0</v>
      </c>
    </row>
    <row r="9813" ht="15.75" customHeight="1">
      <c r="A9813" s="13">
        <v>42227.239583333336</v>
      </c>
      <c r="B9813" s="75">
        <v>60.0</v>
      </c>
      <c r="C9813" s="75">
        <v>61.0</v>
      </c>
      <c r="D9813" s="75">
        <v>73.0</v>
      </c>
      <c r="E9813" s="75">
        <v>64.0</v>
      </c>
    </row>
    <row r="9814" ht="15.75" customHeight="1">
      <c r="A9814" s="13">
        <v>42227.25</v>
      </c>
      <c r="B9814" s="75">
        <v>60.1333333333333</v>
      </c>
      <c r="C9814" s="75">
        <v>61.2333333333333</v>
      </c>
      <c r="D9814" s="75">
        <v>73.0</v>
      </c>
      <c r="E9814" s="75">
        <v>64.35</v>
      </c>
    </row>
    <row r="9815" ht="15.75" customHeight="1">
      <c r="A9815" s="13">
        <v>42227.260416666664</v>
      </c>
      <c r="B9815" s="75">
        <v>60.6333333333333</v>
      </c>
      <c r="C9815" s="75">
        <v>61.7333333333333</v>
      </c>
      <c r="D9815" s="75">
        <v>73.0</v>
      </c>
      <c r="E9815" s="75">
        <v>65.1</v>
      </c>
    </row>
    <row r="9816" ht="15.75" customHeight="1">
      <c r="A9816" s="13">
        <v>42227.270833333336</v>
      </c>
      <c r="B9816" s="75">
        <v>61.1333333333333</v>
      </c>
      <c r="C9816" s="75">
        <v>62.2333333333333</v>
      </c>
      <c r="D9816" s="75">
        <v>73.0</v>
      </c>
      <c r="E9816" s="75">
        <v>65.85</v>
      </c>
    </row>
    <row r="9817" ht="15.75" customHeight="1">
      <c r="A9817" s="13">
        <v>42227.28125</v>
      </c>
      <c r="B9817" s="75">
        <v>61.6333333333333</v>
      </c>
      <c r="C9817" s="75">
        <v>62.7333333333333</v>
      </c>
      <c r="D9817" s="75">
        <v>73.0</v>
      </c>
      <c r="E9817" s="75">
        <v>66.6</v>
      </c>
    </row>
    <row r="9818" ht="15.75" customHeight="1">
      <c r="A9818" s="13">
        <v>42227.291666666664</v>
      </c>
      <c r="B9818" s="75">
        <v>62.0666666666667</v>
      </c>
      <c r="C9818" s="75">
        <v>63.1428571428571</v>
      </c>
      <c r="D9818" s="75">
        <v>73.4666666666667</v>
      </c>
      <c r="E9818" s="75">
        <v>67.35</v>
      </c>
    </row>
    <row r="9819" ht="15.75" customHeight="1">
      <c r="A9819" s="13">
        <v>42227.302083333336</v>
      </c>
      <c r="B9819" s="75">
        <v>62.3166666666667</v>
      </c>
      <c r="C9819" s="75">
        <v>63.4489795918367</v>
      </c>
      <c r="D9819" s="75">
        <v>74.4666666666667</v>
      </c>
      <c r="E9819" s="75">
        <v>68.1</v>
      </c>
    </row>
    <row r="9820" ht="15.75" customHeight="1">
      <c r="A9820" s="13">
        <v>42227.3125</v>
      </c>
      <c r="B9820" s="75">
        <v>62.5666666666667</v>
      </c>
      <c r="C9820" s="75">
        <v>63.7551020408163</v>
      </c>
      <c r="D9820" s="75">
        <v>75.4666666666667</v>
      </c>
      <c r="E9820" s="75">
        <v>68.85</v>
      </c>
    </row>
    <row r="9821" ht="15.75" customHeight="1">
      <c r="A9821" s="13">
        <v>42227.322916666664</v>
      </c>
      <c r="B9821" s="75">
        <v>62.8166666666667</v>
      </c>
      <c r="C9821" s="75">
        <v>64.2727272727273</v>
      </c>
      <c r="D9821" s="75">
        <v>76.4666666666667</v>
      </c>
      <c r="E9821" s="75">
        <v>69.6</v>
      </c>
    </row>
    <row r="9822" ht="15.75" customHeight="1">
      <c r="A9822" s="13">
        <v>42227.333333333336</v>
      </c>
      <c r="B9822" s="75">
        <v>63.2</v>
      </c>
      <c r="C9822" s="75">
        <v>65.2333333333333</v>
      </c>
      <c r="D9822" s="75">
        <v>77.7</v>
      </c>
      <c r="E9822" s="75">
        <v>70.5833333333333</v>
      </c>
    </row>
    <row r="9823" ht="15.75" customHeight="1">
      <c r="A9823" s="13">
        <v>42227.34375</v>
      </c>
      <c r="B9823" s="75">
        <v>63.95</v>
      </c>
      <c r="C9823" s="75">
        <v>65.7333333333333</v>
      </c>
      <c r="D9823" s="75">
        <v>79.2</v>
      </c>
      <c r="E9823" s="75">
        <v>71.8333333333333</v>
      </c>
    </row>
    <row r="9824" ht="15.75" customHeight="1">
      <c r="A9824" s="13">
        <v>42227.354166666664</v>
      </c>
      <c r="B9824" s="75">
        <v>64.7</v>
      </c>
      <c r="C9824" s="75">
        <v>66.2333333333333</v>
      </c>
      <c r="D9824" s="75">
        <v>80.7</v>
      </c>
      <c r="E9824" s="75">
        <v>73.0833333333333</v>
      </c>
    </row>
    <row r="9825" ht="15.75" customHeight="1">
      <c r="A9825" s="13">
        <v>42227.364583333336</v>
      </c>
      <c r="B9825" s="75">
        <v>65.45</v>
      </c>
      <c r="C9825" s="75">
        <v>66.7333333333333</v>
      </c>
      <c r="D9825" s="75">
        <v>82.2</v>
      </c>
      <c r="E9825" s="75">
        <v>74.3333333333333</v>
      </c>
    </row>
    <row r="9826" ht="15.75" customHeight="1">
      <c r="A9826" s="13">
        <v>42227.375</v>
      </c>
      <c r="B9826" s="75">
        <v>66.1333333333333</v>
      </c>
      <c r="C9826" s="75">
        <v>67.35</v>
      </c>
      <c r="D9826" s="75">
        <v>83.1166666666667</v>
      </c>
      <c r="E9826" s="75">
        <v>75.4666666666667</v>
      </c>
    </row>
    <row r="9827" ht="15.75" customHeight="1">
      <c r="A9827" s="13">
        <v>42227.385416666664</v>
      </c>
      <c r="B9827" s="75">
        <v>66.6333333333333</v>
      </c>
      <c r="C9827" s="75">
        <v>68.1</v>
      </c>
      <c r="D9827" s="75">
        <v>83.3666666666667</v>
      </c>
      <c r="E9827" s="75">
        <v>76.4666666666667</v>
      </c>
    </row>
    <row r="9828" ht="15.75" customHeight="1">
      <c r="A9828" s="13">
        <v>42227.395833333336</v>
      </c>
      <c r="B9828" s="75">
        <v>67.1333333333333</v>
      </c>
      <c r="C9828" s="75">
        <v>68.85</v>
      </c>
      <c r="D9828" s="75">
        <v>83.6166666666667</v>
      </c>
      <c r="E9828" s="75">
        <v>77.4666666666667</v>
      </c>
    </row>
    <row r="9829" ht="15.75" customHeight="1">
      <c r="A9829" s="13">
        <v>42227.40625</v>
      </c>
      <c r="B9829" s="75">
        <v>67.6333333333333</v>
      </c>
      <c r="C9829" s="75">
        <v>69.6</v>
      </c>
      <c r="D9829" s="75">
        <v>83.8666666666667</v>
      </c>
      <c r="E9829" s="75">
        <v>78.4666666666667</v>
      </c>
    </row>
    <row r="9830" ht="15.75" customHeight="1">
      <c r="A9830" s="13">
        <v>42227.416666666664</v>
      </c>
      <c r="B9830" s="75">
        <v>68.0666666666667</v>
      </c>
      <c r="C9830" s="75">
        <v>70.4666666666667</v>
      </c>
      <c r="D9830" s="75">
        <v>84.5833333333333</v>
      </c>
      <c r="E9830" s="75">
        <v>79.4666666666667</v>
      </c>
    </row>
    <row r="9831" ht="15.75" customHeight="1">
      <c r="A9831" s="13">
        <v>42227.427083333336</v>
      </c>
      <c r="B9831" s="75">
        <v>68.3166666666667</v>
      </c>
      <c r="C9831" s="75">
        <v>71.4666666666667</v>
      </c>
      <c r="D9831" s="75">
        <v>85.8333333333333</v>
      </c>
      <c r="E9831" s="75">
        <v>80.4666666666667</v>
      </c>
    </row>
    <row r="9832" ht="15.75" customHeight="1">
      <c r="A9832" s="13">
        <v>42227.4375</v>
      </c>
      <c r="B9832" s="75">
        <v>68.5666666666667</v>
      </c>
      <c r="C9832" s="75">
        <v>72.4666666666667</v>
      </c>
      <c r="D9832" s="75">
        <v>87.0833333333333</v>
      </c>
      <c r="E9832" s="75">
        <v>81.4666666666667</v>
      </c>
    </row>
    <row r="9833" ht="15.75" customHeight="1">
      <c r="A9833" s="13">
        <v>42227.447916666664</v>
      </c>
      <c r="B9833" s="75">
        <v>68.8166666666667</v>
      </c>
      <c r="C9833" s="75">
        <v>73.4666666666667</v>
      </c>
      <c r="D9833" s="75">
        <v>88.3333333333333</v>
      </c>
      <c r="E9833" s="75">
        <v>82.4666666666667</v>
      </c>
    </row>
    <row r="9834" ht="15.75" customHeight="1">
      <c r="A9834" s="13">
        <v>42227.458333333336</v>
      </c>
      <c r="B9834" s="75">
        <v>69.0666666666667</v>
      </c>
      <c r="C9834" s="75">
        <v>74.4666666666667</v>
      </c>
      <c r="D9834" s="75">
        <v>89.4666666666667</v>
      </c>
      <c r="E9834" s="75">
        <v>83.4666666666667</v>
      </c>
    </row>
    <row r="9835" ht="15.75" customHeight="1">
      <c r="A9835" s="13">
        <v>42227.46875</v>
      </c>
      <c r="B9835" s="75">
        <v>69.3166666666667</v>
      </c>
      <c r="C9835" s="75">
        <v>75.4666666666667</v>
      </c>
      <c r="D9835" s="75">
        <v>90.4666666666667</v>
      </c>
      <c r="E9835" s="75">
        <v>84.4666666666667</v>
      </c>
    </row>
    <row r="9836" ht="15.75" customHeight="1">
      <c r="A9836" s="13">
        <v>42227.479166666664</v>
      </c>
      <c r="B9836" s="75">
        <v>69.5666666666667</v>
      </c>
      <c r="C9836" s="75">
        <v>76.4666666666667</v>
      </c>
      <c r="D9836" s="75">
        <v>91.4666666666667</v>
      </c>
      <c r="E9836" s="75">
        <v>85.4666666666667</v>
      </c>
    </row>
    <row r="9837" ht="15.75" customHeight="1">
      <c r="A9837" s="13">
        <v>42227.489583333336</v>
      </c>
      <c r="B9837" s="75">
        <v>69.8166666666667</v>
      </c>
      <c r="C9837" s="75">
        <v>77.4666666666667</v>
      </c>
      <c r="D9837" s="75">
        <v>92.4666666666667</v>
      </c>
      <c r="E9837" s="75">
        <v>86.4666666666667</v>
      </c>
    </row>
    <row r="9838" ht="15.75" customHeight="1">
      <c r="A9838" s="13">
        <v>42227.5</v>
      </c>
      <c r="B9838" s="75">
        <v>70.1333333333333</v>
      </c>
      <c r="C9838" s="75">
        <v>78.4666666666667</v>
      </c>
      <c r="D9838" s="75">
        <v>93.2333333333333</v>
      </c>
      <c r="E9838" s="75">
        <v>87.2333333333333</v>
      </c>
    </row>
    <row r="9839" ht="15.75" customHeight="1">
      <c r="A9839" s="13">
        <v>42227.510416666664</v>
      </c>
      <c r="B9839" s="75">
        <v>70.6333333333333</v>
      </c>
      <c r="C9839" s="75">
        <v>79.4666666666667</v>
      </c>
      <c r="D9839" s="75">
        <v>93.7333333333333</v>
      </c>
      <c r="E9839" s="75">
        <v>87.7333333333333</v>
      </c>
    </row>
    <row r="9840" ht="15.75" customHeight="1">
      <c r="A9840" s="13">
        <v>42227.520833333336</v>
      </c>
      <c r="B9840" s="75">
        <v>71.1333333333333</v>
      </c>
      <c r="C9840" s="75">
        <v>80.4666666666667</v>
      </c>
      <c r="D9840" s="75">
        <v>94.2333333333333</v>
      </c>
      <c r="E9840" s="75">
        <v>88.2333333333333</v>
      </c>
    </row>
    <row r="9841" ht="15.75" customHeight="1">
      <c r="A9841" s="13">
        <v>42227.53125</v>
      </c>
      <c r="B9841" s="75">
        <v>71.6333333333333</v>
      </c>
      <c r="C9841" s="75">
        <v>81.4666666666667</v>
      </c>
      <c r="D9841" s="75">
        <v>94.7333333333333</v>
      </c>
      <c r="E9841" s="75">
        <v>88.7333333333333</v>
      </c>
    </row>
    <row r="9842" ht="15.75" customHeight="1">
      <c r="A9842" s="13">
        <v>42227.541666666664</v>
      </c>
      <c r="B9842" s="75">
        <v>71.8666666666667</v>
      </c>
      <c r="C9842" s="75">
        <v>81.65</v>
      </c>
      <c r="D9842" s="75">
        <v>95.2333333333333</v>
      </c>
      <c r="E9842" s="75">
        <v>89.2333333333333</v>
      </c>
    </row>
    <row r="9843" ht="15.75" customHeight="1">
      <c r="A9843" s="13">
        <v>42227.552083333336</v>
      </c>
      <c r="B9843" s="75">
        <v>71.3666666666667</v>
      </c>
      <c r="C9843" s="75">
        <v>80.9</v>
      </c>
      <c r="D9843" s="75">
        <v>95.7333333333333</v>
      </c>
      <c r="E9843" s="75">
        <v>89.7333333333333</v>
      </c>
    </row>
    <row r="9844" ht="15.75" customHeight="1">
      <c r="A9844" s="13">
        <v>42227.5625</v>
      </c>
      <c r="B9844" s="75">
        <v>70.8666666666667</v>
      </c>
      <c r="C9844" s="75">
        <v>80.15</v>
      </c>
      <c r="D9844" s="75">
        <v>96.2333333333333</v>
      </c>
      <c r="E9844" s="75">
        <v>90.2333333333333</v>
      </c>
    </row>
    <row r="9845" ht="15.75" customHeight="1">
      <c r="A9845" s="13">
        <v>42227.572916666664</v>
      </c>
      <c r="B9845" s="75">
        <v>70.3666666666667</v>
      </c>
      <c r="C9845" s="75">
        <v>79.4</v>
      </c>
      <c r="D9845" s="75">
        <v>96.7333333333333</v>
      </c>
      <c r="E9845" s="75">
        <v>90.7333333333333</v>
      </c>
    </row>
    <row r="9846" ht="15.75" customHeight="1">
      <c r="A9846" s="13">
        <v>42227.583333333336</v>
      </c>
      <c r="B9846" s="75">
        <v>69.9333333333333</v>
      </c>
      <c r="C9846" s="75">
        <v>78.8833333333333</v>
      </c>
      <c r="D9846" s="75">
        <v>97.2333333333333</v>
      </c>
      <c r="E9846" s="75">
        <v>91.1166666666667</v>
      </c>
    </row>
    <row r="9847" ht="15.75" customHeight="1">
      <c r="A9847" s="13">
        <v>42227.59375</v>
      </c>
      <c r="B9847" s="75">
        <v>69.6833333333333</v>
      </c>
      <c r="C9847" s="75">
        <v>78.6333333333333</v>
      </c>
      <c r="D9847" s="75">
        <v>97.7333333333333</v>
      </c>
      <c r="E9847" s="75">
        <v>91.3666666666667</v>
      </c>
    </row>
    <row r="9848" ht="15.75" customHeight="1">
      <c r="A9848" s="13">
        <v>42227.604166666664</v>
      </c>
      <c r="B9848" s="75">
        <v>69.4333333333333</v>
      </c>
      <c r="C9848" s="75">
        <v>78.3833333333333</v>
      </c>
      <c r="D9848" s="75">
        <v>98.2333333333333</v>
      </c>
      <c r="E9848" s="75">
        <v>91.6166666666667</v>
      </c>
    </row>
    <row r="9849" ht="15.75" customHeight="1">
      <c r="A9849" s="13">
        <v>42227.614583333336</v>
      </c>
      <c r="B9849" s="75">
        <v>69.1833333333333</v>
      </c>
      <c r="C9849" s="75">
        <v>78.1333333333333</v>
      </c>
      <c r="D9849" s="75">
        <v>98.7333333333333</v>
      </c>
      <c r="E9849" s="75">
        <v>91.8666666666667</v>
      </c>
    </row>
    <row r="9850" ht="15.75" customHeight="1">
      <c r="A9850" s="13">
        <v>42227.625</v>
      </c>
      <c r="B9850" s="75">
        <v>69.0</v>
      </c>
      <c r="C9850" s="75">
        <v>77.8833333333333</v>
      </c>
      <c r="D9850" s="75">
        <v>99.0</v>
      </c>
      <c r="E9850" s="75">
        <v>92.1166666666667</v>
      </c>
    </row>
    <row r="9851" ht="15.75" customHeight="1">
      <c r="A9851" s="13">
        <v>42227.635416666664</v>
      </c>
      <c r="B9851" s="75">
        <v>69.0</v>
      </c>
      <c r="C9851" s="75">
        <v>77.6333333333333</v>
      </c>
      <c r="D9851" s="75">
        <v>99.0</v>
      </c>
      <c r="E9851" s="75">
        <v>92.3666666666667</v>
      </c>
    </row>
    <row r="9852" ht="15.75" customHeight="1">
      <c r="A9852" s="13">
        <v>42227.645833333336</v>
      </c>
      <c r="B9852" s="75">
        <v>69.0</v>
      </c>
      <c r="C9852" s="75">
        <v>77.3833333333333</v>
      </c>
      <c r="D9852" s="75">
        <v>99.0</v>
      </c>
      <c r="E9852" s="75">
        <v>92.6166666666667</v>
      </c>
    </row>
    <row r="9853" ht="15.75" customHeight="1">
      <c r="A9853" s="13">
        <v>42227.65625</v>
      </c>
      <c r="B9853" s="75">
        <v>69.0</v>
      </c>
      <c r="C9853" s="75">
        <v>77.1333333333333</v>
      </c>
      <c r="D9853" s="75">
        <v>99.0</v>
      </c>
      <c r="E9853" s="75">
        <v>92.8666666666667</v>
      </c>
    </row>
    <row r="9854" ht="15.75" customHeight="1">
      <c r="A9854" s="13">
        <v>42227.666666666664</v>
      </c>
      <c r="B9854" s="75">
        <v>68.9333333333333</v>
      </c>
      <c r="C9854" s="75">
        <v>76.65</v>
      </c>
      <c r="D9854" s="75">
        <v>98.8833333333333</v>
      </c>
      <c r="E9854" s="75">
        <v>93.0</v>
      </c>
    </row>
    <row r="9855" ht="15.75" customHeight="1">
      <c r="A9855" s="13">
        <v>42227.677083333336</v>
      </c>
      <c r="B9855" s="75">
        <v>68.6833333333333</v>
      </c>
      <c r="C9855" s="75">
        <v>75.9</v>
      </c>
      <c r="D9855" s="75">
        <v>98.6333333333333</v>
      </c>
      <c r="E9855" s="75">
        <v>93.0</v>
      </c>
    </row>
    <row r="9856" ht="15.75" customHeight="1">
      <c r="A9856" s="13">
        <v>42227.6875</v>
      </c>
      <c r="B9856" s="75">
        <v>68.4333333333333</v>
      </c>
      <c r="C9856" s="75">
        <v>75.15</v>
      </c>
      <c r="D9856" s="75">
        <v>98.3833333333333</v>
      </c>
      <c r="E9856" s="75">
        <v>93.0</v>
      </c>
    </row>
    <row r="9857" ht="15.75" customHeight="1">
      <c r="A9857" s="13">
        <v>42227.697916666664</v>
      </c>
      <c r="B9857" s="75">
        <v>68.1833333333333</v>
      </c>
      <c r="C9857" s="75">
        <v>74.4</v>
      </c>
      <c r="D9857" s="75">
        <v>98.1333333333333</v>
      </c>
      <c r="E9857" s="75">
        <v>93.0</v>
      </c>
    </row>
    <row r="9858" ht="15.75" customHeight="1">
      <c r="A9858" s="13">
        <v>42227.708333333336</v>
      </c>
      <c r="B9858" s="75">
        <v>67.8666666666667</v>
      </c>
      <c r="C9858" s="75">
        <v>73.7666666666667</v>
      </c>
      <c r="D9858" s="75">
        <v>97.7666666666667</v>
      </c>
      <c r="E9858" s="75">
        <v>92.7666666666667</v>
      </c>
    </row>
    <row r="9859" ht="15.75" customHeight="1">
      <c r="A9859" s="13">
        <v>42227.71875</v>
      </c>
      <c r="B9859" s="75">
        <v>67.3666666666667</v>
      </c>
      <c r="C9859" s="75">
        <v>73.2666666666667</v>
      </c>
      <c r="D9859" s="75">
        <v>97.2666666666667</v>
      </c>
      <c r="E9859" s="75">
        <v>92.2666666666667</v>
      </c>
    </row>
    <row r="9860" ht="15.75" customHeight="1">
      <c r="A9860" s="13">
        <v>42227.729166666664</v>
      </c>
      <c r="B9860" s="75">
        <v>66.8666666666667</v>
      </c>
      <c r="C9860" s="75">
        <v>72.7666666666667</v>
      </c>
      <c r="D9860" s="75">
        <v>96.7666666666667</v>
      </c>
      <c r="E9860" s="75">
        <v>91.7666666666667</v>
      </c>
    </row>
    <row r="9861" ht="15.75" customHeight="1">
      <c r="A9861" s="13">
        <v>42227.739583333336</v>
      </c>
      <c r="B9861" s="75">
        <v>66.3666666666667</v>
      </c>
      <c r="C9861" s="75">
        <v>72.2666666666667</v>
      </c>
      <c r="D9861" s="75">
        <v>96.2666666666667</v>
      </c>
      <c r="E9861" s="75">
        <v>91.2666666666667</v>
      </c>
    </row>
    <row r="9862" ht="15.75" customHeight="1">
      <c r="A9862" s="13">
        <v>42227.75</v>
      </c>
      <c r="B9862" s="75">
        <v>65.8</v>
      </c>
      <c r="C9862" s="75">
        <v>71.5333333333333</v>
      </c>
      <c r="D9862" s="75">
        <v>95.8833333333333</v>
      </c>
      <c r="E9862" s="75">
        <v>90.7666666666667</v>
      </c>
    </row>
    <row r="9863" ht="15.75" customHeight="1">
      <c r="A9863" s="13">
        <v>42227.760416666664</v>
      </c>
      <c r="B9863" s="75">
        <v>65.05</v>
      </c>
      <c r="C9863" s="75">
        <v>70.5333333333333</v>
      </c>
      <c r="D9863" s="75">
        <v>95.6333333333333</v>
      </c>
      <c r="E9863" s="75">
        <v>90.2666666666667</v>
      </c>
    </row>
    <row r="9864" ht="15.75" customHeight="1">
      <c r="A9864" s="13">
        <v>42227.770833333336</v>
      </c>
      <c r="B9864" s="75">
        <v>64.3</v>
      </c>
      <c r="C9864" s="75">
        <v>69.5333333333333</v>
      </c>
      <c r="D9864" s="75">
        <v>95.3833333333333</v>
      </c>
      <c r="E9864" s="75">
        <v>89.7666666666667</v>
      </c>
    </row>
    <row r="9865" ht="15.75" customHeight="1">
      <c r="A9865" s="13">
        <v>42227.78125</v>
      </c>
      <c r="B9865" s="75">
        <v>63.55</v>
      </c>
      <c r="C9865" s="75">
        <v>68.5333333333333</v>
      </c>
      <c r="D9865" s="75">
        <v>95.1333333333333</v>
      </c>
      <c r="E9865" s="75">
        <v>89.2666666666667</v>
      </c>
    </row>
    <row r="9866" ht="15.75" customHeight="1">
      <c r="A9866" s="13">
        <v>42227.791666666664</v>
      </c>
      <c r="B9866" s="75">
        <v>62.9333333333333</v>
      </c>
      <c r="C9866" s="75">
        <v>67.7666666666667</v>
      </c>
      <c r="D9866" s="75">
        <v>94.65</v>
      </c>
      <c r="E9866" s="75">
        <v>88.65</v>
      </c>
    </row>
    <row r="9867" ht="15.75" customHeight="1">
      <c r="A9867" s="13">
        <v>42227.802083333336</v>
      </c>
      <c r="B9867" s="75">
        <v>62.6833333333333</v>
      </c>
      <c r="C9867" s="75">
        <v>67.2666666666667</v>
      </c>
      <c r="D9867" s="75">
        <v>93.9</v>
      </c>
      <c r="E9867" s="75">
        <v>87.9</v>
      </c>
    </row>
    <row r="9868" ht="15.75" customHeight="1">
      <c r="A9868" s="13">
        <v>42227.8125</v>
      </c>
      <c r="B9868" s="75">
        <v>62.4333333333333</v>
      </c>
      <c r="C9868" s="75">
        <v>66.7666666666667</v>
      </c>
      <c r="D9868" s="75">
        <v>93.15</v>
      </c>
      <c r="E9868" s="75">
        <v>87.15</v>
      </c>
    </row>
    <row r="9869" ht="15.75" customHeight="1">
      <c r="A9869" s="13">
        <v>42227.822916666664</v>
      </c>
      <c r="B9869" s="75">
        <v>62.1833333333333</v>
      </c>
      <c r="C9869" s="75">
        <v>66.2666666666667</v>
      </c>
      <c r="D9869" s="75">
        <v>92.4</v>
      </c>
      <c r="E9869" s="75">
        <v>86.4</v>
      </c>
    </row>
    <row r="9870" ht="15.75" customHeight="1">
      <c r="A9870" s="13">
        <v>42227.833333333336</v>
      </c>
      <c r="B9870" s="75">
        <v>62.0</v>
      </c>
      <c r="C9870" s="75">
        <v>65.8833333333333</v>
      </c>
      <c r="D9870" s="75">
        <v>91.65</v>
      </c>
      <c r="E9870" s="75">
        <v>85.5333333333333</v>
      </c>
    </row>
    <row r="9871" ht="15.75" customHeight="1">
      <c r="A9871" s="13">
        <v>42227.84375</v>
      </c>
      <c r="B9871" s="75">
        <v>62.0</v>
      </c>
      <c r="C9871" s="75">
        <v>65.6333333333333</v>
      </c>
      <c r="D9871" s="75">
        <v>90.9</v>
      </c>
      <c r="E9871" s="75">
        <v>84.5333333333333</v>
      </c>
    </row>
    <row r="9872" ht="15.75" customHeight="1">
      <c r="A9872" s="13">
        <v>42227.854166666664</v>
      </c>
      <c r="B9872" s="75">
        <v>62.0</v>
      </c>
      <c r="C9872" s="75">
        <v>65.3833333333333</v>
      </c>
      <c r="D9872" s="75">
        <v>90.15</v>
      </c>
      <c r="E9872" s="75">
        <v>83.5333333333333</v>
      </c>
    </row>
    <row r="9873" ht="15.75" customHeight="1">
      <c r="A9873" s="13">
        <v>42227.864583333336</v>
      </c>
      <c r="B9873" s="75">
        <v>62.0</v>
      </c>
      <c r="C9873" s="75">
        <v>65.1333333333333</v>
      </c>
      <c r="D9873" s="75">
        <v>89.4</v>
      </c>
      <c r="E9873" s="75">
        <v>82.5333333333333</v>
      </c>
    </row>
    <row r="9874" ht="15.75" customHeight="1">
      <c r="A9874" s="13">
        <v>42227.875</v>
      </c>
      <c r="B9874" s="75">
        <v>62.0</v>
      </c>
      <c r="C9874" s="75">
        <v>64.8833333333333</v>
      </c>
      <c r="D9874" s="75">
        <v>88.4166666666667</v>
      </c>
      <c r="E9874" s="75">
        <v>81.5333333333333</v>
      </c>
    </row>
    <row r="9875" ht="15.75" customHeight="1">
      <c r="A9875" s="13">
        <v>42227.885416666664</v>
      </c>
      <c r="B9875" s="75">
        <v>62.0</v>
      </c>
      <c r="C9875" s="75">
        <v>64.6333333333333</v>
      </c>
      <c r="D9875" s="75">
        <v>87.1666666666667</v>
      </c>
      <c r="E9875" s="75">
        <v>80.5333333333333</v>
      </c>
    </row>
    <row r="9876" ht="15.75" customHeight="1">
      <c r="A9876" s="13">
        <v>42227.895833333336</v>
      </c>
      <c r="B9876" s="75">
        <v>62.0</v>
      </c>
      <c r="C9876" s="75">
        <v>64.3833333333333</v>
      </c>
      <c r="D9876" s="75">
        <v>85.9166666666667</v>
      </c>
      <c r="E9876" s="75">
        <v>79.5333333333333</v>
      </c>
    </row>
    <row r="9877" ht="15.75" customHeight="1">
      <c r="A9877" s="13">
        <v>42227.90625</v>
      </c>
      <c r="B9877" s="75">
        <v>62.0</v>
      </c>
      <c r="C9877" s="75">
        <v>64.1333333333333</v>
      </c>
      <c r="D9877" s="75">
        <v>84.6666666666667</v>
      </c>
      <c r="E9877" s="75">
        <v>78.5333333333333</v>
      </c>
    </row>
    <row r="9878" ht="15.75" customHeight="1">
      <c r="A9878" s="13">
        <v>42227.916666666664</v>
      </c>
      <c r="B9878" s="75">
        <v>62.0</v>
      </c>
      <c r="C9878" s="75">
        <v>63.8833333333333</v>
      </c>
      <c r="D9878" s="75">
        <v>83.65</v>
      </c>
      <c r="E9878" s="75">
        <v>77.7666666666667</v>
      </c>
    </row>
    <row r="9879" ht="15.75" customHeight="1">
      <c r="A9879" s="13">
        <v>42227.927083333336</v>
      </c>
      <c r="B9879" s="75">
        <v>62.0</v>
      </c>
      <c r="C9879" s="75">
        <v>63.6333333333333</v>
      </c>
      <c r="D9879" s="75">
        <v>82.9</v>
      </c>
      <c r="E9879" s="75">
        <v>77.2666666666667</v>
      </c>
    </row>
    <row r="9880" ht="15.75" customHeight="1">
      <c r="A9880" s="13">
        <v>42227.9375</v>
      </c>
      <c r="B9880" s="75">
        <v>62.0</v>
      </c>
      <c r="C9880" s="75">
        <v>63.3833333333333</v>
      </c>
      <c r="D9880" s="75">
        <v>82.15</v>
      </c>
      <c r="E9880" s="75">
        <v>76.7666666666667</v>
      </c>
    </row>
    <row r="9881" ht="15.75" customHeight="1">
      <c r="A9881" s="13">
        <v>42227.947916666664</v>
      </c>
      <c r="B9881" s="75">
        <v>62.0</v>
      </c>
      <c r="C9881" s="75">
        <v>63.1333333333333</v>
      </c>
      <c r="D9881" s="75">
        <v>81.4</v>
      </c>
      <c r="E9881" s="75">
        <v>76.2666666666667</v>
      </c>
    </row>
    <row r="9882" ht="15.75" customHeight="1">
      <c r="A9882" s="13">
        <v>42227.958333333336</v>
      </c>
      <c r="B9882" s="75">
        <v>61.9333333333333</v>
      </c>
      <c r="C9882" s="75">
        <v>62.8833333333333</v>
      </c>
      <c r="D9882" s="75">
        <v>80.8833333333333</v>
      </c>
      <c r="E9882" s="75">
        <v>75.5333333333333</v>
      </c>
    </row>
    <row r="9883" ht="15.75" customHeight="1">
      <c r="A9883" s="13">
        <v>42227.96875</v>
      </c>
      <c r="B9883" s="75">
        <v>61.6833333333333</v>
      </c>
      <c r="C9883" s="75">
        <v>62.6333333333333</v>
      </c>
      <c r="D9883" s="75">
        <v>80.6333333333333</v>
      </c>
      <c r="E9883" s="75">
        <v>74.5333333333333</v>
      </c>
    </row>
    <row r="9884" ht="15.75" customHeight="1">
      <c r="A9884" s="13">
        <v>42227.979166666664</v>
      </c>
      <c r="B9884" s="75">
        <v>61.4333333333333</v>
      </c>
      <c r="C9884" s="75">
        <v>62.3833333333333</v>
      </c>
      <c r="D9884" s="75">
        <v>80.3833333333333</v>
      </c>
      <c r="E9884" s="75">
        <v>73.5333333333333</v>
      </c>
    </row>
    <row r="9885" ht="15.75" customHeight="1">
      <c r="A9885" s="13">
        <v>42227.989583333336</v>
      </c>
      <c r="B9885" s="75">
        <v>61.1833333333333</v>
      </c>
      <c r="C9885" s="75">
        <v>62.1333333333333</v>
      </c>
      <c r="D9885" s="75">
        <v>80.1333333333333</v>
      </c>
      <c r="E9885" s="75">
        <v>72.5333333333333</v>
      </c>
    </row>
    <row r="9886" ht="15.75" customHeight="1">
      <c r="A9886" s="13">
        <v>42228.0</v>
      </c>
      <c r="B9886" s="75">
        <v>60.9333333333333</v>
      </c>
      <c r="C9886" s="75">
        <v>62.0</v>
      </c>
      <c r="D9886" s="75">
        <v>79.5333333333333</v>
      </c>
      <c r="E9886" s="75">
        <v>71.7666666666667</v>
      </c>
    </row>
    <row r="9887" ht="15.75" customHeight="1">
      <c r="A9887" s="13">
        <v>42228.010416666664</v>
      </c>
      <c r="B9887" s="75">
        <v>60.6833333333333</v>
      </c>
      <c r="C9887" s="75">
        <v>62.0</v>
      </c>
      <c r="D9887" s="75">
        <v>78.5333333333333</v>
      </c>
      <c r="E9887" s="75">
        <v>71.2666666666667</v>
      </c>
    </row>
    <row r="9888" ht="15.75" customHeight="1">
      <c r="A9888" s="13">
        <v>42228.020833333336</v>
      </c>
      <c r="B9888" s="75">
        <v>60.4333333333333</v>
      </c>
      <c r="C9888" s="75">
        <v>62.0</v>
      </c>
      <c r="D9888" s="75">
        <v>77.5333333333333</v>
      </c>
      <c r="E9888" s="75">
        <v>70.7666666666667</v>
      </c>
    </row>
    <row r="9889" ht="15.75" customHeight="1">
      <c r="A9889" s="13">
        <v>42228.03125</v>
      </c>
      <c r="B9889" s="75">
        <v>60.1833333333333</v>
      </c>
      <c r="C9889" s="75">
        <v>62.0</v>
      </c>
      <c r="D9889" s="75">
        <v>76.5333333333333</v>
      </c>
      <c r="E9889" s="75">
        <v>70.2666666666667</v>
      </c>
    </row>
    <row r="9890" ht="15.75" customHeight="1">
      <c r="A9890" s="13">
        <v>42228.041666666664</v>
      </c>
      <c r="B9890" s="75">
        <v>60.0</v>
      </c>
      <c r="C9890" s="75">
        <v>62.0</v>
      </c>
      <c r="D9890" s="75">
        <v>75.7666666666667</v>
      </c>
      <c r="E9890" s="75">
        <v>69.8833333333333</v>
      </c>
    </row>
    <row r="9891" ht="15.75" customHeight="1">
      <c r="A9891" s="13">
        <v>42228.052083333336</v>
      </c>
      <c r="B9891" s="75">
        <v>60.0</v>
      </c>
      <c r="C9891" s="75">
        <v>62.0</v>
      </c>
      <c r="D9891" s="75">
        <v>75.2666666666667</v>
      </c>
      <c r="E9891" s="75">
        <v>69.6333333333333</v>
      </c>
    </row>
    <row r="9892" ht="15.75" customHeight="1">
      <c r="A9892" s="13">
        <v>42228.0625</v>
      </c>
      <c r="B9892" s="75">
        <v>60.0</v>
      </c>
      <c r="C9892" s="75">
        <v>62.0</v>
      </c>
      <c r="D9892" s="75">
        <v>74.7666666666667</v>
      </c>
      <c r="E9892" s="75">
        <v>69.3833333333333</v>
      </c>
    </row>
    <row r="9893" ht="15.75" customHeight="1">
      <c r="A9893" s="13">
        <v>42228.072916666664</v>
      </c>
      <c r="B9893" s="75">
        <v>60.0</v>
      </c>
      <c r="C9893" s="75">
        <v>62.0</v>
      </c>
      <c r="D9893" s="75">
        <v>74.2666666666667</v>
      </c>
      <c r="E9893" s="75">
        <v>69.1333333333333</v>
      </c>
    </row>
    <row r="9894" ht="15.75" customHeight="1">
      <c r="A9894" s="13">
        <v>42228.083333333336</v>
      </c>
      <c r="B9894" s="75">
        <v>59.9333333333333</v>
      </c>
      <c r="C9894" s="75">
        <v>61.8833333333333</v>
      </c>
      <c r="D9894" s="75">
        <v>74.0</v>
      </c>
      <c r="E9894" s="75">
        <v>68.8833333333333</v>
      </c>
    </row>
    <row r="9895" ht="15.75" customHeight="1">
      <c r="A9895" s="13">
        <v>42228.09375</v>
      </c>
      <c r="B9895" s="75">
        <v>59.6833333333333</v>
      </c>
      <c r="C9895" s="75">
        <v>61.6333333333333</v>
      </c>
      <c r="D9895" s="75">
        <v>74.0</v>
      </c>
      <c r="E9895" s="75">
        <v>68.6333333333333</v>
      </c>
    </row>
    <row r="9896" ht="15.75" customHeight="1">
      <c r="A9896" s="13">
        <v>42228.104166666664</v>
      </c>
      <c r="B9896" s="75">
        <v>59.4333333333333</v>
      </c>
      <c r="C9896" s="75">
        <v>61.3833333333333</v>
      </c>
      <c r="D9896" s="75">
        <v>74.0</v>
      </c>
      <c r="E9896" s="75">
        <v>68.3833333333333</v>
      </c>
    </row>
    <row r="9897" ht="15.75" customHeight="1">
      <c r="A9897" s="13">
        <v>42228.114583333336</v>
      </c>
      <c r="B9897" s="75">
        <v>59.1833333333333</v>
      </c>
      <c r="C9897" s="75">
        <v>61.1333333333333</v>
      </c>
      <c r="D9897" s="75">
        <v>74.0</v>
      </c>
      <c r="E9897" s="75">
        <v>68.1333333333333</v>
      </c>
    </row>
    <row r="9898" ht="15.75" customHeight="1">
      <c r="A9898" s="13">
        <v>42228.125</v>
      </c>
      <c r="B9898" s="75">
        <v>59.0</v>
      </c>
      <c r="C9898" s="75">
        <v>60.7666666666667</v>
      </c>
      <c r="D9898" s="75">
        <v>73.8833333333333</v>
      </c>
      <c r="E9898" s="75">
        <v>67.7666666666667</v>
      </c>
    </row>
    <row r="9899" ht="15.75" customHeight="1">
      <c r="A9899" s="13">
        <v>42228.135416666664</v>
      </c>
      <c r="B9899" s="75">
        <v>59.0</v>
      </c>
      <c r="C9899" s="75">
        <v>60.2666666666667</v>
      </c>
      <c r="D9899" s="75">
        <v>73.6333333333333</v>
      </c>
      <c r="E9899" s="75">
        <v>67.2666666666667</v>
      </c>
    </row>
    <row r="9900" ht="15.75" customHeight="1">
      <c r="A9900" s="13">
        <v>42228.145833333336</v>
      </c>
      <c r="B9900" s="75">
        <v>59.0</v>
      </c>
      <c r="C9900" s="75">
        <v>59.7666666666667</v>
      </c>
      <c r="D9900" s="75">
        <v>73.3833333333333</v>
      </c>
      <c r="E9900" s="75">
        <v>66.7666666666667</v>
      </c>
    </row>
    <row r="9901" ht="15.75" customHeight="1">
      <c r="A9901" s="13">
        <v>42228.15625</v>
      </c>
      <c r="B9901" s="75">
        <v>59.0</v>
      </c>
      <c r="C9901" s="75">
        <v>59.2666666666667</v>
      </c>
      <c r="D9901" s="75">
        <v>73.1333333333333</v>
      </c>
      <c r="E9901" s="75">
        <v>66.2666666666667</v>
      </c>
    </row>
    <row r="9902" ht="15.75" customHeight="1">
      <c r="A9902" s="13">
        <v>42228.166666666664</v>
      </c>
      <c r="B9902" s="75">
        <v>59.0</v>
      </c>
      <c r="C9902" s="75">
        <v>59.0</v>
      </c>
      <c r="D9902" s="75">
        <v>72.8833333333333</v>
      </c>
      <c r="E9902" s="75">
        <v>66.0</v>
      </c>
    </row>
    <row r="9903" ht="15.75" customHeight="1">
      <c r="A9903" s="13">
        <v>42228.177083333336</v>
      </c>
      <c r="B9903" s="75">
        <v>59.0</v>
      </c>
      <c r="C9903" s="75">
        <v>59.0</v>
      </c>
      <c r="D9903" s="75">
        <v>72.6333333333333</v>
      </c>
      <c r="E9903" s="75">
        <v>66.0</v>
      </c>
    </row>
    <row r="9904" ht="15.75" customHeight="1">
      <c r="A9904" s="13">
        <v>42228.1875</v>
      </c>
      <c r="B9904" s="75">
        <v>59.0</v>
      </c>
      <c r="C9904" s="75">
        <v>59.0</v>
      </c>
      <c r="D9904" s="75">
        <v>72.3833333333333</v>
      </c>
      <c r="E9904" s="75">
        <v>66.0</v>
      </c>
    </row>
    <row r="9905" ht="15.75" customHeight="1">
      <c r="A9905" s="13">
        <v>42228.197916666664</v>
      </c>
      <c r="B9905" s="75">
        <v>59.0</v>
      </c>
      <c r="C9905" s="75">
        <v>59.0</v>
      </c>
      <c r="D9905" s="75">
        <v>72.1333333333333</v>
      </c>
      <c r="E9905" s="75">
        <v>66.0</v>
      </c>
    </row>
    <row r="9906" ht="15.75" customHeight="1">
      <c r="A9906" s="13">
        <v>42228.208333333336</v>
      </c>
      <c r="B9906" s="75">
        <v>59.0</v>
      </c>
      <c r="C9906" s="75">
        <v>59.0</v>
      </c>
      <c r="D9906" s="75">
        <v>71.8833333333333</v>
      </c>
      <c r="E9906" s="75">
        <v>65.8833333333333</v>
      </c>
    </row>
    <row r="9907" ht="15.75" customHeight="1">
      <c r="A9907" s="13">
        <v>42228.21875</v>
      </c>
      <c r="B9907" s="75">
        <v>59.0</v>
      </c>
      <c r="C9907" s="75">
        <v>59.0</v>
      </c>
      <c r="D9907" s="75">
        <v>71.6333333333333</v>
      </c>
      <c r="E9907" s="75">
        <v>65.6333333333333</v>
      </c>
    </row>
    <row r="9908" ht="15.75" customHeight="1">
      <c r="A9908" s="13">
        <v>42228.229166666664</v>
      </c>
      <c r="B9908" s="75">
        <v>59.0</v>
      </c>
      <c r="C9908" s="75">
        <v>59.0</v>
      </c>
      <c r="D9908" s="75">
        <v>71.3833333333333</v>
      </c>
      <c r="E9908" s="75">
        <v>65.3833333333333</v>
      </c>
    </row>
    <row r="9909" ht="15.75" customHeight="1">
      <c r="A9909" s="13">
        <v>42228.239583333336</v>
      </c>
      <c r="B9909" s="75">
        <v>59.0</v>
      </c>
      <c r="C9909" s="75">
        <v>59.0</v>
      </c>
      <c r="D9909" s="75">
        <v>71.1333333333333</v>
      </c>
      <c r="E9909" s="75">
        <v>65.1333333333333</v>
      </c>
    </row>
    <row r="9910" ht="15.75" customHeight="1">
      <c r="A9910" s="13">
        <v>42228.25</v>
      </c>
      <c r="B9910" s="75">
        <v>59.2</v>
      </c>
      <c r="C9910" s="75">
        <v>59.35</v>
      </c>
      <c r="D9910" s="75">
        <v>71.4666666666667</v>
      </c>
      <c r="E9910" s="75">
        <v>65.2333333333333</v>
      </c>
    </row>
    <row r="9911" ht="15.75" customHeight="1">
      <c r="A9911" s="13">
        <v>42228.260416666664</v>
      </c>
      <c r="B9911" s="75">
        <v>59.95</v>
      </c>
      <c r="C9911" s="75">
        <v>60.1</v>
      </c>
      <c r="D9911" s="75">
        <v>72.4666666666667</v>
      </c>
      <c r="E9911" s="75">
        <v>65.7333333333333</v>
      </c>
    </row>
    <row r="9912" ht="15.75" customHeight="1">
      <c r="A9912" s="13">
        <v>42228.270833333336</v>
      </c>
      <c r="B9912" s="75">
        <v>60.7</v>
      </c>
      <c r="C9912" s="75">
        <v>60.85</v>
      </c>
      <c r="D9912" s="75">
        <v>73.4666666666667</v>
      </c>
      <c r="E9912" s="75">
        <v>66.2333333333333</v>
      </c>
    </row>
    <row r="9913" ht="15.75" customHeight="1">
      <c r="A9913" s="13">
        <v>42228.28125</v>
      </c>
      <c r="B9913" s="75">
        <v>61.45</v>
      </c>
      <c r="C9913" s="75">
        <v>61.6</v>
      </c>
      <c r="D9913" s="75">
        <v>74.4666666666667</v>
      </c>
      <c r="E9913" s="75">
        <v>66.7333333333333</v>
      </c>
    </row>
    <row r="9914" ht="15.75" customHeight="1">
      <c r="A9914" s="13">
        <v>42228.291666666664</v>
      </c>
      <c r="B9914" s="75">
        <v>62.2</v>
      </c>
      <c r="C9914" s="75">
        <v>62.4666666666667</v>
      </c>
      <c r="D9914" s="75">
        <v>75.5833333333333</v>
      </c>
      <c r="E9914" s="75">
        <v>67.5833333333333</v>
      </c>
    </row>
    <row r="9915" ht="15.75" customHeight="1">
      <c r="A9915" s="13">
        <v>42228.302083333336</v>
      </c>
      <c r="B9915" s="75">
        <v>62.95</v>
      </c>
      <c r="C9915" s="75">
        <v>63.4666666666667</v>
      </c>
      <c r="D9915" s="75">
        <v>76.8333333333333</v>
      </c>
      <c r="E9915" s="75">
        <v>68.8333333333333</v>
      </c>
    </row>
    <row r="9916" ht="15.75" customHeight="1">
      <c r="A9916" s="13">
        <v>42228.3125</v>
      </c>
      <c r="B9916" s="75">
        <v>63.7</v>
      </c>
      <c r="C9916" s="75">
        <v>64.4666666666667</v>
      </c>
      <c r="D9916" s="75">
        <v>78.0833333333333</v>
      </c>
      <c r="E9916" s="75">
        <v>70.0833333333333</v>
      </c>
    </row>
    <row r="9917" ht="15.75" customHeight="1">
      <c r="A9917" s="13">
        <v>42228.322916666664</v>
      </c>
      <c r="B9917" s="75">
        <v>64.45</v>
      </c>
      <c r="C9917" s="75">
        <v>65.4666666666667</v>
      </c>
      <c r="D9917" s="75">
        <v>79.3333333333333</v>
      </c>
      <c r="E9917" s="75">
        <v>71.3333333333333</v>
      </c>
    </row>
    <row r="9918" ht="15.75" customHeight="1">
      <c r="A9918" s="13">
        <v>42228.333333333336</v>
      </c>
      <c r="B9918" s="75">
        <v>65.1333333333333</v>
      </c>
      <c r="C9918" s="75">
        <v>66.35</v>
      </c>
      <c r="D9918" s="75">
        <v>80.7</v>
      </c>
      <c r="E9918" s="75">
        <v>72.4666666666667</v>
      </c>
    </row>
    <row r="9919" ht="15.75" customHeight="1">
      <c r="A9919" s="13">
        <v>42228.34375</v>
      </c>
      <c r="B9919" s="75">
        <v>65.6333333333333</v>
      </c>
      <c r="C9919" s="75">
        <v>67.1</v>
      </c>
      <c r="D9919" s="75">
        <v>82.2</v>
      </c>
      <c r="E9919" s="75">
        <v>73.4666666666667</v>
      </c>
    </row>
    <row r="9920" ht="15.75" customHeight="1">
      <c r="A9920" s="13">
        <v>42228.354166666664</v>
      </c>
      <c r="B9920" s="75">
        <v>66.1333333333333</v>
      </c>
      <c r="C9920" s="75">
        <v>67.85</v>
      </c>
      <c r="D9920" s="75">
        <v>83.7</v>
      </c>
      <c r="E9920" s="75">
        <v>74.4666666666667</v>
      </c>
    </row>
    <row r="9921" ht="15.75" customHeight="1">
      <c r="A9921" s="13">
        <v>42228.364583333336</v>
      </c>
      <c r="B9921" s="75">
        <v>66.6333333333333</v>
      </c>
      <c r="C9921" s="75">
        <v>68.6</v>
      </c>
      <c r="D9921" s="75">
        <v>85.2</v>
      </c>
      <c r="E9921" s="75">
        <v>75.4666666666667</v>
      </c>
    </row>
    <row r="9922" ht="15.75" customHeight="1">
      <c r="A9922" s="13">
        <v>42228.375</v>
      </c>
      <c r="B9922" s="75">
        <v>67.1333333333333</v>
      </c>
      <c r="C9922" s="75">
        <v>69.5833333333333</v>
      </c>
      <c r="D9922" s="75">
        <v>86.4666666666667</v>
      </c>
      <c r="E9922" s="75">
        <v>76.4666666666667</v>
      </c>
    </row>
    <row r="9923" ht="15.75" customHeight="1">
      <c r="A9923" s="13">
        <v>42228.385416666664</v>
      </c>
      <c r="B9923" s="75">
        <v>67.6333333333333</v>
      </c>
      <c r="C9923" s="75">
        <v>70.8333333333333</v>
      </c>
      <c r="D9923" s="75">
        <v>87.4666666666667</v>
      </c>
      <c r="E9923" s="75">
        <v>77.4666666666667</v>
      </c>
    </row>
    <row r="9924" ht="15.75" customHeight="1">
      <c r="A9924" s="13">
        <v>42228.395833333336</v>
      </c>
      <c r="B9924" s="75">
        <v>68.1333333333333</v>
      </c>
      <c r="C9924" s="75">
        <v>72.0833333333333</v>
      </c>
      <c r="D9924" s="75">
        <v>88.4666666666667</v>
      </c>
      <c r="E9924" s="75">
        <v>78.4666666666667</v>
      </c>
    </row>
    <row r="9925" ht="15.75" customHeight="1">
      <c r="A9925" s="13">
        <v>42228.40625</v>
      </c>
      <c r="B9925" s="75">
        <v>68.6333333333333</v>
      </c>
      <c r="C9925" s="75">
        <v>73.3333333333333</v>
      </c>
      <c r="D9925" s="75">
        <v>89.4666666666667</v>
      </c>
      <c r="E9925" s="75">
        <v>79.4666666666667</v>
      </c>
    </row>
    <row r="9926" ht="15.75" customHeight="1">
      <c r="A9926" s="13">
        <v>42228.416666666664</v>
      </c>
      <c r="B9926" s="75">
        <v>69.1333333333333</v>
      </c>
      <c r="C9926" s="75">
        <v>74.2333333333333</v>
      </c>
      <c r="D9926" s="75">
        <v>90.2333333333333</v>
      </c>
      <c r="E9926" s="75">
        <v>80.2333333333333</v>
      </c>
    </row>
    <row r="9927" ht="15.75" customHeight="1">
      <c r="A9927" s="13">
        <v>42228.427083333336</v>
      </c>
      <c r="B9927" s="75">
        <v>69.6333333333333</v>
      </c>
      <c r="C9927" s="75">
        <v>74.7333333333333</v>
      </c>
      <c r="D9927" s="75">
        <v>90.7333333333333</v>
      </c>
      <c r="E9927" s="75">
        <v>80.7333333333333</v>
      </c>
    </row>
    <row r="9928" ht="15.75" customHeight="1">
      <c r="A9928" s="13">
        <v>42228.4375</v>
      </c>
      <c r="B9928" s="75">
        <v>70.1333333333333</v>
      </c>
      <c r="C9928" s="75">
        <v>75.2333333333333</v>
      </c>
      <c r="D9928" s="75">
        <v>91.2333333333333</v>
      </c>
      <c r="E9928" s="75">
        <v>81.2333333333333</v>
      </c>
    </row>
    <row r="9929" ht="15.75" customHeight="1">
      <c r="A9929" s="13">
        <v>42228.447916666664</v>
      </c>
      <c r="B9929" s="75">
        <v>70.6333333333333</v>
      </c>
      <c r="C9929" s="75">
        <v>75.7333333333333</v>
      </c>
      <c r="D9929" s="75">
        <v>91.7333333333333</v>
      </c>
      <c r="E9929" s="75">
        <v>81.7333333333333</v>
      </c>
    </row>
    <row r="9930" ht="15.75" customHeight="1">
      <c r="A9930" s="13">
        <v>42228.458333333336</v>
      </c>
      <c r="B9930" s="75">
        <v>71.4</v>
      </c>
      <c r="C9930" s="75">
        <v>76.2333333333333</v>
      </c>
      <c r="D9930" s="75">
        <v>92.35</v>
      </c>
      <c r="E9930" s="75">
        <v>82.5833333333333</v>
      </c>
    </row>
    <row r="9931" ht="15.75" customHeight="1">
      <c r="A9931" s="13">
        <v>42228.46875</v>
      </c>
      <c r="B9931" s="75">
        <v>72.9</v>
      </c>
      <c r="C9931" s="75">
        <v>76.7333333333333</v>
      </c>
      <c r="D9931" s="75">
        <v>93.1</v>
      </c>
      <c r="E9931" s="75">
        <v>83.8333333333333</v>
      </c>
    </row>
    <row r="9932" ht="15.75" customHeight="1">
      <c r="A9932" s="13">
        <v>42228.479166666664</v>
      </c>
      <c r="B9932" s="75">
        <v>74.4</v>
      </c>
      <c r="C9932" s="75">
        <v>77.2333333333333</v>
      </c>
      <c r="D9932" s="75">
        <v>93.85</v>
      </c>
      <c r="E9932" s="75">
        <v>85.0833333333333</v>
      </c>
    </row>
    <row r="9933" ht="15.75" customHeight="1">
      <c r="A9933" s="13">
        <v>42228.489583333336</v>
      </c>
      <c r="B9933" s="75">
        <v>75.9</v>
      </c>
      <c r="C9933" s="75">
        <v>77.7333333333333</v>
      </c>
      <c r="D9933" s="75">
        <v>94.6</v>
      </c>
      <c r="E9933" s="75">
        <v>86.3333333333333</v>
      </c>
    </row>
    <row r="9934" ht="15.75" customHeight="1">
      <c r="A9934" s="13">
        <v>42228.5</v>
      </c>
      <c r="B9934" s="75">
        <v>76.8666666666667</v>
      </c>
      <c r="C9934" s="75">
        <v>78.1166666666667</v>
      </c>
      <c r="D9934" s="75">
        <v>95.2333333333333</v>
      </c>
      <c r="E9934" s="75">
        <v>87.2333333333333</v>
      </c>
    </row>
    <row r="9935" ht="15.75" customHeight="1">
      <c r="A9935" s="13">
        <v>42228.510416666664</v>
      </c>
      <c r="B9935" s="75">
        <v>76.3666666666667</v>
      </c>
      <c r="C9935" s="75">
        <v>78.3666666666667</v>
      </c>
      <c r="D9935" s="75">
        <v>95.7333333333333</v>
      </c>
      <c r="E9935" s="75">
        <v>87.7333333333333</v>
      </c>
    </row>
    <row r="9936" ht="15.75" customHeight="1">
      <c r="A9936" s="13">
        <v>42228.520833333336</v>
      </c>
      <c r="B9936" s="75">
        <v>75.8666666666667</v>
      </c>
      <c r="C9936" s="75">
        <v>78.6166666666667</v>
      </c>
      <c r="D9936" s="75">
        <v>96.2333333333333</v>
      </c>
      <c r="E9936" s="75">
        <v>88.2333333333333</v>
      </c>
    </row>
    <row r="9937" ht="15.75" customHeight="1">
      <c r="A9937" s="13">
        <v>42228.53125</v>
      </c>
      <c r="B9937" s="75">
        <v>75.3666666666667</v>
      </c>
      <c r="C9937" s="75">
        <v>78.8666666666667</v>
      </c>
      <c r="D9937" s="75">
        <v>96.7333333333333</v>
      </c>
      <c r="E9937" s="75">
        <v>88.7333333333333</v>
      </c>
    </row>
    <row r="9938" ht="15.75" customHeight="1">
      <c r="A9938" s="13">
        <v>42228.541666666664</v>
      </c>
      <c r="B9938" s="75">
        <v>74.9333333333333</v>
      </c>
      <c r="C9938" s="75">
        <v>79.1166666666667</v>
      </c>
      <c r="D9938" s="75">
        <v>97.1166666666667</v>
      </c>
      <c r="E9938" s="75">
        <v>89.2333333333333</v>
      </c>
    </row>
    <row r="9939" ht="15.75" customHeight="1">
      <c r="A9939" s="13">
        <v>42228.552083333336</v>
      </c>
      <c r="B9939" s="75">
        <v>74.6833333333333</v>
      </c>
      <c r="C9939" s="75">
        <v>79.3666666666667</v>
      </c>
      <c r="D9939" s="75">
        <v>97.3666666666667</v>
      </c>
      <c r="E9939" s="75">
        <v>89.7333333333333</v>
      </c>
    </row>
    <row r="9940" ht="15.75" customHeight="1">
      <c r="A9940" s="13">
        <v>42228.5625</v>
      </c>
      <c r="B9940" s="75">
        <v>74.4333333333333</v>
      </c>
      <c r="C9940" s="75">
        <v>79.6166666666667</v>
      </c>
      <c r="D9940" s="75">
        <v>97.6166666666667</v>
      </c>
      <c r="E9940" s="75">
        <v>90.2333333333333</v>
      </c>
    </row>
    <row r="9941" ht="15.75" customHeight="1">
      <c r="A9941" s="13">
        <v>42228.572916666664</v>
      </c>
      <c r="B9941" s="75">
        <v>74.1833333333333</v>
      </c>
      <c r="C9941" s="75">
        <v>79.8666666666667</v>
      </c>
      <c r="D9941" s="75">
        <v>97.8666666666667</v>
      </c>
      <c r="E9941" s="75">
        <v>90.7333333333333</v>
      </c>
    </row>
    <row r="9942" ht="15.75" customHeight="1">
      <c r="A9942" s="13">
        <v>42228.583333333336</v>
      </c>
      <c r="B9942" s="75">
        <v>74.0666666666667</v>
      </c>
      <c r="C9942" s="75">
        <v>80.1166666666667</v>
      </c>
      <c r="D9942" s="75">
        <v>98.0</v>
      </c>
      <c r="E9942" s="75">
        <v>91.2333333333333</v>
      </c>
    </row>
    <row r="9943" ht="15.75" customHeight="1">
      <c r="A9943" s="13">
        <v>42228.59375</v>
      </c>
      <c r="B9943" s="75">
        <v>74.3166666666667</v>
      </c>
      <c r="C9943" s="75">
        <v>80.3666666666667</v>
      </c>
      <c r="D9943" s="75">
        <v>98.0</v>
      </c>
      <c r="E9943" s="75">
        <v>91.7333333333333</v>
      </c>
    </row>
    <row r="9944" ht="15.75" customHeight="1">
      <c r="A9944" s="13">
        <v>42228.604166666664</v>
      </c>
      <c r="B9944" s="75">
        <v>74.5666666666667</v>
      </c>
      <c r="C9944" s="75">
        <v>80.6166666666667</v>
      </c>
      <c r="D9944" s="75">
        <v>98.0</v>
      </c>
      <c r="E9944" s="75">
        <v>92.2333333333333</v>
      </c>
    </row>
    <row r="9945" ht="15.75" customHeight="1">
      <c r="A9945" s="13">
        <v>42228.614583333336</v>
      </c>
      <c r="B9945" s="75">
        <v>74.8166666666667</v>
      </c>
      <c r="C9945" s="75">
        <v>80.8666666666667</v>
      </c>
      <c r="D9945" s="75">
        <v>98.0</v>
      </c>
      <c r="E9945" s="75">
        <v>92.7333333333333</v>
      </c>
    </row>
    <row r="9946" ht="15.75" customHeight="1">
      <c r="A9946" s="13">
        <v>42228.625</v>
      </c>
      <c r="B9946" s="75">
        <v>75.0666666666667</v>
      </c>
      <c r="C9946" s="75">
        <v>80.7666666666667</v>
      </c>
      <c r="D9946" s="75">
        <v>97.8833333333333</v>
      </c>
      <c r="E9946" s="75">
        <v>93.2333333333333</v>
      </c>
    </row>
    <row r="9947" ht="15.75" customHeight="1">
      <c r="A9947" s="13">
        <v>42228.635416666664</v>
      </c>
      <c r="B9947" s="75">
        <v>75.3166666666667</v>
      </c>
      <c r="C9947" s="75">
        <v>80.2666666666667</v>
      </c>
      <c r="D9947" s="75">
        <v>97.6333333333333</v>
      </c>
      <c r="E9947" s="75">
        <v>93.7333333333333</v>
      </c>
    </row>
    <row r="9948" ht="15.75" customHeight="1">
      <c r="A9948" s="13">
        <v>42228.645833333336</v>
      </c>
      <c r="B9948" s="75">
        <v>75.5666666666667</v>
      </c>
      <c r="C9948" s="75">
        <v>79.7666666666667</v>
      </c>
      <c r="D9948" s="75">
        <v>97.3833333333333</v>
      </c>
      <c r="E9948" s="75">
        <v>94.2333333333333</v>
      </c>
    </row>
    <row r="9949" ht="15.75" customHeight="1">
      <c r="A9949" s="13">
        <v>42228.65625</v>
      </c>
      <c r="B9949" s="75">
        <v>75.8166666666667</v>
      </c>
      <c r="C9949" s="75">
        <v>79.2666666666667</v>
      </c>
      <c r="D9949" s="75">
        <v>97.1333333333333</v>
      </c>
      <c r="E9949" s="75">
        <v>94.7333333333333</v>
      </c>
    </row>
    <row r="9950" ht="15.75" customHeight="1">
      <c r="A9950" s="13">
        <v>42228.666666666664</v>
      </c>
      <c r="B9950" s="75">
        <v>75.9333333333333</v>
      </c>
      <c r="C9950" s="75">
        <v>78.8833333333333</v>
      </c>
      <c r="D9950" s="75">
        <v>96.4166666666667</v>
      </c>
      <c r="E9950" s="75">
        <v>95.0</v>
      </c>
    </row>
    <row r="9951" ht="15.75" customHeight="1">
      <c r="A9951" s="13">
        <v>42228.677083333336</v>
      </c>
      <c r="B9951" s="75">
        <v>75.6833333333333</v>
      </c>
      <c r="C9951" s="75">
        <v>78.6333333333333</v>
      </c>
      <c r="D9951" s="75">
        <v>95.1666666666667</v>
      </c>
      <c r="E9951" s="75">
        <v>95.0</v>
      </c>
    </row>
    <row r="9952" ht="15.75" customHeight="1">
      <c r="A9952" s="13">
        <v>42228.6875</v>
      </c>
      <c r="B9952" s="75">
        <v>75.4333333333333</v>
      </c>
      <c r="C9952" s="75">
        <v>78.3833333333333</v>
      </c>
      <c r="D9952" s="75">
        <v>93.9166666666667</v>
      </c>
      <c r="E9952" s="75">
        <v>95.0</v>
      </c>
    </row>
    <row r="9953" ht="15.75" customHeight="1">
      <c r="A9953" s="13">
        <v>42228.697916666664</v>
      </c>
      <c r="B9953" s="75">
        <v>75.1833333333333</v>
      </c>
      <c r="C9953" s="75">
        <v>78.1333333333333</v>
      </c>
      <c r="D9953" s="75">
        <v>92.6666666666667</v>
      </c>
      <c r="E9953" s="75">
        <v>95.0</v>
      </c>
    </row>
    <row r="9954" ht="15.75" customHeight="1">
      <c r="A9954" s="13">
        <v>42228.708333333336</v>
      </c>
      <c r="B9954" s="75">
        <v>74.8</v>
      </c>
      <c r="C9954" s="75">
        <v>77.7666666666667</v>
      </c>
      <c r="D9954" s="75">
        <v>92.0</v>
      </c>
      <c r="E9954" s="75">
        <v>94.7666666666667</v>
      </c>
    </row>
    <row r="9955" ht="15.75" customHeight="1">
      <c r="A9955" s="13">
        <v>42228.71875</v>
      </c>
      <c r="B9955" s="75">
        <v>74.05</v>
      </c>
      <c r="C9955" s="75">
        <v>77.2666666666667</v>
      </c>
      <c r="D9955" s="75">
        <v>92.0</v>
      </c>
      <c r="E9955" s="75">
        <v>94.2666666666667</v>
      </c>
    </row>
    <row r="9956" ht="15.75" customHeight="1">
      <c r="A9956" s="13">
        <v>42228.729166666664</v>
      </c>
      <c r="B9956" s="75">
        <v>73.3</v>
      </c>
      <c r="C9956" s="75">
        <v>76.7666666666667</v>
      </c>
      <c r="D9956" s="75">
        <v>92.0</v>
      </c>
      <c r="E9956" s="75">
        <v>93.7666666666667</v>
      </c>
    </row>
    <row r="9957" ht="15.75" customHeight="1">
      <c r="A9957" s="13">
        <v>42228.739583333336</v>
      </c>
      <c r="B9957" s="75">
        <v>72.55</v>
      </c>
      <c r="C9957" s="75">
        <v>76.2666666666667</v>
      </c>
      <c r="D9957" s="75">
        <v>92.0</v>
      </c>
      <c r="E9957" s="75">
        <v>93.2666666666667</v>
      </c>
    </row>
    <row r="9958" ht="15.75" customHeight="1">
      <c r="A9958" s="13">
        <v>42228.75</v>
      </c>
      <c r="B9958" s="75">
        <v>71.7333333333333</v>
      </c>
      <c r="C9958" s="75">
        <v>75.5333333333333</v>
      </c>
      <c r="D9958" s="75">
        <v>91.8833333333333</v>
      </c>
      <c r="E9958" s="75">
        <v>92.65</v>
      </c>
    </row>
    <row r="9959" ht="15.75" customHeight="1">
      <c r="A9959" s="13">
        <v>42228.760416666664</v>
      </c>
      <c r="B9959" s="75">
        <v>70.7333333333333</v>
      </c>
      <c r="C9959" s="75">
        <v>74.5333333333333</v>
      </c>
      <c r="D9959" s="75">
        <v>91.6333333333333</v>
      </c>
      <c r="E9959" s="75">
        <v>91.9</v>
      </c>
    </row>
    <row r="9960" ht="15.75" customHeight="1">
      <c r="A9960" s="13">
        <v>42228.770833333336</v>
      </c>
      <c r="B9960" s="75">
        <v>69.7333333333333</v>
      </c>
      <c r="C9960" s="75">
        <v>73.5333333333333</v>
      </c>
      <c r="D9960" s="75">
        <v>91.3833333333333</v>
      </c>
      <c r="E9960" s="75">
        <v>91.15</v>
      </c>
    </row>
    <row r="9961" ht="15.75" customHeight="1">
      <c r="A9961" s="13">
        <v>42228.78125</v>
      </c>
      <c r="B9961" s="75">
        <v>68.7333333333333</v>
      </c>
      <c r="C9961" s="75">
        <v>72.5333333333333</v>
      </c>
      <c r="D9961" s="75">
        <v>91.1333333333333</v>
      </c>
      <c r="E9961" s="75">
        <v>90.4</v>
      </c>
    </row>
    <row r="9962" ht="15.75" customHeight="1">
      <c r="A9962" s="13">
        <v>42228.791666666664</v>
      </c>
      <c r="B9962" s="75">
        <v>67.9333333333333</v>
      </c>
      <c r="C9962" s="75">
        <v>71.7666666666667</v>
      </c>
      <c r="D9962" s="75">
        <v>90.3</v>
      </c>
      <c r="E9962" s="75">
        <v>89.5333333333333</v>
      </c>
    </row>
    <row r="9963" ht="15.75" customHeight="1">
      <c r="A9963" s="13">
        <v>42228.802083333336</v>
      </c>
      <c r="B9963" s="75">
        <v>67.6833333333333</v>
      </c>
      <c r="C9963" s="75">
        <v>71.2666666666667</v>
      </c>
      <c r="D9963" s="75">
        <v>88.8</v>
      </c>
      <c r="E9963" s="75">
        <v>88.5333333333333</v>
      </c>
    </row>
    <row r="9964" ht="15.75" customHeight="1">
      <c r="A9964" s="13">
        <v>42228.8125</v>
      </c>
      <c r="B9964" s="75">
        <v>67.4333333333333</v>
      </c>
      <c r="C9964" s="75">
        <v>70.7666666666667</v>
      </c>
      <c r="D9964" s="75">
        <v>87.3</v>
      </c>
      <c r="E9964" s="75">
        <v>87.5333333333333</v>
      </c>
    </row>
    <row r="9965" ht="15.75" customHeight="1">
      <c r="A9965" s="13">
        <v>42228.822916666664</v>
      </c>
      <c r="B9965" s="75">
        <v>67.1833333333333</v>
      </c>
      <c r="C9965" s="75">
        <v>70.2666666666667</v>
      </c>
      <c r="D9965" s="75">
        <v>85.8</v>
      </c>
      <c r="E9965" s="75">
        <v>86.5333333333333</v>
      </c>
    </row>
    <row r="9966" ht="15.75" customHeight="1">
      <c r="A9966" s="13">
        <v>42228.833333333336</v>
      </c>
      <c r="B9966" s="75">
        <v>67.0</v>
      </c>
      <c r="C9966" s="75">
        <v>69.7666666666667</v>
      </c>
      <c r="D9966" s="75">
        <v>84.65</v>
      </c>
      <c r="E9966" s="75">
        <v>85.65</v>
      </c>
    </row>
    <row r="9967" ht="15.75" customHeight="1">
      <c r="A9967" s="13">
        <v>42228.84375</v>
      </c>
      <c r="B9967" s="75">
        <v>67.0</v>
      </c>
      <c r="C9967" s="75">
        <v>69.2666666666667</v>
      </c>
      <c r="D9967" s="75">
        <v>83.9</v>
      </c>
      <c r="E9967" s="75">
        <v>84.9</v>
      </c>
    </row>
    <row r="9968" ht="15.75" customHeight="1">
      <c r="A9968" s="13">
        <v>42228.854166666664</v>
      </c>
      <c r="B9968" s="75">
        <v>67.0</v>
      </c>
      <c r="C9968" s="75">
        <v>68.7666666666667</v>
      </c>
      <c r="D9968" s="75">
        <v>83.15</v>
      </c>
      <c r="E9968" s="75">
        <v>84.15</v>
      </c>
    </row>
    <row r="9969" ht="15.75" customHeight="1">
      <c r="A9969" s="13">
        <v>42228.864583333336</v>
      </c>
      <c r="B9969" s="75">
        <v>67.0</v>
      </c>
      <c r="C9969" s="75">
        <v>68.2666666666667</v>
      </c>
      <c r="D9969" s="75">
        <v>82.4</v>
      </c>
      <c r="E9969" s="75">
        <v>83.4</v>
      </c>
    </row>
    <row r="9970" ht="15.75" customHeight="1">
      <c r="A9970" s="13">
        <v>42228.875</v>
      </c>
      <c r="B9970" s="75">
        <v>66.9333333333333</v>
      </c>
      <c r="C9970" s="75">
        <v>67.8833333333333</v>
      </c>
      <c r="D9970" s="75">
        <v>82.0</v>
      </c>
      <c r="E9970" s="75">
        <v>82.65</v>
      </c>
    </row>
    <row r="9971" ht="15.75" customHeight="1">
      <c r="A9971" s="13">
        <v>42228.885416666664</v>
      </c>
      <c r="B9971" s="75">
        <v>66.6833333333333</v>
      </c>
      <c r="C9971" s="75">
        <v>67.6333333333333</v>
      </c>
      <c r="D9971" s="75">
        <v>82.0</v>
      </c>
      <c r="E9971" s="75">
        <v>81.9</v>
      </c>
    </row>
    <row r="9972" ht="15.75" customHeight="1">
      <c r="A9972" s="13">
        <v>42228.895833333336</v>
      </c>
      <c r="B9972" s="75">
        <v>66.4333333333333</v>
      </c>
      <c r="C9972" s="75">
        <v>67.3833333333333</v>
      </c>
      <c r="D9972" s="75">
        <v>82.0</v>
      </c>
      <c r="E9972" s="75">
        <v>81.15</v>
      </c>
    </row>
    <row r="9973" ht="15.75" customHeight="1">
      <c r="A9973" s="13">
        <v>42228.90625</v>
      </c>
      <c r="B9973" s="75">
        <v>66.1833333333333</v>
      </c>
      <c r="C9973" s="75">
        <v>67.1333333333333</v>
      </c>
      <c r="D9973" s="75">
        <v>82.0</v>
      </c>
      <c r="E9973" s="75">
        <v>80.4</v>
      </c>
    </row>
    <row r="9974" ht="15.75" customHeight="1">
      <c r="A9974" s="13">
        <v>42228.916666666664</v>
      </c>
      <c r="B9974" s="75">
        <v>66.0</v>
      </c>
      <c r="C9974" s="75">
        <v>66.8833333333333</v>
      </c>
      <c r="D9974" s="75">
        <v>82.0</v>
      </c>
      <c r="E9974" s="75">
        <v>79.65</v>
      </c>
    </row>
    <row r="9975" ht="15.75" customHeight="1">
      <c r="A9975" s="13">
        <v>42228.927083333336</v>
      </c>
      <c r="B9975" s="75">
        <v>66.0</v>
      </c>
      <c r="C9975" s="75">
        <v>66.6333333333333</v>
      </c>
      <c r="D9975" s="75">
        <v>82.0</v>
      </c>
      <c r="E9975" s="75">
        <v>78.9</v>
      </c>
    </row>
    <row r="9976" ht="15.75" customHeight="1">
      <c r="A9976" s="13">
        <v>42228.9375</v>
      </c>
      <c r="B9976" s="75">
        <v>66.0</v>
      </c>
      <c r="C9976" s="75">
        <v>66.3833333333333</v>
      </c>
      <c r="D9976" s="75">
        <v>82.0</v>
      </c>
      <c r="E9976" s="75">
        <v>78.15</v>
      </c>
    </row>
    <row r="9977" ht="15.75" customHeight="1">
      <c r="A9977" s="13">
        <v>42228.947916666664</v>
      </c>
      <c r="B9977" s="75">
        <v>66.0</v>
      </c>
      <c r="C9977" s="75">
        <v>66.1333333333333</v>
      </c>
      <c r="D9977" s="75">
        <v>82.0</v>
      </c>
      <c r="E9977" s="75">
        <v>77.4</v>
      </c>
    </row>
    <row r="9978" ht="15.75" customHeight="1">
      <c r="A9978" s="13">
        <v>42228.958333333336</v>
      </c>
      <c r="B9978" s="75">
        <v>66.92</v>
      </c>
      <c r="C9978" s="75">
        <v>66.0</v>
      </c>
      <c r="D9978" s="75">
        <v>81.65</v>
      </c>
      <c r="E9978" s="75">
        <v>76.7666666666667</v>
      </c>
    </row>
    <row r="9979" ht="15.75" customHeight="1">
      <c r="A9979" s="13">
        <v>42228.96875</v>
      </c>
      <c r="B9979" s="75">
        <v>66.62</v>
      </c>
      <c r="C9979" s="75">
        <v>66.0</v>
      </c>
      <c r="D9979" s="75">
        <v>80.9</v>
      </c>
      <c r="E9979" s="75">
        <v>76.2666666666667</v>
      </c>
    </row>
    <row r="9980" ht="15.75" customHeight="1">
      <c r="A9980" s="13">
        <v>42228.979166666664</v>
      </c>
      <c r="B9980" s="75">
        <v>66.32</v>
      </c>
      <c r="C9980" s="75">
        <v>66.2068965517241</v>
      </c>
      <c r="D9980" s="75">
        <v>80.15</v>
      </c>
      <c r="E9980" s="75">
        <v>75.7666666666667</v>
      </c>
    </row>
    <row r="9981" ht="15.75" customHeight="1">
      <c r="A9981" s="13">
        <v>42228.989583333336</v>
      </c>
      <c r="B9981" s="75">
        <v>66.02</v>
      </c>
      <c r="C9981" s="75">
        <v>66.7241379310345</v>
      </c>
      <c r="D9981" s="75">
        <v>79.4</v>
      </c>
      <c r="E9981" s="75">
        <v>75.2666666666667</v>
      </c>
    </row>
    <row r="9982" ht="15.75" customHeight="1">
      <c r="A9982" s="13">
        <v>42229.0</v>
      </c>
      <c r="B9982" s="75">
        <v>66.0</v>
      </c>
      <c r="C9982" s="75">
        <v>67.0</v>
      </c>
      <c r="D9982" s="75">
        <v>78.65</v>
      </c>
      <c r="E9982" s="75">
        <v>74.65</v>
      </c>
    </row>
    <row r="9983" ht="15.75" customHeight="1">
      <c r="A9983" s="13">
        <v>42229.010416666664</v>
      </c>
      <c r="B9983" s="75">
        <v>66.0</v>
      </c>
      <c r="C9983" s="75">
        <v>67.0</v>
      </c>
      <c r="D9983" s="75">
        <v>77.9</v>
      </c>
      <c r="E9983" s="75">
        <v>73.9</v>
      </c>
    </row>
    <row r="9984" ht="15.75" customHeight="1">
      <c r="A9984" s="13">
        <v>42229.020833333336</v>
      </c>
      <c r="B9984" s="75">
        <v>66.0</v>
      </c>
      <c r="C9984" s="75">
        <v>67.0</v>
      </c>
      <c r="D9984" s="75">
        <v>77.15</v>
      </c>
      <c r="E9984" s="75">
        <v>73.15</v>
      </c>
    </row>
    <row r="9985" ht="15.75" customHeight="1">
      <c r="A9985" s="13">
        <v>42229.03125</v>
      </c>
      <c r="B9985" s="75">
        <v>66.0</v>
      </c>
      <c r="C9985" s="75">
        <v>67.0</v>
      </c>
      <c r="D9985" s="75">
        <v>76.4</v>
      </c>
      <c r="E9985" s="75">
        <v>72.4</v>
      </c>
    </row>
    <row r="9986" ht="15.75" customHeight="1">
      <c r="A9986" s="13">
        <v>42229.041666666664</v>
      </c>
      <c r="B9986" s="75">
        <v>65.9333333333333</v>
      </c>
      <c r="C9986" s="75">
        <v>67.0</v>
      </c>
      <c r="D9986" s="75">
        <v>76.2333333333333</v>
      </c>
      <c r="E9986" s="75">
        <v>71.7666666666667</v>
      </c>
    </row>
    <row r="9987" ht="15.75" customHeight="1">
      <c r="A9987" s="13">
        <v>42229.052083333336</v>
      </c>
      <c r="B9987" s="75">
        <v>65.6833333333333</v>
      </c>
      <c r="C9987" s="75">
        <v>67.0</v>
      </c>
      <c r="D9987" s="75">
        <v>76.7333333333333</v>
      </c>
      <c r="E9987" s="75">
        <v>71.2666666666667</v>
      </c>
    </row>
    <row r="9988" ht="15.75" customHeight="1">
      <c r="A9988" s="13">
        <v>42229.0625</v>
      </c>
      <c r="B9988" s="75">
        <v>65.4333333333333</v>
      </c>
      <c r="C9988" s="75">
        <v>67.0</v>
      </c>
      <c r="D9988" s="75">
        <v>77.2333333333333</v>
      </c>
      <c r="E9988" s="75">
        <v>70.7666666666667</v>
      </c>
    </row>
    <row r="9989" ht="15.75" customHeight="1">
      <c r="A9989" s="13">
        <v>42229.072916666664</v>
      </c>
      <c r="B9989" s="75">
        <v>65.1833333333333</v>
      </c>
      <c r="C9989" s="75">
        <v>67.0</v>
      </c>
      <c r="D9989" s="75">
        <v>77.7333333333333</v>
      </c>
      <c r="E9989" s="75">
        <v>70.2666666666667</v>
      </c>
    </row>
    <row r="9990" ht="15.75" customHeight="1">
      <c r="A9990" s="13">
        <v>42229.083333333336</v>
      </c>
      <c r="B9990" s="75">
        <v>64.9310344827586</v>
      </c>
      <c r="C9990" s="75">
        <v>66.8833333333333</v>
      </c>
      <c r="D9990" s="75">
        <v>77.7666666666667</v>
      </c>
      <c r="E9990" s="75">
        <v>69.7666666666667</v>
      </c>
    </row>
    <row r="9991" ht="15.75" customHeight="1">
      <c r="A9991" s="13">
        <v>42229.09375</v>
      </c>
      <c r="B9991" s="75">
        <v>64.6724137931034</v>
      </c>
      <c r="C9991" s="75">
        <v>66.6333333333333</v>
      </c>
      <c r="D9991" s="75">
        <v>77.2666666666667</v>
      </c>
      <c r="E9991" s="75">
        <v>69.2666666666667</v>
      </c>
    </row>
    <row r="9992" ht="15.75" customHeight="1">
      <c r="A9992" s="13">
        <v>42229.104166666664</v>
      </c>
      <c r="B9992" s="75">
        <v>64.4137931034483</v>
      </c>
      <c r="C9992" s="75">
        <v>66.3833333333333</v>
      </c>
      <c r="D9992" s="75">
        <v>76.7666666666667</v>
      </c>
      <c r="E9992" s="75">
        <v>68.7666666666667</v>
      </c>
    </row>
    <row r="9993" ht="15.75" customHeight="1">
      <c r="A9993" s="13">
        <v>42229.114583333336</v>
      </c>
      <c r="B9993" s="75">
        <v>64.1551724137931</v>
      </c>
      <c r="C9993" s="75">
        <v>66.1333333333333</v>
      </c>
      <c r="D9993" s="75">
        <v>76.2666666666667</v>
      </c>
      <c r="E9993" s="75">
        <v>68.2666666666667</v>
      </c>
    </row>
    <row r="9994" ht="15.75" customHeight="1">
      <c r="A9994" s="13">
        <v>42229.125</v>
      </c>
      <c r="B9994" s="75">
        <v>64.9333333333333</v>
      </c>
      <c r="C9994" s="75">
        <v>66.0</v>
      </c>
      <c r="D9994" s="75">
        <v>76.0</v>
      </c>
      <c r="E9994" s="75">
        <v>67.8833333333333</v>
      </c>
    </row>
    <row r="9995" ht="15.75" customHeight="1">
      <c r="A9995" s="13">
        <v>42229.135416666664</v>
      </c>
      <c r="B9995" s="75">
        <v>64.6833333333333</v>
      </c>
      <c r="C9995" s="75">
        <v>66.0</v>
      </c>
      <c r="D9995" s="75">
        <v>76.0</v>
      </c>
      <c r="E9995" s="75">
        <v>67.6333333333333</v>
      </c>
    </row>
    <row r="9996" ht="15.75" customHeight="1">
      <c r="A9996" s="13">
        <v>42229.145833333336</v>
      </c>
      <c r="B9996" s="75">
        <v>64.4333333333333</v>
      </c>
      <c r="C9996" s="75">
        <v>66.0</v>
      </c>
      <c r="D9996" s="75">
        <v>76.0</v>
      </c>
      <c r="E9996" s="75">
        <v>67.3833333333333</v>
      </c>
    </row>
    <row r="9997" ht="15.75" customHeight="1">
      <c r="A9997" s="13">
        <v>42229.15625</v>
      </c>
      <c r="B9997" s="75">
        <v>64.1833333333333</v>
      </c>
      <c r="C9997" s="75">
        <v>66.0</v>
      </c>
      <c r="D9997" s="75">
        <v>76.0</v>
      </c>
      <c r="E9997" s="75">
        <v>67.1333333333333</v>
      </c>
    </row>
    <row r="9998" ht="15.75" customHeight="1">
      <c r="A9998" s="13">
        <v>42229.166666666664</v>
      </c>
      <c r="B9998" s="75">
        <v>63.9245283018868</v>
      </c>
      <c r="C9998" s="75">
        <v>65.4615384615385</v>
      </c>
      <c r="D9998" s="75">
        <v>76.0</v>
      </c>
      <c r="E9998" s="75">
        <v>66.8833333333333</v>
      </c>
    </row>
    <row r="9999" ht="15.75" customHeight="1">
      <c r="A9999" s="13">
        <v>42229.177083333336</v>
      </c>
      <c r="B9999" s="75">
        <v>63.6415094339623</v>
      </c>
      <c r="C9999" s="75">
        <v>64.3076923076923</v>
      </c>
      <c r="D9999" s="75">
        <v>76.0</v>
      </c>
      <c r="E9999" s="75">
        <v>66.6333333333333</v>
      </c>
    </row>
    <row r="10000" ht="15.75" customHeight="1">
      <c r="A10000" s="13">
        <v>42229.1875</v>
      </c>
      <c r="B10000" s="75">
        <v>63.3584905660377</v>
      </c>
      <c r="C10000" s="75">
        <v>64.0</v>
      </c>
      <c r="D10000" s="75">
        <v>76.0</v>
      </c>
      <c r="E10000" s="75">
        <v>66.3833333333333</v>
      </c>
    </row>
    <row r="10001" ht="15.75" customHeight="1">
      <c r="A10001" s="13">
        <v>42229.197916666664</v>
      </c>
      <c r="B10001" s="75">
        <v>63.0754716981132</v>
      </c>
      <c r="C10001" s="75">
        <v>64.5555555555556</v>
      </c>
      <c r="D10001" s="75">
        <v>76.0</v>
      </c>
      <c r="E10001" s="75">
        <v>66.1333333333333</v>
      </c>
    </row>
    <row r="10002" ht="15.75" customHeight="1">
      <c r="A10002" s="13">
        <v>42229.208333333336</v>
      </c>
      <c r="B10002" s="75">
        <v>63.0</v>
      </c>
      <c r="C10002" s="75">
        <v>64.8409090909091</v>
      </c>
      <c r="D10002" s="75">
        <v>75.7666666666667</v>
      </c>
      <c r="E10002" s="75">
        <v>66.0</v>
      </c>
    </row>
    <row r="10003" ht="15.75" customHeight="1">
      <c r="A10003" s="13">
        <v>42229.21875</v>
      </c>
      <c r="B10003" s="75">
        <v>63.0</v>
      </c>
      <c r="C10003" s="75">
        <v>64.5</v>
      </c>
      <c r="D10003" s="75">
        <v>75.2666666666667</v>
      </c>
      <c r="E10003" s="75">
        <v>66.0</v>
      </c>
    </row>
    <row r="10004" ht="15.75" customHeight="1">
      <c r="A10004" s="13">
        <v>42229.229166666664</v>
      </c>
      <c r="B10004" s="75">
        <v>63.0</v>
      </c>
      <c r="C10004" s="75">
        <v>64.1590909090909</v>
      </c>
      <c r="D10004" s="75">
        <v>74.7666666666667</v>
      </c>
      <c r="E10004" s="75">
        <v>66.0</v>
      </c>
    </row>
    <row r="10005" ht="15.75" customHeight="1">
      <c r="A10005" s="13">
        <v>42229.239583333336</v>
      </c>
      <c r="B10005" s="75">
        <v>63.0</v>
      </c>
      <c r="C10005" s="75">
        <v>64.0</v>
      </c>
      <c r="D10005" s="75">
        <v>74.2666666666667</v>
      </c>
      <c r="E10005" s="75">
        <v>66.0</v>
      </c>
    </row>
    <row r="10006" ht="15.75" customHeight="1">
      <c r="A10006" s="13">
        <v>42229.25</v>
      </c>
      <c r="B10006" s="75">
        <v>63.0</v>
      </c>
      <c r="C10006" s="75">
        <v>64.1166666666667</v>
      </c>
      <c r="D10006" s="75">
        <v>74.1166666666667</v>
      </c>
      <c r="E10006" s="75">
        <v>66.35</v>
      </c>
    </row>
    <row r="10007" ht="15.75" customHeight="1">
      <c r="A10007" s="13">
        <v>42229.260416666664</v>
      </c>
      <c r="B10007" s="75">
        <v>63.0</v>
      </c>
      <c r="C10007" s="75">
        <v>64.3666666666667</v>
      </c>
      <c r="D10007" s="75">
        <v>74.3666666666667</v>
      </c>
      <c r="E10007" s="75">
        <v>67.1</v>
      </c>
    </row>
    <row r="10008" ht="15.75" customHeight="1">
      <c r="A10008" s="13">
        <v>42229.270833333336</v>
      </c>
      <c r="B10008" s="75">
        <v>63.0</v>
      </c>
      <c r="C10008" s="75">
        <v>64.6166666666667</v>
      </c>
      <c r="D10008" s="75">
        <v>74.6166666666667</v>
      </c>
      <c r="E10008" s="75">
        <v>67.85</v>
      </c>
    </row>
    <row r="10009" ht="15.75" customHeight="1">
      <c r="A10009" s="13">
        <v>42229.28125</v>
      </c>
      <c r="B10009" s="75">
        <v>63.0</v>
      </c>
      <c r="C10009" s="75">
        <v>64.8666666666667</v>
      </c>
      <c r="D10009" s="75">
        <v>74.8666666666667</v>
      </c>
      <c r="E10009" s="75">
        <v>68.6</v>
      </c>
    </row>
    <row r="10010" ht="15.75" customHeight="1">
      <c r="A10010" s="13">
        <v>42229.291666666664</v>
      </c>
      <c r="B10010" s="75">
        <v>63.0666666666667</v>
      </c>
      <c r="C10010" s="75">
        <v>65.2333333333333</v>
      </c>
      <c r="D10010" s="75">
        <v>75.7</v>
      </c>
      <c r="E10010" s="75">
        <v>69.35</v>
      </c>
    </row>
    <row r="10011" ht="15.75" customHeight="1">
      <c r="A10011" s="13">
        <v>42229.302083333336</v>
      </c>
      <c r="B10011" s="75">
        <v>63.3166666666667</v>
      </c>
      <c r="C10011" s="75">
        <v>65.7333333333333</v>
      </c>
      <c r="D10011" s="75">
        <v>77.2</v>
      </c>
      <c r="E10011" s="75">
        <v>70.1</v>
      </c>
    </row>
    <row r="10012" ht="15.75" customHeight="1">
      <c r="A10012" s="13">
        <v>42229.3125</v>
      </c>
      <c r="B10012" s="75">
        <v>63.5666666666667</v>
      </c>
      <c r="C10012" s="75">
        <v>66.2333333333333</v>
      </c>
      <c r="D10012" s="75">
        <v>78.7</v>
      </c>
      <c r="E10012" s="75">
        <v>70.85</v>
      </c>
    </row>
    <row r="10013" ht="15.75" customHeight="1">
      <c r="A10013" s="13">
        <v>42229.322916666664</v>
      </c>
      <c r="B10013" s="75">
        <v>63.8166666666667</v>
      </c>
      <c r="C10013" s="75">
        <v>66.7333333333333</v>
      </c>
      <c r="D10013" s="75">
        <v>80.2</v>
      </c>
      <c r="E10013" s="75">
        <v>71.6</v>
      </c>
    </row>
    <row r="10014" ht="15.75" customHeight="1">
      <c r="A10014" s="13">
        <v>42229.333333333336</v>
      </c>
      <c r="B10014" s="75">
        <v>64.4210526315789</v>
      </c>
      <c r="C10014" s="75">
        <v>67.4666666666667</v>
      </c>
      <c r="D10014" s="75">
        <v>81.7</v>
      </c>
      <c r="E10014" s="75">
        <v>72.5833333333333</v>
      </c>
    </row>
    <row r="10015" ht="15.75" customHeight="1">
      <c r="A10015" s="13">
        <v>42229.34375</v>
      </c>
      <c r="B10015" s="75">
        <v>66.0</v>
      </c>
      <c r="C10015" s="75">
        <v>68.4666666666667</v>
      </c>
      <c r="D10015" s="75">
        <v>83.2</v>
      </c>
      <c r="E10015" s="75">
        <v>73.8333333333333</v>
      </c>
    </row>
    <row r="10016" ht="15.75" customHeight="1">
      <c r="A10016" s="13">
        <v>42229.354166666664</v>
      </c>
      <c r="B10016" s="75">
        <v>66.7317073170732</v>
      </c>
      <c r="C10016" s="75">
        <v>69.4666666666667</v>
      </c>
      <c r="D10016" s="75">
        <v>84.7</v>
      </c>
      <c r="E10016" s="75">
        <v>75.0833333333333</v>
      </c>
    </row>
    <row r="10017" ht="15.75" customHeight="1">
      <c r="A10017" s="13">
        <v>42229.364583333336</v>
      </c>
      <c r="B10017" s="75">
        <v>67.4634146341463</v>
      </c>
      <c r="C10017" s="75">
        <v>70.4666666666667</v>
      </c>
      <c r="D10017" s="75">
        <v>86.2</v>
      </c>
      <c r="E10017" s="75">
        <v>76.3333333333333</v>
      </c>
    </row>
    <row r="10018" ht="15.75" customHeight="1">
      <c r="A10018" s="13">
        <v>42229.375</v>
      </c>
      <c r="B10018" s="75">
        <v>68.0</v>
      </c>
      <c r="C10018" s="75">
        <v>71.2333333333333</v>
      </c>
      <c r="D10018" s="75">
        <v>87.35</v>
      </c>
      <c r="E10018" s="75">
        <v>77.4666666666667</v>
      </c>
    </row>
    <row r="10019" ht="15.75" customHeight="1">
      <c r="A10019" s="13">
        <v>42229.385416666664</v>
      </c>
      <c r="B10019" s="75">
        <v>68.0</v>
      </c>
      <c r="C10019" s="75">
        <v>71.7333333333333</v>
      </c>
      <c r="D10019" s="75">
        <v>88.1</v>
      </c>
      <c r="E10019" s="75">
        <v>78.4666666666667</v>
      </c>
    </row>
    <row r="10020" ht="15.75" customHeight="1">
      <c r="A10020" s="13">
        <v>42229.395833333336</v>
      </c>
      <c r="B10020" s="75">
        <v>68.0</v>
      </c>
      <c r="C10020" s="75">
        <v>72.2333333333333</v>
      </c>
      <c r="D10020" s="75">
        <v>88.85</v>
      </c>
      <c r="E10020" s="75">
        <v>79.4666666666667</v>
      </c>
    </row>
    <row r="10021" ht="15.75" customHeight="1">
      <c r="A10021" s="13">
        <v>42229.40625</v>
      </c>
      <c r="B10021" s="75">
        <v>68.0</v>
      </c>
      <c r="C10021" s="75">
        <v>72.7333333333333</v>
      </c>
      <c r="D10021" s="75">
        <v>89.6</v>
      </c>
      <c r="E10021" s="75">
        <v>80.4666666666667</v>
      </c>
    </row>
    <row r="10022" ht="15.75" customHeight="1">
      <c r="A10022" s="13">
        <v>42229.416666666664</v>
      </c>
      <c r="B10022" s="75">
        <v>68.2666666666667</v>
      </c>
      <c r="C10022" s="75">
        <v>73.2333333333333</v>
      </c>
      <c r="D10022" s="75">
        <v>90.2333333333333</v>
      </c>
      <c r="E10022" s="75">
        <v>81.4666666666667</v>
      </c>
    </row>
    <row r="10023" ht="15.75" customHeight="1">
      <c r="A10023" s="13">
        <v>42229.427083333336</v>
      </c>
      <c r="B10023" s="75">
        <v>69.2666666666667</v>
      </c>
      <c r="C10023" s="75">
        <v>73.7333333333333</v>
      </c>
      <c r="D10023" s="75">
        <v>90.7333333333333</v>
      </c>
      <c r="E10023" s="75">
        <v>82.4666666666667</v>
      </c>
    </row>
    <row r="10024" ht="15.75" customHeight="1">
      <c r="A10024" s="13">
        <v>42229.4375</v>
      </c>
      <c r="B10024" s="75">
        <v>70.2666666666667</v>
      </c>
      <c r="C10024" s="75">
        <v>74.2333333333333</v>
      </c>
      <c r="D10024" s="75">
        <v>91.2333333333333</v>
      </c>
      <c r="E10024" s="75">
        <v>83.4666666666667</v>
      </c>
    </row>
    <row r="10025" ht="15.75" customHeight="1">
      <c r="A10025" s="13">
        <v>42229.447916666664</v>
      </c>
      <c r="B10025" s="75">
        <v>71.2666666666667</v>
      </c>
      <c r="C10025" s="75">
        <v>74.7333333333333</v>
      </c>
      <c r="D10025" s="75">
        <v>91.7333333333333</v>
      </c>
      <c r="E10025" s="75">
        <v>84.4666666666667</v>
      </c>
    </row>
    <row r="10026" ht="15.75" customHeight="1">
      <c r="A10026" s="13">
        <v>42229.458333333336</v>
      </c>
      <c r="B10026" s="75">
        <v>72.0</v>
      </c>
      <c r="C10026" s="75">
        <v>75.1166666666667</v>
      </c>
      <c r="D10026" s="75">
        <v>92.2333333333333</v>
      </c>
      <c r="E10026" s="75">
        <v>85.4666666666667</v>
      </c>
    </row>
    <row r="10027" ht="15.75" customHeight="1">
      <c r="A10027" s="13">
        <v>42229.46875</v>
      </c>
      <c r="B10027" s="75">
        <v>72.0</v>
      </c>
      <c r="C10027" s="75">
        <v>75.3666666666667</v>
      </c>
      <c r="D10027" s="75">
        <v>92.7333333333333</v>
      </c>
      <c r="E10027" s="75">
        <v>86.4666666666667</v>
      </c>
    </row>
    <row r="10028" ht="15.75" customHeight="1">
      <c r="A10028" s="13">
        <v>42229.479166666664</v>
      </c>
      <c r="B10028" s="75">
        <v>72.0</v>
      </c>
      <c r="C10028" s="75">
        <v>75.6166666666667</v>
      </c>
      <c r="D10028" s="75">
        <v>93.2333333333333</v>
      </c>
      <c r="E10028" s="75">
        <v>87.4666666666667</v>
      </c>
    </row>
    <row r="10029" ht="15.75" customHeight="1">
      <c r="A10029" s="13">
        <v>42229.489583333336</v>
      </c>
      <c r="B10029" s="75">
        <v>72.0</v>
      </c>
      <c r="C10029" s="75">
        <v>75.8666666666667</v>
      </c>
      <c r="D10029" s="75">
        <v>93.7333333333333</v>
      </c>
      <c r="E10029" s="75">
        <v>88.4666666666667</v>
      </c>
    </row>
    <row r="10030" ht="15.75" customHeight="1">
      <c r="A10030" s="13">
        <v>42229.5</v>
      </c>
      <c r="B10030" s="75">
        <v>72.0</v>
      </c>
      <c r="C10030" s="75">
        <v>76.1166666666667</v>
      </c>
      <c r="D10030" s="75">
        <v>94.35</v>
      </c>
      <c r="E10030" s="75">
        <v>89.2333333333333</v>
      </c>
    </row>
    <row r="10031" ht="15.75" customHeight="1">
      <c r="A10031" s="13">
        <v>42229.510416666664</v>
      </c>
      <c r="B10031" s="75">
        <v>72.0</v>
      </c>
      <c r="C10031" s="75">
        <v>76.3666666666667</v>
      </c>
      <c r="D10031" s="75">
        <v>95.1</v>
      </c>
      <c r="E10031" s="75">
        <v>89.7333333333333</v>
      </c>
    </row>
    <row r="10032" ht="15.75" customHeight="1">
      <c r="A10032" s="13">
        <v>42229.520833333336</v>
      </c>
      <c r="B10032" s="75">
        <v>72.0</v>
      </c>
      <c r="C10032" s="75">
        <v>76.6166666666667</v>
      </c>
      <c r="D10032" s="75">
        <v>95.85</v>
      </c>
      <c r="E10032" s="75">
        <v>90.2333333333333</v>
      </c>
    </row>
    <row r="10033" ht="15.75" customHeight="1">
      <c r="A10033" s="13">
        <v>42229.53125</v>
      </c>
      <c r="B10033" s="75">
        <v>72.0</v>
      </c>
      <c r="C10033" s="75">
        <v>76.8666666666667</v>
      </c>
      <c r="D10033" s="75">
        <v>96.6</v>
      </c>
      <c r="E10033" s="75">
        <v>90.7333333333333</v>
      </c>
    </row>
    <row r="10034" ht="15.75" customHeight="1">
      <c r="A10034" s="13">
        <v>42229.541666666664</v>
      </c>
      <c r="B10034" s="75">
        <v>72.0666666666667</v>
      </c>
      <c r="C10034" s="75">
        <v>77.0</v>
      </c>
      <c r="D10034" s="75">
        <v>97.35</v>
      </c>
      <c r="E10034" s="75">
        <v>91.35</v>
      </c>
    </row>
    <row r="10035" ht="15.75" customHeight="1">
      <c r="A10035" s="13">
        <v>42229.552083333336</v>
      </c>
      <c r="B10035" s="75">
        <v>72.3166666666667</v>
      </c>
      <c r="C10035" s="75">
        <v>77.0</v>
      </c>
      <c r="D10035" s="75">
        <v>98.1</v>
      </c>
      <c r="E10035" s="75">
        <v>92.1</v>
      </c>
    </row>
    <row r="10036" ht="15.75" customHeight="1">
      <c r="A10036" s="13">
        <v>42229.5625</v>
      </c>
      <c r="B10036" s="75">
        <v>72.5666666666667</v>
      </c>
      <c r="C10036" s="75">
        <v>77.0</v>
      </c>
      <c r="D10036" s="75">
        <v>98.85</v>
      </c>
      <c r="E10036" s="75">
        <v>92.85</v>
      </c>
    </row>
    <row r="10037" ht="15.75" customHeight="1">
      <c r="A10037" s="13">
        <v>42229.572916666664</v>
      </c>
      <c r="B10037" s="75">
        <v>72.8166666666667</v>
      </c>
      <c r="C10037" s="75">
        <v>77.0</v>
      </c>
      <c r="D10037" s="75">
        <v>99.6</v>
      </c>
      <c r="E10037" s="75">
        <v>93.6</v>
      </c>
    </row>
    <row r="10038" ht="15.75" customHeight="1">
      <c r="A10038" s="13">
        <v>42229.583333333336</v>
      </c>
      <c r="B10038" s="75">
        <v>73.0666666666667</v>
      </c>
      <c r="C10038" s="75">
        <v>77.2333333333333</v>
      </c>
      <c r="D10038" s="75">
        <v>99.8833333333333</v>
      </c>
      <c r="E10038" s="75">
        <v>94.1166666666667</v>
      </c>
    </row>
    <row r="10039" ht="15.75" customHeight="1">
      <c r="A10039" s="13">
        <v>42229.59375</v>
      </c>
      <c r="B10039" s="75">
        <v>73.3166666666667</v>
      </c>
      <c r="C10039" s="75">
        <v>77.7333333333333</v>
      </c>
      <c r="D10039" s="75">
        <v>99.6333333333333</v>
      </c>
      <c r="E10039" s="75">
        <v>94.3666666666667</v>
      </c>
    </row>
    <row r="10040" ht="15.75" customHeight="1">
      <c r="A10040" s="13">
        <v>42229.604166666664</v>
      </c>
      <c r="B10040" s="75">
        <v>73.5666666666667</v>
      </c>
      <c r="C10040" s="75">
        <v>78.2333333333333</v>
      </c>
      <c r="D10040" s="75">
        <v>99.3833333333333</v>
      </c>
      <c r="E10040" s="75">
        <v>94.6166666666667</v>
      </c>
    </row>
    <row r="10041" ht="15.75" customHeight="1">
      <c r="A10041" s="13">
        <v>42229.614583333336</v>
      </c>
      <c r="B10041" s="75">
        <v>73.8166666666667</v>
      </c>
      <c r="C10041" s="75">
        <v>78.7333333333333</v>
      </c>
      <c r="D10041" s="75">
        <v>99.1333333333333</v>
      </c>
      <c r="E10041" s="75">
        <v>94.8666666666667</v>
      </c>
    </row>
    <row r="10042" ht="15.75" customHeight="1">
      <c r="A10042" s="13">
        <v>42229.625</v>
      </c>
      <c r="B10042" s="75">
        <v>73.9333333333333</v>
      </c>
      <c r="C10042" s="75">
        <v>78.8833333333333</v>
      </c>
      <c r="D10042" s="75">
        <v>99.1166666666667</v>
      </c>
      <c r="E10042" s="75">
        <v>95.2333333333333</v>
      </c>
    </row>
    <row r="10043" ht="15.75" customHeight="1">
      <c r="A10043" s="13">
        <v>42229.635416666664</v>
      </c>
      <c r="B10043" s="75">
        <v>73.6833333333333</v>
      </c>
      <c r="C10043" s="75">
        <v>78.6333333333333</v>
      </c>
      <c r="D10043" s="75">
        <v>99.3666666666667</v>
      </c>
      <c r="E10043" s="75">
        <v>95.7333333333333</v>
      </c>
    </row>
    <row r="10044" ht="15.75" customHeight="1">
      <c r="A10044" s="13">
        <v>42229.645833333336</v>
      </c>
      <c r="B10044" s="75">
        <v>73.4333333333333</v>
      </c>
      <c r="C10044" s="75">
        <v>78.3833333333333</v>
      </c>
      <c r="D10044" s="75">
        <v>99.6166666666667</v>
      </c>
      <c r="E10044" s="75">
        <v>96.2333333333333</v>
      </c>
    </row>
    <row r="10045" ht="15.75" customHeight="1">
      <c r="A10045" s="13">
        <v>42229.65625</v>
      </c>
      <c r="B10045" s="75">
        <v>73.1833333333333</v>
      </c>
      <c r="C10045" s="75">
        <v>78.1333333333333</v>
      </c>
      <c r="D10045" s="75">
        <v>99.8666666666667</v>
      </c>
      <c r="E10045" s="75">
        <v>96.7333333333333</v>
      </c>
    </row>
    <row r="10046" ht="15.75" customHeight="1">
      <c r="A10046" s="13">
        <v>42229.666666666664</v>
      </c>
      <c r="B10046" s="75">
        <v>72.8666666666667</v>
      </c>
      <c r="C10046" s="75">
        <v>77.8833333333333</v>
      </c>
      <c r="D10046" s="75">
        <v>99.8833333333333</v>
      </c>
      <c r="E10046" s="75">
        <v>97.0</v>
      </c>
    </row>
    <row r="10047" ht="15.75" customHeight="1">
      <c r="A10047" s="13">
        <v>42229.677083333336</v>
      </c>
      <c r="B10047" s="75">
        <v>72.3666666666667</v>
      </c>
      <c r="C10047" s="75">
        <v>77.6333333333333</v>
      </c>
      <c r="D10047" s="75">
        <v>99.6333333333333</v>
      </c>
      <c r="E10047" s="75">
        <v>97.0</v>
      </c>
    </row>
    <row r="10048" ht="15.75" customHeight="1">
      <c r="A10048" s="13">
        <v>42229.6875</v>
      </c>
      <c r="B10048" s="75">
        <v>71.8666666666667</v>
      </c>
      <c r="C10048" s="75">
        <v>77.3833333333333</v>
      </c>
      <c r="D10048" s="75">
        <v>99.3833333333333</v>
      </c>
      <c r="E10048" s="75">
        <v>97.0</v>
      </c>
    </row>
    <row r="10049" ht="15.75" customHeight="1">
      <c r="A10049" s="13">
        <v>42229.697916666664</v>
      </c>
      <c r="B10049" s="75">
        <v>71.3666666666667</v>
      </c>
      <c r="C10049" s="75">
        <v>77.1333333333333</v>
      </c>
      <c r="D10049" s="75">
        <v>99.1333333333333</v>
      </c>
      <c r="E10049" s="75">
        <v>97.0</v>
      </c>
    </row>
    <row r="10050" ht="15.75" customHeight="1">
      <c r="A10050" s="13">
        <v>42229.708333333336</v>
      </c>
      <c r="B10050" s="75">
        <v>70.8666666666667</v>
      </c>
      <c r="C10050" s="75">
        <v>76.5333333333333</v>
      </c>
      <c r="D10050" s="75">
        <v>98.8833333333333</v>
      </c>
      <c r="E10050" s="75">
        <v>96.7666666666667</v>
      </c>
    </row>
    <row r="10051" ht="15.75" customHeight="1">
      <c r="A10051" s="13">
        <v>42229.71875</v>
      </c>
      <c r="B10051" s="75">
        <v>70.3666666666667</v>
      </c>
      <c r="C10051" s="75">
        <v>75.5333333333333</v>
      </c>
      <c r="D10051" s="75">
        <v>98.6333333333333</v>
      </c>
      <c r="E10051" s="75">
        <v>96.2666666666667</v>
      </c>
    </row>
    <row r="10052" ht="15.75" customHeight="1">
      <c r="A10052" s="13">
        <v>42229.729166666664</v>
      </c>
      <c r="B10052" s="75">
        <v>69.8666666666667</v>
      </c>
      <c r="C10052" s="75">
        <v>74.5333333333333</v>
      </c>
      <c r="D10052" s="75">
        <v>98.3833333333333</v>
      </c>
      <c r="E10052" s="75">
        <v>95.7666666666667</v>
      </c>
    </row>
    <row r="10053" ht="15.75" customHeight="1">
      <c r="A10053" s="13">
        <v>42229.739583333336</v>
      </c>
      <c r="B10053" s="75">
        <v>69.3666666666667</v>
      </c>
      <c r="C10053" s="75">
        <v>73.5333333333333</v>
      </c>
      <c r="D10053" s="75">
        <v>98.1333333333333</v>
      </c>
      <c r="E10053" s="75">
        <v>95.2666666666667</v>
      </c>
    </row>
    <row r="10054" ht="15.75" customHeight="1">
      <c r="A10054" s="13">
        <v>42229.75</v>
      </c>
      <c r="B10054" s="75">
        <v>68.8666666666667</v>
      </c>
      <c r="C10054" s="75">
        <v>72.65</v>
      </c>
      <c r="D10054" s="75">
        <v>97.7666666666667</v>
      </c>
      <c r="E10054" s="75">
        <v>94.5333333333333</v>
      </c>
    </row>
    <row r="10055" ht="15.75" customHeight="1">
      <c r="A10055" s="13">
        <v>42229.760416666664</v>
      </c>
      <c r="B10055" s="75">
        <v>68.3666666666667</v>
      </c>
      <c r="C10055" s="75">
        <v>71.9</v>
      </c>
      <c r="D10055" s="75">
        <v>97.2666666666667</v>
      </c>
      <c r="E10055" s="75">
        <v>93.5333333333333</v>
      </c>
    </row>
    <row r="10056" ht="15.75" customHeight="1">
      <c r="A10056" s="13">
        <v>42229.770833333336</v>
      </c>
      <c r="B10056" s="75">
        <v>67.8666666666667</v>
      </c>
      <c r="C10056" s="75">
        <v>71.15</v>
      </c>
      <c r="D10056" s="75">
        <v>96.7666666666667</v>
      </c>
      <c r="E10056" s="75">
        <v>92.5333333333333</v>
      </c>
    </row>
    <row r="10057" ht="15.75" customHeight="1">
      <c r="A10057" s="13">
        <v>42229.78125</v>
      </c>
      <c r="B10057" s="75">
        <v>67.3666666666667</v>
      </c>
      <c r="C10057" s="75">
        <v>70.4</v>
      </c>
      <c r="D10057" s="75">
        <v>96.2666666666667</v>
      </c>
      <c r="E10057" s="75">
        <v>91.5333333333333</v>
      </c>
    </row>
    <row r="10058" ht="15.75" customHeight="1">
      <c r="A10058" s="13">
        <v>42229.791666666664</v>
      </c>
      <c r="B10058" s="75">
        <v>66.8666666666667</v>
      </c>
      <c r="C10058" s="75">
        <v>69.7666666666667</v>
      </c>
      <c r="D10058" s="75">
        <v>95.5333333333333</v>
      </c>
      <c r="E10058" s="75">
        <v>90.65</v>
      </c>
    </row>
    <row r="10059" ht="15.75" customHeight="1">
      <c r="A10059" s="13">
        <v>42229.802083333336</v>
      </c>
      <c r="B10059" s="75">
        <v>66.3666666666667</v>
      </c>
      <c r="C10059" s="75">
        <v>69.2666666666667</v>
      </c>
      <c r="D10059" s="75">
        <v>94.5333333333333</v>
      </c>
      <c r="E10059" s="75">
        <v>89.9</v>
      </c>
    </row>
    <row r="10060" ht="15.75" customHeight="1">
      <c r="A10060" s="13">
        <v>42229.8125</v>
      </c>
      <c r="B10060" s="75">
        <v>65.8666666666667</v>
      </c>
      <c r="C10060" s="75">
        <v>68.7666666666667</v>
      </c>
      <c r="D10060" s="75">
        <v>93.5333333333333</v>
      </c>
      <c r="E10060" s="75">
        <v>89.15</v>
      </c>
    </row>
    <row r="10061" ht="15.75" customHeight="1">
      <c r="A10061" s="13">
        <v>42229.822916666664</v>
      </c>
      <c r="B10061" s="75">
        <v>65.3666666666667</v>
      </c>
      <c r="C10061" s="75">
        <v>68.2666666666667</v>
      </c>
      <c r="D10061" s="75">
        <v>92.5333333333333</v>
      </c>
      <c r="E10061" s="75">
        <v>88.4</v>
      </c>
    </row>
    <row r="10062" ht="15.75" customHeight="1">
      <c r="A10062" s="13">
        <v>42229.833333333336</v>
      </c>
      <c r="B10062" s="75">
        <v>64.7837837837838</v>
      </c>
      <c r="C10062" s="75">
        <v>67.8833333333333</v>
      </c>
      <c r="D10062" s="75">
        <v>91.7666666666667</v>
      </c>
      <c r="E10062" s="75">
        <v>87.4166666666667</v>
      </c>
    </row>
    <row r="10063" ht="15.75" customHeight="1">
      <c r="A10063" s="13">
        <v>42229.84375</v>
      </c>
      <c r="B10063" s="75">
        <v>63.972972972973</v>
      </c>
      <c r="C10063" s="75">
        <v>67.6333333333333</v>
      </c>
      <c r="D10063" s="75">
        <v>91.2666666666667</v>
      </c>
      <c r="E10063" s="75">
        <v>86.1666666666667</v>
      </c>
    </row>
    <row r="10064" ht="15.75" customHeight="1">
      <c r="A10064" s="13">
        <v>42229.854166666664</v>
      </c>
      <c r="B10064" s="75">
        <v>63.1621621621622</v>
      </c>
      <c r="C10064" s="75">
        <v>67.3833333333333</v>
      </c>
      <c r="D10064" s="75">
        <v>90.7666666666667</v>
      </c>
      <c r="E10064" s="75">
        <v>84.9166666666667</v>
      </c>
    </row>
    <row r="10065" ht="15.75" customHeight="1">
      <c r="A10065" s="13">
        <v>42229.864583333336</v>
      </c>
      <c r="B10065" s="75">
        <v>63.0</v>
      </c>
      <c r="C10065" s="75">
        <v>67.1333333333333</v>
      </c>
      <c r="D10065" s="75">
        <v>90.2666666666667</v>
      </c>
      <c r="E10065" s="75">
        <v>83.6666666666667</v>
      </c>
    </row>
    <row r="10066" ht="15.75" customHeight="1">
      <c r="A10066" s="13">
        <v>42229.875</v>
      </c>
      <c r="B10066" s="75">
        <v>63.0</v>
      </c>
      <c r="C10066" s="75">
        <v>66.8833333333333</v>
      </c>
      <c r="D10066" s="75">
        <v>89.7666666666667</v>
      </c>
      <c r="E10066" s="75">
        <v>82.65</v>
      </c>
    </row>
    <row r="10067" ht="15.75" customHeight="1">
      <c r="A10067" s="13">
        <v>42229.885416666664</v>
      </c>
      <c r="B10067" s="75">
        <v>63.0</v>
      </c>
      <c r="C10067" s="75">
        <v>66.6333333333333</v>
      </c>
      <c r="D10067" s="75">
        <v>89.2666666666667</v>
      </c>
      <c r="E10067" s="75">
        <v>81.9</v>
      </c>
    </row>
    <row r="10068" ht="15.75" customHeight="1">
      <c r="A10068" s="13">
        <v>42229.895833333336</v>
      </c>
      <c r="B10068" s="75">
        <v>63.0</v>
      </c>
      <c r="C10068" s="75">
        <v>66.3833333333333</v>
      </c>
      <c r="D10068" s="75">
        <v>88.7666666666667</v>
      </c>
      <c r="E10068" s="75">
        <v>81.15</v>
      </c>
    </row>
    <row r="10069" ht="15.75" customHeight="1">
      <c r="A10069" s="13">
        <v>42229.90625</v>
      </c>
      <c r="B10069" s="75">
        <v>63.0</v>
      </c>
      <c r="C10069" s="75">
        <v>66.1333333333333</v>
      </c>
      <c r="D10069" s="75">
        <v>88.2666666666667</v>
      </c>
      <c r="E10069" s="75">
        <v>80.4</v>
      </c>
    </row>
    <row r="10070" ht="15.75" customHeight="1">
      <c r="A10070" s="13">
        <v>42229.916666666664</v>
      </c>
      <c r="B10070" s="75">
        <v>63.0</v>
      </c>
      <c r="C10070" s="75">
        <v>65.8833333333333</v>
      </c>
      <c r="D10070" s="75">
        <v>87.7666666666667</v>
      </c>
      <c r="E10070" s="75">
        <v>79.65</v>
      </c>
    </row>
    <row r="10071" ht="15.75" customHeight="1">
      <c r="A10071" s="13">
        <v>42229.927083333336</v>
      </c>
      <c r="B10071" s="75">
        <v>63.0</v>
      </c>
      <c r="C10071" s="75">
        <v>65.6333333333333</v>
      </c>
      <c r="D10071" s="75">
        <v>87.2666666666667</v>
      </c>
      <c r="E10071" s="75">
        <v>78.9</v>
      </c>
    </row>
    <row r="10072" ht="15.75" customHeight="1">
      <c r="A10072" s="13">
        <v>42229.9375</v>
      </c>
      <c r="B10072" s="75">
        <v>63.0</v>
      </c>
      <c r="C10072" s="75">
        <v>65.3833333333333</v>
      </c>
      <c r="D10072" s="75">
        <v>86.7666666666667</v>
      </c>
      <c r="E10072" s="75">
        <v>78.15</v>
      </c>
    </row>
    <row r="10073" ht="15.75" customHeight="1">
      <c r="A10073" s="13">
        <v>42229.947916666664</v>
      </c>
      <c r="B10073" s="75">
        <v>63.0</v>
      </c>
      <c r="C10073" s="75">
        <v>65.1333333333333</v>
      </c>
      <c r="D10073" s="75">
        <v>86.2666666666667</v>
      </c>
      <c r="E10073" s="75">
        <v>77.4</v>
      </c>
    </row>
    <row r="10074" ht="15.75" customHeight="1">
      <c r="A10074" s="13">
        <v>42229.958333333336</v>
      </c>
      <c r="B10074" s="75">
        <v>62.9333333333333</v>
      </c>
      <c r="C10074" s="75">
        <v>64.4615384615385</v>
      </c>
      <c r="D10074" s="75">
        <v>85.7666666666667</v>
      </c>
      <c r="E10074" s="75">
        <v>76.7666666666667</v>
      </c>
    </row>
    <row r="10075" ht="15.75" customHeight="1">
      <c r="A10075" s="13">
        <v>42229.96875</v>
      </c>
      <c r="B10075" s="75">
        <v>62.6833333333333</v>
      </c>
      <c r="C10075" s="75">
        <v>64.0</v>
      </c>
      <c r="D10075" s="75">
        <v>85.2666666666667</v>
      </c>
      <c r="E10075" s="75">
        <v>76.2666666666667</v>
      </c>
    </row>
    <row r="10076" ht="15.75" customHeight="1">
      <c r="A10076" s="13">
        <v>42229.979166666664</v>
      </c>
      <c r="B10076" s="75">
        <v>62.4333333333333</v>
      </c>
      <c r="C10076" s="75">
        <v>64.0</v>
      </c>
      <c r="D10076" s="75">
        <v>84.7666666666667</v>
      </c>
      <c r="E10076" s="75">
        <v>75.7666666666667</v>
      </c>
    </row>
    <row r="10077" ht="15.75" customHeight="1">
      <c r="A10077" s="13">
        <v>42229.989583333336</v>
      </c>
      <c r="B10077" s="75">
        <v>62.1833333333333</v>
      </c>
      <c r="C10077" s="75">
        <v>64.6190476190476</v>
      </c>
      <c r="D10077" s="75">
        <v>84.2666666666667</v>
      </c>
      <c r="E10077" s="75">
        <v>75.2666666666667</v>
      </c>
    </row>
    <row r="10078" ht="15.75" customHeight="1">
      <c r="A10078" s="13">
        <v>42230.0</v>
      </c>
      <c r="B10078" s="75">
        <v>62.0</v>
      </c>
      <c r="C10078" s="75">
        <v>65.0</v>
      </c>
      <c r="D10078" s="75">
        <v>83.7666666666667</v>
      </c>
      <c r="E10078" s="75">
        <v>74.7666666666667</v>
      </c>
    </row>
    <row r="10079" ht="15.75" customHeight="1">
      <c r="A10079" s="13">
        <v>42230.010416666664</v>
      </c>
      <c r="B10079" s="75">
        <v>62.0</v>
      </c>
      <c r="C10079" s="75">
        <v>65.0</v>
      </c>
      <c r="D10079" s="75">
        <v>83.2666666666667</v>
      </c>
      <c r="E10079" s="75">
        <v>74.2666666666667</v>
      </c>
    </row>
    <row r="10080" ht="15.75" customHeight="1">
      <c r="A10080" s="13">
        <v>42230.020833333336</v>
      </c>
      <c r="B10080" s="75">
        <v>62.0</v>
      </c>
      <c r="C10080" s="75">
        <v>65.0</v>
      </c>
      <c r="D10080" s="75">
        <v>82.7666666666667</v>
      </c>
      <c r="E10080" s="75">
        <v>73.7666666666667</v>
      </c>
    </row>
    <row r="10081" ht="15.75" customHeight="1">
      <c r="A10081" s="13">
        <v>42230.03125</v>
      </c>
      <c r="B10081" s="75">
        <v>62.0</v>
      </c>
      <c r="C10081" s="75">
        <v>65.0</v>
      </c>
      <c r="D10081" s="75">
        <v>82.2666666666667</v>
      </c>
      <c r="E10081" s="75">
        <v>73.2666666666667</v>
      </c>
    </row>
    <row r="10082" ht="15.75" customHeight="1">
      <c r="A10082" s="13">
        <v>42230.041666666664</v>
      </c>
      <c r="B10082" s="75">
        <v>62.0</v>
      </c>
      <c r="C10082" s="75">
        <v>65.0</v>
      </c>
      <c r="D10082" s="75">
        <v>81.7666666666667</v>
      </c>
      <c r="E10082" s="75">
        <v>72.7666666666667</v>
      </c>
    </row>
    <row r="10083" ht="15.75" customHeight="1">
      <c r="A10083" s="13">
        <v>42230.052083333336</v>
      </c>
      <c r="B10083" s="75">
        <v>62.0</v>
      </c>
      <c r="C10083" s="75">
        <v>65.0</v>
      </c>
      <c r="D10083" s="75">
        <v>81.2666666666667</v>
      </c>
      <c r="E10083" s="75">
        <v>72.2666666666667</v>
      </c>
    </row>
    <row r="10084" ht="15.75" customHeight="1">
      <c r="A10084" s="13">
        <v>42230.0625</v>
      </c>
      <c r="B10084" s="75">
        <v>62.0</v>
      </c>
      <c r="C10084" s="75">
        <v>65.0</v>
      </c>
      <c r="D10084" s="75">
        <v>80.7666666666667</v>
      </c>
      <c r="E10084" s="75">
        <v>71.7666666666667</v>
      </c>
    </row>
    <row r="10085" ht="15.75" customHeight="1">
      <c r="A10085" s="13">
        <v>42230.072916666664</v>
      </c>
      <c r="B10085" s="75">
        <v>62.0</v>
      </c>
      <c r="C10085" s="75">
        <v>65.0</v>
      </c>
      <c r="D10085" s="75">
        <v>80.2666666666667</v>
      </c>
      <c r="E10085" s="75">
        <v>71.2666666666667</v>
      </c>
    </row>
    <row r="10086" ht="15.75" customHeight="1">
      <c r="A10086" s="13">
        <v>42230.083333333336</v>
      </c>
      <c r="B10086" s="75">
        <v>62.0</v>
      </c>
      <c r="C10086" s="75">
        <v>64.8333333333333</v>
      </c>
      <c r="D10086" s="75">
        <v>80.0</v>
      </c>
      <c r="E10086" s="75">
        <v>70.7666666666667</v>
      </c>
    </row>
    <row r="10087" ht="15.75" customHeight="1">
      <c r="A10087" s="13">
        <v>42230.09375</v>
      </c>
      <c r="B10087" s="75">
        <v>62.0</v>
      </c>
      <c r="C10087" s="75">
        <v>64.4761904761905</v>
      </c>
      <c r="D10087" s="75">
        <v>80.0</v>
      </c>
      <c r="E10087" s="75">
        <v>70.2666666666667</v>
      </c>
    </row>
    <row r="10088" ht="15.75" customHeight="1">
      <c r="A10088" s="13">
        <v>42230.104166666664</v>
      </c>
      <c r="B10088" s="75">
        <v>62.0</v>
      </c>
      <c r="C10088" s="75">
        <v>64.1190476190476</v>
      </c>
      <c r="D10088" s="75">
        <v>80.0</v>
      </c>
      <c r="E10088" s="75">
        <v>69.7666666666667</v>
      </c>
    </row>
    <row r="10089" ht="15.75" customHeight="1">
      <c r="A10089" s="13">
        <v>42230.114583333336</v>
      </c>
      <c r="B10089" s="75">
        <v>62.0</v>
      </c>
      <c r="C10089" s="75">
        <v>64.2727272727273</v>
      </c>
      <c r="D10089" s="75">
        <v>80.0</v>
      </c>
      <c r="E10089" s="75">
        <v>69.2666666666667</v>
      </c>
    </row>
    <row r="10090" ht="15.75" customHeight="1">
      <c r="A10090" s="13">
        <v>42230.125</v>
      </c>
      <c r="B10090" s="75">
        <v>62.1</v>
      </c>
      <c r="C10090" s="75">
        <v>64.8833333333333</v>
      </c>
      <c r="D10090" s="75">
        <v>79.8833333333333</v>
      </c>
      <c r="E10090" s="75">
        <v>69.0</v>
      </c>
    </row>
    <row r="10091" ht="15.75" customHeight="1">
      <c r="A10091" s="13">
        <v>42230.135416666664</v>
      </c>
      <c r="B10091" s="75">
        <v>62.475</v>
      </c>
      <c r="C10091" s="75">
        <v>64.6333333333333</v>
      </c>
      <c r="D10091" s="75">
        <v>79.6333333333333</v>
      </c>
      <c r="E10091" s="75">
        <v>69.0</v>
      </c>
    </row>
    <row r="10092" ht="15.75" customHeight="1">
      <c r="A10092" s="13">
        <v>42230.145833333336</v>
      </c>
      <c r="B10092" s="75">
        <v>62.85</v>
      </c>
      <c r="C10092" s="75">
        <v>64.3833333333333</v>
      </c>
      <c r="D10092" s="75">
        <v>79.3833333333333</v>
      </c>
      <c r="E10092" s="75">
        <v>69.0</v>
      </c>
    </row>
    <row r="10093" ht="15.75" customHeight="1">
      <c r="A10093" s="13">
        <v>42230.15625</v>
      </c>
      <c r="B10093" s="75">
        <v>63.0</v>
      </c>
      <c r="C10093" s="75">
        <v>64.1333333333333</v>
      </c>
      <c r="D10093" s="75">
        <v>79.1333333333333</v>
      </c>
      <c r="E10093" s="75">
        <v>69.0</v>
      </c>
    </row>
    <row r="10094" ht="15.75" customHeight="1">
      <c r="A10094" s="13">
        <v>42230.166666666664</v>
      </c>
      <c r="B10094" s="75">
        <v>62.9333333333333</v>
      </c>
      <c r="C10094" s="75">
        <v>64.0</v>
      </c>
      <c r="D10094" s="75">
        <v>78.8833333333333</v>
      </c>
      <c r="E10094" s="75">
        <v>68.8833333333333</v>
      </c>
    </row>
    <row r="10095" ht="15.75" customHeight="1">
      <c r="A10095" s="13">
        <v>42230.177083333336</v>
      </c>
      <c r="B10095" s="75">
        <v>62.6833333333333</v>
      </c>
      <c r="C10095" s="75">
        <v>64.0</v>
      </c>
      <c r="D10095" s="75">
        <v>78.6333333333333</v>
      </c>
      <c r="E10095" s="75">
        <v>68.6333333333333</v>
      </c>
    </row>
    <row r="10096" ht="15.75" customHeight="1">
      <c r="A10096" s="13">
        <v>42230.1875</v>
      </c>
      <c r="B10096" s="75">
        <v>62.4333333333333</v>
      </c>
      <c r="C10096" s="75">
        <v>64.0</v>
      </c>
      <c r="D10096" s="75">
        <v>78.3833333333333</v>
      </c>
      <c r="E10096" s="75">
        <v>68.3833333333333</v>
      </c>
    </row>
    <row r="10097" ht="15.75" customHeight="1">
      <c r="A10097" s="13">
        <v>42230.197916666664</v>
      </c>
      <c r="B10097" s="75">
        <v>62.1833333333333</v>
      </c>
      <c r="C10097" s="75">
        <v>64.0</v>
      </c>
      <c r="D10097" s="75">
        <v>78.1333333333333</v>
      </c>
      <c r="E10097" s="75">
        <v>68.1333333333333</v>
      </c>
    </row>
    <row r="10098" ht="15.75" customHeight="1">
      <c r="A10098" s="13">
        <v>42230.208333333336</v>
      </c>
      <c r="B10098" s="75">
        <v>62.0</v>
      </c>
      <c r="C10098" s="75">
        <v>64.0</v>
      </c>
      <c r="D10098" s="75">
        <v>77.7666666666667</v>
      </c>
      <c r="E10098" s="75">
        <v>67.7666666666667</v>
      </c>
    </row>
    <row r="10099" ht="15.75" customHeight="1">
      <c r="A10099" s="13">
        <v>42230.21875</v>
      </c>
      <c r="B10099" s="75">
        <v>62.0</v>
      </c>
      <c r="C10099" s="75">
        <v>64.0</v>
      </c>
      <c r="D10099" s="75">
        <v>77.2666666666667</v>
      </c>
      <c r="E10099" s="75">
        <v>67.2666666666667</v>
      </c>
    </row>
    <row r="10100" ht="15.75" customHeight="1">
      <c r="A10100" s="13">
        <v>42230.229166666664</v>
      </c>
      <c r="B10100" s="75">
        <v>62.0</v>
      </c>
      <c r="C10100" s="75">
        <v>64.0</v>
      </c>
      <c r="D10100" s="75">
        <v>76.7666666666667</v>
      </c>
      <c r="E10100" s="75">
        <v>66.7666666666667</v>
      </c>
    </row>
    <row r="10101" ht="15.75" customHeight="1">
      <c r="A10101" s="13">
        <v>42230.239583333336</v>
      </c>
      <c r="B10101" s="75">
        <v>62.0</v>
      </c>
      <c r="C10101" s="75">
        <v>64.0</v>
      </c>
      <c r="D10101" s="75">
        <v>76.2666666666667</v>
      </c>
      <c r="E10101" s="75">
        <v>66.2666666666667</v>
      </c>
    </row>
    <row r="10102" ht="15.75" customHeight="1">
      <c r="A10102" s="13">
        <v>42230.25</v>
      </c>
      <c r="B10102" s="75">
        <v>62.3636363636364</v>
      </c>
      <c r="C10102" s="75">
        <v>64.1166666666667</v>
      </c>
      <c r="D10102" s="75">
        <v>76.0</v>
      </c>
      <c r="E10102" s="75">
        <v>66.2333333333333</v>
      </c>
    </row>
    <row r="10103" ht="15.75" customHeight="1">
      <c r="A10103" s="13">
        <v>42230.260416666664</v>
      </c>
      <c r="B10103" s="75">
        <v>63.1632653061224</v>
      </c>
      <c r="C10103" s="75">
        <v>64.3666666666667</v>
      </c>
      <c r="D10103" s="75">
        <v>76.0</v>
      </c>
      <c r="E10103" s="75">
        <v>66.7333333333333</v>
      </c>
    </row>
    <row r="10104" ht="15.75" customHeight="1">
      <c r="A10104" s="13">
        <v>42230.270833333336</v>
      </c>
      <c r="B10104" s="75">
        <v>63.469387755102</v>
      </c>
      <c r="C10104" s="75">
        <v>64.6166666666667</v>
      </c>
      <c r="D10104" s="75">
        <v>76.0</v>
      </c>
      <c r="E10104" s="75">
        <v>67.2333333333333</v>
      </c>
    </row>
    <row r="10105" ht="15.75" customHeight="1">
      <c r="A10105" s="13">
        <v>42230.28125</v>
      </c>
      <c r="B10105" s="75">
        <v>63.7755102040816</v>
      </c>
      <c r="C10105" s="75">
        <v>64.8666666666667</v>
      </c>
      <c r="D10105" s="75">
        <v>76.0</v>
      </c>
      <c r="E10105" s="75">
        <v>67.7333333333333</v>
      </c>
    </row>
    <row r="10106" ht="15.75" customHeight="1">
      <c r="A10106" s="13">
        <v>42230.291666666664</v>
      </c>
      <c r="B10106" s="75">
        <v>64.0</v>
      </c>
      <c r="C10106" s="75">
        <v>65.1166666666667</v>
      </c>
      <c r="D10106" s="75">
        <v>77.05</v>
      </c>
      <c r="E10106" s="75">
        <v>68.35</v>
      </c>
    </row>
    <row r="10107" ht="15.75" customHeight="1">
      <c r="A10107" s="13">
        <v>42230.302083333336</v>
      </c>
      <c r="B10107" s="75">
        <v>64.0</v>
      </c>
      <c r="C10107" s="75">
        <v>65.3666666666667</v>
      </c>
      <c r="D10107" s="75">
        <v>79.3</v>
      </c>
      <c r="E10107" s="75">
        <v>69.1</v>
      </c>
    </row>
    <row r="10108" ht="15.75" customHeight="1">
      <c r="A10108" s="13">
        <v>42230.3125</v>
      </c>
      <c r="B10108" s="75">
        <v>64.0</v>
      </c>
      <c r="C10108" s="75">
        <v>65.6166666666667</v>
      </c>
      <c r="D10108" s="75">
        <v>81.55</v>
      </c>
      <c r="E10108" s="75">
        <v>69.85</v>
      </c>
    </row>
    <row r="10109" ht="15.75" customHeight="1">
      <c r="A10109" s="13">
        <v>42230.322916666664</v>
      </c>
      <c r="B10109" s="75">
        <v>64.0</v>
      </c>
      <c r="C10109" s="75">
        <v>65.8666666666667</v>
      </c>
      <c r="D10109" s="75">
        <v>83.8</v>
      </c>
      <c r="E10109" s="75">
        <v>70.6</v>
      </c>
    </row>
    <row r="10110" ht="15.75" customHeight="1">
      <c r="A10110" s="13">
        <v>42230.333333333336</v>
      </c>
      <c r="B10110" s="75">
        <v>65.1333333333333</v>
      </c>
      <c r="C10110" s="75">
        <v>66.1166666666667</v>
      </c>
      <c r="D10110" s="75">
        <v>85.4666666666667</v>
      </c>
      <c r="E10110" s="75">
        <v>71.35</v>
      </c>
    </row>
    <row r="10111" ht="15.75" customHeight="1">
      <c r="A10111" s="13">
        <v>42230.34375</v>
      </c>
      <c r="B10111" s="75">
        <v>65.6333333333333</v>
      </c>
      <c r="C10111" s="75">
        <v>66.3666666666667</v>
      </c>
      <c r="D10111" s="75">
        <v>86.4666666666667</v>
      </c>
      <c r="E10111" s="75">
        <v>72.1</v>
      </c>
    </row>
    <row r="10112" ht="15.75" customHeight="1">
      <c r="A10112" s="13">
        <v>42230.354166666664</v>
      </c>
      <c r="B10112" s="75">
        <v>66.1333333333333</v>
      </c>
      <c r="C10112" s="75">
        <v>66.6166666666667</v>
      </c>
      <c r="D10112" s="75">
        <v>87.4666666666667</v>
      </c>
      <c r="E10112" s="75">
        <v>72.85</v>
      </c>
    </row>
    <row r="10113" ht="15.75" customHeight="1">
      <c r="A10113" s="13">
        <v>42230.364583333336</v>
      </c>
      <c r="B10113" s="75">
        <v>66.6333333333333</v>
      </c>
      <c r="C10113" s="75">
        <v>66.8666666666667</v>
      </c>
      <c r="D10113" s="75">
        <v>88.4666666666667</v>
      </c>
      <c r="E10113" s="75">
        <v>73.6</v>
      </c>
    </row>
    <row r="10114" ht="15.75" customHeight="1">
      <c r="A10114" s="13">
        <v>42230.375</v>
      </c>
      <c r="B10114" s="75">
        <v>67.0</v>
      </c>
      <c r="C10114" s="75">
        <v>67.3818181818182</v>
      </c>
      <c r="D10114" s="75">
        <v>89.35</v>
      </c>
      <c r="E10114" s="75">
        <v>74.4666666666667</v>
      </c>
    </row>
    <row r="10115" ht="15.75" customHeight="1">
      <c r="A10115" s="13">
        <v>42230.385416666664</v>
      </c>
      <c r="B10115" s="75">
        <v>67.0</v>
      </c>
      <c r="C10115" s="75">
        <v>68.2</v>
      </c>
      <c r="D10115" s="75">
        <v>90.1</v>
      </c>
      <c r="E10115" s="75">
        <v>75.4666666666667</v>
      </c>
    </row>
    <row r="10116" ht="15.75" customHeight="1">
      <c r="A10116" s="13">
        <v>42230.395833333336</v>
      </c>
      <c r="B10116" s="75">
        <v>67.0</v>
      </c>
      <c r="C10116" s="75">
        <v>69.0181818181818</v>
      </c>
      <c r="D10116" s="75">
        <v>90.85</v>
      </c>
      <c r="E10116" s="75">
        <v>76.4666666666667</v>
      </c>
    </row>
    <row r="10117" ht="15.75" customHeight="1">
      <c r="A10117" s="13">
        <v>42230.40625</v>
      </c>
      <c r="B10117" s="75">
        <v>67.0</v>
      </c>
      <c r="C10117" s="75">
        <v>69.8363636363636</v>
      </c>
      <c r="D10117" s="75">
        <v>91.6</v>
      </c>
      <c r="E10117" s="75">
        <v>77.4666666666667</v>
      </c>
    </row>
    <row r="10118" ht="15.75" customHeight="1">
      <c r="A10118" s="13">
        <v>42230.416666666664</v>
      </c>
      <c r="B10118" s="75">
        <v>67.1333333333333</v>
      </c>
      <c r="C10118" s="75">
        <v>69.35</v>
      </c>
      <c r="D10118" s="75">
        <v>92.4666666666667</v>
      </c>
      <c r="E10118" s="75">
        <v>78.4666666666667</v>
      </c>
    </row>
    <row r="10119" ht="15.75" customHeight="1">
      <c r="A10119" s="13">
        <v>42230.427083333336</v>
      </c>
      <c r="B10119" s="75">
        <v>67.6333333333333</v>
      </c>
      <c r="C10119" s="75">
        <v>70.1</v>
      </c>
      <c r="D10119" s="75">
        <v>93.4666666666667</v>
      </c>
      <c r="E10119" s="75">
        <v>79.4666666666667</v>
      </c>
    </row>
    <row r="10120" ht="15.75" customHeight="1">
      <c r="A10120" s="13">
        <v>42230.4375</v>
      </c>
      <c r="B10120" s="75">
        <v>68.1333333333333</v>
      </c>
      <c r="C10120" s="75">
        <v>70.85</v>
      </c>
      <c r="D10120" s="75">
        <v>94.4666666666667</v>
      </c>
      <c r="E10120" s="75">
        <v>80.4666666666667</v>
      </c>
    </row>
    <row r="10121" ht="15.75" customHeight="1">
      <c r="A10121" s="13">
        <v>42230.447916666664</v>
      </c>
      <c r="B10121" s="75">
        <v>68.6333333333333</v>
      </c>
      <c r="C10121" s="75">
        <v>71.6</v>
      </c>
      <c r="D10121" s="75">
        <v>95.4666666666667</v>
      </c>
      <c r="E10121" s="75">
        <v>81.4666666666667</v>
      </c>
    </row>
    <row r="10122" ht="15.75" customHeight="1">
      <c r="A10122" s="13">
        <v>42230.458333333336</v>
      </c>
      <c r="B10122" s="75">
        <v>69.2</v>
      </c>
      <c r="C10122" s="75">
        <v>72.4666666666667</v>
      </c>
      <c r="D10122" s="75">
        <v>96.0</v>
      </c>
      <c r="E10122" s="75">
        <v>82.4666666666667</v>
      </c>
    </row>
    <row r="10123" ht="15.75" customHeight="1">
      <c r="A10123" s="13">
        <v>42230.46875</v>
      </c>
      <c r="B10123" s="75">
        <v>69.95</v>
      </c>
      <c r="C10123" s="75">
        <v>73.4666666666667</v>
      </c>
      <c r="D10123" s="75">
        <v>96.0</v>
      </c>
      <c r="E10123" s="75">
        <v>83.4666666666667</v>
      </c>
    </row>
    <row r="10124" ht="15.75" customHeight="1">
      <c r="A10124" s="13">
        <v>42230.479166666664</v>
      </c>
      <c r="B10124" s="75">
        <v>70.7</v>
      </c>
      <c r="C10124" s="75">
        <v>74.4666666666667</v>
      </c>
      <c r="D10124" s="75">
        <v>96.0</v>
      </c>
      <c r="E10124" s="75">
        <v>84.4666666666667</v>
      </c>
    </row>
    <row r="10125" ht="15.75" customHeight="1">
      <c r="A10125" s="13">
        <v>42230.489583333336</v>
      </c>
      <c r="B10125" s="75">
        <v>71.45</v>
      </c>
      <c r="C10125" s="75">
        <v>75.4666666666667</v>
      </c>
      <c r="D10125" s="75">
        <v>96.0</v>
      </c>
      <c r="E10125" s="75">
        <v>85.4666666666667</v>
      </c>
    </row>
    <row r="10126" ht="15.75" customHeight="1">
      <c r="A10126" s="13">
        <v>42230.5</v>
      </c>
      <c r="B10126" s="75">
        <v>71.9333333333333</v>
      </c>
      <c r="C10126" s="75">
        <v>76.1166666666667</v>
      </c>
      <c r="D10126" s="75">
        <v>96.35</v>
      </c>
      <c r="E10126" s="75">
        <v>86.2333333333333</v>
      </c>
    </row>
    <row r="10127" ht="15.75" customHeight="1">
      <c r="A10127" s="13">
        <v>42230.510416666664</v>
      </c>
      <c r="B10127" s="75">
        <v>71.6833333333333</v>
      </c>
      <c r="C10127" s="75">
        <v>76.3666666666667</v>
      </c>
      <c r="D10127" s="75">
        <v>97.1</v>
      </c>
      <c r="E10127" s="75">
        <v>86.7333333333333</v>
      </c>
    </row>
    <row r="10128" ht="15.75" customHeight="1">
      <c r="A10128" s="13">
        <v>42230.520833333336</v>
      </c>
      <c r="B10128" s="75">
        <v>71.4333333333333</v>
      </c>
      <c r="C10128" s="75">
        <v>76.6166666666667</v>
      </c>
      <c r="D10128" s="75">
        <v>97.85</v>
      </c>
      <c r="E10128" s="75">
        <v>87.2333333333333</v>
      </c>
    </row>
    <row r="10129" ht="15.75" customHeight="1">
      <c r="A10129" s="13">
        <v>42230.53125</v>
      </c>
      <c r="B10129" s="75">
        <v>71.1833333333333</v>
      </c>
      <c r="C10129" s="75">
        <v>76.8666666666667</v>
      </c>
      <c r="D10129" s="75">
        <v>98.6</v>
      </c>
      <c r="E10129" s="75">
        <v>87.7333333333333</v>
      </c>
    </row>
    <row r="10130" ht="15.75" customHeight="1">
      <c r="A10130" s="13">
        <v>42230.541666666664</v>
      </c>
      <c r="B10130" s="75">
        <v>71.1333333333333</v>
      </c>
      <c r="C10130" s="75">
        <v>77.1166666666667</v>
      </c>
      <c r="D10130" s="75">
        <v>98.8833333333333</v>
      </c>
      <c r="E10130" s="75">
        <v>88.2333333333333</v>
      </c>
    </row>
    <row r="10131" ht="15.75" customHeight="1">
      <c r="A10131" s="13">
        <v>42230.552083333336</v>
      </c>
      <c r="B10131" s="75">
        <v>71.6333333333333</v>
      </c>
      <c r="C10131" s="75">
        <v>77.3666666666667</v>
      </c>
      <c r="D10131" s="75">
        <v>98.6333333333333</v>
      </c>
      <c r="E10131" s="75">
        <v>88.7333333333333</v>
      </c>
    </row>
    <row r="10132" ht="15.75" customHeight="1">
      <c r="A10132" s="13">
        <v>42230.5625</v>
      </c>
      <c r="B10132" s="75">
        <v>72.1333333333333</v>
      </c>
      <c r="C10132" s="75">
        <v>77.6166666666667</v>
      </c>
      <c r="D10132" s="75">
        <v>98.3833333333333</v>
      </c>
      <c r="E10132" s="75">
        <v>89.2333333333333</v>
      </c>
    </row>
    <row r="10133" ht="15.75" customHeight="1">
      <c r="A10133" s="13">
        <v>42230.572916666664</v>
      </c>
      <c r="B10133" s="75">
        <v>72.6333333333333</v>
      </c>
      <c r="C10133" s="75">
        <v>77.8666666666667</v>
      </c>
      <c r="D10133" s="75">
        <v>98.1333333333333</v>
      </c>
      <c r="E10133" s="75">
        <v>89.7333333333333</v>
      </c>
    </row>
    <row r="10134" ht="15.75" customHeight="1">
      <c r="A10134" s="13">
        <v>42230.583333333336</v>
      </c>
      <c r="B10134" s="75">
        <v>72.9333333333333</v>
      </c>
      <c r="C10134" s="75">
        <v>78.0</v>
      </c>
      <c r="D10134" s="75">
        <v>98.2333333333333</v>
      </c>
      <c r="E10134" s="75">
        <v>90.4666666666667</v>
      </c>
    </row>
    <row r="10135" ht="15.75" customHeight="1">
      <c r="A10135" s="13">
        <v>42230.59375</v>
      </c>
      <c r="B10135" s="75">
        <v>72.6833333333333</v>
      </c>
      <c r="C10135" s="75">
        <v>78.0</v>
      </c>
      <c r="D10135" s="75">
        <v>98.7333333333333</v>
      </c>
      <c r="E10135" s="75">
        <v>91.4666666666667</v>
      </c>
    </row>
    <row r="10136" ht="15.75" customHeight="1">
      <c r="A10136" s="13">
        <v>42230.604166666664</v>
      </c>
      <c r="B10136" s="75">
        <v>72.4333333333333</v>
      </c>
      <c r="C10136" s="75">
        <v>78.0</v>
      </c>
      <c r="D10136" s="75">
        <v>99.2333333333333</v>
      </c>
      <c r="E10136" s="75">
        <v>92.4666666666667</v>
      </c>
    </row>
    <row r="10137" ht="15.75" customHeight="1">
      <c r="A10137" s="13">
        <v>42230.614583333336</v>
      </c>
      <c r="B10137" s="75">
        <v>72.1833333333333</v>
      </c>
      <c r="C10137" s="75">
        <v>78.0</v>
      </c>
      <c r="D10137" s="75">
        <v>99.7333333333333</v>
      </c>
      <c r="E10137" s="75">
        <v>93.4666666666667</v>
      </c>
    </row>
    <row r="10138" ht="15.75" customHeight="1">
      <c r="A10138" s="13">
        <v>42230.625</v>
      </c>
      <c r="B10138" s="75">
        <v>71.9333333333333</v>
      </c>
      <c r="C10138" s="75">
        <v>78.0</v>
      </c>
      <c r="D10138" s="75">
        <v>100.0</v>
      </c>
      <c r="E10138" s="75">
        <v>93.8833333333333</v>
      </c>
    </row>
    <row r="10139" ht="15.75" customHeight="1">
      <c r="A10139" s="13">
        <v>42230.635416666664</v>
      </c>
      <c r="B10139" s="75">
        <v>71.6833333333333</v>
      </c>
      <c r="C10139" s="75">
        <v>78.0</v>
      </c>
      <c r="D10139" s="75">
        <v>100.0</v>
      </c>
      <c r="E10139" s="75">
        <v>93.6333333333333</v>
      </c>
    </row>
    <row r="10140" ht="15.75" customHeight="1">
      <c r="A10140" s="13">
        <v>42230.645833333336</v>
      </c>
      <c r="B10140" s="75">
        <v>71.4333333333333</v>
      </c>
      <c r="C10140" s="75">
        <v>78.0</v>
      </c>
      <c r="D10140" s="75">
        <v>100.0</v>
      </c>
      <c r="E10140" s="75">
        <v>93.3833333333333</v>
      </c>
    </row>
    <row r="10141" ht="15.75" customHeight="1">
      <c r="A10141" s="13">
        <v>42230.65625</v>
      </c>
      <c r="B10141" s="75">
        <v>71.1833333333333</v>
      </c>
      <c r="C10141" s="75">
        <v>78.0</v>
      </c>
      <c r="D10141" s="75">
        <v>100.0</v>
      </c>
      <c r="E10141" s="75">
        <v>93.1333333333333</v>
      </c>
    </row>
    <row r="10142" ht="15.75" customHeight="1">
      <c r="A10142" s="13">
        <v>42230.666666666664</v>
      </c>
      <c r="B10142" s="75">
        <v>71.0</v>
      </c>
      <c r="C10142" s="75">
        <v>77.8833333333333</v>
      </c>
      <c r="D10142" s="75">
        <v>99.8833333333333</v>
      </c>
      <c r="E10142" s="75">
        <v>93.0</v>
      </c>
    </row>
    <row r="10143" ht="15.75" customHeight="1">
      <c r="A10143" s="13">
        <v>42230.677083333336</v>
      </c>
      <c r="B10143" s="75">
        <v>71.0</v>
      </c>
      <c r="C10143" s="75">
        <v>77.6333333333333</v>
      </c>
      <c r="D10143" s="75">
        <v>99.6333333333333</v>
      </c>
      <c r="E10143" s="75">
        <v>93.0</v>
      </c>
    </row>
    <row r="10144" ht="15.75" customHeight="1">
      <c r="A10144" s="13">
        <v>42230.6875</v>
      </c>
      <c r="B10144" s="75">
        <v>71.0</v>
      </c>
      <c r="C10144" s="75">
        <v>77.3833333333333</v>
      </c>
      <c r="D10144" s="75">
        <v>99.3833333333333</v>
      </c>
      <c r="E10144" s="75">
        <v>93.0</v>
      </c>
    </row>
    <row r="10145" ht="15.75" customHeight="1">
      <c r="A10145" s="13">
        <v>42230.697916666664</v>
      </c>
      <c r="B10145" s="75">
        <v>71.0</v>
      </c>
      <c r="C10145" s="75">
        <v>77.1333333333333</v>
      </c>
      <c r="D10145" s="75">
        <v>99.1333333333333</v>
      </c>
      <c r="E10145" s="75">
        <v>93.0</v>
      </c>
    </row>
    <row r="10146" ht="15.75" customHeight="1">
      <c r="A10146" s="13">
        <v>42230.708333333336</v>
      </c>
      <c r="B10146" s="75">
        <v>70.8</v>
      </c>
      <c r="C10146" s="75">
        <v>76.5333333333333</v>
      </c>
      <c r="D10146" s="75">
        <v>99.0</v>
      </c>
      <c r="E10146" s="75">
        <v>92.7666666666667</v>
      </c>
    </row>
    <row r="10147" ht="15.75" customHeight="1">
      <c r="A10147" s="13">
        <v>42230.71875</v>
      </c>
      <c r="B10147" s="75">
        <v>70.05</v>
      </c>
      <c r="C10147" s="75">
        <v>75.5333333333333</v>
      </c>
      <c r="D10147" s="75">
        <v>95.6451612903226</v>
      </c>
      <c r="E10147" s="75">
        <v>92.2666666666667</v>
      </c>
    </row>
    <row r="10148" ht="15.75" customHeight="1">
      <c r="A10148" s="13">
        <v>42230.729166666664</v>
      </c>
      <c r="B10148" s="75">
        <v>69.3</v>
      </c>
      <c r="C10148" s="75">
        <v>74.5333333333333</v>
      </c>
      <c r="D10148" s="75">
        <v>91.7741935483871</v>
      </c>
      <c r="E10148" s="75">
        <v>91.7666666666667</v>
      </c>
    </row>
    <row r="10149" ht="15.75" customHeight="1">
      <c r="A10149" s="13">
        <v>42230.739583333336</v>
      </c>
      <c r="B10149" s="75">
        <v>68.55</v>
      </c>
      <c r="C10149" s="75">
        <v>73.5333333333333</v>
      </c>
      <c r="D10149" s="75">
        <v>78.0769230769231</v>
      </c>
      <c r="E10149" s="75">
        <v>91.2666666666667</v>
      </c>
    </row>
    <row r="10150" ht="15.75" customHeight="1">
      <c r="A10150" s="13">
        <v>42230.75</v>
      </c>
      <c r="B10150" s="75">
        <v>67.8</v>
      </c>
      <c r="C10150" s="75">
        <v>72.65</v>
      </c>
      <c r="D10150" s="75">
        <v>77.0</v>
      </c>
      <c r="E10150" s="75">
        <v>90.65</v>
      </c>
    </row>
    <row r="10151" ht="15.75" customHeight="1">
      <c r="A10151" s="13">
        <v>42230.760416666664</v>
      </c>
      <c r="B10151" s="75">
        <v>67.05</v>
      </c>
      <c r="C10151" s="75">
        <v>71.9</v>
      </c>
      <c r="D10151" s="75">
        <v>78.875</v>
      </c>
      <c r="E10151" s="75">
        <v>89.9</v>
      </c>
    </row>
    <row r="10152" ht="15.75" customHeight="1">
      <c r="A10152" s="13">
        <v>42230.770833333336</v>
      </c>
      <c r="B10152" s="75">
        <v>66.3</v>
      </c>
      <c r="C10152" s="75">
        <v>71.15</v>
      </c>
      <c r="D10152" s="75">
        <v>76.36</v>
      </c>
      <c r="E10152" s="75">
        <v>89.15</v>
      </c>
    </row>
    <row r="10153" ht="15.75" customHeight="1">
      <c r="A10153" s="13">
        <v>42230.78125</v>
      </c>
      <c r="B10153" s="75">
        <v>65.55</v>
      </c>
      <c r="C10153" s="75">
        <v>70.4</v>
      </c>
      <c r="D10153" s="75">
        <v>73.96</v>
      </c>
      <c r="E10153" s="75">
        <v>88.4</v>
      </c>
    </row>
    <row r="10154" ht="15.75" customHeight="1">
      <c r="A10154" s="13">
        <v>42230.791666666664</v>
      </c>
      <c r="B10154" s="75">
        <v>64.9333333333333</v>
      </c>
      <c r="C10154" s="75">
        <v>69.7666666666667</v>
      </c>
      <c r="D10154" s="75">
        <v>74.875</v>
      </c>
      <c r="E10154" s="75">
        <v>87.7666666666667</v>
      </c>
    </row>
    <row r="10155" ht="15.75" customHeight="1">
      <c r="A10155" s="13">
        <v>42230.802083333336</v>
      </c>
      <c r="B10155" s="75">
        <v>64.6833333333333</v>
      </c>
      <c r="C10155" s="75">
        <v>69.2666666666667</v>
      </c>
      <c r="D10155" s="75">
        <v>75.5652173913043</v>
      </c>
      <c r="E10155" s="75">
        <v>87.2666666666667</v>
      </c>
    </row>
    <row r="10156" ht="15.75" customHeight="1">
      <c r="A10156" s="13">
        <v>42230.8125</v>
      </c>
      <c r="B10156" s="75">
        <v>64.4333333333333</v>
      </c>
      <c r="C10156" s="75">
        <v>68.7666666666667</v>
      </c>
      <c r="D10156" s="75">
        <v>74.2608695652174</v>
      </c>
      <c r="E10156" s="75">
        <v>86.7666666666667</v>
      </c>
    </row>
    <row r="10157" ht="15.75" customHeight="1">
      <c r="A10157" s="13">
        <v>42230.822916666664</v>
      </c>
      <c r="B10157" s="75">
        <v>64.1833333333333</v>
      </c>
      <c r="C10157" s="75">
        <v>68.2666666666667</v>
      </c>
      <c r="D10157" s="75">
        <v>75.2</v>
      </c>
      <c r="E10157" s="75">
        <v>86.2666666666667</v>
      </c>
    </row>
    <row r="10158" ht="15.75" customHeight="1">
      <c r="A10158" s="13">
        <v>42230.833333333336</v>
      </c>
      <c r="B10158" s="75">
        <v>63.9333333333333</v>
      </c>
      <c r="C10158" s="75">
        <v>67.7666666666667</v>
      </c>
      <c r="D10158" s="75">
        <v>76.1166666666667</v>
      </c>
      <c r="E10158" s="75">
        <v>85.65</v>
      </c>
    </row>
    <row r="10159" ht="15.75" customHeight="1">
      <c r="A10159" s="13">
        <v>42230.84375</v>
      </c>
      <c r="B10159" s="75">
        <v>63.6833333333333</v>
      </c>
      <c r="C10159" s="75">
        <v>67.2666666666667</v>
      </c>
      <c r="D10159" s="75">
        <v>76.3666666666667</v>
      </c>
      <c r="E10159" s="75">
        <v>84.9</v>
      </c>
    </row>
    <row r="10160" ht="15.75" customHeight="1">
      <c r="A10160" s="13">
        <v>42230.854166666664</v>
      </c>
      <c r="B10160" s="75">
        <v>63.4333333333333</v>
      </c>
      <c r="C10160" s="75">
        <v>66.7666666666667</v>
      </c>
      <c r="D10160" s="75">
        <v>76.6166666666667</v>
      </c>
      <c r="E10160" s="75">
        <v>84.15</v>
      </c>
    </row>
    <row r="10161" ht="15.75" customHeight="1">
      <c r="A10161" s="13">
        <v>42230.864583333336</v>
      </c>
      <c r="B10161" s="75">
        <v>63.1833333333333</v>
      </c>
      <c r="C10161" s="75">
        <v>66.2666666666667</v>
      </c>
      <c r="D10161" s="75">
        <v>76.8666666666667</v>
      </c>
      <c r="E10161" s="75">
        <v>83.4</v>
      </c>
    </row>
    <row r="10162" ht="15.75" customHeight="1">
      <c r="A10162" s="13">
        <v>42230.875</v>
      </c>
      <c r="B10162" s="75">
        <v>63.0</v>
      </c>
      <c r="C10162" s="75">
        <v>65.8833333333333</v>
      </c>
      <c r="D10162" s="75">
        <v>77.1166666666667</v>
      </c>
      <c r="E10162" s="75">
        <v>82.65</v>
      </c>
    </row>
    <row r="10163" ht="15.75" customHeight="1">
      <c r="A10163" s="13">
        <v>42230.885416666664</v>
      </c>
      <c r="B10163" s="75">
        <v>63.0</v>
      </c>
      <c r="C10163" s="75">
        <v>65.6333333333333</v>
      </c>
      <c r="D10163" s="75">
        <v>77.3666666666667</v>
      </c>
      <c r="E10163" s="75">
        <v>81.9</v>
      </c>
    </row>
    <row r="10164" ht="15.75" customHeight="1">
      <c r="A10164" s="13">
        <v>42230.895833333336</v>
      </c>
      <c r="B10164" s="75">
        <v>63.0</v>
      </c>
      <c r="C10164" s="75">
        <v>65.3833333333333</v>
      </c>
      <c r="D10164" s="75">
        <v>77.6166666666667</v>
      </c>
      <c r="E10164" s="75">
        <v>81.15</v>
      </c>
    </row>
    <row r="10165" ht="15.75" customHeight="1">
      <c r="A10165" s="13">
        <v>42230.90625</v>
      </c>
      <c r="B10165" s="75">
        <v>63.0</v>
      </c>
      <c r="C10165" s="75">
        <v>65.1333333333333</v>
      </c>
      <c r="D10165" s="75">
        <v>77.8666666666667</v>
      </c>
      <c r="E10165" s="75">
        <v>80.4</v>
      </c>
    </row>
    <row r="10166" ht="15.75" customHeight="1">
      <c r="A10166" s="13">
        <v>42230.916666666664</v>
      </c>
      <c r="B10166" s="75">
        <v>63.0666666666667</v>
      </c>
      <c r="C10166" s="75">
        <v>65.0</v>
      </c>
      <c r="D10166" s="75">
        <v>77.5333333333333</v>
      </c>
      <c r="E10166" s="75">
        <v>79.7666666666667</v>
      </c>
    </row>
    <row r="10167" ht="15.75" customHeight="1">
      <c r="A10167" s="13">
        <v>42230.927083333336</v>
      </c>
      <c r="B10167" s="75">
        <v>63.3166666666667</v>
      </c>
      <c r="C10167" s="75">
        <v>65.0</v>
      </c>
      <c r="D10167" s="75">
        <v>76.5333333333333</v>
      </c>
      <c r="E10167" s="75">
        <v>79.2666666666667</v>
      </c>
    </row>
    <row r="10168" ht="15.75" customHeight="1">
      <c r="A10168" s="13">
        <v>42230.9375</v>
      </c>
      <c r="B10168" s="75">
        <v>63.5666666666667</v>
      </c>
      <c r="C10168" s="75">
        <v>65.0</v>
      </c>
      <c r="D10168" s="75">
        <v>75.5333333333333</v>
      </c>
      <c r="E10168" s="75">
        <v>78.7666666666667</v>
      </c>
    </row>
    <row r="10169" ht="15.75" customHeight="1">
      <c r="A10169" s="13">
        <v>42230.947916666664</v>
      </c>
      <c r="B10169" s="75">
        <v>63.8166666666667</v>
      </c>
      <c r="C10169" s="75">
        <v>65.0</v>
      </c>
      <c r="D10169" s="75">
        <v>74.5333333333333</v>
      </c>
      <c r="E10169" s="75">
        <v>78.2666666666667</v>
      </c>
    </row>
    <row r="10170" ht="15.75" customHeight="1">
      <c r="A10170" s="13">
        <v>42230.958333333336</v>
      </c>
      <c r="B10170" s="75">
        <v>63.9333333333333</v>
      </c>
      <c r="C10170" s="75">
        <v>65.0</v>
      </c>
      <c r="D10170" s="75">
        <v>73.65</v>
      </c>
      <c r="E10170" s="75">
        <v>77.7666666666667</v>
      </c>
    </row>
    <row r="10171" ht="15.75" customHeight="1">
      <c r="A10171" s="13">
        <v>42230.96875</v>
      </c>
      <c r="B10171" s="75">
        <v>63.6833333333333</v>
      </c>
      <c r="C10171" s="75">
        <v>65.0</v>
      </c>
      <c r="D10171" s="75">
        <v>72.9</v>
      </c>
      <c r="E10171" s="75">
        <v>77.2666666666667</v>
      </c>
    </row>
    <row r="10172" ht="15.75" customHeight="1">
      <c r="A10172" s="13">
        <v>42230.979166666664</v>
      </c>
      <c r="B10172" s="75">
        <v>63.4333333333333</v>
      </c>
      <c r="C10172" s="75">
        <v>65.0</v>
      </c>
      <c r="D10172" s="75">
        <v>72.15</v>
      </c>
      <c r="E10172" s="75">
        <v>76.7666666666667</v>
      </c>
    </row>
    <row r="10173" ht="15.75" customHeight="1">
      <c r="A10173" s="13">
        <v>42230.989583333336</v>
      </c>
      <c r="B10173" s="75">
        <v>63.1833333333333</v>
      </c>
      <c r="C10173" s="75">
        <v>65.0</v>
      </c>
      <c r="D10173" s="75">
        <v>71.4</v>
      </c>
      <c r="E10173" s="75">
        <v>76.2666666666667</v>
      </c>
    </row>
    <row r="10174" ht="15.75" customHeight="1">
      <c r="A10174" s="13">
        <v>42231.0</v>
      </c>
      <c r="B10174" s="75">
        <v>62.8666666666667</v>
      </c>
      <c r="C10174" s="75">
        <v>64.8833333333333</v>
      </c>
      <c r="D10174" s="75">
        <v>71.2333333333333</v>
      </c>
      <c r="E10174" s="75">
        <v>75.65</v>
      </c>
    </row>
    <row r="10175" ht="15.75" customHeight="1">
      <c r="A10175" s="13">
        <v>42231.010416666664</v>
      </c>
      <c r="B10175" s="75">
        <v>62.3666666666667</v>
      </c>
      <c r="C10175" s="75">
        <v>64.6333333333333</v>
      </c>
      <c r="D10175" s="75">
        <v>71.7333333333333</v>
      </c>
      <c r="E10175" s="75">
        <v>74.9</v>
      </c>
    </row>
    <row r="10176" ht="15.75" customHeight="1">
      <c r="A10176" s="13">
        <v>42231.020833333336</v>
      </c>
      <c r="B10176" s="75">
        <v>61.8666666666667</v>
      </c>
      <c r="C10176" s="75">
        <v>64.3833333333333</v>
      </c>
      <c r="D10176" s="75">
        <v>72.2333333333333</v>
      </c>
      <c r="E10176" s="75">
        <v>74.15</v>
      </c>
    </row>
    <row r="10177" ht="15.75" customHeight="1">
      <c r="A10177" s="13">
        <v>42231.03125</v>
      </c>
      <c r="B10177" s="75">
        <v>61.3666666666667</v>
      </c>
      <c r="C10177" s="75">
        <v>64.1333333333333</v>
      </c>
      <c r="D10177" s="75">
        <v>72.7333333333333</v>
      </c>
      <c r="E10177" s="75">
        <v>73.4</v>
      </c>
    </row>
    <row r="10178" ht="15.75" customHeight="1">
      <c r="A10178" s="13">
        <v>42231.041666666664</v>
      </c>
      <c r="B10178" s="75">
        <v>61.0</v>
      </c>
      <c r="C10178" s="75">
        <v>63.8833333333333</v>
      </c>
      <c r="D10178" s="75">
        <v>73.0</v>
      </c>
      <c r="E10178" s="75">
        <v>72.8833333333333</v>
      </c>
    </row>
    <row r="10179" ht="15.75" customHeight="1">
      <c r="A10179" s="13">
        <v>42231.052083333336</v>
      </c>
      <c r="B10179" s="75">
        <v>61.0</v>
      </c>
      <c r="C10179" s="75">
        <v>63.6333333333333</v>
      </c>
      <c r="D10179" s="75">
        <v>73.0</v>
      </c>
      <c r="E10179" s="75">
        <v>72.6333333333333</v>
      </c>
    </row>
    <row r="10180" ht="15.75" customHeight="1">
      <c r="A10180" s="13">
        <v>42231.0625</v>
      </c>
      <c r="B10180" s="75">
        <v>61.0</v>
      </c>
      <c r="C10180" s="75">
        <v>63.3833333333333</v>
      </c>
      <c r="D10180" s="75">
        <v>73.0</v>
      </c>
      <c r="E10180" s="75">
        <v>72.3833333333333</v>
      </c>
    </row>
    <row r="10181" ht="15.75" customHeight="1">
      <c r="A10181" s="13">
        <v>42231.072916666664</v>
      </c>
      <c r="B10181" s="75">
        <v>61.0</v>
      </c>
      <c r="C10181" s="75">
        <v>63.1333333333333</v>
      </c>
      <c r="D10181" s="75">
        <v>73.0</v>
      </c>
      <c r="E10181" s="75">
        <v>72.1333333333333</v>
      </c>
    </row>
    <row r="10182" ht="15.75" customHeight="1">
      <c r="A10182" s="13">
        <v>42231.083333333336</v>
      </c>
      <c r="B10182" s="75">
        <v>61.0666666666667</v>
      </c>
      <c r="C10182" s="75">
        <v>62.8833333333333</v>
      </c>
      <c r="D10182" s="75">
        <v>72.7666666666667</v>
      </c>
      <c r="E10182" s="75">
        <v>71.7666666666667</v>
      </c>
    </row>
    <row r="10183" ht="15.75" customHeight="1">
      <c r="A10183" s="13">
        <v>42231.09375</v>
      </c>
      <c r="B10183" s="75">
        <v>61.3166666666667</v>
      </c>
      <c r="C10183" s="75">
        <v>62.6333333333333</v>
      </c>
      <c r="D10183" s="75">
        <v>72.2666666666667</v>
      </c>
      <c r="E10183" s="75">
        <v>71.2666666666667</v>
      </c>
    </row>
    <row r="10184" ht="15.75" customHeight="1">
      <c r="A10184" s="13">
        <v>42231.104166666664</v>
      </c>
      <c r="B10184" s="75">
        <v>61.5666666666667</v>
      </c>
      <c r="C10184" s="75">
        <v>62.3833333333333</v>
      </c>
      <c r="D10184" s="75">
        <v>71.7666666666667</v>
      </c>
      <c r="E10184" s="75">
        <v>70.7666666666667</v>
      </c>
    </row>
    <row r="10185" ht="15.75" customHeight="1">
      <c r="A10185" s="13">
        <v>42231.114583333336</v>
      </c>
      <c r="B10185" s="75">
        <v>61.8166666666667</v>
      </c>
      <c r="C10185" s="75">
        <v>62.1333333333333</v>
      </c>
      <c r="D10185" s="75">
        <v>71.2666666666667</v>
      </c>
      <c r="E10185" s="75">
        <v>70.2666666666667</v>
      </c>
    </row>
    <row r="10186" ht="15.75" customHeight="1">
      <c r="A10186" s="13">
        <v>42231.125</v>
      </c>
      <c r="B10186" s="75">
        <v>62.0</v>
      </c>
      <c r="C10186" s="75">
        <v>61.8833333333333</v>
      </c>
      <c r="D10186" s="75">
        <v>70.7666666666667</v>
      </c>
      <c r="E10186" s="75">
        <v>69.8833333333333</v>
      </c>
    </row>
    <row r="10187" ht="15.75" customHeight="1">
      <c r="A10187" s="13">
        <v>42231.135416666664</v>
      </c>
      <c r="B10187" s="75">
        <v>62.0</v>
      </c>
      <c r="C10187" s="75">
        <v>61.6333333333333</v>
      </c>
      <c r="D10187" s="75">
        <v>70.2666666666667</v>
      </c>
      <c r="E10187" s="75">
        <v>69.6333333333333</v>
      </c>
    </row>
    <row r="10188" ht="15.75" customHeight="1">
      <c r="A10188" s="13">
        <v>42231.145833333336</v>
      </c>
      <c r="B10188" s="75">
        <v>62.0</v>
      </c>
      <c r="C10188" s="75">
        <v>61.3833333333333</v>
      </c>
      <c r="D10188" s="75">
        <v>69.7666666666667</v>
      </c>
      <c r="E10188" s="75">
        <v>69.3833333333333</v>
      </c>
    </row>
    <row r="10189" ht="15.75" customHeight="1">
      <c r="A10189" s="13">
        <v>42231.15625</v>
      </c>
      <c r="B10189" s="75">
        <v>62.0</v>
      </c>
      <c r="C10189" s="75">
        <v>61.1333333333333</v>
      </c>
      <c r="D10189" s="75">
        <v>69.2666666666667</v>
      </c>
      <c r="E10189" s="75">
        <v>69.1333333333333</v>
      </c>
    </row>
    <row r="10190" ht="15.75" customHeight="1">
      <c r="A10190" s="13">
        <v>42231.166666666664</v>
      </c>
      <c r="B10190" s="75">
        <v>61.9333333333333</v>
      </c>
      <c r="C10190" s="75">
        <v>60.7666666666667</v>
      </c>
      <c r="D10190" s="75">
        <v>69.0</v>
      </c>
      <c r="E10190" s="75">
        <v>68.8833333333333</v>
      </c>
    </row>
    <row r="10191" ht="15.75" customHeight="1">
      <c r="A10191" s="13">
        <v>42231.177083333336</v>
      </c>
      <c r="B10191" s="75">
        <v>61.6833333333333</v>
      </c>
      <c r="C10191" s="75">
        <v>60.2666666666667</v>
      </c>
      <c r="D10191" s="75">
        <v>69.0</v>
      </c>
      <c r="E10191" s="75">
        <v>68.6333333333333</v>
      </c>
    </row>
    <row r="10192" ht="15.75" customHeight="1">
      <c r="A10192" s="13">
        <v>42231.1875</v>
      </c>
      <c r="B10192" s="75">
        <v>61.4333333333333</v>
      </c>
      <c r="C10192" s="75">
        <v>59.7666666666667</v>
      </c>
      <c r="D10192" s="75">
        <v>69.0</v>
      </c>
      <c r="E10192" s="75">
        <v>68.3833333333333</v>
      </c>
    </row>
    <row r="10193" ht="15.75" customHeight="1">
      <c r="A10193" s="13">
        <v>42231.197916666664</v>
      </c>
      <c r="B10193" s="75">
        <v>61.1833333333333</v>
      </c>
      <c r="C10193" s="75">
        <v>59.2666666666667</v>
      </c>
      <c r="D10193" s="75">
        <v>69.0</v>
      </c>
      <c r="E10193" s="75">
        <v>68.1333333333333</v>
      </c>
    </row>
    <row r="10194" ht="15.75" customHeight="1">
      <c r="A10194" s="13">
        <v>42231.208333333336</v>
      </c>
      <c r="B10194" s="75">
        <v>61.0</v>
      </c>
      <c r="C10194" s="75">
        <v>59.2333333333333</v>
      </c>
      <c r="D10194" s="75">
        <v>68.8833333333333</v>
      </c>
      <c r="E10194" s="75">
        <v>68.0</v>
      </c>
    </row>
    <row r="10195" ht="15.75" customHeight="1">
      <c r="A10195" s="13">
        <v>42231.21875</v>
      </c>
      <c r="B10195" s="75">
        <v>61.0</v>
      </c>
      <c r="C10195" s="75">
        <v>59.7333333333333</v>
      </c>
      <c r="D10195" s="75">
        <v>68.6333333333333</v>
      </c>
      <c r="E10195" s="75">
        <v>68.0</v>
      </c>
    </row>
    <row r="10196" ht="15.75" customHeight="1">
      <c r="A10196" s="13">
        <v>42231.229166666664</v>
      </c>
      <c r="B10196" s="75">
        <v>61.0</v>
      </c>
      <c r="C10196" s="75">
        <v>60.2333333333333</v>
      </c>
      <c r="D10196" s="75">
        <v>68.3833333333333</v>
      </c>
      <c r="E10196" s="75">
        <v>68.0</v>
      </c>
    </row>
    <row r="10197" ht="15.75" customHeight="1">
      <c r="A10197" s="13">
        <v>42231.239583333336</v>
      </c>
      <c r="B10197" s="75">
        <v>61.0</v>
      </c>
      <c r="C10197" s="75">
        <v>60.7333333333333</v>
      </c>
      <c r="D10197" s="75">
        <v>68.1333333333333</v>
      </c>
      <c r="E10197" s="75">
        <v>68.0</v>
      </c>
    </row>
    <row r="10198" ht="15.75" customHeight="1">
      <c r="A10198" s="13">
        <v>42231.25</v>
      </c>
      <c r="B10198" s="75">
        <v>61.3333333333333</v>
      </c>
      <c r="C10198" s="75">
        <v>61.35</v>
      </c>
      <c r="D10198" s="75">
        <v>68.1166666666667</v>
      </c>
      <c r="E10198" s="75">
        <v>68.2333333333333</v>
      </c>
    </row>
    <row r="10199" ht="15.75" customHeight="1">
      <c r="A10199" s="13">
        <v>42231.260416666664</v>
      </c>
      <c r="B10199" s="75">
        <v>62.5833333333333</v>
      </c>
      <c r="C10199" s="75">
        <v>62.1</v>
      </c>
      <c r="D10199" s="75">
        <v>68.3666666666667</v>
      </c>
      <c r="E10199" s="75">
        <v>68.7333333333333</v>
      </c>
    </row>
    <row r="10200" ht="15.75" customHeight="1">
      <c r="A10200" s="13">
        <v>42231.270833333336</v>
      </c>
      <c r="B10200" s="75">
        <v>63.8333333333333</v>
      </c>
      <c r="C10200" s="75">
        <v>62.85</v>
      </c>
      <c r="D10200" s="75">
        <v>68.6166666666667</v>
      </c>
      <c r="E10200" s="75">
        <v>69.2333333333333</v>
      </c>
    </row>
    <row r="10201" ht="15.75" customHeight="1">
      <c r="A10201" s="13">
        <v>42231.28125</v>
      </c>
      <c r="B10201" s="75">
        <v>65.0833333333333</v>
      </c>
      <c r="C10201" s="75">
        <v>63.6</v>
      </c>
      <c r="D10201" s="75">
        <v>68.8666666666667</v>
      </c>
      <c r="E10201" s="75">
        <v>69.7333333333333</v>
      </c>
    </row>
    <row r="10202" ht="15.75" customHeight="1">
      <c r="A10202" s="13">
        <v>42231.291666666664</v>
      </c>
      <c r="B10202" s="75">
        <v>66.2</v>
      </c>
      <c r="C10202" s="75">
        <v>64.4666666666667</v>
      </c>
      <c r="D10202" s="75">
        <v>69.5833333333333</v>
      </c>
      <c r="E10202" s="75">
        <v>70.5833333333333</v>
      </c>
    </row>
    <row r="10203" ht="15.75" customHeight="1">
      <c r="A10203" s="13">
        <v>42231.302083333336</v>
      </c>
      <c r="B10203" s="75">
        <v>66.95</v>
      </c>
      <c r="C10203" s="75">
        <v>65.4666666666667</v>
      </c>
      <c r="D10203" s="75">
        <v>70.8333333333333</v>
      </c>
      <c r="E10203" s="75">
        <v>71.8333333333333</v>
      </c>
    </row>
    <row r="10204" ht="15.75" customHeight="1">
      <c r="A10204" s="13">
        <v>42231.3125</v>
      </c>
      <c r="B10204" s="75">
        <v>67.7</v>
      </c>
      <c r="C10204" s="75">
        <v>66.4666666666667</v>
      </c>
      <c r="D10204" s="75">
        <v>72.0833333333333</v>
      </c>
      <c r="E10204" s="75">
        <v>73.0833333333333</v>
      </c>
    </row>
    <row r="10205" ht="15.75" customHeight="1">
      <c r="A10205" s="13">
        <v>42231.322916666664</v>
      </c>
      <c r="B10205" s="75">
        <v>68.45</v>
      </c>
      <c r="C10205" s="75">
        <v>67.4666666666667</v>
      </c>
      <c r="D10205" s="75">
        <v>73.3333333333333</v>
      </c>
      <c r="E10205" s="75">
        <v>74.3333333333333</v>
      </c>
    </row>
    <row r="10206" ht="15.75" customHeight="1">
      <c r="A10206" s="13">
        <v>42231.333333333336</v>
      </c>
      <c r="B10206" s="75">
        <v>69.0666666666667</v>
      </c>
      <c r="C10206" s="75">
        <v>68.5833333333333</v>
      </c>
      <c r="D10206" s="75">
        <v>74.2333333333333</v>
      </c>
      <c r="E10206" s="75">
        <v>75.5833333333333</v>
      </c>
    </row>
    <row r="10207" ht="15.75" customHeight="1">
      <c r="A10207" s="13">
        <v>42231.34375</v>
      </c>
      <c r="B10207" s="75">
        <v>69.3166666666667</v>
      </c>
      <c r="C10207" s="75">
        <v>69.8333333333333</v>
      </c>
      <c r="D10207" s="75">
        <v>74.7333333333333</v>
      </c>
      <c r="E10207" s="75">
        <v>76.8333333333333</v>
      </c>
    </row>
    <row r="10208" ht="15.75" customHeight="1">
      <c r="A10208" s="13">
        <v>42231.354166666664</v>
      </c>
      <c r="B10208" s="75">
        <v>69.5666666666667</v>
      </c>
      <c r="C10208" s="75">
        <v>71.0833333333333</v>
      </c>
      <c r="D10208" s="75">
        <v>75.2333333333333</v>
      </c>
      <c r="E10208" s="75">
        <v>78.0833333333333</v>
      </c>
    </row>
    <row r="10209" ht="15.75" customHeight="1">
      <c r="A10209" s="13">
        <v>42231.364583333336</v>
      </c>
      <c r="B10209" s="75">
        <v>69.8166666666667</v>
      </c>
      <c r="C10209" s="75">
        <v>72.3333333333333</v>
      </c>
      <c r="D10209" s="75">
        <v>75.7333333333333</v>
      </c>
      <c r="E10209" s="75">
        <v>79.3333333333333</v>
      </c>
    </row>
    <row r="10210" ht="15.75" customHeight="1">
      <c r="A10210" s="13">
        <v>42231.375</v>
      </c>
      <c r="B10210" s="75">
        <v>70.1333333333333</v>
      </c>
      <c r="C10210" s="75">
        <v>73.7</v>
      </c>
      <c r="D10210" s="75">
        <v>76.4666666666667</v>
      </c>
      <c r="E10210" s="75">
        <v>80.4666666666667</v>
      </c>
    </row>
    <row r="10211" ht="15.75" customHeight="1">
      <c r="A10211" s="13">
        <v>42231.385416666664</v>
      </c>
      <c r="B10211" s="75">
        <v>70.6333333333333</v>
      </c>
      <c r="C10211" s="75">
        <v>75.2</v>
      </c>
      <c r="D10211" s="75">
        <v>77.4666666666667</v>
      </c>
      <c r="E10211" s="75">
        <v>81.4666666666667</v>
      </c>
    </row>
    <row r="10212" ht="15.75" customHeight="1">
      <c r="A10212" s="13">
        <v>42231.395833333336</v>
      </c>
      <c r="B10212" s="75">
        <v>71.1333333333333</v>
      </c>
      <c r="C10212" s="75">
        <v>76.7</v>
      </c>
      <c r="D10212" s="75">
        <v>78.4666666666667</v>
      </c>
      <c r="E10212" s="75">
        <v>82.4666666666667</v>
      </c>
    </row>
    <row r="10213" ht="15.75" customHeight="1">
      <c r="A10213" s="13">
        <v>42231.40625</v>
      </c>
      <c r="B10213" s="75">
        <v>71.6333333333333</v>
      </c>
      <c r="C10213" s="75">
        <v>78.2</v>
      </c>
      <c r="D10213" s="75">
        <v>79.4666666666667</v>
      </c>
      <c r="E10213" s="75">
        <v>83.4666666666667</v>
      </c>
    </row>
    <row r="10214" ht="15.75" customHeight="1">
      <c r="A10214" s="13">
        <v>42231.416666666664</v>
      </c>
      <c r="B10214" s="75">
        <v>72.2</v>
      </c>
      <c r="C10214" s="75">
        <v>79.4666666666667</v>
      </c>
      <c r="D10214" s="75">
        <v>80.35</v>
      </c>
      <c r="E10214" s="75">
        <v>84.5833333333333</v>
      </c>
    </row>
    <row r="10215" ht="15.75" customHeight="1">
      <c r="A10215" s="13">
        <v>42231.427083333336</v>
      </c>
      <c r="B10215" s="75">
        <v>72.95</v>
      </c>
      <c r="C10215" s="75">
        <v>80.4666666666667</v>
      </c>
      <c r="D10215" s="75">
        <v>81.1</v>
      </c>
      <c r="E10215" s="75">
        <v>85.8333333333333</v>
      </c>
    </row>
    <row r="10216" ht="15.75" customHeight="1">
      <c r="A10216" s="13">
        <v>42231.4375</v>
      </c>
      <c r="B10216" s="75">
        <v>73.7</v>
      </c>
      <c r="C10216" s="75">
        <v>81.4666666666667</v>
      </c>
      <c r="D10216" s="75">
        <v>81.85</v>
      </c>
      <c r="E10216" s="75">
        <v>87.0833333333333</v>
      </c>
    </row>
    <row r="10217" ht="15.75" customHeight="1">
      <c r="A10217" s="13">
        <v>42231.447916666664</v>
      </c>
      <c r="B10217" s="75">
        <v>74.45</v>
      </c>
      <c r="C10217" s="75">
        <v>82.4666666666667</v>
      </c>
      <c r="D10217" s="75">
        <v>82.6</v>
      </c>
      <c r="E10217" s="75">
        <v>88.3333333333333</v>
      </c>
    </row>
    <row r="10218" ht="15.75" customHeight="1">
      <c r="A10218" s="13">
        <v>42231.458333333336</v>
      </c>
      <c r="B10218" s="75">
        <v>75.2</v>
      </c>
      <c r="C10218" s="75">
        <v>83.2333333333333</v>
      </c>
      <c r="D10218" s="75">
        <v>83.4666666666667</v>
      </c>
      <c r="E10218" s="75">
        <v>89.35</v>
      </c>
    </row>
    <row r="10219" ht="15.75" customHeight="1">
      <c r="A10219" s="13">
        <v>42231.46875</v>
      </c>
      <c r="B10219" s="75">
        <v>75.95</v>
      </c>
      <c r="C10219" s="75">
        <v>83.7333333333333</v>
      </c>
      <c r="D10219" s="75">
        <v>84.4666666666667</v>
      </c>
      <c r="E10219" s="75">
        <v>90.1</v>
      </c>
    </row>
    <row r="10220" ht="15.75" customHeight="1">
      <c r="A10220" s="13">
        <v>42231.479166666664</v>
      </c>
      <c r="B10220" s="75">
        <v>76.7</v>
      </c>
      <c r="C10220" s="75">
        <v>84.2333333333333</v>
      </c>
      <c r="D10220" s="75">
        <v>85.4666666666667</v>
      </c>
      <c r="E10220" s="75">
        <v>90.85</v>
      </c>
    </row>
    <row r="10221" ht="15.75" customHeight="1">
      <c r="A10221" s="13">
        <v>42231.489583333336</v>
      </c>
      <c r="B10221" s="75">
        <v>77.45</v>
      </c>
      <c r="C10221" s="75">
        <v>84.7333333333333</v>
      </c>
      <c r="D10221" s="75">
        <v>86.4666666666667</v>
      </c>
      <c r="E10221" s="75">
        <v>91.6</v>
      </c>
    </row>
    <row r="10222" ht="15.75" customHeight="1">
      <c r="A10222" s="13">
        <v>42231.5</v>
      </c>
      <c r="B10222" s="75">
        <v>78.3333333333333</v>
      </c>
      <c r="C10222" s="75">
        <v>85.8166666666667</v>
      </c>
      <c r="D10222" s="75">
        <v>87.4666666666667</v>
      </c>
      <c r="E10222" s="75">
        <v>92.35</v>
      </c>
    </row>
    <row r="10223" ht="15.75" customHeight="1">
      <c r="A10223" s="13">
        <v>42231.510416666664</v>
      </c>
      <c r="B10223" s="75">
        <v>79.5833333333333</v>
      </c>
      <c r="C10223" s="75">
        <v>87.5666666666667</v>
      </c>
      <c r="D10223" s="75">
        <v>88.4666666666667</v>
      </c>
      <c r="E10223" s="75">
        <v>93.1</v>
      </c>
    </row>
    <row r="10224" ht="15.75" customHeight="1">
      <c r="A10224" s="13">
        <v>42231.520833333336</v>
      </c>
      <c r="B10224" s="75">
        <v>80.8333333333333</v>
      </c>
      <c r="C10224" s="75">
        <v>89.3166666666667</v>
      </c>
      <c r="D10224" s="75">
        <v>89.4666666666667</v>
      </c>
      <c r="E10224" s="75">
        <v>93.85</v>
      </c>
    </row>
    <row r="10225" ht="15.75" customHeight="1">
      <c r="A10225" s="13">
        <v>42231.53125</v>
      </c>
      <c r="B10225" s="75">
        <v>82.0833333333333</v>
      </c>
      <c r="C10225" s="75">
        <v>91.0666666666667</v>
      </c>
      <c r="D10225" s="75">
        <v>90.4666666666667</v>
      </c>
      <c r="E10225" s="75">
        <v>94.6</v>
      </c>
    </row>
    <row r="10226" ht="15.75" customHeight="1">
      <c r="A10226" s="13">
        <v>42231.541666666664</v>
      </c>
      <c r="B10226" s="75">
        <v>83.6</v>
      </c>
      <c r="C10226" s="75">
        <v>92.1166666666667</v>
      </c>
      <c r="D10226" s="75">
        <v>91.35</v>
      </c>
      <c r="E10226" s="75">
        <v>95.35</v>
      </c>
    </row>
    <row r="10227" ht="15.75" customHeight="1">
      <c r="A10227" s="13">
        <v>42231.552083333336</v>
      </c>
      <c r="B10227" s="75">
        <v>85.85</v>
      </c>
      <c r="C10227" s="75">
        <v>92.3666666666667</v>
      </c>
      <c r="D10227" s="75">
        <v>92.1</v>
      </c>
      <c r="E10227" s="75">
        <v>96.1</v>
      </c>
    </row>
    <row r="10228" ht="15.75" customHeight="1">
      <c r="A10228" s="13">
        <v>42231.5625</v>
      </c>
      <c r="B10228" s="75">
        <v>88.1</v>
      </c>
      <c r="C10228" s="75">
        <v>92.6166666666667</v>
      </c>
      <c r="D10228" s="75">
        <v>92.85</v>
      </c>
      <c r="E10228" s="75">
        <v>96.85</v>
      </c>
    </row>
    <row r="10229" ht="15.75" customHeight="1">
      <c r="A10229" s="13">
        <v>42231.572916666664</v>
      </c>
      <c r="B10229" s="75">
        <v>90.35</v>
      </c>
      <c r="C10229" s="75">
        <v>92.8666666666667</v>
      </c>
      <c r="D10229" s="75">
        <v>93.6</v>
      </c>
      <c r="E10229" s="75">
        <v>97.6</v>
      </c>
    </row>
    <row r="10230" ht="15.75" customHeight="1">
      <c r="A10230" s="13">
        <v>42231.583333333336</v>
      </c>
      <c r="B10230" s="75">
        <v>91.8</v>
      </c>
      <c r="C10230" s="75">
        <v>93.0</v>
      </c>
      <c r="D10230" s="75">
        <v>94.1166666666667</v>
      </c>
      <c r="E10230" s="75">
        <v>98.1166666666667</v>
      </c>
    </row>
    <row r="10231" ht="15.75" customHeight="1">
      <c r="A10231" s="13">
        <v>42231.59375</v>
      </c>
      <c r="B10231" s="75">
        <v>91.05</v>
      </c>
      <c r="C10231" s="75">
        <v>93.0</v>
      </c>
      <c r="D10231" s="75">
        <v>94.3666666666667</v>
      </c>
      <c r="E10231" s="75">
        <v>98.3666666666667</v>
      </c>
    </row>
    <row r="10232" ht="15.75" customHeight="1">
      <c r="A10232" s="13">
        <v>42231.604166666664</v>
      </c>
      <c r="B10232" s="75">
        <v>90.3</v>
      </c>
      <c r="C10232" s="75">
        <v>93.0</v>
      </c>
      <c r="D10232" s="75">
        <v>94.6166666666667</v>
      </c>
      <c r="E10232" s="75">
        <v>98.6166666666667</v>
      </c>
    </row>
    <row r="10233" ht="15.75" customHeight="1">
      <c r="A10233" s="13">
        <v>42231.614583333336</v>
      </c>
      <c r="B10233" s="75">
        <v>89.55</v>
      </c>
      <c r="C10233" s="75">
        <v>93.0</v>
      </c>
      <c r="D10233" s="75">
        <v>94.8666666666667</v>
      </c>
      <c r="E10233" s="75">
        <v>98.8666666666667</v>
      </c>
    </row>
    <row r="10234" ht="15.75" customHeight="1">
      <c r="A10234" s="13">
        <v>42231.625</v>
      </c>
      <c r="B10234" s="75">
        <v>88.5333333333333</v>
      </c>
      <c r="C10234" s="75">
        <v>92.8833333333333</v>
      </c>
      <c r="D10234" s="75">
        <v>95.0</v>
      </c>
      <c r="E10234" s="75">
        <v>98.8833333333333</v>
      </c>
    </row>
    <row r="10235" ht="15.75" customHeight="1">
      <c r="A10235" s="13">
        <v>42231.635416666664</v>
      </c>
      <c r="B10235" s="75">
        <v>86.7833333333333</v>
      </c>
      <c r="C10235" s="75">
        <v>92.6333333333333</v>
      </c>
      <c r="D10235" s="75">
        <v>95.0</v>
      </c>
      <c r="E10235" s="75">
        <v>98.6333333333333</v>
      </c>
    </row>
    <row r="10236" ht="15.75" customHeight="1">
      <c r="A10236" s="13">
        <v>42231.645833333336</v>
      </c>
      <c r="B10236" s="75">
        <v>85.0333333333333</v>
      </c>
      <c r="C10236" s="75">
        <v>92.3833333333333</v>
      </c>
      <c r="D10236" s="75">
        <v>95.0</v>
      </c>
      <c r="E10236" s="75">
        <v>98.3833333333333</v>
      </c>
    </row>
    <row r="10237" ht="15.75" customHeight="1">
      <c r="A10237" s="13">
        <v>42231.65625</v>
      </c>
      <c r="B10237" s="75">
        <v>83.2833333333333</v>
      </c>
      <c r="C10237" s="75">
        <v>92.1333333333333</v>
      </c>
      <c r="D10237" s="75">
        <v>95.0</v>
      </c>
      <c r="E10237" s="75">
        <v>98.1333333333333</v>
      </c>
    </row>
    <row r="10238" ht="15.75" customHeight="1">
      <c r="A10238" s="13">
        <v>42231.666666666664</v>
      </c>
      <c r="B10238" s="75">
        <v>81.8</v>
      </c>
      <c r="C10238" s="75">
        <v>91.65</v>
      </c>
      <c r="D10238" s="75">
        <v>95.0</v>
      </c>
      <c r="E10238" s="75">
        <v>97.8833333333333</v>
      </c>
    </row>
    <row r="10239" ht="15.75" customHeight="1">
      <c r="A10239" s="13">
        <v>42231.677083333336</v>
      </c>
      <c r="B10239" s="75">
        <v>81.05</v>
      </c>
      <c r="C10239" s="75">
        <v>90.9</v>
      </c>
      <c r="D10239" s="75">
        <v>95.0</v>
      </c>
      <c r="E10239" s="75">
        <v>97.6333333333333</v>
      </c>
    </row>
    <row r="10240" ht="15.75" customHeight="1">
      <c r="A10240" s="13">
        <v>42231.6875</v>
      </c>
      <c r="B10240" s="75">
        <v>80.3</v>
      </c>
      <c r="C10240" s="75">
        <v>90.15</v>
      </c>
      <c r="D10240" s="75">
        <v>95.0</v>
      </c>
      <c r="E10240" s="75">
        <v>97.3833333333333</v>
      </c>
    </row>
    <row r="10241" ht="15.75" customHeight="1">
      <c r="A10241" s="13">
        <v>42231.697916666664</v>
      </c>
      <c r="B10241" s="75">
        <v>79.55</v>
      </c>
      <c r="C10241" s="75">
        <v>89.4</v>
      </c>
      <c r="D10241" s="75">
        <v>95.0</v>
      </c>
      <c r="E10241" s="75">
        <v>97.1333333333333</v>
      </c>
    </row>
    <row r="10242" ht="15.75" customHeight="1">
      <c r="A10242" s="13">
        <v>42231.708333333336</v>
      </c>
      <c r="B10242" s="75">
        <v>78.6666666666667</v>
      </c>
      <c r="C10242" s="75">
        <v>88.5333333333333</v>
      </c>
      <c r="D10242" s="75">
        <v>94.8833333333333</v>
      </c>
      <c r="E10242" s="75">
        <v>96.8833333333333</v>
      </c>
    </row>
    <row r="10243" ht="15.75" customHeight="1">
      <c r="A10243" s="13">
        <v>42231.71875</v>
      </c>
      <c r="B10243" s="75">
        <v>77.4166666666667</v>
      </c>
      <c r="C10243" s="75">
        <v>87.5333333333333</v>
      </c>
      <c r="D10243" s="75">
        <v>94.6333333333333</v>
      </c>
      <c r="E10243" s="75">
        <v>96.6333333333333</v>
      </c>
    </row>
    <row r="10244" ht="15.75" customHeight="1">
      <c r="A10244" s="13">
        <v>42231.729166666664</v>
      </c>
      <c r="B10244" s="75">
        <v>76.1666666666667</v>
      </c>
      <c r="C10244" s="75">
        <v>86.5333333333333</v>
      </c>
      <c r="D10244" s="75">
        <v>94.3833333333333</v>
      </c>
      <c r="E10244" s="75">
        <v>96.3833333333333</v>
      </c>
    </row>
    <row r="10245" ht="15.75" customHeight="1">
      <c r="A10245" s="13">
        <v>42231.739583333336</v>
      </c>
      <c r="B10245" s="75">
        <v>74.9166666666667</v>
      </c>
      <c r="C10245" s="75">
        <v>85.5333333333333</v>
      </c>
      <c r="D10245" s="75">
        <v>94.1333333333333</v>
      </c>
      <c r="E10245" s="75">
        <v>96.1333333333333</v>
      </c>
    </row>
    <row r="10246" ht="15.75" customHeight="1">
      <c r="A10246" s="13">
        <v>42231.75</v>
      </c>
      <c r="B10246" s="75">
        <v>73.8</v>
      </c>
      <c r="C10246" s="75">
        <v>84.4166666666667</v>
      </c>
      <c r="D10246" s="75">
        <v>93.7666666666667</v>
      </c>
      <c r="E10246" s="75">
        <v>95.7666666666667</v>
      </c>
    </row>
    <row r="10247" ht="15.75" customHeight="1">
      <c r="A10247" s="13">
        <v>42231.760416666664</v>
      </c>
      <c r="B10247" s="75">
        <v>73.05</v>
      </c>
      <c r="C10247" s="75">
        <v>83.1666666666667</v>
      </c>
      <c r="D10247" s="75">
        <v>93.2666666666667</v>
      </c>
      <c r="E10247" s="75">
        <v>95.2666666666667</v>
      </c>
    </row>
    <row r="10248" ht="15.75" customHeight="1">
      <c r="A10248" s="13">
        <v>42231.770833333336</v>
      </c>
      <c r="B10248" s="75">
        <v>72.3</v>
      </c>
      <c r="C10248" s="75">
        <v>81.9166666666667</v>
      </c>
      <c r="D10248" s="75">
        <v>92.7666666666667</v>
      </c>
      <c r="E10248" s="75">
        <v>94.7666666666667</v>
      </c>
    </row>
    <row r="10249" ht="15.75" customHeight="1">
      <c r="A10249" s="13">
        <v>42231.78125</v>
      </c>
      <c r="B10249" s="75">
        <v>71.55</v>
      </c>
      <c r="C10249" s="75">
        <v>80.6666666666667</v>
      </c>
      <c r="D10249" s="75">
        <v>92.2666666666667</v>
      </c>
      <c r="E10249" s="75">
        <v>94.2666666666667</v>
      </c>
    </row>
    <row r="10250" ht="15.75" customHeight="1">
      <c r="A10250" s="13">
        <v>42231.791666666664</v>
      </c>
      <c r="B10250" s="75">
        <v>70.6666666666667</v>
      </c>
      <c r="C10250" s="75">
        <v>79.7666666666667</v>
      </c>
      <c r="D10250" s="75">
        <v>91.4166666666667</v>
      </c>
      <c r="E10250" s="75">
        <v>93.5333333333333</v>
      </c>
    </row>
    <row r="10251" ht="15.75" customHeight="1">
      <c r="A10251" s="13">
        <v>42231.802083333336</v>
      </c>
      <c r="B10251" s="75">
        <v>69.4166666666667</v>
      </c>
      <c r="C10251" s="75">
        <v>79.2666666666667</v>
      </c>
      <c r="D10251" s="75">
        <v>90.1666666666667</v>
      </c>
      <c r="E10251" s="75">
        <v>92.5333333333333</v>
      </c>
    </row>
    <row r="10252" ht="15.75" customHeight="1">
      <c r="A10252" s="13">
        <v>42231.8125</v>
      </c>
      <c r="B10252" s="75">
        <v>68.1666666666667</v>
      </c>
      <c r="C10252" s="75">
        <v>78.7666666666667</v>
      </c>
      <c r="D10252" s="75">
        <v>88.9166666666667</v>
      </c>
      <c r="E10252" s="75">
        <v>91.5333333333333</v>
      </c>
    </row>
    <row r="10253" ht="15.75" customHeight="1">
      <c r="A10253" s="13">
        <v>42231.822916666664</v>
      </c>
      <c r="B10253" s="75">
        <v>66.9166666666667</v>
      </c>
      <c r="C10253" s="75">
        <v>78.2666666666667</v>
      </c>
      <c r="D10253" s="75">
        <v>87.6666666666667</v>
      </c>
      <c r="E10253" s="75">
        <v>90.5333333333333</v>
      </c>
    </row>
    <row r="10254" ht="15.75" customHeight="1">
      <c r="A10254" s="13">
        <v>42231.833333333336</v>
      </c>
      <c r="B10254" s="75">
        <v>65.8666666666667</v>
      </c>
      <c r="C10254" s="75">
        <v>77.7666666666667</v>
      </c>
      <c r="D10254" s="75">
        <v>86.5333333333333</v>
      </c>
      <c r="E10254" s="75">
        <v>89.7666666666667</v>
      </c>
    </row>
    <row r="10255" ht="15.75" customHeight="1">
      <c r="A10255" s="13">
        <v>42231.84375</v>
      </c>
      <c r="B10255" s="75">
        <v>65.3666666666667</v>
      </c>
      <c r="C10255" s="75">
        <v>77.2666666666667</v>
      </c>
      <c r="D10255" s="75">
        <v>85.5333333333333</v>
      </c>
      <c r="E10255" s="75">
        <v>89.2666666666667</v>
      </c>
    </row>
    <row r="10256" ht="15.75" customHeight="1">
      <c r="A10256" s="13">
        <v>42231.854166666664</v>
      </c>
      <c r="B10256" s="75">
        <v>64.8666666666667</v>
      </c>
      <c r="C10256" s="75">
        <v>76.7666666666667</v>
      </c>
      <c r="D10256" s="75">
        <v>84.5333333333333</v>
      </c>
      <c r="E10256" s="75">
        <v>88.7666666666667</v>
      </c>
    </row>
    <row r="10257" ht="15.75" customHeight="1">
      <c r="A10257" s="13">
        <v>42231.864583333336</v>
      </c>
      <c r="B10257" s="75">
        <v>64.3666666666667</v>
      </c>
      <c r="C10257" s="75">
        <v>76.2666666666667</v>
      </c>
      <c r="D10257" s="75">
        <v>83.5333333333333</v>
      </c>
      <c r="E10257" s="75">
        <v>88.2666666666667</v>
      </c>
    </row>
    <row r="10258" ht="15.75" customHeight="1">
      <c r="A10258" s="13">
        <v>42231.875</v>
      </c>
      <c r="B10258" s="75">
        <v>64.0</v>
      </c>
      <c r="C10258" s="75">
        <v>75.8833333333333</v>
      </c>
      <c r="D10258" s="75">
        <v>82.8833333333333</v>
      </c>
      <c r="E10258" s="75">
        <v>87.65</v>
      </c>
    </row>
    <row r="10259" ht="15.75" customHeight="1">
      <c r="A10259" s="13">
        <v>42231.885416666664</v>
      </c>
      <c r="B10259" s="75">
        <v>64.0</v>
      </c>
      <c r="C10259" s="75">
        <v>75.6333333333333</v>
      </c>
      <c r="D10259" s="75">
        <v>82.6333333333333</v>
      </c>
      <c r="E10259" s="75">
        <v>86.9</v>
      </c>
    </row>
    <row r="10260" ht="15.75" customHeight="1">
      <c r="A10260" s="13">
        <v>42231.895833333336</v>
      </c>
      <c r="B10260" s="75">
        <v>64.0</v>
      </c>
      <c r="C10260" s="75">
        <v>75.3833333333333</v>
      </c>
      <c r="D10260" s="75">
        <v>82.3833333333333</v>
      </c>
      <c r="E10260" s="75">
        <v>86.15</v>
      </c>
    </row>
    <row r="10261" ht="15.75" customHeight="1">
      <c r="A10261" s="13">
        <v>42231.90625</v>
      </c>
      <c r="B10261" s="75">
        <v>64.0</v>
      </c>
      <c r="C10261" s="75">
        <v>75.1333333333333</v>
      </c>
      <c r="D10261" s="75">
        <v>82.1333333333333</v>
      </c>
      <c r="E10261" s="75">
        <v>85.4</v>
      </c>
    </row>
    <row r="10262" ht="15.75" customHeight="1">
      <c r="A10262" s="13">
        <v>42231.916666666664</v>
      </c>
      <c r="B10262" s="75">
        <v>63.9333333333333</v>
      </c>
      <c r="C10262" s="75">
        <v>74.65</v>
      </c>
      <c r="D10262" s="75">
        <v>81.8833333333333</v>
      </c>
      <c r="E10262" s="75">
        <v>84.65</v>
      </c>
    </row>
    <row r="10263" ht="15.75" customHeight="1">
      <c r="A10263" s="13">
        <v>42231.927083333336</v>
      </c>
      <c r="B10263" s="75">
        <v>63.6833333333333</v>
      </c>
      <c r="C10263" s="75">
        <v>73.9</v>
      </c>
      <c r="D10263" s="75">
        <v>81.6333333333333</v>
      </c>
      <c r="E10263" s="75">
        <v>83.9</v>
      </c>
    </row>
    <row r="10264" ht="15.75" customHeight="1">
      <c r="A10264" s="13">
        <v>42231.9375</v>
      </c>
      <c r="B10264" s="75">
        <v>63.4333333333333</v>
      </c>
      <c r="C10264" s="75">
        <v>73.15</v>
      </c>
      <c r="D10264" s="75">
        <v>81.3833333333333</v>
      </c>
      <c r="E10264" s="75">
        <v>83.15</v>
      </c>
    </row>
    <row r="10265" ht="15.75" customHeight="1">
      <c r="A10265" s="13">
        <v>42231.947916666664</v>
      </c>
      <c r="B10265" s="75">
        <v>63.1833333333333</v>
      </c>
      <c r="C10265" s="75">
        <v>72.4</v>
      </c>
      <c r="D10265" s="75">
        <v>81.1333333333333</v>
      </c>
      <c r="E10265" s="75">
        <v>82.4</v>
      </c>
    </row>
    <row r="10266" ht="15.75" customHeight="1">
      <c r="A10266" s="13">
        <v>42231.958333333336</v>
      </c>
      <c r="B10266" s="75">
        <v>62.9333333333333</v>
      </c>
      <c r="C10266" s="75">
        <v>72.5</v>
      </c>
      <c r="D10266" s="75">
        <v>80.8833333333333</v>
      </c>
      <c r="E10266" s="75">
        <v>81.8833333333333</v>
      </c>
    </row>
    <row r="10267" ht="15.75" customHeight="1">
      <c r="A10267" s="13">
        <v>42231.96875</v>
      </c>
      <c r="B10267" s="75">
        <v>62.6833333333333</v>
      </c>
      <c r="C10267" s="75">
        <v>72.6521739130435</v>
      </c>
      <c r="D10267" s="75">
        <v>80.6333333333333</v>
      </c>
      <c r="E10267" s="75">
        <v>81.6333333333333</v>
      </c>
    </row>
    <row r="10268" ht="15.75" customHeight="1">
      <c r="A10268" s="13">
        <v>42231.979166666664</v>
      </c>
      <c r="B10268" s="75">
        <v>62.4333333333333</v>
      </c>
      <c r="C10268" s="75">
        <v>72.0</v>
      </c>
      <c r="D10268" s="75">
        <v>80.3833333333333</v>
      </c>
      <c r="E10268" s="75">
        <v>81.3833333333333</v>
      </c>
    </row>
    <row r="10269" ht="15.75" customHeight="1">
      <c r="A10269" s="13">
        <v>42231.989583333336</v>
      </c>
      <c r="B10269" s="75">
        <v>62.1833333333333</v>
      </c>
      <c r="C10269" s="75">
        <v>71.3478260869565</v>
      </c>
      <c r="D10269" s="75">
        <v>80.1333333333333</v>
      </c>
      <c r="E10269" s="75">
        <v>81.1333333333333</v>
      </c>
    </row>
    <row r="10270" ht="15.75" customHeight="1">
      <c r="A10270" s="13">
        <v>42232.0</v>
      </c>
      <c r="B10270" s="75">
        <v>62.0</v>
      </c>
      <c r="C10270" s="75">
        <v>71.2413793103448</v>
      </c>
      <c r="D10270" s="75">
        <v>80.0</v>
      </c>
      <c r="E10270" s="75">
        <v>80.7666666666667</v>
      </c>
    </row>
    <row r="10271" ht="15.75" customHeight="1">
      <c r="A10271" s="13">
        <v>42232.010416666664</v>
      </c>
      <c r="B10271" s="75">
        <v>62.0</v>
      </c>
      <c r="C10271" s="75">
        <v>71.7586206896552</v>
      </c>
      <c r="D10271" s="75">
        <v>80.0</v>
      </c>
      <c r="E10271" s="75">
        <v>80.2666666666667</v>
      </c>
    </row>
    <row r="10272" ht="15.75" customHeight="1">
      <c r="A10272" s="13">
        <v>42232.020833333336</v>
      </c>
      <c r="B10272" s="75">
        <v>62.0</v>
      </c>
      <c r="C10272" s="75">
        <v>71.741935483871</v>
      </c>
      <c r="D10272" s="75">
        <v>80.0</v>
      </c>
      <c r="E10272" s="75">
        <v>79.7666666666667</v>
      </c>
    </row>
    <row r="10273" ht="15.75" customHeight="1">
      <c r="A10273" s="13">
        <v>42232.03125</v>
      </c>
      <c r="B10273" s="75">
        <v>62.0</v>
      </c>
      <c r="C10273" s="75">
        <v>71.258064516129</v>
      </c>
      <c r="D10273" s="75">
        <v>80.0</v>
      </c>
      <c r="E10273" s="75">
        <v>79.2666666666667</v>
      </c>
    </row>
    <row r="10274" ht="15.75" customHeight="1">
      <c r="A10274" s="13">
        <v>42232.041666666664</v>
      </c>
      <c r="B10274" s="75">
        <v>62.0</v>
      </c>
      <c r="C10274" s="75">
        <v>70.8833333333333</v>
      </c>
      <c r="D10274" s="75">
        <v>79.7666666666667</v>
      </c>
      <c r="E10274" s="75">
        <v>78.7666666666667</v>
      </c>
    </row>
    <row r="10275" ht="15.75" customHeight="1">
      <c r="A10275" s="13">
        <v>42232.052083333336</v>
      </c>
      <c r="B10275" s="75">
        <v>62.0</v>
      </c>
      <c r="C10275" s="75">
        <v>70.6333333333333</v>
      </c>
      <c r="D10275" s="75">
        <v>79.2666666666667</v>
      </c>
      <c r="E10275" s="75">
        <v>78.2666666666667</v>
      </c>
    </row>
    <row r="10276" ht="15.75" customHeight="1">
      <c r="A10276" s="13">
        <v>42232.0625</v>
      </c>
      <c r="B10276" s="75">
        <v>62.0</v>
      </c>
      <c r="C10276" s="75">
        <v>70.3833333333333</v>
      </c>
      <c r="D10276" s="75">
        <v>78.7666666666667</v>
      </c>
      <c r="E10276" s="75">
        <v>77.7666666666667</v>
      </c>
    </row>
    <row r="10277" ht="15.75" customHeight="1">
      <c r="A10277" s="13">
        <v>42232.072916666664</v>
      </c>
      <c r="B10277" s="75">
        <v>62.0</v>
      </c>
      <c r="C10277" s="75">
        <v>70.1333333333333</v>
      </c>
      <c r="D10277" s="75">
        <v>78.2666666666667</v>
      </c>
      <c r="E10277" s="75">
        <v>77.2666666666667</v>
      </c>
    </row>
    <row r="10278" ht="15.75" customHeight="1">
      <c r="A10278" s="13">
        <v>42232.083333333336</v>
      </c>
      <c r="B10278" s="75">
        <v>62.0</v>
      </c>
      <c r="C10278" s="75">
        <v>69.8833333333333</v>
      </c>
      <c r="D10278" s="75">
        <v>78.0</v>
      </c>
      <c r="E10278" s="75">
        <v>76.8833333333333</v>
      </c>
    </row>
    <row r="10279" ht="15.75" customHeight="1">
      <c r="A10279" s="13">
        <v>42232.09375</v>
      </c>
      <c r="B10279" s="75">
        <v>62.0</v>
      </c>
      <c r="C10279" s="75">
        <v>69.6333333333333</v>
      </c>
      <c r="D10279" s="75">
        <v>78.0</v>
      </c>
      <c r="E10279" s="75">
        <v>76.6333333333333</v>
      </c>
    </row>
    <row r="10280" ht="15.75" customHeight="1">
      <c r="A10280" s="13">
        <v>42232.104166666664</v>
      </c>
      <c r="B10280" s="75">
        <v>62.0</v>
      </c>
      <c r="C10280" s="75">
        <v>69.3833333333333</v>
      </c>
      <c r="D10280" s="75">
        <v>78.0</v>
      </c>
      <c r="E10280" s="75">
        <v>76.3833333333333</v>
      </c>
    </row>
    <row r="10281" ht="15.75" customHeight="1">
      <c r="A10281" s="13">
        <v>42232.114583333336</v>
      </c>
      <c r="B10281" s="75">
        <v>62.0</v>
      </c>
      <c r="C10281" s="75">
        <v>69.1333333333333</v>
      </c>
      <c r="D10281" s="75">
        <v>78.0</v>
      </c>
      <c r="E10281" s="75">
        <v>76.1333333333333</v>
      </c>
    </row>
    <row r="10282" ht="15.75" customHeight="1">
      <c r="A10282" s="13">
        <v>42232.125</v>
      </c>
      <c r="B10282" s="75">
        <v>62.0</v>
      </c>
      <c r="C10282" s="75">
        <v>68.8833333333333</v>
      </c>
      <c r="D10282" s="75">
        <v>77.8833333333333</v>
      </c>
      <c r="E10282" s="75">
        <v>75.8833333333333</v>
      </c>
    </row>
    <row r="10283" ht="15.75" customHeight="1">
      <c r="A10283" s="13">
        <v>42232.135416666664</v>
      </c>
      <c r="B10283" s="75">
        <v>62.0</v>
      </c>
      <c r="C10283" s="75">
        <v>68.6333333333333</v>
      </c>
      <c r="D10283" s="75">
        <v>77.6333333333333</v>
      </c>
      <c r="E10283" s="75">
        <v>75.6333333333333</v>
      </c>
    </row>
    <row r="10284" ht="15.75" customHeight="1">
      <c r="A10284" s="13">
        <v>42232.145833333336</v>
      </c>
      <c r="B10284" s="75">
        <v>62.0</v>
      </c>
      <c r="C10284" s="75">
        <v>68.3833333333333</v>
      </c>
      <c r="D10284" s="75">
        <v>77.3833333333333</v>
      </c>
      <c r="E10284" s="75">
        <v>75.3833333333333</v>
      </c>
    </row>
    <row r="10285" ht="15.75" customHeight="1">
      <c r="A10285" s="13">
        <v>42232.15625</v>
      </c>
      <c r="B10285" s="75">
        <v>62.0</v>
      </c>
      <c r="C10285" s="75">
        <v>68.1333333333333</v>
      </c>
      <c r="D10285" s="75">
        <v>77.1333333333333</v>
      </c>
      <c r="E10285" s="75">
        <v>75.1333333333333</v>
      </c>
    </row>
    <row r="10286" ht="15.75" customHeight="1">
      <c r="A10286" s="13">
        <v>42232.166666666664</v>
      </c>
      <c r="B10286" s="75">
        <v>62.0</v>
      </c>
      <c r="C10286" s="75">
        <v>67.8833333333333</v>
      </c>
      <c r="D10286" s="75">
        <v>76.8833333333333</v>
      </c>
      <c r="E10286" s="75">
        <v>74.7666666666667</v>
      </c>
    </row>
    <row r="10287" ht="15.75" customHeight="1">
      <c r="A10287" s="13">
        <v>42232.177083333336</v>
      </c>
      <c r="B10287" s="75">
        <v>62.0</v>
      </c>
      <c r="C10287" s="75">
        <v>67.6333333333333</v>
      </c>
      <c r="D10287" s="75">
        <v>76.6333333333333</v>
      </c>
      <c r="E10287" s="75">
        <v>74.2666666666667</v>
      </c>
    </row>
    <row r="10288" ht="15.75" customHeight="1">
      <c r="A10288" s="13">
        <v>42232.1875</v>
      </c>
      <c r="B10288" s="75">
        <v>62.0</v>
      </c>
      <c r="C10288" s="75">
        <v>67.3833333333333</v>
      </c>
      <c r="D10288" s="75">
        <v>76.3833333333333</v>
      </c>
      <c r="E10288" s="75">
        <v>73.7666666666667</v>
      </c>
    </row>
    <row r="10289" ht="15.75" customHeight="1">
      <c r="A10289" s="13">
        <v>42232.197916666664</v>
      </c>
      <c r="B10289" s="75">
        <v>62.0</v>
      </c>
      <c r="C10289" s="75">
        <v>67.1333333333333</v>
      </c>
      <c r="D10289" s="75">
        <v>76.1333333333333</v>
      </c>
      <c r="E10289" s="75">
        <v>73.2666666666667</v>
      </c>
    </row>
    <row r="10290" ht="15.75" customHeight="1">
      <c r="A10290" s="13">
        <v>42232.208333333336</v>
      </c>
      <c r="B10290" s="75">
        <v>62.0</v>
      </c>
      <c r="C10290" s="75">
        <v>66.8833333333333</v>
      </c>
      <c r="D10290" s="75">
        <v>75.8833333333333</v>
      </c>
      <c r="E10290" s="75">
        <v>73.1166666666667</v>
      </c>
    </row>
    <row r="10291" ht="15.75" customHeight="1">
      <c r="A10291" s="13">
        <v>42232.21875</v>
      </c>
      <c r="B10291" s="75">
        <v>62.0</v>
      </c>
      <c r="C10291" s="75">
        <v>66.6333333333333</v>
      </c>
      <c r="D10291" s="75">
        <v>75.6333333333333</v>
      </c>
      <c r="E10291" s="75">
        <v>73.3666666666667</v>
      </c>
    </row>
    <row r="10292" ht="15.75" customHeight="1">
      <c r="A10292" s="13">
        <v>42232.229166666664</v>
      </c>
      <c r="B10292" s="75">
        <v>62.0</v>
      </c>
      <c r="C10292" s="75">
        <v>66.3833333333333</v>
      </c>
      <c r="D10292" s="75">
        <v>75.3833333333333</v>
      </c>
      <c r="E10292" s="75">
        <v>73.6166666666667</v>
      </c>
    </row>
    <row r="10293" ht="15.75" customHeight="1">
      <c r="A10293" s="13">
        <v>42232.239583333336</v>
      </c>
      <c r="B10293" s="75">
        <v>62.0</v>
      </c>
      <c r="C10293" s="75">
        <v>66.1333333333333</v>
      </c>
      <c r="D10293" s="75">
        <v>75.1333333333333</v>
      </c>
      <c r="E10293" s="75">
        <v>73.8666666666667</v>
      </c>
    </row>
    <row r="10294" ht="15.75" customHeight="1">
      <c r="A10294" s="13">
        <v>42232.25</v>
      </c>
      <c r="B10294" s="75">
        <v>62.3333333333333</v>
      </c>
      <c r="C10294" s="75">
        <v>66.35</v>
      </c>
      <c r="D10294" s="75">
        <v>75.0</v>
      </c>
      <c r="E10294" s="75">
        <v>74.4666666666667</v>
      </c>
    </row>
    <row r="10295" ht="15.75" customHeight="1">
      <c r="A10295" s="13">
        <v>42232.260416666664</v>
      </c>
      <c r="B10295" s="75">
        <v>63.5833333333333</v>
      </c>
      <c r="C10295" s="75">
        <v>67.1</v>
      </c>
      <c r="D10295" s="75">
        <v>75.0</v>
      </c>
      <c r="E10295" s="75">
        <v>75.4666666666667</v>
      </c>
    </row>
    <row r="10296" ht="15.75" customHeight="1">
      <c r="A10296" s="13">
        <v>42232.270833333336</v>
      </c>
      <c r="B10296" s="75">
        <v>64.8333333333333</v>
      </c>
      <c r="C10296" s="75">
        <v>67.85</v>
      </c>
      <c r="D10296" s="75">
        <v>75.0</v>
      </c>
      <c r="E10296" s="75">
        <v>76.4666666666667</v>
      </c>
    </row>
    <row r="10297" ht="15.75" customHeight="1">
      <c r="A10297" s="13">
        <v>42232.28125</v>
      </c>
      <c r="B10297" s="75">
        <v>66.0833333333333</v>
      </c>
      <c r="C10297" s="75">
        <v>68.6</v>
      </c>
      <c r="D10297" s="75">
        <v>75.0</v>
      </c>
      <c r="E10297" s="75">
        <v>77.4666666666667</v>
      </c>
    </row>
    <row r="10298" ht="15.75" customHeight="1">
      <c r="A10298" s="13">
        <v>42232.291666666664</v>
      </c>
      <c r="B10298" s="75">
        <v>67.1333333333333</v>
      </c>
      <c r="C10298" s="75">
        <v>69.1166666666667</v>
      </c>
      <c r="D10298" s="75">
        <v>75.35</v>
      </c>
      <c r="E10298" s="75">
        <v>78.4666666666667</v>
      </c>
    </row>
    <row r="10299" ht="15.75" customHeight="1">
      <c r="A10299" s="13">
        <v>42232.302083333336</v>
      </c>
      <c r="B10299" s="75">
        <v>67.6333333333333</v>
      </c>
      <c r="C10299" s="75">
        <v>69.3666666666667</v>
      </c>
      <c r="D10299" s="75">
        <v>76.1</v>
      </c>
      <c r="E10299" s="75">
        <v>79.4666666666667</v>
      </c>
    </row>
    <row r="10300" ht="15.75" customHeight="1">
      <c r="A10300" s="13">
        <v>42232.3125</v>
      </c>
      <c r="B10300" s="75">
        <v>68.1333333333333</v>
      </c>
      <c r="C10300" s="75">
        <v>69.6166666666667</v>
      </c>
      <c r="D10300" s="75">
        <v>76.85</v>
      </c>
      <c r="E10300" s="75">
        <v>80.4666666666667</v>
      </c>
    </row>
    <row r="10301" ht="15.75" customHeight="1">
      <c r="A10301" s="13">
        <v>42232.322916666664</v>
      </c>
      <c r="B10301" s="75">
        <v>68.6333333333333</v>
      </c>
      <c r="C10301" s="75">
        <v>69.8666666666667</v>
      </c>
      <c r="D10301" s="75">
        <v>77.6</v>
      </c>
      <c r="E10301" s="75">
        <v>81.4666666666667</v>
      </c>
    </row>
    <row r="10302" ht="15.75" customHeight="1">
      <c r="A10302" s="13">
        <v>42232.333333333336</v>
      </c>
      <c r="B10302" s="75">
        <v>69.1333333333333</v>
      </c>
      <c r="C10302" s="75">
        <v>70.7</v>
      </c>
      <c r="D10302" s="75">
        <v>78.5833333333333</v>
      </c>
      <c r="E10302" s="75">
        <v>82.5833333333333</v>
      </c>
    </row>
    <row r="10303" ht="15.75" customHeight="1">
      <c r="A10303" s="13">
        <v>42232.34375</v>
      </c>
      <c r="B10303" s="75">
        <v>69.6333333333333</v>
      </c>
      <c r="C10303" s="75">
        <v>72.2</v>
      </c>
      <c r="D10303" s="75">
        <v>79.8333333333333</v>
      </c>
      <c r="E10303" s="75">
        <v>83.8333333333333</v>
      </c>
    </row>
    <row r="10304" ht="15.75" customHeight="1">
      <c r="A10304" s="13">
        <v>42232.354166666664</v>
      </c>
      <c r="B10304" s="75">
        <v>70.1333333333333</v>
      </c>
      <c r="C10304" s="75">
        <v>73.7</v>
      </c>
      <c r="D10304" s="75">
        <v>81.0833333333333</v>
      </c>
      <c r="E10304" s="75">
        <v>85.0833333333333</v>
      </c>
    </row>
    <row r="10305" ht="15.75" customHeight="1">
      <c r="A10305" s="13">
        <v>42232.364583333336</v>
      </c>
      <c r="B10305" s="75">
        <v>70.6333333333333</v>
      </c>
      <c r="C10305" s="75">
        <v>75.2</v>
      </c>
      <c r="D10305" s="75">
        <v>82.3333333333333</v>
      </c>
      <c r="E10305" s="75">
        <v>86.3333333333333</v>
      </c>
    </row>
    <row r="10306" ht="15.75" customHeight="1">
      <c r="A10306" s="13">
        <v>42232.375</v>
      </c>
      <c r="B10306" s="75">
        <v>71.2666666666667</v>
      </c>
      <c r="C10306" s="75">
        <v>76.7</v>
      </c>
      <c r="D10306" s="75">
        <v>83.2333333333333</v>
      </c>
      <c r="E10306" s="75">
        <v>87.35</v>
      </c>
    </row>
    <row r="10307" ht="15.75" customHeight="1">
      <c r="A10307" s="13">
        <v>42232.385416666664</v>
      </c>
      <c r="B10307" s="75">
        <v>72.2666666666667</v>
      </c>
      <c r="C10307" s="75">
        <v>78.2</v>
      </c>
      <c r="D10307" s="75">
        <v>83.7333333333333</v>
      </c>
      <c r="E10307" s="75">
        <v>88.1</v>
      </c>
    </row>
    <row r="10308" ht="15.75" customHeight="1">
      <c r="A10308" s="13">
        <v>42232.395833333336</v>
      </c>
      <c r="B10308" s="75">
        <v>73.2666666666667</v>
      </c>
      <c r="C10308" s="75">
        <v>79.7</v>
      </c>
      <c r="D10308" s="75">
        <v>84.2333333333333</v>
      </c>
      <c r="E10308" s="75">
        <v>88.85</v>
      </c>
    </row>
    <row r="10309" ht="15.75" customHeight="1">
      <c r="A10309" s="13">
        <v>42232.40625</v>
      </c>
      <c r="B10309" s="75">
        <v>74.2666666666667</v>
      </c>
      <c r="C10309" s="75">
        <v>81.2</v>
      </c>
      <c r="D10309" s="75">
        <v>84.7333333333333</v>
      </c>
      <c r="E10309" s="75">
        <v>89.6</v>
      </c>
    </row>
    <row r="10310" ht="15.75" customHeight="1">
      <c r="A10310" s="13">
        <v>42232.416666666664</v>
      </c>
      <c r="B10310" s="75">
        <v>75.1333333333333</v>
      </c>
      <c r="C10310" s="75">
        <v>82.5833333333333</v>
      </c>
      <c r="D10310" s="75">
        <v>85.35</v>
      </c>
      <c r="E10310" s="75">
        <v>90.7</v>
      </c>
    </row>
    <row r="10311" ht="15.75" customHeight="1">
      <c r="A10311" s="13">
        <v>42232.427083333336</v>
      </c>
      <c r="B10311" s="75">
        <v>75.6333333333333</v>
      </c>
      <c r="C10311" s="75">
        <v>83.8333333333333</v>
      </c>
      <c r="D10311" s="75">
        <v>86.1</v>
      </c>
      <c r="E10311" s="75">
        <v>92.2</v>
      </c>
    </row>
    <row r="10312" ht="15.75" customHeight="1">
      <c r="A10312" s="13">
        <v>42232.4375</v>
      </c>
      <c r="B10312" s="75">
        <v>76.1333333333333</v>
      </c>
      <c r="C10312" s="75">
        <v>85.0833333333333</v>
      </c>
      <c r="D10312" s="75">
        <v>86.85</v>
      </c>
      <c r="E10312" s="75">
        <v>93.7</v>
      </c>
    </row>
    <row r="10313" ht="15.75" customHeight="1">
      <c r="A10313" s="13">
        <v>42232.447916666664</v>
      </c>
      <c r="B10313" s="75">
        <v>76.6333333333333</v>
      </c>
      <c r="C10313" s="75">
        <v>86.3333333333333</v>
      </c>
      <c r="D10313" s="75">
        <v>87.6</v>
      </c>
      <c r="E10313" s="75">
        <v>95.2</v>
      </c>
    </row>
    <row r="10314" ht="15.75" customHeight="1">
      <c r="A10314" s="13">
        <v>42232.458333333336</v>
      </c>
      <c r="B10314" s="75">
        <v>77.0666666666667</v>
      </c>
      <c r="C10314" s="75">
        <v>87.4666666666667</v>
      </c>
      <c r="D10314" s="75">
        <v>88.2333333333333</v>
      </c>
      <c r="E10314" s="75">
        <v>96.2333333333333</v>
      </c>
    </row>
    <row r="10315" ht="15.75" customHeight="1">
      <c r="A10315" s="13">
        <v>42232.46875</v>
      </c>
      <c r="B10315" s="75">
        <v>77.3166666666667</v>
      </c>
      <c r="C10315" s="75">
        <v>88.4666666666667</v>
      </c>
      <c r="D10315" s="75">
        <v>88.7333333333333</v>
      </c>
      <c r="E10315" s="75">
        <v>96.7333333333333</v>
      </c>
    </row>
    <row r="10316" ht="15.75" customHeight="1">
      <c r="A10316" s="13">
        <v>42232.479166666664</v>
      </c>
      <c r="B10316" s="75">
        <v>77.5666666666667</v>
      </c>
      <c r="C10316" s="75">
        <v>89.4666666666667</v>
      </c>
      <c r="D10316" s="75">
        <v>89.2333333333333</v>
      </c>
      <c r="E10316" s="75">
        <v>97.2333333333333</v>
      </c>
    </row>
    <row r="10317" ht="15.75" customHeight="1">
      <c r="A10317" s="13">
        <v>42232.489583333336</v>
      </c>
      <c r="B10317" s="75">
        <v>77.8166666666667</v>
      </c>
      <c r="C10317" s="75">
        <v>90.4666666666667</v>
      </c>
      <c r="D10317" s="75">
        <v>89.7333333333333</v>
      </c>
      <c r="E10317" s="75">
        <v>97.7333333333333</v>
      </c>
    </row>
    <row r="10318" ht="15.75" customHeight="1">
      <c r="A10318" s="13">
        <v>42232.5</v>
      </c>
      <c r="B10318" s="75">
        <v>78.1333333333333</v>
      </c>
      <c r="C10318" s="75">
        <v>91.35</v>
      </c>
      <c r="D10318" s="75">
        <v>89.8409090909091</v>
      </c>
      <c r="E10318" s="75">
        <v>98.4666666666667</v>
      </c>
    </row>
    <row r="10319" ht="15.75" customHeight="1">
      <c r="A10319" s="13">
        <v>42232.510416666664</v>
      </c>
      <c r="B10319" s="75">
        <v>78.6333333333333</v>
      </c>
      <c r="C10319" s="75">
        <v>92.1</v>
      </c>
      <c r="D10319" s="75">
        <v>89.5</v>
      </c>
      <c r="E10319" s="75">
        <v>99.4666666666667</v>
      </c>
    </row>
    <row r="10320" ht="15.75" customHeight="1">
      <c r="A10320" s="13">
        <v>42232.520833333336</v>
      </c>
      <c r="B10320" s="75">
        <v>79.1333333333333</v>
      </c>
      <c r="C10320" s="75">
        <v>92.85</v>
      </c>
      <c r="D10320" s="75">
        <v>89.1590909090909</v>
      </c>
      <c r="E10320" s="75">
        <v>100.466666666667</v>
      </c>
    </row>
    <row r="10321" ht="15.75" customHeight="1">
      <c r="A10321" s="13">
        <v>42232.53125</v>
      </c>
      <c r="B10321" s="75">
        <v>79.6333333333333</v>
      </c>
      <c r="C10321" s="75">
        <v>93.6</v>
      </c>
      <c r="D10321" s="75">
        <v>90.5</v>
      </c>
      <c r="E10321" s="75">
        <v>101.466666666667</v>
      </c>
    </row>
    <row r="10322" ht="15.75" customHeight="1">
      <c r="A10322" s="13">
        <v>42232.541666666664</v>
      </c>
      <c r="B10322" s="75">
        <v>80.6666666666667</v>
      </c>
      <c r="C10322" s="75">
        <v>94.35</v>
      </c>
      <c r="D10322" s="75">
        <v>92.2333333333333</v>
      </c>
      <c r="E10322" s="75">
        <v>102.116666666667</v>
      </c>
    </row>
    <row r="10323" ht="15.75" customHeight="1">
      <c r="A10323" s="13">
        <v>42232.552083333336</v>
      </c>
      <c r="B10323" s="75">
        <v>83.1666666666667</v>
      </c>
      <c r="C10323" s="75">
        <v>95.1</v>
      </c>
      <c r="D10323" s="75">
        <v>92.7333333333333</v>
      </c>
      <c r="E10323" s="75">
        <v>102.366666666667</v>
      </c>
    </row>
    <row r="10324" ht="15.75" customHeight="1">
      <c r="A10324" s="13">
        <v>42232.5625</v>
      </c>
      <c r="B10324" s="75">
        <v>85.6666666666667</v>
      </c>
      <c r="C10324" s="75">
        <v>95.85</v>
      </c>
      <c r="D10324" s="75">
        <v>93.2333333333333</v>
      </c>
      <c r="E10324" s="75">
        <v>102.616666666667</v>
      </c>
    </row>
    <row r="10325" ht="15.75" customHeight="1">
      <c r="A10325" s="13">
        <v>42232.572916666664</v>
      </c>
      <c r="B10325" s="75">
        <v>88.1666666666667</v>
      </c>
      <c r="C10325" s="75">
        <v>96.6</v>
      </c>
      <c r="D10325" s="75">
        <v>93.7333333333333</v>
      </c>
      <c r="E10325" s="75">
        <v>102.866666666667</v>
      </c>
    </row>
    <row r="10326" ht="15.75" customHeight="1">
      <c r="A10326" s="13">
        <v>42232.583333333336</v>
      </c>
      <c r="B10326" s="75">
        <v>89.7333333333333</v>
      </c>
      <c r="C10326" s="75">
        <v>97.0</v>
      </c>
      <c r="D10326" s="75">
        <v>94.2333333333333</v>
      </c>
      <c r="E10326" s="75">
        <v>103.0</v>
      </c>
    </row>
    <row r="10327" ht="15.75" customHeight="1">
      <c r="A10327" s="13">
        <v>42232.59375</v>
      </c>
      <c r="B10327" s="75">
        <v>88.7333333333333</v>
      </c>
      <c r="C10327" s="75">
        <v>97.0</v>
      </c>
      <c r="D10327" s="75">
        <v>94.7333333333333</v>
      </c>
      <c r="E10327" s="75">
        <v>103.0</v>
      </c>
    </row>
    <row r="10328" ht="15.75" customHeight="1">
      <c r="A10328" s="13">
        <v>42232.604166666664</v>
      </c>
      <c r="B10328" s="75">
        <v>87.7333333333333</v>
      </c>
      <c r="C10328" s="75">
        <v>97.0</v>
      </c>
      <c r="D10328" s="75">
        <v>95.2333333333333</v>
      </c>
      <c r="E10328" s="75">
        <v>103.0</v>
      </c>
    </row>
    <row r="10329" ht="15.75" customHeight="1">
      <c r="A10329" s="13">
        <v>42232.614583333336</v>
      </c>
      <c r="B10329" s="75">
        <v>86.7333333333333</v>
      </c>
      <c r="C10329" s="75">
        <v>97.0</v>
      </c>
      <c r="D10329" s="75">
        <v>95.7333333333333</v>
      </c>
      <c r="E10329" s="75">
        <v>103.0</v>
      </c>
    </row>
    <row r="10330" ht="15.75" customHeight="1">
      <c r="A10330" s="13">
        <v>42232.625</v>
      </c>
      <c r="B10330" s="75">
        <v>85.9333333333333</v>
      </c>
      <c r="C10330" s="75">
        <v>96.7666666666667</v>
      </c>
      <c r="D10330" s="75">
        <v>96.0</v>
      </c>
      <c r="E10330" s="75">
        <v>103.0</v>
      </c>
    </row>
    <row r="10331" ht="15.75" customHeight="1">
      <c r="A10331" s="13">
        <v>42232.635416666664</v>
      </c>
      <c r="B10331" s="75">
        <v>85.6833333333333</v>
      </c>
      <c r="C10331" s="75">
        <v>96.2666666666667</v>
      </c>
      <c r="D10331" s="75">
        <v>96.0</v>
      </c>
      <c r="E10331" s="75">
        <v>103.0</v>
      </c>
    </row>
    <row r="10332" ht="15.75" customHeight="1">
      <c r="A10332" s="13">
        <v>42232.645833333336</v>
      </c>
      <c r="B10332" s="75">
        <v>85.4333333333333</v>
      </c>
      <c r="C10332" s="75">
        <v>95.7666666666667</v>
      </c>
      <c r="D10332" s="75">
        <v>96.0</v>
      </c>
      <c r="E10332" s="75">
        <v>103.0</v>
      </c>
    </row>
    <row r="10333" ht="15.75" customHeight="1">
      <c r="A10333" s="13">
        <v>42232.65625</v>
      </c>
      <c r="B10333" s="75">
        <v>85.1833333333333</v>
      </c>
      <c r="C10333" s="75">
        <v>95.2666666666667</v>
      </c>
      <c r="D10333" s="75">
        <v>96.0</v>
      </c>
      <c r="E10333" s="75">
        <v>103.0</v>
      </c>
    </row>
    <row r="10334" ht="15.75" customHeight="1">
      <c r="A10334" s="13">
        <v>42232.666666666664</v>
      </c>
      <c r="B10334" s="75">
        <v>84.8666666666667</v>
      </c>
      <c r="C10334" s="75">
        <v>94.5333333333333</v>
      </c>
      <c r="D10334" s="75">
        <v>95.7666666666667</v>
      </c>
      <c r="E10334" s="75">
        <v>103.0</v>
      </c>
    </row>
    <row r="10335" ht="15.75" customHeight="1">
      <c r="A10335" s="13">
        <v>42232.677083333336</v>
      </c>
      <c r="B10335" s="75">
        <v>84.3666666666667</v>
      </c>
      <c r="C10335" s="75">
        <v>93.5333333333333</v>
      </c>
      <c r="D10335" s="75">
        <v>95.2666666666667</v>
      </c>
      <c r="E10335" s="75">
        <v>103.0</v>
      </c>
    </row>
    <row r="10336" ht="15.75" customHeight="1">
      <c r="A10336" s="13">
        <v>42232.6875</v>
      </c>
      <c r="B10336" s="75">
        <v>83.8666666666667</v>
      </c>
      <c r="C10336" s="75">
        <v>92.5333333333333</v>
      </c>
      <c r="D10336" s="75">
        <v>94.7666666666667</v>
      </c>
      <c r="E10336" s="75">
        <v>103.0</v>
      </c>
    </row>
    <row r="10337" ht="15.75" customHeight="1">
      <c r="A10337" s="13">
        <v>42232.697916666664</v>
      </c>
      <c r="B10337" s="75">
        <v>83.3666666666667</v>
      </c>
      <c r="C10337" s="75">
        <v>91.5333333333333</v>
      </c>
      <c r="D10337" s="75">
        <v>94.2666666666667</v>
      </c>
      <c r="E10337" s="75">
        <v>103.0</v>
      </c>
    </row>
    <row r="10338" ht="15.75" customHeight="1">
      <c r="A10338" s="13">
        <v>42232.708333333336</v>
      </c>
      <c r="B10338" s="75">
        <v>82.9333333333333</v>
      </c>
      <c r="C10338" s="75">
        <v>90.65</v>
      </c>
      <c r="D10338" s="75">
        <v>93.7666666666667</v>
      </c>
      <c r="E10338" s="75">
        <v>102.883333333333</v>
      </c>
    </row>
    <row r="10339" ht="15.75" customHeight="1">
      <c r="A10339" s="13">
        <v>42232.71875</v>
      </c>
      <c r="B10339" s="75">
        <v>82.6833333333333</v>
      </c>
      <c r="C10339" s="75">
        <v>89.9</v>
      </c>
      <c r="D10339" s="75">
        <v>93.2666666666667</v>
      </c>
      <c r="E10339" s="75">
        <v>102.633333333333</v>
      </c>
    </row>
    <row r="10340" ht="15.75" customHeight="1">
      <c r="A10340" s="13">
        <v>42232.729166666664</v>
      </c>
      <c r="B10340" s="75">
        <v>82.4333333333333</v>
      </c>
      <c r="C10340" s="75">
        <v>89.15</v>
      </c>
      <c r="D10340" s="75">
        <v>92.7666666666667</v>
      </c>
      <c r="E10340" s="75">
        <v>102.383333333333</v>
      </c>
    </row>
    <row r="10341" ht="15.75" customHeight="1">
      <c r="A10341" s="13">
        <v>42232.739583333336</v>
      </c>
      <c r="B10341" s="75">
        <v>82.1833333333333</v>
      </c>
      <c r="C10341" s="75">
        <v>88.4</v>
      </c>
      <c r="D10341" s="75">
        <v>92.2666666666667</v>
      </c>
      <c r="E10341" s="75">
        <v>102.133333333333</v>
      </c>
    </row>
    <row r="10342" ht="15.75" customHeight="1">
      <c r="A10342" s="13">
        <v>42232.75</v>
      </c>
      <c r="B10342" s="75">
        <v>81.7333333333333</v>
      </c>
      <c r="C10342" s="75">
        <v>87.5333333333333</v>
      </c>
      <c r="D10342" s="75">
        <v>90.0555555555556</v>
      </c>
      <c r="E10342" s="75">
        <v>101.416666666667</v>
      </c>
    </row>
    <row r="10343" ht="15.75" customHeight="1">
      <c r="A10343" s="13">
        <v>42232.760416666664</v>
      </c>
      <c r="B10343" s="75">
        <v>80.7333333333333</v>
      </c>
      <c r="C10343" s="75">
        <v>86.5333333333333</v>
      </c>
      <c r="D10343" s="75">
        <v>85.8888888888889</v>
      </c>
      <c r="E10343" s="75">
        <v>100.166666666667</v>
      </c>
    </row>
    <row r="10344" ht="15.75" customHeight="1">
      <c r="A10344" s="13">
        <v>42232.770833333336</v>
      </c>
      <c r="B10344" s="75">
        <v>79.7333333333333</v>
      </c>
      <c r="C10344" s="75">
        <v>85.5333333333333</v>
      </c>
      <c r="D10344" s="75">
        <v>81.9583333333333</v>
      </c>
      <c r="E10344" s="75">
        <v>98.9166666666667</v>
      </c>
    </row>
    <row r="10345" ht="15.75" customHeight="1">
      <c r="A10345" s="13">
        <v>42232.78125</v>
      </c>
      <c r="B10345" s="75">
        <v>78.7333333333333</v>
      </c>
      <c r="C10345" s="75">
        <v>84.5333333333333</v>
      </c>
      <c r="D10345" s="75">
        <v>81.3333333333333</v>
      </c>
      <c r="E10345" s="75">
        <v>97.6666666666667</v>
      </c>
    </row>
    <row r="10346" ht="15.75" customHeight="1">
      <c r="A10346" s="13">
        <v>42232.791666666664</v>
      </c>
      <c r="B10346" s="75">
        <v>77.6666666666667</v>
      </c>
      <c r="C10346" s="75">
        <v>83.65</v>
      </c>
      <c r="D10346" s="75">
        <v>80.65</v>
      </c>
      <c r="E10346" s="75">
        <v>96.65</v>
      </c>
    </row>
    <row r="10347" ht="15.75" customHeight="1">
      <c r="A10347" s="13">
        <v>42232.802083333336</v>
      </c>
      <c r="B10347" s="75">
        <v>76.4166666666667</v>
      </c>
      <c r="C10347" s="75">
        <v>82.9</v>
      </c>
      <c r="D10347" s="75">
        <v>79.9</v>
      </c>
      <c r="E10347" s="75">
        <v>95.9</v>
      </c>
    </row>
    <row r="10348" ht="15.75" customHeight="1">
      <c r="A10348" s="13">
        <v>42232.8125</v>
      </c>
      <c r="B10348" s="75">
        <v>75.1666666666667</v>
      </c>
      <c r="C10348" s="75">
        <v>82.15</v>
      </c>
      <c r="D10348" s="75">
        <v>79.15</v>
      </c>
      <c r="E10348" s="75">
        <v>95.15</v>
      </c>
    </row>
    <row r="10349" ht="15.75" customHeight="1">
      <c r="A10349" s="13">
        <v>42232.822916666664</v>
      </c>
      <c r="B10349" s="75">
        <v>73.9166666666667</v>
      </c>
      <c r="C10349" s="75">
        <v>81.4</v>
      </c>
      <c r="D10349" s="75">
        <v>78.4</v>
      </c>
      <c r="E10349" s="75">
        <v>94.4</v>
      </c>
    </row>
    <row r="10350" ht="15.75" customHeight="1">
      <c r="A10350" s="13">
        <v>42232.833333333336</v>
      </c>
      <c r="B10350" s="75">
        <v>73.0</v>
      </c>
      <c r="C10350" s="75">
        <v>80.65</v>
      </c>
      <c r="D10350" s="75">
        <v>77.7666666666667</v>
      </c>
      <c r="E10350" s="75">
        <v>93.65</v>
      </c>
    </row>
    <row r="10351" ht="15.75" customHeight="1">
      <c r="A10351" s="13">
        <v>42232.84375</v>
      </c>
      <c r="B10351" s="75">
        <v>73.0</v>
      </c>
      <c r="C10351" s="75">
        <v>79.9</v>
      </c>
      <c r="D10351" s="75">
        <v>77.2666666666667</v>
      </c>
      <c r="E10351" s="75">
        <v>92.9</v>
      </c>
    </row>
    <row r="10352" ht="15.75" customHeight="1">
      <c r="A10352" s="13">
        <v>42232.854166666664</v>
      </c>
      <c r="B10352" s="75">
        <v>73.0</v>
      </c>
      <c r="C10352" s="75">
        <v>79.15</v>
      </c>
      <c r="D10352" s="75">
        <v>76.7666666666667</v>
      </c>
      <c r="E10352" s="75">
        <v>92.15</v>
      </c>
    </row>
    <row r="10353" ht="15.75" customHeight="1">
      <c r="A10353" s="13">
        <v>42232.864583333336</v>
      </c>
      <c r="B10353" s="75">
        <v>73.0</v>
      </c>
      <c r="C10353" s="75">
        <v>78.4</v>
      </c>
      <c r="D10353" s="75">
        <v>76.2666666666667</v>
      </c>
      <c r="E10353" s="75">
        <v>91.4</v>
      </c>
    </row>
    <row r="10354" ht="15.75" customHeight="1">
      <c r="A10354" s="13">
        <v>42232.875</v>
      </c>
      <c r="B10354" s="75">
        <v>72.6666666666667</v>
      </c>
      <c r="C10354" s="75">
        <v>78.0</v>
      </c>
      <c r="D10354" s="75">
        <v>75.8833333333333</v>
      </c>
      <c r="E10354" s="75">
        <v>90.7666666666667</v>
      </c>
    </row>
    <row r="10355" ht="15.75" customHeight="1">
      <c r="A10355" s="13">
        <v>42232.885416666664</v>
      </c>
      <c r="B10355" s="75">
        <v>71.4166666666667</v>
      </c>
      <c r="C10355" s="75">
        <v>78.0</v>
      </c>
      <c r="D10355" s="75">
        <v>75.6333333333333</v>
      </c>
      <c r="E10355" s="75">
        <v>90.2666666666667</v>
      </c>
    </row>
    <row r="10356" ht="15.75" customHeight="1">
      <c r="A10356" s="13">
        <v>42232.895833333336</v>
      </c>
      <c r="B10356" s="75">
        <v>70.1666666666667</v>
      </c>
      <c r="C10356" s="75">
        <v>78.0</v>
      </c>
      <c r="D10356" s="75">
        <v>75.3833333333333</v>
      </c>
      <c r="E10356" s="75">
        <v>89.7666666666667</v>
      </c>
    </row>
    <row r="10357" ht="15.75" customHeight="1">
      <c r="A10357" s="13">
        <v>42232.90625</v>
      </c>
      <c r="B10357" s="75">
        <v>68.9166666666667</v>
      </c>
      <c r="C10357" s="75">
        <v>78.0</v>
      </c>
      <c r="D10357" s="75">
        <v>75.1333333333333</v>
      </c>
      <c r="E10357" s="75">
        <v>89.2666666666667</v>
      </c>
    </row>
    <row r="10358" ht="15.75" customHeight="1">
      <c r="A10358" s="13">
        <v>42232.916666666664</v>
      </c>
      <c r="B10358" s="75">
        <v>67.8666666666667</v>
      </c>
      <c r="C10358" s="75">
        <v>77.7666666666667</v>
      </c>
      <c r="D10358" s="75">
        <v>74.8833333333333</v>
      </c>
      <c r="E10358" s="75">
        <v>88.4166666666667</v>
      </c>
    </row>
    <row r="10359" ht="15.75" customHeight="1">
      <c r="A10359" s="13">
        <v>42232.927083333336</v>
      </c>
      <c r="B10359" s="75">
        <v>67.3666666666667</v>
      </c>
      <c r="C10359" s="75">
        <v>77.2666666666667</v>
      </c>
      <c r="D10359" s="75">
        <v>74.6333333333333</v>
      </c>
      <c r="E10359" s="75">
        <v>87.1666666666667</v>
      </c>
    </row>
    <row r="10360" ht="15.75" customHeight="1">
      <c r="A10360" s="13">
        <v>42232.9375</v>
      </c>
      <c r="B10360" s="75">
        <v>66.8666666666667</v>
      </c>
      <c r="C10360" s="75">
        <v>76.7666666666667</v>
      </c>
      <c r="D10360" s="75">
        <v>74.3833333333333</v>
      </c>
      <c r="E10360" s="75">
        <v>85.9166666666667</v>
      </c>
    </row>
    <row r="10361" ht="15.75" customHeight="1">
      <c r="A10361" s="13">
        <v>42232.947916666664</v>
      </c>
      <c r="B10361" s="75">
        <v>66.3666666666667</v>
      </c>
      <c r="C10361" s="75">
        <v>76.2666666666667</v>
      </c>
      <c r="D10361" s="75">
        <v>74.1333333333333</v>
      </c>
      <c r="E10361" s="75">
        <v>84.6666666666667</v>
      </c>
    </row>
    <row r="10362" ht="15.75" customHeight="1">
      <c r="A10362" s="13">
        <v>42232.958333333336</v>
      </c>
      <c r="B10362" s="75">
        <v>65.8666666666667</v>
      </c>
      <c r="C10362" s="75">
        <v>75.7666666666667</v>
      </c>
      <c r="D10362" s="75">
        <v>74.0</v>
      </c>
      <c r="E10362" s="75">
        <v>83.8833333333333</v>
      </c>
    </row>
    <row r="10363" ht="15.75" customHeight="1">
      <c r="A10363" s="13">
        <v>42232.96875</v>
      </c>
      <c r="B10363" s="75">
        <v>65.3666666666667</v>
      </c>
      <c r="C10363" s="75">
        <v>75.2666666666667</v>
      </c>
      <c r="D10363" s="75">
        <v>74.0</v>
      </c>
      <c r="E10363" s="75">
        <v>83.6333333333333</v>
      </c>
    </row>
    <row r="10364" ht="15.75" customHeight="1">
      <c r="A10364" s="13">
        <v>42232.979166666664</v>
      </c>
      <c r="B10364" s="75">
        <v>64.8666666666667</v>
      </c>
      <c r="C10364" s="75">
        <v>74.7666666666667</v>
      </c>
      <c r="D10364" s="75">
        <v>74.0</v>
      </c>
      <c r="E10364" s="75">
        <v>83.3833333333333</v>
      </c>
    </row>
    <row r="10365" ht="15.75" customHeight="1">
      <c r="A10365" s="13">
        <v>42232.989583333336</v>
      </c>
      <c r="B10365" s="75">
        <v>64.3666666666667</v>
      </c>
      <c r="C10365" s="75">
        <v>74.2666666666667</v>
      </c>
      <c r="D10365" s="75">
        <v>74.0</v>
      </c>
      <c r="E10365" s="75">
        <v>83.1333333333333</v>
      </c>
    </row>
    <row r="10366" ht="15.75" customHeight="1">
      <c r="A10366" s="13">
        <v>42233.0</v>
      </c>
      <c r="B10366" s="75">
        <v>63.8666666666667</v>
      </c>
      <c r="C10366" s="75">
        <v>73.7666666666667</v>
      </c>
      <c r="D10366" s="75">
        <v>73.8833333333333</v>
      </c>
      <c r="E10366" s="75">
        <v>82.8833333333333</v>
      </c>
    </row>
    <row r="10367" ht="15.75" customHeight="1">
      <c r="A10367" s="13">
        <v>42233.010416666664</v>
      </c>
      <c r="B10367" s="75">
        <v>63.3666666666667</v>
      </c>
      <c r="C10367" s="75">
        <v>73.2666666666667</v>
      </c>
      <c r="D10367" s="75">
        <v>73.6333333333333</v>
      </c>
      <c r="E10367" s="75">
        <v>82.6333333333333</v>
      </c>
    </row>
    <row r="10368" ht="15.75" customHeight="1">
      <c r="A10368" s="13">
        <v>42233.020833333336</v>
      </c>
      <c r="B10368" s="75">
        <v>62.8666666666667</v>
      </c>
      <c r="C10368" s="75">
        <v>72.7666666666667</v>
      </c>
      <c r="D10368" s="75">
        <v>73.3833333333333</v>
      </c>
      <c r="E10368" s="75">
        <v>82.3833333333333</v>
      </c>
    </row>
    <row r="10369" ht="15.75" customHeight="1">
      <c r="A10369" s="13">
        <v>42233.03125</v>
      </c>
      <c r="B10369" s="75">
        <v>62.3666666666667</v>
      </c>
      <c r="C10369" s="75">
        <v>72.2666666666667</v>
      </c>
      <c r="D10369" s="75">
        <v>73.1333333333333</v>
      </c>
      <c r="E10369" s="75">
        <v>82.1333333333333</v>
      </c>
    </row>
    <row r="10370" ht="15.75" customHeight="1">
      <c r="A10370" s="13">
        <v>42233.041666666664</v>
      </c>
      <c r="B10370" s="75">
        <v>62.0</v>
      </c>
      <c r="C10370" s="75">
        <v>72.0</v>
      </c>
      <c r="D10370" s="75">
        <v>73.35</v>
      </c>
      <c r="E10370" s="75">
        <v>81.5333333333333</v>
      </c>
    </row>
    <row r="10371" ht="15.75" customHeight="1">
      <c r="A10371" s="13">
        <v>42233.052083333336</v>
      </c>
      <c r="B10371" s="75">
        <v>62.0</v>
      </c>
      <c r="C10371" s="75">
        <v>72.0</v>
      </c>
      <c r="D10371" s="75">
        <v>74.1</v>
      </c>
      <c r="E10371" s="75">
        <v>80.5333333333333</v>
      </c>
    </row>
    <row r="10372" ht="15.75" customHeight="1">
      <c r="A10372" s="13">
        <v>42233.0625</v>
      </c>
      <c r="B10372" s="75">
        <v>62.0</v>
      </c>
      <c r="C10372" s="75">
        <v>72.0</v>
      </c>
      <c r="D10372" s="75">
        <v>74.85</v>
      </c>
      <c r="E10372" s="75">
        <v>79.5333333333333</v>
      </c>
    </row>
    <row r="10373" ht="15.75" customHeight="1">
      <c r="A10373" s="13">
        <v>42233.072916666664</v>
      </c>
      <c r="B10373" s="75">
        <v>62.0</v>
      </c>
      <c r="C10373" s="75">
        <v>72.0</v>
      </c>
      <c r="D10373" s="75">
        <v>75.6</v>
      </c>
      <c r="E10373" s="75">
        <v>78.5333333333333</v>
      </c>
    </row>
    <row r="10374" ht="15.75" customHeight="1">
      <c r="A10374" s="13">
        <v>42233.083333333336</v>
      </c>
      <c r="B10374" s="75">
        <v>61.9333333333333</v>
      </c>
      <c r="C10374" s="75">
        <v>71.5333333333333</v>
      </c>
      <c r="D10374" s="75">
        <v>75.8833333333333</v>
      </c>
      <c r="E10374" s="75">
        <v>78.0</v>
      </c>
    </row>
    <row r="10375" ht="15.75" customHeight="1">
      <c r="A10375" s="13">
        <v>42233.09375</v>
      </c>
      <c r="B10375" s="75">
        <v>61.6833333333333</v>
      </c>
      <c r="C10375" s="75">
        <v>70.5333333333333</v>
      </c>
      <c r="D10375" s="75">
        <v>75.6333333333333</v>
      </c>
      <c r="E10375" s="75">
        <v>78.0</v>
      </c>
    </row>
    <row r="10376" ht="15.75" customHeight="1">
      <c r="A10376" s="13">
        <v>42233.104166666664</v>
      </c>
      <c r="B10376" s="75">
        <v>61.4333333333333</v>
      </c>
      <c r="C10376" s="75">
        <v>69.5333333333333</v>
      </c>
      <c r="D10376" s="75">
        <v>75.3833333333333</v>
      </c>
      <c r="E10376" s="75">
        <v>78.0</v>
      </c>
    </row>
    <row r="10377" ht="15.75" customHeight="1">
      <c r="A10377" s="13">
        <v>42233.114583333336</v>
      </c>
      <c r="B10377" s="75">
        <v>61.1833333333333</v>
      </c>
      <c r="C10377" s="75">
        <v>68.5333333333333</v>
      </c>
      <c r="D10377" s="75">
        <v>75.1333333333333</v>
      </c>
      <c r="E10377" s="75">
        <v>78.0</v>
      </c>
    </row>
    <row r="10378" ht="15.75" customHeight="1">
      <c r="A10378" s="13">
        <v>42233.125</v>
      </c>
      <c r="B10378" s="75">
        <v>61.0</v>
      </c>
      <c r="C10378" s="75">
        <v>67.8833333333333</v>
      </c>
      <c r="D10378" s="75">
        <v>74.7666666666667</v>
      </c>
      <c r="E10378" s="75">
        <v>77.7666666666667</v>
      </c>
    </row>
    <row r="10379" ht="15.75" customHeight="1">
      <c r="A10379" s="13">
        <v>42233.135416666664</v>
      </c>
      <c r="B10379" s="75">
        <v>61.0</v>
      </c>
      <c r="C10379" s="75">
        <v>67.6333333333333</v>
      </c>
      <c r="D10379" s="75">
        <v>74.2666666666667</v>
      </c>
      <c r="E10379" s="75">
        <v>77.2666666666667</v>
      </c>
    </row>
    <row r="10380" ht="15.75" customHeight="1">
      <c r="A10380" s="13">
        <v>42233.145833333336</v>
      </c>
      <c r="B10380" s="75">
        <v>61.0</v>
      </c>
      <c r="C10380" s="75">
        <v>67.3833333333333</v>
      </c>
      <c r="D10380" s="75">
        <v>73.7666666666667</v>
      </c>
      <c r="E10380" s="75">
        <v>76.7666666666667</v>
      </c>
    </row>
    <row r="10381" ht="15.75" customHeight="1">
      <c r="A10381" s="13">
        <v>42233.15625</v>
      </c>
      <c r="B10381" s="75">
        <v>61.0</v>
      </c>
      <c r="C10381" s="75">
        <v>67.1333333333333</v>
      </c>
      <c r="D10381" s="75">
        <v>73.2666666666667</v>
      </c>
      <c r="E10381" s="75">
        <v>76.2666666666667</v>
      </c>
    </row>
    <row r="10382" ht="15.75" customHeight="1">
      <c r="A10382" s="13">
        <v>42233.166666666664</v>
      </c>
      <c r="B10382" s="75">
        <v>60.9333333333333</v>
      </c>
      <c r="C10382" s="75">
        <v>67.0</v>
      </c>
      <c r="D10382" s="75">
        <v>72.8833333333333</v>
      </c>
      <c r="E10382" s="75">
        <v>75.7666666666667</v>
      </c>
    </row>
    <row r="10383" ht="15.75" customHeight="1">
      <c r="A10383" s="13">
        <v>42233.177083333336</v>
      </c>
      <c r="B10383" s="75">
        <v>60.6833333333333</v>
      </c>
      <c r="C10383" s="75">
        <v>67.0</v>
      </c>
      <c r="D10383" s="75">
        <v>72.6333333333333</v>
      </c>
      <c r="E10383" s="75">
        <v>75.2666666666667</v>
      </c>
    </row>
    <row r="10384" ht="15.75" customHeight="1">
      <c r="A10384" s="13">
        <v>42233.1875</v>
      </c>
      <c r="B10384" s="75">
        <v>60.4333333333333</v>
      </c>
      <c r="C10384" s="75">
        <v>67.0</v>
      </c>
      <c r="D10384" s="75">
        <v>72.3833333333333</v>
      </c>
      <c r="E10384" s="75">
        <v>74.7666666666667</v>
      </c>
    </row>
    <row r="10385" ht="15.75" customHeight="1">
      <c r="A10385" s="13">
        <v>42233.197916666664</v>
      </c>
      <c r="B10385" s="75">
        <v>60.1833333333333</v>
      </c>
      <c r="C10385" s="75">
        <v>67.0</v>
      </c>
      <c r="D10385" s="75">
        <v>72.1333333333333</v>
      </c>
      <c r="E10385" s="75">
        <v>74.2666666666667</v>
      </c>
    </row>
    <row r="10386" ht="15.75" customHeight="1">
      <c r="A10386" s="13">
        <v>42233.208333333336</v>
      </c>
      <c r="B10386" s="75">
        <v>60.2105263157895</v>
      </c>
      <c r="C10386" s="75">
        <v>66.8833333333333</v>
      </c>
      <c r="D10386" s="75">
        <v>71.8833333333333</v>
      </c>
      <c r="E10386" s="75">
        <v>74.1166666666667</v>
      </c>
    </row>
    <row r="10387" ht="15.75" customHeight="1">
      <c r="A10387" s="13">
        <v>42233.21875</v>
      </c>
      <c r="B10387" s="75">
        <v>61.0</v>
      </c>
      <c r="C10387" s="75">
        <v>66.6333333333333</v>
      </c>
      <c r="D10387" s="75">
        <v>71.6333333333333</v>
      </c>
      <c r="E10387" s="75">
        <v>74.3666666666667</v>
      </c>
    </row>
    <row r="10388" ht="15.75" customHeight="1">
      <c r="A10388" s="13">
        <v>42233.229166666664</v>
      </c>
      <c r="B10388" s="75">
        <v>61.0</v>
      </c>
      <c r="C10388" s="75">
        <v>66.3833333333333</v>
      </c>
      <c r="D10388" s="75">
        <v>71.3833333333333</v>
      </c>
      <c r="E10388" s="75">
        <v>74.6166666666667</v>
      </c>
    </row>
    <row r="10389" ht="15.75" customHeight="1">
      <c r="A10389" s="13">
        <v>42233.239583333336</v>
      </c>
      <c r="B10389" s="75">
        <v>61.0</v>
      </c>
      <c r="C10389" s="75">
        <v>66.1333333333333</v>
      </c>
      <c r="D10389" s="75">
        <v>71.1333333333333</v>
      </c>
      <c r="E10389" s="75">
        <v>74.8666666666667</v>
      </c>
    </row>
    <row r="10390" ht="15.75" customHeight="1">
      <c r="A10390" s="13">
        <v>42233.25</v>
      </c>
      <c r="B10390" s="75">
        <v>61.1333333333333</v>
      </c>
      <c r="C10390" s="75">
        <v>66.2333333333333</v>
      </c>
      <c r="D10390" s="75">
        <v>71.0</v>
      </c>
      <c r="E10390" s="75">
        <v>75.35</v>
      </c>
    </row>
    <row r="10391" ht="15.75" customHeight="1">
      <c r="A10391" s="13">
        <v>42233.260416666664</v>
      </c>
      <c r="B10391" s="75">
        <v>61.6333333333333</v>
      </c>
      <c r="C10391" s="75">
        <v>66.7333333333333</v>
      </c>
      <c r="D10391" s="75">
        <v>71.0</v>
      </c>
      <c r="E10391" s="75">
        <v>76.1</v>
      </c>
    </row>
    <row r="10392" ht="15.75" customHeight="1">
      <c r="A10392" s="13">
        <v>42233.270833333336</v>
      </c>
      <c r="B10392" s="75">
        <v>62.1333333333333</v>
      </c>
      <c r="C10392" s="75">
        <v>67.2333333333333</v>
      </c>
      <c r="D10392" s="75">
        <v>71.0</v>
      </c>
      <c r="E10392" s="75">
        <v>76.85</v>
      </c>
    </row>
    <row r="10393" ht="15.75" customHeight="1">
      <c r="A10393" s="13">
        <v>42233.28125</v>
      </c>
      <c r="B10393" s="75">
        <v>62.6333333333333</v>
      </c>
      <c r="C10393" s="75">
        <v>67.7333333333333</v>
      </c>
      <c r="D10393" s="75">
        <v>71.0</v>
      </c>
      <c r="E10393" s="75">
        <v>77.6</v>
      </c>
    </row>
    <row r="10394" ht="15.75" customHeight="1">
      <c r="A10394" s="13">
        <v>42233.291666666664</v>
      </c>
      <c r="B10394" s="75">
        <v>63.2666666666667</v>
      </c>
      <c r="C10394" s="75">
        <v>68.5833333333333</v>
      </c>
      <c r="D10394" s="75">
        <v>71.5833333333333</v>
      </c>
      <c r="E10394" s="75">
        <v>78.5833333333333</v>
      </c>
    </row>
    <row r="10395" ht="15.75" customHeight="1">
      <c r="A10395" s="13">
        <v>42233.302083333336</v>
      </c>
      <c r="B10395" s="75">
        <v>64.2666666666667</v>
      </c>
      <c r="C10395" s="75">
        <v>69.8333333333333</v>
      </c>
      <c r="D10395" s="75">
        <v>72.8333333333333</v>
      </c>
      <c r="E10395" s="75">
        <v>79.8333333333333</v>
      </c>
    </row>
    <row r="10396" ht="15.75" customHeight="1">
      <c r="A10396" s="13">
        <v>42233.3125</v>
      </c>
      <c r="B10396" s="75">
        <v>65.2666666666667</v>
      </c>
      <c r="C10396" s="75">
        <v>71.0833333333333</v>
      </c>
      <c r="D10396" s="75">
        <v>74.0833333333333</v>
      </c>
      <c r="E10396" s="75">
        <v>81.0833333333333</v>
      </c>
    </row>
    <row r="10397" ht="15.75" customHeight="1">
      <c r="A10397" s="13">
        <v>42233.322916666664</v>
      </c>
      <c r="B10397" s="75">
        <v>66.2666666666667</v>
      </c>
      <c r="C10397" s="75">
        <v>72.3333333333333</v>
      </c>
      <c r="D10397" s="75">
        <v>75.3333333333333</v>
      </c>
      <c r="E10397" s="75">
        <v>82.3333333333333</v>
      </c>
    </row>
    <row r="10398" ht="15.75" customHeight="1">
      <c r="A10398" s="13">
        <v>42233.333333333336</v>
      </c>
      <c r="B10398" s="75">
        <v>67.1333333333333</v>
      </c>
      <c r="C10398" s="75">
        <v>73.4666666666667</v>
      </c>
      <c r="D10398" s="75">
        <v>76.7</v>
      </c>
      <c r="E10398" s="75">
        <v>83.4666666666667</v>
      </c>
    </row>
    <row r="10399" ht="15.75" customHeight="1">
      <c r="A10399" s="13">
        <v>42233.34375</v>
      </c>
      <c r="B10399" s="75">
        <v>67.6333333333333</v>
      </c>
      <c r="C10399" s="75">
        <v>74.4666666666667</v>
      </c>
      <c r="D10399" s="75">
        <v>78.2</v>
      </c>
      <c r="E10399" s="75">
        <v>84.4666666666667</v>
      </c>
    </row>
    <row r="10400" ht="15.75" customHeight="1">
      <c r="A10400" s="13">
        <v>42233.354166666664</v>
      </c>
      <c r="B10400" s="75">
        <v>68.1333333333333</v>
      </c>
      <c r="C10400" s="75">
        <v>75.4666666666667</v>
      </c>
      <c r="D10400" s="75">
        <v>79.7</v>
      </c>
      <c r="E10400" s="75">
        <v>85.4666666666667</v>
      </c>
    </row>
    <row r="10401" ht="15.75" customHeight="1">
      <c r="A10401" s="13">
        <v>42233.364583333336</v>
      </c>
      <c r="B10401" s="75">
        <v>68.6333333333333</v>
      </c>
      <c r="C10401" s="75">
        <v>76.4666666666667</v>
      </c>
      <c r="D10401" s="75">
        <v>81.2</v>
      </c>
      <c r="E10401" s="75">
        <v>86.4666666666667</v>
      </c>
    </row>
    <row r="10402" ht="15.75" customHeight="1">
      <c r="A10402" s="13">
        <v>42233.375</v>
      </c>
      <c r="B10402" s="75">
        <v>69.0</v>
      </c>
      <c r="C10402" s="75">
        <v>77.5833333333333</v>
      </c>
      <c r="D10402" s="75">
        <v>82.4666666666667</v>
      </c>
      <c r="E10402" s="75">
        <v>87.4666666666667</v>
      </c>
    </row>
    <row r="10403" ht="15.75" customHeight="1">
      <c r="A10403" s="13">
        <v>42233.385416666664</v>
      </c>
      <c r="B10403" s="75">
        <v>69.0</v>
      </c>
      <c r="C10403" s="75">
        <v>78.8333333333333</v>
      </c>
      <c r="D10403" s="75">
        <v>83.4666666666667</v>
      </c>
      <c r="E10403" s="75">
        <v>88.4666666666667</v>
      </c>
    </row>
    <row r="10404" ht="15.75" customHeight="1">
      <c r="A10404" s="13">
        <v>42233.395833333336</v>
      </c>
      <c r="B10404" s="75">
        <v>69.0</v>
      </c>
      <c r="C10404" s="75">
        <v>80.0833333333333</v>
      </c>
      <c r="D10404" s="75">
        <v>84.4666666666667</v>
      </c>
      <c r="E10404" s="75">
        <v>89.4666666666667</v>
      </c>
    </row>
    <row r="10405" ht="15.75" customHeight="1">
      <c r="A10405" s="13">
        <v>42233.40625</v>
      </c>
      <c r="B10405" s="75">
        <v>69.0</v>
      </c>
      <c r="C10405" s="75">
        <v>81.3333333333333</v>
      </c>
      <c r="D10405" s="75">
        <v>85.4666666666667</v>
      </c>
      <c r="E10405" s="75">
        <v>90.4666666666667</v>
      </c>
    </row>
    <row r="10406" ht="15.75" customHeight="1">
      <c r="A10406" s="13">
        <v>42233.416666666664</v>
      </c>
      <c r="B10406" s="75">
        <v>69.1333333333333</v>
      </c>
      <c r="C10406" s="75">
        <v>82.1166666666667</v>
      </c>
      <c r="D10406" s="75">
        <v>86.5833333333333</v>
      </c>
      <c r="E10406" s="75">
        <v>91.4666666666667</v>
      </c>
    </row>
    <row r="10407" ht="15.75" customHeight="1">
      <c r="A10407" s="13">
        <v>42233.427083333336</v>
      </c>
      <c r="B10407" s="75">
        <v>69.6333333333333</v>
      </c>
      <c r="C10407" s="75">
        <v>82.3666666666667</v>
      </c>
      <c r="D10407" s="75">
        <v>87.8333333333333</v>
      </c>
      <c r="E10407" s="75">
        <v>92.4666666666667</v>
      </c>
    </row>
    <row r="10408" ht="15.75" customHeight="1">
      <c r="A10408" s="13">
        <v>42233.4375</v>
      </c>
      <c r="B10408" s="75">
        <v>70.1333333333333</v>
      </c>
      <c r="C10408" s="75">
        <v>82.6166666666667</v>
      </c>
      <c r="D10408" s="75">
        <v>89.0833333333333</v>
      </c>
      <c r="E10408" s="75">
        <v>93.4666666666667</v>
      </c>
    </row>
    <row r="10409" ht="15.75" customHeight="1">
      <c r="A10409" s="13">
        <v>42233.447916666664</v>
      </c>
      <c r="B10409" s="75">
        <v>70.6333333333333</v>
      </c>
      <c r="C10409" s="75">
        <v>82.8666666666667</v>
      </c>
      <c r="D10409" s="75">
        <v>90.3333333333333</v>
      </c>
      <c r="E10409" s="75">
        <v>94.4666666666667</v>
      </c>
    </row>
    <row r="10410" ht="15.75" customHeight="1">
      <c r="A10410" s="13">
        <v>42233.458333333336</v>
      </c>
      <c r="B10410" s="75">
        <v>71.3333333333333</v>
      </c>
      <c r="C10410" s="75">
        <v>83.35</v>
      </c>
      <c r="D10410" s="75">
        <v>91.1166666666667</v>
      </c>
      <c r="E10410" s="75">
        <v>95.5833333333333</v>
      </c>
    </row>
    <row r="10411" ht="15.75" customHeight="1">
      <c r="A10411" s="13">
        <v>42233.46875</v>
      </c>
      <c r="B10411" s="75">
        <v>72.5833333333333</v>
      </c>
      <c r="C10411" s="75">
        <v>84.1</v>
      </c>
      <c r="D10411" s="75">
        <v>91.3666666666667</v>
      </c>
      <c r="E10411" s="75">
        <v>96.8333333333333</v>
      </c>
    </row>
    <row r="10412" ht="15.75" customHeight="1">
      <c r="A10412" s="13">
        <v>42233.479166666664</v>
      </c>
      <c r="B10412" s="75">
        <v>73.8333333333333</v>
      </c>
      <c r="C10412" s="75">
        <v>84.85</v>
      </c>
      <c r="D10412" s="75">
        <v>91.6166666666667</v>
      </c>
      <c r="E10412" s="75">
        <v>98.0833333333333</v>
      </c>
    </row>
    <row r="10413" ht="15.75" customHeight="1">
      <c r="A10413" s="13">
        <v>42233.489583333336</v>
      </c>
      <c r="B10413" s="75">
        <v>75.0833333333333</v>
      </c>
      <c r="C10413" s="75">
        <v>85.6</v>
      </c>
      <c r="D10413" s="75">
        <v>91.8666666666667</v>
      </c>
      <c r="E10413" s="75">
        <v>99.3333333333333</v>
      </c>
    </row>
    <row r="10414" ht="15.75" customHeight="1">
      <c r="A10414" s="13">
        <v>42233.5</v>
      </c>
      <c r="B10414" s="75">
        <v>76.0</v>
      </c>
      <c r="C10414" s="75">
        <v>86.2333333333333</v>
      </c>
      <c r="D10414" s="75">
        <v>92.35</v>
      </c>
      <c r="E10414" s="75">
        <v>100.466666666667</v>
      </c>
    </row>
    <row r="10415" ht="15.75" customHeight="1">
      <c r="A10415" s="13">
        <v>42233.510416666664</v>
      </c>
      <c r="B10415" s="75">
        <v>76.0</v>
      </c>
      <c r="C10415" s="75">
        <v>86.7333333333333</v>
      </c>
      <c r="D10415" s="75">
        <v>93.1</v>
      </c>
      <c r="E10415" s="75">
        <v>101.466666666667</v>
      </c>
    </row>
    <row r="10416" ht="15.75" customHeight="1">
      <c r="A10416" s="13">
        <v>42233.520833333336</v>
      </c>
      <c r="B10416" s="75">
        <v>76.0</v>
      </c>
      <c r="C10416" s="75">
        <v>87.2333333333333</v>
      </c>
      <c r="D10416" s="75">
        <v>93.85</v>
      </c>
      <c r="E10416" s="75">
        <v>102.466666666667</v>
      </c>
    </row>
    <row r="10417" ht="15.75" customHeight="1">
      <c r="A10417" s="13">
        <v>42233.53125</v>
      </c>
      <c r="B10417" s="75">
        <v>76.0</v>
      </c>
      <c r="C10417" s="75">
        <v>87.7333333333333</v>
      </c>
      <c r="D10417" s="75">
        <v>94.6</v>
      </c>
      <c r="E10417" s="75">
        <v>103.466666666667</v>
      </c>
    </row>
    <row r="10418" ht="15.75" customHeight="1">
      <c r="A10418" s="13">
        <v>42233.541666666664</v>
      </c>
      <c r="B10418" s="75">
        <v>75.8666666666667</v>
      </c>
      <c r="C10418" s="75">
        <v>88.35</v>
      </c>
      <c r="D10418" s="75">
        <v>95.0</v>
      </c>
      <c r="E10418" s="75">
        <v>104.233333333333</v>
      </c>
    </row>
    <row r="10419" ht="15.75" customHeight="1">
      <c r="A10419" s="13">
        <v>42233.552083333336</v>
      </c>
      <c r="B10419" s="75">
        <v>75.3666666666667</v>
      </c>
      <c r="C10419" s="75">
        <v>89.1</v>
      </c>
      <c r="D10419" s="75">
        <v>95.0</v>
      </c>
      <c r="E10419" s="75">
        <v>104.733333333333</v>
      </c>
    </row>
    <row r="10420" ht="15.75" customHeight="1">
      <c r="A10420" s="13">
        <v>42233.5625</v>
      </c>
      <c r="B10420" s="75">
        <v>74.8666666666667</v>
      </c>
      <c r="C10420" s="75">
        <v>89.85</v>
      </c>
      <c r="D10420" s="75">
        <v>95.0</v>
      </c>
      <c r="E10420" s="75">
        <v>105.233333333333</v>
      </c>
    </row>
    <row r="10421" ht="15.75" customHeight="1">
      <c r="A10421" s="13">
        <v>42233.572916666664</v>
      </c>
      <c r="B10421" s="75">
        <v>74.3666666666667</v>
      </c>
      <c r="C10421" s="75">
        <v>90.6</v>
      </c>
      <c r="D10421" s="75">
        <v>95.0</v>
      </c>
      <c r="E10421" s="75">
        <v>105.733333333333</v>
      </c>
    </row>
    <row r="10422" ht="15.75" customHeight="1">
      <c r="A10422" s="13">
        <v>42233.583333333336</v>
      </c>
      <c r="B10422" s="75">
        <v>73.8666666666667</v>
      </c>
      <c r="C10422" s="75">
        <v>90.7666666666667</v>
      </c>
      <c r="D10422" s="75">
        <v>95.0</v>
      </c>
      <c r="E10422" s="75">
        <v>106.0</v>
      </c>
    </row>
    <row r="10423" ht="15.75" customHeight="1">
      <c r="A10423" s="13">
        <v>42233.59375</v>
      </c>
      <c r="B10423" s="75">
        <v>73.3666666666667</v>
      </c>
      <c r="C10423" s="75">
        <v>90.2666666666667</v>
      </c>
      <c r="D10423" s="75">
        <v>95.0</v>
      </c>
      <c r="E10423" s="75">
        <v>106.0</v>
      </c>
    </row>
    <row r="10424" ht="15.75" customHeight="1">
      <c r="A10424" s="13">
        <v>42233.604166666664</v>
      </c>
      <c r="B10424" s="75">
        <v>72.8666666666667</v>
      </c>
      <c r="C10424" s="75">
        <v>89.7666666666667</v>
      </c>
      <c r="D10424" s="75">
        <v>95.0</v>
      </c>
      <c r="E10424" s="75">
        <v>106.0</v>
      </c>
    </row>
    <row r="10425" ht="15.75" customHeight="1">
      <c r="A10425" s="13">
        <v>42233.614583333336</v>
      </c>
      <c r="B10425" s="75">
        <v>72.3666666666667</v>
      </c>
      <c r="C10425" s="75">
        <v>89.2666666666667</v>
      </c>
      <c r="D10425" s="75">
        <v>95.0</v>
      </c>
      <c r="E10425" s="75">
        <v>106.0</v>
      </c>
    </row>
    <row r="10426" ht="15.75" customHeight="1">
      <c r="A10426" s="13">
        <v>42233.625</v>
      </c>
      <c r="B10426" s="75">
        <v>71.9333333333333</v>
      </c>
      <c r="C10426" s="75">
        <v>88.7666666666667</v>
      </c>
      <c r="D10426" s="75">
        <v>94.8833333333333</v>
      </c>
      <c r="E10426" s="75">
        <v>106.116666666667</v>
      </c>
    </row>
    <row r="10427" ht="15.75" customHeight="1">
      <c r="A10427" s="13">
        <v>42233.635416666664</v>
      </c>
      <c r="B10427" s="75">
        <v>71.6833333333333</v>
      </c>
      <c r="C10427" s="75">
        <v>88.2666666666667</v>
      </c>
      <c r="D10427" s="75">
        <v>94.6333333333333</v>
      </c>
      <c r="E10427" s="75">
        <v>106.366666666667</v>
      </c>
    </row>
    <row r="10428" ht="15.75" customHeight="1">
      <c r="A10428" s="13">
        <v>42233.645833333336</v>
      </c>
      <c r="B10428" s="75">
        <v>71.4333333333333</v>
      </c>
      <c r="C10428" s="75">
        <v>87.7666666666667</v>
      </c>
      <c r="D10428" s="75">
        <v>94.3833333333333</v>
      </c>
      <c r="E10428" s="75">
        <v>106.616666666667</v>
      </c>
    </row>
    <row r="10429" ht="15.75" customHeight="1">
      <c r="A10429" s="13">
        <v>42233.65625</v>
      </c>
      <c r="B10429" s="75">
        <v>71.1833333333333</v>
      </c>
      <c r="C10429" s="75">
        <v>87.2666666666667</v>
      </c>
      <c r="D10429" s="75">
        <v>94.1333333333333</v>
      </c>
      <c r="E10429" s="75">
        <v>106.866666666667</v>
      </c>
    </row>
    <row r="10430" ht="15.75" customHeight="1">
      <c r="A10430" s="13">
        <v>42233.666666666664</v>
      </c>
      <c r="B10430" s="75">
        <v>70.8</v>
      </c>
      <c r="C10430" s="75">
        <v>86.65</v>
      </c>
      <c r="D10430" s="75">
        <v>94.0</v>
      </c>
      <c r="E10430" s="75">
        <v>106.883333333333</v>
      </c>
    </row>
    <row r="10431" ht="15.75" customHeight="1">
      <c r="A10431" s="13">
        <v>42233.677083333336</v>
      </c>
      <c r="B10431" s="75">
        <v>70.05</v>
      </c>
      <c r="C10431" s="75">
        <v>85.9</v>
      </c>
      <c r="D10431" s="75">
        <v>94.0</v>
      </c>
      <c r="E10431" s="75">
        <v>106.633333333333</v>
      </c>
    </row>
    <row r="10432" ht="15.75" customHeight="1">
      <c r="A10432" s="13">
        <v>42233.6875</v>
      </c>
      <c r="B10432" s="75">
        <v>69.3</v>
      </c>
      <c r="C10432" s="75">
        <v>85.15</v>
      </c>
      <c r="D10432" s="75">
        <v>94.0</v>
      </c>
      <c r="E10432" s="75">
        <v>106.383333333333</v>
      </c>
    </row>
    <row r="10433" ht="15.75" customHeight="1">
      <c r="A10433" s="13">
        <v>42233.697916666664</v>
      </c>
      <c r="B10433" s="75">
        <v>68.55</v>
      </c>
      <c r="C10433" s="75">
        <v>84.4</v>
      </c>
      <c r="D10433" s="75">
        <v>94.0</v>
      </c>
      <c r="E10433" s="75">
        <v>106.133333333333</v>
      </c>
    </row>
    <row r="10434" ht="15.75" customHeight="1">
      <c r="A10434" s="13">
        <v>42233.708333333336</v>
      </c>
      <c r="B10434" s="75">
        <v>67.8</v>
      </c>
      <c r="C10434" s="75">
        <v>83.5333333333333</v>
      </c>
      <c r="D10434" s="75">
        <v>93.8833333333333</v>
      </c>
      <c r="E10434" s="75">
        <v>105.766666666667</v>
      </c>
    </row>
    <row r="10435" ht="15.75" customHeight="1">
      <c r="A10435" s="13">
        <v>42233.71875</v>
      </c>
      <c r="B10435" s="75">
        <v>67.05</v>
      </c>
      <c r="C10435" s="75">
        <v>82.5333333333333</v>
      </c>
      <c r="D10435" s="75">
        <v>93.6333333333333</v>
      </c>
      <c r="E10435" s="75">
        <v>105.266666666667</v>
      </c>
    </row>
    <row r="10436" ht="15.75" customHeight="1">
      <c r="A10436" s="13">
        <v>42233.729166666664</v>
      </c>
      <c r="B10436" s="75">
        <v>66.3</v>
      </c>
      <c r="C10436" s="75">
        <v>81.5333333333333</v>
      </c>
      <c r="D10436" s="75">
        <v>93.3833333333333</v>
      </c>
      <c r="E10436" s="75">
        <v>104.766666666667</v>
      </c>
    </row>
    <row r="10437" ht="15.75" customHeight="1">
      <c r="A10437" s="13">
        <v>42233.739583333336</v>
      </c>
      <c r="B10437" s="75">
        <v>65.55</v>
      </c>
      <c r="C10437" s="75">
        <v>80.5333333333333</v>
      </c>
      <c r="D10437" s="75">
        <v>93.1333333333333</v>
      </c>
      <c r="E10437" s="75">
        <v>104.266666666667</v>
      </c>
    </row>
    <row r="10438" ht="15.75" customHeight="1">
      <c r="A10438" s="13">
        <v>42233.75</v>
      </c>
      <c r="B10438" s="75">
        <v>64.8</v>
      </c>
      <c r="C10438" s="75">
        <v>79.1833333333333</v>
      </c>
      <c r="D10438" s="75">
        <v>92.65</v>
      </c>
      <c r="E10438" s="75">
        <v>103.533333333333</v>
      </c>
    </row>
    <row r="10439" ht="15.75" customHeight="1">
      <c r="A10439" s="13">
        <v>42233.760416666664</v>
      </c>
      <c r="B10439" s="75">
        <v>64.05</v>
      </c>
      <c r="C10439" s="75">
        <v>77.4333333333333</v>
      </c>
      <c r="D10439" s="75">
        <v>91.9</v>
      </c>
      <c r="E10439" s="75">
        <v>102.533333333333</v>
      </c>
    </row>
    <row r="10440" ht="15.75" customHeight="1">
      <c r="A10440" s="13">
        <v>42233.770833333336</v>
      </c>
      <c r="B10440" s="75">
        <v>63.3</v>
      </c>
      <c r="C10440" s="75">
        <v>75.6833333333333</v>
      </c>
      <c r="D10440" s="75">
        <v>91.15</v>
      </c>
      <c r="E10440" s="75">
        <v>101.533333333333</v>
      </c>
    </row>
    <row r="10441" ht="15.75" customHeight="1">
      <c r="A10441" s="13">
        <v>42233.78125</v>
      </c>
      <c r="B10441" s="75">
        <v>62.55</v>
      </c>
      <c r="C10441" s="75">
        <v>73.9333333333333</v>
      </c>
      <c r="D10441" s="75">
        <v>90.4</v>
      </c>
      <c r="E10441" s="75">
        <v>100.533333333333</v>
      </c>
    </row>
    <row r="10442" ht="15.75" customHeight="1">
      <c r="A10442" s="13">
        <v>42233.791666666664</v>
      </c>
      <c r="B10442" s="75">
        <v>61.9333333333333</v>
      </c>
      <c r="C10442" s="75">
        <v>72.65</v>
      </c>
      <c r="D10442" s="75">
        <v>89.7666666666667</v>
      </c>
      <c r="E10442" s="75">
        <v>99.3</v>
      </c>
    </row>
    <row r="10443" ht="15.75" customHeight="1">
      <c r="A10443" s="13">
        <v>42233.802083333336</v>
      </c>
      <c r="B10443" s="75">
        <v>61.6833333333333</v>
      </c>
      <c r="C10443" s="75">
        <v>71.9</v>
      </c>
      <c r="D10443" s="75">
        <v>89.2666666666667</v>
      </c>
      <c r="E10443" s="75">
        <v>97.8</v>
      </c>
    </row>
    <row r="10444" ht="15.75" customHeight="1">
      <c r="A10444" s="13">
        <v>42233.8125</v>
      </c>
      <c r="B10444" s="75">
        <v>61.4333333333333</v>
      </c>
      <c r="C10444" s="75">
        <v>71.15</v>
      </c>
      <c r="D10444" s="75">
        <v>88.7666666666667</v>
      </c>
      <c r="E10444" s="75">
        <v>96.3</v>
      </c>
    </row>
    <row r="10445" ht="15.75" customHeight="1">
      <c r="A10445" s="13">
        <v>42233.822916666664</v>
      </c>
      <c r="B10445" s="75">
        <v>61.1833333333333</v>
      </c>
      <c r="C10445" s="75">
        <v>70.4</v>
      </c>
      <c r="D10445" s="75">
        <v>88.2666666666667</v>
      </c>
      <c r="E10445" s="75">
        <v>94.8</v>
      </c>
    </row>
    <row r="10446" ht="15.75" customHeight="1">
      <c r="A10446" s="13">
        <v>42233.833333333336</v>
      </c>
      <c r="B10446" s="75">
        <v>61.0</v>
      </c>
      <c r="C10446" s="75">
        <v>69.65</v>
      </c>
      <c r="D10446" s="75">
        <v>87.65</v>
      </c>
      <c r="E10446" s="75">
        <v>93.65</v>
      </c>
    </row>
    <row r="10447" ht="15.75" customHeight="1">
      <c r="A10447" s="13">
        <v>42233.84375</v>
      </c>
      <c r="B10447" s="75">
        <v>61.0</v>
      </c>
      <c r="C10447" s="75">
        <v>68.9</v>
      </c>
      <c r="D10447" s="75">
        <v>86.9</v>
      </c>
      <c r="E10447" s="75">
        <v>92.9</v>
      </c>
    </row>
    <row r="10448" ht="15.75" customHeight="1">
      <c r="A10448" s="13">
        <v>42233.854166666664</v>
      </c>
      <c r="B10448" s="75">
        <v>61.0</v>
      </c>
      <c r="C10448" s="75">
        <v>68.15</v>
      </c>
      <c r="D10448" s="75">
        <v>86.15</v>
      </c>
      <c r="E10448" s="75">
        <v>92.15</v>
      </c>
    </row>
    <row r="10449" ht="15.75" customHeight="1">
      <c r="A10449" s="13">
        <v>42233.864583333336</v>
      </c>
      <c r="B10449" s="75">
        <v>61.0</v>
      </c>
      <c r="C10449" s="75">
        <v>67.4</v>
      </c>
      <c r="D10449" s="75">
        <v>85.4</v>
      </c>
      <c r="E10449" s="75">
        <v>91.4</v>
      </c>
    </row>
    <row r="10450" ht="15.75" customHeight="1">
      <c r="A10450" s="13">
        <v>42233.875</v>
      </c>
      <c r="B10450" s="75">
        <v>61.0</v>
      </c>
      <c r="C10450" s="75">
        <v>66.65</v>
      </c>
      <c r="D10450" s="75">
        <v>84.7666666666667</v>
      </c>
      <c r="E10450" s="75">
        <v>90.5333333333333</v>
      </c>
    </row>
    <row r="10451" ht="15.75" customHeight="1">
      <c r="A10451" s="13">
        <v>42233.885416666664</v>
      </c>
      <c r="B10451" s="75">
        <v>61.0</v>
      </c>
      <c r="C10451" s="75">
        <v>65.9</v>
      </c>
      <c r="D10451" s="75">
        <v>84.2666666666667</v>
      </c>
      <c r="E10451" s="75">
        <v>89.5333333333333</v>
      </c>
    </row>
    <row r="10452" ht="15.75" customHeight="1">
      <c r="A10452" s="13">
        <v>42233.895833333336</v>
      </c>
      <c r="B10452" s="75">
        <v>61.0</v>
      </c>
      <c r="C10452" s="75">
        <v>65.15</v>
      </c>
      <c r="D10452" s="75">
        <v>83.7666666666667</v>
      </c>
      <c r="E10452" s="75">
        <v>88.5333333333333</v>
      </c>
    </row>
    <row r="10453" ht="15.75" customHeight="1">
      <c r="A10453" s="13">
        <v>42233.90625</v>
      </c>
      <c r="B10453" s="75">
        <v>61.0</v>
      </c>
      <c r="C10453" s="75">
        <v>64.4</v>
      </c>
      <c r="D10453" s="75">
        <v>83.2666666666667</v>
      </c>
      <c r="E10453" s="75">
        <v>87.5333333333333</v>
      </c>
    </row>
    <row r="10454" ht="15.75" customHeight="1">
      <c r="A10454" s="13">
        <v>42233.916666666664</v>
      </c>
      <c r="B10454" s="75">
        <v>60.9333333333333</v>
      </c>
      <c r="C10454" s="75">
        <v>64.0</v>
      </c>
      <c r="D10454" s="75">
        <v>82.8833333333333</v>
      </c>
      <c r="E10454" s="75">
        <v>86.7666666666667</v>
      </c>
    </row>
    <row r="10455" ht="15.75" customHeight="1">
      <c r="A10455" s="13">
        <v>42233.927083333336</v>
      </c>
      <c r="B10455" s="75">
        <v>60.6833333333333</v>
      </c>
      <c r="C10455" s="75">
        <v>64.0</v>
      </c>
      <c r="D10455" s="75">
        <v>82.6333333333333</v>
      </c>
      <c r="E10455" s="75">
        <v>86.2666666666667</v>
      </c>
    </row>
    <row r="10456" ht="15.75" customHeight="1">
      <c r="A10456" s="13">
        <v>42233.9375</v>
      </c>
      <c r="B10456" s="75">
        <v>60.4333333333333</v>
      </c>
      <c r="C10456" s="75">
        <v>64.0</v>
      </c>
      <c r="D10456" s="75">
        <v>82.3833333333333</v>
      </c>
      <c r="E10456" s="75">
        <v>85.7666666666667</v>
      </c>
    </row>
    <row r="10457" ht="15.75" customHeight="1">
      <c r="A10457" s="13">
        <v>42233.947916666664</v>
      </c>
      <c r="B10457" s="75">
        <v>60.1833333333333</v>
      </c>
      <c r="C10457" s="75">
        <v>64.0</v>
      </c>
      <c r="D10457" s="75">
        <v>82.1333333333333</v>
      </c>
      <c r="E10457" s="75">
        <v>85.2666666666667</v>
      </c>
    </row>
    <row r="10458" ht="15.75" customHeight="1">
      <c r="A10458" s="13">
        <v>42233.958333333336</v>
      </c>
      <c r="B10458" s="75">
        <v>60.0</v>
      </c>
      <c r="C10458" s="75">
        <v>64.0</v>
      </c>
      <c r="D10458" s="75">
        <v>81.8833333333333</v>
      </c>
      <c r="E10458" s="75">
        <v>84.5333333333333</v>
      </c>
    </row>
    <row r="10459" ht="15.75" customHeight="1">
      <c r="A10459" s="13">
        <v>42233.96875</v>
      </c>
      <c r="B10459" s="75">
        <v>60.0</v>
      </c>
      <c r="C10459" s="75">
        <v>64.0</v>
      </c>
      <c r="D10459" s="75">
        <v>81.6333333333333</v>
      </c>
      <c r="E10459" s="75">
        <v>83.5333333333333</v>
      </c>
    </row>
    <row r="10460" ht="15.75" customHeight="1">
      <c r="A10460" s="13">
        <v>42233.979166666664</v>
      </c>
      <c r="B10460" s="75">
        <v>60.0</v>
      </c>
      <c r="C10460" s="75">
        <v>64.0</v>
      </c>
      <c r="D10460" s="75">
        <v>81.3833333333333</v>
      </c>
      <c r="E10460" s="75">
        <v>82.5333333333333</v>
      </c>
    </row>
    <row r="10461" ht="15.75" customHeight="1">
      <c r="A10461" s="13">
        <v>42233.989583333336</v>
      </c>
      <c r="B10461" s="75">
        <v>60.0</v>
      </c>
      <c r="C10461" s="75">
        <v>64.0</v>
      </c>
      <c r="D10461" s="75">
        <v>81.1333333333333</v>
      </c>
      <c r="E10461" s="75">
        <v>81.5333333333333</v>
      </c>
    </row>
    <row r="10462" ht="15.75" customHeight="1">
      <c r="A10462" s="13">
        <v>42234.0</v>
      </c>
      <c r="B10462" s="75">
        <v>59.9333333333333</v>
      </c>
      <c r="C10462" s="75">
        <v>63.65</v>
      </c>
      <c r="D10462" s="75">
        <v>81.0</v>
      </c>
      <c r="E10462" s="75">
        <v>80.7666666666667</v>
      </c>
    </row>
    <row r="10463" ht="15.75" customHeight="1">
      <c r="A10463" s="13">
        <v>42234.010416666664</v>
      </c>
      <c r="B10463" s="75">
        <v>59.6833333333333</v>
      </c>
      <c r="C10463" s="75">
        <v>62.9</v>
      </c>
      <c r="D10463" s="75">
        <v>81.0</v>
      </c>
      <c r="E10463" s="75">
        <v>80.2666666666667</v>
      </c>
    </row>
    <row r="10464" ht="15.75" customHeight="1">
      <c r="A10464" s="13">
        <v>42234.020833333336</v>
      </c>
      <c r="B10464" s="75">
        <v>59.4333333333333</v>
      </c>
      <c r="C10464" s="75">
        <v>62.15</v>
      </c>
      <c r="D10464" s="75">
        <v>81.0</v>
      </c>
      <c r="E10464" s="75">
        <v>79.7666666666667</v>
      </c>
    </row>
    <row r="10465" ht="15.75" customHeight="1">
      <c r="A10465" s="13">
        <v>42234.03125</v>
      </c>
      <c r="B10465" s="75">
        <v>59.1833333333333</v>
      </c>
      <c r="C10465" s="75">
        <v>61.4</v>
      </c>
      <c r="D10465" s="75">
        <v>81.0</v>
      </c>
      <c r="E10465" s="75">
        <v>79.2666666666667</v>
      </c>
    </row>
    <row r="10466" ht="15.75" customHeight="1">
      <c r="A10466" s="13">
        <v>42234.041666666664</v>
      </c>
      <c r="B10466" s="75">
        <v>59.0</v>
      </c>
      <c r="C10466" s="75">
        <v>61.0</v>
      </c>
      <c r="D10466" s="75">
        <v>80.8833333333333</v>
      </c>
      <c r="E10466" s="75">
        <v>78.8833333333333</v>
      </c>
    </row>
    <row r="10467" ht="15.75" customHeight="1">
      <c r="A10467" s="13">
        <v>42234.052083333336</v>
      </c>
      <c r="B10467" s="75">
        <v>59.0</v>
      </c>
      <c r="C10467" s="75">
        <v>61.0</v>
      </c>
      <c r="D10467" s="75">
        <v>80.6333333333333</v>
      </c>
      <c r="E10467" s="75">
        <v>78.6333333333333</v>
      </c>
    </row>
    <row r="10468" ht="15.75" customHeight="1">
      <c r="A10468" s="13">
        <v>42234.0625</v>
      </c>
      <c r="B10468" s="75">
        <v>59.0</v>
      </c>
      <c r="C10468" s="75">
        <v>61.0</v>
      </c>
      <c r="D10468" s="75">
        <v>80.3833333333333</v>
      </c>
      <c r="E10468" s="75">
        <v>78.3833333333333</v>
      </c>
    </row>
    <row r="10469" ht="15.75" customHeight="1">
      <c r="A10469" s="13">
        <v>42234.072916666664</v>
      </c>
      <c r="B10469" s="75">
        <v>59.0</v>
      </c>
      <c r="C10469" s="75">
        <v>61.0</v>
      </c>
      <c r="D10469" s="75">
        <v>80.1333333333333</v>
      </c>
      <c r="E10469" s="75">
        <v>78.1333333333333</v>
      </c>
    </row>
    <row r="10470" ht="15.75" customHeight="1">
      <c r="A10470" s="13">
        <v>42234.083333333336</v>
      </c>
      <c r="B10470" s="75">
        <v>59.0</v>
      </c>
      <c r="C10470" s="75">
        <v>61.0</v>
      </c>
      <c r="D10470" s="75">
        <v>79.8833333333333</v>
      </c>
      <c r="E10470" s="75">
        <v>77.7666666666667</v>
      </c>
    </row>
    <row r="10471" ht="15.75" customHeight="1">
      <c r="A10471" s="13">
        <v>42234.09375</v>
      </c>
      <c r="B10471" s="75">
        <v>59.0</v>
      </c>
      <c r="C10471" s="75">
        <v>61.0</v>
      </c>
      <c r="D10471" s="75">
        <v>79.6333333333333</v>
      </c>
      <c r="E10471" s="75">
        <v>77.2666666666667</v>
      </c>
    </row>
    <row r="10472" ht="15.75" customHeight="1">
      <c r="A10472" s="13">
        <v>42234.104166666664</v>
      </c>
      <c r="B10472" s="75">
        <v>59.0</v>
      </c>
      <c r="C10472" s="75">
        <v>61.0</v>
      </c>
      <c r="D10472" s="75">
        <v>79.3833333333333</v>
      </c>
      <c r="E10472" s="75">
        <v>76.7666666666667</v>
      </c>
    </row>
    <row r="10473" ht="15.75" customHeight="1">
      <c r="A10473" s="13">
        <v>42234.114583333336</v>
      </c>
      <c r="B10473" s="75">
        <v>59.0</v>
      </c>
      <c r="C10473" s="75">
        <v>61.0</v>
      </c>
      <c r="D10473" s="75">
        <v>79.1333333333333</v>
      </c>
      <c r="E10473" s="75">
        <v>76.2666666666667</v>
      </c>
    </row>
    <row r="10474" ht="15.75" customHeight="1">
      <c r="A10474" s="13">
        <v>42234.125</v>
      </c>
      <c r="B10474" s="75">
        <v>59.0666666666667</v>
      </c>
      <c r="C10474" s="75">
        <v>60.8833333333333</v>
      </c>
      <c r="D10474" s="75">
        <v>78.8833333333333</v>
      </c>
      <c r="E10474" s="75">
        <v>75.8833333333333</v>
      </c>
    </row>
    <row r="10475" ht="15.75" customHeight="1">
      <c r="A10475" s="13">
        <v>42234.135416666664</v>
      </c>
      <c r="B10475" s="75">
        <v>59.3166666666667</v>
      </c>
      <c r="C10475" s="75">
        <v>60.6333333333333</v>
      </c>
      <c r="D10475" s="75">
        <v>78.6333333333333</v>
      </c>
      <c r="E10475" s="75">
        <v>75.6333333333333</v>
      </c>
    </row>
    <row r="10476" ht="15.75" customHeight="1">
      <c r="A10476" s="13">
        <v>42234.145833333336</v>
      </c>
      <c r="B10476" s="75">
        <v>59.5666666666667</v>
      </c>
      <c r="C10476" s="75">
        <v>60.3833333333333</v>
      </c>
      <c r="D10476" s="75">
        <v>78.3833333333333</v>
      </c>
      <c r="E10476" s="75">
        <v>75.3833333333333</v>
      </c>
    </row>
    <row r="10477" ht="15.75" customHeight="1">
      <c r="A10477" s="13">
        <v>42234.15625</v>
      </c>
      <c r="B10477" s="75">
        <v>59.8166666666667</v>
      </c>
      <c r="C10477" s="75">
        <v>60.1333333333333</v>
      </c>
      <c r="D10477" s="75">
        <v>78.1333333333333</v>
      </c>
      <c r="E10477" s="75">
        <v>75.1333333333333</v>
      </c>
    </row>
    <row r="10478" ht="15.75" customHeight="1">
      <c r="A10478" s="13">
        <v>42234.166666666664</v>
      </c>
      <c r="B10478" s="75">
        <v>59.9333333333333</v>
      </c>
      <c r="C10478" s="75">
        <v>59.825</v>
      </c>
      <c r="D10478" s="75">
        <v>78.0</v>
      </c>
      <c r="E10478" s="75">
        <v>75.0</v>
      </c>
    </row>
    <row r="10479" ht="15.75" customHeight="1">
      <c r="A10479" s="13">
        <v>42234.177083333336</v>
      </c>
      <c r="B10479" s="75">
        <v>59.6833333333333</v>
      </c>
      <c r="C10479" s="75">
        <v>59.45</v>
      </c>
      <c r="D10479" s="75">
        <v>78.0</v>
      </c>
      <c r="E10479" s="75">
        <v>75.0</v>
      </c>
    </row>
    <row r="10480" ht="15.75" customHeight="1">
      <c r="A10480" s="13">
        <v>42234.1875</v>
      </c>
      <c r="B10480" s="75">
        <v>59.4333333333333</v>
      </c>
      <c r="C10480" s="75">
        <v>59.075</v>
      </c>
      <c r="D10480" s="75">
        <v>78.0</v>
      </c>
      <c r="E10480" s="75">
        <v>75.0</v>
      </c>
    </row>
    <row r="10481" ht="15.75" customHeight="1">
      <c r="A10481" s="13">
        <v>42234.197916666664</v>
      </c>
      <c r="B10481" s="75">
        <v>59.1833333333333</v>
      </c>
      <c r="C10481" s="75">
        <v>59.0</v>
      </c>
      <c r="D10481" s="75">
        <v>78.0</v>
      </c>
      <c r="E10481" s="75">
        <v>75.0</v>
      </c>
    </row>
    <row r="10482" ht="15.75" customHeight="1">
      <c r="A10482" s="13">
        <v>42234.208333333336</v>
      </c>
      <c r="B10482" s="75">
        <v>59.0666666666667</v>
      </c>
      <c r="C10482" s="75">
        <v>59.0</v>
      </c>
      <c r="D10482" s="75">
        <v>77.8833333333333</v>
      </c>
      <c r="E10482" s="75">
        <v>74.8833333333333</v>
      </c>
    </row>
    <row r="10483" ht="15.75" customHeight="1">
      <c r="A10483" s="13">
        <v>42234.21875</v>
      </c>
      <c r="B10483" s="75">
        <v>59.3166666666667</v>
      </c>
      <c r="C10483" s="75">
        <v>59.0</v>
      </c>
      <c r="D10483" s="75">
        <v>77.6333333333333</v>
      </c>
      <c r="E10483" s="75">
        <v>74.6333333333333</v>
      </c>
    </row>
    <row r="10484" ht="15.75" customHeight="1">
      <c r="A10484" s="13">
        <v>42234.229166666664</v>
      </c>
      <c r="B10484" s="75">
        <v>59.5666666666667</v>
      </c>
      <c r="C10484" s="75">
        <v>59.0</v>
      </c>
      <c r="D10484" s="75">
        <v>77.3833333333333</v>
      </c>
      <c r="E10484" s="75">
        <v>74.3833333333333</v>
      </c>
    </row>
    <row r="10485" ht="15.75" customHeight="1">
      <c r="A10485" s="13">
        <v>42234.239583333336</v>
      </c>
      <c r="B10485" s="75">
        <v>59.8166666666667</v>
      </c>
      <c r="C10485" s="75">
        <v>59.0</v>
      </c>
      <c r="D10485" s="75">
        <v>77.1333333333333</v>
      </c>
      <c r="E10485" s="75">
        <v>74.1333333333333</v>
      </c>
    </row>
    <row r="10486" ht="15.75" customHeight="1">
      <c r="A10486" s="13">
        <v>42234.25</v>
      </c>
      <c r="B10486" s="75">
        <v>60.0666666666667</v>
      </c>
      <c r="C10486" s="75">
        <v>59.1166666666667</v>
      </c>
      <c r="D10486" s="75">
        <v>76.8833333333333</v>
      </c>
      <c r="E10486" s="75">
        <v>74.1166666666667</v>
      </c>
    </row>
    <row r="10487" ht="15.75" customHeight="1">
      <c r="A10487" s="13">
        <v>42234.260416666664</v>
      </c>
      <c r="B10487" s="75">
        <v>60.3166666666667</v>
      </c>
      <c r="C10487" s="75">
        <v>59.3666666666667</v>
      </c>
      <c r="D10487" s="75">
        <v>76.6333333333333</v>
      </c>
      <c r="E10487" s="75">
        <v>74.3666666666667</v>
      </c>
    </row>
    <row r="10488" ht="15.75" customHeight="1">
      <c r="A10488" s="13">
        <v>42234.270833333336</v>
      </c>
      <c r="B10488" s="75">
        <v>60.5666666666667</v>
      </c>
      <c r="C10488" s="75">
        <v>59.6166666666667</v>
      </c>
      <c r="D10488" s="75">
        <v>76.3833333333333</v>
      </c>
      <c r="E10488" s="75">
        <v>74.6166666666667</v>
      </c>
    </row>
    <row r="10489" ht="15.75" customHeight="1">
      <c r="A10489" s="13">
        <v>42234.28125</v>
      </c>
      <c r="B10489" s="75">
        <v>60.8166666666667</v>
      </c>
      <c r="C10489" s="75">
        <v>59.8666666666667</v>
      </c>
      <c r="D10489" s="75">
        <v>76.1333333333333</v>
      </c>
      <c r="E10489" s="75">
        <v>74.8666666666667</v>
      </c>
    </row>
    <row r="10490" ht="15.75" customHeight="1">
      <c r="A10490" s="13">
        <v>42234.291666666664</v>
      </c>
      <c r="B10490" s="75">
        <v>61.1333333333333</v>
      </c>
      <c r="C10490" s="75">
        <v>60.35</v>
      </c>
      <c r="D10490" s="75">
        <v>76.4666666666667</v>
      </c>
      <c r="E10490" s="75">
        <v>75.4666666666667</v>
      </c>
    </row>
    <row r="10491" ht="15.75" customHeight="1">
      <c r="A10491" s="13">
        <v>42234.302083333336</v>
      </c>
      <c r="B10491" s="75">
        <v>61.6333333333333</v>
      </c>
      <c r="C10491" s="75">
        <v>61.1</v>
      </c>
      <c r="D10491" s="75">
        <v>77.4666666666667</v>
      </c>
      <c r="E10491" s="75">
        <v>76.4666666666667</v>
      </c>
    </row>
    <row r="10492" ht="15.75" customHeight="1">
      <c r="A10492" s="13">
        <v>42234.3125</v>
      </c>
      <c r="B10492" s="75">
        <v>62.1333333333333</v>
      </c>
      <c r="C10492" s="75">
        <v>61.85</v>
      </c>
      <c r="D10492" s="75">
        <v>78.4666666666667</v>
      </c>
      <c r="E10492" s="75">
        <v>77.4666666666667</v>
      </c>
    </row>
    <row r="10493" ht="15.75" customHeight="1">
      <c r="A10493" s="13">
        <v>42234.322916666664</v>
      </c>
      <c r="B10493" s="75">
        <v>62.6333333333333</v>
      </c>
      <c r="C10493" s="75">
        <v>62.6</v>
      </c>
      <c r="D10493" s="75">
        <v>79.4666666666667</v>
      </c>
      <c r="E10493" s="75">
        <v>78.4666666666667</v>
      </c>
    </row>
    <row r="10494" ht="15.75" customHeight="1">
      <c r="A10494" s="13">
        <v>42234.333333333336</v>
      </c>
      <c r="B10494" s="75">
        <v>63.1904761904762</v>
      </c>
      <c r="C10494" s="75">
        <v>63.4666666666667</v>
      </c>
      <c r="D10494" s="75">
        <v>80.7</v>
      </c>
      <c r="E10494" s="75">
        <v>79.4666666666667</v>
      </c>
    </row>
    <row r="10495" ht="15.75" customHeight="1">
      <c r="A10495" s="13">
        <v>42234.34375</v>
      </c>
      <c r="B10495" s="75">
        <v>63.9047619047619</v>
      </c>
      <c r="C10495" s="75">
        <v>64.4666666666667</v>
      </c>
      <c r="D10495" s="75">
        <v>82.2</v>
      </c>
      <c r="E10495" s="75">
        <v>80.4666666666667</v>
      </c>
    </row>
    <row r="10496" ht="15.75" customHeight="1">
      <c r="A10496" s="13">
        <v>42234.354166666664</v>
      </c>
      <c r="B10496" s="75">
        <v>64.6666666666667</v>
      </c>
      <c r="C10496" s="75">
        <v>65.4666666666667</v>
      </c>
      <c r="D10496" s="75">
        <v>83.7</v>
      </c>
      <c r="E10496" s="75">
        <v>81.4666666666667</v>
      </c>
    </row>
    <row r="10497" ht="15.75" customHeight="1">
      <c r="A10497" s="13">
        <v>42234.364583333336</v>
      </c>
      <c r="B10497" s="75">
        <v>65.4358974358974</v>
      </c>
      <c r="C10497" s="75">
        <v>66.4666666666667</v>
      </c>
      <c r="D10497" s="75">
        <v>85.2</v>
      </c>
      <c r="E10497" s="75">
        <v>82.4666666666667</v>
      </c>
    </row>
    <row r="10498" ht="15.75" customHeight="1">
      <c r="A10498" s="13">
        <v>42234.375</v>
      </c>
      <c r="B10498" s="75">
        <v>66.1333333333333</v>
      </c>
      <c r="C10498" s="75">
        <v>67.4666666666667</v>
      </c>
      <c r="D10498" s="75">
        <v>86.35</v>
      </c>
      <c r="E10498" s="75">
        <v>83.4666666666667</v>
      </c>
    </row>
    <row r="10499" ht="15.75" customHeight="1">
      <c r="A10499" s="13">
        <v>42234.385416666664</v>
      </c>
      <c r="B10499" s="75">
        <v>66.6333333333333</v>
      </c>
      <c r="C10499" s="75">
        <v>68.4666666666667</v>
      </c>
      <c r="D10499" s="75">
        <v>87.1</v>
      </c>
      <c r="E10499" s="75">
        <v>84.4666666666667</v>
      </c>
    </row>
    <row r="10500" ht="15.75" customHeight="1">
      <c r="A10500" s="13">
        <v>42234.395833333336</v>
      </c>
      <c r="B10500" s="75">
        <v>67.1333333333333</v>
      </c>
      <c r="C10500" s="75">
        <v>69.4666666666667</v>
      </c>
      <c r="D10500" s="75">
        <v>87.85</v>
      </c>
      <c r="E10500" s="75">
        <v>85.4666666666667</v>
      </c>
    </row>
    <row r="10501" ht="15.75" customHeight="1">
      <c r="A10501" s="13">
        <v>42234.40625</v>
      </c>
      <c r="B10501" s="75">
        <v>67.6333333333333</v>
      </c>
      <c r="C10501" s="75">
        <v>70.4666666666667</v>
      </c>
      <c r="D10501" s="75">
        <v>88.6</v>
      </c>
      <c r="E10501" s="75">
        <v>86.4666666666667</v>
      </c>
    </row>
    <row r="10502" ht="15.75" customHeight="1">
      <c r="A10502" s="13">
        <v>42234.416666666664</v>
      </c>
      <c r="B10502" s="75">
        <v>68.0666666666667</v>
      </c>
      <c r="C10502" s="75">
        <v>71.5833333333333</v>
      </c>
      <c r="D10502" s="75">
        <v>89.5490196078431</v>
      </c>
      <c r="E10502" s="75">
        <v>87.35</v>
      </c>
    </row>
    <row r="10503" ht="15.75" customHeight="1">
      <c r="A10503" s="13">
        <v>42234.427083333336</v>
      </c>
      <c r="B10503" s="75">
        <v>68.3166666666667</v>
      </c>
      <c r="C10503" s="75">
        <v>72.8333333333333</v>
      </c>
      <c r="D10503" s="75">
        <v>90.7254901960784</v>
      </c>
      <c r="E10503" s="75">
        <v>88.1</v>
      </c>
    </row>
    <row r="10504" ht="15.75" customHeight="1">
      <c r="A10504" s="13">
        <v>42234.4375</v>
      </c>
      <c r="B10504" s="75">
        <v>68.5666666666667</v>
      </c>
      <c r="C10504" s="75">
        <v>74.0833333333333</v>
      </c>
      <c r="D10504" s="75">
        <v>91.9019607843137</v>
      </c>
      <c r="E10504" s="75">
        <v>88.85</v>
      </c>
    </row>
    <row r="10505" ht="15.75" customHeight="1">
      <c r="A10505" s="13">
        <v>42234.447916666664</v>
      </c>
      <c r="B10505" s="75">
        <v>68.8166666666667</v>
      </c>
      <c r="C10505" s="75">
        <v>75.3333333333333</v>
      </c>
      <c r="D10505" s="75">
        <v>93.0</v>
      </c>
      <c r="E10505" s="75">
        <v>89.6</v>
      </c>
    </row>
    <row r="10506" ht="15.75" customHeight="1">
      <c r="A10506" s="13">
        <v>42234.458333333336</v>
      </c>
      <c r="B10506" s="75">
        <v>69.2</v>
      </c>
      <c r="C10506" s="75">
        <v>76.2333333333333</v>
      </c>
      <c r="D10506" s="75">
        <v>90.3076923076923</v>
      </c>
      <c r="E10506" s="75">
        <v>90.5833333333333</v>
      </c>
    </row>
    <row r="10507" ht="15.75" customHeight="1">
      <c r="A10507" s="13">
        <v>42234.46875</v>
      </c>
      <c r="B10507" s="75">
        <v>69.95</v>
      </c>
      <c r="C10507" s="75">
        <v>76.7333333333333</v>
      </c>
      <c r="D10507" s="75">
        <v>84.6842105263158</v>
      </c>
      <c r="E10507" s="75">
        <v>91.8333333333333</v>
      </c>
    </row>
    <row r="10508" ht="15.75" customHeight="1">
      <c r="A10508" s="13">
        <v>42234.479166666664</v>
      </c>
      <c r="B10508" s="75">
        <v>70.7</v>
      </c>
      <c r="C10508" s="75">
        <v>77.2333333333333</v>
      </c>
      <c r="D10508" s="75">
        <v>81.7142857142857</v>
      </c>
      <c r="E10508" s="75">
        <v>93.0833333333333</v>
      </c>
    </row>
    <row r="10509" ht="15.75" customHeight="1">
      <c r="A10509" s="13">
        <v>42234.489583333336</v>
      </c>
      <c r="B10509" s="75">
        <v>71.45</v>
      </c>
      <c r="C10509" s="75">
        <v>77.7333333333333</v>
      </c>
      <c r="D10509" s="75">
        <v>83.8571428571429</v>
      </c>
      <c r="E10509" s="75">
        <v>94.3333333333333</v>
      </c>
    </row>
    <row r="10510" ht="15.75" customHeight="1">
      <c r="A10510" s="13">
        <v>42234.5</v>
      </c>
      <c r="B10510" s="75">
        <v>72.1333333333333</v>
      </c>
      <c r="C10510" s="75">
        <v>78.1166666666667</v>
      </c>
      <c r="D10510" s="75">
        <v>86.1666666666667</v>
      </c>
      <c r="E10510" s="75">
        <v>95.35</v>
      </c>
    </row>
    <row r="10511" ht="15.75" customHeight="1">
      <c r="A10511" s="13">
        <v>42234.510416666664</v>
      </c>
      <c r="B10511" s="75">
        <v>72.6333333333333</v>
      </c>
      <c r="C10511" s="75">
        <v>78.3666666666667</v>
      </c>
      <c r="D10511" s="75">
        <v>88.6666666666667</v>
      </c>
      <c r="E10511" s="75">
        <v>96.1</v>
      </c>
    </row>
    <row r="10512" ht="15.75" customHeight="1">
      <c r="A10512" s="13">
        <v>42234.520833333336</v>
      </c>
      <c r="B10512" s="75">
        <v>73.1333333333333</v>
      </c>
      <c r="C10512" s="75">
        <v>78.6166666666667</v>
      </c>
      <c r="D10512" s="75">
        <v>91.1666666666667</v>
      </c>
      <c r="E10512" s="75">
        <v>96.85</v>
      </c>
    </row>
    <row r="10513" ht="15.75" customHeight="1">
      <c r="A10513" s="13">
        <v>42234.53125</v>
      </c>
      <c r="B10513" s="75">
        <v>73.6333333333333</v>
      </c>
      <c r="C10513" s="75">
        <v>78.8666666666667</v>
      </c>
      <c r="D10513" s="75">
        <v>93.6666666666667</v>
      </c>
      <c r="E10513" s="75">
        <v>97.6</v>
      </c>
    </row>
    <row r="10514" ht="15.75" customHeight="1">
      <c r="A10514" s="13">
        <v>42234.541666666664</v>
      </c>
      <c r="B10514" s="75">
        <v>74.0666666666667</v>
      </c>
      <c r="C10514" s="75">
        <v>79.1166666666667</v>
      </c>
      <c r="D10514" s="75">
        <v>95.35</v>
      </c>
      <c r="E10514" s="75">
        <v>98.35</v>
      </c>
    </row>
    <row r="10515" ht="15.75" customHeight="1">
      <c r="A10515" s="13">
        <v>42234.552083333336</v>
      </c>
      <c r="B10515" s="75">
        <v>74.3166666666667</v>
      </c>
      <c r="C10515" s="75">
        <v>79.3666666666667</v>
      </c>
      <c r="D10515" s="75">
        <v>96.1</v>
      </c>
      <c r="E10515" s="75">
        <v>99.1</v>
      </c>
    </row>
    <row r="10516" ht="15.75" customHeight="1">
      <c r="A10516" s="13">
        <v>42234.5625</v>
      </c>
      <c r="B10516" s="75">
        <v>74.5666666666667</v>
      </c>
      <c r="C10516" s="75">
        <v>79.6166666666667</v>
      </c>
      <c r="D10516" s="75">
        <v>96.85</v>
      </c>
      <c r="E10516" s="75">
        <v>99.85</v>
      </c>
    </row>
    <row r="10517" ht="15.75" customHeight="1">
      <c r="A10517" s="13">
        <v>42234.572916666664</v>
      </c>
      <c r="B10517" s="75">
        <v>74.8166666666667</v>
      </c>
      <c r="C10517" s="75">
        <v>79.8666666666667</v>
      </c>
      <c r="D10517" s="75">
        <v>97.6</v>
      </c>
      <c r="E10517" s="75">
        <v>100.6</v>
      </c>
    </row>
    <row r="10518" ht="15.75" customHeight="1">
      <c r="A10518" s="13">
        <v>42234.583333333336</v>
      </c>
      <c r="B10518" s="75">
        <v>75.0</v>
      </c>
      <c r="C10518" s="75">
        <v>79.8833333333333</v>
      </c>
      <c r="D10518" s="75">
        <v>98.1166666666667</v>
      </c>
      <c r="E10518" s="75">
        <v>101.116666666667</v>
      </c>
    </row>
    <row r="10519" ht="15.75" customHeight="1">
      <c r="A10519" s="13">
        <v>42234.59375</v>
      </c>
      <c r="B10519" s="75">
        <v>75.0</v>
      </c>
      <c r="C10519" s="75">
        <v>79.6333333333333</v>
      </c>
      <c r="D10519" s="75">
        <v>98.3666666666667</v>
      </c>
      <c r="E10519" s="75">
        <v>101.366666666667</v>
      </c>
    </row>
    <row r="10520" ht="15.75" customHeight="1">
      <c r="A10520" s="13">
        <v>42234.604166666664</v>
      </c>
      <c r="B10520" s="75">
        <v>75.0</v>
      </c>
      <c r="C10520" s="75">
        <v>79.3833333333333</v>
      </c>
      <c r="D10520" s="75">
        <v>98.6166666666667</v>
      </c>
      <c r="E10520" s="75">
        <v>101.616666666667</v>
      </c>
    </row>
    <row r="10521" ht="15.75" customHeight="1">
      <c r="A10521" s="13">
        <v>42234.614583333336</v>
      </c>
      <c r="B10521" s="75">
        <v>75.0</v>
      </c>
      <c r="C10521" s="75">
        <v>79.1333333333333</v>
      </c>
      <c r="D10521" s="75">
        <v>98.8666666666667</v>
      </c>
      <c r="E10521" s="75">
        <v>101.866666666667</v>
      </c>
    </row>
    <row r="10522" ht="15.75" customHeight="1">
      <c r="A10522" s="13">
        <v>42234.625</v>
      </c>
      <c r="B10522" s="75">
        <v>74.8666666666667</v>
      </c>
      <c r="C10522" s="75">
        <v>78.8833333333333</v>
      </c>
      <c r="D10522" s="75">
        <v>99.1166666666667</v>
      </c>
      <c r="E10522" s="75">
        <v>102.116666666667</v>
      </c>
    </row>
    <row r="10523" ht="15.75" customHeight="1">
      <c r="A10523" s="13">
        <v>42234.635416666664</v>
      </c>
      <c r="B10523" s="75">
        <v>74.3666666666667</v>
      </c>
      <c r="C10523" s="75">
        <v>78.6333333333333</v>
      </c>
      <c r="D10523" s="75">
        <v>99.3666666666667</v>
      </c>
      <c r="E10523" s="75">
        <v>102.366666666667</v>
      </c>
    </row>
    <row r="10524" ht="15.75" customHeight="1">
      <c r="A10524" s="13">
        <v>42234.645833333336</v>
      </c>
      <c r="B10524" s="75">
        <v>73.8666666666667</v>
      </c>
      <c r="C10524" s="75">
        <v>78.3833333333333</v>
      </c>
      <c r="D10524" s="75">
        <v>99.6166666666667</v>
      </c>
      <c r="E10524" s="75">
        <v>102.616666666667</v>
      </c>
    </row>
    <row r="10525" ht="15.75" customHeight="1">
      <c r="A10525" s="13">
        <v>42234.65625</v>
      </c>
      <c r="B10525" s="75">
        <v>73.3666666666667</v>
      </c>
      <c r="C10525" s="75">
        <v>78.1333333333333</v>
      </c>
      <c r="D10525" s="75">
        <v>99.8666666666667</v>
      </c>
      <c r="E10525" s="75">
        <v>102.866666666667</v>
      </c>
    </row>
    <row r="10526" ht="15.75" customHeight="1">
      <c r="A10526" s="13">
        <v>42234.666666666664</v>
      </c>
      <c r="B10526" s="75">
        <v>72.8</v>
      </c>
      <c r="C10526" s="75">
        <v>77.8833333333333</v>
      </c>
      <c r="D10526" s="75">
        <v>100.0</v>
      </c>
      <c r="E10526" s="75">
        <v>102.766666666667</v>
      </c>
    </row>
    <row r="10527" ht="15.75" customHeight="1">
      <c r="A10527" s="13">
        <v>42234.677083333336</v>
      </c>
      <c r="B10527" s="75">
        <v>72.05</v>
      </c>
      <c r="C10527" s="75">
        <v>77.6333333333333</v>
      </c>
      <c r="D10527" s="75">
        <v>100.0</v>
      </c>
      <c r="E10527" s="75">
        <v>102.266666666667</v>
      </c>
    </row>
    <row r="10528" ht="15.75" customHeight="1">
      <c r="A10528" s="13">
        <v>42234.6875</v>
      </c>
      <c r="B10528" s="75">
        <v>71.3</v>
      </c>
      <c r="C10528" s="75">
        <v>77.3833333333333</v>
      </c>
      <c r="D10528" s="75">
        <v>100.0</v>
      </c>
      <c r="E10528" s="75">
        <v>101.766666666667</v>
      </c>
    </row>
    <row r="10529" ht="15.75" customHeight="1">
      <c r="A10529" s="13">
        <v>42234.697916666664</v>
      </c>
      <c r="B10529" s="75">
        <v>70.55</v>
      </c>
      <c r="C10529" s="75">
        <v>77.1333333333333</v>
      </c>
      <c r="D10529" s="75">
        <v>100.0</v>
      </c>
      <c r="E10529" s="75">
        <v>101.266666666667</v>
      </c>
    </row>
    <row r="10530" ht="15.75" customHeight="1">
      <c r="A10530" s="13">
        <v>42234.708333333336</v>
      </c>
      <c r="B10530" s="75">
        <v>69.8666666666667</v>
      </c>
      <c r="C10530" s="75">
        <v>76.65</v>
      </c>
      <c r="D10530" s="75">
        <v>99.8833333333333</v>
      </c>
      <c r="E10530" s="75">
        <v>100.65</v>
      </c>
    </row>
    <row r="10531" ht="15.75" customHeight="1">
      <c r="A10531" s="13">
        <v>42234.71875</v>
      </c>
      <c r="B10531" s="75">
        <v>69.3666666666667</v>
      </c>
      <c r="C10531" s="75">
        <v>75.9</v>
      </c>
      <c r="D10531" s="75">
        <v>99.6333333333333</v>
      </c>
      <c r="E10531" s="75">
        <v>99.9</v>
      </c>
    </row>
    <row r="10532" ht="15.75" customHeight="1">
      <c r="A10532" s="13">
        <v>42234.729166666664</v>
      </c>
      <c r="B10532" s="75">
        <v>68.8666666666667</v>
      </c>
      <c r="C10532" s="75">
        <v>75.15</v>
      </c>
      <c r="D10532" s="75">
        <v>99.3833333333333</v>
      </c>
      <c r="E10532" s="75">
        <v>99.15</v>
      </c>
    </row>
    <row r="10533" ht="15.75" customHeight="1">
      <c r="A10533" s="13">
        <v>42234.739583333336</v>
      </c>
      <c r="B10533" s="75">
        <v>68.3666666666667</v>
      </c>
      <c r="C10533" s="75">
        <v>74.4</v>
      </c>
      <c r="D10533" s="75">
        <v>99.1333333333333</v>
      </c>
      <c r="E10533" s="75">
        <v>98.4</v>
      </c>
    </row>
    <row r="10534" ht="15.75" customHeight="1">
      <c r="A10534" s="13">
        <v>42234.75</v>
      </c>
      <c r="B10534" s="75">
        <v>67.8</v>
      </c>
      <c r="C10534" s="75">
        <v>73.5333333333333</v>
      </c>
      <c r="D10534" s="75">
        <v>98.65</v>
      </c>
      <c r="E10534" s="75">
        <v>97.5333333333333</v>
      </c>
    </row>
    <row r="10535" ht="15.75" customHeight="1">
      <c r="A10535" s="13">
        <v>42234.760416666664</v>
      </c>
      <c r="B10535" s="75">
        <v>67.05</v>
      </c>
      <c r="C10535" s="75">
        <v>72.5333333333333</v>
      </c>
      <c r="D10535" s="75">
        <v>97.9</v>
      </c>
      <c r="E10535" s="75">
        <v>96.5333333333333</v>
      </c>
    </row>
    <row r="10536" ht="15.75" customHeight="1">
      <c r="A10536" s="13">
        <v>42234.770833333336</v>
      </c>
      <c r="B10536" s="75">
        <v>66.3</v>
      </c>
      <c r="C10536" s="75">
        <v>71.5333333333333</v>
      </c>
      <c r="D10536" s="75">
        <v>97.15</v>
      </c>
      <c r="E10536" s="75">
        <v>95.5333333333333</v>
      </c>
    </row>
    <row r="10537" ht="15.75" customHeight="1">
      <c r="A10537" s="13">
        <v>42234.78125</v>
      </c>
      <c r="B10537" s="75">
        <v>65.55</v>
      </c>
      <c r="C10537" s="75">
        <v>70.5333333333333</v>
      </c>
      <c r="D10537" s="75">
        <v>96.4</v>
      </c>
      <c r="E10537" s="75">
        <v>94.5333333333333</v>
      </c>
    </row>
    <row r="10538" ht="15.75" customHeight="1">
      <c r="A10538" s="13">
        <v>42234.791666666664</v>
      </c>
      <c r="B10538" s="75">
        <v>64.9333333333333</v>
      </c>
      <c r="C10538" s="75">
        <v>69.65</v>
      </c>
      <c r="D10538" s="75">
        <v>95.5333333333333</v>
      </c>
      <c r="E10538" s="75">
        <v>93.5333333333333</v>
      </c>
    </row>
    <row r="10539" ht="15.75" customHeight="1">
      <c r="A10539" s="13">
        <v>42234.802083333336</v>
      </c>
      <c r="B10539" s="75">
        <v>64.6833333333333</v>
      </c>
      <c r="C10539" s="75">
        <v>68.9</v>
      </c>
      <c r="D10539" s="75">
        <v>94.5333333333333</v>
      </c>
      <c r="E10539" s="75">
        <v>92.5333333333333</v>
      </c>
    </row>
    <row r="10540" ht="15.75" customHeight="1">
      <c r="A10540" s="13">
        <v>42234.8125</v>
      </c>
      <c r="B10540" s="75">
        <v>64.4333333333333</v>
      </c>
      <c r="C10540" s="75">
        <v>68.15</v>
      </c>
      <c r="D10540" s="75">
        <v>93.5333333333333</v>
      </c>
      <c r="E10540" s="75">
        <v>91.5333333333333</v>
      </c>
    </row>
    <row r="10541" ht="15.75" customHeight="1">
      <c r="A10541" s="13">
        <v>42234.822916666664</v>
      </c>
      <c r="B10541" s="75">
        <v>64.1833333333333</v>
      </c>
      <c r="C10541" s="75">
        <v>67.4</v>
      </c>
      <c r="D10541" s="75">
        <v>92.5333333333333</v>
      </c>
      <c r="E10541" s="75">
        <v>90.5333333333333</v>
      </c>
    </row>
    <row r="10542" ht="15.75" customHeight="1">
      <c r="A10542" s="13">
        <v>42234.833333333336</v>
      </c>
      <c r="B10542" s="75">
        <v>63.9333333333333</v>
      </c>
      <c r="C10542" s="75">
        <v>66.7666666666667</v>
      </c>
      <c r="D10542" s="75">
        <v>91.7666666666667</v>
      </c>
      <c r="E10542" s="75">
        <v>89.5333333333333</v>
      </c>
    </row>
    <row r="10543" ht="15.75" customHeight="1">
      <c r="A10543" s="13">
        <v>42234.84375</v>
      </c>
      <c r="B10543" s="75">
        <v>63.6833333333333</v>
      </c>
      <c r="C10543" s="75">
        <v>66.2666666666667</v>
      </c>
      <c r="D10543" s="75">
        <v>91.2666666666667</v>
      </c>
      <c r="E10543" s="75">
        <v>88.5333333333333</v>
      </c>
    </row>
    <row r="10544" ht="15.75" customHeight="1">
      <c r="A10544" s="13">
        <v>42234.854166666664</v>
      </c>
      <c r="B10544" s="75">
        <v>63.4333333333333</v>
      </c>
      <c r="C10544" s="75">
        <v>65.7666666666667</v>
      </c>
      <c r="D10544" s="75">
        <v>90.7666666666667</v>
      </c>
      <c r="E10544" s="75">
        <v>87.5333333333333</v>
      </c>
    </row>
    <row r="10545" ht="15.75" customHeight="1">
      <c r="A10545" s="13">
        <v>42234.864583333336</v>
      </c>
      <c r="B10545" s="75">
        <v>63.1833333333333</v>
      </c>
      <c r="C10545" s="75">
        <v>65.2666666666667</v>
      </c>
      <c r="D10545" s="75">
        <v>90.2666666666667</v>
      </c>
      <c r="E10545" s="75">
        <v>86.5333333333333</v>
      </c>
    </row>
    <row r="10546" ht="15.75" customHeight="1">
      <c r="A10546" s="13">
        <v>42234.875</v>
      </c>
      <c r="B10546" s="75">
        <v>63.0</v>
      </c>
      <c r="C10546" s="75">
        <v>64.7666666666667</v>
      </c>
      <c r="D10546" s="75">
        <v>89.65</v>
      </c>
      <c r="E10546" s="75">
        <v>85.7666666666667</v>
      </c>
    </row>
    <row r="10547" ht="15.75" customHeight="1">
      <c r="A10547" s="13">
        <v>42234.885416666664</v>
      </c>
      <c r="B10547" s="75">
        <v>63.0</v>
      </c>
      <c r="C10547" s="75">
        <v>64.2666666666667</v>
      </c>
      <c r="D10547" s="75">
        <v>88.9</v>
      </c>
      <c r="E10547" s="75">
        <v>85.2666666666667</v>
      </c>
    </row>
    <row r="10548" ht="15.75" customHeight="1">
      <c r="A10548" s="13">
        <v>42234.895833333336</v>
      </c>
      <c r="B10548" s="75">
        <v>63.0</v>
      </c>
      <c r="C10548" s="75">
        <v>63.7666666666667</v>
      </c>
      <c r="D10548" s="75">
        <v>88.15</v>
      </c>
      <c r="E10548" s="75">
        <v>84.7666666666667</v>
      </c>
    </row>
    <row r="10549" ht="15.75" customHeight="1">
      <c r="A10549" s="13">
        <v>42234.90625</v>
      </c>
      <c r="B10549" s="75">
        <v>63.0</v>
      </c>
      <c r="C10549" s="75">
        <v>63.2666666666667</v>
      </c>
      <c r="D10549" s="75">
        <v>87.4</v>
      </c>
      <c r="E10549" s="75">
        <v>84.2666666666667</v>
      </c>
    </row>
    <row r="10550" ht="15.75" customHeight="1">
      <c r="A10550" s="13">
        <v>42234.916666666664</v>
      </c>
      <c r="B10550" s="75">
        <v>62.9333333333333</v>
      </c>
      <c r="C10550" s="75">
        <v>63.0</v>
      </c>
      <c r="D10550" s="75">
        <v>86.8833333333333</v>
      </c>
      <c r="E10550" s="75">
        <v>83.7666666666667</v>
      </c>
    </row>
    <row r="10551" ht="15.75" customHeight="1">
      <c r="A10551" s="13">
        <v>42234.927083333336</v>
      </c>
      <c r="B10551" s="75">
        <v>62.6833333333333</v>
      </c>
      <c r="C10551" s="75">
        <v>63.0</v>
      </c>
      <c r="D10551" s="75">
        <v>86.6333333333333</v>
      </c>
      <c r="E10551" s="75">
        <v>83.2666666666667</v>
      </c>
    </row>
    <row r="10552" ht="15.75" customHeight="1">
      <c r="A10552" s="13">
        <v>42234.9375</v>
      </c>
      <c r="B10552" s="75">
        <v>62.4333333333333</v>
      </c>
      <c r="C10552" s="75">
        <v>63.0</v>
      </c>
      <c r="D10552" s="75">
        <v>86.3833333333333</v>
      </c>
      <c r="E10552" s="75">
        <v>82.7666666666667</v>
      </c>
    </row>
    <row r="10553" ht="15.75" customHeight="1">
      <c r="A10553" s="13">
        <v>42234.947916666664</v>
      </c>
      <c r="B10553" s="75">
        <v>62.1833333333333</v>
      </c>
      <c r="C10553" s="75">
        <v>63.0</v>
      </c>
      <c r="D10553" s="75">
        <v>86.1333333333333</v>
      </c>
      <c r="E10553" s="75">
        <v>82.2666666666667</v>
      </c>
    </row>
    <row r="10554" ht="15.75" customHeight="1">
      <c r="A10554" s="13">
        <v>42234.958333333336</v>
      </c>
      <c r="B10554" s="75">
        <v>62.0</v>
      </c>
      <c r="C10554" s="75">
        <v>63.0</v>
      </c>
      <c r="D10554" s="75">
        <v>85.65</v>
      </c>
      <c r="E10554" s="75">
        <v>81.5333333333333</v>
      </c>
    </row>
    <row r="10555" ht="15.75" customHeight="1">
      <c r="A10555" s="13">
        <v>42234.96875</v>
      </c>
      <c r="B10555" s="75">
        <v>62.0</v>
      </c>
      <c r="C10555" s="75">
        <v>63.0</v>
      </c>
      <c r="D10555" s="75">
        <v>84.9</v>
      </c>
      <c r="E10555" s="75">
        <v>80.5333333333333</v>
      </c>
    </row>
    <row r="10556" ht="15.75" customHeight="1">
      <c r="A10556" s="13">
        <v>42234.979166666664</v>
      </c>
      <c r="B10556" s="75">
        <v>62.0</v>
      </c>
      <c r="C10556" s="75">
        <v>63.0</v>
      </c>
      <c r="D10556" s="75">
        <v>84.15</v>
      </c>
      <c r="E10556" s="75">
        <v>79.5333333333333</v>
      </c>
    </row>
    <row r="10557" ht="15.75" customHeight="1">
      <c r="A10557" s="13">
        <v>42234.989583333336</v>
      </c>
      <c r="B10557" s="75">
        <v>62.0</v>
      </c>
      <c r="C10557" s="75">
        <v>63.0</v>
      </c>
      <c r="D10557" s="75">
        <v>83.4</v>
      </c>
      <c r="E10557" s="75">
        <v>78.5333333333333</v>
      </c>
    </row>
    <row r="10558" ht="15.75" customHeight="1">
      <c r="A10558" s="13">
        <v>42235.0</v>
      </c>
      <c r="B10558" s="75">
        <v>62.1111111111111</v>
      </c>
      <c r="C10558" s="75">
        <v>63.0</v>
      </c>
      <c r="D10558" s="75">
        <v>82.8833333333333</v>
      </c>
      <c r="E10558" s="75">
        <v>77.65</v>
      </c>
    </row>
    <row r="10559" ht="15.75" customHeight="1">
      <c r="A10559" s="13">
        <v>42235.010416666664</v>
      </c>
      <c r="B10559" s="75">
        <v>62.5277777777778</v>
      </c>
      <c r="C10559" s="75">
        <v>63.0</v>
      </c>
      <c r="D10559" s="75">
        <v>82.6333333333333</v>
      </c>
      <c r="E10559" s="75">
        <v>76.9</v>
      </c>
    </row>
    <row r="10560" ht="15.75" customHeight="1">
      <c r="A10560" s="13">
        <v>42235.020833333336</v>
      </c>
      <c r="B10560" s="75">
        <v>62.9444444444444</v>
      </c>
      <c r="C10560" s="75">
        <v>63.0</v>
      </c>
      <c r="D10560" s="75">
        <v>82.3833333333333</v>
      </c>
      <c r="E10560" s="75">
        <v>76.15</v>
      </c>
    </row>
    <row r="10561" ht="15.75" customHeight="1">
      <c r="A10561" s="13">
        <v>42235.03125</v>
      </c>
      <c r="B10561" s="75">
        <v>62.4583333333333</v>
      </c>
      <c r="C10561" s="75">
        <v>63.0</v>
      </c>
      <c r="D10561" s="75">
        <v>82.1333333333333</v>
      </c>
      <c r="E10561" s="75">
        <v>75.4</v>
      </c>
    </row>
    <row r="10562" ht="15.75" customHeight="1">
      <c r="A10562" s="13">
        <v>42235.041666666664</v>
      </c>
      <c r="B10562" s="75">
        <v>62.25</v>
      </c>
      <c r="C10562" s="75">
        <v>63.0</v>
      </c>
      <c r="D10562" s="75">
        <v>81.65</v>
      </c>
      <c r="E10562" s="75">
        <v>74.65</v>
      </c>
    </row>
    <row r="10563" ht="15.75" customHeight="1">
      <c r="A10563" s="13">
        <v>42235.052083333336</v>
      </c>
      <c r="B10563" s="75">
        <v>62.8636363636364</v>
      </c>
      <c r="C10563" s="75">
        <v>63.0</v>
      </c>
      <c r="D10563" s="75">
        <v>80.9</v>
      </c>
      <c r="E10563" s="75">
        <v>73.9</v>
      </c>
    </row>
    <row r="10564" ht="15.75" customHeight="1">
      <c r="A10564" s="13">
        <v>42235.0625</v>
      </c>
      <c r="B10564" s="75">
        <v>62.1818181818182</v>
      </c>
      <c r="C10564" s="75">
        <v>63.0</v>
      </c>
      <c r="D10564" s="75">
        <v>80.15</v>
      </c>
      <c r="E10564" s="75">
        <v>73.15</v>
      </c>
    </row>
    <row r="10565" ht="15.75" customHeight="1">
      <c r="A10565" s="13">
        <v>42235.072916666664</v>
      </c>
      <c r="B10565" s="75">
        <v>61.5</v>
      </c>
      <c r="C10565" s="75">
        <v>63.0</v>
      </c>
      <c r="D10565" s="75">
        <v>79.4</v>
      </c>
      <c r="E10565" s="75">
        <v>72.4</v>
      </c>
    </row>
    <row r="10566" ht="15.75" customHeight="1">
      <c r="A10566" s="13">
        <v>42235.083333333336</v>
      </c>
      <c r="B10566" s="75">
        <v>61.0</v>
      </c>
      <c r="C10566" s="75">
        <v>63.0</v>
      </c>
      <c r="D10566" s="75">
        <v>79.0</v>
      </c>
      <c r="E10566" s="75">
        <v>71.7666666666667</v>
      </c>
    </row>
    <row r="10567" ht="15.75" customHeight="1">
      <c r="A10567" s="13">
        <v>42235.09375</v>
      </c>
      <c r="B10567" s="75">
        <v>61.0</v>
      </c>
      <c r="C10567" s="75">
        <v>63.0</v>
      </c>
      <c r="D10567" s="75">
        <v>79.0</v>
      </c>
      <c r="E10567" s="75">
        <v>71.2666666666667</v>
      </c>
    </row>
    <row r="10568" ht="15.75" customHeight="1">
      <c r="A10568" s="13">
        <v>42235.104166666664</v>
      </c>
      <c r="B10568" s="75">
        <v>61.0</v>
      </c>
      <c r="C10568" s="75">
        <v>63.0</v>
      </c>
      <c r="D10568" s="75">
        <v>79.0</v>
      </c>
      <c r="E10568" s="75">
        <v>70.7666666666667</v>
      </c>
    </row>
    <row r="10569" ht="15.75" customHeight="1">
      <c r="A10569" s="13">
        <v>42235.114583333336</v>
      </c>
      <c r="B10569" s="75">
        <v>61.0</v>
      </c>
      <c r="C10569" s="75">
        <v>63.0</v>
      </c>
      <c r="D10569" s="75">
        <v>79.0</v>
      </c>
      <c r="E10569" s="75">
        <v>70.2666666666667</v>
      </c>
    </row>
    <row r="10570" ht="15.75" customHeight="1">
      <c r="A10570" s="13">
        <v>42235.125</v>
      </c>
      <c r="B10570" s="75">
        <v>60.9333333333333</v>
      </c>
      <c r="C10570" s="75">
        <v>63.0</v>
      </c>
      <c r="D10570" s="75">
        <v>78.65</v>
      </c>
      <c r="E10570" s="75">
        <v>69.7666666666667</v>
      </c>
    </row>
    <row r="10571" ht="15.75" customHeight="1">
      <c r="A10571" s="13">
        <v>42235.135416666664</v>
      </c>
      <c r="B10571" s="75">
        <v>60.6833333333333</v>
      </c>
      <c r="C10571" s="75">
        <v>63.0</v>
      </c>
      <c r="D10571" s="75">
        <v>77.9</v>
      </c>
      <c r="E10571" s="75">
        <v>69.2666666666667</v>
      </c>
    </row>
    <row r="10572" ht="15.75" customHeight="1">
      <c r="A10572" s="13">
        <v>42235.145833333336</v>
      </c>
      <c r="B10572" s="75">
        <v>60.4333333333333</v>
      </c>
      <c r="C10572" s="75">
        <v>63.0</v>
      </c>
      <c r="D10572" s="75">
        <v>77.15</v>
      </c>
      <c r="E10572" s="75">
        <v>68.7666666666667</v>
      </c>
    </row>
    <row r="10573" ht="15.75" customHeight="1">
      <c r="A10573" s="13">
        <v>42235.15625</v>
      </c>
      <c r="B10573" s="75">
        <v>60.1833333333333</v>
      </c>
      <c r="C10573" s="75">
        <v>63.0</v>
      </c>
      <c r="D10573" s="75">
        <v>76.4</v>
      </c>
      <c r="E10573" s="75">
        <v>68.2666666666667</v>
      </c>
    </row>
    <row r="10574" ht="15.75" customHeight="1">
      <c r="A10574" s="13">
        <v>42235.166666666664</v>
      </c>
      <c r="B10574" s="75">
        <v>60.0</v>
      </c>
      <c r="C10574" s="75">
        <v>62.8833333333333</v>
      </c>
      <c r="D10574" s="75">
        <v>75.8833333333333</v>
      </c>
      <c r="E10574" s="75">
        <v>67.8833333333333</v>
      </c>
    </row>
    <row r="10575" ht="15.75" customHeight="1">
      <c r="A10575" s="13">
        <v>42235.177083333336</v>
      </c>
      <c r="B10575" s="75">
        <v>60.0</v>
      </c>
      <c r="C10575" s="75">
        <v>62.6333333333333</v>
      </c>
      <c r="D10575" s="75">
        <v>75.6333333333333</v>
      </c>
      <c r="E10575" s="75">
        <v>67.6333333333333</v>
      </c>
    </row>
    <row r="10576" ht="15.75" customHeight="1">
      <c r="A10576" s="13">
        <v>42235.1875</v>
      </c>
      <c r="B10576" s="75">
        <v>60.0</v>
      </c>
      <c r="C10576" s="75">
        <v>62.3833333333333</v>
      </c>
      <c r="D10576" s="75">
        <v>75.3833333333333</v>
      </c>
      <c r="E10576" s="75">
        <v>67.3833333333333</v>
      </c>
    </row>
    <row r="10577" ht="15.75" customHeight="1">
      <c r="A10577" s="13">
        <v>42235.197916666664</v>
      </c>
      <c r="B10577" s="75">
        <v>60.0</v>
      </c>
      <c r="C10577" s="75">
        <v>62.1333333333333</v>
      </c>
      <c r="D10577" s="75">
        <v>75.1333333333333</v>
      </c>
      <c r="E10577" s="75">
        <v>67.1333333333333</v>
      </c>
    </row>
    <row r="10578" ht="15.75" customHeight="1">
      <c r="A10578" s="13">
        <v>42235.208333333336</v>
      </c>
      <c r="B10578" s="75">
        <v>60.0666666666667</v>
      </c>
      <c r="C10578" s="75">
        <v>61.8833333333333</v>
      </c>
      <c r="D10578" s="75">
        <v>74.7666666666667</v>
      </c>
      <c r="E10578" s="75">
        <v>67.0</v>
      </c>
    </row>
    <row r="10579" ht="15.75" customHeight="1">
      <c r="A10579" s="13">
        <v>42235.21875</v>
      </c>
      <c r="B10579" s="75">
        <v>60.3166666666667</v>
      </c>
      <c r="C10579" s="75">
        <v>61.6333333333333</v>
      </c>
      <c r="D10579" s="75">
        <v>74.2666666666667</v>
      </c>
      <c r="E10579" s="75">
        <v>67.0</v>
      </c>
    </row>
    <row r="10580" ht="15.75" customHeight="1">
      <c r="A10580" s="13">
        <v>42235.229166666664</v>
      </c>
      <c r="B10580" s="75">
        <v>60.5666666666667</v>
      </c>
      <c r="C10580" s="75">
        <v>61.3833333333333</v>
      </c>
      <c r="D10580" s="75">
        <v>73.7666666666667</v>
      </c>
      <c r="E10580" s="75">
        <v>67.0</v>
      </c>
    </row>
    <row r="10581" ht="15.75" customHeight="1">
      <c r="A10581" s="13">
        <v>42235.239583333336</v>
      </c>
      <c r="B10581" s="75">
        <v>60.8166666666667</v>
      </c>
      <c r="C10581" s="75">
        <v>61.1333333333333</v>
      </c>
      <c r="D10581" s="75">
        <v>73.2666666666667</v>
      </c>
      <c r="E10581" s="75">
        <v>67.0</v>
      </c>
    </row>
    <row r="10582" ht="15.75" customHeight="1">
      <c r="A10582" s="13">
        <v>42235.25</v>
      </c>
      <c r="B10582" s="75">
        <v>61.0666666666667</v>
      </c>
      <c r="C10582" s="75">
        <v>61.0</v>
      </c>
      <c r="D10582" s="75">
        <v>73.0</v>
      </c>
      <c r="E10582" s="75">
        <v>67.35</v>
      </c>
    </row>
    <row r="10583" ht="15.75" customHeight="1">
      <c r="A10583" s="13">
        <v>42235.260416666664</v>
      </c>
      <c r="B10583" s="75">
        <v>61.3166666666667</v>
      </c>
      <c r="C10583" s="75">
        <v>61.0</v>
      </c>
      <c r="D10583" s="75">
        <v>73.0</v>
      </c>
      <c r="E10583" s="75">
        <v>68.1</v>
      </c>
    </row>
    <row r="10584" ht="15.75" customHeight="1">
      <c r="A10584" s="13">
        <v>42235.270833333336</v>
      </c>
      <c r="B10584" s="75">
        <v>61.5666666666667</v>
      </c>
      <c r="C10584" s="75">
        <v>61.0</v>
      </c>
      <c r="D10584" s="75">
        <v>73.0</v>
      </c>
      <c r="E10584" s="75">
        <v>68.85</v>
      </c>
    </row>
    <row r="10585" ht="15.75" customHeight="1">
      <c r="A10585" s="13">
        <v>42235.28125</v>
      </c>
      <c r="B10585" s="75">
        <v>61.8166666666667</v>
      </c>
      <c r="C10585" s="75">
        <v>61.0</v>
      </c>
      <c r="D10585" s="75">
        <v>73.0</v>
      </c>
      <c r="E10585" s="75">
        <v>69.6</v>
      </c>
    </row>
    <row r="10586" ht="15.75" customHeight="1">
      <c r="A10586" s="13">
        <v>42235.291666666664</v>
      </c>
      <c r="B10586" s="75">
        <v>62.1025641025641</v>
      </c>
      <c r="C10586" s="75">
        <v>61.1166666666667</v>
      </c>
      <c r="D10586" s="75">
        <v>73.8166666666667</v>
      </c>
      <c r="E10586" s="75">
        <v>70.5833333333333</v>
      </c>
    </row>
    <row r="10587" ht="15.75" customHeight="1">
      <c r="A10587" s="13">
        <v>42235.302083333336</v>
      </c>
      <c r="B10587" s="75">
        <v>62.4871794871795</v>
      </c>
      <c r="C10587" s="75">
        <v>61.3666666666667</v>
      </c>
      <c r="D10587" s="75">
        <v>75.5666666666667</v>
      </c>
      <c r="E10587" s="75">
        <v>71.8333333333333</v>
      </c>
    </row>
    <row r="10588" ht="15.75" customHeight="1">
      <c r="A10588" s="13">
        <v>42235.3125</v>
      </c>
      <c r="B10588" s="75">
        <v>62.8717948717949</v>
      </c>
      <c r="C10588" s="75">
        <v>61.6166666666667</v>
      </c>
      <c r="D10588" s="75">
        <v>77.3166666666667</v>
      </c>
      <c r="E10588" s="75">
        <v>73.0833333333333</v>
      </c>
    </row>
    <row r="10589" ht="15.75" customHeight="1">
      <c r="A10589" s="13">
        <v>42235.322916666664</v>
      </c>
      <c r="B10589" s="75">
        <v>63.4761904761905</v>
      </c>
      <c r="C10589" s="75">
        <v>61.8666666666667</v>
      </c>
      <c r="D10589" s="75">
        <v>79.0666666666667</v>
      </c>
      <c r="E10589" s="75">
        <v>74.3333333333333</v>
      </c>
    </row>
    <row r="10590" ht="15.75" customHeight="1">
      <c r="A10590" s="13">
        <v>42235.333333333336</v>
      </c>
      <c r="B10590" s="75">
        <v>64.0</v>
      </c>
      <c r="C10590" s="75">
        <v>62.5384615384615</v>
      </c>
      <c r="D10590" s="75">
        <v>80.8166666666667</v>
      </c>
      <c r="E10590" s="75">
        <v>75.5833333333333</v>
      </c>
    </row>
    <row r="10591" ht="15.75" customHeight="1">
      <c r="A10591" s="13">
        <v>42235.34375</v>
      </c>
      <c r="B10591" s="75">
        <v>64.0</v>
      </c>
      <c r="C10591" s="75">
        <v>63.25</v>
      </c>
      <c r="D10591" s="75">
        <v>82.5666666666667</v>
      </c>
      <c r="E10591" s="75">
        <v>76.8333333333333</v>
      </c>
    </row>
    <row r="10592" ht="15.75" customHeight="1">
      <c r="A10592" s="13">
        <v>42235.354166666664</v>
      </c>
      <c r="B10592" s="75">
        <v>64.0</v>
      </c>
      <c r="C10592" s="75">
        <v>63.6666666666667</v>
      </c>
      <c r="D10592" s="75">
        <v>84.3166666666667</v>
      </c>
      <c r="E10592" s="75">
        <v>78.0833333333333</v>
      </c>
    </row>
    <row r="10593" ht="15.75" customHeight="1">
      <c r="A10593" s="13">
        <v>42235.364583333336</v>
      </c>
      <c r="B10593" s="75">
        <v>64.0</v>
      </c>
      <c r="C10593" s="75">
        <v>64.2727272727273</v>
      </c>
      <c r="D10593" s="75">
        <v>86.0666666666667</v>
      </c>
      <c r="E10593" s="75">
        <v>79.3333333333333</v>
      </c>
    </row>
    <row r="10594" ht="15.75" customHeight="1">
      <c r="A10594" s="13">
        <v>42235.375</v>
      </c>
      <c r="B10594" s="75">
        <v>64.2758620689655</v>
      </c>
      <c r="C10594" s="75">
        <v>65.4666666666667</v>
      </c>
      <c r="D10594" s="75">
        <v>87.1166666666667</v>
      </c>
      <c r="E10594" s="75">
        <v>80.4666666666667</v>
      </c>
    </row>
    <row r="10595" ht="15.75" customHeight="1">
      <c r="A10595" s="13">
        <v>42235.385416666664</v>
      </c>
      <c r="B10595" s="75">
        <v>65.3103448275862</v>
      </c>
      <c r="C10595" s="75">
        <v>66.4666666666667</v>
      </c>
      <c r="D10595" s="75">
        <v>87.3666666666667</v>
      </c>
      <c r="E10595" s="75">
        <v>81.4666666666667</v>
      </c>
    </row>
    <row r="10596" ht="15.75" customHeight="1">
      <c r="A10596" s="13">
        <v>42235.395833333336</v>
      </c>
      <c r="B10596" s="75">
        <v>66.3448275862069</v>
      </c>
      <c r="C10596" s="75">
        <v>67.4666666666667</v>
      </c>
      <c r="D10596" s="75">
        <v>87.6166666666667</v>
      </c>
      <c r="E10596" s="75">
        <v>82.4666666666667</v>
      </c>
    </row>
    <row r="10597" ht="15.75" customHeight="1">
      <c r="A10597" s="13">
        <v>42235.40625</v>
      </c>
      <c r="B10597" s="75">
        <v>67.3793103448276</v>
      </c>
      <c r="C10597" s="75">
        <v>68.4666666666667</v>
      </c>
      <c r="D10597" s="75">
        <v>87.8666666666667</v>
      </c>
      <c r="E10597" s="75">
        <v>83.4666666666667</v>
      </c>
    </row>
    <row r="10598" ht="15.75" customHeight="1">
      <c r="A10598" s="13">
        <v>42235.416666666664</v>
      </c>
      <c r="B10598" s="75">
        <v>68.2</v>
      </c>
      <c r="C10598" s="75">
        <v>69.4666666666667</v>
      </c>
      <c r="D10598" s="75">
        <v>88.0</v>
      </c>
      <c r="E10598" s="75">
        <v>84.7</v>
      </c>
    </row>
    <row r="10599" ht="15.75" customHeight="1">
      <c r="A10599" s="13">
        <v>42235.427083333336</v>
      </c>
      <c r="B10599" s="75">
        <v>68.95</v>
      </c>
      <c r="C10599" s="75">
        <v>70.4666666666667</v>
      </c>
      <c r="D10599" s="75">
        <v>88.0</v>
      </c>
      <c r="E10599" s="75">
        <v>86.2</v>
      </c>
    </row>
    <row r="10600" ht="15.75" customHeight="1">
      <c r="A10600" s="13">
        <v>42235.4375</v>
      </c>
      <c r="B10600" s="75">
        <v>69.7</v>
      </c>
      <c r="C10600" s="75">
        <v>71.4666666666667</v>
      </c>
      <c r="D10600" s="75">
        <v>88.0</v>
      </c>
      <c r="E10600" s="75">
        <v>87.7</v>
      </c>
    </row>
    <row r="10601" ht="15.75" customHeight="1">
      <c r="A10601" s="13">
        <v>42235.447916666664</v>
      </c>
      <c r="B10601" s="75">
        <v>70.45</v>
      </c>
      <c r="C10601" s="75">
        <v>72.4666666666667</v>
      </c>
      <c r="D10601" s="75">
        <v>88.0</v>
      </c>
      <c r="E10601" s="75">
        <v>89.2</v>
      </c>
    </row>
    <row r="10602" ht="15.75" customHeight="1">
      <c r="A10602" s="13">
        <v>42235.458333333336</v>
      </c>
      <c r="B10602" s="75">
        <v>71.1333333333333</v>
      </c>
      <c r="C10602" s="75">
        <v>73.2333333333333</v>
      </c>
      <c r="D10602" s="75">
        <v>88.2333333333333</v>
      </c>
      <c r="E10602" s="75">
        <v>90.2333333333333</v>
      </c>
    </row>
    <row r="10603" ht="15.75" customHeight="1">
      <c r="A10603" s="13">
        <v>42235.46875</v>
      </c>
      <c r="B10603" s="75">
        <v>71.6333333333333</v>
      </c>
      <c r="C10603" s="75">
        <v>73.7333333333333</v>
      </c>
      <c r="D10603" s="75">
        <v>88.7333333333333</v>
      </c>
      <c r="E10603" s="75">
        <v>90.7333333333333</v>
      </c>
    </row>
    <row r="10604" ht="15.75" customHeight="1">
      <c r="A10604" s="13">
        <v>42235.479166666664</v>
      </c>
      <c r="B10604" s="75">
        <v>72.1333333333333</v>
      </c>
      <c r="C10604" s="75">
        <v>74.2333333333333</v>
      </c>
      <c r="D10604" s="75">
        <v>89.2333333333333</v>
      </c>
      <c r="E10604" s="75">
        <v>91.2333333333333</v>
      </c>
    </row>
    <row r="10605" ht="15.75" customHeight="1">
      <c r="A10605" s="13">
        <v>42235.489583333336</v>
      </c>
      <c r="B10605" s="75">
        <v>72.6333333333333</v>
      </c>
      <c r="C10605" s="75">
        <v>74.7333333333333</v>
      </c>
      <c r="D10605" s="75">
        <v>89.7333333333333</v>
      </c>
      <c r="E10605" s="75">
        <v>91.7333333333333</v>
      </c>
    </row>
    <row r="10606" ht="15.75" customHeight="1">
      <c r="A10606" s="13">
        <v>42235.5</v>
      </c>
      <c r="B10606" s="75">
        <v>73.0</v>
      </c>
      <c r="C10606" s="75">
        <v>75.1166666666667</v>
      </c>
      <c r="D10606" s="75">
        <v>90.1166666666667</v>
      </c>
      <c r="E10606" s="75">
        <v>92.35</v>
      </c>
    </row>
    <row r="10607" ht="15.75" customHeight="1">
      <c r="A10607" s="13">
        <v>42235.510416666664</v>
      </c>
      <c r="B10607" s="75">
        <v>73.0</v>
      </c>
      <c r="C10607" s="75">
        <v>75.3666666666667</v>
      </c>
      <c r="D10607" s="75">
        <v>90.3666666666667</v>
      </c>
      <c r="E10607" s="75">
        <v>93.1</v>
      </c>
    </row>
    <row r="10608" ht="15.75" customHeight="1">
      <c r="A10608" s="13">
        <v>42235.520833333336</v>
      </c>
      <c r="B10608" s="75">
        <v>73.0</v>
      </c>
      <c r="C10608" s="75">
        <v>75.6166666666667</v>
      </c>
      <c r="D10608" s="75">
        <v>90.6166666666667</v>
      </c>
      <c r="E10608" s="75">
        <v>93.85</v>
      </c>
    </row>
    <row r="10609" ht="15.75" customHeight="1">
      <c r="A10609" s="13">
        <v>42235.53125</v>
      </c>
      <c r="B10609" s="75">
        <v>73.0</v>
      </c>
      <c r="C10609" s="75">
        <v>75.8666666666667</v>
      </c>
      <c r="D10609" s="75">
        <v>90.8666666666667</v>
      </c>
      <c r="E10609" s="75">
        <v>94.6</v>
      </c>
    </row>
    <row r="10610" ht="15.75" customHeight="1">
      <c r="A10610" s="13">
        <v>42235.541666666664</v>
      </c>
      <c r="B10610" s="75">
        <v>73.0</v>
      </c>
      <c r="C10610" s="75">
        <v>76.0</v>
      </c>
      <c r="D10610" s="75">
        <v>91.35</v>
      </c>
      <c r="E10610" s="75">
        <v>95.35</v>
      </c>
    </row>
    <row r="10611" ht="15.75" customHeight="1">
      <c r="A10611" s="13">
        <v>42235.552083333336</v>
      </c>
      <c r="B10611" s="75">
        <v>73.0</v>
      </c>
      <c r="C10611" s="75">
        <v>76.0</v>
      </c>
      <c r="D10611" s="75">
        <v>92.1</v>
      </c>
      <c r="E10611" s="75">
        <v>96.1</v>
      </c>
    </row>
    <row r="10612" ht="15.75" customHeight="1">
      <c r="A10612" s="13">
        <v>42235.5625</v>
      </c>
      <c r="B10612" s="75">
        <v>73.0</v>
      </c>
      <c r="C10612" s="75">
        <v>76.0</v>
      </c>
      <c r="D10612" s="75">
        <v>92.85</v>
      </c>
      <c r="E10612" s="75">
        <v>96.85</v>
      </c>
    </row>
    <row r="10613" ht="15.75" customHeight="1">
      <c r="A10613" s="13">
        <v>42235.572916666664</v>
      </c>
      <c r="B10613" s="75">
        <v>73.0</v>
      </c>
      <c r="C10613" s="75">
        <v>76.0</v>
      </c>
      <c r="D10613" s="75">
        <v>93.6</v>
      </c>
      <c r="E10613" s="75">
        <v>97.6</v>
      </c>
    </row>
    <row r="10614" ht="15.75" customHeight="1">
      <c r="A10614" s="13">
        <v>42235.583333333336</v>
      </c>
      <c r="B10614" s="75">
        <v>73.0</v>
      </c>
      <c r="C10614" s="75">
        <v>76.0</v>
      </c>
      <c r="D10614" s="75">
        <v>94.1166666666667</v>
      </c>
      <c r="E10614" s="75">
        <v>98.1166666666667</v>
      </c>
    </row>
    <row r="10615" ht="15.75" customHeight="1">
      <c r="A10615" s="13">
        <v>42235.59375</v>
      </c>
      <c r="B10615" s="75">
        <v>73.0</v>
      </c>
      <c r="C10615" s="75">
        <v>76.0</v>
      </c>
      <c r="D10615" s="75">
        <v>94.3666666666667</v>
      </c>
      <c r="E10615" s="75">
        <v>98.3666666666667</v>
      </c>
    </row>
    <row r="10616" ht="15.75" customHeight="1">
      <c r="A10616" s="13">
        <v>42235.604166666664</v>
      </c>
      <c r="B10616" s="75">
        <v>73.0</v>
      </c>
      <c r="C10616" s="75">
        <v>76.0</v>
      </c>
      <c r="D10616" s="75">
        <v>94.6166666666667</v>
      </c>
      <c r="E10616" s="75">
        <v>98.6166666666667</v>
      </c>
    </row>
    <row r="10617" ht="15.75" customHeight="1">
      <c r="A10617" s="13">
        <v>42235.614583333336</v>
      </c>
      <c r="B10617" s="75">
        <v>73.0</v>
      </c>
      <c r="C10617" s="75">
        <v>76.0</v>
      </c>
      <c r="D10617" s="75">
        <v>94.8666666666667</v>
      </c>
      <c r="E10617" s="75">
        <v>98.8666666666667</v>
      </c>
    </row>
    <row r="10618" ht="15.75" customHeight="1">
      <c r="A10618" s="13">
        <v>42235.625</v>
      </c>
      <c r="B10618" s="75">
        <v>72.9333333333333</v>
      </c>
      <c r="C10618" s="75">
        <v>76.0</v>
      </c>
      <c r="D10618" s="75">
        <v>95.1166666666667</v>
      </c>
      <c r="E10618" s="75">
        <v>99.0</v>
      </c>
    </row>
    <row r="10619" ht="15.75" customHeight="1">
      <c r="A10619" s="13">
        <v>42235.635416666664</v>
      </c>
      <c r="B10619" s="75">
        <v>72.6833333333333</v>
      </c>
      <c r="C10619" s="75">
        <v>76.0</v>
      </c>
      <c r="D10619" s="75">
        <v>95.3666666666667</v>
      </c>
      <c r="E10619" s="75">
        <v>99.0</v>
      </c>
    </row>
    <row r="10620" ht="15.75" customHeight="1">
      <c r="A10620" s="13">
        <v>42235.645833333336</v>
      </c>
      <c r="B10620" s="75">
        <v>72.4333333333333</v>
      </c>
      <c r="C10620" s="75">
        <v>76.0</v>
      </c>
      <c r="D10620" s="75">
        <v>95.6166666666667</v>
      </c>
      <c r="E10620" s="75">
        <v>99.0</v>
      </c>
    </row>
    <row r="10621" ht="15.75" customHeight="1">
      <c r="A10621" s="13">
        <v>42235.65625</v>
      </c>
      <c r="B10621" s="75">
        <v>72.1833333333333</v>
      </c>
      <c r="C10621" s="75">
        <v>76.0</v>
      </c>
      <c r="D10621" s="75">
        <v>95.8666666666667</v>
      </c>
      <c r="E10621" s="75">
        <v>99.0</v>
      </c>
    </row>
    <row r="10622" ht="15.75" customHeight="1">
      <c r="A10622" s="13">
        <v>42235.666666666664</v>
      </c>
      <c r="B10622" s="75">
        <v>71.8</v>
      </c>
      <c r="C10622" s="75">
        <v>75.7666666666667</v>
      </c>
      <c r="D10622" s="75">
        <v>95.4166666666667</v>
      </c>
      <c r="E10622" s="75">
        <v>98.8833333333333</v>
      </c>
    </row>
    <row r="10623" ht="15.75" customHeight="1">
      <c r="A10623" s="13">
        <v>42235.677083333336</v>
      </c>
      <c r="B10623" s="75">
        <v>71.05</v>
      </c>
      <c r="C10623" s="75">
        <v>75.2666666666667</v>
      </c>
      <c r="D10623" s="75">
        <v>94.1666666666667</v>
      </c>
      <c r="E10623" s="75">
        <v>98.6333333333333</v>
      </c>
    </row>
    <row r="10624" ht="15.75" customHeight="1">
      <c r="A10624" s="13">
        <v>42235.6875</v>
      </c>
      <c r="B10624" s="75">
        <v>70.3</v>
      </c>
      <c r="C10624" s="75">
        <v>74.7666666666667</v>
      </c>
      <c r="D10624" s="75">
        <v>92.9166666666667</v>
      </c>
      <c r="E10624" s="75">
        <v>98.3833333333333</v>
      </c>
    </row>
    <row r="10625" ht="15.75" customHeight="1">
      <c r="A10625" s="13">
        <v>42235.697916666664</v>
      </c>
      <c r="B10625" s="75">
        <v>69.55</v>
      </c>
      <c r="C10625" s="75">
        <v>74.2666666666667</v>
      </c>
      <c r="D10625" s="75">
        <v>91.6666666666667</v>
      </c>
      <c r="E10625" s="75">
        <v>98.1333333333333</v>
      </c>
    </row>
    <row r="10626" ht="15.75" customHeight="1">
      <c r="A10626" s="13">
        <v>42235.708333333336</v>
      </c>
      <c r="B10626" s="75">
        <v>68.8666666666667</v>
      </c>
      <c r="C10626" s="75">
        <v>73.65</v>
      </c>
      <c r="D10626" s="75">
        <v>90.4166666666667</v>
      </c>
      <c r="E10626" s="75">
        <v>97.7666666666667</v>
      </c>
    </row>
    <row r="10627" ht="15.75" customHeight="1">
      <c r="A10627" s="13">
        <v>42235.71875</v>
      </c>
      <c r="B10627" s="75">
        <v>68.3666666666667</v>
      </c>
      <c r="C10627" s="75">
        <v>72.9</v>
      </c>
      <c r="D10627" s="75">
        <v>89.1666666666667</v>
      </c>
      <c r="E10627" s="75">
        <v>97.2666666666667</v>
      </c>
    </row>
    <row r="10628" ht="15.75" customHeight="1">
      <c r="A10628" s="13">
        <v>42235.729166666664</v>
      </c>
      <c r="B10628" s="75">
        <v>67.8666666666667</v>
      </c>
      <c r="C10628" s="75">
        <v>72.15</v>
      </c>
      <c r="D10628" s="75">
        <v>87.9166666666667</v>
      </c>
      <c r="E10628" s="75">
        <v>96.7666666666667</v>
      </c>
    </row>
    <row r="10629" ht="15.75" customHeight="1">
      <c r="A10629" s="13">
        <v>42235.739583333336</v>
      </c>
      <c r="B10629" s="75">
        <v>67.3666666666667</v>
      </c>
      <c r="C10629" s="75">
        <v>71.4</v>
      </c>
      <c r="D10629" s="75">
        <v>86.6666666666667</v>
      </c>
      <c r="E10629" s="75">
        <v>96.2666666666667</v>
      </c>
    </row>
    <row r="10630" ht="15.75" customHeight="1">
      <c r="A10630" s="13">
        <v>42235.75</v>
      </c>
      <c r="B10630" s="75">
        <v>66.8666666666667</v>
      </c>
      <c r="C10630" s="75">
        <v>70.65</v>
      </c>
      <c r="D10630" s="75">
        <v>85.5333333333333</v>
      </c>
      <c r="E10630" s="75">
        <v>95.4166666666667</v>
      </c>
    </row>
    <row r="10631" ht="15.75" customHeight="1">
      <c r="A10631" s="13">
        <v>42235.760416666664</v>
      </c>
      <c r="B10631" s="75">
        <v>66.3666666666667</v>
      </c>
      <c r="C10631" s="75">
        <v>69.9</v>
      </c>
      <c r="D10631" s="75">
        <v>84.5333333333333</v>
      </c>
      <c r="E10631" s="75">
        <v>94.1666666666667</v>
      </c>
    </row>
    <row r="10632" ht="15.75" customHeight="1">
      <c r="A10632" s="13">
        <v>42235.770833333336</v>
      </c>
      <c r="B10632" s="75">
        <v>65.8666666666667</v>
      </c>
      <c r="C10632" s="75">
        <v>69.15</v>
      </c>
      <c r="D10632" s="75">
        <v>83.5333333333333</v>
      </c>
      <c r="E10632" s="75">
        <v>92.9166666666667</v>
      </c>
    </row>
    <row r="10633" ht="15.75" customHeight="1">
      <c r="A10633" s="13">
        <v>42235.78125</v>
      </c>
      <c r="B10633" s="75">
        <v>65.3666666666667</v>
      </c>
      <c r="C10633" s="75">
        <v>68.4</v>
      </c>
      <c r="D10633" s="75">
        <v>82.5333333333333</v>
      </c>
      <c r="E10633" s="75">
        <v>91.6666666666667</v>
      </c>
    </row>
    <row r="10634" ht="15.75" customHeight="1">
      <c r="A10634" s="13">
        <v>42235.791666666664</v>
      </c>
      <c r="B10634" s="75">
        <v>65.0</v>
      </c>
      <c r="C10634" s="75">
        <v>67.7666666666667</v>
      </c>
      <c r="D10634" s="75">
        <v>81.65</v>
      </c>
      <c r="E10634" s="75">
        <v>90.5333333333333</v>
      </c>
    </row>
    <row r="10635" ht="15.75" customHeight="1">
      <c r="A10635" s="13">
        <v>42235.802083333336</v>
      </c>
      <c r="B10635" s="75">
        <v>65.0</v>
      </c>
      <c r="C10635" s="75">
        <v>67.2666666666667</v>
      </c>
      <c r="D10635" s="75">
        <v>80.9</v>
      </c>
      <c r="E10635" s="75">
        <v>89.5333333333333</v>
      </c>
    </row>
    <row r="10636" ht="15.75" customHeight="1">
      <c r="A10636" s="13">
        <v>42235.8125</v>
      </c>
      <c r="B10636" s="75">
        <v>65.0</v>
      </c>
      <c r="C10636" s="75">
        <v>66.7666666666667</v>
      </c>
      <c r="D10636" s="75">
        <v>80.15</v>
      </c>
      <c r="E10636" s="75">
        <v>88.5333333333333</v>
      </c>
    </row>
    <row r="10637" ht="15.75" customHeight="1">
      <c r="A10637" s="13">
        <v>42235.822916666664</v>
      </c>
      <c r="B10637" s="75">
        <v>65.0</v>
      </c>
      <c r="C10637" s="75">
        <v>66.2666666666667</v>
      </c>
      <c r="D10637" s="75">
        <v>79.4</v>
      </c>
      <c r="E10637" s="75">
        <v>87.5333333333333</v>
      </c>
    </row>
    <row r="10638" ht="15.75" customHeight="1">
      <c r="A10638" s="13">
        <v>42235.833333333336</v>
      </c>
      <c r="B10638" s="75">
        <v>65.0</v>
      </c>
      <c r="C10638" s="75">
        <v>65.8833333333333</v>
      </c>
      <c r="D10638" s="75">
        <v>78.65</v>
      </c>
      <c r="E10638" s="75">
        <v>86.65</v>
      </c>
    </row>
    <row r="10639" ht="15.75" customHeight="1">
      <c r="A10639" s="13">
        <v>42235.84375</v>
      </c>
      <c r="B10639" s="75">
        <v>65.0</v>
      </c>
      <c r="C10639" s="75">
        <v>65.6333333333333</v>
      </c>
      <c r="D10639" s="75">
        <v>77.9</v>
      </c>
      <c r="E10639" s="75">
        <v>85.9</v>
      </c>
    </row>
    <row r="10640" ht="15.75" customHeight="1">
      <c r="A10640" s="13">
        <v>42235.854166666664</v>
      </c>
      <c r="B10640" s="75">
        <v>65.0</v>
      </c>
      <c r="C10640" s="75">
        <v>65.3833333333333</v>
      </c>
      <c r="D10640" s="75">
        <v>77.15</v>
      </c>
      <c r="E10640" s="75">
        <v>85.15</v>
      </c>
    </row>
    <row r="10641" ht="15.75" customHeight="1">
      <c r="A10641" s="13">
        <v>42235.864583333336</v>
      </c>
      <c r="B10641" s="75">
        <v>65.0</v>
      </c>
      <c r="C10641" s="75">
        <v>65.1333333333333</v>
      </c>
      <c r="D10641" s="75">
        <v>76.4</v>
      </c>
      <c r="E10641" s="75">
        <v>84.4</v>
      </c>
    </row>
    <row r="10642" ht="15.75" customHeight="1">
      <c r="A10642" s="13">
        <v>42235.875</v>
      </c>
      <c r="B10642" s="75">
        <v>64.9310344827586</v>
      </c>
      <c r="C10642" s="75">
        <v>64.8627450980392</v>
      </c>
      <c r="D10642" s="75">
        <v>75.4166666666667</v>
      </c>
      <c r="E10642" s="75">
        <v>83.65</v>
      </c>
    </row>
    <row r="10643" ht="15.75" customHeight="1">
      <c r="A10643" s="13">
        <v>42235.885416666664</v>
      </c>
      <c r="B10643" s="75">
        <v>64.6724137931034</v>
      </c>
      <c r="C10643" s="75">
        <v>64.5686274509804</v>
      </c>
      <c r="D10643" s="75">
        <v>74.1666666666667</v>
      </c>
      <c r="E10643" s="75">
        <v>82.9</v>
      </c>
    </row>
    <row r="10644" ht="15.75" customHeight="1">
      <c r="A10644" s="13">
        <v>42235.895833333336</v>
      </c>
      <c r="B10644" s="75">
        <v>64.4137931034483</v>
      </c>
      <c r="C10644" s="75">
        <v>64.2745098039216</v>
      </c>
      <c r="D10644" s="75">
        <v>72.9166666666667</v>
      </c>
      <c r="E10644" s="75">
        <v>82.15</v>
      </c>
    </row>
    <row r="10645" ht="15.75" customHeight="1">
      <c r="A10645" s="13">
        <v>42235.90625</v>
      </c>
      <c r="B10645" s="75">
        <v>64.1551724137931</v>
      </c>
      <c r="C10645" s="75">
        <v>64.0</v>
      </c>
      <c r="D10645" s="75">
        <v>71.6666666666667</v>
      </c>
      <c r="E10645" s="75">
        <v>81.4</v>
      </c>
    </row>
    <row r="10646" ht="15.75" customHeight="1">
      <c r="A10646" s="13">
        <v>42235.916666666664</v>
      </c>
      <c r="B10646" s="75">
        <v>65.0</v>
      </c>
      <c r="C10646" s="75">
        <v>64.1166666666667</v>
      </c>
      <c r="D10646" s="75">
        <v>70.7666666666667</v>
      </c>
      <c r="E10646" s="75">
        <v>80.65</v>
      </c>
    </row>
    <row r="10647" ht="15.75" customHeight="1">
      <c r="A10647" s="13">
        <v>42235.927083333336</v>
      </c>
      <c r="B10647" s="75">
        <v>65.0</v>
      </c>
      <c r="C10647" s="75">
        <v>64.3666666666667</v>
      </c>
      <c r="D10647" s="75">
        <v>70.2666666666667</v>
      </c>
      <c r="E10647" s="75">
        <v>79.9</v>
      </c>
    </row>
    <row r="10648" ht="15.75" customHeight="1">
      <c r="A10648" s="13">
        <v>42235.9375</v>
      </c>
      <c r="B10648" s="75">
        <v>65.0</v>
      </c>
      <c r="C10648" s="75">
        <v>64.6166666666667</v>
      </c>
      <c r="D10648" s="75">
        <v>69.7666666666667</v>
      </c>
      <c r="E10648" s="75">
        <v>79.15</v>
      </c>
    </row>
    <row r="10649" ht="15.75" customHeight="1">
      <c r="A10649" s="13">
        <v>42235.947916666664</v>
      </c>
      <c r="B10649" s="75">
        <v>65.0</v>
      </c>
      <c r="C10649" s="75">
        <v>64.8666666666667</v>
      </c>
      <c r="D10649" s="75">
        <v>69.2666666666667</v>
      </c>
      <c r="E10649" s="75">
        <v>78.4</v>
      </c>
    </row>
    <row r="10650" ht="15.75" customHeight="1">
      <c r="A10650" s="13">
        <v>42235.958333333336</v>
      </c>
      <c r="B10650" s="75">
        <v>64.9333333333333</v>
      </c>
      <c r="C10650" s="75">
        <v>65.0</v>
      </c>
      <c r="D10650" s="75">
        <v>68.7666666666667</v>
      </c>
      <c r="E10650" s="75">
        <v>77.5333333333333</v>
      </c>
    </row>
    <row r="10651" ht="15.75" customHeight="1">
      <c r="A10651" s="13">
        <v>42235.96875</v>
      </c>
      <c r="B10651" s="75">
        <v>64.6833333333333</v>
      </c>
      <c r="C10651" s="75">
        <v>65.0</v>
      </c>
      <c r="D10651" s="75">
        <v>68.2666666666667</v>
      </c>
      <c r="E10651" s="75">
        <v>76.5333333333333</v>
      </c>
    </row>
    <row r="10652" ht="15.75" customHeight="1">
      <c r="A10652" s="13">
        <v>42235.979166666664</v>
      </c>
      <c r="B10652" s="75">
        <v>64.4333333333333</v>
      </c>
      <c r="C10652" s="75">
        <v>65.0</v>
      </c>
      <c r="D10652" s="75">
        <v>67.7666666666667</v>
      </c>
      <c r="E10652" s="75">
        <v>75.5333333333333</v>
      </c>
    </row>
    <row r="10653" ht="15.75" customHeight="1">
      <c r="A10653" s="13">
        <v>42235.989583333336</v>
      </c>
      <c r="B10653" s="75">
        <v>64.1833333333333</v>
      </c>
      <c r="C10653" s="75">
        <v>65.0</v>
      </c>
      <c r="D10653" s="75">
        <v>67.2666666666667</v>
      </c>
      <c r="E10653" s="75">
        <v>74.5333333333333</v>
      </c>
    </row>
    <row r="10654" ht="15.75" customHeight="1">
      <c r="A10654" s="13">
        <v>42236.0</v>
      </c>
      <c r="B10654" s="75">
        <v>64.0</v>
      </c>
      <c r="C10654" s="75">
        <v>65.0</v>
      </c>
      <c r="D10654" s="75">
        <v>66.8833333333333</v>
      </c>
      <c r="E10654" s="75">
        <v>73.65</v>
      </c>
    </row>
    <row r="10655" ht="15.75" customHeight="1">
      <c r="A10655" s="13">
        <v>42236.010416666664</v>
      </c>
      <c r="B10655" s="75">
        <v>64.0</v>
      </c>
      <c r="C10655" s="75">
        <v>65.0</v>
      </c>
      <c r="D10655" s="75">
        <v>66.6333333333333</v>
      </c>
      <c r="E10655" s="75">
        <v>72.9</v>
      </c>
    </row>
    <row r="10656" ht="15.75" customHeight="1">
      <c r="A10656" s="13">
        <v>42236.020833333336</v>
      </c>
      <c r="B10656" s="75">
        <v>64.0</v>
      </c>
      <c r="C10656" s="75">
        <v>65.0</v>
      </c>
      <c r="D10656" s="75">
        <v>66.3833333333333</v>
      </c>
      <c r="E10656" s="75">
        <v>72.15</v>
      </c>
    </row>
    <row r="10657" ht="15.75" customHeight="1">
      <c r="A10657" s="13">
        <v>42236.03125</v>
      </c>
      <c r="B10657" s="75">
        <v>64.0</v>
      </c>
      <c r="C10657" s="75">
        <v>65.0</v>
      </c>
      <c r="D10657" s="75">
        <v>66.1333333333333</v>
      </c>
      <c r="E10657" s="75">
        <v>71.4</v>
      </c>
    </row>
    <row r="10658" ht="15.75" customHeight="1">
      <c r="A10658" s="13">
        <v>42236.041666666664</v>
      </c>
      <c r="B10658" s="75">
        <v>64.0</v>
      </c>
      <c r="C10658" s="75">
        <v>65.0</v>
      </c>
      <c r="D10658" s="75">
        <v>65.8833333333333</v>
      </c>
      <c r="E10658" s="75">
        <v>70.7666666666667</v>
      </c>
    </row>
    <row r="10659" ht="15.75" customHeight="1">
      <c r="A10659" s="13">
        <v>42236.052083333336</v>
      </c>
      <c r="B10659" s="75">
        <v>64.0</v>
      </c>
      <c r="C10659" s="75">
        <v>65.0</v>
      </c>
      <c r="D10659" s="75">
        <v>65.6333333333333</v>
      </c>
      <c r="E10659" s="75">
        <v>70.2666666666667</v>
      </c>
    </row>
    <row r="10660" ht="15.75" customHeight="1">
      <c r="A10660" s="13">
        <v>42236.0625</v>
      </c>
      <c r="B10660" s="75">
        <v>64.0</v>
      </c>
      <c r="C10660" s="75">
        <v>65.0</v>
      </c>
      <c r="D10660" s="75">
        <v>65.3833333333333</v>
      </c>
      <c r="E10660" s="75">
        <v>69.7666666666667</v>
      </c>
    </row>
    <row r="10661" ht="15.75" customHeight="1">
      <c r="A10661" s="13">
        <v>42236.072916666664</v>
      </c>
      <c r="B10661" s="75">
        <v>64.0</v>
      </c>
      <c r="C10661" s="75">
        <v>65.0</v>
      </c>
      <c r="D10661" s="75">
        <v>65.1333333333333</v>
      </c>
      <c r="E10661" s="75">
        <v>69.2666666666667</v>
      </c>
    </row>
    <row r="10662" ht="15.75" customHeight="1">
      <c r="A10662" s="13">
        <v>42236.083333333336</v>
      </c>
      <c r="B10662" s="75">
        <v>63.9333333333333</v>
      </c>
      <c r="C10662" s="75">
        <v>65.0</v>
      </c>
      <c r="D10662" s="75">
        <v>64.86</v>
      </c>
      <c r="E10662" s="75">
        <v>68.7666666666667</v>
      </c>
    </row>
    <row r="10663" ht="15.75" customHeight="1">
      <c r="A10663" s="13">
        <v>42236.09375</v>
      </c>
      <c r="B10663" s="75">
        <v>63.6833333333333</v>
      </c>
      <c r="C10663" s="75">
        <v>65.0</v>
      </c>
      <c r="D10663" s="75">
        <v>64.56</v>
      </c>
      <c r="E10663" s="75">
        <v>68.2666666666667</v>
      </c>
    </row>
    <row r="10664" ht="15.75" customHeight="1">
      <c r="A10664" s="13">
        <v>42236.104166666664</v>
      </c>
      <c r="B10664" s="75">
        <v>63.4333333333333</v>
      </c>
      <c r="C10664" s="75">
        <v>65.0</v>
      </c>
      <c r="D10664" s="75">
        <v>64.26</v>
      </c>
      <c r="E10664" s="75">
        <v>67.7666666666667</v>
      </c>
    </row>
    <row r="10665" ht="15.75" customHeight="1">
      <c r="A10665" s="13">
        <v>42236.114583333336</v>
      </c>
      <c r="B10665" s="75">
        <v>63.1833333333333</v>
      </c>
      <c r="C10665" s="75">
        <v>65.0</v>
      </c>
      <c r="D10665" s="75">
        <v>64.0</v>
      </c>
      <c r="E10665" s="75">
        <v>67.2666666666667</v>
      </c>
    </row>
    <row r="10666" ht="15.75" customHeight="1">
      <c r="A10666" s="13">
        <v>42236.125</v>
      </c>
      <c r="B10666" s="75">
        <v>63.0</v>
      </c>
      <c r="C10666" s="75">
        <v>65.0</v>
      </c>
      <c r="D10666" s="75">
        <v>64.1166666666667</v>
      </c>
      <c r="E10666" s="75">
        <v>66.8833333333333</v>
      </c>
    </row>
    <row r="10667" ht="15.75" customHeight="1">
      <c r="A10667" s="13">
        <v>42236.135416666664</v>
      </c>
      <c r="B10667" s="75">
        <v>63.0</v>
      </c>
      <c r="C10667" s="75">
        <v>65.0</v>
      </c>
      <c r="D10667" s="75">
        <v>64.3666666666667</v>
      </c>
      <c r="E10667" s="75">
        <v>66.6333333333333</v>
      </c>
    </row>
    <row r="10668" ht="15.75" customHeight="1">
      <c r="A10668" s="13">
        <v>42236.145833333336</v>
      </c>
      <c r="B10668" s="75">
        <v>63.0</v>
      </c>
      <c r="C10668" s="75">
        <v>65.0</v>
      </c>
      <c r="D10668" s="75">
        <v>64.6166666666667</v>
      </c>
      <c r="E10668" s="75">
        <v>66.3833333333333</v>
      </c>
    </row>
    <row r="10669" ht="15.75" customHeight="1">
      <c r="A10669" s="13">
        <v>42236.15625</v>
      </c>
      <c r="B10669" s="75">
        <v>63.0</v>
      </c>
      <c r="C10669" s="75">
        <v>65.0</v>
      </c>
      <c r="D10669" s="75">
        <v>64.8666666666667</v>
      </c>
      <c r="E10669" s="75">
        <v>66.1333333333333</v>
      </c>
    </row>
    <row r="10670" ht="15.75" customHeight="1">
      <c r="A10670" s="13">
        <v>42236.166666666664</v>
      </c>
      <c r="B10670" s="75">
        <v>62.9333333333333</v>
      </c>
      <c r="C10670" s="75">
        <v>65.0</v>
      </c>
      <c r="D10670" s="75">
        <v>65.0</v>
      </c>
      <c r="E10670" s="75">
        <v>65.7666666666667</v>
      </c>
    </row>
    <row r="10671" ht="15.75" customHeight="1">
      <c r="A10671" s="13">
        <v>42236.177083333336</v>
      </c>
      <c r="B10671" s="75">
        <v>62.6833333333333</v>
      </c>
      <c r="C10671" s="75">
        <v>65.0</v>
      </c>
      <c r="D10671" s="75">
        <v>65.0</v>
      </c>
      <c r="E10671" s="75">
        <v>65.2666666666667</v>
      </c>
    </row>
    <row r="10672" ht="15.75" customHeight="1">
      <c r="A10672" s="13">
        <v>42236.1875</v>
      </c>
      <c r="B10672" s="75">
        <v>62.4333333333333</v>
      </c>
      <c r="C10672" s="75">
        <v>65.0</v>
      </c>
      <c r="D10672" s="75">
        <v>65.0</v>
      </c>
      <c r="E10672" s="75">
        <v>64.7666666666667</v>
      </c>
    </row>
    <row r="10673" ht="15.75" customHeight="1">
      <c r="A10673" s="13">
        <v>42236.197916666664</v>
      </c>
      <c r="B10673" s="75">
        <v>62.1833333333333</v>
      </c>
      <c r="C10673" s="75">
        <v>65.0</v>
      </c>
      <c r="D10673" s="75">
        <v>65.0</v>
      </c>
      <c r="E10673" s="75">
        <v>64.2666666666667</v>
      </c>
    </row>
    <row r="10674" ht="15.75" customHeight="1">
      <c r="A10674" s="13">
        <v>42236.208333333336</v>
      </c>
      <c r="B10674" s="75">
        <v>62.0</v>
      </c>
      <c r="C10674" s="75">
        <v>65.0</v>
      </c>
      <c r="D10674" s="75">
        <v>65.0</v>
      </c>
      <c r="E10674" s="75">
        <v>64.1166666666667</v>
      </c>
    </row>
    <row r="10675" ht="15.75" customHeight="1">
      <c r="A10675" s="13">
        <v>42236.21875</v>
      </c>
      <c r="B10675" s="75">
        <v>62.0</v>
      </c>
      <c r="C10675" s="75">
        <v>65.0</v>
      </c>
      <c r="D10675" s="75">
        <v>65.0</v>
      </c>
      <c r="E10675" s="75">
        <v>64.3666666666667</v>
      </c>
    </row>
    <row r="10676" ht="15.75" customHeight="1">
      <c r="A10676" s="13">
        <v>42236.229166666664</v>
      </c>
      <c r="B10676" s="75">
        <v>62.0</v>
      </c>
      <c r="C10676" s="75">
        <v>65.0</v>
      </c>
      <c r="D10676" s="75">
        <v>65.0</v>
      </c>
      <c r="E10676" s="75">
        <v>64.6166666666667</v>
      </c>
    </row>
    <row r="10677" ht="15.75" customHeight="1">
      <c r="A10677" s="13">
        <v>42236.239583333336</v>
      </c>
      <c r="B10677" s="75">
        <v>62.0</v>
      </c>
      <c r="C10677" s="75">
        <v>65.0</v>
      </c>
      <c r="D10677" s="75">
        <v>65.0</v>
      </c>
      <c r="E10677" s="75">
        <v>64.8666666666667</v>
      </c>
    </row>
    <row r="10678" ht="15.75" customHeight="1">
      <c r="A10678" s="13">
        <v>42236.25</v>
      </c>
      <c r="B10678" s="75">
        <v>62.0</v>
      </c>
      <c r="C10678" s="75">
        <v>65.0</v>
      </c>
      <c r="D10678" s="75">
        <v>64.8833333333333</v>
      </c>
      <c r="E10678" s="75">
        <v>65.2333333333333</v>
      </c>
    </row>
    <row r="10679" ht="15.75" customHeight="1">
      <c r="A10679" s="13">
        <v>42236.260416666664</v>
      </c>
      <c r="B10679" s="75">
        <v>62.0</v>
      </c>
      <c r="C10679" s="75">
        <v>65.0</v>
      </c>
      <c r="D10679" s="75">
        <v>64.6333333333333</v>
      </c>
      <c r="E10679" s="75">
        <v>65.7333333333333</v>
      </c>
    </row>
    <row r="10680" ht="15.75" customHeight="1">
      <c r="A10680" s="13">
        <v>42236.270833333336</v>
      </c>
      <c r="B10680" s="75">
        <v>62.0</v>
      </c>
      <c r="C10680" s="75">
        <v>65.0</v>
      </c>
      <c r="D10680" s="75">
        <v>64.3833333333333</v>
      </c>
      <c r="E10680" s="75">
        <v>66.2333333333333</v>
      </c>
    </row>
    <row r="10681" ht="15.75" customHeight="1">
      <c r="A10681" s="13">
        <v>42236.28125</v>
      </c>
      <c r="B10681" s="75">
        <v>62.0</v>
      </c>
      <c r="C10681" s="75">
        <v>65.0</v>
      </c>
      <c r="D10681" s="75">
        <v>64.1333333333333</v>
      </c>
      <c r="E10681" s="75">
        <v>66.7333333333333</v>
      </c>
    </row>
    <row r="10682" ht="15.75" customHeight="1">
      <c r="A10682" s="13">
        <v>42236.291666666664</v>
      </c>
      <c r="B10682" s="75">
        <v>62.0666666666667</v>
      </c>
      <c r="C10682" s="75">
        <v>65.1166666666667</v>
      </c>
      <c r="D10682" s="75">
        <v>64.1166666666667</v>
      </c>
      <c r="E10682" s="75">
        <v>67.4666666666667</v>
      </c>
    </row>
    <row r="10683" ht="15.75" customHeight="1">
      <c r="A10683" s="13">
        <v>42236.302083333336</v>
      </c>
      <c r="B10683" s="75">
        <v>62.3166666666667</v>
      </c>
      <c r="C10683" s="75">
        <v>65.3666666666667</v>
      </c>
      <c r="D10683" s="75">
        <v>64.3666666666667</v>
      </c>
      <c r="E10683" s="75">
        <v>68.4666666666667</v>
      </c>
    </row>
    <row r="10684" ht="15.75" customHeight="1">
      <c r="A10684" s="13">
        <v>42236.3125</v>
      </c>
      <c r="B10684" s="75">
        <v>62.5666666666667</v>
      </c>
      <c r="C10684" s="75">
        <v>65.6166666666667</v>
      </c>
      <c r="D10684" s="75">
        <v>64.6166666666667</v>
      </c>
      <c r="E10684" s="75">
        <v>69.4666666666667</v>
      </c>
    </row>
    <row r="10685" ht="15.75" customHeight="1">
      <c r="A10685" s="13">
        <v>42236.322916666664</v>
      </c>
      <c r="B10685" s="75">
        <v>62.8166666666667</v>
      </c>
      <c r="C10685" s="75">
        <v>65.8666666666667</v>
      </c>
      <c r="D10685" s="75">
        <v>64.8666666666667</v>
      </c>
      <c r="E10685" s="75">
        <v>70.4666666666667</v>
      </c>
    </row>
    <row r="10686" ht="15.75" customHeight="1">
      <c r="A10686" s="13">
        <v>42236.333333333336</v>
      </c>
      <c r="B10686" s="75">
        <v>63.0</v>
      </c>
      <c r="C10686" s="75">
        <v>66.1166666666667</v>
      </c>
      <c r="D10686" s="75">
        <v>65.2333333333333</v>
      </c>
      <c r="E10686" s="75">
        <v>71.4666666666667</v>
      </c>
    </row>
    <row r="10687" ht="15.75" customHeight="1">
      <c r="A10687" s="13">
        <v>42236.34375</v>
      </c>
      <c r="B10687" s="75">
        <v>63.0</v>
      </c>
      <c r="C10687" s="75">
        <v>66.3666666666667</v>
      </c>
      <c r="D10687" s="75">
        <v>65.7333333333333</v>
      </c>
      <c r="E10687" s="75">
        <v>72.4666666666667</v>
      </c>
    </row>
    <row r="10688" ht="15.75" customHeight="1">
      <c r="A10688" s="13">
        <v>42236.354166666664</v>
      </c>
      <c r="B10688" s="75">
        <v>63.0</v>
      </c>
      <c r="C10688" s="75">
        <v>66.6166666666667</v>
      </c>
      <c r="D10688" s="75">
        <v>66.2333333333333</v>
      </c>
      <c r="E10688" s="75">
        <v>73.4666666666667</v>
      </c>
    </row>
    <row r="10689" ht="15.75" customHeight="1">
      <c r="A10689" s="13">
        <v>42236.364583333336</v>
      </c>
      <c r="B10689" s="75">
        <v>63.0</v>
      </c>
      <c r="C10689" s="75">
        <v>66.8666666666667</v>
      </c>
      <c r="D10689" s="75">
        <v>66.7333333333333</v>
      </c>
      <c r="E10689" s="75">
        <v>74.4666666666667</v>
      </c>
    </row>
    <row r="10690" ht="15.75" customHeight="1">
      <c r="A10690" s="13">
        <v>42236.375</v>
      </c>
      <c r="B10690" s="75">
        <v>63.0</v>
      </c>
      <c r="C10690" s="75">
        <v>67.4285714285714</v>
      </c>
      <c r="D10690" s="75">
        <v>67.5833333333333</v>
      </c>
      <c r="E10690" s="75">
        <v>75.4666666666667</v>
      </c>
    </row>
    <row r="10691" ht="15.75" customHeight="1">
      <c r="A10691" s="13">
        <v>42236.385416666664</v>
      </c>
      <c r="B10691" s="75">
        <v>63.0</v>
      </c>
      <c r="C10691" s="75">
        <v>68.3469387755102</v>
      </c>
      <c r="D10691" s="75">
        <v>68.8333333333333</v>
      </c>
      <c r="E10691" s="75">
        <v>76.4666666666667</v>
      </c>
    </row>
    <row r="10692" ht="15.75" customHeight="1">
      <c r="A10692" s="13">
        <v>42236.395833333336</v>
      </c>
      <c r="B10692" s="75">
        <v>63.0</v>
      </c>
      <c r="C10692" s="75">
        <v>69.265306122449</v>
      </c>
      <c r="D10692" s="75">
        <v>70.0833333333333</v>
      </c>
      <c r="E10692" s="75">
        <v>77.4666666666667</v>
      </c>
    </row>
    <row r="10693" ht="15.75" customHeight="1">
      <c r="A10693" s="13">
        <v>42236.40625</v>
      </c>
      <c r="B10693" s="75">
        <v>63.0</v>
      </c>
      <c r="C10693" s="75">
        <v>70.0</v>
      </c>
      <c r="D10693" s="75">
        <v>71.3333333333333</v>
      </c>
      <c r="E10693" s="75">
        <v>78.4666666666667</v>
      </c>
    </row>
    <row r="10694" ht="15.75" customHeight="1">
      <c r="A10694" s="13">
        <v>42236.416666666664</v>
      </c>
      <c r="B10694" s="75">
        <v>63.2666666666667</v>
      </c>
      <c r="C10694" s="75">
        <v>70.1166666666667</v>
      </c>
      <c r="D10694" s="75">
        <v>72.4666666666667</v>
      </c>
      <c r="E10694" s="75">
        <v>79.4666666666667</v>
      </c>
    </row>
    <row r="10695" ht="15.75" customHeight="1">
      <c r="A10695" s="13">
        <v>42236.427083333336</v>
      </c>
      <c r="B10695" s="75">
        <v>64.2666666666667</v>
      </c>
      <c r="C10695" s="75">
        <v>70.3666666666667</v>
      </c>
      <c r="D10695" s="75">
        <v>73.4666666666667</v>
      </c>
      <c r="E10695" s="75">
        <v>80.4666666666667</v>
      </c>
    </row>
    <row r="10696" ht="15.75" customHeight="1">
      <c r="A10696" s="13">
        <v>42236.4375</v>
      </c>
      <c r="B10696" s="75">
        <v>65.2666666666667</v>
      </c>
      <c r="C10696" s="75">
        <v>70.6166666666667</v>
      </c>
      <c r="D10696" s="75">
        <v>74.4666666666667</v>
      </c>
      <c r="E10696" s="75">
        <v>81.4666666666667</v>
      </c>
    </row>
    <row r="10697" ht="15.75" customHeight="1">
      <c r="A10697" s="13">
        <v>42236.447916666664</v>
      </c>
      <c r="B10697" s="75">
        <v>66.2666666666667</v>
      </c>
      <c r="C10697" s="75">
        <v>70.8666666666667</v>
      </c>
      <c r="D10697" s="75">
        <v>75.4666666666667</v>
      </c>
      <c r="E10697" s="75">
        <v>82.4666666666667</v>
      </c>
    </row>
    <row r="10698" ht="15.75" customHeight="1">
      <c r="A10698" s="13">
        <v>42236.458333333336</v>
      </c>
      <c r="B10698" s="75">
        <v>67.0666666666667</v>
      </c>
      <c r="C10698" s="75">
        <v>71.35</v>
      </c>
      <c r="D10698" s="75">
        <v>76.5833333333333</v>
      </c>
      <c r="E10698" s="75">
        <v>83.4666666666667</v>
      </c>
    </row>
    <row r="10699" ht="15.75" customHeight="1">
      <c r="A10699" s="13">
        <v>42236.46875</v>
      </c>
      <c r="B10699" s="75">
        <v>67.3166666666667</v>
      </c>
      <c r="C10699" s="75">
        <v>72.1</v>
      </c>
      <c r="D10699" s="75">
        <v>77.8333333333333</v>
      </c>
      <c r="E10699" s="75">
        <v>84.4666666666667</v>
      </c>
    </row>
    <row r="10700" ht="15.75" customHeight="1">
      <c r="A10700" s="13">
        <v>42236.479166666664</v>
      </c>
      <c r="B10700" s="75">
        <v>67.5666666666667</v>
      </c>
      <c r="C10700" s="75">
        <v>72.85</v>
      </c>
      <c r="D10700" s="75">
        <v>79.0833333333333</v>
      </c>
      <c r="E10700" s="75">
        <v>85.4666666666667</v>
      </c>
    </row>
    <row r="10701" ht="15.75" customHeight="1">
      <c r="A10701" s="13">
        <v>42236.489583333336</v>
      </c>
      <c r="B10701" s="75">
        <v>67.8166666666667</v>
      </c>
      <c r="C10701" s="75">
        <v>73.6</v>
      </c>
      <c r="D10701" s="75">
        <v>80.3333333333333</v>
      </c>
      <c r="E10701" s="75">
        <v>86.4666666666667</v>
      </c>
    </row>
    <row r="10702" ht="15.75" customHeight="1">
      <c r="A10702" s="13">
        <v>42236.5</v>
      </c>
      <c r="B10702" s="75">
        <v>68.0</v>
      </c>
      <c r="C10702" s="75">
        <v>74.0</v>
      </c>
      <c r="D10702" s="75">
        <v>81.4666666666667</v>
      </c>
      <c r="E10702" s="75">
        <v>87.35</v>
      </c>
    </row>
    <row r="10703" ht="15.75" customHeight="1">
      <c r="A10703" s="13">
        <v>42236.510416666664</v>
      </c>
      <c r="B10703" s="75">
        <v>68.0</v>
      </c>
      <c r="C10703" s="75">
        <v>74.0</v>
      </c>
      <c r="D10703" s="75">
        <v>82.4666666666667</v>
      </c>
      <c r="E10703" s="75">
        <v>88.1</v>
      </c>
    </row>
    <row r="10704" ht="15.75" customHeight="1">
      <c r="A10704" s="13">
        <v>42236.520833333336</v>
      </c>
      <c r="B10704" s="75">
        <v>68.0</v>
      </c>
      <c r="C10704" s="75">
        <v>74.0</v>
      </c>
      <c r="D10704" s="75">
        <v>83.4666666666667</v>
      </c>
      <c r="E10704" s="75">
        <v>88.85</v>
      </c>
    </row>
    <row r="10705" ht="15.75" customHeight="1">
      <c r="A10705" s="13">
        <v>42236.53125</v>
      </c>
      <c r="B10705" s="75">
        <v>68.0</v>
      </c>
      <c r="C10705" s="75">
        <v>74.0</v>
      </c>
      <c r="D10705" s="75">
        <v>84.4666666666667</v>
      </c>
      <c r="E10705" s="75">
        <v>89.6</v>
      </c>
    </row>
    <row r="10706" ht="15.75" customHeight="1">
      <c r="A10706" s="13">
        <v>42236.541666666664</v>
      </c>
      <c r="B10706" s="75">
        <v>68.0666666666667</v>
      </c>
      <c r="C10706" s="75">
        <v>73.8833333333333</v>
      </c>
      <c r="D10706" s="75">
        <v>85.35</v>
      </c>
      <c r="E10706" s="75">
        <v>90.2333333333333</v>
      </c>
    </row>
    <row r="10707" ht="15.75" customHeight="1">
      <c r="A10707" s="13">
        <v>42236.552083333336</v>
      </c>
      <c r="B10707" s="75">
        <v>68.3166666666667</v>
      </c>
      <c r="C10707" s="75">
        <v>73.6333333333333</v>
      </c>
      <c r="D10707" s="75">
        <v>86.1</v>
      </c>
      <c r="E10707" s="75">
        <v>90.7333333333333</v>
      </c>
    </row>
    <row r="10708" ht="15.75" customHeight="1">
      <c r="A10708" s="13">
        <v>42236.5625</v>
      </c>
      <c r="B10708" s="75">
        <v>68.5666666666667</v>
      </c>
      <c r="C10708" s="75">
        <v>73.3833333333333</v>
      </c>
      <c r="D10708" s="75">
        <v>86.85</v>
      </c>
      <c r="E10708" s="75">
        <v>91.2333333333333</v>
      </c>
    </row>
    <row r="10709" ht="15.75" customHeight="1">
      <c r="A10709" s="13">
        <v>42236.572916666664</v>
      </c>
      <c r="B10709" s="75">
        <v>68.8166666666667</v>
      </c>
      <c r="C10709" s="75">
        <v>73.1333333333333</v>
      </c>
      <c r="D10709" s="75">
        <v>87.6</v>
      </c>
      <c r="E10709" s="75">
        <v>91.7333333333333</v>
      </c>
    </row>
    <row r="10710" ht="15.75" customHeight="1">
      <c r="A10710" s="13">
        <v>42236.583333333336</v>
      </c>
      <c r="B10710" s="75">
        <v>68.9333333333333</v>
      </c>
      <c r="C10710" s="75">
        <v>73.1166666666667</v>
      </c>
      <c r="D10710" s="75">
        <v>88.5833333333333</v>
      </c>
      <c r="E10710" s="75">
        <v>92.2333333333333</v>
      </c>
    </row>
    <row r="10711" ht="15.75" customHeight="1">
      <c r="A10711" s="13">
        <v>42236.59375</v>
      </c>
      <c r="B10711" s="75">
        <v>68.6833333333333</v>
      </c>
      <c r="C10711" s="75">
        <v>73.3666666666667</v>
      </c>
      <c r="D10711" s="75">
        <v>89.8333333333333</v>
      </c>
      <c r="E10711" s="75">
        <v>92.7333333333333</v>
      </c>
    </row>
    <row r="10712" ht="15.75" customHeight="1">
      <c r="A10712" s="13">
        <v>42236.604166666664</v>
      </c>
      <c r="B10712" s="75">
        <v>68.4333333333333</v>
      </c>
      <c r="C10712" s="75">
        <v>73.6166666666667</v>
      </c>
      <c r="D10712" s="75">
        <v>91.0833333333333</v>
      </c>
      <c r="E10712" s="75">
        <v>93.2333333333333</v>
      </c>
    </row>
    <row r="10713" ht="15.75" customHeight="1">
      <c r="A10713" s="13">
        <v>42236.614583333336</v>
      </c>
      <c r="B10713" s="75">
        <v>68.1833333333333</v>
      </c>
      <c r="C10713" s="75">
        <v>73.8666666666667</v>
      </c>
      <c r="D10713" s="75">
        <v>92.3333333333333</v>
      </c>
      <c r="E10713" s="75">
        <v>93.7333333333333</v>
      </c>
    </row>
    <row r="10714" ht="15.75" customHeight="1">
      <c r="A10714" s="13">
        <v>42236.625</v>
      </c>
      <c r="B10714" s="75">
        <v>68.0</v>
      </c>
      <c r="C10714" s="75">
        <v>73.8833333333333</v>
      </c>
      <c r="D10714" s="75">
        <v>93.2333333333333</v>
      </c>
      <c r="E10714" s="75">
        <v>94.1166666666667</v>
      </c>
    </row>
    <row r="10715" ht="15.75" customHeight="1">
      <c r="A10715" s="13">
        <v>42236.635416666664</v>
      </c>
      <c r="B10715" s="75">
        <v>68.0</v>
      </c>
      <c r="C10715" s="75">
        <v>73.6333333333333</v>
      </c>
      <c r="D10715" s="75">
        <v>93.7333333333333</v>
      </c>
      <c r="E10715" s="75">
        <v>94.3666666666667</v>
      </c>
    </row>
    <row r="10716" ht="15.75" customHeight="1">
      <c r="A10716" s="13">
        <v>42236.645833333336</v>
      </c>
      <c r="B10716" s="75">
        <v>68.0</v>
      </c>
      <c r="C10716" s="75">
        <v>73.3833333333333</v>
      </c>
      <c r="D10716" s="75">
        <v>94.2333333333333</v>
      </c>
      <c r="E10716" s="75">
        <v>94.6166666666667</v>
      </c>
    </row>
    <row r="10717" ht="15.75" customHeight="1">
      <c r="A10717" s="13">
        <v>42236.65625</v>
      </c>
      <c r="B10717" s="75">
        <v>68.0</v>
      </c>
      <c r="C10717" s="75">
        <v>73.1333333333333</v>
      </c>
      <c r="D10717" s="75">
        <v>94.7333333333333</v>
      </c>
      <c r="E10717" s="75">
        <v>94.8666666666667</v>
      </c>
    </row>
    <row r="10718" ht="15.75" customHeight="1">
      <c r="A10718" s="13">
        <v>42236.666666666664</v>
      </c>
      <c r="B10718" s="75">
        <v>67.9333333333333</v>
      </c>
      <c r="C10718" s="75">
        <v>72.7666666666667</v>
      </c>
      <c r="D10718" s="75">
        <v>95.0</v>
      </c>
      <c r="E10718" s="75">
        <v>94.8833333333333</v>
      </c>
    </row>
    <row r="10719" ht="15.75" customHeight="1">
      <c r="A10719" s="13">
        <v>42236.677083333336</v>
      </c>
      <c r="B10719" s="75">
        <v>67.6833333333333</v>
      </c>
      <c r="C10719" s="75">
        <v>72.2666666666667</v>
      </c>
      <c r="D10719" s="75">
        <v>95.0</v>
      </c>
      <c r="E10719" s="75">
        <v>94.6333333333333</v>
      </c>
    </row>
    <row r="10720" ht="15.75" customHeight="1">
      <c r="A10720" s="13">
        <v>42236.6875</v>
      </c>
      <c r="B10720" s="75">
        <v>67.4333333333333</v>
      </c>
      <c r="C10720" s="75">
        <v>71.7666666666667</v>
      </c>
      <c r="D10720" s="75">
        <v>95.0</v>
      </c>
      <c r="E10720" s="75">
        <v>94.3833333333333</v>
      </c>
    </row>
    <row r="10721" ht="15.75" customHeight="1">
      <c r="A10721" s="13">
        <v>42236.697916666664</v>
      </c>
      <c r="B10721" s="75">
        <v>67.1833333333333</v>
      </c>
      <c r="C10721" s="75">
        <v>71.2666666666667</v>
      </c>
      <c r="D10721" s="75">
        <v>95.0</v>
      </c>
      <c r="E10721" s="75">
        <v>94.1333333333333</v>
      </c>
    </row>
    <row r="10722" ht="15.75" customHeight="1">
      <c r="A10722" s="13">
        <v>42236.708333333336</v>
      </c>
      <c r="B10722" s="75">
        <v>66.8666666666667</v>
      </c>
      <c r="C10722" s="75">
        <v>70.7666666666667</v>
      </c>
      <c r="D10722" s="75">
        <v>95.0</v>
      </c>
      <c r="E10722" s="75">
        <v>93.7666666666667</v>
      </c>
    </row>
    <row r="10723" ht="15.75" customHeight="1">
      <c r="A10723" s="13">
        <v>42236.71875</v>
      </c>
      <c r="B10723" s="75">
        <v>66.3666666666667</v>
      </c>
      <c r="C10723" s="75">
        <v>70.2666666666667</v>
      </c>
      <c r="D10723" s="75">
        <v>94.8918918918919</v>
      </c>
      <c r="E10723" s="75">
        <v>93.2666666666667</v>
      </c>
    </row>
    <row r="10724" ht="15.75" customHeight="1">
      <c r="A10724" s="13">
        <v>42236.729166666664</v>
      </c>
      <c r="B10724" s="75">
        <v>65.8666666666667</v>
      </c>
      <c r="C10724" s="75">
        <v>69.7666666666667</v>
      </c>
      <c r="D10724" s="75">
        <v>94.0810810810811</v>
      </c>
      <c r="E10724" s="75">
        <v>92.7666666666667</v>
      </c>
    </row>
    <row r="10725" ht="15.75" customHeight="1">
      <c r="A10725" s="13">
        <v>42236.739583333336</v>
      </c>
      <c r="B10725" s="75">
        <v>65.3666666666667</v>
      </c>
      <c r="C10725" s="75">
        <v>69.2666666666667</v>
      </c>
      <c r="D10725" s="75">
        <v>93.2702702702703</v>
      </c>
      <c r="E10725" s="75">
        <v>92.2666666666667</v>
      </c>
    </row>
    <row r="10726" ht="15.75" customHeight="1">
      <c r="A10726" s="13">
        <v>42236.75</v>
      </c>
      <c r="B10726" s="75">
        <v>64.8666666666667</v>
      </c>
      <c r="C10726" s="75">
        <v>68.65</v>
      </c>
      <c r="D10726" s="75">
        <v>92.65</v>
      </c>
      <c r="E10726" s="75">
        <v>91.5333333333333</v>
      </c>
    </row>
    <row r="10727" ht="15.75" customHeight="1">
      <c r="A10727" s="13">
        <v>42236.760416666664</v>
      </c>
      <c r="B10727" s="75">
        <v>64.3666666666667</v>
      </c>
      <c r="C10727" s="75">
        <v>67.9</v>
      </c>
      <c r="D10727" s="75">
        <v>91.9</v>
      </c>
      <c r="E10727" s="75">
        <v>90.5333333333333</v>
      </c>
    </row>
    <row r="10728" ht="15.75" customHeight="1">
      <c r="A10728" s="13">
        <v>42236.770833333336</v>
      </c>
      <c r="B10728" s="75">
        <v>63.8666666666667</v>
      </c>
      <c r="C10728" s="75">
        <v>67.15</v>
      </c>
      <c r="D10728" s="75">
        <v>91.15</v>
      </c>
      <c r="E10728" s="75">
        <v>89.5333333333333</v>
      </c>
    </row>
    <row r="10729" ht="15.75" customHeight="1">
      <c r="A10729" s="13">
        <v>42236.78125</v>
      </c>
      <c r="B10729" s="75">
        <v>63.3666666666667</v>
      </c>
      <c r="C10729" s="75">
        <v>66.4</v>
      </c>
      <c r="D10729" s="75">
        <v>90.4</v>
      </c>
      <c r="E10729" s="75">
        <v>88.5333333333333</v>
      </c>
    </row>
    <row r="10730" ht="15.75" customHeight="1">
      <c r="A10730" s="13">
        <v>42236.791666666664</v>
      </c>
      <c r="B10730" s="75">
        <v>63.0</v>
      </c>
      <c r="C10730" s="75">
        <v>65.7666666666667</v>
      </c>
      <c r="D10730" s="75">
        <v>89.65</v>
      </c>
      <c r="E10730" s="75">
        <v>87.65</v>
      </c>
    </row>
    <row r="10731" ht="15.75" customHeight="1">
      <c r="A10731" s="13">
        <v>42236.802083333336</v>
      </c>
      <c r="B10731" s="75">
        <v>63.0</v>
      </c>
      <c r="C10731" s="75">
        <v>65.2666666666667</v>
      </c>
      <c r="D10731" s="75">
        <v>88.9</v>
      </c>
      <c r="E10731" s="75">
        <v>86.9</v>
      </c>
    </row>
    <row r="10732" ht="15.75" customHeight="1">
      <c r="A10732" s="13">
        <v>42236.8125</v>
      </c>
      <c r="B10732" s="75">
        <v>63.0</v>
      </c>
      <c r="C10732" s="75">
        <v>64.7666666666667</v>
      </c>
      <c r="D10732" s="75">
        <v>88.15</v>
      </c>
      <c r="E10732" s="75">
        <v>86.15</v>
      </c>
    </row>
    <row r="10733" ht="15.75" customHeight="1">
      <c r="A10733" s="13">
        <v>42236.822916666664</v>
      </c>
      <c r="B10733" s="75">
        <v>63.0</v>
      </c>
      <c r="C10733" s="75">
        <v>64.2666666666667</v>
      </c>
      <c r="D10733" s="75">
        <v>87.4</v>
      </c>
      <c r="E10733" s="75">
        <v>85.4</v>
      </c>
    </row>
    <row r="10734" ht="15.75" customHeight="1">
      <c r="A10734" s="13">
        <v>42236.833333333336</v>
      </c>
      <c r="B10734" s="75">
        <v>63.0</v>
      </c>
      <c r="C10734" s="75">
        <v>64.0</v>
      </c>
      <c r="D10734" s="75">
        <v>86.4166666666667</v>
      </c>
      <c r="E10734" s="75">
        <v>84.7666666666667</v>
      </c>
    </row>
    <row r="10735" ht="15.75" customHeight="1">
      <c r="A10735" s="13">
        <v>42236.84375</v>
      </c>
      <c r="B10735" s="75">
        <v>63.0</v>
      </c>
      <c r="C10735" s="75">
        <v>64.0</v>
      </c>
      <c r="D10735" s="75">
        <v>85.1666666666667</v>
      </c>
      <c r="E10735" s="75">
        <v>84.2666666666667</v>
      </c>
    </row>
    <row r="10736" ht="15.75" customHeight="1">
      <c r="A10736" s="13">
        <v>42236.854166666664</v>
      </c>
      <c r="B10736" s="75">
        <v>63.0</v>
      </c>
      <c r="C10736" s="75">
        <v>64.0</v>
      </c>
      <c r="D10736" s="75">
        <v>83.9166666666667</v>
      </c>
      <c r="E10736" s="75">
        <v>83.7666666666667</v>
      </c>
    </row>
    <row r="10737" ht="15.75" customHeight="1">
      <c r="A10737" s="13">
        <v>42236.864583333336</v>
      </c>
      <c r="B10737" s="75">
        <v>63.0</v>
      </c>
      <c r="C10737" s="75">
        <v>64.0</v>
      </c>
      <c r="D10737" s="75">
        <v>82.6666666666667</v>
      </c>
      <c r="E10737" s="75">
        <v>83.2666666666667</v>
      </c>
    </row>
    <row r="10738" ht="15.75" customHeight="1">
      <c r="A10738" s="13">
        <v>42236.875</v>
      </c>
      <c r="B10738" s="75">
        <v>63.0</v>
      </c>
      <c r="C10738" s="75">
        <v>63.8833333333333</v>
      </c>
      <c r="D10738" s="75">
        <v>81.5333333333333</v>
      </c>
      <c r="E10738" s="75">
        <v>82.5333333333333</v>
      </c>
    </row>
    <row r="10739" ht="15.75" customHeight="1">
      <c r="A10739" s="13">
        <v>42236.885416666664</v>
      </c>
      <c r="B10739" s="75">
        <v>63.0</v>
      </c>
      <c r="C10739" s="75">
        <v>63.6333333333333</v>
      </c>
      <c r="D10739" s="75">
        <v>80.5333333333333</v>
      </c>
      <c r="E10739" s="75">
        <v>81.5333333333333</v>
      </c>
    </row>
    <row r="10740" ht="15.75" customHeight="1">
      <c r="A10740" s="13">
        <v>42236.895833333336</v>
      </c>
      <c r="B10740" s="75">
        <v>63.0</v>
      </c>
      <c r="C10740" s="75">
        <v>63.3833333333333</v>
      </c>
      <c r="D10740" s="75">
        <v>79.5333333333333</v>
      </c>
      <c r="E10740" s="75">
        <v>80.5333333333333</v>
      </c>
    </row>
    <row r="10741" ht="15.75" customHeight="1">
      <c r="A10741" s="13">
        <v>42236.90625</v>
      </c>
      <c r="B10741" s="75">
        <v>62.44</v>
      </c>
      <c r="C10741" s="75">
        <v>63.1333333333333</v>
      </c>
      <c r="D10741" s="75">
        <v>78.5333333333333</v>
      </c>
      <c r="E10741" s="75">
        <v>79.5333333333333</v>
      </c>
    </row>
    <row r="10742" ht="15.75" customHeight="1">
      <c r="A10742" s="13">
        <v>42236.916666666664</v>
      </c>
      <c r="B10742" s="75">
        <v>61.9333333333333</v>
      </c>
      <c r="C10742" s="75">
        <v>62.8833333333333</v>
      </c>
      <c r="D10742" s="75">
        <v>77.8833333333333</v>
      </c>
      <c r="E10742" s="75">
        <v>78.65</v>
      </c>
    </row>
    <row r="10743" ht="15.75" customHeight="1">
      <c r="A10743" s="13">
        <v>42236.927083333336</v>
      </c>
      <c r="B10743" s="75">
        <v>61.6833333333333</v>
      </c>
      <c r="C10743" s="75">
        <v>62.6333333333333</v>
      </c>
      <c r="D10743" s="75">
        <v>77.6333333333333</v>
      </c>
      <c r="E10743" s="75">
        <v>77.9</v>
      </c>
    </row>
    <row r="10744" ht="15.75" customHeight="1">
      <c r="A10744" s="13">
        <v>42236.9375</v>
      </c>
      <c r="B10744" s="75">
        <v>61.4333333333333</v>
      </c>
      <c r="C10744" s="75">
        <v>62.3833333333333</v>
      </c>
      <c r="D10744" s="75">
        <v>77.3833333333333</v>
      </c>
      <c r="E10744" s="75">
        <v>77.15</v>
      </c>
    </row>
    <row r="10745" ht="15.75" customHeight="1">
      <c r="A10745" s="13">
        <v>42236.947916666664</v>
      </c>
      <c r="B10745" s="75">
        <v>61.1833333333333</v>
      </c>
      <c r="C10745" s="75">
        <v>62.1333333333333</v>
      </c>
      <c r="D10745" s="75">
        <v>77.1333333333333</v>
      </c>
      <c r="E10745" s="75">
        <v>76.4</v>
      </c>
    </row>
    <row r="10746" ht="15.75" customHeight="1">
      <c r="A10746" s="13">
        <v>42236.958333333336</v>
      </c>
      <c r="B10746" s="75">
        <v>61.1904761904762</v>
      </c>
      <c r="C10746" s="75">
        <v>62.2258064516129</v>
      </c>
      <c r="D10746" s="75">
        <v>77.0</v>
      </c>
      <c r="E10746" s="75">
        <v>75.65</v>
      </c>
    </row>
    <row r="10747" ht="15.75" customHeight="1">
      <c r="A10747" s="13">
        <v>42236.96875</v>
      </c>
      <c r="B10747" s="75">
        <v>61.9047619047619</v>
      </c>
      <c r="C10747" s="75">
        <v>62.7096774193548</v>
      </c>
      <c r="D10747" s="75">
        <v>77.0</v>
      </c>
      <c r="E10747" s="75">
        <v>74.9</v>
      </c>
    </row>
    <row r="10748" ht="15.75" customHeight="1">
      <c r="A10748" s="13">
        <v>42236.979166666664</v>
      </c>
      <c r="B10748" s="75">
        <v>62.6190476190476</v>
      </c>
      <c r="C10748" s="75">
        <v>63.0</v>
      </c>
      <c r="D10748" s="75">
        <v>77.0</v>
      </c>
      <c r="E10748" s="75">
        <v>74.15</v>
      </c>
    </row>
    <row r="10749" ht="15.75" customHeight="1">
      <c r="A10749" s="13">
        <v>42236.989583333336</v>
      </c>
      <c r="B10749" s="75">
        <v>62.2222222222222</v>
      </c>
      <c r="C10749" s="75">
        <v>63.0</v>
      </c>
      <c r="D10749" s="75">
        <v>77.0</v>
      </c>
      <c r="E10749" s="75">
        <v>73.4</v>
      </c>
    </row>
    <row r="10750" ht="15.75" customHeight="1">
      <c r="A10750" s="13">
        <v>42237.0</v>
      </c>
      <c r="B10750" s="75">
        <v>61.0</v>
      </c>
      <c r="C10750" s="75">
        <v>62.7586206896552</v>
      </c>
      <c r="D10750" s="75">
        <v>76.8833333333333</v>
      </c>
      <c r="E10750" s="75">
        <v>72.7666666666667</v>
      </c>
    </row>
    <row r="10751" ht="15.75" customHeight="1">
      <c r="A10751" s="13">
        <v>42237.010416666664</v>
      </c>
      <c r="B10751" s="75">
        <v>61.0</v>
      </c>
      <c r="C10751" s="75">
        <v>62.2413793103448</v>
      </c>
      <c r="D10751" s="75">
        <v>76.6333333333333</v>
      </c>
      <c r="E10751" s="75">
        <v>72.2666666666667</v>
      </c>
    </row>
    <row r="10752" ht="15.75" customHeight="1">
      <c r="A10752" s="13">
        <v>42237.020833333336</v>
      </c>
      <c r="B10752" s="75">
        <v>61.0</v>
      </c>
      <c r="C10752" s="75">
        <v>61.7241379310345</v>
      </c>
      <c r="D10752" s="75">
        <v>76.3833333333333</v>
      </c>
      <c r="E10752" s="75">
        <v>71.7666666666667</v>
      </c>
    </row>
    <row r="10753" ht="15.75" customHeight="1">
      <c r="A10753" s="13">
        <v>42237.03125</v>
      </c>
      <c r="B10753" s="75">
        <v>61.0</v>
      </c>
      <c r="C10753" s="75">
        <v>61.2068965517241</v>
      </c>
      <c r="D10753" s="75">
        <v>76.1333333333333</v>
      </c>
      <c r="E10753" s="75">
        <v>71.2666666666667</v>
      </c>
    </row>
    <row r="10754" ht="15.75" customHeight="1">
      <c r="A10754" s="13">
        <v>42237.041666666664</v>
      </c>
      <c r="B10754" s="75">
        <v>60.8666666666667</v>
      </c>
      <c r="C10754" s="75">
        <v>61.0</v>
      </c>
      <c r="D10754" s="75">
        <v>75.8833333333333</v>
      </c>
      <c r="E10754" s="75">
        <v>70.7666666666667</v>
      </c>
    </row>
    <row r="10755" ht="15.75" customHeight="1">
      <c r="A10755" s="13">
        <v>42237.052083333336</v>
      </c>
      <c r="B10755" s="75">
        <v>60.3666666666667</v>
      </c>
      <c r="C10755" s="75">
        <v>61.0</v>
      </c>
      <c r="D10755" s="75">
        <v>75.6333333333333</v>
      </c>
      <c r="E10755" s="75">
        <v>70.2666666666667</v>
      </c>
    </row>
    <row r="10756" ht="15.75" customHeight="1">
      <c r="A10756" s="13">
        <v>42237.0625</v>
      </c>
      <c r="B10756" s="75">
        <v>59.8666666666667</v>
      </c>
      <c r="C10756" s="75">
        <v>61.0</v>
      </c>
      <c r="D10756" s="75">
        <v>75.3833333333333</v>
      </c>
      <c r="E10756" s="75">
        <v>69.7666666666667</v>
      </c>
    </row>
    <row r="10757" ht="15.75" customHeight="1">
      <c r="A10757" s="13">
        <v>42237.072916666664</v>
      </c>
      <c r="B10757" s="75">
        <v>59.3666666666667</v>
      </c>
      <c r="C10757" s="75">
        <v>61.0</v>
      </c>
      <c r="D10757" s="75">
        <v>75.1333333333333</v>
      </c>
      <c r="E10757" s="75">
        <v>69.2666666666667</v>
      </c>
    </row>
    <row r="10758" ht="15.75" customHeight="1">
      <c r="A10758" s="13">
        <v>42237.083333333336</v>
      </c>
      <c r="B10758" s="75">
        <v>59.0</v>
      </c>
      <c r="C10758" s="75">
        <v>60.8833333333333</v>
      </c>
      <c r="D10758" s="75">
        <v>75.35</v>
      </c>
      <c r="E10758" s="75">
        <v>68.7666666666667</v>
      </c>
    </row>
    <row r="10759" ht="15.75" customHeight="1">
      <c r="A10759" s="13">
        <v>42237.09375</v>
      </c>
      <c r="B10759" s="75">
        <v>59.0</v>
      </c>
      <c r="C10759" s="75">
        <v>60.6333333333333</v>
      </c>
      <c r="D10759" s="75">
        <v>76.1</v>
      </c>
      <c r="E10759" s="75">
        <v>68.2666666666667</v>
      </c>
    </row>
    <row r="10760" ht="15.75" customHeight="1">
      <c r="A10760" s="13">
        <v>42237.104166666664</v>
      </c>
      <c r="B10760" s="75">
        <v>59.0</v>
      </c>
      <c r="C10760" s="75">
        <v>60.3833333333333</v>
      </c>
      <c r="D10760" s="75">
        <v>76.85</v>
      </c>
      <c r="E10760" s="75">
        <v>67.7666666666667</v>
      </c>
    </row>
    <row r="10761" ht="15.75" customHeight="1">
      <c r="A10761" s="13">
        <v>42237.114583333336</v>
      </c>
      <c r="B10761" s="75">
        <v>59.0</v>
      </c>
      <c r="C10761" s="75">
        <v>60.1333333333333</v>
      </c>
      <c r="D10761" s="75">
        <v>77.6</v>
      </c>
      <c r="E10761" s="75">
        <v>67.2666666666667</v>
      </c>
    </row>
    <row r="10762" ht="15.75" customHeight="1">
      <c r="A10762" s="13">
        <v>42237.125</v>
      </c>
      <c r="B10762" s="75">
        <v>59.0</v>
      </c>
      <c r="C10762" s="75">
        <v>60.0</v>
      </c>
      <c r="D10762" s="75">
        <v>77.0</v>
      </c>
      <c r="E10762" s="75">
        <v>66.8833333333333</v>
      </c>
    </row>
    <row r="10763" ht="15.75" customHeight="1">
      <c r="A10763" s="13">
        <v>42237.135416666664</v>
      </c>
      <c r="B10763" s="75">
        <v>59.0</v>
      </c>
      <c r="C10763" s="75">
        <v>60.0</v>
      </c>
      <c r="D10763" s="75">
        <v>74.9487179487179</v>
      </c>
      <c r="E10763" s="75">
        <v>66.6333333333333</v>
      </c>
    </row>
    <row r="10764" ht="15.75" customHeight="1">
      <c r="A10764" s="13">
        <v>42237.145833333336</v>
      </c>
      <c r="B10764" s="75">
        <v>59.0</v>
      </c>
      <c r="C10764" s="75">
        <v>60.0</v>
      </c>
      <c r="D10764" s="75">
        <v>74.1794871794872</v>
      </c>
      <c r="E10764" s="75">
        <v>66.3833333333333</v>
      </c>
    </row>
    <row r="10765" ht="15.75" customHeight="1">
      <c r="A10765" s="13">
        <v>42237.15625</v>
      </c>
      <c r="B10765" s="75">
        <v>59.0</v>
      </c>
      <c r="C10765" s="75">
        <v>60.0</v>
      </c>
      <c r="D10765" s="75">
        <v>73.4102564102564</v>
      </c>
      <c r="E10765" s="75">
        <v>66.1333333333333</v>
      </c>
    </row>
    <row r="10766" ht="15.75" customHeight="1">
      <c r="A10766" s="13">
        <v>42237.166666666664</v>
      </c>
      <c r="B10766" s="75">
        <v>59.0</v>
      </c>
      <c r="C10766" s="75">
        <v>60.1842105263158</v>
      </c>
      <c r="D10766" s="75">
        <v>72.65</v>
      </c>
      <c r="E10766" s="75">
        <v>65.8833333333333</v>
      </c>
    </row>
    <row r="10767" ht="15.75" customHeight="1">
      <c r="A10767" s="13">
        <v>42237.177083333336</v>
      </c>
      <c r="B10767" s="75">
        <v>59.0</v>
      </c>
      <c r="C10767" s="75">
        <v>60.5789473684211</v>
      </c>
      <c r="D10767" s="75">
        <v>71.9</v>
      </c>
      <c r="E10767" s="75">
        <v>65.6333333333333</v>
      </c>
    </row>
    <row r="10768" ht="15.75" customHeight="1">
      <c r="A10768" s="13">
        <v>42237.1875</v>
      </c>
      <c r="B10768" s="75">
        <v>59.0</v>
      </c>
      <c r="C10768" s="75">
        <v>60.9736842105263</v>
      </c>
      <c r="D10768" s="75">
        <v>71.15</v>
      </c>
      <c r="E10768" s="75">
        <v>65.3833333333333</v>
      </c>
    </row>
    <row r="10769" ht="15.75" customHeight="1">
      <c r="A10769" s="13">
        <v>42237.197916666664</v>
      </c>
      <c r="B10769" s="75">
        <v>59.0</v>
      </c>
      <c r="C10769" s="75">
        <v>61.0</v>
      </c>
      <c r="D10769" s="75">
        <v>70.4</v>
      </c>
      <c r="E10769" s="75">
        <v>65.1333333333333</v>
      </c>
    </row>
    <row r="10770" ht="15.75" customHeight="1">
      <c r="A10770" s="13">
        <v>42237.208333333336</v>
      </c>
      <c r="B10770" s="75">
        <v>59.0666666666667</v>
      </c>
      <c r="C10770" s="75">
        <v>61.0</v>
      </c>
      <c r="D10770" s="75">
        <v>70.0</v>
      </c>
      <c r="E10770" s="75">
        <v>65.0</v>
      </c>
    </row>
    <row r="10771" ht="15.75" customHeight="1">
      <c r="A10771" s="13">
        <v>42237.21875</v>
      </c>
      <c r="B10771" s="75">
        <v>59.3166666666667</v>
      </c>
      <c r="C10771" s="75">
        <v>61.0</v>
      </c>
      <c r="D10771" s="75">
        <v>70.0</v>
      </c>
      <c r="E10771" s="75">
        <v>65.0</v>
      </c>
    </row>
    <row r="10772" ht="15.75" customHeight="1">
      <c r="A10772" s="13">
        <v>42237.229166666664</v>
      </c>
      <c r="B10772" s="75">
        <v>59.5666666666667</v>
      </c>
      <c r="C10772" s="75">
        <v>61.0</v>
      </c>
      <c r="D10772" s="75">
        <v>70.0</v>
      </c>
      <c r="E10772" s="75">
        <v>65.0</v>
      </c>
    </row>
    <row r="10773" ht="15.75" customHeight="1">
      <c r="A10773" s="13">
        <v>42237.239583333336</v>
      </c>
      <c r="B10773" s="75">
        <v>59.8166666666667</v>
      </c>
      <c r="C10773" s="75">
        <v>61.0</v>
      </c>
      <c r="D10773" s="75">
        <v>70.0</v>
      </c>
      <c r="E10773" s="75">
        <v>65.0</v>
      </c>
    </row>
    <row r="10774" ht="15.75" customHeight="1">
      <c r="A10774" s="13">
        <v>42237.25</v>
      </c>
      <c r="B10774" s="75">
        <v>60.0666666666667</v>
      </c>
      <c r="C10774" s="75">
        <v>61.1166666666667</v>
      </c>
      <c r="D10774" s="75">
        <v>70.1166666666667</v>
      </c>
      <c r="E10774" s="75">
        <v>65.35</v>
      </c>
    </row>
    <row r="10775" ht="15.75" customHeight="1">
      <c r="A10775" s="13">
        <v>42237.260416666664</v>
      </c>
      <c r="B10775" s="75">
        <v>60.3166666666667</v>
      </c>
      <c r="C10775" s="75">
        <v>61.3666666666667</v>
      </c>
      <c r="D10775" s="75">
        <v>70.3666666666667</v>
      </c>
      <c r="E10775" s="75">
        <v>66.1</v>
      </c>
    </row>
    <row r="10776" ht="15.75" customHeight="1">
      <c r="A10776" s="13">
        <v>42237.270833333336</v>
      </c>
      <c r="B10776" s="75">
        <v>60.5666666666667</v>
      </c>
      <c r="C10776" s="75">
        <v>61.6166666666667</v>
      </c>
      <c r="D10776" s="75">
        <v>70.6166666666667</v>
      </c>
      <c r="E10776" s="75">
        <v>66.85</v>
      </c>
    </row>
    <row r="10777" ht="15.75" customHeight="1">
      <c r="A10777" s="13">
        <v>42237.28125</v>
      </c>
      <c r="B10777" s="75">
        <v>60.8166666666667</v>
      </c>
      <c r="C10777" s="75">
        <v>61.8666666666667</v>
      </c>
      <c r="D10777" s="75">
        <v>70.8666666666667</v>
      </c>
      <c r="E10777" s="75">
        <v>67.6</v>
      </c>
    </row>
    <row r="10778" ht="15.75" customHeight="1">
      <c r="A10778" s="13">
        <v>42237.291666666664</v>
      </c>
      <c r="B10778" s="75">
        <v>61.258064516129</v>
      </c>
      <c r="C10778" s="75">
        <v>62.1842105263158</v>
      </c>
      <c r="D10778" s="75">
        <v>71.5833333333333</v>
      </c>
      <c r="E10778" s="75">
        <v>68.35</v>
      </c>
    </row>
    <row r="10779" ht="15.75" customHeight="1">
      <c r="A10779" s="13">
        <v>42237.302083333336</v>
      </c>
      <c r="B10779" s="75">
        <v>62.2258064516129</v>
      </c>
      <c r="C10779" s="75">
        <v>62.5789473684211</v>
      </c>
      <c r="D10779" s="75">
        <v>72.8333333333333</v>
      </c>
      <c r="E10779" s="75">
        <v>69.1</v>
      </c>
    </row>
    <row r="10780" ht="15.75" customHeight="1">
      <c r="A10780" s="13">
        <v>42237.3125</v>
      </c>
      <c r="B10780" s="75">
        <v>63.1034482758621</v>
      </c>
      <c r="C10780" s="75">
        <v>62.9736842105263</v>
      </c>
      <c r="D10780" s="75">
        <v>74.0833333333333</v>
      </c>
      <c r="E10780" s="75">
        <v>69.85</v>
      </c>
    </row>
    <row r="10781" ht="15.75" customHeight="1">
      <c r="A10781" s="13">
        <v>42237.322916666664</v>
      </c>
      <c r="B10781" s="75">
        <v>63.6206896551724</v>
      </c>
      <c r="C10781" s="75">
        <v>63.6363636363636</v>
      </c>
      <c r="D10781" s="75">
        <v>75.3333333333333</v>
      </c>
      <c r="E10781" s="75">
        <v>70.6</v>
      </c>
    </row>
    <row r="10782" ht="15.75" customHeight="1">
      <c r="A10782" s="13">
        <v>42237.333333333336</v>
      </c>
      <c r="B10782" s="75">
        <v>64.0</v>
      </c>
      <c r="C10782" s="75">
        <v>64.4666666666667</v>
      </c>
      <c r="D10782" s="75">
        <v>76.35</v>
      </c>
      <c r="E10782" s="75">
        <v>71.7</v>
      </c>
    </row>
    <row r="10783" ht="15.75" customHeight="1">
      <c r="A10783" s="13">
        <v>42237.34375</v>
      </c>
      <c r="B10783" s="75">
        <v>64.0</v>
      </c>
      <c r="C10783" s="75">
        <v>65.4666666666667</v>
      </c>
      <c r="D10783" s="75">
        <v>77.1</v>
      </c>
      <c r="E10783" s="75">
        <v>73.2</v>
      </c>
    </row>
    <row r="10784" ht="15.75" customHeight="1">
      <c r="A10784" s="13">
        <v>42237.354166666664</v>
      </c>
      <c r="B10784" s="75">
        <v>64.0</v>
      </c>
      <c r="C10784" s="75">
        <v>66.4666666666667</v>
      </c>
      <c r="D10784" s="75">
        <v>77.85</v>
      </c>
      <c r="E10784" s="75">
        <v>74.7</v>
      </c>
    </row>
    <row r="10785" ht="15.75" customHeight="1">
      <c r="A10785" s="13">
        <v>42237.364583333336</v>
      </c>
      <c r="B10785" s="75">
        <v>64.0</v>
      </c>
      <c r="C10785" s="75">
        <v>67.4666666666667</v>
      </c>
      <c r="D10785" s="75">
        <v>78.6</v>
      </c>
      <c r="E10785" s="75">
        <v>76.2</v>
      </c>
    </row>
    <row r="10786" ht="15.75" customHeight="1">
      <c r="A10786" s="13">
        <v>42237.375</v>
      </c>
      <c r="B10786" s="75">
        <v>64.2666666666667</v>
      </c>
      <c r="C10786" s="75">
        <v>68.35</v>
      </c>
      <c r="D10786" s="75">
        <v>79.8166666666667</v>
      </c>
      <c r="E10786" s="75">
        <v>77.4666666666667</v>
      </c>
    </row>
    <row r="10787" ht="15.75" customHeight="1">
      <c r="A10787" s="13">
        <v>42237.385416666664</v>
      </c>
      <c r="B10787" s="75">
        <v>65.2666666666667</v>
      </c>
      <c r="C10787" s="75">
        <v>69.1</v>
      </c>
      <c r="D10787" s="75">
        <v>81.5666666666667</v>
      </c>
      <c r="E10787" s="75">
        <v>78.4666666666667</v>
      </c>
    </row>
    <row r="10788" ht="15.75" customHeight="1">
      <c r="A10788" s="13">
        <v>42237.395833333336</v>
      </c>
      <c r="B10788" s="75">
        <v>66.2666666666667</v>
      </c>
      <c r="C10788" s="75">
        <v>69.85</v>
      </c>
      <c r="D10788" s="75">
        <v>83.3166666666667</v>
      </c>
      <c r="E10788" s="75">
        <v>79.4666666666667</v>
      </c>
    </row>
    <row r="10789" ht="15.75" customHeight="1">
      <c r="A10789" s="13">
        <v>42237.40625</v>
      </c>
      <c r="B10789" s="75">
        <v>67.2666666666667</v>
      </c>
      <c r="C10789" s="75">
        <v>70.6</v>
      </c>
      <c r="D10789" s="75">
        <v>85.0666666666667</v>
      </c>
      <c r="E10789" s="75">
        <v>80.4666666666667</v>
      </c>
    </row>
    <row r="10790" ht="15.75" customHeight="1">
      <c r="A10790" s="13">
        <v>42237.416666666664</v>
      </c>
      <c r="B10790" s="75">
        <v>68.2</v>
      </c>
      <c r="C10790" s="75">
        <v>71.35</v>
      </c>
      <c r="D10790" s="75">
        <v>86.4666666666667</v>
      </c>
      <c r="E10790" s="75">
        <v>81.4666666666667</v>
      </c>
    </row>
    <row r="10791" ht="15.75" customHeight="1">
      <c r="A10791" s="13">
        <v>42237.427083333336</v>
      </c>
      <c r="B10791" s="75">
        <v>68.95</v>
      </c>
      <c r="C10791" s="75">
        <v>72.1</v>
      </c>
      <c r="D10791" s="75">
        <v>87.4666666666667</v>
      </c>
      <c r="E10791" s="75">
        <v>82.4666666666667</v>
      </c>
    </row>
    <row r="10792" ht="15.75" customHeight="1">
      <c r="A10792" s="13">
        <v>42237.4375</v>
      </c>
      <c r="B10792" s="75">
        <v>69.7</v>
      </c>
      <c r="C10792" s="75">
        <v>72.85</v>
      </c>
      <c r="D10792" s="75">
        <v>88.4666666666667</v>
      </c>
      <c r="E10792" s="75">
        <v>83.4666666666667</v>
      </c>
    </row>
    <row r="10793" ht="15.75" customHeight="1">
      <c r="A10793" s="13">
        <v>42237.447916666664</v>
      </c>
      <c r="B10793" s="75">
        <v>70.45</v>
      </c>
      <c r="C10793" s="75">
        <v>73.6</v>
      </c>
      <c r="D10793" s="75">
        <v>89.4666666666667</v>
      </c>
      <c r="E10793" s="75">
        <v>84.4666666666667</v>
      </c>
    </row>
    <row r="10794" ht="15.75" customHeight="1">
      <c r="A10794" s="13">
        <v>42237.458333333336</v>
      </c>
      <c r="B10794" s="75">
        <v>70.8666666666667</v>
      </c>
      <c r="C10794" s="75">
        <v>74.35</v>
      </c>
      <c r="D10794" s="75">
        <v>90.35</v>
      </c>
      <c r="E10794" s="75">
        <v>85.35</v>
      </c>
    </row>
    <row r="10795" ht="15.75" customHeight="1">
      <c r="A10795" s="13">
        <v>42237.46875</v>
      </c>
      <c r="B10795" s="75">
        <v>70.3666666666667</v>
      </c>
      <c r="C10795" s="75">
        <v>75.1</v>
      </c>
      <c r="D10795" s="75">
        <v>91.1</v>
      </c>
      <c r="E10795" s="75">
        <v>86.1</v>
      </c>
    </row>
    <row r="10796" ht="15.75" customHeight="1">
      <c r="A10796" s="13">
        <v>42237.479166666664</v>
      </c>
      <c r="B10796" s="75">
        <v>69.8666666666667</v>
      </c>
      <c r="C10796" s="75">
        <v>75.85</v>
      </c>
      <c r="D10796" s="75">
        <v>91.85</v>
      </c>
      <c r="E10796" s="75">
        <v>86.85</v>
      </c>
    </row>
    <row r="10797" ht="15.75" customHeight="1">
      <c r="A10797" s="13">
        <v>42237.489583333336</v>
      </c>
      <c r="B10797" s="75">
        <v>69.3666666666667</v>
      </c>
      <c r="C10797" s="75">
        <v>76.6</v>
      </c>
      <c r="D10797" s="75">
        <v>92.6</v>
      </c>
      <c r="E10797" s="75">
        <v>87.6</v>
      </c>
    </row>
    <row r="10798" ht="15.75" customHeight="1">
      <c r="A10798" s="13">
        <v>42237.5</v>
      </c>
      <c r="B10798" s="75">
        <v>69.0</v>
      </c>
      <c r="C10798" s="75">
        <v>77.0</v>
      </c>
      <c r="D10798" s="75">
        <v>93.35</v>
      </c>
      <c r="E10798" s="75">
        <v>88.35</v>
      </c>
    </row>
    <row r="10799" ht="15.75" customHeight="1">
      <c r="A10799" s="13">
        <v>42237.510416666664</v>
      </c>
      <c r="B10799" s="75">
        <v>69.0</v>
      </c>
      <c r="C10799" s="75">
        <v>77.0</v>
      </c>
      <c r="D10799" s="75">
        <v>94.1</v>
      </c>
      <c r="E10799" s="75">
        <v>89.1</v>
      </c>
    </row>
    <row r="10800" ht="15.75" customHeight="1">
      <c r="A10800" s="13">
        <v>42237.520833333336</v>
      </c>
      <c r="B10800" s="75">
        <v>69.0</v>
      </c>
      <c r="C10800" s="75">
        <v>77.0</v>
      </c>
      <c r="D10800" s="75">
        <v>94.85</v>
      </c>
      <c r="E10800" s="75">
        <v>89.85</v>
      </c>
    </row>
    <row r="10801" ht="15.75" customHeight="1">
      <c r="A10801" s="13">
        <v>42237.53125</v>
      </c>
      <c r="B10801" s="75">
        <v>69.0</v>
      </c>
      <c r="C10801" s="75">
        <v>77.0</v>
      </c>
      <c r="D10801" s="75">
        <v>95.6</v>
      </c>
      <c r="E10801" s="75">
        <v>90.6</v>
      </c>
    </row>
    <row r="10802" ht="15.75" customHeight="1">
      <c r="A10802" s="13">
        <v>42237.541666666664</v>
      </c>
      <c r="B10802" s="75">
        <v>69.0</v>
      </c>
      <c r="C10802" s="75">
        <v>76.8833333333333</v>
      </c>
      <c r="D10802" s="75">
        <v>96.1166666666667</v>
      </c>
      <c r="E10802" s="75">
        <v>91.2333333333333</v>
      </c>
    </row>
    <row r="10803" ht="15.75" customHeight="1">
      <c r="A10803" s="13">
        <v>42237.552083333336</v>
      </c>
      <c r="B10803" s="75">
        <v>69.0</v>
      </c>
      <c r="C10803" s="75">
        <v>76.6333333333333</v>
      </c>
      <c r="D10803" s="75">
        <v>96.3666666666667</v>
      </c>
      <c r="E10803" s="75">
        <v>91.7333333333333</v>
      </c>
    </row>
    <row r="10804" ht="15.75" customHeight="1">
      <c r="A10804" s="13">
        <v>42237.5625</v>
      </c>
      <c r="B10804" s="75">
        <v>69.0</v>
      </c>
      <c r="C10804" s="75">
        <v>76.3833333333333</v>
      </c>
      <c r="D10804" s="75">
        <v>96.6166666666667</v>
      </c>
      <c r="E10804" s="75">
        <v>92.2333333333333</v>
      </c>
    </row>
    <row r="10805" ht="15.75" customHeight="1">
      <c r="A10805" s="13">
        <v>42237.572916666664</v>
      </c>
      <c r="B10805" s="75">
        <v>69.0</v>
      </c>
      <c r="C10805" s="75">
        <v>76.1333333333333</v>
      </c>
      <c r="D10805" s="75">
        <v>96.8666666666667</v>
      </c>
      <c r="E10805" s="75">
        <v>92.7333333333333</v>
      </c>
    </row>
    <row r="10806" ht="15.75" customHeight="1">
      <c r="A10806" s="13">
        <v>42237.583333333336</v>
      </c>
      <c r="B10806" s="75">
        <v>68.9333333333333</v>
      </c>
      <c r="C10806" s="75">
        <v>75.7666666666667</v>
      </c>
      <c r="D10806" s="75">
        <v>97.0</v>
      </c>
      <c r="E10806" s="75">
        <v>93.2333333333333</v>
      </c>
    </row>
    <row r="10807" ht="15.75" customHeight="1">
      <c r="A10807" s="13">
        <v>42237.59375</v>
      </c>
      <c r="B10807" s="75">
        <v>68.6833333333333</v>
      </c>
      <c r="C10807" s="75">
        <v>75.2666666666667</v>
      </c>
      <c r="D10807" s="75">
        <v>97.0</v>
      </c>
      <c r="E10807" s="75">
        <v>93.7333333333333</v>
      </c>
    </row>
    <row r="10808" ht="15.75" customHeight="1">
      <c r="A10808" s="13">
        <v>42237.604166666664</v>
      </c>
      <c r="B10808" s="75">
        <v>68.4333333333333</v>
      </c>
      <c r="C10808" s="75">
        <v>74.7666666666667</v>
      </c>
      <c r="D10808" s="75">
        <v>97.0</v>
      </c>
      <c r="E10808" s="75">
        <v>94.2333333333333</v>
      </c>
    </row>
    <row r="10809" ht="15.75" customHeight="1">
      <c r="A10809" s="13">
        <v>42237.614583333336</v>
      </c>
      <c r="B10809" s="75">
        <v>68.1833333333333</v>
      </c>
      <c r="C10809" s="75">
        <v>74.2666666666667</v>
      </c>
      <c r="D10809" s="75">
        <v>97.0</v>
      </c>
      <c r="E10809" s="75">
        <v>94.7333333333333</v>
      </c>
    </row>
    <row r="10810" ht="15.75" customHeight="1">
      <c r="A10810" s="13">
        <v>42237.625</v>
      </c>
      <c r="B10810" s="75">
        <v>68.0</v>
      </c>
      <c r="C10810" s="75">
        <v>74.0</v>
      </c>
      <c r="D10810" s="75">
        <v>96.3</v>
      </c>
      <c r="E10810" s="75">
        <v>95.0</v>
      </c>
    </row>
    <row r="10811" ht="15.75" customHeight="1">
      <c r="A10811" s="13">
        <v>42237.635416666664</v>
      </c>
      <c r="B10811" s="75">
        <v>68.0</v>
      </c>
      <c r="C10811" s="75">
        <v>74.0</v>
      </c>
      <c r="D10811" s="75">
        <v>94.8</v>
      </c>
      <c r="E10811" s="75">
        <v>95.0</v>
      </c>
    </row>
    <row r="10812" ht="15.75" customHeight="1">
      <c r="A10812" s="13">
        <v>42237.645833333336</v>
      </c>
      <c r="B10812" s="75">
        <v>68.0</v>
      </c>
      <c r="C10812" s="75">
        <v>74.0</v>
      </c>
      <c r="D10812" s="75">
        <v>93.3</v>
      </c>
      <c r="E10812" s="75">
        <v>95.0</v>
      </c>
    </row>
    <row r="10813" ht="15.75" customHeight="1">
      <c r="A10813" s="13">
        <v>42237.65625</v>
      </c>
      <c r="B10813" s="75">
        <v>68.0</v>
      </c>
      <c r="C10813" s="75">
        <v>74.0</v>
      </c>
      <c r="D10813" s="75">
        <v>90.6</v>
      </c>
      <c r="E10813" s="75">
        <v>95.0</v>
      </c>
    </row>
    <row r="10814" ht="15.75" customHeight="1">
      <c r="A10814" s="13">
        <v>42237.666666666664</v>
      </c>
      <c r="B10814" s="75">
        <v>67.8666666666667</v>
      </c>
      <c r="C10814" s="75">
        <v>73.7666666666667</v>
      </c>
      <c r="D10814" s="75">
        <v>88.3</v>
      </c>
      <c r="E10814" s="75">
        <v>94.7666666666667</v>
      </c>
    </row>
    <row r="10815" ht="15.75" customHeight="1">
      <c r="A10815" s="13">
        <v>42237.677083333336</v>
      </c>
      <c r="B10815" s="75">
        <v>67.3666666666667</v>
      </c>
      <c r="C10815" s="75">
        <v>73.2666666666667</v>
      </c>
      <c r="D10815" s="75">
        <v>87.04</v>
      </c>
      <c r="E10815" s="75">
        <v>94.2666666666667</v>
      </c>
    </row>
    <row r="10816" ht="15.75" customHeight="1">
      <c r="A10816" s="13">
        <v>42237.6875</v>
      </c>
      <c r="B10816" s="75">
        <v>66.8666666666667</v>
      </c>
      <c r="C10816" s="75">
        <v>72.7666666666667</v>
      </c>
      <c r="D10816" s="75">
        <v>85.84</v>
      </c>
      <c r="E10816" s="75">
        <v>93.7666666666667</v>
      </c>
    </row>
    <row r="10817" ht="15.75" customHeight="1">
      <c r="A10817" s="13">
        <v>42237.697916666664</v>
      </c>
      <c r="B10817" s="75">
        <v>66.3666666666667</v>
      </c>
      <c r="C10817" s="75">
        <v>72.2666666666667</v>
      </c>
      <c r="D10817" s="75">
        <v>84.64</v>
      </c>
      <c r="E10817" s="75">
        <v>93.2666666666667</v>
      </c>
    </row>
    <row r="10818" ht="15.75" customHeight="1">
      <c r="A10818" s="13">
        <v>42237.708333333336</v>
      </c>
      <c r="B10818" s="75">
        <v>65.9333333333333</v>
      </c>
      <c r="C10818" s="75">
        <v>71.5333333333333</v>
      </c>
      <c r="D10818" s="75">
        <v>84.2333333333333</v>
      </c>
      <c r="E10818" s="75">
        <v>92.7666666666667</v>
      </c>
    </row>
    <row r="10819" ht="15.75" customHeight="1">
      <c r="A10819" s="13">
        <v>42237.71875</v>
      </c>
      <c r="B10819" s="75">
        <v>65.6833333333333</v>
      </c>
      <c r="C10819" s="75">
        <v>70.5333333333333</v>
      </c>
      <c r="D10819" s="75">
        <v>84.7333333333333</v>
      </c>
      <c r="E10819" s="75">
        <v>92.2666666666667</v>
      </c>
    </row>
    <row r="10820" ht="15.75" customHeight="1">
      <c r="A10820" s="13">
        <v>42237.729166666664</v>
      </c>
      <c r="B10820" s="75">
        <v>65.4333333333333</v>
      </c>
      <c r="C10820" s="75">
        <v>69.5333333333333</v>
      </c>
      <c r="D10820" s="75">
        <v>85.2333333333333</v>
      </c>
      <c r="E10820" s="75">
        <v>91.7666666666667</v>
      </c>
    </row>
    <row r="10821" ht="15.75" customHeight="1">
      <c r="A10821" s="13">
        <v>42237.739583333336</v>
      </c>
      <c r="B10821" s="75">
        <v>65.1833333333333</v>
      </c>
      <c r="C10821" s="75">
        <v>68.5333333333333</v>
      </c>
      <c r="D10821" s="75">
        <v>85.7333333333333</v>
      </c>
      <c r="E10821" s="75">
        <v>91.2666666666667</v>
      </c>
    </row>
    <row r="10822" ht="15.75" customHeight="1">
      <c r="A10822" s="13">
        <v>42237.75</v>
      </c>
      <c r="B10822" s="75">
        <v>64.8</v>
      </c>
      <c r="C10822" s="75">
        <v>67.7666666666667</v>
      </c>
      <c r="D10822" s="75">
        <v>86.1166666666667</v>
      </c>
      <c r="E10822" s="75">
        <v>90.5333333333333</v>
      </c>
    </row>
    <row r="10823" ht="15.75" customHeight="1">
      <c r="A10823" s="13">
        <v>42237.760416666664</v>
      </c>
      <c r="B10823" s="75">
        <v>64.05</v>
      </c>
      <c r="C10823" s="75">
        <v>67.2666666666667</v>
      </c>
      <c r="D10823" s="75">
        <v>86.3666666666667</v>
      </c>
      <c r="E10823" s="75">
        <v>89.5333333333333</v>
      </c>
    </row>
    <row r="10824" ht="15.75" customHeight="1">
      <c r="A10824" s="13">
        <v>42237.770833333336</v>
      </c>
      <c r="B10824" s="75">
        <v>63.3</v>
      </c>
      <c r="C10824" s="75">
        <v>66.7666666666667</v>
      </c>
      <c r="D10824" s="75">
        <v>86.6166666666667</v>
      </c>
      <c r="E10824" s="75">
        <v>88.5333333333333</v>
      </c>
    </row>
    <row r="10825" ht="15.75" customHeight="1">
      <c r="A10825" s="13">
        <v>42237.78125</v>
      </c>
      <c r="B10825" s="75">
        <v>62.55</v>
      </c>
      <c r="C10825" s="75">
        <v>66.2666666666667</v>
      </c>
      <c r="D10825" s="75">
        <v>86.8666666666667</v>
      </c>
      <c r="E10825" s="75">
        <v>87.5333333333333</v>
      </c>
    </row>
    <row r="10826" ht="15.75" customHeight="1">
      <c r="A10826" s="13">
        <v>42237.791666666664</v>
      </c>
      <c r="B10826" s="75">
        <v>62.0</v>
      </c>
      <c r="C10826" s="75">
        <v>65.7666666666667</v>
      </c>
      <c r="D10826" s="75">
        <v>86.65</v>
      </c>
      <c r="E10826" s="75">
        <v>86.65</v>
      </c>
    </row>
    <row r="10827" ht="15.75" customHeight="1">
      <c r="A10827" s="13">
        <v>42237.802083333336</v>
      </c>
      <c r="B10827" s="75">
        <v>62.0</v>
      </c>
      <c r="C10827" s="75">
        <v>65.2666666666667</v>
      </c>
      <c r="D10827" s="75">
        <v>85.9</v>
      </c>
      <c r="E10827" s="75">
        <v>85.9</v>
      </c>
    </row>
    <row r="10828" ht="15.75" customHeight="1">
      <c r="A10828" s="13">
        <v>42237.8125</v>
      </c>
      <c r="B10828" s="75">
        <v>62.0</v>
      </c>
      <c r="C10828" s="75">
        <v>64.7666666666667</v>
      </c>
      <c r="D10828" s="75">
        <v>85.15</v>
      </c>
      <c r="E10828" s="75">
        <v>85.15</v>
      </c>
    </row>
    <row r="10829" ht="15.75" customHeight="1">
      <c r="A10829" s="13">
        <v>42237.822916666664</v>
      </c>
      <c r="B10829" s="75">
        <v>62.0</v>
      </c>
      <c r="C10829" s="75">
        <v>64.2666666666667</v>
      </c>
      <c r="D10829" s="75">
        <v>84.4</v>
      </c>
      <c r="E10829" s="75">
        <v>84.4</v>
      </c>
    </row>
    <row r="10830" ht="15.75" customHeight="1">
      <c r="A10830" s="13">
        <v>42237.833333333336</v>
      </c>
      <c r="B10830" s="75">
        <v>62.0</v>
      </c>
      <c r="C10830" s="75">
        <v>63.8833333333333</v>
      </c>
      <c r="D10830" s="75">
        <v>83.5333333333333</v>
      </c>
      <c r="E10830" s="75">
        <v>83.8833333333333</v>
      </c>
    </row>
    <row r="10831" ht="15.75" customHeight="1">
      <c r="A10831" s="13">
        <v>42237.84375</v>
      </c>
      <c r="B10831" s="75">
        <v>62.0</v>
      </c>
      <c r="C10831" s="75">
        <v>63.6333333333333</v>
      </c>
      <c r="D10831" s="75">
        <v>82.5333333333333</v>
      </c>
      <c r="E10831" s="75">
        <v>83.6333333333333</v>
      </c>
    </row>
    <row r="10832" ht="15.75" customHeight="1">
      <c r="A10832" s="13">
        <v>42237.854166666664</v>
      </c>
      <c r="B10832" s="75">
        <v>62.0</v>
      </c>
      <c r="C10832" s="75">
        <v>63.3833333333333</v>
      </c>
      <c r="D10832" s="75">
        <v>81.5333333333333</v>
      </c>
      <c r="E10832" s="75">
        <v>83.3833333333333</v>
      </c>
    </row>
    <row r="10833" ht="15.75" customHeight="1">
      <c r="A10833" s="13">
        <v>42237.864583333336</v>
      </c>
      <c r="B10833" s="75">
        <v>62.0</v>
      </c>
      <c r="C10833" s="75">
        <v>63.1333333333333</v>
      </c>
      <c r="D10833" s="75">
        <v>80.5333333333333</v>
      </c>
      <c r="E10833" s="75">
        <v>83.1333333333333</v>
      </c>
    </row>
    <row r="10834" ht="15.75" customHeight="1">
      <c r="A10834" s="13">
        <v>42237.875</v>
      </c>
      <c r="B10834" s="75">
        <v>62.0</v>
      </c>
      <c r="C10834" s="75">
        <v>62.8833333333333</v>
      </c>
      <c r="D10834" s="75">
        <v>79.8833333333333</v>
      </c>
      <c r="E10834" s="75">
        <v>82.4166666666667</v>
      </c>
    </row>
    <row r="10835" ht="15.75" customHeight="1">
      <c r="A10835" s="13">
        <v>42237.885416666664</v>
      </c>
      <c r="B10835" s="75">
        <v>62.0</v>
      </c>
      <c r="C10835" s="75">
        <v>62.6333333333333</v>
      </c>
      <c r="D10835" s="75">
        <v>79.6333333333333</v>
      </c>
      <c r="E10835" s="75">
        <v>81.1666666666667</v>
      </c>
    </row>
    <row r="10836" ht="15.75" customHeight="1">
      <c r="A10836" s="13">
        <v>42237.895833333336</v>
      </c>
      <c r="B10836" s="75">
        <v>62.0</v>
      </c>
      <c r="C10836" s="75">
        <v>62.3833333333333</v>
      </c>
      <c r="D10836" s="75">
        <v>79.3833333333333</v>
      </c>
      <c r="E10836" s="75">
        <v>79.9166666666667</v>
      </c>
    </row>
    <row r="10837" ht="15.75" customHeight="1">
      <c r="A10837" s="13">
        <v>42237.90625</v>
      </c>
      <c r="B10837" s="75">
        <v>62.0</v>
      </c>
      <c r="C10837" s="75">
        <v>62.1333333333333</v>
      </c>
      <c r="D10837" s="75">
        <v>79.1333333333333</v>
      </c>
      <c r="E10837" s="75">
        <v>78.6666666666667</v>
      </c>
    </row>
    <row r="10838" ht="15.75" customHeight="1">
      <c r="A10838" s="13">
        <v>42237.916666666664</v>
      </c>
      <c r="B10838" s="75">
        <v>61.9333333333333</v>
      </c>
      <c r="C10838" s="75">
        <v>62.0</v>
      </c>
      <c r="D10838" s="75">
        <v>79.2333333333333</v>
      </c>
      <c r="E10838" s="75">
        <v>77.65</v>
      </c>
    </row>
    <row r="10839" ht="15.75" customHeight="1">
      <c r="A10839" s="13">
        <v>42237.927083333336</v>
      </c>
      <c r="B10839" s="75">
        <v>61.6833333333333</v>
      </c>
      <c r="C10839" s="75">
        <v>62.0</v>
      </c>
      <c r="D10839" s="75">
        <v>79.7333333333333</v>
      </c>
      <c r="E10839" s="75">
        <v>76.9</v>
      </c>
    </row>
    <row r="10840" ht="15.75" customHeight="1">
      <c r="A10840" s="13">
        <v>42237.9375</v>
      </c>
      <c r="B10840" s="75">
        <v>61.4333333333333</v>
      </c>
      <c r="C10840" s="75">
        <v>62.0</v>
      </c>
      <c r="D10840" s="75">
        <v>80.2333333333333</v>
      </c>
      <c r="E10840" s="75">
        <v>76.15</v>
      </c>
    </row>
    <row r="10841" ht="15.75" customHeight="1">
      <c r="A10841" s="13">
        <v>42237.947916666664</v>
      </c>
      <c r="B10841" s="75">
        <v>61.1833333333333</v>
      </c>
      <c r="C10841" s="75">
        <v>62.0</v>
      </c>
      <c r="D10841" s="75">
        <v>80.7333333333333</v>
      </c>
      <c r="E10841" s="75">
        <v>75.4</v>
      </c>
    </row>
    <row r="10842" ht="15.75" customHeight="1">
      <c r="A10842" s="13">
        <v>42237.958333333336</v>
      </c>
      <c r="B10842" s="75">
        <v>61.0</v>
      </c>
      <c r="C10842" s="75">
        <v>61.8833333333333</v>
      </c>
      <c r="D10842" s="75">
        <v>80.8833333333333</v>
      </c>
      <c r="E10842" s="75">
        <v>74.65</v>
      </c>
    </row>
    <row r="10843" ht="15.75" customHeight="1">
      <c r="A10843" s="13">
        <v>42237.96875</v>
      </c>
      <c r="B10843" s="75">
        <v>61.0</v>
      </c>
      <c r="C10843" s="75">
        <v>61.6333333333333</v>
      </c>
      <c r="D10843" s="75">
        <v>80.6333333333333</v>
      </c>
      <c r="E10843" s="75">
        <v>73.9</v>
      </c>
    </row>
    <row r="10844" ht="15.75" customHeight="1">
      <c r="A10844" s="13">
        <v>42237.979166666664</v>
      </c>
      <c r="B10844" s="75">
        <v>61.0</v>
      </c>
      <c r="C10844" s="75">
        <v>61.3833333333333</v>
      </c>
      <c r="D10844" s="75">
        <v>80.3833333333333</v>
      </c>
      <c r="E10844" s="75">
        <v>73.15</v>
      </c>
    </row>
    <row r="10845" ht="15.75" customHeight="1">
      <c r="A10845" s="13">
        <v>42237.989583333336</v>
      </c>
      <c r="B10845" s="75">
        <v>61.0</v>
      </c>
      <c r="C10845" s="75">
        <v>61.1333333333333</v>
      </c>
      <c r="D10845" s="75">
        <v>80.1333333333333</v>
      </c>
      <c r="E10845" s="75">
        <v>72.4</v>
      </c>
    </row>
    <row r="10846" ht="15.75" customHeight="1">
      <c r="A10846" s="13">
        <v>42238.0</v>
      </c>
      <c r="B10846" s="75">
        <v>60.9333333333333</v>
      </c>
      <c r="C10846" s="75">
        <v>60.8833333333333</v>
      </c>
      <c r="D10846" s="75">
        <v>79.8833333333333</v>
      </c>
      <c r="E10846" s="75">
        <v>71.7666666666667</v>
      </c>
    </row>
    <row r="10847" ht="15.75" customHeight="1">
      <c r="A10847" s="13">
        <v>42238.010416666664</v>
      </c>
      <c r="B10847" s="75">
        <v>60.6833333333333</v>
      </c>
      <c r="C10847" s="75">
        <v>60.6333333333333</v>
      </c>
      <c r="D10847" s="75">
        <v>79.6333333333333</v>
      </c>
      <c r="E10847" s="75">
        <v>71.2666666666667</v>
      </c>
    </row>
    <row r="10848" ht="15.75" customHeight="1">
      <c r="A10848" s="13">
        <v>42238.020833333336</v>
      </c>
      <c r="B10848" s="75">
        <v>60.4333333333333</v>
      </c>
      <c r="C10848" s="75">
        <v>60.3833333333333</v>
      </c>
      <c r="D10848" s="75">
        <v>79.3833333333333</v>
      </c>
      <c r="E10848" s="75">
        <v>70.7666666666667</v>
      </c>
    </row>
    <row r="10849" ht="15.75" customHeight="1">
      <c r="A10849" s="13">
        <v>42238.03125</v>
      </c>
      <c r="B10849" s="75">
        <v>60.1833333333333</v>
      </c>
      <c r="C10849" s="75">
        <v>60.1333333333333</v>
      </c>
      <c r="D10849" s="75">
        <v>79.1333333333333</v>
      </c>
      <c r="E10849" s="75">
        <v>70.2666666666667</v>
      </c>
    </row>
    <row r="10850" ht="15.75" customHeight="1">
      <c r="A10850" s="13">
        <v>42238.041666666664</v>
      </c>
      <c r="B10850" s="75">
        <v>60.0714285714286</v>
      </c>
      <c r="C10850" s="75">
        <v>60.0</v>
      </c>
      <c r="D10850" s="75">
        <v>78.8833333333333</v>
      </c>
      <c r="E10850" s="75">
        <v>69.7666666666667</v>
      </c>
    </row>
    <row r="10851" ht="15.75" customHeight="1">
      <c r="A10851" s="13">
        <v>42238.052083333336</v>
      </c>
      <c r="B10851" s="75">
        <v>60.3392857142857</v>
      </c>
      <c r="C10851" s="75">
        <v>60.0</v>
      </c>
      <c r="D10851" s="75">
        <v>78.6333333333333</v>
      </c>
      <c r="E10851" s="75">
        <v>69.2666666666667</v>
      </c>
    </row>
    <row r="10852" ht="15.75" customHeight="1">
      <c r="A10852" s="13">
        <v>42238.0625</v>
      </c>
      <c r="B10852" s="75">
        <v>60.6071428571429</v>
      </c>
      <c r="C10852" s="75">
        <v>60.0</v>
      </c>
      <c r="D10852" s="75">
        <v>78.3833333333333</v>
      </c>
      <c r="E10852" s="75">
        <v>68.7666666666667</v>
      </c>
    </row>
    <row r="10853" ht="15.75" customHeight="1">
      <c r="A10853" s="13">
        <v>42238.072916666664</v>
      </c>
      <c r="B10853" s="75">
        <v>60.875</v>
      </c>
      <c r="C10853" s="75">
        <v>60.0</v>
      </c>
      <c r="D10853" s="75">
        <v>78.1333333333333</v>
      </c>
      <c r="E10853" s="75">
        <v>68.2666666666667</v>
      </c>
    </row>
    <row r="10854" ht="15.75" customHeight="1">
      <c r="A10854" s="13">
        <v>42238.083333333336</v>
      </c>
      <c r="B10854" s="75">
        <v>60.0952380952381</v>
      </c>
      <c r="C10854" s="75">
        <v>59.8108108108108</v>
      </c>
      <c r="D10854" s="75">
        <v>78.1166666666667</v>
      </c>
      <c r="E10854" s="75">
        <v>67.8833333333333</v>
      </c>
    </row>
    <row r="10855" ht="15.75" customHeight="1">
      <c r="A10855" s="13">
        <v>42238.09375</v>
      </c>
      <c r="B10855" s="75">
        <v>60.4523809523809</v>
      </c>
      <c r="C10855" s="75">
        <v>59.4054054054054</v>
      </c>
      <c r="D10855" s="75">
        <v>78.3666666666667</v>
      </c>
      <c r="E10855" s="75">
        <v>67.6333333333333</v>
      </c>
    </row>
    <row r="10856" ht="15.75" customHeight="1">
      <c r="A10856" s="13">
        <v>42238.104166666664</v>
      </c>
      <c r="B10856" s="75">
        <v>60.8095238095238</v>
      </c>
      <c r="C10856" s="75">
        <v>59.0</v>
      </c>
      <c r="D10856" s="75">
        <v>78.6166666666667</v>
      </c>
      <c r="E10856" s="75">
        <v>67.3833333333333</v>
      </c>
    </row>
    <row r="10857" ht="15.75" customHeight="1">
      <c r="A10857" s="13">
        <v>42238.114583333336</v>
      </c>
      <c r="B10857" s="75">
        <v>60.6111111111111</v>
      </c>
      <c r="C10857" s="75">
        <v>59.0</v>
      </c>
      <c r="D10857" s="75">
        <v>78.8666666666667</v>
      </c>
      <c r="E10857" s="75">
        <v>67.1333333333333</v>
      </c>
    </row>
    <row r="10858" ht="15.75" customHeight="1">
      <c r="A10858" s="13">
        <v>42238.125</v>
      </c>
      <c r="B10858" s="75">
        <v>59.9333333333333</v>
      </c>
      <c r="C10858" s="75">
        <v>60.5555555555556</v>
      </c>
      <c r="D10858" s="75">
        <v>78.8833333333333</v>
      </c>
      <c r="E10858" s="75">
        <v>66.8833333333333</v>
      </c>
    </row>
    <row r="10859" ht="15.75" customHeight="1">
      <c r="A10859" s="13">
        <v>42238.135416666664</v>
      </c>
      <c r="B10859" s="75">
        <v>59.6833333333333</v>
      </c>
      <c r="C10859" s="75">
        <v>60.2972972972973</v>
      </c>
      <c r="D10859" s="75">
        <v>78.6333333333333</v>
      </c>
      <c r="E10859" s="75">
        <v>66.6333333333333</v>
      </c>
    </row>
    <row r="10860" ht="15.75" customHeight="1">
      <c r="A10860" s="13">
        <v>42238.145833333336</v>
      </c>
      <c r="B10860" s="75">
        <v>59.4333333333333</v>
      </c>
      <c r="C10860" s="75">
        <v>59.4864864864865</v>
      </c>
      <c r="D10860" s="75">
        <v>78.3833333333333</v>
      </c>
      <c r="E10860" s="75">
        <v>66.3833333333333</v>
      </c>
    </row>
    <row r="10861" ht="15.75" customHeight="1">
      <c r="A10861" s="13">
        <v>42238.15625</v>
      </c>
      <c r="B10861" s="75">
        <v>59.1833333333333</v>
      </c>
      <c r="C10861" s="75">
        <v>61.0</v>
      </c>
      <c r="D10861" s="75">
        <v>78.1333333333333</v>
      </c>
      <c r="E10861" s="75">
        <v>66.1333333333333</v>
      </c>
    </row>
    <row r="10862" ht="15.75" customHeight="1">
      <c r="A10862" s="13">
        <v>42238.166666666664</v>
      </c>
      <c r="B10862" s="75">
        <v>59.3076923076923</v>
      </c>
      <c r="C10862" s="75">
        <v>60.0</v>
      </c>
      <c r="D10862" s="75">
        <v>77.65</v>
      </c>
      <c r="E10862" s="75">
        <v>65.8833333333333</v>
      </c>
    </row>
    <row r="10863" ht="15.75" customHeight="1">
      <c r="A10863" s="13">
        <v>42238.177083333336</v>
      </c>
      <c r="B10863" s="75">
        <v>60.4615384615385</v>
      </c>
      <c r="C10863" s="75">
        <v>60.0</v>
      </c>
      <c r="D10863" s="75">
        <v>76.9</v>
      </c>
      <c r="E10863" s="75">
        <v>65.6333333333333</v>
      </c>
    </row>
    <row r="10864" ht="15.75" customHeight="1">
      <c r="A10864" s="13">
        <v>42238.1875</v>
      </c>
      <c r="B10864" s="75">
        <v>61.0</v>
      </c>
      <c r="C10864" s="75">
        <v>60.0</v>
      </c>
      <c r="D10864" s="75">
        <v>76.15</v>
      </c>
      <c r="E10864" s="75">
        <v>65.3833333333333</v>
      </c>
    </row>
    <row r="10865" ht="15.75" customHeight="1">
      <c r="A10865" s="13">
        <v>42238.197916666664</v>
      </c>
      <c r="B10865" s="75">
        <v>61.0</v>
      </c>
      <c r="C10865" s="75">
        <v>60.0</v>
      </c>
      <c r="D10865" s="75">
        <v>75.4</v>
      </c>
      <c r="E10865" s="75">
        <v>65.1333333333333</v>
      </c>
    </row>
    <row r="10866" ht="15.75" customHeight="1">
      <c r="A10866" s="13">
        <v>42238.208333333336</v>
      </c>
      <c r="B10866" s="75">
        <v>61.0</v>
      </c>
      <c r="C10866" s="75">
        <v>60.0</v>
      </c>
      <c r="D10866" s="75">
        <v>74.65</v>
      </c>
      <c r="E10866" s="75">
        <v>64.8833333333333</v>
      </c>
    </row>
    <row r="10867" ht="15.75" customHeight="1">
      <c r="A10867" s="13">
        <v>42238.21875</v>
      </c>
      <c r="B10867" s="75">
        <v>61.0</v>
      </c>
      <c r="C10867" s="75">
        <v>60.0</v>
      </c>
      <c r="D10867" s="75">
        <v>73.9</v>
      </c>
      <c r="E10867" s="75">
        <v>64.6333333333333</v>
      </c>
    </row>
    <row r="10868" ht="15.75" customHeight="1">
      <c r="A10868" s="13">
        <v>42238.229166666664</v>
      </c>
      <c r="B10868" s="75">
        <v>61.0</v>
      </c>
      <c r="C10868" s="75">
        <v>60.0</v>
      </c>
      <c r="D10868" s="75">
        <v>73.15</v>
      </c>
      <c r="E10868" s="75">
        <v>64.3833333333333</v>
      </c>
    </row>
    <row r="10869" ht="15.75" customHeight="1">
      <c r="A10869" s="13">
        <v>42238.239583333336</v>
      </c>
      <c r="B10869" s="75">
        <v>61.0</v>
      </c>
      <c r="C10869" s="75">
        <v>60.0</v>
      </c>
      <c r="D10869" s="75">
        <v>72.4</v>
      </c>
      <c r="E10869" s="75">
        <v>64.1333333333333</v>
      </c>
    </row>
    <row r="10870" ht="15.75" customHeight="1">
      <c r="A10870" s="13">
        <v>42238.25</v>
      </c>
      <c r="B10870" s="75">
        <v>61.0666666666667</v>
      </c>
      <c r="C10870" s="75">
        <v>60.1166666666667</v>
      </c>
      <c r="D10870" s="75">
        <v>72.1166666666667</v>
      </c>
      <c r="E10870" s="75">
        <v>64.35</v>
      </c>
    </row>
    <row r="10871" ht="15.75" customHeight="1">
      <c r="A10871" s="13">
        <v>42238.260416666664</v>
      </c>
      <c r="B10871" s="75">
        <v>61.3166666666667</v>
      </c>
      <c r="C10871" s="75">
        <v>60.3666666666667</v>
      </c>
      <c r="D10871" s="75">
        <v>72.3666666666667</v>
      </c>
      <c r="E10871" s="75">
        <v>65.1</v>
      </c>
    </row>
    <row r="10872" ht="15.75" customHeight="1">
      <c r="A10872" s="13">
        <v>42238.270833333336</v>
      </c>
      <c r="B10872" s="75">
        <v>61.5666666666667</v>
      </c>
      <c r="C10872" s="75">
        <v>60.6166666666667</v>
      </c>
      <c r="D10872" s="75">
        <v>72.6166666666667</v>
      </c>
      <c r="E10872" s="75">
        <v>65.85</v>
      </c>
    </row>
    <row r="10873" ht="15.75" customHeight="1">
      <c r="A10873" s="13">
        <v>42238.28125</v>
      </c>
      <c r="B10873" s="75">
        <v>61.8166666666667</v>
      </c>
      <c r="C10873" s="75">
        <v>60.8666666666667</v>
      </c>
      <c r="D10873" s="75">
        <v>72.8666666666667</v>
      </c>
      <c r="E10873" s="75">
        <v>66.6</v>
      </c>
    </row>
    <row r="10874" ht="15.75" customHeight="1">
      <c r="A10874" s="13">
        <v>42238.291666666664</v>
      </c>
      <c r="B10874" s="75">
        <v>62.0666666666667</v>
      </c>
      <c r="C10874" s="75">
        <v>61.1166666666667</v>
      </c>
      <c r="D10874" s="75">
        <v>73.4666666666667</v>
      </c>
      <c r="E10874" s="75">
        <v>67.4666666666667</v>
      </c>
    </row>
    <row r="10875" ht="15.75" customHeight="1">
      <c r="A10875" s="13">
        <v>42238.302083333336</v>
      </c>
      <c r="B10875" s="75">
        <v>62.3166666666667</v>
      </c>
      <c r="C10875" s="75">
        <v>61.3666666666667</v>
      </c>
      <c r="D10875" s="75">
        <v>74.4666666666667</v>
      </c>
      <c r="E10875" s="75">
        <v>68.4666666666667</v>
      </c>
    </row>
    <row r="10876" ht="15.75" customHeight="1">
      <c r="A10876" s="13">
        <v>42238.3125</v>
      </c>
      <c r="B10876" s="75">
        <v>62.5666666666667</v>
      </c>
      <c r="C10876" s="75">
        <v>61.6166666666667</v>
      </c>
      <c r="D10876" s="75">
        <v>75.4666666666667</v>
      </c>
      <c r="E10876" s="75">
        <v>69.4666666666667</v>
      </c>
    </row>
    <row r="10877" ht="15.75" customHeight="1">
      <c r="A10877" s="13">
        <v>42238.322916666664</v>
      </c>
      <c r="B10877" s="75">
        <v>62.8166666666667</v>
      </c>
      <c r="C10877" s="75">
        <v>61.8666666666667</v>
      </c>
      <c r="D10877" s="75">
        <v>76.4666666666667</v>
      </c>
      <c r="E10877" s="75">
        <v>70.4666666666667</v>
      </c>
    </row>
    <row r="10878" ht="15.75" customHeight="1">
      <c r="A10878" s="13">
        <v>42238.333333333336</v>
      </c>
      <c r="B10878" s="75">
        <v>63.1333333333333</v>
      </c>
      <c r="C10878" s="75">
        <v>62.1666666666667</v>
      </c>
      <c r="D10878" s="75">
        <v>77.7</v>
      </c>
      <c r="E10878" s="75">
        <v>71.5833333333333</v>
      </c>
    </row>
    <row r="10879" ht="15.75" customHeight="1">
      <c r="A10879" s="13">
        <v>42238.34375</v>
      </c>
      <c r="B10879" s="75">
        <v>63.6333333333333</v>
      </c>
      <c r="C10879" s="75">
        <v>62.5238095238095</v>
      </c>
      <c r="D10879" s="75">
        <v>79.2</v>
      </c>
      <c r="E10879" s="75">
        <v>72.8333333333333</v>
      </c>
    </row>
    <row r="10880" ht="15.75" customHeight="1">
      <c r="A10880" s="13">
        <v>42238.354166666664</v>
      </c>
      <c r="B10880" s="75">
        <v>64.1333333333333</v>
      </c>
      <c r="C10880" s="75">
        <v>62.8809523809524</v>
      </c>
      <c r="D10880" s="75">
        <v>80.7</v>
      </c>
      <c r="E10880" s="75">
        <v>74.0833333333333</v>
      </c>
    </row>
    <row r="10881" ht="15.75" customHeight="1">
      <c r="A10881" s="13">
        <v>42238.364583333336</v>
      </c>
      <c r="B10881" s="75">
        <v>64.6333333333333</v>
      </c>
      <c r="C10881" s="75">
        <v>63.5555555555556</v>
      </c>
      <c r="D10881" s="75">
        <v>82.2</v>
      </c>
      <c r="E10881" s="75">
        <v>75.3333333333333</v>
      </c>
    </row>
    <row r="10882" ht="15.75" customHeight="1">
      <c r="A10882" s="13">
        <v>42238.375</v>
      </c>
      <c r="B10882" s="75">
        <v>65.2</v>
      </c>
      <c r="C10882" s="75">
        <v>64.4666666666667</v>
      </c>
      <c r="D10882" s="75">
        <v>83.4666666666667</v>
      </c>
      <c r="E10882" s="75">
        <v>76.35</v>
      </c>
    </row>
    <row r="10883" ht="15.75" customHeight="1">
      <c r="A10883" s="13">
        <v>42238.385416666664</v>
      </c>
      <c r="B10883" s="75">
        <v>65.95</v>
      </c>
      <c r="C10883" s="75">
        <v>65.4666666666667</v>
      </c>
      <c r="D10883" s="75">
        <v>84.4666666666667</v>
      </c>
      <c r="E10883" s="75">
        <v>77.1</v>
      </c>
    </row>
    <row r="10884" ht="15.75" customHeight="1">
      <c r="A10884" s="13">
        <v>42238.395833333336</v>
      </c>
      <c r="B10884" s="75">
        <v>66.7</v>
      </c>
      <c r="C10884" s="75">
        <v>66.4666666666667</v>
      </c>
      <c r="D10884" s="75">
        <v>85.4666666666667</v>
      </c>
      <c r="E10884" s="75">
        <v>77.85</v>
      </c>
    </row>
    <row r="10885" ht="15.75" customHeight="1">
      <c r="A10885" s="13">
        <v>42238.40625</v>
      </c>
      <c r="B10885" s="75">
        <v>67.45</v>
      </c>
      <c r="C10885" s="75">
        <v>67.4666666666667</v>
      </c>
      <c r="D10885" s="75">
        <v>86.4666666666667</v>
      </c>
      <c r="E10885" s="75">
        <v>78.6</v>
      </c>
    </row>
    <row r="10886" ht="15.75" customHeight="1">
      <c r="A10886" s="13">
        <v>42238.416666666664</v>
      </c>
      <c r="B10886" s="75">
        <v>68.0666666666667</v>
      </c>
      <c r="C10886" s="75">
        <v>68.4666666666667</v>
      </c>
      <c r="D10886" s="75">
        <v>87.4666666666667</v>
      </c>
      <c r="E10886" s="75">
        <v>79.5833333333333</v>
      </c>
    </row>
    <row r="10887" ht="15.75" customHeight="1">
      <c r="A10887" s="13">
        <v>42238.427083333336</v>
      </c>
      <c r="B10887" s="75">
        <v>68.3166666666667</v>
      </c>
      <c r="C10887" s="75">
        <v>69.4666666666667</v>
      </c>
      <c r="D10887" s="75">
        <v>88.4666666666667</v>
      </c>
      <c r="E10887" s="75">
        <v>80.8333333333333</v>
      </c>
    </row>
    <row r="10888" ht="15.75" customHeight="1">
      <c r="A10888" s="13">
        <v>42238.4375</v>
      </c>
      <c r="B10888" s="75">
        <v>68.5666666666667</v>
      </c>
      <c r="C10888" s="75">
        <v>70.4666666666667</v>
      </c>
      <c r="D10888" s="75">
        <v>89.4666666666667</v>
      </c>
      <c r="E10888" s="75">
        <v>82.0833333333333</v>
      </c>
    </row>
    <row r="10889" ht="15.75" customHeight="1">
      <c r="A10889" s="13">
        <v>42238.447916666664</v>
      </c>
      <c r="B10889" s="75">
        <v>68.8166666666667</v>
      </c>
      <c r="C10889" s="75">
        <v>71.4666666666667</v>
      </c>
      <c r="D10889" s="75">
        <v>90.4666666666667</v>
      </c>
      <c r="E10889" s="75">
        <v>83.3333333333333</v>
      </c>
    </row>
    <row r="10890" ht="15.75" customHeight="1">
      <c r="A10890" s="13">
        <v>42238.458333333336</v>
      </c>
      <c r="B10890" s="75">
        <v>69.0666666666667</v>
      </c>
      <c r="C10890" s="75">
        <v>72.4666666666667</v>
      </c>
      <c r="D10890" s="75">
        <v>91.2333333333333</v>
      </c>
      <c r="E10890" s="75">
        <v>84.4666666666667</v>
      </c>
    </row>
    <row r="10891" ht="15.75" customHeight="1">
      <c r="A10891" s="13">
        <v>42238.46875</v>
      </c>
      <c r="B10891" s="75">
        <v>69.3166666666667</v>
      </c>
      <c r="C10891" s="75">
        <v>73.4666666666667</v>
      </c>
      <c r="D10891" s="75">
        <v>91.7333333333333</v>
      </c>
      <c r="E10891" s="75">
        <v>85.4666666666667</v>
      </c>
    </row>
    <row r="10892" ht="15.75" customHeight="1">
      <c r="A10892" s="13">
        <v>42238.479166666664</v>
      </c>
      <c r="B10892" s="75">
        <v>69.5666666666667</v>
      </c>
      <c r="C10892" s="75">
        <v>74.4666666666667</v>
      </c>
      <c r="D10892" s="75">
        <v>92.2333333333333</v>
      </c>
      <c r="E10892" s="75">
        <v>86.4666666666667</v>
      </c>
    </row>
    <row r="10893" ht="15.75" customHeight="1">
      <c r="A10893" s="13">
        <v>42238.489583333336</v>
      </c>
      <c r="B10893" s="75">
        <v>69.8166666666667</v>
      </c>
      <c r="C10893" s="75">
        <v>75.4666666666667</v>
      </c>
      <c r="D10893" s="75">
        <v>92.7333333333333</v>
      </c>
      <c r="E10893" s="75">
        <v>87.4666666666667</v>
      </c>
    </row>
    <row r="10894" ht="15.75" customHeight="1">
      <c r="A10894" s="13">
        <v>42238.5</v>
      </c>
      <c r="B10894" s="75">
        <v>70.1333333333333</v>
      </c>
      <c r="C10894" s="75">
        <v>76.35</v>
      </c>
      <c r="D10894" s="75">
        <v>93.1166666666667</v>
      </c>
      <c r="E10894" s="75">
        <v>88.4666666666667</v>
      </c>
    </row>
    <row r="10895" ht="15.75" customHeight="1">
      <c r="A10895" s="13">
        <v>42238.510416666664</v>
      </c>
      <c r="B10895" s="75">
        <v>70.6333333333333</v>
      </c>
      <c r="C10895" s="75">
        <v>77.1</v>
      </c>
      <c r="D10895" s="75">
        <v>93.3666666666667</v>
      </c>
      <c r="E10895" s="75">
        <v>89.4666666666667</v>
      </c>
    </row>
    <row r="10896" ht="15.75" customHeight="1">
      <c r="A10896" s="13">
        <v>42238.520833333336</v>
      </c>
      <c r="B10896" s="75">
        <v>71.1333333333333</v>
      </c>
      <c r="C10896" s="75">
        <v>77.85</v>
      </c>
      <c r="D10896" s="75">
        <v>93.6166666666667</v>
      </c>
      <c r="E10896" s="75">
        <v>90.4666666666667</v>
      </c>
    </row>
    <row r="10897" ht="15.75" customHeight="1">
      <c r="A10897" s="13">
        <v>42238.53125</v>
      </c>
      <c r="B10897" s="75">
        <v>71.6333333333333</v>
      </c>
      <c r="C10897" s="75">
        <v>78.6</v>
      </c>
      <c r="D10897" s="75">
        <v>93.8666666666667</v>
      </c>
      <c r="E10897" s="75">
        <v>91.4666666666667</v>
      </c>
    </row>
    <row r="10898" ht="15.75" customHeight="1">
      <c r="A10898" s="13">
        <v>42238.541666666664</v>
      </c>
      <c r="B10898" s="75">
        <v>72.0</v>
      </c>
      <c r="C10898" s="75">
        <v>79.1166666666667</v>
      </c>
      <c r="D10898" s="75">
        <v>94.2333333333333</v>
      </c>
      <c r="E10898" s="75">
        <v>92.35</v>
      </c>
    </row>
    <row r="10899" ht="15.75" customHeight="1">
      <c r="A10899" s="13">
        <v>42238.552083333336</v>
      </c>
      <c r="B10899" s="75">
        <v>72.0</v>
      </c>
      <c r="C10899" s="75">
        <v>79.3666666666667</v>
      </c>
      <c r="D10899" s="75">
        <v>94.7333333333333</v>
      </c>
      <c r="E10899" s="75">
        <v>93.1</v>
      </c>
    </row>
    <row r="10900" ht="15.75" customHeight="1">
      <c r="A10900" s="13">
        <v>42238.5625</v>
      </c>
      <c r="B10900" s="75">
        <v>72.0</v>
      </c>
      <c r="C10900" s="75">
        <v>79.6166666666667</v>
      </c>
      <c r="D10900" s="75">
        <v>95.2333333333333</v>
      </c>
      <c r="E10900" s="75">
        <v>93.85</v>
      </c>
    </row>
    <row r="10901" ht="15.75" customHeight="1">
      <c r="A10901" s="13">
        <v>42238.572916666664</v>
      </c>
      <c r="B10901" s="75">
        <v>72.0</v>
      </c>
      <c r="C10901" s="75">
        <v>79.8666666666667</v>
      </c>
      <c r="D10901" s="75">
        <v>95.7333333333333</v>
      </c>
      <c r="E10901" s="75">
        <v>94.6</v>
      </c>
    </row>
    <row r="10902" ht="15.75" customHeight="1">
      <c r="A10902" s="13">
        <v>42238.583333333336</v>
      </c>
      <c r="B10902" s="75">
        <v>72.0</v>
      </c>
      <c r="C10902" s="75">
        <v>79.7666666666667</v>
      </c>
      <c r="D10902" s="75">
        <v>96.4666666666667</v>
      </c>
      <c r="E10902" s="75">
        <v>95.0</v>
      </c>
    </row>
    <row r="10903" ht="15.75" customHeight="1">
      <c r="A10903" s="13">
        <v>42238.59375</v>
      </c>
      <c r="B10903" s="75">
        <v>72.0</v>
      </c>
      <c r="C10903" s="75">
        <v>79.2666666666667</v>
      </c>
      <c r="D10903" s="75">
        <v>97.4666666666667</v>
      </c>
      <c r="E10903" s="75">
        <v>95.0</v>
      </c>
    </row>
    <row r="10904" ht="15.75" customHeight="1">
      <c r="A10904" s="13">
        <v>42238.604166666664</v>
      </c>
      <c r="B10904" s="75">
        <v>72.0</v>
      </c>
      <c r="C10904" s="75">
        <v>78.7666666666667</v>
      </c>
      <c r="D10904" s="75">
        <v>98.4666666666667</v>
      </c>
      <c r="E10904" s="75">
        <v>95.0</v>
      </c>
    </row>
    <row r="10905" ht="15.75" customHeight="1">
      <c r="A10905" s="13">
        <v>42238.614583333336</v>
      </c>
      <c r="B10905" s="75">
        <v>72.0</v>
      </c>
      <c r="C10905" s="75">
        <v>78.2666666666667</v>
      </c>
      <c r="D10905" s="75">
        <v>99.4666666666667</v>
      </c>
      <c r="E10905" s="75">
        <v>95.0</v>
      </c>
    </row>
    <row r="10906" ht="15.75" customHeight="1">
      <c r="A10906" s="13">
        <v>42238.625</v>
      </c>
      <c r="B10906" s="75">
        <v>71.9333333333333</v>
      </c>
      <c r="C10906" s="75">
        <v>77.8833333333333</v>
      </c>
      <c r="D10906" s="75">
        <v>99.7666666666667</v>
      </c>
      <c r="E10906" s="75">
        <v>95.1166666666667</v>
      </c>
    </row>
    <row r="10907" ht="15.75" customHeight="1">
      <c r="A10907" s="13">
        <v>42238.635416666664</v>
      </c>
      <c r="B10907" s="75">
        <v>71.6833333333333</v>
      </c>
      <c r="C10907" s="75">
        <v>77.6333333333333</v>
      </c>
      <c r="D10907" s="75">
        <v>99.2666666666667</v>
      </c>
      <c r="E10907" s="75">
        <v>95.3666666666667</v>
      </c>
    </row>
    <row r="10908" ht="15.75" customHeight="1">
      <c r="A10908" s="13">
        <v>42238.645833333336</v>
      </c>
      <c r="B10908" s="75">
        <v>71.4333333333333</v>
      </c>
      <c r="C10908" s="75">
        <v>77.3833333333333</v>
      </c>
      <c r="D10908" s="75">
        <v>98.7666666666667</v>
      </c>
      <c r="E10908" s="75">
        <v>95.6166666666667</v>
      </c>
    </row>
    <row r="10909" ht="15.75" customHeight="1">
      <c r="A10909" s="13">
        <v>42238.65625</v>
      </c>
      <c r="B10909" s="75">
        <v>71.1833333333333</v>
      </c>
      <c r="C10909" s="75">
        <v>77.1333333333333</v>
      </c>
      <c r="D10909" s="75">
        <v>98.2666666666667</v>
      </c>
      <c r="E10909" s="75">
        <v>95.8666666666667</v>
      </c>
    </row>
    <row r="10910" ht="15.75" customHeight="1">
      <c r="A10910" s="13">
        <v>42238.666666666664</v>
      </c>
      <c r="B10910" s="75">
        <v>70.8666666666667</v>
      </c>
      <c r="C10910" s="75">
        <v>76.65</v>
      </c>
      <c r="D10910" s="75">
        <v>97.1764705882353</v>
      </c>
      <c r="E10910" s="75">
        <v>96.0</v>
      </c>
    </row>
    <row r="10911" ht="15.75" customHeight="1">
      <c r="A10911" s="13">
        <v>42238.677083333336</v>
      </c>
      <c r="B10911" s="75">
        <v>70.3666666666667</v>
      </c>
      <c r="C10911" s="75">
        <v>75.9</v>
      </c>
      <c r="D10911" s="75">
        <v>96.0</v>
      </c>
      <c r="E10911" s="75">
        <v>96.0</v>
      </c>
    </row>
    <row r="10912" ht="15.75" customHeight="1">
      <c r="A10912" s="13">
        <v>42238.6875</v>
      </c>
      <c r="B10912" s="75">
        <v>69.8666666666667</v>
      </c>
      <c r="C10912" s="75">
        <v>75.15</v>
      </c>
      <c r="D10912" s="75">
        <v>96.0</v>
      </c>
      <c r="E10912" s="75">
        <v>96.0</v>
      </c>
    </row>
    <row r="10913" ht="15.75" customHeight="1">
      <c r="A10913" s="13">
        <v>42238.697916666664</v>
      </c>
      <c r="B10913" s="75">
        <v>69.3666666666667</v>
      </c>
      <c r="C10913" s="75">
        <v>74.4</v>
      </c>
      <c r="D10913" s="75">
        <v>96.0</v>
      </c>
      <c r="E10913" s="75">
        <v>96.0</v>
      </c>
    </row>
    <row r="10914" ht="15.75" customHeight="1">
      <c r="A10914" s="13">
        <v>42238.708333333336</v>
      </c>
      <c r="B10914" s="75">
        <v>68.8</v>
      </c>
      <c r="C10914" s="75">
        <v>73.65</v>
      </c>
      <c r="D10914" s="75">
        <v>95.5333333333333</v>
      </c>
      <c r="E10914" s="75">
        <v>95.7666666666667</v>
      </c>
    </row>
    <row r="10915" ht="15.75" customHeight="1">
      <c r="A10915" s="13">
        <v>42238.71875</v>
      </c>
      <c r="B10915" s="75">
        <v>68.05</v>
      </c>
      <c r="C10915" s="75">
        <v>72.9</v>
      </c>
      <c r="D10915" s="75">
        <v>94.5333333333333</v>
      </c>
      <c r="E10915" s="75">
        <v>95.2666666666667</v>
      </c>
    </row>
    <row r="10916" ht="15.75" customHeight="1">
      <c r="A10916" s="13">
        <v>42238.729166666664</v>
      </c>
      <c r="B10916" s="75">
        <v>67.3</v>
      </c>
      <c r="C10916" s="75">
        <v>72.15</v>
      </c>
      <c r="D10916" s="75">
        <v>93.5333333333333</v>
      </c>
      <c r="E10916" s="75">
        <v>94.7666666666667</v>
      </c>
    </row>
    <row r="10917" ht="15.75" customHeight="1">
      <c r="A10917" s="13">
        <v>42238.739583333336</v>
      </c>
      <c r="B10917" s="75">
        <v>66.55</v>
      </c>
      <c r="C10917" s="75">
        <v>71.4</v>
      </c>
      <c r="D10917" s="75">
        <v>92.5333333333333</v>
      </c>
      <c r="E10917" s="75">
        <v>94.2666666666667</v>
      </c>
    </row>
    <row r="10918" ht="15.75" customHeight="1">
      <c r="A10918" s="13">
        <v>42238.75</v>
      </c>
      <c r="B10918" s="75">
        <v>65.7333333333333</v>
      </c>
      <c r="C10918" s="75">
        <v>70.5333333333333</v>
      </c>
      <c r="D10918" s="75">
        <v>91.8833333333333</v>
      </c>
      <c r="E10918" s="75">
        <v>93.5333333333333</v>
      </c>
    </row>
    <row r="10919" ht="15.75" customHeight="1">
      <c r="A10919" s="13">
        <v>42238.760416666664</v>
      </c>
      <c r="B10919" s="75">
        <v>64.7333333333333</v>
      </c>
      <c r="C10919" s="75">
        <v>69.5333333333333</v>
      </c>
      <c r="D10919" s="75">
        <v>91.6333333333333</v>
      </c>
      <c r="E10919" s="75">
        <v>92.5333333333333</v>
      </c>
    </row>
    <row r="10920" ht="15.75" customHeight="1">
      <c r="A10920" s="13">
        <v>42238.770833333336</v>
      </c>
      <c r="B10920" s="75">
        <v>63.7333333333333</v>
      </c>
      <c r="C10920" s="75">
        <v>68.5333333333333</v>
      </c>
      <c r="D10920" s="75">
        <v>91.3833333333333</v>
      </c>
      <c r="E10920" s="75">
        <v>91.5333333333333</v>
      </c>
    </row>
    <row r="10921" ht="15.75" customHeight="1">
      <c r="A10921" s="13">
        <v>42238.78125</v>
      </c>
      <c r="B10921" s="75">
        <v>62.7333333333333</v>
      </c>
      <c r="C10921" s="75">
        <v>67.5333333333333</v>
      </c>
      <c r="D10921" s="75">
        <v>91.1333333333333</v>
      </c>
      <c r="E10921" s="75">
        <v>90.5333333333333</v>
      </c>
    </row>
    <row r="10922" ht="15.75" customHeight="1">
      <c r="A10922" s="13">
        <v>42238.791666666664</v>
      </c>
      <c r="B10922" s="75">
        <v>62.0</v>
      </c>
      <c r="C10922" s="75">
        <v>66.65</v>
      </c>
      <c r="D10922" s="75">
        <v>90.7666666666667</v>
      </c>
      <c r="E10922" s="75">
        <v>89.5333333333333</v>
      </c>
    </row>
    <row r="10923" ht="15.75" customHeight="1">
      <c r="A10923" s="13">
        <v>42238.802083333336</v>
      </c>
      <c r="B10923" s="75">
        <v>62.0</v>
      </c>
      <c r="C10923" s="75">
        <v>65.9</v>
      </c>
      <c r="D10923" s="75">
        <v>90.2666666666667</v>
      </c>
      <c r="E10923" s="75">
        <v>88.5333333333333</v>
      </c>
    </row>
    <row r="10924" ht="15.75" customHeight="1">
      <c r="A10924" s="13">
        <v>42238.8125</v>
      </c>
      <c r="B10924" s="75">
        <v>62.0</v>
      </c>
      <c r="C10924" s="75">
        <v>65.15</v>
      </c>
      <c r="D10924" s="75">
        <v>89.7666666666667</v>
      </c>
      <c r="E10924" s="75">
        <v>87.5333333333333</v>
      </c>
    </row>
    <row r="10925" ht="15.75" customHeight="1">
      <c r="A10925" s="13">
        <v>42238.822916666664</v>
      </c>
      <c r="B10925" s="75">
        <v>62.0</v>
      </c>
      <c r="C10925" s="75">
        <v>64.4</v>
      </c>
      <c r="D10925" s="75">
        <v>89.2666666666667</v>
      </c>
      <c r="E10925" s="75">
        <v>86.5333333333333</v>
      </c>
    </row>
    <row r="10926" ht="15.75" customHeight="1">
      <c r="A10926" s="13">
        <v>42238.833333333336</v>
      </c>
      <c r="B10926" s="75">
        <v>62.0</v>
      </c>
      <c r="C10926" s="75">
        <v>63.8833333333333</v>
      </c>
      <c r="D10926" s="75">
        <v>88.5333333333333</v>
      </c>
      <c r="E10926" s="75">
        <v>85.7666666666667</v>
      </c>
    </row>
    <row r="10927" ht="15.75" customHeight="1">
      <c r="A10927" s="13">
        <v>42238.84375</v>
      </c>
      <c r="B10927" s="75">
        <v>62.0</v>
      </c>
      <c r="C10927" s="75">
        <v>63.6333333333333</v>
      </c>
      <c r="D10927" s="75">
        <v>87.5333333333333</v>
      </c>
      <c r="E10927" s="75">
        <v>85.2666666666667</v>
      </c>
    </row>
    <row r="10928" ht="15.75" customHeight="1">
      <c r="A10928" s="13">
        <v>42238.854166666664</v>
      </c>
      <c r="B10928" s="75">
        <v>62.0</v>
      </c>
      <c r="C10928" s="75">
        <v>63.3833333333333</v>
      </c>
      <c r="D10928" s="75">
        <v>86.5333333333333</v>
      </c>
      <c r="E10928" s="75">
        <v>84.7666666666667</v>
      </c>
    </row>
    <row r="10929" ht="15.75" customHeight="1">
      <c r="A10929" s="13">
        <v>42238.864583333336</v>
      </c>
      <c r="B10929" s="75">
        <v>62.0</v>
      </c>
      <c r="C10929" s="75">
        <v>63.1333333333333</v>
      </c>
      <c r="D10929" s="75">
        <v>85.5333333333333</v>
      </c>
      <c r="E10929" s="75">
        <v>84.2666666666667</v>
      </c>
    </row>
    <row r="10930" ht="15.75" customHeight="1">
      <c r="A10930" s="13">
        <v>42238.875</v>
      </c>
      <c r="B10930" s="75">
        <v>61.9333333333333</v>
      </c>
      <c r="C10930" s="75">
        <v>62.8833333333333</v>
      </c>
      <c r="D10930" s="75">
        <v>84.7666666666667</v>
      </c>
      <c r="E10930" s="75">
        <v>83.5333333333333</v>
      </c>
    </row>
    <row r="10931" ht="15.75" customHeight="1">
      <c r="A10931" s="13">
        <v>42238.885416666664</v>
      </c>
      <c r="B10931" s="75">
        <v>61.6833333333333</v>
      </c>
      <c r="C10931" s="75">
        <v>62.6333333333333</v>
      </c>
      <c r="D10931" s="75">
        <v>84.2666666666667</v>
      </c>
      <c r="E10931" s="75">
        <v>82.5333333333333</v>
      </c>
    </row>
    <row r="10932" ht="15.75" customHeight="1">
      <c r="A10932" s="13">
        <v>42238.895833333336</v>
      </c>
      <c r="B10932" s="75">
        <v>61.4333333333333</v>
      </c>
      <c r="C10932" s="75">
        <v>62.3833333333333</v>
      </c>
      <c r="D10932" s="75">
        <v>83.7666666666667</v>
      </c>
      <c r="E10932" s="75">
        <v>81.5333333333333</v>
      </c>
    </row>
    <row r="10933" ht="15.75" customHeight="1">
      <c r="A10933" s="13">
        <v>42238.90625</v>
      </c>
      <c r="B10933" s="75">
        <v>61.1833333333333</v>
      </c>
      <c r="C10933" s="75">
        <v>62.1333333333333</v>
      </c>
      <c r="D10933" s="75">
        <v>83.2666666666667</v>
      </c>
      <c r="E10933" s="75">
        <v>80.5333333333333</v>
      </c>
    </row>
    <row r="10934" ht="15.75" customHeight="1">
      <c r="A10934" s="13">
        <v>42238.916666666664</v>
      </c>
      <c r="B10934" s="75">
        <v>61.0</v>
      </c>
      <c r="C10934" s="75">
        <v>61.8833333333333</v>
      </c>
      <c r="D10934" s="75">
        <v>82.8833333333333</v>
      </c>
      <c r="E10934" s="75">
        <v>79.5333333333333</v>
      </c>
    </row>
    <row r="10935" ht="15.75" customHeight="1">
      <c r="A10935" s="13">
        <v>42238.927083333336</v>
      </c>
      <c r="B10935" s="75">
        <v>61.0</v>
      </c>
      <c r="C10935" s="75">
        <v>61.6333333333333</v>
      </c>
      <c r="D10935" s="75">
        <v>82.6333333333333</v>
      </c>
      <c r="E10935" s="75">
        <v>78.5333333333333</v>
      </c>
    </row>
    <row r="10936" ht="15.75" customHeight="1">
      <c r="A10936" s="13">
        <v>42238.9375</v>
      </c>
      <c r="B10936" s="75">
        <v>61.0</v>
      </c>
      <c r="C10936" s="75">
        <v>61.3833333333333</v>
      </c>
      <c r="D10936" s="75">
        <v>82.3833333333333</v>
      </c>
      <c r="E10936" s="75">
        <v>77.5333333333333</v>
      </c>
    </row>
    <row r="10937" ht="15.75" customHeight="1">
      <c r="A10937" s="13">
        <v>42238.947916666664</v>
      </c>
      <c r="B10937" s="75">
        <v>61.0</v>
      </c>
      <c r="C10937" s="75">
        <v>61.1333333333333</v>
      </c>
      <c r="D10937" s="75">
        <v>82.1333333333333</v>
      </c>
      <c r="E10937" s="75">
        <v>76.5333333333333</v>
      </c>
    </row>
    <row r="10938" ht="15.75" customHeight="1">
      <c r="A10938" s="13">
        <v>42238.958333333336</v>
      </c>
      <c r="B10938" s="75">
        <v>61.0</v>
      </c>
      <c r="C10938" s="75">
        <v>61.0</v>
      </c>
      <c r="D10938" s="75">
        <v>82.0</v>
      </c>
      <c r="E10938" s="75">
        <v>75.7666666666667</v>
      </c>
    </row>
    <row r="10939" ht="15.75" customHeight="1">
      <c r="A10939" s="13">
        <v>42238.96875</v>
      </c>
      <c r="B10939" s="75">
        <v>61.0</v>
      </c>
      <c r="C10939" s="75">
        <v>61.0</v>
      </c>
      <c r="D10939" s="75">
        <v>82.0</v>
      </c>
      <c r="E10939" s="75">
        <v>75.2666666666667</v>
      </c>
    </row>
    <row r="10940" ht="15.75" customHeight="1">
      <c r="A10940" s="13">
        <v>42238.979166666664</v>
      </c>
      <c r="B10940" s="75">
        <v>61.0</v>
      </c>
      <c r="C10940" s="75">
        <v>61.0</v>
      </c>
      <c r="D10940" s="75">
        <v>82.0</v>
      </c>
      <c r="E10940" s="75">
        <v>74.7666666666667</v>
      </c>
    </row>
    <row r="10941" ht="15.75" customHeight="1">
      <c r="A10941" s="13">
        <v>42238.989583333336</v>
      </c>
      <c r="B10941" s="75">
        <v>61.0</v>
      </c>
      <c r="C10941" s="75">
        <v>61.0</v>
      </c>
      <c r="D10941" s="75">
        <v>82.0</v>
      </c>
      <c r="E10941" s="75">
        <v>74.2666666666667</v>
      </c>
    </row>
    <row r="10942" ht="15.75" customHeight="1">
      <c r="A10942" s="13">
        <v>42239.0</v>
      </c>
      <c r="B10942" s="75">
        <v>61.0</v>
      </c>
      <c r="C10942" s="75">
        <v>61.1166666666667</v>
      </c>
      <c r="D10942" s="75">
        <v>81.8833333333333</v>
      </c>
      <c r="E10942" s="75">
        <v>73.7666666666667</v>
      </c>
    </row>
    <row r="10943" ht="15.75" customHeight="1">
      <c r="A10943" s="13">
        <v>42239.010416666664</v>
      </c>
      <c r="B10943" s="75">
        <v>61.0</v>
      </c>
      <c r="C10943" s="75">
        <v>61.3666666666667</v>
      </c>
      <c r="D10943" s="75">
        <v>81.6333333333333</v>
      </c>
      <c r="E10943" s="75">
        <v>73.2666666666667</v>
      </c>
    </row>
    <row r="10944" ht="15.75" customHeight="1">
      <c r="A10944" s="13">
        <v>42239.020833333336</v>
      </c>
      <c r="B10944" s="75">
        <v>61.0</v>
      </c>
      <c r="C10944" s="75">
        <v>61.6166666666667</v>
      </c>
      <c r="D10944" s="75">
        <v>81.3833333333333</v>
      </c>
      <c r="E10944" s="75">
        <v>72.7666666666667</v>
      </c>
    </row>
    <row r="10945" ht="15.75" customHeight="1">
      <c r="A10945" s="13">
        <v>42239.03125</v>
      </c>
      <c r="B10945" s="75">
        <v>61.0</v>
      </c>
      <c r="C10945" s="75">
        <v>61.8666666666667</v>
      </c>
      <c r="D10945" s="75">
        <v>81.1333333333333</v>
      </c>
      <c r="E10945" s="75">
        <v>72.2666666666667</v>
      </c>
    </row>
    <row r="10946" ht="15.75" customHeight="1">
      <c r="A10946" s="13">
        <v>42239.041666666664</v>
      </c>
      <c r="B10946" s="75">
        <v>61.0</v>
      </c>
      <c r="C10946" s="75">
        <v>62.0</v>
      </c>
      <c r="D10946" s="75">
        <v>80.65</v>
      </c>
      <c r="E10946" s="75">
        <v>71.7666666666667</v>
      </c>
    </row>
    <row r="10947" ht="15.75" customHeight="1">
      <c r="A10947" s="13">
        <v>42239.052083333336</v>
      </c>
      <c r="B10947" s="75">
        <v>60.9761904761905</v>
      </c>
      <c r="C10947" s="75">
        <v>62.0</v>
      </c>
      <c r="D10947" s="75">
        <v>79.9</v>
      </c>
      <c r="E10947" s="75">
        <v>71.2666666666667</v>
      </c>
    </row>
    <row r="10948" ht="15.75" customHeight="1">
      <c r="A10948" s="13">
        <v>42239.0625</v>
      </c>
      <c r="B10948" s="75">
        <v>60.6190476190476</v>
      </c>
      <c r="C10948" s="75">
        <v>62.0</v>
      </c>
      <c r="D10948" s="75">
        <v>79.15</v>
      </c>
      <c r="E10948" s="75">
        <v>70.7666666666667</v>
      </c>
    </row>
    <row r="10949" ht="15.75" customHeight="1">
      <c r="A10949" s="13">
        <v>42239.072916666664</v>
      </c>
      <c r="B10949" s="75">
        <v>60.2619047619048</v>
      </c>
      <c r="C10949" s="75">
        <v>62.0</v>
      </c>
      <c r="D10949" s="75">
        <v>78.4</v>
      </c>
      <c r="E10949" s="75">
        <v>70.2666666666667</v>
      </c>
    </row>
    <row r="10950" ht="15.75" customHeight="1">
      <c r="A10950" s="13">
        <v>42239.083333333336</v>
      </c>
      <c r="B10950" s="75">
        <v>60.0</v>
      </c>
      <c r="C10950" s="75">
        <v>62.0</v>
      </c>
      <c r="D10950" s="75">
        <v>78.1166666666667</v>
      </c>
      <c r="E10950" s="75">
        <v>69.8833333333333</v>
      </c>
    </row>
    <row r="10951" ht="15.75" customHeight="1">
      <c r="A10951" s="13">
        <v>42239.09375</v>
      </c>
      <c r="B10951" s="75">
        <v>60.0</v>
      </c>
      <c r="C10951" s="75">
        <v>62.0</v>
      </c>
      <c r="D10951" s="75">
        <v>78.3666666666667</v>
      </c>
      <c r="E10951" s="75">
        <v>69.6333333333333</v>
      </c>
    </row>
    <row r="10952" ht="15.75" customHeight="1">
      <c r="A10952" s="13">
        <v>42239.104166666664</v>
      </c>
      <c r="B10952" s="75">
        <v>60.0</v>
      </c>
      <c r="C10952" s="75">
        <v>62.0</v>
      </c>
      <c r="D10952" s="75">
        <v>78.6166666666667</v>
      </c>
      <c r="E10952" s="75">
        <v>69.3833333333333</v>
      </c>
    </row>
    <row r="10953" ht="15.75" customHeight="1">
      <c r="A10953" s="13">
        <v>42239.114583333336</v>
      </c>
      <c r="B10953" s="75">
        <v>60.0</v>
      </c>
      <c r="C10953" s="75">
        <v>62.0</v>
      </c>
      <c r="D10953" s="75">
        <v>78.8666666666667</v>
      </c>
      <c r="E10953" s="75">
        <v>69.1333333333333</v>
      </c>
    </row>
    <row r="10954" ht="15.75" customHeight="1">
      <c r="A10954" s="13">
        <v>42239.125</v>
      </c>
      <c r="B10954" s="75">
        <v>60.1176470588235</v>
      </c>
      <c r="C10954" s="75">
        <v>62.0</v>
      </c>
      <c r="D10954" s="75">
        <v>78.8833333333333</v>
      </c>
      <c r="E10954" s="75">
        <v>68.7666666666667</v>
      </c>
    </row>
    <row r="10955" ht="15.75" customHeight="1">
      <c r="A10955" s="13">
        <v>42239.135416666664</v>
      </c>
      <c r="B10955" s="75">
        <v>60.5588235294118</v>
      </c>
      <c r="C10955" s="75">
        <v>62.0</v>
      </c>
      <c r="D10955" s="75">
        <v>78.6333333333333</v>
      </c>
      <c r="E10955" s="75">
        <v>68.2666666666667</v>
      </c>
    </row>
    <row r="10956" ht="15.75" customHeight="1">
      <c r="A10956" s="13">
        <v>42239.145833333336</v>
      </c>
      <c r="B10956" s="75">
        <v>61.0</v>
      </c>
      <c r="C10956" s="75">
        <v>62.0</v>
      </c>
      <c r="D10956" s="75">
        <v>78.3833333333333</v>
      </c>
      <c r="E10956" s="75">
        <v>67.7666666666667</v>
      </c>
    </row>
    <row r="10957" ht="15.75" customHeight="1">
      <c r="A10957" s="13">
        <v>42239.15625</v>
      </c>
      <c r="B10957" s="75">
        <v>60.4230769230769</v>
      </c>
      <c r="C10957" s="75">
        <v>62.0</v>
      </c>
      <c r="D10957" s="75">
        <v>78.1333333333333</v>
      </c>
      <c r="E10957" s="75">
        <v>67.2666666666667</v>
      </c>
    </row>
    <row r="10958" ht="15.75" customHeight="1">
      <c r="A10958" s="13">
        <v>42239.166666666664</v>
      </c>
      <c r="B10958" s="75">
        <v>60.0666666666667</v>
      </c>
      <c r="C10958" s="75">
        <v>62.25</v>
      </c>
      <c r="D10958" s="75">
        <v>77.8833333333333</v>
      </c>
      <c r="E10958" s="75">
        <v>67.0</v>
      </c>
    </row>
    <row r="10959" ht="15.75" customHeight="1">
      <c r="A10959" s="13">
        <v>42239.177083333336</v>
      </c>
      <c r="B10959" s="75">
        <v>60.3166666666667</v>
      </c>
      <c r="C10959" s="75">
        <v>62.7857142857143</v>
      </c>
      <c r="D10959" s="75">
        <v>77.6333333333333</v>
      </c>
      <c r="E10959" s="75">
        <v>67.0</v>
      </c>
    </row>
    <row r="10960" ht="15.75" customHeight="1">
      <c r="A10960" s="13">
        <v>42239.1875</v>
      </c>
      <c r="B10960" s="75">
        <v>60.5666666666667</v>
      </c>
      <c r="C10960" s="75">
        <v>62.71875</v>
      </c>
      <c r="D10960" s="75">
        <v>77.3833333333333</v>
      </c>
      <c r="E10960" s="75">
        <v>67.0</v>
      </c>
    </row>
    <row r="10961" ht="15.75" customHeight="1">
      <c r="A10961" s="13">
        <v>42239.197916666664</v>
      </c>
      <c r="B10961" s="75">
        <v>60.8166666666667</v>
      </c>
      <c r="C10961" s="75">
        <v>62.25</v>
      </c>
      <c r="D10961" s="75">
        <v>77.1333333333333</v>
      </c>
      <c r="E10961" s="75">
        <v>67.0</v>
      </c>
    </row>
    <row r="10962" ht="15.75" customHeight="1">
      <c r="A10962" s="13">
        <v>42239.208333333336</v>
      </c>
      <c r="B10962" s="75">
        <v>61.0</v>
      </c>
      <c r="C10962" s="75">
        <v>61.8833333333333</v>
      </c>
      <c r="D10962" s="75">
        <v>76.7666666666667</v>
      </c>
      <c r="E10962" s="75">
        <v>66.8833333333333</v>
      </c>
    </row>
    <row r="10963" ht="15.75" customHeight="1">
      <c r="A10963" s="13">
        <v>42239.21875</v>
      </c>
      <c r="B10963" s="75">
        <v>61.0</v>
      </c>
      <c r="C10963" s="75">
        <v>61.6333333333333</v>
      </c>
      <c r="D10963" s="75">
        <v>76.2666666666667</v>
      </c>
      <c r="E10963" s="75">
        <v>66.6333333333333</v>
      </c>
    </row>
    <row r="10964" ht="15.75" customHeight="1">
      <c r="A10964" s="13">
        <v>42239.229166666664</v>
      </c>
      <c r="B10964" s="75">
        <v>61.0</v>
      </c>
      <c r="C10964" s="75">
        <v>61.3833333333333</v>
      </c>
      <c r="D10964" s="75">
        <v>75.7666666666667</v>
      </c>
      <c r="E10964" s="75">
        <v>66.3833333333333</v>
      </c>
    </row>
    <row r="10965" ht="15.75" customHeight="1">
      <c r="A10965" s="13">
        <v>42239.239583333336</v>
      </c>
      <c r="B10965" s="75">
        <v>61.0</v>
      </c>
      <c r="C10965" s="75">
        <v>61.1333333333333</v>
      </c>
      <c r="D10965" s="75">
        <v>75.2666666666667</v>
      </c>
      <c r="E10965" s="75">
        <v>66.1333333333333</v>
      </c>
    </row>
    <row r="10966" ht="15.75" customHeight="1">
      <c r="A10966" s="13">
        <v>42239.25</v>
      </c>
      <c r="B10966" s="75">
        <v>61.0666666666667</v>
      </c>
      <c r="C10966" s="75">
        <v>60.8833333333333</v>
      </c>
      <c r="D10966" s="75">
        <v>74.8833333333333</v>
      </c>
      <c r="E10966" s="75">
        <v>66.1166666666667</v>
      </c>
    </row>
    <row r="10967" ht="15.75" customHeight="1">
      <c r="A10967" s="13">
        <v>42239.260416666664</v>
      </c>
      <c r="B10967" s="75">
        <v>61.3166666666667</v>
      </c>
      <c r="C10967" s="75">
        <v>60.6333333333333</v>
      </c>
      <c r="D10967" s="75">
        <v>74.6333333333333</v>
      </c>
      <c r="E10967" s="75">
        <v>66.3666666666667</v>
      </c>
    </row>
    <row r="10968" ht="15.75" customHeight="1">
      <c r="A10968" s="13">
        <v>42239.270833333336</v>
      </c>
      <c r="B10968" s="75">
        <v>61.5666666666667</v>
      </c>
      <c r="C10968" s="75">
        <v>60.3833333333333</v>
      </c>
      <c r="D10968" s="75">
        <v>74.3833333333333</v>
      </c>
      <c r="E10968" s="75">
        <v>66.6166666666667</v>
      </c>
    </row>
    <row r="10969" ht="15.75" customHeight="1">
      <c r="A10969" s="13">
        <v>42239.28125</v>
      </c>
      <c r="B10969" s="75">
        <v>61.8166666666667</v>
      </c>
      <c r="C10969" s="75">
        <v>60.1333333333333</v>
      </c>
      <c r="D10969" s="75">
        <v>74.1333333333333</v>
      </c>
      <c r="E10969" s="75">
        <v>66.8666666666667</v>
      </c>
    </row>
    <row r="10970" ht="15.75" customHeight="1">
      <c r="A10970" s="13">
        <v>42239.291666666664</v>
      </c>
      <c r="B10970" s="75">
        <v>62.0666666666667</v>
      </c>
      <c r="C10970" s="75">
        <v>60.0</v>
      </c>
      <c r="D10970" s="75">
        <v>74.4666666666667</v>
      </c>
      <c r="E10970" s="75">
        <v>67.4666666666667</v>
      </c>
    </row>
    <row r="10971" ht="15.75" customHeight="1">
      <c r="A10971" s="13">
        <v>42239.302083333336</v>
      </c>
      <c r="B10971" s="75">
        <v>62.3166666666667</v>
      </c>
      <c r="C10971" s="75">
        <v>60.0</v>
      </c>
      <c r="D10971" s="75">
        <v>75.4666666666667</v>
      </c>
      <c r="E10971" s="75">
        <v>68.4666666666667</v>
      </c>
    </row>
    <row r="10972" ht="15.75" customHeight="1">
      <c r="A10972" s="13">
        <v>42239.3125</v>
      </c>
      <c r="B10972" s="75">
        <v>62.5666666666667</v>
      </c>
      <c r="C10972" s="75">
        <v>60.0</v>
      </c>
      <c r="D10972" s="75">
        <v>76.4666666666667</v>
      </c>
      <c r="E10972" s="75">
        <v>69.4666666666667</v>
      </c>
    </row>
    <row r="10973" ht="15.75" customHeight="1">
      <c r="A10973" s="13">
        <v>42239.322916666664</v>
      </c>
      <c r="B10973" s="75">
        <v>62.8166666666667</v>
      </c>
      <c r="C10973" s="75">
        <v>60.0</v>
      </c>
      <c r="D10973" s="75">
        <v>77.4666666666667</v>
      </c>
      <c r="E10973" s="75">
        <v>70.4666666666667</v>
      </c>
    </row>
    <row r="10974" ht="15.75" customHeight="1">
      <c r="A10974" s="13">
        <v>42239.333333333336</v>
      </c>
      <c r="B10974" s="75">
        <v>63.0888888888889</v>
      </c>
      <c r="C10974" s="75">
        <v>60.35</v>
      </c>
      <c r="D10974" s="75">
        <v>78.7</v>
      </c>
      <c r="E10974" s="75">
        <v>71.7</v>
      </c>
    </row>
    <row r="10975" ht="15.75" customHeight="1">
      <c r="A10975" s="13">
        <v>42239.34375</v>
      </c>
      <c r="B10975" s="75">
        <v>63.4222222222222</v>
      </c>
      <c r="C10975" s="75">
        <v>61.1</v>
      </c>
      <c r="D10975" s="75">
        <v>80.2</v>
      </c>
      <c r="E10975" s="75">
        <v>73.2</v>
      </c>
    </row>
    <row r="10976" ht="15.75" customHeight="1">
      <c r="A10976" s="13">
        <v>42239.354166666664</v>
      </c>
      <c r="B10976" s="75">
        <v>63.7555555555556</v>
      </c>
      <c r="C10976" s="75">
        <v>61.85</v>
      </c>
      <c r="D10976" s="75">
        <v>81.7</v>
      </c>
      <c r="E10976" s="75">
        <v>74.7</v>
      </c>
    </row>
    <row r="10977" ht="15.75" customHeight="1">
      <c r="A10977" s="13">
        <v>42239.364583333336</v>
      </c>
      <c r="B10977" s="75">
        <v>64.2666666666667</v>
      </c>
      <c r="C10977" s="75">
        <v>62.6</v>
      </c>
      <c r="D10977" s="75">
        <v>83.2</v>
      </c>
      <c r="E10977" s="75">
        <v>76.2</v>
      </c>
    </row>
    <row r="10978" ht="15.75" customHeight="1">
      <c r="A10978" s="13">
        <v>42239.375</v>
      </c>
      <c r="B10978" s="75">
        <v>65.2</v>
      </c>
      <c r="C10978" s="75">
        <v>63.525</v>
      </c>
      <c r="D10978" s="75">
        <v>84.5833333333333</v>
      </c>
      <c r="E10978" s="75">
        <v>77.35</v>
      </c>
    </row>
    <row r="10979" ht="15.75" customHeight="1">
      <c r="A10979" s="13">
        <v>42239.385416666664</v>
      </c>
      <c r="B10979" s="75">
        <v>65.95</v>
      </c>
      <c r="C10979" s="75">
        <v>64.65</v>
      </c>
      <c r="D10979" s="75">
        <v>85.8333333333333</v>
      </c>
      <c r="E10979" s="75">
        <v>78.1</v>
      </c>
    </row>
    <row r="10980" ht="15.75" customHeight="1">
      <c r="A10980" s="13">
        <v>42239.395833333336</v>
      </c>
      <c r="B10980" s="75">
        <v>66.7</v>
      </c>
      <c r="C10980" s="75">
        <v>65.775</v>
      </c>
      <c r="D10980" s="75">
        <v>87.0833333333333</v>
      </c>
      <c r="E10980" s="75">
        <v>78.85</v>
      </c>
    </row>
    <row r="10981" ht="15.75" customHeight="1">
      <c r="A10981" s="13">
        <v>42239.40625</v>
      </c>
      <c r="B10981" s="75">
        <v>67.45</v>
      </c>
      <c r="C10981" s="75">
        <v>66.6</v>
      </c>
      <c r="D10981" s="75">
        <v>88.3333333333333</v>
      </c>
      <c r="E10981" s="75">
        <v>79.6</v>
      </c>
    </row>
    <row r="10982" ht="15.75" customHeight="1">
      <c r="A10982" s="13">
        <v>42239.416666666664</v>
      </c>
      <c r="B10982" s="75">
        <v>68.2</v>
      </c>
      <c r="C10982" s="75">
        <v>67.5833333333333</v>
      </c>
      <c r="D10982" s="75">
        <v>89.35</v>
      </c>
      <c r="E10982" s="75">
        <v>80.5833333333333</v>
      </c>
    </row>
    <row r="10983" ht="15.75" customHeight="1">
      <c r="A10983" s="13">
        <v>42239.427083333336</v>
      </c>
      <c r="B10983" s="75">
        <v>68.95</v>
      </c>
      <c r="C10983" s="75">
        <v>68.8333333333333</v>
      </c>
      <c r="D10983" s="75">
        <v>90.1</v>
      </c>
      <c r="E10983" s="75">
        <v>81.8333333333333</v>
      </c>
    </row>
    <row r="10984" ht="15.75" customHeight="1">
      <c r="A10984" s="13">
        <v>42239.4375</v>
      </c>
      <c r="B10984" s="75">
        <v>69.7</v>
      </c>
      <c r="C10984" s="75">
        <v>70.0833333333333</v>
      </c>
      <c r="D10984" s="75">
        <v>90.85</v>
      </c>
      <c r="E10984" s="75">
        <v>83.0833333333333</v>
      </c>
    </row>
    <row r="10985" ht="15.75" customHeight="1">
      <c r="A10985" s="13">
        <v>42239.447916666664</v>
      </c>
      <c r="B10985" s="75">
        <v>70.45</v>
      </c>
      <c r="C10985" s="75">
        <v>71.3333333333333</v>
      </c>
      <c r="D10985" s="75">
        <v>91.6</v>
      </c>
      <c r="E10985" s="75">
        <v>84.3333333333333</v>
      </c>
    </row>
    <row r="10986" ht="15.75" customHeight="1">
      <c r="A10986" s="13">
        <v>42239.458333333336</v>
      </c>
      <c r="B10986" s="75">
        <v>71.2</v>
      </c>
      <c r="C10986" s="75">
        <v>72.35</v>
      </c>
      <c r="D10986" s="75">
        <v>92.4666666666667</v>
      </c>
      <c r="E10986" s="75">
        <v>85.5833333333333</v>
      </c>
    </row>
    <row r="10987" ht="15.75" customHeight="1">
      <c r="A10987" s="13">
        <v>42239.46875</v>
      </c>
      <c r="B10987" s="75">
        <v>71.95</v>
      </c>
      <c r="C10987" s="75">
        <v>73.1</v>
      </c>
      <c r="D10987" s="75">
        <v>93.4666666666667</v>
      </c>
      <c r="E10987" s="75">
        <v>86.8333333333333</v>
      </c>
    </row>
    <row r="10988" ht="15.75" customHeight="1">
      <c r="A10988" s="13">
        <v>42239.479166666664</v>
      </c>
      <c r="B10988" s="75">
        <v>72.7</v>
      </c>
      <c r="C10988" s="75">
        <v>73.85</v>
      </c>
      <c r="D10988" s="75">
        <v>94.4666666666667</v>
      </c>
      <c r="E10988" s="75">
        <v>88.0833333333333</v>
      </c>
    </row>
    <row r="10989" ht="15.75" customHeight="1">
      <c r="A10989" s="13">
        <v>42239.489583333336</v>
      </c>
      <c r="B10989" s="75">
        <v>73.45</v>
      </c>
      <c r="C10989" s="75">
        <v>74.6</v>
      </c>
      <c r="D10989" s="75">
        <v>95.4666666666667</v>
      </c>
      <c r="E10989" s="75">
        <v>89.3333333333333</v>
      </c>
    </row>
    <row r="10990" ht="15.75" customHeight="1">
      <c r="A10990" s="13">
        <v>42239.5</v>
      </c>
      <c r="B10990" s="75">
        <v>73.9333333333333</v>
      </c>
      <c r="C10990" s="75">
        <v>75.1166666666667</v>
      </c>
      <c r="D10990" s="75">
        <v>96.1166666666667</v>
      </c>
      <c r="E10990" s="75">
        <v>90.1166666666667</v>
      </c>
    </row>
    <row r="10991" ht="15.75" customHeight="1">
      <c r="A10991" s="13">
        <v>42239.510416666664</v>
      </c>
      <c r="B10991" s="75">
        <v>73.6833333333333</v>
      </c>
      <c r="C10991" s="75">
        <v>75.3666666666667</v>
      </c>
      <c r="D10991" s="75">
        <v>96.3666666666667</v>
      </c>
      <c r="E10991" s="75">
        <v>90.3666666666667</v>
      </c>
    </row>
    <row r="10992" ht="15.75" customHeight="1">
      <c r="A10992" s="13">
        <v>42239.520833333336</v>
      </c>
      <c r="B10992" s="75">
        <v>73.4333333333333</v>
      </c>
      <c r="C10992" s="75">
        <v>75.6166666666667</v>
      </c>
      <c r="D10992" s="75">
        <v>96.6166666666667</v>
      </c>
      <c r="E10992" s="75">
        <v>90.6166666666667</v>
      </c>
    </row>
    <row r="10993" ht="15.75" customHeight="1">
      <c r="A10993" s="13">
        <v>42239.53125</v>
      </c>
      <c r="B10993" s="75">
        <v>73.1833333333333</v>
      </c>
      <c r="C10993" s="75">
        <v>75.8666666666667</v>
      </c>
      <c r="D10993" s="75">
        <v>96.8666666666667</v>
      </c>
      <c r="E10993" s="75">
        <v>90.8666666666667</v>
      </c>
    </row>
    <row r="10994" ht="15.75" customHeight="1">
      <c r="A10994" s="13">
        <v>42239.541666666664</v>
      </c>
      <c r="B10994" s="75">
        <v>72.7333333333333</v>
      </c>
      <c r="C10994" s="75">
        <v>76.1166666666667</v>
      </c>
      <c r="D10994" s="75">
        <v>97.1320754716981</v>
      </c>
      <c r="E10994" s="75">
        <v>91.4666666666667</v>
      </c>
    </row>
    <row r="10995" ht="15.75" customHeight="1">
      <c r="A10995" s="13">
        <v>42239.552083333336</v>
      </c>
      <c r="B10995" s="75">
        <v>71.7333333333333</v>
      </c>
      <c r="C10995" s="75">
        <v>76.3666666666667</v>
      </c>
      <c r="D10995" s="75">
        <v>97.4150943396226</v>
      </c>
      <c r="E10995" s="75">
        <v>92.4666666666667</v>
      </c>
    </row>
    <row r="10996" ht="15.75" customHeight="1">
      <c r="A10996" s="13">
        <v>42239.5625</v>
      </c>
      <c r="B10996" s="75">
        <v>70.7333333333333</v>
      </c>
      <c r="C10996" s="75">
        <v>76.6166666666667</v>
      </c>
      <c r="D10996" s="75">
        <v>97.6981132075472</v>
      </c>
      <c r="E10996" s="75">
        <v>93.4666666666667</v>
      </c>
    </row>
    <row r="10997" ht="15.75" customHeight="1">
      <c r="A10997" s="13">
        <v>42239.572916666664</v>
      </c>
      <c r="B10997" s="75">
        <v>69.7333333333333</v>
      </c>
      <c r="C10997" s="75">
        <v>76.8666666666667</v>
      </c>
      <c r="D10997" s="75">
        <v>97.9811320754717</v>
      </c>
      <c r="E10997" s="75">
        <v>94.4666666666667</v>
      </c>
    </row>
    <row r="10998" ht="15.75" customHeight="1">
      <c r="A10998" s="13">
        <v>42239.583333333336</v>
      </c>
      <c r="B10998" s="75">
        <v>69.0666666666667</v>
      </c>
      <c r="C10998" s="75">
        <v>76.7666666666667</v>
      </c>
      <c r="D10998" s="75">
        <v>97.0</v>
      </c>
      <c r="E10998" s="75">
        <v>95.1166666666667</v>
      </c>
    </row>
    <row r="10999" ht="15.75" customHeight="1">
      <c r="A10999" s="13">
        <v>42239.59375</v>
      </c>
      <c r="B10999" s="75">
        <v>69.3166666666667</v>
      </c>
      <c r="C10999" s="75">
        <v>76.2666666666667</v>
      </c>
      <c r="D10999" s="75">
        <v>95.32</v>
      </c>
      <c r="E10999" s="75">
        <v>95.3666666666667</v>
      </c>
    </row>
    <row r="11000" ht="15.75" customHeight="1">
      <c r="A11000" s="13">
        <v>42239.604166666664</v>
      </c>
      <c r="B11000" s="75">
        <v>69.5666666666667</v>
      </c>
      <c r="C11000" s="75">
        <v>75.7666666666667</v>
      </c>
      <c r="D11000" s="75">
        <v>93.5</v>
      </c>
      <c r="E11000" s="75">
        <v>95.6166666666667</v>
      </c>
    </row>
    <row r="11001" ht="15.75" customHeight="1">
      <c r="A11001" s="13">
        <v>42239.614583333336</v>
      </c>
      <c r="B11001" s="75">
        <v>69.8166666666667</v>
      </c>
      <c r="C11001" s="75">
        <v>75.2666666666667</v>
      </c>
      <c r="D11001" s="75">
        <v>91.625</v>
      </c>
      <c r="E11001" s="75">
        <v>95.8666666666667</v>
      </c>
    </row>
    <row r="11002" ht="15.75" customHeight="1">
      <c r="A11002" s="13">
        <v>42239.625</v>
      </c>
      <c r="B11002" s="75">
        <v>69.9333333333333</v>
      </c>
      <c r="C11002" s="75">
        <v>74.8833333333333</v>
      </c>
      <c r="D11002" s="75">
        <v>90.95</v>
      </c>
      <c r="E11002" s="75">
        <v>96.1166666666667</v>
      </c>
    </row>
    <row r="11003" ht="15.75" customHeight="1">
      <c r="A11003" s="13">
        <v>42239.635416666664</v>
      </c>
      <c r="B11003" s="75">
        <v>69.6833333333333</v>
      </c>
      <c r="C11003" s="75">
        <v>74.6333333333333</v>
      </c>
      <c r="D11003" s="75">
        <v>88.7</v>
      </c>
      <c r="E11003" s="75">
        <v>96.3666666666667</v>
      </c>
    </row>
    <row r="11004" ht="15.75" customHeight="1">
      <c r="A11004" s="13">
        <v>42239.645833333336</v>
      </c>
      <c r="B11004" s="75">
        <v>69.4333333333333</v>
      </c>
      <c r="C11004" s="75">
        <v>74.3833333333333</v>
      </c>
      <c r="D11004" s="75">
        <v>86.45</v>
      </c>
      <c r="E11004" s="75">
        <v>96.6166666666667</v>
      </c>
    </row>
    <row r="11005" ht="15.75" customHeight="1">
      <c r="A11005" s="13">
        <v>42239.65625</v>
      </c>
      <c r="B11005" s="75">
        <v>69.1833333333333</v>
      </c>
      <c r="C11005" s="75">
        <v>74.1333333333333</v>
      </c>
      <c r="D11005" s="75">
        <v>84.2</v>
      </c>
      <c r="E11005" s="75">
        <v>96.8666666666667</v>
      </c>
    </row>
    <row r="11006" ht="15.75" customHeight="1">
      <c r="A11006" s="13">
        <v>42239.666666666664</v>
      </c>
      <c r="B11006" s="75">
        <v>68.8666666666667</v>
      </c>
      <c r="C11006" s="75">
        <v>73.7666666666667</v>
      </c>
      <c r="D11006" s="75">
        <v>83.35</v>
      </c>
      <c r="E11006" s="75">
        <v>96.8833333333333</v>
      </c>
    </row>
    <row r="11007" ht="15.75" customHeight="1">
      <c r="A11007" s="13">
        <v>42239.677083333336</v>
      </c>
      <c r="B11007" s="75">
        <v>68.3666666666667</v>
      </c>
      <c r="C11007" s="75">
        <v>73.2666666666667</v>
      </c>
      <c r="D11007" s="75">
        <v>84.1</v>
      </c>
      <c r="E11007" s="75">
        <v>96.6333333333333</v>
      </c>
    </row>
    <row r="11008" ht="15.75" customHeight="1">
      <c r="A11008" s="13">
        <v>42239.6875</v>
      </c>
      <c r="B11008" s="75">
        <v>67.8666666666667</v>
      </c>
      <c r="C11008" s="75">
        <v>72.7666666666667</v>
      </c>
      <c r="D11008" s="75">
        <v>84.85</v>
      </c>
      <c r="E11008" s="75">
        <v>96.3833333333333</v>
      </c>
    </row>
    <row r="11009" ht="15.75" customHeight="1">
      <c r="A11009" s="13">
        <v>42239.697916666664</v>
      </c>
      <c r="B11009" s="75">
        <v>67.3666666666667</v>
      </c>
      <c r="C11009" s="75">
        <v>72.2666666666667</v>
      </c>
      <c r="D11009" s="75">
        <v>85.6</v>
      </c>
      <c r="E11009" s="75">
        <v>96.1333333333333</v>
      </c>
    </row>
    <row r="11010" ht="15.75" customHeight="1">
      <c r="A11010" s="13">
        <v>42239.708333333336</v>
      </c>
      <c r="B11010" s="75">
        <v>66.9333333333333</v>
      </c>
      <c r="C11010" s="75">
        <v>71.7666666666667</v>
      </c>
      <c r="D11010" s="75">
        <v>85.3</v>
      </c>
      <c r="E11010" s="75">
        <v>95.7666666666667</v>
      </c>
    </row>
    <row r="11011" ht="15.75" customHeight="1">
      <c r="A11011" s="13">
        <v>42239.71875</v>
      </c>
      <c r="B11011" s="75">
        <v>66.6833333333333</v>
      </c>
      <c r="C11011" s="75">
        <v>71.2666666666667</v>
      </c>
      <c r="D11011" s="75">
        <v>83.8</v>
      </c>
      <c r="E11011" s="75">
        <v>95.2666666666667</v>
      </c>
    </row>
    <row r="11012" ht="15.75" customHeight="1">
      <c r="A11012" s="13">
        <v>42239.729166666664</v>
      </c>
      <c r="B11012" s="75">
        <v>66.4333333333333</v>
      </c>
      <c r="C11012" s="75">
        <v>70.7666666666667</v>
      </c>
      <c r="D11012" s="75">
        <v>82.3</v>
      </c>
      <c r="E11012" s="75">
        <v>94.7666666666667</v>
      </c>
    </row>
    <row r="11013" ht="15.75" customHeight="1">
      <c r="A11013" s="13">
        <v>42239.739583333336</v>
      </c>
      <c r="B11013" s="75">
        <v>66.1833333333333</v>
      </c>
      <c r="C11013" s="75">
        <v>70.2666666666667</v>
      </c>
      <c r="D11013" s="75">
        <v>80.8</v>
      </c>
      <c r="E11013" s="75">
        <v>94.2666666666667</v>
      </c>
    </row>
    <row r="11014" ht="15.75" customHeight="1">
      <c r="A11014" s="13">
        <v>42239.75</v>
      </c>
      <c r="B11014" s="75">
        <v>65.8</v>
      </c>
      <c r="C11014" s="75">
        <v>69.5333333333333</v>
      </c>
      <c r="D11014" s="75">
        <v>79.8833333333333</v>
      </c>
      <c r="E11014" s="75">
        <v>93.5333333333333</v>
      </c>
    </row>
    <row r="11015" ht="15.75" customHeight="1">
      <c r="A11015" s="13">
        <v>42239.760416666664</v>
      </c>
      <c r="B11015" s="75">
        <v>65.05</v>
      </c>
      <c r="C11015" s="75">
        <v>68.5333333333333</v>
      </c>
      <c r="D11015" s="75">
        <v>79.6333333333333</v>
      </c>
      <c r="E11015" s="75">
        <v>92.5333333333333</v>
      </c>
    </row>
    <row r="11016" ht="15.75" customHeight="1">
      <c r="A11016" s="13">
        <v>42239.770833333336</v>
      </c>
      <c r="B11016" s="75">
        <v>64.3</v>
      </c>
      <c r="C11016" s="75">
        <v>67.5333333333333</v>
      </c>
      <c r="D11016" s="75">
        <v>79.3833333333333</v>
      </c>
      <c r="E11016" s="75">
        <v>91.5333333333333</v>
      </c>
    </row>
    <row r="11017" ht="15.75" customHeight="1">
      <c r="A11017" s="13">
        <v>42239.78125</v>
      </c>
      <c r="B11017" s="75">
        <v>63.55</v>
      </c>
      <c r="C11017" s="75">
        <v>66.5333333333333</v>
      </c>
      <c r="D11017" s="75">
        <v>79.1333333333333</v>
      </c>
      <c r="E11017" s="75">
        <v>90.5333333333333</v>
      </c>
    </row>
    <row r="11018" ht="15.75" customHeight="1">
      <c r="A11018" s="13">
        <v>42239.791666666664</v>
      </c>
      <c r="B11018" s="75">
        <v>63.0</v>
      </c>
      <c r="C11018" s="75">
        <v>65.8833333333333</v>
      </c>
      <c r="D11018" s="75">
        <v>78.5333333333333</v>
      </c>
      <c r="E11018" s="75">
        <v>89.65</v>
      </c>
    </row>
    <row r="11019" ht="15.75" customHeight="1">
      <c r="A11019" s="13">
        <v>42239.802083333336</v>
      </c>
      <c r="B11019" s="75">
        <v>63.0</v>
      </c>
      <c r="C11019" s="75">
        <v>65.6333333333333</v>
      </c>
      <c r="D11019" s="75">
        <v>77.5333333333333</v>
      </c>
      <c r="E11019" s="75">
        <v>88.9</v>
      </c>
    </row>
    <row r="11020" ht="15.75" customHeight="1">
      <c r="A11020" s="13">
        <v>42239.8125</v>
      </c>
      <c r="B11020" s="75">
        <v>63.0</v>
      </c>
      <c r="C11020" s="75">
        <v>65.3833333333333</v>
      </c>
      <c r="D11020" s="75">
        <v>76.5333333333333</v>
      </c>
      <c r="E11020" s="75">
        <v>88.15</v>
      </c>
    </row>
    <row r="11021" ht="15.75" customHeight="1">
      <c r="A11021" s="13">
        <v>42239.822916666664</v>
      </c>
      <c r="B11021" s="75">
        <v>63.0</v>
      </c>
      <c r="C11021" s="75">
        <v>65.1333333333333</v>
      </c>
      <c r="D11021" s="75">
        <v>75.5333333333333</v>
      </c>
      <c r="E11021" s="75">
        <v>87.4</v>
      </c>
    </row>
    <row r="11022" ht="15.75" customHeight="1">
      <c r="A11022" s="13">
        <v>42239.833333333336</v>
      </c>
      <c r="B11022" s="75">
        <v>63.0</v>
      </c>
      <c r="C11022" s="75">
        <v>64.8833333333333</v>
      </c>
      <c r="D11022" s="75">
        <v>74.8833333333333</v>
      </c>
      <c r="E11022" s="75">
        <v>86.7666666666667</v>
      </c>
    </row>
    <row r="11023" ht="15.75" customHeight="1">
      <c r="A11023" s="13">
        <v>42239.84375</v>
      </c>
      <c r="B11023" s="75">
        <v>63.0</v>
      </c>
      <c r="C11023" s="75">
        <v>64.6333333333333</v>
      </c>
      <c r="D11023" s="75">
        <v>74.6333333333333</v>
      </c>
      <c r="E11023" s="75">
        <v>86.2666666666667</v>
      </c>
    </row>
    <row r="11024" ht="15.75" customHeight="1">
      <c r="A11024" s="13">
        <v>42239.854166666664</v>
      </c>
      <c r="B11024" s="75">
        <v>63.0</v>
      </c>
      <c r="C11024" s="75">
        <v>64.3833333333333</v>
      </c>
      <c r="D11024" s="75">
        <v>74.3833333333333</v>
      </c>
      <c r="E11024" s="75">
        <v>85.7666666666667</v>
      </c>
    </row>
    <row r="11025" ht="15.75" customHeight="1">
      <c r="A11025" s="13">
        <v>42239.864583333336</v>
      </c>
      <c r="B11025" s="75">
        <v>63.0</v>
      </c>
      <c r="C11025" s="75">
        <v>64.1333333333333</v>
      </c>
      <c r="D11025" s="75">
        <v>74.1333333333333</v>
      </c>
      <c r="E11025" s="75">
        <v>85.2666666666667</v>
      </c>
    </row>
    <row r="11026" ht="15.75" customHeight="1">
      <c r="A11026" s="13">
        <v>42239.875</v>
      </c>
      <c r="B11026" s="75">
        <v>63.0</v>
      </c>
      <c r="C11026" s="75">
        <v>63.8833333333333</v>
      </c>
      <c r="D11026" s="75">
        <v>74.1166666666667</v>
      </c>
      <c r="E11026" s="75">
        <v>84.5333333333333</v>
      </c>
    </row>
    <row r="11027" ht="15.75" customHeight="1">
      <c r="A11027" s="13">
        <v>42239.885416666664</v>
      </c>
      <c r="B11027" s="75">
        <v>63.0</v>
      </c>
      <c r="C11027" s="75">
        <v>63.6333333333333</v>
      </c>
      <c r="D11027" s="75">
        <v>74.3666666666667</v>
      </c>
      <c r="E11027" s="75">
        <v>83.5333333333333</v>
      </c>
    </row>
    <row r="11028" ht="15.75" customHeight="1">
      <c r="A11028" s="13">
        <v>42239.895833333336</v>
      </c>
      <c r="B11028" s="75">
        <v>63.0</v>
      </c>
      <c r="C11028" s="75">
        <v>63.3833333333333</v>
      </c>
      <c r="D11028" s="75">
        <v>74.6166666666667</v>
      </c>
      <c r="E11028" s="75">
        <v>82.5333333333333</v>
      </c>
    </row>
    <row r="11029" ht="15.75" customHeight="1">
      <c r="A11029" s="13">
        <v>42239.90625</v>
      </c>
      <c r="B11029" s="75">
        <v>63.0</v>
      </c>
      <c r="C11029" s="75">
        <v>63.1333333333333</v>
      </c>
      <c r="D11029" s="75">
        <v>74.8666666666667</v>
      </c>
      <c r="E11029" s="75">
        <v>81.5333333333333</v>
      </c>
    </row>
    <row r="11030" ht="15.75" customHeight="1">
      <c r="A11030" s="13">
        <v>42239.916666666664</v>
      </c>
      <c r="B11030" s="75">
        <v>62.9333333333333</v>
      </c>
      <c r="C11030" s="75">
        <v>62.8833333333333</v>
      </c>
      <c r="D11030" s="75">
        <v>75.0</v>
      </c>
      <c r="E11030" s="75">
        <v>80.65</v>
      </c>
    </row>
    <row r="11031" ht="15.75" customHeight="1">
      <c r="A11031" s="13">
        <v>42239.927083333336</v>
      </c>
      <c r="B11031" s="75">
        <v>62.6833333333333</v>
      </c>
      <c r="C11031" s="75">
        <v>62.6333333333333</v>
      </c>
      <c r="D11031" s="75">
        <v>75.0</v>
      </c>
      <c r="E11031" s="75">
        <v>79.9</v>
      </c>
    </row>
    <row r="11032" ht="15.75" customHeight="1">
      <c r="A11032" s="13">
        <v>42239.9375</v>
      </c>
      <c r="B11032" s="75">
        <v>62.4333333333333</v>
      </c>
      <c r="C11032" s="75">
        <v>62.3833333333333</v>
      </c>
      <c r="D11032" s="75">
        <v>75.0</v>
      </c>
      <c r="E11032" s="75">
        <v>79.15</v>
      </c>
    </row>
    <row r="11033" ht="15.75" customHeight="1">
      <c r="A11033" s="13">
        <v>42239.947916666664</v>
      </c>
      <c r="B11033" s="75">
        <v>62.1833333333333</v>
      </c>
      <c r="C11033" s="75">
        <v>62.1333333333333</v>
      </c>
      <c r="D11033" s="75">
        <v>75.0</v>
      </c>
      <c r="E11033" s="75">
        <v>78.4</v>
      </c>
    </row>
    <row r="11034" ht="15.75" customHeight="1">
      <c r="A11034" s="13">
        <v>42239.958333333336</v>
      </c>
      <c r="B11034" s="75">
        <v>62.0754716981132</v>
      </c>
      <c r="C11034" s="75">
        <v>62.0</v>
      </c>
      <c r="D11034" s="75">
        <v>74.5333333333333</v>
      </c>
      <c r="E11034" s="75">
        <v>77.65</v>
      </c>
    </row>
    <row r="11035" ht="15.75" customHeight="1">
      <c r="A11035" s="13">
        <v>42239.96875</v>
      </c>
      <c r="B11035" s="75">
        <v>62.3584905660377</v>
      </c>
      <c r="C11035" s="75">
        <v>62.0</v>
      </c>
      <c r="D11035" s="75">
        <v>73.5333333333333</v>
      </c>
      <c r="E11035" s="75">
        <v>76.9</v>
      </c>
    </row>
    <row r="11036" ht="15.75" customHeight="1">
      <c r="A11036" s="13">
        <v>42239.979166666664</v>
      </c>
      <c r="B11036" s="75">
        <v>62.6415094339623</v>
      </c>
      <c r="C11036" s="75">
        <v>62.0</v>
      </c>
      <c r="D11036" s="75">
        <v>72.5333333333333</v>
      </c>
      <c r="E11036" s="75">
        <v>76.15</v>
      </c>
    </row>
    <row r="11037" ht="15.75" customHeight="1">
      <c r="A11037" s="13">
        <v>42239.989583333336</v>
      </c>
      <c r="B11037" s="75">
        <v>62.9245283018868</v>
      </c>
      <c r="C11037" s="75">
        <v>62.0</v>
      </c>
      <c r="D11037" s="75">
        <v>71.5333333333333</v>
      </c>
      <c r="E11037" s="75">
        <v>75.4</v>
      </c>
    </row>
    <row r="11038" ht="15.75" customHeight="1">
      <c r="A11038" s="13">
        <v>42240.0</v>
      </c>
      <c r="B11038" s="75">
        <v>62.0</v>
      </c>
      <c r="C11038" s="75">
        <v>62.1166666666667</v>
      </c>
      <c r="D11038" s="75">
        <v>71.2333333333333</v>
      </c>
      <c r="E11038" s="75">
        <v>74.8833333333333</v>
      </c>
    </row>
    <row r="11039" ht="15.75" customHeight="1">
      <c r="A11039" s="13">
        <v>42240.010416666664</v>
      </c>
      <c r="B11039" s="75">
        <v>62.0</v>
      </c>
      <c r="C11039" s="75">
        <v>62.3666666666667</v>
      </c>
      <c r="D11039" s="75">
        <v>71.7333333333333</v>
      </c>
      <c r="E11039" s="75">
        <v>74.6333333333333</v>
      </c>
    </row>
    <row r="11040" ht="15.75" customHeight="1">
      <c r="A11040" s="13">
        <v>42240.020833333336</v>
      </c>
      <c r="B11040" s="75">
        <v>62.0</v>
      </c>
      <c r="C11040" s="75">
        <v>62.6166666666667</v>
      </c>
      <c r="D11040" s="75">
        <v>72.2333333333333</v>
      </c>
      <c r="E11040" s="75">
        <v>74.3833333333333</v>
      </c>
    </row>
    <row r="11041" ht="15.75" customHeight="1">
      <c r="A11041" s="13">
        <v>42240.03125</v>
      </c>
      <c r="B11041" s="75">
        <v>62.0</v>
      </c>
      <c r="C11041" s="75">
        <v>62.8666666666667</v>
      </c>
      <c r="D11041" s="75">
        <v>72.7333333333333</v>
      </c>
      <c r="E11041" s="75">
        <v>74.1333333333333</v>
      </c>
    </row>
    <row r="11042" ht="15.75" customHeight="1">
      <c r="A11042" s="13">
        <v>42240.041666666664</v>
      </c>
      <c r="B11042" s="75">
        <v>62.0</v>
      </c>
      <c r="C11042" s="75">
        <v>63.0</v>
      </c>
      <c r="D11042" s="75">
        <v>73.1166666666667</v>
      </c>
      <c r="E11042" s="75">
        <v>73.7666666666667</v>
      </c>
    </row>
    <row r="11043" ht="15.75" customHeight="1">
      <c r="A11043" s="13">
        <v>42240.052083333336</v>
      </c>
      <c r="B11043" s="75">
        <v>62.0</v>
      </c>
      <c r="C11043" s="75">
        <v>63.0</v>
      </c>
      <c r="D11043" s="75">
        <v>73.3666666666667</v>
      </c>
      <c r="E11043" s="75">
        <v>73.2666666666667</v>
      </c>
    </row>
    <row r="11044" ht="15.75" customHeight="1">
      <c r="A11044" s="13">
        <v>42240.0625</v>
      </c>
      <c r="B11044" s="75">
        <v>62.0</v>
      </c>
      <c r="C11044" s="75">
        <v>63.0</v>
      </c>
      <c r="D11044" s="75">
        <v>73.6166666666667</v>
      </c>
      <c r="E11044" s="75">
        <v>72.7666666666667</v>
      </c>
    </row>
    <row r="11045" ht="15.75" customHeight="1">
      <c r="A11045" s="13">
        <v>42240.072916666664</v>
      </c>
      <c r="B11045" s="75">
        <v>62.0</v>
      </c>
      <c r="C11045" s="75">
        <v>63.0</v>
      </c>
      <c r="D11045" s="75">
        <v>73.8666666666667</v>
      </c>
      <c r="E11045" s="75">
        <v>72.2666666666667</v>
      </c>
    </row>
    <row r="11046" ht="15.75" customHeight="1">
      <c r="A11046" s="13">
        <v>42240.083333333336</v>
      </c>
      <c r="B11046" s="75">
        <v>62.0</v>
      </c>
      <c r="C11046" s="75">
        <v>63.0</v>
      </c>
      <c r="D11046" s="75">
        <v>73.65</v>
      </c>
      <c r="E11046" s="75">
        <v>71.7666666666667</v>
      </c>
    </row>
    <row r="11047" ht="15.75" customHeight="1">
      <c r="A11047" s="13">
        <v>42240.09375</v>
      </c>
      <c r="B11047" s="75">
        <v>62.0</v>
      </c>
      <c r="C11047" s="75">
        <v>63.0</v>
      </c>
      <c r="D11047" s="75">
        <v>72.9</v>
      </c>
      <c r="E11047" s="75">
        <v>71.2666666666667</v>
      </c>
    </row>
    <row r="11048" ht="15.75" customHeight="1">
      <c r="A11048" s="13">
        <v>42240.104166666664</v>
      </c>
      <c r="B11048" s="75">
        <v>62.0</v>
      </c>
      <c r="C11048" s="75">
        <v>63.0</v>
      </c>
      <c r="D11048" s="75">
        <v>72.15</v>
      </c>
      <c r="E11048" s="75">
        <v>70.7666666666667</v>
      </c>
    </row>
    <row r="11049" ht="15.75" customHeight="1">
      <c r="A11049" s="13">
        <v>42240.114583333336</v>
      </c>
      <c r="B11049" s="75">
        <v>62.0</v>
      </c>
      <c r="C11049" s="75">
        <v>63.0</v>
      </c>
      <c r="D11049" s="75">
        <v>71.4</v>
      </c>
      <c r="E11049" s="75">
        <v>70.2666666666667</v>
      </c>
    </row>
    <row r="11050" ht="15.75" customHeight="1">
      <c r="A11050" s="13">
        <v>42240.125</v>
      </c>
      <c r="B11050" s="75">
        <v>61.9333333333333</v>
      </c>
      <c r="C11050" s="75">
        <v>62.8833333333333</v>
      </c>
      <c r="D11050" s="75">
        <v>70.8833333333333</v>
      </c>
      <c r="E11050" s="75">
        <v>69.7666666666667</v>
      </c>
    </row>
    <row r="11051" ht="15.75" customHeight="1">
      <c r="A11051" s="13">
        <v>42240.135416666664</v>
      </c>
      <c r="B11051" s="75">
        <v>61.6833333333333</v>
      </c>
      <c r="C11051" s="75">
        <v>62.6333333333333</v>
      </c>
      <c r="D11051" s="75">
        <v>70.6333333333333</v>
      </c>
      <c r="E11051" s="75">
        <v>69.2666666666667</v>
      </c>
    </row>
    <row r="11052" ht="15.75" customHeight="1">
      <c r="A11052" s="13">
        <v>42240.145833333336</v>
      </c>
      <c r="B11052" s="75">
        <v>61.4333333333333</v>
      </c>
      <c r="C11052" s="75">
        <v>62.3833333333333</v>
      </c>
      <c r="D11052" s="75">
        <v>70.3833333333333</v>
      </c>
      <c r="E11052" s="75">
        <v>68.7666666666667</v>
      </c>
    </row>
    <row r="11053" ht="15.75" customHeight="1">
      <c r="A11053" s="13">
        <v>42240.15625</v>
      </c>
      <c r="B11053" s="75">
        <v>61.1833333333333</v>
      </c>
      <c r="C11053" s="75">
        <v>62.1333333333333</v>
      </c>
      <c r="D11053" s="75">
        <v>70.1333333333333</v>
      </c>
      <c r="E11053" s="75">
        <v>68.2666666666667</v>
      </c>
    </row>
    <row r="11054" ht="15.75" customHeight="1">
      <c r="A11054" s="13">
        <v>42240.166666666664</v>
      </c>
      <c r="B11054" s="75">
        <v>61.0</v>
      </c>
      <c r="C11054" s="75">
        <v>62.14</v>
      </c>
      <c r="D11054" s="75">
        <v>70.0</v>
      </c>
      <c r="E11054" s="75">
        <v>67.8833333333333</v>
      </c>
    </row>
    <row r="11055" ht="15.75" customHeight="1">
      <c r="A11055" s="13">
        <v>42240.177083333336</v>
      </c>
      <c r="B11055" s="75">
        <v>61.0</v>
      </c>
      <c r="C11055" s="75">
        <v>62.44</v>
      </c>
      <c r="D11055" s="75">
        <v>70.0</v>
      </c>
      <c r="E11055" s="75">
        <v>67.6333333333333</v>
      </c>
    </row>
    <row r="11056" ht="15.75" customHeight="1">
      <c r="A11056" s="13">
        <v>42240.1875</v>
      </c>
      <c r="B11056" s="75">
        <v>61.0</v>
      </c>
      <c r="C11056" s="75">
        <v>62.74</v>
      </c>
      <c r="D11056" s="75">
        <v>70.0</v>
      </c>
      <c r="E11056" s="75">
        <v>67.3833333333333</v>
      </c>
    </row>
    <row r="11057" ht="15.75" customHeight="1">
      <c r="A11057" s="13">
        <v>42240.197916666664</v>
      </c>
      <c r="B11057" s="75">
        <v>61.0</v>
      </c>
      <c r="C11057" s="75">
        <v>63.0</v>
      </c>
      <c r="D11057" s="75">
        <v>70.0</v>
      </c>
      <c r="E11057" s="75">
        <v>67.1333333333333</v>
      </c>
    </row>
    <row r="11058" ht="15.75" customHeight="1">
      <c r="A11058" s="13">
        <v>42240.208333333336</v>
      </c>
      <c r="B11058" s="75">
        <v>61.0</v>
      </c>
      <c r="C11058" s="75">
        <v>63.0</v>
      </c>
      <c r="D11058" s="75">
        <v>69.65</v>
      </c>
      <c r="E11058" s="75">
        <v>67.0</v>
      </c>
    </row>
    <row r="11059" ht="15.75" customHeight="1">
      <c r="A11059" s="13">
        <v>42240.21875</v>
      </c>
      <c r="B11059" s="75">
        <v>61.0</v>
      </c>
      <c r="C11059" s="75">
        <v>63.0</v>
      </c>
      <c r="D11059" s="75">
        <v>68.9</v>
      </c>
      <c r="E11059" s="75">
        <v>67.0</v>
      </c>
    </row>
    <row r="11060" ht="15.75" customHeight="1">
      <c r="A11060" s="13">
        <v>42240.229166666664</v>
      </c>
      <c r="B11060" s="75">
        <v>61.0</v>
      </c>
      <c r="C11060" s="75">
        <v>63.0</v>
      </c>
      <c r="D11060" s="75">
        <v>68.15</v>
      </c>
      <c r="E11060" s="75">
        <v>67.0</v>
      </c>
    </row>
    <row r="11061" ht="15.75" customHeight="1">
      <c r="A11061" s="13">
        <v>42240.239583333336</v>
      </c>
      <c r="B11061" s="75">
        <v>61.0</v>
      </c>
      <c r="C11061" s="75">
        <v>63.0</v>
      </c>
      <c r="D11061" s="75">
        <v>67.4</v>
      </c>
      <c r="E11061" s="75">
        <v>67.0</v>
      </c>
    </row>
    <row r="11062" ht="15.75" customHeight="1">
      <c r="A11062" s="13">
        <v>42240.25</v>
      </c>
      <c r="B11062" s="75">
        <v>61.0666666666667</v>
      </c>
      <c r="C11062" s="75">
        <v>63.0</v>
      </c>
      <c r="D11062" s="75">
        <v>67.2592592592593</v>
      </c>
      <c r="E11062" s="75">
        <v>67.2333333333333</v>
      </c>
    </row>
    <row r="11063" ht="15.75" customHeight="1">
      <c r="A11063" s="13">
        <v>42240.260416666664</v>
      </c>
      <c r="B11063" s="75">
        <v>61.3166666666667</v>
      </c>
      <c r="C11063" s="75">
        <v>63.0</v>
      </c>
      <c r="D11063" s="75">
        <v>67.8148148148148</v>
      </c>
      <c r="E11063" s="75">
        <v>67.7333333333333</v>
      </c>
    </row>
    <row r="11064" ht="15.75" customHeight="1">
      <c r="A11064" s="13">
        <v>42240.270833333336</v>
      </c>
      <c r="B11064" s="75">
        <v>61.5666666666667</v>
      </c>
      <c r="C11064" s="75">
        <v>63.0</v>
      </c>
      <c r="D11064" s="75">
        <v>68.3030303030303</v>
      </c>
      <c r="E11064" s="75">
        <v>68.2333333333333</v>
      </c>
    </row>
    <row r="11065" ht="15.75" customHeight="1">
      <c r="A11065" s="13">
        <v>42240.28125</v>
      </c>
      <c r="B11065" s="75">
        <v>61.8166666666667</v>
      </c>
      <c r="C11065" s="75">
        <v>63.0</v>
      </c>
      <c r="D11065" s="75">
        <v>68.7575757575758</v>
      </c>
      <c r="E11065" s="75">
        <v>68.7333333333333</v>
      </c>
    </row>
    <row r="11066" ht="15.75" customHeight="1">
      <c r="A11066" s="13">
        <v>42240.291666666664</v>
      </c>
      <c r="B11066" s="75">
        <v>62.0666666666667</v>
      </c>
      <c r="C11066" s="75">
        <v>63.1166666666667</v>
      </c>
      <c r="D11066" s="75">
        <v>69.2333333333333</v>
      </c>
      <c r="E11066" s="75">
        <v>69.5833333333333</v>
      </c>
    </row>
    <row r="11067" ht="15.75" customHeight="1">
      <c r="A11067" s="13">
        <v>42240.302083333336</v>
      </c>
      <c r="B11067" s="75">
        <v>62.3166666666667</v>
      </c>
      <c r="C11067" s="75">
        <v>63.3666666666667</v>
      </c>
      <c r="D11067" s="75">
        <v>69.7333333333333</v>
      </c>
      <c r="E11067" s="75">
        <v>70.8333333333333</v>
      </c>
    </row>
    <row r="11068" ht="15.75" customHeight="1">
      <c r="A11068" s="13">
        <v>42240.3125</v>
      </c>
      <c r="B11068" s="75">
        <v>62.5666666666667</v>
      </c>
      <c r="C11068" s="75">
        <v>63.6166666666667</v>
      </c>
      <c r="D11068" s="75">
        <v>70.2333333333333</v>
      </c>
      <c r="E11068" s="75">
        <v>72.0833333333333</v>
      </c>
    </row>
    <row r="11069" ht="15.75" customHeight="1">
      <c r="A11069" s="13">
        <v>42240.322916666664</v>
      </c>
      <c r="B11069" s="75">
        <v>62.8166666666667</v>
      </c>
      <c r="C11069" s="75">
        <v>63.8666666666667</v>
      </c>
      <c r="D11069" s="75">
        <v>70.7333333333333</v>
      </c>
      <c r="E11069" s="75">
        <v>73.3333333333333</v>
      </c>
    </row>
    <row r="11070" ht="15.75" customHeight="1">
      <c r="A11070" s="13">
        <v>42240.333333333336</v>
      </c>
      <c r="B11070" s="75">
        <v>63.1333333333333</v>
      </c>
      <c r="C11070" s="75">
        <v>64.4242424242424</v>
      </c>
      <c r="D11070" s="75">
        <v>71.4666666666667</v>
      </c>
      <c r="E11070" s="75">
        <v>74.7</v>
      </c>
    </row>
    <row r="11071" ht="15.75" customHeight="1">
      <c r="A11071" s="13">
        <v>42240.34375</v>
      </c>
      <c r="B11071" s="75">
        <v>63.6333333333333</v>
      </c>
      <c r="C11071" s="75">
        <v>65.3333333333333</v>
      </c>
      <c r="D11071" s="75">
        <v>72.4666666666667</v>
      </c>
      <c r="E11071" s="75">
        <v>76.2</v>
      </c>
    </row>
    <row r="11072" ht="15.75" customHeight="1">
      <c r="A11072" s="13">
        <v>42240.354166666664</v>
      </c>
      <c r="B11072" s="75">
        <v>64.1333333333333</v>
      </c>
      <c r="C11072" s="75">
        <v>66.0</v>
      </c>
      <c r="D11072" s="75">
        <v>73.4666666666667</v>
      </c>
      <c r="E11072" s="75">
        <v>77.7</v>
      </c>
    </row>
    <row r="11073" ht="15.75" customHeight="1">
      <c r="A11073" s="13">
        <v>42240.364583333336</v>
      </c>
      <c r="B11073" s="75">
        <v>64.6333333333333</v>
      </c>
      <c r="C11073" s="75">
        <v>66.0</v>
      </c>
      <c r="D11073" s="75">
        <v>74.4666666666667</v>
      </c>
      <c r="E11073" s="75">
        <v>79.2</v>
      </c>
    </row>
    <row r="11074" ht="15.75" customHeight="1">
      <c r="A11074" s="13">
        <v>42240.375</v>
      </c>
      <c r="B11074" s="75">
        <v>65.0689655172414</v>
      </c>
      <c r="C11074" s="75">
        <v>66.35</v>
      </c>
      <c r="D11074" s="75">
        <v>75.4772727272727</v>
      </c>
      <c r="E11074" s="75">
        <v>80.4666666666667</v>
      </c>
    </row>
    <row r="11075" ht="15.75" customHeight="1">
      <c r="A11075" s="13">
        <v>42240.385416666664</v>
      </c>
      <c r="B11075" s="75">
        <v>65.3275862068966</v>
      </c>
      <c r="C11075" s="75">
        <v>67.1</v>
      </c>
      <c r="D11075" s="75">
        <v>76.5</v>
      </c>
      <c r="E11075" s="75">
        <v>81.4666666666667</v>
      </c>
    </row>
    <row r="11076" ht="15.75" customHeight="1">
      <c r="A11076" s="13">
        <v>42240.395833333336</v>
      </c>
      <c r="B11076" s="75">
        <v>65.5862068965517</v>
      </c>
      <c r="C11076" s="75">
        <v>67.85</v>
      </c>
      <c r="D11076" s="75">
        <v>77.5227272727273</v>
      </c>
      <c r="E11076" s="75">
        <v>82.4666666666667</v>
      </c>
    </row>
    <row r="11077" ht="15.75" customHeight="1">
      <c r="A11077" s="13">
        <v>42240.40625</v>
      </c>
      <c r="B11077" s="75">
        <v>65.8448275862069</v>
      </c>
      <c r="C11077" s="75">
        <v>68.6</v>
      </c>
      <c r="D11077" s="75">
        <v>78.5</v>
      </c>
      <c r="E11077" s="75">
        <v>83.4666666666667</v>
      </c>
    </row>
    <row r="11078" ht="15.75" customHeight="1">
      <c r="A11078" s="13">
        <v>42240.416666666664</v>
      </c>
      <c r="B11078" s="75">
        <v>67.0666666666667</v>
      </c>
      <c r="C11078" s="75">
        <v>69.35</v>
      </c>
      <c r="D11078" s="75">
        <v>79.4666666666667</v>
      </c>
      <c r="E11078" s="75">
        <v>84.5833333333333</v>
      </c>
    </row>
    <row r="11079" ht="15.75" customHeight="1">
      <c r="A11079" s="13">
        <v>42240.427083333336</v>
      </c>
      <c r="B11079" s="75">
        <v>67.3166666666667</v>
      </c>
      <c r="C11079" s="75">
        <v>70.1</v>
      </c>
      <c r="D11079" s="75">
        <v>80.4666666666667</v>
      </c>
      <c r="E11079" s="75">
        <v>85.8333333333333</v>
      </c>
    </row>
    <row r="11080" ht="15.75" customHeight="1">
      <c r="A11080" s="13">
        <v>42240.4375</v>
      </c>
      <c r="B11080" s="75">
        <v>67.5666666666667</v>
      </c>
      <c r="C11080" s="75">
        <v>70.85</v>
      </c>
      <c r="D11080" s="75">
        <v>81.4666666666667</v>
      </c>
      <c r="E11080" s="75">
        <v>87.0833333333333</v>
      </c>
    </row>
    <row r="11081" ht="15.75" customHeight="1">
      <c r="A11081" s="13">
        <v>42240.447916666664</v>
      </c>
      <c r="B11081" s="75">
        <v>67.8166666666667</v>
      </c>
      <c r="C11081" s="75">
        <v>71.6</v>
      </c>
      <c r="D11081" s="75">
        <v>82.4666666666667</v>
      </c>
      <c r="E11081" s="75">
        <v>88.3333333333333</v>
      </c>
    </row>
    <row r="11082" ht="15.75" customHeight="1">
      <c r="A11082" s="13">
        <v>42240.458333333336</v>
      </c>
      <c r="B11082" s="75">
        <v>68.0666666666667</v>
      </c>
      <c r="C11082" s="75">
        <v>72.1166666666667</v>
      </c>
      <c r="D11082" s="75">
        <v>83.35</v>
      </c>
      <c r="E11082" s="75">
        <v>89.2333333333333</v>
      </c>
    </row>
    <row r="11083" ht="15.75" customHeight="1">
      <c r="A11083" s="13">
        <v>42240.46875</v>
      </c>
      <c r="B11083" s="75">
        <v>68.3166666666667</v>
      </c>
      <c r="C11083" s="75">
        <v>72.3666666666667</v>
      </c>
      <c r="D11083" s="75">
        <v>84.1</v>
      </c>
      <c r="E11083" s="75">
        <v>89.7333333333333</v>
      </c>
    </row>
    <row r="11084" ht="15.75" customHeight="1">
      <c r="A11084" s="13">
        <v>42240.479166666664</v>
      </c>
      <c r="B11084" s="75">
        <v>68.5666666666667</v>
      </c>
      <c r="C11084" s="75">
        <v>72.6166666666667</v>
      </c>
      <c r="D11084" s="75">
        <v>84.85</v>
      </c>
      <c r="E11084" s="75">
        <v>90.2333333333333</v>
      </c>
    </row>
    <row r="11085" ht="15.75" customHeight="1">
      <c r="A11085" s="13">
        <v>42240.489583333336</v>
      </c>
      <c r="B11085" s="75">
        <v>68.8166666666667</v>
      </c>
      <c r="C11085" s="75">
        <v>72.8666666666667</v>
      </c>
      <c r="D11085" s="75">
        <v>85.6</v>
      </c>
      <c r="E11085" s="75">
        <v>90.7333333333333</v>
      </c>
    </row>
    <row r="11086" ht="15.75" customHeight="1">
      <c r="A11086" s="13">
        <v>42240.5</v>
      </c>
      <c r="B11086" s="75">
        <v>69.1333333333333</v>
      </c>
      <c r="C11086" s="75">
        <v>73.0</v>
      </c>
      <c r="D11086" s="75">
        <v>86.35</v>
      </c>
      <c r="E11086" s="75">
        <v>91.4666666666667</v>
      </c>
    </row>
    <row r="11087" ht="15.75" customHeight="1">
      <c r="A11087" s="13">
        <v>42240.510416666664</v>
      </c>
      <c r="B11087" s="75">
        <v>69.6333333333333</v>
      </c>
      <c r="C11087" s="75">
        <v>73.0</v>
      </c>
      <c r="D11087" s="75">
        <v>87.1</v>
      </c>
      <c r="E11087" s="75">
        <v>92.4666666666667</v>
      </c>
    </row>
    <row r="11088" ht="15.75" customHeight="1">
      <c r="A11088" s="13">
        <v>42240.520833333336</v>
      </c>
      <c r="B11088" s="75">
        <v>70.1333333333333</v>
      </c>
      <c r="C11088" s="75">
        <v>73.0</v>
      </c>
      <c r="D11088" s="75">
        <v>87.85</v>
      </c>
      <c r="E11088" s="75">
        <v>93.4666666666667</v>
      </c>
    </row>
    <row r="11089" ht="15.75" customHeight="1">
      <c r="A11089" s="13">
        <v>42240.53125</v>
      </c>
      <c r="B11089" s="75">
        <v>70.6333333333333</v>
      </c>
      <c r="C11089" s="75">
        <v>73.6521739130435</v>
      </c>
      <c r="D11089" s="75">
        <v>88.6</v>
      </c>
      <c r="E11089" s="75">
        <v>94.4666666666667</v>
      </c>
    </row>
    <row r="11090" ht="15.75" customHeight="1">
      <c r="A11090" s="13">
        <v>42240.541666666664</v>
      </c>
      <c r="B11090" s="75">
        <v>71.0</v>
      </c>
      <c r="C11090" s="75">
        <v>74.1166666666667</v>
      </c>
      <c r="D11090" s="75">
        <v>89.1166666666667</v>
      </c>
      <c r="E11090" s="75">
        <v>95.35</v>
      </c>
    </row>
    <row r="11091" ht="15.75" customHeight="1">
      <c r="A11091" s="13">
        <v>42240.552083333336</v>
      </c>
      <c r="B11091" s="75">
        <v>71.0</v>
      </c>
      <c r="C11091" s="75">
        <v>74.3666666666667</v>
      </c>
      <c r="D11091" s="75">
        <v>89.3666666666667</v>
      </c>
      <c r="E11091" s="75">
        <v>96.1</v>
      </c>
    </row>
    <row r="11092" ht="15.75" customHeight="1">
      <c r="A11092" s="13">
        <v>42240.5625</v>
      </c>
      <c r="B11092" s="75">
        <v>71.0</v>
      </c>
      <c r="C11092" s="75">
        <v>74.6166666666667</v>
      </c>
      <c r="D11092" s="75">
        <v>89.6166666666667</v>
      </c>
      <c r="E11092" s="75">
        <v>96.85</v>
      </c>
    </row>
    <row r="11093" ht="15.75" customHeight="1">
      <c r="A11093" s="13">
        <v>42240.572916666664</v>
      </c>
      <c r="B11093" s="75">
        <v>71.0</v>
      </c>
      <c r="C11093" s="75">
        <v>74.8666666666667</v>
      </c>
      <c r="D11093" s="75">
        <v>89.8666666666667</v>
      </c>
      <c r="E11093" s="75">
        <v>97.6</v>
      </c>
    </row>
    <row r="11094" ht="15.75" customHeight="1">
      <c r="A11094" s="13">
        <v>42240.583333333336</v>
      </c>
      <c r="B11094" s="75">
        <v>71.0</v>
      </c>
      <c r="C11094" s="75">
        <v>75.2333333333333</v>
      </c>
      <c r="D11094" s="75">
        <v>90.5833333333333</v>
      </c>
      <c r="E11094" s="75">
        <v>98.0</v>
      </c>
    </row>
    <row r="11095" ht="15.75" customHeight="1">
      <c r="A11095" s="13">
        <v>42240.59375</v>
      </c>
      <c r="B11095" s="75">
        <v>71.0</v>
      </c>
      <c r="C11095" s="75">
        <v>75.7333333333333</v>
      </c>
      <c r="D11095" s="75">
        <v>91.8333333333333</v>
      </c>
      <c r="E11095" s="75">
        <v>98.0</v>
      </c>
    </row>
    <row r="11096" ht="15.75" customHeight="1">
      <c r="A11096" s="13">
        <v>42240.604166666664</v>
      </c>
      <c r="B11096" s="75">
        <v>71.0</v>
      </c>
      <c r="C11096" s="75">
        <v>76.2333333333333</v>
      </c>
      <c r="D11096" s="75">
        <v>93.0833333333333</v>
      </c>
      <c r="E11096" s="75">
        <v>98.0</v>
      </c>
    </row>
    <row r="11097" ht="15.75" customHeight="1">
      <c r="A11097" s="13">
        <v>42240.614583333336</v>
      </c>
      <c r="B11097" s="75">
        <v>71.0</v>
      </c>
      <c r="C11097" s="75">
        <v>76.7333333333333</v>
      </c>
      <c r="D11097" s="75">
        <v>94.3333333333333</v>
      </c>
      <c r="E11097" s="75">
        <v>98.0</v>
      </c>
    </row>
    <row r="11098" ht="15.75" customHeight="1">
      <c r="A11098" s="13">
        <v>42240.625</v>
      </c>
      <c r="B11098" s="75">
        <v>70.9333333333333</v>
      </c>
      <c r="C11098" s="75">
        <v>77.0</v>
      </c>
      <c r="D11098" s="75">
        <v>95.1166666666667</v>
      </c>
      <c r="E11098" s="75">
        <v>98.1166666666667</v>
      </c>
    </row>
    <row r="11099" ht="15.75" customHeight="1">
      <c r="A11099" s="13">
        <v>42240.635416666664</v>
      </c>
      <c r="B11099" s="75">
        <v>70.6833333333333</v>
      </c>
      <c r="C11099" s="75">
        <v>77.0</v>
      </c>
      <c r="D11099" s="75">
        <v>95.3666666666667</v>
      </c>
      <c r="E11099" s="75">
        <v>98.3666666666667</v>
      </c>
    </row>
    <row r="11100" ht="15.75" customHeight="1">
      <c r="A11100" s="13">
        <v>42240.645833333336</v>
      </c>
      <c r="B11100" s="75">
        <v>70.4333333333333</v>
      </c>
      <c r="C11100" s="75">
        <v>77.0</v>
      </c>
      <c r="D11100" s="75">
        <v>95.6166666666667</v>
      </c>
      <c r="E11100" s="75">
        <v>98.6166666666667</v>
      </c>
    </row>
    <row r="11101" ht="15.75" customHeight="1">
      <c r="A11101" s="13">
        <v>42240.65625</v>
      </c>
      <c r="B11101" s="75">
        <v>70.1833333333333</v>
      </c>
      <c r="C11101" s="75">
        <v>77.0</v>
      </c>
      <c r="D11101" s="75">
        <v>95.8666666666667</v>
      </c>
      <c r="E11101" s="75">
        <v>98.8666666666667</v>
      </c>
    </row>
    <row r="11102" ht="15.75" customHeight="1">
      <c r="A11102" s="13">
        <v>42240.666666666664</v>
      </c>
      <c r="B11102" s="75">
        <v>69.8666666666667</v>
      </c>
      <c r="C11102" s="75">
        <v>76.7666666666667</v>
      </c>
      <c r="D11102" s="75">
        <v>95.5333333333333</v>
      </c>
      <c r="E11102" s="75">
        <v>98.8833333333333</v>
      </c>
    </row>
    <row r="11103" ht="15.75" customHeight="1">
      <c r="A11103" s="13">
        <v>42240.677083333336</v>
      </c>
      <c r="B11103" s="75">
        <v>69.3666666666667</v>
      </c>
      <c r="C11103" s="75">
        <v>76.2666666666667</v>
      </c>
      <c r="D11103" s="75">
        <v>94.5333333333333</v>
      </c>
      <c r="E11103" s="75">
        <v>98.6333333333333</v>
      </c>
    </row>
    <row r="11104" ht="15.75" customHeight="1">
      <c r="A11104" s="13">
        <v>42240.6875</v>
      </c>
      <c r="B11104" s="75">
        <v>68.8666666666667</v>
      </c>
      <c r="C11104" s="75">
        <v>75.7666666666667</v>
      </c>
      <c r="D11104" s="75">
        <v>93.5333333333333</v>
      </c>
      <c r="E11104" s="75">
        <v>98.3833333333333</v>
      </c>
    </row>
    <row r="11105" ht="15.75" customHeight="1">
      <c r="A11105" s="13">
        <v>42240.697916666664</v>
      </c>
      <c r="B11105" s="75">
        <v>68.3666666666667</v>
      </c>
      <c r="C11105" s="75">
        <v>75.2666666666667</v>
      </c>
      <c r="D11105" s="75">
        <v>92.5333333333333</v>
      </c>
      <c r="E11105" s="75">
        <v>98.1333333333333</v>
      </c>
    </row>
    <row r="11106" ht="15.75" customHeight="1">
      <c r="A11106" s="13">
        <v>42240.708333333336</v>
      </c>
      <c r="B11106" s="75">
        <v>67.8666666666667</v>
      </c>
      <c r="C11106" s="75">
        <v>74.65</v>
      </c>
      <c r="D11106" s="75">
        <v>91.8833333333333</v>
      </c>
      <c r="E11106" s="75">
        <v>97.7666666666667</v>
      </c>
    </row>
    <row r="11107" ht="15.75" customHeight="1">
      <c r="A11107" s="13">
        <v>42240.71875</v>
      </c>
      <c r="B11107" s="75">
        <v>67.3666666666667</v>
      </c>
      <c r="C11107" s="75">
        <v>73.9</v>
      </c>
      <c r="D11107" s="75">
        <v>91.6333333333333</v>
      </c>
      <c r="E11107" s="75">
        <v>97.2666666666667</v>
      </c>
    </row>
    <row r="11108" ht="15.75" customHeight="1">
      <c r="A11108" s="13">
        <v>42240.729166666664</v>
      </c>
      <c r="B11108" s="75">
        <v>66.8666666666667</v>
      </c>
      <c r="C11108" s="75">
        <v>73.15</v>
      </c>
      <c r="D11108" s="75">
        <v>91.3833333333333</v>
      </c>
      <c r="E11108" s="75">
        <v>96.7666666666667</v>
      </c>
    </row>
    <row r="11109" ht="15.75" customHeight="1">
      <c r="A11109" s="13">
        <v>42240.739583333336</v>
      </c>
      <c r="B11109" s="75">
        <v>66.3666666666667</v>
      </c>
      <c r="C11109" s="75">
        <v>72.4</v>
      </c>
      <c r="D11109" s="75">
        <v>91.1333333333333</v>
      </c>
      <c r="E11109" s="75">
        <v>96.2666666666667</v>
      </c>
    </row>
    <row r="11110" ht="15.75" customHeight="1">
      <c r="A11110" s="13">
        <v>42240.75</v>
      </c>
      <c r="B11110" s="75">
        <v>65.8666666666667</v>
      </c>
      <c r="C11110" s="75">
        <v>71.65</v>
      </c>
      <c r="D11110" s="75">
        <v>90.8833333333333</v>
      </c>
      <c r="E11110" s="75">
        <v>95.4166666666667</v>
      </c>
    </row>
    <row r="11111" ht="15.75" customHeight="1">
      <c r="A11111" s="13">
        <v>42240.760416666664</v>
      </c>
      <c r="B11111" s="75">
        <v>65.3666666666667</v>
      </c>
      <c r="C11111" s="75">
        <v>70.9</v>
      </c>
      <c r="D11111" s="75">
        <v>90.6333333333333</v>
      </c>
      <c r="E11111" s="75">
        <v>94.1666666666667</v>
      </c>
    </row>
    <row r="11112" ht="15.75" customHeight="1">
      <c r="A11112" s="13">
        <v>42240.770833333336</v>
      </c>
      <c r="B11112" s="75">
        <v>64.8666666666667</v>
      </c>
      <c r="C11112" s="75">
        <v>70.15</v>
      </c>
      <c r="D11112" s="75">
        <v>90.3833333333333</v>
      </c>
      <c r="E11112" s="75">
        <v>92.9166666666667</v>
      </c>
    </row>
    <row r="11113" ht="15.75" customHeight="1">
      <c r="A11113" s="13">
        <v>42240.78125</v>
      </c>
      <c r="B11113" s="75">
        <v>64.3666666666667</v>
      </c>
      <c r="C11113" s="75">
        <v>69.4</v>
      </c>
      <c r="D11113" s="75">
        <v>90.1333333333333</v>
      </c>
      <c r="E11113" s="75">
        <v>91.6666666666667</v>
      </c>
    </row>
    <row r="11114" ht="15.75" customHeight="1">
      <c r="A11114" s="13">
        <v>42240.791666666664</v>
      </c>
      <c r="B11114" s="75">
        <v>63.9333333333333</v>
      </c>
      <c r="C11114" s="75">
        <v>68.7666666666667</v>
      </c>
      <c r="D11114" s="75">
        <v>89.65</v>
      </c>
      <c r="E11114" s="75">
        <v>90.65</v>
      </c>
    </row>
    <row r="11115" ht="15.75" customHeight="1">
      <c r="A11115" s="13">
        <v>42240.802083333336</v>
      </c>
      <c r="B11115" s="75">
        <v>63.6833333333333</v>
      </c>
      <c r="C11115" s="75">
        <v>68.2666666666667</v>
      </c>
      <c r="D11115" s="75">
        <v>88.9</v>
      </c>
      <c r="E11115" s="75">
        <v>89.9</v>
      </c>
    </row>
    <row r="11116" ht="15.75" customHeight="1">
      <c r="A11116" s="13">
        <v>42240.8125</v>
      </c>
      <c r="B11116" s="75">
        <v>63.4333333333333</v>
      </c>
      <c r="C11116" s="75">
        <v>67.7666666666667</v>
      </c>
      <c r="D11116" s="75">
        <v>88.15</v>
      </c>
      <c r="E11116" s="75">
        <v>89.15</v>
      </c>
    </row>
    <row r="11117" ht="15.75" customHeight="1">
      <c r="A11117" s="13">
        <v>42240.822916666664</v>
      </c>
      <c r="B11117" s="75">
        <v>63.1833333333333</v>
      </c>
      <c r="C11117" s="75">
        <v>67.2666666666667</v>
      </c>
      <c r="D11117" s="75">
        <v>87.4</v>
      </c>
      <c r="E11117" s="75">
        <v>88.4</v>
      </c>
    </row>
    <row r="11118" ht="15.75" customHeight="1">
      <c r="A11118" s="13">
        <v>42240.833333333336</v>
      </c>
      <c r="B11118" s="75">
        <v>62.9333333333333</v>
      </c>
      <c r="C11118" s="75">
        <v>66.7666666666667</v>
      </c>
      <c r="D11118" s="75">
        <v>86.65</v>
      </c>
      <c r="E11118" s="75">
        <v>87.65</v>
      </c>
    </row>
    <row r="11119" ht="15.75" customHeight="1">
      <c r="A11119" s="13">
        <v>42240.84375</v>
      </c>
      <c r="B11119" s="75">
        <v>62.6833333333333</v>
      </c>
      <c r="C11119" s="75">
        <v>66.2666666666667</v>
      </c>
      <c r="D11119" s="75">
        <v>85.9</v>
      </c>
      <c r="E11119" s="75">
        <v>86.9</v>
      </c>
    </row>
    <row r="11120" ht="15.75" customHeight="1">
      <c r="A11120" s="13">
        <v>42240.854166666664</v>
      </c>
      <c r="B11120" s="75">
        <v>62.4333333333333</v>
      </c>
      <c r="C11120" s="75">
        <v>65.7666666666667</v>
      </c>
      <c r="D11120" s="75">
        <v>85.15</v>
      </c>
      <c r="E11120" s="75">
        <v>86.15</v>
      </c>
    </row>
    <row r="11121" ht="15.75" customHeight="1">
      <c r="A11121" s="13">
        <v>42240.864583333336</v>
      </c>
      <c r="B11121" s="75">
        <v>62.1833333333333</v>
      </c>
      <c r="C11121" s="75">
        <v>65.2666666666667</v>
      </c>
      <c r="D11121" s="75">
        <v>84.4</v>
      </c>
      <c r="E11121" s="75">
        <v>85.4</v>
      </c>
    </row>
    <row r="11122" ht="15.75" customHeight="1">
      <c r="A11122" s="13">
        <v>42240.875</v>
      </c>
      <c r="B11122" s="75">
        <v>62.0</v>
      </c>
      <c r="C11122" s="75">
        <v>64.8833333333333</v>
      </c>
      <c r="D11122" s="75">
        <v>83.65</v>
      </c>
      <c r="E11122" s="75">
        <v>84.65</v>
      </c>
    </row>
    <row r="11123" ht="15.75" customHeight="1">
      <c r="A11123" s="13">
        <v>42240.885416666664</v>
      </c>
      <c r="B11123" s="75">
        <v>62.0</v>
      </c>
      <c r="C11123" s="75">
        <v>64.6333333333333</v>
      </c>
      <c r="D11123" s="75">
        <v>82.9</v>
      </c>
      <c r="E11123" s="75">
        <v>83.9</v>
      </c>
    </row>
    <row r="11124" ht="15.75" customHeight="1">
      <c r="A11124" s="13">
        <v>42240.895833333336</v>
      </c>
      <c r="B11124" s="75">
        <v>62.0</v>
      </c>
      <c r="C11124" s="75">
        <v>64.3833333333333</v>
      </c>
      <c r="D11124" s="75">
        <v>82.15</v>
      </c>
      <c r="E11124" s="75">
        <v>83.15</v>
      </c>
    </row>
    <row r="11125" ht="15.75" customHeight="1">
      <c r="A11125" s="13">
        <v>42240.90625</v>
      </c>
      <c r="B11125" s="75">
        <v>62.0</v>
      </c>
      <c r="C11125" s="75">
        <v>64.1333333333333</v>
      </c>
      <c r="D11125" s="75">
        <v>81.4</v>
      </c>
      <c r="E11125" s="75">
        <v>82.4</v>
      </c>
    </row>
    <row r="11126" ht="15.75" customHeight="1">
      <c r="A11126" s="13">
        <v>42240.916666666664</v>
      </c>
      <c r="B11126" s="75">
        <v>61.9333333333333</v>
      </c>
      <c r="C11126" s="75">
        <v>63.8833333333333</v>
      </c>
      <c r="D11126" s="75">
        <v>80.65</v>
      </c>
      <c r="E11126" s="75">
        <v>81.65</v>
      </c>
    </row>
    <row r="11127" ht="15.75" customHeight="1">
      <c r="A11127" s="13">
        <v>42240.927083333336</v>
      </c>
      <c r="B11127" s="75">
        <v>61.6833333333333</v>
      </c>
      <c r="C11127" s="75">
        <v>63.6333333333333</v>
      </c>
      <c r="D11127" s="75">
        <v>79.9</v>
      </c>
      <c r="E11127" s="75">
        <v>80.9</v>
      </c>
    </row>
    <row r="11128" ht="15.75" customHeight="1">
      <c r="A11128" s="13">
        <v>42240.9375</v>
      </c>
      <c r="B11128" s="75">
        <v>61.4333333333333</v>
      </c>
      <c r="C11128" s="75">
        <v>63.3833333333333</v>
      </c>
      <c r="D11128" s="75">
        <v>79.15</v>
      </c>
      <c r="E11128" s="75">
        <v>80.15</v>
      </c>
    </row>
    <row r="11129" ht="15.75" customHeight="1">
      <c r="A11129" s="13">
        <v>42240.947916666664</v>
      </c>
      <c r="B11129" s="75">
        <v>61.1833333333333</v>
      </c>
      <c r="C11129" s="75">
        <v>63.1333333333333</v>
      </c>
      <c r="D11129" s="75">
        <v>78.4</v>
      </c>
      <c r="E11129" s="75">
        <v>79.4</v>
      </c>
    </row>
    <row r="11130" ht="15.75" customHeight="1">
      <c r="A11130" s="13">
        <v>42240.958333333336</v>
      </c>
      <c r="B11130" s="75">
        <v>60.9333333333333</v>
      </c>
      <c r="C11130" s="75">
        <v>62.8833333333333</v>
      </c>
      <c r="D11130" s="75">
        <v>77.65</v>
      </c>
      <c r="E11130" s="75">
        <v>78.7666666666667</v>
      </c>
    </row>
    <row r="11131" ht="15.75" customHeight="1">
      <c r="A11131" s="13">
        <v>42240.96875</v>
      </c>
      <c r="B11131" s="75">
        <v>60.6833333333333</v>
      </c>
      <c r="C11131" s="75">
        <v>62.6333333333333</v>
      </c>
      <c r="D11131" s="75">
        <v>76.9</v>
      </c>
      <c r="E11131" s="75">
        <v>78.2666666666667</v>
      </c>
    </row>
    <row r="11132" ht="15.75" customHeight="1">
      <c r="A11132" s="13">
        <v>42240.979166666664</v>
      </c>
      <c r="B11132" s="75">
        <v>60.4333333333333</v>
      </c>
      <c r="C11132" s="75">
        <v>62.3833333333333</v>
      </c>
      <c r="D11132" s="75">
        <v>76.15</v>
      </c>
      <c r="E11132" s="75">
        <v>77.7666666666667</v>
      </c>
    </row>
    <row r="11133" ht="15.75" customHeight="1">
      <c r="A11133" s="13">
        <v>42240.989583333336</v>
      </c>
      <c r="B11133" s="75">
        <v>60.1833333333333</v>
      </c>
      <c r="C11133" s="75">
        <v>62.1333333333333</v>
      </c>
      <c r="D11133" s="75">
        <v>75.4</v>
      </c>
      <c r="E11133" s="75">
        <v>77.2666666666667</v>
      </c>
    </row>
    <row r="11134" ht="15.75" customHeight="1">
      <c r="A11134" s="13">
        <v>42241.0</v>
      </c>
      <c r="B11134" s="75">
        <v>60.0</v>
      </c>
      <c r="C11134" s="75">
        <v>62.0</v>
      </c>
      <c r="D11134" s="75">
        <v>75.0</v>
      </c>
      <c r="E11134" s="75">
        <v>76.65</v>
      </c>
    </row>
    <row r="11135" ht="15.75" customHeight="1">
      <c r="A11135" s="13">
        <v>42241.010416666664</v>
      </c>
      <c r="B11135" s="75">
        <v>60.0</v>
      </c>
      <c r="C11135" s="75">
        <v>62.0</v>
      </c>
      <c r="D11135" s="75">
        <v>75.0</v>
      </c>
      <c r="E11135" s="75">
        <v>75.9</v>
      </c>
    </row>
    <row r="11136" ht="15.75" customHeight="1">
      <c r="A11136" s="13">
        <v>42241.020833333336</v>
      </c>
      <c r="B11136" s="75">
        <v>60.0</v>
      </c>
      <c r="C11136" s="75">
        <v>62.0</v>
      </c>
      <c r="D11136" s="75">
        <v>75.0</v>
      </c>
      <c r="E11136" s="75">
        <v>75.15</v>
      </c>
    </row>
    <row r="11137" ht="15.75" customHeight="1">
      <c r="A11137" s="13">
        <v>42241.03125</v>
      </c>
      <c r="B11137" s="75">
        <v>60.0</v>
      </c>
      <c r="C11137" s="75">
        <v>62.0</v>
      </c>
      <c r="D11137" s="75">
        <v>75.0</v>
      </c>
      <c r="E11137" s="75">
        <v>74.4</v>
      </c>
    </row>
    <row r="11138" ht="15.75" customHeight="1">
      <c r="A11138" s="13">
        <v>42241.041666666664</v>
      </c>
      <c r="B11138" s="75">
        <v>59.9333333333333</v>
      </c>
      <c r="C11138" s="75">
        <v>61.7666666666667</v>
      </c>
      <c r="D11138" s="75">
        <v>74.8833333333333</v>
      </c>
      <c r="E11138" s="75">
        <v>73.7666666666667</v>
      </c>
    </row>
    <row r="11139" ht="15.75" customHeight="1">
      <c r="A11139" s="13">
        <v>42241.052083333336</v>
      </c>
      <c r="B11139" s="75">
        <v>59.6833333333333</v>
      </c>
      <c r="C11139" s="75">
        <v>61.2666666666667</v>
      </c>
      <c r="D11139" s="75">
        <v>74.6333333333333</v>
      </c>
      <c r="E11139" s="75">
        <v>73.2666666666667</v>
      </c>
    </row>
    <row r="11140" ht="15.75" customHeight="1">
      <c r="A11140" s="13">
        <v>42241.0625</v>
      </c>
      <c r="B11140" s="75">
        <v>59.4333333333333</v>
      </c>
      <c r="C11140" s="75">
        <v>60.7666666666667</v>
      </c>
      <c r="D11140" s="75">
        <v>74.3833333333333</v>
      </c>
      <c r="E11140" s="75">
        <v>72.7666666666667</v>
      </c>
    </row>
    <row r="11141" ht="15.75" customHeight="1">
      <c r="A11141" s="13">
        <v>42241.072916666664</v>
      </c>
      <c r="B11141" s="75">
        <v>59.1833333333333</v>
      </c>
      <c r="C11141" s="75">
        <v>60.2666666666667</v>
      </c>
      <c r="D11141" s="75">
        <v>74.1333333333333</v>
      </c>
      <c r="E11141" s="75">
        <v>72.2666666666667</v>
      </c>
    </row>
    <row r="11142" ht="15.75" customHeight="1">
      <c r="A11142" s="13">
        <v>42241.083333333336</v>
      </c>
      <c r="B11142" s="75">
        <v>59.0</v>
      </c>
      <c r="C11142" s="75">
        <v>60.1206896551724</v>
      </c>
      <c r="D11142" s="75">
        <v>73.8833333333333</v>
      </c>
      <c r="E11142" s="75">
        <v>71.7666666666667</v>
      </c>
    </row>
    <row r="11143" ht="15.75" customHeight="1">
      <c r="A11143" s="13">
        <v>42241.09375</v>
      </c>
      <c r="B11143" s="75">
        <v>59.0</v>
      </c>
      <c r="C11143" s="75">
        <v>60.3793103448276</v>
      </c>
      <c r="D11143" s="75">
        <v>73.6333333333333</v>
      </c>
      <c r="E11143" s="75">
        <v>71.2666666666667</v>
      </c>
    </row>
    <row r="11144" ht="15.75" customHeight="1">
      <c r="A11144" s="13">
        <v>42241.104166666664</v>
      </c>
      <c r="B11144" s="75">
        <v>59.0</v>
      </c>
      <c r="C11144" s="75">
        <v>60.6379310344828</v>
      </c>
      <c r="D11144" s="75">
        <v>73.3833333333333</v>
      </c>
      <c r="E11144" s="75">
        <v>70.7666666666667</v>
      </c>
    </row>
    <row r="11145" ht="15.75" customHeight="1">
      <c r="A11145" s="13">
        <v>42241.114583333336</v>
      </c>
      <c r="B11145" s="75">
        <v>59.0</v>
      </c>
      <c r="C11145" s="75">
        <v>60.8965517241379</v>
      </c>
      <c r="D11145" s="75">
        <v>73.1333333333333</v>
      </c>
      <c r="E11145" s="75">
        <v>70.2666666666667</v>
      </c>
    </row>
    <row r="11146" ht="15.75" customHeight="1">
      <c r="A11146" s="13">
        <v>42241.125</v>
      </c>
      <c r="B11146" s="75">
        <v>59.0</v>
      </c>
      <c r="C11146" s="75">
        <v>61.1166666666667</v>
      </c>
      <c r="D11146" s="75">
        <v>72.8833333333333</v>
      </c>
      <c r="E11146" s="75">
        <v>69.8833333333333</v>
      </c>
    </row>
    <row r="11147" ht="15.75" customHeight="1">
      <c r="A11147" s="13">
        <v>42241.135416666664</v>
      </c>
      <c r="B11147" s="75">
        <v>59.0</v>
      </c>
      <c r="C11147" s="75">
        <v>61.3666666666667</v>
      </c>
      <c r="D11147" s="75">
        <v>72.6333333333333</v>
      </c>
      <c r="E11147" s="75">
        <v>69.6333333333333</v>
      </c>
    </row>
    <row r="11148" ht="15.75" customHeight="1">
      <c r="A11148" s="13">
        <v>42241.145833333336</v>
      </c>
      <c r="B11148" s="75">
        <v>59.0</v>
      </c>
      <c r="C11148" s="75">
        <v>61.6166666666667</v>
      </c>
      <c r="D11148" s="75">
        <v>72.3833333333333</v>
      </c>
      <c r="E11148" s="75">
        <v>69.3833333333333</v>
      </c>
    </row>
    <row r="11149" ht="15.75" customHeight="1">
      <c r="A11149" s="13">
        <v>42241.15625</v>
      </c>
      <c r="B11149" s="75">
        <v>59.0</v>
      </c>
      <c r="C11149" s="75">
        <v>61.8666666666667</v>
      </c>
      <c r="D11149" s="75">
        <v>72.1333333333333</v>
      </c>
      <c r="E11149" s="75">
        <v>69.1333333333333</v>
      </c>
    </row>
    <row r="11150" ht="15.75" customHeight="1">
      <c r="A11150" s="13">
        <v>42241.166666666664</v>
      </c>
      <c r="B11150" s="75">
        <v>58.9333333333333</v>
      </c>
      <c r="C11150" s="75">
        <v>62.1555555555556</v>
      </c>
      <c r="D11150" s="75">
        <v>71.7666666666667</v>
      </c>
      <c r="E11150" s="75">
        <v>68.8833333333333</v>
      </c>
    </row>
    <row r="11151" ht="15.75" customHeight="1">
      <c r="A11151" s="13">
        <v>42241.177083333336</v>
      </c>
      <c r="B11151" s="75">
        <v>58.6833333333333</v>
      </c>
      <c r="C11151" s="75">
        <v>62.4888888888889</v>
      </c>
      <c r="D11151" s="75">
        <v>71.2666666666667</v>
      </c>
      <c r="E11151" s="75">
        <v>68.6333333333333</v>
      </c>
    </row>
    <row r="11152" ht="15.75" customHeight="1">
      <c r="A11152" s="13">
        <v>42241.1875</v>
      </c>
      <c r="B11152" s="75">
        <v>58.4333333333333</v>
      </c>
      <c r="C11152" s="75">
        <v>62.8222222222222</v>
      </c>
      <c r="D11152" s="75">
        <v>70.7666666666667</v>
      </c>
      <c r="E11152" s="75">
        <v>68.3833333333333</v>
      </c>
    </row>
    <row r="11153" ht="15.75" customHeight="1">
      <c r="A11153" s="13">
        <v>42241.197916666664</v>
      </c>
      <c r="B11153" s="75">
        <v>58.1833333333333</v>
      </c>
      <c r="C11153" s="75">
        <v>62.5333333333333</v>
      </c>
      <c r="D11153" s="75">
        <v>70.2666666666667</v>
      </c>
      <c r="E11153" s="75">
        <v>68.1333333333333</v>
      </c>
    </row>
    <row r="11154" ht="15.75" customHeight="1">
      <c r="A11154" s="13">
        <v>42241.208333333336</v>
      </c>
      <c r="B11154" s="75">
        <v>58.0666666666667</v>
      </c>
      <c r="C11154" s="75">
        <v>62.0</v>
      </c>
      <c r="D11154" s="75">
        <v>69.8833333333333</v>
      </c>
      <c r="E11154" s="75">
        <v>68.0</v>
      </c>
    </row>
    <row r="11155" ht="15.75" customHeight="1">
      <c r="A11155" s="13">
        <v>42241.21875</v>
      </c>
      <c r="B11155" s="75">
        <v>58.3166666666667</v>
      </c>
      <c r="C11155" s="75">
        <v>62.0</v>
      </c>
      <c r="D11155" s="75">
        <v>69.6333333333333</v>
      </c>
      <c r="E11155" s="75">
        <v>68.0</v>
      </c>
    </row>
    <row r="11156" ht="15.75" customHeight="1">
      <c r="A11156" s="13">
        <v>42241.229166666664</v>
      </c>
      <c r="B11156" s="75">
        <v>58.5666666666667</v>
      </c>
      <c r="C11156" s="75">
        <v>62.0</v>
      </c>
      <c r="D11156" s="75">
        <v>69.3833333333333</v>
      </c>
      <c r="E11156" s="75">
        <v>68.0</v>
      </c>
    </row>
    <row r="11157" ht="15.75" customHeight="1">
      <c r="A11157" s="13">
        <v>42241.239583333336</v>
      </c>
      <c r="B11157" s="75">
        <v>58.8166666666667</v>
      </c>
      <c r="C11157" s="75">
        <v>62.0</v>
      </c>
      <c r="D11157" s="75">
        <v>69.1333333333333</v>
      </c>
      <c r="E11157" s="75">
        <v>68.0</v>
      </c>
    </row>
    <row r="11158" ht="15.75" customHeight="1">
      <c r="A11158" s="13">
        <v>42241.25</v>
      </c>
      <c r="B11158" s="75">
        <v>59.0666666666667</v>
      </c>
      <c r="C11158" s="75">
        <v>62.0</v>
      </c>
      <c r="D11158" s="75">
        <v>69.1166666666667</v>
      </c>
      <c r="E11158" s="75">
        <v>68.4666666666667</v>
      </c>
    </row>
    <row r="11159" ht="15.75" customHeight="1">
      <c r="A11159" s="13">
        <v>42241.260416666664</v>
      </c>
      <c r="B11159" s="75">
        <v>59.3166666666667</v>
      </c>
      <c r="C11159" s="75">
        <v>62.0</v>
      </c>
      <c r="D11159" s="75">
        <v>69.3666666666667</v>
      </c>
      <c r="E11159" s="75">
        <v>69.4666666666667</v>
      </c>
    </row>
    <row r="11160" ht="15.75" customHeight="1">
      <c r="A11160" s="13">
        <v>42241.270833333336</v>
      </c>
      <c r="B11160" s="75">
        <v>59.5666666666667</v>
      </c>
      <c r="C11160" s="75">
        <v>62.0</v>
      </c>
      <c r="D11160" s="75">
        <v>69.6166666666667</v>
      </c>
      <c r="E11160" s="75">
        <v>70.4666666666667</v>
      </c>
    </row>
    <row r="11161" ht="15.75" customHeight="1">
      <c r="A11161" s="13">
        <v>42241.28125</v>
      </c>
      <c r="B11161" s="75">
        <v>59.8166666666667</v>
      </c>
      <c r="C11161" s="75">
        <v>62.0</v>
      </c>
      <c r="D11161" s="75">
        <v>69.8666666666667</v>
      </c>
      <c r="E11161" s="75">
        <v>71.4666666666667</v>
      </c>
    </row>
    <row r="11162" ht="15.75" customHeight="1">
      <c r="A11162" s="13">
        <v>42241.291666666664</v>
      </c>
      <c r="B11162" s="75">
        <v>60.1333333333333</v>
      </c>
      <c r="C11162" s="75">
        <v>62.1320754716981</v>
      </c>
      <c r="D11162" s="75">
        <v>70.8166666666667</v>
      </c>
      <c r="E11162" s="75">
        <v>72.7</v>
      </c>
    </row>
    <row r="11163" ht="15.75" customHeight="1">
      <c r="A11163" s="13">
        <v>42241.302083333336</v>
      </c>
      <c r="B11163" s="75">
        <v>60.6333333333333</v>
      </c>
      <c r="C11163" s="75">
        <v>62.4150943396226</v>
      </c>
      <c r="D11163" s="75">
        <v>72.5666666666667</v>
      </c>
      <c r="E11163" s="75">
        <v>74.2</v>
      </c>
    </row>
    <row r="11164" ht="15.75" customHeight="1">
      <c r="A11164" s="13">
        <v>42241.3125</v>
      </c>
      <c r="B11164" s="75">
        <v>61.1333333333333</v>
      </c>
      <c r="C11164" s="75">
        <v>62.6981132075472</v>
      </c>
      <c r="D11164" s="75">
        <v>74.3166666666667</v>
      </c>
      <c r="E11164" s="75">
        <v>75.7</v>
      </c>
    </row>
    <row r="11165" ht="15.75" customHeight="1">
      <c r="A11165" s="13">
        <v>42241.322916666664</v>
      </c>
      <c r="B11165" s="75">
        <v>61.6333333333333</v>
      </c>
      <c r="C11165" s="75">
        <v>62.9811320754717</v>
      </c>
      <c r="D11165" s="75">
        <v>76.0666666666667</v>
      </c>
      <c r="E11165" s="75">
        <v>77.2</v>
      </c>
    </row>
    <row r="11166" ht="15.75" customHeight="1">
      <c r="A11166" s="13">
        <v>42241.333333333336</v>
      </c>
      <c r="B11166" s="75">
        <v>62.125</v>
      </c>
      <c r="C11166" s="75">
        <v>63.35</v>
      </c>
      <c r="D11166" s="75">
        <v>77.5833333333333</v>
      </c>
      <c r="E11166" s="75">
        <v>78.5833333333333</v>
      </c>
    </row>
    <row r="11167" ht="15.75" customHeight="1">
      <c r="A11167" s="13">
        <v>42241.34375</v>
      </c>
      <c r="B11167" s="75">
        <v>62.59375</v>
      </c>
      <c r="C11167" s="75">
        <v>64.1</v>
      </c>
      <c r="D11167" s="75">
        <v>78.8333333333333</v>
      </c>
      <c r="E11167" s="75">
        <v>79.8333333333333</v>
      </c>
    </row>
    <row r="11168" ht="15.75" customHeight="1">
      <c r="A11168" s="13">
        <v>42241.354166666664</v>
      </c>
      <c r="B11168" s="75">
        <v>63.0714285714286</v>
      </c>
      <c r="C11168" s="75">
        <v>64.85</v>
      </c>
      <c r="D11168" s="75">
        <v>80.0833333333333</v>
      </c>
      <c r="E11168" s="75">
        <v>81.0833333333333</v>
      </c>
    </row>
    <row r="11169" ht="15.75" customHeight="1">
      <c r="A11169" s="13">
        <v>42241.364583333336</v>
      </c>
      <c r="B11169" s="75">
        <v>63.6071428571429</v>
      </c>
      <c r="C11169" s="75">
        <v>65.6</v>
      </c>
      <c r="D11169" s="75">
        <v>81.3333333333333</v>
      </c>
      <c r="E11169" s="75">
        <v>82.3333333333333</v>
      </c>
    </row>
    <row r="11170" ht="15.75" customHeight="1">
      <c r="A11170" s="13">
        <v>42241.375</v>
      </c>
      <c r="B11170" s="75">
        <v>64.0666666666667</v>
      </c>
      <c r="C11170" s="75">
        <v>66.35</v>
      </c>
      <c r="D11170" s="75">
        <v>82.7</v>
      </c>
      <c r="E11170" s="75">
        <v>83.4666666666667</v>
      </c>
    </row>
    <row r="11171" ht="15.75" customHeight="1">
      <c r="A11171" s="13">
        <v>42241.385416666664</v>
      </c>
      <c r="B11171" s="75">
        <v>64.3166666666667</v>
      </c>
      <c r="C11171" s="75">
        <v>67.1</v>
      </c>
      <c r="D11171" s="75">
        <v>84.2</v>
      </c>
      <c r="E11171" s="75">
        <v>84.4666666666667</v>
      </c>
    </row>
    <row r="11172" ht="15.75" customHeight="1">
      <c r="A11172" s="13">
        <v>42241.395833333336</v>
      </c>
      <c r="B11172" s="75">
        <v>64.5666666666667</v>
      </c>
      <c r="C11172" s="75">
        <v>67.85</v>
      </c>
      <c r="D11172" s="75">
        <v>85.7</v>
      </c>
      <c r="E11172" s="75">
        <v>85.4666666666667</v>
      </c>
    </row>
    <row r="11173" ht="15.75" customHeight="1">
      <c r="A11173" s="13">
        <v>42241.40625</v>
      </c>
      <c r="B11173" s="75">
        <v>64.8166666666667</v>
      </c>
      <c r="C11173" s="75">
        <v>68.6</v>
      </c>
      <c r="D11173" s="75">
        <v>87.2</v>
      </c>
      <c r="E11173" s="75">
        <v>86.4666666666667</v>
      </c>
    </row>
    <row r="11174" ht="15.75" customHeight="1">
      <c r="A11174" s="13">
        <v>42241.416666666664</v>
      </c>
      <c r="B11174" s="75">
        <v>65.1333333333333</v>
      </c>
      <c r="C11174" s="75">
        <v>69.2333333333333</v>
      </c>
      <c r="D11174" s="75">
        <v>88.4666666666667</v>
      </c>
      <c r="E11174" s="75">
        <v>87.2333333333333</v>
      </c>
    </row>
    <row r="11175" ht="15.75" customHeight="1">
      <c r="A11175" s="13">
        <v>42241.427083333336</v>
      </c>
      <c r="B11175" s="75">
        <v>65.6333333333333</v>
      </c>
      <c r="C11175" s="75">
        <v>69.7333333333333</v>
      </c>
      <c r="D11175" s="75">
        <v>89.4666666666667</v>
      </c>
      <c r="E11175" s="75">
        <v>87.7333333333333</v>
      </c>
    </row>
    <row r="11176" ht="15.75" customHeight="1">
      <c r="A11176" s="13">
        <v>42241.4375</v>
      </c>
      <c r="B11176" s="75">
        <v>66.1333333333333</v>
      </c>
      <c r="C11176" s="75">
        <v>70.2333333333333</v>
      </c>
      <c r="D11176" s="75">
        <v>90.4666666666667</v>
      </c>
      <c r="E11176" s="75">
        <v>88.2333333333333</v>
      </c>
    </row>
    <row r="11177" ht="15.75" customHeight="1">
      <c r="A11177" s="13">
        <v>42241.447916666664</v>
      </c>
      <c r="B11177" s="75">
        <v>66.6333333333333</v>
      </c>
      <c r="C11177" s="75">
        <v>70.7333333333333</v>
      </c>
      <c r="D11177" s="75">
        <v>91.4666666666667</v>
      </c>
      <c r="E11177" s="75">
        <v>88.7333333333333</v>
      </c>
    </row>
    <row r="11178" ht="15.75" customHeight="1">
      <c r="A11178" s="13">
        <v>42241.458333333336</v>
      </c>
      <c r="B11178" s="75">
        <v>67.2</v>
      </c>
      <c r="C11178" s="75">
        <v>71.35</v>
      </c>
      <c r="D11178" s="75">
        <v>92.1166666666667</v>
      </c>
      <c r="E11178" s="75">
        <v>89.35</v>
      </c>
    </row>
    <row r="11179" ht="15.75" customHeight="1">
      <c r="A11179" s="13">
        <v>42241.46875</v>
      </c>
      <c r="B11179" s="75">
        <v>67.95</v>
      </c>
      <c r="C11179" s="75">
        <v>72.1</v>
      </c>
      <c r="D11179" s="75">
        <v>92.3666666666667</v>
      </c>
      <c r="E11179" s="75">
        <v>90.1</v>
      </c>
    </row>
    <row r="11180" ht="15.75" customHeight="1">
      <c r="A11180" s="13">
        <v>42241.479166666664</v>
      </c>
      <c r="B11180" s="75">
        <v>68.7</v>
      </c>
      <c r="C11180" s="75">
        <v>72.85</v>
      </c>
      <c r="D11180" s="75">
        <v>92.6166666666667</v>
      </c>
      <c r="E11180" s="75">
        <v>90.85</v>
      </c>
    </row>
    <row r="11181" ht="15.75" customHeight="1">
      <c r="A11181" s="13">
        <v>42241.489583333336</v>
      </c>
      <c r="B11181" s="75">
        <v>69.45</v>
      </c>
      <c r="C11181" s="75">
        <v>73.6</v>
      </c>
      <c r="D11181" s="75">
        <v>92.8666666666667</v>
      </c>
      <c r="E11181" s="75">
        <v>91.6</v>
      </c>
    </row>
    <row r="11182" ht="15.75" customHeight="1">
      <c r="A11182" s="13">
        <v>42241.5</v>
      </c>
      <c r="B11182" s="75">
        <v>69.9333333333333</v>
      </c>
      <c r="C11182" s="75">
        <v>74.2333333333333</v>
      </c>
      <c r="D11182" s="75">
        <v>93.2333333333333</v>
      </c>
      <c r="E11182" s="75">
        <v>92.5833333333333</v>
      </c>
    </row>
    <row r="11183" ht="15.75" customHeight="1">
      <c r="A11183" s="13">
        <v>42241.510416666664</v>
      </c>
      <c r="B11183" s="75">
        <v>69.6833333333333</v>
      </c>
      <c r="C11183" s="75">
        <v>74.7333333333333</v>
      </c>
      <c r="D11183" s="75">
        <v>93.7333333333333</v>
      </c>
      <c r="E11183" s="75">
        <v>93.8333333333333</v>
      </c>
    </row>
    <row r="11184" ht="15.75" customHeight="1">
      <c r="A11184" s="13">
        <v>42241.520833333336</v>
      </c>
      <c r="B11184" s="75">
        <v>69.4333333333333</v>
      </c>
      <c r="C11184" s="75">
        <v>75.2333333333333</v>
      </c>
      <c r="D11184" s="75">
        <v>94.2333333333333</v>
      </c>
      <c r="E11184" s="75">
        <v>95.0833333333333</v>
      </c>
    </row>
    <row r="11185" ht="15.75" customHeight="1">
      <c r="A11185" s="13">
        <v>42241.53125</v>
      </c>
      <c r="B11185" s="75">
        <v>69.1833333333333</v>
      </c>
      <c r="C11185" s="75">
        <v>75.7333333333333</v>
      </c>
      <c r="D11185" s="75">
        <v>94.7333333333333</v>
      </c>
      <c r="E11185" s="75">
        <v>96.3333333333333</v>
      </c>
    </row>
    <row r="11186" ht="15.75" customHeight="1">
      <c r="A11186" s="13">
        <v>42241.541666666664</v>
      </c>
      <c r="B11186" s="75">
        <v>69.0</v>
      </c>
      <c r="C11186" s="75">
        <v>76.35</v>
      </c>
      <c r="D11186" s="75">
        <v>95.0</v>
      </c>
      <c r="E11186" s="75">
        <v>97.2333333333333</v>
      </c>
    </row>
    <row r="11187" ht="15.75" customHeight="1">
      <c r="A11187" s="13">
        <v>42241.552083333336</v>
      </c>
      <c r="B11187" s="75">
        <v>69.0</v>
      </c>
      <c r="C11187" s="75">
        <v>77.1</v>
      </c>
      <c r="D11187" s="75">
        <v>95.0</v>
      </c>
      <c r="E11187" s="75">
        <v>97.7333333333333</v>
      </c>
    </row>
    <row r="11188" ht="15.75" customHeight="1">
      <c r="A11188" s="13">
        <v>42241.5625</v>
      </c>
      <c r="B11188" s="75">
        <v>69.0</v>
      </c>
      <c r="C11188" s="75">
        <v>77.85</v>
      </c>
      <c r="D11188" s="75">
        <v>95.0</v>
      </c>
      <c r="E11188" s="75">
        <v>98.2333333333333</v>
      </c>
    </row>
    <row r="11189" ht="15.75" customHeight="1">
      <c r="A11189" s="13">
        <v>42241.572916666664</v>
      </c>
      <c r="B11189" s="75">
        <v>69.0</v>
      </c>
      <c r="C11189" s="75">
        <v>78.6</v>
      </c>
      <c r="D11189" s="75">
        <v>95.0</v>
      </c>
      <c r="E11189" s="75">
        <v>98.7333333333333</v>
      </c>
    </row>
    <row r="11190" ht="15.75" customHeight="1">
      <c r="A11190" s="13">
        <v>42241.583333333336</v>
      </c>
      <c r="B11190" s="75">
        <v>69.0</v>
      </c>
      <c r="C11190" s="75">
        <v>79.0</v>
      </c>
      <c r="D11190" s="75">
        <v>95.0</v>
      </c>
      <c r="E11190" s="75">
        <v>99.2333333333333</v>
      </c>
    </row>
    <row r="11191" ht="15.75" customHeight="1">
      <c r="A11191" s="13">
        <v>42241.59375</v>
      </c>
      <c r="B11191" s="75">
        <v>69.0</v>
      </c>
      <c r="C11191" s="75">
        <v>79.0</v>
      </c>
      <c r="D11191" s="75">
        <v>95.0</v>
      </c>
      <c r="E11191" s="75">
        <v>99.7333333333333</v>
      </c>
    </row>
    <row r="11192" ht="15.75" customHeight="1">
      <c r="A11192" s="13">
        <v>42241.604166666664</v>
      </c>
      <c r="B11192" s="75">
        <v>69.0</v>
      </c>
      <c r="C11192" s="75">
        <v>79.0</v>
      </c>
      <c r="D11192" s="75">
        <v>95.0</v>
      </c>
      <c r="E11192" s="75">
        <v>100.233333333333</v>
      </c>
    </row>
    <row r="11193" ht="15.75" customHeight="1">
      <c r="A11193" s="13">
        <v>42241.614583333336</v>
      </c>
      <c r="B11193" s="75">
        <v>69.0</v>
      </c>
      <c r="C11193" s="75">
        <v>79.0</v>
      </c>
      <c r="D11193" s="75">
        <v>95.0</v>
      </c>
      <c r="E11193" s="75">
        <v>100.733333333333</v>
      </c>
    </row>
    <row r="11194" ht="15.75" customHeight="1">
      <c r="A11194" s="13">
        <v>42241.625</v>
      </c>
      <c r="B11194" s="75">
        <v>68.8666666666667</v>
      </c>
      <c r="C11194" s="75">
        <v>78.65</v>
      </c>
      <c r="D11194" s="75">
        <v>95.2333333333333</v>
      </c>
      <c r="E11194" s="75">
        <v>101.0</v>
      </c>
    </row>
    <row r="11195" ht="15.75" customHeight="1">
      <c r="A11195" s="13">
        <v>42241.635416666664</v>
      </c>
      <c r="B11195" s="75">
        <v>68.3666666666667</v>
      </c>
      <c r="C11195" s="75">
        <v>77.9</v>
      </c>
      <c r="D11195" s="75">
        <v>95.7333333333333</v>
      </c>
      <c r="E11195" s="75">
        <v>101.0</v>
      </c>
    </row>
    <row r="11196" ht="15.75" customHeight="1">
      <c r="A11196" s="13">
        <v>42241.645833333336</v>
      </c>
      <c r="B11196" s="75">
        <v>67.8666666666667</v>
      </c>
      <c r="C11196" s="75">
        <v>77.15</v>
      </c>
      <c r="D11196" s="75">
        <v>96.2333333333333</v>
      </c>
      <c r="E11196" s="75">
        <v>101.0</v>
      </c>
    </row>
    <row r="11197" ht="15.75" customHeight="1">
      <c r="A11197" s="13">
        <v>42241.65625</v>
      </c>
      <c r="B11197" s="75">
        <v>67.3666666666667</v>
      </c>
      <c r="C11197" s="75">
        <v>76.4</v>
      </c>
      <c r="D11197" s="75">
        <v>96.7333333333333</v>
      </c>
      <c r="E11197" s="75">
        <v>101.0</v>
      </c>
    </row>
    <row r="11198" ht="15.75" customHeight="1">
      <c r="A11198" s="13">
        <v>42241.666666666664</v>
      </c>
      <c r="B11198" s="75">
        <v>66.9333333333333</v>
      </c>
      <c r="C11198" s="75">
        <v>75.7666666666667</v>
      </c>
      <c r="D11198" s="75">
        <v>96.8833333333333</v>
      </c>
      <c r="E11198" s="75">
        <v>101.0</v>
      </c>
    </row>
    <row r="11199" ht="15.75" customHeight="1">
      <c r="A11199" s="13">
        <v>42241.677083333336</v>
      </c>
      <c r="B11199" s="75">
        <v>66.6833333333333</v>
      </c>
      <c r="C11199" s="75">
        <v>75.2666666666667</v>
      </c>
      <c r="D11199" s="75">
        <v>96.6333333333333</v>
      </c>
      <c r="E11199" s="75">
        <v>101.0</v>
      </c>
    </row>
    <row r="11200" ht="15.75" customHeight="1">
      <c r="A11200" s="13">
        <v>42241.6875</v>
      </c>
      <c r="B11200" s="75">
        <v>66.4333333333333</v>
      </c>
      <c r="C11200" s="75">
        <v>74.7666666666667</v>
      </c>
      <c r="D11200" s="75">
        <v>96.3833333333333</v>
      </c>
      <c r="E11200" s="75">
        <v>101.0</v>
      </c>
    </row>
    <row r="11201" ht="15.75" customHeight="1">
      <c r="A11201" s="13">
        <v>42241.697916666664</v>
      </c>
      <c r="B11201" s="75">
        <v>66.1833333333333</v>
      </c>
      <c r="C11201" s="75">
        <v>74.2666666666667</v>
      </c>
      <c r="D11201" s="75">
        <v>96.1333333333333</v>
      </c>
      <c r="E11201" s="75">
        <v>101.0</v>
      </c>
    </row>
    <row r="11202" ht="15.75" customHeight="1">
      <c r="A11202" s="13">
        <v>42241.708333333336</v>
      </c>
      <c r="B11202" s="75">
        <v>65.7333333333333</v>
      </c>
      <c r="C11202" s="75">
        <v>73.7666666666667</v>
      </c>
      <c r="D11202" s="75">
        <v>95.5333333333333</v>
      </c>
      <c r="E11202" s="75">
        <v>100.65</v>
      </c>
    </row>
    <row r="11203" ht="15.75" customHeight="1">
      <c r="A11203" s="13">
        <v>42241.71875</v>
      </c>
      <c r="B11203" s="75">
        <v>64.7333333333333</v>
      </c>
      <c r="C11203" s="75">
        <v>73.2666666666667</v>
      </c>
      <c r="D11203" s="75">
        <v>94.5333333333333</v>
      </c>
      <c r="E11203" s="75">
        <v>99.9</v>
      </c>
    </row>
    <row r="11204" ht="15.75" customHeight="1">
      <c r="A11204" s="13">
        <v>42241.729166666664</v>
      </c>
      <c r="B11204" s="75">
        <v>63.7333333333333</v>
      </c>
      <c r="C11204" s="75">
        <v>72.7666666666667</v>
      </c>
      <c r="D11204" s="75">
        <v>93.5333333333333</v>
      </c>
      <c r="E11204" s="75">
        <v>99.15</v>
      </c>
    </row>
    <row r="11205" ht="15.75" customHeight="1">
      <c r="A11205" s="13">
        <v>42241.739583333336</v>
      </c>
      <c r="B11205" s="75">
        <v>62.7333333333333</v>
      </c>
      <c r="C11205" s="75">
        <v>72.2666666666667</v>
      </c>
      <c r="D11205" s="75">
        <v>92.5333333333333</v>
      </c>
      <c r="E11205" s="75">
        <v>98.4</v>
      </c>
    </row>
    <row r="11206" ht="15.75" customHeight="1">
      <c r="A11206" s="13">
        <v>42241.75</v>
      </c>
      <c r="B11206" s="75">
        <v>61.8666666666667</v>
      </c>
      <c r="C11206" s="75">
        <v>71.5333333333333</v>
      </c>
      <c r="D11206" s="75">
        <v>91.125</v>
      </c>
      <c r="E11206" s="75">
        <v>97.65</v>
      </c>
    </row>
    <row r="11207" ht="15.75" customHeight="1">
      <c r="A11207" s="13">
        <v>42241.760416666664</v>
      </c>
      <c r="B11207" s="75">
        <v>61.3666666666667</v>
      </c>
      <c r="C11207" s="75">
        <v>70.5333333333333</v>
      </c>
      <c r="D11207" s="75">
        <v>90.4615384615385</v>
      </c>
      <c r="E11207" s="75">
        <v>96.9</v>
      </c>
    </row>
    <row r="11208" ht="15.75" customHeight="1">
      <c r="A11208" s="13">
        <v>42241.770833333336</v>
      </c>
      <c r="B11208" s="75">
        <v>60.8666666666667</v>
      </c>
      <c r="C11208" s="75">
        <v>69.5333333333333</v>
      </c>
      <c r="D11208" s="75">
        <v>89.8846153846154</v>
      </c>
      <c r="E11208" s="75">
        <v>96.15</v>
      </c>
    </row>
    <row r="11209" ht="15.75" customHeight="1">
      <c r="A11209" s="13">
        <v>42241.78125</v>
      </c>
      <c r="B11209" s="75">
        <v>60.3666666666667</v>
      </c>
      <c r="C11209" s="75">
        <v>68.5333333333333</v>
      </c>
      <c r="D11209" s="75">
        <v>89.3076923076923</v>
      </c>
      <c r="E11209" s="75">
        <v>95.4</v>
      </c>
    </row>
    <row r="11210" ht="15.75" customHeight="1">
      <c r="A11210" s="13">
        <v>42241.791666666664</v>
      </c>
      <c r="B11210" s="75">
        <v>59.9333333333333</v>
      </c>
      <c r="C11210" s="75">
        <v>67.7666666666667</v>
      </c>
      <c r="D11210" s="75">
        <v>88.4166666666667</v>
      </c>
      <c r="E11210" s="75">
        <v>94.5333333333333</v>
      </c>
    </row>
    <row r="11211" ht="15.75" customHeight="1">
      <c r="A11211" s="13">
        <v>42241.802083333336</v>
      </c>
      <c r="B11211" s="75">
        <v>59.6833333333333</v>
      </c>
      <c r="C11211" s="75">
        <v>67.2666666666667</v>
      </c>
      <c r="D11211" s="75">
        <v>87.1666666666667</v>
      </c>
      <c r="E11211" s="75">
        <v>93.5333333333333</v>
      </c>
    </row>
    <row r="11212" ht="15.75" customHeight="1">
      <c r="A11212" s="13">
        <v>42241.8125</v>
      </c>
      <c r="B11212" s="75">
        <v>59.4333333333333</v>
      </c>
      <c r="C11212" s="75">
        <v>66.7666666666667</v>
      </c>
      <c r="D11212" s="75">
        <v>85.9166666666667</v>
      </c>
      <c r="E11212" s="75">
        <v>92.5333333333333</v>
      </c>
    </row>
    <row r="11213" ht="15.75" customHeight="1">
      <c r="A11213" s="13">
        <v>42241.822916666664</v>
      </c>
      <c r="B11213" s="75">
        <v>59.1833333333333</v>
      </c>
      <c r="C11213" s="75">
        <v>66.2666666666667</v>
      </c>
      <c r="D11213" s="75">
        <v>84.6666666666667</v>
      </c>
      <c r="E11213" s="75">
        <v>91.5333333333333</v>
      </c>
    </row>
    <row r="11214" ht="15.75" customHeight="1">
      <c r="A11214" s="13">
        <v>42241.833333333336</v>
      </c>
      <c r="B11214" s="75">
        <v>59.0</v>
      </c>
      <c r="C11214" s="75">
        <v>65.7666666666667</v>
      </c>
      <c r="D11214" s="75">
        <v>83.7666666666667</v>
      </c>
      <c r="E11214" s="75">
        <v>90.7666666666667</v>
      </c>
    </row>
    <row r="11215" ht="15.75" customHeight="1">
      <c r="A11215" s="13">
        <v>42241.84375</v>
      </c>
      <c r="B11215" s="75">
        <v>59.0</v>
      </c>
      <c r="C11215" s="75">
        <v>65.2666666666667</v>
      </c>
      <c r="D11215" s="75">
        <v>83.2666666666667</v>
      </c>
      <c r="E11215" s="75">
        <v>90.2666666666667</v>
      </c>
    </row>
    <row r="11216" ht="15.75" customHeight="1">
      <c r="A11216" s="13">
        <v>42241.854166666664</v>
      </c>
      <c r="B11216" s="75">
        <v>59.0</v>
      </c>
      <c r="C11216" s="75">
        <v>64.7666666666667</v>
      </c>
      <c r="D11216" s="75">
        <v>82.7666666666667</v>
      </c>
      <c r="E11216" s="75">
        <v>89.7666666666667</v>
      </c>
    </row>
    <row r="11217" ht="15.75" customHeight="1">
      <c r="A11217" s="13">
        <v>42241.864583333336</v>
      </c>
      <c r="B11217" s="75">
        <v>59.0</v>
      </c>
      <c r="C11217" s="75">
        <v>64.2666666666667</v>
      </c>
      <c r="D11217" s="75">
        <v>82.2666666666667</v>
      </c>
      <c r="E11217" s="75">
        <v>89.2666666666667</v>
      </c>
    </row>
    <row r="11218" ht="15.75" customHeight="1">
      <c r="A11218" s="13">
        <v>42241.875</v>
      </c>
      <c r="B11218" s="75">
        <v>59.0</v>
      </c>
      <c r="C11218" s="75">
        <v>63.8833333333333</v>
      </c>
      <c r="D11218" s="75">
        <v>82.2333333333333</v>
      </c>
      <c r="E11218" s="75">
        <v>88.5333333333333</v>
      </c>
    </row>
    <row r="11219" ht="15.75" customHeight="1">
      <c r="A11219" s="13">
        <v>42241.885416666664</v>
      </c>
      <c r="B11219" s="75">
        <v>59.0</v>
      </c>
      <c r="C11219" s="75">
        <v>63.6333333333333</v>
      </c>
      <c r="D11219" s="75">
        <v>82.7333333333333</v>
      </c>
      <c r="E11219" s="75">
        <v>87.5333333333333</v>
      </c>
    </row>
    <row r="11220" ht="15.75" customHeight="1">
      <c r="A11220" s="13">
        <v>42241.895833333336</v>
      </c>
      <c r="B11220" s="75">
        <v>59.0</v>
      </c>
      <c r="C11220" s="75">
        <v>63.3833333333333</v>
      </c>
      <c r="D11220" s="75">
        <v>83.2333333333333</v>
      </c>
      <c r="E11220" s="75">
        <v>86.5333333333333</v>
      </c>
    </row>
    <row r="11221" ht="15.75" customHeight="1">
      <c r="A11221" s="13">
        <v>42241.90625</v>
      </c>
      <c r="B11221" s="75">
        <v>59.0</v>
      </c>
      <c r="C11221" s="75">
        <v>63.1333333333333</v>
      </c>
      <c r="D11221" s="75">
        <v>83.7333333333333</v>
      </c>
      <c r="E11221" s="75">
        <v>85.5333333333333</v>
      </c>
    </row>
    <row r="11222" ht="15.75" customHeight="1">
      <c r="A11222" s="13">
        <v>42241.916666666664</v>
      </c>
      <c r="B11222" s="75">
        <v>59.0</v>
      </c>
      <c r="C11222" s="75">
        <v>62.8833333333333</v>
      </c>
      <c r="D11222" s="75">
        <v>83.7666666666667</v>
      </c>
      <c r="E11222" s="75">
        <v>84.7666666666667</v>
      </c>
    </row>
    <row r="11223" ht="15.75" customHeight="1">
      <c r="A11223" s="13">
        <v>42241.927083333336</v>
      </c>
      <c r="B11223" s="75">
        <v>59.0</v>
      </c>
      <c r="C11223" s="75">
        <v>62.6333333333333</v>
      </c>
      <c r="D11223" s="75">
        <v>83.2666666666667</v>
      </c>
      <c r="E11223" s="75">
        <v>84.2666666666667</v>
      </c>
    </row>
    <row r="11224" ht="15.75" customHeight="1">
      <c r="A11224" s="13">
        <v>42241.9375</v>
      </c>
      <c r="B11224" s="75">
        <v>59.0</v>
      </c>
      <c r="C11224" s="75">
        <v>62.3833333333333</v>
      </c>
      <c r="D11224" s="75">
        <v>82.7666666666667</v>
      </c>
      <c r="E11224" s="75">
        <v>83.7666666666667</v>
      </c>
    </row>
    <row r="11225" ht="15.75" customHeight="1">
      <c r="A11225" s="13">
        <v>42241.947916666664</v>
      </c>
      <c r="B11225" s="75">
        <v>59.0</v>
      </c>
      <c r="C11225" s="75">
        <v>62.1333333333333</v>
      </c>
      <c r="D11225" s="75">
        <v>82.2666666666667</v>
      </c>
      <c r="E11225" s="75">
        <v>83.2666666666667</v>
      </c>
    </row>
    <row r="11226" ht="15.75" customHeight="1">
      <c r="A11226" s="13">
        <v>42241.958333333336</v>
      </c>
      <c r="B11226" s="75">
        <v>59.0</v>
      </c>
      <c r="C11226" s="75">
        <v>62.0</v>
      </c>
      <c r="D11226" s="75">
        <v>81.8833333333333</v>
      </c>
      <c r="E11226" s="75">
        <v>82.5333333333333</v>
      </c>
    </row>
    <row r="11227" ht="15.75" customHeight="1">
      <c r="A11227" s="13">
        <v>42241.96875</v>
      </c>
      <c r="B11227" s="75">
        <v>59.0</v>
      </c>
      <c r="C11227" s="75">
        <v>62.0</v>
      </c>
      <c r="D11227" s="75">
        <v>81.6333333333333</v>
      </c>
      <c r="E11227" s="75">
        <v>81.5333333333333</v>
      </c>
    </row>
    <row r="11228" ht="15.75" customHeight="1">
      <c r="A11228" s="13">
        <v>42241.979166666664</v>
      </c>
      <c r="B11228" s="75">
        <v>59.0</v>
      </c>
      <c r="C11228" s="75">
        <v>62.0</v>
      </c>
      <c r="D11228" s="75">
        <v>81.3833333333333</v>
      </c>
      <c r="E11228" s="75">
        <v>80.5333333333333</v>
      </c>
    </row>
    <row r="11229" ht="15.75" customHeight="1">
      <c r="A11229" s="13">
        <v>42241.989583333336</v>
      </c>
      <c r="B11229" s="75">
        <v>59.0</v>
      </c>
      <c r="C11229" s="75">
        <v>62.0</v>
      </c>
      <c r="D11229" s="75">
        <v>81.1333333333333</v>
      </c>
      <c r="E11229" s="75">
        <v>79.5333333333333</v>
      </c>
    </row>
    <row r="11230" ht="15.75" customHeight="1">
      <c r="A11230" s="13">
        <v>42242.0</v>
      </c>
      <c r="B11230" s="75">
        <v>59.0</v>
      </c>
      <c r="C11230" s="75">
        <v>62.0</v>
      </c>
      <c r="D11230" s="75">
        <v>80.8833333333333</v>
      </c>
      <c r="E11230" s="75">
        <v>78.8833333333333</v>
      </c>
    </row>
    <row r="11231" ht="15.75" customHeight="1">
      <c r="A11231" s="13">
        <v>42242.010416666664</v>
      </c>
      <c r="B11231" s="75">
        <v>59.0</v>
      </c>
      <c r="C11231" s="75">
        <v>62.0</v>
      </c>
      <c r="D11231" s="75">
        <v>80.6333333333333</v>
      </c>
      <c r="E11231" s="75">
        <v>78.6333333333333</v>
      </c>
    </row>
    <row r="11232" ht="15.75" customHeight="1">
      <c r="A11232" s="13">
        <v>42242.020833333336</v>
      </c>
      <c r="B11232" s="75">
        <v>59.0</v>
      </c>
      <c r="C11232" s="75">
        <v>62.0</v>
      </c>
      <c r="D11232" s="75">
        <v>80.3833333333333</v>
      </c>
      <c r="E11232" s="75">
        <v>78.3833333333333</v>
      </c>
    </row>
    <row r="11233" ht="15.75" customHeight="1">
      <c r="A11233" s="13">
        <v>42242.03125</v>
      </c>
      <c r="B11233" s="75">
        <v>59.0</v>
      </c>
      <c r="C11233" s="75">
        <v>62.0</v>
      </c>
      <c r="D11233" s="75">
        <v>80.1333333333333</v>
      </c>
      <c r="E11233" s="75">
        <v>78.1333333333333</v>
      </c>
    </row>
    <row r="11234" ht="15.75" customHeight="1">
      <c r="A11234" s="13">
        <v>42242.041666666664</v>
      </c>
      <c r="B11234" s="75">
        <v>58.9333333333333</v>
      </c>
      <c r="C11234" s="75">
        <v>61.8833333333333</v>
      </c>
      <c r="D11234" s="75">
        <v>79.7666666666667</v>
      </c>
      <c r="E11234" s="75">
        <v>77.7666666666667</v>
      </c>
    </row>
    <row r="11235" ht="15.75" customHeight="1">
      <c r="A11235" s="13">
        <v>42242.052083333336</v>
      </c>
      <c r="B11235" s="75">
        <v>58.6833333333333</v>
      </c>
      <c r="C11235" s="75">
        <v>61.6333333333333</v>
      </c>
      <c r="D11235" s="75">
        <v>79.2666666666667</v>
      </c>
      <c r="E11235" s="75">
        <v>77.2666666666667</v>
      </c>
    </row>
    <row r="11236" ht="15.75" customHeight="1">
      <c r="A11236" s="13">
        <v>42242.0625</v>
      </c>
      <c r="B11236" s="75">
        <v>58.4333333333333</v>
      </c>
      <c r="C11236" s="75">
        <v>61.3833333333333</v>
      </c>
      <c r="D11236" s="75">
        <v>78.7666666666667</v>
      </c>
      <c r="E11236" s="75">
        <v>76.7666666666667</v>
      </c>
    </row>
    <row r="11237" ht="15.75" customHeight="1">
      <c r="A11237" s="13">
        <v>42242.072916666664</v>
      </c>
      <c r="B11237" s="75">
        <v>58.1833333333333</v>
      </c>
      <c r="C11237" s="75">
        <v>61.1333333333333</v>
      </c>
      <c r="D11237" s="75">
        <v>78.2666666666667</v>
      </c>
      <c r="E11237" s="75">
        <v>76.2666666666667</v>
      </c>
    </row>
    <row r="11238" ht="15.75" customHeight="1">
      <c r="A11238" s="13">
        <v>42242.083333333336</v>
      </c>
      <c r="B11238" s="75">
        <v>58.0</v>
      </c>
      <c r="C11238" s="75">
        <v>61.0</v>
      </c>
      <c r="D11238" s="75">
        <v>77.7666666666667</v>
      </c>
      <c r="E11238" s="75">
        <v>75.8833333333333</v>
      </c>
    </row>
    <row r="11239" ht="15.75" customHeight="1">
      <c r="A11239" s="13">
        <v>42242.09375</v>
      </c>
      <c r="B11239" s="75">
        <v>58.0</v>
      </c>
      <c r="C11239" s="75">
        <v>61.0</v>
      </c>
      <c r="D11239" s="75">
        <v>77.2666666666667</v>
      </c>
      <c r="E11239" s="75">
        <v>75.6333333333333</v>
      </c>
    </row>
    <row r="11240" ht="15.75" customHeight="1">
      <c r="A11240" s="13">
        <v>42242.104166666664</v>
      </c>
      <c r="B11240" s="75">
        <v>58.0</v>
      </c>
      <c r="C11240" s="75">
        <v>61.0</v>
      </c>
      <c r="D11240" s="75">
        <v>76.7666666666667</v>
      </c>
      <c r="E11240" s="75">
        <v>75.3833333333333</v>
      </c>
    </row>
    <row r="11241" ht="15.75" customHeight="1">
      <c r="A11241" s="13">
        <v>42242.114583333336</v>
      </c>
      <c r="B11241" s="75">
        <v>58.0</v>
      </c>
      <c r="C11241" s="75">
        <v>61.0</v>
      </c>
      <c r="D11241" s="75">
        <v>76.2666666666667</v>
      </c>
      <c r="E11241" s="75">
        <v>75.1333333333333</v>
      </c>
    </row>
    <row r="11242" ht="15.75" customHeight="1">
      <c r="A11242" s="13">
        <v>42242.125</v>
      </c>
      <c r="B11242" s="75">
        <v>58.0</v>
      </c>
      <c r="C11242" s="75">
        <v>61.0</v>
      </c>
      <c r="D11242" s="75">
        <v>75.7666666666667</v>
      </c>
      <c r="E11242" s="75">
        <v>74.8833333333333</v>
      </c>
    </row>
    <row r="11243" ht="15.75" customHeight="1">
      <c r="A11243" s="13">
        <v>42242.135416666664</v>
      </c>
      <c r="B11243" s="75">
        <v>58.0</v>
      </c>
      <c r="C11243" s="75">
        <v>61.0</v>
      </c>
      <c r="D11243" s="75">
        <v>75.2666666666667</v>
      </c>
      <c r="E11243" s="75">
        <v>74.6333333333333</v>
      </c>
    </row>
    <row r="11244" ht="15.75" customHeight="1">
      <c r="A11244" s="13">
        <v>42242.145833333336</v>
      </c>
      <c r="B11244" s="75">
        <v>58.0</v>
      </c>
      <c r="C11244" s="75">
        <v>61.0</v>
      </c>
      <c r="D11244" s="75">
        <v>74.7666666666667</v>
      </c>
      <c r="E11244" s="75">
        <v>74.3833333333333</v>
      </c>
    </row>
    <row r="11245" ht="15.75" customHeight="1">
      <c r="A11245" s="13">
        <v>42242.15625</v>
      </c>
      <c r="B11245" s="75">
        <v>58.0</v>
      </c>
      <c r="C11245" s="75">
        <v>61.0</v>
      </c>
      <c r="D11245" s="75">
        <v>74.2666666666667</v>
      </c>
      <c r="E11245" s="75">
        <v>74.1333333333333</v>
      </c>
    </row>
    <row r="11246" ht="15.75" customHeight="1">
      <c r="A11246" s="13">
        <v>42242.166666666664</v>
      </c>
      <c r="B11246" s="75">
        <v>58.0</v>
      </c>
      <c r="C11246" s="75">
        <v>61.0</v>
      </c>
      <c r="D11246" s="75">
        <v>73.65</v>
      </c>
      <c r="E11246" s="75">
        <v>73.8833333333333</v>
      </c>
    </row>
    <row r="11247" ht="15.75" customHeight="1">
      <c r="A11247" s="13">
        <v>42242.177083333336</v>
      </c>
      <c r="B11247" s="75">
        <v>58.0</v>
      </c>
      <c r="C11247" s="75">
        <v>61.0</v>
      </c>
      <c r="D11247" s="75">
        <v>72.9</v>
      </c>
      <c r="E11247" s="75">
        <v>73.6333333333333</v>
      </c>
    </row>
    <row r="11248" ht="15.75" customHeight="1">
      <c r="A11248" s="13">
        <v>42242.1875</v>
      </c>
      <c r="B11248" s="75">
        <v>58.0</v>
      </c>
      <c r="C11248" s="75">
        <v>61.0</v>
      </c>
      <c r="D11248" s="75">
        <v>72.15</v>
      </c>
      <c r="E11248" s="75">
        <v>73.3833333333333</v>
      </c>
    </row>
    <row r="11249" ht="15.75" customHeight="1">
      <c r="A11249" s="13">
        <v>42242.197916666664</v>
      </c>
      <c r="B11249" s="75">
        <v>58.0</v>
      </c>
      <c r="C11249" s="75">
        <v>60.6153846153846</v>
      </c>
      <c r="D11249" s="75">
        <v>71.4</v>
      </c>
      <c r="E11249" s="75">
        <v>73.1333333333333</v>
      </c>
    </row>
    <row r="11250" ht="15.75" customHeight="1">
      <c r="A11250" s="13">
        <v>42242.208333333336</v>
      </c>
      <c r="B11250" s="75">
        <v>58.0666666666667</v>
      </c>
      <c r="C11250" s="75">
        <v>60.0</v>
      </c>
      <c r="D11250" s="75">
        <v>70.8833333333333</v>
      </c>
      <c r="E11250" s="75">
        <v>72.8833333333333</v>
      </c>
    </row>
    <row r="11251" ht="15.75" customHeight="1">
      <c r="A11251" s="13">
        <v>42242.21875</v>
      </c>
      <c r="B11251" s="75">
        <v>58.3166666666667</v>
      </c>
      <c r="C11251" s="75">
        <v>60.0</v>
      </c>
      <c r="D11251" s="75">
        <v>70.6333333333333</v>
      </c>
      <c r="E11251" s="75">
        <v>72.6333333333333</v>
      </c>
    </row>
    <row r="11252" ht="15.75" customHeight="1">
      <c r="A11252" s="13">
        <v>42242.229166666664</v>
      </c>
      <c r="B11252" s="75">
        <v>58.5666666666667</v>
      </c>
      <c r="C11252" s="75">
        <v>60.0</v>
      </c>
      <c r="D11252" s="75">
        <v>70.3833333333333</v>
      </c>
      <c r="E11252" s="75">
        <v>72.3833333333333</v>
      </c>
    </row>
    <row r="11253" ht="15.75" customHeight="1">
      <c r="A11253" s="13">
        <v>42242.239583333336</v>
      </c>
      <c r="B11253" s="75">
        <v>58.8166666666667</v>
      </c>
      <c r="C11253" s="75">
        <v>60.0</v>
      </c>
      <c r="D11253" s="75">
        <v>70.1333333333333</v>
      </c>
      <c r="E11253" s="75">
        <v>72.1333333333333</v>
      </c>
    </row>
    <row r="11254" ht="15.75" customHeight="1">
      <c r="A11254" s="13">
        <v>42242.25</v>
      </c>
      <c r="B11254" s="75">
        <v>59.0</v>
      </c>
      <c r="C11254" s="75">
        <v>60.2333333333333</v>
      </c>
      <c r="D11254" s="75">
        <v>70.1166666666667</v>
      </c>
      <c r="E11254" s="75">
        <v>72.1166666666667</v>
      </c>
    </row>
    <row r="11255" ht="15.75" customHeight="1">
      <c r="A11255" s="13">
        <v>42242.260416666664</v>
      </c>
      <c r="B11255" s="75">
        <v>59.0</v>
      </c>
      <c r="C11255" s="75">
        <v>60.7333333333333</v>
      </c>
      <c r="D11255" s="75">
        <v>70.3666666666667</v>
      </c>
      <c r="E11255" s="75">
        <v>72.3666666666667</v>
      </c>
    </row>
    <row r="11256" ht="15.75" customHeight="1">
      <c r="A11256" s="13">
        <v>42242.270833333336</v>
      </c>
      <c r="B11256" s="75">
        <v>59.0</v>
      </c>
      <c r="C11256" s="75">
        <v>61.2333333333333</v>
      </c>
      <c r="D11256" s="75">
        <v>70.6166666666667</v>
      </c>
      <c r="E11256" s="75">
        <v>72.6166666666667</v>
      </c>
    </row>
    <row r="11257" ht="15.75" customHeight="1">
      <c r="A11257" s="13">
        <v>42242.28125</v>
      </c>
      <c r="B11257" s="75">
        <v>59.0</v>
      </c>
      <c r="C11257" s="75">
        <v>61.7333333333333</v>
      </c>
      <c r="D11257" s="75">
        <v>70.8666666666667</v>
      </c>
      <c r="E11257" s="75">
        <v>72.8666666666667</v>
      </c>
    </row>
    <row r="11258" ht="15.75" customHeight="1">
      <c r="A11258" s="13">
        <v>42242.291666666664</v>
      </c>
      <c r="B11258" s="75">
        <v>59.2666666666667</v>
      </c>
      <c r="C11258" s="75">
        <v>62.35</v>
      </c>
      <c r="D11258" s="75">
        <v>71.5833333333333</v>
      </c>
      <c r="E11258" s="75">
        <v>73.5833333333333</v>
      </c>
    </row>
    <row r="11259" ht="15.75" customHeight="1">
      <c r="A11259" s="13">
        <v>42242.302083333336</v>
      </c>
      <c r="B11259" s="75">
        <v>60.2666666666667</v>
      </c>
      <c r="C11259" s="75">
        <v>63.1</v>
      </c>
      <c r="D11259" s="75">
        <v>72.8333333333333</v>
      </c>
      <c r="E11259" s="75">
        <v>74.8333333333333</v>
      </c>
    </row>
    <row r="11260" ht="15.75" customHeight="1">
      <c r="A11260" s="13">
        <v>42242.3125</v>
      </c>
      <c r="B11260" s="75">
        <v>61.2666666666667</v>
      </c>
      <c r="C11260" s="75">
        <v>63.85</v>
      </c>
      <c r="D11260" s="75">
        <v>74.0833333333333</v>
      </c>
      <c r="E11260" s="75">
        <v>76.0833333333333</v>
      </c>
    </row>
    <row r="11261" ht="15.75" customHeight="1">
      <c r="A11261" s="13">
        <v>42242.322916666664</v>
      </c>
      <c r="B11261" s="75">
        <v>62.2666666666667</v>
      </c>
      <c r="C11261" s="75">
        <v>64.6</v>
      </c>
      <c r="D11261" s="75">
        <v>75.3333333333333</v>
      </c>
      <c r="E11261" s="75">
        <v>77.3333333333333</v>
      </c>
    </row>
    <row r="11262" ht="15.75" customHeight="1">
      <c r="A11262" s="13">
        <v>42242.333333333336</v>
      </c>
      <c r="B11262" s="75">
        <v>63.2</v>
      </c>
      <c r="C11262" s="75">
        <v>65.35</v>
      </c>
      <c r="D11262" s="75">
        <v>76.7</v>
      </c>
      <c r="E11262" s="75">
        <v>78.5833333333333</v>
      </c>
    </row>
    <row r="11263" ht="15.75" customHeight="1">
      <c r="A11263" s="13">
        <v>42242.34375</v>
      </c>
      <c r="B11263" s="75">
        <v>63.95</v>
      </c>
      <c r="C11263" s="75">
        <v>66.1</v>
      </c>
      <c r="D11263" s="75">
        <v>78.2</v>
      </c>
      <c r="E11263" s="75">
        <v>79.8333333333333</v>
      </c>
    </row>
    <row r="11264" ht="15.75" customHeight="1">
      <c r="A11264" s="13">
        <v>42242.354166666664</v>
      </c>
      <c r="B11264" s="75">
        <v>64.7</v>
      </c>
      <c r="C11264" s="75">
        <v>66.85</v>
      </c>
      <c r="D11264" s="75">
        <v>79.7</v>
      </c>
      <c r="E11264" s="75">
        <v>81.0833333333333</v>
      </c>
    </row>
    <row r="11265" ht="15.75" customHeight="1">
      <c r="A11265" s="13">
        <v>42242.364583333336</v>
      </c>
      <c r="B11265" s="75">
        <v>65.45</v>
      </c>
      <c r="C11265" s="75">
        <v>67.6</v>
      </c>
      <c r="D11265" s="75">
        <v>81.2</v>
      </c>
      <c r="E11265" s="75">
        <v>82.3333333333333</v>
      </c>
    </row>
    <row r="11266" ht="15.75" customHeight="1">
      <c r="A11266" s="13">
        <v>42242.375</v>
      </c>
      <c r="B11266" s="75">
        <v>66.1333333333333</v>
      </c>
      <c r="C11266" s="75">
        <v>68.2333333333333</v>
      </c>
      <c r="D11266" s="75">
        <v>82.5833333333333</v>
      </c>
      <c r="E11266" s="75">
        <v>83.5833333333333</v>
      </c>
    </row>
    <row r="11267" ht="15.75" customHeight="1">
      <c r="A11267" s="13">
        <v>42242.385416666664</v>
      </c>
      <c r="B11267" s="75">
        <v>66.6333333333333</v>
      </c>
      <c r="C11267" s="75">
        <v>68.7333333333333</v>
      </c>
      <c r="D11267" s="75">
        <v>83.8333333333333</v>
      </c>
      <c r="E11267" s="75">
        <v>84.8333333333333</v>
      </c>
    </row>
    <row r="11268" ht="15.75" customHeight="1">
      <c r="A11268" s="13">
        <v>42242.395833333336</v>
      </c>
      <c r="B11268" s="75">
        <v>67.1333333333333</v>
      </c>
      <c r="C11268" s="75">
        <v>69.2333333333333</v>
      </c>
      <c r="D11268" s="75">
        <v>85.0833333333333</v>
      </c>
      <c r="E11268" s="75">
        <v>86.0833333333333</v>
      </c>
    </row>
    <row r="11269" ht="15.75" customHeight="1">
      <c r="A11269" s="13">
        <v>42242.40625</v>
      </c>
      <c r="B11269" s="75">
        <v>67.6333333333333</v>
      </c>
      <c r="C11269" s="75">
        <v>69.7333333333333</v>
      </c>
      <c r="D11269" s="75">
        <v>86.3333333333333</v>
      </c>
      <c r="E11269" s="75">
        <v>87.3333333333333</v>
      </c>
    </row>
    <row r="11270" ht="15.75" customHeight="1">
      <c r="A11270" s="13">
        <v>42242.416666666664</v>
      </c>
      <c r="B11270" s="75">
        <v>68.2666666666667</v>
      </c>
      <c r="C11270" s="75">
        <v>70.5833333333333</v>
      </c>
      <c r="D11270" s="75">
        <v>87.35</v>
      </c>
      <c r="E11270" s="75">
        <v>88.35</v>
      </c>
    </row>
    <row r="11271" ht="15.75" customHeight="1">
      <c r="A11271" s="13">
        <v>42242.427083333336</v>
      </c>
      <c r="B11271" s="75">
        <v>69.2666666666667</v>
      </c>
      <c r="C11271" s="75">
        <v>71.8333333333333</v>
      </c>
      <c r="D11271" s="75">
        <v>88.1</v>
      </c>
      <c r="E11271" s="75">
        <v>89.1</v>
      </c>
    </row>
    <row r="11272" ht="15.75" customHeight="1">
      <c r="A11272" s="13">
        <v>42242.4375</v>
      </c>
      <c r="B11272" s="75">
        <v>70.2666666666667</v>
      </c>
      <c r="C11272" s="75">
        <v>73.0833333333333</v>
      </c>
      <c r="D11272" s="75">
        <v>88.85</v>
      </c>
      <c r="E11272" s="75">
        <v>89.85</v>
      </c>
    </row>
    <row r="11273" ht="15.75" customHeight="1">
      <c r="A11273" s="13">
        <v>42242.447916666664</v>
      </c>
      <c r="B11273" s="75">
        <v>71.2666666666667</v>
      </c>
      <c r="C11273" s="75">
        <v>74.3333333333333</v>
      </c>
      <c r="D11273" s="75">
        <v>89.6</v>
      </c>
      <c r="E11273" s="75">
        <v>90.6</v>
      </c>
    </row>
    <row r="11274" ht="15.75" customHeight="1">
      <c r="A11274" s="13">
        <v>42242.458333333336</v>
      </c>
      <c r="B11274" s="75">
        <v>72.1333333333333</v>
      </c>
      <c r="C11274" s="75">
        <v>75.4666666666667</v>
      </c>
      <c r="D11274" s="75">
        <v>90.35</v>
      </c>
      <c r="E11274" s="75">
        <v>91.4666666666667</v>
      </c>
    </row>
    <row r="11275" ht="15.75" customHeight="1">
      <c r="A11275" s="13">
        <v>42242.46875</v>
      </c>
      <c r="B11275" s="75">
        <v>72.6333333333333</v>
      </c>
      <c r="C11275" s="75">
        <v>76.4666666666667</v>
      </c>
      <c r="D11275" s="75">
        <v>91.1</v>
      </c>
      <c r="E11275" s="75">
        <v>92.4666666666667</v>
      </c>
    </row>
    <row r="11276" ht="15.75" customHeight="1">
      <c r="A11276" s="13">
        <v>42242.479166666664</v>
      </c>
      <c r="B11276" s="75">
        <v>73.1333333333333</v>
      </c>
      <c r="C11276" s="75">
        <v>77.4666666666667</v>
      </c>
      <c r="D11276" s="75">
        <v>91.85</v>
      </c>
      <c r="E11276" s="75">
        <v>93.4666666666667</v>
      </c>
    </row>
    <row r="11277" ht="15.75" customHeight="1">
      <c r="A11277" s="13">
        <v>42242.489583333336</v>
      </c>
      <c r="B11277" s="75">
        <v>73.6333333333333</v>
      </c>
      <c r="C11277" s="75">
        <v>78.4666666666667</v>
      </c>
      <c r="D11277" s="75">
        <v>92.6</v>
      </c>
      <c r="E11277" s="75">
        <v>94.4666666666667</v>
      </c>
    </row>
    <row r="11278" ht="15.75" customHeight="1">
      <c r="A11278" s="13">
        <v>42242.5</v>
      </c>
      <c r="B11278" s="75">
        <v>74.1333333333333</v>
      </c>
      <c r="C11278" s="75">
        <v>79.35</v>
      </c>
      <c r="D11278" s="75">
        <v>93.2333333333333</v>
      </c>
      <c r="E11278" s="75">
        <v>95.35</v>
      </c>
    </row>
    <row r="11279" ht="15.75" customHeight="1">
      <c r="A11279" s="13">
        <v>42242.510416666664</v>
      </c>
      <c r="B11279" s="75">
        <v>74.6333333333333</v>
      </c>
      <c r="C11279" s="75">
        <v>80.1</v>
      </c>
      <c r="D11279" s="75">
        <v>93.7333333333333</v>
      </c>
      <c r="E11279" s="75">
        <v>96.1</v>
      </c>
    </row>
    <row r="11280" ht="15.75" customHeight="1">
      <c r="A11280" s="13">
        <v>42242.520833333336</v>
      </c>
      <c r="B11280" s="75">
        <v>75.1333333333333</v>
      </c>
      <c r="C11280" s="75">
        <v>80.85</v>
      </c>
      <c r="D11280" s="75">
        <v>94.2333333333333</v>
      </c>
      <c r="E11280" s="75">
        <v>96.85</v>
      </c>
    </row>
    <row r="11281" ht="15.75" customHeight="1">
      <c r="A11281" s="13">
        <v>42242.53125</v>
      </c>
      <c r="B11281" s="75">
        <v>75.6333333333333</v>
      </c>
      <c r="C11281" s="75">
        <v>81.6</v>
      </c>
      <c r="D11281" s="75">
        <v>94.7333333333333</v>
      </c>
      <c r="E11281" s="75">
        <v>97.6</v>
      </c>
    </row>
    <row r="11282" ht="15.75" customHeight="1">
      <c r="A11282" s="13">
        <v>42242.541666666664</v>
      </c>
      <c r="B11282" s="75">
        <v>75.9333333333333</v>
      </c>
      <c r="C11282" s="75">
        <v>82.35</v>
      </c>
      <c r="D11282" s="75">
        <v>95.0</v>
      </c>
      <c r="E11282" s="75">
        <v>98.2333333333333</v>
      </c>
    </row>
    <row r="11283" ht="15.75" customHeight="1">
      <c r="A11283" s="13">
        <v>42242.552083333336</v>
      </c>
      <c r="B11283" s="75">
        <v>75.6833333333333</v>
      </c>
      <c r="C11283" s="75">
        <v>83.1</v>
      </c>
      <c r="D11283" s="75">
        <v>95.0</v>
      </c>
      <c r="E11283" s="75">
        <v>98.7333333333333</v>
      </c>
    </row>
    <row r="11284" ht="15.75" customHeight="1">
      <c r="A11284" s="13">
        <v>42242.5625</v>
      </c>
      <c r="B11284" s="75">
        <v>75.4333333333333</v>
      </c>
      <c r="C11284" s="75">
        <v>83.85</v>
      </c>
      <c r="D11284" s="75">
        <v>95.0</v>
      </c>
      <c r="E11284" s="75">
        <v>99.2333333333333</v>
      </c>
    </row>
    <row r="11285" ht="15.75" customHeight="1">
      <c r="A11285" s="13">
        <v>42242.572916666664</v>
      </c>
      <c r="B11285" s="75">
        <v>75.1833333333333</v>
      </c>
      <c r="C11285" s="75">
        <v>84.6</v>
      </c>
      <c r="D11285" s="75">
        <v>95.0</v>
      </c>
      <c r="E11285" s="75">
        <v>99.7333333333333</v>
      </c>
    </row>
    <row r="11286" ht="15.75" customHeight="1">
      <c r="A11286" s="13">
        <v>42242.583333333336</v>
      </c>
      <c r="B11286" s="75">
        <v>74.7333333333333</v>
      </c>
      <c r="C11286" s="75">
        <v>84.8833333333333</v>
      </c>
      <c r="D11286" s="75">
        <v>95.1166666666667</v>
      </c>
      <c r="E11286" s="75">
        <v>100.116666666667</v>
      </c>
    </row>
    <row r="11287" ht="15.75" customHeight="1">
      <c r="A11287" s="13">
        <v>42242.59375</v>
      </c>
      <c r="B11287" s="75">
        <v>73.7333333333333</v>
      </c>
      <c r="C11287" s="75">
        <v>84.6333333333333</v>
      </c>
      <c r="D11287" s="75">
        <v>95.3666666666667</v>
      </c>
      <c r="E11287" s="75">
        <v>100.366666666667</v>
      </c>
    </row>
    <row r="11288" ht="15.75" customHeight="1">
      <c r="A11288" s="13">
        <v>42242.604166666664</v>
      </c>
      <c r="B11288" s="75">
        <v>72.7333333333333</v>
      </c>
      <c r="C11288" s="75">
        <v>84.3833333333333</v>
      </c>
      <c r="D11288" s="75">
        <v>95.6166666666667</v>
      </c>
      <c r="E11288" s="75">
        <v>100.616666666667</v>
      </c>
    </row>
    <row r="11289" ht="15.75" customHeight="1">
      <c r="A11289" s="13">
        <v>42242.614583333336</v>
      </c>
      <c r="B11289" s="75">
        <v>71.7333333333333</v>
      </c>
      <c r="C11289" s="75">
        <v>84.1333333333333</v>
      </c>
      <c r="D11289" s="75">
        <v>95.8666666666667</v>
      </c>
      <c r="E11289" s="75">
        <v>100.866666666667</v>
      </c>
    </row>
    <row r="11290" ht="15.75" customHeight="1">
      <c r="A11290" s="13">
        <v>42242.625</v>
      </c>
      <c r="B11290" s="75">
        <v>71.0</v>
      </c>
      <c r="C11290" s="75">
        <v>83.5333333333333</v>
      </c>
      <c r="D11290" s="75">
        <v>96.0</v>
      </c>
      <c r="E11290" s="75">
        <v>101.0</v>
      </c>
    </row>
    <row r="11291" ht="15.75" customHeight="1">
      <c r="A11291" s="13">
        <v>42242.635416666664</v>
      </c>
      <c r="B11291" s="75">
        <v>71.0</v>
      </c>
      <c r="C11291" s="75">
        <v>82.5333333333333</v>
      </c>
      <c r="D11291" s="75">
        <v>96.0</v>
      </c>
      <c r="E11291" s="75">
        <v>101.0</v>
      </c>
    </row>
    <row r="11292" ht="15.75" customHeight="1">
      <c r="A11292" s="13">
        <v>42242.645833333336</v>
      </c>
      <c r="B11292" s="75">
        <v>71.0</v>
      </c>
      <c r="C11292" s="75">
        <v>81.5333333333333</v>
      </c>
      <c r="D11292" s="75">
        <v>96.0</v>
      </c>
      <c r="E11292" s="75">
        <v>101.0</v>
      </c>
    </row>
    <row r="11293" ht="15.75" customHeight="1">
      <c r="A11293" s="13">
        <v>42242.65625</v>
      </c>
      <c r="B11293" s="75">
        <v>71.0</v>
      </c>
      <c r="C11293" s="75">
        <v>80.5333333333333</v>
      </c>
      <c r="D11293" s="75">
        <v>96.0</v>
      </c>
      <c r="E11293" s="75">
        <v>101.0</v>
      </c>
    </row>
    <row r="11294" ht="15.75" customHeight="1">
      <c r="A11294" s="13">
        <v>42242.666666666664</v>
      </c>
      <c r="B11294" s="75">
        <v>71.1333333333333</v>
      </c>
      <c r="C11294" s="75">
        <v>79.7666666666667</v>
      </c>
      <c r="D11294" s="75">
        <v>95.8833333333333</v>
      </c>
      <c r="E11294" s="75">
        <v>100.883333333333</v>
      </c>
    </row>
    <row r="11295" ht="15.75" customHeight="1">
      <c r="A11295" s="13">
        <v>42242.677083333336</v>
      </c>
      <c r="B11295" s="75">
        <v>71.6333333333333</v>
      </c>
      <c r="C11295" s="75">
        <v>79.2666666666667</v>
      </c>
      <c r="D11295" s="75">
        <v>95.6333333333333</v>
      </c>
      <c r="E11295" s="75">
        <v>100.633333333333</v>
      </c>
    </row>
    <row r="11296" ht="15.75" customHeight="1">
      <c r="A11296" s="13">
        <v>42242.6875</v>
      </c>
      <c r="B11296" s="75">
        <v>72.1333333333333</v>
      </c>
      <c r="C11296" s="75">
        <v>78.7666666666667</v>
      </c>
      <c r="D11296" s="75">
        <v>95.3833333333333</v>
      </c>
      <c r="E11296" s="75">
        <v>100.383333333333</v>
      </c>
    </row>
    <row r="11297" ht="15.75" customHeight="1">
      <c r="A11297" s="13">
        <v>42242.697916666664</v>
      </c>
      <c r="B11297" s="75">
        <v>72.6333333333333</v>
      </c>
      <c r="C11297" s="75">
        <v>78.2666666666667</v>
      </c>
      <c r="D11297" s="75">
        <v>95.1333333333333</v>
      </c>
      <c r="E11297" s="75">
        <v>100.133333333333</v>
      </c>
    </row>
    <row r="11298" ht="15.75" customHeight="1">
      <c r="A11298" s="13">
        <v>42242.708333333336</v>
      </c>
      <c r="B11298" s="75">
        <v>72.7333333333333</v>
      </c>
      <c r="C11298" s="75">
        <v>78.0</v>
      </c>
      <c r="D11298" s="75">
        <v>94.7666666666667</v>
      </c>
      <c r="E11298" s="75">
        <v>99.65</v>
      </c>
    </row>
    <row r="11299" ht="15.75" customHeight="1">
      <c r="A11299" s="13">
        <v>42242.71875</v>
      </c>
      <c r="B11299" s="75">
        <v>71.7333333333333</v>
      </c>
      <c r="C11299" s="75">
        <v>78.0</v>
      </c>
      <c r="D11299" s="75">
        <v>94.2666666666667</v>
      </c>
      <c r="E11299" s="75">
        <v>98.9</v>
      </c>
    </row>
    <row r="11300" ht="15.75" customHeight="1">
      <c r="A11300" s="13">
        <v>42242.729166666664</v>
      </c>
      <c r="B11300" s="75">
        <v>70.7333333333333</v>
      </c>
      <c r="C11300" s="75">
        <v>78.0</v>
      </c>
      <c r="D11300" s="75">
        <v>93.7666666666667</v>
      </c>
      <c r="E11300" s="75">
        <v>98.15</v>
      </c>
    </row>
    <row r="11301" ht="15.75" customHeight="1">
      <c r="A11301" s="13">
        <v>42242.739583333336</v>
      </c>
      <c r="B11301" s="75">
        <v>69.7333333333333</v>
      </c>
      <c r="C11301" s="75">
        <v>78.0</v>
      </c>
      <c r="D11301" s="75">
        <v>93.2666666666667</v>
      </c>
      <c r="E11301" s="75">
        <v>97.4</v>
      </c>
    </row>
    <row r="11302" ht="15.75" customHeight="1">
      <c r="A11302" s="13">
        <v>42242.75</v>
      </c>
      <c r="B11302" s="75">
        <v>68.8</v>
      </c>
      <c r="C11302" s="75">
        <v>77.5333333333333</v>
      </c>
      <c r="D11302" s="75">
        <v>92.8833333333333</v>
      </c>
      <c r="E11302" s="75">
        <v>96.5333333333333</v>
      </c>
    </row>
    <row r="11303" ht="15.75" customHeight="1">
      <c r="A11303" s="13">
        <v>42242.760416666664</v>
      </c>
      <c r="B11303" s="75">
        <v>68.05</v>
      </c>
      <c r="C11303" s="75">
        <v>76.5333333333333</v>
      </c>
      <c r="D11303" s="75">
        <v>92.6333333333333</v>
      </c>
      <c r="E11303" s="75">
        <v>95.5333333333333</v>
      </c>
    </row>
    <row r="11304" ht="15.75" customHeight="1">
      <c r="A11304" s="13">
        <v>42242.770833333336</v>
      </c>
      <c r="B11304" s="75">
        <v>67.3</v>
      </c>
      <c r="C11304" s="75">
        <v>75.5333333333333</v>
      </c>
      <c r="D11304" s="75">
        <v>92.3833333333333</v>
      </c>
      <c r="E11304" s="75">
        <v>94.5333333333333</v>
      </c>
    </row>
    <row r="11305" ht="15.75" customHeight="1">
      <c r="A11305" s="13">
        <v>42242.78125</v>
      </c>
      <c r="B11305" s="75">
        <v>66.55</v>
      </c>
      <c r="C11305" s="75">
        <v>74.5333333333333</v>
      </c>
      <c r="D11305" s="75">
        <v>92.1333333333333</v>
      </c>
      <c r="E11305" s="75">
        <v>93.5333333333333</v>
      </c>
    </row>
    <row r="11306" ht="15.75" customHeight="1">
      <c r="A11306" s="13">
        <v>42242.791666666664</v>
      </c>
      <c r="B11306" s="75">
        <v>65.8666666666667</v>
      </c>
      <c r="C11306" s="75">
        <v>73.65</v>
      </c>
      <c r="D11306" s="75">
        <v>90.0166666666667</v>
      </c>
      <c r="E11306" s="75">
        <v>92.8833333333333</v>
      </c>
    </row>
    <row r="11307" ht="15.75" customHeight="1">
      <c r="A11307" s="13">
        <v>42242.802083333336</v>
      </c>
      <c r="B11307" s="75">
        <v>65.3666666666667</v>
      </c>
      <c r="C11307" s="75">
        <v>72.9</v>
      </c>
      <c r="D11307" s="75">
        <v>85.7666666666667</v>
      </c>
      <c r="E11307" s="75">
        <v>92.6333333333333</v>
      </c>
    </row>
    <row r="11308" ht="15.75" customHeight="1">
      <c r="A11308" s="13">
        <v>42242.8125</v>
      </c>
      <c r="B11308" s="75">
        <v>64.8666666666667</v>
      </c>
      <c r="C11308" s="75">
        <v>72.15</v>
      </c>
      <c r="D11308" s="75">
        <v>81.5166666666667</v>
      </c>
      <c r="E11308" s="75">
        <v>92.3833333333333</v>
      </c>
    </row>
    <row r="11309" ht="15.75" customHeight="1">
      <c r="A11309" s="13">
        <v>42242.822916666664</v>
      </c>
      <c r="B11309" s="75">
        <v>64.3666666666667</v>
      </c>
      <c r="C11309" s="75">
        <v>71.4</v>
      </c>
      <c r="D11309" s="75">
        <v>77.2666666666667</v>
      </c>
      <c r="E11309" s="75">
        <v>92.1333333333333</v>
      </c>
    </row>
    <row r="11310" ht="15.75" customHeight="1">
      <c r="A11310" s="13">
        <v>42242.833333333336</v>
      </c>
      <c r="B11310" s="75">
        <v>64.0</v>
      </c>
      <c r="C11310" s="75">
        <v>70.7666666666667</v>
      </c>
      <c r="D11310" s="75">
        <v>75.1555555555556</v>
      </c>
      <c r="E11310" s="75">
        <v>91.4166666666667</v>
      </c>
    </row>
    <row r="11311" ht="15.75" customHeight="1">
      <c r="A11311" s="13">
        <v>42242.84375</v>
      </c>
      <c r="B11311" s="75">
        <v>64.0</v>
      </c>
      <c r="C11311" s="75">
        <v>70.2666666666667</v>
      </c>
      <c r="D11311" s="75">
        <v>75.4888888888889</v>
      </c>
      <c r="E11311" s="75">
        <v>90.1666666666667</v>
      </c>
    </row>
    <row r="11312" ht="15.75" customHeight="1">
      <c r="A11312" s="13">
        <v>42242.854166666664</v>
      </c>
      <c r="B11312" s="75">
        <v>64.0</v>
      </c>
      <c r="C11312" s="75">
        <v>69.7666666666667</v>
      </c>
      <c r="D11312" s="75">
        <v>75.8222222222222</v>
      </c>
      <c r="E11312" s="75">
        <v>88.9166666666667</v>
      </c>
    </row>
    <row r="11313" ht="15.75" customHeight="1">
      <c r="A11313" s="13">
        <v>42242.864583333336</v>
      </c>
      <c r="B11313" s="75">
        <v>64.0</v>
      </c>
      <c r="C11313" s="75">
        <v>69.2666666666667</v>
      </c>
      <c r="D11313" s="75">
        <v>76.0</v>
      </c>
      <c r="E11313" s="75">
        <v>87.6666666666667</v>
      </c>
    </row>
    <row r="11314" ht="15.75" customHeight="1">
      <c r="A11314" s="13">
        <v>42242.875</v>
      </c>
      <c r="B11314" s="75">
        <v>64.0</v>
      </c>
      <c r="C11314" s="75">
        <v>69.0</v>
      </c>
      <c r="D11314" s="75">
        <v>76.5</v>
      </c>
      <c r="E11314" s="75">
        <v>86.8833333333333</v>
      </c>
    </row>
    <row r="11315" ht="15.75" customHeight="1">
      <c r="A11315" s="13">
        <v>42242.885416666664</v>
      </c>
      <c r="B11315" s="75">
        <v>64.0</v>
      </c>
      <c r="C11315" s="75">
        <v>69.0</v>
      </c>
      <c r="D11315" s="75">
        <v>77.3478260869565</v>
      </c>
      <c r="E11315" s="75">
        <v>86.6333333333333</v>
      </c>
    </row>
    <row r="11316" ht="15.75" customHeight="1">
      <c r="A11316" s="13">
        <v>42242.895833333336</v>
      </c>
      <c r="B11316" s="75">
        <v>64.0</v>
      </c>
      <c r="C11316" s="75">
        <v>69.0</v>
      </c>
      <c r="D11316" s="75">
        <v>78.0</v>
      </c>
      <c r="E11316" s="75">
        <v>86.3833333333333</v>
      </c>
    </row>
    <row r="11317" ht="15.75" customHeight="1">
      <c r="A11317" s="13">
        <v>42242.90625</v>
      </c>
      <c r="B11317" s="75">
        <v>64.0</v>
      </c>
      <c r="C11317" s="75">
        <v>69.0</v>
      </c>
      <c r="D11317" s="75">
        <v>78.6521739130435</v>
      </c>
      <c r="E11317" s="75">
        <v>86.1333333333333</v>
      </c>
    </row>
    <row r="11318" ht="15.75" customHeight="1">
      <c r="A11318" s="13">
        <v>42242.916666666664</v>
      </c>
      <c r="B11318" s="75">
        <v>64.0</v>
      </c>
      <c r="C11318" s="75">
        <v>68.8833333333333</v>
      </c>
      <c r="D11318" s="75">
        <v>78.8833333333333</v>
      </c>
      <c r="E11318" s="75">
        <v>85.65</v>
      </c>
    </row>
    <row r="11319" ht="15.75" customHeight="1">
      <c r="A11319" s="13">
        <v>42242.927083333336</v>
      </c>
      <c r="B11319" s="75">
        <v>64.0</v>
      </c>
      <c r="C11319" s="75">
        <v>68.6333333333333</v>
      </c>
      <c r="D11319" s="75">
        <v>78.6333333333333</v>
      </c>
      <c r="E11319" s="75">
        <v>84.9</v>
      </c>
    </row>
    <row r="11320" ht="15.75" customHeight="1">
      <c r="A11320" s="13">
        <v>42242.9375</v>
      </c>
      <c r="B11320" s="75">
        <v>64.0</v>
      </c>
      <c r="C11320" s="75">
        <v>68.3833333333333</v>
      </c>
      <c r="D11320" s="75">
        <v>78.3833333333333</v>
      </c>
      <c r="E11320" s="75">
        <v>84.15</v>
      </c>
    </row>
    <row r="11321" ht="15.75" customHeight="1">
      <c r="A11321" s="13">
        <v>42242.947916666664</v>
      </c>
      <c r="B11321" s="75">
        <v>64.0</v>
      </c>
      <c r="C11321" s="75">
        <v>68.1333333333333</v>
      </c>
      <c r="D11321" s="75">
        <v>78.1333333333333</v>
      </c>
      <c r="E11321" s="75">
        <v>83.4</v>
      </c>
    </row>
    <row r="11322" ht="15.75" customHeight="1">
      <c r="A11322" s="13">
        <v>42242.958333333336</v>
      </c>
      <c r="B11322" s="75">
        <v>63.9333333333333</v>
      </c>
      <c r="C11322" s="75">
        <v>67.8833333333333</v>
      </c>
      <c r="D11322" s="75">
        <v>77.65</v>
      </c>
      <c r="E11322" s="75">
        <v>82.65</v>
      </c>
    </row>
    <row r="11323" ht="15.75" customHeight="1">
      <c r="A11323" s="13">
        <v>42242.96875</v>
      </c>
      <c r="B11323" s="75">
        <v>63.6833333333333</v>
      </c>
      <c r="C11323" s="75">
        <v>67.6333333333333</v>
      </c>
      <c r="D11323" s="75">
        <v>76.9</v>
      </c>
      <c r="E11323" s="75">
        <v>81.9</v>
      </c>
    </row>
    <row r="11324" ht="15.75" customHeight="1">
      <c r="A11324" s="13">
        <v>42242.979166666664</v>
      </c>
      <c r="B11324" s="75">
        <v>63.4333333333333</v>
      </c>
      <c r="C11324" s="75">
        <v>67.3833333333333</v>
      </c>
      <c r="D11324" s="75">
        <v>76.15</v>
      </c>
      <c r="E11324" s="75">
        <v>81.15</v>
      </c>
    </row>
    <row r="11325" ht="15.75" customHeight="1">
      <c r="A11325" s="13">
        <v>42242.989583333336</v>
      </c>
      <c r="B11325" s="75">
        <v>63.1833333333333</v>
      </c>
      <c r="C11325" s="75">
        <v>67.1333333333333</v>
      </c>
      <c r="D11325" s="75">
        <v>75.4</v>
      </c>
      <c r="E11325" s="75">
        <v>80.4</v>
      </c>
    </row>
    <row r="11326" ht="15.75" customHeight="1">
      <c r="A11326" s="13">
        <v>42243.0</v>
      </c>
      <c r="B11326" s="75">
        <v>62.9333333333333</v>
      </c>
      <c r="C11326" s="75">
        <v>66.8833333333333</v>
      </c>
      <c r="D11326" s="75">
        <v>75.0</v>
      </c>
      <c r="E11326" s="75">
        <v>79.65</v>
      </c>
    </row>
    <row r="11327" ht="15.75" customHeight="1">
      <c r="A11327" s="13">
        <v>42243.010416666664</v>
      </c>
      <c r="B11327" s="75">
        <v>62.6833333333333</v>
      </c>
      <c r="C11327" s="75">
        <v>66.6333333333333</v>
      </c>
      <c r="D11327" s="75">
        <v>75.0</v>
      </c>
      <c r="E11327" s="75">
        <v>78.9</v>
      </c>
    </row>
    <row r="11328" ht="15.75" customHeight="1">
      <c r="A11328" s="13">
        <v>42243.020833333336</v>
      </c>
      <c r="B11328" s="75">
        <v>62.4333333333333</v>
      </c>
      <c r="C11328" s="75">
        <v>66.3833333333333</v>
      </c>
      <c r="D11328" s="75">
        <v>75.0</v>
      </c>
      <c r="E11328" s="75">
        <v>78.15</v>
      </c>
    </row>
    <row r="11329" ht="15.75" customHeight="1">
      <c r="A11329" s="13">
        <v>42243.03125</v>
      </c>
      <c r="B11329" s="75">
        <v>62.1833333333333</v>
      </c>
      <c r="C11329" s="75">
        <v>66.1333333333333</v>
      </c>
      <c r="D11329" s="75">
        <v>75.0</v>
      </c>
      <c r="E11329" s="75">
        <v>77.4</v>
      </c>
    </row>
    <row r="11330" ht="15.75" customHeight="1">
      <c r="A11330" s="13">
        <v>42243.041666666664</v>
      </c>
      <c r="B11330" s="75">
        <v>62.0</v>
      </c>
      <c r="C11330" s="75">
        <v>66.1166666666667</v>
      </c>
      <c r="D11330" s="75">
        <v>74.8833333333333</v>
      </c>
      <c r="E11330" s="75">
        <v>76.8833333333333</v>
      </c>
    </row>
    <row r="11331" ht="15.75" customHeight="1">
      <c r="A11331" s="13">
        <v>42243.052083333336</v>
      </c>
      <c r="B11331" s="75">
        <v>62.0</v>
      </c>
      <c r="C11331" s="75">
        <v>66.3666666666667</v>
      </c>
      <c r="D11331" s="75">
        <v>74.6333333333333</v>
      </c>
      <c r="E11331" s="75">
        <v>76.6333333333333</v>
      </c>
    </row>
    <row r="11332" ht="15.75" customHeight="1">
      <c r="A11332" s="13">
        <v>42243.0625</v>
      </c>
      <c r="B11332" s="75">
        <v>62.0</v>
      </c>
      <c r="C11332" s="75">
        <v>66.6166666666667</v>
      </c>
      <c r="D11332" s="75">
        <v>74.3833333333333</v>
      </c>
      <c r="E11332" s="75">
        <v>76.3833333333333</v>
      </c>
    </row>
    <row r="11333" ht="15.75" customHeight="1">
      <c r="A11333" s="13">
        <v>42243.072916666664</v>
      </c>
      <c r="B11333" s="75">
        <v>62.0</v>
      </c>
      <c r="C11333" s="75">
        <v>66.8666666666667</v>
      </c>
      <c r="D11333" s="75">
        <v>74.1333333333333</v>
      </c>
      <c r="E11333" s="75">
        <v>76.1333333333333</v>
      </c>
    </row>
    <row r="11334" ht="15.75" customHeight="1">
      <c r="A11334" s="13">
        <v>42243.083333333336</v>
      </c>
      <c r="B11334" s="75">
        <v>62.0</v>
      </c>
      <c r="C11334" s="75">
        <v>66.7666666666667</v>
      </c>
      <c r="D11334" s="75">
        <v>73.7666666666667</v>
      </c>
      <c r="E11334" s="75">
        <v>75.65</v>
      </c>
    </row>
    <row r="11335" ht="15.75" customHeight="1">
      <c r="A11335" s="13">
        <v>42243.09375</v>
      </c>
      <c r="B11335" s="75">
        <v>62.0</v>
      </c>
      <c r="C11335" s="75">
        <v>66.2666666666667</v>
      </c>
      <c r="D11335" s="75">
        <v>73.2666666666667</v>
      </c>
      <c r="E11335" s="75">
        <v>74.9</v>
      </c>
    </row>
    <row r="11336" ht="15.75" customHeight="1">
      <c r="A11336" s="13">
        <v>42243.104166666664</v>
      </c>
      <c r="B11336" s="75">
        <v>62.0</v>
      </c>
      <c r="C11336" s="75">
        <v>65.7666666666667</v>
      </c>
      <c r="D11336" s="75">
        <v>72.7666666666667</v>
      </c>
      <c r="E11336" s="75">
        <v>74.15</v>
      </c>
    </row>
    <row r="11337" ht="15.75" customHeight="1">
      <c r="A11337" s="13">
        <v>42243.114583333336</v>
      </c>
      <c r="B11337" s="75">
        <v>62.0</v>
      </c>
      <c r="C11337" s="75">
        <v>65.2666666666667</v>
      </c>
      <c r="D11337" s="75">
        <v>72.2666666666667</v>
      </c>
      <c r="E11337" s="75">
        <v>73.4</v>
      </c>
    </row>
    <row r="11338" ht="15.75" customHeight="1">
      <c r="A11338" s="13">
        <v>42243.125</v>
      </c>
      <c r="B11338" s="75">
        <v>61.9333333333333</v>
      </c>
      <c r="C11338" s="75">
        <v>65.0</v>
      </c>
      <c r="D11338" s="75">
        <v>71.8833333333333</v>
      </c>
      <c r="E11338" s="75">
        <v>73.0</v>
      </c>
    </row>
    <row r="11339" ht="15.75" customHeight="1">
      <c r="A11339" s="13">
        <v>42243.135416666664</v>
      </c>
      <c r="B11339" s="75">
        <v>61.6833333333333</v>
      </c>
      <c r="C11339" s="75">
        <v>65.0</v>
      </c>
      <c r="D11339" s="75">
        <v>71.6333333333333</v>
      </c>
      <c r="E11339" s="75">
        <v>73.0</v>
      </c>
    </row>
    <row r="11340" ht="15.75" customHeight="1">
      <c r="A11340" s="13">
        <v>42243.145833333336</v>
      </c>
      <c r="B11340" s="75">
        <v>61.4333333333333</v>
      </c>
      <c r="C11340" s="75">
        <v>65.0</v>
      </c>
      <c r="D11340" s="75">
        <v>71.3833333333333</v>
      </c>
      <c r="E11340" s="75">
        <v>73.0</v>
      </c>
    </row>
    <row r="11341" ht="15.75" customHeight="1">
      <c r="A11341" s="13">
        <v>42243.15625</v>
      </c>
      <c r="B11341" s="75">
        <v>61.1833333333333</v>
      </c>
      <c r="C11341" s="75">
        <v>65.0</v>
      </c>
      <c r="D11341" s="75">
        <v>71.1333333333333</v>
      </c>
      <c r="E11341" s="75">
        <v>73.0</v>
      </c>
    </row>
    <row r="11342" ht="15.75" customHeight="1">
      <c r="A11342" s="13">
        <v>42243.166666666664</v>
      </c>
      <c r="B11342" s="75">
        <v>61.0</v>
      </c>
      <c r="C11342" s="75">
        <v>64.8833333333333</v>
      </c>
      <c r="D11342" s="75">
        <v>71.0</v>
      </c>
      <c r="E11342" s="75">
        <v>72.8833333333333</v>
      </c>
    </row>
    <row r="11343" ht="15.75" customHeight="1">
      <c r="A11343" s="13">
        <v>42243.177083333336</v>
      </c>
      <c r="B11343" s="75">
        <v>61.0</v>
      </c>
      <c r="C11343" s="75">
        <v>64.6333333333333</v>
      </c>
      <c r="D11343" s="75">
        <v>71.0</v>
      </c>
      <c r="E11343" s="75">
        <v>72.6333333333333</v>
      </c>
    </row>
    <row r="11344" ht="15.75" customHeight="1">
      <c r="A11344" s="13">
        <v>42243.1875</v>
      </c>
      <c r="B11344" s="75">
        <v>61.0</v>
      </c>
      <c r="C11344" s="75">
        <v>64.3833333333333</v>
      </c>
      <c r="D11344" s="75">
        <v>71.0</v>
      </c>
      <c r="E11344" s="75">
        <v>72.3833333333333</v>
      </c>
    </row>
    <row r="11345" ht="15.75" customHeight="1">
      <c r="A11345" s="13">
        <v>42243.197916666664</v>
      </c>
      <c r="B11345" s="75">
        <v>61.0</v>
      </c>
      <c r="C11345" s="75">
        <v>64.1333333333333</v>
      </c>
      <c r="D11345" s="75">
        <v>71.0</v>
      </c>
      <c r="E11345" s="75">
        <v>72.1333333333333</v>
      </c>
    </row>
    <row r="11346" ht="15.75" customHeight="1">
      <c r="A11346" s="13">
        <v>42243.208333333336</v>
      </c>
      <c r="B11346" s="75">
        <v>61.0</v>
      </c>
      <c r="C11346" s="75">
        <v>64.1166666666667</v>
      </c>
      <c r="D11346" s="75">
        <v>70.8833333333333</v>
      </c>
      <c r="E11346" s="75">
        <v>72.0</v>
      </c>
    </row>
    <row r="11347" ht="15.75" customHeight="1">
      <c r="A11347" s="13">
        <v>42243.21875</v>
      </c>
      <c r="B11347" s="75">
        <v>61.0</v>
      </c>
      <c r="C11347" s="75">
        <v>64.3666666666667</v>
      </c>
      <c r="D11347" s="75">
        <v>70.6333333333333</v>
      </c>
      <c r="E11347" s="75">
        <v>72.0</v>
      </c>
    </row>
    <row r="11348" ht="15.75" customHeight="1">
      <c r="A11348" s="13">
        <v>42243.229166666664</v>
      </c>
      <c r="B11348" s="75">
        <v>61.0</v>
      </c>
      <c r="C11348" s="75">
        <v>64.6166666666667</v>
      </c>
      <c r="D11348" s="75">
        <v>70.3833333333333</v>
      </c>
      <c r="E11348" s="75">
        <v>72.0</v>
      </c>
    </row>
    <row r="11349" ht="15.75" customHeight="1">
      <c r="A11349" s="13">
        <v>42243.239583333336</v>
      </c>
      <c r="B11349" s="75">
        <v>61.0</v>
      </c>
      <c r="C11349" s="75">
        <v>64.8666666666667</v>
      </c>
      <c r="D11349" s="75">
        <v>70.1333333333333</v>
      </c>
      <c r="E11349" s="75">
        <v>72.0</v>
      </c>
    </row>
    <row r="11350" ht="15.75" customHeight="1">
      <c r="A11350" s="13">
        <v>42243.25</v>
      </c>
      <c r="B11350" s="75">
        <v>61.2</v>
      </c>
      <c r="C11350" s="75">
        <v>65.2333333333333</v>
      </c>
      <c r="D11350" s="75">
        <v>70.1166666666667</v>
      </c>
      <c r="E11350" s="75">
        <v>72.35</v>
      </c>
    </row>
    <row r="11351" ht="15.75" customHeight="1">
      <c r="A11351" s="13">
        <v>42243.260416666664</v>
      </c>
      <c r="B11351" s="75">
        <v>61.95</v>
      </c>
      <c r="C11351" s="75">
        <v>65.7333333333333</v>
      </c>
      <c r="D11351" s="75">
        <v>70.3666666666667</v>
      </c>
      <c r="E11351" s="75">
        <v>73.1</v>
      </c>
    </row>
    <row r="11352" ht="15.75" customHeight="1">
      <c r="A11352" s="13">
        <v>42243.270833333336</v>
      </c>
      <c r="B11352" s="75">
        <v>62.7</v>
      </c>
      <c r="C11352" s="75">
        <v>66.2333333333333</v>
      </c>
      <c r="D11352" s="75">
        <v>70.6166666666667</v>
      </c>
      <c r="E11352" s="75">
        <v>73.85</v>
      </c>
    </row>
    <row r="11353" ht="15.75" customHeight="1">
      <c r="A11353" s="13">
        <v>42243.28125</v>
      </c>
      <c r="B11353" s="75">
        <v>63.45</v>
      </c>
      <c r="C11353" s="75">
        <v>66.7333333333333</v>
      </c>
      <c r="D11353" s="75">
        <v>70.8666666666667</v>
      </c>
      <c r="E11353" s="75">
        <v>74.6</v>
      </c>
    </row>
    <row r="11354" ht="15.75" customHeight="1">
      <c r="A11354" s="13">
        <v>42243.291666666664</v>
      </c>
      <c r="B11354" s="75">
        <v>64.2</v>
      </c>
      <c r="C11354" s="75">
        <v>67.35</v>
      </c>
      <c r="D11354" s="75">
        <v>71.4666666666667</v>
      </c>
      <c r="E11354" s="75">
        <v>75.5833333333333</v>
      </c>
    </row>
    <row r="11355" ht="15.75" customHeight="1">
      <c r="A11355" s="13">
        <v>42243.302083333336</v>
      </c>
      <c r="B11355" s="75">
        <v>64.95</v>
      </c>
      <c r="C11355" s="75">
        <v>68.1</v>
      </c>
      <c r="D11355" s="75">
        <v>72.4666666666667</v>
      </c>
      <c r="E11355" s="75">
        <v>76.8333333333333</v>
      </c>
    </row>
    <row r="11356" ht="15.75" customHeight="1">
      <c r="A11356" s="13">
        <v>42243.3125</v>
      </c>
      <c r="B11356" s="75">
        <v>65.7</v>
      </c>
      <c r="C11356" s="75">
        <v>68.85</v>
      </c>
      <c r="D11356" s="75">
        <v>73.4666666666667</v>
      </c>
      <c r="E11356" s="75">
        <v>78.0833333333333</v>
      </c>
    </row>
    <row r="11357" ht="15.75" customHeight="1">
      <c r="A11357" s="13">
        <v>42243.322916666664</v>
      </c>
      <c r="B11357" s="75">
        <v>66.45</v>
      </c>
      <c r="C11357" s="75">
        <v>69.6</v>
      </c>
      <c r="D11357" s="75">
        <v>74.4666666666667</v>
      </c>
      <c r="E11357" s="75">
        <v>79.3333333333333</v>
      </c>
    </row>
    <row r="11358" ht="15.75" customHeight="1">
      <c r="A11358" s="13">
        <v>42243.333333333336</v>
      </c>
      <c r="B11358" s="75">
        <v>67.2</v>
      </c>
      <c r="C11358" s="75">
        <v>70.5833333333333</v>
      </c>
      <c r="D11358" s="75">
        <v>76.05</v>
      </c>
      <c r="E11358" s="75">
        <v>80.4666666666667</v>
      </c>
    </row>
    <row r="11359" ht="15.75" customHeight="1">
      <c r="A11359" s="13">
        <v>42243.34375</v>
      </c>
      <c r="B11359" s="75">
        <v>67.95</v>
      </c>
      <c r="C11359" s="75">
        <v>71.8333333333333</v>
      </c>
      <c r="D11359" s="75">
        <v>78.3</v>
      </c>
      <c r="E11359" s="75">
        <v>81.4666666666667</v>
      </c>
    </row>
    <row r="11360" ht="15.75" customHeight="1">
      <c r="A11360" s="13">
        <v>42243.354166666664</v>
      </c>
      <c r="B11360" s="75">
        <v>68.7</v>
      </c>
      <c r="C11360" s="75">
        <v>73.0833333333333</v>
      </c>
      <c r="D11360" s="75">
        <v>80.55</v>
      </c>
      <c r="E11360" s="75">
        <v>82.4666666666667</v>
      </c>
    </row>
    <row r="11361" ht="15.75" customHeight="1">
      <c r="A11361" s="13">
        <v>42243.364583333336</v>
      </c>
      <c r="B11361" s="75">
        <v>69.45</v>
      </c>
      <c r="C11361" s="75">
        <v>74.3333333333333</v>
      </c>
      <c r="D11361" s="75">
        <v>82.8</v>
      </c>
      <c r="E11361" s="75">
        <v>83.4666666666667</v>
      </c>
    </row>
    <row r="11362" ht="15.75" customHeight="1">
      <c r="A11362" s="13">
        <v>42243.375</v>
      </c>
      <c r="B11362" s="75">
        <v>70.1333333333333</v>
      </c>
      <c r="C11362" s="75">
        <v>75.5833333333333</v>
      </c>
      <c r="D11362" s="75">
        <v>84.4666666666667</v>
      </c>
      <c r="E11362" s="75">
        <v>84.4666666666667</v>
      </c>
    </row>
    <row r="11363" ht="15.75" customHeight="1">
      <c r="A11363" s="13">
        <v>42243.385416666664</v>
      </c>
      <c r="B11363" s="75">
        <v>70.6333333333333</v>
      </c>
      <c r="C11363" s="75">
        <v>76.8333333333333</v>
      </c>
      <c r="D11363" s="75">
        <v>85.4666666666667</v>
      </c>
      <c r="E11363" s="75">
        <v>85.4666666666667</v>
      </c>
    </row>
    <row r="11364" ht="15.75" customHeight="1">
      <c r="A11364" s="13">
        <v>42243.395833333336</v>
      </c>
      <c r="B11364" s="75">
        <v>71.1333333333333</v>
      </c>
      <c r="C11364" s="75">
        <v>78.0833333333333</v>
      </c>
      <c r="D11364" s="75">
        <v>86.4666666666667</v>
      </c>
      <c r="E11364" s="75">
        <v>86.4666666666667</v>
      </c>
    </row>
    <row r="11365" ht="15.75" customHeight="1">
      <c r="A11365" s="13">
        <v>42243.40625</v>
      </c>
      <c r="B11365" s="75">
        <v>71.6333333333333</v>
      </c>
      <c r="C11365" s="75">
        <v>79.3333333333333</v>
      </c>
      <c r="D11365" s="75">
        <v>87.4666666666667</v>
      </c>
      <c r="E11365" s="75">
        <v>87.4666666666667</v>
      </c>
    </row>
    <row r="11366" ht="15.75" customHeight="1">
      <c r="A11366" s="13">
        <v>42243.416666666664</v>
      </c>
      <c r="B11366" s="75">
        <v>72.1333333333333</v>
      </c>
      <c r="C11366" s="75">
        <v>80.5833333333333</v>
      </c>
      <c r="D11366" s="75">
        <v>88.35</v>
      </c>
      <c r="E11366" s="75">
        <v>88.2333333333333</v>
      </c>
    </row>
    <row r="11367" ht="15.75" customHeight="1">
      <c r="A11367" s="13">
        <v>42243.427083333336</v>
      </c>
      <c r="B11367" s="75">
        <v>72.6333333333333</v>
      </c>
      <c r="C11367" s="75">
        <v>81.8333333333333</v>
      </c>
      <c r="D11367" s="75">
        <v>89.1</v>
      </c>
      <c r="E11367" s="75">
        <v>88.7333333333333</v>
      </c>
    </row>
    <row r="11368" ht="15.75" customHeight="1">
      <c r="A11368" s="13">
        <v>42243.4375</v>
      </c>
      <c r="B11368" s="75">
        <v>73.1333333333333</v>
      </c>
      <c r="C11368" s="75">
        <v>83.0833333333333</v>
      </c>
      <c r="D11368" s="75">
        <v>89.85</v>
      </c>
      <c r="E11368" s="75">
        <v>89.2333333333333</v>
      </c>
    </row>
    <row r="11369" ht="15.75" customHeight="1">
      <c r="A11369" s="13">
        <v>42243.447916666664</v>
      </c>
      <c r="B11369" s="75">
        <v>73.6333333333333</v>
      </c>
      <c r="C11369" s="75">
        <v>84.3333333333333</v>
      </c>
      <c r="D11369" s="75">
        <v>90.6</v>
      </c>
      <c r="E11369" s="75">
        <v>89.7333333333333</v>
      </c>
    </row>
    <row r="11370" ht="15.75" customHeight="1">
      <c r="A11370" s="13">
        <v>42243.458333333336</v>
      </c>
      <c r="B11370" s="75">
        <v>74.7333333333333</v>
      </c>
      <c r="C11370" s="75">
        <v>85.2333333333333</v>
      </c>
      <c r="D11370" s="75">
        <v>91.1166666666667</v>
      </c>
      <c r="E11370" s="75">
        <v>90.4666666666667</v>
      </c>
    </row>
    <row r="11371" ht="15.75" customHeight="1">
      <c r="A11371" s="13">
        <v>42243.46875</v>
      </c>
      <c r="B11371" s="75">
        <v>77.4833333333333</v>
      </c>
      <c r="C11371" s="75">
        <v>85.7333333333333</v>
      </c>
      <c r="D11371" s="75">
        <v>91.3666666666667</v>
      </c>
      <c r="E11371" s="75">
        <v>91.4666666666667</v>
      </c>
    </row>
    <row r="11372" ht="15.75" customHeight="1">
      <c r="A11372" s="13">
        <v>42243.479166666664</v>
      </c>
      <c r="B11372" s="75">
        <v>80.2333333333333</v>
      </c>
      <c r="C11372" s="75">
        <v>86.2333333333333</v>
      </c>
      <c r="D11372" s="75">
        <v>91.6166666666667</v>
      </c>
      <c r="E11372" s="75">
        <v>92.4666666666667</v>
      </c>
    </row>
    <row r="11373" ht="15.75" customHeight="1">
      <c r="A11373" s="13">
        <v>42243.489583333336</v>
      </c>
      <c r="B11373" s="75">
        <v>82.9833333333333</v>
      </c>
      <c r="C11373" s="75">
        <v>86.7333333333333</v>
      </c>
      <c r="D11373" s="75">
        <v>91.8666666666667</v>
      </c>
      <c r="E11373" s="75">
        <v>93.4666666666667</v>
      </c>
    </row>
    <row r="11374" ht="15.75" customHeight="1">
      <c r="A11374" s="13">
        <v>42243.5</v>
      </c>
      <c r="B11374" s="75">
        <v>84.9333333333333</v>
      </c>
      <c r="C11374" s="75">
        <v>87.35</v>
      </c>
      <c r="D11374" s="75">
        <v>92.35</v>
      </c>
      <c r="E11374" s="75">
        <v>94.5833333333333</v>
      </c>
    </row>
    <row r="11375" ht="15.75" customHeight="1">
      <c r="A11375" s="13">
        <v>42243.510416666664</v>
      </c>
      <c r="B11375" s="75">
        <v>84.6833333333333</v>
      </c>
      <c r="C11375" s="75">
        <v>88.1</v>
      </c>
      <c r="D11375" s="75">
        <v>93.1</v>
      </c>
      <c r="E11375" s="75">
        <v>95.8333333333333</v>
      </c>
    </row>
    <row r="11376" ht="15.75" customHeight="1">
      <c r="A11376" s="13">
        <v>42243.520833333336</v>
      </c>
      <c r="B11376" s="75">
        <v>84.4333333333333</v>
      </c>
      <c r="C11376" s="75">
        <v>88.85</v>
      </c>
      <c r="D11376" s="75">
        <v>93.85</v>
      </c>
      <c r="E11376" s="75">
        <v>97.0833333333333</v>
      </c>
    </row>
    <row r="11377" ht="15.75" customHeight="1">
      <c r="A11377" s="13">
        <v>42243.53125</v>
      </c>
      <c r="B11377" s="75">
        <v>84.1833333333333</v>
      </c>
      <c r="C11377" s="75">
        <v>89.6</v>
      </c>
      <c r="D11377" s="75">
        <v>94.6</v>
      </c>
      <c r="E11377" s="75">
        <v>98.3333333333333</v>
      </c>
    </row>
    <row r="11378" ht="15.75" customHeight="1">
      <c r="A11378" s="13">
        <v>42243.541666666664</v>
      </c>
      <c r="B11378" s="75">
        <v>83.7333333333333</v>
      </c>
      <c r="C11378" s="75">
        <v>90.1166666666667</v>
      </c>
      <c r="D11378" s="75">
        <v>95.2333333333333</v>
      </c>
      <c r="E11378" s="75">
        <v>99.2333333333333</v>
      </c>
    </row>
    <row r="11379" ht="15.75" customHeight="1">
      <c r="A11379" s="13">
        <v>42243.552083333336</v>
      </c>
      <c r="B11379" s="75">
        <v>82.7333333333333</v>
      </c>
      <c r="C11379" s="75">
        <v>90.3666666666667</v>
      </c>
      <c r="D11379" s="75">
        <v>95.7333333333333</v>
      </c>
      <c r="E11379" s="75">
        <v>99.7333333333333</v>
      </c>
    </row>
    <row r="11380" ht="15.75" customHeight="1">
      <c r="A11380" s="13">
        <v>42243.5625</v>
      </c>
      <c r="B11380" s="75">
        <v>81.7333333333333</v>
      </c>
      <c r="C11380" s="75">
        <v>90.6166666666667</v>
      </c>
      <c r="D11380" s="75">
        <v>96.2333333333333</v>
      </c>
      <c r="E11380" s="75">
        <v>100.233333333333</v>
      </c>
    </row>
    <row r="11381" ht="15.75" customHeight="1">
      <c r="A11381" s="13">
        <v>42243.572916666664</v>
      </c>
      <c r="B11381" s="75">
        <v>80.7333333333333</v>
      </c>
      <c r="C11381" s="75">
        <v>90.8666666666667</v>
      </c>
      <c r="D11381" s="75">
        <v>96.7333333333333</v>
      </c>
      <c r="E11381" s="75">
        <v>100.733333333333</v>
      </c>
    </row>
    <row r="11382" ht="15.75" customHeight="1">
      <c r="A11382" s="13">
        <v>42243.583333333336</v>
      </c>
      <c r="B11382" s="75">
        <v>79.9333333333333</v>
      </c>
      <c r="C11382" s="75">
        <v>90.65</v>
      </c>
      <c r="D11382" s="75">
        <v>97.0</v>
      </c>
      <c r="E11382" s="75">
        <v>101.0</v>
      </c>
    </row>
    <row r="11383" ht="15.75" customHeight="1">
      <c r="A11383" s="13">
        <v>42243.59375</v>
      </c>
      <c r="B11383" s="75">
        <v>79.6833333333333</v>
      </c>
      <c r="C11383" s="75">
        <v>89.9</v>
      </c>
      <c r="D11383" s="75">
        <v>97.0</v>
      </c>
      <c r="E11383" s="75">
        <v>101.0</v>
      </c>
    </row>
    <row r="11384" ht="15.75" customHeight="1">
      <c r="A11384" s="13">
        <v>42243.604166666664</v>
      </c>
      <c r="B11384" s="75">
        <v>79.4333333333333</v>
      </c>
      <c r="C11384" s="75">
        <v>89.15</v>
      </c>
      <c r="D11384" s="75">
        <v>97.0</v>
      </c>
      <c r="E11384" s="75">
        <v>101.0</v>
      </c>
    </row>
    <row r="11385" ht="15.75" customHeight="1">
      <c r="A11385" s="13">
        <v>42243.614583333336</v>
      </c>
      <c r="B11385" s="75">
        <v>79.1833333333333</v>
      </c>
      <c r="C11385" s="75">
        <v>88.4</v>
      </c>
      <c r="D11385" s="75">
        <v>97.0</v>
      </c>
      <c r="E11385" s="75">
        <v>101.0</v>
      </c>
    </row>
    <row r="11386" ht="15.75" customHeight="1">
      <c r="A11386" s="13">
        <v>42243.625</v>
      </c>
      <c r="B11386" s="75">
        <v>78.8666666666667</v>
      </c>
      <c r="C11386" s="75">
        <v>87.7666666666667</v>
      </c>
      <c r="D11386" s="75">
        <v>97.0</v>
      </c>
      <c r="E11386" s="75">
        <v>101.116666666667</v>
      </c>
    </row>
    <row r="11387" ht="15.75" customHeight="1">
      <c r="A11387" s="13">
        <v>42243.635416666664</v>
      </c>
      <c r="B11387" s="75">
        <v>78.3666666666667</v>
      </c>
      <c r="C11387" s="75">
        <v>87.2666666666667</v>
      </c>
      <c r="D11387" s="75">
        <v>97.0</v>
      </c>
      <c r="E11387" s="75">
        <v>101.366666666667</v>
      </c>
    </row>
    <row r="11388" ht="15.75" customHeight="1">
      <c r="A11388" s="13">
        <v>42243.645833333336</v>
      </c>
      <c r="B11388" s="75">
        <v>77.8666666666667</v>
      </c>
      <c r="C11388" s="75">
        <v>86.7666666666667</v>
      </c>
      <c r="D11388" s="75">
        <v>97.0</v>
      </c>
      <c r="E11388" s="75">
        <v>101.616666666667</v>
      </c>
    </row>
    <row r="11389" ht="15.75" customHeight="1">
      <c r="A11389" s="13">
        <v>42243.65625</v>
      </c>
      <c r="B11389" s="75">
        <v>77.3666666666667</v>
      </c>
      <c r="C11389" s="75">
        <v>86.2666666666667</v>
      </c>
      <c r="D11389" s="75">
        <v>97.0</v>
      </c>
      <c r="E11389" s="75">
        <v>101.866666666667</v>
      </c>
    </row>
    <row r="11390" ht="15.75" customHeight="1">
      <c r="A11390" s="13">
        <v>42243.666666666664</v>
      </c>
      <c r="B11390" s="75">
        <v>77.0</v>
      </c>
      <c r="C11390" s="75">
        <v>85.5333333333333</v>
      </c>
      <c r="D11390" s="75">
        <v>96.8833333333333</v>
      </c>
      <c r="E11390" s="75">
        <v>102.0</v>
      </c>
    </row>
    <row r="11391" ht="15.75" customHeight="1">
      <c r="A11391" s="13">
        <v>42243.677083333336</v>
      </c>
      <c r="B11391" s="75">
        <v>77.0</v>
      </c>
      <c r="C11391" s="75">
        <v>84.5333333333333</v>
      </c>
      <c r="D11391" s="75">
        <v>96.6333333333333</v>
      </c>
      <c r="E11391" s="75">
        <v>102.0</v>
      </c>
    </row>
    <row r="11392" ht="15.75" customHeight="1">
      <c r="A11392" s="13">
        <v>42243.6875</v>
      </c>
      <c r="B11392" s="75">
        <v>77.0</v>
      </c>
      <c r="C11392" s="75">
        <v>83.5333333333333</v>
      </c>
      <c r="D11392" s="75">
        <v>96.3833333333333</v>
      </c>
      <c r="E11392" s="75">
        <v>102.0</v>
      </c>
    </row>
    <row r="11393" ht="15.75" customHeight="1">
      <c r="A11393" s="13">
        <v>42243.697916666664</v>
      </c>
      <c r="B11393" s="75">
        <v>77.0</v>
      </c>
      <c r="C11393" s="75">
        <v>82.5333333333333</v>
      </c>
      <c r="D11393" s="75">
        <v>96.1333333333333</v>
      </c>
      <c r="E11393" s="75">
        <v>102.0</v>
      </c>
    </row>
    <row r="11394" ht="15.75" customHeight="1">
      <c r="A11394" s="13">
        <v>42243.708333333336</v>
      </c>
      <c r="B11394" s="75">
        <v>76.7333333333333</v>
      </c>
      <c r="C11394" s="75">
        <v>81.5333333333333</v>
      </c>
      <c r="D11394" s="75">
        <v>95.8833333333333</v>
      </c>
      <c r="E11394" s="75">
        <v>101.65</v>
      </c>
    </row>
    <row r="11395" ht="15.75" customHeight="1">
      <c r="A11395" s="13">
        <v>42243.71875</v>
      </c>
      <c r="B11395" s="75">
        <v>75.7333333333333</v>
      </c>
      <c r="C11395" s="75">
        <v>80.5333333333333</v>
      </c>
      <c r="D11395" s="75">
        <v>95.6333333333333</v>
      </c>
      <c r="E11395" s="75">
        <v>100.9</v>
      </c>
    </row>
    <row r="11396" ht="15.75" customHeight="1">
      <c r="A11396" s="13">
        <v>42243.729166666664</v>
      </c>
      <c r="B11396" s="75">
        <v>74.7333333333333</v>
      </c>
      <c r="C11396" s="75">
        <v>79.5333333333333</v>
      </c>
      <c r="D11396" s="75">
        <v>95.3833333333333</v>
      </c>
      <c r="E11396" s="75">
        <v>100.15</v>
      </c>
    </row>
    <row r="11397" ht="15.75" customHeight="1">
      <c r="A11397" s="13">
        <v>42243.739583333336</v>
      </c>
      <c r="B11397" s="75">
        <v>73.7333333333333</v>
      </c>
      <c r="C11397" s="75">
        <v>78.5333333333333</v>
      </c>
      <c r="D11397" s="75">
        <v>95.1333333333333</v>
      </c>
      <c r="E11397" s="75">
        <v>99.4</v>
      </c>
    </row>
    <row r="11398" ht="15.75" customHeight="1">
      <c r="A11398" s="13">
        <v>42243.75</v>
      </c>
      <c r="B11398" s="75">
        <v>72.8666666666667</v>
      </c>
      <c r="C11398" s="75">
        <v>77.7666666666667</v>
      </c>
      <c r="D11398" s="75">
        <v>94.65</v>
      </c>
      <c r="E11398" s="75">
        <v>98.4166666666667</v>
      </c>
    </row>
    <row r="11399" ht="15.75" customHeight="1">
      <c r="A11399" s="13">
        <v>42243.760416666664</v>
      </c>
      <c r="B11399" s="75">
        <v>72.3666666666667</v>
      </c>
      <c r="C11399" s="75">
        <v>77.2666666666667</v>
      </c>
      <c r="D11399" s="75">
        <v>93.9</v>
      </c>
      <c r="E11399" s="75">
        <v>97.1666666666667</v>
      </c>
    </row>
    <row r="11400" ht="15.75" customHeight="1">
      <c r="A11400" s="13">
        <v>42243.770833333336</v>
      </c>
      <c r="B11400" s="75">
        <v>71.8666666666667</v>
      </c>
      <c r="C11400" s="75">
        <v>76.7666666666667</v>
      </c>
      <c r="D11400" s="75">
        <v>93.15</v>
      </c>
      <c r="E11400" s="75">
        <v>95.9166666666667</v>
      </c>
    </row>
    <row r="11401" ht="15.75" customHeight="1">
      <c r="A11401" s="13">
        <v>42243.78125</v>
      </c>
      <c r="B11401" s="75">
        <v>71.3666666666667</v>
      </c>
      <c r="C11401" s="75">
        <v>76.2666666666667</v>
      </c>
      <c r="D11401" s="75">
        <v>92.4</v>
      </c>
      <c r="E11401" s="75">
        <v>94.6666666666667</v>
      </c>
    </row>
    <row r="11402" ht="15.75" customHeight="1">
      <c r="A11402" s="13">
        <v>42243.791666666664</v>
      </c>
      <c r="B11402" s="75">
        <v>70.8666666666667</v>
      </c>
      <c r="C11402" s="75">
        <v>75.7666666666667</v>
      </c>
      <c r="D11402" s="75">
        <v>91.5333333333333</v>
      </c>
      <c r="E11402" s="75">
        <v>93.8833333333333</v>
      </c>
    </row>
    <row r="11403" ht="15.75" customHeight="1">
      <c r="A11403" s="13">
        <v>42243.802083333336</v>
      </c>
      <c r="B11403" s="75">
        <v>70.3666666666667</v>
      </c>
      <c r="C11403" s="75">
        <v>75.2666666666667</v>
      </c>
      <c r="D11403" s="75">
        <v>90.5333333333333</v>
      </c>
      <c r="E11403" s="75">
        <v>93.6333333333333</v>
      </c>
    </row>
    <row r="11404" ht="15.75" customHeight="1">
      <c r="A11404" s="13">
        <v>42243.8125</v>
      </c>
      <c r="B11404" s="75">
        <v>69.8666666666667</v>
      </c>
      <c r="C11404" s="75">
        <v>74.7666666666667</v>
      </c>
      <c r="D11404" s="75">
        <v>89.5333333333333</v>
      </c>
      <c r="E11404" s="75">
        <v>93.3833333333333</v>
      </c>
    </row>
    <row r="11405" ht="15.75" customHeight="1">
      <c r="A11405" s="13">
        <v>42243.822916666664</v>
      </c>
      <c r="B11405" s="75">
        <v>69.3666666666667</v>
      </c>
      <c r="C11405" s="75">
        <v>74.2666666666667</v>
      </c>
      <c r="D11405" s="75">
        <v>88.5333333333333</v>
      </c>
      <c r="E11405" s="75">
        <v>93.1333333333333</v>
      </c>
    </row>
    <row r="11406" ht="15.75" customHeight="1">
      <c r="A11406" s="13">
        <v>42243.833333333336</v>
      </c>
      <c r="B11406" s="75">
        <v>69.0666666666667</v>
      </c>
      <c r="C11406" s="75">
        <v>74.0</v>
      </c>
      <c r="D11406" s="75">
        <v>87.7666666666667</v>
      </c>
      <c r="E11406" s="75">
        <v>92.5333333333333</v>
      </c>
    </row>
    <row r="11407" ht="15.75" customHeight="1">
      <c r="A11407" s="13">
        <v>42243.84375</v>
      </c>
      <c r="B11407" s="75">
        <v>69.3166666666667</v>
      </c>
      <c r="C11407" s="75">
        <v>74.0</v>
      </c>
      <c r="D11407" s="75">
        <v>87.2666666666667</v>
      </c>
      <c r="E11407" s="75">
        <v>91.5333333333333</v>
      </c>
    </row>
    <row r="11408" ht="15.75" customHeight="1">
      <c r="A11408" s="13">
        <v>42243.854166666664</v>
      </c>
      <c r="B11408" s="75">
        <v>69.5666666666667</v>
      </c>
      <c r="C11408" s="75">
        <v>74.0</v>
      </c>
      <c r="D11408" s="75">
        <v>86.7666666666667</v>
      </c>
      <c r="E11408" s="75">
        <v>90.5333333333333</v>
      </c>
    </row>
    <row r="11409" ht="15.75" customHeight="1">
      <c r="A11409" s="13">
        <v>42243.864583333336</v>
      </c>
      <c r="B11409" s="75">
        <v>69.8166666666667</v>
      </c>
      <c r="C11409" s="75">
        <v>74.0</v>
      </c>
      <c r="D11409" s="75">
        <v>86.2666666666667</v>
      </c>
      <c r="E11409" s="75">
        <v>89.5333333333333</v>
      </c>
    </row>
    <row r="11410" ht="15.75" customHeight="1">
      <c r="A11410" s="13">
        <v>42243.875</v>
      </c>
      <c r="B11410" s="75">
        <v>69.8666666666667</v>
      </c>
      <c r="C11410" s="75">
        <v>73.8833333333333</v>
      </c>
      <c r="D11410" s="75">
        <v>85.7666666666667</v>
      </c>
      <c r="E11410" s="75">
        <v>88.7666666666667</v>
      </c>
    </row>
    <row r="11411" ht="15.75" customHeight="1">
      <c r="A11411" s="13">
        <v>42243.885416666664</v>
      </c>
      <c r="B11411" s="75">
        <v>69.3666666666667</v>
      </c>
      <c r="C11411" s="75">
        <v>73.6333333333333</v>
      </c>
      <c r="D11411" s="75">
        <v>85.2666666666667</v>
      </c>
      <c r="E11411" s="75">
        <v>88.2666666666667</v>
      </c>
    </row>
    <row r="11412" ht="15.75" customHeight="1">
      <c r="A11412" s="13">
        <v>42243.895833333336</v>
      </c>
      <c r="B11412" s="75">
        <v>68.8666666666667</v>
      </c>
      <c r="C11412" s="75">
        <v>73.3833333333333</v>
      </c>
      <c r="D11412" s="75">
        <v>84.7666666666667</v>
      </c>
      <c r="E11412" s="75">
        <v>87.7666666666667</v>
      </c>
    </row>
    <row r="11413" ht="15.75" customHeight="1">
      <c r="A11413" s="13">
        <v>42243.90625</v>
      </c>
      <c r="B11413" s="75">
        <v>68.3666666666667</v>
      </c>
      <c r="C11413" s="75">
        <v>73.1333333333333</v>
      </c>
      <c r="D11413" s="75">
        <v>84.2666666666667</v>
      </c>
      <c r="E11413" s="75">
        <v>87.2666666666667</v>
      </c>
    </row>
    <row r="11414" ht="15.75" customHeight="1">
      <c r="A11414" s="13">
        <v>42243.916666666664</v>
      </c>
      <c r="B11414" s="75">
        <v>67.9333333333333</v>
      </c>
      <c r="C11414" s="75">
        <v>72.8833333333333</v>
      </c>
      <c r="D11414" s="75">
        <v>83.7666666666667</v>
      </c>
      <c r="E11414" s="75">
        <v>86.65</v>
      </c>
    </row>
    <row r="11415" ht="15.75" customHeight="1">
      <c r="A11415" s="13">
        <v>42243.927083333336</v>
      </c>
      <c r="B11415" s="75">
        <v>67.6833333333333</v>
      </c>
      <c r="C11415" s="75">
        <v>72.6333333333333</v>
      </c>
      <c r="D11415" s="75">
        <v>83.2666666666667</v>
      </c>
      <c r="E11415" s="75">
        <v>85.9</v>
      </c>
    </row>
    <row r="11416" ht="15.75" customHeight="1">
      <c r="A11416" s="13">
        <v>42243.9375</v>
      </c>
      <c r="B11416" s="75">
        <v>67.4333333333333</v>
      </c>
      <c r="C11416" s="75">
        <v>72.3833333333333</v>
      </c>
      <c r="D11416" s="75">
        <v>82.7666666666667</v>
      </c>
      <c r="E11416" s="75">
        <v>85.15</v>
      </c>
    </row>
    <row r="11417" ht="15.75" customHeight="1">
      <c r="A11417" s="13">
        <v>42243.947916666664</v>
      </c>
      <c r="B11417" s="75">
        <v>67.1833333333333</v>
      </c>
      <c r="C11417" s="75">
        <v>72.1333333333333</v>
      </c>
      <c r="D11417" s="75">
        <v>82.2666666666667</v>
      </c>
      <c r="E11417" s="75">
        <v>84.4</v>
      </c>
    </row>
    <row r="11418" ht="15.75" customHeight="1">
      <c r="A11418" s="13">
        <v>42243.958333333336</v>
      </c>
      <c r="B11418" s="75">
        <v>67.0</v>
      </c>
      <c r="C11418" s="75">
        <v>71.8833333333333</v>
      </c>
      <c r="D11418" s="75">
        <v>81.7666666666667</v>
      </c>
      <c r="E11418" s="75">
        <v>83.65</v>
      </c>
    </row>
    <row r="11419" ht="15.75" customHeight="1">
      <c r="A11419" s="13">
        <v>42243.96875</v>
      </c>
      <c r="B11419" s="75">
        <v>67.0</v>
      </c>
      <c r="C11419" s="75">
        <v>71.6333333333333</v>
      </c>
      <c r="D11419" s="75">
        <v>81.2666666666667</v>
      </c>
      <c r="E11419" s="75">
        <v>82.9</v>
      </c>
    </row>
    <row r="11420" ht="15.75" customHeight="1">
      <c r="A11420" s="13">
        <v>42243.979166666664</v>
      </c>
      <c r="B11420" s="75">
        <v>67.0</v>
      </c>
      <c r="C11420" s="75">
        <v>71.3833333333333</v>
      </c>
      <c r="D11420" s="75">
        <v>80.7666666666667</v>
      </c>
      <c r="E11420" s="75">
        <v>82.15</v>
      </c>
    </row>
    <row r="11421" ht="15.75" customHeight="1">
      <c r="A11421" s="13">
        <v>42243.989583333336</v>
      </c>
      <c r="B11421" s="75">
        <v>67.0</v>
      </c>
      <c r="C11421" s="75">
        <v>71.1333333333333</v>
      </c>
      <c r="D11421" s="75">
        <v>80.2666666666667</v>
      </c>
      <c r="E11421" s="75">
        <v>81.4</v>
      </c>
    </row>
    <row r="11422" ht="15.75" customHeight="1">
      <c r="A11422" s="13">
        <v>42244.0</v>
      </c>
      <c r="B11422" s="75">
        <v>67.0</v>
      </c>
      <c r="C11422" s="75">
        <v>70.8833333333333</v>
      </c>
      <c r="D11422" s="75">
        <v>79.8833333333333</v>
      </c>
      <c r="E11422" s="75">
        <v>80.8833333333333</v>
      </c>
    </row>
    <row r="11423" ht="15.75" customHeight="1">
      <c r="A11423" s="13">
        <v>42244.010416666664</v>
      </c>
      <c r="B11423" s="75">
        <v>67.0</v>
      </c>
      <c r="C11423" s="75">
        <v>70.6333333333333</v>
      </c>
      <c r="D11423" s="75">
        <v>79.6333333333333</v>
      </c>
      <c r="E11423" s="75">
        <v>80.6333333333333</v>
      </c>
    </row>
    <row r="11424" ht="15.75" customHeight="1">
      <c r="A11424" s="13">
        <v>42244.020833333336</v>
      </c>
      <c r="B11424" s="75">
        <v>67.0</v>
      </c>
      <c r="C11424" s="75">
        <v>70.3833333333333</v>
      </c>
      <c r="D11424" s="75">
        <v>79.3833333333333</v>
      </c>
      <c r="E11424" s="75">
        <v>80.3833333333333</v>
      </c>
    </row>
    <row r="11425" ht="15.75" customHeight="1">
      <c r="A11425" s="13">
        <v>42244.03125</v>
      </c>
      <c r="B11425" s="75">
        <v>67.0</v>
      </c>
      <c r="C11425" s="75">
        <v>70.1333333333333</v>
      </c>
      <c r="D11425" s="75">
        <v>79.1333333333333</v>
      </c>
      <c r="E11425" s="75">
        <v>80.1333333333333</v>
      </c>
    </row>
    <row r="11426" ht="15.75" customHeight="1">
      <c r="A11426" s="13">
        <v>42244.041666666664</v>
      </c>
      <c r="B11426" s="75">
        <v>66.9333333333333</v>
      </c>
      <c r="C11426" s="75">
        <v>69.8833333333333</v>
      </c>
      <c r="D11426" s="75">
        <v>78.7666666666667</v>
      </c>
      <c r="E11426" s="75">
        <v>79.7666666666667</v>
      </c>
    </row>
    <row r="11427" ht="15.75" customHeight="1">
      <c r="A11427" s="13">
        <v>42244.052083333336</v>
      </c>
      <c r="B11427" s="75">
        <v>66.6833333333333</v>
      </c>
      <c r="C11427" s="75">
        <v>69.6333333333333</v>
      </c>
      <c r="D11427" s="75">
        <v>78.2666666666667</v>
      </c>
      <c r="E11427" s="75">
        <v>79.2666666666667</v>
      </c>
    </row>
    <row r="11428" ht="15.75" customHeight="1">
      <c r="A11428" s="13">
        <v>42244.0625</v>
      </c>
      <c r="B11428" s="75">
        <v>66.4333333333333</v>
      </c>
      <c r="C11428" s="75">
        <v>69.3833333333333</v>
      </c>
      <c r="D11428" s="75">
        <v>77.7666666666667</v>
      </c>
      <c r="E11428" s="75">
        <v>78.7666666666667</v>
      </c>
    </row>
    <row r="11429" ht="15.75" customHeight="1">
      <c r="A11429" s="13">
        <v>42244.072916666664</v>
      </c>
      <c r="B11429" s="75">
        <v>66.1833333333333</v>
      </c>
      <c r="C11429" s="75">
        <v>69.1333333333333</v>
      </c>
      <c r="D11429" s="75">
        <v>77.2666666666667</v>
      </c>
      <c r="E11429" s="75">
        <v>78.2666666666667</v>
      </c>
    </row>
    <row r="11430" ht="15.75" customHeight="1">
      <c r="A11430" s="13">
        <v>42244.083333333336</v>
      </c>
      <c r="B11430" s="75">
        <v>65.9333333333333</v>
      </c>
      <c r="C11430" s="75">
        <v>68.7666666666667</v>
      </c>
      <c r="D11430" s="75">
        <v>76.8833333333333</v>
      </c>
      <c r="E11430" s="75">
        <v>77.65</v>
      </c>
    </row>
    <row r="11431" ht="15.75" customHeight="1">
      <c r="A11431" s="13">
        <v>42244.09375</v>
      </c>
      <c r="B11431" s="75">
        <v>65.6833333333333</v>
      </c>
      <c r="C11431" s="75">
        <v>68.2666666666667</v>
      </c>
      <c r="D11431" s="75">
        <v>76.6333333333333</v>
      </c>
      <c r="E11431" s="75">
        <v>76.9</v>
      </c>
    </row>
    <row r="11432" ht="15.75" customHeight="1">
      <c r="A11432" s="13">
        <v>42244.104166666664</v>
      </c>
      <c r="B11432" s="75">
        <v>65.4333333333333</v>
      </c>
      <c r="C11432" s="75">
        <v>67.7666666666667</v>
      </c>
      <c r="D11432" s="75">
        <v>76.3833333333333</v>
      </c>
      <c r="E11432" s="75">
        <v>76.15</v>
      </c>
    </row>
    <row r="11433" ht="15.75" customHeight="1">
      <c r="A11433" s="13">
        <v>42244.114583333336</v>
      </c>
      <c r="B11433" s="75">
        <v>65.1833333333333</v>
      </c>
      <c r="C11433" s="75">
        <v>67.2666666666667</v>
      </c>
      <c r="D11433" s="75">
        <v>76.1333333333333</v>
      </c>
      <c r="E11433" s="75">
        <v>75.4</v>
      </c>
    </row>
    <row r="11434" ht="15.75" customHeight="1">
      <c r="A11434" s="13">
        <v>42244.125</v>
      </c>
      <c r="B11434" s="75">
        <v>65.0</v>
      </c>
      <c r="C11434" s="75">
        <v>66.8833333333333</v>
      </c>
      <c r="D11434" s="75">
        <v>75.8833333333333</v>
      </c>
      <c r="E11434" s="75">
        <v>75.0</v>
      </c>
    </row>
    <row r="11435" ht="15.75" customHeight="1">
      <c r="A11435" s="13">
        <v>42244.135416666664</v>
      </c>
      <c r="B11435" s="75">
        <v>65.0</v>
      </c>
      <c r="C11435" s="75">
        <v>66.6333333333333</v>
      </c>
      <c r="D11435" s="75">
        <v>75.6333333333333</v>
      </c>
      <c r="E11435" s="75">
        <v>75.0</v>
      </c>
    </row>
    <row r="11436" ht="15.75" customHeight="1">
      <c r="A11436" s="13">
        <v>42244.145833333336</v>
      </c>
      <c r="B11436" s="75">
        <v>65.0</v>
      </c>
      <c r="C11436" s="75">
        <v>66.3833333333333</v>
      </c>
      <c r="D11436" s="75">
        <v>75.3833333333333</v>
      </c>
      <c r="E11436" s="75">
        <v>75.0</v>
      </c>
    </row>
    <row r="11437" ht="15.75" customHeight="1">
      <c r="A11437" s="13">
        <v>42244.15625</v>
      </c>
      <c r="B11437" s="75">
        <v>65.0</v>
      </c>
      <c r="C11437" s="75">
        <v>66.1333333333333</v>
      </c>
      <c r="D11437" s="75">
        <v>75.1333333333333</v>
      </c>
      <c r="E11437" s="75">
        <v>75.0</v>
      </c>
    </row>
    <row r="11438" ht="15.75" customHeight="1">
      <c r="A11438" s="13">
        <v>42244.166666666664</v>
      </c>
      <c r="B11438" s="75">
        <v>65.0</v>
      </c>
      <c r="C11438" s="75">
        <v>66.0</v>
      </c>
      <c r="D11438" s="75">
        <v>74.7666666666667</v>
      </c>
      <c r="E11438" s="75">
        <v>74.7666666666667</v>
      </c>
    </row>
    <row r="11439" ht="15.75" customHeight="1">
      <c r="A11439" s="13">
        <v>42244.177083333336</v>
      </c>
      <c r="B11439" s="75">
        <v>65.0</v>
      </c>
      <c r="C11439" s="75">
        <v>66.0</v>
      </c>
      <c r="D11439" s="75">
        <v>74.2666666666667</v>
      </c>
      <c r="E11439" s="75">
        <v>74.2666666666667</v>
      </c>
    </row>
    <row r="11440" ht="15.75" customHeight="1">
      <c r="A11440" s="13">
        <v>42244.1875</v>
      </c>
      <c r="B11440" s="75">
        <v>65.0</v>
      </c>
      <c r="C11440" s="75">
        <v>66.0</v>
      </c>
      <c r="D11440" s="75">
        <v>73.7666666666667</v>
      </c>
      <c r="E11440" s="75">
        <v>73.7666666666667</v>
      </c>
    </row>
    <row r="11441" ht="15.75" customHeight="1">
      <c r="A11441" s="13">
        <v>42244.197916666664</v>
      </c>
      <c r="B11441" s="75">
        <v>65.0</v>
      </c>
      <c r="C11441" s="75">
        <v>66.0</v>
      </c>
      <c r="D11441" s="75">
        <v>73.2666666666667</v>
      </c>
      <c r="E11441" s="75">
        <v>73.2666666666667</v>
      </c>
    </row>
    <row r="11442" ht="15.75" customHeight="1">
      <c r="A11442" s="13">
        <v>42244.208333333336</v>
      </c>
      <c r="B11442" s="75">
        <v>65.0666666666667</v>
      </c>
      <c r="C11442" s="75">
        <v>66.1166666666667</v>
      </c>
      <c r="D11442" s="75">
        <v>72.8833333333333</v>
      </c>
      <c r="E11442" s="75">
        <v>73.0</v>
      </c>
    </row>
    <row r="11443" ht="15.75" customHeight="1">
      <c r="A11443" s="13">
        <v>42244.21875</v>
      </c>
      <c r="B11443" s="75">
        <v>65.3166666666667</v>
      </c>
      <c r="C11443" s="75">
        <v>66.3666666666667</v>
      </c>
      <c r="D11443" s="75">
        <v>72.6333333333333</v>
      </c>
      <c r="E11443" s="75">
        <v>73.0</v>
      </c>
    </row>
    <row r="11444" ht="15.75" customHeight="1">
      <c r="A11444" s="13">
        <v>42244.229166666664</v>
      </c>
      <c r="B11444" s="75">
        <v>65.5666666666667</v>
      </c>
      <c r="C11444" s="75">
        <v>66.6166666666667</v>
      </c>
      <c r="D11444" s="75">
        <v>72.3833333333333</v>
      </c>
      <c r="E11444" s="75">
        <v>73.0</v>
      </c>
    </row>
    <row r="11445" ht="15.75" customHeight="1">
      <c r="A11445" s="13">
        <v>42244.239583333336</v>
      </c>
      <c r="B11445" s="75">
        <v>65.8166666666667</v>
      </c>
      <c r="C11445" s="75">
        <v>66.8666666666667</v>
      </c>
      <c r="D11445" s="75">
        <v>72.1333333333333</v>
      </c>
      <c r="E11445" s="75">
        <v>73.0</v>
      </c>
    </row>
    <row r="11446" ht="15.75" customHeight="1">
      <c r="A11446" s="13">
        <v>42244.25</v>
      </c>
      <c r="B11446" s="75">
        <v>66.1333333333333</v>
      </c>
      <c r="C11446" s="75">
        <v>67.5833333333333</v>
      </c>
      <c r="D11446" s="75">
        <v>71.8833333333333</v>
      </c>
      <c r="E11446" s="75">
        <v>73.5833333333333</v>
      </c>
    </row>
    <row r="11447" ht="15.75" customHeight="1">
      <c r="A11447" s="13">
        <v>42244.260416666664</v>
      </c>
      <c r="B11447" s="75">
        <v>66.6333333333333</v>
      </c>
      <c r="C11447" s="75">
        <v>68.8333333333333</v>
      </c>
      <c r="D11447" s="75">
        <v>71.6333333333333</v>
      </c>
      <c r="E11447" s="75">
        <v>74.8333333333333</v>
      </c>
    </row>
    <row r="11448" ht="15.75" customHeight="1">
      <c r="A11448" s="13">
        <v>42244.270833333336</v>
      </c>
      <c r="B11448" s="75">
        <v>67.1333333333333</v>
      </c>
      <c r="C11448" s="75">
        <v>70.0833333333333</v>
      </c>
      <c r="D11448" s="75">
        <v>71.3833333333333</v>
      </c>
      <c r="E11448" s="75">
        <v>76.0833333333333</v>
      </c>
    </row>
    <row r="11449" ht="15.75" customHeight="1">
      <c r="A11449" s="13">
        <v>42244.28125</v>
      </c>
      <c r="B11449" s="75">
        <v>67.6333333333333</v>
      </c>
      <c r="C11449" s="75">
        <v>71.3333333333333</v>
      </c>
      <c r="D11449" s="75">
        <v>71.1333333333333</v>
      </c>
      <c r="E11449" s="75">
        <v>77.3333333333333</v>
      </c>
    </row>
    <row r="11450" ht="15.75" customHeight="1">
      <c r="A11450" s="13">
        <v>42244.291666666664</v>
      </c>
      <c r="B11450" s="75">
        <v>68.1333333333333</v>
      </c>
      <c r="C11450" s="75">
        <v>72.7</v>
      </c>
      <c r="D11450" s="75">
        <v>71.5833333333333</v>
      </c>
      <c r="E11450" s="75">
        <v>78.4666666666667</v>
      </c>
    </row>
    <row r="11451" ht="15.75" customHeight="1">
      <c r="A11451" s="13">
        <v>42244.302083333336</v>
      </c>
      <c r="B11451" s="75">
        <v>68.6333333333333</v>
      </c>
      <c r="C11451" s="75">
        <v>74.2</v>
      </c>
      <c r="D11451" s="75">
        <v>72.8333333333333</v>
      </c>
      <c r="E11451" s="75">
        <v>79.4666666666667</v>
      </c>
    </row>
    <row r="11452" ht="15.75" customHeight="1">
      <c r="A11452" s="13">
        <v>42244.3125</v>
      </c>
      <c r="B11452" s="75">
        <v>69.1333333333333</v>
      </c>
      <c r="C11452" s="75">
        <v>75.7</v>
      </c>
      <c r="D11452" s="75">
        <v>74.0833333333333</v>
      </c>
      <c r="E11452" s="75">
        <v>80.4666666666667</v>
      </c>
    </row>
    <row r="11453" ht="15.75" customHeight="1">
      <c r="A11453" s="13">
        <v>42244.322916666664</v>
      </c>
      <c r="B11453" s="75">
        <v>69.6333333333333</v>
      </c>
      <c r="C11453" s="75">
        <v>77.2</v>
      </c>
      <c r="D11453" s="75">
        <v>75.3333333333333</v>
      </c>
      <c r="E11453" s="75">
        <v>81.4666666666667</v>
      </c>
    </row>
    <row r="11454" ht="15.75" customHeight="1">
      <c r="A11454" s="13">
        <v>42244.333333333336</v>
      </c>
      <c r="B11454" s="75">
        <v>70.3333333333333</v>
      </c>
      <c r="C11454" s="75">
        <v>78.5833333333333</v>
      </c>
      <c r="D11454" s="75">
        <v>76.9333333333333</v>
      </c>
      <c r="E11454" s="75">
        <v>82.5833333333333</v>
      </c>
    </row>
    <row r="11455" ht="15.75" customHeight="1">
      <c r="A11455" s="13">
        <v>42244.34375</v>
      </c>
      <c r="B11455" s="75">
        <v>71.5833333333333</v>
      </c>
      <c r="C11455" s="75">
        <v>79.8333333333333</v>
      </c>
      <c r="D11455" s="75">
        <v>78.9333333333333</v>
      </c>
      <c r="E11455" s="75">
        <v>83.8333333333333</v>
      </c>
    </row>
    <row r="11456" ht="15.75" customHeight="1">
      <c r="A11456" s="13">
        <v>42244.354166666664</v>
      </c>
      <c r="B11456" s="75">
        <v>72.8333333333333</v>
      </c>
      <c r="C11456" s="75">
        <v>81.0833333333333</v>
      </c>
      <c r="D11456" s="75">
        <v>80.9333333333333</v>
      </c>
      <c r="E11456" s="75">
        <v>85.0833333333333</v>
      </c>
    </row>
    <row r="11457" ht="15.75" customHeight="1">
      <c r="A11457" s="13">
        <v>42244.364583333336</v>
      </c>
      <c r="B11457" s="75">
        <v>74.0833333333333</v>
      </c>
      <c r="C11457" s="75">
        <v>82.3333333333333</v>
      </c>
      <c r="D11457" s="75">
        <v>82.9333333333333</v>
      </c>
      <c r="E11457" s="75">
        <v>86.3333333333333</v>
      </c>
    </row>
    <row r="11458" ht="15.75" customHeight="1">
      <c r="A11458" s="13">
        <v>42244.375</v>
      </c>
      <c r="B11458" s="75">
        <v>74.9333333333333</v>
      </c>
      <c r="C11458" s="75">
        <v>83.0</v>
      </c>
      <c r="D11458" s="75">
        <v>84.7</v>
      </c>
      <c r="E11458" s="75">
        <v>87.35</v>
      </c>
    </row>
    <row r="11459" ht="15.75" customHeight="1">
      <c r="A11459" s="13">
        <v>42244.385416666664</v>
      </c>
      <c r="B11459" s="75">
        <v>74.6833333333333</v>
      </c>
      <c r="C11459" s="75">
        <v>83.0</v>
      </c>
      <c r="D11459" s="75">
        <v>86.2</v>
      </c>
      <c r="E11459" s="75">
        <v>88.1</v>
      </c>
    </row>
    <row r="11460" ht="15.75" customHeight="1">
      <c r="A11460" s="13">
        <v>42244.395833333336</v>
      </c>
      <c r="B11460" s="75">
        <v>74.4333333333333</v>
      </c>
      <c r="C11460" s="75">
        <v>83.0</v>
      </c>
      <c r="D11460" s="75">
        <v>87.7</v>
      </c>
      <c r="E11460" s="75">
        <v>88.85</v>
      </c>
    </row>
    <row r="11461" ht="15.75" customHeight="1">
      <c r="A11461" s="13">
        <v>42244.40625</v>
      </c>
      <c r="B11461" s="75">
        <v>74.1833333333333</v>
      </c>
      <c r="C11461" s="75">
        <v>83.0</v>
      </c>
      <c r="D11461" s="75">
        <v>89.2</v>
      </c>
      <c r="E11461" s="75">
        <v>89.6</v>
      </c>
    </row>
    <row r="11462" ht="15.75" customHeight="1">
      <c r="A11462" s="13">
        <v>42244.416666666664</v>
      </c>
      <c r="B11462" s="75">
        <v>74.2</v>
      </c>
      <c r="C11462" s="75">
        <v>83.7</v>
      </c>
      <c r="D11462" s="75">
        <v>90.35</v>
      </c>
      <c r="E11462" s="75">
        <v>90.35</v>
      </c>
    </row>
    <row r="11463" ht="15.75" customHeight="1">
      <c r="A11463" s="13">
        <v>42244.427083333336</v>
      </c>
      <c r="B11463" s="75">
        <v>74.95</v>
      </c>
      <c r="C11463" s="75">
        <v>85.2</v>
      </c>
      <c r="D11463" s="75">
        <v>91.1</v>
      </c>
      <c r="E11463" s="75">
        <v>91.1</v>
      </c>
    </row>
    <row r="11464" ht="15.75" customHeight="1">
      <c r="A11464" s="13">
        <v>42244.4375</v>
      </c>
      <c r="B11464" s="75">
        <v>75.7</v>
      </c>
      <c r="C11464" s="75">
        <v>86.7</v>
      </c>
      <c r="D11464" s="75">
        <v>91.85</v>
      </c>
      <c r="E11464" s="75">
        <v>91.85</v>
      </c>
    </row>
    <row r="11465" ht="15.75" customHeight="1">
      <c r="A11465" s="13">
        <v>42244.447916666664</v>
      </c>
      <c r="B11465" s="75">
        <v>76.45</v>
      </c>
      <c r="C11465" s="75">
        <v>88.2</v>
      </c>
      <c r="D11465" s="75">
        <v>92.6</v>
      </c>
      <c r="E11465" s="75">
        <v>92.6</v>
      </c>
    </row>
    <row r="11466" ht="15.75" customHeight="1">
      <c r="A11466" s="13">
        <v>42244.458333333336</v>
      </c>
      <c r="B11466" s="75">
        <v>77.2</v>
      </c>
      <c r="C11466" s="75">
        <v>89.35</v>
      </c>
      <c r="D11466" s="75">
        <v>93.2333333333333</v>
      </c>
      <c r="E11466" s="75">
        <v>93.35</v>
      </c>
    </row>
    <row r="11467" ht="15.75" customHeight="1">
      <c r="A11467" s="13">
        <v>42244.46875</v>
      </c>
      <c r="B11467" s="75">
        <v>77.95</v>
      </c>
      <c r="C11467" s="75">
        <v>90.1</v>
      </c>
      <c r="D11467" s="75">
        <v>93.7333333333333</v>
      </c>
      <c r="E11467" s="75">
        <v>94.1</v>
      </c>
    </row>
    <row r="11468" ht="15.75" customHeight="1">
      <c r="A11468" s="13">
        <v>42244.479166666664</v>
      </c>
      <c r="B11468" s="75">
        <v>78.7</v>
      </c>
      <c r="C11468" s="75">
        <v>90.85</v>
      </c>
      <c r="D11468" s="75">
        <v>94.2333333333333</v>
      </c>
      <c r="E11468" s="75">
        <v>94.85</v>
      </c>
    </row>
    <row r="11469" ht="15.75" customHeight="1">
      <c r="A11469" s="13">
        <v>42244.489583333336</v>
      </c>
      <c r="B11469" s="75">
        <v>79.45</v>
      </c>
      <c r="C11469" s="75">
        <v>91.6</v>
      </c>
      <c r="D11469" s="75">
        <v>94.7333333333333</v>
      </c>
      <c r="E11469" s="75">
        <v>95.6</v>
      </c>
    </row>
    <row r="11470" ht="15.75" customHeight="1">
      <c r="A11470" s="13">
        <v>42244.5</v>
      </c>
      <c r="B11470" s="75">
        <v>80.5714285714286</v>
      </c>
      <c r="C11470" s="75">
        <v>92.0</v>
      </c>
      <c r="D11470" s="75">
        <v>95.4666666666667</v>
      </c>
      <c r="E11470" s="75">
        <v>96.35</v>
      </c>
    </row>
    <row r="11471" ht="15.75" customHeight="1">
      <c r="A11471" s="13">
        <v>42244.510416666664</v>
      </c>
      <c r="B11471" s="75">
        <v>82.7142857142857</v>
      </c>
      <c r="C11471" s="75">
        <v>92.0</v>
      </c>
      <c r="D11471" s="75">
        <v>96.4666666666667</v>
      </c>
      <c r="E11471" s="75">
        <v>97.1</v>
      </c>
    </row>
    <row r="11472" ht="15.75" customHeight="1">
      <c r="A11472" s="13">
        <v>42244.520833333336</v>
      </c>
      <c r="B11472" s="75">
        <v>85.5</v>
      </c>
      <c r="C11472" s="75">
        <v>92.0</v>
      </c>
      <c r="D11472" s="75">
        <v>97.4666666666667</v>
      </c>
      <c r="E11472" s="75">
        <v>97.85</v>
      </c>
    </row>
    <row r="11473" ht="15.75" customHeight="1">
      <c r="A11473" s="13">
        <v>42244.53125</v>
      </c>
      <c r="B11473" s="75">
        <v>89.25</v>
      </c>
      <c r="C11473" s="75">
        <v>92.0</v>
      </c>
      <c r="D11473" s="75">
        <v>98.4666666666667</v>
      </c>
      <c r="E11473" s="75">
        <v>98.6</v>
      </c>
    </row>
    <row r="11474" ht="15.75" customHeight="1">
      <c r="A11474" s="13">
        <v>42244.541666666664</v>
      </c>
      <c r="B11474" s="75">
        <v>91.5333333333333</v>
      </c>
      <c r="C11474" s="75">
        <v>92.2333333333333</v>
      </c>
      <c r="D11474" s="75">
        <v>98.8833333333333</v>
      </c>
      <c r="E11474" s="75">
        <v>99.5833333333333</v>
      </c>
    </row>
    <row r="11475" ht="15.75" customHeight="1">
      <c r="A11475" s="13">
        <v>42244.552083333336</v>
      </c>
      <c r="B11475" s="75">
        <v>89.7833333333333</v>
      </c>
      <c r="C11475" s="75">
        <v>92.7333333333333</v>
      </c>
      <c r="D11475" s="75">
        <v>98.6333333333333</v>
      </c>
      <c r="E11475" s="75">
        <v>100.833333333333</v>
      </c>
    </row>
    <row r="11476" ht="15.75" customHeight="1">
      <c r="A11476" s="13">
        <v>42244.5625</v>
      </c>
      <c r="B11476" s="75">
        <v>88.0333333333333</v>
      </c>
      <c r="C11476" s="75">
        <v>93.2333333333333</v>
      </c>
      <c r="D11476" s="75">
        <v>98.3833333333333</v>
      </c>
      <c r="E11476" s="75">
        <v>102.083333333333</v>
      </c>
    </row>
    <row r="11477" ht="15.75" customHeight="1">
      <c r="A11477" s="13">
        <v>42244.572916666664</v>
      </c>
      <c r="B11477" s="75">
        <v>86.2833333333333</v>
      </c>
      <c r="C11477" s="75">
        <v>93.7333333333333</v>
      </c>
      <c r="D11477" s="75">
        <v>98.1333333333333</v>
      </c>
      <c r="E11477" s="75">
        <v>103.333333333333</v>
      </c>
    </row>
    <row r="11478" ht="15.75" customHeight="1">
      <c r="A11478" s="13">
        <v>42244.583333333336</v>
      </c>
      <c r="B11478" s="75">
        <v>84.7333333333333</v>
      </c>
      <c r="C11478" s="75">
        <v>94.0</v>
      </c>
      <c r="D11478" s="75">
        <v>98.0</v>
      </c>
      <c r="E11478" s="75">
        <v>103.883333333333</v>
      </c>
    </row>
    <row r="11479" ht="15.75" customHeight="1">
      <c r="A11479" s="13">
        <v>42244.59375</v>
      </c>
      <c r="B11479" s="75">
        <v>83.7333333333333</v>
      </c>
      <c r="C11479" s="75">
        <v>94.0</v>
      </c>
      <c r="D11479" s="75">
        <v>98.0</v>
      </c>
      <c r="E11479" s="75">
        <v>103.633333333333</v>
      </c>
    </row>
    <row r="11480" ht="15.75" customHeight="1">
      <c r="A11480" s="13">
        <v>42244.604166666664</v>
      </c>
      <c r="B11480" s="75">
        <v>82.7333333333333</v>
      </c>
      <c r="C11480" s="75">
        <v>94.0</v>
      </c>
      <c r="D11480" s="75">
        <v>98.0</v>
      </c>
      <c r="E11480" s="75">
        <v>103.383333333333</v>
      </c>
    </row>
    <row r="11481" ht="15.75" customHeight="1">
      <c r="A11481" s="13">
        <v>42244.614583333336</v>
      </c>
      <c r="B11481" s="75">
        <v>81.7333333333333</v>
      </c>
      <c r="C11481" s="75">
        <v>94.0</v>
      </c>
      <c r="D11481" s="75">
        <v>98.0</v>
      </c>
      <c r="E11481" s="75">
        <v>103.133333333333</v>
      </c>
    </row>
    <row r="11482" ht="15.75" customHeight="1">
      <c r="A11482" s="13">
        <v>42244.625</v>
      </c>
      <c r="B11482" s="75">
        <v>80.4666666666667</v>
      </c>
      <c r="C11482" s="75">
        <v>93.65</v>
      </c>
      <c r="D11482" s="75">
        <v>98.0</v>
      </c>
      <c r="E11482" s="75">
        <v>103.233333333333</v>
      </c>
    </row>
    <row r="11483" ht="15.75" customHeight="1">
      <c r="A11483" s="13">
        <v>42244.635416666664</v>
      </c>
      <c r="B11483" s="75">
        <v>78.4666666666667</v>
      </c>
      <c r="C11483" s="75">
        <v>92.9</v>
      </c>
      <c r="D11483" s="75">
        <v>98.0</v>
      </c>
      <c r="E11483" s="75">
        <v>103.733333333333</v>
      </c>
    </row>
    <row r="11484" ht="15.75" customHeight="1">
      <c r="A11484" s="13">
        <v>42244.645833333336</v>
      </c>
      <c r="B11484" s="75">
        <v>76.4666666666667</v>
      </c>
      <c r="C11484" s="75">
        <v>92.15</v>
      </c>
      <c r="D11484" s="75">
        <v>98.0</v>
      </c>
      <c r="E11484" s="75">
        <v>104.233333333333</v>
      </c>
    </row>
    <row r="11485" ht="15.75" customHeight="1">
      <c r="A11485" s="13">
        <v>42244.65625</v>
      </c>
      <c r="B11485" s="75">
        <v>74.4666666666667</v>
      </c>
      <c r="C11485" s="75">
        <v>91.4</v>
      </c>
      <c r="D11485" s="75">
        <v>98.0</v>
      </c>
      <c r="E11485" s="75">
        <v>104.733333333333</v>
      </c>
    </row>
    <row r="11486" ht="15.75" customHeight="1">
      <c r="A11486" s="13">
        <v>42244.666666666664</v>
      </c>
      <c r="B11486" s="75">
        <v>72.6666666666667</v>
      </c>
      <c r="C11486" s="75">
        <v>90.4166666666667</v>
      </c>
      <c r="D11486" s="75">
        <v>98.0</v>
      </c>
      <c r="E11486" s="75">
        <v>105.0</v>
      </c>
    </row>
    <row r="11487" ht="15.75" customHeight="1">
      <c r="A11487" s="13">
        <v>42244.677083333336</v>
      </c>
      <c r="B11487" s="75">
        <v>71.4166666666667</v>
      </c>
      <c r="C11487" s="75">
        <v>89.1666666666667</v>
      </c>
      <c r="D11487" s="75">
        <v>98.0</v>
      </c>
      <c r="E11487" s="75">
        <v>105.0</v>
      </c>
    </row>
    <row r="11488" ht="15.75" customHeight="1">
      <c r="A11488" s="13">
        <v>42244.6875</v>
      </c>
      <c r="B11488" s="75">
        <v>70.1666666666667</v>
      </c>
      <c r="C11488" s="75">
        <v>87.9166666666667</v>
      </c>
      <c r="D11488" s="75">
        <v>98.0</v>
      </c>
      <c r="E11488" s="75">
        <v>105.0</v>
      </c>
    </row>
    <row r="11489" ht="15.75" customHeight="1">
      <c r="A11489" s="13">
        <v>42244.697916666664</v>
      </c>
      <c r="B11489" s="75">
        <v>68.9166666666667</v>
      </c>
      <c r="C11489" s="75">
        <v>86.6666666666667</v>
      </c>
      <c r="D11489" s="75">
        <v>98.0</v>
      </c>
      <c r="E11489" s="75">
        <v>105.0</v>
      </c>
    </row>
    <row r="11490" ht="15.75" customHeight="1">
      <c r="A11490" s="13">
        <v>42244.708333333336</v>
      </c>
      <c r="B11490" s="75">
        <v>67.9333333333333</v>
      </c>
      <c r="C11490" s="75">
        <v>85.1833333333333</v>
      </c>
      <c r="D11490" s="75">
        <v>97.65</v>
      </c>
      <c r="E11490" s="75">
        <v>104.65</v>
      </c>
    </row>
    <row r="11491" ht="15.75" customHeight="1">
      <c r="A11491" s="13">
        <v>42244.71875</v>
      </c>
      <c r="B11491" s="75">
        <v>67.6833333333333</v>
      </c>
      <c r="C11491" s="75">
        <v>83.4333333333333</v>
      </c>
      <c r="D11491" s="75">
        <v>96.9</v>
      </c>
      <c r="E11491" s="75">
        <v>103.9</v>
      </c>
    </row>
    <row r="11492" ht="15.75" customHeight="1">
      <c r="A11492" s="13">
        <v>42244.729166666664</v>
      </c>
      <c r="B11492" s="75">
        <v>67.4333333333333</v>
      </c>
      <c r="C11492" s="75">
        <v>81.6833333333333</v>
      </c>
      <c r="D11492" s="75">
        <v>96.15</v>
      </c>
      <c r="E11492" s="75">
        <v>103.15</v>
      </c>
    </row>
    <row r="11493" ht="15.75" customHeight="1">
      <c r="A11493" s="13">
        <v>42244.739583333336</v>
      </c>
      <c r="B11493" s="75">
        <v>67.1833333333333</v>
      </c>
      <c r="C11493" s="75">
        <v>79.9333333333333</v>
      </c>
      <c r="D11493" s="75">
        <v>95.4</v>
      </c>
      <c r="E11493" s="75">
        <v>102.4</v>
      </c>
    </row>
    <row r="11494" ht="15.75" customHeight="1">
      <c r="A11494" s="13">
        <v>42244.75</v>
      </c>
      <c r="B11494" s="75">
        <v>66.9333333333333</v>
      </c>
      <c r="C11494" s="75">
        <v>78.5333333333333</v>
      </c>
      <c r="D11494" s="75">
        <v>94.65</v>
      </c>
      <c r="E11494" s="75">
        <v>101.533333333333</v>
      </c>
    </row>
    <row r="11495" ht="15.75" customHeight="1">
      <c r="A11495" s="13">
        <v>42244.760416666664</v>
      </c>
      <c r="B11495" s="75">
        <v>66.6833333333333</v>
      </c>
      <c r="C11495" s="75">
        <v>77.5333333333333</v>
      </c>
      <c r="D11495" s="75">
        <v>93.9</v>
      </c>
      <c r="E11495" s="75">
        <v>100.533333333333</v>
      </c>
    </row>
    <row r="11496" ht="15.75" customHeight="1">
      <c r="A11496" s="13">
        <v>42244.770833333336</v>
      </c>
      <c r="B11496" s="75">
        <v>66.4333333333333</v>
      </c>
      <c r="C11496" s="75">
        <v>76.5333333333333</v>
      </c>
      <c r="D11496" s="75">
        <v>93.15</v>
      </c>
      <c r="E11496" s="75">
        <v>99.5333333333333</v>
      </c>
    </row>
    <row r="11497" ht="15.75" customHeight="1">
      <c r="A11497" s="13">
        <v>42244.78125</v>
      </c>
      <c r="B11497" s="75">
        <v>66.1833333333333</v>
      </c>
      <c r="C11497" s="75">
        <v>75.5333333333333</v>
      </c>
      <c r="D11497" s="75">
        <v>92.4</v>
      </c>
      <c r="E11497" s="75">
        <v>98.5333333333333</v>
      </c>
    </row>
    <row r="11498" ht="15.75" customHeight="1">
      <c r="A11498" s="13">
        <v>42244.791666666664</v>
      </c>
      <c r="B11498" s="75">
        <v>65.9333333333333</v>
      </c>
      <c r="C11498" s="75">
        <v>74.65</v>
      </c>
      <c r="D11498" s="75">
        <v>91.65</v>
      </c>
      <c r="E11498" s="75">
        <v>96.6</v>
      </c>
    </row>
    <row r="11499" ht="15.75" customHeight="1">
      <c r="A11499" s="13">
        <v>42244.802083333336</v>
      </c>
      <c r="B11499" s="75">
        <v>65.6833333333333</v>
      </c>
      <c r="C11499" s="75">
        <v>73.9</v>
      </c>
      <c r="D11499" s="75">
        <v>90.9</v>
      </c>
      <c r="E11499" s="75">
        <v>93.9</v>
      </c>
    </row>
    <row r="11500" ht="15.75" customHeight="1">
      <c r="A11500" s="13">
        <v>42244.8125</v>
      </c>
      <c r="B11500" s="75">
        <v>65.4333333333333</v>
      </c>
      <c r="C11500" s="75">
        <v>73.15</v>
      </c>
      <c r="D11500" s="75">
        <v>90.15</v>
      </c>
      <c r="E11500" s="75">
        <v>93.15</v>
      </c>
    </row>
    <row r="11501" ht="15.75" customHeight="1">
      <c r="A11501" s="13">
        <v>42244.822916666664</v>
      </c>
      <c r="B11501" s="75">
        <v>65.1833333333333</v>
      </c>
      <c r="C11501" s="75">
        <v>72.4</v>
      </c>
      <c r="D11501" s="75">
        <v>89.4</v>
      </c>
      <c r="E11501" s="75">
        <v>92.4</v>
      </c>
    </row>
    <row r="11502" ht="15.75" customHeight="1">
      <c r="A11502" s="13">
        <v>42244.833333333336</v>
      </c>
      <c r="B11502" s="75">
        <v>65.1111111111111</v>
      </c>
      <c r="C11502" s="75">
        <v>71.65</v>
      </c>
      <c r="D11502" s="75">
        <v>87.6538461538462</v>
      </c>
      <c r="E11502" s="75">
        <v>91.65</v>
      </c>
    </row>
    <row r="11503" ht="15.75" customHeight="1">
      <c r="A11503" s="13">
        <v>42244.84375</v>
      </c>
      <c r="B11503" s="75">
        <v>65.5277777777778</v>
      </c>
      <c r="C11503" s="75">
        <v>70.9</v>
      </c>
      <c r="D11503" s="75">
        <v>84.7692307692308</v>
      </c>
      <c r="E11503" s="75">
        <v>90.9</v>
      </c>
    </row>
    <row r="11504" ht="15.75" customHeight="1">
      <c r="A11504" s="13">
        <v>42244.854166666664</v>
      </c>
      <c r="B11504" s="75">
        <v>65.9444444444444</v>
      </c>
      <c r="C11504" s="75">
        <v>70.15</v>
      </c>
      <c r="D11504" s="75">
        <v>82.3823529411765</v>
      </c>
      <c r="E11504" s="75">
        <v>90.15</v>
      </c>
    </row>
    <row r="11505" ht="15.75" customHeight="1">
      <c r="A11505" s="13">
        <v>42244.864583333336</v>
      </c>
      <c r="B11505" s="75">
        <v>66.0</v>
      </c>
      <c r="C11505" s="75">
        <v>69.4</v>
      </c>
      <c r="D11505" s="75">
        <v>80.1764705882353</v>
      </c>
      <c r="E11505" s="75">
        <v>89.4</v>
      </c>
    </row>
    <row r="11506" ht="15.75" customHeight="1">
      <c r="A11506" s="13">
        <v>42244.875</v>
      </c>
      <c r="B11506" s="75">
        <v>66.0</v>
      </c>
      <c r="C11506" s="75">
        <v>68.8833333333333</v>
      </c>
      <c r="D11506" s="75">
        <v>78.8833333333333</v>
      </c>
      <c r="E11506" s="75">
        <v>88.65</v>
      </c>
    </row>
    <row r="11507" ht="15.75" customHeight="1">
      <c r="A11507" s="13">
        <v>42244.885416666664</v>
      </c>
      <c r="B11507" s="75">
        <v>66.0</v>
      </c>
      <c r="C11507" s="75">
        <v>68.6333333333333</v>
      </c>
      <c r="D11507" s="75">
        <v>78.6333333333333</v>
      </c>
      <c r="E11507" s="75">
        <v>87.9</v>
      </c>
    </row>
    <row r="11508" ht="15.75" customHeight="1">
      <c r="A11508" s="13">
        <v>42244.895833333336</v>
      </c>
      <c r="B11508" s="75">
        <v>66.0</v>
      </c>
      <c r="C11508" s="75">
        <v>68.3833333333333</v>
      </c>
      <c r="D11508" s="75">
        <v>78.3833333333333</v>
      </c>
      <c r="E11508" s="75">
        <v>87.15</v>
      </c>
    </row>
    <row r="11509" ht="15.75" customHeight="1">
      <c r="A11509" s="13">
        <v>42244.90625</v>
      </c>
      <c r="B11509" s="75">
        <v>66.0</v>
      </c>
      <c r="C11509" s="75">
        <v>68.1333333333333</v>
      </c>
      <c r="D11509" s="75">
        <v>78.1333333333333</v>
      </c>
      <c r="E11509" s="75">
        <v>86.4</v>
      </c>
    </row>
    <row r="11510" ht="15.75" customHeight="1">
      <c r="A11510" s="13">
        <v>42244.916666666664</v>
      </c>
      <c r="B11510" s="75">
        <v>65.75</v>
      </c>
      <c r="C11510" s="75">
        <v>67.8833333333333</v>
      </c>
      <c r="D11510" s="75">
        <v>78.0</v>
      </c>
      <c r="E11510" s="75">
        <v>85.7666666666667</v>
      </c>
    </row>
    <row r="11511" ht="15.75" customHeight="1">
      <c r="A11511" s="13">
        <v>42244.927083333336</v>
      </c>
      <c r="B11511" s="75">
        <v>64.8125</v>
      </c>
      <c r="C11511" s="75">
        <v>67.6333333333333</v>
      </c>
      <c r="D11511" s="75">
        <v>78.0</v>
      </c>
      <c r="E11511" s="75">
        <v>85.2666666666667</v>
      </c>
    </row>
    <row r="11512" ht="15.75" customHeight="1">
      <c r="A11512" s="13">
        <v>42244.9375</v>
      </c>
      <c r="B11512" s="75">
        <v>64.0714285714286</v>
      </c>
      <c r="C11512" s="75">
        <v>67.3833333333333</v>
      </c>
      <c r="D11512" s="75">
        <v>78.0</v>
      </c>
      <c r="E11512" s="75">
        <v>84.7666666666667</v>
      </c>
    </row>
    <row r="11513" ht="15.75" customHeight="1">
      <c r="A11513" s="13">
        <v>42244.947916666664</v>
      </c>
      <c r="B11513" s="75">
        <v>64.6071428571429</v>
      </c>
      <c r="C11513" s="75">
        <v>67.1333333333333</v>
      </c>
      <c r="D11513" s="75">
        <v>78.0</v>
      </c>
      <c r="E11513" s="75">
        <v>84.2666666666667</v>
      </c>
    </row>
    <row r="11514" ht="15.75" customHeight="1">
      <c r="A11514" s="13">
        <v>42244.958333333336</v>
      </c>
      <c r="B11514" s="75">
        <v>65.0</v>
      </c>
      <c r="C11514" s="75">
        <v>67.0</v>
      </c>
      <c r="D11514" s="75">
        <v>78.1166666666667</v>
      </c>
      <c r="E11514" s="75">
        <v>83.65</v>
      </c>
    </row>
    <row r="11515" ht="15.75" customHeight="1">
      <c r="A11515" s="13">
        <v>42244.96875</v>
      </c>
      <c r="B11515" s="75">
        <v>65.0</v>
      </c>
      <c r="C11515" s="75">
        <v>67.0</v>
      </c>
      <c r="D11515" s="75">
        <v>78.3666666666667</v>
      </c>
      <c r="E11515" s="75">
        <v>82.9</v>
      </c>
    </row>
    <row r="11516" ht="15.75" customHeight="1">
      <c r="A11516" s="13">
        <v>42244.979166666664</v>
      </c>
      <c r="B11516" s="75">
        <v>65.0</v>
      </c>
      <c r="C11516" s="75">
        <v>67.0</v>
      </c>
      <c r="D11516" s="75">
        <v>78.6166666666667</v>
      </c>
      <c r="E11516" s="75">
        <v>82.15</v>
      </c>
    </row>
    <row r="11517" ht="15.75" customHeight="1">
      <c r="A11517" s="13">
        <v>42244.989583333336</v>
      </c>
      <c r="B11517" s="75">
        <v>65.0</v>
      </c>
      <c r="C11517" s="75">
        <v>67.0</v>
      </c>
      <c r="D11517" s="75">
        <v>78.8666666666667</v>
      </c>
      <c r="E11517" s="75">
        <v>81.4</v>
      </c>
    </row>
    <row r="11518" ht="15.75" customHeight="1">
      <c r="A11518" s="13">
        <v>42245.0</v>
      </c>
      <c r="B11518" s="75">
        <v>65.0666666666667</v>
      </c>
      <c r="C11518" s="75">
        <v>66.65</v>
      </c>
      <c r="D11518" s="75">
        <v>79.0</v>
      </c>
      <c r="E11518" s="75">
        <v>80.7666666666667</v>
      </c>
    </row>
    <row r="11519" ht="15.75" customHeight="1">
      <c r="A11519" s="13">
        <v>42245.010416666664</v>
      </c>
      <c r="B11519" s="75">
        <v>65.3166666666667</v>
      </c>
      <c r="C11519" s="75">
        <v>66.0</v>
      </c>
      <c r="D11519" s="75">
        <v>79.0</v>
      </c>
      <c r="E11519" s="75">
        <v>80.2666666666667</v>
      </c>
    </row>
    <row r="11520" ht="15.75" customHeight="1">
      <c r="A11520" s="13">
        <v>42245.020833333336</v>
      </c>
      <c r="B11520" s="75">
        <v>65.5666666666667</v>
      </c>
      <c r="C11520" s="75">
        <v>66.0</v>
      </c>
      <c r="D11520" s="75">
        <v>79.0</v>
      </c>
      <c r="E11520" s="75">
        <v>79.7666666666667</v>
      </c>
    </row>
    <row r="11521" ht="15.75" customHeight="1">
      <c r="A11521" s="13">
        <v>42245.03125</v>
      </c>
      <c r="B11521" s="75">
        <v>65.8166666666667</v>
      </c>
      <c r="C11521" s="75">
        <v>66.5789473684211</v>
      </c>
      <c r="D11521" s="75">
        <v>79.0</v>
      </c>
      <c r="E11521" s="75">
        <v>79.2666666666667</v>
      </c>
    </row>
    <row r="11522" ht="15.75" customHeight="1">
      <c r="A11522" s="13">
        <v>42245.041666666664</v>
      </c>
      <c r="B11522" s="75">
        <v>66.0666666666667</v>
      </c>
      <c r="C11522" s="75">
        <v>66.695652173913</v>
      </c>
      <c r="D11522" s="75">
        <v>79.0</v>
      </c>
      <c r="E11522" s="75">
        <v>78.8833333333333</v>
      </c>
    </row>
    <row r="11523" ht="15.75" customHeight="1">
      <c r="A11523" s="13">
        <v>42245.052083333336</v>
      </c>
      <c r="B11523" s="75">
        <v>66.3166666666667</v>
      </c>
      <c r="C11523" s="75">
        <v>66.0434782608696</v>
      </c>
      <c r="D11523" s="75">
        <v>79.0</v>
      </c>
      <c r="E11523" s="75">
        <v>78.6333333333333</v>
      </c>
    </row>
    <row r="11524" ht="15.75" customHeight="1">
      <c r="A11524" s="13">
        <v>42245.0625</v>
      </c>
      <c r="B11524" s="75">
        <v>66.5666666666667</v>
      </c>
      <c r="C11524" s="75">
        <v>66.0</v>
      </c>
      <c r="D11524" s="75">
        <v>79.0</v>
      </c>
      <c r="E11524" s="75">
        <v>78.3833333333333</v>
      </c>
    </row>
    <row r="11525" ht="15.75" customHeight="1">
      <c r="A11525" s="13">
        <v>42245.072916666664</v>
      </c>
      <c r="B11525" s="75">
        <v>66.8166666666667</v>
      </c>
      <c r="C11525" s="75">
        <v>66.5789473684211</v>
      </c>
      <c r="D11525" s="75">
        <v>79.0</v>
      </c>
      <c r="E11525" s="75">
        <v>78.1333333333333</v>
      </c>
    </row>
    <row r="11526" ht="15.75" customHeight="1">
      <c r="A11526" s="13">
        <v>42245.083333333336</v>
      </c>
      <c r="B11526" s="75">
        <v>67.0</v>
      </c>
      <c r="C11526" s="75">
        <v>66.3</v>
      </c>
      <c r="D11526" s="75">
        <v>78.8833333333333</v>
      </c>
      <c r="E11526" s="75">
        <v>77.7666666666667</v>
      </c>
    </row>
    <row r="11527" ht="15.75" customHeight="1">
      <c r="A11527" s="13">
        <v>42245.09375</v>
      </c>
      <c r="B11527" s="75">
        <v>67.0</v>
      </c>
      <c r="C11527" s="75">
        <v>66.24</v>
      </c>
      <c r="D11527" s="75">
        <v>78.6333333333333</v>
      </c>
      <c r="E11527" s="75">
        <v>77.2666666666667</v>
      </c>
    </row>
    <row r="11528" ht="15.75" customHeight="1">
      <c r="A11528" s="13">
        <v>42245.104166666664</v>
      </c>
      <c r="B11528" s="75">
        <v>67.0</v>
      </c>
      <c r="C11528" s="75">
        <v>66.54</v>
      </c>
      <c r="D11528" s="75">
        <v>78.3833333333333</v>
      </c>
      <c r="E11528" s="75">
        <v>76.7666666666667</v>
      </c>
    </row>
    <row r="11529" ht="15.75" customHeight="1">
      <c r="A11529" s="13">
        <v>42245.114583333336</v>
      </c>
      <c r="B11529" s="75">
        <v>67.0</v>
      </c>
      <c r="C11529" s="75">
        <v>66.84</v>
      </c>
      <c r="D11529" s="75">
        <v>78.1333333333333</v>
      </c>
      <c r="E11529" s="75">
        <v>76.2666666666667</v>
      </c>
    </row>
    <row r="11530" ht="15.75" customHeight="1">
      <c r="A11530" s="13">
        <v>42245.125</v>
      </c>
      <c r="B11530" s="75">
        <v>67.0</v>
      </c>
      <c r="C11530" s="75">
        <v>66.0</v>
      </c>
      <c r="D11530" s="75">
        <v>77.65</v>
      </c>
      <c r="E11530" s="75">
        <v>75.8833333333333</v>
      </c>
    </row>
    <row r="11531" ht="15.75" customHeight="1">
      <c r="A11531" s="13">
        <v>42245.135416666664</v>
      </c>
      <c r="B11531" s="75">
        <v>67.0</v>
      </c>
      <c r="C11531" s="75">
        <v>66.2830188679245</v>
      </c>
      <c r="D11531" s="75">
        <v>76.9</v>
      </c>
      <c r="E11531" s="75">
        <v>75.6333333333333</v>
      </c>
    </row>
    <row r="11532" ht="15.75" customHeight="1">
      <c r="A11532" s="13">
        <v>42245.145833333336</v>
      </c>
      <c r="B11532" s="75">
        <v>67.0</v>
      </c>
      <c r="C11532" s="75">
        <v>66.5660377358491</v>
      </c>
      <c r="D11532" s="75">
        <v>76.15</v>
      </c>
      <c r="E11532" s="75">
        <v>75.3833333333333</v>
      </c>
    </row>
    <row r="11533" ht="15.75" customHeight="1">
      <c r="A11533" s="13">
        <v>42245.15625</v>
      </c>
      <c r="B11533" s="75">
        <v>67.0</v>
      </c>
      <c r="C11533" s="75">
        <v>66.8490566037736</v>
      </c>
      <c r="D11533" s="75">
        <v>75.4</v>
      </c>
      <c r="E11533" s="75">
        <v>75.1333333333333</v>
      </c>
    </row>
    <row r="11534" ht="15.75" customHeight="1">
      <c r="A11534" s="13">
        <v>42245.166666666664</v>
      </c>
      <c r="B11534" s="75">
        <v>66.8518518518518</v>
      </c>
      <c r="C11534" s="75">
        <v>67.0</v>
      </c>
      <c r="D11534" s="75">
        <v>75.0</v>
      </c>
      <c r="E11534" s="75">
        <v>74.7666666666667</v>
      </c>
    </row>
    <row r="11535" ht="15.75" customHeight="1">
      <c r="A11535" s="13">
        <v>42245.177083333336</v>
      </c>
      <c r="B11535" s="75">
        <v>66.2962962962963</v>
      </c>
      <c r="C11535" s="75">
        <v>67.0</v>
      </c>
      <c r="D11535" s="75">
        <v>75.0</v>
      </c>
      <c r="E11535" s="75">
        <v>74.2666666666667</v>
      </c>
    </row>
    <row r="11536" ht="15.75" customHeight="1">
      <c r="A11536" s="13">
        <v>42245.1875</v>
      </c>
      <c r="B11536" s="75">
        <v>66.2121212121212</v>
      </c>
      <c r="C11536" s="75">
        <v>67.0</v>
      </c>
      <c r="D11536" s="75">
        <v>75.0</v>
      </c>
      <c r="E11536" s="75">
        <v>73.7666666666667</v>
      </c>
    </row>
    <row r="11537" ht="15.75" customHeight="1">
      <c r="A11537" s="13">
        <v>42245.197916666664</v>
      </c>
      <c r="B11537" s="75">
        <v>66.6666666666667</v>
      </c>
      <c r="C11537" s="75">
        <v>67.0</v>
      </c>
      <c r="D11537" s="75">
        <v>75.0</v>
      </c>
      <c r="E11537" s="75">
        <v>73.2666666666667</v>
      </c>
    </row>
    <row r="11538" ht="15.75" customHeight="1">
      <c r="A11538" s="13">
        <v>42245.208333333336</v>
      </c>
      <c r="B11538" s="75">
        <v>66.9130434782609</v>
      </c>
      <c r="C11538" s="75">
        <v>66.75</v>
      </c>
      <c r="D11538" s="75">
        <v>75.0</v>
      </c>
      <c r="E11538" s="75">
        <v>72.8833333333333</v>
      </c>
    </row>
    <row r="11539" ht="15.75" customHeight="1">
      <c r="A11539" s="13">
        <v>42245.21875</v>
      </c>
      <c r="B11539" s="75">
        <v>66.5869565217391</v>
      </c>
      <c r="C11539" s="75">
        <v>66.2142857142857</v>
      </c>
      <c r="D11539" s="75">
        <v>75.0</v>
      </c>
      <c r="E11539" s="75">
        <v>72.6333333333333</v>
      </c>
    </row>
    <row r="11540" ht="15.75" customHeight="1">
      <c r="A11540" s="13">
        <v>42245.229166666664</v>
      </c>
      <c r="B11540" s="75">
        <v>66.2608695652174</v>
      </c>
      <c r="C11540" s="75">
        <v>66.5625</v>
      </c>
      <c r="D11540" s="75">
        <v>75.0</v>
      </c>
      <c r="E11540" s="75">
        <v>72.3833333333333</v>
      </c>
    </row>
    <row r="11541" ht="15.75" customHeight="1">
      <c r="A11541" s="13">
        <v>42245.239583333336</v>
      </c>
      <c r="B11541" s="75">
        <v>66.0</v>
      </c>
      <c r="C11541" s="75">
        <v>67.5</v>
      </c>
      <c r="D11541" s="75">
        <v>75.0</v>
      </c>
      <c r="E11541" s="75">
        <v>72.1333333333333</v>
      </c>
    </row>
    <row r="11542" ht="15.75" customHeight="1">
      <c r="A11542" s="13">
        <v>42245.25</v>
      </c>
      <c r="B11542" s="75">
        <v>66.0666666666667</v>
      </c>
      <c r="C11542" s="75">
        <v>68.0</v>
      </c>
      <c r="D11542" s="75">
        <v>74.7666666666667</v>
      </c>
      <c r="E11542" s="75">
        <v>72.35</v>
      </c>
    </row>
    <row r="11543" ht="15.75" customHeight="1">
      <c r="A11543" s="13">
        <v>42245.260416666664</v>
      </c>
      <c r="B11543" s="75">
        <v>66.3166666666667</v>
      </c>
      <c r="C11543" s="75">
        <v>68.0</v>
      </c>
      <c r="D11543" s="75">
        <v>74.2666666666667</v>
      </c>
      <c r="E11543" s="75">
        <v>73.1</v>
      </c>
    </row>
    <row r="11544" ht="15.75" customHeight="1">
      <c r="A11544" s="13">
        <v>42245.270833333336</v>
      </c>
      <c r="B11544" s="75">
        <v>66.5666666666667</v>
      </c>
      <c r="C11544" s="75">
        <v>68.0</v>
      </c>
      <c r="D11544" s="75">
        <v>73.7666666666667</v>
      </c>
      <c r="E11544" s="75">
        <v>73.85</v>
      </c>
    </row>
    <row r="11545" ht="15.75" customHeight="1">
      <c r="A11545" s="13">
        <v>42245.28125</v>
      </c>
      <c r="B11545" s="75">
        <v>66.8166666666667</v>
      </c>
      <c r="C11545" s="75">
        <v>68.0</v>
      </c>
      <c r="D11545" s="75">
        <v>73.2666666666667</v>
      </c>
      <c r="E11545" s="75">
        <v>74.6</v>
      </c>
    </row>
    <row r="11546" ht="15.75" customHeight="1">
      <c r="A11546" s="13">
        <v>42245.291666666664</v>
      </c>
      <c r="B11546" s="75">
        <v>67.1333333333333</v>
      </c>
      <c r="C11546" s="75">
        <v>68.35</v>
      </c>
      <c r="D11546" s="75">
        <v>73.0</v>
      </c>
      <c r="E11546" s="75">
        <v>75.4666666666667</v>
      </c>
    </row>
    <row r="11547" ht="15.75" customHeight="1">
      <c r="A11547" s="13">
        <v>42245.302083333336</v>
      </c>
      <c r="B11547" s="75">
        <v>67.6333333333333</v>
      </c>
      <c r="C11547" s="75">
        <v>69.1</v>
      </c>
      <c r="D11547" s="75">
        <v>73.0</v>
      </c>
      <c r="E11547" s="75">
        <v>76.4666666666667</v>
      </c>
    </row>
    <row r="11548" ht="15.75" customHeight="1">
      <c r="A11548" s="13">
        <v>42245.3125</v>
      </c>
      <c r="B11548" s="75">
        <v>68.1333333333333</v>
      </c>
      <c r="C11548" s="75">
        <v>69.85</v>
      </c>
      <c r="D11548" s="75">
        <v>73.0</v>
      </c>
      <c r="E11548" s="75">
        <v>77.4666666666667</v>
      </c>
    </row>
    <row r="11549" ht="15.75" customHeight="1">
      <c r="A11549" s="13">
        <v>42245.322916666664</v>
      </c>
      <c r="B11549" s="75">
        <v>68.6333333333333</v>
      </c>
      <c r="C11549" s="75">
        <v>70.6</v>
      </c>
      <c r="D11549" s="75">
        <v>73.0</v>
      </c>
      <c r="E11549" s="75">
        <v>78.4666666666667</v>
      </c>
    </row>
    <row r="11550" ht="15.75" customHeight="1">
      <c r="A11550" s="13">
        <v>42245.333333333336</v>
      </c>
      <c r="B11550" s="75">
        <v>69.0</v>
      </c>
      <c r="C11550" s="75">
        <v>71.2745098039216</v>
      </c>
      <c r="D11550" s="75">
        <v>73.1166666666667</v>
      </c>
      <c r="E11550" s="75">
        <v>79.4666666666667</v>
      </c>
    </row>
    <row r="11551" ht="15.75" customHeight="1">
      <c r="A11551" s="13">
        <v>42245.34375</v>
      </c>
      <c r="B11551" s="75">
        <v>69.0</v>
      </c>
      <c r="C11551" s="75">
        <v>71.8627450980392</v>
      </c>
      <c r="D11551" s="75">
        <v>73.3666666666667</v>
      </c>
      <c r="E11551" s="75">
        <v>80.4666666666667</v>
      </c>
    </row>
    <row r="11552" ht="15.75" customHeight="1">
      <c r="A11552" s="13">
        <v>42245.354166666664</v>
      </c>
      <c r="B11552" s="75">
        <v>69.0</v>
      </c>
      <c r="C11552" s="75">
        <v>72.4509803921569</v>
      </c>
      <c r="D11552" s="75">
        <v>73.6166666666667</v>
      </c>
      <c r="E11552" s="75">
        <v>81.4666666666667</v>
      </c>
    </row>
    <row r="11553" ht="15.75" customHeight="1">
      <c r="A11553" s="13">
        <v>42245.364583333336</v>
      </c>
      <c r="B11553" s="75">
        <v>69.0</v>
      </c>
      <c r="C11553" s="75">
        <v>73.0</v>
      </c>
      <c r="D11553" s="75">
        <v>73.8666666666667</v>
      </c>
      <c r="E11553" s="75">
        <v>82.4666666666667</v>
      </c>
    </row>
    <row r="11554" ht="15.75" customHeight="1">
      <c r="A11554" s="13">
        <v>42245.375</v>
      </c>
      <c r="B11554" s="75">
        <v>69.25</v>
      </c>
      <c r="C11554" s="75">
        <v>73.35</v>
      </c>
      <c r="D11554" s="75">
        <v>74.0</v>
      </c>
      <c r="E11554" s="75">
        <v>83.35</v>
      </c>
    </row>
    <row r="11555" ht="15.75" customHeight="1">
      <c r="A11555" s="13">
        <v>42245.385416666664</v>
      </c>
      <c r="B11555" s="75">
        <v>70.0</v>
      </c>
      <c r="C11555" s="75">
        <v>74.1</v>
      </c>
      <c r="D11555" s="75">
        <v>74.0</v>
      </c>
      <c r="E11555" s="75">
        <v>84.1</v>
      </c>
    </row>
    <row r="11556" ht="15.75" customHeight="1">
      <c r="A11556" s="13">
        <v>42245.395833333336</v>
      </c>
      <c r="B11556" s="75">
        <v>70.037037037037</v>
      </c>
      <c r="C11556" s="75">
        <v>74.85</v>
      </c>
      <c r="D11556" s="75">
        <v>74.0</v>
      </c>
      <c r="E11556" s="75">
        <v>84.85</v>
      </c>
    </row>
    <row r="11557" ht="15.75" customHeight="1">
      <c r="A11557" s="13">
        <v>42245.40625</v>
      </c>
      <c r="B11557" s="75">
        <v>70.5925925925926</v>
      </c>
      <c r="C11557" s="75">
        <v>75.6</v>
      </c>
      <c r="D11557" s="75">
        <v>74.0</v>
      </c>
      <c r="E11557" s="75">
        <v>85.6</v>
      </c>
    </row>
    <row r="11558" ht="15.75" customHeight="1">
      <c r="A11558" s="13">
        <v>42245.416666666664</v>
      </c>
      <c r="B11558" s="75">
        <v>70.8666666666667</v>
      </c>
      <c r="C11558" s="75">
        <v>76.1166666666667</v>
      </c>
      <c r="D11558" s="75">
        <v>74.0</v>
      </c>
      <c r="E11558" s="75">
        <v>86.35</v>
      </c>
    </row>
    <row r="11559" ht="15.75" customHeight="1">
      <c r="A11559" s="13">
        <v>42245.427083333336</v>
      </c>
      <c r="B11559" s="75">
        <v>70.3666666666667</v>
      </c>
      <c r="C11559" s="75">
        <v>76.3666666666667</v>
      </c>
      <c r="D11559" s="75">
        <v>74.0</v>
      </c>
      <c r="E11559" s="75">
        <v>87.1</v>
      </c>
    </row>
    <row r="11560" ht="15.75" customHeight="1">
      <c r="A11560" s="13">
        <v>42245.4375</v>
      </c>
      <c r="B11560" s="75">
        <v>69.8666666666667</v>
      </c>
      <c r="C11560" s="75">
        <v>76.6166666666667</v>
      </c>
      <c r="D11560" s="75">
        <v>74.0</v>
      </c>
      <c r="E11560" s="75">
        <v>87.85</v>
      </c>
    </row>
    <row r="11561" ht="15.75" customHeight="1">
      <c r="A11561" s="13">
        <v>42245.447916666664</v>
      </c>
      <c r="B11561" s="75">
        <v>69.3666666666667</v>
      </c>
      <c r="C11561" s="75">
        <v>76.8666666666667</v>
      </c>
      <c r="D11561" s="75">
        <v>74.0</v>
      </c>
      <c r="E11561" s="75">
        <v>88.6</v>
      </c>
    </row>
    <row r="11562" ht="15.75" customHeight="1">
      <c r="A11562" s="13">
        <v>42245.458333333336</v>
      </c>
      <c r="B11562" s="75">
        <v>69.5714285714286</v>
      </c>
      <c r="C11562" s="75">
        <v>77.2333333333333</v>
      </c>
      <c r="D11562" s="75">
        <v>74.1166666666667</v>
      </c>
      <c r="E11562" s="75">
        <v>89.2333333333333</v>
      </c>
    </row>
    <row r="11563" ht="15.75" customHeight="1">
      <c r="A11563" s="13">
        <v>42245.46875</v>
      </c>
      <c r="B11563" s="75">
        <v>71.7142857142857</v>
      </c>
      <c r="C11563" s="75">
        <v>77.7333333333333</v>
      </c>
      <c r="D11563" s="75">
        <v>74.3666666666667</v>
      </c>
      <c r="E11563" s="75">
        <v>89.7333333333333</v>
      </c>
    </row>
    <row r="11564" ht="15.75" customHeight="1">
      <c r="A11564" s="13">
        <v>42245.479166666664</v>
      </c>
      <c r="B11564" s="75">
        <v>72.3333333333333</v>
      </c>
      <c r="C11564" s="75">
        <v>78.2333333333333</v>
      </c>
      <c r="D11564" s="75">
        <v>74.6166666666667</v>
      </c>
      <c r="E11564" s="75">
        <v>90.2333333333333</v>
      </c>
    </row>
    <row r="11565" ht="15.75" customHeight="1">
      <c r="A11565" s="13">
        <v>42245.489583333336</v>
      </c>
      <c r="B11565" s="75">
        <v>72.7179487179487</v>
      </c>
      <c r="C11565" s="75">
        <v>78.7333333333333</v>
      </c>
      <c r="D11565" s="75">
        <v>74.8666666666667</v>
      </c>
      <c r="E11565" s="75">
        <v>90.7333333333333</v>
      </c>
    </row>
    <row r="11566" ht="15.75" customHeight="1">
      <c r="A11566" s="13">
        <v>42245.5</v>
      </c>
      <c r="B11566" s="75">
        <v>73.0666666666667</v>
      </c>
      <c r="C11566" s="75">
        <v>78.7666666666667</v>
      </c>
      <c r="D11566" s="75">
        <v>75.35</v>
      </c>
      <c r="E11566" s="75">
        <v>91.1166666666667</v>
      </c>
    </row>
    <row r="11567" ht="15.75" customHeight="1">
      <c r="A11567" s="13">
        <v>42245.510416666664</v>
      </c>
      <c r="B11567" s="75">
        <v>73.3166666666667</v>
      </c>
      <c r="C11567" s="75">
        <v>78.2666666666667</v>
      </c>
      <c r="D11567" s="75">
        <v>76.1</v>
      </c>
      <c r="E11567" s="75">
        <v>91.3666666666667</v>
      </c>
    </row>
    <row r="11568" ht="15.75" customHeight="1">
      <c r="A11568" s="13">
        <v>42245.520833333336</v>
      </c>
      <c r="B11568" s="75">
        <v>73.5666666666667</v>
      </c>
      <c r="C11568" s="75">
        <v>77.7666666666667</v>
      </c>
      <c r="D11568" s="75">
        <v>76.85</v>
      </c>
      <c r="E11568" s="75">
        <v>91.6166666666667</v>
      </c>
    </row>
    <row r="11569" ht="15.75" customHeight="1">
      <c r="A11569" s="13">
        <v>42245.53125</v>
      </c>
      <c r="B11569" s="75">
        <v>73.8166666666667</v>
      </c>
      <c r="C11569" s="75">
        <v>77.2666666666667</v>
      </c>
      <c r="D11569" s="75">
        <v>77.6</v>
      </c>
      <c r="E11569" s="75">
        <v>91.8666666666667</v>
      </c>
    </row>
    <row r="11570" ht="15.75" customHeight="1">
      <c r="A11570" s="13">
        <v>42245.541666666664</v>
      </c>
      <c r="B11570" s="75">
        <v>73.9333333333333</v>
      </c>
      <c r="C11570" s="75">
        <v>77.2333333333333</v>
      </c>
      <c r="D11570" s="75">
        <v>78.4666666666667</v>
      </c>
      <c r="E11570" s="75">
        <v>92.2333333333333</v>
      </c>
    </row>
    <row r="11571" ht="15.75" customHeight="1">
      <c r="A11571" s="13">
        <v>42245.552083333336</v>
      </c>
      <c r="B11571" s="75">
        <v>73.6833333333333</v>
      </c>
      <c r="C11571" s="75">
        <v>77.7333333333333</v>
      </c>
      <c r="D11571" s="75">
        <v>79.4666666666667</v>
      </c>
      <c r="E11571" s="75">
        <v>92.7333333333333</v>
      </c>
    </row>
    <row r="11572" ht="15.75" customHeight="1">
      <c r="A11572" s="13">
        <v>42245.5625</v>
      </c>
      <c r="B11572" s="75">
        <v>73.4333333333333</v>
      </c>
      <c r="C11572" s="75">
        <v>78.2333333333333</v>
      </c>
      <c r="D11572" s="75">
        <v>80.4666666666667</v>
      </c>
      <c r="E11572" s="75">
        <v>93.2333333333333</v>
      </c>
    </row>
    <row r="11573" ht="15.75" customHeight="1">
      <c r="A11573" s="13">
        <v>42245.572916666664</v>
      </c>
      <c r="B11573" s="75">
        <v>73.1833333333333</v>
      </c>
      <c r="C11573" s="75">
        <v>78.7333333333333</v>
      </c>
      <c r="D11573" s="75">
        <v>81.4666666666667</v>
      </c>
      <c r="E11573" s="75">
        <v>93.7333333333333</v>
      </c>
    </row>
    <row r="11574" ht="15.75" customHeight="1">
      <c r="A11574" s="13">
        <v>42245.583333333336</v>
      </c>
      <c r="B11574" s="75">
        <v>73.0666666666667</v>
      </c>
      <c r="C11574" s="75">
        <v>78.7666666666667</v>
      </c>
      <c r="D11574" s="75">
        <v>82.2333333333333</v>
      </c>
      <c r="E11574" s="75">
        <v>94.0</v>
      </c>
    </row>
    <row r="11575" ht="15.75" customHeight="1">
      <c r="A11575" s="13">
        <v>42245.59375</v>
      </c>
      <c r="B11575" s="75">
        <v>73.3166666666667</v>
      </c>
      <c r="C11575" s="75">
        <v>78.2666666666667</v>
      </c>
      <c r="D11575" s="75">
        <v>82.7333333333333</v>
      </c>
      <c r="E11575" s="75">
        <v>94.0</v>
      </c>
    </row>
    <row r="11576" ht="15.75" customHeight="1">
      <c r="A11576" s="13">
        <v>42245.604166666664</v>
      </c>
      <c r="B11576" s="75">
        <v>73.5666666666667</v>
      </c>
      <c r="C11576" s="75">
        <v>77.7666666666667</v>
      </c>
      <c r="D11576" s="75">
        <v>83.2333333333333</v>
      </c>
      <c r="E11576" s="75">
        <v>94.0</v>
      </c>
    </row>
    <row r="11577" ht="15.75" customHeight="1">
      <c r="A11577" s="13">
        <v>42245.614583333336</v>
      </c>
      <c r="B11577" s="75">
        <v>73.8166666666667</v>
      </c>
      <c r="C11577" s="75">
        <v>77.2666666666667</v>
      </c>
      <c r="D11577" s="75">
        <v>83.7333333333333</v>
      </c>
      <c r="E11577" s="75">
        <v>94.0</v>
      </c>
    </row>
    <row r="11578" ht="15.75" customHeight="1">
      <c r="A11578" s="13">
        <v>42245.625</v>
      </c>
      <c r="B11578" s="75">
        <v>73.8666666666667</v>
      </c>
      <c r="C11578" s="75">
        <v>77.0</v>
      </c>
      <c r="D11578" s="75">
        <v>83.7666666666667</v>
      </c>
      <c r="E11578" s="75">
        <v>94.0</v>
      </c>
    </row>
    <row r="11579" ht="15.75" customHeight="1">
      <c r="A11579" s="13">
        <v>42245.635416666664</v>
      </c>
      <c r="B11579" s="75">
        <v>73.3666666666667</v>
      </c>
      <c r="C11579" s="75">
        <v>77.0</v>
      </c>
      <c r="D11579" s="75">
        <v>83.2666666666667</v>
      </c>
      <c r="E11579" s="75">
        <v>94.0</v>
      </c>
    </row>
    <row r="11580" ht="15.75" customHeight="1">
      <c r="A11580" s="13">
        <v>42245.645833333336</v>
      </c>
      <c r="B11580" s="75">
        <v>72.8666666666667</v>
      </c>
      <c r="C11580" s="75">
        <v>77.0</v>
      </c>
      <c r="D11580" s="75">
        <v>82.7666666666667</v>
      </c>
      <c r="E11580" s="75">
        <v>94.0</v>
      </c>
    </row>
    <row r="11581" ht="15.75" customHeight="1">
      <c r="A11581" s="13">
        <v>42245.65625</v>
      </c>
      <c r="B11581" s="75">
        <v>72.3666666666667</v>
      </c>
      <c r="C11581" s="75">
        <v>77.0</v>
      </c>
      <c r="D11581" s="75">
        <v>82.2666666666667</v>
      </c>
      <c r="E11581" s="75">
        <v>94.0</v>
      </c>
    </row>
    <row r="11582" ht="15.75" customHeight="1">
      <c r="A11582" s="13">
        <v>42245.666666666664</v>
      </c>
      <c r="B11582" s="75">
        <v>71.8666666666667</v>
      </c>
      <c r="C11582" s="75">
        <v>77.0</v>
      </c>
      <c r="D11582" s="75">
        <v>82.0</v>
      </c>
      <c r="E11582" s="75">
        <v>93.7666666666667</v>
      </c>
    </row>
    <row r="11583" ht="15.75" customHeight="1">
      <c r="A11583" s="13">
        <v>42245.677083333336</v>
      </c>
      <c r="B11583" s="75">
        <v>71.3666666666667</v>
      </c>
      <c r="C11583" s="75">
        <v>77.0</v>
      </c>
      <c r="D11583" s="75">
        <v>82.0</v>
      </c>
      <c r="E11583" s="75">
        <v>93.2666666666667</v>
      </c>
    </row>
    <row r="11584" ht="15.75" customHeight="1">
      <c r="A11584" s="13">
        <v>42245.6875</v>
      </c>
      <c r="B11584" s="75">
        <v>70.8666666666667</v>
      </c>
      <c r="C11584" s="75">
        <v>77.0</v>
      </c>
      <c r="D11584" s="75">
        <v>82.0</v>
      </c>
      <c r="E11584" s="75">
        <v>92.7666666666667</v>
      </c>
    </row>
    <row r="11585" ht="15.75" customHeight="1">
      <c r="A11585" s="13">
        <v>42245.697916666664</v>
      </c>
      <c r="B11585" s="75">
        <v>70.3666666666667</v>
      </c>
      <c r="C11585" s="75">
        <v>77.0</v>
      </c>
      <c r="D11585" s="75">
        <v>82.0</v>
      </c>
      <c r="E11585" s="75">
        <v>92.2666666666667</v>
      </c>
    </row>
    <row r="11586" ht="15.75" customHeight="1">
      <c r="A11586" s="13">
        <v>42245.708333333336</v>
      </c>
      <c r="B11586" s="75">
        <v>69.9333333333333</v>
      </c>
      <c r="C11586" s="75">
        <v>76.65</v>
      </c>
      <c r="D11586" s="75">
        <v>82.0</v>
      </c>
      <c r="E11586" s="75">
        <v>91.8833333333333</v>
      </c>
    </row>
    <row r="11587" ht="15.75" customHeight="1">
      <c r="A11587" s="13">
        <v>42245.71875</v>
      </c>
      <c r="B11587" s="75">
        <v>69.6833333333333</v>
      </c>
      <c r="C11587" s="75">
        <v>75.9</v>
      </c>
      <c r="D11587" s="75">
        <v>82.0</v>
      </c>
      <c r="E11587" s="75">
        <v>91.6333333333333</v>
      </c>
    </row>
    <row r="11588" ht="15.75" customHeight="1">
      <c r="A11588" s="13">
        <v>42245.729166666664</v>
      </c>
      <c r="B11588" s="75">
        <v>69.4333333333333</v>
      </c>
      <c r="C11588" s="75">
        <v>75.15</v>
      </c>
      <c r="D11588" s="75">
        <v>82.0</v>
      </c>
      <c r="E11588" s="75">
        <v>91.3833333333333</v>
      </c>
    </row>
    <row r="11589" ht="15.75" customHeight="1">
      <c r="A11589" s="13">
        <v>42245.739583333336</v>
      </c>
      <c r="B11589" s="75">
        <v>69.1833333333333</v>
      </c>
      <c r="C11589" s="75">
        <v>74.4</v>
      </c>
      <c r="D11589" s="75">
        <v>82.0</v>
      </c>
      <c r="E11589" s="75">
        <v>91.1333333333333</v>
      </c>
    </row>
    <row r="11590" ht="15.75" customHeight="1">
      <c r="A11590" s="13">
        <v>42245.75</v>
      </c>
      <c r="B11590" s="75">
        <v>68.8</v>
      </c>
      <c r="C11590" s="75">
        <v>73.5333333333333</v>
      </c>
      <c r="D11590" s="75">
        <v>81.8833333333333</v>
      </c>
      <c r="E11590" s="75">
        <v>90.5333333333333</v>
      </c>
    </row>
    <row r="11591" ht="15.75" customHeight="1">
      <c r="A11591" s="13">
        <v>42245.760416666664</v>
      </c>
      <c r="B11591" s="75">
        <v>68.05</v>
      </c>
      <c r="C11591" s="75">
        <v>72.5333333333333</v>
      </c>
      <c r="D11591" s="75">
        <v>81.6333333333333</v>
      </c>
      <c r="E11591" s="75">
        <v>89.5333333333333</v>
      </c>
    </row>
    <row r="11592" ht="15.75" customHeight="1">
      <c r="A11592" s="13">
        <v>42245.770833333336</v>
      </c>
      <c r="B11592" s="75">
        <v>67.3</v>
      </c>
      <c r="C11592" s="75">
        <v>71.5333333333333</v>
      </c>
      <c r="D11592" s="75">
        <v>81.3833333333333</v>
      </c>
      <c r="E11592" s="75">
        <v>88.5333333333333</v>
      </c>
    </row>
    <row r="11593" ht="15.75" customHeight="1">
      <c r="A11593" s="13">
        <v>42245.78125</v>
      </c>
      <c r="B11593" s="75">
        <v>66.55</v>
      </c>
      <c r="C11593" s="75">
        <v>70.5333333333333</v>
      </c>
      <c r="D11593" s="75">
        <v>81.1333333333333</v>
      </c>
      <c r="E11593" s="75">
        <v>87.5333333333333</v>
      </c>
    </row>
    <row r="11594" ht="15.75" customHeight="1">
      <c r="A11594" s="13">
        <v>42245.791666666664</v>
      </c>
      <c r="B11594" s="75">
        <v>65.9333333333333</v>
      </c>
      <c r="C11594" s="75">
        <v>69.7666666666667</v>
      </c>
      <c r="D11594" s="75">
        <v>80.65</v>
      </c>
      <c r="E11594" s="75">
        <v>86.5333333333333</v>
      </c>
    </row>
    <row r="11595" ht="15.75" customHeight="1">
      <c r="A11595" s="13">
        <v>42245.802083333336</v>
      </c>
      <c r="B11595" s="75">
        <v>65.6833333333333</v>
      </c>
      <c r="C11595" s="75">
        <v>69.2666666666667</v>
      </c>
      <c r="D11595" s="75">
        <v>79.9</v>
      </c>
      <c r="E11595" s="75">
        <v>85.5333333333333</v>
      </c>
    </row>
    <row r="11596" ht="15.75" customHeight="1">
      <c r="A11596" s="13">
        <v>42245.8125</v>
      </c>
      <c r="B11596" s="75">
        <v>65.4333333333333</v>
      </c>
      <c r="C11596" s="75">
        <v>68.7666666666667</v>
      </c>
      <c r="D11596" s="75">
        <v>79.15</v>
      </c>
      <c r="E11596" s="75">
        <v>84.5333333333333</v>
      </c>
    </row>
    <row r="11597" ht="15.75" customHeight="1">
      <c r="A11597" s="13">
        <v>42245.822916666664</v>
      </c>
      <c r="B11597" s="75">
        <v>65.1833333333333</v>
      </c>
      <c r="C11597" s="75">
        <v>68.2666666666667</v>
      </c>
      <c r="D11597" s="75">
        <v>78.4</v>
      </c>
      <c r="E11597" s="75">
        <v>83.5333333333333</v>
      </c>
    </row>
    <row r="11598" ht="15.75" customHeight="1">
      <c r="A11598" s="13">
        <v>42245.833333333336</v>
      </c>
      <c r="B11598" s="75">
        <v>65.0</v>
      </c>
      <c r="C11598" s="75">
        <v>67.7666666666667</v>
      </c>
      <c r="D11598" s="75">
        <v>77.65</v>
      </c>
      <c r="E11598" s="75">
        <v>82.65</v>
      </c>
    </row>
    <row r="11599" ht="15.75" customHeight="1">
      <c r="A11599" s="13">
        <v>42245.84375</v>
      </c>
      <c r="B11599" s="75">
        <v>65.0</v>
      </c>
      <c r="C11599" s="75">
        <v>67.2666666666667</v>
      </c>
      <c r="D11599" s="75">
        <v>76.9</v>
      </c>
      <c r="E11599" s="75">
        <v>81.9</v>
      </c>
    </row>
    <row r="11600" ht="15.75" customHeight="1">
      <c r="A11600" s="13">
        <v>42245.854166666664</v>
      </c>
      <c r="B11600" s="75">
        <v>65.0</v>
      </c>
      <c r="C11600" s="75">
        <v>66.7666666666667</v>
      </c>
      <c r="D11600" s="75">
        <v>76.15</v>
      </c>
      <c r="E11600" s="75">
        <v>81.15</v>
      </c>
    </row>
    <row r="11601" ht="15.75" customHeight="1">
      <c r="A11601" s="13">
        <v>42245.864583333336</v>
      </c>
      <c r="B11601" s="75">
        <v>65.0</v>
      </c>
      <c r="C11601" s="75">
        <v>66.2666666666667</v>
      </c>
      <c r="D11601" s="75">
        <v>75.4</v>
      </c>
      <c r="E11601" s="75">
        <v>80.4</v>
      </c>
    </row>
    <row r="11602" ht="15.75" customHeight="1">
      <c r="A11602" s="13">
        <v>42245.875</v>
      </c>
      <c r="B11602" s="75">
        <v>64.8571428571429</v>
      </c>
      <c r="C11602" s="75">
        <v>65.8833333333333</v>
      </c>
      <c r="D11602" s="75">
        <v>74.7666666666667</v>
      </c>
      <c r="E11602" s="75">
        <v>79.7666666666667</v>
      </c>
    </row>
    <row r="11603" ht="15.75" customHeight="1">
      <c r="A11603" s="13">
        <v>42245.885416666664</v>
      </c>
      <c r="B11603" s="75">
        <v>64.3214285714286</v>
      </c>
      <c r="C11603" s="75">
        <v>65.6333333333333</v>
      </c>
      <c r="D11603" s="75">
        <v>74.2666666666667</v>
      </c>
      <c r="E11603" s="75">
        <v>79.2666666666667</v>
      </c>
    </row>
    <row r="11604" ht="15.75" customHeight="1">
      <c r="A11604" s="13">
        <v>42245.895833333336</v>
      </c>
      <c r="B11604" s="75">
        <v>64.1875</v>
      </c>
      <c r="C11604" s="75">
        <v>65.3833333333333</v>
      </c>
      <c r="D11604" s="75">
        <v>73.7666666666667</v>
      </c>
      <c r="E11604" s="75">
        <v>78.7666666666667</v>
      </c>
    </row>
    <row r="11605" ht="15.75" customHeight="1">
      <c r="A11605" s="13">
        <v>42245.90625</v>
      </c>
      <c r="B11605" s="75">
        <v>64.65625</v>
      </c>
      <c r="C11605" s="75">
        <v>65.1333333333333</v>
      </c>
      <c r="D11605" s="75">
        <v>73.2666666666667</v>
      </c>
      <c r="E11605" s="75">
        <v>78.2666666666667</v>
      </c>
    </row>
    <row r="11606" ht="15.75" customHeight="1">
      <c r="A11606" s="13">
        <v>42245.916666666664</v>
      </c>
      <c r="B11606" s="75">
        <v>65.0689655172414</v>
      </c>
      <c r="C11606" s="75">
        <v>64.8833333333333</v>
      </c>
      <c r="D11606" s="75">
        <v>72.8833333333333</v>
      </c>
      <c r="E11606" s="75">
        <v>77.7666666666667</v>
      </c>
    </row>
    <row r="11607" ht="15.75" customHeight="1">
      <c r="A11607" s="13">
        <v>42245.927083333336</v>
      </c>
      <c r="B11607" s="75">
        <v>65.3275862068966</v>
      </c>
      <c r="C11607" s="75">
        <v>64.6333333333333</v>
      </c>
      <c r="D11607" s="75">
        <v>72.6333333333333</v>
      </c>
      <c r="E11607" s="75">
        <v>77.2666666666667</v>
      </c>
    </row>
    <row r="11608" ht="15.75" customHeight="1">
      <c r="A11608" s="13">
        <v>42245.9375</v>
      </c>
      <c r="B11608" s="75">
        <v>65.5862068965517</v>
      </c>
      <c r="C11608" s="75">
        <v>64.3833333333333</v>
      </c>
      <c r="D11608" s="75">
        <v>72.3833333333333</v>
      </c>
      <c r="E11608" s="75">
        <v>76.7666666666667</v>
      </c>
    </row>
    <row r="11609" ht="15.75" customHeight="1">
      <c r="A11609" s="13">
        <v>42245.947916666664</v>
      </c>
      <c r="B11609" s="75">
        <v>65.8448275862069</v>
      </c>
      <c r="C11609" s="75">
        <v>64.1333333333333</v>
      </c>
      <c r="D11609" s="75">
        <v>72.1333333333333</v>
      </c>
      <c r="E11609" s="75">
        <v>76.2666666666667</v>
      </c>
    </row>
    <row r="11610" ht="15.75" customHeight="1">
      <c r="A11610" s="13">
        <v>42245.958333333336</v>
      </c>
      <c r="B11610" s="75">
        <v>65.9333333333333</v>
      </c>
      <c r="C11610" s="75">
        <v>64.0</v>
      </c>
      <c r="D11610" s="75">
        <v>72.0</v>
      </c>
      <c r="E11610" s="75">
        <v>75.7666666666667</v>
      </c>
    </row>
    <row r="11611" ht="15.75" customHeight="1">
      <c r="A11611" s="13">
        <v>42245.96875</v>
      </c>
      <c r="B11611" s="75">
        <v>65.6833333333333</v>
      </c>
      <c r="C11611" s="75">
        <v>64.0</v>
      </c>
      <c r="D11611" s="75">
        <v>72.0</v>
      </c>
      <c r="E11611" s="75">
        <v>75.2666666666667</v>
      </c>
    </row>
    <row r="11612" ht="15.75" customHeight="1">
      <c r="A11612" s="13">
        <v>42245.979166666664</v>
      </c>
      <c r="B11612" s="75">
        <v>65.4333333333333</v>
      </c>
      <c r="C11612" s="75">
        <v>64.0</v>
      </c>
      <c r="D11612" s="75">
        <v>72.0</v>
      </c>
      <c r="E11612" s="75">
        <v>74.7666666666667</v>
      </c>
    </row>
    <row r="11613" ht="15.75" customHeight="1">
      <c r="A11613" s="13">
        <v>42245.989583333336</v>
      </c>
      <c r="B11613" s="75">
        <v>65.1833333333333</v>
      </c>
      <c r="C11613" s="75">
        <v>64.0</v>
      </c>
      <c r="D11613" s="75">
        <v>72.0</v>
      </c>
      <c r="E11613" s="75">
        <v>74.2666666666667</v>
      </c>
    </row>
    <row r="11614" ht="15.75" customHeight="1">
      <c r="A11614" s="13">
        <v>42246.0</v>
      </c>
      <c r="B11614" s="75">
        <v>65.0</v>
      </c>
      <c r="C11614" s="75">
        <v>64.0</v>
      </c>
      <c r="D11614" s="75">
        <v>71.65</v>
      </c>
      <c r="E11614" s="75">
        <v>73.65</v>
      </c>
    </row>
    <row r="11615" ht="15.75" customHeight="1">
      <c r="A11615" s="13">
        <v>42246.010416666664</v>
      </c>
      <c r="B11615" s="75">
        <v>65.0</v>
      </c>
      <c r="C11615" s="75">
        <v>64.0</v>
      </c>
      <c r="D11615" s="75">
        <v>70.9</v>
      </c>
      <c r="E11615" s="75">
        <v>72.9</v>
      </c>
    </row>
    <row r="11616" ht="15.75" customHeight="1">
      <c r="A11616" s="13">
        <v>42246.020833333336</v>
      </c>
      <c r="B11616" s="75">
        <v>65.0</v>
      </c>
      <c r="C11616" s="75">
        <v>64.7894736842105</v>
      </c>
      <c r="D11616" s="75">
        <v>70.15</v>
      </c>
      <c r="E11616" s="75">
        <v>72.15</v>
      </c>
    </row>
    <row r="11617" ht="15.75" customHeight="1">
      <c r="A11617" s="13">
        <v>42246.03125</v>
      </c>
      <c r="B11617" s="75">
        <v>65.0</v>
      </c>
      <c r="C11617" s="75">
        <v>65.5789473684211</v>
      </c>
      <c r="D11617" s="75">
        <v>69.4</v>
      </c>
      <c r="E11617" s="75">
        <v>71.4</v>
      </c>
    </row>
    <row r="11618" ht="15.75" customHeight="1">
      <c r="A11618" s="13">
        <v>42246.041666666664</v>
      </c>
      <c r="B11618" s="75">
        <v>64.8620689655172</v>
      </c>
      <c r="C11618" s="75">
        <v>65.7543859649123</v>
      </c>
      <c r="D11618" s="75">
        <v>69.0</v>
      </c>
      <c r="E11618" s="75">
        <v>70.8833333333333</v>
      </c>
    </row>
    <row r="11619" ht="15.75" customHeight="1">
      <c r="A11619" s="13">
        <v>42246.052083333336</v>
      </c>
      <c r="B11619" s="75">
        <v>64.3448275862069</v>
      </c>
      <c r="C11619" s="75">
        <v>65.2280701754386</v>
      </c>
      <c r="D11619" s="75">
        <v>69.0</v>
      </c>
      <c r="E11619" s="75">
        <v>70.6333333333333</v>
      </c>
    </row>
    <row r="11620" ht="15.75" customHeight="1">
      <c r="A11620" s="13">
        <v>42246.0625</v>
      </c>
      <c r="B11620" s="75">
        <v>63.8275862068966</v>
      </c>
      <c r="C11620" s="75">
        <v>64.7017543859649</v>
      </c>
      <c r="D11620" s="75">
        <v>69.0</v>
      </c>
      <c r="E11620" s="75">
        <v>70.3833333333333</v>
      </c>
    </row>
    <row r="11621" ht="15.75" customHeight="1">
      <c r="A11621" s="13">
        <v>42246.072916666664</v>
      </c>
      <c r="B11621" s="75">
        <v>63.3103448275862</v>
      </c>
      <c r="C11621" s="75">
        <v>64.1754385964912</v>
      </c>
      <c r="D11621" s="75">
        <v>69.0</v>
      </c>
      <c r="E11621" s="75">
        <v>70.1333333333333</v>
      </c>
    </row>
    <row r="11622" ht="15.75" customHeight="1">
      <c r="A11622" s="13">
        <v>42246.083333333336</v>
      </c>
      <c r="B11622" s="75">
        <v>63.1904761904762</v>
      </c>
      <c r="C11622" s="75">
        <v>63.8833333333333</v>
      </c>
      <c r="D11622" s="75">
        <v>68.8833333333333</v>
      </c>
      <c r="E11622" s="75">
        <v>69.8833333333333</v>
      </c>
    </row>
    <row r="11623" ht="15.75" customHeight="1">
      <c r="A11623" s="13">
        <v>42246.09375</v>
      </c>
      <c r="B11623" s="75">
        <v>63.9047619047619</v>
      </c>
      <c r="C11623" s="75">
        <v>63.6333333333333</v>
      </c>
      <c r="D11623" s="75">
        <v>68.6333333333333</v>
      </c>
      <c r="E11623" s="75">
        <v>69.6333333333333</v>
      </c>
    </row>
    <row r="11624" ht="15.75" customHeight="1">
      <c r="A11624" s="13">
        <v>42246.104166666664</v>
      </c>
      <c r="B11624" s="75">
        <v>63.6486486486486</v>
      </c>
      <c r="C11624" s="75">
        <v>63.3833333333333</v>
      </c>
      <c r="D11624" s="75">
        <v>68.3833333333333</v>
      </c>
      <c r="E11624" s="75">
        <v>69.3833333333333</v>
      </c>
    </row>
    <row r="11625" ht="15.75" customHeight="1">
      <c r="A11625" s="13">
        <v>42246.114583333336</v>
      </c>
      <c r="B11625" s="75">
        <v>63.2432432432432</v>
      </c>
      <c r="C11625" s="75">
        <v>63.1333333333333</v>
      </c>
      <c r="D11625" s="75">
        <v>68.1333333333333</v>
      </c>
      <c r="E11625" s="75">
        <v>69.1333333333333</v>
      </c>
    </row>
    <row r="11626" ht="15.75" customHeight="1">
      <c r="A11626" s="13">
        <v>42246.125</v>
      </c>
      <c r="B11626" s="75">
        <v>63.0</v>
      </c>
      <c r="C11626" s="75">
        <v>63.0</v>
      </c>
      <c r="D11626" s="75">
        <v>68.1166666666667</v>
      </c>
      <c r="E11626" s="75">
        <v>68.8833333333333</v>
      </c>
    </row>
    <row r="11627" ht="15.75" customHeight="1">
      <c r="A11627" s="13">
        <v>42246.135416666664</v>
      </c>
      <c r="B11627" s="75">
        <v>63.0</v>
      </c>
      <c r="C11627" s="75">
        <v>63.0</v>
      </c>
      <c r="D11627" s="75">
        <v>68.3666666666667</v>
      </c>
      <c r="E11627" s="75">
        <v>68.6333333333333</v>
      </c>
    </row>
    <row r="11628" ht="15.75" customHeight="1">
      <c r="A11628" s="13">
        <v>42246.145833333336</v>
      </c>
      <c r="B11628" s="75">
        <v>63.0</v>
      </c>
      <c r="C11628" s="75">
        <v>63.0</v>
      </c>
      <c r="D11628" s="75">
        <v>68.6166666666667</v>
      </c>
      <c r="E11628" s="75">
        <v>68.3833333333333</v>
      </c>
    </row>
    <row r="11629" ht="15.75" customHeight="1">
      <c r="A11629" s="13">
        <v>42246.15625</v>
      </c>
      <c r="B11629" s="75">
        <v>63.0</v>
      </c>
      <c r="C11629" s="75">
        <v>63.0</v>
      </c>
      <c r="D11629" s="75">
        <v>68.8666666666667</v>
      </c>
      <c r="E11629" s="75">
        <v>68.1333333333333</v>
      </c>
    </row>
    <row r="11630" ht="15.75" customHeight="1">
      <c r="A11630" s="13">
        <v>42246.166666666664</v>
      </c>
      <c r="B11630" s="75">
        <v>63.0666666666667</v>
      </c>
      <c r="C11630" s="75">
        <v>63.0</v>
      </c>
      <c r="D11630" s="75">
        <v>68.7666666666667</v>
      </c>
      <c r="E11630" s="75">
        <v>67.8833333333333</v>
      </c>
    </row>
    <row r="11631" ht="15.75" customHeight="1">
      <c r="A11631" s="13">
        <v>42246.177083333336</v>
      </c>
      <c r="B11631" s="75">
        <v>63.3166666666667</v>
      </c>
      <c r="C11631" s="75">
        <v>63.2244897959184</v>
      </c>
      <c r="D11631" s="75">
        <v>68.2666666666667</v>
      </c>
      <c r="E11631" s="75">
        <v>67.6333333333333</v>
      </c>
    </row>
    <row r="11632" ht="15.75" customHeight="1">
      <c r="A11632" s="13">
        <v>42246.1875</v>
      </c>
      <c r="B11632" s="75">
        <v>63.5666666666667</v>
      </c>
      <c r="C11632" s="75">
        <v>63.530612244898</v>
      </c>
      <c r="D11632" s="75">
        <v>67.7666666666667</v>
      </c>
      <c r="E11632" s="75">
        <v>67.3833333333333</v>
      </c>
    </row>
    <row r="11633" ht="15.75" customHeight="1">
      <c r="A11633" s="13">
        <v>42246.197916666664</v>
      </c>
      <c r="B11633" s="75">
        <v>63.8166666666667</v>
      </c>
      <c r="C11633" s="75">
        <v>63.8367346938776</v>
      </c>
      <c r="D11633" s="75">
        <v>67.2666666666667</v>
      </c>
      <c r="E11633" s="75">
        <v>67.1333333333333</v>
      </c>
    </row>
    <row r="11634" ht="15.75" customHeight="1">
      <c r="A11634" s="13">
        <v>42246.208333333336</v>
      </c>
      <c r="B11634" s="75">
        <v>63.9024390243902</v>
      </c>
      <c r="C11634" s="75">
        <v>64.0</v>
      </c>
      <c r="D11634" s="75">
        <v>67.1166666666667</v>
      </c>
      <c r="E11634" s="75">
        <v>66.8833333333333</v>
      </c>
    </row>
    <row r="11635" ht="15.75" customHeight="1">
      <c r="A11635" s="13">
        <v>42246.21875</v>
      </c>
      <c r="B11635" s="75">
        <v>63.5365853658537</v>
      </c>
      <c r="C11635" s="75">
        <v>64.0</v>
      </c>
      <c r="D11635" s="75">
        <v>67.3666666666667</v>
      </c>
      <c r="E11635" s="75">
        <v>66.6333333333333</v>
      </c>
    </row>
    <row r="11636" ht="15.75" customHeight="1">
      <c r="A11636" s="13">
        <v>42246.229166666664</v>
      </c>
      <c r="B11636" s="75">
        <v>63.1707317073171</v>
      </c>
      <c r="C11636" s="75">
        <v>64.0</v>
      </c>
      <c r="D11636" s="75">
        <v>67.6166666666667</v>
      </c>
      <c r="E11636" s="75">
        <v>66.3833333333333</v>
      </c>
    </row>
    <row r="11637" ht="15.75" customHeight="1">
      <c r="A11637" s="13">
        <v>42246.239583333336</v>
      </c>
      <c r="B11637" s="75">
        <v>63.0</v>
      </c>
      <c r="C11637" s="75">
        <v>64.0</v>
      </c>
      <c r="D11637" s="75">
        <v>67.8666666666667</v>
      </c>
      <c r="E11637" s="75">
        <v>66.1333333333333</v>
      </c>
    </row>
    <row r="11638" ht="15.75" customHeight="1">
      <c r="A11638" s="13">
        <v>42246.25</v>
      </c>
      <c r="B11638" s="75">
        <v>63.0</v>
      </c>
      <c r="C11638" s="75">
        <v>64.0</v>
      </c>
      <c r="D11638" s="75">
        <v>67.7666666666667</v>
      </c>
      <c r="E11638" s="75">
        <v>66.2333333333333</v>
      </c>
    </row>
    <row r="11639" ht="15.75" customHeight="1">
      <c r="A11639" s="13">
        <v>42246.260416666664</v>
      </c>
      <c r="B11639" s="75">
        <v>63.0681818181818</v>
      </c>
      <c r="C11639" s="75">
        <v>64.0</v>
      </c>
      <c r="D11639" s="75">
        <v>67.2666666666667</v>
      </c>
      <c r="E11639" s="75">
        <v>66.7333333333333</v>
      </c>
    </row>
    <row r="11640" ht="15.75" customHeight="1">
      <c r="A11640" s="13">
        <v>42246.270833333336</v>
      </c>
      <c r="B11640" s="75">
        <v>63.4090909090909</v>
      </c>
      <c r="C11640" s="75">
        <v>64.0</v>
      </c>
      <c r="D11640" s="75">
        <v>66.7666666666667</v>
      </c>
      <c r="E11640" s="75">
        <v>67.2333333333333</v>
      </c>
    </row>
    <row r="11641" ht="15.75" customHeight="1">
      <c r="A11641" s="13">
        <v>42246.28125</v>
      </c>
      <c r="B11641" s="75">
        <v>63.75</v>
      </c>
      <c r="C11641" s="75">
        <v>64.0</v>
      </c>
      <c r="D11641" s="75">
        <v>66.2666666666667</v>
      </c>
      <c r="E11641" s="75">
        <v>67.7333333333333</v>
      </c>
    </row>
    <row r="11642" ht="15.75" customHeight="1">
      <c r="A11642" s="13">
        <v>42246.291666666664</v>
      </c>
      <c r="B11642" s="75">
        <v>64.0</v>
      </c>
      <c r="C11642" s="75">
        <v>64.4827586206897</v>
      </c>
      <c r="D11642" s="75">
        <v>66.5833333333333</v>
      </c>
      <c r="E11642" s="75">
        <v>68.35</v>
      </c>
    </row>
    <row r="11643" ht="15.75" customHeight="1">
      <c r="A11643" s="13">
        <v>42246.302083333336</v>
      </c>
      <c r="B11643" s="75">
        <v>64.0</v>
      </c>
      <c r="C11643" s="75">
        <v>65.5172413793103</v>
      </c>
      <c r="D11643" s="75">
        <v>67.8333333333333</v>
      </c>
      <c r="E11643" s="75">
        <v>69.1</v>
      </c>
    </row>
    <row r="11644" ht="15.75" customHeight="1">
      <c r="A11644" s="13">
        <v>42246.3125</v>
      </c>
      <c r="B11644" s="75">
        <v>64.0</v>
      </c>
      <c r="C11644" s="75">
        <v>66.258064516129</v>
      </c>
      <c r="D11644" s="75">
        <v>69.0833333333333</v>
      </c>
      <c r="E11644" s="75">
        <v>69.85</v>
      </c>
    </row>
    <row r="11645" ht="15.75" customHeight="1">
      <c r="A11645" s="13">
        <v>42246.322916666664</v>
      </c>
      <c r="B11645" s="75">
        <v>64.0</v>
      </c>
      <c r="C11645" s="75">
        <v>66.741935483871</v>
      </c>
      <c r="D11645" s="75">
        <v>70.3333333333333</v>
      </c>
      <c r="E11645" s="75">
        <v>70.6</v>
      </c>
    </row>
    <row r="11646" ht="15.75" customHeight="1">
      <c r="A11646" s="13">
        <v>42246.333333333336</v>
      </c>
      <c r="B11646" s="75">
        <v>64.2666666666667</v>
      </c>
      <c r="C11646" s="75">
        <v>67.2333333333333</v>
      </c>
      <c r="D11646" s="75">
        <v>71.5833333333333</v>
      </c>
      <c r="E11646" s="75">
        <v>71.4666666666667</v>
      </c>
    </row>
    <row r="11647" ht="15.75" customHeight="1">
      <c r="A11647" s="13">
        <v>42246.34375</v>
      </c>
      <c r="B11647" s="75">
        <v>65.2666666666667</v>
      </c>
      <c r="C11647" s="75">
        <v>67.7333333333333</v>
      </c>
      <c r="D11647" s="75">
        <v>72.8333333333333</v>
      </c>
      <c r="E11647" s="75">
        <v>72.4666666666667</v>
      </c>
    </row>
    <row r="11648" ht="15.75" customHeight="1">
      <c r="A11648" s="13">
        <v>42246.354166666664</v>
      </c>
      <c r="B11648" s="75">
        <v>66.2666666666667</v>
      </c>
      <c r="C11648" s="75">
        <v>68.2333333333333</v>
      </c>
      <c r="D11648" s="75">
        <v>74.0833333333333</v>
      </c>
      <c r="E11648" s="75">
        <v>73.4666666666667</v>
      </c>
    </row>
    <row r="11649" ht="15.75" customHeight="1">
      <c r="A11649" s="13">
        <v>42246.364583333336</v>
      </c>
      <c r="B11649" s="75">
        <v>67.2666666666667</v>
      </c>
      <c r="C11649" s="75">
        <v>68.7333333333333</v>
      </c>
      <c r="D11649" s="75">
        <v>75.3333333333333</v>
      </c>
      <c r="E11649" s="75">
        <v>74.4666666666667</v>
      </c>
    </row>
    <row r="11650" ht="15.75" customHeight="1">
      <c r="A11650" s="13">
        <v>42246.375</v>
      </c>
      <c r="B11650" s="75">
        <v>68.1333333333333</v>
      </c>
      <c r="C11650" s="75">
        <v>69.35</v>
      </c>
      <c r="D11650" s="75">
        <v>76.4666666666667</v>
      </c>
      <c r="E11650" s="75">
        <v>75.35</v>
      </c>
    </row>
    <row r="11651" ht="15.75" customHeight="1">
      <c r="A11651" s="13">
        <v>42246.385416666664</v>
      </c>
      <c r="B11651" s="75">
        <v>68.6333333333333</v>
      </c>
      <c r="C11651" s="75">
        <v>70.1</v>
      </c>
      <c r="D11651" s="75">
        <v>77.4666666666667</v>
      </c>
      <c r="E11651" s="75">
        <v>76.1</v>
      </c>
    </row>
    <row r="11652" ht="15.75" customHeight="1">
      <c r="A11652" s="13">
        <v>42246.395833333336</v>
      </c>
      <c r="B11652" s="75">
        <v>69.1333333333333</v>
      </c>
      <c r="C11652" s="75">
        <v>70.85</v>
      </c>
      <c r="D11652" s="75">
        <v>78.4666666666667</v>
      </c>
      <c r="E11652" s="75">
        <v>76.85</v>
      </c>
    </row>
    <row r="11653" ht="15.75" customHeight="1">
      <c r="A11653" s="13">
        <v>42246.40625</v>
      </c>
      <c r="B11653" s="75">
        <v>69.6333333333333</v>
      </c>
      <c r="C11653" s="75">
        <v>71.6</v>
      </c>
      <c r="D11653" s="75">
        <v>79.4666666666667</v>
      </c>
      <c r="E11653" s="75">
        <v>77.6</v>
      </c>
    </row>
    <row r="11654" ht="15.75" customHeight="1">
      <c r="A11654" s="13">
        <v>42246.416666666664</v>
      </c>
      <c r="B11654" s="75">
        <v>70.0666666666667</v>
      </c>
      <c r="C11654" s="75">
        <v>72.2333333333333</v>
      </c>
      <c r="D11654" s="75">
        <v>80.2333333333333</v>
      </c>
      <c r="E11654" s="75">
        <v>78.35</v>
      </c>
    </row>
    <row r="11655" ht="15.75" customHeight="1">
      <c r="A11655" s="13">
        <v>42246.427083333336</v>
      </c>
      <c r="B11655" s="75">
        <v>70.3166666666667</v>
      </c>
      <c r="C11655" s="75">
        <v>72.7333333333333</v>
      </c>
      <c r="D11655" s="75">
        <v>80.7333333333333</v>
      </c>
      <c r="E11655" s="75">
        <v>79.1</v>
      </c>
    </row>
    <row r="11656" ht="15.75" customHeight="1">
      <c r="A11656" s="13">
        <v>42246.4375</v>
      </c>
      <c r="B11656" s="75">
        <v>70.5666666666667</v>
      </c>
      <c r="C11656" s="75">
        <v>73.2333333333333</v>
      </c>
      <c r="D11656" s="75">
        <v>81.2333333333333</v>
      </c>
      <c r="E11656" s="75">
        <v>79.85</v>
      </c>
    </row>
    <row r="11657" ht="15.75" customHeight="1">
      <c r="A11657" s="13">
        <v>42246.447916666664</v>
      </c>
      <c r="B11657" s="75">
        <v>70.8166666666667</v>
      </c>
      <c r="C11657" s="75">
        <v>73.7333333333333</v>
      </c>
      <c r="D11657" s="75">
        <v>81.7333333333333</v>
      </c>
      <c r="E11657" s="75">
        <v>80.6</v>
      </c>
    </row>
    <row r="11658" ht="15.75" customHeight="1">
      <c r="A11658" s="13">
        <v>42246.458333333336</v>
      </c>
      <c r="B11658" s="75">
        <v>71.1333333333333</v>
      </c>
      <c r="C11658" s="75">
        <v>74.1166666666667</v>
      </c>
      <c r="D11658" s="75">
        <v>82.5833333333333</v>
      </c>
      <c r="E11658" s="75">
        <v>81.2333333333333</v>
      </c>
    </row>
    <row r="11659" ht="15.75" customHeight="1">
      <c r="A11659" s="13">
        <v>42246.46875</v>
      </c>
      <c r="B11659" s="75">
        <v>71.6333333333333</v>
      </c>
      <c r="C11659" s="75">
        <v>74.3666666666667</v>
      </c>
      <c r="D11659" s="75">
        <v>83.8333333333333</v>
      </c>
      <c r="E11659" s="75">
        <v>81.7333333333333</v>
      </c>
    </row>
    <row r="11660" ht="15.75" customHeight="1">
      <c r="A11660" s="13">
        <v>42246.479166666664</v>
      </c>
      <c r="B11660" s="75">
        <v>72.1333333333333</v>
      </c>
      <c r="C11660" s="75">
        <v>74.6166666666667</v>
      </c>
      <c r="D11660" s="75">
        <v>85.0833333333333</v>
      </c>
      <c r="E11660" s="75">
        <v>82.2333333333333</v>
      </c>
    </row>
    <row r="11661" ht="15.75" customHeight="1">
      <c r="A11661" s="13">
        <v>42246.489583333336</v>
      </c>
      <c r="B11661" s="75">
        <v>72.6333333333333</v>
      </c>
      <c r="C11661" s="75">
        <v>74.8666666666667</v>
      </c>
      <c r="D11661" s="75">
        <v>86.3333333333333</v>
      </c>
      <c r="E11661" s="75">
        <v>82.7333333333333</v>
      </c>
    </row>
    <row r="11662" ht="15.75" customHeight="1">
      <c r="A11662" s="13">
        <v>42246.5</v>
      </c>
      <c r="B11662" s="75">
        <v>73.0666666666667</v>
      </c>
      <c r="C11662" s="75">
        <v>75.2333333333333</v>
      </c>
      <c r="D11662" s="75">
        <v>87.35</v>
      </c>
      <c r="E11662" s="75">
        <v>83.35</v>
      </c>
    </row>
    <row r="11663" ht="15.75" customHeight="1">
      <c r="A11663" s="13">
        <v>42246.510416666664</v>
      </c>
      <c r="B11663" s="75">
        <v>73.3166666666667</v>
      </c>
      <c r="C11663" s="75">
        <v>75.7333333333333</v>
      </c>
      <c r="D11663" s="75">
        <v>88.1</v>
      </c>
      <c r="E11663" s="75">
        <v>84.1</v>
      </c>
    </row>
    <row r="11664" ht="15.75" customHeight="1">
      <c r="A11664" s="13">
        <v>42246.520833333336</v>
      </c>
      <c r="B11664" s="75">
        <v>73.5666666666667</v>
      </c>
      <c r="C11664" s="75">
        <v>76.2333333333333</v>
      </c>
      <c r="D11664" s="75">
        <v>88.85</v>
      </c>
      <c r="E11664" s="75">
        <v>84.85</v>
      </c>
    </row>
    <row r="11665" ht="15.75" customHeight="1">
      <c r="A11665" s="13">
        <v>42246.53125</v>
      </c>
      <c r="B11665" s="75">
        <v>73.8166666666667</v>
      </c>
      <c r="C11665" s="75">
        <v>76.7333333333333</v>
      </c>
      <c r="D11665" s="75">
        <v>89.6</v>
      </c>
      <c r="E11665" s="75">
        <v>85.6</v>
      </c>
    </row>
    <row r="11666" ht="15.75" customHeight="1">
      <c r="A11666" s="13">
        <v>42246.541666666664</v>
      </c>
      <c r="B11666" s="75">
        <v>73.9333333333333</v>
      </c>
      <c r="C11666" s="75">
        <v>77.0</v>
      </c>
      <c r="D11666" s="75">
        <v>90.1166666666667</v>
      </c>
      <c r="E11666" s="75">
        <v>86.1166666666667</v>
      </c>
    </row>
    <row r="11667" ht="15.75" customHeight="1">
      <c r="A11667" s="13">
        <v>42246.552083333336</v>
      </c>
      <c r="B11667" s="75">
        <v>73.6833333333333</v>
      </c>
      <c r="C11667" s="75">
        <v>77.0</v>
      </c>
      <c r="D11667" s="75">
        <v>90.3666666666667</v>
      </c>
      <c r="E11667" s="75">
        <v>86.3666666666667</v>
      </c>
    </row>
    <row r="11668" ht="15.75" customHeight="1">
      <c r="A11668" s="13">
        <v>42246.5625</v>
      </c>
      <c r="B11668" s="75">
        <v>73.4333333333333</v>
      </c>
      <c r="C11668" s="75">
        <v>77.0</v>
      </c>
      <c r="D11668" s="75">
        <v>90.6166666666667</v>
      </c>
      <c r="E11668" s="75">
        <v>86.6166666666667</v>
      </c>
    </row>
    <row r="11669" ht="15.75" customHeight="1">
      <c r="A11669" s="13">
        <v>42246.572916666664</v>
      </c>
      <c r="B11669" s="75">
        <v>73.1833333333333</v>
      </c>
      <c r="C11669" s="75">
        <v>77.0</v>
      </c>
      <c r="D11669" s="75">
        <v>90.8666666666667</v>
      </c>
      <c r="E11669" s="75">
        <v>86.8666666666667</v>
      </c>
    </row>
    <row r="11670" ht="15.75" customHeight="1">
      <c r="A11670" s="13">
        <v>42246.583333333336</v>
      </c>
      <c r="B11670" s="75">
        <v>72.9333333333333</v>
      </c>
      <c r="C11670" s="75">
        <v>77.0</v>
      </c>
      <c r="D11670" s="75">
        <v>91.1166666666667</v>
      </c>
      <c r="E11670" s="75">
        <v>87.2333333333333</v>
      </c>
    </row>
    <row r="11671" ht="15.75" customHeight="1">
      <c r="A11671" s="13">
        <v>42246.59375</v>
      </c>
      <c r="B11671" s="75">
        <v>72.6833333333333</v>
      </c>
      <c r="C11671" s="75">
        <v>77.0</v>
      </c>
      <c r="D11671" s="75">
        <v>91.3666666666667</v>
      </c>
      <c r="E11671" s="75">
        <v>87.7333333333333</v>
      </c>
    </row>
    <row r="11672" ht="15.75" customHeight="1">
      <c r="A11672" s="13">
        <v>42246.604166666664</v>
      </c>
      <c r="B11672" s="75">
        <v>72.4333333333333</v>
      </c>
      <c r="C11672" s="75">
        <v>77.0</v>
      </c>
      <c r="D11672" s="75">
        <v>91.6166666666667</v>
      </c>
      <c r="E11672" s="75">
        <v>88.2333333333333</v>
      </c>
    </row>
    <row r="11673" ht="15.75" customHeight="1">
      <c r="A11673" s="13">
        <v>42246.614583333336</v>
      </c>
      <c r="B11673" s="75">
        <v>72.1833333333333</v>
      </c>
      <c r="C11673" s="75">
        <v>77.0</v>
      </c>
      <c r="D11673" s="75">
        <v>91.8666666666667</v>
      </c>
      <c r="E11673" s="75">
        <v>88.7333333333333</v>
      </c>
    </row>
    <row r="11674" ht="15.75" customHeight="1">
      <c r="A11674" s="13">
        <v>42246.625</v>
      </c>
      <c r="B11674" s="75">
        <v>72.0</v>
      </c>
      <c r="C11674" s="75">
        <v>77.0</v>
      </c>
      <c r="D11674" s="75">
        <v>91.7666666666667</v>
      </c>
      <c r="E11674" s="75">
        <v>89.0</v>
      </c>
    </row>
    <row r="11675" ht="15.75" customHeight="1">
      <c r="A11675" s="13">
        <v>42246.635416666664</v>
      </c>
      <c r="B11675" s="75">
        <v>72.0</v>
      </c>
      <c r="C11675" s="75">
        <v>77.0</v>
      </c>
      <c r="D11675" s="75">
        <v>91.2666666666667</v>
      </c>
      <c r="E11675" s="75">
        <v>89.0</v>
      </c>
    </row>
    <row r="11676" ht="15.75" customHeight="1">
      <c r="A11676" s="13">
        <v>42246.645833333336</v>
      </c>
      <c r="B11676" s="75">
        <v>72.0</v>
      </c>
      <c r="C11676" s="75">
        <v>77.0</v>
      </c>
      <c r="D11676" s="75">
        <v>90.7666666666667</v>
      </c>
      <c r="E11676" s="75">
        <v>89.0</v>
      </c>
    </row>
    <row r="11677" ht="15.75" customHeight="1">
      <c r="A11677" s="13">
        <v>42246.65625</v>
      </c>
      <c r="B11677" s="75">
        <v>72.0</v>
      </c>
      <c r="C11677" s="75">
        <v>77.0</v>
      </c>
      <c r="D11677" s="75">
        <v>90.2666666666667</v>
      </c>
      <c r="E11677" s="75">
        <v>89.0</v>
      </c>
    </row>
    <row r="11678" ht="15.75" customHeight="1">
      <c r="A11678" s="13">
        <v>42246.666666666664</v>
      </c>
      <c r="B11678" s="75">
        <v>71.9333333333333</v>
      </c>
      <c r="C11678" s="75">
        <v>76.7666666666667</v>
      </c>
      <c r="D11678" s="75">
        <v>90.1166666666667</v>
      </c>
      <c r="E11678" s="75">
        <v>88.8833333333333</v>
      </c>
    </row>
    <row r="11679" ht="15.75" customHeight="1">
      <c r="A11679" s="13">
        <v>42246.677083333336</v>
      </c>
      <c r="B11679" s="75">
        <v>71.6833333333333</v>
      </c>
      <c r="C11679" s="75">
        <v>76.2666666666667</v>
      </c>
      <c r="D11679" s="75">
        <v>90.3666666666667</v>
      </c>
      <c r="E11679" s="75">
        <v>88.6333333333333</v>
      </c>
    </row>
    <row r="11680" ht="15.75" customHeight="1">
      <c r="A11680" s="13">
        <v>42246.6875</v>
      </c>
      <c r="B11680" s="75">
        <v>71.4333333333333</v>
      </c>
      <c r="C11680" s="75">
        <v>75.7666666666667</v>
      </c>
      <c r="D11680" s="75">
        <v>90.6166666666667</v>
      </c>
      <c r="E11680" s="75">
        <v>88.3833333333333</v>
      </c>
    </row>
    <row r="11681" ht="15.75" customHeight="1">
      <c r="A11681" s="13">
        <v>42246.697916666664</v>
      </c>
      <c r="B11681" s="75">
        <v>71.1833333333333</v>
      </c>
      <c r="C11681" s="75">
        <v>75.2666666666667</v>
      </c>
      <c r="D11681" s="75">
        <v>90.8666666666667</v>
      </c>
      <c r="E11681" s="75">
        <v>88.1333333333333</v>
      </c>
    </row>
    <row r="11682" ht="15.75" customHeight="1">
      <c r="A11682" s="13">
        <v>42246.708333333336</v>
      </c>
      <c r="B11682" s="75">
        <v>70.8666666666667</v>
      </c>
      <c r="C11682" s="75">
        <v>74.7666666666667</v>
      </c>
      <c r="D11682" s="75">
        <v>90.7666666666667</v>
      </c>
      <c r="E11682" s="75">
        <v>87.65</v>
      </c>
    </row>
    <row r="11683" ht="15.75" customHeight="1">
      <c r="A11683" s="13">
        <v>42246.71875</v>
      </c>
      <c r="B11683" s="75">
        <v>70.3666666666667</v>
      </c>
      <c r="C11683" s="75">
        <v>74.2666666666667</v>
      </c>
      <c r="D11683" s="75">
        <v>90.2666666666667</v>
      </c>
      <c r="E11683" s="75">
        <v>86.9</v>
      </c>
    </row>
    <row r="11684" ht="15.75" customHeight="1">
      <c r="A11684" s="13">
        <v>42246.729166666664</v>
      </c>
      <c r="B11684" s="75">
        <v>69.8666666666667</v>
      </c>
      <c r="C11684" s="75">
        <v>73.7666666666667</v>
      </c>
      <c r="D11684" s="75">
        <v>89.7666666666667</v>
      </c>
      <c r="E11684" s="75">
        <v>86.15</v>
      </c>
    </row>
    <row r="11685" ht="15.75" customHeight="1">
      <c r="A11685" s="13">
        <v>42246.739583333336</v>
      </c>
      <c r="B11685" s="75">
        <v>69.3666666666667</v>
      </c>
      <c r="C11685" s="75">
        <v>73.2666666666667</v>
      </c>
      <c r="D11685" s="75">
        <v>89.2666666666667</v>
      </c>
      <c r="E11685" s="75">
        <v>85.4</v>
      </c>
    </row>
    <row r="11686" ht="15.75" customHeight="1">
      <c r="A11686" s="13">
        <v>42246.75</v>
      </c>
      <c r="B11686" s="75">
        <v>68.8666666666667</v>
      </c>
      <c r="C11686" s="75">
        <v>72.7666666666667</v>
      </c>
      <c r="D11686" s="75">
        <v>88.65</v>
      </c>
      <c r="E11686" s="75">
        <v>84.65</v>
      </c>
    </row>
    <row r="11687" ht="15.75" customHeight="1">
      <c r="A11687" s="13">
        <v>42246.760416666664</v>
      </c>
      <c r="B11687" s="75">
        <v>68.3666666666667</v>
      </c>
      <c r="C11687" s="75">
        <v>72.2666666666667</v>
      </c>
      <c r="D11687" s="75">
        <v>87.9</v>
      </c>
      <c r="E11687" s="75">
        <v>83.9</v>
      </c>
    </row>
    <row r="11688" ht="15.75" customHeight="1">
      <c r="A11688" s="13">
        <v>42246.770833333336</v>
      </c>
      <c r="B11688" s="75">
        <v>67.8666666666667</v>
      </c>
      <c r="C11688" s="75">
        <v>71.7666666666667</v>
      </c>
      <c r="D11688" s="75">
        <v>87.15</v>
      </c>
      <c r="E11688" s="75">
        <v>83.15</v>
      </c>
    </row>
    <row r="11689" ht="15.75" customHeight="1">
      <c r="A11689" s="13">
        <v>42246.78125</v>
      </c>
      <c r="B11689" s="75">
        <v>67.3666666666667</v>
      </c>
      <c r="C11689" s="75">
        <v>71.2666666666667</v>
      </c>
      <c r="D11689" s="75">
        <v>86.4</v>
      </c>
      <c r="E11689" s="75">
        <v>82.4</v>
      </c>
    </row>
    <row r="11690" ht="15.75" customHeight="1">
      <c r="A11690" s="13">
        <v>42246.791666666664</v>
      </c>
      <c r="B11690" s="75">
        <v>66.8666666666667</v>
      </c>
      <c r="C11690" s="75">
        <v>70.7666666666667</v>
      </c>
      <c r="D11690" s="75">
        <v>85.65</v>
      </c>
      <c r="E11690" s="75">
        <v>81.65</v>
      </c>
    </row>
    <row r="11691" ht="15.75" customHeight="1">
      <c r="A11691" s="13">
        <v>42246.802083333336</v>
      </c>
      <c r="B11691" s="75">
        <v>66.3666666666667</v>
      </c>
      <c r="C11691" s="75">
        <v>70.2666666666667</v>
      </c>
      <c r="D11691" s="75">
        <v>84.9</v>
      </c>
      <c r="E11691" s="75">
        <v>80.9</v>
      </c>
    </row>
    <row r="11692" ht="15.75" customHeight="1">
      <c r="A11692" s="13">
        <v>42246.8125</v>
      </c>
      <c r="B11692" s="75">
        <v>65.8666666666667</v>
      </c>
      <c r="C11692" s="75">
        <v>69.7666666666667</v>
      </c>
      <c r="D11692" s="75">
        <v>84.15</v>
      </c>
      <c r="E11692" s="75">
        <v>80.15</v>
      </c>
    </row>
    <row r="11693" ht="15.75" customHeight="1">
      <c r="A11693" s="13">
        <v>42246.822916666664</v>
      </c>
      <c r="B11693" s="75">
        <v>65.3666666666667</v>
      </c>
      <c r="C11693" s="75">
        <v>69.2666666666667</v>
      </c>
      <c r="D11693" s="75">
        <v>83.4</v>
      </c>
      <c r="E11693" s="75">
        <v>79.4</v>
      </c>
    </row>
    <row r="11694" ht="15.75" customHeight="1">
      <c r="A11694" s="13">
        <v>42246.833333333336</v>
      </c>
      <c r="B11694" s="75">
        <v>64.9333333333333</v>
      </c>
      <c r="C11694" s="75">
        <v>69.0</v>
      </c>
      <c r="D11694" s="75">
        <v>82.65</v>
      </c>
      <c r="E11694" s="75">
        <v>78.7666666666667</v>
      </c>
    </row>
    <row r="11695" ht="15.75" customHeight="1">
      <c r="A11695" s="13">
        <v>42246.84375</v>
      </c>
      <c r="B11695" s="75">
        <v>64.6833333333333</v>
      </c>
      <c r="C11695" s="75">
        <v>69.0</v>
      </c>
      <c r="D11695" s="75">
        <v>81.9</v>
      </c>
      <c r="E11695" s="75">
        <v>78.2666666666667</v>
      </c>
    </row>
    <row r="11696" ht="15.75" customHeight="1">
      <c r="A11696" s="13">
        <v>42246.854166666664</v>
      </c>
      <c r="B11696" s="75">
        <v>64.4333333333333</v>
      </c>
      <c r="C11696" s="75">
        <v>69.0</v>
      </c>
      <c r="D11696" s="75">
        <v>81.15</v>
      </c>
      <c r="E11696" s="75">
        <v>77.7666666666667</v>
      </c>
    </row>
    <row r="11697" ht="15.75" customHeight="1">
      <c r="A11697" s="13">
        <v>42246.864583333336</v>
      </c>
      <c r="B11697" s="75">
        <v>64.1833333333333</v>
      </c>
      <c r="C11697" s="75">
        <v>69.0</v>
      </c>
      <c r="D11697" s="75">
        <v>80.4</v>
      </c>
      <c r="E11697" s="75">
        <v>77.2666666666667</v>
      </c>
    </row>
    <row r="11698" ht="15.75" customHeight="1">
      <c r="A11698" s="13">
        <v>42246.875</v>
      </c>
      <c r="B11698" s="75">
        <v>64.0666666666667</v>
      </c>
      <c r="C11698" s="75">
        <v>68.7666666666667</v>
      </c>
      <c r="D11698" s="75">
        <v>79.7666666666667</v>
      </c>
      <c r="E11698" s="75">
        <v>76.7666666666667</v>
      </c>
    </row>
    <row r="11699" ht="15.75" customHeight="1">
      <c r="A11699" s="13">
        <v>42246.885416666664</v>
      </c>
      <c r="B11699" s="75">
        <v>64.3166666666667</v>
      </c>
      <c r="C11699" s="75">
        <v>68.2666666666667</v>
      </c>
      <c r="D11699" s="75">
        <v>79.2666666666667</v>
      </c>
      <c r="E11699" s="75">
        <v>76.2666666666667</v>
      </c>
    </row>
    <row r="11700" ht="15.75" customHeight="1">
      <c r="A11700" s="13">
        <v>42246.895833333336</v>
      </c>
      <c r="B11700" s="75">
        <v>64.5666666666667</v>
      </c>
      <c r="C11700" s="75">
        <v>67.7666666666667</v>
      </c>
      <c r="D11700" s="75">
        <v>78.7666666666667</v>
      </c>
      <c r="E11700" s="75">
        <v>75.7666666666667</v>
      </c>
    </row>
    <row r="11701" ht="15.75" customHeight="1">
      <c r="A11701" s="13">
        <v>42246.90625</v>
      </c>
      <c r="B11701" s="75">
        <v>64.8166666666667</v>
      </c>
      <c r="C11701" s="75">
        <v>67.2666666666667</v>
      </c>
      <c r="D11701" s="75">
        <v>78.2666666666667</v>
      </c>
      <c r="E11701" s="75">
        <v>75.2666666666667</v>
      </c>
    </row>
    <row r="11702" ht="15.75" customHeight="1">
      <c r="A11702" s="13">
        <v>42246.916666666664</v>
      </c>
      <c r="B11702" s="75">
        <v>64.8666666666667</v>
      </c>
      <c r="C11702" s="75">
        <v>66.8833333333333</v>
      </c>
      <c r="D11702" s="75">
        <v>77.7666666666667</v>
      </c>
      <c r="E11702" s="75">
        <v>74.7666666666667</v>
      </c>
    </row>
    <row r="11703" ht="15.75" customHeight="1">
      <c r="A11703" s="13">
        <v>42246.927083333336</v>
      </c>
      <c r="B11703" s="75">
        <v>64.3666666666667</v>
      </c>
      <c r="C11703" s="75">
        <v>66.6333333333333</v>
      </c>
      <c r="D11703" s="75">
        <v>77.2666666666667</v>
      </c>
      <c r="E11703" s="75">
        <v>74.2666666666667</v>
      </c>
    </row>
    <row r="11704" ht="15.75" customHeight="1">
      <c r="A11704" s="13">
        <v>42246.9375</v>
      </c>
      <c r="B11704" s="75">
        <v>63.8666666666667</v>
      </c>
      <c r="C11704" s="75">
        <v>66.3833333333333</v>
      </c>
      <c r="D11704" s="75">
        <v>76.7666666666667</v>
      </c>
      <c r="E11704" s="75">
        <v>73.7666666666667</v>
      </c>
    </row>
    <row r="11705" ht="15.75" customHeight="1">
      <c r="A11705" s="13">
        <v>42246.947916666664</v>
      </c>
      <c r="B11705" s="75">
        <v>63.3666666666667</v>
      </c>
      <c r="C11705" s="75">
        <v>66.1333333333333</v>
      </c>
      <c r="D11705" s="75">
        <v>76.2666666666667</v>
      </c>
      <c r="E11705" s="75">
        <v>73.2666666666667</v>
      </c>
    </row>
    <row r="11706" ht="15.75" customHeight="1">
      <c r="A11706" s="13">
        <v>42246.958333333336</v>
      </c>
      <c r="B11706" s="75">
        <v>63.0</v>
      </c>
      <c r="C11706" s="75">
        <v>66.0</v>
      </c>
      <c r="D11706" s="75">
        <v>75.7666666666667</v>
      </c>
      <c r="E11706" s="75">
        <v>72.7666666666667</v>
      </c>
    </row>
    <row r="11707" ht="15.75" customHeight="1">
      <c r="A11707" s="13">
        <v>42246.96875</v>
      </c>
      <c r="B11707" s="75">
        <v>63.0</v>
      </c>
      <c r="C11707" s="75">
        <v>66.0</v>
      </c>
      <c r="D11707" s="75">
        <v>75.2666666666667</v>
      </c>
      <c r="E11707" s="75">
        <v>72.2666666666667</v>
      </c>
    </row>
    <row r="11708" ht="15.75" customHeight="1">
      <c r="A11708" s="13">
        <v>42246.979166666664</v>
      </c>
      <c r="B11708" s="75">
        <v>63.0</v>
      </c>
      <c r="C11708" s="75">
        <v>66.0</v>
      </c>
      <c r="D11708" s="75">
        <v>74.7666666666667</v>
      </c>
      <c r="E11708" s="75">
        <v>71.7666666666667</v>
      </c>
    </row>
    <row r="11709" ht="15.75" customHeight="1">
      <c r="A11709" s="13">
        <v>42246.989583333336</v>
      </c>
      <c r="B11709" s="75">
        <v>63.0</v>
      </c>
      <c r="C11709" s="75">
        <v>66.0</v>
      </c>
      <c r="D11709" s="75">
        <v>74.2666666666667</v>
      </c>
      <c r="E11709" s="75">
        <v>71.2666666666667</v>
      </c>
    </row>
    <row r="11710" ht="15.75" customHeight="1">
      <c r="A11710" s="13">
        <v>42247.0</v>
      </c>
      <c r="B11710" s="75">
        <v>62.9333333333333</v>
      </c>
      <c r="C11710" s="75">
        <v>65.65</v>
      </c>
      <c r="D11710" s="75">
        <v>73.8833333333333</v>
      </c>
      <c r="E11710" s="75">
        <v>70.7666666666667</v>
      </c>
    </row>
    <row r="11711" ht="15.75" customHeight="1">
      <c r="A11711" s="13">
        <v>42247.010416666664</v>
      </c>
      <c r="B11711" s="75">
        <v>62.6833333333333</v>
      </c>
      <c r="C11711" s="75">
        <v>64.9</v>
      </c>
      <c r="D11711" s="75">
        <v>73.6333333333333</v>
      </c>
      <c r="E11711" s="75">
        <v>70.2666666666667</v>
      </c>
    </row>
    <row r="11712" ht="15.75" customHeight="1">
      <c r="A11712" s="13">
        <v>42247.020833333336</v>
      </c>
      <c r="B11712" s="75">
        <v>62.4333333333333</v>
      </c>
      <c r="C11712" s="75">
        <v>64.15</v>
      </c>
      <c r="D11712" s="75">
        <v>73.3833333333333</v>
      </c>
      <c r="E11712" s="75">
        <v>69.7666666666667</v>
      </c>
    </row>
    <row r="11713" ht="15.75" customHeight="1">
      <c r="A11713" s="13">
        <v>42247.03125</v>
      </c>
      <c r="B11713" s="75">
        <v>62.1833333333333</v>
      </c>
      <c r="C11713" s="75">
        <v>63.4</v>
      </c>
      <c r="D11713" s="75">
        <v>73.1333333333333</v>
      </c>
      <c r="E11713" s="75">
        <v>69.2666666666667</v>
      </c>
    </row>
    <row r="11714" ht="15.75" customHeight="1">
      <c r="A11714" s="13">
        <v>42247.041666666664</v>
      </c>
      <c r="B11714" s="75">
        <v>61.9333333333333</v>
      </c>
      <c r="C11714" s="75">
        <v>63.0</v>
      </c>
      <c r="D11714" s="75">
        <v>72.7666666666667</v>
      </c>
      <c r="E11714" s="75">
        <v>68.8833333333333</v>
      </c>
    </row>
    <row r="11715" ht="15.75" customHeight="1">
      <c r="A11715" s="13">
        <v>42247.052083333336</v>
      </c>
      <c r="B11715" s="75">
        <v>61.6833333333333</v>
      </c>
      <c r="C11715" s="75">
        <v>63.0</v>
      </c>
      <c r="D11715" s="75">
        <v>72.2666666666667</v>
      </c>
      <c r="E11715" s="75">
        <v>68.6333333333333</v>
      </c>
    </row>
    <row r="11716" ht="15.75" customHeight="1">
      <c r="A11716" s="13">
        <v>42247.0625</v>
      </c>
      <c r="B11716" s="75">
        <v>61.4333333333333</v>
      </c>
      <c r="C11716" s="75">
        <v>63.0</v>
      </c>
      <c r="D11716" s="75">
        <v>71.7666666666667</v>
      </c>
      <c r="E11716" s="75">
        <v>68.3833333333333</v>
      </c>
    </row>
    <row r="11717" ht="15.75" customHeight="1">
      <c r="A11717" s="13">
        <v>42247.072916666664</v>
      </c>
      <c r="B11717" s="75">
        <v>61.1833333333333</v>
      </c>
      <c r="C11717" s="75">
        <v>63.0</v>
      </c>
      <c r="D11717" s="75">
        <v>71.2666666666667</v>
      </c>
      <c r="E11717" s="75">
        <v>68.1333333333333</v>
      </c>
    </row>
    <row r="11718" ht="15.75" customHeight="1">
      <c r="A11718" s="13">
        <v>42247.083333333336</v>
      </c>
      <c r="B11718" s="75">
        <v>60.9333333333333</v>
      </c>
      <c r="C11718" s="75">
        <v>62.8833333333333</v>
      </c>
      <c r="D11718" s="75">
        <v>70.7666666666667</v>
      </c>
      <c r="E11718" s="75">
        <v>67.8833333333333</v>
      </c>
    </row>
    <row r="11719" ht="15.75" customHeight="1">
      <c r="A11719" s="13">
        <v>42247.09375</v>
      </c>
      <c r="B11719" s="75">
        <v>60.6833333333333</v>
      </c>
      <c r="C11719" s="75">
        <v>62.6333333333333</v>
      </c>
      <c r="D11719" s="75">
        <v>70.2666666666667</v>
      </c>
      <c r="E11719" s="75">
        <v>67.6333333333333</v>
      </c>
    </row>
    <row r="11720" ht="15.75" customHeight="1">
      <c r="A11720" s="13">
        <v>42247.104166666664</v>
      </c>
      <c r="B11720" s="75">
        <v>60.4333333333333</v>
      </c>
      <c r="C11720" s="75">
        <v>62.3833333333333</v>
      </c>
      <c r="D11720" s="75">
        <v>69.7666666666667</v>
      </c>
      <c r="E11720" s="75">
        <v>67.3833333333333</v>
      </c>
    </row>
    <row r="11721" ht="15.75" customHeight="1">
      <c r="A11721" s="13">
        <v>42247.114583333336</v>
      </c>
      <c r="B11721" s="75">
        <v>60.1833333333333</v>
      </c>
      <c r="C11721" s="75">
        <v>62.1333333333333</v>
      </c>
      <c r="D11721" s="75">
        <v>69.2666666666667</v>
      </c>
      <c r="E11721" s="75">
        <v>67.1333333333333</v>
      </c>
    </row>
    <row r="11722" ht="15.75" customHeight="1">
      <c r="A11722" s="13">
        <v>42247.125</v>
      </c>
      <c r="B11722" s="75">
        <v>60.0</v>
      </c>
      <c r="C11722" s="75">
        <v>61.7666666666667</v>
      </c>
      <c r="D11722" s="75">
        <v>69.0</v>
      </c>
      <c r="E11722" s="75">
        <v>66.8833333333333</v>
      </c>
    </row>
    <row r="11723" ht="15.75" customHeight="1">
      <c r="A11723" s="13">
        <v>42247.135416666664</v>
      </c>
      <c r="B11723" s="75">
        <v>60.0</v>
      </c>
      <c r="C11723" s="75">
        <v>61.2666666666667</v>
      </c>
      <c r="D11723" s="75">
        <v>69.0</v>
      </c>
      <c r="E11723" s="75">
        <v>66.6333333333333</v>
      </c>
    </row>
    <row r="11724" ht="15.75" customHeight="1">
      <c r="A11724" s="13">
        <v>42247.145833333336</v>
      </c>
      <c r="B11724" s="75">
        <v>60.0</v>
      </c>
      <c r="C11724" s="75">
        <v>60.7666666666667</v>
      </c>
      <c r="D11724" s="75">
        <v>69.0</v>
      </c>
      <c r="E11724" s="75">
        <v>66.3833333333333</v>
      </c>
    </row>
    <row r="11725" ht="15.75" customHeight="1">
      <c r="A11725" s="13">
        <v>42247.15625</v>
      </c>
      <c r="B11725" s="75">
        <v>60.0</v>
      </c>
      <c r="C11725" s="75">
        <v>60.2666666666667</v>
      </c>
      <c r="D11725" s="75">
        <v>69.0</v>
      </c>
      <c r="E11725" s="75">
        <v>66.1333333333333</v>
      </c>
    </row>
    <row r="11726" ht="15.75" customHeight="1">
      <c r="A11726" s="13">
        <v>42247.166666666664</v>
      </c>
      <c r="B11726" s="75">
        <v>60.0</v>
      </c>
      <c r="C11726" s="75">
        <v>60.1166666666667</v>
      </c>
      <c r="D11726" s="75">
        <v>68.8833333333333</v>
      </c>
      <c r="E11726" s="75">
        <v>65.8833333333333</v>
      </c>
    </row>
    <row r="11727" ht="15.75" customHeight="1">
      <c r="A11727" s="13">
        <v>42247.177083333336</v>
      </c>
      <c r="B11727" s="75">
        <v>60.0</v>
      </c>
      <c r="C11727" s="75">
        <v>60.3666666666667</v>
      </c>
      <c r="D11727" s="75">
        <v>68.6333333333333</v>
      </c>
      <c r="E11727" s="75">
        <v>65.6333333333333</v>
      </c>
    </row>
    <row r="11728" ht="15.75" customHeight="1">
      <c r="A11728" s="13">
        <v>42247.1875</v>
      </c>
      <c r="B11728" s="75">
        <v>60.0</v>
      </c>
      <c r="C11728" s="75">
        <v>60.6166666666667</v>
      </c>
      <c r="D11728" s="75">
        <v>68.3833333333333</v>
      </c>
      <c r="E11728" s="75">
        <v>65.3833333333333</v>
      </c>
    </row>
    <row r="11729" ht="15.75" customHeight="1">
      <c r="A11729" s="13">
        <v>42247.197916666664</v>
      </c>
      <c r="B11729" s="75">
        <v>60.0</v>
      </c>
      <c r="C11729" s="75">
        <v>60.8666666666667</v>
      </c>
      <c r="D11729" s="75">
        <v>68.1333333333333</v>
      </c>
      <c r="E11729" s="75">
        <v>65.1333333333333</v>
      </c>
    </row>
    <row r="11730" ht="15.75" customHeight="1">
      <c r="A11730" s="13">
        <v>42247.208333333336</v>
      </c>
      <c r="B11730" s="75">
        <v>60.0689655172414</v>
      </c>
      <c r="C11730" s="75">
        <v>61.0</v>
      </c>
      <c r="D11730" s="75">
        <v>67.7666666666667</v>
      </c>
      <c r="E11730" s="75">
        <v>64.8833333333333</v>
      </c>
    </row>
    <row r="11731" ht="15.75" customHeight="1">
      <c r="A11731" s="13">
        <v>42247.21875</v>
      </c>
      <c r="B11731" s="75">
        <v>60.3275862068966</v>
      </c>
      <c r="C11731" s="75">
        <v>61.0</v>
      </c>
      <c r="D11731" s="75">
        <v>67.2666666666667</v>
      </c>
      <c r="E11731" s="75">
        <v>64.6333333333333</v>
      </c>
    </row>
    <row r="11732" ht="15.75" customHeight="1">
      <c r="A11732" s="13">
        <v>42247.229166666664</v>
      </c>
      <c r="B11732" s="75">
        <v>60.5862068965517</v>
      </c>
      <c r="C11732" s="75">
        <v>61.0</v>
      </c>
      <c r="D11732" s="75">
        <v>66.7666666666667</v>
      </c>
      <c r="E11732" s="75">
        <v>64.3833333333333</v>
      </c>
    </row>
    <row r="11733" ht="15.75" customHeight="1">
      <c r="A11733" s="13">
        <v>42247.239583333336</v>
      </c>
      <c r="B11733" s="75">
        <v>60.8448275862069</v>
      </c>
      <c r="C11733" s="75">
        <v>61.0</v>
      </c>
      <c r="D11733" s="75">
        <v>66.2666666666667</v>
      </c>
      <c r="E11733" s="75">
        <v>64.1333333333333</v>
      </c>
    </row>
    <row r="11734" ht="15.75" customHeight="1">
      <c r="A11734" s="13">
        <v>42247.25</v>
      </c>
      <c r="B11734" s="75">
        <v>60.2</v>
      </c>
      <c r="C11734" s="75">
        <v>61.1166666666667</v>
      </c>
      <c r="D11734" s="75">
        <v>65.8833333333333</v>
      </c>
      <c r="E11734" s="75">
        <v>64.2333333333333</v>
      </c>
    </row>
    <row r="11735" ht="15.75" customHeight="1">
      <c r="A11735" s="13">
        <v>42247.260416666664</v>
      </c>
      <c r="B11735" s="75">
        <v>60.95</v>
      </c>
      <c r="C11735" s="75">
        <v>61.3666666666667</v>
      </c>
      <c r="D11735" s="75">
        <v>65.6333333333333</v>
      </c>
      <c r="E11735" s="75">
        <v>64.7333333333333</v>
      </c>
    </row>
    <row r="11736" ht="15.75" customHeight="1">
      <c r="A11736" s="13">
        <v>42247.270833333336</v>
      </c>
      <c r="B11736" s="75">
        <v>61.7</v>
      </c>
      <c r="C11736" s="75">
        <v>61.6166666666667</v>
      </c>
      <c r="D11736" s="75">
        <v>65.3833333333333</v>
      </c>
      <c r="E11736" s="75">
        <v>65.2333333333333</v>
      </c>
    </row>
    <row r="11737" ht="15.75" customHeight="1">
      <c r="A11737" s="13">
        <v>42247.28125</v>
      </c>
      <c r="B11737" s="75">
        <v>62.45</v>
      </c>
      <c r="C11737" s="75">
        <v>61.8666666666667</v>
      </c>
      <c r="D11737" s="75">
        <v>65.1333333333333</v>
      </c>
      <c r="E11737" s="75">
        <v>65.7333333333333</v>
      </c>
    </row>
    <row r="11738" ht="15.75" customHeight="1">
      <c r="A11738" s="13">
        <v>42247.291666666664</v>
      </c>
      <c r="B11738" s="75">
        <v>63.2</v>
      </c>
      <c r="C11738" s="75">
        <v>62.35</v>
      </c>
      <c r="D11738" s="75">
        <v>65.5833333333333</v>
      </c>
      <c r="E11738" s="75">
        <v>66.4666666666667</v>
      </c>
    </row>
    <row r="11739" ht="15.75" customHeight="1">
      <c r="A11739" s="13">
        <v>42247.302083333336</v>
      </c>
      <c r="B11739" s="75">
        <v>63.95</v>
      </c>
      <c r="C11739" s="75">
        <v>63.1</v>
      </c>
      <c r="D11739" s="75">
        <v>66.8333333333333</v>
      </c>
      <c r="E11739" s="75">
        <v>67.4666666666667</v>
      </c>
    </row>
    <row r="11740" ht="15.75" customHeight="1">
      <c r="A11740" s="13">
        <v>42247.3125</v>
      </c>
      <c r="B11740" s="75">
        <v>64.7</v>
      </c>
      <c r="C11740" s="75">
        <v>63.85</v>
      </c>
      <c r="D11740" s="75">
        <v>68.0833333333333</v>
      </c>
      <c r="E11740" s="75">
        <v>68.4666666666667</v>
      </c>
    </row>
    <row r="11741" ht="15.75" customHeight="1">
      <c r="A11741" s="13">
        <v>42247.322916666664</v>
      </c>
      <c r="B11741" s="75">
        <v>65.45</v>
      </c>
      <c r="C11741" s="75">
        <v>64.6</v>
      </c>
      <c r="D11741" s="75">
        <v>69.3333333333333</v>
      </c>
      <c r="E11741" s="75">
        <v>69.4666666666667</v>
      </c>
    </row>
    <row r="11742" ht="15.75" customHeight="1">
      <c r="A11742" s="13">
        <v>42247.333333333336</v>
      </c>
      <c r="B11742" s="75">
        <v>66.0666666666667</v>
      </c>
      <c r="C11742" s="75">
        <v>65.4666666666667</v>
      </c>
      <c r="D11742" s="75">
        <v>70.7</v>
      </c>
      <c r="E11742" s="75">
        <v>70.5833333333333</v>
      </c>
    </row>
    <row r="11743" ht="15.75" customHeight="1">
      <c r="A11743" s="13">
        <v>42247.34375</v>
      </c>
      <c r="B11743" s="75">
        <v>66.3166666666667</v>
      </c>
      <c r="C11743" s="75">
        <v>66.4666666666667</v>
      </c>
      <c r="D11743" s="75">
        <v>72.2</v>
      </c>
      <c r="E11743" s="75">
        <v>71.8333333333333</v>
      </c>
    </row>
    <row r="11744" ht="15.75" customHeight="1">
      <c r="A11744" s="13">
        <v>42247.354166666664</v>
      </c>
      <c r="B11744" s="75">
        <v>66.5666666666667</v>
      </c>
      <c r="C11744" s="75">
        <v>67.4666666666667</v>
      </c>
      <c r="D11744" s="75">
        <v>73.7</v>
      </c>
      <c r="E11744" s="75">
        <v>73.0833333333333</v>
      </c>
    </row>
    <row r="11745" ht="15.75" customHeight="1">
      <c r="A11745" s="13">
        <v>42247.364583333336</v>
      </c>
      <c r="B11745" s="75">
        <v>66.8166666666667</v>
      </c>
      <c r="C11745" s="75">
        <v>68.4666666666667</v>
      </c>
      <c r="D11745" s="75">
        <v>75.2</v>
      </c>
      <c r="E11745" s="75">
        <v>74.3333333333333</v>
      </c>
    </row>
    <row r="11746" ht="15.75" customHeight="1">
      <c r="A11746" s="13">
        <v>42247.375</v>
      </c>
      <c r="B11746" s="75">
        <v>67.2</v>
      </c>
      <c r="C11746" s="75">
        <v>69.4666666666667</v>
      </c>
      <c r="D11746" s="75">
        <v>76.8166666666667</v>
      </c>
      <c r="E11746" s="75">
        <v>75.4666666666667</v>
      </c>
    </row>
    <row r="11747" ht="15.75" customHeight="1">
      <c r="A11747" s="13">
        <v>42247.385416666664</v>
      </c>
      <c r="B11747" s="75">
        <v>67.95</v>
      </c>
      <c r="C11747" s="75">
        <v>70.4666666666667</v>
      </c>
      <c r="D11747" s="75">
        <v>78.5666666666667</v>
      </c>
      <c r="E11747" s="75">
        <v>76.4666666666667</v>
      </c>
    </row>
    <row r="11748" ht="15.75" customHeight="1">
      <c r="A11748" s="13">
        <v>42247.395833333336</v>
      </c>
      <c r="B11748" s="75">
        <v>68.7</v>
      </c>
      <c r="C11748" s="75">
        <v>71.4666666666667</v>
      </c>
      <c r="D11748" s="75">
        <v>80.3166666666667</v>
      </c>
      <c r="E11748" s="75">
        <v>77.4666666666667</v>
      </c>
    </row>
    <row r="11749" ht="15.75" customHeight="1">
      <c r="A11749" s="13">
        <v>42247.40625</v>
      </c>
      <c r="B11749" s="75">
        <v>69.45</v>
      </c>
      <c r="C11749" s="75">
        <v>72.4666666666667</v>
      </c>
      <c r="D11749" s="75">
        <v>82.0666666666667</v>
      </c>
      <c r="E11749" s="75">
        <v>78.4666666666667</v>
      </c>
    </row>
    <row r="11750" ht="15.75" customHeight="1">
      <c r="A11750" s="13">
        <v>42247.416666666664</v>
      </c>
      <c r="B11750" s="75">
        <v>70.2666666666667</v>
      </c>
      <c r="C11750" s="75">
        <v>73.5833333333333</v>
      </c>
      <c r="D11750" s="75">
        <v>83.35</v>
      </c>
      <c r="E11750" s="75">
        <v>79.2333333333333</v>
      </c>
    </row>
    <row r="11751" ht="15.75" customHeight="1">
      <c r="A11751" s="13">
        <v>42247.427083333336</v>
      </c>
      <c r="B11751" s="75">
        <v>71.2666666666667</v>
      </c>
      <c r="C11751" s="75">
        <v>74.8333333333333</v>
      </c>
      <c r="D11751" s="75">
        <v>84.1</v>
      </c>
      <c r="E11751" s="75">
        <v>79.7333333333333</v>
      </c>
    </row>
    <row r="11752" ht="15.75" customHeight="1">
      <c r="A11752" s="13">
        <v>42247.4375</v>
      </c>
      <c r="B11752" s="75">
        <v>72.2666666666667</v>
      </c>
      <c r="C11752" s="75">
        <v>76.0833333333333</v>
      </c>
      <c r="D11752" s="75">
        <v>84.85</v>
      </c>
      <c r="E11752" s="75">
        <v>80.2333333333333</v>
      </c>
    </row>
    <row r="11753" ht="15.75" customHeight="1">
      <c r="A11753" s="13">
        <v>42247.447916666664</v>
      </c>
      <c r="B11753" s="75">
        <v>73.2666666666667</v>
      </c>
      <c r="C11753" s="75">
        <v>77.3333333333333</v>
      </c>
      <c r="D11753" s="75">
        <v>85.6</v>
      </c>
      <c r="E11753" s="75">
        <v>80.7333333333333</v>
      </c>
    </row>
    <row r="11754" ht="15.75" customHeight="1">
      <c r="A11754" s="13">
        <v>42247.458333333336</v>
      </c>
      <c r="B11754" s="75">
        <v>74.0</v>
      </c>
      <c r="C11754" s="75">
        <v>78.35</v>
      </c>
      <c r="D11754" s="75">
        <v>86.4666666666667</v>
      </c>
      <c r="E11754" s="75">
        <v>81.5833333333333</v>
      </c>
    </row>
    <row r="11755" ht="15.75" customHeight="1">
      <c r="A11755" s="13">
        <v>42247.46875</v>
      </c>
      <c r="B11755" s="75">
        <v>74.0</v>
      </c>
      <c r="C11755" s="75">
        <v>79.1</v>
      </c>
      <c r="D11755" s="75">
        <v>87.4666666666667</v>
      </c>
      <c r="E11755" s="75">
        <v>82.8333333333333</v>
      </c>
    </row>
    <row r="11756" ht="15.75" customHeight="1">
      <c r="A11756" s="13">
        <v>42247.479166666664</v>
      </c>
      <c r="B11756" s="75">
        <v>74.0</v>
      </c>
      <c r="C11756" s="75">
        <v>79.85</v>
      </c>
      <c r="D11756" s="75">
        <v>88.4666666666667</v>
      </c>
      <c r="E11756" s="75">
        <v>84.0833333333333</v>
      </c>
    </row>
    <row r="11757" ht="15.75" customHeight="1">
      <c r="A11757" s="13">
        <v>42247.489583333336</v>
      </c>
      <c r="B11757" s="75">
        <v>74.0</v>
      </c>
      <c r="C11757" s="75">
        <v>80.6</v>
      </c>
      <c r="D11757" s="75">
        <v>89.4666666666667</v>
      </c>
      <c r="E11757" s="75">
        <v>85.3333333333333</v>
      </c>
    </row>
    <row r="11758" ht="15.75" customHeight="1">
      <c r="A11758" s="13">
        <v>42247.5</v>
      </c>
      <c r="B11758" s="75">
        <v>74.0666666666667</v>
      </c>
      <c r="C11758" s="75">
        <v>81.35</v>
      </c>
      <c r="D11758" s="75">
        <v>90.1166666666667</v>
      </c>
      <c r="E11758" s="75">
        <v>86.1166666666667</v>
      </c>
    </row>
    <row r="11759" ht="15.75" customHeight="1">
      <c r="A11759" s="13">
        <v>42247.510416666664</v>
      </c>
      <c r="B11759" s="75">
        <v>74.3166666666667</v>
      </c>
      <c r="C11759" s="75">
        <v>82.1</v>
      </c>
      <c r="D11759" s="75">
        <v>90.3666666666667</v>
      </c>
      <c r="E11759" s="75">
        <v>86.3666666666667</v>
      </c>
    </row>
    <row r="11760" ht="15.75" customHeight="1">
      <c r="A11760" s="13">
        <v>42247.520833333336</v>
      </c>
      <c r="B11760" s="75">
        <v>74.5666666666667</v>
      </c>
      <c r="C11760" s="75">
        <v>82.85</v>
      </c>
      <c r="D11760" s="75">
        <v>90.6166666666667</v>
      </c>
      <c r="E11760" s="75">
        <v>86.6166666666667</v>
      </c>
    </row>
    <row r="11761" ht="15.75" customHeight="1">
      <c r="A11761" s="13">
        <v>42247.53125</v>
      </c>
      <c r="B11761" s="75">
        <v>74.8166666666667</v>
      </c>
      <c r="C11761" s="75">
        <v>83.6</v>
      </c>
      <c r="D11761" s="75">
        <v>90.8666666666667</v>
      </c>
      <c r="E11761" s="75">
        <v>86.8666666666667</v>
      </c>
    </row>
    <row r="11762" ht="15.75" customHeight="1">
      <c r="A11762" s="13">
        <v>42247.541666666664</v>
      </c>
      <c r="B11762" s="75">
        <v>75.0</v>
      </c>
      <c r="C11762" s="75">
        <v>83.8833333333333</v>
      </c>
      <c r="D11762" s="75">
        <v>91.2333333333333</v>
      </c>
      <c r="E11762" s="75">
        <v>87.1166666666667</v>
      </c>
    </row>
    <row r="11763" ht="15.75" customHeight="1">
      <c r="A11763" s="13">
        <v>42247.552083333336</v>
      </c>
      <c r="B11763" s="75">
        <v>75.0</v>
      </c>
      <c r="C11763" s="75">
        <v>83.6333333333333</v>
      </c>
      <c r="D11763" s="75">
        <v>91.7333333333333</v>
      </c>
      <c r="E11763" s="75">
        <v>87.3666666666667</v>
      </c>
    </row>
    <row r="11764" ht="15.75" customHeight="1">
      <c r="A11764" s="13">
        <v>42247.5625</v>
      </c>
      <c r="B11764" s="75">
        <v>75.0</v>
      </c>
      <c r="C11764" s="75">
        <v>83.3833333333333</v>
      </c>
      <c r="D11764" s="75">
        <v>92.2333333333333</v>
      </c>
      <c r="E11764" s="75">
        <v>87.6166666666667</v>
      </c>
    </row>
    <row r="11765" ht="15.75" customHeight="1">
      <c r="A11765" s="13">
        <v>42247.572916666664</v>
      </c>
      <c r="B11765" s="75">
        <v>75.0</v>
      </c>
      <c r="C11765" s="75">
        <v>83.1333333333333</v>
      </c>
      <c r="D11765" s="75">
        <v>92.7333333333333</v>
      </c>
      <c r="E11765" s="75">
        <v>87.8666666666667</v>
      </c>
    </row>
    <row r="11766" ht="15.75" customHeight="1">
      <c r="A11766" s="13">
        <v>42247.583333333336</v>
      </c>
      <c r="B11766" s="75">
        <v>74.8</v>
      </c>
      <c r="C11766" s="75">
        <v>82.8833333333333</v>
      </c>
      <c r="D11766" s="75">
        <v>93.2333333333333</v>
      </c>
      <c r="E11766" s="75">
        <v>88.2333333333333</v>
      </c>
    </row>
    <row r="11767" ht="15.75" customHeight="1">
      <c r="A11767" s="13">
        <v>42247.59375</v>
      </c>
      <c r="B11767" s="75">
        <v>74.05</v>
      </c>
      <c r="C11767" s="75">
        <v>82.6333333333333</v>
      </c>
      <c r="D11767" s="75">
        <v>93.7333333333333</v>
      </c>
      <c r="E11767" s="75">
        <v>88.7333333333333</v>
      </c>
    </row>
    <row r="11768" ht="15.75" customHeight="1">
      <c r="A11768" s="13">
        <v>42247.604166666664</v>
      </c>
      <c r="B11768" s="75">
        <v>73.3</v>
      </c>
      <c r="C11768" s="75">
        <v>82.3833333333333</v>
      </c>
      <c r="D11768" s="75">
        <v>94.2333333333333</v>
      </c>
      <c r="E11768" s="75">
        <v>89.2333333333333</v>
      </c>
    </row>
    <row r="11769" ht="15.75" customHeight="1">
      <c r="A11769" s="13">
        <v>42247.614583333336</v>
      </c>
      <c r="B11769" s="75">
        <v>72.55</v>
      </c>
      <c r="C11769" s="75">
        <v>82.1333333333333</v>
      </c>
      <c r="D11769" s="75">
        <v>94.7333333333333</v>
      </c>
      <c r="E11769" s="75">
        <v>89.7333333333333</v>
      </c>
    </row>
    <row r="11770" ht="15.75" customHeight="1">
      <c r="A11770" s="13">
        <v>42247.625</v>
      </c>
      <c r="B11770" s="75">
        <v>71.9333333333333</v>
      </c>
      <c r="C11770" s="75">
        <v>81.7666666666667</v>
      </c>
      <c r="D11770" s="75">
        <v>95.0</v>
      </c>
      <c r="E11770" s="75">
        <v>90.1166666666667</v>
      </c>
    </row>
    <row r="11771" ht="15.75" customHeight="1">
      <c r="A11771" s="13">
        <v>42247.635416666664</v>
      </c>
      <c r="B11771" s="75">
        <v>71.6833333333333</v>
      </c>
      <c r="C11771" s="75">
        <v>81.2666666666667</v>
      </c>
      <c r="D11771" s="75">
        <v>95.0</v>
      </c>
      <c r="E11771" s="75">
        <v>90.3666666666667</v>
      </c>
    </row>
    <row r="11772" ht="15.75" customHeight="1">
      <c r="A11772" s="13">
        <v>42247.645833333336</v>
      </c>
      <c r="B11772" s="75">
        <v>71.4333333333333</v>
      </c>
      <c r="C11772" s="75">
        <v>80.7666666666667</v>
      </c>
      <c r="D11772" s="75">
        <v>95.0</v>
      </c>
      <c r="E11772" s="75">
        <v>90.6166666666667</v>
      </c>
    </row>
    <row r="11773" ht="15.75" customHeight="1">
      <c r="A11773" s="13">
        <v>42247.65625</v>
      </c>
      <c r="B11773" s="75">
        <v>71.1833333333333</v>
      </c>
      <c r="C11773" s="75">
        <v>80.2666666666667</v>
      </c>
      <c r="D11773" s="75">
        <v>95.0</v>
      </c>
      <c r="E11773" s="75">
        <v>90.8666666666667</v>
      </c>
    </row>
    <row r="11774" ht="15.75" customHeight="1">
      <c r="A11774" s="13">
        <v>42247.666666666664</v>
      </c>
      <c r="B11774" s="75">
        <v>70.8</v>
      </c>
      <c r="C11774" s="75">
        <v>79.65</v>
      </c>
      <c r="D11774" s="75">
        <v>95.0</v>
      </c>
      <c r="E11774" s="75">
        <v>91.0</v>
      </c>
    </row>
    <row r="11775" ht="15.75" customHeight="1">
      <c r="A11775" s="13">
        <v>42247.677083333336</v>
      </c>
      <c r="B11775" s="75">
        <v>70.05</v>
      </c>
      <c r="C11775" s="75">
        <v>78.9</v>
      </c>
      <c r="D11775" s="75">
        <v>95.0</v>
      </c>
      <c r="E11775" s="75">
        <v>91.0</v>
      </c>
    </row>
    <row r="11776" ht="15.75" customHeight="1">
      <c r="A11776" s="13">
        <v>42247.6875</v>
      </c>
      <c r="B11776" s="75">
        <v>69.3</v>
      </c>
      <c r="C11776" s="75">
        <v>78.15</v>
      </c>
      <c r="D11776" s="75">
        <v>95.0</v>
      </c>
      <c r="E11776" s="75">
        <v>91.0</v>
      </c>
    </row>
    <row r="11777" ht="15.75" customHeight="1">
      <c r="A11777" s="13">
        <v>42247.697916666664</v>
      </c>
      <c r="B11777" s="75">
        <v>68.55</v>
      </c>
      <c r="C11777" s="75">
        <v>77.4</v>
      </c>
      <c r="D11777" s="75">
        <v>95.0</v>
      </c>
      <c r="E11777" s="75">
        <v>91.0</v>
      </c>
    </row>
    <row r="11778" ht="15.75" customHeight="1">
      <c r="A11778" s="13">
        <v>42247.708333333336</v>
      </c>
      <c r="B11778" s="75">
        <v>67.8</v>
      </c>
      <c r="C11778" s="75">
        <v>76.3</v>
      </c>
      <c r="D11778" s="75">
        <v>94.7666666666667</v>
      </c>
      <c r="E11778" s="75">
        <v>90.7666666666667</v>
      </c>
    </row>
    <row r="11779" ht="15.75" customHeight="1">
      <c r="A11779" s="13">
        <v>42247.71875</v>
      </c>
      <c r="B11779" s="75">
        <v>67.05</v>
      </c>
      <c r="C11779" s="75">
        <v>74.8</v>
      </c>
      <c r="D11779" s="75">
        <v>94.2666666666667</v>
      </c>
      <c r="E11779" s="75">
        <v>90.2666666666667</v>
      </c>
    </row>
    <row r="11780" ht="15.75" customHeight="1">
      <c r="A11780" s="13">
        <v>42247.729166666664</v>
      </c>
      <c r="B11780" s="75">
        <v>66.3</v>
      </c>
      <c r="C11780" s="75">
        <v>73.3</v>
      </c>
      <c r="D11780" s="75">
        <v>93.7666666666667</v>
      </c>
      <c r="E11780" s="75">
        <v>89.7666666666667</v>
      </c>
    </row>
    <row r="11781" ht="15.75" customHeight="1">
      <c r="A11781" s="13">
        <v>42247.739583333336</v>
      </c>
      <c r="B11781" s="75">
        <v>65.55</v>
      </c>
      <c r="C11781" s="75">
        <v>71.8</v>
      </c>
      <c r="D11781" s="75">
        <v>93.2666666666667</v>
      </c>
      <c r="E11781" s="75">
        <v>89.2666666666667</v>
      </c>
    </row>
    <row r="11782" ht="15.75" customHeight="1">
      <c r="A11782" s="13">
        <v>42247.75</v>
      </c>
      <c r="B11782" s="75">
        <v>64.9333333333333</v>
      </c>
      <c r="C11782" s="75">
        <v>70.65</v>
      </c>
      <c r="D11782" s="75">
        <v>92.65</v>
      </c>
      <c r="E11782" s="75">
        <v>88.5333333333333</v>
      </c>
    </row>
    <row r="11783" ht="15.75" customHeight="1">
      <c r="A11783" s="13">
        <v>42247.760416666664</v>
      </c>
      <c r="B11783" s="75">
        <v>64.6833333333333</v>
      </c>
      <c r="C11783" s="75">
        <v>69.9</v>
      </c>
      <c r="D11783" s="75">
        <v>91.9</v>
      </c>
      <c r="E11783" s="75">
        <v>87.5333333333333</v>
      </c>
    </row>
    <row r="11784" ht="15.75" customHeight="1">
      <c r="A11784" s="13">
        <v>42247.770833333336</v>
      </c>
      <c r="B11784" s="75">
        <v>64.4333333333333</v>
      </c>
      <c r="C11784" s="75">
        <v>69.15</v>
      </c>
      <c r="D11784" s="75">
        <v>91.15</v>
      </c>
      <c r="E11784" s="75">
        <v>86.5333333333333</v>
      </c>
    </row>
    <row r="11785" ht="15.75" customHeight="1">
      <c r="A11785" s="13">
        <v>42247.78125</v>
      </c>
      <c r="B11785" s="75">
        <v>64.1833333333333</v>
      </c>
      <c r="C11785" s="75">
        <v>68.4</v>
      </c>
      <c r="D11785" s="75">
        <v>90.4</v>
      </c>
      <c r="E11785" s="75">
        <v>85.5333333333333</v>
      </c>
    </row>
    <row r="11786" ht="15.75" customHeight="1">
      <c r="A11786" s="13">
        <v>42247.791666666664</v>
      </c>
      <c r="B11786" s="75">
        <v>63.9333333333333</v>
      </c>
      <c r="C11786" s="75">
        <v>67.65</v>
      </c>
      <c r="D11786" s="75">
        <v>89.65</v>
      </c>
      <c r="E11786" s="75">
        <v>84.7666666666667</v>
      </c>
    </row>
    <row r="11787" ht="15.75" customHeight="1">
      <c r="A11787" s="13">
        <v>42247.802083333336</v>
      </c>
      <c r="B11787" s="75">
        <v>63.6833333333333</v>
      </c>
      <c r="C11787" s="75">
        <v>66.9</v>
      </c>
      <c r="D11787" s="75">
        <v>88.9</v>
      </c>
      <c r="E11787" s="75">
        <v>84.2666666666667</v>
      </c>
    </row>
    <row r="11788" ht="15.75" customHeight="1">
      <c r="A11788" s="13">
        <v>42247.8125</v>
      </c>
      <c r="B11788" s="75">
        <v>63.4333333333333</v>
      </c>
      <c r="C11788" s="75">
        <v>66.15</v>
      </c>
      <c r="D11788" s="75">
        <v>88.15</v>
      </c>
      <c r="E11788" s="75">
        <v>83.7666666666667</v>
      </c>
    </row>
    <row r="11789" ht="15.75" customHeight="1">
      <c r="A11789" s="13">
        <v>42247.822916666664</v>
      </c>
      <c r="B11789" s="75">
        <v>63.1833333333333</v>
      </c>
      <c r="C11789" s="75">
        <v>65.4</v>
      </c>
      <c r="D11789" s="75">
        <v>87.4</v>
      </c>
      <c r="E11789" s="75">
        <v>83.2666666666667</v>
      </c>
    </row>
    <row r="11790" ht="15.75" customHeight="1">
      <c r="A11790" s="13">
        <v>42247.833333333336</v>
      </c>
      <c r="B11790" s="75">
        <v>63.0</v>
      </c>
      <c r="C11790" s="75">
        <v>65.0</v>
      </c>
      <c r="D11790" s="75">
        <v>86.65</v>
      </c>
      <c r="E11790" s="75">
        <v>82.7666666666667</v>
      </c>
    </row>
    <row r="11791" ht="15.75" customHeight="1">
      <c r="A11791" s="13">
        <v>42247.84375</v>
      </c>
      <c r="B11791" s="75">
        <v>63.0</v>
      </c>
      <c r="C11791" s="75">
        <v>65.0</v>
      </c>
      <c r="D11791" s="75">
        <v>85.9</v>
      </c>
      <c r="E11791" s="75">
        <v>82.2666666666667</v>
      </c>
    </row>
    <row r="11792" ht="15.75" customHeight="1">
      <c r="A11792" s="13">
        <v>42247.854166666664</v>
      </c>
      <c r="B11792" s="75">
        <v>63.0</v>
      </c>
      <c r="C11792" s="75">
        <v>65.0</v>
      </c>
      <c r="D11792" s="75">
        <v>85.15</v>
      </c>
      <c r="E11792" s="75">
        <v>81.7666666666667</v>
      </c>
    </row>
    <row r="11793" ht="15.75" customHeight="1">
      <c r="A11793" s="13">
        <v>42247.864583333336</v>
      </c>
      <c r="B11793" s="75">
        <v>63.0</v>
      </c>
      <c r="C11793" s="75">
        <v>65.0</v>
      </c>
      <c r="D11793" s="75">
        <v>84.4</v>
      </c>
      <c r="E11793" s="75">
        <v>81.2666666666667</v>
      </c>
    </row>
    <row r="11794" ht="15.75" customHeight="1">
      <c r="A11794" s="13">
        <v>42247.875</v>
      </c>
      <c r="B11794" s="75">
        <v>63.0</v>
      </c>
      <c r="C11794" s="75">
        <v>64.7666666666667</v>
      </c>
      <c r="D11794" s="75">
        <v>83.7666666666667</v>
      </c>
      <c r="E11794" s="75">
        <v>80.8833333333333</v>
      </c>
    </row>
    <row r="11795" ht="15.75" customHeight="1">
      <c r="A11795" s="13">
        <v>42247.885416666664</v>
      </c>
      <c r="B11795" s="75">
        <v>63.0</v>
      </c>
      <c r="C11795" s="75">
        <v>64.2666666666667</v>
      </c>
      <c r="D11795" s="75">
        <v>83.2666666666667</v>
      </c>
      <c r="E11795" s="75">
        <v>80.6333333333333</v>
      </c>
    </row>
    <row r="11796" ht="15.75" customHeight="1">
      <c r="A11796" s="13">
        <v>42247.895833333336</v>
      </c>
      <c r="B11796" s="75">
        <v>63.0</v>
      </c>
      <c r="C11796" s="75">
        <v>63.7666666666667</v>
      </c>
      <c r="D11796" s="75">
        <v>82.7666666666667</v>
      </c>
      <c r="E11796" s="75">
        <v>80.3833333333333</v>
      </c>
    </row>
    <row r="11797" ht="15.75" customHeight="1">
      <c r="A11797" s="13">
        <v>42247.90625</v>
      </c>
      <c r="B11797" s="75">
        <v>63.0</v>
      </c>
      <c r="C11797" s="75">
        <v>63.2666666666667</v>
      </c>
      <c r="D11797" s="75">
        <v>82.2666666666667</v>
      </c>
      <c r="E11797" s="75">
        <v>80.1333333333333</v>
      </c>
    </row>
    <row r="11798" ht="15.75" customHeight="1">
      <c r="A11798" s="13">
        <v>42247.916666666664</v>
      </c>
      <c r="B11798" s="75">
        <v>62.9333333333333</v>
      </c>
      <c r="C11798" s="75">
        <v>62.8833333333333</v>
      </c>
      <c r="D11798" s="75">
        <v>81.7666666666667</v>
      </c>
      <c r="E11798" s="75">
        <v>79.8833333333333</v>
      </c>
    </row>
    <row r="11799" ht="15.75" customHeight="1">
      <c r="A11799" s="13">
        <v>42247.927083333336</v>
      </c>
      <c r="B11799" s="75">
        <v>62.6833333333333</v>
      </c>
      <c r="C11799" s="75">
        <v>62.6333333333333</v>
      </c>
      <c r="D11799" s="75">
        <v>81.2666666666667</v>
      </c>
      <c r="E11799" s="75">
        <v>79.6333333333333</v>
      </c>
    </row>
    <row r="11800" ht="15.75" customHeight="1">
      <c r="A11800" s="13">
        <v>42247.9375</v>
      </c>
      <c r="B11800" s="75">
        <v>62.4333333333333</v>
      </c>
      <c r="C11800" s="75">
        <v>62.3833333333333</v>
      </c>
      <c r="D11800" s="75">
        <v>80.7666666666667</v>
      </c>
      <c r="E11800" s="75">
        <v>79.3833333333333</v>
      </c>
    </row>
    <row r="11801" ht="15.75" customHeight="1">
      <c r="A11801" s="13">
        <v>42247.947916666664</v>
      </c>
      <c r="B11801" s="75">
        <v>62.1833333333333</v>
      </c>
      <c r="C11801" s="75">
        <v>62.1333333333333</v>
      </c>
      <c r="D11801" s="75">
        <v>80.2666666666667</v>
      </c>
      <c r="E11801" s="75">
        <v>79.1333333333333</v>
      </c>
    </row>
    <row r="11802" ht="15.75" customHeight="1">
      <c r="A11802" s="13">
        <v>42247.958333333336</v>
      </c>
      <c r="B11802" s="75">
        <v>61.9333333333333</v>
      </c>
      <c r="C11802" s="75">
        <v>62.0</v>
      </c>
      <c r="D11802" s="75">
        <v>79.8833333333333</v>
      </c>
      <c r="E11802" s="75">
        <v>78.5333333333333</v>
      </c>
    </row>
    <row r="11803" ht="15.75" customHeight="1">
      <c r="A11803" s="13">
        <v>42247.96875</v>
      </c>
      <c r="B11803" s="75">
        <v>61.6833333333333</v>
      </c>
      <c r="C11803" s="75">
        <v>62.0</v>
      </c>
      <c r="D11803" s="75">
        <v>79.6333333333333</v>
      </c>
      <c r="E11803" s="75">
        <v>77.5333333333333</v>
      </c>
    </row>
    <row r="11804" ht="15.75" customHeight="1">
      <c r="A11804" s="13">
        <v>42247.979166666664</v>
      </c>
      <c r="B11804" s="75">
        <v>61.4333333333333</v>
      </c>
      <c r="C11804" s="75">
        <v>62.0</v>
      </c>
      <c r="D11804" s="75">
        <v>79.3833333333333</v>
      </c>
      <c r="E11804" s="75">
        <v>76.5333333333333</v>
      </c>
    </row>
    <row r="11805" ht="15.75" customHeight="1">
      <c r="A11805" s="13">
        <v>42247.989583333336</v>
      </c>
      <c r="B11805" s="75">
        <v>61.1833333333333</v>
      </c>
      <c r="C11805" s="75">
        <v>62.0</v>
      </c>
      <c r="D11805" s="75">
        <v>79.1333333333333</v>
      </c>
      <c r="E11805" s="75">
        <v>75.5333333333333</v>
      </c>
    </row>
    <row r="11806" ht="15.75" customHeight="1">
      <c r="A11806" s="13">
        <v>42248.0</v>
      </c>
      <c r="B11806" s="75">
        <v>61.0</v>
      </c>
      <c r="C11806" s="75">
        <v>62.0</v>
      </c>
      <c r="D11806" s="75">
        <v>78.7666666666667</v>
      </c>
      <c r="E11806" s="75">
        <v>74.7666666666667</v>
      </c>
    </row>
    <row r="11807" ht="15.75" customHeight="1">
      <c r="A11807" s="13">
        <v>42248.010416666664</v>
      </c>
      <c r="B11807" s="75">
        <v>61.0</v>
      </c>
      <c r="C11807" s="75">
        <v>62.0</v>
      </c>
      <c r="D11807" s="75">
        <v>78.2666666666667</v>
      </c>
      <c r="E11807" s="75">
        <v>74.2666666666667</v>
      </c>
    </row>
    <row r="11808" ht="15.75" customHeight="1">
      <c r="A11808" s="13">
        <v>42248.020833333336</v>
      </c>
      <c r="B11808" s="75">
        <v>61.0</v>
      </c>
      <c r="C11808" s="75">
        <v>62.0</v>
      </c>
      <c r="D11808" s="75">
        <v>77.7666666666667</v>
      </c>
      <c r="E11808" s="75">
        <v>73.7666666666667</v>
      </c>
    </row>
    <row r="11809" ht="15.75" customHeight="1">
      <c r="A11809" s="13">
        <v>42248.03125</v>
      </c>
      <c r="B11809" s="75">
        <v>61.0</v>
      </c>
      <c r="C11809" s="75">
        <v>62.0</v>
      </c>
      <c r="D11809" s="75">
        <v>77.2666666666667</v>
      </c>
      <c r="E11809" s="75">
        <v>73.2666666666667</v>
      </c>
    </row>
    <row r="11810" ht="15.75" customHeight="1">
      <c r="A11810" s="13">
        <v>42248.041666666664</v>
      </c>
      <c r="B11810" s="75">
        <v>61.0</v>
      </c>
      <c r="C11810" s="75">
        <v>61.7666666666667</v>
      </c>
      <c r="D11810" s="75">
        <v>76.8833333333333</v>
      </c>
      <c r="E11810" s="75">
        <v>72.8833333333333</v>
      </c>
    </row>
    <row r="11811" ht="15.75" customHeight="1">
      <c r="A11811" s="13">
        <v>42248.052083333336</v>
      </c>
      <c r="B11811" s="75">
        <v>61.0</v>
      </c>
      <c r="C11811" s="75">
        <v>61.2666666666667</v>
      </c>
      <c r="D11811" s="75">
        <v>76.6333333333333</v>
      </c>
      <c r="E11811" s="75">
        <v>72.6333333333333</v>
      </c>
    </row>
    <row r="11812" ht="15.75" customHeight="1">
      <c r="A11812" s="13">
        <v>42248.0625</v>
      </c>
      <c r="B11812" s="75">
        <v>61.0</v>
      </c>
      <c r="C11812" s="75">
        <v>60.7666666666667</v>
      </c>
      <c r="D11812" s="75">
        <v>76.3833333333333</v>
      </c>
      <c r="E11812" s="75">
        <v>72.3833333333333</v>
      </c>
    </row>
    <row r="11813" ht="15.75" customHeight="1">
      <c r="A11813" s="13">
        <v>42248.072916666664</v>
      </c>
      <c r="B11813" s="75">
        <v>61.0</v>
      </c>
      <c r="C11813" s="75">
        <v>60.2666666666667</v>
      </c>
      <c r="D11813" s="75">
        <v>76.1333333333333</v>
      </c>
      <c r="E11813" s="75">
        <v>72.1333333333333</v>
      </c>
    </row>
    <row r="11814" ht="15.75" customHeight="1">
      <c r="A11814" s="13">
        <v>42248.083333333336</v>
      </c>
      <c r="B11814" s="75">
        <v>60.9333333333333</v>
      </c>
      <c r="C11814" s="75">
        <v>60.1166666666667</v>
      </c>
      <c r="D11814" s="75">
        <v>75.7666666666667</v>
      </c>
      <c r="E11814" s="75">
        <v>71.65</v>
      </c>
    </row>
    <row r="11815" ht="15.75" customHeight="1">
      <c r="A11815" s="13">
        <v>42248.09375</v>
      </c>
      <c r="B11815" s="75">
        <v>60.6833333333333</v>
      </c>
      <c r="C11815" s="75">
        <v>60.3666666666667</v>
      </c>
      <c r="D11815" s="75">
        <v>75.2666666666667</v>
      </c>
      <c r="E11815" s="75">
        <v>70.9</v>
      </c>
    </row>
    <row r="11816" ht="15.75" customHeight="1">
      <c r="A11816" s="13">
        <v>42248.104166666664</v>
      </c>
      <c r="B11816" s="75">
        <v>60.4333333333333</v>
      </c>
      <c r="C11816" s="75">
        <v>60.6166666666667</v>
      </c>
      <c r="D11816" s="75">
        <v>74.7666666666667</v>
      </c>
      <c r="E11816" s="75">
        <v>70.15</v>
      </c>
    </row>
    <row r="11817" ht="15.75" customHeight="1">
      <c r="A11817" s="13">
        <v>42248.114583333336</v>
      </c>
      <c r="B11817" s="75">
        <v>60.1833333333333</v>
      </c>
      <c r="C11817" s="75">
        <v>60.8666666666667</v>
      </c>
      <c r="D11817" s="75">
        <v>74.2666666666667</v>
      </c>
      <c r="E11817" s="75">
        <v>69.4</v>
      </c>
    </row>
    <row r="11818" ht="15.75" customHeight="1">
      <c r="A11818" s="13">
        <v>42248.125</v>
      </c>
      <c r="B11818" s="75">
        <v>60.0</v>
      </c>
      <c r="C11818" s="75">
        <v>60.8833333333333</v>
      </c>
      <c r="D11818" s="75">
        <v>73.7666666666667</v>
      </c>
      <c r="E11818" s="75">
        <v>68.7666666666667</v>
      </c>
    </row>
    <row r="11819" ht="15.75" customHeight="1">
      <c r="A11819" s="13">
        <v>42248.135416666664</v>
      </c>
      <c r="B11819" s="75">
        <v>60.0</v>
      </c>
      <c r="C11819" s="75">
        <v>60.6333333333333</v>
      </c>
      <c r="D11819" s="75">
        <v>73.2666666666667</v>
      </c>
      <c r="E11819" s="75">
        <v>68.2666666666667</v>
      </c>
    </row>
    <row r="11820" ht="15.75" customHeight="1">
      <c r="A11820" s="13">
        <v>42248.145833333336</v>
      </c>
      <c r="B11820" s="75">
        <v>60.0</v>
      </c>
      <c r="C11820" s="75">
        <v>60.3833333333333</v>
      </c>
      <c r="D11820" s="75">
        <v>72.7666666666667</v>
      </c>
      <c r="E11820" s="75">
        <v>67.7666666666667</v>
      </c>
    </row>
    <row r="11821" ht="15.75" customHeight="1">
      <c r="A11821" s="13">
        <v>42248.15625</v>
      </c>
      <c r="B11821" s="75">
        <v>60.0</v>
      </c>
      <c r="C11821" s="75">
        <v>60.1333333333333</v>
      </c>
      <c r="D11821" s="75">
        <v>72.2666666666667</v>
      </c>
      <c r="E11821" s="75">
        <v>67.2666666666667</v>
      </c>
    </row>
    <row r="11822" ht="15.75" customHeight="1">
      <c r="A11822" s="13">
        <v>42248.166666666664</v>
      </c>
      <c r="B11822" s="75">
        <v>60.0</v>
      </c>
      <c r="C11822" s="75">
        <v>59.8833333333333</v>
      </c>
      <c r="D11822" s="75">
        <v>71.8833333333333</v>
      </c>
      <c r="E11822" s="75">
        <v>66.8833333333333</v>
      </c>
    </row>
    <row r="11823" ht="15.75" customHeight="1">
      <c r="A11823" s="13">
        <v>42248.177083333336</v>
      </c>
      <c r="B11823" s="75">
        <v>60.0</v>
      </c>
      <c r="C11823" s="75">
        <v>59.6333333333333</v>
      </c>
      <c r="D11823" s="75">
        <v>71.6333333333333</v>
      </c>
      <c r="E11823" s="75">
        <v>66.6333333333333</v>
      </c>
    </row>
    <row r="11824" ht="15.75" customHeight="1">
      <c r="A11824" s="13">
        <v>42248.1875</v>
      </c>
      <c r="B11824" s="75">
        <v>60.0</v>
      </c>
      <c r="C11824" s="75">
        <v>59.3833333333333</v>
      </c>
      <c r="D11824" s="75">
        <v>71.3833333333333</v>
      </c>
      <c r="E11824" s="75">
        <v>66.3833333333333</v>
      </c>
    </row>
    <row r="11825" ht="15.75" customHeight="1">
      <c r="A11825" s="13">
        <v>42248.197916666664</v>
      </c>
      <c r="B11825" s="75">
        <v>60.0</v>
      </c>
      <c r="C11825" s="75">
        <v>59.1333333333333</v>
      </c>
      <c r="D11825" s="75">
        <v>71.1333333333333</v>
      </c>
      <c r="E11825" s="75">
        <v>66.1333333333333</v>
      </c>
    </row>
    <row r="11826" ht="15.75" customHeight="1">
      <c r="A11826" s="13">
        <v>42248.208333333336</v>
      </c>
      <c r="B11826" s="75">
        <v>60.0</v>
      </c>
      <c r="C11826" s="75">
        <v>59.0</v>
      </c>
      <c r="D11826" s="75">
        <v>70.7666666666667</v>
      </c>
      <c r="E11826" s="75">
        <v>66.1166666666667</v>
      </c>
    </row>
    <row r="11827" ht="15.75" customHeight="1">
      <c r="A11827" s="13">
        <v>42248.21875</v>
      </c>
      <c r="B11827" s="75">
        <v>60.0</v>
      </c>
      <c r="C11827" s="75">
        <v>59.0</v>
      </c>
      <c r="D11827" s="75">
        <v>70.2666666666667</v>
      </c>
      <c r="E11827" s="75">
        <v>66.3666666666667</v>
      </c>
    </row>
    <row r="11828" ht="15.75" customHeight="1">
      <c r="A11828" s="13">
        <v>42248.229166666664</v>
      </c>
      <c r="B11828" s="75">
        <v>60.0</v>
      </c>
      <c r="C11828" s="75">
        <v>59.0</v>
      </c>
      <c r="D11828" s="75">
        <v>69.7666666666667</v>
      </c>
      <c r="E11828" s="75">
        <v>66.6166666666667</v>
      </c>
    </row>
    <row r="11829" ht="15.75" customHeight="1">
      <c r="A11829" s="13">
        <v>42248.239583333336</v>
      </c>
      <c r="B11829" s="75">
        <v>60.0</v>
      </c>
      <c r="C11829" s="75">
        <v>59.0</v>
      </c>
      <c r="D11829" s="75">
        <v>69.2666666666667</v>
      </c>
      <c r="E11829" s="75">
        <v>66.8666666666667</v>
      </c>
    </row>
    <row r="11830" ht="15.75" customHeight="1">
      <c r="A11830" s="13">
        <v>42248.25</v>
      </c>
      <c r="B11830" s="75">
        <v>60.1333333333333</v>
      </c>
      <c r="C11830" s="75">
        <v>59.2333333333333</v>
      </c>
      <c r="D11830" s="75">
        <v>68.8833333333333</v>
      </c>
      <c r="E11830" s="75">
        <v>67.35</v>
      </c>
    </row>
    <row r="11831" ht="15.75" customHeight="1">
      <c r="A11831" s="13">
        <v>42248.260416666664</v>
      </c>
      <c r="B11831" s="75">
        <v>60.6333333333333</v>
      </c>
      <c r="C11831" s="75">
        <v>59.7333333333333</v>
      </c>
      <c r="D11831" s="75">
        <v>68.6333333333333</v>
      </c>
      <c r="E11831" s="75">
        <v>68.1</v>
      </c>
    </row>
    <row r="11832" ht="15.75" customHeight="1">
      <c r="A11832" s="13">
        <v>42248.270833333336</v>
      </c>
      <c r="B11832" s="75">
        <v>61.1333333333333</v>
      </c>
      <c r="C11832" s="75">
        <v>60.2333333333333</v>
      </c>
      <c r="D11832" s="75">
        <v>68.3833333333333</v>
      </c>
      <c r="E11832" s="75">
        <v>68.85</v>
      </c>
    </row>
    <row r="11833" ht="15.75" customHeight="1">
      <c r="A11833" s="13">
        <v>42248.28125</v>
      </c>
      <c r="B11833" s="75">
        <v>61.6333333333333</v>
      </c>
      <c r="C11833" s="75">
        <v>60.7333333333333</v>
      </c>
      <c r="D11833" s="75">
        <v>68.1333333333333</v>
      </c>
      <c r="E11833" s="75">
        <v>69.6</v>
      </c>
    </row>
    <row r="11834" ht="15.75" customHeight="1">
      <c r="A11834" s="13">
        <v>42248.291666666664</v>
      </c>
      <c r="B11834" s="75">
        <v>62.2666666666667</v>
      </c>
      <c r="C11834" s="75">
        <v>61.2333333333333</v>
      </c>
      <c r="D11834" s="75">
        <v>68.4666666666667</v>
      </c>
      <c r="E11834" s="75">
        <v>70.7</v>
      </c>
    </row>
    <row r="11835" ht="15.75" customHeight="1">
      <c r="A11835" s="13">
        <v>42248.302083333336</v>
      </c>
      <c r="B11835" s="75">
        <v>63.2666666666667</v>
      </c>
      <c r="C11835" s="75">
        <v>61.7333333333333</v>
      </c>
      <c r="D11835" s="75">
        <v>69.4666666666667</v>
      </c>
      <c r="E11835" s="75">
        <v>72.2</v>
      </c>
    </row>
    <row r="11836" ht="15.75" customHeight="1">
      <c r="A11836" s="13">
        <v>42248.3125</v>
      </c>
      <c r="B11836" s="75">
        <v>64.2666666666667</v>
      </c>
      <c r="C11836" s="75">
        <v>62.2333333333333</v>
      </c>
      <c r="D11836" s="75">
        <v>70.4666666666667</v>
      </c>
      <c r="E11836" s="75">
        <v>73.7</v>
      </c>
    </row>
    <row r="11837" ht="15.75" customHeight="1">
      <c r="A11837" s="13">
        <v>42248.322916666664</v>
      </c>
      <c r="B11837" s="75">
        <v>65.2666666666667</v>
      </c>
      <c r="C11837" s="75">
        <v>62.7333333333333</v>
      </c>
      <c r="D11837" s="75">
        <v>71.4666666666667</v>
      </c>
      <c r="E11837" s="75">
        <v>75.2</v>
      </c>
    </row>
    <row r="11838" ht="15.75" customHeight="1">
      <c r="A11838" s="13">
        <v>42248.333333333336</v>
      </c>
      <c r="B11838" s="75">
        <v>66.1333333333333</v>
      </c>
      <c r="C11838" s="75">
        <v>63.4666666666667</v>
      </c>
      <c r="D11838" s="75">
        <v>72.4666666666667</v>
      </c>
      <c r="E11838" s="75">
        <v>76.5833333333333</v>
      </c>
    </row>
    <row r="11839" ht="15.75" customHeight="1">
      <c r="A11839" s="13">
        <v>42248.34375</v>
      </c>
      <c r="B11839" s="75">
        <v>66.6333333333333</v>
      </c>
      <c r="C11839" s="75">
        <v>64.4666666666667</v>
      </c>
      <c r="D11839" s="75">
        <v>73.4666666666667</v>
      </c>
      <c r="E11839" s="75">
        <v>77.8333333333333</v>
      </c>
    </row>
    <row r="11840" ht="15.75" customHeight="1">
      <c r="A11840" s="13">
        <v>42248.354166666664</v>
      </c>
      <c r="B11840" s="75">
        <v>67.1333333333333</v>
      </c>
      <c r="C11840" s="75">
        <v>65.4666666666667</v>
      </c>
      <c r="D11840" s="75">
        <v>74.4666666666667</v>
      </c>
      <c r="E11840" s="75">
        <v>79.0833333333333</v>
      </c>
    </row>
    <row r="11841" ht="15.75" customHeight="1">
      <c r="A11841" s="13">
        <v>42248.364583333336</v>
      </c>
      <c r="B11841" s="75">
        <v>67.6333333333333</v>
      </c>
      <c r="C11841" s="75">
        <v>66.4666666666667</v>
      </c>
      <c r="D11841" s="75">
        <v>75.4666666666667</v>
      </c>
      <c r="E11841" s="75">
        <v>80.3333333333333</v>
      </c>
    </row>
    <row r="11842" ht="15.75" customHeight="1">
      <c r="A11842" s="13">
        <v>42248.375</v>
      </c>
      <c r="B11842" s="75">
        <v>68.2</v>
      </c>
      <c r="C11842" s="75">
        <v>67.5833333333333</v>
      </c>
      <c r="D11842" s="75">
        <v>76.8166666666667</v>
      </c>
      <c r="E11842" s="75">
        <v>81.35</v>
      </c>
    </row>
    <row r="11843" ht="15.75" customHeight="1">
      <c r="A11843" s="13">
        <v>42248.385416666664</v>
      </c>
      <c r="B11843" s="75">
        <v>68.95</v>
      </c>
      <c r="C11843" s="75">
        <v>68.8333333333333</v>
      </c>
      <c r="D11843" s="75">
        <v>78.5666666666667</v>
      </c>
      <c r="E11843" s="75">
        <v>82.1</v>
      </c>
    </row>
    <row r="11844" ht="15.75" customHeight="1">
      <c r="A11844" s="13">
        <v>42248.395833333336</v>
      </c>
      <c r="B11844" s="75">
        <v>69.7</v>
      </c>
      <c r="C11844" s="75">
        <v>70.0833333333333</v>
      </c>
      <c r="D11844" s="75">
        <v>80.3166666666667</v>
      </c>
      <c r="E11844" s="75">
        <v>82.85</v>
      </c>
    </row>
    <row r="11845" ht="15.75" customHeight="1">
      <c r="A11845" s="13">
        <v>42248.40625</v>
      </c>
      <c r="B11845" s="75">
        <v>70.45</v>
      </c>
      <c r="C11845" s="75">
        <v>71.3333333333333</v>
      </c>
      <c r="D11845" s="75">
        <v>82.0666666666667</v>
      </c>
      <c r="E11845" s="75">
        <v>83.6</v>
      </c>
    </row>
    <row r="11846" ht="15.75" customHeight="1">
      <c r="A11846" s="13">
        <v>42248.416666666664</v>
      </c>
      <c r="B11846" s="75">
        <v>71.0666666666667</v>
      </c>
      <c r="C11846" s="75">
        <v>72.35</v>
      </c>
      <c r="D11846" s="75">
        <v>83.5833333333333</v>
      </c>
      <c r="E11846" s="75">
        <v>84.4666666666667</v>
      </c>
    </row>
    <row r="11847" ht="15.75" customHeight="1">
      <c r="A11847" s="13">
        <v>42248.427083333336</v>
      </c>
      <c r="B11847" s="75">
        <v>71.3166666666667</v>
      </c>
      <c r="C11847" s="75">
        <v>73.1</v>
      </c>
      <c r="D11847" s="75">
        <v>84.8333333333333</v>
      </c>
      <c r="E11847" s="75">
        <v>85.4666666666667</v>
      </c>
    </row>
    <row r="11848" ht="15.75" customHeight="1">
      <c r="A11848" s="13">
        <v>42248.4375</v>
      </c>
      <c r="B11848" s="75">
        <v>71.5666666666667</v>
      </c>
      <c r="C11848" s="75">
        <v>73.85</v>
      </c>
      <c r="D11848" s="75">
        <v>86.0833333333333</v>
      </c>
      <c r="E11848" s="75">
        <v>86.4666666666667</v>
      </c>
    </row>
    <row r="11849" ht="15.75" customHeight="1">
      <c r="A11849" s="13">
        <v>42248.447916666664</v>
      </c>
      <c r="B11849" s="75">
        <v>71.8166666666667</v>
      </c>
      <c r="C11849" s="75">
        <v>74.6</v>
      </c>
      <c r="D11849" s="75">
        <v>87.3333333333333</v>
      </c>
      <c r="E11849" s="75">
        <v>87.4666666666667</v>
      </c>
    </row>
    <row r="11850" ht="15.75" customHeight="1">
      <c r="A11850" s="13">
        <v>42248.458333333336</v>
      </c>
      <c r="B11850" s="75">
        <v>72.1333333333333</v>
      </c>
      <c r="C11850" s="75">
        <v>75.5833333333333</v>
      </c>
      <c r="D11850" s="75">
        <v>88.2333333333333</v>
      </c>
      <c r="E11850" s="75">
        <v>88.35</v>
      </c>
    </row>
    <row r="11851" ht="15.75" customHeight="1">
      <c r="A11851" s="13">
        <v>42248.46875</v>
      </c>
      <c r="B11851" s="75">
        <v>72.6333333333333</v>
      </c>
      <c r="C11851" s="75">
        <v>76.8333333333333</v>
      </c>
      <c r="D11851" s="75">
        <v>88.7333333333333</v>
      </c>
      <c r="E11851" s="75">
        <v>89.1</v>
      </c>
    </row>
    <row r="11852" ht="15.75" customHeight="1">
      <c r="A11852" s="13">
        <v>42248.479166666664</v>
      </c>
      <c r="B11852" s="75">
        <v>73.1333333333333</v>
      </c>
      <c r="C11852" s="75">
        <v>78.0833333333333</v>
      </c>
      <c r="D11852" s="75">
        <v>89.2333333333333</v>
      </c>
      <c r="E11852" s="75">
        <v>89.85</v>
      </c>
    </row>
    <row r="11853" ht="15.75" customHeight="1">
      <c r="A11853" s="13">
        <v>42248.489583333336</v>
      </c>
      <c r="B11853" s="75">
        <v>73.6333333333333</v>
      </c>
      <c r="C11853" s="75">
        <v>79.3333333333333</v>
      </c>
      <c r="D11853" s="75">
        <v>89.7333333333333</v>
      </c>
      <c r="E11853" s="75">
        <v>90.6</v>
      </c>
    </row>
    <row r="11854" ht="15.75" customHeight="1">
      <c r="A11854" s="13">
        <v>42248.5</v>
      </c>
      <c r="B11854" s="75">
        <v>74.0</v>
      </c>
      <c r="C11854" s="75">
        <v>80.2333333333333</v>
      </c>
      <c r="D11854" s="75">
        <v>90.2333333333333</v>
      </c>
      <c r="E11854" s="75">
        <v>91.1166666666667</v>
      </c>
    </row>
    <row r="11855" ht="15.75" customHeight="1">
      <c r="A11855" s="13">
        <v>42248.510416666664</v>
      </c>
      <c r="B11855" s="75">
        <v>74.0</v>
      </c>
      <c r="C11855" s="75">
        <v>80.7333333333333</v>
      </c>
      <c r="D11855" s="75">
        <v>90.7333333333333</v>
      </c>
      <c r="E11855" s="75">
        <v>91.3666666666667</v>
      </c>
    </row>
    <row r="11856" ht="15.75" customHeight="1">
      <c r="A11856" s="13">
        <v>42248.520833333336</v>
      </c>
      <c r="B11856" s="75">
        <v>74.0</v>
      </c>
      <c r="C11856" s="75">
        <v>81.2333333333333</v>
      </c>
      <c r="D11856" s="75">
        <v>91.2333333333333</v>
      </c>
      <c r="E11856" s="75">
        <v>91.6166666666667</v>
      </c>
    </row>
    <row r="11857" ht="15.75" customHeight="1">
      <c r="A11857" s="13">
        <v>42248.53125</v>
      </c>
      <c r="B11857" s="75">
        <v>74.0</v>
      </c>
      <c r="C11857" s="75">
        <v>81.7333333333333</v>
      </c>
      <c r="D11857" s="75">
        <v>91.7333333333333</v>
      </c>
      <c r="E11857" s="75">
        <v>91.8666666666667</v>
      </c>
    </row>
    <row r="11858" ht="15.75" customHeight="1">
      <c r="A11858" s="13">
        <v>42248.541666666664</v>
      </c>
      <c r="B11858" s="75">
        <v>74.1333333333333</v>
      </c>
      <c r="C11858" s="75">
        <v>81.65</v>
      </c>
      <c r="D11858" s="75">
        <v>92.1166666666667</v>
      </c>
      <c r="E11858" s="75">
        <v>92.2333333333333</v>
      </c>
    </row>
    <row r="11859" ht="15.75" customHeight="1">
      <c r="A11859" s="13">
        <v>42248.552083333336</v>
      </c>
      <c r="B11859" s="75">
        <v>74.6333333333333</v>
      </c>
      <c r="C11859" s="75">
        <v>80.9</v>
      </c>
      <c r="D11859" s="75">
        <v>92.3666666666667</v>
      </c>
      <c r="E11859" s="75">
        <v>92.7333333333333</v>
      </c>
    </row>
    <row r="11860" ht="15.75" customHeight="1">
      <c r="A11860" s="13">
        <v>42248.5625</v>
      </c>
      <c r="B11860" s="75">
        <v>75.1333333333333</v>
      </c>
      <c r="C11860" s="75">
        <v>80.15</v>
      </c>
      <c r="D11860" s="75">
        <v>92.6166666666667</v>
      </c>
      <c r="E11860" s="75">
        <v>93.2333333333333</v>
      </c>
    </row>
    <row r="11861" ht="15.75" customHeight="1">
      <c r="A11861" s="13">
        <v>42248.572916666664</v>
      </c>
      <c r="B11861" s="75">
        <v>75.6333333333333</v>
      </c>
      <c r="C11861" s="75">
        <v>79.4</v>
      </c>
      <c r="D11861" s="75">
        <v>92.8666666666667</v>
      </c>
      <c r="E11861" s="75">
        <v>93.7333333333333</v>
      </c>
    </row>
    <row r="11862" ht="15.75" customHeight="1">
      <c r="A11862" s="13">
        <v>42248.583333333336</v>
      </c>
      <c r="B11862" s="75">
        <v>75.9333333333333</v>
      </c>
      <c r="C11862" s="75">
        <v>79.0</v>
      </c>
      <c r="D11862" s="75">
        <v>93.0</v>
      </c>
      <c r="E11862" s="75">
        <v>94.0</v>
      </c>
    </row>
    <row r="11863" ht="15.75" customHeight="1">
      <c r="A11863" s="13">
        <v>42248.59375</v>
      </c>
      <c r="B11863" s="75">
        <v>75.6833333333333</v>
      </c>
      <c r="C11863" s="75">
        <v>79.0</v>
      </c>
      <c r="D11863" s="75">
        <v>93.0</v>
      </c>
      <c r="E11863" s="75">
        <v>94.0</v>
      </c>
    </row>
    <row r="11864" ht="15.75" customHeight="1">
      <c r="A11864" s="13">
        <v>42248.604166666664</v>
      </c>
      <c r="B11864" s="75">
        <v>75.4333333333333</v>
      </c>
      <c r="C11864" s="75">
        <v>79.0</v>
      </c>
      <c r="D11864" s="75">
        <v>93.0</v>
      </c>
      <c r="E11864" s="75">
        <v>94.0</v>
      </c>
    </row>
    <row r="11865" ht="15.75" customHeight="1">
      <c r="A11865" s="13">
        <v>42248.614583333336</v>
      </c>
      <c r="B11865" s="75">
        <v>75.1833333333333</v>
      </c>
      <c r="C11865" s="75">
        <v>79.0</v>
      </c>
      <c r="D11865" s="75">
        <v>93.0</v>
      </c>
      <c r="E11865" s="75">
        <v>94.0</v>
      </c>
    </row>
    <row r="11866" ht="15.75" customHeight="1">
      <c r="A11866" s="13">
        <v>42248.625</v>
      </c>
      <c r="B11866" s="75">
        <v>74.8666666666667</v>
      </c>
      <c r="C11866" s="75">
        <v>79.0</v>
      </c>
      <c r="D11866" s="75">
        <v>93.1166666666667</v>
      </c>
      <c r="E11866" s="75">
        <v>94.2333333333333</v>
      </c>
    </row>
    <row r="11867" ht="15.75" customHeight="1">
      <c r="A11867" s="13">
        <v>42248.635416666664</v>
      </c>
      <c r="B11867" s="75">
        <v>74.3666666666667</v>
      </c>
      <c r="C11867" s="75">
        <v>79.0</v>
      </c>
      <c r="D11867" s="75">
        <v>93.3666666666667</v>
      </c>
      <c r="E11867" s="75">
        <v>94.7333333333333</v>
      </c>
    </row>
    <row r="11868" ht="15.75" customHeight="1">
      <c r="A11868" s="13">
        <v>42248.645833333336</v>
      </c>
      <c r="B11868" s="75">
        <v>73.8666666666667</v>
      </c>
      <c r="C11868" s="75">
        <v>79.0</v>
      </c>
      <c r="D11868" s="75">
        <v>93.6166666666667</v>
      </c>
      <c r="E11868" s="75">
        <v>95.2333333333333</v>
      </c>
    </row>
    <row r="11869" ht="15.75" customHeight="1">
      <c r="A11869" s="13">
        <v>42248.65625</v>
      </c>
      <c r="B11869" s="75">
        <v>73.3666666666667</v>
      </c>
      <c r="C11869" s="75">
        <v>79.0</v>
      </c>
      <c r="D11869" s="75">
        <v>93.8666666666667</v>
      </c>
      <c r="E11869" s="75">
        <v>95.7333333333333</v>
      </c>
    </row>
    <row r="11870" ht="15.75" customHeight="1">
      <c r="A11870" s="13">
        <v>42248.666666666664</v>
      </c>
      <c r="B11870" s="75">
        <v>72.7333333333333</v>
      </c>
      <c r="C11870" s="75">
        <v>78.7666666666667</v>
      </c>
      <c r="D11870" s="75">
        <v>93.8833333333333</v>
      </c>
      <c r="E11870" s="75">
        <v>95.7666666666667</v>
      </c>
    </row>
    <row r="11871" ht="15.75" customHeight="1">
      <c r="A11871" s="13">
        <v>42248.677083333336</v>
      </c>
      <c r="B11871" s="75">
        <v>71.7333333333333</v>
      </c>
      <c r="C11871" s="75">
        <v>78.2666666666667</v>
      </c>
      <c r="D11871" s="75">
        <v>93.6333333333333</v>
      </c>
      <c r="E11871" s="75">
        <v>95.2666666666667</v>
      </c>
    </row>
    <row r="11872" ht="15.75" customHeight="1">
      <c r="A11872" s="13">
        <v>42248.6875</v>
      </c>
      <c r="B11872" s="75">
        <v>70.7333333333333</v>
      </c>
      <c r="C11872" s="75">
        <v>77.7666666666667</v>
      </c>
      <c r="D11872" s="75">
        <v>93.3833333333333</v>
      </c>
      <c r="E11872" s="75">
        <v>94.7666666666667</v>
      </c>
    </row>
    <row r="11873" ht="15.75" customHeight="1">
      <c r="A11873" s="13">
        <v>42248.697916666664</v>
      </c>
      <c r="B11873" s="75">
        <v>69.7333333333333</v>
      </c>
      <c r="C11873" s="75">
        <v>77.2666666666667</v>
      </c>
      <c r="D11873" s="75">
        <v>93.1333333333333</v>
      </c>
      <c r="E11873" s="75">
        <v>94.2666666666667</v>
      </c>
    </row>
    <row r="11874" ht="15.75" customHeight="1">
      <c r="A11874" s="13">
        <v>42248.708333333336</v>
      </c>
      <c r="B11874" s="75">
        <v>68.7333333333333</v>
      </c>
      <c r="C11874" s="75">
        <v>76.3</v>
      </c>
      <c r="D11874" s="75">
        <v>92.7666666666667</v>
      </c>
      <c r="E11874" s="75">
        <v>93.7666666666667</v>
      </c>
    </row>
    <row r="11875" ht="15.75" customHeight="1">
      <c r="A11875" s="13">
        <v>42248.71875</v>
      </c>
      <c r="B11875" s="75">
        <v>67.7333333333333</v>
      </c>
      <c r="C11875" s="75">
        <v>74.8</v>
      </c>
      <c r="D11875" s="75">
        <v>92.2666666666667</v>
      </c>
      <c r="E11875" s="75">
        <v>93.2666666666667</v>
      </c>
    </row>
    <row r="11876" ht="15.75" customHeight="1">
      <c r="A11876" s="13">
        <v>42248.729166666664</v>
      </c>
      <c r="B11876" s="75">
        <v>66.7333333333333</v>
      </c>
      <c r="C11876" s="75">
        <v>73.3</v>
      </c>
      <c r="D11876" s="75">
        <v>91.7666666666667</v>
      </c>
      <c r="E11876" s="75">
        <v>92.7666666666667</v>
      </c>
    </row>
    <row r="11877" ht="15.75" customHeight="1">
      <c r="A11877" s="13">
        <v>42248.739583333336</v>
      </c>
      <c r="B11877" s="75">
        <v>65.7333333333333</v>
      </c>
      <c r="C11877" s="75">
        <v>71.8</v>
      </c>
      <c r="D11877" s="75">
        <v>91.2666666666667</v>
      </c>
      <c r="E11877" s="75">
        <v>92.2666666666667</v>
      </c>
    </row>
    <row r="11878" ht="15.75" customHeight="1">
      <c r="A11878" s="13">
        <v>42248.75</v>
      </c>
      <c r="B11878" s="75">
        <v>64.9333333333333</v>
      </c>
      <c r="C11878" s="75">
        <v>70.5333333333333</v>
      </c>
      <c r="D11878" s="75">
        <v>90.65</v>
      </c>
      <c r="E11878" s="75">
        <v>91.5333333333333</v>
      </c>
    </row>
    <row r="11879" ht="15.75" customHeight="1">
      <c r="A11879" s="13">
        <v>42248.760416666664</v>
      </c>
      <c r="B11879" s="75">
        <v>64.6833333333333</v>
      </c>
      <c r="C11879" s="75">
        <v>69.5333333333333</v>
      </c>
      <c r="D11879" s="75">
        <v>89.9</v>
      </c>
      <c r="E11879" s="75">
        <v>90.5333333333333</v>
      </c>
    </row>
    <row r="11880" ht="15.75" customHeight="1">
      <c r="A11880" s="13">
        <v>42248.770833333336</v>
      </c>
      <c r="B11880" s="75">
        <v>64.4333333333333</v>
      </c>
      <c r="C11880" s="75">
        <v>68.5333333333333</v>
      </c>
      <c r="D11880" s="75">
        <v>89.15</v>
      </c>
      <c r="E11880" s="75">
        <v>89.5333333333333</v>
      </c>
    </row>
    <row r="11881" ht="15.75" customHeight="1">
      <c r="A11881" s="13">
        <v>42248.78125</v>
      </c>
      <c r="B11881" s="75">
        <v>64.1833333333333</v>
      </c>
      <c r="C11881" s="75">
        <v>67.5333333333333</v>
      </c>
      <c r="D11881" s="75">
        <v>88.4</v>
      </c>
      <c r="E11881" s="75">
        <v>88.5333333333333</v>
      </c>
    </row>
    <row r="11882" ht="15.75" customHeight="1">
      <c r="A11882" s="13">
        <v>42248.791666666664</v>
      </c>
      <c r="B11882" s="75">
        <v>63.9333333333333</v>
      </c>
      <c r="C11882" s="75">
        <v>66.65</v>
      </c>
      <c r="D11882" s="75">
        <v>87.65</v>
      </c>
      <c r="E11882" s="75">
        <v>87.7666666666667</v>
      </c>
    </row>
    <row r="11883" ht="15.75" customHeight="1">
      <c r="A11883" s="13">
        <v>42248.802083333336</v>
      </c>
      <c r="B11883" s="75">
        <v>63.6833333333333</v>
      </c>
      <c r="C11883" s="75">
        <v>65.9</v>
      </c>
      <c r="D11883" s="75">
        <v>86.9</v>
      </c>
      <c r="E11883" s="75">
        <v>87.2666666666667</v>
      </c>
    </row>
    <row r="11884" ht="15.75" customHeight="1">
      <c r="A11884" s="13">
        <v>42248.8125</v>
      </c>
      <c r="B11884" s="75">
        <v>63.4333333333333</v>
      </c>
      <c r="C11884" s="75">
        <v>65.15</v>
      </c>
      <c r="D11884" s="75">
        <v>86.15</v>
      </c>
      <c r="E11884" s="75">
        <v>86.7666666666667</v>
      </c>
    </row>
    <row r="11885" ht="15.75" customHeight="1">
      <c r="A11885" s="13">
        <v>42248.822916666664</v>
      </c>
      <c r="B11885" s="75">
        <v>63.1833333333333</v>
      </c>
      <c r="C11885" s="75">
        <v>64.4</v>
      </c>
      <c r="D11885" s="75">
        <v>85.4</v>
      </c>
      <c r="E11885" s="75">
        <v>86.2666666666667</v>
      </c>
    </row>
    <row r="11886" ht="15.75" customHeight="1">
      <c r="A11886" s="13">
        <v>42248.833333333336</v>
      </c>
      <c r="B11886" s="75">
        <v>63.0</v>
      </c>
      <c r="C11886" s="75">
        <v>64.0</v>
      </c>
      <c r="D11886" s="75">
        <v>84.7666666666667</v>
      </c>
      <c r="E11886" s="75">
        <v>85.4166666666667</v>
      </c>
    </row>
    <row r="11887" ht="15.75" customHeight="1">
      <c r="A11887" s="13">
        <v>42248.84375</v>
      </c>
      <c r="B11887" s="75">
        <v>63.0</v>
      </c>
      <c r="C11887" s="75">
        <v>64.0</v>
      </c>
      <c r="D11887" s="75">
        <v>84.2666666666667</v>
      </c>
      <c r="E11887" s="75">
        <v>84.1666666666667</v>
      </c>
    </row>
    <row r="11888" ht="15.75" customHeight="1">
      <c r="A11888" s="13">
        <v>42248.854166666664</v>
      </c>
      <c r="B11888" s="75">
        <v>63.0</v>
      </c>
      <c r="C11888" s="75">
        <v>64.0</v>
      </c>
      <c r="D11888" s="75">
        <v>83.7666666666667</v>
      </c>
      <c r="E11888" s="75">
        <v>82.9166666666667</v>
      </c>
    </row>
    <row r="11889" ht="15.75" customHeight="1">
      <c r="A11889" s="13">
        <v>42248.864583333336</v>
      </c>
      <c r="B11889" s="75">
        <v>63.0</v>
      </c>
      <c r="C11889" s="75">
        <v>64.0</v>
      </c>
      <c r="D11889" s="75">
        <v>83.2666666666667</v>
      </c>
      <c r="E11889" s="75">
        <v>81.6666666666667</v>
      </c>
    </row>
    <row r="11890" ht="15.75" customHeight="1">
      <c r="A11890" s="13">
        <v>42248.875</v>
      </c>
      <c r="B11890" s="75">
        <v>63.0</v>
      </c>
      <c r="C11890" s="75">
        <v>64.0</v>
      </c>
      <c r="D11890" s="75">
        <v>82.5333333333333</v>
      </c>
      <c r="E11890" s="75">
        <v>80.65</v>
      </c>
    </row>
    <row r="11891" ht="15.75" customHeight="1">
      <c r="A11891" s="13">
        <v>42248.885416666664</v>
      </c>
      <c r="B11891" s="75">
        <v>63.0</v>
      </c>
      <c r="C11891" s="75">
        <v>64.0</v>
      </c>
      <c r="D11891" s="75">
        <v>81.5333333333333</v>
      </c>
      <c r="E11891" s="75">
        <v>79.9</v>
      </c>
    </row>
    <row r="11892" ht="15.75" customHeight="1">
      <c r="A11892" s="13">
        <v>42248.895833333336</v>
      </c>
      <c r="B11892" s="75">
        <v>63.0</v>
      </c>
      <c r="C11892" s="75">
        <v>64.0</v>
      </c>
      <c r="D11892" s="75">
        <v>80.5333333333333</v>
      </c>
      <c r="E11892" s="75">
        <v>79.15</v>
      </c>
    </row>
    <row r="11893" ht="15.75" customHeight="1">
      <c r="A11893" s="13">
        <v>42248.90625</v>
      </c>
      <c r="B11893" s="75">
        <v>63.0</v>
      </c>
      <c r="C11893" s="75">
        <v>64.0</v>
      </c>
      <c r="D11893" s="75">
        <v>79.5333333333333</v>
      </c>
      <c r="E11893" s="75">
        <v>78.4</v>
      </c>
    </row>
    <row r="11894" ht="15.75" customHeight="1">
      <c r="A11894" s="13">
        <v>42248.916666666664</v>
      </c>
      <c r="B11894" s="75">
        <v>63.0</v>
      </c>
      <c r="C11894" s="75">
        <v>63.8833333333333</v>
      </c>
      <c r="D11894" s="75">
        <v>78.7666666666667</v>
      </c>
      <c r="E11894" s="75">
        <v>77.5333333333333</v>
      </c>
    </row>
    <row r="11895" ht="15.75" customHeight="1">
      <c r="A11895" s="13">
        <v>42248.927083333336</v>
      </c>
      <c r="B11895" s="75">
        <v>63.0</v>
      </c>
      <c r="C11895" s="75">
        <v>63.6333333333333</v>
      </c>
      <c r="D11895" s="75">
        <v>78.2666666666667</v>
      </c>
      <c r="E11895" s="75">
        <v>76.5333333333333</v>
      </c>
    </row>
    <row r="11896" ht="15.75" customHeight="1">
      <c r="A11896" s="13">
        <v>42248.9375</v>
      </c>
      <c r="B11896" s="75">
        <v>63.0</v>
      </c>
      <c r="C11896" s="75">
        <v>63.3833333333333</v>
      </c>
      <c r="D11896" s="75">
        <v>77.7666666666667</v>
      </c>
      <c r="E11896" s="75">
        <v>75.5333333333333</v>
      </c>
    </row>
    <row r="11897" ht="15.75" customHeight="1">
      <c r="A11897" s="13">
        <v>42248.947916666664</v>
      </c>
      <c r="B11897" s="75">
        <v>63.0</v>
      </c>
      <c r="C11897" s="75">
        <v>63.1333333333333</v>
      </c>
      <c r="D11897" s="75">
        <v>77.2666666666667</v>
      </c>
      <c r="E11897" s="75">
        <v>74.5333333333333</v>
      </c>
    </row>
    <row r="11898" ht="15.75" customHeight="1">
      <c r="A11898" s="13">
        <v>42248.958333333336</v>
      </c>
      <c r="B11898" s="75">
        <v>63.0</v>
      </c>
      <c r="C11898" s="75">
        <v>62.8833333333333</v>
      </c>
      <c r="D11898" s="75">
        <v>76.8833333333333</v>
      </c>
      <c r="E11898" s="75">
        <v>73.7666666666667</v>
      </c>
    </row>
    <row r="11899" ht="15.75" customHeight="1">
      <c r="A11899" s="13">
        <v>42248.96875</v>
      </c>
      <c r="B11899" s="75">
        <v>63.0</v>
      </c>
      <c r="C11899" s="75">
        <v>62.6333333333333</v>
      </c>
      <c r="D11899" s="75">
        <v>76.6333333333333</v>
      </c>
      <c r="E11899" s="75">
        <v>73.2666666666667</v>
      </c>
    </row>
    <row r="11900" ht="15.75" customHeight="1">
      <c r="A11900" s="13">
        <v>42248.979166666664</v>
      </c>
      <c r="B11900" s="75">
        <v>63.0</v>
      </c>
      <c r="C11900" s="75">
        <v>62.3833333333333</v>
      </c>
      <c r="D11900" s="75">
        <v>76.3833333333333</v>
      </c>
      <c r="E11900" s="75">
        <v>72.7666666666667</v>
      </c>
    </row>
    <row r="11901" ht="15.75" customHeight="1">
      <c r="A11901" s="13">
        <v>42248.989583333336</v>
      </c>
      <c r="B11901" s="75">
        <v>63.0</v>
      </c>
      <c r="C11901" s="75">
        <v>62.1333333333333</v>
      </c>
      <c r="D11901" s="75">
        <v>76.1333333333333</v>
      </c>
      <c r="E11901" s="75">
        <v>72.2666666666667</v>
      </c>
    </row>
    <row r="11902" ht="15.75" customHeight="1">
      <c r="A11902" s="13">
        <v>42249.0</v>
      </c>
      <c r="B11902" s="75">
        <v>63.0</v>
      </c>
      <c r="C11902" s="75">
        <v>61.8833333333333</v>
      </c>
      <c r="D11902" s="75">
        <v>75.7666666666667</v>
      </c>
      <c r="E11902" s="75">
        <v>71.65</v>
      </c>
    </row>
    <row r="11903" ht="15.75" customHeight="1">
      <c r="A11903" s="13">
        <v>42249.010416666664</v>
      </c>
      <c r="B11903" s="75">
        <v>63.0</v>
      </c>
      <c r="C11903" s="75">
        <v>61.6333333333333</v>
      </c>
      <c r="D11903" s="75">
        <v>75.2666666666667</v>
      </c>
      <c r="E11903" s="75">
        <v>70.9</v>
      </c>
    </row>
    <row r="11904" ht="15.75" customHeight="1">
      <c r="A11904" s="13">
        <v>42249.020833333336</v>
      </c>
      <c r="B11904" s="75">
        <v>63.0</v>
      </c>
      <c r="C11904" s="75">
        <v>61.3833333333333</v>
      </c>
      <c r="D11904" s="75">
        <v>74.7666666666667</v>
      </c>
      <c r="E11904" s="75">
        <v>70.15</v>
      </c>
    </row>
    <row r="11905" ht="15.75" customHeight="1">
      <c r="A11905" s="13">
        <v>42249.03125</v>
      </c>
      <c r="B11905" s="75">
        <v>63.0</v>
      </c>
      <c r="C11905" s="75">
        <v>61.1333333333333</v>
      </c>
      <c r="D11905" s="75">
        <v>74.2666666666667</v>
      </c>
      <c r="E11905" s="75">
        <v>69.4</v>
      </c>
    </row>
    <row r="11906" ht="15.75" customHeight="1">
      <c r="A11906" s="13">
        <v>42249.041666666664</v>
      </c>
      <c r="B11906" s="75">
        <v>62.9333333333333</v>
      </c>
      <c r="C11906" s="75">
        <v>60.8833333333333</v>
      </c>
      <c r="D11906" s="75">
        <v>73.8833333333333</v>
      </c>
      <c r="E11906" s="75">
        <v>69.0</v>
      </c>
    </row>
    <row r="11907" ht="15.75" customHeight="1">
      <c r="A11907" s="13">
        <v>42249.052083333336</v>
      </c>
      <c r="B11907" s="75">
        <v>62.6833333333333</v>
      </c>
      <c r="C11907" s="75">
        <v>60.6333333333333</v>
      </c>
      <c r="D11907" s="75">
        <v>73.6333333333333</v>
      </c>
      <c r="E11907" s="75">
        <v>69.0</v>
      </c>
    </row>
    <row r="11908" ht="15.75" customHeight="1">
      <c r="A11908" s="13">
        <v>42249.0625</v>
      </c>
      <c r="B11908" s="75">
        <v>62.4333333333333</v>
      </c>
      <c r="C11908" s="75">
        <v>60.3833333333333</v>
      </c>
      <c r="D11908" s="75">
        <v>73.3833333333333</v>
      </c>
      <c r="E11908" s="75">
        <v>69.0</v>
      </c>
    </row>
    <row r="11909" ht="15.75" customHeight="1">
      <c r="A11909" s="13">
        <v>42249.072916666664</v>
      </c>
      <c r="B11909" s="75">
        <v>62.1833333333333</v>
      </c>
      <c r="C11909" s="75">
        <v>60.1333333333333</v>
      </c>
      <c r="D11909" s="75">
        <v>73.1333333333333</v>
      </c>
      <c r="E11909" s="75">
        <v>69.0</v>
      </c>
    </row>
    <row r="11910" ht="15.75" customHeight="1">
      <c r="A11910" s="13">
        <v>42249.083333333336</v>
      </c>
      <c r="B11910" s="75">
        <v>62.0666666666667</v>
      </c>
      <c r="C11910" s="75">
        <v>60.0</v>
      </c>
      <c r="D11910" s="75">
        <v>72.8833333333333</v>
      </c>
      <c r="E11910" s="75">
        <v>68.7666666666667</v>
      </c>
    </row>
    <row r="11911" ht="15.75" customHeight="1">
      <c r="A11911" s="13">
        <v>42249.09375</v>
      </c>
      <c r="B11911" s="75">
        <v>62.3166666666667</v>
      </c>
      <c r="C11911" s="75">
        <v>60.0</v>
      </c>
      <c r="D11911" s="75">
        <v>72.6333333333333</v>
      </c>
      <c r="E11911" s="75">
        <v>68.2666666666667</v>
      </c>
    </row>
    <row r="11912" ht="15.75" customHeight="1">
      <c r="A11912" s="13">
        <v>42249.104166666664</v>
      </c>
      <c r="B11912" s="75">
        <v>62.5666666666667</v>
      </c>
      <c r="C11912" s="75">
        <v>60.0</v>
      </c>
      <c r="D11912" s="75">
        <v>72.3833333333333</v>
      </c>
      <c r="E11912" s="75">
        <v>67.7666666666667</v>
      </c>
    </row>
    <row r="11913" ht="15.75" customHeight="1">
      <c r="A11913" s="13">
        <v>42249.114583333336</v>
      </c>
      <c r="B11913" s="75">
        <v>62.8166666666667</v>
      </c>
      <c r="C11913" s="75">
        <v>60.0</v>
      </c>
      <c r="D11913" s="75">
        <v>72.1333333333333</v>
      </c>
      <c r="E11913" s="75">
        <v>67.2666666666667</v>
      </c>
    </row>
    <row r="11914" ht="15.75" customHeight="1">
      <c r="A11914" s="13">
        <v>42249.125</v>
      </c>
      <c r="B11914" s="75">
        <v>63.0</v>
      </c>
      <c r="C11914" s="75">
        <v>59.7666666666667</v>
      </c>
      <c r="D11914" s="75">
        <v>71.8833333333333</v>
      </c>
      <c r="E11914" s="75">
        <v>66.8833333333333</v>
      </c>
    </row>
    <row r="11915" ht="15.75" customHeight="1">
      <c r="A11915" s="13">
        <v>42249.135416666664</v>
      </c>
      <c r="B11915" s="75">
        <v>63.0</v>
      </c>
      <c r="C11915" s="75">
        <v>59.2666666666667</v>
      </c>
      <c r="D11915" s="75">
        <v>71.6333333333333</v>
      </c>
      <c r="E11915" s="75">
        <v>66.6333333333333</v>
      </c>
    </row>
    <row r="11916" ht="15.75" customHeight="1">
      <c r="A11916" s="13">
        <v>42249.145833333336</v>
      </c>
      <c r="B11916" s="75">
        <v>63.0</v>
      </c>
      <c r="C11916" s="75">
        <v>58.7666666666667</v>
      </c>
      <c r="D11916" s="75">
        <v>71.3833333333333</v>
      </c>
      <c r="E11916" s="75">
        <v>66.3833333333333</v>
      </c>
    </row>
    <row r="11917" ht="15.75" customHeight="1">
      <c r="A11917" s="13">
        <v>42249.15625</v>
      </c>
      <c r="B11917" s="75">
        <v>63.0</v>
      </c>
      <c r="C11917" s="75">
        <v>58.2666666666667</v>
      </c>
      <c r="D11917" s="75">
        <v>71.1333333333333</v>
      </c>
      <c r="E11917" s="75">
        <v>66.1333333333333</v>
      </c>
    </row>
    <row r="11918" ht="15.75" customHeight="1">
      <c r="A11918" s="13">
        <v>42249.166666666664</v>
      </c>
      <c r="B11918" s="75">
        <v>63.0</v>
      </c>
      <c r="C11918" s="75">
        <v>58.0</v>
      </c>
      <c r="D11918" s="75">
        <v>70.8833333333333</v>
      </c>
      <c r="E11918" s="75">
        <v>65.7666666666667</v>
      </c>
    </row>
    <row r="11919" ht="15.75" customHeight="1">
      <c r="A11919" s="13">
        <v>42249.177083333336</v>
      </c>
      <c r="B11919" s="75">
        <v>63.0</v>
      </c>
      <c r="C11919" s="75">
        <v>58.0</v>
      </c>
      <c r="D11919" s="75">
        <v>70.6333333333333</v>
      </c>
      <c r="E11919" s="75">
        <v>65.2666666666667</v>
      </c>
    </row>
    <row r="11920" ht="15.75" customHeight="1">
      <c r="A11920" s="13">
        <v>42249.1875</v>
      </c>
      <c r="B11920" s="75">
        <v>63.0</v>
      </c>
      <c r="C11920" s="75">
        <v>58.0</v>
      </c>
      <c r="D11920" s="75">
        <v>70.3833333333333</v>
      </c>
      <c r="E11920" s="75">
        <v>64.7666666666667</v>
      </c>
    </row>
    <row r="11921" ht="15.75" customHeight="1">
      <c r="A11921" s="13">
        <v>42249.197916666664</v>
      </c>
      <c r="B11921" s="75">
        <v>63.0</v>
      </c>
      <c r="C11921" s="75">
        <v>58.0</v>
      </c>
      <c r="D11921" s="75">
        <v>70.1333333333333</v>
      </c>
      <c r="E11921" s="75">
        <v>64.2666666666667</v>
      </c>
    </row>
    <row r="11922" ht="15.75" customHeight="1">
      <c r="A11922" s="13">
        <v>42249.208333333336</v>
      </c>
      <c r="B11922" s="75">
        <v>63.0</v>
      </c>
      <c r="C11922" s="75">
        <v>58.0</v>
      </c>
      <c r="D11922" s="75">
        <v>69.8833333333333</v>
      </c>
      <c r="E11922" s="75">
        <v>64.0</v>
      </c>
    </row>
    <row r="11923" ht="15.75" customHeight="1">
      <c r="A11923" s="13">
        <v>42249.21875</v>
      </c>
      <c r="B11923" s="75">
        <v>63.0</v>
      </c>
      <c r="C11923" s="75">
        <v>58.0</v>
      </c>
      <c r="D11923" s="75">
        <v>69.6333333333333</v>
      </c>
      <c r="E11923" s="75">
        <v>64.0</v>
      </c>
    </row>
    <row r="11924" ht="15.75" customHeight="1">
      <c r="A11924" s="13">
        <v>42249.229166666664</v>
      </c>
      <c r="B11924" s="75">
        <v>63.0</v>
      </c>
      <c r="C11924" s="75">
        <v>58.0</v>
      </c>
      <c r="D11924" s="75">
        <v>69.3833333333333</v>
      </c>
      <c r="E11924" s="75">
        <v>64.0</v>
      </c>
    </row>
    <row r="11925" ht="15.75" customHeight="1">
      <c r="A11925" s="13">
        <v>42249.239583333336</v>
      </c>
      <c r="B11925" s="75">
        <v>63.0</v>
      </c>
      <c r="C11925" s="75">
        <v>58.0</v>
      </c>
      <c r="D11925" s="75">
        <v>69.1333333333333</v>
      </c>
      <c r="E11925" s="75">
        <v>64.0</v>
      </c>
    </row>
    <row r="11926" ht="15.75" customHeight="1">
      <c r="A11926" s="13">
        <v>42249.25</v>
      </c>
      <c r="B11926" s="75">
        <v>63.0</v>
      </c>
      <c r="C11926" s="75">
        <v>58.2333333333333</v>
      </c>
      <c r="D11926" s="75">
        <v>69.0</v>
      </c>
      <c r="E11926" s="75">
        <v>64.2333333333333</v>
      </c>
    </row>
    <row r="11927" ht="15.75" customHeight="1">
      <c r="A11927" s="13">
        <v>42249.260416666664</v>
      </c>
      <c r="B11927" s="75">
        <v>63.0</v>
      </c>
      <c r="C11927" s="75">
        <v>58.7333333333333</v>
      </c>
      <c r="D11927" s="75">
        <v>69.0</v>
      </c>
      <c r="E11927" s="75">
        <v>64.7333333333333</v>
      </c>
    </row>
    <row r="11928" ht="15.75" customHeight="1">
      <c r="A11928" s="13">
        <v>42249.270833333336</v>
      </c>
      <c r="B11928" s="75">
        <v>63.0</v>
      </c>
      <c r="C11928" s="75">
        <v>59.2333333333333</v>
      </c>
      <c r="D11928" s="75">
        <v>69.0</v>
      </c>
      <c r="E11928" s="75">
        <v>65.2333333333333</v>
      </c>
    </row>
    <row r="11929" ht="15.75" customHeight="1">
      <c r="A11929" s="13">
        <v>42249.28125</v>
      </c>
      <c r="B11929" s="75">
        <v>63.0</v>
      </c>
      <c r="C11929" s="75">
        <v>59.7333333333333</v>
      </c>
      <c r="D11929" s="75">
        <v>69.0</v>
      </c>
      <c r="E11929" s="75">
        <v>65.7333333333333</v>
      </c>
    </row>
    <row r="11930" ht="15.75" customHeight="1">
      <c r="A11930" s="13">
        <v>42249.291666666664</v>
      </c>
      <c r="B11930" s="75">
        <v>63.0</v>
      </c>
      <c r="C11930" s="75">
        <v>60.2333333333333</v>
      </c>
      <c r="D11930" s="75">
        <v>69.35</v>
      </c>
      <c r="E11930" s="75">
        <v>66.5833333333333</v>
      </c>
    </row>
    <row r="11931" ht="15.75" customHeight="1">
      <c r="A11931" s="13">
        <v>42249.302083333336</v>
      </c>
      <c r="B11931" s="75">
        <v>63.0</v>
      </c>
      <c r="C11931" s="75">
        <v>60.7333333333333</v>
      </c>
      <c r="D11931" s="75">
        <v>70.1</v>
      </c>
      <c r="E11931" s="75">
        <v>67.8333333333333</v>
      </c>
    </row>
    <row r="11932" ht="15.75" customHeight="1">
      <c r="A11932" s="13">
        <v>42249.3125</v>
      </c>
      <c r="B11932" s="75">
        <v>63.0</v>
      </c>
      <c r="C11932" s="75">
        <v>61.2333333333333</v>
      </c>
      <c r="D11932" s="75">
        <v>70.85</v>
      </c>
      <c r="E11932" s="75">
        <v>69.0833333333333</v>
      </c>
    </row>
    <row r="11933" ht="15.75" customHeight="1">
      <c r="A11933" s="13">
        <v>42249.322916666664</v>
      </c>
      <c r="B11933" s="75">
        <v>63.0</v>
      </c>
      <c r="C11933" s="75">
        <v>61.7333333333333</v>
      </c>
      <c r="D11933" s="75">
        <v>71.6</v>
      </c>
      <c r="E11933" s="75">
        <v>70.3333333333333</v>
      </c>
    </row>
    <row r="11934" ht="15.75" customHeight="1">
      <c r="A11934" s="13">
        <v>42249.333333333336</v>
      </c>
      <c r="B11934" s="75">
        <v>63.1333333333333</v>
      </c>
      <c r="C11934" s="75">
        <v>62.35</v>
      </c>
      <c r="D11934" s="75">
        <v>72.5833333333333</v>
      </c>
      <c r="E11934" s="75">
        <v>71.5833333333333</v>
      </c>
    </row>
    <row r="11935" ht="15.75" customHeight="1">
      <c r="A11935" s="13">
        <v>42249.34375</v>
      </c>
      <c r="B11935" s="75">
        <v>63.6333333333333</v>
      </c>
      <c r="C11935" s="75">
        <v>63.1</v>
      </c>
      <c r="D11935" s="75">
        <v>73.8333333333333</v>
      </c>
      <c r="E11935" s="75">
        <v>72.8333333333333</v>
      </c>
    </row>
    <row r="11936" ht="15.75" customHeight="1">
      <c r="A11936" s="13">
        <v>42249.354166666664</v>
      </c>
      <c r="B11936" s="75">
        <v>64.1333333333333</v>
      </c>
      <c r="C11936" s="75">
        <v>63.85</v>
      </c>
      <c r="D11936" s="75">
        <v>75.0833333333333</v>
      </c>
      <c r="E11936" s="75">
        <v>74.0833333333333</v>
      </c>
    </row>
    <row r="11937" ht="15.75" customHeight="1">
      <c r="A11937" s="13">
        <v>42249.364583333336</v>
      </c>
      <c r="B11937" s="75">
        <v>64.6333333333333</v>
      </c>
      <c r="C11937" s="75">
        <v>64.6</v>
      </c>
      <c r="D11937" s="75">
        <v>76.3333333333333</v>
      </c>
      <c r="E11937" s="75">
        <v>75.3333333333333</v>
      </c>
    </row>
    <row r="11938" ht="15.75" customHeight="1">
      <c r="A11938" s="13">
        <v>42249.375</v>
      </c>
      <c r="B11938" s="75">
        <v>65.2</v>
      </c>
      <c r="C11938" s="75">
        <v>64.78125</v>
      </c>
      <c r="D11938" s="75">
        <v>77.7</v>
      </c>
      <c r="E11938" s="75">
        <v>76.4666666666667</v>
      </c>
    </row>
    <row r="11939" ht="15.75" customHeight="1">
      <c r="A11939" s="13">
        <v>42249.385416666664</v>
      </c>
      <c r="B11939" s="75">
        <v>65.95</v>
      </c>
      <c r="C11939" s="75">
        <v>64.3125</v>
      </c>
      <c r="D11939" s="75">
        <v>79.2</v>
      </c>
      <c r="E11939" s="75">
        <v>77.4666666666667</v>
      </c>
    </row>
    <row r="11940" ht="15.75" customHeight="1">
      <c r="A11940" s="13">
        <v>42249.395833333336</v>
      </c>
      <c r="B11940" s="75">
        <v>66.7</v>
      </c>
      <c r="C11940" s="75">
        <v>64.7142857142857</v>
      </c>
      <c r="D11940" s="75">
        <v>80.7</v>
      </c>
      <c r="E11940" s="75">
        <v>78.4666666666667</v>
      </c>
    </row>
    <row r="11941" ht="15.75" customHeight="1">
      <c r="A11941" s="13">
        <v>42249.40625</v>
      </c>
      <c r="B11941" s="75">
        <v>67.45</v>
      </c>
      <c r="C11941" s="75">
        <v>66.8571428571429</v>
      </c>
      <c r="D11941" s="75">
        <v>82.2</v>
      </c>
      <c r="E11941" s="75">
        <v>79.4666666666667</v>
      </c>
    </row>
    <row r="11942" ht="15.75" customHeight="1">
      <c r="A11942" s="13">
        <v>42249.416666666664</v>
      </c>
      <c r="B11942" s="75">
        <v>66.8571428571429</v>
      </c>
      <c r="C11942" s="75">
        <v>68.35</v>
      </c>
      <c r="D11942" s="75">
        <v>83.35</v>
      </c>
      <c r="E11942" s="75">
        <v>80.35</v>
      </c>
    </row>
    <row r="11943" ht="15.75" customHeight="1">
      <c r="A11943" s="13">
        <v>42249.427083333336</v>
      </c>
      <c r="B11943" s="75">
        <v>66.9056603773585</v>
      </c>
      <c r="C11943" s="75">
        <v>69.1</v>
      </c>
      <c r="D11943" s="75">
        <v>84.1</v>
      </c>
      <c r="E11943" s="75">
        <v>81.1</v>
      </c>
    </row>
    <row r="11944" ht="15.75" customHeight="1">
      <c r="A11944" s="13">
        <v>42249.4375</v>
      </c>
      <c r="B11944" s="75">
        <v>68.0377358490566</v>
      </c>
      <c r="C11944" s="75">
        <v>69.85</v>
      </c>
      <c r="D11944" s="75">
        <v>84.85</v>
      </c>
      <c r="E11944" s="75">
        <v>81.85</v>
      </c>
    </row>
    <row r="11945" ht="15.75" customHeight="1">
      <c r="A11945" s="13">
        <v>42249.447916666664</v>
      </c>
      <c r="B11945" s="75">
        <v>69.1698113207547</v>
      </c>
      <c r="C11945" s="75">
        <v>70.6</v>
      </c>
      <c r="D11945" s="75">
        <v>85.6</v>
      </c>
      <c r="E11945" s="75">
        <v>82.6</v>
      </c>
    </row>
    <row r="11946" ht="15.75" customHeight="1">
      <c r="A11946" s="13">
        <v>42249.458333333336</v>
      </c>
      <c r="B11946" s="75">
        <v>69.9333333333333</v>
      </c>
      <c r="C11946" s="75">
        <v>71.35</v>
      </c>
      <c r="D11946" s="75">
        <v>86.2333333333333</v>
      </c>
      <c r="E11946" s="75">
        <v>83.4666666666667</v>
      </c>
    </row>
    <row r="11947" ht="15.75" customHeight="1">
      <c r="A11947" s="13">
        <v>42249.46875</v>
      </c>
      <c r="B11947" s="75">
        <v>69.6833333333333</v>
      </c>
      <c r="C11947" s="75">
        <v>72.1</v>
      </c>
      <c r="D11947" s="75">
        <v>86.7333333333333</v>
      </c>
      <c r="E11947" s="75">
        <v>84.4666666666667</v>
      </c>
    </row>
    <row r="11948" ht="15.75" customHeight="1">
      <c r="A11948" s="13">
        <v>42249.479166666664</v>
      </c>
      <c r="B11948" s="75">
        <v>69.4333333333333</v>
      </c>
      <c r="C11948" s="75">
        <v>72.85</v>
      </c>
      <c r="D11948" s="75">
        <v>87.2333333333333</v>
      </c>
      <c r="E11948" s="75">
        <v>85.4666666666667</v>
      </c>
    </row>
    <row r="11949" ht="15.75" customHeight="1">
      <c r="A11949" s="13">
        <v>42249.489583333336</v>
      </c>
      <c r="B11949" s="75">
        <v>69.1833333333333</v>
      </c>
      <c r="C11949" s="75">
        <v>73.6</v>
      </c>
      <c r="D11949" s="75">
        <v>87.7333333333333</v>
      </c>
      <c r="E11949" s="75">
        <v>86.4666666666667</v>
      </c>
    </row>
    <row r="11950" ht="15.75" customHeight="1">
      <c r="A11950" s="13">
        <v>42249.5</v>
      </c>
      <c r="B11950" s="75">
        <v>69.2</v>
      </c>
      <c r="C11950" s="75">
        <v>74.2333333333333</v>
      </c>
      <c r="D11950" s="75">
        <v>88.2333333333333</v>
      </c>
      <c r="E11950" s="75">
        <v>87.2333333333333</v>
      </c>
    </row>
    <row r="11951" ht="15.75" customHeight="1">
      <c r="A11951" s="13">
        <v>42249.510416666664</v>
      </c>
      <c r="B11951" s="75">
        <v>69.95</v>
      </c>
      <c r="C11951" s="75">
        <v>74.7333333333333</v>
      </c>
      <c r="D11951" s="75">
        <v>88.7333333333333</v>
      </c>
      <c r="E11951" s="75">
        <v>87.7333333333333</v>
      </c>
    </row>
    <row r="11952" ht="15.75" customHeight="1">
      <c r="A11952" s="13">
        <v>42249.520833333336</v>
      </c>
      <c r="B11952" s="75">
        <v>70.7</v>
      </c>
      <c r="C11952" s="75">
        <v>75.2333333333333</v>
      </c>
      <c r="D11952" s="75">
        <v>89.2333333333333</v>
      </c>
      <c r="E11952" s="75">
        <v>88.2333333333333</v>
      </c>
    </row>
    <row r="11953" ht="15.75" customHeight="1">
      <c r="A11953" s="13">
        <v>42249.53125</v>
      </c>
      <c r="B11953" s="75">
        <v>71.45</v>
      </c>
      <c r="C11953" s="75">
        <v>75.7333333333333</v>
      </c>
      <c r="D11953" s="75">
        <v>89.7333333333333</v>
      </c>
      <c r="E11953" s="75">
        <v>88.7333333333333</v>
      </c>
    </row>
    <row r="11954" ht="15.75" customHeight="1">
      <c r="A11954" s="13">
        <v>42249.541666666664</v>
      </c>
      <c r="B11954" s="75">
        <v>71.8666666666667</v>
      </c>
      <c r="C11954" s="75">
        <v>76.0</v>
      </c>
      <c r="D11954" s="75">
        <v>90.35</v>
      </c>
      <c r="E11954" s="75">
        <v>89.1166666666667</v>
      </c>
    </row>
    <row r="11955" ht="15.75" customHeight="1">
      <c r="A11955" s="13">
        <v>42249.552083333336</v>
      </c>
      <c r="B11955" s="75">
        <v>71.3666666666667</v>
      </c>
      <c r="C11955" s="75">
        <v>76.0</v>
      </c>
      <c r="D11955" s="75">
        <v>91.1</v>
      </c>
      <c r="E11955" s="75">
        <v>89.3666666666667</v>
      </c>
    </row>
    <row r="11956" ht="15.75" customHeight="1">
      <c r="A11956" s="13">
        <v>42249.5625</v>
      </c>
      <c r="B11956" s="75">
        <v>70.8666666666667</v>
      </c>
      <c r="C11956" s="75">
        <v>76.0</v>
      </c>
      <c r="D11956" s="75">
        <v>91.85</v>
      </c>
      <c r="E11956" s="75">
        <v>89.6166666666667</v>
      </c>
    </row>
    <row r="11957" ht="15.75" customHeight="1">
      <c r="A11957" s="13">
        <v>42249.572916666664</v>
      </c>
      <c r="B11957" s="75">
        <v>70.3666666666667</v>
      </c>
      <c r="C11957" s="75">
        <v>76.0</v>
      </c>
      <c r="D11957" s="75">
        <v>92.6</v>
      </c>
      <c r="E11957" s="75">
        <v>89.8666666666667</v>
      </c>
    </row>
    <row r="11958" ht="15.75" customHeight="1">
      <c r="A11958" s="13">
        <v>42249.583333333336</v>
      </c>
      <c r="B11958" s="75">
        <v>70.0</v>
      </c>
      <c r="C11958" s="75">
        <v>75.7666666666667</v>
      </c>
      <c r="D11958" s="75">
        <v>93.0</v>
      </c>
      <c r="E11958" s="75">
        <v>90.2333333333333</v>
      </c>
    </row>
    <row r="11959" ht="15.75" customHeight="1">
      <c r="A11959" s="13">
        <v>42249.59375</v>
      </c>
      <c r="B11959" s="75">
        <v>70.0</v>
      </c>
      <c r="C11959" s="75">
        <v>75.2666666666667</v>
      </c>
      <c r="D11959" s="75">
        <v>93.0</v>
      </c>
      <c r="E11959" s="75">
        <v>90.7333333333333</v>
      </c>
    </row>
    <row r="11960" ht="15.75" customHeight="1">
      <c r="A11960" s="13">
        <v>42249.604166666664</v>
      </c>
      <c r="B11960" s="75">
        <v>70.0</v>
      </c>
      <c r="C11960" s="75">
        <v>74.7666666666667</v>
      </c>
      <c r="D11960" s="75">
        <v>93.0</v>
      </c>
      <c r="E11960" s="75">
        <v>91.2333333333333</v>
      </c>
    </row>
    <row r="11961" ht="15.75" customHeight="1">
      <c r="A11961" s="13">
        <v>42249.614583333336</v>
      </c>
      <c r="B11961" s="75">
        <v>70.0</v>
      </c>
      <c r="C11961" s="75">
        <v>74.2666666666667</v>
      </c>
      <c r="D11961" s="75">
        <v>93.0</v>
      </c>
      <c r="E11961" s="75">
        <v>91.7333333333333</v>
      </c>
    </row>
    <row r="11962" ht="15.75" customHeight="1">
      <c r="A11962" s="13">
        <v>42249.625</v>
      </c>
      <c r="B11962" s="75">
        <v>68.9333333333333</v>
      </c>
      <c r="C11962" s="75">
        <v>73.8833333333333</v>
      </c>
      <c r="D11962" s="75">
        <v>93.1166666666667</v>
      </c>
      <c r="E11962" s="75">
        <v>91.8833333333333</v>
      </c>
    </row>
    <row r="11963" ht="15.75" customHeight="1">
      <c r="A11963" s="13">
        <v>42249.635416666664</v>
      </c>
      <c r="B11963" s="75">
        <v>68.6833333333333</v>
      </c>
      <c r="C11963" s="75">
        <v>73.6333333333333</v>
      </c>
      <c r="D11963" s="75">
        <v>93.3666666666667</v>
      </c>
      <c r="E11963" s="75">
        <v>91.6333333333333</v>
      </c>
    </row>
    <row r="11964" ht="15.75" customHeight="1">
      <c r="A11964" s="13">
        <v>42249.645833333336</v>
      </c>
      <c r="B11964" s="75">
        <v>68.4333333333333</v>
      </c>
      <c r="C11964" s="75">
        <v>73.3833333333333</v>
      </c>
      <c r="D11964" s="75">
        <v>93.6166666666667</v>
      </c>
      <c r="E11964" s="75">
        <v>91.3833333333333</v>
      </c>
    </row>
    <row r="11965" ht="15.75" customHeight="1">
      <c r="A11965" s="13">
        <v>42249.65625</v>
      </c>
      <c r="B11965" s="75">
        <v>68.1833333333333</v>
      </c>
      <c r="C11965" s="75">
        <v>73.1333333333333</v>
      </c>
      <c r="D11965" s="75">
        <v>93.8666666666667</v>
      </c>
      <c r="E11965" s="75">
        <v>91.1333333333333</v>
      </c>
    </row>
    <row r="11966" ht="15.75" customHeight="1">
      <c r="A11966" s="13">
        <v>42249.666666666664</v>
      </c>
      <c r="B11966" s="75">
        <v>67.9333333333333</v>
      </c>
      <c r="C11966" s="75">
        <v>72.7666666666667</v>
      </c>
      <c r="D11966" s="75">
        <v>93.7666666666667</v>
      </c>
      <c r="E11966" s="75">
        <v>90.8833333333333</v>
      </c>
    </row>
    <row r="11967" ht="15.75" customHeight="1">
      <c r="A11967" s="13">
        <v>42249.677083333336</v>
      </c>
      <c r="B11967" s="75">
        <v>67.6833333333333</v>
      </c>
      <c r="C11967" s="75">
        <v>72.2666666666667</v>
      </c>
      <c r="D11967" s="75">
        <v>93.2666666666667</v>
      </c>
      <c r="E11967" s="75">
        <v>90.6333333333333</v>
      </c>
    </row>
    <row r="11968" ht="15.75" customHeight="1">
      <c r="A11968" s="13">
        <v>42249.6875</v>
      </c>
      <c r="B11968" s="75">
        <v>67.4333333333333</v>
      </c>
      <c r="C11968" s="75">
        <v>71.7666666666667</v>
      </c>
      <c r="D11968" s="75">
        <v>92.7666666666667</v>
      </c>
      <c r="E11968" s="75">
        <v>90.3833333333333</v>
      </c>
    </row>
    <row r="11969" ht="15.75" customHeight="1">
      <c r="A11969" s="13">
        <v>42249.697916666664</v>
      </c>
      <c r="B11969" s="75">
        <v>67.1833333333333</v>
      </c>
      <c r="C11969" s="75">
        <v>71.2666666666667</v>
      </c>
      <c r="D11969" s="75">
        <v>92.2666666666667</v>
      </c>
      <c r="E11969" s="75">
        <v>90.1333333333333</v>
      </c>
    </row>
    <row r="11970" ht="15.75" customHeight="1">
      <c r="A11970" s="13">
        <v>42249.708333333336</v>
      </c>
      <c r="B11970" s="75">
        <v>66.8666666666667</v>
      </c>
      <c r="C11970" s="75">
        <v>70.7666666666667</v>
      </c>
      <c r="D11970" s="75">
        <v>91.8833333333333</v>
      </c>
      <c r="E11970" s="75">
        <v>89.7666666666667</v>
      </c>
    </row>
    <row r="11971" ht="15.75" customHeight="1">
      <c r="A11971" s="13">
        <v>42249.71875</v>
      </c>
      <c r="B11971" s="75">
        <v>66.3666666666667</v>
      </c>
      <c r="C11971" s="75">
        <v>70.2666666666667</v>
      </c>
      <c r="D11971" s="75">
        <v>91.6333333333333</v>
      </c>
      <c r="E11971" s="75">
        <v>89.2666666666667</v>
      </c>
    </row>
    <row r="11972" ht="15.75" customHeight="1">
      <c r="A11972" s="13">
        <v>42249.729166666664</v>
      </c>
      <c r="B11972" s="75">
        <v>65.8666666666667</v>
      </c>
      <c r="C11972" s="75">
        <v>69.7666666666667</v>
      </c>
      <c r="D11972" s="75">
        <v>91.3833333333333</v>
      </c>
      <c r="E11972" s="75">
        <v>88.7666666666667</v>
      </c>
    </row>
    <row r="11973" ht="15.75" customHeight="1">
      <c r="A11973" s="13">
        <v>42249.739583333336</v>
      </c>
      <c r="B11973" s="75">
        <v>65.3666666666667</v>
      </c>
      <c r="C11973" s="75">
        <v>69.2666666666667</v>
      </c>
      <c r="D11973" s="75">
        <v>91.1333333333333</v>
      </c>
      <c r="E11973" s="75">
        <v>88.2666666666667</v>
      </c>
    </row>
    <row r="11974" ht="15.75" customHeight="1">
      <c r="A11974" s="13">
        <v>42249.75</v>
      </c>
      <c r="B11974" s="75">
        <v>64.9333333333333</v>
      </c>
      <c r="C11974" s="75">
        <v>68.7666666666667</v>
      </c>
      <c r="D11974" s="75">
        <v>90.65</v>
      </c>
      <c r="E11974" s="75">
        <v>87.4166666666667</v>
      </c>
    </row>
    <row r="11975" ht="15.75" customHeight="1">
      <c r="A11975" s="13">
        <v>42249.760416666664</v>
      </c>
      <c r="B11975" s="75">
        <v>64.6833333333333</v>
      </c>
      <c r="C11975" s="75">
        <v>68.2666666666667</v>
      </c>
      <c r="D11975" s="75">
        <v>89.9</v>
      </c>
      <c r="E11975" s="75">
        <v>86.1666666666667</v>
      </c>
    </row>
    <row r="11976" ht="15.75" customHeight="1">
      <c r="A11976" s="13">
        <v>42249.770833333336</v>
      </c>
      <c r="B11976" s="75">
        <v>64.4333333333333</v>
      </c>
      <c r="C11976" s="75">
        <v>67.7666666666667</v>
      </c>
      <c r="D11976" s="75">
        <v>89.15</v>
      </c>
      <c r="E11976" s="75">
        <v>84.9166666666667</v>
      </c>
    </row>
    <row r="11977" ht="15.75" customHeight="1">
      <c r="A11977" s="13">
        <v>42249.78125</v>
      </c>
      <c r="B11977" s="75">
        <v>64.1833333333333</v>
      </c>
      <c r="C11977" s="75">
        <v>67.2666666666667</v>
      </c>
      <c r="D11977" s="75">
        <v>88.4</v>
      </c>
      <c r="E11977" s="75">
        <v>83.6666666666667</v>
      </c>
    </row>
    <row r="11978" ht="15.75" customHeight="1">
      <c r="A11978" s="13">
        <v>42249.791666666664</v>
      </c>
      <c r="B11978" s="75">
        <v>63.9333333333333</v>
      </c>
      <c r="C11978" s="75">
        <v>66.7666666666667</v>
      </c>
      <c r="D11978" s="75">
        <v>87.5333333333333</v>
      </c>
      <c r="E11978" s="75">
        <v>82.65</v>
      </c>
    </row>
    <row r="11979" ht="15.75" customHeight="1">
      <c r="A11979" s="13">
        <v>42249.802083333336</v>
      </c>
      <c r="B11979" s="75">
        <v>63.6833333333333</v>
      </c>
      <c r="C11979" s="75">
        <v>66.2666666666667</v>
      </c>
      <c r="D11979" s="75">
        <v>86.5333333333333</v>
      </c>
      <c r="E11979" s="75">
        <v>81.9</v>
      </c>
    </row>
    <row r="11980" ht="15.75" customHeight="1">
      <c r="A11980" s="13">
        <v>42249.8125</v>
      </c>
      <c r="B11980" s="75">
        <v>63.4333333333333</v>
      </c>
      <c r="C11980" s="75">
        <v>65.7666666666667</v>
      </c>
      <c r="D11980" s="75">
        <v>85.5333333333333</v>
      </c>
      <c r="E11980" s="75">
        <v>81.15</v>
      </c>
    </row>
    <row r="11981" ht="15.75" customHeight="1">
      <c r="A11981" s="13">
        <v>42249.822916666664</v>
      </c>
      <c r="B11981" s="75">
        <v>63.1833333333333</v>
      </c>
      <c r="C11981" s="75">
        <v>65.2666666666667</v>
      </c>
      <c r="D11981" s="75">
        <v>84.5333333333333</v>
      </c>
      <c r="E11981" s="75">
        <v>80.4</v>
      </c>
    </row>
    <row r="11982" ht="15.75" customHeight="1">
      <c r="A11982" s="13">
        <v>42249.833333333336</v>
      </c>
      <c r="B11982" s="75">
        <v>63.0</v>
      </c>
      <c r="C11982" s="75">
        <v>64.8833333333333</v>
      </c>
      <c r="D11982" s="75">
        <v>83.7666666666667</v>
      </c>
      <c r="E11982" s="75">
        <v>79.5333333333333</v>
      </c>
    </row>
    <row r="11983" ht="15.75" customHeight="1">
      <c r="A11983" s="13">
        <v>42249.84375</v>
      </c>
      <c r="B11983" s="75">
        <v>63.0</v>
      </c>
      <c r="C11983" s="75">
        <v>64.6333333333333</v>
      </c>
      <c r="D11983" s="75">
        <v>83.2666666666667</v>
      </c>
      <c r="E11983" s="75">
        <v>78.5333333333333</v>
      </c>
    </row>
    <row r="11984" ht="15.75" customHeight="1">
      <c r="A11984" s="13">
        <v>42249.854166666664</v>
      </c>
      <c r="B11984" s="75">
        <v>63.0</v>
      </c>
      <c r="C11984" s="75">
        <v>64.3833333333333</v>
      </c>
      <c r="D11984" s="75">
        <v>82.7666666666667</v>
      </c>
      <c r="E11984" s="75">
        <v>77.5333333333333</v>
      </c>
    </row>
    <row r="11985" ht="15.75" customHeight="1">
      <c r="A11985" s="13">
        <v>42249.864583333336</v>
      </c>
      <c r="B11985" s="75">
        <v>63.0</v>
      </c>
      <c r="C11985" s="75">
        <v>64.1333333333333</v>
      </c>
      <c r="D11985" s="75">
        <v>82.2666666666667</v>
      </c>
      <c r="E11985" s="75">
        <v>76.5333333333333</v>
      </c>
    </row>
    <row r="11986" ht="15.75" customHeight="1">
      <c r="A11986" s="13">
        <v>42249.875</v>
      </c>
      <c r="B11986" s="75">
        <v>63.0</v>
      </c>
      <c r="C11986" s="75">
        <v>64.1166666666667</v>
      </c>
      <c r="D11986" s="75">
        <v>81.7666666666667</v>
      </c>
      <c r="E11986" s="75">
        <v>75.7666666666667</v>
      </c>
    </row>
    <row r="11987" ht="15.75" customHeight="1">
      <c r="A11987" s="13">
        <v>42249.885416666664</v>
      </c>
      <c r="B11987" s="75">
        <v>63.0</v>
      </c>
      <c r="C11987" s="75">
        <v>64.3666666666667</v>
      </c>
      <c r="D11987" s="75">
        <v>81.2666666666667</v>
      </c>
      <c r="E11987" s="75">
        <v>75.2666666666667</v>
      </c>
    </row>
    <row r="11988" ht="15.75" customHeight="1">
      <c r="A11988" s="13">
        <v>42249.895833333336</v>
      </c>
      <c r="B11988" s="75">
        <v>63.0</v>
      </c>
      <c r="C11988" s="75">
        <v>64.6166666666667</v>
      </c>
      <c r="D11988" s="75">
        <v>80.7666666666667</v>
      </c>
      <c r="E11988" s="75">
        <v>74.7666666666667</v>
      </c>
    </row>
    <row r="11989" ht="15.75" customHeight="1">
      <c r="A11989" s="13">
        <v>42249.90625</v>
      </c>
      <c r="B11989" s="75">
        <v>63.0</v>
      </c>
      <c r="C11989" s="75">
        <v>64.8666666666667</v>
      </c>
      <c r="D11989" s="75">
        <v>80.2666666666667</v>
      </c>
      <c r="E11989" s="75">
        <v>74.2666666666667</v>
      </c>
    </row>
    <row r="11990" ht="15.75" customHeight="1">
      <c r="A11990" s="13">
        <v>42249.916666666664</v>
      </c>
      <c r="B11990" s="75">
        <v>62.9333333333333</v>
      </c>
      <c r="C11990" s="75">
        <v>65.0</v>
      </c>
      <c r="D11990" s="75">
        <v>79.5333333333333</v>
      </c>
      <c r="E11990" s="75">
        <v>73.65</v>
      </c>
    </row>
    <row r="11991" ht="15.75" customHeight="1">
      <c r="A11991" s="13">
        <v>42249.927083333336</v>
      </c>
      <c r="B11991" s="75">
        <v>62.6833333333333</v>
      </c>
      <c r="C11991" s="75">
        <v>65.0</v>
      </c>
      <c r="D11991" s="75">
        <v>78.5333333333333</v>
      </c>
      <c r="E11991" s="75">
        <v>72.9</v>
      </c>
    </row>
    <row r="11992" ht="15.75" customHeight="1">
      <c r="A11992" s="13">
        <v>42249.9375</v>
      </c>
      <c r="B11992" s="75">
        <v>62.4333333333333</v>
      </c>
      <c r="C11992" s="75">
        <v>65.0</v>
      </c>
      <c r="D11992" s="75">
        <v>77.5333333333333</v>
      </c>
      <c r="E11992" s="75">
        <v>72.15</v>
      </c>
    </row>
    <row r="11993" ht="15.75" customHeight="1">
      <c r="A11993" s="13">
        <v>42249.947916666664</v>
      </c>
      <c r="B11993" s="75">
        <v>62.1833333333333</v>
      </c>
      <c r="C11993" s="75">
        <v>65.0</v>
      </c>
      <c r="D11993" s="75">
        <v>76.5333333333333</v>
      </c>
      <c r="E11993" s="75">
        <v>71.4</v>
      </c>
    </row>
    <row r="11994" ht="15.75" customHeight="1">
      <c r="A11994" s="13">
        <v>42249.958333333336</v>
      </c>
      <c r="B11994" s="75">
        <v>62.0</v>
      </c>
      <c r="C11994" s="75">
        <v>64.7666666666667</v>
      </c>
      <c r="D11994" s="75">
        <v>75.7666666666667</v>
      </c>
      <c r="E11994" s="75">
        <v>70.65</v>
      </c>
    </row>
    <row r="11995" ht="15.75" customHeight="1">
      <c r="A11995" s="13">
        <v>42249.96875</v>
      </c>
      <c r="B11995" s="75">
        <v>62.0</v>
      </c>
      <c r="C11995" s="75">
        <v>64.2666666666667</v>
      </c>
      <c r="D11995" s="75">
        <v>75.2666666666667</v>
      </c>
      <c r="E11995" s="75">
        <v>69.9</v>
      </c>
    </row>
    <row r="11996" ht="15.75" customHeight="1">
      <c r="A11996" s="13">
        <v>42249.979166666664</v>
      </c>
      <c r="B11996" s="75">
        <v>62.0</v>
      </c>
      <c r="C11996" s="75">
        <v>63.7666666666667</v>
      </c>
      <c r="D11996" s="75">
        <v>74.7666666666667</v>
      </c>
      <c r="E11996" s="75">
        <v>69.15</v>
      </c>
    </row>
    <row r="11997" ht="15.75" customHeight="1">
      <c r="A11997" s="13">
        <v>42249.989583333336</v>
      </c>
      <c r="B11997" s="75">
        <v>62.0</v>
      </c>
      <c r="C11997" s="75">
        <v>63.2666666666667</v>
      </c>
      <c r="D11997" s="75">
        <v>74.2666666666667</v>
      </c>
      <c r="E11997" s="75">
        <v>68.4</v>
      </c>
    </row>
    <row r="11998" ht="15.75" customHeight="1">
      <c r="A11998" s="13">
        <v>42250.0</v>
      </c>
      <c r="B11998" s="75">
        <v>61.9333333333333</v>
      </c>
      <c r="C11998" s="75">
        <v>62.7666666666667</v>
      </c>
      <c r="D11998" s="75">
        <v>73.7666666666667</v>
      </c>
      <c r="E11998" s="75">
        <v>68.0</v>
      </c>
    </row>
    <row r="11999" ht="15.75" customHeight="1">
      <c r="A11999" s="13">
        <v>42250.010416666664</v>
      </c>
      <c r="B11999" s="75">
        <v>61.6833333333333</v>
      </c>
      <c r="C11999" s="75">
        <v>62.2666666666667</v>
      </c>
      <c r="D11999" s="75">
        <v>73.2666666666667</v>
      </c>
      <c r="E11999" s="75">
        <v>68.0</v>
      </c>
    </row>
    <row r="12000" ht="15.75" customHeight="1">
      <c r="A12000" s="13">
        <v>42250.020833333336</v>
      </c>
      <c r="B12000" s="75">
        <v>61.4333333333333</v>
      </c>
      <c r="C12000" s="75">
        <v>61.7666666666667</v>
      </c>
      <c r="D12000" s="75">
        <v>72.7666666666667</v>
      </c>
      <c r="E12000" s="75">
        <v>68.0</v>
      </c>
    </row>
    <row r="12001" ht="15.75" customHeight="1">
      <c r="A12001" s="13">
        <v>42250.03125</v>
      </c>
      <c r="B12001" s="75">
        <v>61.1833333333333</v>
      </c>
      <c r="C12001" s="75">
        <v>61.2666666666667</v>
      </c>
      <c r="D12001" s="75">
        <v>72.2666666666667</v>
      </c>
      <c r="E12001" s="75">
        <v>68.0</v>
      </c>
    </row>
    <row r="12002" ht="15.75" customHeight="1">
      <c r="A12002" s="13">
        <v>42250.041666666664</v>
      </c>
      <c r="B12002" s="75">
        <v>61.0</v>
      </c>
      <c r="C12002" s="75">
        <v>61.0</v>
      </c>
      <c r="D12002" s="75">
        <v>71.7666666666667</v>
      </c>
      <c r="E12002" s="75">
        <v>67.8833333333333</v>
      </c>
    </row>
    <row r="12003" ht="15.75" customHeight="1">
      <c r="A12003" s="13">
        <v>42250.052083333336</v>
      </c>
      <c r="B12003" s="75">
        <v>61.0</v>
      </c>
      <c r="C12003" s="75">
        <v>61.0</v>
      </c>
      <c r="D12003" s="75">
        <v>71.2666666666667</v>
      </c>
      <c r="E12003" s="75">
        <v>67.6333333333333</v>
      </c>
    </row>
    <row r="12004" ht="15.75" customHeight="1">
      <c r="A12004" s="13">
        <v>42250.0625</v>
      </c>
      <c r="B12004" s="75">
        <v>61.0</v>
      </c>
      <c r="C12004" s="75">
        <v>61.0</v>
      </c>
      <c r="D12004" s="75">
        <v>70.7666666666667</v>
      </c>
      <c r="E12004" s="75">
        <v>67.3833333333333</v>
      </c>
    </row>
    <row r="12005" ht="15.75" customHeight="1">
      <c r="A12005" s="13">
        <v>42250.072916666664</v>
      </c>
      <c r="B12005" s="75">
        <v>61.0</v>
      </c>
      <c r="C12005" s="75">
        <v>61.0</v>
      </c>
      <c r="D12005" s="75">
        <v>70.2666666666667</v>
      </c>
      <c r="E12005" s="75">
        <v>67.1333333333333</v>
      </c>
    </row>
    <row r="12006" ht="15.75" customHeight="1">
      <c r="A12006" s="13">
        <v>42250.083333333336</v>
      </c>
      <c r="B12006" s="75">
        <v>61.0</v>
      </c>
      <c r="C12006" s="75">
        <v>60.7666666666667</v>
      </c>
      <c r="D12006" s="75">
        <v>70.0</v>
      </c>
      <c r="E12006" s="75">
        <v>66.8833333333333</v>
      </c>
    </row>
    <row r="12007" ht="15.75" customHeight="1">
      <c r="A12007" s="13">
        <v>42250.09375</v>
      </c>
      <c r="B12007" s="75">
        <v>61.0</v>
      </c>
      <c r="C12007" s="75">
        <v>60.2666666666667</v>
      </c>
      <c r="D12007" s="75">
        <v>70.0</v>
      </c>
      <c r="E12007" s="75">
        <v>66.6333333333333</v>
      </c>
    </row>
    <row r="12008" ht="15.75" customHeight="1">
      <c r="A12008" s="13">
        <v>42250.104166666664</v>
      </c>
      <c r="B12008" s="75">
        <v>61.0</v>
      </c>
      <c r="C12008" s="75">
        <v>59.7666666666667</v>
      </c>
      <c r="D12008" s="75">
        <v>70.0</v>
      </c>
      <c r="E12008" s="75">
        <v>66.3833333333333</v>
      </c>
    </row>
    <row r="12009" ht="15.75" customHeight="1">
      <c r="A12009" s="13">
        <v>42250.114583333336</v>
      </c>
      <c r="B12009" s="75">
        <v>61.0</v>
      </c>
      <c r="C12009" s="75">
        <v>59.2666666666667</v>
      </c>
      <c r="D12009" s="75">
        <v>70.0</v>
      </c>
      <c r="E12009" s="75">
        <v>66.1333333333333</v>
      </c>
    </row>
    <row r="12010" ht="15.75" customHeight="1">
      <c r="A12010" s="13">
        <v>42250.125</v>
      </c>
      <c r="B12010" s="75">
        <v>61.0</v>
      </c>
      <c r="C12010" s="75">
        <v>59.0</v>
      </c>
      <c r="D12010" s="75">
        <v>70.0</v>
      </c>
      <c r="E12010" s="75">
        <v>65.7666666666667</v>
      </c>
    </row>
    <row r="12011" ht="15.75" customHeight="1">
      <c r="A12011" s="13">
        <v>42250.135416666664</v>
      </c>
      <c r="B12011" s="75">
        <v>61.0</v>
      </c>
      <c r="C12011" s="75">
        <v>59.0</v>
      </c>
      <c r="D12011" s="75">
        <v>70.0</v>
      </c>
      <c r="E12011" s="75">
        <v>65.2666666666667</v>
      </c>
    </row>
    <row r="12012" ht="15.75" customHeight="1">
      <c r="A12012" s="13">
        <v>42250.145833333336</v>
      </c>
      <c r="B12012" s="75">
        <v>61.0</v>
      </c>
      <c r="C12012" s="75">
        <v>59.0</v>
      </c>
      <c r="D12012" s="75">
        <v>70.0</v>
      </c>
      <c r="E12012" s="75">
        <v>64.7666666666667</v>
      </c>
    </row>
    <row r="12013" ht="15.75" customHeight="1">
      <c r="A12013" s="13">
        <v>42250.15625</v>
      </c>
      <c r="B12013" s="75">
        <v>61.0</v>
      </c>
      <c r="C12013" s="75">
        <v>59.0</v>
      </c>
      <c r="D12013" s="75">
        <v>70.0</v>
      </c>
      <c r="E12013" s="75">
        <v>64.2666666666667</v>
      </c>
    </row>
    <row r="12014" ht="15.75" customHeight="1">
      <c r="A12014" s="13">
        <v>42250.166666666664</v>
      </c>
      <c r="B12014" s="75">
        <v>61.0</v>
      </c>
      <c r="C12014" s="75">
        <v>58.8833333333333</v>
      </c>
      <c r="D12014" s="75">
        <v>70.0</v>
      </c>
      <c r="E12014" s="75">
        <v>63.8833333333333</v>
      </c>
    </row>
    <row r="12015" ht="15.75" customHeight="1">
      <c r="A12015" s="13">
        <v>42250.177083333336</v>
      </c>
      <c r="B12015" s="75">
        <v>61.0</v>
      </c>
      <c r="C12015" s="75">
        <v>58.6333333333333</v>
      </c>
      <c r="D12015" s="75">
        <v>70.0</v>
      </c>
      <c r="E12015" s="75">
        <v>63.6333333333333</v>
      </c>
    </row>
    <row r="12016" ht="15.75" customHeight="1">
      <c r="A12016" s="13">
        <v>42250.1875</v>
      </c>
      <c r="B12016" s="75">
        <v>61.0</v>
      </c>
      <c r="C12016" s="75">
        <v>58.3833333333333</v>
      </c>
      <c r="D12016" s="75">
        <v>70.0</v>
      </c>
      <c r="E12016" s="75">
        <v>63.3833333333333</v>
      </c>
    </row>
    <row r="12017" ht="15.75" customHeight="1">
      <c r="A12017" s="13">
        <v>42250.197916666664</v>
      </c>
      <c r="B12017" s="75">
        <v>61.0</v>
      </c>
      <c r="C12017" s="75">
        <v>58.1333333333333</v>
      </c>
      <c r="D12017" s="75">
        <v>70.0</v>
      </c>
      <c r="E12017" s="75">
        <v>63.1333333333333</v>
      </c>
    </row>
    <row r="12018" ht="15.75" customHeight="1">
      <c r="A12018" s="13">
        <v>42250.208333333336</v>
      </c>
      <c r="B12018" s="75">
        <v>61.0</v>
      </c>
      <c r="C12018" s="75">
        <v>58.1166666666667</v>
      </c>
      <c r="D12018" s="75">
        <v>70.0</v>
      </c>
      <c r="E12018" s="75">
        <v>63.0</v>
      </c>
    </row>
    <row r="12019" ht="15.75" customHeight="1">
      <c r="A12019" s="13">
        <v>42250.21875</v>
      </c>
      <c r="B12019" s="75">
        <v>61.0</v>
      </c>
      <c r="C12019" s="75">
        <v>58.3666666666667</v>
      </c>
      <c r="D12019" s="75">
        <v>70.0</v>
      </c>
      <c r="E12019" s="75">
        <v>63.0</v>
      </c>
    </row>
    <row r="12020" ht="15.75" customHeight="1">
      <c r="A12020" s="13">
        <v>42250.229166666664</v>
      </c>
      <c r="B12020" s="75">
        <v>61.0</v>
      </c>
      <c r="C12020" s="75">
        <v>58.6166666666667</v>
      </c>
      <c r="D12020" s="75">
        <v>70.0</v>
      </c>
      <c r="E12020" s="75">
        <v>63.0</v>
      </c>
    </row>
    <row r="12021" ht="15.75" customHeight="1">
      <c r="A12021" s="13">
        <v>42250.239583333336</v>
      </c>
      <c r="B12021" s="75">
        <v>61.0</v>
      </c>
      <c r="C12021" s="75">
        <v>58.8666666666667</v>
      </c>
      <c r="D12021" s="75">
        <v>70.0</v>
      </c>
      <c r="E12021" s="75">
        <v>63.0</v>
      </c>
    </row>
    <row r="12022" ht="15.75" customHeight="1">
      <c r="A12022" s="13">
        <v>42250.25</v>
      </c>
      <c r="B12022" s="75">
        <v>61.0666666666667</v>
      </c>
      <c r="C12022" s="75">
        <v>59.2333333333333</v>
      </c>
      <c r="D12022" s="75">
        <v>70.0</v>
      </c>
      <c r="E12022" s="75">
        <v>63.2333333333333</v>
      </c>
    </row>
    <row r="12023" ht="15.75" customHeight="1">
      <c r="A12023" s="13">
        <v>42250.260416666664</v>
      </c>
      <c r="B12023" s="75">
        <v>61.3166666666667</v>
      </c>
      <c r="C12023" s="75">
        <v>59.7333333333333</v>
      </c>
      <c r="D12023" s="75">
        <v>70.0</v>
      </c>
      <c r="E12023" s="75">
        <v>63.7333333333333</v>
      </c>
    </row>
    <row r="12024" ht="15.75" customHeight="1">
      <c r="A12024" s="13">
        <v>42250.270833333336</v>
      </c>
      <c r="B12024" s="75">
        <v>61.5666666666667</v>
      </c>
      <c r="C12024" s="75">
        <v>60.2333333333333</v>
      </c>
      <c r="D12024" s="75">
        <v>70.0</v>
      </c>
      <c r="E12024" s="75">
        <v>64.2333333333333</v>
      </c>
    </row>
    <row r="12025" ht="15.75" customHeight="1">
      <c r="A12025" s="13">
        <v>42250.28125</v>
      </c>
      <c r="B12025" s="75">
        <v>61.8166666666667</v>
      </c>
      <c r="C12025" s="75">
        <v>60.7333333333333</v>
      </c>
      <c r="D12025" s="75">
        <v>70.0</v>
      </c>
      <c r="E12025" s="75">
        <v>64.7333333333333</v>
      </c>
    </row>
    <row r="12026" ht="15.75" customHeight="1">
      <c r="A12026" s="13">
        <v>42250.291666666664</v>
      </c>
      <c r="B12026" s="75">
        <v>62.0666666666667</v>
      </c>
      <c r="C12026" s="75">
        <v>61.35</v>
      </c>
      <c r="D12026" s="75">
        <v>70.5833333333333</v>
      </c>
      <c r="E12026" s="75">
        <v>65.4666666666667</v>
      </c>
    </row>
    <row r="12027" ht="15.75" customHeight="1">
      <c r="A12027" s="13">
        <v>42250.302083333336</v>
      </c>
      <c r="B12027" s="75">
        <v>62.3166666666667</v>
      </c>
      <c r="C12027" s="75">
        <v>62.1</v>
      </c>
      <c r="D12027" s="75">
        <v>71.8333333333333</v>
      </c>
      <c r="E12027" s="75">
        <v>66.4666666666667</v>
      </c>
    </row>
    <row r="12028" ht="15.75" customHeight="1">
      <c r="A12028" s="13">
        <v>42250.3125</v>
      </c>
      <c r="B12028" s="75">
        <v>62.5666666666667</v>
      </c>
      <c r="C12028" s="75">
        <v>62.85</v>
      </c>
      <c r="D12028" s="75">
        <v>73.0833333333333</v>
      </c>
      <c r="E12028" s="75">
        <v>67.4666666666667</v>
      </c>
    </row>
    <row r="12029" ht="15.75" customHeight="1">
      <c r="A12029" s="13">
        <v>42250.322916666664</v>
      </c>
      <c r="B12029" s="75">
        <v>62.8166666666667</v>
      </c>
      <c r="C12029" s="75">
        <v>63.6</v>
      </c>
      <c r="D12029" s="75">
        <v>74.3333333333333</v>
      </c>
      <c r="E12029" s="75">
        <v>68.4666666666667</v>
      </c>
    </row>
    <row r="12030" ht="15.75" customHeight="1">
      <c r="A12030" s="13">
        <v>42250.333333333336</v>
      </c>
      <c r="B12030" s="75">
        <v>63.1333333333333</v>
      </c>
      <c r="C12030" s="75">
        <v>64.35</v>
      </c>
      <c r="D12030" s="75">
        <v>75.4666666666667</v>
      </c>
      <c r="E12030" s="75">
        <v>69.35</v>
      </c>
    </row>
    <row r="12031" ht="15.75" customHeight="1">
      <c r="A12031" s="13">
        <v>42250.34375</v>
      </c>
      <c r="B12031" s="75">
        <v>63.6333333333333</v>
      </c>
      <c r="C12031" s="75">
        <v>65.1</v>
      </c>
      <c r="D12031" s="75">
        <v>76.4666666666667</v>
      </c>
      <c r="E12031" s="75">
        <v>70.1</v>
      </c>
    </row>
    <row r="12032" ht="15.75" customHeight="1">
      <c r="A12032" s="13">
        <v>42250.354166666664</v>
      </c>
      <c r="B12032" s="75">
        <v>64.1333333333333</v>
      </c>
      <c r="C12032" s="75">
        <v>65.85</v>
      </c>
      <c r="D12032" s="75">
        <v>77.4666666666667</v>
      </c>
      <c r="E12032" s="75">
        <v>70.85</v>
      </c>
    </row>
    <row r="12033" ht="15.75" customHeight="1">
      <c r="A12033" s="13">
        <v>42250.364583333336</v>
      </c>
      <c r="B12033" s="75">
        <v>64.6333333333333</v>
      </c>
      <c r="C12033" s="75">
        <v>66.6</v>
      </c>
      <c r="D12033" s="75">
        <v>78.4666666666667</v>
      </c>
      <c r="E12033" s="75">
        <v>71.6</v>
      </c>
    </row>
    <row r="12034" ht="15.75" customHeight="1">
      <c r="A12034" s="13">
        <v>42250.375</v>
      </c>
      <c r="B12034" s="75">
        <v>65.1333333333333</v>
      </c>
      <c r="C12034" s="75">
        <v>67.2333333333333</v>
      </c>
      <c r="D12034" s="75">
        <v>79.5833333333333</v>
      </c>
      <c r="E12034" s="75">
        <v>72.5833333333333</v>
      </c>
    </row>
    <row r="12035" ht="15.75" customHeight="1">
      <c r="A12035" s="13">
        <v>42250.385416666664</v>
      </c>
      <c r="B12035" s="75">
        <v>65.6333333333333</v>
      </c>
      <c r="C12035" s="75">
        <v>67.7333333333333</v>
      </c>
      <c r="D12035" s="75">
        <v>80.8333333333333</v>
      </c>
      <c r="E12035" s="75">
        <v>73.8333333333333</v>
      </c>
    </row>
    <row r="12036" ht="15.75" customHeight="1">
      <c r="A12036" s="13">
        <v>42250.395833333336</v>
      </c>
      <c r="B12036" s="75">
        <v>66.1333333333333</v>
      </c>
      <c r="C12036" s="75">
        <v>68.2333333333333</v>
      </c>
      <c r="D12036" s="75">
        <v>82.0833333333333</v>
      </c>
      <c r="E12036" s="75">
        <v>75.0833333333333</v>
      </c>
    </row>
    <row r="12037" ht="15.75" customHeight="1">
      <c r="A12037" s="13">
        <v>42250.40625</v>
      </c>
      <c r="B12037" s="75">
        <v>66.6333333333333</v>
      </c>
      <c r="C12037" s="75">
        <v>68.7333333333333</v>
      </c>
      <c r="D12037" s="75">
        <v>83.3333333333333</v>
      </c>
      <c r="E12037" s="75">
        <v>76.3333333333333</v>
      </c>
    </row>
    <row r="12038" ht="15.75" customHeight="1">
      <c r="A12038" s="13">
        <v>42250.416666666664</v>
      </c>
      <c r="B12038" s="75">
        <v>67.0</v>
      </c>
      <c r="C12038" s="75">
        <v>69.2333333333333</v>
      </c>
      <c r="D12038" s="75">
        <v>84.4666666666667</v>
      </c>
      <c r="E12038" s="75">
        <v>77.1166666666667</v>
      </c>
    </row>
    <row r="12039" ht="15.75" customHeight="1">
      <c r="A12039" s="13">
        <v>42250.427083333336</v>
      </c>
      <c r="B12039" s="75">
        <v>67.0</v>
      </c>
      <c r="C12039" s="75">
        <v>69.7333333333333</v>
      </c>
      <c r="D12039" s="75">
        <v>85.4666666666667</v>
      </c>
      <c r="E12039" s="75">
        <v>77.3666666666667</v>
      </c>
    </row>
    <row r="12040" ht="15.75" customHeight="1">
      <c r="A12040" s="13">
        <v>42250.4375</v>
      </c>
      <c r="B12040" s="75">
        <v>67.0</v>
      </c>
      <c r="C12040" s="75">
        <v>70.2333333333333</v>
      </c>
      <c r="D12040" s="75">
        <v>86.4666666666667</v>
      </c>
      <c r="E12040" s="75">
        <v>77.6166666666667</v>
      </c>
    </row>
    <row r="12041" ht="15.75" customHeight="1">
      <c r="A12041" s="13">
        <v>42250.447916666664</v>
      </c>
      <c r="B12041" s="75">
        <v>67.0</v>
      </c>
      <c r="C12041" s="75">
        <v>70.7333333333333</v>
      </c>
      <c r="D12041" s="75">
        <v>87.4666666666667</v>
      </c>
      <c r="E12041" s="75">
        <v>77.8666666666667</v>
      </c>
    </row>
    <row r="12042" ht="15.75" customHeight="1">
      <c r="A12042" s="13">
        <v>42250.458333333336</v>
      </c>
      <c r="B12042" s="75">
        <v>67.0</v>
      </c>
      <c r="C12042" s="75">
        <v>71.1166666666667</v>
      </c>
      <c r="D12042" s="75">
        <v>88.35</v>
      </c>
      <c r="E12042" s="75">
        <v>78.35</v>
      </c>
    </row>
    <row r="12043" ht="15.75" customHeight="1">
      <c r="A12043" s="13">
        <v>42250.46875</v>
      </c>
      <c r="B12043" s="75">
        <v>67.0</v>
      </c>
      <c r="C12043" s="75">
        <v>71.3666666666667</v>
      </c>
      <c r="D12043" s="75">
        <v>89.1</v>
      </c>
      <c r="E12043" s="75">
        <v>79.1</v>
      </c>
    </row>
    <row r="12044" ht="15.75" customHeight="1">
      <c r="A12044" s="13">
        <v>42250.479166666664</v>
      </c>
      <c r="B12044" s="75">
        <v>67.0</v>
      </c>
      <c r="C12044" s="75">
        <v>71.6166666666667</v>
      </c>
      <c r="D12044" s="75">
        <v>89.85</v>
      </c>
      <c r="E12044" s="75">
        <v>79.85</v>
      </c>
    </row>
    <row r="12045" ht="15.75" customHeight="1">
      <c r="A12045" s="13">
        <v>42250.489583333336</v>
      </c>
      <c r="B12045" s="75">
        <v>67.0</v>
      </c>
      <c r="C12045" s="75">
        <v>71.8666666666667</v>
      </c>
      <c r="D12045" s="75">
        <v>90.6</v>
      </c>
      <c r="E12045" s="75">
        <v>80.6</v>
      </c>
    </row>
    <row r="12046" ht="15.75" customHeight="1">
      <c r="A12046" s="13">
        <v>42250.5</v>
      </c>
      <c r="B12046" s="75">
        <v>67.0</v>
      </c>
      <c r="C12046" s="75">
        <v>72.1166666666667</v>
      </c>
      <c r="D12046" s="75">
        <v>91.0</v>
      </c>
      <c r="E12046" s="75">
        <v>81.35</v>
      </c>
    </row>
    <row r="12047" ht="15.75" customHeight="1">
      <c r="A12047" s="13">
        <v>42250.510416666664</v>
      </c>
      <c r="B12047" s="75">
        <v>67.0</v>
      </c>
      <c r="C12047" s="75">
        <v>72.3666666666667</v>
      </c>
      <c r="D12047" s="75">
        <v>91.0</v>
      </c>
      <c r="E12047" s="75">
        <v>82.1</v>
      </c>
    </row>
    <row r="12048" ht="15.75" customHeight="1">
      <c r="A12048" s="13">
        <v>42250.520833333336</v>
      </c>
      <c r="B12048" s="75">
        <v>67.0</v>
      </c>
      <c r="C12048" s="75">
        <v>72.6166666666667</v>
      </c>
      <c r="D12048" s="75">
        <v>91.0</v>
      </c>
      <c r="E12048" s="75">
        <v>82.85</v>
      </c>
    </row>
    <row r="12049" ht="15.75" customHeight="1">
      <c r="A12049" s="13">
        <v>42250.53125</v>
      </c>
      <c r="B12049" s="75">
        <v>67.0</v>
      </c>
      <c r="C12049" s="75">
        <v>72.8666666666667</v>
      </c>
      <c r="D12049" s="75">
        <v>91.0</v>
      </c>
      <c r="E12049" s="75">
        <v>83.6</v>
      </c>
    </row>
    <row r="12050" ht="15.75" customHeight="1">
      <c r="A12050" s="13">
        <v>42250.541666666664</v>
      </c>
      <c r="B12050" s="75">
        <v>67.0</v>
      </c>
      <c r="C12050" s="75">
        <v>73.1166666666667</v>
      </c>
      <c r="D12050" s="75">
        <v>91.2333333333333</v>
      </c>
      <c r="E12050" s="75">
        <v>84.1166666666667</v>
      </c>
    </row>
    <row r="12051" ht="15.75" customHeight="1">
      <c r="A12051" s="13">
        <v>42250.552083333336</v>
      </c>
      <c r="B12051" s="75">
        <v>67.0</v>
      </c>
      <c r="C12051" s="75">
        <v>73.3666666666667</v>
      </c>
      <c r="D12051" s="75">
        <v>91.7333333333333</v>
      </c>
      <c r="E12051" s="75">
        <v>84.3666666666667</v>
      </c>
    </row>
    <row r="12052" ht="15.75" customHeight="1">
      <c r="A12052" s="13">
        <v>42250.5625</v>
      </c>
      <c r="B12052" s="75">
        <v>67.0</v>
      </c>
      <c r="C12052" s="75">
        <v>73.6166666666667</v>
      </c>
      <c r="D12052" s="75">
        <v>92.2333333333333</v>
      </c>
      <c r="E12052" s="75">
        <v>84.6166666666667</v>
      </c>
    </row>
    <row r="12053" ht="15.75" customHeight="1">
      <c r="A12053" s="13">
        <v>42250.572916666664</v>
      </c>
      <c r="B12053" s="75">
        <v>67.0</v>
      </c>
      <c r="C12053" s="75">
        <v>73.8666666666667</v>
      </c>
      <c r="D12053" s="75">
        <v>92.7333333333333</v>
      </c>
      <c r="E12053" s="75">
        <v>84.8666666666667</v>
      </c>
    </row>
    <row r="12054" ht="15.75" customHeight="1">
      <c r="A12054" s="13">
        <v>42250.583333333336</v>
      </c>
      <c r="B12054" s="75">
        <v>66.9333333333333</v>
      </c>
      <c r="C12054" s="75">
        <v>73.8833333333333</v>
      </c>
      <c r="D12054" s="75">
        <v>93.1166666666667</v>
      </c>
      <c r="E12054" s="75">
        <v>85.2333333333333</v>
      </c>
    </row>
    <row r="12055" ht="15.75" customHeight="1">
      <c r="A12055" s="13">
        <v>42250.59375</v>
      </c>
      <c r="B12055" s="75">
        <v>66.6833333333333</v>
      </c>
      <c r="C12055" s="75">
        <v>73.6333333333333</v>
      </c>
      <c r="D12055" s="75">
        <v>93.3666666666667</v>
      </c>
      <c r="E12055" s="75">
        <v>85.7333333333333</v>
      </c>
    </row>
    <row r="12056" ht="15.75" customHeight="1">
      <c r="A12056" s="13">
        <v>42250.604166666664</v>
      </c>
      <c r="B12056" s="75">
        <v>66.4333333333333</v>
      </c>
      <c r="C12056" s="75">
        <v>73.3833333333333</v>
      </c>
      <c r="D12056" s="75">
        <v>93.6166666666667</v>
      </c>
      <c r="E12056" s="75">
        <v>86.2333333333333</v>
      </c>
    </row>
    <row r="12057" ht="15.75" customHeight="1">
      <c r="A12057" s="13">
        <v>42250.614583333336</v>
      </c>
      <c r="B12057" s="75">
        <v>66.1833333333333</v>
      </c>
      <c r="C12057" s="75">
        <v>73.1333333333333</v>
      </c>
      <c r="D12057" s="75">
        <v>93.8666666666667</v>
      </c>
      <c r="E12057" s="75">
        <v>86.7333333333333</v>
      </c>
    </row>
    <row r="12058" ht="15.75" customHeight="1">
      <c r="A12058" s="13">
        <v>42250.625</v>
      </c>
      <c r="B12058" s="75">
        <v>66.0</v>
      </c>
      <c r="C12058" s="75">
        <v>72.8833333333333</v>
      </c>
      <c r="D12058" s="75">
        <v>94.0</v>
      </c>
      <c r="E12058" s="75">
        <v>87.0</v>
      </c>
    </row>
    <row r="12059" ht="15.75" customHeight="1">
      <c r="A12059" s="13">
        <v>42250.635416666664</v>
      </c>
      <c r="B12059" s="75">
        <v>66.0</v>
      </c>
      <c r="C12059" s="75">
        <v>72.6333333333333</v>
      </c>
      <c r="D12059" s="75">
        <v>94.0</v>
      </c>
      <c r="E12059" s="75">
        <v>87.0</v>
      </c>
    </row>
    <row r="12060" ht="15.75" customHeight="1">
      <c r="A12060" s="13">
        <v>42250.645833333336</v>
      </c>
      <c r="B12060" s="75">
        <v>66.0</v>
      </c>
      <c r="C12060" s="75">
        <v>72.3833333333333</v>
      </c>
      <c r="D12060" s="75">
        <v>94.0</v>
      </c>
      <c r="E12060" s="75">
        <v>87.0</v>
      </c>
    </row>
    <row r="12061" ht="15.75" customHeight="1">
      <c r="A12061" s="13">
        <v>42250.65625</v>
      </c>
      <c r="B12061" s="75">
        <v>66.0</v>
      </c>
      <c r="C12061" s="75">
        <v>72.1333333333333</v>
      </c>
      <c r="D12061" s="75">
        <v>94.0</v>
      </c>
      <c r="E12061" s="75">
        <v>87.0</v>
      </c>
    </row>
    <row r="12062" ht="15.75" customHeight="1">
      <c r="A12062" s="13">
        <v>42250.666666666664</v>
      </c>
      <c r="B12062" s="75">
        <v>65.8666666666667</v>
      </c>
      <c r="C12062" s="75">
        <v>71.7666666666667</v>
      </c>
      <c r="D12062" s="75">
        <v>93.8833333333333</v>
      </c>
      <c r="E12062" s="75">
        <v>86.8833333333333</v>
      </c>
    </row>
    <row r="12063" ht="15.75" customHeight="1">
      <c r="A12063" s="13">
        <v>42250.677083333336</v>
      </c>
      <c r="B12063" s="75">
        <v>65.3666666666667</v>
      </c>
      <c r="C12063" s="75">
        <v>71.2666666666667</v>
      </c>
      <c r="D12063" s="75">
        <v>93.6333333333333</v>
      </c>
      <c r="E12063" s="75">
        <v>86.6333333333333</v>
      </c>
    </row>
    <row r="12064" ht="15.75" customHeight="1">
      <c r="A12064" s="13">
        <v>42250.6875</v>
      </c>
      <c r="B12064" s="75">
        <v>64.8666666666667</v>
      </c>
      <c r="C12064" s="75">
        <v>70.7666666666667</v>
      </c>
      <c r="D12064" s="75">
        <v>93.3833333333333</v>
      </c>
      <c r="E12064" s="75">
        <v>86.3833333333333</v>
      </c>
    </row>
    <row r="12065" ht="15.75" customHeight="1">
      <c r="A12065" s="13">
        <v>42250.697916666664</v>
      </c>
      <c r="B12065" s="75">
        <v>64.3666666666667</v>
      </c>
      <c r="C12065" s="75">
        <v>70.2666666666667</v>
      </c>
      <c r="D12065" s="75">
        <v>93.1333333333333</v>
      </c>
      <c r="E12065" s="75">
        <v>86.1333333333333</v>
      </c>
    </row>
    <row r="12066" ht="15.75" customHeight="1">
      <c r="A12066" s="13">
        <v>42250.708333333336</v>
      </c>
      <c r="B12066" s="75">
        <v>63.8666666666667</v>
      </c>
      <c r="C12066" s="75">
        <v>69.65</v>
      </c>
      <c r="D12066" s="75">
        <v>92.8833333333333</v>
      </c>
      <c r="E12066" s="75">
        <v>85.7666666666667</v>
      </c>
    </row>
    <row r="12067" ht="15.75" customHeight="1">
      <c r="A12067" s="13">
        <v>42250.71875</v>
      </c>
      <c r="B12067" s="75">
        <v>63.3666666666667</v>
      </c>
      <c r="C12067" s="75">
        <v>68.9</v>
      </c>
      <c r="D12067" s="75">
        <v>92.6333333333333</v>
      </c>
      <c r="E12067" s="75">
        <v>85.2666666666667</v>
      </c>
    </row>
    <row r="12068" ht="15.75" customHeight="1">
      <c r="A12068" s="13">
        <v>42250.729166666664</v>
      </c>
      <c r="B12068" s="75">
        <v>62.8666666666667</v>
      </c>
      <c r="C12068" s="75">
        <v>68.15</v>
      </c>
      <c r="D12068" s="75">
        <v>92.3833333333333</v>
      </c>
      <c r="E12068" s="75">
        <v>84.7666666666667</v>
      </c>
    </row>
    <row r="12069" ht="15.75" customHeight="1">
      <c r="A12069" s="13">
        <v>42250.739583333336</v>
      </c>
      <c r="B12069" s="75">
        <v>62.3666666666667</v>
      </c>
      <c r="C12069" s="75">
        <v>67.4</v>
      </c>
      <c r="D12069" s="75">
        <v>92.1333333333333</v>
      </c>
      <c r="E12069" s="75">
        <v>84.2666666666667</v>
      </c>
    </row>
    <row r="12070" ht="15.75" customHeight="1">
      <c r="A12070" s="13">
        <v>42250.75</v>
      </c>
      <c r="B12070" s="75">
        <v>61.9333333333333</v>
      </c>
      <c r="C12070" s="75">
        <v>66.5333333333333</v>
      </c>
      <c r="D12070" s="75">
        <v>91.5333333333333</v>
      </c>
      <c r="E12070" s="75">
        <v>83.65</v>
      </c>
    </row>
    <row r="12071" ht="15.75" customHeight="1">
      <c r="A12071" s="13">
        <v>42250.760416666664</v>
      </c>
      <c r="B12071" s="75">
        <v>61.6833333333333</v>
      </c>
      <c r="C12071" s="75">
        <v>65.5333333333333</v>
      </c>
      <c r="D12071" s="75">
        <v>90.5333333333333</v>
      </c>
      <c r="E12071" s="75">
        <v>82.9</v>
      </c>
    </row>
    <row r="12072" ht="15.75" customHeight="1">
      <c r="A12072" s="13">
        <v>42250.770833333336</v>
      </c>
      <c r="B12072" s="75">
        <v>61.4333333333333</v>
      </c>
      <c r="C12072" s="75">
        <v>64.5333333333333</v>
      </c>
      <c r="D12072" s="75">
        <v>89.5333333333333</v>
      </c>
      <c r="E12072" s="75">
        <v>82.15</v>
      </c>
    </row>
    <row r="12073" ht="15.75" customHeight="1">
      <c r="A12073" s="13">
        <v>42250.78125</v>
      </c>
      <c r="B12073" s="75">
        <v>61.1833333333333</v>
      </c>
      <c r="C12073" s="75">
        <v>63.5333333333333</v>
      </c>
      <c r="D12073" s="75">
        <v>88.5333333333333</v>
      </c>
      <c r="E12073" s="75">
        <v>81.4</v>
      </c>
    </row>
    <row r="12074" ht="15.75" customHeight="1">
      <c r="A12074" s="13">
        <v>42250.791666666664</v>
      </c>
      <c r="B12074" s="75">
        <v>61.0</v>
      </c>
      <c r="C12074" s="75">
        <v>62.7666666666667</v>
      </c>
      <c r="D12074" s="75">
        <v>87.7666666666667</v>
      </c>
      <c r="E12074" s="75">
        <v>80.5333333333333</v>
      </c>
    </row>
    <row r="12075" ht="15.75" customHeight="1">
      <c r="A12075" s="13">
        <v>42250.802083333336</v>
      </c>
      <c r="B12075" s="75">
        <v>61.0</v>
      </c>
      <c r="C12075" s="75">
        <v>62.2666666666667</v>
      </c>
      <c r="D12075" s="75">
        <v>87.2666666666667</v>
      </c>
      <c r="E12075" s="75">
        <v>79.5333333333333</v>
      </c>
    </row>
    <row r="12076" ht="15.75" customHeight="1">
      <c r="A12076" s="13">
        <v>42250.8125</v>
      </c>
      <c r="B12076" s="75">
        <v>61.0</v>
      </c>
      <c r="C12076" s="75">
        <v>61.7666666666667</v>
      </c>
      <c r="D12076" s="75">
        <v>86.7666666666667</v>
      </c>
      <c r="E12076" s="75">
        <v>78.5333333333333</v>
      </c>
    </row>
    <row r="12077" ht="15.75" customHeight="1">
      <c r="A12077" s="13">
        <v>42250.822916666664</v>
      </c>
      <c r="B12077" s="75">
        <v>61.0</v>
      </c>
      <c r="C12077" s="75">
        <v>61.2666666666667</v>
      </c>
      <c r="D12077" s="75">
        <v>86.2666666666667</v>
      </c>
      <c r="E12077" s="75">
        <v>77.5333333333333</v>
      </c>
    </row>
    <row r="12078" ht="15.75" customHeight="1">
      <c r="A12078" s="13">
        <v>42250.833333333336</v>
      </c>
      <c r="B12078" s="75">
        <v>60.9333333333333</v>
      </c>
      <c r="C12078" s="75">
        <v>61.2333333333333</v>
      </c>
      <c r="D12078" s="75">
        <v>85.65</v>
      </c>
      <c r="E12078" s="75">
        <v>76.65</v>
      </c>
    </row>
    <row r="12079" ht="15.75" customHeight="1">
      <c r="A12079" s="13">
        <v>42250.84375</v>
      </c>
      <c r="B12079" s="75">
        <v>60.6833333333333</v>
      </c>
      <c r="C12079" s="75">
        <v>61.7333333333333</v>
      </c>
      <c r="D12079" s="75">
        <v>84.9</v>
      </c>
      <c r="E12079" s="75">
        <v>75.9</v>
      </c>
    </row>
    <row r="12080" ht="15.75" customHeight="1">
      <c r="A12080" s="13">
        <v>42250.854166666664</v>
      </c>
      <c r="B12080" s="75">
        <v>60.4333333333333</v>
      </c>
      <c r="C12080" s="75">
        <v>62.2333333333333</v>
      </c>
      <c r="D12080" s="75">
        <v>84.15</v>
      </c>
      <c r="E12080" s="75">
        <v>75.15</v>
      </c>
    </row>
    <row r="12081" ht="15.75" customHeight="1">
      <c r="A12081" s="13">
        <v>42250.864583333336</v>
      </c>
      <c r="B12081" s="75">
        <v>60.1833333333333</v>
      </c>
      <c r="C12081" s="75">
        <v>62.7333333333333</v>
      </c>
      <c r="D12081" s="75">
        <v>83.4</v>
      </c>
      <c r="E12081" s="75">
        <v>74.4</v>
      </c>
    </row>
    <row r="12082" ht="15.75" customHeight="1">
      <c r="A12082" s="13">
        <v>42250.875</v>
      </c>
      <c r="B12082" s="75">
        <v>60.0</v>
      </c>
      <c r="C12082" s="75">
        <v>62.8833333333333</v>
      </c>
      <c r="D12082" s="75">
        <v>82.65</v>
      </c>
      <c r="E12082" s="75">
        <v>73.7666666666667</v>
      </c>
    </row>
    <row r="12083" ht="15.75" customHeight="1">
      <c r="A12083" s="13">
        <v>42250.885416666664</v>
      </c>
      <c r="B12083" s="75">
        <v>60.0</v>
      </c>
      <c r="C12083" s="75">
        <v>62.6333333333333</v>
      </c>
      <c r="D12083" s="75">
        <v>81.9</v>
      </c>
      <c r="E12083" s="75">
        <v>73.2666666666667</v>
      </c>
    </row>
    <row r="12084" ht="15.75" customHeight="1">
      <c r="A12084" s="13">
        <v>42250.895833333336</v>
      </c>
      <c r="B12084" s="75">
        <v>60.0</v>
      </c>
      <c r="C12084" s="75">
        <v>62.3833333333333</v>
      </c>
      <c r="D12084" s="75">
        <v>81.15</v>
      </c>
      <c r="E12084" s="75">
        <v>72.7666666666667</v>
      </c>
    </row>
    <row r="12085" ht="15.75" customHeight="1">
      <c r="A12085" s="13">
        <v>42250.90625</v>
      </c>
      <c r="B12085" s="75">
        <v>60.0</v>
      </c>
      <c r="C12085" s="75">
        <v>62.1333333333333</v>
      </c>
      <c r="D12085" s="75">
        <v>80.4</v>
      </c>
      <c r="E12085" s="75">
        <v>72.2666666666667</v>
      </c>
    </row>
    <row r="12086" ht="15.75" customHeight="1">
      <c r="A12086" s="13">
        <v>42250.916666666664</v>
      </c>
      <c r="B12086" s="75">
        <v>60.0</v>
      </c>
      <c r="C12086" s="75">
        <v>61.7666666666667</v>
      </c>
      <c r="D12086" s="75">
        <v>79.65</v>
      </c>
      <c r="E12086" s="75">
        <v>71.7666666666667</v>
      </c>
    </row>
    <row r="12087" ht="15.75" customHeight="1">
      <c r="A12087" s="13">
        <v>42250.927083333336</v>
      </c>
      <c r="B12087" s="75">
        <v>60.0</v>
      </c>
      <c r="C12087" s="75">
        <v>61.2666666666667</v>
      </c>
      <c r="D12087" s="75">
        <v>78.9</v>
      </c>
      <c r="E12087" s="75">
        <v>71.2666666666667</v>
      </c>
    </row>
    <row r="12088" ht="15.75" customHeight="1">
      <c r="A12088" s="13">
        <v>42250.9375</v>
      </c>
      <c r="B12088" s="75">
        <v>60.0</v>
      </c>
      <c r="C12088" s="75">
        <v>60.7666666666667</v>
      </c>
      <c r="D12088" s="75">
        <v>78.15</v>
      </c>
      <c r="E12088" s="75">
        <v>70.7666666666667</v>
      </c>
    </row>
    <row r="12089" ht="15.75" customHeight="1">
      <c r="A12089" s="13">
        <v>42250.947916666664</v>
      </c>
      <c r="B12089" s="75">
        <v>60.0</v>
      </c>
      <c r="C12089" s="75">
        <v>60.2666666666667</v>
      </c>
      <c r="D12089" s="75">
        <v>77.4</v>
      </c>
      <c r="E12089" s="75">
        <v>70.2666666666667</v>
      </c>
    </row>
    <row r="12090" ht="15.75" customHeight="1">
      <c r="A12090" s="13">
        <v>42250.958333333336</v>
      </c>
      <c r="B12090" s="75">
        <v>59.9333333333333</v>
      </c>
      <c r="C12090" s="75">
        <v>59.5333333333333</v>
      </c>
      <c r="D12090" s="75">
        <v>76.7666666666667</v>
      </c>
      <c r="E12090" s="75">
        <v>69.65</v>
      </c>
    </row>
    <row r="12091" ht="15.75" customHeight="1">
      <c r="A12091" s="13">
        <v>42250.96875</v>
      </c>
      <c r="B12091" s="75">
        <v>59.6833333333333</v>
      </c>
      <c r="C12091" s="75">
        <v>58.5333333333333</v>
      </c>
      <c r="D12091" s="75">
        <v>76.2666666666667</v>
      </c>
      <c r="E12091" s="75">
        <v>68.9</v>
      </c>
    </row>
    <row r="12092" ht="15.75" customHeight="1">
      <c r="A12092" s="13">
        <v>42250.979166666664</v>
      </c>
      <c r="B12092" s="75">
        <v>59.4333333333333</v>
      </c>
      <c r="C12092" s="75">
        <v>57.5333333333333</v>
      </c>
      <c r="D12092" s="75">
        <v>75.7666666666667</v>
      </c>
      <c r="E12092" s="75">
        <v>68.15</v>
      </c>
    </row>
    <row r="12093" ht="15.75" customHeight="1">
      <c r="A12093" s="13">
        <v>42250.989583333336</v>
      </c>
      <c r="B12093" s="75">
        <v>59.1833333333333</v>
      </c>
      <c r="C12093" s="75">
        <v>56.5333333333333</v>
      </c>
      <c r="D12093" s="75">
        <v>75.2666666666667</v>
      </c>
      <c r="E12093" s="75">
        <v>67.4</v>
      </c>
    </row>
    <row r="12094" ht="15.75" customHeight="1">
      <c r="A12094" s="13">
        <v>42251.0</v>
      </c>
      <c r="B12094" s="75">
        <v>59.0</v>
      </c>
      <c r="C12094" s="75">
        <v>56.2333333333333</v>
      </c>
      <c r="D12094" s="75">
        <v>74.7666666666667</v>
      </c>
      <c r="E12094" s="75">
        <v>66.8833333333333</v>
      </c>
    </row>
    <row r="12095" ht="15.75" customHeight="1">
      <c r="A12095" s="13">
        <v>42251.010416666664</v>
      </c>
      <c r="B12095" s="75">
        <v>59.0</v>
      </c>
      <c r="C12095" s="75">
        <v>56.7333333333333</v>
      </c>
      <c r="D12095" s="75">
        <v>74.2666666666667</v>
      </c>
      <c r="E12095" s="75">
        <v>66.6333333333333</v>
      </c>
    </row>
    <row r="12096" ht="15.75" customHeight="1">
      <c r="A12096" s="13">
        <v>42251.020833333336</v>
      </c>
      <c r="B12096" s="75">
        <v>59.0</v>
      </c>
      <c r="C12096" s="75">
        <v>57.2333333333333</v>
      </c>
      <c r="D12096" s="75">
        <v>73.7666666666667</v>
      </c>
      <c r="E12096" s="75">
        <v>66.3833333333333</v>
      </c>
    </row>
    <row r="12097" ht="15.75" customHeight="1">
      <c r="A12097" s="13">
        <v>42251.03125</v>
      </c>
      <c r="B12097" s="75">
        <v>59.0</v>
      </c>
      <c r="C12097" s="75">
        <v>57.7333333333333</v>
      </c>
      <c r="D12097" s="75">
        <v>73.2666666666667</v>
      </c>
      <c r="E12097" s="75">
        <v>66.1333333333333</v>
      </c>
    </row>
    <row r="12098" ht="15.75" customHeight="1">
      <c r="A12098" s="13">
        <v>42251.041666666664</v>
      </c>
      <c r="B12098" s="75">
        <v>58.9333333333333</v>
      </c>
      <c r="C12098" s="75">
        <v>57.8833333333333</v>
      </c>
      <c r="D12098" s="75">
        <v>72.8833333333333</v>
      </c>
      <c r="E12098" s="75">
        <v>65.7666666666667</v>
      </c>
    </row>
    <row r="12099" ht="15.75" customHeight="1">
      <c r="A12099" s="13">
        <v>42251.052083333336</v>
      </c>
      <c r="B12099" s="75">
        <v>58.6833333333333</v>
      </c>
      <c r="C12099" s="75">
        <v>57.6333333333333</v>
      </c>
      <c r="D12099" s="75">
        <v>72.6333333333333</v>
      </c>
      <c r="E12099" s="75">
        <v>65.2666666666667</v>
      </c>
    </row>
    <row r="12100" ht="15.75" customHeight="1">
      <c r="A12100" s="13">
        <v>42251.0625</v>
      </c>
      <c r="B12100" s="75">
        <v>58.4333333333333</v>
      </c>
      <c r="C12100" s="75">
        <v>57.3833333333333</v>
      </c>
      <c r="D12100" s="75">
        <v>72.3833333333333</v>
      </c>
      <c r="E12100" s="75">
        <v>64.7666666666667</v>
      </c>
    </row>
    <row r="12101" ht="15.75" customHeight="1">
      <c r="A12101" s="13">
        <v>42251.072916666664</v>
      </c>
      <c r="B12101" s="75">
        <v>58.1833333333333</v>
      </c>
      <c r="C12101" s="75">
        <v>57.1333333333333</v>
      </c>
      <c r="D12101" s="75">
        <v>72.1333333333333</v>
      </c>
      <c r="E12101" s="75">
        <v>64.2666666666667</v>
      </c>
    </row>
    <row r="12102" ht="15.75" customHeight="1">
      <c r="A12102" s="13">
        <v>42251.083333333336</v>
      </c>
      <c r="B12102" s="75">
        <v>57.9333333333333</v>
      </c>
      <c r="C12102" s="75">
        <v>57.0</v>
      </c>
      <c r="D12102" s="75">
        <v>72.0</v>
      </c>
      <c r="E12102" s="75">
        <v>63.8833333333333</v>
      </c>
    </row>
    <row r="12103" ht="15.75" customHeight="1">
      <c r="A12103" s="13">
        <v>42251.09375</v>
      </c>
      <c r="B12103" s="75">
        <v>57.6833333333333</v>
      </c>
      <c r="C12103" s="75">
        <v>57.0</v>
      </c>
      <c r="D12103" s="75">
        <v>72.0</v>
      </c>
      <c r="E12103" s="75">
        <v>63.6333333333333</v>
      </c>
    </row>
    <row r="12104" ht="15.75" customHeight="1">
      <c r="A12104" s="13">
        <v>42251.104166666664</v>
      </c>
      <c r="B12104" s="75">
        <v>57.4333333333333</v>
      </c>
      <c r="C12104" s="75">
        <v>57.0</v>
      </c>
      <c r="D12104" s="75">
        <v>72.0</v>
      </c>
      <c r="E12104" s="75">
        <v>63.3833333333333</v>
      </c>
    </row>
    <row r="12105" ht="15.75" customHeight="1">
      <c r="A12105" s="13">
        <v>42251.114583333336</v>
      </c>
      <c r="B12105" s="75">
        <v>57.1833333333333</v>
      </c>
      <c r="C12105" s="75">
        <v>57.0</v>
      </c>
      <c r="D12105" s="75">
        <v>72.0</v>
      </c>
      <c r="E12105" s="75">
        <v>63.1333333333333</v>
      </c>
    </row>
    <row r="12106" ht="15.75" customHeight="1">
      <c r="A12106" s="13">
        <v>42251.125</v>
      </c>
      <c r="B12106" s="75">
        <v>57.0</v>
      </c>
      <c r="C12106" s="75">
        <v>56.8833333333333</v>
      </c>
      <c r="D12106" s="75">
        <v>72.0</v>
      </c>
      <c r="E12106" s="75">
        <v>62.8833333333333</v>
      </c>
    </row>
    <row r="12107" ht="15.75" customHeight="1">
      <c r="A12107" s="13">
        <v>42251.135416666664</v>
      </c>
      <c r="B12107" s="75">
        <v>57.0</v>
      </c>
      <c r="C12107" s="75">
        <v>56.6333333333333</v>
      </c>
      <c r="D12107" s="75">
        <v>72.0</v>
      </c>
      <c r="E12107" s="75">
        <v>62.6333333333333</v>
      </c>
    </row>
    <row r="12108" ht="15.75" customHeight="1">
      <c r="A12108" s="13">
        <v>42251.145833333336</v>
      </c>
      <c r="B12108" s="75">
        <v>57.0</v>
      </c>
      <c r="C12108" s="75">
        <v>56.3833333333333</v>
      </c>
      <c r="D12108" s="75">
        <v>72.0</v>
      </c>
      <c r="E12108" s="75">
        <v>62.3833333333333</v>
      </c>
    </row>
    <row r="12109" ht="15.75" customHeight="1">
      <c r="A12109" s="13">
        <v>42251.15625</v>
      </c>
      <c r="B12109" s="75">
        <v>57.0</v>
      </c>
      <c r="C12109" s="75">
        <v>56.1333333333333</v>
      </c>
      <c r="D12109" s="75">
        <v>72.0</v>
      </c>
      <c r="E12109" s="75">
        <v>62.1333333333333</v>
      </c>
    </row>
    <row r="12110" ht="15.75" customHeight="1">
      <c r="A12110" s="13">
        <v>42251.166666666664</v>
      </c>
      <c r="B12110" s="75">
        <v>57.0</v>
      </c>
      <c r="C12110" s="75">
        <v>56.0</v>
      </c>
      <c r="D12110" s="75">
        <v>72.0</v>
      </c>
      <c r="E12110" s="75">
        <v>62.0</v>
      </c>
    </row>
    <row r="12111" ht="15.75" customHeight="1">
      <c r="A12111" s="13">
        <v>42251.177083333336</v>
      </c>
      <c r="B12111" s="75">
        <v>57.0</v>
      </c>
      <c r="C12111" s="75">
        <v>56.0</v>
      </c>
      <c r="D12111" s="75">
        <v>72.0</v>
      </c>
      <c r="E12111" s="75">
        <v>62.0</v>
      </c>
    </row>
    <row r="12112" ht="15.75" customHeight="1">
      <c r="A12112" s="13">
        <v>42251.1875</v>
      </c>
      <c r="B12112" s="75">
        <v>57.0</v>
      </c>
      <c r="C12112" s="75">
        <v>56.0</v>
      </c>
      <c r="D12112" s="75">
        <v>72.0</v>
      </c>
      <c r="E12112" s="75">
        <v>62.0</v>
      </c>
    </row>
    <row r="12113" ht="15.75" customHeight="1">
      <c r="A12113" s="13">
        <v>42251.197916666664</v>
      </c>
      <c r="B12113" s="75">
        <v>57.0</v>
      </c>
      <c r="C12113" s="75">
        <v>56.0</v>
      </c>
      <c r="D12113" s="75">
        <v>72.0</v>
      </c>
      <c r="E12113" s="75">
        <v>62.0</v>
      </c>
    </row>
    <row r="12114" ht="15.75" customHeight="1">
      <c r="A12114" s="13">
        <v>42251.208333333336</v>
      </c>
      <c r="B12114" s="75">
        <v>56.9333333333333</v>
      </c>
      <c r="C12114" s="75">
        <v>55.8833333333333</v>
      </c>
      <c r="D12114" s="75">
        <v>71.7666666666667</v>
      </c>
      <c r="E12114" s="75">
        <v>61.8833333333333</v>
      </c>
    </row>
    <row r="12115" ht="15.75" customHeight="1">
      <c r="A12115" s="13">
        <v>42251.21875</v>
      </c>
      <c r="B12115" s="75">
        <v>56.6833333333333</v>
      </c>
      <c r="C12115" s="75">
        <v>55.6333333333333</v>
      </c>
      <c r="D12115" s="75">
        <v>71.2666666666667</v>
      </c>
      <c r="E12115" s="75">
        <v>61.6333333333333</v>
      </c>
    </row>
    <row r="12116" ht="15.75" customHeight="1">
      <c r="A12116" s="13">
        <v>42251.229166666664</v>
      </c>
      <c r="B12116" s="75">
        <v>56.4333333333333</v>
      </c>
      <c r="C12116" s="75">
        <v>55.3833333333333</v>
      </c>
      <c r="D12116" s="75">
        <v>70.7666666666667</v>
      </c>
      <c r="E12116" s="75">
        <v>61.3833333333333</v>
      </c>
    </row>
    <row r="12117" ht="15.75" customHeight="1">
      <c r="A12117" s="13">
        <v>42251.239583333336</v>
      </c>
      <c r="B12117" s="75">
        <v>56.1833333333333</v>
      </c>
      <c r="C12117" s="75">
        <v>55.1333333333333</v>
      </c>
      <c r="D12117" s="75">
        <v>70.2666666666667</v>
      </c>
      <c r="E12117" s="75">
        <v>61.1333333333333</v>
      </c>
    </row>
    <row r="12118" ht="15.75" customHeight="1">
      <c r="A12118" s="13">
        <v>42251.25</v>
      </c>
      <c r="B12118" s="75">
        <v>56.1333333333333</v>
      </c>
      <c r="C12118" s="75">
        <v>55.2333333333333</v>
      </c>
      <c r="D12118" s="75">
        <v>70.0</v>
      </c>
      <c r="E12118" s="75">
        <v>61.35</v>
      </c>
    </row>
    <row r="12119" ht="15.75" customHeight="1">
      <c r="A12119" s="13">
        <v>42251.260416666664</v>
      </c>
      <c r="B12119" s="75">
        <v>56.6333333333333</v>
      </c>
      <c r="C12119" s="75">
        <v>55.7333333333333</v>
      </c>
      <c r="D12119" s="75">
        <v>70.0</v>
      </c>
      <c r="E12119" s="75">
        <v>62.1</v>
      </c>
    </row>
    <row r="12120" ht="15.75" customHeight="1">
      <c r="A12120" s="13">
        <v>42251.270833333336</v>
      </c>
      <c r="B12120" s="75">
        <v>57.1333333333333</v>
      </c>
      <c r="C12120" s="75">
        <v>56.2333333333333</v>
      </c>
      <c r="D12120" s="75">
        <v>70.0</v>
      </c>
      <c r="E12120" s="75">
        <v>62.85</v>
      </c>
    </row>
    <row r="12121" ht="15.75" customHeight="1">
      <c r="A12121" s="13">
        <v>42251.28125</v>
      </c>
      <c r="B12121" s="75">
        <v>57.6333333333333</v>
      </c>
      <c r="C12121" s="75">
        <v>56.7333333333333</v>
      </c>
      <c r="D12121" s="75">
        <v>70.0</v>
      </c>
      <c r="E12121" s="75">
        <v>63.6</v>
      </c>
    </row>
    <row r="12122" ht="15.75" customHeight="1">
      <c r="A12122" s="13">
        <v>42251.291666666664</v>
      </c>
      <c r="B12122" s="75">
        <v>58.1333333333333</v>
      </c>
      <c r="C12122" s="75">
        <v>57.35</v>
      </c>
      <c r="D12122" s="75">
        <v>70.5833333333333</v>
      </c>
      <c r="E12122" s="75">
        <v>64.4666666666667</v>
      </c>
    </row>
    <row r="12123" ht="15.75" customHeight="1">
      <c r="A12123" s="13">
        <v>42251.302083333336</v>
      </c>
      <c r="B12123" s="75">
        <v>58.6333333333333</v>
      </c>
      <c r="C12123" s="75">
        <v>58.1</v>
      </c>
      <c r="D12123" s="75">
        <v>71.8333333333333</v>
      </c>
      <c r="E12123" s="75">
        <v>65.4666666666667</v>
      </c>
    </row>
    <row r="12124" ht="15.75" customHeight="1">
      <c r="A12124" s="13">
        <v>42251.3125</v>
      </c>
      <c r="B12124" s="75">
        <v>59.1333333333333</v>
      </c>
      <c r="C12124" s="75">
        <v>58.85</v>
      </c>
      <c r="D12124" s="75">
        <v>73.0833333333333</v>
      </c>
      <c r="E12124" s="75">
        <v>66.4666666666667</v>
      </c>
    </row>
    <row r="12125" ht="15.75" customHeight="1">
      <c r="A12125" s="13">
        <v>42251.322916666664</v>
      </c>
      <c r="B12125" s="75">
        <v>59.6333333333333</v>
      </c>
      <c r="C12125" s="75">
        <v>59.6</v>
      </c>
      <c r="D12125" s="75">
        <v>74.3333333333333</v>
      </c>
      <c r="E12125" s="75">
        <v>67.4666666666667</v>
      </c>
    </row>
    <row r="12126" ht="15.75" customHeight="1">
      <c r="A12126" s="13">
        <v>42251.333333333336</v>
      </c>
      <c r="B12126" s="75">
        <v>60.2</v>
      </c>
      <c r="C12126" s="75">
        <v>60.35</v>
      </c>
      <c r="D12126" s="75">
        <v>75.7</v>
      </c>
      <c r="E12126" s="75">
        <v>68.35</v>
      </c>
    </row>
    <row r="12127" ht="15.75" customHeight="1">
      <c r="A12127" s="13">
        <v>42251.34375</v>
      </c>
      <c r="B12127" s="75">
        <v>60.95</v>
      </c>
      <c r="C12127" s="75">
        <v>61.1</v>
      </c>
      <c r="D12127" s="75">
        <v>77.2</v>
      </c>
      <c r="E12127" s="75">
        <v>69.1</v>
      </c>
    </row>
    <row r="12128" ht="15.75" customHeight="1">
      <c r="A12128" s="13">
        <v>42251.354166666664</v>
      </c>
      <c r="B12128" s="75">
        <v>61.7</v>
      </c>
      <c r="C12128" s="75">
        <v>61.85</v>
      </c>
      <c r="D12128" s="75">
        <v>78.7</v>
      </c>
      <c r="E12128" s="75">
        <v>69.85</v>
      </c>
    </row>
    <row r="12129" ht="15.75" customHeight="1">
      <c r="A12129" s="13">
        <v>42251.364583333336</v>
      </c>
      <c r="B12129" s="75">
        <v>62.45</v>
      </c>
      <c r="C12129" s="75">
        <v>62.6</v>
      </c>
      <c r="D12129" s="75">
        <v>80.2</v>
      </c>
      <c r="E12129" s="75">
        <v>70.6</v>
      </c>
    </row>
    <row r="12130" ht="15.75" customHeight="1">
      <c r="A12130" s="13">
        <v>42251.375</v>
      </c>
      <c r="B12130" s="75">
        <v>63.1333333333333</v>
      </c>
      <c r="C12130" s="75">
        <v>63.35</v>
      </c>
      <c r="D12130" s="75">
        <v>81.7</v>
      </c>
      <c r="E12130" s="75">
        <v>71.4666666666667</v>
      </c>
    </row>
    <row r="12131" ht="15.75" customHeight="1">
      <c r="A12131" s="13">
        <v>42251.385416666664</v>
      </c>
      <c r="B12131" s="75">
        <v>63.6333333333333</v>
      </c>
      <c r="C12131" s="75">
        <v>64.1</v>
      </c>
      <c r="D12131" s="75">
        <v>83.2</v>
      </c>
      <c r="E12131" s="75">
        <v>72.4666666666667</v>
      </c>
    </row>
    <row r="12132" ht="15.75" customHeight="1">
      <c r="A12132" s="13">
        <v>42251.395833333336</v>
      </c>
      <c r="B12132" s="75">
        <v>64.1333333333333</v>
      </c>
      <c r="C12132" s="75">
        <v>64.85</v>
      </c>
      <c r="D12132" s="75">
        <v>84.7</v>
      </c>
      <c r="E12132" s="75">
        <v>73.4666666666667</v>
      </c>
    </row>
    <row r="12133" ht="15.75" customHeight="1">
      <c r="A12133" s="13">
        <v>42251.40625</v>
      </c>
      <c r="B12133" s="75">
        <v>64.6333333333333</v>
      </c>
      <c r="C12133" s="75">
        <v>65.6</v>
      </c>
      <c r="D12133" s="75">
        <v>86.2</v>
      </c>
      <c r="E12133" s="75">
        <v>74.4666666666667</v>
      </c>
    </row>
    <row r="12134" ht="15.75" customHeight="1">
      <c r="A12134" s="13">
        <v>42251.416666666664</v>
      </c>
      <c r="B12134" s="75">
        <v>65.1333333333333</v>
      </c>
      <c r="C12134" s="75">
        <v>66.5833333333333</v>
      </c>
      <c r="D12134" s="75">
        <v>87.35</v>
      </c>
      <c r="E12134" s="75">
        <v>75.4666666666667</v>
      </c>
    </row>
    <row r="12135" ht="15.75" customHeight="1">
      <c r="A12135" s="13">
        <v>42251.427083333336</v>
      </c>
      <c r="B12135" s="75">
        <v>65.6333333333333</v>
      </c>
      <c r="C12135" s="75">
        <v>67.8333333333333</v>
      </c>
      <c r="D12135" s="75">
        <v>88.1</v>
      </c>
      <c r="E12135" s="75">
        <v>76.4666666666667</v>
      </c>
    </row>
    <row r="12136" ht="15.75" customHeight="1">
      <c r="A12136" s="13">
        <v>42251.4375</v>
      </c>
      <c r="B12136" s="75">
        <v>66.1333333333333</v>
      </c>
      <c r="C12136" s="75">
        <v>69.0833333333333</v>
      </c>
      <c r="D12136" s="75">
        <v>88.85</v>
      </c>
      <c r="E12136" s="75">
        <v>77.4666666666667</v>
      </c>
    </row>
    <row r="12137" ht="15.75" customHeight="1">
      <c r="A12137" s="13">
        <v>42251.447916666664</v>
      </c>
      <c r="B12137" s="75">
        <v>66.6333333333333</v>
      </c>
      <c r="C12137" s="75">
        <v>70.3333333333333</v>
      </c>
      <c r="D12137" s="75">
        <v>89.6</v>
      </c>
      <c r="E12137" s="75">
        <v>78.4666666666667</v>
      </c>
    </row>
    <row r="12138" ht="15.75" customHeight="1">
      <c r="A12138" s="13">
        <v>42251.458333333336</v>
      </c>
      <c r="B12138" s="75">
        <v>67.0</v>
      </c>
      <c r="C12138" s="75">
        <v>71.1166666666667</v>
      </c>
      <c r="D12138" s="75">
        <v>90.1166666666667</v>
      </c>
      <c r="E12138" s="75">
        <v>79.35</v>
      </c>
    </row>
    <row r="12139" ht="15.75" customHeight="1">
      <c r="A12139" s="13">
        <v>42251.46875</v>
      </c>
      <c r="B12139" s="75">
        <v>67.0</v>
      </c>
      <c r="C12139" s="75">
        <v>71.3666666666667</v>
      </c>
      <c r="D12139" s="75">
        <v>90.3666666666667</v>
      </c>
      <c r="E12139" s="75">
        <v>80.1</v>
      </c>
    </row>
    <row r="12140" ht="15.75" customHeight="1">
      <c r="A12140" s="13">
        <v>42251.479166666664</v>
      </c>
      <c r="B12140" s="75">
        <v>67.0</v>
      </c>
      <c r="C12140" s="75">
        <v>71.6166666666667</v>
      </c>
      <c r="D12140" s="75">
        <v>90.6166666666667</v>
      </c>
      <c r="E12140" s="75">
        <v>80.85</v>
      </c>
    </row>
    <row r="12141" ht="15.75" customHeight="1">
      <c r="A12141" s="13">
        <v>42251.489583333336</v>
      </c>
      <c r="B12141" s="75">
        <v>67.0</v>
      </c>
      <c r="C12141" s="75">
        <v>71.8666666666667</v>
      </c>
      <c r="D12141" s="75">
        <v>90.8666666666667</v>
      </c>
      <c r="E12141" s="75">
        <v>81.6</v>
      </c>
    </row>
    <row r="12142" ht="15.75" customHeight="1">
      <c r="A12142" s="13">
        <v>42251.5</v>
      </c>
      <c r="B12142" s="75">
        <v>67.0666666666667</v>
      </c>
      <c r="C12142" s="75">
        <v>72.2333333333333</v>
      </c>
      <c r="D12142" s="75">
        <v>91.2333333333333</v>
      </c>
      <c r="E12142" s="75">
        <v>82.2333333333333</v>
      </c>
    </row>
    <row r="12143" ht="15.75" customHeight="1">
      <c r="A12143" s="13">
        <v>42251.510416666664</v>
      </c>
      <c r="B12143" s="75">
        <v>67.3166666666667</v>
      </c>
      <c r="C12143" s="75">
        <v>72.7333333333333</v>
      </c>
      <c r="D12143" s="75">
        <v>91.7333333333333</v>
      </c>
      <c r="E12143" s="75">
        <v>82.7333333333333</v>
      </c>
    </row>
    <row r="12144" ht="15.75" customHeight="1">
      <c r="A12144" s="13">
        <v>42251.520833333336</v>
      </c>
      <c r="B12144" s="75">
        <v>67.5666666666667</v>
      </c>
      <c r="C12144" s="75">
        <v>73.2333333333333</v>
      </c>
      <c r="D12144" s="75">
        <v>92.2333333333333</v>
      </c>
      <c r="E12144" s="75">
        <v>83.2333333333333</v>
      </c>
    </row>
    <row r="12145" ht="15.75" customHeight="1">
      <c r="A12145" s="13">
        <v>42251.53125</v>
      </c>
      <c r="B12145" s="75">
        <v>67.8166666666667</v>
      </c>
      <c r="C12145" s="75">
        <v>73.7333333333333</v>
      </c>
      <c r="D12145" s="75">
        <v>92.7333333333333</v>
      </c>
      <c r="E12145" s="75">
        <v>83.7333333333333</v>
      </c>
    </row>
    <row r="12146" ht="15.75" customHeight="1">
      <c r="A12146" s="13">
        <v>42251.541666666664</v>
      </c>
      <c r="B12146" s="75">
        <v>68.0</v>
      </c>
      <c r="C12146" s="75">
        <v>74.1166666666667</v>
      </c>
      <c r="D12146" s="75">
        <v>93.2333333333333</v>
      </c>
      <c r="E12146" s="75">
        <v>84.2333333333333</v>
      </c>
    </row>
    <row r="12147" ht="15.75" customHeight="1">
      <c r="A12147" s="13">
        <v>42251.552083333336</v>
      </c>
      <c r="B12147" s="75">
        <v>68.0</v>
      </c>
      <c r="C12147" s="75">
        <v>74.3666666666667</v>
      </c>
      <c r="D12147" s="75">
        <v>93.7333333333333</v>
      </c>
      <c r="E12147" s="75">
        <v>84.7333333333333</v>
      </c>
    </row>
    <row r="12148" ht="15.75" customHeight="1">
      <c r="A12148" s="13">
        <v>42251.5625</v>
      </c>
      <c r="B12148" s="75">
        <v>68.0</v>
      </c>
      <c r="C12148" s="75">
        <v>74.6166666666667</v>
      </c>
      <c r="D12148" s="75">
        <v>94.2333333333333</v>
      </c>
      <c r="E12148" s="75">
        <v>85.2333333333333</v>
      </c>
    </row>
    <row r="12149" ht="15.75" customHeight="1">
      <c r="A12149" s="13">
        <v>42251.572916666664</v>
      </c>
      <c r="B12149" s="75">
        <v>68.0</v>
      </c>
      <c r="C12149" s="75">
        <v>74.8666666666667</v>
      </c>
      <c r="D12149" s="75">
        <v>94.7333333333333</v>
      </c>
      <c r="E12149" s="75">
        <v>85.7333333333333</v>
      </c>
    </row>
    <row r="12150" ht="15.75" customHeight="1">
      <c r="A12150" s="13">
        <v>42251.583333333336</v>
      </c>
      <c r="B12150" s="75">
        <v>67.8666666666667</v>
      </c>
      <c r="C12150" s="75">
        <v>74.8833333333333</v>
      </c>
      <c r="D12150" s="75">
        <v>95.1166666666667</v>
      </c>
      <c r="E12150" s="75">
        <v>86.0</v>
      </c>
    </row>
    <row r="12151" ht="15.75" customHeight="1">
      <c r="A12151" s="13">
        <v>42251.59375</v>
      </c>
      <c r="B12151" s="75">
        <v>67.3666666666667</v>
      </c>
      <c r="C12151" s="75">
        <v>74.6333333333333</v>
      </c>
      <c r="D12151" s="75">
        <v>95.3666666666667</v>
      </c>
      <c r="E12151" s="75">
        <v>86.0</v>
      </c>
    </row>
    <row r="12152" ht="15.75" customHeight="1">
      <c r="A12152" s="13">
        <v>42251.604166666664</v>
      </c>
      <c r="B12152" s="75">
        <v>66.8666666666667</v>
      </c>
      <c r="C12152" s="75">
        <v>74.3833333333333</v>
      </c>
      <c r="D12152" s="75">
        <v>95.6166666666667</v>
      </c>
      <c r="E12152" s="75">
        <v>86.0</v>
      </c>
    </row>
    <row r="12153" ht="15.75" customHeight="1">
      <c r="A12153" s="13">
        <v>42251.614583333336</v>
      </c>
      <c r="B12153" s="75">
        <v>66.3666666666667</v>
      </c>
      <c r="C12153" s="75">
        <v>74.1333333333333</v>
      </c>
      <c r="D12153" s="75">
        <v>95.8666666666667</v>
      </c>
      <c r="E12153" s="75">
        <v>86.0</v>
      </c>
    </row>
    <row r="12154" ht="15.75" customHeight="1">
      <c r="A12154" s="13">
        <v>42251.625</v>
      </c>
      <c r="B12154" s="75">
        <v>65.9333333333333</v>
      </c>
      <c r="C12154" s="75">
        <v>73.7666666666667</v>
      </c>
      <c r="D12154" s="75">
        <v>95.8833333333333</v>
      </c>
      <c r="E12154" s="75">
        <v>86.0</v>
      </c>
    </row>
    <row r="12155" ht="15.75" customHeight="1">
      <c r="A12155" s="13">
        <v>42251.635416666664</v>
      </c>
      <c r="B12155" s="75">
        <v>65.6833333333333</v>
      </c>
      <c r="C12155" s="75">
        <v>73.2666666666667</v>
      </c>
      <c r="D12155" s="75">
        <v>95.6333333333333</v>
      </c>
      <c r="E12155" s="75">
        <v>86.0</v>
      </c>
    </row>
    <row r="12156" ht="15.75" customHeight="1">
      <c r="A12156" s="13">
        <v>42251.645833333336</v>
      </c>
      <c r="B12156" s="75">
        <v>65.4333333333333</v>
      </c>
      <c r="C12156" s="75">
        <v>72.7666666666667</v>
      </c>
      <c r="D12156" s="75">
        <v>95.3833333333333</v>
      </c>
      <c r="E12156" s="75">
        <v>86.0</v>
      </c>
    </row>
    <row r="12157" ht="15.75" customHeight="1">
      <c r="A12157" s="13">
        <v>42251.65625</v>
      </c>
      <c r="B12157" s="75">
        <v>65.1833333333333</v>
      </c>
      <c r="C12157" s="75">
        <v>72.2666666666667</v>
      </c>
      <c r="D12157" s="75">
        <v>95.1333333333333</v>
      </c>
      <c r="E12157" s="75">
        <v>86.0</v>
      </c>
    </row>
    <row r="12158" ht="15.75" customHeight="1">
      <c r="A12158" s="13">
        <v>42251.666666666664</v>
      </c>
      <c r="B12158" s="75">
        <v>64.8666666666667</v>
      </c>
      <c r="C12158" s="75">
        <v>71.65</v>
      </c>
      <c r="D12158" s="75">
        <v>94.8833333333333</v>
      </c>
      <c r="E12158" s="75">
        <v>85.8833333333333</v>
      </c>
    </row>
    <row r="12159" ht="15.75" customHeight="1">
      <c r="A12159" s="13">
        <v>42251.677083333336</v>
      </c>
      <c r="B12159" s="75">
        <v>64.3666666666667</v>
      </c>
      <c r="C12159" s="75">
        <v>70.9</v>
      </c>
      <c r="D12159" s="75">
        <v>94.6333333333333</v>
      </c>
      <c r="E12159" s="75">
        <v>85.6333333333333</v>
      </c>
    </row>
    <row r="12160" ht="15.75" customHeight="1">
      <c r="A12160" s="13">
        <v>42251.6875</v>
      </c>
      <c r="B12160" s="75">
        <v>63.8666666666667</v>
      </c>
      <c r="C12160" s="75">
        <v>70.15</v>
      </c>
      <c r="D12160" s="75">
        <v>94.3833333333333</v>
      </c>
      <c r="E12160" s="75">
        <v>85.3833333333333</v>
      </c>
    </row>
    <row r="12161" ht="15.75" customHeight="1">
      <c r="A12161" s="13">
        <v>42251.697916666664</v>
      </c>
      <c r="B12161" s="75">
        <v>63.3666666666667</v>
      </c>
      <c r="C12161" s="75">
        <v>69.4</v>
      </c>
      <c r="D12161" s="75">
        <v>94.1333333333333</v>
      </c>
      <c r="E12161" s="75">
        <v>85.1333333333333</v>
      </c>
    </row>
    <row r="12162" ht="15.75" customHeight="1">
      <c r="A12162" s="13">
        <v>42251.708333333336</v>
      </c>
      <c r="B12162" s="75">
        <v>62.8666666666667</v>
      </c>
      <c r="C12162" s="75">
        <v>68.5333333333333</v>
      </c>
      <c r="D12162" s="75">
        <v>93.7666666666667</v>
      </c>
      <c r="E12162" s="75">
        <v>84.7666666666667</v>
      </c>
    </row>
    <row r="12163" ht="15.75" customHeight="1">
      <c r="A12163" s="13">
        <v>42251.71875</v>
      </c>
      <c r="B12163" s="75">
        <v>62.3666666666667</v>
      </c>
      <c r="C12163" s="75">
        <v>67.5333333333333</v>
      </c>
      <c r="D12163" s="75">
        <v>93.2666666666667</v>
      </c>
      <c r="E12163" s="75">
        <v>84.2666666666667</v>
      </c>
    </row>
    <row r="12164" ht="15.75" customHeight="1">
      <c r="A12164" s="13">
        <v>42251.729166666664</v>
      </c>
      <c r="B12164" s="75">
        <v>61.8666666666667</v>
      </c>
      <c r="C12164" s="75">
        <v>66.5333333333333</v>
      </c>
      <c r="D12164" s="75">
        <v>92.7666666666667</v>
      </c>
      <c r="E12164" s="75">
        <v>83.7666666666667</v>
      </c>
    </row>
    <row r="12165" ht="15.75" customHeight="1">
      <c r="A12165" s="13">
        <v>42251.739583333336</v>
      </c>
      <c r="B12165" s="75">
        <v>61.3666666666667</v>
      </c>
      <c r="C12165" s="75">
        <v>65.5333333333333</v>
      </c>
      <c r="D12165" s="75">
        <v>92.2666666666667</v>
      </c>
      <c r="E12165" s="75">
        <v>83.2666666666667</v>
      </c>
    </row>
    <row r="12166" ht="15.75" customHeight="1">
      <c r="A12166" s="13">
        <v>42251.75</v>
      </c>
      <c r="B12166" s="75">
        <v>60.9333333333333</v>
      </c>
      <c r="C12166" s="75">
        <v>64.7666666666667</v>
      </c>
      <c r="D12166" s="75">
        <v>91.65</v>
      </c>
      <c r="E12166" s="75">
        <v>82.5333333333333</v>
      </c>
    </row>
    <row r="12167" ht="15.75" customHeight="1">
      <c r="A12167" s="13">
        <v>42251.760416666664</v>
      </c>
      <c r="B12167" s="75">
        <v>60.6833333333333</v>
      </c>
      <c r="C12167" s="75">
        <v>64.2666666666667</v>
      </c>
      <c r="D12167" s="75">
        <v>90.9</v>
      </c>
      <c r="E12167" s="75">
        <v>81.5333333333333</v>
      </c>
    </row>
    <row r="12168" ht="15.75" customHeight="1">
      <c r="A12168" s="13">
        <v>42251.770833333336</v>
      </c>
      <c r="B12168" s="75">
        <v>60.4333333333333</v>
      </c>
      <c r="C12168" s="75">
        <v>63.7666666666667</v>
      </c>
      <c r="D12168" s="75">
        <v>90.15</v>
      </c>
      <c r="E12168" s="75">
        <v>80.5333333333333</v>
      </c>
    </row>
    <row r="12169" ht="15.75" customHeight="1">
      <c r="A12169" s="13">
        <v>42251.78125</v>
      </c>
      <c r="B12169" s="75">
        <v>60.1833333333333</v>
      </c>
      <c r="C12169" s="75">
        <v>63.2666666666667</v>
      </c>
      <c r="D12169" s="75">
        <v>89.4</v>
      </c>
      <c r="E12169" s="75">
        <v>79.5333333333333</v>
      </c>
    </row>
    <row r="12170" ht="15.75" customHeight="1">
      <c r="A12170" s="13">
        <v>42251.791666666664</v>
      </c>
      <c r="B12170" s="75">
        <v>59.9333333333333</v>
      </c>
      <c r="C12170" s="75">
        <v>62.8833333333333</v>
      </c>
      <c r="D12170" s="75">
        <v>88.65</v>
      </c>
      <c r="E12170" s="75">
        <v>78.4166666666667</v>
      </c>
    </row>
    <row r="12171" ht="15.75" customHeight="1">
      <c r="A12171" s="13">
        <v>42251.802083333336</v>
      </c>
      <c r="B12171" s="75">
        <v>59.6833333333333</v>
      </c>
      <c r="C12171" s="75">
        <v>62.6333333333333</v>
      </c>
      <c r="D12171" s="75">
        <v>87.9</v>
      </c>
      <c r="E12171" s="75">
        <v>77.1666666666667</v>
      </c>
    </row>
    <row r="12172" ht="15.75" customHeight="1">
      <c r="A12172" s="13">
        <v>42251.8125</v>
      </c>
      <c r="B12172" s="75">
        <v>59.4333333333333</v>
      </c>
      <c r="C12172" s="75">
        <v>62.3833333333333</v>
      </c>
      <c r="D12172" s="75">
        <v>87.15</v>
      </c>
      <c r="E12172" s="75">
        <v>75.9166666666667</v>
      </c>
    </row>
    <row r="12173" ht="15.75" customHeight="1">
      <c r="A12173" s="13">
        <v>42251.822916666664</v>
      </c>
      <c r="B12173" s="75">
        <v>59.1833333333333</v>
      </c>
      <c r="C12173" s="75">
        <v>62.1333333333333</v>
      </c>
      <c r="D12173" s="75">
        <v>86.4</v>
      </c>
      <c r="E12173" s="75">
        <v>74.6666666666667</v>
      </c>
    </row>
    <row r="12174" ht="15.75" customHeight="1">
      <c r="A12174" s="13">
        <v>42251.833333333336</v>
      </c>
      <c r="B12174" s="75">
        <v>59.0</v>
      </c>
      <c r="C12174" s="75">
        <v>62.0</v>
      </c>
      <c r="D12174" s="75">
        <v>85.8833333333333</v>
      </c>
      <c r="E12174" s="75">
        <v>73.5333333333333</v>
      </c>
    </row>
    <row r="12175" ht="15.75" customHeight="1">
      <c r="A12175" s="13">
        <v>42251.84375</v>
      </c>
      <c r="B12175" s="75">
        <v>59.0</v>
      </c>
      <c r="C12175" s="75">
        <v>62.0</v>
      </c>
      <c r="D12175" s="75">
        <v>85.6333333333333</v>
      </c>
      <c r="E12175" s="75">
        <v>72.5333333333333</v>
      </c>
    </row>
    <row r="12176" ht="15.75" customHeight="1">
      <c r="A12176" s="13">
        <v>42251.854166666664</v>
      </c>
      <c r="B12176" s="75">
        <v>59.0</v>
      </c>
      <c r="C12176" s="75">
        <v>62.0</v>
      </c>
      <c r="D12176" s="75">
        <v>85.3833333333333</v>
      </c>
      <c r="E12176" s="75">
        <v>71.5333333333333</v>
      </c>
    </row>
    <row r="12177" ht="15.75" customHeight="1">
      <c r="A12177" s="13">
        <v>42251.864583333336</v>
      </c>
      <c r="B12177" s="75">
        <v>59.0</v>
      </c>
      <c r="C12177" s="75">
        <v>62.0</v>
      </c>
      <c r="D12177" s="75">
        <v>85.1333333333333</v>
      </c>
      <c r="E12177" s="75">
        <v>70.5333333333333</v>
      </c>
    </row>
    <row r="12178" ht="15.75" customHeight="1">
      <c r="A12178" s="13">
        <v>42251.875</v>
      </c>
      <c r="B12178" s="75">
        <v>58.9333333333333</v>
      </c>
      <c r="C12178" s="75">
        <v>61.7666666666667</v>
      </c>
      <c r="D12178" s="75">
        <v>84.7666666666667</v>
      </c>
      <c r="E12178" s="75">
        <v>69.65</v>
      </c>
    </row>
    <row r="12179" ht="15.75" customHeight="1">
      <c r="A12179" s="13">
        <v>42251.885416666664</v>
      </c>
      <c r="B12179" s="75">
        <v>58.6833333333333</v>
      </c>
      <c r="C12179" s="75">
        <v>61.2666666666667</v>
      </c>
      <c r="D12179" s="75">
        <v>84.2666666666667</v>
      </c>
      <c r="E12179" s="75">
        <v>68.9</v>
      </c>
    </row>
    <row r="12180" ht="15.75" customHeight="1">
      <c r="A12180" s="13">
        <v>42251.895833333336</v>
      </c>
      <c r="B12180" s="75">
        <v>58.4333333333333</v>
      </c>
      <c r="C12180" s="75">
        <v>60.7666666666667</v>
      </c>
      <c r="D12180" s="75">
        <v>83.7666666666667</v>
      </c>
      <c r="E12180" s="75">
        <v>68.15</v>
      </c>
    </row>
    <row r="12181" ht="15.75" customHeight="1">
      <c r="A12181" s="13">
        <v>42251.90625</v>
      </c>
      <c r="B12181" s="75">
        <v>58.1833333333333</v>
      </c>
      <c r="C12181" s="75">
        <v>60.2666666666667</v>
      </c>
      <c r="D12181" s="75">
        <v>83.2666666666667</v>
      </c>
      <c r="E12181" s="75">
        <v>67.4</v>
      </c>
    </row>
    <row r="12182" ht="15.75" customHeight="1">
      <c r="A12182" s="13">
        <v>42251.916666666664</v>
      </c>
      <c r="B12182" s="75">
        <v>58.0</v>
      </c>
      <c r="C12182" s="75">
        <v>60.1166666666667</v>
      </c>
      <c r="D12182" s="75">
        <v>82.7666666666667</v>
      </c>
      <c r="E12182" s="75">
        <v>66.7666666666667</v>
      </c>
    </row>
    <row r="12183" ht="15.75" customHeight="1">
      <c r="A12183" s="13">
        <v>42251.927083333336</v>
      </c>
      <c r="B12183" s="75">
        <v>58.0</v>
      </c>
      <c r="C12183" s="75">
        <v>60.3666666666667</v>
      </c>
      <c r="D12183" s="75">
        <v>82.2666666666667</v>
      </c>
      <c r="E12183" s="75">
        <v>66.2666666666667</v>
      </c>
    </row>
    <row r="12184" ht="15.75" customHeight="1">
      <c r="A12184" s="13">
        <v>42251.9375</v>
      </c>
      <c r="B12184" s="75">
        <v>58.0</v>
      </c>
      <c r="C12184" s="75">
        <v>60.6166666666667</v>
      </c>
      <c r="D12184" s="75">
        <v>81.7666666666667</v>
      </c>
      <c r="E12184" s="75">
        <v>65.7666666666667</v>
      </c>
    </row>
    <row r="12185" ht="15.75" customHeight="1">
      <c r="A12185" s="13">
        <v>42251.947916666664</v>
      </c>
      <c r="B12185" s="75">
        <v>58.0</v>
      </c>
      <c r="C12185" s="75">
        <v>60.8666666666667</v>
      </c>
      <c r="D12185" s="75">
        <v>81.2666666666667</v>
      </c>
      <c r="E12185" s="75">
        <v>65.2666666666667</v>
      </c>
    </row>
    <row r="12186" ht="15.75" customHeight="1">
      <c r="A12186" s="13">
        <v>42251.958333333336</v>
      </c>
      <c r="B12186" s="75">
        <v>57.9333333333333</v>
      </c>
      <c r="C12186" s="75">
        <v>60.7666666666667</v>
      </c>
      <c r="D12186" s="75">
        <v>80.8833333333333</v>
      </c>
      <c r="E12186" s="75">
        <v>64.7666666666667</v>
      </c>
    </row>
    <row r="12187" ht="15.75" customHeight="1">
      <c r="A12187" s="13">
        <v>42251.96875</v>
      </c>
      <c r="B12187" s="75">
        <v>57.6833333333333</v>
      </c>
      <c r="C12187" s="75">
        <v>60.2666666666667</v>
      </c>
      <c r="D12187" s="75">
        <v>80.6333333333333</v>
      </c>
      <c r="E12187" s="75">
        <v>64.2666666666667</v>
      </c>
    </row>
    <row r="12188" ht="15.75" customHeight="1">
      <c r="A12188" s="13">
        <v>42251.979166666664</v>
      </c>
      <c r="B12188" s="75">
        <v>57.4333333333333</v>
      </c>
      <c r="C12188" s="75">
        <v>59.7666666666667</v>
      </c>
      <c r="D12188" s="75">
        <v>80.3833333333333</v>
      </c>
      <c r="E12188" s="75">
        <v>63.7666666666667</v>
      </c>
    </row>
    <row r="12189" ht="15.75" customHeight="1">
      <c r="A12189" s="13">
        <v>42251.989583333336</v>
      </c>
      <c r="B12189" s="75">
        <v>57.1833333333333</v>
      </c>
      <c r="C12189" s="75">
        <v>59.2666666666667</v>
      </c>
      <c r="D12189" s="75">
        <v>80.1333333333333</v>
      </c>
      <c r="E12189" s="75">
        <v>63.2666666666667</v>
      </c>
    </row>
    <row r="12190" ht="15.75" customHeight="1">
      <c r="A12190" s="13">
        <v>42252.0</v>
      </c>
      <c r="B12190" s="75">
        <v>57.0666666666667</v>
      </c>
      <c r="C12190" s="75">
        <v>58.4166666666667</v>
      </c>
      <c r="D12190" s="75">
        <v>79.8833333333333</v>
      </c>
      <c r="E12190" s="75">
        <v>62.8833333333333</v>
      </c>
    </row>
    <row r="12191" ht="15.75" customHeight="1">
      <c r="A12191" s="13">
        <v>42252.010416666664</v>
      </c>
      <c r="B12191" s="75">
        <v>57.3166666666667</v>
      </c>
      <c r="C12191" s="75">
        <v>57.1666666666667</v>
      </c>
      <c r="D12191" s="75">
        <v>79.6333333333333</v>
      </c>
      <c r="E12191" s="75">
        <v>62.6333333333333</v>
      </c>
    </row>
    <row r="12192" ht="15.75" customHeight="1">
      <c r="A12192" s="13">
        <v>42252.020833333336</v>
      </c>
      <c r="B12192" s="75">
        <v>57.5666666666667</v>
      </c>
      <c r="C12192" s="75">
        <v>55.9166666666667</v>
      </c>
      <c r="D12192" s="75">
        <v>79.3833333333333</v>
      </c>
      <c r="E12192" s="75">
        <v>62.3833333333333</v>
      </c>
    </row>
    <row r="12193" ht="15.75" customHeight="1">
      <c r="A12193" s="13">
        <v>42252.03125</v>
      </c>
      <c r="B12193" s="75">
        <v>57.8166666666667</v>
      </c>
      <c r="C12193" s="75">
        <v>54.6666666666667</v>
      </c>
      <c r="D12193" s="75">
        <v>79.1333333333333</v>
      </c>
      <c r="E12193" s="75">
        <v>62.1333333333333</v>
      </c>
    </row>
    <row r="12194" ht="15.75" customHeight="1">
      <c r="A12194" s="13">
        <v>42252.041666666664</v>
      </c>
      <c r="B12194" s="75">
        <v>57.8</v>
      </c>
      <c r="C12194" s="75">
        <v>54.2333333333333</v>
      </c>
      <c r="D12194" s="75">
        <v>78.8833333333333</v>
      </c>
      <c r="E12194" s="75">
        <v>61.7666666666667</v>
      </c>
    </row>
    <row r="12195" ht="15.75" customHeight="1">
      <c r="A12195" s="13">
        <v>42252.052083333336</v>
      </c>
      <c r="B12195" s="75">
        <v>57.05</v>
      </c>
      <c r="C12195" s="75">
        <v>54.7333333333333</v>
      </c>
      <c r="D12195" s="75">
        <v>78.6333333333333</v>
      </c>
      <c r="E12195" s="75">
        <v>61.2666666666667</v>
      </c>
    </row>
    <row r="12196" ht="15.75" customHeight="1">
      <c r="A12196" s="13">
        <v>42252.0625</v>
      </c>
      <c r="B12196" s="75">
        <v>56.3</v>
      </c>
      <c r="C12196" s="75">
        <v>55.2333333333333</v>
      </c>
      <c r="D12196" s="75">
        <v>78.3833333333333</v>
      </c>
      <c r="E12196" s="75">
        <v>60.7666666666667</v>
      </c>
    </row>
    <row r="12197" ht="15.75" customHeight="1">
      <c r="A12197" s="13">
        <v>42252.072916666664</v>
      </c>
      <c r="B12197" s="75">
        <v>55.55</v>
      </c>
      <c r="C12197" s="75">
        <v>55.7333333333333</v>
      </c>
      <c r="D12197" s="75">
        <v>78.1333333333333</v>
      </c>
      <c r="E12197" s="75">
        <v>60.2666666666667</v>
      </c>
    </row>
    <row r="12198" ht="15.75" customHeight="1">
      <c r="A12198" s="13">
        <v>42252.083333333336</v>
      </c>
      <c r="B12198" s="75">
        <v>55.0</v>
      </c>
      <c r="C12198" s="75">
        <v>55.7666666666667</v>
      </c>
      <c r="D12198" s="75">
        <v>77.8833333333333</v>
      </c>
      <c r="E12198" s="75">
        <v>59.8833333333333</v>
      </c>
    </row>
    <row r="12199" ht="15.75" customHeight="1">
      <c r="A12199" s="13">
        <v>42252.09375</v>
      </c>
      <c r="B12199" s="75">
        <v>55.0</v>
      </c>
      <c r="C12199" s="75">
        <v>55.2666666666667</v>
      </c>
      <c r="D12199" s="75">
        <v>77.6333333333333</v>
      </c>
      <c r="E12199" s="75">
        <v>59.6333333333333</v>
      </c>
    </row>
    <row r="12200" ht="15.75" customHeight="1">
      <c r="A12200" s="13">
        <v>42252.104166666664</v>
      </c>
      <c r="B12200" s="75">
        <v>55.0</v>
      </c>
      <c r="C12200" s="75">
        <v>54.7666666666667</v>
      </c>
      <c r="D12200" s="75">
        <v>77.3833333333333</v>
      </c>
      <c r="E12200" s="75">
        <v>59.3833333333333</v>
      </c>
    </row>
    <row r="12201" ht="15.75" customHeight="1">
      <c r="A12201" s="13">
        <v>42252.114583333336</v>
      </c>
      <c r="B12201" s="75">
        <v>55.0</v>
      </c>
      <c r="C12201" s="75">
        <v>54.2666666666667</v>
      </c>
      <c r="D12201" s="75">
        <v>77.1333333333333</v>
      </c>
      <c r="E12201" s="75">
        <v>59.1333333333333</v>
      </c>
    </row>
    <row r="12202" ht="15.75" customHeight="1">
      <c r="A12202" s="13">
        <v>42252.125</v>
      </c>
      <c r="B12202" s="75">
        <v>54.9333333333333</v>
      </c>
      <c r="C12202" s="75">
        <v>54.0</v>
      </c>
      <c r="D12202" s="75">
        <v>76.7666666666667</v>
      </c>
      <c r="E12202" s="75">
        <v>58.8833333333333</v>
      </c>
    </row>
    <row r="12203" ht="15.75" customHeight="1">
      <c r="A12203" s="13">
        <v>42252.135416666664</v>
      </c>
      <c r="B12203" s="75">
        <v>54.6833333333333</v>
      </c>
      <c r="C12203" s="75">
        <v>54.0</v>
      </c>
      <c r="D12203" s="75">
        <v>76.2666666666667</v>
      </c>
      <c r="E12203" s="75">
        <v>58.6333333333333</v>
      </c>
    </row>
    <row r="12204" ht="15.75" customHeight="1">
      <c r="A12204" s="13">
        <v>42252.145833333336</v>
      </c>
      <c r="B12204" s="75">
        <v>54.4333333333333</v>
      </c>
      <c r="C12204" s="75">
        <v>54.0</v>
      </c>
      <c r="D12204" s="75">
        <v>75.7666666666667</v>
      </c>
      <c r="E12204" s="75">
        <v>58.3833333333333</v>
      </c>
    </row>
    <row r="12205" ht="15.75" customHeight="1">
      <c r="A12205" s="13">
        <v>42252.15625</v>
      </c>
      <c r="B12205" s="75">
        <v>54.1833333333333</v>
      </c>
      <c r="C12205" s="75">
        <v>54.0</v>
      </c>
      <c r="D12205" s="75">
        <v>75.2666666666667</v>
      </c>
      <c r="E12205" s="75">
        <v>58.1333333333333</v>
      </c>
    </row>
    <row r="12206" ht="15.75" customHeight="1">
      <c r="A12206" s="13">
        <v>42252.166666666664</v>
      </c>
      <c r="B12206" s="75">
        <v>54.0</v>
      </c>
      <c r="C12206" s="75">
        <v>53.8833333333333</v>
      </c>
      <c r="D12206" s="75">
        <v>74.8833333333333</v>
      </c>
      <c r="E12206" s="75">
        <v>57.8833333333333</v>
      </c>
    </row>
    <row r="12207" ht="15.75" customHeight="1">
      <c r="A12207" s="13">
        <v>42252.177083333336</v>
      </c>
      <c r="B12207" s="75">
        <v>54.0</v>
      </c>
      <c r="C12207" s="75">
        <v>53.6333333333333</v>
      </c>
      <c r="D12207" s="75">
        <v>74.6333333333333</v>
      </c>
      <c r="E12207" s="75">
        <v>57.6333333333333</v>
      </c>
    </row>
    <row r="12208" ht="15.75" customHeight="1">
      <c r="A12208" s="13">
        <v>42252.1875</v>
      </c>
      <c r="B12208" s="75">
        <v>54.0</v>
      </c>
      <c r="C12208" s="75">
        <v>53.3833333333333</v>
      </c>
      <c r="D12208" s="75">
        <v>74.3833333333333</v>
      </c>
      <c r="E12208" s="75">
        <v>57.3833333333333</v>
      </c>
    </row>
    <row r="12209" ht="15.75" customHeight="1">
      <c r="A12209" s="13">
        <v>42252.197916666664</v>
      </c>
      <c r="B12209" s="75">
        <v>54.0</v>
      </c>
      <c r="C12209" s="75">
        <v>53.1333333333333</v>
      </c>
      <c r="D12209" s="75">
        <v>74.1333333333333</v>
      </c>
      <c r="E12209" s="75">
        <v>57.1333333333333</v>
      </c>
    </row>
    <row r="12210" ht="15.75" customHeight="1">
      <c r="A12210" s="13">
        <v>42252.208333333336</v>
      </c>
      <c r="B12210" s="75">
        <v>54.0</v>
      </c>
      <c r="C12210" s="75">
        <v>53.0</v>
      </c>
      <c r="D12210" s="75">
        <v>73.8833333333333</v>
      </c>
      <c r="E12210" s="75">
        <v>56.8833333333333</v>
      </c>
    </row>
    <row r="12211" ht="15.75" customHeight="1">
      <c r="A12211" s="13">
        <v>42252.21875</v>
      </c>
      <c r="B12211" s="75">
        <v>54.0</v>
      </c>
      <c r="C12211" s="75">
        <v>53.0</v>
      </c>
      <c r="D12211" s="75">
        <v>73.6333333333333</v>
      </c>
      <c r="E12211" s="75">
        <v>56.6333333333333</v>
      </c>
    </row>
    <row r="12212" ht="15.75" customHeight="1">
      <c r="A12212" s="13">
        <v>42252.229166666664</v>
      </c>
      <c r="B12212" s="75">
        <v>54.0</v>
      </c>
      <c r="C12212" s="75">
        <v>53.0</v>
      </c>
      <c r="D12212" s="75">
        <v>73.3833333333333</v>
      </c>
      <c r="E12212" s="75">
        <v>56.3833333333333</v>
      </c>
    </row>
    <row r="12213" ht="15.75" customHeight="1">
      <c r="A12213" s="13">
        <v>42252.239583333336</v>
      </c>
      <c r="B12213" s="75">
        <v>54.0</v>
      </c>
      <c r="C12213" s="75">
        <v>53.0</v>
      </c>
      <c r="D12213" s="75">
        <v>73.1333333333333</v>
      </c>
      <c r="E12213" s="75">
        <v>56.1333333333333</v>
      </c>
    </row>
    <row r="12214" ht="15.75" customHeight="1">
      <c r="A12214" s="13">
        <v>42252.25</v>
      </c>
      <c r="B12214" s="75">
        <v>54.2666666666667</v>
      </c>
      <c r="C12214" s="75">
        <v>53.2333333333333</v>
      </c>
      <c r="D12214" s="75">
        <v>73.0</v>
      </c>
      <c r="E12214" s="75">
        <v>56.2333333333333</v>
      </c>
    </row>
    <row r="12215" ht="15.75" customHeight="1">
      <c r="A12215" s="13">
        <v>42252.260416666664</v>
      </c>
      <c r="B12215" s="75">
        <v>55.2666666666667</v>
      </c>
      <c r="C12215" s="75">
        <v>53.7333333333333</v>
      </c>
      <c r="D12215" s="75">
        <v>73.0</v>
      </c>
      <c r="E12215" s="75">
        <v>56.7333333333333</v>
      </c>
    </row>
    <row r="12216" ht="15.75" customHeight="1">
      <c r="A12216" s="13">
        <v>42252.270833333336</v>
      </c>
      <c r="B12216" s="75">
        <v>56.2666666666667</v>
      </c>
      <c r="C12216" s="75">
        <v>54.2333333333333</v>
      </c>
      <c r="D12216" s="75">
        <v>73.0</v>
      </c>
      <c r="E12216" s="75">
        <v>57.2333333333333</v>
      </c>
    </row>
    <row r="12217" ht="15.75" customHeight="1">
      <c r="A12217" s="13">
        <v>42252.28125</v>
      </c>
      <c r="B12217" s="75">
        <v>57.2666666666667</v>
      </c>
      <c r="C12217" s="75">
        <v>54.7333333333333</v>
      </c>
      <c r="D12217" s="75">
        <v>73.0</v>
      </c>
      <c r="E12217" s="75">
        <v>57.7333333333333</v>
      </c>
    </row>
    <row r="12218" ht="15.75" customHeight="1">
      <c r="A12218" s="13">
        <v>42252.291666666664</v>
      </c>
      <c r="B12218" s="75">
        <v>58.2</v>
      </c>
      <c r="C12218" s="75">
        <v>55.4666666666667</v>
      </c>
      <c r="D12218" s="75">
        <v>73.35</v>
      </c>
      <c r="E12218" s="75">
        <v>58.4666666666667</v>
      </c>
    </row>
    <row r="12219" ht="15.75" customHeight="1">
      <c r="A12219" s="13">
        <v>42252.302083333336</v>
      </c>
      <c r="B12219" s="75">
        <v>58.95</v>
      </c>
      <c r="C12219" s="75">
        <v>56.4666666666667</v>
      </c>
      <c r="D12219" s="75">
        <v>74.1</v>
      </c>
      <c r="E12219" s="75">
        <v>59.4666666666667</v>
      </c>
    </row>
    <row r="12220" ht="15.75" customHeight="1">
      <c r="A12220" s="13">
        <v>42252.3125</v>
      </c>
      <c r="B12220" s="75">
        <v>59.7</v>
      </c>
      <c r="C12220" s="75">
        <v>57.4666666666667</v>
      </c>
      <c r="D12220" s="75">
        <v>74.85</v>
      </c>
      <c r="E12220" s="75">
        <v>60.4666666666667</v>
      </c>
    </row>
    <row r="12221" ht="15.75" customHeight="1">
      <c r="A12221" s="13">
        <v>42252.322916666664</v>
      </c>
      <c r="B12221" s="75">
        <v>60.45</v>
      </c>
      <c r="C12221" s="75">
        <v>58.4666666666667</v>
      </c>
      <c r="D12221" s="75">
        <v>75.6</v>
      </c>
      <c r="E12221" s="75">
        <v>61.4666666666667</v>
      </c>
    </row>
    <row r="12222" ht="15.75" customHeight="1">
      <c r="A12222" s="13">
        <v>42252.333333333336</v>
      </c>
      <c r="B12222" s="75">
        <v>61.2</v>
      </c>
      <c r="C12222" s="75">
        <v>59.4666666666667</v>
      </c>
      <c r="D12222" s="75">
        <v>76.35</v>
      </c>
      <c r="E12222" s="75">
        <v>62.7</v>
      </c>
    </row>
    <row r="12223" ht="15.75" customHeight="1">
      <c r="A12223" s="13">
        <v>42252.34375</v>
      </c>
      <c r="B12223" s="75">
        <v>61.95</v>
      </c>
      <c r="C12223" s="75">
        <v>60.4666666666667</v>
      </c>
      <c r="D12223" s="75">
        <v>77.1</v>
      </c>
      <c r="E12223" s="75">
        <v>64.2</v>
      </c>
    </row>
    <row r="12224" ht="15.75" customHeight="1">
      <c r="A12224" s="13">
        <v>42252.354166666664</v>
      </c>
      <c r="B12224" s="75">
        <v>62.7</v>
      </c>
      <c r="C12224" s="75">
        <v>61.4666666666667</v>
      </c>
      <c r="D12224" s="75">
        <v>77.85</v>
      </c>
      <c r="E12224" s="75">
        <v>65.7</v>
      </c>
    </row>
    <row r="12225" ht="15.75" customHeight="1">
      <c r="A12225" s="13">
        <v>42252.364583333336</v>
      </c>
      <c r="B12225" s="75">
        <v>63.45</v>
      </c>
      <c r="C12225" s="75">
        <v>62.4666666666667</v>
      </c>
      <c r="D12225" s="75">
        <v>78.6</v>
      </c>
      <c r="E12225" s="75">
        <v>67.2</v>
      </c>
    </row>
    <row r="12226" ht="15.75" customHeight="1">
      <c r="A12226" s="13">
        <v>42252.375</v>
      </c>
      <c r="B12226" s="75">
        <v>64.2</v>
      </c>
      <c r="C12226" s="75">
        <v>63.5833333333333</v>
      </c>
      <c r="D12226" s="75">
        <v>79.5833333333333</v>
      </c>
      <c r="E12226" s="75">
        <v>68.35</v>
      </c>
    </row>
    <row r="12227" ht="15.75" customHeight="1">
      <c r="A12227" s="13">
        <v>42252.385416666664</v>
      </c>
      <c r="B12227" s="75">
        <v>64.95</v>
      </c>
      <c r="C12227" s="75">
        <v>64.8333333333333</v>
      </c>
      <c r="D12227" s="75">
        <v>80.8333333333333</v>
      </c>
      <c r="E12227" s="75">
        <v>69.1</v>
      </c>
    </row>
    <row r="12228" ht="15.75" customHeight="1">
      <c r="A12228" s="13">
        <v>42252.395833333336</v>
      </c>
      <c r="B12228" s="75">
        <v>65.7</v>
      </c>
      <c r="C12228" s="75">
        <v>66.0833333333333</v>
      </c>
      <c r="D12228" s="75">
        <v>82.0833333333333</v>
      </c>
      <c r="E12228" s="75">
        <v>69.85</v>
      </c>
    </row>
    <row r="12229" ht="15.75" customHeight="1">
      <c r="A12229" s="13">
        <v>42252.40625</v>
      </c>
      <c r="B12229" s="75">
        <v>66.45</v>
      </c>
      <c r="C12229" s="75">
        <v>67.3333333333333</v>
      </c>
      <c r="D12229" s="75">
        <v>83.3333333333333</v>
      </c>
      <c r="E12229" s="75">
        <v>70.6</v>
      </c>
    </row>
    <row r="12230" ht="15.75" customHeight="1">
      <c r="A12230" s="13">
        <v>42252.416666666664</v>
      </c>
      <c r="B12230" s="75">
        <v>67.2</v>
      </c>
      <c r="C12230" s="75">
        <v>68.35</v>
      </c>
      <c r="D12230" s="75">
        <v>84.4666666666667</v>
      </c>
      <c r="E12230" s="75">
        <v>71.35</v>
      </c>
    </row>
    <row r="12231" ht="15.75" customHeight="1">
      <c r="A12231" s="13">
        <v>42252.427083333336</v>
      </c>
      <c r="B12231" s="75">
        <v>67.95</v>
      </c>
      <c r="C12231" s="75">
        <v>69.1</v>
      </c>
      <c r="D12231" s="75">
        <v>85.4666666666667</v>
      </c>
      <c r="E12231" s="75">
        <v>72.1</v>
      </c>
    </row>
    <row r="12232" ht="15.75" customHeight="1">
      <c r="A12232" s="13">
        <v>42252.4375</v>
      </c>
      <c r="B12232" s="75">
        <v>68.7</v>
      </c>
      <c r="C12232" s="75">
        <v>69.85</v>
      </c>
      <c r="D12232" s="75">
        <v>86.4666666666667</v>
      </c>
      <c r="E12232" s="75">
        <v>72.85</v>
      </c>
    </row>
    <row r="12233" ht="15.75" customHeight="1">
      <c r="A12233" s="13">
        <v>42252.447916666664</v>
      </c>
      <c r="B12233" s="75">
        <v>69.45</v>
      </c>
      <c r="C12233" s="75">
        <v>70.6</v>
      </c>
      <c r="D12233" s="75">
        <v>87.4666666666667</v>
      </c>
      <c r="E12233" s="75">
        <v>73.6</v>
      </c>
    </row>
    <row r="12234" ht="15.75" customHeight="1">
      <c r="A12234" s="13">
        <v>42252.458333333336</v>
      </c>
      <c r="B12234" s="75">
        <v>70.1333333333333</v>
      </c>
      <c r="C12234" s="75">
        <v>71.35</v>
      </c>
      <c r="D12234" s="75">
        <v>88.35</v>
      </c>
      <c r="E12234" s="75">
        <v>74.4666666666667</v>
      </c>
    </row>
    <row r="12235" ht="15.75" customHeight="1">
      <c r="A12235" s="13">
        <v>42252.46875</v>
      </c>
      <c r="B12235" s="75">
        <v>70.6333333333333</v>
      </c>
      <c r="C12235" s="75">
        <v>72.1</v>
      </c>
      <c r="D12235" s="75">
        <v>89.1</v>
      </c>
      <c r="E12235" s="75">
        <v>75.4666666666667</v>
      </c>
    </row>
    <row r="12236" ht="15.75" customHeight="1">
      <c r="A12236" s="13">
        <v>42252.479166666664</v>
      </c>
      <c r="B12236" s="75">
        <v>71.1333333333333</v>
      </c>
      <c r="C12236" s="75">
        <v>72.85</v>
      </c>
      <c r="D12236" s="75">
        <v>89.85</v>
      </c>
      <c r="E12236" s="75">
        <v>76.4666666666667</v>
      </c>
    </row>
    <row r="12237" ht="15.75" customHeight="1">
      <c r="A12237" s="13">
        <v>42252.489583333336</v>
      </c>
      <c r="B12237" s="75">
        <v>71.6333333333333</v>
      </c>
      <c r="C12237" s="75">
        <v>73.6</v>
      </c>
      <c r="D12237" s="75">
        <v>90.6</v>
      </c>
      <c r="E12237" s="75">
        <v>77.4666666666667</v>
      </c>
    </row>
    <row r="12238" ht="15.75" customHeight="1">
      <c r="A12238" s="13">
        <v>42252.5</v>
      </c>
      <c r="B12238" s="75">
        <v>72.2666666666667</v>
      </c>
      <c r="C12238" s="75">
        <v>74.35</v>
      </c>
      <c r="D12238" s="75">
        <v>91.2333333333333</v>
      </c>
      <c r="E12238" s="75">
        <v>78.4666666666667</v>
      </c>
    </row>
    <row r="12239" ht="15.75" customHeight="1">
      <c r="A12239" s="13">
        <v>42252.510416666664</v>
      </c>
      <c r="B12239" s="75">
        <v>73.2666666666667</v>
      </c>
      <c r="C12239" s="75">
        <v>75.1</v>
      </c>
      <c r="D12239" s="75">
        <v>91.7333333333333</v>
      </c>
      <c r="E12239" s="75">
        <v>79.4666666666667</v>
      </c>
    </row>
    <row r="12240" ht="15.75" customHeight="1">
      <c r="A12240" s="13">
        <v>42252.520833333336</v>
      </c>
      <c r="B12240" s="75">
        <v>74.2666666666667</v>
      </c>
      <c r="C12240" s="75">
        <v>75.85</v>
      </c>
      <c r="D12240" s="75">
        <v>92.2333333333333</v>
      </c>
      <c r="E12240" s="75">
        <v>80.4666666666667</v>
      </c>
    </row>
    <row r="12241" ht="15.75" customHeight="1">
      <c r="A12241" s="13">
        <v>42252.53125</v>
      </c>
      <c r="B12241" s="75">
        <v>75.2666666666667</v>
      </c>
      <c r="C12241" s="75">
        <v>76.6</v>
      </c>
      <c r="D12241" s="75">
        <v>92.7333333333333</v>
      </c>
      <c r="E12241" s="75">
        <v>81.4666666666667</v>
      </c>
    </row>
    <row r="12242" ht="15.75" customHeight="1">
      <c r="A12242" s="13">
        <v>42252.541666666664</v>
      </c>
      <c r="B12242" s="75">
        <v>76.0</v>
      </c>
      <c r="C12242" s="75">
        <v>77.1166666666667</v>
      </c>
      <c r="D12242" s="75">
        <v>93.2333333333333</v>
      </c>
      <c r="E12242" s="75">
        <v>82.2333333333333</v>
      </c>
    </row>
    <row r="12243" ht="15.75" customHeight="1">
      <c r="A12243" s="13">
        <v>42252.552083333336</v>
      </c>
      <c r="B12243" s="75">
        <v>76.0</v>
      </c>
      <c r="C12243" s="75">
        <v>77.3666666666667</v>
      </c>
      <c r="D12243" s="75">
        <v>93.7333333333333</v>
      </c>
      <c r="E12243" s="75">
        <v>82.7333333333333</v>
      </c>
    </row>
    <row r="12244" ht="15.75" customHeight="1">
      <c r="A12244" s="13">
        <v>42252.5625</v>
      </c>
      <c r="B12244" s="75">
        <v>76.0</v>
      </c>
      <c r="C12244" s="75">
        <v>77.6166666666667</v>
      </c>
      <c r="D12244" s="75">
        <v>94.2333333333333</v>
      </c>
      <c r="E12244" s="75">
        <v>83.2333333333333</v>
      </c>
    </row>
    <row r="12245" ht="15.75" customHeight="1">
      <c r="A12245" s="13">
        <v>42252.572916666664</v>
      </c>
      <c r="B12245" s="75">
        <v>76.0</v>
      </c>
      <c r="C12245" s="75">
        <v>77.8666666666667</v>
      </c>
      <c r="D12245" s="75">
        <v>94.7333333333333</v>
      </c>
      <c r="E12245" s="75">
        <v>83.7333333333333</v>
      </c>
    </row>
    <row r="12246" ht="15.75" customHeight="1">
      <c r="A12246" s="13">
        <v>42252.583333333336</v>
      </c>
      <c r="B12246" s="75">
        <v>75.8</v>
      </c>
      <c r="C12246" s="75">
        <v>78.2333333333333</v>
      </c>
      <c r="D12246" s="75">
        <v>95.1166666666667</v>
      </c>
      <c r="E12246" s="75">
        <v>84.1166666666667</v>
      </c>
    </row>
    <row r="12247" ht="15.75" customHeight="1">
      <c r="A12247" s="13">
        <v>42252.59375</v>
      </c>
      <c r="B12247" s="75">
        <v>75.05</v>
      </c>
      <c r="C12247" s="75">
        <v>78.7333333333333</v>
      </c>
      <c r="D12247" s="75">
        <v>95.3666666666667</v>
      </c>
      <c r="E12247" s="75">
        <v>84.3666666666667</v>
      </c>
    </row>
    <row r="12248" ht="15.75" customHeight="1">
      <c r="A12248" s="13">
        <v>42252.604166666664</v>
      </c>
      <c r="B12248" s="75">
        <v>74.3</v>
      </c>
      <c r="C12248" s="75">
        <v>79.2333333333333</v>
      </c>
      <c r="D12248" s="75">
        <v>95.6166666666667</v>
      </c>
      <c r="E12248" s="75">
        <v>84.6166666666667</v>
      </c>
    </row>
    <row r="12249" ht="15.75" customHeight="1">
      <c r="A12249" s="13">
        <v>42252.614583333336</v>
      </c>
      <c r="B12249" s="75">
        <v>73.55</v>
      </c>
      <c r="C12249" s="75">
        <v>79.7333333333333</v>
      </c>
      <c r="D12249" s="75">
        <v>95.8666666666667</v>
      </c>
      <c r="E12249" s="75">
        <v>84.8666666666667</v>
      </c>
    </row>
    <row r="12250" ht="15.75" customHeight="1">
      <c r="A12250" s="13">
        <v>42252.625</v>
      </c>
      <c r="B12250" s="75">
        <v>73.0</v>
      </c>
      <c r="C12250" s="75">
        <v>79.7666666666667</v>
      </c>
      <c r="D12250" s="75">
        <v>96.0</v>
      </c>
      <c r="E12250" s="75">
        <v>85.0</v>
      </c>
    </row>
    <row r="12251" ht="15.75" customHeight="1">
      <c r="A12251" s="13">
        <v>42252.635416666664</v>
      </c>
      <c r="B12251" s="75">
        <v>73.0</v>
      </c>
      <c r="C12251" s="75">
        <v>79.2666666666667</v>
      </c>
      <c r="D12251" s="75">
        <v>96.0</v>
      </c>
      <c r="E12251" s="75">
        <v>85.0</v>
      </c>
    </row>
    <row r="12252" ht="15.75" customHeight="1">
      <c r="A12252" s="13">
        <v>42252.645833333336</v>
      </c>
      <c r="B12252" s="75">
        <v>73.0</v>
      </c>
      <c r="C12252" s="75">
        <v>78.7666666666667</v>
      </c>
      <c r="D12252" s="75">
        <v>96.0</v>
      </c>
      <c r="E12252" s="75">
        <v>85.0</v>
      </c>
    </row>
    <row r="12253" ht="15.75" customHeight="1">
      <c r="A12253" s="13">
        <v>42252.65625</v>
      </c>
      <c r="B12253" s="75">
        <v>73.0</v>
      </c>
      <c r="C12253" s="75">
        <v>78.2666666666667</v>
      </c>
      <c r="D12253" s="75">
        <v>96.0</v>
      </c>
      <c r="E12253" s="75">
        <v>85.0</v>
      </c>
    </row>
    <row r="12254" ht="15.75" customHeight="1">
      <c r="A12254" s="13">
        <v>42252.666666666664</v>
      </c>
      <c r="B12254" s="75">
        <v>72.8666666666667</v>
      </c>
      <c r="C12254" s="75">
        <v>77.5333333333333</v>
      </c>
      <c r="D12254" s="75">
        <v>95.8833333333333</v>
      </c>
      <c r="E12254" s="75">
        <v>84.8833333333333</v>
      </c>
    </row>
    <row r="12255" ht="15.75" customHeight="1">
      <c r="A12255" s="13">
        <v>42252.677083333336</v>
      </c>
      <c r="B12255" s="75">
        <v>72.3666666666667</v>
      </c>
      <c r="C12255" s="75">
        <v>76.5333333333333</v>
      </c>
      <c r="D12255" s="75">
        <v>95.6333333333333</v>
      </c>
      <c r="E12255" s="75">
        <v>84.6333333333333</v>
      </c>
    </row>
    <row r="12256" ht="15.75" customHeight="1">
      <c r="A12256" s="13">
        <v>42252.6875</v>
      </c>
      <c r="B12256" s="75">
        <v>71.8666666666667</v>
      </c>
      <c r="C12256" s="75">
        <v>75.5333333333333</v>
      </c>
      <c r="D12256" s="75">
        <v>95.3833333333333</v>
      </c>
      <c r="E12256" s="75">
        <v>84.3833333333333</v>
      </c>
    </row>
    <row r="12257" ht="15.75" customHeight="1">
      <c r="A12257" s="13">
        <v>42252.697916666664</v>
      </c>
      <c r="B12257" s="75">
        <v>71.3666666666667</v>
      </c>
      <c r="C12257" s="75">
        <v>74.5333333333333</v>
      </c>
      <c r="D12257" s="75">
        <v>95.1333333333333</v>
      </c>
      <c r="E12257" s="75">
        <v>84.1333333333333</v>
      </c>
    </row>
    <row r="12258" ht="15.75" customHeight="1">
      <c r="A12258" s="13">
        <v>42252.708333333336</v>
      </c>
      <c r="B12258" s="75">
        <v>70.8</v>
      </c>
      <c r="C12258" s="75">
        <v>73.65</v>
      </c>
      <c r="D12258" s="75">
        <v>94.7666666666667</v>
      </c>
      <c r="E12258" s="75">
        <v>83.7666666666667</v>
      </c>
    </row>
    <row r="12259" ht="15.75" customHeight="1">
      <c r="A12259" s="13">
        <v>42252.71875</v>
      </c>
      <c r="B12259" s="75">
        <v>70.05</v>
      </c>
      <c r="C12259" s="75">
        <v>72.9</v>
      </c>
      <c r="D12259" s="75">
        <v>94.2666666666667</v>
      </c>
      <c r="E12259" s="75">
        <v>83.2666666666667</v>
      </c>
    </row>
    <row r="12260" ht="15.75" customHeight="1">
      <c r="A12260" s="13">
        <v>42252.729166666664</v>
      </c>
      <c r="B12260" s="75">
        <v>69.3</v>
      </c>
      <c r="C12260" s="75">
        <v>72.15</v>
      </c>
      <c r="D12260" s="75">
        <v>93.7666666666667</v>
      </c>
      <c r="E12260" s="75">
        <v>82.7666666666667</v>
      </c>
    </row>
    <row r="12261" ht="15.75" customHeight="1">
      <c r="A12261" s="13">
        <v>42252.739583333336</v>
      </c>
      <c r="B12261" s="75">
        <v>68.55</v>
      </c>
      <c r="C12261" s="75">
        <v>71.4</v>
      </c>
      <c r="D12261" s="75">
        <v>93.2666666666667</v>
      </c>
      <c r="E12261" s="75">
        <v>82.2666666666667</v>
      </c>
    </row>
    <row r="12262" ht="15.75" customHeight="1">
      <c r="A12262" s="13">
        <v>42252.75</v>
      </c>
      <c r="B12262" s="75">
        <v>67.7333333333333</v>
      </c>
      <c r="C12262" s="75">
        <v>70.7666666666667</v>
      </c>
      <c r="D12262" s="75">
        <v>92.65</v>
      </c>
      <c r="E12262" s="75">
        <v>81.65</v>
      </c>
    </row>
    <row r="12263" ht="15.75" customHeight="1">
      <c r="A12263" s="13">
        <v>42252.760416666664</v>
      </c>
      <c r="B12263" s="75">
        <v>66.7333333333333</v>
      </c>
      <c r="C12263" s="75">
        <v>70.2666666666667</v>
      </c>
      <c r="D12263" s="75">
        <v>91.9</v>
      </c>
      <c r="E12263" s="75">
        <v>80.9</v>
      </c>
    </row>
    <row r="12264" ht="15.75" customHeight="1">
      <c r="A12264" s="13">
        <v>42252.770833333336</v>
      </c>
      <c r="B12264" s="75">
        <v>65.7333333333333</v>
      </c>
      <c r="C12264" s="75">
        <v>69.7666666666667</v>
      </c>
      <c r="D12264" s="75">
        <v>91.15</v>
      </c>
      <c r="E12264" s="75">
        <v>80.15</v>
      </c>
    </row>
    <row r="12265" ht="15.75" customHeight="1">
      <c r="A12265" s="13">
        <v>42252.78125</v>
      </c>
      <c r="B12265" s="75">
        <v>64.7333333333333</v>
      </c>
      <c r="C12265" s="75">
        <v>69.2666666666667</v>
      </c>
      <c r="D12265" s="75">
        <v>90.4</v>
      </c>
      <c r="E12265" s="75">
        <v>79.4</v>
      </c>
    </row>
    <row r="12266" ht="15.75" customHeight="1">
      <c r="A12266" s="13">
        <v>42252.791666666664</v>
      </c>
      <c r="B12266" s="75">
        <v>63.8666666666667</v>
      </c>
      <c r="C12266" s="75">
        <v>68.7666666666667</v>
      </c>
      <c r="D12266" s="75">
        <v>89.65</v>
      </c>
      <c r="E12266" s="75">
        <v>78.7666666666667</v>
      </c>
    </row>
    <row r="12267" ht="15.75" customHeight="1">
      <c r="A12267" s="13">
        <v>42252.802083333336</v>
      </c>
      <c r="B12267" s="75">
        <v>63.3666666666667</v>
      </c>
      <c r="C12267" s="75">
        <v>68.2666666666667</v>
      </c>
      <c r="D12267" s="75">
        <v>88.9</v>
      </c>
      <c r="E12267" s="75">
        <v>78.2666666666667</v>
      </c>
    </row>
    <row r="12268" ht="15.75" customHeight="1">
      <c r="A12268" s="13">
        <v>42252.8125</v>
      </c>
      <c r="B12268" s="75">
        <v>62.8666666666667</v>
      </c>
      <c r="C12268" s="75">
        <v>67.7666666666667</v>
      </c>
      <c r="D12268" s="75">
        <v>88.15</v>
      </c>
      <c r="E12268" s="75">
        <v>77.7666666666667</v>
      </c>
    </row>
    <row r="12269" ht="15.75" customHeight="1">
      <c r="A12269" s="13">
        <v>42252.822916666664</v>
      </c>
      <c r="B12269" s="75">
        <v>62.3666666666667</v>
      </c>
      <c r="C12269" s="75">
        <v>67.2666666666667</v>
      </c>
      <c r="D12269" s="75">
        <v>87.4</v>
      </c>
      <c r="E12269" s="75">
        <v>77.2666666666667</v>
      </c>
    </row>
    <row r="12270" ht="15.75" customHeight="1">
      <c r="A12270" s="13">
        <v>42252.833333333336</v>
      </c>
      <c r="B12270" s="75">
        <v>62.0</v>
      </c>
      <c r="C12270" s="75">
        <v>66.8833333333333</v>
      </c>
      <c r="D12270" s="75">
        <v>86.7666666666667</v>
      </c>
      <c r="E12270" s="75">
        <v>76.7666666666667</v>
      </c>
    </row>
    <row r="12271" ht="15.75" customHeight="1">
      <c r="A12271" s="13">
        <v>42252.84375</v>
      </c>
      <c r="B12271" s="75">
        <v>62.0</v>
      </c>
      <c r="C12271" s="75">
        <v>66.6333333333333</v>
      </c>
      <c r="D12271" s="75">
        <v>86.2666666666667</v>
      </c>
      <c r="E12271" s="75">
        <v>76.2666666666667</v>
      </c>
    </row>
    <row r="12272" ht="15.75" customHeight="1">
      <c r="A12272" s="13">
        <v>42252.854166666664</v>
      </c>
      <c r="B12272" s="75">
        <v>62.0</v>
      </c>
      <c r="C12272" s="75">
        <v>66.3833333333333</v>
      </c>
      <c r="D12272" s="75">
        <v>85.7666666666667</v>
      </c>
      <c r="E12272" s="75">
        <v>75.7666666666667</v>
      </c>
    </row>
    <row r="12273" ht="15.75" customHeight="1">
      <c r="A12273" s="13">
        <v>42252.864583333336</v>
      </c>
      <c r="B12273" s="75">
        <v>62.0</v>
      </c>
      <c r="C12273" s="75">
        <v>66.1333333333333</v>
      </c>
      <c r="D12273" s="75">
        <v>85.2666666666667</v>
      </c>
      <c r="E12273" s="75">
        <v>75.2666666666667</v>
      </c>
    </row>
    <row r="12274" ht="15.75" customHeight="1">
      <c r="A12274" s="13">
        <v>42252.875</v>
      </c>
      <c r="B12274" s="75">
        <v>62.1333333333333</v>
      </c>
      <c r="C12274" s="75">
        <v>65.8833333333333</v>
      </c>
      <c r="D12274" s="75">
        <v>84.8833333333333</v>
      </c>
      <c r="E12274" s="75">
        <v>74.7666666666667</v>
      </c>
    </row>
    <row r="12275" ht="15.75" customHeight="1">
      <c r="A12275" s="13">
        <v>42252.885416666664</v>
      </c>
      <c r="B12275" s="75">
        <v>62.6333333333333</v>
      </c>
      <c r="C12275" s="75">
        <v>65.6333333333333</v>
      </c>
      <c r="D12275" s="75">
        <v>84.6333333333333</v>
      </c>
      <c r="E12275" s="75">
        <v>74.2666666666667</v>
      </c>
    </row>
    <row r="12276" ht="15.75" customHeight="1">
      <c r="A12276" s="13">
        <v>42252.895833333336</v>
      </c>
      <c r="B12276" s="75">
        <v>63.1333333333333</v>
      </c>
      <c r="C12276" s="75">
        <v>65.3833333333333</v>
      </c>
      <c r="D12276" s="75">
        <v>84.3833333333333</v>
      </c>
      <c r="E12276" s="75">
        <v>73.7666666666667</v>
      </c>
    </row>
    <row r="12277" ht="15.75" customHeight="1">
      <c r="A12277" s="13">
        <v>42252.90625</v>
      </c>
      <c r="B12277" s="75">
        <v>63.6333333333333</v>
      </c>
      <c r="C12277" s="75">
        <v>65.1333333333333</v>
      </c>
      <c r="D12277" s="75">
        <v>84.1333333333333</v>
      </c>
      <c r="E12277" s="75">
        <v>73.2666666666667</v>
      </c>
    </row>
    <row r="12278" ht="15.75" customHeight="1">
      <c r="A12278" s="13">
        <v>42252.916666666664</v>
      </c>
      <c r="B12278" s="75">
        <v>63.8666666666667</v>
      </c>
      <c r="C12278" s="75">
        <v>64.8833333333333</v>
      </c>
      <c r="D12278" s="75">
        <v>83.7666666666667</v>
      </c>
      <c r="E12278" s="75">
        <v>72.5333333333333</v>
      </c>
    </row>
    <row r="12279" ht="15.75" customHeight="1">
      <c r="A12279" s="13">
        <v>42252.927083333336</v>
      </c>
      <c r="B12279" s="75">
        <v>63.3666666666667</v>
      </c>
      <c r="C12279" s="75">
        <v>64.6333333333333</v>
      </c>
      <c r="D12279" s="75">
        <v>83.2666666666667</v>
      </c>
      <c r="E12279" s="75">
        <v>71.5333333333333</v>
      </c>
    </row>
    <row r="12280" ht="15.75" customHeight="1">
      <c r="A12280" s="13">
        <v>42252.9375</v>
      </c>
      <c r="B12280" s="75">
        <v>62.8666666666667</v>
      </c>
      <c r="C12280" s="75">
        <v>64.3833333333333</v>
      </c>
      <c r="D12280" s="75">
        <v>82.7666666666667</v>
      </c>
      <c r="E12280" s="75">
        <v>70.5333333333333</v>
      </c>
    </row>
    <row r="12281" ht="15.75" customHeight="1">
      <c r="A12281" s="13">
        <v>42252.947916666664</v>
      </c>
      <c r="B12281" s="75">
        <v>62.3666666666667</v>
      </c>
      <c r="C12281" s="75">
        <v>64.1333333333333</v>
      </c>
      <c r="D12281" s="75">
        <v>82.2666666666667</v>
      </c>
      <c r="E12281" s="75">
        <v>69.5333333333333</v>
      </c>
    </row>
    <row r="12282" ht="15.75" customHeight="1">
      <c r="A12282" s="13">
        <v>42252.958333333336</v>
      </c>
      <c r="B12282" s="75">
        <v>62.0</v>
      </c>
      <c r="C12282" s="75">
        <v>63.4166666666667</v>
      </c>
      <c r="D12282" s="75">
        <v>81.7666666666667</v>
      </c>
      <c r="E12282" s="75">
        <v>68.65</v>
      </c>
    </row>
    <row r="12283" ht="15.75" customHeight="1">
      <c r="A12283" s="13">
        <v>42252.96875</v>
      </c>
      <c r="B12283" s="75">
        <v>62.0</v>
      </c>
      <c r="C12283" s="75">
        <v>62.1666666666667</v>
      </c>
      <c r="D12283" s="75">
        <v>81.2666666666667</v>
      </c>
      <c r="E12283" s="75">
        <v>67.9</v>
      </c>
    </row>
    <row r="12284" ht="15.75" customHeight="1">
      <c r="A12284" s="13">
        <v>42252.979166666664</v>
      </c>
      <c r="B12284" s="75">
        <v>62.0</v>
      </c>
      <c r="C12284" s="75">
        <v>60.9166666666667</v>
      </c>
      <c r="D12284" s="75">
        <v>80.7666666666667</v>
      </c>
      <c r="E12284" s="75">
        <v>67.15</v>
      </c>
    </row>
    <row r="12285" ht="15.75" customHeight="1">
      <c r="A12285" s="13">
        <v>42252.989583333336</v>
      </c>
      <c r="B12285" s="75">
        <v>62.0</v>
      </c>
      <c r="C12285" s="75">
        <v>59.6666666666667</v>
      </c>
      <c r="D12285" s="75">
        <v>80.2666666666667</v>
      </c>
      <c r="E12285" s="75">
        <v>66.4</v>
      </c>
    </row>
    <row r="12286" ht="15.75" customHeight="1">
      <c r="A12286" s="13">
        <v>42253.0</v>
      </c>
      <c r="B12286" s="75">
        <v>61.8666666666667</v>
      </c>
      <c r="C12286" s="75">
        <v>59.0</v>
      </c>
      <c r="D12286" s="75">
        <v>79.8833333333333</v>
      </c>
      <c r="E12286" s="75">
        <v>65.7666666666667</v>
      </c>
    </row>
    <row r="12287" ht="15.75" customHeight="1">
      <c r="A12287" s="13">
        <v>42253.010416666664</v>
      </c>
      <c r="B12287" s="75">
        <v>61.3666666666667</v>
      </c>
      <c r="C12287" s="75">
        <v>59.0</v>
      </c>
      <c r="D12287" s="75">
        <v>79.6333333333333</v>
      </c>
      <c r="E12287" s="75">
        <v>65.2666666666667</v>
      </c>
    </row>
    <row r="12288" ht="15.75" customHeight="1">
      <c r="A12288" s="13">
        <v>42253.020833333336</v>
      </c>
      <c r="B12288" s="75">
        <v>60.8666666666667</v>
      </c>
      <c r="C12288" s="75">
        <v>59.0</v>
      </c>
      <c r="D12288" s="75">
        <v>79.3833333333333</v>
      </c>
      <c r="E12288" s="75">
        <v>64.7666666666667</v>
      </c>
    </row>
    <row r="12289" ht="15.75" customHeight="1">
      <c r="A12289" s="13">
        <v>42253.03125</v>
      </c>
      <c r="B12289" s="75">
        <v>60.3666666666667</v>
      </c>
      <c r="C12289" s="75">
        <v>59.0</v>
      </c>
      <c r="D12289" s="75">
        <v>79.1333333333333</v>
      </c>
      <c r="E12289" s="75">
        <v>64.2666666666667</v>
      </c>
    </row>
    <row r="12290" ht="15.75" customHeight="1">
      <c r="A12290" s="13">
        <v>42253.041666666664</v>
      </c>
      <c r="B12290" s="75">
        <v>60.0</v>
      </c>
      <c r="C12290" s="75">
        <v>58.65</v>
      </c>
      <c r="D12290" s="75">
        <v>78.8833333333333</v>
      </c>
      <c r="E12290" s="75">
        <v>63.8833333333333</v>
      </c>
    </row>
    <row r="12291" ht="15.75" customHeight="1">
      <c r="A12291" s="13">
        <v>42253.052083333336</v>
      </c>
      <c r="B12291" s="75">
        <v>60.0</v>
      </c>
      <c r="C12291" s="75">
        <v>57.9</v>
      </c>
      <c r="D12291" s="75">
        <v>78.6333333333333</v>
      </c>
      <c r="E12291" s="75">
        <v>63.6333333333333</v>
      </c>
    </row>
    <row r="12292" ht="15.75" customHeight="1">
      <c r="A12292" s="13">
        <v>42253.0625</v>
      </c>
      <c r="B12292" s="75">
        <v>60.0</v>
      </c>
      <c r="C12292" s="75">
        <v>57.15</v>
      </c>
      <c r="D12292" s="75">
        <v>78.3833333333333</v>
      </c>
      <c r="E12292" s="75">
        <v>63.3833333333333</v>
      </c>
    </row>
    <row r="12293" ht="15.75" customHeight="1">
      <c r="A12293" s="13">
        <v>42253.072916666664</v>
      </c>
      <c r="B12293" s="75">
        <v>60.0</v>
      </c>
      <c r="C12293" s="75">
        <v>56.4</v>
      </c>
      <c r="D12293" s="75">
        <v>78.1333333333333</v>
      </c>
      <c r="E12293" s="75">
        <v>63.1333333333333</v>
      </c>
    </row>
    <row r="12294" ht="15.75" customHeight="1">
      <c r="A12294" s="13">
        <v>42253.083333333336</v>
      </c>
      <c r="B12294" s="75">
        <v>59.8</v>
      </c>
      <c r="C12294" s="75">
        <v>56.0</v>
      </c>
      <c r="D12294" s="75">
        <v>77.8833333333333</v>
      </c>
      <c r="E12294" s="75">
        <v>62.8833333333333</v>
      </c>
    </row>
    <row r="12295" ht="15.75" customHeight="1">
      <c r="A12295" s="13">
        <v>42253.09375</v>
      </c>
      <c r="B12295" s="75">
        <v>59.05</v>
      </c>
      <c r="C12295" s="75">
        <v>56.0</v>
      </c>
      <c r="D12295" s="75">
        <v>77.6333333333333</v>
      </c>
      <c r="E12295" s="75">
        <v>62.6333333333333</v>
      </c>
    </row>
    <row r="12296" ht="15.75" customHeight="1">
      <c r="A12296" s="13">
        <v>42253.104166666664</v>
      </c>
      <c r="B12296" s="75">
        <v>58.3</v>
      </c>
      <c r="C12296" s="75">
        <v>56.0</v>
      </c>
      <c r="D12296" s="75">
        <v>77.3833333333333</v>
      </c>
      <c r="E12296" s="75">
        <v>62.3833333333333</v>
      </c>
    </row>
    <row r="12297" ht="15.75" customHeight="1">
      <c r="A12297" s="13">
        <v>42253.114583333336</v>
      </c>
      <c r="B12297" s="75">
        <v>57.55</v>
      </c>
      <c r="C12297" s="75">
        <v>56.0</v>
      </c>
      <c r="D12297" s="75">
        <v>77.1333333333333</v>
      </c>
      <c r="E12297" s="75">
        <v>62.1333333333333</v>
      </c>
    </row>
    <row r="12298" ht="15.75" customHeight="1">
      <c r="A12298" s="13">
        <v>42253.125</v>
      </c>
      <c r="B12298" s="75">
        <v>56.9333333333333</v>
      </c>
      <c r="C12298" s="75">
        <v>55.65</v>
      </c>
      <c r="D12298" s="75">
        <v>76.8833333333333</v>
      </c>
      <c r="E12298" s="75">
        <v>61.8833333333333</v>
      </c>
    </row>
    <row r="12299" ht="15.75" customHeight="1">
      <c r="A12299" s="13">
        <v>42253.135416666664</v>
      </c>
      <c r="B12299" s="75">
        <v>56.6833333333333</v>
      </c>
      <c r="C12299" s="75">
        <v>54.9</v>
      </c>
      <c r="D12299" s="75">
        <v>76.6333333333333</v>
      </c>
      <c r="E12299" s="75">
        <v>61.6333333333333</v>
      </c>
    </row>
    <row r="12300" ht="15.75" customHeight="1">
      <c r="A12300" s="13">
        <v>42253.145833333336</v>
      </c>
      <c r="B12300" s="75">
        <v>56.4333333333333</v>
      </c>
      <c r="C12300" s="75">
        <v>54.15</v>
      </c>
      <c r="D12300" s="75">
        <v>76.3833333333333</v>
      </c>
      <c r="E12300" s="75">
        <v>61.3833333333333</v>
      </c>
    </row>
    <row r="12301" ht="15.75" customHeight="1">
      <c r="A12301" s="13">
        <v>42253.15625</v>
      </c>
      <c r="B12301" s="75">
        <v>56.1833333333333</v>
      </c>
      <c r="C12301" s="75">
        <v>53.4</v>
      </c>
      <c r="D12301" s="75">
        <v>76.1333333333333</v>
      </c>
      <c r="E12301" s="75">
        <v>61.1333333333333</v>
      </c>
    </row>
    <row r="12302" ht="15.75" customHeight="1">
      <c r="A12302" s="13">
        <v>42253.166666666664</v>
      </c>
      <c r="B12302" s="75">
        <v>56.0666666666667</v>
      </c>
      <c r="C12302" s="75">
        <v>53.0</v>
      </c>
      <c r="D12302" s="75">
        <v>75.8833333333333</v>
      </c>
      <c r="E12302" s="75">
        <v>60.65</v>
      </c>
    </row>
    <row r="12303" ht="15.75" customHeight="1">
      <c r="A12303" s="13">
        <v>42253.177083333336</v>
      </c>
      <c r="B12303" s="75">
        <v>56.3166666666667</v>
      </c>
      <c r="C12303" s="75">
        <v>53.0</v>
      </c>
      <c r="D12303" s="75">
        <v>75.6333333333333</v>
      </c>
      <c r="E12303" s="75">
        <v>59.9</v>
      </c>
    </row>
    <row r="12304" ht="15.75" customHeight="1">
      <c r="A12304" s="13">
        <v>42253.1875</v>
      </c>
      <c r="B12304" s="75">
        <v>56.5666666666667</v>
      </c>
      <c r="C12304" s="75">
        <v>53.0</v>
      </c>
      <c r="D12304" s="75">
        <v>75.3833333333333</v>
      </c>
      <c r="E12304" s="75">
        <v>59.15</v>
      </c>
    </row>
    <row r="12305" ht="15.75" customHeight="1">
      <c r="A12305" s="13">
        <v>42253.197916666664</v>
      </c>
      <c r="B12305" s="75">
        <v>56.8166666666667</v>
      </c>
      <c r="C12305" s="75">
        <v>53.0</v>
      </c>
      <c r="D12305" s="75">
        <v>75.1333333333333</v>
      </c>
      <c r="E12305" s="75">
        <v>58.4</v>
      </c>
    </row>
    <row r="12306" ht="15.75" customHeight="1">
      <c r="A12306" s="13">
        <v>42253.208333333336</v>
      </c>
      <c r="B12306" s="75">
        <v>57.0</v>
      </c>
      <c r="C12306" s="75">
        <v>53.1166666666667</v>
      </c>
      <c r="D12306" s="75">
        <v>74.8833333333333</v>
      </c>
      <c r="E12306" s="75">
        <v>58.1166666666667</v>
      </c>
    </row>
    <row r="12307" ht="15.75" customHeight="1">
      <c r="A12307" s="13">
        <v>42253.21875</v>
      </c>
      <c r="B12307" s="75">
        <v>57.0</v>
      </c>
      <c r="C12307" s="75">
        <v>53.3666666666667</v>
      </c>
      <c r="D12307" s="75">
        <v>74.6333333333333</v>
      </c>
      <c r="E12307" s="75">
        <v>58.3666666666667</v>
      </c>
    </row>
    <row r="12308" ht="15.75" customHeight="1">
      <c r="A12308" s="13">
        <v>42253.229166666664</v>
      </c>
      <c r="B12308" s="75">
        <v>57.0</v>
      </c>
      <c r="C12308" s="75">
        <v>53.6166666666667</v>
      </c>
      <c r="D12308" s="75">
        <v>74.3833333333333</v>
      </c>
      <c r="E12308" s="75">
        <v>58.6166666666667</v>
      </c>
    </row>
    <row r="12309" ht="15.75" customHeight="1">
      <c r="A12309" s="13">
        <v>42253.239583333336</v>
      </c>
      <c r="B12309" s="75">
        <v>57.0</v>
      </c>
      <c r="C12309" s="75">
        <v>53.8666666666667</v>
      </c>
      <c r="D12309" s="75">
        <v>74.1333333333333</v>
      </c>
      <c r="E12309" s="75">
        <v>58.8666666666667</v>
      </c>
    </row>
    <row r="12310" ht="15.75" customHeight="1">
      <c r="A12310" s="13">
        <v>42253.25</v>
      </c>
      <c r="B12310" s="75">
        <v>57.2</v>
      </c>
      <c r="C12310" s="75">
        <v>54.4666666666667</v>
      </c>
      <c r="D12310" s="75">
        <v>73.8833333333333</v>
      </c>
      <c r="E12310" s="75">
        <v>59.35</v>
      </c>
    </row>
    <row r="12311" ht="15.75" customHeight="1">
      <c r="A12311" s="13">
        <v>42253.260416666664</v>
      </c>
      <c r="B12311" s="75">
        <v>57.95</v>
      </c>
      <c r="C12311" s="75">
        <v>55.4666666666667</v>
      </c>
      <c r="D12311" s="75">
        <v>73.6333333333333</v>
      </c>
      <c r="E12311" s="75">
        <v>60.1</v>
      </c>
    </row>
    <row r="12312" ht="15.75" customHeight="1">
      <c r="A12312" s="13">
        <v>42253.270833333336</v>
      </c>
      <c r="B12312" s="75">
        <v>58.7</v>
      </c>
      <c r="C12312" s="75">
        <v>56.4666666666667</v>
      </c>
      <c r="D12312" s="75">
        <v>73.3833333333333</v>
      </c>
      <c r="E12312" s="75">
        <v>60.85</v>
      </c>
    </row>
    <row r="12313" ht="15.75" customHeight="1">
      <c r="A12313" s="13">
        <v>42253.28125</v>
      </c>
      <c r="B12313" s="75">
        <v>59.45</v>
      </c>
      <c r="C12313" s="75">
        <v>57.4666666666667</v>
      </c>
      <c r="D12313" s="75">
        <v>73.1333333333333</v>
      </c>
      <c r="E12313" s="75">
        <v>61.6</v>
      </c>
    </row>
    <row r="12314" ht="15.75" customHeight="1">
      <c r="A12314" s="13">
        <v>42253.291666666664</v>
      </c>
      <c r="B12314" s="75">
        <v>60.3333333333333</v>
      </c>
      <c r="C12314" s="75">
        <v>58.4666666666667</v>
      </c>
      <c r="D12314" s="75">
        <v>73.35</v>
      </c>
      <c r="E12314" s="75">
        <v>62.7</v>
      </c>
    </row>
    <row r="12315" ht="15.75" customHeight="1">
      <c r="A12315" s="13">
        <v>42253.302083333336</v>
      </c>
      <c r="B12315" s="75">
        <v>61.5833333333333</v>
      </c>
      <c r="C12315" s="75">
        <v>59.4666666666667</v>
      </c>
      <c r="D12315" s="75">
        <v>74.1</v>
      </c>
      <c r="E12315" s="75">
        <v>64.2</v>
      </c>
    </row>
    <row r="12316" ht="15.75" customHeight="1">
      <c r="A12316" s="13">
        <v>42253.3125</v>
      </c>
      <c r="B12316" s="75">
        <v>62.8333333333333</v>
      </c>
      <c r="C12316" s="75">
        <v>60.4666666666667</v>
      </c>
      <c r="D12316" s="75">
        <v>74.85</v>
      </c>
      <c r="E12316" s="75">
        <v>65.7</v>
      </c>
    </row>
    <row r="12317" ht="15.75" customHeight="1">
      <c r="A12317" s="13">
        <v>42253.322916666664</v>
      </c>
      <c r="B12317" s="75">
        <v>64.0833333333333</v>
      </c>
      <c r="C12317" s="75">
        <v>61.4666666666667</v>
      </c>
      <c r="D12317" s="75">
        <v>75.6</v>
      </c>
      <c r="E12317" s="75">
        <v>67.2</v>
      </c>
    </row>
    <row r="12318" ht="15.75" customHeight="1">
      <c r="A12318" s="13">
        <v>42253.333333333336</v>
      </c>
      <c r="B12318" s="75">
        <v>65.1333333333333</v>
      </c>
      <c r="C12318" s="75">
        <v>62.8166666666667</v>
      </c>
      <c r="D12318" s="75">
        <v>76.4666666666667</v>
      </c>
      <c r="E12318" s="75">
        <v>68.5833333333333</v>
      </c>
    </row>
    <row r="12319" ht="15.75" customHeight="1">
      <c r="A12319" s="13">
        <v>42253.34375</v>
      </c>
      <c r="B12319" s="75">
        <v>65.6333333333333</v>
      </c>
      <c r="C12319" s="75">
        <v>64.5666666666667</v>
      </c>
      <c r="D12319" s="75">
        <v>77.4666666666667</v>
      </c>
      <c r="E12319" s="75">
        <v>69.8333333333333</v>
      </c>
    </row>
    <row r="12320" ht="15.75" customHeight="1">
      <c r="A12320" s="13">
        <v>42253.354166666664</v>
      </c>
      <c r="B12320" s="75">
        <v>66.1333333333333</v>
      </c>
      <c r="C12320" s="75">
        <v>66.3166666666667</v>
      </c>
      <c r="D12320" s="75">
        <v>78.4666666666667</v>
      </c>
      <c r="E12320" s="75">
        <v>71.0833333333333</v>
      </c>
    </row>
    <row r="12321" ht="15.75" customHeight="1">
      <c r="A12321" s="13">
        <v>42253.364583333336</v>
      </c>
      <c r="B12321" s="75">
        <v>66.6333333333333</v>
      </c>
      <c r="C12321" s="75">
        <v>68.0666666666667</v>
      </c>
      <c r="D12321" s="75">
        <v>79.4666666666667</v>
      </c>
      <c r="E12321" s="75">
        <v>72.3333333333333</v>
      </c>
    </row>
    <row r="12322" ht="15.75" customHeight="1">
      <c r="A12322" s="13">
        <v>42253.375</v>
      </c>
      <c r="B12322" s="75">
        <v>67.1333333333333</v>
      </c>
      <c r="C12322" s="75">
        <v>69.5833333333333</v>
      </c>
      <c r="D12322" s="75">
        <v>80.5833333333333</v>
      </c>
      <c r="E12322" s="75">
        <v>73.5833333333333</v>
      </c>
    </row>
    <row r="12323" ht="15.75" customHeight="1">
      <c r="A12323" s="13">
        <v>42253.385416666664</v>
      </c>
      <c r="B12323" s="75">
        <v>67.6333333333333</v>
      </c>
      <c r="C12323" s="75">
        <v>70.8333333333333</v>
      </c>
      <c r="D12323" s="75">
        <v>81.8333333333333</v>
      </c>
      <c r="E12323" s="75">
        <v>74.8333333333333</v>
      </c>
    </row>
    <row r="12324" ht="15.75" customHeight="1">
      <c r="A12324" s="13">
        <v>42253.395833333336</v>
      </c>
      <c r="B12324" s="75">
        <v>68.1333333333333</v>
      </c>
      <c r="C12324" s="75">
        <v>72.0833333333333</v>
      </c>
      <c r="D12324" s="75">
        <v>83.0833333333333</v>
      </c>
      <c r="E12324" s="75">
        <v>76.0833333333333</v>
      </c>
    </row>
    <row r="12325" ht="15.75" customHeight="1">
      <c r="A12325" s="13">
        <v>42253.40625</v>
      </c>
      <c r="B12325" s="75">
        <v>68.6333333333333</v>
      </c>
      <c r="C12325" s="75">
        <v>73.3333333333333</v>
      </c>
      <c r="D12325" s="75">
        <v>84.3333333333333</v>
      </c>
      <c r="E12325" s="75">
        <v>77.3333333333333</v>
      </c>
    </row>
    <row r="12326" ht="15.75" customHeight="1">
      <c r="A12326" s="13">
        <v>42253.416666666664</v>
      </c>
      <c r="B12326" s="75">
        <v>69.1333333333333</v>
      </c>
      <c r="C12326" s="75">
        <v>74.5833333333333</v>
      </c>
      <c r="D12326" s="75">
        <v>85.4666666666667</v>
      </c>
      <c r="E12326" s="75">
        <v>78.2333333333333</v>
      </c>
    </row>
    <row r="12327" ht="15.75" customHeight="1">
      <c r="A12327" s="13">
        <v>42253.427083333336</v>
      </c>
      <c r="B12327" s="75">
        <v>69.6333333333333</v>
      </c>
      <c r="C12327" s="75">
        <v>75.8333333333333</v>
      </c>
      <c r="D12327" s="75">
        <v>86.4666666666667</v>
      </c>
      <c r="E12327" s="75">
        <v>78.7333333333333</v>
      </c>
    </row>
    <row r="12328" ht="15.75" customHeight="1">
      <c r="A12328" s="13">
        <v>42253.4375</v>
      </c>
      <c r="B12328" s="75">
        <v>70.1333333333333</v>
      </c>
      <c r="C12328" s="75">
        <v>77.0833333333333</v>
      </c>
      <c r="D12328" s="75">
        <v>87.4666666666667</v>
      </c>
      <c r="E12328" s="75">
        <v>79.2333333333333</v>
      </c>
    </row>
    <row r="12329" ht="15.75" customHeight="1">
      <c r="A12329" s="13">
        <v>42253.447916666664</v>
      </c>
      <c r="B12329" s="75">
        <v>70.6333333333333</v>
      </c>
      <c r="C12329" s="75">
        <v>78.3333333333333</v>
      </c>
      <c r="D12329" s="75">
        <v>88.4666666666667</v>
      </c>
      <c r="E12329" s="75">
        <v>79.7333333333333</v>
      </c>
    </row>
    <row r="12330" ht="15.75" customHeight="1">
      <c r="A12330" s="13">
        <v>42253.458333333336</v>
      </c>
      <c r="B12330" s="75">
        <v>71.2</v>
      </c>
      <c r="C12330" s="75">
        <v>79.35</v>
      </c>
      <c r="D12330" s="75">
        <v>89.35</v>
      </c>
      <c r="E12330" s="75">
        <v>80.5833333333333</v>
      </c>
    </row>
    <row r="12331" ht="15.75" customHeight="1">
      <c r="A12331" s="13">
        <v>42253.46875</v>
      </c>
      <c r="B12331" s="75">
        <v>71.95</v>
      </c>
      <c r="C12331" s="75">
        <v>80.1</v>
      </c>
      <c r="D12331" s="75">
        <v>90.1</v>
      </c>
      <c r="E12331" s="75">
        <v>81.8333333333333</v>
      </c>
    </row>
    <row r="12332" ht="15.75" customHeight="1">
      <c r="A12332" s="13">
        <v>42253.479166666664</v>
      </c>
      <c r="B12332" s="75">
        <v>72.7</v>
      </c>
      <c r="C12332" s="75">
        <v>80.85</v>
      </c>
      <c r="D12332" s="75">
        <v>90.85</v>
      </c>
      <c r="E12332" s="75">
        <v>83.0833333333333</v>
      </c>
    </row>
    <row r="12333" ht="15.75" customHeight="1">
      <c r="A12333" s="13">
        <v>42253.489583333336</v>
      </c>
      <c r="B12333" s="75">
        <v>73.45</v>
      </c>
      <c r="C12333" s="75">
        <v>81.6</v>
      </c>
      <c r="D12333" s="75">
        <v>91.6</v>
      </c>
      <c r="E12333" s="75">
        <v>84.3333333333333</v>
      </c>
    </row>
    <row r="12334" ht="15.75" customHeight="1">
      <c r="A12334" s="13">
        <v>42253.5</v>
      </c>
      <c r="B12334" s="75">
        <v>74.5333333333333</v>
      </c>
      <c r="C12334" s="75">
        <v>82.35</v>
      </c>
      <c r="D12334" s="75">
        <v>92.1166666666667</v>
      </c>
      <c r="E12334" s="75">
        <v>85.2333333333333</v>
      </c>
    </row>
    <row r="12335" ht="15.75" customHeight="1">
      <c r="A12335" s="13">
        <v>42253.510416666664</v>
      </c>
      <c r="B12335" s="75">
        <v>76.5333333333333</v>
      </c>
      <c r="C12335" s="75">
        <v>83.1</v>
      </c>
      <c r="D12335" s="75">
        <v>92.3666666666667</v>
      </c>
      <c r="E12335" s="75">
        <v>85.7333333333333</v>
      </c>
    </row>
    <row r="12336" ht="15.75" customHeight="1">
      <c r="A12336" s="13">
        <v>42253.520833333336</v>
      </c>
      <c r="B12336" s="75">
        <v>78.5333333333333</v>
      </c>
      <c r="C12336" s="75">
        <v>83.85</v>
      </c>
      <c r="D12336" s="75">
        <v>92.6166666666667</v>
      </c>
      <c r="E12336" s="75">
        <v>86.2333333333333</v>
      </c>
    </row>
    <row r="12337" ht="15.75" customHeight="1">
      <c r="A12337" s="13">
        <v>42253.53125</v>
      </c>
      <c r="B12337" s="75">
        <v>80.5333333333333</v>
      </c>
      <c r="C12337" s="75">
        <v>84.6</v>
      </c>
      <c r="D12337" s="75">
        <v>92.8666666666667</v>
      </c>
      <c r="E12337" s="75">
        <v>86.7333333333333</v>
      </c>
    </row>
    <row r="12338" ht="15.75" customHeight="1">
      <c r="A12338" s="13">
        <v>42253.541666666664</v>
      </c>
      <c r="B12338" s="75">
        <v>82.2</v>
      </c>
      <c r="C12338" s="75">
        <v>85.0</v>
      </c>
      <c r="D12338" s="75">
        <v>93.0</v>
      </c>
      <c r="E12338" s="75">
        <v>87.2333333333333</v>
      </c>
    </row>
    <row r="12339" ht="15.75" customHeight="1">
      <c r="A12339" s="13">
        <v>42253.552083333336</v>
      </c>
      <c r="B12339" s="75">
        <v>82.95</v>
      </c>
      <c r="C12339" s="75">
        <v>85.0</v>
      </c>
      <c r="D12339" s="75">
        <v>93.0</v>
      </c>
      <c r="E12339" s="75">
        <v>87.7333333333333</v>
      </c>
    </row>
    <row r="12340" ht="15.75" customHeight="1">
      <c r="A12340" s="13">
        <v>42253.5625</v>
      </c>
      <c r="B12340" s="75">
        <v>83.7</v>
      </c>
      <c r="C12340" s="75">
        <v>85.0</v>
      </c>
      <c r="D12340" s="75">
        <v>93.0</v>
      </c>
      <c r="E12340" s="75">
        <v>88.2333333333333</v>
      </c>
    </row>
    <row r="12341" ht="15.75" customHeight="1">
      <c r="A12341" s="13">
        <v>42253.572916666664</v>
      </c>
      <c r="B12341" s="75">
        <v>84.45</v>
      </c>
      <c r="C12341" s="75">
        <v>85.0</v>
      </c>
      <c r="D12341" s="75">
        <v>93.0</v>
      </c>
      <c r="E12341" s="75">
        <v>88.7333333333333</v>
      </c>
    </row>
    <row r="12342" ht="15.75" customHeight="1">
      <c r="A12342" s="13">
        <v>42253.583333333336</v>
      </c>
      <c r="B12342" s="75">
        <v>84.8666666666667</v>
      </c>
      <c r="C12342" s="75">
        <v>85.0</v>
      </c>
      <c r="D12342" s="75">
        <v>93.35</v>
      </c>
      <c r="E12342" s="75">
        <v>89.1166666666667</v>
      </c>
    </row>
    <row r="12343" ht="15.75" customHeight="1">
      <c r="A12343" s="13">
        <v>42253.59375</v>
      </c>
      <c r="B12343" s="75">
        <v>84.3666666666667</v>
      </c>
      <c r="C12343" s="75">
        <v>85.0</v>
      </c>
      <c r="D12343" s="75">
        <v>94.1</v>
      </c>
      <c r="E12343" s="75">
        <v>89.3666666666667</v>
      </c>
    </row>
    <row r="12344" ht="15.75" customHeight="1">
      <c r="A12344" s="13">
        <v>42253.604166666664</v>
      </c>
      <c r="B12344" s="75">
        <v>83.8666666666667</v>
      </c>
      <c r="C12344" s="75">
        <v>85.0</v>
      </c>
      <c r="D12344" s="75">
        <v>94.85</v>
      </c>
      <c r="E12344" s="75">
        <v>89.6166666666667</v>
      </c>
    </row>
    <row r="12345" ht="15.75" customHeight="1">
      <c r="A12345" s="13">
        <v>42253.614583333336</v>
      </c>
      <c r="B12345" s="75">
        <v>83.3666666666667</v>
      </c>
      <c r="C12345" s="75">
        <v>85.0</v>
      </c>
      <c r="D12345" s="75">
        <v>95.6</v>
      </c>
      <c r="E12345" s="75">
        <v>89.8666666666667</v>
      </c>
    </row>
    <row r="12346" ht="15.75" customHeight="1">
      <c r="A12346" s="13">
        <v>42253.625</v>
      </c>
      <c r="B12346" s="75">
        <v>82.8</v>
      </c>
      <c r="C12346" s="75">
        <v>85.0</v>
      </c>
      <c r="D12346" s="75">
        <v>96.0</v>
      </c>
      <c r="E12346" s="75">
        <v>90.0</v>
      </c>
    </row>
    <row r="12347" ht="15.75" customHeight="1">
      <c r="A12347" s="13">
        <v>42253.635416666664</v>
      </c>
      <c r="B12347" s="75">
        <v>82.05</v>
      </c>
      <c r="C12347" s="75">
        <v>85.0</v>
      </c>
      <c r="D12347" s="75">
        <v>96.0</v>
      </c>
      <c r="E12347" s="75">
        <v>90.0</v>
      </c>
    </row>
    <row r="12348" ht="15.75" customHeight="1">
      <c r="A12348" s="13">
        <v>42253.645833333336</v>
      </c>
      <c r="B12348" s="75">
        <v>81.3</v>
      </c>
      <c r="C12348" s="75">
        <v>85.0</v>
      </c>
      <c r="D12348" s="75">
        <v>96.0</v>
      </c>
      <c r="E12348" s="75">
        <v>90.0</v>
      </c>
    </row>
    <row r="12349" ht="15.75" customHeight="1">
      <c r="A12349" s="13">
        <v>42253.65625</v>
      </c>
      <c r="B12349" s="75">
        <v>80.55</v>
      </c>
      <c r="C12349" s="75">
        <v>85.0</v>
      </c>
      <c r="D12349" s="75">
        <v>96.0</v>
      </c>
      <c r="E12349" s="75">
        <v>90.0</v>
      </c>
    </row>
    <row r="12350" ht="15.75" customHeight="1">
      <c r="A12350" s="13">
        <v>42253.666666666664</v>
      </c>
      <c r="B12350" s="75">
        <v>79.8</v>
      </c>
      <c r="C12350" s="75">
        <v>84.7666666666667</v>
      </c>
      <c r="D12350" s="75">
        <v>95.8833333333333</v>
      </c>
      <c r="E12350" s="75">
        <v>90.0</v>
      </c>
    </row>
    <row r="12351" ht="15.75" customHeight="1">
      <c r="A12351" s="13">
        <v>42253.677083333336</v>
      </c>
      <c r="B12351" s="75">
        <v>79.05</v>
      </c>
      <c r="C12351" s="75">
        <v>84.2666666666667</v>
      </c>
      <c r="D12351" s="75">
        <v>95.6333333333333</v>
      </c>
      <c r="E12351" s="75">
        <v>90.0</v>
      </c>
    </row>
    <row r="12352" ht="15.75" customHeight="1">
      <c r="A12352" s="13">
        <v>42253.6875</v>
      </c>
      <c r="B12352" s="75">
        <v>78.3</v>
      </c>
      <c r="C12352" s="75">
        <v>83.7666666666667</v>
      </c>
      <c r="D12352" s="75">
        <v>95.3833333333333</v>
      </c>
      <c r="E12352" s="75">
        <v>90.0</v>
      </c>
    </row>
    <row r="12353" ht="15.75" customHeight="1">
      <c r="A12353" s="13">
        <v>42253.697916666664</v>
      </c>
      <c r="B12353" s="75">
        <v>77.55</v>
      </c>
      <c r="C12353" s="75">
        <v>83.2666666666667</v>
      </c>
      <c r="D12353" s="75">
        <v>95.1333333333333</v>
      </c>
      <c r="E12353" s="75">
        <v>90.0</v>
      </c>
    </row>
    <row r="12354" ht="15.75" customHeight="1">
      <c r="A12354" s="13">
        <v>42253.708333333336</v>
      </c>
      <c r="B12354" s="75">
        <v>76.5333333333333</v>
      </c>
      <c r="C12354" s="75">
        <v>82.7666666666667</v>
      </c>
      <c r="D12354" s="75">
        <v>94.65</v>
      </c>
      <c r="E12354" s="75">
        <v>89.65</v>
      </c>
    </row>
    <row r="12355" ht="15.75" customHeight="1">
      <c r="A12355" s="13">
        <v>42253.71875</v>
      </c>
      <c r="B12355" s="75">
        <v>74.7833333333333</v>
      </c>
      <c r="C12355" s="75">
        <v>82.2666666666667</v>
      </c>
      <c r="D12355" s="75">
        <v>93.9</v>
      </c>
      <c r="E12355" s="75">
        <v>88.9</v>
      </c>
    </row>
    <row r="12356" ht="15.75" customHeight="1">
      <c r="A12356" s="13">
        <v>42253.729166666664</v>
      </c>
      <c r="B12356" s="75">
        <v>73.0333333333333</v>
      </c>
      <c r="C12356" s="75">
        <v>81.7666666666667</v>
      </c>
      <c r="D12356" s="75">
        <v>93.15</v>
      </c>
      <c r="E12356" s="75">
        <v>88.15</v>
      </c>
    </row>
    <row r="12357" ht="15.75" customHeight="1">
      <c r="A12357" s="13">
        <v>42253.739583333336</v>
      </c>
      <c r="B12357" s="75">
        <v>71.2833333333333</v>
      </c>
      <c r="C12357" s="75">
        <v>81.2666666666667</v>
      </c>
      <c r="D12357" s="75">
        <v>92.4</v>
      </c>
      <c r="E12357" s="75">
        <v>87.4</v>
      </c>
    </row>
    <row r="12358" ht="15.75" customHeight="1">
      <c r="A12358" s="13">
        <v>42253.75</v>
      </c>
      <c r="B12358" s="75">
        <v>69.6666666666667</v>
      </c>
      <c r="C12358" s="75">
        <v>80.3</v>
      </c>
      <c r="D12358" s="75">
        <v>91.7666666666667</v>
      </c>
      <c r="E12358" s="75">
        <v>86.4166666666667</v>
      </c>
    </row>
    <row r="12359" ht="15.75" customHeight="1">
      <c r="A12359" s="13">
        <v>42253.760416666664</v>
      </c>
      <c r="B12359" s="75">
        <v>68.4166666666667</v>
      </c>
      <c r="C12359" s="75">
        <v>78.8</v>
      </c>
      <c r="D12359" s="75">
        <v>91.2666666666667</v>
      </c>
      <c r="E12359" s="75">
        <v>85.1666666666667</v>
      </c>
    </row>
    <row r="12360" ht="15.75" customHeight="1">
      <c r="A12360" s="13">
        <v>42253.770833333336</v>
      </c>
      <c r="B12360" s="75">
        <v>67.1666666666667</v>
      </c>
      <c r="C12360" s="75">
        <v>77.3</v>
      </c>
      <c r="D12360" s="75">
        <v>90.7666666666667</v>
      </c>
      <c r="E12360" s="75">
        <v>83.9166666666667</v>
      </c>
    </row>
    <row r="12361" ht="15.75" customHeight="1">
      <c r="A12361" s="13">
        <v>42253.78125</v>
      </c>
      <c r="B12361" s="75">
        <v>65.9166666666667</v>
      </c>
      <c r="C12361" s="75">
        <v>75.8</v>
      </c>
      <c r="D12361" s="75">
        <v>90.2666666666667</v>
      </c>
      <c r="E12361" s="75">
        <v>82.6666666666667</v>
      </c>
    </row>
    <row r="12362" ht="15.75" customHeight="1">
      <c r="A12362" s="13">
        <v>42253.791666666664</v>
      </c>
      <c r="B12362" s="75">
        <v>64.8666666666667</v>
      </c>
      <c r="C12362" s="75">
        <v>74.5333333333333</v>
      </c>
      <c r="D12362" s="75">
        <v>89.65</v>
      </c>
      <c r="E12362" s="75">
        <v>81.65</v>
      </c>
    </row>
    <row r="12363" ht="15.75" customHeight="1">
      <c r="A12363" s="13">
        <v>42253.802083333336</v>
      </c>
      <c r="B12363" s="75">
        <v>64.3666666666667</v>
      </c>
      <c r="C12363" s="75">
        <v>73.5333333333333</v>
      </c>
      <c r="D12363" s="75">
        <v>88.9</v>
      </c>
      <c r="E12363" s="75">
        <v>80.9</v>
      </c>
    </row>
    <row r="12364" ht="15.75" customHeight="1">
      <c r="A12364" s="13">
        <v>42253.8125</v>
      </c>
      <c r="B12364" s="75">
        <v>63.8666666666667</v>
      </c>
      <c r="C12364" s="75">
        <v>72.5333333333333</v>
      </c>
      <c r="D12364" s="75">
        <v>88.15</v>
      </c>
      <c r="E12364" s="75">
        <v>80.15</v>
      </c>
    </row>
    <row r="12365" ht="15.75" customHeight="1">
      <c r="A12365" s="13">
        <v>42253.822916666664</v>
      </c>
      <c r="B12365" s="75">
        <v>63.3666666666667</v>
      </c>
      <c r="C12365" s="75">
        <v>71.5333333333333</v>
      </c>
      <c r="D12365" s="75">
        <v>87.4</v>
      </c>
      <c r="E12365" s="75">
        <v>79.4</v>
      </c>
    </row>
    <row r="12366" ht="15.75" customHeight="1">
      <c r="A12366" s="13">
        <v>42253.833333333336</v>
      </c>
      <c r="B12366" s="75">
        <v>63.0666666666667</v>
      </c>
      <c r="C12366" s="75">
        <v>70.7666666666667</v>
      </c>
      <c r="D12366" s="75">
        <v>86.7666666666667</v>
      </c>
      <c r="E12366" s="75">
        <v>78.65</v>
      </c>
    </row>
    <row r="12367" ht="15.75" customHeight="1">
      <c r="A12367" s="13">
        <v>42253.84375</v>
      </c>
      <c r="B12367" s="75">
        <v>63.3166666666667</v>
      </c>
      <c r="C12367" s="75">
        <v>70.2666666666667</v>
      </c>
      <c r="D12367" s="75">
        <v>86.2666666666667</v>
      </c>
      <c r="E12367" s="75">
        <v>77.9</v>
      </c>
    </row>
    <row r="12368" ht="15.75" customHeight="1">
      <c r="A12368" s="13">
        <v>42253.854166666664</v>
      </c>
      <c r="B12368" s="75">
        <v>63.5666666666667</v>
      </c>
      <c r="C12368" s="75">
        <v>69.7666666666667</v>
      </c>
      <c r="D12368" s="75">
        <v>85.7666666666667</v>
      </c>
      <c r="E12368" s="75">
        <v>77.15</v>
      </c>
    </row>
    <row r="12369" ht="15.75" customHeight="1">
      <c r="A12369" s="13">
        <v>42253.864583333336</v>
      </c>
      <c r="B12369" s="75">
        <v>63.8166666666667</v>
      </c>
      <c r="C12369" s="75">
        <v>69.2666666666667</v>
      </c>
      <c r="D12369" s="75">
        <v>85.2666666666667</v>
      </c>
      <c r="E12369" s="75">
        <v>76.4</v>
      </c>
    </row>
    <row r="12370" ht="15.75" customHeight="1">
      <c r="A12370" s="13">
        <v>42253.875</v>
      </c>
      <c r="B12370" s="75">
        <v>64.0</v>
      </c>
      <c r="C12370" s="75">
        <v>68.8833333333333</v>
      </c>
      <c r="D12370" s="75">
        <v>84.8833333333333</v>
      </c>
      <c r="E12370" s="75">
        <v>75.65</v>
      </c>
    </row>
    <row r="12371" ht="15.75" customHeight="1">
      <c r="A12371" s="13">
        <v>42253.885416666664</v>
      </c>
      <c r="B12371" s="75">
        <v>64.0</v>
      </c>
      <c r="C12371" s="75">
        <v>68.6333333333333</v>
      </c>
      <c r="D12371" s="75">
        <v>84.6333333333333</v>
      </c>
      <c r="E12371" s="75">
        <v>74.9</v>
      </c>
    </row>
    <row r="12372" ht="15.75" customHeight="1">
      <c r="A12372" s="13">
        <v>42253.895833333336</v>
      </c>
      <c r="B12372" s="75">
        <v>64.0</v>
      </c>
      <c r="C12372" s="75">
        <v>68.3833333333333</v>
      </c>
      <c r="D12372" s="75">
        <v>84.3833333333333</v>
      </c>
      <c r="E12372" s="75">
        <v>74.15</v>
      </c>
    </row>
    <row r="12373" ht="15.75" customHeight="1">
      <c r="A12373" s="13">
        <v>42253.90625</v>
      </c>
      <c r="B12373" s="75">
        <v>64.0</v>
      </c>
      <c r="C12373" s="75">
        <v>68.1333333333333</v>
      </c>
      <c r="D12373" s="75">
        <v>84.1333333333333</v>
      </c>
      <c r="E12373" s="75">
        <v>73.4</v>
      </c>
    </row>
    <row r="12374" ht="15.75" customHeight="1">
      <c r="A12374" s="13">
        <v>42253.916666666664</v>
      </c>
      <c r="B12374" s="75">
        <v>63.8666666666667</v>
      </c>
      <c r="C12374" s="75">
        <v>67.7666666666667</v>
      </c>
      <c r="D12374" s="75">
        <v>83.7666666666667</v>
      </c>
      <c r="E12374" s="75">
        <v>73.0</v>
      </c>
    </row>
    <row r="12375" ht="15.75" customHeight="1">
      <c r="A12375" s="13">
        <v>42253.927083333336</v>
      </c>
      <c r="B12375" s="75">
        <v>63.3666666666667</v>
      </c>
      <c r="C12375" s="75">
        <v>67.2666666666667</v>
      </c>
      <c r="D12375" s="75">
        <v>83.2666666666667</v>
      </c>
      <c r="E12375" s="75">
        <v>73.0</v>
      </c>
    </row>
    <row r="12376" ht="15.75" customHeight="1">
      <c r="A12376" s="13">
        <v>42253.9375</v>
      </c>
      <c r="B12376" s="75">
        <v>62.8666666666667</v>
      </c>
      <c r="C12376" s="75">
        <v>66.7666666666667</v>
      </c>
      <c r="D12376" s="75">
        <v>82.7666666666667</v>
      </c>
      <c r="E12376" s="75">
        <v>73.0</v>
      </c>
    </row>
    <row r="12377" ht="15.75" customHeight="1">
      <c r="A12377" s="13">
        <v>42253.947916666664</v>
      </c>
      <c r="B12377" s="75">
        <v>62.3666666666667</v>
      </c>
      <c r="C12377" s="75">
        <v>66.2666666666667</v>
      </c>
      <c r="D12377" s="75">
        <v>82.2666666666667</v>
      </c>
      <c r="E12377" s="75">
        <v>73.0</v>
      </c>
    </row>
    <row r="12378" ht="15.75" customHeight="1">
      <c r="A12378" s="13">
        <v>42253.958333333336</v>
      </c>
      <c r="B12378" s="75">
        <v>61.8666666666667</v>
      </c>
      <c r="C12378" s="75">
        <v>65.7666666666667</v>
      </c>
      <c r="D12378" s="75">
        <v>81.8833333333333</v>
      </c>
      <c r="E12378" s="75">
        <v>72.4166666666667</v>
      </c>
    </row>
    <row r="12379" ht="15.75" customHeight="1">
      <c r="A12379" s="13">
        <v>42253.96875</v>
      </c>
      <c r="B12379" s="75">
        <v>61.3666666666667</v>
      </c>
      <c r="C12379" s="75">
        <v>65.2666666666667</v>
      </c>
      <c r="D12379" s="75">
        <v>81.6333333333333</v>
      </c>
      <c r="E12379" s="75">
        <v>71.1666666666667</v>
      </c>
    </row>
    <row r="12380" ht="15.75" customHeight="1">
      <c r="A12380" s="13">
        <v>42253.979166666664</v>
      </c>
      <c r="B12380" s="75">
        <v>60.8666666666667</v>
      </c>
      <c r="C12380" s="75">
        <v>64.7666666666667</v>
      </c>
      <c r="D12380" s="75">
        <v>81.3833333333333</v>
      </c>
      <c r="E12380" s="75">
        <v>69.9166666666667</v>
      </c>
    </row>
    <row r="12381" ht="15.75" customHeight="1">
      <c r="A12381" s="13">
        <v>42253.989583333336</v>
      </c>
      <c r="B12381" s="75">
        <v>60.3666666666667</v>
      </c>
      <c r="C12381" s="75">
        <v>64.2666666666667</v>
      </c>
      <c r="D12381" s="75">
        <v>81.1333333333333</v>
      </c>
      <c r="E12381" s="75">
        <v>68.6666666666667</v>
      </c>
    </row>
    <row r="12382" ht="15.75" customHeight="1">
      <c r="A12382" s="13">
        <v>42254.0</v>
      </c>
      <c r="B12382" s="75">
        <v>60.0</v>
      </c>
      <c r="C12382" s="75">
        <v>63.7666666666667</v>
      </c>
      <c r="D12382" s="75">
        <v>80.8833333333333</v>
      </c>
      <c r="E12382" s="75">
        <v>67.8833333333333</v>
      </c>
    </row>
    <row r="12383" ht="15.75" customHeight="1">
      <c r="A12383" s="13">
        <v>42254.010416666664</v>
      </c>
      <c r="B12383" s="75">
        <v>60.0</v>
      </c>
      <c r="C12383" s="75">
        <v>63.2666666666667</v>
      </c>
      <c r="D12383" s="75">
        <v>80.6333333333333</v>
      </c>
      <c r="E12383" s="75">
        <v>67.6333333333333</v>
      </c>
    </row>
    <row r="12384" ht="15.75" customHeight="1">
      <c r="A12384" s="13">
        <v>42254.020833333336</v>
      </c>
      <c r="B12384" s="75">
        <v>60.0</v>
      </c>
      <c r="C12384" s="75">
        <v>62.7666666666667</v>
      </c>
      <c r="D12384" s="75">
        <v>80.3833333333333</v>
      </c>
      <c r="E12384" s="75">
        <v>67.3833333333333</v>
      </c>
    </row>
    <row r="12385" ht="15.75" customHeight="1">
      <c r="A12385" s="13">
        <v>42254.03125</v>
      </c>
      <c r="B12385" s="75">
        <v>60.0</v>
      </c>
      <c r="C12385" s="75">
        <v>62.2666666666667</v>
      </c>
      <c r="D12385" s="75">
        <v>80.1333333333333</v>
      </c>
      <c r="E12385" s="75">
        <v>67.1333333333333</v>
      </c>
    </row>
    <row r="12386" ht="15.75" customHeight="1">
      <c r="A12386" s="13">
        <v>42254.041666666664</v>
      </c>
      <c r="B12386" s="75">
        <v>59.9333333333333</v>
      </c>
      <c r="C12386" s="75">
        <v>61.65</v>
      </c>
      <c r="D12386" s="75">
        <v>80.0</v>
      </c>
      <c r="E12386" s="75">
        <v>66.65</v>
      </c>
    </row>
    <row r="12387" ht="15.75" customHeight="1">
      <c r="A12387" s="13">
        <v>42254.052083333336</v>
      </c>
      <c r="B12387" s="75">
        <v>59.6833333333333</v>
      </c>
      <c r="C12387" s="75">
        <v>60.9</v>
      </c>
      <c r="D12387" s="75">
        <v>80.0</v>
      </c>
      <c r="E12387" s="75">
        <v>65.9</v>
      </c>
    </row>
    <row r="12388" ht="15.75" customHeight="1">
      <c r="A12388" s="13">
        <v>42254.0625</v>
      </c>
      <c r="B12388" s="75">
        <v>59.4333333333333</v>
      </c>
      <c r="C12388" s="75">
        <v>60.15</v>
      </c>
      <c r="D12388" s="75">
        <v>80.0</v>
      </c>
      <c r="E12388" s="75">
        <v>65.15</v>
      </c>
    </row>
    <row r="12389" ht="15.75" customHeight="1">
      <c r="A12389" s="13">
        <v>42254.072916666664</v>
      </c>
      <c r="B12389" s="75">
        <v>59.1833333333333</v>
      </c>
      <c r="C12389" s="75">
        <v>59.4</v>
      </c>
      <c r="D12389" s="75">
        <v>80.0</v>
      </c>
      <c r="E12389" s="75">
        <v>64.4</v>
      </c>
    </row>
    <row r="12390" ht="15.75" customHeight="1">
      <c r="A12390" s="13">
        <v>42254.083333333336</v>
      </c>
      <c r="B12390" s="75">
        <v>59.0666666666667</v>
      </c>
      <c r="C12390" s="75">
        <v>59.1166666666667</v>
      </c>
      <c r="D12390" s="75">
        <v>79.65</v>
      </c>
      <c r="E12390" s="75">
        <v>63.8833333333333</v>
      </c>
    </row>
    <row r="12391" ht="15.75" customHeight="1">
      <c r="A12391" s="13">
        <v>42254.09375</v>
      </c>
      <c r="B12391" s="75">
        <v>59.3166666666667</v>
      </c>
      <c r="C12391" s="75">
        <v>59.3666666666667</v>
      </c>
      <c r="D12391" s="75">
        <v>78.9</v>
      </c>
      <c r="E12391" s="75">
        <v>63.6333333333333</v>
      </c>
    </row>
    <row r="12392" ht="15.75" customHeight="1">
      <c r="A12392" s="13">
        <v>42254.104166666664</v>
      </c>
      <c r="B12392" s="75">
        <v>59.5666666666667</v>
      </c>
      <c r="C12392" s="75">
        <v>59.6166666666667</v>
      </c>
      <c r="D12392" s="75">
        <v>78.15</v>
      </c>
      <c r="E12392" s="75">
        <v>63.3833333333333</v>
      </c>
    </row>
    <row r="12393" ht="15.75" customHeight="1">
      <c r="A12393" s="13">
        <v>42254.114583333336</v>
      </c>
      <c r="B12393" s="75">
        <v>59.8166666666667</v>
      </c>
      <c r="C12393" s="75">
        <v>59.8666666666667</v>
      </c>
      <c r="D12393" s="75">
        <v>77.4</v>
      </c>
      <c r="E12393" s="75">
        <v>63.1333333333333</v>
      </c>
    </row>
    <row r="12394" ht="15.75" customHeight="1">
      <c r="A12394" s="13">
        <v>42254.125</v>
      </c>
      <c r="B12394" s="75">
        <v>59.9333333333333</v>
      </c>
      <c r="C12394" s="75">
        <v>59.65</v>
      </c>
      <c r="D12394" s="75">
        <v>76.8833333333333</v>
      </c>
      <c r="E12394" s="75">
        <v>62.8833333333333</v>
      </c>
    </row>
    <row r="12395" ht="15.75" customHeight="1">
      <c r="A12395" s="13">
        <v>42254.135416666664</v>
      </c>
      <c r="B12395" s="75">
        <v>59.6833333333333</v>
      </c>
      <c r="C12395" s="75">
        <v>58.9</v>
      </c>
      <c r="D12395" s="75">
        <v>76.6333333333333</v>
      </c>
      <c r="E12395" s="75">
        <v>62.6333333333333</v>
      </c>
    </row>
    <row r="12396" ht="15.75" customHeight="1">
      <c r="A12396" s="13">
        <v>42254.145833333336</v>
      </c>
      <c r="B12396" s="75">
        <v>59.4333333333333</v>
      </c>
      <c r="C12396" s="75">
        <v>58.15</v>
      </c>
      <c r="D12396" s="75">
        <v>76.3833333333333</v>
      </c>
      <c r="E12396" s="75">
        <v>62.3833333333333</v>
      </c>
    </row>
    <row r="12397" ht="15.75" customHeight="1">
      <c r="A12397" s="13">
        <v>42254.15625</v>
      </c>
      <c r="B12397" s="75">
        <v>59.1833333333333</v>
      </c>
      <c r="C12397" s="75">
        <v>57.4</v>
      </c>
      <c r="D12397" s="75">
        <v>76.1333333333333</v>
      </c>
      <c r="E12397" s="75">
        <v>62.1333333333333</v>
      </c>
    </row>
    <row r="12398" ht="15.75" customHeight="1">
      <c r="A12398" s="13">
        <v>42254.166666666664</v>
      </c>
      <c r="B12398" s="75">
        <v>58.9333333333333</v>
      </c>
      <c r="C12398" s="75">
        <v>57.0</v>
      </c>
      <c r="D12398" s="75">
        <v>75.8833333333333</v>
      </c>
      <c r="E12398" s="75">
        <v>61.8833333333333</v>
      </c>
    </row>
    <row r="12399" ht="15.75" customHeight="1">
      <c r="A12399" s="13">
        <v>42254.177083333336</v>
      </c>
      <c r="B12399" s="75">
        <v>58.6833333333333</v>
      </c>
      <c r="C12399" s="75">
        <v>57.0</v>
      </c>
      <c r="D12399" s="75">
        <v>75.6333333333333</v>
      </c>
      <c r="E12399" s="75">
        <v>61.6333333333333</v>
      </c>
    </row>
    <row r="12400" ht="15.75" customHeight="1">
      <c r="A12400" s="13">
        <v>42254.1875</v>
      </c>
      <c r="B12400" s="75">
        <v>58.4333333333333</v>
      </c>
      <c r="C12400" s="75">
        <v>57.0</v>
      </c>
      <c r="D12400" s="75">
        <v>75.3833333333333</v>
      </c>
      <c r="E12400" s="75">
        <v>61.3833333333333</v>
      </c>
    </row>
    <row r="12401" ht="15.75" customHeight="1">
      <c r="A12401" s="13">
        <v>42254.197916666664</v>
      </c>
      <c r="B12401" s="75">
        <v>58.1833333333333</v>
      </c>
      <c r="C12401" s="75">
        <v>57.0</v>
      </c>
      <c r="D12401" s="75">
        <v>75.1333333333333</v>
      </c>
      <c r="E12401" s="75">
        <v>61.1333333333333</v>
      </c>
    </row>
    <row r="12402" ht="15.75" customHeight="1">
      <c r="A12402" s="13">
        <v>42254.208333333336</v>
      </c>
      <c r="B12402" s="75">
        <v>58.0</v>
      </c>
      <c r="C12402" s="75">
        <v>57.1166666666667</v>
      </c>
      <c r="D12402" s="75">
        <v>74.7666666666667</v>
      </c>
      <c r="E12402" s="75">
        <v>61.0</v>
      </c>
    </row>
    <row r="12403" ht="15.75" customHeight="1">
      <c r="A12403" s="13">
        <v>42254.21875</v>
      </c>
      <c r="B12403" s="75">
        <v>58.0</v>
      </c>
      <c r="C12403" s="75">
        <v>57.3666666666667</v>
      </c>
      <c r="D12403" s="75">
        <v>74.2666666666667</v>
      </c>
      <c r="E12403" s="75">
        <v>61.0</v>
      </c>
    </row>
    <row r="12404" ht="15.75" customHeight="1">
      <c r="A12404" s="13">
        <v>42254.229166666664</v>
      </c>
      <c r="B12404" s="75">
        <v>58.0</v>
      </c>
      <c r="C12404" s="75">
        <v>57.6166666666667</v>
      </c>
      <c r="D12404" s="75">
        <v>73.7666666666667</v>
      </c>
      <c r="E12404" s="75">
        <v>61.0</v>
      </c>
    </row>
    <row r="12405" ht="15.75" customHeight="1">
      <c r="A12405" s="13">
        <v>42254.239583333336</v>
      </c>
      <c r="B12405" s="75">
        <v>58.0</v>
      </c>
      <c r="C12405" s="75">
        <v>57.8666666666667</v>
      </c>
      <c r="D12405" s="75">
        <v>73.2666666666667</v>
      </c>
      <c r="E12405" s="75">
        <v>61.0</v>
      </c>
    </row>
    <row r="12406" ht="15.75" customHeight="1">
      <c r="A12406" s="13">
        <v>42254.25</v>
      </c>
      <c r="B12406" s="75">
        <v>58.5333333333333</v>
      </c>
      <c r="C12406" s="75">
        <v>58.35</v>
      </c>
      <c r="D12406" s="75">
        <v>72.8833333333333</v>
      </c>
      <c r="E12406" s="75">
        <v>61.5833333333333</v>
      </c>
    </row>
    <row r="12407" ht="15.75" customHeight="1">
      <c r="A12407" s="13">
        <v>42254.260416666664</v>
      </c>
      <c r="B12407" s="75">
        <v>60.5333333333333</v>
      </c>
      <c r="C12407" s="75">
        <v>59.1</v>
      </c>
      <c r="D12407" s="75">
        <v>72.6333333333333</v>
      </c>
      <c r="E12407" s="75">
        <v>62.8333333333333</v>
      </c>
    </row>
    <row r="12408" ht="15.75" customHeight="1">
      <c r="A12408" s="13">
        <v>42254.270833333336</v>
      </c>
      <c r="B12408" s="75">
        <v>62.5333333333333</v>
      </c>
      <c r="C12408" s="75">
        <v>59.85</v>
      </c>
      <c r="D12408" s="75">
        <v>72.3833333333333</v>
      </c>
      <c r="E12408" s="75">
        <v>64.0833333333333</v>
      </c>
    </row>
    <row r="12409" ht="15.75" customHeight="1">
      <c r="A12409" s="13">
        <v>42254.28125</v>
      </c>
      <c r="B12409" s="75">
        <v>64.5333333333333</v>
      </c>
      <c r="C12409" s="75">
        <v>60.6</v>
      </c>
      <c r="D12409" s="75">
        <v>72.1333333333333</v>
      </c>
      <c r="E12409" s="75">
        <v>65.3333333333333</v>
      </c>
    </row>
    <row r="12410" ht="15.75" customHeight="1">
      <c r="A12410" s="13">
        <v>42254.291666666664</v>
      </c>
      <c r="B12410" s="75">
        <v>66.1333333333333</v>
      </c>
      <c r="C12410" s="75">
        <v>61.4666666666667</v>
      </c>
      <c r="D12410" s="75">
        <v>72.4666666666667</v>
      </c>
      <c r="E12410" s="75">
        <v>66.8166666666667</v>
      </c>
    </row>
    <row r="12411" ht="15.75" customHeight="1">
      <c r="A12411" s="13">
        <v>42254.302083333336</v>
      </c>
      <c r="B12411" s="75">
        <v>66.6333333333333</v>
      </c>
      <c r="C12411" s="75">
        <v>62.4666666666667</v>
      </c>
      <c r="D12411" s="75">
        <v>73.4666666666667</v>
      </c>
      <c r="E12411" s="75">
        <v>68.5666666666667</v>
      </c>
    </row>
    <row r="12412" ht="15.75" customHeight="1">
      <c r="A12412" s="13">
        <v>42254.3125</v>
      </c>
      <c r="B12412" s="75">
        <v>67.1333333333333</v>
      </c>
      <c r="C12412" s="75">
        <v>63.4666666666667</v>
      </c>
      <c r="D12412" s="75">
        <v>74.4666666666667</v>
      </c>
      <c r="E12412" s="75">
        <v>70.3166666666667</v>
      </c>
    </row>
    <row r="12413" ht="15.75" customHeight="1">
      <c r="A12413" s="13">
        <v>42254.322916666664</v>
      </c>
      <c r="B12413" s="75">
        <v>67.6333333333333</v>
      </c>
      <c r="C12413" s="75">
        <v>64.4666666666667</v>
      </c>
      <c r="D12413" s="75">
        <v>75.4666666666667</v>
      </c>
      <c r="E12413" s="75">
        <v>72.0666666666667</v>
      </c>
    </row>
    <row r="12414" ht="15.75" customHeight="1">
      <c r="A12414" s="13">
        <v>42254.333333333336</v>
      </c>
      <c r="B12414" s="75">
        <v>68.1333333333333</v>
      </c>
      <c r="C12414" s="75">
        <v>65.7</v>
      </c>
      <c r="D12414" s="75">
        <v>76.4666666666667</v>
      </c>
      <c r="E12414" s="75">
        <v>73.4666666666667</v>
      </c>
    </row>
    <row r="12415" ht="15.75" customHeight="1">
      <c r="A12415" s="13">
        <v>42254.34375</v>
      </c>
      <c r="B12415" s="75">
        <v>68.6333333333333</v>
      </c>
      <c r="C12415" s="75">
        <v>67.2</v>
      </c>
      <c r="D12415" s="75">
        <v>77.4666666666667</v>
      </c>
      <c r="E12415" s="75">
        <v>74.4666666666667</v>
      </c>
    </row>
    <row r="12416" ht="15.75" customHeight="1">
      <c r="A12416" s="13">
        <v>42254.354166666664</v>
      </c>
      <c r="B12416" s="75">
        <v>69.1333333333333</v>
      </c>
      <c r="C12416" s="75">
        <v>68.7</v>
      </c>
      <c r="D12416" s="75">
        <v>78.4666666666667</v>
      </c>
      <c r="E12416" s="75">
        <v>75.4666666666667</v>
      </c>
    </row>
    <row r="12417" ht="15.75" customHeight="1">
      <c r="A12417" s="13">
        <v>42254.364583333336</v>
      </c>
      <c r="B12417" s="75">
        <v>69.6333333333333</v>
      </c>
      <c r="C12417" s="75">
        <v>70.2</v>
      </c>
      <c r="D12417" s="75">
        <v>79.4666666666667</v>
      </c>
      <c r="E12417" s="75">
        <v>76.4666666666667</v>
      </c>
    </row>
    <row r="12418" ht="15.75" customHeight="1">
      <c r="A12418" s="13">
        <v>42254.375</v>
      </c>
      <c r="B12418" s="75">
        <v>70.1333333333333</v>
      </c>
      <c r="C12418" s="75">
        <v>71.7</v>
      </c>
      <c r="D12418" s="75">
        <v>80.5833333333333</v>
      </c>
      <c r="E12418" s="75">
        <v>77.35</v>
      </c>
    </row>
    <row r="12419" ht="15.75" customHeight="1">
      <c r="A12419" s="13">
        <v>42254.385416666664</v>
      </c>
      <c r="B12419" s="75">
        <v>70.6333333333333</v>
      </c>
      <c r="C12419" s="75">
        <v>73.2</v>
      </c>
      <c r="D12419" s="75">
        <v>81.8333333333333</v>
      </c>
      <c r="E12419" s="75">
        <v>78.1</v>
      </c>
    </row>
    <row r="12420" ht="15.75" customHeight="1">
      <c r="A12420" s="13">
        <v>42254.395833333336</v>
      </c>
      <c r="B12420" s="75">
        <v>71.1333333333333</v>
      </c>
      <c r="C12420" s="75">
        <v>74.7</v>
      </c>
      <c r="D12420" s="75">
        <v>83.0833333333333</v>
      </c>
      <c r="E12420" s="75">
        <v>78.85</v>
      </c>
    </row>
    <row r="12421" ht="15.75" customHeight="1">
      <c r="A12421" s="13">
        <v>42254.40625</v>
      </c>
      <c r="B12421" s="75">
        <v>71.6333333333333</v>
      </c>
      <c r="C12421" s="75">
        <v>76.2</v>
      </c>
      <c r="D12421" s="75">
        <v>84.3333333333333</v>
      </c>
      <c r="E12421" s="75">
        <v>79.6</v>
      </c>
    </row>
    <row r="12422" ht="15.75" customHeight="1">
      <c r="A12422" s="13">
        <v>42254.416666666664</v>
      </c>
      <c r="B12422" s="75">
        <v>72.2666666666667</v>
      </c>
      <c r="C12422" s="75">
        <v>77.4666666666667</v>
      </c>
      <c r="D12422" s="75">
        <v>85.1166666666667</v>
      </c>
      <c r="E12422" s="75">
        <v>80.35</v>
      </c>
    </row>
    <row r="12423" ht="15.75" customHeight="1">
      <c r="A12423" s="13">
        <v>42254.427083333336</v>
      </c>
      <c r="B12423" s="75">
        <v>73.2666666666667</v>
      </c>
      <c r="C12423" s="75">
        <v>78.4666666666667</v>
      </c>
      <c r="D12423" s="75">
        <v>85.3666666666667</v>
      </c>
      <c r="E12423" s="75">
        <v>81.1</v>
      </c>
    </row>
    <row r="12424" ht="15.75" customHeight="1">
      <c r="A12424" s="13">
        <v>42254.4375</v>
      </c>
      <c r="B12424" s="75">
        <v>74.2666666666667</v>
      </c>
      <c r="C12424" s="75">
        <v>79.4666666666667</v>
      </c>
      <c r="D12424" s="75">
        <v>85.6166666666667</v>
      </c>
      <c r="E12424" s="75">
        <v>81.85</v>
      </c>
    </row>
    <row r="12425" ht="15.75" customHeight="1">
      <c r="A12425" s="13">
        <v>42254.447916666664</v>
      </c>
      <c r="B12425" s="75">
        <v>75.2666666666667</v>
      </c>
      <c r="C12425" s="75">
        <v>80.4666666666667</v>
      </c>
      <c r="D12425" s="75">
        <v>85.8666666666667</v>
      </c>
      <c r="E12425" s="75">
        <v>82.6</v>
      </c>
    </row>
    <row r="12426" ht="15.75" customHeight="1">
      <c r="A12426" s="13">
        <v>42254.458333333336</v>
      </c>
      <c r="B12426" s="75">
        <v>76.3333333333333</v>
      </c>
      <c r="C12426" s="75">
        <v>81.7</v>
      </c>
      <c r="D12426" s="75">
        <v>86.4666666666667</v>
      </c>
      <c r="E12426" s="75">
        <v>83.4666666666667</v>
      </c>
    </row>
    <row r="12427" ht="15.75" customHeight="1">
      <c r="A12427" s="13">
        <v>42254.46875</v>
      </c>
      <c r="B12427" s="75">
        <v>77.5833333333333</v>
      </c>
      <c r="C12427" s="75">
        <v>83.2</v>
      </c>
      <c r="D12427" s="75">
        <v>87.4666666666667</v>
      </c>
      <c r="E12427" s="75">
        <v>84.4666666666667</v>
      </c>
    </row>
    <row r="12428" ht="15.75" customHeight="1">
      <c r="A12428" s="13">
        <v>42254.479166666664</v>
      </c>
      <c r="B12428" s="75">
        <v>78.8333333333333</v>
      </c>
      <c r="C12428" s="75">
        <v>84.7</v>
      </c>
      <c r="D12428" s="75">
        <v>88.4666666666667</v>
      </c>
      <c r="E12428" s="75">
        <v>85.4666666666667</v>
      </c>
    </row>
    <row r="12429" ht="15.75" customHeight="1">
      <c r="A12429" s="13">
        <v>42254.489583333336</v>
      </c>
      <c r="B12429" s="75">
        <v>80.0833333333333</v>
      </c>
      <c r="C12429" s="75">
        <v>86.2</v>
      </c>
      <c r="D12429" s="75">
        <v>89.4666666666667</v>
      </c>
      <c r="E12429" s="75">
        <v>86.4666666666667</v>
      </c>
    </row>
    <row r="12430" ht="15.75" customHeight="1">
      <c r="A12430" s="13">
        <v>42254.5</v>
      </c>
      <c r="B12430" s="75">
        <v>80.9333333333333</v>
      </c>
      <c r="C12430" s="75">
        <v>87.2333333333333</v>
      </c>
      <c r="D12430" s="75">
        <v>90.35</v>
      </c>
      <c r="E12430" s="75">
        <v>87.35</v>
      </c>
    </row>
    <row r="12431" ht="15.75" customHeight="1">
      <c r="A12431" s="13">
        <v>42254.510416666664</v>
      </c>
      <c r="B12431" s="75">
        <v>80.6833333333333</v>
      </c>
      <c r="C12431" s="75">
        <v>87.7333333333333</v>
      </c>
      <c r="D12431" s="75">
        <v>91.1</v>
      </c>
      <c r="E12431" s="75">
        <v>88.1</v>
      </c>
    </row>
    <row r="12432" ht="15.75" customHeight="1">
      <c r="A12432" s="13">
        <v>42254.520833333336</v>
      </c>
      <c r="B12432" s="75">
        <v>80.4333333333333</v>
      </c>
      <c r="C12432" s="75">
        <v>88.2333333333333</v>
      </c>
      <c r="D12432" s="75">
        <v>91.85</v>
      </c>
      <c r="E12432" s="75">
        <v>88.85</v>
      </c>
    </row>
    <row r="12433" ht="15.75" customHeight="1">
      <c r="A12433" s="13">
        <v>42254.53125</v>
      </c>
      <c r="B12433" s="75">
        <v>80.1833333333333</v>
      </c>
      <c r="C12433" s="75">
        <v>88.7333333333333</v>
      </c>
      <c r="D12433" s="75">
        <v>92.6</v>
      </c>
      <c r="E12433" s="75">
        <v>89.6</v>
      </c>
    </row>
    <row r="12434" ht="15.75" customHeight="1">
      <c r="A12434" s="13">
        <v>42254.541666666664</v>
      </c>
      <c r="B12434" s="75">
        <v>80.1333333333333</v>
      </c>
      <c r="C12434" s="75">
        <v>89.2333333333333</v>
      </c>
      <c r="D12434" s="75">
        <v>93.0</v>
      </c>
      <c r="E12434" s="75">
        <v>90.2333333333333</v>
      </c>
    </row>
    <row r="12435" ht="15.75" customHeight="1">
      <c r="A12435" s="13">
        <v>42254.552083333336</v>
      </c>
      <c r="B12435" s="75">
        <v>80.6333333333333</v>
      </c>
      <c r="C12435" s="75">
        <v>89.7333333333333</v>
      </c>
      <c r="D12435" s="75">
        <v>93.0</v>
      </c>
      <c r="E12435" s="75">
        <v>90.7333333333333</v>
      </c>
    </row>
    <row r="12436" ht="15.75" customHeight="1">
      <c r="A12436" s="13">
        <v>42254.5625</v>
      </c>
      <c r="B12436" s="75">
        <v>81.1333333333333</v>
      </c>
      <c r="C12436" s="75">
        <v>90.2333333333333</v>
      </c>
      <c r="D12436" s="75">
        <v>93.0</v>
      </c>
      <c r="E12436" s="75">
        <v>91.2333333333333</v>
      </c>
    </row>
    <row r="12437" ht="15.75" customHeight="1">
      <c r="A12437" s="13">
        <v>42254.572916666664</v>
      </c>
      <c r="B12437" s="75">
        <v>81.6333333333333</v>
      </c>
      <c r="C12437" s="75">
        <v>90.7333333333333</v>
      </c>
      <c r="D12437" s="75">
        <v>93.0</v>
      </c>
      <c r="E12437" s="75">
        <v>91.7333333333333</v>
      </c>
    </row>
    <row r="12438" ht="15.75" customHeight="1">
      <c r="A12438" s="13">
        <v>42254.583333333336</v>
      </c>
      <c r="B12438" s="75">
        <v>82.4</v>
      </c>
      <c r="C12438" s="75">
        <v>91.1166666666667</v>
      </c>
      <c r="D12438" s="75">
        <v>93.2333333333333</v>
      </c>
      <c r="E12438" s="75">
        <v>92.1166666666667</v>
      </c>
    </row>
    <row r="12439" ht="15.75" customHeight="1">
      <c r="A12439" s="13">
        <v>42254.59375</v>
      </c>
      <c r="B12439" s="75">
        <v>83.9</v>
      </c>
      <c r="C12439" s="75">
        <v>91.3666666666667</v>
      </c>
      <c r="D12439" s="75">
        <v>93.7333333333333</v>
      </c>
      <c r="E12439" s="75">
        <v>92.3666666666667</v>
      </c>
    </row>
    <row r="12440" ht="15.75" customHeight="1">
      <c r="A12440" s="13">
        <v>42254.604166666664</v>
      </c>
      <c r="B12440" s="75">
        <v>85.4</v>
      </c>
      <c r="C12440" s="75">
        <v>91.6166666666667</v>
      </c>
      <c r="D12440" s="75">
        <v>94.2333333333333</v>
      </c>
      <c r="E12440" s="75">
        <v>92.6166666666667</v>
      </c>
    </row>
    <row r="12441" ht="15.75" customHeight="1">
      <c r="A12441" s="13">
        <v>42254.614583333336</v>
      </c>
      <c r="B12441" s="75">
        <v>86.9</v>
      </c>
      <c r="C12441" s="75">
        <v>91.8666666666667</v>
      </c>
      <c r="D12441" s="75">
        <v>94.7333333333333</v>
      </c>
      <c r="E12441" s="75">
        <v>92.8666666666667</v>
      </c>
    </row>
    <row r="12442" ht="15.75" customHeight="1">
      <c r="A12442" s="13">
        <v>42254.625</v>
      </c>
      <c r="B12442" s="75">
        <v>87.8</v>
      </c>
      <c r="C12442" s="75">
        <v>92.0</v>
      </c>
      <c r="D12442" s="75">
        <v>95.1166666666667</v>
      </c>
      <c r="E12442" s="75">
        <v>93.2333333333333</v>
      </c>
    </row>
    <row r="12443" ht="15.75" customHeight="1">
      <c r="A12443" s="13">
        <v>42254.635416666664</v>
      </c>
      <c r="B12443" s="75">
        <v>87.05</v>
      </c>
      <c r="C12443" s="75">
        <v>92.0</v>
      </c>
      <c r="D12443" s="75">
        <v>95.3666666666667</v>
      </c>
      <c r="E12443" s="75">
        <v>93.7333333333333</v>
      </c>
    </row>
    <row r="12444" ht="15.75" customHeight="1">
      <c r="A12444" s="13">
        <v>42254.645833333336</v>
      </c>
      <c r="B12444" s="75">
        <v>86.3</v>
      </c>
      <c r="C12444" s="75">
        <v>92.0</v>
      </c>
      <c r="D12444" s="75">
        <v>95.6166666666667</v>
      </c>
      <c r="E12444" s="75">
        <v>94.2333333333333</v>
      </c>
    </row>
    <row r="12445" ht="15.75" customHeight="1">
      <c r="A12445" s="13">
        <v>42254.65625</v>
      </c>
      <c r="B12445" s="75">
        <v>85.55</v>
      </c>
      <c r="C12445" s="75">
        <v>92.0</v>
      </c>
      <c r="D12445" s="75">
        <v>95.8666666666667</v>
      </c>
      <c r="E12445" s="75">
        <v>94.7333333333333</v>
      </c>
    </row>
    <row r="12446" ht="15.75" customHeight="1">
      <c r="A12446" s="13">
        <v>42254.666666666664</v>
      </c>
      <c r="B12446" s="75">
        <v>84.7333333333333</v>
      </c>
      <c r="C12446" s="75">
        <v>91.7666666666667</v>
      </c>
      <c r="D12446" s="75">
        <v>95.8833333333333</v>
      </c>
      <c r="E12446" s="75">
        <v>94.8833333333333</v>
      </c>
    </row>
    <row r="12447" ht="15.75" customHeight="1">
      <c r="A12447" s="13">
        <v>42254.677083333336</v>
      </c>
      <c r="B12447" s="75">
        <v>83.7333333333333</v>
      </c>
      <c r="C12447" s="75">
        <v>91.2666666666667</v>
      </c>
      <c r="D12447" s="75">
        <v>95.6333333333333</v>
      </c>
      <c r="E12447" s="75">
        <v>94.6333333333333</v>
      </c>
    </row>
    <row r="12448" ht="15.75" customHeight="1">
      <c r="A12448" s="13">
        <v>42254.6875</v>
      </c>
      <c r="B12448" s="75">
        <v>82.7333333333333</v>
      </c>
      <c r="C12448" s="75">
        <v>90.7666666666667</v>
      </c>
      <c r="D12448" s="75">
        <v>95.3833333333333</v>
      </c>
      <c r="E12448" s="75">
        <v>94.3833333333333</v>
      </c>
    </row>
    <row r="12449" ht="15.75" customHeight="1">
      <c r="A12449" s="13">
        <v>42254.697916666664</v>
      </c>
      <c r="B12449" s="75">
        <v>81.7333333333333</v>
      </c>
      <c r="C12449" s="75">
        <v>90.2666666666667</v>
      </c>
      <c r="D12449" s="75">
        <v>95.1333333333333</v>
      </c>
      <c r="E12449" s="75">
        <v>94.1333333333333</v>
      </c>
    </row>
    <row r="12450" ht="15.75" customHeight="1">
      <c r="A12450" s="13">
        <v>42254.708333333336</v>
      </c>
      <c r="B12450" s="75">
        <v>80.9333333333333</v>
      </c>
      <c r="C12450" s="75">
        <v>89.3</v>
      </c>
      <c r="D12450" s="75">
        <v>94.7666666666667</v>
      </c>
      <c r="E12450" s="75">
        <v>93.65</v>
      </c>
    </row>
    <row r="12451" ht="15.75" customHeight="1">
      <c r="A12451" s="13">
        <v>42254.71875</v>
      </c>
      <c r="B12451" s="75">
        <v>80.6833333333333</v>
      </c>
      <c r="C12451" s="75">
        <v>87.8</v>
      </c>
      <c r="D12451" s="75">
        <v>94.2666666666667</v>
      </c>
      <c r="E12451" s="75">
        <v>92.9</v>
      </c>
    </row>
    <row r="12452" ht="15.75" customHeight="1">
      <c r="A12452" s="13">
        <v>42254.729166666664</v>
      </c>
      <c r="B12452" s="75">
        <v>80.4333333333333</v>
      </c>
      <c r="C12452" s="75">
        <v>86.3</v>
      </c>
      <c r="D12452" s="75">
        <v>93.7666666666667</v>
      </c>
      <c r="E12452" s="75">
        <v>92.15</v>
      </c>
    </row>
    <row r="12453" ht="15.75" customHeight="1">
      <c r="A12453" s="13">
        <v>42254.739583333336</v>
      </c>
      <c r="B12453" s="75">
        <v>80.1833333333333</v>
      </c>
      <c r="C12453" s="75">
        <v>84.8</v>
      </c>
      <c r="D12453" s="75">
        <v>93.2666666666667</v>
      </c>
      <c r="E12453" s="75">
        <v>91.4</v>
      </c>
    </row>
    <row r="12454" ht="15.75" customHeight="1">
      <c r="A12454" s="13">
        <v>42254.75</v>
      </c>
      <c r="B12454" s="75">
        <v>79.8</v>
      </c>
      <c r="C12454" s="75">
        <v>83.3</v>
      </c>
      <c r="D12454" s="75">
        <v>92.65</v>
      </c>
      <c r="E12454" s="75">
        <v>90.3</v>
      </c>
    </row>
    <row r="12455" ht="15.75" customHeight="1">
      <c r="A12455" s="13">
        <v>42254.760416666664</v>
      </c>
      <c r="B12455" s="75">
        <v>79.05</v>
      </c>
      <c r="C12455" s="75">
        <v>81.8</v>
      </c>
      <c r="D12455" s="75">
        <v>91.9</v>
      </c>
      <c r="E12455" s="75">
        <v>88.8</v>
      </c>
    </row>
    <row r="12456" ht="15.75" customHeight="1">
      <c r="A12456" s="13">
        <v>42254.770833333336</v>
      </c>
      <c r="B12456" s="75">
        <v>78.3</v>
      </c>
      <c r="C12456" s="75">
        <v>80.3</v>
      </c>
      <c r="D12456" s="75">
        <v>91.15</v>
      </c>
      <c r="E12456" s="75">
        <v>87.3</v>
      </c>
    </row>
    <row r="12457" ht="15.75" customHeight="1">
      <c r="A12457" s="13">
        <v>42254.78125</v>
      </c>
      <c r="B12457" s="75">
        <v>77.55</v>
      </c>
      <c r="C12457" s="75">
        <v>78.8</v>
      </c>
      <c r="D12457" s="75">
        <v>90.4</v>
      </c>
      <c r="E12457" s="75">
        <v>85.8</v>
      </c>
    </row>
    <row r="12458" ht="15.75" customHeight="1">
      <c r="A12458" s="13">
        <v>42254.791666666664</v>
      </c>
      <c r="B12458" s="75">
        <v>76.9333333333333</v>
      </c>
      <c r="C12458" s="75">
        <v>77.7666666666667</v>
      </c>
      <c r="D12458" s="75">
        <v>89.65</v>
      </c>
      <c r="E12458" s="75">
        <v>84.7666666666667</v>
      </c>
    </row>
    <row r="12459" ht="15.75" customHeight="1">
      <c r="A12459" s="13">
        <v>42254.802083333336</v>
      </c>
      <c r="B12459" s="75">
        <v>76.6833333333333</v>
      </c>
      <c r="C12459" s="75">
        <v>77.2666666666667</v>
      </c>
      <c r="D12459" s="75">
        <v>88.9</v>
      </c>
      <c r="E12459" s="75">
        <v>84.2666666666667</v>
      </c>
    </row>
    <row r="12460" ht="15.75" customHeight="1">
      <c r="A12460" s="13">
        <v>42254.8125</v>
      </c>
      <c r="B12460" s="75">
        <v>76.4333333333333</v>
      </c>
      <c r="C12460" s="75">
        <v>76.7666666666667</v>
      </c>
      <c r="D12460" s="75">
        <v>88.15</v>
      </c>
      <c r="E12460" s="75">
        <v>83.7666666666667</v>
      </c>
    </row>
    <row r="12461" ht="15.75" customHeight="1">
      <c r="A12461" s="13">
        <v>42254.822916666664</v>
      </c>
      <c r="B12461" s="75">
        <v>76.1833333333333</v>
      </c>
      <c r="C12461" s="75">
        <v>76.2666666666667</v>
      </c>
      <c r="D12461" s="75">
        <v>87.4</v>
      </c>
      <c r="E12461" s="75">
        <v>83.2666666666667</v>
      </c>
    </row>
    <row r="12462" ht="15.75" customHeight="1">
      <c r="A12462" s="13">
        <v>42254.833333333336</v>
      </c>
      <c r="B12462" s="75">
        <v>75.8666666666667</v>
      </c>
      <c r="C12462" s="75">
        <v>75.8833333333333</v>
      </c>
      <c r="D12462" s="75">
        <v>86.8833333333333</v>
      </c>
      <c r="E12462" s="75">
        <v>82.5333333333333</v>
      </c>
    </row>
    <row r="12463" ht="15.75" customHeight="1">
      <c r="A12463" s="13">
        <v>42254.84375</v>
      </c>
      <c r="B12463" s="75">
        <v>75.3666666666667</v>
      </c>
      <c r="C12463" s="75">
        <v>75.6333333333333</v>
      </c>
      <c r="D12463" s="75">
        <v>86.6333333333333</v>
      </c>
      <c r="E12463" s="75">
        <v>81.5333333333333</v>
      </c>
    </row>
    <row r="12464" ht="15.75" customHeight="1">
      <c r="A12464" s="13">
        <v>42254.854166666664</v>
      </c>
      <c r="B12464" s="75">
        <v>74.8666666666667</v>
      </c>
      <c r="C12464" s="75">
        <v>75.3833333333333</v>
      </c>
      <c r="D12464" s="75">
        <v>86.3833333333333</v>
      </c>
      <c r="E12464" s="75">
        <v>80.5333333333333</v>
      </c>
    </row>
    <row r="12465" ht="15.75" customHeight="1">
      <c r="A12465" s="13">
        <v>42254.864583333336</v>
      </c>
      <c r="B12465" s="75">
        <v>74.3666666666667</v>
      </c>
      <c r="C12465" s="75">
        <v>75.1333333333333</v>
      </c>
      <c r="D12465" s="75">
        <v>86.1333333333333</v>
      </c>
      <c r="E12465" s="75">
        <v>79.5333333333333</v>
      </c>
    </row>
    <row r="12466" ht="15.75" customHeight="1">
      <c r="A12466" s="13">
        <v>42254.875</v>
      </c>
      <c r="B12466" s="75">
        <v>73.8</v>
      </c>
      <c r="C12466" s="75">
        <v>74.5333333333333</v>
      </c>
      <c r="D12466" s="75">
        <v>85.7666666666667</v>
      </c>
      <c r="E12466" s="75">
        <v>78.7666666666667</v>
      </c>
    </row>
    <row r="12467" ht="15.75" customHeight="1">
      <c r="A12467" s="13">
        <v>42254.885416666664</v>
      </c>
      <c r="B12467" s="75">
        <v>73.05</v>
      </c>
      <c r="C12467" s="75">
        <v>73.5333333333333</v>
      </c>
      <c r="D12467" s="75">
        <v>85.2666666666667</v>
      </c>
      <c r="E12467" s="75">
        <v>78.2666666666667</v>
      </c>
    </row>
    <row r="12468" ht="15.75" customHeight="1">
      <c r="A12468" s="13">
        <v>42254.895833333336</v>
      </c>
      <c r="B12468" s="75">
        <v>72.3</v>
      </c>
      <c r="C12468" s="75">
        <v>72.5333333333333</v>
      </c>
      <c r="D12468" s="75">
        <v>84.7666666666667</v>
      </c>
      <c r="E12468" s="75">
        <v>77.7666666666667</v>
      </c>
    </row>
    <row r="12469" ht="15.75" customHeight="1">
      <c r="A12469" s="13">
        <v>42254.90625</v>
      </c>
      <c r="B12469" s="75">
        <v>71.55</v>
      </c>
      <c r="C12469" s="75">
        <v>71.5333333333333</v>
      </c>
      <c r="D12469" s="75">
        <v>84.2666666666667</v>
      </c>
      <c r="E12469" s="75">
        <v>77.2666666666667</v>
      </c>
    </row>
    <row r="12470" ht="15.75" customHeight="1">
      <c r="A12470" s="13">
        <v>42254.916666666664</v>
      </c>
      <c r="B12470" s="75">
        <v>71.0</v>
      </c>
      <c r="C12470" s="75">
        <v>70.7666666666667</v>
      </c>
      <c r="D12470" s="75">
        <v>83.7666666666667</v>
      </c>
      <c r="E12470" s="75">
        <v>76.7666666666667</v>
      </c>
    </row>
    <row r="12471" ht="15.75" customHeight="1">
      <c r="A12471" s="13">
        <v>42254.927083333336</v>
      </c>
      <c r="B12471" s="75">
        <v>71.0</v>
      </c>
      <c r="C12471" s="75">
        <v>70.2666666666667</v>
      </c>
      <c r="D12471" s="75">
        <v>83.2666666666667</v>
      </c>
      <c r="E12471" s="75">
        <v>76.2666666666667</v>
      </c>
    </row>
    <row r="12472" ht="15.75" customHeight="1">
      <c r="A12472" s="13">
        <v>42254.9375</v>
      </c>
      <c r="B12472" s="75">
        <v>71.0</v>
      </c>
      <c r="C12472" s="75">
        <v>69.7666666666667</v>
      </c>
      <c r="D12472" s="75">
        <v>82.7666666666667</v>
      </c>
      <c r="E12472" s="75">
        <v>75.7666666666667</v>
      </c>
    </row>
    <row r="12473" ht="15.75" customHeight="1">
      <c r="A12473" s="13">
        <v>42254.947916666664</v>
      </c>
      <c r="B12473" s="75">
        <v>71.0</v>
      </c>
      <c r="C12473" s="75">
        <v>69.2666666666667</v>
      </c>
      <c r="D12473" s="75">
        <v>82.2666666666667</v>
      </c>
      <c r="E12473" s="75">
        <v>75.2666666666667</v>
      </c>
    </row>
    <row r="12474" ht="15.75" customHeight="1">
      <c r="A12474" s="13">
        <v>42254.958333333336</v>
      </c>
      <c r="B12474" s="75">
        <v>70.8666666666667</v>
      </c>
      <c r="C12474" s="75">
        <v>69.0</v>
      </c>
      <c r="D12474" s="75">
        <v>81.8833333333333</v>
      </c>
      <c r="E12474" s="75">
        <v>74.7666666666667</v>
      </c>
    </row>
    <row r="12475" ht="15.75" customHeight="1">
      <c r="A12475" s="13">
        <v>42254.96875</v>
      </c>
      <c r="B12475" s="75">
        <v>70.3666666666667</v>
      </c>
      <c r="C12475" s="75">
        <v>69.0</v>
      </c>
      <c r="D12475" s="75">
        <v>81.6333333333333</v>
      </c>
      <c r="E12475" s="75">
        <v>74.2666666666667</v>
      </c>
    </row>
    <row r="12476" ht="15.75" customHeight="1">
      <c r="A12476" s="13">
        <v>42254.979166666664</v>
      </c>
      <c r="B12476" s="75">
        <v>69.8666666666667</v>
      </c>
      <c r="C12476" s="75">
        <v>69.0</v>
      </c>
      <c r="D12476" s="75">
        <v>81.3833333333333</v>
      </c>
      <c r="E12476" s="75">
        <v>73.7666666666667</v>
      </c>
    </row>
    <row r="12477" ht="15.75" customHeight="1">
      <c r="A12477" s="13">
        <v>42254.989583333336</v>
      </c>
      <c r="B12477" s="75">
        <v>69.3666666666667</v>
      </c>
      <c r="C12477" s="75">
        <v>69.0</v>
      </c>
      <c r="D12477" s="75">
        <v>81.1333333333333</v>
      </c>
      <c r="E12477" s="75">
        <v>73.2666666666667</v>
      </c>
    </row>
    <row r="12478" ht="15.75" customHeight="1">
      <c r="A12478" s="13">
        <v>42255.0</v>
      </c>
      <c r="B12478" s="75">
        <v>68.8666666666667</v>
      </c>
      <c r="C12478" s="75">
        <v>68.5333333333333</v>
      </c>
      <c r="D12478" s="75">
        <v>80.8833333333333</v>
      </c>
      <c r="E12478" s="75">
        <v>72.5333333333333</v>
      </c>
    </row>
    <row r="12479" ht="15.75" customHeight="1">
      <c r="A12479" s="13">
        <v>42255.010416666664</v>
      </c>
      <c r="B12479" s="75">
        <v>68.3666666666667</v>
      </c>
      <c r="C12479" s="75">
        <v>67.5333333333333</v>
      </c>
      <c r="D12479" s="75">
        <v>80.6333333333333</v>
      </c>
      <c r="E12479" s="75">
        <v>71.5333333333333</v>
      </c>
    </row>
    <row r="12480" ht="15.75" customHeight="1">
      <c r="A12480" s="13">
        <v>42255.020833333336</v>
      </c>
      <c r="B12480" s="75">
        <v>67.8666666666667</v>
      </c>
      <c r="C12480" s="75">
        <v>66.5333333333333</v>
      </c>
      <c r="D12480" s="75">
        <v>80.3833333333333</v>
      </c>
      <c r="E12480" s="75">
        <v>70.5333333333333</v>
      </c>
    </row>
    <row r="12481" ht="15.75" customHeight="1">
      <c r="A12481" s="13">
        <v>42255.03125</v>
      </c>
      <c r="B12481" s="75">
        <v>67.3666666666667</v>
      </c>
      <c r="C12481" s="75">
        <v>65.5333333333333</v>
      </c>
      <c r="D12481" s="75">
        <v>80.1333333333333</v>
      </c>
      <c r="E12481" s="75">
        <v>69.5333333333333</v>
      </c>
    </row>
    <row r="12482" ht="15.75" customHeight="1">
      <c r="A12482" s="13">
        <v>42255.041666666664</v>
      </c>
      <c r="B12482" s="75">
        <v>66.8666666666667</v>
      </c>
      <c r="C12482" s="75">
        <v>64.7666666666667</v>
      </c>
      <c r="D12482" s="75">
        <v>79.8833333333333</v>
      </c>
      <c r="E12482" s="75">
        <v>68.8833333333333</v>
      </c>
    </row>
    <row r="12483" ht="15.75" customHeight="1">
      <c r="A12483" s="13">
        <v>42255.052083333336</v>
      </c>
      <c r="B12483" s="75">
        <v>66.3666666666667</v>
      </c>
      <c r="C12483" s="75">
        <v>64.2666666666667</v>
      </c>
      <c r="D12483" s="75">
        <v>79.6333333333333</v>
      </c>
      <c r="E12483" s="75">
        <v>68.6333333333333</v>
      </c>
    </row>
    <row r="12484" ht="15.75" customHeight="1">
      <c r="A12484" s="13">
        <v>42255.0625</v>
      </c>
      <c r="B12484" s="75">
        <v>65.8666666666667</v>
      </c>
      <c r="C12484" s="75">
        <v>63.7666666666667</v>
      </c>
      <c r="D12484" s="75">
        <v>79.3833333333333</v>
      </c>
      <c r="E12484" s="75">
        <v>68.3833333333333</v>
      </c>
    </row>
    <row r="12485" ht="15.75" customHeight="1">
      <c r="A12485" s="13">
        <v>42255.072916666664</v>
      </c>
      <c r="B12485" s="75">
        <v>65.3666666666667</v>
      </c>
      <c r="C12485" s="75">
        <v>63.2666666666667</v>
      </c>
      <c r="D12485" s="75">
        <v>79.1333333333333</v>
      </c>
      <c r="E12485" s="75">
        <v>68.1333333333333</v>
      </c>
    </row>
    <row r="12486" ht="15.75" customHeight="1">
      <c r="A12486" s="13">
        <v>42255.083333333336</v>
      </c>
      <c r="B12486" s="75">
        <v>65.0</v>
      </c>
      <c r="C12486" s="75">
        <v>62.65</v>
      </c>
      <c r="D12486" s="75">
        <v>78.8833333333333</v>
      </c>
      <c r="E12486" s="75">
        <v>67.7666666666667</v>
      </c>
    </row>
    <row r="12487" ht="15.75" customHeight="1">
      <c r="A12487" s="13">
        <v>42255.09375</v>
      </c>
      <c r="B12487" s="75">
        <v>65.0</v>
      </c>
      <c r="C12487" s="75">
        <v>61.9</v>
      </c>
      <c r="D12487" s="75">
        <v>78.6333333333333</v>
      </c>
      <c r="E12487" s="75">
        <v>67.2666666666667</v>
      </c>
    </row>
    <row r="12488" ht="15.75" customHeight="1">
      <c r="A12488" s="13">
        <v>42255.104166666664</v>
      </c>
      <c r="B12488" s="75">
        <v>65.0</v>
      </c>
      <c r="C12488" s="75">
        <v>61.15</v>
      </c>
      <c r="D12488" s="75">
        <v>78.3833333333333</v>
      </c>
      <c r="E12488" s="75">
        <v>66.7666666666667</v>
      </c>
    </row>
    <row r="12489" ht="15.75" customHeight="1">
      <c r="A12489" s="13">
        <v>42255.114583333336</v>
      </c>
      <c r="B12489" s="75">
        <v>65.0</v>
      </c>
      <c r="C12489" s="75">
        <v>60.4</v>
      </c>
      <c r="D12489" s="75">
        <v>78.1333333333333</v>
      </c>
      <c r="E12489" s="75">
        <v>66.2666666666667</v>
      </c>
    </row>
    <row r="12490" ht="15.75" customHeight="1">
      <c r="A12490" s="13">
        <v>42255.125</v>
      </c>
      <c r="B12490" s="75">
        <v>64.9333333333333</v>
      </c>
      <c r="C12490" s="75">
        <v>60.1166666666667</v>
      </c>
      <c r="D12490" s="75">
        <v>77.8833333333333</v>
      </c>
      <c r="E12490" s="75">
        <v>65.8833333333333</v>
      </c>
    </row>
    <row r="12491" ht="15.75" customHeight="1">
      <c r="A12491" s="13">
        <v>42255.135416666664</v>
      </c>
      <c r="B12491" s="75">
        <v>64.6833333333333</v>
      </c>
      <c r="C12491" s="75">
        <v>60.3666666666667</v>
      </c>
      <c r="D12491" s="75">
        <v>77.6333333333333</v>
      </c>
      <c r="E12491" s="75">
        <v>65.6333333333333</v>
      </c>
    </row>
    <row r="12492" ht="15.75" customHeight="1">
      <c r="A12492" s="13">
        <v>42255.145833333336</v>
      </c>
      <c r="B12492" s="75">
        <v>64.4333333333333</v>
      </c>
      <c r="C12492" s="75">
        <v>60.6166666666667</v>
      </c>
      <c r="D12492" s="75">
        <v>77.3833333333333</v>
      </c>
      <c r="E12492" s="75">
        <v>65.3833333333333</v>
      </c>
    </row>
    <row r="12493" ht="15.75" customHeight="1">
      <c r="A12493" s="13">
        <v>42255.15625</v>
      </c>
      <c r="B12493" s="75">
        <v>64.1833333333333</v>
      </c>
      <c r="C12493" s="75">
        <v>60.8666666666667</v>
      </c>
      <c r="D12493" s="75">
        <v>77.1333333333333</v>
      </c>
      <c r="E12493" s="75">
        <v>65.1333333333333</v>
      </c>
    </row>
    <row r="12494" ht="15.75" customHeight="1">
      <c r="A12494" s="13">
        <v>42255.166666666664</v>
      </c>
      <c r="B12494" s="75">
        <v>63.9333333333333</v>
      </c>
      <c r="C12494" s="75">
        <v>60.8833333333333</v>
      </c>
      <c r="D12494" s="75">
        <v>76.7666666666667</v>
      </c>
      <c r="E12494" s="75">
        <v>64.8833333333333</v>
      </c>
    </row>
    <row r="12495" ht="15.75" customHeight="1">
      <c r="A12495" s="13">
        <v>42255.177083333336</v>
      </c>
      <c r="B12495" s="75">
        <v>63.6833333333333</v>
      </c>
      <c r="C12495" s="75">
        <v>60.6333333333333</v>
      </c>
      <c r="D12495" s="75">
        <v>76.2666666666667</v>
      </c>
      <c r="E12495" s="75">
        <v>64.6333333333333</v>
      </c>
    </row>
    <row r="12496" ht="15.75" customHeight="1">
      <c r="A12496" s="13">
        <v>42255.1875</v>
      </c>
      <c r="B12496" s="75">
        <v>63.4333333333333</v>
      </c>
      <c r="C12496" s="75">
        <v>60.3833333333333</v>
      </c>
      <c r="D12496" s="75">
        <v>75.7666666666667</v>
      </c>
      <c r="E12496" s="75">
        <v>64.3833333333333</v>
      </c>
    </row>
    <row r="12497" ht="15.75" customHeight="1">
      <c r="A12497" s="13">
        <v>42255.197916666664</v>
      </c>
      <c r="B12497" s="75">
        <v>63.1833333333333</v>
      </c>
      <c r="C12497" s="75">
        <v>60.1333333333333</v>
      </c>
      <c r="D12497" s="75">
        <v>75.2666666666667</v>
      </c>
      <c r="E12497" s="75">
        <v>64.1333333333333</v>
      </c>
    </row>
    <row r="12498" ht="15.75" customHeight="1">
      <c r="A12498" s="13">
        <v>42255.208333333336</v>
      </c>
      <c r="B12498" s="75">
        <v>63.2</v>
      </c>
      <c r="C12498" s="75">
        <v>60.2333333333333</v>
      </c>
      <c r="D12498" s="75">
        <v>74.8833333333333</v>
      </c>
      <c r="E12498" s="75">
        <v>64.0</v>
      </c>
    </row>
    <row r="12499" ht="15.75" customHeight="1">
      <c r="A12499" s="13">
        <v>42255.21875</v>
      </c>
      <c r="B12499" s="75">
        <v>63.95</v>
      </c>
      <c r="C12499" s="75">
        <v>60.7333333333333</v>
      </c>
      <c r="D12499" s="75">
        <v>74.6333333333333</v>
      </c>
      <c r="E12499" s="75">
        <v>64.0</v>
      </c>
    </row>
    <row r="12500" ht="15.75" customHeight="1">
      <c r="A12500" s="13">
        <v>42255.229166666664</v>
      </c>
      <c r="B12500" s="75">
        <v>64.7</v>
      </c>
      <c r="C12500" s="75">
        <v>61.2333333333333</v>
      </c>
      <c r="D12500" s="75">
        <v>74.3833333333333</v>
      </c>
      <c r="E12500" s="75">
        <v>64.0</v>
      </c>
    </row>
    <row r="12501" ht="15.75" customHeight="1">
      <c r="A12501" s="13">
        <v>42255.239583333336</v>
      </c>
      <c r="B12501" s="75">
        <v>65.45</v>
      </c>
      <c r="C12501" s="75">
        <v>61.7333333333333</v>
      </c>
      <c r="D12501" s="75">
        <v>74.1333333333333</v>
      </c>
      <c r="E12501" s="75">
        <v>64.0</v>
      </c>
    </row>
    <row r="12502" ht="15.75" customHeight="1">
      <c r="A12502" s="13">
        <v>42255.25</v>
      </c>
      <c r="B12502" s="75">
        <v>66.0666666666667</v>
      </c>
      <c r="C12502" s="75">
        <v>62.35</v>
      </c>
      <c r="D12502" s="75">
        <v>73.8833333333333</v>
      </c>
      <c r="E12502" s="75">
        <v>64.2333333333333</v>
      </c>
    </row>
    <row r="12503" ht="15.75" customHeight="1">
      <c r="A12503" s="13">
        <v>42255.260416666664</v>
      </c>
      <c r="B12503" s="75">
        <v>66.3166666666667</v>
      </c>
      <c r="C12503" s="75">
        <v>63.1</v>
      </c>
      <c r="D12503" s="75">
        <v>73.6333333333333</v>
      </c>
      <c r="E12503" s="75">
        <v>64.7333333333333</v>
      </c>
    </row>
    <row r="12504" ht="15.75" customHeight="1">
      <c r="A12504" s="13">
        <v>42255.270833333336</v>
      </c>
      <c r="B12504" s="75">
        <v>66.5666666666667</v>
      </c>
      <c r="C12504" s="75">
        <v>63.85</v>
      </c>
      <c r="D12504" s="75">
        <v>73.3833333333333</v>
      </c>
      <c r="E12504" s="75">
        <v>65.2333333333333</v>
      </c>
    </row>
    <row r="12505" ht="15.75" customHeight="1">
      <c r="A12505" s="13">
        <v>42255.28125</v>
      </c>
      <c r="B12505" s="75">
        <v>66.8166666666667</v>
      </c>
      <c r="C12505" s="75">
        <v>64.6</v>
      </c>
      <c r="D12505" s="75">
        <v>73.1333333333333</v>
      </c>
      <c r="E12505" s="75">
        <v>65.7333333333333</v>
      </c>
    </row>
    <row r="12506" ht="15.75" customHeight="1">
      <c r="A12506" s="13">
        <v>42255.291666666664</v>
      </c>
      <c r="B12506" s="75">
        <v>67.2</v>
      </c>
      <c r="C12506" s="75">
        <v>65.7</v>
      </c>
      <c r="D12506" s="75">
        <v>73.4666666666667</v>
      </c>
      <c r="E12506" s="75">
        <v>66.7</v>
      </c>
    </row>
    <row r="12507" ht="15.75" customHeight="1">
      <c r="A12507" s="13">
        <v>42255.302083333336</v>
      </c>
      <c r="B12507" s="75">
        <v>67.95</v>
      </c>
      <c r="C12507" s="75">
        <v>67.2</v>
      </c>
      <c r="D12507" s="75">
        <v>74.4666666666667</v>
      </c>
      <c r="E12507" s="75">
        <v>68.2</v>
      </c>
    </row>
    <row r="12508" ht="15.75" customHeight="1">
      <c r="A12508" s="13">
        <v>42255.3125</v>
      </c>
      <c r="B12508" s="75">
        <v>68.7</v>
      </c>
      <c r="C12508" s="75">
        <v>68.7</v>
      </c>
      <c r="D12508" s="75">
        <v>75.4666666666667</v>
      </c>
      <c r="E12508" s="75">
        <v>69.7</v>
      </c>
    </row>
    <row r="12509" ht="15.75" customHeight="1">
      <c r="A12509" s="13">
        <v>42255.322916666664</v>
      </c>
      <c r="B12509" s="75">
        <v>69.45</v>
      </c>
      <c r="C12509" s="75">
        <v>70.2</v>
      </c>
      <c r="D12509" s="75">
        <v>76.4666666666667</v>
      </c>
      <c r="E12509" s="75">
        <v>71.2</v>
      </c>
    </row>
    <row r="12510" ht="15.75" customHeight="1">
      <c r="A12510" s="13">
        <v>42255.333333333336</v>
      </c>
      <c r="B12510" s="75">
        <v>70.2</v>
      </c>
      <c r="C12510" s="75">
        <v>71.8166666666667</v>
      </c>
      <c r="D12510" s="75">
        <v>77.5833333333333</v>
      </c>
      <c r="E12510" s="75">
        <v>72.5833333333333</v>
      </c>
    </row>
    <row r="12511" ht="15.75" customHeight="1">
      <c r="A12511" s="13">
        <v>42255.34375</v>
      </c>
      <c r="B12511" s="75">
        <v>70.95</v>
      </c>
      <c r="C12511" s="75">
        <v>73.5666666666667</v>
      </c>
      <c r="D12511" s="75">
        <v>78.8333333333333</v>
      </c>
      <c r="E12511" s="75">
        <v>73.8333333333333</v>
      </c>
    </row>
    <row r="12512" ht="15.75" customHeight="1">
      <c r="A12512" s="13">
        <v>42255.354166666664</v>
      </c>
      <c r="B12512" s="75">
        <v>71.7</v>
      </c>
      <c r="C12512" s="75">
        <v>75.3166666666667</v>
      </c>
      <c r="D12512" s="75">
        <v>80.0833333333333</v>
      </c>
      <c r="E12512" s="75">
        <v>75.0833333333333</v>
      </c>
    </row>
    <row r="12513" ht="15.75" customHeight="1">
      <c r="A12513" s="13">
        <v>42255.364583333336</v>
      </c>
      <c r="B12513" s="75">
        <v>72.45</v>
      </c>
      <c r="C12513" s="75">
        <v>77.0666666666667</v>
      </c>
      <c r="D12513" s="75">
        <v>81.3333333333333</v>
      </c>
      <c r="E12513" s="75">
        <v>76.3333333333333</v>
      </c>
    </row>
    <row r="12514" ht="15.75" customHeight="1">
      <c r="A12514" s="13">
        <v>42255.375</v>
      </c>
      <c r="B12514" s="75">
        <v>72.9333333333333</v>
      </c>
      <c r="C12514" s="75">
        <v>78.7</v>
      </c>
      <c r="D12514" s="75">
        <v>82.4666666666667</v>
      </c>
      <c r="E12514" s="75">
        <v>77.5833333333333</v>
      </c>
    </row>
    <row r="12515" ht="15.75" customHeight="1">
      <c r="A12515" s="13">
        <v>42255.385416666664</v>
      </c>
      <c r="B12515" s="75">
        <v>72.6833333333333</v>
      </c>
      <c r="C12515" s="75">
        <v>80.2</v>
      </c>
      <c r="D12515" s="75">
        <v>83.4666666666667</v>
      </c>
      <c r="E12515" s="75">
        <v>78.8333333333333</v>
      </c>
    </row>
    <row r="12516" ht="15.75" customHeight="1">
      <c r="A12516" s="13">
        <v>42255.395833333336</v>
      </c>
      <c r="B12516" s="75">
        <v>72.4333333333333</v>
      </c>
      <c r="C12516" s="75">
        <v>81.7</v>
      </c>
      <c r="D12516" s="75">
        <v>84.4666666666667</v>
      </c>
      <c r="E12516" s="75">
        <v>80.0833333333333</v>
      </c>
    </row>
    <row r="12517" ht="15.75" customHeight="1">
      <c r="A12517" s="13">
        <v>42255.40625</v>
      </c>
      <c r="B12517" s="75">
        <v>72.1833333333333</v>
      </c>
      <c r="C12517" s="75">
        <v>83.2</v>
      </c>
      <c r="D12517" s="75">
        <v>85.4666666666667</v>
      </c>
      <c r="E12517" s="75">
        <v>81.3333333333333</v>
      </c>
    </row>
    <row r="12518" ht="15.75" customHeight="1">
      <c r="A12518" s="13">
        <v>42255.416666666664</v>
      </c>
      <c r="B12518" s="75">
        <v>72.3333333333333</v>
      </c>
      <c r="C12518" s="75">
        <v>84.4666666666667</v>
      </c>
      <c r="D12518" s="75">
        <v>86.4666666666667</v>
      </c>
      <c r="E12518" s="75">
        <v>82.35</v>
      </c>
    </row>
    <row r="12519" ht="15.75" customHeight="1">
      <c r="A12519" s="13">
        <v>42255.427083333336</v>
      </c>
      <c r="B12519" s="75">
        <v>73.5833333333333</v>
      </c>
      <c r="C12519" s="75">
        <v>85.4666666666667</v>
      </c>
      <c r="D12519" s="75">
        <v>87.4666666666667</v>
      </c>
      <c r="E12519" s="75">
        <v>83.1</v>
      </c>
    </row>
    <row r="12520" ht="15.75" customHeight="1">
      <c r="A12520" s="13">
        <v>42255.4375</v>
      </c>
      <c r="B12520" s="75">
        <v>74.8333333333333</v>
      </c>
      <c r="C12520" s="75">
        <v>86.4666666666667</v>
      </c>
      <c r="D12520" s="75">
        <v>88.4666666666667</v>
      </c>
      <c r="E12520" s="75">
        <v>83.85</v>
      </c>
    </row>
    <row r="12521" ht="15.75" customHeight="1">
      <c r="A12521" s="13">
        <v>42255.447916666664</v>
      </c>
      <c r="B12521" s="75">
        <v>76.0833333333333</v>
      </c>
      <c r="C12521" s="75">
        <v>87.4666666666667</v>
      </c>
      <c r="D12521" s="75">
        <v>89.4666666666667</v>
      </c>
      <c r="E12521" s="75">
        <v>84.6</v>
      </c>
    </row>
    <row r="12522" ht="15.75" customHeight="1">
      <c r="A12522" s="13">
        <v>42255.458333333336</v>
      </c>
      <c r="B12522" s="75">
        <v>77.1333333333333</v>
      </c>
      <c r="C12522" s="75">
        <v>88.4666666666667</v>
      </c>
      <c r="D12522" s="75">
        <v>90.1166666666667</v>
      </c>
      <c r="E12522" s="75">
        <v>85.35</v>
      </c>
    </row>
    <row r="12523" ht="15.75" customHeight="1">
      <c r="A12523" s="13">
        <v>42255.46875</v>
      </c>
      <c r="B12523" s="75">
        <v>77.6333333333333</v>
      </c>
      <c r="C12523" s="75">
        <v>89.4666666666667</v>
      </c>
      <c r="D12523" s="75">
        <v>90.3666666666667</v>
      </c>
      <c r="E12523" s="75">
        <v>86.1</v>
      </c>
    </row>
    <row r="12524" ht="15.75" customHeight="1">
      <c r="A12524" s="13">
        <v>42255.479166666664</v>
      </c>
      <c r="B12524" s="75">
        <v>78.1333333333333</v>
      </c>
      <c r="C12524" s="75">
        <v>90.4666666666667</v>
      </c>
      <c r="D12524" s="75">
        <v>90.6166666666667</v>
      </c>
      <c r="E12524" s="75">
        <v>86.85</v>
      </c>
    </row>
    <row r="12525" ht="15.75" customHeight="1">
      <c r="A12525" s="13">
        <v>42255.489583333336</v>
      </c>
      <c r="B12525" s="75">
        <v>78.6333333333333</v>
      </c>
      <c r="C12525" s="75">
        <v>91.4666666666667</v>
      </c>
      <c r="D12525" s="75">
        <v>90.8666666666667</v>
      </c>
      <c r="E12525" s="75">
        <v>87.6</v>
      </c>
    </row>
    <row r="12526" ht="15.75" customHeight="1">
      <c r="A12526" s="13">
        <v>42255.5</v>
      </c>
      <c r="B12526" s="75">
        <v>79.0666666666667</v>
      </c>
      <c r="C12526" s="75">
        <v>92.2333333333333</v>
      </c>
      <c r="D12526" s="75">
        <v>91.2333333333333</v>
      </c>
      <c r="E12526" s="75">
        <v>88.5833333333333</v>
      </c>
    </row>
    <row r="12527" ht="15.75" customHeight="1">
      <c r="A12527" s="13">
        <v>42255.510416666664</v>
      </c>
      <c r="B12527" s="75">
        <v>79.3166666666667</v>
      </c>
      <c r="C12527" s="75">
        <v>92.7333333333333</v>
      </c>
      <c r="D12527" s="75">
        <v>91.7333333333333</v>
      </c>
      <c r="E12527" s="75">
        <v>89.8333333333333</v>
      </c>
    </row>
    <row r="12528" ht="15.75" customHeight="1">
      <c r="A12528" s="13">
        <v>42255.520833333336</v>
      </c>
      <c r="B12528" s="75">
        <v>79.5666666666667</v>
      </c>
      <c r="C12528" s="75">
        <v>93.2333333333333</v>
      </c>
      <c r="D12528" s="75">
        <v>92.2333333333333</v>
      </c>
      <c r="E12528" s="75">
        <v>91.0833333333333</v>
      </c>
    </row>
    <row r="12529" ht="15.75" customHeight="1">
      <c r="A12529" s="13">
        <v>42255.53125</v>
      </c>
      <c r="B12529" s="75">
        <v>79.8166666666667</v>
      </c>
      <c r="C12529" s="75">
        <v>93.7333333333333</v>
      </c>
      <c r="D12529" s="75">
        <v>92.7333333333333</v>
      </c>
      <c r="E12529" s="75">
        <v>92.3333333333333</v>
      </c>
    </row>
    <row r="12530" ht="15.75" customHeight="1">
      <c r="A12530" s="13">
        <v>42255.541666666664</v>
      </c>
      <c r="B12530" s="75">
        <v>80.2</v>
      </c>
      <c r="C12530" s="75">
        <v>94.1166666666667</v>
      </c>
      <c r="D12530" s="75">
        <v>93.35</v>
      </c>
      <c r="E12530" s="75">
        <v>93.35</v>
      </c>
    </row>
    <row r="12531" ht="15.75" customHeight="1">
      <c r="A12531" s="13">
        <v>42255.552083333336</v>
      </c>
      <c r="B12531" s="75">
        <v>80.95</v>
      </c>
      <c r="C12531" s="75">
        <v>94.3666666666667</v>
      </c>
      <c r="D12531" s="75">
        <v>94.1</v>
      </c>
      <c r="E12531" s="75">
        <v>94.1</v>
      </c>
    </row>
    <row r="12532" ht="15.75" customHeight="1">
      <c r="A12532" s="13">
        <v>42255.5625</v>
      </c>
      <c r="B12532" s="75">
        <v>81.7</v>
      </c>
      <c r="C12532" s="75">
        <v>94.6166666666667</v>
      </c>
      <c r="D12532" s="75">
        <v>94.85</v>
      </c>
      <c r="E12532" s="75">
        <v>94.85</v>
      </c>
    </row>
    <row r="12533" ht="15.75" customHeight="1">
      <c r="A12533" s="13">
        <v>42255.572916666664</v>
      </c>
      <c r="B12533" s="75">
        <v>82.45</v>
      </c>
      <c r="C12533" s="75">
        <v>94.8666666666667</v>
      </c>
      <c r="D12533" s="75">
        <v>95.6</v>
      </c>
      <c r="E12533" s="75">
        <v>95.6</v>
      </c>
    </row>
    <row r="12534" ht="15.75" customHeight="1">
      <c r="A12534" s="13">
        <v>42255.583333333336</v>
      </c>
      <c r="B12534" s="75">
        <v>83.5333333333333</v>
      </c>
      <c r="C12534" s="75">
        <v>95.1166666666667</v>
      </c>
      <c r="D12534" s="75">
        <v>96.1166666666667</v>
      </c>
      <c r="E12534" s="75">
        <v>96.2333333333333</v>
      </c>
    </row>
    <row r="12535" ht="15.75" customHeight="1">
      <c r="A12535" s="13">
        <v>42255.59375</v>
      </c>
      <c r="B12535" s="75">
        <v>85.5333333333333</v>
      </c>
      <c r="C12535" s="75">
        <v>95.3666666666667</v>
      </c>
      <c r="D12535" s="75">
        <v>96.3666666666667</v>
      </c>
      <c r="E12535" s="75">
        <v>96.7333333333333</v>
      </c>
    </row>
    <row r="12536" ht="15.75" customHeight="1">
      <c r="A12536" s="13">
        <v>42255.604166666664</v>
      </c>
      <c r="B12536" s="75">
        <v>87.5333333333333</v>
      </c>
      <c r="C12536" s="75">
        <v>95.6166666666667</v>
      </c>
      <c r="D12536" s="75">
        <v>96.6166666666667</v>
      </c>
      <c r="E12536" s="75">
        <v>97.2333333333333</v>
      </c>
    </row>
    <row r="12537" ht="15.75" customHeight="1">
      <c r="A12537" s="13">
        <v>42255.614583333336</v>
      </c>
      <c r="B12537" s="75">
        <v>89.5333333333333</v>
      </c>
      <c r="C12537" s="75">
        <v>95.8666666666667</v>
      </c>
      <c r="D12537" s="75">
        <v>96.8666666666667</v>
      </c>
      <c r="E12537" s="75">
        <v>97.7333333333333</v>
      </c>
    </row>
    <row r="12538" ht="15.75" customHeight="1">
      <c r="A12538" s="13">
        <v>42255.625</v>
      </c>
      <c r="B12538" s="75">
        <v>90.8</v>
      </c>
      <c r="C12538" s="75">
        <v>96.0</v>
      </c>
      <c r="D12538" s="75">
        <v>96.7666666666667</v>
      </c>
      <c r="E12538" s="75">
        <v>98.1166666666667</v>
      </c>
    </row>
    <row r="12539" ht="15.75" customHeight="1">
      <c r="A12539" s="13">
        <v>42255.635416666664</v>
      </c>
      <c r="B12539" s="75">
        <v>90.05</v>
      </c>
      <c r="C12539" s="75">
        <v>96.0</v>
      </c>
      <c r="D12539" s="75">
        <v>96.2666666666667</v>
      </c>
      <c r="E12539" s="75">
        <v>98.3666666666667</v>
      </c>
    </row>
    <row r="12540" ht="15.75" customHeight="1">
      <c r="A12540" s="13">
        <v>42255.645833333336</v>
      </c>
      <c r="B12540" s="75">
        <v>89.3</v>
      </c>
      <c r="C12540" s="75">
        <v>96.0</v>
      </c>
      <c r="D12540" s="75">
        <v>95.7666666666667</v>
      </c>
      <c r="E12540" s="75">
        <v>98.6166666666667</v>
      </c>
    </row>
    <row r="12541" ht="15.75" customHeight="1">
      <c r="A12541" s="13">
        <v>42255.65625</v>
      </c>
      <c r="B12541" s="75">
        <v>88.55</v>
      </c>
      <c r="C12541" s="75">
        <v>96.0</v>
      </c>
      <c r="D12541" s="75">
        <v>95.2666666666667</v>
      </c>
      <c r="E12541" s="75">
        <v>98.8666666666667</v>
      </c>
    </row>
    <row r="12542" ht="15.75" customHeight="1">
      <c r="A12542" s="13">
        <v>42255.666666666664</v>
      </c>
      <c r="B12542" s="75">
        <v>87.8666666666667</v>
      </c>
      <c r="C12542" s="75">
        <v>95.5333333333333</v>
      </c>
      <c r="D12542" s="75">
        <v>95.0</v>
      </c>
      <c r="E12542" s="75">
        <v>98.8833333333333</v>
      </c>
    </row>
    <row r="12543" ht="15.75" customHeight="1">
      <c r="A12543" s="13">
        <v>42255.677083333336</v>
      </c>
      <c r="B12543" s="75">
        <v>87.3666666666667</v>
      </c>
      <c r="C12543" s="75">
        <v>94.5333333333333</v>
      </c>
      <c r="D12543" s="75">
        <v>95.0</v>
      </c>
      <c r="E12543" s="75">
        <v>98.6333333333333</v>
      </c>
    </row>
    <row r="12544" ht="15.75" customHeight="1">
      <c r="A12544" s="13">
        <v>42255.6875</v>
      </c>
      <c r="B12544" s="75">
        <v>86.8666666666667</v>
      </c>
      <c r="C12544" s="75">
        <v>93.5333333333333</v>
      </c>
      <c r="D12544" s="75">
        <v>95.0</v>
      </c>
      <c r="E12544" s="75">
        <v>98.3833333333333</v>
      </c>
    </row>
    <row r="12545" ht="15.75" customHeight="1">
      <c r="A12545" s="13">
        <v>42255.697916666664</v>
      </c>
      <c r="B12545" s="75">
        <v>86.3666666666667</v>
      </c>
      <c r="C12545" s="75">
        <v>92.5333333333333</v>
      </c>
      <c r="D12545" s="75">
        <v>95.0</v>
      </c>
      <c r="E12545" s="75">
        <v>98.1333333333333</v>
      </c>
    </row>
    <row r="12546" ht="15.75" customHeight="1">
      <c r="A12546" s="13">
        <v>42255.708333333336</v>
      </c>
      <c r="B12546" s="75">
        <v>85.6666666666667</v>
      </c>
      <c r="C12546" s="75">
        <v>91.5333333333333</v>
      </c>
      <c r="D12546" s="75">
        <v>94.7666666666667</v>
      </c>
      <c r="E12546" s="75">
        <v>97.65</v>
      </c>
    </row>
    <row r="12547" ht="15.75" customHeight="1">
      <c r="A12547" s="13">
        <v>42255.71875</v>
      </c>
      <c r="B12547" s="75">
        <v>84.4166666666667</v>
      </c>
      <c r="C12547" s="75">
        <v>90.5333333333333</v>
      </c>
      <c r="D12547" s="75">
        <v>94.2666666666667</v>
      </c>
      <c r="E12547" s="75">
        <v>96.9</v>
      </c>
    </row>
    <row r="12548" ht="15.75" customHeight="1">
      <c r="A12548" s="13">
        <v>42255.729166666664</v>
      </c>
      <c r="B12548" s="75">
        <v>83.1666666666667</v>
      </c>
      <c r="C12548" s="75">
        <v>89.5333333333333</v>
      </c>
      <c r="D12548" s="75">
        <v>93.7666666666667</v>
      </c>
      <c r="E12548" s="75">
        <v>96.15</v>
      </c>
    </row>
    <row r="12549" ht="15.75" customHeight="1">
      <c r="A12549" s="13">
        <v>42255.739583333336</v>
      </c>
      <c r="B12549" s="75">
        <v>81.9166666666667</v>
      </c>
      <c r="C12549" s="75">
        <v>88.5333333333333</v>
      </c>
      <c r="D12549" s="75">
        <v>93.2666666666667</v>
      </c>
      <c r="E12549" s="75">
        <v>95.4</v>
      </c>
    </row>
    <row r="12550" ht="15.75" customHeight="1">
      <c r="A12550" s="13">
        <v>42255.75</v>
      </c>
      <c r="B12550" s="75">
        <v>80.7333333333333</v>
      </c>
      <c r="C12550" s="75">
        <v>87.5333333333333</v>
      </c>
      <c r="D12550" s="75">
        <v>92.7666666666667</v>
      </c>
      <c r="E12550" s="75">
        <v>94.5333333333333</v>
      </c>
    </row>
    <row r="12551" ht="15.75" customHeight="1">
      <c r="A12551" s="13">
        <v>42255.760416666664</v>
      </c>
      <c r="B12551" s="75">
        <v>79.7333333333333</v>
      </c>
      <c r="C12551" s="75">
        <v>86.5333333333333</v>
      </c>
      <c r="D12551" s="75">
        <v>92.2666666666667</v>
      </c>
      <c r="E12551" s="75">
        <v>93.5333333333333</v>
      </c>
    </row>
    <row r="12552" ht="15.75" customHeight="1">
      <c r="A12552" s="13">
        <v>42255.770833333336</v>
      </c>
      <c r="B12552" s="75">
        <v>78.7333333333333</v>
      </c>
      <c r="C12552" s="75">
        <v>85.5333333333333</v>
      </c>
      <c r="D12552" s="75">
        <v>91.7666666666667</v>
      </c>
      <c r="E12552" s="75">
        <v>92.5333333333333</v>
      </c>
    </row>
    <row r="12553" ht="15.75" customHeight="1">
      <c r="A12553" s="13">
        <v>42255.78125</v>
      </c>
      <c r="B12553" s="75">
        <v>77.7333333333333</v>
      </c>
      <c r="C12553" s="75">
        <v>84.5333333333333</v>
      </c>
      <c r="D12553" s="75">
        <v>91.2666666666667</v>
      </c>
      <c r="E12553" s="75">
        <v>91.5333333333333</v>
      </c>
    </row>
    <row r="12554" ht="15.75" customHeight="1">
      <c r="A12554" s="13">
        <v>42255.791666666664</v>
      </c>
      <c r="B12554" s="75">
        <v>76.9333333333333</v>
      </c>
      <c r="C12554" s="75">
        <v>83.4166666666667</v>
      </c>
      <c r="D12554" s="75">
        <v>90.7407407407407</v>
      </c>
      <c r="E12554" s="75">
        <v>90.5333333333333</v>
      </c>
    </row>
    <row r="12555" ht="15.75" customHeight="1">
      <c r="A12555" s="13">
        <v>42255.802083333336</v>
      </c>
      <c r="B12555" s="75">
        <v>76.6833333333333</v>
      </c>
      <c r="C12555" s="75">
        <v>82.1666666666667</v>
      </c>
      <c r="D12555" s="75">
        <v>90.1851851851852</v>
      </c>
      <c r="E12555" s="75">
        <v>89.5333333333333</v>
      </c>
    </row>
    <row r="12556" ht="15.75" customHeight="1">
      <c r="A12556" s="13">
        <v>42255.8125</v>
      </c>
      <c r="B12556" s="75">
        <v>76.4333333333333</v>
      </c>
      <c r="C12556" s="75">
        <v>80.9166666666667</v>
      </c>
      <c r="D12556" s="75">
        <v>87.8571428571429</v>
      </c>
      <c r="E12556" s="75">
        <v>88.5333333333333</v>
      </c>
    </row>
    <row r="12557" ht="15.75" customHeight="1">
      <c r="A12557" s="13">
        <v>42255.822916666664</v>
      </c>
      <c r="B12557" s="75">
        <v>76.1833333333333</v>
      </c>
      <c r="C12557" s="75">
        <v>79.6666666666667</v>
      </c>
      <c r="D12557" s="75">
        <v>84.6428571428571</v>
      </c>
      <c r="E12557" s="75">
        <v>87.5333333333333</v>
      </c>
    </row>
    <row r="12558" ht="15.75" customHeight="1">
      <c r="A12558" s="13">
        <v>42255.833333333336</v>
      </c>
      <c r="B12558" s="75">
        <v>76.0</v>
      </c>
      <c r="C12558" s="75">
        <v>78.7666666666667</v>
      </c>
      <c r="D12558" s="75">
        <v>84.7666666666667</v>
      </c>
      <c r="E12558" s="75">
        <v>86.7666666666667</v>
      </c>
    </row>
    <row r="12559" ht="15.75" customHeight="1">
      <c r="A12559" s="13">
        <v>42255.84375</v>
      </c>
      <c r="B12559" s="75">
        <v>76.0</v>
      </c>
      <c r="C12559" s="75">
        <v>78.2666666666667</v>
      </c>
      <c r="D12559" s="75">
        <v>84.2666666666667</v>
      </c>
      <c r="E12559" s="75">
        <v>86.2666666666667</v>
      </c>
    </row>
    <row r="12560" ht="15.75" customHeight="1">
      <c r="A12560" s="13">
        <v>42255.854166666664</v>
      </c>
      <c r="B12560" s="75">
        <v>76.0</v>
      </c>
      <c r="C12560" s="75">
        <v>77.7666666666667</v>
      </c>
      <c r="D12560" s="75">
        <v>83.3</v>
      </c>
      <c r="E12560" s="75">
        <v>85.7666666666667</v>
      </c>
    </row>
    <row r="12561" ht="15.75" customHeight="1">
      <c r="A12561" s="13">
        <v>42255.864583333336</v>
      </c>
      <c r="B12561" s="75">
        <v>76.0</v>
      </c>
      <c r="C12561" s="75">
        <v>77.2666666666667</v>
      </c>
      <c r="D12561" s="75">
        <v>81.8</v>
      </c>
      <c r="E12561" s="75">
        <v>85.2666666666667</v>
      </c>
    </row>
    <row r="12562" ht="15.75" customHeight="1">
      <c r="A12562" s="13">
        <v>42255.875</v>
      </c>
      <c r="B12562" s="75">
        <v>76.0</v>
      </c>
      <c r="C12562" s="75">
        <v>76.7666666666667</v>
      </c>
      <c r="D12562" s="75">
        <v>80.7666666666667</v>
      </c>
      <c r="E12562" s="75">
        <v>84.7666666666667</v>
      </c>
    </row>
    <row r="12563" ht="15.75" customHeight="1">
      <c r="A12563" s="13">
        <v>42255.885416666664</v>
      </c>
      <c r="B12563" s="75">
        <v>76.0</v>
      </c>
      <c r="C12563" s="75">
        <v>76.2666666666667</v>
      </c>
      <c r="D12563" s="75">
        <v>80.2666666666667</v>
      </c>
      <c r="E12563" s="75">
        <v>84.2666666666667</v>
      </c>
    </row>
    <row r="12564" ht="15.75" customHeight="1">
      <c r="A12564" s="13">
        <v>42255.895833333336</v>
      </c>
      <c r="B12564" s="75">
        <v>76.0</v>
      </c>
      <c r="C12564" s="75">
        <v>75.7666666666667</v>
      </c>
      <c r="D12564" s="75">
        <v>79.7666666666667</v>
      </c>
      <c r="E12564" s="75">
        <v>83.7666666666667</v>
      </c>
    </row>
    <row r="12565" ht="15.75" customHeight="1">
      <c r="A12565" s="13">
        <v>42255.90625</v>
      </c>
      <c r="B12565" s="75">
        <v>76.0</v>
      </c>
      <c r="C12565" s="75">
        <v>75.2666666666667</v>
      </c>
      <c r="D12565" s="75">
        <v>79.2666666666667</v>
      </c>
      <c r="E12565" s="75">
        <v>83.2666666666667</v>
      </c>
    </row>
    <row r="12566" ht="15.75" customHeight="1">
      <c r="A12566" s="13">
        <v>42255.916666666664</v>
      </c>
      <c r="B12566" s="75">
        <v>75.7333333333333</v>
      </c>
      <c r="C12566" s="75">
        <v>74.65</v>
      </c>
      <c r="D12566" s="75">
        <v>79.1166666666667</v>
      </c>
      <c r="E12566" s="75">
        <v>82.65</v>
      </c>
    </row>
    <row r="12567" ht="15.75" customHeight="1">
      <c r="A12567" s="13">
        <v>42255.927083333336</v>
      </c>
      <c r="B12567" s="75">
        <v>74.7333333333333</v>
      </c>
      <c r="C12567" s="75">
        <v>73.9</v>
      </c>
      <c r="D12567" s="75">
        <v>79.3666666666667</v>
      </c>
      <c r="E12567" s="75">
        <v>81.9</v>
      </c>
    </row>
    <row r="12568" ht="15.75" customHeight="1">
      <c r="A12568" s="13">
        <v>42255.9375</v>
      </c>
      <c r="B12568" s="75">
        <v>73.7333333333333</v>
      </c>
      <c r="C12568" s="75">
        <v>73.15</v>
      </c>
      <c r="D12568" s="75">
        <v>79.6166666666667</v>
      </c>
      <c r="E12568" s="75">
        <v>81.15</v>
      </c>
    </row>
    <row r="12569" ht="15.75" customHeight="1">
      <c r="A12569" s="13">
        <v>42255.947916666664</v>
      </c>
      <c r="B12569" s="75">
        <v>72.7333333333333</v>
      </c>
      <c r="C12569" s="75">
        <v>72.4</v>
      </c>
      <c r="D12569" s="75">
        <v>79.8666666666667</v>
      </c>
      <c r="E12569" s="75">
        <v>80.4</v>
      </c>
    </row>
    <row r="12570" ht="15.75" customHeight="1">
      <c r="A12570" s="13">
        <v>42255.958333333336</v>
      </c>
      <c r="B12570" s="75">
        <v>72.0</v>
      </c>
      <c r="C12570" s="75">
        <v>71.8833333333333</v>
      </c>
      <c r="D12570" s="75">
        <v>80.1166666666667</v>
      </c>
      <c r="E12570" s="75">
        <v>79.65</v>
      </c>
    </row>
    <row r="12571" ht="15.75" customHeight="1">
      <c r="A12571" s="13">
        <v>42255.96875</v>
      </c>
      <c r="B12571" s="75">
        <v>72.0</v>
      </c>
      <c r="C12571" s="75">
        <v>71.6333333333333</v>
      </c>
      <c r="D12571" s="75">
        <v>80.3666666666667</v>
      </c>
      <c r="E12571" s="75">
        <v>78.9</v>
      </c>
    </row>
    <row r="12572" ht="15.75" customHeight="1">
      <c r="A12572" s="13">
        <v>42255.979166666664</v>
      </c>
      <c r="B12572" s="75">
        <v>72.0</v>
      </c>
      <c r="C12572" s="75">
        <v>71.3833333333333</v>
      </c>
      <c r="D12572" s="75">
        <v>80.6166666666667</v>
      </c>
      <c r="E12572" s="75">
        <v>78.15</v>
      </c>
    </row>
    <row r="12573" ht="15.75" customHeight="1">
      <c r="A12573" s="13">
        <v>42255.989583333336</v>
      </c>
      <c r="B12573" s="75">
        <v>72.0</v>
      </c>
      <c r="C12573" s="75">
        <v>71.1333333333333</v>
      </c>
      <c r="D12573" s="75">
        <v>80.8666666666667</v>
      </c>
      <c r="E12573" s="75">
        <v>77.4</v>
      </c>
    </row>
    <row r="12574" ht="15.75" customHeight="1">
      <c r="A12574" s="13">
        <v>42256.0</v>
      </c>
      <c r="B12574" s="75">
        <v>71.8666666666667</v>
      </c>
      <c r="C12574" s="75">
        <v>70.5333333333333</v>
      </c>
      <c r="D12574" s="75">
        <v>80.4166666666667</v>
      </c>
      <c r="E12574" s="75">
        <v>76.65</v>
      </c>
    </row>
    <row r="12575" ht="15.75" customHeight="1">
      <c r="A12575" s="13">
        <v>42256.010416666664</v>
      </c>
      <c r="B12575" s="75">
        <v>71.3666666666667</v>
      </c>
      <c r="C12575" s="75">
        <v>69.5333333333333</v>
      </c>
      <c r="D12575" s="75">
        <v>79.1666666666667</v>
      </c>
      <c r="E12575" s="75">
        <v>75.9</v>
      </c>
    </row>
    <row r="12576" ht="15.75" customHeight="1">
      <c r="A12576" s="13">
        <v>42256.020833333336</v>
      </c>
      <c r="B12576" s="75">
        <v>70.8666666666667</v>
      </c>
      <c r="C12576" s="75">
        <v>68.5333333333333</v>
      </c>
      <c r="D12576" s="75">
        <v>77.9166666666667</v>
      </c>
      <c r="E12576" s="75">
        <v>75.15</v>
      </c>
    </row>
    <row r="12577" ht="15.75" customHeight="1">
      <c r="A12577" s="13">
        <v>42256.03125</v>
      </c>
      <c r="B12577" s="75">
        <v>70.3666666666667</v>
      </c>
      <c r="C12577" s="75">
        <v>67.5333333333333</v>
      </c>
      <c r="D12577" s="75">
        <v>76.6666666666667</v>
      </c>
      <c r="E12577" s="75">
        <v>74.4</v>
      </c>
    </row>
    <row r="12578" ht="15.75" customHeight="1">
      <c r="A12578" s="13">
        <v>42256.041666666664</v>
      </c>
      <c r="B12578" s="75">
        <v>69.8666666666667</v>
      </c>
      <c r="C12578" s="75">
        <v>67.2333333333333</v>
      </c>
      <c r="D12578" s="75">
        <v>76.35</v>
      </c>
      <c r="E12578" s="75">
        <v>73.8833333333333</v>
      </c>
    </row>
    <row r="12579" ht="15.75" customHeight="1">
      <c r="A12579" s="13">
        <v>42256.052083333336</v>
      </c>
      <c r="B12579" s="75">
        <v>69.3666666666667</v>
      </c>
      <c r="C12579" s="75">
        <v>67.7333333333333</v>
      </c>
      <c r="D12579" s="75">
        <v>77.1</v>
      </c>
      <c r="E12579" s="75">
        <v>73.6333333333333</v>
      </c>
    </row>
    <row r="12580" ht="15.75" customHeight="1">
      <c r="A12580" s="13">
        <v>42256.0625</v>
      </c>
      <c r="B12580" s="75">
        <v>68.8666666666667</v>
      </c>
      <c r="C12580" s="75">
        <v>68.2333333333333</v>
      </c>
      <c r="D12580" s="75">
        <v>77.85</v>
      </c>
      <c r="E12580" s="75">
        <v>73.3833333333333</v>
      </c>
    </row>
    <row r="12581" ht="15.75" customHeight="1">
      <c r="A12581" s="13">
        <v>42256.072916666664</v>
      </c>
      <c r="B12581" s="75">
        <v>68.3666666666667</v>
      </c>
      <c r="C12581" s="75">
        <v>68.7333333333333</v>
      </c>
      <c r="D12581" s="75">
        <v>78.6</v>
      </c>
      <c r="E12581" s="75">
        <v>73.1333333333333</v>
      </c>
    </row>
    <row r="12582" ht="15.75" customHeight="1">
      <c r="A12582" s="13">
        <v>42256.083333333336</v>
      </c>
      <c r="B12582" s="75">
        <v>67.9333333333333</v>
      </c>
      <c r="C12582" s="75">
        <v>68.65</v>
      </c>
      <c r="D12582" s="75">
        <v>78.8833333333333</v>
      </c>
      <c r="E12582" s="75">
        <v>72.65</v>
      </c>
    </row>
    <row r="12583" ht="15.75" customHeight="1">
      <c r="A12583" s="13">
        <v>42256.09375</v>
      </c>
      <c r="B12583" s="75">
        <v>67.6833333333333</v>
      </c>
      <c r="C12583" s="75">
        <v>67.9</v>
      </c>
      <c r="D12583" s="75">
        <v>78.6333333333333</v>
      </c>
      <c r="E12583" s="75">
        <v>71.9</v>
      </c>
    </row>
    <row r="12584" ht="15.75" customHeight="1">
      <c r="A12584" s="13">
        <v>42256.104166666664</v>
      </c>
      <c r="B12584" s="75">
        <v>67.4333333333333</v>
      </c>
      <c r="C12584" s="75">
        <v>67.15</v>
      </c>
      <c r="D12584" s="75">
        <v>78.3833333333333</v>
      </c>
      <c r="E12584" s="75">
        <v>71.15</v>
      </c>
    </row>
    <row r="12585" ht="15.75" customHeight="1">
      <c r="A12585" s="13">
        <v>42256.114583333336</v>
      </c>
      <c r="B12585" s="75">
        <v>67.1833333333333</v>
      </c>
      <c r="C12585" s="75">
        <v>66.4</v>
      </c>
      <c r="D12585" s="75">
        <v>78.1333333333333</v>
      </c>
      <c r="E12585" s="75">
        <v>70.4</v>
      </c>
    </row>
    <row r="12586" ht="15.75" customHeight="1">
      <c r="A12586" s="13">
        <v>42256.125</v>
      </c>
      <c r="B12586" s="75">
        <v>66.8666666666667</v>
      </c>
      <c r="C12586" s="75">
        <v>65.8833333333333</v>
      </c>
      <c r="D12586" s="75">
        <v>77.4166666666667</v>
      </c>
      <c r="E12586" s="75">
        <v>70.1166666666667</v>
      </c>
    </row>
    <row r="12587" ht="15.75" customHeight="1">
      <c r="A12587" s="13">
        <v>42256.135416666664</v>
      </c>
      <c r="B12587" s="75">
        <v>66.3666666666667</v>
      </c>
      <c r="C12587" s="75">
        <v>65.6333333333333</v>
      </c>
      <c r="D12587" s="75">
        <v>76.1666666666667</v>
      </c>
      <c r="E12587" s="75">
        <v>70.3666666666667</v>
      </c>
    </row>
    <row r="12588" ht="15.75" customHeight="1">
      <c r="A12588" s="13">
        <v>42256.145833333336</v>
      </c>
      <c r="B12588" s="75">
        <v>65.8666666666667</v>
      </c>
      <c r="C12588" s="75">
        <v>65.3833333333333</v>
      </c>
      <c r="D12588" s="75">
        <v>74.9166666666667</v>
      </c>
      <c r="E12588" s="75">
        <v>70.6166666666667</v>
      </c>
    </row>
    <row r="12589" ht="15.75" customHeight="1">
      <c r="A12589" s="13">
        <v>42256.15625</v>
      </c>
      <c r="B12589" s="75">
        <v>65.3666666666667</v>
      </c>
      <c r="C12589" s="75">
        <v>65.1333333333333</v>
      </c>
      <c r="D12589" s="75">
        <v>73.6666666666667</v>
      </c>
      <c r="E12589" s="75">
        <v>70.8666666666667</v>
      </c>
    </row>
    <row r="12590" ht="15.75" customHeight="1">
      <c r="A12590" s="13">
        <v>42256.166666666664</v>
      </c>
      <c r="B12590" s="75">
        <v>65.0</v>
      </c>
      <c r="C12590" s="75">
        <v>65.1166666666667</v>
      </c>
      <c r="D12590" s="75">
        <v>73.35</v>
      </c>
      <c r="E12590" s="75">
        <v>71.0</v>
      </c>
    </row>
    <row r="12591" ht="15.75" customHeight="1">
      <c r="A12591" s="13">
        <v>42256.177083333336</v>
      </c>
      <c r="B12591" s="75">
        <v>65.0</v>
      </c>
      <c r="C12591" s="75">
        <v>65.3666666666667</v>
      </c>
      <c r="D12591" s="75">
        <v>74.1</v>
      </c>
      <c r="E12591" s="75">
        <v>71.0</v>
      </c>
    </row>
    <row r="12592" ht="15.75" customHeight="1">
      <c r="A12592" s="13">
        <v>42256.1875</v>
      </c>
      <c r="B12592" s="75">
        <v>65.0</v>
      </c>
      <c r="C12592" s="75">
        <v>65.6166666666667</v>
      </c>
      <c r="D12592" s="75">
        <v>74.85</v>
      </c>
      <c r="E12592" s="75">
        <v>71.0</v>
      </c>
    </row>
    <row r="12593" ht="15.75" customHeight="1">
      <c r="A12593" s="13">
        <v>42256.197916666664</v>
      </c>
      <c r="B12593" s="75">
        <v>65.0</v>
      </c>
      <c r="C12593" s="75">
        <v>65.8666666666667</v>
      </c>
      <c r="D12593" s="75">
        <v>75.6</v>
      </c>
      <c r="E12593" s="75">
        <v>71.0</v>
      </c>
    </row>
    <row r="12594" ht="15.75" customHeight="1">
      <c r="A12594" s="13">
        <v>42256.208333333336</v>
      </c>
      <c r="B12594" s="75">
        <v>65.0</v>
      </c>
      <c r="C12594" s="75">
        <v>66.0</v>
      </c>
      <c r="D12594" s="75">
        <v>75.8833333333333</v>
      </c>
      <c r="E12594" s="75">
        <v>70.8833333333333</v>
      </c>
    </row>
    <row r="12595" ht="15.75" customHeight="1">
      <c r="A12595" s="13">
        <v>42256.21875</v>
      </c>
      <c r="B12595" s="75">
        <v>65.0</v>
      </c>
      <c r="C12595" s="75">
        <v>66.0</v>
      </c>
      <c r="D12595" s="75">
        <v>75.6333333333333</v>
      </c>
      <c r="E12595" s="75">
        <v>70.6333333333333</v>
      </c>
    </row>
    <row r="12596" ht="15.75" customHeight="1">
      <c r="A12596" s="13">
        <v>42256.229166666664</v>
      </c>
      <c r="B12596" s="75">
        <v>65.0</v>
      </c>
      <c r="C12596" s="75">
        <v>66.0</v>
      </c>
      <c r="D12596" s="75">
        <v>75.3833333333333</v>
      </c>
      <c r="E12596" s="75">
        <v>70.3833333333333</v>
      </c>
    </row>
    <row r="12597" ht="15.75" customHeight="1">
      <c r="A12597" s="13">
        <v>42256.239583333336</v>
      </c>
      <c r="B12597" s="75">
        <v>65.0</v>
      </c>
      <c r="C12597" s="75">
        <v>66.0</v>
      </c>
      <c r="D12597" s="75">
        <v>75.1333333333333</v>
      </c>
      <c r="E12597" s="75">
        <v>70.1333333333333</v>
      </c>
    </row>
    <row r="12598" ht="15.75" customHeight="1">
      <c r="A12598" s="13">
        <v>42256.25</v>
      </c>
      <c r="B12598" s="75">
        <v>65.3333333333333</v>
      </c>
      <c r="C12598" s="75">
        <v>66.3181818181818</v>
      </c>
      <c r="D12598" s="75">
        <v>74.8833333333333</v>
      </c>
      <c r="E12598" s="75">
        <v>70.35</v>
      </c>
    </row>
    <row r="12599" ht="15.75" customHeight="1">
      <c r="A12599" s="13">
        <v>42256.260416666664</v>
      </c>
      <c r="B12599" s="75">
        <v>66.5833333333333</v>
      </c>
      <c r="C12599" s="75">
        <v>67.0</v>
      </c>
      <c r="D12599" s="75">
        <v>74.6333333333333</v>
      </c>
      <c r="E12599" s="75">
        <v>71.1</v>
      </c>
    </row>
    <row r="12600" ht="15.75" customHeight="1">
      <c r="A12600" s="13">
        <v>42256.270833333336</v>
      </c>
      <c r="B12600" s="75">
        <v>67.8333333333333</v>
      </c>
      <c r="C12600" s="75">
        <v>67.6818181818182</v>
      </c>
      <c r="D12600" s="75">
        <v>74.3833333333333</v>
      </c>
      <c r="E12600" s="75">
        <v>71.85</v>
      </c>
    </row>
    <row r="12601" ht="15.75" customHeight="1">
      <c r="A12601" s="13">
        <v>42256.28125</v>
      </c>
      <c r="B12601" s="75">
        <v>69.0833333333333</v>
      </c>
      <c r="C12601" s="75">
        <v>68.5</v>
      </c>
      <c r="D12601" s="75">
        <v>74.1333333333333</v>
      </c>
      <c r="E12601" s="75">
        <v>72.6</v>
      </c>
    </row>
    <row r="12602" ht="15.75" customHeight="1">
      <c r="A12602" s="13">
        <v>42256.291666666664</v>
      </c>
      <c r="B12602" s="75">
        <v>70.1333333333333</v>
      </c>
      <c r="C12602" s="75">
        <v>69.4666666666667</v>
      </c>
      <c r="D12602" s="75">
        <v>74.35</v>
      </c>
      <c r="E12602" s="75">
        <v>73.5833333333333</v>
      </c>
    </row>
    <row r="12603" ht="15.75" customHeight="1">
      <c r="A12603" s="13">
        <v>42256.302083333336</v>
      </c>
      <c r="B12603" s="75">
        <v>70.6333333333333</v>
      </c>
      <c r="C12603" s="75">
        <v>70.4666666666667</v>
      </c>
      <c r="D12603" s="75">
        <v>75.1</v>
      </c>
      <c r="E12603" s="75">
        <v>74.8333333333333</v>
      </c>
    </row>
    <row r="12604" ht="15.75" customHeight="1">
      <c r="A12604" s="13">
        <v>42256.3125</v>
      </c>
      <c r="B12604" s="75">
        <v>71.1333333333333</v>
      </c>
      <c r="C12604" s="75">
        <v>71.4666666666667</v>
      </c>
      <c r="D12604" s="75">
        <v>75.85</v>
      </c>
      <c r="E12604" s="75">
        <v>76.0833333333333</v>
      </c>
    </row>
    <row r="12605" ht="15.75" customHeight="1">
      <c r="A12605" s="13">
        <v>42256.322916666664</v>
      </c>
      <c r="B12605" s="75">
        <v>71.6333333333333</v>
      </c>
      <c r="C12605" s="75">
        <v>72.4666666666667</v>
      </c>
      <c r="D12605" s="75">
        <v>76.6</v>
      </c>
      <c r="E12605" s="75">
        <v>77.3333333333333</v>
      </c>
    </row>
    <row r="12606" ht="15.75" customHeight="1">
      <c r="A12606" s="13">
        <v>42256.333333333336</v>
      </c>
      <c r="B12606" s="75">
        <v>72.1333333333333</v>
      </c>
      <c r="C12606" s="75">
        <v>73.8166666666667</v>
      </c>
      <c r="D12606" s="75">
        <v>77.5833333333333</v>
      </c>
      <c r="E12606" s="75">
        <v>78.7</v>
      </c>
    </row>
    <row r="12607" ht="15.75" customHeight="1">
      <c r="A12607" s="13">
        <v>42256.34375</v>
      </c>
      <c r="B12607" s="75">
        <v>72.6333333333333</v>
      </c>
      <c r="C12607" s="75">
        <v>75.5666666666667</v>
      </c>
      <c r="D12607" s="75">
        <v>78.8333333333333</v>
      </c>
      <c r="E12607" s="75">
        <v>80.2</v>
      </c>
    </row>
    <row r="12608" ht="15.75" customHeight="1">
      <c r="A12608" s="13">
        <v>42256.354166666664</v>
      </c>
      <c r="B12608" s="75">
        <v>73.1333333333333</v>
      </c>
      <c r="C12608" s="75">
        <v>77.3166666666667</v>
      </c>
      <c r="D12608" s="75">
        <v>80.0833333333333</v>
      </c>
      <c r="E12608" s="75">
        <v>81.7</v>
      </c>
    </row>
    <row r="12609" ht="15.75" customHeight="1">
      <c r="A12609" s="13">
        <v>42256.364583333336</v>
      </c>
      <c r="B12609" s="75">
        <v>73.6333333333333</v>
      </c>
      <c r="C12609" s="75">
        <v>79.0666666666667</v>
      </c>
      <c r="D12609" s="75">
        <v>81.3333333333333</v>
      </c>
      <c r="E12609" s="75">
        <v>83.2</v>
      </c>
    </row>
    <row r="12610" ht="15.75" customHeight="1">
      <c r="A12610" s="13">
        <v>42256.375</v>
      </c>
      <c r="B12610" s="75">
        <v>74.0666666666667</v>
      </c>
      <c r="C12610" s="75">
        <v>80.4666666666667</v>
      </c>
      <c r="D12610" s="75">
        <v>82.35</v>
      </c>
      <c r="E12610" s="75">
        <v>84.2333333333333</v>
      </c>
    </row>
    <row r="12611" ht="15.75" customHeight="1">
      <c r="A12611" s="13">
        <v>42256.385416666664</v>
      </c>
      <c r="B12611" s="75">
        <v>74.3166666666667</v>
      </c>
      <c r="C12611" s="75">
        <v>81.4666666666667</v>
      </c>
      <c r="D12611" s="75">
        <v>83.1</v>
      </c>
      <c r="E12611" s="75">
        <v>84.7333333333333</v>
      </c>
    </row>
    <row r="12612" ht="15.75" customHeight="1">
      <c r="A12612" s="13">
        <v>42256.395833333336</v>
      </c>
      <c r="B12612" s="75">
        <v>74.5666666666667</v>
      </c>
      <c r="C12612" s="75">
        <v>82.4666666666667</v>
      </c>
      <c r="D12612" s="75">
        <v>83.85</v>
      </c>
      <c r="E12612" s="75">
        <v>85.2333333333333</v>
      </c>
    </row>
    <row r="12613" ht="15.75" customHeight="1">
      <c r="A12613" s="13">
        <v>42256.40625</v>
      </c>
      <c r="B12613" s="75">
        <v>74.8166666666667</v>
      </c>
      <c r="C12613" s="75">
        <v>83.4666666666667</v>
      </c>
      <c r="D12613" s="75">
        <v>84.6</v>
      </c>
      <c r="E12613" s="75">
        <v>85.7333333333333</v>
      </c>
    </row>
    <row r="12614" ht="15.75" customHeight="1">
      <c r="A12614" s="13">
        <v>42256.416666666664</v>
      </c>
      <c r="B12614" s="75">
        <v>75.1333333333333</v>
      </c>
      <c r="C12614" s="75">
        <v>84.4666666666667</v>
      </c>
      <c r="D12614" s="75">
        <v>84.65</v>
      </c>
      <c r="E12614" s="75">
        <v>86.5833333333333</v>
      </c>
    </row>
    <row r="12615" ht="15.75" customHeight="1">
      <c r="A12615" s="13">
        <v>42256.427083333336</v>
      </c>
      <c r="B12615" s="75">
        <v>75.6333333333333</v>
      </c>
      <c r="C12615" s="75">
        <v>85.4666666666667</v>
      </c>
      <c r="D12615" s="75">
        <v>83.9</v>
      </c>
      <c r="E12615" s="75">
        <v>87.8333333333333</v>
      </c>
    </row>
    <row r="12616" ht="15.75" customHeight="1">
      <c r="A12616" s="13">
        <v>42256.4375</v>
      </c>
      <c r="B12616" s="75">
        <v>76.1333333333333</v>
      </c>
      <c r="C12616" s="75">
        <v>86.4666666666667</v>
      </c>
      <c r="D12616" s="75">
        <v>83.15</v>
      </c>
      <c r="E12616" s="75">
        <v>89.0833333333333</v>
      </c>
    </row>
    <row r="12617" ht="15.75" customHeight="1">
      <c r="A12617" s="13">
        <v>42256.447916666664</v>
      </c>
      <c r="B12617" s="75">
        <v>76.6333333333333</v>
      </c>
      <c r="C12617" s="75">
        <v>87.4666666666667</v>
      </c>
      <c r="D12617" s="75">
        <v>82.4</v>
      </c>
      <c r="E12617" s="75">
        <v>90.3333333333333</v>
      </c>
    </row>
    <row r="12618" ht="15.75" customHeight="1">
      <c r="A12618" s="13">
        <v>42256.458333333336</v>
      </c>
      <c r="B12618" s="75">
        <v>77.2</v>
      </c>
      <c r="C12618" s="75">
        <v>88.2333333333333</v>
      </c>
      <c r="D12618" s="75">
        <v>81.0666666666667</v>
      </c>
      <c r="E12618" s="75">
        <v>91.35</v>
      </c>
    </row>
    <row r="12619" ht="15.75" customHeight="1">
      <c r="A12619" s="13">
        <v>42256.46875</v>
      </c>
      <c r="B12619" s="75">
        <v>77.95</v>
      </c>
      <c r="C12619" s="75">
        <v>88.7333333333333</v>
      </c>
      <c r="D12619" s="75">
        <v>79.0666666666667</v>
      </c>
      <c r="E12619" s="75">
        <v>92.1</v>
      </c>
    </row>
    <row r="12620" ht="15.75" customHeight="1">
      <c r="A12620" s="13">
        <v>42256.479166666664</v>
      </c>
      <c r="B12620" s="75">
        <v>78.7</v>
      </c>
      <c r="C12620" s="75">
        <v>89.2333333333333</v>
      </c>
      <c r="D12620" s="75">
        <v>77.0666666666667</v>
      </c>
      <c r="E12620" s="75">
        <v>92.85</v>
      </c>
    </row>
    <row r="12621" ht="15.75" customHeight="1">
      <c r="A12621" s="13">
        <v>42256.489583333336</v>
      </c>
      <c r="B12621" s="75">
        <v>79.45</v>
      </c>
      <c r="C12621" s="75">
        <v>89.7333333333333</v>
      </c>
      <c r="D12621" s="75">
        <v>75.0666666666667</v>
      </c>
      <c r="E12621" s="75">
        <v>93.6</v>
      </c>
    </row>
    <row r="12622" ht="15.75" customHeight="1">
      <c r="A12622" s="13">
        <v>42256.5</v>
      </c>
      <c r="B12622" s="75">
        <v>80.7111111111111</v>
      </c>
      <c r="C12622" s="75">
        <v>90.5833333333333</v>
      </c>
      <c r="D12622" s="75">
        <v>74.7</v>
      </c>
      <c r="E12622" s="75">
        <v>94.7</v>
      </c>
    </row>
    <row r="12623" ht="15.75" customHeight="1">
      <c r="A12623" s="13">
        <v>42256.510416666664</v>
      </c>
      <c r="B12623" s="75">
        <v>83.3777777777778</v>
      </c>
      <c r="C12623" s="75">
        <v>91.8333333333333</v>
      </c>
      <c r="D12623" s="75">
        <v>76.2</v>
      </c>
      <c r="E12623" s="75">
        <v>96.2</v>
      </c>
    </row>
    <row r="12624" ht="15.75" customHeight="1">
      <c r="A12624" s="13">
        <v>42256.520833333336</v>
      </c>
      <c r="B12624" s="75">
        <v>86.0444444444445</v>
      </c>
      <c r="C12624" s="75">
        <v>93.0833333333333</v>
      </c>
      <c r="D12624" s="75">
        <v>77.7</v>
      </c>
      <c r="E12624" s="75">
        <v>97.7</v>
      </c>
    </row>
    <row r="12625" ht="15.75" customHeight="1">
      <c r="A12625" s="13">
        <v>42256.53125</v>
      </c>
      <c r="B12625" s="75">
        <v>88.0</v>
      </c>
      <c r="C12625" s="75">
        <v>94.3333333333333</v>
      </c>
      <c r="D12625" s="75">
        <v>79.2</v>
      </c>
      <c r="E12625" s="75">
        <v>99.2</v>
      </c>
    </row>
    <row r="12626" ht="15.75" customHeight="1">
      <c r="A12626" s="13">
        <v>42256.541666666664</v>
      </c>
      <c r="B12626" s="75">
        <v>88.1333333333333</v>
      </c>
      <c r="C12626" s="75">
        <v>95.0</v>
      </c>
      <c r="D12626" s="75">
        <v>80.8166666666667</v>
      </c>
      <c r="E12626" s="75">
        <v>100.116666666667</v>
      </c>
    </row>
    <row r="12627" ht="15.75" customHeight="1">
      <c r="A12627" s="13">
        <v>42256.552083333336</v>
      </c>
      <c r="B12627" s="75">
        <v>88.6333333333333</v>
      </c>
      <c r="C12627" s="75">
        <v>95.0</v>
      </c>
      <c r="D12627" s="75">
        <v>82.5666666666667</v>
      </c>
      <c r="E12627" s="75">
        <v>100.366666666667</v>
      </c>
    </row>
    <row r="12628" ht="15.75" customHeight="1">
      <c r="A12628" s="13">
        <v>42256.5625</v>
      </c>
      <c r="B12628" s="75">
        <v>89.1333333333333</v>
      </c>
      <c r="C12628" s="75">
        <v>95.0</v>
      </c>
      <c r="D12628" s="75">
        <v>84.3166666666667</v>
      </c>
      <c r="E12628" s="75">
        <v>100.616666666667</v>
      </c>
    </row>
    <row r="12629" ht="15.75" customHeight="1">
      <c r="A12629" s="13">
        <v>42256.572916666664</v>
      </c>
      <c r="B12629" s="75">
        <v>89.6333333333333</v>
      </c>
      <c r="C12629" s="75">
        <v>95.0</v>
      </c>
      <c r="D12629" s="75">
        <v>86.0666666666667</v>
      </c>
      <c r="E12629" s="75">
        <v>100.866666666667</v>
      </c>
    </row>
    <row r="12630" ht="15.75" customHeight="1">
      <c r="A12630" s="13">
        <v>42256.583333333336</v>
      </c>
      <c r="B12630" s="75">
        <v>90.0</v>
      </c>
      <c r="C12630" s="75">
        <v>94.8833333333333</v>
      </c>
      <c r="D12630" s="75">
        <v>87.1166666666667</v>
      </c>
      <c r="E12630" s="75">
        <v>101.233333333333</v>
      </c>
    </row>
    <row r="12631" ht="15.75" customHeight="1">
      <c r="A12631" s="13">
        <v>42256.59375</v>
      </c>
      <c r="B12631" s="75">
        <v>90.0</v>
      </c>
      <c r="C12631" s="75">
        <v>94.6333333333333</v>
      </c>
      <c r="D12631" s="75">
        <v>87.3666666666667</v>
      </c>
      <c r="E12631" s="75">
        <v>101.733333333333</v>
      </c>
    </row>
    <row r="12632" ht="15.75" customHeight="1">
      <c r="A12632" s="13">
        <v>42256.604166666664</v>
      </c>
      <c r="B12632" s="75">
        <v>90.0</v>
      </c>
      <c r="C12632" s="75">
        <v>94.3833333333333</v>
      </c>
      <c r="D12632" s="75">
        <v>87.6166666666667</v>
      </c>
      <c r="E12632" s="75">
        <v>102.233333333333</v>
      </c>
    </row>
    <row r="12633" ht="15.75" customHeight="1">
      <c r="A12633" s="13">
        <v>42256.614583333336</v>
      </c>
      <c r="B12633" s="75">
        <v>90.0</v>
      </c>
      <c r="C12633" s="75">
        <v>94.1333333333333</v>
      </c>
      <c r="D12633" s="75">
        <v>87.8666666666667</v>
      </c>
      <c r="E12633" s="75">
        <v>102.733333333333</v>
      </c>
    </row>
    <row r="12634" ht="15.75" customHeight="1">
      <c r="A12634" s="13">
        <v>42256.625</v>
      </c>
      <c r="B12634" s="75">
        <v>89.8</v>
      </c>
      <c r="C12634" s="75">
        <v>93.8833333333333</v>
      </c>
      <c r="D12634" s="75">
        <v>87.4716981132076</v>
      </c>
      <c r="E12634" s="75">
        <v>102.883333333333</v>
      </c>
    </row>
    <row r="12635" ht="15.75" customHeight="1">
      <c r="A12635" s="13">
        <v>42256.635416666664</v>
      </c>
      <c r="B12635" s="75">
        <v>89.05</v>
      </c>
      <c r="C12635" s="75">
        <v>93.6333333333333</v>
      </c>
      <c r="D12635" s="75">
        <v>86.3396226415094</v>
      </c>
      <c r="E12635" s="75">
        <v>102.633333333333</v>
      </c>
    </row>
    <row r="12636" ht="15.75" customHeight="1">
      <c r="A12636" s="13">
        <v>42256.645833333336</v>
      </c>
      <c r="B12636" s="75">
        <v>88.3</v>
      </c>
      <c r="C12636" s="75">
        <v>93.3833333333333</v>
      </c>
      <c r="D12636" s="75">
        <v>85.2075471698113</v>
      </c>
      <c r="E12636" s="75">
        <v>102.383333333333</v>
      </c>
    </row>
    <row r="12637" ht="15.75" customHeight="1">
      <c r="A12637" s="13">
        <v>42256.65625</v>
      </c>
      <c r="B12637" s="75">
        <v>87.55</v>
      </c>
      <c r="C12637" s="75">
        <v>93.1333333333333</v>
      </c>
      <c r="D12637" s="75">
        <v>84.0754716981132</v>
      </c>
      <c r="E12637" s="75">
        <v>102.133333333333</v>
      </c>
    </row>
    <row r="12638" ht="15.75" customHeight="1">
      <c r="A12638" s="13">
        <v>42256.666666666664</v>
      </c>
      <c r="B12638" s="75">
        <v>86.4666666666667</v>
      </c>
      <c r="C12638" s="75">
        <v>92.7666666666667</v>
      </c>
      <c r="D12638" s="75">
        <v>85.1166666666667</v>
      </c>
      <c r="E12638" s="75">
        <v>102.0</v>
      </c>
    </row>
    <row r="12639" ht="15.75" customHeight="1">
      <c r="A12639" s="13">
        <v>42256.677083333336</v>
      </c>
      <c r="B12639" s="75">
        <v>84.4666666666667</v>
      </c>
      <c r="C12639" s="75">
        <v>92.2666666666667</v>
      </c>
      <c r="D12639" s="75">
        <v>85.3666666666667</v>
      </c>
      <c r="E12639" s="75">
        <v>102.0</v>
      </c>
    </row>
    <row r="12640" ht="15.75" customHeight="1">
      <c r="A12640" s="13">
        <v>42256.6875</v>
      </c>
      <c r="B12640" s="75">
        <v>82.4666666666667</v>
      </c>
      <c r="C12640" s="75">
        <v>91.7666666666667</v>
      </c>
      <c r="D12640" s="75">
        <v>85.6166666666667</v>
      </c>
      <c r="E12640" s="75">
        <v>102.0</v>
      </c>
    </row>
    <row r="12641" ht="15.75" customHeight="1">
      <c r="A12641" s="13">
        <v>42256.697916666664</v>
      </c>
      <c r="B12641" s="75">
        <v>80.4666666666667</v>
      </c>
      <c r="C12641" s="75">
        <v>91.2666666666667</v>
      </c>
      <c r="D12641" s="75">
        <v>85.8666666666667</v>
      </c>
      <c r="E12641" s="75">
        <v>102.0</v>
      </c>
    </row>
    <row r="12642" ht="15.75" customHeight="1">
      <c r="A12642" s="13">
        <v>42256.708333333336</v>
      </c>
      <c r="B12642" s="75">
        <v>78.7333333333333</v>
      </c>
      <c r="C12642" s="75">
        <v>90.5333333333333</v>
      </c>
      <c r="D12642" s="75">
        <v>85.7741935483871</v>
      </c>
      <c r="E12642" s="75">
        <v>101.65</v>
      </c>
    </row>
    <row r="12643" ht="15.75" customHeight="1">
      <c r="A12643" s="13">
        <v>42256.71875</v>
      </c>
      <c r="B12643" s="75">
        <v>77.7333333333333</v>
      </c>
      <c r="C12643" s="75">
        <v>89.5333333333333</v>
      </c>
      <c r="D12643" s="75">
        <v>85.2903225806452</v>
      </c>
      <c r="E12643" s="75">
        <v>100.9</v>
      </c>
    </row>
    <row r="12644" ht="15.75" customHeight="1">
      <c r="A12644" s="13">
        <v>42256.729166666664</v>
      </c>
      <c r="B12644" s="75">
        <v>76.7333333333333</v>
      </c>
      <c r="C12644" s="75">
        <v>88.5333333333333</v>
      </c>
      <c r="D12644" s="75">
        <v>82.0</v>
      </c>
      <c r="E12644" s="75">
        <v>100.15</v>
      </c>
    </row>
    <row r="12645" ht="15.75" customHeight="1">
      <c r="A12645" s="13">
        <v>42256.739583333336</v>
      </c>
      <c r="B12645" s="75">
        <v>75.7333333333333</v>
      </c>
      <c r="C12645" s="75">
        <v>87.5333333333333</v>
      </c>
      <c r="D12645" s="75">
        <v>75.6666666666667</v>
      </c>
      <c r="E12645" s="75">
        <v>99.4</v>
      </c>
    </row>
    <row r="12646" ht="15.75" customHeight="1">
      <c r="A12646" s="13">
        <v>42256.75</v>
      </c>
      <c r="B12646" s="75">
        <v>74.8</v>
      </c>
      <c r="C12646" s="75">
        <v>86.3</v>
      </c>
      <c r="D12646" s="75">
        <v>75.1166666666667</v>
      </c>
      <c r="E12646" s="75">
        <v>98.5333333333333</v>
      </c>
    </row>
    <row r="12647" ht="15.75" customHeight="1">
      <c r="A12647" s="13">
        <v>42256.760416666664</v>
      </c>
      <c r="B12647" s="75">
        <v>74.05</v>
      </c>
      <c r="C12647" s="75">
        <v>84.8</v>
      </c>
      <c r="D12647" s="75">
        <v>75.3666666666667</v>
      </c>
      <c r="E12647" s="75">
        <v>97.5333333333333</v>
      </c>
    </row>
    <row r="12648" ht="15.75" customHeight="1">
      <c r="A12648" s="13">
        <v>42256.770833333336</v>
      </c>
      <c r="B12648" s="75">
        <v>73.3</v>
      </c>
      <c r="C12648" s="75">
        <v>83.3</v>
      </c>
      <c r="D12648" s="75">
        <v>75.6166666666667</v>
      </c>
      <c r="E12648" s="75">
        <v>96.5333333333333</v>
      </c>
    </row>
    <row r="12649" ht="15.75" customHeight="1">
      <c r="A12649" s="13">
        <v>42256.78125</v>
      </c>
      <c r="B12649" s="75">
        <v>72.55</v>
      </c>
      <c r="C12649" s="75">
        <v>81.8</v>
      </c>
      <c r="D12649" s="75">
        <v>75.8666666666667</v>
      </c>
      <c r="E12649" s="75">
        <v>95.5333333333333</v>
      </c>
    </row>
    <row r="12650" ht="15.75" customHeight="1">
      <c r="A12650" s="13">
        <v>42256.791666666664</v>
      </c>
      <c r="B12650" s="75">
        <v>71.8</v>
      </c>
      <c r="C12650" s="75">
        <v>80.7666666666667</v>
      </c>
      <c r="D12650" s="75">
        <v>75.7666666666667</v>
      </c>
      <c r="E12650" s="75">
        <v>94.4166666666667</v>
      </c>
    </row>
    <row r="12651" ht="15.75" customHeight="1">
      <c r="A12651" s="13">
        <v>42256.802083333336</v>
      </c>
      <c r="B12651" s="75">
        <v>71.05</v>
      </c>
      <c r="C12651" s="75">
        <v>80.2666666666667</v>
      </c>
      <c r="D12651" s="75">
        <v>75.2666666666667</v>
      </c>
      <c r="E12651" s="75">
        <v>93.1666666666667</v>
      </c>
    </row>
    <row r="12652" ht="15.75" customHeight="1">
      <c r="A12652" s="13">
        <v>42256.8125</v>
      </c>
      <c r="B12652" s="75">
        <v>70.3</v>
      </c>
      <c r="C12652" s="75">
        <v>79.7666666666667</v>
      </c>
      <c r="D12652" s="75">
        <v>74.7666666666667</v>
      </c>
      <c r="E12652" s="75">
        <v>91.9166666666667</v>
      </c>
    </row>
    <row r="12653" ht="15.75" customHeight="1">
      <c r="A12653" s="13">
        <v>42256.822916666664</v>
      </c>
      <c r="B12653" s="75">
        <v>69.55</v>
      </c>
      <c r="C12653" s="75">
        <v>79.2666666666667</v>
      </c>
      <c r="D12653" s="75">
        <v>74.2666666666667</v>
      </c>
      <c r="E12653" s="75">
        <v>90.6666666666667</v>
      </c>
    </row>
    <row r="12654" ht="15.75" customHeight="1">
      <c r="A12654" s="13">
        <v>42256.833333333336</v>
      </c>
      <c r="B12654" s="75">
        <v>69.0</v>
      </c>
      <c r="C12654" s="75">
        <v>78.65</v>
      </c>
      <c r="D12654" s="75">
        <v>74.1166666666667</v>
      </c>
      <c r="E12654" s="75">
        <v>89.5333333333333</v>
      </c>
    </row>
    <row r="12655" ht="15.75" customHeight="1">
      <c r="A12655" s="13">
        <v>42256.84375</v>
      </c>
      <c r="B12655" s="75">
        <v>69.0</v>
      </c>
      <c r="C12655" s="75">
        <v>77.9</v>
      </c>
      <c r="D12655" s="75">
        <v>74.3666666666667</v>
      </c>
      <c r="E12655" s="75">
        <v>88.5333333333333</v>
      </c>
    </row>
    <row r="12656" ht="15.75" customHeight="1">
      <c r="A12656" s="13">
        <v>42256.854166666664</v>
      </c>
      <c r="B12656" s="75">
        <v>69.0</v>
      </c>
      <c r="C12656" s="75">
        <v>77.15</v>
      </c>
      <c r="D12656" s="75">
        <v>74.6166666666667</v>
      </c>
      <c r="E12656" s="75">
        <v>87.5333333333333</v>
      </c>
    </row>
    <row r="12657" ht="15.75" customHeight="1">
      <c r="A12657" s="13">
        <v>42256.864583333336</v>
      </c>
      <c r="B12657" s="75">
        <v>69.0</v>
      </c>
      <c r="C12657" s="75">
        <v>76.4</v>
      </c>
      <c r="D12657" s="75">
        <v>74.8666666666667</v>
      </c>
      <c r="E12657" s="75">
        <v>86.5333333333333</v>
      </c>
    </row>
    <row r="12658" ht="15.75" customHeight="1">
      <c r="A12658" s="13">
        <v>42256.875</v>
      </c>
      <c r="B12658" s="75">
        <v>68.8</v>
      </c>
      <c r="C12658" s="75">
        <v>75.65</v>
      </c>
      <c r="D12658" s="75">
        <v>75.1166666666667</v>
      </c>
      <c r="E12658" s="75">
        <v>85.65</v>
      </c>
    </row>
    <row r="12659" ht="15.75" customHeight="1">
      <c r="A12659" s="13">
        <v>42256.885416666664</v>
      </c>
      <c r="B12659" s="75">
        <v>68.05</v>
      </c>
      <c r="C12659" s="75">
        <v>74.9</v>
      </c>
      <c r="D12659" s="75">
        <v>75.3666666666667</v>
      </c>
      <c r="E12659" s="75">
        <v>84.9</v>
      </c>
    </row>
    <row r="12660" ht="15.75" customHeight="1">
      <c r="A12660" s="13">
        <v>42256.895833333336</v>
      </c>
      <c r="B12660" s="75">
        <v>67.3</v>
      </c>
      <c r="C12660" s="75">
        <v>74.15</v>
      </c>
      <c r="D12660" s="75">
        <v>75.6166666666667</v>
      </c>
      <c r="E12660" s="75">
        <v>84.15</v>
      </c>
    </row>
    <row r="12661" ht="15.75" customHeight="1">
      <c r="A12661" s="13">
        <v>42256.90625</v>
      </c>
      <c r="B12661" s="75">
        <v>66.55</v>
      </c>
      <c r="C12661" s="75">
        <v>73.4</v>
      </c>
      <c r="D12661" s="75">
        <v>75.8666666666667</v>
      </c>
      <c r="E12661" s="75">
        <v>83.4</v>
      </c>
    </row>
    <row r="12662" ht="15.75" customHeight="1">
      <c r="A12662" s="13">
        <v>42256.916666666664</v>
      </c>
      <c r="B12662" s="75">
        <v>65.9333333333333</v>
      </c>
      <c r="C12662" s="75">
        <v>73.1166666666667</v>
      </c>
      <c r="D12662" s="75">
        <v>75.8833333333333</v>
      </c>
      <c r="E12662" s="75">
        <v>82.7666666666667</v>
      </c>
    </row>
    <row r="12663" ht="15.75" customHeight="1">
      <c r="A12663" s="13">
        <v>42256.927083333336</v>
      </c>
      <c r="B12663" s="75">
        <v>65.6833333333333</v>
      </c>
      <c r="C12663" s="75">
        <v>73.3666666666667</v>
      </c>
      <c r="D12663" s="75">
        <v>75.6333333333333</v>
      </c>
      <c r="E12663" s="75">
        <v>82.2666666666667</v>
      </c>
    </row>
    <row r="12664" ht="15.75" customHeight="1">
      <c r="A12664" s="13">
        <v>42256.9375</v>
      </c>
      <c r="B12664" s="75">
        <v>65.4333333333333</v>
      </c>
      <c r="C12664" s="75">
        <v>73.6166666666667</v>
      </c>
      <c r="D12664" s="75">
        <v>75.3833333333333</v>
      </c>
      <c r="E12664" s="75">
        <v>81.7666666666667</v>
      </c>
    </row>
    <row r="12665" ht="15.75" customHeight="1">
      <c r="A12665" s="13">
        <v>42256.947916666664</v>
      </c>
      <c r="B12665" s="75">
        <v>65.1833333333333</v>
      </c>
      <c r="C12665" s="75">
        <v>73.8666666666667</v>
      </c>
      <c r="D12665" s="75">
        <v>75.1333333333333</v>
      </c>
      <c r="E12665" s="75">
        <v>81.2666666666667</v>
      </c>
    </row>
    <row r="12666" ht="15.75" customHeight="1">
      <c r="A12666" s="13">
        <v>42256.958333333336</v>
      </c>
      <c r="B12666" s="75">
        <v>64.6666666666667</v>
      </c>
      <c r="C12666" s="75">
        <v>73.65</v>
      </c>
      <c r="D12666" s="75">
        <v>74.7666666666667</v>
      </c>
      <c r="E12666" s="75">
        <v>80.8833333333333</v>
      </c>
    </row>
    <row r="12667" ht="15.75" customHeight="1">
      <c r="A12667" s="13">
        <v>42256.96875</v>
      </c>
      <c r="B12667" s="75">
        <v>63.4166666666667</v>
      </c>
      <c r="C12667" s="75">
        <v>72.9</v>
      </c>
      <c r="D12667" s="75">
        <v>74.2666666666667</v>
      </c>
      <c r="E12667" s="75">
        <v>80.6333333333333</v>
      </c>
    </row>
    <row r="12668" ht="15.75" customHeight="1">
      <c r="A12668" s="13">
        <v>42256.979166666664</v>
      </c>
      <c r="B12668" s="75">
        <v>62.1666666666667</v>
      </c>
      <c r="C12668" s="75">
        <v>72.15</v>
      </c>
      <c r="D12668" s="75">
        <v>73.7666666666667</v>
      </c>
      <c r="E12668" s="75">
        <v>80.3833333333333</v>
      </c>
    </row>
    <row r="12669" ht="15.75" customHeight="1">
      <c r="A12669" s="13">
        <v>42256.989583333336</v>
      </c>
      <c r="B12669" s="75">
        <v>60.9166666666667</v>
      </c>
      <c r="C12669" s="75">
        <v>71.4</v>
      </c>
      <c r="D12669" s="75">
        <v>73.2666666666667</v>
      </c>
      <c r="E12669" s="75">
        <v>80.1333333333333</v>
      </c>
    </row>
    <row r="12670" ht="15.75" customHeight="1">
      <c r="A12670" s="13">
        <v>42257.0</v>
      </c>
      <c r="B12670" s="75">
        <v>60.0666666666667</v>
      </c>
      <c r="C12670" s="75">
        <v>71.1166666666667</v>
      </c>
      <c r="D12670" s="75">
        <v>72.8833333333333</v>
      </c>
      <c r="E12670" s="75">
        <v>79.7666666666667</v>
      </c>
    </row>
    <row r="12671" ht="15.75" customHeight="1">
      <c r="A12671" s="13">
        <v>42257.010416666664</v>
      </c>
      <c r="B12671" s="75">
        <v>60.3166666666667</v>
      </c>
      <c r="C12671" s="75">
        <v>71.3666666666667</v>
      </c>
      <c r="D12671" s="75">
        <v>72.6333333333333</v>
      </c>
      <c r="E12671" s="75">
        <v>79.2666666666667</v>
      </c>
    </row>
    <row r="12672" ht="15.75" customHeight="1">
      <c r="A12672" s="13">
        <v>42257.020833333336</v>
      </c>
      <c r="B12672" s="75">
        <v>60.5666666666667</v>
      </c>
      <c r="C12672" s="75">
        <v>71.6166666666667</v>
      </c>
      <c r="D12672" s="75">
        <v>72.3833333333333</v>
      </c>
      <c r="E12672" s="75">
        <v>78.7666666666667</v>
      </c>
    </row>
    <row r="12673" ht="15.75" customHeight="1">
      <c r="A12673" s="13">
        <v>42257.03125</v>
      </c>
      <c r="B12673" s="75">
        <v>60.8166666666667</v>
      </c>
      <c r="C12673" s="75">
        <v>71.8666666666667</v>
      </c>
      <c r="D12673" s="75">
        <v>72.1333333333333</v>
      </c>
      <c r="E12673" s="75">
        <v>78.2666666666667</v>
      </c>
    </row>
    <row r="12674" ht="15.75" customHeight="1">
      <c r="A12674" s="13">
        <v>42257.041666666664</v>
      </c>
      <c r="B12674" s="75">
        <v>60.8666666666667</v>
      </c>
      <c r="C12674" s="75">
        <v>71.65</v>
      </c>
      <c r="D12674" s="75">
        <v>72.0</v>
      </c>
      <c r="E12674" s="75">
        <v>77.8833333333333</v>
      </c>
    </row>
    <row r="12675" ht="15.75" customHeight="1">
      <c r="A12675" s="13">
        <v>42257.052083333336</v>
      </c>
      <c r="B12675" s="75">
        <v>60.3666666666667</v>
      </c>
      <c r="C12675" s="75">
        <v>70.9</v>
      </c>
      <c r="D12675" s="75">
        <v>72.0</v>
      </c>
      <c r="E12675" s="75">
        <v>77.6333333333333</v>
      </c>
    </row>
    <row r="12676" ht="15.75" customHeight="1">
      <c r="A12676" s="13">
        <v>42257.0625</v>
      </c>
      <c r="B12676" s="75">
        <v>59.8666666666667</v>
      </c>
      <c r="C12676" s="75">
        <v>70.15</v>
      </c>
      <c r="D12676" s="75">
        <v>72.0</v>
      </c>
      <c r="E12676" s="75">
        <v>77.3833333333333</v>
      </c>
    </row>
    <row r="12677" ht="15.75" customHeight="1">
      <c r="A12677" s="13">
        <v>42257.072916666664</v>
      </c>
      <c r="B12677" s="75">
        <v>59.3666666666667</v>
      </c>
      <c r="C12677" s="75">
        <v>69.4</v>
      </c>
      <c r="D12677" s="75">
        <v>72.0</v>
      </c>
      <c r="E12677" s="75">
        <v>77.1333333333333</v>
      </c>
    </row>
    <row r="12678" ht="15.75" customHeight="1">
      <c r="A12678" s="13">
        <v>42257.083333333336</v>
      </c>
      <c r="B12678" s="75">
        <v>59.0</v>
      </c>
      <c r="C12678" s="75">
        <v>69.0</v>
      </c>
      <c r="D12678" s="75">
        <v>71.7666666666667</v>
      </c>
      <c r="E12678" s="75">
        <v>76.7666666666667</v>
      </c>
    </row>
    <row r="12679" ht="15.75" customHeight="1">
      <c r="A12679" s="13">
        <v>42257.09375</v>
      </c>
      <c r="B12679" s="75">
        <v>59.0</v>
      </c>
      <c r="C12679" s="75">
        <v>69.0</v>
      </c>
      <c r="D12679" s="75">
        <v>71.2666666666667</v>
      </c>
      <c r="E12679" s="75">
        <v>76.2666666666667</v>
      </c>
    </row>
    <row r="12680" ht="15.75" customHeight="1">
      <c r="A12680" s="13">
        <v>42257.104166666664</v>
      </c>
      <c r="B12680" s="75">
        <v>59.0</v>
      </c>
      <c r="C12680" s="75">
        <v>69.0</v>
      </c>
      <c r="D12680" s="75">
        <v>70.7666666666667</v>
      </c>
      <c r="E12680" s="75">
        <v>75.7666666666667</v>
      </c>
    </row>
    <row r="12681" ht="15.75" customHeight="1">
      <c r="A12681" s="13">
        <v>42257.114583333336</v>
      </c>
      <c r="B12681" s="75">
        <v>59.0</v>
      </c>
      <c r="C12681" s="75">
        <v>69.0</v>
      </c>
      <c r="D12681" s="75">
        <v>70.2666666666667</v>
      </c>
      <c r="E12681" s="75">
        <v>75.2666666666667</v>
      </c>
    </row>
    <row r="12682" ht="15.75" customHeight="1">
      <c r="A12682" s="13">
        <v>42257.125</v>
      </c>
      <c r="B12682" s="75">
        <v>58.9333333333333</v>
      </c>
      <c r="C12682" s="75">
        <v>68.8833333333333</v>
      </c>
      <c r="D12682" s="75">
        <v>69.7666666666667</v>
      </c>
      <c r="E12682" s="75">
        <v>75.0</v>
      </c>
    </row>
    <row r="12683" ht="15.75" customHeight="1">
      <c r="A12683" s="13">
        <v>42257.135416666664</v>
      </c>
      <c r="B12683" s="75">
        <v>58.6833333333333</v>
      </c>
      <c r="C12683" s="75">
        <v>68.6333333333333</v>
      </c>
      <c r="D12683" s="75">
        <v>69.2666666666667</v>
      </c>
      <c r="E12683" s="75">
        <v>75.0</v>
      </c>
    </row>
    <row r="12684" ht="15.75" customHeight="1">
      <c r="A12684" s="13">
        <v>42257.145833333336</v>
      </c>
      <c r="B12684" s="75">
        <v>58.4333333333333</v>
      </c>
      <c r="C12684" s="75">
        <v>68.3833333333333</v>
      </c>
      <c r="D12684" s="75">
        <v>68.7666666666667</v>
      </c>
      <c r="E12684" s="75">
        <v>75.0</v>
      </c>
    </row>
    <row r="12685" ht="15.75" customHeight="1">
      <c r="A12685" s="13">
        <v>42257.15625</v>
      </c>
      <c r="B12685" s="75">
        <v>58.1833333333333</v>
      </c>
      <c r="C12685" s="75">
        <v>68.1333333333333</v>
      </c>
      <c r="D12685" s="75">
        <v>68.2666666666667</v>
      </c>
      <c r="E12685" s="75">
        <v>75.0</v>
      </c>
    </row>
    <row r="12686" ht="15.75" customHeight="1">
      <c r="A12686" s="13">
        <v>42257.166666666664</v>
      </c>
      <c r="B12686" s="75">
        <v>57.9285714285714</v>
      </c>
      <c r="C12686" s="75">
        <v>67.8833333333333</v>
      </c>
      <c r="D12686" s="75">
        <v>67.8833333333333</v>
      </c>
      <c r="E12686" s="75">
        <v>74.8833333333333</v>
      </c>
    </row>
    <row r="12687" ht="15.75" customHeight="1">
      <c r="A12687" s="13">
        <v>42257.177083333336</v>
      </c>
      <c r="B12687" s="75">
        <v>57.6607142857143</v>
      </c>
      <c r="C12687" s="75">
        <v>67.6333333333333</v>
      </c>
      <c r="D12687" s="75">
        <v>67.6333333333333</v>
      </c>
      <c r="E12687" s="75">
        <v>74.6333333333333</v>
      </c>
    </row>
    <row r="12688" ht="15.75" customHeight="1">
      <c r="A12688" s="13">
        <v>42257.1875</v>
      </c>
      <c r="B12688" s="75">
        <v>57.3928571428571</v>
      </c>
      <c r="C12688" s="75">
        <v>67.3833333333333</v>
      </c>
      <c r="D12688" s="75">
        <v>67.3833333333333</v>
      </c>
      <c r="E12688" s="75">
        <v>74.3833333333333</v>
      </c>
    </row>
    <row r="12689" ht="15.75" customHeight="1">
      <c r="A12689" s="13">
        <v>42257.197916666664</v>
      </c>
      <c r="B12689" s="75">
        <v>57.125</v>
      </c>
      <c r="C12689" s="75">
        <v>67.1333333333333</v>
      </c>
      <c r="D12689" s="75">
        <v>67.1333333333333</v>
      </c>
      <c r="E12689" s="75">
        <v>74.1333333333333</v>
      </c>
    </row>
    <row r="12690" ht="15.75" customHeight="1">
      <c r="A12690" s="13">
        <v>42257.208333333336</v>
      </c>
      <c r="B12690" s="75">
        <v>57.0666666666667</v>
      </c>
      <c r="C12690" s="75">
        <v>67.0</v>
      </c>
      <c r="D12690" s="75">
        <v>66.7666666666667</v>
      </c>
      <c r="E12690" s="75">
        <v>73.8833333333333</v>
      </c>
    </row>
    <row r="12691" ht="15.75" customHeight="1">
      <c r="A12691" s="13">
        <v>42257.21875</v>
      </c>
      <c r="B12691" s="75">
        <v>57.3166666666667</v>
      </c>
      <c r="C12691" s="75">
        <v>67.0</v>
      </c>
      <c r="D12691" s="75">
        <v>66.2666666666667</v>
      </c>
      <c r="E12691" s="75">
        <v>73.6333333333333</v>
      </c>
    </row>
    <row r="12692" ht="15.75" customHeight="1">
      <c r="A12692" s="13">
        <v>42257.229166666664</v>
      </c>
      <c r="B12692" s="75">
        <v>57.5666666666667</v>
      </c>
      <c r="C12692" s="75">
        <v>67.0</v>
      </c>
      <c r="D12692" s="75">
        <v>65.7666666666667</v>
      </c>
      <c r="E12692" s="75">
        <v>73.3833333333333</v>
      </c>
    </row>
    <row r="12693" ht="15.75" customHeight="1">
      <c r="A12693" s="13">
        <v>42257.239583333336</v>
      </c>
      <c r="B12693" s="75">
        <v>57.8166666666667</v>
      </c>
      <c r="C12693" s="75">
        <v>67.0</v>
      </c>
      <c r="D12693" s="75">
        <v>65.2666666666667</v>
      </c>
      <c r="E12693" s="75">
        <v>73.1333333333333</v>
      </c>
    </row>
    <row r="12694" ht="15.75" customHeight="1">
      <c r="A12694" s="13">
        <v>42257.25</v>
      </c>
      <c r="B12694" s="75">
        <v>58.3333333333333</v>
      </c>
      <c r="C12694" s="75">
        <v>66.75</v>
      </c>
      <c r="D12694" s="75">
        <v>65.1166666666667</v>
      </c>
      <c r="E12694" s="75">
        <v>73.35</v>
      </c>
    </row>
    <row r="12695" ht="15.75" customHeight="1">
      <c r="A12695" s="13">
        <v>42257.260416666664</v>
      </c>
      <c r="B12695" s="75">
        <v>59.5833333333333</v>
      </c>
      <c r="C12695" s="75">
        <v>66.2142857142857</v>
      </c>
      <c r="D12695" s="75">
        <v>65.3666666666667</v>
      </c>
      <c r="E12695" s="75">
        <v>74.1</v>
      </c>
    </row>
    <row r="12696" ht="15.75" customHeight="1">
      <c r="A12696" s="13">
        <v>42257.270833333336</v>
      </c>
      <c r="B12696" s="75">
        <v>60.8333333333333</v>
      </c>
      <c r="C12696" s="75">
        <v>66.84375</v>
      </c>
      <c r="D12696" s="75">
        <v>65.6166666666667</v>
      </c>
      <c r="E12696" s="75">
        <v>74.85</v>
      </c>
    </row>
    <row r="12697" ht="15.75" customHeight="1">
      <c r="A12697" s="13">
        <v>42257.28125</v>
      </c>
      <c r="B12697" s="75">
        <v>62.0833333333333</v>
      </c>
      <c r="C12697" s="75">
        <v>68.25</v>
      </c>
      <c r="D12697" s="75">
        <v>65.8666666666667</v>
      </c>
      <c r="E12697" s="75">
        <v>75.6</v>
      </c>
    </row>
    <row r="12698" ht="15.75" customHeight="1">
      <c r="A12698" s="13">
        <v>42257.291666666664</v>
      </c>
      <c r="B12698" s="75">
        <v>63.2666666666667</v>
      </c>
      <c r="C12698" s="75">
        <v>69.4666666666667</v>
      </c>
      <c r="D12698" s="75">
        <v>66.5833333333333</v>
      </c>
      <c r="E12698" s="75">
        <v>76.5833333333333</v>
      </c>
    </row>
    <row r="12699" ht="15.75" customHeight="1">
      <c r="A12699" s="13">
        <v>42257.302083333336</v>
      </c>
      <c r="B12699" s="75">
        <v>64.2666666666667</v>
      </c>
      <c r="C12699" s="75">
        <v>70.4666666666667</v>
      </c>
      <c r="D12699" s="75">
        <v>67.8333333333333</v>
      </c>
      <c r="E12699" s="75">
        <v>77.8333333333333</v>
      </c>
    </row>
    <row r="12700" ht="15.75" customHeight="1">
      <c r="A12700" s="13">
        <v>42257.3125</v>
      </c>
      <c r="B12700" s="75">
        <v>65.2666666666667</v>
      </c>
      <c r="C12700" s="75">
        <v>71.4666666666667</v>
      </c>
      <c r="D12700" s="75">
        <v>69.0833333333333</v>
      </c>
      <c r="E12700" s="75">
        <v>79.0833333333333</v>
      </c>
    </row>
    <row r="12701" ht="15.75" customHeight="1">
      <c r="A12701" s="13">
        <v>42257.322916666664</v>
      </c>
      <c r="B12701" s="75">
        <v>66.2666666666667</v>
      </c>
      <c r="C12701" s="75">
        <v>72.4666666666667</v>
      </c>
      <c r="D12701" s="75">
        <v>70.3333333333333</v>
      </c>
      <c r="E12701" s="75">
        <v>80.3333333333333</v>
      </c>
    </row>
    <row r="12702" ht="15.75" customHeight="1">
      <c r="A12702" s="13">
        <v>42257.333333333336</v>
      </c>
      <c r="B12702" s="75">
        <v>67.2</v>
      </c>
      <c r="C12702" s="75">
        <v>73.35</v>
      </c>
      <c r="D12702" s="75">
        <v>71.35</v>
      </c>
      <c r="E12702" s="75">
        <v>81.7</v>
      </c>
    </row>
    <row r="12703" ht="15.75" customHeight="1">
      <c r="A12703" s="13">
        <v>42257.34375</v>
      </c>
      <c r="B12703" s="75">
        <v>67.95</v>
      </c>
      <c r="C12703" s="75">
        <v>74.1</v>
      </c>
      <c r="D12703" s="75">
        <v>72.1</v>
      </c>
      <c r="E12703" s="75">
        <v>83.2</v>
      </c>
    </row>
    <row r="12704" ht="15.75" customHeight="1">
      <c r="A12704" s="13">
        <v>42257.354166666664</v>
      </c>
      <c r="B12704" s="75">
        <v>68.7</v>
      </c>
      <c r="C12704" s="75">
        <v>74.85</v>
      </c>
      <c r="D12704" s="75">
        <v>72.85</v>
      </c>
      <c r="E12704" s="75">
        <v>84.7</v>
      </c>
    </row>
    <row r="12705" ht="15.75" customHeight="1">
      <c r="A12705" s="13">
        <v>42257.364583333336</v>
      </c>
      <c r="B12705" s="75">
        <v>69.45</v>
      </c>
      <c r="C12705" s="75">
        <v>75.6</v>
      </c>
      <c r="D12705" s="75">
        <v>73.6</v>
      </c>
      <c r="E12705" s="75">
        <v>86.2</v>
      </c>
    </row>
    <row r="12706" ht="15.75" customHeight="1">
      <c r="A12706" s="13">
        <v>42257.375</v>
      </c>
      <c r="B12706" s="75">
        <v>70.2</v>
      </c>
      <c r="C12706" s="75">
        <v>76.7</v>
      </c>
      <c r="D12706" s="75">
        <v>74.4666666666667</v>
      </c>
      <c r="E12706" s="75">
        <v>87.4666666666667</v>
      </c>
    </row>
    <row r="12707" ht="15.75" customHeight="1">
      <c r="A12707" s="13">
        <v>42257.385416666664</v>
      </c>
      <c r="B12707" s="75">
        <v>70.95</v>
      </c>
      <c r="C12707" s="75">
        <v>78.2</v>
      </c>
      <c r="D12707" s="75">
        <v>75.4666666666667</v>
      </c>
      <c r="E12707" s="75">
        <v>88.4666666666667</v>
      </c>
    </row>
    <row r="12708" ht="15.75" customHeight="1">
      <c r="A12708" s="13">
        <v>42257.395833333336</v>
      </c>
      <c r="B12708" s="75">
        <v>71.7</v>
      </c>
      <c r="C12708" s="75">
        <v>79.7</v>
      </c>
      <c r="D12708" s="75">
        <v>76.4666666666667</v>
      </c>
      <c r="E12708" s="75">
        <v>89.4666666666667</v>
      </c>
    </row>
    <row r="12709" ht="15.75" customHeight="1">
      <c r="A12709" s="13">
        <v>42257.40625</v>
      </c>
      <c r="B12709" s="75">
        <v>72.45</v>
      </c>
      <c r="C12709" s="75">
        <v>81.2</v>
      </c>
      <c r="D12709" s="75">
        <v>77.4666666666667</v>
      </c>
      <c r="E12709" s="75">
        <v>90.4666666666667</v>
      </c>
    </row>
    <row r="12710" ht="15.75" customHeight="1">
      <c r="A12710" s="13">
        <v>42257.416666666664</v>
      </c>
      <c r="B12710" s="75">
        <v>73.0666666666667</v>
      </c>
      <c r="C12710" s="75">
        <v>82.7</v>
      </c>
      <c r="D12710" s="75">
        <v>78.4666666666667</v>
      </c>
      <c r="E12710" s="75">
        <v>91.1166666666667</v>
      </c>
    </row>
    <row r="12711" ht="15.75" customHeight="1">
      <c r="A12711" s="13">
        <v>42257.427083333336</v>
      </c>
      <c r="B12711" s="75">
        <v>73.3166666666667</v>
      </c>
      <c r="C12711" s="75">
        <v>84.2</v>
      </c>
      <c r="D12711" s="75">
        <v>79.4666666666667</v>
      </c>
      <c r="E12711" s="75">
        <v>91.3666666666667</v>
      </c>
    </row>
    <row r="12712" ht="15.75" customHeight="1">
      <c r="A12712" s="13">
        <v>42257.4375</v>
      </c>
      <c r="B12712" s="75">
        <v>73.5666666666667</v>
      </c>
      <c r="C12712" s="75">
        <v>85.7</v>
      </c>
      <c r="D12712" s="75">
        <v>80.4666666666667</v>
      </c>
      <c r="E12712" s="75">
        <v>91.6166666666667</v>
      </c>
    </row>
    <row r="12713" ht="15.75" customHeight="1">
      <c r="A12713" s="13">
        <v>42257.447916666664</v>
      </c>
      <c r="B12713" s="75">
        <v>73.8166666666667</v>
      </c>
      <c r="C12713" s="75">
        <v>87.2</v>
      </c>
      <c r="D12713" s="75">
        <v>81.4666666666667</v>
      </c>
      <c r="E12713" s="75">
        <v>91.8666666666667</v>
      </c>
    </row>
    <row r="12714" ht="15.75" customHeight="1">
      <c r="A12714" s="13">
        <v>42257.458333333336</v>
      </c>
      <c r="B12714" s="75">
        <v>74.2</v>
      </c>
      <c r="C12714" s="75">
        <v>88.35</v>
      </c>
      <c r="D12714" s="75">
        <v>82.2333333333333</v>
      </c>
      <c r="E12714" s="75">
        <v>92.5833333333333</v>
      </c>
    </row>
    <row r="12715" ht="15.75" customHeight="1">
      <c r="A12715" s="13">
        <v>42257.46875</v>
      </c>
      <c r="B12715" s="75">
        <v>74.95</v>
      </c>
      <c r="C12715" s="75">
        <v>89.1</v>
      </c>
      <c r="D12715" s="75">
        <v>82.7333333333333</v>
      </c>
      <c r="E12715" s="75">
        <v>93.8333333333333</v>
      </c>
    </row>
    <row r="12716" ht="15.75" customHeight="1">
      <c r="A12716" s="13">
        <v>42257.479166666664</v>
      </c>
      <c r="B12716" s="75">
        <v>75.7</v>
      </c>
      <c r="C12716" s="75">
        <v>89.85</v>
      </c>
      <c r="D12716" s="75">
        <v>83.2333333333333</v>
      </c>
      <c r="E12716" s="75">
        <v>95.0833333333333</v>
      </c>
    </row>
    <row r="12717" ht="15.75" customHeight="1">
      <c r="A12717" s="13">
        <v>42257.489583333336</v>
      </c>
      <c r="B12717" s="75">
        <v>76.45</v>
      </c>
      <c r="C12717" s="75">
        <v>90.6</v>
      </c>
      <c r="D12717" s="75">
        <v>83.7333333333333</v>
      </c>
      <c r="E12717" s="75">
        <v>96.3333333333333</v>
      </c>
    </row>
    <row r="12718" ht="15.75" customHeight="1">
      <c r="A12718" s="13">
        <v>42257.5</v>
      </c>
      <c r="B12718" s="75">
        <v>77.2</v>
      </c>
      <c r="C12718" s="75">
        <v>91.35</v>
      </c>
      <c r="D12718" s="75">
        <v>84.5833333333333</v>
      </c>
      <c r="E12718" s="75">
        <v>97.1166666666667</v>
      </c>
    </row>
    <row r="12719" ht="15.75" customHeight="1">
      <c r="A12719" s="13">
        <v>42257.510416666664</v>
      </c>
      <c r="B12719" s="75">
        <v>77.95</v>
      </c>
      <c r="C12719" s="75">
        <v>92.1</v>
      </c>
      <c r="D12719" s="75">
        <v>85.8333333333333</v>
      </c>
      <c r="E12719" s="75">
        <v>97.3666666666667</v>
      </c>
    </row>
    <row r="12720" ht="15.75" customHeight="1">
      <c r="A12720" s="13">
        <v>42257.520833333336</v>
      </c>
      <c r="B12720" s="75">
        <v>78.7</v>
      </c>
      <c r="C12720" s="75">
        <v>92.85</v>
      </c>
      <c r="D12720" s="75">
        <v>87.0833333333333</v>
      </c>
      <c r="E12720" s="75">
        <v>97.6166666666667</v>
      </c>
    </row>
    <row r="12721" ht="15.75" customHeight="1">
      <c r="A12721" s="13">
        <v>42257.53125</v>
      </c>
      <c r="B12721" s="75">
        <v>79.45</v>
      </c>
      <c r="C12721" s="75">
        <v>93.6</v>
      </c>
      <c r="D12721" s="75">
        <v>88.3333333333333</v>
      </c>
      <c r="E12721" s="75">
        <v>97.8666666666667</v>
      </c>
    </row>
    <row r="12722" ht="15.75" customHeight="1">
      <c r="A12722" s="13">
        <v>42257.541666666664</v>
      </c>
      <c r="B12722" s="75">
        <v>80.0666666666667</v>
      </c>
      <c r="C12722" s="75">
        <v>94.0</v>
      </c>
      <c r="D12722" s="75">
        <v>89.1166666666667</v>
      </c>
      <c r="E12722" s="75">
        <v>98.35</v>
      </c>
    </row>
    <row r="12723" ht="15.75" customHeight="1">
      <c r="A12723" s="13">
        <v>42257.552083333336</v>
      </c>
      <c r="B12723" s="75">
        <v>80.3166666666667</v>
      </c>
      <c r="C12723" s="75">
        <v>94.0</v>
      </c>
      <c r="D12723" s="75">
        <v>89.3666666666667</v>
      </c>
      <c r="E12723" s="75">
        <v>99.1</v>
      </c>
    </row>
    <row r="12724" ht="15.75" customHeight="1">
      <c r="A12724" s="13">
        <v>42257.5625</v>
      </c>
      <c r="B12724" s="75">
        <v>80.5666666666667</v>
      </c>
      <c r="C12724" s="75">
        <v>94.0</v>
      </c>
      <c r="D12724" s="75">
        <v>89.6166666666667</v>
      </c>
      <c r="E12724" s="75">
        <v>99.85</v>
      </c>
    </row>
    <row r="12725" ht="15.75" customHeight="1">
      <c r="A12725" s="13">
        <v>42257.572916666664</v>
      </c>
      <c r="B12725" s="75">
        <v>80.8166666666667</v>
      </c>
      <c r="C12725" s="75">
        <v>94.0</v>
      </c>
      <c r="D12725" s="75">
        <v>89.8666666666667</v>
      </c>
      <c r="E12725" s="75">
        <v>100.6</v>
      </c>
    </row>
    <row r="12726" ht="15.75" customHeight="1">
      <c r="A12726" s="13">
        <v>42257.583333333336</v>
      </c>
      <c r="B12726" s="75">
        <v>80.9333333333333</v>
      </c>
      <c r="C12726" s="75">
        <v>93.3</v>
      </c>
      <c r="D12726" s="75">
        <v>90.0</v>
      </c>
      <c r="E12726" s="75">
        <v>101.233333333333</v>
      </c>
    </row>
    <row r="12727" ht="15.75" customHeight="1">
      <c r="A12727" s="13">
        <v>42257.59375</v>
      </c>
      <c r="B12727" s="75">
        <v>80.6833333333333</v>
      </c>
      <c r="C12727" s="75">
        <v>91.8</v>
      </c>
      <c r="D12727" s="75">
        <v>90.0</v>
      </c>
      <c r="E12727" s="75">
        <v>101.733333333333</v>
      </c>
    </row>
    <row r="12728" ht="15.75" customHeight="1">
      <c r="A12728" s="13">
        <v>42257.604166666664</v>
      </c>
      <c r="B12728" s="75">
        <v>80.4333333333333</v>
      </c>
      <c r="C12728" s="75">
        <v>90.3</v>
      </c>
      <c r="D12728" s="75">
        <v>90.0</v>
      </c>
      <c r="E12728" s="75">
        <v>102.233333333333</v>
      </c>
    </row>
    <row r="12729" ht="15.75" customHeight="1">
      <c r="A12729" s="13">
        <v>42257.614583333336</v>
      </c>
      <c r="B12729" s="75">
        <v>80.1833333333333</v>
      </c>
      <c r="C12729" s="75">
        <v>88.8</v>
      </c>
      <c r="D12729" s="75">
        <v>90.0</v>
      </c>
      <c r="E12729" s="75">
        <v>102.733333333333</v>
      </c>
    </row>
    <row r="12730" ht="15.75" customHeight="1">
      <c r="A12730" s="13">
        <v>42257.625</v>
      </c>
      <c r="B12730" s="75">
        <v>80.0</v>
      </c>
      <c r="C12730" s="75">
        <v>88.2333333333333</v>
      </c>
      <c r="D12730" s="75">
        <v>90.35</v>
      </c>
      <c r="E12730" s="75">
        <v>103.0</v>
      </c>
    </row>
    <row r="12731" ht="15.75" customHeight="1">
      <c r="A12731" s="13">
        <v>42257.635416666664</v>
      </c>
      <c r="B12731" s="75">
        <v>80.0</v>
      </c>
      <c r="C12731" s="75">
        <v>88.7333333333333</v>
      </c>
      <c r="D12731" s="75">
        <v>91.1</v>
      </c>
      <c r="E12731" s="75">
        <v>103.0</v>
      </c>
    </row>
    <row r="12732" ht="15.75" customHeight="1">
      <c r="A12732" s="13">
        <v>42257.645833333336</v>
      </c>
      <c r="B12732" s="75">
        <v>80.0</v>
      </c>
      <c r="C12732" s="75">
        <v>89.2333333333333</v>
      </c>
      <c r="D12732" s="75">
        <v>91.85</v>
      </c>
      <c r="E12732" s="75">
        <v>103.0</v>
      </c>
    </row>
    <row r="12733" ht="15.75" customHeight="1">
      <c r="A12733" s="13">
        <v>42257.65625</v>
      </c>
      <c r="B12733" s="75">
        <v>80.0</v>
      </c>
      <c r="C12733" s="75">
        <v>89.7333333333333</v>
      </c>
      <c r="D12733" s="75">
        <v>92.6</v>
      </c>
      <c r="E12733" s="75">
        <v>103.0</v>
      </c>
    </row>
    <row r="12734" ht="15.75" customHeight="1">
      <c r="A12734" s="13">
        <v>42257.666666666664</v>
      </c>
      <c r="B12734" s="75">
        <v>79.6</v>
      </c>
      <c r="C12734" s="75">
        <v>89.8833333333333</v>
      </c>
      <c r="D12734" s="75">
        <v>92.7666666666667</v>
      </c>
      <c r="E12734" s="75">
        <v>102.883333333333</v>
      </c>
    </row>
    <row r="12735" ht="15.75" customHeight="1">
      <c r="A12735" s="13">
        <v>42257.677083333336</v>
      </c>
      <c r="B12735" s="75">
        <v>78.1</v>
      </c>
      <c r="C12735" s="75">
        <v>89.6333333333333</v>
      </c>
      <c r="D12735" s="75">
        <v>92.2666666666667</v>
      </c>
      <c r="E12735" s="75">
        <v>102.633333333333</v>
      </c>
    </row>
    <row r="12736" ht="15.75" customHeight="1">
      <c r="A12736" s="13">
        <v>42257.6875</v>
      </c>
      <c r="B12736" s="75">
        <v>76.6</v>
      </c>
      <c r="C12736" s="75">
        <v>89.3833333333333</v>
      </c>
      <c r="D12736" s="75">
        <v>91.7666666666667</v>
      </c>
      <c r="E12736" s="75">
        <v>102.383333333333</v>
      </c>
    </row>
    <row r="12737" ht="15.75" customHeight="1">
      <c r="A12737" s="13">
        <v>42257.697916666664</v>
      </c>
      <c r="B12737" s="75">
        <v>75.1</v>
      </c>
      <c r="C12737" s="75">
        <v>89.1333333333333</v>
      </c>
      <c r="D12737" s="75">
        <v>91.2666666666667</v>
      </c>
      <c r="E12737" s="75">
        <v>102.133333333333</v>
      </c>
    </row>
    <row r="12738" ht="15.75" customHeight="1">
      <c r="A12738" s="13">
        <v>42257.708333333336</v>
      </c>
      <c r="B12738" s="75">
        <v>73.7333333333333</v>
      </c>
      <c r="C12738" s="75">
        <v>88.4166666666667</v>
      </c>
      <c r="D12738" s="75">
        <v>90.8833333333333</v>
      </c>
      <c r="E12738" s="75">
        <v>101.65</v>
      </c>
    </row>
    <row r="12739" ht="15.75" customHeight="1">
      <c r="A12739" s="13">
        <v>42257.71875</v>
      </c>
      <c r="B12739" s="75">
        <v>72.7333333333333</v>
      </c>
      <c r="C12739" s="75">
        <v>87.1666666666667</v>
      </c>
      <c r="D12739" s="75">
        <v>90.6333333333333</v>
      </c>
      <c r="E12739" s="75">
        <v>100.9</v>
      </c>
    </row>
    <row r="12740" ht="15.75" customHeight="1">
      <c r="A12740" s="13">
        <v>42257.729166666664</v>
      </c>
      <c r="B12740" s="75">
        <v>71.7333333333333</v>
      </c>
      <c r="C12740" s="75">
        <v>85.9166666666667</v>
      </c>
      <c r="D12740" s="75">
        <v>90.3833333333333</v>
      </c>
      <c r="E12740" s="75">
        <v>100.15</v>
      </c>
    </row>
    <row r="12741" ht="15.75" customHeight="1">
      <c r="A12741" s="13">
        <v>42257.739583333336</v>
      </c>
      <c r="B12741" s="75">
        <v>70.7333333333333</v>
      </c>
      <c r="C12741" s="75">
        <v>84.6666666666667</v>
      </c>
      <c r="D12741" s="75">
        <v>90.1333333333333</v>
      </c>
      <c r="E12741" s="75">
        <v>99.4</v>
      </c>
    </row>
    <row r="12742" ht="15.75" customHeight="1">
      <c r="A12742" s="13">
        <v>42257.75</v>
      </c>
      <c r="B12742" s="75">
        <v>69.6666666666667</v>
      </c>
      <c r="C12742" s="75">
        <v>83.65</v>
      </c>
      <c r="D12742" s="75">
        <v>89.5333333333333</v>
      </c>
      <c r="E12742" s="75">
        <v>98.65</v>
      </c>
    </row>
    <row r="12743" ht="15.75" customHeight="1">
      <c r="A12743" s="13">
        <v>42257.760416666664</v>
      </c>
      <c r="B12743" s="75">
        <v>68.4166666666667</v>
      </c>
      <c r="C12743" s="75">
        <v>82.9</v>
      </c>
      <c r="D12743" s="75">
        <v>88.5333333333333</v>
      </c>
      <c r="E12743" s="75">
        <v>97.9</v>
      </c>
    </row>
    <row r="12744" ht="15.75" customHeight="1">
      <c r="A12744" s="13">
        <v>42257.770833333336</v>
      </c>
      <c r="B12744" s="75">
        <v>67.1666666666667</v>
      </c>
      <c r="C12744" s="75">
        <v>82.15</v>
      </c>
      <c r="D12744" s="75">
        <v>87.5333333333333</v>
      </c>
      <c r="E12744" s="75">
        <v>97.15</v>
      </c>
    </row>
    <row r="12745" ht="15.75" customHeight="1">
      <c r="A12745" s="13">
        <v>42257.78125</v>
      </c>
      <c r="B12745" s="75">
        <v>65.9166666666667</v>
      </c>
      <c r="C12745" s="75">
        <v>81.4</v>
      </c>
      <c r="D12745" s="75">
        <v>86.5333333333333</v>
      </c>
      <c r="E12745" s="75">
        <v>96.4</v>
      </c>
    </row>
    <row r="12746" ht="15.75" customHeight="1">
      <c r="A12746" s="13">
        <v>42257.791666666664</v>
      </c>
      <c r="B12746" s="75">
        <v>64.9333333333333</v>
      </c>
      <c r="C12746" s="75">
        <v>80.5333333333333</v>
      </c>
      <c r="D12746" s="75">
        <v>85.65</v>
      </c>
      <c r="E12746" s="75">
        <v>95.5333333333333</v>
      </c>
    </row>
    <row r="12747" ht="15.75" customHeight="1">
      <c r="A12747" s="13">
        <v>42257.802083333336</v>
      </c>
      <c r="B12747" s="75">
        <v>64.6833333333333</v>
      </c>
      <c r="C12747" s="75">
        <v>79.5333333333333</v>
      </c>
      <c r="D12747" s="75">
        <v>84.9</v>
      </c>
      <c r="E12747" s="75">
        <v>94.5333333333333</v>
      </c>
    </row>
    <row r="12748" ht="15.75" customHeight="1">
      <c r="A12748" s="13">
        <v>42257.8125</v>
      </c>
      <c r="B12748" s="75">
        <v>64.4333333333333</v>
      </c>
      <c r="C12748" s="75">
        <v>78.5333333333333</v>
      </c>
      <c r="D12748" s="75">
        <v>84.15</v>
      </c>
      <c r="E12748" s="75">
        <v>93.5333333333333</v>
      </c>
    </row>
    <row r="12749" ht="15.75" customHeight="1">
      <c r="A12749" s="13">
        <v>42257.822916666664</v>
      </c>
      <c r="B12749" s="75">
        <v>64.1833333333333</v>
      </c>
      <c r="C12749" s="75">
        <v>77.5333333333333</v>
      </c>
      <c r="D12749" s="75">
        <v>83.4</v>
      </c>
      <c r="E12749" s="75">
        <v>92.5333333333333</v>
      </c>
    </row>
    <row r="12750" ht="15.75" customHeight="1">
      <c r="A12750" s="13">
        <v>42257.833333333336</v>
      </c>
      <c r="B12750" s="75">
        <v>63.9333333333333</v>
      </c>
      <c r="C12750" s="75">
        <v>76.7666666666667</v>
      </c>
      <c r="D12750" s="75">
        <v>83.0</v>
      </c>
      <c r="E12750" s="75">
        <v>91.7666666666667</v>
      </c>
    </row>
    <row r="12751" ht="15.75" customHeight="1">
      <c r="A12751" s="13">
        <v>42257.84375</v>
      </c>
      <c r="B12751" s="75">
        <v>63.6833333333333</v>
      </c>
      <c r="C12751" s="75">
        <v>76.2666666666667</v>
      </c>
      <c r="D12751" s="75">
        <v>83.0</v>
      </c>
      <c r="E12751" s="75">
        <v>91.2666666666667</v>
      </c>
    </row>
    <row r="12752" ht="15.75" customHeight="1">
      <c r="A12752" s="13">
        <v>42257.854166666664</v>
      </c>
      <c r="B12752" s="75">
        <v>63.4333333333333</v>
      </c>
      <c r="C12752" s="75">
        <v>75.7666666666667</v>
      </c>
      <c r="D12752" s="75">
        <v>83.0</v>
      </c>
      <c r="E12752" s="75">
        <v>90.7666666666667</v>
      </c>
    </row>
    <row r="12753" ht="15.75" customHeight="1">
      <c r="A12753" s="13">
        <v>42257.864583333336</v>
      </c>
      <c r="B12753" s="75">
        <v>63.1833333333333</v>
      </c>
      <c r="C12753" s="75">
        <v>75.2666666666667</v>
      </c>
      <c r="D12753" s="75">
        <v>83.0</v>
      </c>
      <c r="E12753" s="75">
        <v>90.2666666666667</v>
      </c>
    </row>
    <row r="12754" ht="15.75" customHeight="1">
      <c r="A12754" s="13">
        <v>42257.875</v>
      </c>
      <c r="B12754" s="75">
        <v>63.0</v>
      </c>
      <c r="C12754" s="75">
        <v>74.65</v>
      </c>
      <c r="D12754" s="75">
        <v>82.8833333333333</v>
      </c>
      <c r="E12754" s="75">
        <v>89.5333333333333</v>
      </c>
    </row>
    <row r="12755" ht="15.75" customHeight="1">
      <c r="A12755" s="13">
        <v>42257.885416666664</v>
      </c>
      <c r="B12755" s="75">
        <v>63.0</v>
      </c>
      <c r="C12755" s="75">
        <v>73.9</v>
      </c>
      <c r="D12755" s="75">
        <v>82.6333333333333</v>
      </c>
      <c r="E12755" s="75">
        <v>88.5333333333333</v>
      </c>
    </row>
    <row r="12756" ht="15.75" customHeight="1">
      <c r="A12756" s="13">
        <v>42257.895833333336</v>
      </c>
      <c r="B12756" s="75">
        <v>63.0</v>
      </c>
      <c r="C12756" s="75">
        <v>73.15</v>
      </c>
      <c r="D12756" s="75">
        <v>82.3833333333333</v>
      </c>
      <c r="E12756" s="75">
        <v>87.5333333333333</v>
      </c>
    </row>
    <row r="12757" ht="15.75" customHeight="1">
      <c r="A12757" s="13">
        <v>42257.90625</v>
      </c>
      <c r="B12757" s="75">
        <v>63.0</v>
      </c>
      <c r="C12757" s="75">
        <v>72.4</v>
      </c>
      <c r="D12757" s="75">
        <v>82.1333333333333</v>
      </c>
      <c r="E12757" s="75">
        <v>86.5333333333333</v>
      </c>
    </row>
    <row r="12758" ht="15.75" customHeight="1">
      <c r="A12758" s="13">
        <v>42257.916666666664</v>
      </c>
      <c r="B12758" s="75">
        <v>62.8666666666667</v>
      </c>
      <c r="C12758" s="75">
        <v>71.8833333333333</v>
      </c>
      <c r="D12758" s="75">
        <v>81.65</v>
      </c>
      <c r="E12758" s="75">
        <v>85.7666666666667</v>
      </c>
    </row>
    <row r="12759" ht="15.75" customHeight="1">
      <c r="A12759" s="13">
        <v>42257.927083333336</v>
      </c>
      <c r="B12759" s="75">
        <v>62.3666666666667</v>
      </c>
      <c r="C12759" s="75">
        <v>71.6333333333333</v>
      </c>
      <c r="D12759" s="75">
        <v>80.9</v>
      </c>
      <c r="E12759" s="75">
        <v>85.2666666666667</v>
      </c>
    </row>
    <row r="12760" ht="15.75" customHeight="1">
      <c r="A12760" s="13">
        <v>42257.9375</v>
      </c>
      <c r="B12760" s="75">
        <v>61.8666666666667</v>
      </c>
      <c r="C12760" s="75">
        <v>71.3833333333333</v>
      </c>
      <c r="D12760" s="75">
        <v>80.15</v>
      </c>
      <c r="E12760" s="75">
        <v>84.7666666666667</v>
      </c>
    </row>
    <row r="12761" ht="15.75" customHeight="1">
      <c r="A12761" s="13">
        <v>42257.947916666664</v>
      </c>
      <c r="B12761" s="75">
        <v>61.3666666666667</v>
      </c>
      <c r="C12761" s="75">
        <v>71.1333333333333</v>
      </c>
      <c r="D12761" s="75">
        <v>79.4</v>
      </c>
      <c r="E12761" s="75">
        <v>84.2666666666667</v>
      </c>
    </row>
    <row r="12762" ht="15.75" customHeight="1">
      <c r="A12762" s="13">
        <v>42257.958333333336</v>
      </c>
      <c r="B12762" s="75">
        <v>60.8666666666667</v>
      </c>
      <c r="C12762" s="75">
        <v>70.7666666666667</v>
      </c>
      <c r="D12762" s="75">
        <v>78.8833333333333</v>
      </c>
      <c r="E12762" s="75">
        <v>83.7666666666667</v>
      </c>
    </row>
    <row r="12763" ht="15.75" customHeight="1">
      <c r="A12763" s="13">
        <v>42257.96875</v>
      </c>
      <c r="B12763" s="75">
        <v>60.3666666666667</v>
      </c>
      <c r="C12763" s="75">
        <v>70.2666666666667</v>
      </c>
      <c r="D12763" s="75">
        <v>78.6333333333333</v>
      </c>
      <c r="E12763" s="75">
        <v>83.2666666666667</v>
      </c>
    </row>
    <row r="12764" ht="15.75" customHeight="1">
      <c r="A12764" s="13">
        <v>42257.979166666664</v>
      </c>
      <c r="B12764" s="75">
        <v>59.8666666666667</v>
      </c>
      <c r="C12764" s="75">
        <v>69.7666666666667</v>
      </c>
      <c r="D12764" s="75">
        <v>78.3833333333333</v>
      </c>
      <c r="E12764" s="75">
        <v>82.7666666666667</v>
      </c>
    </row>
    <row r="12765" ht="15.75" customHeight="1">
      <c r="A12765" s="13">
        <v>42257.989583333336</v>
      </c>
      <c r="B12765" s="75">
        <v>59.3666666666667</v>
      </c>
      <c r="C12765" s="75">
        <v>69.2666666666667</v>
      </c>
      <c r="D12765" s="75">
        <v>78.1333333333333</v>
      </c>
      <c r="E12765" s="75">
        <v>82.2666666666667</v>
      </c>
    </row>
    <row r="12766" ht="15.75" customHeight="1">
      <c r="A12766" s="13">
        <v>42258.0</v>
      </c>
      <c r="B12766" s="75">
        <v>59.0</v>
      </c>
      <c r="C12766" s="75">
        <v>68.7666666666667</v>
      </c>
      <c r="D12766" s="75">
        <v>77.7666666666667</v>
      </c>
      <c r="E12766" s="75">
        <v>81.8833333333333</v>
      </c>
    </row>
    <row r="12767" ht="15.75" customHeight="1">
      <c r="A12767" s="13">
        <v>42258.010416666664</v>
      </c>
      <c r="B12767" s="75">
        <v>59.0</v>
      </c>
      <c r="C12767" s="75">
        <v>68.2666666666667</v>
      </c>
      <c r="D12767" s="75">
        <v>77.2666666666667</v>
      </c>
      <c r="E12767" s="75">
        <v>81.6333333333333</v>
      </c>
    </row>
    <row r="12768" ht="15.75" customHeight="1">
      <c r="A12768" s="13">
        <v>42258.020833333336</v>
      </c>
      <c r="B12768" s="75">
        <v>59.0</v>
      </c>
      <c r="C12768" s="75">
        <v>67.7666666666667</v>
      </c>
      <c r="D12768" s="75">
        <v>76.7666666666667</v>
      </c>
      <c r="E12768" s="75">
        <v>81.3833333333333</v>
      </c>
    </row>
    <row r="12769" ht="15.75" customHeight="1">
      <c r="A12769" s="13">
        <v>42258.03125</v>
      </c>
      <c r="B12769" s="75">
        <v>59.0</v>
      </c>
      <c r="C12769" s="75">
        <v>67.2666666666667</v>
      </c>
      <c r="D12769" s="75">
        <v>76.2666666666667</v>
      </c>
      <c r="E12769" s="75">
        <v>81.1333333333333</v>
      </c>
    </row>
    <row r="12770" ht="15.75" customHeight="1">
      <c r="A12770" s="13">
        <v>42258.041666666664</v>
      </c>
      <c r="B12770" s="75">
        <v>58.9333333333333</v>
      </c>
      <c r="C12770" s="75">
        <v>67.0</v>
      </c>
      <c r="D12770" s="75">
        <v>75.7666666666667</v>
      </c>
      <c r="E12770" s="75">
        <v>80.7666666666667</v>
      </c>
    </row>
    <row r="12771" ht="15.75" customHeight="1">
      <c r="A12771" s="13">
        <v>42258.052083333336</v>
      </c>
      <c r="B12771" s="75">
        <v>58.6833333333333</v>
      </c>
      <c r="C12771" s="75">
        <v>67.0</v>
      </c>
      <c r="D12771" s="75">
        <v>75.2666666666667</v>
      </c>
      <c r="E12771" s="75">
        <v>80.2666666666667</v>
      </c>
    </row>
    <row r="12772" ht="15.75" customHeight="1">
      <c r="A12772" s="13">
        <v>42258.0625</v>
      </c>
      <c r="B12772" s="75">
        <v>58.4333333333333</v>
      </c>
      <c r="C12772" s="75">
        <v>67.0</v>
      </c>
      <c r="D12772" s="75">
        <v>74.7666666666667</v>
      </c>
      <c r="E12772" s="75">
        <v>79.7666666666667</v>
      </c>
    </row>
    <row r="12773" ht="15.75" customHeight="1">
      <c r="A12773" s="13">
        <v>42258.072916666664</v>
      </c>
      <c r="B12773" s="75">
        <v>58.1833333333333</v>
      </c>
      <c r="C12773" s="75">
        <v>67.0</v>
      </c>
      <c r="D12773" s="75">
        <v>74.2666666666667</v>
      </c>
      <c r="E12773" s="75">
        <v>79.2666666666667</v>
      </c>
    </row>
    <row r="12774" ht="15.75" customHeight="1">
      <c r="A12774" s="13">
        <v>42258.083333333336</v>
      </c>
      <c r="B12774" s="75">
        <v>58.0</v>
      </c>
      <c r="C12774" s="75">
        <v>66.8833333333333</v>
      </c>
      <c r="D12774" s="75">
        <v>74.1166666666667</v>
      </c>
      <c r="E12774" s="75">
        <v>78.8833333333333</v>
      </c>
    </row>
    <row r="12775" ht="15.75" customHeight="1">
      <c r="A12775" s="13">
        <v>42258.09375</v>
      </c>
      <c r="B12775" s="75">
        <v>58.0</v>
      </c>
      <c r="C12775" s="75">
        <v>66.6333333333333</v>
      </c>
      <c r="D12775" s="75">
        <v>74.3666666666667</v>
      </c>
      <c r="E12775" s="75">
        <v>78.6333333333333</v>
      </c>
    </row>
    <row r="12776" ht="15.75" customHeight="1">
      <c r="A12776" s="13">
        <v>42258.104166666664</v>
      </c>
      <c r="B12776" s="75">
        <v>58.0</v>
      </c>
      <c r="C12776" s="75">
        <v>66.3833333333333</v>
      </c>
      <c r="D12776" s="75">
        <v>74.6166666666667</v>
      </c>
      <c r="E12776" s="75">
        <v>78.3833333333333</v>
      </c>
    </row>
    <row r="12777" ht="15.75" customHeight="1">
      <c r="A12777" s="13">
        <v>42258.114583333336</v>
      </c>
      <c r="B12777" s="75">
        <v>58.0</v>
      </c>
      <c r="C12777" s="75">
        <v>66.1333333333333</v>
      </c>
      <c r="D12777" s="75">
        <v>74.8666666666667</v>
      </c>
      <c r="E12777" s="75">
        <v>78.1333333333333</v>
      </c>
    </row>
    <row r="12778" ht="15.75" customHeight="1">
      <c r="A12778" s="13">
        <v>42258.125</v>
      </c>
      <c r="B12778" s="75">
        <v>57.9333333333333</v>
      </c>
      <c r="C12778" s="75">
        <v>66.1166666666667</v>
      </c>
      <c r="D12778" s="75">
        <v>75.1166666666667</v>
      </c>
      <c r="E12778" s="75">
        <v>77.7666666666667</v>
      </c>
    </row>
    <row r="12779" ht="15.75" customHeight="1">
      <c r="A12779" s="13">
        <v>42258.135416666664</v>
      </c>
      <c r="B12779" s="75">
        <v>57.6833333333333</v>
      </c>
      <c r="C12779" s="75">
        <v>66.3666666666667</v>
      </c>
      <c r="D12779" s="75">
        <v>75.3666666666667</v>
      </c>
      <c r="E12779" s="75">
        <v>77.2666666666667</v>
      </c>
    </row>
    <row r="12780" ht="15.75" customHeight="1">
      <c r="A12780" s="13">
        <v>42258.145833333336</v>
      </c>
      <c r="B12780" s="75">
        <v>57.4333333333333</v>
      </c>
      <c r="C12780" s="75">
        <v>66.6166666666667</v>
      </c>
      <c r="D12780" s="75">
        <v>75.6166666666667</v>
      </c>
      <c r="E12780" s="75">
        <v>76.7666666666667</v>
      </c>
    </row>
    <row r="12781" ht="15.75" customHeight="1">
      <c r="A12781" s="13">
        <v>42258.15625</v>
      </c>
      <c r="B12781" s="75">
        <v>57.1833333333333</v>
      </c>
      <c r="C12781" s="75">
        <v>66.8666666666667</v>
      </c>
      <c r="D12781" s="75">
        <v>75.8666666666667</v>
      </c>
      <c r="E12781" s="75">
        <v>76.2666666666667</v>
      </c>
    </row>
    <row r="12782" ht="15.75" customHeight="1">
      <c r="A12782" s="13">
        <v>42258.166666666664</v>
      </c>
      <c r="B12782" s="75">
        <v>57.0</v>
      </c>
      <c r="C12782" s="75">
        <v>66.8653846153846</v>
      </c>
      <c r="D12782" s="75">
        <v>75.65</v>
      </c>
      <c r="E12782" s="75">
        <v>75.8833333333333</v>
      </c>
    </row>
    <row r="12783" ht="15.75" customHeight="1">
      <c r="A12783" s="13">
        <v>42258.177083333336</v>
      </c>
      <c r="B12783" s="75">
        <v>57.0</v>
      </c>
      <c r="C12783" s="75">
        <v>66.5769230769231</v>
      </c>
      <c r="D12783" s="75">
        <v>74.9</v>
      </c>
      <c r="E12783" s="75">
        <v>75.6333333333333</v>
      </c>
    </row>
    <row r="12784" ht="15.75" customHeight="1">
      <c r="A12784" s="13">
        <v>42258.1875</v>
      </c>
      <c r="B12784" s="75">
        <v>57.0</v>
      </c>
      <c r="C12784" s="75">
        <v>66.2884615384615</v>
      </c>
      <c r="D12784" s="75">
        <v>74.15</v>
      </c>
      <c r="E12784" s="75">
        <v>75.3833333333333</v>
      </c>
    </row>
    <row r="12785" ht="15.75" customHeight="1">
      <c r="A12785" s="13">
        <v>42258.197916666664</v>
      </c>
      <c r="B12785" s="75">
        <v>57.0</v>
      </c>
      <c r="C12785" s="75">
        <v>66.0</v>
      </c>
      <c r="D12785" s="75">
        <v>73.4</v>
      </c>
      <c r="E12785" s="75">
        <v>75.1333333333333</v>
      </c>
    </row>
    <row r="12786" ht="15.75" customHeight="1">
      <c r="A12786" s="13">
        <v>42258.208333333336</v>
      </c>
      <c r="B12786" s="75">
        <v>57.0</v>
      </c>
      <c r="C12786" s="75">
        <v>66.8833333333333</v>
      </c>
      <c r="D12786" s="75">
        <v>73.0</v>
      </c>
      <c r="E12786" s="75">
        <v>75.0</v>
      </c>
    </row>
    <row r="12787" ht="15.75" customHeight="1">
      <c r="A12787" s="13">
        <v>42258.21875</v>
      </c>
      <c r="B12787" s="75">
        <v>57.0</v>
      </c>
      <c r="C12787" s="75">
        <v>66.6333333333333</v>
      </c>
      <c r="D12787" s="75">
        <v>73.0</v>
      </c>
      <c r="E12787" s="75">
        <v>75.0</v>
      </c>
    </row>
    <row r="12788" ht="15.75" customHeight="1">
      <c r="A12788" s="13">
        <v>42258.229166666664</v>
      </c>
      <c r="B12788" s="75">
        <v>57.0</v>
      </c>
      <c r="C12788" s="75">
        <v>66.3833333333333</v>
      </c>
      <c r="D12788" s="75">
        <v>73.0</v>
      </c>
      <c r="E12788" s="75">
        <v>75.0</v>
      </c>
    </row>
    <row r="12789" ht="15.75" customHeight="1">
      <c r="A12789" s="13">
        <v>42258.239583333336</v>
      </c>
      <c r="B12789" s="75">
        <v>57.0</v>
      </c>
      <c r="C12789" s="75">
        <v>66.1333333333333</v>
      </c>
      <c r="D12789" s="75">
        <v>73.0</v>
      </c>
      <c r="E12789" s="75">
        <v>75.0</v>
      </c>
    </row>
    <row r="12790" ht="15.75" customHeight="1">
      <c r="A12790" s="13">
        <v>42258.25</v>
      </c>
      <c r="B12790" s="75">
        <v>57.0666666666667</v>
      </c>
      <c r="C12790" s="75">
        <v>66.2333333333333</v>
      </c>
      <c r="D12790" s="75">
        <v>72.8833333333333</v>
      </c>
      <c r="E12790" s="75">
        <v>75.1166666666667</v>
      </c>
    </row>
    <row r="12791" ht="15.75" customHeight="1">
      <c r="A12791" s="13">
        <v>42258.260416666664</v>
      </c>
      <c r="B12791" s="75">
        <v>57.3166666666667</v>
      </c>
      <c r="C12791" s="75">
        <v>66.7333333333333</v>
      </c>
      <c r="D12791" s="75">
        <v>72.6333333333333</v>
      </c>
      <c r="E12791" s="75">
        <v>75.3666666666667</v>
      </c>
    </row>
    <row r="12792" ht="15.75" customHeight="1">
      <c r="A12792" s="13">
        <v>42258.270833333336</v>
      </c>
      <c r="B12792" s="75">
        <v>57.5666666666667</v>
      </c>
      <c r="C12792" s="75">
        <v>67.2333333333333</v>
      </c>
      <c r="D12792" s="75">
        <v>72.3833333333333</v>
      </c>
      <c r="E12792" s="75">
        <v>75.6166666666667</v>
      </c>
    </row>
    <row r="12793" ht="15.75" customHeight="1">
      <c r="A12793" s="13">
        <v>42258.28125</v>
      </c>
      <c r="B12793" s="75">
        <v>57.8166666666667</v>
      </c>
      <c r="C12793" s="75">
        <v>67.7333333333333</v>
      </c>
      <c r="D12793" s="75">
        <v>72.1333333333333</v>
      </c>
      <c r="E12793" s="75">
        <v>75.8666666666667</v>
      </c>
    </row>
    <row r="12794" ht="15.75" customHeight="1">
      <c r="A12794" s="13">
        <v>42258.291666666664</v>
      </c>
      <c r="B12794" s="75">
        <v>58.1333333333333</v>
      </c>
      <c r="C12794" s="75">
        <v>68.35</v>
      </c>
      <c r="D12794" s="75">
        <v>72.2333333333333</v>
      </c>
      <c r="E12794" s="75">
        <v>76.35</v>
      </c>
    </row>
    <row r="12795" ht="15.75" customHeight="1">
      <c r="A12795" s="13">
        <v>42258.302083333336</v>
      </c>
      <c r="B12795" s="75">
        <v>58.6333333333333</v>
      </c>
      <c r="C12795" s="75">
        <v>69.1</v>
      </c>
      <c r="D12795" s="75">
        <v>72.7333333333333</v>
      </c>
      <c r="E12795" s="75">
        <v>77.1</v>
      </c>
    </row>
    <row r="12796" ht="15.75" customHeight="1">
      <c r="A12796" s="13">
        <v>42258.3125</v>
      </c>
      <c r="B12796" s="75">
        <v>59.1333333333333</v>
      </c>
      <c r="C12796" s="75">
        <v>69.85</v>
      </c>
      <c r="D12796" s="75">
        <v>73.2333333333333</v>
      </c>
      <c r="E12796" s="75">
        <v>77.85</v>
      </c>
    </row>
    <row r="12797" ht="15.75" customHeight="1">
      <c r="A12797" s="13">
        <v>42258.322916666664</v>
      </c>
      <c r="B12797" s="75">
        <v>59.6333333333333</v>
      </c>
      <c r="C12797" s="75">
        <v>70.6</v>
      </c>
      <c r="D12797" s="75">
        <v>73.7333333333333</v>
      </c>
      <c r="E12797" s="75">
        <v>78.6</v>
      </c>
    </row>
    <row r="12798" ht="15.75" customHeight="1">
      <c r="A12798" s="13">
        <v>42258.333333333336</v>
      </c>
      <c r="B12798" s="75">
        <v>60.3333333333333</v>
      </c>
      <c r="C12798" s="75">
        <v>71.4666666666667</v>
      </c>
      <c r="D12798" s="75">
        <v>74.5833333333333</v>
      </c>
      <c r="E12798" s="75">
        <v>79.35</v>
      </c>
    </row>
    <row r="12799" ht="15.75" customHeight="1">
      <c r="A12799" s="13">
        <v>42258.34375</v>
      </c>
      <c r="B12799" s="75">
        <v>61.5833333333333</v>
      </c>
      <c r="C12799" s="75">
        <v>72.4666666666667</v>
      </c>
      <c r="D12799" s="75">
        <v>75.8333333333333</v>
      </c>
      <c r="E12799" s="75">
        <v>80.1</v>
      </c>
    </row>
    <row r="12800" ht="15.75" customHeight="1">
      <c r="A12800" s="13">
        <v>42258.354166666664</v>
      </c>
      <c r="B12800" s="75">
        <v>62.8333333333333</v>
      </c>
      <c r="C12800" s="75">
        <v>73.4666666666667</v>
      </c>
      <c r="D12800" s="75">
        <v>77.0833333333333</v>
      </c>
      <c r="E12800" s="75">
        <v>80.85</v>
      </c>
    </row>
    <row r="12801" ht="15.75" customHeight="1">
      <c r="A12801" s="13">
        <v>42258.364583333336</v>
      </c>
      <c r="B12801" s="75">
        <v>64.0833333333333</v>
      </c>
      <c r="C12801" s="75">
        <v>74.4666666666667</v>
      </c>
      <c r="D12801" s="75">
        <v>78.3333333333333</v>
      </c>
      <c r="E12801" s="75">
        <v>81.6</v>
      </c>
    </row>
    <row r="12802" ht="15.75" customHeight="1">
      <c r="A12802" s="13">
        <v>42258.375</v>
      </c>
      <c r="B12802" s="75">
        <v>65.2</v>
      </c>
      <c r="C12802" s="75">
        <v>75.2333333333333</v>
      </c>
      <c r="D12802" s="75">
        <v>79.5833333333333</v>
      </c>
      <c r="E12802" s="75">
        <v>82.35</v>
      </c>
    </row>
    <row r="12803" ht="15.75" customHeight="1">
      <c r="A12803" s="13">
        <v>42258.385416666664</v>
      </c>
      <c r="B12803" s="75">
        <v>65.95</v>
      </c>
      <c r="C12803" s="75">
        <v>75.7333333333333</v>
      </c>
      <c r="D12803" s="75">
        <v>80.8333333333333</v>
      </c>
      <c r="E12803" s="75">
        <v>83.1</v>
      </c>
    </row>
    <row r="12804" ht="15.75" customHeight="1">
      <c r="A12804" s="13">
        <v>42258.395833333336</v>
      </c>
      <c r="B12804" s="75">
        <v>66.7</v>
      </c>
      <c r="C12804" s="75">
        <v>76.2333333333333</v>
      </c>
      <c r="D12804" s="75">
        <v>82.0833333333333</v>
      </c>
      <c r="E12804" s="75">
        <v>83.85</v>
      </c>
    </row>
    <row r="12805" ht="15.75" customHeight="1">
      <c r="A12805" s="13">
        <v>42258.40625</v>
      </c>
      <c r="B12805" s="75">
        <v>67.45</v>
      </c>
      <c r="C12805" s="75">
        <v>76.7333333333333</v>
      </c>
      <c r="D12805" s="75">
        <v>83.3333333333333</v>
      </c>
      <c r="E12805" s="75">
        <v>84.6</v>
      </c>
    </row>
    <row r="12806" ht="15.75" customHeight="1">
      <c r="A12806" s="13">
        <v>42258.416666666664</v>
      </c>
      <c r="B12806" s="75">
        <v>68.0666666666667</v>
      </c>
      <c r="C12806" s="75">
        <v>77.4666666666667</v>
      </c>
      <c r="D12806" s="75">
        <v>84.5833333333333</v>
      </c>
      <c r="E12806" s="75">
        <v>85.8166666666667</v>
      </c>
    </row>
    <row r="12807" ht="15.75" customHeight="1">
      <c r="A12807" s="13">
        <v>42258.427083333336</v>
      </c>
      <c r="B12807" s="75">
        <v>68.3166666666667</v>
      </c>
      <c r="C12807" s="75">
        <v>78.4666666666667</v>
      </c>
      <c r="D12807" s="75">
        <v>85.8333333333333</v>
      </c>
      <c r="E12807" s="75">
        <v>87.5666666666667</v>
      </c>
    </row>
    <row r="12808" ht="15.75" customHeight="1">
      <c r="A12808" s="13">
        <v>42258.4375</v>
      </c>
      <c r="B12808" s="75">
        <v>68.5666666666667</v>
      </c>
      <c r="C12808" s="75">
        <v>79.4666666666667</v>
      </c>
      <c r="D12808" s="75">
        <v>87.0833333333333</v>
      </c>
      <c r="E12808" s="75">
        <v>89.3166666666667</v>
      </c>
    </row>
    <row r="12809" ht="15.75" customHeight="1">
      <c r="A12809" s="13">
        <v>42258.447916666664</v>
      </c>
      <c r="B12809" s="75">
        <v>68.8166666666667</v>
      </c>
      <c r="C12809" s="75">
        <v>80.4666666666667</v>
      </c>
      <c r="D12809" s="75">
        <v>88.3333333333333</v>
      </c>
      <c r="E12809" s="75">
        <v>91.0666666666667</v>
      </c>
    </row>
    <row r="12810" ht="15.75" customHeight="1">
      <c r="A12810" s="13">
        <v>42258.458333333336</v>
      </c>
      <c r="B12810" s="75">
        <v>69.2</v>
      </c>
      <c r="C12810" s="75">
        <v>81.5833333333333</v>
      </c>
      <c r="D12810" s="75">
        <v>89.35</v>
      </c>
      <c r="E12810" s="75">
        <v>92.35</v>
      </c>
    </row>
    <row r="12811" ht="15.75" customHeight="1">
      <c r="A12811" s="13">
        <v>42258.46875</v>
      </c>
      <c r="B12811" s="75">
        <v>69.95</v>
      </c>
      <c r="C12811" s="75">
        <v>82.8333333333333</v>
      </c>
      <c r="D12811" s="75">
        <v>90.1</v>
      </c>
      <c r="E12811" s="75">
        <v>93.1</v>
      </c>
    </row>
    <row r="12812" ht="15.75" customHeight="1">
      <c r="A12812" s="13">
        <v>42258.479166666664</v>
      </c>
      <c r="B12812" s="75">
        <v>70.7</v>
      </c>
      <c r="C12812" s="75">
        <v>84.0833333333333</v>
      </c>
      <c r="D12812" s="75">
        <v>90.85</v>
      </c>
      <c r="E12812" s="75">
        <v>93.85</v>
      </c>
    </row>
    <row r="12813" ht="15.75" customHeight="1">
      <c r="A12813" s="13">
        <v>42258.489583333336</v>
      </c>
      <c r="B12813" s="75">
        <v>71.45</v>
      </c>
      <c r="C12813" s="75">
        <v>85.3333333333333</v>
      </c>
      <c r="D12813" s="75">
        <v>91.6</v>
      </c>
      <c r="E12813" s="75">
        <v>94.6</v>
      </c>
    </row>
    <row r="12814" ht="15.75" customHeight="1">
      <c r="A12814" s="13">
        <v>42258.5</v>
      </c>
      <c r="B12814" s="75">
        <v>72.1333333333333</v>
      </c>
      <c r="C12814" s="75">
        <v>86.1166666666667</v>
      </c>
      <c r="D12814" s="75">
        <v>92.1166666666667</v>
      </c>
      <c r="E12814" s="75">
        <v>95.2333333333333</v>
      </c>
    </row>
    <row r="12815" ht="15.75" customHeight="1">
      <c r="A12815" s="13">
        <v>42258.510416666664</v>
      </c>
      <c r="B12815" s="75">
        <v>72.6333333333333</v>
      </c>
      <c r="C12815" s="75">
        <v>86.3666666666667</v>
      </c>
      <c r="D12815" s="75">
        <v>92.3666666666667</v>
      </c>
      <c r="E12815" s="75">
        <v>95.7333333333333</v>
      </c>
    </row>
    <row r="12816" ht="15.75" customHeight="1">
      <c r="A12816" s="13">
        <v>42258.520833333336</v>
      </c>
      <c r="B12816" s="75">
        <v>73.1333333333333</v>
      </c>
      <c r="C12816" s="75">
        <v>86.6166666666667</v>
      </c>
      <c r="D12816" s="75">
        <v>92.6166666666667</v>
      </c>
      <c r="E12816" s="75">
        <v>96.2333333333333</v>
      </c>
    </row>
    <row r="12817" ht="15.75" customHeight="1">
      <c r="A12817" s="13">
        <v>42258.53125</v>
      </c>
      <c r="B12817" s="75">
        <v>73.6333333333333</v>
      </c>
      <c r="C12817" s="75">
        <v>86.8666666666667</v>
      </c>
      <c r="D12817" s="75">
        <v>92.8666666666667</v>
      </c>
      <c r="E12817" s="75">
        <v>96.7333333333333</v>
      </c>
    </row>
    <row r="12818" ht="15.75" customHeight="1">
      <c r="A12818" s="13">
        <v>42258.541666666664</v>
      </c>
      <c r="B12818" s="75">
        <v>74.0</v>
      </c>
      <c r="C12818" s="75">
        <v>87.1166666666667</v>
      </c>
      <c r="D12818" s="75">
        <v>92.8833333333333</v>
      </c>
      <c r="E12818" s="75">
        <v>97.2333333333333</v>
      </c>
    </row>
    <row r="12819" ht="15.75" customHeight="1">
      <c r="A12819" s="13">
        <v>42258.552083333336</v>
      </c>
      <c r="B12819" s="75">
        <v>74.0</v>
      </c>
      <c r="C12819" s="75">
        <v>87.3666666666667</v>
      </c>
      <c r="D12819" s="75">
        <v>92.6333333333333</v>
      </c>
      <c r="E12819" s="75">
        <v>97.7333333333333</v>
      </c>
    </row>
    <row r="12820" ht="15.75" customHeight="1">
      <c r="A12820" s="13">
        <v>42258.5625</v>
      </c>
      <c r="B12820" s="75">
        <v>74.0</v>
      </c>
      <c r="C12820" s="75">
        <v>87.6166666666667</v>
      </c>
      <c r="D12820" s="75">
        <v>92.3833333333333</v>
      </c>
      <c r="E12820" s="75">
        <v>98.2333333333333</v>
      </c>
    </row>
    <row r="12821" ht="15.75" customHeight="1">
      <c r="A12821" s="13">
        <v>42258.572916666664</v>
      </c>
      <c r="B12821" s="75">
        <v>74.0</v>
      </c>
      <c r="C12821" s="75">
        <v>87.8666666666667</v>
      </c>
      <c r="D12821" s="75">
        <v>92.1333333333333</v>
      </c>
      <c r="E12821" s="75">
        <v>98.7333333333333</v>
      </c>
    </row>
    <row r="12822" ht="15.75" customHeight="1">
      <c r="A12822" s="13">
        <v>42258.583333333336</v>
      </c>
      <c r="B12822" s="75">
        <v>74.0</v>
      </c>
      <c r="C12822" s="75">
        <v>88.1166666666667</v>
      </c>
      <c r="D12822" s="75">
        <v>92.0</v>
      </c>
      <c r="E12822" s="75">
        <v>99.2333333333333</v>
      </c>
    </row>
    <row r="12823" ht="15.75" customHeight="1">
      <c r="A12823" s="13">
        <v>42258.59375</v>
      </c>
      <c r="B12823" s="75">
        <v>74.0</v>
      </c>
      <c r="C12823" s="75">
        <v>88.3666666666667</v>
      </c>
      <c r="D12823" s="75">
        <v>92.0</v>
      </c>
      <c r="E12823" s="75">
        <v>99.7333333333333</v>
      </c>
    </row>
    <row r="12824" ht="15.75" customHeight="1">
      <c r="A12824" s="13">
        <v>42258.604166666664</v>
      </c>
      <c r="B12824" s="75">
        <v>74.0</v>
      </c>
      <c r="C12824" s="75">
        <v>88.6166666666667</v>
      </c>
      <c r="D12824" s="75">
        <v>92.0</v>
      </c>
      <c r="E12824" s="75">
        <v>100.233333333333</v>
      </c>
    </row>
    <row r="12825" ht="15.75" customHeight="1">
      <c r="A12825" s="13">
        <v>42258.614583333336</v>
      </c>
      <c r="B12825" s="75">
        <v>74.0</v>
      </c>
      <c r="C12825" s="75">
        <v>88.8666666666667</v>
      </c>
      <c r="D12825" s="75">
        <v>92.0</v>
      </c>
      <c r="E12825" s="75">
        <v>100.733333333333</v>
      </c>
    </row>
    <row r="12826" ht="15.75" customHeight="1">
      <c r="A12826" s="13">
        <v>42258.625</v>
      </c>
      <c r="B12826" s="75">
        <v>74.0666666666667</v>
      </c>
      <c r="C12826" s="75">
        <v>88.7666666666667</v>
      </c>
      <c r="D12826" s="75">
        <v>91.3913043478261</v>
      </c>
      <c r="E12826" s="75">
        <v>100.766666666667</v>
      </c>
    </row>
    <row r="12827" ht="15.75" customHeight="1">
      <c r="A12827" s="13">
        <v>42258.635416666664</v>
      </c>
      <c r="B12827" s="75">
        <v>74.3166666666667</v>
      </c>
      <c r="C12827" s="75">
        <v>88.2666666666667</v>
      </c>
      <c r="D12827" s="75">
        <v>90.0869565217391</v>
      </c>
      <c r="E12827" s="75">
        <v>100.266666666667</v>
      </c>
    </row>
    <row r="12828" ht="15.75" customHeight="1">
      <c r="A12828" s="13">
        <v>42258.645833333336</v>
      </c>
      <c r="B12828" s="75">
        <v>74.5666666666667</v>
      </c>
      <c r="C12828" s="75">
        <v>87.7666666666667</v>
      </c>
      <c r="D12828" s="75">
        <v>82.5882352941177</v>
      </c>
      <c r="E12828" s="75">
        <v>99.7666666666667</v>
      </c>
    </row>
    <row r="12829" ht="15.75" customHeight="1">
      <c r="A12829" s="13">
        <v>42258.65625</v>
      </c>
      <c r="B12829" s="75">
        <v>74.8166666666667</v>
      </c>
      <c r="C12829" s="75">
        <v>87.2666666666667</v>
      </c>
      <c r="D12829" s="75">
        <v>81.6666666666667</v>
      </c>
      <c r="E12829" s="75">
        <v>99.2666666666667</v>
      </c>
    </row>
    <row r="12830" ht="15.75" customHeight="1">
      <c r="A12830" s="13">
        <v>42258.666666666664</v>
      </c>
      <c r="B12830" s="75">
        <v>74.6666666666667</v>
      </c>
      <c r="C12830" s="75">
        <v>86.7666666666667</v>
      </c>
      <c r="D12830" s="75">
        <v>85.1666666666667</v>
      </c>
      <c r="E12830" s="75">
        <v>98.65</v>
      </c>
    </row>
    <row r="12831" ht="15.75" customHeight="1">
      <c r="A12831" s="13">
        <v>42258.677083333336</v>
      </c>
      <c r="B12831" s="75">
        <v>73.4166666666667</v>
      </c>
      <c r="C12831" s="75">
        <v>86.2666666666667</v>
      </c>
      <c r="D12831" s="75">
        <v>87.6666666666667</v>
      </c>
      <c r="E12831" s="75">
        <v>97.9</v>
      </c>
    </row>
    <row r="12832" ht="15.75" customHeight="1">
      <c r="A12832" s="13">
        <v>42258.6875</v>
      </c>
      <c r="B12832" s="75">
        <v>72.1666666666667</v>
      </c>
      <c r="C12832" s="75">
        <v>85.7666666666667</v>
      </c>
      <c r="D12832" s="75">
        <v>89.4666666666667</v>
      </c>
      <c r="E12832" s="75">
        <v>97.15</v>
      </c>
    </row>
    <row r="12833" ht="15.75" customHeight="1">
      <c r="A12833" s="13">
        <v>42258.697916666664</v>
      </c>
      <c r="B12833" s="75">
        <v>70.9166666666667</v>
      </c>
      <c r="C12833" s="75">
        <v>85.2666666666667</v>
      </c>
      <c r="D12833" s="75">
        <v>90.4666666666667</v>
      </c>
      <c r="E12833" s="75">
        <v>96.4</v>
      </c>
    </row>
    <row r="12834" ht="15.75" customHeight="1">
      <c r="A12834" s="13">
        <v>42258.708333333336</v>
      </c>
      <c r="B12834" s="75">
        <v>69.6666666666667</v>
      </c>
      <c r="C12834" s="75">
        <v>84.5333333333333</v>
      </c>
      <c r="D12834" s="75">
        <v>90.1833333333333</v>
      </c>
      <c r="E12834" s="75">
        <v>95.8833333333333</v>
      </c>
    </row>
    <row r="12835" ht="15.75" customHeight="1">
      <c r="A12835" s="13">
        <v>42258.71875</v>
      </c>
      <c r="B12835" s="75">
        <v>68.4166666666667</v>
      </c>
      <c r="C12835" s="75">
        <v>83.5333333333333</v>
      </c>
      <c r="D12835" s="75">
        <v>88.4333333333333</v>
      </c>
      <c r="E12835" s="75">
        <v>95.6333333333333</v>
      </c>
    </row>
    <row r="12836" ht="15.75" customHeight="1">
      <c r="A12836" s="13">
        <v>42258.729166666664</v>
      </c>
      <c r="B12836" s="75">
        <v>67.1666666666667</v>
      </c>
      <c r="C12836" s="75">
        <v>82.5333333333333</v>
      </c>
      <c r="D12836" s="75">
        <v>86.6833333333333</v>
      </c>
      <c r="E12836" s="75">
        <v>95.3833333333333</v>
      </c>
    </row>
    <row r="12837" ht="15.75" customHeight="1">
      <c r="A12837" s="13">
        <v>42258.739583333336</v>
      </c>
      <c r="B12837" s="75">
        <v>65.9166666666667</v>
      </c>
      <c r="C12837" s="75">
        <v>81.5333333333333</v>
      </c>
      <c r="D12837" s="75">
        <v>84.9333333333333</v>
      </c>
      <c r="E12837" s="75">
        <v>95.1333333333333</v>
      </c>
    </row>
    <row r="12838" ht="15.75" customHeight="1">
      <c r="A12838" s="13">
        <v>42258.75</v>
      </c>
      <c r="B12838" s="75">
        <v>64.8666666666667</v>
      </c>
      <c r="C12838" s="75">
        <v>80.3</v>
      </c>
      <c r="D12838" s="75">
        <v>83.7666666666667</v>
      </c>
      <c r="E12838" s="75">
        <v>94.65</v>
      </c>
    </row>
    <row r="12839" ht="15.75" customHeight="1">
      <c r="A12839" s="13">
        <v>42258.760416666664</v>
      </c>
      <c r="B12839" s="75">
        <v>64.3666666666667</v>
      </c>
      <c r="C12839" s="75">
        <v>78.8</v>
      </c>
      <c r="D12839" s="75">
        <v>83.2666666666667</v>
      </c>
      <c r="E12839" s="75">
        <v>93.9</v>
      </c>
    </row>
    <row r="12840" ht="15.75" customHeight="1">
      <c r="A12840" s="13">
        <v>42258.770833333336</v>
      </c>
      <c r="B12840" s="75">
        <v>63.8666666666667</v>
      </c>
      <c r="C12840" s="75">
        <v>77.3</v>
      </c>
      <c r="D12840" s="75">
        <v>82.7666666666667</v>
      </c>
      <c r="E12840" s="75">
        <v>93.15</v>
      </c>
    </row>
    <row r="12841" ht="15.75" customHeight="1">
      <c r="A12841" s="13">
        <v>42258.78125</v>
      </c>
      <c r="B12841" s="75">
        <v>63.3666666666667</v>
      </c>
      <c r="C12841" s="75">
        <v>75.8</v>
      </c>
      <c r="D12841" s="75">
        <v>82.2666666666667</v>
      </c>
      <c r="E12841" s="75">
        <v>92.4</v>
      </c>
    </row>
    <row r="12842" ht="15.75" customHeight="1">
      <c r="A12842" s="13">
        <v>42258.791666666664</v>
      </c>
      <c r="B12842" s="75">
        <v>62.8</v>
      </c>
      <c r="C12842" s="75">
        <v>74.7666666666667</v>
      </c>
      <c r="D12842" s="75">
        <v>81.65</v>
      </c>
      <c r="E12842" s="75">
        <v>91.7666666666667</v>
      </c>
    </row>
    <row r="12843" ht="15.75" customHeight="1">
      <c r="A12843" s="13">
        <v>42258.802083333336</v>
      </c>
      <c r="B12843" s="75">
        <v>62.05</v>
      </c>
      <c r="C12843" s="75">
        <v>74.2666666666667</v>
      </c>
      <c r="D12843" s="75">
        <v>80.9</v>
      </c>
      <c r="E12843" s="75">
        <v>91.2666666666667</v>
      </c>
    </row>
    <row r="12844" ht="15.75" customHeight="1">
      <c r="A12844" s="13">
        <v>42258.8125</v>
      </c>
      <c r="B12844" s="75">
        <v>61.3</v>
      </c>
      <c r="C12844" s="75">
        <v>73.7666666666667</v>
      </c>
      <c r="D12844" s="75">
        <v>80.15</v>
      </c>
      <c r="E12844" s="75">
        <v>90.7666666666667</v>
      </c>
    </row>
    <row r="12845" ht="15.75" customHeight="1">
      <c r="A12845" s="13">
        <v>42258.822916666664</v>
      </c>
      <c r="B12845" s="75">
        <v>60.55</v>
      </c>
      <c r="C12845" s="75">
        <v>73.2666666666667</v>
      </c>
      <c r="D12845" s="75">
        <v>79.4</v>
      </c>
      <c r="E12845" s="75">
        <v>90.2666666666667</v>
      </c>
    </row>
    <row r="12846" ht="15.75" customHeight="1">
      <c r="A12846" s="13">
        <v>42258.833333333336</v>
      </c>
      <c r="B12846" s="75">
        <v>59.9333333333333</v>
      </c>
      <c r="C12846" s="75">
        <v>72.5333333333333</v>
      </c>
      <c r="D12846" s="75">
        <v>78.65</v>
      </c>
      <c r="E12846" s="75">
        <v>89.8833333333333</v>
      </c>
    </row>
    <row r="12847" ht="15.75" customHeight="1">
      <c r="A12847" s="13">
        <v>42258.84375</v>
      </c>
      <c r="B12847" s="75">
        <v>59.6833333333333</v>
      </c>
      <c r="C12847" s="75">
        <v>71.5333333333333</v>
      </c>
      <c r="D12847" s="75">
        <v>77.9</v>
      </c>
      <c r="E12847" s="75">
        <v>89.6333333333333</v>
      </c>
    </row>
    <row r="12848" ht="15.75" customHeight="1">
      <c r="A12848" s="13">
        <v>42258.854166666664</v>
      </c>
      <c r="B12848" s="75">
        <v>59.4333333333333</v>
      </c>
      <c r="C12848" s="75">
        <v>70.5333333333333</v>
      </c>
      <c r="D12848" s="75">
        <v>77.15</v>
      </c>
      <c r="E12848" s="75">
        <v>89.3833333333333</v>
      </c>
    </row>
    <row r="12849" ht="15.75" customHeight="1">
      <c r="A12849" s="13">
        <v>42258.864583333336</v>
      </c>
      <c r="B12849" s="75">
        <v>59.1833333333333</v>
      </c>
      <c r="C12849" s="75">
        <v>69.5333333333333</v>
      </c>
      <c r="D12849" s="75">
        <v>76.4</v>
      </c>
      <c r="E12849" s="75">
        <v>89.1333333333333</v>
      </c>
    </row>
    <row r="12850" ht="15.75" customHeight="1">
      <c r="A12850" s="13">
        <v>42258.875</v>
      </c>
      <c r="B12850" s="75">
        <v>59.0</v>
      </c>
      <c r="C12850" s="75">
        <v>68.7666666666667</v>
      </c>
      <c r="D12850" s="75">
        <v>76.1166666666667</v>
      </c>
      <c r="E12850" s="75">
        <v>88.65</v>
      </c>
    </row>
    <row r="12851" ht="15.75" customHeight="1">
      <c r="A12851" s="13">
        <v>42258.885416666664</v>
      </c>
      <c r="B12851" s="75">
        <v>59.0</v>
      </c>
      <c r="C12851" s="75">
        <v>68.2666666666667</v>
      </c>
      <c r="D12851" s="75">
        <v>76.3666666666667</v>
      </c>
      <c r="E12851" s="75">
        <v>87.9</v>
      </c>
    </row>
    <row r="12852" ht="15.75" customHeight="1">
      <c r="A12852" s="13">
        <v>42258.895833333336</v>
      </c>
      <c r="B12852" s="75">
        <v>59.0</v>
      </c>
      <c r="C12852" s="75">
        <v>67.7666666666667</v>
      </c>
      <c r="D12852" s="75">
        <v>76.6166666666667</v>
      </c>
      <c r="E12852" s="75">
        <v>87.15</v>
      </c>
    </row>
    <row r="12853" ht="15.75" customHeight="1">
      <c r="A12853" s="13">
        <v>42258.90625</v>
      </c>
      <c r="B12853" s="75">
        <v>59.0</v>
      </c>
      <c r="C12853" s="75">
        <v>67.2666666666667</v>
      </c>
      <c r="D12853" s="75">
        <v>76.8666666666667</v>
      </c>
      <c r="E12853" s="75">
        <v>86.4</v>
      </c>
    </row>
    <row r="12854" ht="15.75" customHeight="1">
      <c r="A12854" s="13">
        <v>42258.916666666664</v>
      </c>
      <c r="B12854" s="75">
        <v>59.0</v>
      </c>
      <c r="C12854" s="75">
        <v>66.7666666666667</v>
      </c>
      <c r="D12854" s="75">
        <v>76.7666666666667</v>
      </c>
      <c r="E12854" s="75">
        <v>85.65</v>
      </c>
    </row>
    <row r="12855" ht="15.75" customHeight="1">
      <c r="A12855" s="13">
        <v>42258.927083333336</v>
      </c>
      <c r="B12855" s="75">
        <v>59.0</v>
      </c>
      <c r="C12855" s="75">
        <v>66.2666666666667</v>
      </c>
      <c r="D12855" s="75">
        <v>76.2666666666667</v>
      </c>
      <c r="E12855" s="75">
        <v>84.9</v>
      </c>
    </row>
    <row r="12856" ht="15.75" customHeight="1">
      <c r="A12856" s="13">
        <v>42258.9375</v>
      </c>
      <c r="B12856" s="75">
        <v>59.0</v>
      </c>
      <c r="C12856" s="75">
        <v>65.7666666666667</v>
      </c>
      <c r="D12856" s="75">
        <v>75.7666666666667</v>
      </c>
      <c r="E12856" s="75">
        <v>84.15</v>
      </c>
    </row>
    <row r="12857" ht="15.75" customHeight="1">
      <c r="A12857" s="13">
        <v>42258.947916666664</v>
      </c>
      <c r="B12857" s="75">
        <v>59.0</v>
      </c>
      <c r="C12857" s="75">
        <v>65.2666666666667</v>
      </c>
      <c r="D12857" s="75">
        <v>75.2666666666667</v>
      </c>
      <c r="E12857" s="75">
        <v>83.4</v>
      </c>
    </row>
    <row r="12858" ht="15.75" customHeight="1">
      <c r="A12858" s="13">
        <v>42258.958333333336</v>
      </c>
      <c r="B12858" s="75">
        <v>58.9333333333333</v>
      </c>
      <c r="C12858" s="75">
        <v>64.7666666666667</v>
      </c>
      <c r="D12858" s="75">
        <v>74.65</v>
      </c>
      <c r="E12858" s="75">
        <v>83.0</v>
      </c>
    </row>
    <row r="12859" ht="15.75" customHeight="1">
      <c r="A12859" s="13">
        <v>42258.96875</v>
      </c>
      <c r="B12859" s="75">
        <v>58.6833333333333</v>
      </c>
      <c r="C12859" s="75">
        <v>64.2666666666667</v>
      </c>
      <c r="D12859" s="75">
        <v>73.9</v>
      </c>
      <c r="E12859" s="75">
        <v>83.0</v>
      </c>
    </row>
    <row r="12860" ht="15.75" customHeight="1">
      <c r="A12860" s="13">
        <v>42258.979166666664</v>
      </c>
      <c r="B12860" s="75">
        <v>58.4333333333333</v>
      </c>
      <c r="C12860" s="75">
        <v>63.7666666666667</v>
      </c>
      <c r="D12860" s="75">
        <v>73.15</v>
      </c>
      <c r="E12860" s="75">
        <v>83.0</v>
      </c>
    </row>
    <row r="12861" ht="15.75" customHeight="1">
      <c r="A12861" s="13">
        <v>42258.989583333336</v>
      </c>
      <c r="B12861" s="75">
        <v>58.1833333333333</v>
      </c>
      <c r="C12861" s="75">
        <v>63.2666666666667</v>
      </c>
      <c r="D12861" s="75">
        <v>72.4</v>
      </c>
      <c r="E12861" s="75">
        <v>83.0</v>
      </c>
    </row>
    <row r="12862" ht="15.75" customHeight="1">
      <c r="A12862" s="13">
        <v>42259.0</v>
      </c>
      <c r="B12862" s="75">
        <v>58.0</v>
      </c>
      <c r="C12862" s="75">
        <v>63.0</v>
      </c>
      <c r="D12862" s="75">
        <v>72.1166666666667</v>
      </c>
      <c r="E12862" s="75">
        <v>82.7666666666667</v>
      </c>
    </row>
    <row r="12863" ht="15.75" customHeight="1">
      <c r="A12863" s="13">
        <v>42259.010416666664</v>
      </c>
      <c r="B12863" s="75">
        <v>58.0</v>
      </c>
      <c r="C12863" s="75">
        <v>63.0</v>
      </c>
      <c r="D12863" s="75">
        <v>72.3666666666667</v>
      </c>
      <c r="E12863" s="75">
        <v>82.2666666666667</v>
      </c>
    </row>
    <row r="12864" ht="15.75" customHeight="1">
      <c r="A12864" s="13">
        <v>42259.020833333336</v>
      </c>
      <c r="B12864" s="75">
        <v>58.0</v>
      </c>
      <c r="C12864" s="75">
        <v>63.0</v>
      </c>
      <c r="D12864" s="75">
        <v>72.6166666666667</v>
      </c>
      <c r="E12864" s="75">
        <v>81.7666666666667</v>
      </c>
    </row>
    <row r="12865" ht="15.75" customHeight="1">
      <c r="A12865" s="13">
        <v>42259.03125</v>
      </c>
      <c r="B12865" s="75">
        <v>58.0</v>
      </c>
      <c r="C12865" s="75">
        <v>63.0</v>
      </c>
      <c r="D12865" s="75">
        <v>72.8666666666667</v>
      </c>
      <c r="E12865" s="75">
        <v>81.2666666666667</v>
      </c>
    </row>
    <row r="12866" ht="15.75" customHeight="1">
      <c r="A12866" s="13">
        <v>42259.041666666664</v>
      </c>
      <c r="B12866" s="75">
        <v>57.92</v>
      </c>
      <c r="C12866" s="75">
        <v>62.8833333333333</v>
      </c>
      <c r="D12866" s="75">
        <v>72.65</v>
      </c>
      <c r="E12866" s="75">
        <v>80.5333333333333</v>
      </c>
    </row>
    <row r="12867" ht="15.75" customHeight="1">
      <c r="A12867" s="13">
        <v>42259.052083333336</v>
      </c>
      <c r="B12867" s="75">
        <v>57.62</v>
      </c>
      <c r="C12867" s="75">
        <v>62.6333333333333</v>
      </c>
      <c r="D12867" s="75">
        <v>71.9</v>
      </c>
      <c r="E12867" s="75">
        <v>79.5333333333333</v>
      </c>
    </row>
    <row r="12868" ht="15.75" customHeight="1">
      <c r="A12868" s="13">
        <v>42259.0625</v>
      </c>
      <c r="B12868" s="75">
        <v>57.32</v>
      </c>
      <c r="C12868" s="75">
        <v>62.3833333333333</v>
      </c>
      <c r="D12868" s="75">
        <v>71.15</v>
      </c>
      <c r="E12868" s="75">
        <v>78.5333333333333</v>
      </c>
    </row>
    <row r="12869" ht="15.75" customHeight="1">
      <c r="A12869" s="13">
        <v>42259.072916666664</v>
      </c>
      <c r="B12869" s="75">
        <v>57.02</v>
      </c>
      <c r="C12869" s="75">
        <v>62.1333333333333</v>
      </c>
      <c r="D12869" s="75">
        <v>70.4</v>
      </c>
      <c r="E12869" s="75">
        <v>77.5333333333333</v>
      </c>
    </row>
    <row r="12870" ht="15.75" customHeight="1">
      <c r="A12870" s="13">
        <v>42259.083333333336</v>
      </c>
      <c r="B12870" s="75">
        <v>57.9333333333333</v>
      </c>
      <c r="C12870" s="75">
        <v>62.0</v>
      </c>
      <c r="D12870" s="75">
        <v>69.7666666666667</v>
      </c>
      <c r="E12870" s="75">
        <v>77.0</v>
      </c>
    </row>
    <row r="12871" ht="15.75" customHeight="1">
      <c r="A12871" s="13">
        <v>42259.09375</v>
      </c>
      <c r="B12871" s="75">
        <v>57.6833333333333</v>
      </c>
      <c r="C12871" s="75">
        <v>62.0</v>
      </c>
      <c r="D12871" s="75">
        <v>69.2666666666667</v>
      </c>
      <c r="E12871" s="75">
        <v>77.0</v>
      </c>
    </row>
    <row r="12872" ht="15.75" customHeight="1">
      <c r="A12872" s="13">
        <v>42259.104166666664</v>
      </c>
      <c r="B12872" s="75">
        <v>57.4333333333333</v>
      </c>
      <c r="C12872" s="75">
        <v>62.0</v>
      </c>
      <c r="D12872" s="75">
        <v>68.7666666666667</v>
      </c>
      <c r="E12872" s="75">
        <v>77.0</v>
      </c>
    </row>
    <row r="12873" ht="15.75" customHeight="1">
      <c r="A12873" s="13">
        <v>42259.114583333336</v>
      </c>
      <c r="B12873" s="75">
        <v>57.1833333333333</v>
      </c>
      <c r="C12873" s="75">
        <v>62.0</v>
      </c>
      <c r="D12873" s="75">
        <v>68.2666666666667</v>
      </c>
      <c r="E12873" s="75">
        <v>77.0</v>
      </c>
    </row>
    <row r="12874" ht="15.75" customHeight="1">
      <c r="A12874" s="13">
        <v>42259.125</v>
      </c>
      <c r="B12874" s="75">
        <v>57.0</v>
      </c>
      <c r="C12874" s="75">
        <v>61.7666666666667</v>
      </c>
      <c r="D12874" s="75">
        <v>67.8833333333333</v>
      </c>
      <c r="E12874" s="75">
        <v>76.8833333333333</v>
      </c>
    </row>
    <row r="12875" ht="15.75" customHeight="1">
      <c r="A12875" s="13">
        <v>42259.135416666664</v>
      </c>
      <c r="B12875" s="75">
        <v>57.0</v>
      </c>
      <c r="C12875" s="75">
        <v>61.2666666666667</v>
      </c>
      <c r="D12875" s="75">
        <v>67.6333333333333</v>
      </c>
      <c r="E12875" s="75">
        <v>76.6333333333333</v>
      </c>
    </row>
    <row r="12876" ht="15.75" customHeight="1">
      <c r="A12876" s="13">
        <v>42259.145833333336</v>
      </c>
      <c r="B12876" s="75">
        <v>57.0</v>
      </c>
      <c r="C12876" s="75">
        <v>60.7666666666667</v>
      </c>
      <c r="D12876" s="75">
        <v>67.3833333333333</v>
      </c>
      <c r="E12876" s="75">
        <v>76.3833333333333</v>
      </c>
    </row>
    <row r="12877" ht="15.75" customHeight="1">
      <c r="A12877" s="13">
        <v>42259.15625</v>
      </c>
      <c r="B12877" s="75">
        <v>57.0</v>
      </c>
      <c r="C12877" s="75">
        <v>60.2666666666667</v>
      </c>
      <c r="D12877" s="75">
        <v>67.1333333333333</v>
      </c>
      <c r="E12877" s="75">
        <v>76.1333333333333</v>
      </c>
    </row>
    <row r="12878" ht="15.75" customHeight="1">
      <c r="A12878" s="13">
        <v>42259.166666666664</v>
      </c>
      <c r="B12878" s="75">
        <v>57.0</v>
      </c>
      <c r="C12878" s="75">
        <v>60.0</v>
      </c>
      <c r="D12878" s="75">
        <v>66.8833333333333</v>
      </c>
      <c r="E12878" s="75">
        <v>76.0</v>
      </c>
    </row>
    <row r="12879" ht="15.75" customHeight="1">
      <c r="A12879" s="13">
        <v>42259.177083333336</v>
      </c>
      <c r="B12879" s="75">
        <v>57.0</v>
      </c>
      <c r="C12879" s="75">
        <v>60.0</v>
      </c>
      <c r="D12879" s="75">
        <v>66.6333333333333</v>
      </c>
      <c r="E12879" s="75">
        <v>76.0</v>
      </c>
    </row>
    <row r="12880" ht="15.75" customHeight="1">
      <c r="A12880" s="13">
        <v>42259.1875</v>
      </c>
      <c r="B12880" s="75">
        <v>57.0</v>
      </c>
      <c r="C12880" s="75">
        <v>60.0</v>
      </c>
      <c r="D12880" s="75">
        <v>66.3833333333333</v>
      </c>
      <c r="E12880" s="75">
        <v>76.0</v>
      </c>
    </row>
    <row r="12881" ht="15.75" customHeight="1">
      <c r="A12881" s="13">
        <v>42259.197916666664</v>
      </c>
      <c r="B12881" s="75">
        <v>57.0833333333333</v>
      </c>
      <c r="C12881" s="75">
        <v>60.0</v>
      </c>
      <c r="D12881" s="75">
        <v>66.1333333333333</v>
      </c>
      <c r="E12881" s="75">
        <v>76.0</v>
      </c>
    </row>
    <row r="12882" ht="15.75" customHeight="1">
      <c r="A12882" s="13">
        <v>42259.208333333336</v>
      </c>
      <c r="B12882" s="75">
        <v>58.0</v>
      </c>
      <c r="C12882" s="75">
        <v>60.2592592592593</v>
      </c>
      <c r="D12882" s="75">
        <v>65.8833333333333</v>
      </c>
      <c r="E12882" s="75">
        <v>75.7666666666667</v>
      </c>
    </row>
    <row r="12883" ht="15.75" customHeight="1">
      <c r="A12883" s="13">
        <v>42259.21875</v>
      </c>
      <c r="B12883" s="75">
        <v>58.0</v>
      </c>
      <c r="C12883" s="75">
        <v>60.8148148148148</v>
      </c>
      <c r="D12883" s="75">
        <v>65.6333333333333</v>
      </c>
      <c r="E12883" s="75">
        <v>75.2666666666667</v>
      </c>
    </row>
    <row r="12884" ht="15.75" customHeight="1">
      <c r="A12884" s="13">
        <v>42259.229166666664</v>
      </c>
      <c r="B12884" s="75">
        <v>58.0</v>
      </c>
      <c r="C12884" s="75">
        <v>61.0</v>
      </c>
      <c r="D12884" s="75">
        <v>65.3833333333333</v>
      </c>
      <c r="E12884" s="75">
        <v>74.7666666666667</v>
      </c>
    </row>
    <row r="12885" ht="15.75" customHeight="1">
      <c r="A12885" s="13">
        <v>42259.239583333336</v>
      </c>
      <c r="B12885" s="75">
        <v>58.0</v>
      </c>
      <c r="C12885" s="75">
        <v>60.5714285714286</v>
      </c>
      <c r="D12885" s="75">
        <v>65.1333333333333</v>
      </c>
      <c r="E12885" s="75">
        <v>74.2666666666667</v>
      </c>
    </row>
    <row r="12886" ht="15.75" customHeight="1">
      <c r="A12886" s="13">
        <v>42259.25</v>
      </c>
      <c r="B12886" s="75">
        <v>58.0</v>
      </c>
      <c r="C12886" s="75">
        <v>60.1320754716981</v>
      </c>
      <c r="D12886" s="75">
        <v>65.0</v>
      </c>
      <c r="E12886" s="75">
        <v>74.35</v>
      </c>
    </row>
    <row r="12887" ht="15.75" customHeight="1">
      <c r="A12887" s="13">
        <v>42259.260416666664</v>
      </c>
      <c r="B12887" s="75">
        <v>58.0</v>
      </c>
      <c r="C12887" s="75">
        <v>60.4150943396226</v>
      </c>
      <c r="D12887" s="75">
        <v>65.0</v>
      </c>
      <c r="E12887" s="75">
        <v>75.1</v>
      </c>
    </row>
    <row r="12888" ht="15.75" customHeight="1">
      <c r="A12888" s="13">
        <v>42259.270833333336</v>
      </c>
      <c r="B12888" s="75">
        <v>58.0</v>
      </c>
      <c r="C12888" s="75">
        <v>60.6981132075472</v>
      </c>
      <c r="D12888" s="75">
        <v>65.0</v>
      </c>
      <c r="E12888" s="75">
        <v>75.85</v>
      </c>
    </row>
    <row r="12889" ht="15.75" customHeight="1">
      <c r="A12889" s="13">
        <v>42259.28125</v>
      </c>
      <c r="B12889" s="75">
        <v>58.0</v>
      </c>
      <c r="C12889" s="75">
        <v>60.9811320754717</v>
      </c>
      <c r="D12889" s="75">
        <v>65.0</v>
      </c>
      <c r="E12889" s="75">
        <v>76.6</v>
      </c>
    </row>
    <row r="12890" ht="15.75" customHeight="1">
      <c r="A12890" s="13">
        <v>42259.291666666664</v>
      </c>
      <c r="B12890" s="75">
        <v>58.5</v>
      </c>
      <c r="C12890" s="75">
        <v>61.2333333333333</v>
      </c>
      <c r="D12890" s="75">
        <v>65.5833333333333</v>
      </c>
      <c r="E12890" s="75">
        <v>77.1166666666667</v>
      </c>
    </row>
    <row r="12891" ht="15.75" customHeight="1">
      <c r="A12891" s="13">
        <v>42259.302083333336</v>
      </c>
      <c r="B12891" s="75">
        <v>59.2115384615385</v>
      </c>
      <c r="C12891" s="75">
        <v>61.7333333333333</v>
      </c>
      <c r="D12891" s="75">
        <v>66.8333333333333</v>
      </c>
      <c r="E12891" s="75">
        <v>77.3666666666667</v>
      </c>
    </row>
    <row r="12892" ht="15.75" customHeight="1">
      <c r="A12892" s="13">
        <v>42259.3125</v>
      </c>
      <c r="B12892" s="75">
        <v>59.5</v>
      </c>
      <c r="C12892" s="75">
        <v>62.2333333333333</v>
      </c>
      <c r="D12892" s="75">
        <v>68.0833333333333</v>
      </c>
      <c r="E12892" s="75">
        <v>77.6166666666667</v>
      </c>
    </row>
    <row r="12893" ht="15.75" customHeight="1">
      <c r="A12893" s="13">
        <v>42259.322916666664</v>
      </c>
      <c r="B12893" s="75">
        <v>59.7884615384615</v>
      </c>
      <c r="C12893" s="75">
        <v>62.7333333333333</v>
      </c>
      <c r="D12893" s="75">
        <v>69.3333333333333</v>
      </c>
      <c r="E12893" s="75">
        <v>77.8666666666667</v>
      </c>
    </row>
    <row r="12894" ht="15.75" customHeight="1">
      <c r="A12894" s="13">
        <v>42259.333333333336</v>
      </c>
      <c r="B12894" s="75">
        <v>60.0666666666667</v>
      </c>
      <c r="C12894" s="75">
        <v>63.2333333333333</v>
      </c>
      <c r="D12894" s="75">
        <v>70.7</v>
      </c>
      <c r="E12894" s="75">
        <v>78.2333333333333</v>
      </c>
    </row>
    <row r="12895" ht="15.75" customHeight="1">
      <c r="A12895" s="13">
        <v>42259.34375</v>
      </c>
      <c r="B12895" s="75">
        <v>60.3166666666667</v>
      </c>
      <c r="C12895" s="75">
        <v>63.7333333333333</v>
      </c>
      <c r="D12895" s="75">
        <v>72.2</v>
      </c>
      <c r="E12895" s="75">
        <v>78.7333333333333</v>
      </c>
    </row>
    <row r="12896" ht="15.75" customHeight="1">
      <c r="A12896" s="13">
        <v>42259.354166666664</v>
      </c>
      <c r="B12896" s="75">
        <v>60.5666666666667</v>
      </c>
      <c r="C12896" s="75">
        <v>64.2333333333333</v>
      </c>
      <c r="D12896" s="75">
        <v>73.7</v>
      </c>
      <c r="E12896" s="75">
        <v>79.2333333333333</v>
      </c>
    </row>
    <row r="12897" ht="15.75" customHeight="1">
      <c r="A12897" s="13">
        <v>42259.364583333336</v>
      </c>
      <c r="B12897" s="75">
        <v>60.8166666666667</v>
      </c>
      <c r="C12897" s="75">
        <v>64.7333333333333</v>
      </c>
      <c r="D12897" s="75">
        <v>75.2</v>
      </c>
      <c r="E12897" s="75">
        <v>79.7333333333333</v>
      </c>
    </row>
    <row r="12898" ht="15.75" customHeight="1">
      <c r="A12898" s="13">
        <v>42259.375</v>
      </c>
      <c r="B12898" s="75">
        <v>61.1333333333333</v>
      </c>
      <c r="C12898" s="75">
        <v>65.35</v>
      </c>
      <c r="D12898" s="75">
        <v>76.35</v>
      </c>
      <c r="E12898" s="75">
        <v>80.8166666666667</v>
      </c>
    </row>
    <row r="12899" ht="15.75" customHeight="1">
      <c r="A12899" s="13">
        <v>42259.385416666664</v>
      </c>
      <c r="B12899" s="75">
        <v>61.6333333333333</v>
      </c>
      <c r="C12899" s="75">
        <v>66.1</v>
      </c>
      <c r="D12899" s="75">
        <v>77.1</v>
      </c>
      <c r="E12899" s="75">
        <v>82.5666666666667</v>
      </c>
    </row>
    <row r="12900" ht="15.75" customHeight="1">
      <c r="A12900" s="13">
        <v>42259.395833333336</v>
      </c>
      <c r="B12900" s="75">
        <v>62.1333333333333</v>
      </c>
      <c r="C12900" s="75">
        <v>66.85</v>
      </c>
      <c r="D12900" s="75">
        <v>77.85</v>
      </c>
      <c r="E12900" s="75">
        <v>84.3166666666667</v>
      </c>
    </row>
    <row r="12901" ht="15.75" customHeight="1">
      <c r="A12901" s="13">
        <v>42259.40625</v>
      </c>
      <c r="B12901" s="75">
        <v>62.6333333333333</v>
      </c>
      <c r="C12901" s="75">
        <v>67.6</v>
      </c>
      <c r="D12901" s="75">
        <v>78.6</v>
      </c>
      <c r="E12901" s="75">
        <v>86.0666666666667</v>
      </c>
    </row>
    <row r="12902" ht="15.75" customHeight="1">
      <c r="A12902" s="13">
        <v>42259.416666666664</v>
      </c>
      <c r="B12902" s="75">
        <v>62.75</v>
      </c>
      <c r="C12902" s="75">
        <v>68.0</v>
      </c>
      <c r="D12902" s="75">
        <v>79.2333333333333</v>
      </c>
      <c r="E12902" s="75">
        <v>87.1166666666667</v>
      </c>
    </row>
    <row r="12903" ht="15.75" customHeight="1">
      <c r="A12903" s="13">
        <v>42259.427083333336</v>
      </c>
      <c r="B12903" s="75">
        <v>61.8125</v>
      </c>
      <c r="C12903" s="75">
        <v>68.0</v>
      </c>
      <c r="D12903" s="75">
        <v>79.7333333333333</v>
      </c>
      <c r="E12903" s="75">
        <v>87.3666666666667</v>
      </c>
    </row>
    <row r="12904" ht="15.75" customHeight="1">
      <c r="A12904" s="13">
        <v>42259.4375</v>
      </c>
      <c r="B12904" s="75">
        <v>61.0</v>
      </c>
      <c r="C12904" s="75">
        <v>68.0</v>
      </c>
      <c r="D12904" s="75">
        <v>80.2333333333333</v>
      </c>
      <c r="E12904" s="75">
        <v>87.6166666666667</v>
      </c>
    </row>
    <row r="12905" ht="15.75" customHeight="1">
      <c r="A12905" s="13">
        <v>42259.447916666664</v>
      </c>
      <c r="B12905" s="75">
        <v>61.0</v>
      </c>
      <c r="C12905" s="75">
        <v>68.0</v>
      </c>
      <c r="D12905" s="75">
        <v>80.7333333333333</v>
      </c>
      <c r="E12905" s="75">
        <v>87.8666666666667</v>
      </c>
    </row>
    <row r="12906" ht="15.75" customHeight="1">
      <c r="A12906" s="13">
        <v>42259.458333333336</v>
      </c>
      <c r="B12906" s="75">
        <v>60.9333333333333</v>
      </c>
      <c r="C12906" s="75">
        <v>67.7666666666667</v>
      </c>
      <c r="D12906" s="75">
        <v>81.35</v>
      </c>
      <c r="E12906" s="75">
        <v>88.7</v>
      </c>
    </row>
    <row r="12907" ht="15.75" customHeight="1">
      <c r="A12907" s="13">
        <v>42259.46875</v>
      </c>
      <c r="B12907" s="75">
        <v>60.6833333333333</v>
      </c>
      <c r="C12907" s="75">
        <v>67.2666666666667</v>
      </c>
      <c r="D12907" s="75">
        <v>82.1</v>
      </c>
      <c r="E12907" s="75">
        <v>90.2</v>
      </c>
    </row>
    <row r="12908" ht="15.75" customHeight="1">
      <c r="A12908" s="13">
        <v>42259.479166666664</v>
      </c>
      <c r="B12908" s="75">
        <v>60.4333333333333</v>
      </c>
      <c r="C12908" s="75">
        <v>66.7666666666667</v>
      </c>
      <c r="D12908" s="75">
        <v>82.85</v>
      </c>
      <c r="E12908" s="75">
        <v>91.7</v>
      </c>
    </row>
    <row r="12909" ht="15.75" customHeight="1">
      <c r="A12909" s="13">
        <v>42259.489583333336</v>
      </c>
      <c r="B12909" s="75">
        <v>60.1833333333333</v>
      </c>
      <c r="C12909" s="75">
        <v>66.2666666666667</v>
      </c>
      <c r="D12909" s="75">
        <v>83.6</v>
      </c>
      <c r="E12909" s="75">
        <v>93.2</v>
      </c>
    </row>
    <row r="12910" ht="15.75" customHeight="1">
      <c r="A12910" s="13">
        <v>42259.5</v>
      </c>
      <c r="B12910" s="75">
        <v>60.125</v>
      </c>
      <c r="C12910" s="75">
        <v>66.1166666666667</v>
      </c>
      <c r="D12910" s="75">
        <v>84.2333333333333</v>
      </c>
      <c r="E12910" s="75">
        <v>94.1166666666667</v>
      </c>
    </row>
    <row r="12911" ht="15.75" customHeight="1">
      <c r="A12911" s="13">
        <v>42259.510416666664</v>
      </c>
      <c r="B12911" s="75">
        <v>60.59375</v>
      </c>
      <c r="C12911" s="75">
        <v>66.3666666666667</v>
      </c>
      <c r="D12911" s="75">
        <v>84.7333333333333</v>
      </c>
      <c r="E12911" s="75">
        <v>94.3666666666667</v>
      </c>
    </row>
    <row r="12912" ht="15.75" customHeight="1">
      <c r="A12912" s="13">
        <v>42259.520833333336</v>
      </c>
      <c r="B12912" s="75">
        <v>61.0</v>
      </c>
      <c r="C12912" s="75">
        <v>66.6166666666667</v>
      </c>
      <c r="D12912" s="75">
        <v>85.2333333333333</v>
      </c>
      <c r="E12912" s="75">
        <v>94.6166666666667</v>
      </c>
    </row>
    <row r="12913" ht="15.75" customHeight="1">
      <c r="A12913" s="13">
        <v>42259.53125</v>
      </c>
      <c r="B12913" s="75">
        <v>61.0</v>
      </c>
      <c r="C12913" s="75">
        <v>66.8666666666667</v>
      </c>
      <c r="D12913" s="75">
        <v>85.7333333333333</v>
      </c>
      <c r="E12913" s="75">
        <v>94.8666666666667</v>
      </c>
    </row>
    <row r="12914" ht="15.75" customHeight="1">
      <c r="A12914" s="13">
        <v>42259.541666666664</v>
      </c>
      <c r="B12914" s="75">
        <v>61.0666666666667</v>
      </c>
      <c r="C12914" s="75">
        <v>66.8833333333333</v>
      </c>
      <c r="D12914" s="75">
        <v>86.1166666666667</v>
      </c>
      <c r="E12914" s="75">
        <v>95.2333333333333</v>
      </c>
    </row>
    <row r="12915" ht="15.75" customHeight="1">
      <c r="A12915" s="13">
        <v>42259.552083333336</v>
      </c>
      <c r="B12915" s="75">
        <v>61.3166666666667</v>
      </c>
      <c r="C12915" s="75">
        <v>66.6333333333333</v>
      </c>
      <c r="D12915" s="75">
        <v>86.3666666666667</v>
      </c>
      <c r="E12915" s="75">
        <v>95.7333333333333</v>
      </c>
    </row>
    <row r="12916" ht="15.75" customHeight="1">
      <c r="A12916" s="13">
        <v>42259.5625</v>
      </c>
      <c r="B12916" s="75">
        <v>61.5666666666667</v>
      </c>
      <c r="C12916" s="75">
        <v>66.3833333333333</v>
      </c>
      <c r="D12916" s="75">
        <v>86.6166666666667</v>
      </c>
      <c r="E12916" s="75">
        <v>96.2333333333333</v>
      </c>
    </row>
    <row r="12917" ht="15.75" customHeight="1">
      <c r="A12917" s="13">
        <v>42259.572916666664</v>
      </c>
      <c r="B12917" s="75">
        <v>61.8166666666667</v>
      </c>
      <c r="C12917" s="75">
        <v>66.1333333333333</v>
      </c>
      <c r="D12917" s="75">
        <v>86.8666666666667</v>
      </c>
      <c r="E12917" s="75">
        <v>96.7333333333333</v>
      </c>
    </row>
    <row r="12918" ht="15.75" customHeight="1">
      <c r="A12918" s="13">
        <v>42259.583333333336</v>
      </c>
      <c r="B12918" s="75">
        <v>62.1333333333333</v>
      </c>
      <c r="C12918" s="75">
        <v>66.4666666666667</v>
      </c>
      <c r="D12918" s="75">
        <v>87.0</v>
      </c>
      <c r="E12918" s="75">
        <v>96.8833333333333</v>
      </c>
    </row>
    <row r="12919" ht="15.75" customHeight="1">
      <c r="A12919" s="13">
        <v>42259.59375</v>
      </c>
      <c r="B12919" s="75">
        <v>62.6333333333333</v>
      </c>
      <c r="C12919" s="75">
        <v>67.4666666666667</v>
      </c>
      <c r="D12919" s="75">
        <v>87.0</v>
      </c>
      <c r="E12919" s="75">
        <v>96.6333333333333</v>
      </c>
    </row>
    <row r="12920" ht="15.75" customHeight="1">
      <c r="A12920" s="13">
        <v>42259.604166666664</v>
      </c>
      <c r="B12920" s="75">
        <v>63.1333333333333</v>
      </c>
      <c r="C12920" s="75">
        <v>68.4666666666667</v>
      </c>
      <c r="D12920" s="75">
        <v>87.0</v>
      </c>
      <c r="E12920" s="75">
        <v>96.3833333333333</v>
      </c>
    </row>
    <row r="12921" ht="15.75" customHeight="1">
      <c r="A12921" s="13">
        <v>42259.614583333336</v>
      </c>
      <c r="B12921" s="75">
        <v>63.6333333333333</v>
      </c>
      <c r="C12921" s="75">
        <v>69.4666666666667</v>
      </c>
      <c r="D12921" s="75">
        <v>87.0</v>
      </c>
      <c r="E12921" s="75">
        <v>96.1333333333333</v>
      </c>
    </row>
    <row r="12922" ht="15.75" customHeight="1">
      <c r="A12922" s="13">
        <v>42259.625</v>
      </c>
      <c r="B12922" s="75">
        <v>64.4666666666667</v>
      </c>
      <c r="C12922" s="75">
        <v>70.35</v>
      </c>
      <c r="D12922" s="75">
        <v>87.1166666666667</v>
      </c>
      <c r="E12922" s="75">
        <v>95.7666666666667</v>
      </c>
    </row>
    <row r="12923" ht="15.75" customHeight="1">
      <c r="A12923" s="13">
        <v>42259.635416666664</v>
      </c>
      <c r="B12923" s="75">
        <v>66.2166666666667</v>
      </c>
      <c r="C12923" s="75">
        <v>71.1</v>
      </c>
      <c r="D12923" s="75">
        <v>87.3666666666667</v>
      </c>
      <c r="E12923" s="75">
        <v>95.2666666666667</v>
      </c>
    </row>
    <row r="12924" ht="15.75" customHeight="1">
      <c r="A12924" s="13">
        <v>42259.645833333336</v>
      </c>
      <c r="B12924" s="75">
        <v>67.9666666666667</v>
      </c>
      <c r="C12924" s="75">
        <v>71.85</v>
      </c>
      <c r="D12924" s="75">
        <v>87.6166666666667</v>
      </c>
      <c r="E12924" s="75">
        <v>94.7666666666667</v>
      </c>
    </row>
    <row r="12925" ht="15.75" customHeight="1">
      <c r="A12925" s="13">
        <v>42259.65625</v>
      </c>
      <c r="B12925" s="75">
        <v>69.7166666666667</v>
      </c>
      <c r="C12925" s="75">
        <v>72.6</v>
      </c>
      <c r="D12925" s="75">
        <v>87.8666666666667</v>
      </c>
      <c r="E12925" s="75">
        <v>94.2666666666667</v>
      </c>
    </row>
    <row r="12926" ht="15.75" customHeight="1">
      <c r="A12926" s="13">
        <v>42259.666666666664</v>
      </c>
      <c r="B12926" s="75">
        <v>71.0</v>
      </c>
      <c r="C12926" s="75">
        <v>73.2333333333333</v>
      </c>
      <c r="D12926" s="75">
        <v>88.0</v>
      </c>
      <c r="E12926" s="75">
        <v>93.5333333333333</v>
      </c>
    </row>
    <row r="12927" ht="15.75" customHeight="1">
      <c r="A12927" s="13">
        <v>42259.677083333336</v>
      </c>
      <c r="B12927" s="75">
        <v>71.0</v>
      </c>
      <c r="C12927" s="75">
        <v>73.7333333333333</v>
      </c>
      <c r="D12927" s="75">
        <v>88.0</v>
      </c>
      <c r="E12927" s="75">
        <v>92.5333333333333</v>
      </c>
    </row>
    <row r="12928" ht="15.75" customHeight="1">
      <c r="A12928" s="13">
        <v>42259.6875</v>
      </c>
      <c r="B12928" s="75">
        <v>71.0</v>
      </c>
      <c r="C12928" s="75">
        <v>74.2333333333333</v>
      </c>
      <c r="D12928" s="75">
        <v>88.0</v>
      </c>
      <c r="E12928" s="75">
        <v>91.5333333333333</v>
      </c>
    </row>
    <row r="12929" ht="15.75" customHeight="1">
      <c r="A12929" s="13">
        <v>42259.697916666664</v>
      </c>
      <c r="B12929" s="75">
        <v>71.0</v>
      </c>
      <c r="C12929" s="75">
        <v>74.7333333333333</v>
      </c>
      <c r="D12929" s="75">
        <v>88.0</v>
      </c>
      <c r="E12929" s="75">
        <v>90.5333333333333</v>
      </c>
    </row>
    <row r="12930" ht="15.75" customHeight="1">
      <c r="A12930" s="13">
        <v>42259.708333333336</v>
      </c>
      <c r="B12930" s="75">
        <v>71.1333333333333</v>
      </c>
      <c r="C12930" s="75">
        <v>75.2333333333333</v>
      </c>
      <c r="D12930" s="75">
        <v>87.8833333333333</v>
      </c>
      <c r="E12930" s="75">
        <v>89.65</v>
      </c>
    </row>
    <row r="12931" ht="15.75" customHeight="1">
      <c r="A12931" s="13">
        <v>42259.71875</v>
      </c>
      <c r="B12931" s="75">
        <v>71.6333333333333</v>
      </c>
      <c r="C12931" s="75">
        <v>75.7333333333333</v>
      </c>
      <c r="D12931" s="75">
        <v>87.6333333333333</v>
      </c>
      <c r="E12931" s="75">
        <v>88.9</v>
      </c>
    </row>
    <row r="12932" ht="15.75" customHeight="1">
      <c r="A12932" s="13">
        <v>42259.729166666664</v>
      </c>
      <c r="B12932" s="75">
        <v>72.1333333333333</v>
      </c>
      <c r="C12932" s="75">
        <v>76.2333333333333</v>
      </c>
      <c r="D12932" s="75">
        <v>87.3833333333333</v>
      </c>
      <c r="E12932" s="75">
        <v>88.15</v>
      </c>
    </row>
    <row r="12933" ht="15.75" customHeight="1">
      <c r="A12933" s="13">
        <v>42259.739583333336</v>
      </c>
      <c r="B12933" s="75">
        <v>72.6333333333333</v>
      </c>
      <c r="C12933" s="75">
        <v>76.7333333333333</v>
      </c>
      <c r="D12933" s="75">
        <v>87.1333333333333</v>
      </c>
      <c r="E12933" s="75">
        <v>87.4</v>
      </c>
    </row>
    <row r="12934" ht="15.75" customHeight="1">
      <c r="A12934" s="13">
        <v>42259.75</v>
      </c>
      <c r="B12934" s="75">
        <v>72.6666666666667</v>
      </c>
      <c r="C12934" s="75">
        <v>76.8833333333333</v>
      </c>
      <c r="D12934" s="75">
        <v>86.65</v>
      </c>
      <c r="E12934" s="75">
        <v>86.7666666666667</v>
      </c>
    </row>
    <row r="12935" ht="15.75" customHeight="1">
      <c r="A12935" s="13">
        <v>42259.760416666664</v>
      </c>
      <c r="B12935" s="75">
        <v>71.4166666666667</v>
      </c>
      <c r="C12935" s="75">
        <v>76.6333333333333</v>
      </c>
      <c r="D12935" s="75">
        <v>85.9</v>
      </c>
      <c r="E12935" s="75">
        <v>86.2666666666667</v>
      </c>
    </row>
    <row r="12936" ht="15.75" customHeight="1">
      <c r="A12936" s="13">
        <v>42259.770833333336</v>
      </c>
      <c r="B12936" s="75">
        <v>70.1666666666667</v>
      </c>
      <c r="C12936" s="75">
        <v>76.3833333333333</v>
      </c>
      <c r="D12936" s="75">
        <v>85.15</v>
      </c>
      <c r="E12936" s="75">
        <v>85.7666666666667</v>
      </c>
    </row>
    <row r="12937" ht="15.75" customHeight="1">
      <c r="A12937" s="13">
        <v>42259.78125</v>
      </c>
      <c r="B12937" s="75">
        <v>68.9166666666667</v>
      </c>
      <c r="C12937" s="75">
        <v>76.1333333333333</v>
      </c>
      <c r="D12937" s="75">
        <v>84.4</v>
      </c>
      <c r="E12937" s="75">
        <v>85.2666666666667</v>
      </c>
    </row>
    <row r="12938" ht="15.75" customHeight="1">
      <c r="A12938" s="13">
        <v>42259.791666666664</v>
      </c>
      <c r="B12938" s="75">
        <v>67.8</v>
      </c>
      <c r="C12938" s="75">
        <v>75.8833333333333</v>
      </c>
      <c r="D12938" s="75">
        <v>83.7666666666667</v>
      </c>
      <c r="E12938" s="75">
        <v>84.8833333333333</v>
      </c>
    </row>
    <row r="12939" ht="15.75" customHeight="1">
      <c r="A12939" s="13">
        <v>42259.802083333336</v>
      </c>
      <c r="B12939" s="75">
        <v>67.05</v>
      </c>
      <c r="C12939" s="75">
        <v>75.6333333333333</v>
      </c>
      <c r="D12939" s="75">
        <v>83.2666666666667</v>
      </c>
      <c r="E12939" s="75">
        <v>84.6333333333333</v>
      </c>
    </row>
    <row r="12940" ht="15.75" customHeight="1">
      <c r="A12940" s="13">
        <v>42259.8125</v>
      </c>
      <c r="B12940" s="75">
        <v>66.3</v>
      </c>
      <c r="C12940" s="75">
        <v>75.3833333333333</v>
      </c>
      <c r="D12940" s="75">
        <v>82.7666666666667</v>
      </c>
      <c r="E12940" s="75">
        <v>84.3833333333333</v>
      </c>
    </row>
    <row r="12941" ht="15.75" customHeight="1">
      <c r="A12941" s="13">
        <v>42259.822916666664</v>
      </c>
      <c r="B12941" s="75">
        <v>65.55</v>
      </c>
      <c r="C12941" s="75">
        <v>75.1333333333333</v>
      </c>
      <c r="D12941" s="75">
        <v>82.2666666666667</v>
      </c>
      <c r="E12941" s="75">
        <v>84.1333333333333</v>
      </c>
    </row>
    <row r="12942" ht="15.75" customHeight="1">
      <c r="A12942" s="13">
        <v>42259.833333333336</v>
      </c>
      <c r="B12942" s="75">
        <v>64.9333333333333</v>
      </c>
      <c r="C12942" s="75">
        <v>74.3</v>
      </c>
      <c r="D12942" s="75">
        <v>81.65</v>
      </c>
      <c r="E12942" s="75">
        <v>83.8833333333333</v>
      </c>
    </row>
    <row r="12943" ht="15.75" customHeight="1">
      <c r="A12943" s="13">
        <v>42259.84375</v>
      </c>
      <c r="B12943" s="75">
        <v>64.6833333333333</v>
      </c>
      <c r="C12943" s="75">
        <v>72.8</v>
      </c>
      <c r="D12943" s="75">
        <v>80.9</v>
      </c>
      <c r="E12943" s="75">
        <v>83.6333333333333</v>
      </c>
    </row>
    <row r="12944" ht="15.75" customHeight="1">
      <c r="A12944" s="13">
        <v>42259.854166666664</v>
      </c>
      <c r="B12944" s="75">
        <v>64.4333333333333</v>
      </c>
      <c r="C12944" s="75">
        <v>71.3</v>
      </c>
      <c r="D12944" s="75">
        <v>80.15</v>
      </c>
      <c r="E12944" s="75">
        <v>83.3833333333333</v>
      </c>
    </row>
    <row r="12945" ht="15.75" customHeight="1">
      <c r="A12945" s="13">
        <v>42259.864583333336</v>
      </c>
      <c r="B12945" s="75">
        <v>64.1833333333333</v>
      </c>
      <c r="C12945" s="75">
        <v>69.8</v>
      </c>
      <c r="D12945" s="75">
        <v>79.4</v>
      </c>
      <c r="E12945" s="75">
        <v>83.1333333333333</v>
      </c>
    </row>
    <row r="12946" ht="15.75" customHeight="1">
      <c r="A12946" s="13">
        <v>42259.875</v>
      </c>
      <c r="B12946" s="75">
        <v>63.9310344827586</v>
      </c>
      <c r="C12946" s="75">
        <v>68.7666666666667</v>
      </c>
      <c r="D12946" s="75">
        <v>78.65</v>
      </c>
      <c r="E12946" s="75">
        <v>82.8833333333333</v>
      </c>
    </row>
    <row r="12947" ht="15.75" customHeight="1">
      <c r="A12947" s="13">
        <v>42259.885416666664</v>
      </c>
      <c r="B12947" s="75">
        <v>63.6724137931034</v>
      </c>
      <c r="C12947" s="75">
        <v>68.2666666666667</v>
      </c>
      <c r="D12947" s="75">
        <v>77.9</v>
      </c>
      <c r="E12947" s="75">
        <v>82.6333333333333</v>
      </c>
    </row>
    <row r="12948" ht="15.75" customHeight="1">
      <c r="A12948" s="13">
        <v>42259.895833333336</v>
      </c>
      <c r="B12948" s="75">
        <v>63.4137931034483</v>
      </c>
      <c r="C12948" s="75">
        <v>67.7666666666667</v>
      </c>
      <c r="D12948" s="75">
        <v>77.15</v>
      </c>
      <c r="E12948" s="75">
        <v>82.3833333333333</v>
      </c>
    </row>
    <row r="12949" ht="15.75" customHeight="1">
      <c r="A12949" s="13">
        <v>42259.90625</v>
      </c>
      <c r="B12949" s="75">
        <v>63.1551724137931</v>
      </c>
      <c r="C12949" s="75">
        <v>67.2666666666667</v>
      </c>
      <c r="D12949" s="75">
        <v>76.4</v>
      </c>
      <c r="E12949" s="75">
        <v>82.1333333333333</v>
      </c>
    </row>
    <row r="12950" ht="15.75" customHeight="1">
      <c r="A12950" s="13">
        <v>42259.916666666664</v>
      </c>
      <c r="B12950" s="75">
        <v>62.9333333333333</v>
      </c>
      <c r="C12950" s="75">
        <v>67.0</v>
      </c>
      <c r="D12950" s="75">
        <v>76.0</v>
      </c>
      <c r="E12950" s="75">
        <v>81.8833333333333</v>
      </c>
    </row>
    <row r="12951" ht="15.75" customHeight="1">
      <c r="A12951" s="13">
        <v>42259.927083333336</v>
      </c>
      <c r="B12951" s="75">
        <v>62.6833333333333</v>
      </c>
      <c r="C12951" s="75">
        <v>67.0</v>
      </c>
      <c r="D12951" s="75">
        <v>76.0</v>
      </c>
      <c r="E12951" s="75">
        <v>81.6333333333333</v>
      </c>
    </row>
    <row r="12952" ht="15.75" customHeight="1">
      <c r="A12952" s="13">
        <v>42259.9375</v>
      </c>
      <c r="B12952" s="75">
        <v>62.4333333333333</v>
      </c>
      <c r="C12952" s="75">
        <v>67.0</v>
      </c>
      <c r="D12952" s="75">
        <v>76.0</v>
      </c>
      <c r="E12952" s="75">
        <v>81.3833333333333</v>
      </c>
    </row>
    <row r="12953" ht="15.75" customHeight="1">
      <c r="A12953" s="13">
        <v>42259.947916666664</v>
      </c>
      <c r="B12953" s="75">
        <v>62.1833333333333</v>
      </c>
      <c r="C12953" s="75">
        <v>67.0</v>
      </c>
      <c r="D12953" s="75">
        <v>76.0</v>
      </c>
      <c r="E12953" s="75">
        <v>81.1333333333333</v>
      </c>
    </row>
    <row r="12954" ht="15.75" customHeight="1">
      <c r="A12954" s="13">
        <v>42259.958333333336</v>
      </c>
      <c r="B12954" s="75">
        <v>61.9333333333333</v>
      </c>
      <c r="C12954" s="75">
        <v>66.8833333333333</v>
      </c>
      <c r="D12954" s="75">
        <v>75.8833333333333</v>
      </c>
      <c r="E12954" s="75">
        <v>80.8833333333333</v>
      </c>
    </row>
    <row r="12955" ht="15.75" customHeight="1">
      <c r="A12955" s="13">
        <v>42259.96875</v>
      </c>
      <c r="B12955" s="75">
        <v>61.6833333333333</v>
      </c>
      <c r="C12955" s="75">
        <v>66.6333333333333</v>
      </c>
      <c r="D12955" s="75">
        <v>75.6333333333333</v>
      </c>
      <c r="E12955" s="75">
        <v>80.6333333333333</v>
      </c>
    </row>
    <row r="12956" ht="15.75" customHeight="1">
      <c r="A12956" s="13">
        <v>42259.979166666664</v>
      </c>
      <c r="B12956" s="75">
        <v>61.4333333333333</v>
      </c>
      <c r="C12956" s="75">
        <v>66.3833333333333</v>
      </c>
      <c r="D12956" s="75">
        <v>75.3833333333333</v>
      </c>
      <c r="E12956" s="75">
        <v>80.3833333333333</v>
      </c>
    </row>
    <row r="12957" ht="15.75" customHeight="1">
      <c r="A12957" s="13">
        <v>42259.989583333336</v>
      </c>
      <c r="B12957" s="75">
        <v>61.1833333333333</v>
      </c>
      <c r="C12957" s="75">
        <v>66.1333333333333</v>
      </c>
      <c r="D12957" s="75">
        <v>75.1333333333333</v>
      </c>
      <c r="E12957" s="75">
        <v>80.1333333333333</v>
      </c>
    </row>
    <row r="12958" ht="15.75" customHeight="1">
      <c r="A12958" s="13">
        <v>42260.0</v>
      </c>
      <c r="B12958" s="75">
        <v>61.0</v>
      </c>
      <c r="C12958" s="75">
        <v>65.7666666666667</v>
      </c>
      <c r="D12958" s="75">
        <v>74.8833333333333</v>
      </c>
      <c r="E12958" s="75">
        <v>79.8833333333333</v>
      </c>
    </row>
    <row r="12959" ht="15.75" customHeight="1">
      <c r="A12959" s="13">
        <v>42260.010416666664</v>
      </c>
      <c r="B12959" s="75">
        <v>61.0</v>
      </c>
      <c r="C12959" s="75">
        <v>65.2666666666667</v>
      </c>
      <c r="D12959" s="75">
        <v>74.6333333333333</v>
      </c>
      <c r="E12959" s="75">
        <v>79.6333333333333</v>
      </c>
    </row>
    <row r="12960" ht="15.75" customHeight="1">
      <c r="A12960" s="13">
        <v>42260.020833333336</v>
      </c>
      <c r="B12960" s="75">
        <v>61.0</v>
      </c>
      <c r="C12960" s="75">
        <v>64.7666666666667</v>
      </c>
      <c r="D12960" s="75">
        <v>74.3833333333333</v>
      </c>
      <c r="E12960" s="75">
        <v>79.3833333333333</v>
      </c>
    </row>
    <row r="12961" ht="15.75" customHeight="1">
      <c r="A12961" s="13">
        <v>42260.03125</v>
      </c>
      <c r="B12961" s="75">
        <v>61.0</v>
      </c>
      <c r="C12961" s="75">
        <v>64.2666666666667</v>
      </c>
      <c r="D12961" s="75">
        <v>74.1333333333333</v>
      </c>
      <c r="E12961" s="75">
        <v>79.1333333333333</v>
      </c>
    </row>
    <row r="12962" ht="15.75" customHeight="1">
      <c r="A12962" s="13">
        <v>42260.041666666664</v>
      </c>
      <c r="B12962" s="75">
        <v>60.9333333333333</v>
      </c>
      <c r="C12962" s="75">
        <v>63.8833333333333</v>
      </c>
      <c r="D12962" s="75">
        <v>73.8833333333333</v>
      </c>
      <c r="E12962" s="75">
        <v>79.0</v>
      </c>
    </row>
    <row r="12963" ht="15.75" customHeight="1">
      <c r="A12963" s="13">
        <v>42260.052083333336</v>
      </c>
      <c r="B12963" s="75">
        <v>60.6833333333333</v>
      </c>
      <c r="C12963" s="75">
        <v>63.6333333333333</v>
      </c>
      <c r="D12963" s="75">
        <v>73.6333333333333</v>
      </c>
      <c r="E12963" s="75">
        <v>79.0</v>
      </c>
    </row>
    <row r="12964" ht="15.75" customHeight="1">
      <c r="A12964" s="13">
        <v>42260.0625</v>
      </c>
      <c r="B12964" s="75">
        <v>60.4333333333333</v>
      </c>
      <c r="C12964" s="75">
        <v>63.3833333333333</v>
      </c>
      <c r="D12964" s="75">
        <v>73.3833333333333</v>
      </c>
      <c r="E12964" s="75">
        <v>79.0</v>
      </c>
    </row>
    <row r="12965" ht="15.75" customHeight="1">
      <c r="A12965" s="13">
        <v>42260.072916666664</v>
      </c>
      <c r="B12965" s="75">
        <v>60.1833333333333</v>
      </c>
      <c r="C12965" s="75">
        <v>63.1333333333333</v>
      </c>
      <c r="D12965" s="75">
        <v>73.1333333333333</v>
      </c>
      <c r="E12965" s="75">
        <v>79.0</v>
      </c>
    </row>
    <row r="12966" ht="15.75" customHeight="1">
      <c r="A12966" s="13">
        <v>42260.083333333336</v>
      </c>
      <c r="B12966" s="75">
        <v>60.0</v>
      </c>
      <c r="C12966" s="75">
        <v>63.0</v>
      </c>
      <c r="D12966" s="75">
        <v>72.7666666666667</v>
      </c>
      <c r="E12966" s="75">
        <v>78.7666666666667</v>
      </c>
    </row>
    <row r="12967" ht="15.75" customHeight="1">
      <c r="A12967" s="13">
        <v>42260.09375</v>
      </c>
      <c r="B12967" s="75">
        <v>60.0</v>
      </c>
      <c r="C12967" s="75">
        <v>63.0</v>
      </c>
      <c r="D12967" s="75">
        <v>72.2666666666667</v>
      </c>
      <c r="E12967" s="75">
        <v>78.2666666666667</v>
      </c>
    </row>
    <row r="12968" ht="15.75" customHeight="1">
      <c r="A12968" s="13">
        <v>42260.104166666664</v>
      </c>
      <c r="B12968" s="75">
        <v>60.0</v>
      </c>
      <c r="C12968" s="75">
        <v>63.0</v>
      </c>
      <c r="D12968" s="75">
        <v>71.7666666666667</v>
      </c>
      <c r="E12968" s="75">
        <v>77.7666666666667</v>
      </c>
    </row>
    <row r="12969" ht="15.75" customHeight="1">
      <c r="A12969" s="13">
        <v>42260.114583333336</v>
      </c>
      <c r="B12969" s="75">
        <v>60.0</v>
      </c>
      <c r="C12969" s="75">
        <v>63.0</v>
      </c>
      <c r="D12969" s="75">
        <v>71.2666666666667</v>
      </c>
      <c r="E12969" s="75">
        <v>77.2666666666667</v>
      </c>
    </row>
    <row r="12970" ht="15.75" customHeight="1">
      <c r="A12970" s="13">
        <v>42260.125</v>
      </c>
      <c r="B12970" s="75">
        <v>60.0</v>
      </c>
      <c r="C12970" s="75">
        <v>63.0</v>
      </c>
      <c r="D12970" s="75">
        <v>70.8833333333333</v>
      </c>
      <c r="E12970" s="75">
        <v>76.8833333333333</v>
      </c>
    </row>
    <row r="12971" ht="15.75" customHeight="1">
      <c r="A12971" s="13">
        <v>42260.135416666664</v>
      </c>
      <c r="B12971" s="75">
        <v>60.0</v>
      </c>
      <c r="C12971" s="75">
        <v>63.0</v>
      </c>
      <c r="D12971" s="75">
        <v>70.6333333333333</v>
      </c>
      <c r="E12971" s="75">
        <v>76.6333333333333</v>
      </c>
    </row>
    <row r="12972" ht="15.75" customHeight="1">
      <c r="A12972" s="13">
        <v>42260.145833333336</v>
      </c>
      <c r="B12972" s="75">
        <v>60.0</v>
      </c>
      <c r="C12972" s="75">
        <v>63.0</v>
      </c>
      <c r="D12972" s="75">
        <v>70.3833333333333</v>
      </c>
      <c r="E12972" s="75">
        <v>76.3833333333333</v>
      </c>
    </row>
    <row r="12973" ht="15.75" customHeight="1">
      <c r="A12973" s="13">
        <v>42260.15625</v>
      </c>
      <c r="B12973" s="75">
        <v>60.0</v>
      </c>
      <c r="C12973" s="75">
        <v>63.0</v>
      </c>
      <c r="D12973" s="75">
        <v>70.1333333333333</v>
      </c>
      <c r="E12973" s="75">
        <v>76.1333333333333</v>
      </c>
    </row>
    <row r="12974" ht="15.75" customHeight="1">
      <c r="A12974" s="13">
        <v>42260.166666666664</v>
      </c>
      <c r="B12974" s="75">
        <v>60.0</v>
      </c>
      <c r="C12974" s="75">
        <v>63.0</v>
      </c>
      <c r="D12974" s="75">
        <v>70.0</v>
      </c>
      <c r="E12974" s="75">
        <v>75.7666666666667</v>
      </c>
    </row>
    <row r="12975" ht="15.75" customHeight="1">
      <c r="A12975" s="13">
        <v>42260.177083333336</v>
      </c>
      <c r="B12975" s="75">
        <v>60.0</v>
      </c>
      <c r="C12975" s="75">
        <v>63.0</v>
      </c>
      <c r="D12975" s="75">
        <v>70.0</v>
      </c>
      <c r="E12975" s="75">
        <v>75.2666666666667</v>
      </c>
    </row>
    <row r="12976" ht="15.75" customHeight="1">
      <c r="A12976" s="13">
        <v>42260.1875</v>
      </c>
      <c r="B12976" s="75">
        <v>60.0</v>
      </c>
      <c r="C12976" s="75">
        <v>63.0</v>
      </c>
      <c r="D12976" s="75">
        <v>70.0</v>
      </c>
      <c r="E12976" s="75">
        <v>74.7666666666667</v>
      </c>
    </row>
    <row r="12977" ht="15.75" customHeight="1">
      <c r="A12977" s="13">
        <v>42260.197916666664</v>
      </c>
      <c r="B12977" s="75">
        <v>60.0</v>
      </c>
      <c r="C12977" s="75">
        <v>63.0</v>
      </c>
      <c r="D12977" s="75">
        <v>70.0</v>
      </c>
      <c r="E12977" s="75">
        <v>74.2666666666667</v>
      </c>
    </row>
    <row r="12978" ht="15.75" customHeight="1">
      <c r="A12978" s="13">
        <v>42260.208333333336</v>
      </c>
      <c r="B12978" s="75">
        <v>59.9333333333333</v>
      </c>
      <c r="C12978" s="75">
        <v>63.1166666666667</v>
      </c>
      <c r="D12978" s="75">
        <v>69.7666666666667</v>
      </c>
      <c r="E12978" s="75">
        <v>74.0</v>
      </c>
    </row>
    <row r="12979" ht="15.75" customHeight="1">
      <c r="A12979" s="13">
        <v>42260.21875</v>
      </c>
      <c r="B12979" s="75">
        <v>59.6833333333333</v>
      </c>
      <c r="C12979" s="75">
        <v>63.3666666666667</v>
      </c>
      <c r="D12979" s="75">
        <v>69.2666666666667</v>
      </c>
      <c r="E12979" s="75">
        <v>74.0</v>
      </c>
    </row>
    <row r="12980" ht="15.75" customHeight="1">
      <c r="A12980" s="13">
        <v>42260.229166666664</v>
      </c>
      <c r="B12980" s="75">
        <v>59.4333333333333</v>
      </c>
      <c r="C12980" s="75">
        <v>63.6166666666667</v>
      </c>
      <c r="D12980" s="75">
        <v>68.7666666666667</v>
      </c>
      <c r="E12980" s="75">
        <v>74.0</v>
      </c>
    </row>
    <row r="12981" ht="15.75" customHeight="1">
      <c r="A12981" s="13">
        <v>42260.239583333336</v>
      </c>
      <c r="B12981" s="75">
        <v>59.1833333333333</v>
      </c>
      <c r="C12981" s="75">
        <v>63.8666666666667</v>
      </c>
      <c r="D12981" s="75">
        <v>68.2666666666667</v>
      </c>
      <c r="E12981" s="75">
        <v>74.0</v>
      </c>
    </row>
    <row r="12982" ht="15.75" customHeight="1">
      <c r="A12982" s="13">
        <v>42260.25</v>
      </c>
      <c r="B12982" s="75">
        <v>59.0666666666667</v>
      </c>
      <c r="C12982" s="75">
        <v>64.1166666666667</v>
      </c>
      <c r="D12982" s="75">
        <v>67.8833333333333</v>
      </c>
      <c r="E12982" s="75">
        <v>74.2333333333333</v>
      </c>
    </row>
    <row r="12983" ht="15.75" customHeight="1">
      <c r="A12983" s="13">
        <v>42260.260416666664</v>
      </c>
      <c r="B12983" s="75">
        <v>59.3166666666667</v>
      </c>
      <c r="C12983" s="75">
        <v>64.3666666666667</v>
      </c>
      <c r="D12983" s="75">
        <v>67.6333333333333</v>
      </c>
      <c r="E12983" s="75">
        <v>74.7333333333333</v>
      </c>
    </row>
    <row r="12984" ht="15.75" customHeight="1">
      <c r="A12984" s="13">
        <v>42260.270833333336</v>
      </c>
      <c r="B12984" s="75">
        <v>59.5666666666667</v>
      </c>
      <c r="C12984" s="75">
        <v>64.6166666666667</v>
      </c>
      <c r="D12984" s="75">
        <v>67.3833333333333</v>
      </c>
      <c r="E12984" s="75">
        <v>75.2333333333333</v>
      </c>
    </row>
    <row r="12985" ht="15.75" customHeight="1">
      <c r="A12985" s="13">
        <v>42260.28125</v>
      </c>
      <c r="B12985" s="75">
        <v>59.8166666666667</v>
      </c>
      <c r="C12985" s="75">
        <v>64.8666666666667</v>
      </c>
      <c r="D12985" s="75">
        <v>67.1333333333333</v>
      </c>
      <c r="E12985" s="75">
        <v>75.7333333333333</v>
      </c>
    </row>
    <row r="12986" ht="15.75" customHeight="1">
      <c r="A12986" s="13">
        <v>42260.291666666664</v>
      </c>
      <c r="B12986" s="75">
        <v>60.2</v>
      </c>
      <c r="C12986" s="75">
        <v>65.2333333333333</v>
      </c>
      <c r="D12986" s="75">
        <v>67.9333333333333</v>
      </c>
      <c r="E12986" s="75">
        <v>76.35</v>
      </c>
    </row>
    <row r="12987" ht="15.75" customHeight="1">
      <c r="A12987" s="13">
        <v>42260.302083333336</v>
      </c>
      <c r="B12987" s="75">
        <v>60.95</v>
      </c>
      <c r="C12987" s="75">
        <v>65.7333333333333</v>
      </c>
      <c r="D12987" s="75">
        <v>69.9333333333333</v>
      </c>
      <c r="E12987" s="75">
        <v>77.1</v>
      </c>
    </row>
    <row r="12988" ht="15.75" customHeight="1">
      <c r="A12988" s="13">
        <v>42260.3125</v>
      </c>
      <c r="B12988" s="75">
        <v>61.7</v>
      </c>
      <c r="C12988" s="75">
        <v>66.2333333333333</v>
      </c>
      <c r="D12988" s="75">
        <v>71.9333333333333</v>
      </c>
      <c r="E12988" s="75">
        <v>77.85</v>
      </c>
    </row>
    <row r="12989" ht="15.75" customHeight="1">
      <c r="A12989" s="13">
        <v>42260.322916666664</v>
      </c>
      <c r="B12989" s="75">
        <v>62.45</v>
      </c>
      <c r="C12989" s="75">
        <v>66.7333333333333</v>
      </c>
      <c r="D12989" s="75">
        <v>73.9333333333333</v>
      </c>
      <c r="E12989" s="75">
        <v>78.6</v>
      </c>
    </row>
    <row r="12990" ht="15.75" customHeight="1">
      <c r="A12990" s="13">
        <v>42260.333333333336</v>
      </c>
      <c r="B12990" s="75">
        <v>63.1333333333333</v>
      </c>
      <c r="C12990" s="75">
        <v>67.35</v>
      </c>
      <c r="D12990" s="75">
        <v>75.7</v>
      </c>
      <c r="E12990" s="75">
        <v>79.1166666666667</v>
      </c>
    </row>
    <row r="12991" ht="15.75" customHeight="1">
      <c r="A12991" s="13">
        <v>42260.34375</v>
      </c>
      <c r="B12991" s="75">
        <v>63.6333333333333</v>
      </c>
      <c r="C12991" s="75">
        <v>68.1</v>
      </c>
      <c r="D12991" s="75">
        <v>77.2</v>
      </c>
      <c r="E12991" s="75">
        <v>79.3666666666667</v>
      </c>
    </row>
    <row r="12992" ht="15.75" customHeight="1">
      <c r="A12992" s="13">
        <v>42260.354166666664</v>
      </c>
      <c r="B12992" s="75">
        <v>64.1333333333333</v>
      </c>
      <c r="C12992" s="75">
        <v>68.85</v>
      </c>
      <c r="D12992" s="75">
        <v>78.7</v>
      </c>
      <c r="E12992" s="75">
        <v>79.6166666666667</v>
      </c>
    </row>
    <row r="12993" ht="15.75" customHeight="1">
      <c r="A12993" s="13">
        <v>42260.364583333336</v>
      </c>
      <c r="B12993" s="75">
        <v>64.6333333333333</v>
      </c>
      <c r="C12993" s="75">
        <v>69.6</v>
      </c>
      <c r="D12993" s="75">
        <v>80.2</v>
      </c>
      <c r="E12993" s="75">
        <v>79.8666666666667</v>
      </c>
    </row>
    <row r="12994" ht="15.75" customHeight="1">
      <c r="A12994" s="13">
        <v>42260.375</v>
      </c>
      <c r="B12994" s="75">
        <v>65.0666666666667</v>
      </c>
      <c r="C12994" s="75">
        <v>70.2333333333333</v>
      </c>
      <c r="D12994" s="75">
        <v>81.5833333333333</v>
      </c>
      <c r="E12994" s="75">
        <v>80.4666666666667</v>
      </c>
    </row>
    <row r="12995" ht="15.75" customHeight="1">
      <c r="A12995" s="13">
        <v>42260.385416666664</v>
      </c>
      <c r="B12995" s="75">
        <v>65.3166666666667</v>
      </c>
      <c r="C12995" s="75">
        <v>70.7333333333333</v>
      </c>
      <c r="D12995" s="75">
        <v>82.8333333333333</v>
      </c>
      <c r="E12995" s="75">
        <v>81.4666666666667</v>
      </c>
    </row>
    <row r="12996" ht="15.75" customHeight="1">
      <c r="A12996" s="13">
        <v>42260.395833333336</v>
      </c>
      <c r="B12996" s="75">
        <v>65.5666666666667</v>
      </c>
      <c r="C12996" s="75">
        <v>71.2333333333333</v>
      </c>
      <c r="D12996" s="75">
        <v>84.0833333333333</v>
      </c>
      <c r="E12996" s="75">
        <v>82.4666666666667</v>
      </c>
    </row>
    <row r="12997" ht="15.75" customHeight="1">
      <c r="A12997" s="13">
        <v>42260.40625</v>
      </c>
      <c r="B12997" s="75">
        <v>65.8166666666667</v>
      </c>
      <c r="C12997" s="75">
        <v>71.7333333333333</v>
      </c>
      <c r="D12997" s="75">
        <v>85.3333333333333</v>
      </c>
      <c r="E12997" s="75">
        <v>83.4666666666667</v>
      </c>
    </row>
    <row r="12998" ht="15.75" customHeight="1">
      <c r="A12998" s="13">
        <v>42260.416666666664</v>
      </c>
      <c r="B12998" s="75">
        <v>66.0666666666667</v>
      </c>
      <c r="C12998" s="75">
        <v>72.1166666666667</v>
      </c>
      <c r="D12998" s="75">
        <v>86.4666666666667</v>
      </c>
      <c r="E12998" s="75">
        <v>84.7</v>
      </c>
    </row>
    <row r="12999" ht="15.75" customHeight="1">
      <c r="A12999" s="13">
        <v>42260.427083333336</v>
      </c>
      <c r="B12999" s="75">
        <v>66.3166666666667</v>
      </c>
      <c r="C12999" s="75">
        <v>72.3666666666667</v>
      </c>
      <c r="D12999" s="75">
        <v>87.4666666666667</v>
      </c>
      <c r="E12999" s="75">
        <v>86.2</v>
      </c>
    </row>
    <row r="13000" ht="15.75" customHeight="1">
      <c r="A13000" s="13">
        <v>42260.4375</v>
      </c>
      <c r="B13000" s="75">
        <v>66.5666666666667</v>
      </c>
      <c r="C13000" s="75">
        <v>72.6166666666667</v>
      </c>
      <c r="D13000" s="75">
        <v>88.4666666666667</v>
      </c>
      <c r="E13000" s="75">
        <v>87.7</v>
      </c>
    </row>
    <row r="13001" ht="15.75" customHeight="1">
      <c r="A13001" s="13">
        <v>42260.447916666664</v>
      </c>
      <c r="B13001" s="75">
        <v>66.8166666666667</v>
      </c>
      <c r="C13001" s="75">
        <v>72.8666666666667</v>
      </c>
      <c r="D13001" s="75">
        <v>89.4666666666667</v>
      </c>
      <c r="E13001" s="75">
        <v>89.2</v>
      </c>
    </row>
    <row r="13002" ht="15.75" customHeight="1">
      <c r="A13002" s="13">
        <v>42260.458333333336</v>
      </c>
      <c r="B13002" s="75">
        <v>67.2666666666667</v>
      </c>
      <c r="C13002" s="75">
        <v>73.35</v>
      </c>
      <c r="D13002" s="75">
        <v>90.2333333333333</v>
      </c>
      <c r="E13002" s="75">
        <v>90.2333333333333</v>
      </c>
    </row>
    <row r="13003" ht="15.75" customHeight="1">
      <c r="A13003" s="13">
        <v>42260.46875</v>
      </c>
      <c r="B13003" s="75">
        <v>68.2666666666667</v>
      </c>
      <c r="C13003" s="75">
        <v>74.1</v>
      </c>
      <c r="D13003" s="75">
        <v>90.7333333333333</v>
      </c>
      <c r="E13003" s="75">
        <v>90.7333333333333</v>
      </c>
    </row>
    <row r="13004" ht="15.75" customHeight="1">
      <c r="A13004" s="13">
        <v>42260.479166666664</v>
      </c>
      <c r="B13004" s="75">
        <v>69.2666666666667</v>
      </c>
      <c r="C13004" s="75">
        <v>74.85</v>
      </c>
      <c r="D13004" s="75">
        <v>91.2333333333333</v>
      </c>
      <c r="E13004" s="75">
        <v>91.2333333333333</v>
      </c>
    </row>
    <row r="13005" ht="15.75" customHeight="1">
      <c r="A13005" s="13">
        <v>42260.489583333336</v>
      </c>
      <c r="B13005" s="75">
        <v>70.2666666666667</v>
      </c>
      <c r="C13005" s="75">
        <v>75.6</v>
      </c>
      <c r="D13005" s="75">
        <v>91.7333333333333</v>
      </c>
      <c r="E13005" s="75">
        <v>91.7333333333333</v>
      </c>
    </row>
    <row r="13006" ht="15.75" customHeight="1">
      <c r="A13006" s="13">
        <v>42260.5</v>
      </c>
      <c r="B13006" s="75">
        <v>70.9333333333333</v>
      </c>
      <c r="C13006" s="75">
        <v>76.1166666666667</v>
      </c>
      <c r="D13006" s="75">
        <v>91.7666666666667</v>
      </c>
      <c r="E13006" s="75">
        <v>92.2333333333333</v>
      </c>
    </row>
    <row r="13007" ht="15.75" customHeight="1">
      <c r="A13007" s="13">
        <v>42260.510416666664</v>
      </c>
      <c r="B13007" s="75">
        <v>70.6833333333333</v>
      </c>
      <c r="C13007" s="75">
        <v>76.3666666666667</v>
      </c>
      <c r="D13007" s="75">
        <v>91.2666666666667</v>
      </c>
      <c r="E13007" s="75">
        <v>92.7333333333333</v>
      </c>
    </row>
    <row r="13008" ht="15.75" customHeight="1">
      <c r="A13008" s="13">
        <v>42260.520833333336</v>
      </c>
      <c r="B13008" s="75">
        <v>70.4333333333333</v>
      </c>
      <c r="C13008" s="75">
        <v>76.6166666666667</v>
      </c>
      <c r="D13008" s="75">
        <v>90.7666666666667</v>
      </c>
      <c r="E13008" s="75">
        <v>93.2333333333333</v>
      </c>
    </row>
    <row r="13009" ht="15.75" customHeight="1">
      <c r="A13009" s="13">
        <v>42260.53125</v>
      </c>
      <c r="B13009" s="75">
        <v>70.1833333333333</v>
      </c>
      <c r="C13009" s="75">
        <v>76.8666666666667</v>
      </c>
      <c r="D13009" s="75">
        <v>90.2666666666667</v>
      </c>
      <c r="E13009" s="75">
        <v>93.7333333333333</v>
      </c>
    </row>
    <row r="13010" ht="15.75" customHeight="1">
      <c r="A13010" s="13">
        <v>42260.541666666664</v>
      </c>
      <c r="B13010" s="75">
        <v>69.8666666666667</v>
      </c>
      <c r="C13010" s="75">
        <v>77.35</v>
      </c>
      <c r="D13010" s="75">
        <v>89.0666666666667</v>
      </c>
      <c r="E13010" s="75">
        <v>94.2333333333333</v>
      </c>
    </row>
    <row r="13011" ht="15.75" customHeight="1">
      <c r="A13011" s="13">
        <v>42260.552083333336</v>
      </c>
      <c r="B13011" s="75">
        <v>69.3666666666667</v>
      </c>
      <c r="C13011" s="75">
        <v>78.1</v>
      </c>
      <c r="D13011" s="75">
        <v>87.0666666666667</v>
      </c>
      <c r="E13011" s="75">
        <v>94.7333333333333</v>
      </c>
    </row>
    <row r="13012" ht="15.75" customHeight="1">
      <c r="A13012" s="13">
        <v>42260.5625</v>
      </c>
      <c r="B13012" s="75">
        <v>68.8666666666667</v>
      </c>
      <c r="C13012" s="75">
        <v>78.85</v>
      </c>
      <c r="D13012" s="75">
        <v>85.0666666666667</v>
      </c>
      <c r="E13012" s="75">
        <v>95.2333333333333</v>
      </c>
    </row>
    <row r="13013" ht="15.75" customHeight="1">
      <c r="A13013" s="13">
        <v>42260.572916666664</v>
      </c>
      <c r="B13013" s="75">
        <v>68.3666666666667</v>
      </c>
      <c r="C13013" s="75">
        <v>79.6</v>
      </c>
      <c r="D13013" s="75">
        <v>83.0666666666667</v>
      </c>
      <c r="E13013" s="75">
        <v>95.7333333333333</v>
      </c>
    </row>
    <row r="13014" ht="15.75" customHeight="1">
      <c r="A13014" s="13">
        <v>42260.583333333336</v>
      </c>
      <c r="B13014" s="75">
        <v>67.8666666666667</v>
      </c>
      <c r="C13014" s="75">
        <v>79.8833333333333</v>
      </c>
      <c r="D13014" s="75">
        <v>83.2833333333333</v>
      </c>
      <c r="E13014" s="75">
        <v>96.1166666666667</v>
      </c>
    </row>
    <row r="13015" ht="15.75" customHeight="1">
      <c r="A13015" s="13">
        <v>42260.59375</v>
      </c>
      <c r="B13015" s="75">
        <v>67.3666666666667</v>
      </c>
      <c r="C13015" s="75">
        <v>79.6333333333333</v>
      </c>
      <c r="D13015" s="75">
        <v>86.0333333333333</v>
      </c>
      <c r="E13015" s="75">
        <v>96.3666666666667</v>
      </c>
    </row>
    <row r="13016" ht="15.75" customHeight="1">
      <c r="A13016" s="13">
        <v>42260.604166666664</v>
      </c>
      <c r="B13016" s="75">
        <v>66.8666666666667</v>
      </c>
      <c r="C13016" s="75">
        <v>79.3833333333333</v>
      </c>
      <c r="D13016" s="75">
        <v>88.7833333333333</v>
      </c>
      <c r="E13016" s="75">
        <v>96.6166666666667</v>
      </c>
    </row>
    <row r="13017" ht="15.75" customHeight="1">
      <c r="A13017" s="13">
        <v>42260.614583333336</v>
      </c>
      <c r="B13017" s="75">
        <v>66.3666666666667</v>
      </c>
      <c r="C13017" s="75">
        <v>79.1333333333333</v>
      </c>
      <c r="D13017" s="75">
        <v>91.5333333333333</v>
      </c>
      <c r="E13017" s="75">
        <v>96.8666666666667</v>
      </c>
    </row>
    <row r="13018" ht="15.75" customHeight="1">
      <c r="A13018" s="13">
        <v>42260.625</v>
      </c>
      <c r="B13018" s="75">
        <v>65.8666666666667</v>
      </c>
      <c r="C13018" s="75">
        <v>79.1166666666667</v>
      </c>
      <c r="D13018" s="75">
        <v>92.8833333333333</v>
      </c>
      <c r="E13018" s="75">
        <v>97.0</v>
      </c>
    </row>
    <row r="13019" ht="15.75" customHeight="1">
      <c r="A13019" s="13">
        <v>42260.635416666664</v>
      </c>
      <c r="B13019" s="75">
        <v>65.3666666666667</v>
      </c>
      <c r="C13019" s="75">
        <v>79.3666666666667</v>
      </c>
      <c r="D13019" s="75">
        <v>92.6333333333333</v>
      </c>
      <c r="E13019" s="75">
        <v>97.0</v>
      </c>
    </row>
    <row r="13020" ht="15.75" customHeight="1">
      <c r="A13020" s="13">
        <v>42260.645833333336</v>
      </c>
      <c r="B13020" s="75">
        <v>64.8666666666667</v>
      </c>
      <c r="C13020" s="75">
        <v>79.6166666666667</v>
      </c>
      <c r="D13020" s="75">
        <v>92.3833333333333</v>
      </c>
      <c r="E13020" s="75">
        <v>97.0</v>
      </c>
    </row>
    <row r="13021" ht="15.75" customHeight="1">
      <c r="A13021" s="13">
        <v>42260.65625</v>
      </c>
      <c r="B13021" s="75">
        <v>64.3666666666667</v>
      </c>
      <c r="C13021" s="75">
        <v>79.8666666666667</v>
      </c>
      <c r="D13021" s="75">
        <v>92.1333333333333</v>
      </c>
      <c r="E13021" s="75">
        <v>97.0</v>
      </c>
    </row>
    <row r="13022" ht="15.75" customHeight="1">
      <c r="A13022" s="13">
        <v>42260.666666666664</v>
      </c>
      <c r="B13022" s="75">
        <v>63.8</v>
      </c>
      <c r="C13022" s="75">
        <v>79.3</v>
      </c>
      <c r="D13022" s="75">
        <v>91.8833333333333</v>
      </c>
      <c r="E13022" s="75">
        <v>96.8833333333333</v>
      </c>
    </row>
    <row r="13023" ht="15.75" customHeight="1">
      <c r="A13023" s="13">
        <v>42260.677083333336</v>
      </c>
      <c r="B13023" s="75">
        <v>63.05</v>
      </c>
      <c r="C13023" s="75">
        <v>77.8</v>
      </c>
      <c r="D13023" s="75">
        <v>91.6333333333333</v>
      </c>
      <c r="E13023" s="75">
        <v>96.6333333333333</v>
      </c>
    </row>
    <row r="13024" ht="15.75" customHeight="1">
      <c r="A13024" s="13">
        <v>42260.6875</v>
      </c>
      <c r="B13024" s="75">
        <v>62.3</v>
      </c>
      <c r="C13024" s="75">
        <v>76.3</v>
      </c>
      <c r="D13024" s="75">
        <v>91.3833333333333</v>
      </c>
      <c r="E13024" s="75">
        <v>96.3833333333333</v>
      </c>
    </row>
    <row r="13025" ht="15.75" customHeight="1">
      <c r="A13025" s="13">
        <v>42260.697916666664</v>
      </c>
      <c r="B13025" s="75">
        <v>61.55</v>
      </c>
      <c r="C13025" s="75">
        <v>74.8</v>
      </c>
      <c r="D13025" s="75">
        <v>91.1333333333333</v>
      </c>
      <c r="E13025" s="75">
        <v>96.1333333333333</v>
      </c>
    </row>
    <row r="13026" ht="15.75" customHeight="1">
      <c r="A13026" s="13">
        <v>42260.708333333336</v>
      </c>
      <c r="B13026" s="75">
        <v>60.8666666666667</v>
      </c>
      <c r="C13026" s="75">
        <v>73.5333333333333</v>
      </c>
      <c r="D13026" s="75">
        <v>90.7666666666667</v>
      </c>
      <c r="E13026" s="75">
        <v>95.7666666666667</v>
      </c>
    </row>
    <row r="13027" ht="15.75" customHeight="1">
      <c r="A13027" s="13">
        <v>42260.71875</v>
      </c>
      <c r="B13027" s="75">
        <v>60.3666666666667</v>
      </c>
      <c r="C13027" s="75">
        <v>72.5333333333333</v>
      </c>
      <c r="D13027" s="75">
        <v>90.2666666666667</v>
      </c>
      <c r="E13027" s="75">
        <v>95.2666666666667</v>
      </c>
    </row>
    <row r="13028" ht="15.75" customHeight="1">
      <c r="A13028" s="13">
        <v>42260.729166666664</v>
      </c>
      <c r="B13028" s="75">
        <v>59.8666666666667</v>
      </c>
      <c r="C13028" s="75">
        <v>71.5333333333333</v>
      </c>
      <c r="D13028" s="75">
        <v>89.7666666666667</v>
      </c>
      <c r="E13028" s="75">
        <v>94.7666666666667</v>
      </c>
    </row>
    <row r="13029" ht="15.75" customHeight="1">
      <c r="A13029" s="13">
        <v>42260.739583333336</v>
      </c>
      <c r="B13029" s="75">
        <v>59.3666666666667</v>
      </c>
      <c r="C13029" s="75">
        <v>70.5333333333333</v>
      </c>
      <c r="D13029" s="75">
        <v>89.2666666666667</v>
      </c>
      <c r="E13029" s="75">
        <v>94.2666666666667</v>
      </c>
    </row>
    <row r="13030" ht="15.75" customHeight="1">
      <c r="A13030" s="13">
        <v>42260.75</v>
      </c>
      <c r="B13030" s="75">
        <v>59.0</v>
      </c>
      <c r="C13030" s="75">
        <v>69.65</v>
      </c>
      <c r="D13030" s="75">
        <v>88.5333333333333</v>
      </c>
      <c r="E13030" s="75">
        <v>93.4166666666667</v>
      </c>
    </row>
    <row r="13031" ht="15.75" customHeight="1">
      <c r="A13031" s="13">
        <v>42260.760416666664</v>
      </c>
      <c r="B13031" s="75">
        <v>59.0</v>
      </c>
      <c r="C13031" s="75">
        <v>68.9</v>
      </c>
      <c r="D13031" s="75">
        <v>87.5333333333333</v>
      </c>
      <c r="E13031" s="75">
        <v>92.1666666666667</v>
      </c>
    </row>
    <row r="13032" ht="15.75" customHeight="1">
      <c r="A13032" s="13">
        <v>42260.770833333336</v>
      </c>
      <c r="B13032" s="75">
        <v>59.0</v>
      </c>
      <c r="C13032" s="75">
        <v>68.15</v>
      </c>
      <c r="D13032" s="75">
        <v>86.5333333333333</v>
      </c>
      <c r="E13032" s="75">
        <v>90.9166666666667</v>
      </c>
    </row>
    <row r="13033" ht="15.75" customHeight="1">
      <c r="A13033" s="13">
        <v>42260.78125</v>
      </c>
      <c r="B13033" s="75">
        <v>59.0</v>
      </c>
      <c r="C13033" s="75">
        <v>67.4</v>
      </c>
      <c r="D13033" s="75">
        <v>85.5333333333333</v>
      </c>
      <c r="E13033" s="75">
        <v>89.6666666666667</v>
      </c>
    </row>
    <row r="13034" ht="15.75" customHeight="1">
      <c r="A13034" s="13">
        <v>42260.791666666664</v>
      </c>
      <c r="B13034" s="75">
        <v>59.0666666666667</v>
      </c>
      <c r="C13034" s="75">
        <v>66.65</v>
      </c>
      <c r="D13034" s="75">
        <v>84.7666666666667</v>
      </c>
      <c r="E13034" s="75">
        <v>88.7666666666667</v>
      </c>
    </row>
    <row r="13035" ht="15.75" customHeight="1">
      <c r="A13035" s="13">
        <v>42260.802083333336</v>
      </c>
      <c r="B13035" s="75">
        <v>59.3166666666667</v>
      </c>
      <c r="C13035" s="75">
        <v>65.9</v>
      </c>
      <c r="D13035" s="75">
        <v>84.2666666666667</v>
      </c>
      <c r="E13035" s="75">
        <v>88.2666666666667</v>
      </c>
    </row>
    <row r="13036" ht="15.75" customHeight="1">
      <c r="A13036" s="13">
        <v>42260.8125</v>
      </c>
      <c r="B13036" s="75">
        <v>59.5666666666667</v>
      </c>
      <c r="C13036" s="75">
        <v>65.15</v>
      </c>
      <c r="D13036" s="75">
        <v>83.7666666666667</v>
      </c>
      <c r="E13036" s="75">
        <v>87.7666666666667</v>
      </c>
    </row>
    <row r="13037" ht="15.75" customHeight="1">
      <c r="A13037" s="13">
        <v>42260.822916666664</v>
      </c>
      <c r="B13037" s="75">
        <v>59.8166666666667</v>
      </c>
      <c r="C13037" s="75">
        <v>64.4</v>
      </c>
      <c r="D13037" s="75">
        <v>83.2666666666667</v>
      </c>
      <c r="E13037" s="75">
        <v>87.2666666666667</v>
      </c>
    </row>
    <row r="13038" ht="15.75" customHeight="1">
      <c r="A13038" s="13">
        <v>42260.833333333336</v>
      </c>
      <c r="B13038" s="75">
        <v>60.0</v>
      </c>
      <c r="C13038" s="75">
        <v>63.7666666666667</v>
      </c>
      <c r="D13038" s="75">
        <v>82.65</v>
      </c>
      <c r="E13038" s="75">
        <v>86.8833333333333</v>
      </c>
    </row>
    <row r="13039" ht="15.75" customHeight="1">
      <c r="A13039" s="13">
        <v>42260.84375</v>
      </c>
      <c r="B13039" s="75">
        <v>60.0</v>
      </c>
      <c r="C13039" s="75">
        <v>63.2666666666667</v>
      </c>
      <c r="D13039" s="75">
        <v>81.9</v>
      </c>
      <c r="E13039" s="75">
        <v>86.6333333333333</v>
      </c>
    </row>
    <row r="13040" ht="15.75" customHeight="1">
      <c r="A13040" s="13">
        <v>42260.854166666664</v>
      </c>
      <c r="B13040" s="75">
        <v>60.0</v>
      </c>
      <c r="C13040" s="75">
        <v>62.7666666666667</v>
      </c>
      <c r="D13040" s="75">
        <v>81.15</v>
      </c>
      <c r="E13040" s="75">
        <v>86.3833333333333</v>
      </c>
    </row>
    <row r="13041" ht="15.75" customHeight="1">
      <c r="A13041" s="13">
        <v>42260.864583333336</v>
      </c>
      <c r="B13041" s="75">
        <v>60.0</v>
      </c>
      <c r="C13041" s="75">
        <v>62.2666666666667</v>
      </c>
      <c r="D13041" s="75">
        <v>80.4</v>
      </c>
      <c r="E13041" s="75">
        <v>86.1333333333333</v>
      </c>
    </row>
    <row r="13042" ht="15.75" customHeight="1">
      <c r="A13042" s="13">
        <v>42260.875</v>
      </c>
      <c r="B13042" s="75">
        <v>60.0</v>
      </c>
      <c r="C13042" s="75">
        <v>62.0</v>
      </c>
      <c r="D13042" s="75">
        <v>79.7666666666667</v>
      </c>
      <c r="E13042" s="75">
        <v>85.7666666666667</v>
      </c>
    </row>
    <row r="13043" ht="15.75" customHeight="1">
      <c r="A13043" s="13">
        <v>42260.885416666664</v>
      </c>
      <c r="B13043" s="75">
        <v>60.0</v>
      </c>
      <c r="C13043" s="75">
        <v>62.0</v>
      </c>
      <c r="D13043" s="75">
        <v>79.2666666666667</v>
      </c>
      <c r="E13043" s="75">
        <v>85.2666666666667</v>
      </c>
    </row>
    <row r="13044" ht="15.75" customHeight="1">
      <c r="A13044" s="13">
        <v>42260.895833333336</v>
      </c>
      <c r="B13044" s="75">
        <v>60.0</v>
      </c>
      <c r="C13044" s="75">
        <v>62.0</v>
      </c>
      <c r="D13044" s="75">
        <v>78.7666666666667</v>
      </c>
      <c r="E13044" s="75">
        <v>84.7666666666667</v>
      </c>
    </row>
    <row r="13045" ht="15.75" customHeight="1">
      <c r="A13045" s="13">
        <v>42260.90625</v>
      </c>
      <c r="B13045" s="75">
        <v>60.0</v>
      </c>
      <c r="C13045" s="75">
        <v>62.0</v>
      </c>
      <c r="D13045" s="75">
        <v>78.2666666666667</v>
      </c>
      <c r="E13045" s="75">
        <v>84.2666666666667</v>
      </c>
    </row>
    <row r="13046" ht="15.75" customHeight="1">
      <c r="A13046" s="13">
        <v>42260.916666666664</v>
      </c>
      <c r="B13046" s="75">
        <v>60.0</v>
      </c>
      <c r="C13046" s="75">
        <v>62.0</v>
      </c>
      <c r="D13046" s="75">
        <v>77.7666666666667</v>
      </c>
      <c r="E13046" s="75">
        <v>83.4166666666667</v>
      </c>
    </row>
    <row r="13047" ht="15.75" customHeight="1">
      <c r="A13047" s="13">
        <v>42260.927083333336</v>
      </c>
      <c r="B13047" s="75">
        <v>60.0</v>
      </c>
      <c r="C13047" s="75">
        <v>62.0</v>
      </c>
      <c r="D13047" s="75">
        <v>77.2666666666667</v>
      </c>
      <c r="E13047" s="75">
        <v>82.1666666666667</v>
      </c>
    </row>
    <row r="13048" ht="15.75" customHeight="1">
      <c r="A13048" s="13">
        <v>42260.9375</v>
      </c>
      <c r="B13048" s="75">
        <v>60.0</v>
      </c>
      <c r="C13048" s="75">
        <v>62.0</v>
      </c>
      <c r="D13048" s="75">
        <v>76.7666666666667</v>
      </c>
      <c r="E13048" s="75">
        <v>80.9166666666667</v>
      </c>
    </row>
    <row r="13049" ht="15.75" customHeight="1">
      <c r="A13049" s="13">
        <v>42260.947916666664</v>
      </c>
      <c r="B13049" s="75">
        <v>60.0</v>
      </c>
      <c r="C13049" s="75">
        <v>62.0</v>
      </c>
      <c r="D13049" s="75">
        <v>76.2666666666667</v>
      </c>
      <c r="E13049" s="75">
        <v>79.6666666666667</v>
      </c>
    </row>
    <row r="13050" ht="15.75" customHeight="1">
      <c r="A13050" s="13">
        <v>42260.958333333336</v>
      </c>
      <c r="B13050" s="75">
        <v>60.0</v>
      </c>
      <c r="C13050" s="75">
        <v>62.0</v>
      </c>
      <c r="D13050" s="75">
        <v>75.8833333333333</v>
      </c>
      <c r="E13050" s="75">
        <v>78.8833333333333</v>
      </c>
    </row>
    <row r="13051" ht="15.75" customHeight="1">
      <c r="A13051" s="13">
        <v>42260.96875</v>
      </c>
      <c r="B13051" s="75">
        <v>60.0</v>
      </c>
      <c r="C13051" s="75">
        <v>62.0</v>
      </c>
      <c r="D13051" s="75">
        <v>75.6333333333333</v>
      </c>
      <c r="E13051" s="75">
        <v>78.6333333333333</v>
      </c>
    </row>
    <row r="13052" ht="15.75" customHeight="1">
      <c r="A13052" s="13">
        <v>42260.979166666664</v>
      </c>
      <c r="B13052" s="75">
        <v>60.0</v>
      </c>
      <c r="C13052" s="75">
        <v>62.0</v>
      </c>
      <c r="D13052" s="75">
        <v>75.3833333333333</v>
      </c>
      <c r="E13052" s="75">
        <v>78.3833333333333</v>
      </c>
    </row>
    <row r="13053" ht="15.75" customHeight="1">
      <c r="A13053" s="13">
        <v>42260.989583333336</v>
      </c>
      <c r="B13053" s="75">
        <v>60.0</v>
      </c>
      <c r="C13053" s="75">
        <v>62.0</v>
      </c>
      <c r="D13053" s="75">
        <v>75.1333333333333</v>
      </c>
      <c r="E13053" s="75">
        <v>78.1333333333333</v>
      </c>
    </row>
    <row r="13054" ht="15.75" customHeight="1">
      <c r="A13054" s="13">
        <v>42261.0</v>
      </c>
      <c r="B13054" s="75">
        <v>59.9333333333333</v>
      </c>
      <c r="C13054" s="75">
        <v>61.7666666666667</v>
      </c>
      <c r="D13054" s="75">
        <v>74.8833333333333</v>
      </c>
      <c r="E13054" s="75">
        <v>77.7666666666667</v>
      </c>
    </row>
    <row r="13055" ht="15.75" customHeight="1">
      <c r="A13055" s="13">
        <v>42261.010416666664</v>
      </c>
      <c r="B13055" s="75">
        <v>59.6833333333333</v>
      </c>
      <c r="C13055" s="75">
        <v>61.2666666666667</v>
      </c>
      <c r="D13055" s="75">
        <v>74.6333333333333</v>
      </c>
      <c r="E13055" s="75">
        <v>77.2666666666667</v>
      </c>
    </row>
    <row r="13056" ht="15.75" customHeight="1">
      <c r="A13056" s="13">
        <v>42261.020833333336</v>
      </c>
      <c r="B13056" s="75">
        <v>59.4333333333333</v>
      </c>
      <c r="C13056" s="75">
        <v>60.7666666666667</v>
      </c>
      <c r="D13056" s="75">
        <v>74.3833333333333</v>
      </c>
      <c r="E13056" s="75">
        <v>76.7666666666667</v>
      </c>
    </row>
    <row r="13057" ht="15.75" customHeight="1">
      <c r="A13057" s="13">
        <v>42261.03125</v>
      </c>
      <c r="B13057" s="75">
        <v>59.1833333333333</v>
      </c>
      <c r="C13057" s="75">
        <v>60.2666666666667</v>
      </c>
      <c r="D13057" s="75">
        <v>74.1333333333333</v>
      </c>
      <c r="E13057" s="75">
        <v>76.2666666666667</v>
      </c>
    </row>
    <row r="13058" ht="15.75" customHeight="1">
      <c r="A13058" s="13">
        <v>42261.041666666664</v>
      </c>
      <c r="B13058" s="75">
        <v>59.0</v>
      </c>
      <c r="C13058" s="75">
        <v>60.0</v>
      </c>
      <c r="D13058" s="75">
        <v>73.7666666666667</v>
      </c>
      <c r="E13058" s="75">
        <v>75.7666666666667</v>
      </c>
    </row>
    <row r="13059" ht="15.75" customHeight="1">
      <c r="A13059" s="13">
        <v>42261.052083333336</v>
      </c>
      <c r="B13059" s="75">
        <v>59.0</v>
      </c>
      <c r="C13059" s="75">
        <v>60.0</v>
      </c>
      <c r="D13059" s="75">
        <v>73.2666666666667</v>
      </c>
      <c r="E13059" s="75">
        <v>75.2666666666667</v>
      </c>
    </row>
    <row r="13060" ht="15.75" customHeight="1">
      <c r="A13060" s="13">
        <v>42261.0625</v>
      </c>
      <c r="B13060" s="75">
        <v>59.0</v>
      </c>
      <c r="C13060" s="75">
        <v>60.0</v>
      </c>
      <c r="D13060" s="75">
        <v>72.7666666666667</v>
      </c>
      <c r="E13060" s="75">
        <v>74.7666666666667</v>
      </c>
    </row>
    <row r="13061" ht="15.75" customHeight="1">
      <c r="A13061" s="13">
        <v>42261.072916666664</v>
      </c>
      <c r="B13061" s="75">
        <v>59.0</v>
      </c>
      <c r="C13061" s="75">
        <v>60.0</v>
      </c>
      <c r="D13061" s="75">
        <v>72.2666666666667</v>
      </c>
      <c r="E13061" s="75">
        <v>74.2666666666667</v>
      </c>
    </row>
    <row r="13062" ht="15.75" customHeight="1">
      <c r="A13062" s="13">
        <v>42261.083333333336</v>
      </c>
      <c r="B13062" s="75">
        <v>59.0</v>
      </c>
      <c r="C13062" s="75">
        <v>60.0</v>
      </c>
      <c r="D13062" s="75">
        <v>71.8833333333333</v>
      </c>
      <c r="E13062" s="75">
        <v>73.8833333333333</v>
      </c>
    </row>
    <row r="13063" ht="15.75" customHeight="1">
      <c r="A13063" s="13">
        <v>42261.09375</v>
      </c>
      <c r="B13063" s="75">
        <v>59.0</v>
      </c>
      <c r="C13063" s="75">
        <v>60.0</v>
      </c>
      <c r="D13063" s="75">
        <v>71.6333333333333</v>
      </c>
      <c r="E13063" s="75">
        <v>73.6333333333333</v>
      </c>
    </row>
    <row r="13064" ht="15.75" customHeight="1">
      <c r="A13064" s="13">
        <v>42261.104166666664</v>
      </c>
      <c r="B13064" s="75">
        <v>59.0</v>
      </c>
      <c r="C13064" s="75">
        <v>60.0</v>
      </c>
      <c r="D13064" s="75">
        <v>71.3833333333333</v>
      </c>
      <c r="E13064" s="75">
        <v>73.3833333333333</v>
      </c>
    </row>
    <row r="13065" ht="15.75" customHeight="1">
      <c r="A13065" s="13">
        <v>42261.114583333336</v>
      </c>
      <c r="B13065" s="75">
        <v>59.0</v>
      </c>
      <c r="C13065" s="75">
        <v>60.0</v>
      </c>
      <c r="D13065" s="75">
        <v>71.1333333333333</v>
      </c>
      <c r="E13065" s="75">
        <v>73.1333333333333</v>
      </c>
    </row>
    <row r="13066" ht="15.75" customHeight="1">
      <c r="A13066" s="13">
        <v>42261.125</v>
      </c>
      <c r="B13066" s="75">
        <v>59.0</v>
      </c>
      <c r="C13066" s="75">
        <v>60.0</v>
      </c>
      <c r="D13066" s="75">
        <v>70.8833333333333</v>
      </c>
      <c r="E13066" s="75">
        <v>72.7666666666667</v>
      </c>
    </row>
    <row r="13067" ht="15.75" customHeight="1">
      <c r="A13067" s="13">
        <v>42261.135416666664</v>
      </c>
      <c r="B13067" s="75">
        <v>59.0</v>
      </c>
      <c r="C13067" s="75">
        <v>60.0</v>
      </c>
      <c r="D13067" s="75">
        <v>70.6333333333333</v>
      </c>
      <c r="E13067" s="75">
        <v>72.2666666666667</v>
      </c>
    </row>
    <row r="13068" ht="15.75" customHeight="1">
      <c r="A13068" s="13">
        <v>42261.145833333336</v>
      </c>
      <c r="B13068" s="75">
        <v>59.0</v>
      </c>
      <c r="C13068" s="75">
        <v>60.0</v>
      </c>
      <c r="D13068" s="75">
        <v>70.3833333333333</v>
      </c>
      <c r="E13068" s="75">
        <v>71.7666666666667</v>
      </c>
    </row>
    <row r="13069" ht="15.75" customHeight="1">
      <c r="A13069" s="13">
        <v>42261.15625</v>
      </c>
      <c r="B13069" s="75">
        <v>59.0</v>
      </c>
      <c r="C13069" s="75">
        <v>60.0</v>
      </c>
      <c r="D13069" s="75">
        <v>70.1333333333333</v>
      </c>
      <c r="E13069" s="75">
        <v>71.2666666666667</v>
      </c>
    </row>
    <row r="13070" ht="15.75" customHeight="1">
      <c r="A13070" s="13">
        <v>42261.166666666664</v>
      </c>
      <c r="B13070" s="75">
        <v>59.0666666666667</v>
      </c>
      <c r="C13070" s="75">
        <v>60.1428571428571</v>
      </c>
      <c r="D13070" s="75">
        <v>69.8833333333333</v>
      </c>
      <c r="E13070" s="75">
        <v>71.1166666666667</v>
      </c>
    </row>
    <row r="13071" ht="15.75" customHeight="1">
      <c r="A13071" s="13">
        <v>42261.177083333336</v>
      </c>
      <c r="B13071" s="75">
        <v>59.3166666666667</v>
      </c>
      <c r="C13071" s="75">
        <v>60.4489795918367</v>
      </c>
      <c r="D13071" s="75">
        <v>69.6333333333333</v>
      </c>
      <c r="E13071" s="75">
        <v>71.3666666666667</v>
      </c>
    </row>
    <row r="13072" ht="15.75" customHeight="1">
      <c r="A13072" s="13">
        <v>42261.1875</v>
      </c>
      <c r="B13072" s="75">
        <v>59.5666666666667</v>
      </c>
      <c r="C13072" s="75">
        <v>60.7551020408163</v>
      </c>
      <c r="D13072" s="75">
        <v>69.3833333333333</v>
      </c>
      <c r="E13072" s="75">
        <v>71.6166666666667</v>
      </c>
    </row>
    <row r="13073" ht="15.75" customHeight="1">
      <c r="A13073" s="13">
        <v>42261.197916666664</v>
      </c>
      <c r="B13073" s="75">
        <v>59.8166666666667</v>
      </c>
      <c r="C13073" s="75">
        <v>60.7272727272727</v>
      </c>
      <c r="D13073" s="75">
        <v>69.1333333333333</v>
      </c>
      <c r="E13073" s="75">
        <v>71.8666666666667</v>
      </c>
    </row>
    <row r="13074" ht="15.75" customHeight="1">
      <c r="A13074" s="13">
        <v>42261.208333333336</v>
      </c>
      <c r="B13074" s="75">
        <v>60.2352941176471</v>
      </c>
      <c r="C13074" s="75">
        <v>60.0</v>
      </c>
      <c r="D13074" s="75">
        <v>68.8833333333333</v>
      </c>
      <c r="E13074" s="75">
        <v>71.7666666666667</v>
      </c>
    </row>
    <row r="13075" ht="15.75" customHeight="1">
      <c r="A13075" s="13">
        <v>42261.21875</v>
      </c>
      <c r="B13075" s="75">
        <v>61.0</v>
      </c>
      <c r="C13075" s="75">
        <v>60.0</v>
      </c>
      <c r="D13075" s="75">
        <v>68.6333333333333</v>
      </c>
      <c r="E13075" s="75">
        <v>71.2666666666667</v>
      </c>
    </row>
    <row r="13076" ht="15.75" customHeight="1">
      <c r="A13076" s="13">
        <v>42261.229166666664</v>
      </c>
      <c r="B13076" s="75">
        <v>61.0</v>
      </c>
      <c r="C13076" s="75">
        <v>60.0</v>
      </c>
      <c r="D13076" s="75">
        <v>68.3833333333333</v>
      </c>
      <c r="E13076" s="75">
        <v>70.7666666666667</v>
      </c>
    </row>
    <row r="13077" ht="15.75" customHeight="1">
      <c r="A13077" s="13">
        <v>42261.239583333336</v>
      </c>
      <c r="B13077" s="75">
        <v>61.0</v>
      </c>
      <c r="C13077" s="75">
        <v>60.0</v>
      </c>
      <c r="D13077" s="75">
        <v>68.1333333333333</v>
      </c>
      <c r="E13077" s="75">
        <v>70.2666666666667</v>
      </c>
    </row>
    <row r="13078" ht="15.75" customHeight="1">
      <c r="A13078" s="13">
        <v>42261.25</v>
      </c>
      <c r="B13078" s="75">
        <v>61.1379310344828</v>
      </c>
      <c r="C13078" s="75">
        <v>60.1166666666667</v>
      </c>
      <c r="D13078" s="75">
        <v>67.8833333333333</v>
      </c>
      <c r="E13078" s="75">
        <v>70.35</v>
      </c>
    </row>
    <row r="13079" ht="15.75" customHeight="1">
      <c r="A13079" s="13">
        <v>42261.260416666664</v>
      </c>
      <c r="B13079" s="75">
        <v>61.6551724137931</v>
      </c>
      <c r="C13079" s="75">
        <v>60.3666666666667</v>
      </c>
      <c r="D13079" s="75">
        <v>67.6333333333333</v>
      </c>
      <c r="E13079" s="75">
        <v>71.1</v>
      </c>
    </row>
    <row r="13080" ht="15.75" customHeight="1">
      <c r="A13080" s="13">
        <v>42261.270833333336</v>
      </c>
      <c r="B13080" s="75">
        <v>62.1724137931034</v>
      </c>
      <c r="C13080" s="75">
        <v>60.6166666666667</v>
      </c>
      <c r="D13080" s="75">
        <v>67.3833333333333</v>
      </c>
      <c r="E13080" s="75">
        <v>71.85</v>
      </c>
    </row>
    <row r="13081" ht="15.75" customHeight="1">
      <c r="A13081" s="13">
        <v>42261.28125</v>
      </c>
      <c r="B13081" s="75">
        <v>62.6896551724138</v>
      </c>
      <c r="C13081" s="75">
        <v>60.8666666666667</v>
      </c>
      <c r="D13081" s="75">
        <v>67.1333333333333</v>
      </c>
      <c r="E13081" s="75">
        <v>72.6</v>
      </c>
    </row>
    <row r="13082" ht="15.75" customHeight="1">
      <c r="A13082" s="13">
        <v>42261.291666666664</v>
      </c>
      <c r="B13082" s="75">
        <v>62.1379310344828</v>
      </c>
      <c r="C13082" s="75">
        <v>61.1166666666667</v>
      </c>
      <c r="D13082" s="75">
        <v>67.35</v>
      </c>
      <c r="E13082" s="75">
        <v>72.7666666666667</v>
      </c>
    </row>
    <row r="13083" ht="15.75" customHeight="1">
      <c r="A13083" s="13">
        <v>42261.302083333336</v>
      </c>
      <c r="B13083" s="75">
        <v>62.6551724137931</v>
      </c>
      <c r="C13083" s="75">
        <v>61.3666666666667</v>
      </c>
      <c r="D13083" s="75">
        <v>68.1</v>
      </c>
      <c r="E13083" s="75">
        <v>72.2666666666667</v>
      </c>
    </row>
    <row r="13084" ht="15.75" customHeight="1">
      <c r="A13084" s="13">
        <v>42261.3125</v>
      </c>
      <c r="B13084" s="75">
        <v>63.1724137931034</v>
      </c>
      <c r="C13084" s="75">
        <v>61.6166666666667</v>
      </c>
      <c r="D13084" s="75">
        <v>68.85</v>
      </c>
      <c r="E13084" s="75">
        <v>71.7666666666667</v>
      </c>
    </row>
    <row r="13085" ht="15.75" customHeight="1">
      <c r="A13085" s="13">
        <v>42261.322916666664</v>
      </c>
      <c r="B13085" s="75">
        <v>63.6896551724138</v>
      </c>
      <c r="C13085" s="75">
        <v>61.8666666666667</v>
      </c>
      <c r="D13085" s="75">
        <v>69.6</v>
      </c>
      <c r="E13085" s="75">
        <v>71.2666666666667</v>
      </c>
    </row>
    <row r="13086" ht="15.75" customHeight="1">
      <c r="A13086" s="13">
        <v>42261.333333333336</v>
      </c>
      <c r="B13086" s="75">
        <v>64.0</v>
      </c>
      <c r="C13086" s="75">
        <v>62.4666666666667</v>
      </c>
      <c r="D13086" s="75">
        <v>71.05</v>
      </c>
      <c r="E13086" s="75">
        <v>71.2333333333333</v>
      </c>
    </row>
    <row r="13087" ht="15.75" customHeight="1">
      <c r="A13087" s="13">
        <v>42261.34375</v>
      </c>
      <c r="B13087" s="75">
        <v>64.0</v>
      </c>
      <c r="C13087" s="75">
        <v>63.4666666666667</v>
      </c>
      <c r="D13087" s="75">
        <v>73.3</v>
      </c>
      <c r="E13087" s="75">
        <v>71.7333333333333</v>
      </c>
    </row>
    <row r="13088" ht="15.75" customHeight="1">
      <c r="A13088" s="13">
        <v>42261.354166666664</v>
      </c>
      <c r="B13088" s="75">
        <v>64.0</v>
      </c>
      <c r="C13088" s="75">
        <v>64.4666666666667</v>
      </c>
      <c r="D13088" s="75">
        <v>75.55</v>
      </c>
      <c r="E13088" s="75">
        <v>72.2333333333333</v>
      </c>
    </row>
    <row r="13089" ht="15.75" customHeight="1">
      <c r="A13089" s="13">
        <v>42261.364583333336</v>
      </c>
      <c r="B13089" s="75">
        <v>64.0</v>
      </c>
      <c r="C13089" s="75">
        <v>65.4666666666667</v>
      </c>
      <c r="D13089" s="75">
        <v>77.8</v>
      </c>
      <c r="E13089" s="75">
        <v>72.7333333333333</v>
      </c>
    </row>
    <row r="13090" ht="15.75" customHeight="1">
      <c r="A13090" s="13">
        <v>42261.375</v>
      </c>
      <c r="B13090" s="75">
        <v>64.0666666666667</v>
      </c>
      <c r="C13090" s="75">
        <v>66.2333333333333</v>
      </c>
      <c r="D13090" s="75">
        <v>79.9333333333333</v>
      </c>
      <c r="E13090" s="75">
        <v>72.7666666666667</v>
      </c>
    </row>
    <row r="13091" ht="15.75" customHeight="1">
      <c r="A13091" s="13">
        <v>42261.385416666664</v>
      </c>
      <c r="B13091" s="75">
        <v>64.3166666666667</v>
      </c>
      <c r="C13091" s="75">
        <v>66.7333333333333</v>
      </c>
      <c r="D13091" s="75">
        <v>81.9333333333333</v>
      </c>
      <c r="E13091" s="75">
        <v>72.2666666666667</v>
      </c>
    </row>
    <row r="13092" ht="15.75" customHeight="1">
      <c r="A13092" s="13">
        <v>42261.395833333336</v>
      </c>
      <c r="B13092" s="75">
        <v>64.5666666666667</v>
      </c>
      <c r="C13092" s="75">
        <v>67.2333333333333</v>
      </c>
      <c r="D13092" s="75">
        <v>83.9333333333333</v>
      </c>
      <c r="E13092" s="75">
        <v>71.7666666666667</v>
      </c>
    </row>
    <row r="13093" ht="15.75" customHeight="1">
      <c r="A13093" s="13">
        <v>42261.40625</v>
      </c>
      <c r="B13093" s="75">
        <v>64.8166666666667</v>
      </c>
      <c r="C13093" s="75">
        <v>67.7333333333333</v>
      </c>
      <c r="D13093" s="75">
        <v>85.9333333333333</v>
      </c>
      <c r="E13093" s="75">
        <v>71.2666666666667</v>
      </c>
    </row>
    <row r="13094" ht="15.75" customHeight="1">
      <c r="A13094" s="13">
        <v>42261.416666666664</v>
      </c>
      <c r="B13094" s="75">
        <v>65.0</v>
      </c>
      <c r="C13094" s="75">
        <v>68.2333333333333</v>
      </c>
      <c r="D13094" s="75">
        <v>87.35</v>
      </c>
      <c r="E13094" s="75">
        <v>71.0</v>
      </c>
    </row>
    <row r="13095" ht="15.75" customHeight="1">
      <c r="A13095" s="13">
        <v>42261.427083333336</v>
      </c>
      <c r="B13095" s="75">
        <v>65.0</v>
      </c>
      <c r="C13095" s="75">
        <v>68.7333333333333</v>
      </c>
      <c r="D13095" s="75">
        <v>88.1</v>
      </c>
      <c r="E13095" s="75">
        <v>71.0</v>
      </c>
    </row>
    <row r="13096" ht="15.75" customHeight="1">
      <c r="A13096" s="13">
        <v>42261.4375</v>
      </c>
      <c r="B13096" s="75">
        <v>65.0</v>
      </c>
      <c r="C13096" s="75">
        <v>69.2333333333333</v>
      </c>
      <c r="D13096" s="75">
        <v>88.85</v>
      </c>
      <c r="E13096" s="75">
        <v>71.0</v>
      </c>
    </row>
    <row r="13097" ht="15.75" customHeight="1">
      <c r="A13097" s="13">
        <v>42261.447916666664</v>
      </c>
      <c r="B13097" s="75">
        <v>65.0</v>
      </c>
      <c r="C13097" s="75">
        <v>69.7333333333333</v>
      </c>
      <c r="D13097" s="75">
        <v>89.6</v>
      </c>
      <c r="E13097" s="75">
        <v>71.0</v>
      </c>
    </row>
    <row r="13098" ht="15.75" customHeight="1">
      <c r="A13098" s="13">
        <v>42261.458333333336</v>
      </c>
      <c r="B13098" s="75">
        <v>65.0</v>
      </c>
      <c r="C13098" s="75">
        <v>70.0</v>
      </c>
      <c r="D13098" s="75">
        <v>90.35</v>
      </c>
      <c r="E13098" s="75">
        <v>71.35</v>
      </c>
    </row>
    <row r="13099" ht="15.75" customHeight="1">
      <c r="A13099" s="13">
        <v>42261.46875</v>
      </c>
      <c r="B13099" s="75">
        <v>65.0</v>
      </c>
      <c r="C13099" s="75">
        <v>70.0</v>
      </c>
      <c r="D13099" s="75">
        <v>91.1</v>
      </c>
      <c r="E13099" s="75">
        <v>72.1</v>
      </c>
    </row>
    <row r="13100" ht="15.75" customHeight="1">
      <c r="A13100" s="13">
        <v>42261.479166666664</v>
      </c>
      <c r="B13100" s="75">
        <v>65.0</v>
      </c>
      <c r="C13100" s="75">
        <v>70.0</v>
      </c>
      <c r="D13100" s="75">
        <v>91.85</v>
      </c>
      <c r="E13100" s="75">
        <v>72.85</v>
      </c>
    </row>
    <row r="13101" ht="15.75" customHeight="1">
      <c r="A13101" s="13">
        <v>42261.489583333336</v>
      </c>
      <c r="B13101" s="75">
        <v>65.0</v>
      </c>
      <c r="C13101" s="75">
        <v>70.0</v>
      </c>
      <c r="D13101" s="75">
        <v>92.6</v>
      </c>
      <c r="E13101" s="75">
        <v>73.6</v>
      </c>
    </row>
    <row r="13102" ht="15.75" customHeight="1">
      <c r="A13102" s="13">
        <v>42261.5</v>
      </c>
      <c r="B13102" s="75">
        <v>65.2</v>
      </c>
      <c r="C13102" s="75">
        <v>70.0</v>
      </c>
      <c r="D13102" s="75">
        <v>92.8833333333333</v>
      </c>
      <c r="E13102" s="75">
        <v>74.2333333333333</v>
      </c>
    </row>
    <row r="13103" ht="15.75" customHeight="1">
      <c r="A13103" s="13">
        <v>42261.510416666664</v>
      </c>
      <c r="B13103" s="75">
        <v>65.95</v>
      </c>
      <c r="C13103" s="75">
        <v>70.0</v>
      </c>
      <c r="D13103" s="75">
        <v>92.6333333333333</v>
      </c>
      <c r="E13103" s="75">
        <v>74.7333333333333</v>
      </c>
    </row>
    <row r="13104" ht="15.75" customHeight="1">
      <c r="A13104" s="13">
        <v>42261.520833333336</v>
      </c>
      <c r="B13104" s="75">
        <v>66.7</v>
      </c>
      <c r="C13104" s="75">
        <v>70.0</v>
      </c>
      <c r="D13104" s="75">
        <v>92.3833333333333</v>
      </c>
      <c r="E13104" s="75">
        <v>75.2333333333333</v>
      </c>
    </row>
    <row r="13105" ht="15.75" customHeight="1">
      <c r="A13105" s="13">
        <v>42261.53125</v>
      </c>
      <c r="B13105" s="75">
        <v>67.45</v>
      </c>
      <c r="C13105" s="75">
        <v>70.0</v>
      </c>
      <c r="D13105" s="75">
        <v>92.1333333333333</v>
      </c>
      <c r="E13105" s="75">
        <v>75.7333333333333</v>
      </c>
    </row>
    <row r="13106" ht="15.75" customHeight="1">
      <c r="A13106" s="13">
        <v>42261.541666666664</v>
      </c>
      <c r="B13106" s="75">
        <v>67.9333333333333</v>
      </c>
      <c r="C13106" s="75">
        <v>70.2333333333333</v>
      </c>
      <c r="D13106" s="75">
        <v>92.1166666666667</v>
      </c>
      <c r="E13106" s="75">
        <v>76.4666666666667</v>
      </c>
    </row>
    <row r="13107" ht="15.75" customHeight="1">
      <c r="A13107" s="13">
        <v>42261.552083333336</v>
      </c>
      <c r="B13107" s="75">
        <v>67.6833333333333</v>
      </c>
      <c r="C13107" s="75">
        <v>70.7333333333333</v>
      </c>
      <c r="D13107" s="75">
        <v>92.3666666666667</v>
      </c>
      <c r="E13107" s="75">
        <v>77.4666666666667</v>
      </c>
    </row>
    <row r="13108" ht="15.75" customHeight="1">
      <c r="A13108" s="13">
        <v>42261.5625</v>
      </c>
      <c r="B13108" s="75">
        <v>67.4333333333333</v>
      </c>
      <c r="C13108" s="75">
        <v>71.2333333333333</v>
      </c>
      <c r="D13108" s="75">
        <v>92.6166666666667</v>
      </c>
      <c r="E13108" s="75">
        <v>78.4666666666667</v>
      </c>
    </row>
    <row r="13109" ht="15.75" customHeight="1">
      <c r="A13109" s="13">
        <v>42261.572916666664</v>
      </c>
      <c r="B13109" s="75">
        <v>67.1833333333333</v>
      </c>
      <c r="C13109" s="75">
        <v>71.7333333333333</v>
      </c>
      <c r="D13109" s="75">
        <v>92.8666666666667</v>
      </c>
      <c r="E13109" s="75">
        <v>79.4666666666667</v>
      </c>
    </row>
    <row r="13110" ht="15.75" customHeight="1">
      <c r="A13110" s="13">
        <v>42261.583333333336</v>
      </c>
      <c r="B13110" s="75">
        <v>67.0</v>
      </c>
      <c r="C13110" s="75">
        <v>71.5333333333333</v>
      </c>
      <c r="D13110" s="75">
        <v>93.2692307692308</v>
      </c>
      <c r="E13110" s="75">
        <v>80.0</v>
      </c>
    </row>
    <row r="13111" ht="15.75" customHeight="1">
      <c r="A13111" s="13">
        <v>42261.59375</v>
      </c>
      <c r="B13111" s="75">
        <v>67.0</v>
      </c>
      <c r="C13111" s="75">
        <v>70.5333333333333</v>
      </c>
      <c r="D13111" s="75">
        <v>93.8461538461538</v>
      </c>
      <c r="E13111" s="75">
        <v>80.0</v>
      </c>
    </row>
    <row r="13112" ht="15.75" customHeight="1">
      <c r="A13112" s="13">
        <v>42261.604166666664</v>
      </c>
      <c r="B13112" s="75">
        <v>67.0</v>
      </c>
      <c r="C13112" s="75">
        <v>69.5333333333333</v>
      </c>
      <c r="D13112" s="75">
        <v>94.0</v>
      </c>
      <c r="E13112" s="75">
        <v>80.0</v>
      </c>
    </row>
    <row r="13113" ht="15.75" customHeight="1">
      <c r="A13113" s="13">
        <v>42261.614583333336</v>
      </c>
      <c r="B13113" s="75">
        <v>67.0</v>
      </c>
      <c r="C13113" s="75">
        <v>68.5333333333333</v>
      </c>
      <c r="D13113" s="75">
        <v>94.0</v>
      </c>
      <c r="E13113" s="75">
        <v>80.0</v>
      </c>
    </row>
    <row r="13114" ht="15.75" customHeight="1">
      <c r="A13114" s="13">
        <v>42261.625</v>
      </c>
      <c r="B13114" s="75">
        <v>66.9333333333333</v>
      </c>
      <c r="C13114" s="75">
        <v>68.2333333333333</v>
      </c>
      <c r="D13114" s="75">
        <v>93.8833333333333</v>
      </c>
      <c r="E13114" s="75">
        <v>80.1166666666667</v>
      </c>
    </row>
    <row r="13115" ht="15.75" customHeight="1">
      <c r="A13115" s="13">
        <v>42261.635416666664</v>
      </c>
      <c r="B13115" s="75">
        <v>66.6833333333333</v>
      </c>
      <c r="C13115" s="75">
        <v>68.7333333333333</v>
      </c>
      <c r="D13115" s="75">
        <v>93.6333333333333</v>
      </c>
      <c r="E13115" s="75">
        <v>80.3666666666667</v>
      </c>
    </row>
    <row r="13116" ht="15.75" customHeight="1">
      <c r="A13116" s="13">
        <v>42261.645833333336</v>
      </c>
      <c r="B13116" s="75">
        <v>66.4333333333333</v>
      </c>
      <c r="C13116" s="75">
        <v>69.2333333333333</v>
      </c>
      <c r="D13116" s="75">
        <v>93.3833333333333</v>
      </c>
      <c r="E13116" s="75">
        <v>80.6166666666667</v>
      </c>
    </row>
    <row r="13117" ht="15.75" customHeight="1">
      <c r="A13117" s="13">
        <v>42261.65625</v>
      </c>
      <c r="B13117" s="75">
        <v>66.1833333333333</v>
      </c>
      <c r="C13117" s="75">
        <v>69.7333333333333</v>
      </c>
      <c r="D13117" s="75">
        <v>93.1333333333333</v>
      </c>
      <c r="E13117" s="75">
        <v>80.8666666666667</v>
      </c>
    </row>
    <row r="13118" ht="15.75" customHeight="1">
      <c r="A13118" s="13">
        <v>42261.666666666664</v>
      </c>
      <c r="B13118" s="75">
        <v>65.8666666666667</v>
      </c>
      <c r="C13118" s="75">
        <v>70.0</v>
      </c>
      <c r="D13118" s="75">
        <v>92.7666666666667</v>
      </c>
      <c r="E13118" s="75">
        <v>80.8833333333333</v>
      </c>
    </row>
    <row r="13119" ht="15.75" customHeight="1">
      <c r="A13119" s="13">
        <v>42261.677083333336</v>
      </c>
      <c r="B13119" s="75">
        <v>65.3666666666667</v>
      </c>
      <c r="C13119" s="75">
        <v>70.0</v>
      </c>
      <c r="D13119" s="75">
        <v>92.2666666666667</v>
      </c>
      <c r="E13119" s="75">
        <v>80.6333333333333</v>
      </c>
    </row>
    <row r="13120" ht="15.75" customHeight="1">
      <c r="A13120" s="13">
        <v>42261.6875</v>
      </c>
      <c r="B13120" s="75">
        <v>64.8666666666667</v>
      </c>
      <c r="C13120" s="75">
        <v>70.0</v>
      </c>
      <c r="D13120" s="75">
        <v>91.7666666666667</v>
      </c>
      <c r="E13120" s="75">
        <v>80.3833333333333</v>
      </c>
    </row>
    <row r="13121" ht="15.75" customHeight="1">
      <c r="A13121" s="13">
        <v>42261.697916666664</v>
      </c>
      <c r="B13121" s="75">
        <v>64.3666666666667</v>
      </c>
      <c r="C13121" s="75">
        <v>70.0</v>
      </c>
      <c r="D13121" s="75">
        <v>91.2666666666667</v>
      </c>
      <c r="E13121" s="75">
        <v>80.1333333333333</v>
      </c>
    </row>
    <row r="13122" ht="15.75" customHeight="1">
      <c r="A13122" s="13">
        <v>42261.708333333336</v>
      </c>
      <c r="B13122" s="75">
        <v>63.9333333333333</v>
      </c>
      <c r="C13122" s="75">
        <v>69.8833333333333</v>
      </c>
      <c r="D13122" s="75">
        <v>90.65</v>
      </c>
      <c r="E13122" s="75">
        <v>79.65</v>
      </c>
    </row>
    <row r="13123" ht="15.75" customHeight="1">
      <c r="A13123" s="13">
        <v>42261.71875</v>
      </c>
      <c r="B13123" s="75">
        <v>63.6833333333333</v>
      </c>
      <c r="C13123" s="75">
        <v>69.6333333333333</v>
      </c>
      <c r="D13123" s="75">
        <v>89.9</v>
      </c>
      <c r="E13123" s="75">
        <v>78.9</v>
      </c>
    </row>
    <row r="13124" ht="15.75" customHeight="1">
      <c r="A13124" s="13">
        <v>42261.729166666664</v>
      </c>
      <c r="B13124" s="75">
        <v>63.4333333333333</v>
      </c>
      <c r="C13124" s="75">
        <v>69.3833333333333</v>
      </c>
      <c r="D13124" s="75">
        <v>89.15</v>
      </c>
      <c r="E13124" s="75">
        <v>78.15</v>
      </c>
    </row>
    <row r="13125" ht="15.75" customHeight="1">
      <c r="A13125" s="13">
        <v>42261.739583333336</v>
      </c>
      <c r="B13125" s="75">
        <v>63.1833333333333</v>
      </c>
      <c r="C13125" s="75">
        <v>69.1333333333333</v>
      </c>
      <c r="D13125" s="75">
        <v>88.4</v>
      </c>
      <c r="E13125" s="75">
        <v>77.4</v>
      </c>
    </row>
    <row r="13126" ht="15.75" customHeight="1">
      <c r="A13126" s="13">
        <v>42261.75</v>
      </c>
      <c r="B13126" s="75">
        <v>62.9333333333333</v>
      </c>
      <c r="C13126" s="75">
        <v>68.8372093023256</v>
      </c>
      <c r="D13126" s="75">
        <v>87.5333333333333</v>
      </c>
      <c r="E13126" s="75">
        <v>76.8833333333333</v>
      </c>
    </row>
    <row r="13127" ht="15.75" customHeight="1">
      <c r="A13127" s="13">
        <v>42261.760416666664</v>
      </c>
      <c r="B13127" s="75">
        <v>62.6833333333333</v>
      </c>
      <c r="C13127" s="75">
        <v>68.4883720930233</v>
      </c>
      <c r="D13127" s="75">
        <v>86.5333333333333</v>
      </c>
      <c r="E13127" s="75">
        <v>76.6333333333333</v>
      </c>
    </row>
    <row r="13128" ht="15.75" customHeight="1">
      <c r="A13128" s="13">
        <v>42261.770833333336</v>
      </c>
      <c r="B13128" s="75">
        <v>62.4333333333333</v>
      </c>
      <c r="C13128" s="75">
        <v>68.1395348837209</v>
      </c>
      <c r="D13128" s="75">
        <v>85.5333333333333</v>
      </c>
      <c r="E13128" s="75">
        <v>76.3833333333333</v>
      </c>
    </row>
    <row r="13129" ht="15.75" customHeight="1">
      <c r="A13129" s="13">
        <v>42261.78125</v>
      </c>
      <c r="B13129" s="75">
        <v>62.1833333333333</v>
      </c>
      <c r="C13129" s="75">
        <v>68.0</v>
      </c>
      <c r="D13129" s="75">
        <v>84.5333333333333</v>
      </c>
      <c r="E13129" s="75">
        <v>76.1333333333333</v>
      </c>
    </row>
    <row r="13130" ht="15.75" customHeight="1">
      <c r="A13130" s="13">
        <v>42261.791666666664</v>
      </c>
      <c r="B13130" s="75">
        <v>62.0</v>
      </c>
      <c r="C13130" s="75">
        <v>67.8833333333333</v>
      </c>
      <c r="D13130" s="75">
        <v>83.65</v>
      </c>
      <c r="E13130" s="75">
        <v>75.8833333333333</v>
      </c>
    </row>
    <row r="13131" ht="15.75" customHeight="1">
      <c r="A13131" s="13">
        <v>42261.802083333336</v>
      </c>
      <c r="B13131" s="75">
        <v>62.0</v>
      </c>
      <c r="C13131" s="75">
        <v>67.6333333333333</v>
      </c>
      <c r="D13131" s="75">
        <v>82.9</v>
      </c>
      <c r="E13131" s="75">
        <v>75.6333333333333</v>
      </c>
    </row>
    <row r="13132" ht="15.75" customHeight="1">
      <c r="A13132" s="13">
        <v>42261.8125</v>
      </c>
      <c r="B13132" s="75">
        <v>62.0</v>
      </c>
      <c r="C13132" s="75">
        <v>67.3833333333333</v>
      </c>
      <c r="D13132" s="75">
        <v>82.15</v>
      </c>
      <c r="E13132" s="75">
        <v>75.3833333333333</v>
      </c>
    </row>
    <row r="13133" ht="15.75" customHeight="1">
      <c r="A13133" s="13">
        <v>42261.822916666664</v>
      </c>
      <c r="B13133" s="75">
        <v>62.0</v>
      </c>
      <c r="C13133" s="75">
        <v>67.1333333333333</v>
      </c>
      <c r="D13133" s="75">
        <v>81.4</v>
      </c>
      <c r="E13133" s="75">
        <v>75.1333333333333</v>
      </c>
    </row>
    <row r="13134" ht="15.75" customHeight="1">
      <c r="A13134" s="13">
        <v>42261.833333333336</v>
      </c>
      <c r="B13134" s="75">
        <v>61.8666666666667</v>
      </c>
      <c r="C13134" s="75">
        <v>66.8679245283019</v>
      </c>
      <c r="D13134" s="75">
        <v>80.7666666666667</v>
      </c>
      <c r="E13134" s="75">
        <v>74.8833333333333</v>
      </c>
    </row>
    <row r="13135" ht="15.75" customHeight="1">
      <c r="A13135" s="13">
        <v>42261.84375</v>
      </c>
      <c r="B13135" s="75">
        <v>61.3666666666667</v>
      </c>
      <c r="C13135" s="75">
        <v>66.5849056603774</v>
      </c>
      <c r="D13135" s="75">
        <v>80.2666666666667</v>
      </c>
      <c r="E13135" s="75">
        <v>74.6333333333333</v>
      </c>
    </row>
    <row r="13136" ht="15.75" customHeight="1">
      <c r="A13136" s="13">
        <v>42261.854166666664</v>
      </c>
      <c r="B13136" s="75">
        <v>60.8666666666667</v>
      </c>
      <c r="C13136" s="75">
        <v>66.3018867924528</v>
      </c>
      <c r="D13136" s="75">
        <v>79.7666666666667</v>
      </c>
      <c r="E13136" s="75">
        <v>74.3833333333333</v>
      </c>
    </row>
    <row r="13137" ht="15.75" customHeight="1">
      <c r="A13137" s="13">
        <v>42261.864583333336</v>
      </c>
      <c r="B13137" s="75">
        <v>60.3666666666667</v>
      </c>
      <c r="C13137" s="75">
        <v>66.0188679245283</v>
      </c>
      <c r="D13137" s="75">
        <v>79.2666666666667</v>
      </c>
      <c r="E13137" s="75">
        <v>74.1333333333333</v>
      </c>
    </row>
    <row r="13138" ht="15.75" customHeight="1">
      <c r="A13138" s="13">
        <v>42261.875</v>
      </c>
      <c r="B13138" s="75">
        <v>60.0666666666667</v>
      </c>
      <c r="C13138" s="75">
        <v>65.8833333333333</v>
      </c>
      <c r="D13138" s="75">
        <v>78.8833333333333</v>
      </c>
      <c r="E13138" s="75">
        <v>73.8833333333333</v>
      </c>
    </row>
    <row r="13139" ht="15.75" customHeight="1">
      <c r="A13139" s="13">
        <v>42261.885416666664</v>
      </c>
      <c r="B13139" s="75">
        <v>60.3166666666667</v>
      </c>
      <c r="C13139" s="75">
        <v>65.6333333333333</v>
      </c>
      <c r="D13139" s="75">
        <v>78.6333333333333</v>
      </c>
      <c r="E13139" s="75">
        <v>73.6333333333333</v>
      </c>
    </row>
    <row r="13140" ht="15.75" customHeight="1">
      <c r="A13140" s="13">
        <v>42261.895833333336</v>
      </c>
      <c r="B13140" s="75">
        <v>60.5666666666667</v>
      </c>
      <c r="C13140" s="75">
        <v>65.3833333333333</v>
      </c>
      <c r="D13140" s="75">
        <v>78.3833333333333</v>
      </c>
      <c r="E13140" s="75">
        <v>73.3833333333333</v>
      </c>
    </row>
    <row r="13141" ht="15.75" customHeight="1">
      <c r="A13141" s="13">
        <v>42261.90625</v>
      </c>
      <c r="B13141" s="75">
        <v>60.8166666666667</v>
      </c>
      <c r="C13141" s="75">
        <v>65.1333333333333</v>
      </c>
      <c r="D13141" s="75">
        <v>78.1333333333333</v>
      </c>
      <c r="E13141" s="75">
        <v>73.1333333333333</v>
      </c>
    </row>
    <row r="13142" ht="15.75" customHeight="1">
      <c r="A13142" s="13">
        <v>42261.916666666664</v>
      </c>
      <c r="B13142" s="75">
        <v>61.0</v>
      </c>
      <c r="C13142" s="75">
        <v>64.7586206896552</v>
      </c>
      <c r="D13142" s="75">
        <v>77.7666666666667</v>
      </c>
      <c r="E13142" s="75">
        <v>72.8833333333333</v>
      </c>
    </row>
    <row r="13143" ht="15.75" customHeight="1">
      <c r="A13143" s="13">
        <v>42261.927083333336</v>
      </c>
      <c r="B13143" s="75">
        <v>61.0</v>
      </c>
      <c r="C13143" s="75">
        <v>64.2413793103448</v>
      </c>
      <c r="D13143" s="75">
        <v>77.2666666666667</v>
      </c>
      <c r="E13143" s="75">
        <v>72.6333333333333</v>
      </c>
    </row>
    <row r="13144" ht="15.75" customHeight="1">
      <c r="A13144" s="13">
        <v>42261.9375</v>
      </c>
      <c r="B13144" s="75">
        <v>61.0</v>
      </c>
      <c r="C13144" s="75">
        <v>64.258064516129</v>
      </c>
      <c r="D13144" s="75">
        <v>76.7666666666667</v>
      </c>
      <c r="E13144" s="75">
        <v>72.3833333333333</v>
      </c>
    </row>
    <row r="13145" ht="15.75" customHeight="1">
      <c r="A13145" s="13">
        <v>42261.947916666664</v>
      </c>
      <c r="B13145" s="75">
        <v>61.0</v>
      </c>
      <c r="C13145" s="75">
        <v>64.741935483871</v>
      </c>
      <c r="D13145" s="75">
        <v>76.2666666666667</v>
      </c>
      <c r="E13145" s="75">
        <v>72.1333333333333</v>
      </c>
    </row>
    <row r="13146" ht="15.75" customHeight="1">
      <c r="A13146" s="13">
        <v>42261.958333333336</v>
      </c>
      <c r="B13146" s="75">
        <v>60.8666666666667</v>
      </c>
      <c r="C13146" s="75">
        <v>64.75</v>
      </c>
      <c r="D13146" s="75">
        <v>75.8833333333333</v>
      </c>
      <c r="E13146" s="75">
        <v>72.0</v>
      </c>
    </row>
    <row r="13147" ht="15.75" customHeight="1">
      <c r="A13147" s="13">
        <v>42261.96875</v>
      </c>
      <c r="B13147" s="75">
        <v>60.3666666666667</v>
      </c>
      <c r="C13147" s="75">
        <v>64.2142857142857</v>
      </c>
      <c r="D13147" s="75">
        <v>75.6333333333333</v>
      </c>
      <c r="E13147" s="75">
        <v>72.0</v>
      </c>
    </row>
    <row r="13148" ht="15.75" customHeight="1">
      <c r="A13148" s="13">
        <v>42261.979166666664</v>
      </c>
      <c r="B13148" s="75">
        <v>59.8666666666667</v>
      </c>
      <c r="C13148" s="75">
        <v>64.0</v>
      </c>
      <c r="D13148" s="75">
        <v>75.3833333333333</v>
      </c>
      <c r="E13148" s="75">
        <v>72.0</v>
      </c>
    </row>
    <row r="13149" ht="15.75" customHeight="1">
      <c r="A13149" s="13">
        <v>42261.989583333336</v>
      </c>
      <c r="B13149" s="75">
        <v>59.3666666666667</v>
      </c>
      <c r="C13149" s="75">
        <v>64.0</v>
      </c>
      <c r="D13149" s="75">
        <v>75.1333333333333</v>
      </c>
      <c r="E13149" s="75">
        <v>72.0</v>
      </c>
    </row>
    <row r="13150" ht="15.75" customHeight="1">
      <c r="A13150" s="13">
        <v>42262.0</v>
      </c>
      <c r="B13150" s="75">
        <v>59.0</v>
      </c>
      <c r="C13150" s="75">
        <v>64.0</v>
      </c>
      <c r="D13150" s="75">
        <v>74.8833333333333</v>
      </c>
      <c r="E13150" s="75">
        <v>71.7666666666667</v>
      </c>
    </row>
    <row r="13151" ht="15.75" customHeight="1">
      <c r="A13151" s="13">
        <v>42262.010416666664</v>
      </c>
      <c r="B13151" s="75">
        <v>59.0</v>
      </c>
      <c r="C13151" s="75">
        <v>64.0</v>
      </c>
      <c r="D13151" s="75">
        <v>74.6333333333333</v>
      </c>
      <c r="E13151" s="75">
        <v>71.2666666666667</v>
      </c>
    </row>
    <row r="13152" ht="15.75" customHeight="1">
      <c r="A13152" s="13">
        <v>42262.020833333336</v>
      </c>
      <c r="B13152" s="75">
        <v>59.0</v>
      </c>
      <c r="C13152" s="75">
        <v>64.0</v>
      </c>
      <c r="D13152" s="75">
        <v>74.3833333333333</v>
      </c>
      <c r="E13152" s="75">
        <v>70.7666666666667</v>
      </c>
    </row>
    <row r="13153" ht="15.75" customHeight="1">
      <c r="A13153" s="13">
        <v>42262.03125</v>
      </c>
      <c r="B13153" s="75">
        <v>59.0</v>
      </c>
      <c r="C13153" s="75">
        <v>64.0</v>
      </c>
      <c r="D13153" s="75">
        <v>74.1333333333333</v>
      </c>
      <c r="E13153" s="75">
        <v>70.2666666666667</v>
      </c>
    </row>
    <row r="13154" ht="15.75" customHeight="1">
      <c r="A13154" s="13">
        <v>42262.041666666664</v>
      </c>
      <c r="B13154" s="75">
        <v>58.9333333333333</v>
      </c>
      <c r="C13154" s="75">
        <v>63.8833333333333</v>
      </c>
      <c r="D13154" s="75">
        <v>73.8833333333333</v>
      </c>
      <c r="E13154" s="75">
        <v>70.1166666666667</v>
      </c>
    </row>
    <row r="13155" ht="15.75" customHeight="1">
      <c r="A13155" s="13">
        <v>42262.052083333336</v>
      </c>
      <c r="B13155" s="75">
        <v>58.6833333333333</v>
      </c>
      <c r="C13155" s="75">
        <v>63.6333333333333</v>
      </c>
      <c r="D13155" s="75">
        <v>73.6333333333333</v>
      </c>
      <c r="E13155" s="75">
        <v>70.3666666666667</v>
      </c>
    </row>
    <row r="13156" ht="15.75" customHeight="1">
      <c r="A13156" s="13">
        <v>42262.0625</v>
      </c>
      <c r="B13156" s="75">
        <v>58.4333333333333</v>
      </c>
      <c r="C13156" s="75">
        <v>63.3833333333333</v>
      </c>
      <c r="D13156" s="75">
        <v>73.3833333333333</v>
      </c>
      <c r="E13156" s="75">
        <v>70.6166666666667</v>
      </c>
    </row>
    <row r="13157" ht="15.75" customHeight="1">
      <c r="A13157" s="13">
        <v>42262.072916666664</v>
      </c>
      <c r="B13157" s="75">
        <v>58.1833333333333</v>
      </c>
      <c r="C13157" s="75">
        <v>63.1333333333333</v>
      </c>
      <c r="D13157" s="75">
        <v>73.1333333333333</v>
      </c>
      <c r="E13157" s="75">
        <v>70.8666666666667</v>
      </c>
    </row>
    <row r="13158" ht="15.75" customHeight="1">
      <c r="A13158" s="13">
        <v>42262.083333333336</v>
      </c>
      <c r="B13158" s="75">
        <v>57.8823529411765</v>
      </c>
      <c r="C13158" s="75">
        <v>63.0</v>
      </c>
      <c r="D13158" s="75">
        <v>72.8833333333333</v>
      </c>
      <c r="E13158" s="75">
        <v>70.8833333333333</v>
      </c>
    </row>
    <row r="13159" ht="15.75" customHeight="1">
      <c r="A13159" s="13">
        <v>42262.09375</v>
      </c>
      <c r="B13159" s="75">
        <v>57.4411764705882</v>
      </c>
      <c r="C13159" s="75">
        <v>63.0</v>
      </c>
      <c r="D13159" s="75">
        <v>72.6333333333333</v>
      </c>
      <c r="E13159" s="75">
        <v>70.6333333333333</v>
      </c>
    </row>
    <row r="13160" ht="15.75" customHeight="1">
      <c r="A13160" s="13">
        <v>42262.104166666664</v>
      </c>
      <c r="B13160" s="75">
        <v>57.0</v>
      </c>
      <c r="C13160" s="75">
        <v>63.0</v>
      </c>
      <c r="D13160" s="75">
        <v>72.3833333333333</v>
      </c>
      <c r="E13160" s="75">
        <v>70.3833333333333</v>
      </c>
    </row>
    <row r="13161" ht="15.75" customHeight="1">
      <c r="A13161" s="13">
        <v>42262.114583333336</v>
      </c>
      <c r="B13161" s="75">
        <v>57.0</v>
      </c>
      <c r="C13161" s="75">
        <v>63.0</v>
      </c>
      <c r="D13161" s="75">
        <v>72.1333333333333</v>
      </c>
      <c r="E13161" s="75">
        <v>70.1333333333333</v>
      </c>
    </row>
    <row r="13162" ht="15.75" customHeight="1">
      <c r="A13162" s="13">
        <v>42262.125</v>
      </c>
      <c r="B13162" s="75">
        <v>57.0</v>
      </c>
      <c r="C13162" s="75">
        <v>63.0</v>
      </c>
      <c r="D13162" s="75">
        <v>71.8833333333333</v>
      </c>
      <c r="E13162" s="75">
        <v>69.8833333333333</v>
      </c>
    </row>
    <row r="13163" ht="15.75" customHeight="1">
      <c r="A13163" s="13">
        <v>42262.135416666664</v>
      </c>
      <c r="B13163" s="75">
        <v>57.0</v>
      </c>
      <c r="C13163" s="75">
        <v>63.0</v>
      </c>
      <c r="D13163" s="75">
        <v>71.6333333333333</v>
      </c>
      <c r="E13163" s="75">
        <v>69.6333333333333</v>
      </c>
    </row>
    <row r="13164" ht="15.75" customHeight="1">
      <c r="A13164" s="13">
        <v>42262.145833333336</v>
      </c>
      <c r="B13164" s="75">
        <v>57.0</v>
      </c>
      <c r="C13164" s="75">
        <v>63.0</v>
      </c>
      <c r="D13164" s="75">
        <v>71.3833333333333</v>
      </c>
      <c r="E13164" s="75">
        <v>69.3833333333333</v>
      </c>
    </row>
    <row r="13165" ht="15.75" customHeight="1">
      <c r="A13165" s="13">
        <v>42262.15625</v>
      </c>
      <c r="B13165" s="75">
        <v>57.0</v>
      </c>
      <c r="C13165" s="75">
        <v>63.0</v>
      </c>
      <c r="D13165" s="75">
        <v>71.1333333333333</v>
      </c>
      <c r="E13165" s="75">
        <v>69.1333333333333</v>
      </c>
    </row>
    <row r="13166" ht="15.75" customHeight="1">
      <c r="A13166" s="13">
        <v>42262.166666666664</v>
      </c>
      <c r="B13166" s="75">
        <v>57.0</v>
      </c>
      <c r="C13166" s="75">
        <v>61.7741935483871</v>
      </c>
      <c r="D13166" s="75">
        <v>70.7666666666667</v>
      </c>
      <c r="E13166" s="75">
        <v>68.7666666666667</v>
      </c>
    </row>
    <row r="13167" ht="15.75" customHeight="1">
      <c r="A13167" s="13">
        <v>42262.177083333336</v>
      </c>
      <c r="B13167" s="75">
        <v>57.0</v>
      </c>
      <c r="C13167" s="75">
        <v>61.2903225806452</v>
      </c>
      <c r="D13167" s="75">
        <v>70.2666666666667</v>
      </c>
      <c r="E13167" s="75">
        <v>68.2666666666667</v>
      </c>
    </row>
    <row r="13168" ht="15.75" customHeight="1">
      <c r="A13168" s="13">
        <v>42262.1875</v>
      </c>
      <c r="B13168" s="75">
        <v>57.0</v>
      </c>
      <c r="C13168" s="75">
        <v>61.0</v>
      </c>
      <c r="D13168" s="75">
        <v>69.7666666666667</v>
      </c>
      <c r="E13168" s="75">
        <v>67.7666666666667</v>
      </c>
    </row>
    <row r="13169" ht="15.75" customHeight="1">
      <c r="A13169" s="13">
        <v>42262.197916666664</v>
      </c>
      <c r="B13169" s="75">
        <v>57.0</v>
      </c>
      <c r="C13169" s="75">
        <v>61.0</v>
      </c>
      <c r="D13169" s="75">
        <v>69.2666666666667</v>
      </c>
      <c r="E13169" s="75">
        <v>67.2666666666667</v>
      </c>
    </row>
    <row r="13170" ht="15.75" customHeight="1">
      <c r="A13170" s="13">
        <v>42262.208333333336</v>
      </c>
      <c r="B13170" s="75">
        <v>57.0</v>
      </c>
      <c r="C13170" s="75">
        <v>59.8833333333333</v>
      </c>
      <c r="D13170" s="75">
        <v>68.8833333333333</v>
      </c>
      <c r="E13170" s="75">
        <v>66.8833333333333</v>
      </c>
    </row>
    <row r="13171" ht="15.75" customHeight="1">
      <c r="A13171" s="13">
        <v>42262.21875</v>
      </c>
      <c r="B13171" s="75">
        <v>57.0</v>
      </c>
      <c r="C13171" s="75">
        <v>59.6333333333333</v>
      </c>
      <c r="D13171" s="75">
        <v>68.6333333333333</v>
      </c>
      <c r="E13171" s="75">
        <v>66.6333333333333</v>
      </c>
    </row>
    <row r="13172" ht="15.75" customHeight="1">
      <c r="A13172" s="13">
        <v>42262.229166666664</v>
      </c>
      <c r="B13172" s="75">
        <v>57.0</v>
      </c>
      <c r="C13172" s="75">
        <v>59.3833333333333</v>
      </c>
      <c r="D13172" s="75">
        <v>68.3833333333333</v>
      </c>
      <c r="E13172" s="75">
        <v>66.3833333333333</v>
      </c>
    </row>
    <row r="13173" ht="15.75" customHeight="1">
      <c r="A13173" s="13">
        <v>42262.239583333336</v>
      </c>
      <c r="B13173" s="75">
        <v>57.0</v>
      </c>
      <c r="C13173" s="75">
        <v>59.1333333333333</v>
      </c>
      <c r="D13173" s="75">
        <v>68.1333333333333</v>
      </c>
      <c r="E13173" s="75">
        <v>66.1333333333333</v>
      </c>
    </row>
    <row r="13174" ht="15.75" customHeight="1">
      <c r="A13174" s="13">
        <v>42262.25</v>
      </c>
      <c r="B13174" s="75">
        <v>58.0666666666667</v>
      </c>
      <c r="C13174" s="75">
        <v>59.1166666666667</v>
      </c>
      <c r="D13174" s="75">
        <v>67.7666666666667</v>
      </c>
      <c r="E13174" s="75">
        <v>66.2333333333333</v>
      </c>
    </row>
    <row r="13175" ht="15.75" customHeight="1">
      <c r="A13175" s="13">
        <v>42262.260416666664</v>
      </c>
      <c r="B13175" s="75">
        <v>58.3166666666667</v>
      </c>
      <c r="C13175" s="75">
        <v>59.3666666666667</v>
      </c>
      <c r="D13175" s="75">
        <v>67.2666666666667</v>
      </c>
      <c r="E13175" s="75">
        <v>66.7333333333333</v>
      </c>
    </row>
    <row r="13176" ht="15.75" customHeight="1">
      <c r="A13176" s="13">
        <v>42262.270833333336</v>
      </c>
      <c r="B13176" s="75">
        <v>58.5666666666667</v>
      </c>
      <c r="C13176" s="75">
        <v>59.6166666666667</v>
      </c>
      <c r="D13176" s="75">
        <v>66.7666666666667</v>
      </c>
      <c r="E13176" s="75">
        <v>67.2333333333333</v>
      </c>
    </row>
    <row r="13177" ht="15.75" customHeight="1">
      <c r="A13177" s="13">
        <v>42262.28125</v>
      </c>
      <c r="B13177" s="75">
        <v>58.8166666666667</v>
      </c>
      <c r="C13177" s="75">
        <v>59.8666666666667</v>
      </c>
      <c r="D13177" s="75">
        <v>66.2666666666667</v>
      </c>
      <c r="E13177" s="75">
        <v>67.7333333333333</v>
      </c>
    </row>
    <row r="13178" ht="15.75" customHeight="1">
      <c r="A13178" s="13">
        <v>42262.291666666664</v>
      </c>
      <c r="B13178" s="75">
        <v>59.0</v>
      </c>
      <c r="C13178" s="75">
        <v>60.1166666666667</v>
      </c>
      <c r="D13178" s="75">
        <v>66.4666666666667</v>
      </c>
      <c r="E13178" s="75">
        <v>68.2333333333333</v>
      </c>
    </row>
    <row r="13179" ht="15.75" customHeight="1">
      <c r="A13179" s="13">
        <v>42262.302083333336</v>
      </c>
      <c r="B13179" s="75">
        <v>59.0</v>
      </c>
      <c r="C13179" s="75">
        <v>60.3666666666667</v>
      </c>
      <c r="D13179" s="75">
        <v>67.4666666666667</v>
      </c>
      <c r="E13179" s="75">
        <v>68.7333333333333</v>
      </c>
    </row>
    <row r="13180" ht="15.75" customHeight="1">
      <c r="A13180" s="13">
        <v>42262.3125</v>
      </c>
      <c r="B13180" s="75">
        <v>59.0</v>
      </c>
      <c r="C13180" s="75">
        <v>60.6166666666667</v>
      </c>
      <c r="D13180" s="75">
        <v>68.4666666666667</v>
      </c>
      <c r="E13180" s="75">
        <v>69.2333333333333</v>
      </c>
    </row>
    <row r="13181" ht="15.75" customHeight="1">
      <c r="A13181" s="13">
        <v>42262.322916666664</v>
      </c>
      <c r="B13181" s="75">
        <v>59.0</v>
      </c>
      <c r="C13181" s="75">
        <v>60.8666666666667</v>
      </c>
      <c r="D13181" s="75">
        <v>69.4666666666667</v>
      </c>
      <c r="E13181" s="75">
        <v>69.7333333333333</v>
      </c>
    </row>
    <row r="13182" ht="15.75" customHeight="1">
      <c r="A13182" s="13">
        <v>42262.333333333336</v>
      </c>
      <c r="B13182" s="75">
        <v>59.2</v>
      </c>
      <c r="C13182" s="75">
        <v>62.2727272727273</v>
      </c>
      <c r="D13182" s="75">
        <v>70.8166666666667</v>
      </c>
      <c r="E13182" s="75">
        <v>70.35</v>
      </c>
    </row>
    <row r="13183" ht="15.75" customHeight="1">
      <c r="A13183" s="13">
        <v>42262.34375</v>
      </c>
      <c r="B13183" s="75">
        <v>59.95</v>
      </c>
      <c r="C13183" s="75">
        <v>63.0</v>
      </c>
      <c r="D13183" s="75">
        <v>72.5666666666667</v>
      </c>
      <c r="E13183" s="75">
        <v>71.1</v>
      </c>
    </row>
    <row r="13184" ht="15.75" customHeight="1">
      <c r="A13184" s="13">
        <v>42262.354166666664</v>
      </c>
      <c r="B13184" s="75">
        <v>60.7</v>
      </c>
      <c r="C13184" s="75">
        <v>63.0</v>
      </c>
      <c r="D13184" s="75">
        <v>74.3166666666667</v>
      </c>
      <c r="E13184" s="75">
        <v>71.85</v>
      </c>
    </row>
    <row r="13185" ht="15.75" customHeight="1">
      <c r="A13185" s="13">
        <v>42262.364583333336</v>
      </c>
      <c r="B13185" s="75">
        <v>61.45</v>
      </c>
      <c r="C13185" s="75">
        <v>63.0</v>
      </c>
      <c r="D13185" s="75">
        <v>76.0666666666667</v>
      </c>
      <c r="E13185" s="75">
        <v>72.6</v>
      </c>
    </row>
    <row r="13186" ht="15.75" customHeight="1">
      <c r="A13186" s="13">
        <v>42262.375</v>
      </c>
      <c r="B13186" s="75">
        <v>62.2</v>
      </c>
      <c r="C13186" s="75">
        <v>63.4666666666667</v>
      </c>
      <c r="D13186" s="75">
        <v>77.5833333333333</v>
      </c>
      <c r="E13186" s="75">
        <v>73.4666666666667</v>
      </c>
    </row>
    <row r="13187" ht="15.75" customHeight="1">
      <c r="A13187" s="13">
        <v>42262.385416666664</v>
      </c>
      <c r="B13187" s="75">
        <v>62.95</v>
      </c>
      <c r="C13187" s="75">
        <v>64.4666666666667</v>
      </c>
      <c r="D13187" s="75">
        <v>78.8333333333333</v>
      </c>
      <c r="E13187" s="75">
        <v>74.4666666666667</v>
      </c>
    </row>
    <row r="13188" ht="15.75" customHeight="1">
      <c r="A13188" s="13">
        <v>42262.395833333336</v>
      </c>
      <c r="B13188" s="75">
        <v>63.7</v>
      </c>
      <c r="C13188" s="75">
        <v>65.4666666666667</v>
      </c>
      <c r="D13188" s="75">
        <v>80.0833333333333</v>
      </c>
      <c r="E13188" s="75">
        <v>75.4666666666667</v>
      </c>
    </row>
    <row r="13189" ht="15.75" customHeight="1">
      <c r="A13189" s="13">
        <v>42262.40625</v>
      </c>
      <c r="B13189" s="75">
        <v>64.45</v>
      </c>
      <c r="C13189" s="75">
        <v>66.4666666666667</v>
      </c>
      <c r="D13189" s="75">
        <v>81.3333333333333</v>
      </c>
      <c r="E13189" s="75">
        <v>76.4666666666667</v>
      </c>
    </row>
    <row r="13190" ht="15.75" customHeight="1">
      <c r="A13190" s="13">
        <v>42262.416666666664</v>
      </c>
      <c r="B13190" s="75">
        <v>64.9333333333333</v>
      </c>
      <c r="C13190" s="75">
        <v>67.35</v>
      </c>
      <c r="D13190" s="75">
        <v>82.7</v>
      </c>
      <c r="E13190" s="75">
        <v>77.2333333333333</v>
      </c>
    </row>
    <row r="13191" ht="15.75" customHeight="1">
      <c r="A13191" s="13">
        <v>42262.427083333336</v>
      </c>
      <c r="B13191" s="75">
        <v>64.6833333333333</v>
      </c>
      <c r="C13191" s="75">
        <v>68.1</v>
      </c>
      <c r="D13191" s="75">
        <v>84.2</v>
      </c>
      <c r="E13191" s="75">
        <v>77.7333333333333</v>
      </c>
    </row>
    <row r="13192" ht="15.75" customHeight="1">
      <c r="A13192" s="13">
        <v>42262.4375</v>
      </c>
      <c r="B13192" s="75">
        <v>64.4333333333333</v>
      </c>
      <c r="C13192" s="75">
        <v>68.85</v>
      </c>
      <c r="D13192" s="75">
        <v>85.7</v>
      </c>
      <c r="E13192" s="75">
        <v>78.2333333333333</v>
      </c>
    </row>
    <row r="13193" ht="15.75" customHeight="1">
      <c r="A13193" s="13">
        <v>42262.447916666664</v>
      </c>
      <c r="B13193" s="75">
        <v>64.1833333333333</v>
      </c>
      <c r="C13193" s="75">
        <v>69.6</v>
      </c>
      <c r="D13193" s="75">
        <v>87.2</v>
      </c>
      <c r="E13193" s="75">
        <v>78.7333333333333</v>
      </c>
    </row>
    <row r="13194" ht="15.75" customHeight="1">
      <c r="A13194" s="13">
        <v>42262.458333333336</v>
      </c>
      <c r="B13194" s="75">
        <v>64.0666666666667</v>
      </c>
      <c r="C13194" s="75">
        <v>70.0</v>
      </c>
      <c r="D13194" s="75">
        <v>88.7</v>
      </c>
      <c r="E13194" s="75">
        <v>79.1166666666667</v>
      </c>
    </row>
    <row r="13195" ht="15.75" customHeight="1">
      <c r="A13195" s="13">
        <v>42262.46875</v>
      </c>
      <c r="B13195" s="75">
        <v>64.3166666666667</v>
      </c>
      <c r="C13195" s="75">
        <v>70.0</v>
      </c>
      <c r="D13195" s="75">
        <v>90.2</v>
      </c>
      <c r="E13195" s="75">
        <v>79.3666666666667</v>
      </c>
    </row>
    <row r="13196" ht="15.75" customHeight="1">
      <c r="A13196" s="13">
        <v>42262.479166666664</v>
      </c>
      <c r="B13196" s="75">
        <v>64.5666666666667</v>
      </c>
      <c r="C13196" s="75">
        <v>70.0</v>
      </c>
      <c r="D13196" s="75">
        <v>91.7</v>
      </c>
      <c r="E13196" s="75">
        <v>79.6166666666667</v>
      </c>
    </row>
    <row r="13197" ht="15.75" customHeight="1">
      <c r="A13197" s="13">
        <v>42262.489583333336</v>
      </c>
      <c r="B13197" s="75">
        <v>64.8166666666667</v>
      </c>
      <c r="C13197" s="75">
        <v>70.0</v>
      </c>
      <c r="D13197" s="75">
        <v>93.2</v>
      </c>
      <c r="E13197" s="75">
        <v>79.8666666666667</v>
      </c>
    </row>
    <row r="13198" ht="15.75" customHeight="1">
      <c r="A13198" s="13">
        <v>42262.5</v>
      </c>
      <c r="B13198" s="75">
        <v>65.1333333333333</v>
      </c>
      <c r="C13198" s="75">
        <v>70.2333333333333</v>
      </c>
      <c r="D13198" s="75">
        <v>94.1166666666667</v>
      </c>
      <c r="E13198" s="75">
        <v>80.4666666666667</v>
      </c>
    </row>
    <row r="13199" ht="15.75" customHeight="1">
      <c r="A13199" s="13">
        <v>42262.510416666664</v>
      </c>
      <c r="B13199" s="75">
        <v>65.6333333333333</v>
      </c>
      <c r="C13199" s="75">
        <v>70.7333333333333</v>
      </c>
      <c r="D13199" s="75">
        <v>94.3666666666667</v>
      </c>
      <c r="E13199" s="75">
        <v>81.4666666666667</v>
      </c>
    </row>
    <row r="13200" ht="15.75" customHeight="1">
      <c r="A13200" s="13">
        <v>42262.520833333336</v>
      </c>
      <c r="B13200" s="75">
        <v>66.1333333333333</v>
      </c>
      <c r="C13200" s="75">
        <v>71.2333333333333</v>
      </c>
      <c r="D13200" s="75">
        <v>94.6166666666667</v>
      </c>
      <c r="E13200" s="75">
        <v>82.4666666666667</v>
      </c>
    </row>
    <row r="13201" ht="15.75" customHeight="1">
      <c r="A13201" s="13">
        <v>42262.53125</v>
      </c>
      <c r="B13201" s="75">
        <v>66.6333333333333</v>
      </c>
      <c r="C13201" s="75">
        <v>71.7333333333333</v>
      </c>
      <c r="D13201" s="75">
        <v>94.8666666666667</v>
      </c>
      <c r="E13201" s="75">
        <v>83.4666666666667</v>
      </c>
    </row>
    <row r="13202" ht="15.75" customHeight="1">
      <c r="A13202" s="13">
        <v>42262.541666666664</v>
      </c>
      <c r="B13202" s="75">
        <v>67.0</v>
      </c>
      <c r="C13202" s="75">
        <v>71.8833333333333</v>
      </c>
      <c r="D13202" s="75">
        <v>95.1166666666667</v>
      </c>
      <c r="E13202" s="75">
        <v>84.0</v>
      </c>
    </row>
    <row r="13203" ht="15.75" customHeight="1">
      <c r="A13203" s="13">
        <v>42262.552083333336</v>
      </c>
      <c r="B13203" s="75">
        <v>67.0</v>
      </c>
      <c r="C13203" s="75">
        <v>71.6333333333333</v>
      </c>
      <c r="D13203" s="75">
        <v>95.3666666666667</v>
      </c>
      <c r="E13203" s="75">
        <v>84.0</v>
      </c>
    </row>
    <row r="13204" ht="15.75" customHeight="1">
      <c r="A13204" s="13">
        <v>42262.5625</v>
      </c>
      <c r="B13204" s="75">
        <v>67.0</v>
      </c>
      <c r="C13204" s="75">
        <v>71.3833333333333</v>
      </c>
      <c r="D13204" s="75">
        <v>95.6166666666667</v>
      </c>
      <c r="E13204" s="75">
        <v>84.0</v>
      </c>
    </row>
    <row r="13205" ht="15.75" customHeight="1">
      <c r="A13205" s="13">
        <v>42262.572916666664</v>
      </c>
      <c r="B13205" s="75">
        <v>67.0</v>
      </c>
      <c r="C13205" s="75">
        <v>71.1333333333333</v>
      </c>
      <c r="D13205" s="75">
        <v>95.8666666666667</v>
      </c>
      <c r="E13205" s="75">
        <v>84.0</v>
      </c>
    </row>
    <row r="13206" ht="15.75" customHeight="1">
      <c r="A13206" s="13">
        <v>42262.583333333336</v>
      </c>
      <c r="B13206" s="75">
        <v>66.8</v>
      </c>
      <c r="C13206" s="75">
        <v>70.8833333333333</v>
      </c>
      <c r="D13206" s="75">
        <v>96.0</v>
      </c>
      <c r="E13206" s="75">
        <v>83.8833333333333</v>
      </c>
    </row>
    <row r="13207" ht="15.75" customHeight="1">
      <c r="A13207" s="13">
        <v>42262.59375</v>
      </c>
      <c r="B13207" s="75">
        <v>66.05</v>
      </c>
      <c r="C13207" s="75">
        <v>70.6333333333333</v>
      </c>
      <c r="D13207" s="75">
        <v>96.0</v>
      </c>
      <c r="E13207" s="75">
        <v>83.6333333333333</v>
      </c>
    </row>
    <row r="13208" ht="15.75" customHeight="1">
      <c r="A13208" s="13">
        <v>42262.604166666664</v>
      </c>
      <c r="B13208" s="75">
        <v>65.3</v>
      </c>
      <c r="C13208" s="75">
        <v>70.3833333333333</v>
      </c>
      <c r="D13208" s="75">
        <v>96.0</v>
      </c>
      <c r="E13208" s="75">
        <v>83.3833333333333</v>
      </c>
    </row>
    <row r="13209" ht="15.75" customHeight="1">
      <c r="A13209" s="13">
        <v>42262.614583333336</v>
      </c>
      <c r="B13209" s="75">
        <v>64.55</v>
      </c>
      <c r="C13209" s="75">
        <v>70.1333333333333</v>
      </c>
      <c r="D13209" s="75">
        <v>96.0</v>
      </c>
      <c r="E13209" s="75">
        <v>83.1333333333333</v>
      </c>
    </row>
    <row r="13210" ht="15.75" customHeight="1">
      <c r="A13210" s="13">
        <v>42262.625</v>
      </c>
      <c r="B13210" s="75">
        <v>63.9333333333333</v>
      </c>
      <c r="C13210" s="75">
        <v>69.7666666666667</v>
      </c>
      <c r="D13210" s="75">
        <v>95.7666666666667</v>
      </c>
      <c r="E13210" s="75">
        <v>83.0</v>
      </c>
    </row>
    <row r="13211" ht="15.75" customHeight="1">
      <c r="A13211" s="13">
        <v>42262.635416666664</v>
      </c>
      <c r="B13211" s="75">
        <v>63.6833333333333</v>
      </c>
      <c r="C13211" s="75">
        <v>69.2666666666667</v>
      </c>
      <c r="D13211" s="75">
        <v>95.2666666666667</v>
      </c>
      <c r="E13211" s="75">
        <v>83.0</v>
      </c>
    </row>
    <row r="13212" ht="15.75" customHeight="1">
      <c r="A13212" s="13">
        <v>42262.645833333336</v>
      </c>
      <c r="B13212" s="75">
        <v>63.4333333333333</v>
      </c>
      <c r="C13212" s="75">
        <v>68.7666666666667</v>
      </c>
      <c r="D13212" s="75">
        <v>94.7666666666667</v>
      </c>
      <c r="E13212" s="75">
        <v>83.0</v>
      </c>
    </row>
    <row r="13213" ht="15.75" customHeight="1">
      <c r="A13213" s="13">
        <v>42262.65625</v>
      </c>
      <c r="B13213" s="75">
        <v>63.1833333333333</v>
      </c>
      <c r="C13213" s="75">
        <v>68.2666666666667</v>
      </c>
      <c r="D13213" s="75">
        <v>94.2666666666667</v>
      </c>
      <c r="E13213" s="75">
        <v>83.0</v>
      </c>
    </row>
    <row r="13214" ht="15.75" customHeight="1">
      <c r="A13214" s="13">
        <v>42262.666666666664</v>
      </c>
      <c r="B13214" s="75">
        <v>62.8666666666667</v>
      </c>
      <c r="C13214" s="75">
        <v>67.7666666666667</v>
      </c>
      <c r="D13214" s="75">
        <v>93.8833333333333</v>
      </c>
      <c r="E13214" s="75">
        <v>82.8833333333333</v>
      </c>
    </row>
    <row r="13215" ht="15.75" customHeight="1">
      <c r="A13215" s="13">
        <v>42262.677083333336</v>
      </c>
      <c r="B13215" s="75">
        <v>62.3666666666667</v>
      </c>
      <c r="C13215" s="75">
        <v>67.2666666666667</v>
      </c>
      <c r="D13215" s="75">
        <v>93.6333333333333</v>
      </c>
      <c r="E13215" s="75">
        <v>82.6333333333333</v>
      </c>
    </row>
    <row r="13216" ht="15.75" customHeight="1">
      <c r="A13216" s="13">
        <v>42262.6875</v>
      </c>
      <c r="B13216" s="75">
        <v>61.8666666666667</v>
      </c>
      <c r="C13216" s="75">
        <v>66.7666666666667</v>
      </c>
      <c r="D13216" s="75">
        <v>93.3833333333333</v>
      </c>
      <c r="E13216" s="75">
        <v>82.3833333333333</v>
      </c>
    </row>
    <row r="13217" ht="15.75" customHeight="1">
      <c r="A13217" s="13">
        <v>42262.697916666664</v>
      </c>
      <c r="B13217" s="75">
        <v>61.3666666666667</v>
      </c>
      <c r="C13217" s="75">
        <v>66.2666666666667</v>
      </c>
      <c r="D13217" s="75">
        <v>93.1333333333333</v>
      </c>
      <c r="E13217" s="75">
        <v>82.1333333333333</v>
      </c>
    </row>
    <row r="13218" ht="15.75" customHeight="1">
      <c r="A13218" s="13">
        <v>42262.708333333336</v>
      </c>
      <c r="B13218" s="75">
        <v>61.0</v>
      </c>
      <c r="C13218" s="75">
        <v>65.65</v>
      </c>
      <c r="D13218" s="75">
        <v>92.65</v>
      </c>
      <c r="E13218" s="75">
        <v>81.65</v>
      </c>
    </row>
    <row r="13219" ht="15.75" customHeight="1">
      <c r="A13219" s="13">
        <v>42262.71875</v>
      </c>
      <c r="B13219" s="75">
        <v>61.0</v>
      </c>
      <c r="C13219" s="75">
        <v>64.9</v>
      </c>
      <c r="D13219" s="75">
        <v>91.9</v>
      </c>
      <c r="E13219" s="75">
        <v>80.9</v>
      </c>
    </row>
    <row r="13220" ht="15.75" customHeight="1">
      <c r="A13220" s="13">
        <v>42262.729166666664</v>
      </c>
      <c r="B13220" s="75">
        <v>61.0</v>
      </c>
      <c r="C13220" s="75">
        <v>64.15</v>
      </c>
      <c r="D13220" s="75">
        <v>91.15</v>
      </c>
      <c r="E13220" s="75">
        <v>80.15</v>
      </c>
    </row>
    <row r="13221" ht="15.75" customHeight="1">
      <c r="A13221" s="13">
        <v>42262.739583333336</v>
      </c>
      <c r="B13221" s="75">
        <v>61.0</v>
      </c>
      <c r="C13221" s="75">
        <v>63.4</v>
      </c>
      <c r="D13221" s="75">
        <v>90.4</v>
      </c>
      <c r="E13221" s="75">
        <v>79.4</v>
      </c>
    </row>
    <row r="13222" ht="15.75" customHeight="1">
      <c r="A13222" s="13">
        <v>42262.75</v>
      </c>
      <c r="B13222" s="75">
        <v>60.9333333333333</v>
      </c>
      <c r="C13222" s="75">
        <v>62.7666666666667</v>
      </c>
      <c r="D13222" s="75">
        <v>89.5333333333333</v>
      </c>
      <c r="E13222" s="75">
        <v>78.65</v>
      </c>
    </row>
    <row r="13223" ht="15.75" customHeight="1">
      <c r="A13223" s="13">
        <v>42262.760416666664</v>
      </c>
      <c r="B13223" s="75">
        <v>60.6833333333333</v>
      </c>
      <c r="C13223" s="75">
        <v>62.2666666666667</v>
      </c>
      <c r="D13223" s="75">
        <v>88.5333333333333</v>
      </c>
      <c r="E13223" s="75">
        <v>77.9</v>
      </c>
    </row>
    <row r="13224" ht="15.75" customHeight="1">
      <c r="A13224" s="13">
        <v>42262.770833333336</v>
      </c>
      <c r="B13224" s="75">
        <v>60.4333333333333</v>
      </c>
      <c r="C13224" s="75">
        <v>61.7666666666667</v>
      </c>
      <c r="D13224" s="75">
        <v>87.5333333333333</v>
      </c>
      <c r="E13224" s="75">
        <v>77.15</v>
      </c>
    </row>
    <row r="13225" ht="15.75" customHeight="1">
      <c r="A13225" s="13">
        <v>42262.78125</v>
      </c>
      <c r="B13225" s="75">
        <v>60.1833333333333</v>
      </c>
      <c r="C13225" s="75">
        <v>61.2666666666667</v>
      </c>
      <c r="D13225" s="75">
        <v>86.5333333333333</v>
      </c>
      <c r="E13225" s="75">
        <v>76.4</v>
      </c>
    </row>
    <row r="13226" ht="15.75" customHeight="1">
      <c r="A13226" s="13">
        <v>42262.791666666664</v>
      </c>
      <c r="B13226" s="75">
        <v>59.9333333333333</v>
      </c>
      <c r="C13226" s="75">
        <v>60.8833333333333</v>
      </c>
      <c r="D13226" s="75">
        <v>85.65</v>
      </c>
      <c r="E13226" s="75">
        <v>75.65</v>
      </c>
    </row>
    <row r="13227" ht="15.75" customHeight="1">
      <c r="A13227" s="13">
        <v>42262.802083333336</v>
      </c>
      <c r="B13227" s="75">
        <v>59.6833333333333</v>
      </c>
      <c r="C13227" s="75">
        <v>60.6333333333333</v>
      </c>
      <c r="D13227" s="75">
        <v>84.9</v>
      </c>
      <c r="E13227" s="75">
        <v>74.9</v>
      </c>
    </row>
    <row r="13228" ht="15.75" customHeight="1">
      <c r="A13228" s="13">
        <v>42262.8125</v>
      </c>
      <c r="B13228" s="75">
        <v>59.4333333333333</v>
      </c>
      <c r="C13228" s="75">
        <v>60.3833333333333</v>
      </c>
      <c r="D13228" s="75">
        <v>84.15</v>
      </c>
      <c r="E13228" s="75">
        <v>74.15</v>
      </c>
    </row>
    <row r="13229" ht="15.75" customHeight="1">
      <c r="A13229" s="13">
        <v>42262.822916666664</v>
      </c>
      <c r="B13229" s="75">
        <v>59.1833333333333</v>
      </c>
      <c r="C13229" s="75">
        <v>60.1333333333333</v>
      </c>
      <c r="D13229" s="75">
        <v>83.4</v>
      </c>
      <c r="E13229" s="75">
        <v>73.4</v>
      </c>
    </row>
    <row r="13230" ht="15.75" customHeight="1">
      <c r="A13230" s="13">
        <v>42262.833333333336</v>
      </c>
      <c r="B13230" s="75">
        <v>59.0</v>
      </c>
      <c r="C13230" s="75">
        <v>59.8833333333333</v>
      </c>
      <c r="D13230" s="75">
        <v>82.7666666666667</v>
      </c>
      <c r="E13230" s="75">
        <v>72.7666666666667</v>
      </c>
    </row>
    <row r="13231" ht="15.75" customHeight="1">
      <c r="A13231" s="13">
        <v>42262.84375</v>
      </c>
      <c r="B13231" s="75">
        <v>59.0</v>
      </c>
      <c r="C13231" s="75">
        <v>59.6333333333333</v>
      </c>
      <c r="D13231" s="75">
        <v>82.2666666666667</v>
      </c>
      <c r="E13231" s="75">
        <v>72.2666666666667</v>
      </c>
    </row>
    <row r="13232" ht="15.75" customHeight="1">
      <c r="A13232" s="13">
        <v>42262.854166666664</v>
      </c>
      <c r="B13232" s="75">
        <v>59.0</v>
      </c>
      <c r="C13232" s="75">
        <v>59.3833333333333</v>
      </c>
      <c r="D13232" s="75">
        <v>81.7666666666667</v>
      </c>
      <c r="E13232" s="75">
        <v>71.7666666666667</v>
      </c>
    </row>
    <row r="13233" ht="15.75" customHeight="1">
      <c r="A13233" s="13">
        <v>42262.864583333336</v>
      </c>
      <c r="B13233" s="75">
        <v>59.0</v>
      </c>
      <c r="C13233" s="75">
        <v>59.1333333333333</v>
      </c>
      <c r="D13233" s="75">
        <v>81.2666666666667</v>
      </c>
      <c r="E13233" s="75">
        <v>71.2666666666667</v>
      </c>
    </row>
    <row r="13234" ht="15.75" customHeight="1">
      <c r="A13234" s="13">
        <v>42262.875</v>
      </c>
      <c r="B13234" s="75">
        <v>59.0</v>
      </c>
      <c r="C13234" s="75">
        <v>59.0</v>
      </c>
      <c r="D13234" s="75">
        <v>80.7666666666667</v>
      </c>
      <c r="E13234" s="75">
        <v>70.65</v>
      </c>
    </row>
    <row r="13235" ht="15.75" customHeight="1">
      <c r="A13235" s="13">
        <v>42262.885416666664</v>
      </c>
      <c r="B13235" s="75">
        <v>59.0</v>
      </c>
      <c r="C13235" s="75">
        <v>59.0</v>
      </c>
      <c r="D13235" s="75">
        <v>80.2666666666667</v>
      </c>
      <c r="E13235" s="75">
        <v>69.9</v>
      </c>
    </row>
    <row r="13236" ht="15.75" customHeight="1">
      <c r="A13236" s="13">
        <v>42262.895833333336</v>
      </c>
      <c r="B13236" s="75">
        <v>59.0</v>
      </c>
      <c r="C13236" s="75">
        <v>59.0</v>
      </c>
      <c r="D13236" s="75">
        <v>79.7666666666667</v>
      </c>
      <c r="E13236" s="75">
        <v>69.15</v>
      </c>
    </row>
    <row r="13237" ht="15.75" customHeight="1">
      <c r="A13237" s="13">
        <v>42262.90625</v>
      </c>
      <c r="B13237" s="75">
        <v>59.0</v>
      </c>
      <c r="C13237" s="75">
        <v>59.0</v>
      </c>
      <c r="D13237" s="75">
        <v>79.2666666666667</v>
      </c>
      <c r="E13237" s="75">
        <v>68.4</v>
      </c>
    </row>
    <row r="13238" ht="15.75" customHeight="1">
      <c r="A13238" s="13">
        <v>42262.916666666664</v>
      </c>
      <c r="B13238" s="75">
        <v>59.0</v>
      </c>
      <c r="C13238" s="75">
        <v>58.8833333333333</v>
      </c>
      <c r="D13238" s="75">
        <v>78.7666666666667</v>
      </c>
      <c r="E13238" s="75">
        <v>67.8833333333333</v>
      </c>
    </row>
    <row r="13239" ht="15.75" customHeight="1">
      <c r="A13239" s="13">
        <v>42262.927083333336</v>
      </c>
      <c r="B13239" s="75">
        <v>59.0</v>
      </c>
      <c r="C13239" s="75">
        <v>58.6333333333333</v>
      </c>
      <c r="D13239" s="75">
        <v>78.2666666666667</v>
      </c>
      <c r="E13239" s="75">
        <v>67.6333333333333</v>
      </c>
    </row>
    <row r="13240" ht="15.75" customHeight="1">
      <c r="A13240" s="13">
        <v>42262.9375</v>
      </c>
      <c r="B13240" s="75">
        <v>59.0</v>
      </c>
      <c r="C13240" s="75">
        <v>58.3833333333333</v>
      </c>
      <c r="D13240" s="75">
        <v>77.7666666666667</v>
      </c>
      <c r="E13240" s="75">
        <v>67.3833333333333</v>
      </c>
    </row>
    <row r="13241" ht="15.75" customHeight="1">
      <c r="A13241" s="13">
        <v>42262.947916666664</v>
      </c>
      <c r="B13241" s="75">
        <v>59.0</v>
      </c>
      <c r="C13241" s="75">
        <v>58.1333333333333</v>
      </c>
      <c r="D13241" s="75">
        <v>77.2666666666667</v>
      </c>
      <c r="E13241" s="75">
        <v>67.1333333333333</v>
      </c>
    </row>
    <row r="13242" ht="15.75" customHeight="1">
      <c r="A13242" s="13">
        <v>42262.958333333336</v>
      </c>
      <c r="B13242" s="75">
        <v>59.0</v>
      </c>
      <c r="C13242" s="75">
        <v>58.1842105263158</v>
      </c>
      <c r="D13242" s="75">
        <v>76.8833333333333</v>
      </c>
      <c r="E13242" s="75">
        <v>66.7666666666667</v>
      </c>
    </row>
    <row r="13243" ht="15.75" customHeight="1">
      <c r="A13243" s="13">
        <v>42262.96875</v>
      </c>
      <c r="B13243" s="75">
        <v>59.0</v>
      </c>
      <c r="C13243" s="75">
        <v>58.5789473684211</v>
      </c>
      <c r="D13243" s="75">
        <v>76.6333333333333</v>
      </c>
      <c r="E13243" s="75">
        <v>66.2666666666667</v>
      </c>
    </row>
    <row r="13244" ht="15.75" customHeight="1">
      <c r="A13244" s="13">
        <v>42262.979166666664</v>
      </c>
      <c r="B13244" s="75">
        <v>59.0</v>
      </c>
      <c r="C13244" s="75">
        <v>58.9736842105263</v>
      </c>
      <c r="D13244" s="75">
        <v>76.3833333333333</v>
      </c>
      <c r="E13244" s="75">
        <v>65.7666666666667</v>
      </c>
    </row>
    <row r="13245" ht="15.75" customHeight="1">
      <c r="A13245" s="13">
        <v>42262.989583333336</v>
      </c>
      <c r="B13245" s="75">
        <v>59.0</v>
      </c>
      <c r="C13245" s="75">
        <v>58.3636363636364</v>
      </c>
      <c r="D13245" s="75">
        <v>76.1333333333333</v>
      </c>
      <c r="E13245" s="75">
        <v>65.2666666666667</v>
      </c>
    </row>
    <row r="13246" ht="15.75" customHeight="1">
      <c r="A13246" s="13">
        <v>42263.0</v>
      </c>
      <c r="B13246" s="75">
        <v>59.0666666666667</v>
      </c>
      <c r="C13246" s="75">
        <v>57.5625</v>
      </c>
      <c r="D13246" s="75">
        <v>75.8833333333333</v>
      </c>
      <c r="E13246" s="75">
        <v>64.7666666666667</v>
      </c>
    </row>
    <row r="13247" ht="15.75" customHeight="1">
      <c r="A13247" s="13">
        <v>42263.010416666664</v>
      </c>
      <c r="B13247" s="75">
        <v>59.3166666666667</v>
      </c>
      <c r="C13247" s="75">
        <v>56.8636363636364</v>
      </c>
      <c r="D13247" s="75">
        <v>75.6333333333333</v>
      </c>
      <c r="E13247" s="75">
        <v>64.2666666666667</v>
      </c>
    </row>
    <row r="13248" ht="15.75" customHeight="1">
      <c r="A13248" s="13">
        <v>42263.020833333336</v>
      </c>
      <c r="B13248" s="75">
        <v>59.5666666666667</v>
      </c>
      <c r="C13248" s="75">
        <v>56.5227272727273</v>
      </c>
      <c r="D13248" s="75">
        <v>75.3833333333333</v>
      </c>
      <c r="E13248" s="75">
        <v>63.7666666666667</v>
      </c>
    </row>
    <row r="13249" ht="15.75" customHeight="1">
      <c r="A13249" s="13">
        <v>42263.03125</v>
      </c>
      <c r="B13249" s="75">
        <v>59.8166666666667</v>
      </c>
      <c r="C13249" s="75">
        <v>56.1818181818182</v>
      </c>
      <c r="D13249" s="75">
        <v>75.1333333333333</v>
      </c>
      <c r="E13249" s="75">
        <v>63.2666666666667</v>
      </c>
    </row>
    <row r="13250" ht="15.75" customHeight="1">
      <c r="A13250" s="13">
        <v>42263.041666666664</v>
      </c>
      <c r="B13250" s="75">
        <v>59.7647058823529</v>
      </c>
      <c r="C13250" s="75">
        <v>55.8833333333333</v>
      </c>
      <c r="D13250" s="75">
        <v>75.0</v>
      </c>
      <c r="E13250" s="75">
        <v>62.8833333333333</v>
      </c>
    </row>
    <row r="13251" ht="15.75" customHeight="1">
      <c r="A13251" s="13">
        <v>42263.052083333336</v>
      </c>
      <c r="B13251" s="75">
        <v>59.0</v>
      </c>
      <c r="C13251" s="75">
        <v>55.6333333333333</v>
      </c>
      <c r="D13251" s="75">
        <v>75.0</v>
      </c>
      <c r="E13251" s="75">
        <v>62.6333333333333</v>
      </c>
    </row>
    <row r="13252" ht="15.75" customHeight="1">
      <c r="A13252" s="13">
        <v>42263.0625</v>
      </c>
      <c r="B13252" s="75">
        <v>59.0</v>
      </c>
      <c r="C13252" s="75">
        <v>55.3833333333333</v>
      </c>
      <c r="D13252" s="75">
        <v>75.0</v>
      </c>
      <c r="E13252" s="75">
        <v>62.3833333333333</v>
      </c>
    </row>
    <row r="13253" ht="15.75" customHeight="1">
      <c r="A13253" s="13">
        <v>42263.072916666664</v>
      </c>
      <c r="B13253" s="75">
        <v>59.0</v>
      </c>
      <c r="C13253" s="75">
        <v>55.1333333333333</v>
      </c>
      <c r="D13253" s="75">
        <v>75.0</v>
      </c>
      <c r="E13253" s="75">
        <v>62.1333333333333</v>
      </c>
    </row>
    <row r="13254" ht="15.75" customHeight="1">
      <c r="A13254" s="13">
        <v>42263.083333333336</v>
      </c>
      <c r="B13254" s="75">
        <v>58.9333333333333</v>
      </c>
      <c r="C13254" s="75">
        <v>54.7666666666667</v>
      </c>
      <c r="D13254" s="75">
        <v>74.8833333333333</v>
      </c>
      <c r="E13254" s="75">
        <v>61.7666666666667</v>
      </c>
    </row>
    <row r="13255" ht="15.75" customHeight="1">
      <c r="A13255" s="13">
        <v>42263.09375</v>
      </c>
      <c r="B13255" s="75">
        <v>58.6833333333333</v>
      </c>
      <c r="C13255" s="75">
        <v>54.2666666666667</v>
      </c>
      <c r="D13255" s="75">
        <v>74.6333333333333</v>
      </c>
      <c r="E13255" s="75">
        <v>61.2666666666667</v>
      </c>
    </row>
    <row r="13256" ht="15.75" customHeight="1">
      <c r="A13256" s="13">
        <v>42263.104166666664</v>
      </c>
      <c r="B13256" s="75">
        <v>58.4333333333333</v>
      </c>
      <c r="C13256" s="75">
        <v>53.7666666666667</v>
      </c>
      <c r="D13256" s="75">
        <v>74.3833333333333</v>
      </c>
      <c r="E13256" s="75">
        <v>60.7666666666667</v>
      </c>
    </row>
    <row r="13257" ht="15.75" customHeight="1">
      <c r="A13257" s="13">
        <v>42263.114583333336</v>
      </c>
      <c r="B13257" s="75">
        <v>58.1833333333333</v>
      </c>
      <c r="C13257" s="75">
        <v>53.2666666666667</v>
      </c>
      <c r="D13257" s="75">
        <v>74.1333333333333</v>
      </c>
      <c r="E13257" s="75">
        <v>60.2666666666667</v>
      </c>
    </row>
    <row r="13258" ht="15.75" customHeight="1">
      <c r="A13258" s="13">
        <v>42263.125</v>
      </c>
      <c r="B13258" s="75">
        <v>58.0666666666667</v>
      </c>
      <c r="C13258" s="75">
        <v>53.1166666666667</v>
      </c>
      <c r="D13258" s="75">
        <v>74.0</v>
      </c>
      <c r="E13258" s="75">
        <v>59.8833333333333</v>
      </c>
    </row>
    <row r="13259" ht="15.75" customHeight="1">
      <c r="A13259" s="13">
        <v>42263.135416666664</v>
      </c>
      <c r="B13259" s="75">
        <v>58.3166666666667</v>
      </c>
      <c r="C13259" s="75">
        <v>53.3666666666667</v>
      </c>
      <c r="D13259" s="75">
        <v>74.0</v>
      </c>
      <c r="E13259" s="75">
        <v>59.6333333333333</v>
      </c>
    </row>
    <row r="13260" ht="15.75" customHeight="1">
      <c r="A13260" s="13">
        <v>42263.145833333336</v>
      </c>
      <c r="B13260" s="75">
        <v>58.5666666666667</v>
      </c>
      <c r="C13260" s="75">
        <v>53.6166666666667</v>
      </c>
      <c r="D13260" s="75">
        <v>74.0</v>
      </c>
      <c r="E13260" s="75">
        <v>59.3833333333333</v>
      </c>
    </row>
    <row r="13261" ht="15.75" customHeight="1">
      <c r="A13261" s="13">
        <v>42263.15625</v>
      </c>
      <c r="B13261" s="75">
        <v>58.8166666666667</v>
      </c>
      <c r="C13261" s="75">
        <v>53.8666666666667</v>
      </c>
      <c r="D13261" s="75">
        <v>74.0</v>
      </c>
      <c r="E13261" s="75">
        <v>59.1333333333333</v>
      </c>
    </row>
    <row r="13262" ht="15.75" customHeight="1">
      <c r="A13262" s="13">
        <v>42263.166666666664</v>
      </c>
      <c r="B13262" s="75">
        <v>59.0</v>
      </c>
      <c r="C13262" s="75">
        <v>54.0</v>
      </c>
      <c r="D13262" s="75">
        <v>73.7666666666667</v>
      </c>
      <c r="E13262" s="75">
        <v>58.7666666666667</v>
      </c>
    </row>
    <row r="13263" ht="15.75" customHeight="1">
      <c r="A13263" s="13">
        <v>42263.177083333336</v>
      </c>
      <c r="B13263" s="75">
        <v>59.0</v>
      </c>
      <c r="C13263" s="75">
        <v>54.0</v>
      </c>
      <c r="D13263" s="75">
        <v>73.2666666666667</v>
      </c>
      <c r="E13263" s="75">
        <v>58.2666666666667</v>
      </c>
    </row>
    <row r="13264" ht="15.75" customHeight="1">
      <c r="A13264" s="13">
        <v>42263.1875</v>
      </c>
      <c r="B13264" s="75">
        <v>59.0</v>
      </c>
      <c r="C13264" s="75">
        <v>54.0</v>
      </c>
      <c r="D13264" s="75">
        <v>72.7666666666667</v>
      </c>
      <c r="E13264" s="75">
        <v>57.7666666666667</v>
      </c>
    </row>
    <row r="13265" ht="15.75" customHeight="1">
      <c r="A13265" s="13">
        <v>42263.197916666664</v>
      </c>
      <c r="B13265" s="75">
        <v>59.0</v>
      </c>
      <c r="C13265" s="75">
        <v>54.0</v>
      </c>
      <c r="D13265" s="75">
        <v>72.2666666666667</v>
      </c>
      <c r="E13265" s="75">
        <v>57.2666666666667</v>
      </c>
    </row>
    <row r="13266" ht="15.75" customHeight="1">
      <c r="A13266" s="13">
        <v>42263.208333333336</v>
      </c>
      <c r="B13266" s="75">
        <v>59.0</v>
      </c>
      <c r="C13266" s="75">
        <v>54.0</v>
      </c>
      <c r="D13266" s="75">
        <v>71.8833333333333</v>
      </c>
      <c r="E13266" s="75">
        <v>56.8833333333333</v>
      </c>
    </row>
    <row r="13267" ht="15.75" customHeight="1">
      <c r="A13267" s="13">
        <v>42263.21875</v>
      </c>
      <c r="B13267" s="75">
        <v>59.0</v>
      </c>
      <c r="C13267" s="75">
        <v>54.0</v>
      </c>
      <c r="D13267" s="75">
        <v>71.6333333333333</v>
      </c>
      <c r="E13267" s="75">
        <v>56.6333333333333</v>
      </c>
    </row>
    <row r="13268" ht="15.75" customHeight="1">
      <c r="A13268" s="13">
        <v>42263.229166666664</v>
      </c>
      <c r="B13268" s="75">
        <v>59.0</v>
      </c>
      <c r="C13268" s="75">
        <v>54.0</v>
      </c>
      <c r="D13268" s="75">
        <v>71.3833333333333</v>
      </c>
      <c r="E13268" s="75">
        <v>56.3833333333333</v>
      </c>
    </row>
    <row r="13269" ht="15.75" customHeight="1">
      <c r="A13269" s="13">
        <v>42263.239583333336</v>
      </c>
      <c r="B13269" s="75">
        <v>59.0</v>
      </c>
      <c r="C13269" s="75">
        <v>54.0</v>
      </c>
      <c r="D13269" s="75">
        <v>71.1333333333333</v>
      </c>
      <c r="E13269" s="75">
        <v>56.1333333333333</v>
      </c>
    </row>
    <row r="13270" ht="15.75" customHeight="1">
      <c r="A13270" s="13">
        <v>42263.25</v>
      </c>
      <c r="B13270" s="75">
        <v>59.0</v>
      </c>
      <c r="C13270" s="75">
        <v>54.35</v>
      </c>
      <c r="D13270" s="75">
        <v>70.7666666666667</v>
      </c>
      <c r="E13270" s="75">
        <v>56.2333333333333</v>
      </c>
    </row>
    <row r="13271" ht="15.75" customHeight="1">
      <c r="A13271" s="13">
        <v>42263.260416666664</v>
      </c>
      <c r="B13271" s="75">
        <v>59.0</v>
      </c>
      <c r="C13271" s="75">
        <v>55.1</v>
      </c>
      <c r="D13271" s="75">
        <v>70.2666666666667</v>
      </c>
      <c r="E13271" s="75">
        <v>56.7333333333333</v>
      </c>
    </row>
    <row r="13272" ht="15.75" customHeight="1">
      <c r="A13272" s="13">
        <v>42263.270833333336</v>
      </c>
      <c r="B13272" s="75">
        <v>59.0</v>
      </c>
      <c r="C13272" s="75">
        <v>55.85</v>
      </c>
      <c r="D13272" s="75">
        <v>69.7666666666667</v>
      </c>
      <c r="E13272" s="75">
        <v>57.2333333333333</v>
      </c>
    </row>
    <row r="13273" ht="15.75" customHeight="1">
      <c r="A13273" s="13">
        <v>42263.28125</v>
      </c>
      <c r="B13273" s="75">
        <v>59.0</v>
      </c>
      <c r="C13273" s="75">
        <v>56.6</v>
      </c>
      <c r="D13273" s="75">
        <v>69.2666666666667</v>
      </c>
      <c r="E13273" s="75">
        <v>57.7333333333333</v>
      </c>
    </row>
    <row r="13274" ht="15.75" customHeight="1">
      <c r="A13274" s="13">
        <v>42263.291666666664</v>
      </c>
      <c r="B13274" s="75">
        <v>59.2666666666667</v>
      </c>
      <c r="C13274" s="75">
        <v>57.35</v>
      </c>
      <c r="D13274" s="75">
        <v>69.5833333333333</v>
      </c>
      <c r="E13274" s="75">
        <v>58.35</v>
      </c>
    </row>
    <row r="13275" ht="15.75" customHeight="1">
      <c r="A13275" s="13">
        <v>42263.302083333336</v>
      </c>
      <c r="B13275" s="75">
        <v>60.2666666666667</v>
      </c>
      <c r="C13275" s="75">
        <v>58.1</v>
      </c>
      <c r="D13275" s="75">
        <v>70.8333333333333</v>
      </c>
      <c r="E13275" s="75">
        <v>59.1</v>
      </c>
    </row>
    <row r="13276" ht="15.75" customHeight="1">
      <c r="A13276" s="13">
        <v>42263.3125</v>
      </c>
      <c r="B13276" s="75">
        <v>61.2666666666667</v>
      </c>
      <c r="C13276" s="75">
        <v>58.85</v>
      </c>
      <c r="D13276" s="75">
        <v>72.0833333333333</v>
      </c>
      <c r="E13276" s="75">
        <v>59.85</v>
      </c>
    </row>
    <row r="13277" ht="15.75" customHeight="1">
      <c r="A13277" s="13">
        <v>42263.322916666664</v>
      </c>
      <c r="B13277" s="75">
        <v>62.2666666666667</v>
      </c>
      <c r="C13277" s="75">
        <v>59.6</v>
      </c>
      <c r="D13277" s="75">
        <v>73.3333333333333</v>
      </c>
      <c r="E13277" s="75">
        <v>60.6</v>
      </c>
    </row>
    <row r="13278" ht="15.75" customHeight="1">
      <c r="A13278" s="13">
        <v>42263.333333333336</v>
      </c>
      <c r="B13278" s="75">
        <v>63.0666666666667</v>
      </c>
      <c r="C13278" s="75">
        <v>60.4666666666667</v>
      </c>
      <c r="D13278" s="75">
        <v>74.5833333333333</v>
      </c>
      <c r="E13278" s="75">
        <v>61.7</v>
      </c>
    </row>
    <row r="13279" ht="15.75" customHeight="1">
      <c r="A13279" s="13">
        <v>42263.34375</v>
      </c>
      <c r="B13279" s="75">
        <v>63.3166666666667</v>
      </c>
      <c r="C13279" s="75">
        <v>61.4666666666667</v>
      </c>
      <c r="D13279" s="75">
        <v>75.8333333333333</v>
      </c>
      <c r="E13279" s="75">
        <v>63.2</v>
      </c>
    </row>
    <row r="13280" ht="15.75" customHeight="1">
      <c r="A13280" s="13">
        <v>42263.354166666664</v>
      </c>
      <c r="B13280" s="75">
        <v>63.5666666666667</v>
      </c>
      <c r="C13280" s="75">
        <v>62.4666666666667</v>
      </c>
      <c r="D13280" s="75">
        <v>77.0833333333333</v>
      </c>
      <c r="E13280" s="75">
        <v>64.7</v>
      </c>
    </row>
    <row r="13281" ht="15.75" customHeight="1">
      <c r="A13281" s="13">
        <v>42263.364583333336</v>
      </c>
      <c r="B13281" s="75">
        <v>63.8166666666667</v>
      </c>
      <c r="C13281" s="75">
        <v>63.4666666666667</v>
      </c>
      <c r="D13281" s="75">
        <v>78.3333333333333</v>
      </c>
      <c r="E13281" s="75">
        <v>66.2</v>
      </c>
    </row>
    <row r="13282" ht="15.75" customHeight="1">
      <c r="A13282" s="13">
        <v>42263.375</v>
      </c>
      <c r="B13282" s="75">
        <v>64.2</v>
      </c>
      <c r="C13282" s="75">
        <v>64.35</v>
      </c>
      <c r="D13282" s="75">
        <v>79.7</v>
      </c>
      <c r="E13282" s="75">
        <v>67.2333333333333</v>
      </c>
    </row>
    <row r="13283" ht="15.75" customHeight="1">
      <c r="A13283" s="13">
        <v>42263.385416666664</v>
      </c>
      <c r="B13283" s="75">
        <v>64.95</v>
      </c>
      <c r="C13283" s="75">
        <v>65.1</v>
      </c>
      <c r="D13283" s="75">
        <v>81.2</v>
      </c>
      <c r="E13283" s="75">
        <v>67.7333333333333</v>
      </c>
    </row>
    <row r="13284" ht="15.75" customHeight="1">
      <c r="A13284" s="13">
        <v>42263.395833333336</v>
      </c>
      <c r="B13284" s="75">
        <v>65.7</v>
      </c>
      <c r="C13284" s="75">
        <v>65.85</v>
      </c>
      <c r="D13284" s="75">
        <v>82.7</v>
      </c>
      <c r="E13284" s="75">
        <v>68.2333333333333</v>
      </c>
    </row>
    <row r="13285" ht="15.75" customHeight="1">
      <c r="A13285" s="13">
        <v>42263.40625</v>
      </c>
      <c r="B13285" s="75">
        <v>66.45</v>
      </c>
      <c r="C13285" s="75">
        <v>66.6</v>
      </c>
      <c r="D13285" s="75">
        <v>84.2</v>
      </c>
      <c r="E13285" s="75">
        <v>68.7333333333333</v>
      </c>
    </row>
    <row r="13286" ht="15.75" customHeight="1">
      <c r="A13286" s="13">
        <v>42263.416666666664</v>
      </c>
      <c r="B13286" s="75">
        <v>67.0666666666667</v>
      </c>
      <c r="C13286" s="75">
        <v>67.35</v>
      </c>
      <c r="D13286" s="75">
        <v>85.4666666666667</v>
      </c>
      <c r="E13286" s="75">
        <v>69.2333333333333</v>
      </c>
    </row>
    <row r="13287" ht="15.75" customHeight="1">
      <c r="A13287" s="13">
        <v>42263.427083333336</v>
      </c>
      <c r="B13287" s="75">
        <v>67.3166666666667</v>
      </c>
      <c r="C13287" s="75">
        <v>68.1</v>
      </c>
      <c r="D13287" s="75">
        <v>86.4666666666667</v>
      </c>
      <c r="E13287" s="75">
        <v>69.7333333333333</v>
      </c>
    </row>
    <row r="13288" ht="15.75" customHeight="1">
      <c r="A13288" s="13">
        <v>42263.4375</v>
      </c>
      <c r="B13288" s="75">
        <v>67.5666666666667</v>
      </c>
      <c r="C13288" s="75">
        <v>68.85</v>
      </c>
      <c r="D13288" s="75">
        <v>87.4666666666667</v>
      </c>
      <c r="E13288" s="75">
        <v>70.2333333333333</v>
      </c>
    </row>
    <row r="13289" ht="15.75" customHeight="1">
      <c r="A13289" s="13">
        <v>42263.447916666664</v>
      </c>
      <c r="B13289" s="75">
        <v>67.8166666666667</v>
      </c>
      <c r="C13289" s="75">
        <v>69.6</v>
      </c>
      <c r="D13289" s="75">
        <v>88.4666666666667</v>
      </c>
      <c r="E13289" s="75">
        <v>70.7333333333333</v>
      </c>
    </row>
    <row r="13290" ht="15.75" customHeight="1">
      <c r="A13290" s="13">
        <v>42263.458333333336</v>
      </c>
      <c r="B13290" s="75">
        <v>68.1333333333333</v>
      </c>
      <c r="C13290" s="75">
        <v>70.1166666666667</v>
      </c>
      <c r="D13290" s="75">
        <v>89.4666666666667</v>
      </c>
      <c r="E13290" s="75">
        <v>71.35</v>
      </c>
    </row>
    <row r="13291" ht="15.75" customHeight="1">
      <c r="A13291" s="13">
        <v>42263.46875</v>
      </c>
      <c r="B13291" s="75">
        <v>68.6333333333333</v>
      </c>
      <c r="C13291" s="75">
        <v>70.3666666666667</v>
      </c>
      <c r="D13291" s="75">
        <v>90.4666666666667</v>
      </c>
      <c r="E13291" s="75">
        <v>72.1</v>
      </c>
    </row>
    <row r="13292" ht="15.75" customHeight="1">
      <c r="A13292" s="13">
        <v>42263.479166666664</v>
      </c>
      <c r="B13292" s="75">
        <v>69.1333333333333</v>
      </c>
      <c r="C13292" s="75">
        <v>70.6166666666667</v>
      </c>
      <c r="D13292" s="75">
        <v>91.4666666666667</v>
      </c>
      <c r="E13292" s="75">
        <v>72.85</v>
      </c>
    </row>
    <row r="13293" ht="15.75" customHeight="1">
      <c r="A13293" s="13">
        <v>42263.489583333336</v>
      </c>
      <c r="B13293" s="75">
        <v>69.6333333333333</v>
      </c>
      <c r="C13293" s="75">
        <v>70.8666666666667</v>
      </c>
      <c r="D13293" s="75">
        <v>92.4666666666667</v>
      </c>
      <c r="E13293" s="75">
        <v>73.6</v>
      </c>
    </row>
    <row r="13294" ht="15.75" customHeight="1">
      <c r="A13294" s="13">
        <v>42263.5</v>
      </c>
      <c r="B13294" s="75">
        <v>69.9333333333333</v>
      </c>
      <c r="C13294" s="75">
        <v>71.0</v>
      </c>
      <c r="D13294" s="75">
        <v>93.1166666666667</v>
      </c>
      <c r="E13294" s="75">
        <v>74.1166666666667</v>
      </c>
    </row>
    <row r="13295" ht="15.75" customHeight="1">
      <c r="A13295" s="13">
        <v>42263.510416666664</v>
      </c>
      <c r="B13295" s="75">
        <v>69.6833333333333</v>
      </c>
      <c r="C13295" s="75">
        <v>71.0</v>
      </c>
      <c r="D13295" s="75">
        <v>93.3666666666667</v>
      </c>
      <c r="E13295" s="75">
        <v>74.3666666666667</v>
      </c>
    </row>
    <row r="13296" ht="15.75" customHeight="1">
      <c r="A13296" s="13">
        <v>42263.520833333336</v>
      </c>
      <c r="B13296" s="75">
        <v>69.4333333333333</v>
      </c>
      <c r="C13296" s="75">
        <v>71.0</v>
      </c>
      <c r="D13296" s="75">
        <v>93.6166666666667</v>
      </c>
      <c r="E13296" s="75">
        <v>74.6166666666667</v>
      </c>
    </row>
    <row r="13297" ht="15.75" customHeight="1">
      <c r="A13297" s="13">
        <v>42263.53125</v>
      </c>
      <c r="B13297" s="75">
        <v>69.1833333333333</v>
      </c>
      <c r="C13297" s="75">
        <v>71.0</v>
      </c>
      <c r="D13297" s="75">
        <v>93.8666666666667</v>
      </c>
      <c r="E13297" s="75">
        <v>74.8666666666667</v>
      </c>
    </row>
    <row r="13298" ht="15.75" customHeight="1">
      <c r="A13298" s="13">
        <v>42263.541666666664</v>
      </c>
      <c r="B13298" s="75">
        <v>69.0</v>
      </c>
      <c r="C13298" s="75">
        <v>71.2333333333333</v>
      </c>
      <c r="D13298" s="75">
        <v>94.0</v>
      </c>
      <c r="E13298" s="75">
        <v>75.2333333333333</v>
      </c>
    </row>
    <row r="13299" ht="15.75" customHeight="1">
      <c r="A13299" s="13">
        <v>42263.552083333336</v>
      </c>
      <c r="B13299" s="75">
        <v>69.0</v>
      </c>
      <c r="C13299" s="75">
        <v>71.7333333333333</v>
      </c>
      <c r="D13299" s="75">
        <v>94.0</v>
      </c>
      <c r="E13299" s="75">
        <v>75.7333333333333</v>
      </c>
    </row>
    <row r="13300" ht="15.75" customHeight="1">
      <c r="A13300" s="13">
        <v>42263.5625</v>
      </c>
      <c r="B13300" s="75">
        <v>69.0</v>
      </c>
      <c r="C13300" s="75">
        <v>72.2333333333333</v>
      </c>
      <c r="D13300" s="75">
        <v>94.0</v>
      </c>
      <c r="E13300" s="75">
        <v>76.2333333333333</v>
      </c>
    </row>
    <row r="13301" ht="15.75" customHeight="1">
      <c r="A13301" s="13">
        <v>42263.572916666664</v>
      </c>
      <c r="B13301" s="75">
        <v>69.0</v>
      </c>
      <c r="C13301" s="75">
        <v>72.7333333333333</v>
      </c>
      <c r="D13301" s="75">
        <v>94.0</v>
      </c>
      <c r="E13301" s="75">
        <v>76.7333333333333</v>
      </c>
    </row>
    <row r="13302" ht="15.75" customHeight="1">
      <c r="A13302" s="13">
        <v>42263.583333333336</v>
      </c>
      <c r="B13302" s="75">
        <v>69.0</v>
      </c>
      <c r="C13302" s="75">
        <v>73.0</v>
      </c>
      <c r="D13302" s="75">
        <v>94.1166666666667</v>
      </c>
      <c r="E13302" s="75">
        <v>77.1166666666667</v>
      </c>
    </row>
    <row r="13303" ht="15.75" customHeight="1">
      <c r="A13303" s="13">
        <v>42263.59375</v>
      </c>
      <c r="B13303" s="75">
        <v>69.0</v>
      </c>
      <c r="C13303" s="75">
        <v>73.0</v>
      </c>
      <c r="D13303" s="75">
        <v>94.3666666666667</v>
      </c>
      <c r="E13303" s="75">
        <v>77.3666666666667</v>
      </c>
    </row>
    <row r="13304" ht="15.75" customHeight="1">
      <c r="A13304" s="13">
        <v>42263.604166666664</v>
      </c>
      <c r="B13304" s="75">
        <v>69.0</v>
      </c>
      <c r="C13304" s="75">
        <v>73.0</v>
      </c>
      <c r="D13304" s="75">
        <v>94.6166666666667</v>
      </c>
      <c r="E13304" s="75">
        <v>77.6166666666667</v>
      </c>
    </row>
    <row r="13305" ht="15.75" customHeight="1">
      <c r="A13305" s="13">
        <v>42263.614583333336</v>
      </c>
      <c r="B13305" s="75">
        <v>69.0</v>
      </c>
      <c r="C13305" s="75">
        <v>73.0</v>
      </c>
      <c r="D13305" s="75">
        <v>94.8666666666667</v>
      </c>
      <c r="E13305" s="75">
        <v>77.8666666666667</v>
      </c>
    </row>
    <row r="13306" ht="15.75" customHeight="1">
      <c r="A13306" s="13">
        <v>42263.625</v>
      </c>
      <c r="B13306" s="75">
        <v>68.8666666666667</v>
      </c>
      <c r="C13306" s="75">
        <v>73.0</v>
      </c>
      <c r="D13306" s="75">
        <v>95.0</v>
      </c>
      <c r="E13306" s="75">
        <v>78.1166666666667</v>
      </c>
    </row>
    <row r="13307" ht="15.75" customHeight="1">
      <c r="A13307" s="13">
        <v>42263.635416666664</v>
      </c>
      <c r="B13307" s="75">
        <v>68.3666666666667</v>
      </c>
      <c r="C13307" s="75">
        <v>73.0</v>
      </c>
      <c r="D13307" s="75">
        <v>95.0</v>
      </c>
      <c r="E13307" s="75">
        <v>78.3666666666667</v>
      </c>
    </row>
    <row r="13308" ht="15.75" customHeight="1">
      <c r="A13308" s="13">
        <v>42263.645833333336</v>
      </c>
      <c r="B13308" s="75">
        <v>67.8666666666667</v>
      </c>
      <c r="C13308" s="75">
        <v>73.0</v>
      </c>
      <c r="D13308" s="75">
        <v>95.0</v>
      </c>
      <c r="E13308" s="75">
        <v>78.6166666666667</v>
      </c>
    </row>
    <row r="13309" ht="15.75" customHeight="1">
      <c r="A13309" s="13">
        <v>42263.65625</v>
      </c>
      <c r="B13309" s="75">
        <v>67.3666666666667</v>
      </c>
      <c r="C13309" s="75">
        <v>73.0</v>
      </c>
      <c r="D13309" s="75">
        <v>95.0</v>
      </c>
      <c r="E13309" s="75">
        <v>78.8666666666667</v>
      </c>
    </row>
    <row r="13310" ht="15.75" customHeight="1">
      <c r="A13310" s="13">
        <v>42263.666666666664</v>
      </c>
      <c r="B13310" s="75">
        <v>66.9333333333333</v>
      </c>
      <c r="C13310" s="75">
        <v>72.65</v>
      </c>
      <c r="D13310" s="75">
        <v>94.65</v>
      </c>
      <c r="E13310" s="75">
        <v>79.0</v>
      </c>
    </row>
    <row r="13311" ht="15.75" customHeight="1">
      <c r="A13311" s="13">
        <v>42263.677083333336</v>
      </c>
      <c r="B13311" s="75">
        <v>66.6833333333333</v>
      </c>
      <c r="C13311" s="75">
        <v>71.9</v>
      </c>
      <c r="D13311" s="75">
        <v>93.9</v>
      </c>
      <c r="E13311" s="75">
        <v>79.0</v>
      </c>
    </row>
    <row r="13312" ht="15.75" customHeight="1">
      <c r="A13312" s="13">
        <v>42263.6875</v>
      </c>
      <c r="B13312" s="75">
        <v>66.4333333333333</v>
      </c>
      <c r="C13312" s="75">
        <v>71.15</v>
      </c>
      <c r="D13312" s="75">
        <v>93.15</v>
      </c>
      <c r="E13312" s="75">
        <v>79.0</v>
      </c>
    </row>
    <row r="13313" ht="15.75" customHeight="1">
      <c r="A13313" s="13">
        <v>42263.697916666664</v>
      </c>
      <c r="B13313" s="75">
        <v>66.1833333333333</v>
      </c>
      <c r="C13313" s="75">
        <v>70.4</v>
      </c>
      <c r="D13313" s="75">
        <v>92.4</v>
      </c>
      <c r="E13313" s="75">
        <v>79.0</v>
      </c>
    </row>
    <row r="13314" ht="15.75" customHeight="1">
      <c r="A13314" s="13">
        <v>42263.708333333336</v>
      </c>
      <c r="B13314" s="75">
        <v>65.7333333333333</v>
      </c>
      <c r="C13314" s="75">
        <v>69.7666666666667</v>
      </c>
      <c r="D13314" s="75">
        <v>91.65</v>
      </c>
      <c r="E13314" s="75">
        <v>78.65</v>
      </c>
    </row>
    <row r="13315" ht="15.75" customHeight="1">
      <c r="A13315" s="13">
        <v>42263.71875</v>
      </c>
      <c r="B13315" s="75">
        <v>64.7333333333333</v>
      </c>
      <c r="C13315" s="75">
        <v>69.2666666666667</v>
      </c>
      <c r="D13315" s="75">
        <v>90.9</v>
      </c>
      <c r="E13315" s="75">
        <v>77.9</v>
      </c>
    </row>
    <row r="13316" ht="15.75" customHeight="1">
      <c r="A13316" s="13">
        <v>42263.729166666664</v>
      </c>
      <c r="B13316" s="75">
        <v>63.7333333333333</v>
      </c>
      <c r="C13316" s="75">
        <v>68.7666666666667</v>
      </c>
      <c r="D13316" s="75">
        <v>90.15</v>
      </c>
      <c r="E13316" s="75">
        <v>77.15</v>
      </c>
    </row>
    <row r="13317" ht="15.75" customHeight="1">
      <c r="A13317" s="13">
        <v>42263.739583333336</v>
      </c>
      <c r="B13317" s="75">
        <v>62.7333333333333</v>
      </c>
      <c r="C13317" s="75">
        <v>68.2666666666667</v>
      </c>
      <c r="D13317" s="75">
        <v>89.4</v>
      </c>
      <c r="E13317" s="75">
        <v>76.4</v>
      </c>
    </row>
    <row r="13318" ht="15.75" customHeight="1">
      <c r="A13318" s="13">
        <v>42263.75</v>
      </c>
      <c r="B13318" s="75">
        <v>62.1333333333333</v>
      </c>
      <c r="C13318" s="75">
        <v>67.8833333333333</v>
      </c>
      <c r="D13318" s="75">
        <v>88.5333333333333</v>
      </c>
      <c r="E13318" s="75">
        <v>75.7666666666667</v>
      </c>
    </row>
    <row r="13319" ht="15.75" customHeight="1">
      <c r="A13319" s="13">
        <v>42263.760416666664</v>
      </c>
      <c r="B13319" s="75">
        <v>62.6333333333333</v>
      </c>
      <c r="C13319" s="75">
        <v>67.6333333333333</v>
      </c>
      <c r="D13319" s="75">
        <v>87.5333333333333</v>
      </c>
      <c r="E13319" s="75">
        <v>75.2666666666667</v>
      </c>
    </row>
    <row r="13320" ht="15.75" customHeight="1">
      <c r="A13320" s="13">
        <v>42263.770833333336</v>
      </c>
      <c r="B13320" s="75">
        <v>63.1333333333333</v>
      </c>
      <c r="C13320" s="75">
        <v>67.3833333333333</v>
      </c>
      <c r="D13320" s="75">
        <v>86.5333333333333</v>
      </c>
      <c r="E13320" s="75">
        <v>74.7666666666667</v>
      </c>
    </row>
    <row r="13321" ht="15.75" customHeight="1">
      <c r="A13321" s="13">
        <v>42263.78125</v>
      </c>
      <c r="B13321" s="75">
        <v>63.6333333333333</v>
      </c>
      <c r="C13321" s="75">
        <v>67.1333333333333</v>
      </c>
      <c r="D13321" s="75">
        <v>85.5333333333333</v>
      </c>
      <c r="E13321" s="75">
        <v>74.2666666666667</v>
      </c>
    </row>
    <row r="13322" ht="15.75" customHeight="1">
      <c r="A13322" s="13">
        <v>42263.791666666664</v>
      </c>
      <c r="B13322" s="75">
        <v>63.7777777777778</v>
      </c>
      <c r="C13322" s="75">
        <v>66.8833333333333</v>
      </c>
      <c r="D13322" s="75">
        <v>84.65</v>
      </c>
      <c r="E13322" s="75">
        <v>73.65</v>
      </c>
    </row>
    <row r="13323" ht="15.75" customHeight="1">
      <c r="A13323" s="13">
        <v>42263.802083333336</v>
      </c>
      <c r="B13323" s="75">
        <v>63.0</v>
      </c>
      <c r="C13323" s="75">
        <v>66.6333333333333</v>
      </c>
      <c r="D13323" s="75">
        <v>83.9</v>
      </c>
      <c r="E13323" s="75">
        <v>72.9</v>
      </c>
    </row>
    <row r="13324" ht="15.75" customHeight="1">
      <c r="A13324" s="13">
        <v>42263.8125</v>
      </c>
      <c r="B13324" s="75">
        <v>63.0</v>
      </c>
      <c r="C13324" s="75">
        <v>66.3833333333333</v>
      </c>
      <c r="D13324" s="75">
        <v>83.15</v>
      </c>
      <c r="E13324" s="75">
        <v>72.15</v>
      </c>
    </row>
    <row r="13325" ht="15.75" customHeight="1">
      <c r="A13325" s="13">
        <v>42263.822916666664</v>
      </c>
      <c r="B13325" s="75">
        <v>63.0</v>
      </c>
      <c r="C13325" s="75">
        <v>66.1333333333333</v>
      </c>
      <c r="D13325" s="75">
        <v>82.4</v>
      </c>
      <c r="E13325" s="75">
        <v>71.4</v>
      </c>
    </row>
    <row r="13326" ht="15.75" customHeight="1">
      <c r="A13326" s="13">
        <v>42263.833333333336</v>
      </c>
      <c r="B13326" s="75">
        <v>63.0</v>
      </c>
      <c r="C13326" s="75">
        <v>66.0</v>
      </c>
      <c r="D13326" s="75">
        <v>81.7666666666667</v>
      </c>
      <c r="E13326" s="75">
        <v>70.65</v>
      </c>
    </row>
    <row r="13327" ht="15.75" customHeight="1">
      <c r="A13327" s="13">
        <v>42263.84375</v>
      </c>
      <c r="B13327" s="75">
        <v>63.0</v>
      </c>
      <c r="C13327" s="75">
        <v>66.0</v>
      </c>
      <c r="D13327" s="75">
        <v>81.2666666666667</v>
      </c>
      <c r="E13327" s="75">
        <v>69.9</v>
      </c>
    </row>
    <row r="13328" ht="15.75" customHeight="1">
      <c r="A13328" s="13">
        <v>42263.854166666664</v>
      </c>
      <c r="B13328" s="75">
        <v>63.0</v>
      </c>
      <c r="C13328" s="75">
        <v>66.0</v>
      </c>
      <c r="D13328" s="75">
        <v>80.7666666666667</v>
      </c>
      <c r="E13328" s="75">
        <v>69.15</v>
      </c>
    </row>
    <row r="13329" ht="15.75" customHeight="1">
      <c r="A13329" s="13">
        <v>42263.864583333336</v>
      </c>
      <c r="B13329" s="75">
        <v>63.0</v>
      </c>
      <c r="C13329" s="75">
        <v>66.0</v>
      </c>
      <c r="D13329" s="75">
        <v>80.2666666666667</v>
      </c>
      <c r="E13329" s="75">
        <v>68.4</v>
      </c>
    </row>
    <row r="13330" ht="15.75" customHeight="1">
      <c r="A13330" s="13">
        <v>42263.875</v>
      </c>
      <c r="B13330" s="75">
        <v>63.0689655172414</v>
      </c>
      <c r="C13330" s="75">
        <v>65.7666666666667</v>
      </c>
      <c r="D13330" s="75">
        <v>79.7666666666667</v>
      </c>
      <c r="E13330" s="75">
        <v>67.7666666666667</v>
      </c>
    </row>
    <row r="13331" ht="15.75" customHeight="1">
      <c r="A13331" s="13">
        <v>42263.885416666664</v>
      </c>
      <c r="B13331" s="75">
        <v>63.3275862068966</v>
      </c>
      <c r="C13331" s="75">
        <v>65.2666666666667</v>
      </c>
      <c r="D13331" s="75">
        <v>79.2666666666667</v>
      </c>
      <c r="E13331" s="75">
        <v>67.2666666666667</v>
      </c>
    </row>
    <row r="13332" ht="15.75" customHeight="1">
      <c r="A13332" s="13">
        <v>42263.895833333336</v>
      </c>
      <c r="B13332" s="75">
        <v>63.5862068965517</v>
      </c>
      <c r="C13332" s="75">
        <v>64.7666666666667</v>
      </c>
      <c r="D13332" s="75">
        <v>78.7666666666667</v>
      </c>
      <c r="E13332" s="75">
        <v>66.7666666666667</v>
      </c>
    </row>
    <row r="13333" ht="15.75" customHeight="1">
      <c r="A13333" s="13">
        <v>42263.90625</v>
      </c>
      <c r="B13333" s="75">
        <v>63.8448275862069</v>
      </c>
      <c r="C13333" s="75">
        <v>64.2666666666667</v>
      </c>
      <c r="D13333" s="75">
        <v>78.2666666666667</v>
      </c>
      <c r="E13333" s="75">
        <v>66.2666666666667</v>
      </c>
    </row>
    <row r="13334" ht="15.75" customHeight="1">
      <c r="A13334" s="13">
        <v>42263.916666666664</v>
      </c>
      <c r="B13334" s="75">
        <v>63.9333333333333</v>
      </c>
      <c r="C13334" s="75">
        <v>63.8833333333333</v>
      </c>
      <c r="D13334" s="75">
        <v>77.8833333333333</v>
      </c>
      <c r="E13334" s="75">
        <v>65.7666666666667</v>
      </c>
    </row>
    <row r="13335" ht="15.75" customHeight="1">
      <c r="A13335" s="13">
        <v>42263.927083333336</v>
      </c>
      <c r="B13335" s="75">
        <v>63.6833333333333</v>
      </c>
      <c r="C13335" s="75">
        <v>63.6333333333333</v>
      </c>
      <c r="D13335" s="75">
        <v>77.6333333333333</v>
      </c>
      <c r="E13335" s="75">
        <v>65.2666666666667</v>
      </c>
    </row>
    <row r="13336" ht="15.75" customHeight="1">
      <c r="A13336" s="13">
        <v>42263.9375</v>
      </c>
      <c r="B13336" s="75">
        <v>63.4333333333333</v>
      </c>
      <c r="C13336" s="75">
        <v>63.3833333333333</v>
      </c>
      <c r="D13336" s="75">
        <v>77.3833333333333</v>
      </c>
      <c r="E13336" s="75">
        <v>64.7666666666667</v>
      </c>
    </row>
    <row r="13337" ht="15.75" customHeight="1">
      <c r="A13337" s="13">
        <v>42263.947916666664</v>
      </c>
      <c r="B13337" s="75">
        <v>63.1833333333333</v>
      </c>
      <c r="C13337" s="75">
        <v>63.1333333333333</v>
      </c>
      <c r="D13337" s="75">
        <v>77.1333333333333</v>
      </c>
      <c r="E13337" s="75">
        <v>64.2666666666667</v>
      </c>
    </row>
    <row r="13338" ht="15.75" customHeight="1">
      <c r="A13338" s="13">
        <v>42263.958333333336</v>
      </c>
      <c r="B13338" s="75">
        <v>63.0</v>
      </c>
      <c r="C13338" s="75">
        <v>63.0</v>
      </c>
      <c r="D13338" s="75">
        <v>76.8833333333333</v>
      </c>
      <c r="E13338" s="75">
        <v>63.8833333333333</v>
      </c>
    </row>
    <row r="13339" ht="15.75" customHeight="1">
      <c r="A13339" s="13">
        <v>42263.96875</v>
      </c>
      <c r="B13339" s="75">
        <v>63.0</v>
      </c>
      <c r="C13339" s="75">
        <v>63.0</v>
      </c>
      <c r="D13339" s="75">
        <v>76.6333333333333</v>
      </c>
      <c r="E13339" s="75">
        <v>63.6333333333333</v>
      </c>
    </row>
    <row r="13340" ht="15.75" customHeight="1">
      <c r="A13340" s="13">
        <v>42263.979166666664</v>
      </c>
      <c r="B13340" s="75">
        <v>63.0</v>
      </c>
      <c r="C13340" s="75">
        <v>63.0</v>
      </c>
      <c r="D13340" s="75">
        <v>76.3833333333333</v>
      </c>
      <c r="E13340" s="75">
        <v>63.3833333333333</v>
      </c>
    </row>
    <row r="13341" ht="15.75" customHeight="1">
      <c r="A13341" s="13">
        <v>42263.989583333336</v>
      </c>
      <c r="B13341" s="75">
        <v>62.55</v>
      </c>
      <c r="C13341" s="75">
        <v>63.0</v>
      </c>
      <c r="D13341" s="75">
        <v>76.1333333333333</v>
      </c>
      <c r="E13341" s="75">
        <v>63.1333333333333</v>
      </c>
    </row>
    <row r="13342" ht="15.75" customHeight="1">
      <c r="A13342" s="13">
        <v>42264.0</v>
      </c>
      <c r="B13342" s="75">
        <v>62.0</v>
      </c>
      <c r="C13342" s="75">
        <v>62.8833333333333</v>
      </c>
      <c r="D13342" s="75">
        <v>76.0</v>
      </c>
      <c r="E13342" s="75">
        <v>62.8833333333333</v>
      </c>
    </row>
    <row r="13343" ht="15.75" customHeight="1">
      <c r="A13343" s="13">
        <v>42264.010416666664</v>
      </c>
      <c r="B13343" s="75">
        <v>62.0</v>
      </c>
      <c r="C13343" s="75">
        <v>62.6333333333333</v>
      </c>
      <c r="D13343" s="75">
        <v>76.0</v>
      </c>
      <c r="E13343" s="75">
        <v>62.6333333333333</v>
      </c>
    </row>
    <row r="13344" ht="15.75" customHeight="1">
      <c r="A13344" s="13">
        <v>42264.020833333336</v>
      </c>
      <c r="B13344" s="75">
        <v>62.0</v>
      </c>
      <c r="C13344" s="75">
        <v>62.3833333333333</v>
      </c>
      <c r="D13344" s="75">
        <v>76.0</v>
      </c>
      <c r="E13344" s="75">
        <v>62.3833333333333</v>
      </c>
    </row>
    <row r="13345" ht="15.75" customHeight="1">
      <c r="A13345" s="13">
        <v>42264.03125</v>
      </c>
      <c r="B13345" s="75">
        <v>62.0</v>
      </c>
      <c r="C13345" s="75">
        <v>62.1333333333333</v>
      </c>
      <c r="D13345" s="75">
        <v>76.0</v>
      </c>
      <c r="E13345" s="75">
        <v>62.1333333333333</v>
      </c>
    </row>
    <row r="13346" ht="15.75" customHeight="1">
      <c r="A13346" s="13">
        <v>42264.041666666664</v>
      </c>
      <c r="B13346" s="75">
        <v>61.9111111111111</v>
      </c>
      <c r="C13346" s="75">
        <v>61.8833333333333</v>
      </c>
      <c r="D13346" s="75">
        <v>75.8833333333333</v>
      </c>
      <c r="E13346" s="75">
        <v>61.8833333333333</v>
      </c>
    </row>
    <row r="13347" ht="15.75" customHeight="1">
      <c r="A13347" s="13">
        <v>42264.052083333336</v>
      </c>
      <c r="B13347" s="75">
        <v>61.5777777777778</v>
      </c>
      <c r="C13347" s="75">
        <v>61.6333333333333</v>
      </c>
      <c r="D13347" s="75">
        <v>75.6333333333333</v>
      </c>
      <c r="E13347" s="75">
        <v>61.6333333333333</v>
      </c>
    </row>
    <row r="13348" ht="15.75" customHeight="1">
      <c r="A13348" s="13">
        <v>42264.0625</v>
      </c>
      <c r="B13348" s="75">
        <v>61.2444444444444</v>
      </c>
      <c r="C13348" s="75">
        <v>61.3833333333333</v>
      </c>
      <c r="D13348" s="75">
        <v>75.3833333333333</v>
      </c>
      <c r="E13348" s="75">
        <v>61.3833333333333</v>
      </c>
    </row>
    <row r="13349" ht="15.75" customHeight="1">
      <c r="A13349" s="13">
        <v>42264.072916666664</v>
      </c>
      <c r="B13349" s="75">
        <v>60.7333333333333</v>
      </c>
      <c r="C13349" s="75">
        <v>61.1333333333333</v>
      </c>
      <c r="D13349" s="75">
        <v>75.1333333333333</v>
      </c>
      <c r="E13349" s="75">
        <v>61.1333333333333</v>
      </c>
    </row>
    <row r="13350" ht="15.75" customHeight="1">
      <c r="A13350" s="13">
        <v>42264.083333333336</v>
      </c>
      <c r="B13350" s="75">
        <v>60.2222222222222</v>
      </c>
      <c r="C13350" s="75">
        <v>60.8833333333333</v>
      </c>
      <c r="D13350" s="75">
        <v>74.8833333333333</v>
      </c>
      <c r="E13350" s="75">
        <v>61.0</v>
      </c>
    </row>
    <row r="13351" ht="15.75" customHeight="1">
      <c r="A13351" s="13">
        <v>42264.09375</v>
      </c>
      <c r="B13351" s="75">
        <v>60.9761904761905</v>
      </c>
      <c r="C13351" s="75">
        <v>60.6333333333333</v>
      </c>
      <c r="D13351" s="75">
        <v>74.6333333333333</v>
      </c>
      <c r="E13351" s="75">
        <v>61.0</v>
      </c>
    </row>
    <row r="13352" ht="15.75" customHeight="1">
      <c r="A13352" s="13">
        <v>42264.104166666664</v>
      </c>
      <c r="B13352" s="75">
        <v>60.6190476190476</v>
      </c>
      <c r="C13352" s="75">
        <v>60.3833333333333</v>
      </c>
      <c r="D13352" s="75">
        <v>74.3833333333333</v>
      </c>
      <c r="E13352" s="75">
        <v>61.0</v>
      </c>
    </row>
    <row r="13353" ht="15.75" customHeight="1">
      <c r="A13353" s="13">
        <v>42264.114583333336</v>
      </c>
      <c r="B13353" s="75">
        <v>60.2619047619048</v>
      </c>
      <c r="C13353" s="75">
        <v>60.1333333333333</v>
      </c>
      <c r="D13353" s="75">
        <v>74.1333333333333</v>
      </c>
      <c r="E13353" s="75">
        <v>61.0</v>
      </c>
    </row>
    <row r="13354" ht="15.75" customHeight="1">
      <c r="A13354" s="13">
        <v>42264.125</v>
      </c>
      <c r="B13354" s="75">
        <v>60.1212121212121</v>
      </c>
      <c r="C13354" s="75">
        <v>60.0</v>
      </c>
      <c r="D13354" s="75">
        <v>73.8833333333333</v>
      </c>
      <c r="E13354" s="75">
        <v>60.8833333333333</v>
      </c>
    </row>
    <row r="13355" ht="15.75" customHeight="1">
      <c r="A13355" s="13">
        <v>42264.135416666664</v>
      </c>
      <c r="B13355" s="75">
        <v>60.5757575757576</v>
      </c>
      <c r="C13355" s="75">
        <v>60.0</v>
      </c>
      <c r="D13355" s="75">
        <v>73.6333333333333</v>
      </c>
      <c r="E13355" s="75">
        <v>60.6333333333333</v>
      </c>
    </row>
    <row r="13356" ht="15.75" customHeight="1">
      <c r="A13356" s="13">
        <v>42264.145833333336</v>
      </c>
      <c r="B13356" s="75">
        <v>61.0</v>
      </c>
      <c r="C13356" s="75">
        <v>60.0</v>
      </c>
      <c r="D13356" s="75">
        <v>73.3833333333333</v>
      </c>
      <c r="E13356" s="75">
        <v>60.3833333333333</v>
      </c>
    </row>
    <row r="13357" ht="15.75" customHeight="1">
      <c r="A13357" s="13">
        <v>42264.15625</v>
      </c>
      <c r="B13357" s="75">
        <v>61.0</v>
      </c>
      <c r="C13357" s="75">
        <v>60.0</v>
      </c>
      <c r="D13357" s="75">
        <v>73.1333333333333</v>
      </c>
      <c r="E13357" s="75">
        <v>60.1333333333333</v>
      </c>
    </row>
    <row r="13358" ht="15.75" customHeight="1">
      <c r="A13358" s="13">
        <v>42264.166666666664</v>
      </c>
      <c r="B13358" s="75">
        <v>60.0</v>
      </c>
      <c r="C13358" s="75">
        <v>59.8627450980392</v>
      </c>
      <c r="D13358" s="75">
        <v>72.8833333333333</v>
      </c>
      <c r="E13358" s="75">
        <v>59.8833333333333</v>
      </c>
    </row>
    <row r="13359" ht="15.75" customHeight="1">
      <c r="A13359" s="13">
        <v>42264.177083333336</v>
      </c>
      <c r="B13359" s="75">
        <v>60.0</v>
      </c>
      <c r="C13359" s="75">
        <v>59.5686274509804</v>
      </c>
      <c r="D13359" s="75">
        <v>72.6333333333333</v>
      </c>
      <c r="E13359" s="75">
        <v>59.6333333333333</v>
      </c>
    </row>
    <row r="13360" ht="15.75" customHeight="1">
      <c r="A13360" s="13">
        <v>42264.1875</v>
      </c>
      <c r="B13360" s="75">
        <v>60.0</v>
      </c>
      <c r="C13360" s="75">
        <v>59.2745098039216</v>
      </c>
      <c r="D13360" s="75">
        <v>72.3833333333333</v>
      </c>
      <c r="E13360" s="75">
        <v>59.3833333333333</v>
      </c>
    </row>
    <row r="13361" ht="15.75" customHeight="1">
      <c r="A13361" s="13">
        <v>42264.197916666664</v>
      </c>
      <c r="B13361" s="75">
        <v>60.0</v>
      </c>
      <c r="C13361" s="75">
        <v>59.0</v>
      </c>
      <c r="D13361" s="75">
        <v>72.1333333333333</v>
      </c>
      <c r="E13361" s="75">
        <v>59.1333333333333</v>
      </c>
    </row>
    <row r="13362" ht="15.75" customHeight="1">
      <c r="A13362" s="13">
        <v>42264.208333333336</v>
      </c>
      <c r="B13362" s="75">
        <v>59.9310344827586</v>
      </c>
      <c r="C13362" s="75">
        <v>59.0</v>
      </c>
      <c r="D13362" s="75">
        <v>71.8833333333333</v>
      </c>
      <c r="E13362" s="75">
        <v>58.8833333333333</v>
      </c>
    </row>
    <row r="13363" ht="15.75" customHeight="1">
      <c r="A13363" s="13">
        <v>42264.21875</v>
      </c>
      <c r="B13363" s="75">
        <v>59.6724137931034</v>
      </c>
      <c r="C13363" s="75">
        <v>59.0</v>
      </c>
      <c r="D13363" s="75">
        <v>71.6333333333333</v>
      </c>
      <c r="E13363" s="75">
        <v>58.6333333333333</v>
      </c>
    </row>
    <row r="13364" ht="15.75" customHeight="1">
      <c r="A13364" s="13">
        <v>42264.229166666664</v>
      </c>
      <c r="B13364" s="75">
        <v>59.4137931034483</v>
      </c>
      <c r="C13364" s="75">
        <v>59.0</v>
      </c>
      <c r="D13364" s="75">
        <v>71.3833333333333</v>
      </c>
      <c r="E13364" s="75">
        <v>58.3833333333333</v>
      </c>
    </row>
    <row r="13365" ht="15.75" customHeight="1">
      <c r="A13365" s="13">
        <v>42264.239583333336</v>
      </c>
      <c r="B13365" s="75">
        <v>59.1551724137931</v>
      </c>
      <c r="C13365" s="75">
        <v>59.0</v>
      </c>
      <c r="D13365" s="75">
        <v>71.1333333333333</v>
      </c>
      <c r="E13365" s="75">
        <v>58.1333333333333</v>
      </c>
    </row>
    <row r="13366" ht="15.75" customHeight="1">
      <c r="A13366" s="13">
        <v>42264.25</v>
      </c>
      <c r="B13366" s="75">
        <v>59.0</v>
      </c>
      <c r="C13366" s="75">
        <v>59.1166666666667</v>
      </c>
      <c r="D13366" s="75">
        <v>70.8833333333333</v>
      </c>
      <c r="E13366" s="75">
        <v>58.2333333333333</v>
      </c>
    </row>
    <row r="13367" ht="15.75" customHeight="1">
      <c r="A13367" s="13">
        <v>42264.260416666664</v>
      </c>
      <c r="B13367" s="75">
        <v>59.0</v>
      </c>
      <c r="C13367" s="75">
        <v>59.3666666666667</v>
      </c>
      <c r="D13367" s="75">
        <v>70.6333333333333</v>
      </c>
      <c r="E13367" s="75">
        <v>58.7333333333333</v>
      </c>
    </row>
    <row r="13368" ht="15.75" customHeight="1">
      <c r="A13368" s="13">
        <v>42264.270833333336</v>
      </c>
      <c r="B13368" s="75">
        <v>59.0</v>
      </c>
      <c r="C13368" s="75">
        <v>59.6166666666667</v>
      </c>
      <c r="D13368" s="75">
        <v>70.3833333333333</v>
      </c>
      <c r="E13368" s="75">
        <v>59.2333333333333</v>
      </c>
    </row>
    <row r="13369" ht="15.75" customHeight="1">
      <c r="A13369" s="13">
        <v>42264.28125</v>
      </c>
      <c r="B13369" s="75">
        <v>59.0</v>
      </c>
      <c r="C13369" s="75">
        <v>59.8666666666667</v>
      </c>
      <c r="D13369" s="75">
        <v>70.1333333333333</v>
      </c>
      <c r="E13369" s="75">
        <v>59.7333333333333</v>
      </c>
    </row>
    <row r="13370" ht="15.75" customHeight="1">
      <c r="A13370" s="13">
        <v>42264.291666666664</v>
      </c>
      <c r="B13370" s="75">
        <v>59.1379310344828</v>
      </c>
      <c r="C13370" s="75">
        <v>60.35</v>
      </c>
      <c r="D13370" s="75">
        <v>70.35</v>
      </c>
      <c r="E13370" s="75">
        <v>60.5833333333333</v>
      </c>
    </row>
    <row r="13371" ht="15.75" customHeight="1">
      <c r="A13371" s="13">
        <v>42264.302083333336</v>
      </c>
      <c r="B13371" s="75">
        <v>59.6551724137931</v>
      </c>
      <c r="C13371" s="75">
        <v>61.1</v>
      </c>
      <c r="D13371" s="75">
        <v>71.1</v>
      </c>
      <c r="E13371" s="75">
        <v>61.8333333333333</v>
      </c>
    </row>
    <row r="13372" ht="15.75" customHeight="1">
      <c r="A13372" s="13">
        <v>42264.3125</v>
      </c>
      <c r="B13372" s="75">
        <v>60.1724137931034</v>
      </c>
      <c r="C13372" s="75">
        <v>61.85</v>
      </c>
      <c r="D13372" s="75">
        <v>71.85</v>
      </c>
      <c r="E13372" s="75">
        <v>63.0833333333333</v>
      </c>
    </row>
    <row r="13373" ht="15.75" customHeight="1">
      <c r="A13373" s="13">
        <v>42264.322916666664</v>
      </c>
      <c r="B13373" s="75">
        <v>60.6896551724138</v>
      </c>
      <c r="C13373" s="75">
        <v>62.6</v>
      </c>
      <c r="D13373" s="75">
        <v>72.6</v>
      </c>
      <c r="E13373" s="75">
        <v>64.3333333333333</v>
      </c>
    </row>
    <row r="13374" ht="15.75" customHeight="1">
      <c r="A13374" s="13">
        <v>42264.333333333336</v>
      </c>
      <c r="B13374" s="75">
        <v>61.8</v>
      </c>
      <c r="C13374" s="75">
        <v>63.2333333333333</v>
      </c>
      <c r="D13374" s="75">
        <v>73.7</v>
      </c>
      <c r="E13374" s="75">
        <v>65.4666666666667</v>
      </c>
    </row>
    <row r="13375" ht="15.75" customHeight="1">
      <c r="A13375" s="13">
        <v>42264.34375</v>
      </c>
      <c r="B13375" s="75">
        <v>62.82</v>
      </c>
      <c r="C13375" s="75">
        <v>63.7333333333333</v>
      </c>
      <c r="D13375" s="75">
        <v>75.2</v>
      </c>
      <c r="E13375" s="75">
        <v>66.4666666666667</v>
      </c>
    </row>
    <row r="13376" ht="15.75" customHeight="1">
      <c r="A13376" s="13">
        <v>42264.354166666664</v>
      </c>
      <c r="B13376" s="75">
        <v>62.52</v>
      </c>
      <c r="C13376" s="75">
        <v>64.2333333333333</v>
      </c>
      <c r="D13376" s="75">
        <v>76.7</v>
      </c>
      <c r="E13376" s="75">
        <v>67.4666666666667</v>
      </c>
    </row>
    <row r="13377" ht="15.75" customHeight="1">
      <c r="A13377" s="13">
        <v>42264.364583333336</v>
      </c>
      <c r="B13377" s="75">
        <v>62.22</v>
      </c>
      <c r="C13377" s="75">
        <v>64.7333333333333</v>
      </c>
      <c r="D13377" s="75">
        <v>78.2</v>
      </c>
      <c r="E13377" s="75">
        <v>68.4666666666667</v>
      </c>
    </row>
    <row r="13378" ht="15.75" customHeight="1">
      <c r="A13378" s="13">
        <v>42264.375</v>
      </c>
      <c r="B13378" s="75">
        <v>62.0666666666667</v>
      </c>
      <c r="C13378" s="75">
        <v>65.1555555555556</v>
      </c>
      <c r="D13378" s="75">
        <v>79.5833333333333</v>
      </c>
      <c r="E13378" s="75">
        <v>69.35</v>
      </c>
    </row>
    <row r="13379" ht="15.75" customHeight="1">
      <c r="A13379" s="13">
        <v>42264.385416666664</v>
      </c>
      <c r="B13379" s="75">
        <v>62.3166666666667</v>
      </c>
      <c r="C13379" s="75">
        <v>65.4888888888889</v>
      </c>
      <c r="D13379" s="75">
        <v>80.8333333333333</v>
      </c>
      <c r="E13379" s="75">
        <v>70.1</v>
      </c>
    </row>
    <row r="13380" ht="15.75" customHeight="1">
      <c r="A13380" s="13">
        <v>42264.395833333336</v>
      </c>
      <c r="B13380" s="75">
        <v>62.5666666666667</v>
      </c>
      <c r="C13380" s="75">
        <v>65.8222222222222</v>
      </c>
      <c r="D13380" s="75">
        <v>82.0833333333333</v>
      </c>
      <c r="E13380" s="75">
        <v>70.85</v>
      </c>
    </row>
    <row r="13381" ht="15.75" customHeight="1">
      <c r="A13381" s="13">
        <v>42264.40625</v>
      </c>
      <c r="B13381" s="75">
        <v>62.8166666666667</v>
      </c>
      <c r="C13381" s="75">
        <v>66.4666666666667</v>
      </c>
      <c r="D13381" s="75">
        <v>83.3333333333333</v>
      </c>
      <c r="E13381" s="75">
        <v>71.6</v>
      </c>
    </row>
    <row r="13382" ht="15.75" customHeight="1">
      <c r="A13382" s="13">
        <v>42264.416666666664</v>
      </c>
      <c r="B13382" s="75">
        <v>63.0689655172414</v>
      </c>
      <c r="C13382" s="75">
        <v>67.2333333333333</v>
      </c>
      <c r="D13382" s="75">
        <v>84.8166666666667</v>
      </c>
      <c r="E13382" s="75">
        <v>72.35</v>
      </c>
    </row>
    <row r="13383" ht="15.75" customHeight="1">
      <c r="A13383" s="13">
        <v>42264.427083333336</v>
      </c>
      <c r="B13383" s="75">
        <v>63.3275862068966</v>
      </c>
      <c r="C13383" s="75">
        <v>67.7333333333333</v>
      </c>
      <c r="D13383" s="75">
        <v>86.5666666666667</v>
      </c>
      <c r="E13383" s="75">
        <v>73.1</v>
      </c>
    </row>
    <row r="13384" ht="15.75" customHeight="1">
      <c r="A13384" s="13">
        <v>42264.4375</v>
      </c>
      <c r="B13384" s="75">
        <v>63.5862068965517</v>
      </c>
      <c r="C13384" s="75">
        <v>68.2333333333333</v>
      </c>
      <c r="D13384" s="75">
        <v>88.3166666666667</v>
      </c>
      <c r="E13384" s="75">
        <v>73.85</v>
      </c>
    </row>
    <row r="13385" ht="15.75" customHeight="1">
      <c r="A13385" s="13">
        <v>42264.447916666664</v>
      </c>
      <c r="B13385" s="75">
        <v>63.8448275862069</v>
      </c>
      <c r="C13385" s="75">
        <v>68.7333333333333</v>
      </c>
      <c r="D13385" s="75">
        <v>90.0666666666667</v>
      </c>
      <c r="E13385" s="75">
        <v>74.6</v>
      </c>
    </row>
    <row r="13386" ht="15.75" customHeight="1">
      <c r="A13386" s="13">
        <v>42264.458333333336</v>
      </c>
      <c r="B13386" s="75">
        <v>66.0</v>
      </c>
      <c r="C13386" s="75">
        <v>69.1166666666667</v>
      </c>
      <c r="D13386" s="75">
        <v>91.35</v>
      </c>
      <c r="E13386" s="75">
        <v>75.1166666666667</v>
      </c>
    </row>
    <row r="13387" ht="15.75" customHeight="1">
      <c r="A13387" s="13">
        <v>42264.46875</v>
      </c>
      <c r="B13387" s="75">
        <v>66.0</v>
      </c>
      <c r="C13387" s="75">
        <v>69.3666666666667</v>
      </c>
      <c r="D13387" s="75">
        <v>92.1</v>
      </c>
      <c r="E13387" s="75">
        <v>75.3666666666667</v>
      </c>
    </row>
    <row r="13388" ht="15.75" customHeight="1">
      <c r="A13388" s="13">
        <v>42264.479166666664</v>
      </c>
      <c r="B13388" s="75">
        <v>66.0</v>
      </c>
      <c r="C13388" s="75">
        <v>69.6166666666667</v>
      </c>
      <c r="D13388" s="75">
        <v>92.85</v>
      </c>
      <c r="E13388" s="75">
        <v>75.6166666666667</v>
      </c>
    </row>
    <row r="13389" ht="15.75" customHeight="1">
      <c r="A13389" s="13">
        <v>42264.489583333336</v>
      </c>
      <c r="B13389" s="75">
        <v>66.0</v>
      </c>
      <c r="C13389" s="75">
        <v>69.8666666666667</v>
      </c>
      <c r="D13389" s="75">
        <v>93.6</v>
      </c>
      <c r="E13389" s="75">
        <v>75.8666666666667</v>
      </c>
    </row>
    <row r="13390" ht="15.75" customHeight="1">
      <c r="A13390" s="13">
        <v>42264.5</v>
      </c>
      <c r="B13390" s="75">
        <v>66.2</v>
      </c>
      <c r="C13390" s="75">
        <v>70.35</v>
      </c>
      <c r="D13390" s="75">
        <v>94.2333333333333</v>
      </c>
      <c r="E13390" s="75">
        <v>76.2333333333333</v>
      </c>
    </row>
    <row r="13391" ht="15.75" customHeight="1">
      <c r="A13391" s="13">
        <v>42264.510416666664</v>
      </c>
      <c r="B13391" s="75">
        <v>66.95</v>
      </c>
      <c r="C13391" s="75">
        <v>71.1</v>
      </c>
      <c r="D13391" s="75">
        <v>94.7333333333333</v>
      </c>
      <c r="E13391" s="75">
        <v>76.7333333333333</v>
      </c>
    </row>
    <row r="13392" ht="15.75" customHeight="1">
      <c r="A13392" s="13">
        <v>42264.520833333336</v>
      </c>
      <c r="B13392" s="75">
        <v>67.7</v>
      </c>
      <c r="C13392" s="75">
        <v>71.85</v>
      </c>
      <c r="D13392" s="75">
        <v>95.2333333333333</v>
      </c>
      <c r="E13392" s="75">
        <v>77.2333333333333</v>
      </c>
    </row>
    <row r="13393" ht="15.75" customHeight="1">
      <c r="A13393" s="13">
        <v>42264.53125</v>
      </c>
      <c r="B13393" s="75">
        <v>68.45</v>
      </c>
      <c r="C13393" s="75">
        <v>72.6</v>
      </c>
      <c r="D13393" s="75">
        <v>95.7333333333333</v>
      </c>
      <c r="E13393" s="75">
        <v>77.7333333333333</v>
      </c>
    </row>
    <row r="13394" ht="15.75" customHeight="1">
      <c r="A13394" s="13">
        <v>42264.541666666664</v>
      </c>
      <c r="B13394" s="75">
        <v>68.9333333333333</v>
      </c>
      <c r="C13394" s="75">
        <v>73.2333333333333</v>
      </c>
      <c r="D13394" s="75">
        <v>96.35</v>
      </c>
      <c r="E13394" s="75">
        <v>78.2333333333333</v>
      </c>
    </row>
    <row r="13395" ht="15.75" customHeight="1">
      <c r="A13395" s="13">
        <v>42264.552083333336</v>
      </c>
      <c r="B13395" s="75">
        <v>68.6833333333333</v>
      </c>
      <c r="C13395" s="75">
        <v>73.7333333333333</v>
      </c>
      <c r="D13395" s="75">
        <v>97.1</v>
      </c>
      <c r="E13395" s="75">
        <v>78.7333333333333</v>
      </c>
    </row>
    <row r="13396" ht="15.75" customHeight="1">
      <c r="A13396" s="13">
        <v>42264.5625</v>
      </c>
      <c r="B13396" s="75">
        <v>68.4333333333333</v>
      </c>
      <c r="C13396" s="75">
        <v>74.2333333333333</v>
      </c>
      <c r="D13396" s="75">
        <v>97.85</v>
      </c>
      <c r="E13396" s="75">
        <v>79.2333333333333</v>
      </c>
    </row>
    <row r="13397" ht="15.75" customHeight="1">
      <c r="A13397" s="13">
        <v>42264.572916666664</v>
      </c>
      <c r="B13397" s="75">
        <v>68.1833333333333</v>
      </c>
      <c r="C13397" s="75">
        <v>74.7333333333333</v>
      </c>
      <c r="D13397" s="75">
        <v>98.6</v>
      </c>
      <c r="E13397" s="75">
        <v>79.7333333333333</v>
      </c>
    </row>
    <row r="13398" ht="15.75" customHeight="1">
      <c r="A13398" s="13">
        <v>42264.583333333336</v>
      </c>
      <c r="B13398" s="75">
        <v>68.0</v>
      </c>
      <c r="C13398" s="75">
        <v>74.8833333333333</v>
      </c>
      <c r="D13398" s="75">
        <v>99.0</v>
      </c>
      <c r="E13398" s="75">
        <v>80.0</v>
      </c>
    </row>
    <row r="13399" ht="15.75" customHeight="1">
      <c r="A13399" s="13">
        <v>42264.59375</v>
      </c>
      <c r="B13399" s="75">
        <v>68.0</v>
      </c>
      <c r="C13399" s="75">
        <v>74.6333333333333</v>
      </c>
      <c r="D13399" s="75">
        <v>99.0</v>
      </c>
      <c r="E13399" s="75">
        <v>80.0</v>
      </c>
    </row>
    <row r="13400" ht="15.75" customHeight="1">
      <c r="A13400" s="13">
        <v>42264.604166666664</v>
      </c>
      <c r="B13400" s="75">
        <v>68.0</v>
      </c>
      <c r="C13400" s="75">
        <v>74.3833333333333</v>
      </c>
      <c r="D13400" s="75">
        <v>99.0</v>
      </c>
      <c r="E13400" s="75">
        <v>80.0</v>
      </c>
    </row>
    <row r="13401" ht="15.75" customHeight="1">
      <c r="A13401" s="13">
        <v>42264.614583333336</v>
      </c>
      <c r="B13401" s="75">
        <v>68.0</v>
      </c>
      <c r="C13401" s="75">
        <v>74.1333333333333</v>
      </c>
      <c r="D13401" s="75">
        <v>99.0</v>
      </c>
      <c r="E13401" s="75">
        <v>80.0</v>
      </c>
    </row>
    <row r="13402" ht="15.75" customHeight="1">
      <c r="A13402" s="13">
        <v>42264.625</v>
      </c>
      <c r="B13402" s="75">
        <v>67.7333333333333</v>
      </c>
      <c r="C13402" s="75">
        <v>73.8833333333333</v>
      </c>
      <c r="D13402" s="75">
        <v>98.7666666666667</v>
      </c>
      <c r="E13402" s="75">
        <v>80.0</v>
      </c>
    </row>
    <row r="13403" ht="15.75" customHeight="1">
      <c r="A13403" s="13">
        <v>42264.635416666664</v>
      </c>
      <c r="B13403" s="75">
        <v>66.7333333333333</v>
      </c>
      <c r="C13403" s="75">
        <v>73.6333333333333</v>
      </c>
      <c r="D13403" s="75">
        <v>98.2666666666667</v>
      </c>
      <c r="E13403" s="75">
        <v>80.0</v>
      </c>
    </row>
    <row r="13404" ht="15.75" customHeight="1">
      <c r="A13404" s="13">
        <v>42264.645833333336</v>
      </c>
      <c r="B13404" s="75">
        <v>65.7333333333333</v>
      </c>
      <c r="C13404" s="75">
        <v>73.3833333333333</v>
      </c>
      <c r="D13404" s="75">
        <v>97.7666666666667</v>
      </c>
      <c r="E13404" s="75">
        <v>80.0</v>
      </c>
    </row>
    <row r="13405" ht="15.75" customHeight="1">
      <c r="A13405" s="13">
        <v>42264.65625</v>
      </c>
      <c r="B13405" s="75">
        <v>64.7333333333333</v>
      </c>
      <c r="C13405" s="75">
        <v>73.1333333333333</v>
      </c>
      <c r="D13405" s="75">
        <v>97.2666666666667</v>
      </c>
      <c r="E13405" s="75">
        <v>80.0</v>
      </c>
    </row>
    <row r="13406" ht="15.75" customHeight="1">
      <c r="A13406" s="13">
        <v>42264.666666666664</v>
      </c>
      <c r="B13406" s="75">
        <v>63.9333333333333</v>
      </c>
      <c r="C13406" s="75">
        <v>72.65</v>
      </c>
      <c r="D13406" s="75">
        <v>96.7666666666667</v>
      </c>
      <c r="E13406" s="75">
        <v>80.0</v>
      </c>
    </row>
    <row r="13407" ht="15.75" customHeight="1">
      <c r="A13407" s="13">
        <v>42264.677083333336</v>
      </c>
      <c r="B13407" s="75">
        <v>63.6833333333333</v>
      </c>
      <c r="C13407" s="75">
        <v>71.9</v>
      </c>
      <c r="D13407" s="75">
        <v>96.2666666666667</v>
      </c>
      <c r="E13407" s="75">
        <v>80.0</v>
      </c>
    </row>
    <row r="13408" ht="15.75" customHeight="1">
      <c r="A13408" s="13">
        <v>42264.6875</v>
      </c>
      <c r="B13408" s="75">
        <v>63.4333333333333</v>
      </c>
      <c r="C13408" s="75">
        <v>71.15</v>
      </c>
      <c r="D13408" s="75">
        <v>95.7666666666667</v>
      </c>
      <c r="E13408" s="75">
        <v>80.0</v>
      </c>
    </row>
    <row r="13409" ht="15.75" customHeight="1">
      <c r="A13409" s="13">
        <v>42264.697916666664</v>
      </c>
      <c r="B13409" s="75">
        <v>63.1833333333333</v>
      </c>
      <c r="C13409" s="75">
        <v>70.4</v>
      </c>
      <c r="D13409" s="75">
        <v>95.2666666666667</v>
      </c>
      <c r="E13409" s="75">
        <v>80.0</v>
      </c>
    </row>
    <row r="13410" ht="15.75" customHeight="1">
      <c r="A13410" s="13">
        <v>42264.708333333336</v>
      </c>
      <c r="B13410" s="75">
        <v>62.8</v>
      </c>
      <c r="C13410" s="75">
        <v>69.65</v>
      </c>
      <c r="D13410" s="75">
        <v>94.5333333333333</v>
      </c>
      <c r="E13410" s="75">
        <v>79.65</v>
      </c>
    </row>
    <row r="13411" ht="15.75" customHeight="1">
      <c r="A13411" s="13">
        <v>42264.71875</v>
      </c>
      <c r="B13411" s="75">
        <v>62.05</v>
      </c>
      <c r="C13411" s="75">
        <v>68.9</v>
      </c>
      <c r="D13411" s="75">
        <v>93.5333333333333</v>
      </c>
      <c r="E13411" s="75">
        <v>78.9</v>
      </c>
    </row>
    <row r="13412" ht="15.75" customHeight="1">
      <c r="A13412" s="13">
        <v>42264.729166666664</v>
      </c>
      <c r="B13412" s="75">
        <v>61.3</v>
      </c>
      <c r="C13412" s="75">
        <v>68.15</v>
      </c>
      <c r="D13412" s="75">
        <v>92.5333333333333</v>
      </c>
      <c r="E13412" s="75">
        <v>78.15</v>
      </c>
    </row>
    <row r="13413" ht="15.75" customHeight="1">
      <c r="A13413" s="13">
        <v>42264.739583333336</v>
      </c>
      <c r="B13413" s="75">
        <v>60.55</v>
      </c>
      <c r="C13413" s="75">
        <v>67.4</v>
      </c>
      <c r="D13413" s="75">
        <v>91.5333333333333</v>
      </c>
      <c r="E13413" s="75">
        <v>77.4</v>
      </c>
    </row>
    <row r="13414" ht="15.75" customHeight="1">
      <c r="A13414" s="13">
        <v>42264.75</v>
      </c>
      <c r="B13414" s="75">
        <v>60.0</v>
      </c>
      <c r="C13414" s="75">
        <v>66.65</v>
      </c>
      <c r="D13414" s="75">
        <v>90.65</v>
      </c>
      <c r="E13414" s="75">
        <v>76.7666666666667</v>
      </c>
    </row>
    <row r="13415" ht="15.75" customHeight="1">
      <c r="A13415" s="13">
        <v>42264.760416666664</v>
      </c>
      <c r="B13415" s="75">
        <v>60.0</v>
      </c>
      <c r="C13415" s="75">
        <v>65.9</v>
      </c>
      <c r="D13415" s="75">
        <v>89.9</v>
      </c>
      <c r="E13415" s="75">
        <v>76.2666666666667</v>
      </c>
    </row>
    <row r="13416" ht="15.75" customHeight="1">
      <c r="A13416" s="13">
        <v>42264.770833333336</v>
      </c>
      <c r="B13416" s="75">
        <v>60.0</v>
      </c>
      <c r="C13416" s="75">
        <v>65.15</v>
      </c>
      <c r="D13416" s="75">
        <v>89.15</v>
      </c>
      <c r="E13416" s="75">
        <v>75.7666666666667</v>
      </c>
    </row>
    <row r="13417" ht="15.75" customHeight="1">
      <c r="A13417" s="13">
        <v>42264.78125</v>
      </c>
      <c r="B13417" s="75">
        <v>60.0</v>
      </c>
      <c r="C13417" s="75">
        <v>64.4</v>
      </c>
      <c r="D13417" s="75">
        <v>88.4</v>
      </c>
      <c r="E13417" s="75">
        <v>75.2666666666667</v>
      </c>
    </row>
    <row r="13418" ht="15.75" customHeight="1">
      <c r="A13418" s="13">
        <v>42264.791666666664</v>
      </c>
      <c r="B13418" s="75">
        <v>60.0</v>
      </c>
      <c r="C13418" s="75">
        <v>63.7666666666667</v>
      </c>
      <c r="D13418" s="75">
        <v>87.65</v>
      </c>
      <c r="E13418" s="75">
        <v>74.7666666666667</v>
      </c>
    </row>
    <row r="13419" ht="15.75" customHeight="1">
      <c r="A13419" s="13">
        <v>42264.802083333336</v>
      </c>
      <c r="B13419" s="75">
        <v>60.0</v>
      </c>
      <c r="C13419" s="75">
        <v>63.2666666666667</v>
      </c>
      <c r="D13419" s="75">
        <v>86.9</v>
      </c>
      <c r="E13419" s="75">
        <v>74.2666666666667</v>
      </c>
    </row>
    <row r="13420" ht="15.75" customHeight="1">
      <c r="A13420" s="13">
        <v>42264.8125</v>
      </c>
      <c r="B13420" s="75">
        <v>60.0</v>
      </c>
      <c r="C13420" s="75">
        <v>62.7666666666667</v>
      </c>
      <c r="D13420" s="75">
        <v>86.15</v>
      </c>
      <c r="E13420" s="75">
        <v>73.7666666666667</v>
      </c>
    </row>
    <row r="13421" ht="15.75" customHeight="1">
      <c r="A13421" s="13">
        <v>42264.822916666664</v>
      </c>
      <c r="B13421" s="75">
        <v>60.0</v>
      </c>
      <c r="C13421" s="75">
        <v>62.2666666666667</v>
      </c>
      <c r="D13421" s="75">
        <v>85.4</v>
      </c>
      <c r="E13421" s="75">
        <v>73.2666666666667</v>
      </c>
    </row>
    <row r="13422" ht="15.75" customHeight="1">
      <c r="A13422" s="13">
        <v>42264.833333333336</v>
      </c>
      <c r="B13422" s="75">
        <v>60.0</v>
      </c>
      <c r="C13422" s="75">
        <v>61.8833333333333</v>
      </c>
      <c r="D13422" s="75">
        <v>84.7666666666667</v>
      </c>
      <c r="E13422" s="75">
        <v>72.8833333333333</v>
      </c>
    </row>
    <row r="13423" ht="15.75" customHeight="1">
      <c r="A13423" s="13">
        <v>42264.84375</v>
      </c>
      <c r="B13423" s="75">
        <v>60.0</v>
      </c>
      <c r="C13423" s="75">
        <v>61.6333333333333</v>
      </c>
      <c r="D13423" s="75">
        <v>84.2666666666667</v>
      </c>
      <c r="E13423" s="75">
        <v>72.6333333333333</v>
      </c>
    </row>
    <row r="13424" ht="15.75" customHeight="1">
      <c r="A13424" s="13">
        <v>42264.854166666664</v>
      </c>
      <c r="B13424" s="75">
        <v>60.0</v>
      </c>
      <c r="C13424" s="75">
        <v>61.3833333333333</v>
      </c>
      <c r="D13424" s="75">
        <v>83.7666666666667</v>
      </c>
      <c r="E13424" s="75">
        <v>72.3833333333333</v>
      </c>
    </row>
    <row r="13425" ht="15.75" customHeight="1">
      <c r="A13425" s="13">
        <v>42264.864583333336</v>
      </c>
      <c r="B13425" s="75">
        <v>60.0</v>
      </c>
      <c r="C13425" s="75">
        <v>61.1333333333333</v>
      </c>
      <c r="D13425" s="75">
        <v>83.2666666666667</v>
      </c>
      <c r="E13425" s="75">
        <v>72.1333333333333</v>
      </c>
    </row>
    <row r="13426" ht="15.75" customHeight="1">
      <c r="A13426" s="13">
        <v>42264.875</v>
      </c>
      <c r="B13426" s="75">
        <v>60.0</v>
      </c>
      <c r="C13426" s="75">
        <v>61.1166666666667</v>
      </c>
      <c r="D13426" s="75">
        <v>82.7666666666667</v>
      </c>
      <c r="E13426" s="75">
        <v>71.7666666666667</v>
      </c>
    </row>
    <row r="13427" ht="15.75" customHeight="1">
      <c r="A13427" s="13">
        <v>42264.885416666664</v>
      </c>
      <c r="B13427" s="75">
        <v>60.0</v>
      </c>
      <c r="C13427" s="75">
        <v>61.3666666666667</v>
      </c>
      <c r="D13427" s="75">
        <v>82.2666666666667</v>
      </c>
      <c r="E13427" s="75">
        <v>71.2666666666667</v>
      </c>
    </row>
    <row r="13428" ht="15.75" customHeight="1">
      <c r="A13428" s="13">
        <v>42264.895833333336</v>
      </c>
      <c r="B13428" s="75">
        <v>60.0</v>
      </c>
      <c r="C13428" s="75">
        <v>61.6166666666667</v>
      </c>
      <c r="D13428" s="75">
        <v>81.7666666666667</v>
      </c>
      <c r="E13428" s="75">
        <v>70.7666666666667</v>
      </c>
    </row>
    <row r="13429" ht="15.75" customHeight="1">
      <c r="A13429" s="13">
        <v>42264.90625</v>
      </c>
      <c r="B13429" s="75">
        <v>60.0</v>
      </c>
      <c r="C13429" s="75">
        <v>61.8666666666667</v>
      </c>
      <c r="D13429" s="75">
        <v>81.2666666666667</v>
      </c>
      <c r="E13429" s="75">
        <v>70.2666666666667</v>
      </c>
    </row>
    <row r="13430" ht="15.75" customHeight="1">
      <c r="A13430" s="13">
        <v>42264.916666666664</v>
      </c>
      <c r="B13430" s="75">
        <v>59.9333333333333</v>
      </c>
      <c r="C13430" s="75">
        <v>61.8833333333333</v>
      </c>
      <c r="D13430" s="75">
        <v>80.7666666666667</v>
      </c>
      <c r="E13430" s="75">
        <v>69.7666666666667</v>
      </c>
    </row>
    <row r="13431" ht="15.75" customHeight="1">
      <c r="A13431" s="13">
        <v>42264.927083333336</v>
      </c>
      <c r="B13431" s="75">
        <v>59.6833333333333</v>
      </c>
      <c r="C13431" s="75">
        <v>61.6333333333333</v>
      </c>
      <c r="D13431" s="75">
        <v>80.2666666666667</v>
      </c>
      <c r="E13431" s="75">
        <v>69.2666666666667</v>
      </c>
    </row>
    <row r="13432" ht="15.75" customHeight="1">
      <c r="A13432" s="13">
        <v>42264.9375</v>
      </c>
      <c r="B13432" s="75">
        <v>59.4333333333333</v>
      </c>
      <c r="C13432" s="75">
        <v>61.3833333333333</v>
      </c>
      <c r="D13432" s="75">
        <v>79.7666666666667</v>
      </c>
      <c r="E13432" s="75">
        <v>68.7666666666667</v>
      </c>
    </row>
    <row r="13433" ht="15.75" customHeight="1">
      <c r="A13433" s="13">
        <v>42264.947916666664</v>
      </c>
      <c r="B13433" s="75">
        <v>59.1833333333333</v>
      </c>
      <c r="C13433" s="75">
        <v>61.1333333333333</v>
      </c>
      <c r="D13433" s="75">
        <v>79.2666666666667</v>
      </c>
      <c r="E13433" s="75">
        <v>68.2666666666667</v>
      </c>
    </row>
    <row r="13434" ht="15.75" customHeight="1">
      <c r="A13434" s="13">
        <v>42264.958333333336</v>
      </c>
      <c r="B13434" s="75">
        <v>58.9333333333333</v>
      </c>
      <c r="C13434" s="75">
        <v>60.8833333333333</v>
      </c>
      <c r="D13434" s="75">
        <v>78.8833333333333</v>
      </c>
      <c r="E13434" s="75">
        <v>67.65</v>
      </c>
    </row>
    <row r="13435" ht="15.75" customHeight="1">
      <c r="A13435" s="13">
        <v>42264.96875</v>
      </c>
      <c r="B13435" s="75">
        <v>58.6833333333333</v>
      </c>
      <c r="C13435" s="75">
        <v>60.6333333333333</v>
      </c>
      <c r="D13435" s="75">
        <v>78.6333333333333</v>
      </c>
      <c r="E13435" s="75">
        <v>66.9</v>
      </c>
    </row>
    <row r="13436" ht="15.75" customHeight="1">
      <c r="A13436" s="13">
        <v>42264.979166666664</v>
      </c>
      <c r="B13436" s="75">
        <v>58.4333333333333</v>
      </c>
      <c r="C13436" s="75">
        <v>60.3833333333333</v>
      </c>
      <c r="D13436" s="75">
        <v>78.3833333333333</v>
      </c>
      <c r="E13436" s="75">
        <v>66.15</v>
      </c>
    </row>
    <row r="13437" ht="15.75" customHeight="1">
      <c r="A13437" s="13">
        <v>42264.989583333336</v>
      </c>
      <c r="B13437" s="75">
        <v>58.1833333333333</v>
      </c>
      <c r="C13437" s="75">
        <v>60.1333333333333</v>
      </c>
      <c r="D13437" s="75">
        <v>78.1333333333333</v>
      </c>
      <c r="E13437" s="75">
        <v>65.4</v>
      </c>
    </row>
    <row r="13438" ht="15.75" customHeight="1">
      <c r="A13438" s="13">
        <v>42265.0</v>
      </c>
      <c r="B13438" s="75">
        <v>58.0666666666667</v>
      </c>
      <c r="C13438" s="75">
        <v>59.8833333333333</v>
      </c>
      <c r="D13438" s="75">
        <v>77.7666666666667</v>
      </c>
      <c r="E13438" s="75">
        <v>64.8833333333333</v>
      </c>
    </row>
    <row r="13439" ht="15.75" customHeight="1">
      <c r="A13439" s="13">
        <v>42265.010416666664</v>
      </c>
      <c r="B13439" s="75">
        <v>58.3166666666667</v>
      </c>
      <c r="C13439" s="75">
        <v>59.6333333333333</v>
      </c>
      <c r="D13439" s="75">
        <v>77.2666666666667</v>
      </c>
      <c r="E13439" s="75">
        <v>64.6333333333333</v>
      </c>
    </row>
    <row r="13440" ht="15.75" customHeight="1">
      <c r="A13440" s="13">
        <v>42265.020833333336</v>
      </c>
      <c r="B13440" s="75">
        <v>58.5666666666667</v>
      </c>
      <c r="C13440" s="75">
        <v>59.3833333333333</v>
      </c>
      <c r="D13440" s="75">
        <v>76.7666666666667</v>
      </c>
      <c r="E13440" s="75">
        <v>64.3833333333333</v>
      </c>
    </row>
    <row r="13441" ht="15.75" customHeight="1">
      <c r="A13441" s="13">
        <v>42265.03125</v>
      </c>
      <c r="B13441" s="75">
        <v>58.8166666666667</v>
      </c>
      <c r="C13441" s="75">
        <v>59.1333333333333</v>
      </c>
      <c r="D13441" s="75">
        <v>76.2666666666667</v>
      </c>
      <c r="E13441" s="75">
        <v>64.1333333333333</v>
      </c>
    </row>
    <row r="13442" ht="15.75" customHeight="1">
      <c r="A13442" s="13">
        <v>42265.041666666664</v>
      </c>
      <c r="B13442" s="75">
        <v>58.9333333333333</v>
      </c>
      <c r="C13442" s="75">
        <v>58.8833333333333</v>
      </c>
      <c r="D13442" s="75">
        <v>75.8833333333333</v>
      </c>
      <c r="E13442" s="75">
        <v>63.8833333333333</v>
      </c>
    </row>
    <row r="13443" ht="15.75" customHeight="1">
      <c r="A13443" s="13">
        <v>42265.052083333336</v>
      </c>
      <c r="B13443" s="75">
        <v>58.6833333333333</v>
      </c>
      <c r="C13443" s="75">
        <v>58.6333333333333</v>
      </c>
      <c r="D13443" s="75">
        <v>75.6333333333333</v>
      </c>
      <c r="E13443" s="75">
        <v>63.6333333333333</v>
      </c>
    </row>
    <row r="13444" ht="15.75" customHeight="1">
      <c r="A13444" s="13">
        <v>42265.0625</v>
      </c>
      <c r="B13444" s="75">
        <v>58.4333333333333</v>
      </c>
      <c r="C13444" s="75">
        <v>58.3833333333333</v>
      </c>
      <c r="D13444" s="75">
        <v>75.3833333333333</v>
      </c>
      <c r="E13444" s="75">
        <v>63.3833333333333</v>
      </c>
    </row>
    <row r="13445" ht="15.75" customHeight="1">
      <c r="A13445" s="13">
        <v>42265.072916666664</v>
      </c>
      <c r="B13445" s="75">
        <v>58.1833333333333</v>
      </c>
      <c r="C13445" s="75">
        <v>58.1333333333333</v>
      </c>
      <c r="D13445" s="75">
        <v>75.1333333333333</v>
      </c>
      <c r="E13445" s="75">
        <v>63.1333333333333</v>
      </c>
    </row>
    <row r="13446" ht="15.75" customHeight="1">
      <c r="A13446" s="13">
        <v>42265.083333333336</v>
      </c>
      <c r="B13446" s="75">
        <v>58.0</v>
      </c>
      <c r="C13446" s="75">
        <v>57.8833333333333</v>
      </c>
      <c r="D13446" s="75">
        <v>74.8833333333333</v>
      </c>
      <c r="E13446" s="75">
        <v>62.7666666666667</v>
      </c>
    </row>
    <row r="13447" ht="15.75" customHeight="1">
      <c r="A13447" s="13">
        <v>42265.09375</v>
      </c>
      <c r="B13447" s="75">
        <v>58.0</v>
      </c>
      <c r="C13447" s="75">
        <v>57.6333333333333</v>
      </c>
      <c r="D13447" s="75">
        <v>74.6333333333333</v>
      </c>
      <c r="E13447" s="75">
        <v>62.2666666666667</v>
      </c>
    </row>
    <row r="13448" ht="15.75" customHeight="1">
      <c r="A13448" s="13">
        <v>42265.104166666664</v>
      </c>
      <c r="B13448" s="75">
        <v>58.0</v>
      </c>
      <c r="C13448" s="75">
        <v>57.3833333333333</v>
      </c>
      <c r="D13448" s="75">
        <v>74.3833333333333</v>
      </c>
      <c r="E13448" s="75">
        <v>61.7666666666667</v>
      </c>
    </row>
    <row r="13449" ht="15.75" customHeight="1">
      <c r="A13449" s="13">
        <v>42265.114583333336</v>
      </c>
      <c r="B13449" s="75">
        <v>58.0</v>
      </c>
      <c r="C13449" s="75">
        <v>57.1333333333333</v>
      </c>
      <c r="D13449" s="75">
        <v>74.1333333333333</v>
      </c>
      <c r="E13449" s="75">
        <v>61.2666666666667</v>
      </c>
    </row>
    <row r="13450" ht="15.75" customHeight="1">
      <c r="A13450" s="13">
        <v>42265.125</v>
      </c>
      <c r="B13450" s="75">
        <v>57.9333333333333</v>
      </c>
      <c r="C13450" s="75">
        <v>56.8833333333333</v>
      </c>
      <c r="D13450" s="75">
        <v>73.8833333333333</v>
      </c>
      <c r="E13450" s="75">
        <v>61.0</v>
      </c>
    </row>
    <row r="13451" ht="15.75" customHeight="1">
      <c r="A13451" s="13">
        <v>42265.135416666664</v>
      </c>
      <c r="B13451" s="75">
        <v>57.6833333333333</v>
      </c>
      <c r="C13451" s="75">
        <v>56.6333333333333</v>
      </c>
      <c r="D13451" s="75">
        <v>73.6333333333333</v>
      </c>
      <c r="E13451" s="75">
        <v>61.0</v>
      </c>
    </row>
    <row r="13452" ht="15.75" customHeight="1">
      <c r="A13452" s="13">
        <v>42265.145833333336</v>
      </c>
      <c r="B13452" s="75">
        <v>57.4333333333333</v>
      </c>
      <c r="C13452" s="75">
        <v>56.3833333333333</v>
      </c>
      <c r="D13452" s="75">
        <v>73.3833333333333</v>
      </c>
      <c r="E13452" s="75">
        <v>61.0</v>
      </c>
    </row>
    <row r="13453" ht="15.75" customHeight="1">
      <c r="A13453" s="13">
        <v>42265.15625</v>
      </c>
      <c r="B13453" s="75">
        <v>57.1833333333333</v>
      </c>
      <c r="C13453" s="75">
        <v>56.1333333333333</v>
      </c>
      <c r="D13453" s="75">
        <v>73.1333333333333</v>
      </c>
      <c r="E13453" s="75">
        <v>61.0</v>
      </c>
    </row>
    <row r="13454" ht="15.75" customHeight="1">
      <c r="A13454" s="13">
        <v>42265.166666666664</v>
      </c>
      <c r="B13454" s="75">
        <v>57.0</v>
      </c>
      <c r="C13454" s="75">
        <v>56.0</v>
      </c>
      <c r="D13454" s="75">
        <v>73.0</v>
      </c>
      <c r="E13454" s="75">
        <v>60.8833333333333</v>
      </c>
    </row>
    <row r="13455" ht="15.75" customHeight="1">
      <c r="A13455" s="13">
        <v>42265.177083333336</v>
      </c>
      <c r="B13455" s="75">
        <v>57.0</v>
      </c>
      <c r="C13455" s="75">
        <v>56.0</v>
      </c>
      <c r="D13455" s="75">
        <v>73.0</v>
      </c>
      <c r="E13455" s="75">
        <v>60.6333333333333</v>
      </c>
    </row>
    <row r="13456" ht="15.75" customHeight="1">
      <c r="A13456" s="13">
        <v>42265.1875</v>
      </c>
      <c r="B13456" s="75">
        <v>57.0</v>
      </c>
      <c r="C13456" s="75">
        <v>56.0</v>
      </c>
      <c r="D13456" s="75">
        <v>73.0</v>
      </c>
      <c r="E13456" s="75">
        <v>60.3833333333333</v>
      </c>
    </row>
    <row r="13457" ht="15.75" customHeight="1">
      <c r="A13457" s="13">
        <v>42265.197916666664</v>
      </c>
      <c r="B13457" s="75">
        <v>57.0</v>
      </c>
      <c r="C13457" s="75">
        <v>56.0</v>
      </c>
      <c r="D13457" s="75">
        <v>73.0</v>
      </c>
      <c r="E13457" s="75">
        <v>60.1333333333333</v>
      </c>
    </row>
    <row r="13458" ht="15.75" customHeight="1">
      <c r="A13458" s="13">
        <v>42265.208333333336</v>
      </c>
      <c r="B13458" s="75">
        <v>57.0666666666667</v>
      </c>
      <c r="C13458" s="75">
        <v>56.0</v>
      </c>
      <c r="D13458" s="75">
        <v>72.8833333333333</v>
      </c>
      <c r="E13458" s="75">
        <v>59.8833333333333</v>
      </c>
    </row>
    <row r="13459" ht="15.75" customHeight="1">
      <c r="A13459" s="13">
        <v>42265.21875</v>
      </c>
      <c r="B13459" s="75">
        <v>57.3166666666667</v>
      </c>
      <c r="C13459" s="75">
        <v>56.0</v>
      </c>
      <c r="D13459" s="75">
        <v>72.6333333333333</v>
      </c>
      <c r="E13459" s="75">
        <v>59.6333333333333</v>
      </c>
    </row>
    <row r="13460" ht="15.75" customHeight="1">
      <c r="A13460" s="13">
        <v>42265.229166666664</v>
      </c>
      <c r="B13460" s="75">
        <v>57.5666666666667</v>
      </c>
      <c r="C13460" s="75">
        <v>56.0</v>
      </c>
      <c r="D13460" s="75">
        <v>72.3833333333333</v>
      </c>
      <c r="E13460" s="75">
        <v>59.3833333333333</v>
      </c>
    </row>
    <row r="13461" ht="15.75" customHeight="1">
      <c r="A13461" s="13">
        <v>42265.239583333336</v>
      </c>
      <c r="B13461" s="75">
        <v>57.8166666666667</v>
      </c>
      <c r="C13461" s="75">
        <v>56.0</v>
      </c>
      <c r="D13461" s="75">
        <v>72.1333333333333</v>
      </c>
      <c r="E13461" s="75">
        <v>59.1333333333333</v>
      </c>
    </row>
    <row r="13462" ht="15.75" customHeight="1">
      <c r="A13462" s="13">
        <v>42265.25</v>
      </c>
      <c r="B13462" s="75">
        <v>58.2</v>
      </c>
      <c r="C13462" s="75">
        <v>56.2333333333333</v>
      </c>
      <c r="D13462" s="75">
        <v>71.8833333333333</v>
      </c>
      <c r="E13462" s="75">
        <v>59.35</v>
      </c>
    </row>
    <row r="13463" ht="15.75" customHeight="1">
      <c r="A13463" s="13">
        <v>42265.260416666664</v>
      </c>
      <c r="B13463" s="75">
        <v>58.95</v>
      </c>
      <c r="C13463" s="75">
        <v>56.7333333333333</v>
      </c>
      <c r="D13463" s="75">
        <v>71.6333333333333</v>
      </c>
      <c r="E13463" s="75">
        <v>60.1</v>
      </c>
    </row>
    <row r="13464" ht="15.75" customHeight="1">
      <c r="A13464" s="13">
        <v>42265.270833333336</v>
      </c>
      <c r="B13464" s="75">
        <v>59.7</v>
      </c>
      <c r="C13464" s="75">
        <v>57.2333333333333</v>
      </c>
      <c r="D13464" s="75">
        <v>71.3833333333333</v>
      </c>
      <c r="E13464" s="75">
        <v>60.85</v>
      </c>
    </row>
    <row r="13465" ht="15.75" customHeight="1">
      <c r="A13465" s="13">
        <v>42265.28125</v>
      </c>
      <c r="B13465" s="75">
        <v>60.45</v>
      </c>
      <c r="C13465" s="75">
        <v>57.7333333333333</v>
      </c>
      <c r="D13465" s="75">
        <v>71.1333333333333</v>
      </c>
      <c r="E13465" s="75">
        <v>61.6</v>
      </c>
    </row>
    <row r="13466" ht="15.75" customHeight="1">
      <c r="A13466" s="13">
        <v>42265.291666666664</v>
      </c>
      <c r="B13466" s="75">
        <v>61.1333333333333</v>
      </c>
      <c r="C13466" s="75">
        <v>58.4666666666667</v>
      </c>
      <c r="D13466" s="75">
        <v>71.525</v>
      </c>
      <c r="E13466" s="75">
        <v>62.4666666666667</v>
      </c>
    </row>
    <row r="13467" ht="15.75" customHeight="1">
      <c r="A13467" s="13">
        <v>42265.302083333336</v>
      </c>
      <c r="B13467" s="75">
        <v>61.6333333333333</v>
      </c>
      <c r="C13467" s="75">
        <v>59.4666666666667</v>
      </c>
      <c r="D13467" s="75">
        <v>72.65</v>
      </c>
      <c r="E13467" s="75">
        <v>63.4666666666667</v>
      </c>
    </row>
    <row r="13468" ht="15.75" customHeight="1">
      <c r="A13468" s="13">
        <v>42265.3125</v>
      </c>
      <c r="B13468" s="75">
        <v>62.1333333333333</v>
      </c>
      <c r="C13468" s="75">
        <v>60.4666666666667</v>
      </c>
      <c r="D13468" s="75">
        <v>73.775</v>
      </c>
      <c r="E13468" s="75">
        <v>64.4666666666667</v>
      </c>
    </row>
    <row r="13469" ht="15.75" customHeight="1">
      <c r="A13469" s="13">
        <v>42265.322916666664</v>
      </c>
      <c r="B13469" s="75">
        <v>62.6333333333333</v>
      </c>
      <c r="C13469" s="75">
        <v>61.4666666666667</v>
      </c>
      <c r="D13469" s="75">
        <v>74.9</v>
      </c>
      <c r="E13469" s="75">
        <v>65.4666666666667</v>
      </c>
    </row>
    <row r="13470" ht="15.75" customHeight="1">
      <c r="A13470" s="13">
        <v>42265.333333333336</v>
      </c>
      <c r="B13470" s="75">
        <v>63.1333333333333</v>
      </c>
      <c r="C13470" s="75">
        <v>62.4666666666667</v>
      </c>
      <c r="D13470" s="75">
        <v>76.025</v>
      </c>
      <c r="E13470" s="75">
        <v>66.4666666666667</v>
      </c>
    </row>
    <row r="13471" ht="15.75" customHeight="1">
      <c r="A13471" s="13">
        <v>42265.34375</v>
      </c>
      <c r="B13471" s="75">
        <v>63.6333333333333</v>
      </c>
      <c r="C13471" s="75">
        <v>63.4666666666667</v>
      </c>
      <c r="D13471" s="75">
        <v>77.15</v>
      </c>
      <c r="E13471" s="75">
        <v>67.4666666666667</v>
      </c>
    </row>
    <row r="13472" ht="15.75" customHeight="1">
      <c r="A13472" s="13">
        <v>42265.354166666664</v>
      </c>
      <c r="B13472" s="75">
        <v>64.1333333333333</v>
      </c>
      <c r="C13472" s="75">
        <v>64.4666666666667</v>
      </c>
      <c r="D13472" s="75">
        <v>78.275</v>
      </c>
      <c r="E13472" s="75">
        <v>68.4666666666667</v>
      </c>
    </row>
    <row r="13473" ht="15.75" customHeight="1">
      <c r="A13473" s="13">
        <v>42265.364583333336</v>
      </c>
      <c r="B13473" s="75">
        <v>64.6333333333333</v>
      </c>
      <c r="C13473" s="75">
        <v>65.4666666666667</v>
      </c>
      <c r="D13473" s="75">
        <v>79.4</v>
      </c>
      <c r="E13473" s="75">
        <v>69.4666666666667</v>
      </c>
    </row>
    <row r="13474" ht="15.75" customHeight="1">
      <c r="A13474" s="13">
        <v>42265.375</v>
      </c>
      <c r="B13474" s="75">
        <v>65.2</v>
      </c>
      <c r="C13474" s="75">
        <v>66.4666666666667</v>
      </c>
      <c r="D13474" s="75">
        <v>80.5833333333333</v>
      </c>
      <c r="E13474" s="75">
        <v>70.35</v>
      </c>
    </row>
    <row r="13475" ht="15.75" customHeight="1">
      <c r="A13475" s="13">
        <v>42265.385416666664</v>
      </c>
      <c r="B13475" s="75">
        <v>65.95</v>
      </c>
      <c r="C13475" s="75">
        <v>67.4666666666667</v>
      </c>
      <c r="D13475" s="75">
        <v>81.8333333333333</v>
      </c>
      <c r="E13475" s="75">
        <v>71.1</v>
      </c>
    </row>
    <row r="13476" ht="15.75" customHeight="1">
      <c r="A13476" s="13">
        <v>42265.395833333336</v>
      </c>
      <c r="B13476" s="75">
        <v>66.7</v>
      </c>
      <c r="C13476" s="75">
        <v>68.4666666666667</v>
      </c>
      <c r="D13476" s="75">
        <v>83.0833333333333</v>
      </c>
      <c r="E13476" s="75">
        <v>71.85</v>
      </c>
    </row>
    <row r="13477" ht="15.75" customHeight="1">
      <c r="A13477" s="13">
        <v>42265.40625</v>
      </c>
      <c r="B13477" s="75">
        <v>67.45</v>
      </c>
      <c r="C13477" s="75">
        <v>69.4666666666667</v>
      </c>
      <c r="D13477" s="75">
        <v>84.3333333333333</v>
      </c>
      <c r="E13477" s="75">
        <v>72.6</v>
      </c>
    </row>
    <row r="13478" ht="15.75" customHeight="1">
      <c r="A13478" s="13">
        <v>42265.416666666664</v>
      </c>
      <c r="B13478" s="75">
        <v>68.1333333333333</v>
      </c>
      <c r="C13478" s="75">
        <v>70.35</v>
      </c>
      <c r="D13478" s="75">
        <v>85.5833333333333</v>
      </c>
      <c r="E13478" s="75">
        <v>73.4666666666667</v>
      </c>
    </row>
    <row r="13479" ht="15.75" customHeight="1">
      <c r="A13479" s="13">
        <v>42265.427083333336</v>
      </c>
      <c r="B13479" s="75">
        <v>68.6333333333333</v>
      </c>
      <c r="C13479" s="75">
        <v>71.1</v>
      </c>
      <c r="D13479" s="75">
        <v>86.8333333333333</v>
      </c>
      <c r="E13479" s="75">
        <v>74.4666666666667</v>
      </c>
    </row>
    <row r="13480" ht="15.75" customHeight="1">
      <c r="A13480" s="13">
        <v>42265.4375</v>
      </c>
      <c r="B13480" s="75">
        <v>69.1333333333333</v>
      </c>
      <c r="C13480" s="75">
        <v>71.85</v>
      </c>
      <c r="D13480" s="75">
        <v>88.0833333333333</v>
      </c>
      <c r="E13480" s="75">
        <v>75.4666666666667</v>
      </c>
    </row>
    <row r="13481" ht="15.75" customHeight="1">
      <c r="A13481" s="13">
        <v>42265.447916666664</v>
      </c>
      <c r="B13481" s="75">
        <v>69.6333333333333</v>
      </c>
      <c r="C13481" s="75">
        <v>72.6</v>
      </c>
      <c r="D13481" s="75">
        <v>89.3333333333333</v>
      </c>
      <c r="E13481" s="75">
        <v>76.4666666666667</v>
      </c>
    </row>
    <row r="13482" ht="15.75" customHeight="1">
      <c r="A13482" s="13">
        <v>42265.458333333336</v>
      </c>
      <c r="B13482" s="75">
        <v>70.2</v>
      </c>
      <c r="C13482" s="75">
        <v>73.4666666666667</v>
      </c>
      <c r="D13482" s="75">
        <v>90.4666666666667</v>
      </c>
      <c r="E13482" s="75">
        <v>77.35</v>
      </c>
    </row>
    <row r="13483" ht="15.75" customHeight="1">
      <c r="A13483" s="13">
        <v>42265.46875</v>
      </c>
      <c r="B13483" s="75">
        <v>70.95</v>
      </c>
      <c r="C13483" s="75">
        <v>74.4666666666667</v>
      </c>
      <c r="D13483" s="75">
        <v>91.4666666666667</v>
      </c>
      <c r="E13483" s="75">
        <v>78.1</v>
      </c>
    </row>
    <row r="13484" ht="15.75" customHeight="1">
      <c r="A13484" s="13">
        <v>42265.479166666664</v>
      </c>
      <c r="B13484" s="75">
        <v>71.7</v>
      </c>
      <c r="C13484" s="75">
        <v>75.4666666666667</v>
      </c>
      <c r="D13484" s="75">
        <v>92.4666666666667</v>
      </c>
      <c r="E13484" s="75">
        <v>78.85</v>
      </c>
    </row>
    <row r="13485" ht="15.75" customHeight="1">
      <c r="A13485" s="13">
        <v>42265.489583333336</v>
      </c>
      <c r="B13485" s="75">
        <v>72.45</v>
      </c>
      <c r="C13485" s="75">
        <v>76.4666666666667</v>
      </c>
      <c r="D13485" s="75">
        <v>93.4666666666667</v>
      </c>
      <c r="E13485" s="75">
        <v>79.6</v>
      </c>
    </row>
    <row r="13486" ht="15.75" customHeight="1">
      <c r="A13486" s="13">
        <v>42265.5</v>
      </c>
      <c r="B13486" s="75">
        <v>73.3333333333333</v>
      </c>
      <c r="C13486" s="75">
        <v>77.35</v>
      </c>
      <c r="D13486" s="75">
        <v>94.2333333333333</v>
      </c>
      <c r="E13486" s="75">
        <v>80.4666666666667</v>
      </c>
    </row>
    <row r="13487" ht="15.75" customHeight="1">
      <c r="A13487" s="13">
        <v>42265.510416666664</v>
      </c>
      <c r="B13487" s="75">
        <v>74.5833333333333</v>
      </c>
      <c r="C13487" s="75">
        <v>78.1</v>
      </c>
      <c r="D13487" s="75">
        <v>94.7333333333333</v>
      </c>
      <c r="E13487" s="75">
        <v>81.4666666666667</v>
      </c>
    </row>
    <row r="13488" ht="15.75" customHeight="1">
      <c r="A13488" s="13">
        <v>42265.520833333336</v>
      </c>
      <c r="B13488" s="75">
        <v>75.8333333333333</v>
      </c>
      <c r="C13488" s="75">
        <v>78.85</v>
      </c>
      <c r="D13488" s="75">
        <v>95.2333333333333</v>
      </c>
      <c r="E13488" s="75">
        <v>82.4666666666667</v>
      </c>
    </row>
    <row r="13489" ht="15.75" customHeight="1">
      <c r="A13489" s="13">
        <v>42265.53125</v>
      </c>
      <c r="B13489" s="75">
        <v>77.0833333333333</v>
      </c>
      <c r="C13489" s="75">
        <v>79.6</v>
      </c>
      <c r="D13489" s="75">
        <v>95.7333333333333</v>
      </c>
      <c r="E13489" s="75">
        <v>83.4666666666667</v>
      </c>
    </row>
    <row r="13490" ht="15.75" customHeight="1">
      <c r="A13490" s="13">
        <v>42265.541666666664</v>
      </c>
      <c r="B13490" s="75">
        <v>77.6666666666667</v>
      </c>
      <c r="C13490" s="75">
        <v>80.0</v>
      </c>
      <c r="D13490" s="75">
        <v>96.4666666666667</v>
      </c>
      <c r="E13490" s="75">
        <v>84.0</v>
      </c>
    </row>
    <row r="13491" ht="15.75" customHeight="1">
      <c r="A13491" s="13">
        <v>42265.552083333336</v>
      </c>
      <c r="B13491" s="75">
        <v>76.4166666666667</v>
      </c>
      <c r="C13491" s="75">
        <v>80.0</v>
      </c>
      <c r="D13491" s="75">
        <v>97.4666666666667</v>
      </c>
      <c r="E13491" s="75">
        <v>84.0</v>
      </c>
    </row>
    <row r="13492" ht="15.75" customHeight="1">
      <c r="A13492" s="13">
        <v>42265.5625</v>
      </c>
      <c r="B13492" s="75">
        <v>75.1666666666667</v>
      </c>
      <c r="C13492" s="75">
        <v>80.0</v>
      </c>
      <c r="D13492" s="75">
        <v>98.4666666666667</v>
      </c>
      <c r="E13492" s="75">
        <v>84.0</v>
      </c>
    </row>
    <row r="13493" ht="15.75" customHeight="1">
      <c r="A13493" s="13">
        <v>42265.572916666664</v>
      </c>
      <c r="B13493" s="75">
        <v>73.9166666666667</v>
      </c>
      <c r="C13493" s="75">
        <v>80.0</v>
      </c>
      <c r="D13493" s="75">
        <v>99.4666666666667</v>
      </c>
      <c r="E13493" s="75">
        <v>84.0</v>
      </c>
    </row>
    <row r="13494" ht="15.75" customHeight="1">
      <c r="A13494" s="13">
        <v>42265.583333333336</v>
      </c>
      <c r="B13494" s="75">
        <v>73.0</v>
      </c>
      <c r="C13494" s="75">
        <v>80.0</v>
      </c>
      <c r="D13494" s="75">
        <v>99.65</v>
      </c>
      <c r="E13494" s="75">
        <v>84.35</v>
      </c>
    </row>
    <row r="13495" ht="15.75" customHeight="1">
      <c r="A13495" s="13">
        <v>42265.59375</v>
      </c>
      <c r="B13495" s="75">
        <v>73.0</v>
      </c>
      <c r="C13495" s="75">
        <v>80.0</v>
      </c>
      <c r="D13495" s="75">
        <v>98.9</v>
      </c>
      <c r="E13495" s="75">
        <v>85.1</v>
      </c>
    </row>
    <row r="13496" ht="15.75" customHeight="1">
      <c r="A13496" s="13">
        <v>42265.604166666664</v>
      </c>
      <c r="B13496" s="75">
        <v>73.0</v>
      </c>
      <c r="C13496" s="75">
        <v>80.0</v>
      </c>
      <c r="D13496" s="75">
        <v>98.15</v>
      </c>
      <c r="E13496" s="75">
        <v>85.85</v>
      </c>
    </row>
    <row r="13497" ht="15.75" customHeight="1">
      <c r="A13497" s="13">
        <v>42265.614583333336</v>
      </c>
      <c r="B13497" s="75">
        <v>73.0</v>
      </c>
      <c r="C13497" s="75">
        <v>80.0</v>
      </c>
      <c r="D13497" s="75">
        <v>97.4</v>
      </c>
      <c r="E13497" s="75">
        <v>86.6</v>
      </c>
    </row>
    <row r="13498" ht="15.75" customHeight="1">
      <c r="A13498" s="13">
        <v>42265.625</v>
      </c>
      <c r="B13498" s="75">
        <v>72.8666666666667</v>
      </c>
      <c r="C13498" s="75">
        <v>79.8833333333333</v>
      </c>
      <c r="D13498" s="75">
        <v>97.3684210526316</v>
      </c>
      <c r="E13498" s="75">
        <v>86.8833333333333</v>
      </c>
    </row>
    <row r="13499" ht="15.75" customHeight="1">
      <c r="A13499" s="13">
        <v>42265.635416666664</v>
      </c>
      <c r="B13499" s="75">
        <v>72.3666666666667</v>
      </c>
      <c r="C13499" s="75">
        <v>79.6333333333333</v>
      </c>
      <c r="D13499" s="75">
        <v>97.1</v>
      </c>
      <c r="E13499" s="75">
        <v>86.6333333333333</v>
      </c>
    </row>
    <row r="13500" ht="15.75" customHeight="1">
      <c r="A13500" s="13">
        <v>42265.645833333336</v>
      </c>
      <c r="B13500" s="75">
        <v>71.8666666666667</v>
      </c>
      <c r="C13500" s="75">
        <v>79.3833333333333</v>
      </c>
      <c r="D13500" s="75">
        <v>92.6</v>
      </c>
      <c r="E13500" s="75">
        <v>86.3833333333333</v>
      </c>
    </row>
    <row r="13501" ht="15.75" customHeight="1">
      <c r="A13501" s="13">
        <v>42265.65625</v>
      </c>
      <c r="B13501" s="75">
        <v>71.3666666666667</v>
      </c>
      <c r="C13501" s="75">
        <v>79.1333333333333</v>
      </c>
      <c r="D13501" s="75">
        <v>81.4375</v>
      </c>
      <c r="E13501" s="75">
        <v>86.1333333333333</v>
      </c>
    </row>
    <row r="13502" ht="15.75" customHeight="1">
      <c r="A13502" s="13">
        <v>42265.666666666664</v>
      </c>
      <c r="B13502" s="75">
        <v>70.8666666666667</v>
      </c>
      <c r="C13502" s="75">
        <v>78.7666666666667</v>
      </c>
      <c r="D13502" s="75">
        <v>80.1176470588235</v>
      </c>
      <c r="E13502" s="75">
        <v>86.0</v>
      </c>
    </row>
    <row r="13503" ht="15.75" customHeight="1">
      <c r="A13503" s="13">
        <v>42265.677083333336</v>
      </c>
      <c r="B13503" s="75">
        <v>70.3666666666667</v>
      </c>
      <c r="C13503" s="75">
        <v>78.2666666666667</v>
      </c>
      <c r="D13503" s="75">
        <v>74.75</v>
      </c>
      <c r="E13503" s="75">
        <v>86.0</v>
      </c>
    </row>
    <row r="13504" ht="15.75" customHeight="1">
      <c r="A13504" s="13">
        <v>42265.6875</v>
      </c>
      <c r="B13504" s="75">
        <v>69.8666666666667</v>
      </c>
      <c r="C13504" s="75">
        <v>77.7666666666667</v>
      </c>
      <c r="D13504" s="75">
        <v>75.2</v>
      </c>
      <c r="E13504" s="75">
        <v>86.0</v>
      </c>
    </row>
    <row r="13505" ht="15.75" customHeight="1">
      <c r="A13505" s="13">
        <v>42265.697916666664</v>
      </c>
      <c r="B13505" s="75">
        <v>69.3666666666667</v>
      </c>
      <c r="C13505" s="75">
        <v>77.2666666666667</v>
      </c>
      <c r="D13505" s="75">
        <v>76.7692307692308</v>
      </c>
      <c r="E13505" s="75">
        <v>86.0</v>
      </c>
    </row>
    <row r="13506" ht="15.75" customHeight="1">
      <c r="A13506" s="13">
        <v>42265.708333333336</v>
      </c>
      <c r="B13506" s="75">
        <v>68.6</v>
      </c>
      <c r="C13506" s="75">
        <v>76.4166666666667</v>
      </c>
      <c r="D13506" s="75">
        <v>79.6470588235294</v>
      </c>
      <c r="E13506" s="75">
        <v>85.65</v>
      </c>
    </row>
    <row r="13507" ht="15.75" customHeight="1">
      <c r="A13507" s="13">
        <v>42265.71875</v>
      </c>
      <c r="B13507" s="75">
        <v>67.1</v>
      </c>
      <c r="C13507" s="75">
        <v>75.1666666666667</v>
      </c>
      <c r="D13507" s="75">
        <v>82.0</v>
      </c>
      <c r="E13507" s="75">
        <v>84.9</v>
      </c>
    </row>
    <row r="13508" ht="15.75" customHeight="1">
      <c r="A13508" s="13">
        <v>42265.729166666664</v>
      </c>
      <c r="B13508" s="75">
        <v>65.6</v>
      </c>
      <c r="C13508" s="75">
        <v>73.9166666666667</v>
      </c>
      <c r="D13508" s="75">
        <v>82.0</v>
      </c>
      <c r="E13508" s="75">
        <v>84.15</v>
      </c>
    </row>
    <row r="13509" ht="15.75" customHeight="1">
      <c r="A13509" s="13">
        <v>42265.739583333336</v>
      </c>
      <c r="B13509" s="75">
        <v>64.1</v>
      </c>
      <c r="C13509" s="75">
        <v>72.6666666666667</v>
      </c>
      <c r="D13509" s="75">
        <v>81.4</v>
      </c>
      <c r="E13509" s="75">
        <v>83.4</v>
      </c>
    </row>
    <row r="13510" ht="15.75" customHeight="1">
      <c r="A13510" s="13">
        <v>42265.75</v>
      </c>
      <c r="B13510" s="75">
        <v>62.9333333333333</v>
      </c>
      <c r="C13510" s="75">
        <v>71.5333333333333</v>
      </c>
      <c r="D13510" s="75">
        <v>81.2333333333333</v>
      </c>
      <c r="E13510" s="75">
        <v>82.65</v>
      </c>
    </row>
    <row r="13511" ht="15.75" customHeight="1">
      <c r="A13511" s="13">
        <v>42265.760416666664</v>
      </c>
      <c r="B13511" s="75">
        <v>62.6833333333333</v>
      </c>
      <c r="C13511" s="75">
        <v>70.5333333333333</v>
      </c>
      <c r="D13511" s="75">
        <v>81.7333333333333</v>
      </c>
      <c r="E13511" s="75">
        <v>81.9</v>
      </c>
    </row>
    <row r="13512" ht="15.75" customHeight="1">
      <c r="A13512" s="13">
        <v>42265.770833333336</v>
      </c>
      <c r="B13512" s="75">
        <v>62.4333333333333</v>
      </c>
      <c r="C13512" s="75">
        <v>69.5333333333333</v>
      </c>
      <c r="D13512" s="75">
        <v>82.2333333333333</v>
      </c>
      <c r="E13512" s="75">
        <v>81.15</v>
      </c>
    </row>
    <row r="13513" ht="15.75" customHeight="1">
      <c r="A13513" s="13">
        <v>42265.78125</v>
      </c>
      <c r="B13513" s="75">
        <v>62.1833333333333</v>
      </c>
      <c r="C13513" s="75">
        <v>68.5333333333333</v>
      </c>
      <c r="D13513" s="75">
        <v>82.7333333333333</v>
      </c>
      <c r="E13513" s="75">
        <v>80.4</v>
      </c>
    </row>
    <row r="13514" ht="15.75" customHeight="1">
      <c r="A13514" s="13">
        <v>42265.791666666664</v>
      </c>
      <c r="B13514" s="75">
        <v>61.9333333333333</v>
      </c>
      <c r="C13514" s="75">
        <v>67.65</v>
      </c>
      <c r="D13514" s="75">
        <v>83.0</v>
      </c>
      <c r="E13514" s="75">
        <v>79.5333333333333</v>
      </c>
    </row>
    <row r="13515" ht="15.75" customHeight="1">
      <c r="A13515" s="13">
        <v>42265.802083333336</v>
      </c>
      <c r="B13515" s="75">
        <v>61.6833333333333</v>
      </c>
      <c r="C13515" s="75">
        <v>66.9</v>
      </c>
      <c r="D13515" s="75">
        <v>83.0</v>
      </c>
      <c r="E13515" s="75">
        <v>78.5333333333333</v>
      </c>
    </row>
    <row r="13516" ht="15.75" customHeight="1">
      <c r="A13516" s="13">
        <v>42265.8125</v>
      </c>
      <c r="B13516" s="75">
        <v>61.4333333333333</v>
      </c>
      <c r="C13516" s="75">
        <v>66.15</v>
      </c>
      <c r="D13516" s="75">
        <v>83.0</v>
      </c>
      <c r="E13516" s="75">
        <v>77.5333333333333</v>
      </c>
    </row>
    <row r="13517" ht="15.75" customHeight="1">
      <c r="A13517" s="13">
        <v>42265.822916666664</v>
      </c>
      <c r="B13517" s="75">
        <v>61.1833333333333</v>
      </c>
      <c r="C13517" s="75">
        <v>65.4</v>
      </c>
      <c r="D13517" s="75">
        <v>83.0</v>
      </c>
      <c r="E13517" s="75">
        <v>76.5333333333333</v>
      </c>
    </row>
    <row r="13518" ht="15.75" customHeight="1">
      <c r="A13518" s="13">
        <v>42265.833333333336</v>
      </c>
      <c r="B13518" s="75">
        <v>60.9333333333333</v>
      </c>
      <c r="C13518" s="75">
        <v>64.8833333333333</v>
      </c>
      <c r="D13518" s="75">
        <v>82.65</v>
      </c>
      <c r="E13518" s="75">
        <v>75.8833333333333</v>
      </c>
    </row>
    <row r="13519" ht="15.75" customHeight="1">
      <c r="A13519" s="13">
        <v>42265.84375</v>
      </c>
      <c r="B13519" s="75">
        <v>60.6833333333333</v>
      </c>
      <c r="C13519" s="75">
        <v>64.6333333333333</v>
      </c>
      <c r="D13519" s="75">
        <v>81.9</v>
      </c>
      <c r="E13519" s="75">
        <v>75.6333333333333</v>
      </c>
    </row>
    <row r="13520" ht="15.75" customHeight="1">
      <c r="A13520" s="13">
        <v>42265.854166666664</v>
      </c>
      <c r="B13520" s="75">
        <v>60.4333333333333</v>
      </c>
      <c r="C13520" s="75">
        <v>64.3833333333333</v>
      </c>
      <c r="D13520" s="75">
        <v>81.15</v>
      </c>
      <c r="E13520" s="75">
        <v>75.3833333333333</v>
      </c>
    </row>
    <row r="13521" ht="15.75" customHeight="1">
      <c r="A13521" s="13">
        <v>42265.864583333336</v>
      </c>
      <c r="B13521" s="75">
        <v>60.1833333333333</v>
      </c>
      <c r="C13521" s="75">
        <v>64.1333333333333</v>
      </c>
      <c r="D13521" s="75">
        <v>80.4</v>
      </c>
      <c r="E13521" s="75">
        <v>75.1333333333333</v>
      </c>
    </row>
    <row r="13522" ht="15.75" customHeight="1">
      <c r="A13522" s="13">
        <v>42265.875</v>
      </c>
      <c r="B13522" s="75">
        <v>60.0</v>
      </c>
      <c r="C13522" s="75">
        <v>64.0</v>
      </c>
      <c r="D13522" s="75">
        <v>79.8833333333333</v>
      </c>
      <c r="E13522" s="75">
        <v>74.7666666666667</v>
      </c>
    </row>
    <row r="13523" ht="15.75" customHeight="1">
      <c r="A13523" s="13">
        <v>42265.885416666664</v>
      </c>
      <c r="B13523" s="75">
        <v>60.0</v>
      </c>
      <c r="C13523" s="75">
        <v>64.0</v>
      </c>
      <c r="D13523" s="75">
        <v>79.6333333333333</v>
      </c>
      <c r="E13523" s="75">
        <v>74.2666666666667</v>
      </c>
    </row>
    <row r="13524" ht="15.75" customHeight="1">
      <c r="A13524" s="13">
        <v>42265.895833333336</v>
      </c>
      <c r="B13524" s="75">
        <v>60.0</v>
      </c>
      <c r="C13524" s="75">
        <v>64.0</v>
      </c>
      <c r="D13524" s="75">
        <v>79.3833333333333</v>
      </c>
      <c r="E13524" s="75">
        <v>73.7666666666667</v>
      </c>
    </row>
    <row r="13525" ht="15.75" customHeight="1">
      <c r="A13525" s="13">
        <v>42265.90625</v>
      </c>
      <c r="B13525" s="75">
        <v>60.0</v>
      </c>
      <c r="C13525" s="75">
        <v>64.0</v>
      </c>
      <c r="D13525" s="75">
        <v>79.1333333333333</v>
      </c>
      <c r="E13525" s="75">
        <v>73.2666666666667</v>
      </c>
    </row>
    <row r="13526" ht="15.75" customHeight="1">
      <c r="A13526" s="13">
        <v>42265.916666666664</v>
      </c>
      <c r="B13526" s="75">
        <v>59.9333333333333</v>
      </c>
      <c r="C13526" s="75">
        <v>63.7666666666667</v>
      </c>
      <c r="D13526" s="75">
        <v>79.0</v>
      </c>
      <c r="E13526" s="75">
        <v>72.7666666666667</v>
      </c>
    </row>
    <row r="13527" ht="15.75" customHeight="1">
      <c r="A13527" s="13">
        <v>42265.927083333336</v>
      </c>
      <c r="B13527" s="75">
        <v>59.6833333333333</v>
      </c>
      <c r="C13527" s="75">
        <v>63.2666666666667</v>
      </c>
      <c r="D13527" s="75">
        <v>79.0</v>
      </c>
      <c r="E13527" s="75">
        <v>72.2666666666667</v>
      </c>
    </row>
    <row r="13528" ht="15.75" customHeight="1">
      <c r="A13528" s="13">
        <v>42265.9375</v>
      </c>
      <c r="B13528" s="75">
        <v>59.4333333333333</v>
      </c>
      <c r="C13528" s="75">
        <v>62.7666666666667</v>
      </c>
      <c r="D13528" s="75">
        <v>79.0</v>
      </c>
      <c r="E13528" s="75">
        <v>71.7666666666667</v>
      </c>
    </row>
    <row r="13529" ht="15.75" customHeight="1">
      <c r="A13529" s="13">
        <v>42265.947916666664</v>
      </c>
      <c r="B13529" s="75">
        <v>59.1833333333333</v>
      </c>
      <c r="C13529" s="75">
        <v>62.2666666666667</v>
      </c>
      <c r="D13529" s="75">
        <v>79.0</v>
      </c>
      <c r="E13529" s="75">
        <v>71.2666666666667</v>
      </c>
    </row>
    <row r="13530" ht="15.75" customHeight="1">
      <c r="A13530" s="13">
        <v>42265.958333333336</v>
      </c>
      <c r="B13530" s="75">
        <v>58.9333333333333</v>
      </c>
      <c r="C13530" s="75">
        <v>61.8833333333333</v>
      </c>
      <c r="D13530" s="75">
        <v>78.7666666666667</v>
      </c>
      <c r="E13530" s="75">
        <v>70.65</v>
      </c>
    </row>
    <row r="13531" ht="15.75" customHeight="1">
      <c r="A13531" s="13">
        <v>42265.96875</v>
      </c>
      <c r="B13531" s="75">
        <v>58.6833333333333</v>
      </c>
      <c r="C13531" s="75">
        <v>61.6333333333333</v>
      </c>
      <c r="D13531" s="75">
        <v>78.2666666666667</v>
      </c>
      <c r="E13531" s="75">
        <v>69.9</v>
      </c>
    </row>
    <row r="13532" ht="15.75" customHeight="1">
      <c r="A13532" s="13">
        <v>42265.979166666664</v>
      </c>
      <c r="B13532" s="75">
        <v>58.4333333333333</v>
      </c>
      <c r="C13532" s="75">
        <v>61.3833333333333</v>
      </c>
      <c r="D13532" s="75">
        <v>77.7666666666667</v>
      </c>
      <c r="E13532" s="75">
        <v>69.15</v>
      </c>
    </row>
    <row r="13533" ht="15.75" customHeight="1">
      <c r="A13533" s="13">
        <v>42265.989583333336</v>
      </c>
      <c r="B13533" s="75">
        <v>58.1833333333333</v>
      </c>
      <c r="C13533" s="75">
        <v>61.1333333333333</v>
      </c>
      <c r="D13533" s="75">
        <v>77.2666666666667</v>
      </c>
      <c r="E13533" s="75">
        <v>68.4</v>
      </c>
    </row>
    <row r="13534" ht="15.75" customHeight="1">
      <c r="A13534" s="13">
        <v>42266.0</v>
      </c>
      <c r="B13534" s="75">
        <v>58.0</v>
      </c>
      <c r="C13534" s="75">
        <v>61.0</v>
      </c>
      <c r="D13534" s="75">
        <v>76.8833333333333</v>
      </c>
      <c r="E13534" s="75">
        <v>67.8833333333333</v>
      </c>
    </row>
    <row r="13535" ht="15.75" customHeight="1">
      <c r="A13535" s="13">
        <v>42266.010416666664</v>
      </c>
      <c r="B13535" s="75">
        <v>58.0</v>
      </c>
      <c r="C13535" s="75">
        <v>61.0</v>
      </c>
      <c r="D13535" s="75">
        <v>76.6333333333333</v>
      </c>
      <c r="E13535" s="75">
        <v>67.6333333333333</v>
      </c>
    </row>
    <row r="13536" ht="15.75" customHeight="1">
      <c r="A13536" s="13">
        <v>42266.020833333336</v>
      </c>
      <c r="B13536" s="75">
        <v>58.0</v>
      </c>
      <c r="C13536" s="75">
        <v>61.0</v>
      </c>
      <c r="D13536" s="75">
        <v>76.3833333333333</v>
      </c>
      <c r="E13536" s="75">
        <v>67.3833333333333</v>
      </c>
    </row>
    <row r="13537" ht="15.75" customHeight="1">
      <c r="A13537" s="13">
        <v>42266.03125</v>
      </c>
      <c r="B13537" s="75">
        <v>58.0</v>
      </c>
      <c r="C13537" s="75">
        <v>61.0</v>
      </c>
      <c r="D13537" s="75">
        <v>76.1333333333333</v>
      </c>
      <c r="E13537" s="75">
        <v>67.1333333333333</v>
      </c>
    </row>
    <row r="13538" ht="15.75" customHeight="1">
      <c r="A13538" s="13">
        <v>42266.041666666664</v>
      </c>
      <c r="B13538" s="75">
        <v>57.9333333333333</v>
      </c>
      <c r="C13538" s="75">
        <v>60.65</v>
      </c>
      <c r="D13538" s="75">
        <v>75.7666666666667</v>
      </c>
      <c r="E13538" s="75">
        <v>66.7666666666667</v>
      </c>
    </row>
    <row r="13539" ht="15.75" customHeight="1">
      <c r="A13539" s="13">
        <v>42266.052083333336</v>
      </c>
      <c r="B13539" s="75">
        <v>57.6833333333333</v>
      </c>
      <c r="C13539" s="75">
        <v>59.9</v>
      </c>
      <c r="D13539" s="75">
        <v>75.2666666666667</v>
      </c>
      <c r="E13539" s="75">
        <v>66.2666666666667</v>
      </c>
    </row>
    <row r="13540" ht="15.75" customHeight="1">
      <c r="A13540" s="13">
        <v>42266.0625</v>
      </c>
      <c r="B13540" s="75">
        <v>57.4333333333333</v>
      </c>
      <c r="C13540" s="75">
        <v>59.15</v>
      </c>
      <c r="D13540" s="75">
        <v>74.7666666666667</v>
      </c>
      <c r="E13540" s="75">
        <v>65.7666666666667</v>
      </c>
    </row>
    <row r="13541" ht="15.75" customHeight="1">
      <c r="A13541" s="13">
        <v>42266.072916666664</v>
      </c>
      <c r="B13541" s="75">
        <v>57.1833333333333</v>
      </c>
      <c r="C13541" s="75">
        <v>58.4</v>
      </c>
      <c r="D13541" s="75">
        <v>74.2666666666667</v>
      </c>
      <c r="E13541" s="75">
        <v>65.2666666666667</v>
      </c>
    </row>
    <row r="13542" ht="15.75" customHeight="1">
      <c r="A13542" s="13">
        <v>42266.083333333336</v>
      </c>
      <c r="B13542" s="75">
        <v>56.9333333333333</v>
      </c>
      <c r="C13542" s="75">
        <v>57.8833333333333</v>
      </c>
      <c r="D13542" s="75">
        <v>74.1166666666667</v>
      </c>
      <c r="E13542" s="75">
        <v>64.7666666666667</v>
      </c>
    </row>
    <row r="13543" ht="15.75" customHeight="1">
      <c r="A13543" s="13">
        <v>42266.09375</v>
      </c>
      <c r="B13543" s="75">
        <v>56.6833333333333</v>
      </c>
      <c r="C13543" s="75">
        <v>57.6333333333333</v>
      </c>
      <c r="D13543" s="75">
        <v>74.3666666666667</v>
      </c>
      <c r="E13543" s="75">
        <v>64.2666666666667</v>
      </c>
    </row>
    <row r="13544" ht="15.75" customHeight="1">
      <c r="A13544" s="13">
        <v>42266.104166666664</v>
      </c>
      <c r="B13544" s="75">
        <v>56.4333333333333</v>
      </c>
      <c r="C13544" s="75">
        <v>57.3833333333333</v>
      </c>
      <c r="D13544" s="75">
        <v>74.6166666666667</v>
      </c>
      <c r="E13544" s="75">
        <v>63.7666666666667</v>
      </c>
    </row>
    <row r="13545" ht="15.75" customHeight="1">
      <c r="A13545" s="13">
        <v>42266.114583333336</v>
      </c>
      <c r="B13545" s="75">
        <v>56.1833333333333</v>
      </c>
      <c r="C13545" s="75">
        <v>57.1333333333333</v>
      </c>
      <c r="D13545" s="75">
        <v>74.8666666666667</v>
      </c>
      <c r="E13545" s="75">
        <v>63.2666666666667</v>
      </c>
    </row>
    <row r="13546" ht="15.75" customHeight="1">
      <c r="A13546" s="13">
        <v>42266.125</v>
      </c>
      <c r="B13546" s="75">
        <v>56.0</v>
      </c>
      <c r="C13546" s="75">
        <v>57.0</v>
      </c>
      <c r="D13546" s="75">
        <v>74.8833333333333</v>
      </c>
      <c r="E13546" s="75">
        <v>62.8833333333333</v>
      </c>
    </row>
    <row r="13547" ht="15.75" customHeight="1">
      <c r="A13547" s="13">
        <v>42266.135416666664</v>
      </c>
      <c r="B13547" s="75">
        <v>56.0</v>
      </c>
      <c r="C13547" s="75">
        <v>57.0</v>
      </c>
      <c r="D13547" s="75">
        <v>74.6333333333333</v>
      </c>
      <c r="E13547" s="75">
        <v>62.6333333333333</v>
      </c>
    </row>
    <row r="13548" ht="15.75" customHeight="1">
      <c r="A13548" s="13">
        <v>42266.145833333336</v>
      </c>
      <c r="B13548" s="75">
        <v>56.0</v>
      </c>
      <c r="C13548" s="75">
        <v>57.0</v>
      </c>
      <c r="D13548" s="75">
        <v>74.3833333333333</v>
      </c>
      <c r="E13548" s="75">
        <v>62.3833333333333</v>
      </c>
    </row>
    <row r="13549" ht="15.75" customHeight="1">
      <c r="A13549" s="13">
        <v>42266.15625</v>
      </c>
      <c r="B13549" s="75">
        <v>56.0</v>
      </c>
      <c r="C13549" s="75">
        <v>57.0</v>
      </c>
      <c r="D13549" s="75">
        <v>74.1333333333333</v>
      </c>
      <c r="E13549" s="75">
        <v>62.1333333333333</v>
      </c>
    </row>
    <row r="13550" ht="15.75" customHeight="1">
      <c r="A13550" s="13">
        <v>42266.166666666664</v>
      </c>
      <c r="B13550" s="75">
        <v>56.0</v>
      </c>
      <c r="C13550" s="75">
        <v>56.8833333333333</v>
      </c>
      <c r="D13550" s="75">
        <v>73.8833333333333</v>
      </c>
      <c r="E13550" s="75">
        <v>62.0</v>
      </c>
    </row>
    <row r="13551" ht="15.75" customHeight="1">
      <c r="A13551" s="13">
        <v>42266.177083333336</v>
      </c>
      <c r="B13551" s="75">
        <v>56.0</v>
      </c>
      <c r="C13551" s="75">
        <v>56.6333333333333</v>
      </c>
      <c r="D13551" s="75">
        <v>73.6333333333333</v>
      </c>
      <c r="E13551" s="75">
        <v>62.0</v>
      </c>
    </row>
    <row r="13552" ht="15.75" customHeight="1">
      <c r="A13552" s="13">
        <v>42266.1875</v>
      </c>
      <c r="B13552" s="75">
        <v>56.0</v>
      </c>
      <c r="C13552" s="75">
        <v>56.3833333333333</v>
      </c>
      <c r="D13552" s="75">
        <v>73.3833333333333</v>
      </c>
      <c r="E13552" s="75">
        <v>62.0</v>
      </c>
    </row>
    <row r="13553" ht="15.75" customHeight="1">
      <c r="A13553" s="13">
        <v>42266.197916666664</v>
      </c>
      <c r="B13553" s="75">
        <v>56.0</v>
      </c>
      <c r="C13553" s="75">
        <v>56.1333333333333</v>
      </c>
      <c r="D13553" s="75">
        <v>73.1333333333333</v>
      </c>
      <c r="E13553" s="75">
        <v>62.0</v>
      </c>
    </row>
    <row r="13554" ht="15.75" customHeight="1">
      <c r="A13554" s="13">
        <v>42266.208333333336</v>
      </c>
      <c r="B13554" s="75">
        <v>56.0</v>
      </c>
      <c r="C13554" s="75">
        <v>56.0</v>
      </c>
      <c r="D13554" s="75">
        <v>72.8833333333333</v>
      </c>
      <c r="E13554" s="75">
        <v>61.7666666666667</v>
      </c>
    </row>
    <row r="13555" ht="15.75" customHeight="1">
      <c r="A13555" s="13">
        <v>42266.21875</v>
      </c>
      <c r="B13555" s="75">
        <v>56.0</v>
      </c>
      <c r="C13555" s="75">
        <v>56.0</v>
      </c>
      <c r="D13555" s="75">
        <v>72.6333333333333</v>
      </c>
      <c r="E13555" s="75">
        <v>61.2666666666667</v>
      </c>
    </row>
    <row r="13556" ht="15.75" customHeight="1">
      <c r="A13556" s="13">
        <v>42266.229166666664</v>
      </c>
      <c r="B13556" s="75">
        <v>56.0</v>
      </c>
      <c r="C13556" s="75">
        <v>56.0</v>
      </c>
      <c r="D13556" s="75">
        <v>72.3833333333333</v>
      </c>
      <c r="E13556" s="75">
        <v>60.7666666666667</v>
      </c>
    </row>
    <row r="13557" ht="15.75" customHeight="1">
      <c r="A13557" s="13">
        <v>42266.239583333336</v>
      </c>
      <c r="B13557" s="75">
        <v>56.0</v>
      </c>
      <c r="C13557" s="75">
        <v>56.0</v>
      </c>
      <c r="D13557" s="75">
        <v>72.1333333333333</v>
      </c>
      <c r="E13557" s="75">
        <v>60.2666666666667</v>
      </c>
    </row>
    <row r="13558" ht="15.75" customHeight="1">
      <c r="A13558" s="13">
        <v>42266.25</v>
      </c>
      <c r="B13558" s="75">
        <v>56.3333333333333</v>
      </c>
      <c r="C13558" s="75">
        <v>56.2333333333333</v>
      </c>
      <c r="D13558" s="75">
        <v>72.0</v>
      </c>
      <c r="E13558" s="75">
        <v>60.5833333333333</v>
      </c>
    </row>
    <row r="13559" ht="15.75" customHeight="1">
      <c r="A13559" s="13">
        <v>42266.260416666664</v>
      </c>
      <c r="B13559" s="75">
        <v>57.5833333333333</v>
      </c>
      <c r="C13559" s="75">
        <v>56.7333333333333</v>
      </c>
      <c r="D13559" s="75">
        <v>72.0</v>
      </c>
      <c r="E13559" s="75">
        <v>61.8333333333333</v>
      </c>
    </row>
    <row r="13560" ht="15.75" customHeight="1">
      <c r="A13560" s="13">
        <v>42266.270833333336</v>
      </c>
      <c r="B13560" s="75">
        <v>58.8333333333333</v>
      </c>
      <c r="C13560" s="75">
        <v>57.2333333333333</v>
      </c>
      <c r="D13560" s="75">
        <v>72.0</v>
      </c>
      <c r="E13560" s="75">
        <v>63.0833333333333</v>
      </c>
    </row>
    <row r="13561" ht="15.75" customHeight="1">
      <c r="A13561" s="13">
        <v>42266.28125</v>
      </c>
      <c r="B13561" s="75">
        <v>60.0833333333333</v>
      </c>
      <c r="C13561" s="75">
        <v>57.7333333333333</v>
      </c>
      <c r="D13561" s="75">
        <v>72.0</v>
      </c>
      <c r="E13561" s="75">
        <v>64.3333333333333</v>
      </c>
    </row>
    <row r="13562" ht="15.75" customHeight="1">
      <c r="A13562" s="13">
        <v>42266.291666666664</v>
      </c>
      <c r="B13562" s="75">
        <v>61.2666666666667</v>
      </c>
      <c r="C13562" s="75">
        <v>58.5833333333333</v>
      </c>
      <c r="D13562" s="75">
        <v>72.0</v>
      </c>
      <c r="E13562" s="75">
        <v>65.4666666666667</v>
      </c>
    </row>
    <row r="13563" ht="15.75" customHeight="1">
      <c r="A13563" s="13">
        <v>42266.302083333336</v>
      </c>
      <c r="B13563" s="75">
        <v>62.2666666666667</v>
      </c>
      <c r="C13563" s="75">
        <v>59.8333333333333</v>
      </c>
      <c r="D13563" s="75">
        <v>72.0</v>
      </c>
      <c r="E13563" s="75">
        <v>66.4666666666667</v>
      </c>
    </row>
    <row r="13564" ht="15.75" customHeight="1">
      <c r="A13564" s="13">
        <v>42266.3125</v>
      </c>
      <c r="B13564" s="75">
        <v>63.2666666666667</v>
      </c>
      <c r="C13564" s="75">
        <v>61.0833333333333</v>
      </c>
      <c r="D13564" s="75">
        <v>72.0</v>
      </c>
      <c r="E13564" s="75">
        <v>67.4666666666667</v>
      </c>
    </row>
    <row r="13565" ht="15.75" customHeight="1">
      <c r="A13565" s="13">
        <v>42266.322916666664</v>
      </c>
      <c r="B13565" s="75">
        <v>64.2666666666667</v>
      </c>
      <c r="C13565" s="75">
        <v>62.3333333333333</v>
      </c>
      <c r="D13565" s="75">
        <v>72.0</v>
      </c>
      <c r="E13565" s="75">
        <v>68.4666666666667</v>
      </c>
    </row>
    <row r="13566" ht="15.75" customHeight="1">
      <c r="A13566" s="13">
        <v>42266.333333333336</v>
      </c>
      <c r="B13566" s="75">
        <v>65.1333333333333</v>
      </c>
      <c r="C13566" s="75">
        <v>63.5833333333333</v>
      </c>
      <c r="D13566" s="75">
        <v>72.2333333333333</v>
      </c>
      <c r="E13566" s="75">
        <v>69.4666666666667</v>
      </c>
    </row>
    <row r="13567" ht="15.75" customHeight="1">
      <c r="A13567" s="13">
        <v>42266.34375</v>
      </c>
      <c r="B13567" s="75">
        <v>65.6333333333333</v>
      </c>
      <c r="C13567" s="75">
        <v>64.8333333333333</v>
      </c>
      <c r="D13567" s="75">
        <v>72.7333333333333</v>
      </c>
      <c r="E13567" s="75">
        <v>70.4666666666667</v>
      </c>
    </row>
    <row r="13568" ht="15.75" customHeight="1">
      <c r="A13568" s="13">
        <v>42266.354166666664</v>
      </c>
      <c r="B13568" s="75">
        <v>66.1333333333333</v>
      </c>
      <c r="C13568" s="75">
        <v>66.0833333333333</v>
      </c>
      <c r="D13568" s="75">
        <v>73.2333333333333</v>
      </c>
      <c r="E13568" s="75">
        <v>71.4666666666667</v>
      </c>
    </row>
    <row r="13569" ht="15.75" customHeight="1">
      <c r="A13569" s="13">
        <v>42266.364583333336</v>
      </c>
      <c r="B13569" s="75">
        <v>66.6333333333333</v>
      </c>
      <c r="C13569" s="75">
        <v>67.3333333333333</v>
      </c>
      <c r="D13569" s="75">
        <v>73.7333333333333</v>
      </c>
      <c r="E13569" s="75">
        <v>72.4666666666667</v>
      </c>
    </row>
    <row r="13570" ht="15.75" customHeight="1">
      <c r="A13570" s="13">
        <v>42266.375</v>
      </c>
      <c r="B13570" s="75">
        <v>67.1333333333333</v>
      </c>
      <c r="C13570" s="75">
        <v>68.4666666666667</v>
      </c>
      <c r="D13570" s="75">
        <v>74.4666666666667</v>
      </c>
      <c r="E13570" s="75">
        <v>73.7</v>
      </c>
    </row>
    <row r="13571" ht="15.75" customHeight="1">
      <c r="A13571" s="13">
        <v>42266.385416666664</v>
      </c>
      <c r="B13571" s="75">
        <v>67.6333333333333</v>
      </c>
      <c r="C13571" s="75">
        <v>69.4666666666667</v>
      </c>
      <c r="D13571" s="75">
        <v>75.4666666666667</v>
      </c>
      <c r="E13571" s="75">
        <v>75.2</v>
      </c>
    </row>
    <row r="13572" ht="15.75" customHeight="1">
      <c r="A13572" s="13">
        <v>42266.395833333336</v>
      </c>
      <c r="B13572" s="75">
        <v>68.1333333333333</v>
      </c>
      <c r="C13572" s="75">
        <v>70.4666666666667</v>
      </c>
      <c r="D13572" s="75">
        <v>76.4666666666667</v>
      </c>
      <c r="E13572" s="75">
        <v>76.7</v>
      </c>
    </row>
    <row r="13573" ht="15.75" customHeight="1">
      <c r="A13573" s="13">
        <v>42266.40625</v>
      </c>
      <c r="B13573" s="75">
        <v>68.6333333333333</v>
      </c>
      <c r="C13573" s="75">
        <v>71.4666666666667</v>
      </c>
      <c r="D13573" s="75">
        <v>77.4666666666667</v>
      </c>
      <c r="E13573" s="75">
        <v>78.2</v>
      </c>
    </row>
    <row r="13574" ht="15.75" customHeight="1">
      <c r="A13574" s="13">
        <v>42266.416666666664</v>
      </c>
      <c r="B13574" s="75">
        <v>69.1333333333333</v>
      </c>
      <c r="C13574" s="75">
        <v>72.5833333333333</v>
      </c>
      <c r="D13574" s="75">
        <v>78.2333333333333</v>
      </c>
      <c r="E13574" s="75">
        <v>79.35</v>
      </c>
    </row>
    <row r="13575" ht="15.75" customHeight="1">
      <c r="A13575" s="13">
        <v>42266.427083333336</v>
      </c>
      <c r="B13575" s="75">
        <v>69.6333333333333</v>
      </c>
      <c r="C13575" s="75">
        <v>73.8333333333333</v>
      </c>
      <c r="D13575" s="75">
        <v>78.7333333333333</v>
      </c>
      <c r="E13575" s="75">
        <v>80.1</v>
      </c>
    </row>
    <row r="13576" ht="15.75" customHeight="1">
      <c r="A13576" s="13">
        <v>42266.4375</v>
      </c>
      <c r="B13576" s="75">
        <v>70.1333333333333</v>
      </c>
      <c r="C13576" s="75">
        <v>75.0833333333333</v>
      </c>
      <c r="D13576" s="75">
        <v>79.2333333333333</v>
      </c>
      <c r="E13576" s="75">
        <v>80.85</v>
      </c>
    </row>
    <row r="13577" ht="15.75" customHeight="1">
      <c r="A13577" s="13">
        <v>42266.447916666664</v>
      </c>
      <c r="B13577" s="75">
        <v>70.6333333333333</v>
      </c>
      <c r="C13577" s="75">
        <v>76.3333333333333</v>
      </c>
      <c r="D13577" s="75">
        <v>79.7333333333333</v>
      </c>
      <c r="E13577" s="75">
        <v>81.6</v>
      </c>
    </row>
    <row r="13578" ht="15.75" customHeight="1">
      <c r="A13578" s="13">
        <v>42266.458333333336</v>
      </c>
      <c r="B13578" s="75">
        <v>71.2</v>
      </c>
      <c r="C13578" s="75">
        <v>77.4666666666667</v>
      </c>
      <c r="D13578" s="75">
        <v>80.35</v>
      </c>
      <c r="E13578" s="75">
        <v>82.35</v>
      </c>
    </row>
    <row r="13579" ht="15.75" customHeight="1">
      <c r="A13579" s="13">
        <v>42266.46875</v>
      </c>
      <c r="B13579" s="75">
        <v>71.95</v>
      </c>
      <c r="C13579" s="75">
        <v>78.4666666666667</v>
      </c>
      <c r="D13579" s="75">
        <v>81.1</v>
      </c>
      <c r="E13579" s="75">
        <v>83.1</v>
      </c>
    </row>
    <row r="13580" ht="15.75" customHeight="1">
      <c r="A13580" s="13">
        <v>42266.479166666664</v>
      </c>
      <c r="B13580" s="75">
        <v>72.7</v>
      </c>
      <c r="C13580" s="75">
        <v>79.4666666666667</v>
      </c>
      <c r="D13580" s="75">
        <v>81.85</v>
      </c>
      <c r="E13580" s="75">
        <v>83.85</v>
      </c>
    </row>
    <row r="13581" ht="15.75" customHeight="1">
      <c r="A13581" s="13">
        <v>42266.489583333336</v>
      </c>
      <c r="B13581" s="75">
        <v>73.45</v>
      </c>
      <c r="C13581" s="75">
        <v>80.4666666666667</v>
      </c>
      <c r="D13581" s="75">
        <v>82.6</v>
      </c>
      <c r="E13581" s="75">
        <v>84.6</v>
      </c>
    </row>
    <row r="13582" ht="15.75" customHeight="1">
      <c r="A13582" s="13">
        <v>42266.5</v>
      </c>
      <c r="B13582" s="75">
        <v>74.1333333333333</v>
      </c>
      <c r="C13582" s="75">
        <v>81.4666666666667</v>
      </c>
      <c r="D13582" s="75">
        <v>83.4666666666667</v>
      </c>
      <c r="E13582" s="75">
        <v>85.35</v>
      </c>
    </row>
    <row r="13583" ht="15.75" customHeight="1">
      <c r="A13583" s="13">
        <v>42266.510416666664</v>
      </c>
      <c r="B13583" s="75">
        <v>74.6333333333333</v>
      </c>
      <c r="C13583" s="75">
        <v>82.4666666666667</v>
      </c>
      <c r="D13583" s="75">
        <v>84.4666666666667</v>
      </c>
      <c r="E13583" s="75">
        <v>86.1</v>
      </c>
    </row>
    <row r="13584" ht="15.75" customHeight="1">
      <c r="A13584" s="13">
        <v>42266.520833333336</v>
      </c>
      <c r="B13584" s="75">
        <v>75.1333333333333</v>
      </c>
      <c r="C13584" s="75">
        <v>83.4666666666667</v>
      </c>
      <c r="D13584" s="75">
        <v>85.4666666666667</v>
      </c>
      <c r="E13584" s="75">
        <v>86.85</v>
      </c>
    </row>
    <row r="13585" ht="15.75" customHeight="1">
      <c r="A13585" s="13">
        <v>42266.53125</v>
      </c>
      <c r="B13585" s="75">
        <v>75.6333333333333</v>
      </c>
      <c r="C13585" s="75">
        <v>84.4666666666667</v>
      </c>
      <c r="D13585" s="75">
        <v>86.4666666666667</v>
      </c>
      <c r="E13585" s="75">
        <v>87.6</v>
      </c>
    </row>
    <row r="13586" ht="15.75" customHeight="1">
      <c r="A13586" s="13">
        <v>42266.541666666664</v>
      </c>
      <c r="B13586" s="75">
        <v>76.5333333333333</v>
      </c>
      <c r="C13586" s="75">
        <v>85.0</v>
      </c>
      <c r="D13586" s="75">
        <v>87.0</v>
      </c>
      <c r="E13586" s="75">
        <v>88.35</v>
      </c>
    </row>
    <row r="13587" ht="15.75" customHeight="1">
      <c r="A13587" s="13">
        <v>42266.552083333336</v>
      </c>
      <c r="B13587" s="75">
        <v>78.5333333333333</v>
      </c>
      <c r="C13587" s="75">
        <v>85.0</v>
      </c>
      <c r="D13587" s="75">
        <v>87.0</v>
      </c>
      <c r="E13587" s="75">
        <v>89.1</v>
      </c>
    </row>
    <row r="13588" ht="15.75" customHeight="1">
      <c r="A13588" s="13">
        <v>42266.5625</v>
      </c>
      <c r="B13588" s="75">
        <v>80.5333333333333</v>
      </c>
      <c r="C13588" s="75">
        <v>85.0</v>
      </c>
      <c r="D13588" s="75">
        <v>87.0</v>
      </c>
      <c r="E13588" s="75">
        <v>89.85</v>
      </c>
    </row>
    <row r="13589" ht="15.75" customHeight="1">
      <c r="A13589" s="13">
        <v>42266.572916666664</v>
      </c>
      <c r="B13589" s="75">
        <v>82.5333333333333</v>
      </c>
      <c r="C13589" s="75">
        <v>85.0</v>
      </c>
      <c r="D13589" s="75">
        <v>87.0</v>
      </c>
      <c r="E13589" s="75">
        <v>90.6</v>
      </c>
    </row>
    <row r="13590" ht="15.75" customHeight="1">
      <c r="A13590" s="13">
        <v>42266.583333333336</v>
      </c>
      <c r="B13590" s="75">
        <v>83.9333333333333</v>
      </c>
      <c r="C13590" s="75">
        <v>85.1166666666667</v>
      </c>
      <c r="D13590" s="75">
        <v>86.8833333333333</v>
      </c>
      <c r="E13590" s="75">
        <v>91.2333333333333</v>
      </c>
    </row>
    <row r="13591" ht="15.75" customHeight="1">
      <c r="A13591" s="13">
        <v>42266.59375</v>
      </c>
      <c r="B13591" s="75">
        <v>83.6833333333333</v>
      </c>
      <c r="C13591" s="75">
        <v>85.3666666666667</v>
      </c>
      <c r="D13591" s="75">
        <v>86.6333333333333</v>
      </c>
      <c r="E13591" s="75">
        <v>91.7333333333333</v>
      </c>
    </row>
    <row r="13592" ht="15.75" customHeight="1">
      <c r="A13592" s="13">
        <v>42266.604166666664</v>
      </c>
      <c r="B13592" s="75">
        <v>83.4333333333333</v>
      </c>
      <c r="C13592" s="75">
        <v>85.6166666666667</v>
      </c>
      <c r="D13592" s="75">
        <v>86.3833333333333</v>
      </c>
      <c r="E13592" s="75">
        <v>92.2333333333333</v>
      </c>
    </row>
    <row r="13593" ht="15.75" customHeight="1">
      <c r="A13593" s="13">
        <v>42266.614583333336</v>
      </c>
      <c r="B13593" s="75">
        <v>83.1833333333333</v>
      </c>
      <c r="C13593" s="75">
        <v>85.8666666666667</v>
      </c>
      <c r="D13593" s="75">
        <v>86.1333333333333</v>
      </c>
      <c r="E13593" s="75">
        <v>92.7333333333333</v>
      </c>
    </row>
    <row r="13594" ht="15.75" customHeight="1">
      <c r="A13594" s="13">
        <v>42266.625</v>
      </c>
      <c r="B13594" s="75">
        <v>82.9333333333333</v>
      </c>
      <c r="C13594" s="75">
        <v>86.0</v>
      </c>
      <c r="D13594" s="75">
        <v>85.8833333333333</v>
      </c>
      <c r="E13594" s="75">
        <v>93.1166666666667</v>
      </c>
    </row>
    <row r="13595" ht="15.75" customHeight="1">
      <c r="A13595" s="13">
        <v>42266.635416666664</v>
      </c>
      <c r="B13595" s="75">
        <v>82.6833333333333</v>
      </c>
      <c r="C13595" s="75">
        <v>86.0</v>
      </c>
      <c r="D13595" s="75">
        <v>85.6333333333333</v>
      </c>
      <c r="E13595" s="75">
        <v>93.3666666666667</v>
      </c>
    </row>
    <row r="13596" ht="15.75" customHeight="1">
      <c r="A13596" s="13">
        <v>42266.645833333336</v>
      </c>
      <c r="B13596" s="75">
        <v>82.4333333333333</v>
      </c>
      <c r="C13596" s="75">
        <v>86.0</v>
      </c>
      <c r="D13596" s="75">
        <v>85.3833333333333</v>
      </c>
      <c r="E13596" s="75">
        <v>93.6166666666667</v>
      </c>
    </row>
    <row r="13597" ht="15.75" customHeight="1">
      <c r="A13597" s="13">
        <v>42266.65625</v>
      </c>
      <c r="B13597" s="75">
        <v>82.1833333333333</v>
      </c>
      <c r="C13597" s="75">
        <v>86.0</v>
      </c>
      <c r="D13597" s="75">
        <v>85.1333333333333</v>
      </c>
      <c r="E13597" s="75">
        <v>93.8666666666667</v>
      </c>
    </row>
    <row r="13598" ht="15.75" customHeight="1">
      <c r="A13598" s="13">
        <v>42266.666666666664</v>
      </c>
      <c r="B13598" s="75">
        <v>81.9333333333333</v>
      </c>
      <c r="C13598" s="75">
        <v>85.8833333333333</v>
      </c>
      <c r="D13598" s="75">
        <v>84.0</v>
      </c>
      <c r="E13598" s="75">
        <v>93.7666666666667</v>
      </c>
    </row>
    <row r="13599" ht="15.75" customHeight="1">
      <c r="A13599" s="13">
        <v>42266.677083333336</v>
      </c>
      <c r="B13599" s="75">
        <v>81.6833333333333</v>
      </c>
      <c r="C13599" s="75">
        <v>85.6333333333333</v>
      </c>
      <c r="D13599" s="75">
        <v>81.8571428571429</v>
      </c>
      <c r="E13599" s="75">
        <v>93.2666666666667</v>
      </c>
    </row>
    <row r="13600" ht="15.75" customHeight="1">
      <c r="A13600" s="13">
        <v>42266.6875</v>
      </c>
      <c r="B13600" s="75">
        <v>81.4333333333333</v>
      </c>
      <c r="C13600" s="75">
        <v>85.3833333333333</v>
      </c>
      <c r="D13600" s="75">
        <v>79.7142857142857</v>
      </c>
      <c r="E13600" s="75">
        <v>92.7666666666667</v>
      </c>
    </row>
    <row r="13601" ht="15.75" customHeight="1">
      <c r="A13601" s="13">
        <v>42266.697916666664</v>
      </c>
      <c r="B13601" s="75">
        <v>81.1833333333333</v>
      </c>
      <c r="C13601" s="75">
        <v>85.1333333333333</v>
      </c>
      <c r="D13601" s="75">
        <v>78.0</v>
      </c>
      <c r="E13601" s="75">
        <v>92.2666666666667</v>
      </c>
    </row>
    <row r="13602" ht="15.75" customHeight="1">
      <c r="A13602" s="13">
        <v>42266.708333333336</v>
      </c>
      <c r="B13602" s="75">
        <v>80.8</v>
      </c>
      <c r="C13602" s="75">
        <v>84.5333333333333</v>
      </c>
      <c r="D13602" s="75">
        <v>78.0</v>
      </c>
      <c r="E13602" s="75">
        <v>91.5333333333333</v>
      </c>
    </row>
    <row r="13603" ht="15.75" customHeight="1">
      <c r="A13603" s="13">
        <v>42266.71875</v>
      </c>
      <c r="B13603" s="75">
        <v>80.05</v>
      </c>
      <c r="C13603" s="75">
        <v>83.5333333333333</v>
      </c>
      <c r="D13603" s="75">
        <v>78.0</v>
      </c>
      <c r="E13603" s="75">
        <v>90.5333333333333</v>
      </c>
    </row>
    <row r="13604" ht="15.75" customHeight="1">
      <c r="A13604" s="13">
        <v>42266.729166666664</v>
      </c>
      <c r="B13604" s="75">
        <v>79.3</v>
      </c>
      <c r="C13604" s="75">
        <v>82.5333333333333</v>
      </c>
      <c r="D13604" s="75">
        <v>76.8157894736842</v>
      </c>
      <c r="E13604" s="75">
        <v>89.5333333333333</v>
      </c>
    </row>
    <row r="13605" ht="15.75" customHeight="1">
      <c r="A13605" s="13">
        <v>42266.739583333336</v>
      </c>
      <c r="B13605" s="75">
        <v>78.55</v>
      </c>
      <c r="C13605" s="75">
        <v>81.5333333333333</v>
      </c>
      <c r="D13605" s="75">
        <v>75.6315789473684</v>
      </c>
      <c r="E13605" s="75">
        <v>88.5333333333333</v>
      </c>
    </row>
    <row r="13606" ht="15.75" customHeight="1">
      <c r="A13606" s="13">
        <v>42266.75</v>
      </c>
      <c r="B13606" s="75">
        <v>77.6666666666667</v>
      </c>
      <c r="C13606" s="75">
        <v>80.4166666666667</v>
      </c>
      <c r="D13606" s="75">
        <v>74.65</v>
      </c>
      <c r="E13606" s="75">
        <v>87.4166666666667</v>
      </c>
    </row>
    <row r="13607" ht="15.75" customHeight="1">
      <c r="A13607" s="13">
        <v>42266.760416666664</v>
      </c>
      <c r="B13607" s="75">
        <v>76.4166666666667</v>
      </c>
      <c r="C13607" s="75">
        <v>79.1666666666667</v>
      </c>
      <c r="D13607" s="75">
        <v>73.9</v>
      </c>
      <c r="E13607" s="75">
        <v>86.1666666666667</v>
      </c>
    </row>
    <row r="13608" ht="15.75" customHeight="1">
      <c r="A13608" s="13">
        <v>42266.770833333336</v>
      </c>
      <c r="B13608" s="75">
        <v>75.1666666666667</v>
      </c>
      <c r="C13608" s="75">
        <v>77.9166666666667</v>
      </c>
      <c r="D13608" s="75">
        <v>73.15</v>
      </c>
      <c r="E13608" s="75">
        <v>84.9166666666667</v>
      </c>
    </row>
    <row r="13609" ht="15.75" customHeight="1">
      <c r="A13609" s="13">
        <v>42266.78125</v>
      </c>
      <c r="B13609" s="75">
        <v>73.9166666666667</v>
      </c>
      <c r="C13609" s="75">
        <v>76.6666666666667</v>
      </c>
      <c r="D13609" s="75">
        <v>72.4</v>
      </c>
      <c r="E13609" s="75">
        <v>83.6666666666667</v>
      </c>
    </row>
    <row r="13610" ht="15.75" customHeight="1">
      <c r="A13610" s="13">
        <v>42266.791666666664</v>
      </c>
      <c r="B13610" s="75">
        <v>72.8666666666667</v>
      </c>
      <c r="C13610" s="75">
        <v>75.7666666666667</v>
      </c>
      <c r="D13610" s="75">
        <v>72.0</v>
      </c>
      <c r="E13610" s="75">
        <v>82.65</v>
      </c>
    </row>
    <row r="13611" ht="15.75" customHeight="1">
      <c r="A13611" s="13">
        <v>42266.802083333336</v>
      </c>
      <c r="B13611" s="75">
        <v>72.3666666666667</v>
      </c>
      <c r="C13611" s="75">
        <v>75.2666666666667</v>
      </c>
      <c r="D13611" s="75">
        <v>72.0</v>
      </c>
      <c r="E13611" s="75">
        <v>81.9</v>
      </c>
    </row>
    <row r="13612" ht="15.75" customHeight="1">
      <c r="A13612" s="13">
        <v>42266.8125</v>
      </c>
      <c r="B13612" s="75">
        <v>71.8666666666667</v>
      </c>
      <c r="C13612" s="75">
        <v>74.7666666666667</v>
      </c>
      <c r="D13612" s="75">
        <v>72.0</v>
      </c>
      <c r="E13612" s="75">
        <v>81.15</v>
      </c>
    </row>
    <row r="13613" ht="15.75" customHeight="1">
      <c r="A13613" s="13">
        <v>42266.822916666664</v>
      </c>
      <c r="B13613" s="75">
        <v>71.3666666666667</v>
      </c>
      <c r="C13613" s="75">
        <v>74.2666666666667</v>
      </c>
      <c r="D13613" s="75">
        <v>72.0</v>
      </c>
      <c r="E13613" s="75">
        <v>80.4</v>
      </c>
    </row>
    <row r="13614" ht="15.75" customHeight="1">
      <c r="A13614" s="13">
        <v>42266.833333333336</v>
      </c>
      <c r="B13614" s="75">
        <v>71.0</v>
      </c>
      <c r="C13614" s="75">
        <v>73.8833333333333</v>
      </c>
      <c r="D13614" s="75">
        <v>71.8833333333333</v>
      </c>
      <c r="E13614" s="75">
        <v>79.8833333333333</v>
      </c>
    </row>
    <row r="13615" ht="15.75" customHeight="1">
      <c r="A13615" s="13">
        <v>42266.84375</v>
      </c>
      <c r="B13615" s="75">
        <v>71.0</v>
      </c>
      <c r="C13615" s="75">
        <v>73.6333333333333</v>
      </c>
      <c r="D13615" s="75">
        <v>71.6333333333333</v>
      </c>
      <c r="E13615" s="75">
        <v>79.6333333333333</v>
      </c>
    </row>
    <row r="13616" ht="15.75" customHeight="1">
      <c r="A13616" s="13">
        <v>42266.854166666664</v>
      </c>
      <c r="B13616" s="75">
        <v>71.0</v>
      </c>
      <c r="C13616" s="75">
        <v>73.3833333333333</v>
      </c>
      <c r="D13616" s="75">
        <v>71.3833333333333</v>
      </c>
      <c r="E13616" s="75">
        <v>79.3833333333333</v>
      </c>
    </row>
    <row r="13617" ht="15.75" customHeight="1">
      <c r="A13617" s="13">
        <v>42266.864583333336</v>
      </c>
      <c r="B13617" s="75">
        <v>71.0</v>
      </c>
      <c r="C13617" s="75">
        <v>73.1333333333333</v>
      </c>
      <c r="D13617" s="75">
        <v>71.1333333333333</v>
      </c>
      <c r="E13617" s="75">
        <v>79.1333333333333</v>
      </c>
    </row>
    <row r="13618" ht="15.75" customHeight="1">
      <c r="A13618" s="13">
        <v>42266.875</v>
      </c>
      <c r="B13618" s="75">
        <v>70.9333333333333</v>
      </c>
      <c r="C13618" s="75">
        <v>72.7666666666667</v>
      </c>
      <c r="D13618" s="75">
        <v>70.8833333333333</v>
      </c>
      <c r="E13618" s="75">
        <v>78.65</v>
      </c>
    </row>
    <row r="13619" ht="15.75" customHeight="1">
      <c r="A13619" s="13">
        <v>42266.885416666664</v>
      </c>
      <c r="B13619" s="75">
        <v>70.6833333333333</v>
      </c>
      <c r="C13619" s="75">
        <v>72.2666666666667</v>
      </c>
      <c r="D13619" s="75">
        <v>70.6333333333333</v>
      </c>
      <c r="E13619" s="75">
        <v>77.9</v>
      </c>
    </row>
    <row r="13620" ht="15.75" customHeight="1">
      <c r="A13620" s="13">
        <v>42266.895833333336</v>
      </c>
      <c r="B13620" s="75">
        <v>70.4333333333333</v>
      </c>
      <c r="C13620" s="75">
        <v>71.7666666666667</v>
      </c>
      <c r="D13620" s="75">
        <v>70.3833333333333</v>
      </c>
      <c r="E13620" s="75">
        <v>77.15</v>
      </c>
    </row>
    <row r="13621" ht="15.75" customHeight="1">
      <c r="A13621" s="13">
        <v>42266.90625</v>
      </c>
      <c r="B13621" s="75">
        <v>70.1833333333333</v>
      </c>
      <c r="C13621" s="75">
        <v>71.2666666666667</v>
      </c>
      <c r="D13621" s="75">
        <v>70.1333333333333</v>
      </c>
      <c r="E13621" s="75">
        <v>76.4</v>
      </c>
    </row>
    <row r="13622" ht="15.75" customHeight="1">
      <c r="A13622" s="13">
        <v>42266.916666666664</v>
      </c>
      <c r="B13622" s="75">
        <v>70.0</v>
      </c>
      <c r="C13622" s="75">
        <v>70.7666666666667</v>
      </c>
      <c r="D13622" s="75">
        <v>70.0</v>
      </c>
      <c r="E13622" s="75">
        <v>75.7666666666667</v>
      </c>
    </row>
    <row r="13623" ht="15.75" customHeight="1">
      <c r="A13623" s="13">
        <v>42266.927083333336</v>
      </c>
      <c r="B13623" s="75">
        <v>70.0</v>
      </c>
      <c r="C13623" s="75">
        <v>70.2666666666667</v>
      </c>
      <c r="D13623" s="75">
        <v>70.0</v>
      </c>
      <c r="E13623" s="75">
        <v>75.2666666666667</v>
      </c>
    </row>
    <row r="13624" ht="15.75" customHeight="1">
      <c r="A13624" s="13">
        <v>42266.9375</v>
      </c>
      <c r="B13624" s="75">
        <v>70.0</v>
      </c>
      <c r="C13624" s="75">
        <v>69.7666666666667</v>
      </c>
      <c r="D13624" s="75">
        <v>70.0</v>
      </c>
      <c r="E13624" s="75">
        <v>74.7666666666667</v>
      </c>
    </row>
    <row r="13625" ht="15.75" customHeight="1">
      <c r="A13625" s="13">
        <v>42266.947916666664</v>
      </c>
      <c r="B13625" s="75">
        <v>70.0</v>
      </c>
      <c r="C13625" s="75">
        <v>69.2666666666667</v>
      </c>
      <c r="D13625" s="75">
        <v>70.0</v>
      </c>
      <c r="E13625" s="75">
        <v>74.2666666666667</v>
      </c>
    </row>
    <row r="13626" ht="15.75" customHeight="1">
      <c r="A13626" s="13">
        <v>42266.958333333336</v>
      </c>
      <c r="B13626" s="75">
        <v>69.8</v>
      </c>
      <c r="C13626" s="75">
        <v>68.7666666666667</v>
      </c>
      <c r="D13626" s="75">
        <v>70.0</v>
      </c>
      <c r="E13626" s="75">
        <v>73.8833333333333</v>
      </c>
    </row>
    <row r="13627" ht="15.75" customHeight="1">
      <c r="A13627" s="13">
        <v>42266.96875</v>
      </c>
      <c r="B13627" s="75">
        <v>69.05</v>
      </c>
      <c r="C13627" s="75">
        <v>68.2666666666667</v>
      </c>
      <c r="D13627" s="75">
        <v>70.0</v>
      </c>
      <c r="E13627" s="75">
        <v>73.6333333333333</v>
      </c>
    </row>
    <row r="13628" ht="15.75" customHeight="1">
      <c r="A13628" s="13">
        <v>42266.979166666664</v>
      </c>
      <c r="B13628" s="75">
        <v>68.3</v>
      </c>
      <c r="C13628" s="75">
        <v>67.7666666666667</v>
      </c>
      <c r="D13628" s="75">
        <v>70.0</v>
      </c>
      <c r="E13628" s="75">
        <v>73.3833333333333</v>
      </c>
    </row>
    <row r="13629" ht="15.75" customHeight="1">
      <c r="A13629" s="13">
        <v>42266.989583333336</v>
      </c>
      <c r="B13629" s="75">
        <v>67.55</v>
      </c>
      <c r="C13629" s="75">
        <v>67.2666666666667</v>
      </c>
      <c r="D13629" s="75">
        <v>70.0</v>
      </c>
      <c r="E13629" s="75">
        <v>73.1333333333333</v>
      </c>
    </row>
    <row r="13630" ht="15.75" customHeight="1">
      <c r="A13630" s="13">
        <v>42267.0</v>
      </c>
      <c r="B13630" s="75">
        <v>66.8666666666667</v>
      </c>
      <c r="C13630" s="75">
        <v>66.8833333333333</v>
      </c>
      <c r="D13630" s="75">
        <v>70.0</v>
      </c>
      <c r="E13630" s="75">
        <v>72.65</v>
      </c>
    </row>
    <row r="13631" ht="15.75" customHeight="1">
      <c r="A13631" s="13">
        <v>42267.010416666664</v>
      </c>
      <c r="B13631" s="75">
        <v>66.3666666666667</v>
      </c>
      <c r="C13631" s="75">
        <v>66.6333333333333</v>
      </c>
      <c r="D13631" s="75">
        <v>69.78125</v>
      </c>
      <c r="E13631" s="75">
        <v>71.9</v>
      </c>
    </row>
    <row r="13632" ht="15.75" customHeight="1">
      <c r="A13632" s="13">
        <v>42267.020833333336</v>
      </c>
      <c r="B13632" s="75">
        <v>65.8666666666667</v>
      </c>
      <c r="C13632" s="75">
        <v>66.3833333333333</v>
      </c>
      <c r="D13632" s="75">
        <v>69.3125</v>
      </c>
      <c r="E13632" s="75">
        <v>71.15</v>
      </c>
    </row>
    <row r="13633" ht="15.75" customHeight="1">
      <c r="A13633" s="13">
        <v>42267.03125</v>
      </c>
      <c r="B13633" s="75">
        <v>65.3666666666667</v>
      </c>
      <c r="C13633" s="75">
        <v>66.1333333333333</v>
      </c>
      <c r="D13633" s="75">
        <v>69.0</v>
      </c>
      <c r="E13633" s="75">
        <v>70.4</v>
      </c>
    </row>
    <row r="13634" ht="15.75" customHeight="1">
      <c r="A13634" s="13">
        <v>42267.041666666664</v>
      </c>
      <c r="B13634" s="75">
        <v>64.9333333333333</v>
      </c>
      <c r="C13634" s="75">
        <v>65.5333333333333</v>
      </c>
      <c r="D13634" s="75">
        <v>68.6666666666667</v>
      </c>
      <c r="E13634" s="75">
        <v>69.65</v>
      </c>
    </row>
    <row r="13635" ht="15.75" customHeight="1">
      <c r="A13635" s="13">
        <v>42267.052083333336</v>
      </c>
      <c r="B13635" s="75">
        <v>64.6833333333333</v>
      </c>
      <c r="C13635" s="75">
        <v>64.5333333333333</v>
      </c>
      <c r="D13635" s="75">
        <v>68.0</v>
      </c>
      <c r="E13635" s="75">
        <v>68.9</v>
      </c>
    </row>
    <row r="13636" ht="15.75" customHeight="1">
      <c r="A13636" s="13">
        <v>42267.0625</v>
      </c>
      <c r="B13636" s="75">
        <v>64.4333333333333</v>
      </c>
      <c r="C13636" s="75">
        <v>63.5333333333333</v>
      </c>
      <c r="D13636" s="75">
        <v>68.0</v>
      </c>
      <c r="E13636" s="75">
        <v>68.15</v>
      </c>
    </row>
    <row r="13637" ht="15.75" customHeight="1">
      <c r="A13637" s="13">
        <v>42267.072916666664</v>
      </c>
      <c r="B13637" s="75">
        <v>64.1833333333333</v>
      </c>
      <c r="C13637" s="75">
        <v>62.5333333333333</v>
      </c>
      <c r="D13637" s="75">
        <v>68.0</v>
      </c>
      <c r="E13637" s="75">
        <v>67.4</v>
      </c>
    </row>
    <row r="13638" ht="15.75" customHeight="1">
      <c r="A13638" s="13">
        <v>42267.083333333336</v>
      </c>
      <c r="B13638" s="75">
        <v>64.0</v>
      </c>
      <c r="C13638" s="75">
        <v>62.1166666666667</v>
      </c>
      <c r="D13638" s="75">
        <v>67.8833333333333</v>
      </c>
      <c r="E13638" s="75">
        <v>66.8833333333333</v>
      </c>
    </row>
    <row r="13639" ht="15.75" customHeight="1">
      <c r="A13639" s="13">
        <v>42267.09375</v>
      </c>
      <c r="B13639" s="75">
        <v>64.0</v>
      </c>
      <c r="C13639" s="75">
        <v>62.3666666666667</v>
      </c>
      <c r="D13639" s="75">
        <v>67.6333333333333</v>
      </c>
      <c r="E13639" s="75">
        <v>66.6333333333333</v>
      </c>
    </row>
    <row r="13640" ht="15.75" customHeight="1">
      <c r="A13640" s="13">
        <v>42267.104166666664</v>
      </c>
      <c r="B13640" s="75">
        <v>64.0</v>
      </c>
      <c r="C13640" s="75">
        <v>62.6166666666667</v>
      </c>
      <c r="D13640" s="75">
        <v>67.3833333333333</v>
      </c>
      <c r="E13640" s="75">
        <v>66.3833333333333</v>
      </c>
    </row>
    <row r="13641" ht="15.75" customHeight="1">
      <c r="A13641" s="13">
        <v>42267.114583333336</v>
      </c>
      <c r="B13641" s="75">
        <v>64.0</v>
      </c>
      <c r="C13641" s="75">
        <v>62.8666666666667</v>
      </c>
      <c r="D13641" s="75">
        <v>67.1333333333333</v>
      </c>
      <c r="E13641" s="75">
        <v>66.1333333333333</v>
      </c>
    </row>
    <row r="13642" ht="15.75" customHeight="1">
      <c r="A13642" s="13">
        <v>42267.125</v>
      </c>
      <c r="B13642" s="75">
        <v>63.8666666666667</v>
      </c>
      <c r="C13642" s="75">
        <v>62.8833333333333</v>
      </c>
      <c r="D13642" s="75">
        <v>67.0</v>
      </c>
      <c r="E13642" s="75">
        <v>65.8833333333333</v>
      </c>
    </row>
    <row r="13643" ht="15.75" customHeight="1">
      <c r="A13643" s="13">
        <v>42267.135416666664</v>
      </c>
      <c r="B13643" s="75">
        <v>63.3666666666667</v>
      </c>
      <c r="C13643" s="75">
        <v>62.6333333333333</v>
      </c>
      <c r="D13643" s="75">
        <v>67.0</v>
      </c>
      <c r="E13643" s="75">
        <v>65.6333333333333</v>
      </c>
    </row>
    <row r="13644" ht="15.75" customHeight="1">
      <c r="A13644" s="13">
        <v>42267.145833333336</v>
      </c>
      <c r="B13644" s="75">
        <v>62.8666666666667</v>
      </c>
      <c r="C13644" s="75">
        <v>62.3833333333333</v>
      </c>
      <c r="D13644" s="75">
        <v>67.0</v>
      </c>
      <c r="E13644" s="75">
        <v>65.3833333333333</v>
      </c>
    </row>
    <row r="13645" ht="15.75" customHeight="1">
      <c r="A13645" s="13">
        <v>42267.15625</v>
      </c>
      <c r="B13645" s="75">
        <v>62.3666666666667</v>
      </c>
      <c r="C13645" s="75">
        <v>62.1333333333333</v>
      </c>
      <c r="D13645" s="75">
        <v>67.0</v>
      </c>
      <c r="E13645" s="75">
        <v>65.1333333333333</v>
      </c>
    </row>
    <row r="13646" ht="15.75" customHeight="1">
      <c r="A13646" s="13">
        <v>42267.166666666664</v>
      </c>
      <c r="B13646" s="75">
        <v>61.9333333333333</v>
      </c>
      <c r="C13646" s="75">
        <v>61.65</v>
      </c>
      <c r="D13646" s="75">
        <v>67.0</v>
      </c>
      <c r="E13646" s="75">
        <v>65.0</v>
      </c>
    </row>
    <row r="13647" ht="15.75" customHeight="1">
      <c r="A13647" s="13">
        <v>42267.177083333336</v>
      </c>
      <c r="B13647" s="75">
        <v>61.6833333333333</v>
      </c>
      <c r="C13647" s="75">
        <v>60.9</v>
      </c>
      <c r="D13647" s="75">
        <v>67.0</v>
      </c>
      <c r="E13647" s="75">
        <v>65.0</v>
      </c>
    </row>
    <row r="13648" ht="15.75" customHeight="1">
      <c r="A13648" s="13">
        <v>42267.1875</v>
      </c>
      <c r="B13648" s="75">
        <v>61.4333333333333</v>
      </c>
      <c r="C13648" s="75">
        <v>60.15</v>
      </c>
      <c r="D13648" s="75">
        <v>67.0</v>
      </c>
      <c r="E13648" s="75">
        <v>65.0</v>
      </c>
    </row>
    <row r="13649" ht="15.75" customHeight="1">
      <c r="A13649" s="13">
        <v>42267.197916666664</v>
      </c>
      <c r="B13649" s="75">
        <v>61.1833333333333</v>
      </c>
      <c r="C13649" s="75">
        <v>59.4</v>
      </c>
      <c r="D13649" s="75">
        <v>67.0</v>
      </c>
      <c r="E13649" s="75">
        <v>65.0</v>
      </c>
    </row>
    <row r="13650" ht="15.75" customHeight="1">
      <c r="A13650" s="13">
        <v>42267.208333333336</v>
      </c>
      <c r="B13650" s="75">
        <v>61.1333333333333</v>
      </c>
      <c r="C13650" s="75">
        <v>59.2333333333333</v>
      </c>
      <c r="D13650" s="75">
        <v>66.8833333333333</v>
      </c>
      <c r="E13650" s="75">
        <v>64.8833333333333</v>
      </c>
    </row>
    <row r="13651" ht="15.75" customHeight="1">
      <c r="A13651" s="13">
        <v>42267.21875</v>
      </c>
      <c r="B13651" s="75">
        <v>61.6333333333333</v>
      </c>
      <c r="C13651" s="75">
        <v>59.7333333333333</v>
      </c>
      <c r="D13651" s="75">
        <v>66.6333333333333</v>
      </c>
      <c r="E13651" s="75">
        <v>64.6333333333333</v>
      </c>
    </row>
    <row r="13652" ht="15.75" customHeight="1">
      <c r="A13652" s="13">
        <v>42267.229166666664</v>
      </c>
      <c r="B13652" s="75">
        <v>62.1333333333333</v>
      </c>
      <c r="C13652" s="75">
        <v>60.2333333333333</v>
      </c>
      <c r="D13652" s="75">
        <v>66.3833333333333</v>
      </c>
      <c r="E13652" s="75">
        <v>64.3833333333333</v>
      </c>
    </row>
    <row r="13653" ht="15.75" customHeight="1">
      <c r="A13653" s="13">
        <v>42267.239583333336</v>
      </c>
      <c r="B13653" s="75">
        <v>62.6333333333333</v>
      </c>
      <c r="C13653" s="75">
        <v>60.7333333333333</v>
      </c>
      <c r="D13653" s="75">
        <v>66.1333333333333</v>
      </c>
      <c r="E13653" s="75">
        <v>64.1333333333333</v>
      </c>
    </row>
    <row r="13654" ht="15.75" customHeight="1">
      <c r="A13654" s="13">
        <v>42267.25</v>
      </c>
      <c r="B13654" s="75">
        <v>63.1333333333333</v>
      </c>
      <c r="C13654" s="75">
        <v>61.0</v>
      </c>
      <c r="D13654" s="75">
        <v>66.0</v>
      </c>
      <c r="E13654" s="75">
        <v>64.4666666666667</v>
      </c>
    </row>
    <row r="13655" ht="15.75" customHeight="1">
      <c r="A13655" s="13">
        <v>42267.260416666664</v>
      </c>
      <c r="B13655" s="75">
        <v>63.6333333333333</v>
      </c>
      <c r="C13655" s="75">
        <v>61.0</v>
      </c>
      <c r="D13655" s="75">
        <v>66.0</v>
      </c>
      <c r="E13655" s="75">
        <v>65.4666666666667</v>
      </c>
    </row>
    <row r="13656" ht="15.75" customHeight="1">
      <c r="A13656" s="13">
        <v>42267.270833333336</v>
      </c>
      <c r="B13656" s="75">
        <v>64.1333333333333</v>
      </c>
      <c r="C13656" s="75">
        <v>61.0</v>
      </c>
      <c r="D13656" s="75">
        <v>66.0</v>
      </c>
      <c r="E13656" s="75">
        <v>66.4666666666667</v>
      </c>
    </row>
    <row r="13657" ht="15.75" customHeight="1">
      <c r="A13657" s="13">
        <v>42267.28125</v>
      </c>
      <c r="B13657" s="75">
        <v>64.6333333333333</v>
      </c>
      <c r="C13657" s="75">
        <v>61.9333333333333</v>
      </c>
      <c r="D13657" s="75">
        <v>65.3809523809524</v>
      </c>
      <c r="E13657" s="75">
        <v>67.4666666666667</v>
      </c>
    </row>
    <row r="13658" ht="15.75" customHeight="1">
      <c r="A13658" s="13">
        <v>42267.291666666664</v>
      </c>
      <c r="B13658" s="75">
        <v>65.2666666666667</v>
      </c>
      <c r="C13658" s="75">
        <v>63.7</v>
      </c>
      <c r="D13658" s="75">
        <v>65.0</v>
      </c>
      <c r="E13658" s="75">
        <v>68.4666666666667</v>
      </c>
    </row>
    <row r="13659" ht="15.75" customHeight="1">
      <c r="A13659" s="13">
        <v>42267.302083333336</v>
      </c>
      <c r="B13659" s="75">
        <v>66.2666666666667</v>
      </c>
      <c r="C13659" s="75">
        <v>65.2</v>
      </c>
      <c r="D13659" s="75">
        <v>65.0</v>
      </c>
      <c r="E13659" s="75">
        <v>69.4666666666667</v>
      </c>
    </row>
    <row r="13660" ht="15.75" customHeight="1">
      <c r="A13660" s="13">
        <v>42267.3125</v>
      </c>
      <c r="B13660" s="75">
        <v>67.2666666666667</v>
      </c>
      <c r="C13660" s="75">
        <v>66.7</v>
      </c>
      <c r="D13660" s="75">
        <v>65.0</v>
      </c>
      <c r="E13660" s="75">
        <v>70.4666666666667</v>
      </c>
    </row>
    <row r="13661" ht="15.75" customHeight="1">
      <c r="A13661" s="13">
        <v>42267.322916666664</v>
      </c>
      <c r="B13661" s="75">
        <v>68.2666666666667</v>
      </c>
      <c r="C13661" s="75">
        <v>68.2</v>
      </c>
      <c r="D13661" s="75">
        <v>65.0</v>
      </c>
      <c r="E13661" s="75">
        <v>71.4666666666667</v>
      </c>
    </row>
    <row r="13662" ht="15.75" customHeight="1">
      <c r="A13662" s="13">
        <v>42267.333333333336</v>
      </c>
      <c r="B13662" s="75">
        <v>69.1333333333333</v>
      </c>
      <c r="C13662" s="75">
        <v>69.5833333333333</v>
      </c>
      <c r="D13662" s="75">
        <v>65.2333333333333</v>
      </c>
      <c r="E13662" s="75">
        <v>72.8166666666667</v>
      </c>
    </row>
    <row r="13663" ht="15.75" customHeight="1">
      <c r="A13663" s="13">
        <v>42267.34375</v>
      </c>
      <c r="B13663" s="75">
        <v>69.6333333333333</v>
      </c>
      <c r="C13663" s="75">
        <v>70.8333333333333</v>
      </c>
      <c r="D13663" s="75">
        <v>65.7333333333333</v>
      </c>
      <c r="E13663" s="75">
        <v>74.5666666666667</v>
      </c>
    </row>
    <row r="13664" ht="15.75" customHeight="1">
      <c r="A13664" s="13">
        <v>42267.354166666664</v>
      </c>
      <c r="B13664" s="75">
        <v>70.1333333333333</v>
      </c>
      <c r="C13664" s="75">
        <v>72.0833333333333</v>
      </c>
      <c r="D13664" s="75">
        <v>66.2333333333333</v>
      </c>
      <c r="E13664" s="75">
        <v>76.3166666666667</v>
      </c>
    </row>
    <row r="13665" ht="15.75" customHeight="1">
      <c r="A13665" s="13">
        <v>42267.364583333336</v>
      </c>
      <c r="B13665" s="75">
        <v>70.6333333333333</v>
      </c>
      <c r="C13665" s="75">
        <v>73.3333333333333</v>
      </c>
      <c r="D13665" s="75">
        <v>66.7333333333333</v>
      </c>
      <c r="E13665" s="75">
        <v>78.0666666666667</v>
      </c>
    </row>
    <row r="13666" ht="15.75" customHeight="1">
      <c r="A13666" s="13">
        <v>42267.375</v>
      </c>
      <c r="B13666" s="75">
        <v>71.1333333333333</v>
      </c>
      <c r="C13666" s="75">
        <v>74.7</v>
      </c>
      <c r="D13666" s="75">
        <v>67.4666666666667</v>
      </c>
      <c r="E13666" s="75">
        <v>79.5833333333333</v>
      </c>
    </row>
    <row r="13667" ht="15.75" customHeight="1">
      <c r="A13667" s="13">
        <v>42267.385416666664</v>
      </c>
      <c r="B13667" s="75">
        <v>71.6333333333333</v>
      </c>
      <c r="C13667" s="75">
        <v>76.2</v>
      </c>
      <c r="D13667" s="75">
        <v>68.4666666666667</v>
      </c>
      <c r="E13667" s="75">
        <v>80.8333333333333</v>
      </c>
    </row>
    <row r="13668" ht="15.75" customHeight="1">
      <c r="A13668" s="13">
        <v>42267.395833333336</v>
      </c>
      <c r="B13668" s="75">
        <v>72.1333333333333</v>
      </c>
      <c r="C13668" s="75">
        <v>77.7</v>
      </c>
      <c r="D13668" s="75">
        <v>69.4666666666667</v>
      </c>
      <c r="E13668" s="75">
        <v>82.0833333333333</v>
      </c>
    </row>
    <row r="13669" ht="15.75" customHeight="1">
      <c r="A13669" s="13">
        <v>42267.40625</v>
      </c>
      <c r="B13669" s="75">
        <v>72.6333333333333</v>
      </c>
      <c r="C13669" s="75">
        <v>79.2</v>
      </c>
      <c r="D13669" s="75">
        <v>70.4666666666667</v>
      </c>
      <c r="E13669" s="75">
        <v>83.3333333333333</v>
      </c>
    </row>
    <row r="13670" ht="15.75" customHeight="1">
      <c r="A13670" s="13">
        <v>42267.416666666664</v>
      </c>
      <c r="B13670" s="75">
        <v>73.2</v>
      </c>
      <c r="C13670" s="75">
        <v>80.5833333333333</v>
      </c>
      <c r="D13670" s="75">
        <v>71.7</v>
      </c>
      <c r="E13670" s="75">
        <v>84.35</v>
      </c>
    </row>
    <row r="13671" ht="15.75" customHeight="1">
      <c r="A13671" s="13">
        <v>42267.427083333336</v>
      </c>
      <c r="B13671" s="75">
        <v>73.95</v>
      </c>
      <c r="C13671" s="75">
        <v>81.8333333333333</v>
      </c>
      <c r="D13671" s="75">
        <v>73.2</v>
      </c>
      <c r="E13671" s="75">
        <v>85.1</v>
      </c>
    </row>
    <row r="13672" ht="15.75" customHeight="1">
      <c r="A13672" s="13">
        <v>42267.4375</v>
      </c>
      <c r="B13672" s="75">
        <v>74.7</v>
      </c>
      <c r="C13672" s="75">
        <v>83.0833333333333</v>
      </c>
      <c r="D13672" s="75">
        <v>74.7</v>
      </c>
      <c r="E13672" s="75">
        <v>85.85</v>
      </c>
    </row>
    <row r="13673" ht="15.75" customHeight="1">
      <c r="A13673" s="13">
        <v>42267.447916666664</v>
      </c>
      <c r="B13673" s="75">
        <v>75.45</v>
      </c>
      <c r="C13673" s="75">
        <v>84.3333333333333</v>
      </c>
      <c r="D13673" s="75">
        <v>76.2</v>
      </c>
      <c r="E13673" s="75">
        <v>86.6</v>
      </c>
    </row>
    <row r="13674" ht="15.75" customHeight="1">
      <c r="A13674" s="13">
        <v>42267.458333333336</v>
      </c>
      <c r="B13674" s="75">
        <v>76.0666666666667</v>
      </c>
      <c r="C13674" s="75">
        <v>85.35</v>
      </c>
      <c r="D13674" s="75">
        <v>77.35</v>
      </c>
      <c r="E13674" s="75">
        <v>87.7</v>
      </c>
    </row>
    <row r="13675" ht="15.75" customHeight="1">
      <c r="A13675" s="13">
        <v>42267.46875</v>
      </c>
      <c r="B13675" s="75">
        <v>76.3166666666667</v>
      </c>
      <c r="C13675" s="75">
        <v>86.1</v>
      </c>
      <c r="D13675" s="75">
        <v>78.1</v>
      </c>
      <c r="E13675" s="75">
        <v>89.2</v>
      </c>
    </row>
    <row r="13676" ht="15.75" customHeight="1">
      <c r="A13676" s="13">
        <v>42267.479166666664</v>
      </c>
      <c r="B13676" s="75">
        <v>76.5666666666667</v>
      </c>
      <c r="C13676" s="75">
        <v>86.85</v>
      </c>
      <c r="D13676" s="75">
        <v>78.85</v>
      </c>
      <c r="E13676" s="75">
        <v>90.7</v>
      </c>
    </row>
    <row r="13677" ht="15.75" customHeight="1">
      <c r="A13677" s="13">
        <v>42267.489583333336</v>
      </c>
      <c r="B13677" s="75">
        <v>76.8166666666667</v>
      </c>
      <c r="C13677" s="75">
        <v>87.6</v>
      </c>
      <c r="D13677" s="75">
        <v>79.6</v>
      </c>
      <c r="E13677" s="75">
        <v>92.2</v>
      </c>
    </row>
    <row r="13678" ht="15.75" customHeight="1">
      <c r="A13678" s="13">
        <v>42267.5</v>
      </c>
      <c r="B13678" s="75">
        <v>77.1333333333333</v>
      </c>
      <c r="C13678" s="75">
        <v>88.5833333333333</v>
      </c>
      <c r="D13678" s="75">
        <v>80.1166666666667</v>
      </c>
      <c r="E13678" s="75">
        <v>93.35</v>
      </c>
    </row>
    <row r="13679" ht="15.75" customHeight="1">
      <c r="A13679" s="13">
        <v>42267.510416666664</v>
      </c>
      <c r="B13679" s="75">
        <v>77.6333333333333</v>
      </c>
      <c r="C13679" s="75">
        <v>89.8333333333333</v>
      </c>
      <c r="D13679" s="75">
        <v>80.3666666666667</v>
      </c>
      <c r="E13679" s="75">
        <v>94.1</v>
      </c>
    </row>
    <row r="13680" ht="15.75" customHeight="1">
      <c r="A13680" s="13">
        <v>42267.520833333336</v>
      </c>
      <c r="B13680" s="75">
        <v>78.1333333333333</v>
      </c>
      <c r="C13680" s="75">
        <v>91.0833333333333</v>
      </c>
      <c r="D13680" s="75">
        <v>80.6166666666667</v>
      </c>
      <c r="E13680" s="75">
        <v>94.85</v>
      </c>
    </row>
    <row r="13681" ht="15.75" customHeight="1">
      <c r="A13681" s="13">
        <v>42267.53125</v>
      </c>
      <c r="B13681" s="75">
        <v>78.6333333333333</v>
      </c>
      <c r="C13681" s="75">
        <v>92.3333333333333</v>
      </c>
      <c r="D13681" s="75">
        <v>80.8666666666667</v>
      </c>
      <c r="E13681" s="75">
        <v>95.6</v>
      </c>
    </row>
    <row r="13682" ht="15.75" customHeight="1">
      <c r="A13682" s="13">
        <v>42267.541666666664</v>
      </c>
      <c r="B13682" s="75">
        <v>79.3333333333333</v>
      </c>
      <c r="C13682" s="75">
        <v>93.0</v>
      </c>
      <c r="D13682" s="75">
        <v>80.7666666666667</v>
      </c>
      <c r="E13682" s="75">
        <v>96.35</v>
      </c>
    </row>
    <row r="13683" ht="15.75" customHeight="1">
      <c r="A13683" s="13">
        <v>42267.552083333336</v>
      </c>
      <c r="B13683" s="75">
        <v>80.5833333333333</v>
      </c>
      <c r="C13683" s="75">
        <v>93.0</v>
      </c>
      <c r="D13683" s="75">
        <v>80.2666666666667</v>
      </c>
      <c r="E13683" s="75">
        <v>97.1</v>
      </c>
    </row>
    <row r="13684" ht="15.75" customHeight="1">
      <c r="A13684" s="13">
        <v>42267.5625</v>
      </c>
      <c r="B13684" s="75">
        <v>81.8333333333333</v>
      </c>
      <c r="C13684" s="75">
        <v>93.0</v>
      </c>
      <c r="D13684" s="75">
        <v>79.7666666666667</v>
      </c>
      <c r="E13684" s="75">
        <v>97.85</v>
      </c>
    </row>
    <row r="13685" ht="15.75" customHeight="1">
      <c r="A13685" s="13">
        <v>42267.572916666664</v>
      </c>
      <c r="B13685" s="75">
        <v>83.0833333333333</v>
      </c>
      <c r="C13685" s="75">
        <v>93.0</v>
      </c>
      <c r="D13685" s="75">
        <v>79.2666666666667</v>
      </c>
      <c r="E13685" s="75">
        <v>98.6</v>
      </c>
    </row>
    <row r="13686" ht="15.75" customHeight="1">
      <c r="A13686" s="13">
        <v>42267.583333333336</v>
      </c>
      <c r="B13686" s="75">
        <v>84.3333333333333</v>
      </c>
      <c r="C13686" s="75">
        <v>93.0</v>
      </c>
      <c r="D13686" s="75">
        <v>79.0</v>
      </c>
      <c r="E13686" s="75">
        <v>99.1166666666667</v>
      </c>
    </row>
    <row r="13687" ht="15.75" customHeight="1">
      <c r="A13687" s="13">
        <v>42267.59375</v>
      </c>
      <c r="B13687" s="75">
        <v>85.5833333333333</v>
      </c>
      <c r="C13687" s="75">
        <v>93.0</v>
      </c>
      <c r="D13687" s="75">
        <v>79.0</v>
      </c>
      <c r="E13687" s="75">
        <v>99.3666666666667</v>
      </c>
    </row>
    <row r="13688" ht="15.75" customHeight="1">
      <c r="A13688" s="13">
        <v>42267.604166666664</v>
      </c>
      <c r="B13688" s="75">
        <v>86.8333333333333</v>
      </c>
      <c r="C13688" s="75">
        <v>93.0</v>
      </c>
      <c r="D13688" s="75">
        <v>79.0</v>
      </c>
      <c r="E13688" s="75">
        <v>99.6166666666667</v>
      </c>
    </row>
    <row r="13689" ht="15.75" customHeight="1">
      <c r="A13689" s="13">
        <v>42267.614583333336</v>
      </c>
      <c r="B13689" s="75">
        <v>88.0833333333333</v>
      </c>
      <c r="C13689" s="75">
        <v>93.0</v>
      </c>
      <c r="D13689" s="75">
        <v>79.0</v>
      </c>
      <c r="E13689" s="75">
        <v>99.8666666666667</v>
      </c>
    </row>
    <row r="13690" ht="15.75" customHeight="1">
      <c r="A13690" s="13">
        <v>42267.625</v>
      </c>
      <c r="B13690" s="75">
        <v>89.0</v>
      </c>
      <c r="C13690" s="75">
        <v>93.0</v>
      </c>
      <c r="D13690" s="75">
        <v>78.6</v>
      </c>
      <c r="E13690" s="75">
        <v>100.0</v>
      </c>
    </row>
    <row r="13691" ht="15.75" customHeight="1">
      <c r="A13691" s="13">
        <v>42267.635416666664</v>
      </c>
      <c r="B13691" s="75">
        <v>89.0</v>
      </c>
      <c r="C13691" s="75">
        <v>93.0</v>
      </c>
      <c r="D13691" s="75">
        <v>77.7428571428571</v>
      </c>
      <c r="E13691" s="75">
        <v>100.0</v>
      </c>
    </row>
    <row r="13692" ht="15.75" customHeight="1">
      <c r="A13692" s="13">
        <v>42267.645833333336</v>
      </c>
      <c r="B13692" s="75">
        <v>89.0</v>
      </c>
      <c r="C13692" s="75">
        <v>93.0</v>
      </c>
      <c r="D13692" s="75">
        <v>77.0</v>
      </c>
      <c r="E13692" s="75">
        <v>100.0</v>
      </c>
    </row>
    <row r="13693" ht="15.75" customHeight="1">
      <c r="A13693" s="13">
        <v>42267.65625</v>
      </c>
      <c r="B13693" s="75">
        <v>89.0</v>
      </c>
      <c r="C13693" s="75">
        <v>93.0</v>
      </c>
      <c r="D13693" s="75">
        <v>77.0</v>
      </c>
      <c r="E13693" s="75">
        <v>100.0</v>
      </c>
    </row>
    <row r="13694" ht="15.75" customHeight="1">
      <c r="A13694" s="13">
        <v>42267.666666666664</v>
      </c>
      <c r="B13694" s="75">
        <v>88.6666666666667</v>
      </c>
      <c r="C13694" s="75">
        <v>92.7666666666667</v>
      </c>
      <c r="D13694" s="75">
        <v>75.8333333333333</v>
      </c>
      <c r="E13694" s="75">
        <v>99.8833333333333</v>
      </c>
    </row>
    <row r="13695" ht="15.75" customHeight="1">
      <c r="A13695" s="13">
        <v>42267.677083333336</v>
      </c>
      <c r="B13695" s="75">
        <v>87.4166666666667</v>
      </c>
      <c r="C13695" s="75">
        <v>92.2666666666667</v>
      </c>
      <c r="D13695" s="75">
        <v>70.8333333333333</v>
      </c>
      <c r="E13695" s="75">
        <v>99.6333333333333</v>
      </c>
    </row>
    <row r="13696" ht="15.75" customHeight="1">
      <c r="A13696" s="13">
        <v>42267.6875</v>
      </c>
      <c r="B13696" s="75">
        <v>86.1666666666667</v>
      </c>
      <c r="C13696" s="75">
        <v>91.7666666666667</v>
      </c>
      <c r="D13696" s="75">
        <v>68.2142857142857</v>
      </c>
      <c r="E13696" s="75">
        <v>99.3833333333333</v>
      </c>
    </row>
    <row r="13697" ht="15.75" customHeight="1">
      <c r="A13697" s="13">
        <v>42267.697916666664</v>
      </c>
      <c r="B13697" s="75">
        <v>84.9166666666667</v>
      </c>
      <c r="C13697" s="75">
        <v>91.2666666666667</v>
      </c>
      <c r="D13697" s="75">
        <v>68.0</v>
      </c>
      <c r="E13697" s="75">
        <v>99.1333333333333</v>
      </c>
    </row>
    <row r="13698" ht="15.75" customHeight="1">
      <c r="A13698" s="13">
        <v>42267.708333333336</v>
      </c>
      <c r="B13698" s="75">
        <v>83.8</v>
      </c>
      <c r="C13698" s="75">
        <v>90.3</v>
      </c>
      <c r="D13698" s="75">
        <v>67.0</v>
      </c>
      <c r="E13698" s="75">
        <v>98.5333333333333</v>
      </c>
    </row>
    <row r="13699" ht="15.75" customHeight="1">
      <c r="A13699" s="13">
        <v>42267.71875</v>
      </c>
      <c r="B13699" s="75">
        <v>83.05</v>
      </c>
      <c r="C13699" s="75">
        <v>88.8</v>
      </c>
      <c r="D13699" s="75">
        <v>67.025641025641</v>
      </c>
      <c r="E13699" s="75">
        <v>97.5333333333333</v>
      </c>
    </row>
    <row r="13700" ht="15.75" customHeight="1">
      <c r="A13700" s="13">
        <v>42267.729166666664</v>
      </c>
      <c r="B13700" s="75">
        <v>82.3</v>
      </c>
      <c r="C13700" s="75">
        <v>87.3</v>
      </c>
      <c r="D13700" s="75">
        <v>67.4102564102564</v>
      </c>
      <c r="E13700" s="75">
        <v>96.5333333333333</v>
      </c>
    </row>
    <row r="13701" ht="15.75" customHeight="1">
      <c r="A13701" s="13">
        <v>42267.739583333336</v>
      </c>
      <c r="B13701" s="75">
        <v>81.55</v>
      </c>
      <c r="C13701" s="75">
        <v>85.8</v>
      </c>
      <c r="D13701" s="75">
        <v>67.7948717948718</v>
      </c>
      <c r="E13701" s="75">
        <v>95.5333333333333</v>
      </c>
    </row>
    <row r="13702" ht="15.75" customHeight="1">
      <c r="A13702" s="13">
        <v>42267.75</v>
      </c>
      <c r="B13702" s="75">
        <v>80.7333333333333</v>
      </c>
      <c r="C13702" s="75">
        <v>84.4166666666667</v>
      </c>
      <c r="D13702" s="75">
        <v>68.1166666666667</v>
      </c>
      <c r="E13702" s="75">
        <v>94.5333333333333</v>
      </c>
    </row>
    <row r="13703" ht="15.75" customHeight="1">
      <c r="A13703" s="13">
        <v>42267.760416666664</v>
      </c>
      <c r="B13703" s="75">
        <v>79.7333333333333</v>
      </c>
      <c r="C13703" s="75">
        <v>83.1666666666667</v>
      </c>
      <c r="D13703" s="75">
        <v>68.3666666666667</v>
      </c>
      <c r="E13703" s="75">
        <v>93.5333333333333</v>
      </c>
    </row>
    <row r="13704" ht="15.75" customHeight="1">
      <c r="A13704" s="13">
        <v>42267.770833333336</v>
      </c>
      <c r="B13704" s="75">
        <v>78.7333333333333</v>
      </c>
      <c r="C13704" s="75">
        <v>81.9166666666667</v>
      </c>
      <c r="D13704" s="75">
        <v>68.6166666666667</v>
      </c>
      <c r="E13704" s="75">
        <v>92.5333333333333</v>
      </c>
    </row>
    <row r="13705" ht="15.75" customHeight="1">
      <c r="A13705" s="13">
        <v>42267.78125</v>
      </c>
      <c r="B13705" s="75">
        <v>77.7333333333333</v>
      </c>
      <c r="C13705" s="75">
        <v>80.6666666666667</v>
      </c>
      <c r="D13705" s="75">
        <v>68.8666666666667</v>
      </c>
      <c r="E13705" s="75">
        <v>91.5333333333333</v>
      </c>
    </row>
    <row r="13706" ht="15.75" customHeight="1">
      <c r="A13706" s="13">
        <v>42267.791666666664</v>
      </c>
      <c r="B13706" s="75">
        <v>77.0</v>
      </c>
      <c r="C13706" s="75">
        <v>79.8833333333333</v>
      </c>
      <c r="D13706" s="75">
        <v>69.1166666666667</v>
      </c>
      <c r="E13706" s="75">
        <v>90.7666666666667</v>
      </c>
    </row>
    <row r="13707" ht="15.75" customHeight="1">
      <c r="A13707" s="13">
        <v>42267.802083333336</v>
      </c>
      <c r="B13707" s="75">
        <v>77.0</v>
      </c>
      <c r="C13707" s="75">
        <v>79.6333333333333</v>
      </c>
      <c r="D13707" s="75">
        <v>69.3666666666667</v>
      </c>
      <c r="E13707" s="75">
        <v>90.2666666666667</v>
      </c>
    </row>
    <row r="13708" ht="15.75" customHeight="1">
      <c r="A13708" s="13">
        <v>42267.8125</v>
      </c>
      <c r="B13708" s="75">
        <v>77.0</v>
      </c>
      <c r="C13708" s="75">
        <v>79.3833333333333</v>
      </c>
      <c r="D13708" s="75">
        <v>69.6166666666667</v>
      </c>
      <c r="E13708" s="75">
        <v>89.7666666666667</v>
      </c>
    </row>
    <row r="13709" ht="15.75" customHeight="1">
      <c r="A13709" s="13">
        <v>42267.822916666664</v>
      </c>
      <c r="B13709" s="75">
        <v>77.0</v>
      </c>
      <c r="C13709" s="75">
        <v>79.1333333333333</v>
      </c>
      <c r="D13709" s="75">
        <v>69.8666666666667</v>
      </c>
      <c r="E13709" s="75">
        <v>89.2666666666667</v>
      </c>
    </row>
    <row r="13710" ht="15.75" customHeight="1">
      <c r="A13710" s="13">
        <v>42267.833333333336</v>
      </c>
      <c r="B13710" s="75">
        <v>77.0</v>
      </c>
      <c r="C13710" s="75">
        <v>78.65</v>
      </c>
      <c r="D13710" s="75">
        <v>70.0</v>
      </c>
      <c r="E13710" s="75">
        <v>88.65</v>
      </c>
    </row>
    <row r="13711" ht="15.75" customHeight="1">
      <c r="A13711" s="13">
        <v>42267.84375</v>
      </c>
      <c r="B13711" s="75">
        <v>77.0</v>
      </c>
      <c r="C13711" s="75">
        <v>77.9</v>
      </c>
      <c r="D13711" s="75">
        <v>70.0</v>
      </c>
      <c r="E13711" s="75">
        <v>87.9</v>
      </c>
    </row>
    <row r="13712" ht="15.75" customHeight="1">
      <c r="A13712" s="13">
        <v>42267.854166666664</v>
      </c>
      <c r="B13712" s="75">
        <v>77.0</v>
      </c>
      <c r="C13712" s="75">
        <v>77.15</v>
      </c>
      <c r="D13712" s="75">
        <v>70.0</v>
      </c>
      <c r="E13712" s="75">
        <v>87.15</v>
      </c>
    </row>
    <row r="13713" ht="15.75" customHeight="1">
      <c r="A13713" s="13">
        <v>42267.864583333336</v>
      </c>
      <c r="B13713" s="75">
        <v>77.0</v>
      </c>
      <c r="C13713" s="75">
        <v>76.4</v>
      </c>
      <c r="D13713" s="75">
        <v>70.0</v>
      </c>
      <c r="E13713" s="75">
        <v>86.4</v>
      </c>
    </row>
    <row r="13714" ht="15.75" customHeight="1">
      <c r="A13714" s="13">
        <v>42267.875</v>
      </c>
      <c r="B13714" s="75">
        <v>76.9333333333333</v>
      </c>
      <c r="C13714" s="75">
        <v>75.8833333333333</v>
      </c>
      <c r="D13714" s="75">
        <v>70.0</v>
      </c>
      <c r="E13714" s="75">
        <v>85.65</v>
      </c>
    </row>
    <row r="13715" ht="15.75" customHeight="1">
      <c r="A13715" s="13">
        <v>42267.885416666664</v>
      </c>
      <c r="B13715" s="75">
        <v>76.6833333333333</v>
      </c>
      <c r="C13715" s="75">
        <v>75.6333333333333</v>
      </c>
      <c r="D13715" s="75">
        <v>70.0</v>
      </c>
      <c r="E13715" s="75">
        <v>84.9</v>
      </c>
    </row>
    <row r="13716" ht="15.75" customHeight="1">
      <c r="A13716" s="13">
        <v>42267.895833333336</v>
      </c>
      <c r="B13716" s="75">
        <v>76.4333333333333</v>
      </c>
      <c r="C13716" s="75">
        <v>75.3833333333333</v>
      </c>
      <c r="D13716" s="75">
        <v>70.0</v>
      </c>
      <c r="E13716" s="75">
        <v>84.15</v>
      </c>
    </row>
    <row r="13717" ht="15.75" customHeight="1">
      <c r="A13717" s="13">
        <v>42267.90625</v>
      </c>
      <c r="B13717" s="75">
        <v>76.1833333333333</v>
      </c>
      <c r="C13717" s="75">
        <v>75.1333333333333</v>
      </c>
      <c r="D13717" s="75">
        <v>70.0</v>
      </c>
      <c r="E13717" s="75">
        <v>83.4</v>
      </c>
    </row>
    <row r="13718" ht="15.75" customHeight="1">
      <c r="A13718" s="13">
        <v>42267.916666666664</v>
      </c>
      <c r="B13718" s="75">
        <v>75.9333333333333</v>
      </c>
      <c r="C13718" s="75">
        <v>74.8833333333333</v>
      </c>
      <c r="D13718" s="75">
        <v>70.0</v>
      </c>
      <c r="E13718" s="75">
        <v>82.65</v>
      </c>
    </row>
    <row r="13719" ht="15.75" customHeight="1">
      <c r="A13719" s="13">
        <v>42267.927083333336</v>
      </c>
      <c r="B13719" s="75">
        <v>75.6833333333333</v>
      </c>
      <c r="C13719" s="75">
        <v>74.6333333333333</v>
      </c>
      <c r="D13719" s="75">
        <v>70.0</v>
      </c>
      <c r="E13719" s="75">
        <v>81.9</v>
      </c>
    </row>
    <row r="13720" ht="15.75" customHeight="1">
      <c r="A13720" s="13">
        <v>42267.9375</v>
      </c>
      <c r="B13720" s="75">
        <v>75.4333333333333</v>
      </c>
      <c r="C13720" s="75">
        <v>74.3833333333333</v>
      </c>
      <c r="D13720" s="75">
        <v>70.0</v>
      </c>
      <c r="E13720" s="75">
        <v>81.15</v>
      </c>
    </row>
    <row r="13721" ht="15.75" customHeight="1">
      <c r="A13721" s="13">
        <v>42267.947916666664</v>
      </c>
      <c r="B13721" s="75">
        <v>75.1833333333333</v>
      </c>
      <c r="C13721" s="75">
        <v>74.1333333333333</v>
      </c>
      <c r="D13721" s="75">
        <v>70.0</v>
      </c>
      <c r="E13721" s="75">
        <v>80.4</v>
      </c>
    </row>
    <row r="13722" ht="15.75" customHeight="1">
      <c r="A13722" s="13">
        <v>42267.958333333336</v>
      </c>
      <c r="B13722" s="75">
        <v>74.8</v>
      </c>
      <c r="C13722" s="75">
        <v>73.7666666666667</v>
      </c>
      <c r="D13722" s="75">
        <v>70.1166666666667</v>
      </c>
      <c r="E13722" s="75">
        <v>79.5333333333333</v>
      </c>
    </row>
    <row r="13723" ht="15.75" customHeight="1">
      <c r="A13723" s="13">
        <v>42267.96875</v>
      </c>
      <c r="B13723" s="75">
        <v>74.05</v>
      </c>
      <c r="C13723" s="75">
        <v>73.2666666666667</v>
      </c>
      <c r="D13723" s="75">
        <v>70.3666666666667</v>
      </c>
      <c r="E13723" s="75">
        <v>78.5333333333333</v>
      </c>
    </row>
    <row r="13724" ht="15.75" customHeight="1">
      <c r="A13724" s="13">
        <v>42267.979166666664</v>
      </c>
      <c r="B13724" s="75">
        <v>73.3</v>
      </c>
      <c r="C13724" s="75">
        <v>72.7666666666667</v>
      </c>
      <c r="D13724" s="75">
        <v>70.6166666666667</v>
      </c>
      <c r="E13724" s="75">
        <v>77.5333333333333</v>
      </c>
    </row>
    <row r="13725" ht="15.75" customHeight="1">
      <c r="A13725" s="13">
        <v>42267.989583333336</v>
      </c>
      <c r="B13725" s="75">
        <v>72.55</v>
      </c>
      <c r="C13725" s="75">
        <v>72.2666666666667</v>
      </c>
      <c r="D13725" s="75">
        <v>70.8666666666667</v>
      </c>
      <c r="E13725" s="75">
        <v>76.5333333333333</v>
      </c>
    </row>
    <row r="13726" ht="15.75" customHeight="1">
      <c r="A13726" s="13">
        <v>42268.0</v>
      </c>
      <c r="B13726" s="75">
        <v>71.9333333333333</v>
      </c>
      <c r="C13726" s="75">
        <v>71.7666666666667</v>
      </c>
      <c r="D13726" s="75">
        <v>71.0</v>
      </c>
      <c r="E13726" s="75">
        <v>75.7666666666667</v>
      </c>
    </row>
    <row r="13727" ht="15.75" customHeight="1">
      <c r="A13727" s="13">
        <v>42268.010416666664</v>
      </c>
      <c r="B13727" s="75">
        <v>71.6833333333333</v>
      </c>
      <c r="C13727" s="75">
        <v>71.2666666666667</v>
      </c>
      <c r="D13727" s="75">
        <v>71.0</v>
      </c>
      <c r="E13727" s="75">
        <v>75.2666666666667</v>
      </c>
    </row>
    <row r="13728" ht="15.75" customHeight="1">
      <c r="A13728" s="13">
        <v>42268.020833333336</v>
      </c>
      <c r="B13728" s="75">
        <v>71.4333333333333</v>
      </c>
      <c r="C13728" s="75">
        <v>70.7666666666667</v>
      </c>
      <c r="D13728" s="75">
        <v>71.0</v>
      </c>
      <c r="E13728" s="75">
        <v>74.7666666666667</v>
      </c>
    </row>
    <row r="13729" ht="15.75" customHeight="1">
      <c r="A13729" s="13">
        <v>42268.03125</v>
      </c>
      <c r="B13729" s="75">
        <v>71.1833333333333</v>
      </c>
      <c r="C13729" s="75">
        <v>70.2666666666667</v>
      </c>
      <c r="D13729" s="75">
        <v>71.0</v>
      </c>
      <c r="E13729" s="75">
        <v>74.2666666666667</v>
      </c>
    </row>
    <row r="13730" ht="15.75" customHeight="1">
      <c r="A13730" s="13">
        <v>42268.041666666664</v>
      </c>
      <c r="B13730" s="75">
        <v>70.8666666666667</v>
      </c>
      <c r="C13730" s="75">
        <v>69.8833333333333</v>
      </c>
      <c r="D13730" s="75">
        <v>71.0</v>
      </c>
      <c r="E13730" s="75">
        <v>73.8833333333333</v>
      </c>
    </row>
    <row r="13731" ht="15.75" customHeight="1">
      <c r="A13731" s="13">
        <v>42268.052083333336</v>
      </c>
      <c r="B13731" s="75">
        <v>70.3666666666667</v>
      </c>
      <c r="C13731" s="75">
        <v>69.6333333333333</v>
      </c>
      <c r="D13731" s="75">
        <v>71.0</v>
      </c>
      <c r="E13731" s="75">
        <v>73.6333333333333</v>
      </c>
    </row>
    <row r="13732" ht="15.75" customHeight="1">
      <c r="A13732" s="13">
        <v>42268.0625</v>
      </c>
      <c r="B13732" s="75">
        <v>69.8666666666667</v>
      </c>
      <c r="C13732" s="75">
        <v>69.3833333333333</v>
      </c>
      <c r="D13732" s="75">
        <v>71.0</v>
      </c>
      <c r="E13732" s="75">
        <v>73.3833333333333</v>
      </c>
    </row>
    <row r="13733" ht="15.75" customHeight="1">
      <c r="A13733" s="13">
        <v>42268.072916666664</v>
      </c>
      <c r="B13733" s="75">
        <v>69.3666666666667</v>
      </c>
      <c r="C13733" s="75">
        <v>69.1333333333333</v>
      </c>
      <c r="D13733" s="75">
        <v>71.0</v>
      </c>
      <c r="E13733" s="75">
        <v>73.1333333333333</v>
      </c>
    </row>
    <row r="13734" ht="15.75" customHeight="1">
      <c r="A13734" s="13">
        <v>42268.083333333336</v>
      </c>
      <c r="B13734" s="75">
        <v>69.0</v>
      </c>
      <c r="C13734" s="75">
        <v>68.8833333333333</v>
      </c>
      <c r="D13734" s="75">
        <v>70.7666666666667</v>
      </c>
      <c r="E13734" s="75">
        <v>73.0</v>
      </c>
    </row>
    <row r="13735" ht="15.75" customHeight="1">
      <c r="A13735" s="13">
        <v>42268.09375</v>
      </c>
      <c r="B13735" s="75">
        <v>69.0</v>
      </c>
      <c r="C13735" s="75">
        <v>68.6333333333333</v>
      </c>
      <c r="D13735" s="75">
        <v>70.2666666666667</v>
      </c>
      <c r="E13735" s="75">
        <v>73.0</v>
      </c>
    </row>
    <row r="13736" ht="15.75" customHeight="1">
      <c r="A13736" s="13">
        <v>42268.104166666664</v>
      </c>
      <c r="B13736" s="75">
        <v>69.0</v>
      </c>
      <c r="C13736" s="75">
        <v>68.3833333333333</v>
      </c>
      <c r="D13736" s="75">
        <v>69.7666666666667</v>
      </c>
      <c r="E13736" s="75">
        <v>73.0</v>
      </c>
    </row>
    <row r="13737" ht="15.75" customHeight="1">
      <c r="A13737" s="13">
        <v>42268.114583333336</v>
      </c>
      <c r="B13737" s="75">
        <v>69.0</v>
      </c>
      <c r="C13737" s="75">
        <v>68.1333333333333</v>
      </c>
      <c r="D13737" s="75">
        <v>69.2666666666667</v>
      </c>
      <c r="E13737" s="75">
        <v>73.0</v>
      </c>
    </row>
    <row r="13738" ht="15.75" customHeight="1">
      <c r="A13738" s="13">
        <v>42268.125</v>
      </c>
      <c r="B13738" s="75">
        <v>68.8666666666667</v>
      </c>
      <c r="C13738" s="75">
        <v>68.0</v>
      </c>
      <c r="D13738" s="75">
        <v>68.7666666666667</v>
      </c>
      <c r="E13738" s="75">
        <v>72.65</v>
      </c>
    </row>
    <row r="13739" ht="15.75" customHeight="1">
      <c r="A13739" s="13">
        <v>42268.135416666664</v>
      </c>
      <c r="B13739" s="75">
        <v>68.3666666666667</v>
      </c>
      <c r="C13739" s="75">
        <v>68.0</v>
      </c>
      <c r="D13739" s="75">
        <v>68.2666666666667</v>
      </c>
      <c r="E13739" s="75">
        <v>71.9</v>
      </c>
    </row>
    <row r="13740" ht="15.75" customHeight="1">
      <c r="A13740" s="13">
        <v>42268.145833333336</v>
      </c>
      <c r="B13740" s="75">
        <v>67.8666666666667</v>
      </c>
      <c r="C13740" s="75">
        <v>68.0</v>
      </c>
      <c r="D13740" s="75">
        <v>67.7666666666667</v>
      </c>
      <c r="E13740" s="75">
        <v>71.15</v>
      </c>
    </row>
    <row r="13741" ht="15.75" customHeight="1">
      <c r="A13741" s="13">
        <v>42268.15625</v>
      </c>
      <c r="B13741" s="75">
        <v>67.3666666666667</v>
      </c>
      <c r="C13741" s="75">
        <v>68.0</v>
      </c>
      <c r="D13741" s="75">
        <v>67.2666666666667</v>
      </c>
      <c r="E13741" s="75">
        <v>70.4</v>
      </c>
    </row>
    <row r="13742" ht="15.75" customHeight="1">
      <c r="A13742" s="13">
        <v>42268.166666666664</v>
      </c>
      <c r="B13742" s="75">
        <v>67.0666666666667</v>
      </c>
      <c r="C13742" s="75">
        <v>67.7666666666667</v>
      </c>
      <c r="D13742" s="75">
        <v>67.0</v>
      </c>
      <c r="E13742" s="75">
        <v>70.0</v>
      </c>
    </row>
    <row r="13743" ht="15.75" customHeight="1">
      <c r="A13743" s="13">
        <v>42268.177083333336</v>
      </c>
      <c r="B13743" s="75">
        <v>67.3166666666667</v>
      </c>
      <c r="C13743" s="75">
        <v>67.2666666666667</v>
      </c>
      <c r="D13743" s="75">
        <v>67.0</v>
      </c>
      <c r="E13743" s="75">
        <v>70.0</v>
      </c>
    </row>
    <row r="13744" ht="15.75" customHeight="1">
      <c r="A13744" s="13">
        <v>42268.1875</v>
      </c>
      <c r="B13744" s="75">
        <v>67.5666666666667</v>
      </c>
      <c r="C13744" s="75">
        <v>66.7666666666667</v>
      </c>
      <c r="D13744" s="75">
        <v>67.0</v>
      </c>
      <c r="E13744" s="75">
        <v>70.0</v>
      </c>
    </row>
    <row r="13745" ht="15.75" customHeight="1">
      <c r="A13745" s="13">
        <v>42268.197916666664</v>
      </c>
      <c r="B13745" s="75">
        <v>67.8166666666667</v>
      </c>
      <c r="C13745" s="75">
        <v>66.2666666666667</v>
      </c>
      <c r="D13745" s="75">
        <v>67.0</v>
      </c>
      <c r="E13745" s="75">
        <v>70.0</v>
      </c>
    </row>
    <row r="13746" ht="15.75" customHeight="1">
      <c r="A13746" s="13">
        <v>42268.208333333336</v>
      </c>
      <c r="B13746" s="75">
        <v>67.9333333333333</v>
      </c>
      <c r="C13746" s="75">
        <v>66.1166666666667</v>
      </c>
      <c r="D13746" s="75">
        <v>67.0</v>
      </c>
      <c r="E13746" s="75">
        <v>70.0</v>
      </c>
    </row>
    <row r="13747" ht="15.75" customHeight="1">
      <c r="A13747" s="13">
        <v>42268.21875</v>
      </c>
      <c r="B13747" s="75">
        <v>67.6833333333333</v>
      </c>
      <c r="C13747" s="75">
        <v>66.3666666666667</v>
      </c>
      <c r="D13747" s="75">
        <v>67.0</v>
      </c>
      <c r="E13747" s="75">
        <v>70.0</v>
      </c>
    </row>
    <row r="13748" ht="15.75" customHeight="1">
      <c r="A13748" s="13">
        <v>42268.229166666664</v>
      </c>
      <c r="B13748" s="75">
        <v>67.4333333333333</v>
      </c>
      <c r="C13748" s="75">
        <v>66.6166666666667</v>
      </c>
      <c r="D13748" s="75">
        <v>67.0</v>
      </c>
      <c r="E13748" s="75">
        <v>70.0</v>
      </c>
    </row>
    <row r="13749" ht="15.75" customHeight="1">
      <c r="A13749" s="13">
        <v>42268.239583333336</v>
      </c>
      <c r="B13749" s="75">
        <v>67.1833333333333</v>
      </c>
      <c r="C13749" s="75">
        <v>66.8666666666667</v>
      </c>
      <c r="D13749" s="75">
        <v>67.0</v>
      </c>
      <c r="E13749" s="75">
        <v>70.0</v>
      </c>
    </row>
    <row r="13750" ht="15.75" customHeight="1">
      <c r="A13750" s="13">
        <v>42268.25</v>
      </c>
      <c r="B13750" s="75">
        <v>67.2</v>
      </c>
      <c r="C13750" s="75">
        <v>67.6363636363636</v>
      </c>
      <c r="D13750" s="75">
        <v>66.65</v>
      </c>
      <c r="E13750" s="75">
        <v>70.35</v>
      </c>
    </row>
    <row r="13751" ht="15.75" customHeight="1">
      <c r="A13751" s="13">
        <v>42268.260416666664</v>
      </c>
      <c r="B13751" s="75">
        <v>67.95</v>
      </c>
      <c r="C13751" s="75">
        <v>69.0</v>
      </c>
      <c r="D13751" s="75">
        <v>65.9</v>
      </c>
      <c r="E13751" s="75">
        <v>71.1</v>
      </c>
    </row>
    <row r="13752" ht="15.75" customHeight="1">
      <c r="A13752" s="13">
        <v>42268.270833333336</v>
      </c>
      <c r="B13752" s="75">
        <v>68.7</v>
      </c>
      <c r="C13752" s="75">
        <v>70.0</v>
      </c>
      <c r="D13752" s="75">
        <v>65.15</v>
      </c>
      <c r="E13752" s="75">
        <v>71.85</v>
      </c>
    </row>
    <row r="13753" ht="15.75" customHeight="1">
      <c r="A13753" s="13">
        <v>42268.28125</v>
      </c>
      <c r="B13753" s="75">
        <v>69.45</v>
      </c>
      <c r="C13753" s="75">
        <v>70.0</v>
      </c>
      <c r="D13753" s="75">
        <v>64.4</v>
      </c>
      <c r="E13753" s="75">
        <v>72.6</v>
      </c>
    </row>
    <row r="13754" ht="15.75" customHeight="1">
      <c r="A13754" s="13">
        <v>42268.291666666664</v>
      </c>
      <c r="B13754" s="75">
        <v>70.1333333333333</v>
      </c>
      <c r="C13754" s="75">
        <v>70.5833333333333</v>
      </c>
      <c r="D13754" s="75">
        <v>64.4666666666667</v>
      </c>
      <c r="E13754" s="75">
        <v>73.7</v>
      </c>
    </row>
    <row r="13755" ht="15.75" customHeight="1">
      <c r="A13755" s="13">
        <v>42268.302083333336</v>
      </c>
      <c r="B13755" s="75">
        <v>70.6333333333333</v>
      </c>
      <c r="C13755" s="75">
        <v>71.8333333333333</v>
      </c>
      <c r="D13755" s="75">
        <v>65.4666666666667</v>
      </c>
      <c r="E13755" s="75">
        <v>75.2</v>
      </c>
    </row>
    <row r="13756" ht="15.75" customHeight="1">
      <c r="A13756" s="13">
        <v>42268.3125</v>
      </c>
      <c r="B13756" s="75">
        <v>71.1333333333333</v>
      </c>
      <c r="C13756" s="75">
        <v>73.0833333333333</v>
      </c>
      <c r="D13756" s="75">
        <v>66.4666666666667</v>
      </c>
      <c r="E13756" s="75">
        <v>76.7</v>
      </c>
    </row>
    <row r="13757" ht="15.75" customHeight="1">
      <c r="A13757" s="13">
        <v>42268.322916666664</v>
      </c>
      <c r="B13757" s="75">
        <v>71.6333333333333</v>
      </c>
      <c r="C13757" s="75">
        <v>74.3333333333333</v>
      </c>
      <c r="D13757" s="75">
        <v>67.4666666666667</v>
      </c>
      <c r="E13757" s="75">
        <v>78.2</v>
      </c>
    </row>
    <row r="13758" ht="15.75" customHeight="1">
      <c r="A13758" s="13">
        <v>42268.333333333336</v>
      </c>
      <c r="B13758" s="75">
        <v>72.1333333333333</v>
      </c>
      <c r="C13758" s="75">
        <v>75.7</v>
      </c>
      <c r="D13758" s="75">
        <v>68.7</v>
      </c>
      <c r="E13758" s="75">
        <v>79.7</v>
      </c>
    </row>
    <row r="13759" ht="15.75" customHeight="1">
      <c r="A13759" s="13">
        <v>42268.34375</v>
      </c>
      <c r="B13759" s="75">
        <v>72.6333333333333</v>
      </c>
      <c r="C13759" s="75">
        <v>77.2</v>
      </c>
      <c r="D13759" s="75">
        <v>70.2</v>
      </c>
      <c r="E13759" s="75">
        <v>81.2</v>
      </c>
    </row>
    <row r="13760" ht="15.75" customHeight="1">
      <c r="A13760" s="13">
        <v>42268.354166666664</v>
      </c>
      <c r="B13760" s="75">
        <v>73.1333333333333</v>
      </c>
      <c r="C13760" s="75">
        <v>78.7</v>
      </c>
      <c r="D13760" s="75">
        <v>71.7</v>
      </c>
      <c r="E13760" s="75">
        <v>82.7</v>
      </c>
    </row>
    <row r="13761" ht="15.75" customHeight="1">
      <c r="A13761" s="13">
        <v>42268.364583333336</v>
      </c>
      <c r="B13761" s="75">
        <v>73.6333333333333</v>
      </c>
      <c r="C13761" s="75">
        <v>80.2</v>
      </c>
      <c r="D13761" s="75">
        <v>73.2</v>
      </c>
      <c r="E13761" s="75">
        <v>84.2</v>
      </c>
    </row>
    <row r="13762" ht="15.75" customHeight="1">
      <c r="A13762" s="13">
        <v>42268.375</v>
      </c>
      <c r="B13762" s="75">
        <v>74.0666666666667</v>
      </c>
      <c r="C13762" s="75">
        <v>81.2333333333333</v>
      </c>
      <c r="D13762" s="75">
        <v>74.5833333333333</v>
      </c>
      <c r="E13762" s="75">
        <v>85.5833333333333</v>
      </c>
    </row>
    <row r="13763" ht="15.75" customHeight="1">
      <c r="A13763" s="13">
        <v>42268.385416666664</v>
      </c>
      <c r="B13763" s="75">
        <v>74.3166666666667</v>
      </c>
      <c r="C13763" s="75">
        <v>81.7333333333333</v>
      </c>
      <c r="D13763" s="75">
        <v>75.8333333333333</v>
      </c>
      <c r="E13763" s="75">
        <v>86.8333333333333</v>
      </c>
    </row>
    <row r="13764" ht="15.75" customHeight="1">
      <c r="A13764" s="13">
        <v>42268.395833333336</v>
      </c>
      <c r="B13764" s="75">
        <v>74.5666666666667</v>
      </c>
      <c r="C13764" s="75">
        <v>82.2333333333333</v>
      </c>
      <c r="D13764" s="75">
        <v>77.0833333333333</v>
      </c>
      <c r="E13764" s="75">
        <v>88.0833333333333</v>
      </c>
    </row>
    <row r="13765" ht="15.75" customHeight="1">
      <c r="A13765" s="13">
        <v>42268.40625</v>
      </c>
      <c r="B13765" s="75">
        <v>74.8166666666667</v>
      </c>
      <c r="C13765" s="75">
        <v>82.7333333333333</v>
      </c>
      <c r="D13765" s="75">
        <v>78.3333333333333</v>
      </c>
      <c r="E13765" s="75">
        <v>89.3333333333333</v>
      </c>
    </row>
    <row r="13766" ht="15.75" customHeight="1">
      <c r="A13766" s="13">
        <v>42268.416666666664</v>
      </c>
      <c r="B13766" s="75">
        <v>75.1333333333333</v>
      </c>
      <c r="C13766" s="75">
        <v>83.35</v>
      </c>
      <c r="D13766" s="75">
        <v>79.4666666666667</v>
      </c>
      <c r="E13766" s="75">
        <v>90.2333333333333</v>
      </c>
    </row>
    <row r="13767" ht="15.75" customHeight="1">
      <c r="A13767" s="13">
        <v>42268.427083333336</v>
      </c>
      <c r="B13767" s="75">
        <v>75.6333333333333</v>
      </c>
      <c r="C13767" s="75">
        <v>84.1</v>
      </c>
      <c r="D13767" s="75">
        <v>80.4666666666667</v>
      </c>
      <c r="E13767" s="75">
        <v>90.7333333333333</v>
      </c>
    </row>
    <row r="13768" ht="15.75" customHeight="1">
      <c r="A13768" s="13">
        <v>42268.4375</v>
      </c>
      <c r="B13768" s="75">
        <v>76.1333333333333</v>
      </c>
      <c r="C13768" s="75">
        <v>84.85</v>
      </c>
      <c r="D13768" s="75">
        <v>81.4666666666667</v>
      </c>
      <c r="E13768" s="75">
        <v>91.2333333333333</v>
      </c>
    </row>
    <row r="13769" ht="15.75" customHeight="1">
      <c r="A13769" s="13">
        <v>42268.447916666664</v>
      </c>
      <c r="B13769" s="75">
        <v>76.6333333333333</v>
      </c>
      <c r="C13769" s="75">
        <v>85.6</v>
      </c>
      <c r="D13769" s="75">
        <v>82.4666666666667</v>
      </c>
      <c r="E13769" s="75">
        <v>91.7333333333333</v>
      </c>
    </row>
    <row r="13770" ht="15.75" customHeight="1">
      <c r="A13770" s="13">
        <v>42268.458333333336</v>
      </c>
      <c r="B13770" s="75">
        <v>77.2</v>
      </c>
      <c r="C13770" s="75">
        <v>86.5833333333333</v>
      </c>
      <c r="D13770" s="75">
        <v>83.2333333333333</v>
      </c>
      <c r="E13770" s="75">
        <v>92.35</v>
      </c>
    </row>
    <row r="13771" ht="15.75" customHeight="1">
      <c r="A13771" s="13">
        <v>42268.46875</v>
      </c>
      <c r="B13771" s="75">
        <v>77.95</v>
      </c>
      <c r="C13771" s="75">
        <v>87.8333333333333</v>
      </c>
      <c r="D13771" s="75">
        <v>83.7333333333333</v>
      </c>
      <c r="E13771" s="75">
        <v>93.1</v>
      </c>
    </row>
    <row r="13772" ht="15.75" customHeight="1">
      <c r="A13772" s="13">
        <v>42268.479166666664</v>
      </c>
      <c r="B13772" s="75">
        <v>78.7</v>
      </c>
      <c r="C13772" s="75">
        <v>89.0833333333333</v>
      </c>
      <c r="D13772" s="75">
        <v>84.2333333333333</v>
      </c>
      <c r="E13772" s="75">
        <v>93.85</v>
      </c>
    </row>
    <row r="13773" ht="15.75" customHeight="1">
      <c r="A13773" s="13">
        <v>42268.489583333336</v>
      </c>
      <c r="B13773" s="75">
        <v>79.45</v>
      </c>
      <c r="C13773" s="75">
        <v>90.3333333333333</v>
      </c>
      <c r="D13773" s="75">
        <v>84.7333333333333</v>
      </c>
      <c r="E13773" s="75">
        <v>94.6</v>
      </c>
    </row>
    <row r="13774" ht="15.75" customHeight="1">
      <c r="A13774" s="13">
        <v>42268.5</v>
      </c>
      <c r="B13774" s="75">
        <v>80.5333333333333</v>
      </c>
      <c r="C13774" s="75">
        <v>91.35</v>
      </c>
      <c r="D13774" s="75">
        <v>85.2333333333333</v>
      </c>
      <c r="E13774" s="75">
        <v>95.2333333333333</v>
      </c>
    </row>
    <row r="13775" ht="15.75" customHeight="1">
      <c r="A13775" s="13">
        <v>42268.510416666664</v>
      </c>
      <c r="B13775" s="75">
        <v>82.5333333333333</v>
      </c>
      <c r="C13775" s="75">
        <v>92.1</v>
      </c>
      <c r="D13775" s="75">
        <v>85.7333333333333</v>
      </c>
      <c r="E13775" s="75">
        <v>95.7333333333333</v>
      </c>
    </row>
    <row r="13776" ht="15.75" customHeight="1">
      <c r="A13776" s="13">
        <v>42268.520833333336</v>
      </c>
      <c r="B13776" s="75">
        <v>84.5333333333333</v>
      </c>
      <c r="C13776" s="75">
        <v>92.85</v>
      </c>
      <c r="D13776" s="75">
        <v>86.2333333333333</v>
      </c>
      <c r="E13776" s="75">
        <v>96.2333333333333</v>
      </c>
    </row>
    <row r="13777" ht="15.75" customHeight="1">
      <c r="A13777" s="13">
        <v>42268.53125</v>
      </c>
      <c r="B13777" s="75">
        <v>86.5333333333333</v>
      </c>
      <c r="C13777" s="75">
        <v>93.6</v>
      </c>
      <c r="D13777" s="75">
        <v>86.7333333333333</v>
      </c>
      <c r="E13777" s="75">
        <v>96.7333333333333</v>
      </c>
    </row>
    <row r="13778" ht="15.75" customHeight="1">
      <c r="A13778" s="13">
        <v>42268.541666666664</v>
      </c>
      <c r="B13778" s="75">
        <v>87.9333333333333</v>
      </c>
      <c r="C13778" s="75">
        <v>94.2333333333333</v>
      </c>
      <c r="D13778" s="75">
        <v>86.5333333333333</v>
      </c>
      <c r="E13778" s="75">
        <v>97.2333333333333</v>
      </c>
    </row>
    <row r="13779" ht="15.75" customHeight="1">
      <c r="A13779" s="13">
        <v>42268.552083333336</v>
      </c>
      <c r="B13779" s="75">
        <v>87.6833333333333</v>
      </c>
      <c r="C13779" s="75">
        <v>94.7333333333333</v>
      </c>
      <c r="D13779" s="75">
        <v>85.5333333333333</v>
      </c>
      <c r="E13779" s="75">
        <v>97.7333333333333</v>
      </c>
    </row>
    <row r="13780" ht="15.75" customHeight="1">
      <c r="A13780" s="13">
        <v>42268.5625</v>
      </c>
      <c r="B13780" s="75">
        <v>87.4333333333333</v>
      </c>
      <c r="C13780" s="75">
        <v>95.2333333333333</v>
      </c>
      <c r="D13780" s="75">
        <v>84.5333333333333</v>
      </c>
      <c r="E13780" s="75">
        <v>98.2333333333333</v>
      </c>
    </row>
    <row r="13781" ht="15.75" customHeight="1">
      <c r="A13781" s="13">
        <v>42268.572916666664</v>
      </c>
      <c r="B13781" s="75">
        <v>87.1833333333333</v>
      </c>
      <c r="C13781" s="75">
        <v>95.7333333333333</v>
      </c>
      <c r="D13781" s="75">
        <v>83.5333333333333</v>
      </c>
      <c r="E13781" s="75">
        <v>98.7333333333333</v>
      </c>
    </row>
    <row r="13782" ht="15.75" customHeight="1">
      <c r="A13782" s="13">
        <v>42268.583333333336</v>
      </c>
      <c r="B13782" s="75">
        <v>86.6</v>
      </c>
      <c r="C13782" s="75">
        <v>96.0</v>
      </c>
      <c r="D13782" s="75">
        <v>83.35</v>
      </c>
      <c r="E13782" s="75">
        <v>99.1166666666667</v>
      </c>
    </row>
    <row r="13783" ht="15.75" customHeight="1">
      <c r="A13783" s="13">
        <v>42268.59375</v>
      </c>
      <c r="B13783" s="75">
        <v>85.1</v>
      </c>
      <c r="C13783" s="75">
        <v>96.0</v>
      </c>
      <c r="D13783" s="75">
        <v>84.1</v>
      </c>
      <c r="E13783" s="75">
        <v>99.3666666666667</v>
      </c>
    </row>
    <row r="13784" ht="15.75" customHeight="1">
      <c r="A13784" s="13">
        <v>42268.604166666664</v>
      </c>
      <c r="B13784" s="75">
        <v>83.6</v>
      </c>
      <c r="C13784" s="75">
        <v>96.0</v>
      </c>
      <c r="D13784" s="75">
        <v>84.85</v>
      </c>
      <c r="E13784" s="75">
        <v>99.6166666666667</v>
      </c>
    </row>
    <row r="13785" ht="15.75" customHeight="1">
      <c r="A13785" s="13">
        <v>42268.614583333336</v>
      </c>
      <c r="B13785" s="75">
        <v>82.1</v>
      </c>
      <c r="C13785" s="75">
        <v>96.0</v>
      </c>
      <c r="D13785" s="75">
        <v>85.6</v>
      </c>
      <c r="E13785" s="75">
        <v>99.8666666666667</v>
      </c>
    </row>
    <row r="13786" ht="15.75" customHeight="1">
      <c r="A13786" s="13">
        <v>42268.625</v>
      </c>
      <c r="B13786" s="75">
        <v>80.8</v>
      </c>
      <c r="C13786" s="75">
        <v>95.5333333333333</v>
      </c>
      <c r="D13786" s="75">
        <v>85.8833333333333</v>
      </c>
      <c r="E13786" s="75">
        <v>100.116666666667</v>
      </c>
    </row>
    <row r="13787" ht="15.75" customHeight="1">
      <c r="A13787" s="13">
        <v>42268.635416666664</v>
      </c>
      <c r="B13787" s="75">
        <v>80.05</v>
      </c>
      <c r="C13787" s="75">
        <v>94.5333333333333</v>
      </c>
      <c r="D13787" s="75">
        <v>85.6333333333333</v>
      </c>
      <c r="E13787" s="75">
        <v>100.366666666667</v>
      </c>
    </row>
    <row r="13788" ht="15.75" customHeight="1">
      <c r="A13788" s="13">
        <v>42268.645833333336</v>
      </c>
      <c r="B13788" s="75">
        <v>79.3</v>
      </c>
      <c r="C13788" s="75">
        <v>93.5333333333333</v>
      </c>
      <c r="D13788" s="75">
        <v>85.3833333333333</v>
      </c>
      <c r="E13788" s="75">
        <v>100.616666666667</v>
      </c>
    </row>
    <row r="13789" ht="15.75" customHeight="1">
      <c r="A13789" s="13">
        <v>42268.65625</v>
      </c>
      <c r="B13789" s="75">
        <v>78.55</v>
      </c>
      <c r="C13789" s="75">
        <v>92.5333333333333</v>
      </c>
      <c r="D13789" s="75">
        <v>85.1333333333333</v>
      </c>
      <c r="E13789" s="75">
        <v>100.866666666667</v>
      </c>
    </row>
    <row r="13790" ht="15.75" customHeight="1">
      <c r="A13790" s="13">
        <v>42268.666666666664</v>
      </c>
      <c r="B13790" s="75">
        <v>77.5333333333333</v>
      </c>
      <c r="C13790" s="75">
        <v>91.8833333333333</v>
      </c>
      <c r="D13790" s="75">
        <v>84.8833333333333</v>
      </c>
      <c r="E13790" s="75">
        <v>100.883333333333</v>
      </c>
    </row>
    <row r="13791" ht="15.75" customHeight="1">
      <c r="A13791" s="13">
        <v>42268.677083333336</v>
      </c>
      <c r="B13791" s="75">
        <v>75.7833333333333</v>
      </c>
      <c r="C13791" s="75">
        <v>91.6333333333333</v>
      </c>
      <c r="D13791" s="75">
        <v>84.6333333333333</v>
      </c>
      <c r="E13791" s="75">
        <v>100.633333333333</v>
      </c>
    </row>
    <row r="13792" ht="15.75" customHeight="1">
      <c r="A13792" s="13">
        <v>42268.6875</v>
      </c>
      <c r="B13792" s="75">
        <v>74.0333333333333</v>
      </c>
      <c r="C13792" s="75">
        <v>91.3833333333333</v>
      </c>
      <c r="D13792" s="75">
        <v>84.3833333333333</v>
      </c>
      <c r="E13792" s="75">
        <v>100.383333333333</v>
      </c>
    </row>
    <row r="13793" ht="15.75" customHeight="1">
      <c r="A13793" s="13">
        <v>42268.697916666664</v>
      </c>
      <c r="B13793" s="75">
        <v>72.2833333333333</v>
      </c>
      <c r="C13793" s="75">
        <v>91.1333333333333</v>
      </c>
      <c r="D13793" s="75">
        <v>84.1333333333333</v>
      </c>
      <c r="E13793" s="75">
        <v>100.133333333333</v>
      </c>
    </row>
    <row r="13794" ht="15.75" customHeight="1">
      <c r="A13794" s="13">
        <v>42268.708333333336</v>
      </c>
      <c r="B13794" s="75">
        <v>70.6666666666667</v>
      </c>
      <c r="C13794" s="75">
        <v>90.0666666666667</v>
      </c>
      <c r="D13794" s="75">
        <v>83.8571428571429</v>
      </c>
      <c r="E13794" s="75">
        <v>99.65</v>
      </c>
    </row>
    <row r="13795" ht="15.75" customHeight="1">
      <c r="A13795" s="13">
        <v>42268.71875</v>
      </c>
      <c r="B13795" s="75">
        <v>69.4166666666667</v>
      </c>
      <c r="C13795" s="75">
        <v>88.0666666666667</v>
      </c>
      <c r="D13795" s="75">
        <v>83.5510204081633</v>
      </c>
      <c r="E13795" s="75">
        <v>98.9</v>
      </c>
    </row>
    <row r="13796" ht="15.75" customHeight="1">
      <c r="A13796" s="13">
        <v>42268.729166666664</v>
      </c>
      <c r="B13796" s="75">
        <v>68.1666666666667</v>
      </c>
      <c r="C13796" s="75">
        <v>86.0666666666667</v>
      </c>
      <c r="D13796" s="75">
        <v>83.2448979591837</v>
      </c>
      <c r="E13796" s="75">
        <v>98.15</v>
      </c>
    </row>
    <row r="13797" ht="15.75" customHeight="1">
      <c r="A13797" s="13">
        <v>42268.739583333336</v>
      </c>
      <c r="B13797" s="75">
        <v>66.9166666666667</v>
      </c>
      <c r="C13797" s="75">
        <v>84.0666666666667</v>
      </c>
      <c r="D13797" s="75">
        <v>81.6666666666667</v>
      </c>
      <c r="E13797" s="75">
        <v>97.4</v>
      </c>
    </row>
    <row r="13798" ht="15.75" customHeight="1">
      <c r="A13798" s="13">
        <v>42268.75</v>
      </c>
      <c r="B13798" s="75">
        <v>65.8</v>
      </c>
      <c r="C13798" s="75">
        <v>82.3</v>
      </c>
      <c r="D13798" s="75">
        <v>78.3</v>
      </c>
      <c r="E13798" s="75">
        <v>96.3</v>
      </c>
    </row>
    <row r="13799" ht="15.75" customHeight="1">
      <c r="A13799" s="13">
        <v>42268.760416666664</v>
      </c>
      <c r="B13799" s="75">
        <v>65.05</v>
      </c>
      <c r="C13799" s="75">
        <v>80.8</v>
      </c>
      <c r="D13799" s="75">
        <v>76.8</v>
      </c>
      <c r="E13799" s="75">
        <v>94.8</v>
      </c>
    </row>
    <row r="13800" ht="15.75" customHeight="1">
      <c r="A13800" s="13">
        <v>42268.770833333336</v>
      </c>
      <c r="B13800" s="75">
        <v>64.3</v>
      </c>
      <c r="C13800" s="75">
        <v>79.3</v>
      </c>
      <c r="D13800" s="75">
        <v>75.3</v>
      </c>
      <c r="E13800" s="75">
        <v>93.3</v>
      </c>
    </row>
    <row r="13801" ht="15.75" customHeight="1">
      <c r="A13801" s="13">
        <v>42268.78125</v>
      </c>
      <c r="B13801" s="75">
        <v>63.55</v>
      </c>
      <c r="C13801" s="75">
        <v>77.8</v>
      </c>
      <c r="D13801" s="75">
        <v>73.8</v>
      </c>
      <c r="E13801" s="75">
        <v>91.8</v>
      </c>
    </row>
    <row r="13802" ht="15.75" customHeight="1">
      <c r="A13802" s="13">
        <v>42268.791666666664</v>
      </c>
      <c r="B13802" s="75">
        <v>63.0</v>
      </c>
      <c r="C13802" s="75">
        <v>76.65</v>
      </c>
      <c r="D13802" s="75">
        <v>73.0</v>
      </c>
      <c r="E13802" s="75">
        <v>90.65</v>
      </c>
    </row>
    <row r="13803" ht="15.75" customHeight="1">
      <c r="A13803" s="13">
        <v>42268.802083333336</v>
      </c>
      <c r="B13803" s="75">
        <v>63.0</v>
      </c>
      <c r="C13803" s="75">
        <v>75.9</v>
      </c>
      <c r="D13803" s="75">
        <v>73.0</v>
      </c>
      <c r="E13803" s="75">
        <v>89.9</v>
      </c>
    </row>
    <row r="13804" ht="15.75" customHeight="1">
      <c r="A13804" s="13">
        <v>42268.8125</v>
      </c>
      <c r="B13804" s="75">
        <v>63.0</v>
      </c>
      <c r="C13804" s="75">
        <v>75.15</v>
      </c>
      <c r="D13804" s="75">
        <v>73.0</v>
      </c>
      <c r="E13804" s="75">
        <v>89.15</v>
      </c>
    </row>
    <row r="13805" ht="15.75" customHeight="1">
      <c r="A13805" s="13">
        <v>42268.822916666664</v>
      </c>
      <c r="B13805" s="75">
        <v>63.0</v>
      </c>
      <c r="C13805" s="75">
        <v>74.4</v>
      </c>
      <c r="D13805" s="75">
        <v>73.0</v>
      </c>
      <c r="E13805" s="75">
        <v>88.4</v>
      </c>
    </row>
    <row r="13806" ht="15.75" customHeight="1">
      <c r="A13806" s="13">
        <v>42268.833333333336</v>
      </c>
      <c r="B13806" s="75">
        <v>62.9333333333333</v>
      </c>
      <c r="C13806" s="75">
        <v>73.65</v>
      </c>
      <c r="D13806" s="75">
        <v>72.7666666666667</v>
      </c>
      <c r="E13806" s="75">
        <v>87.65</v>
      </c>
    </row>
    <row r="13807" ht="15.75" customHeight="1">
      <c r="A13807" s="13">
        <v>42268.84375</v>
      </c>
      <c r="B13807" s="75">
        <v>62.6833333333333</v>
      </c>
      <c r="C13807" s="75">
        <v>72.9</v>
      </c>
      <c r="D13807" s="75">
        <v>72.2666666666667</v>
      </c>
      <c r="E13807" s="75">
        <v>86.9</v>
      </c>
    </row>
    <row r="13808" ht="15.75" customHeight="1">
      <c r="A13808" s="13">
        <v>42268.854166666664</v>
      </c>
      <c r="B13808" s="75">
        <v>62.4333333333333</v>
      </c>
      <c r="C13808" s="75">
        <v>72.15</v>
      </c>
      <c r="D13808" s="75">
        <v>71.7666666666667</v>
      </c>
      <c r="E13808" s="75">
        <v>86.15</v>
      </c>
    </row>
    <row r="13809" ht="15.75" customHeight="1">
      <c r="A13809" s="13">
        <v>42268.864583333336</v>
      </c>
      <c r="B13809" s="75">
        <v>62.1833333333333</v>
      </c>
      <c r="C13809" s="75">
        <v>71.4</v>
      </c>
      <c r="D13809" s="75">
        <v>71.2666666666667</v>
      </c>
      <c r="E13809" s="75">
        <v>85.4</v>
      </c>
    </row>
    <row r="13810" ht="15.75" customHeight="1">
      <c r="A13810" s="13">
        <v>42268.875</v>
      </c>
      <c r="B13810" s="75">
        <v>61.9333333333333</v>
      </c>
      <c r="C13810" s="75">
        <v>70.5333333333333</v>
      </c>
      <c r="D13810" s="75">
        <v>71.1166666666667</v>
      </c>
      <c r="E13810" s="75">
        <v>84.7666666666667</v>
      </c>
    </row>
    <row r="13811" ht="15.75" customHeight="1">
      <c r="A13811" s="13">
        <v>42268.885416666664</v>
      </c>
      <c r="B13811" s="75">
        <v>61.6833333333333</v>
      </c>
      <c r="C13811" s="75">
        <v>69.5333333333333</v>
      </c>
      <c r="D13811" s="75">
        <v>71.3666666666667</v>
      </c>
      <c r="E13811" s="75">
        <v>84.2666666666667</v>
      </c>
    </row>
    <row r="13812" ht="15.75" customHeight="1">
      <c r="A13812" s="13">
        <v>42268.895833333336</v>
      </c>
      <c r="B13812" s="75">
        <v>61.4333333333333</v>
      </c>
      <c r="C13812" s="75">
        <v>68.5333333333333</v>
      </c>
      <c r="D13812" s="75">
        <v>71.6166666666667</v>
      </c>
      <c r="E13812" s="75">
        <v>83.7666666666667</v>
      </c>
    </row>
    <row r="13813" ht="15.75" customHeight="1">
      <c r="A13813" s="13">
        <v>42268.90625</v>
      </c>
      <c r="B13813" s="75">
        <v>61.1833333333333</v>
      </c>
      <c r="C13813" s="75">
        <v>67.5333333333333</v>
      </c>
      <c r="D13813" s="75">
        <v>71.8666666666667</v>
      </c>
      <c r="E13813" s="75">
        <v>83.2666666666667</v>
      </c>
    </row>
    <row r="13814" ht="15.75" customHeight="1">
      <c r="A13814" s="13">
        <v>42268.916666666664</v>
      </c>
      <c r="B13814" s="75">
        <v>61.0</v>
      </c>
      <c r="C13814" s="75">
        <v>66.8833333333333</v>
      </c>
      <c r="D13814" s="75">
        <v>72.1166666666667</v>
      </c>
      <c r="E13814" s="75">
        <v>82.7666666666667</v>
      </c>
    </row>
    <row r="13815" ht="15.75" customHeight="1">
      <c r="A13815" s="13">
        <v>42268.927083333336</v>
      </c>
      <c r="B13815" s="75">
        <v>61.0</v>
      </c>
      <c r="C13815" s="75">
        <v>66.6333333333333</v>
      </c>
      <c r="D13815" s="75">
        <v>72.3666666666667</v>
      </c>
      <c r="E13815" s="75">
        <v>82.2666666666667</v>
      </c>
    </row>
    <row r="13816" ht="15.75" customHeight="1">
      <c r="A13816" s="13">
        <v>42268.9375</v>
      </c>
      <c r="B13816" s="75">
        <v>61.0</v>
      </c>
      <c r="C13816" s="75">
        <v>66.3833333333333</v>
      </c>
      <c r="D13816" s="75">
        <v>72.6166666666667</v>
      </c>
      <c r="E13816" s="75">
        <v>81.7666666666667</v>
      </c>
    </row>
    <row r="13817" ht="15.75" customHeight="1">
      <c r="A13817" s="13">
        <v>42268.947916666664</v>
      </c>
      <c r="B13817" s="75">
        <v>61.0</v>
      </c>
      <c r="C13817" s="75">
        <v>66.1333333333333</v>
      </c>
      <c r="D13817" s="75">
        <v>72.8666666666667</v>
      </c>
      <c r="E13817" s="75">
        <v>81.2666666666667</v>
      </c>
    </row>
    <row r="13818" ht="15.75" customHeight="1">
      <c r="A13818" s="13">
        <v>42268.958333333336</v>
      </c>
      <c r="B13818" s="75">
        <v>60.9333333333333</v>
      </c>
      <c r="C13818" s="75">
        <v>65.7666666666667</v>
      </c>
      <c r="D13818" s="75">
        <v>73.0</v>
      </c>
      <c r="E13818" s="75">
        <v>80.7666666666667</v>
      </c>
    </row>
    <row r="13819" ht="15.75" customHeight="1">
      <c r="A13819" s="13">
        <v>42268.96875</v>
      </c>
      <c r="B13819" s="75">
        <v>60.6833333333333</v>
      </c>
      <c r="C13819" s="75">
        <v>65.2666666666667</v>
      </c>
      <c r="D13819" s="75">
        <v>73.0</v>
      </c>
      <c r="E13819" s="75">
        <v>80.2666666666667</v>
      </c>
    </row>
    <row r="13820" ht="15.75" customHeight="1">
      <c r="A13820" s="13">
        <v>42268.979166666664</v>
      </c>
      <c r="B13820" s="75">
        <v>60.4333333333333</v>
      </c>
      <c r="C13820" s="75">
        <v>64.7666666666667</v>
      </c>
      <c r="D13820" s="75">
        <v>73.0</v>
      </c>
      <c r="E13820" s="75">
        <v>79.7666666666667</v>
      </c>
    </row>
    <row r="13821" ht="15.75" customHeight="1">
      <c r="A13821" s="13">
        <v>42268.989583333336</v>
      </c>
      <c r="B13821" s="75">
        <v>60.1833333333333</v>
      </c>
      <c r="C13821" s="75">
        <v>64.2666666666667</v>
      </c>
      <c r="D13821" s="75">
        <v>73.0</v>
      </c>
      <c r="E13821" s="75">
        <v>79.2666666666667</v>
      </c>
    </row>
    <row r="13822" ht="15.75" customHeight="1">
      <c r="A13822" s="13">
        <v>42269.0</v>
      </c>
      <c r="B13822" s="75">
        <v>60.0</v>
      </c>
      <c r="C13822" s="75">
        <v>64.0</v>
      </c>
      <c r="D13822" s="75">
        <v>73.0</v>
      </c>
      <c r="E13822" s="75">
        <v>78.7666666666667</v>
      </c>
    </row>
    <row r="13823" ht="15.75" customHeight="1">
      <c r="A13823" s="13">
        <v>42269.010416666664</v>
      </c>
      <c r="B13823" s="75">
        <v>60.0</v>
      </c>
      <c r="C13823" s="75">
        <v>64.0</v>
      </c>
      <c r="D13823" s="75">
        <v>73.0</v>
      </c>
      <c r="E13823" s="75">
        <v>78.2666666666667</v>
      </c>
    </row>
    <row r="13824" ht="15.75" customHeight="1">
      <c r="A13824" s="13">
        <v>42269.020833333336</v>
      </c>
      <c r="B13824" s="75">
        <v>60.0</v>
      </c>
      <c r="C13824" s="75">
        <v>64.0</v>
      </c>
      <c r="D13824" s="75">
        <v>73.0</v>
      </c>
      <c r="E13824" s="75">
        <v>77.7666666666667</v>
      </c>
    </row>
    <row r="13825" ht="15.75" customHeight="1">
      <c r="A13825" s="13">
        <v>42269.03125</v>
      </c>
      <c r="B13825" s="75">
        <v>60.0</v>
      </c>
      <c r="C13825" s="75">
        <v>64.0</v>
      </c>
      <c r="D13825" s="75">
        <v>73.0</v>
      </c>
      <c r="E13825" s="75">
        <v>77.2666666666667</v>
      </c>
    </row>
    <row r="13826" ht="15.75" customHeight="1">
      <c r="A13826" s="13">
        <v>42269.041666666664</v>
      </c>
      <c r="B13826" s="75">
        <v>59.9333333333333</v>
      </c>
      <c r="C13826" s="75">
        <v>64.0</v>
      </c>
      <c r="D13826" s="75">
        <v>73.35</v>
      </c>
      <c r="E13826" s="75">
        <v>76.7666666666667</v>
      </c>
    </row>
    <row r="13827" ht="15.75" customHeight="1">
      <c r="A13827" s="13">
        <v>42269.052083333336</v>
      </c>
      <c r="B13827" s="75">
        <v>59.6833333333333</v>
      </c>
      <c r="C13827" s="75">
        <v>64.0</v>
      </c>
      <c r="D13827" s="75">
        <v>74.1</v>
      </c>
      <c r="E13827" s="75">
        <v>76.2666666666667</v>
      </c>
    </row>
    <row r="13828" ht="15.75" customHeight="1">
      <c r="A13828" s="13">
        <v>42269.0625</v>
      </c>
      <c r="B13828" s="75">
        <v>59.4333333333333</v>
      </c>
      <c r="C13828" s="75">
        <v>64.0</v>
      </c>
      <c r="D13828" s="75">
        <v>74.85</v>
      </c>
      <c r="E13828" s="75">
        <v>75.7666666666667</v>
      </c>
    </row>
    <row r="13829" ht="15.75" customHeight="1">
      <c r="A13829" s="13">
        <v>42269.072916666664</v>
      </c>
      <c r="B13829" s="75">
        <v>59.1833333333333</v>
      </c>
      <c r="C13829" s="75">
        <v>64.0</v>
      </c>
      <c r="D13829" s="75">
        <v>75.6</v>
      </c>
      <c r="E13829" s="75">
        <v>75.2666666666667</v>
      </c>
    </row>
    <row r="13830" ht="15.75" customHeight="1">
      <c r="A13830" s="13">
        <v>42269.083333333336</v>
      </c>
      <c r="B13830" s="75">
        <v>59.0</v>
      </c>
      <c r="C13830" s="75">
        <v>63.8833333333333</v>
      </c>
      <c r="D13830" s="75">
        <v>75.8833333333333</v>
      </c>
      <c r="E13830" s="75">
        <v>74.8833333333333</v>
      </c>
    </row>
    <row r="13831" ht="15.75" customHeight="1">
      <c r="A13831" s="13">
        <v>42269.09375</v>
      </c>
      <c r="B13831" s="75">
        <v>59.0</v>
      </c>
      <c r="C13831" s="75">
        <v>63.6333333333333</v>
      </c>
      <c r="D13831" s="75">
        <v>75.6333333333333</v>
      </c>
      <c r="E13831" s="75">
        <v>74.6333333333333</v>
      </c>
    </row>
    <row r="13832" ht="15.75" customHeight="1">
      <c r="A13832" s="13">
        <v>42269.104166666664</v>
      </c>
      <c r="B13832" s="75">
        <v>59.0</v>
      </c>
      <c r="C13832" s="75">
        <v>63.3833333333333</v>
      </c>
      <c r="D13832" s="75">
        <v>75.3833333333333</v>
      </c>
      <c r="E13832" s="75">
        <v>74.3833333333333</v>
      </c>
    </row>
    <row r="13833" ht="15.75" customHeight="1">
      <c r="A13833" s="13">
        <v>42269.114583333336</v>
      </c>
      <c r="B13833" s="75">
        <v>59.0</v>
      </c>
      <c r="C13833" s="75">
        <v>63.1333333333333</v>
      </c>
      <c r="D13833" s="75">
        <v>75.1333333333333</v>
      </c>
      <c r="E13833" s="75">
        <v>74.1333333333333</v>
      </c>
    </row>
    <row r="13834" ht="15.75" customHeight="1">
      <c r="A13834" s="13">
        <v>42269.125</v>
      </c>
      <c r="B13834" s="75">
        <v>59.0666666666667</v>
      </c>
      <c r="C13834" s="75">
        <v>63.0</v>
      </c>
      <c r="D13834" s="75">
        <v>74.8833333333333</v>
      </c>
      <c r="E13834" s="75">
        <v>73.8833333333333</v>
      </c>
    </row>
    <row r="13835" ht="15.75" customHeight="1">
      <c r="A13835" s="13">
        <v>42269.135416666664</v>
      </c>
      <c r="B13835" s="75">
        <v>59.3166666666667</v>
      </c>
      <c r="C13835" s="75">
        <v>63.0</v>
      </c>
      <c r="D13835" s="75">
        <v>74.6333333333333</v>
      </c>
      <c r="E13835" s="75">
        <v>73.6333333333333</v>
      </c>
    </row>
    <row r="13836" ht="15.75" customHeight="1">
      <c r="A13836" s="13">
        <v>42269.145833333336</v>
      </c>
      <c r="B13836" s="75">
        <v>59.5666666666667</v>
      </c>
      <c r="C13836" s="75">
        <v>63.0</v>
      </c>
      <c r="D13836" s="75">
        <v>74.3833333333333</v>
      </c>
      <c r="E13836" s="75">
        <v>73.3833333333333</v>
      </c>
    </row>
    <row r="13837" ht="15.75" customHeight="1">
      <c r="A13837" s="13">
        <v>42269.15625</v>
      </c>
      <c r="B13837" s="75">
        <v>59.8166666666667</v>
      </c>
      <c r="C13837" s="75">
        <v>63.0</v>
      </c>
      <c r="D13837" s="75">
        <v>74.1333333333333</v>
      </c>
      <c r="E13837" s="75">
        <v>73.1333333333333</v>
      </c>
    </row>
    <row r="13838" ht="15.75" customHeight="1">
      <c r="A13838" s="13">
        <v>42269.166666666664</v>
      </c>
      <c r="B13838" s="75">
        <v>59.9333333333333</v>
      </c>
      <c r="C13838" s="75">
        <v>62.8833333333333</v>
      </c>
      <c r="D13838" s="75">
        <v>73.8833333333333</v>
      </c>
      <c r="E13838" s="75">
        <v>72.8833333333333</v>
      </c>
    </row>
    <row r="13839" ht="15.75" customHeight="1">
      <c r="A13839" s="13">
        <v>42269.177083333336</v>
      </c>
      <c r="B13839" s="75">
        <v>59.6833333333333</v>
      </c>
      <c r="C13839" s="75">
        <v>62.6333333333333</v>
      </c>
      <c r="D13839" s="75">
        <v>73.6333333333333</v>
      </c>
      <c r="E13839" s="75">
        <v>72.6333333333333</v>
      </c>
    </row>
    <row r="13840" ht="15.75" customHeight="1">
      <c r="A13840" s="13">
        <v>42269.1875</v>
      </c>
      <c r="B13840" s="75">
        <v>59.4333333333333</v>
      </c>
      <c r="C13840" s="75">
        <v>62.3833333333333</v>
      </c>
      <c r="D13840" s="75">
        <v>73.3833333333333</v>
      </c>
      <c r="E13840" s="75">
        <v>72.3833333333333</v>
      </c>
    </row>
    <row r="13841" ht="15.75" customHeight="1">
      <c r="A13841" s="13">
        <v>42269.197916666664</v>
      </c>
      <c r="B13841" s="75">
        <v>59.1833333333333</v>
      </c>
      <c r="C13841" s="75">
        <v>62.1333333333333</v>
      </c>
      <c r="D13841" s="75">
        <v>73.1333333333333</v>
      </c>
      <c r="E13841" s="75">
        <v>72.1333333333333</v>
      </c>
    </row>
    <row r="13842" ht="15.75" customHeight="1">
      <c r="A13842" s="13">
        <v>42269.208333333336</v>
      </c>
      <c r="B13842" s="75">
        <v>58.8620689655172</v>
      </c>
      <c r="C13842" s="75">
        <v>62.0</v>
      </c>
      <c r="D13842" s="75">
        <v>73.0</v>
      </c>
      <c r="E13842" s="75">
        <v>72.1166666666667</v>
      </c>
    </row>
    <row r="13843" ht="15.75" customHeight="1">
      <c r="A13843" s="13">
        <v>42269.21875</v>
      </c>
      <c r="B13843" s="75">
        <v>58.3448275862069</v>
      </c>
      <c r="C13843" s="75">
        <v>62.0</v>
      </c>
      <c r="D13843" s="75">
        <v>73.0</v>
      </c>
      <c r="E13843" s="75">
        <v>72.3666666666667</v>
      </c>
    </row>
    <row r="13844" ht="15.75" customHeight="1">
      <c r="A13844" s="13">
        <v>42269.229166666664</v>
      </c>
      <c r="B13844" s="75">
        <v>57.8275862068966</v>
      </c>
      <c r="C13844" s="75">
        <v>62.0</v>
      </c>
      <c r="D13844" s="75">
        <v>73.0</v>
      </c>
      <c r="E13844" s="75">
        <v>72.6166666666667</v>
      </c>
    </row>
    <row r="13845" ht="15.75" customHeight="1">
      <c r="A13845" s="13">
        <v>42269.239583333336</v>
      </c>
      <c r="B13845" s="75">
        <v>57.3103448275862</v>
      </c>
      <c r="C13845" s="75">
        <v>62.0</v>
      </c>
      <c r="D13845" s="75">
        <v>73.0</v>
      </c>
      <c r="E13845" s="75">
        <v>72.8666666666667</v>
      </c>
    </row>
    <row r="13846" ht="15.75" customHeight="1">
      <c r="A13846" s="13">
        <v>42269.25</v>
      </c>
      <c r="B13846" s="75">
        <v>58.1333333333333</v>
      </c>
      <c r="C13846" s="75">
        <v>62.1166666666667</v>
      </c>
      <c r="D13846" s="75">
        <v>72.8833333333333</v>
      </c>
      <c r="E13846" s="75">
        <v>73.35</v>
      </c>
    </row>
    <row r="13847" ht="15.75" customHeight="1">
      <c r="A13847" s="13">
        <v>42269.260416666664</v>
      </c>
      <c r="B13847" s="75">
        <v>58.6333333333333</v>
      </c>
      <c r="C13847" s="75">
        <v>62.3666666666667</v>
      </c>
      <c r="D13847" s="75">
        <v>72.6333333333333</v>
      </c>
      <c r="E13847" s="75">
        <v>74.1</v>
      </c>
    </row>
    <row r="13848" ht="15.75" customHeight="1">
      <c r="A13848" s="13">
        <v>42269.270833333336</v>
      </c>
      <c r="B13848" s="75">
        <v>59.1333333333333</v>
      </c>
      <c r="C13848" s="75">
        <v>62.6166666666667</v>
      </c>
      <c r="D13848" s="75">
        <v>72.3833333333333</v>
      </c>
      <c r="E13848" s="75">
        <v>74.85</v>
      </c>
    </row>
    <row r="13849" ht="15.75" customHeight="1">
      <c r="A13849" s="13">
        <v>42269.28125</v>
      </c>
      <c r="B13849" s="75">
        <v>59.6333333333333</v>
      </c>
      <c r="C13849" s="75">
        <v>62.8666666666667</v>
      </c>
      <c r="D13849" s="75">
        <v>72.1333333333333</v>
      </c>
      <c r="E13849" s="75">
        <v>75.6</v>
      </c>
    </row>
    <row r="13850" ht="15.75" customHeight="1">
      <c r="A13850" s="13">
        <v>42269.291666666664</v>
      </c>
      <c r="B13850" s="75">
        <v>60.0666666666667</v>
      </c>
      <c r="C13850" s="75">
        <v>63.2333333333333</v>
      </c>
      <c r="D13850" s="75">
        <v>72.1166666666667</v>
      </c>
      <c r="E13850" s="75">
        <v>76.2333333333333</v>
      </c>
    </row>
    <row r="13851" ht="15.75" customHeight="1">
      <c r="A13851" s="13">
        <v>42269.302083333336</v>
      </c>
      <c r="B13851" s="75">
        <v>60.3166666666667</v>
      </c>
      <c r="C13851" s="75">
        <v>63.7333333333333</v>
      </c>
      <c r="D13851" s="75">
        <v>72.3666666666667</v>
      </c>
      <c r="E13851" s="75">
        <v>76.7333333333333</v>
      </c>
    </row>
    <row r="13852" ht="15.75" customHeight="1">
      <c r="A13852" s="13">
        <v>42269.3125</v>
      </c>
      <c r="B13852" s="75">
        <v>60.5666666666667</v>
      </c>
      <c r="C13852" s="75">
        <v>64.2333333333333</v>
      </c>
      <c r="D13852" s="75">
        <v>72.6166666666667</v>
      </c>
      <c r="E13852" s="75">
        <v>77.2333333333333</v>
      </c>
    </row>
    <row r="13853" ht="15.75" customHeight="1">
      <c r="A13853" s="13">
        <v>42269.322916666664</v>
      </c>
      <c r="B13853" s="75">
        <v>60.8166666666667</v>
      </c>
      <c r="C13853" s="75">
        <v>64.7333333333333</v>
      </c>
      <c r="D13853" s="75">
        <v>72.8666666666667</v>
      </c>
      <c r="E13853" s="75">
        <v>77.7333333333333</v>
      </c>
    </row>
    <row r="13854" ht="15.75" customHeight="1">
      <c r="A13854" s="13">
        <v>42269.333333333336</v>
      </c>
      <c r="B13854" s="75">
        <v>61.1379310344828</v>
      </c>
      <c r="C13854" s="75">
        <v>65.35</v>
      </c>
      <c r="D13854" s="75">
        <v>73.4666666666667</v>
      </c>
      <c r="E13854" s="75">
        <v>78.4666666666667</v>
      </c>
    </row>
    <row r="13855" ht="15.75" customHeight="1">
      <c r="A13855" s="13">
        <v>42269.34375</v>
      </c>
      <c r="B13855" s="75">
        <v>61.6551724137931</v>
      </c>
      <c r="C13855" s="75">
        <v>66.1</v>
      </c>
      <c r="D13855" s="75">
        <v>74.4666666666667</v>
      </c>
      <c r="E13855" s="75">
        <v>79.4666666666667</v>
      </c>
    </row>
    <row r="13856" ht="15.75" customHeight="1">
      <c r="A13856" s="13">
        <v>42269.354166666664</v>
      </c>
      <c r="B13856" s="75">
        <v>62.1724137931034</v>
      </c>
      <c r="C13856" s="75">
        <v>66.85</v>
      </c>
      <c r="D13856" s="75">
        <v>75.4666666666667</v>
      </c>
      <c r="E13856" s="75">
        <v>80.4666666666667</v>
      </c>
    </row>
    <row r="13857" ht="15.75" customHeight="1">
      <c r="A13857" s="13">
        <v>42269.364583333336</v>
      </c>
      <c r="B13857" s="75">
        <v>62.6896551724138</v>
      </c>
      <c r="C13857" s="75">
        <v>67.6</v>
      </c>
      <c r="D13857" s="75">
        <v>76.4666666666667</v>
      </c>
      <c r="E13857" s="75">
        <v>81.4666666666667</v>
      </c>
    </row>
    <row r="13858" ht="15.75" customHeight="1">
      <c r="A13858" s="13">
        <v>42269.375</v>
      </c>
      <c r="B13858" s="75">
        <v>63.0666666666667</v>
      </c>
      <c r="C13858" s="75">
        <v>68.3684210526316</v>
      </c>
      <c r="D13858" s="75">
        <v>77.4666666666667</v>
      </c>
      <c r="E13858" s="75">
        <v>82.4666666666667</v>
      </c>
    </row>
    <row r="13859" ht="15.75" customHeight="1">
      <c r="A13859" s="13">
        <v>42269.385416666664</v>
      </c>
      <c r="B13859" s="75">
        <v>63.3166666666667</v>
      </c>
      <c r="C13859" s="75">
        <v>69.1578947368421</v>
      </c>
      <c r="D13859" s="75">
        <v>78.4666666666667</v>
      </c>
      <c r="E13859" s="75">
        <v>83.4666666666667</v>
      </c>
    </row>
    <row r="13860" ht="15.75" customHeight="1">
      <c r="A13860" s="13">
        <v>42269.395833333336</v>
      </c>
      <c r="B13860" s="75">
        <v>63.5666666666667</v>
      </c>
      <c r="C13860" s="75">
        <v>69.9473684210526</v>
      </c>
      <c r="D13860" s="75">
        <v>79.4666666666667</v>
      </c>
      <c r="E13860" s="75">
        <v>84.4666666666667</v>
      </c>
    </row>
    <row r="13861" ht="15.75" customHeight="1">
      <c r="A13861" s="13">
        <v>42269.40625</v>
      </c>
      <c r="B13861" s="75">
        <v>63.8166666666667</v>
      </c>
      <c r="C13861" s="75">
        <v>70.6363636363636</v>
      </c>
      <c r="D13861" s="75">
        <v>80.4666666666667</v>
      </c>
      <c r="E13861" s="75">
        <v>85.4666666666667</v>
      </c>
    </row>
    <row r="13862" ht="15.75" customHeight="1">
      <c r="A13862" s="13">
        <v>42269.416666666664</v>
      </c>
      <c r="B13862" s="75">
        <v>64.0</v>
      </c>
      <c r="C13862" s="75">
        <v>71.4666666666667</v>
      </c>
      <c r="D13862" s="75">
        <v>81.2333333333333</v>
      </c>
      <c r="E13862" s="75">
        <v>86.4666666666667</v>
      </c>
    </row>
    <row r="13863" ht="15.75" customHeight="1">
      <c r="A13863" s="13">
        <v>42269.427083333336</v>
      </c>
      <c r="B13863" s="75">
        <v>64.0</v>
      </c>
      <c r="C13863" s="75">
        <v>72.4666666666667</v>
      </c>
      <c r="D13863" s="75">
        <v>81.7333333333333</v>
      </c>
      <c r="E13863" s="75">
        <v>87.4666666666667</v>
      </c>
    </row>
    <row r="13864" ht="15.75" customHeight="1">
      <c r="A13864" s="13">
        <v>42269.4375</v>
      </c>
      <c r="B13864" s="75">
        <v>64.0</v>
      </c>
      <c r="C13864" s="75">
        <v>73.4666666666667</v>
      </c>
      <c r="D13864" s="75">
        <v>82.2333333333333</v>
      </c>
      <c r="E13864" s="75">
        <v>88.4666666666667</v>
      </c>
    </row>
    <row r="13865" ht="15.75" customHeight="1">
      <c r="A13865" s="13">
        <v>42269.447916666664</v>
      </c>
      <c r="B13865" s="75">
        <v>64.0</v>
      </c>
      <c r="C13865" s="75">
        <v>74.4666666666667</v>
      </c>
      <c r="D13865" s="75">
        <v>82.7333333333333</v>
      </c>
      <c r="E13865" s="75">
        <v>89.4666666666667</v>
      </c>
    </row>
    <row r="13866" ht="15.75" customHeight="1">
      <c r="A13866" s="13">
        <v>42269.458333333336</v>
      </c>
      <c r="B13866" s="75">
        <v>64.0</v>
      </c>
      <c r="C13866" s="75">
        <v>74.8833333333333</v>
      </c>
      <c r="D13866" s="75">
        <v>83.2333333333333</v>
      </c>
      <c r="E13866" s="75">
        <v>90.4666666666667</v>
      </c>
    </row>
    <row r="13867" ht="15.75" customHeight="1">
      <c r="A13867" s="13">
        <v>42269.46875</v>
      </c>
      <c r="B13867" s="75">
        <v>64.0</v>
      </c>
      <c r="C13867" s="75">
        <v>74.6333333333333</v>
      </c>
      <c r="D13867" s="75">
        <v>83.7333333333333</v>
      </c>
      <c r="E13867" s="75">
        <v>91.4666666666667</v>
      </c>
    </row>
    <row r="13868" ht="15.75" customHeight="1">
      <c r="A13868" s="13">
        <v>42269.479166666664</v>
      </c>
      <c r="B13868" s="75">
        <v>64.0</v>
      </c>
      <c r="C13868" s="75">
        <v>74.3833333333333</v>
      </c>
      <c r="D13868" s="75">
        <v>84.2333333333333</v>
      </c>
      <c r="E13868" s="75">
        <v>92.4666666666667</v>
      </c>
    </row>
    <row r="13869" ht="15.75" customHeight="1">
      <c r="A13869" s="13">
        <v>42269.489583333336</v>
      </c>
      <c r="B13869" s="75">
        <v>64.0</v>
      </c>
      <c r="C13869" s="75">
        <v>74.1333333333333</v>
      </c>
      <c r="D13869" s="75">
        <v>84.7333333333333</v>
      </c>
      <c r="E13869" s="75">
        <v>93.4666666666667</v>
      </c>
    </row>
    <row r="13870" ht="15.75" customHeight="1">
      <c r="A13870" s="13">
        <v>42269.5</v>
      </c>
      <c r="B13870" s="75">
        <v>64.0</v>
      </c>
      <c r="C13870" s="75">
        <v>73.7666666666667</v>
      </c>
      <c r="D13870" s="75">
        <v>85.2333333333333</v>
      </c>
      <c r="E13870" s="75">
        <v>94.2333333333333</v>
      </c>
    </row>
    <row r="13871" ht="15.75" customHeight="1">
      <c r="A13871" s="13">
        <v>42269.510416666664</v>
      </c>
      <c r="B13871" s="75">
        <v>64.0</v>
      </c>
      <c r="C13871" s="75">
        <v>73.2666666666667</v>
      </c>
      <c r="D13871" s="75">
        <v>85.7333333333333</v>
      </c>
      <c r="E13871" s="75">
        <v>94.7333333333333</v>
      </c>
    </row>
    <row r="13872" ht="15.75" customHeight="1">
      <c r="A13872" s="13">
        <v>42269.520833333336</v>
      </c>
      <c r="B13872" s="75">
        <v>64.0</v>
      </c>
      <c r="C13872" s="75">
        <v>72.7666666666667</v>
      </c>
      <c r="D13872" s="75">
        <v>86.2333333333333</v>
      </c>
      <c r="E13872" s="75">
        <v>95.2333333333333</v>
      </c>
    </row>
    <row r="13873" ht="15.75" customHeight="1">
      <c r="A13873" s="13">
        <v>42269.53125</v>
      </c>
      <c r="B13873" s="75">
        <v>64.0</v>
      </c>
      <c r="C13873" s="75">
        <v>72.2666666666667</v>
      </c>
      <c r="D13873" s="75">
        <v>86.7333333333333</v>
      </c>
      <c r="E13873" s="75">
        <v>95.7333333333333</v>
      </c>
    </row>
    <row r="13874" ht="15.75" customHeight="1">
      <c r="A13874" s="13">
        <v>42269.541666666664</v>
      </c>
      <c r="B13874" s="75">
        <v>64.0</v>
      </c>
      <c r="C13874" s="75">
        <v>72.0</v>
      </c>
      <c r="D13874" s="75">
        <v>87.1166666666667</v>
      </c>
      <c r="E13874" s="75">
        <v>96.1166666666667</v>
      </c>
    </row>
    <row r="13875" ht="15.75" customHeight="1">
      <c r="A13875" s="13">
        <v>42269.552083333336</v>
      </c>
      <c r="B13875" s="75">
        <v>64.0</v>
      </c>
      <c r="C13875" s="75">
        <v>72.0</v>
      </c>
      <c r="D13875" s="75">
        <v>87.3666666666667</v>
      </c>
      <c r="E13875" s="75">
        <v>96.3666666666667</v>
      </c>
    </row>
    <row r="13876" ht="15.75" customHeight="1">
      <c r="A13876" s="13">
        <v>42269.5625</v>
      </c>
      <c r="B13876" s="75">
        <v>64.0</v>
      </c>
      <c r="C13876" s="75">
        <v>72.0</v>
      </c>
      <c r="D13876" s="75">
        <v>87.6166666666667</v>
      </c>
      <c r="E13876" s="75">
        <v>96.6166666666667</v>
      </c>
    </row>
    <row r="13877" ht="15.75" customHeight="1">
      <c r="A13877" s="13">
        <v>42269.572916666664</v>
      </c>
      <c r="B13877" s="75">
        <v>64.0</v>
      </c>
      <c r="C13877" s="75">
        <v>72.0</v>
      </c>
      <c r="D13877" s="75">
        <v>87.8666666666667</v>
      </c>
      <c r="E13877" s="75">
        <v>96.8666666666667</v>
      </c>
    </row>
    <row r="13878" ht="15.75" customHeight="1">
      <c r="A13878" s="13">
        <v>42269.583333333336</v>
      </c>
      <c r="B13878" s="75">
        <v>64.0</v>
      </c>
      <c r="C13878" s="75">
        <v>71.7666666666667</v>
      </c>
      <c r="D13878" s="75">
        <v>88.0</v>
      </c>
      <c r="E13878" s="75">
        <v>97.0</v>
      </c>
    </row>
    <row r="13879" ht="15.75" customHeight="1">
      <c r="A13879" s="13">
        <v>42269.59375</v>
      </c>
      <c r="B13879" s="75">
        <v>64.0</v>
      </c>
      <c r="C13879" s="75">
        <v>71.2666666666667</v>
      </c>
      <c r="D13879" s="75">
        <v>88.0</v>
      </c>
      <c r="E13879" s="75">
        <v>97.0</v>
      </c>
    </row>
    <row r="13880" ht="15.75" customHeight="1">
      <c r="A13880" s="13">
        <v>42269.604166666664</v>
      </c>
      <c r="B13880" s="75">
        <v>64.0</v>
      </c>
      <c r="C13880" s="75">
        <v>70.7666666666667</v>
      </c>
      <c r="D13880" s="75">
        <v>88.0</v>
      </c>
      <c r="E13880" s="75">
        <v>97.0</v>
      </c>
    </row>
    <row r="13881" ht="15.75" customHeight="1">
      <c r="A13881" s="13">
        <v>42269.614583333336</v>
      </c>
      <c r="B13881" s="75">
        <v>64.0</v>
      </c>
      <c r="C13881" s="75">
        <v>70.2666666666667</v>
      </c>
      <c r="D13881" s="75">
        <v>88.0</v>
      </c>
      <c r="E13881" s="75">
        <v>97.0</v>
      </c>
    </row>
    <row r="13882" ht="15.75" customHeight="1">
      <c r="A13882" s="13">
        <v>42269.625</v>
      </c>
      <c r="B13882" s="75">
        <v>63.8</v>
      </c>
      <c r="C13882" s="75">
        <v>69.8833333333333</v>
      </c>
      <c r="D13882" s="75">
        <v>88.0</v>
      </c>
      <c r="E13882" s="75">
        <v>97.0</v>
      </c>
    </row>
    <row r="13883" ht="15.75" customHeight="1">
      <c r="A13883" s="13">
        <v>42269.635416666664</v>
      </c>
      <c r="B13883" s="75">
        <v>63.05</v>
      </c>
      <c r="C13883" s="75">
        <v>69.6333333333333</v>
      </c>
      <c r="D13883" s="75">
        <v>88.0</v>
      </c>
      <c r="E13883" s="75">
        <v>97.0</v>
      </c>
    </row>
    <row r="13884" ht="15.75" customHeight="1">
      <c r="A13884" s="13">
        <v>42269.645833333336</v>
      </c>
      <c r="B13884" s="75">
        <v>62.3</v>
      </c>
      <c r="C13884" s="75">
        <v>69.3833333333333</v>
      </c>
      <c r="D13884" s="75">
        <v>88.0</v>
      </c>
      <c r="E13884" s="75">
        <v>97.0</v>
      </c>
    </row>
    <row r="13885" ht="15.75" customHeight="1">
      <c r="A13885" s="13">
        <v>42269.65625</v>
      </c>
      <c r="B13885" s="75">
        <v>61.55</v>
      </c>
      <c r="C13885" s="75">
        <v>69.1333333333333</v>
      </c>
      <c r="D13885" s="75">
        <v>88.0</v>
      </c>
      <c r="E13885" s="75">
        <v>97.0</v>
      </c>
    </row>
    <row r="13886" ht="15.75" customHeight="1">
      <c r="A13886" s="13">
        <v>42269.666666666664</v>
      </c>
      <c r="B13886" s="75">
        <v>61.0666666666667</v>
      </c>
      <c r="C13886" s="75">
        <v>68.65</v>
      </c>
      <c r="D13886" s="75">
        <v>87.8833333333333</v>
      </c>
      <c r="E13886" s="75">
        <v>96.65</v>
      </c>
    </row>
    <row r="13887" ht="15.75" customHeight="1">
      <c r="A13887" s="13">
        <v>42269.677083333336</v>
      </c>
      <c r="B13887" s="75">
        <v>61.3166666666667</v>
      </c>
      <c r="C13887" s="75">
        <v>67.9</v>
      </c>
      <c r="D13887" s="75">
        <v>87.6333333333333</v>
      </c>
      <c r="E13887" s="75">
        <v>95.9</v>
      </c>
    </row>
    <row r="13888" ht="15.75" customHeight="1">
      <c r="A13888" s="13">
        <v>42269.6875</v>
      </c>
      <c r="B13888" s="75">
        <v>61.5666666666667</v>
      </c>
      <c r="C13888" s="75">
        <v>67.15</v>
      </c>
      <c r="D13888" s="75">
        <v>87.3833333333333</v>
      </c>
      <c r="E13888" s="75">
        <v>95.15</v>
      </c>
    </row>
    <row r="13889" ht="15.75" customHeight="1">
      <c r="A13889" s="13">
        <v>42269.697916666664</v>
      </c>
      <c r="B13889" s="75">
        <v>61.8166666666667</v>
      </c>
      <c r="C13889" s="75">
        <v>66.4</v>
      </c>
      <c r="D13889" s="75">
        <v>87.1333333333333</v>
      </c>
      <c r="E13889" s="75">
        <v>94.4</v>
      </c>
    </row>
    <row r="13890" ht="15.75" customHeight="1">
      <c r="A13890" s="13">
        <v>42269.708333333336</v>
      </c>
      <c r="B13890" s="75">
        <v>61.8666666666667</v>
      </c>
      <c r="C13890" s="75">
        <v>65.5333333333333</v>
      </c>
      <c r="D13890" s="75">
        <v>86.65</v>
      </c>
      <c r="E13890" s="75">
        <v>93.65</v>
      </c>
    </row>
    <row r="13891" ht="15.75" customHeight="1">
      <c r="A13891" s="13">
        <v>42269.71875</v>
      </c>
      <c r="B13891" s="75">
        <v>61.3666666666667</v>
      </c>
      <c r="C13891" s="75">
        <v>64.5333333333333</v>
      </c>
      <c r="D13891" s="75">
        <v>85.9</v>
      </c>
      <c r="E13891" s="75">
        <v>92.9</v>
      </c>
    </row>
    <row r="13892" ht="15.75" customHeight="1">
      <c r="A13892" s="13">
        <v>42269.729166666664</v>
      </c>
      <c r="B13892" s="75">
        <v>60.8666666666667</v>
      </c>
      <c r="C13892" s="75">
        <v>63.5333333333333</v>
      </c>
      <c r="D13892" s="75">
        <v>85.15</v>
      </c>
      <c r="E13892" s="75">
        <v>92.15</v>
      </c>
    </row>
    <row r="13893" ht="15.75" customHeight="1">
      <c r="A13893" s="13">
        <v>42269.739583333336</v>
      </c>
      <c r="B13893" s="75">
        <v>60.3666666666667</v>
      </c>
      <c r="C13893" s="75">
        <v>62.5333333333333</v>
      </c>
      <c r="D13893" s="75">
        <v>84.4</v>
      </c>
      <c r="E13893" s="75">
        <v>91.4</v>
      </c>
    </row>
    <row r="13894" ht="15.75" customHeight="1">
      <c r="A13894" s="13">
        <v>42269.75</v>
      </c>
      <c r="B13894" s="75">
        <v>59.9333333333333</v>
      </c>
      <c r="C13894" s="75">
        <v>61.7666666666667</v>
      </c>
      <c r="D13894" s="75">
        <v>83.8833333333333</v>
      </c>
      <c r="E13894" s="75">
        <v>90.5333333333333</v>
      </c>
    </row>
    <row r="13895" ht="15.75" customHeight="1">
      <c r="A13895" s="13">
        <v>42269.760416666664</v>
      </c>
      <c r="B13895" s="75">
        <v>59.6833333333333</v>
      </c>
      <c r="C13895" s="75">
        <v>61.2666666666667</v>
      </c>
      <c r="D13895" s="75">
        <v>83.6333333333333</v>
      </c>
      <c r="E13895" s="75">
        <v>89.5333333333333</v>
      </c>
    </row>
    <row r="13896" ht="15.75" customHeight="1">
      <c r="A13896" s="13">
        <v>42269.770833333336</v>
      </c>
      <c r="B13896" s="75">
        <v>59.4333333333333</v>
      </c>
      <c r="C13896" s="75">
        <v>60.7666666666667</v>
      </c>
      <c r="D13896" s="75">
        <v>83.3833333333333</v>
      </c>
      <c r="E13896" s="75">
        <v>88.5333333333333</v>
      </c>
    </row>
    <row r="13897" ht="15.75" customHeight="1">
      <c r="A13897" s="13">
        <v>42269.78125</v>
      </c>
      <c r="B13897" s="75">
        <v>59.1833333333333</v>
      </c>
      <c r="C13897" s="75">
        <v>60.2666666666667</v>
      </c>
      <c r="D13897" s="75">
        <v>83.1333333333333</v>
      </c>
      <c r="E13897" s="75">
        <v>87.5333333333333</v>
      </c>
    </row>
    <row r="13898" ht="15.75" customHeight="1">
      <c r="A13898" s="13">
        <v>42269.791666666664</v>
      </c>
      <c r="B13898" s="75">
        <v>59.0</v>
      </c>
      <c r="C13898" s="75">
        <v>59.8833333333333</v>
      </c>
      <c r="D13898" s="75">
        <v>82.7666666666667</v>
      </c>
      <c r="E13898" s="75">
        <v>86.5333333333333</v>
      </c>
    </row>
    <row r="13899" ht="15.75" customHeight="1">
      <c r="A13899" s="13">
        <v>42269.802083333336</v>
      </c>
      <c r="B13899" s="75">
        <v>59.0</v>
      </c>
      <c r="C13899" s="75">
        <v>59.6333333333333</v>
      </c>
      <c r="D13899" s="75">
        <v>82.2666666666667</v>
      </c>
      <c r="E13899" s="75">
        <v>85.5333333333333</v>
      </c>
    </row>
    <row r="13900" ht="15.75" customHeight="1">
      <c r="A13900" s="13">
        <v>42269.8125</v>
      </c>
      <c r="B13900" s="75">
        <v>59.0</v>
      </c>
      <c r="C13900" s="75">
        <v>59.3833333333333</v>
      </c>
      <c r="D13900" s="75">
        <v>81.7666666666667</v>
      </c>
      <c r="E13900" s="75">
        <v>84.5333333333333</v>
      </c>
    </row>
    <row r="13901" ht="15.75" customHeight="1">
      <c r="A13901" s="13">
        <v>42269.822916666664</v>
      </c>
      <c r="B13901" s="75">
        <v>59.0</v>
      </c>
      <c r="C13901" s="75">
        <v>59.1333333333333</v>
      </c>
      <c r="D13901" s="75">
        <v>81.2666666666667</v>
      </c>
      <c r="E13901" s="75">
        <v>83.5333333333333</v>
      </c>
    </row>
    <row r="13902" ht="15.75" customHeight="1">
      <c r="A13902" s="13">
        <v>42269.833333333336</v>
      </c>
      <c r="B13902" s="75">
        <v>59.0</v>
      </c>
      <c r="C13902" s="75">
        <v>59.0</v>
      </c>
      <c r="D13902" s="75">
        <v>80.7666666666667</v>
      </c>
      <c r="E13902" s="75">
        <v>82.5333333333333</v>
      </c>
    </row>
    <row r="13903" ht="15.75" customHeight="1">
      <c r="A13903" s="13">
        <v>42269.84375</v>
      </c>
      <c r="B13903" s="75">
        <v>59.0</v>
      </c>
      <c r="C13903" s="75">
        <v>59.0</v>
      </c>
      <c r="D13903" s="75">
        <v>80.2666666666667</v>
      </c>
      <c r="E13903" s="75">
        <v>81.5333333333333</v>
      </c>
    </row>
    <row r="13904" ht="15.75" customHeight="1">
      <c r="A13904" s="13">
        <v>42269.854166666664</v>
      </c>
      <c r="B13904" s="75">
        <v>59.0</v>
      </c>
      <c r="C13904" s="75">
        <v>59.0</v>
      </c>
      <c r="D13904" s="75">
        <v>79.7666666666667</v>
      </c>
      <c r="E13904" s="75">
        <v>80.5333333333333</v>
      </c>
    </row>
    <row r="13905" ht="15.75" customHeight="1">
      <c r="A13905" s="13">
        <v>42269.864583333336</v>
      </c>
      <c r="B13905" s="75">
        <v>59.0</v>
      </c>
      <c r="C13905" s="75">
        <v>59.0</v>
      </c>
      <c r="D13905" s="75">
        <v>79.2666666666667</v>
      </c>
      <c r="E13905" s="75">
        <v>79.5333333333333</v>
      </c>
    </row>
    <row r="13906" ht="15.75" customHeight="1">
      <c r="A13906" s="13">
        <v>42269.875</v>
      </c>
      <c r="B13906" s="75">
        <v>59.0</v>
      </c>
      <c r="C13906" s="75">
        <v>59.0</v>
      </c>
      <c r="D13906" s="75">
        <v>78.8833333333333</v>
      </c>
      <c r="E13906" s="75">
        <v>78.65</v>
      </c>
    </row>
    <row r="13907" ht="15.75" customHeight="1">
      <c r="A13907" s="13">
        <v>42269.885416666664</v>
      </c>
      <c r="B13907" s="75">
        <v>59.0</v>
      </c>
      <c r="C13907" s="75">
        <v>59.0</v>
      </c>
      <c r="D13907" s="75">
        <v>78.6333333333333</v>
      </c>
      <c r="E13907" s="75">
        <v>77.9</v>
      </c>
    </row>
    <row r="13908" ht="15.75" customHeight="1">
      <c r="A13908" s="13">
        <v>42269.895833333336</v>
      </c>
      <c r="B13908" s="75">
        <v>59.0</v>
      </c>
      <c r="C13908" s="75">
        <v>59.0</v>
      </c>
      <c r="D13908" s="75">
        <v>78.3833333333333</v>
      </c>
      <c r="E13908" s="75">
        <v>77.15</v>
      </c>
    </row>
    <row r="13909" ht="15.75" customHeight="1">
      <c r="A13909" s="13">
        <v>42269.90625</v>
      </c>
      <c r="B13909" s="75">
        <v>59.0</v>
      </c>
      <c r="C13909" s="75">
        <v>59.0</v>
      </c>
      <c r="D13909" s="75">
        <v>78.1333333333333</v>
      </c>
      <c r="E13909" s="75">
        <v>76.4</v>
      </c>
    </row>
    <row r="13910" ht="15.75" customHeight="1">
      <c r="A13910" s="13">
        <v>42269.916666666664</v>
      </c>
      <c r="B13910" s="75">
        <v>58.9333333333333</v>
      </c>
      <c r="C13910" s="75">
        <v>59.0</v>
      </c>
      <c r="D13910" s="75">
        <v>77.8833333333333</v>
      </c>
      <c r="E13910" s="75">
        <v>75.7666666666667</v>
      </c>
    </row>
    <row r="13911" ht="15.75" customHeight="1">
      <c r="A13911" s="13">
        <v>42269.927083333336</v>
      </c>
      <c r="B13911" s="75">
        <v>58.6833333333333</v>
      </c>
      <c r="C13911" s="75">
        <v>59.0</v>
      </c>
      <c r="D13911" s="75">
        <v>77.6333333333333</v>
      </c>
      <c r="E13911" s="75">
        <v>75.2666666666667</v>
      </c>
    </row>
    <row r="13912" ht="15.75" customHeight="1">
      <c r="A13912" s="13">
        <v>42269.9375</v>
      </c>
      <c r="B13912" s="75">
        <v>58.4333333333333</v>
      </c>
      <c r="C13912" s="75">
        <v>59.0</v>
      </c>
      <c r="D13912" s="75">
        <v>77.3833333333333</v>
      </c>
      <c r="E13912" s="75">
        <v>74.7666666666667</v>
      </c>
    </row>
    <row r="13913" ht="15.75" customHeight="1">
      <c r="A13913" s="13">
        <v>42269.947916666664</v>
      </c>
      <c r="B13913" s="75">
        <v>58.1833333333333</v>
      </c>
      <c r="C13913" s="75">
        <v>59.0</v>
      </c>
      <c r="D13913" s="75">
        <v>77.1333333333333</v>
      </c>
      <c r="E13913" s="75">
        <v>74.2666666666667</v>
      </c>
    </row>
    <row r="13914" ht="15.75" customHeight="1">
      <c r="A13914" s="13">
        <v>42269.958333333336</v>
      </c>
      <c r="B13914" s="75">
        <v>58.0</v>
      </c>
      <c r="C13914" s="75">
        <v>58.8833333333333</v>
      </c>
      <c r="D13914" s="75">
        <v>76.8833333333333</v>
      </c>
      <c r="E13914" s="75">
        <v>73.65</v>
      </c>
    </row>
    <row r="13915" ht="15.75" customHeight="1">
      <c r="A13915" s="13">
        <v>42269.96875</v>
      </c>
      <c r="B13915" s="75">
        <v>58.0</v>
      </c>
      <c r="C13915" s="75">
        <v>58.6333333333333</v>
      </c>
      <c r="D13915" s="75">
        <v>76.6333333333333</v>
      </c>
      <c r="E13915" s="75">
        <v>72.9</v>
      </c>
    </row>
    <row r="13916" ht="15.75" customHeight="1">
      <c r="A13916" s="13">
        <v>42269.979166666664</v>
      </c>
      <c r="B13916" s="75">
        <v>58.0</v>
      </c>
      <c r="C13916" s="75">
        <v>58.3833333333333</v>
      </c>
      <c r="D13916" s="75">
        <v>76.3833333333333</v>
      </c>
      <c r="E13916" s="75">
        <v>72.15</v>
      </c>
    </row>
    <row r="13917" ht="15.75" customHeight="1">
      <c r="A13917" s="13">
        <v>42269.989583333336</v>
      </c>
      <c r="B13917" s="75">
        <v>58.0</v>
      </c>
      <c r="C13917" s="75">
        <v>58.1333333333333</v>
      </c>
      <c r="D13917" s="75">
        <v>76.1333333333333</v>
      </c>
      <c r="E13917" s="75">
        <v>71.4</v>
      </c>
    </row>
    <row r="13918" ht="15.75" customHeight="1">
      <c r="A13918" s="13">
        <v>42270.0</v>
      </c>
      <c r="B13918" s="75">
        <v>58.0</v>
      </c>
      <c r="C13918" s="75">
        <v>58.0</v>
      </c>
      <c r="D13918" s="75">
        <v>75.8833333333333</v>
      </c>
      <c r="E13918" s="75">
        <v>70.7666666666667</v>
      </c>
    </row>
    <row r="13919" ht="15.75" customHeight="1">
      <c r="A13919" s="13">
        <v>42270.010416666664</v>
      </c>
      <c r="B13919" s="75">
        <v>58.0</v>
      </c>
      <c r="C13919" s="75">
        <v>58.0</v>
      </c>
      <c r="D13919" s="75">
        <v>75.6333333333333</v>
      </c>
      <c r="E13919" s="75">
        <v>70.2666666666667</v>
      </c>
    </row>
    <row r="13920" ht="15.75" customHeight="1">
      <c r="A13920" s="13">
        <v>42270.020833333336</v>
      </c>
      <c r="B13920" s="75">
        <v>58.0</v>
      </c>
      <c r="C13920" s="75">
        <v>58.0</v>
      </c>
      <c r="D13920" s="75">
        <v>75.3833333333333</v>
      </c>
      <c r="E13920" s="75">
        <v>69.7666666666667</v>
      </c>
    </row>
    <row r="13921" ht="15.75" customHeight="1">
      <c r="A13921" s="13">
        <v>42270.03125</v>
      </c>
      <c r="B13921" s="75">
        <v>58.0</v>
      </c>
      <c r="C13921" s="75">
        <v>58.0</v>
      </c>
      <c r="D13921" s="75">
        <v>75.1333333333333</v>
      </c>
      <c r="E13921" s="75">
        <v>69.2666666666667</v>
      </c>
    </row>
    <row r="13922" ht="15.75" customHeight="1">
      <c r="A13922" s="13">
        <v>42270.041666666664</v>
      </c>
      <c r="B13922" s="75">
        <v>57.8666666666667</v>
      </c>
      <c r="C13922" s="75">
        <v>57.7666666666667</v>
      </c>
      <c r="D13922" s="75">
        <v>75.0</v>
      </c>
      <c r="E13922" s="75">
        <v>68.7666666666667</v>
      </c>
    </row>
    <row r="13923" ht="15.75" customHeight="1">
      <c r="A13923" s="13">
        <v>42270.052083333336</v>
      </c>
      <c r="B13923" s="75">
        <v>57.3666666666667</v>
      </c>
      <c r="C13923" s="75">
        <v>57.2666666666667</v>
      </c>
      <c r="D13923" s="75">
        <v>75.0</v>
      </c>
      <c r="E13923" s="75">
        <v>68.2666666666667</v>
      </c>
    </row>
    <row r="13924" ht="15.75" customHeight="1">
      <c r="A13924" s="13">
        <v>42270.0625</v>
      </c>
      <c r="B13924" s="75">
        <v>56.8666666666667</v>
      </c>
      <c r="C13924" s="75">
        <v>56.7666666666667</v>
      </c>
      <c r="D13924" s="75">
        <v>75.0</v>
      </c>
      <c r="E13924" s="75">
        <v>67.7666666666667</v>
      </c>
    </row>
    <row r="13925" ht="15.75" customHeight="1">
      <c r="A13925" s="13">
        <v>42270.072916666664</v>
      </c>
      <c r="B13925" s="75">
        <v>56.3666666666667</v>
      </c>
      <c r="C13925" s="75">
        <v>56.2666666666667</v>
      </c>
      <c r="D13925" s="75">
        <v>75.0</v>
      </c>
      <c r="E13925" s="75">
        <v>67.2666666666667</v>
      </c>
    </row>
    <row r="13926" ht="15.75" customHeight="1">
      <c r="A13926" s="13">
        <v>42270.083333333336</v>
      </c>
      <c r="B13926" s="75">
        <v>56.0</v>
      </c>
      <c r="C13926" s="75">
        <v>55.8833333333333</v>
      </c>
      <c r="D13926" s="75">
        <v>74.8833333333333</v>
      </c>
      <c r="E13926" s="75">
        <v>66.8833333333333</v>
      </c>
    </row>
    <row r="13927" ht="15.75" customHeight="1">
      <c r="A13927" s="13">
        <v>42270.09375</v>
      </c>
      <c r="B13927" s="75">
        <v>56.0</v>
      </c>
      <c r="C13927" s="75">
        <v>55.6333333333333</v>
      </c>
      <c r="D13927" s="75">
        <v>74.6333333333333</v>
      </c>
      <c r="E13927" s="75">
        <v>66.6333333333333</v>
      </c>
    </row>
    <row r="13928" ht="15.75" customHeight="1">
      <c r="A13928" s="13">
        <v>42270.104166666664</v>
      </c>
      <c r="B13928" s="75">
        <v>56.0</v>
      </c>
      <c r="C13928" s="75">
        <v>55.3833333333333</v>
      </c>
      <c r="D13928" s="75">
        <v>74.3833333333333</v>
      </c>
      <c r="E13928" s="75">
        <v>66.3833333333333</v>
      </c>
    </row>
    <row r="13929" ht="15.75" customHeight="1">
      <c r="A13929" s="13">
        <v>42270.114583333336</v>
      </c>
      <c r="B13929" s="75">
        <v>56.0</v>
      </c>
      <c r="C13929" s="75">
        <v>55.1333333333333</v>
      </c>
      <c r="D13929" s="75">
        <v>74.1333333333333</v>
      </c>
      <c r="E13929" s="75">
        <v>66.1333333333333</v>
      </c>
    </row>
    <row r="13930" ht="15.75" customHeight="1">
      <c r="A13930" s="13">
        <v>42270.125</v>
      </c>
      <c r="B13930" s="75">
        <v>56.0</v>
      </c>
      <c r="C13930" s="75">
        <v>54.8833333333333</v>
      </c>
      <c r="D13930" s="75">
        <v>73.8833333333333</v>
      </c>
      <c r="E13930" s="75">
        <v>65.7666666666667</v>
      </c>
    </row>
    <row r="13931" ht="15.75" customHeight="1">
      <c r="A13931" s="13">
        <v>42270.135416666664</v>
      </c>
      <c r="B13931" s="75">
        <v>56.0</v>
      </c>
      <c r="C13931" s="75">
        <v>54.6333333333333</v>
      </c>
      <c r="D13931" s="75">
        <v>73.6333333333333</v>
      </c>
      <c r="E13931" s="75">
        <v>65.2666666666667</v>
      </c>
    </row>
    <row r="13932" ht="15.75" customHeight="1">
      <c r="A13932" s="13">
        <v>42270.145833333336</v>
      </c>
      <c r="B13932" s="75">
        <v>56.0</v>
      </c>
      <c r="C13932" s="75">
        <v>54.3833333333333</v>
      </c>
      <c r="D13932" s="75">
        <v>73.3833333333333</v>
      </c>
      <c r="E13932" s="75">
        <v>64.7666666666667</v>
      </c>
    </row>
    <row r="13933" ht="15.75" customHeight="1">
      <c r="A13933" s="13">
        <v>42270.15625</v>
      </c>
      <c r="B13933" s="75">
        <v>56.0</v>
      </c>
      <c r="C13933" s="75">
        <v>54.1333333333333</v>
      </c>
      <c r="D13933" s="75">
        <v>73.1333333333333</v>
      </c>
      <c r="E13933" s="75">
        <v>64.2666666666667</v>
      </c>
    </row>
    <row r="13934" ht="15.75" customHeight="1">
      <c r="A13934" s="13">
        <v>42270.166666666664</v>
      </c>
      <c r="B13934" s="75">
        <v>56.0</v>
      </c>
      <c r="C13934" s="75">
        <v>54.0</v>
      </c>
      <c r="D13934" s="75">
        <v>72.8833333333333</v>
      </c>
      <c r="E13934" s="75">
        <v>63.8833333333333</v>
      </c>
    </row>
    <row r="13935" ht="15.75" customHeight="1">
      <c r="A13935" s="13">
        <v>42270.177083333336</v>
      </c>
      <c r="B13935" s="75">
        <v>56.0</v>
      </c>
      <c r="C13935" s="75">
        <v>54.0</v>
      </c>
      <c r="D13935" s="75">
        <v>72.6333333333333</v>
      </c>
      <c r="E13935" s="75">
        <v>63.6333333333333</v>
      </c>
    </row>
    <row r="13936" ht="15.75" customHeight="1">
      <c r="A13936" s="13">
        <v>42270.1875</v>
      </c>
      <c r="B13936" s="75">
        <v>56.0</v>
      </c>
      <c r="C13936" s="75">
        <v>54.0</v>
      </c>
      <c r="D13936" s="75">
        <v>72.3833333333333</v>
      </c>
      <c r="E13936" s="75">
        <v>63.3833333333333</v>
      </c>
    </row>
    <row r="13937" ht="15.75" customHeight="1">
      <c r="A13937" s="13">
        <v>42270.197916666664</v>
      </c>
      <c r="B13937" s="75">
        <v>56.0</v>
      </c>
      <c r="C13937" s="75">
        <v>54.0</v>
      </c>
      <c r="D13937" s="75">
        <v>72.1333333333333</v>
      </c>
      <c r="E13937" s="75">
        <v>63.1333333333333</v>
      </c>
    </row>
    <row r="13938" ht="15.75" customHeight="1">
      <c r="A13938" s="13">
        <v>42270.208333333336</v>
      </c>
      <c r="B13938" s="75">
        <v>55.9310344827586</v>
      </c>
      <c r="C13938" s="75">
        <v>54.0</v>
      </c>
      <c r="D13938" s="75">
        <v>71.8833333333333</v>
      </c>
      <c r="E13938" s="75">
        <v>62.8833333333333</v>
      </c>
    </row>
    <row r="13939" ht="15.75" customHeight="1">
      <c r="A13939" s="13">
        <v>42270.21875</v>
      </c>
      <c r="B13939" s="75">
        <v>55.6724137931034</v>
      </c>
      <c r="C13939" s="75">
        <v>54.0</v>
      </c>
      <c r="D13939" s="75">
        <v>71.6333333333333</v>
      </c>
      <c r="E13939" s="75">
        <v>62.6333333333333</v>
      </c>
    </row>
    <row r="13940" ht="15.75" customHeight="1">
      <c r="A13940" s="13">
        <v>42270.229166666664</v>
      </c>
      <c r="B13940" s="75">
        <v>55.4137931034483</v>
      </c>
      <c r="C13940" s="75">
        <v>54.0</v>
      </c>
      <c r="D13940" s="75">
        <v>71.3833333333333</v>
      </c>
      <c r="E13940" s="75">
        <v>62.3833333333333</v>
      </c>
    </row>
    <row r="13941" ht="15.75" customHeight="1">
      <c r="A13941" s="13">
        <v>42270.239583333336</v>
      </c>
      <c r="B13941" s="75">
        <v>55.1551724137931</v>
      </c>
      <c r="C13941" s="75">
        <v>54.0</v>
      </c>
      <c r="D13941" s="75">
        <v>71.1333333333333</v>
      </c>
      <c r="E13941" s="75">
        <v>62.1333333333333</v>
      </c>
    </row>
    <row r="13942" ht="15.75" customHeight="1">
      <c r="A13942" s="13">
        <v>42270.25</v>
      </c>
      <c r="B13942" s="75">
        <v>57.0</v>
      </c>
      <c r="C13942" s="75">
        <v>54.1166666666667</v>
      </c>
      <c r="D13942" s="75">
        <v>70.8833333333333</v>
      </c>
      <c r="E13942" s="75">
        <v>62.2333333333333</v>
      </c>
    </row>
    <row r="13943" ht="15.75" customHeight="1">
      <c r="A13943" s="13">
        <v>42270.260416666664</v>
      </c>
      <c r="B13943" s="75">
        <v>57.0</v>
      </c>
      <c r="C13943" s="75">
        <v>54.3666666666667</v>
      </c>
      <c r="D13943" s="75">
        <v>70.6333333333333</v>
      </c>
      <c r="E13943" s="75">
        <v>62.7333333333333</v>
      </c>
    </row>
    <row r="13944" ht="15.75" customHeight="1">
      <c r="A13944" s="13">
        <v>42270.270833333336</v>
      </c>
      <c r="B13944" s="75">
        <v>57.0</v>
      </c>
      <c r="C13944" s="75">
        <v>54.6166666666667</v>
      </c>
      <c r="D13944" s="75">
        <v>70.3833333333333</v>
      </c>
      <c r="E13944" s="75">
        <v>63.2333333333333</v>
      </c>
    </row>
    <row r="13945" ht="15.75" customHeight="1">
      <c r="A13945" s="13">
        <v>42270.28125</v>
      </c>
      <c r="B13945" s="75">
        <v>57.0</v>
      </c>
      <c r="C13945" s="75">
        <v>54.8666666666667</v>
      </c>
      <c r="D13945" s="75">
        <v>70.1333333333333</v>
      </c>
      <c r="E13945" s="75">
        <v>63.7333333333333</v>
      </c>
    </row>
    <row r="13946" ht="15.75" customHeight="1">
      <c r="A13946" s="13">
        <v>42270.291666666664</v>
      </c>
      <c r="B13946" s="75">
        <v>57.3333333333333</v>
      </c>
      <c r="C13946" s="75">
        <v>55.4666666666667</v>
      </c>
      <c r="D13946" s="75">
        <v>70.35</v>
      </c>
      <c r="E13946" s="75">
        <v>64.4666666666667</v>
      </c>
    </row>
    <row r="13947" ht="15.75" customHeight="1">
      <c r="A13947" s="13">
        <v>42270.302083333336</v>
      </c>
      <c r="B13947" s="75">
        <v>58.5833333333333</v>
      </c>
      <c r="C13947" s="75">
        <v>56.4666666666667</v>
      </c>
      <c r="D13947" s="75">
        <v>71.1</v>
      </c>
      <c r="E13947" s="75">
        <v>65.4666666666667</v>
      </c>
    </row>
    <row r="13948" ht="15.75" customHeight="1">
      <c r="A13948" s="13">
        <v>42270.3125</v>
      </c>
      <c r="B13948" s="75">
        <v>59.8333333333333</v>
      </c>
      <c r="C13948" s="75">
        <v>57.4666666666667</v>
      </c>
      <c r="D13948" s="75">
        <v>71.85</v>
      </c>
      <c r="E13948" s="75">
        <v>66.4666666666667</v>
      </c>
    </row>
    <row r="13949" ht="15.75" customHeight="1">
      <c r="A13949" s="13">
        <v>42270.322916666664</v>
      </c>
      <c r="B13949" s="75">
        <v>61.0833333333333</v>
      </c>
      <c r="C13949" s="75">
        <v>58.4666666666667</v>
      </c>
      <c r="D13949" s="75">
        <v>72.6</v>
      </c>
      <c r="E13949" s="75">
        <v>67.4666666666667</v>
      </c>
    </row>
    <row r="13950" ht="15.75" customHeight="1">
      <c r="A13950" s="13">
        <v>42270.333333333336</v>
      </c>
      <c r="B13950" s="75">
        <v>62.0</v>
      </c>
      <c r="C13950" s="75">
        <v>59.4666666666667</v>
      </c>
      <c r="D13950" s="75">
        <v>73.35</v>
      </c>
      <c r="E13950" s="75">
        <v>68.4666666666667</v>
      </c>
    </row>
    <row r="13951" ht="15.75" customHeight="1">
      <c r="A13951" s="13">
        <v>42270.34375</v>
      </c>
      <c r="B13951" s="75">
        <v>62.0</v>
      </c>
      <c r="C13951" s="75">
        <v>60.4666666666667</v>
      </c>
      <c r="D13951" s="75">
        <v>74.1</v>
      </c>
      <c r="E13951" s="75">
        <v>69.4666666666667</v>
      </c>
    </row>
    <row r="13952" ht="15.75" customHeight="1">
      <c r="A13952" s="13">
        <v>42270.354166666664</v>
      </c>
      <c r="B13952" s="75">
        <v>62.0</v>
      </c>
      <c r="C13952" s="75">
        <v>61.4666666666667</v>
      </c>
      <c r="D13952" s="75">
        <v>74.85</v>
      </c>
      <c r="E13952" s="75">
        <v>70.4666666666667</v>
      </c>
    </row>
    <row r="13953" ht="15.75" customHeight="1">
      <c r="A13953" s="13">
        <v>42270.364583333336</v>
      </c>
      <c r="B13953" s="75">
        <v>62.0</v>
      </c>
      <c r="C13953" s="75">
        <v>62.4666666666667</v>
      </c>
      <c r="D13953" s="75">
        <v>75.6</v>
      </c>
      <c r="E13953" s="75">
        <v>71.4666666666667</v>
      </c>
    </row>
    <row r="13954" ht="15.75" customHeight="1">
      <c r="A13954" s="13">
        <v>42270.375</v>
      </c>
      <c r="B13954" s="75">
        <v>62.1333333333333</v>
      </c>
      <c r="C13954" s="75">
        <v>63.5833333333333</v>
      </c>
      <c r="D13954" s="75">
        <v>76.4666666666667</v>
      </c>
      <c r="E13954" s="75">
        <v>72.7</v>
      </c>
    </row>
    <row r="13955" ht="15.75" customHeight="1">
      <c r="A13955" s="13">
        <v>42270.385416666664</v>
      </c>
      <c r="B13955" s="75">
        <v>62.6333333333333</v>
      </c>
      <c r="C13955" s="75">
        <v>64.8333333333333</v>
      </c>
      <c r="D13955" s="75">
        <v>77.4666666666667</v>
      </c>
      <c r="E13955" s="75">
        <v>74.2</v>
      </c>
    </row>
    <row r="13956" ht="15.75" customHeight="1">
      <c r="A13956" s="13">
        <v>42270.395833333336</v>
      </c>
      <c r="B13956" s="75">
        <v>63.1333333333333</v>
      </c>
      <c r="C13956" s="75">
        <v>66.0833333333333</v>
      </c>
      <c r="D13956" s="75">
        <v>78.4666666666667</v>
      </c>
      <c r="E13956" s="75">
        <v>75.7</v>
      </c>
    </row>
    <row r="13957" ht="15.75" customHeight="1">
      <c r="A13957" s="13">
        <v>42270.40625</v>
      </c>
      <c r="B13957" s="75">
        <v>63.6333333333333</v>
      </c>
      <c r="C13957" s="75">
        <v>67.3333333333333</v>
      </c>
      <c r="D13957" s="75">
        <v>79.4666666666667</v>
      </c>
      <c r="E13957" s="75">
        <v>77.2</v>
      </c>
    </row>
    <row r="13958" ht="15.75" customHeight="1">
      <c r="A13958" s="13">
        <v>42270.416666666664</v>
      </c>
      <c r="B13958" s="75">
        <v>64.1333333333333</v>
      </c>
      <c r="C13958" s="75">
        <v>68.4666666666667</v>
      </c>
      <c r="D13958" s="75">
        <v>80.35</v>
      </c>
      <c r="E13958" s="75">
        <v>78.35</v>
      </c>
    </row>
    <row r="13959" ht="15.75" customHeight="1">
      <c r="A13959" s="13">
        <v>42270.427083333336</v>
      </c>
      <c r="B13959" s="75">
        <v>64.6333333333333</v>
      </c>
      <c r="C13959" s="75">
        <v>69.4666666666667</v>
      </c>
      <c r="D13959" s="75">
        <v>81.1</v>
      </c>
      <c r="E13959" s="75">
        <v>79.1</v>
      </c>
    </row>
    <row r="13960" ht="15.75" customHeight="1">
      <c r="A13960" s="13">
        <v>42270.4375</v>
      </c>
      <c r="B13960" s="75">
        <v>65.1333333333333</v>
      </c>
      <c r="C13960" s="75">
        <v>70.4666666666667</v>
      </c>
      <c r="D13960" s="75">
        <v>81.85</v>
      </c>
      <c r="E13960" s="75">
        <v>79.85</v>
      </c>
    </row>
    <row r="13961" ht="15.75" customHeight="1">
      <c r="A13961" s="13">
        <v>42270.447916666664</v>
      </c>
      <c r="B13961" s="75">
        <v>65.6333333333333</v>
      </c>
      <c r="C13961" s="75">
        <v>71.4666666666667</v>
      </c>
      <c r="D13961" s="75">
        <v>82.6</v>
      </c>
      <c r="E13961" s="75">
        <v>80.6</v>
      </c>
    </row>
    <row r="13962" ht="15.75" customHeight="1">
      <c r="A13962" s="13">
        <v>42270.458333333336</v>
      </c>
      <c r="B13962" s="75">
        <v>66.4</v>
      </c>
      <c r="C13962" s="75">
        <v>72.35</v>
      </c>
      <c r="D13962" s="75">
        <v>83.35</v>
      </c>
      <c r="E13962" s="75">
        <v>81.5833333333333</v>
      </c>
    </row>
    <row r="13963" ht="15.75" customHeight="1">
      <c r="A13963" s="13">
        <v>42270.46875</v>
      </c>
      <c r="B13963" s="75">
        <v>67.9</v>
      </c>
      <c r="C13963" s="75">
        <v>73.1</v>
      </c>
      <c r="D13963" s="75">
        <v>84.1</v>
      </c>
      <c r="E13963" s="75">
        <v>82.8333333333333</v>
      </c>
    </row>
    <row r="13964" ht="15.75" customHeight="1">
      <c r="A13964" s="13">
        <v>42270.479166666664</v>
      </c>
      <c r="B13964" s="75">
        <v>69.4</v>
      </c>
      <c r="C13964" s="75">
        <v>73.85</v>
      </c>
      <c r="D13964" s="75">
        <v>84.85</v>
      </c>
      <c r="E13964" s="75">
        <v>84.0833333333333</v>
      </c>
    </row>
    <row r="13965" ht="15.75" customHeight="1">
      <c r="A13965" s="13">
        <v>42270.489583333336</v>
      </c>
      <c r="B13965" s="75">
        <v>70.9</v>
      </c>
      <c r="C13965" s="75">
        <v>74.6</v>
      </c>
      <c r="D13965" s="75">
        <v>85.6</v>
      </c>
      <c r="E13965" s="75">
        <v>85.3333333333333</v>
      </c>
    </row>
    <row r="13966" ht="15.75" customHeight="1">
      <c r="A13966" s="13">
        <v>42270.5</v>
      </c>
      <c r="B13966" s="75">
        <v>72.0666666666667</v>
      </c>
      <c r="C13966" s="75">
        <v>75.35</v>
      </c>
      <c r="D13966" s="75">
        <v>86.2333333333333</v>
      </c>
      <c r="E13966" s="75">
        <v>86.2333333333333</v>
      </c>
    </row>
    <row r="13967" ht="15.75" customHeight="1">
      <c r="A13967" s="13">
        <v>42270.510416666664</v>
      </c>
      <c r="B13967" s="75">
        <v>72.3166666666667</v>
      </c>
      <c r="C13967" s="75">
        <v>76.1</v>
      </c>
      <c r="D13967" s="75">
        <v>86.7333333333333</v>
      </c>
      <c r="E13967" s="75">
        <v>86.7333333333333</v>
      </c>
    </row>
    <row r="13968" ht="15.75" customHeight="1">
      <c r="A13968" s="13">
        <v>42270.520833333336</v>
      </c>
      <c r="B13968" s="75">
        <v>72.5666666666667</v>
      </c>
      <c r="C13968" s="75">
        <v>76.85</v>
      </c>
      <c r="D13968" s="75">
        <v>87.2333333333333</v>
      </c>
      <c r="E13968" s="75">
        <v>87.2333333333333</v>
      </c>
    </row>
    <row r="13969" ht="15.75" customHeight="1">
      <c r="A13969" s="13">
        <v>42270.53125</v>
      </c>
      <c r="B13969" s="75">
        <v>72.8166666666667</v>
      </c>
      <c r="C13969" s="75">
        <v>77.6</v>
      </c>
      <c r="D13969" s="75">
        <v>87.7333333333333</v>
      </c>
      <c r="E13969" s="75">
        <v>87.7333333333333</v>
      </c>
    </row>
    <row r="13970" ht="15.75" customHeight="1">
      <c r="A13970" s="13">
        <v>42270.541666666664</v>
      </c>
      <c r="B13970" s="75">
        <v>73.0</v>
      </c>
      <c r="C13970" s="75">
        <v>78.2333333333333</v>
      </c>
      <c r="D13970" s="75">
        <v>88.1166666666667</v>
      </c>
      <c r="E13970" s="75">
        <v>88.1166666666667</v>
      </c>
    </row>
    <row r="13971" ht="15.75" customHeight="1">
      <c r="A13971" s="13">
        <v>42270.552083333336</v>
      </c>
      <c r="B13971" s="75">
        <v>73.0</v>
      </c>
      <c r="C13971" s="75">
        <v>78.7333333333333</v>
      </c>
      <c r="D13971" s="75">
        <v>88.3666666666667</v>
      </c>
      <c r="E13971" s="75">
        <v>88.3666666666667</v>
      </c>
    </row>
    <row r="13972" ht="15.75" customHeight="1">
      <c r="A13972" s="13">
        <v>42270.5625</v>
      </c>
      <c r="B13972" s="75">
        <v>73.0</v>
      </c>
      <c r="C13972" s="75">
        <v>79.2333333333333</v>
      </c>
      <c r="D13972" s="75">
        <v>88.6166666666667</v>
      </c>
      <c r="E13972" s="75">
        <v>88.6166666666667</v>
      </c>
    </row>
    <row r="13973" ht="15.75" customHeight="1">
      <c r="A13973" s="13">
        <v>42270.572916666664</v>
      </c>
      <c r="B13973" s="75">
        <v>73.0</v>
      </c>
      <c r="C13973" s="75">
        <v>79.7333333333333</v>
      </c>
      <c r="D13973" s="75">
        <v>88.8666666666667</v>
      </c>
      <c r="E13973" s="75">
        <v>88.8666666666667</v>
      </c>
    </row>
    <row r="13974" ht="15.75" customHeight="1">
      <c r="A13974" s="13">
        <v>42270.583333333336</v>
      </c>
      <c r="B13974" s="75">
        <v>72.9333333333333</v>
      </c>
      <c r="C13974" s="75">
        <v>80.1166666666667</v>
      </c>
      <c r="D13974" s="75">
        <v>89.0</v>
      </c>
      <c r="E13974" s="75">
        <v>89.1166666666667</v>
      </c>
    </row>
    <row r="13975" ht="15.75" customHeight="1">
      <c r="A13975" s="13">
        <v>42270.59375</v>
      </c>
      <c r="B13975" s="75">
        <v>72.6833333333333</v>
      </c>
      <c r="C13975" s="75">
        <v>80.3666666666667</v>
      </c>
      <c r="D13975" s="75">
        <v>89.0</v>
      </c>
      <c r="E13975" s="75">
        <v>89.3666666666667</v>
      </c>
    </row>
    <row r="13976" ht="15.75" customHeight="1">
      <c r="A13976" s="13">
        <v>42270.604166666664</v>
      </c>
      <c r="B13976" s="75">
        <v>72.4333333333333</v>
      </c>
      <c r="C13976" s="75">
        <v>80.6166666666667</v>
      </c>
      <c r="D13976" s="75">
        <v>89.0</v>
      </c>
      <c r="E13976" s="75">
        <v>89.6166666666667</v>
      </c>
    </row>
    <row r="13977" ht="15.75" customHeight="1">
      <c r="A13977" s="13">
        <v>42270.614583333336</v>
      </c>
      <c r="B13977" s="75">
        <v>72.1833333333333</v>
      </c>
      <c r="C13977" s="75">
        <v>80.8666666666667</v>
      </c>
      <c r="D13977" s="75">
        <v>89.0</v>
      </c>
      <c r="E13977" s="75">
        <v>89.8666666666667</v>
      </c>
    </row>
    <row r="13978" ht="15.75" customHeight="1">
      <c r="A13978" s="13">
        <v>42270.625</v>
      </c>
      <c r="B13978" s="75">
        <v>71.9333333333333</v>
      </c>
      <c r="C13978" s="75">
        <v>81.0</v>
      </c>
      <c r="D13978" s="75">
        <v>88.7666666666667</v>
      </c>
      <c r="E13978" s="75">
        <v>90.0</v>
      </c>
    </row>
    <row r="13979" ht="15.75" customHeight="1">
      <c r="A13979" s="13">
        <v>42270.635416666664</v>
      </c>
      <c r="B13979" s="75">
        <v>71.6833333333333</v>
      </c>
      <c r="C13979" s="75">
        <v>81.0</v>
      </c>
      <c r="D13979" s="75">
        <v>88.2666666666667</v>
      </c>
      <c r="E13979" s="75">
        <v>90.0</v>
      </c>
    </row>
    <row r="13980" ht="15.75" customHeight="1">
      <c r="A13980" s="13">
        <v>42270.645833333336</v>
      </c>
      <c r="B13980" s="75">
        <v>71.4333333333333</v>
      </c>
      <c r="C13980" s="75">
        <v>81.0</v>
      </c>
      <c r="D13980" s="75">
        <v>87.7666666666667</v>
      </c>
      <c r="E13980" s="75">
        <v>90.0</v>
      </c>
    </row>
    <row r="13981" ht="15.75" customHeight="1">
      <c r="A13981" s="13">
        <v>42270.65625</v>
      </c>
      <c r="B13981" s="75">
        <v>71.1833333333333</v>
      </c>
      <c r="C13981" s="75">
        <v>81.0</v>
      </c>
      <c r="D13981" s="75">
        <v>87.2666666666667</v>
      </c>
      <c r="E13981" s="75">
        <v>90.0</v>
      </c>
    </row>
    <row r="13982" ht="15.75" customHeight="1">
      <c r="A13982" s="13">
        <v>42270.666666666664</v>
      </c>
      <c r="B13982" s="75">
        <v>70.7333333333333</v>
      </c>
      <c r="C13982" s="75">
        <v>80.5333333333333</v>
      </c>
      <c r="D13982" s="75">
        <v>87.0</v>
      </c>
      <c r="E13982" s="75">
        <v>89.8833333333333</v>
      </c>
    </row>
    <row r="13983" ht="15.75" customHeight="1">
      <c r="A13983" s="13">
        <v>42270.677083333336</v>
      </c>
      <c r="B13983" s="75">
        <v>69.7333333333333</v>
      </c>
      <c r="C13983" s="75">
        <v>79.5333333333333</v>
      </c>
      <c r="D13983" s="75">
        <v>87.0</v>
      </c>
      <c r="E13983" s="75">
        <v>89.6333333333333</v>
      </c>
    </row>
    <row r="13984" ht="15.75" customHeight="1">
      <c r="A13984" s="13">
        <v>42270.6875</v>
      </c>
      <c r="B13984" s="75">
        <v>68.7333333333333</v>
      </c>
      <c r="C13984" s="75">
        <v>78.5333333333333</v>
      </c>
      <c r="D13984" s="75">
        <v>87.0</v>
      </c>
      <c r="E13984" s="75">
        <v>89.3833333333333</v>
      </c>
    </row>
    <row r="13985" ht="15.75" customHeight="1">
      <c r="A13985" s="13">
        <v>42270.697916666664</v>
      </c>
      <c r="B13985" s="75">
        <v>67.7333333333333</v>
      </c>
      <c r="C13985" s="75">
        <v>77.5333333333333</v>
      </c>
      <c r="D13985" s="75">
        <v>87.0</v>
      </c>
      <c r="E13985" s="75">
        <v>89.1333333333333</v>
      </c>
    </row>
    <row r="13986" ht="15.75" customHeight="1">
      <c r="A13986" s="13">
        <v>42270.708333333336</v>
      </c>
      <c r="B13986" s="75">
        <v>66.9333333333333</v>
      </c>
      <c r="C13986" s="75">
        <v>76.4166666666667</v>
      </c>
      <c r="D13986" s="75">
        <v>86.7666666666667</v>
      </c>
      <c r="E13986" s="75">
        <v>88.5333333333333</v>
      </c>
    </row>
    <row r="13987" ht="15.75" customHeight="1">
      <c r="A13987" s="13">
        <v>42270.71875</v>
      </c>
      <c r="B13987" s="75">
        <v>66.6833333333333</v>
      </c>
      <c r="C13987" s="75">
        <v>75.1666666666667</v>
      </c>
      <c r="D13987" s="75">
        <v>86.2666666666667</v>
      </c>
      <c r="E13987" s="75">
        <v>87.5333333333333</v>
      </c>
    </row>
    <row r="13988" ht="15.75" customHeight="1">
      <c r="A13988" s="13">
        <v>42270.729166666664</v>
      </c>
      <c r="B13988" s="75">
        <v>66.4333333333333</v>
      </c>
      <c r="C13988" s="75">
        <v>73.9166666666667</v>
      </c>
      <c r="D13988" s="75">
        <v>85.7666666666667</v>
      </c>
      <c r="E13988" s="75">
        <v>86.5333333333333</v>
      </c>
    </row>
    <row r="13989" ht="15.75" customHeight="1">
      <c r="A13989" s="13">
        <v>42270.739583333336</v>
      </c>
      <c r="B13989" s="75">
        <v>66.1833333333333</v>
      </c>
      <c r="C13989" s="75">
        <v>72.6666666666667</v>
      </c>
      <c r="D13989" s="75">
        <v>85.2666666666667</v>
      </c>
      <c r="E13989" s="75">
        <v>85.5333333333333</v>
      </c>
    </row>
    <row r="13990" ht="15.75" customHeight="1">
      <c r="A13990" s="13">
        <v>42270.75</v>
      </c>
      <c r="B13990" s="75">
        <v>65.9333333333333</v>
      </c>
      <c r="C13990" s="75">
        <v>71.65</v>
      </c>
      <c r="D13990" s="75">
        <v>84.65</v>
      </c>
      <c r="E13990" s="75">
        <v>84.7666666666667</v>
      </c>
    </row>
    <row r="13991" ht="15.75" customHeight="1">
      <c r="A13991" s="13">
        <v>42270.760416666664</v>
      </c>
      <c r="B13991" s="75">
        <v>65.6833333333333</v>
      </c>
      <c r="C13991" s="75">
        <v>70.9</v>
      </c>
      <c r="D13991" s="75">
        <v>83.9</v>
      </c>
      <c r="E13991" s="75">
        <v>84.2666666666667</v>
      </c>
    </row>
    <row r="13992" ht="15.75" customHeight="1">
      <c r="A13992" s="13">
        <v>42270.770833333336</v>
      </c>
      <c r="B13992" s="75">
        <v>65.4333333333333</v>
      </c>
      <c r="C13992" s="75">
        <v>70.15</v>
      </c>
      <c r="D13992" s="75">
        <v>83.15</v>
      </c>
      <c r="E13992" s="75">
        <v>83.7666666666667</v>
      </c>
    </row>
    <row r="13993" ht="15.75" customHeight="1">
      <c r="A13993" s="13">
        <v>42270.78125</v>
      </c>
      <c r="B13993" s="75">
        <v>65.1833333333333</v>
      </c>
      <c r="C13993" s="75">
        <v>69.4</v>
      </c>
      <c r="D13993" s="75">
        <v>82.4</v>
      </c>
      <c r="E13993" s="75">
        <v>83.2666666666667</v>
      </c>
    </row>
    <row r="13994" ht="15.75" customHeight="1">
      <c r="A13994" s="13">
        <v>42270.791666666664</v>
      </c>
      <c r="B13994" s="75">
        <v>64.9333333333333</v>
      </c>
      <c r="C13994" s="75">
        <v>68.7666666666667</v>
      </c>
      <c r="D13994" s="75">
        <v>82.0</v>
      </c>
      <c r="E13994" s="75">
        <v>82.5333333333333</v>
      </c>
    </row>
    <row r="13995" ht="15.75" customHeight="1">
      <c r="A13995" s="13">
        <v>42270.802083333336</v>
      </c>
      <c r="B13995" s="75">
        <v>64.6833333333333</v>
      </c>
      <c r="C13995" s="75">
        <v>68.2666666666667</v>
      </c>
      <c r="D13995" s="75">
        <v>78.6153846153846</v>
      </c>
      <c r="E13995" s="75">
        <v>81.5333333333333</v>
      </c>
    </row>
    <row r="13996" ht="15.75" customHeight="1">
      <c r="A13996" s="13">
        <v>42270.8125</v>
      </c>
      <c r="B13996" s="75">
        <v>64.4333333333333</v>
      </c>
      <c r="C13996" s="75">
        <v>67.7666666666667</v>
      </c>
      <c r="D13996" s="75">
        <v>72.2692307692308</v>
      </c>
      <c r="E13996" s="75">
        <v>80.5333333333333</v>
      </c>
    </row>
    <row r="13997" ht="15.75" customHeight="1">
      <c r="A13997" s="13">
        <v>42270.822916666664</v>
      </c>
      <c r="B13997" s="75">
        <v>64.1833333333333</v>
      </c>
      <c r="C13997" s="75">
        <v>67.2666666666667</v>
      </c>
      <c r="D13997" s="75">
        <v>68.2307692307692</v>
      </c>
      <c r="E13997" s="75">
        <v>79.5333333333333</v>
      </c>
    </row>
    <row r="13998" ht="15.75" customHeight="1">
      <c r="A13998" s="13">
        <v>42270.833333333336</v>
      </c>
      <c r="B13998" s="75">
        <v>63.9333333333333</v>
      </c>
      <c r="C13998" s="75">
        <v>67.1166666666667</v>
      </c>
      <c r="D13998" s="75">
        <v>66.3333333333333</v>
      </c>
      <c r="E13998" s="75">
        <v>78.65</v>
      </c>
    </row>
    <row r="13999" ht="15.75" customHeight="1">
      <c r="A13999" s="13">
        <v>42270.84375</v>
      </c>
      <c r="B13999" s="75">
        <v>63.6833333333333</v>
      </c>
      <c r="C13999" s="75">
        <v>67.3666666666667</v>
      </c>
      <c r="D13999" s="75">
        <v>67.7333333333333</v>
      </c>
      <c r="E13999" s="75">
        <v>77.9</v>
      </c>
    </row>
    <row r="14000" ht="15.75" customHeight="1">
      <c r="A14000" s="13">
        <v>42270.854166666664</v>
      </c>
      <c r="B14000" s="75">
        <v>63.4333333333333</v>
      </c>
      <c r="C14000" s="75">
        <v>67.6166666666667</v>
      </c>
      <c r="D14000" s="75">
        <v>69.1481481481482</v>
      </c>
      <c r="E14000" s="75">
        <v>77.15</v>
      </c>
    </row>
    <row r="14001" ht="15.75" customHeight="1">
      <c r="A14001" s="13">
        <v>42270.864583333336</v>
      </c>
      <c r="B14001" s="75">
        <v>63.1833333333333</v>
      </c>
      <c r="C14001" s="75">
        <v>67.8666666666667</v>
      </c>
      <c r="D14001" s="75">
        <v>69.7037037037037</v>
      </c>
      <c r="E14001" s="75">
        <v>76.4</v>
      </c>
    </row>
    <row r="14002" ht="15.75" customHeight="1">
      <c r="A14002" s="13">
        <v>42270.875</v>
      </c>
      <c r="B14002" s="75">
        <v>62.9333333333333</v>
      </c>
      <c r="C14002" s="75">
        <v>67.7666666666667</v>
      </c>
      <c r="D14002" s="75">
        <v>70.35</v>
      </c>
      <c r="E14002" s="75">
        <v>75.8833333333333</v>
      </c>
    </row>
    <row r="14003" ht="15.75" customHeight="1">
      <c r="A14003" s="13">
        <v>42270.885416666664</v>
      </c>
      <c r="B14003" s="75">
        <v>62.6833333333333</v>
      </c>
      <c r="C14003" s="75">
        <v>67.2666666666667</v>
      </c>
      <c r="D14003" s="75">
        <v>71.1</v>
      </c>
      <c r="E14003" s="75">
        <v>75.6333333333333</v>
      </c>
    </row>
    <row r="14004" ht="15.75" customHeight="1">
      <c r="A14004" s="13">
        <v>42270.895833333336</v>
      </c>
      <c r="B14004" s="75">
        <v>62.4333333333333</v>
      </c>
      <c r="C14004" s="75">
        <v>66.7666666666667</v>
      </c>
      <c r="D14004" s="75">
        <v>71.85</v>
      </c>
      <c r="E14004" s="75">
        <v>75.3833333333333</v>
      </c>
    </row>
    <row r="14005" ht="15.75" customHeight="1">
      <c r="A14005" s="13">
        <v>42270.90625</v>
      </c>
      <c r="B14005" s="75">
        <v>62.1833333333333</v>
      </c>
      <c r="C14005" s="75">
        <v>66.2666666666667</v>
      </c>
      <c r="D14005" s="75">
        <v>72.6</v>
      </c>
      <c r="E14005" s="75">
        <v>75.1333333333333</v>
      </c>
    </row>
    <row r="14006" ht="15.75" customHeight="1">
      <c r="A14006" s="13">
        <v>42270.916666666664</v>
      </c>
      <c r="B14006" s="75">
        <v>61.9333333333333</v>
      </c>
      <c r="C14006" s="75">
        <v>65.7666666666667</v>
      </c>
      <c r="D14006" s="75">
        <v>72.5961538461538</v>
      </c>
      <c r="E14006" s="75">
        <v>74.7666666666667</v>
      </c>
    </row>
    <row r="14007" ht="15.75" customHeight="1">
      <c r="A14007" s="13">
        <v>42270.927083333336</v>
      </c>
      <c r="B14007" s="75">
        <v>61.6833333333333</v>
      </c>
      <c r="C14007" s="75">
        <v>65.2666666666667</v>
      </c>
      <c r="D14007" s="75">
        <v>71.7307692307692</v>
      </c>
      <c r="E14007" s="75">
        <v>74.2666666666667</v>
      </c>
    </row>
    <row r="14008" ht="15.75" customHeight="1">
      <c r="A14008" s="13">
        <v>42270.9375</v>
      </c>
      <c r="B14008" s="75">
        <v>61.4333333333333</v>
      </c>
      <c r="C14008" s="75">
        <v>64.7666666666667</v>
      </c>
      <c r="D14008" s="75">
        <v>70.8653846153846</v>
      </c>
      <c r="E14008" s="75">
        <v>73.7666666666667</v>
      </c>
    </row>
    <row r="14009" ht="15.75" customHeight="1">
      <c r="A14009" s="13">
        <v>42270.947916666664</v>
      </c>
      <c r="B14009" s="75">
        <v>61.1833333333333</v>
      </c>
      <c r="C14009" s="75">
        <v>64.2666666666667</v>
      </c>
      <c r="D14009" s="75">
        <v>70.0</v>
      </c>
      <c r="E14009" s="75">
        <v>73.2666666666667</v>
      </c>
    </row>
    <row r="14010" ht="15.75" customHeight="1">
      <c r="A14010" s="13">
        <v>42270.958333333336</v>
      </c>
      <c r="B14010" s="75">
        <v>61.0666666666667</v>
      </c>
      <c r="C14010" s="75">
        <v>63.8833333333333</v>
      </c>
      <c r="D14010" s="75">
        <v>69.8897637795276</v>
      </c>
      <c r="E14010" s="75">
        <v>72.65</v>
      </c>
    </row>
    <row r="14011" ht="15.75" customHeight="1">
      <c r="A14011" s="13">
        <v>42270.96875</v>
      </c>
      <c r="B14011" s="75">
        <v>61.3166666666667</v>
      </c>
      <c r="C14011" s="75">
        <v>63.6333333333333</v>
      </c>
      <c r="D14011" s="75">
        <v>69.6535433070866</v>
      </c>
      <c r="E14011" s="75">
        <v>71.9</v>
      </c>
    </row>
    <row r="14012" ht="15.75" customHeight="1">
      <c r="A14012" s="13">
        <v>42270.979166666664</v>
      </c>
      <c r="B14012" s="75">
        <v>61.5666666666667</v>
      </c>
      <c r="C14012" s="75">
        <v>63.3833333333333</v>
      </c>
      <c r="D14012" s="75">
        <v>69.4173228346457</v>
      </c>
      <c r="E14012" s="75">
        <v>71.15</v>
      </c>
    </row>
    <row r="14013" ht="15.75" customHeight="1">
      <c r="A14013" s="13">
        <v>42270.989583333336</v>
      </c>
      <c r="B14013" s="75">
        <v>61.8166666666667</v>
      </c>
      <c r="C14013" s="75">
        <v>63.1333333333333</v>
      </c>
      <c r="D14013" s="75">
        <v>69.1811023622047</v>
      </c>
      <c r="E14013" s="75">
        <v>70.4</v>
      </c>
    </row>
    <row r="14014" ht="15.75" customHeight="1">
      <c r="A14014" s="13">
        <v>42271.0</v>
      </c>
      <c r="B14014" s="75">
        <v>62.0</v>
      </c>
      <c r="C14014" s="75">
        <v>62.8833333333333</v>
      </c>
      <c r="D14014" s="75">
        <v>68.9448818897638</v>
      </c>
      <c r="E14014" s="75">
        <v>69.7666666666667</v>
      </c>
    </row>
    <row r="14015" ht="15.75" customHeight="1">
      <c r="A14015" s="13">
        <v>42271.010416666664</v>
      </c>
      <c r="B14015" s="75">
        <v>62.0</v>
      </c>
      <c r="C14015" s="75">
        <v>62.6333333333333</v>
      </c>
      <c r="D14015" s="75">
        <v>68.7086614173228</v>
      </c>
      <c r="E14015" s="75">
        <v>69.2666666666667</v>
      </c>
    </row>
    <row r="14016" ht="15.75" customHeight="1">
      <c r="A14016" s="13">
        <v>42271.020833333336</v>
      </c>
      <c r="B14016" s="75">
        <v>62.0</v>
      </c>
      <c r="C14016" s="75">
        <v>62.3833333333333</v>
      </c>
      <c r="D14016" s="75">
        <v>68.4724409448819</v>
      </c>
      <c r="E14016" s="75">
        <v>68.7666666666667</v>
      </c>
    </row>
    <row r="14017" ht="15.75" customHeight="1">
      <c r="A14017" s="13">
        <v>42271.03125</v>
      </c>
      <c r="B14017" s="75">
        <v>62.0</v>
      </c>
      <c r="C14017" s="75">
        <v>62.1333333333333</v>
      </c>
      <c r="D14017" s="75">
        <v>68.2362204724409</v>
      </c>
      <c r="E14017" s="75">
        <v>68.2666666666667</v>
      </c>
    </row>
    <row r="14018" ht="15.75" customHeight="1">
      <c r="A14018" s="13">
        <v>42271.041666666664</v>
      </c>
      <c r="B14018" s="75">
        <v>61.9333333333333</v>
      </c>
      <c r="C14018" s="75">
        <v>62.0</v>
      </c>
      <c r="D14018" s="75">
        <v>68.0</v>
      </c>
      <c r="E14018" s="75">
        <v>67.7666666666667</v>
      </c>
    </row>
    <row r="14019" ht="15.75" customHeight="1">
      <c r="A14019" s="13">
        <v>42271.052083333336</v>
      </c>
      <c r="B14019" s="75">
        <v>61.6833333333333</v>
      </c>
      <c r="C14019" s="75">
        <v>62.0</v>
      </c>
      <c r="D14019" s="75">
        <v>67.7637795275591</v>
      </c>
      <c r="E14019" s="75">
        <v>67.2666666666667</v>
      </c>
    </row>
    <row r="14020" ht="15.75" customHeight="1">
      <c r="A14020" s="13">
        <v>42271.0625</v>
      </c>
      <c r="B14020" s="75">
        <v>61.4333333333333</v>
      </c>
      <c r="C14020" s="75">
        <v>62.0</v>
      </c>
      <c r="D14020" s="75">
        <v>67.5275590551181</v>
      </c>
      <c r="E14020" s="75">
        <v>66.7666666666667</v>
      </c>
    </row>
    <row r="14021" ht="15.75" customHeight="1">
      <c r="A14021" s="13">
        <v>42271.072916666664</v>
      </c>
      <c r="B14021" s="75">
        <v>61.1833333333333</v>
      </c>
      <c r="C14021" s="75">
        <v>62.0</v>
      </c>
      <c r="D14021" s="75">
        <v>67.2913385826772</v>
      </c>
      <c r="E14021" s="75">
        <v>66.2666666666667</v>
      </c>
    </row>
    <row r="14022" ht="15.75" customHeight="1">
      <c r="A14022" s="13">
        <v>42271.083333333336</v>
      </c>
      <c r="B14022" s="75">
        <v>61.0</v>
      </c>
      <c r="C14022" s="75">
        <v>61.8833333333333</v>
      </c>
      <c r="D14022" s="75">
        <v>67.0551181102362</v>
      </c>
      <c r="E14022" s="75">
        <v>65.8833333333333</v>
      </c>
    </row>
    <row r="14023" ht="15.75" customHeight="1">
      <c r="A14023" s="13">
        <v>42271.09375</v>
      </c>
      <c r="B14023" s="75">
        <v>61.0</v>
      </c>
      <c r="C14023" s="75">
        <v>61.6333333333333</v>
      </c>
      <c r="D14023" s="75">
        <v>66.8188976377953</v>
      </c>
      <c r="E14023" s="75">
        <v>65.6333333333333</v>
      </c>
    </row>
    <row r="14024" ht="15.75" customHeight="1">
      <c r="A14024" s="13">
        <v>42271.104166666664</v>
      </c>
      <c r="B14024" s="75">
        <v>61.0</v>
      </c>
      <c r="C14024" s="75">
        <v>61.3833333333333</v>
      </c>
      <c r="D14024" s="75">
        <v>66.5826771653543</v>
      </c>
      <c r="E14024" s="75">
        <v>65.3833333333333</v>
      </c>
    </row>
    <row r="14025" ht="15.75" customHeight="1">
      <c r="A14025" s="13">
        <v>42271.114583333336</v>
      </c>
      <c r="B14025" s="75">
        <v>61.0</v>
      </c>
      <c r="C14025" s="75">
        <v>61.1333333333333</v>
      </c>
      <c r="D14025" s="75">
        <v>66.3464566929134</v>
      </c>
      <c r="E14025" s="75">
        <v>65.1333333333333</v>
      </c>
    </row>
    <row r="14026" ht="15.75" customHeight="1">
      <c r="A14026" s="13">
        <v>42271.125</v>
      </c>
      <c r="B14026" s="75">
        <v>61.0</v>
      </c>
      <c r="C14026" s="75">
        <v>60.8833333333333</v>
      </c>
      <c r="D14026" s="75">
        <v>66.1102362204724</v>
      </c>
      <c r="E14026" s="75">
        <v>65.0</v>
      </c>
    </row>
    <row r="14027" ht="15.75" customHeight="1">
      <c r="A14027" s="13">
        <v>42271.135416666664</v>
      </c>
      <c r="B14027" s="75">
        <v>61.0</v>
      </c>
      <c r="C14027" s="75">
        <v>60.6333333333333</v>
      </c>
      <c r="D14027" s="75">
        <v>65.8740157480315</v>
      </c>
      <c r="E14027" s="75">
        <v>65.0</v>
      </c>
    </row>
    <row r="14028" ht="15.75" customHeight="1">
      <c r="A14028" s="13">
        <v>42271.145833333336</v>
      </c>
      <c r="B14028" s="75">
        <v>61.0</v>
      </c>
      <c r="C14028" s="75">
        <v>60.3833333333333</v>
      </c>
      <c r="D14028" s="75">
        <v>65.6377952755905</v>
      </c>
      <c r="E14028" s="75">
        <v>65.0</v>
      </c>
    </row>
    <row r="14029" ht="15.75" customHeight="1">
      <c r="A14029" s="13">
        <v>42271.15625</v>
      </c>
      <c r="B14029" s="75">
        <v>61.0</v>
      </c>
      <c r="C14029" s="75">
        <v>60.1333333333333</v>
      </c>
      <c r="D14029" s="75">
        <v>65.4015748031496</v>
      </c>
      <c r="E14029" s="75">
        <v>65.0</v>
      </c>
    </row>
    <row r="14030" ht="15.75" customHeight="1">
      <c r="A14030" s="13">
        <v>42271.166666666664</v>
      </c>
      <c r="B14030" s="75">
        <v>61.0</v>
      </c>
      <c r="C14030" s="75">
        <v>60.0</v>
      </c>
      <c r="D14030" s="75">
        <v>65.1653543307087</v>
      </c>
      <c r="E14030" s="75">
        <v>64.8833333333333</v>
      </c>
    </row>
    <row r="14031" ht="15.75" customHeight="1">
      <c r="A14031" s="13">
        <v>42271.177083333336</v>
      </c>
      <c r="B14031" s="75">
        <v>61.0</v>
      </c>
      <c r="C14031" s="75">
        <v>60.0</v>
      </c>
      <c r="D14031" s="75">
        <v>64.9291338582677</v>
      </c>
      <c r="E14031" s="75">
        <v>64.6333333333333</v>
      </c>
    </row>
    <row r="14032" ht="15.75" customHeight="1">
      <c r="A14032" s="13">
        <v>42271.1875</v>
      </c>
      <c r="B14032" s="75">
        <v>61.0</v>
      </c>
      <c r="C14032" s="75">
        <v>60.0</v>
      </c>
      <c r="D14032" s="75">
        <v>64.6929133858268</v>
      </c>
      <c r="E14032" s="75">
        <v>64.3833333333333</v>
      </c>
    </row>
    <row r="14033" ht="15.75" customHeight="1">
      <c r="A14033" s="13">
        <v>42271.197916666664</v>
      </c>
      <c r="B14033" s="75">
        <v>61.0</v>
      </c>
      <c r="C14033" s="75">
        <v>60.0</v>
      </c>
      <c r="D14033" s="75">
        <v>64.4566929133858</v>
      </c>
      <c r="E14033" s="75">
        <v>64.1333333333333</v>
      </c>
    </row>
    <row r="14034" ht="15.75" customHeight="1">
      <c r="A14034" s="13">
        <v>42271.208333333336</v>
      </c>
      <c r="B14034" s="75">
        <v>61.0666666666667</v>
      </c>
      <c r="C14034" s="75">
        <v>60.0</v>
      </c>
      <c r="D14034" s="75">
        <v>64.2204724409449</v>
      </c>
      <c r="E14034" s="75">
        <v>64.1166666666667</v>
      </c>
    </row>
    <row r="14035" ht="15.75" customHeight="1">
      <c r="A14035" s="13">
        <v>42271.21875</v>
      </c>
      <c r="B14035" s="75">
        <v>61.3166666666667</v>
      </c>
      <c r="C14035" s="75">
        <v>60.0</v>
      </c>
      <c r="D14035" s="75">
        <v>64.0555555555556</v>
      </c>
      <c r="E14035" s="75">
        <v>64.3666666666667</v>
      </c>
    </row>
    <row r="14036" ht="15.75" customHeight="1">
      <c r="A14036" s="13">
        <v>42271.229166666664</v>
      </c>
      <c r="B14036" s="75">
        <v>61.5666666666667</v>
      </c>
      <c r="C14036" s="75">
        <v>60.0</v>
      </c>
      <c r="D14036" s="75">
        <v>64.8888888888889</v>
      </c>
      <c r="E14036" s="75">
        <v>64.6166666666667</v>
      </c>
    </row>
    <row r="14037" ht="15.75" customHeight="1">
      <c r="A14037" s="13">
        <v>42271.239583333336</v>
      </c>
      <c r="B14037" s="75">
        <v>61.8166666666667</v>
      </c>
      <c r="C14037" s="75">
        <v>60.0</v>
      </c>
      <c r="D14037" s="75">
        <v>65.0</v>
      </c>
      <c r="E14037" s="75">
        <v>64.8666666666667</v>
      </c>
    </row>
    <row r="14038" ht="15.75" customHeight="1">
      <c r="A14038" s="13">
        <v>42271.25</v>
      </c>
      <c r="B14038" s="75">
        <v>62.0666666666667</v>
      </c>
      <c r="C14038" s="75">
        <v>60.1166666666667</v>
      </c>
      <c r="D14038" s="75">
        <v>65.1166666666667</v>
      </c>
      <c r="E14038" s="75">
        <v>65.0</v>
      </c>
    </row>
    <row r="14039" ht="15.75" customHeight="1">
      <c r="A14039" s="13">
        <v>42271.260416666664</v>
      </c>
      <c r="B14039" s="75">
        <v>62.3166666666667</v>
      </c>
      <c r="C14039" s="75">
        <v>60.3666666666667</v>
      </c>
      <c r="D14039" s="75">
        <v>65.3666666666667</v>
      </c>
      <c r="E14039" s="75">
        <v>65.0</v>
      </c>
    </row>
    <row r="14040" ht="15.75" customHeight="1">
      <c r="A14040" s="13">
        <v>42271.270833333336</v>
      </c>
      <c r="B14040" s="75">
        <v>62.5666666666667</v>
      </c>
      <c r="C14040" s="75">
        <v>60.6166666666667</v>
      </c>
      <c r="D14040" s="75">
        <v>65.6166666666667</v>
      </c>
      <c r="E14040" s="75">
        <v>65.0</v>
      </c>
    </row>
    <row r="14041" ht="15.75" customHeight="1">
      <c r="A14041" s="13">
        <v>42271.28125</v>
      </c>
      <c r="B14041" s="75">
        <v>62.8166666666667</v>
      </c>
      <c r="C14041" s="75">
        <v>60.8666666666667</v>
      </c>
      <c r="D14041" s="75">
        <v>65.8666666666667</v>
      </c>
      <c r="E14041" s="75">
        <v>65.0</v>
      </c>
    </row>
    <row r="14042" ht="15.75" customHeight="1">
      <c r="A14042" s="13">
        <v>42271.291666666664</v>
      </c>
      <c r="B14042" s="75">
        <v>63.2666666666667</v>
      </c>
      <c r="C14042" s="75">
        <v>61.5833333333333</v>
      </c>
      <c r="D14042" s="75">
        <v>66.0</v>
      </c>
      <c r="E14042" s="75">
        <v>65.5833333333333</v>
      </c>
    </row>
    <row r="14043" ht="15.75" customHeight="1">
      <c r="A14043" s="13">
        <v>42271.302083333336</v>
      </c>
      <c r="B14043" s="75">
        <v>64.2666666666667</v>
      </c>
      <c r="C14043" s="75">
        <v>62.8333333333333</v>
      </c>
      <c r="D14043" s="75">
        <v>65.6</v>
      </c>
      <c r="E14043" s="75">
        <v>66.8333333333333</v>
      </c>
    </row>
    <row r="14044" ht="15.75" customHeight="1">
      <c r="A14044" s="13">
        <v>42271.3125</v>
      </c>
      <c r="B14044" s="75">
        <v>65.2666666666667</v>
      </c>
      <c r="C14044" s="75">
        <v>64.0833333333333</v>
      </c>
      <c r="D14044" s="75">
        <v>64.1153846153846</v>
      </c>
      <c r="E14044" s="75">
        <v>68.0833333333333</v>
      </c>
    </row>
    <row r="14045" ht="15.75" customHeight="1">
      <c r="A14045" s="13">
        <v>42271.322916666664</v>
      </c>
      <c r="B14045" s="75">
        <v>66.2666666666667</v>
      </c>
      <c r="C14045" s="75">
        <v>65.3333333333333</v>
      </c>
      <c r="D14045" s="75">
        <v>64.6923076923077</v>
      </c>
      <c r="E14045" s="75">
        <v>69.3333333333333</v>
      </c>
    </row>
    <row r="14046" ht="15.75" customHeight="1">
      <c r="A14046" s="13">
        <v>42271.333333333336</v>
      </c>
      <c r="B14046" s="75">
        <v>67.0666666666667</v>
      </c>
      <c r="C14046" s="75">
        <v>66.5833333333333</v>
      </c>
      <c r="D14046" s="75">
        <v>65.1166666666667</v>
      </c>
      <c r="E14046" s="75">
        <v>70.5833333333333</v>
      </c>
    </row>
    <row r="14047" ht="15.75" customHeight="1">
      <c r="A14047" s="13">
        <v>42271.34375</v>
      </c>
      <c r="B14047" s="75">
        <v>67.3166666666667</v>
      </c>
      <c r="C14047" s="75">
        <v>67.8333333333333</v>
      </c>
      <c r="D14047" s="75">
        <v>65.3666666666667</v>
      </c>
      <c r="E14047" s="75">
        <v>71.8333333333333</v>
      </c>
    </row>
    <row r="14048" ht="15.75" customHeight="1">
      <c r="A14048" s="13">
        <v>42271.354166666664</v>
      </c>
      <c r="B14048" s="75">
        <v>67.5666666666667</v>
      </c>
      <c r="C14048" s="75">
        <v>69.0833333333333</v>
      </c>
      <c r="D14048" s="75">
        <v>65.6166666666667</v>
      </c>
      <c r="E14048" s="75">
        <v>73.0833333333333</v>
      </c>
    </row>
    <row r="14049" ht="15.75" customHeight="1">
      <c r="A14049" s="13">
        <v>42271.364583333336</v>
      </c>
      <c r="B14049" s="75">
        <v>67.8166666666667</v>
      </c>
      <c r="C14049" s="75">
        <v>70.3333333333333</v>
      </c>
      <c r="D14049" s="75">
        <v>65.8666666666667</v>
      </c>
      <c r="E14049" s="75">
        <v>74.3333333333333</v>
      </c>
    </row>
    <row r="14050" ht="15.75" customHeight="1">
      <c r="A14050" s="13">
        <v>42271.375</v>
      </c>
      <c r="B14050" s="75">
        <v>68.1333333333333</v>
      </c>
      <c r="C14050" s="75">
        <v>71.35</v>
      </c>
      <c r="D14050" s="75">
        <v>66.5833333333333</v>
      </c>
      <c r="E14050" s="75">
        <v>75.7</v>
      </c>
    </row>
    <row r="14051" ht="15.75" customHeight="1">
      <c r="A14051" s="13">
        <v>42271.385416666664</v>
      </c>
      <c r="B14051" s="75">
        <v>68.6333333333333</v>
      </c>
      <c r="C14051" s="75">
        <v>72.1</v>
      </c>
      <c r="D14051" s="75">
        <v>67.8333333333333</v>
      </c>
      <c r="E14051" s="75">
        <v>77.2</v>
      </c>
    </row>
    <row r="14052" ht="15.75" customHeight="1">
      <c r="A14052" s="13">
        <v>42271.395833333336</v>
      </c>
      <c r="B14052" s="75">
        <v>69.1333333333333</v>
      </c>
      <c r="C14052" s="75">
        <v>72.85</v>
      </c>
      <c r="D14052" s="75">
        <v>69.0833333333333</v>
      </c>
      <c r="E14052" s="75">
        <v>78.7</v>
      </c>
    </row>
    <row r="14053" ht="15.75" customHeight="1">
      <c r="A14053" s="13">
        <v>42271.40625</v>
      </c>
      <c r="B14053" s="75">
        <v>69.6333333333333</v>
      </c>
      <c r="C14053" s="75">
        <v>73.6</v>
      </c>
      <c r="D14053" s="75">
        <v>70.3333333333333</v>
      </c>
      <c r="E14053" s="75">
        <v>80.2</v>
      </c>
    </row>
    <row r="14054" ht="15.75" customHeight="1">
      <c r="A14054" s="13">
        <v>42271.416666666664</v>
      </c>
      <c r="B14054" s="75">
        <v>70.2</v>
      </c>
      <c r="C14054" s="75">
        <v>74.4666666666667</v>
      </c>
      <c r="D14054" s="75">
        <v>71.5833333333333</v>
      </c>
      <c r="E14054" s="75">
        <v>81.5833333333333</v>
      </c>
    </row>
    <row r="14055" ht="15.75" customHeight="1">
      <c r="A14055" s="13">
        <v>42271.427083333336</v>
      </c>
      <c r="B14055" s="75">
        <v>70.95</v>
      </c>
      <c r="C14055" s="75">
        <v>75.4666666666667</v>
      </c>
      <c r="D14055" s="75">
        <v>72.8333333333333</v>
      </c>
      <c r="E14055" s="75">
        <v>82.8333333333333</v>
      </c>
    </row>
    <row r="14056" ht="15.75" customHeight="1">
      <c r="A14056" s="13">
        <v>42271.4375</v>
      </c>
      <c r="B14056" s="75">
        <v>71.7</v>
      </c>
      <c r="C14056" s="75">
        <v>76.4666666666667</v>
      </c>
      <c r="D14056" s="75">
        <v>74.0833333333333</v>
      </c>
      <c r="E14056" s="75">
        <v>84.0833333333333</v>
      </c>
    </row>
    <row r="14057" ht="15.75" customHeight="1">
      <c r="A14057" s="13">
        <v>42271.447916666664</v>
      </c>
      <c r="B14057" s="75">
        <v>72.45</v>
      </c>
      <c r="C14057" s="75">
        <v>77.4666666666667</v>
      </c>
      <c r="D14057" s="75">
        <v>75.3333333333333</v>
      </c>
      <c r="E14057" s="75">
        <v>85.3333333333333</v>
      </c>
    </row>
    <row r="14058" ht="15.75" customHeight="1">
      <c r="A14058" s="13">
        <v>42271.458333333336</v>
      </c>
      <c r="B14058" s="75">
        <v>73.1333333333333</v>
      </c>
      <c r="C14058" s="75">
        <v>78.7</v>
      </c>
      <c r="D14058" s="75">
        <v>76.35</v>
      </c>
      <c r="E14058" s="75">
        <v>86.35</v>
      </c>
    </row>
    <row r="14059" ht="15.75" customHeight="1">
      <c r="A14059" s="13">
        <v>42271.46875</v>
      </c>
      <c r="B14059" s="75">
        <v>73.6333333333333</v>
      </c>
      <c r="C14059" s="75">
        <v>80.2</v>
      </c>
      <c r="D14059" s="75">
        <v>77.1</v>
      </c>
      <c r="E14059" s="75">
        <v>87.1</v>
      </c>
    </row>
    <row r="14060" ht="15.75" customHeight="1">
      <c r="A14060" s="13">
        <v>42271.479166666664</v>
      </c>
      <c r="B14060" s="75">
        <v>74.1333333333333</v>
      </c>
      <c r="C14060" s="75">
        <v>81.7</v>
      </c>
      <c r="D14060" s="75">
        <v>77.85</v>
      </c>
      <c r="E14060" s="75">
        <v>87.85</v>
      </c>
    </row>
    <row r="14061" ht="15.75" customHeight="1">
      <c r="A14061" s="13">
        <v>42271.489583333336</v>
      </c>
      <c r="B14061" s="75">
        <v>74.6333333333333</v>
      </c>
      <c r="C14061" s="75">
        <v>83.2</v>
      </c>
      <c r="D14061" s="75">
        <v>78.6</v>
      </c>
      <c r="E14061" s="75">
        <v>88.6</v>
      </c>
    </row>
    <row r="14062" ht="15.75" customHeight="1">
      <c r="A14062" s="13">
        <v>42271.5</v>
      </c>
      <c r="B14062" s="75">
        <v>75.1333333333333</v>
      </c>
      <c r="C14062" s="75">
        <v>84.0</v>
      </c>
      <c r="D14062" s="75">
        <v>79.2333333333333</v>
      </c>
      <c r="E14062" s="75">
        <v>89.35</v>
      </c>
    </row>
    <row r="14063" ht="15.75" customHeight="1">
      <c r="A14063" s="13">
        <v>42271.510416666664</v>
      </c>
      <c r="B14063" s="75">
        <v>75.6333333333333</v>
      </c>
      <c r="C14063" s="75">
        <v>84.0</v>
      </c>
      <c r="D14063" s="75">
        <v>79.7333333333333</v>
      </c>
      <c r="E14063" s="75">
        <v>90.1</v>
      </c>
    </row>
    <row r="14064" ht="15.75" customHeight="1">
      <c r="A14064" s="13">
        <v>42271.520833333336</v>
      </c>
      <c r="B14064" s="75">
        <v>76.1333333333333</v>
      </c>
      <c r="C14064" s="75">
        <v>84.0</v>
      </c>
      <c r="D14064" s="75">
        <v>80.2333333333333</v>
      </c>
      <c r="E14064" s="75">
        <v>90.85</v>
      </c>
    </row>
    <row r="14065" ht="15.75" customHeight="1">
      <c r="A14065" s="13">
        <v>42271.53125</v>
      </c>
      <c r="B14065" s="75">
        <v>76.6333333333333</v>
      </c>
      <c r="C14065" s="75">
        <v>84.0</v>
      </c>
      <c r="D14065" s="75">
        <v>80.7333333333333</v>
      </c>
      <c r="E14065" s="75">
        <v>91.6</v>
      </c>
    </row>
    <row r="14066" ht="15.75" customHeight="1">
      <c r="A14066" s="13">
        <v>42271.541666666664</v>
      </c>
      <c r="B14066" s="75">
        <v>77.0666666666667</v>
      </c>
      <c r="C14066" s="75">
        <v>84.2333333333333</v>
      </c>
      <c r="D14066" s="75">
        <v>81.2333333333333</v>
      </c>
      <c r="E14066" s="75">
        <v>92.1166666666667</v>
      </c>
    </row>
    <row r="14067" ht="15.75" customHeight="1">
      <c r="A14067" s="13">
        <v>42271.552083333336</v>
      </c>
      <c r="B14067" s="75">
        <v>77.3166666666667</v>
      </c>
      <c r="C14067" s="75">
        <v>84.7333333333333</v>
      </c>
      <c r="D14067" s="75">
        <v>81.7333333333333</v>
      </c>
      <c r="E14067" s="75">
        <v>92.3666666666667</v>
      </c>
    </row>
    <row r="14068" ht="15.75" customHeight="1">
      <c r="A14068" s="13">
        <v>42271.5625</v>
      </c>
      <c r="B14068" s="75">
        <v>77.5666666666667</v>
      </c>
      <c r="C14068" s="75">
        <v>85.2333333333333</v>
      </c>
      <c r="D14068" s="75">
        <v>82.2333333333333</v>
      </c>
      <c r="E14068" s="75">
        <v>92.6166666666667</v>
      </c>
    </row>
    <row r="14069" ht="15.75" customHeight="1">
      <c r="A14069" s="13">
        <v>42271.572916666664</v>
      </c>
      <c r="B14069" s="75">
        <v>77.8166666666667</v>
      </c>
      <c r="C14069" s="75">
        <v>85.7333333333333</v>
      </c>
      <c r="D14069" s="75">
        <v>82.7333333333333</v>
      </c>
      <c r="E14069" s="75">
        <v>92.8666666666667</v>
      </c>
    </row>
    <row r="14070" ht="15.75" customHeight="1">
      <c r="A14070" s="13">
        <v>42271.583333333336</v>
      </c>
      <c r="B14070" s="75">
        <v>78.0</v>
      </c>
      <c r="C14070" s="75">
        <v>86.35</v>
      </c>
      <c r="D14070" s="75">
        <v>83.2333333333333</v>
      </c>
      <c r="E14070" s="75">
        <v>93.0</v>
      </c>
    </row>
    <row r="14071" ht="15.75" customHeight="1">
      <c r="A14071" s="13">
        <v>42271.59375</v>
      </c>
      <c r="B14071" s="75">
        <v>78.0</v>
      </c>
      <c r="C14071" s="75">
        <v>87.1</v>
      </c>
      <c r="D14071" s="75">
        <v>83.7333333333333</v>
      </c>
      <c r="E14071" s="75">
        <v>93.0</v>
      </c>
    </row>
    <row r="14072" ht="15.75" customHeight="1">
      <c r="A14072" s="13">
        <v>42271.604166666664</v>
      </c>
      <c r="B14072" s="75">
        <v>78.0</v>
      </c>
      <c r="C14072" s="75">
        <v>87.85</v>
      </c>
      <c r="D14072" s="75">
        <v>84.2333333333333</v>
      </c>
      <c r="E14072" s="75">
        <v>93.0</v>
      </c>
    </row>
    <row r="14073" ht="15.75" customHeight="1">
      <c r="A14073" s="13">
        <v>42271.614583333336</v>
      </c>
      <c r="B14073" s="75">
        <v>78.0</v>
      </c>
      <c r="C14073" s="75">
        <v>88.6</v>
      </c>
      <c r="D14073" s="75">
        <v>84.7333333333333</v>
      </c>
      <c r="E14073" s="75">
        <v>93.0</v>
      </c>
    </row>
    <row r="14074" ht="15.75" customHeight="1">
      <c r="A14074" s="13">
        <v>42271.625</v>
      </c>
      <c r="B14074" s="75">
        <v>78.0</v>
      </c>
      <c r="C14074" s="75">
        <v>88.7666666666667</v>
      </c>
      <c r="D14074" s="75">
        <v>84.7666666666667</v>
      </c>
      <c r="E14074" s="75">
        <v>93.1166666666667</v>
      </c>
    </row>
    <row r="14075" ht="15.75" customHeight="1">
      <c r="A14075" s="13">
        <v>42271.635416666664</v>
      </c>
      <c r="B14075" s="75">
        <v>78.0</v>
      </c>
      <c r="C14075" s="75">
        <v>88.2666666666667</v>
      </c>
      <c r="D14075" s="75">
        <v>84.2666666666667</v>
      </c>
      <c r="E14075" s="75">
        <v>93.3666666666667</v>
      </c>
    </row>
    <row r="14076" ht="15.75" customHeight="1">
      <c r="A14076" s="13">
        <v>42271.645833333336</v>
      </c>
      <c r="B14076" s="75">
        <v>78.0</v>
      </c>
      <c r="C14076" s="75">
        <v>87.7666666666667</v>
      </c>
      <c r="D14076" s="75">
        <v>83.7666666666667</v>
      </c>
      <c r="E14076" s="75">
        <v>93.6166666666667</v>
      </c>
    </row>
    <row r="14077" ht="15.75" customHeight="1">
      <c r="A14077" s="13">
        <v>42271.65625</v>
      </c>
      <c r="B14077" s="75">
        <v>78.0</v>
      </c>
      <c r="C14077" s="75">
        <v>87.2666666666667</v>
      </c>
      <c r="D14077" s="75">
        <v>83.2666666666667</v>
      </c>
      <c r="E14077" s="75">
        <v>93.8666666666667</v>
      </c>
    </row>
    <row r="14078" ht="15.75" customHeight="1">
      <c r="A14078" s="13">
        <v>42271.666666666664</v>
      </c>
      <c r="B14078" s="75">
        <v>77.6</v>
      </c>
      <c r="C14078" s="75">
        <v>86.7666666666667</v>
      </c>
      <c r="D14078" s="75">
        <v>82.8333333333333</v>
      </c>
      <c r="E14078" s="75">
        <v>93.7666666666667</v>
      </c>
    </row>
    <row r="14079" ht="15.75" customHeight="1">
      <c r="A14079" s="13">
        <v>42271.677083333336</v>
      </c>
      <c r="B14079" s="75">
        <v>76.1</v>
      </c>
      <c r="C14079" s="75">
        <v>86.2666666666667</v>
      </c>
      <c r="D14079" s="75">
        <v>82.4761904761905</v>
      </c>
      <c r="E14079" s="75">
        <v>93.2666666666667</v>
      </c>
    </row>
    <row r="14080" ht="15.75" customHeight="1">
      <c r="A14080" s="13">
        <v>42271.6875</v>
      </c>
      <c r="B14080" s="75">
        <v>74.6</v>
      </c>
      <c r="C14080" s="75">
        <v>85.7666666666667</v>
      </c>
      <c r="D14080" s="75">
        <v>82.1190476190476</v>
      </c>
      <c r="E14080" s="75">
        <v>92.7666666666667</v>
      </c>
    </row>
    <row r="14081" ht="15.75" customHeight="1">
      <c r="A14081" s="13">
        <v>42271.697916666664</v>
      </c>
      <c r="B14081" s="75">
        <v>73.1</v>
      </c>
      <c r="C14081" s="75">
        <v>85.2666666666667</v>
      </c>
      <c r="D14081" s="75">
        <v>82.0</v>
      </c>
      <c r="E14081" s="75">
        <v>92.2666666666667</v>
      </c>
    </row>
    <row r="14082" ht="15.75" customHeight="1">
      <c r="A14082" s="13">
        <v>42271.708333333336</v>
      </c>
      <c r="B14082" s="75">
        <v>72.0</v>
      </c>
      <c r="C14082" s="75">
        <v>84.1833333333333</v>
      </c>
      <c r="D14082" s="75">
        <v>81.5333333333333</v>
      </c>
      <c r="E14082" s="75">
        <v>91.5333333333333</v>
      </c>
    </row>
    <row r="14083" ht="15.75" customHeight="1">
      <c r="A14083" s="13">
        <v>42271.71875</v>
      </c>
      <c r="B14083" s="75">
        <v>72.0</v>
      </c>
      <c r="C14083" s="75">
        <v>82.4333333333333</v>
      </c>
      <c r="D14083" s="75">
        <v>80.5333333333333</v>
      </c>
      <c r="E14083" s="75">
        <v>90.5333333333333</v>
      </c>
    </row>
    <row r="14084" ht="15.75" customHeight="1">
      <c r="A14084" s="13">
        <v>42271.729166666664</v>
      </c>
      <c r="B14084" s="75">
        <v>72.0</v>
      </c>
      <c r="C14084" s="75">
        <v>80.6833333333333</v>
      </c>
      <c r="D14084" s="75">
        <v>79.5333333333333</v>
      </c>
      <c r="E14084" s="75">
        <v>89.5333333333333</v>
      </c>
    </row>
    <row r="14085" ht="15.75" customHeight="1">
      <c r="A14085" s="13">
        <v>42271.739583333336</v>
      </c>
      <c r="B14085" s="75">
        <v>72.0</v>
      </c>
      <c r="C14085" s="75">
        <v>78.9333333333333</v>
      </c>
      <c r="D14085" s="75">
        <v>78.5333333333333</v>
      </c>
      <c r="E14085" s="75">
        <v>88.5333333333333</v>
      </c>
    </row>
    <row r="14086" ht="15.75" customHeight="1">
      <c r="A14086" s="13">
        <v>42271.75</v>
      </c>
      <c r="B14086" s="75">
        <v>71.7333333333333</v>
      </c>
      <c r="C14086" s="75">
        <v>77.65</v>
      </c>
      <c r="D14086" s="75">
        <v>77.7666666666667</v>
      </c>
      <c r="E14086" s="75">
        <v>87.7666666666667</v>
      </c>
    </row>
    <row r="14087" ht="15.75" customHeight="1">
      <c r="A14087" s="13">
        <v>42271.760416666664</v>
      </c>
      <c r="B14087" s="75">
        <v>70.7333333333333</v>
      </c>
      <c r="C14087" s="75">
        <v>76.9</v>
      </c>
      <c r="D14087" s="75">
        <v>77.2666666666667</v>
      </c>
      <c r="E14087" s="75">
        <v>87.2666666666667</v>
      </c>
    </row>
    <row r="14088" ht="15.75" customHeight="1">
      <c r="A14088" s="13">
        <v>42271.770833333336</v>
      </c>
      <c r="B14088" s="75">
        <v>69.7333333333333</v>
      </c>
      <c r="C14088" s="75">
        <v>76.15</v>
      </c>
      <c r="D14088" s="75">
        <v>76.7666666666667</v>
      </c>
      <c r="E14088" s="75">
        <v>86.7666666666667</v>
      </c>
    </row>
    <row r="14089" ht="15.75" customHeight="1">
      <c r="A14089" s="13">
        <v>42271.78125</v>
      </c>
      <c r="B14089" s="75">
        <v>68.7333333333333</v>
      </c>
      <c r="C14089" s="75">
        <v>75.4</v>
      </c>
      <c r="D14089" s="75">
        <v>76.2666666666667</v>
      </c>
      <c r="E14089" s="75">
        <v>86.2666666666667</v>
      </c>
    </row>
    <row r="14090" ht="15.75" customHeight="1">
      <c r="A14090" s="13">
        <v>42271.791666666664</v>
      </c>
      <c r="B14090" s="75">
        <v>67.9333333333333</v>
      </c>
      <c r="C14090" s="75">
        <v>74.7666666666667</v>
      </c>
      <c r="D14090" s="75">
        <v>75.7666666666667</v>
      </c>
      <c r="E14090" s="75">
        <v>85.7666666666667</v>
      </c>
    </row>
    <row r="14091" ht="15.75" customHeight="1">
      <c r="A14091" s="13">
        <v>42271.802083333336</v>
      </c>
      <c r="B14091" s="75">
        <v>67.6833333333333</v>
      </c>
      <c r="C14091" s="75">
        <v>74.2666666666667</v>
      </c>
      <c r="D14091" s="75">
        <v>75.2666666666667</v>
      </c>
      <c r="E14091" s="75">
        <v>85.2666666666667</v>
      </c>
    </row>
    <row r="14092" ht="15.75" customHeight="1">
      <c r="A14092" s="13">
        <v>42271.8125</v>
      </c>
      <c r="B14092" s="75">
        <v>67.4333333333333</v>
      </c>
      <c r="C14092" s="75">
        <v>73.7666666666667</v>
      </c>
      <c r="D14092" s="75">
        <v>74.7666666666667</v>
      </c>
      <c r="E14092" s="75">
        <v>84.7666666666667</v>
      </c>
    </row>
    <row r="14093" ht="15.75" customHeight="1">
      <c r="A14093" s="13">
        <v>42271.822916666664</v>
      </c>
      <c r="B14093" s="75">
        <v>67.1833333333333</v>
      </c>
      <c r="C14093" s="75">
        <v>73.2666666666667</v>
      </c>
      <c r="D14093" s="75">
        <v>74.2666666666667</v>
      </c>
      <c r="E14093" s="75">
        <v>84.2666666666667</v>
      </c>
    </row>
    <row r="14094" ht="15.75" customHeight="1">
      <c r="A14094" s="13">
        <v>42271.833333333336</v>
      </c>
      <c r="B14094" s="75">
        <v>66.8666666666667</v>
      </c>
      <c r="C14094" s="75">
        <v>72.8833333333333</v>
      </c>
      <c r="D14094" s="75">
        <v>73.7666666666667</v>
      </c>
      <c r="E14094" s="75">
        <v>83.65</v>
      </c>
    </row>
    <row r="14095" ht="15.75" customHeight="1">
      <c r="A14095" s="13">
        <v>42271.84375</v>
      </c>
      <c r="B14095" s="75">
        <v>66.3666666666667</v>
      </c>
      <c r="C14095" s="75">
        <v>72.6333333333333</v>
      </c>
      <c r="D14095" s="75">
        <v>73.2666666666667</v>
      </c>
      <c r="E14095" s="75">
        <v>82.9</v>
      </c>
    </row>
    <row r="14096" ht="15.75" customHeight="1">
      <c r="A14096" s="13">
        <v>42271.854166666664</v>
      </c>
      <c r="B14096" s="75">
        <v>65.8666666666667</v>
      </c>
      <c r="C14096" s="75">
        <v>72.3833333333333</v>
      </c>
      <c r="D14096" s="75">
        <v>72.7666666666667</v>
      </c>
      <c r="E14096" s="75">
        <v>82.15</v>
      </c>
    </row>
    <row r="14097" ht="15.75" customHeight="1">
      <c r="A14097" s="13">
        <v>42271.864583333336</v>
      </c>
      <c r="B14097" s="75">
        <v>65.3666666666667</v>
      </c>
      <c r="C14097" s="75">
        <v>72.1333333333333</v>
      </c>
      <c r="D14097" s="75">
        <v>72.2666666666667</v>
      </c>
      <c r="E14097" s="75">
        <v>81.4</v>
      </c>
    </row>
    <row r="14098" ht="15.75" customHeight="1">
      <c r="A14098" s="13">
        <v>42271.875</v>
      </c>
      <c r="B14098" s="75">
        <v>64.9333333333333</v>
      </c>
      <c r="C14098" s="75">
        <v>71.65</v>
      </c>
      <c r="D14098" s="75">
        <v>71.8833333333333</v>
      </c>
      <c r="E14098" s="75">
        <v>80.7666666666667</v>
      </c>
    </row>
    <row r="14099" ht="15.75" customHeight="1">
      <c r="A14099" s="13">
        <v>42271.885416666664</v>
      </c>
      <c r="B14099" s="75">
        <v>64.6833333333333</v>
      </c>
      <c r="C14099" s="75">
        <v>70.9</v>
      </c>
      <c r="D14099" s="75">
        <v>71.6333333333333</v>
      </c>
      <c r="E14099" s="75">
        <v>80.2666666666667</v>
      </c>
    </row>
    <row r="14100" ht="15.75" customHeight="1">
      <c r="A14100" s="13">
        <v>42271.895833333336</v>
      </c>
      <c r="B14100" s="75">
        <v>64.4333333333333</v>
      </c>
      <c r="C14100" s="75">
        <v>70.15</v>
      </c>
      <c r="D14100" s="75">
        <v>71.3833333333333</v>
      </c>
      <c r="E14100" s="75">
        <v>79.7666666666667</v>
      </c>
    </row>
    <row r="14101" ht="15.75" customHeight="1">
      <c r="A14101" s="13">
        <v>42271.90625</v>
      </c>
      <c r="B14101" s="75">
        <v>64.1833333333333</v>
      </c>
      <c r="C14101" s="75">
        <v>69.4</v>
      </c>
      <c r="D14101" s="75">
        <v>71.1333333333333</v>
      </c>
      <c r="E14101" s="75">
        <v>79.2666666666667</v>
      </c>
    </row>
    <row r="14102" ht="15.75" customHeight="1">
      <c r="A14102" s="13">
        <v>42271.916666666664</v>
      </c>
      <c r="B14102" s="75">
        <v>63.8666666666667</v>
      </c>
      <c r="C14102" s="75">
        <v>68.8833333333333</v>
      </c>
      <c r="D14102" s="75">
        <v>70.8833333333333</v>
      </c>
      <c r="E14102" s="75">
        <v>78.65</v>
      </c>
    </row>
    <row r="14103" ht="15.75" customHeight="1">
      <c r="A14103" s="13">
        <v>42271.927083333336</v>
      </c>
      <c r="B14103" s="75">
        <v>63.3666666666667</v>
      </c>
      <c r="C14103" s="75">
        <v>68.6333333333333</v>
      </c>
      <c r="D14103" s="75">
        <v>70.6333333333333</v>
      </c>
      <c r="E14103" s="75">
        <v>77.9</v>
      </c>
    </row>
    <row r="14104" ht="15.75" customHeight="1">
      <c r="A14104" s="13">
        <v>42271.9375</v>
      </c>
      <c r="B14104" s="75">
        <v>62.8666666666667</v>
      </c>
      <c r="C14104" s="75">
        <v>68.3833333333333</v>
      </c>
      <c r="D14104" s="75">
        <v>70.3833333333333</v>
      </c>
      <c r="E14104" s="75">
        <v>77.15</v>
      </c>
    </row>
    <row r="14105" ht="15.75" customHeight="1">
      <c r="A14105" s="13">
        <v>42271.947916666664</v>
      </c>
      <c r="B14105" s="75">
        <v>62.3666666666667</v>
      </c>
      <c r="C14105" s="75">
        <v>68.1333333333333</v>
      </c>
      <c r="D14105" s="75">
        <v>70.1333333333333</v>
      </c>
      <c r="E14105" s="75">
        <v>76.4</v>
      </c>
    </row>
    <row r="14106" ht="15.75" customHeight="1">
      <c r="A14106" s="13">
        <v>42271.958333333336</v>
      </c>
      <c r="B14106" s="75">
        <v>62.0</v>
      </c>
      <c r="C14106" s="75">
        <v>67.7666666666667</v>
      </c>
      <c r="D14106" s="75">
        <v>69.8833333333333</v>
      </c>
      <c r="E14106" s="75">
        <v>75.7666666666667</v>
      </c>
    </row>
    <row r="14107" ht="15.75" customHeight="1">
      <c r="A14107" s="13">
        <v>42271.96875</v>
      </c>
      <c r="B14107" s="75">
        <v>62.0</v>
      </c>
      <c r="C14107" s="75">
        <v>67.2666666666667</v>
      </c>
      <c r="D14107" s="75">
        <v>69.6333333333333</v>
      </c>
      <c r="E14107" s="75">
        <v>75.2666666666667</v>
      </c>
    </row>
    <row r="14108" ht="15.75" customHeight="1">
      <c r="A14108" s="13">
        <v>42271.979166666664</v>
      </c>
      <c r="B14108" s="75">
        <v>62.0</v>
      </c>
      <c r="C14108" s="75">
        <v>66.7666666666667</v>
      </c>
      <c r="D14108" s="75">
        <v>69.3833333333333</v>
      </c>
      <c r="E14108" s="75">
        <v>74.7666666666667</v>
      </c>
    </row>
    <row r="14109" ht="15.75" customHeight="1">
      <c r="A14109" s="13">
        <v>42271.989583333336</v>
      </c>
      <c r="B14109" s="75">
        <v>62.0</v>
      </c>
      <c r="C14109" s="75">
        <v>66.2666666666667</v>
      </c>
      <c r="D14109" s="75">
        <v>69.1333333333333</v>
      </c>
      <c r="E14109" s="75">
        <v>74.2666666666667</v>
      </c>
    </row>
    <row r="14110" ht="15.75" customHeight="1">
      <c r="A14110" s="13">
        <v>42272.0</v>
      </c>
      <c r="B14110" s="75">
        <v>61.9333333333333</v>
      </c>
      <c r="C14110" s="75">
        <v>66.0</v>
      </c>
      <c r="D14110" s="75">
        <v>68.8833333333333</v>
      </c>
      <c r="E14110" s="75">
        <v>73.8833333333333</v>
      </c>
    </row>
    <row r="14111" ht="15.75" customHeight="1">
      <c r="A14111" s="13">
        <v>42272.010416666664</v>
      </c>
      <c r="B14111" s="75">
        <v>61.6833333333333</v>
      </c>
      <c r="C14111" s="75">
        <v>66.0</v>
      </c>
      <c r="D14111" s="75">
        <v>68.6333333333333</v>
      </c>
      <c r="E14111" s="75">
        <v>73.6333333333333</v>
      </c>
    </row>
    <row r="14112" ht="15.75" customHeight="1">
      <c r="A14112" s="13">
        <v>42272.020833333336</v>
      </c>
      <c r="B14112" s="75">
        <v>61.4333333333333</v>
      </c>
      <c r="C14112" s="75">
        <v>66.0</v>
      </c>
      <c r="D14112" s="75">
        <v>68.3833333333333</v>
      </c>
      <c r="E14112" s="75">
        <v>73.3833333333333</v>
      </c>
    </row>
    <row r="14113" ht="15.75" customHeight="1">
      <c r="A14113" s="13">
        <v>42272.03125</v>
      </c>
      <c r="B14113" s="75">
        <v>61.1833333333333</v>
      </c>
      <c r="C14113" s="75">
        <v>66.0</v>
      </c>
      <c r="D14113" s="75">
        <v>68.1333333333333</v>
      </c>
      <c r="E14113" s="75">
        <v>73.1333333333333</v>
      </c>
    </row>
    <row r="14114" ht="15.75" customHeight="1">
      <c r="A14114" s="13">
        <v>42272.041666666664</v>
      </c>
      <c r="B14114" s="75">
        <v>60.9333333333333</v>
      </c>
      <c r="C14114" s="75">
        <v>65.65</v>
      </c>
      <c r="D14114" s="75">
        <v>67.7666666666667</v>
      </c>
      <c r="E14114" s="75">
        <v>72.7666666666667</v>
      </c>
    </row>
    <row r="14115" ht="15.75" customHeight="1">
      <c r="A14115" s="13">
        <v>42272.052083333336</v>
      </c>
      <c r="B14115" s="75">
        <v>60.6833333333333</v>
      </c>
      <c r="C14115" s="75">
        <v>64.9</v>
      </c>
      <c r="D14115" s="75">
        <v>67.2666666666667</v>
      </c>
      <c r="E14115" s="75">
        <v>72.2666666666667</v>
      </c>
    </row>
    <row r="14116" ht="15.75" customHeight="1">
      <c r="A14116" s="13">
        <v>42272.0625</v>
      </c>
      <c r="B14116" s="75">
        <v>60.4333333333333</v>
      </c>
      <c r="C14116" s="75">
        <v>64.15</v>
      </c>
      <c r="D14116" s="75">
        <v>66.7666666666667</v>
      </c>
      <c r="E14116" s="75">
        <v>71.7666666666667</v>
      </c>
    </row>
    <row r="14117" ht="15.75" customHeight="1">
      <c r="A14117" s="13">
        <v>42272.072916666664</v>
      </c>
      <c r="B14117" s="75">
        <v>60.1833333333333</v>
      </c>
      <c r="C14117" s="75">
        <v>63.4</v>
      </c>
      <c r="D14117" s="75">
        <v>66.2666666666667</v>
      </c>
      <c r="E14117" s="75">
        <v>71.2666666666667</v>
      </c>
    </row>
    <row r="14118" ht="15.75" customHeight="1">
      <c r="A14118" s="13">
        <v>42272.083333333336</v>
      </c>
      <c r="B14118" s="75">
        <v>59.9333333333333</v>
      </c>
      <c r="C14118" s="75">
        <v>63.0</v>
      </c>
      <c r="D14118" s="75">
        <v>66.0</v>
      </c>
      <c r="E14118" s="75">
        <v>70.8833333333333</v>
      </c>
    </row>
    <row r="14119" ht="15.75" customHeight="1">
      <c r="A14119" s="13">
        <v>42272.09375</v>
      </c>
      <c r="B14119" s="75">
        <v>59.6833333333333</v>
      </c>
      <c r="C14119" s="75">
        <v>63.0</v>
      </c>
      <c r="D14119" s="75">
        <v>66.0</v>
      </c>
      <c r="E14119" s="75">
        <v>70.6333333333333</v>
      </c>
    </row>
    <row r="14120" ht="15.75" customHeight="1">
      <c r="A14120" s="13">
        <v>42272.104166666664</v>
      </c>
      <c r="B14120" s="75">
        <v>59.4333333333333</v>
      </c>
      <c r="C14120" s="75">
        <v>63.0</v>
      </c>
      <c r="D14120" s="75">
        <v>66.0</v>
      </c>
      <c r="E14120" s="75">
        <v>70.3833333333333</v>
      </c>
    </row>
    <row r="14121" ht="15.75" customHeight="1">
      <c r="A14121" s="13">
        <v>42272.114583333336</v>
      </c>
      <c r="B14121" s="75">
        <v>59.1833333333333</v>
      </c>
      <c r="C14121" s="75">
        <v>63.0</v>
      </c>
      <c r="D14121" s="75">
        <v>66.0</v>
      </c>
      <c r="E14121" s="75">
        <v>70.1333333333333</v>
      </c>
    </row>
    <row r="14122" ht="15.75" customHeight="1">
      <c r="A14122" s="13">
        <v>42272.125</v>
      </c>
      <c r="B14122" s="75">
        <v>59.0</v>
      </c>
      <c r="C14122" s="75">
        <v>63.0</v>
      </c>
      <c r="D14122" s="75">
        <v>65.8833333333333</v>
      </c>
      <c r="E14122" s="75">
        <v>69.8833333333333</v>
      </c>
    </row>
    <row r="14123" ht="15.75" customHeight="1">
      <c r="A14123" s="13">
        <v>42272.135416666664</v>
      </c>
      <c r="B14123" s="75">
        <v>59.0</v>
      </c>
      <c r="C14123" s="75">
        <v>63.0</v>
      </c>
      <c r="D14123" s="75">
        <v>65.6333333333333</v>
      </c>
      <c r="E14123" s="75">
        <v>69.6333333333333</v>
      </c>
    </row>
    <row r="14124" ht="15.75" customHeight="1">
      <c r="A14124" s="13">
        <v>42272.145833333336</v>
      </c>
      <c r="B14124" s="75">
        <v>59.0</v>
      </c>
      <c r="C14124" s="75">
        <v>63.0</v>
      </c>
      <c r="D14124" s="75">
        <v>65.3833333333333</v>
      </c>
      <c r="E14124" s="75">
        <v>69.3833333333333</v>
      </c>
    </row>
    <row r="14125" ht="15.75" customHeight="1">
      <c r="A14125" s="13">
        <v>42272.15625</v>
      </c>
      <c r="B14125" s="75">
        <v>59.0</v>
      </c>
      <c r="C14125" s="75">
        <v>63.0</v>
      </c>
      <c r="D14125" s="75">
        <v>65.1333333333333</v>
      </c>
      <c r="E14125" s="75">
        <v>69.1333333333333</v>
      </c>
    </row>
    <row r="14126" ht="15.75" customHeight="1">
      <c r="A14126" s="13">
        <v>42272.166666666664</v>
      </c>
      <c r="B14126" s="75">
        <v>59.0666666666667</v>
      </c>
      <c r="C14126" s="75">
        <v>63.0</v>
      </c>
      <c r="D14126" s="75">
        <v>64.65</v>
      </c>
      <c r="E14126" s="75">
        <v>69.0</v>
      </c>
    </row>
    <row r="14127" ht="15.75" customHeight="1">
      <c r="A14127" s="13">
        <v>42272.177083333336</v>
      </c>
      <c r="B14127" s="75">
        <v>59.3166666666667</v>
      </c>
      <c r="C14127" s="75">
        <v>63.0</v>
      </c>
      <c r="D14127" s="75">
        <v>63.9</v>
      </c>
      <c r="E14127" s="75">
        <v>69.0</v>
      </c>
    </row>
    <row r="14128" ht="15.75" customHeight="1">
      <c r="A14128" s="13">
        <v>42272.1875</v>
      </c>
      <c r="B14128" s="75">
        <v>59.5666666666667</v>
      </c>
      <c r="C14128" s="75">
        <v>63.0</v>
      </c>
      <c r="D14128" s="75">
        <v>63.15</v>
      </c>
      <c r="E14128" s="75">
        <v>69.0</v>
      </c>
    </row>
    <row r="14129" ht="15.75" customHeight="1">
      <c r="A14129" s="13">
        <v>42272.197916666664</v>
      </c>
      <c r="B14129" s="75">
        <v>59.8166666666667</v>
      </c>
      <c r="C14129" s="75">
        <v>62.7777777777778</v>
      </c>
      <c r="D14129" s="75">
        <v>62.4</v>
      </c>
      <c r="E14129" s="75">
        <v>69.0</v>
      </c>
    </row>
    <row r="14130" ht="15.75" customHeight="1">
      <c r="A14130" s="13">
        <v>42272.208333333336</v>
      </c>
      <c r="B14130" s="75">
        <v>60.0</v>
      </c>
      <c r="C14130" s="75">
        <v>61.0</v>
      </c>
      <c r="D14130" s="75">
        <v>62.0</v>
      </c>
      <c r="E14130" s="75">
        <v>68.65</v>
      </c>
    </row>
    <row r="14131" ht="15.75" customHeight="1">
      <c r="A14131" s="13">
        <v>42272.21875</v>
      </c>
      <c r="B14131" s="75">
        <v>60.0</v>
      </c>
      <c r="C14131" s="75">
        <v>61.0</v>
      </c>
      <c r="D14131" s="75">
        <v>62.0</v>
      </c>
      <c r="E14131" s="75">
        <v>67.9</v>
      </c>
    </row>
    <row r="14132" ht="15.75" customHeight="1">
      <c r="A14132" s="13">
        <v>42272.229166666664</v>
      </c>
      <c r="B14132" s="75">
        <v>60.0</v>
      </c>
      <c r="C14132" s="75">
        <v>61.0</v>
      </c>
      <c r="D14132" s="75">
        <v>62.0</v>
      </c>
      <c r="E14132" s="75">
        <v>67.15</v>
      </c>
    </row>
    <row r="14133" ht="15.75" customHeight="1">
      <c r="A14133" s="13">
        <v>42272.239583333336</v>
      </c>
      <c r="B14133" s="75">
        <v>60.0</v>
      </c>
      <c r="C14133" s="75">
        <v>61.0</v>
      </c>
      <c r="D14133" s="75">
        <v>62.0</v>
      </c>
      <c r="E14133" s="75">
        <v>66.4</v>
      </c>
    </row>
    <row r="14134" ht="15.75" customHeight="1">
      <c r="A14134" s="13">
        <v>42272.25</v>
      </c>
      <c r="B14134" s="75">
        <v>59.9333333333333</v>
      </c>
      <c r="C14134" s="75">
        <v>61.2333333333333</v>
      </c>
      <c r="D14134" s="75">
        <v>62.0</v>
      </c>
      <c r="E14134" s="75">
        <v>66.4666666666667</v>
      </c>
    </row>
    <row r="14135" ht="15.75" customHeight="1">
      <c r="A14135" s="13">
        <v>42272.260416666664</v>
      </c>
      <c r="B14135" s="75">
        <v>59.6833333333333</v>
      </c>
      <c r="C14135" s="75">
        <v>61.7333333333333</v>
      </c>
      <c r="D14135" s="75">
        <v>62.0</v>
      </c>
      <c r="E14135" s="75">
        <v>67.4666666666667</v>
      </c>
    </row>
    <row r="14136" ht="15.75" customHeight="1">
      <c r="A14136" s="13">
        <v>42272.270833333336</v>
      </c>
      <c r="B14136" s="75">
        <v>59.4333333333333</v>
      </c>
      <c r="C14136" s="75">
        <v>62.2333333333333</v>
      </c>
      <c r="D14136" s="75">
        <v>62.0</v>
      </c>
      <c r="E14136" s="75">
        <v>68.4666666666667</v>
      </c>
    </row>
    <row r="14137" ht="15.75" customHeight="1">
      <c r="A14137" s="13">
        <v>42272.28125</v>
      </c>
      <c r="B14137" s="75">
        <v>59.1833333333333</v>
      </c>
      <c r="C14137" s="75">
        <v>62.7333333333333</v>
      </c>
      <c r="D14137" s="75">
        <v>62.0</v>
      </c>
      <c r="E14137" s="75">
        <v>69.4666666666667</v>
      </c>
    </row>
    <row r="14138" ht="15.75" customHeight="1">
      <c r="A14138" s="13">
        <v>42272.291666666664</v>
      </c>
      <c r="B14138" s="75">
        <v>59.2666666666667</v>
      </c>
      <c r="C14138" s="75">
        <v>63.35</v>
      </c>
      <c r="D14138" s="75">
        <v>62.35</v>
      </c>
      <c r="E14138" s="75">
        <v>70.7</v>
      </c>
    </row>
    <row r="14139" ht="15.75" customHeight="1">
      <c r="A14139" s="13">
        <v>42272.302083333336</v>
      </c>
      <c r="B14139" s="75">
        <v>60.2666666666667</v>
      </c>
      <c r="C14139" s="75">
        <v>64.1</v>
      </c>
      <c r="D14139" s="75">
        <v>63.1</v>
      </c>
      <c r="E14139" s="75">
        <v>72.2</v>
      </c>
    </row>
    <row r="14140" ht="15.75" customHeight="1">
      <c r="A14140" s="13">
        <v>42272.3125</v>
      </c>
      <c r="B14140" s="75">
        <v>61.2666666666667</v>
      </c>
      <c r="C14140" s="75">
        <v>64.85</v>
      </c>
      <c r="D14140" s="75">
        <v>63.85</v>
      </c>
      <c r="E14140" s="75">
        <v>73.7</v>
      </c>
    </row>
    <row r="14141" ht="15.75" customHeight="1">
      <c r="A14141" s="13">
        <v>42272.322916666664</v>
      </c>
      <c r="B14141" s="75">
        <v>62.2666666666667</v>
      </c>
      <c r="C14141" s="75">
        <v>65.6</v>
      </c>
      <c r="D14141" s="75">
        <v>64.6</v>
      </c>
      <c r="E14141" s="75">
        <v>75.2</v>
      </c>
    </row>
    <row r="14142" ht="15.75" customHeight="1">
      <c r="A14142" s="13">
        <v>42272.333333333336</v>
      </c>
      <c r="B14142" s="75">
        <v>63.3333333333333</v>
      </c>
      <c r="C14142" s="75">
        <v>66.35</v>
      </c>
      <c r="D14142" s="75">
        <v>65.2333333333333</v>
      </c>
      <c r="E14142" s="75">
        <v>76.8166666666667</v>
      </c>
    </row>
    <row r="14143" ht="15.75" customHeight="1">
      <c r="A14143" s="13">
        <v>42272.34375</v>
      </c>
      <c r="B14143" s="75">
        <v>64.5833333333333</v>
      </c>
      <c r="C14143" s="75">
        <v>67.1</v>
      </c>
      <c r="D14143" s="75">
        <v>65.7333333333333</v>
      </c>
      <c r="E14143" s="75">
        <v>78.5666666666667</v>
      </c>
    </row>
    <row r="14144" ht="15.75" customHeight="1">
      <c r="A14144" s="13">
        <v>42272.354166666664</v>
      </c>
      <c r="B14144" s="75">
        <v>65.8333333333333</v>
      </c>
      <c r="C14144" s="75">
        <v>67.85</v>
      </c>
      <c r="D14144" s="75">
        <v>66.2333333333333</v>
      </c>
      <c r="E14144" s="75">
        <v>80.3166666666667</v>
      </c>
    </row>
    <row r="14145" ht="15.75" customHeight="1">
      <c r="A14145" s="13">
        <v>42272.364583333336</v>
      </c>
      <c r="B14145" s="75">
        <v>67.0833333333333</v>
      </c>
      <c r="C14145" s="75">
        <v>68.6</v>
      </c>
      <c r="D14145" s="75">
        <v>66.7333333333333</v>
      </c>
      <c r="E14145" s="75">
        <v>82.0666666666667</v>
      </c>
    </row>
    <row r="14146" ht="15.75" customHeight="1">
      <c r="A14146" s="13">
        <v>42272.375</v>
      </c>
      <c r="B14146" s="75">
        <v>68.0666666666667</v>
      </c>
      <c r="C14146" s="75">
        <v>69.5833333333333</v>
      </c>
      <c r="D14146" s="75">
        <v>67.5833333333333</v>
      </c>
      <c r="E14146" s="75">
        <v>83.4666666666667</v>
      </c>
    </row>
    <row r="14147" ht="15.75" customHeight="1">
      <c r="A14147" s="13">
        <v>42272.385416666664</v>
      </c>
      <c r="B14147" s="75">
        <v>68.3166666666667</v>
      </c>
      <c r="C14147" s="75">
        <v>70.8333333333333</v>
      </c>
      <c r="D14147" s="75">
        <v>68.8333333333333</v>
      </c>
      <c r="E14147" s="75">
        <v>84.4666666666667</v>
      </c>
    </row>
    <row r="14148" ht="15.75" customHeight="1">
      <c r="A14148" s="13">
        <v>42272.395833333336</v>
      </c>
      <c r="B14148" s="75">
        <v>68.5666666666667</v>
      </c>
      <c r="C14148" s="75">
        <v>72.0833333333333</v>
      </c>
      <c r="D14148" s="75">
        <v>70.0833333333333</v>
      </c>
      <c r="E14148" s="75">
        <v>85.4666666666667</v>
      </c>
    </row>
    <row r="14149" ht="15.75" customHeight="1">
      <c r="A14149" s="13">
        <v>42272.40625</v>
      </c>
      <c r="B14149" s="75">
        <v>68.8166666666667</v>
      </c>
      <c r="C14149" s="75">
        <v>73.3333333333333</v>
      </c>
      <c r="D14149" s="75">
        <v>71.3333333333333</v>
      </c>
      <c r="E14149" s="75">
        <v>86.4666666666667</v>
      </c>
    </row>
    <row r="14150" ht="15.75" customHeight="1">
      <c r="A14150" s="13">
        <v>42272.416666666664</v>
      </c>
      <c r="B14150" s="75">
        <v>69.2</v>
      </c>
      <c r="C14150" s="75">
        <v>74.5833333333333</v>
      </c>
      <c r="D14150" s="75">
        <v>72.35</v>
      </c>
      <c r="E14150" s="75">
        <v>87.4666666666667</v>
      </c>
    </row>
    <row r="14151" ht="15.75" customHeight="1">
      <c r="A14151" s="13">
        <v>42272.427083333336</v>
      </c>
      <c r="B14151" s="75">
        <v>69.95</v>
      </c>
      <c r="C14151" s="75">
        <v>75.8333333333333</v>
      </c>
      <c r="D14151" s="75">
        <v>73.1</v>
      </c>
      <c r="E14151" s="75">
        <v>88.4666666666667</v>
      </c>
    </row>
    <row r="14152" ht="15.75" customHeight="1">
      <c r="A14152" s="13">
        <v>42272.4375</v>
      </c>
      <c r="B14152" s="75">
        <v>70.7</v>
      </c>
      <c r="C14152" s="75">
        <v>77.0833333333333</v>
      </c>
      <c r="D14152" s="75">
        <v>73.85</v>
      </c>
      <c r="E14152" s="75">
        <v>89.4666666666667</v>
      </c>
    </row>
    <row r="14153" ht="15.75" customHeight="1">
      <c r="A14153" s="13">
        <v>42272.447916666664</v>
      </c>
      <c r="B14153" s="75">
        <v>71.45</v>
      </c>
      <c r="C14153" s="75">
        <v>78.3333333333333</v>
      </c>
      <c r="D14153" s="75">
        <v>74.6</v>
      </c>
      <c r="E14153" s="75">
        <v>90.4666666666667</v>
      </c>
    </row>
    <row r="14154" ht="15.75" customHeight="1">
      <c r="A14154" s="13">
        <v>42272.458333333336</v>
      </c>
      <c r="B14154" s="75">
        <v>72.0666666666667</v>
      </c>
      <c r="C14154" s="75">
        <v>79.4666666666667</v>
      </c>
      <c r="D14154" s="75">
        <v>75.4666666666667</v>
      </c>
      <c r="E14154" s="75">
        <v>91.35</v>
      </c>
    </row>
    <row r="14155" ht="15.75" customHeight="1">
      <c r="A14155" s="13">
        <v>42272.46875</v>
      </c>
      <c r="B14155" s="75">
        <v>72.3166666666667</v>
      </c>
      <c r="C14155" s="75">
        <v>80.4666666666667</v>
      </c>
      <c r="D14155" s="75">
        <v>76.4666666666667</v>
      </c>
      <c r="E14155" s="75">
        <v>92.1</v>
      </c>
    </row>
    <row r="14156" ht="15.75" customHeight="1">
      <c r="A14156" s="13">
        <v>42272.479166666664</v>
      </c>
      <c r="B14156" s="75">
        <v>72.5666666666667</v>
      </c>
      <c r="C14156" s="75">
        <v>81.4666666666667</v>
      </c>
      <c r="D14156" s="75">
        <v>77.4666666666667</v>
      </c>
      <c r="E14156" s="75">
        <v>92.85</v>
      </c>
    </row>
    <row r="14157" ht="15.75" customHeight="1">
      <c r="A14157" s="13">
        <v>42272.489583333336</v>
      </c>
      <c r="B14157" s="75">
        <v>72.8166666666667</v>
      </c>
      <c r="C14157" s="75">
        <v>82.4666666666667</v>
      </c>
      <c r="D14157" s="75">
        <v>78.4666666666667</v>
      </c>
      <c r="E14157" s="75">
        <v>93.6</v>
      </c>
    </row>
    <row r="14158" ht="15.75" customHeight="1">
      <c r="A14158" s="13">
        <v>42272.5</v>
      </c>
      <c r="B14158" s="75">
        <v>72.9333333333333</v>
      </c>
      <c r="C14158" s="75">
        <v>83.35</v>
      </c>
      <c r="D14158" s="75">
        <v>79.35</v>
      </c>
      <c r="E14158" s="75">
        <v>94.1166666666667</v>
      </c>
    </row>
    <row r="14159" ht="15.75" customHeight="1">
      <c r="A14159" s="13">
        <v>42272.510416666664</v>
      </c>
      <c r="B14159" s="75">
        <v>72.6833333333333</v>
      </c>
      <c r="C14159" s="75">
        <v>84.1</v>
      </c>
      <c r="D14159" s="75">
        <v>80.1</v>
      </c>
      <c r="E14159" s="75">
        <v>94.3666666666667</v>
      </c>
    </row>
    <row r="14160" ht="15.75" customHeight="1">
      <c r="A14160" s="13">
        <v>42272.520833333336</v>
      </c>
      <c r="B14160" s="75">
        <v>72.4333333333333</v>
      </c>
      <c r="C14160" s="75">
        <v>84.85</v>
      </c>
      <c r="D14160" s="75">
        <v>80.85</v>
      </c>
      <c r="E14160" s="75">
        <v>94.6166666666667</v>
      </c>
    </row>
    <row r="14161" ht="15.75" customHeight="1">
      <c r="A14161" s="13">
        <v>42272.53125</v>
      </c>
      <c r="B14161" s="75">
        <v>72.1833333333333</v>
      </c>
      <c r="C14161" s="75">
        <v>85.6</v>
      </c>
      <c r="D14161" s="75">
        <v>81.6</v>
      </c>
      <c r="E14161" s="75">
        <v>94.8666666666667</v>
      </c>
    </row>
    <row r="14162" ht="15.75" customHeight="1">
      <c r="A14162" s="13">
        <v>42272.541666666664</v>
      </c>
      <c r="B14162" s="75">
        <v>72.0666666666667</v>
      </c>
      <c r="C14162" s="75">
        <v>85.4166666666667</v>
      </c>
      <c r="D14162" s="75">
        <v>81.8833333333333</v>
      </c>
      <c r="E14162" s="75">
        <v>95.1166666666667</v>
      </c>
    </row>
    <row r="14163" ht="15.75" customHeight="1">
      <c r="A14163" s="13">
        <v>42272.552083333336</v>
      </c>
      <c r="B14163" s="75">
        <v>72.3166666666667</v>
      </c>
      <c r="C14163" s="75">
        <v>84.1666666666667</v>
      </c>
      <c r="D14163" s="75">
        <v>81.6333333333333</v>
      </c>
      <c r="E14163" s="75">
        <v>95.3666666666667</v>
      </c>
    </row>
    <row r="14164" ht="15.75" customHeight="1">
      <c r="A14164" s="13">
        <v>42272.5625</v>
      </c>
      <c r="B14164" s="75">
        <v>72.5666666666667</v>
      </c>
      <c r="C14164" s="75">
        <v>82.9166666666667</v>
      </c>
      <c r="D14164" s="75">
        <v>81.3833333333333</v>
      </c>
      <c r="E14164" s="75">
        <v>95.6166666666667</v>
      </c>
    </row>
    <row r="14165" ht="15.75" customHeight="1">
      <c r="A14165" s="13">
        <v>42272.572916666664</v>
      </c>
      <c r="B14165" s="75">
        <v>72.8166666666667</v>
      </c>
      <c r="C14165" s="75">
        <v>81.6666666666667</v>
      </c>
      <c r="D14165" s="75">
        <v>81.1333333333333</v>
      </c>
      <c r="E14165" s="75">
        <v>95.8666666666667</v>
      </c>
    </row>
    <row r="14166" ht="15.75" customHeight="1">
      <c r="A14166" s="13">
        <v>42272.583333333336</v>
      </c>
      <c r="B14166" s="75">
        <v>72.8</v>
      </c>
      <c r="C14166" s="75">
        <v>80.7666666666667</v>
      </c>
      <c r="D14166" s="75">
        <v>81.1166666666667</v>
      </c>
      <c r="E14166" s="75">
        <v>96.2333333333333</v>
      </c>
    </row>
    <row r="14167" ht="15.75" customHeight="1">
      <c r="A14167" s="13">
        <v>42272.59375</v>
      </c>
      <c r="B14167" s="75">
        <v>72.05</v>
      </c>
      <c r="C14167" s="75">
        <v>80.2666666666667</v>
      </c>
      <c r="D14167" s="75">
        <v>81.3666666666667</v>
      </c>
      <c r="E14167" s="75">
        <v>96.7333333333333</v>
      </c>
    </row>
    <row r="14168" ht="15.75" customHeight="1">
      <c r="A14168" s="13">
        <v>42272.604166666664</v>
      </c>
      <c r="B14168" s="75">
        <v>71.3</v>
      </c>
      <c r="C14168" s="75">
        <v>79.7666666666667</v>
      </c>
      <c r="D14168" s="75">
        <v>81.6166666666667</v>
      </c>
      <c r="E14168" s="75">
        <v>97.2333333333333</v>
      </c>
    </row>
    <row r="14169" ht="15.75" customHeight="1">
      <c r="A14169" s="13">
        <v>42272.614583333336</v>
      </c>
      <c r="B14169" s="75">
        <v>70.55</v>
      </c>
      <c r="C14169" s="75">
        <v>79.2666666666667</v>
      </c>
      <c r="D14169" s="75">
        <v>81.8666666666667</v>
      </c>
      <c r="E14169" s="75">
        <v>97.7333333333333</v>
      </c>
    </row>
    <row r="14170" ht="15.75" customHeight="1">
      <c r="A14170" s="13">
        <v>42272.625</v>
      </c>
      <c r="B14170" s="75">
        <v>70.1333333333333</v>
      </c>
      <c r="C14170" s="75">
        <v>78.65</v>
      </c>
      <c r="D14170" s="75">
        <v>82.2333333333333</v>
      </c>
      <c r="E14170" s="75">
        <v>98.0</v>
      </c>
    </row>
    <row r="14171" ht="15.75" customHeight="1">
      <c r="A14171" s="13">
        <v>42272.635416666664</v>
      </c>
      <c r="B14171" s="75">
        <v>70.6333333333333</v>
      </c>
      <c r="C14171" s="75">
        <v>77.9</v>
      </c>
      <c r="D14171" s="75">
        <v>82.7333333333333</v>
      </c>
      <c r="E14171" s="75">
        <v>98.0</v>
      </c>
    </row>
    <row r="14172" ht="15.75" customHeight="1">
      <c r="A14172" s="13">
        <v>42272.645833333336</v>
      </c>
      <c r="B14172" s="75">
        <v>71.1333333333333</v>
      </c>
      <c r="C14172" s="75">
        <v>77.15</v>
      </c>
      <c r="D14172" s="75">
        <v>83.2333333333333</v>
      </c>
      <c r="E14172" s="75">
        <v>98.0</v>
      </c>
    </row>
    <row r="14173" ht="15.75" customHeight="1">
      <c r="A14173" s="13">
        <v>42272.65625</v>
      </c>
      <c r="B14173" s="75">
        <v>71.6333333333333</v>
      </c>
      <c r="C14173" s="75">
        <v>76.4</v>
      </c>
      <c r="D14173" s="75">
        <v>83.7333333333333</v>
      </c>
      <c r="E14173" s="75">
        <v>98.0</v>
      </c>
    </row>
    <row r="14174" ht="15.75" customHeight="1">
      <c r="A14174" s="13">
        <v>42272.666666666664</v>
      </c>
      <c r="B14174" s="75">
        <v>71.8</v>
      </c>
      <c r="C14174" s="75">
        <v>75.8833333333333</v>
      </c>
      <c r="D14174" s="75">
        <v>83.8833333333333</v>
      </c>
      <c r="E14174" s="75">
        <v>97.7666666666667</v>
      </c>
    </row>
    <row r="14175" ht="15.75" customHeight="1">
      <c r="A14175" s="13">
        <v>42272.677083333336</v>
      </c>
      <c r="B14175" s="75">
        <v>71.05</v>
      </c>
      <c r="C14175" s="75">
        <v>75.6333333333333</v>
      </c>
      <c r="D14175" s="75">
        <v>83.6333333333333</v>
      </c>
      <c r="E14175" s="75">
        <v>97.2666666666667</v>
      </c>
    </row>
    <row r="14176" ht="15.75" customHeight="1">
      <c r="A14176" s="13">
        <v>42272.6875</v>
      </c>
      <c r="B14176" s="75">
        <v>70.3</v>
      </c>
      <c r="C14176" s="75">
        <v>75.3833333333333</v>
      </c>
      <c r="D14176" s="75">
        <v>83.3833333333333</v>
      </c>
      <c r="E14176" s="75">
        <v>96.7666666666667</v>
      </c>
    </row>
    <row r="14177" ht="15.75" customHeight="1">
      <c r="A14177" s="13">
        <v>42272.697916666664</v>
      </c>
      <c r="B14177" s="75">
        <v>69.55</v>
      </c>
      <c r="C14177" s="75">
        <v>75.1333333333333</v>
      </c>
      <c r="D14177" s="75">
        <v>83.1333333333333</v>
      </c>
      <c r="E14177" s="75">
        <v>96.2666666666667</v>
      </c>
    </row>
    <row r="14178" ht="15.75" customHeight="1">
      <c r="A14178" s="13">
        <v>42272.708333333336</v>
      </c>
      <c r="B14178" s="75">
        <v>68.7333333333333</v>
      </c>
      <c r="C14178" s="75">
        <v>74.4166666666667</v>
      </c>
      <c r="D14178" s="75">
        <v>83.0</v>
      </c>
      <c r="E14178" s="75">
        <v>95.65</v>
      </c>
    </row>
    <row r="14179" ht="15.75" customHeight="1">
      <c r="A14179" s="13">
        <v>42272.71875</v>
      </c>
      <c r="B14179" s="75">
        <v>67.7333333333333</v>
      </c>
      <c r="C14179" s="75">
        <v>73.1666666666667</v>
      </c>
      <c r="D14179" s="75">
        <v>83.0</v>
      </c>
      <c r="E14179" s="75">
        <v>94.9</v>
      </c>
    </row>
    <row r="14180" ht="15.75" customHeight="1">
      <c r="A14180" s="13">
        <v>42272.729166666664</v>
      </c>
      <c r="B14180" s="75">
        <v>66.7333333333333</v>
      </c>
      <c r="C14180" s="75">
        <v>71.9166666666667</v>
      </c>
      <c r="D14180" s="75">
        <v>83.0</v>
      </c>
      <c r="E14180" s="75">
        <v>94.15</v>
      </c>
    </row>
    <row r="14181" ht="15.75" customHeight="1">
      <c r="A14181" s="13">
        <v>42272.739583333336</v>
      </c>
      <c r="B14181" s="75">
        <v>65.7333333333333</v>
      </c>
      <c r="C14181" s="75">
        <v>70.6666666666667</v>
      </c>
      <c r="D14181" s="75">
        <v>83.0</v>
      </c>
      <c r="E14181" s="75">
        <v>93.4</v>
      </c>
    </row>
    <row r="14182" ht="15.75" customHeight="1">
      <c r="A14182" s="13">
        <v>42272.75</v>
      </c>
      <c r="B14182" s="75">
        <v>64.8666666666667</v>
      </c>
      <c r="C14182" s="75">
        <v>69.7666666666667</v>
      </c>
      <c r="D14182" s="75">
        <v>82.3</v>
      </c>
      <c r="E14182" s="75">
        <v>92.65</v>
      </c>
    </row>
    <row r="14183" ht="15.75" customHeight="1">
      <c r="A14183" s="13">
        <v>42272.760416666664</v>
      </c>
      <c r="B14183" s="75">
        <v>64.3666666666667</v>
      </c>
      <c r="C14183" s="75">
        <v>69.2666666666667</v>
      </c>
      <c r="D14183" s="75">
        <v>80.8</v>
      </c>
      <c r="E14183" s="75">
        <v>91.9</v>
      </c>
    </row>
    <row r="14184" ht="15.75" customHeight="1">
      <c r="A14184" s="13">
        <v>42272.770833333336</v>
      </c>
      <c r="B14184" s="75">
        <v>63.8666666666667</v>
      </c>
      <c r="C14184" s="75">
        <v>68.7666666666667</v>
      </c>
      <c r="D14184" s="75">
        <v>79.3</v>
      </c>
      <c r="E14184" s="75">
        <v>91.15</v>
      </c>
    </row>
    <row r="14185" ht="15.75" customHeight="1">
      <c r="A14185" s="13">
        <v>42272.78125</v>
      </c>
      <c r="B14185" s="75">
        <v>63.3666666666667</v>
      </c>
      <c r="C14185" s="75">
        <v>68.2666666666667</v>
      </c>
      <c r="D14185" s="75">
        <v>77.8</v>
      </c>
      <c r="E14185" s="75">
        <v>90.4</v>
      </c>
    </row>
    <row r="14186" ht="15.75" customHeight="1">
      <c r="A14186" s="13">
        <v>42272.791666666664</v>
      </c>
      <c r="B14186" s="75">
        <v>62.9333333333333</v>
      </c>
      <c r="C14186" s="75">
        <v>67.8833333333333</v>
      </c>
      <c r="D14186" s="75">
        <v>76.5333333333333</v>
      </c>
      <c r="E14186" s="75">
        <v>89.5333333333333</v>
      </c>
    </row>
    <row r="14187" ht="15.75" customHeight="1">
      <c r="A14187" s="13">
        <v>42272.802083333336</v>
      </c>
      <c r="B14187" s="75">
        <v>62.6833333333333</v>
      </c>
      <c r="C14187" s="75">
        <v>67.6333333333333</v>
      </c>
      <c r="D14187" s="75">
        <v>75.5333333333333</v>
      </c>
      <c r="E14187" s="75">
        <v>88.5333333333333</v>
      </c>
    </row>
    <row r="14188" ht="15.75" customHeight="1">
      <c r="A14188" s="13">
        <v>42272.8125</v>
      </c>
      <c r="B14188" s="75">
        <v>62.4333333333333</v>
      </c>
      <c r="C14188" s="75">
        <v>67.3833333333333</v>
      </c>
      <c r="D14188" s="75">
        <v>74.5333333333333</v>
      </c>
      <c r="E14188" s="75">
        <v>87.5333333333333</v>
      </c>
    </row>
    <row r="14189" ht="15.75" customHeight="1">
      <c r="A14189" s="13">
        <v>42272.822916666664</v>
      </c>
      <c r="B14189" s="75">
        <v>62.1833333333333</v>
      </c>
      <c r="C14189" s="75">
        <v>67.1333333333333</v>
      </c>
      <c r="D14189" s="75">
        <v>73.5333333333333</v>
      </c>
      <c r="E14189" s="75">
        <v>86.5333333333333</v>
      </c>
    </row>
    <row r="14190" ht="15.75" customHeight="1">
      <c r="A14190" s="13">
        <v>42272.833333333336</v>
      </c>
      <c r="B14190" s="75">
        <v>62.0</v>
      </c>
      <c r="C14190" s="75">
        <v>67.0</v>
      </c>
      <c r="D14190" s="75">
        <v>72.8833333333333</v>
      </c>
      <c r="E14190" s="75">
        <v>85.7666666666667</v>
      </c>
    </row>
    <row r="14191" ht="15.75" customHeight="1">
      <c r="A14191" s="13">
        <v>42272.84375</v>
      </c>
      <c r="B14191" s="75">
        <v>62.0</v>
      </c>
      <c r="C14191" s="75">
        <v>67.0</v>
      </c>
      <c r="D14191" s="75">
        <v>72.6333333333333</v>
      </c>
      <c r="E14191" s="75">
        <v>85.2666666666667</v>
      </c>
    </row>
    <row r="14192" ht="15.75" customHeight="1">
      <c r="A14192" s="13">
        <v>42272.854166666664</v>
      </c>
      <c r="B14192" s="75">
        <v>62.0</v>
      </c>
      <c r="C14192" s="75">
        <v>67.0</v>
      </c>
      <c r="D14192" s="75">
        <v>72.3833333333333</v>
      </c>
      <c r="E14192" s="75">
        <v>84.7666666666667</v>
      </c>
    </row>
    <row r="14193" ht="15.75" customHeight="1">
      <c r="A14193" s="13">
        <v>42272.864583333336</v>
      </c>
      <c r="B14193" s="75">
        <v>62.0</v>
      </c>
      <c r="C14193" s="75">
        <v>67.0</v>
      </c>
      <c r="D14193" s="75">
        <v>72.1333333333333</v>
      </c>
      <c r="E14193" s="75">
        <v>84.2666666666667</v>
      </c>
    </row>
    <row r="14194" ht="15.75" customHeight="1">
      <c r="A14194" s="13">
        <v>42272.875</v>
      </c>
      <c r="B14194" s="75">
        <v>62.0</v>
      </c>
      <c r="C14194" s="75">
        <v>66.8833333333333</v>
      </c>
      <c r="D14194" s="75">
        <v>71.7666666666667</v>
      </c>
      <c r="E14194" s="75">
        <v>83.7666666666667</v>
      </c>
    </row>
    <row r="14195" ht="15.75" customHeight="1">
      <c r="A14195" s="13">
        <v>42272.885416666664</v>
      </c>
      <c r="B14195" s="75">
        <v>62.0</v>
      </c>
      <c r="C14195" s="75">
        <v>66.6333333333333</v>
      </c>
      <c r="D14195" s="75">
        <v>71.2666666666667</v>
      </c>
      <c r="E14195" s="75">
        <v>83.2666666666667</v>
      </c>
    </row>
    <row r="14196" ht="15.75" customHeight="1">
      <c r="A14196" s="13">
        <v>42272.895833333336</v>
      </c>
      <c r="B14196" s="75">
        <v>62.0</v>
      </c>
      <c r="C14196" s="75">
        <v>66.3833333333333</v>
      </c>
      <c r="D14196" s="75">
        <v>70.7666666666667</v>
      </c>
      <c r="E14196" s="75">
        <v>82.7666666666667</v>
      </c>
    </row>
    <row r="14197" ht="15.75" customHeight="1">
      <c r="A14197" s="13">
        <v>42272.90625</v>
      </c>
      <c r="B14197" s="75">
        <v>62.0</v>
      </c>
      <c r="C14197" s="75">
        <v>66.1333333333333</v>
      </c>
      <c r="D14197" s="75">
        <v>70.2666666666667</v>
      </c>
      <c r="E14197" s="75">
        <v>82.2666666666667</v>
      </c>
    </row>
    <row r="14198" ht="15.75" customHeight="1">
      <c r="A14198" s="13">
        <v>42272.916666666664</v>
      </c>
      <c r="B14198" s="75">
        <v>61.9333333333333</v>
      </c>
      <c r="C14198" s="75">
        <v>65.8833333333333</v>
      </c>
      <c r="D14198" s="75">
        <v>70.35</v>
      </c>
      <c r="E14198" s="75">
        <v>81.7666666666667</v>
      </c>
    </row>
    <row r="14199" ht="15.75" customHeight="1">
      <c r="A14199" s="13">
        <v>42272.927083333336</v>
      </c>
      <c r="B14199" s="75">
        <v>61.6833333333333</v>
      </c>
      <c r="C14199" s="75">
        <v>65.6333333333333</v>
      </c>
      <c r="D14199" s="75">
        <v>71.1</v>
      </c>
      <c r="E14199" s="75">
        <v>81.2666666666667</v>
      </c>
    </row>
    <row r="14200" ht="15.75" customHeight="1">
      <c r="A14200" s="13">
        <v>42272.9375</v>
      </c>
      <c r="B14200" s="75">
        <v>61.4333333333333</v>
      </c>
      <c r="C14200" s="75">
        <v>65.3833333333333</v>
      </c>
      <c r="D14200" s="75">
        <v>71.85</v>
      </c>
      <c r="E14200" s="75">
        <v>80.7666666666667</v>
      </c>
    </row>
    <row r="14201" ht="15.75" customHeight="1">
      <c r="A14201" s="13">
        <v>42272.947916666664</v>
      </c>
      <c r="B14201" s="75">
        <v>61.1833333333333</v>
      </c>
      <c r="C14201" s="75">
        <v>65.1333333333333</v>
      </c>
      <c r="D14201" s="75">
        <v>72.6</v>
      </c>
      <c r="E14201" s="75">
        <v>80.2666666666667</v>
      </c>
    </row>
    <row r="14202" ht="15.75" customHeight="1">
      <c r="A14202" s="13">
        <v>42272.958333333336</v>
      </c>
      <c r="B14202" s="75">
        <v>61.0</v>
      </c>
      <c r="C14202" s="75">
        <v>64.7666666666667</v>
      </c>
      <c r="D14202" s="75">
        <v>72.65</v>
      </c>
      <c r="E14202" s="75">
        <v>79.5333333333333</v>
      </c>
    </row>
    <row r="14203" ht="15.75" customHeight="1">
      <c r="A14203" s="13">
        <v>42272.96875</v>
      </c>
      <c r="B14203" s="75">
        <v>61.0</v>
      </c>
      <c r="C14203" s="75">
        <v>64.2666666666667</v>
      </c>
      <c r="D14203" s="75">
        <v>71.9</v>
      </c>
      <c r="E14203" s="75">
        <v>78.5333333333333</v>
      </c>
    </row>
    <row r="14204" ht="15.75" customHeight="1">
      <c r="A14204" s="13">
        <v>42272.979166666664</v>
      </c>
      <c r="B14204" s="75">
        <v>61.0</v>
      </c>
      <c r="C14204" s="75">
        <v>63.7666666666667</v>
      </c>
      <c r="D14204" s="75">
        <v>71.15</v>
      </c>
      <c r="E14204" s="75">
        <v>77.5333333333333</v>
      </c>
    </row>
    <row r="14205" ht="15.75" customHeight="1">
      <c r="A14205" s="13">
        <v>42272.989583333336</v>
      </c>
      <c r="B14205" s="75">
        <v>61.0</v>
      </c>
      <c r="C14205" s="75">
        <v>63.2666666666667</v>
      </c>
      <c r="D14205" s="75">
        <v>70.4</v>
      </c>
      <c r="E14205" s="75">
        <v>76.5333333333333</v>
      </c>
    </row>
    <row r="14206" ht="15.75" customHeight="1">
      <c r="A14206" s="13">
        <v>42273.0</v>
      </c>
      <c r="B14206" s="75">
        <v>60.9333333333333</v>
      </c>
      <c r="C14206" s="75">
        <v>63.0</v>
      </c>
      <c r="D14206" s="75">
        <v>69.8833333333333</v>
      </c>
      <c r="E14206" s="75">
        <v>75.8833333333333</v>
      </c>
    </row>
    <row r="14207" ht="15.75" customHeight="1">
      <c r="A14207" s="13">
        <v>42273.010416666664</v>
      </c>
      <c r="B14207" s="75">
        <v>60.6833333333333</v>
      </c>
      <c r="C14207" s="75">
        <v>63.0</v>
      </c>
      <c r="D14207" s="75">
        <v>69.6333333333333</v>
      </c>
      <c r="E14207" s="75">
        <v>75.6333333333333</v>
      </c>
    </row>
    <row r="14208" ht="15.75" customHeight="1">
      <c r="A14208" s="13">
        <v>42273.020833333336</v>
      </c>
      <c r="B14208" s="75">
        <v>60.4333333333333</v>
      </c>
      <c r="C14208" s="75">
        <v>63.0</v>
      </c>
      <c r="D14208" s="75">
        <v>69.3833333333333</v>
      </c>
      <c r="E14208" s="75">
        <v>75.3833333333333</v>
      </c>
    </row>
    <row r="14209" ht="15.75" customHeight="1">
      <c r="A14209" s="13">
        <v>42273.03125</v>
      </c>
      <c r="B14209" s="75">
        <v>60.1833333333333</v>
      </c>
      <c r="C14209" s="75">
        <v>63.0</v>
      </c>
      <c r="D14209" s="75">
        <v>69.1333333333333</v>
      </c>
      <c r="E14209" s="75">
        <v>75.1333333333333</v>
      </c>
    </row>
    <row r="14210" ht="15.75" customHeight="1">
      <c r="A14210" s="13">
        <v>42273.041666666664</v>
      </c>
      <c r="B14210" s="75">
        <v>59.9333333333333</v>
      </c>
      <c r="C14210" s="75">
        <v>62.7666666666667</v>
      </c>
      <c r="D14210" s="75">
        <v>68.65</v>
      </c>
      <c r="E14210" s="75">
        <v>74.8833333333333</v>
      </c>
    </row>
    <row r="14211" ht="15.75" customHeight="1">
      <c r="A14211" s="13">
        <v>42273.052083333336</v>
      </c>
      <c r="B14211" s="75">
        <v>59.6833333333333</v>
      </c>
      <c r="C14211" s="75">
        <v>62.2666666666667</v>
      </c>
      <c r="D14211" s="75">
        <v>67.9</v>
      </c>
      <c r="E14211" s="75">
        <v>74.6333333333333</v>
      </c>
    </row>
    <row r="14212" ht="15.75" customHeight="1">
      <c r="A14212" s="13">
        <v>42273.0625</v>
      </c>
      <c r="B14212" s="75">
        <v>59.4333333333333</v>
      </c>
      <c r="C14212" s="75">
        <v>61.7666666666667</v>
      </c>
      <c r="D14212" s="75">
        <v>67.15</v>
      </c>
      <c r="E14212" s="75">
        <v>74.3833333333333</v>
      </c>
    </row>
    <row r="14213" ht="15.75" customHeight="1">
      <c r="A14213" s="13">
        <v>42273.072916666664</v>
      </c>
      <c r="B14213" s="75">
        <v>59.1833333333333</v>
      </c>
      <c r="C14213" s="75">
        <v>61.2666666666667</v>
      </c>
      <c r="D14213" s="75">
        <v>66.4</v>
      </c>
      <c r="E14213" s="75">
        <v>74.1333333333333</v>
      </c>
    </row>
    <row r="14214" ht="15.75" customHeight="1">
      <c r="A14214" s="13">
        <v>42273.083333333336</v>
      </c>
      <c r="B14214" s="75">
        <v>58.9333333333333</v>
      </c>
      <c r="C14214" s="75">
        <v>60.8833333333333</v>
      </c>
      <c r="D14214" s="75">
        <v>65.8833333333333</v>
      </c>
      <c r="E14214" s="75">
        <v>74.0</v>
      </c>
    </row>
    <row r="14215" ht="15.75" customHeight="1">
      <c r="A14215" s="13">
        <v>42273.09375</v>
      </c>
      <c r="B14215" s="75">
        <v>58.6833333333333</v>
      </c>
      <c r="C14215" s="75">
        <v>60.6333333333333</v>
      </c>
      <c r="D14215" s="75">
        <v>65.6333333333333</v>
      </c>
      <c r="E14215" s="75">
        <v>74.0</v>
      </c>
    </row>
    <row r="14216" ht="15.75" customHeight="1">
      <c r="A14216" s="13">
        <v>42273.104166666664</v>
      </c>
      <c r="B14216" s="75">
        <v>58.4333333333333</v>
      </c>
      <c r="C14216" s="75">
        <v>60.3833333333333</v>
      </c>
      <c r="D14216" s="75">
        <v>65.3833333333333</v>
      </c>
      <c r="E14216" s="75">
        <v>74.0</v>
      </c>
    </row>
    <row r="14217" ht="15.75" customHeight="1">
      <c r="A14217" s="13">
        <v>42273.114583333336</v>
      </c>
      <c r="B14217" s="75">
        <v>58.1833333333333</v>
      </c>
      <c r="C14217" s="75">
        <v>60.1333333333333</v>
      </c>
      <c r="D14217" s="75">
        <v>65.1333333333333</v>
      </c>
      <c r="E14217" s="75">
        <v>74.0</v>
      </c>
    </row>
    <row r="14218" ht="15.75" customHeight="1">
      <c r="A14218" s="13">
        <v>42273.125</v>
      </c>
      <c r="B14218" s="75">
        <v>57.9333333333333</v>
      </c>
      <c r="C14218" s="75">
        <v>60.0</v>
      </c>
      <c r="D14218" s="75">
        <v>65.0</v>
      </c>
      <c r="E14218" s="75">
        <v>73.5333333333333</v>
      </c>
    </row>
    <row r="14219" ht="15.75" customHeight="1">
      <c r="A14219" s="13">
        <v>42273.135416666664</v>
      </c>
      <c r="B14219" s="75">
        <v>57.6833333333333</v>
      </c>
      <c r="C14219" s="75">
        <v>60.0</v>
      </c>
      <c r="D14219" s="75">
        <v>65.0</v>
      </c>
      <c r="E14219" s="75">
        <v>72.5333333333333</v>
      </c>
    </row>
    <row r="14220" ht="15.75" customHeight="1">
      <c r="A14220" s="13">
        <v>42273.145833333336</v>
      </c>
      <c r="B14220" s="75">
        <v>57.4333333333333</v>
      </c>
      <c r="C14220" s="75">
        <v>60.0</v>
      </c>
      <c r="D14220" s="75">
        <v>65.0</v>
      </c>
      <c r="E14220" s="75">
        <v>71.5333333333333</v>
      </c>
    </row>
    <row r="14221" ht="15.75" customHeight="1">
      <c r="A14221" s="13">
        <v>42273.15625</v>
      </c>
      <c r="B14221" s="75">
        <v>57.1833333333333</v>
      </c>
      <c r="C14221" s="75">
        <v>60.0</v>
      </c>
      <c r="D14221" s="75">
        <v>65.0</v>
      </c>
      <c r="E14221" s="75">
        <v>70.5333333333333</v>
      </c>
    </row>
    <row r="14222" ht="15.75" customHeight="1">
      <c r="A14222" s="13">
        <v>42273.166666666664</v>
      </c>
      <c r="B14222" s="75">
        <v>57.0</v>
      </c>
      <c r="C14222" s="75">
        <v>60.0</v>
      </c>
      <c r="D14222" s="75">
        <v>64.8833333333333</v>
      </c>
      <c r="E14222" s="75">
        <v>69.8833333333333</v>
      </c>
    </row>
    <row r="14223" ht="15.75" customHeight="1">
      <c r="A14223" s="13">
        <v>42273.177083333336</v>
      </c>
      <c r="B14223" s="75">
        <v>57.0</v>
      </c>
      <c r="C14223" s="75">
        <v>60.0</v>
      </c>
      <c r="D14223" s="75">
        <v>64.6333333333333</v>
      </c>
      <c r="E14223" s="75">
        <v>69.6333333333333</v>
      </c>
    </row>
    <row r="14224" ht="15.75" customHeight="1">
      <c r="A14224" s="13">
        <v>42273.1875</v>
      </c>
      <c r="B14224" s="75">
        <v>57.0</v>
      </c>
      <c r="C14224" s="75">
        <v>60.0</v>
      </c>
      <c r="D14224" s="75">
        <v>64.3833333333333</v>
      </c>
      <c r="E14224" s="75">
        <v>69.3833333333333</v>
      </c>
    </row>
    <row r="14225" ht="15.75" customHeight="1">
      <c r="A14225" s="13">
        <v>42273.197916666664</v>
      </c>
      <c r="B14225" s="75">
        <v>57.0</v>
      </c>
      <c r="C14225" s="75">
        <v>60.0</v>
      </c>
      <c r="D14225" s="75">
        <v>64.1333333333333</v>
      </c>
      <c r="E14225" s="75">
        <v>69.1333333333333</v>
      </c>
    </row>
    <row r="14226" ht="15.75" customHeight="1">
      <c r="A14226" s="13">
        <v>42273.208333333336</v>
      </c>
      <c r="B14226" s="75">
        <v>57.0</v>
      </c>
      <c r="C14226" s="75">
        <v>59.8833333333333</v>
      </c>
      <c r="D14226" s="75">
        <v>63.8833333333333</v>
      </c>
      <c r="E14226" s="75">
        <v>68.7666666666667</v>
      </c>
    </row>
    <row r="14227" ht="15.75" customHeight="1">
      <c r="A14227" s="13">
        <v>42273.21875</v>
      </c>
      <c r="B14227" s="75">
        <v>57.0</v>
      </c>
      <c r="C14227" s="75">
        <v>59.6333333333333</v>
      </c>
      <c r="D14227" s="75">
        <v>63.6333333333333</v>
      </c>
      <c r="E14227" s="75">
        <v>68.2666666666667</v>
      </c>
    </row>
    <row r="14228" ht="15.75" customHeight="1">
      <c r="A14228" s="13">
        <v>42273.229166666664</v>
      </c>
      <c r="B14228" s="75">
        <v>57.0</v>
      </c>
      <c r="C14228" s="75">
        <v>59.3833333333333</v>
      </c>
      <c r="D14228" s="75">
        <v>63.3833333333333</v>
      </c>
      <c r="E14228" s="75">
        <v>67.7666666666667</v>
      </c>
    </row>
    <row r="14229" ht="15.75" customHeight="1">
      <c r="A14229" s="13">
        <v>42273.239583333336</v>
      </c>
      <c r="B14229" s="75">
        <v>57.0</v>
      </c>
      <c r="C14229" s="75">
        <v>59.1333333333333</v>
      </c>
      <c r="D14229" s="75">
        <v>63.1333333333333</v>
      </c>
      <c r="E14229" s="75">
        <v>67.2666666666667</v>
      </c>
    </row>
    <row r="14230" ht="15.75" customHeight="1">
      <c r="A14230" s="13">
        <v>42273.25</v>
      </c>
      <c r="B14230" s="75">
        <v>57.0666666666667</v>
      </c>
      <c r="C14230" s="75">
        <v>59.2333333333333</v>
      </c>
      <c r="D14230" s="75">
        <v>63.0</v>
      </c>
      <c r="E14230" s="75">
        <v>67.2333333333333</v>
      </c>
    </row>
    <row r="14231" ht="15.75" customHeight="1">
      <c r="A14231" s="13">
        <v>42273.260416666664</v>
      </c>
      <c r="B14231" s="75">
        <v>57.3166666666667</v>
      </c>
      <c r="C14231" s="75">
        <v>59.7333333333333</v>
      </c>
      <c r="D14231" s="75">
        <v>63.0</v>
      </c>
      <c r="E14231" s="75">
        <v>67.7333333333333</v>
      </c>
    </row>
    <row r="14232" ht="15.75" customHeight="1">
      <c r="A14232" s="13">
        <v>42273.270833333336</v>
      </c>
      <c r="B14232" s="75">
        <v>57.5666666666667</v>
      </c>
      <c r="C14232" s="75">
        <v>60.2333333333333</v>
      </c>
      <c r="D14232" s="75">
        <v>63.0</v>
      </c>
      <c r="E14232" s="75">
        <v>68.2333333333333</v>
      </c>
    </row>
    <row r="14233" ht="15.75" customHeight="1">
      <c r="A14233" s="13">
        <v>42273.28125</v>
      </c>
      <c r="B14233" s="75">
        <v>57.8166666666667</v>
      </c>
      <c r="C14233" s="75">
        <v>60.7333333333333</v>
      </c>
      <c r="D14233" s="75">
        <v>63.0</v>
      </c>
      <c r="E14233" s="75">
        <v>68.7333333333333</v>
      </c>
    </row>
    <row r="14234" ht="15.75" customHeight="1">
      <c r="A14234" s="13">
        <v>42273.291666666664</v>
      </c>
      <c r="B14234" s="75">
        <v>58.2</v>
      </c>
      <c r="C14234" s="75">
        <v>61.4666666666667</v>
      </c>
      <c r="D14234" s="75">
        <v>63.2333333333333</v>
      </c>
      <c r="E14234" s="75">
        <v>69.4666666666667</v>
      </c>
    </row>
    <row r="14235" ht="15.75" customHeight="1">
      <c r="A14235" s="13">
        <v>42273.302083333336</v>
      </c>
      <c r="B14235" s="75">
        <v>58.95</v>
      </c>
      <c r="C14235" s="75">
        <v>62.4666666666667</v>
      </c>
      <c r="D14235" s="75">
        <v>63.7333333333333</v>
      </c>
      <c r="E14235" s="75">
        <v>70.4666666666667</v>
      </c>
    </row>
    <row r="14236" ht="15.75" customHeight="1">
      <c r="A14236" s="13">
        <v>42273.3125</v>
      </c>
      <c r="B14236" s="75">
        <v>59.7</v>
      </c>
      <c r="C14236" s="75">
        <v>63.4666666666667</v>
      </c>
      <c r="D14236" s="75">
        <v>64.2333333333333</v>
      </c>
      <c r="E14236" s="75">
        <v>71.4666666666667</v>
      </c>
    </row>
    <row r="14237" ht="15.75" customHeight="1">
      <c r="A14237" s="13">
        <v>42273.322916666664</v>
      </c>
      <c r="B14237" s="75">
        <v>60.45</v>
      </c>
      <c r="C14237" s="75">
        <v>64.4666666666667</v>
      </c>
      <c r="D14237" s="75">
        <v>64.7333333333333</v>
      </c>
      <c r="E14237" s="75">
        <v>72.4666666666667</v>
      </c>
    </row>
    <row r="14238" ht="15.75" customHeight="1">
      <c r="A14238" s="13">
        <v>42273.333333333336</v>
      </c>
      <c r="B14238" s="75">
        <v>61.1333333333333</v>
      </c>
      <c r="C14238" s="75">
        <v>65.2333333333333</v>
      </c>
      <c r="D14238" s="75">
        <v>65.8166666666667</v>
      </c>
      <c r="E14238" s="75">
        <v>73.4666666666667</v>
      </c>
    </row>
    <row r="14239" ht="15.75" customHeight="1">
      <c r="A14239" s="13">
        <v>42273.34375</v>
      </c>
      <c r="B14239" s="75">
        <v>61.6333333333333</v>
      </c>
      <c r="C14239" s="75">
        <v>65.7333333333333</v>
      </c>
      <c r="D14239" s="75">
        <v>67.5666666666667</v>
      </c>
      <c r="E14239" s="75">
        <v>74.4666666666667</v>
      </c>
    </row>
    <row r="14240" ht="15.75" customHeight="1">
      <c r="A14240" s="13">
        <v>42273.354166666664</v>
      </c>
      <c r="B14240" s="75">
        <v>62.1333333333333</v>
      </c>
      <c r="C14240" s="75">
        <v>66.2333333333333</v>
      </c>
      <c r="D14240" s="75">
        <v>69.3166666666667</v>
      </c>
      <c r="E14240" s="75">
        <v>75.4666666666667</v>
      </c>
    </row>
    <row r="14241" ht="15.75" customHeight="1">
      <c r="A14241" s="13">
        <v>42273.364583333336</v>
      </c>
      <c r="B14241" s="75">
        <v>62.6333333333333</v>
      </c>
      <c r="C14241" s="75">
        <v>66.7333333333333</v>
      </c>
      <c r="D14241" s="75">
        <v>71.0666666666667</v>
      </c>
      <c r="E14241" s="75">
        <v>76.4666666666667</v>
      </c>
    </row>
    <row r="14242" ht="15.75" customHeight="1">
      <c r="A14242" s="13">
        <v>42273.375</v>
      </c>
      <c r="B14242" s="75">
        <v>63.0666666666667</v>
      </c>
      <c r="C14242" s="75">
        <v>67.35</v>
      </c>
      <c r="D14242" s="75">
        <v>72.4666666666667</v>
      </c>
      <c r="E14242" s="75">
        <v>77.5833333333333</v>
      </c>
    </row>
    <row r="14243" ht="15.75" customHeight="1">
      <c r="A14243" s="13">
        <v>42273.385416666664</v>
      </c>
      <c r="B14243" s="75">
        <v>63.3166666666667</v>
      </c>
      <c r="C14243" s="75">
        <v>68.1</v>
      </c>
      <c r="D14243" s="75">
        <v>73.4666666666667</v>
      </c>
      <c r="E14243" s="75">
        <v>78.8333333333333</v>
      </c>
    </row>
    <row r="14244" ht="15.75" customHeight="1">
      <c r="A14244" s="13">
        <v>42273.395833333336</v>
      </c>
      <c r="B14244" s="75">
        <v>63.5666666666667</v>
      </c>
      <c r="C14244" s="75">
        <v>68.85</v>
      </c>
      <c r="D14244" s="75">
        <v>74.4666666666667</v>
      </c>
      <c r="E14244" s="75">
        <v>80.0833333333333</v>
      </c>
    </row>
    <row r="14245" ht="15.75" customHeight="1">
      <c r="A14245" s="13">
        <v>42273.40625</v>
      </c>
      <c r="B14245" s="75">
        <v>63.8166666666667</v>
      </c>
      <c r="C14245" s="75">
        <v>69.6</v>
      </c>
      <c r="D14245" s="75">
        <v>75.4666666666667</v>
      </c>
      <c r="E14245" s="75">
        <v>81.3333333333333</v>
      </c>
    </row>
    <row r="14246" ht="15.75" customHeight="1">
      <c r="A14246" s="13">
        <v>42273.416666666664</v>
      </c>
      <c r="B14246" s="75">
        <v>64.3333333333333</v>
      </c>
      <c r="C14246" s="75">
        <v>70.5833333333333</v>
      </c>
      <c r="D14246" s="75">
        <v>76.4666666666667</v>
      </c>
      <c r="E14246" s="75">
        <v>82.35</v>
      </c>
    </row>
    <row r="14247" ht="15.75" customHeight="1">
      <c r="A14247" s="13">
        <v>42273.427083333336</v>
      </c>
      <c r="B14247" s="75">
        <v>65.5833333333333</v>
      </c>
      <c r="C14247" s="75">
        <v>71.8333333333333</v>
      </c>
      <c r="D14247" s="75">
        <v>77.4666666666667</v>
      </c>
      <c r="E14247" s="75">
        <v>83.1</v>
      </c>
    </row>
    <row r="14248" ht="15.75" customHeight="1">
      <c r="A14248" s="13">
        <v>42273.4375</v>
      </c>
      <c r="B14248" s="75">
        <v>66.8333333333333</v>
      </c>
      <c r="C14248" s="75">
        <v>73.0833333333333</v>
      </c>
      <c r="D14248" s="75">
        <v>78.4666666666667</v>
      </c>
      <c r="E14248" s="75">
        <v>83.85</v>
      </c>
    </row>
    <row r="14249" ht="15.75" customHeight="1">
      <c r="A14249" s="13">
        <v>42273.447916666664</v>
      </c>
      <c r="B14249" s="75">
        <v>68.0833333333333</v>
      </c>
      <c r="C14249" s="75">
        <v>74.3333333333333</v>
      </c>
      <c r="D14249" s="75">
        <v>79.4666666666667</v>
      </c>
      <c r="E14249" s="75">
        <v>84.6</v>
      </c>
    </row>
    <row r="14250" ht="15.75" customHeight="1">
      <c r="A14250" s="13">
        <v>42273.458333333336</v>
      </c>
      <c r="B14250" s="75">
        <v>69.0</v>
      </c>
      <c r="C14250" s="75">
        <v>75.4666666666667</v>
      </c>
      <c r="D14250" s="75">
        <v>80.35</v>
      </c>
      <c r="E14250" s="75">
        <v>85.4666666666667</v>
      </c>
    </row>
    <row r="14251" ht="15.75" customHeight="1">
      <c r="A14251" s="13">
        <v>42273.46875</v>
      </c>
      <c r="B14251" s="75">
        <v>69.0</v>
      </c>
      <c r="C14251" s="75">
        <v>76.4666666666667</v>
      </c>
      <c r="D14251" s="75">
        <v>81.1</v>
      </c>
      <c r="E14251" s="75">
        <v>86.4666666666667</v>
      </c>
    </row>
    <row r="14252" ht="15.75" customHeight="1">
      <c r="A14252" s="13">
        <v>42273.479166666664</v>
      </c>
      <c r="B14252" s="75">
        <v>69.0</v>
      </c>
      <c r="C14252" s="75">
        <v>77.4666666666667</v>
      </c>
      <c r="D14252" s="75">
        <v>81.85</v>
      </c>
      <c r="E14252" s="75">
        <v>87.4666666666667</v>
      </c>
    </row>
    <row r="14253" ht="15.75" customHeight="1">
      <c r="A14253" s="13">
        <v>42273.489583333336</v>
      </c>
      <c r="B14253" s="75">
        <v>69.0</v>
      </c>
      <c r="C14253" s="75">
        <v>78.4666666666667</v>
      </c>
      <c r="D14253" s="75">
        <v>82.6</v>
      </c>
      <c r="E14253" s="75">
        <v>88.4666666666667</v>
      </c>
    </row>
    <row r="14254" ht="15.75" customHeight="1">
      <c r="A14254" s="13">
        <v>42273.5</v>
      </c>
      <c r="B14254" s="75">
        <v>69.0666666666667</v>
      </c>
      <c r="C14254" s="75">
        <v>79.2333333333333</v>
      </c>
      <c r="D14254" s="75">
        <v>83.1166666666667</v>
      </c>
      <c r="E14254" s="75">
        <v>89.2333333333333</v>
      </c>
    </row>
    <row r="14255" ht="15.75" customHeight="1">
      <c r="A14255" s="13">
        <v>42273.510416666664</v>
      </c>
      <c r="B14255" s="75">
        <v>69.3166666666667</v>
      </c>
      <c r="C14255" s="75">
        <v>79.7333333333333</v>
      </c>
      <c r="D14255" s="75">
        <v>83.3666666666667</v>
      </c>
      <c r="E14255" s="75">
        <v>89.7333333333333</v>
      </c>
    </row>
    <row r="14256" ht="15.75" customHeight="1">
      <c r="A14256" s="13">
        <v>42273.520833333336</v>
      </c>
      <c r="B14256" s="75">
        <v>69.5666666666667</v>
      </c>
      <c r="C14256" s="75">
        <v>80.2333333333333</v>
      </c>
      <c r="D14256" s="75">
        <v>83.6166666666667</v>
      </c>
      <c r="E14256" s="75">
        <v>90.2333333333333</v>
      </c>
    </row>
    <row r="14257" ht="15.75" customHeight="1">
      <c r="A14257" s="13">
        <v>42273.53125</v>
      </c>
      <c r="B14257" s="75">
        <v>69.8166666666667</v>
      </c>
      <c r="C14257" s="75">
        <v>80.7333333333333</v>
      </c>
      <c r="D14257" s="75">
        <v>83.8666666666667</v>
      </c>
      <c r="E14257" s="75">
        <v>90.7333333333333</v>
      </c>
    </row>
    <row r="14258" ht="15.75" customHeight="1">
      <c r="A14258" s="13">
        <v>42273.541666666664</v>
      </c>
      <c r="B14258" s="75">
        <v>70.0</v>
      </c>
      <c r="C14258" s="75">
        <v>81.0</v>
      </c>
      <c r="D14258" s="75">
        <v>84.1166666666667</v>
      </c>
      <c r="E14258" s="75">
        <v>91.1166666666667</v>
      </c>
    </row>
    <row r="14259" ht="15.75" customHeight="1">
      <c r="A14259" s="13">
        <v>42273.552083333336</v>
      </c>
      <c r="B14259" s="75">
        <v>70.0</v>
      </c>
      <c r="C14259" s="75">
        <v>81.0</v>
      </c>
      <c r="D14259" s="75">
        <v>84.3666666666667</v>
      </c>
      <c r="E14259" s="75">
        <v>91.3666666666667</v>
      </c>
    </row>
    <row r="14260" ht="15.75" customHeight="1">
      <c r="A14260" s="13">
        <v>42273.5625</v>
      </c>
      <c r="B14260" s="75">
        <v>70.0</v>
      </c>
      <c r="C14260" s="75">
        <v>81.0</v>
      </c>
      <c r="D14260" s="75">
        <v>84.6166666666667</v>
      </c>
      <c r="E14260" s="75">
        <v>91.6166666666667</v>
      </c>
    </row>
    <row r="14261" ht="15.75" customHeight="1">
      <c r="A14261" s="13">
        <v>42273.572916666664</v>
      </c>
      <c r="B14261" s="75">
        <v>70.0</v>
      </c>
      <c r="C14261" s="75">
        <v>81.0</v>
      </c>
      <c r="D14261" s="75">
        <v>84.8666666666667</v>
      </c>
      <c r="E14261" s="75">
        <v>91.8666666666667</v>
      </c>
    </row>
    <row r="14262" ht="15.75" customHeight="1">
      <c r="A14262" s="13">
        <v>42273.583333333336</v>
      </c>
      <c r="B14262" s="75">
        <v>70.0</v>
      </c>
      <c r="C14262" s="75">
        <v>81.0</v>
      </c>
      <c r="D14262" s="75">
        <v>85.2333333333333</v>
      </c>
      <c r="E14262" s="75">
        <v>92.2333333333333</v>
      </c>
    </row>
    <row r="14263" ht="15.75" customHeight="1">
      <c r="A14263" s="13">
        <v>42273.59375</v>
      </c>
      <c r="B14263" s="75">
        <v>70.0</v>
      </c>
      <c r="C14263" s="75">
        <v>81.0</v>
      </c>
      <c r="D14263" s="75">
        <v>85.7333333333333</v>
      </c>
      <c r="E14263" s="75">
        <v>92.7333333333333</v>
      </c>
    </row>
    <row r="14264" ht="15.75" customHeight="1">
      <c r="A14264" s="13">
        <v>42273.604166666664</v>
      </c>
      <c r="B14264" s="75">
        <v>70.0</v>
      </c>
      <c r="C14264" s="75">
        <v>81.0</v>
      </c>
      <c r="D14264" s="75">
        <v>86.2333333333333</v>
      </c>
      <c r="E14264" s="75">
        <v>93.2333333333333</v>
      </c>
    </row>
    <row r="14265" ht="15.75" customHeight="1">
      <c r="A14265" s="13">
        <v>42273.614583333336</v>
      </c>
      <c r="B14265" s="75">
        <v>70.0</v>
      </c>
      <c r="C14265" s="75">
        <v>81.0</v>
      </c>
      <c r="D14265" s="75">
        <v>86.7333333333333</v>
      </c>
      <c r="E14265" s="75">
        <v>93.7333333333333</v>
      </c>
    </row>
    <row r="14266" ht="15.75" customHeight="1">
      <c r="A14266" s="13">
        <v>42273.625</v>
      </c>
      <c r="B14266" s="75">
        <v>70.0</v>
      </c>
      <c r="C14266" s="75">
        <v>80.7666666666667</v>
      </c>
      <c r="D14266" s="75">
        <v>87.0</v>
      </c>
      <c r="E14266" s="75">
        <v>94.0</v>
      </c>
    </row>
    <row r="14267" ht="15.75" customHeight="1">
      <c r="A14267" s="13">
        <v>42273.635416666664</v>
      </c>
      <c r="B14267" s="75">
        <v>70.0</v>
      </c>
      <c r="C14267" s="75">
        <v>80.2666666666667</v>
      </c>
      <c r="D14267" s="75">
        <v>87.0</v>
      </c>
      <c r="E14267" s="75">
        <v>94.0</v>
      </c>
    </row>
    <row r="14268" ht="15.75" customHeight="1">
      <c r="A14268" s="13">
        <v>42273.645833333336</v>
      </c>
      <c r="B14268" s="75">
        <v>70.0</v>
      </c>
      <c r="C14268" s="75">
        <v>79.7666666666667</v>
      </c>
      <c r="D14268" s="75">
        <v>87.0</v>
      </c>
      <c r="E14268" s="75">
        <v>94.0</v>
      </c>
    </row>
    <row r="14269" ht="15.75" customHeight="1">
      <c r="A14269" s="13">
        <v>42273.65625</v>
      </c>
      <c r="B14269" s="75">
        <v>70.0</v>
      </c>
      <c r="C14269" s="75">
        <v>79.2666666666667</v>
      </c>
      <c r="D14269" s="75">
        <v>87.0</v>
      </c>
      <c r="E14269" s="75">
        <v>94.0</v>
      </c>
    </row>
    <row r="14270" ht="15.75" customHeight="1">
      <c r="A14270" s="13">
        <v>42273.666666666664</v>
      </c>
      <c r="B14270" s="75">
        <v>69.8</v>
      </c>
      <c r="C14270" s="75">
        <v>78.5333333333333</v>
      </c>
      <c r="D14270" s="75">
        <v>87.0</v>
      </c>
      <c r="E14270" s="75">
        <v>93.7666666666667</v>
      </c>
    </row>
    <row r="14271" ht="15.75" customHeight="1">
      <c r="A14271" s="13">
        <v>42273.677083333336</v>
      </c>
      <c r="B14271" s="75">
        <v>69.05</v>
      </c>
      <c r="C14271" s="75">
        <v>77.5333333333333</v>
      </c>
      <c r="D14271" s="75">
        <v>87.0</v>
      </c>
      <c r="E14271" s="75">
        <v>93.2666666666667</v>
      </c>
    </row>
    <row r="14272" ht="15.75" customHeight="1">
      <c r="A14272" s="13">
        <v>42273.6875</v>
      </c>
      <c r="B14272" s="75">
        <v>68.3</v>
      </c>
      <c r="C14272" s="75">
        <v>76.5333333333333</v>
      </c>
      <c r="D14272" s="75">
        <v>87.0</v>
      </c>
      <c r="E14272" s="75">
        <v>92.7666666666667</v>
      </c>
    </row>
    <row r="14273" ht="15.75" customHeight="1">
      <c r="A14273" s="13">
        <v>42273.697916666664</v>
      </c>
      <c r="B14273" s="75">
        <v>67.55</v>
      </c>
      <c r="C14273" s="75">
        <v>75.5333333333333</v>
      </c>
      <c r="D14273" s="75">
        <v>87.0</v>
      </c>
      <c r="E14273" s="75">
        <v>92.2666666666667</v>
      </c>
    </row>
    <row r="14274" ht="15.75" customHeight="1">
      <c r="A14274" s="13">
        <v>42273.708333333336</v>
      </c>
      <c r="B14274" s="75">
        <v>66.7333333333333</v>
      </c>
      <c r="C14274" s="75">
        <v>74.5333333333333</v>
      </c>
      <c r="D14274" s="75">
        <v>86.7666666666667</v>
      </c>
      <c r="E14274" s="75">
        <v>91.8833333333333</v>
      </c>
    </row>
    <row r="14275" ht="15.75" customHeight="1">
      <c r="A14275" s="13">
        <v>42273.71875</v>
      </c>
      <c r="B14275" s="75">
        <v>65.7333333333333</v>
      </c>
      <c r="C14275" s="75">
        <v>73.5333333333333</v>
      </c>
      <c r="D14275" s="75">
        <v>86.2666666666667</v>
      </c>
      <c r="E14275" s="75">
        <v>91.6333333333333</v>
      </c>
    </row>
    <row r="14276" ht="15.75" customHeight="1">
      <c r="A14276" s="13">
        <v>42273.729166666664</v>
      </c>
      <c r="B14276" s="75">
        <v>64.7333333333333</v>
      </c>
      <c r="C14276" s="75">
        <v>72.5333333333333</v>
      </c>
      <c r="D14276" s="75">
        <v>85.7666666666667</v>
      </c>
      <c r="E14276" s="75">
        <v>91.3833333333333</v>
      </c>
    </row>
    <row r="14277" ht="15.75" customHeight="1">
      <c r="A14277" s="13">
        <v>42273.739583333336</v>
      </c>
      <c r="B14277" s="75">
        <v>63.7333333333333</v>
      </c>
      <c r="C14277" s="75">
        <v>71.5333333333333</v>
      </c>
      <c r="D14277" s="75">
        <v>85.2666666666667</v>
      </c>
      <c r="E14277" s="75">
        <v>91.1333333333333</v>
      </c>
    </row>
    <row r="14278" ht="15.75" customHeight="1">
      <c r="A14278" s="13">
        <v>42273.75</v>
      </c>
      <c r="B14278" s="75">
        <v>62.9333333333333</v>
      </c>
      <c r="C14278" s="75">
        <v>70.7666666666667</v>
      </c>
      <c r="D14278" s="75">
        <v>84.1833333333333</v>
      </c>
      <c r="E14278" s="75">
        <v>90.65</v>
      </c>
    </row>
    <row r="14279" ht="15.75" customHeight="1">
      <c r="A14279" s="13">
        <v>42273.760416666664</v>
      </c>
      <c r="B14279" s="75">
        <v>62.6833333333333</v>
      </c>
      <c r="C14279" s="75">
        <v>70.2666666666667</v>
      </c>
      <c r="D14279" s="75">
        <v>82.4333333333333</v>
      </c>
      <c r="E14279" s="75">
        <v>89.9</v>
      </c>
    </row>
    <row r="14280" ht="15.75" customHeight="1">
      <c r="A14280" s="13">
        <v>42273.770833333336</v>
      </c>
      <c r="B14280" s="75">
        <v>62.4333333333333</v>
      </c>
      <c r="C14280" s="75">
        <v>69.7666666666667</v>
      </c>
      <c r="D14280" s="75">
        <v>80.6833333333333</v>
      </c>
      <c r="E14280" s="75">
        <v>89.15</v>
      </c>
    </row>
    <row r="14281" ht="15.75" customHeight="1">
      <c r="A14281" s="13">
        <v>42273.78125</v>
      </c>
      <c r="B14281" s="75">
        <v>62.1833333333333</v>
      </c>
      <c r="C14281" s="75">
        <v>69.2666666666667</v>
      </c>
      <c r="D14281" s="75">
        <v>78.9333333333333</v>
      </c>
      <c r="E14281" s="75">
        <v>88.4</v>
      </c>
    </row>
    <row r="14282" ht="15.75" customHeight="1">
      <c r="A14282" s="13">
        <v>42273.791666666664</v>
      </c>
      <c r="B14282" s="75">
        <v>61.9333333333333</v>
      </c>
      <c r="C14282" s="75">
        <v>68.7666666666667</v>
      </c>
      <c r="D14282" s="75">
        <v>77.5333333333333</v>
      </c>
      <c r="E14282" s="75">
        <v>87.7666666666667</v>
      </c>
    </row>
    <row r="14283" ht="15.75" customHeight="1">
      <c r="A14283" s="13">
        <v>42273.802083333336</v>
      </c>
      <c r="B14283" s="75">
        <v>61.6833333333333</v>
      </c>
      <c r="C14283" s="75">
        <v>68.2666666666667</v>
      </c>
      <c r="D14283" s="75">
        <v>76.5333333333333</v>
      </c>
      <c r="E14283" s="75">
        <v>87.2666666666667</v>
      </c>
    </row>
    <row r="14284" ht="15.75" customHeight="1">
      <c r="A14284" s="13">
        <v>42273.8125</v>
      </c>
      <c r="B14284" s="75">
        <v>61.4333333333333</v>
      </c>
      <c r="C14284" s="75">
        <v>67.7666666666667</v>
      </c>
      <c r="D14284" s="75">
        <v>75.5333333333333</v>
      </c>
      <c r="E14284" s="75">
        <v>86.7666666666667</v>
      </c>
    </row>
    <row r="14285" ht="15.75" customHeight="1">
      <c r="A14285" s="13">
        <v>42273.822916666664</v>
      </c>
      <c r="B14285" s="75">
        <v>61.1833333333333</v>
      </c>
      <c r="C14285" s="75">
        <v>67.2666666666667</v>
      </c>
      <c r="D14285" s="75">
        <v>74.5333333333333</v>
      </c>
      <c r="E14285" s="75">
        <v>86.2666666666667</v>
      </c>
    </row>
    <row r="14286" ht="15.75" customHeight="1">
      <c r="A14286" s="13">
        <v>42273.833333333336</v>
      </c>
      <c r="B14286" s="75">
        <v>60.9333333333333</v>
      </c>
      <c r="C14286" s="75">
        <v>66.8833333333333</v>
      </c>
      <c r="D14286" s="75">
        <v>73.8833333333333</v>
      </c>
      <c r="E14286" s="75">
        <v>85.7666666666667</v>
      </c>
    </row>
    <row r="14287" ht="15.75" customHeight="1">
      <c r="A14287" s="13">
        <v>42273.84375</v>
      </c>
      <c r="B14287" s="75">
        <v>60.6833333333333</v>
      </c>
      <c r="C14287" s="75">
        <v>66.6333333333333</v>
      </c>
      <c r="D14287" s="75">
        <v>73.6333333333333</v>
      </c>
      <c r="E14287" s="75">
        <v>85.2666666666667</v>
      </c>
    </row>
    <row r="14288" ht="15.75" customHeight="1">
      <c r="A14288" s="13">
        <v>42273.854166666664</v>
      </c>
      <c r="B14288" s="75">
        <v>60.4333333333333</v>
      </c>
      <c r="C14288" s="75">
        <v>66.3833333333333</v>
      </c>
      <c r="D14288" s="75">
        <v>73.3833333333333</v>
      </c>
      <c r="E14288" s="75">
        <v>84.7666666666667</v>
      </c>
    </row>
    <row r="14289" ht="15.75" customHeight="1">
      <c r="A14289" s="13">
        <v>42273.864583333336</v>
      </c>
      <c r="B14289" s="75">
        <v>60.1833333333333</v>
      </c>
      <c r="C14289" s="75">
        <v>66.1333333333333</v>
      </c>
      <c r="D14289" s="75">
        <v>73.1333333333333</v>
      </c>
      <c r="E14289" s="75">
        <v>84.2666666666667</v>
      </c>
    </row>
    <row r="14290" ht="15.75" customHeight="1">
      <c r="A14290" s="13">
        <v>42273.875</v>
      </c>
      <c r="B14290" s="75">
        <v>60.0</v>
      </c>
      <c r="C14290" s="75">
        <v>65.8833333333333</v>
      </c>
      <c r="D14290" s="75">
        <v>72.8833333333333</v>
      </c>
      <c r="E14290" s="75">
        <v>83.5333333333333</v>
      </c>
    </row>
    <row r="14291" ht="15.75" customHeight="1">
      <c r="A14291" s="13">
        <v>42273.885416666664</v>
      </c>
      <c r="B14291" s="75">
        <v>60.0</v>
      </c>
      <c r="C14291" s="75">
        <v>65.6333333333333</v>
      </c>
      <c r="D14291" s="75">
        <v>72.6333333333333</v>
      </c>
      <c r="E14291" s="75">
        <v>82.5333333333333</v>
      </c>
    </row>
    <row r="14292" ht="15.75" customHeight="1">
      <c r="A14292" s="13">
        <v>42273.895833333336</v>
      </c>
      <c r="B14292" s="75">
        <v>60.0</v>
      </c>
      <c r="C14292" s="75">
        <v>65.3833333333333</v>
      </c>
      <c r="D14292" s="75">
        <v>72.3833333333333</v>
      </c>
      <c r="E14292" s="75">
        <v>81.5333333333333</v>
      </c>
    </row>
    <row r="14293" ht="15.75" customHeight="1">
      <c r="A14293" s="13">
        <v>42273.90625</v>
      </c>
      <c r="B14293" s="75">
        <v>60.0</v>
      </c>
      <c r="C14293" s="75">
        <v>65.1333333333333</v>
      </c>
      <c r="D14293" s="75">
        <v>72.1333333333333</v>
      </c>
      <c r="E14293" s="75">
        <v>80.5333333333333</v>
      </c>
    </row>
    <row r="14294" ht="15.75" customHeight="1">
      <c r="A14294" s="13">
        <v>42273.916666666664</v>
      </c>
      <c r="B14294" s="75">
        <v>59.9333333333333</v>
      </c>
      <c r="C14294" s="75">
        <v>64.8833333333333</v>
      </c>
      <c r="D14294" s="75">
        <v>71.7666666666667</v>
      </c>
      <c r="E14294" s="75">
        <v>79.65</v>
      </c>
    </row>
    <row r="14295" ht="15.75" customHeight="1">
      <c r="A14295" s="13">
        <v>42273.927083333336</v>
      </c>
      <c r="B14295" s="75">
        <v>59.6833333333333</v>
      </c>
      <c r="C14295" s="75">
        <v>64.6333333333333</v>
      </c>
      <c r="D14295" s="75">
        <v>71.2666666666667</v>
      </c>
      <c r="E14295" s="75">
        <v>78.9</v>
      </c>
    </row>
    <row r="14296" ht="15.75" customHeight="1">
      <c r="A14296" s="13">
        <v>42273.9375</v>
      </c>
      <c r="B14296" s="75">
        <v>59.4333333333333</v>
      </c>
      <c r="C14296" s="75">
        <v>64.3833333333333</v>
      </c>
      <c r="D14296" s="75">
        <v>70.7666666666667</v>
      </c>
      <c r="E14296" s="75">
        <v>78.15</v>
      </c>
    </row>
    <row r="14297" ht="15.75" customHeight="1">
      <c r="A14297" s="13">
        <v>42273.947916666664</v>
      </c>
      <c r="B14297" s="75">
        <v>59.1833333333333</v>
      </c>
      <c r="C14297" s="75">
        <v>64.1333333333333</v>
      </c>
      <c r="D14297" s="75">
        <v>70.2666666666667</v>
      </c>
      <c r="E14297" s="75">
        <v>77.4</v>
      </c>
    </row>
    <row r="14298" ht="15.75" customHeight="1">
      <c r="A14298" s="13">
        <v>42273.958333333336</v>
      </c>
      <c r="B14298" s="75">
        <v>59.0</v>
      </c>
      <c r="C14298" s="75">
        <v>64.0</v>
      </c>
      <c r="D14298" s="75">
        <v>69.8833333333333</v>
      </c>
      <c r="E14298" s="75">
        <v>76.8833333333333</v>
      </c>
    </row>
    <row r="14299" ht="15.75" customHeight="1">
      <c r="A14299" s="13">
        <v>42273.96875</v>
      </c>
      <c r="B14299" s="75">
        <v>59.0</v>
      </c>
      <c r="C14299" s="75">
        <v>64.0</v>
      </c>
      <c r="D14299" s="75">
        <v>69.6333333333333</v>
      </c>
      <c r="E14299" s="75">
        <v>76.6333333333333</v>
      </c>
    </row>
    <row r="14300" ht="15.75" customHeight="1">
      <c r="A14300" s="13">
        <v>42273.979166666664</v>
      </c>
      <c r="B14300" s="75">
        <v>59.0</v>
      </c>
      <c r="C14300" s="75">
        <v>64.0</v>
      </c>
      <c r="D14300" s="75">
        <v>69.3833333333333</v>
      </c>
      <c r="E14300" s="75">
        <v>76.3833333333333</v>
      </c>
    </row>
    <row r="14301" ht="15.75" customHeight="1">
      <c r="A14301" s="13">
        <v>42273.989583333336</v>
      </c>
      <c r="B14301" s="75">
        <v>59.0</v>
      </c>
      <c r="C14301" s="75">
        <v>64.0</v>
      </c>
      <c r="D14301" s="75">
        <v>69.1333333333333</v>
      </c>
      <c r="E14301" s="75">
        <v>76.1333333333333</v>
      </c>
    </row>
    <row r="14302" ht="15.75" customHeight="1">
      <c r="A14302" s="13">
        <v>42274.0</v>
      </c>
      <c r="B14302" s="75">
        <v>59.0</v>
      </c>
      <c r="C14302" s="75">
        <v>63.8833333333333</v>
      </c>
      <c r="D14302" s="75">
        <v>68.8833333333333</v>
      </c>
      <c r="E14302" s="75">
        <v>75.7666666666667</v>
      </c>
    </row>
    <row r="14303" ht="15.75" customHeight="1">
      <c r="A14303" s="13">
        <v>42274.010416666664</v>
      </c>
      <c r="B14303" s="75">
        <v>59.0</v>
      </c>
      <c r="C14303" s="75">
        <v>63.6333333333333</v>
      </c>
      <c r="D14303" s="75">
        <v>68.6333333333333</v>
      </c>
      <c r="E14303" s="75">
        <v>75.2666666666667</v>
      </c>
    </row>
    <row r="14304" ht="15.75" customHeight="1">
      <c r="A14304" s="13">
        <v>42274.020833333336</v>
      </c>
      <c r="B14304" s="75">
        <v>59.0</v>
      </c>
      <c r="C14304" s="75">
        <v>63.3833333333333</v>
      </c>
      <c r="D14304" s="75">
        <v>68.3833333333333</v>
      </c>
      <c r="E14304" s="75">
        <v>74.7666666666667</v>
      </c>
    </row>
    <row r="14305" ht="15.75" customHeight="1">
      <c r="A14305" s="13">
        <v>42274.03125</v>
      </c>
      <c r="B14305" s="75">
        <v>59.0</v>
      </c>
      <c r="C14305" s="75">
        <v>63.1333333333333</v>
      </c>
      <c r="D14305" s="75">
        <v>68.1333333333333</v>
      </c>
      <c r="E14305" s="75">
        <v>74.2666666666667</v>
      </c>
    </row>
    <row r="14306" ht="15.75" customHeight="1">
      <c r="A14306" s="13">
        <v>42274.041666666664</v>
      </c>
      <c r="B14306" s="75">
        <v>58.9333333333333</v>
      </c>
      <c r="C14306" s="75">
        <v>62.8833333333333</v>
      </c>
      <c r="D14306" s="75">
        <v>67.8833333333333</v>
      </c>
      <c r="E14306" s="75">
        <v>73.7666666666667</v>
      </c>
    </row>
    <row r="14307" ht="15.75" customHeight="1">
      <c r="A14307" s="13">
        <v>42274.052083333336</v>
      </c>
      <c r="B14307" s="75">
        <v>58.6833333333333</v>
      </c>
      <c r="C14307" s="75">
        <v>62.6333333333333</v>
      </c>
      <c r="D14307" s="75">
        <v>67.6333333333333</v>
      </c>
      <c r="E14307" s="75">
        <v>73.2666666666667</v>
      </c>
    </row>
    <row r="14308" ht="15.75" customHeight="1">
      <c r="A14308" s="13">
        <v>42274.0625</v>
      </c>
      <c r="B14308" s="75">
        <v>58.4333333333333</v>
      </c>
      <c r="C14308" s="75">
        <v>62.3833333333333</v>
      </c>
      <c r="D14308" s="75">
        <v>67.3833333333333</v>
      </c>
      <c r="E14308" s="75">
        <v>72.7666666666667</v>
      </c>
    </row>
    <row r="14309" ht="15.75" customHeight="1">
      <c r="A14309" s="13">
        <v>42274.072916666664</v>
      </c>
      <c r="B14309" s="75">
        <v>58.1833333333333</v>
      </c>
      <c r="C14309" s="75">
        <v>62.1333333333333</v>
      </c>
      <c r="D14309" s="75">
        <v>67.1333333333333</v>
      </c>
      <c r="E14309" s="75">
        <v>72.2666666666667</v>
      </c>
    </row>
    <row r="14310" ht="15.75" customHeight="1">
      <c r="A14310" s="13">
        <v>42274.083333333336</v>
      </c>
      <c r="B14310" s="75">
        <v>58.0</v>
      </c>
      <c r="C14310" s="75">
        <v>61.7666666666667</v>
      </c>
      <c r="D14310" s="75">
        <v>66.65</v>
      </c>
      <c r="E14310" s="75">
        <v>72.0</v>
      </c>
    </row>
    <row r="14311" ht="15.75" customHeight="1">
      <c r="A14311" s="13">
        <v>42274.09375</v>
      </c>
      <c r="B14311" s="75">
        <v>58.0</v>
      </c>
      <c r="C14311" s="75">
        <v>61.2666666666667</v>
      </c>
      <c r="D14311" s="75">
        <v>65.9</v>
      </c>
      <c r="E14311" s="75">
        <v>72.0</v>
      </c>
    </row>
    <row r="14312" ht="15.75" customHeight="1">
      <c r="A14312" s="13">
        <v>42274.104166666664</v>
      </c>
      <c r="B14312" s="75">
        <v>58.0</v>
      </c>
      <c r="C14312" s="75">
        <v>60.7666666666667</v>
      </c>
      <c r="D14312" s="75">
        <v>65.15</v>
      </c>
      <c r="E14312" s="75">
        <v>72.0</v>
      </c>
    </row>
    <row r="14313" ht="15.75" customHeight="1">
      <c r="A14313" s="13">
        <v>42274.114583333336</v>
      </c>
      <c r="B14313" s="75">
        <v>58.0</v>
      </c>
      <c r="C14313" s="75">
        <v>60.2666666666667</v>
      </c>
      <c r="D14313" s="75">
        <v>64.4</v>
      </c>
      <c r="E14313" s="75">
        <v>72.0</v>
      </c>
    </row>
    <row r="14314" ht="15.75" customHeight="1">
      <c r="A14314" s="13">
        <v>42274.125</v>
      </c>
      <c r="B14314" s="75">
        <v>58.0</v>
      </c>
      <c r="C14314" s="75">
        <v>60.0</v>
      </c>
      <c r="D14314" s="75">
        <v>64.1166666666667</v>
      </c>
      <c r="E14314" s="75">
        <v>71.7666666666667</v>
      </c>
    </row>
    <row r="14315" ht="15.75" customHeight="1">
      <c r="A14315" s="13">
        <v>42274.135416666664</v>
      </c>
      <c r="B14315" s="75">
        <v>58.0</v>
      </c>
      <c r="C14315" s="75">
        <v>60.0</v>
      </c>
      <c r="D14315" s="75">
        <v>64.3666666666667</v>
      </c>
      <c r="E14315" s="75">
        <v>71.2666666666667</v>
      </c>
    </row>
    <row r="14316" ht="15.75" customHeight="1">
      <c r="A14316" s="13">
        <v>42274.145833333336</v>
      </c>
      <c r="B14316" s="75">
        <v>58.0</v>
      </c>
      <c r="C14316" s="75">
        <v>60.0</v>
      </c>
      <c r="D14316" s="75">
        <v>64.6166666666667</v>
      </c>
      <c r="E14316" s="75">
        <v>70.7666666666667</v>
      </c>
    </row>
    <row r="14317" ht="15.75" customHeight="1">
      <c r="A14317" s="13">
        <v>42274.15625</v>
      </c>
      <c r="B14317" s="75">
        <v>58.0</v>
      </c>
      <c r="C14317" s="75">
        <v>60.0</v>
      </c>
      <c r="D14317" s="75">
        <v>64.8666666666667</v>
      </c>
      <c r="E14317" s="75">
        <v>70.2666666666667</v>
      </c>
    </row>
    <row r="14318" ht="15.75" customHeight="1">
      <c r="A14318" s="13">
        <v>42274.166666666664</v>
      </c>
      <c r="B14318" s="75">
        <v>57.9333333333333</v>
      </c>
      <c r="C14318" s="75">
        <v>60.0</v>
      </c>
      <c r="D14318" s="75">
        <v>64.8833333333333</v>
      </c>
      <c r="E14318" s="75">
        <v>69.8833333333333</v>
      </c>
    </row>
    <row r="14319" ht="15.75" customHeight="1">
      <c r="A14319" s="13">
        <v>42274.177083333336</v>
      </c>
      <c r="B14319" s="75">
        <v>57.6833333333333</v>
      </c>
      <c r="C14319" s="75">
        <v>60.0</v>
      </c>
      <c r="D14319" s="75">
        <v>64.6333333333333</v>
      </c>
      <c r="E14319" s="75">
        <v>69.6333333333333</v>
      </c>
    </row>
    <row r="14320" ht="15.75" customHeight="1">
      <c r="A14320" s="13">
        <v>42274.1875</v>
      </c>
      <c r="B14320" s="75">
        <v>57.4333333333333</v>
      </c>
      <c r="C14320" s="75">
        <v>60.0</v>
      </c>
      <c r="D14320" s="75">
        <v>64.3833333333333</v>
      </c>
      <c r="E14320" s="75">
        <v>69.3833333333333</v>
      </c>
    </row>
    <row r="14321" ht="15.75" customHeight="1">
      <c r="A14321" s="13">
        <v>42274.197916666664</v>
      </c>
      <c r="B14321" s="75">
        <v>57.1833333333333</v>
      </c>
      <c r="C14321" s="75">
        <v>60.0</v>
      </c>
      <c r="D14321" s="75">
        <v>64.1333333333333</v>
      </c>
      <c r="E14321" s="75">
        <v>69.1333333333333</v>
      </c>
    </row>
    <row r="14322" ht="15.75" customHeight="1">
      <c r="A14322" s="13">
        <v>42274.208333333336</v>
      </c>
      <c r="B14322" s="75">
        <v>57.0</v>
      </c>
      <c r="C14322" s="75">
        <v>59.8833333333333</v>
      </c>
      <c r="D14322" s="75">
        <v>64.0</v>
      </c>
      <c r="E14322" s="75">
        <v>69.1166666666667</v>
      </c>
    </row>
    <row r="14323" ht="15.75" customHeight="1">
      <c r="A14323" s="13">
        <v>42274.21875</v>
      </c>
      <c r="B14323" s="75">
        <v>57.0</v>
      </c>
      <c r="C14323" s="75">
        <v>59.6333333333333</v>
      </c>
      <c r="D14323" s="75">
        <v>64.0</v>
      </c>
      <c r="E14323" s="75">
        <v>69.3666666666667</v>
      </c>
    </row>
    <row r="14324" ht="15.75" customHeight="1">
      <c r="A14324" s="13">
        <v>42274.229166666664</v>
      </c>
      <c r="B14324" s="75">
        <v>57.0</v>
      </c>
      <c r="C14324" s="75">
        <v>59.3833333333333</v>
      </c>
      <c r="D14324" s="75">
        <v>64.0</v>
      </c>
      <c r="E14324" s="75">
        <v>69.6166666666667</v>
      </c>
    </row>
    <row r="14325" ht="15.75" customHeight="1">
      <c r="A14325" s="13">
        <v>42274.239583333336</v>
      </c>
      <c r="B14325" s="75">
        <v>57.0</v>
      </c>
      <c r="C14325" s="75">
        <v>59.1333333333333</v>
      </c>
      <c r="D14325" s="75">
        <v>64.0</v>
      </c>
      <c r="E14325" s="75">
        <v>69.8666666666667</v>
      </c>
    </row>
    <row r="14326" ht="15.75" customHeight="1">
      <c r="A14326" s="13">
        <v>42274.25</v>
      </c>
      <c r="B14326" s="75">
        <v>57.0666666666667</v>
      </c>
      <c r="C14326" s="75">
        <v>59.1166666666667</v>
      </c>
      <c r="D14326" s="75">
        <v>64.0</v>
      </c>
      <c r="E14326" s="75">
        <v>70.1166666666667</v>
      </c>
    </row>
    <row r="14327" ht="15.75" customHeight="1">
      <c r="A14327" s="13">
        <v>42274.260416666664</v>
      </c>
      <c r="B14327" s="75">
        <v>57.3166666666667</v>
      </c>
      <c r="C14327" s="75">
        <v>59.3666666666667</v>
      </c>
      <c r="D14327" s="75">
        <v>64.0</v>
      </c>
      <c r="E14327" s="75">
        <v>70.3666666666667</v>
      </c>
    </row>
    <row r="14328" ht="15.75" customHeight="1">
      <c r="A14328" s="13">
        <v>42274.270833333336</v>
      </c>
      <c r="B14328" s="75">
        <v>57.5666666666667</v>
      </c>
      <c r="C14328" s="75">
        <v>59.6166666666667</v>
      </c>
      <c r="D14328" s="75">
        <v>64.0</v>
      </c>
      <c r="E14328" s="75">
        <v>70.6166666666667</v>
      </c>
    </row>
    <row r="14329" ht="15.75" customHeight="1">
      <c r="A14329" s="13">
        <v>42274.28125</v>
      </c>
      <c r="B14329" s="75">
        <v>57.8166666666667</v>
      </c>
      <c r="C14329" s="75">
        <v>59.8666666666667</v>
      </c>
      <c r="D14329" s="75">
        <v>64.0</v>
      </c>
      <c r="E14329" s="75">
        <v>70.8666666666667</v>
      </c>
    </row>
    <row r="14330" ht="15.75" customHeight="1">
      <c r="A14330" s="13">
        <v>42274.291666666664</v>
      </c>
      <c r="B14330" s="75">
        <v>58.2666666666667</v>
      </c>
      <c r="C14330" s="75">
        <v>60.35</v>
      </c>
      <c r="D14330" s="75">
        <v>64.4666666666667</v>
      </c>
      <c r="E14330" s="75">
        <v>71.5833333333333</v>
      </c>
    </row>
    <row r="14331" ht="15.75" customHeight="1">
      <c r="A14331" s="13">
        <v>42274.302083333336</v>
      </c>
      <c r="B14331" s="75">
        <v>59.2666666666667</v>
      </c>
      <c r="C14331" s="75">
        <v>61.1</v>
      </c>
      <c r="D14331" s="75">
        <v>65.4666666666667</v>
      </c>
      <c r="E14331" s="75">
        <v>72.8333333333333</v>
      </c>
    </row>
    <row r="14332" ht="15.75" customHeight="1">
      <c r="A14332" s="13">
        <v>42274.3125</v>
      </c>
      <c r="B14332" s="75">
        <v>60.2666666666667</v>
      </c>
      <c r="C14332" s="75">
        <v>61.85</v>
      </c>
      <c r="D14332" s="75">
        <v>66.4666666666667</v>
      </c>
      <c r="E14332" s="75">
        <v>74.0833333333333</v>
      </c>
    </row>
    <row r="14333" ht="15.75" customHeight="1">
      <c r="A14333" s="13">
        <v>42274.322916666664</v>
      </c>
      <c r="B14333" s="75">
        <v>61.2666666666667</v>
      </c>
      <c r="C14333" s="75">
        <v>62.6</v>
      </c>
      <c r="D14333" s="75">
        <v>67.4666666666667</v>
      </c>
      <c r="E14333" s="75">
        <v>75.3333333333333</v>
      </c>
    </row>
    <row r="14334" ht="15.75" customHeight="1">
      <c r="A14334" s="13">
        <v>42274.333333333336</v>
      </c>
      <c r="B14334" s="75">
        <v>62.2</v>
      </c>
      <c r="C14334" s="75">
        <v>63.35</v>
      </c>
      <c r="D14334" s="75">
        <v>68.8166666666667</v>
      </c>
      <c r="E14334" s="75">
        <v>76.5833333333333</v>
      </c>
    </row>
    <row r="14335" ht="15.75" customHeight="1">
      <c r="A14335" s="13">
        <v>42274.34375</v>
      </c>
      <c r="B14335" s="75">
        <v>62.95</v>
      </c>
      <c r="C14335" s="75">
        <v>64.1</v>
      </c>
      <c r="D14335" s="75">
        <v>70.5666666666667</v>
      </c>
      <c r="E14335" s="75">
        <v>77.8333333333333</v>
      </c>
    </row>
    <row r="14336" ht="15.75" customHeight="1">
      <c r="A14336" s="13">
        <v>42274.354166666664</v>
      </c>
      <c r="B14336" s="75">
        <v>63.7</v>
      </c>
      <c r="C14336" s="75">
        <v>64.85</v>
      </c>
      <c r="D14336" s="75">
        <v>72.3166666666667</v>
      </c>
      <c r="E14336" s="75">
        <v>79.0833333333333</v>
      </c>
    </row>
    <row r="14337" ht="15.75" customHeight="1">
      <c r="A14337" s="13">
        <v>42274.364583333336</v>
      </c>
      <c r="B14337" s="75">
        <v>64.45</v>
      </c>
      <c r="C14337" s="75">
        <v>65.6</v>
      </c>
      <c r="D14337" s="75">
        <v>74.0666666666667</v>
      </c>
      <c r="E14337" s="75">
        <v>80.3333333333333</v>
      </c>
    </row>
    <row r="14338" ht="15.75" customHeight="1">
      <c r="A14338" s="13">
        <v>42274.375</v>
      </c>
      <c r="B14338" s="75">
        <v>65.1333333333333</v>
      </c>
      <c r="C14338" s="75">
        <v>66.5833333333333</v>
      </c>
      <c r="D14338" s="75">
        <v>75.7</v>
      </c>
      <c r="E14338" s="75">
        <v>81.1166666666667</v>
      </c>
    </row>
    <row r="14339" ht="15.75" customHeight="1">
      <c r="A14339" s="13">
        <v>42274.385416666664</v>
      </c>
      <c r="B14339" s="75">
        <v>65.6333333333333</v>
      </c>
      <c r="C14339" s="75">
        <v>67.8333333333333</v>
      </c>
      <c r="D14339" s="75">
        <v>77.2</v>
      </c>
      <c r="E14339" s="75">
        <v>81.3666666666667</v>
      </c>
    </row>
    <row r="14340" ht="15.75" customHeight="1">
      <c r="A14340" s="13">
        <v>42274.395833333336</v>
      </c>
      <c r="B14340" s="75">
        <v>66.1333333333333</v>
      </c>
      <c r="C14340" s="75">
        <v>69.0833333333333</v>
      </c>
      <c r="D14340" s="75">
        <v>78.7</v>
      </c>
      <c r="E14340" s="75">
        <v>81.6166666666667</v>
      </c>
    </row>
    <row r="14341" ht="15.75" customHeight="1">
      <c r="A14341" s="13">
        <v>42274.40625</v>
      </c>
      <c r="B14341" s="75">
        <v>66.6333333333333</v>
      </c>
      <c r="C14341" s="75">
        <v>70.3333333333333</v>
      </c>
      <c r="D14341" s="75">
        <v>80.2</v>
      </c>
      <c r="E14341" s="75">
        <v>81.8666666666667</v>
      </c>
    </row>
    <row r="14342" ht="15.75" customHeight="1">
      <c r="A14342" s="13">
        <v>42274.416666666664</v>
      </c>
      <c r="B14342" s="75">
        <v>67.0</v>
      </c>
      <c r="C14342" s="75">
        <v>71.5833333333333</v>
      </c>
      <c r="D14342" s="75">
        <v>81.35</v>
      </c>
      <c r="E14342" s="75">
        <v>82.35</v>
      </c>
    </row>
    <row r="14343" ht="15.75" customHeight="1">
      <c r="A14343" s="13">
        <v>42274.427083333336</v>
      </c>
      <c r="B14343" s="75">
        <v>67.0</v>
      </c>
      <c r="C14343" s="75">
        <v>72.8333333333333</v>
      </c>
      <c r="D14343" s="75">
        <v>82.1</v>
      </c>
      <c r="E14343" s="75">
        <v>83.1</v>
      </c>
    </row>
    <row r="14344" ht="15.75" customHeight="1">
      <c r="A14344" s="13">
        <v>42274.4375</v>
      </c>
      <c r="B14344" s="75">
        <v>67.0</v>
      </c>
      <c r="C14344" s="75">
        <v>74.0833333333333</v>
      </c>
      <c r="D14344" s="75">
        <v>82.85</v>
      </c>
      <c r="E14344" s="75">
        <v>83.85</v>
      </c>
    </row>
    <row r="14345" ht="15.75" customHeight="1">
      <c r="A14345" s="13">
        <v>42274.447916666664</v>
      </c>
      <c r="B14345" s="75">
        <v>67.0</v>
      </c>
      <c r="C14345" s="75">
        <v>75.3333333333333</v>
      </c>
      <c r="D14345" s="75">
        <v>83.6</v>
      </c>
      <c r="E14345" s="75">
        <v>84.6</v>
      </c>
    </row>
    <row r="14346" ht="15.75" customHeight="1">
      <c r="A14346" s="13">
        <v>42274.458333333336</v>
      </c>
      <c r="B14346" s="75">
        <v>67.1333333333333</v>
      </c>
      <c r="C14346" s="75">
        <v>76.1166666666667</v>
      </c>
      <c r="D14346" s="75">
        <v>84.2333333333333</v>
      </c>
      <c r="E14346" s="75">
        <v>85.35</v>
      </c>
    </row>
    <row r="14347" ht="15.75" customHeight="1">
      <c r="A14347" s="13">
        <v>42274.46875</v>
      </c>
      <c r="B14347" s="75">
        <v>67.6333333333333</v>
      </c>
      <c r="C14347" s="75">
        <v>76.3666666666667</v>
      </c>
      <c r="D14347" s="75">
        <v>84.7333333333333</v>
      </c>
      <c r="E14347" s="75">
        <v>86.1</v>
      </c>
    </row>
    <row r="14348" ht="15.75" customHeight="1">
      <c r="A14348" s="13">
        <v>42274.479166666664</v>
      </c>
      <c r="B14348" s="75">
        <v>68.1333333333333</v>
      </c>
      <c r="C14348" s="75">
        <v>76.6166666666667</v>
      </c>
      <c r="D14348" s="75">
        <v>85.2333333333333</v>
      </c>
      <c r="E14348" s="75">
        <v>86.85</v>
      </c>
    </row>
    <row r="14349" ht="15.75" customHeight="1">
      <c r="A14349" s="13">
        <v>42274.489583333336</v>
      </c>
      <c r="B14349" s="75">
        <v>68.6333333333333</v>
      </c>
      <c r="C14349" s="75">
        <v>76.8666666666667</v>
      </c>
      <c r="D14349" s="75">
        <v>85.7333333333333</v>
      </c>
      <c r="E14349" s="75">
        <v>87.6</v>
      </c>
    </row>
    <row r="14350" ht="15.75" customHeight="1">
      <c r="A14350" s="13">
        <v>42274.5</v>
      </c>
      <c r="B14350" s="75">
        <v>69.0</v>
      </c>
      <c r="C14350" s="75">
        <v>77.2333333333333</v>
      </c>
      <c r="D14350" s="75">
        <v>86.2333333333333</v>
      </c>
      <c r="E14350" s="75">
        <v>88.2333333333333</v>
      </c>
    </row>
    <row r="14351" ht="15.75" customHeight="1">
      <c r="A14351" s="13">
        <v>42274.510416666664</v>
      </c>
      <c r="B14351" s="75">
        <v>69.0</v>
      </c>
      <c r="C14351" s="75">
        <v>77.7333333333333</v>
      </c>
      <c r="D14351" s="75">
        <v>86.7333333333333</v>
      </c>
      <c r="E14351" s="75">
        <v>88.7333333333333</v>
      </c>
    </row>
    <row r="14352" ht="15.75" customHeight="1">
      <c r="A14352" s="13">
        <v>42274.520833333336</v>
      </c>
      <c r="B14352" s="75">
        <v>69.0</v>
      </c>
      <c r="C14352" s="75">
        <v>78.2333333333333</v>
      </c>
      <c r="D14352" s="75">
        <v>87.2333333333333</v>
      </c>
      <c r="E14352" s="75">
        <v>89.2333333333333</v>
      </c>
    </row>
    <row r="14353" ht="15.75" customHeight="1">
      <c r="A14353" s="13">
        <v>42274.53125</v>
      </c>
      <c r="B14353" s="75">
        <v>69.0</v>
      </c>
      <c r="C14353" s="75">
        <v>78.7333333333333</v>
      </c>
      <c r="D14353" s="75">
        <v>87.7333333333333</v>
      </c>
      <c r="E14353" s="75">
        <v>89.7333333333333</v>
      </c>
    </row>
    <row r="14354" ht="15.75" customHeight="1">
      <c r="A14354" s="13">
        <v>42274.541666666664</v>
      </c>
      <c r="B14354" s="75">
        <v>69.0</v>
      </c>
      <c r="C14354" s="75">
        <v>79.0</v>
      </c>
      <c r="D14354" s="75">
        <v>88.2333333333333</v>
      </c>
      <c r="E14354" s="75">
        <v>90.2333333333333</v>
      </c>
    </row>
    <row r="14355" ht="15.75" customHeight="1">
      <c r="A14355" s="13">
        <v>42274.552083333336</v>
      </c>
      <c r="B14355" s="75">
        <v>69.0</v>
      </c>
      <c r="C14355" s="75">
        <v>79.0</v>
      </c>
      <c r="D14355" s="75">
        <v>88.7333333333333</v>
      </c>
      <c r="E14355" s="75">
        <v>90.7333333333333</v>
      </c>
    </row>
    <row r="14356" ht="15.75" customHeight="1">
      <c r="A14356" s="13">
        <v>42274.5625</v>
      </c>
      <c r="B14356" s="75">
        <v>69.0</v>
      </c>
      <c r="C14356" s="75">
        <v>79.0</v>
      </c>
      <c r="D14356" s="75">
        <v>89.2333333333333</v>
      </c>
      <c r="E14356" s="75">
        <v>91.2333333333333</v>
      </c>
    </row>
    <row r="14357" ht="15.75" customHeight="1">
      <c r="A14357" s="13">
        <v>42274.572916666664</v>
      </c>
      <c r="B14357" s="75">
        <v>69.0</v>
      </c>
      <c r="C14357" s="75">
        <v>79.0</v>
      </c>
      <c r="D14357" s="75">
        <v>89.7333333333333</v>
      </c>
      <c r="E14357" s="75">
        <v>91.7333333333333</v>
      </c>
    </row>
    <row r="14358" ht="15.75" customHeight="1">
      <c r="A14358" s="13">
        <v>42274.583333333336</v>
      </c>
      <c r="B14358" s="75">
        <v>68.8666666666667</v>
      </c>
      <c r="C14358" s="75">
        <v>78.7358490566038</v>
      </c>
      <c r="D14358" s="75">
        <v>90.0</v>
      </c>
      <c r="E14358" s="75">
        <v>91.8833333333333</v>
      </c>
    </row>
    <row r="14359" ht="15.75" customHeight="1">
      <c r="A14359" s="13">
        <v>42274.59375</v>
      </c>
      <c r="B14359" s="75">
        <v>68.3666666666667</v>
      </c>
      <c r="C14359" s="75">
        <v>78.1698113207547</v>
      </c>
      <c r="D14359" s="75">
        <v>90.0</v>
      </c>
      <c r="E14359" s="75">
        <v>91.6333333333333</v>
      </c>
    </row>
    <row r="14360" ht="15.75" customHeight="1">
      <c r="A14360" s="13">
        <v>42274.604166666664</v>
      </c>
      <c r="B14360" s="75">
        <v>67.8666666666667</v>
      </c>
      <c r="C14360" s="75">
        <v>77.6037735849057</v>
      </c>
      <c r="D14360" s="75">
        <v>90.0</v>
      </c>
      <c r="E14360" s="75">
        <v>91.3833333333333</v>
      </c>
    </row>
    <row r="14361" ht="15.75" customHeight="1">
      <c r="A14361" s="13">
        <v>42274.614583333336</v>
      </c>
      <c r="B14361" s="75">
        <v>67.3666666666667</v>
      </c>
      <c r="C14361" s="75">
        <v>77.0377358490566</v>
      </c>
      <c r="D14361" s="75">
        <v>90.0</v>
      </c>
      <c r="E14361" s="75">
        <v>91.1333333333333</v>
      </c>
    </row>
    <row r="14362" ht="15.75" customHeight="1">
      <c r="A14362" s="13">
        <v>42274.625</v>
      </c>
      <c r="B14362" s="75">
        <v>67.1333333333333</v>
      </c>
      <c r="C14362" s="75">
        <v>76.8833333333333</v>
      </c>
      <c r="D14362" s="75">
        <v>89.8833333333333</v>
      </c>
      <c r="E14362" s="75">
        <v>91.1166666666667</v>
      </c>
    </row>
    <row r="14363" ht="15.75" customHeight="1">
      <c r="A14363" s="13">
        <v>42274.635416666664</v>
      </c>
      <c r="B14363" s="75">
        <v>67.6333333333333</v>
      </c>
      <c r="C14363" s="75">
        <v>76.6333333333333</v>
      </c>
      <c r="D14363" s="75">
        <v>89.6333333333333</v>
      </c>
      <c r="E14363" s="75">
        <v>91.3666666666667</v>
      </c>
    </row>
    <row r="14364" ht="15.75" customHeight="1">
      <c r="A14364" s="13">
        <v>42274.645833333336</v>
      </c>
      <c r="B14364" s="75">
        <v>68.1333333333333</v>
      </c>
      <c r="C14364" s="75">
        <v>76.3833333333333</v>
      </c>
      <c r="D14364" s="75">
        <v>89.3833333333333</v>
      </c>
      <c r="E14364" s="75">
        <v>91.6166666666667</v>
      </c>
    </row>
    <row r="14365" ht="15.75" customHeight="1">
      <c r="A14365" s="13">
        <v>42274.65625</v>
      </c>
      <c r="B14365" s="75">
        <v>68.6333333333333</v>
      </c>
      <c r="C14365" s="75">
        <v>76.1333333333333</v>
      </c>
      <c r="D14365" s="75">
        <v>89.1333333333333</v>
      </c>
      <c r="E14365" s="75">
        <v>91.8666666666667</v>
      </c>
    </row>
    <row r="14366" ht="15.75" customHeight="1">
      <c r="A14366" s="13">
        <v>42274.666666666664</v>
      </c>
      <c r="B14366" s="75">
        <v>68.8666666666667</v>
      </c>
      <c r="C14366" s="75">
        <v>75.7666666666667</v>
      </c>
      <c r="D14366" s="75">
        <v>89.0</v>
      </c>
      <c r="E14366" s="75">
        <v>91.8833333333333</v>
      </c>
    </row>
    <row r="14367" ht="15.75" customHeight="1">
      <c r="A14367" s="13">
        <v>42274.677083333336</v>
      </c>
      <c r="B14367" s="75">
        <v>68.3666666666667</v>
      </c>
      <c r="C14367" s="75">
        <v>75.2666666666667</v>
      </c>
      <c r="D14367" s="75">
        <v>89.0</v>
      </c>
      <c r="E14367" s="75">
        <v>91.6333333333333</v>
      </c>
    </row>
    <row r="14368" ht="15.75" customHeight="1">
      <c r="A14368" s="13">
        <v>42274.6875</v>
      </c>
      <c r="B14368" s="75">
        <v>67.8666666666667</v>
      </c>
      <c r="C14368" s="75">
        <v>74.7666666666667</v>
      </c>
      <c r="D14368" s="75">
        <v>89.0</v>
      </c>
      <c r="E14368" s="75">
        <v>91.3833333333333</v>
      </c>
    </row>
    <row r="14369" ht="15.75" customHeight="1">
      <c r="A14369" s="13">
        <v>42274.697916666664</v>
      </c>
      <c r="B14369" s="75">
        <v>67.3666666666667</v>
      </c>
      <c r="C14369" s="75">
        <v>74.2666666666667</v>
      </c>
      <c r="D14369" s="75">
        <v>89.0</v>
      </c>
      <c r="E14369" s="75">
        <v>91.1333333333333</v>
      </c>
    </row>
    <row r="14370" ht="15.75" customHeight="1">
      <c r="A14370" s="13">
        <v>42274.708333333336</v>
      </c>
      <c r="B14370" s="75">
        <v>66.6666666666667</v>
      </c>
      <c r="C14370" s="75">
        <v>73.7666666666667</v>
      </c>
      <c r="D14370" s="75">
        <v>88.65</v>
      </c>
      <c r="E14370" s="75">
        <v>90.4166666666667</v>
      </c>
    </row>
    <row r="14371" ht="15.75" customHeight="1">
      <c r="A14371" s="13">
        <v>42274.71875</v>
      </c>
      <c r="B14371" s="75">
        <v>65.4166666666667</v>
      </c>
      <c r="C14371" s="75">
        <v>73.2666666666667</v>
      </c>
      <c r="D14371" s="75">
        <v>87.9</v>
      </c>
      <c r="E14371" s="75">
        <v>89.1666666666667</v>
      </c>
    </row>
    <row r="14372" ht="15.75" customHeight="1">
      <c r="A14372" s="13">
        <v>42274.729166666664</v>
      </c>
      <c r="B14372" s="75">
        <v>64.1666666666667</v>
      </c>
      <c r="C14372" s="75">
        <v>72.7666666666667</v>
      </c>
      <c r="D14372" s="75">
        <v>87.15</v>
      </c>
      <c r="E14372" s="75">
        <v>87.9166666666667</v>
      </c>
    </row>
    <row r="14373" ht="15.75" customHeight="1">
      <c r="A14373" s="13">
        <v>42274.739583333336</v>
      </c>
      <c r="B14373" s="75">
        <v>62.9166666666667</v>
      </c>
      <c r="C14373" s="75">
        <v>72.2666666666667</v>
      </c>
      <c r="D14373" s="75">
        <v>86.4</v>
      </c>
      <c r="E14373" s="75">
        <v>86.6666666666667</v>
      </c>
    </row>
    <row r="14374" ht="15.75" customHeight="1">
      <c r="A14374" s="13">
        <v>42274.75</v>
      </c>
      <c r="B14374" s="75">
        <v>61.9333333333333</v>
      </c>
      <c r="C14374" s="75">
        <v>71.7666666666667</v>
      </c>
      <c r="D14374" s="75">
        <v>85.5333333333333</v>
      </c>
      <c r="E14374" s="75">
        <v>85.8833333333333</v>
      </c>
    </row>
    <row r="14375" ht="15.75" customHeight="1">
      <c r="A14375" s="13">
        <v>42274.760416666664</v>
      </c>
      <c r="B14375" s="75">
        <v>61.6833333333333</v>
      </c>
      <c r="C14375" s="75">
        <v>71.2666666666667</v>
      </c>
      <c r="D14375" s="75">
        <v>84.5333333333333</v>
      </c>
      <c r="E14375" s="75">
        <v>85.6333333333333</v>
      </c>
    </row>
    <row r="14376" ht="15.75" customHeight="1">
      <c r="A14376" s="13">
        <v>42274.770833333336</v>
      </c>
      <c r="B14376" s="75">
        <v>61.4333333333333</v>
      </c>
      <c r="C14376" s="75">
        <v>70.7666666666667</v>
      </c>
      <c r="D14376" s="75">
        <v>83.5333333333333</v>
      </c>
      <c r="E14376" s="75">
        <v>85.3833333333333</v>
      </c>
    </row>
    <row r="14377" ht="15.75" customHeight="1">
      <c r="A14377" s="13">
        <v>42274.78125</v>
      </c>
      <c r="B14377" s="75">
        <v>61.1833333333333</v>
      </c>
      <c r="C14377" s="75">
        <v>70.2666666666667</v>
      </c>
      <c r="D14377" s="75">
        <v>82.5333333333333</v>
      </c>
      <c r="E14377" s="75">
        <v>85.1333333333333</v>
      </c>
    </row>
    <row r="14378" ht="15.75" customHeight="1">
      <c r="A14378" s="13">
        <v>42274.791666666664</v>
      </c>
      <c r="B14378" s="75">
        <v>61.0</v>
      </c>
      <c r="C14378" s="75">
        <v>69.5333333333333</v>
      </c>
      <c r="D14378" s="75">
        <v>81.65</v>
      </c>
      <c r="E14378" s="75">
        <v>84.65</v>
      </c>
    </row>
    <row r="14379" ht="15.75" customHeight="1">
      <c r="A14379" s="13">
        <v>42274.802083333336</v>
      </c>
      <c r="B14379" s="75">
        <v>61.0</v>
      </c>
      <c r="C14379" s="75">
        <v>68.5333333333333</v>
      </c>
      <c r="D14379" s="75">
        <v>80.9</v>
      </c>
      <c r="E14379" s="75">
        <v>83.9</v>
      </c>
    </row>
    <row r="14380" ht="15.75" customHeight="1">
      <c r="A14380" s="13">
        <v>42274.8125</v>
      </c>
      <c r="B14380" s="75">
        <v>61.0</v>
      </c>
      <c r="C14380" s="75">
        <v>67.5333333333333</v>
      </c>
      <c r="D14380" s="75">
        <v>80.15</v>
      </c>
      <c r="E14380" s="75">
        <v>83.15</v>
      </c>
    </row>
    <row r="14381" ht="15.75" customHeight="1">
      <c r="A14381" s="13">
        <v>42274.822916666664</v>
      </c>
      <c r="B14381" s="75">
        <v>61.0</v>
      </c>
      <c r="C14381" s="75">
        <v>66.5333333333333</v>
      </c>
      <c r="D14381" s="75">
        <v>79.4</v>
      </c>
      <c r="E14381" s="75">
        <v>82.4</v>
      </c>
    </row>
    <row r="14382" ht="15.75" customHeight="1">
      <c r="A14382" s="13">
        <v>42274.833333333336</v>
      </c>
      <c r="B14382" s="75">
        <v>60.9333333333333</v>
      </c>
      <c r="C14382" s="75">
        <v>65.7666666666667</v>
      </c>
      <c r="D14382" s="75">
        <v>78.7666666666667</v>
      </c>
      <c r="E14382" s="75">
        <v>81.8833333333333</v>
      </c>
    </row>
    <row r="14383" ht="15.75" customHeight="1">
      <c r="A14383" s="13">
        <v>42274.84375</v>
      </c>
      <c r="B14383" s="75">
        <v>60.6833333333333</v>
      </c>
      <c r="C14383" s="75">
        <v>65.2666666666667</v>
      </c>
      <c r="D14383" s="75">
        <v>78.2666666666667</v>
      </c>
      <c r="E14383" s="75">
        <v>81.6333333333333</v>
      </c>
    </row>
    <row r="14384" ht="15.75" customHeight="1">
      <c r="A14384" s="13">
        <v>42274.854166666664</v>
      </c>
      <c r="B14384" s="75">
        <v>60.4333333333333</v>
      </c>
      <c r="C14384" s="75">
        <v>64.7666666666667</v>
      </c>
      <c r="D14384" s="75">
        <v>77.7666666666667</v>
      </c>
      <c r="E14384" s="75">
        <v>81.3833333333333</v>
      </c>
    </row>
    <row r="14385" ht="15.75" customHeight="1">
      <c r="A14385" s="13">
        <v>42274.864583333336</v>
      </c>
      <c r="B14385" s="75">
        <v>60.1833333333333</v>
      </c>
      <c r="C14385" s="75">
        <v>64.2666666666667</v>
      </c>
      <c r="D14385" s="75">
        <v>77.2666666666667</v>
      </c>
      <c r="E14385" s="75">
        <v>81.1333333333333</v>
      </c>
    </row>
    <row r="14386" ht="15.75" customHeight="1">
      <c r="A14386" s="13">
        <v>42274.875</v>
      </c>
      <c r="B14386" s="75">
        <v>59.9333333333333</v>
      </c>
      <c r="C14386" s="75">
        <v>63.8833333333333</v>
      </c>
      <c r="D14386" s="75">
        <v>76.65</v>
      </c>
      <c r="E14386" s="75">
        <v>80.7666666666667</v>
      </c>
    </row>
    <row r="14387" ht="15.75" customHeight="1">
      <c r="A14387" s="13">
        <v>42274.885416666664</v>
      </c>
      <c r="B14387" s="75">
        <v>59.6833333333333</v>
      </c>
      <c r="C14387" s="75">
        <v>63.6333333333333</v>
      </c>
      <c r="D14387" s="75">
        <v>75.9</v>
      </c>
      <c r="E14387" s="75">
        <v>80.2666666666667</v>
      </c>
    </row>
    <row r="14388" ht="15.75" customHeight="1">
      <c r="A14388" s="13">
        <v>42274.895833333336</v>
      </c>
      <c r="B14388" s="75">
        <v>59.4333333333333</v>
      </c>
      <c r="C14388" s="75">
        <v>63.3833333333333</v>
      </c>
      <c r="D14388" s="75">
        <v>75.15</v>
      </c>
      <c r="E14388" s="75">
        <v>79.7666666666667</v>
      </c>
    </row>
    <row r="14389" ht="15.75" customHeight="1">
      <c r="A14389" s="13">
        <v>42274.90625</v>
      </c>
      <c r="B14389" s="75">
        <v>59.1833333333333</v>
      </c>
      <c r="C14389" s="75">
        <v>63.1333333333333</v>
      </c>
      <c r="D14389" s="75">
        <v>74.4</v>
      </c>
      <c r="E14389" s="75">
        <v>79.2666666666667</v>
      </c>
    </row>
    <row r="14390" ht="15.75" customHeight="1">
      <c r="A14390" s="13">
        <v>42274.916666666664</v>
      </c>
      <c r="B14390" s="75">
        <v>58.8666666666667</v>
      </c>
      <c r="C14390" s="75">
        <v>63.1166666666667</v>
      </c>
      <c r="D14390" s="75">
        <v>73.7666666666667</v>
      </c>
      <c r="E14390" s="75">
        <v>78.7666666666667</v>
      </c>
    </row>
    <row r="14391" ht="15.75" customHeight="1">
      <c r="A14391" s="13">
        <v>42274.927083333336</v>
      </c>
      <c r="B14391" s="75">
        <v>58.3666666666667</v>
      </c>
      <c r="C14391" s="75">
        <v>63.3666666666667</v>
      </c>
      <c r="D14391" s="75">
        <v>73.2666666666667</v>
      </c>
      <c r="E14391" s="75">
        <v>78.2666666666667</v>
      </c>
    </row>
    <row r="14392" ht="15.75" customHeight="1">
      <c r="A14392" s="13">
        <v>42274.9375</v>
      </c>
      <c r="B14392" s="75">
        <v>57.8666666666667</v>
      </c>
      <c r="C14392" s="75">
        <v>63.6166666666667</v>
      </c>
      <c r="D14392" s="75">
        <v>72.7666666666667</v>
      </c>
      <c r="E14392" s="75">
        <v>77.7666666666667</v>
      </c>
    </row>
    <row r="14393" ht="15.75" customHeight="1">
      <c r="A14393" s="13">
        <v>42274.947916666664</v>
      </c>
      <c r="B14393" s="75">
        <v>57.3666666666667</v>
      </c>
      <c r="C14393" s="75">
        <v>63.8666666666667</v>
      </c>
      <c r="D14393" s="75">
        <v>72.2666666666667</v>
      </c>
      <c r="E14393" s="75">
        <v>77.2666666666667</v>
      </c>
    </row>
    <row r="14394" ht="15.75" customHeight="1">
      <c r="A14394" s="13">
        <v>42274.958333333336</v>
      </c>
      <c r="B14394" s="75">
        <v>57.0</v>
      </c>
      <c r="C14394" s="75">
        <v>63.8833333333333</v>
      </c>
      <c r="D14394" s="75">
        <v>72.0</v>
      </c>
      <c r="E14394" s="75">
        <v>76.8833333333333</v>
      </c>
    </row>
    <row r="14395" ht="15.75" customHeight="1">
      <c r="A14395" s="13">
        <v>42274.96875</v>
      </c>
      <c r="B14395" s="75">
        <v>57.0</v>
      </c>
      <c r="C14395" s="75">
        <v>63.6333333333333</v>
      </c>
      <c r="D14395" s="75">
        <v>72.0</v>
      </c>
      <c r="E14395" s="75">
        <v>76.6333333333333</v>
      </c>
    </row>
    <row r="14396" ht="15.75" customHeight="1">
      <c r="A14396" s="13">
        <v>42274.979166666664</v>
      </c>
      <c r="B14396" s="75">
        <v>57.0</v>
      </c>
      <c r="C14396" s="75">
        <v>63.3833333333333</v>
      </c>
      <c r="D14396" s="75">
        <v>72.0</v>
      </c>
      <c r="E14396" s="75">
        <v>76.3833333333333</v>
      </c>
    </row>
    <row r="14397" ht="15.75" customHeight="1">
      <c r="A14397" s="13">
        <v>42274.989583333336</v>
      </c>
      <c r="B14397" s="75">
        <v>57.0</v>
      </c>
      <c r="C14397" s="75">
        <v>63.1333333333333</v>
      </c>
      <c r="D14397" s="75">
        <v>72.0</v>
      </c>
      <c r="E14397" s="75">
        <v>76.1333333333333</v>
      </c>
    </row>
    <row r="14398" ht="15.75" customHeight="1">
      <c r="A14398" s="13">
        <v>42275.0</v>
      </c>
      <c r="B14398" s="75">
        <v>56.9333333333333</v>
      </c>
      <c r="C14398" s="75">
        <v>62.8833333333333</v>
      </c>
      <c r="D14398" s="75">
        <v>71.8833333333333</v>
      </c>
      <c r="E14398" s="75">
        <v>76.0</v>
      </c>
    </row>
    <row r="14399" ht="15.75" customHeight="1">
      <c r="A14399" s="13">
        <v>42275.010416666664</v>
      </c>
      <c r="B14399" s="75">
        <v>56.6833333333333</v>
      </c>
      <c r="C14399" s="75">
        <v>62.6333333333333</v>
      </c>
      <c r="D14399" s="75">
        <v>71.6333333333333</v>
      </c>
      <c r="E14399" s="75">
        <v>76.0</v>
      </c>
    </row>
    <row r="14400" ht="15.75" customHeight="1">
      <c r="A14400" s="13">
        <v>42275.020833333336</v>
      </c>
      <c r="B14400" s="75">
        <v>56.4333333333333</v>
      </c>
      <c r="C14400" s="75">
        <v>62.3833333333333</v>
      </c>
      <c r="D14400" s="75">
        <v>71.3833333333333</v>
      </c>
      <c r="E14400" s="75">
        <v>76.0</v>
      </c>
    </row>
    <row r="14401" ht="15.75" customHeight="1">
      <c r="A14401" s="13">
        <v>42275.03125</v>
      </c>
      <c r="B14401" s="75">
        <v>56.1833333333333</v>
      </c>
      <c r="C14401" s="75">
        <v>62.1333333333333</v>
      </c>
      <c r="D14401" s="75">
        <v>71.1333333333333</v>
      </c>
      <c r="E14401" s="75">
        <v>76.0</v>
      </c>
    </row>
    <row r="14402" ht="15.75" customHeight="1">
      <c r="A14402" s="13">
        <v>42275.041666666664</v>
      </c>
      <c r="B14402" s="75">
        <v>56.0</v>
      </c>
      <c r="C14402" s="75">
        <v>62.0</v>
      </c>
      <c r="D14402" s="75">
        <v>70.7666666666667</v>
      </c>
      <c r="E14402" s="75">
        <v>75.5333333333333</v>
      </c>
    </row>
    <row r="14403" ht="15.75" customHeight="1">
      <c r="A14403" s="13">
        <v>42275.052083333336</v>
      </c>
      <c r="B14403" s="75">
        <v>56.0</v>
      </c>
      <c r="C14403" s="75">
        <v>62.0</v>
      </c>
      <c r="D14403" s="75">
        <v>70.2666666666667</v>
      </c>
      <c r="E14403" s="75">
        <v>74.5333333333333</v>
      </c>
    </row>
    <row r="14404" ht="15.75" customHeight="1">
      <c r="A14404" s="13">
        <v>42275.0625</v>
      </c>
      <c r="B14404" s="75">
        <v>56.0</v>
      </c>
      <c r="C14404" s="75">
        <v>62.0</v>
      </c>
      <c r="D14404" s="75">
        <v>69.7666666666667</v>
      </c>
      <c r="E14404" s="75">
        <v>73.5333333333333</v>
      </c>
    </row>
    <row r="14405" ht="15.75" customHeight="1">
      <c r="A14405" s="13">
        <v>42275.072916666664</v>
      </c>
      <c r="B14405" s="75">
        <v>56.0</v>
      </c>
      <c r="C14405" s="75">
        <v>62.0</v>
      </c>
      <c r="D14405" s="75">
        <v>69.2666666666667</v>
      </c>
      <c r="E14405" s="75">
        <v>72.5333333333333</v>
      </c>
    </row>
    <row r="14406" ht="15.75" customHeight="1">
      <c r="A14406" s="13">
        <v>42275.083333333336</v>
      </c>
      <c r="B14406" s="75">
        <v>56.0</v>
      </c>
      <c r="C14406" s="75">
        <v>61.8833333333333</v>
      </c>
      <c r="D14406" s="75">
        <v>68.7666666666667</v>
      </c>
      <c r="E14406" s="75">
        <v>71.8833333333333</v>
      </c>
    </row>
    <row r="14407" ht="15.75" customHeight="1">
      <c r="A14407" s="13">
        <v>42275.09375</v>
      </c>
      <c r="B14407" s="75">
        <v>56.0</v>
      </c>
      <c r="C14407" s="75">
        <v>61.6333333333333</v>
      </c>
      <c r="D14407" s="75">
        <v>68.2666666666667</v>
      </c>
      <c r="E14407" s="75">
        <v>71.6333333333333</v>
      </c>
    </row>
    <row r="14408" ht="15.75" customHeight="1">
      <c r="A14408" s="13">
        <v>42275.104166666664</v>
      </c>
      <c r="B14408" s="75">
        <v>56.0</v>
      </c>
      <c r="C14408" s="75">
        <v>61.3833333333333</v>
      </c>
      <c r="D14408" s="75">
        <v>67.7666666666667</v>
      </c>
      <c r="E14408" s="75">
        <v>71.3833333333333</v>
      </c>
    </row>
    <row r="14409" ht="15.75" customHeight="1">
      <c r="A14409" s="13">
        <v>42275.114583333336</v>
      </c>
      <c r="B14409" s="75">
        <v>56.0</v>
      </c>
      <c r="C14409" s="75">
        <v>61.1333333333333</v>
      </c>
      <c r="D14409" s="75">
        <v>67.2666666666667</v>
      </c>
      <c r="E14409" s="75">
        <v>71.1333333333333</v>
      </c>
    </row>
    <row r="14410" ht="15.75" customHeight="1">
      <c r="A14410" s="13">
        <v>42275.125</v>
      </c>
      <c r="B14410" s="75">
        <v>56.0</v>
      </c>
      <c r="C14410" s="75">
        <v>61.0</v>
      </c>
      <c r="D14410" s="75">
        <v>67.0</v>
      </c>
      <c r="E14410" s="75">
        <v>71.0</v>
      </c>
    </row>
    <row r="14411" ht="15.75" customHeight="1">
      <c r="A14411" s="13">
        <v>42275.135416666664</v>
      </c>
      <c r="B14411" s="75">
        <v>56.0</v>
      </c>
      <c r="C14411" s="75">
        <v>61.0</v>
      </c>
      <c r="D14411" s="75">
        <v>67.0</v>
      </c>
      <c r="E14411" s="75">
        <v>71.0</v>
      </c>
    </row>
    <row r="14412" ht="15.75" customHeight="1">
      <c r="A14412" s="13">
        <v>42275.145833333336</v>
      </c>
      <c r="B14412" s="75">
        <v>56.0</v>
      </c>
      <c r="C14412" s="75">
        <v>61.0</v>
      </c>
      <c r="D14412" s="75">
        <v>67.0</v>
      </c>
      <c r="E14412" s="75">
        <v>71.0</v>
      </c>
    </row>
    <row r="14413" ht="15.75" customHeight="1">
      <c r="A14413" s="13">
        <v>42275.15625</v>
      </c>
      <c r="B14413" s="75">
        <v>56.0</v>
      </c>
      <c r="C14413" s="75">
        <v>61.0</v>
      </c>
      <c r="D14413" s="75">
        <v>67.0</v>
      </c>
      <c r="E14413" s="75">
        <v>71.0</v>
      </c>
    </row>
    <row r="14414" ht="15.75" customHeight="1">
      <c r="A14414" s="13">
        <v>42275.166666666664</v>
      </c>
      <c r="B14414" s="75">
        <v>56.0</v>
      </c>
      <c r="C14414" s="75">
        <v>61.0</v>
      </c>
      <c r="D14414" s="75">
        <v>66.7666666666667</v>
      </c>
      <c r="E14414" s="75">
        <v>71.0</v>
      </c>
    </row>
    <row r="14415" ht="15.75" customHeight="1">
      <c r="A14415" s="13">
        <v>42275.177083333336</v>
      </c>
      <c r="B14415" s="75">
        <v>56.0</v>
      </c>
      <c r="C14415" s="75">
        <v>61.0</v>
      </c>
      <c r="D14415" s="75">
        <v>66.2666666666667</v>
      </c>
      <c r="E14415" s="75">
        <v>71.0</v>
      </c>
    </row>
    <row r="14416" ht="15.75" customHeight="1">
      <c r="A14416" s="13">
        <v>42275.1875</v>
      </c>
      <c r="B14416" s="75">
        <v>56.0</v>
      </c>
      <c r="C14416" s="75">
        <v>61.0</v>
      </c>
      <c r="D14416" s="75">
        <v>65.7666666666667</v>
      </c>
      <c r="E14416" s="75">
        <v>71.0</v>
      </c>
    </row>
    <row r="14417" ht="15.75" customHeight="1">
      <c r="A14417" s="13">
        <v>42275.197916666664</v>
      </c>
      <c r="B14417" s="75">
        <v>56.0</v>
      </c>
      <c r="C14417" s="75">
        <v>61.0</v>
      </c>
      <c r="D14417" s="75">
        <v>65.2666666666667</v>
      </c>
      <c r="E14417" s="75">
        <v>71.0</v>
      </c>
    </row>
    <row r="14418" ht="15.75" customHeight="1">
      <c r="A14418" s="13">
        <v>42275.208333333336</v>
      </c>
      <c r="B14418" s="75">
        <v>56.0</v>
      </c>
      <c r="C14418" s="75">
        <v>60.1166666666667</v>
      </c>
      <c r="D14418" s="75">
        <v>65.0</v>
      </c>
      <c r="E14418" s="75">
        <v>70.8833333333333</v>
      </c>
    </row>
    <row r="14419" ht="15.75" customHeight="1">
      <c r="A14419" s="13">
        <v>42275.21875</v>
      </c>
      <c r="B14419" s="75">
        <v>56.0</v>
      </c>
      <c r="C14419" s="75">
        <v>60.3666666666667</v>
      </c>
      <c r="D14419" s="75">
        <v>65.0</v>
      </c>
      <c r="E14419" s="75">
        <v>70.6333333333333</v>
      </c>
    </row>
    <row r="14420" ht="15.75" customHeight="1">
      <c r="A14420" s="13">
        <v>42275.229166666664</v>
      </c>
      <c r="B14420" s="75">
        <v>56.0</v>
      </c>
      <c r="C14420" s="75">
        <v>60.6166666666667</v>
      </c>
      <c r="D14420" s="75">
        <v>65.0</v>
      </c>
      <c r="E14420" s="75">
        <v>70.3833333333333</v>
      </c>
    </row>
    <row r="14421" ht="15.75" customHeight="1">
      <c r="A14421" s="13">
        <v>42275.239583333336</v>
      </c>
      <c r="B14421" s="75">
        <v>56.0</v>
      </c>
      <c r="C14421" s="75">
        <v>60.8666666666667</v>
      </c>
      <c r="D14421" s="75">
        <v>65.0</v>
      </c>
      <c r="E14421" s="75">
        <v>70.1333333333333</v>
      </c>
    </row>
    <row r="14422" ht="15.75" customHeight="1">
      <c r="A14422" s="13">
        <v>42275.25</v>
      </c>
      <c r="B14422" s="75">
        <v>56.0666666666667</v>
      </c>
      <c r="C14422" s="75">
        <v>61.0</v>
      </c>
      <c r="D14422" s="75">
        <v>64.8833333333333</v>
      </c>
      <c r="E14422" s="75">
        <v>70.35</v>
      </c>
    </row>
    <row r="14423" ht="15.75" customHeight="1">
      <c r="A14423" s="13">
        <v>42275.260416666664</v>
      </c>
      <c r="B14423" s="75">
        <v>56.3166666666667</v>
      </c>
      <c r="C14423" s="75">
        <v>61.0</v>
      </c>
      <c r="D14423" s="75">
        <v>64.6333333333333</v>
      </c>
      <c r="E14423" s="75">
        <v>71.1</v>
      </c>
    </row>
    <row r="14424" ht="15.75" customHeight="1">
      <c r="A14424" s="13">
        <v>42275.270833333336</v>
      </c>
      <c r="B14424" s="75">
        <v>56.5666666666667</v>
      </c>
      <c r="C14424" s="75">
        <v>61.0</v>
      </c>
      <c r="D14424" s="75">
        <v>64.3833333333333</v>
      </c>
      <c r="E14424" s="75">
        <v>71.85</v>
      </c>
    </row>
    <row r="14425" ht="15.75" customHeight="1">
      <c r="A14425" s="13">
        <v>42275.28125</v>
      </c>
      <c r="B14425" s="75">
        <v>56.8166666666667</v>
      </c>
      <c r="C14425" s="75">
        <v>61.0</v>
      </c>
      <c r="D14425" s="75">
        <v>64.1333333333333</v>
      </c>
      <c r="E14425" s="75">
        <v>72.6</v>
      </c>
    </row>
    <row r="14426" ht="15.75" customHeight="1">
      <c r="A14426" s="13">
        <v>42275.291666666664</v>
      </c>
      <c r="B14426" s="75">
        <v>57.1333333333333</v>
      </c>
      <c r="C14426" s="75">
        <v>61.1166666666667</v>
      </c>
      <c r="D14426" s="75">
        <v>64.5833333333333</v>
      </c>
      <c r="E14426" s="75">
        <v>73.2333333333333</v>
      </c>
    </row>
    <row r="14427" ht="15.75" customHeight="1">
      <c r="A14427" s="13">
        <v>42275.302083333336</v>
      </c>
      <c r="B14427" s="75">
        <v>57.6333333333333</v>
      </c>
      <c r="C14427" s="75">
        <v>61.3666666666667</v>
      </c>
      <c r="D14427" s="75">
        <v>65.8333333333333</v>
      </c>
      <c r="E14427" s="75">
        <v>73.7333333333333</v>
      </c>
    </row>
    <row r="14428" ht="15.75" customHeight="1">
      <c r="A14428" s="13">
        <v>42275.3125</v>
      </c>
      <c r="B14428" s="75">
        <v>58.1333333333333</v>
      </c>
      <c r="C14428" s="75">
        <v>61.6166666666667</v>
      </c>
      <c r="D14428" s="75">
        <v>67.0833333333333</v>
      </c>
      <c r="E14428" s="75">
        <v>74.2333333333333</v>
      </c>
    </row>
    <row r="14429" ht="15.75" customHeight="1">
      <c r="A14429" s="13">
        <v>42275.322916666664</v>
      </c>
      <c r="B14429" s="75">
        <v>58.6333333333333</v>
      </c>
      <c r="C14429" s="75">
        <v>61.8666666666667</v>
      </c>
      <c r="D14429" s="75">
        <v>68.3333333333333</v>
      </c>
      <c r="E14429" s="75">
        <v>74.7333333333333</v>
      </c>
    </row>
    <row r="14430" ht="15.75" customHeight="1">
      <c r="A14430" s="13">
        <v>42275.333333333336</v>
      </c>
      <c r="B14430" s="75">
        <v>59.1333333333333</v>
      </c>
      <c r="C14430" s="75">
        <v>62.1166666666667</v>
      </c>
      <c r="D14430" s="75">
        <v>69.7</v>
      </c>
      <c r="E14430" s="75">
        <v>75.1166666666667</v>
      </c>
    </row>
    <row r="14431" ht="15.75" customHeight="1">
      <c r="A14431" s="13">
        <v>42275.34375</v>
      </c>
      <c r="B14431" s="75">
        <v>59.6333333333333</v>
      </c>
      <c r="C14431" s="75">
        <v>62.3666666666667</v>
      </c>
      <c r="D14431" s="75">
        <v>71.2</v>
      </c>
      <c r="E14431" s="75">
        <v>75.3666666666667</v>
      </c>
    </row>
    <row r="14432" ht="15.75" customHeight="1">
      <c r="A14432" s="13">
        <v>42275.354166666664</v>
      </c>
      <c r="B14432" s="75">
        <v>60.1333333333333</v>
      </c>
      <c r="C14432" s="75">
        <v>62.6166666666667</v>
      </c>
      <c r="D14432" s="75">
        <v>72.7</v>
      </c>
      <c r="E14432" s="75">
        <v>75.6166666666667</v>
      </c>
    </row>
    <row r="14433" ht="15.75" customHeight="1">
      <c r="A14433" s="13">
        <v>42275.364583333336</v>
      </c>
      <c r="B14433" s="75">
        <v>60.6333333333333</v>
      </c>
      <c r="C14433" s="75">
        <v>62.8666666666667</v>
      </c>
      <c r="D14433" s="75">
        <v>74.2</v>
      </c>
      <c r="E14433" s="75">
        <v>75.8666666666667</v>
      </c>
    </row>
    <row r="14434" ht="15.75" customHeight="1">
      <c r="A14434" s="13">
        <v>42275.375</v>
      </c>
      <c r="B14434" s="75">
        <v>61.0666666666667</v>
      </c>
      <c r="C14434" s="75">
        <v>63.35</v>
      </c>
      <c r="D14434" s="75">
        <v>75.5833333333333</v>
      </c>
      <c r="E14434" s="75">
        <v>76.2333333333333</v>
      </c>
    </row>
    <row r="14435" ht="15.75" customHeight="1">
      <c r="A14435" s="13">
        <v>42275.385416666664</v>
      </c>
      <c r="B14435" s="75">
        <v>61.3166666666667</v>
      </c>
      <c r="C14435" s="75">
        <v>64.1</v>
      </c>
      <c r="D14435" s="75">
        <v>76.8333333333333</v>
      </c>
      <c r="E14435" s="75">
        <v>76.7333333333333</v>
      </c>
    </row>
    <row r="14436" ht="15.75" customHeight="1">
      <c r="A14436" s="13">
        <v>42275.395833333336</v>
      </c>
      <c r="B14436" s="75">
        <v>61.5666666666667</v>
      </c>
      <c r="C14436" s="75">
        <v>64.85</v>
      </c>
      <c r="D14436" s="75">
        <v>78.0833333333333</v>
      </c>
      <c r="E14436" s="75">
        <v>77.2333333333333</v>
      </c>
    </row>
    <row r="14437" ht="15.75" customHeight="1">
      <c r="A14437" s="13">
        <v>42275.40625</v>
      </c>
      <c r="B14437" s="75">
        <v>61.8166666666667</v>
      </c>
      <c r="C14437" s="75">
        <v>65.6</v>
      </c>
      <c r="D14437" s="75">
        <v>79.3333333333333</v>
      </c>
      <c r="E14437" s="75">
        <v>77.7333333333333</v>
      </c>
    </row>
    <row r="14438" ht="15.75" customHeight="1">
      <c r="A14438" s="13">
        <v>42275.416666666664</v>
      </c>
      <c r="B14438" s="75">
        <v>62.2</v>
      </c>
      <c r="C14438" s="75">
        <v>66.1166666666667</v>
      </c>
      <c r="D14438" s="75">
        <v>80.4666666666667</v>
      </c>
      <c r="E14438" s="75">
        <v>78.35</v>
      </c>
    </row>
    <row r="14439" ht="15.75" customHeight="1">
      <c r="A14439" s="13">
        <v>42275.427083333336</v>
      </c>
      <c r="B14439" s="75">
        <v>62.95</v>
      </c>
      <c r="C14439" s="75">
        <v>66.3666666666667</v>
      </c>
      <c r="D14439" s="75">
        <v>81.4666666666667</v>
      </c>
      <c r="E14439" s="75">
        <v>79.1</v>
      </c>
    </row>
    <row r="14440" ht="15.75" customHeight="1">
      <c r="A14440" s="13">
        <v>42275.4375</v>
      </c>
      <c r="B14440" s="75">
        <v>63.7</v>
      </c>
      <c r="C14440" s="75">
        <v>66.6166666666667</v>
      </c>
      <c r="D14440" s="75">
        <v>82.4666666666667</v>
      </c>
      <c r="E14440" s="75">
        <v>79.85</v>
      </c>
    </row>
    <row r="14441" ht="15.75" customHeight="1">
      <c r="A14441" s="13">
        <v>42275.447916666664</v>
      </c>
      <c r="B14441" s="75">
        <v>64.45</v>
      </c>
      <c r="C14441" s="75">
        <v>66.8666666666667</v>
      </c>
      <c r="D14441" s="75">
        <v>83.4666666666667</v>
      </c>
      <c r="E14441" s="75">
        <v>80.6</v>
      </c>
    </row>
    <row r="14442" ht="15.75" customHeight="1">
      <c r="A14442" s="13">
        <v>42275.458333333336</v>
      </c>
      <c r="B14442" s="75">
        <v>65.0666666666667</v>
      </c>
      <c r="C14442" s="75">
        <v>67.4666666666667</v>
      </c>
      <c r="D14442" s="75">
        <v>84.35</v>
      </c>
      <c r="E14442" s="75">
        <v>81.1166666666667</v>
      </c>
    </row>
    <row r="14443" ht="15.75" customHeight="1">
      <c r="A14443" s="13">
        <v>42275.46875</v>
      </c>
      <c r="B14443" s="75">
        <v>65.3166666666667</v>
      </c>
      <c r="C14443" s="75">
        <v>68.4666666666667</v>
      </c>
      <c r="D14443" s="75">
        <v>85.1</v>
      </c>
      <c r="E14443" s="75">
        <v>81.3666666666667</v>
      </c>
    </row>
    <row r="14444" ht="15.75" customHeight="1">
      <c r="A14444" s="13">
        <v>42275.479166666664</v>
      </c>
      <c r="B14444" s="75">
        <v>65.5666666666667</v>
      </c>
      <c r="C14444" s="75">
        <v>69.4666666666667</v>
      </c>
      <c r="D14444" s="75">
        <v>85.85</v>
      </c>
      <c r="E14444" s="75">
        <v>81.6166666666667</v>
      </c>
    </row>
    <row r="14445" ht="15.75" customHeight="1">
      <c r="A14445" s="13">
        <v>42275.489583333336</v>
      </c>
      <c r="B14445" s="75">
        <v>65.8166666666667</v>
      </c>
      <c r="C14445" s="75">
        <v>70.4666666666667</v>
      </c>
      <c r="D14445" s="75">
        <v>86.6</v>
      </c>
      <c r="E14445" s="75">
        <v>81.8666666666667</v>
      </c>
    </row>
    <row r="14446" ht="15.75" customHeight="1">
      <c r="A14446" s="13">
        <v>42275.5</v>
      </c>
      <c r="B14446" s="75">
        <v>66.1333333333333</v>
      </c>
      <c r="C14446" s="75">
        <v>71.35</v>
      </c>
      <c r="D14446" s="75">
        <v>87.1166666666667</v>
      </c>
      <c r="E14446" s="75">
        <v>82.7</v>
      </c>
    </row>
    <row r="14447" ht="15.75" customHeight="1">
      <c r="A14447" s="13">
        <v>42275.510416666664</v>
      </c>
      <c r="B14447" s="75">
        <v>66.6333333333333</v>
      </c>
      <c r="C14447" s="75">
        <v>72.1</v>
      </c>
      <c r="D14447" s="75">
        <v>87.3666666666667</v>
      </c>
      <c r="E14447" s="75">
        <v>84.2</v>
      </c>
    </row>
    <row r="14448" ht="15.75" customHeight="1">
      <c r="A14448" s="13">
        <v>42275.520833333336</v>
      </c>
      <c r="B14448" s="75">
        <v>67.1333333333333</v>
      </c>
      <c r="C14448" s="75">
        <v>72.85</v>
      </c>
      <c r="D14448" s="75">
        <v>87.6166666666667</v>
      </c>
      <c r="E14448" s="75">
        <v>85.7</v>
      </c>
    </row>
    <row r="14449" ht="15.75" customHeight="1">
      <c r="A14449" s="13">
        <v>42275.53125</v>
      </c>
      <c r="B14449" s="75">
        <v>67.6333333333333</v>
      </c>
      <c r="C14449" s="75">
        <v>73.6</v>
      </c>
      <c r="D14449" s="75">
        <v>87.8666666666667</v>
      </c>
      <c r="E14449" s="75">
        <v>87.2</v>
      </c>
    </row>
    <row r="14450" ht="15.75" customHeight="1">
      <c r="A14450" s="13">
        <v>42275.541666666664</v>
      </c>
      <c r="B14450" s="75">
        <v>68.0666666666667</v>
      </c>
      <c r="C14450" s="75">
        <v>74.0</v>
      </c>
      <c r="D14450" s="75">
        <v>88.0</v>
      </c>
      <c r="E14450" s="75">
        <v>87.8833333333333</v>
      </c>
    </row>
    <row r="14451" ht="15.75" customHeight="1">
      <c r="A14451" s="13">
        <v>42275.552083333336</v>
      </c>
      <c r="B14451" s="75">
        <v>68.3166666666667</v>
      </c>
      <c r="C14451" s="75">
        <v>74.0</v>
      </c>
      <c r="D14451" s="75">
        <v>88.0</v>
      </c>
      <c r="E14451" s="75">
        <v>87.6333333333333</v>
      </c>
    </row>
    <row r="14452" ht="15.75" customHeight="1">
      <c r="A14452" s="13">
        <v>42275.5625</v>
      </c>
      <c r="B14452" s="75">
        <v>68.5666666666667</v>
      </c>
      <c r="C14452" s="75">
        <v>74.0</v>
      </c>
      <c r="D14452" s="75">
        <v>88.0</v>
      </c>
      <c r="E14452" s="75">
        <v>87.3833333333333</v>
      </c>
    </row>
    <row r="14453" ht="15.75" customHeight="1">
      <c r="A14453" s="13">
        <v>42275.572916666664</v>
      </c>
      <c r="B14453" s="75">
        <v>68.8166666666667</v>
      </c>
      <c r="C14453" s="75">
        <v>74.0</v>
      </c>
      <c r="D14453" s="75">
        <v>88.0</v>
      </c>
      <c r="E14453" s="75">
        <v>87.1333333333333</v>
      </c>
    </row>
    <row r="14454" ht="15.75" customHeight="1">
      <c r="A14454" s="13">
        <v>42275.583333333336</v>
      </c>
      <c r="B14454" s="75">
        <v>69.0</v>
      </c>
      <c r="C14454" s="75">
        <v>73.8833333333333</v>
      </c>
      <c r="D14454" s="75">
        <v>88.2333333333333</v>
      </c>
      <c r="E14454" s="75">
        <v>86.8833333333333</v>
      </c>
    </row>
    <row r="14455" ht="15.75" customHeight="1">
      <c r="A14455" s="13">
        <v>42275.59375</v>
      </c>
      <c r="B14455" s="75">
        <v>69.0</v>
      </c>
      <c r="C14455" s="75">
        <v>73.6333333333333</v>
      </c>
      <c r="D14455" s="75">
        <v>88.7333333333333</v>
      </c>
      <c r="E14455" s="75">
        <v>86.6333333333333</v>
      </c>
    </row>
    <row r="14456" ht="15.75" customHeight="1">
      <c r="A14456" s="13">
        <v>42275.604166666664</v>
      </c>
      <c r="B14456" s="75">
        <v>69.0</v>
      </c>
      <c r="C14456" s="75">
        <v>73.3833333333333</v>
      </c>
      <c r="D14456" s="75">
        <v>89.2333333333333</v>
      </c>
      <c r="E14456" s="75">
        <v>86.3833333333333</v>
      </c>
    </row>
    <row r="14457" ht="15.75" customHeight="1">
      <c r="A14457" s="13">
        <v>42275.614583333336</v>
      </c>
      <c r="B14457" s="75">
        <v>69.0</v>
      </c>
      <c r="C14457" s="75">
        <v>73.1333333333333</v>
      </c>
      <c r="D14457" s="75">
        <v>89.7333333333333</v>
      </c>
      <c r="E14457" s="75">
        <v>86.1333333333333</v>
      </c>
    </row>
    <row r="14458" ht="15.75" customHeight="1">
      <c r="A14458" s="13">
        <v>42275.625</v>
      </c>
      <c r="B14458" s="75">
        <v>68.8666666666667</v>
      </c>
      <c r="C14458" s="75">
        <v>73.0</v>
      </c>
      <c r="D14458" s="75">
        <v>89.8833333333333</v>
      </c>
      <c r="E14458" s="75">
        <v>85.7666666666667</v>
      </c>
    </row>
    <row r="14459" ht="15.75" customHeight="1">
      <c r="A14459" s="13">
        <v>42275.635416666664</v>
      </c>
      <c r="B14459" s="75">
        <v>68.3666666666667</v>
      </c>
      <c r="C14459" s="75">
        <v>73.0</v>
      </c>
      <c r="D14459" s="75">
        <v>89.6333333333333</v>
      </c>
      <c r="E14459" s="75">
        <v>85.2666666666667</v>
      </c>
    </row>
    <row r="14460" ht="15.75" customHeight="1">
      <c r="A14460" s="13">
        <v>42275.645833333336</v>
      </c>
      <c r="B14460" s="75">
        <v>67.8666666666667</v>
      </c>
      <c r="C14460" s="75">
        <v>73.0</v>
      </c>
      <c r="D14460" s="75">
        <v>89.3833333333333</v>
      </c>
      <c r="E14460" s="75">
        <v>84.7666666666667</v>
      </c>
    </row>
    <row r="14461" ht="15.75" customHeight="1">
      <c r="A14461" s="13">
        <v>42275.65625</v>
      </c>
      <c r="B14461" s="75">
        <v>67.3666666666667</v>
      </c>
      <c r="C14461" s="75">
        <v>73.0</v>
      </c>
      <c r="D14461" s="75">
        <v>89.1333333333333</v>
      </c>
      <c r="E14461" s="75">
        <v>84.2666666666667</v>
      </c>
    </row>
    <row r="14462" ht="15.75" customHeight="1">
      <c r="A14462" s="13">
        <v>42275.666666666664</v>
      </c>
      <c r="B14462" s="75">
        <v>66.8</v>
      </c>
      <c r="C14462" s="75">
        <v>72.65</v>
      </c>
      <c r="D14462" s="75">
        <v>88.8833333333333</v>
      </c>
      <c r="E14462" s="75">
        <v>84.1166666666667</v>
      </c>
    </row>
    <row r="14463" ht="15.75" customHeight="1">
      <c r="A14463" s="13">
        <v>42275.677083333336</v>
      </c>
      <c r="B14463" s="75">
        <v>66.05</v>
      </c>
      <c r="C14463" s="75">
        <v>71.9</v>
      </c>
      <c r="D14463" s="75">
        <v>88.6333333333333</v>
      </c>
      <c r="E14463" s="75">
        <v>84.3666666666667</v>
      </c>
    </row>
    <row r="14464" ht="15.75" customHeight="1">
      <c r="A14464" s="13">
        <v>42275.6875</v>
      </c>
      <c r="B14464" s="75">
        <v>65.3</v>
      </c>
      <c r="C14464" s="75">
        <v>71.15</v>
      </c>
      <c r="D14464" s="75">
        <v>88.3833333333333</v>
      </c>
      <c r="E14464" s="75">
        <v>84.6166666666667</v>
      </c>
    </row>
    <row r="14465" ht="15.75" customHeight="1">
      <c r="A14465" s="13">
        <v>42275.697916666664</v>
      </c>
      <c r="B14465" s="75">
        <v>64.55</v>
      </c>
      <c r="C14465" s="75">
        <v>70.4</v>
      </c>
      <c r="D14465" s="75">
        <v>88.1333333333333</v>
      </c>
      <c r="E14465" s="75">
        <v>84.8666666666667</v>
      </c>
    </row>
    <row r="14466" ht="15.75" customHeight="1">
      <c r="A14466" s="13">
        <v>42275.708333333336</v>
      </c>
      <c r="B14466" s="75">
        <v>63.8666666666667</v>
      </c>
      <c r="C14466" s="75">
        <v>69.4166666666667</v>
      </c>
      <c r="D14466" s="75">
        <v>87.7666666666667</v>
      </c>
      <c r="E14466" s="75">
        <v>84.5333333333333</v>
      </c>
    </row>
    <row r="14467" ht="15.75" customHeight="1">
      <c r="A14467" s="13">
        <v>42275.71875</v>
      </c>
      <c r="B14467" s="75">
        <v>63.3666666666667</v>
      </c>
      <c r="C14467" s="75">
        <v>68.1666666666667</v>
      </c>
      <c r="D14467" s="75">
        <v>87.2666666666667</v>
      </c>
      <c r="E14467" s="75">
        <v>83.5333333333333</v>
      </c>
    </row>
    <row r="14468" ht="15.75" customHeight="1">
      <c r="A14468" s="13">
        <v>42275.729166666664</v>
      </c>
      <c r="B14468" s="75">
        <v>62.8666666666667</v>
      </c>
      <c r="C14468" s="75">
        <v>66.9166666666667</v>
      </c>
      <c r="D14468" s="75">
        <v>86.7666666666667</v>
      </c>
      <c r="E14468" s="75">
        <v>82.5333333333333</v>
      </c>
    </row>
    <row r="14469" ht="15.75" customHeight="1">
      <c r="A14469" s="13">
        <v>42275.739583333336</v>
      </c>
      <c r="B14469" s="75">
        <v>62.3666666666667</v>
      </c>
      <c r="C14469" s="75">
        <v>65.6666666666667</v>
      </c>
      <c r="D14469" s="75">
        <v>86.2666666666667</v>
      </c>
      <c r="E14469" s="75">
        <v>81.5333333333333</v>
      </c>
    </row>
    <row r="14470" ht="15.75" customHeight="1">
      <c r="A14470" s="13">
        <v>42275.75</v>
      </c>
      <c r="B14470" s="75">
        <v>61.9333333333333</v>
      </c>
      <c r="C14470" s="75">
        <v>64.7666666666667</v>
      </c>
      <c r="D14470" s="75">
        <v>85.1833333333333</v>
      </c>
      <c r="E14470" s="75">
        <v>80.7666666666667</v>
      </c>
    </row>
    <row r="14471" ht="15.75" customHeight="1">
      <c r="A14471" s="13">
        <v>42275.760416666664</v>
      </c>
      <c r="B14471" s="75">
        <v>61.6833333333333</v>
      </c>
      <c r="C14471" s="75">
        <v>64.2666666666667</v>
      </c>
      <c r="D14471" s="75">
        <v>83.4333333333333</v>
      </c>
      <c r="E14471" s="75">
        <v>80.2666666666667</v>
      </c>
    </row>
    <row r="14472" ht="15.75" customHeight="1">
      <c r="A14472" s="13">
        <v>42275.770833333336</v>
      </c>
      <c r="B14472" s="75">
        <v>61.4333333333333</v>
      </c>
      <c r="C14472" s="75">
        <v>63.7666666666667</v>
      </c>
      <c r="D14472" s="75">
        <v>81.6833333333333</v>
      </c>
      <c r="E14472" s="75">
        <v>79.7666666666667</v>
      </c>
    </row>
    <row r="14473" ht="15.75" customHeight="1">
      <c r="A14473" s="13">
        <v>42275.78125</v>
      </c>
      <c r="B14473" s="75">
        <v>61.1833333333333</v>
      </c>
      <c r="C14473" s="75">
        <v>63.2666666666667</v>
      </c>
      <c r="D14473" s="75">
        <v>79.9333333333333</v>
      </c>
      <c r="E14473" s="75">
        <v>79.2666666666667</v>
      </c>
    </row>
    <row r="14474" ht="15.75" customHeight="1">
      <c r="A14474" s="13">
        <v>42275.791666666664</v>
      </c>
      <c r="B14474" s="75">
        <v>60.9333333333333</v>
      </c>
      <c r="C14474" s="75">
        <v>62.8833333333333</v>
      </c>
      <c r="D14474" s="75">
        <v>78.5333333333333</v>
      </c>
      <c r="E14474" s="75">
        <v>79.0</v>
      </c>
    </row>
    <row r="14475" ht="15.75" customHeight="1">
      <c r="A14475" s="13">
        <v>42275.802083333336</v>
      </c>
      <c r="B14475" s="75">
        <v>60.6833333333333</v>
      </c>
      <c r="C14475" s="75">
        <v>62.6333333333333</v>
      </c>
      <c r="D14475" s="75">
        <v>77.5333333333333</v>
      </c>
      <c r="E14475" s="75">
        <v>79.0</v>
      </c>
    </row>
    <row r="14476" ht="15.75" customHeight="1">
      <c r="A14476" s="13">
        <v>42275.8125</v>
      </c>
      <c r="B14476" s="75">
        <v>60.4333333333333</v>
      </c>
      <c r="C14476" s="75">
        <v>62.3833333333333</v>
      </c>
      <c r="D14476" s="75">
        <v>76.5333333333333</v>
      </c>
      <c r="E14476" s="75">
        <v>79.0</v>
      </c>
    </row>
    <row r="14477" ht="15.75" customHeight="1">
      <c r="A14477" s="13">
        <v>42275.822916666664</v>
      </c>
      <c r="B14477" s="75">
        <v>60.1833333333333</v>
      </c>
      <c r="C14477" s="75">
        <v>62.1333333333333</v>
      </c>
      <c r="D14477" s="75">
        <v>75.5333333333333</v>
      </c>
      <c r="E14477" s="75">
        <v>79.0</v>
      </c>
    </row>
    <row r="14478" ht="15.75" customHeight="1">
      <c r="A14478" s="13">
        <v>42275.833333333336</v>
      </c>
      <c r="B14478" s="75">
        <v>60.0</v>
      </c>
      <c r="C14478" s="75">
        <v>62.0</v>
      </c>
      <c r="D14478" s="75">
        <v>74.8833333333333</v>
      </c>
      <c r="E14478" s="75">
        <v>78.8833333333333</v>
      </c>
    </row>
    <row r="14479" ht="15.75" customHeight="1">
      <c r="A14479" s="13">
        <v>42275.84375</v>
      </c>
      <c r="B14479" s="75">
        <v>60.0</v>
      </c>
      <c r="C14479" s="75">
        <v>62.0</v>
      </c>
      <c r="D14479" s="75">
        <v>74.6333333333333</v>
      </c>
      <c r="E14479" s="75">
        <v>78.6333333333333</v>
      </c>
    </row>
    <row r="14480" ht="15.75" customHeight="1">
      <c r="A14480" s="13">
        <v>42275.854166666664</v>
      </c>
      <c r="B14480" s="75">
        <v>60.0</v>
      </c>
      <c r="C14480" s="75">
        <v>62.0</v>
      </c>
      <c r="D14480" s="75">
        <v>74.3833333333333</v>
      </c>
      <c r="E14480" s="75">
        <v>78.3833333333333</v>
      </c>
    </row>
    <row r="14481" ht="15.75" customHeight="1">
      <c r="A14481" s="13">
        <v>42275.864583333336</v>
      </c>
      <c r="B14481" s="75">
        <v>60.0</v>
      </c>
      <c r="C14481" s="75">
        <v>62.0</v>
      </c>
      <c r="D14481" s="75">
        <v>74.1333333333333</v>
      </c>
      <c r="E14481" s="75">
        <v>78.1333333333333</v>
      </c>
    </row>
    <row r="14482" ht="15.75" customHeight="1">
      <c r="A14482" s="13">
        <v>42275.875</v>
      </c>
      <c r="B14482" s="75">
        <v>59.9333333333333</v>
      </c>
      <c r="C14482" s="75">
        <v>61.8833333333333</v>
      </c>
      <c r="D14482" s="75">
        <v>73.8833333333333</v>
      </c>
      <c r="E14482" s="75">
        <v>77.8833333333333</v>
      </c>
    </row>
    <row r="14483" ht="15.75" customHeight="1">
      <c r="A14483" s="13">
        <v>42275.885416666664</v>
      </c>
      <c r="B14483" s="75">
        <v>59.6833333333333</v>
      </c>
      <c r="C14483" s="75">
        <v>61.6333333333333</v>
      </c>
      <c r="D14483" s="75">
        <v>73.6333333333333</v>
      </c>
      <c r="E14483" s="75">
        <v>77.6333333333333</v>
      </c>
    </row>
    <row r="14484" ht="15.75" customHeight="1">
      <c r="A14484" s="13">
        <v>42275.895833333336</v>
      </c>
      <c r="B14484" s="75">
        <v>59.4333333333333</v>
      </c>
      <c r="C14484" s="75">
        <v>61.3833333333333</v>
      </c>
      <c r="D14484" s="75">
        <v>73.3833333333333</v>
      </c>
      <c r="E14484" s="75">
        <v>77.3833333333333</v>
      </c>
    </row>
    <row r="14485" ht="15.75" customHeight="1">
      <c r="A14485" s="13">
        <v>42275.90625</v>
      </c>
      <c r="B14485" s="75">
        <v>59.1833333333333</v>
      </c>
      <c r="C14485" s="75">
        <v>61.1333333333333</v>
      </c>
      <c r="D14485" s="75">
        <v>73.1333333333333</v>
      </c>
      <c r="E14485" s="75">
        <v>77.1333333333333</v>
      </c>
    </row>
    <row r="14486" ht="15.75" customHeight="1">
      <c r="A14486" s="13">
        <v>42275.916666666664</v>
      </c>
      <c r="B14486" s="75">
        <v>59.0666666666667</v>
      </c>
      <c r="C14486" s="75">
        <v>60.8833333333333</v>
      </c>
      <c r="D14486" s="75">
        <v>72.65</v>
      </c>
      <c r="E14486" s="75">
        <v>76.8833333333333</v>
      </c>
    </row>
    <row r="14487" ht="15.75" customHeight="1">
      <c r="A14487" s="13">
        <v>42275.927083333336</v>
      </c>
      <c r="B14487" s="75">
        <v>59.3166666666667</v>
      </c>
      <c r="C14487" s="75">
        <v>60.6333333333333</v>
      </c>
      <c r="D14487" s="75">
        <v>71.9</v>
      </c>
      <c r="E14487" s="75">
        <v>76.6333333333333</v>
      </c>
    </row>
    <row r="14488" ht="15.75" customHeight="1">
      <c r="A14488" s="13">
        <v>42275.9375</v>
      </c>
      <c r="B14488" s="75">
        <v>59.5666666666667</v>
      </c>
      <c r="C14488" s="75">
        <v>60.3833333333333</v>
      </c>
      <c r="D14488" s="75">
        <v>71.15</v>
      </c>
      <c r="E14488" s="75">
        <v>76.3833333333333</v>
      </c>
    </row>
    <row r="14489" ht="15.75" customHeight="1">
      <c r="A14489" s="13">
        <v>42275.947916666664</v>
      </c>
      <c r="B14489" s="75">
        <v>59.8166666666667</v>
      </c>
      <c r="C14489" s="75">
        <v>60.1333333333333</v>
      </c>
      <c r="D14489" s="75">
        <v>70.4</v>
      </c>
      <c r="E14489" s="75">
        <v>76.1333333333333</v>
      </c>
    </row>
    <row r="14490" ht="15.75" customHeight="1">
      <c r="A14490" s="13">
        <v>42275.958333333336</v>
      </c>
      <c r="B14490" s="75">
        <v>59.9333333333333</v>
      </c>
      <c r="C14490" s="75">
        <v>59.7666666666667</v>
      </c>
      <c r="D14490" s="75">
        <v>70.0</v>
      </c>
      <c r="E14490" s="75">
        <v>75.7666666666667</v>
      </c>
    </row>
    <row r="14491" ht="15.75" customHeight="1">
      <c r="A14491" s="13">
        <v>42275.96875</v>
      </c>
      <c r="B14491" s="75">
        <v>59.6833333333333</v>
      </c>
      <c r="C14491" s="75">
        <v>59.2666666666667</v>
      </c>
      <c r="D14491" s="75">
        <v>70.0</v>
      </c>
      <c r="E14491" s="75">
        <v>75.2666666666667</v>
      </c>
    </row>
    <row r="14492" ht="15.75" customHeight="1">
      <c r="A14492" s="13">
        <v>42275.979166666664</v>
      </c>
      <c r="B14492" s="75">
        <v>59.4333333333333</v>
      </c>
      <c r="C14492" s="75">
        <v>58.7666666666667</v>
      </c>
      <c r="D14492" s="75">
        <v>70.0</v>
      </c>
      <c r="E14492" s="75">
        <v>74.7666666666667</v>
      </c>
    </row>
    <row r="14493" ht="15.75" customHeight="1">
      <c r="A14493" s="13">
        <v>42275.989583333336</v>
      </c>
      <c r="B14493" s="75">
        <v>59.1833333333333</v>
      </c>
      <c r="C14493" s="75">
        <v>58.2666666666667</v>
      </c>
      <c r="D14493" s="75">
        <v>70.0</v>
      </c>
      <c r="E14493" s="75">
        <v>74.2666666666667</v>
      </c>
    </row>
    <row r="14494" ht="15.75" customHeight="1">
      <c r="A14494" s="13">
        <v>42276.0</v>
      </c>
      <c r="B14494" s="75">
        <v>59.0</v>
      </c>
      <c r="C14494" s="75">
        <v>58.1166666666667</v>
      </c>
      <c r="D14494" s="75">
        <v>69.8833333333333</v>
      </c>
      <c r="E14494" s="75">
        <v>73.8833333333333</v>
      </c>
    </row>
    <row r="14495" ht="15.75" customHeight="1">
      <c r="A14495" s="13">
        <v>42276.010416666664</v>
      </c>
      <c r="B14495" s="75">
        <v>59.0</v>
      </c>
      <c r="C14495" s="75">
        <v>58.3666666666667</v>
      </c>
      <c r="D14495" s="75">
        <v>69.6333333333333</v>
      </c>
      <c r="E14495" s="75">
        <v>73.6333333333333</v>
      </c>
    </row>
    <row r="14496" ht="15.75" customHeight="1">
      <c r="A14496" s="13">
        <v>42276.020833333336</v>
      </c>
      <c r="B14496" s="75">
        <v>59.0</v>
      </c>
      <c r="C14496" s="75">
        <v>58.6166666666667</v>
      </c>
      <c r="D14496" s="75">
        <v>69.3833333333333</v>
      </c>
      <c r="E14496" s="75">
        <v>73.3833333333333</v>
      </c>
    </row>
    <row r="14497" ht="15.75" customHeight="1">
      <c r="A14497" s="13">
        <v>42276.03125</v>
      </c>
      <c r="B14497" s="75">
        <v>59.0</v>
      </c>
      <c r="C14497" s="75">
        <v>58.8666666666667</v>
      </c>
      <c r="D14497" s="75">
        <v>69.1333333333333</v>
      </c>
      <c r="E14497" s="75">
        <v>73.1333333333333</v>
      </c>
    </row>
    <row r="14498" ht="15.75" customHeight="1">
      <c r="A14498" s="13">
        <v>42276.041666666664</v>
      </c>
      <c r="B14498" s="75">
        <v>58.9333333333333</v>
      </c>
      <c r="C14498" s="75">
        <v>58.7666666666667</v>
      </c>
      <c r="D14498" s="75">
        <v>68.7666666666667</v>
      </c>
      <c r="E14498" s="75">
        <v>72.65</v>
      </c>
    </row>
    <row r="14499" ht="15.75" customHeight="1">
      <c r="A14499" s="13">
        <v>42276.052083333336</v>
      </c>
      <c r="B14499" s="75">
        <v>58.6833333333333</v>
      </c>
      <c r="C14499" s="75">
        <v>58.2666666666667</v>
      </c>
      <c r="D14499" s="75">
        <v>68.2666666666667</v>
      </c>
      <c r="E14499" s="75">
        <v>71.9</v>
      </c>
    </row>
    <row r="14500" ht="15.75" customHeight="1">
      <c r="A14500" s="13">
        <v>42276.0625</v>
      </c>
      <c r="B14500" s="75">
        <v>58.4333333333333</v>
      </c>
      <c r="C14500" s="75">
        <v>57.7666666666667</v>
      </c>
      <c r="D14500" s="75">
        <v>67.7666666666667</v>
      </c>
      <c r="E14500" s="75">
        <v>71.15</v>
      </c>
    </row>
    <row r="14501" ht="15.75" customHeight="1">
      <c r="A14501" s="13">
        <v>42276.072916666664</v>
      </c>
      <c r="B14501" s="75">
        <v>58.1833333333333</v>
      </c>
      <c r="C14501" s="75">
        <v>57.2666666666667</v>
      </c>
      <c r="D14501" s="75">
        <v>67.2666666666667</v>
      </c>
      <c r="E14501" s="75">
        <v>70.4</v>
      </c>
    </row>
    <row r="14502" ht="15.75" customHeight="1">
      <c r="A14502" s="13">
        <v>42276.083333333336</v>
      </c>
      <c r="B14502" s="75">
        <v>58.0</v>
      </c>
      <c r="C14502" s="75">
        <v>57.2413793103448</v>
      </c>
      <c r="D14502" s="75">
        <v>67.0</v>
      </c>
      <c r="E14502" s="75">
        <v>69.7666666666667</v>
      </c>
    </row>
    <row r="14503" ht="15.75" customHeight="1">
      <c r="A14503" s="13">
        <v>42276.09375</v>
      </c>
      <c r="B14503" s="75">
        <v>58.0</v>
      </c>
      <c r="C14503" s="75">
        <v>57.7586206896552</v>
      </c>
      <c r="D14503" s="75">
        <v>67.0</v>
      </c>
      <c r="E14503" s="75">
        <v>69.2666666666667</v>
      </c>
    </row>
    <row r="14504" ht="15.75" customHeight="1">
      <c r="A14504" s="13">
        <v>42276.104166666664</v>
      </c>
      <c r="B14504" s="75">
        <v>58.0</v>
      </c>
      <c r="C14504" s="75">
        <v>58.2758620689655</v>
      </c>
      <c r="D14504" s="75">
        <v>67.0</v>
      </c>
      <c r="E14504" s="75">
        <v>68.7666666666667</v>
      </c>
    </row>
    <row r="14505" ht="15.75" customHeight="1">
      <c r="A14505" s="13">
        <v>42276.114583333336</v>
      </c>
      <c r="B14505" s="75">
        <v>58.0</v>
      </c>
      <c r="C14505" s="75">
        <v>58.7931034482759</v>
      </c>
      <c r="D14505" s="75">
        <v>67.0</v>
      </c>
      <c r="E14505" s="75">
        <v>68.2666666666667</v>
      </c>
    </row>
    <row r="14506" ht="15.75" customHeight="1">
      <c r="A14506" s="13">
        <v>42276.125</v>
      </c>
      <c r="B14506" s="75">
        <v>58.0</v>
      </c>
      <c r="C14506" s="75">
        <v>59.1166666666667</v>
      </c>
      <c r="D14506" s="75">
        <v>67.1166666666667</v>
      </c>
      <c r="E14506" s="75">
        <v>67.8833333333333</v>
      </c>
    </row>
    <row r="14507" ht="15.75" customHeight="1">
      <c r="A14507" s="13">
        <v>42276.135416666664</v>
      </c>
      <c r="B14507" s="75">
        <v>58.0</v>
      </c>
      <c r="C14507" s="75">
        <v>59.3666666666667</v>
      </c>
      <c r="D14507" s="75">
        <v>67.3666666666667</v>
      </c>
      <c r="E14507" s="75">
        <v>67.6333333333333</v>
      </c>
    </row>
    <row r="14508" ht="15.75" customHeight="1">
      <c r="A14508" s="13">
        <v>42276.145833333336</v>
      </c>
      <c r="B14508" s="75">
        <v>58.0</v>
      </c>
      <c r="C14508" s="75">
        <v>59.6166666666667</v>
      </c>
      <c r="D14508" s="75">
        <v>67.6166666666667</v>
      </c>
      <c r="E14508" s="75">
        <v>67.3833333333333</v>
      </c>
    </row>
    <row r="14509" ht="15.75" customHeight="1">
      <c r="A14509" s="13">
        <v>42276.15625</v>
      </c>
      <c r="B14509" s="75">
        <v>58.0</v>
      </c>
      <c r="C14509" s="75">
        <v>59.8666666666667</v>
      </c>
      <c r="D14509" s="75">
        <v>67.8666666666667</v>
      </c>
      <c r="E14509" s="75">
        <v>67.1333333333333</v>
      </c>
    </row>
    <row r="14510" ht="15.75" customHeight="1">
      <c r="A14510" s="13">
        <v>42276.166666666664</v>
      </c>
      <c r="B14510" s="75">
        <v>58.0</v>
      </c>
      <c r="C14510" s="75">
        <v>60.0</v>
      </c>
      <c r="D14510" s="75">
        <v>67.8833333333333</v>
      </c>
      <c r="E14510" s="75">
        <v>67.0</v>
      </c>
    </row>
    <row r="14511" ht="15.75" customHeight="1">
      <c r="A14511" s="13">
        <v>42276.177083333336</v>
      </c>
      <c r="B14511" s="75">
        <v>58.0</v>
      </c>
      <c r="C14511" s="75">
        <v>60.0</v>
      </c>
      <c r="D14511" s="75">
        <v>67.6333333333333</v>
      </c>
      <c r="E14511" s="75">
        <v>67.0</v>
      </c>
    </row>
    <row r="14512" ht="15.75" customHeight="1">
      <c r="A14512" s="13">
        <v>42276.1875</v>
      </c>
      <c r="B14512" s="75">
        <v>58.0</v>
      </c>
      <c r="C14512" s="75">
        <v>60.0</v>
      </c>
      <c r="D14512" s="75">
        <v>67.3833333333333</v>
      </c>
      <c r="E14512" s="75">
        <v>67.0</v>
      </c>
    </row>
    <row r="14513" ht="15.75" customHeight="1">
      <c r="A14513" s="13">
        <v>42276.197916666664</v>
      </c>
      <c r="B14513" s="75">
        <v>58.0</v>
      </c>
      <c r="C14513" s="75">
        <v>60.0</v>
      </c>
      <c r="D14513" s="75">
        <v>67.1333333333333</v>
      </c>
      <c r="E14513" s="75">
        <v>67.0</v>
      </c>
    </row>
    <row r="14514" ht="15.75" customHeight="1">
      <c r="A14514" s="13">
        <v>42276.208333333336</v>
      </c>
      <c r="B14514" s="75">
        <v>58.0666666666667</v>
      </c>
      <c r="C14514" s="75">
        <v>60.1320754716981</v>
      </c>
      <c r="D14514" s="75">
        <v>66.8833333333333</v>
      </c>
      <c r="E14514" s="75">
        <v>66.8833333333333</v>
      </c>
    </row>
    <row r="14515" ht="15.75" customHeight="1">
      <c r="A14515" s="13">
        <v>42276.21875</v>
      </c>
      <c r="B14515" s="75">
        <v>58.3166666666667</v>
      </c>
      <c r="C14515" s="75">
        <v>60.4150943396226</v>
      </c>
      <c r="D14515" s="75">
        <v>66.6333333333333</v>
      </c>
      <c r="E14515" s="75">
        <v>66.6333333333333</v>
      </c>
    </row>
    <row r="14516" ht="15.75" customHeight="1">
      <c r="A14516" s="13">
        <v>42276.229166666664</v>
      </c>
      <c r="B14516" s="75">
        <v>58.5666666666667</v>
      </c>
      <c r="C14516" s="75">
        <v>60.6981132075472</v>
      </c>
      <c r="D14516" s="75">
        <v>66.3833333333333</v>
      </c>
      <c r="E14516" s="75">
        <v>66.3833333333333</v>
      </c>
    </row>
    <row r="14517" ht="15.75" customHeight="1">
      <c r="A14517" s="13">
        <v>42276.239583333336</v>
      </c>
      <c r="B14517" s="75">
        <v>58.8166666666667</v>
      </c>
      <c r="C14517" s="75">
        <v>60.9811320754717</v>
      </c>
      <c r="D14517" s="75">
        <v>66.1333333333333</v>
      </c>
      <c r="E14517" s="75">
        <v>66.1333333333333</v>
      </c>
    </row>
    <row r="14518" ht="15.75" customHeight="1">
      <c r="A14518" s="13">
        <v>42276.25</v>
      </c>
      <c r="B14518" s="75">
        <v>59.0</v>
      </c>
      <c r="C14518" s="75">
        <v>60.0</v>
      </c>
      <c r="D14518" s="75">
        <v>65.8833333333333</v>
      </c>
      <c r="E14518" s="75">
        <v>66.1166666666667</v>
      </c>
    </row>
    <row r="14519" ht="15.75" customHeight="1">
      <c r="A14519" s="13">
        <v>42276.260416666664</v>
      </c>
      <c r="B14519" s="75">
        <v>59.0</v>
      </c>
      <c r="C14519" s="75">
        <v>60.0</v>
      </c>
      <c r="D14519" s="75">
        <v>65.6333333333333</v>
      </c>
      <c r="E14519" s="75">
        <v>66.3666666666667</v>
      </c>
    </row>
    <row r="14520" ht="15.75" customHeight="1">
      <c r="A14520" s="13">
        <v>42276.270833333336</v>
      </c>
      <c r="B14520" s="75">
        <v>59.0</v>
      </c>
      <c r="C14520" s="75">
        <v>60.0</v>
      </c>
      <c r="D14520" s="75">
        <v>65.3833333333333</v>
      </c>
      <c r="E14520" s="75">
        <v>66.6166666666667</v>
      </c>
    </row>
    <row r="14521" ht="15.75" customHeight="1">
      <c r="A14521" s="13">
        <v>42276.28125</v>
      </c>
      <c r="B14521" s="75">
        <v>59.0</v>
      </c>
      <c r="C14521" s="75">
        <v>60.0</v>
      </c>
      <c r="D14521" s="75">
        <v>65.1333333333333</v>
      </c>
      <c r="E14521" s="75">
        <v>66.8666666666667</v>
      </c>
    </row>
    <row r="14522" ht="15.75" customHeight="1">
      <c r="A14522" s="13">
        <v>42276.291666666664</v>
      </c>
      <c r="B14522" s="75">
        <v>59.1379310344828</v>
      </c>
      <c r="C14522" s="75">
        <v>60.1166666666667</v>
      </c>
      <c r="D14522" s="75">
        <v>65.4666666666667</v>
      </c>
      <c r="E14522" s="75">
        <v>67.2333333333333</v>
      </c>
    </row>
    <row r="14523" ht="15.75" customHeight="1">
      <c r="A14523" s="13">
        <v>42276.302083333336</v>
      </c>
      <c r="B14523" s="75">
        <v>59.6551724137931</v>
      </c>
      <c r="C14523" s="75">
        <v>60.3666666666667</v>
      </c>
      <c r="D14523" s="75">
        <v>66.4666666666667</v>
      </c>
      <c r="E14523" s="75">
        <v>67.7333333333333</v>
      </c>
    </row>
    <row r="14524" ht="15.75" customHeight="1">
      <c r="A14524" s="13">
        <v>42276.3125</v>
      </c>
      <c r="B14524" s="75">
        <v>60.1724137931034</v>
      </c>
      <c r="C14524" s="75">
        <v>60.6166666666667</v>
      </c>
      <c r="D14524" s="75">
        <v>67.4666666666667</v>
      </c>
      <c r="E14524" s="75">
        <v>68.2333333333333</v>
      </c>
    </row>
    <row r="14525" ht="15.75" customHeight="1">
      <c r="A14525" s="13">
        <v>42276.322916666664</v>
      </c>
      <c r="B14525" s="75">
        <v>60.6896551724138</v>
      </c>
      <c r="C14525" s="75">
        <v>60.8666666666667</v>
      </c>
      <c r="D14525" s="75">
        <v>68.4666666666667</v>
      </c>
      <c r="E14525" s="75">
        <v>68.7333333333333</v>
      </c>
    </row>
    <row r="14526" ht="15.75" customHeight="1">
      <c r="A14526" s="13">
        <v>42276.333333333336</v>
      </c>
      <c r="B14526" s="75">
        <v>61.1379310344828</v>
      </c>
      <c r="C14526" s="75">
        <v>61.2333333333333</v>
      </c>
      <c r="D14526" s="75">
        <v>69.5833333333333</v>
      </c>
      <c r="E14526" s="75">
        <v>69.35</v>
      </c>
    </row>
    <row r="14527" ht="15.75" customHeight="1">
      <c r="A14527" s="13">
        <v>42276.34375</v>
      </c>
      <c r="B14527" s="75">
        <v>61.6551724137931</v>
      </c>
      <c r="C14527" s="75">
        <v>61.7333333333333</v>
      </c>
      <c r="D14527" s="75">
        <v>70.8333333333333</v>
      </c>
      <c r="E14527" s="75">
        <v>70.1</v>
      </c>
    </row>
    <row r="14528" ht="15.75" customHeight="1">
      <c r="A14528" s="13">
        <v>42276.354166666664</v>
      </c>
      <c r="B14528" s="75">
        <v>62.1724137931034</v>
      </c>
      <c r="C14528" s="75">
        <v>62.2333333333333</v>
      </c>
      <c r="D14528" s="75">
        <v>72.0833333333333</v>
      </c>
      <c r="E14528" s="75">
        <v>70.85</v>
      </c>
    </row>
    <row r="14529" ht="15.75" customHeight="1">
      <c r="A14529" s="13">
        <v>42276.364583333336</v>
      </c>
      <c r="B14529" s="75">
        <v>62.6896551724138</v>
      </c>
      <c r="C14529" s="75">
        <v>62.7333333333333</v>
      </c>
      <c r="D14529" s="75">
        <v>73.3333333333333</v>
      </c>
      <c r="E14529" s="75">
        <v>71.6</v>
      </c>
    </row>
    <row r="14530" ht="15.75" customHeight="1">
      <c r="A14530" s="13">
        <v>42276.375</v>
      </c>
      <c r="B14530" s="75">
        <v>62.0</v>
      </c>
      <c r="C14530" s="75">
        <v>63.2333333333333</v>
      </c>
      <c r="D14530" s="75">
        <v>74.7</v>
      </c>
      <c r="E14530" s="75">
        <v>72.2333333333333</v>
      </c>
    </row>
    <row r="14531" ht="15.75" customHeight="1">
      <c r="A14531" s="13">
        <v>42276.385416666664</v>
      </c>
      <c r="B14531" s="75">
        <v>62.0</v>
      </c>
      <c r="C14531" s="75">
        <v>63.7333333333333</v>
      </c>
      <c r="D14531" s="75">
        <v>76.2</v>
      </c>
      <c r="E14531" s="75">
        <v>72.7333333333333</v>
      </c>
    </row>
    <row r="14532" ht="15.75" customHeight="1">
      <c r="A14532" s="13">
        <v>42276.395833333336</v>
      </c>
      <c r="B14532" s="75">
        <v>62.0</v>
      </c>
      <c r="C14532" s="75">
        <v>64.2333333333333</v>
      </c>
      <c r="D14532" s="75">
        <v>77.7</v>
      </c>
      <c r="E14532" s="75">
        <v>73.2333333333333</v>
      </c>
    </row>
    <row r="14533" ht="15.75" customHeight="1">
      <c r="A14533" s="13">
        <v>42276.40625</v>
      </c>
      <c r="B14533" s="75">
        <v>62.0</v>
      </c>
      <c r="C14533" s="75">
        <v>64.7333333333333</v>
      </c>
      <c r="D14533" s="75">
        <v>79.2</v>
      </c>
      <c r="E14533" s="75">
        <v>73.7333333333333</v>
      </c>
    </row>
    <row r="14534" ht="15.75" customHeight="1">
      <c r="A14534" s="13">
        <v>42276.416666666664</v>
      </c>
      <c r="B14534" s="75">
        <v>62.2666666666667</v>
      </c>
      <c r="C14534" s="75">
        <v>65.35</v>
      </c>
      <c r="D14534" s="75">
        <v>80.4666666666667</v>
      </c>
      <c r="E14534" s="75">
        <v>74.35</v>
      </c>
    </row>
    <row r="14535" ht="15.75" customHeight="1">
      <c r="A14535" s="13">
        <v>42276.427083333336</v>
      </c>
      <c r="B14535" s="75">
        <v>63.2666666666667</v>
      </c>
      <c r="C14535" s="75">
        <v>66.1</v>
      </c>
      <c r="D14535" s="75">
        <v>81.4666666666667</v>
      </c>
      <c r="E14535" s="75">
        <v>75.1</v>
      </c>
    </row>
    <row r="14536" ht="15.75" customHeight="1">
      <c r="A14536" s="13">
        <v>42276.4375</v>
      </c>
      <c r="B14536" s="75">
        <v>64.2666666666667</v>
      </c>
      <c r="C14536" s="75">
        <v>66.85</v>
      </c>
      <c r="D14536" s="75">
        <v>82.4666666666667</v>
      </c>
      <c r="E14536" s="75">
        <v>75.85</v>
      </c>
    </row>
    <row r="14537" ht="15.75" customHeight="1">
      <c r="A14537" s="13">
        <v>42276.447916666664</v>
      </c>
      <c r="B14537" s="75">
        <v>65.2666666666667</v>
      </c>
      <c r="C14537" s="75">
        <v>67.6</v>
      </c>
      <c r="D14537" s="75">
        <v>83.4666666666667</v>
      </c>
      <c r="E14537" s="75">
        <v>76.6</v>
      </c>
    </row>
    <row r="14538" ht="15.75" customHeight="1">
      <c r="A14538" s="13">
        <v>42276.458333333336</v>
      </c>
      <c r="B14538" s="75">
        <v>66.0666666666667</v>
      </c>
      <c r="C14538" s="75">
        <v>68.0</v>
      </c>
      <c r="D14538" s="75">
        <v>84.2333333333333</v>
      </c>
      <c r="E14538" s="75">
        <v>77.35</v>
      </c>
    </row>
    <row r="14539" ht="15.75" customHeight="1">
      <c r="A14539" s="13">
        <v>42276.46875</v>
      </c>
      <c r="B14539" s="75">
        <v>66.3166666666667</v>
      </c>
      <c r="C14539" s="75">
        <v>68.0</v>
      </c>
      <c r="D14539" s="75">
        <v>84.7333333333333</v>
      </c>
      <c r="E14539" s="75">
        <v>78.1</v>
      </c>
    </row>
    <row r="14540" ht="15.75" customHeight="1">
      <c r="A14540" s="13">
        <v>42276.479166666664</v>
      </c>
      <c r="B14540" s="75">
        <v>66.5666666666667</v>
      </c>
      <c r="C14540" s="75">
        <v>68.0</v>
      </c>
      <c r="D14540" s="75">
        <v>85.2333333333333</v>
      </c>
      <c r="E14540" s="75">
        <v>78.85</v>
      </c>
    </row>
    <row r="14541" ht="15.75" customHeight="1">
      <c r="A14541" s="13">
        <v>42276.489583333336</v>
      </c>
      <c r="B14541" s="75">
        <v>66.8166666666667</v>
      </c>
      <c r="C14541" s="75">
        <v>68.0</v>
      </c>
      <c r="D14541" s="75">
        <v>85.7333333333333</v>
      </c>
      <c r="E14541" s="75">
        <v>79.6</v>
      </c>
    </row>
    <row r="14542" ht="15.75" customHeight="1">
      <c r="A14542" s="13">
        <v>42276.5</v>
      </c>
      <c r="B14542" s="75">
        <v>67.0</v>
      </c>
      <c r="C14542" s="75">
        <v>68.1166666666667</v>
      </c>
      <c r="D14542" s="75">
        <v>86.2333333333333</v>
      </c>
      <c r="E14542" s="75">
        <v>80.2333333333333</v>
      </c>
    </row>
    <row r="14543" ht="15.75" customHeight="1">
      <c r="A14543" s="13">
        <v>42276.510416666664</v>
      </c>
      <c r="B14543" s="75">
        <v>67.0</v>
      </c>
      <c r="C14543" s="75">
        <v>68.3666666666667</v>
      </c>
      <c r="D14543" s="75">
        <v>86.7333333333333</v>
      </c>
      <c r="E14543" s="75">
        <v>80.7333333333333</v>
      </c>
    </row>
    <row r="14544" ht="15.75" customHeight="1">
      <c r="A14544" s="13">
        <v>42276.520833333336</v>
      </c>
      <c r="B14544" s="75">
        <v>67.0</v>
      </c>
      <c r="C14544" s="75">
        <v>68.6166666666667</v>
      </c>
      <c r="D14544" s="75">
        <v>87.2333333333333</v>
      </c>
      <c r="E14544" s="75">
        <v>81.2333333333333</v>
      </c>
    </row>
    <row r="14545" ht="15.75" customHeight="1">
      <c r="A14545" s="13">
        <v>42276.53125</v>
      </c>
      <c r="B14545" s="75">
        <v>67.0</v>
      </c>
      <c r="C14545" s="75">
        <v>68.8666666666667</v>
      </c>
      <c r="D14545" s="75">
        <v>87.7333333333333</v>
      </c>
      <c r="E14545" s="75">
        <v>81.7333333333333</v>
      </c>
    </row>
    <row r="14546" ht="15.75" customHeight="1">
      <c r="A14546" s="13">
        <v>42276.541666666664</v>
      </c>
      <c r="B14546" s="75">
        <v>66.9333333333333</v>
      </c>
      <c r="C14546" s="75">
        <v>69.0</v>
      </c>
      <c r="D14546" s="75">
        <v>88.0</v>
      </c>
      <c r="E14546" s="75">
        <v>81.7666666666667</v>
      </c>
    </row>
    <row r="14547" ht="15.75" customHeight="1">
      <c r="A14547" s="13">
        <v>42276.552083333336</v>
      </c>
      <c r="B14547" s="75">
        <v>66.6833333333333</v>
      </c>
      <c r="C14547" s="75">
        <v>69.0</v>
      </c>
      <c r="D14547" s="75">
        <v>88.0</v>
      </c>
      <c r="E14547" s="75">
        <v>81.2666666666667</v>
      </c>
    </row>
    <row r="14548" ht="15.75" customHeight="1">
      <c r="A14548" s="13">
        <v>42276.5625</v>
      </c>
      <c r="B14548" s="75">
        <v>66.4333333333333</v>
      </c>
      <c r="C14548" s="75">
        <v>69.0</v>
      </c>
      <c r="D14548" s="75">
        <v>88.0</v>
      </c>
      <c r="E14548" s="75">
        <v>80.7666666666667</v>
      </c>
    </row>
    <row r="14549" ht="15.75" customHeight="1">
      <c r="A14549" s="13">
        <v>42276.572916666664</v>
      </c>
      <c r="B14549" s="75">
        <v>66.1833333333333</v>
      </c>
      <c r="C14549" s="75">
        <v>69.0</v>
      </c>
      <c r="D14549" s="75">
        <v>88.0</v>
      </c>
      <c r="E14549" s="75">
        <v>80.2666666666667</v>
      </c>
    </row>
    <row r="14550" ht="15.75" customHeight="1">
      <c r="A14550" s="13">
        <v>42276.583333333336</v>
      </c>
      <c r="B14550" s="75">
        <v>66.0</v>
      </c>
      <c r="C14550" s="75">
        <v>69.2333333333333</v>
      </c>
      <c r="D14550" s="75">
        <v>88.0</v>
      </c>
      <c r="E14550" s="75">
        <v>80.1166666666667</v>
      </c>
    </row>
    <row r="14551" ht="15.75" customHeight="1">
      <c r="A14551" s="13">
        <v>42276.59375</v>
      </c>
      <c r="B14551" s="75">
        <v>66.0</v>
      </c>
      <c r="C14551" s="75">
        <v>69.7333333333333</v>
      </c>
      <c r="D14551" s="75">
        <v>88.0</v>
      </c>
      <c r="E14551" s="75">
        <v>80.3666666666667</v>
      </c>
    </row>
    <row r="14552" ht="15.75" customHeight="1">
      <c r="A14552" s="13">
        <v>42276.604166666664</v>
      </c>
      <c r="B14552" s="75">
        <v>66.0</v>
      </c>
      <c r="C14552" s="75">
        <v>70.2333333333333</v>
      </c>
      <c r="D14552" s="75">
        <v>88.0</v>
      </c>
      <c r="E14552" s="75">
        <v>80.6166666666667</v>
      </c>
    </row>
    <row r="14553" ht="15.75" customHeight="1">
      <c r="A14553" s="13">
        <v>42276.614583333336</v>
      </c>
      <c r="B14553" s="75">
        <v>66.0</v>
      </c>
      <c r="C14553" s="75">
        <v>70.7333333333333</v>
      </c>
      <c r="D14553" s="75">
        <v>88.0</v>
      </c>
      <c r="E14553" s="75">
        <v>80.8666666666667</v>
      </c>
    </row>
    <row r="14554" ht="15.75" customHeight="1">
      <c r="A14554" s="13">
        <v>42276.625</v>
      </c>
      <c r="B14554" s="75">
        <v>65.8666666666667</v>
      </c>
      <c r="C14554" s="75">
        <v>70.5333333333333</v>
      </c>
      <c r="D14554" s="75">
        <v>87.8833333333333</v>
      </c>
      <c r="E14554" s="75">
        <v>80.7666666666667</v>
      </c>
    </row>
    <row r="14555" ht="15.75" customHeight="1">
      <c r="A14555" s="13">
        <v>42276.635416666664</v>
      </c>
      <c r="B14555" s="75">
        <v>65.3666666666667</v>
      </c>
      <c r="C14555" s="75">
        <v>69.5333333333333</v>
      </c>
      <c r="D14555" s="75">
        <v>87.6333333333333</v>
      </c>
      <c r="E14555" s="75">
        <v>80.2666666666667</v>
      </c>
    </row>
    <row r="14556" ht="15.75" customHeight="1">
      <c r="A14556" s="13">
        <v>42276.645833333336</v>
      </c>
      <c r="B14556" s="75">
        <v>64.8666666666667</v>
      </c>
      <c r="C14556" s="75">
        <v>68.5333333333333</v>
      </c>
      <c r="D14556" s="75">
        <v>87.3833333333333</v>
      </c>
      <c r="E14556" s="75">
        <v>79.7666666666667</v>
      </c>
    </row>
    <row r="14557" ht="15.75" customHeight="1">
      <c r="A14557" s="13">
        <v>42276.65625</v>
      </c>
      <c r="B14557" s="75">
        <v>64.3666666666667</v>
      </c>
      <c r="C14557" s="75">
        <v>67.5333333333333</v>
      </c>
      <c r="D14557" s="75">
        <v>87.1333333333333</v>
      </c>
      <c r="E14557" s="75">
        <v>79.2666666666667</v>
      </c>
    </row>
    <row r="14558" ht="15.75" customHeight="1">
      <c r="A14558" s="13">
        <v>42276.666666666664</v>
      </c>
      <c r="B14558" s="75">
        <v>63.8666666666667</v>
      </c>
      <c r="C14558" s="75">
        <v>67.0</v>
      </c>
      <c r="D14558" s="75">
        <v>87.0</v>
      </c>
      <c r="E14558" s="75">
        <v>78.7666666666667</v>
      </c>
    </row>
    <row r="14559" ht="15.75" customHeight="1">
      <c r="A14559" s="13">
        <v>42276.677083333336</v>
      </c>
      <c r="B14559" s="75">
        <v>63.3666666666667</v>
      </c>
      <c r="C14559" s="75">
        <v>67.0</v>
      </c>
      <c r="D14559" s="75">
        <v>87.0</v>
      </c>
      <c r="E14559" s="75">
        <v>78.2666666666667</v>
      </c>
    </row>
    <row r="14560" ht="15.75" customHeight="1">
      <c r="A14560" s="13">
        <v>42276.6875</v>
      </c>
      <c r="B14560" s="75">
        <v>62.8666666666667</v>
      </c>
      <c r="C14560" s="75">
        <v>67.0</v>
      </c>
      <c r="D14560" s="75">
        <v>87.0</v>
      </c>
      <c r="E14560" s="75">
        <v>77.7666666666667</v>
      </c>
    </row>
    <row r="14561" ht="15.75" customHeight="1">
      <c r="A14561" s="13">
        <v>42276.697916666664</v>
      </c>
      <c r="B14561" s="75">
        <v>62.3666666666667</v>
      </c>
      <c r="C14561" s="75">
        <v>67.0</v>
      </c>
      <c r="D14561" s="75">
        <v>87.0</v>
      </c>
      <c r="E14561" s="75">
        <v>77.2666666666667</v>
      </c>
    </row>
    <row r="14562" ht="15.75" customHeight="1">
      <c r="A14562" s="13">
        <v>42276.708333333336</v>
      </c>
      <c r="B14562" s="75">
        <v>61.8666666666667</v>
      </c>
      <c r="C14562" s="75">
        <v>66.65</v>
      </c>
      <c r="D14562" s="75">
        <v>86.65</v>
      </c>
      <c r="E14562" s="75">
        <v>76.7666666666667</v>
      </c>
    </row>
    <row r="14563" ht="15.75" customHeight="1">
      <c r="A14563" s="13">
        <v>42276.71875</v>
      </c>
      <c r="B14563" s="75">
        <v>61.3666666666667</v>
      </c>
      <c r="C14563" s="75">
        <v>65.9</v>
      </c>
      <c r="D14563" s="75">
        <v>85.9</v>
      </c>
      <c r="E14563" s="75">
        <v>76.2666666666667</v>
      </c>
    </row>
    <row r="14564" ht="15.75" customHeight="1">
      <c r="A14564" s="13">
        <v>42276.729166666664</v>
      </c>
      <c r="B14564" s="75">
        <v>60.8666666666667</v>
      </c>
      <c r="C14564" s="75">
        <v>65.15</v>
      </c>
      <c r="D14564" s="75">
        <v>85.15</v>
      </c>
      <c r="E14564" s="75">
        <v>75.7666666666667</v>
      </c>
    </row>
    <row r="14565" ht="15.75" customHeight="1">
      <c r="A14565" s="13">
        <v>42276.739583333336</v>
      </c>
      <c r="B14565" s="75">
        <v>60.3666666666667</v>
      </c>
      <c r="C14565" s="75">
        <v>64.4</v>
      </c>
      <c r="D14565" s="75">
        <v>84.4</v>
      </c>
      <c r="E14565" s="75">
        <v>75.2666666666667</v>
      </c>
    </row>
    <row r="14566" ht="15.75" customHeight="1">
      <c r="A14566" s="13">
        <v>42276.75</v>
      </c>
      <c r="B14566" s="75">
        <v>60.0</v>
      </c>
      <c r="C14566" s="75">
        <v>63.8833333333333</v>
      </c>
      <c r="D14566" s="75">
        <v>83.3</v>
      </c>
      <c r="E14566" s="75">
        <v>74.7666666666667</v>
      </c>
    </row>
    <row r="14567" ht="15.75" customHeight="1">
      <c r="A14567" s="13">
        <v>42276.760416666664</v>
      </c>
      <c r="B14567" s="75">
        <v>60.0</v>
      </c>
      <c r="C14567" s="75">
        <v>63.6333333333333</v>
      </c>
      <c r="D14567" s="75">
        <v>81.8</v>
      </c>
      <c r="E14567" s="75">
        <v>74.2666666666667</v>
      </c>
    </row>
    <row r="14568" ht="15.75" customHeight="1">
      <c r="A14568" s="13">
        <v>42276.770833333336</v>
      </c>
      <c r="B14568" s="75">
        <v>60.0</v>
      </c>
      <c r="C14568" s="75">
        <v>63.3833333333333</v>
      </c>
      <c r="D14568" s="75">
        <v>80.3</v>
      </c>
      <c r="E14568" s="75">
        <v>73.7666666666667</v>
      </c>
    </row>
    <row r="14569" ht="15.75" customHeight="1">
      <c r="A14569" s="13">
        <v>42276.78125</v>
      </c>
      <c r="B14569" s="75">
        <v>60.0</v>
      </c>
      <c r="C14569" s="75">
        <v>63.1333333333333</v>
      </c>
      <c r="D14569" s="75">
        <v>78.8</v>
      </c>
      <c r="E14569" s="75">
        <v>73.2666666666667</v>
      </c>
    </row>
    <row r="14570" ht="15.75" customHeight="1">
      <c r="A14570" s="13">
        <v>42276.791666666664</v>
      </c>
      <c r="B14570" s="75">
        <v>60.0</v>
      </c>
      <c r="C14570" s="75">
        <v>62.8833333333333</v>
      </c>
      <c r="D14570" s="75">
        <v>77.5333333333333</v>
      </c>
      <c r="E14570" s="75">
        <v>72.7666666666667</v>
      </c>
    </row>
    <row r="14571" ht="15.75" customHeight="1">
      <c r="A14571" s="13">
        <v>42276.802083333336</v>
      </c>
      <c r="B14571" s="75">
        <v>60.0</v>
      </c>
      <c r="C14571" s="75">
        <v>62.6333333333333</v>
      </c>
      <c r="D14571" s="75">
        <v>76.5333333333333</v>
      </c>
      <c r="E14571" s="75">
        <v>72.2666666666667</v>
      </c>
    </row>
    <row r="14572" ht="15.75" customHeight="1">
      <c r="A14572" s="13">
        <v>42276.8125</v>
      </c>
      <c r="B14572" s="75">
        <v>60.0</v>
      </c>
      <c r="C14572" s="75">
        <v>62.3833333333333</v>
      </c>
      <c r="D14572" s="75">
        <v>75.5333333333333</v>
      </c>
      <c r="E14572" s="75">
        <v>71.7666666666667</v>
      </c>
    </row>
    <row r="14573" ht="15.75" customHeight="1">
      <c r="A14573" s="13">
        <v>42276.822916666664</v>
      </c>
      <c r="B14573" s="75">
        <v>60.0</v>
      </c>
      <c r="C14573" s="75">
        <v>62.1333333333333</v>
      </c>
      <c r="D14573" s="75">
        <v>74.5333333333333</v>
      </c>
      <c r="E14573" s="75">
        <v>71.2666666666667</v>
      </c>
    </row>
    <row r="14574" ht="15.75" customHeight="1">
      <c r="A14574" s="13">
        <v>42276.833333333336</v>
      </c>
      <c r="B14574" s="75">
        <v>59.9333333333333</v>
      </c>
      <c r="C14574" s="75">
        <v>61.8833333333333</v>
      </c>
      <c r="D14574" s="75">
        <v>73.65</v>
      </c>
      <c r="E14574" s="75">
        <v>71.0</v>
      </c>
    </row>
    <row r="14575" ht="15.75" customHeight="1">
      <c r="A14575" s="13">
        <v>42276.84375</v>
      </c>
      <c r="B14575" s="75">
        <v>59.6833333333333</v>
      </c>
      <c r="C14575" s="75">
        <v>61.6333333333333</v>
      </c>
      <c r="D14575" s="75">
        <v>72.9</v>
      </c>
      <c r="E14575" s="75">
        <v>71.0</v>
      </c>
    </row>
    <row r="14576" ht="15.75" customHeight="1">
      <c r="A14576" s="13">
        <v>42276.854166666664</v>
      </c>
      <c r="B14576" s="75">
        <v>59.4333333333333</v>
      </c>
      <c r="C14576" s="75">
        <v>61.3833333333333</v>
      </c>
      <c r="D14576" s="75">
        <v>72.15</v>
      </c>
      <c r="E14576" s="75">
        <v>71.0</v>
      </c>
    </row>
    <row r="14577" ht="15.75" customHeight="1">
      <c r="A14577" s="13">
        <v>42276.864583333336</v>
      </c>
      <c r="B14577" s="75">
        <v>59.1833333333333</v>
      </c>
      <c r="C14577" s="75">
        <v>61.1333333333333</v>
      </c>
      <c r="D14577" s="75">
        <v>71.4</v>
      </c>
      <c r="E14577" s="75">
        <v>71.0</v>
      </c>
    </row>
    <row r="14578" ht="15.75" customHeight="1">
      <c r="A14578" s="13">
        <v>42276.875</v>
      </c>
      <c r="B14578" s="75">
        <v>59.0</v>
      </c>
      <c r="C14578" s="75">
        <v>61.0</v>
      </c>
      <c r="D14578" s="75">
        <v>71.2333333333333</v>
      </c>
      <c r="E14578" s="75">
        <v>70.7666666666667</v>
      </c>
    </row>
    <row r="14579" ht="15.75" customHeight="1">
      <c r="A14579" s="13">
        <v>42276.885416666664</v>
      </c>
      <c r="B14579" s="75">
        <v>59.0</v>
      </c>
      <c r="C14579" s="75">
        <v>61.0</v>
      </c>
      <c r="D14579" s="75">
        <v>71.7333333333333</v>
      </c>
      <c r="E14579" s="75">
        <v>70.2666666666667</v>
      </c>
    </row>
    <row r="14580" ht="15.75" customHeight="1">
      <c r="A14580" s="13">
        <v>42276.895833333336</v>
      </c>
      <c r="B14580" s="75">
        <v>59.0</v>
      </c>
      <c r="C14580" s="75">
        <v>61.0</v>
      </c>
      <c r="D14580" s="75">
        <v>72.2333333333333</v>
      </c>
      <c r="E14580" s="75">
        <v>69.7666666666667</v>
      </c>
    </row>
    <row r="14581" ht="15.75" customHeight="1">
      <c r="A14581" s="13">
        <v>42276.90625</v>
      </c>
      <c r="B14581" s="75">
        <v>59.0</v>
      </c>
      <c r="C14581" s="75">
        <v>61.0</v>
      </c>
      <c r="D14581" s="75">
        <v>72.7333333333333</v>
      </c>
      <c r="E14581" s="75">
        <v>69.2666666666667</v>
      </c>
    </row>
    <row r="14582" ht="15.75" customHeight="1">
      <c r="A14582" s="13">
        <v>42276.916666666664</v>
      </c>
      <c r="B14582" s="75">
        <v>59.0</v>
      </c>
      <c r="C14582" s="75">
        <v>60.8833333333333</v>
      </c>
      <c r="D14582" s="75">
        <v>72.5333333333333</v>
      </c>
      <c r="E14582" s="75">
        <v>68.65</v>
      </c>
    </row>
    <row r="14583" ht="15.75" customHeight="1">
      <c r="A14583" s="13">
        <v>42276.927083333336</v>
      </c>
      <c r="B14583" s="75">
        <v>59.0</v>
      </c>
      <c r="C14583" s="75">
        <v>60.6333333333333</v>
      </c>
      <c r="D14583" s="75">
        <v>71.5333333333333</v>
      </c>
      <c r="E14583" s="75">
        <v>67.9</v>
      </c>
    </row>
    <row r="14584" ht="15.75" customHeight="1">
      <c r="A14584" s="13">
        <v>42276.9375</v>
      </c>
      <c r="B14584" s="75">
        <v>59.0</v>
      </c>
      <c r="C14584" s="75">
        <v>60.3833333333333</v>
      </c>
      <c r="D14584" s="75">
        <v>70.5333333333333</v>
      </c>
      <c r="E14584" s="75">
        <v>67.15</v>
      </c>
    </row>
    <row r="14585" ht="15.75" customHeight="1">
      <c r="A14585" s="13">
        <v>42276.947916666664</v>
      </c>
      <c r="B14585" s="75">
        <v>59.0</v>
      </c>
      <c r="C14585" s="75">
        <v>60.1333333333333</v>
      </c>
      <c r="D14585" s="75">
        <v>69.5333333333333</v>
      </c>
      <c r="E14585" s="75">
        <v>66.4</v>
      </c>
    </row>
    <row r="14586" ht="15.75" customHeight="1">
      <c r="A14586" s="13">
        <v>42276.958333333336</v>
      </c>
      <c r="B14586" s="75">
        <v>59.0</v>
      </c>
      <c r="C14586" s="75">
        <v>60.0</v>
      </c>
      <c r="D14586" s="75">
        <v>68.8833333333333</v>
      </c>
      <c r="E14586" s="75">
        <v>66.0</v>
      </c>
    </row>
    <row r="14587" ht="15.75" customHeight="1">
      <c r="A14587" s="13">
        <v>42276.96875</v>
      </c>
      <c r="B14587" s="75">
        <v>59.0</v>
      </c>
      <c r="C14587" s="75">
        <v>60.0</v>
      </c>
      <c r="D14587" s="75">
        <v>68.6333333333333</v>
      </c>
      <c r="E14587" s="75">
        <v>66.0</v>
      </c>
    </row>
    <row r="14588" ht="15.75" customHeight="1">
      <c r="A14588" s="13">
        <v>42276.979166666664</v>
      </c>
      <c r="B14588" s="75">
        <v>59.0</v>
      </c>
      <c r="C14588" s="75">
        <v>60.0</v>
      </c>
      <c r="D14588" s="75">
        <v>68.3833333333333</v>
      </c>
      <c r="E14588" s="75">
        <v>66.0</v>
      </c>
    </row>
    <row r="14589" ht="15.75" customHeight="1">
      <c r="A14589" s="13">
        <v>42276.989583333336</v>
      </c>
      <c r="B14589" s="75">
        <v>59.0</v>
      </c>
      <c r="C14589" s="75">
        <v>60.0</v>
      </c>
      <c r="D14589" s="75">
        <v>68.1333333333333</v>
      </c>
      <c r="E14589" s="75">
        <v>66.0</v>
      </c>
    </row>
    <row r="14590" ht="15.75" customHeight="1">
      <c r="A14590" s="13">
        <v>42277.0</v>
      </c>
      <c r="B14590" s="75">
        <v>59.0</v>
      </c>
      <c r="C14590" s="75">
        <v>60.0</v>
      </c>
      <c r="D14590" s="75">
        <v>67.7666666666667</v>
      </c>
      <c r="E14590" s="75">
        <v>66.0</v>
      </c>
    </row>
    <row r="14591" ht="15.75" customHeight="1">
      <c r="A14591" s="13">
        <v>42277.010416666664</v>
      </c>
      <c r="B14591" s="75">
        <v>59.0</v>
      </c>
      <c r="C14591" s="75">
        <v>60.0</v>
      </c>
      <c r="D14591" s="75">
        <v>67.2666666666667</v>
      </c>
      <c r="E14591" s="75">
        <v>66.0</v>
      </c>
    </row>
    <row r="14592" ht="15.75" customHeight="1">
      <c r="A14592" s="13">
        <v>42277.020833333336</v>
      </c>
      <c r="B14592" s="75">
        <v>59.0</v>
      </c>
      <c r="C14592" s="75">
        <v>60.0</v>
      </c>
      <c r="D14592" s="75">
        <v>66.7666666666667</v>
      </c>
      <c r="E14592" s="75">
        <v>66.0</v>
      </c>
    </row>
    <row r="14593" ht="15.75" customHeight="1">
      <c r="A14593" s="13">
        <v>42277.03125</v>
      </c>
      <c r="B14593" s="75">
        <v>59.0</v>
      </c>
      <c r="C14593" s="75">
        <v>60.0</v>
      </c>
      <c r="D14593" s="75">
        <v>66.2666666666667</v>
      </c>
      <c r="E14593" s="75">
        <v>66.0</v>
      </c>
    </row>
    <row r="14594" ht="15.75" customHeight="1">
      <c r="A14594" s="13">
        <v>42277.041666666664</v>
      </c>
      <c r="B14594" s="75">
        <v>59.0</v>
      </c>
      <c r="C14594" s="75">
        <v>59.8833333333333</v>
      </c>
      <c r="D14594" s="75">
        <v>65.8833333333333</v>
      </c>
      <c r="E14594" s="75">
        <v>65.8833333333333</v>
      </c>
    </row>
    <row r="14595" ht="15.75" customHeight="1">
      <c r="A14595" s="13">
        <v>42277.052083333336</v>
      </c>
      <c r="B14595" s="75">
        <v>59.0</v>
      </c>
      <c r="C14595" s="75">
        <v>59.6333333333333</v>
      </c>
      <c r="D14595" s="75">
        <v>65.6333333333333</v>
      </c>
      <c r="E14595" s="75">
        <v>65.6333333333333</v>
      </c>
    </row>
    <row r="14596" ht="15.75" customHeight="1">
      <c r="A14596" s="13">
        <v>42277.0625</v>
      </c>
      <c r="B14596" s="75">
        <v>59.0</v>
      </c>
      <c r="C14596" s="75">
        <v>59.3833333333333</v>
      </c>
      <c r="D14596" s="75">
        <v>65.3833333333333</v>
      </c>
      <c r="E14596" s="75">
        <v>65.3833333333333</v>
      </c>
    </row>
    <row r="14597" ht="15.75" customHeight="1">
      <c r="A14597" s="13">
        <v>42277.072916666664</v>
      </c>
      <c r="B14597" s="75">
        <v>59.0</v>
      </c>
      <c r="C14597" s="75">
        <v>59.1333333333333</v>
      </c>
      <c r="D14597" s="75">
        <v>65.1333333333333</v>
      </c>
      <c r="E14597" s="75">
        <v>65.1333333333333</v>
      </c>
    </row>
    <row r="14598" ht="15.75" customHeight="1">
      <c r="A14598" s="13">
        <v>42277.083333333336</v>
      </c>
      <c r="B14598" s="75">
        <v>59.0</v>
      </c>
      <c r="C14598" s="75">
        <v>59.0</v>
      </c>
      <c r="D14598" s="75">
        <v>65.0</v>
      </c>
      <c r="E14598" s="75">
        <v>65.0</v>
      </c>
    </row>
    <row r="14599" ht="15.75" customHeight="1">
      <c r="A14599" s="13">
        <v>42277.09375</v>
      </c>
      <c r="B14599" s="75">
        <v>59.0</v>
      </c>
      <c r="C14599" s="75">
        <v>59.0</v>
      </c>
      <c r="D14599" s="75">
        <v>65.0</v>
      </c>
      <c r="E14599" s="75">
        <v>65.0</v>
      </c>
    </row>
    <row r="14600" ht="15.75" customHeight="1">
      <c r="A14600" s="13">
        <v>42277.104166666664</v>
      </c>
      <c r="B14600" s="75">
        <v>59.0</v>
      </c>
      <c r="C14600" s="75">
        <v>59.0</v>
      </c>
      <c r="D14600" s="75">
        <v>65.0</v>
      </c>
      <c r="E14600" s="75">
        <v>65.0</v>
      </c>
    </row>
    <row r="14601" ht="15.75" customHeight="1">
      <c r="A14601" s="13">
        <v>42277.114583333336</v>
      </c>
      <c r="B14601" s="75">
        <v>59.0</v>
      </c>
      <c r="C14601" s="75">
        <v>59.0</v>
      </c>
      <c r="D14601" s="75">
        <v>65.0</v>
      </c>
      <c r="E14601" s="75">
        <v>65.0</v>
      </c>
    </row>
    <row r="14602" ht="15.75" customHeight="1">
      <c r="A14602" s="13">
        <v>42277.125</v>
      </c>
      <c r="B14602" s="75">
        <v>58.9333333333333</v>
      </c>
      <c r="C14602" s="75">
        <v>59.0</v>
      </c>
      <c r="D14602" s="75">
        <v>64.8833333333333</v>
      </c>
      <c r="E14602" s="75">
        <v>65.0</v>
      </c>
    </row>
    <row r="14603" ht="15.75" customHeight="1">
      <c r="A14603" s="13">
        <v>42277.135416666664</v>
      </c>
      <c r="B14603" s="75">
        <v>58.6833333333333</v>
      </c>
      <c r="C14603" s="75">
        <v>59.0</v>
      </c>
      <c r="D14603" s="75">
        <v>64.6333333333333</v>
      </c>
      <c r="E14603" s="75">
        <v>65.0</v>
      </c>
    </row>
    <row r="14604" ht="15.75" customHeight="1">
      <c r="A14604" s="13">
        <v>42277.145833333336</v>
      </c>
      <c r="B14604" s="75">
        <v>58.4333333333333</v>
      </c>
      <c r="C14604" s="75">
        <v>59.0</v>
      </c>
      <c r="D14604" s="75">
        <v>64.3833333333333</v>
      </c>
      <c r="E14604" s="75">
        <v>65.0</v>
      </c>
    </row>
    <row r="14605" ht="15.75" customHeight="1">
      <c r="A14605" s="13">
        <v>42277.15625</v>
      </c>
      <c r="B14605" s="75">
        <v>58.1833333333333</v>
      </c>
      <c r="C14605" s="75">
        <v>59.0</v>
      </c>
      <c r="D14605" s="75">
        <v>64.1333333333333</v>
      </c>
      <c r="E14605" s="75">
        <v>65.0</v>
      </c>
    </row>
    <row r="14606" ht="15.75" customHeight="1">
      <c r="A14606" s="13">
        <v>42277.166666666664</v>
      </c>
      <c r="B14606" s="75">
        <v>58.0666666666667</v>
      </c>
      <c r="C14606" s="75">
        <v>59.0</v>
      </c>
      <c r="D14606" s="75">
        <v>64.0</v>
      </c>
      <c r="E14606" s="75">
        <v>64.8833333333333</v>
      </c>
    </row>
    <row r="14607" ht="15.75" customHeight="1">
      <c r="A14607" s="13">
        <v>42277.177083333336</v>
      </c>
      <c r="B14607" s="75">
        <v>58.3166666666667</v>
      </c>
      <c r="C14607" s="75">
        <v>59.0</v>
      </c>
      <c r="D14607" s="75">
        <v>64.0</v>
      </c>
      <c r="E14607" s="75">
        <v>64.6333333333333</v>
      </c>
    </row>
    <row r="14608" ht="15.75" customHeight="1">
      <c r="A14608" s="13">
        <v>42277.1875</v>
      </c>
      <c r="B14608" s="75">
        <v>58.5666666666667</v>
      </c>
      <c r="C14608" s="75">
        <v>59.0</v>
      </c>
      <c r="D14608" s="75">
        <v>64.0</v>
      </c>
      <c r="E14608" s="75">
        <v>64.3833333333333</v>
      </c>
    </row>
    <row r="14609" ht="15.75" customHeight="1">
      <c r="A14609" s="13">
        <v>42277.197916666664</v>
      </c>
      <c r="B14609" s="75">
        <v>58.8166666666667</v>
      </c>
      <c r="C14609" s="75">
        <v>59.0</v>
      </c>
      <c r="D14609" s="75">
        <v>64.0</v>
      </c>
      <c r="E14609" s="75">
        <v>64.1333333333333</v>
      </c>
    </row>
    <row r="14610" ht="15.75" customHeight="1">
      <c r="A14610" s="13">
        <v>42277.208333333336</v>
      </c>
      <c r="B14610" s="75">
        <v>59.0</v>
      </c>
      <c r="C14610" s="75">
        <v>59.1166666666667</v>
      </c>
      <c r="D14610" s="75">
        <v>63.8833333333333</v>
      </c>
      <c r="E14610" s="75">
        <v>63.8833333333333</v>
      </c>
    </row>
    <row r="14611" ht="15.75" customHeight="1">
      <c r="A14611" s="13">
        <v>42277.21875</v>
      </c>
      <c r="B14611" s="75">
        <v>59.0</v>
      </c>
      <c r="C14611" s="75">
        <v>59.3666666666667</v>
      </c>
      <c r="D14611" s="75">
        <v>63.6333333333333</v>
      </c>
      <c r="E14611" s="75">
        <v>63.6333333333333</v>
      </c>
    </row>
    <row r="14612" ht="15.75" customHeight="1">
      <c r="A14612" s="13">
        <v>42277.229166666664</v>
      </c>
      <c r="B14612" s="75">
        <v>59.0</v>
      </c>
      <c r="C14612" s="75">
        <v>59.6166666666667</v>
      </c>
      <c r="D14612" s="75">
        <v>63.3833333333333</v>
      </c>
      <c r="E14612" s="75">
        <v>63.3833333333333</v>
      </c>
    </row>
    <row r="14613" ht="15.75" customHeight="1">
      <c r="A14613" s="13">
        <v>42277.239583333336</v>
      </c>
      <c r="B14613" s="75">
        <v>59.0</v>
      </c>
      <c r="C14613" s="75">
        <v>59.8666666666667</v>
      </c>
      <c r="D14613" s="75">
        <v>63.1333333333333</v>
      </c>
      <c r="E14613" s="75">
        <v>63.1333333333333</v>
      </c>
    </row>
    <row r="14614" ht="15.75" customHeight="1">
      <c r="A14614" s="13">
        <v>42277.25</v>
      </c>
      <c r="B14614" s="75">
        <v>59.0</v>
      </c>
      <c r="C14614" s="75">
        <v>60.0</v>
      </c>
      <c r="D14614" s="75">
        <v>63.0</v>
      </c>
      <c r="E14614" s="75">
        <v>63.1166666666667</v>
      </c>
    </row>
    <row r="14615" ht="15.75" customHeight="1">
      <c r="A14615" s="13">
        <v>42277.260416666664</v>
      </c>
      <c r="B14615" s="75">
        <v>59.0</v>
      </c>
      <c r="C14615" s="75">
        <v>60.0</v>
      </c>
      <c r="D14615" s="75">
        <v>63.0</v>
      </c>
      <c r="E14615" s="75">
        <v>63.3666666666667</v>
      </c>
    </row>
    <row r="14616" ht="15.75" customHeight="1">
      <c r="A14616" s="13">
        <v>42277.270833333336</v>
      </c>
      <c r="B14616" s="75">
        <v>59.0</v>
      </c>
      <c r="C14616" s="75">
        <v>60.0</v>
      </c>
      <c r="D14616" s="75">
        <v>63.0</v>
      </c>
      <c r="E14616" s="75">
        <v>63.6166666666667</v>
      </c>
    </row>
    <row r="14617" ht="15.75" customHeight="1">
      <c r="A14617" s="13">
        <v>42277.28125</v>
      </c>
      <c r="B14617" s="75">
        <v>59.0</v>
      </c>
      <c r="C14617" s="75">
        <v>60.0</v>
      </c>
      <c r="D14617" s="75">
        <v>63.0</v>
      </c>
      <c r="E14617" s="75">
        <v>63.8666666666667</v>
      </c>
    </row>
    <row r="14618" ht="15.75" customHeight="1">
      <c r="A14618" s="13">
        <v>42277.291666666664</v>
      </c>
      <c r="B14618" s="75">
        <v>59.0</v>
      </c>
      <c r="C14618" s="75">
        <v>60.1166666666667</v>
      </c>
      <c r="D14618" s="75">
        <v>63.5833333333333</v>
      </c>
      <c r="E14618" s="75">
        <v>64.1166666666667</v>
      </c>
    </row>
    <row r="14619" ht="15.75" customHeight="1">
      <c r="A14619" s="13">
        <v>42277.302083333336</v>
      </c>
      <c r="B14619" s="75">
        <v>59.0</v>
      </c>
      <c r="C14619" s="75">
        <v>60.3666666666667</v>
      </c>
      <c r="D14619" s="75">
        <v>64.8333333333333</v>
      </c>
      <c r="E14619" s="75">
        <v>64.3666666666667</v>
      </c>
    </row>
    <row r="14620" ht="15.75" customHeight="1">
      <c r="A14620" s="13">
        <v>42277.3125</v>
      </c>
      <c r="B14620" s="75">
        <v>59.0</v>
      </c>
      <c r="C14620" s="75">
        <v>60.6166666666667</v>
      </c>
      <c r="D14620" s="75">
        <v>66.0833333333333</v>
      </c>
      <c r="E14620" s="75">
        <v>64.6166666666667</v>
      </c>
    </row>
    <row r="14621" ht="15.75" customHeight="1">
      <c r="A14621" s="13">
        <v>42277.322916666664</v>
      </c>
      <c r="B14621" s="75">
        <v>59.0</v>
      </c>
      <c r="C14621" s="75">
        <v>60.8666666666667</v>
      </c>
      <c r="D14621" s="75">
        <v>67.3333333333333</v>
      </c>
      <c r="E14621" s="75">
        <v>64.8666666666667</v>
      </c>
    </row>
    <row r="14622" ht="15.75" customHeight="1">
      <c r="A14622" s="13">
        <v>42277.333333333336</v>
      </c>
      <c r="B14622" s="75">
        <v>59.0666666666667</v>
      </c>
      <c r="C14622" s="75">
        <v>61.1166666666667</v>
      </c>
      <c r="D14622" s="75">
        <v>68.4666666666667</v>
      </c>
      <c r="E14622" s="75">
        <v>65.2333333333333</v>
      </c>
    </row>
    <row r="14623" ht="15.75" customHeight="1">
      <c r="A14623" s="13">
        <v>42277.34375</v>
      </c>
      <c r="B14623" s="75">
        <v>59.3166666666667</v>
      </c>
      <c r="C14623" s="75">
        <v>61.3666666666667</v>
      </c>
      <c r="D14623" s="75">
        <v>69.4666666666667</v>
      </c>
      <c r="E14623" s="75">
        <v>65.7333333333333</v>
      </c>
    </row>
    <row r="14624" ht="15.75" customHeight="1">
      <c r="A14624" s="13">
        <v>42277.354166666664</v>
      </c>
      <c r="B14624" s="75">
        <v>59.5666666666667</v>
      </c>
      <c r="C14624" s="75">
        <v>61.6166666666667</v>
      </c>
      <c r="D14624" s="75">
        <v>70.4666666666667</v>
      </c>
      <c r="E14624" s="75">
        <v>66.2333333333333</v>
      </c>
    </row>
    <row r="14625" ht="15.75" customHeight="1">
      <c r="A14625" s="13">
        <v>42277.364583333336</v>
      </c>
      <c r="B14625" s="75">
        <v>59.8166666666667</v>
      </c>
      <c r="C14625" s="75">
        <v>61.8666666666667</v>
      </c>
      <c r="D14625" s="75">
        <v>71.4666666666667</v>
      </c>
      <c r="E14625" s="75">
        <v>66.7333333333333</v>
      </c>
    </row>
    <row r="14626" ht="15.75" customHeight="1">
      <c r="A14626" s="13">
        <v>42277.375</v>
      </c>
      <c r="B14626" s="75">
        <v>60.0666666666667</v>
      </c>
      <c r="C14626" s="75">
        <v>62.0</v>
      </c>
      <c r="D14626" s="75">
        <v>72.7</v>
      </c>
      <c r="E14626" s="75">
        <v>67.4666666666667</v>
      </c>
    </row>
    <row r="14627" ht="15.75" customHeight="1">
      <c r="A14627" s="13">
        <v>42277.385416666664</v>
      </c>
      <c r="B14627" s="75">
        <v>60.3166666666667</v>
      </c>
      <c r="C14627" s="75">
        <v>62.0</v>
      </c>
      <c r="D14627" s="75">
        <v>74.2</v>
      </c>
      <c r="E14627" s="75">
        <v>68.4666666666667</v>
      </c>
    </row>
    <row r="14628" ht="15.75" customHeight="1">
      <c r="A14628" s="13">
        <v>42277.395833333336</v>
      </c>
      <c r="B14628" s="75">
        <v>60.5666666666667</v>
      </c>
      <c r="C14628" s="75">
        <v>62.0</v>
      </c>
      <c r="D14628" s="75">
        <v>75.7</v>
      </c>
      <c r="E14628" s="75">
        <v>69.4666666666667</v>
      </c>
    </row>
    <row r="14629" ht="15.75" customHeight="1">
      <c r="A14629" s="13">
        <v>42277.40625</v>
      </c>
      <c r="B14629" s="75">
        <v>60.8166666666667</v>
      </c>
      <c r="C14629" s="75">
        <v>62.0</v>
      </c>
      <c r="D14629" s="75">
        <v>77.2</v>
      </c>
      <c r="E14629" s="75">
        <v>70.4666666666667</v>
      </c>
    </row>
    <row r="14630" ht="15.75" customHeight="1">
      <c r="A14630" s="13">
        <v>42277.416666666664</v>
      </c>
      <c r="B14630" s="75">
        <v>61.0</v>
      </c>
      <c r="C14630" s="75">
        <v>62.1166666666667</v>
      </c>
      <c r="D14630" s="75">
        <v>78.4666666666667</v>
      </c>
      <c r="E14630" s="75">
        <v>71.4666666666667</v>
      </c>
    </row>
    <row r="14631" ht="15.75" customHeight="1">
      <c r="A14631" s="13">
        <v>42277.427083333336</v>
      </c>
      <c r="B14631" s="75">
        <v>61.0</v>
      </c>
      <c r="C14631" s="75">
        <v>62.3666666666667</v>
      </c>
      <c r="D14631" s="75">
        <v>79.4666666666667</v>
      </c>
      <c r="E14631" s="75">
        <v>72.4666666666667</v>
      </c>
    </row>
    <row r="14632" ht="15.75" customHeight="1">
      <c r="A14632" s="13">
        <v>42277.4375</v>
      </c>
      <c r="B14632" s="75">
        <v>61.0</v>
      </c>
      <c r="C14632" s="75">
        <v>62.6166666666667</v>
      </c>
      <c r="D14632" s="75">
        <v>80.4666666666667</v>
      </c>
      <c r="E14632" s="75">
        <v>73.4666666666667</v>
      </c>
    </row>
    <row r="14633" ht="15.75" customHeight="1">
      <c r="A14633" s="13">
        <v>42277.447916666664</v>
      </c>
      <c r="B14633" s="75">
        <v>61.0</v>
      </c>
      <c r="C14633" s="75">
        <v>62.8666666666667</v>
      </c>
      <c r="D14633" s="75">
        <v>81.4666666666667</v>
      </c>
      <c r="E14633" s="75">
        <v>74.4666666666667</v>
      </c>
    </row>
    <row r="14634" ht="15.75" customHeight="1">
      <c r="A14634" s="13">
        <v>42277.458333333336</v>
      </c>
      <c r="B14634" s="75">
        <v>61.0</v>
      </c>
      <c r="C14634" s="75">
        <v>63.1166666666667</v>
      </c>
      <c r="D14634" s="75">
        <v>82.4666666666667</v>
      </c>
      <c r="E14634" s="75">
        <v>75.0</v>
      </c>
    </row>
    <row r="14635" ht="15.75" customHeight="1">
      <c r="A14635" s="13">
        <v>42277.46875</v>
      </c>
      <c r="B14635" s="75">
        <v>61.0</v>
      </c>
      <c r="C14635" s="75">
        <v>63.3666666666667</v>
      </c>
      <c r="D14635" s="75">
        <v>83.4666666666667</v>
      </c>
      <c r="E14635" s="75">
        <v>75.0</v>
      </c>
    </row>
    <row r="14636" ht="15.75" customHeight="1">
      <c r="A14636" s="13">
        <v>42277.479166666664</v>
      </c>
      <c r="B14636" s="75">
        <v>61.0</v>
      </c>
      <c r="C14636" s="75">
        <v>63.6166666666667</v>
      </c>
      <c r="D14636" s="75">
        <v>84.4666666666667</v>
      </c>
      <c r="E14636" s="75">
        <v>75.0</v>
      </c>
    </row>
    <row r="14637" ht="15.75" customHeight="1">
      <c r="A14637" s="13">
        <v>42277.489583333336</v>
      </c>
      <c r="B14637" s="75">
        <v>61.0</v>
      </c>
      <c r="C14637" s="75">
        <v>63.8666666666667</v>
      </c>
      <c r="D14637" s="75">
        <v>85.4666666666667</v>
      </c>
      <c r="E14637" s="75">
        <v>75.0</v>
      </c>
    </row>
    <row r="14638" ht="15.75" customHeight="1">
      <c r="A14638" s="13">
        <v>42277.5</v>
      </c>
      <c r="B14638" s="75">
        <v>61.0666666666667</v>
      </c>
      <c r="C14638" s="75">
        <v>64.0</v>
      </c>
      <c r="D14638" s="75">
        <v>86.0</v>
      </c>
      <c r="E14638" s="75">
        <v>75.2333333333333</v>
      </c>
    </row>
    <row r="14639" ht="15.75" customHeight="1">
      <c r="A14639" s="13">
        <v>42277.510416666664</v>
      </c>
      <c r="B14639" s="75">
        <v>61.3166666666667</v>
      </c>
      <c r="C14639" s="75">
        <v>64.0</v>
      </c>
      <c r="D14639" s="75">
        <v>86.0</v>
      </c>
      <c r="E14639" s="75">
        <v>75.7333333333333</v>
      </c>
    </row>
    <row r="14640" ht="15.75" customHeight="1">
      <c r="A14640" s="13">
        <v>42277.520833333336</v>
      </c>
      <c r="B14640" s="75">
        <v>61.5666666666667</v>
      </c>
      <c r="C14640" s="75">
        <v>64.0</v>
      </c>
      <c r="D14640" s="75">
        <v>86.0</v>
      </c>
      <c r="E14640" s="75">
        <v>76.2333333333333</v>
      </c>
    </row>
    <row r="14641" ht="15.75" customHeight="1">
      <c r="A14641" s="13">
        <v>42277.53125</v>
      </c>
      <c r="B14641" s="75">
        <v>61.8166666666667</v>
      </c>
      <c r="C14641" s="75">
        <v>64.0</v>
      </c>
      <c r="D14641" s="75">
        <v>86.0</v>
      </c>
      <c r="E14641" s="75">
        <v>76.7333333333333</v>
      </c>
    </row>
    <row r="14642" ht="15.75" customHeight="1">
      <c r="A14642" s="13">
        <v>42277.541666666664</v>
      </c>
      <c r="B14642" s="75">
        <v>62.0666666666667</v>
      </c>
      <c r="C14642" s="75">
        <v>63.8833333333333</v>
      </c>
      <c r="D14642" s="75">
        <v>86.2333333333333</v>
      </c>
      <c r="E14642" s="75">
        <v>77.1166666666667</v>
      </c>
    </row>
    <row r="14643" ht="15.75" customHeight="1">
      <c r="A14643" s="13">
        <v>42277.552083333336</v>
      </c>
      <c r="B14643" s="75">
        <v>62.3166666666667</v>
      </c>
      <c r="C14643" s="75">
        <v>63.6333333333333</v>
      </c>
      <c r="D14643" s="75">
        <v>86.7333333333333</v>
      </c>
      <c r="E14643" s="75">
        <v>77.3666666666667</v>
      </c>
    </row>
    <row r="14644" ht="15.75" customHeight="1">
      <c r="A14644" s="13">
        <v>42277.5625</v>
      </c>
      <c r="B14644" s="75">
        <v>62.5666666666667</v>
      </c>
      <c r="C14644" s="75">
        <v>63.3833333333333</v>
      </c>
      <c r="D14644" s="75">
        <v>87.2333333333333</v>
      </c>
      <c r="E14644" s="75">
        <v>77.6166666666667</v>
      </c>
    </row>
    <row r="14645" ht="15.75" customHeight="1">
      <c r="A14645" s="13">
        <v>42277.572916666664</v>
      </c>
      <c r="B14645" s="75">
        <v>62.8166666666667</v>
      </c>
      <c r="C14645" s="75">
        <v>63.1333333333333</v>
      </c>
      <c r="D14645" s="75">
        <v>87.7333333333333</v>
      </c>
      <c r="E14645" s="75">
        <v>77.8666666666667</v>
      </c>
    </row>
    <row r="14646" ht="15.75" customHeight="1">
      <c r="A14646" s="13">
        <v>42277.583333333336</v>
      </c>
      <c r="B14646" s="75">
        <v>63.0666666666667</v>
      </c>
      <c r="C14646" s="75">
        <v>63.0</v>
      </c>
      <c r="D14646" s="75">
        <v>88.1166666666667</v>
      </c>
      <c r="E14646" s="75">
        <v>78.0</v>
      </c>
    </row>
    <row r="14647" ht="15.75" customHeight="1">
      <c r="A14647" s="13">
        <v>42277.59375</v>
      </c>
      <c r="B14647" s="75">
        <v>63.3166666666667</v>
      </c>
      <c r="C14647" s="75">
        <v>63.0</v>
      </c>
      <c r="D14647" s="75">
        <v>88.3666666666667</v>
      </c>
      <c r="E14647" s="75">
        <v>78.0</v>
      </c>
    </row>
    <row r="14648" ht="15.75" customHeight="1">
      <c r="A14648" s="13">
        <v>42277.604166666664</v>
      </c>
      <c r="B14648" s="75">
        <v>63.5666666666667</v>
      </c>
      <c r="C14648" s="75">
        <v>63.0</v>
      </c>
      <c r="D14648" s="75">
        <v>88.6166666666667</v>
      </c>
      <c r="E14648" s="75">
        <v>78.0</v>
      </c>
    </row>
    <row r="14649" ht="15.75" customHeight="1">
      <c r="A14649" s="13">
        <v>42277.614583333336</v>
      </c>
      <c r="B14649" s="75">
        <v>63.8166666666667</v>
      </c>
      <c r="C14649" s="75">
        <v>63.0</v>
      </c>
      <c r="D14649" s="75">
        <v>88.8666666666667</v>
      </c>
      <c r="E14649" s="75">
        <v>78.0</v>
      </c>
    </row>
    <row r="14650" ht="15.75" customHeight="1">
      <c r="A14650" s="13">
        <v>42277.625</v>
      </c>
      <c r="B14650" s="75">
        <v>64.0</v>
      </c>
      <c r="C14650" s="75">
        <v>63.0</v>
      </c>
      <c r="D14650" s="75">
        <v>89.0</v>
      </c>
      <c r="E14650" s="75">
        <v>77.8833333333333</v>
      </c>
    </row>
    <row r="14651" ht="15.75" customHeight="1">
      <c r="A14651" s="13">
        <v>42277.635416666664</v>
      </c>
      <c r="B14651" s="75">
        <v>64.0</v>
      </c>
      <c r="C14651" s="75">
        <v>63.0</v>
      </c>
      <c r="D14651" s="75">
        <v>89.0</v>
      </c>
      <c r="E14651" s="75">
        <v>77.6333333333333</v>
      </c>
    </row>
    <row r="14652" ht="15.75" customHeight="1">
      <c r="A14652" s="13">
        <v>42277.645833333336</v>
      </c>
      <c r="B14652" s="75">
        <v>64.0</v>
      </c>
      <c r="C14652" s="75">
        <v>63.0</v>
      </c>
      <c r="D14652" s="75">
        <v>89.0</v>
      </c>
      <c r="E14652" s="75">
        <v>77.3833333333333</v>
      </c>
    </row>
    <row r="14653" ht="15.75" customHeight="1">
      <c r="A14653" s="13">
        <v>42277.65625</v>
      </c>
      <c r="B14653" s="75">
        <v>64.0</v>
      </c>
      <c r="C14653" s="75">
        <v>63.0</v>
      </c>
      <c r="D14653" s="75">
        <v>89.0</v>
      </c>
      <c r="E14653" s="75">
        <v>77.1333333333333</v>
      </c>
    </row>
    <row r="14654" ht="15.75" customHeight="1">
      <c r="A14654" s="13">
        <v>42277.666666666664</v>
      </c>
      <c r="B14654" s="75">
        <v>64.0666666666667</v>
      </c>
      <c r="C14654" s="75">
        <v>63.1166666666667</v>
      </c>
      <c r="D14654" s="75">
        <v>89.0</v>
      </c>
      <c r="E14654" s="75">
        <v>76.7666666666667</v>
      </c>
    </row>
    <row r="14655" ht="15.75" customHeight="1">
      <c r="A14655" s="13">
        <v>42277.677083333336</v>
      </c>
      <c r="B14655" s="75">
        <v>64.3166666666667</v>
      </c>
      <c r="C14655" s="75">
        <v>63.3666666666667</v>
      </c>
      <c r="D14655" s="75">
        <v>89.0</v>
      </c>
      <c r="E14655" s="75">
        <v>76.2666666666667</v>
      </c>
    </row>
    <row r="14656" ht="15.75" customHeight="1">
      <c r="A14656" s="13">
        <v>42277.6875</v>
      </c>
      <c r="B14656" s="75">
        <v>64.5666666666667</v>
      </c>
      <c r="C14656" s="75">
        <v>63.6166666666667</v>
      </c>
      <c r="D14656" s="75">
        <v>89.0</v>
      </c>
      <c r="E14656" s="75">
        <v>75.7666666666667</v>
      </c>
    </row>
    <row r="14657" ht="15.75" customHeight="1">
      <c r="A14657" s="13">
        <v>42277.697916666664</v>
      </c>
      <c r="B14657" s="75">
        <v>64.8166666666667</v>
      </c>
      <c r="C14657" s="75">
        <v>63.8666666666667</v>
      </c>
      <c r="D14657" s="75">
        <v>89.0</v>
      </c>
      <c r="E14657" s="75">
        <v>75.2666666666667</v>
      </c>
    </row>
    <row r="14658" ht="15.75" customHeight="1">
      <c r="A14658" s="13">
        <v>42277.708333333336</v>
      </c>
      <c r="B14658" s="75">
        <v>65.0</v>
      </c>
      <c r="C14658" s="75">
        <v>64.0</v>
      </c>
      <c r="D14658" s="75">
        <v>88.7666666666667</v>
      </c>
      <c r="E14658" s="75">
        <v>74.7666666666667</v>
      </c>
    </row>
    <row r="14659" ht="15.75" customHeight="1">
      <c r="A14659" s="13">
        <v>42277.71875</v>
      </c>
      <c r="B14659" s="75">
        <v>65.0</v>
      </c>
      <c r="C14659" s="75">
        <v>64.0</v>
      </c>
      <c r="D14659" s="75">
        <v>88.2666666666667</v>
      </c>
      <c r="E14659" s="75">
        <v>74.2666666666667</v>
      </c>
    </row>
    <row r="14660" ht="15.75" customHeight="1">
      <c r="A14660" s="13">
        <v>42277.729166666664</v>
      </c>
      <c r="B14660" s="75">
        <v>65.0</v>
      </c>
      <c r="C14660" s="75">
        <v>64.0</v>
      </c>
      <c r="D14660" s="75">
        <v>87.7666666666667</v>
      </c>
      <c r="E14660" s="75">
        <v>73.7666666666667</v>
      </c>
    </row>
    <row r="14661" ht="15.75" customHeight="1">
      <c r="A14661" s="13">
        <v>42277.739583333336</v>
      </c>
      <c r="B14661" s="75">
        <v>65.0</v>
      </c>
      <c r="C14661" s="75">
        <v>64.0</v>
      </c>
      <c r="D14661" s="75">
        <v>87.2666666666667</v>
      </c>
      <c r="E14661" s="75">
        <v>73.2666666666667</v>
      </c>
    </row>
    <row r="14662" ht="15.75" customHeight="1">
      <c r="A14662" s="13">
        <v>42277.75</v>
      </c>
      <c r="B14662" s="75">
        <v>65.0</v>
      </c>
      <c r="C14662" s="75">
        <v>64.0</v>
      </c>
      <c r="D14662" s="75">
        <v>86.4166666666667</v>
      </c>
      <c r="E14662" s="75">
        <v>72.8833333333333</v>
      </c>
    </row>
    <row r="14663" ht="15.75" customHeight="1">
      <c r="A14663" s="13">
        <v>42277.760416666664</v>
      </c>
      <c r="B14663" s="75">
        <v>65.0</v>
      </c>
      <c r="C14663" s="75">
        <v>64.0</v>
      </c>
      <c r="D14663" s="75">
        <v>85.1666666666667</v>
      </c>
      <c r="E14663" s="75">
        <v>72.6333333333333</v>
      </c>
    </row>
    <row r="14664" ht="15.75" customHeight="1">
      <c r="A14664" s="13">
        <v>42277.770833333336</v>
      </c>
      <c r="B14664" s="75">
        <v>65.0</v>
      </c>
      <c r="C14664" s="75">
        <v>64.0</v>
      </c>
      <c r="D14664" s="75">
        <v>83.9166666666667</v>
      </c>
      <c r="E14664" s="75">
        <v>72.3833333333333</v>
      </c>
    </row>
    <row r="14665" ht="15.75" customHeight="1">
      <c r="A14665" s="13">
        <v>42277.78125</v>
      </c>
      <c r="B14665" s="75">
        <v>65.0</v>
      </c>
      <c r="C14665" s="75">
        <v>64.0</v>
      </c>
      <c r="D14665" s="75">
        <v>82.6666666666667</v>
      </c>
      <c r="E14665" s="75">
        <v>72.1333333333333</v>
      </c>
    </row>
    <row r="14666" ht="15.75" customHeight="1">
      <c r="A14666" s="13">
        <v>42277.791666666664</v>
      </c>
      <c r="B14666" s="75">
        <v>64.9333333333333</v>
      </c>
      <c r="C14666" s="75">
        <v>64.0</v>
      </c>
      <c r="D14666" s="75">
        <v>82.0</v>
      </c>
      <c r="E14666" s="75">
        <v>71.8833333333333</v>
      </c>
    </row>
    <row r="14667" ht="15.75" customHeight="1">
      <c r="A14667" s="13">
        <v>42277.802083333336</v>
      </c>
      <c r="B14667" s="75">
        <v>64.6833333333333</v>
      </c>
      <c r="C14667" s="75">
        <v>64.0</v>
      </c>
      <c r="D14667" s="75">
        <v>82.0</v>
      </c>
      <c r="E14667" s="75">
        <v>71.6333333333333</v>
      </c>
    </row>
    <row r="14668" ht="15.75" customHeight="1">
      <c r="A14668" s="13">
        <v>42277.8125</v>
      </c>
      <c r="B14668" s="75">
        <v>64.4333333333333</v>
      </c>
      <c r="C14668" s="75">
        <v>64.0</v>
      </c>
      <c r="D14668" s="75">
        <v>82.0</v>
      </c>
      <c r="E14668" s="75">
        <v>71.3833333333333</v>
      </c>
    </row>
    <row r="14669" ht="15.75" customHeight="1">
      <c r="A14669" s="13">
        <v>42277.822916666664</v>
      </c>
      <c r="B14669" s="75">
        <v>64.1833333333333</v>
      </c>
      <c r="C14669" s="75">
        <v>64.0</v>
      </c>
      <c r="D14669" s="75">
        <v>82.0</v>
      </c>
      <c r="E14669" s="75">
        <v>71.1333333333333</v>
      </c>
    </row>
    <row r="14670" ht="15.75" customHeight="1">
      <c r="A14670" s="13">
        <v>42277.833333333336</v>
      </c>
      <c r="B14670" s="75">
        <v>63.8666666666667</v>
      </c>
      <c r="C14670" s="75">
        <v>64.0</v>
      </c>
      <c r="D14670" s="75">
        <v>81.4166666666667</v>
      </c>
      <c r="E14670" s="75">
        <v>70.7666666666667</v>
      </c>
    </row>
    <row r="14671" ht="15.75" customHeight="1">
      <c r="A14671" s="13">
        <v>42277.84375</v>
      </c>
      <c r="B14671" s="75">
        <v>63.3666666666667</v>
      </c>
      <c r="C14671" s="75">
        <v>64.0</v>
      </c>
      <c r="D14671" s="75">
        <v>80.1666666666667</v>
      </c>
      <c r="E14671" s="75">
        <v>70.2666666666667</v>
      </c>
    </row>
    <row r="14672" ht="15.75" customHeight="1">
      <c r="A14672" s="13">
        <v>42277.854166666664</v>
      </c>
      <c r="B14672" s="75">
        <v>62.8666666666667</v>
      </c>
      <c r="C14672" s="75">
        <v>64.0</v>
      </c>
      <c r="D14672" s="75">
        <v>78.9166666666667</v>
      </c>
      <c r="E14672" s="75">
        <v>69.7666666666667</v>
      </c>
    </row>
    <row r="14673" ht="15.75" customHeight="1">
      <c r="A14673" s="13">
        <v>42277.864583333336</v>
      </c>
      <c r="B14673" s="75">
        <v>62.3666666666667</v>
      </c>
      <c r="C14673" s="75">
        <v>64.0</v>
      </c>
      <c r="D14673" s="75">
        <v>77.6666666666667</v>
      </c>
      <c r="E14673" s="75">
        <v>69.2666666666667</v>
      </c>
    </row>
    <row r="14674" ht="15.75" customHeight="1">
      <c r="A14674" s="13">
        <v>42277.875</v>
      </c>
      <c r="B14674" s="75">
        <v>61.9333333333333</v>
      </c>
      <c r="C14674" s="75">
        <v>64.0</v>
      </c>
      <c r="D14674" s="75">
        <v>76.5333333333333</v>
      </c>
      <c r="E14674" s="75">
        <v>68.7666666666667</v>
      </c>
    </row>
    <row r="14675" ht="15.75" customHeight="1">
      <c r="A14675" s="13">
        <v>42277.885416666664</v>
      </c>
      <c r="B14675" s="75">
        <v>61.6833333333333</v>
      </c>
      <c r="C14675" s="75">
        <v>64.0</v>
      </c>
      <c r="D14675" s="75">
        <v>75.5333333333333</v>
      </c>
      <c r="E14675" s="75">
        <v>68.2666666666667</v>
      </c>
    </row>
    <row r="14676" ht="15.75" customHeight="1">
      <c r="A14676" s="13">
        <v>42277.895833333336</v>
      </c>
      <c r="B14676" s="75">
        <v>61.4333333333333</v>
      </c>
      <c r="C14676" s="75">
        <v>64.0</v>
      </c>
      <c r="D14676" s="75">
        <v>74.5333333333333</v>
      </c>
      <c r="E14676" s="75">
        <v>67.7666666666667</v>
      </c>
    </row>
    <row r="14677" ht="15.75" customHeight="1">
      <c r="A14677" s="13">
        <v>42277.90625</v>
      </c>
      <c r="B14677" s="75">
        <v>61.1833333333333</v>
      </c>
      <c r="C14677" s="75">
        <v>64.0</v>
      </c>
      <c r="D14677" s="75">
        <v>73.5333333333333</v>
      </c>
      <c r="E14677" s="75">
        <v>67.2666666666667</v>
      </c>
    </row>
    <row r="14678" ht="15.75" customHeight="1">
      <c r="A14678" s="13">
        <v>42277.916666666664</v>
      </c>
      <c r="B14678" s="75">
        <v>61.0</v>
      </c>
      <c r="C14678" s="75">
        <v>63.8833333333333</v>
      </c>
      <c r="D14678" s="75">
        <v>73.0</v>
      </c>
      <c r="E14678" s="75">
        <v>66.8833333333333</v>
      </c>
    </row>
    <row r="14679" ht="15.75" customHeight="1">
      <c r="A14679" s="13">
        <v>42277.927083333336</v>
      </c>
      <c r="B14679" s="75">
        <v>61.0</v>
      </c>
      <c r="C14679" s="75">
        <v>63.6333333333333</v>
      </c>
      <c r="D14679" s="75">
        <v>73.0</v>
      </c>
      <c r="E14679" s="75">
        <v>66.6333333333333</v>
      </c>
    </row>
    <row r="14680" ht="15.75" customHeight="1">
      <c r="A14680" s="13">
        <v>42277.9375</v>
      </c>
      <c r="B14680" s="75">
        <v>61.0</v>
      </c>
      <c r="C14680" s="75">
        <v>63.3833333333333</v>
      </c>
      <c r="D14680" s="75">
        <v>73.0</v>
      </c>
      <c r="E14680" s="75">
        <v>66.3833333333333</v>
      </c>
    </row>
    <row r="14681" ht="15.75" customHeight="1">
      <c r="A14681" s="13">
        <v>42277.947916666664</v>
      </c>
      <c r="B14681" s="75">
        <v>61.0</v>
      </c>
      <c r="C14681" s="75">
        <v>63.1333333333333</v>
      </c>
      <c r="D14681" s="75">
        <v>73.0</v>
      </c>
      <c r="E14681" s="75">
        <v>66.1333333333333</v>
      </c>
    </row>
    <row r="14682" ht="15.75" customHeight="1">
      <c r="A14682" s="13">
        <v>42277.958333333336</v>
      </c>
      <c r="B14682" s="75">
        <v>61.0</v>
      </c>
      <c r="C14682" s="75">
        <v>63.0</v>
      </c>
      <c r="D14682" s="75">
        <v>72.7666666666667</v>
      </c>
      <c r="E14682" s="75">
        <v>66.0</v>
      </c>
    </row>
    <row r="14683" ht="15.75" customHeight="1">
      <c r="A14683" s="13">
        <v>42277.96875</v>
      </c>
      <c r="B14683" s="75">
        <v>61.0</v>
      </c>
      <c r="C14683" s="75">
        <v>63.0</v>
      </c>
      <c r="D14683" s="75">
        <v>72.2666666666667</v>
      </c>
      <c r="E14683" s="75">
        <v>66.0</v>
      </c>
    </row>
    <row r="14684" ht="15.75" customHeight="1">
      <c r="A14684" s="13">
        <v>42277.979166666664</v>
      </c>
      <c r="B14684" s="75">
        <v>61.0</v>
      </c>
      <c r="C14684" s="75">
        <v>63.0</v>
      </c>
      <c r="D14684" s="75">
        <v>71.7666666666667</v>
      </c>
      <c r="E14684" s="75">
        <v>66.0</v>
      </c>
    </row>
    <row r="14685" ht="15.75" customHeight="1">
      <c r="A14685" s="13">
        <v>42277.989583333336</v>
      </c>
      <c r="B14685" s="75">
        <v>61.0</v>
      </c>
      <c r="C14685" s="75">
        <v>63.0</v>
      </c>
      <c r="D14685" s="75">
        <v>71.2666666666667</v>
      </c>
      <c r="E14685" s="75">
        <v>66.0</v>
      </c>
    </row>
    <row r="14686" ht="15.75" customHeight="1">
      <c r="A14686" s="13">
        <v>42278.0</v>
      </c>
      <c r="B14686" s="75">
        <v>61.0</v>
      </c>
      <c r="C14686" s="75">
        <v>63.0</v>
      </c>
      <c r="D14686" s="75">
        <v>71.0</v>
      </c>
      <c r="E14686" s="75">
        <v>65.8833333333333</v>
      </c>
    </row>
    <row r="14687" ht="15.75" customHeight="1">
      <c r="A14687" s="13">
        <v>42278.010416666664</v>
      </c>
      <c r="B14687" s="75">
        <v>61.0</v>
      </c>
      <c r="C14687" s="75">
        <v>63.0</v>
      </c>
      <c r="D14687" s="75">
        <v>71.0</v>
      </c>
      <c r="E14687" s="75">
        <v>65.6333333333333</v>
      </c>
    </row>
    <row r="14688" ht="15.75" customHeight="1">
      <c r="A14688" s="13">
        <v>42278.020833333336</v>
      </c>
      <c r="B14688" s="75">
        <v>61.0</v>
      </c>
      <c r="C14688" s="75">
        <v>63.0</v>
      </c>
      <c r="D14688" s="75">
        <v>71.0</v>
      </c>
      <c r="E14688" s="75">
        <v>65.3833333333333</v>
      </c>
    </row>
    <row r="14689" ht="15.75" customHeight="1">
      <c r="A14689" s="13">
        <v>42278.03125</v>
      </c>
      <c r="B14689" s="75">
        <v>61.0</v>
      </c>
      <c r="C14689" s="75">
        <v>63.0</v>
      </c>
      <c r="D14689" s="75">
        <v>71.0</v>
      </c>
      <c r="E14689" s="75">
        <v>65.1333333333333</v>
      </c>
    </row>
    <row r="14690" ht="15.75" customHeight="1">
      <c r="A14690" s="13">
        <v>42278.041666666664</v>
      </c>
      <c r="B14690" s="75">
        <v>60.9333333333333</v>
      </c>
      <c r="C14690" s="75">
        <v>63.0</v>
      </c>
      <c r="D14690" s="75">
        <v>71.0</v>
      </c>
      <c r="E14690" s="75">
        <v>64.8833333333333</v>
      </c>
    </row>
    <row r="14691" ht="15.75" customHeight="1">
      <c r="A14691" s="13">
        <v>42278.052083333336</v>
      </c>
      <c r="B14691" s="75">
        <v>60.6833333333333</v>
      </c>
      <c r="C14691" s="75">
        <v>63.0</v>
      </c>
      <c r="D14691" s="75">
        <v>71.0</v>
      </c>
      <c r="E14691" s="75">
        <v>64.6333333333333</v>
      </c>
    </row>
    <row r="14692" ht="15.75" customHeight="1">
      <c r="A14692" s="13">
        <v>42278.0625</v>
      </c>
      <c r="B14692" s="75">
        <v>60.4333333333333</v>
      </c>
      <c r="C14692" s="75">
        <v>63.0</v>
      </c>
      <c r="D14692" s="75">
        <v>71.0</v>
      </c>
      <c r="E14692" s="75">
        <v>64.3833333333333</v>
      </c>
    </row>
    <row r="14693" ht="15.75" customHeight="1">
      <c r="A14693" s="13">
        <v>42278.072916666664</v>
      </c>
      <c r="B14693" s="75">
        <v>60.1833333333333</v>
      </c>
      <c r="C14693" s="75">
        <v>63.0</v>
      </c>
      <c r="D14693" s="75">
        <v>71.0</v>
      </c>
      <c r="E14693" s="75">
        <v>64.1333333333333</v>
      </c>
    </row>
    <row r="14694" ht="15.75" customHeight="1">
      <c r="A14694" s="13">
        <v>42278.083333333336</v>
      </c>
      <c r="B14694" s="75">
        <v>60.0</v>
      </c>
      <c r="C14694" s="75">
        <v>62.8833333333333</v>
      </c>
      <c r="D14694" s="75">
        <v>70.8833333333333</v>
      </c>
      <c r="E14694" s="75">
        <v>64.0</v>
      </c>
    </row>
    <row r="14695" ht="15.75" customHeight="1">
      <c r="A14695" s="13">
        <v>42278.09375</v>
      </c>
      <c r="B14695" s="75">
        <v>60.0</v>
      </c>
      <c r="C14695" s="75">
        <v>62.6333333333333</v>
      </c>
      <c r="D14695" s="75">
        <v>70.6333333333333</v>
      </c>
      <c r="E14695" s="75">
        <v>64.0</v>
      </c>
    </row>
    <row r="14696" ht="15.75" customHeight="1">
      <c r="A14696" s="13">
        <v>42278.104166666664</v>
      </c>
      <c r="B14696" s="75">
        <v>60.0</v>
      </c>
      <c r="C14696" s="75">
        <v>62.3833333333333</v>
      </c>
      <c r="D14696" s="75">
        <v>70.3833333333333</v>
      </c>
      <c r="E14696" s="75">
        <v>64.0</v>
      </c>
    </row>
    <row r="14697" ht="15.75" customHeight="1">
      <c r="A14697" s="13">
        <v>42278.114583333336</v>
      </c>
      <c r="B14697" s="75">
        <v>60.0</v>
      </c>
      <c r="C14697" s="75">
        <v>62.1333333333333</v>
      </c>
      <c r="D14697" s="75">
        <v>70.1333333333333</v>
      </c>
      <c r="E14697" s="75">
        <v>64.0</v>
      </c>
    </row>
    <row r="14698" ht="15.75" customHeight="1">
      <c r="A14698" s="13">
        <v>42278.125</v>
      </c>
      <c r="B14698" s="75">
        <v>60.0666666666667</v>
      </c>
      <c r="C14698" s="75">
        <v>62.0</v>
      </c>
      <c r="D14698" s="75">
        <v>69.65</v>
      </c>
      <c r="E14698" s="75">
        <v>64.0</v>
      </c>
    </row>
    <row r="14699" ht="15.75" customHeight="1">
      <c r="A14699" s="13">
        <v>42278.135416666664</v>
      </c>
      <c r="B14699" s="75">
        <v>60.3166666666667</v>
      </c>
      <c r="C14699" s="75">
        <v>62.0</v>
      </c>
      <c r="D14699" s="75">
        <v>68.9</v>
      </c>
      <c r="E14699" s="75">
        <v>64.0</v>
      </c>
    </row>
    <row r="14700" ht="15.75" customHeight="1">
      <c r="A14700" s="13">
        <v>42278.145833333336</v>
      </c>
      <c r="B14700" s="75">
        <v>60.5666666666667</v>
      </c>
      <c r="C14700" s="75">
        <v>62.0</v>
      </c>
      <c r="D14700" s="75">
        <v>68.15</v>
      </c>
      <c r="E14700" s="75">
        <v>64.0</v>
      </c>
    </row>
    <row r="14701" ht="15.75" customHeight="1">
      <c r="A14701" s="13">
        <v>42278.15625</v>
      </c>
      <c r="B14701" s="75">
        <v>60.8166666666667</v>
      </c>
      <c r="C14701" s="75">
        <v>62.0</v>
      </c>
      <c r="D14701" s="75">
        <v>67.4</v>
      </c>
      <c r="E14701" s="75">
        <v>64.0</v>
      </c>
    </row>
    <row r="14702" ht="15.75" customHeight="1">
      <c r="A14702" s="13">
        <v>42278.166666666664</v>
      </c>
      <c r="B14702" s="75">
        <v>60.9333333333333</v>
      </c>
      <c r="C14702" s="75">
        <v>62.1666666666667</v>
      </c>
      <c r="D14702" s="75">
        <v>66.7666666666667</v>
      </c>
      <c r="E14702" s="75">
        <v>63.8833333333333</v>
      </c>
    </row>
    <row r="14703" ht="15.75" customHeight="1">
      <c r="A14703" s="13">
        <v>42278.177083333336</v>
      </c>
      <c r="B14703" s="75">
        <v>60.6833333333333</v>
      </c>
      <c r="C14703" s="75">
        <v>62.5238095238095</v>
      </c>
      <c r="D14703" s="75">
        <v>66.2666666666667</v>
      </c>
      <c r="E14703" s="75">
        <v>63.6333333333333</v>
      </c>
    </row>
    <row r="14704" ht="15.75" customHeight="1">
      <c r="A14704" s="13">
        <v>42278.1875</v>
      </c>
      <c r="B14704" s="75">
        <v>60.4333333333333</v>
      </c>
      <c r="C14704" s="75">
        <v>62.8809523809524</v>
      </c>
      <c r="D14704" s="75">
        <v>65.7666666666667</v>
      </c>
      <c r="E14704" s="75">
        <v>63.3833333333333</v>
      </c>
    </row>
    <row r="14705" ht="15.75" customHeight="1">
      <c r="A14705" s="13">
        <v>42278.197916666664</v>
      </c>
      <c r="B14705" s="75">
        <v>60.1833333333333</v>
      </c>
      <c r="C14705" s="75">
        <v>62.4444444444444</v>
      </c>
      <c r="D14705" s="75">
        <v>65.2666666666667</v>
      </c>
      <c r="E14705" s="75">
        <v>63.1333333333333</v>
      </c>
    </row>
    <row r="14706" ht="15.75" customHeight="1">
      <c r="A14706" s="13">
        <v>42278.208333333336</v>
      </c>
      <c r="B14706" s="75">
        <v>60.0666666666667</v>
      </c>
      <c r="C14706" s="75">
        <v>62.0</v>
      </c>
      <c r="D14706" s="75">
        <v>64.7666666666667</v>
      </c>
      <c r="E14706" s="75">
        <v>62.8833333333333</v>
      </c>
    </row>
    <row r="14707" ht="15.75" customHeight="1">
      <c r="A14707" s="13">
        <v>42278.21875</v>
      </c>
      <c r="B14707" s="75">
        <v>60.3166666666667</v>
      </c>
      <c r="C14707" s="75">
        <v>62.0</v>
      </c>
      <c r="D14707" s="75">
        <v>64.2666666666667</v>
      </c>
      <c r="E14707" s="75">
        <v>62.6333333333333</v>
      </c>
    </row>
    <row r="14708" ht="15.75" customHeight="1">
      <c r="A14708" s="13">
        <v>42278.229166666664</v>
      </c>
      <c r="B14708" s="75">
        <v>60.5666666666667</v>
      </c>
      <c r="C14708" s="75">
        <v>62.0</v>
      </c>
      <c r="D14708" s="75">
        <v>63.7666666666667</v>
      </c>
      <c r="E14708" s="75">
        <v>62.3833333333333</v>
      </c>
    </row>
    <row r="14709" ht="15.75" customHeight="1">
      <c r="A14709" s="13">
        <v>42278.239583333336</v>
      </c>
      <c r="B14709" s="75">
        <v>60.8166666666667</v>
      </c>
      <c r="C14709" s="75">
        <v>62.0</v>
      </c>
      <c r="D14709" s="75">
        <v>63.2666666666667</v>
      </c>
      <c r="E14709" s="75">
        <v>62.1333333333333</v>
      </c>
    </row>
    <row r="14710" ht="15.75" customHeight="1">
      <c r="A14710" s="13">
        <v>42278.25</v>
      </c>
      <c r="B14710" s="75">
        <v>61.0666666666667</v>
      </c>
      <c r="C14710" s="75">
        <v>62.0</v>
      </c>
      <c r="D14710" s="75">
        <v>63.2333333333333</v>
      </c>
      <c r="E14710" s="75">
        <v>62.1166666666667</v>
      </c>
    </row>
    <row r="14711" ht="15.75" customHeight="1">
      <c r="A14711" s="13">
        <v>42278.260416666664</v>
      </c>
      <c r="B14711" s="75">
        <v>61.3166666666667</v>
      </c>
      <c r="C14711" s="75">
        <v>62.0</v>
      </c>
      <c r="D14711" s="75">
        <v>63.7333333333333</v>
      </c>
      <c r="E14711" s="75">
        <v>62.3666666666667</v>
      </c>
    </row>
    <row r="14712" ht="15.75" customHeight="1">
      <c r="A14712" s="13">
        <v>42278.270833333336</v>
      </c>
      <c r="B14712" s="75">
        <v>61.5666666666667</v>
      </c>
      <c r="C14712" s="75">
        <v>62.0</v>
      </c>
      <c r="D14712" s="75">
        <v>64.2333333333333</v>
      </c>
      <c r="E14712" s="75">
        <v>62.6166666666667</v>
      </c>
    </row>
    <row r="14713" ht="15.75" customHeight="1">
      <c r="A14713" s="13">
        <v>42278.28125</v>
      </c>
      <c r="B14713" s="75">
        <v>61.8166666666667</v>
      </c>
      <c r="C14713" s="75">
        <v>62.0</v>
      </c>
      <c r="D14713" s="75">
        <v>64.7333333333333</v>
      </c>
      <c r="E14713" s="75">
        <v>62.8666666666667</v>
      </c>
    </row>
    <row r="14714" ht="15.75" customHeight="1">
      <c r="A14714" s="13">
        <v>42278.291666666664</v>
      </c>
      <c r="B14714" s="75">
        <v>62.2</v>
      </c>
      <c r="C14714" s="75">
        <v>62.1166666666667</v>
      </c>
      <c r="D14714" s="75">
        <v>65.5833333333333</v>
      </c>
      <c r="E14714" s="75">
        <v>63.2333333333333</v>
      </c>
    </row>
    <row r="14715" ht="15.75" customHeight="1">
      <c r="A14715" s="13">
        <v>42278.302083333336</v>
      </c>
      <c r="B14715" s="75">
        <v>62.95</v>
      </c>
      <c r="C14715" s="75">
        <v>62.3666666666667</v>
      </c>
      <c r="D14715" s="75">
        <v>66.8333333333333</v>
      </c>
      <c r="E14715" s="75">
        <v>63.7333333333333</v>
      </c>
    </row>
    <row r="14716" ht="15.75" customHeight="1">
      <c r="A14716" s="13">
        <v>42278.3125</v>
      </c>
      <c r="B14716" s="75">
        <v>63.7</v>
      </c>
      <c r="C14716" s="75">
        <v>62.6166666666667</v>
      </c>
      <c r="D14716" s="75">
        <v>68.0833333333333</v>
      </c>
      <c r="E14716" s="75">
        <v>64.2333333333333</v>
      </c>
    </row>
    <row r="14717" ht="15.75" customHeight="1">
      <c r="A14717" s="13">
        <v>42278.322916666664</v>
      </c>
      <c r="B14717" s="75">
        <v>64.45</v>
      </c>
      <c r="C14717" s="75">
        <v>62.8666666666667</v>
      </c>
      <c r="D14717" s="75">
        <v>69.3333333333333</v>
      </c>
      <c r="E14717" s="75">
        <v>64.7333333333333</v>
      </c>
    </row>
    <row r="14718" ht="15.75" customHeight="1">
      <c r="A14718" s="13">
        <v>42278.333333333336</v>
      </c>
      <c r="B14718" s="75">
        <v>65.0</v>
      </c>
      <c r="C14718" s="75">
        <v>63.0</v>
      </c>
      <c r="D14718" s="75">
        <v>70.8166666666667</v>
      </c>
      <c r="E14718" s="75">
        <v>64.8833333333333</v>
      </c>
    </row>
    <row r="14719" ht="15.75" customHeight="1">
      <c r="A14719" s="13">
        <v>42278.34375</v>
      </c>
      <c r="B14719" s="75">
        <v>65.0</v>
      </c>
      <c r="C14719" s="75">
        <v>63.0</v>
      </c>
      <c r="D14719" s="75">
        <v>72.5666666666667</v>
      </c>
      <c r="E14719" s="75">
        <v>64.6333333333333</v>
      </c>
    </row>
    <row r="14720" ht="15.75" customHeight="1">
      <c r="A14720" s="13">
        <v>42278.354166666664</v>
      </c>
      <c r="B14720" s="75">
        <v>65.0</v>
      </c>
      <c r="C14720" s="75">
        <v>63.0</v>
      </c>
      <c r="D14720" s="75">
        <v>74.3166666666667</v>
      </c>
      <c r="E14720" s="75">
        <v>64.3833333333333</v>
      </c>
    </row>
    <row r="14721" ht="15.75" customHeight="1">
      <c r="A14721" s="13">
        <v>42278.364583333336</v>
      </c>
      <c r="B14721" s="75">
        <v>65.0</v>
      </c>
      <c r="C14721" s="75">
        <v>63.0</v>
      </c>
      <c r="D14721" s="75">
        <v>76.0666666666667</v>
      </c>
      <c r="E14721" s="75">
        <v>64.1333333333333</v>
      </c>
    </row>
    <row r="14722" ht="15.75" customHeight="1">
      <c r="A14722" s="13">
        <v>42278.375</v>
      </c>
      <c r="B14722" s="75">
        <v>65.2</v>
      </c>
      <c r="C14722" s="75">
        <v>63.2333333333333</v>
      </c>
      <c r="D14722" s="75">
        <v>77.5833333333333</v>
      </c>
      <c r="E14722" s="75">
        <v>64.2333333333333</v>
      </c>
    </row>
    <row r="14723" ht="15.75" customHeight="1">
      <c r="A14723" s="13">
        <v>42278.385416666664</v>
      </c>
      <c r="B14723" s="75">
        <v>65.95</v>
      </c>
      <c r="C14723" s="75">
        <v>63.7333333333333</v>
      </c>
      <c r="D14723" s="75">
        <v>78.8333333333333</v>
      </c>
      <c r="E14723" s="75">
        <v>64.7333333333333</v>
      </c>
    </row>
    <row r="14724" ht="15.75" customHeight="1">
      <c r="A14724" s="13">
        <v>42278.395833333336</v>
      </c>
      <c r="B14724" s="75">
        <v>66.7</v>
      </c>
      <c r="C14724" s="75">
        <v>64.2333333333333</v>
      </c>
      <c r="D14724" s="75">
        <v>80.0833333333333</v>
      </c>
      <c r="E14724" s="75">
        <v>65.2333333333333</v>
      </c>
    </row>
    <row r="14725" ht="15.75" customHeight="1">
      <c r="A14725" s="13">
        <v>42278.40625</v>
      </c>
      <c r="B14725" s="75">
        <v>67.45</v>
      </c>
      <c r="C14725" s="75">
        <v>64.7333333333333</v>
      </c>
      <c r="D14725" s="75">
        <v>81.3333333333333</v>
      </c>
      <c r="E14725" s="75">
        <v>65.7333333333333</v>
      </c>
    </row>
    <row r="14726" ht="15.75" customHeight="1">
      <c r="A14726" s="13">
        <v>42278.416666666664</v>
      </c>
      <c r="B14726" s="75">
        <v>68.0</v>
      </c>
      <c r="C14726" s="75">
        <v>65.4666666666667</v>
      </c>
      <c r="D14726" s="75">
        <v>82.4666666666667</v>
      </c>
      <c r="E14726" s="75">
        <v>66.2333333333333</v>
      </c>
    </row>
    <row r="14727" ht="15.75" customHeight="1">
      <c r="A14727" s="13">
        <v>42278.427083333336</v>
      </c>
      <c r="B14727" s="75">
        <v>68.0</v>
      </c>
      <c r="C14727" s="75">
        <v>66.4666666666667</v>
      </c>
      <c r="D14727" s="75">
        <v>83.4666666666667</v>
      </c>
      <c r="E14727" s="75">
        <v>66.7333333333333</v>
      </c>
    </row>
    <row r="14728" ht="15.75" customHeight="1">
      <c r="A14728" s="13">
        <v>42278.4375</v>
      </c>
      <c r="B14728" s="75">
        <v>68.0</v>
      </c>
      <c r="C14728" s="75">
        <v>67.4666666666667</v>
      </c>
      <c r="D14728" s="75">
        <v>84.4666666666667</v>
      </c>
      <c r="E14728" s="75">
        <v>67.2333333333333</v>
      </c>
    </row>
    <row r="14729" ht="15.75" customHeight="1">
      <c r="A14729" s="13">
        <v>42278.447916666664</v>
      </c>
      <c r="B14729" s="75">
        <v>68.0</v>
      </c>
      <c r="C14729" s="75">
        <v>68.4666666666667</v>
      </c>
      <c r="D14729" s="75">
        <v>85.4666666666667</v>
      </c>
      <c r="E14729" s="75">
        <v>67.7333333333333</v>
      </c>
    </row>
    <row r="14730" ht="15.75" customHeight="1">
      <c r="A14730" s="13">
        <v>42278.458333333336</v>
      </c>
      <c r="B14730" s="75">
        <v>68.0666666666667</v>
      </c>
      <c r="C14730" s="75">
        <v>69.4666666666667</v>
      </c>
      <c r="D14730" s="75">
        <v>86.35</v>
      </c>
      <c r="E14730" s="75">
        <v>67.65</v>
      </c>
    </row>
    <row r="14731" ht="15.75" customHeight="1">
      <c r="A14731" s="13">
        <v>42278.46875</v>
      </c>
      <c r="B14731" s="75">
        <v>68.3166666666667</v>
      </c>
      <c r="C14731" s="75">
        <v>70.4666666666667</v>
      </c>
      <c r="D14731" s="75">
        <v>87.1</v>
      </c>
      <c r="E14731" s="75">
        <v>66.9</v>
      </c>
    </row>
    <row r="14732" ht="15.75" customHeight="1">
      <c r="A14732" s="13">
        <v>42278.479166666664</v>
      </c>
      <c r="B14732" s="75">
        <v>68.5666666666667</v>
      </c>
      <c r="C14732" s="75">
        <v>71.4666666666667</v>
      </c>
      <c r="D14732" s="75">
        <v>87.85</v>
      </c>
      <c r="E14732" s="75">
        <v>66.15</v>
      </c>
    </row>
    <row r="14733" ht="15.75" customHeight="1">
      <c r="A14733" s="13">
        <v>42278.489583333336</v>
      </c>
      <c r="B14733" s="75">
        <v>68.8166666666667</v>
      </c>
      <c r="C14733" s="75">
        <v>72.4666666666667</v>
      </c>
      <c r="D14733" s="75">
        <v>88.6</v>
      </c>
      <c r="E14733" s="75">
        <v>65.4</v>
      </c>
    </row>
    <row r="14734" ht="15.75" customHeight="1">
      <c r="A14734" s="13">
        <v>42278.5</v>
      </c>
      <c r="B14734" s="75">
        <v>69.2666666666667</v>
      </c>
      <c r="C14734" s="75">
        <v>73.0</v>
      </c>
      <c r="D14734" s="75">
        <v>89.1166666666667</v>
      </c>
      <c r="E14734" s="75">
        <v>65.35</v>
      </c>
    </row>
    <row r="14735" ht="15.75" customHeight="1">
      <c r="A14735" s="13">
        <v>42278.510416666664</v>
      </c>
      <c r="B14735" s="75">
        <v>70.2666666666667</v>
      </c>
      <c r="C14735" s="75">
        <v>73.0</v>
      </c>
      <c r="D14735" s="75">
        <v>89.3666666666667</v>
      </c>
      <c r="E14735" s="75">
        <v>66.1</v>
      </c>
    </row>
    <row r="14736" ht="15.75" customHeight="1">
      <c r="A14736" s="13">
        <v>42278.520833333336</v>
      </c>
      <c r="B14736" s="75">
        <v>71.2666666666667</v>
      </c>
      <c r="C14736" s="75">
        <v>73.0</v>
      </c>
      <c r="D14736" s="75">
        <v>89.6166666666667</v>
      </c>
      <c r="E14736" s="75">
        <v>66.85</v>
      </c>
    </row>
    <row r="14737" ht="15.75" customHeight="1">
      <c r="A14737" s="13">
        <v>42278.53125</v>
      </c>
      <c r="B14737" s="75">
        <v>72.2666666666667</v>
      </c>
      <c r="C14737" s="75">
        <v>73.0</v>
      </c>
      <c r="D14737" s="75">
        <v>89.8666666666667</v>
      </c>
      <c r="E14737" s="75">
        <v>67.6</v>
      </c>
    </row>
    <row r="14738" ht="15.75" customHeight="1">
      <c r="A14738" s="13">
        <v>42278.541666666664</v>
      </c>
      <c r="B14738" s="75">
        <v>72.9333333333333</v>
      </c>
      <c r="C14738" s="75">
        <v>73.2333333333333</v>
      </c>
      <c r="D14738" s="75">
        <v>90.35</v>
      </c>
      <c r="E14738" s="75">
        <v>68.7</v>
      </c>
    </row>
    <row r="14739" ht="15.75" customHeight="1">
      <c r="A14739" s="13">
        <v>42278.552083333336</v>
      </c>
      <c r="B14739" s="75">
        <v>72.6833333333333</v>
      </c>
      <c r="C14739" s="75">
        <v>73.7333333333333</v>
      </c>
      <c r="D14739" s="75">
        <v>91.1</v>
      </c>
      <c r="E14739" s="75">
        <v>70.2</v>
      </c>
    </row>
    <row r="14740" ht="15.75" customHeight="1">
      <c r="A14740" s="13">
        <v>42278.5625</v>
      </c>
      <c r="B14740" s="75">
        <v>72.4333333333333</v>
      </c>
      <c r="C14740" s="75">
        <v>74.2333333333333</v>
      </c>
      <c r="D14740" s="75">
        <v>91.85</v>
      </c>
      <c r="E14740" s="75">
        <v>71.7</v>
      </c>
    </row>
    <row r="14741" ht="15.75" customHeight="1">
      <c r="A14741" s="13">
        <v>42278.572916666664</v>
      </c>
      <c r="B14741" s="75">
        <v>72.1833333333333</v>
      </c>
      <c r="C14741" s="75">
        <v>74.7333333333333</v>
      </c>
      <c r="D14741" s="75">
        <v>92.6</v>
      </c>
      <c r="E14741" s="75">
        <v>73.2</v>
      </c>
    </row>
    <row r="14742" ht="15.75" customHeight="1">
      <c r="A14742" s="13">
        <v>42278.583333333336</v>
      </c>
      <c r="B14742" s="75">
        <v>71.8</v>
      </c>
      <c r="C14742" s="75">
        <v>75.1166666666667</v>
      </c>
      <c r="D14742" s="75">
        <v>93.1166666666667</v>
      </c>
      <c r="E14742" s="75">
        <v>74.35</v>
      </c>
    </row>
    <row r="14743" ht="15.75" customHeight="1">
      <c r="A14743" s="13">
        <v>42278.59375</v>
      </c>
      <c r="B14743" s="75">
        <v>71.05</v>
      </c>
      <c r="C14743" s="75">
        <v>75.3666666666667</v>
      </c>
      <c r="D14743" s="75">
        <v>93.3666666666667</v>
      </c>
      <c r="E14743" s="75">
        <v>75.1</v>
      </c>
    </row>
    <row r="14744" ht="15.75" customHeight="1">
      <c r="A14744" s="13">
        <v>42278.604166666664</v>
      </c>
      <c r="B14744" s="75">
        <v>70.3</v>
      </c>
      <c r="C14744" s="75">
        <v>75.6166666666667</v>
      </c>
      <c r="D14744" s="75">
        <v>93.6166666666667</v>
      </c>
      <c r="E14744" s="75">
        <v>75.85</v>
      </c>
    </row>
    <row r="14745" ht="15.75" customHeight="1">
      <c r="A14745" s="13">
        <v>42278.614583333336</v>
      </c>
      <c r="B14745" s="75">
        <v>69.55</v>
      </c>
      <c r="C14745" s="75">
        <v>75.8666666666667</v>
      </c>
      <c r="D14745" s="75">
        <v>93.8666666666667</v>
      </c>
      <c r="E14745" s="75">
        <v>76.6</v>
      </c>
    </row>
    <row r="14746" ht="15.75" customHeight="1">
      <c r="A14746" s="13">
        <v>42278.625</v>
      </c>
      <c r="B14746" s="75">
        <v>69.0</v>
      </c>
      <c r="C14746" s="75">
        <v>75.7666666666667</v>
      </c>
      <c r="D14746" s="75">
        <v>94.1166666666667</v>
      </c>
      <c r="E14746" s="75">
        <v>77.0</v>
      </c>
    </row>
    <row r="14747" ht="15.75" customHeight="1">
      <c r="A14747" s="13">
        <v>42278.635416666664</v>
      </c>
      <c r="B14747" s="75">
        <v>69.0</v>
      </c>
      <c r="C14747" s="75">
        <v>75.2666666666667</v>
      </c>
      <c r="D14747" s="75">
        <v>94.3666666666667</v>
      </c>
      <c r="E14747" s="75">
        <v>77.0</v>
      </c>
    </row>
    <row r="14748" ht="15.75" customHeight="1">
      <c r="A14748" s="13">
        <v>42278.645833333336</v>
      </c>
      <c r="B14748" s="75">
        <v>69.0</v>
      </c>
      <c r="C14748" s="75">
        <v>74.7666666666667</v>
      </c>
      <c r="D14748" s="75">
        <v>94.6166666666667</v>
      </c>
      <c r="E14748" s="75">
        <v>77.0</v>
      </c>
    </row>
    <row r="14749" ht="15.75" customHeight="1">
      <c r="A14749" s="13">
        <v>42278.65625</v>
      </c>
      <c r="B14749" s="75">
        <v>69.0</v>
      </c>
      <c r="C14749" s="75">
        <v>74.2666666666667</v>
      </c>
      <c r="D14749" s="75">
        <v>94.8666666666667</v>
      </c>
      <c r="E14749" s="75">
        <v>77.0</v>
      </c>
    </row>
    <row r="14750" ht="15.75" customHeight="1">
      <c r="A14750" s="13">
        <v>42278.666666666664</v>
      </c>
      <c r="B14750" s="75">
        <v>68.9333333333333</v>
      </c>
      <c r="C14750" s="75">
        <v>73.65</v>
      </c>
      <c r="D14750" s="75">
        <v>94.8833333333333</v>
      </c>
      <c r="E14750" s="75">
        <v>76.8833333333333</v>
      </c>
    </row>
    <row r="14751" ht="15.75" customHeight="1">
      <c r="A14751" s="13">
        <v>42278.677083333336</v>
      </c>
      <c r="B14751" s="75">
        <v>68.6833333333333</v>
      </c>
      <c r="C14751" s="75">
        <v>72.9</v>
      </c>
      <c r="D14751" s="75">
        <v>94.6333333333333</v>
      </c>
      <c r="E14751" s="75">
        <v>76.6333333333333</v>
      </c>
    </row>
    <row r="14752" ht="15.75" customHeight="1">
      <c r="A14752" s="13">
        <v>42278.6875</v>
      </c>
      <c r="B14752" s="75">
        <v>68.4333333333333</v>
      </c>
      <c r="C14752" s="75">
        <v>72.15</v>
      </c>
      <c r="D14752" s="75">
        <v>94.3833333333333</v>
      </c>
      <c r="E14752" s="75">
        <v>76.3833333333333</v>
      </c>
    </row>
    <row r="14753" ht="15.75" customHeight="1">
      <c r="A14753" s="13">
        <v>42278.697916666664</v>
      </c>
      <c r="B14753" s="75">
        <v>68.1833333333333</v>
      </c>
      <c r="C14753" s="75">
        <v>71.4</v>
      </c>
      <c r="D14753" s="75">
        <v>94.1333333333333</v>
      </c>
      <c r="E14753" s="75">
        <v>76.1333333333333</v>
      </c>
    </row>
    <row r="14754" ht="15.75" customHeight="1">
      <c r="A14754" s="13">
        <v>42278.708333333336</v>
      </c>
      <c r="B14754" s="75">
        <v>67.7333333333333</v>
      </c>
      <c r="C14754" s="75">
        <v>70.65</v>
      </c>
      <c r="D14754" s="75">
        <v>93.5333333333333</v>
      </c>
      <c r="E14754" s="75">
        <v>75.65</v>
      </c>
    </row>
    <row r="14755" ht="15.75" customHeight="1">
      <c r="A14755" s="13">
        <v>42278.71875</v>
      </c>
      <c r="B14755" s="75">
        <v>66.7333333333333</v>
      </c>
      <c r="C14755" s="75">
        <v>69.9</v>
      </c>
      <c r="D14755" s="75">
        <v>92.5333333333333</v>
      </c>
      <c r="E14755" s="75">
        <v>74.9</v>
      </c>
    </row>
    <row r="14756" ht="15.75" customHeight="1">
      <c r="A14756" s="13">
        <v>42278.729166666664</v>
      </c>
      <c r="B14756" s="75">
        <v>65.7333333333333</v>
      </c>
      <c r="C14756" s="75">
        <v>69.15</v>
      </c>
      <c r="D14756" s="75">
        <v>91.5333333333333</v>
      </c>
      <c r="E14756" s="75">
        <v>74.15</v>
      </c>
    </row>
    <row r="14757" ht="15.75" customHeight="1">
      <c r="A14757" s="13">
        <v>42278.739583333336</v>
      </c>
      <c r="B14757" s="75">
        <v>64.7333333333333</v>
      </c>
      <c r="C14757" s="75">
        <v>68.4</v>
      </c>
      <c r="D14757" s="75">
        <v>90.5333333333333</v>
      </c>
      <c r="E14757" s="75">
        <v>73.4</v>
      </c>
    </row>
    <row r="14758" ht="15.75" customHeight="1">
      <c r="A14758" s="13">
        <v>42278.75</v>
      </c>
      <c r="B14758" s="75">
        <v>63.9333333333333</v>
      </c>
      <c r="C14758" s="75">
        <v>67.7666666666667</v>
      </c>
      <c r="D14758" s="75">
        <v>89.65</v>
      </c>
      <c r="E14758" s="75">
        <v>72.7666666666667</v>
      </c>
    </row>
    <row r="14759" ht="15.75" customHeight="1">
      <c r="A14759" s="13">
        <v>42278.760416666664</v>
      </c>
      <c r="B14759" s="75">
        <v>63.6833333333333</v>
      </c>
      <c r="C14759" s="75">
        <v>67.2666666666667</v>
      </c>
      <c r="D14759" s="75">
        <v>88.9</v>
      </c>
      <c r="E14759" s="75">
        <v>72.2666666666667</v>
      </c>
    </row>
    <row r="14760" ht="15.75" customHeight="1">
      <c r="A14760" s="13">
        <v>42278.770833333336</v>
      </c>
      <c r="B14760" s="75">
        <v>63.4333333333333</v>
      </c>
      <c r="C14760" s="75">
        <v>66.7666666666667</v>
      </c>
      <c r="D14760" s="75">
        <v>88.15</v>
      </c>
      <c r="E14760" s="75">
        <v>71.7666666666667</v>
      </c>
    </row>
    <row r="14761" ht="15.75" customHeight="1">
      <c r="A14761" s="13">
        <v>42278.78125</v>
      </c>
      <c r="B14761" s="75">
        <v>63.1833333333333</v>
      </c>
      <c r="C14761" s="75">
        <v>66.2666666666667</v>
      </c>
      <c r="D14761" s="75">
        <v>87.4</v>
      </c>
      <c r="E14761" s="75">
        <v>71.2666666666667</v>
      </c>
    </row>
    <row r="14762" ht="15.75" customHeight="1">
      <c r="A14762" s="13">
        <v>42278.791666666664</v>
      </c>
      <c r="B14762" s="75">
        <v>63.0</v>
      </c>
      <c r="C14762" s="75">
        <v>65.7666666666667</v>
      </c>
      <c r="D14762" s="75">
        <v>86.65</v>
      </c>
      <c r="E14762" s="75">
        <v>71.0</v>
      </c>
    </row>
    <row r="14763" ht="15.75" customHeight="1">
      <c r="A14763" s="13">
        <v>42278.802083333336</v>
      </c>
      <c r="B14763" s="75">
        <v>63.0</v>
      </c>
      <c r="C14763" s="75">
        <v>65.2666666666667</v>
      </c>
      <c r="D14763" s="75">
        <v>85.9</v>
      </c>
      <c r="E14763" s="75">
        <v>71.0</v>
      </c>
    </row>
    <row r="14764" ht="15.75" customHeight="1">
      <c r="A14764" s="13">
        <v>42278.8125</v>
      </c>
      <c r="B14764" s="75">
        <v>63.0</v>
      </c>
      <c r="C14764" s="75">
        <v>64.7666666666667</v>
      </c>
      <c r="D14764" s="75">
        <v>85.15</v>
      </c>
      <c r="E14764" s="75">
        <v>71.0</v>
      </c>
    </row>
    <row r="14765" ht="15.75" customHeight="1">
      <c r="A14765" s="13">
        <v>42278.822916666664</v>
      </c>
      <c r="B14765" s="75">
        <v>63.0</v>
      </c>
      <c r="C14765" s="75">
        <v>64.2666666666667</v>
      </c>
      <c r="D14765" s="75">
        <v>84.4</v>
      </c>
      <c r="E14765" s="75">
        <v>71.0</v>
      </c>
    </row>
    <row r="14766" ht="15.75" customHeight="1">
      <c r="A14766" s="13">
        <v>42278.833333333336</v>
      </c>
      <c r="B14766" s="75">
        <v>62.8666666666667</v>
      </c>
      <c r="C14766" s="75">
        <v>63.8833333333333</v>
      </c>
      <c r="D14766" s="75">
        <v>83.65</v>
      </c>
      <c r="E14766" s="75">
        <v>70.65</v>
      </c>
    </row>
    <row r="14767" ht="15.75" customHeight="1">
      <c r="A14767" s="13">
        <v>42278.84375</v>
      </c>
      <c r="B14767" s="75">
        <v>62.3666666666667</v>
      </c>
      <c r="C14767" s="75">
        <v>63.6333333333333</v>
      </c>
      <c r="D14767" s="75">
        <v>82.9</v>
      </c>
      <c r="E14767" s="75">
        <v>69.9</v>
      </c>
    </row>
    <row r="14768" ht="15.75" customHeight="1">
      <c r="A14768" s="13">
        <v>42278.854166666664</v>
      </c>
      <c r="B14768" s="75">
        <v>61.8666666666667</v>
      </c>
      <c r="C14768" s="75">
        <v>63.3833333333333</v>
      </c>
      <c r="D14768" s="75">
        <v>82.15</v>
      </c>
      <c r="E14768" s="75">
        <v>69.15</v>
      </c>
    </row>
    <row r="14769" ht="15.75" customHeight="1">
      <c r="A14769" s="13">
        <v>42278.864583333336</v>
      </c>
      <c r="B14769" s="75">
        <v>61.3666666666667</v>
      </c>
      <c r="C14769" s="75">
        <v>63.1333333333333</v>
      </c>
      <c r="D14769" s="75">
        <v>81.4</v>
      </c>
      <c r="E14769" s="75">
        <v>68.4</v>
      </c>
    </row>
    <row r="14770" ht="15.75" customHeight="1">
      <c r="A14770" s="13">
        <v>42278.875</v>
      </c>
      <c r="B14770" s="75">
        <v>60.9333333333333</v>
      </c>
      <c r="C14770" s="75">
        <v>62.8833333333333</v>
      </c>
      <c r="D14770" s="75">
        <v>80.8833333333333</v>
      </c>
      <c r="E14770" s="75">
        <v>67.8833333333333</v>
      </c>
    </row>
    <row r="14771" ht="15.75" customHeight="1">
      <c r="A14771" s="13">
        <v>42278.885416666664</v>
      </c>
      <c r="B14771" s="75">
        <v>60.6833333333333</v>
      </c>
      <c r="C14771" s="75">
        <v>62.6333333333333</v>
      </c>
      <c r="D14771" s="75">
        <v>80.6333333333333</v>
      </c>
      <c r="E14771" s="75">
        <v>67.6333333333333</v>
      </c>
    </row>
    <row r="14772" ht="15.75" customHeight="1">
      <c r="A14772" s="13">
        <v>42278.895833333336</v>
      </c>
      <c r="B14772" s="75">
        <v>60.4333333333333</v>
      </c>
      <c r="C14772" s="75">
        <v>62.3833333333333</v>
      </c>
      <c r="D14772" s="75">
        <v>80.3833333333333</v>
      </c>
      <c r="E14772" s="75">
        <v>67.3833333333333</v>
      </c>
    </row>
    <row r="14773" ht="15.75" customHeight="1">
      <c r="A14773" s="13">
        <v>42278.90625</v>
      </c>
      <c r="B14773" s="75">
        <v>60.1833333333333</v>
      </c>
      <c r="C14773" s="75">
        <v>62.1333333333333</v>
      </c>
      <c r="D14773" s="75">
        <v>80.1333333333333</v>
      </c>
      <c r="E14773" s="75">
        <v>67.1333333333333</v>
      </c>
    </row>
    <row r="14774" ht="15.75" customHeight="1">
      <c r="A14774" s="13">
        <v>42278.916666666664</v>
      </c>
      <c r="B14774" s="75">
        <v>60.0</v>
      </c>
      <c r="C14774" s="75">
        <v>61.8833333333333</v>
      </c>
      <c r="D14774" s="75">
        <v>79.7666666666667</v>
      </c>
      <c r="E14774" s="75">
        <v>66.7666666666667</v>
      </c>
    </row>
    <row r="14775" ht="15.75" customHeight="1">
      <c r="A14775" s="13">
        <v>42278.927083333336</v>
      </c>
      <c r="B14775" s="75">
        <v>60.0</v>
      </c>
      <c r="C14775" s="75">
        <v>61.6333333333333</v>
      </c>
      <c r="D14775" s="75">
        <v>79.2666666666667</v>
      </c>
      <c r="E14775" s="75">
        <v>66.2666666666667</v>
      </c>
    </row>
    <row r="14776" ht="15.75" customHeight="1">
      <c r="A14776" s="13">
        <v>42278.9375</v>
      </c>
      <c r="B14776" s="75">
        <v>60.0</v>
      </c>
      <c r="C14776" s="75">
        <v>61.3833333333333</v>
      </c>
      <c r="D14776" s="75">
        <v>78.7666666666667</v>
      </c>
      <c r="E14776" s="75">
        <v>65.7666666666667</v>
      </c>
    </row>
    <row r="14777" ht="15.75" customHeight="1">
      <c r="A14777" s="13">
        <v>42278.947916666664</v>
      </c>
      <c r="B14777" s="75">
        <v>60.0</v>
      </c>
      <c r="C14777" s="75">
        <v>61.1333333333333</v>
      </c>
      <c r="D14777" s="75">
        <v>78.2666666666667</v>
      </c>
      <c r="E14777" s="75">
        <v>65.2666666666667</v>
      </c>
    </row>
    <row r="14778" ht="15.75" customHeight="1">
      <c r="A14778" s="13">
        <v>42278.958333333336</v>
      </c>
      <c r="B14778" s="75">
        <v>59.9333333333333</v>
      </c>
      <c r="C14778" s="75">
        <v>61.0</v>
      </c>
      <c r="D14778" s="75">
        <v>77.8833333333333</v>
      </c>
      <c r="E14778" s="75">
        <v>64.7666666666667</v>
      </c>
    </row>
    <row r="14779" ht="15.75" customHeight="1">
      <c r="A14779" s="13">
        <v>42278.96875</v>
      </c>
      <c r="B14779" s="75">
        <v>59.6833333333333</v>
      </c>
      <c r="C14779" s="75">
        <v>61.0</v>
      </c>
      <c r="D14779" s="75">
        <v>77.6333333333333</v>
      </c>
      <c r="E14779" s="75">
        <v>64.2666666666667</v>
      </c>
    </row>
    <row r="14780" ht="15.75" customHeight="1">
      <c r="A14780" s="13">
        <v>42278.979166666664</v>
      </c>
      <c r="B14780" s="75">
        <v>59.4333333333333</v>
      </c>
      <c r="C14780" s="75">
        <v>61.0</v>
      </c>
      <c r="D14780" s="75">
        <v>77.3833333333333</v>
      </c>
      <c r="E14780" s="75">
        <v>63.7666666666667</v>
      </c>
    </row>
    <row r="14781" ht="15.75" customHeight="1">
      <c r="A14781" s="13">
        <v>42278.989583333336</v>
      </c>
      <c r="B14781" s="75">
        <v>59.1833333333333</v>
      </c>
      <c r="C14781" s="75">
        <v>61.0</v>
      </c>
      <c r="D14781" s="75">
        <v>77.1333333333333</v>
      </c>
      <c r="E14781" s="75">
        <v>63.2666666666667</v>
      </c>
    </row>
    <row r="14782" ht="15.75" customHeight="1">
      <c r="A14782" s="13">
        <v>42279.0</v>
      </c>
      <c r="B14782" s="75">
        <v>59.0</v>
      </c>
      <c r="C14782" s="75">
        <v>60.8833333333333</v>
      </c>
      <c r="D14782" s="75">
        <v>76.8833333333333</v>
      </c>
      <c r="E14782" s="75">
        <v>63.1166666666667</v>
      </c>
    </row>
    <row r="14783" ht="15.75" customHeight="1">
      <c r="A14783" s="13">
        <v>42279.010416666664</v>
      </c>
      <c r="B14783" s="75">
        <v>59.0</v>
      </c>
      <c r="C14783" s="75">
        <v>60.6333333333333</v>
      </c>
      <c r="D14783" s="75">
        <v>76.6333333333333</v>
      </c>
      <c r="E14783" s="75">
        <v>63.3666666666667</v>
      </c>
    </row>
    <row r="14784" ht="15.75" customHeight="1">
      <c r="A14784" s="13">
        <v>42279.020833333336</v>
      </c>
      <c r="B14784" s="75">
        <v>59.0</v>
      </c>
      <c r="C14784" s="75">
        <v>60.3833333333333</v>
      </c>
      <c r="D14784" s="75">
        <v>76.3833333333333</v>
      </c>
      <c r="E14784" s="75">
        <v>63.6166666666667</v>
      </c>
    </row>
    <row r="14785" ht="15.75" customHeight="1">
      <c r="A14785" s="13">
        <v>42279.03125</v>
      </c>
      <c r="B14785" s="75">
        <v>59.0</v>
      </c>
      <c r="C14785" s="75">
        <v>60.1333333333333</v>
      </c>
      <c r="D14785" s="75">
        <v>76.1333333333333</v>
      </c>
      <c r="E14785" s="75">
        <v>63.8666666666667</v>
      </c>
    </row>
    <row r="14786" ht="15.75" customHeight="1">
      <c r="A14786" s="13">
        <v>42279.041666666664</v>
      </c>
      <c r="B14786" s="75">
        <v>59.0</v>
      </c>
      <c r="C14786" s="75">
        <v>59.8833333333333</v>
      </c>
      <c r="D14786" s="75">
        <v>75.8833333333333</v>
      </c>
      <c r="E14786" s="75">
        <v>63.7666666666667</v>
      </c>
    </row>
    <row r="14787" ht="15.75" customHeight="1">
      <c r="A14787" s="13">
        <v>42279.052083333336</v>
      </c>
      <c r="B14787" s="75">
        <v>59.0</v>
      </c>
      <c r="C14787" s="75">
        <v>59.6333333333333</v>
      </c>
      <c r="D14787" s="75">
        <v>75.6333333333333</v>
      </c>
      <c r="E14787" s="75">
        <v>63.2666666666667</v>
      </c>
    </row>
    <row r="14788" ht="15.75" customHeight="1">
      <c r="A14788" s="13">
        <v>42279.0625</v>
      </c>
      <c r="B14788" s="75">
        <v>59.0</v>
      </c>
      <c r="C14788" s="75">
        <v>59.3833333333333</v>
      </c>
      <c r="D14788" s="75">
        <v>75.3833333333333</v>
      </c>
      <c r="E14788" s="75">
        <v>62.7666666666667</v>
      </c>
    </row>
    <row r="14789" ht="15.75" customHeight="1">
      <c r="A14789" s="13">
        <v>42279.072916666664</v>
      </c>
      <c r="B14789" s="75">
        <v>59.0</v>
      </c>
      <c r="C14789" s="75">
        <v>59.1333333333333</v>
      </c>
      <c r="D14789" s="75">
        <v>75.1333333333333</v>
      </c>
      <c r="E14789" s="75">
        <v>62.2666666666667</v>
      </c>
    </row>
    <row r="14790" ht="15.75" customHeight="1">
      <c r="A14790" s="13">
        <v>42279.083333333336</v>
      </c>
      <c r="B14790" s="75">
        <v>58.9333333333333</v>
      </c>
      <c r="C14790" s="75">
        <v>58.7666666666667</v>
      </c>
      <c r="D14790" s="75">
        <v>74.7666666666667</v>
      </c>
      <c r="E14790" s="75">
        <v>61.8833333333333</v>
      </c>
    </row>
    <row r="14791" ht="15.75" customHeight="1">
      <c r="A14791" s="13">
        <v>42279.09375</v>
      </c>
      <c r="B14791" s="75">
        <v>58.6833333333333</v>
      </c>
      <c r="C14791" s="75">
        <v>58.2666666666667</v>
      </c>
      <c r="D14791" s="75">
        <v>74.2666666666667</v>
      </c>
      <c r="E14791" s="75">
        <v>61.6333333333333</v>
      </c>
    </row>
    <row r="14792" ht="15.75" customHeight="1">
      <c r="A14792" s="13">
        <v>42279.104166666664</v>
      </c>
      <c r="B14792" s="75">
        <v>58.4333333333333</v>
      </c>
      <c r="C14792" s="75">
        <v>57.7666666666667</v>
      </c>
      <c r="D14792" s="75">
        <v>73.7666666666667</v>
      </c>
      <c r="E14792" s="75">
        <v>61.3833333333333</v>
      </c>
    </row>
    <row r="14793" ht="15.75" customHeight="1">
      <c r="A14793" s="13">
        <v>42279.114583333336</v>
      </c>
      <c r="B14793" s="75">
        <v>58.1833333333333</v>
      </c>
      <c r="C14793" s="75">
        <v>57.2666666666667</v>
      </c>
      <c r="D14793" s="75">
        <v>73.2666666666667</v>
      </c>
      <c r="E14793" s="75">
        <v>61.1333333333333</v>
      </c>
    </row>
    <row r="14794" ht="15.75" customHeight="1">
      <c r="A14794" s="13">
        <v>42279.125</v>
      </c>
      <c r="B14794" s="75">
        <v>57.9333333333333</v>
      </c>
      <c r="C14794" s="75">
        <v>56.8833333333333</v>
      </c>
      <c r="D14794" s="75">
        <v>73.0</v>
      </c>
      <c r="E14794" s="75">
        <v>60.8833333333333</v>
      </c>
    </row>
    <row r="14795" ht="15.75" customHeight="1">
      <c r="A14795" s="13">
        <v>42279.135416666664</v>
      </c>
      <c r="B14795" s="75">
        <v>57.6833333333333</v>
      </c>
      <c r="C14795" s="75">
        <v>56.6333333333333</v>
      </c>
      <c r="D14795" s="75">
        <v>73.0</v>
      </c>
      <c r="E14795" s="75">
        <v>60.6333333333333</v>
      </c>
    </row>
    <row r="14796" ht="15.75" customHeight="1">
      <c r="A14796" s="13">
        <v>42279.145833333336</v>
      </c>
      <c r="B14796" s="75">
        <v>57.4333333333333</v>
      </c>
      <c r="C14796" s="75">
        <v>56.3833333333333</v>
      </c>
      <c r="D14796" s="75">
        <v>73.0</v>
      </c>
      <c r="E14796" s="75">
        <v>60.3833333333333</v>
      </c>
    </row>
    <row r="14797" ht="15.75" customHeight="1">
      <c r="A14797" s="13">
        <v>42279.15625</v>
      </c>
      <c r="B14797" s="75">
        <v>57.1833333333333</v>
      </c>
      <c r="C14797" s="75">
        <v>56.1333333333333</v>
      </c>
      <c r="D14797" s="75">
        <v>73.0</v>
      </c>
      <c r="E14797" s="75">
        <v>60.1333333333333</v>
      </c>
    </row>
    <row r="14798" ht="15.75" customHeight="1">
      <c r="A14798" s="13">
        <v>42279.166666666664</v>
      </c>
      <c r="B14798" s="75">
        <v>57.0</v>
      </c>
      <c r="C14798" s="75">
        <v>55.8653846153846</v>
      </c>
      <c r="D14798" s="75">
        <v>73.0</v>
      </c>
      <c r="E14798" s="75">
        <v>59.8833333333333</v>
      </c>
    </row>
    <row r="14799" ht="15.75" customHeight="1">
      <c r="A14799" s="13">
        <v>42279.177083333336</v>
      </c>
      <c r="B14799" s="75">
        <v>57.0</v>
      </c>
      <c r="C14799" s="75">
        <v>55.5769230769231</v>
      </c>
      <c r="D14799" s="75">
        <v>73.0</v>
      </c>
      <c r="E14799" s="75">
        <v>59.6333333333333</v>
      </c>
    </row>
    <row r="14800" ht="15.75" customHeight="1">
      <c r="A14800" s="13">
        <v>42279.1875</v>
      </c>
      <c r="B14800" s="75">
        <v>57.0</v>
      </c>
      <c r="C14800" s="75">
        <v>55.2884615384615</v>
      </c>
      <c r="D14800" s="75">
        <v>73.0</v>
      </c>
      <c r="E14800" s="75">
        <v>59.3833333333333</v>
      </c>
    </row>
    <row r="14801" ht="15.75" customHeight="1">
      <c r="A14801" s="13">
        <v>42279.197916666664</v>
      </c>
      <c r="B14801" s="75">
        <v>57.0</v>
      </c>
      <c r="C14801" s="75">
        <v>55.0</v>
      </c>
      <c r="D14801" s="75">
        <v>73.0</v>
      </c>
      <c r="E14801" s="75">
        <v>59.1333333333333</v>
      </c>
    </row>
    <row r="14802" ht="15.75" customHeight="1">
      <c r="A14802" s="13">
        <v>42279.208333333336</v>
      </c>
      <c r="B14802" s="75">
        <v>57.0</v>
      </c>
      <c r="C14802" s="75">
        <v>56.0</v>
      </c>
      <c r="D14802" s="75">
        <v>72.7666666666667</v>
      </c>
      <c r="E14802" s="75">
        <v>58.8833333333333</v>
      </c>
    </row>
    <row r="14803" ht="15.75" customHeight="1">
      <c r="A14803" s="13">
        <v>42279.21875</v>
      </c>
      <c r="B14803" s="75">
        <v>57.0</v>
      </c>
      <c r="C14803" s="75">
        <v>56.0</v>
      </c>
      <c r="D14803" s="75">
        <v>72.2666666666667</v>
      </c>
      <c r="E14803" s="75">
        <v>58.6333333333333</v>
      </c>
    </row>
    <row r="14804" ht="15.75" customHeight="1">
      <c r="A14804" s="13">
        <v>42279.229166666664</v>
      </c>
      <c r="B14804" s="75">
        <v>57.0</v>
      </c>
      <c r="C14804" s="75">
        <v>56.0</v>
      </c>
      <c r="D14804" s="75">
        <v>71.7666666666667</v>
      </c>
      <c r="E14804" s="75">
        <v>58.3833333333333</v>
      </c>
    </row>
    <row r="14805" ht="15.75" customHeight="1">
      <c r="A14805" s="13">
        <v>42279.239583333336</v>
      </c>
      <c r="B14805" s="75">
        <v>57.0</v>
      </c>
      <c r="C14805" s="75">
        <v>56.0</v>
      </c>
      <c r="D14805" s="75">
        <v>71.2666666666667</v>
      </c>
      <c r="E14805" s="75">
        <v>58.1333333333333</v>
      </c>
    </row>
    <row r="14806" ht="15.75" customHeight="1">
      <c r="A14806" s="13">
        <v>42279.25</v>
      </c>
      <c r="B14806" s="75">
        <v>58.0666666666667</v>
      </c>
      <c r="C14806" s="75">
        <v>56.1166666666667</v>
      </c>
      <c r="D14806" s="75">
        <v>70.8833333333333</v>
      </c>
      <c r="E14806" s="75">
        <v>58.1166666666667</v>
      </c>
    </row>
    <row r="14807" ht="15.75" customHeight="1">
      <c r="A14807" s="13">
        <v>42279.260416666664</v>
      </c>
      <c r="B14807" s="75">
        <v>58.3166666666667</v>
      </c>
      <c r="C14807" s="75">
        <v>56.3666666666667</v>
      </c>
      <c r="D14807" s="75">
        <v>70.6333333333333</v>
      </c>
      <c r="E14807" s="75">
        <v>58.3666666666667</v>
      </c>
    </row>
    <row r="14808" ht="15.75" customHeight="1">
      <c r="A14808" s="13">
        <v>42279.270833333336</v>
      </c>
      <c r="B14808" s="75">
        <v>58.5666666666667</v>
      </c>
      <c r="C14808" s="75">
        <v>56.6166666666667</v>
      </c>
      <c r="D14808" s="75">
        <v>70.3833333333333</v>
      </c>
      <c r="E14808" s="75">
        <v>58.6166666666667</v>
      </c>
    </row>
    <row r="14809" ht="15.75" customHeight="1">
      <c r="A14809" s="13">
        <v>42279.28125</v>
      </c>
      <c r="B14809" s="75">
        <v>58.8166666666667</v>
      </c>
      <c r="C14809" s="75">
        <v>56.8666666666667</v>
      </c>
      <c r="D14809" s="75">
        <v>70.1333333333333</v>
      </c>
      <c r="E14809" s="75">
        <v>58.8666666666667</v>
      </c>
    </row>
    <row r="14810" ht="15.75" customHeight="1">
      <c r="A14810" s="13">
        <v>42279.291666666664</v>
      </c>
      <c r="B14810" s="75">
        <v>59.2</v>
      </c>
      <c r="C14810" s="75">
        <v>57.4666666666667</v>
      </c>
      <c r="D14810" s="75">
        <v>70.1166666666667</v>
      </c>
      <c r="E14810" s="75">
        <v>59.35</v>
      </c>
    </row>
    <row r="14811" ht="15.75" customHeight="1">
      <c r="A14811" s="13">
        <v>42279.302083333336</v>
      </c>
      <c r="B14811" s="75">
        <v>59.95</v>
      </c>
      <c r="C14811" s="75">
        <v>58.4666666666667</v>
      </c>
      <c r="D14811" s="75">
        <v>70.3666666666667</v>
      </c>
      <c r="E14811" s="75">
        <v>60.1</v>
      </c>
    </row>
    <row r="14812" ht="15.75" customHeight="1">
      <c r="A14812" s="13">
        <v>42279.3125</v>
      </c>
      <c r="B14812" s="75">
        <v>60.7</v>
      </c>
      <c r="C14812" s="75">
        <v>59.4666666666667</v>
      </c>
      <c r="D14812" s="75">
        <v>70.6166666666667</v>
      </c>
      <c r="E14812" s="75">
        <v>60.85</v>
      </c>
    </row>
    <row r="14813" ht="15.75" customHeight="1">
      <c r="A14813" s="13">
        <v>42279.322916666664</v>
      </c>
      <c r="B14813" s="75">
        <v>61.45</v>
      </c>
      <c r="C14813" s="75">
        <v>60.4666666666667</v>
      </c>
      <c r="D14813" s="75">
        <v>70.8666666666667</v>
      </c>
      <c r="E14813" s="75">
        <v>61.6</v>
      </c>
    </row>
    <row r="14814" ht="15.75" customHeight="1">
      <c r="A14814" s="13">
        <v>42279.333333333336</v>
      </c>
      <c r="B14814" s="75">
        <v>62.2666666666667</v>
      </c>
      <c r="C14814" s="75">
        <v>61.2333333333333</v>
      </c>
      <c r="D14814" s="75">
        <v>71.5833333333333</v>
      </c>
      <c r="E14814" s="75">
        <v>62.35</v>
      </c>
    </row>
    <row r="14815" ht="15.75" customHeight="1">
      <c r="A14815" s="13">
        <v>42279.34375</v>
      </c>
      <c r="B14815" s="75">
        <v>63.2666666666667</v>
      </c>
      <c r="C14815" s="75">
        <v>61.7333333333333</v>
      </c>
      <c r="D14815" s="75">
        <v>72.8333333333333</v>
      </c>
      <c r="E14815" s="75">
        <v>63.1</v>
      </c>
    </row>
    <row r="14816" ht="15.75" customHeight="1">
      <c r="A14816" s="13">
        <v>42279.354166666664</v>
      </c>
      <c r="B14816" s="75">
        <v>64.2666666666667</v>
      </c>
      <c r="C14816" s="75">
        <v>62.2333333333333</v>
      </c>
      <c r="D14816" s="75">
        <v>74.0833333333333</v>
      </c>
      <c r="E14816" s="75">
        <v>63.85</v>
      </c>
    </row>
    <row r="14817" ht="15.75" customHeight="1">
      <c r="A14817" s="13">
        <v>42279.364583333336</v>
      </c>
      <c r="B14817" s="75">
        <v>65.2666666666667</v>
      </c>
      <c r="C14817" s="75">
        <v>62.7333333333333</v>
      </c>
      <c r="D14817" s="75">
        <v>75.3333333333333</v>
      </c>
      <c r="E14817" s="75">
        <v>64.6</v>
      </c>
    </row>
    <row r="14818" ht="15.75" customHeight="1">
      <c r="A14818" s="13">
        <v>42279.375</v>
      </c>
      <c r="B14818" s="75">
        <v>66.0</v>
      </c>
      <c r="C14818" s="75">
        <v>63.5833333333333</v>
      </c>
      <c r="D14818" s="75">
        <v>76.5833333333333</v>
      </c>
      <c r="E14818" s="75">
        <v>65.4666666666667</v>
      </c>
    </row>
    <row r="14819" ht="15.75" customHeight="1">
      <c r="A14819" s="13">
        <v>42279.385416666664</v>
      </c>
      <c r="B14819" s="75">
        <v>66.0</v>
      </c>
      <c r="C14819" s="75">
        <v>64.8333333333333</v>
      </c>
      <c r="D14819" s="75">
        <v>77.8333333333333</v>
      </c>
      <c r="E14819" s="75">
        <v>66.4666666666667</v>
      </c>
    </row>
    <row r="14820" ht="15.75" customHeight="1">
      <c r="A14820" s="13">
        <v>42279.395833333336</v>
      </c>
      <c r="B14820" s="75">
        <v>66.0</v>
      </c>
      <c r="C14820" s="75">
        <v>66.0833333333333</v>
      </c>
      <c r="D14820" s="75">
        <v>79.0833333333333</v>
      </c>
      <c r="E14820" s="75">
        <v>67.4666666666667</v>
      </c>
    </row>
    <row r="14821" ht="15.75" customHeight="1">
      <c r="A14821" s="13">
        <v>42279.40625</v>
      </c>
      <c r="B14821" s="75">
        <v>66.0</v>
      </c>
      <c r="C14821" s="75">
        <v>67.3333333333333</v>
      </c>
      <c r="D14821" s="75">
        <v>80.3333333333333</v>
      </c>
      <c r="E14821" s="75">
        <v>68.4666666666667</v>
      </c>
    </row>
    <row r="14822" ht="15.75" customHeight="1">
      <c r="A14822" s="13">
        <v>42279.416666666664</v>
      </c>
      <c r="B14822" s="75">
        <v>66.1333333333333</v>
      </c>
      <c r="C14822" s="75">
        <v>68.4666666666667</v>
      </c>
      <c r="D14822" s="75">
        <v>81.5833333333333</v>
      </c>
      <c r="E14822" s="75">
        <v>69.2333333333333</v>
      </c>
    </row>
    <row r="14823" ht="15.75" customHeight="1">
      <c r="A14823" s="13">
        <v>42279.427083333336</v>
      </c>
      <c r="B14823" s="75">
        <v>66.6333333333333</v>
      </c>
      <c r="C14823" s="75">
        <v>69.4666666666667</v>
      </c>
      <c r="D14823" s="75">
        <v>82.8333333333333</v>
      </c>
      <c r="E14823" s="75">
        <v>69.7333333333333</v>
      </c>
    </row>
    <row r="14824" ht="15.75" customHeight="1">
      <c r="A14824" s="13">
        <v>42279.4375</v>
      </c>
      <c r="B14824" s="75">
        <v>67.1333333333333</v>
      </c>
      <c r="C14824" s="75">
        <v>70.4666666666667</v>
      </c>
      <c r="D14824" s="75">
        <v>84.0833333333333</v>
      </c>
      <c r="E14824" s="75">
        <v>70.2333333333333</v>
      </c>
    </row>
    <row r="14825" ht="15.75" customHeight="1">
      <c r="A14825" s="13">
        <v>42279.447916666664</v>
      </c>
      <c r="B14825" s="75">
        <v>67.6333333333333</v>
      </c>
      <c r="C14825" s="75">
        <v>71.4666666666667</v>
      </c>
      <c r="D14825" s="75">
        <v>85.3333333333333</v>
      </c>
      <c r="E14825" s="75">
        <v>70.7333333333333</v>
      </c>
    </row>
    <row r="14826" ht="15.75" customHeight="1">
      <c r="A14826" s="13">
        <v>42279.458333333336</v>
      </c>
      <c r="B14826" s="75">
        <v>68.1333333333333</v>
      </c>
      <c r="C14826" s="75">
        <v>72.4666666666667</v>
      </c>
      <c r="D14826" s="75">
        <v>86.35</v>
      </c>
      <c r="E14826" s="75">
        <v>71.4666666666667</v>
      </c>
    </row>
    <row r="14827" ht="15.75" customHeight="1">
      <c r="A14827" s="13">
        <v>42279.46875</v>
      </c>
      <c r="B14827" s="75">
        <v>68.6333333333333</v>
      </c>
      <c r="C14827" s="75">
        <v>73.4666666666667</v>
      </c>
      <c r="D14827" s="75">
        <v>87.1</v>
      </c>
      <c r="E14827" s="75">
        <v>72.4666666666667</v>
      </c>
    </row>
    <row r="14828" ht="15.75" customHeight="1">
      <c r="A14828" s="13">
        <v>42279.479166666664</v>
      </c>
      <c r="B14828" s="75">
        <v>69.1333333333333</v>
      </c>
      <c r="C14828" s="75">
        <v>74.4666666666667</v>
      </c>
      <c r="D14828" s="75">
        <v>87.85</v>
      </c>
      <c r="E14828" s="75">
        <v>73.4666666666667</v>
      </c>
    </row>
    <row r="14829" ht="15.75" customHeight="1">
      <c r="A14829" s="13">
        <v>42279.489583333336</v>
      </c>
      <c r="B14829" s="75">
        <v>69.6333333333333</v>
      </c>
      <c r="C14829" s="75">
        <v>75.4666666666667</v>
      </c>
      <c r="D14829" s="75">
        <v>88.6</v>
      </c>
      <c r="E14829" s="75">
        <v>74.4666666666667</v>
      </c>
    </row>
    <row r="14830" ht="15.75" customHeight="1">
      <c r="A14830" s="13">
        <v>42279.5</v>
      </c>
      <c r="B14830" s="75">
        <v>70.2</v>
      </c>
      <c r="C14830" s="75">
        <v>76.35</v>
      </c>
      <c r="D14830" s="75">
        <v>89.35</v>
      </c>
      <c r="E14830" s="75">
        <v>75.35</v>
      </c>
    </row>
    <row r="14831" ht="15.75" customHeight="1">
      <c r="A14831" s="13">
        <v>42279.510416666664</v>
      </c>
      <c r="B14831" s="75">
        <v>70.95</v>
      </c>
      <c r="C14831" s="75">
        <v>77.1</v>
      </c>
      <c r="D14831" s="75">
        <v>90.1</v>
      </c>
      <c r="E14831" s="75">
        <v>76.1</v>
      </c>
    </row>
    <row r="14832" ht="15.75" customHeight="1">
      <c r="A14832" s="13">
        <v>42279.520833333336</v>
      </c>
      <c r="B14832" s="75">
        <v>71.7</v>
      </c>
      <c r="C14832" s="75">
        <v>77.85</v>
      </c>
      <c r="D14832" s="75">
        <v>90.85</v>
      </c>
      <c r="E14832" s="75">
        <v>76.85</v>
      </c>
    </row>
    <row r="14833" ht="15.75" customHeight="1">
      <c r="A14833" s="13">
        <v>42279.53125</v>
      </c>
      <c r="B14833" s="75">
        <v>72.45</v>
      </c>
      <c r="C14833" s="75">
        <v>78.6</v>
      </c>
      <c r="D14833" s="75">
        <v>91.6</v>
      </c>
      <c r="E14833" s="75">
        <v>77.6</v>
      </c>
    </row>
    <row r="14834" ht="15.75" customHeight="1">
      <c r="A14834" s="13">
        <v>42279.541666666664</v>
      </c>
      <c r="B14834" s="75">
        <v>72.7333333333333</v>
      </c>
      <c r="C14834" s="75">
        <v>79.0</v>
      </c>
      <c r="D14834" s="75">
        <v>92.1166666666667</v>
      </c>
      <c r="E14834" s="75">
        <v>78.2333333333333</v>
      </c>
    </row>
    <row r="14835" ht="15.75" customHeight="1">
      <c r="A14835" s="13">
        <v>42279.552083333336</v>
      </c>
      <c r="B14835" s="75">
        <v>71.7333333333333</v>
      </c>
      <c r="C14835" s="75">
        <v>79.0</v>
      </c>
      <c r="D14835" s="75">
        <v>92.3666666666667</v>
      </c>
      <c r="E14835" s="75">
        <v>78.7333333333333</v>
      </c>
    </row>
    <row r="14836" ht="15.75" customHeight="1">
      <c r="A14836" s="13">
        <v>42279.5625</v>
      </c>
      <c r="B14836" s="75">
        <v>70.7333333333333</v>
      </c>
      <c r="C14836" s="75">
        <v>79.0</v>
      </c>
      <c r="D14836" s="75">
        <v>92.6166666666667</v>
      </c>
      <c r="E14836" s="75">
        <v>79.2333333333333</v>
      </c>
    </row>
    <row r="14837" ht="15.75" customHeight="1">
      <c r="A14837" s="13">
        <v>42279.572916666664</v>
      </c>
      <c r="B14837" s="75">
        <v>69.7333333333333</v>
      </c>
      <c r="C14837" s="75">
        <v>79.0</v>
      </c>
      <c r="D14837" s="75">
        <v>92.8666666666667</v>
      </c>
      <c r="E14837" s="75">
        <v>79.7333333333333</v>
      </c>
    </row>
    <row r="14838" ht="15.75" customHeight="1">
      <c r="A14838" s="13">
        <v>42279.583333333336</v>
      </c>
      <c r="B14838" s="75">
        <v>68.9333333333333</v>
      </c>
      <c r="C14838" s="75">
        <v>79.0</v>
      </c>
      <c r="D14838" s="75">
        <v>92.8833333333333</v>
      </c>
      <c r="E14838" s="75">
        <v>80.0</v>
      </c>
    </row>
    <row r="14839" ht="15.75" customHeight="1">
      <c r="A14839" s="13">
        <v>42279.59375</v>
      </c>
      <c r="B14839" s="75">
        <v>68.6833333333333</v>
      </c>
      <c r="C14839" s="75">
        <v>79.0</v>
      </c>
      <c r="D14839" s="75">
        <v>92.6333333333333</v>
      </c>
      <c r="E14839" s="75">
        <v>80.0</v>
      </c>
    </row>
    <row r="14840" ht="15.75" customHeight="1">
      <c r="A14840" s="13">
        <v>42279.604166666664</v>
      </c>
      <c r="B14840" s="75">
        <v>68.4333333333333</v>
      </c>
      <c r="C14840" s="75">
        <v>79.0</v>
      </c>
      <c r="D14840" s="75">
        <v>92.3833333333333</v>
      </c>
      <c r="E14840" s="75">
        <v>80.0</v>
      </c>
    </row>
    <row r="14841" ht="15.75" customHeight="1">
      <c r="A14841" s="13">
        <v>42279.614583333336</v>
      </c>
      <c r="B14841" s="75">
        <v>68.1833333333333</v>
      </c>
      <c r="C14841" s="75">
        <v>79.0</v>
      </c>
      <c r="D14841" s="75">
        <v>92.1333333333333</v>
      </c>
      <c r="E14841" s="75">
        <v>80.0</v>
      </c>
    </row>
    <row r="14842" ht="15.75" customHeight="1">
      <c r="A14842" s="13">
        <v>42279.625</v>
      </c>
      <c r="B14842" s="75">
        <v>68.0666666666667</v>
      </c>
      <c r="C14842" s="75">
        <v>78.7666666666667</v>
      </c>
      <c r="D14842" s="75">
        <v>92.0</v>
      </c>
      <c r="E14842" s="75">
        <v>80.0</v>
      </c>
    </row>
    <row r="14843" ht="15.75" customHeight="1">
      <c r="A14843" s="13">
        <v>42279.635416666664</v>
      </c>
      <c r="B14843" s="75">
        <v>68.3166666666667</v>
      </c>
      <c r="C14843" s="75">
        <v>78.2666666666667</v>
      </c>
      <c r="D14843" s="75">
        <v>92.0</v>
      </c>
      <c r="E14843" s="75">
        <v>80.0</v>
      </c>
    </row>
    <row r="14844" ht="15.75" customHeight="1">
      <c r="A14844" s="13">
        <v>42279.645833333336</v>
      </c>
      <c r="B14844" s="75">
        <v>68.5666666666667</v>
      </c>
      <c r="C14844" s="75">
        <v>77.7666666666667</v>
      </c>
      <c r="D14844" s="75">
        <v>92.0</v>
      </c>
      <c r="E14844" s="75">
        <v>80.0</v>
      </c>
    </row>
    <row r="14845" ht="15.75" customHeight="1">
      <c r="A14845" s="13">
        <v>42279.65625</v>
      </c>
      <c r="B14845" s="75">
        <v>68.8166666666667</v>
      </c>
      <c r="C14845" s="75">
        <v>77.2666666666667</v>
      </c>
      <c r="D14845" s="75">
        <v>92.0</v>
      </c>
      <c r="E14845" s="75">
        <v>80.0</v>
      </c>
    </row>
    <row r="14846" ht="15.75" customHeight="1">
      <c r="A14846" s="13">
        <v>42279.666666666664</v>
      </c>
      <c r="B14846" s="75">
        <v>68.8666666666667</v>
      </c>
      <c r="C14846" s="75">
        <v>76.7666666666667</v>
      </c>
      <c r="D14846" s="75">
        <v>91.5333333333333</v>
      </c>
      <c r="E14846" s="75">
        <v>80.0</v>
      </c>
    </row>
    <row r="14847" ht="15.75" customHeight="1">
      <c r="A14847" s="13">
        <v>42279.677083333336</v>
      </c>
      <c r="B14847" s="75">
        <v>68.3666666666667</v>
      </c>
      <c r="C14847" s="75">
        <v>76.2666666666667</v>
      </c>
      <c r="D14847" s="75">
        <v>90.5333333333333</v>
      </c>
      <c r="E14847" s="75">
        <v>80.0</v>
      </c>
    </row>
    <row r="14848" ht="15.75" customHeight="1">
      <c r="A14848" s="13">
        <v>42279.6875</v>
      </c>
      <c r="B14848" s="75">
        <v>67.8666666666667</v>
      </c>
      <c r="C14848" s="75">
        <v>75.7666666666667</v>
      </c>
      <c r="D14848" s="75">
        <v>89.5333333333333</v>
      </c>
      <c r="E14848" s="75">
        <v>80.0</v>
      </c>
    </row>
    <row r="14849" ht="15.75" customHeight="1">
      <c r="A14849" s="13">
        <v>42279.697916666664</v>
      </c>
      <c r="B14849" s="75">
        <v>67.3666666666667</v>
      </c>
      <c r="C14849" s="75">
        <v>75.2666666666667</v>
      </c>
      <c r="D14849" s="75">
        <v>88.5333333333333</v>
      </c>
      <c r="E14849" s="75">
        <v>80.0</v>
      </c>
    </row>
    <row r="14850" ht="15.75" customHeight="1">
      <c r="A14850" s="13">
        <v>42279.708333333336</v>
      </c>
      <c r="B14850" s="75">
        <v>66.7333333333333</v>
      </c>
      <c r="C14850" s="75">
        <v>74.3</v>
      </c>
      <c r="D14850" s="75">
        <v>87.8833333333333</v>
      </c>
      <c r="E14850" s="75">
        <v>79.7666666666667</v>
      </c>
    </row>
    <row r="14851" ht="15.75" customHeight="1">
      <c r="A14851" s="13">
        <v>42279.71875</v>
      </c>
      <c r="B14851" s="75">
        <v>65.7333333333333</v>
      </c>
      <c r="C14851" s="75">
        <v>72.8</v>
      </c>
      <c r="D14851" s="75">
        <v>87.6333333333333</v>
      </c>
      <c r="E14851" s="75">
        <v>79.2666666666667</v>
      </c>
    </row>
    <row r="14852" ht="15.75" customHeight="1">
      <c r="A14852" s="13">
        <v>42279.729166666664</v>
      </c>
      <c r="B14852" s="75">
        <v>64.7333333333333</v>
      </c>
      <c r="C14852" s="75">
        <v>71.3</v>
      </c>
      <c r="D14852" s="75">
        <v>87.3833333333333</v>
      </c>
      <c r="E14852" s="75">
        <v>78.7666666666667</v>
      </c>
    </row>
    <row r="14853" ht="15.75" customHeight="1">
      <c r="A14853" s="13">
        <v>42279.739583333336</v>
      </c>
      <c r="B14853" s="75">
        <v>63.7333333333333</v>
      </c>
      <c r="C14853" s="75">
        <v>69.8</v>
      </c>
      <c r="D14853" s="75">
        <v>87.1333333333333</v>
      </c>
      <c r="E14853" s="75">
        <v>78.2666666666667</v>
      </c>
    </row>
    <row r="14854" ht="15.75" customHeight="1">
      <c r="A14854" s="13">
        <v>42279.75</v>
      </c>
      <c r="B14854" s="75">
        <v>62.8666666666667</v>
      </c>
      <c r="C14854" s="75">
        <v>68.65</v>
      </c>
      <c r="D14854" s="75">
        <v>86.65</v>
      </c>
      <c r="E14854" s="75">
        <v>77.65</v>
      </c>
    </row>
    <row r="14855" ht="15.75" customHeight="1">
      <c r="A14855" s="13">
        <v>42279.760416666664</v>
      </c>
      <c r="B14855" s="75">
        <v>62.3666666666667</v>
      </c>
      <c r="C14855" s="75">
        <v>67.9</v>
      </c>
      <c r="D14855" s="75">
        <v>85.9</v>
      </c>
      <c r="E14855" s="75">
        <v>76.9</v>
      </c>
    </row>
    <row r="14856" ht="15.75" customHeight="1">
      <c r="A14856" s="13">
        <v>42279.770833333336</v>
      </c>
      <c r="B14856" s="75">
        <v>61.8666666666667</v>
      </c>
      <c r="C14856" s="75">
        <v>67.15</v>
      </c>
      <c r="D14856" s="75">
        <v>85.15</v>
      </c>
      <c r="E14856" s="75">
        <v>76.15</v>
      </c>
    </row>
    <row r="14857" ht="15.75" customHeight="1">
      <c r="A14857" s="13">
        <v>42279.78125</v>
      </c>
      <c r="B14857" s="75">
        <v>61.3666666666667</v>
      </c>
      <c r="C14857" s="75">
        <v>66.4</v>
      </c>
      <c r="D14857" s="75">
        <v>84.4</v>
      </c>
      <c r="E14857" s="75">
        <v>75.4</v>
      </c>
    </row>
    <row r="14858" ht="15.75" customHeight="1">
      <c r="A14858" s="13">
        <v>42279.791666666664</v>
      </c>
      <c r="B14858" s="75">
        <v>61.0</v>
      </c>
      <c r="C14858" s="75">
        <v>65.7666666666667</v>
      </c>
      <c r="D14858" s="75">
        <v>83.7666666666667</v>
      </c>
      <c r="E14858" s="75">
        <v>74.8833333333333</v>
      </c>
    </row>
    <row r="14859" ht="15.75" customHeight="1">
      <c r="A14859" s="13">
        <v>42279.802083333336</v>
      </c>
      <c r="B14859" s="75">
        <v>61.0</v>
      </c>
      <c r="C14859" s="75">
        <v>65.2666666666667</v>
      </c>
      <c r="D14859" s="75">
        <v>83.2666666666667</v>
      </c>
      <c r="E14859" s="75">
        <v>74.6333333333333</v>
      </c>
    </row>
    <row r="14860" ht="15.75" customHeight="1">
      <c r="A14860" s="13">
        <v>42279.8125</v>
      </c>
      <c r="B14860" s="75">
        <v>61.0</v>
      </c>
      <c r="C14860" s="75">
        <v>64.7666666666667</v>
      </c>
      <c r="D14860" s="75">
        <v>82.7666666666667</v>
      </c>
      <c r="E14860" s="75">
        <v>74.3833333333333</v>
      </c>
    </row>
    <row r="14861" ht="15.75" customHeight="1">
      <c r="A14861" s="13">
        <v>42279.822916666664</v>
      </c>
      <c r="B14861" s="75">
        <v>61.0</v>
      </c>
      <c r="C14861" s="75">
        <v>64.2666666666667</v>
      </c>
      <c r="D14861" s="75">
        <v>82.2666666666667</v>
      </c>
      <c r="E14861" s="75">
        <v>74.1333333333333</v>
      </c>
    </row>
    <row r="14862" ht="15.75" customHeight="1">
      <c r="A14862" s="13">
        <v>42279.833333333336</v>
      </c>
      <c r="B14862" s="75">
        <v>60.9333333333333</v>
      </c>
      <c r="C14862" s="75">
        <v>63.8833333333333</v>
      </c>
      <c r="D14862" s="75">
        <v>81.7666666666667</v>
      </c>
      <c r="E14862" s="75">
        <v>73.7666666666667</v>
      </c>
    </row>
    <row r="14863" ht="15.75" customHeight="1">
      <c r="A14863" s="13">
        <v>42279.84375</v>
      </c>
      <c r="B14863" s="75">
        <v>60.6833333333333</v>
      </c>
      <c r="C14863" s="75">
        <v>63.6333333333333</v>
      </c>
      <c r="D14863" s="75">
        <v>81.2666666666667</v>
      </c>
      <c r="E14863" s="75">
        <v>73.2666666666667</v>
      </c>
    </row>
    <row r="14864" ht="15.75" customHeight="1">
      <c r="A14864" s="13">
        <v>42279.854166666664</v>
      </c>
      <c r="B14864" s="75">
        <v>60.4333333333333</v>
      </c>
      <c r="C14864" s="75">
        <v>63.3833333333333</v>
      </c>
      <c r="D14864" s="75">
        <v>80.7666666666667</v>
      </c>
      <c r="E14864" s="75">
        <v>72.7666666666667</v>
      </c>
    </row>
    <row r="14865" ht="15.75" customHeight="1">
      <c r="A14865" s="13">
        <v>42279.864583333336</v>
      </c>
      <c r="B14865" s="75">
        <v>60.1833333333333</v>
      </c>
      <c r="C14865" s="75">
        <v>63.1333333333333</v>
      </c>
      <c r="D14865" s="75">
        <v>80.2666666666667</v>
      </c>
      <c r="E14865" s="75">
        <v>72.2666666666667</v>
      </c>
    </row>
    <row r="14866" ht="15.75" customHeight="1">
      <c r="A14866" s="13">
        <v>42279.875</v>
      </c>
      <c r="B14866" s="75">
        <v>60.0</v>
      </c>
      <c r="C14866" s="75">
        <v>62.8833333333333</v>
      </c>
      <c r="D14866" s="75">
        <v>79.8833333333333</v>
      </c>
      <c r="E14866" s="75">
        <v>71.65</v>
      </c>
    </row>
    <row r="14867" ht="15.75" customHeight="1">
      <c r="A14867" s="13">
        <v>42279.885416666664</v>
      </c>
      <c r="B14867" s="75">
        <v>60.0</v>
      </c>
      <c r="C14867" s="75">
        <v>62.6333333333333</v>
      </c>
      <c r="D14867" s="75">
        <v>79.6333333333333</v>
      </c>
      <c r="E14867" s="75">
        <v>70.9</v>
      </c>
    </row>
    <row r="14868" ht="15.75" customHeight="1">
      <c r="A14868" s="13">
        <v>42279.895833333336</v>
      </c>
      <c r="B14868" s="75">
        <v>60.0</v>
      </c>
      <c r="C14868" s="75">
        <v>62.3833333333333</v>
      </c>
      <c r="D14868" s="75">
        <v>79.3833333333333</v>
      </c>
      <c r="E14868" s="75">
        <v>70.15</v>
      </c>
    </row>
    <row r="14869" ht="15.75" customHeight="1">
      <c r="A14869" s="13">
        <v>42279.90625</v>
      </c>
      <c r="B14869" s="75">
        <v>60.0</v>
      </c>
      <c r="C14869" s="75">
        <v>62.1333333333333</v>
      </c>
      <c r="D14869" s="75">
        <v>79.1333333333333</v>
      </c>
      <c r="E14869" s="75">
        <v>69.4</v>
      </c>
    </row>
    <row r="14870" ht="15.75" customHeight="1">
      <c r="A14870" s="13">
        <v>42279.916666666664</v>
      </c>
      <c r="B14870" s="75">
        <v>59.9333333333333</v>
      </c>
      <c r="C14870" s="75">
        <v>62.0</v>
      </c>
      <c r="D14870" s="75">
        <v>78.7666666666667</v>
      </c>
      <c r="E14870" s="75">
        <v>69.0</v>
      </c>
    </row>
    <row r="14871" ht="15.75" customHeight="1">
      <c r="A14871" s="13">
        <v>42279.927083333336</v>
      </c>
      <c r="B14871" s="75">
        <v>59.6833333333333</v>
      </c>
      <c r="C14871" s="75">
        <v>62.0</v>
      </c>
      <c r="D14871" s="75">
        <v>78.2666666666667</v>
      </c>
      <c r="E14871" s="75">
        <v>69.0</v>
      </c>
    </row>
    <row r="14872" ht="15.75" customHeight="1">
      <c r="A14872" s="13">
        <v>42279.9375</v>
      </c>
      <c r="B14872" s="75">
        <v>59.4333333333333</v>
      </c>
      <c r="C14872" s="75">
        <v>62.0</v>
      </c>
      <c r="D14872" s="75">
        <v>77.7666666666667</v>
      </c>
      <c r="E14872" s="75">
        <v>69.0</v>
      </c>
    </row>
    <row r="14873" ht="15.75" customHeight="1">
      <c r="A14873" s="13">
        <v>42279.947916666664</v>
      </c>
      <c r="B14873" s="75">
        <v>59.1833333333333</v>
      </c>
      <c r="C14873" s="75">
        <v>62.0</v>
      </c>
      <c r="D14873" s="75">
        <v>77.2666666666667</v>
      </c>
      <c r="E14873" s="75">
        <v>69.0</v>
      </c>
    </row>
    <row r="14874" ht="15.75" customHeight="1">
      <c r="A14874" s="13">
        <v>42279.958333333336</v>
      </c>
      <c r="B14874" s="75">
        <v>59.0</v>
      </c>
      <c r="C14874" s="75">
        <v>61.7666666666667</v>
      </c>
      <c r="D14874" s="75">
        <v>76.8833333333333</v>
      </c>
      <c r="E14874" s="75">
        <v>68.65</v>
      </c>
    </row>
    <row r="14875" ht="15.75" customHeight="1">
      <c r="A14875" s="13">
        <v>42279.96875</v>
      </c>
      <c r="B14875" s="75">
        <v>59.0</v>
      </c>
      <c r="C14875" s="75">
        <v>61.2666666666667</v>
      </c>
      <c r="D14875" s="75">
        <v>76.6333333333333</v>
      </c>
      <c r="E14875" s="75">
        <v>67.9</v>
      </c>
    </row>
    <row r="14876" ht="15.75" customHeight="1">
      <c r="A14876" s="13">
        <v>42279.979166666664</v>
      </c>
      <c r="B14876" s="75">
        <v>59.0</v>
      </c>
      <c r="C14876" s="75">
        <v>60.7666666666667</v>
      </c>
      <c r="D14876" s="75">
        <v>76.3833333333333</v>
      </c>
      <c r="E14876" s="75">
        <v>67.15</v>
      </c>
    </row>
    <row r="14877" ht="15.75" customHeight="1">
      <c r="A14877" s="13">
        <v>42279.989583333336</v>
      </c>
      <c r="B14877" s="75">
        <v>59.0</v>
      </c>
      <c r="C14877" s="75">
        <v>60.2666666666667</v>
      </c>
      <c r="D14877" s="75">
        <v>76.1333333333333</v>
      </c>
      <c r="E14877" s="75">
        <v>66.4</v>
      </c>
    </row>
    <row r="14878" ht="15.75" customHeight="1">
      <c r="A14878" s="13">
        <v>42280.0</v>
      </c>
      <c r="B14878" s="75">
        <v>58.9333333333333</v>
      </c>
      <c r="C14878" s="75">
        <v>59.8833333333333</v>
      </c>
      <c r="D14878" s="75">
        <v>75.8833333333333</v>
      </c>
      <c r="E14878" s="75">
        <v>65.8833333333333</v>
      </c>
    </row>
    <row r="14879" ht="15.75" customHeight="1">
      <c r="A14879" s="13">
        <v>42280.010416666664</v>
      </c>
      <c r="B14879" s="75">
        <v>58.6833333333333</v>
      </c>
      <c r="C14879" s="75">
        <v>59.6333333333333</v>
      </c>
      <c r="D14879" s="75">
        <v>75.6333333333333</v>
      </c>
      <c r="E14879" s="75">
        <v>65.6333333333333</v>
      </c>
    </row>
    <row r="14880" ht="15.75" customHeight="1">
      <c r="A14880" s="13">
        <v>42280.020833333336</v>
      </c>
      <c r="B14880" s="75">
        <v>58.4333333333333</v>
      </c>
      <c r="C14880" s="75">
        <v>59.3833333333333</v>
      </c>
      <c r="D14880" s="75">
        <v>75.3833333333333</v>
      </c>
      <c r="E14880" s="75">
        <v>65.3833333333333</v>
      </c>
    </row>
    <row r="14881" ht="15.75" customHeight="1">
      <c r="A14881" s="13">
        <v>42280.03125</v>
      </c>
      <c r="B14881" s="75">
        <v>58.1833333333333</v>
      </c>
      <c r="C14881" s="75">
        <v>59.1333333333333</v>
      </c>
      <c r="D14881" s="75">
        <v>75.1333333333333</v>
      </c>
      <c r="E14881" s="75">
        <v>65.1333333333333</v>
      </c>
    </row>
    <row r="14882" ht="15.75" customHeight="1">
      <c r="A14882" s="13">
        <v>42280.041666666664</v>
      </c>
      <c r="B14882" s="75">
        <v>58.0</v>
      </c>
      <c r="C14882" s="75">
        <v>58.8833333333333</v>
      </c>
      <c r="D14882" s="75">
        <v>74.8833333333333</v>
      </c>
      <c r="E14882" s="75">
        <v>64.8833333333333</v>
      </c>
    </row>
    <row r="14883" ht="15.75" customHeight="1">
      <c r="A14883" s="13">
        <v>42280.052083333336</v>
      </c>
      <c r="B14883" s="75">
        <v>58.0</v>
      </c>
      <c r="C14883" s="75">
        <v>58.6333333333333</v>
      </c>
      <c r="D14883" s="75">
        <v>74.6333333333333</v>
      </c>
      <c r="E14883" s="75">
        <v>64.6333333333333</v>
      </c>
    </row>
    <row r="14884" ht="15.75" customHeight="1">
      <c r="A14884" s="13">
        <v>42280.0625</v>
      </c>
      <c r="B14884" s="75">
        <v>58.0</v>
      </c>
      <c r="C14884" s="75">
        <v>58.3833333333333</v>
      </c>
      <c r="D14884" s="75">
        <v>74.3833333333333</v>
      </c>
      <c r="E14884" s="75">
        <v>64.3833333333333</v>
      </c>
    </row>
    <row r="14885" ht="15.75" customHeight="1">
      <c r="A14885" s="13">
        <v>42280.072916666664</v>
      </c>
      <c r="B14885" s="75">
        <v>58.0</v>
      </c>
      <c r="C14885" s="75">
        <v>58.1333333333333</v>
      </c>
      <c r="D14885" s="75">
        <v>74.1333333333333</v>
      </c>
      <c r="E14885" s="75">
        <v>64.1333333333333</v>
      </c>
    </row>
    <row r="14886" ht="15.75" customHeight="1">
      <c r="A14886" s="13">
        <v>42280.083333333336</v>
      </c>
      <c r="B14886" s="75">
        <v>57.9333333333333</v>
      </c>
      <c r="C14886" s="75">
        <v>58.0</v>
      </c>
      <c r="D14886" s="75">
        <v>73.7666666666667</v>
      </c>
      <c r="E14886" s="75">
        <v>63.8833333333333</v>
      </c>
    </row>
    <row r="14887" ht="15.75" customHeight="1">
      <c r="A14887" s="13">
        <v>42280.09375</v>
      </c>
      <c r="B14887" s="75">
        <v>57.6833333333333</v>
      </c>
      <c r="C14887" s="75">
        <v>58.0</v>
      </c>
      <c r="D14887" s="75">
        <v>73.2666666666667</v>
      </c>
      <c r="E14887" s="75">
        <v>63.6333333333333</v>
      </c>
    </row>
    <row r="14888" ht="15.75" customHeight="1">
      <c r="A14888" s="13">
        <v>42280.104166666664</v>
      </c>
      <c r="B14888" s="75">
        <v>57.4333333333333</v>
      </c>
      <c r="C14888" s="75">
        <v>58.0</v>
      </c>
      <c r="D14888" s="75">
        <v>72.7666666666667</v>
      </c>
      <c r="E14888" s="75">
        <v>63.3833333333333</v>
      </c>
    </row>
    <row r="14889" ht="15.75" customHeight="1">
      <c r="A14889" s="13">
        <v>42280.114583333336</v>
      </c>
      <c r="B14889" s="75">
        <v>57.1833333333333</v>
      </c>
      <c r="C14889" s="75">
        <v>58.0</v>
      </c>
      <c r="D14889" s="75">
        <v>72.2666666666667</v>
      </c>
      <c r="E14889" s="75">
        <v>63.1333333333333</v>
      </c>
    </row>
    <row r="14890" ht="15.75" customHeight="1">
      <c r="A14890" s="13">
        <v>42280.125</v>
      </c>
      <c r="B14890" s="75">
        <v>56.9333333333333</v>
      </c>
      <c r="C14890" s="75">
        <v>57.8833333333333</v>
      </c>
      <c r="D14890" s="75">
        <v>72.0</v>
      </c>
      <c r="E14890" s="75">
        <v>62.8833333333333</v>
      </c>
    </row>
    <row r="14891" ht="15.75" customHeight="1">
      <c r="A14891" s="13">
        <v>42280.135416666664</v>
      </c>
      <c r="B14891" s="75">
        <v>56.6833333333333</v>
      </c>
      <c r="C14891" s="75">
        <v>57.6333333333333</v>
      </c>
      <c r="D14891" s="75">
        <v>72.0</v>
      </c>
      <c r="E14891" s="75">
        <v>62.6333333333333</v>
      </c>
    </row>
    <row r="14892" ht="15.75" customHeight="1">
      <c r="A14892" s="13">
        <v>42280.145833333336</v>
      </c>
      <c r="B14892" s="75">
        <v>56.4333333333333</v>
      </c>
      <c r="C14892" s="75">
        <v>57.3833333333333</v>
      </c>
      <c r="D14892" s="75">
        <v>72.0</v>
      </c>
      <c r="E14892" s="75">
        <v>62.3833333333333</v>
      </c>
    </row>
    <row r="14893" ht="15.75" customHeight="1">
      <c r="A14893" s="13">
        <v>42280.15625</v>
      </c>
      <c r="B14893" s="75">
        <v>56.1833333333333</v>
      </c>
      <c r="C14893" s="75">
        <v>57.1333333333333</v>
      </c>
      <c r="D14893" s="75">
        <v>72.0</v>
      </c>
      <c r="E14893" s="75">
        <v>62.1333333333333</v>
      </c>
    </row>
    <row r="14894" ht="15.75" customHeight="1">
      <c r="A14894" s="13">
        <v>42280.166666666664</v>
      </c>
      <c r="B14894" s="75">
        <v>56.0</v>
      </c>
      <c r="C14894" s="75">
        <v>56.65</v>
      </c>
      <c r="D14894" s="75">
        <v>71.8833333333333</v>
      </c>
      <c r="E14894" s="75">
        <v>61.8833333333333</v>
      </c>
    </row>
    <row r="14895" ht="15.75" customHeight="1">
      <c r="A14895" s="13">
        <v>42280.177083333336</v>
      </c>
      <c r="B14895" s="75">
        <v>56.0</v>
      </c>
      <c r="C14895" s="75">
        <v>55.9</v>
      </c>
      <c r="D14895" s="75">
        <v>71.6333333333333</v>
      </c>
      <c r="E14895" s="75">
        <v>61.6333333333333</v>
      </c>
    </row>
    <row r="14896" ht="15.75" customHeight="1">
      <c r="A14896" s="13">
        <v>42280.1875</v>
      </c>
      <c r="B14896" s="75">
        <v>56.0</v>
      </c>
      <c r="C14896" s="75">
        <v>55.15</v>
      </c>
      <c r="D14896" s="75">
        <v>71.3833333333333</v>
      </c>
      <c r="E14896" s="75">
        <v>61.3833333333333</v>
      </c>
    </row>
    <row r="14897" ht="15.75" customHeight="1">
      <c r="A14897" s="13">
        <v>42280.197916666664</v>
      </c>
      <c r="B14897" s="75">
        <v>56.0</v>
      </c>
      <c r="C14897" s="75">
        <v>54.4</v>
      </c>
      <c r="D14897" s="75">
        <v>71.1333333333333</v>
      </c>
      <c r="E14897" s="75">
        <v>61.1333333333333</v>
      </c>
    </row>
    <row r="14898" ht="15.75" customHeight="1">
      <c r="A14898" s="13">
        <v>42280.208333333336</v>
      </c>
      <c r="B14898" s="75">
        <v>56.0666666666667</v>
      </c>
      <c r="C14898" s="75">
        <v>54.1166666666667</v>
      </c>
      <c r="D14898" s="75">
        <v>70.7666666666667</v>
      </c>
      <c r="E14898" s="75">
        <v>61.1166666666667</v>
      </c>
    </row>
    <row r="14899" ht="15.75" customHeight="1">
      <c r="A14899" s="13">
        <v>42280.21875</v>
      </c>
      <c r="B14899" s="75">
        <v>56.3166666666667</v>
      </c>
      <c r="C14899" s="75">
        <v>54.3666666666667</v>
      </c>
      <c r="D14899" s="75">
        <v>70.2666666666667</v>
      </c>
      <c r="E14899" s="75">
        <v>61.3666666666667</v>
      </c>
    </row>
    <row r="14900" ht="15.75" customHeight="1">
      <c r="A14900" s="13">
        <v>42280.229166666664</v>
      </c>
      <c r="B14900" s="75">
        <v>56.5666666666667</v>
      </c>
      <c r="C14900" s="75">
        <v>54.6166666666667</v>
      </c>
      <c r="D14900" s="75">
        <v>69.7666666666667</v>
      </c>
      <c r="E14900" s="75">
        <v>61.6166666666667</v>
      </c>
    </row>
    <row r="14901" ht="15.75" customHeight="1">
      <c r="A14901" s="13">
        <v>42280.239583333336</v>
      </c>
      <c r="B14901" s="75">
        <v>56.8166666666667</v>
      </c>
      <c r="C14901" s="75">
        <v>54.8666666666667</v>
      </c>
      <c r="D14901" s="75">
        <v>69.2666666666667</v>
      </c>
      <c r="E14901" s="75">
        <v>61.8666666666667</v>
      </c>
    </row>
    <row r="14902" ht="15.75" customHeight="1">
      <c r="A14902" s="13">
        <v>42280.25</v>
      </c>
      <c r="B14902" s="75">
        <v>57.0</v>
      </c>
      <c r="C14902" s="75">
        <v>55.0</v>
      </c>
      <c r="D14902" s="75">
        <v>68.8833333333333</v>
      </c>
      <c r="E14902" s="75">
        <v>62.1166666666667</v>
      </c>
    </row>
    <row r="14903" ht="15.75" customHeight="1">
      <c r="A14903" s="13">
        <v>42280.260416666664</v>
      </c>
      <c r="B14903" s="75">
        <v>57.0</v>
      </c>
      <c r="C14903" s="75">
        <v>55.0</v>
      </c>
      <c r="D14903" s="75">
        <v>68.6333333333333</v>
      </c>
      <c r="E14903" s="75">
        <v>62.3666666666667</v>
      </c>
    </row>
    <row r="14904" ht="15.75" customHeight="1">
      <c r="A14904" s="13">
        <v>42280.270833333336</v>
      </c>
      <c r="B14904" s="75">
        <v>57.0</v>
      </c>
      <c r="C14904" s="75">
        <v>55.0</v>
      </c>
      <c r="D14904" s="75">
        <v>68.3833333333333</v>
      </c>
      <c r="E14904" s="75">
        <v>62.6166666666667</v>
      </c>
    </row>
    <row r="14905" ht="15.75" customHeight="1">
      <c r="A14905" s="13">
        <v>42280.28125</v>
      </c>
      <c r="B14905" s="75">
        <v>57.0</v>
      </c>
      <c r="C14905" s="75">
        <v>55.0</v>
      </c>
      <c r="D14905" s="75">
        <v>68.1333333333333</v>
      </c>
      <c r="E14905" s="75">
        <v>62.8666666666667</v>
      </c>
    </row>
    <row r="14906" ht="15.75" customHeight="1">
      <c r="A14906" s="13">
        <v>42280.291666666664</v>
      </c>
      <c r="B14906" s="75">
        <v>57.2</v>
      </c>
      <c r="C14906" s="75">
        <v>55.35</v>
      </c>
      <c r="D14906" s="75">
        <v>68.1166666666667</v>
      </c>
      <c r="E14906" s="75">
        <v>63.7</v>
      </c>
    </row>
    <row r="14907" ht="15.75" customHeight="1">
      <c r="A14907" s="13">
        <v>42280.302083333336</v>
      </c>
      <c r="B14907" s="75">
        <v>57.95</v>
      </c>
      <c r="C14907" s="75">
        <v>56.1</v>
      </c>
      <c r="D14907" s="75">
        <v>68.3666666666667</v>
      </c>
      <c r="E14907" s="75">
        <v>65.2</v>
      </c>
    </row>
    <row r="14908" ht="15.75" customHeight="1">
      <c r="A14908" s="13">
        <v>42280.3125</v>
      </c>
      <c r="B14908" s="75">
        <v>58.7</v>
      </c>
      <c r="C14908" s="75">
        <v>56.85</v>
      </c>
      <c r="D14908" s="75">
        <v>68.6166666666667</v>
      </c>
      <c r="E14908" s="75">
        <v>66.7</v>
      </c>
    </row>
    <row r="14909" ht="15.75" customHeight="1">
      <c r="A14909" s="13">
        <v>42280.322916666664</v>
      </c>
      <c r="B14909" s="75">
        <v>59.45</v>
      </c>
      <c r="C14909" s="75">
        <v>57.6</v>
      </c>
      <c r="D14909" s="75">
        <v>68.8666666666667</v>
      </c>
      <c r="E14909" s="75">
        <v>68.2</v>
      </c>
    </row>
    <row r="14910" ht="15.75" customHeight="1">
      <c r="A14910" s="13">
        <v>42280.333333333336</v>
      </c>
      <c r="B14910" s="75">
        <v>60.2</v>
      </c>
      <c r="C14910" s="75">
        <v>58.5833333333333</v>
      </c>
      <c r="D14910" s="75">
        <v>69.35</v>
      </c>
      <c r="E14910" s="75">
        <v>69.5833333333333</v>
      </c>
    </row>
    <row r="14911" ht="15.75" customHeight="1">
      <c r="A14911" s="13">
        <v>42280.34375</v>
      </c>
      <c r="B14911" s="75">
        <v>60.95</v>
      </c>
      <c r="C14911" s="75">
        <v>59.8333333333333</v>
      </c>
      <c r="D14911" s="75">
        <v>70.1</v>
      </c>
      <c r="E14911" s="75">
        <v>70.8333333333333</v>
      </c>
    </row>
    <row r="14912" ht="15.75" customHeight="1">
      <c r="A14912" s="13">
        <v>42280.354166666664</v>
      </c>
      <c r="B14912" s="75">
        <v>61.7</v>
      </c>
      <c r="C14912" s="75">
        <v>61.0833333333333</v>
      </c>
      <c r="D14912" s="75">
        <v>70.85</v>
      </c>
      <c r="E14912" s="75">
        <v>72.0833333333333</v>
      </c>
    </row>
    <row r="14913" ht="15.75" customHeight="1">
      <c r="A14913" s="13">
        <v>42280.364583333336</v>
      </c>
      <c r="B14913" s="75">
        <v>62.45</v>
      </c>
      <c r="C14913" s="75">
        <v>62.3333333333333</v>
      </c>
      <c r="D14913" s="75">
        <v>71.6</v>
      </c>
      <c r="E14913" s="75">
        <v>73.3333333333333</v>
      </c>
    </row>
    <row r="14914" ht="15.75" customHeight="1">
      <c r="A14914" s="13">
        <v>42280.375</v>
      </c>
      <c r="B14914" s="75">
        <v>63.1333333333333</v>
      </c>
      <c r="C14914" s="75">
        <v>63.5833333333333</v>
      </c>
      <c r="D14914" s="75">
        <v>72.5833333333333</v>
      </c>
      <c r="E14914" s="75">
        <v>74.35</v>
      </c>
    </row>
    <row r="14915" ht="15.75" customHeight="1">
      <c r="A14915" s="13">
        <v>42280.385416666664</v>
      </c>
      <c r="B14915" s="75">
        <v>63.6333333333333</v>
      </c>
      <c r="C14915" s="75">
        <v>64.8333333333333</v>
      </c>
      <c r="D14915" s="75">
        <v>73.8333333333333</v>
      </c>
      <c r="E14915" s="75">
        <v>75.1</v>
      </c>
    </row>
    <row r="14916" ht="15.75" customHeight="1">
      <c r="A14916" s="13">
        <v>42280.395833333336</v>
      </c>
      <c r="B14916" s="75">
        <v>64.1333333333333</v>
      </c>
      <c r="C14916" s="75">
        <v>66.0833333333333</v>
      </c>
      <c r="D14916" s="75">
        <v>75.0833333333333</v>
      </c>
      <c r="E14916" s="75">
        <v>75.85</v>
      </c>
    </row>
    <row r="14917" ht="15.75" customHeight="1">
      <c r="A14917" s="13">
        <v>42280.40625</v>
      </c>
      <c r="B14917" s="75">
        <v>64.6333333333333</v>
      </c>
      <c r="C14917" s="75">
        <v>67.3333333333333</v>
      </c>
      <c r="D14917" s="75">
        <v>76.3333333333333</v>
      </c>
      <c r="E14917" s="75">
        <v>76.6</v>
      </c>
    </row>
    <row r="14918" ht="15.75" customHeight="1">
      <c r="A14918" s="13">
        <v>42280.416666666664</v>
      </c>
      <c r="B14918" s="75">
        <v>65.2666666666667</v>
      </c>
      <c r="C14918" s="75">
        <v>68.4666666666667</v>
      </c>
      <c r="D14918" s="75">
        <v>77.5833333333333</v>
      </c>
      <c r="E14918" s="75">
        <v>77.2333333333333</v>
      </c>
    </row>
    <row r="14919" ht="15.75" customHeight="1">
      <c r="A14919" s="13">
        <v>42280.427083333336</v>
      </c>
      <c r="B14919" s="75">
        <v>66.2666666666667</v>
      </c>
      <c r="C14919" s="75">
        <v>69.4666666666667</v>
      </c>
      <c r="D14919" s="75">
        <v>78.8333333333333</v>
      </c>
      <c r="E14919" s="75">
        <v>77.7333333333333</v>
      </c>
    </row>
    <row r="14920" ht="15.75" customHeight="1">
      <c r="A14920" s="13">
        <v>42280.4375</v>
      </c>
      <c r="B14920" s="75">
        <v>67.2666666666667</v>
      </c>
      <c r="C14920" s="75">
        <v>70.4666666666667</v>
      </c>
      <c r="D14920" s="75">
        <v>80.0833333333333</v>
      </c>
      <c r="E14920" s="75">
        <v>78.2333333333333</v>
      </c>
    </row>
    <row r="14921" ht="15.75" customHeight="1">
      <c r="A14921" s="13">
        <v>42280.447916666664</v>
      </c>
      <c r="B14921" s="75">
        <v>68.2666666666667</v>
      </c>
      <c r="C14921" s="75">
        <v>71.4666666666667</v>
      </c>
      <c r="D14921" s="75">
        <v>81.3333333333333</v>
      </c>
      <c r="E14921" s="75">
        <v>78.7333333333333</v>
      </c>
    </row>
    <row r="14922" ht="15.75" customHeight="1">
      <c r="A14922" s="13">
        <v>42280.458333333336</v>
      </c>
      <c r="B14922" s="75">
        <v>69.0666666666667</v>
      </c>
      <c r="C14922" s="75">
        <v>72.4666666666667</v>
      </c>
      <c r="D14922" s="75">
        <v>81.8833333333333</v>
      </c>
      <c r="E14922" s="75">
        <v>79.35</v>
      </c>
    </row>
    <row r="14923" ht="15.75" customHeight="1">
      <c r="A14923" s="13">
        <v>42280.46875</v>
      </c>
      <c r="B14923" s="75">
        <v>69.3166666666667</v>
      </c>
      <c r="C14923" s="75">
        <v>73.4666666666667</v>
      </c>
      <c r="D14923" s="75">
        <v>81.6333333333333</v>
      </c>
      <c r="E14923" s="75">
        <v>80.1</v>
      </c>
    </row>
    <row r="14924" ht="15.75" customHeight="1">
      <c r="A14924" s="13">
        <v>42280.479166666664</v>
      </c>
      <c r="B14924" s="75">
        <v>69.5666666666667</v>
      </c>
      <c r="C14924" s="75">
        <v>74.4666666666667</v>
      </c>
      <c r="D14924" s="75">
        <v>81.3833333333333</v>
      </c>
      <c r="E14924" s="75">
        <v>80.85</v>
      </c>
    </row>
    <row r="14925" ht="15.75" customHeight="1">
      <c r="A14925" s="13">
        <v>42280.489583333336</v>
      </c>
      <c r="B14925" s="75">
        <v>69.8166666666667</v>
      </c>
      <c r="C14925" s="75">
        <v>75.4666666666667</v>
      </c>
      <c r="D14925" s="75">
        <v>81.1333333333333</v>
      </c>
      <c r="E14925" s="75">
        <v>81.6</v>
      </c>
    </row>
    <row r="14926" ht="15.75" customHeight="1">
      <c r="A14926" s="13">
        <v>42280.5</v>
      </c>
      <c r="B14926" s="75">
        <v>69.8</v>
      </c>
      <c r="C14926" s="75">
        <v>76.1166666666667</v>
      </c>
      <c r="D14926" s="75">
        <v>81.4666666666667</v>
      </c>
      <c r="E14926" s="75">
        <v>82.1166666666667</v>
      </c>
    </row>
    <row r="14927" ht="15.75" customHeight="1">
      <c r="A14927" s="13">
        <v>42280.510416666664</v>
      </c>
      <c r="B14927" s="75">
        <v>69.05</v>
      </c>
      <c r="C14927" s="75">
        <v>76.3666666666667</v>
      </c>
      <c r="D14927" s="75">
        <v>82.4666666666667</v>
      </c>
      <c r="E14927" s="75">
        <v>82.3666666666667</v>
      </c>
    </row>
    <row r="14928" ht="15.75" customHeight="1">
      <c r="A14928" s="13">
        <v>42280.520833333336</v>
      </c>
      <c r="B14928" s="75">
        <v>68.3</v>
      </c>
      <c r="C14928" s="75">
        <v>76.6166666666667</v>
      </c>
      <c r="D14928" s="75">
        <v>83.4666666666667</v>
      </c>
      <c r="E14928" s="75">
        <v>82.6166666666667</v>
      </c>
    </row>
    <row r="14929" ht="15.75" customHeight="1">
      <c r="A14929" s="13">
        <v>42280.53125</v>
      </c>
      <c r="B14929" s="75">
        <v>67.55</v>
      </c>
      <c r="C14929" s="75">
        <v>76.8666666666667</v>
      </c>
      <c r="D14929" s="75">
        <v>84.4666666666667</v>
      </c>
      <c r="E14929" s="75">
        <v>82.8666666666667</v>
      </c>
    </row>
    <row r="14930" ht="15.75" customHeight="1">
      <c r="A14930" s="13">
        <v>42280.541666666664</v>
      </c>
      <c r="B14930" s="75">
        <v>66.8666666666667</v>
      </c>
      <c r="C14930" s="75">
        <v>76.65</v>
      </c>
      <c r="D14930" s="75">
        <v>85.35</v>
      </c>
      <c r="E14930" s="75">
        <v>83.1166666666667</v>
      </c>
    </row>
    <row r="14931" ht="15.75" customHeight="1">
      <c r="A14931" s="13">
        <v>42280.552083333336</v>
      </c>
      <c r="B14931" s="75">
        <v>66.3666666666667</v>
      </c>
      <c r="C14931" s="75">
        <v>75.9</v>
      </c>
      <c r="D14931" s="75">
        <v>86.1</v>
      </c>
      <c r="E14931" s="75">
        <v>83.3666666666667</v>
      </c>
    </row>
    <row r="14932" ht="15.75" customHeight="1">
      <c r="A14932" s="13">
        <v>42280.5625</v>
      </c>
      <c r="B14932" s="75">
        <v>65.8666666666667</v>
      </c>
      <c r="C14932" s="75">
        <v>75.15</v>
      </c>
      <c r="D14932" s="75">
        <v>86.85</v>
      </c>
      <c r="E14932" s="75">
        <v>83.6166666666667</v>
      </c>
    </row>
    <row r="14933" ht="15.75" customHeight="1">
      <c r="A14933" s="13">
        <v>42280.572916666664</v>
      </c>
      <c r="B14933" s="75">
        <v>65.3666666666667</v>
      </c>
      <c r="C14933" s="75">
        <v>74.4</v>
      </c>
      <c r="D14933" s="75">
        <v>87.6</v>
      </c>
      <c r="E14933" s="75">
        <v>83.8666666666667</v>
      </c>
    </row>
    <row r="14934" ht="15.75" customHeight="1">
      <c r="A14934" s="13">
        <v>42280.583333333336</v>
      </c>
      <c r="B14934" s="75">
        <v>64.8666666666667</v>
      </c>
      <c r="C14934" s="75">
        <v>73.8833333333333</v>
      </c>
      <c r="D14934" s="75">
        <v>88.0</v>
      </c>
      <c r="E14934" s="75">
        <v>84.1166666666667</v>
      </c>
    </row>
    <row r="14935" ht="15.75" customHeight="1">
      <c r="A14935" s="13">
        <v>42280.59375</v>
      </c>
      <c r="B14935" s="75">
        <v>64.3666666666667</v>
      </c>
      <c r="C14935" s="75">
        <v>73.6333333333333</v>
      </c>
      <c r="D14935" s="75">
        <v>88.0</v>
      </c>
      <c r="E14935" s="75">
        <v>84.3666666666667</v>
      </c>
    </row>
    <row r="14936" ht="15.75" customHeight="1">
      <c r="A14936" s="13">
        <v>42280.604166666664</v>
      </c>
      <c r="B14936" s="75">
        <v>63.8666666666667</v>
      </c>
      <c r="C14936" s="75">
        <v>73.3833333333333</v>
      </c>
      <c r="D14936" s="75">
        <v>88.0</v>
      </c>
      <c r="E14936" s="75">
        <v>84.6166666666667</v>
      </c>
    </row>
    <row r="14937" ht="15.75" customHeight="1">
      <c r="A14937" s="13">
        <v>42280.614583333336</v>
      </c>
      <c r="B14937" s="75">
        <v>63.3666666666667</v>
      </c>
      <c r="C14937" s="75">
        <v>73.1333333333333</v>
      </c>
      <c r="D14937" s="75">
        <v>88.0</v>
      </c>
      <c r="E14937" s="75">
        <v>84.8666666666667</v>
      </c>
    </row>
    <row r="14938" ht="15.75" customHeight="1">
      <c r="A14938" s="13">
        <v>42280.625</v>
      </c>
      <c r="B14938" s="75">
        <v>62.8</v>
      </c>
      <c r="C14938" s="75">
        <v>72.3</v>
      </c>
      <c r="D14938" s="75">
        <v>88.0</v>
      </c>
      <c r="E14938" s="75">
        <v>85.0</v>
      </c>
    </row>
    <row r="14939" ht="15.75" customHeight="1">
      <c r="A14939" s="13">
        <v>42280.635416666664</v>
      </c>
      <c r="B14939" s="75">
        <v>62.05</v>
      </c>
      <c r="C14939" s="75">
        <v>70.8</v>
      </c>
      <c r="D14939" s="75">
        <v>88.0</v>
      </c>
      <c r="E14939" s="75">
        <v>85.0</v>
      </c>
    </row>
    <row r="14940" ht="15.75" customHeight="1">
      <c r="A14940" s="13">
        <v>42280.645833333336</v>
      </c>
      <c r="B14940" s="75">
        <v>61.3</v>
      </c>
      <c r="C14940" s="75">
        <v>69.3</v>
      </c>
      <c r="D14940" s="75">
        <v>88.0</v>
      </c>
      <c r="E14940" s="75">
        <v>85.0</v>
      </c>
    </row>
    <row r="14941" ht="15.75" customHeight="1">
      <c r="A14941" s="13">
        <v>42280.65625</v>
      </c>
      <c r="B14941" s="75">
        <v>60.55</v>
      </c>
      <c r="C14941" s="75">
        <v>67.8</v>
      </c>
      <c r="D14941" s="75">
        <v>88.0</v>
      </c>
      <c r="E14941" s="75">
        <v>85.0</v>
      </c>
    </row>
    <row r="14942" ht="15.75" customHeight="1">
      <c r="A14942" s="13">
        <v>42280.666666666664</v>
      </c>
      <c r="B14942" s="75">
        <v>59.9333333333333</v>
      </c>
      <c r="C14942" s="75">
        <v>66.5333333333333</v>
      </c>
      <c r="D14942" s="75">
        <v>87.7666666666667</v>
      </c>
      <c r="E14942" s="75">
        <v>84.8833333333333</v>
      </c>
    </row>
    <row r="14943" ht="15.75" customHeight="1">
      <c r="A14943" s="13">
        <v>42280.677083333336</v>
      </c>
      <c r="B14943" s="75">
        <v>59.6833333333333</v>
      </c>
      <c r="C14943" s="75">
        <v>65.5333333333333</v>
      </c>
      <c r="D14943" s="75">
        <v>87.2666666666667</v>
      </c>
      <c r="E14943" s="75">
        <v>84.6333333333333</v>
      </c>
    </row>
    <row r="14944" ht="15.75" customHeight="1">
      <c r="A14944" s="13">
        <v>42280.6875</v>
      </c>
      <c r="B14944" s="75">
        <v>59.4333333333333</v>
      </c>
      <c r="C14944" s="75">
        <v>64.5333333333333</v>
      </c>
      <c r="D14944" s="75">
        <v>86.7666666666667</v>
      </c>
      <c r="E14944" s="75">
        <v>84.3833333333333</v>
      </c>
    </row>
    <row r="14945" ht="15.75" customHeight="1">
      <c r="A14945" s="13">
        <v>42280.697916666664</v>
      </c>
      <c r="B14945" s="75">
        <v>59.1833333333333</v>
      </c>
      <c r="C14945" s="75">
        <v>63.5333333333333</v>
      </c>
      <c r="D14945" s="75">
        <v>86.2666666666667</v>
      </c>
      <c r="E14945" s="75">
        <v>84.1333333333333</v>
      </c>
    </row>
    <row r="14946" ht="15.75" customHeight="1">
      <c r="A14946" s="13">
        <v>42280.708333333336</v>
      </c>
      <c r="B14946" s="75">
        <v>58.9333333333333</v>
      </c>
      <c r="C14946" s="75">
        <v>62.4166666666667</v>
      </c>
      <c r="D14946" s="75">
        <v>85.4166666666667</v>
      </c>
      <c r="E14946" s="75">
        <v>83.4166666666667</v>
      </c>
    </row>
    <row r="14947" ht="15.75" customHeight="1">
      <c r="A14947" s="13">
        <v>42280.71875</v>
      </c>
      <c r="B14947" s="75">
        <v>58.6833333333333</v>
      </c>
      <c r="C14947" s="75">
        <v>61.1666666666667</v>
      </c>
      <c r="D14947" s="75">
        <v>84.1666666666667</v>
      </c>
      <c r="E14947" s="75">
        <v>82.1666666666667</v>
      </c>
    </row>
    <row r="14948" ht="15.75" customHeight="1">
      <c r="A14948" s="13">
        <v>42280.729166666664</v>
      </c>
      <c r="B14948" s="75">
        <v>58.4333333333333</v>
      </c>
      <c r="C14948" s="75">
        <v>59.9166666666667</v>
      </c>
      <c r="D14948" s="75">
        <v>82.9166666666667</v>
      </c>
      <c r="E14948" s="75">
        <v>80.9166666666667</v>
      </c>
    </row>
    <row r="14949" ht="15.75" customHeight="1">
      <c r="A14949" s="13">
        <v>42280.739583333336</v>
      </c>
      <c r="B14949" s="75">
        <v>58.1833333333333</v>
      </c>
      <c r="C14949" s="75">
        <v>58.6666666666667</v>
      </c>
      <c r="D14949" s="75">
        <v>81.6666666666667</v>
      </c>
      <c r="E14949" s="75">
        <v>79.6666666666667</v>
      </c>
    </row>
    <row r="14950" ht="15.75" customHeight="1">
      <c r="A14950" s="13">
        <v>42280.75</v>
      </c>
      <c r="B14950" s="75">
        <v>58.0</v>
      </c>
      <c r="C14950" s="75">
        <v>58.0</v>
      </c>
      <c r="D14950" s="75">
        <v>80.65</v>
      </c>
      <c r="E14950" s="75">
        <v>78.8833333333333</v>
      </c>
    </row>
    <row r="14951" ht="15.75" customHeight="1">
      <c r="A14951" s="13">
        <v>42280.760416666664</v>
      </c>
      <c r="B14951" s="75">
        <v>58.0</v>
      </c>
      <c r="C14951" s="75">
        <v>58.0</v>
      </c>
      <c r="D14951" s="75">
        <v>79.9</v>
      </c>
      <c r="E14951" s="75">
        <v>78.6333333333333</v>
      </c>
    </row>
    <row r="14952" ht="15.75" customHeight="1">
      <c r="A14952" s="13">
        <v>42280.770833333336</v>
      </c>
      <c r="B14952" s="75">
        <v>58.0</v>
      </c>
      <c r="C14952" s="75">
        <v>58.0</v>
      </c>
      <c r="D14952" s="75">
        <v>79.15</v>
      </c>
      <c r="E14952" s="75">
        <v>78.3833333333333</v>
      </c>
    </row>
    <row r="14953" ht="15.75" customHeight="1">
      <c r="A14953" s="13">
        <v>42280.78125</v>
      </c>
      <c r="B14953" s="75">
        <v>58.0</v>
      </c>
      <c r="C14953" s="75">
        <v>58.0</v>
      </c>
      <c r="D14953" s="75">
        <v>78.4</v>
      </c>
      <c r="E14953" s="75">
        <v>78.1333333333333</v>
      </c>
    </row>
    <row r="14954" ht="15.75" customHeight="1">
      <c r="A14954" s="13">
        <v>42280.791666666664</v>
      </c>
      <c r="B14954" s="75">
        <v>58.0</v>
      </c>
      <c r="C14954" s="75">
        <v>58.0</v>
      </c>
      <c r="D14954" s="75">
        <v>77.7666666666667</v>
      </c>
      <c r="E14954" s="75">
        <v>77.7666666666667</v>
      </c>
    </row>
    <row r="14955" ht="15.75" customHeight="1">
      <c r="A14955" s="13">
        <v>42280.802083333336</v>
      </c>
      <c r="B14955" s="75">
        <v>58.0</v>
      </c>
      <c r="C14955" s="75">
        <v>58.0</v>
      </c>
      <c r="D14955" s="75">
        <v>77.2666666666667</v>
      </c>
      <c r="E14955" s="75">
        <v>77.2666666666667</v>
      </c>
    </row>
    <row r="14956" ht="15.75" customHeight="1">
      <c r="A14956" s="13">
        <v>42280.8125</v>
      </c>
      <c r="B14956" s="75">
        <v>58.0</v>
      </c>
      <c r="C14956" s="75">
        <v>58.0</v>
      </c>
      <c r="D14956" s="75">
        <v>76.7666666666667</v>
      </c>
      <c r="E14956" s="75">
        <v>76.7666666666667</v>
      </c>
    </row>
    <row r="14957" ht="15.75" customHeight="1">
      <c r="A14957" s="13">
        <v>42280.822916666664</v>
      </c>
      <c r="B14957" s="75">
        <v>58.0</v>
      </c>
      <c r="C14957" s="75">
        <v>58.0</v>
      </c>
      <c r="D14957" s="75">
        <v>76.2666666666667</v>
      </c>
      <c r="E14957" s="75">
        <v>76.2666666666667</v>
      </c>
    </row>
    <row r="14958" ht="15.75" customHeight="1">
      <c r="A14958" s="13">
        <v>42280.833333333336</v>
      </c>
      <c r="B14958" s="75">
        <v>58.0</v>
      </c>
      <c r="C14958" s="75">
        <v>58.0</v>
      </c>
      <c r="D14958" s="75">
        <v>75.8833333333333</v>
      </c>
      <c r="E14958" s="75">
        <v>74.7166666666667</v>
      </c>
    </row>
    <row r="14959" ht="15.75" customHeight="1">
      <c r="A14959" s="13">
        <v>42280.84375</v>
      </c>
      <c r="B14959" s="75">
        <v>58.0</v>
      </c>
      <c r="C14959" s="75">
        <v>58.0</v>
      </c>
      <c r="D14959" s="75">
        <v>75.6333333333333</v>
      </c>
      <c r="E14959" s="75">
        <v>71.9666666666667</v>
      </c>
    </row>
    <row r="14960" ht="15.75" customHeight="1">
      <c r="A14960" s="13">
        <v>42280.854166666664</v>
      </c>
      <c r="B14960" s="75">
        <v>58.0</v>
      </c>
      <c r="C14960" s="75">
        <v>58.0</v>
      </c>
      <c r="D14960" s="75">
        <v>75.3833333333333</v>
      </c>
      <c r="E14960" s="75">
        <v>69.2166666666667</v>
      </c>
    </row>
    <row r="14961" ht="15.75" customHeight="1">
      <c r="A14961" s="13">
        <v>42280.864583333336</v>
      </c>
      <c r="B14961" s="75">
        <v>58.0</v>
      </c>
      <c r="C14961" s="75">
        <v>58.0</v>
      </c>
      <c r="D14961" s="75">
        <v>75.1333333333333</v>
      </c>
      <c r="E14961" s="75">
        <v>66.4666666666667</v>
      </c>
    </row>
    <row r="14962" ht="15.75" customHeight="1">
      <c r="A14962" s="13">
        <v>42280.875</v>
      </c>
      <c r="B14962" s="75">
        <v>57.9310344827586</v>
      </c>
      <c r="C14962" s="75">
        <v>58.0</v>
      </c>
      <c r="D14962" s="75">
        <v>74.8833333333333</v>
      </c>
      <c r="E14962" s="75">
        <v>64.5333333333333</v>
      </c>
    </row>
    <row r="14963" ht="15.75" customHeight="1">
      <c r="A14963" s="13">
        <v>42280.885416666664</v>
      </c>
      <c r="B14963" s="75">
        <v>57.6724137931034</v>
      </c>
      <c r="C14963" s="75">
        <v>58.0</v>
      </c>
      <c r="D14963" s="75">
        <v>74.6333333333333</v>
      </c>
      <c r="E14963" s="75">
        <v>63.5333333333333</v>
      </c>
    </row>
    <row r="14964" ht="15.75" customHeight="1">
      <c r="A14964" s="13">
        <v>42280.895833333336</v>
      </c>
      <c r="B14964" s="75">
        <v>57.4137931034483</v>
      </c>
      <c r="C14964" s="75">
        <v>58.0</v>
      </c>
      <c r="D14964" s="75">
        <v>74.3833333333333</v>
      </c>
      <c r="E14964" s="75">
        <v>62.5333333333333</v>
      </c>
    </row>
    <row r="14965" ht="15.75" customHeight="1">
      <c r="A14965" s="13">
        <v>42280.90625</v>
      </c>
      <c r="B14965" s="75">
        <v>57.1551724137931</v>
      </c>
      <c r="C14965" s="75">
        <v>58.0</v>
      </c>
      <c r="D14965" s="75">
        <v>74.1333333333333</v>
      </c>
      <c r="E14965" s="75">
        <v>61.5333333333333</v>
      </c>
    </row>
    <row r="14966" ht="15.75" customHeight="1">
      <c r="A14966" s="13">
        <v>42280.916666666664</v>
      </c>
      <c r="B14966" s="75">
        <v>58.0</v>
      </c>
      <c r="C14966" s="75">
        <v>57.7666666666667</v>
      </c>
      <c r="D14966" s="75">
        <v>73.8833333333333</v>
      </c>
      <c r="E14966" s="75">
        <v>60.65</v>
      </c>
    </row>
    <row r="14967" ht="15.75" customHeight="1">
      <c r="A14967" s="13">
        <v>42280.927083333336</v>
      </c>
      <c r="B14967" s="75">
        <v>58.0</v>
      </c>
      <c r="C14967" s="75">
        <v>57.2666666666667</v>
      </c>
      <c r="D14967" s="75">
        <v>73.6333333333333</v>
      </c>
      <c r="E14967" s="75">
        <v>59.9</v>
      </c>
    </row>
    <row r="14968" ht="15.75" customHeight="1">
      <c r="A14968" s="13">
        <v>42280.9375</v>
      </c>
      <c r="B14968" s="75">
        <v>58.0</v>
      </c>
      <c r="C14968" s="75">
        <v>56.7666666666667</v>
      </c>
      <c r="D14968" s="75">
        <v>73.3833333333333</v>
      </c>
      <c r="E14968" s="75">
        <v>59.15</v>
      </c>
    </row>
    <row r="14969" ht="15.75" customHeight="1">
      <c r="A14969" s="13">
        <v>42280.947916666664</v>
      </c>
      <c r="B14969" s="75">
        <v>58.0</v>
      </c>
      <c r="C14969" s="75">
        <v>56.2666666666667</v>
      </c>
      <c r="D14969" s="75">
        <v>73.1333333333333</v>
      </c>
      <c r="E14969" s="75">
        <v>58.4</v>
      </c>
    </row>
    <row r="14970" ht="15.75" customHeight="1">
      <c r="A14970" s="13">
        <v>42280.958333333336</v>
      </c>
      <c r="B14970" s="75">
        <v>57.8</v>
      </c>
      <c r="C14970" s="75">
        <v>55.8833333333333</v>
      </c>
      <c r="D14970" s="75">
        <v>72.8833333333333</v>
      </c>
      <c r="E14970" s="75">
        <v>58.0</v>
      </c>
    </row>
    <row r="14971" ht="15.75" customHeight="1">
      <c r="A14971" s="13">
        <v>42280.96875</v>
      </c>
      <c r="B14971" s="75">
        <v>57.05</v>
      </c>
      <c r="C14971" s="75">
        <v>55.6333333333333</v>
      </c>
      <c r="D14971" s="75">
        <v>72.6333333333333</v>
      </c>
      <c r="E14971" s="75">
        <v>58.0</v>
      </c>
    </row>
    <row r="14972" ht="15.75" customHeight="1">
      <c r="A14972" s="13">
        <v>42280.979166666664</v>
      </c>
      <c r="B14972" s="75">
        <v>56.3</v>
      </c>
      <c r="C14972" s="75">
        <v>55.3833333333333</v>
      </c>
      <c r="D14972" s="75">
        <v>72.3833333333333</v>
      </c>
      <c r="E14972" s="75">
        <v>58.0</v>
      </c>
    </row>
    <row r="14973" ht="15.75" customHeight="1">
      <c r="A14973" s="13">
        <v>42280.989583333336</v>
      </c>
      <c r="B14973" s="75">
        <v>55.55</v>
      </c>
      <c r="C14973" s="75">
        <v>55.1333333333333</v>
      </c>
      <c r="D14973" s="75">
        <v>72.1333333333333</v>
      </c>
      <c r="E14973" s="75">
        <v>58.0</v>
      </c>
    </row>
    <row r="14974" ht="15.75" customHeight="1">
      <c r="A14974" s="13">
        <v>42281.0</v>
      </c>
      <c r="B14974" s="75">
        <v>55.0666666666667</v>
      </c>
      <c r="C14974" s="75">
        <v>54.8833333333333</v>
      </c>
      <c r="D14974" s="75">
        <v>72.0</v>
      </c>
      <c r="E14974" s="75">
        <v>57.8833333333333</v>
      </c>
    </row>
    <row r="14975" ht="15.75" customHeight="1">
      <c r="A14975" s="13">
        <v>42281.010416666664</v>
      </c>
      <c r="B14975" s="75">
        <v>55.3166666666667</v>
      </c>
      <c r="C14975" s="75">
        <v>54.6333333333333</v>
      </c>
      <c r="D14975" s="75">
        <v>72.0</v>
      </c>
      <c r="E14975" s="75">
        <v>57.6333333333333</v>
      </c>
    </row>
    <row r="14976" ht="15.75" customHeight="1">
      <c r="A14976" s="13">
        <v>42281.020833333336</v>
      </c>
      <c r="B14976" s="75">
        <v>55.5666666666667</v>
      </c>
      <c r="C14976" s="75">
        <v>54.3833333333333</v>
      </c>
      <c r="D14976" s="75">
        <v>72.0</v>
      </c>
      <c r="E14976" s="75">
        <v>57.3833333333333</v>
      </c>
    </row>
    <row r="14977" ht="15.75" customHeight="1">
      <c r="A14977" s="13">
        <v>42281.03125</v>
      </c>
      <c r="B14977" s="75">
        <v>55.8166666666667</v>
      </c>
      <c r="C14977" s="75">
        <v>54.1333333333333</v>
      </c>
      <c r="D14977" s="75">
        <v>72.0</v>
      </c>
      <c r="E14977" s="75">
        <v>57.1333333333333</v>
      </c>
    </row>
    <row r="14978" ht="15.75" customHeight="1">
      <c r="A14978" s="13">
        <v>42281.041666666664</v>
      </c>
      <c r="B14978" s="75">
        <v>56.0666666666667</v>
      </c>
      <c r="C14978" s="75">
        <v>54.0</v>
      </c>
      <c r="D14978" s="75">
        <v>71.4166666666667</v>
      </c>
      <c r="E14978" s="75">
        <v>56.8833333333333</v>
      </c>
    </row>
    <row r="14979" ht="15.75" customHeight="1">
      <c r="A14979" s="13">
        <v>42281.052083333336</v>
      </c>
      <c r="B14979" s="75">
        <v>56.3166666666667</v>
      </c>
      <c r="C14979" s="75">
        <v>54.0</v>
      </c>
      <c r="D14979" s="75">
        <v>70.1666666666667</v>
      </c>
      <c r="E14979" s="75">
        <v>56.6333333333333</v>
      </c>
    </row>
    <row r="14980" ht="15.75" customHeight="1">
      <c r="A14980" s="13">
        <v>42281.0625</v>
      </c>
      <c r="B14980" s="75">
        <v>56.5666666666667</v>
      </c>
      <c r="C14980" s="75">
        <v>54.0</v>
      </c>
      <c r="D14980" s="75">
        <v>68.9166666666667</v>
      </c>
      <c r="E14980" s="75">
        <v>56.3833333333333</v>
      </c>
    </row>
    <row r="14981" ht="15.75" customHeight="1">
      <c r="A14981" s="13">
        <v>42281.072916666664</v>
      </c>
      <c r="B14981" s="75">
        <v>56.8166666666667</v>
      </c>
      <c r="C14981" s="75">
        <v>54.0</v>
      </c>
      <c r="D14981" s="75">
        <v>67.6666666666667</v>
      </c>
      <c r="E14981" s="75">
        <v>56.1333333333333</v>
      </c>
    </row>
    <row r="14982" ht="15.75" customHeight="1">
      <c r="A14982" s="13">
        <v>42281.083333333336</v>
      </c>
      <c r="B14982" s="75">
        <v>56.8666666666667</v>
      </c>
      <c r="C14982" s="75">
        <v>54.0</v>
      </c>
      <c r="D14982" s="75">
        <v>66.4166666666667</v>
      </c>
      <c r="E14982" s="75">
        <v>55.8833333333333</v>
      </c>
    </row>
    <row r="14983" ht="15.75" customHeight="1">
      <c r="A14983" s="13">
        <v>42281.09375</v>
      </c>
      <c r="B14983" s="75">
        <v>56.3666666666667</v>
      </c>
      <c r="C14983" s="75">
        <v>54.0</v>
      </c>
      <c r="D14983" s="75">
        <v>65.1666666666667</v>
      </c>
      <c r="E14983" s="75">
        <v>55.6333333333333</v>
      </c>
    </row>
    <row r="14984" ht="15.75" customHeight="1">
      <c r="A14984" s="13">
        <v>42281.104166666664</v>
      </c>
      <c r="B14984" s="75">
        <v>55.8666666666667</v>
      </c>
      <c r="C14984" s="75">
        <v>54.0</v>
      </c>
      <c r="D14984" s="75">
        <v>63.9166666666667</v>
      </c>
      <c r="E14984" s="75">
        <v>55.3833333333333</v>
      </c>
    </row>
    <row r="14985" ht="15.75" customHeight="1">
      <c r="A14985" s="13">
        <v>42281.114583333336</v>
      </c>
      <c r="B14985" s="75">
        <v>55.3666666666667</v>
      </c>
      <c r="C14985" s="75">
        <v>54.0</v>
      </c>
      <c r="D14985" s="75">
        <v>62.6666666666667</v>
      </c>
      <c r="E14985" s="75">
        <v>55.1333333333333</v>
      </c>
    </row>
    <row r="14986" ht="15.75" customHeight="1">
      <c r="A14986" s="13">
        <v>42281.125</v>
      </c>
      <c r="B14986" s="75">
        <v>54.9333333333333</v>
      </c>
      <c r="C14986" s="75">
        <v>54.1166666666667</v>
      </c>
      <c r="D14986" s="75">
        <v>61.7666666666667</v>
      </c>
      <c r="E14986" s="75">
        <v>54.7666666666667</v>
      </c>
    </row>
    <row r="14987" ht="15.75" customHeight="1">
      <c r="A14987" s="13">
        <v>42281.135416666664</v>
      </c>
      <c r="B14987" s="75">
        <v>54.6833333333333</v>
      </c>
      <c r="C14987" s="75">
        <v>54.3666666666667</v>
      </c>
      <c r="D14987" s="75">
        <v>61.2666666666667</v>
      </c>
      <c r="E14987" s="75">
        <v>54.2666666666667</v>
      </c>
    </row>
    <row r="14988" ht="15.75" customHeight="1">
      <c r="A14988" s="13">
        <v>42281.145833333336</v>
      </c>
      <c r="B14988" s="75">
        <v>54.4333333333333</v>
      </c>
      <c r="C14988" s="75">
        <v>54.6166666666667</v>
      </c>
      <c r="D14988" s="75">
        <v>60.7666666666667</v>
      </c>
      <c r="E14988" s="75">
        <v>53.7666666666667</v>
      </c>
    </row>
    <row r="14989" ht="15.75" customHeight="1">
      <c r="A14989" s="13">
        <v>42281.15625</v>
      </c>
      <c r="B14989" s="75">
        <v>54.1833333333333</v>
      </c>
      <c r="C14989" s="75">
        <v>54.8666666666667</v>
      </c>
      <c r="D14989" s="75">
        <v>60.2666666666667</v>
      </c>
      <c r="E14989" s="75">
        <v>53.2666666666667</v>
      </c>
    </row>
    <row r="14990" ht="15.75" customHeight="1">
      <c r="A14990" s="13">
        <v>42281.166666666664</v>
      </c>
      <c r="B14990" s="75">
        <v>54.0666666666667</v>
      </c>
      <c r="C14990" s="75">
        <v>54.8833333333333</v>
      </c>
      <c r="D14990" s="75">
        <v>59.8833333333333</v>
      </c>
      <c r="E14990" s="75">
        <v>53.1296296296296</v>
      </c>
    </row>
    <row r="14991" ht="15.75" customHeight="1">
      <c r="A14991" s="13">
        <v>42281.177083333336</v>
      </c>
      <c r="B14991" s="75">
        <v>54.3166666666667</v>
      </c>
      <c r="C14991" s="75">
        <v>54.6333333333333</v>
      </c>
      <c r="D14991" s="75">
        <v>59.6333333333333</v>
      </c>
      <c r="E14991" s="75">
        <v>53.4074074074074</v>
      </c>
    </row>
    <row r="14992" ht="15.75" customHeight="1">
      <c r="A14992" s="13">
        <v>42281.1875</v>
      </c>
      <c r="B14992" s="75">
        <v>54.5666666666667</v>
      </c>
      <c r="C14992" s="75">
        <v>54.3833333333333</v>
      </c>
      <c r="D14992" s="75">
        <v>59.3833333333333</v>
      </c>
      <c r="E14992" s="75">
        <v>53.6851851851852</v>
      </c>
    </row>
    <row r="14993" ht="15.75" customHeight="1">
      <c r="A14993" s="13">
        <v>42281.197916666664</v>
      </c>
      <c r="B14993" s="75">
        <v>54.8166666666667</v>
      </c>
      <c r="C14993" s="75">
        <v>54.1333333333333</v>
      </c>
      <c r="D14993" s="75">
        <v>59.1333333333333</v>
      </c>
      <c r="E14993" s="75">
        <v>53.962962962963</v>
      </c>
    </row>
    <row r="14994" ht="15.75" customHeight="1">
      <c r="A14994" s="13">
        <v>42281.208333333336</v>
      </c>
      <c r="B14994" s="75">
        <v>55.0</v>
      </c>
      <c r="C14994" s="75">
        <v>54.0</v>
      </c>
      <c r="D14994" s="75">
        <v>59.0</v>
      </c>
      <c r="E14994" s="75">
        <v>54.0</v>
      </c>
    </row>
    <row r="14995" ht="15.75" customHeight="1">
      <c r="A14995" s="13">
        <v>42281.21875</v>
      </c>
      <c r="B14995" s="75">
        <v>55.0</v>
      </c>
      <c r="C14995" s="75">
        <v>54.0</v>
      </c>
      <c r="D14995" s="75">
        <v>59.0</v>
      </c>
      <c r="E14995" s="75">
        <v>54.0</v>
      </c>
    </row>
    <row r="14996" ht="15.75" customHeight="1">
      <c r="A14996" s="13">
        <v>42281.229166666664</v>
      </c>
      <c r="B14996" s="75">
        <v>55.0</v>
      </c>
      <c r="C14996" s="75">
        <v>54.0</v>
      </c>
      <c r="D14996" s="75">
        <v>59.0</v>
      </c>
      <c r="E14996" s="75">
        <v>54.2333333333333</v>
      </c>
    </row>
    <row r="14997" ht="15.75" customHeight="1">
      <c r="A14997" s="13">
        <v>42281.239583333336</v>
      </c>
      <c r="B14997" s="75">
        <v>55.0</v>
      </c>
      <c r="C14997" s="75">
        <v>54.0</v>
      </c>
      <c r="D14997" s="75">
        <v>59.0</v>
      </c>
      <c r="E14997" s="75">
        <v>54.7333333333333</v>
      </c>
    </row>
    <row r="14998" ht="15.75" customHeight="1">
      <c r="A14998" s="13">
        <v>42281.25</v>
      </c>
      <c r="B14998" s="75">
        <v>55.0</v>
      </c>
      <c r="C14998" s="75">
        <v>54.0</v>
      </c>
      <c r="D14998" s="75">
        <v>58.8833333333333</v>
      </c>
      <c r="E14998" s="75">
        <v>55.1166666666667</v>
      </c>
    </row>
    <row r="14999" ht="15.75" customHeight="1">
      <c r="A14999" s="13">
        <v>42281.260416666664</v>
      </c>
      <c r="B14999" s="75">
        <v>55.0</v>
      </c>
      <c r="C14999" s="75">
        <v>54.0</v>
      </c>
      <c r="D14999" s="75">
        <v>58.6333333333333</v>
      </c>
      <c r="E14999" s="75">
        <v>55.3666666666667</v>
      </c>
    </row>
    <row r="15000" ht="15.75" customHeight="1">
      <c r="A15000" s="13">
        <v>42281.270833333336</v>
      </c>
      <c r="B15000" s="75">
        <v>55.0</v>
      </c>
      <c r="C15000" s="75">
        <v>54.0</v>
      </c>
      <c r="D15000" s="75">
        <v>58.3833333333333</v>
      </c>
      <c r="E15000" s="75">
        <v>55.6166666666667</v>
      </c>
    </row>
    <row r="15001" ht="15.75" customHeight="1">
      <c r="A15001" s="13">
        <v>42281.28125</v>
      </c>
      <c r="B15001" s="75">
        <v>55.0</v>
      </c>
      <c r="C15001" s="75">
        <v>54.0</v>
      </c>
      <c r="D15001" s="75">
        <v>58.1333333333333</v>
      </c>
      <c r="E15001" s="75">
        <v>55.8666666666667</v>
      </c>
    </row>
    <row r="15002" ht="15.75" customHeight="1">
      <c r="A15002" s="13">
        <v>42281.291666666664</v>
      </c>
      <c r="B15002" s="75">
        <v>55.2</v>
      </c>
      <c r="C15002" s="75">
        <v>54.4666666666667</v>
      </c>
      <c r="D15002" s="75">
        <v>58.1166666666667</v>
      </c>
      <c r="E15002" s="75">
        <v>56.2333333333333</v>
      </c>
    </row>
    <row r="15003" ht="15.75" customHeight="1">
      <c r="A15003" s="13">
        <v>42281.302083333336</v>
      </c>
      <c r="B15003" s="75">
        <v>55.95</v>
      </c>
      <c r="C15003" s="75">
        <v>55.4666666666667</v>
      </c>
      <c r="D15003" s="75">
        <v>58.3666666666667</v>
      </c>
      <c r="E15003" s="75">
        <v>56.7333333333333</v>
      </c>
    </row>
    <row r="15004" ht="15.75" customHeight="1">
      <c r="A15004" s="13">
        <v>42281.3125</v>
      </c>
      <c r="B15004" s="75">
        <v>56.7</v>
      </c>
      <c r="C15004" s="75">
        <v>56.4666666666667</v>
      </c>
      <c r="D15004" s="75">
        <v>58.6166666666667</v>
      </c>
      <c r="E15004" s="75">
        <v>57.2333333333333</v>
      </c>
    </row>
    <row r="15005" ht="15.75" customHeight="1">
      <c r="A15005" s="13">
        <v>42281.322916666664</v>
      </c>
      <c r="B15005" s="75">
        <v>57.45</v>
      </c>
      <c r="C15005" s="75">
        <v>57.4666666666667</v>
      </c>
      <c r="D15005" s="75">
        <v>58.8666666666667</v>
      </c>
      <c r="E15005" s="75">
        <v>57.7333333333333</v>
      </c>
    </row>
    <row r="15006" ht="15.75" customHeight="1">
      <c r="A15006" s="13">
        <v>42281.333333333336</v>
      </c>
      <c r="B15006" s="75">
        <v>58.2666666666667</v>
      </c>
      <c r="C15006" s="75">
        <v>58.5833333333333</v>
      </c>
      <c r="D15006" s="75">
        <v>59.0</v>
      </c>
      <c r="E15006" s="75">
        <v>58.35</v>
      </c>
    </row>
    <row r="15007" ht="15.75" customHeight="1">
      <c r="A15007" s="13">
        <v>42281.34375</v>
      </c>
      <c r="B15007" s="75">
        <v>59.2666666666667</v>
      </c>
      <c r="C15007" s="75">
        <v>59.8333333333333</v>
      </c>
      <c r="D15007" s="75">
        <v>59.0</v>
      </c>
      <c r="E15007" s="75">
        <v>59.1</v>
      </c>
    </row>
    <row r="15008" ht="15.75" customHeight="1">
      <c r="A15008" s="13">
        <v>42281.354166666664</v>
      </c>
      <c r="B15008" s="75">
        <v>60.2666666666667</v>
      </c>
      <c r="C15008" s="75">
        <v>61.0833333333333</v>
      </c>
      <c r="D15008" s="75">
        <v>59.0</v>
      </c>
      <c r="E15008" s="75">
        <v>59.85</v>
      </c>
    </row>
    <row r="15009" ht="15.75" customHeight="1">
      <c r="A15009" s="13">
        <v>42281.364583333336</v>
      </c>
      <c r="B15009" s="75">
        <v>61.2666666666667</v>
      </c>
      <c r="C15009" s="75">
        <v>62.3333333333333</v>
      </c>
      <c r="D15009" s="75">
        <v>59.0</v>
      </c>
      <c r="E15009" s="75">
        <v>60.6</v>
      </c>
    </row>
    <row r="15010" ht="15.75" customHeight="1">
      <c r="A15010" s="13">
        <v>42281.375</v>
      </c>
      <c r="B15010" s="75">
        <v>62.2666666666667</v>
      </c>
      <c r="C15010" s="75">
        <v>63.5833333333333</v>
      </c>
      <c r="D15010" s="75">
        <v>59.1166666666667</v>
      </c>
      <c r="E15010" s="75">
        <v>61.4666666666667</v>
      </c>
    </row>
    <row r="15011" ht="15.75" customHeight="1">
      <c r="A15011" s="13">
        <v>42281.385416666664</v>
      </c>
      <c r="B15011" s="75">
        <v>63.2666666666667</v>
      </c>
      <c r="C15011" s="75">
        <v>64.8333333333333</v>
      </c>
      <c r="D15011" s="75">
        <v>59.3666666666667</v>
      </c>
      <c r="E15011" s="75">
        <v>62.4666666666667</v>
      </c>
    </row>
    <row r="15012" ht="15.75" customHeight="1">
      <c r="A15012" s="13">
        <v>42281.395833333336</v>
      </c>
      <c r="B15012" s="75">
        <v>64.2666666666667</v>
      </c>
      <c r="C15012" s="75">
        <v>66.0833333333333</v>
      </c>
      <c r="D15012" s="75">
        <v>59.6166666666667</v>
      </c>
      <c r="E15012" s="75">
        <v>63.4666666666667</v>
      </c>
    </row>
    <row r="15013" ht="15.75" customHeight="1">
      <c r="A15013" s="13">
        <v>42281.40625</v>
      </c>
      <c r="B15013" s="75">
        <v>65.2666666666667</v>
      </c>
      <c r="C15013" s="75">
        <v>67.3333333333333</v>
      </c>
      <c r="D15013" s="75">
        <v>59.8666666666667</v>
      </c>
      <c r="E15013" s="75">
        <v>64.4666666666667</v>
      </c>
    </row>
    <row r="15014" ht="15.75" customHeight="1">
      <c r="A15014" s="13">
        <v>42281.416666666664</v>
      </c>
      <c r="B15014" s="75">
        <v>66.2</v>
      </c>
      <c r="C15014" s="75">
        <v>68.35</v>
      </c>
      <c r="D15014" s="75">
        <v>60.2333333333333</v>
      </c>
      <c r="E15014" s="75">
        <v>65.35</v>
      </c>
    </row>
    <row r="15015" ht="15.75" customHeight="1">
      <c r="A15015" s="13">
        <v>42281.427083333336</v>
      </c>
      <c r="B15015" s="75">
        <v>66.95</v>
      </c>
      <c r="C15015" s="75">
        <v>69.1</v>
      </c>
      <c r="D15015" s="75">
        <v>60.7333333333333</v>
      </c>
      <c r="E15015" s="75">
        <v>66.1</v>
      </c>
    </row>
    <row r="15016" ht="15.75" customHeight="1">
      <c r="A15016" s="13">
        <v>42281.4375</v>
      </c>
      <c r="B15016" s="75">
        <v>67.7</v>
      </c>
      <c r="C15016" s="75">
        <v>69.85</v>
      </c>
      <c r="D15016" s="75">
        <v>61.2333333333333</v>
      </c>
      <c r="E15016" s="75">
        <v>66.85</v>
      </c>
    </row>
    <row r="15017" ht="15.75" customHeight="1">
      <c r="A15017" s="13">
        <v>42281.447916666664</v>
      </c>
      <c r="B15017" s="75">
        <v>68.45</v>
      </c>
      <c r="C15017" s="75">
        <v>70.6</v>
      </c>
      <c r="D15017" s="75">
        <v>61.7333333333333</v>
      </c>
      <c r="E15017" s="75">
        <v>67.6</v>
      </c>
    </row>
    <row r="15018" ht="15.75" customHeight="1">
      <c r="A15018" s="13">
        <v>42281.458333333336</v>
      </c>
      <c r="B15018" s="75">
        <v>69.2</v>
      </c>
      <c r="C15018" s="75">
        <v>71.35</v>
      </c>
      <c r="D15018" s="75">
        <v>62.0</v>
      </c>
      <c r="E15018" s="75">
        <v>68.35</v>
      </c>
    </row>
    <row r="15019" ht="15.75" customHeight="1">
      <c r="A15019" s="13">
        <v>42281.46875</v>
      </c>
      <c r="B15019" s="75">
        <v>69.95</v>
      </c>
      <c r="C15019" s="75">
        <v>72.1</v>
      </c>
      <c r="D15019" s="75">
        <v>62.0</v>
      </c>
      <c r="E15019" s="75">
        <v>69.1</v>
      </c>
    </row>
    <row r="15020" ht="15.75" customHeight="1">
      <c r="A15020" s="13">
        <v>42281.479166666664</v>
      </c>
      <c r="B15020" s="75">
        <v>70.7</v>
      </c>
      <c r="C15020" s="75">
        <v>72.85</v>
      </c>
      <c r="D15020" s="75">
        <v>62.0</v>
      </c>
      <c r="E15020" s="75">
        <v>69.85</v>
      </c>
    </row>
    <row r="15021" ht="15.75" customHeight="1">
      <c r="A15021" s="13">
        <v>42281.489583333336</v>
      </c>
      <c r="B15021" s="75">
        <v>71.45</v>
      </c>
      <c r="C15021" s="75">
        <v>73.6</v>
      </c>
      <c r="D15021" s="75">
        <v>62.0</v>
      </c>
      <c r="E15021" s="75">
        <v>70.6</v>
      </c>
    </row>
    <row r="15022" ht="15.75" customHeight="1">
      <c r="A15022" s="13">
        <v>42281.5</v>
      </c>
      <c r="B15022" s="75">
        <v>72.0</v>
      </c>
      <c r="C15022" s="75">
        <v>74.35</v>
      </c>
      <c r="D15022" s="75">
        <v>61.7666666666667</v>
      </c>
      <c r="E15022" s="75">
        <v>71.0</v>
      </c>
    </row>
    <row r="15023" ht="15.75" customHeight="1">
      <c r="A15023" s="13">
        <v>42281.510416666664</v>
      </c>
      <c r="B15023" s="75">
        <v>72.0</v>
      </c>
      <c r="C15023" s="75">
        <v>75.1</v>
      </c>
      <c r="D15023" s="75">
        <v>61.2666666666667</v>
      </c>
      <c r="E15023" s="75">
        <v>71.0</v>
      </c>
    </row>
    <row r="15024" ht="15.75" customHeight="1">
      <c r="A15024" s="13">
        <v>42281.520833333336</v>
      </c>
      <c r="B15024" s="75">
        <v>72.0</v>
      </c>
      <c r="C15024" s="75">
        <v>75.85</v>
      </c>
      <c r="D15024" s="75">
        <v>60.7666666666667</v>
      </c>
      <c r="E15024" s="75">
        <v>71.0</v>
      </c>
    </row>
    <row r="15025" ht="15.75" customHeight="1">
      <c r="A15025" s="13">
        <v>42281.53125</v>
      </c>
      <c r="B15025" s="75">
        <v>71.6875</v>
      </c>
      <c r="C15025" s="75">
        <v>76.6</v>
      </c>
      <c r="D15025" s="75">
        <v>60.2666666666667</v>
      </c>
      <c r="E15025" s="75">
        <v>71.0</v>
      </c>
    </row>
    <row r="15026" ht="15.75" customHeight="1">
      <c r="A15026" s="13">
        <v>42281.541666666664</v>
      </c>
      <c r="B15026" s="75">
        <v>71.0666666666667</v>
      </c>
      <c r="C15026" s="75">
        <v>77.4666666666667</v>
      </c>
      <c r="D15026" s="75">
        <v>59.7666666666667</v>
      </c>
      <c r="E15026" s="75">
        <v>71.2333333333333</v>
      </c>
    </row>
    <row r="15027" ht="15.75" customHeight="1">
      <c r="A15027" s="13">
        <v>42281.552083333336</v>
      </c>
      <c r="B15027" s="75">
        <v>71.3166666666667</v>
      </c>
      <c r="C15027" s="75">
        <v>78.4666666666667</v>
      </c>
      <c r="D15027" s="75">
        <v>59.2666666666667</v>
      </c>
      <c r="E15027" s="75">
        <v>71.7333333333333</v>
      </c>
    </row>
    <row r="15028" ht="15.75" customHeight="1">
      <c r="A15028" s="13">
        <v>42281.5625</v>
      </c>
      <c r="B15028" s="75">
        <v>71.5666666666667</v>
      </c>
      <c r="C15028" s="75">
        <v>79.4666666666667</v>
      </c>
      <c r="D15028" s="75">
        <v>59.0</v>
      </c>
      <c r="E15028" s="75">
        <v>72.2333333333333</v>
      </c>
    </row>
    <row r="15029" ht="15.75" customHeight="1">
      <c r="A15029" s="13">
        <v>42281.572916666664</v>
      </c>
      <c r="B15029" s="75">
        <v>71.8166666666667</v>
      </c>
      <c r="C15029" s="75">
        <v>80.4666666666667</v>
      </c>
      <c r="D15029" s="75">
        <v>59.0</v>
      </c>
      <c r="E15029" s="75">
        <v>72.7333333333333</v>
      </c>
    </row>
    <row r="15030" ht="15.75" customHeight="1">
      <c r="A15030" s="13">
        <v>42281.583333333336</v>
      </c>
      <c r="B15030" s="75">
        <v>72.0</v>
      </c>
      <c r="C15030" s="75">
        <v>80.5333333333333</v>
      </c>
      <c r="D15030" s="75">
        <v>59.0</v>
      </c>
      <c r="E15030" s="75">
        <v>72.7666666666667</v>
      </c>
    </row>
    <row r="15031" ht="15.75" customHeight="1">
      <c r="A15031" s="13">
        <v>42281.59375</v>
      </c>
      <c r="B15031" s="75">
        <v>72.0</v>
      </c>
      <c r="C15031" s="75">
        <v>79.5333333333333</v>
      </c>
      <c r="D15031" s="75">
        <v>59.0</v>
      </c>
      <c r="E15031" s="75">
        <v>72.2666666666667</v>
      </c>
    </row>
    <row r="15032" ht="15.75" customHeight="1">
      <c r="A15032" s="13">
        <v>42281.604166666664</v>
      </c>
      <c r="B15032" s="75">
        <v>72.0</v>
      </c>
      <c r="C15032" s="75">
        <v>78.5333333333333</v>
      </c>
      <c r="D15032" s="75">
        <v>59.0</v>
      </c>
      <c r="E15032" s="75">
        <v>71.7666666666667</v>
      </c>
    </row>
    <row r="15033" ht="15.75" customHeight="1">
      <c r="A15033" s="13">
        <v>42281.614583333336</v>
      </c>
      <c r="B15033" s="75">
        <v>72.0</v>
      </c>
      <c r="C15033" s="75">
        <v>77.5333333333333</v>
      </c>
      <c r="D15033" s="75">
        <v>59.0</v>
      </c>
      <c r="E15033" s="75">
        <v>71.2666666666667</v>
      </c>
    </row>
    <row r="15034" ht="15.75" customHeight="1">
      <c r="A15034" s="13">
        <v>42281.625</v>
      </c>
      <c r="B15034" s="75">
        <v>71.9333333333333</v>
      </c>
      <c r="C15034" s="75">
        <v>76.5333333333333</v>
      </c>
      <c r="D15034" s="75">
        <v>59.0</v>
      </c>
      <c r="E15034" s="75">
        <v>71.0</v>
      </c>
    </row>
    <row r="15035" ht="15.75" customHeight="1">
      <c r="A15035" s="13">
        <v>42281.635416666664</v>
      </c>
      <c r="B15035" s="75">
        <v>71.6833333333333</v>
      </c>
      <c r="C15035" s="75">
        <v>75.5333333333333</v>
      </c>
      <c r="D15035" s="75">
        <v>59.0</v>
      </c>
      <c r="E15035" s="75">
        <v>71.0</v>
      </c>
    </row>
    <row r="15036" ht="15.75" customHeight="1">
      <c r="A15036" s="13">
        <v>42281.645833333336</v>
      </c>
      <c r="B15036" s="75">
        <v>71.4333333333333</v>
      </c>
      <c r="C15036" s="75">
        <v>74.5333333333333</v>
      </c>
      <c r="D15036" s="75">
        <v>59.0</v>
      </c>
      <c r="E15036" s="75">
        <v>71.0</v>
      </c>
    </row>
    <row r="15037" ht="15.75" customHeight="1">
      <c r="A15037" s="13">
        <v>42281.65625</v>
      </c>
      <c r="B15037" s="75">
        <v>71.1833333333333</v>
      </c>
      <c r="C15037" s="75">
        <v>73.5333333333333</v>
      </c>
      <c r="D15037" s="75">
        <v>59.2727272727273</v>
      </c>
      <c r="E15037" s="75">
        <v>71.0</v>
      </c>
    </row>
    <row r="15038" ht="15.75" customHeight="1">
      <c r="A15038" s="13">
        <v>42281.666666666664</v>
      </c>
      <c r="B15038" s="75">
        <v>70.8666666666667</v>
      </c>
      <c r="C15038" s="75">
        <v>72.65</v>
      </c>
      <c r="D15038" s="75">
        <v>60.0</v>
      </c>
      <c r="E15038" s="75">
        <v>71.0</v>
      </c>
    </row>
    <row r="15039" ht="15.75" customHeight="1">
      <c r="A15039" s="13">
        <v>42281.677083333336</v>
      </c>
      <c r="B15039" s="75">
        <v>70.3666666666667</v>
      </c>
      <c r="C15039" s="75">
        <v>71.9</v>
      </c>
      <c r="D15039" s="75">
        <v>60.0</v>
      </c>
      <c r="E15039" s="75">
        <v>71.0</v>
      </c>
    </row>
    <row r="15040" ht="15.75" customHeight="1">
      <c r="A15040" s="13">
        <v>42281.6875</v>
      </c>
      <c r="B15040" s="75">
        <v>69.8666666666667</v>
      </c>
      <c r="C15040" s="75">
        <v>71.15</v>
      </c>
      <c r="D15040" s="75">
        <v>60.0</v>
      </c>
      <c r="E15040" s="75">
        <v>71.0</v>
      </c>
    </row>
    <row r="15041" ht="15.75" customHeight="1">
      <c r="A15041" s="13">
        <v>42281.697916666664</v>
      </c>
      <c r="B15041" s="75">
        <v>69.3666666666667</v>
      </c>
      <c r="C15041" s="75">
        <v>70.4</v>
      </c>
      <c r="D15041" s="75">
        <v>60.0</v>
      </c>
      <c r="E15041" s="75">
        <v>71.0</v>
      </c>
    </row>
    <row r="15042" ht="15.75" customHeight="1">
      <c r="A15042" s="13">
        <v>42281.708333333336</v>
      </c>
      <c r="B15042" s="75">
        <v>68.7333333333333</v>
      </c>
      <c r="C15042" s="75">
        <v>69.7666666666667</v>
      </c>
      <c r="D15042" s="75">
        <v>60.0</v>
      </c>
      <c r="E15042" s="75">
        <v>70.7666666666667</v>
      </c>
    </row>
    <row r="15043" ht="15.75" customHeight="1">
      <c r="A15043" s="13">
        <v>42281.71875</v>
      </c>
      <c r="B15043" s="75">
        <v>67.7333333333333</v>
      </c>
      <c r="C15043" s="75">
        <v>69.2666666666667</v>
      </c>
      <c r="D15043" s="75">
        <v>60.0</v>
      </c>
      <c r="E15043" s="75">
        <v>70.2666666666667</v>
      </c>
    </row>
    <row r="15044" ht="15.75" customHeight="1">
      <c r="A15044" s="13">
        <v>42281.729166666664</v>
      </c>
      <c r="B15044" s="75">
        <v>66.7333333333333</v>
      </c>
      <c r="C15044" s="75">
        <v>68.7666666666667</v>
      </c>
      <c r="D15044" s="75">
        <v>60.0</v>
      </c>
      <c r="E15044" s="75">
        <v>69.7666666666667</v>
      </c>
    </row>
    <row r="15045" ht="15.75" customHeight="1">
      <c r="A15045" s="13">
        <v>42281.739583333336</v>
      </c>
      <c r="B15045" s="75">
        <v>65.7333333333333</v>
      </c>
      <c r="C15045" s="75">
        <v>68.2666666666667</v>
      </c>
      <c r="D15045" s="75">
        <v>60.0</v>
      </c>
      <c r="E15045" s="75">
        <v>69.2666666666667</v>
      </c>
    </row>
    <row r="15046" ht="15.75" customHeight="1">
      <c r="A15046" s="13">
        <v>42281.75</v>
      </c>
      <c r="B15046" s="75">
        <v>64.8666666666667</v>
      </c>
      <c r="C15046" s="75">
        <v>67.7666666666667</v>
      </c>
      <c r="D15046" s="75">
        <v>60.0</v>
      </c>
      <c r="E15046" s="75">
        <v>68.7666666666667</v>
      </c>
    </row>
    <row r="15047" ht="15.75" customHeight="1">
      <c r="A15047" s="13">
        <v>42281.760416666664</v>
      </c>
      <c r="B15047" s="75">
        <v>64.3666666666667</v>
      </c>
      <c r="C15047" s="75">
        <v>67.2666666666667</v>
      </c>
      <c r="D15047" s="75">
        <v>60.0</v>
      </c>
      <c r="E15047" s="75">
        <v>68.2666666666667</v>
      </c>
    </row>
    <row r="15048" ht="15.75" customHeight="1">
      <c r="A15048" s="13">
        <v>42281.770833333336</v>
      </c>
      <c r="B15048" s="75">
        <v>63.8666666666667</v>
      </c>
      <c r="C15048" s="75">
        <v>66.7666666666667</v>
      </c>
      <c r="D15048" s="75">
        <v>60.0</v>
      </c>
      <c r="E15048" s="75">
        <v>67.7666666666667</v>
      </c>
    </row>
    <row r="15049" ht="15.75" customHeight="1">
      <c r="A15049" s="13">
        <v>42281.78125</v>
      </c>
      <c r="B15049" s="75">
        <v>63.3666666666667</v>
      </c>
      <c r="C15049" s="75">
        <v>66.2666666666667</v>
      </c>
      <c r="D15049" s="75">
        <v>60.0</v>
      </c>
      <c r="E15049" s="75">
        <v>67.2666666666667</v>
      </c>
    </row>
    <row r="15050" ht="15.75" customHeight="1">
      <c r="A15050" s="13">
        <v>42281.791666666664</v>
      </c>
      <c r="B15050" s="75">
        <v>63.0</v>
      </c>
      <c r="C15050" s="75">
        <v>65.7666666666667</v>
      </c>
      <c r="D15050" s="75">
        <v>60.0</v>
      </c>
      <c r="E15050" s="75">
        <v>66.8833333333333</v>
      </c>
    </row>
    <row r="15051" ht="15.75" customHeight="1">
      <c r="A15051" s="13">
        <v>42281.802083333336</v>
      </c>
      <c r="B15051" s="75">
        <v>63.0</v>
      </c>
      <c r="C15051" s="75">
        <v>65.2666666666667</v>
      </c>
      <c r="D15051" s="75">
        <v>60.0</v>
      </c>
      <c r="E15051" s="75">
        <v>66.6333333333333</v>
      </c>
    </row>
    <row r="15052" ht="15.75" customHeight="1">
      <c r="A15052" s="13">
        <v>42281.8125</v>
      </c>
      <c r="B15052" s="75">
        <v>63.0</v>
      </c>
      <c r="C15052" s="75">
        <v>64.7666666666667</v>
      </c>
      <c r="D15052" s="75">
        <v>60.0</v>
      </c>
      <c r="E15052" s="75">
        <v>66.3833333333333</v>
      </c>
    </row>
    <row r="15053" ht="15.75" customHeight="1">
      <c r="A15053" s="13">
        <v>42281.822916666664</v>
      </c>
      <c r="B15053" s="75">
        <v>63.0</v>
      </c>
      <c r="C15053" s="75">
        <v>64.2666666666667</v>
      </c>
      <c r="D15053" s="75">
        <v>60.0</v>
      </c>
      <c r="E15053" s="75">
        <v>66.1333333333333</v>
      </c>
    </row>
    <row r="15054" ht="15.75" customHeight="1">
      <c r="A15054" s="13">
        <v>42281.833333333336</v>
      </c>
      <c r="B15054" s="75">
        <v>63.0</v>
      </c>
      <c r="C15054" s="75">
        <v>63.8833333333333</v>
      </c>
      <c r="D15054" s="75">
        <v>60.0</v>
      </c>
      <c r="E15054" s="75">
        <v>65.7666666666667</v>
      </c>
    </row>
    <row r="15055" ht="15.75" customHeight="1">
      <c r="A15055" s="13">
        <v>42281.84375</v>
      </c>
      <c r="B15055" s="75">
        <v>63.0</v>
      </c>
      <c r="C15055" s="75">
        <v>63.6333333333333</v>
      </c>
      <c r="D15055" s="75">
        <v>60.0</v>
      </c>
      <c r="E15055" s="75">
        <v>65.2666666666667</v>
      </c>
    </row>
    <row r="15056" ht="15.75" customHeight="1">
      <c r="A15056" s="13">
        <v>42281.854166666664</v>
      </c>
      <c r="B15056" s="75">
        <v>63.0</v>
      </c>
      <c r="C15056" s="75">
        <v>63.3833333333333</v>
      </c>
      <c r="D15056" s="75">
        <v>60.0</v>
      </c>
      <c r="E15056" s="75">
        <v>64.7666666666667</v>
      </c>
    </row>
    <row r="15057" ht="15.75" customHeight="1">
      <c r="A15057" s="13">
        <v>42281.864583333336</v>
      </c>
      <c r="B15057" s="75">
        <v>63.0</v>
      </c>
      <c r="C15057" s="75">
        <v>63.1333333333333</v>
      </c>
      <c r="D15057" s="75">
        <v>60.0</v>
      </c>
      <c r="E15057" s="75">
        <v>64.2666666666667</v>
      </c>
    </row>
    <row r="15058" ht="15.75" customHeight="1">
      <c r="A15058" s="13">
        <v>42281.875</v>
      </c>
      <c r="B15058" s="75">
        <v>62.9333333333333</v>
      </c>
      <c r="C15058" s="75">
        <v>63.0</v>
      </c>
      <c r="D15058" s="75">
        <v>60.0</v>
      </c>
      <c r="E15058" s="75">
        <v>63.7666666666667</v>
      </c>
    </row>
    <row r="15059" ht="15.75" customHeight="1">
      <c r="A15059" s="13">
        <v>42281.885416666664</v>
      </c>
      <c r="B15059" s="75">
        <v>62.6833333333333</v>
      </c>
      <c r="C15059" s="75">
        <v>63.0</v>
      </c>
      <c r="D15059" s="75">
        <v>60.0</v>
      </c>
      <c r="E15059" s="75">
        <v>63.2666666666667</v>
      </c>
    </row>
    <row r="15060" ht="15.75" customHeight="1">
      <c r="A15060" s="13">
        <v>42281.895833333336</v>
      </c>
      <c r="B15060" s="75">
        <v>62.4333333333333</v>
      </c>
      <c r="C15060" s="75">
        <v>63.0</v>
      </c>
      <c r="D15060" s="75">
        <v>60.0</v>
      </c>
      <c r="E15060" s="75">
        <v>62.7666666666667</v>
      </c>
    </row>
    <row r="15061" ht="15.75" customHeight="1">
      <c r="A15061" s="13">
        <v>42281.90625</v>
      </c>
      <c r="B15061" s="75">
        <v>62.1833333333333</v>
      </c>
      <c r="C15061" s="75">
        <v>63.0</v>
      </c>
      <c r="D15061" s="75">
        <v>60.0</v>
      </c>
      <c r="E15061" s="75">
        <v>62.2666666666667</v>
      </c>
    </row>
    <row r="15062" ht="15.75" customHeight="1">
      <c r="A15062" s="13">
        <v>42281.916666666664</v>
      </c>
      <c r="B15062" s="75">
        <v>62.0</v>
      </c>
      <c r="C15062" s="75">
        <v>62.7666666666667</v>
      </c>
      <c r="D15062" s="75">
        <v>60.0</v>
      </c>
      <c r="E15062" s="75">
        <v>62.1166666666667</v>
      </c>
    </row>
    <row r="15063" ht="15.75" customHeight="1">
      <c r="A15063" s="13">
        <v>42281.927083333336</v>
      </c>
      <c r="B15063" s="75">
        <v>62.0</v>
      </c>
      <c r="C15063" s="75">
        <v>62.2666666666667</v>
      </c>
      <c r="D15063" s="75">
        <v>60.0</v>
      </c>
      <c r="E15063" s="75">
        <v>62.3666666666667</v>
      </c>
    </row>
    <row r="15064" ht="15.75" customHeight="1">
      <c r="A15064" s="13">
        <v>42281.9375</v>
      </c>
      <c r="B15064" s="75">
        <v>62.0</v>
      </c>
      <c r="C15064" s="75">
        <v>61.7666666666667</v>
      </c>
      <c r="D15064" s="75">
        <v>60.0</v>
      </c>
      <c r="E15064" s="75">
        <v>62.6166666666667</v>
      </c>
    </row>
    <row r="15065" ht="15.75" customHeight="1">
      <c r="A15065" s="13">
        <v>42281.947916666664</v>
      </c>
      <c r="B15065" s="75">
        <v>62.0</v>
      </c>
      <c r="C15065" s="75">
        <v>61.2666666666667</v>
      </c>
      <c r="D15065" s="75">
        <v>60.0</v>
      </c>
      <c r="E15065" s="75">
        <v>62.8666666666667</v>
      </c>
    </row>
    <row r="15066" ht="15.75" customHeight="1">
      <c r="A15066" s="13">
        <v>42281.958333333336</v>
      </c>
      <c r="B15066" s="75">
        <v>61.8666666666667</v>
      </c>
      <c r="C15066" s="75">
        <v>60.8833333333333</v>
      </c>
      <c r="D15066" s="75">
        <v>60.0</v>
      </c>
      <c r="E15066" s="75">
        <v>62.65</v>
      </c>
    </row>
    <row r="15067" ht="15.75" customHeight="1">
      <c r="A15067" s="13">
        <v>42281.96875</v>
      </c>
      <c r="B15067" s="75">
        <v>61.3666666666667</v>
      </c>
      <c r="C15067" s="75">
        <v>60.6333333333333</v>
      </c>
      <c r="D15067" s="75">
        <v>60.0</v>
      </c>
      <c r="E15067" s="75">
        <v>61.9</v>
      </c>
    </row>
    <row r="15068" ht="15.75" customHeight="1">
      <c r="A15068" s="13">
        <v>42281.979166666664</v>
      </c>
      <c r="B15068" s="75">
        <v>60.8666666666667</v>
      </c>
      <c r="C15068" s="75">
        <v>60.3833333333333</v>
      </c>
      <c r="D15068" s="75">
        <v>60.0</v>
      </c>
      <c r="E15068" s="75">
        <v>61.15</v>
      </c>
    </row>
    <row r="15069" ht="15.75" customHeight="1">
      <c r="A15069" s="13">
        <v>42281.989583333336</v>
      </c>
      <c r="B15069" s="75">
        <v>60.3666666666667</v>
      </c>
      <c r="C15069" s="75">
        <v>60.1333333333333</v>
      </c>
      <c r="D15069" s="75">
        <v>60.7894736842105</v>
      </c>
      <c r="E15069" s="75">
        <v>60.4</v>
      </c>
    </row>
    <row r="15070" ht="15.75" customHeight="1">
      <c r="A15070" s="13">
        <v>42282.0</v>
      </c>
      <c r="B15070" s="75">
        <v>60.0666666666667</v>
      </c>
      <c r="C15070" s="75">
        <v>60.0</v>
      </c>
      <c r="D15070" s="75">
        <v>59.2222222222222</v>
      </c>
      <c r="E15070" s="75">
        <v>60.0</v>
      </c>
    </row>
    <row r="15071" ht="15.75" customHeight="1">
      <c r="A15071" s="13">
        <v>42282.010416666664</v>
      </c>
      <c r="B15071" s="75">
        <v>60.3166666666667</v>
      </c>
      <c r="C15071" s="75">
        <v>60.0</v>
      </c>
      <c r="D15071" s="75">
        <v>59.8125</v>
      </c>
      <c r="E15071" s="75">
        <v>60.0</v>
      </c>
    </row>
    <row r="15072" ht="15.75" customHeight="1">
      <c r="A15072" s="13">
        <v>42282.020833333336</v>
      </c>
      <c r="B15072" s="75">
        <v>60.5666666666667</v>
      </c>
      <c r="C15072" s="75">
        <v>60.0</v>
      </c>
      <c r="D15072" s="75">
        <v>60.0</v>
      </c>
      <c r="E15072" s="75">
        <v>60.0</v>
      </c>
    </row>
    <row r="15073" ht="15.75" customHeight="1">
      <c r="A15073" s="13">
        <v>42282.03125</v>
      </c>
      <c r="B15073" s="75">
        <v>60.8166666666667</v>
      </c>
      <c r="C15073" s="75">
        <v>60.0</v>
      </c>
      <c r="D15073" s="75">
        <v>60.7333333333333</v>
      </c>
      <c r="E15073" s="75">
        <v>60.0</v>
      </c>
    </row>
    <row r="15074" ht="15.75" customHeight="1">
      <c r="A15074" s="13">
        <v>42282.041666666664</v>
      </c>
      <c r="B15074" s="75">
        <v>61.0666666666667</v>
      </c>
      <c r="C15074" s="75">
        <v>59.8833333333333</v>
      </c>
      <c r="D15074" s="75">
        <v>60.0</v>
      </c>
      <c r="E15074" s="75">
        <v>60.0</v>
      </c>
    </row>
    <row r="15075" ht="15.75" customHeight="1">
      <c r="A15075" s="13">
        <v>42282.052083333336</v>
      </c>
      <c r="B15075" s="75">
        <v>61.3166666666667</v>
      </c>
      <c r="C15075" s="75">
        <v>59.6333333333333</v>
      </c>
      <c r="D15075" s="75">
        <v>60.0</v>
      </c>
      <c r="E15075" s="75">
        <v>60.0</v>
      </c>
    </row>
    <row r="15076" ht="15.75" customHeight="1">
      <c r="A15076" s="13">
        <v>42282.0625</v>
      </c>
      <c r="B15076" s="75">
        <v>61.5666666666667</v>
      </c>
      <c r="C15076" s="75">
        <v>59.3833333333333</v>
      </c>
      <c r="D15076" s="75">
        <v>60.0</v>
      </c>
      <c r="E15076" s="75">
        <v>60.0</v>
      </c>
    </row>
    <row r="15077" ht="15.75" customHeight="1">
      <c r="A15077" s="13">
        <v>42282.072916666664</v>
      </c>
      <c r="B15077" s="75">
        <v>61.8166666666667</v>
      </c>
      <c r="C15077" s="75">
        <v>59.1333333333333</v>
      </c>
      <c r="D15077" s="75">
        <v>60.0</v>
      </c>
      <c r="E15077" s="75">
        <v>60.0</v>
      </c>
    </row>
    <row r="15078" ht="15.75" customHeight="1">
      <c r="A15078" s="13">
        <v>42282.083333333336</v>
      </c>
      <c r="B15078" s="75">
        <v>61.7333333333333</v>
      </c>
      <c r="C15078" s="75">
        <v>59.0</v>
      </c>
      <c r="D15078" s="75">
        <v>60.0</v>
      </c>
      <c r="E15078" s="75">
        <v>60.0</v>
      </c>
    </row>
    <row r="15079" ht="15.75" customHeight="1">
      <c r="A15079" s="13">
        <v>42282.09375</v>
      </c>
      <c r="B15079" s="75">
        <v>60.7333333333333</v>
      </c>
      <c r="C15079" s="75">
        <v>59.0</v>
      </c>
      <c r="D15079" s="75">
        <v>60.0</v>
      </c>
      <c r="E15079" s="75">
        <v>60.0</v>
      </c>
    </row>
    <row r="15080" ht="15.75" customHeight="1">
      <c r="A15080" s="13">
        <v>42282.104166666664</v>
      </c>
      <c r="B15080" s="75">
        <v>59.7333333333333</v>
      </c>
      <c r="C15080" s="75">
        <v>59.0</v>
      </c>
      <c r="D15080" s="75">
        <v>60.0</v>
      </c>
      <c r="E15080" s="75">
        <v>60.0</v>
      </c>
    </row>
    <row r="15081" ht="15.75" customHeight="1">
      <c r="A15081" s="13">
        <v>42282.114583333336</v>
      </c>
      <c r="B15081" s="75">
        <v>58.7333333333333</v>
      </c>
      <c r="C15081" s="75">
        <v>59.0</v>
      </c>
      <c r="D15081" s="75">
        <v>60.0</v>
      </c>
      <c r="E15081" s="75">
        <v>60.0</v>
      </c>
    </row>
    <row r="15082" ht="15.75" customHeight="1">
      <c r="A15082" s="13">
        <v>42282.125</v>
      </c>
      <c r="B15082" s="75">
        <v>58.0</v>
      </c>
      <c r="C15082" s="75">
        <v>58.8833333333333</v>
      </c>
      <c r="D15082" s="75">
        <v>60.0</v>
      </c>
      <c r="E15082" s="75">
        <v>60.0</v>
      </c>
    </row>
    <row r="15083" ht="15.75" customHeight="1">
      <c r="A15083" s="13">
        <v>42282.135416666664</v>
      </c>
      <c r="B15083" s="75">
        <v>58.0</v>
      </c>
      <c r="C15083" s="75">
        <v>58.6333333333333</v>
      </c>
      <c r="D15083" s="75">
        <v>60.0</v>
      </c>
      <c r="E15083" s="75">
        <v>60.0</v>
      </c>
    </row>
    <row r="15084" ht="15.75" customHeight="1">
      <c r="A15084" s="13">
        <v>42282.145833333336</v>
      </c>
      <c r="B15084" s="75">
        <v>58.0</v>
      </c>
      <c r="C15084" s="75">
        <v>58.3833333333333</v>
      </c>
      <c r="D15084" s="75">
        <v>60.0</v>
      </c>
      <c r="E15084" s="75">
        <v>60.0</v>
      </c>
    </row>
    <row r="15085" ht="15.75" customHeight="1">
      <c r="A15085" s="13">
        <v>42282.15625</v>
      </c>
      <c r="B15085" s="75">
        <v>58.0</v>
      </c>
      <c r="C15085" s="75">
        <v>58.1333333333333</v>
      </c>
      <c r="D15085" s="75">
        <v>60.0</v>
      </c>
      <c r="E15085" s="75">
        <v>60.0</v>
      </c>
    </row>
    <row r="15086" ht="15.75" customHeight="1">
      <c r="A15086" s="13">
        <v>42282.166666666664</v>
      </c>
      <c r="B15086" s="75">
        <v>58.1333333333333</v>
      </c>
      <c r="C15086" s="75">
        <v>58.0</v>
      </c>
      <c r="D15086" s="75">
        <v>59.8833333333333</v>
      </c>
      <c r="E15086" s="75">
        <v>59.8833333333333</v>
      </c>
    </row>
    <row r="15087" ht="15.75" customHeight="1">
      <c r="A15087" s="13">
        <v>42282.177083333336</v>
      </c>
      <c r="B15087" s="75">
        <v>58.6333333333333</v>
      </c>
      <c r="C15087" s="75">
        <v>58.0</v>
      </c>
      <c r="D15087" s="75">
        <v>59.6333333333333</v>
      </c>
      <c r="E15087" s="75">
        <v>59.6333333333333</v>
      </c>
    </row>
    <row r="15088" ht="15.75" customHeight="1">
      <c r="A15088" s="13">
        <v>42282.1875</v>
      </c>
      <c r="B15088" s="75">
        <v>59.1333333333333</v>
      </c>
      <c r="C15088" s="75">
        <v>58.0</v>
      </c>
      <c r="D15088" s="75">
        <v>59.3833333333333</v>
      </c>
      <c r="E15088" s="75">
        <v>59.3833333333333</v>
      </c>
    </row>
    <row r="15089" ht="15.75" customHeight="1">
      <c r="A15089" s="13">
        <v>42282.197916666664</v>
      </c>
      <c r="B15089" s="75">
        <v>59.6333333333333</v>
      </c>
      <c r="C15089" s="75">
        <v>58.0</v>
      </c>
      <c r="D15089" s="75">
        <v>59.1333333333333</v>
      </c>
      <c r="E15089" s="75">
        <v>59.1333333333333</v>
      </c>
    </row>
    <row r="15090" ht="15.75" customHeight="1">
      <c r="A15090" s="13">
        <v>42282.208333333336</v>
      </c>
      <c r="B15090" s="75">
        <v>60.0666666666667</v>
      </c>
      <c r="C15090" s="75">
        <v>57.8833333333333</v>
      </c>
      <c r="D15090" s="75">
        <v>59.0</v>
      </c>
      <c r="E15090" s="75">
        <v>58.8833333333333</v>
      </c>
    </row>
    <row r="15091" ht="15.75" customHeight="1">
      <c r="A15091" s="13">
        <v>42282.21875</v>
      </c>
      <c r="B15091" s="75">
        <v>60.3166666666667</v>
      </c>
      <c r="C15091" s="75">
        <v>57.6333333333333</v>
      </c>
      <c r="D15091" s="75">
        <v>59.0</v>
      </c>
      <c r="E15091" s="75">
        <v>58.6333333333333</v>
      </c>
    </row>
    <row r="15092" ht="15.75" customHeight="1">
      <c r="A15092" s="13">
        <v>42282.229166666664</v>
      </c>
      <c r="B15092" s="75">
        <v>60.5666666666667</v>
      </c>
      <c r="C15092" s="75">
        <v>57.3833333333333</v>
      </c>
      <c r="D15092" s="75">
        <v>59.0416666666667</v>
      </c>
      <c r="E15092" s="75">
        <v>58.3833333333333</v>
      </c>
    </row>
    <row r="15093" ht="15.75" customHeight="1">
      <c r="A15093" s="13">
        <v>42282.239583333336</v>
      </c>
      <c r="B15093" s="75">
        <v>60.8166666666667</v>
      </c>
      <c r="C15093" s="75">
        <v>57.1333333333333</v>
      </c>
      <c r="D15093" s="75">
        <v>59.6666666666667</v>
      </c>
      <c r="E15093" s="75">
        <v>58.1333333333333</v>
      </c>
    </row>
    <row r="15094" ht="15.75" customHeight="1">
      <c r="A15094" s="13">
        <v>42282.25</v>
      </c>
      <c r="B15094" s="75">
        <v>61.1333333333333</v>
      </c>
      <c r="C15094" s="75">
        <v>57.0</v>
      </c>
      <c r="D15094" s="75">
        <v>59.3636363636364</v>
      </c>
      <c r="E15094" s="75">
        <v>58.2333333333333</v>
      </c>
    </row>
    <row r="15095" ht="15.75" customHeight="1">
      <c r="A15095" s="13">
        <v>42282.260416666664</v>
      </c>
      <c r="B15095" s="75">
        <v>61.6333333333333</v>
      </c>
      <c r="C15095" s="75">
        <v>57.0</v>
      </c>
      <c r="D15095" s="75">
        <v>59.0</v>
      </c>
      <c r="E15095" s="75">
        <v>58.7333333333333</v>
      </c>
    </row>
    <row r="15096" ht="15.75" customHeight="1">
      <c r="A15096" s="13">
        <v>42282.270833333336</v>
      </c>
      <c r="B15096" s="75">
        <v>62.1333333333333</v>
      </c>
      <c r="C15096" s="75">
        <v>57.0</v>
      </c>
      <c r="D15096" s="75">
        <v>59.0</v>
      </c>
      <c r="E15096" s="75">
        <v>59.2333333333333</v>
      </c>
    </row>
    <row r="15097" ht="15.75" customHeight="1">
      <c r="A15097" s="13">
        <v>42282.28125</v>
      </c>
      <c r="B15097" s="75">
        <v>62.6333333333333</v>
      </c>
      <c r="C15097" s="75">
        <v>57.0</v>
      </c>
      <c r="D15097" s="75">
        <v>59.0</v>
      </c>
      <c r="E15097" s="75">
        <v>59.7333333333333</v>
      </c>
    </row>
    <row r="15098" ht="15.75" customHeight="1">
      <c r="A15098" s="13">
        <v>42282.291666666664</v>
      </c>
      <c r="B15098" s="75">
        <v>63.0666666666667</v>
      </c>
      <c r="C15098" s="75">
        <v>57.5833333333333</v>
      </c>
      <c r="D15098" s="75">
        <v>59.0</v>
      </c>
      <c r="E15098" s="75">
        <v>60.7</v>
      </c>
    </row>
    <row r="15099" ht="15.75" customHeight="1">
      <c r="A15099" s="13">
        <v>42282.302083333336</v>
      </c>
      <c r="B15099" s="75">
        <v>63.3166666666667</v>
      </c>
      <c r="C15099" s="75">
        <v>58.8333333333333</v>
      </c>
      <c r="D15099" s="75">
        <v>59.0</v>
      </c>
      <c r="E15099" s="75">
        <v>62.2</v>
      </c>
    </row>
    <row r="15100" ht="15.75" customHeight="1">
      <c r="A15100" s="13">
        <v>42282.3125</v>
      </c>
      <c r="B15100" s="75">
        <v>63.5666666666667</v>
      </c>
      <c r="C15100" s="75">
        <v>60.0833333333333</v>
      </c>
      <c r="D15100" s="75">
        <v>59.0</v>
      </c>
      <c r="E15100" s="75">
        <v>63.7</v>
      </c>
    </row>
    <row r="15101" ht="15.75" customHeight="1">
      <c r="A15101" s="13">
        <v>42282.322916666664</v>
      </c>
      <c r="B15101" s="75">
        <v>63.8166666666667</v>
      </c>
      <c r="C15101" s="75">
        <v>61.3333333333333</v>
      </c>
      <c r="D15101" s="75">
        <v>59.0</v>
      </c>
      <c r="E15101" s="75">
        <v>65.2</v>
      </c>
    </row>
    <row r="15102" ht="15.75" customHeight="1">
      <c r="A15102" s="13">
        <v>42282.333333333336</v>
      </c>
      <c r="B15102" s="75">
        <v>64.0666666666667</v>
      </c>
      <c r="C15102" s="75">
        <v>62.35</v>
      </c>
      <c r="D15102" s="75">
        <v>59.1166666666667</v>
      </c>
      <c r="E15102" s="75">
        <v>66.4666666666667</v>
      </c>
    </row>
    <row r="15103" ht="15.75" customHeight="1">
      <c r="A15103" s="13">
        <v>42282.34375</v>
      </c>
      <c r="B15103" s="75">
        <v>64.3166666666667</v>
      </c>
      <c r="C15103" s="75">
        <v>63.1</v>
      </c>
      <c r="D15103" s="75">
        <v>59.3666666666667</v>
      </c>
      <c r="E15103" s="75">
        <v>67.4666666666667</v>
      </c>
    </row>
    <row r="15104" ht="15.75" customHeight="1">
      <c r="A15104" s="13">
        <v>42282.354166666664</v>
      </c>
      <c r="B15104" s="75">
        <v>64.5666666666667</v>
      </c>
      <c r="C15104" s="75">
        <v>63.85</v>
      </c>
      <c r="D15104" s="75">
        <v>59.6166666666667</v>
      </c>
      <c r="E15104" s="75">
        <v>68.4666666666667</v>
      </c>
    </row>
    <row r="15105" ht="15.75" customHeight="1">
      <c r="A15105" s="13">
        <v>42282.364583333336</v>
      </c>
      <c r="B15105" s="75">
        <v>64.8166666666667</v>
      </c>
      <c r="C15105" s="75">
        <v>64.6</v>
      </c>
      <c r="D15105" s="75">
        <v>59.8666666666667</v>
      </c>
      <c r="E15105" s="75">
        <v>69.4666666666667</v>
      </c>
    </row>
    <row r="15106" ht="15.75" customHeight="1">
      <c r="A15106" s="13">
        <v>42282.375</v>
      </c>
      <c r="B15106" s="75">
        <v>65.0666666666667</v>
      </c>
      <c r="C15106" s="75">
        <v>65.4666666666667</v>
      </c>
      <c r="D15106" s="75">
        <v>60.2692307692308</v>
      </c>
      <c r="E15106" s="75">
        <v>70.2333333333333</v>
      </c>
    </row>
    <row r="15107" ht="15.75" customHeight="1">
      <c r="A15107" s="13">
        <v>42282.385416666664</v>
      </c>
      <c r="B15107" s="75">
        <v>65.3166666666667</v>
      </c>
      <c r="C15107" s="75">
        <v>66.4666666666667</v>
      </c>
      <c r="D15107" s="75">
        <v>60.8461538461538</v>
      </c>
      <c r="E15107" s="75">
        <v>70.7333333333333</v>
      </c>
    </row>
    <row r="15108" ht="15.75" customHeight="1">
      <c r="A15108" s="13">
        <v>42282.395833333336</v>
      </c>
      <c r="B15108" s="75">
        <v>65.5666666666667</v>
      </c>
      <c r="C15108" s="75">
        <v>67.4666666666667</v>
      </c>
      <c r="D15108" s="75">
        <v>61.4230769230769</v>
      </c>
      <c r="E15108" s="75">
        <v>71.2333333333333</v>
      </c>
    </row>
    <row r="15109" ht="15.75" customHeight="1">
      <c r="A15109" s="13">
        <v>42282.40625</v>
      </c>
      <c r="B15109" s="75">
        <v>65.8166666666667</v>
      </c>
      <c r="C15109" s="75">
        <v>68.4666666666667</v>
      </c>
      <c r="D15109" s="75">
        <v>62.0</v>
      </c>
      <c r="E15109" s="75">
        <v>71.7333333333333</v>
      </c>
    </row>
    <row r="15110" ht="15.75" customHeight="1">
      <c r="A15110" s="13">
        <v>42282.416666666664</v>
      </c>
      <c r="B15110" s="75">
        <v>66.0666666666667</v>
      </c>
      <c r="C15110" s="75">
        <v>69.35</v>
      </c>
      <c r="D15110" s="75">
        <v>62.4666666666667</v>
      </c>
      <c r="E15110" s="75">
        <v>72.35</v>
      </c>
    </row>
    <row r="15111" ht="15.75" customHeight="1">
      <c r="A15111" s="13">
        <v>42282.427083333336</v>
      </c>
      <c r="B15111" s="75">
        <v>66.3166666666667</v>
      </c>
      <c r="C15111" s="75">
        <v>70.1</v>
      </c>
      <c r="D15111" s="75">
        <v>63.4666666666667</v>
      </c>
      <c r="E15111" s="75">
        <v>73.1</v>
      </c>
    </row>
    <row r="15112" ht="15.75" customHeight="1">
      <c r="A15112" s="13">
        <v>42282.4375</v>
      </c>
      <c r="B15112" s="75">
        <v>66.5666666666667</v>
      </c>
      <c r="C15112" s="75">
        <v>70.85</v>
      </c>
      <c r="D15112" s="75">
        <v>64.4666666666667</v>
      </c>
      <c r="E15112" s="75">
        <v>73.85</v>
      </c>
    </row>
    <row r="15113" ht="15.75" customHeight="1">
      <c r="A15113" s="13">
        <v>42282.447916666664</v>
      </c>
      <c r="B15113" s="75">
        <v>66.8166666666667</v>
      </c>
      <c r="C15113" s="75">
        <v>71.6</v>
      </c>
      <c r="D15113" s="75">
        <v>65.4666666666667</v>
      </c>
      <c r="E15113" s="75">
        <v>74.6</v>
      </c>
    </row>
    <row r="15114" ht="15.75" customHeight="1">
      <c r="A15114" s="13">
        <v>42282.458333333336</v>
      </c>
      <c r="B15114" s="75">
        <v>67.0666666666667</v>
      </c>
      <c r="C15114" s="75">
        <v>72.35</v>
      </c>
      <c r="D15114" s="75">
        <v>66.35</v>
      </c>
      <c r="E15114" s="75">
        <v>75.1166666666667</v>
      </c>
    </row>
    <row r="15115" ht="15.75" customHeight="1">
      <c r="A15115" s="13">
        <v>42282.46875</v>
      </c>
      <c r="B15115" s="75">
        <v>67.3166666666667</v>
      </c>
      <c r="C15115" s="75">
        <v>73.1</v>
      </c>
      <c r="D15115" s="75">
        <v>67.1</v>
      </c>
      <c r="E15115" s="75">
        <v>75.3666666666667</v>
      </c>
    </row>
    <row r="15116" ht="15.75" customHeight="1">
      <c r="A15116" s="13">
        <v>42282.479166666664</v>
      </c>
      <c r="B15116" s="75">
        <v>67.5666666666667</v>
      </c>
      <c r="C15116" s="75">
        <v>73.85</v>
      </c>
      <c r="D15116" s="75">
        <v>67.85</v>
      </c>
      <c r="E15116" s="75">
        <v>75.6166666666667</v>
      </c>
    </row>
    <row r="15117" ht="15.75" customHeight="1">
      <c r="A15117" s="13">
        <v>42282.489583333336</v>
      </c>
      <c r="B15117" s="75">
        <v>67.8166666666667</v>
      </c>
      <c r="C15117" s="75">
        <v>74.6</v>
      </c>
      <c r="D15117" s="75">
        <v>68.6</v>
      </c>
      <c r="E15117" s="75">
        <v>75.8666666666667</v>
      </c>
    </row>
    <row r="15118" ht="15.75" customHeight="1">
      <c r="A15118" s="13">
        <v>42282.5</v>
      </c>
      <c r="B15118" s="75">
        <v>68.1333333333333</v>
      </c>
      <c r="C15118" s="75">
        <v>75.1166666666667</v>
      </c>
      <c r="D15118" s="75">
        <v>69.35</v>
      </c>
      <c r="E15118" s="75">
        <v>76.1166666666667</v>
      </c>
    </row>
    <row r="15119" ht="15.75" customHeight="1">
      <c r="A15119" s="13">
        <v>42282.510416666664</v>
      </c>
      <c r="B15119" s="75">
        <v>68.6333333333333</v>
      </c>
      <c r="C15119" s="75">
        <v>75.3666666666667</v>
      </c>
      <c r="D15119" s="75">
        <v>70.1</v>
      </c>
      <c r="E15119" s="75">
        <v>76.3666666666667</v>
      </c>
    </row>
    <row r="15120" ht="15.75" customHeight="1">
      <c r="A15120" s="13">
        <v>42282.520833333336</v>
      </c>
      <c r="B15120" s="75">
        <v>69.1333333333333</v>
      </c>
      <c r="C15120" s="75">
        <v>75.6166666666667</v>
      </c>
      <c r="D15120" s="75">
        <v>70.85</v>
      </c>
      <c r="E15120" s="75">
        <v>76.6166666666667</v>
      </c>
    </row>
    <row r="15121" ht="15.75" customHeight="1">
      <c r="A15121" s="13">
        <v>42282.53125</v>
      </c>
      <c r="B15121" s="75">
        <v>69.6333333333333</v>
      </c>
      <c r="C15121" s="75">
        <v>75.8666666666667</v>
      </c>
      <c r="D15121" s="75">
        <v>71.6</v>
      </c>
      <c r="E15121" s="75">
        <v>76.8666666666667</v>
      </c>
    </row>
    <row r="15122" ht="15.75" customHeight="1">
      <c r="A15122" s="13">
        <v>42282.541666666664</v>
      </c>
      <c r="B15122" s="75">
        <v>70.0666666666667</v>
      </c>
      <c r="C15122" s="75">
        <v>76.35</v>
      </c>
      <c r="D15122" s="75">
        <v>72.1166666666667</v>
      </c>
      <c r="E15122" s="75">
        <v>77.35</v>
      </c>
    </row>
    <row r="15123" ht="15.75" customHeight="1">
      <c r="A15123" s="13">
        <v>42282.552083333336</v>
      </c>
      <c r="B15123" s="75">
        <v>70.3166666666667</v>
      </c>
      <c r="C15123" s="75">
        <v>77.1</v>
      </c>
      <c r="D15123" s="75">
        <v>72.3666666666667</v>
      </c>
      <c r="E15123" s="75">
        <v>78.1</v>
      </c>
    </row>
    <row r="15124" ht="15.75" customHeight="1">
      <c r="A15124" s="13">
        <v>42282.5625</v>
      </c>
      <c r="B15124" s="75">
        <v>70.5666666666667</v>
      </c>
      <c r="C15124" s="75">
        <v>77.85</v>
      </c>
      <c r="D15124" s="75">
        <v>72.6166666666667</v>
      </c>
      <c r="E15124" s="75">
        <v>78.85</v>
      </c>
    </row>
    <row r="15125" ht="15.75" customHeight="1">
      <c r="A15125" s="13">
        <v>42282.572916666664</v>
      </c>
      <c r="B15125" s="75">
        <v>70.8166666666667</v>
      </c>
      <c r="C15125" s="75">
        <v>78.6</v>
      </c>
      <c r="D15125" s="75">
        <v>72.8666666666667</v>
      </c>
      <c r="E15125" s="75">
        <v>79.6</v>
      </c>
    </row>
    <row r="15126" ht="15.75" customHeight="1">
      <c r="A15126" s="13">
        <v>42282.583333333336</v>
      </c>
      <c r="B15126" s="75">
        <v>71.1333333333333</v>
      </c>
      <c r="C15126" s="75">
        <v>78.65</v>
      </c>
      <c r="D15126" s="75">
        <v>73.35</v>
      </c>
      <c r="E15126" s="75">
        <v>80.0</v>
      </c>
    </row>
    <row r="15127" ht="15.75" customHeight="1">
      <c r="A15127" s="13">
        <v>42282.59375</v>
      </c>
      <c r="B15127" s="75">
        <v>71.6333333333333</v>
      </c>
      <c r="C15127" s="75">
        <v>77.9</v>
      </c>
      <c r="D15127" s="75">
        <v>74.1</v>
      </c>
      <c r="E15127" s="75">
        <v>80.0</v>
      </c>
    </row>
    <row r="15128" ht="15.75" customHeight="1">
      <c r="A15128" s="13">
        <v>42282.604166666664</v>
      </c>
      <c r="B15128" s="75">
        <v>72.1333333333333</v>
      </c>
      <c r="C15128" s="75">
        <v>77.15</v>
      </c>
      <c r="D15128" s="75">
        <v>74.85</v>
      </c>
      <c r="E15128" s="75">
        <v>80.0</v>
      </c>
    </row>
    <row r="15129" ht="15.75" customHeight="1">
      <c r="A15129" s="13">
        <v>42282.614583333336</v>
      </c>
      <c r="B15129" s="75">
        <v>72.6333333333333</v>
      </c>
      <c r="C15129" s="75">
        <v>76.4</v>
      </c>
      <c r="D15129" s="75">
        <v>75.6</v>
      </c>
      <c r="E15129" s="75">
        <v>80.0</v>
      </c>
    </row>
    <row r="15130" ht="15.75" customHeight="1">
      <c r="A15130" s="13">
        <v>42282.625</v>
      </c>
      <c r="B15130" s="75">
        <v>72.9333333333333</v>
      </c>
      <c r="C15130" s="75">
        <v>75.8833333333333</v>
      </c>
      <c r="D15130" s="75">
        <v>76.1166666666667</v>
      </c>
      <c r="E15130" s="75">
        <v>79.8833333333333</v>
      </c>
    </row>
    <row r="15131" ht="15.75" customHeight="1">
      <c r="A15131" s="13">
        <v>42282.635416666664</v>
      </c>
      <c r="B15131" s="75">
        <v>72.6833333333333</v>
      </c>
      <c r="C15131" s="75">
        <v>75.6333333333333</v>
      </c>
      <c r="D15131" s="75">
        <v>76.3666666666667</v>
      </c>
      <c r="E15131" s="75">
        <v>79.6333333333333</v>
      </c>
    </row>
    <row r="15132" ht="15.75" customHeight="1">
      <c r="A15132" s="13">
        <v>42282.645833333336</v>
      </c>
      <c r="B15132" s="75">
        <v>72.4333333333333</v>
      </c>
      <c r="C15132" s="75">
        <v>75.3833333333333</v>
      </c>
      <c r="D15132" s="75">
        <v>76.6166666666667</v>
      </c>
      <c r="E15132" s="75">
        <v>79.3833333333333</v>
      </c>
    </row>
    <row r="15133" ht="15.75" customHeight="1">
      <c r="A15133" s="13">
        <v>42282.65625</v>
      </c>
      <c r="B15133" s="75">
        <v>72.1833333333333</v>
      </c>
      <c r="C15133" s="75">
        <v>75.1333333333333</v>
      </c>
      <c r="D15133" s="75">
        <v>76.8666666666667</v>
      </c>
      <c r="E15133" s="75">
        <v>79.1333333333333</v>
      </c>
    </row>
    <row r="15134" ht="15.75" customHeight="1">
      <c r="A15134" s="13">
        <v>42282.666666666664</v>
      </c>
      <c r="B15134" s="75">
        <v>71.8</v>
      </c>
      <c r="C15134" s="75">
        <v>74.8833333333333</v>
      </c>
      <c r="D15134" s="75">
        <v>76.8833333333333</v>
      </c>
      <c r="E15134" s="75">
        <v>79.0</v>
      </c>
    </row>
    <row r="15135" ht="15.75" customHeight="1">
      <c r="A15135" s="13">
        <v>42282.677083333336</v>
      </c>
      <c r="B15135" s="75">
        <v>71.05</v>
      </c>
      <c r="C15135" s="75">
        <v>74.6333333333333</v>
      </c>
      <c r="D15135" s="75">
        <v>76.6333333333333</v>
      </c>
      <c r="E15135" s="75">
        <v>79.0</v>
      </c>
    </row>
    <row r="15136" ht="15.75" customHeight="1">
      <c r="A15136" s="13">
        <v>42282.6875</v>
      </c>
      <c r="B15136" s="75">
        <v>70.3</v>
      </c>
      <c r="C15136" s="75">
        <v>74.3833333333333</v>
      </c>
      <c r="D15136" s="75">
        <v>76.3833333333333</v>
      </c>
      <c r="E15136" s="75">
        <v>79.0</v>
      </c>
    </row>
    <row r="15137" ht="15.75" customHeight="1">
      <c r="A15137" s="13">
        <v>42282.697916666664</v>
      </c>
      <c r="B15137" s="75">
        <v>69.55</v>
      </c>
      <c r="C15137" s="75">
        <v>74.1333333333333</v>
      </c>
      <c r="D15137" s="75">
        <v>76.1333333333333</v>
      </c>
      <c r="E15137" s="75">
        <v>79.0</v>
      </c>
    </row>
    <row r="15138" ht="15.75" customHeight="1">
      <c r="A15138" s="13">
        <v>42282.708333333336</v>
      </c>
      <c r="B15138" s="75">
        <v>68.9333333333333</v>
      </c>
      <c r="C15138" s="75">
        <v>73.65</v>
      </c>
      <c r="D15138" s="75">
        <v>75.8833333333333</v>
      </c>
      <c r="E15138" s="75">
        <v>78.7666666666667</v>
      </c>
    </row>
    <row r="15139" ht="15.75" customHeight="1">
      <c r="A15139" s="13">
        <v>42282.71875</v>
      </c>
      <c r="B15139" s="75">
        <v>68.6833333333333</v>
      </c>
      <c r="C15139" s="75">
        <v>72.9</v>
      </c>
      <c r="D15139" s="75">
        <v>75.6333333333333</v>
      </c>
      <c r="E15139" s="75">
        <v>78.2666666666667</v>
      </c>
    </row>
    <row r="15140" ht="15.75" customHeight="1">
      <c r="A15140" s="13">
        <v>42282.729166666664</v>
      </c>
      <c r="B15140" s="75">
        <v>68.4333333333333</v>
      </c>
      <c r="C15140" s="75">
        <v>72.15</v>
      </c>
      <c r="D15140" s="75">
        <v>75.3833333333333</v>
      </c>
      <c r="E15140" s="75">
        <v>77.7666666666667</v>
      </c>
    </row>
    <row r="15141" ht="15.75" customHeight="1">
      <c r="A15141" s="13">
        <v>42282.739583333336</v>
      </c>
      <c r="B15141" s="75">
        <v>68.1833333333333</v>
      </c>
      <c r="C15141" s="75">
        <v>71.4</v>
      </c>
      <c r="D15141" s="75">
        <v>75.1333333333333</v>
      </c>
      <c r="E15141" s="75">
        <v>77.2666666666667</v>
      </c>
    </row>
    <row r="15142" ht="15.75" customHeight="1">
      <c r="A15142" s="13">
        <v>42282.75</v>
      </c>
      <c r="B15142" s="75">
        <v>67.9333333333333</v>
      </c>
      <c r="C15142" s="75">
        <v>70.7666666666667</v>
      </c>
      <c r="D15142" s="75">
        <v>74.5333333333333</v>
      </c>
      <c r="E15142" s="75">
        <v>76.8833333333333</v>
      </c>
    </row>
    <row r="15143" ht="15.75" customHeight="1">
      <c r="A15143" s="13">
        <v>42282.760416666664</v>
      </c>
      <c r="B15143" s="75">
        <v>67.6833333333333</v>
      </c>
      <c r="C15143" s="75">
        <v>70.2666666666667</v>
      </c>
      <c r="D15143" s="75">
        <v>73.5333333333333</v>
      </c>
      <c r="E15143" s="75">
        <v>76.6333333333333</v>
      </c>
    </row>
    <row r="15144" ht="15.75" customHeight="1">
      <c r="A15144" s="13">
        <v>42282.770833333336</v>
      </c>
      <c r="B15144" s="75">
        <v>67.4333333333333</v>
      </c>
      <c r="C15144" s="75">
        <v>69.7666666666667</v>
      </c>
      <c r="D15144" s="75">
        <v>72.5333333333333</v>
      </c>
      <c r="E15144" s="75">
        <v>76.3833333333333</v>
      </c>
    </row>
    <row r="15145" ht="15.75" customHeight="1">
      <c r="A15145" s="13">
        <v>42282.78125</v>
      </c>
      <c r="B15145" s="75">
        <v>67.1833333333333</v>
      </c>
      <c r="C15145" s="75">
        <v>69.2666666666667</v>
      </c>
      <c r="D15145" s="75">
        <v>71.5333333333333</v>
      </c>
      <c r="E15145" s="75">
        <v>76.1333333333333</v>
      </c>
    </row>
    <row r="15146" ht="15.75" customHeight="1">
      <c r="A15146" s="13">
        <v>42282.791666666664</v>
      </c>
      <c r="B15146" s="75">
        <v>66.9333333333333</v>
      </c>
      <c r="C15146" s="75">
        <v>68.7666666666667</v>
      </c>
      <c r="D15146" s="75">
        <v>70.65</v>
      </c>
      <c r="E15146" s="75">
        <v>75.8833333333333</v>
      </c>
    </row>
    <row r="15147" ht="15.75" customHeight="1">
      <c r="A15147" s="13">
        <v>42282.802083333336</v>
      </c>
      <c r="B15147" s="75">
        <v>66.6833333333333</v>
      </c>
      <c r="C15147" s="75">
        <v>68.2666666666667</v>
      </c>
      <c r="D15147" s="75">
        <v>69.9</v>
      </c>
      <c r="E15147" s="75">
        <v>75.6333333333333</v>
      </c>
    </row>
    <row r="15148" ht="15.75" customHeight="1">
      <c r="A15148" s="13">
        <v>42282.8125</v>
      </c>
      <c r="B15148" s="75">
        <v>66.4333333333333</v>
      </c>
      <c r="C15148" s="75">
        <v>67.7666666666667</v>
      </c>
      <c r="D15148" s="75">
        <v>69.15</v>
      </c>
      <c r="E15148" s="75">
        <v>75.3833333333333</v>
      </c>
    </row>
    <row r="15149" ht="15.75" customHeight="1">
      <c r="A15149" s="13">
        <v>42282.822916666664</v>
      </c>
      <c r="B15149" s="75">
        <v>66.1833333333333</v>
      </c>
      <c r="C15149" s="75">
        <v>67.2666666666667</v>
      </c>
      <c r="D15149" s="75">
        <v>68.4</v>
      </c>
      <c r="E15149" s="75">
        <v>75.1333333333333</v>
      </c>
    </row>
    <row r="15150" ht="15.75" customHeight="1">
      <c r="A15150" s="13">
        <v>42282.833333333336</v>
      </c>
      <c r="B15150" s="75">
        <v>65.9333333333333</v>
      </c>
      <c r="C15150" s="75">
        <v>66.7666666666667</v>
      </c>
      <c r="D15150" s="75">
        <v>67.7666666666667</v>
      </c>
      <c r="E15150" s="75">
        <v>74.7666666666667</v>
      </c>
    </row>
    <row r="15151" ht="15.75" customHeight="1">
      <c r="A15151" s="13">
        <v>42282.84375</v>
      </c>
      <c r="B15151" s="75">
        <v>65.6833333333333</v>
      </c>
      <c r="C15151" s="75">
        <v>66.2666666666667</v>
      </c>
      <c r="D15151" s="75">
        <v>67.2666666666667</v>
      </c>
      <c r="E15151" s="75">
        <v>74.2666666666667</v>
      </c>
    </row>
    <row r="15152" ht="15.75" customHeight="1">
      <c r="A15152" s="13">
        <v>42282.854166666664</v>
      </c>
      <c r="B15152" s="75">
        <v>65.4333333333333</v>
      </c>
      <c r="C15152" s="75">
        <v>65.7666666666667</v>
      </c>
      <c r="D15152" s="75">
        <v>66.7666666666667</v>
      </c>
      <c r="E15152" s="75">
        <v>73.7666666666667</v>
      </c>
    </row>
    <row r="15153" ht="15.75" customHeight="1">
      <c r="A15153" s="13">
        <v>42282.864583333336</v>
      </c>
      <c r="B15153" s="75">
        <v>65.1833333333333</v>
      </c>
      <c r="C15153" s="75">
        <v>65.2666666666667</v>
      </c>
      <c r="D15153" s="75">
        <v>66.2666666666667</v>
      </c>
      <c r="E15153" s="75">
        <v>73.2666666666667</v>
      </c>
    </row>
    <row r="15154" ht="15.75" customHeight="1">
      <c r="A15154" s="13">
        <v>42282.875</v>
      </c>
      <c r="B15154" s="75">
        <v>65.0</v>
      </c>
      <c r="C15154" s="75">
        <v>65.0</v>
      </c>
      <c r="D15154" s="75">
        <v>66.0</v>
      </c>
      <c r="E15154" s="75">
        <v>72.7666666666667</v>
      </c>
    </row>
    <row r="15155" ht="15.75" customHeight="1">
      <c r="A15155" s="13">
        <v>42282.885416666664</v>
      </c>
      <c r="B15155" s="75">
        <v>65.0</v>
      </c>
      <c r="C15155" s="75">
        <v>65.0</v>
      </c>
      <c r="D15155" s="75">
        <v>66.0</v>
      </c>
      <c r="E15155" s="75">
        <v>72.2666666666667</v>
      </c>
    </row>
    <row r="15156" ht="15.75" customHeight="1">
      <c r="A15156" s="13">
        <v>42282.895833333336</v>
      </c>
      <c r="B15156" s="75">
        <v>65.0</v>
      </c>
      <c r="C15156" s="75">
        <v>65.0</v>
      </c>
      <c r="D15156" s="75">
        <v>66.0</v>
      </c>
      <c r="E15156" s="75">
        <v>71.7666666666667</v>
      </c>
    </row>
    <row r="15157" ht="15.75" customHeight="1">
      <c r="A15157" s="13">
        <v>42282.90625</v>
      </c>
      <c r="B15157" s="75">
        <v>65.0</v>
      </c>
      <c r="C15157" s="75">
        <v>65.0</v>
      </c>
      <c r="D15157" s="75">
        <v>66.0</v>
      </c>
      <c r="E15157" s="75">
        <v>71.2666666666667</v>
      </c>
    </row>
    <row r="15158" ht="15.75" customHeight="1">
      <c r="A15158" s="13">
        <v>42282.916666666664</v>
      </c>
      <c r="B15158" s="75">
        <v>64.9333333333333</v>
      </c>
      <c r="C15158" s="75">
        <v>64.7666666666667</v>
      </c>
      <c r="D15158" s="75">
        <v>65.8833333333333</v>
      </c>
      <c r="E15158" s="75">
        <v>70.8833333333333</v>
      </c>
    </row>
    <row r="15159" ht="15.75" customHeight="1">
      <c r="A15159" s="13">
        <v>42282.927083333336</v>
      </c>
      <c r="B15159" s="75">
        <v>64.6833333333333</v>
      </c>
      <c r="C15159" s="75">
        <v>64.2666666666667</v>
      </c>
      <c r="D15159" s="75">
        <v>65.6333333333333</v>
      </c>
      <c r="E15159" s="75">
        <v>70.6333333333333</v>
      </c>
    </row>
    <row r="15160" ht="15.75" customHeight="1">
      <c r="A15160" s="13">
        <v>42282.9375</v>
      </c>
      <c r="B15160" s="75">
        <v>64.4333333333333</v>
      </c>
      <c r="C15160" s="75">
        <v>63.7666666666667</v>
      </c>
      <c r="D15160" s="75">
        <v>65.3833333333333</v>
      </c>
      <c r="E15160" s="75">
        <v>70.3833333333333</v>
      </c>
    </row>
    <row r="15161" ht="15.75" customHeight="1">
      <c r="A15161" s="13">
        <v>42282.947916666664</v>
      </c>
      <c r="B15161" s="75">
        <v>64.1833333333333</v>
      </c>
      <c r="C15161" s="75">
        <v>63.2666666666667</v>
      </c>
      <c r="D15161" s="75">
        <v>65.1333333333333</v>
      </c>
      <c r="E15161" s="75">
        <v>70.1333333333333</v>
      </c>
    </row>
    <row r="15162" ht="15.75" customHeight="1">
      <c r="A15162" s="13">
        <v>42282.958333333336</v>
      </c>
      <c r="B15162" s="75">
        <v>63.8666666666667</v>
      </c>
      <c r="C15162" s="75">
        <v>62.8833333333333</v>
      </c>
      <c r="D15162" s="75">
        <v>64.8833333333333</v>
      </c>
      <c r="E15162" s="75">
        <v>69.4166666666667</v>
      </c>
    </row>
    <row r="15163" ht="15.75" customHeight="1">
      <c r="A15163" s="13">
        <v>42282.96875</v>
      </c>
      <c r="B15163" s="75">
        <v>63.3666666666667</v>
      </c>
      <c r="C15163" s="75">
        <v>62.6333333333333</v>
      </c>
      <c r="D15163" s="75">
        <v>64.6333333333333</v>
      </c>
      <c r="E15163" s="75">
        <v>68.1666666666667</v>
      </c>
    </row>
    <row r="15164" ht="15.75" customHeight="1">
      <c r="A15164" s="13">
        <v>42282.979166666664</v>
      </c>
      <c r="B15164" s="75">
        <v>62.8666666666667</v>
      </c>
      <c r="C15164" s="75">
        <v>62.3833333333333</v>
      </c>
      <c r="D15164" s="75">
        <v>64.3833333333333</v>
      </c>
      <c r="E15164" s="75">
        <v>66.9166666666667</v>
      </c>
    </row>
    <row r="15165" ht="15.75" customHeight="1">
      <c r="A15165" s="13">
        <v>42282.989583333336</v>
      </c>
      <c r="B15165" s="75">
        <v>62.3666666666667</v>
      </c>
      <c r="C15165" s="75">
        <v>62.1333333333333</v>
      </c>
      <c r="D15165" s="75">
        <v>64.1333333333333</v>
      </c>
      <c r="E15165" s="75">
        <v>65.6666666666667</v>
      </c>
    </row>
    <row r="15166" ht="15.75" customHeight="1">
      <c r="A15166" s="13">
        <v>42283.0</v>
      </c>
      <c r="B15166" s="75">
        <v>62.0666666666667</v>
      </c>
      <c r="C15166" s="75">
        <v>61.8833333333333</v>
      </c>
      <c r="D15166" s="75">
        <v>63.7666666666667</v>
      </c>
      <c r="E15166" s="75">
        <v>65.0</v>
      </c>
    </row>
    <row r="15167" ht="15.75" customHeight="1">
      <c r="A15167" s="13">
        <v>42283.010416666664</v>
      </c>
      <c r="B15167" s="75">
        <v>62.3166666666667</v>
      </c>
      <c r="C15167" s="75">
        <v>61.6333333333333</v>
      </c>
      <c r="D15167" s="75">
        <v>63.2666666666667</v>
      </c>
      <c r="E15167" s="75">
        <v>65.0</v>
      </c>
    </row>
    <row r="15168" ht="15.75" customHeight="1">
      <c r="A15168" s="13">
        <v>42283.020833333336</v>
      </c>
      <c r="B15168" s="75">
        <v>62.5666666666667</v>
      </c>
      <c r="C15168" s="75">
        <v>61.3833333333333</v>
      </c>
      <c r="D15168" s="75">
        <v>62.7666666666667</v>
      </c>
      <c r="E15168" s="75">
        <v>65.0</v>
      </c>
    </row>
    <row r="15169" ht="15.75" customHeight="1">
      <c r="A15169" s="13">
        <v>42283.03125</v>
      </c>
      <c r="B15169" s="75">
        <v>62.8166666666667</v>
      </c>
      <c r="C15169" s="75">
        <v>61.1333333333333</v>
      </c>
      <c r="D15169" s="75">
        <v>62.2666666666667</v>
      </c>
      <c r="E15169" s="75">
        <v>65.0</v>
      </c>
    </row>
    <row r="15170" ht="15.75" customHeight="1">
      <c r="A15170" s="13">
        <v>42283.041666666664</v>
      </c>
      <c r="B15170" s="75">
        <v>63.0</v>
      </c>
      <c r="C15170" s="75">
        <v>61.0</v>
      </c>
      <c r="D15170" s="75">
        <v>61.7666666666667</v>
      </c>
      <c r="E15170" s="75">
        <v>64.8833333333333</v>
      </c>
    </row>
    <row r="15171" ht="15.75" customHeight="1">
      <c r="A15171" s="13">
        <v>42283.052083333336</v>
      </c>
      <c r="B15171" s="75">
        <v>63.0</v>
      </c>
      <c r="C15171" s="75">
        <v>61.0</v>
      </c>
      <c r="D15171" s="75">
        <v>61.2666666666667</v>
      </c>
      <c r="E15171" s="75">
        <v>64.6333333333333</v>
      </c>
    </row>
    <row r="15172" ht="15.75" customHeight="1">
      <c r="A15172" s="13">
        <v>42283.0625</v>
      </c>
      <c r="B15172" s="75">
        <v>63.0</v>
      </c>
      <c r="C15172" s="75">
        <v>61.0</v>
      </c>
      <c r="D15172" s="75">
        <v>60.7666666666667</v>
      </c>
      <c r="E15172" s="75">
        <v>64.3833333333333</v>
      </c>
    </row>
    <row r="15173" ht="15.75" customHeight="1">
      <c r="A15173" s="13">
        <v>42283.072916666664</v>
      </c>
      <c r="B15173" s="75">
        <v>63.0</v>
      </c>
      <c r="C15173" s="75">
        <v>61.0</v>
      </c>
      <c r="D15173" s="75">
        <v>60.2666666666667</v>
      </c>
      <c r="E15173" s="75">
        <v>64.1333333333333</v>
      </c>
    </row>
    <row r="15174" ht="15.75" customHeight="1">
      <c r="A15174" s="13">
        <v>42283.083333333336</v>
      </c>
      <c r="B15174" s="75">
        <v>62.9333333333333</v>
      </c>
      <c r="C15174" s="75">
        <v>60.8833333333333</v>
      </c>
      <c r="D15174" s="75">
        <v>60.0</v>
      </c>
      <c r="E15174" s="75">
        <v>63.7666666666667</v>
      </c>
    </row>
    <row r="15175" ht="15.75" customHeight="1">
      <c r="A15175" s="13">
        <v>42283.09375</v>
      </c>
      <c r="B15175" s="75">
        <v>62.6833333333333</v>
      </c>
      <c r="C15175" s="75">
        <v>60.6333333333333</v>
      </c>
      <c r="D15175" s="75">
        <v>60.0</v>
      </c>
      <c r="E15175" s="75">
        <v>63.2666666666667</v>
      </c>
    </row>
    <row r="15176" ht="15.75" customHeight="1">
      <c r="A15176" s="13">
        <v>42283.104166666664</v>
      </c>
      <c r="B15176" s="75">
        <v>62.4333333333333</v>
      </c>
      <c r="C15176" s="75">
        <v>60.3833333333333</v>
      </c>
      <c r="D15176" s="75">
        <v>60.0</v>
      </c>
      <c r="E15176" s="75">
        <v>62.7666666666667</v>
      </c>
    </row>
    <row r="15177" ht="15.75" customHeight="1">
      <c r="A15177" s="13">
        <v>42283.114583333336</v>
      </c>
      <c r="B15177" s="75">
        <v>62.1833333333333</v>
      </c>
      <c r="C15177" s="75">
        <v>60.1333333333333</v>
      </c>
      <c r="D15177" s="75">
        <v>60.0</v>
      </c>
      <c r="E15177" s="75">
        <v>62.2666666666667</v>
      </c>
    </row>
    <row r="15178" ht="15.75" customHeight="1">
      <c r="A15178" s="13">
        <v>42283.125</v>
      </c>
      <c r="B15178" s="75">
        <v>61.8666666666667</v>
      </c>
      <c r="C15178" s="75">
        <v>60.1166666666667</v>
      </c>
      <c r="D15178" s="75">
        <v>59.7666666666667</v>
      </c>
      <c r="E15178" s="75">
        <v>61.8833333333333</v>
      </c>
    </row>
    <row r="15179" ht="15.75" customHeight="1">
      <c r="A15179" s="13">
        <v>42283.135416666664</v>
      </c>
      <c r="B15179" s="75">
        <v>61.3666666666667</v>
      </c>
      <c r="C15179" s="75">
        <v>60.3666666666667</v>
      </c>
      <c r="D15179" s="75">
        <v>59.2666666666667</v>
      </c>
      <c r="E15179" s="75">
        <v>61.6333333333333</v>
      </c>
    </row>
    <row r="15180" ht="15.75" customHeight="1">
      <c r="A15180" s="13">
        <v>42283.145833333336</v>
      </c>
      <c r="B15180" s="75">
        <v>60.8666666666667</v>
      </c>
      <c r="C15180" s="75">
        <v>60.6166666666667</v>
      </c>
      <c r="D15180" s="75">
        <v>58.7666666666667</v>
      </c>
      <c r="E15180" s="75">
        <v>61.3833333333333</v>
      </c>
    </row>
    <row r="15181" ht="15.75" customHeight="1">
      <c r="A15181" s="13">
        <v>42283.15625</v>
      </c>
      <c r="B15181" s="75">
        <v>60.3666666666667</v>
      </c>
      <c r="C15181" s="75">
        <v>60.8666666666667</v>
      </c>
      <c r="D15181" s="75">
        <v>58.2666666666667</v>
      </c>
      <c r="E15181" s="75">
        <v>61.1333333333333</v>
      </c>
    </row>
    <row r="15182" ht="15.75" customHeight="1">
      <c r="A15182" s="13">
        <v>42283.166666666664</v>
      </c>
      <c r="B15182" s="75">
        <v>60.0666666666667</v>
      </c>
      <c r="C15182" s="75">
        <v>60.7666666666667</v>
      </c>
      <c r="D15182" s="75">
        <v>58.0</v>
      </c>
      <c r="E15182" s="75">
        <v>60.8833333333333</v>
      </c>
    </row>
    <row r="15183" ht="15.75" customHeight="1">
      <c r="A15183" s="13">
        <v>42283.177083333336</v>
      </c>
      <c r="B15183" s="75">
        <v>60.3166666666667</v>
      </c>
      <c r="C15183" s="75">
        <v>60.2666666666667</v>
      </c>
      <c r="D15183" s="75">
        <v>58.0</v>
      </c>
      <c r="E15183" s="75">
        <v>60.6333333333333</v>
      </c>
    </row>
    <row r="15184" ht="15.75" customHeight="1">
      <c r="A15184" s="13">
        <v>42283.1875</v>
      </c>
      <c r="B15184" s="75">
        <v>60.5666666666667</v>
      </c>
      <c r="C15184" s="75">
        <v>59.7666666666667</v>
      </c>
      <c r="D15184" s="75">
        <v>58.0</v>
      </c>
      <c r="E15184" s="75">
        <v>60.3833333333333</v>
      </c>
    </row>
    <row r="15185" ht="15.75" customHeight="1">
      <c r="A15185" s="13">
        <v>42283.197916666664</v>
      </c>
      <c r="B15185" s="75">
        <v>60.8166666666667</v>
      </c>
      <c r="C15185" s="75">
        <v>59.2666666666667</v>
      </c>
      <c r="D15185" s="75">
        <v>58.0</v>
      </c>
      <c r="E15185" s="75">
        <v>60.1333333333333</v>
      </c>
    </row>
    <row r="15186" ht="15.75" customHeight="1">
      <c r="A15186" s="13">
        <v>42283.208333333336</v>
      </c>
      <c r="B15186" s="75">
        <v>60.9333333333333</v>
      </c>
      <c r="C15186" s="75">
        <v>58.8833333333333</v>
      </c>
      <c r="D15186" s="75">
        <v>58.0</v>
      </c>
      <c r="E15186" s="75">
        <v>60.0</v>
      </c>
    </row>
    <row r="15187" ht="15.75" customHeight="1">
      <c r="A15187" s="13">
        <v>42283.21875</v>
      </c>
      <c r="B15187" s="75">
        <v>60.6833333333333</v>
      </c>
      <c r="C15187" s="75">
        <v>58.6333333333333</v>
      </c>
      <c r="D15187" s="75">
        <v>58.0</v>
      </c>
      <c r="E15187" s="75">
        <v>60.0</v>
      </c>
    </row>
    <row r="15188" ht="15.75" customHeight="1">
      <c r="A15188" s="13">
        <v>42283.229166666664</v>
      </c>
      <c r="B15188" s="75">
        <v>60.4333333333333</v>
      </c>
      <c r="C15188" s="75">
        <v>58.3833333333333</v>
      </c>
      <c r="D15188" s="75">
        <v>58.0</v>
      </c>
      <c r="E15188" s="75">
        <v>60.0</v>
      </c>
    </row>
    <row r="15189" ht="15.75" customHeight="1">
      <c r="A15189" s="13">
        <v>42283.239583333336</v>
      </c>
      <c r="B15189" s="75">
        <v>60.1833333333333</v>
      </c>
      <c r="C15189" s="75">
        <v>58.1333333333333</v>
      </c>
      <c r="D15189" s="75">
        <v>58.0</v>
      </c>
      <c r="E15189" s="75">
        <v>60.0</v>
      </c>
    </row>
    <row r="15190" ht="15.75" customHeight="1">
      <c r="A15190" s="13">
        <v>42283.25</v>
      </c>
      <c r="B15190" s="75">
        <v>60.2068965517241</v>
      </c>
      <c r="C15190" s="75">
        <v>58.1166666666667</v>
      </c>
      <c r="D15190" s="75">
        <v>57.7666666666667</v>
      </c>
      <c r="E15190" s="75">
        <v>60.1166666666667</v>
      </c>
    </row>
    <row r="15191" ht="15.75" customHeight="1">
      <c r="A15191" s="13">
        <v>42283.260416666664</v>
      </c>
      <c r="B15191" s="75">
        <v>60.9827586206897</v>
      </c>
      <c r="C15191" s="75">
        <v>58.3666666666667</v>
      </c>
      <c r="D15191" s="75">
        <v>57.2666666666667</v>
      </c>
      <c r="E15191" s="75">
        <v>60.3666666666667</v>
      </c>
    </row>
    <row r="15192" ht="15.75" customHeight="1">
      <c r="A15192" s="13">
        <v>42283.270833333336</v>
      </c>
      <c r="B15192" s="75">
        <v>61.7586206896552</v>
      </c>
      <c r="C15192" s="75">
        <v>58.6166666666667</v>
      </c>
      <c r="D15192" s="75">
        <v>56.7666666666667</v>
      </c>
      <c r="E15192" s="75">
        <v>60.6166666666667</v>
      </c>
    </row>
    <row r="15193" ht="15.75" customHeight="1">
      <c r="A15193" s="13">
        <v>42283.28125</v>
      </c>
      <c r="B15193" s="75">
        <v>62.5344827586207</v>
      </c>
      <c r="C15193" s="75">
        <v>58.8666666666667</v>
      </c>
      <c r="D15193" s="75">
        <v>56.2666666666667</v>
      </c>
      <c r="E15193" s="75">
        <v>60.8666666666667</v>
      </c>
    </row>
    <row r="15194" ht="15.75" customHeight="1">
      <c r="A15194" s="13">
        <v>42283.291666666664</v>
      </c>
      <c r="B15194" s="75">
        <v>63.0689655172414</v>
      </c>
      <c r="C15194" s="75">
        <v>59.35</v>
      </c>
      <c r="D15194" s="75">
        <v>56.35</v>
      </c>
      <c r="E15194" s="75">
        <v>61.4666666666667</v>
      </c>
    </row>
    <row r="15195" ht="15.75" customHeight="1">
      <c r="A15195" s="13">
        <v>42283.302083333336</v>
      </c>
      <c r="B15195" s="75">
        <v>63.3275862068966</v>
      </c>
      <c r="C15195" s="75">
        <v>60.1</v>
      </c>
      <c r="D15195" s="75">
        <v>57.1</v>
      </c>
      <c r="E15195" s="75">
        <v>62.4666666666667</v>
      </c>
    </row>
    <row r="15196" ht="15.75" customHeight="1">
      <c r="A15196" s="13">
        <v>42283.3125</v>
      </c>
      <c r="B15196" s="75">
        <v>63.5862068965517</v>
      </c>
      <c r="C15196" s="75">
        <v>60.85</v>
      </c>
      <c r="D15196" s="75">
        <v>57.85</v>
      </c>
      <c r="E15196" s="75">
        <v>63.4666666666667</v>
      </c>
    </row>
    <row r="15197" ht="15.75" customHeight="1">
      <c r="A15197" s="13">
        <v>42283.322916666664</v>
      </c>
      <c r="B15197" s="75">
        <v>63.8448275862069</v>
      </c>
      <c r="C15197" s="75">
        <v>61.6</v>
      </c>
      <c r="D15197" s="75">
        <v>58.6</v>
      </c>
      <c r="E15197" s="75">
        <v>64.4666666666667</v>
      </c>
    </row>
    <row r="15198" ht="15.75" customHeight="1">
      <c r="A15198" s="13">
        <v>42283.333333333336</v>
      </c>
      <c r="B15198" s="75">
        <v>65.1333333333333</v>
      </c>
      <c r="C15198" s="75">
        <v>62.35</v>
      </c>
      <c r="D15198" s="75">
        <v>59.8166666666667</v>
      </c>
      <c r="E15198" s="75">
        <v>65.5833333333333</v>
      </c>
    </row>
    <row r="15199" ht="15.75" customHeight="1">
      <c r="A15199" s="13">
        <v>42283.34375</v>
      </c>
      <c r="B15199" s="75">
        <v>65.6333333333333</v>
      </c>
      <c r="C15199" s="75">
        <v>63.1</v>
      </c>
      <c r="D15199" s="75">
        <v>61.5666666666667</v>
      </c>
      <c r="E15199" s="75">
        <v>66.8333333333333</v>
      </c>
    </row>
    <row r="15200" ht="15.75" customHeight="1">
      <c r="A15200" s="13">
        <v>42283.354166666664</v>
      </c>
      <c r="B15200" s="75">
        <v>66.1333333333333</v>
      </c>
      <c r="C15200" s="75">
        <v>63.85</v>
      </c>
      <c r="D15200" s="75">
        <v>63.3166666666667</v>
      </c>
      <c r="E15200" s="75">
        <v>68.0833333333333</v>
      </c>
    </row>
    <row r="15201" ht="15.75" customHeight="1">
      <c r="A15201" s="13">
        <v>42283.364583333336</v>
      </c>
      <c r="B15201" s="75">
        <v>66.6333333333333</v>
      </c>
      <c r="C15201" s="75">
        <v>64.6</v>
      </c>
      <c r="D15201" s="75">
        <v>65.0666666666667</v>
      </c>
      <c r="E15201" s="75">
        <v>69.3333333333333</v>
      </c>
    </row>
    <row r="15202" ht="15.75" customHeight="1">
      <c r="A15202" s="13">
        <v>42283.375</v>
      </c>
      <c r="B15202" s="75">
        <v>67.0666666666667</v>
      </c>
      <c r="C15202" s="75">
        <v>65.35</v>
      </c>
      <c r="D15202" s="75">
        <v>66.7</v>
      </c>
      <c r="E15202" s="75">
        <v>70.4666666666667</v>
      </c>
    </row>
    <row r="15203" ht="15.75" customHeight="1">
      <c r="A15203" s="13">
        <v>42283.385416666664</v>
      </c>
      <c r="B15203" s="75">
        <v>67.3166666666667</v>
      </c>
      <c r="C15203" s="75">
        <v>66.1</v>
      </c>
      <c r="D15203" s="75">
        <v>68.2</v>
      </c>
      <c r="E15203" s="75">
        <v>71.4666666666667</v>
      </c>
    </row>
    <row r="15204" ht="15.75" customHeight="1">
      <c r="A15204" s="13">
        <v>42283.395833333336</v>
      </c>
      <c r="B15204" s="75">
        <v>67.5666666666667</v>
      </c>
      <c r="C15204" s="75">
        <v>66.85</v>
      </c>
      <c r="D15204" s="75">
        <v>69.7</v>
      </c>
      <c r="E15204" s="75">
        <v>72.4666666666667</v>
      </c>
    </row>
    <row r="15205" ht="15.75" customHeight="1">
      <c r="A15205" s="13">
        <v>42283.40625</v>
      </c>
      <c r="B15205" s="75">
        <v>67.8166666666667</v>
      </c>
      <c r="C15205" s="75">
        <v>67.6</v>
      </c>
      <c r="D15205" s="75">
        <v>71.2</v>
      </c>
      <c r="E15205" s="75">
        <v>73.4666666666667</v>
      </c>
    </row>
    <row r="15206" ht="15.75" customHeight="1">
      <c r="A15206" s="13">
        <v>42283.416666666664</v>
      </c>
      <c r="B15206" s="75">
        <v>68.0666666666667</v>
      </c>
      <c r="C15206" s="75">
        <v>68.5833333333333</v>
      </c>
      <c r="D15206" s="75">
        <v>72.4666666666667</v>
      </c>
      <c r="E15206" s="75">
        <v>74.35</v>
      </c>
    </row>
    <row r="15207" ht="15.75" customHeight="1">
      <c r="A15207" s="13">
        <v>42283.427083333336</v>
      </c>
      <c r="B15207" s="75">
        <v>68.3166666666667</v>
      </c>
      <c r="C15207" s="75">
        <v>69.8333333333333</v>
      </c>
      <c r="D15207" s="75">
        <v>73.4666666666667</v>
      </c>
      <c r="E15207" s="75">
        <v>75.1</v>
      </c>
    </row>
    <row r="15208" ht="15.75" customHeight="1">
      <c r="A15208" s="13">
        <v>42283.4375</v>
      </c>
      <c r="B15208" s="75">
        <v>68.5666666666667</v>
      </c>
      <c r="C15208" s="75">
        <v>71.0833333333333</v>
      </c>
      <c r="D15208" s="75">
        <v>74.4666666666667</v>
      </c>
      <c r="E15208" s="75">
        <v>75.85</v>
      </c>
    </row>
    <row r="15209" ht="15.75" customHeight="1">
      <c r="A15209" s="13">
        <v>42283.447916666664</v>
      </c>
      <c r="B15209" s="75">
        <v>68.8166666666667</v>
      </c>
      <c r="C15209" s="75">
        <v>72.3333333333333</v>
      </c>
      <c r="D15209" s="75">
        <v>75.4666666666667</v>
      </c>
      <c r="E15209" s="75">
        <v>76.6</v>
      </c>
    </row>
    <row r="15210" ht="15.75" customHeight="1">
      <c r="A15210" s="13">
        <v>42283.458333333336</v>
      </c>
      <c r="B15210" s="75">
        <v>69.0</v>
      </c>
      <c r="C15210" s="75">
        <v>73.0</v>
      </c>
      <c r="D15210" s="75">
        <v>76.2333333333333</v>
      </c>
      <c r="E15210" s="75">
        <v>77.2333333333333</v>
      </c>
    </row>
    <row r="15211" ht="15.75" customHeight="1">
      <c r="A15211" s="13">
        <v>42283.46875</v>
      </c>
      <c r="B15211" s="75">
        <v>69.0</v>
      </c>
      <c r="C15211" s="75">
        <v>73.0</v>
      </c>
      <c r="D15211" s="75">
        <v>76.7333333333333</v>
      </c>
      <c r="E15211" s="75">
        <v>77.7333333333333</v>
      </c>
    </row>
    <row r="15212" ht="15.75" customHeight="1">
      <c r="A15212" s="13">
        <v>42283.479166666664</v>
      </c>
      <c r="B15212" s="75">
        <v>69.0</v>
      </c>
      <c r="C15212" s="75">
        <v>73.0</v>
      </c>
      <c r="D15212" s="75">
        <v>77.2333333333333</v>
      </c>
      <c r="E15212" s="75">
        <v>78.2333333333333</v>
      </c>
    </row>
    <row r="15213" ht="15.75" customHeight="1">
      <c r="A15213" s="13">
        <v>42283.489583333336</v>
      </c>
      <c r="B15213" s="75">
        <v>69.0</v>
      </c>
      <c r="C15213" s="75">
        <v>73.0</v>
      </c>
      <c r="D15213" s="75">
        <v>77.7333333333333</v>
      </c>
      <c r="E15213" s="75">
        <v>78.7333333333333</v>
      </c>
    </row>
    <row r="15214" ht="15.75" customHeight="1">
      <c r="A15214" s="13">
        <v>42283.5</v>
      </c>
      <c r="B15214" s="75">
        <v>69.1333333333333</v>
      </c>
      <c r="C15214" s="75">
        <v>73.35</v>
      </c>
      <c r="D15214" s="75">
        <v>78.35</v>
      </c>
      <c r="E15214" s="75">
        <v>79.2333333333333</v>
      </c>
    </row>
    <row r="15215" ht="15.75" customHeight="1">
      <c r="A15215" s="13">
        <v>42283.510416666664</v>
      </c>
      <c r="B15215" s="75">
        <v>69.6333333333333</v>
      </c>
      <c r="C15215" s="75">
        <v>74.1</v>
      </c>
      <c r="D15215" s="75">
        <v>79.1</v>
      </c>
      <c r="E15215" s="75">
        <v>79.7333333333333</v>
      </c>
    </row>
    <row r="15216" ht="15.75" customHeight="1">
      <c r="A15216" s="13">
        <v>42283.520833333336</v>
      </c>
      <c r="B15216" s="75">
        <v>70.1333333333333</v>
      </c>
      <c r="C15216" s="75">
        <v>74.85</v>
      </c>
      <c r="D15216" s="75">
        <v>79.85</v>
      </c>
      <c r="E15216" s="75">
        <v>80.2333333333333</v>
      </c>
    </row>
    <row r="15217" ht="15.75" customHeight="1">
      <c r="A15217" s="13">
        <v>42283.53125</v>
      </c>
      <c r="B15217" s="75">
        <v>70.6333333333333</v>
      </c>
      <c r="C15217" s="75">
        <v>75.6</v>
      </c>
      <c r="D15217" s="75">
        <v>80.6</v>
      </c>
      <c r="E15217" s="75">
        <v>80.7333333333333</v>
      </c>
    </row>
    <row r="15218" ht="15.75" customHeight="1">
      <c r="A15218" s="13">
        <v>42283.541666666664</v>
      </c>
      <c r="B15218" s="75">
        <v>71.1333333333333</v>
      </c>
      <c r="C15218" s="75">
        <v>76.1166666666667</v>
      </c>
      <c r="D15218" s="75">
        <v>81.1166666666667</v>
      </c>
      <c r="E15218" s="75">
        <v>81.1166666666667</v>
      </c>
    </row>
    <row r="15219" ht="15.75" customHeight="1">
      <c r="A15219" s="13">
        <v>42283.552083333336</v>
      </c>
      <c r="B15219" s="75">
        <v>71.6333333333333</v>
      </c>
      <c r="C15219" s="75">
        <v>76.3666666666667</v>
      </c>
      <c r="D15219" s="75">
        <v>81.3666666666667</v>
      </c>
      <c r="E15219" s="75">
        <v>81.3666666666667</v>
      </c>
    </row>
    <row r="15220" ht="15.75" customHeight="1">
      <c r="A15220" s="13">
        <v>42283.5625</v>
      </c>
      <c r="B15220" s="75">
        <v>72.1333333333333</v>
      </c>
      <c r="C15220" s="75">
        <v>76.6166666666667</v>
      </c>
      <c r="D15220" s="75">
        <v>81.6166666666667</v>
      </c>
      <c r="E15220" s="75">
        <v>81.6166666666667</v>
      </c>
    </row>
    <row r="15221" ht="15.75" customHeight="1">
      <c r="A15221" s="13">
        <v>42283.572916666664</v>
      </c>
      <c r="B15221" s="75">
        <v>72.6333333333333</v>
      </c>
      <c r="C15221" s="75">
        <v>76.8666666666667</v>
      </c>
      <c r="D15221" s="75">
        <v>81.8666666666667</v>
      </c>
      <c r="E15221" s="75">
        <v>81.8666666666667</v>
      </c>
    </row>
    <row r="15222" ht="15.75" customHeight="1">
      <c r="A15222" s="13">
        <v>42283.583333333336</v>
      </c>
      <c r="B15222" s="75">
        <v>73.0</v>
      </c>
      <c r="C15222" s="75">
        <v>76.8833333333333</v>
      </c>
      <c r="D15222" s="75">
        <v>82.0</v>
      </c>
      <c r="E15222" s="75">
        <v>82.0</v>
      </c>
    </row>
    <row r="15223" ht="15.75" customHeight="1">
      <c r="A15223" s="13">
        <v>42283.59375</v>
      </c>
      <c r="B15223" s="75">
        <v>73.0</v>
      </c>
      <c r="C15223" s="75">
        <v>76.6333333333333</v>
      </c>
      <c r="D15223" s="75">
        <v>82.0</v>
      </c>
      <c r="E15223" s="75">
        <v>82.0</v>
      </c>
    </row>
    <row r="15224" ht="15.75" customHeight="1">
      <c r="A15224" s="13">
        <v>42283.604166666664</v>
      </c>
      <c r="B15224" s="75">
        <v>72.4857142857143</v>
      </c>
      <c r="C15224" s="75">
        <v>76.3833333333333</v>
      </c>
      <c r="D15224" s="75">
        <v>82.0</v>
      </c>
      <c r="E15224" s="75">
        <v>82.0</v>
      </c>
    </row>
    <row r="15225" ht="15.75" customHeight="1">
      <c r="A15225" s="13">
        <v>42283.614583333336</v>
      </c>
      <c r="B15225" s="75">
        <v>71.6285714285714</v>
      </c>
      <c r="C15225" s="75">
        <v>76.1333333333333</v>
      </c>
      <c r="D15225" s="75">
        <v>82.0</v>
      </c>
      <c r="E15225" s="75">
        <v>82.0</v>
      </c>
    </row>
    <row r="15226" ht="15.75" customHeight="1">
      <c r="A15226" s="13">
        <v>42283.625</v>
      </c>
      <c r="B15226" s="75">
        <v>70.9333333333333</v>
      </c>
      <c r="C15226" s="75">
        <v>75.7666666666667</v>
      </c>
      <c r="D15226" s="75">
        <v>81.8833333333333</v>
      </c>
      <c r="E15226" s="75">
        <v>82.0</v>
      </c>
    </row>
    <row r="15227" ht="15.75" customHeight="1">
      <c r="A15227" s="13">
        <v>42283.635416666664</v>
      </c>
      <c r="B15227" s="75">
        <v>70.6833333333333</v>
      </c>
      <c r="C15227" s="75">
        <v>75.2666666666667</v>
      </c>
      <c r="D15227" s="75">
        <v>81.6333333333333</v>
      </c>
      <c r="E15227" s="75">
        <v>82.0</v>
      </c>
    </row>
    <row r="15228" ht="15.75" customHeight="1">
      <c r="A15228" s="13">
        <v>42283.645833333336</v>
      </c>
      <c r="B15228" s="75">
        <v>70.4333333333333</v>
      </c>
      <c r="C15228" s="75">
        <v>74.7666666666667</v>
      </c>
      <c r="D15228" s="75">
        <v>81.3833333333333</v>
      </c>
      <c r="E15228" s="75">
        <v>82.0</v>
      </c>
    </row>
    <row r="15229" ht="15.75" customHeight="1">
      <c r="A15229" s="13">
        <v>42283.65625</v>
      </c>
      <c r="B15229" s="75">
        <v>70.1833333333333</v>
      </c>
      <c r="C15229" s="75">
        <v>74.2666666666667</v>
      </c>
      <c r="D15229" s="75">
        <v>81.1333333333333</v>
      </c>
      <c r="E15229" s="75">
        <v>82.0</v>
      </c>
    </row>
    <row r="15230" ht="15.75" customHeight="1">
      <c r="A15230" s="13">
        <v>42283.666666666664</v>
      </c>
      <c r="B15230" s="75">
        <v>69.8</v>
      </c>
      <c r="C15230" s="75">
        <v>73.5333333333333</v>
      </c>
      <c r="D15230" s="75">
        <v>81.2333333333333</v>
      </c>
      <c r="E15230" s="75">
        <v>81.8833333333333</v>
      </c>
    </row>
    <row r="15231" ht="15.75" customHeight="1">
      <c r="A15231" s="13">
        <v>42283.677083333336</v>
      </c>
      <c r="B15231" s="75">
        <v>69.05</v>
      </c>
      <c r="C15231" s="75">
        <v>72.5333333333333</v>
      </c>
      <c r="D15231" s="75">
        <v>81.7333333333333</v>
      </c>
      <c r="E15231" s="75">
        <v>81.6333333333333</v>
      </c>
    </row>
    <row r="15232" ht="15.75" customHeight="1">
      <c r="A15232" s="13">
        <v>42283.6875</v>
      </c>
      <c r="B15232" s="75">
        <v>68.3</v>
      </c>
      <c r="C15232" s="75">
        <v>71.5333333333333</v>
      </c>
      <c r="D15232" s="75">
        <v>82.2333333333333</v>
      </c>
      <c r="E15232" s="75">
        <v>81.3833333333333</v>
      </c>
    </row>
    <row r="15233" ht="15.75" customHeight="1">
      <c r="A15233" s="13">
        <v>42283.697916666664</v>
      </c>
      <c r="B15233" s="75">
        <v>67.55</v>
      </c>
      <c r="C15233" s="75">
        <v>70.5333333333333</v>
      </c>
      <c r="D15233" s="75">
        <v>82.7333333333333</v>
      </c>
      <c r="E15233" s="75">
        <v>81.1333333333333</v>
      </c>
    </row>
    <row r="15234" ht="15.75" customHeight="1">
      <c r="A15234" s="13">
        <v>42283.708333333336</v>
      </c>
      <c r="B15234" s="75">
        <v>66.8</v>
      </c>
      <c r="C15234" s="75">
        <v>69.65</v>
      </c>
      <c r="D15234" s="75">
        <v>82.4166666666667</v>
      </c>
      <c r="E15234" s="75">
        <v>80.7666666666667</v>
      </c>
    </row>
    <row r="15235" ht="15.75" customHeight="1">
      <c r="A15235" s="13">
        <v>42283.71875</v>
      </c>
      <c r="B15235" s="75">
        <v>66.05</v>
      </c>
      <c r="C15235" s="75">
        <v>68.9</v>
      </c>
      <c r="D15235" s="75">
        <v>81.1666666666667</v>
      </c>
      <c r="E15235" s="75">
        <v>80.2666666666667</v>
      </c>
    </row>
    <row r="15236" ht="15.75" customHeight="1">
      <c r="A15236" s="13">
        <v>42283.729166666664</v>
      </c>
      <c r="B15236" s="75">
        <v>65.3</v>
      </c>
      <c r="C15236" s="75">
        <v>68.15</v>
      </c>
      <c r="D15236" s="75">
        <v>79.9166666666667</v>
      </c>
      <c r="E15236" s="75">
        <v>79.7666666666667</v>
      </c>
    </row>
    <row r="15237" ht="15.75" customHeight="1">
      <c r="A15237" s="13">
        <v>42283.739583333336</v>
      </c>
      <c r="B15237" s="75">
        <v>64.55</v>
      </c>
      <c r="C15237" s="75">
        <v>67.4</v>
      </c>
      <c r="D15237" s="75">
        <v>78.6666666666667</v>
      </c>
      <c r="E15237" s="75">
        <v>79.2666666666667</v>
      </c>
    </row>
    <row r="15238" ht="15.75" customHeight="1">
      <c r="A15238" s="13">
        <v>42283.75</v>
      </c>
      <c r="B15238" s="75">
        <v>63.9333333333333</v>
      </c>
      <c r="C15238" s="75">
        <v>66.8833333333333</v>
      </c>
      <c r="D15238" s="75">
        <v>77.7666666666667</v>
      </c>
      <c r="E15238" s="75">
        <v>78.7666666666667</v>
      </c>
    </row>
    <row r="15239" ht="15.75" customHeight="1">
      <c r="A15239" s="13">
        <v>42283.760416666664</v>
      </c>
      <c r="B15239" s="75">
        <v>63.6833333333333</v>
      </c>
      <c r="C15239" s="75">
        <v>66.6333333333333</v>
      </c>
      <c r="D15239" s="75">
        <v>77.2666666666667</v>
      </c>
      <c r="E15239" s="75">
        <v>78.2666666666667</v>
      </c>
    </row>
    <row r="15240" ht="15.75" customHeight="1">
      <c r="A15240" s="13">
        <v>42283.770833333336</v>
      </c>
      <c r="B15240" s="75">
        <v>63.4333333333333</v>
      </c>
      <c r="C15240" s="75">
        <v>66.3833333333333</v>
      </c>
      <c r="D15240" s="75">
        <v>76.7666666666667</v>
      </c>
      <c r="E15240" s="75">
        <v>77.7666666666667</v>
      </c>
    </row>
    <row r="15241" ht="15.75" customHeight="1">
      <c r="A15241" s="13">
        <v>42283.78125</v>
      </c>
      <c r="B15241" s="75">
        <v>63.1833333333333</v>
      </c>
      <c r="C15241" s="75">
        <v>66.1333333333333</v>
      </c>
      <c r="D15241" s="75">
        <v>76.2666666666667</v>
      </c>
      <c r="E15241" s="75">
        <v>77.2666666666667</v>
      </c>
    </row>
    <row r="15242" ht="15.75" customHeight="1">
      <c r="A15242" s="13">
        <v>42283.791666666664</v>
      </c>
      <c r="B15242" s="75">
        <v>62.9333333333333</v>
      </c>
      <c r="C15242" s="75">
        <v>65.65</v>
      </c>
      <c r="D15242" s="75">
        <v>76.0</v>
      </c>
      <c r="E15242" s="75">
        <v>76.65</v>
      </c>
    </row>
    <row r="15243" ht="15.75" customHeight="1">
      <c r="A15243" s="13">
        <v>42283.802083333336</v>
      </c>
      <c r="B15243" s="75">
        <v>62.6833333333333</v>
      </c>
      <c r="C15243" s="75">
        <v>64.9</v>
      </c>
      <c r="D15243" s="75">
        <v>76.0</v>
      </c>
      <c r="E15243" s="75">
        <v>75.9</v>
      </c>
    </row>
    <row r="15244" ht="15.75" customHeight="1">
      <c r="A15244" s="13">
        <v>42283.8125</v>
      </c>
      <c r="B15244" s="75">
        <v>62.4333333333333</v>
      </c>
      <c r="C15244" s="75">
        <v>64.15</v>
      </c>
      <c r="D15244" s="75">
        <v>76.0</v>
      </c>
      <c r="E15244" s="75">
        <v>75.15</v>
      </c>
    </row>
    <row r="15245" ht="15.75" customHeight="1">
      <c r="A15245" s="13">
        <v>42283.822916666664</v>
      </c>
      <c r="B15245" s="75">
        <v>62.1833333333333</v>
      </c>
      <c r="C15245" s="75">
        <v>63.4</v>
      </c>
      <c r="D15245" s="75">
        <v>76.0</v>
      </c>
      <c r="E15245" s="75">
        <v>74.4</v>
      </c>
    </row>
    <row r="15246" ht="15.75" customHeight="1">
      <c r="A15246" s="13">
        <v>42283.833333333336</v>
      </c>
      <c r="B15246" s="75">
        <v>62.0</v>
      </c>
      <c r="C15246" s="75">
        <v>63.1166666666667</v>
      </c>
      <c r="D15246" s="75">
        <v>75.65</v>
      </c>
      <c r="E15246" s="75">
        <v>73.8833333333333</v>
      </c>
    </row>
    <row r="15247" ht="15.75" customHeight="1">
      <c r="A15247" s="13">
        <v>42283.84375</v>
      </c>
      <c r="B15247" s="75">
        <v>62.0</v>
      </c>
      <c r="C15247" s="75">
        <v>63.3666666666667</v>
      </c>
      <c r="D15247" s="75">
        <v>74.9</v>
      </c>
      <c r="E15247" s="75">
        <v>73.6333333333333</v>
      </c>
    </row>
    <row r="15248" ht="15.75" customHeight="1">
      <c r="A15248" s="13">
        <v>42283.854166666664</v>
      </c>
      <c r="B15248" s="75">
        <v>62.0</v>
      </c>
      <c r="C15248" s="75">
        <v>63.6166666666667</v>
      </c>
      <c r="D15248" s="75">
        <v>74.15</v>
      </c>
      <c r="E15248" s="75">
        <v>73.3833333333333</v>
      </c>
    </row>
    <row r="15249" ht="15.75" customHeight="1">
      <c r="A15249" s="13">
        <v>42283.864583333336</v>
      </c>
      <c r="B15249" s="75">
        <v>62.0</v>
      </c>
      <c r="C15249" s="75">
        <v>63.8666666666667</v>
      </c>
      <c r="D15249" s="75">
        <v>73.4</v>
      </c>
      <c r="E15249" s="75">
        <v>73.1333333333333</v>
      </c>
    </row>
    <row r="15250" ht="15.75" customHeight="1">
      <c r="A15250" s="13">
        <v>42283.875</v>
      </c>
      <c r="B15250" s="75">
        <v>61.9333333333333</v>
      </c>
      <c r="C15250" s="75">
        <v>63.7666666666667</v>
      </c>
      <c r="D15250" s="75">
        <v>72.65</v>
      </c>
      <c r="E15250" s="75">
        <v>72.8833333333333</v>
      </c>
    </row>
    <row r="15251" ht="15.75" customHeight="1">
      <c r="A15251" s="13">
        <v>42283.885416666664</v>
      </c>
      <c r="B15251" s="75">
        <v>61.6833333333333</v>
      </c>
      <c r="C15251" s="75">
        <v>63.2666666666667</v>
      </c>
      <c r="D15251" s="75">
        <v>71.9</v>
      </c>
      <c r="E15251" s="75">
        <v>72.6333333333333</v>
      </c>
    </row>
    <row r="15252" ht="15.75" customHeight="1">
      <c r="A15252" s="13">
        <v>42283.895833333336</v>
      </c>
      <c r="B15252" s="75">
        <v>61.4333333333333</v>
      </c>
      <c r="C15252" s="75">
        <v>62.7666666666667</v>
      </c>
      <c r="D15252" s="75">
        <v>71.15</v>
      </c>
      <c r="E15252" s="75">
        <v>72.3833333333333</v>
      </c>
    </row>
    <row r="15253" ht="15.75" customHeight="1">
      <c r="A15253" s="13">
        <v>42283.90625</v>
      </c>
      <c r="B15253" s="75">
        <v>61.1833333333333</v>
      </c>
      <c r="C15253" s="75">
        <v>62.2666666666667</v>
      </c>
      <c r="D15253" s="75">
        <v>70.4</v>
      </c>
      <c r="E15253" s="75">
        <v>72.1333333333333</v>
      </c>
    </row>
    <row r="15254" ht="15.75" customHeight="1">
      <c r="A15254" s="13">
        <v>42283.916666666664</v>
      </c>
      <c r="B15254" s="75">
        <v>61.0</v>
      </c>
      <c r="C15254" s="75">
        <v>62.0</v>
      </c>
      <c r="D15254" s="75">
        <v>69.65</v>
      </c>
      <c r="E15254" s="75">
        <v>71.7666666666667</v>
      </c>
    </row>
    <row r="15255" ht="15.75" customHeight="1">
      <c r="A15255" s="13">
        <v>42283.927083333336</v>
      </c>
      <c r="B15255" s="75">
        <v>61.0</v>
      </c>
      <c r="C15255" s="75">
        <v>62.0</v>
      </c>
      <c r="D15255" s="75">
        <v>68.9</v>
      </c>
      <c r="E15255" s="75">
        <v>71.2666666666667</v>
      </c>
    </row>
    <row r="15256" ht="15.75" customHeight="1">
      <c r="A15256" s="13">
        <v>42283.9375</v>
      </c>
      <c r="B15256" s="75">
        <v>61.0</v>
      </c>
      <c r="C15256" s="75">
        <v>62.0</v>
      </c>
      <c r="D15256" s="75">
        <v>68.15</v>
      </c>
      <c r="E15256" s="75">
        <v>70.7666666666667</v>
      </c>
    </row>
    <row r="15257" ht="15.75" customHeight="1">
      <c r="A15257" s="13">
        <v>42283.947916666664</v>
      </c>
      <c r="B15257" s="75">
        <v>61.0</v>
      </c>
      <c r="C15257" s="75">
        <v>62.0</v>
      </c>
      <c r="D15257" s="75">
        <v>67.4</v>
      </c>
      <c r="E15257" s="75">
        <v>70.2666666666667</v>
      </c>
    </row>
    <row r="15258" ht="15.75" customHeight="1">
      <c r="A15258" s="13">
        <v>42283.958333333336</v>
      </c>
      <c r="B15258" s="75">
        <v>61.0</v>
      </c>
      <c r="C15258" s="75">
        <v>61.7666666666667</v>
      </c>
      <c r="D15258" s="75">
        <v>67.0</v>
      </c>
      <c r="E15258" s="75">
        <v>69.7666666666667</v>
      </c>
    </row>
    <row r="15259" ht="15.75" customHeight="1">
      <c r="A15259" s="13">
        <v>42283.96875</v>
      </c>
      <c r="B15259" s="75">
        <v>61.0</v>
      </c>
      <c r="C15259" s="75">
        <v>61.2666666666667</v>
      </c>
      <c r="D15259" s="75">
        <v>67.0</v>
      </c>
      <c r="E15259" s="75">
        <v>69.2666666666667</v>
      </c>
    </row>
    <row r="15260" ht="15.75" customHeight="1">
      <c r="A15260" s="13">
        <v>42283.979166666664</v>
      </c>
      <c r="B15260" s="75">
        <v>61.0</v>
      </c>
      <c r="C15260" s="75">
        <v>60.7666666666667</v>
      </c>
      <c r="D15260" s="75">
        <v>67.0</v>
      </c>
      <c r="E15260" s="75">
        <v>68.7666666666667</v>
      </c>
    </row>
    <row r="15261" ht="15.75" customHeight="1">
      <c r="A15261" s="13">
        <v>42283.989583333336</v>
      </c>
      <c r="B15261" s="75">
        <v>61.0</v>
      </c>
      <c r="C15261" s="75">
        <v>60.2666666666667</v>
      </c>
      <c r="D15261" s="75">
        <v>67.0</v>
      </c>
      <c r="E15261" s="75">
        <v>68.2666666666667</v>
      </c>
    </row>
    <row r="15262" ht="15.75" customHeight="1">
      <c r="A15262" s="13">
        <v>42284.0</v>
      </c>
      <c r="B15262" s="75">
        <v>60.9333333333333</v>
      </c>
      <c r="C15262" s="75">
        <v>60.1166666666667</v>
      </c>
      <c r="D15262" s="75">
        <v>67.0</v>
      </c>
      <c r="E15262" s="75">
        <v>67.8833333333333</v>
      </c>
    </row>
    <row r="15263" ht="15.75" customHeight="1">
      <c r="A15263" s="13">
        <v>42284.010416666664</v>
      </c>
      <c r="B15263" s="75">
        <v>60.6833333333333</v>
      </c>
      <c r="C15263" s="75">
        <v>60.3666666666667</v>
      </c>
      <c r="D15263" s="75">
        <v>67.0</v>
      </c>
      <c r="E15263" s="75">
        <v>67.6333333333333</v>
      </c>
    </row>
    <row r="15264" ht="15.75" customHeight="1">
      <c r="A15264" s="13">
        <v>42284.020833333336</v>
      </c>
      <c r="B15264" s="75">
        <v>60.4333333333333</v>
      </c>
      <c r="C15264" s="75">
        <v>60.6166666666667</v>
      </c>
      <c r="D15264" s="75">
        <v>67.0</v>
      </c>
      <c r="E15264" s="75">
        <v>67.3833333333333</v>
      </c>
    </row>
    <row r="15265" ht="15.75" customHeight="1">
      <c r="A15265" s="13">
        <v>42284.03125</v>
      </c>
      <c r="B15265" s="75">
        <v>60.1833333333333</v>
      </c>
      <c r="C15265" s="75">
        <v>60.8666666666667</v>
      </c>
      <c r="D15265" s="75">
        <v>67.0</v>
      </c>
      <c r="E15265" s="75">
        <v>67.1333333333333</v>
      </c>
    </row>
    <row r="15266" ht="15.75" customHeight="1">
      <c r="A15266" s="13">
        <v>42284.041666666664</v>
      </c>
      <c r="B15266" s="75">
        <v>60.1052631578947</v>
      </c>
      <c r="C15266" s="75">
        <v>61.0</v>
      </c>
      <c r="D15266" s="75">
        <v>66.8833333333333</v>
      </c>
      <c r="E15266" s="75">
        <v>66.7666666666667</v>
      </c>
    </row>
    <row r="15267" ht="15.75" customHeight="1">
      <c r="A15267" s="13">
        <v>42284.052083333336</v>
      </c>
      <c r="B15267" s="75">
        <v>60.5</v>
      </c>
      <c r="C15267" s="75">
        <v>61.0</v>
      </c>
      <c r="D15267" s="75">
        <v>66.6333333333333</v>
      </c>
      <c r="E15267" s="75">
        <v>66.2666666666667</v>
      </c>
    </row>
    <row r="15268" ht="15.75" customHeight="1">
      <c r="A15268" s="13">
        <v>42284.0625</v>
      </c>
      <c r="B15268" s="75">
        <v>60.8947368421053</v>
      </c>
      <c r="C15268" s="75">
        <v>61.0</v>
      </c>
      <c r="D15268" s="75">
        <v>66.3833333333333</v>
      </c>
      <c r="E15268" s="75">
        <v>65.7666666666667</v>
      </c>
    </row>
    <row r="15269" ht="15.75" customHeight="1">
      <c r="A15269" s="13">
        <v>42284.072916666664</v>
      </c>
      <c r="B15269" s="75">
        <v>60.5</v>
      </c>
      <c r="C15269" s="75">
        <v>61.0</v>
      </c>
      <c r="D15269" s="75">
        <v>66.1333333333333</v>
      </c>
      <c r="E15269" s="75">
        <v>65.2666666666667</v>
      </c>
    </row>
    <row r="15270" ht="15.75" customHeight="1">
      <c r="A15270" s="13">
        <v>42284.083333333336</v>
      </c>
      <c r="B15270" s="75">
        <v>60.0</v>
      </c>
      <c r="C15270" s="75">
        <v>61.1166666666667</v>
      </c>
      <c r="D15270" s="75">
        <v>65.7666666666667</v>
      </c>
      <c r="E15270" s="75">
        <v>65.0</v>
      </c>
    </row>
    <row r="15271" ht="15.75" customHeight="1">
      <c r="A15271" s="13">
        <v>42284.09375</v>
      </c>
      <c r="B15271" s="75">
        <v>60.0</v>
      </c>
      <c r="C15271" s="75">
        <v>61.3666666666667</v>
      </c>
      <c r="D15271" s="75">
        <v>65.2666666666667</v>
      </c>
      <c r="E15271" s="75">
        <v>65.0</v>
      </c>
    </row>
    <row r="15272" ht="15.75" customHeight="1">
      <c r="A15272" s="13">
        <v>42284.104166666664</v>
      </c>
      <c r="B15272" s="75">
        <v>60.0</v>
      </c>
      <c r="C15272" s="75">
        <v>61.6166666666667</v>
      </c>
      <c r="D15272" s="75">
        <v>64.7666666666667</v>
      </c>
      <c r="E15272" s="75">
        <v>65.0</v>
      </c>
    </row>
    <row r="15273" ht="15.75" customHeight="1">
      <c r="A15273" s="13">
        <v>42284.114583333336</v>
      </c>
      <c r="B15273" s="75">
        <v>60.0</v>
      </c>
      <c r="C15273" s="75">
        <v>61.8666666666667</v>
      </c>
      <c r="D15273" s="75">
        <v>64.2666666666667</v>
      </c>
      <c r="E15273" s="75">
        <v>65.0</v>
      </c>
    </row>
    <row r="15274" ht="15.75" customHeight="1">
      <c r="A15274" s="13">
        <v>42284.125</v>
      </c>
      <c r="B15274" s="75">
        <v>60.08</v>
      </c>
      <c r="C15274" s="75">
        <v>61.8833333333333</v>
      </c>
      <c r="D15274" s="75">
        <v>64.0</v>
      </c>
      <c r="E15274" s="75">
        <v>64.7666666666667</v>
      </c>
    </row>
    <row r="15275" ht="15.75" customHeight="1">
      <c r="A15275" s="13">
        <v>42284.135416666664</v>
      </c>
      <c r="B15275" s="75">
        <v>60.38</v>
      </c>
      <c r="C15275" s="75">
        <v>61.6333333333333</v>
      </c>
      <c r="D15275" s="75">
        <v>64.0</v>
      </c>
      <c r="E15275" s="75">
        <v>64.2666666666667</v>
      </c>
    </row>
    <row r="15276" ht="15.75" customHeight="1">
      <c r="A15276" s="13">
        <v>42284.145833333336</v>
      </c>
      <c r="B15276" s="75">
        <v>60.68</v>
      </c>
      <c r="C15276" s="75">
        <v>61.3833333333333</v>
      </c>
      <c r="D15276" s="75">
        <v>64.0</v>
      </c>
      <c r="E15276" s="75">
        <v>63.7666666666667</v>
      </c>
    </row>
    <row r="15277" ht="15.75" customHeight="1">
      <c r="A15277" s="13">
        <v>42284.15625</v>
      </c>
      <c r="B15277" s="75">
        <v>60.98</v>
      </c>
      <c r="C15277" s="75">
        <v>61.1333333333333</v>
      </c>
      <c r="D15277" s="75">
        <v>64.0</v>
      </c>
      <c r="E15277" s="75">
        <v>63.2666666666667</v>
      </c>
    </row>
    <row r="15278" ht="15.75" customHeight="1">
      <c r="A15278" s="13">
        <v>42284.166666666664</v>
      </c>
      <c r="B15278" s="75">
        <v>61.0</v>
      </c>
      <c r="C15278" s="75">
        <v>61.0</v>
      </c>
      <c r="D15278" s="75">
        <v>64.1166666666667</v>
      </c>
      <c r="E15278" s="75">
        <v>62.8833333333333</v>
      </c>
    </row>
    <row r="15279" ht="15.75" customHeight="1">
      <c r="A15279" s="13">
        <v>42284.177083333336</v>
      </c>
      <c r="B15279" s="75">
        <v>61.0</v>
      </c>
      <c r="C15279" s="75">
        <v>61.0</v>
      </c>
      <c r="D15279" s="75">
        <v>64.3666666666667</v>
      </c>
      <c r="E15279" s="75">
        <v>62.6333333333333</v>
      </c>
    </row>
    <row r="15280" ht="15.75" customHeight="1">
      <c r="A15280" s="13">
        <v>42284.1875</v>
      </c>
      <c r="B15280" s="75">
        <v>61.0</v>
      </c>
      <c r="C15280" s="75">
        <v>61.0</v>
      </c>
      <c r="D15280" s="75">
        <v>64.6166666666667</v>
      </c>
      <c r="E15280" s="75">
        <v>62.3833333333333</v>
      </c>
    </row>
    <row r="15281" ht="15.75" customHeight="1">
      <c r="A15281" s="13">
        <v>42284.197916666664</v>
      </c>
      <c r="B15281" s="75">
        <v>61.0</v>
      </c>
      <c r="C15281" s="75">
        <v>61.0</v>
      </c>
      <c r="D15281" s="75">
        <v>64.8666666666667</v>
      </c>
      <c r="E15281" s="75">
        <v>62.1333333333333</v>
      </c>
    </row>
    <row r="15282" ht="15.75" customHeight="1">
      <c r="A15282" s="13">
        <v>42284.208333333336</v>
      </c>
      <c r="B15282" s="75">
        <v>61.0</v>
      </c>
      <c r="C15282" s="75">
        <v>61.0</v>
      </c>
      <c r="D15282" s="75">
        <v>64.7666666666667</v>
      </c>
      <c r="E15282" s="75">
        <v>61.8833333333333</v>
      </c>
    </row>
    <row r="15283" ht="15.75" customHeight="1">
      <c r="A15283" s="13">
        <v>42284.21875</v>
      </c>
      <c r="B15283" s="75">
        <v>61.0</v>
      </c>
      <c r="C15283" s="75">
        <v>61.0</v>
      </c>
      <c r="D15283" s="75">
        <v>64.2666666666667</v>
      </c>
      <c r="E15283" s="75">
        <v>61.6333333333333</v>
      </c>
    </row>
    <row r="15284" ht="15.75" customHeight="1">
      <c r="A15284" s="13">
        <v>42284.229166666664</v>
      </c>
      <c r="B15284" s="75">
        <v>61.0</v>
      </c>
      <c r="C15284" s="75">
        <v>61.0</v>
      </c>
      <c r="D15284" s="75">
        <v>63.7666666666667</v>
      </c>
      <c r="E15284" s="75">
        <v>61.3833333333333</v>
      </c>
    </row>
    <row r="15285" ht="15.75" customHeight="1">
      <c r="A15285" s="13">
        <v>42284.239583333336</v>
      </c>
      <c r="B15285" s="75">
        <v>61.0</v>
      </c>
      <c r="C15285" s="75">
        <v>61.0</v>
      </c>
      <c r="D15285" s="75">
        <v>63.2666666666667</v>
      </c>
      <c r="E15285" s="75">
        <v>61.1333333333333</v>
      </c>
    </row>
    <row r="15286" ht="15.75" customHeight="1">
      <c r="A15286" s="13">
        <v>42284.25</v>
      </c>
      <c r="B15286" s="75">
        <v>61.0666666666667</v>
      </c>
      <c r="C15286" s="75">
        <v>61.0</v>
      </c>
      <c r="D15286" s="75">
        <v>63.1166666666667</v>
      </c>
      <c r="E15286" s="75">
        <v>61.1166666666667</v>
      </c>
    </row>
    <row r="15287" ht="15.75" customHeight="1">
      <c r="A15287" s="13">
        <v>42284.260416666664</v>
      </c>
      <c r="B15287" s="75">
        <v>61.3166666666667</v>
      </c>
      <c r="C15287" s="75">
        <v>61.0</v>
      </c>
      <c r="D15287" s="75">
        <v>63.3666666666667</v>
      </c>
      <c r="E15287" s="75">
        <v>61.3666666666667</v>
      </c>
    </row>
    <row r="15288" ht="15.75" customHeight="1">
      <c r="A15288" s="13">
        <v>42284.270833333336</v>
      </c>
      <c r="B15288" s="75">
        <v>61.5666666666667</v>
      </c>
      <c r="C15288" s="75">
        <v>61.0</v>
      </c>
      <c r="D15288" s="75">
        <v>63.6166666666667</v>
      </c>
      <c r="E15288" s="75">
        <v>61.6166666666667</v>
      </c>
    </row>
    <row r="15289" ht="15.75" customHeight="1">
      <c r="A15289" s="13">
        <v>42284.28125</v>
      </c>
      <c r="B15289" s="75">
        <v>61.8166666666667</v>
      </c>
      <c r="C15289" s="75">
        <v>61.0</v>
      </c>
      <c r="D15289" s="75">
        <v>63.8666666666667</v>
      </c>
      <c r="E15289" s="75">
        <v>61.8666666666667</v>
      </c>
    </row>
    <row r="15290" ht="15.75" customHeight="1">
      <c r="A15290" s="13">
        <v>42284.291666666664</v>
      </c>
      <c r="B15290" s="75">
        <v>62.0666666666667</v>
      </c>
      <c r="C15290" s="75">
        <v>61.1166666666667</v>
      </c>
      <c r="D15290" s="75">
        <v>64.0</v>
      </c>
      <c r="E15290" s="75">
        <v>62.5833333333333</v>
      </c>
    </row>
    <row r="15291" ht="15.75" customHeight="1">
      <c r="A15291" s="13">
        <v>42284.302083333336</v>
      </c>
      <c r="B15291" s="75">
        <v>62.3166666666667</v>
      </c>
      <c r="C15291" s="75">
        <v>61.3666666666667</v>
      </c>
      <c r="D15291" s="75">
        <v>64.0</v>
      </c>
      <c r="E15291" s="75">
        <v>63.8333333333333</v>
      </c>
    </row>
    <row r="15292" ht="15.75" customHeight="1">
      <c r="A15292" s="13">
        <v>42284.3125</v>
      </c>
      <c r="B15292" s="75">
        <v>62.5666666666667</v>
      </c>
      <c r="C15292" s="75">
        <v>61.6166666666667</v>
      </c>
      <c r="D15292" s="75">
        <v>64.0</v>
      </c>
      <c r="E15292" s="75">
        <v>65.0833333333333</v>
      </c>
    </row>
    <row r="15293" ht="15.75" customHeight="1">
      <c r="A15293" s="13">
        <v>42284.322916666664</v>
      </c>
      <c r="B15293" s="75">
        <v>62.8166666666667</v>
      </c>
      <c r="C15293" s="75">
        <v>61.8666666666667</v>
      </c>
      <c r="D15293" s="75">
        <v>64.0</v>
      </c>
      <c r="E15293" s="75">
        <v>66.3333333333333</v>
      </c>
    </row>
    <row r="15294" ht="15.75" customHeight="1">
      <c r="A15294" s="13">
        <v>42284.333333333336</v>
      </c>
      <c r="B15294" s="75">
        <v>63.0689655172414</v>
      </c>
      <c r="C15294" s="75">
        <v>62.1891891891892</v>
      </c>
      <c r="D15294" s="75">
        <v>64.0</v>
      </c>
      <c r="E15294" s="75">
        <v>67.5833333333333</v>
      </c>
    </row>
    <row r="15295" ht="15.75" customHeight="1">
      <c r="A15295" s="13">
        <v>42284.34375</v>
      </c>
      <c r="B15295" s="75">
        <v>63.3275862068966</v>
      </c>
      <c r="C15295" s="75">
        <v>62.5945945945946</v>
      </c>
      <c r="D15295" s="75">
        <v>64.0</v>
      </c>
      <c r="E15295" s="75">
        <v>68.8333333333333</v>
      </c>
    </row>
    <row r="15296" ht="15.75" customHeight="1">
      <c r="A15296" s="13">
        <v>42284.354166666664</v>
      </c>
      <c r="B15296" s="75">
        <v>63.5862068965517</v>
      </c>
      <c r="C15296" s="75">
        <v>63.0</v>
      </c>
      <c r="D15296" s="75">
        <v>64.0</v>
      </c>
      <c r="E15296" s="75">
        <v>70.0833333333333</v>
      </c>
    </row>
    <row r="15297" ht="15.75" customHeight="1">
      <c r="A15297" s="13">
        <v>42284.364583333336</v>
      </c>
      <c r="B15297" s="75">
        <v>63.8448275862069</v>
      </c>
      <c r="C15297" s="75">
        <v>63.6521739130435</v>
      </c>
      <c r="D15297" s="75">
        <v>64.0</v>
      </c>
      <c r="E15297" s="75">
        <v>71.3333333333333</v>
      </c>
    </row>
    <row r="15298" ht="15.75" customHeight="1">
      <c r="A15298" s="13">
        <v>42284.375</v>
      </c>
      <c r="B15298" s="75">
        <v>64.1333333333333</v>
      </c>
      <c r="C15298" s="75">
        <v>64.4666666666667</v>
      </c>
      <c r="D15298" s="75">
        <v>64.4666666666667</v>
      </c>
      <c r="E15298" s="75">
        <v>72.4666666666667</v>
      </c>
    </row>
    <row r="15299" ht="15.75" customHeight="1">
      <c r="A15299" s="13">
        <v>42284.385416666664</v>
      </c>
      <c r="B15299" s="75">
        <v>64.6333333333333</v>
      </c>
      <c r="C15299" s="75">
        <v>65.4666666666667</v>
      </c>
      <c r="D15299" s="75">
        <v>65.4666666666667</v>
      </c>
      <c r="E15299" s="75">
        <v>73.4666666666667</v>
      </c>
    </row>
    <row r="15300" ht="15.75" customHeight="1">
      <c r="A15300" s="13">
        <v>42284.395833333336</v>
      </c>
      <c r="B15300" s="75">
        <v>65.1333333333333</v>
      </c>
      <c r="C15300" s="75">
        <v>66.4666666666667</v>
      </c>
      <c r="D15300" s="75">
        <v>66.4666666666667</v>
      </c>
      <c r="E15300" s="75">
        <v>74.4666666666667</v>
      </c>
    </row>
    <row r="15301" ht="15.75" customHeight="1">
      <c r="A15301" s="13">
        <v>42284.40625</v>
      </c>
      <c r="B15301" s="75">
        <v>65.6333333333333</v>
      </c>
      <c r="C15301" s="75">
        <v>67.4666666666667</v>
      </c>
      <c r="D15301" s="75">
        <v>67.4666666666667</v>
      </c>
      <c r="E15301" s="75">
        <v>75.4666666666667</v>
      </c>
    </row>
    <row r="15302" ht="15.75" customHeight="1">
      <c r="A15302" s="13">
        <v>42284.416666666664</v>
      </c>
      <c r="B15302" s="75">
        <v>66.0666666666667</v>
      </c>
      <c r="C15302" s="75">
        <v>68.35</v>
      </c>
      <c r="D15302" s="75">
        <v>68.8166666666667</v>
      </c>
      <c r="E15302" s="75">
        <v>76.35</v>
      </c>
    </row>
    <row r="15303" ht="15.75" customHeight="1">
      <c r="A15303" s="13">
        <v>42284.427083333336</v>
      </c>
      <c r="B15303" s="75">
        <v>66.3166666666667</v>
      </c>
      <c r="C15303" s="75">
        <v>69.1</v>
      </c>
      <c r="D15303" s="75">
        <v>70.5666666666667</v>
      </c>
      <c r="E15303" s="75">
        <v>77.1</v>
      </c>
    </row>
    <row r="15304" ht="15.75" customHeight="1">
      <c r="A15304" s="13">
        <v>42284.4375</v>
      </c>
      <c r="B15304" s="75">
        <v>66.5666666666667</v>
      </c>
      <c r="C15304" s="75">
        <v>69.85</v>
      </c>
      <c r="D15304" s="75">
        <v>72.3166666666667</v>
      </c>
      <c r="E15304" s="75">
        <v>77.85</v>
      </c>
    </row>
    <row r="15305" ht="15.75" customHeight="1">
      <c r="A15305" s="13">
        <v>42284.447916666664</v>
      </c>
      <c r="B15305" s="75">
        <v>66.8166666666667</v>
      </c>
      <c r="C15305" s="75">
        <v>70.6</v>
      </c>
      <c r="D15305" s="75">
        <v>74.0666666666667</v>
      </c>
      <c r="E15305" s="75">
        <v>78.6</v>
      </c>
    </row>
    <row r="15306" ht="15.75" customHeight="1">
      <c r="A15306" s="13">
        <v>42284.458333333336</v>
      </c>
      <c r="B15306" s="75">
        <v>67.3333333333333</v>
      </c>
      <c r="C15306" s="75">
        <v>71.5833333333333</v>
      </c>
      <c r="D15306" s="75">
        <v>75.4666666666667</v>
      </c>
      <c r="E15306" s="75">
        <v>79.4666666666667</v>
      </c>
    </row>
    <row r="15307" ht="15.75" customHeight="1">
      <c r="A15307" s="13">
        <v>42284.46875</v>
      </c>
      <c r="B15307" s="75">
        <v>68.5833333333333</v>
      </c>
      <c r="C15307" s="75">
        <v>72.8333333333333</v>
      </c>
      <c r="D15307" s="75">
        <v>76.4666666666667</v>
      </c>
      <c r="E15307" s="75">
        <v>80.4666666666667</v>
      </c>
    </row>
    <row r="15308" ht="15.75" customHeight="1">
      <c r="A15308" s="13">
        <v>42284.479166666664</v>
      </c>
      <c r="B15308" s="75">
        <v>69.8333333333333</v>
      </c>
      <c r="C15308" s="75">
        <v>74.0833333333333</v>
      </c>
      <c r="D15308" s="75">
        <v>77.4666666666667</v>
      </c>
      <c r="E15308" s="75">
        <v>81.4666666666667</v>
      </c>
    </row>
    <row r="15309" ht="15.75" customHeight="1">
      <c r="A15309" s="13">
        <v>42284.489583333336</v>
      </c>
      <c r="B15309" s="75">
        <v>71.0833333333333</v>
      </c>
      <c r="C15309" s="75">
        <v>75.3333333333333</v>
      </c>
      <c r="D15309" s="75">
        <v>78.4666666666667</v>
      </c>
      <c r="E15309" s="75">
        <v>82.4666666666667</v>
      </c>
    </row>
    <row r="15310" ht="15.75" customHeight="1">
      <c r="A15310" s="13">
        <v>42284.5</v>
      </c>
      <c r="B15310" s="75">
        <v>72.0666666666667</v>
      </c>
      <c r="C15310" s="75">
        <v>76.35</v>
      </c>
      <c r="D15310" s="75">
        <v>79.1166666666667</v>
      </c>
      <c r="E15310" s="75">
        <v>83.1166666666667</v>
      </c>
    </row>
    <row r="15311" ht="15.75" customHeight="1">
      <c r="A15311" s="13">
        <v>42284.510416666664</v>
      </c>
      <c r="B15311" s="75">
        <v>72.3166666666667</v>
      </c>
      <c r="C15311" s="75">
        <v>77.1</v>
      </c>
      <c r="D15311" s="75">
        <v>79.3666666666667</v>
      </c>
      <c r="E15311" s="75">
        <v>83.3666666666667</v>
      </c>
    </row>
    <row r="15312" ht="15.75" customHeight="1">
      <c r="A15312" s="13">
        <v>42284.520833333336</v>
      </c>
      <c r="B15312" s="75">
        <v>72.5666666666667</v>
      </c>
      <c r="C15312" s="75">
        <v>77.85</v>
      </c>
      <c r="D15312" s="75">
        <v>79.6166666666667</v>
      </c>
      <c r="E15312" s="75">
        <v>83.6166666666667</v>
      </c>
    </row>
    <row r="15313" ht="15.75" customHeight="1">
      <c r="A15313" s="13">
        <v>42284.53125</v>
      </c>
      <c r="B15313" s="75">
        <v>72.8166666666667</v>
      </c>
      <c r="C15313" s="75">
        <v>78.6</v>
      </c>
      <c r="D15313" s="75">
        <v>79.8666666666667</v>
      </c>
      <c r="E15313" s="75">
        <v>83.8666666666667</v>
      </c>
    </row>
    <row r="15314" ht="15.75" customHeight="1">
      <c r="A15314" s="13">
        <v>42284.541666666664</v>
      </c>
      <c r="B15314" s="75">
        <v>72.7333333333333</v>
      </c>
      <c r="C15314" s="75">
        <v>78.8833333333333</v>
      </c>
      <c r="D15314" s="75">
        <v>80.1166666666667</v>
      </c>
      <c r="E15314" s="75">
        <v>84.1166666666667</v>
      </c>
    </row>
    <row r="15315" ht="15.75" customHeight="1">
      <c r="A15315" s="13">
        <v>42284.552083333336</v>
      </c>
      <c r="B15315" s="75">
        <v>71.7333333333333</v>
      </c>
      <c r="C15315" s="75">
        <v>78.6333333333333</v>
      </c>
      <c r="D15315" s="75">
        <v>80.3666666666667</v>
      </c>
      <c r="E15315" s="75">
        <v>84.3666666666667</v>
      </c>
    </row>
    <row r="15316" ht="15.75" customHeight="1">
      <c r="A15316" s="13">
        <v>42284.5625</v>
      </c>
      <c r="B15316" s="75">
        <v>70.7333333333333</v>
      </c>
      <c r="C15316" s="75">
        <v>78.3833333333333</v>
      </c>
      <c r="D15316" s="75">
        <v>80.6166666666667</v>
      </c>
      <c r="E15316" s="75">
        <v>84.6166666666667</v>
      </c>
    </row>
    <row r="15317" ht="15.75" customHeight="1">
      <c r="A15317" s="13">
        <v>42284.572916666664</v>
      </c>
      <c r="B15317" s="75">
        <v>69.7333333333333</v>
      </c>
      <c r="C15317" s="75">
        <v>78.1333333333333</v>
      </c>
      <c r="D15317" s="75">
        <v>80.8666666666667</v>
      </c>
      <c r="E15317" s="75">
        <v>84.8666666666667</v>
      </c>
    </row>
    <row r="15318" ht="15.75" customHeight="1">
      <c r="A15318" s="13">
        <v>42284.583333333336</v>
      </c>
      <c r="B15318" s="75">
        <v>68.8666666666667</v>
      </c>
      <c r="C15318" s="75">
        <v>77.65</v>
      </c>
      <c r="D15318" s="75">
        <v>81.0</v>
      </c>
      <c r="E15318" s="75">
        <v>85.1166666666667</v>
      </c>
    </row>
    <row r="15319" ht="15.75" customHeight="1">
      <c r="A15319" s="13">
        <v>42284.59375</v>
      </c>
      <c r="B15319" s="75">
        <v>68.3666666666667</v>
      </c>
      <c r="C15319" s="75">
        <v>76.9</v>
      </c>
      <c r="D15319" s="75">
        <v>81.0</v>
      </c>
      <c r="E15319" s="75">
        <v>85.3666666666667</v>
      </c>
    </row>
    <row r="15320" ht="15.75" customHeight="1">
      <c r="A15320" s="13">
        <v>42284.604166666664</v>
      </c>
      <c r="B15320" s="75">
        <v>67.8666666666667</v>
      </c>
      <c r="C15320" s="75">
        <v>76.15</v>
      </c>
      <c r="D15320" s="75">
        <v>81.0</v>
      </c>
      <c r="E15320" s="75">
        <v>85.6166666666667</v>
      </c>
    </row>
    <row r="15321" ht="15.75" customHeight="1">
      <c r="A15321" s="13">
        <v>42284.614583333336</v>
      </c>
      <c r="B15321" s="75">
        <v>67.3666666666667</v>
      </c>
      <c r="C15321" s="75">
        <v>75.4</v>
      </c>
      <c r="D15321" s="75">
        <v>81.0</v>
      </c>
      <c r="E15321" s="75">
        <v>85.8666666666667</v>
      </c>
    </row>
    <row r="15322" ht="15.75" customHeight="1">
      <c r="A15322" s="13">
        <v>42284.625</v>
      </c>
      <c r="B15322" s="75">
        <v>66.9333333333333</v>
      </c>
      <c r="C15322" s="75">
        <v>74.7666666666667</v>
      </c>
      <c r="D15322" s="75">
        <v>81.2333333333333</v>
      </c>
      <c r="E15322" s="75">
        <v>85.8833333333333</v>
      </c>
    </row>
    <row r="15323" ht="15.75" customHeight="1">
      <c r="A15323" s="13">
        <v>42284.635416666664</v>
      </c>
      <c r="B15323" s="75">
        <v>66.6833333333333</v>
      </c>
      <c r="C15323" s="75">
        <v>74.2666666666667</v>
      </c>
      <c r="D15323" s="75">
        <v>81.7333333333333</v>
      </c>
      <c r="E15323" s="75">
        <v>85.6333333333333</v>
      </c>
    </row>
    <row r="15324" ht="15.75" customHeight="1">
      <c r="A15324" s="13">
        <v>42284.645833333336</v>
      </c>
      <c r="B15324" s="75">
        <v>66.4333333333333</v>
      </c>
      <c r="C15324" s="75">
        <v>73.7666666666667</v>
      </c>
      <c r="D15324" s="75">
        <v>82.2333333333333</v>
      </c>
      <c r="E15324" s="75">
        <v>85.3833333333333</v>
      </c>
    </row>
    <row r="15325" ht="15.75" customHeight="1">
      <c r="A15325" s="13">
        <v>42284.65625</v>
      </c>
      <c r="B15325" s="75">
        <v>66.1833333333333</v>
      </c>
      <c r="C15325" s="75">
        <v>73.2666666666667</v>
      </c>
      <c r="D15325" s="75">
        <v>82.7333333333333</v>
      </c>
      <c r="E15325" s="75">
        <v>85.1333333333333</v>
      </c>
    </row>
    <row r="15326" ht="15.75" customHeight="1">
      <c r="A15326" s="13">
        <v>42284.666666666664</v>
      </c>
      <c r="B15326" s="75">
        <v>65.8666666666667</v>
      </c>
      <c r="C15326" s="75">
        <v>72.65</v>
      </c>
      <c r="D15326" s="75">
        <v>82.65</v>
      </c>
      <c r="E15326" s="75">
        <v>84.8833333333333</v>
      </c>
    </row>
    <row r="15327" ht="15.75" customHeight="1">
      <c r="A15327" s="13">
        <v>42284.677083333336</v>
      </c>
      <c r="B15327" s="75">
        <v>65.3666666666667</v>
      </c>
      <c r="C15327" s="75">
        <v>71.9</v>
      </c>
      <c r="D15327" s="75">
        <v>81.9</v>
      </c>
      <c r="E15327" s="75">
        <v>84.6333333333333</v>
      </c>
    </row>
    <row r="15328" ht="15.75" customHeight="1">
      <c r="A15328" s="13">
        <v>42284.6875</v>
      </c>
      <c r="B15328" s="75">
        <v>64.8666666666667</v>
      </c>
      <c r="C15328" s="75">
        <v>71.15</v>
      </c>
      <c r="D15328" s="75">
        <v>81.15</v>
      </c>
      <c r="E15328" s="75">
        <v>84.3833333333333</v>
      </c>
    </row>
    <row r="15329" ht="15.75" customHeight="1">
      <c r="A15329" s="13">
        <v>42284.697916666664</v>
      </c>
      <c r="B15329" s="75">
        <v>64.3666666666667</v>
      </c>
      <c r="C15329" s="75">
        <v>70.4</v>
      </c>
      <c r="D15329" s="75">
        <v>80.4</v>
      </c>
      <c r="E15329" s="75">
        <v>84.1333333333333</v>
      </c>
    </row>
    <row r="15330" ht="15.75" customHeight="1">
      <c r="A15330" s="13">
        <v>42284.708333333336</v>
      </c>
      <c r="B15330" s="75">
        <v>63.8666666666667</v>
      </c>
      <c r="C15330" s="75">
        <v>69.65</v>
      </c>
      <c r="D15330" s="75">
        <v>79.8833333333333</v>
      </c>
      <c r="E15330" s="75">
        <v>83.5333333333333</v>
      </c>
    </row>
    <row r="15331" ht="15.75" customHeight="1">
      <c r="A15331" s="13">
        <v>42284.71875</v>
      </c>
      <c r="B15331" s="75">
        <v>63.3666666666667</v>
      </c>
      <c r="C15331" s="75">
        <v>68.9</v>
      </c>
      <c r="D15331" s="75">
        <v>79.6333333333333</v>
      </c>
      <c r="E15331" s="75">
        <v>82.5333333333333</v>
      </c>
    </row>
    <row r="15332" ht="15.75" customHeight="1">
      <c r="A15332" s="13">
        <v>42284.729166666664</v>
      </c>
      <c r="B15332" s="75">
        <v>62.8666666666667</v>
      </c>
      <c r="C15332" s="75">
        <v>68.15</v>
      </c>
      <c r="D15332" s="75">
        <v>79.3833333333333</v>
      </c>
      <c r="E15332" s="75">
        <v>81.5333333333333</v>
      </c>
    </row>
    <row r="15333" ht="15.75" customHeight="1">
      <c r="A15333" s="13">
        <v>42284.739583333336</v>
      </c>
      <c r="B15333" s="75">
        <v>62.3666666666667</v>
      </c>
      <c r="C15333" s="75">
        <v>67.4</v>
      </c>
      <c r="D15333" s="75">
        <v>79.1333333333333</v>
      </c>
      <c r="E15333" s="75">
        <v>80.5333333333333</v>
      </c>
    </row>
    <row r="15334" ht="15.75" customHeight="1">
      <c r="A15334" s="13">
        <v>42284.75</v>
      </c>
      <c r="B15334" s="75">
        <v>61.9333333333333</v>
      </c>
      <c r="C15334" s="75">
        <v>66.8833333333333</v>
      </c>
      <c r="D15334" s="75">
        <v>78.7307692307692</v>
      </c>
      <c r="E15334" s="75">
        <v>79.7666666666667</v>
      </c>
    </row>
    <row r="15335" ht="15.75" customHeight="1">
      <c r="A15335" s="13">
        <v>42284.760416666664</v>
      </c>
      <c r="B15335" s="75">
        <v>61.6833333333333</v>
      </c>
      <c r="C15335" s="75">
        <v>66.6333333333333</v>
      </c>
      <c r="D15335" s="75">
        <v>78.1538461538462</v>
      </c>
      <c r="E15335" s="75">
        <v>79.2666666666667</v>
      </c>
    </row>
    <row r="15336" ht="15.75" customHeight="1">
      <c r="A15336" s="13">
        <v>42284.770833333336</v>
      </c>
      <c r="B15336" s="75">
        <v>61.4333333333333</v>
      </c>
      <c r="C15336" s="75">
        <v>66.3833333333333</v>
      </c>
      <c r="D15336" s="75">
        <v>77.5769230769231</v>
      </c>
      <c r="E15336" s="75">
        <v>78.7666666666667</v>
      </c>
    </row>
    <row r="15337" ht="15.75" customHeight="1">
      <c r="A15337" s="13">
        <v>42284.78125</v>
      </c>
      <c r="B15337" s="75">
        <v>61.1833333333333</v>
      </c>
      <c r="C15337" s="75">
        <v>66.1333333333333</v>
      </c>
      <c r="D15337" s="75">
        <v>77.0</v>
      </c>
      <c r="E15337" s="75">
        <v>78.2666666666667</v>
      </c>
    </row>
    <row r="15338" ht="15.75" customHeight="1">
      <c r="A15338" s="13">
        <v>42284.791666666664</v>
      </c>
      <c r="B15338" s="75">
        <v>60.9333333333333</v>
      </c>
      <c r="C15338" s="75">
        <v>65.8833333333333</v>
      </c>
      <c r="D15338" s="75">
        <v>76.0</v>
      </c>
      <c r="E15338" s="75">
        <v>77.7666666666667</v>
      </c>
    </row>
    <row r="15339" ht="15.75" customHeight="1">
      <c r="A15339" s="13">
        <v>42284.802083333336</v>
      </c>
      <c r="B15339" s="75">
        <v>60.6833333333333</v>
      </c>
      <c r="C15339" s="75">
        <v>65.6333333333333</v>
      </c>
      <c r="D15339" s="75">
        <v>76.0</v>
      </c>
      <c r="E15339" s="75">
        <v>77.2666666666667</v>
      </c>
    </row>
    <row r="15340" ht="15.75" customHeight="1">
      <c r="A15340" s="13">
        <v>42284.8125</v>
      </c>
      <c r="B15340" s="75">
        <v>60.4333333333333</v>
      </c>
      <c r="C15340" s="75">
        <v>65.3833333333333</v>
      </c>
      <c r="D15340" s="75">
        <v>75.2142857142857</v>
      </c>
      <c r="E15340" s="75">
        <v>76.7666666666667</v>
      </c>
    </row>
    <row r="15341" ht="15.75" customHeight="1">
      <c r="A15341" s="13">
        <v>42284.822916666664</v>
      </c>
      <c r="B15341" s="75">
        <v>60.1833333333333</v>
      </c>
      <c r="C15341" s="75">
        <v>65.1333333333333</v>
      </c>
      <c r="D15341" s="75">
        <v>75.0</v>
      </c>
      <c r="E15341" s="75">
        <v>76.2666666666667</v>
      </c>
    </row>
    <row r="15342" ht="15.75" customHeight="1">
      <c r="A15342" s="13">
        <v>42284.833333333336</v>
      </c>
      <c r="B15342" s="75">
        <v>59.9333333333333</v>
      </c>
      <c r="C15342" s="75">
        <v>64.8833333333333</v>
      </c>
      <c r="D15342" s="75">
        <v>74.6315789473684</v>
      </c>
      <c r="E15342" s="75">
        <v>75.7666666666667</v>
      </c>
    </row>
    <row r="15343" ht="15.75" customHeight="1">
      <c r="A15343" s="13">
        <v>42284.84375</v>
      </c>
      <c r="B15343" s="75">
        <v>59.6833333333333</v>
      </c>
      <c r="C15343" s="75">
        <v>64.6333333333333</v>
      </c>
      <c r="D15343" s="75">
        <v>73.8421052631579</v>
      </c>
      <c r="E15343" s="75">
        <v>75.2666666666667</v>
      </c>
    </row>
    <row r="15344" ht="15.75" customHeight="1">
      <c r="A15344" s="13">
        <v>42284.854166666664</v>
      </c>
      <c r="B15344" s="75">
        <v>59.4333333333333</v>
      </c>
      <c r="C15344" s="75">
        <v>64.3833333333333</v>
      </c>
      <c r="D15344" s="75">
        <v>73.0526315789474</v>
      </c>
      <c r="E15344" s="75">
        <v>74.7666666666667</v>
      </c>
    </row>
    <row r="15345" ht="15.75" customHeight="1">
      <c r="A15345" s="13">
        <v>42284.864583333336</v>
      </c>
      <c r="B15345" s="75">
        <v>59.1833333333333</v>
      </c>
      <c r="C15345" s="75">
        <v>64.1333333333333</v>
      </c>
      <c r="D15345" s="75">
        <v>72.2631578947368</v>
      </c>
      <c r="E15345" s="75">
        <v>74.2666666666667</v>
      </c>
    </row>
    <row r="15346" ht="15.75" customHeight="1">
      <c r="A15346" s="13">
        <v>42284.875</v>
      </c>
      <c r="B15346" s="75">
        <v>59.0</v>
      </c>
      <c r="C15346" s="75">
        <v>63.8833333333333</v>
      </c>
      <c r="D15346" s="75">
        <v>70.2631578947368</v>
      </c>
      <c r="E15346" s="75">
        <v>74.0</v>
      </c>
    </row>
    <row r="15347" ht="15.75" customHeight="1">
      <c r="A15347" s="13">
        <v>42284.885416666664</v>
      </c>
      <c r="B15347" s="75">
        <v>59.0</v>
      </c>
      <c r="C15347" s="75">
        <v>63.6333333333333</v>
      </c>
      <c r="D15347" s="75">
        <v>69.2727272727273</v>
      </c>
      <c r="E15347" s="75">
        <v>74.0</v>
      </c>
    </row>
    <row r="15348" ht="15.75" customHeight="1">
      <c r="A15348" s="13">
        <v>42284.895833333336</v>
      </c>
      <c r="B15348" s="75">
        <v>59.0</v>
      </c>
      <c r="C15348" s="75">
        <v>63.3833333333333</v>
      </c>
      <c r="D15348" s="75">
        <v>69.125</v>
      </c>
      <c r="E15348" s="75">
        <v>74.0</v>
      </c>
    </row>
    <row r="15349" ht="15.75" customHeight="1">
      <c r="A15349" s="13">
        <v>42284.90625</v>
      </c>
      <c r="B15349" s="75">
        <v>59.0</v>
      </c>
      <c r="C15349" s="75">
        <v>63.1333333333333</v>
      </c>
      <c r="D15349" s="75">
        <v>67.2857142857143</v>
      </c>
      <c r="E15349" s="75">
        <v>74.0</v>
      </c>
    </row>
    <row r="15350" ht="15.75" customHeight="1">
      <c r="A15350" s="13">
        <v>42284.916666666664</v>
      </c>
      <c r="B15350" s="75">
        <v>59.1333333333333</v>
      </c>
      <c r="C15350" s="75">
        <v>62.8833333333333</v>
      </c>
      <c r="D15350" s="75">
        <v>67.0</v>
      </c>
      <c r="E15350" s="75">
        <v>73.8833333333333</v>
      </c>
    </row>
    <row r="15351" ht="15.75" customHeight="1">
      <c r="A15351" s="13">
        <v>42284.927083333336</v>
      </c>
      <c r="B15351" s="75">
        <v>59.6333333333333</v>
      </c>
      <c r="C15351" s="75">
        <v>62.6333333333333</v>
      </c>
      <c r="D15351" s="75">
        <v>67.0</v>
      </c>
      <c r="E15351" s="75">
        <v>73.6333333333333</v>
      </c>
    </row>
    <row r="15352" ht="15.75" customHeight="1">
      <c r="A15352" s="13">
        <v>42284.9375</v>
      </c>
      <c r="B15352" s="75">
        <v>60.1333333333333</v>
      </c>
      <c r="C15352" s="75">
        <v>62.3833333333333</v>
      </c>
      <c r="D15352" s="75">
        <v>67.3611111111111</v>
      </c>
      <c r="E15352" s="75">
        <v>73.3833333333333</v>
      </c>
    </row>
    <row r="15353" ht="15.75" customHeight="1">
      <c r="A15353" s="13">
        <v>42284.947916666664</v>
      </c>
      <c r="B15353" s="75">
        <v>60.6333333333333</v>
      </c>
      <c r="C15353" s="75">
        <v>62.1333333333333</v>
      </c>
      <c r="D15353" s="75">
        <v>67.7777777777778</v>
      </c>
      <c r="E15353" s="75">
        <v>73.1333333333333</v>
      </c>
    </row>
    <row r="15354" ht="15.75" customHeight="1">
      <c r="A15354" s="13">
        <v>42284.958333333336</v>
      </c>
      <c r="B15354" s="75">
        <v>61.0666666666667</v>
      </c>
      <c r="C15354" s="75">
        <v>62.0</v>
      </c>
      <c r="D15354" s="75">
        <v>67.5333333333333</v>
      </c>
      <c r="E15354" s="75">
        <v>72.8833333333333</v>
      </c>
    </row>
    <row r="15355" ht="15.75" customHeight="1">
      <c r="A15355" s="13">
        <v>42284.96875</v>
      </c>
      <c r="B15355" s="75">
        <v>61.3166666666667</v>
      </c>
      <c r="C15355" s="75">
        <v>62.0</v>
      </c>
      <c r="D15355" s="75">
        <v>66.5333333333333</v>
      </c>
      <c r="E15355" s="75">
        <v>72.6333333333333</v>
      </c>
    </row>
    <row r="15356" ht="15.75" customHeight="1">
      <c r="A15356" s="13">
        <v>42284.979166666664</v>
      </c>
      <c r="B15356" s="75">
        <v>61.5666666666667</v>
      </c>
      <c r="C15356" s="75">
        <v>62.0</v>
      </c>
      <c r="D15356" s="75">
        <v>65.5333333333333</v>
      </c>
      <c r="E15356" s="75">
        <v>72.3833333333333</v>
      </c>
    </row>
    <row r="15357" ht="15.75" customHeight="1">
      <c r="A15357" s="13">
        <v>42284.989583333336</v>
      </c>
      <c r="B15357" s="75">
        <v>61.8166666666667</v>
      </c>
      <c r="C15357" s="75">
        <v>62.0</v>
      </c>
      <c r="D15357" s="75">
        <v>64.5333333333333</v>
      </c>
      <c r="E15357" s="75">
        <v>72.1333333333333</v>
      </c>
    </row>
    <row r="15358" ht="15.75" customHeight="1">
      <c r="A15358" s="13">
        <v>42285.0</v>
      </c>
      <c r="B15358" s="75">
        <v>61.8666666666667</v>
      </c>
      <c r="C15358" s="75">
        <v>62.0</v>
      </c>
      <c r="D15358" s="75">
        <v>63.7254901960784</v>
      </c>
      <c r="E15358" s="75">
        <v>71.8833333333333</v>
      </c>
    </row>
    <row r="15359" ht="15.75" customHeight="1">
      <c r="A15359" s="13">
        <v>42285.010416666664</v>
      </c>
      <c r="B15359" s="75">
        <v>61.3666666666667</v>
      </c>
      <c r="C15359" s="75">
        <v>62.0</v>
      </c>
      <c r="D15359" s="75">
        <v>63.1372549019608</v>
      </c>
      <c r="E15359" s="75">
        <v>71.6333333333333</v>
      </c>
    </row>
    <row r="15360" ht="15.75" customHeight="1">
      <c r="A15360" s="13">
        <v>42285.020833333336</v>
      </c>
      <c r="B15360" s="75">
        <v>60.8666666666667</v>
      </c>
      <c r="C15360" s="75">
        <v>62.0</v>
      </c>
      <c r="D15360" s="75">
        <v>62.5490196078431</v>
      </c>
      <c r="E15360" s="75">
        <v>71.3833333333333</v>
      </c>
    </row>
    <row r="15361" ht="15.75" customHeight="1">
      <c r="A15361" s="13">
        <v>42285.03125</v>
      </c>
      <c r="B15361" s="75">
        <v>60.3666666666667</v>
      </c>
      <c r="C15361" s="75">
        <v>62.0</v>
      </c>
      <c r="D15361" s="75">
        <v>62.1428571428571</v>
      </c>
      <c r="E15361" s="75">
        <v>71.1333333333333</v>
      </c>
    </row>
    <row r="15362" ht="15.75" customHeight="1">
      <c r="A15362" s="13">
        <v>42285.041666666664</v>
      </c>
      <c r="B15362" s="75">
        <v>60.0</v>
      </c>
      <c r="C15362" s="75">
        <v>62.0</v>
      </c>
      <c r="D15362" s="75">
        <v>62.1206896551724</v>
      </c>
      <c r="E15362" s="75">
        <v>70.7666666666667</v>
      </c>
    </row>
    <row r="15363" ht="15.75" customHeight="1">
      <c r="A15363" s="13">
        <v>42285.052083333336</v>
      </c>
      <c r="B15363" s="75">
        <v>60.0</v>
      </c>
      <c r="C15363" s="75">
        <v>62.0</v>
      </c>
      <c r="D15363" s="75">
        <v>62.3793103448276</v>
      </c>
      <c r="E15363" s="75">
        <v>70.2666666666667</v>
      </c>
    </row>
    <row r="15364" ht="15.75" customHeight="1">
      <c r="A15364" s="13">
        <v>42285.0625</v>
      </c>
      <c r="B15364" s="75">
        <v>60.0</v>
      </c>
      <c r="C15364" s="75">
        <v>62.0</v>
      </c>
      <c r="D15364" s="75">
        <v>62.6379310344828</v>
      </c>
      <c r="E15364" s="75">
        <v>69.7666666666667</v>
      </c>
    </row>
    <row r="15365" ht="15.75" customHeight="1">
      <c r="A15365" s="13">
        <v>42285.072916666664</v>
      </c>
      <c r="B15365" s="75">
        <v>60.0</v>
      </c>
      <c r="C15365" s="75">
        <v>62.0</v>
      </c>
      <c r="D15365" s="75">
        <v>62.8965517241379</v>
      </c>
      <c r="E15365" s="75">
        <v>69.2666666666667</v>
      </c>
    </row>
    <row r="15366" ht="15.75" customHeight="1">
      <c r="A15366" s="13">
        <v>42285.083333333336</v>
      </c>
      <c r="B15366" s="75">
        <v>60.0</v>
      </c>
      <c r="C15366" s="75">
        <v>61.8833333333333</v>
      </c>
      <c r="D15366" s="75">
        <v>61.7586206896552</v>
      </c>
      <c r="E15366" s="75">
        <v>68.8833333333333</v>
      </c>
    </row>
    <row r="15367" ht="15.75" customHeight="1">
      <c r="A15367" s="13">
        <v>42285.09375</v>
      </c>
      <c r="B15367" s="75">
        <v>60.0</v>
      </c>
      <c r="C15367" s="75">
        <v>61.6333333333333</v>
      </c>
      <c r="D15367" s="75">
        <v>61.2413793103448</v>
      </c>
      <c r="E15367" s="75">
        <v>68.6333333333333</v>
      </c>
    </row>
    <row r="15368" ht="15.75" customHeight="1">
      <c r="A15368" s="13">
        <v>42285.104166666664</v>
      </c>
      <c r="B15368" s="75">
        <v>60.0</v>
      </c>
      <c r="C15368" s="75">
        <v>61.3833333333333</v>
      </c>
      <c r="D15368" s="75">
        <v>61.0</v>
      </c>
      <c r="E15368" s="75">
        <v>68.3833333333333</v>
      </c>
    </row>
    <row r="15369" ht="15.75" customHeight="1">
      <c r="A15369" s="13">
        <v>42285.114583333336</v>
      </c>
      <c r="B15369" s="75">
        <v>60.0</v>
      </c>
      <c r="C15369" s="75">
        <v>61.1333333333333</v>
      </c>
      <c r="D15369" s="75">
        <v>61.0</v>
      </c>
      <c r="E15369" s="75">
        <v>68.1333333333333</v>
      </c>
    </row>
    <row r="15370" ht="15.75" customHeight="1">
      <c r="A15370" s="13">
        <v>42285.125</v>
      </c>
      <c r="B15370" s="75">
        <v>59.9333333333333</v>
      </c>
      <c r="C15370" s="75">
        <v>61.0</v>
      </c>
      <c r="D15370" s="75">
        <v>61.0</v>
      </c>
      <c r="E15370" s="75">
        <v>68.0</v>
      </c>
    </row>
    <row r="15371" ht="15.75" customHeight="1">
      <c r="A15371" s="13">
        <v>42285.135416666664</v>
      </c>
      <c r="B15371" s="75">
        <v>59.6833333333333</v>
      </c>
      <c r="C15371" s="75">
        <v>61.0</v>
      </c>
      <c r="D15371" s="75">
        <v>60.3809523809524</v>
      </c>
      <c r="E15371" s="75">
        <v>68.0</v>
      </c>
    </row>
    <row r="15372" ht="15.75" customHeight="1">
      <c r="A15372" s="13">
        <v>42285.145833333336</v>
      </c>
      <c r="B15372" s="75">
        <v>59.4333333333333</v>
      </c>
      <c r="C15372" s="75">
        <v>61.0</v>
      </c>
      <c r="D15372" s="75">
        <v>60.0</v>
      </c>
      <c r="E15372" s="75">
        <v>68.0</v>
      </c>
    </row>
    <row r="15373" ht="15.75" customHeight="1">
      <c r="A15373" s="13">
        <v>42285.15625</v>
      </c>
      <c r="B15373" s="75">
        <v>59.1833333333333</v>
      </c>
      <c r="C15373" s="75">
        <v>61.0</v>
      </c>
      <c r="D15373" s="75">
        <v>59.0</v>
      </c>
      <c r="E15373" s="75">
        <v>68.0</v>
      </c>
    </row>
    <row r="15374" ht="15.75" customHeight="1">
      <c r="A15374" s="13">
        <v>42285.166666666664</v>
      </c>
      <c r="B15374" s="75">
        <v>59.0</v>
      </c>
      <c r="C15374" s="75">
        <v>61.0</v>
      </c>
      <c r="D15374" s="75">
        <v>59.0</v>
      </c>
      <c r="E15374" s="75">
        <v>67.8833333333333</v>
      </c>
    </row>
    <row r="15375" ht="15.75" customHeight="1">
      <c r="A15375" s="13">
        <v>42285.177083333336</v>
      </c>
      <c r="B15375" s="75">
        <v>59.0</v>
      </c>
      <c r="C15375" s="75">
        <v>61.0</v>
      </c>
      <c r="D15375" s="75">
        <v>59.0</v>
      </c>
      <c r="E15375" s="75">
        <v>67.6333333333333</v>
      </c>
    </row>
    <row r="15376" ht="15.75" customHeight="1">
      <c r="A15376" s="13">
        <v>42285.1875</v>
      </c>
      <c r="B15376" s="75">
        <v>59.0</v>
      </c>
      <c r="C15376" s="75">
        <v>61.0</v>
      </c>
      <c r="D15376" s="75">
        <v>59.0</v>
      </c>
      <c r="E15376" s="75">
        <v>67.3833333333333</v>
      </c>
    </row>
    <row r="15377" ht="15.75" customHeight="1">
      <c r="A15377" s="13">
        <v>42285.197916666664</v>
      </c>
      <c r="B15377" s="75">
        <v>59.0</v>
      </c>
      <c r="C15377" s="75">
        <v>61.0</v>
      </c>
      <c r="D15377" s="75">
        <v>59.0</v>
      </c>
      <c r="E15377" s="75">
        <v>67.1333333333333</v>
      </c>
    </row>
    <row r="15378" ht="15.75" customHeight="1">
      <c r="A15378" s="13">
        <v>42285.208333333336</v>
      </c>
      <c r="B15378" s="75">
        <v>59.1333333333333</v>
      </c>
      <c r="C15378" s="75">
        <v>61.0</v>
      </c>
      <c r="D15378" s="75">
        <v>59.0</v>
      </c>
      <c r="E15378" s="75">
        <v>66.8833333333333</v>
      </c>
    </row>
    <row r="15379" ht="15.75" customHeight="1">
      <c r="A15379" s="13">
        <v>42285.21875</v>
      </c>
      <c r="B15379" s="75">
        <v>59.6333333333333</v>
      </c>
      <c r="C15379" s="75">
        <v>61.0</v>
      </c>
      <c r="D15379" s="75">
        <v>59.0</v>
      </c>
      <c r="E15379" s="75">
        <v>66.6333333333333</v>
      </c>
    </row>
    <row r="15380" ht="15.75" customHeight="1">
      <c r="A15380" s="13">
        <v>42285.229166666664</v>
      </c>
      <c r="B15380" s="75">
        <v>60.1333333333333</v>
      </c>
      <c r="C15380" s="75">
        <v>61.0</v>
      </c>
      <c r="D15380" s="75">
        <v>58.375</v>
      </c>
      <c r="E15380" s="75">
        <v>66.3833333333333</v>
      </c>
    </row>
    <row r="15381" ht="15.75" customHeight="1">
      <c r="A15381" s="13">
        <v>42285.239583333336</v>
      </c>
      <c r="B15381" s="75">
        <v>60.6333333333333</v>
      </c>
      <c r="C15381" s="75">
        <v>61.0</v>
      </c>
      <c r="D15381" s="75">
        <v>58.0</v>
      </c>
      <c r="E15381" s="75">
        <v>66.1333333333333</v>
      </c>
    </row>
    <row r="15382" ht="15.75" customHeight="1">
      <c r="A15382" s="13">
        <v>42285.25</v>
      </c>
      <c r="B15382" s="75">
        <v>61.0</v>
      </c>
      <c r="C15382" s="75">
        <v>61.0</v>
      </c>
      <c r="D15382" s="75">
        <v>58.0</v>
      </c>
      <c r="E15382" s="75">
        <v>66.4666666666667</v>
      </c>
    </row>
    <row r="15383" ht="15.75" customHeight="1">
      <c r="A15383" s="13">
        <v>42285.260416666664</v>
      </c>
      <c r="B15383" s="75">
        <v>61.0</v>
      </c>
      <c r="C15383" s="75">
        <v>61.0</v>
      </c>
      <c r="D15383" s="75">
        <v>58.0</v>
      </c>
      <c r="E15383" s="75">
        <v>67.4666666666667</v>
      </c>
    </row>
    <row r="15384" ht="15.75" customHeight="1">
      <c r="A15384" s="13">
        <v>42285.270833333336</v>
      </c>
      <c r="B15384" s="75">
        <v>61.0</v>
      </c>
      <c r="C15384" s="75">
        <v>61.0</v>
      </c>
      <c r="D15384" s="75">
        <v>57.7391304347826</v>
      </c>
      <c r="E15384" s="75">
        <v>68.4666666666667</v>
      </c>
    </row>
    <row r="15385" ht="15.75" customHeight="1">
      <c r="A15385" s="13">
        <v>42285.28125</v>
      </c>
      <c r="B15385" s="75">
        <v>61.0</v>
      </c>
      <c r="C15385" s="75">
        <v>61.0</v>
      </c>
      <c r="D15385" s="75">
        <v>57.0869565217391</v>
      </c>
      <c r="E15385" s="75">
        <v>69.4666666666667</v>
      </c>
    </row>
    <row r="15386" ht="15.75" customHeight="1">
      <c r="A15386" s="13">
        <v>42285.291666666664</v>
      </c>
      <c r="B15386" s="75">
        <v>61.2</v>
      </c>
      <c r="C15386" s="75">
        <v>61.2333333333333</v>
      </c>
      <c r="D15386" s="75">
        <v>58.0</v>
      </c>
      <c r="E15386" s="75">
        <v>70.35</v>
      </c>
    </row>
    <row r="15387" ht="15.75" customHeight="1">
      <c r="A15387" s="13">
        <v>42285.302083333336</v>
      </c>
      <c r="B15387" s="75">
        <v>61.95</v>
      </c>
      <c r="C15387" s="75">
        <v>61.7333333333333</v>
      </c>
      <c r="D15387" s="75">
        <v>58.0</v>
      </c>
      <c r="E15387" s="75">
        <v>71.1</v>
      </c>
    </row>
    <row r="15388" ht="15.75" customHeight="1">
      <c r="A15388" s="13">
        <v>42285.3125</v>
      </c>
      <c r="B15388" s="75">
        <v>62.7</v>
      </c>
      <c r="C15388" s="75">
        <v>62.2333333333333</v>
      </c>
      <c r="D15388" s="75">
        <v>58.0</v>
      </c>
      <c r="E15388" s="75">
        <v>71.85</v>
      </c>
    </row>
    <row r="15389" ht="15.75" customHeight="1">
      <c r="A15389" s="13">
        <v>42285.322916666664</v>
      </c>
      <c r="B15389" s="75">
        <v>63.45</v>
      </c>
      <c r="C15389" s="75">
        <v>62.7333333333333</v>
      </c>
      <c r="D15389" s="75">
        <v>58.0</v>
      </c>
      <c r="E15389" s="75">
        <v>72.6</v>
      </c>
    </row>
    <row r="15390" ht="15.75" customHeight="1">
      <c r="A15390" s="13">
        <v>42285.333333333336</v>
      </c>
      <c r="B15390" s="75">
        <v>64.0666666666667</v>
      </c>
      <c r="C15390" s="75">
        <v>63.7</v>
      </c>
      <c r="D15390" s="75">
        <v>58.35</v>
      </c>
      <c r="E15390" s="75">
        <v>73.5833333333333</v>
      </c>
    </row>
    <row r="15391" ht="15.75" customHeight="1">
      <c r="A15391" s="13">
        <v>42285.34375</v>
      </c>
      <c r="B15391" s="75">
        <v>64.3166666666667</v>
      </c>
      <c r="C15391" s="75">
        <v>65.2</v>
      </c>
      <c r="D15391" s="75">
        <v>59.0</v>
      </c>
      <c r="E15391" s="75">
        <v>74.8333333333333</v>
      </c>
    </row>
    <row r="15392" ht="15.75" customHeight="1">
      <c r="A15392" s="13">
        <v>42285.354166666664</v>
      </c>
      <c r="B15392" s="75">
        <v>64.5666666666667</v>
      </c>
      <c r="C15392" s="75">
        <v>66.7</v>
      </c>
      <c r="D15392" s="75">
        <v>59.0</v>
      </c>
      <c r="E15392" s="75">
        <v>76.0833333333333</v>
      </c>
    </row>
    <row r="15393" ht="15.75" customHeight="1">
      <c r="A15393" s="13">
        <v>42285.364583333336</v>
      </c>
      <c r="B15393" s="75">
        <v>64.8166666666667</v>
      </c>
      <c r="C15393" s="75">
        <v>68.2</v>
      </c>
      <c r="D15393" s="75">
        <v>59.0</v>
      </c>
      <c r="E15393" s="75">
        <v>77.3333333333333</v>
      </c>
    </row>
    <row r="15394" ht="15.75" customHeight="1">
      <c r="A15394" s="13">
        <v>42285.375</v>
      </c>
      <c r="B15394" s="75">
        <v>65.2</v>
      </c>
      <c r="C15394" s="75">
        <v>69.5833333333333</v>
      </c>
      <c r="D15394" s="75">
        <v>59.0</v>
      </c>
      <c r="E15394" s="75">
        <v>78.2333333333333</v>
      </c>
    </row>
    <row r="15395" ht="15.75" customHeight="1">
      <c r="A15395" s="13">
        <v>42285.385416666664</v>
      </c>
      <c r="B15395" s="75">
        <v>65.95</v>
      </c>
      <c r="C15395" s="75">
        <v>70.8333333333333</v>
      </c>
      <c r="D15395" s="75">
        <v>58.0</v>
      </c>
      <c r="E15395" s="75">
        <v>78.7333333333333</v>
      </c>
    </row>
    <row r="15396" ht="15.75" customHeight="1">
      <c r="A15396" s="13">
        <v>42285.395833333336</v>
      </c>
      <c r="B15396" s="75">
        <v>66.7</v>
      </c>
      <c r="C15396" s="75">
        <v>72.0833333333333</v>
      </c>
      <c r="D15396" s="75">
        <v>59.0</v>
      </c>
      <c r="E15396" s="75">
        <v>79.2333333333333</v>
      </c>
    </row>
    <row r="15397" ht="15.75" customHeight="1">
      <c r="A15397" s="13">
        <v>42285.40625</v>
      </c>
      <c r="B15397" s="75">
        <v>67.45</v>
      </c>
      <c r="C15397" s="75">
        <v>73.3333333333333</v>
      </c>
      <c r="D15397" s="75">
        <v>59.0</v>
      </c>
      <c r="E15397" s="75">
        <v>79.7333333333333</v>
      </c>
    </row>
    <row r="15398" ht="15.75" customHeight="1">
      <c r="A15398" s="13">
        <v>42285.416666666664</v>
      </c>
      <c r="B15398" s="75">
        <v>68.0666666666667</v>
      </c>
      <c r="C15398" s="75">
        <v>74.5833333333333</v>
      </c>
      <c r="D15398" s="75">
        <v>59.0</v>
      </c>
      <c r="E15398" s="75">
        <v>80.1166666666667</v>
      </c>
    </row>
    <row r="15399" ht="15.75" customHeight="1">
      <c r="A15399" s="13">
        <v>42285.427083333336</v>
      </c>
      <c r="B15399" s="75">
        <v>68.3166666666667</v>
      </c>
      <c r="C15399" s="75">
        <v>75.8333333333333</v>
      </c>
      <c r="D15399" s="75">
        <v>60.0</v>
      </c>
      <c r="E15399" s="75">
        <v>80.3666666666667</v>
      </c>
    </row>
    <row r="15400" ht="15.75" customHeight="1">
      <c r="A15400" s="13">
        <v>42285.4375</v>
      </c>
      <c r="B15400" s="75">
        <v>68.5666666666667</v>
      </c>
      <c r="C15400" s="75">
        <v>77.0833333333333</v>
      </c>
      <c r="D15400" s="75">
        <v>60.0</v>
      </c>
      <c r="E15400" s="75">
        <v>80.6166666666667</v>
      </c>
    </row>
    <row r="15401" ht="15.75" customHeight="1">
      <c r="A15401" s="13">
        <v>42285.447916666664</v>
      </c>
      <c r="B15401" s="75">
        <v>68.8166666666667</v>
      </c>
      <c r="C15401" s="75">
        <v>78.3333333333333</v>
      </c>
      <c r="D15401" s="75">
        <v>60.0</v>
      </c>
      <c r="E15401" s="75">
        <v>80.8666666666667</v>
      </c>
    </row>
    <row r="15402" ht="15.75" customHeight="1">
      <c r="A15402" s="13">
        <v>42285.458333333336</v>
      </c>
      <c r="B15402" s="75">
        <v>69.1333333333333</v>
      </c>
      <c r="C15402" s="75">
        <v>79.4666666666667</v>
      </c>
      <c r="D15402" s="75">
        <v>60.1707317073171</v>
      </c>
      <c r="E15402" s="75">
        <v>81.35</v>
      </c>
    </row>
    <row r="15403" ht="15.75" customHeight="1">
      <c r="A15403" s="13">
        <v>42285.46875</v>
      </c>
      <c r="B15403" s="75">
        <v>69.6333333333333</v>
      </c>
      <c r="C15403" s="75">
        <v>80.4666666666667</v>
      </c>
      <c r="D15403" s="75">
        <v>60.5365853658537</v>
      </c>
      <c r="E15403" s="75">
        <v>82.1</v>
      </c>
    </row>
    <row r="15404" ht="15.75" customHeight="1">
      <c r="A15404" s="13">
        <v>42285.479166666664</v>
      </c>
      <c r="B15404" s="75">
        <v>70.1333333333333</v>
      </c>
      <c r="C15404" s="75">
        <v>81.4666666666667</v>
      </c>
      <c r="D15404" s="75">
        <v>60.9024390243902</v>
      </c>
      <c r="E15404" s="75">
        <v>82.85</v>
      </c>
    </row>
    <row r="15405" ht="15.75" customHeight="1">
      <c r="A15405" s="13">
        <v>42285.489583333336</v>
      </c>
      <c r="B15405" s="75">
        <v>70.6333333333333</v>
      </c>
      <c r="C15405" s="75">
        <v>82.4666666666667</v>
      </c>
      <c r="D15405" s="75">
        <v>62.2941176470588</v>
      </c>
      <c r="E15405" s="75">
        <v>83.6</v>
      </c>
    </row>
    <row r="15406" ht="15.75" customHeight="1">
      <c r="A15406" s="13">
        <v>42285.5</v>
      </c>
      <c r="B15406" s="75">
        <v>71.5333333333333</v>
      </c>
      <c r="C15406" s="75">
        <v>83.1166666666667</v>
      </c>
      <c r="D15406" s="75">
        <v>62.1521739130435</v>
      </c>
      <c r="E15406" s="75">
        <v>84.35</v>
      </c>
    </row>
    <row r="15407" ht="15.75" customHeight="1">
      <c r="A15407" s="13">
        <v>42285.510416666664</v>
      </c>
      <c r="B15407" s="75">
        <v>73.5333333333333</v>
      </c>
      <c r="C15407" s="75">
        <v>83.3666666666667</v>
      </c>
      <c r="D15407" s="75">
        <v>62.4782608695652</v>
      </c>
      <c r="E15407" s="75">
        <v>85.1</v>
      </c>
    </row>
    <row r="15408" ht="15.75" customHeight="1">
      <c r="A15408" s="13">
        <v>42285.520833333336</v>
      </c>
      <c r="B15408" s="75">
        <v>75.5333333333333</v>
      </c>
      <c r="C15408" s="75">
        <v>83.6166666666667</v>
      </c>
      <c r="D15408" s="75">
        <v>62.804347826087</v>
      </c>
      <c r="E15408" s="75">
        <v>85.85</v>
      </c>
    </row>
    <row r="15409" ht="15.75" customHeight="1">
      <c r="A15409" s="13">
        <v>42285.53125</v>
      </c>
      <c r="B15409" s="75">
        <v>77.5333333333333</v>
      </c>
      <c r="C15409" s="75">
        <v>83.8666666666667</v>
      </c>
      <c r="D15409" s="75">
        <v>62.1428571428571</v>
      </c>
      <c r="E15409" s="75">
        <v>86.6</v>
      </c>
    </row>
    <row r="15410" ht="15.75" customHeight="1">
      <c r="A15410" s="13">
        <v>42285.541666666664</v>
      </c>
      <c r="B15410" s="75">
        <v>79.0</v>
      </c>
      <c r="C15410" s="75">
        <v>84.1166666666667</v>
      </c>
      <c r="D15410" s="75">
        <v>62.0</v>
      </c>
      <c r="E15410" s="75">
        <v>87.0</v>
      </c>
    </row>
    <row r="15411" ht="15.75" customHeight="1">
      <c r="A15411" s="13">
        <v>42285.552083333336</v>
      </c>
      <c r="B15411" s="75">
        <v>79.0</v>
      </c>
      <c r="C15411" s="75">
        <v>84.3666666666667</v>
      </c>
      <c r="D15411" s="75">
        <v>62.0</v>
      </c>
      <c r="E15411" s="75">
        <v>87.0</v>
      </c>
    </row>
    <row r="15412" ht="15.75" customHeight="1">
      <c r="A15412" s="13">
        <v>42285.5625</v>
      </c>
      <c r="B15412" s="75">
        <v>79.0</v>
      </c>
      <c r="C15412" s="75">
        <v>84.6166666666667</v>
      </c>
      <c r="D15412" s="75">
        <v>63.1351351351351</v>
      </c>
      <c r="E15412" s="75">
        <v>87.0</v>
      </c>
    </row>
    <row r="15413" ht="15.75" customHeight="1">
      <c r="A15413" s="13">
        <v>42285.572916666664</v>
      </c>
      <c r="B15413" s="75">
        <v>79.0</v>
      </c>
      <c r="C15413" s="75">
        <v>84.8666666666667</v>
      </c>
      <c r="D15413" s="75">
        <v>64.3513513513514</v>
      </c>
      <c r="E15413" s="75">
        <v>87.0</v>
      </c>
    </row>
    <row r="15414" ht="15.75" customHeight="1">
      <c r="A15414" s="13">
        <v>42285.583333333336</v>
      </c>
      <c r="B15414" s="75">
        <v>78.7333333333333</v>
      </c>
      <c r="C15414" s="75">
        <v>85.0</v>
      </c>
      <c r="D15414" s="75">
        <v>65.2333333333333</v>
      </c>
      <c r="E15414" s="75">
        <v>87.2333333333333</v>
      </c>
    </row>
    <row r="15415" ht="15.75" customHeight="1">
      <c r="A15415" s="13">
        <v>42285.59375</v>
      </c>
      <c r="B15415" s="75">
        <v>77.7333333333333</v>
      </c>
      <c r="C15415" s="75">
        <v>85.0</v>
      </c>
      <c r="D15415" s="75">
        <v>65.7333333333333</v>
      </c>
      <c r="E15415" s="75">
        <v>87.7333333333333</v>
      </c>
    </row>
    <row r="15416" ht="15.75" customHeight="1">
      <c r="A15416" s="13">
        <v>42285.604166666664</v>
      </c>
      <c r="B15416" s="75">
        <v>76.7333333333333</v>
      </c>
      <c r="C15416" s="75">
        <v>85.0</v>
      </c>
      <c r="D15416" s="75">
        <v>66.2333333333333</v>
      </c>
      <c r="E15416" s="75">
        <v>88.2333333333333</v>
      </c>
    </row>
    <row r="15417" ht="15.75" customHeight="1">
      <c r="A15417" s="13">
        <v>42285.614583333336</v>
      </c>
      <c r="B15417" s="75">
        <v>75.7333333333333</v>
      </c>
      <c r="C15417" s="75">
        <v>85.0</v>
      </c>
      <c r="D15417" s="75">
        <v>66.7333333333333</v>
      </c>
      <c r="E15417" s="75">
        <v>88.7333333333333</v>
      </c>
    </row>
    <row r="15418" ht="15.75" customHeight="1">
      <c r="A15418" s="13">
        <v>42285.625</v>
      </c>
      <c r="B15418" s="75">
        <v>74.8</v>
      </c>
      <c r="C15418" s="75">
        <v>84.3</v>
      </c>
      <c r="D15418" s="75">
        <v>66.6111111111111</v>
      </c>
      <c r="E15418" s="75">
        <v>88.8833333333333</v>
      </c>
    </row>
    <row r="15419" ht="15.75" customHeight="1">
      <c r="A15419" s="13">
        <v>42285.635416666664</v>
      </c>
      <c r="B15419" s="75">
        <v>74.05</v>
      </c>
      <c r="C15419" s="75">
        <v>82.8</v>
      </c>
      <c r="D15419" s="75">
        <v>65.7777777777778</v>
      </c>
      <c r="E15419" s="75">
        <v>88.6333333333333</v>
      </c>
    </row>
    <row r="15420" ht="15.75" customHeight="1">
      <c r="A15420" s="13">
        <v>42285.645833333336</v>
      </c>
      <c r="B15420" s="75">
        <v>73.3</v>
      </c>
      <c r="C15420" s="75">
        <v>81.3</v>
      </c>
      <c r="D15420" s="75">
        <v>64.9444444444444</v>
      </c>
      <c r="E15420" s="75">
        <v>88.3833333333333</v>
      </c>
    </row>
    <row r="15421" ht="15.75" customHeight="1">
      <c r="A15421" s="13">
        <v>42285.65625</v>
      </c>
      <c r="B15421" s="75">
        <v>72.55</v>
      </c>
      <c r="C15421" s="75">
        <v>79.8</v>
      </c>
      <c r="D15421" s="75">
        <v>64.1111111111111</v>
      </c>
      <c r="E15421" s="75">
        <v>88.1333333333333</v>
      </c>
    </row>
    <row r="15422" ht="15.75" customHeight="1">
      <c r="A15422" s="13">
        <v>42285.666666666664</v>
      </c>
      <c r="B15422" s="75">
        <v>72.0</v>
      </c>
      <c r="C15422" s="75">
        <v>78.65</v>
      </c>
      <c r="D15422" s="75">
        <v>63.6818181818182</v>
      </c>
      <c r="E15422" s="75">
        <v>87.7666666666667</v>
      </c>
    </row>
    <row r="15423" ht="15.75" customHeight="1">
      <c r="A15423" s="13">
        <v>42285.677083333336</v>
      </c>
      <c r="B15423" s="75">
        <v>72.0</v>
      </c>
      <c r="C15423" s="75">
        <v>77.9</v>
      </c>
      <c r="D15423" s="75">
        <v>63.0</v>
      </c>
      <c r="E15423" s="75">
        <v>87.2666666666667</v>
      </c>
    </row>
    <row r="15424" ht="15.75" customHeight="1">
      <c r="A15424" s="13">
        <v>42285.6875</v>
      </c>
      <c r="B15424" s="75">
        <v>72.0</v>
      </c>
      <c r="C15424" s="75">
        <v>77.15</v>
      </c>
      <c r="D15424" s="75">
        <v>63.0</v>
      </c>
      <c r="E15424" s="75">
        <v>86.7666666666667</v>
      </c>
    </row>
    <row r="15425" ht="15.75" customHeight="1">
      <c r="A15425" s="13">
        <v>42285.697916666664</v>
      </c>
      <c r="B15425" s="75">
        <v>72.0</v>
      </c>
      <c r="C15425" s="75">
        <v>76.4</v>
      </c>
      <c r="D15425" s="75">
        <v>63.0</v>
      </c>
      <c r="E15425" s="75">
        <v>86.2666666666667</v>
      </c>
    </row>
    <row r="15426" ht="15.75" customHeight="1">
      <c r="A15426" s="13">
        <v>42285.708333333336</v>
      </c>
      <c r="B15426" s="75">
        <v>71.6666666666667</v>
      </c>
      <c r="C15426" s="75">
        <v>75.8833333333333</v>
      </c>
      <c r="D15426" s="75">
        <v>61.5333333333333</v>
      </c>
      <c r="E15426" s="75">
        <v>85.65</v>
      </c>
    </row>
    <row r="15427" ht="15.75" customHeight="1">
      <c r="A15427" s="13">
        <v>42285.71875</v>
      </c>
      <c r="B15427" s="75">
        <v>70.4166666666667</v>
      </c>
      <c r="C15427" s="75">
        <v>75.6333333333333</v>
      </c>
      <c r="D15427" s="75">
        <v>61.0</v>
      </c>
      <c r="E15427" s="75">
        <v>84.9</v>
      </c>
    </row>
    <row r="15428" ht="15.75" customHeight="1">
      <c r="A15428" s="13">
        <v>42285.729166666664</v>
      </c>
      <c r="B15428" s="75">
        <v>69.1666666666667</v>
      </c>
      <c r="C15428" s="75">
        <v>75.3833333333333</v>
      </c>
      <c r="D15428" s="75">
        <v>61.0</v>
      </c>
      <c r="E15428" s="75">
        <v>84.15</v>
      </c>
    </row>
    <row r="15429" ht="15.75" customHeight="1">
      <c r="A15429" s="13">
        <v>42285.739583333336</v>
      </c>
      <c r="B15429" s="75">
        <v>67.9166666666667</v>
      </c>
      <c r="C15429" s="75">
        <v>75.1333333333333</v>
      </c>
      <c r="D15429" s="75">
        <v>61.0</v>
      </c>
      <c r="E15429" s="75">
        <v>83.4</v>
      </c>
    </row>
    <row r="15430" ht="15.75" customHeight="1">
      <c r="A15430" s="13">
        <v>42285.75</v>
      </c>
      <c r="B15430" s="75">
        <v>66.8</v>
      </c>
      <c r="C15430" s="75">
        <v>74.7666666666667</v>
      </c>
      <c r="D15430" s="75">
        <v>61.0</v>
      </c>
      <c r="E15430" s="75">
        <v>82.7666666666667</v>
      </c>
    </row>
    <row r="15431" ht="15.75" customHeight="1">
      <c r="A15431" s="13">
        <v>42285.760416666664</v>
      </c>
      <c r="B15431" s="75">
        <v>66.05</v>
      </c>
      <c r="C15431" s="75">
        <v>74.2666666666667</v>
      </c>
      <c r="D15431" s="75">
        <v>61.0</v>
      </c>
      <c r="E15431" s="75">
        <v>82.2666666666667</v>
      </c>
    </row>
    <row r="15432" ht="15.75" customHeight="1">
      <c r="A15432" s="13">
        <v>42285.770833333336</v>
      </c>
      <c r="B15432" s="75">
        <v>65.3</v>
      </c>
      <c r="C15432" s="75">
        <v>73.7666666666667</v>
      </c>
      <c r="D15432" s="75">
        <v>61.0</v>
      </c>
      <c r="E15432" s="75">
        <v>81.7666666666667</v>
      </c>
    </row>
    <row r="15433" ht="15.75" customHeight="1">
      <c r="A15433" s="13">
        <v>42285.78125</v>
      </c>
      <c r="B15433" s="75">
        <v>64.55</v>
      </c>
      <c r="C15433" s="75">
        <v>73.2666666666667</v>
      </c>
      <c r="D15433" s="75">
        <v>61.0</v>
      </c>
      <c r="E15433" s="75">
        <v>81.2666666666667</v>
      </c>
    </row>
    <row r="15434" ht="15.75" customHeight="1">
      <c r="A15434" s="13">
        <v>42285.791666666664</v>
      </c>
      <c r="B15434" s="75">
        <v>63.9333333333333</v>
      </c>
      <c r="C15434" s="75">
        <v>72.8833333333333</v>
      </c>
      <c r="D15434" s="75">
        <v>61.4375</v>
      </c>
      <c r="E15434" s="75">
        <v>80.65</v>
      </c>
    </row>
    <row r="15435" ht="15.75" customHeight="1">
      <c r="A15435" s="13">
        <v>42285.802083333336</v>
      </c>
      <c r="B15435" s="75">
        <v>63.6833333333333</v>
      </c>
      <c r="C15435" s="75">
        <v>72.6333333333333</v>
      </c>
      <c r="D15435" s="75">
        <v>62.0</v>
      </c>
      <c r="E15435" s="75">
        <v>79.9</v>
      </c>
    </row>
    <row r="15436" ht="15.75" customHeight="1">
      <c r="A15436" s="13">
        <v>42285.8125</v>
      </c>
      <c r="B15436" s="75">
        <v>63.4333333333333</v>
      </c>
      <c r="C15436" s="75">
        <v>72.3833333333333</v>
      </c>
      <c r="D15436" s="75">
        <v>62.0</v>
      </c>
      <c r="E15436" s="75">
        <v>79.15</v>
      </c>
    </row>
    <row r="15437" ht="15.75" customHeight="1">
      <c r="A15437" s="13">
        <v>42285.822916666664</v>
      </c>
      <c r="B15437" s="75">
        <v>63.1833333333333</v>
      </c>
      <c r="C15437" s="75">
        <v>72.1333333333333</v>
      </c>
      <c r="D15437" s="75">
        <v>62.0</v>
      </c>
      <c r="E15437" s="75">
        <v>78.4</v>
      </c>
    </row>
    <row r="15438" ht="15.75" customHeight="1">
      <c r="A15438" s="13">
        <v>42285.833333333336</v>
      </c>
      <c r="B15438" s="75">
        <v>63.0</v>
      </c>
      <c r="C15438" s="75">
        <v>71.65</v>
      </c>
      <c r="D15438" s="75">
        <v>62.0</v>
      </c>
      <c r="E15438" s="75">
        <v>77.8833333333333</v>
      </c>
    </row>
    <row r="15439" ht="15.75" customHeight="1">
      <c r="A15439" s="13">
        <v>42285.84375</v>
      </c>
      <c r="B15439" s="75">
        <v>63.0</v>
      </c>
      <c r="C15439" s="75">
        <v>70.9</v>
      </c>
      <c r="D15439" s="75">
        <v>62.0</v>
      </c>
      <c r="E15439" s="75">
        <v>77.6333333333333</v>
      </c>
    </row>
    <row r="15440" ht="15.75" customHeight="1">
      <c r="A15440" s="13">
        <v>42285.854166666664</v>
      </c>
      <c r="B15440" s="75">
        <v>63.0</v>
      </c>
      <c r="C15440" s="75">
        <v>70.15</v>
      </c>
      <c r="D15440" s="75">
        <v>62.0</v>
      </c>
      <c r="E15440" s="75">
        <v>77.3833333333333</v>
      </c>
    </row>
    <row r="15441" ht="15.75" customHeight="1">
      <c r="A15441" s="13">
        <v>42285.864583333336</v>
      </c>
      <c r="B15441" s="75">
        <v>63.0</v>
      </c>
      <c r="C15441" s="75">
        <v>69.4</v>
      </c>
      <c r="D15441" s="75">
        <v>62.0</v>
      </c>
      <c r="E15441" s="75">
        <v>77.1333333333333</v>
      </c>
    </row>
    <row r="15442" ht="15.75" customHeight="1">
      <c r="A15442" s="13">
        <v>42285.875</v>
      </c>
      <c r="B15442" s="75">
        <v>63.0</v>
      </c>
      <c r="C15442" s="75">
        <v>68.8833333333333</v>
      </c>
      <c r="D15442" s="75">
        <v>62.0</v>
      </c>
      <c r="E15442" s="75">
        <v>76.8833333333333</v>
      </c>
    </row>
    <row r="15443" ht="15.75" customHeight="1">
      <c r="A15443" s="13">
        <v>42285.885416666664</v>
      </c>
      <c r="B15443" s="75">
        <v>63.0</v>
      </c>
      <c r="C15443" s="75">
        <v>68.6333333333333</v>
      </c>
      <c r="D15443" s="75">
        <v>62.0</v>
      </c>
      <c r="E15443" s="75">
        <v>76.6333333333333</v>
      </c>
    </row>
    <row r="15444" ht="15.75" customHeight="1">
      <c r="A15444" s="13">
        <v>42285.895833333336</v>
      </c>
      <c r="B15444" s="75">
        <v>63.0</v>
      </c>
      <c r="C15444" s="75">
        <v>68.3833333333333</v>
      </c>
      <c r="D15444" s="75">
        <v>62.0</v>
      </c>
      <c r="E15444" s="75">
        <v>76.3833333333333</v>
      </c>
    </row>
    <row r="15445" ht="15.75" customHeight="1">
      <c r="A15445" s="13">
        <v>42285.90625</v>
      </c>
      <c r="B15445" s="75">
        <v>63.0</v>
      </c>
      <c r="C15445" s="75">
        <v>68.1333333333333</v>
      </c>
      <c r="D15445" s="75">
        <v>61.6666666666667</v>
      </c>
      <c r="E15445" s="75">
        <v>76.1333333333333</v>
      </c>
    </row>
    <row r="15446" ht="15.75" customHeight="1">
      <c r="A15446" s="13">
        <v>42285.916666666664</v>
      </c>
      <c r="B15446" s="75">
        <v>62.9333333333333</v>
      </c>
      <c r="C15446" s="75">
        <v>67.8833333333333</v>
      </c>
      <c r="D15446" s="75">
        <v>61.1166666666667</v>
      </c>
      <c r="E15446" s="75">
        <v>75.7666666666667</v>
      </c>
    </row>
    <row r="15447" ht="15.75" customHeight="1">
      <c r="A15447" s="13">
        <v>42285.927083333336</v>
      </c>
      <c r="B15447" s="75">
        <v>62.6833333333333</v>
      </c>
      <c r="C15447" s="75">
        <v>67.6333333333333</v>
      </c>
      <c r="D15447" s="75">
        <v>61.3666666666667</v>
      </c>
      <c r="E15447" s="75">
        <v>75.2666666666667</v>
      </c>
    </row>
    <row r="15448" ht="15.75" customHeight="1">
      <c r="A15448" s="13">
        <v>42285.9375</v>
      </c>
      <c r="B15448" s="75">
        <v>62.4333333333333</v>
      </c>
      <c r="C15448" s="75">
        <v>67.3833333333333</v>
      </c>
      <c r="D15448" s="75">
        <v>61.6166666666667</v>
      </c>
      <c r="E15448" s="75">
        <v>74.7666666666667</v>
      </c>
    </row>
    <row r="15449" ht="15.75" customHeight="1">
      <c r="A15449" s="13">
        <v>42285.947916666664</v>
      </c>
      <c r="B15449" s="75">
        <v>62.1833333333333</v>
      </c>
      <c r="C15449" s="75">
        <v>67.1333333333333</v>
      </c>
      <c r="D15449" s="75">
        <v>61.8666666666667</v>
      </c>
      <c r="E15449" s="75">
        <v>74.2666666666667</v>
      </c>
    </row>
    <row r="15450" ht="15.75" customHeight="1">
      <c r="A15450" s="13">
        <v>42285.958333333336</v>
      </c>
      <c r="B15450" s="75">
        <v>61.9333333333333</v>
      </c>
      <c r="C15450" s="75">
        <v>66.8833333333333</v>
      </c>
      <c r="D15450" s="75">
        <v>61.8793103448276</v>
      </c>
      <c r="E15450" s="75">
        <v>73.8833333333333</v>
      </c>
    </row>
    <row r="15451" ht="15.75" customHeight="1">
      <c r="A15451" s="13">
        <v>42285.96875</v>
      </c>
      <c r="B15451" s="75">
        <v>61.6833333333333</v>
      </c>
      <c r="C15451" s="75">
        <v>66.6333333333333</v>
      </c>
      <c r="D15451" s="75">
        <v>61.6206896551724</v>
      </c>
      <c r="E15451" s="75">
        <v>73.6333333333333</v>
      </c>
    </row>
    <row r="15452" ht="15.75" customHeight="1">
      <c r="A15452" s="13">
        <v>42285.979166666664</v>
      </c>
      <c r="B15452" s="75">
        <v>61.4333333333333</v>
      </c>
      <c r="C15452" s="75">
        <v>66.3833333333333</v>
      </c>
      <c r="D15452" s="75">
        <v>61.3620689655172</v>
      </c>
      <c r="E15452" s="75">
        <v>73.3833333333333</v>
      </c>
    </row>
    <row r="15453" ht="15.75" customHeight="1">
      <c r="A15453" s="13">
        <v>42285.989583333336</v>
      </c>
      <c r="B15453" s="75">
        <v>61.1833333333333</v>
      </c>
      <c r="C15453" s="75">
        <v>66.1333333333333</v>
      </c>
      <c r="D15453" s="75">
        <v>61.1034482758621</v>
      </c>
      <c r="E15453" s="75">
        <v>73.1333333333333</v>
      </c>
    </row>
    <row r="15454" ht="15.75" customHeight="1">
      <c r="A15454" s="13">
        <v>42286.0</v>
      </c>
      <c r="B15454" s="75">
        <v>60.9333333333333</v>
      </c>
      <c r="C15454" s="75">
        <v>65.8833333333333</v>
      </c>
      <c r="D15454" s="75">
        <v>61.1166666666667</v>
      </c>
      <c r="E15454" s="75">
        <v>72.65</v>
      </c>
    </row>
    <row r="15455" ht="15.75" customHeight="1">
      <c r="A15455" s="13">
        <v>42286.010416666664</v>
      </c>
      <c r="B15455" s="75">
        <v>60.6833333333333</v>
      </c>
      <c r="C15455" s="75">
        <v>65.6333333333333</v>
      </c>
      <c r="D15455" s="75">
        <v>61.3666666666667</v>
      </c>
      <c r="E15455" s="75">
        <v>71.9</v>
      </c>
    </row>
    <row r="15456" ht="15.75" customHeight="1">
      <c r="A15456" s="13">
        <v>42286.020833333336</v>
      </c>
      <c r="B15456" s="75">
        <v>60.4333333333333</v>
      </c>
      <c r="C15456" s="75">
        <v>65.3833333333333</v>
      </c>
      <c r="D15456" s="75">
        <v>61.6166666666667</v>
      </c>
      <c r="E15456" s="75">
        <v>71.15</v>
      </c>
    </row>
    <row r="15457" ht="15.75" customHeight="1">
      <c r="A15457" s="13">
        <v>42286.03125</v>
      </c>
      <c r="B15457" s="75">
        <v>60.1833333333333</v>
      </c>
      <c r="C15457" s="75">
        <v>65.1333333333333</v>
      </c>
      <c r="D15457" s="75">
        <v>61.8666666666667</v>
      </c>
      <c r="E15457" s="75">
        <v>70.4</v>
      </c>
    </row>
    <row r="15458" ht="15.75" customHeight="1">
      <c r="A15458" s="13">
        <v>42286.041666666664</v>
      </c>
      <c r="B15458" s="75">
        <v>59.9333333333333</v>
      </c>
      <c r="C15458" s="75">
        <v>64.7666666666667</v>
      </c>
      <c r="D15458" s="75">
        <v>62.0</v>
      </c>
      <c r="E15458" s="75">
        <v>69.7666666666667</v>
      </c>
    </row>
    <row r="15459" ht="15.75" customHeight="1">
      <c r="A15459" s="13">
        <v>42286.052083333336</v>
      </c>
      <c r="B15459" s="75">
        <v>59.6833333333333</v>
      </c>
      <c r="C15459" s="75">
        <v>64.2666666666667</v>
      </c>
      <c r="D15459" s="75">
        <v>62.0</v>
      </c>
      <c r="E15459" s="75">
        <v>69.2666666666667</v>
      </c>
    </row>
    <row r="15460" ht="15.75" customHeight="1">
      <c r="A15460" s="13">
        <v>42286.0625</v>
      </c>
      <c r="B15460" s="75">
        <v>59.4333333333333</v>
      </c>
      <c r="C15460" s="75">
        <v>63.7666666666667</v>
      </c>
      <c r="D15460" s="75">
        <v>62.0</v>
      </c>
      <c r="E15460" s="75">
        <v>68.7666666666667</v>
      </c>
    </row>
    <row r="15461" ht="15.75" customHeight="1">
      <c r="A15461" s="13">
        <v>42286.072916666664</v>
      </c>
      <c r="B15461" s="75">
        <v>59.1833333333333</v>
      </c>
      <c r="C15461" s="75">
        <v>63.2666666666667</v>
      </c>
      <c r="D15461" s="75">
        <v>62.0</v>
      </c>
      <c r="E15461" s="75">
        <v>68.2666666666667</v>
      </c>
    </row>
    <row r="15462" ht="15.75" customHeight="1">
      <c r="A15462" s="13">
        <v>42286.083333333336</v>
      </c>
      <c r="B15462" s="75">
        <v>58.8666666666667</v>
      </c>
      <c r="C15462" s="75">
        <v>62.8833333333333</v>
      </c>
      <c r="D15462" s="75">
        <v>62.0</v>
      </c>
      <c r="E15462" s="75">
        <v>67.7666666666667</v>
      </c>
    </row>
    <row r="15463" ht="15.75" customHeight="1">
      <c r="A15463" s="13">
        <v>42286.09375</v>
      </c>
      <c r="B15463" s="75">
        <v>58.3666666666667</v>
      </c>
      <c r="C15463" s="75">
        <v>62.6333333333333</v>
      </c>
      <c r="D15463" s="75">
        <v>62.0</v>
      </c>
      <c r="E15463" s="75">
        <v>67.2666666666667</v>
      </c>
    </row>
    <row r="15464" ht="15.75" customHeight="1">
      <c r="A15464" s="13">
        <v>42286.104166666664</v>
      </c>
      <c r="B15464" s="75">
        <v>57.8666666666667</v>
      </c>
      <c r="C15464" s="75">
        <v>62.3833333333333</v>
      </c>
      <c r="D15464" s="75">
        <v>62.0</v>
      </c>
      <c r="E15464" s="75">
        <v>66.7666666666667</v>
      </c>
    </row>
    <row r="15465" ht="15.75" customHeight="1">
      <c r="A15465" s="13">
        <v>42286.114583333336</v>
      </c>
      <c r="B15465" s="75">
        <v>57.3666666666667</v>
      </c>
      <c r="C15465" s="75">
        <v>62.1333333333333</v>
      </c>
      <c r="D15465" s="75">
        <v>62.0</v>
      </c>
      <c r="E15465" s="75">
        <v>66.2666666666667</v>
      </c>
    </row>
    <row r="15466" ht="15.75" customHeight="1">
      <c r="A15466" s="13">
        <v>42286.125</v>
      </c>
      <c r="B15466" s="75">
        <v>57.0666666666667</v>
      </c>
      <c r="C15466" s="75">
        <v>61.7666666666667</v>
      </c>
      <c r="D15466" s="75">
        <v>62.0</v>
      </c>
      <c r="E15466" s="75">
        <v>66.0</v>
      </c>
    </row>
    <row r="15467" ht="15.75" customHeight="1">
      <c r="A15467" s="13">
        <v>42286.135416666664</v>
      </c>
      <c r="B15467" s="75">
        <v>57.3166666666667</v>
      </c>
      <c r="C15467" s="75">
        <v>61.2666666666667</v>
      </c>
      <c r="D15467" s="75">
        <v>62.0</v>
      </c>
      <c r="E15467" s="75">
        <v>66.0</v>
      </c>
    </row>
    <row r="15468" ht="15.75" customHeight="1">
      <c r="A15468" s="13">
        <v>42286.145833333336</v>
      </c>
      <c r="B15468" s="75">
        <v>57.5666666666667</v>
      </c>
      <c r="C15468" s="75">
        <v>60.7666666666667</v>
      </c>
      <c r="D15468" s="75">
        <v>62.0</v>
      </c>
      <c r="E15468" s="75">
        <v>66.0</v>
      </c>
    </row>
    <row r="15469" ht="15.75" customHeight="1">
      <c r="A15469" s="13">
        <v>42286.15625</v>
      </c>
      <c r="B15469" s="75">
        <v>57.8166666666667</v>
      </c>
      <c r="C15469" s="75">
        <v>60.2666666666667</v>
      </c>
      <c r="D15469" s="75">
        <v>62.7</v>
      </c>
      <c r="E15469" s="75">
        <v>66.0</v>
      </c>
    </row>
    <row r="15470" ht="15.75" customHeight="1">
      <c r="A15470" s="13">
        <v>42286.166666666664</v>
      </c>
      <c r="B15470" s="75">
        <v>57.9333333333333</v>
      </c>
      <c r="C15470" s="75">
        <v>59.8833333333333</v>
      </c>
      <c r="D15470" s="75">
        <v>62.3684210526316</v>
      </c>
      <c r="E15470" s="75">
        <v>66.0</v>
      </c>
    </row>
    <row r="15471" ht="15.75" customHeight="1">
      <c r="A15471" s="13">
        <v>42286.177083333336</v>
      </c>
      <c r="B15471" s="75">
        <v>57.6833333333333</v>
      </c>
      <c r="C15471" s="75">
        <v>59.6333333333333</v>
      </c>
      <c r="D15471" s="75">
        <v>62.9268292682927</v>
      </c>
      <c r="E15471" s="75">
        <v>66.0</v>
      </c>
    </row>
    <row r="15472" ht="15.75" customHeight="1">
      <c r="A15472" s="13">
        <v>42286.1875</v>
      </c>
      <c r="B15472" s="75">
        <v>57.4333333333333</v>
      </c>
      <c r="C15472" s="75">
        <v>59.3833333333333</v>
      </c>
      <c r="D15472" s="75">
        <v>62.5609756097561</v>
      </c>
      <c r="E15472" s="75">
        <v>66.0</v>
      </c>
    </row>
    <row r="15473" ht="15.75" customHeight="1">
      <c r="A15473" s="13">
        <v>42286.197916666664</v>
      </c>
      <c r="B15473" s="75">
        <v>57.1833333333333</v>
      </c>
      <c r="C15473" s="75">
        <v>59.1333333333333</v>
      </c>
      <c r="D15473" s="75">
        <v>62.1951219512195</v>
      </c>
      <c r="E15473" s="75">
        <v>66.0</v>
      </c>
    </row>
    <row r="15474" ht="15.75" customHeight="1">
      <c r="A15474" s="13">
        <v>42286.208333333336</v>
      </c>
      <c r="B15474" s="75">
        <v>57.0</v>
      </c>
      <c r="C15474" s="75">
        <v>59.0</v>
      </c>
      <c r="D15474" s="75">
        <v>62.0</v>
      </c>
      <c r="E15474" s="75">
        <v>65.8833333333333</v>
      </c>
    </row>
    <row r="15475" ht="15.75" customHeight="1">
      <c r="A15475" s="13">
        <v>42286.21875</v>
      </c>
      <c r="B15475" s="75">
        <v>57.0</v>
      </c>
      <c r="C15475" s="75">
        <v>59.0</v>
      </c>
      <c r="D15475" s="75">
        <v>62.0</v>
      </c>
      <c r="E15475" s="75">
        <v>65.6333333333333</v>
      </c>
    </row>
    <row r="15476" ht="15.75" customHeight="1">
      <c r="A15476" s="13">
        <v>42286.229166666664</v>
      </c>
      <c r="B15476" s="75">
        <v>57.0</v>
      </c>
      <c r="C15476" s="75">
        <v>59.0</v>
      </c>
      <c r="D15476" s="75">
        <v>62.0</v>
      </c>
      <c r="E15476" s="75">
        <v>65.3833333333333</v>
      </c>
    </row>
    <row r="15477" ht="15.75" customHeight="1">
      <c r="A15477" s="13">
        <v>42286.239583333336</v>
      </c>
      <c r="B15477" s="75">
        <v>57.0</v>
      </c>
      <c r="C15477" s="75">
        <v>59.0</v>
      </c>
      <c r="D15477" s="75">
        <v>62.0</v>
      </c>
      <c r="E15477" s="75">
        <v>65.1333333333333</v>
      </c>
    </row>
    <row r="15478" ht="15.75" customHeight="1">
      <c r="A15478" s="13">
        <v>42286.25</v>
      </c>
      <c r="B15478" s="75">
        <v>57.2666666666667</v>
      </c>
      <c r="C15478" s="75">
        <v>59.0</v>
      </c>
      <c r="D15478" s="75">
        <v>62.0</v>
      </c>
      <c r="E15478" s="75">
        <v>65.1166666666667</v>
      </c>
    </row>
    <row r="15479" ht="15.75" customHeight="1">
      <c r="A15479" s="13">
        <v>42286.260416666664</v>
      </c>
      <c r="B15479" s="75">
        <v>58.2666666666667</v>
      </c>
      <c r="C15479" s="75">
        <v>59.0</v>
      </c>
      <c r="D15479" s="75">
        <v>62.0</v>
      </c>
      <c r="E15479" s="75">
        <v>65.3666666666667</v>
      </c>
    </row>
    <row r="15480" ht="15.75" customHeight="1">
      <c r="A15480" s="13">
        <v>42286.270833333336</v>
      </c>
      <c r="B15480" s="75">
        <v>59.2666666666667</v>
      </c>
      <c r="C15480" s="75">
        <v>59.0</v>
      </c>
      <c r="D15480" s="75">
        <v>62.125</v>
      </c>
      <c r="E15480" s="75">
        <v>65.6166666666667</v>
      </c>
    </row>
    <row r="15481" ht="15.75" customHeight="1">
      <c r="A15481" s="13">
        <v>42286.28125</v>
      </c>
      <c r="B15481" s="75">
        <v>60.2666666666667</v>
      </c>
      <c r="C15481" s="75">
        <v>59.0</v>
      </c>
      <c r="D15481" s="75">
        <v>62.75</v>
      </c>
      <c r="E15481" s="75">
        <v>65.8666666666667</v>
      </c>
    </row>
    <row r="15482" ht="15.75" customHeight="1">
      <c r="A15482" s="13">
        <v>42286.291666666664</v>
      </c>
      <c r="B15482" s="75">
        <v>61.0666666666667</v>
      </c>
      <c r="C15482" s="75">
        <v>59.7</v>
      </c>
      <c r="D15482" s="75">
        <v>62.1166666666667</v>
      </c>
      <c r="E15482" s="75">
        <v>66.4666666666667</v>
      </c>
    </row>
    <row r="15483" ht="15.75" customHeight="1">
      <c r="A15483" s="13">
        <v>42286.302083333336</v>
      </c>
      <c r="B15483" s="75">
        <v>61.3166666666667</v>
      </c>
      <c r="C15483" s="75">
        <v>61.2</v>
      </c>
      <c r="D15483" s="75">
        <v>62.3666666666667</v>
      </c>
      <c r="E15483" s="75">
        <v>67.4666666666667</v>
      </c>
    </row>
    <row r="15484" ht="15.75" customHeight="1">
      <c r="A15484" s="13">
        <v>42286.3125</v>
      </c>
      <c r="B15484" s="75">
        <v>61.5666666666667</v>
      </c>
      <c r="C15484" s="75">
        <v>62.7</v>
      </c>
      <c r="D15484" s="75">
        <v>62.6166666666667</v>
      </c>
      <c r="E15484" s="75">
        <v>68.4666666666667</v>
      </c>
    </row>
    <row r="15485" ht="15.75" customHeight="1">
      <c r="A15485" s="13">
        <v>42286.322916666664</v>
      </c>
      <c r="B15485" s="75">
        <v>61.8166666666667</v>
      </c>
      <c r="C15485" s="75">
        <v>64.2</v>
      </c>
      <c r="D15485" s="75">
        <v>62.8666666666667</v>
      </c>
      <c r="E15485" s="75">
        <v>69.4666666666667</v>
      </c>
    </row>
    <row r="15486" ht="15.75" customHeight="1">
      <c r="A15486" s="13">
        <v>42286.333333333336</v>
      </c>
      <c r="B15486" s="75">
        <v>62.2666666666667</v>
      </c>
      <c r="C15486" s="75">
        <v>65.5833333333333</v>
      </c>
      <c r="D15486" s="75">
        <v>63.0</v>
      </c>
      <c r="E15486" s="75">
        <v>70.4666666666667</v>
      </c>
    </row>
    <row r="15487" ht="15.75" customHeight="1">
      <c r="A15487" s="13">
        <v>42286.34375</v>
      </c>
      <c r="B15487" s="75">
        <v>63.2666666666667</v>
      </c>
      <c r="C15487" s="75">
        <v>66.8333333333333</v>
      </c>
      <c r="D15487" s="75">
        <v>63.0</v>
      </c>
      <c r="E15487" s="75">
        <v>71.4666666666667</v>
      </c>
    </row>
    <row r="15488" ht="15.75" customHeight="1">
      <c r="A15488" s="13">
        <v>42286.354166666664</v>
      </c>
      <c r="B15488" s="75">
        <v>64.2666666666667</v>
      </c>
      <c r="C15488" s="75">
        <v>68.0833333333333</v>
      </c>
      <c r="D15488" s="75">
        <v>63.0</v>
      </c>
      <c r="E15488" s="75">
        <v>72.4666666666667</v>
      </c>
    </row>
    <row r="15489" ht="15.75" customHeight="1">
      <c r="A15489" s="13">
        <v>42286.364583333336</v>
      </c>
      <c r="B15489" s="75">
        <v>65.2666666666667</v>
      </c>
      <c r="C15489" s="75">
        <v>69.3333333333333</v>
      </c>
      <c r="D15489" s="75">
        <v>63.0</v>
      </c>
      <c r="E15489" s="75">
        <v>73.4666666666667</v>
      </c>
    </row>
    <row r="15490" ht="15.75" customHeight="1">
      <c r="A15490" s="13">
        <v>42286.375</v>
      </c>
      <c r="B15490" s="75">
        <v>66.0666666666667</v>
      </c>
      <c r="C15490" s="75">
        <v>70.4666666666667</v>
      </c>
      <c r="D15490" s="75">
        <v>63.7777777777778</v>
      </c>
      <c r="E15490" s="75">
        <v>74.5833333333333</v>
      </c>
    </row>
    <row r="15491" ht="15.75" customHeight="1">
      <c r="A15491" s="13">
        <v>42286.385416666664</v>
      </c>
      <c r="B15491" s="75">
        <v>66.3166666666667</v>
      </c>
      <c r="C15491" s="75">
        <v>71.4666666666667</v>
      </c>
      <c r="D15491" s="75">
        <v>66.0</v>
      </c>
      <c r="E15491" s="75">
        <v>75.8333333333333</v>
      </c>
    </row>
    <row r="15492" ht="15.75" customHeight="1">
      <c r="A15492" s="13">
        <v>42286.395833333336</v>
      </c>
      <c r="B15492" s="75">
        <v>66.5666666666667</v>
      </c>
      <c r="C15492" s="75">
        <v>72.4666666666667</v>
      </c>
      <c r="D15492" s="75">
        <v>67.0</v>
      </c>
      <c r="E15492" s="75">
        <v>77.0833333333333</v>
      </c>
    </row>
    <row r="15493" ht="15.75" customHeight="1">
      <c r="A15493" s="13">
        <v>42286.40625</v>
      </c>
      <c r="B15493" s="75">
        <v>66.8166666666667</v>
      </c>
      <c r="C15493" s="75">
        <v>73.4666666666667</v>
      </c>
      <c r="D15493" s="75">
        <v>67.0</v>
      </c>
      <c r="E15493" s="75">
        <v>78.3333333333333</v>
      </c>
    </row>
    <row r="15494" ht="15.75" customHeight="1">
      <c r="A15494" s="13">
        <v>42286.416666666664</v>
      </c>
      <c r="B15494" s="75">
        <v>66.5</v>
      </c>
      <c r="C15494" s="75">
        <v>74.8166666666667</v>
      </c>
      <c r="D15494" s="75">
        <v>67.4666666666667</v>
      </c>
      <c r="E15494" s="75">
        <v>79.4666666666667</v>
      </c>
    </row>
    <row r="15495" ht="15.75" customHeight="1">
      <c r="A15495" s="13">
        <v>42286.427083333336</v>
      </c>
      <c r="B15495" s="75">
        <v>66.0</v>
      </c>
      <c r="C15495" s="75">
        <v>76.5666666666667</v>
      </c>
      <c r="D15495" s="75">
        <v>68.4666666666667</v>
      </c>
      <c r="E15495" s="75">
        <v>80.4666666666667</v>
      </c>
    </row>
    <row r="15496" ht="15.75" customHeight="1">
      <c r="A15496" s="13">
        <v>42286.4375</v>
      </c>
      <c r="B15496" s="75">
        <v>66.0</v>
      </c>
      <c r="C15496" s="75">
        <v>78.3166666666667</v>
      </c>
      <c r="D15496" s="75">
        <v>69.4666666666667</v>
      </c>
      <c r="E15496" s="75">
        <v>81.4666666666667</v>
      </c>
    </row>
    <row r="15497" ht="15.75" customHeight="1">
      <c r="A15497" s="13">
        <v>42286.447916666664</v>
      </c>
      <c r="B15497" s="75">
        <v>66.0</v>
      </c>
      <c r="C15497" s="75">
        <v>80.0666666666667</v>
      </c>
      <c r="D15497" s="75">
        <v>70.4666666666667</v>
      </c>
      <c r="E15497" s="75">
        <v>82.4666666666667</v>
      </c>
    </row>
    <row r="15498" ht="15.75" customHeight="1">
      <c r="A15498" s="13">
        <v>42286.458333333336</v>
      </c>
      <c r="B15498" s="75">
        <v>66.7333333333333</v>
      </c>
      <c r="C15498" s="75">
        <v>80.8833333333333</v>
      </c>
      <c r="D15498" s="75">
        <v>71.0</v>
      </c>
      <c r="E15498" s="75">
        <v>83.35</v>
      </c>
    </row>
    <row r="15499" ht="15.75" customHeight="1">
      <c r="A15499" s="13">
        <v>42286.46875</v>
      </c>
      <c r="B15499" s="75">
        <v>69.4833333333333</v>
      </c>
      <c r="C15499" s="75">
        <v>80.6333333333333</v>
      </c>
      <c r="D15499" s="75">
        <v>71.0</v>
      </c>
      <c r="E15499" s="75">
        <v>84.1</v>
      </c>
    </row>
    <row r="15500" ht="15.75" customHeight="1">
      <c r="A15500" s="13">
        <v>42286.479166666664</v>
      </c>
      <c r="B15500" s="75">
        <v>72.2333333333333</v>
      </c>
      <c r="C15500" s="75">
        <v>80.3833333333333</v>
      </c>
      <c r="D15500" s="75">
        <v>71.0</v>
      </c>
      <c r="E15500" s="75">
        <v>84.85</v>
      </c>
    </row>
    <row r="15501" ht="15.75" customHeight="1">
      <c r="A15501" s="13">
        <v>42286.489583333336</v>
      </c>
      <c r="B15501" s="75">
        <v>74.9833333333333</v>
      </c>
      <c r="C15501" s="75">
        <v>80.1333333333333</v>
      </c>
      <c r="D15501" s="75">
        <v>71.0</v>
      </c>
      <c r="E15501" s="75">
        <v>85.6</v>
      </c>
    </row>
    <row r="15502" ht="15.75" customHeight="1">
      <c r="A15502" s="13">
        <v>42286.5</v>
      </c>
      <c r="B15502" s="75">
        <v>77.0</v>
      </c>
      <c r="C15502" s="75">
        <v>79.8833333333333</v>
      </c>
      <c r="D15502" s="75">
        <v>71.1166666666667</v>
      </c>
      <c r="E15502" s="75">
        <v>86.35</v>
      </c>
    </row>
    <row r="15503" ht="15.75" customHeight="1">
      <c r="A15503" s="13">
        <v>42286.510416666664</v>
      </c>
      <c r="B15503" s="75">
        <v>77.0</v>
      </c>
      <c r="C15503" s="75">
        <v>79.6333333333333</v>
      </c>
      <c r="D15503" s="75">
        <v>71.3666666666667</v>
      </c>
      <c r="E15503" s="75">
        <v>87.1</v>
      </c>
    </row>
    <row r="15504" ht="15.75" customHeight="1">
      <c r="A15504" s="13">
        <v>42286.520833333336</v>
      </c>
      <c r="B15504" s="75">
        <v>77.0</v>
      </c>
      <c r="C15504" s="75">
        <v>79.3833333333333</v>
      </c>
      <c r="D15504" s="75">
        <v>71.6166666666667</v>
      </c>
      <c r="E15504" s="75">
        <v>87.85</v>
      </c>
    </row>
    <row r="15505" ht="15.75" customHeight="1">
      <c r="A15505" s="13">
        <v>42286.53125</v>
      </c>
      <c r="B15505" s="75">
        <v>77.0</v>
      </c>
      <c r="C15505" s="75">
        <v>79.1333333333333</v>
      </c>
      <c r="D15505" s="75">
        <v>71.8666666666667</v>
      </c>
      <c r="E15505" s="75">
        <v>88.6</v>
      </c>
    </row>
    <row r="15506" ht="15.75" customHeight="1">
      <c r="A15506" s="13">
        <v>42286.541666666664</v>
      </c>
      <c r="B15506" s="75">
        <v>77.0</v>
      </c>
      <c r="C15506" s="75">
        <v>79.0</v>
      </c>
      <c r="D15506" s="75">
        <v>72.1166666666667</v>
      </c>
      <c r="E15506" s="75">
        <v>89.1166666666667</v>
      </c>
    </row>
    <row r="15507" ht="15.75" customHeight="1">
      <c r="A15507" s="13">
        <v>42286.552083333336</v>
      </c>
      <c r="B15507" s="75">
        <v>77.0</v>
      </c>
      <c r="C15507" s="75">
        <v>79.0</v>
      </c>
      <c r="D15507" s="75">
        <v>72.3666666666667</v>
      </c>
      <c r="E15507" s="75">
        <v>89.3666666666667</v>
      </c>
    </row>
    <row r="15508" ht="15.75" customHeight="1">
      <c r="A15508" s="13">
        <v>42286.5625</v>
      </c>
      <c r="B15508" s="75">
        <v>77.0</v>
      </c>
      <c r="C15508" s="75">
        <v>79.0</v>
      </c>
      <c r="D15508" s="75">
        <v>72.6166666666667</v>
      </c>
      <c r="E15508" s="75">
        <v>89.6166666666667</v>
      </c>
    </row>
    <row r="15509" ht="15.75" customHeight="1">
      <c r="A15509" s="13">
        <v>42286.572916666664</v>
      </c>
      <c r="B15509" s="75">
        <v>77.0</v>
      </c>
      <c r="C15509" s="75">
        <v>79.0</v>
      </c>
      <c r="D15509" s="75">
        <v>72.8666666666667</v>
      </c>
      <c r="E15509" s="75">
        <v>89.8666666666667</v>
      </c>
    </row>
    <row r="15510" ht="15.75" customHeight="1">
      <c r="A15510" s="13">
        <v>42286.583333333336</v>
      </c>
      <c r="B15510" s="75">
        <v>76.9333333333333</v>
      </c>
      <c r="C15510" s="75">
        <v>79.1166666666667</v>
      </c>
      <c r="D15510" s="75">
        <v>73.35</v>
      </c>
      <c r="E15510" s="75">
        <v>90.2333333333333</v>
      </c>
    </row>
    <row r="15511" ht="15.75" customHeight="1">
      <c r="A15511" s="13">
        <v>42286.59375</v>
      </c>
      <c r="B15511" s="75">
        <v>76.6833333333333</v>
      </c>
      <c r="C15511" s="75">
        <v>79.3666666666667</v>
      </c>
      <c r="D15511" s="75">
        <v>74.1</v>
      </c>
      <c r="E15511" s="75">
        <v>90.7333333333333</v>
      </c>
    </row>
    <row r="15512" ht="15.75" customHeight="1">
      <c r="A15512" s="13">
        <v>42286.604166666664</v>
      </c>
      <c r="B15512" s="75">
        <v>76.4333333333333</v>
      </c>
      <c r="C15512" s="75">
        <v>79.6166666666667</v>
      </c>
      <c r="D15512" s="75">
        <v>74.85</v>
      </c>
      <c r="E15512" s="75">
        <v>91.2333333333333</v>
      </c>
    </row>
    <row r="15513" ht="15.75" customHeight="1">
      <c r="A15513" s="13">
        <v>42286.614583333336</v>
      </c>
      <c r="B15513" s="75">
        <v>76.1833333333333</v>
      </c>
      <c r="C15513" s="75">
        <v>79.8666666666667</v>
      </c>
      <c r="D15513" s="75">
        <v>75.6</v>
      </c>
      <c r="E15513" s="75">
        <v>91.7333333333333</v>
      </c>
    </row>
    <row r="15514" ht="15.75" customHeight="1">
      <c r="A15514" s="13">
        <v>42286.625</v>
      </c>
      <c r="B15514" s="75">
        <v>75.9333333333333</v>
      </c>
      <c r="C15514" s="75">
        <v>80.1166666666667</v>
      </c>
      <c r="D15514" s="75">
        <v>75.7666666666667</v>
      </c>
      <c r="E15514" s="75">
        <v>91.8833333333333</v>
      </c>
    </row>
    <row r="15515" ht="15.75" customHeight="1">
      <c r="A15515" s="13">
        <v>42286.635416666664</v>
      </c>
      <c r="B15515" s="75">
        <v>75.6833333333333</v>
      </c>
      <c r="C15515" s="75">
        <v>80.3666666666667</v>
      </c>
      <c r="D15515" s="75">
        <v>75.2666666666667</v>
      </c>
      <c r="E15515" s="75">
        <v>91.6333333333333</v>
      </c>
    </row>
    <row r="15516" ht="15.75" customHeight="1">
      <c r="A15516" s="13">
        <v>42286.645833333336</v>
      </c>
      <c r="B15516" s="75">
        <v>75.4333333333333</v>
      </c>
      <c r="C15516" s="75">
        <v>80.6166666666667</v>
      </c>
      <c r="D15516" s="75">
        <v>74.7666666666667</v>
      </c>
      <c r="E15516" s="75">
        <v>91.3833333333333</v>
      </c>
    </row>
    <row r="15517" ht="15.75" customHeight="1">
      <c r="A15517" s="13">
        <v>42286.65625</v>
      </c>
      <c r="B15517" s="75">
        <v>75.1833333333333</v>
      </c>
      <c r="C15517" s="75">
        <v>80.8666666666667</v>
      </c>
      <c r="D15517" s="75">
        <v>74.2666666666667</v>
      </c>
      <c r="E15517" s="75">
        <v>91.1333333333333</v>
      </c>
    </row>
    <row r="15518" ht="15.75" customHeight="1">
      <c r="A15518" s="13">
        <v>42286.666666666664</v>
      </c>
      <c r="B15518" s="75">
        <v>74.6</v>
      </c>
      <c r="C15518" s="75">
        <v>80.4166666666667</v>
      </c>
      <c r="D15518" s="75">
        <v>74.1166666666667</v>
      </c>
      <c r="E15518" s="75">
        <v>90.7666666666667</v>
      </c>
    </row>
    <row r="15519" ht="15.75" customHeight="1">
      <c r="A15519" s="13">
        <v>42286.677083333336</v>
      </c>
      <c r="B15519" s="75">
        <v>73.1</v>
      </c>
      <c r="C15519" s="75">
        <v>79.1666666666667</v>
      </c>
      <c r="D15519" s="75">
        <v>74.3666666666667</v>
      </c>
      <c r="E15519" s="75">
        <v>90.2666666666667</v>
      </c>
    </row>
    <row r="15520" ht="15.75" customHeight="1">
      <c r="A15520" s="13">
        <v>42286.6875</v>
      </c>
      <c r="B15520" s="75">
        <v>71.6</v>
      </c>
      <c r="C15520" s="75">
        <v>77.9166666666667</v>
      </c>
      <c r="D15520" s="75">
        <v>74.6166666666667</v>
      </c>
      <c r="E15520" s="75">
        <v>89.7666666666667</v>
      </c>
    </row>
    <row r="15521" ht="15.75" customHeight="1">
      <c r="A15521" s="13">
        <v>42286.697916666664</v>
      </c>
      <c r="B15521" s="75">
        <v>70.1</v>
      </c>
      <c r="C15521" s="75">
        <v>76.6666666666667</v>
      </c>
      <c r="D15521" s="75">
        <v>74.8666666666667</v>
      </c>
      <c r="E15521" s="75">
        <v>89.2666666666667</v>
      </c>
    </row>
    <row r="15522" ht="15.75" customHeight="1">
      <c r="A15522" s="13">
        <v>42286.708333333336</v>
      </c>
      <c r="B15522" s="75">
        <v>68.5121951219512</v>
      </c>
      <c r="C15522" s="75">
        <v>75.65</v>
      </c>
      <c r="D15522" s="75">
        <v>74.7666666666667</v>
      </c>
      <c r="E15522" s="75">
        <v>88.65</v>
      </c>
    </row>
    <row r="15523" ht="15.75" customHeight="1">
      <c r="A15523" s="13">
        <v>42286.71875</v>
      </c>
      <c r="B15523" s="75">
        <v>66.6829268292683</v>
      </c>
      <c r="C15523" s="75">
        <v>74.9</v>
      </c>
      <c r="D15523" s="75">
        <v>74.2666666666667</v>
      </c>
      <c r="E15523" s="75">
        <v>87.9</v>
      </c>
    </row>
    <row r="15524" ht="15.75" customHeight="1">
      <c r="A15524" s="13">
        <v>42286.729166666664</v>
      </c>
      <c r="B15524" s="75">
        <v>64.8536585365854</v>
      </c>
      <c r="C15524" s="75">
        <v>74.15</v>
      </c>
      <c r="D15524" s="75">
        <v>73.7666666666667</v>
      </c>
      <c r="E15524" s="75">
        <v>87.15</v>
      </c>
    </row>
    <row r="15525" ht="15.75" customHeight="1">
      <c r="A15525" s="13">
        <v>42286.739583333336</v>
      </c>
      <c r="B15525" s="75">
        <v>64.4210526315789</v>
      </c>
      <c r="C15525" s="75">
        <v>73.4</v>
      </c>
      <c r="D15525" s="75">
        <v>73.2666666666667</v>
      </c>
      <c r="E15525" s="75">
        <v>86.4</v>
      </c>
    </row>
    <row r="15526" ht="15.75" customHeight="1">
      <c r="A15526" s="13">
        <v>42286.75</v>
      </c>
      <c r="B15526" s="75">
        <v>64.9333333333333</v>
      </c>
      <c r="C15526" s="75">
        <v>72.5333333333333</v>
      </c>
      <c r="D15526" s="75">
        <v>72.65</v>
      </c>
      <c r="E15526" s="75">
        <v>85.65</v>
      </c>
    </row>
    <row r="15527" ht="15.75" customHeight="1">
      <c r="A15527" s="13">
        <v>42286.760416666664</v>
      </c>
      <c r="B15527" s="75">
        <v>64.6833333333333</v>
      </c>
      <c r="C15527" s="75">
        <v>71.5333333333333</v>
      </c>
      <c r="D15527" s="75">
        <v>71.9</v>
      </c>
      <c r="E15527" s="75">
        <v>84.9</v>
      </c>
    </row>
    <row r="15528" ht="15.75" customHeight="1">
      <c r="A15528" s="13">
        <v>42286.770833333336</v>
      </c>
      <c r="B15528" s="75">
        <v>64.4333333333333</v>
      </c>
      <c r="C15528" s="75">
        <v>70.5333333333333</v>
      </c>
      <c r="D15528" s="75">
        <v>71.15</v>
      </c>
      <c r="E15528" s="75">
        <v>84.15</v>
      </c>
    </row>
    <row r="15529" ht="15.75" customHeight="1">
      <c r="A15529" s="13">
        <v>42286.78125</v>
      </c>
      <c r="B15529" s="75">
        <v>64.1833333333333</v>
      </c>
      <c r="C15529" s="75">
        <v>69.5333333333333</v>
      </c>
      <c r="D15529" s="75">
        <v>70.4</v>
      </c>
      <c r="E15529" s="75">
        <v>83.4</v>
      </c>
    </row>
    <row r="15530" ht="15.75" customHeight="1">
      <c r="A15530" s="13">
        <v>42286.791666666664</v>
      </c>
      <c r="B15530" s="75">
        <v>63.9333333333333</v>
      </c>
      <c r="C15530" s="75">
        <v>68.65</v>
      </c>
      <c r="D15530" s="75">
        <v>69.7666666666667</v>
      </c>
      <c r="E15530" s="75">
        <v>82.8833333333333</v>
      </c>
    </row>
    <row r="15531" ht="15.75" customHeight="1">
      <c r="A15531" s="13">
        <v>42286.802083333336</v>
      </c>
      <c r="B15531" s="75">
        <v>63.6833333333333</v>
      </c>
      <c r="C15531" s="75">
        <v>67.9</v>
      </c>
      <c r="D15531" s="75">
        <v>69.2666666666667</v>
      </c>
      <c r="E15531" s="75">
        <v>82.6333333333333</v>
      </c>
    </row>
    <row r="15532" ht="15.75" customHeight="1">
      <c r="A15532" s="13">
        <v>42286.8125</v>
      </c>
      <c r="B15532" s="75">
        <v>63.4333333333333</v>
      </c>
      <c r="C15532" s="75">
        <v>67.15</v>
      </c>
      <c r="D15532" s="75">
        <v>68.7666666666667</v>
      </c>
      <c r="E15532" s="75">
        <v>82.3833333333333</v>
      </c>
    </row>
    <row r="15533" ht="15.75" customHeight="1">
      <c r="A15533" s="13">
        <v>42286.822916666664</v>
      </c>
      <c r="B15533" s="75">
        <v>63.1833333333333</v>
      </c>
      <c r="C15533" s="75">
        <v>66.4</v>
      </c>
      <c r="D15533" s="75">
        <v>68.2666666666667</v>
      </c>
      <c r="E15533" s="75">
        <v>82.1333333333333</v>
      </c>
    </row>
    <row r="15534" ht="15.75" customHeight="1">
      <c r="A15534" s="13">
        <v>42286.833333333336</v>
      </c>
      <c r="B15534" s="75">
        <v>63.0</v>
      </c>
      <c r="C15534" s="75">
        <v>66.0</v>
      </c>
      <c r="D15534" s="75">
        <v>68.0</v>
      </c>
      <c r="E15534" s="75">
        <v>81.5333333333333</v>
      </c>
    </row>
    <row r="15535" ht="15.75" customHeight="1">
      <c r="A15535" s="13">
        <v>42286.84375</v>
      </c>
      <c r="B15535" s="75">
        <v>63.0</v>
      </c>
      <c r="C15535" s="75">
        <v>66.0</v>
      </c>
      <c r="D15535" s="75">
        <v>68.0</v>
      </c>
      <c r="E15535" s="75">
        <v>80.5333333333333</v>
      </c>
    </row>
    <row r="15536" ht="15.75" customHeight="1">
      <c r="A15536" s="13">
        <v>42286.854166666664</v>
      </c>
      <c r="B15536" s="75">
        <v>63.0</v>
      </c>
      <c r="C15536" s="75">
        <v>66.0</v>
      </c>
      <c r="D15536" s="75">
        <v>68.0</v>
      </c>
      <c r="E15536" s="75">
        <v>79.5333333333333</v>
      </c>
    </row>
    <row r="15537" ht="15.75" customHeight="1">
      <c r="A15537" s="13">
        <v>42286.864583333336</v>
      </c>
      <c r="B15537" s="75">
        <v>63.0</v>
      </c>
      <c r="C15537" s="75">
        <v>66.0</v>
      </c>
      <c r="D15537" s="75">
        <v>68.0</v>
      </c>
      <c r="E15537" s="75">
        <v>78.5333333333333</v>
      </c>
    </row>
    <row r="15538" ht="15.75" customHeight="1">
      <c r="A15538" s="13">
        <v>42286.875</v>
      </c>
      <c r="B15538" s="75">
        <v>62.9333333333333</v>
      </c>
      <c r="C15538" s="75">
        <v>65.8833333333333</v>
      </c>
      <c r="D15538" s="75">
        <v>67.7666666666667</v>
      </c>
      <c r="E15538" s="75">
        <v>77.7666666666667</v>
      </c>
    </row>
    <row r="15539" ht="15.75" customHeight="1">
      <c r="A15539" s="13">
        <v>42286.885416666664</v>
      </c>
      <c r="B15539" s="75">
        <v>62.6833333333333</v>
      </c>
      <c r="C15539" s="75">
        <v>65.6333333333333</v>
      </c>
      <c r="D15539" s="75">
        <v>67.2666666666667</v>
      </c>
      <c r="E15539" s="75">
        <v>77.2666666666667</v>
      </c>
    </row>
    <row r="15540" ht="15.75" customHeight="1">
      <c r="A15540" s="13">
        <v>42286.895833333336</v>
      </c>
      <c r="B15540" s="75">
        <v>62.4333333333333</v>
      </c>
      <c r="C15540" s="75">
        <v>65.3833333333333</v>
      </c>
      <c r="D15540" s="75">
        <v>66.7666666666667</v>
      </c>
      <c r="E15540" s="75">
        <v>76.7666666666667</v>
      </c>
    </row>
    <row r="15541" ht="15.75" customHeight="1">
      <c r="A15541" s="13">
        <v>42286.90625</v>
      </c>
      <c r="B15541" s="75">
        <v>62.1833333333333</v>
      </c>
      <c r="C15541" s="75">
        <v>65.1333333333333</v>
      </c>
      <c r="D15541" s="75">
        <v>66.2666666666667</v>
      </c>
      <c r="E15541" s="75">
        <v>76.2666666666667</v>
      </c>
    </row>
    <row r="15542" ht="15.75" customHeight="1">
      <c r="A15542" s="13">
        <v>42286.916666666664</v>
      </c>
      <c r="B15542" s="75">
        <v>62.0816326530612</v>
      </c>
      <c r="C15542" s="75">
        <v>65.0</v>
      </c>
      <c r="D15542" s="75">
        <v>65.7666666666667</v>
      </c>
      <c r="E15542" s="75">
        <v>75.7666666666667</v>
      </c>
    </row>
    <row r="15543" ht="15.75" customHeight="1">
      <c r="A15543" s="13">
        <v>42286.927083333336</v>
      </c>
      <c r="B15543" s="75">
        <v>62.3877551020408</v>
      </c>
      <c r="C15543" s="75">
        <v>65.0</v>
      </c>
      <c r="D15543" s="75">
        <v>65.2666666666667</v>
      </c>
      <c r="E15543" s="75">
        <v>75.2666666666667</v>
      </c>
    </row>
    <row r="15544" ht="15.75" customHeight="1">
      <c r="A15544" s="13">
        <v>42286.9375</v>
      </c>
      <c r="B15544" s="75">
        <v>62.6938775510204</v>
      </c>
      <c r="C15544" s="75">
        <v>65.0</v>
      </c>
      <c r="D15544" s="75">
        <v>64.7666666666667</v>
      </c>
      <c r="E15544" s="75">
        <v>74.7666666666667</v>
      </c>
    </row>
    <row r="15545" ht="15.75" customHeight="1">
      <c r="A15545" s="13">
        <v>42286.947916666664</v>
      </c>
      <c r="B15545" s="75">
        <v>63.0</v>
      </c>
      <c r="C15545" s="75">
        <v>65.0</v>
      </c>
      <c r="D15545" s="75">
        <v>64.2666666666667</v>
      </c>
      <c r="E15545" s="75">
        <v>74.2666666666667</v>
      </c>
    </row>
    <row r="15546" ht="15.75" customHeight="1">
      <c r="A15546" s="13">
        <v>42286.958333333336</v>
      </c>
      <c r="B15546" s="75">
        <v>61.9</v>
      </c>
      <c r="C15546" s="75">
        <v>64.7666666666667</v>
      </c>
      <c r="D15546" s="75">
        <v>64.0</v>
      </c>
      <c r="E15546" s="75">
        <v>73.7666666666667</v>
      </c>
    </row>
    <row r="15547" ht="15.75" customHeight="1">
      <c r="A15547" s="13">
        <v>42286.96875</v>
      </c>
      <c r="B15547" s="75">
        <v>61.525</v>
      </c>
      <c r="C15547" s="75">
        <v>64.2666666666667</v>
      </c>
      <c r="D15547" s="75">
        <v>64.0</v>
      </c>
      <c r="E15547" s="75">
        <v>73.2666666666667</v>
      </c>
    </row>
    <row r="15548" ht="15.75" customHeight="1">
      <c r="A15548" s="13">
        <v>42286.979166666664</v>
      </c>
      <c r="B15548" s="75">
        <v>61.15</v>
      </c>
      <c r="C15548" s="75">
        <v>63.7666666666667</v>
      </c>
      <c r="D15548" s="75">
        <v>64.0</v>
      </c>
      <c r="E15548" s="75">
        <v>72.7666666666667</v>
      </c>
    </row>
    <row r="15549" ht="15.75" customHeight="1">
      <c r="A15549" s="13">
        <v>42286.989583333336</v>
      </c>
      <c r="B15549" s="75">
        <v>61.0</v>
      </c>
      <c r="C15549" s="75">
        <v>63.2666666666667</v>
      </c>
      <c r="D15549" s="75">
        <v>64.0</v>
      </c>
      <c r="E15549" s="75">
        <v>72.2666666666667</v>
      </c>
    </row>
    <row r="15550" ht="15.75" customHeight="1">
      <c r="A15550" s="13">
        <v>42287.0</v>
      </c>
      <c r="B15550" s="75">
        <v>61.0</v>
      </c>
      <c r="C15550" s="75">
        <v>62.8833333333333</v>
      </c>
      <c r="D15550" s="75">
        <v>64.0</v>
      </c>
      <c r="E15550" s="75">
        <v>71.5333333333333</v>
      </c>
    </row>
    <row r="15551" ht="15.75" customHeight="1">
      <c r="A15551" s="13">
        <v>42287.010416666664</v>
      </c>
      <c r="B15551" s="75">
        <v>61.0</v>
      </c>
      <c r="C15551" s="75">
        <v>62.6333333333333</v>
      </c>
      <c r="D15551" s="75">
        <v>64.0</v>
      </c>
      <c r="E15551" s="75">
        <v>70.5333333333333</v>
      </c>
    </row>
    <row r="15552" ht="15.75" customHeight="1">
      <c r="A15552" s="13">
        <v>42287.020833333336</v>
      </c>
      <c r="B15552" s="75">
        <v>61.0</v>
      </c>
      <c r="C15552" s="75">
        <v>62.3833333333333</v>
      </c>
      <c r="D15552" s="75">
        <v>64.0</v>
      </c>
      <c r="E15552" s="75">
        <v>69.5333333333333</v>
      </c>
    </row>
    <row r="15553" ht="15.75" customHeight="1">
      <c r="A15553" s="13">
        <v>42287.03125</v>
      </c>
      <c r="B15553" s="75">
        <v>61.0</v>
      </c>
      <c r="C15553" s="75">
        <v>62.1333333333333</v>
      </c>
      <c r="D15553" s="75">
        <v>64.0</v>
      </c>
      <c r="E15553" s="75">
        <v>68.5333333333333</v>
      </c>
    </row>
    <row r="15554" ht="15.75" customHeight="1">
      <c r="A15554" s="13">
        <v>42287.041666666664</v>
      </c>
      <c r="B15554" s="75">
        <v>61.0</v>
      </c>
      <c r="C15554" s="75">
        <v>61.8833333333333</v>
      </c>
      <c r="D15554" s="75">
        <v>63.8833333333333</v>
      </c>
      <c r="E15554" s="75">
        <v>67.8833333333333</v>
      </c>
    </row>
    <row r="15555" ht="15.75" customHeight="1">
      <c r="A15555" s="13">
        <v>42287.052083333336</v>
      </c>
      <c r="B15555" s="75">
        <v>61.0</v>
      </c>
      <c r="C15555" s="75">
        <v>61.6333333333333</v>
      </c>
      <c r="D15555" s="75">
        <v>63.6333333333333</v>
      </c>
      <c r="E15555" s="75">
        <v>67.6333333333333</v>
      </c>
    </row>
    <row r="15556" ht="15.75" customHeight="1">
      <c r="A15556" s="13">
        <v>42287.0625</v>
      </c>
      <c r="B15556" s="75">
        <v>61.0</v>
      </c>
      <c r="C15556" s="75">
        <v>61.3833333333333</v>
      </c>
      <c r="D15556" s="75">
        <v>63.3833333333333</v>
      </c>
      <c r="E15556" s="75">
        <v>67.3833333333333</v>
      </c>
    </row>
    <row r="15557" ht="15.75" customHeight="1">
      <c r="A15557" s="13">
        <v>42287.072916666664</v>
      </c>
      <c r="B15557" s="75">
        <v>61.0</v>
      </c>
      <c r="C15557" s="75">
        <v>61.1333333333333</v>
      </c>
      <c r="D15557" s="75">
        <v>63.1333333333333</v>
      </c>
      <c r="E15557" s="75">
        <v>67.1333333333333</v>
      </c>
    </row>
    <row r="15558" ht="15.75" customHeight="1">
      <c r="A15558" s="13">
        <v>42287.083333333336</v>
      </c>
      <c r="B15558" s="75">
        <v>61.0</v>
      </c>
      <c r="C15558" s="75">
        <v>60.8833333333333</v>
      </c>
      <c r="D15558" s="75">
        <v>62.8833333333333</v>
      </c>
      <c r="E15558" s="75">
        <v>66.8833333333333</v>
      </c>
    </row>
    <row r="15559" ht="15.75" customHeight="1">
      <c r="A15559" s="13">
        <v>42287.09375</v>
      </c>
      <c r="B15559" s="75">
        <v>61.0</v>
      </c>
      <c r="C15559" s="75">
        <v>60.6333333333333</v>
      </c>
      <c r="D15559" s="75">
        <v>62.6333333333333</v>
      </c>
      <c r="E15559" s="75">
        <v>66.6333333333333</v>
      </c>
    </row>
    <row r="15560" ht="15.75" customHeight="1">
      <c r="A15560" s="13">
        <v>42287.104166666664</v>
      </c>
      <c r="B15560" s="75">
        <v>61.0</v>
      </c>
      <c r="C15560" s="75">
        <v>60.3833333333333</v>
      </c>
      <c r="D15560" s="75">
        <v>62.3833333333333</v>
      </c>
      <c r="E15560" s="75">
        <v>66.3833333333333</v>
      </c>
    </row>
    <row r="15561" ht="15.75" customHeight="1">
      <c r="A15561" s="13">
        <v>42287.114583333336</v>
      </c>
      <c r="B15561" s="75">
        <v>61.0</v>
      </c>
      <c r="C15561" s="75">
        <v>60.1333333333333</v>
      </c>
      <c r="D15561" s="75">
        <v>62.1333333333333</v>
      </c>
      <c r="E15561" s="75">
        <v>66.1333333333333</v>
      </c>
    </row>
    <row r="15562" ht="15.75" customHeight="1">
      <c r="A15562" s="13">
        <v>42287.125</v>
      </c>
      <c r="B15562" s="75">
        <v>61.0</v>
      </c>
      <c r="C15562" s="75">
        <v>59.8833333333333</v>
      </c>
      <c r="D15562" s="75">
        <v>61.7666666666667</v>
      </c>
      <c r="E15562" s="75">
        <v>66.0</v>
      </c>
    </row>
    <row r="15563" ht="15.75" customHeight="1">
      <c r="A15563" s="13">
        <v>42287.135416666664</v>
      </c>
      <c r="B15563" s="75">
        <v>61.0</v>
      </c>
      <c r="C15563" s="75">
        <v>59.6333333333333</v>
      </c>
      <c r="D15563" s="75">
        <v>61.2666666666667</v>
      </c>
      <c r="E15563" s="75">
        <v>66.0</v>
      </c>
    </row>
    <row r="15564" ht="15.75" customHeight="1">
      <c r="A15564" s="13">
        <v>42287.145833333336</v>
      </c>
      <c r="B15564" s="75">
        <v>61.0</v>
      </c>
      <c r="C15564" s="75">
        <v>59.3833333333333</v>
      </c>
      <c r="D15564" s="75">
        <v>60.7666666666667</v>
      </c>
      <c r="E15564" s="75">
        <v>66.0</v>
      </c>
    </row>
    <row r="15565" ht="15.75" customHeight="1">
      <c r="A15565" s="13">
        <v>42287.15625</v>
      </c>
      <c r="B15565" s="75">
        <v>61.0</v>
      </c>
      <c r="C15565" s="75">
        <v>59.1333333333333</v>
      </c>
      <c r="D15565" s="75">
        <v>60.2666666666667</v>
      </c>
      <c r="E15565" s="75">
        <v>66.0</v>
      </c>
    </row>
    <row r="15566" ht="15.75" customHeight="1">
      <c r="A15566" s="13">
        <v>42287.166666666664</v>
      </c>
      <c r="B15566" s="75">
        <v>60.1142857142857</v>
      </c>
      <c r="C15566" s="75">
        <v>59.0</v>
      </c>
      <c r="D15566" s="75">
        <v>60.0</v>
      </c>
      <c r="E15566" s="75">
        <v>66.0</v>
      </c>
    </row>
    <row r="15567" ht="15.75" customHeight="1">
      <c r="A15567" s="13">
        <v>42287.177083333336</v>
      </c>
      <c r="B15567" s="75">
        <v>60.5428571428571</v>
      </c>
      <c r="C15567" s="75">
        <v>58.9047619047619</v>
      </c>
      <c r="D15567" s="75">
        <v>60.0</v>
      </c>
      <c r="E15567" s="75">
        <v>66.0</v>
      </c>
    </row>
    <row r="15568" ht="15.75" customHeight="1">
      <c r="A15568" s="13">
        <v>42287.1875</v>
      </c>
      <c r="B15568" s="75">
        <v>60.9714285714286</v>
      </c>
      <c r="C15568" s="75">
        <v>58.5476190476191</v>
      </c>
      <c r="D15568" s="75">
        <v>60.0</v>
      </c>
      <c r="E15568" s="75">
        <v>66.0</v>
      </c>
    </row>
    <row r="15569" ht="15.75" customHeight="1">
      <c r="A15569" s="13">
        <v>42287.197916666664</v>
      </c>
      <c r="B15569" s="75">
        <v>61.0</v>
      </c>
      <c r="C15569" s="75">
        <v>58.1904761904762</v>
      </c>
      <c r="D15569" s="75">
        <v>59.0</v>
      </c>
      <c r="E15569" s="75">
        <v>66.0</v>
      </c>
    </row>
    <row r="15570" ht="15.75" customHeight="1">
      <c r="A15570" s="13">
        <v>42287.208333333336</v>
      </c>
      <c r="B15570" s="75">
        <v>61.0</v>
      </c>
      <c r="C15570" s="75">
        <v>57.0</v>
      </c>
      <c r="D15570" s="75">
        <v>59.0</v>
      </c>
      <c r="E15570" s="75">
        <v>66.0</v>
      </c>
    </row>
    <row r="15571" ht="15.75" customHeight="1">
      <c r="A15571" s="13">
        <v>42287.21875</v>
      </c>
      <c r="B15571" s="75">
        <v>61.0</v>
      </c>
      <c r="C15571" s="75">
        <v>58.0</v>
      </c>
      <c r="D15571" s="75">
        <v>59.0</v>
      </c>
      <c r="E15571" s="75">
        <v>66.0</v>
      </c>
    </row>
    <row r="15572" ht="15.75" customHeight="1">
      <c r="A15572" s="13">
        <v>42287.229166666664</v>
      </c>
      <c r="B15572" s="75">
        <v>61.0</v>
      </c>
      <c r="C15572" s="75">
        <v>57.0</v>
      </c>
      <c r="D15572" s="75">
        <v>59.0</v>
      </c>
      <c r="E15572" s="75">
        <v>66.0</v>
      </c>
    </row>
    <row r="15573" ht="15.75" customHeight="1">
      <c r="A15573" s="13">
        <v>42287.239583333336</v>
      </c>
      <c r="B15573" s="75">
        <v>61.0</v>
      </c>
      <c r="C15573" s="75">
        <v>57.0</v>
      </c>
      <c r="D15573" s="75">
        <v>59.0</v>
      </c>
      <c r="E15573" s="75">
        <v>66.0</v>
      </c>
    </row>
    <row r="15574" ht="15.75" customHeight="1">
      <c r="A15574" s="13">
        <v>42287.25</v>
      </c>
      <c r="B15574" s="75">
        <v>60.1379310344828</v>
      </c>
      <c r="C15574" s="75">
        <v>57.0</v>
      </c>
      <c r="D15574" s="75">
        <v>59.0</v>
      </c>
      <c r="E15574" s="75">
        <v>66.1166666666667</v>
      </c>
    </row>
    <row r="15575" ht="15.75" customHeight="1">
      <c r="A15575" s="13">
        <v>42287.260416666664</v>
      </c>
      <c r="B15575" s="75">
        <v>60.6551724137931</v>
      </c>
      <c r="C15575" s="75">
        <v>57.0</v>
      </c>
      <c r="D15575" s="75">
        <v>58.4615384615385</v>
      </c>
      <c r="E15575" s="75">
        <v>66.3666666666667</v>
      </c>
    </row>
    <row r="15576" ht="15.75" customHeight="1">
      <c r="A15576" s="13">
        <v>42287.270833333336</v>
      </c>
      <c r="B15576" s="75">
        <v>61.0</v>
      </c>
      <c r="C15576" s="75">
        <v>57.0</v>
      </c>
      <c r="D15576" s="75">
        <v>58.0</v>
      </c>
      <c r="E15576" s="75">
        <v>66.6166666666667</v>
      </c>
    </row>
    <row r="15577" ht="15.75" customHeight="1">
      <c r="A15577" s="13">
        <v>42287.28125</v>
      </c>
      <c r="B15577" s="75">
        <v>60.6875</v>
      </c>
      <c r="C15577" s="75">
        <v>57.6190476190476</v>
      </c>
      <c r="D15577" s="75">
        <v>58.0</v>
      </c>
      <c r="E15577" s="75">
        <v>66.8666666666667</v>
      </c>
    </row>
    <row r="15578" ht="15.75" customHeight="1">
      <c r="A15578" s="13">
        <v>42287.291666666664</v>
      </c>
      <c r="B15578" s="75">
        <v>60.2</v>
      </c>
      <c r="C15578" s="75">
        <v>58.3888888888889</v>
      </c>
      <c r="D15578" s="75">
        <v>58.1166666666667</v>
      </c>
      <c r="E15578" s="75">
        <v>67.7</v>
      </c>
    </row>
    <row r="15579" ht="15.75" customHeight="1">
      <c r="A15579" s="13">
        <v>42287.302083333336</v>
      </c>
      <c r="B15579" s="75">
        <v>60.95</v>
      </c>
      <c r="C15579" s="75">
        <v>59.2857142857143</v>
      </c>
      <c r="D15579" s="75">
        <v>58.3666666666667</v>
      </c>
      <c r="E15579" s="75">
        <v>69.2</v>
      </c>
    </row>
    <row r="15580" ht="15.75" customHeight="1">
      <c r="A15580" s="13">
        <v>42287.3125</v>
      </c>
      <c r="B15580" s="75">
        <v>61.7</v>
      </c>
      <c r="C15580" s="75">
        <v>60.3571428571429</v>
      </c>
      <c r="D15580" s="75">
        <v>58.6166666666667</v>
      </c>
      <c r="E15580" s="75">
        <v>70.7</v>
      </c>
    </row>
    <row r="15581" ht="15.75" customHeight="1">
      <c r="A15581" s="13">
        <v>42287.322916666664</v>
      </c>
      <c r="B15581" s="75">
        <v>62.45</v>
      </c>
      <c r="C15581" s="75">
        <v>61.0</v>
      </c>
      <c r="D15581" s="75">
        <v>58.8666666666667</v>
      </c>
      <c r="E15581" s="75">
        <v>72.2</v>
      </c>
    </row>
    <row r="15582" ht="15.75" customHeight="1">
      <c r="A15582" s="13">
        <v>42287.333333333336</v>
      </c>
      <c r="B15582" s="75">
        <v>63.0</v>
      </c>
      <c r="C15582" s="75">
        <v>61.0</v>
      </c>
      <c r="D15582" s="75">
        <v>59.2333333333333</v>
      </c>
      <c r="E15582" s="75">
        <v>73.5833333333333</v>
      </c>
    </row>
    <row r="15583" ht="15.75" customHeight="1">
      <c r="A15583" s="13">
        <v>42287.34375</v>
      </c>
      <c r="B15583" s="75">
        <v>63.0</v>
      </c>
      <c r="C15583" s="75">
        <v>61.16</v>
      </c>
      <c r="D15583" s="75">
        <v>59.7333333333333</v>
      </c>
      <c r="E15583" s="75">
        <v>74.8333333333333</v>
      </c>
    </row>
    <row r="15584" ht="15.75" customHeight="1">
      <c r="A15584" s="13">
        <v>42287.354166666664</v>
      </c>
      <c r="B15584" s="75">
        <v>63.0</v>
      </c>
      <c r="C15584" s="75">
        <v>62.36</v>
      </c>
      <c r="D15584" s="75">
        <v>60.2333333333333</v>
      </c>
      <c r="E15584" s="75">
        <v>76.0833333333333</v>
      </c>
    </row>
    <row r="15585" ht="15.75" customHeight="1">
      <c r="A15585" s="13">
        <v>42287.364583333336</v>
      </c>
      <c r="B15585" s="75">
        <v>63.0</v>
      </c>
      <c r="C15585" s="75">
        <v>62.5333333333333</v>
      </c>
      <c r="D15585" s="75">
        <v>60.7333333333333</v>
      </c>
      <c r="E15585" s="75">
        <v>77.3333333333333</v>
      </c>
    </row>
    <row r="15586" ht="15.75" customHeight="1">
      <c r="A15586" s="13">
        <v>42287.375</v>
      </c>
      <c r="B15586" s="75">
        <v>63.375</v>
      </c>
      <c r="C15586" s="75">
        <v>62.2413793103448</v>
      </c>
      <c r="D15586" s="75">
        <v>61.2</v>
      </c>
      <c r="E15586" s="75">
        <v>78.7</v>
      </c>
    </row>
    <row r="15587" ht="15.75" customHeight="1">
      <c r="A15587" s="13">
        <v>42287.385416666664</v>
      </c>
      <c r="B15587" s="75">
        <v>64.78125</v>
      </c>
      <c r="C15587" s="75">
        <v>62.7586206896552</v>
      </c>
      <c r="D15587" s="75">
        <v>61.6285714285714</v>
      </c>
      <c r="E15587" s="75">
        <v>80.2</v>
      </c>
    </row>
    <row r="15588" ht="15.75" customHeight="1">
      <c r="A15588" s="13">
        <v>42287.395833333336</v>
      </c>
      <c r="B15588" s="75">
        <v>66.2666666666667</v>
      </c>
      <c r="C15588" s="75">
        <v>63.0</v>
      </c>
      <c r="D15588" s="75">
        <v>62.0</v>
      </c>
      <c r="E15588" s="75">
        <v>81.7</v>
      </c>
    </row>
    <row r="15589" ht="15.75" customHeight="1">
      <c r="A15589" s="13">
        <v>42287.40625</v>
      </c>
      <c r="B15589" s="75">
        <v>68.0</v>
      </c>
      <c r="C15589" s="75">
        <v>63.0</v>
      </c>
      <c r="D15589" s="75">
        <v>62.3333333333333</v>
      </c>
      <c r="E15589" s="75">
        <v>83.2</v>
      </c>
    </row>
    <row r="15590" ht="15.75" customHeight="1">
      <c r="A15590" s="13">
        <v>42287.416666666664</v>
      </c>
      <c r="B15590" s="75">
        <v>67.9333333333333</v>
      </c>
      <c r="C15590" s="75">
        <v>63.2333333333333</v>
      </c>
      <c r="D15590" s="75">
        <v>62.0</v>
      </c>
      <c r="E15590" s="75">
        <v>84.35</v>
      </c>
    </row>
    <row r="15591" ht="15.75" customHeight="1">
      <c r="A15591" s="13">
        <v>42287.427083333336</v>
      </c>
      <c r="B15591" s="75">
        <v>67.6833333333333</v>
      </c>
      <c r="C15591" s="75">
        <v>63.7333333333333</v>
      </c>
      <c r="D15591" s="75">
        <v>63.7307692307692</v>
      </c>
      <c r="E15591" s="75">
        <v>85.1</v>
      </c>
    </row>
    <row r="15592" ht="15.75" customHeight="1">
      <c r="A15592" s="13">
        <v>42287.4375</v>
      </c>
      <c r="B15592" s="75">
        <v>67.4333333333333</v>
      </c>
      <c r="C15592" s="75">
        <v>64.2333333333333</v>
      </c>
      <c r="D15592" s="75">
        <v>65.5714285714286</v>
      </c>
      <c r="E15592" s="75">
        <v>85.85</v>
      </c>
    </row>
    <row r="15593" ht="15.75" customHeight="1">
      <c r="A15593" s="13">
        <v>42287.447916666664</v>
      </c>
      <c r="B15593" s="75">
        <v>67.1833333333333</v>
      </c>
      <c r="C15593" s="75">
        <v>64.7333333333333</v>
      </c>
      <c r="D15593" s="75">
        <v>67.7692307692308</v>
      </c>
      <c r="E15593" s="75">
        <v>86.6</v>
      </c>
    </row>
    <row r="15594" ht="15.75" customHeight="1">
      <c r="A15594" s="13">
        <v>42287.458333333336</v>
      </c>
      <c r="B15594" s="75">
        <v>67.1428571428571</v>
      </c>
      <c r="C15594" s="75">
        <v>65.4117647058823</v>
      </c>
      <c r="D15594" s="75">
        <v>69.0</v>
      </c>
      <c r="E15594" s="75">
        <v>87.35</v>
      </c>
    </row>
    <row r="15595" ht="15.75" customHeight="1">
      <c r="A15595" s="13">
        <v>42287.46875</v>
      </c>
      <c r="B15595" s="75">
        <v>67.6785714285714</v>
      </c>
      <c r="C15595" s="75">
        <v>66.1162790697674</v>
      </c>
      <c r="D15595" s="75">
        <v>69.4090909090909</v>
      </c>
      <c r="E15595" s="75">
        <v>88.1</v>
      </c>
    </row>
    <row r="15596" ht="15.75" customHeight="1">
      <c r="A15596" s="13">
        <v>42287.479166666664</v>
      </c>
      <c r="B15596" s="75">
        <v>68.375</v>
      </c>
      <c r="C15596" s="75">
        <v>66.4651162790698</v>
      </c>
      <c r="D15596" s="75">
        <v>70.4318181818182</v>
      </c>
      <c r="E15596" s="75">
        <v>88.85</v>
      </c>
    </row>
    <row r="15597" ht="15.75" customHeight="1">
      <c r="A15597" s="13">
        <v>42287.489583333336</v>
      </c>
      <c r="B15597" s="75">
        <v>69.3125</v>
      </c>
      <c r="C15597" s="75">
        <v>66.8139534883721</v>
      </c>
      <c r="D15597" s="75">
        <v>71.4545454545455</v>
      </c>
      <c r="E15597" s="75">
        <v>89.6</v>
      </c>
    </row>
    <row r="15598" ht="15.75" customHeight="1">
      <c r="A15598" s="13">
        <v>42287.5</v>
      </c>
      <c r="B15598" s="75">
        <v>69.9333333333333</v>
      </c>
      <c r="C15598" s="75">
        <v>66.5333333333333</v>
      </c>
      <c r="D15598" s="75">
        <v>72.2333333333333</v>
      </c>
      <c r="E15598" s="75">
        <v>90.35</v>
      </c>
    </row>
    <row r="15599" ht="15.75" customHeight="1">
      <c r="A15599" s="13">
        <v>42287.510416666664</v>
      </c>
      <c r="B15599" s="75">
        <v>69.6833333333333</v>
      </c>
      <c r="C15599" s="75">
        <v>66.7777777777778</v>
      </c>
      <c r="D15599" s="75">
        <v>72.7333333333333</v>
      </c>
      <c r="E15599" s="75">
        <v>91.1</v>
      </c>
    </row>
    <row r="15600" ht="15.75" customHeight="1">
      <c r="A15600" s="13">
        <v>42287.520833333336</v>
      </c>
      <c r="B15600" s="75">
        <v>69.4333333333333</v>
      </c>
      <c r="C15600" s="75">
        <v>68.4444444444444</v>
      </c>
      <c r="D15600" s="75">
        <v>73.2333333333333</v>
      </c>
      <c r="E15600" s="75">
        <v>91.85</v>
      </c>
    </row>
    <row r="15601" ht="15.75" customHeight="1">
      <c r="A15601" s="13">
        <v>42287.53125</v>
      </c>
      <c r="B15601" s="75">
        <v>69.1833333333333</v>
      </c>
      <c r="C15601" s="75">
        <v>70.1111111111111</v>
      </c>
      <c r="D15601" s="75">
        <v>73.7333333333333</v>
      </c>
      <c r="E15601" s="75">
        <v>92.6</v>
      </c>
    </row>
    <row r="15602" ht="15.75" customHeight="1">
      <c r="A15602" s="13">
        <v>42287.541666666664</v>
      </c>
      <c r="B15602" s="75">
        <v>69.0666666666667</v>
      </c>
      <c r="C15602" s="75">
        <v>71.5833333333333</v>
      </c>
      <c r="D15602" s="75">
        <v>74.35</v>
      </c>
      <c r="E15602" s="75">
        <v>93.35</v>
      </c>
    </row>
    <row r="15603" ht="15.75" customHeight="1">
      <c r="A15603" s="13">
        <v>42287.552083333336</v>
      </c>
      <c r="B15603" s="75">
        <v>69.3166666666667</v>
      </c>
      <c r="C15603" s="75">
        <v>72.8333333333333</v>
      </c>
      <c r="D15603" s="75">
        <v>75.1</v>
      </c>
      <c r="E15603" s="75">
        <v>94.1</v>
      </c>
    </row>
    <row r="15604" ht="15.75" customHeight="1">
      <c r="A15604" s="13">
        <v>42287.5625</v>
      </c>
      <c r="B15604" s="75">
        <v>69.5666666666667</v>
      </c>
      <c r="C15604" s="75">
        <v>74.0833333333333</v>
      </c>
      <c r="D15604" s="75">
        <v>75.85</v>
      </c>
      <c r="E15604" s="75">
        <v>94.85</v>
      </c>
    </row>
    <row r="15605" ht="15.75" customHeight="1">
      <c r="A15605" s="13">
        <v>42287.572916666664</v>
      </c>
      <c r="B15605" s="75">
        <v>69.8166666666667</v>
      </c>
      <c r="C15605" s="75">
        <v>75.3333333333333</v>
      </c>
      <c r="D15605" s="75">
        <v>76.6</v>
      </c>
      <c r="E15605" s="75">
        <v>95.6</v>
      </c>
    </row>
    <row r="15606" ht="15.75" customHeight="1">
      <c r="A15606" s="13">
        <v>42287.583333333336</v>
      </c>
      <c r="B15606" s="75">
        <v>70.0666666666667</v>
      </c>
      <c r="C15606" s="75">
        <v>75.65</v>
      </c>
      <c r="D15606" s="75">
        <v>77.2333333333333</v>
      </c>
      <c r="E15606" s="75">
        <v>96.0</v>
      </c>
    </row>
    <row r="15607" ht="15.75" customHeight="1">
      <c r="A15607" s="13">
        <v>42287.59375</v>
      </c>
      <c r="B15607" s="75">
        <v>70.3166666666667</v>
      </c>
      <c r="C15607" s="75">
        <v>74.9</v>
      </c>
      <c r="D15607" s="75">
        <v>77.7333333333333</v>
      </c>
      <c r="E15607" s="75">
        <v>96.0</v>
      </c>
    </row>
    <row r="15608" ht="15.75" customHeight="1">
      <c r="A15608" s="13">
        <v>42287.604166666664</v>
      </c>
      <c r="B15608" s="75">
        <v>70.5666666666667</v>
      </c>
      <c r="C15608" s="75">
        <v>74.15</v>
      </c>
      <c r="D15608" s="75">
        <v>78.2333333333333</v>
      </c>
      <c r="E15608" s="75">
        <v>96.0</v>
      </c>
    </row>
    <row r="15609" ht="15.75" customHeight="1">
      <c r="A15609" s="13">
        <v>42287.614583333336</v>
      </c>
      <c r="B15609" s="75">
        <v>70.8166666666667</v>
      </c>
      <c r="C15609" s="75">
        <v>73.4</v>
      </c>
      <c r="D15609" s="75">
        <v>78.7333333333333</v>
      </c>
      <c r="E15609" s="75">
        <v>96.0</v>
      </c>
    </row>
    <row r="15610" ht="15.75" customHeight="1">
      <c r="A15610" s="13">
        <v>42287.625</v>
      </c>
      <c r="B15610" s="75">
        <v>70.8666666666667</v>
      </c>
      <c r="C15610" s="75">
        <v>73.2333333333333</v>
      </c>
      <c r="D15610" s="75">
        <v>79.1166666666667</v>
      </c>
      <c r="E15610" s="75">
        <v>95.8833333333333</v>
      </c>
    </row>
    <row r="15611" ht="15.75" customHeight="1">
      <c r="A15611" s="13">
        <v>42287.635416666664</v>
      </c>
      <c r="B15611" s="75">
        <v>70.3666666666667</v>
      </c>
      <c r="C15611" s="75">
        <v>73.7333333333333</v>
      </c>
      <c r="D15611" s="75">
        <v>79.3666666666667</v>
      </c>
      <c r="E15611" s="75">
        <v>95.6333333333333</v>
      </c>
    </row>
    <row r="15612" ht="15.75" customHeight="1">
      <c r="A15612" s="13">
        <v>42287.645833333336</v>
      </c>
      <c r="B15612" s="75">
        <v>69.8666666666667</v>
      </c>
      <c r="C15612" s="75">
        <v>74.2333333333333</v>
      </c>
      <c r="D15612" s="75">
        <v>79.6166666666667</v>
      </c>
      <c r="E15612" s="75">
        <v>95.3833333333333</v>
      </c>
    </row>
    <row r="15613" ht="15.75" customHeight="1">
      <c r="A15613" s="13">
        <v>42287.65625</v>
      </c>
      <c r="B15613" s="75">
        <v>69.3666666666667</v>
      </c>
      <c r="C15613" s="75">
        <v>74.7333333333333</v>
      </c>
      <c r="D15613" s="75">
        <v>79.8666666666667</v>
      </c>
      <c r="E15613" s="75">
        <v>95.1333333333333</v>
      </c>
    </row>
    <row r="15614" ht="15.75" customHeight="1">
      <c r="A15614" s="13">
        <v>42287.666666666664</v>
      </c>
      <c r="B15614" s="75">
        <v>68.8666666666667</v>
      </c>
      <c r="C15614" s="75">
        <v>74.4166666666667</v>
      </c>
      <c r="D15614" s="75">
        <v>80.0</v>
      </c>
      <c r="E15614" s="75">
        <v>94.7666666666667</v>
      </c>
    </row>
    <row r="15615" ht="15.75" customHeight="1">
      <c r="A15615" s="13">
        <v>42287.677083333336</v>
      </c>
      <c r="B15615" s="75">
        <v>68.3666666666667</v>
      </c>
      <c r="C15615" s="75">
        <v>73.1666666666667</v>
      </c>
      <c r="D15615" s="75">
        <v>80.0</v>
      </c>
      <c r="E15615" s="75">
        <v>94.2666666666667</v>
      </c>
    </row>
    <row r="15616" ht="15.75" customHeight="1">
      <c r="A15616" s="13">
        <v>42287.6875</v>
      </c>
      <c r="B15616" s="75">
        <v>67.8666666666667</v>
      </c>
      <c r="C15616" s="75">
        <v>71.9166666666667</v>
      </c>
      <c r="D15616" s="75">
        <v>80.0</v>
      </c>
      <c r="E15616" s="75">
        <v>93.7666666666667</v>
      </c>
    </row>
    <row r="15617" ht="15.75" customHeight="1">
      <c r="A15617" s="13">
        <v>42287.697916666664</v>
      </c>
      <c r="B15617" s="75">
        <v>67.3666666666667</v>
      </c>
      <c r="C15617" s="75">
        <v>70.6666666666667</v>
      </c>
      <c r="D15617" s="75">
        <v>80.0</v>
      </c>
      <c r="E15617" s="75">
        <v>93.2666666666667</v>
      </c>
    </row>
    <row r="15618" ht="15.75" customHeight="1">
      <c r="A15618" s="13">
        <v>42287.708333333336</v>
      </c>
      <c r="B15618" s="75">
        <v>66.8666666666667</v>
      </c>
      <c r="C15618" s="75">
        <v>69.7666666666667</v>
      </c>
      <c r="D15618" s="75">
        <v>79.65</v>
      </c>
      <c r="E15618" s="75">
        <v>92.4166666666667</v>
      </c>
    </row>
    <row r="15619" ht="15.75" customHeight="1">
      <c r="A15619" s="13">
        <v>42287.71875</v>
      </c>
      <c r="B15619" s="75">
        <v>66.3666666666667</v>
      </c>
      <c r="C15619" s="75">
        <v>69.2666666666667</v>
      </c>
      <c r="D15619" s="75">
        <v>78.9</v>
      </c>
      <c r="E15619" s="75">
        <v>91.1666666666667</v>
      </c>
    </row>
    <row r="15620" ht="15.75" customHeight="1">
      <c r="A15620" s="13">
        <v>42287.729166666664</v>
      </c>
      <c r="B15620" s="75">
        <v>65.8666666666667</v>
      </c>
      <c r="C15620" s="75">
        <v>68.7666666666667</v>
      </c>
      <c r="D15620" s="75">
        <v>78.15</v>
      </c>
      <c r="E15620" s="75">
        <v>89.9166666666667</v>
      </c>
    </row>
    <row r="15621" ht="15.75" customHeight="1">
      <c r="A15621" s="13">
        <v>42287.739583333336</v>
      </c>
      <c r="B15621" s="75">
        <v>65.3666666666667</v>
      </c>
      <c r="C15621" s="75">
        <v>68.2666666666667</v>
      </c>
      <c r="D15621" s="75">
        <v>77.4</v>
      </c>
      <c r="E15621" s="75">
        <v>88.6666666666667</v>
      </c>
    </row>
    <row r="15622" ht="15.75" customHeight="1">
      <c r="A15622" s="13">
        <v>42287.75</v>
      </c>
      <c r="B15622" s="75">
        <v>65.0</v>
      </c>
      <c r="C15622" s="75">
        <v>67.7666666666667</v>
      </c>
      <c r="D15622" s="75">
        <v>76.5333333333333</v>
      </c>
      <c r="E15622" s="75">
        <v>87.65</v>
      </c>
    </row>
    <row r="15623" ht="15.75" customHeight="1">
      <c r="A15623" s="13">
        <v>42287.760416666664</v>
      </c>
      <c r="B15623" s="75">
        <v>65.0</v>
      </c>
      <c r="C15623" s="75">
        <v>67.2666666666667</v>
      </c>
      <c r="D15623" s="75">
        <v>75.5333333333333</v>
      </c>
      <c r="E15623" s="75">
        <v>86.9</v>
      </c>
    </row>
    <row r="15624" ht="15.75" customHeight="1">
      <c r="A15624" s="13">
        <v>42287.770833333336</v>
      </c>
      <c r="B15624" s="75">
        <v>65.0</v>
      </c>
      <c r="C15624" s="75">
        <v>66.7666666666667</v>
      </c>
      <c r="D15624" s="75">
        <v>74.5333333333333</v>
      </c>
      <c r="E15624" s="75">
        <v>86.15</v>
      </c>
    </row>
    <row r="15625" ht="15.75" customHeight="1">
      <c r="A15625" s="13">
        <v>42287.78125</v>
      </c>
      <c r="B15625" s="75">
        <v>65.0</v>
      </c>
      <c r="C15625" s="75">
        <v>66.2666666666667</v>
      </c>
      <c r="D15625" s="75">
        <v>73.5333333333333</v>
      </c>
      <c r="E15625" s="75">
        <v>85.4</v>
      </c>
    </row>
    <row r="15626" ht="15.75" customHeight="1">
      <c r="A15626" s="13">
        <v>42287.791666666664</v>
      </c>
      <c r="B15626" s="75">
        <v>64.9333333333333</v>
      </c>
      <c r="C15626" s="75">
        <v>65.8833333333333</v>
      </c>
      <c r="D15626" s="75">
        <v>73.0</v>
      </c>
      <c r="E15626" s="75">
        <v>84.65</v>
      </c>
    </row>
    <row r="15627" ht="15.75" customHeight="1">
      <c r="A15627" s="13">
        <v>42287.802083333336</v>
      </c>
      <c r="B15627" s="75">
        <v>64.6833333333333</v>
      </c>
      <c r="C15627" s="75">
        <v>65.6333333333333</v>
      </c>
      <c r="D15627" s="75">
        <v>73.0</v>
      </c>
      <c r="E15627" s="75">
        <v>83.9</v>
      </c>
    </row>
    <row r="15628" ht="15.75" customHeight="1">
      <c r="A15628" s="13">
        <v>42287.8125</v>
      </c>
      <c r="B15628" s="75">
        <v>64.4333333333333</v>
      </c>
      <c r="C15628" s="75">
        <v>65.3833333333333</v>
      </c>
      <c r="D15628" s="75">
        <v>73.0</v>
      </c>
      <c r="E15628" s="75">
        <v>83.15</v>
      </c>
    </row>
    <row r="15629" ht="15.75" customHeight="1">
      <c r="A15629" s="13">
        <v>42287.822916666664</v>
      </c>
      <c r="B15629" s="75">
        <v>64.1833333333333</v>
      </c>
      <c r="C15629" s="75">
        <v>65.1333333333333</v>
      </c>
      <c r="D15629" s="75">
        <v>73.0</v>
      </c>
      <c r="E15629" s="75">
        <v>82.4</v>
      </c>
    </row>
    <row r="15630" ht="15.75" customHeight="1">
      <c r="A15630" s="13">
        <v>42287.833333333336</v>
      </c>
      <c r="B15630" s="75">
        <v>64.0</v>
      </c>
      <c r="C15630" s="75">
        <v>65.0</v>
      </c>
      <c r="D15630" s="75">
        <v>72.5333333333333</v>
      </c>
      <c r="E15630" s="75">
        <v>81.65</v>
      </c>
    </row>
    <row r="15631" ht="15.75" customHeight="1">
      <c r="A15631" s="13">
        <v>42287.84375</v>
      </c>
      <c r="B15631" s="75">
        <v>64.0</v>
      </c>
      <c r="C15631" s="75">
        <v>65.0</v>
      </c>
      <c r="D15631" s="75">
        <v>71.5333333333333</v>
      </c>
      <c r="E15631" s="75">
        <v>80.9</v>
      </c>
    </row>
    <row r="15632" ht="15.75" customHeight="1">
      <c r="A15632" s="13">
        <v>42287.854166666664</v>
      </c>
      <c r="B15632" s="75">
        <v>64.0</v>
      </c>
      <c r="C15632" s="75">
        <v>65.0</v>
      </c>
      <c r="D15632" s="75">
        <v>70.5333333333333</v>
      </c>
      <c r="E15632" s="75">
        <v>80.15</v>
      </c>
    </row>
    <row r="15633" ht="15.75" customHeight="1">
      <c r="A15633" s="13">
        <v>42287.864583333336</v>
      </c>
      <c r="B15633" s="75">
        <v>64.0</v>
      </c>
      <c r="C15633" s="75">
        <v>65.0</v>
      </c>
      <c r="D15633" s="75">
        <v>69.5333333333333</v>
      </c>
      <c r="E15633" s="75">
        <v>79.4</v>
      </c>
    </row>
    <row r="15634" ht="15.75" customHeight="1">
      <c r="A15634" s="13">
        <v>42287.875</v>
      </c>
      <c r="B15634" s="75">
        <v>64.0</v>
      </c>
      <c r="C15634" s="75">
        <v>64.8833333333333</v>
      </c>
      <c r="D15634" s="75">
        <v>68.7666666666667</v>
      </c>
      <c r="E15634" s="75">
        <v>78.7666666666667</v>
      </c>
    </row>
    <row r="15635" ht="15.75" customHeight="1">
      <c r="A15635" s="13">
        <v>42287.885416666664</v>
      </c>
      <c r="B15635" s="75">
        <v>64.0</v>
      </c>
      <c r="C15635" s="75">
        <v>64.6333333333333</v>
      </c>
      <c r="D15635" s="75">
        <v>68.2666666666667</v>
      </c>
      <c r="E15635" s="75">
        <v>78.2666666666667</v>
      </c>
    </row>
    <row r="15636" ht="15.75" customHeight="1">
      <c r="A15636" s="13">
        <v>42287.895833333336</v>
      </c>
      <c r="B15636" s="75">
        <v>64.0</v>
      </c>
      <c r="C15636" s="75">
        <v>64.3833333333333</v>
      </c>
      <c r="D15636" s="75">
        <v>67.7666666666667</v>
      </c>
      <c r="E15636" s="75">
        <v>77.7666666666667</v>
      </c>
    </row>
    <row r="15637" ht="15.75" customHeight="1">
      <c r="A15637" s="13">
        <v>42287.90625</v>
      </c>
      <c r="B15637" s="75">
        <v>64.0</v>
      </c>
      <c r="C15637" s="75">
        <v>64.1333333333333</v>
      </c>
      <c r="D15637" s="75">
        <v>67.2666666666667</v>
      </c>
      <c r="E15637" s="75">
        <v>77.2666666666667</v>
      </c>
    </row>
    <row r="15638" ht="15.75" customHeight="1">
      <c r="A15638" s="13">
        <v>42287.916666666664</v>
      </c>
      <c r="B15638" s="75">
        <v>63.9333333333333</v>
      </c>
      <c r="C15638" s="75">
        <v>63.8833333333333</v>
      </c>
      <c r="D15638" s="75">
        <v>67.0</v>
      </c>
      <c r="E15638" s="75">
        <v>76.65</v>
      </c>
    </row>
    <row r="15639" ht="15.75" customHeight="1">
      <c r="A15639" s="13">
        <v>42287.927083333336</v>
      </c>
      <c r="B15639" s="75">
        <v>63.6833333333333</v>
      </c>
      <c r="C15639" s="75">
        <v>63.6333333333333</v>
      </c>
      <c r="D15639" s="75">
        <v>67.0</v>
      </c>
      <c r="E15639" s="75">
        <v>75.9</v>
      </c>
    </row>
    <row r="15640" ht="15.75" customHeight="1">
      <c r="A15640" s="13">
        <v>42287.9375</v>
      </c>
      <c r="B15640" s="75">
        <v>63.4333333333333</v>
      </c>
      <c r="C15640" s="75">
        <v>63.3833333333333</v>
      </c>
      <c r="D15640" s="75">
        <v>67.0</v>
      </c>
      <c r="E15640" s="75">
        <v>75.15</v>
      </c>
    </row>
    <row r="15641" ht="15.75" customHeight="1">
      <c r="A15641" s="13">
        <v>42287.947916666664</v>
      </c>
      <c r="B15641" s="75">
        <v>63.1833333333333</v>
      </c>
      <c r="C15641" s="75">
        <v>63.1333333333333</v>
      </c>
      <c r="D15641" s="75">
        <v>67.0</v>
      </c>
      <c r="E15641" s="75">
        <v>74.4</v>
      </c>
    </row>
    <row r="15642" ht="15.75" customHeight="1">
      <c r="A15642" s="13">
        <v>42287.958333333336</v>
      </c>
      <c r="B15642" s="75">
        <v>63.0</v>
      </c>
      <c r="C15642" s="75">
        <v>62.7666666666667</v>
      </c>
      <c r="D15642" s="75">
        <v>66.8833333333333</v>
      </c>
      <c r="E15642" s="75">
        <v>73.7666666666667</v>
      </c>
    </row>
    <row r="15643" ht="15.75" customHeight="1">
      <c r="A15643" s="13">
        <v>42287.96875</v>
      </c>
      <c r="B15643" s="75">
        <v>63.0</v>
      </c>
      <c r="C15643" s="75">
        <v>62.2666666666667</v>
      </c>
      <c r="D15643" s="75">
        <v>66.6333333333333</v>
      </c>
      <c r="E15643" s="75">
        <v>73.2666666666667</v>
      </c>
    </row>
    <row r="15644" ht="15.75" customHeight="1">
      <c r="A15644" s="13">
        <v>42287.979166666664</v>
      </c>
      <c r="B15644" s="75">
        <v>63.0</v>
      </c>
      <c r="C15644" s="75">
        <v>61.7666666666667</v>
      </c>
      <c r="D15644" s="75">
        <v>66.3833333333333</v>
      </c>
      <c r="E15644" s="75">
        <v>72.7666666666667</v>
      </c>
    </row>
    <row r="15645" ht="15.75" customHeight="1">
      <c r="A15645" s="13">
        <v>42287.989583333336</v>
      </c>
      <c r="B15645" s="75">
        <v>63.0</v>
      </c>
      <c r="C15645" s="75">
        <v>61.2666666666667</v>
      </c>
      <c r="D15645" s="75">
        <v>66.1333333333333</v>
      </c>
      <c r="E15645" s="75">
        <v>72.2666666666667</v>
      </c>
    </row>
    <row r="15646" ht="15.75" customHeight="1">
      <c r="A15646" s="13">
        <v>42288.0</v>
      </c>
      <c r="B15646" s="75">
        <v>62.9333333333333</v>
      </c>
      <c r="C15646" s="75">
        <v>60.8833333333333</v>
      </c>
      <c r="D15646" s="75">
        <v>66.0</v>
      </c>
      <c r="E15646" s="75">
        <v>71.7666666666667</v>
      </c>
    </row>
    <row r="15647" ht="15.75" customHeight="1">
      <c r="A15647" s="13">
        <v>42288.010416666664</v>
      </c>
      <c r="B15647" s="75">
        <v>62.6833333333333</v>
      </c>
      <c r="C15647" s="75">
        <v>60.6333333333333</v>
      </c>
      <c r="D15647" s="75">
        <v>66.0</v>
      </c>
      <c r="E15647" s="75">
        <v>71.2666666666667</v>
      </c>
    </row>
    <row r="15648" ht="15.75" customHeight="1">
      <c r="A15648" s="13">
        <v>42288.020833333336</v>
      </c>
      <c r="B15648" s="75">
        <v>62.4333333333333</v>
      </c>
      <c r="C15648" s="75">
        <v>60.3833333333333</v>
      </c>
      <c r="D15648" s="75">
        <v>66.0</v>
      </c>
      <c r="E15648" s="75">
        <v>70.7666666666667</v>
      </c>
    </row>
    <row r="15649" ht="15.75" customHeight="1">
      <c r="A15649" s="13">
        <v>42288.03125</v>
      </c>
      <c r="B15649" s="75">
        <v>62.1833333333333</v>
      </c>
      <c r="C15649" s="75">
        <v>60.1333333333333</v>
      </c>
      <c r="D15649" s="75">
        <v>66.0</v>
      </c>
      <c r="E15649" s="75">
        <v>70.2666666666667</v>
      </c>
    </row>
    <row r="15650" ht="15.75" customHeight="1">
      <c r="A15650" s="13">
        <v>42288.041666666664</v>
      </c>
      <c r="B15650" s="75">
        <v>61.9333333333333</v>
      </c>
      <c r="C15650" s="75">
        <v>59.65</v>
      </c>
      <c r="D15650" s="75">
        <v>66.0</v>
      </c>
      <c r="E15650" s="75">
        <v>69.8833333333333</v>
      </c>
    </row>
    <row r="15651" ht="15.75" customHeight="1">
      <c r="A15651" s="13">
        <v>42288.052083333336</v>
      </c>
      <c r="B15651" s="75">
        <v>61.6833333333333</v>
      </c>
      <c r="C15651" s="75">
        <v>58.9</v>
      </c>
      <c r="D15651" s="75">
        <v>66.0</v>
      </c>
      <c r="E15651" s="75">
        <v>69.6333333333333</v>
      </c>
    </row>
    <row r="15652" ht="15.75" customHeight="1">
      <c r="A15652" s="13">
        <v>42288.0625</v>
      </c>
      <c r="B15652" s="75">
        <v>61.4333333333333</v>
      </c>
      <c r="C15652" s="75">
        <v>58.15</v>
      </c>
      <c r="D15652" s="75">
        <v>66.0</v>
      </c>
      <c r="E15652" s="75">
        <v>69.3833333333333</v>
      </c>
    </row>
    <row r="15653" ht="15.75" customHeight="1">
      <c r="A15653" s="13">
        <v>42288.072916666664</v>
      </c>
      <c r="B15653" s="75">
        <v>61.1833333333333</v>
      </c>
      <c r="C15653" s="75">
        <v>57.4</v>
      </c>
      <c r="D15653" s="75">
        <v>66.0</v>
      </c>
      <c r="E15653" s="75">
        <v>69.1333333333333</v>
      </c>
    </row>
    <row r="15654" ht="15.75" customHeight="1">
      <c r="A15654" s="13">
        <v>42288.083333333336</v>
      </c>
      <c r="B15654" s="75">
        <v>61.0</v>
      </c>
      <c r="C15654" s="75">
        <v>57.1166666666667</v>
      </c>
      <c r="D15654" s="75">
        <v>65.8833333333333</v>
      </c>
      <c r="E15654" s="75">
        <v>68.8833333333333</v>
      </c>
    </row>
    <row r="15655" ht="15.75" customHeight="1">
      <c r="A15655" s="13">
        <v>42288.09375</v>
      </c>
      <c r="B15655" s="75">
        <v>61.0</v>
      </c>
      <c r="C15655" s="75">
        <v>57.3666666666667</v>
      </c>
      <c r="D15655" s="75">
        <v>65.6333333333333</v>
      </c>
      <c r="E15655" s="75">
        <v>68.6333333333333</v>
      </c>
    </row>
    <row r="15656" ht="15.75" customHeight="1">
      <c r="A15656" s="13">
        <v>42288.104166666664</v>
      </c>
      <c r="B15656" s="75">
        <v>61.0</v>
      </c>
      <c r="C15656" s="75">
        <v>57.6166666666667</v>
      </c>
      <c r="D15656" s="75">
        <v>65.3833333333333</v>
      </c>
      <c r="E15656" s="75">
        <v>68.3833333333333</v>
      </c>
    </row>
    <row r="15657" ht="15.75" customHeight="1">
      <c r="A15657" s="13">
        <v>42288.114583333336</v>
      </c>
      <c r="B15657" s="75">
        <v>61.0</v>
      </c>
      <c r="C15657" s="75">
        <v>57.8666666666667</v>
      </c>
      <c r="D15657" s="75">
        <v>65.1333333333333</v>
      </c>
      <c r="E15657" s="75">
        <v>68.1333333333333</v>
      </c>
    </row>
    <row r="15658" ht="15.75" customHeight="1">
      <c r="A15658" s="13">
        <v>42288.125</v>
      </c>
      <c r="B15658" s="75">
        <v>60.9333333333333</v>
      </c>
      <c r="C15658" s="75">
        <v>57.8833333333333</v>
      </c>
      <c r="D15658" s="75">
        <v>64.7666666666667</v>
      </c>
      <c r="E15658" s="75">
        <v>67.8833333333333</v>
      </c>
    </row>
    <row r="15659" ht="15.75" customHeight="1">
      <c r="A15659" s="13">
        <v>42288.135416666664</v>
      </c>
      <c r="B15659" s="75">
        <v>60.6833333333333</v>
      </c>
      <c r="C15659" s="75">
        <v>57.6333333333333</v>
      </c>
      <c r="D15659" s="75">
        <v>64.2666666666667</v>
      </c>
      <c r="E15659" s="75">
        <v>67.6333333333333</v>
      </c>
    </row>
    <row r="15660" ht="15.75" customHeight="1">
      <c r="A15660" s="13">
        <v>42288.145833333336</v>
      </c>
      <c r="B15660" s="75">
        <v>60.4333333333333</v>
      </c>
      <c r="C15660" s="75">
        <v>57.3833333333333</v>
      </c>
      <c r="D15660" s="75">
        <v>63.7666666666667</v>
      </c>
      <c r="E15660" s="75">
        <v>67.3833333333333</v>
      </c>
    </row>
    <row r="15661" ht="15.75" customHeight="1">
      <c r="A15661" s="13">
        <v>42288.15625</v>
      </c>
      <c r="B15661" s="75">
        <v>60.1833333333333</v>
      </c>
      <c r="C15661" s="75">
        <v>57.1333333333333</v>
      </c>
      <c r="D15661" s="75">
        <v>63.2666666666667</v>
      </c>
      <c r="E15661" s="75">
        <v>67.1333333333333</v>
      </c>
    </row>
    <row r="15662" ht="15.75" customHeight="1">
      <c r="A15662" s="13">
        <v>42288.166666666664</v>
      </c>
      <c r="B15662" s="75">
        <v>59.9333333333333</v>
      </c>
      <c r="C15662" s="75">
        <v>57.0</v>
      </c>
      <c r="D15662" s="75">
        <v>63.1166666666667</v>
      </c>
      <c r="E15662" s="75">
        <v>66.7666666666667</v>
      </c>
    </row>
    <row r="15663" ht="15.75" customHeight="1">
      <c r="A15663" s="13">
        <v>42288.177083333336</v>
      </c>
      <c r="B15663" s="75">
        <v>59.6833333333333</v>
      </c>
      <c r="C15663" s="75">
        <v>57.0</v>
      </c>
      <c r="D15663" s="75">
        <v>63.3666666666667</v>
      </c>
      <c r="E15663" s="75">
        <v>66.2666666666667</v>
      </c>
    </row>
    <row r="15664" ht="15.75" customHeight="1">
      <c r="A15664" s="13">
        <v>42288.1875</v>
      </c>
      <c r="B15664" s="75">
        <v>59.4333333333333</v>
      </c>
      <c r="C15664" s="75">
        <v>57.0</v>
      </c>
      <c r="D15664" s="75">
        <v>63.6166666666667</v>
      </c>
      <c r="E15664" s="75">
        <v>65.7666666666667</v>
      </c>
    </row>
    <row r="15665" ht="15.75" customHeight="1">
      <c r="A15665" s="13">
        <v>42288.197916666664</v>
      </c>
      <c r="B15665" s="75">
        <v>59.1833333333333</v>
      </c>
      <c r="C15665" s="75">
        <v>57.0</v>
      </c>
      <c r="D15665" s="75">
        <v>63.8666666666667</v>
      </c>
      <c r="E15665" s="75">
        <v>65.2666666666667</v>
      </c>
    </row>
    <row r="15666" ht="15.75" customHeight="1">
      <c r="A15666" s="13">
        <v>42288.208333333336</v>
      </c>
      <c r="B15666" s="75">
        <v>59.0666666666667</v>
      </c>
      <c r="C15666" s="75">
        <v>56.8833333333333</v>
      </c>
      <c r="D15666" s="75">
        <v>64.0</v>
      </c>
      <c r="E15666" s="75">
        <v>65.0</v>
      </c>
    </row>
    <row r="15667" ht="15.75" customHeight="1">
      <c r="A15667" s="13">
        <v>42288.21875</v>
      </c>
      <c r="B15667" s="75">
        <v>59.3166666666667</v>
      </c>
      <c r="C15667" s="75">
        <v>56.6333333333333</v>
      </c>
      <c r="D15667" s="75">
        <v>64.0</v>
      </c>
      <c r="E15667" s="75">
        <v>65.0</v>
      </c>
    </row>
    <row r="15668" ht="15.75" customHeight="1">
      <c r="A15668" s="13">
        <v>42288.229166666664</v>
      </c>
      <c r="B15668" s="75">
        <v>59.5666666666667</v>
      </c>
      <c r="C15668" s="75">
        <v>56.3833333333333</v>
      </c>
      <c r="D15668" s="75">
        <v>64.0</v>
      </c>
      <c r="E15668" s="75">
        <v>65.0</v>
      </c>
    </row>
    <row r="15669" ht="15.75" customHeight="1">
      <c r="A15669" s="13">
        <v>42288.239583333336</v>
      </c>
      <c r="B15669" s="75">
        <v>59.8166666666667</v>
      </c>
      <c r="C15669" s="75">
        <v>56.1333333333333</v>
      </c>
      <c r="D15669" s="75">
        <v>64.0</v>
      </c>
      <c r="E15669" s="75">
        <v>65.0</v>
      </c>
    </row>
    <row r="15670" ht="15.75" customHeight="1">
      <c r="A15670" s="13">
        <v>42288.25</v>
      </c>
      <c r="B15670" s="75">
        <v>60.0666666666667</v>
      </c>
      <c r="C15670" s="75">
        <v>56.2333333333333</v>
      </c>
      <c r="D15670" s="75">
        <v>64.1166666666667</v>
      </c>
      <c r="E15670" s="75">
        <v>65.0</v>
      </c>
    </row>
    <row r="15671" ht="15.75" customHeight="1">
      <c r="A15671" s="13">
        <v>42288.260416666664</v>
      </c>
      <c r="B15671" s="75">
        <v>60.3166666666667</v>
      </c>
      <c r="C15671" s="75">
        <v>56.7333333333333</v>
      </c>
      <c r="D15671" s="75">
        <v>64.3666666666667</v>
      </c>
      <c r="E15671" s="75">
        <v>65.0</v>
      </c>
    </row>
    <row r="15672" ht="15.75" customHeight="1">
      <c r="A15672" s="13">
        <v>42288.270833333336</v>
      </c>
      <c r="B15672" s="75">
        <v>60.5666666666667</v>
      </c>
      <c r="C15672" s="75">
        <v>57.2333333333333</v>
      </c>
      <c r="D15672" s="75">
        <v>64.6166666666667</v>
      </c>
      <c r="E15672" s="75">
        <v>65.0</v>
      </c>
    </row>
    <row r="15673" ht="15.75" customHeight="1">
      <c r="A15673" s="13">
        <v>42288.28125</v>
      </c>
      <c r="B15673" s="75">
        <v>60.8166666666667</v>
      </c>
      <c r="C15673" s="75">
        <v>57.7333333333333</v>
      </c>
      <c r="D15673" s="75">
        <v>64.8666666666667</v>
      </c>
      <c r="E15673" s="75">
        <v>65.0</v>
      </c>
    </row>
    <row r="15674" ht="15.75" customHeight="1">
      <c r="A15674" s="13">
        <v>42288.291666666664</v>
      </c>
      <c r="B15674" s="75">
        <v>61.1333333333333</v>
      </c>
      <c r="C15674" s="75">
        <v>58.35</v>
      </c>
      <c r="D15674" s="75">
        <v>65.2333333333333</v>
      </c>
      <c r="E15674" s="75">
        <v>65.5833333333333</v>
      </c>
    </row>
    <row r="15675" ht="15.75" customHeight="1">
      <c r="A15675" s="13">
        <v>42288.302083333336</v>
      </c>
      <c r="B15675" s="75">
        <v>61.6333333333333</v>
      </c>
      <c r="C15675" s="75">
        <v>59.1</v>
      </c>
      <c r="D15675" s="75">
        <v>65.7333333333333</v>
      </c>
      <c r="E15675" s="75">
        <v>66.8333333333333</v>
      </c>
    </row>
    <row r="15676" ht="15.75" customHeight="1">
      <c r="A15676" s="13">
        <v>42288.3125</v>
      </c>
      <c r="B15676" s="75">
        <v>62.1333333333333</v>
      </c>
      <c r="C15676" s="75">
        <v>59.85</v>
      </c>
      <c r="D15676" s="75">
        <v>66.2333333333333</v>
      </c>
      <c r="E15676" s="75">
        <v>68.0833333333333</v>
      </c>
    </row>
    <row r="15677" ht="15.75" customHeight="1">
      <c r="A15677" s="13">
        <v>42288.322916666664</v>
      </c>
      <c r="B15677" s="75">
        <v>62.6333333333333</v>
      </c>
      <c r="C15677" s="75">
        <v>60.6</v>
      </c>
      <c r="D15677" s="75">
        <v>66.7333333333333</v>
      </c>
      <c r="E15677" s="75">
        <v>69.3333333333333</v>
      </c>
    </row>
    <row r="15678" ht="15.75" customHeight="1">
      <c r="A15678" s="13">
        <v>42288.333333333336</v>
      </c>
      <c r="B15678" s="75">
        <v>63.2</v>
      </c>
      <c r="C15678" s="75">
        <v>61.7</v>
      </c>
      <c r="D15678" s="75">
        <v>67.7</v>
      </c>
      <c r="E15678" s="75">
        <v>70.4666666666667</v>
      </c>
    </row>
    <row r="15679" ht="15.75" customHeight="1">
      <c r="A15679" s="13">
        <v>42288.34375</v>
      </c>
      <c r="B15679" s="75">
        <v>63.95</v>
      </c>
      <c r="C15679" s="75">
        <v>63.2</v>
      </c>
      <c r="D15679" s="75">
        <v>69.2</v>
      </c>
      <c r="E15679" s="75">
        <v>71.4666666666667</v>
      </c>
    </row>
    <row r="15680" ht="15.75" customHeight="1">
      <c r="A15680" s="13">
        <v>42288.354166666664</v>
      </c>
      <c r="B15680" s="75">
        <v>64.7</v>
      </c>
      <c r="C15680" s="75">
        <v>64.7</v>
      </c>
      <c r="D15680" s="75">
        <v>70.7</v>
      </c>
      <c r="E15680" s="75">
        <v>72.4666666666667</v>
      </c>
    </row>
    <row r="15681" ht="15.75" customHeight="1">
      <c r="A15681" s="13">
        <v>42288.364583333336</v>
      </c>
      <c r="B15681" s="75">
        <v>65.45</v>
      </c>
      <c r="C15681" s="75">
        <v>66.2</v>
      </c>
      <c r="D15681" s="75">
        <v>72.2</v>
      </c>
      <c r="E15681" s="75">
        <v>73.4666666666667</v>
      </c>
    </row>
    <row r="15682" ht="15.75" customHeight="1">
      <c r="A15682" s="13">
        <v>42288.375</v>
      </c>
      <c r="B15682" s="75">
        <v>66.0666666666667</v>
      </c>
      <c r="C15682" s="75">
        <v>67.4666666666667</v>
      </c>
      <c r="D15682" s="75">
        <v>73.7</v>
      </c>
      <c r="E15682" s="75">
        <v>74.4666666666667</v>
      </c>
    </row>
    <row r="15683" ht="15.75" customHeight="1">
      <c r="A15683" s="13">
        <v>42288.385416666664</v>
      </c>
      <c r="B15683" s="75">
        <v>66.3166666666667</v>
      </c>
      <c r="C15683" s="75">
        <v>68.4666666666667</v>
      </c>
      <c r="D15683" s="75">
        <v>75.2</v>
      </c>
      <c r="E15683" s="75">
        <v>75.4666666666667</v>
      </c>
    </row>
    <row r="15684" ht="15.75" customHeight="1">
      <c r="A15684" s="13">
        <v>42288.395833333336</v>
      </c>
      <c r="B15684" s="75">
        <v>66.5666666666667</v>
      </c>
      <c r="C15684" s="75">
        <v>69.4666666666667</v>
      </c>
      <c r="D15684" s="75">
        <v>76.7</v>
      </c>
      <c r="E15684" s="75">
        <v>76.4666666666667</v>
      </c>
    </row>
    <row r="15685" ht="15.75" customHeight="1">
      <c r="A15685" s="13">
        <v>42288.40625</v>
      </c>
      <c r="B15685" s="75">
        <v>66.8166666666667</v>
      </c>
      <c r="C15685" s="75">
        <v>70.4666666666667</v>
      </c>
      <c r="D15685" s="75">
        <v>78.2</v>
      </c>
      <c r="E15685" s="75">
        <v>77.4666666666667</v>
      </c>
    </row>
    <row r="15686" ht="15.75" customHeight="1">
      <c r="A15686" s="13">
        <v>42288.416666666664</v>
      </c>
      <c r="B15686" s="75">
        <v>67.0666666666667</v>
      </c>
      <c r="C15686" s="75">
        <v>71.35</v>
      </c>
      <c r="D15686" s="75">
        <v>79.35</v>
      </c>
      <c r="E15686" s="75">
        <v>78.35</v>
      </c>
    </row>
    <row r="15687" ht="15.75" customHeight="1">
      <c r="A15687" s="13">
        <v>42288.427083333336</v>
      </c>
      <c r="B15687" s="75">
        <v>67.3166666666667</v>
      </c>
      <c r="C15687" s="75">
        <v>72.1</v>
      </c>
      <c r="D15687" s="75">
        <v>80.1</v>
      </c>
      <c r="E15687" s="75">
        <v>79.1</v>
      </c>
    </row>
    <row r="15688" ht="15.75" customHeight="1">
      <c r="A15688" s="13">
        <v>42288.4375</v>
      </c>
      <c r="B15688" s="75">
        <v>67.5666666666667</v>
      </c>
      <c r="C15688" s="75">
        <v>72.85</v>
      </c>
      <c r="D15688" s="75">
        <v>80.85</v>
      </c>
      <c r="E15688" s="75">
        <v>79.85</v>
      </c>
    </row>
    <row r="15689" ht="15.75" customHeight="1">
      <c r="A15689" s="13">
        <v>42288.447916666664</v>
      </c>
      <c r="B15689" s="75">
        <v>67.8166666666667</v>
      </c>
      <c r="C15689" s="75">
        <v>73.6</v>
      </c>
      <c r="D15689" s="75">
        <v>81.6</v>
      </c>
      <c r="E15689" s="75">
        <v>80.6</v>
      </c>
    </row>
    <row r="15690" ht="15.75" customHeight="1">
      <c r="A15690" s="13">
        <v>42288.458333333336</v>
      </c>
      <c r="B15690" s="75">
        <v>68.3333333333333</v>
      </c>
      <c r="C15690" s="75">
        <v>74.35</v>
      </c>
      <c r="D15690" s="75">
        <v>82.35</v>
      </c>
      <c r="E15690" s="75">
        <v>81.4666666666667</v>
      </c>
    </row>
    <row r="15691" ht="15.75" customHeight="1">
      <c r="A15691" s="13">
        <v>42288.46875</v>
      </c>
      <c r="B15691" s="75">
        <v>69.5833333333333</v>
      </c>
      <c r="C15691" s="75">
        <v>75.1</v>
      </c>
      <c r="D15691" s="75">
        <v>83.1</v>
      </c>
      <c r="E15691" s="75">
        <v>82.4666666666667</v>
      </c>
    </row>
    <row r="15692" ht="15.75" customHeight="1">
      <c r="A15692" s="13">
        <v>42288.479166666664</v>
      </c>
      <c r="B15692" s="75">
        <v>70.8333333333333</v>
      </c>
      <c r="C15692" s="75">
        <v>75.85</v>
      </c>
      <c r="D15692" s="75">
        <v>83.85</v>
      </c>
      <c r="E15692" s="75">
        <v>83.4666666666667</v>
      </c>
    </row>
    <row r="15693" ht="15.75" customHeight="1">
      <c r="A15693" s="13">
        <v>42288.489583333336</v>
      </c>
      <c r="B15693" s="75">
        <v>72.0833333333333</v>
      </c>
      <c r="C15693" s="75">
        <v>76.6</v>
      </c>
      <c r="D15693" s="75">
        <v>84.6</v>
      </c>
      <c r="E15693" s="75">
        <v>84.4666666666667</v>
      </c>
    </row>
    <row r="15694" ht="15.75" customHeight="1">
      <c r="A15694" s="13">
        <v>42288.5</v>
      </c>
      <c r="B15694" s="75">
        <v>72.9473684210526</v>
      </c>
      <c r="C15694" s="75">
        <v>77.2333333333333</v>
      </c>
      <c r="D15694" s="75">
        <v>85.2333333333333</v>
      </c>
      <c r="E15694" s="75">
        <v>85.2333333333333</v>
      </c>
    </row>
    <row r="15695" ht="15.75" customHeight="1">
      <c r="A15695" s="13">
        <v>42288.510416666664</v>
      </c>
      <c r="B15695" s="75">
        <v>72.1578947368421</v>
      </c>
      <c r="C15695" s="75">
        <v>77.7333333333333</v>
      </c>
      <c r="D15695" s="75">
        <v>85.7333333333333</v>
      </c>
      <c r="E15695" s="75">
        <v>85.7333333333333</v>
      </c>
    </row>
    <row r="15696" ht="15.75" customHeight="1">
      <c r="A15696" s="13">
        <v>42288.520833333336</v>
      </c>
      <c r="B15696" s="75">
        <v>71.3684210526316</v>
      </c>
      <c r="C15696" s="75">
        <v>78.2333333333333</v>
      </c>
      <c r="D15696" s="75">
        <v>86.2333333333333</v>
      </c>
      <c r="E15696" s="75">
        <v>86.2333333333333</v>
      </c>
    </row>
    <row r="15697" ht="15.75" customHeight="1">
      <c r="A15697" s="13">
        <v>42288.53125</v>
      </c>
      <c r="B15697" s="75">
        <v>70.5789473684211</v>
      </c>
      <c r="C15697" s="75">
        <v>78.7333333333333</v>
      </c>
      <c r="D15697" s="75">
        <v>86.7333333333333</v>
      </c>
      <c r="E15697" s="75">
        <v>86.7333333333333</v>
      </c>
    </row>
    <row r="15698" ht="15.75" customHeight="1">
      <c r="A15698" s="13">
        <v>42288.541666666664</v>
      </c>
      <c r="B15698" s="75">
        <v>69.9333333333333</v>
      </c>
      <c r="C15698" s="75">
        <v>79.2333333333333</v>
      </c>
      <c r="D15698" s="75">
        <v>87.1166666666667</v>
      </c>
      <c r="E15698" s="75">
        <v>87.2333333333333</v>
      </c>
    </row>
    <row r="15699" ht="15.75" customHeight="1">
      <c r="A15699" s="13">
        <v>42288.552083333336</v>
      </c>
      <c r="B15699" s="75">
        <v>69.6833333333333</v>
      </c>
      <c r="C15699" s="75">
        <v>79.7333333333333</v>
      </c>
      <c r="D15699" s="75">
        <v>87.3666666666667</v>
      </c>
      <c r="E15699" s="75">
        <v>87.7333333333333</v>
      </c>
    </row>
    <row r="15700" ht="15.75" customHeight="1">
      <c r="A15700" s="13">
        <v>42288.5625</v>
      </c>
      <c r="B15700" s="75">
        <v>69.4333333333333</v>
      </c>
      <c r="C15700" s="75">
        <v>80.2333333333333</v>
      </c>
      <c r="D15700" s="75">
        <v>87.6166666666667</v>
      </c>
      <c r="E15700" s="75">
        <v>88.2333333333333</v>
      </c>
    </row>
    <row r="15701" ht="15.75" customHeight="1">
      <c r="A15701" s="13">
        <v>42288.572916666664</v>
      </c>
      <c r="B15701" s="75">
        <v>69.1833333333333</v>
      </c>
      <c r="C15701" s="75">
        <v>80.7333333333333</v>
      </c>
      <c r="D15701" s="75">
        <v>87.8666666666667</v>
      </c>
      <c r="E15701" s="75">
        <v>88.7333333333333</v>
      </c>
    </row>
    <row r="15702" ht="15.75" customHeight="1">
      <c r="A15702" s="13">
        <v>42288.583333333336</v>
      </c>
      <c r="B15702" s="75">
        <v>68.8</v>
      </c>
      <c r="C15702" s="75">
        <v>81.1166666666667</v>
      </c>
      <c r="D15702" s="75">
        <v>88.0</v>
      </c>
      <c r="E15702" s="75">
        <v>89.1166666666667</v>
      </c>
    </row>
    <row r="15703" ht="15.75" customHeight="1">
      <c r="A15703" s="13">
        <v>42288.59375</v>
      </c>
      <c r="B15703" s="75">
        <v>68.05</v>
      </c>
      <c r="C15703" s="75">
        <v>81.3666666666667</v>
      </c>
      <c r="D15703" s="75">
        <v>88.0</v>
      </c>
      <c r="E15703" s="75">
        <v>89.3666666666667</v>
      </c>
    </row>
    <row r="15704" ht="15.75" customHeight="1">
      <c r="A15704" s="13">
        <v>42288.604166666664</v>
      </c>
      <c r="B15704" s="75">
        <v>67.3</v>
      </c>
      <c r="C15704" s="75">
        <v>81.6166666666667</v>
      </c>
      <c r="D15704" s="75">
        <v>88.0</v>
      </c>
      <c r="E15704" s="75">
        <v>89.6166666666667</v>
      </c>
    </row>
    <row r="15705" ht="15.75" customHeight="1">
      <c r="A15705" s="13">
        <v>42288.614583333336</v>
      </c>
      <c r="B15705" s="75">
        <v>66.55</v>
      </c>
      <c r="C15705" s="75">
        <v>81.8666666666667</v>
      </c>
      <c r="D15705" s="75">
        <v>88.0</v>
      </c>
      <c r="E15705" s="75">
        <v>89.8666666666667</v>
      </c>
    </row>
    <row r="15706" ht="15.75" customHeight="1">
      <c r="A15706" s="13">
        <v>42288.625</v>
      </c>
      <c r="B15706" s="75">
        <v>65.8</v>
      </c>
      <c r="C15706" s="75">
        <v>81.5333333333333</v>
      </c>
      <c r="D15706" s="75">
        <v>88.1166666666667</v>
      </c>
      <c r="E15706" s="75">
        <v>90.0</v>
      </c>
    </row>
    <row r="15707" ht="15.75" customHeight="1">
      <c r="A15707" s="13">
        <v>42288.635416666664</v>
      </c>
      <c r="B15707" s="75">
        <v>65.05</v>
      </c>
      <c r="C15707" s="75">
        <v>80.5333333333333</v>
      </c>
      <c r="D15707" s="75">
        <v>88.3666666666667</v>
      </c>
      <c r="E15707" s="75">
        <v>90.0</v>
      </c>
    </row>
    <row r="15708" ht="15.75" customHeight="1">
      <c r="A15708" s="13">
        <v>42288.645833333336</v>
      </c>
      <c r="B15708" s="75">
        <v>64.3</v>
      </c>
      <c r="C15708" s="75">
        <v>79.5333333333333</v>
      </c>
      <c r="D15708" s="75">
        <v>88.6166666666667</v>
      </c>
      <c r="E15708" s="75">
        <v>90.0</v>
      </c>
    </row>
    <row r="15709" ht="15.75" customHeight="1">
      <c r="A15709" s="13">
        <v>42288.65625</v>
      </c>
      <c r="B15709" s="75">
        <v>63.55</v>
      </c>
      <c r="C15709" s="75">
        <v>78.5333333333333</v>
      </c>
      <c r="D15709" s="75">
        <v>88.8666666666667</v>
      </c>
      <c r="E15709" s="75">
        <v>90.0</v>
      </c>
    </row>
    <row r="15710" ht="15.75" customHeight="1">
      <c r="A15710" s="13">
        <v>42288.666666666664</v>
      </c>
      <c r="B15710" s="75">
        <v>62.8666666666667</v>
      </c>
      <c r="C15710" s="75">
        <v>77.4166666666667</v>
      </c>
      <c r="D15710" s="75">
        <v>89.0</v>
      </c>
      <c r="E15710" s="75">
        <v>89.7666666666667</v>
      </c>
    </row>
    <row r="15711" ht="15.75" customHeight="1">
      <c r="A15711" s="13">
        <v>42288.677083333336</v>
      </c>
      <c r="B15711" s="75">
        <v>62.3666666666667</v>
      </c>
      <c r="C15711" s="75">
        <v>76.1666666666667</v>
      </c>
      <c r="D15711" s="75">
        <v>89.0</v>
      </c>
      <c r="E15711" s="75">
        <v>89.2666666666667</v>
      </c>
    </row>
    <row r="15712" ht="15.75" customHeight="1">
      <c r="A15712" s="13">
        <v>42288.6875</v>
      </c>
      <c r="B15712" s="75">
        <v>61.8666666666667</v>
      </c>
      <c r="C15712" s="75">
        <v>74.9166666666667</v>
      </c>
      <c r="D15712" s="75">
        <v>89.0</v>
      </c>
      <c r="E15712" s="75">
        <v>88.7666666666667</v>
      </c>
    </row>
    <row r="15713" ht="15.75" customHeight="1">
      <c r="A15713" s="13">
        <v>42288.697916666664</v>
      </c>
      <c r="B15713" s="75">
        <v>61.3666666666667</v>
      </c>
      <c r="C15713" s="75">
        <v>73.6666666666667</v>
      </c>
      <c r="D15713" s="75">
        <v>89.0</v>
      </c>
      <c r="E15713" s="75">
        <v>88.2666666666667</v>
      </c>
    </row>
    <row r="15714" ht="15.75" customHeight="1">
      <c r="A15714" s="13">
        <v>42288.708333333336</v>
      </c>
      <c r="B15714" s="75">
        <v>61.0</v>
      </c>
      <c r="C15714" s="75">
        <v>72.4166666666667</v>
      </c>
      <c r="D15714" s="75">
        <v>88.5333333333333</v>
      </c>
      <c r="E15714" s="75">
        <v>87.5333333333333</v>
      </c>
    </row>
    <row r="15715" ht="15.75" customHeight="1">
      <c r="A15715" s="13">
        <v>42288.71875</v>
      </c>
      <c r="B15715" s="75">
        <v>61.0</v>
      </c>
      <c r="C15715" s="75">
        <v>71.1666666666667</v>
      </c>
      <c r="D15715" s="75">
        <v>87.5333333333333</v>
      </c>
      <c r="E15715" s="75">
        <v>86.5333333333333</v>
      </c>
    </row>
    <row r="15716" ht="15.75" customHeight="1">
      <c r="A15716" s="13">
        <v>42288.729166666664</v>
      </c>
      <c r="B15716" s="75">
        <v>61.0</v>
      </c>
      <c r="C15716" s="75">
        <v>69.9166666666667</v>
      </c>
      <c r="D15716" s="75">
        <v>86.5333333333333</v>
      </c>
      <c r="E15716" s="75">
        <v>85.5333333333333</v>
      </c>
    </row>
    <row r="15717" ht="15.75" customHeight="1">
      <c r="A15717" s="13">
        <v>42288.739583333336</v>
      </c>
      <c r="B15717" s="75">
        <v>61.0</v>
      </c>
      <c r="C15717" s="75">
        <v>68.6666666666667</v>
      </c>
      <c r="D15717" s="75">
        <v>85.5333333333333</v>
      </c>
      <c r="E15717" s="75">
        <v>84.5333333333333</v>
      </c>
    </row>
    <row r="15718" ht="15.75" customHeight="1">
      <c r="A15718" s="13">
        <v>42288.75</v>
      </c>
      <c r="B15718" s="75">
        <v>61.0</v>
      </c>
      <c r="C15718" s="75">
        <v>67.65</v>
      </c>
      <c r="D15718" s="75">
        <v>84.0666666666667</v>
      </c>
      <c r="E15718" s="75">
        <v>83.65</v>
      </c>
    </row>
    <row r="15719" ht="15.75" customHeight="1">
      <c r="A15719" s="13">
        <v>42288.760416666664</v>
      </c>
      <c r="B15719" s="75">
        <v>61.0</v>
      </c>
      <c r="C15719" s="75">
        <v>66.9</v>
      </c>
      <c r="D15719" s="75">
        <v>82.0666666666667</v>
      </c>
      <c r="E15719" s="75">
        <v>82.9</v>
      </c>
    </row>
    <row r="15720" ht="15.75" customHeight="1">
      <c r="A15720" s="13">
        <v>42288.770833333336</v>
      </c>
      <c r="B15720" s="75">
        <v>61.0</v>
      </c>
      <c r="C15720" s="75">
        <v>66.15</v>
      </c>
      <c r="D15720" s="75">
        <v>80.0666666666667</v>
      </c>
      <c r="E15720" s="75">
        <v>82.15</v>
      </c>
    </row>
    <row r="15721" ht="15.75" customHeight="1">
      <c r="A15721" s="13">
        <v>42288.78125</v>
      </c>
      <c r="B15721" s="75">
        <v>61.0</v>
      </c>
      <c r="C15721" s="75">
        <v>65.4</v>
      </c>
      <c r="D15721" s="75">
        <v>78.0666666666667</v>
      </c>
      <c r="E15721" s="75">
        <v>81.4</v>
      </c>
    </row>
    <row r="15722" ht="15.75" customHeight="1">
      <c r="A15722" s="13">
        <v>42288.791666666664</v>
      </c>
      <c r="B15722" s="75">
        <v>61.0</v>
      </c>
      <c r="C15722" s="75">
        <v>64.7666666666667</v>
      </c>
      <c r="D15722" s="75">
        <v>76.65</v>
      </c>
      <c r="E15722" s="75">
        <v>80.65</v>
      </c>
    </row>
    <row r="15723" ht="15.75" customHeight="1">
      <c r="A15723" s="13">
        <v>42288.802083333336</v>
      </c>
      <c r="B15723" s="75">
        <v>61.0</v>
      </c>
      <c r="C15723" s="75">
        <v>64.2666666666667</v>
      </c>
      <c r="D15723" s="75">
        <v>75.9</v>
      </c>
      <c r="E15723" s="75">
        <v>79.9</v>
      </c>
    </row>
    <row r="15724" ht="15.75" customHeight="1">
      <c r="A15724" s="13">
        <v>42288.8125</v>
      </c>
      <c r="B15724" s="75">
        <v>61.0</v>
      </c>
      <c r="C15724" s="75">
        <v>63.7666666666667</v>
      </c>
      <c r="D15724" s="75">
        <v>75.15</v>
      </c>
      <c r="E15724" s="75">
        <v>79.15</v>
      </c>
    </row>
    <row r="15725" ht="15.75" customHeight="1">
      <c r="A15725" s="13">
        <v>42288.822916666664</v>
      </c>
      <c r="B15725" s="75">
        <v>61.0</v>
      </c>
      <c r="C15725" s="75">
        <v>63.2666666666667</v>
      </c>
      <c r="D15725" s="75">
        <v>74.4</v>
      </c>
      <c r="E15725" s="75">
        <v>78.4</v>
      </c>
    </row>
    <row r="15726" ht="15.75" customHeight="1">
      <c r="A15726" s="13">
        <v>42288.833333333336</v>
      </c>
      <c r="B15726" s="75">
        <v>60.9333333333333</v>
      </c>
      <c r="C15726" s="75">
        <v>63.0</v>
      </c>
      <c r="D15726" s="75">
        <v>73.7666666666667</v>
      </c>
      <c r="E15726" s="75">
        <v>77.8833333333333</v>
      </c>
    </row>
    <row r="15727" ht="15.75" customHeight="1">
      <c r="A15727" s="13">
        <v>42288.84375</v>
      </c>
      <c r="B15727" s="75">
        <v>60.6833333333333</v>
      </c>
      <c r="C15727" s="75">
        <v>63.0</v>
      </c>
      <c r="D15727" s="75">
        <v>73.2666666666667</v>
      </c>
      <c r="E15727" s="75">
        <v>77.6333333333333</v>
      </c>
    </row>
    <row r="15728" ht="15.75" customHeight="1">
      <c r="A15728" s="13">
        <v>42288.854166666664</v>
      </c>
      <c r="B15728" s="75">
        <v>60.4333333333333</v>
      </c>
      <c r="C15728" s="75">
        <v>63.0</v>
      </c>
      <c r="D15728" s="75">
        <v>72.7666666666667</v>
      </c>
      <c r="E15728" s="75">
        <v>77.3833333333333</v>
      </c>
    </row>
    <row r="15729" ht="15.75" customHeight="1">
      <c r="A15729" s="13">
        <v>42288.864583333336</v>
      </c>
      <c r="B15729" s="75">
        <v>60.1833333333333</v>
      </c>
      <c r="C15729" s="75">
        <v>63.0</v>
      </c>
      <c r="D15729" s="75">
        <v>72.2666666666667</v>
      </c>
      <c r="E15729" s="75">
        <v>77.1333333333333</v>
      </c>
    </row>
    <row r="15730" ht="15.75" customHeight="1">
      <c r="A15730" s="13">
        <v>42288.875</v>
      </c>
      <c r="B15730" s="75">
        <v>60.0</v>
      </c>
      <c r="C15730" s="75">
        <v>62.8833333333333</v>
      </c>
      <c r="D15730" s="75">
        <v>72.0</v>
      </c>
      <c r="E15730" s="75">
        <v>76.7666666666667</v>
      </c>
    </row>
    <row r="15731" ht="15.75" customHeight="1">
      <c r="A15731" s="13">
        <v>42288.885416666664</v>
      </c>
      <c r="B15731" s="75">
        <v>60.0</v>
      </c>
      <c r="C15731" s="75">
        <v>62.6333333333333</v>
      </c>
      <c r="D15731" s="75">
        <v>72.0</v>
      </c>
      <c r="E15731" s="75">
        <v>76.2666666666667</v>
      </c>
    </row>
    <row r="15732" ht="15.75" customHeight="1">
      <c r="A15732" s="13">
        <v>42288.895833333336</v>
      </c>
      <c r="B15732" s="75">
        <v>60.0</v>
      </c>
      <c r="C15732" s="75">
        <v>62.3833333333333</v>
      </c>
      <c r="D15732" s="75">
        <v>72.0</v>
      </c>
      <c r="E15732" s="75">
        <v>75.7666666666667</v>
      </c>
    </row>
    <row r="15733" ht="15.75" customHeight="1">
      <c r="A15733" s="13">
        <v>42288.90625</v>
      </c>
      <c r="B15733" s="75">
        <v>60.0</v>
      </c>
      <c r="C15733" s="75">
        <v>62.1333333333333</v>
      </c>
      <c r="D15733" s="75">
        <v>72.0</v>
      </c>
      <c r="E15733" s="75">
        <v>75.2666666666667</v>
      </c>
    </row>
    <row r="15734" ht="15.75" customHeight="1">
      <c r="A15734" s="13">
        <v>42288.916666666664</v>
      </c>
      <c r="B15734" s="75">
        <v>60.0</v>
      </c>
      <c r="C15734" s="75">
        <v>62.0</v>
      </c>
      <c r="D15734" s="75">
        <v>71.8833333333333</v>
      </c>
      <c r="E15734" s="75">
        <v>74.7666666666667</v>
      </c>
    </row>
    <row r="15735" ht="15.75" customHeight="1">
      <c r="A15735" s="13">
        <v>42288.927083333336</v>
      </c>
      <c r="B15735" s="75">
        <v>60.0</v>
      </c>
      <c r="C15735" s="75">
        <v>62.0</v>
      </c>
      <c r="D15735" s="75">
        <v>71.6333333333333</v>
      </c>
      <c r="E15735" s="75">
        <v>74.2666666666667</v>
      </c>
    </row>
    <row r="15736" ht="15.75" customHeight="1">
      <c r="A15736" s="13">
        <v>42288.9375</v>
      </c>
      <c r="B15736" s="75">
        <v>60.0</v>
      </c>
      <c r="C15736" s="75">
        <v>62.0</v>
      </c>
      <c r="D15736" s="75">
        <v>71.3833333333333</v>
      </c>
      <c r="E15736" s="75">
        <v>73.7666666666667</v>
      </c>
    </row>
    <row r="15737" ht="15.75" customHeight="1">
      <c r="A15737" s="13">
        <v>42288.947916666664</v>
      </c>
      <c r="B15737" s="75">
        <v>60.0</v>
      </c>
      <c r="C15737" s="75">
        <v>62.0</v>
      </c>
      <c r="D15737" s="75">
        <v>71.1333333333333</v>
      </c>
      <c r="E15737" s="75">
        <v>73.2666666666667</v>
      </c>
    </row>
    <row r="15738" ht="15.75" customHeight="1">
      <c r="A15738" s="13">
        <v>42288.958333333336</v>
      </c>
      <c r="B15738" s="75">
        <v>59.9333333333333</v>
      </c>
      <c r="C15738" s="75">
        <v>61.7666666666667</v>
      </c>
      <c r="D15738" s="75">
        <v>71.0</v>
      </c>
      <c r="E15738" s="75">
        <v>73.0</v>
      </c>
    </row>
    <row r="15739" ht="15.75" customHeight="1">
      <c r="A15739" s="13">
        <v>42288.96875</v>
      </c>
      <c r="B15739" s="75">
        <v>59.6833333333333</v>
      </c>
      <c r="C15739" s="75">
        <v>61.2666666666667</v>
      </c>
      <c r="D15739" s="75">
        <v>71.0</v>
      </c>
      <c r="E15739" s="75">
        <v>73.0</v>
      </c>
    </row>
    <row r="15740" ht="15.75" customHeight="1">
      <c r="A15740" s="13">
        <v>42288.979166666664</v>
      </c>
      <c r="B15740" s="75">
        <v>59.4333333333333</v>
      </c>
      <c r="C15740" s="75">
        <v>60.7666666666667</v>
      </c>
      <c r="D15740" s="75">
        <v>71.0</v>
      </c>
      <c r="E15740" s="75">
        <v>73.0</v>
      </c>
    </row>
    <row r="15741" ht="15.75" customHeight="1">
      <c r="A15741" s="13">
        <v>42288.989583333336</v>
      </c>
      <c r="B15741" s="75">
        <v>59.1833333333333</v>
      </c>
      <c r="C15741" s="75">
        <v>60.2666666666667</v>
      </c>
      <c r="D15741" s="75">
        <v>71.0</v>
      </c>
      <c r="E15741" s="75">
        <v>73.0</v>
      </c>
    </row>
    <row r="15742" ht="15.75" customHeight="1">
      <c r="A15742" s="13">
        <v>42289.0</v>
      </c>
      <c r="B15742" s="75">
        <v>58.9333333333333</v>
      </c>
      <c r="C15742" s="75">
        <v>60.0</v>
      </c>
      <c r="D15742" s="75">
        <v>71.0</v>
      </c>
      <c r="E15742" s="75">
        <v>72.7666666666667</v>
      </c>
    </row>
    <row r="15743" ht="15.75" customHeight="1">
      <c r="A15743" s="13">
        <v>42289.010416666664</v>
      </c>
      <c r="B15743" s="75">
        <v>58.6833333333333</v>
      </c>
      <c r="C15743" s="75">
        <v>60.0</v>
      </c>
      <c r="D15743" s="75">
        <v>71.0</v>
      </c>
      <c r="E15743" s="75">
        <v>72.2666666666667</v>
      </c>
    </row>
    <row r="15744" ht="15.75" customHeight="1">
      <c r="A15744" s="13">
        <v>42289.020833333336</v>
      </c>
      <c r="B15744" s="75">
        <v>58.4333333333333</v>
      </c>
      <c r="C15744" s="75">
        <v>60.0</v>
      </c>
      <c r="D15744" s="75">
        <v>71.0</v>
      </c>
      <c r="E15744" s="75">
        <v>71.7666666666667</v>
      </c>
    </row>
    <row r="15745" ht="15.75" customHeight="1">
      <c r="A15745" s="13">
        <v>42289.03125</v>
      </c>
      <c r="B15745" s="75">
        <v>58.1833333333333</v>
      </c>
      <c r="C15745" s="75">
        <v>60.0</v>
      </c>
      <c r="D15745" s="75">
        <v>71.0</v>
      </c>
      <c r="E15745" s="75">
        <v>71.2666666666667</v>
      </c>
    </row>
    <row r="15746" ht="15.75" customHeight="1">
      <c r="A15746" s="13">
        <v>42289.041666666664</v>
      </c>
      <c r="B15746" s="75">
        <v>57.9333333333333</v>
      </c>
      <c r="C15746" s="75">
        <v>59.8833333333333</v>
      </c>
      <c r="D15746" s="75">
        <v>71.0</v>
      </c>
      <c r="E15746" s="75">
        <v>70.7666666666667</v>
      </c>
    </row>
    <row r="15747" ht="15.75" customHeight="1">
      <c r="A15747" s="13">
        <v>42289.052083333336</v>
      </c>
      <c r="B15747" s="75">
        <v>57.6833333333333</v>
      </c>
      <c r="C15747" s="75">
        <v>59.6333333333333</v>
      </c>
      <c r="D15747" s="75">
        <v>71.0</v>
      </c>
      <c r="E15747" s="75">
        <v>70.2666666666667</v>
      </c>
    </row>
    <row r="15748" ht="15.75" customHeight="1">
      <c r="A15748" s="13">
        <v>42289.0625</v>
      </c>
      <c r="B15748" s="75">
        <v>57.4333333333333</v>
      </c>
      <c r="C15748" s="75">
        <v>59.3833333333333</v>
      </c>
      <c r="D15748" s="75">
        <v>71.0</v>
      </c>
      <c r="E15748" s="75">
        <v>69.7666666666667</v>
      </c>
    </row>
    <row r="15749" ht="15.75" customHeight="1">
      <c r="A15749" s="13">
        <v>42289.072916666664</v>
      </c>
      <c r="B15749" s="75">
        <v>57.1833333333333</v>
      </c>
      <c r="C15749" s="75">
        <v>59.1333333333333</v>
      </c>
      <c r="D15749" s="75">
        <v>71.0</v>
      </c>
      <c r="E15749" s="75">
        <v>69.2666666666667</v>
      </c>
    </row>
    <row r="15750" ht="15.75" customHeight="1">
      <c r="A15750" s="13">
        <v>42289.083333333336</v>
      </c>
      <c r="B15750" s="75">
        <v>57.0</v>
      </c>
      <c r="C15750" s="75">
        <v>58.8833333333333</v>
      </c>
      <c r="D15750" s="75">
        <v>71.0</v>
      </c>
      <c r="E15750" s="75">
        <v>68.7666666666667</v>
      </c>
    </row>
    <row r="15751" ht="15.75" customHeight="1">
      <c r="A15751" s="13">
        <v>42289.09375</v>
      </c>
      <c r="B15751" s="75">
        <v>57.0</v>
      </c>
      <c r="C15751" s="75">
        <v>58.6333333333333</v>
      </c>
      <c r="D15751" s="75">
        <v>71.0</v>
      </c>
      <c r="E15751" s="75">
        <v>68.2666666666667</v>
      </c>
    </row>
    <row r="15752" ht="15.75" customHeight="1">
      <c r="A15752" s="13">
        <v>42289.104166666664</v>
      </c>
      <c r="B15752" s="75">
        <v>57.0</v>
      </c>
      <c r="C15752" s="75">
        <v>58.3833333333333</v>
      </c>
      <c r="D15752" s="75">
        <v>71.0</v>
      </c>
      <c r="E15752" s="75">
        <v>67.7666666666667</v>
      </c>
    </row>
    <row r="15753" ht="15.75" customHeight="1">
      <c r="A15753" s="13">
        <v>42289.114583333336</v>
      </c>
      <c r="B15753" s="75">
        <v>57.0</v>
      </c>
      <c r="C15753" s="75">
        <v>58.1333333333333</v>
      </c>
      <c r="D15753" s="75">
        <v>71.0</v>
      </c>
      <c r="E15753" s="75">
        <v>67.2666666666667</v>
      </c>
    </row>
    <row r="15754" ht="15.75" customHeight="1">
      <c r="A15754" s="13">
        <v>42289.125</v>
      </c>
      <c r="B15754" s="75">
        <v>57.0</v>
      </c>
      <c r="C15754" s="75">
        <v>57.8833333333333</v>
      </c>
      <c r="D15754" s="75">
        <v>71.0</v>
      </c>
      <c r="E15754" s="75">
        <v>67.0</v>
      </c>
    </row>
    <row r="15755" ht="15.75" customHeight="1">
      <c r="A15755" s="13">
        <v>42289.135416666664</v>
      </c>
      <c r="B15755" s="75">
        <v>57.0</v>
      </c>
      <c r="C15755" s="75">
        <v>57.6333333333333</v>
      </c>
      <c r="D15755" s="75">
        <v>71.0</v>
      </c>
      <c r="E15755" s="75">
        <v>67.0</v>
      </c>
    </row>
    <row r="15756" ht="15.75" customHeight="1">
      <c r="A15756" s="13">
        <v>42289.145833333336</v>
      </c>
      <c r="B15756" s="75">
        <v>57.0</v>
      </c>
      <c r="C15756" s="75">
        <v>57.3833333333333</v>
      </c>
      <c r="D15756" s="75">
        <v>71.0</v>
      </c>
      <c r="E15756" s="75">
        <v>67.0</v>
      </c>
    </row>
    <row r="15757" ht="15.75" customHeight="1">
      <c r="A15757" s="13">
        <v>42289.15625</v>
      </c>
      <c r="B15757" s="75">
        <v>57.0</v>
      </c>
      <c r="C15757" s="75">
        <v>57.1333333333333</v>
      </c>
      <c r="D15757" s="75">
        <v>71.0</v>
      </c>
      <c r="E15757" s="75">
        <v>67.0</v>
      </c>
    </row>
    <row r="15758" ht="15.75" customHeight="1">
      <c r="A15758" s="13">
        <v>42289.166666666664</v>
      </c>
      <c r="B15758" s="75">
        <v>57.0</v>
      </c>
      <c r="C15758" s="75">
        <v>57.0</v>
      </c>
      <c r="D15758" s="75">
        <v>70.7666666666667</v>
      </c>
      <c r="E15758" s="75">
        <v>66.8833333333333</v>
      </c>
    </row>
    <row r="15759" ht="15.75" customHeight="1">
      <c r="A15759" s="13">
        <v>42289.177083333336</v>
      </c>
      <c r="B15759" s="75">
        <v>57.0</v>
      </c>
      <c r="C15759" s="75">
        <v>57.0</v>
      </c>
      <c r="D15759" s="75">
        <v>70.2666666666667</v>
      </c>
      <c r="E15759" s="75">
        <v>66.6333333333333</v>
      </c>
    </row>
    <row r="15760" ht="15.75" customHeight="1">
      <c r="A15760" s="13">
        <v>42289.1875</v>
      </c>
      <c r="B15760" s="75">
        <v>57.0</v>
      </c>
      <c r="C15760" s="75">
        <v>57.0</v>
      </c>
      <c r="D15760" s="75">
        <v>69.7666666666667</v>
      </c>
      <c r="E15760" s="75">
        <v>66.3833333333333</v>
      </c>
    </row>
    <row r="15761" ht="15.75" customHeight="1">
      <c r="A15761" s="13">
        <v>42289.197916666664</v>
      </c>
      <c r="B15761" s="75">
        <v>57.0</v>
      </c>
      <c r="C15761" s="75">
        <v>57.0</v>
      </c>
      <c r="D15761" s="75">
        <v>69.2666666666667</v>
      </c>
      <c r="E15761" s="75">
        <v>66.1333333333333</v>
      </c>
    </row>
    <row r="15762" ht="15.75" customHeight="1">
      <c r="A15762" s="13">
        <v>42289.208333333336</v>
      </c>
      <c r="B15762" s="75">
        <v>57.0</v>
      </c>
      <c r="C15762" s="75">
        <v>57.0</v>
      </c>
      <c r="D15762" s="75">
        <v>69.0</v>
      </c>
      <c r="E15762" s="75">
        <v>65.7666666666667</v>
      </c>
    </row>
    <row r="15763" ht="15.75" customHeight="1">
      <c r="A15763" s="13">
        <v>42289.21875</v>
      </c>
      <c r="B15763" s="75">
        <v>57.0</v>
      </c>
      <c r="C15763" s="75">
        <v>57.0</v>
      </c>
      <c r="D15763" s="75">
        <v>69.0</v>
      </c>
      <c r="E15763" s="75">
        <v>65.2666666666667</v>
      </c>
    </row>
    <row r="15764" ht="15.75" customHeight="1">
      <c r="A15764" s="13">
        <v>42289.229166666664</v>
      </c>
      <c r="B15764" s="75">
        <v>57.0</v>
      </c>
      <c r="C15764" s="75">
        <v>57.0</v>
      </c>
      <c r="D15764" s="75">
        <v>69.0</v>
      </c>
      <c r="E15764" s="75">
        <v>64.7666666666667</v>
      </c>
    </row>
    <row r="15765" ht="15.75" customHeight="1">
      <c r="A15765" s="13">
        <v>42289.239583333336</v>
      </c>
      <c r="B15765" s="75">
        <v>57.0</v>
      </c>
      <c r="C15765" s="75">
        <v>57.0</v>
      </c>
      <c r="D15765" s="75">
        <v>69.0</v>
      </c>
      <c r="E15765" s="75">
        <v>64.2666666666667</v>
      </c>
    </row>
    <row r="15766" ht="15.75" customHeight="1">
      <c r="A15766" s="13">
        <v>42289.25</v>
      </c>
      <c r="B15766" s="75">
        <v>57.1333333333333</v>
      </c>
      <c r="C15766" s="75">
        <v>57.1166666666667</v>
      </c>
      <c r="D15766" s="75">
        <v>69.0</v>
      </c>
      <c r="E15766" s="75">
        <v>64.2333333333333</v>
      </c>
    </row>
    <row r="15767" ht="15.75" customHeight="1">
      <c r="A15767" s="13">
        <v>42289.260416666664</v>
      </c>
      <c r="B15767" s="75">
        <v>57.6333333333333</v>
      </c>
      <c r="C15767" s="75">
        <v>57.3666666666667</v>
      </c>
      <c r="D15767" s="75">
        <v>69.0</v>
      </c>
      <c r="E15767" s="75">
        <v>64.7333333333333</v>
      </c>
    </row>
    <row r="15768" ht="15.75" customHeight="1">
      <c r="A15768" s="13">
        <v>42289.270833333336</v>
      </c>
      <c r="B15768" s="75">
        <v>58.1333333333333</v>
      </c>
      <c r="C15768" s="75">
        <v>57.6166666666667</v>
      </c>
      <c r="D15768" s="75">
        <v>69.0</v>
      </c>
      <c r="E15768" s="75">
        <v>65.2333333333333</v>
      </c>
    </row>
    <row r="15769" ht="15.75" customHeight="1">
      <c r="A15769" s="13">
        <v>42289.28125</v>
      </c>
      <c r="B15769" s="75">
        <v>58.6333333333333</v>
      </c>
      <c r="C15769" s="75">
        <v>57.8666666666667</v>
      </c>
      <c r="D15769" s="75">
        <v>69.0</v>
      </c>
      <c r="E15769" s="75">
        <v>65.7333333333333</v>
      </c>
    </row>
    <row r="15770" ht="15.75" customHeight="1">
      <c r="A15770" s="13">
        <v>42289.291666666664</v>
      </c>
      <c r="B15770" s="75">
        <v>59.2666666666667</v>
      </c>
      <c r="C15770" s="75">
        <v>58.4666666666667</v>
      </c>
      <c r="D15770" s="75">
        <v>69.2333333333333</v>
      </c>
      <c r="E15770" s="75">
        <v>66.4666666666667</v>
      </c>
    </row>
    <row r="15771" ht="15.75" customHeight="1">
      <c r="A15771" s="13">
        <v>42289.302083333336</v>
      </c>
      <c r="B15771" s="75">
        <v>60.2666666666667</v>
      </c>
      <c r="C15771" s="75">
        <v>59.4666666666667</v>
      </c>
      <c r="D15771" s="75">
        <v>69.7333333333333</v>
      </c>
      <c r="E15771" s="75">
        <v>67.4666666666667</v>
      </c>
    </row>
    <row r="15772" ht="15.75" customHeight="1">
      <c r="A15772" s="13">
        <v>42289.3125</v>
      </c>
      <c r="B15772" s="75">
        <v>61.2666666666667</v>
      </c>
      <c r="C15772" s="75">
        <v>60.4666666666667</v>
      </c>
      <c r="D15772" s="75">
        <v>70.2333333333333</v>
      </c>
      <c r="E15772" s="75">
        <v>68.4666666666667</v>
      </c>
    </row>
    <row r="15773" ht="15.75" customHeight="1">
      <c r="A15773" s="13">
        <v>42289.322916666664</v>
      </c>
      <c r="B15773" s="75">
        <v>62.2666666666667</v>
      </c>
      <c r="C15773" s="75">
        <v>61.4666666666667</v>
      </c>
      <c r="D15773" s="75">
        <v>70.7333333333333</v>
      </c>
      <c r="E15773" s="75">
        <v>69.4666666666667</v>
      </c>
    </row>
    <row r="15774" ht="15.75" customHeight="1">
      <c r="A15774" s="13">
        <v>42289.333333333336</v>
      </c>
      <c r="B15774" s="75">
        <v>63.2</v>
      </c>
      <c r="C15774" s="75">
        <v>62.7</v>
      </c>
      <c r="D15774" s="75">
        <v>71.7</v>
      </c>
      <c r="E15774" s="75">
        <v>70.5833333333333</v>
      </c>
    </row>
    <row r="15775" ht="15.75" customHeight="1">
      <c r="A15775" s="13">
        <v>42289.34375</v>
      </c>
      <c r="B15775" s="75">
        <v>63.95</v>
      </c>
      <c r="C15775" s="75">
        <v>64.2</v>
      </c>
      <c r="D15775" s="75">
        <v>73.2</v>
      </c>
      <c r="E15775" s="75">
        <v>71.8333333333333</v>
      </c>
    </row>
    <row r="15776" ht="15.75" customHeight="1">
      <c r="A15776" s="13">
        <v>42289.354166666664</v>
      </c>
      <c r="B15776" s="75">
        <v>64.7</v>
      </c>
      <c r="C15776" s="75">
        <v>65.7</v>
      </c>
      <c r="D15776" s="75">
        <v>74.7</v>
      </c>
      <c r="E15776" s="75">
        <v>73.0833333333333</v>
      </c>
    </row>
    <row r="15777" ht="15.75" customHeight="1">
      <c r="A15777" s="13">
        <v>42289.364583333336</v>
      </c>
      <c r="B15777" s="75">
        <v>65.45</v>
      </c>
      <c r="C15777" s="75">
        <v>67.2</v>
      </c>
      <c r="D15777" s="75">
        <v>76.2</v>
      </c>
      <c r="E15777" s="75">
        <v>74.3333333333333</v>
      </c>
    </row>
    <row r="15778" ht="15.75" customHeight="1">
      <c r="A15778" s="13">
        <v>42289.375</v>
      </c>
      <c r="B15778" s="75">
        <v>66.0666666666667</v>
      </c>
      <c r="C15778" s="75">
        <v>68.5833333333333</v>
      </c>
      <c r="D15778" s="75">
        <v>77.8166666666667</v>
      </c>
      <c r="E15778" s="75">
        <v>75.5833333333333</v>
      </c>
    </row>
    <row r="15779" ht="15.75" customHeight="1">
      <c r="A15779" s="13">
        <v>42289.385416666664</v>
      </c>
      <c r="B15779" s="75">
        <v>66.3166666666667</v>
      </c>
      <c r="C15779" s="75">
        <v>69.8333333333333</v>
      </c>
      <c r="D15779" s="75">
        <v>79.5666666666667</v>
      </c>
      <c r="E15779" s="75">
        <v>76.8333333333333</v>
      </c>
    </row>
    <row r="15780" ht="15.75" customHeight="1">
      <c r="A15780" s="13">
        <v>42289.395833333336</v>
      </c>
      <c r="B15780" s="75">
        <v>66.5666666666667</v>
      </c>
      <c r="C15780" s="75">
        <v>71.0833333333333</v>
      </c>
      <c r="D15780" s="75">
        <v>81.3166666666667</v>
      </c>
      <c r="E15780" s="75">
        <v>78.0833333333333</v>
      </c>
    </row>
    <row r="15781" ht="15.75" customHeight="1">
      <c r="A15781" s="13">
        <v>42289.40625</v>
      </c>
      <c r="B15781" s="75">
        <v>66.8166666666667</v>
      </c>
      <c r="C15781" s="75">
        <v>72.3333333333333</v>
      </c>
      <c r="D15781" s="75">
        <v>83.0666666666667</v>
      </c>
      <c r="E15781" s="75">
        <v>79.3333333333333</v>
      </c>
    </row>
    <row r="15782" ht="15.75" customHeight="1">
      <c r="A15782" s="13">
        <v>42289.416666666664</v>
      </c>
      <c r="B15782" s="75">
        <v>67.1333333333333</v>
      </c>
      <c r="C15782" s="75">
        <v>73.7</v>
      </c>
      <c r="D15782" s="75">
        <v>84.35</v>
      </c>
      <c r="E15782" s="75">
        <v>80.5833333333333</v>
      </c>
    </row>
    <row r="15783" ht="15.75" customHeight="1">
      <c r="A15783" s="13">
        <v>42289.427083333336</v>
      </c>
      <c r="B15783" s="75">
        <v>67.6333333333333</v>
      </c>
      <c r="C15783" s="75">
        <v>75.2</v>
      </c>
      <c r="D15783" s="75">
        <v>85.1</v>
      </c>
      <c r="E15783" s="75">
        <v>81.8333333333333</v>
      </c>
    </row>
    <row r="15784" ht="15.75" customHeight="1">
      <c r="A15784" s="13">
        <v>42289.4375</v>
      </c>
      <c r="B15784" s="75">
        <v>68.1333333333333</v>
      </c>
      <c r="C15784" s="75">
        <v>76.7</v>
      </c>
      <c r="D15784" s="75">
        <v>85.85</v>
      </c>
      <c r="E15784" s="75">
        <v>83.0833333333333</v>
      </c>
    </row>
    <row r="15785" ht="15.75" customHeight="1">
      <c r="A15785" s="13">
        <v>42289.447916666664</v>
      </c>
      <c r="B15785" s="75">
        <v>68.6333333333333</v>
      </c>
      <c r="C15785" s="75">
        <v>78.2</v>
      </c>
      <c r="D15785" s="75">
        <v>86.6</v>
      </c>
      <c r="E15785" s="75">
        <v>84.3333333333333</v>
      </c>
    </row>
    <row r="15786" ht="15.75" customHeight="1">
      <c r="A15786" s="13">
        <v>42289.458333333336</v>
      </c>
      <c r="B15786" s="75">
        <v>69.1333333333333</v>
      </c>
      <c r="C15786" s="75">
        <v>79.35</v>
      </c>
      <c r="D15786" s="75">
        <v>86.8833333333333</v>
      </c>
      <c r="E15786" s="75">
        <v>85.4666666666667</v>
      </c>
    </row>
    <row r="15787" ht="15.75" customHeight="1">
      <c r="A15787" s="13">
        <v>42289.46875</v>
      </c>
      <c r="B15787" s="75">
        <v>69.6333333333333</v>
      </c>
      <c r="C15787" s="75">
        <v>80.1</v>
      </c>
      <c r="D15787" s="75">
        <v>86.6333333333333</v>
      </c>
      <c r="E15787" s="75">
        <v>86.4666666666667</v>
      </c>
    </row>
    <row r="15788" ht="15.75" customHeight="1">
      <c r="A15788" s="13">
        <v>42289.479166666664</v>
      </c>
      <c r="B15788" s="75">
        <v>70.1333333333333</v>
      </c>
      <c r="C15788" s="75">
        <v>80.85</v>
      </c>
      <c r="D15788" s="75">
        <v>86.3833333333333</v>
      </c>
      <c r="E15788" s="75">
        <v>87.4666666666667</v>
      </c>
    </row>
    <row r="15789" ht="15.75" customHeight="1">
      <c r="A15789" s="13">
        <v>42289.489583333336</v>
      </c>
      <c r="B15789" s="75">
        <v>70.6333333333333</v>
      </c>
      <c r="C15789" s="75">
        <v>81.6</v>
      </c>
      <c r="D15789" s="75">
        <v>86.1333333333333</v>
      </c>
      <c r="E15789" s="75">
        <v>88.4666666666667</v>
      </c>
    </row>
    <row r="15790" ht="15.75" customHeight="1">
      <c r="A15790" s="13">
        <v>42289.5</v>
      </c>
      <c r="B15790" s="75">
        <v>71.1333333333333</v>
      </c>
      <c r="C15790" s="75">
        <v>82.35</v>
      </c>
      <c r="D15790" s="75">
        <v>85.8833333333333</v>
      </c>
      <c r="E15790" s="75">
        <v>89.1166666666667</v>
      </c>
    </row>
    <row r="15791" ht="15.75" customHeight="1">
      <c r="A15791" s="13">
        <v>42289.510416666664</v>
      </c>
      <c r="B15791" s="75">
        <v>71.6333333333333</v>
      </c>
      <c r="C15791" s="75">
        <v>83.1</v>
      </c>
      <c r="D15791" s="75">
        <v>85.6333333333333</v>
      </c>
      <c r="E15791" s="75">
        <v>89.3666666666667</v>
      </c>
    </row>
    <row r="15792" ht="15.75" customHeight="1">
      <c r="A15792" s="13">
        <v>42289.520833333336</v>
      </c>
      <c r="B15792" s="75">
        <v>72.1333333333333</v>
      </c>
      <c r="C15792" s="75">
        <v>83.85</v>
      </c>
      <c r="D15792" s="75">
        <v>85.3833333333333</v>
      </c>
      <c r="E15792" s="75">
        <v>89.6166666666667</v>
      </c>
    </row>
    <row r="15793" ht="15.75" customHeight="1">
      <c r="A15793" s="13">
        <v>42289.53125</v>
      </c>
      <c r="B15793" s="75">
        <v>72.6333333333333</v>
      </c>
      <c r="C15793" s="75">
        <v>84.6</v>
      </c>
      <c r="D15793" s="75">
        <v>85.1333333333333</v>
      </c>
      <c r="E15793" s="75">
        <v>89.8666666666667</v>
      </c>
    </row>
    <row r="15794" ht="15.75" customHeight="1">
      <c r="A15794" s="13">
        <v>42289.541666666664</v>
      </c>
      <c r="B15794" s="75">
        <v>73.0666666666667</v>
      </c>
      <c r="C15794" s="75">
        <v>85.2333333333333</v>
      </c>
      <c r="D15794" s="75">
        <v>85.0</v>
      </c>
      <c r="E15794" s="75">
        <v>90.2333333333333</v>
      </c>
    </row>
    <row r="15795" ht="15.75" customHeight="1">
      <c r="A15795" s="13">
        <v>42289.552083333336</v>
      </c>
      <c r="B15795" s="75">
        <v>73.3166666666667</v>
      </c>
      <c r="C15795" s="75">
        <v>85.7333333333333</v>
      </c>
      <c r="D15795" s="75">
        <v>85.0</v>
      </c>
      <c r="E15795" s="75">
        <v>90.7333333333333</v>
      </c>
    </row>
    <row r="15796" ht="15.75" customHeight="1">
      <c r="A15796" s="13">
        <v>42289.5625</v>
      </c>
      <c r="B15796" s="75">
        <v>73.5666666666667</v>
      </c>
      <c r="C15796" s="75">
        <v>86.2333333333333</v>
      </c>
      <c r="D15796" s="75">
        <v>85.0</v>
      </c>
      <c r="E15796" s="75">
        <v>91.2333333333333</v>
      </c>
    </row>
    <row r="15797" ht="15.75" customHeight="1">
      <c r="A15797" s="13">
        <v>42289.572916666664</v>
      </c>
      <c r="B15797" s="75">
        <v>73.8166666666667</v>
      </c>
      <c r="C15797" s="75">
        <v>86.7333333333333</v>
      </c>
      <c r="D15797" s="75">
        <v>85.0</v>
      </c>
      <c r="E15797" s="75">
        <v>91.7333333333333</v>
      </c>
    </row>
    <row r="15798" ht="15.75" customHeight="1">
      <c r="A15798" s="13">
        <v>42289.583333333336</v>
      </c>
      <c r="B15798" s="75">
        <v>74.4666666666667</v>
      </c>
      <c r="C15798" s="75">
        <v>87.0</v>
      </c>
      <c r="D15798" s="75">
        <v>84.8833333333333</v>
      </c>
      <c r="E15798" s="75">
        <v>92.0</v>
      </c>
    </row>
    <row r="15799" ht="15.75" customHeight="1">
      <c r="A15799" s="13">
        <v>42289.59375</v>
      </c>
      <c r="B15799" s="75">
        <v>76.2166666666667</v>
      </c>
      <c r="C15799" s="75">
        <v>87.0</v>
      </c>
      <c r="D15799" s="75">
        <v>84.6333333333333</v>
      </c>
      <c r="E15799" s="75">
        <v>92.0</v>
      </c>
    </row>
    <row r="15800" ht="15.75" customHeight="1">
      <c r="A15800" s="13">
        <v>42289.604166666664</v>
      </c>
      <c r="B15800" s="75">
        <v>77.9666666666667</v>
      </c>
      <c r="C15800" s="75">
        <v>87.0</v>
      </c>
      <c r="D15800" s="75">
        <v>84.3833333333333</v>
      </c>
      <c r="E15800" s="75">
        <v>92.0</v>
      </c>
    </row>
    <row r="15801" ht="15.75" customHeight="1">
      <c r="A15801" s="13">
        <v>42289.614583333336</v>
      </c>
      <c r="B15801" s="75">
        <v>79.7166666666667</v>
      </c>
      <c r="C15801" s="75">
        <v>87.0</v>
      </c>
      <c r="D15801" s="75">
        <v>84.1333333333333</v>
      </c>
      <c r="E15801" s="75">
        <v>92.0</v>
      </c>
    </row>
    <row r="15802" ht="15.75" customHeight="1">
      <c r="A15802" s="13">
        <v>42289.625</v>
      </c>
      <c r="B15802" s="75">
        <v>80.8666666666667</v>
      </c>
      <c r="C15802" s="75">
        <v>87.0</v>
      </c>
      <c r="D15802" s="75">
        <v>83.8833333333333</v>
      </c>
      <c r="E15802" s="75">
        <v>92.1166666666667</v>
      </c>
    </row>
    <row r="15803" ht="15.75" customHeight="1">
      <c r="A15803" s="13">
        <v>42289.635416666664</v>
      </c>
      <c r="B15803" s="75">
        <v>80.3666666666667</v>
      </c>
      <c r="C15803" s="75">
        <v>87.0</v>
      </c>
      <c r="D15803" s="75">
        <v>83.6333333333333</v>
      </c>
      <c r="E15803" s="75">
        <v>92.3666666666667</v>
      </c>
    </row>
    <row r="15804" ht="15.75" customHeight="1">
      <c r="A15804" s="13">
        <v>42289.645833333336</v>
      </c>
      <c r="B15804" s="75">
        <v>79.8666666666667</v>
      </c>
      <c r="C15804" s="75">
        <v>87.0</v>
      </c>
      <c r="D15804" s="75">
        <v>83.3833333333333</v>
      </c>
      <c r="E15804" s="75">
        <v>92.6166666666667</v>
      </c>
    </row>
    <row r="15805" ht="15.75" customHeight="1">
      <c r="A15805" s="13">
        <v>42289.65625</v>
      </c>
      <c r="B15805" s="75">
        <v>79.3666666666667</v>
      </c>
      <c r="C15805" s="75">
        <v>87.0</v>
      </c>
      <c r="D15805" s="75">
        <v>83.1333333333333</v>
      </c>
      <c r="E15805" s="75">
        <v>92.8666666666667</v>
      </c>
    </row>
    <row r="15806" ht="15.75" customHeight="1">
      <c r="A15806" s="13">
        <v>42289.666666666664</v>
      </c>
      <c r="B15806" s="75">
        <v>78.7333333333333</v>
      </c>
      <c r="C15806" s="75">
        <v>86.7666666666667</v>
      </c>
      <c r="D15806" s="75">
        <v>82.7666666666667</v>
      </c>
      <c r="E15806" s="75">
        <v>92.8833333333333</v>
      </c>
    </row>
    <row r="15807" ht="15.75" customHeight="1">
      <c r="A15807" s="13">
        <v>42289.677083333336</v>
      </c>
      <c r="B15807" s="75">
        <v>77.7333333333333</v>
      </c>
      <c r="C15807" s="75">
        <v>86.2666666666667</v>
      </c>
      <c r="D15807" s="75">
        <v>82.2666666666667</v>
      </c>
      <c r="E15807" s="75">
        <v>92.6333333333333</v>
      </c>
    </row>
    <row r="15808" ht="15.75" customHeight="1">
      <c r="A15808" s="13">
        <v>42289.6875</v>
      </c>
      <c r="B15808" s="75">
        <v>76.7333333333333</v>
      </c>
      <c r="C15808" s="75">
        <v>85.7666666666667</v>
      </c>
      <c r="D15808" s="75">
        <v>81.7666666666667</v>
      </c>
      <c r="E15808" s="75">
        <v>92.3833333333333</v>
      </c>
    </row>
    <row r="15809" ht="15.75" customHeight="1">
      <c r="A15809" s="13">
        <v>42289.697916666664</v>
      </c>
      <c r="B15809" s="75">
        <v>75.7333333333333</v>
      </c>
      <c r="C15809" s="75">
        <v>85.2666666666667</v>
      </c>
      <c r="D15809" s="75">
        <v>81.2666666666667</v>
      </c>
      <c r="E15809" s="75">
        <v>92.1333333333333</v>
      </c>
    </row>
    <row r="15810" ht="15.75" customHeight="1">
      <c r="A15810" s="13">
        <v>42289.708333333336</v>
      </c>
      <c r="B15810" s="75">
        <v>74.8</v>
      </c>
      <c r="C15810" s="75">
        <v>84.3</v>
      </c>
      <c r="D15810" s="75">
        <v>80.8833333333333</v>
      </c>
      <c r="E15810" s="75">
        <v>91.4166666666667</v>
      </c>
    </row>
    <row r="15811" ht="15.75" customHeight="1">
      <c r="A15811" s="13">
        <v>42289.71875</v>
      </c>
      <c r="B15811" s="75">
        <v>74.05</v>
      </c>
      <c r="C15811" s="75">
        <v>82.8</v>
      </c>
      <c r="D15811" s="75">
        <v>80.6333333333333</v>
      </c>
      <c r="E15811" s="75">
        <v>90.1666666666667</v>
      </c>
    </row>
    <row r="15812" ht="15.75" customHeight="1">
      <c r="A15812" s="13">
        <v>42289.729166666664</v>
      </c>
      <c r="B15812" s="75">
        <v>73.3</v>
      </c>
      <c r="C15812" s="75">
        <v>81.3</v>
      </c>
      <c r="D15812" s="75">
        <v>80.3833333333333</v>
      </c>
      <c r="E15812" s="75">
        <v>88.9166666666667</v>
      </c>
    </row>
    <row r="15813" ht="15.75" customHeight="1">
      <c r="A15813" s="13">
        <v>42289.739583333336</v>
      </c>
      <c r="B15813" s="75">
        <v>72.55</v>
      </c>
      <c r="C15813" s="75">
        <v>79.8</v>
      </c>
      <c r="D15813" s="75">
        <v>80.1333333333333</v>
      </c>
      <c r="E15813" s="75">
        <v>87.6666666666667</v>
      </c>
    </row>
    <row r="15814" ht="15.75" customHeight="1">
      <c r="A15814" s="13">
        <v>42289.75</v>
      </c>
      <c r="B15814" s="75">
        <v>72.0666666666667</v>
      </c>
      <c r="C15814" s="75">
        <v>78.4166666666667</v>
      </c>
      <c r="D15814" s="75">
        <v>79.4166666666667</v>
      </c>
      <c r="E15814" s="75">
        <v>86.65</v>
      </c>
    </row>
    <row r="15815" ht="15.75" customHeight="1">
      <c r="A15815" s="13">
        <v>42289.760416666664</v>
      </c>
      <c r="B15815" s="75">
        <v>72.3166666666667</v>
      </c>
      <c r="C15815" s="75">
        <v>77.1666666666667</v>
      </c>
      <c r="D15815" s="75">
        <v>78.1666666666667</v>
      </c>
      <c r="E15815" s="75">
        <v>85.9</v>
      </c>
    </row>
    <row r="15816" ht="15.75" customHeight="1">
      <c r="A15816" s="13">
        <v>42289.770833333336</v>
      </c>
      <c r="B15816" s="75">
        <v>72.5666666666667</v>
      </c>
      <c r="C15816" s="75">
        <v>75.9166666666667</v>
      </c>
      <c r="D15816" s="75">
        <v>76.9166666666667</v>
      </c>
      <c r="E15816" s="75">
        <v>85.15</v>
      </c>
    </row>
    <row r="15817" ht="15.75" customHeight="1">
      <c r="A15817" s="13">
        <v>42289.78125</v>
      </c>
      <c r="B15817" s="75">
        <v>72.8166666666667</v>
      </c>
      <c r="C15817" s="75">
        <v>74.6666666666667</v>
      </c>
      <c r="D15817" s="75">
        <v>75.6666666666667</v>
      </c>
      <c r="E15817" s="75">
        <v>84.4</v>
      </c>
    </row>
    <row r="15818" ht="15.75" customHeight="1">
      <c r="A15818" s="13">
        <v>42289.791666666664</v>
      </c>
      <c r="B15818" s="75">
        <v>73.0</v>
      </c>
      <c r="C15818" s="75">
        <v>73.7666666666667</v>
      </c>
      <c r="D15818" s="75">
        <v>74.7666666666667</v>
      </c>
      <c r="E15818" s="75">
        <v>83.65</v>
      </c>
    </row>
    <row r="15819" ht="15.75" customHeight="1">
      <c r="A15819" s="13">
        <v>42289.802083333336</v>
      </c>
      <c r="B15819" s="75">
        <v>73.0</v>
      </c>
      <c r="C15819" s="75">
        <v>73.2666666666667</v>
      </c>
      <c r="D15819" s="75">
        <v>74.2666666666667</v>
      </c>
      <c r="E15819" s="75">
        <v>82.9</v>
      </c>
    </row>
    <row r="15820" ht="15.75" customHeight="1">
      <c r="A15820" s="13">
        <v>42289.8125</v>
      </c>
      <c r="B15820" s="75">
        <v>73.0</v>
      </c>
      <c r="C15820" s="75">
        <v>72.7666666666667</v>
      </c>
      <c r="D15820" s="75">
        <v>73.7666666666667</v>
      </c>
      <c r="E15820" s="75">
        <v>82.15</v>
      </c>
    </row>
    <row r="15821" ht="15.75" customHeight="1">
      <c r="A15821" s="13">
        <v>42289.822916666664</v>
      </c>
      <c r="B15821" s="75">
        <v>73.0</v>
      </c>
      <c r="C15821" s="75">
        <v>72.2666666666667</v>
      </c>
      <c r="D15821" s="75">
        <v>73.2666666666667</v>
      </c>
      <c r="E15821" s="75">
        <v>81.4</v>
      </c>
    </row>
    <row r="15822" ht="15.75" customHeight="1">
      <c r="A15822" s="13">
        <v>42289.833333333336</v>
      </c>
      <c r="B15822" s="75">
        <v>72.8666666666667</v>
      </c>
      <c r="C15822" s="75">
        <v>72.1166666666667</v>
      </c>
      <c r="D15822" s="75">
        <v>73.1166666666667</v>
      </c>
      <c r="E15822" s="75">
        <v>80.8833333333333</v>
      </c>
    </row>
    <row r="15823" ht="15.75" customHeight="1">
      <c r="A15823" s="13">
        <v>42289.84375</v>
      </c>
      <c r="B15823" s="75">
        <v>72.3666666666667</v>
      </c>
      <c r="C15823" s="75">
        <v>72.3666666666667</v>
      </c>
      <c r="D15823" s="75">
        <v>73.3666666666667</v>
      </c>
      <c r="E15823" s="75">
        <v>80.6333333333333</v>
      </c>
    </row>
    <row r="15824" ht="15.75" customHeight="1">
      <c r="A15824" s="13">
        <v>42289.854166666664</v>
      </c>
      <c r="B15824" s="75">
        <v>71.8666666666667</v>
      </c>
      <c r="C15824" s="75">
        <v>72.6166666666667</v>
      </c>
      <c r="D15824" s="75">
        <v>73.6166666666667</v>
      </c>
      <c r="E15824" s="75">
        <v>80.3833333333333</v>
      </c>
    </row>
    <row r="15825" ht="15.75" customHeight="1">
      <c r="A15825" s="13">
        <v>42289.864583333336</v>
      </c>
      <c r="B15825" s="75">
        <v>71.3666666666667</v>
      </c>
      <c r="C15825" s="75">
        <v>72.8666666666667</v>
      </c>
      <c r="D15825" s="75">
        <v>73.8666666666667</v>
      </c>
      <c r="E15825" s="75">
        <v>80.1333333333333</v>
      </c>
    </row>
    <row r="15826" ht="15.75" customHeight="1">
      <c r="A15826" s="13">
        <v>42289.875</v>
      </c>
      <c r="B15826" s="75">
        <v>70.9333333333333</v>
      </c>
      <c r="C15826" s="75">
        <v>72.7666666666667</v>
      </c>
      <c r="D15826" s="75">
        <v>73.5333333333333</v>
      </c>
      <c r="E15826" s="75">
        <v>79.7666666666667</v>
      </c>
    </row>
    <row r="15827" ht="15.75" customHeight="1">
      <c r="A15827" s="13">
        <v>42289.885416666664</v>
      </c>
      <c r="B15827" s="75">
        <v>70.6833333333333</v>
      </c>
      <c r="C15827" s="75">
        <v>72.2666666666667</v>
      </c>
      <c r="D15827" s="75">
        <v>72.5333333333333</v>
      </c>
      <c r="E15827" s="75">
        <v>79.2666666666667</v>
      </c>
    </row>
    <row r="15828" ht="15.75" customHeight="1">
      <c r="A15828" s="13">
        <v>42289.895833333336</v>
      </c>
      <c r="B15828" s="75">
        <v>70.4333333333333</v>
      </c>
      <c r="C15828" s="75">
        <v>71.7666666666667</v>
      </c>
      <c r="D15828" s="75">
        <v>71.5333333333333</v>
      </c>
      <c r="E15828" s="75">
        <v>78.7666666666667</v>
      </c>
    </row>
    <row r="15829" ht="15.75" customHeight="1">
      <c r="A15829" s="13">
        <v>42289.90625</v>
      </c>
      <c r="B15829" s="75">
        <v>70.1833333333333</v>
      </c>
      <c r="C15829" s="75">
        <v>71.2666666666667</v>
      </c>
      <c r="D15829" s="75">
        <v>70.5333333333333</v>
      </c>
      <c r="E15829" s="75">
        <v>78.2666666666667</v>
      </c>
    </row>
    <row r="15830" ht="15.75" customHeight="1">
      <c r="A15830" s="13">
        <v>42289.916666666664</v>
      </c>
      <c r="B15830" s="75">
        <v>69.8666666666667</v>
      </c>
      <c r="C15830" s="75">
        <v>70.7666666666667</v>
      </c>
      <c r="D15830" s="75">
        <v>69.65</v>
      </c>
      <c r="E15830" s="75">
        <v>77.7666666666667</v>
      </c>
    </row>
    <row r="15831" ht="15.75" customHeight="1">
      <c r="A15831" s="13">
        <v>42289.927083333336</v>
      </c>
      <c r="B15831" s="75">
        <v>69.3666666666667</v>
      </c>
      <c r="C15831" s="75">
        <v>70.2666666666667</v>
      </c>
      <c r="D15831" s="75">
        <v>68.9</v>
      </c>
      <c r="E15831" s="75">
        <v>77.2666666666667</v>
      </c>
    </row>
    <row r="15832" ht="15.75" customHeight="1">
      <c r="A15832" s="13">
        <v>42289.9375</v>
      </c>
      <c r="B15832" s="75">
        <v>68.8666666666667</v>
      </c>
      <c r="C15832" s="75">
        <v>69.7666666666667</v>
      </c>
      <c r="D15832" s="75">
        <v>68.15</v>
      </c>
      <c r="E15832" s="75">
        <v>76.7666666666667</v>
      </c>
    </row>
    <row r="15833" ht="15.75" customHeight="1">
      <c r="A15833" s="13">
        <v>42289.947916666664</v>
      </c>
      <c r="B15833" s="75">
        <v>68.3666666666667</v>
      </c>
      <c r="C15833" s="75">
        <v>69.2666666666667</v>
      </c>
      <c r="D15833" s="75">
        <v>67.4</v>
      </c>
      <c r="E15833" s="75">
        <v>76.2666666666667</v>
      </c>
    </row>
    <row r="15834" ht="15.75" customHeight="1">
      <c r="A15834" s="13">
        <v>42289.958333333336</v>
      </c>
      <c r="B15834" s="75">
        <v>67.8</v>
      </c>
      <c r="C15834" s="75">
        <v>68.8833333333333</v>
      </c>
      <c r="D15834" s="75">
        <v>67.0</v>
      </c>
      <c r="E15834" s="75">
        <v>75.65</v>
      </c>
    </row>
    <row r="15835" ht="15.75" customHeight="1">
      <c r="A15835" s="13">
        <v>42289.96875</v>
      </c>
      <c r="B15835" s="75">
        <v>67.05</v>
      </c>
      <c r="C15835" s="75">
        <v>68.6333333333333</v>
      </c>
      <c r="D15835" s="75">
        <v>67.0</v>
      </c>
      <c r="E15835" s="75">
        <v>74.9</v>
      </c>
    </row>
    <row r="15836" ht="15.75" customHeight="1">
      <c r="A15836" s="13">
        <v>42289.979166666664</v>
      </c>
      <c r="B15836" s="75">
        <v>66.3</v>
      </c>
      <c r="C15836" s="75">
        <v>68.3833333333333</v>
      </c>
      <c r="D15836" s="75">
        <v>67.0</v>
      </c>
      <c r="E15836" s="75">
        <v>74.15</v>
      </c>
    </row>
    <row r="15837" ht="15.75" customHeight="1">
      <c r="A15837" s="13">
        <v>42289.989583333336</v>
      </c>
      <c r="B15837" s="75">
        <v>65.55</v>
      </c>
      <c r="C15837" s="75">
        <v>68.1333333333333</v>
      </c>
      <c r="D15837" s="75">
        <v>67.0</v>
      </c>
      <c r="E15837" s="75">
        <v>73.4</v>
      </c>
    </row>
    <row r="15838" ht="15.75" customHeight="1">
      <c r="A15838" s="13">
        <v>42290.0</v>
      </c>
      <c r="B15838" s="75">
        <v>64.9333333333333</v>
      </c>
      <c r="C15838" s="75">
        <v>67.8833333333333</v>
      </c>
      <c r="D15838" s="75">
        <v>66.65</v>
      </c>
      <c r="E15838" s="75">
        <v>72.7666666666667</v>
      </c>
    </row>
    <row r="15839" ht="15.75" customHeight="1">
      <c r="A15839" s="13">
        <v>42290.010416666664</v>
      </c>
      <c r="B15839" s="75">
        <v>64.6833333333333</v>
      </c>
      <c r="C15839" s="75">
        <v>67.6333333333333</v>
      </c>
      <c r="D15839" s="75">
        <v>65.9</v>
      </c>
      <c r="E15839" s="75">
        <v>72.2666666666667</v>
      </c>
    </row>
    <row r="15840" ht="15.75" customHeight="1">
      <c r="A15840" s="13">
        <v>42290.020833333336</v>
      </c>
      <c r="B15840" s="75">
        <v>64.4333333333333</v>
      </c>
      <c r="C15840" s="75">
        <v>67.3833333333333</v>
      </c>
      <c r="D15840" s="75">
        <v>65.15</v>
      </c>
      <c r="E15840" s="75">
        <v>71.7666666666667</v>
      </c>
    </row>
    <row r="15841" ht="15.75" customHeight="1">
      <c r="A15841" s="13">
        <v>42290.03125</v>
      </c>
      <c r="B15841" s="75">
        <v>64.1833333333333</v>
      </c>
      <c r="C15841" s="75">
        <v>67.1333333333333</v>
      </c>
      <c r="D15841" s="75">
        <v>64.4</v>
      </c>
      <c r="E15841" s="75">
        <v>71.2666666666667</v>
      </c>
    </row>
    <row r="15842" ht="15.75" customHeight="1">
      <c r="A15842" s="13">
        <v>42290.041666666664</v>
      </c>
      <c r="B15842" s="75">
        <v>63.9333333333333</v>
      </c>
      <c r="C15842" s="75">
        <v>66.8833333333333</v>
      </c>
      <c r="D15842" s="75">
        <v>63.65</v>
      </c>
      <c r="E15842" s="75">
        <v>71.0</v>
      </c>
    </row>
    <row r="15843" ht="15.75" customHeight="1">
      <c r="A15843" s="13">
        <v>42290.052083333336</v>
      </c>
      <c r="B15843" s="75">
        <v>63.6833333333333</v>
      </c>
      <c r="C15843" s="75">
        <v>66.6333333333333</v>
      </c>
      <c r="D15843" s="75">
        <v>62.9</v>
      </c>
      <c r="E15843" s="75">
        <v>71.0</v>
      </c>
    </row>
    <row r="15844" ht="15.75" customHeight="1">
      <c r="A15844" s="13">
        <v>42290.0625</v>
      </c>
      <c r="B15844" s="75">
        <v>63.4333333333333</v>
      </c>
      <c r="C15844" s="75">
        <v>66.3833333333333</v>
      </c>
      <c r="D15844" s="75">
        <v>62.15</v>
      </c>
      <c r="E15844" s="75">
        <v>71.0</v>
      </c>
    </row>
    <row r="15845" ht="15.75" customHeight="1">
      <c r="A15845" s="13">
        <v>42290.072916666664</v>
      </c>
      <c r="B15845" s="75">
        <v>63.1833333333333</v>
      </c>
      <c r="C15845" s="75">
        <v>66.1333333333333</v>
      </c>
      <c r="D15845" s="75">
        <v>61.4</v>
      </c>
      <c r="E15845" s="75">
        <v>71.0</v>
      </c>
    </row>
    <row r="15846" ht="15.75" customHeight="1">
      <c r="A15846" s="13">
        <v>42290.083333333336</v>
      </c>
      <c r="B15846" s="75">
        <v>63.0</v>
      </c>
      <c r="C15846" s="75">
        <v>65.8833333333333</v>
      </c>
      <c r="D15846" s="75">
        <v>61.0</v>
      </c>
      <c r="E15846" s="75">
        <v>70.7666666666667</v>
      </c>
    </row>
    <row r="15847" ht="15.75" customHeight="1">
      <c r="A15847" s="13">
        <v>42290.09375</v>
      </c>
      <c r="B15847" s="75">
        <v>63.0</v>
      </c>
      <c r="C15847" s="75">
        <v>65.6333333333333</v>
      </c>
      <c r="D15847" s="75">
        <v>61.0</v>
      </c>
      <c r="E15847" s="75">
        <v>70.2666666666667</v>
      </c>
    </row>
    <row r="15848" ht="15.75" customHeight="1">
      <c r="A15848" s="13">
        <v>42290.104166666664</v>
      </c>
      <c r="B15848" s="75">
        <v>63.0</v>
      </c>
      <c r="C15848" s="75">
        <v>65.3833333333333</v>
      </c>
      <c r="D15848" s="75">
        <v>61.0</v>
      </c>
      <c r="E15848" s="75">
        <v>69.7666666666667</v>
      </c>
    </row>
    <row r="15849" ht="15.75" customHeight="1">
      <c r="A15849" s="13">
        <v>42290.114583333336</v>
      </c>
      <c r="B15849" s="75">
        <v>63.0</v>
      </c>
      <c r="C15849" s="75">
        <v>65.1333333333333</v>
      </c>
      <c r="D15849" s="75">
        <v>61.0</v>
      </c>
      <c r="E15849" s="75">
        <v>69.2666666666667</v>
      </c>
    </row>
    <row r="15850" ht="15.75" customHeight="1">
      <c r="A15850" s="13">
        <v>42290.125</v>
      </c>
      <c r="B15850" s="75">
        <v>62.9333333333333</v>
      </c>
      <c r="C15850" s="75">
        <v>64.8833333333333</v>
      </c>
      <c r="D15850" s="75">
        <v>61.1166666666667</v>
      </c>
      <c r="E15850" s="75">
        <v>69.0</v>
      </c>
    </row>
    <row r="15851" ht="15.75" customHeight="1">
      <c r="A15851" s="13">
        <v>42290.135416666664</v>
      </c>
      <c r="B15851" s="75">
        <v>62.6833333333333</v>
      </c>
      <c r="C15851" s="75">
        <v>64.6333333333333</v>
      </c>
      <c r="D15851" s="75">
        <v>61.3666666666667</v>
      </c>
      <c r="E15851" s="75">
        <v>69.0</v>
      </c>
    </row>
    <row r="15852" ht="15.75" customHeight="1">
      <c r="A15852" s="13">
        <v>42290.145833333336</v>
      </c>
      <c r="B15852" s="75">
        <v>62.4333333333333</v>
      </c>
      <c r="C15852" s="75">
        <v>64.3833333333333</v>
      </c>
      <c r="D15852" s="75">
        <v>61.6166666666667</v>
      </c>
      <c r="E15852" s="75">
        <v>69.0</v>
      </c>
    </row>
    <row r="15853" ht="15.75" customHeight="1">
      <c r="A15853" s="13">
        <v>42290.15625</v>
      </c>
      <c r="B15853" s="75">
        <v>62.1833333333333</v>
      </c>
      <c r="C15853" s="75">
        <v>64.1333333333333</v>
      </c>
      <c r="D15853" s="75">
        <v>61.8666666666667</v>
      </c>
      <c r="E15853" s="75">
        <v>69.0</v>
      </c>
    </row>
    <row r="15854" ht="15.75" customHeight="1">
      <c r="A15854" s="13">
        <v>42290.166666666664</v>
      </c>
      <c r="B15854" s="75">
        <v>62.0666666666667</v>
      </c>
      <c r="C15854" s="75">
        <v>63.8833333333333</v>
      </c>
      <c r="D15854" s="75">
        <v>61.8833333333333</v>
      </c>
      <c r="E15854" s="75">
        <v>68.65</v>
      </c>
    </row>
    <row r="15855" ht="15.75" customHeight="1">
      <c r="A15855" s="13">
        <v>42290.177083333336</v>
      </c>
      <c r="B15855" s="75">
        <v>62.3166666666667</v>
      </c>
      <c r="C15855" s="75">
        <v>63.6333333333333</v>
      </c>
      <c r="D15855" s="75">
        <v>61.6333333333333</v>
      </c>
      <c r="E15855" s="75">
        <v>67.9</v>
      </c>
    </row>
    <row r="15856" ht="15.75" customHeight="1">
      <c r="A15856" s="13">
        <v>42290.1875</v>
      </c>
      <c r="B15856" s="75">
        <v>62.5666666666667</v>
      </c>
      <c r="C15856" s="75">
        <v>63.3833333333333</v>
      </c>
      <c r="D15856" s="75">
        <v>61.3833333333333</v>
      </c>
      <c r="E15856" s="75">
        <v>67.15</v>
      </c>
    </row>
    <row r="15857" ht="15.75" customHeight="1">
      <c r="A15857" s="13">
        <v>42290.197916666664</v>
      </c>
      <c r="B15857" s="75">
        <v>62.8166666666667</v>
      </c>
      <c r="C15857" s="75">
        <v>63.1333333333333</v>
      </c>
      <c r="D15857" s="75">
        <v>61.1333333333333</v>
      </c>
      <c r="E15857" s="75">
        <v>66.4</v>
      </c>
    </row>
    <row r="15858" ht="15.75" customHeight="1">
      <c r="A15858" s="13">
        <v>42290.208333333336</v>
      </c>
      <c r="B15858" s="75">
        <v>63.0666666666667</v>
      </c>
      <c r="C15858" s="75">
        <v>63.1166666666667</v>
      </c>
      <c r="D15858" s="75">
        <v>60.65</v>
      </c>
      <c r="E15858" s="75">
        <v>66.0</v>
      </c>
    </row>
    <row r="15859" ht="15.75" customHeight="1">
      <c r="A15859" s="13">
        <v>42290.21875</v>
      </c>
      <c r="B15859" s="75">
        <v>63.3166666666667</v>
      </c>
      <c r="C15859" s="75">
        <v>63.3666666666667</v>
      </c>
      <c r="D15859" s="75">
        <v>59.9</v>
      </c>
      <c r="E15859" s="75">
        <v>66.0</v>
      </c>
    </row>
    <row r="15860" ht="15.75" customHeight="1">
      <c r="A15860" s="13">
        <v>42290.229166666664</v>
      </c>
      <c r="B15860" s="75">
        <v>63.5666666666667</v>
      </c>
      <c r="C15860" s="75">
        <v>63.6166666666667</v>
      </c>
      <c r="D15860" s="75">
        <v>59.15</v>
      </c>
      <c r="E15860" s="75">
        <v>66.0</v>
      </c>
    </row>
    <row r="15861" ht="15.75" customHeight="1">
      <c r="A15861" s="13">
        <v>42290.239583333336</v>
      </c>
      <c r="B15861" s="75">
        <v>63.8166666666667</v>
      </c>
      <c r="C15861" s="75">
        <v>63.8666666666667</v>
      </c>
      <c r="D15861" s="75">
        <v>58.4</v>
      </c>
      <c r="E15861" s="75">
        <v>66.0</v>
      </c>
    </row>
    <row r="15862" ht="15.75" customHeight="1">
      <c r="A15862" s="13">
        <v>42290.25</v>
      </c>
      <c r="B15862" s="75">
        <v>64.0</v>
      </c>
      <c r="C15862" s="75">
        <v>63.8833333333333</v>
      </c>
      <c r="D15862" s="75">
        <v>58.0</v>
      </c>
      <c r="E15862" s="75">
        <v>66.1166666666667</v>
      </c>
    </row>
    <row r="15863" ht="15.75" customHeight="1">
      <c r="A15863" s="13">
        <v>42290.260416666664</v>
      </c>
      <c r="B15863" s="75">
        <v>64.0</v>
      </c>
      <c r="C15863" s="75">
        <v>63.6333333333333</v>
      </c>
      <c r="D15863" s="75">
        <v>58.0</v>
      </c>
      <c r="E15863" s="75">
        <v>66.3666666666667</v>
      </c>
    </row>
    <row r="15864" ht="15.75" customHeight="1">
      <c r="A15864" s="13">
        <v>42290.270833333336</v>
      </c>
      <c r="B15864" s="75">
        <v>64.0</v>
      </c>
      <c r="C15864" s="75">
        <v>63.3833333333333</v>
      </c>
      <c r="D15864" s="75">
        <v>58.0</v>
      </c>
      <c r="E15864" s="75">
        <v>66.6166666666667</v>
      </c>
    </row>
    <row r="15865" ht="15.75" customHeight="1">
      <c r="A15865" s="13">
        <v>42290.28125</v>
      </c>
      <c r="B15865" s="75">
        <v>64.0</v>
      </c>
      <c r="C15865" s="75">
        <v>63.1333333333333</v>
      </c>
      <c r="D15865" s="75">
        <v>58.0</v>
      </c>
      <c r="E15865" s="75">
        <v>66.8666666666667</v>
      </c>
    </row>
    <row r="15866" ht="15.75" customHeight="1">
      <c r="A15866" s="13">
        <v>42290.291666666664</v>
      </c>
      <c r="B15866" s="75">
        <v>64.3333333333333</v>
      </c>
      <c r="C15866" s="75">
        <v>63.5833333333333</v>
      </c>
      <c r="D15866" s="75">
        <v>58.5833333333333</v>
      </c>
      <c r="E15866" s="75">
        <v>67.5833333333333</v>
      </c>
    </row>
    <row r="15867" ht="15.75" customHeight="1">
      <c r="A15867" s="13">
        <v>42290.302083333336</v>
      </c>
      <c r="B15867" s="75">
        <v>65.5833333333333</v>
      </c>
      <c r="C15867" s="75">
        <v>64.8333333333333</v>
      </c>
      <c r="D15867" s="75">
        <v>59.8333333333333</v>
      </c>
      <c r="E15867" s="75">
        <v>68.8333333333333</v>
      </c>
    </row>
    <row r="15868" ht="15.75" customHeight="1">
      <c r="A15868" s="13">
        <v>42290.3125</v>
      </c>
      <c r="B15868" s="75">
        <v>66.8333333333333</v>
      </c>
      <c r="C15868" s="75">
        <v>66.0833333333333</v>
      </c>
      <c r="D15868" s="75">
        <v>61.0833333333333</v>
      </c>
      <c r="E15868" s="75">
        <v>70.0833333333333</v>
      </c>
    </row>
    <row r="15869" ht="15.75" customHeight="1">
      <c r="A15869" s="13">
        <v>42290.322916666664</v>
      </c>
      <c r="B15869" s="75">
        <v>68.0833333333333</v>
      </c>
      <c r="C15869" s="75">
        <v>67.3333333333333</v>
      </c>
      <c r="D15869" s="75">
        <v>62.3333333333333</v>
      </c>
      <c r="E15869" s="75">
        <v>71.3333333333333</v>
      </c>
    </row>
    <row r="15870" ht="15.75" customHeight="1">
      <c r="A15870" s="13">
        <v>42290.333333333336</v>
      </c>
      <c r="B15870" s="75">
        <v>69.0666666666667</v>
      </c>
      <c r="C15870" s="75">
        <v>68.5833333333333</v>
      </c>
      <c r="D15870" s="75">
        <v>63.7</v>
      </c>
      <c r="E15870" s="75">
        <v>72.7</v>
      </c>
    </row>
    <row r="15871" ht="15.75" customHeight="1">
      <c r="A15871" s="13">
        <v>42290.34375</v>
      </c>
      <c r="B15871" s="75">
        <v>69.3166666666667</v>
      </c>
      <c r="C15871" s="75">
        <v>69.8333333333333</v>
      </c>
      <c r="D15871" s="75">
        <v>65.2</v>
      </c>
      <c r="E15871" s="75">
        <v>74.2</v>
      </c>
    </row>
    <row r="15872" ht="15.75" customHeight="1">
      <c r="A15872" s="13">
        <v>42290.354166666664</v>
      </c>
      <c r="B15872" s="75">
        <v>69.5666666666667</v>
      </c>
      <c r="C15872" s="75">
        <v>71.0833333333333</v>
      </c>
      <c r="D15872" s="75">
        <v>66.7</v>
      </c>
      <c r="E15872" s="75">
        <v>75.7</v>
      </c>
    </row>
    <row r="15873" ht="15.75" customHeight="1">
      <c r="A15873" s="13">
        <v>42290.364583333336</v>
      </c>
      <c r="B15873" s="75">
        <v>69.8166666666667</v>
      </c>
      <c r="C15873" s="75">
        <v>72.3333333333333</v>
      </c>
      <c r="D15873" s="75">
        <v>68.2</v>
      </c>
      <c r="E15873" s="75">
        <v>77.2</v>
      </c>
    </row>
    <row r="15874" ht="15.75" customHeight="1">
      <c r="A15874" s="13">
        <v>42290.375</v>
      </c>
      <c r="B15874" s="75">
        <v>70.1333333333333</v>
      </c>
      <c r="C15874" s="75">
        <v>73.8166666666667</v>
      </c>
      <c r="D15874" s="75">
        <v>69.5833333333333</v>
      </c>
      <c r="E15874" s="75">
        <v>78.4666666666667</v>
      </c>
    </row>
    <row r="15875" ht="15.75" customHeight="1">
      <c r="A15875" s="13">
        <v>42290.385416666664</v>
      </c>
      <c r="B15875" s="75">
        <v>70.6333333333333</v>
      </c>
      <c r="C15875" s="75">
        <v>75.5666666666667</v>
      </c>
      <c r="D15875" s="75">
        <v>70.8333333333333</v>
      </c>
      <c r="E15875" s="75">
        <v>79.4666666666667</v>
      </c>
    </row>
    <row r="15876" ht="15.75" customHeight="1">
      <c r="A15876" s="13">
        <v>42290.395833333336</v>
      </c>
      <c r="B15876" s="75">
        <v>71.1333333333333</v>
      </c>
      <c r="C15876" s="75">
        <v>77.3166666666667</v>
      </c>
      <c r="D15876" s="75">
        <v>72.0833333333333</v>
      </c>
      <c r="E15876" s="75">
        <v>80.4666666666667</v>
      </c>
    </row>
    <row r="15877" ht="15.75" customHeight="1">
      <c r="A15877" s="13">
        <v>42290.40625</v>
      </c>
      <c r="B15877" s="75">
        <v>71.6333333333333</v>
      </c>
      <c r="C15877" s="75">
        <v>79.0666666666667</v>
      </c>
      <c r="D15877" s="75">
        <v>73.3333333333333</v>
      </c>
      <c r="E15877" s="75">
        <v>81.4666666666667</v>
      </c>
    </row>
    <row r="15878" ht="15.75" customHeight="1">
      <c r="A15878" s="13">
        <v>42290.416666666664</v>
      </c>
      <c r="B15878" s="75">
        <v>72.0666666666667</v>
      </c>
      <c r="C15878" s="75">
        <v>80.4666666666667</v>
      </c>
      <c r="D15878" s="75">
        <v>74.2333333333333</v>
      </c>
      <c r="E15878" s="75">
        <v>82.5833333333333</v>
      </c>
    </row>
    <row r="15879" ht="15.75" customHeight="1">
      <c r="A15879" s="13">
        <v>42290.427083333336</v>
      </c>
      <c r="B15879" s="75">
        <v>72.3166666666667</v>
      </c>
      <c r="C15879" s="75">
        <v>81.4666666666667</v>
      </c>
      <c r="D15879" s="75">
        <v>74.7333333333333</v>
      </c>
      <c r="E15879" s="75">
        <v>83.8333333333333</v>
      </c>
    </row>
    <row r="15880" ht="15.75" customHeight="1">
      <c r="A15880" s="13">
        <v>42290.4375</v>
      </c>
      <c r="B15880" s="75">
        <v>72.5666666666667</v>
      </c>
      <c r="C15880" s="75">
        <v>82.4666666666667</v>
      </c>
      <c r="D15880" s="75">
        <v>75.2333333333333</v>
      </c>
      <c r="E15880" s="75">
        <v>85.0833333333333</v>
      </c>
    </row>
    <row r="15881" ht="15.75" customHeight="1">
      <c r="A15881" s="13">
        <v>42290.447916666664</v>
      </c>
      <c r="B15881" s="75">
        <v>72.8166666666667</v>
      </c>
      <c r="C15881" s="75">
        <v>83.4666666666667</v>
      </c>
      <c r="D15881" s="75">
        <v>75.7333333333333</v>
      </c>
      <c r="E15881" s="75">
        <v>86.3333333333333</v>
      </c>
    </row>
    <row r="15882" ht="15.75" customHeight="1">
      <c r="A15882" s="13">
        <v>42290.458333333336</v>
      </c>
      <c r="B15882" s="75">
        <v>73.1333333333333</v>
      </c>
      <c r="C15882" s="75">
        <v>84.7</v>
      </c>
      <c r="D15882" s="75">
        <v>76.35</v>
      </c>
      <c r="E15882" s="75">
        <v>87.35</v>
      </c>
    </row>
    <row r="15883" ht="15.75" customHeight="1">
      <c r="A15883" s="13">
        <v>42290.46875</v>
      </c>
      <c r="B15883" s="75">
        <v>73.6333333333333</v>
      </c>
      <c r="C15883" s="75">
        <v>86.2</v>
      </c>
      <c r="D15883" s="75">
        <v>77.1</v>
      </c>
      <c r="E15883" s="75">
        <v>88.1</v>
      </c>
    </row>
    <row r="15884" ht="15.75" customHeight="1">
      <c r="A15884" s="13">
        <v>42290.479166666664</v>
      </c>
      <c r="B15884" s="75">
        <v>74.1333333333333</v>
      </c>
      <c r="C15884" s="75">
        <v>87.7</v>
      </c>
      <c r="D15884" s="75">
        <v>77.85</v>
      </c>
      <c r="E15884" s="75">
        <v>88.85</v>
      </c>
    </row>
    <row r="15885" ht="15.75" customHeight="1">
      <c r="A15885" s="13">
        <v>42290.489583333336</v>
      </c>
      <c r="B15885" s="75">
        <v>74.6333333333333</v>
      </c>
      <c r="C15885" s="75">
        <v>89.2</v>
      </c>
      <c r="D15885" s="75">
        <v>78.6</v>
      </c>
      <c r="E15885" s="75">
        <v>89.6</v>
      </c>
    </row>
    <row r="15886" ht="15.75" customHeight="1">
      <c r="A15886" s="13">
        <v>42290.5</v>
      </c>
      <c r="B15886" s="75">
        <v>75.0</v>
      </c>
      <c r="C15886" s="75">
        <v>90.1166666666667</v>
      </c>
      <c r="D15886" s="75">
        <v>79.2333333333333</v>
      </c>
      <c r="E15886" s="75">
        <v>89.8833333333333</v>
      </c>
    </row>
    <row r="15887" ht="15.75" customHeight="1">
      <c r="A15887" s="13">
        <v>42290.510416666664</v>
      </c>
      <c r="B15887" s="75">
        <v>75.0</v>
      </c>
      <c r="C15887" s="75">
        <v>90.3666666666667</v>
      </c>
      <c r="D15887" s="75">
        <v>79.7333333333333</v>
      </c>
      <c r="E15887" s="75">
        <v>89.6333333333333</v>
      </c>
    </row>
    <row r="15888" ht="15.75" customHeight="1">
      <c r="A15888" s="13">
        <v>42290.520833333336</v>
      </c>
      <c r="B15888" s="75">
        <v>75.0</v>
      </c>
      <c r="C15888" s="75">
        <v>90.6166666666667</v>
      </c>
      <c r="D15888" s="75">
        <v>80.2333333333333</v>
      </c>
      <c r="E15888" s="75">
        <v>89.3833333333333</v>
      </c>
    </row>
    <row r="15889" ht="15.75" customHeight="1">
      <c r="A15889" s="13">
        <v>42290.53125</v>
      </c>
      <c r="B15889" s="75">
        <v>75.0</v>
      </c>
      <c r="C15889" s="75">
        <v>90.8666666666667</v>
      </c>
      <c r="D15889" s="75">
        <v>80.7333333333333</v>
      </c>
      <c r="E15889" s="75">
        <v>89.1333333333333</v>
      </c>
    </row>
    <row r="15890" ht="15.75" customHeight="1">
      <c r="A15890" s="13">
        <v>42290.541666666664</v>
      </c>
      <c r="B15890" s="75">
        <v>75.8</v>
      </c>
      <c r="C15890" s="75">
        <v>91.1166666666667</v>
      </c>
      <c r="D15890" s="75">
        <v>81.2333333333333</v>
      </c>
      <c r="E15890" s="75">
        <v>89.35</v>
      </c>
    </row>
    <row r="15891" ht="15.75" customHeight="1">
      <c r="A15891" s="13">
        <v>42290.552083333336</v>
      </c>
      <c r="B15891" s="75">
        <v>78.8</v>
      </c>
      <c r="C15891" s="75">
        <v>91.3666666666667</v>
      </c>
      <c r="D15891" s="75">
        <v>81.7333333333333</v>
      </c>
      <c r="E15891" s="75">
        <v>90.1</v>
      </c>
    </row>
    <row r="15892" ht="15.75" customHeight="1">
      <c r="A15892" s="13">
        <v>42290.5625</v>
      </c>
      <c r="B15892" s="75">
        <v>81.8</v>
      </c>
      <c r="C15892" s="75">
        <v>91.6166666666667</v>
      </c>
      <c r="D15892" s="75">
        <v>82.2333333333333</v>
      </c>
      <c r="E15892" s="75">
        <v>90.85</v>
      </c>
    </row>
    <row r="15893" ht="15.75" customHeight="1">
      <c r="A15893" s="13">
        <v>42290.572916666664</v>
      </c>
      <c r="B15893" s="75">
        <v>84.8</v>
      </c>
      <c r="C15893" s="75">
        <v>91.8666666666667</v>
      </c>
      <c r="D15893" s="75">
        <v>82.7333333333333</v>
      </c>
      <c r="E15893" s="75">
        <v>91.6</v>
      </c>
    </row>
    <row r="15894" ht="15.75" customHeight="1">
      <c r="A15894" s="13">
        <v>42290.583333333336</v>
      </c>
      <c r="B15894" s="75">
        <v>86.8666666666667</v>
      </c>
      <c r="C15894" s="75">
        <v>92.0</v>
      </c>
      <c r="D15894" s="75">
        <v>83.2333333333333</v>
      </c>
      <c r="E15894" s="75">
        <v>92.2333333333333</v>
      </c>
    </row>
    <row r="15895" ht="15.75" customHeight="1">
      <c r="A15895" s="13">
        <v>42290.59375</v>
      </c>
      <c r="B15895" s="75">
        <v>86.3666666666667</v>
      </c>
      <c r="C15895" s="75">
        <v>92.0</v>
      </c>
      <c r="D15895" s="75">
        <v>83.7333333333333</v>
      </c>
      <c r="E15895" s="75">
        <v>92.7333333333333</v>
      </c>
    </row>
    <row r="15896" ht="15.75" customHeight="1">
      <c r="A15896" s="13">
        <v>42290.604166666664</v>
      </c>
      <c r="B15896" s="75">
        <v>85.8666666666667</v>
      </c>
      <c r="C15896" s="75">
        <v>92.0</v>
      </c>
      <c r="D15896" s="75">
        <v>84.2333333333333</v>
      </c>
      <c r="E15896" s="75">
        <v>93.2333333333333</v>
      </c>
    </row>
    <row r="15897" ht="15.75" customHeight="1">
      <c r="A15897" s="13">
        <v>42290.614583333336</v>
      </c>
      <c r="B15897" s="75">
        <v>85.3666666666667</v>
      </c>
      <c r="C15897" s="75">
        <v>92.0</v>
      </c>
      <c r="D15897" s="75">
        <v>84.7333333333333</v>
      </c>
      <c r="E15897" s="75">
        <v>93.7333333333333</v>
      </c>
    </row>
    <row r="15898" ht="15.75" customHeight="1">
      <c r="A15898" s="13">
        <v>42290.625</v>
      </c>
      <c r="B15898" s="75">
        <v>84.6666666666667</v>
      </c>
      <c r="C15898" s="75">
        <v>91.4166666666667</v>
      </c>
      <c r="D15898" s="75">
        <v>85.0</v>
      </c>
      <c r="E15898" s="75">
        <v>93.7666666666667</v>
      </c>
    </row>
    <row r="15899" ht="15.75" customHeight="1">
      <c r="A15899" s="13">
        <v>42290.635416666664</v>
      </c>
      <c r="B15899" s="75">
        <v>83.4166666666667</v>
      </c>
      <c r="C15899" s="75">
        <v>90.1666666666667</v>
      </c>
      <c r="D15899" s="75">
        <v>85.0</v>
      </c>
      <c r="E15899" s="75">
        <v>93.2666666666667</v>
      </c>
    </row>
    <row r="15900" ht="15.75" customHeight="1">
      <c r="A15900" s="13">
        <v>42290.645833333336</v>
      </c>
      <c r="B15900" s="75">
        <v>82.1666666666667</v>
      </c>
      <c r="C15900" s="75">
        <v>88.9166666666667</v>
      </c>
      <c r="D15900" s="75">
        <v>85.0</v>
      </c>
      <c r="E15900" s="75">
        <v>92.7666666666667</v>
      </c>
    </row>
    <row r="15901" ht="15.75" customHeight="1">
      <c r="A15901" s="13">
        <v>42290.65625</v>
      </c>
      <c r="B15901" s="75">
        <v>80.9166666666667</v>
      </c>
      <c r="C15901" s="75">
        <v>87.6666666666667</v>
      </c>
      <c r="D15901" s="75">
        <v>85.0</v>
      </c>
      <c r="E15901" s="75">
        <v>92.2666666666667</v>
      </c>
    </row>
    <row r="15902" ht="15.75" customHeight="1">
      <c r="A15902" s="13">
        <v>42290.666666666664</v>
      </c>
      <c r="B15902" s="75">
        <v>79.6</v>
      </c>
      <c r="C15902" s="75">
        <v>86.8833333333333</v>
      </c>
      <c r="D15902" s="75">
        <v>85.0</v>
      </c>
      <c r="E15902" s="75">
        <v>91.5333333333333</v>
      </c>
    </row>
    <row r="15903" ht="15.75" customHeight="1">
      <c r="A15903" s="13">
        <v>42290.677083333336</v>
      </c>
      <c r="B15903" s="75">
        <v>78.1</v>
      </c>
      <c r="C15903" s="75">
        <v>86.6333333333333</v>
      </c>
      <c r="D15903" s="75">
        <v>85.0</v>
      </c>
      <c r="E15903" s="75">
        <v>90.5333333333333</v>
      </c>
    </row>
    <row r="15904" ht="15.75" customHeight="1">
      <c r="A15904" s="13">
        <v>42290.6875</v>
      </c>
      <c r="B15904" s="75">
        <v>76.6</v>
      </c>
      <c r="C15904" s="75">
        <v>86.3833333333333</v>
      </c>
      <c r="D15904" s="75">
        <v>85.0</v>
      </c>
      <c r="E15904" s="75">
        <v>89.5333333333333</v>
      </c>
    </row>
    <row r="15905" ht="15.75" customHeight="1">
      <c r="A15905" s="13">
        <v>42290.697916666664</v>
      </c>
      <c r="B15905" s="75">
        <v>75.1</v>
      </c>
      <c r="C15905" s="75">
        <v>86.1333333333333</v>
      </c>
      <c r="D15905" s="75">
        <v>85.0</v>
      </c>
      <c r="E15905" s="75">
        <v>88.5333333333333</v>
      </c>
    </row>
    <row r="15906" ht="15.75" customHeight="1">
      <c r="A15906" s="13">
        <v>42290.708333333336</v>
      </c>
      <c r="B15906" s="75">
        <v>73.8</v>
      </c>
      <c r="C15906" s="75">
        <v>85.4166666666667</v>
      </c>
      <c r="D15906" s="75">
        <v>84.5333333333333</v>
      </c>
      <c r="E15906" s="75">
        <v>87.7666666666667</v>
      </c>
    </row>
    <row r="15907" ht="15.75" customHeight="1">
      <c r="A15907" s="13">
        <v>42290.71875</v>
      </c>
      <c r="B15907" s="75">
        <v>73.05</v>
      </c>
      <c r="C15907" s="75">
        <v>84.1666666666667</v>
      </c>
      <c r="D15907" s="75">
        <v>83.5333333333333</v>
      </c>
      <c r="E15907" s="75">
        <v>87.2666666666667</v>
      </c>
    </row>
    <row r="15908" ht="15.75" customHeight="1">
      <c r="A15908" s="13">
        <v>42290.729166666664</v>
      </c>
      <c r="B15908" s="75">
        <v>72.3</v>
      </c>
      <c r="C15908" s="75">
        <v>82.9166666666667</v>
      </c>
      <c r="D15908" s="75">
        <v>82.5333333333333</v>
      </c>
      <c r="E15908" s="75">
        <v>86.7666666666667</v>
      </c>
    </row>
    <row r="15909" ht="15.75" customHeight="1">
      <c r="A15909" s="13">
        <v>42290.739583333336</v>
      </c>
      <c r="B15909" s="75">
        <v>71.55</v>
      </c>
      <c r="C15909" s="75">
        <v>81.6666666666667</v>
      </c>
      <c r="D15909" s="75">
        <v>81.5333333333333</v>
      </c>
      <c r="E15909" s="75">
        <v>86.2666666666667</v>
      </c>
    </row>
    <row r="15910" ht="15.75" customHeight="1">
      <c r="A15910" s="13">
        <v>42290.75</v>
      </c>
      <c r="B15910" s="75">
        <v>70.9333333333333</v>
      </c>
      <c r="C15910" s="75">
        <v>80.65</v>
      </c>
      <c r="D15910" s="75">
        <v>80.0666666666667</v>
      </c>
      <c r="E15910" s="75">
        <v>85.8833333333333</v>
      </c>
    </row>
    <row r="15911" ht="15.75" customHeight="1">
      <c r="A15911" s="13">
        <v>42290.760416666664</v>
      </c>
      <c r="B15911" s="75">
        <v>70.6833333333333</v>
      </c>
      <c r="C15911" s="75">
        <v>79.9</v>
      </c>
      <c r="D15911" s="75">
        <v>78.0666666666667</v>
      </c>
      <c r="E15911" s="75">
        <v>85.6333333333333</v>
      </c>
    </row>
    <row r="15912" ht="15.75" customHeight="1">
      <c r="A15912" s="13">
        <v>42290.770833333336</v>
      </c>
      <c r="B15912" s="75">
        <v>70.4333333333333</v>
      </c>
      <c r="C15912" s="75">
        <v>79.15</v>
      </c>
      <c r="D15912" s="75">
        <v>76.0666666666667</v>
      </c>
      <c r="E15912" s="75">
        <v>85.3833333333333</v>
      </c>
    </row>
    <row r="15913" ht="15.75" customHeight="1">
      <c r="A15913" s="13">
        <v>42290.78125</v>
      </c>
      <c r="B15913" s="75">
        <v>70.1833333333333</v>
      </c>
      <c r="C15913" s="75">
        <v>78.4</v>
      </c>
      <c r="D15913" s="75">
        <v>74.0666666666667</v>
      </c>
      <c r="E15913" s="75">
        <v>85.1333333333333</v>
      </c>
    </row>
    <row r="15914" ht="15.75" customHeight="1">
      <c r="A15914" s="13">
        <v>42290.791666666664</v>
      </c>
      <c r="B15914" s="75">
        <v>69.8666666666667</v>
      </c>
      <c r="C15914" s="75">
        <v>77.65</v>
      </c>
      <c r="D15914" s="75">
        <v>73.0</v>
      </c>
      <c r="E15914" s="75">
        <v>84.65</v>
      </c>
    </row>
    <row r="15915" ht="15.75" customHeight="1">
      <c r="A15915" s="13">
        <v>42290.802083333336</v>
      </c>
      <c r="B15915" s="75">
        <v>69.3666666666667</v>
      </c>
      <c r="C15915" s="75">
        <v>76.9</v>
      </c>
      <c r="D15915" s="75">
        <v>73.0</v>
      </c>
      <c r="E15915" s="75">
        <v>83.9</v>
      </c>
    </row>
    <row r="15916" ht="15.75" customHeight="1">
      <c r="A15916" s="13">
        <v>42290.8125</v>
      </c>
      <c r="B15916" s="75">
        <v>68.8666666666667</v>
      </c>
      <c r="C15916" s="75">
        <v>76.15</v>
      </c>
      <c r="D15916" s="75">
        <v>73.0</v>
      </c>
      <c r="E15916" s="75">
        <v>83.15</v>
      </c>
    </row>
    <row r="15917" ht="15.75" customHeight="1">
      <c r="A15917" s="13">
        <v>42290.822916666664</v>
      </c>
      <c r="B15917" s="75">
        <v>68.3666666666667</v>
      </c>
      <c r="C15917" s="75">
        <v>75.4</v>
      </c>
      <c r="D15917" s="75">
        <v>73.0</v>
      </c>
      <c r="E15917" s="75">
        <v>82.4</v>
      </c>
    </row>
    <row r="15918" ht="15.75" customHeight="1">
      <c r="A15918" s="13">
        <v>42290.833333333336</v>
      </c>
      <c r="B15918" s="75">
        <v>68.0</v>
      </c>
      <c r="C15918" s="75">
        <v>74.7666666666667</v>
      </c>
      <c r="D15918" s="75">
        <v>72.5333333333333</v>
      </c>
      <c r="E15918" s="75">
        <v>81.8833333333333</v>
      </c>
    </row>
    <row r="15919" ht="15.75" customHeight="1">
      <c r="A15919" s="13">
        <v>42290.84375</v>
      </c>
      <c r="B15919" s="75">
        <v>68.0</v>
      </c>
      <c r="C15919" s="75">
        <v>74.2666666666667</v>
      </c>
      <c r="D15919" s="75">
        <v>71.5333333333333</v>
      </c>
      <c r="E15919" s="75">
        <v>81.6333333333333</v>
      </c>
    </row>
    <row r="15920" ht="15.75" customHeight="1">
      <c r="A15920" s="13">
        <v>42290.854166666664</v>
      </c>
      <c r="B15920" s="75">
        <v>68.0</v>
      </c>
      <c r="C15920" s="75">
        <v>73.7666666666667</v>
      </c>
      <c r="D15920" s="75">
        <v>70.5333333333333</v>
      </c>
      <c r="E15920" s="75">
        <v>81.3833333333333</v>
      </c>
    </row>
    <row r="15921" ht="15.75" customHeight="1">
      <c r="A15921" s="13">
        <v>42290.864583333336</v>
      </c>
      <c r="B15921" s="75">
        <v>68.0</v>
      </c>
      <c r="C15921" s="75">
        <v>73.2666666666667</v>
      </c>
      <c r="D15921" s="75">
        <v>69.5333333333333</v>
      </c>
      <c r="E15921" s="75">
        <v>81.1333333333333</v>
      </c>
    </row>
    <row r="15922" ht="15.75" customHeight="1">
      <c r="A15922" s="13">
        <v>42290.875</v>
      </c>
      <c r="B15922" s="75">
        <v>68.0</v>
      </c>
      <c r="C15922" s="75">
        <v>72.8833333333333</v>
      </c>
      <c r="D15922" s="75">
        <v>68.8833333333333</v>
      </c>
      <c r="E15922" s="75">
        <v>80.7666666666667</v>
      </c>
    </row>
    <row r="15923" ht="15.75" customHeight="1">
      <c r="A15923" s="13">
        <v>42290.885416666664</v>
      </c>
      <c r="B15923" s="75">
        <v>68.0</v>
      </c>
      <c r="C15923" s="75">
        <v>72.6333333333333</v>
      </c>
      <c r="D15923" s="75">
        <v>68.6333333333333</v>
      </c>
      <c r="E15923" s="75">
        <v>80.2666666666667</v>
      </c>
    </row>
    <row r="15924" ht="15.75" customHeight="1">
      <c r="A15924" s="13">
        <v>42290.895833333336</v>
      </c>
      <c r="B15924" s="75">
        <v>68.0</v>
      </c>
      <c r="C15924" s="75">
        <v>72.3833333333333</v>
      </c>
      <c r="D15924" s="75">
        <v>68.3833333333333</v>
      </c>
      <c r="E15924" s="75">
        <v>79.7666666666667</v>
      </c>
    </row>
    <row r="15925" ht="15.75" customHeight="1">
      <c r="A15925" s="13">
        <v>42290.90625</v>
      </c>
      <c r="B15925" s="75">
        <v>68.0</v>
      </c>
      <c r="C15925" s="75">
        <v>72.1333333333333</v>
      </c>
      <c r="D15925" s="75">
        <v>68.1333333333333</v>
      </c>
      <c r="E15925" s="75">
        <v>79.2666666666667</v>
      </c>
    </row>
    <row r="15926" ht="15.75" customHeight="1">
      <c r="A15926" s="13">
        <v>42290.916666666664</v>
      </c>
      <c r="B15926" s="75">
        <v>67.8666666666667</v>
      </c>
      <c r="C15926" s="75">
        <v>71.8833333333333</v>
      </c>
      <c r="D15926" s="75">
        <v>68.1166666666667</v>
      </c>
      <c r="E15926" s="75">
        <v>78.7666666666667</v>
      </c>
    </row>
    <row r="15927" ht="15.75" customHeight="1">
      <c r="A15927" s="13">
        <v>42290.927083333336</v>
      </c>
      <c r="B15927" s="75">
        <v>67.3666666666667</v>
      </c>
      <c r="C15927" s="75">
        <v>71.6333333333333</v>
      </c>
      <c r="D15927" s="75">
        <v>68.3666666666667</v>
      </c>
      <c r="E15927" s="75">
        <v>78.2666666666667</v>
      </c>
    </row>
    <row r="15928" ht="15.75" customHeight="1">
      <c r="A15928" s="13">
        <v>42290.9375</v>
      </c>
      <c r="B15928" s="75">
        <v>66.8666666666667</v>
      </c>
      <c r="C15928" s="75">
        <v>71.3833333333333</v>
      </c>
      <c r="D15928" s="75">
        <v>68.6166666666667</v>
      </c>
      <c r="E15928" s="75">
        <v>77.7666666666667</v>
      </c>
    </row>
    <row r="15929" ht="15.75" customHeight="1">
      <c r="A15929" s="13">
        <v>42290.947916666664</v>
      </c>
      <c r="B15929" s="75">
        <v>66.3666666666667</v>
      </c>
      <c r="C15929" s="75">
        <v>71.1333333333333</v>
      </c>
      <c r="D15929" s="75">
        <v>68.8666666666667</v>
      </c>
      <c r="E15929" s="75">
        <v>77.2666666666667</v>
      </c>
    </row>
    <row r="15930" ht="15.75" customHeight="1">
      <c r="A15930" s="13">
        <v>42290.958333333336</v>
      </c>
      <c r="B15930" s="75">
        <v>65.9333333333333</v>
      </c>
      <c r="C15930" s="75">
        <v>70.65</v>
      </c>
      <c r="D15930" s="75">
        <v>69.0</v>
      </c>
      <c r="E15930" s="75">
        <v>76.8833333333333</v>
      </c>
    </row>
    <row r="15931" ht="15.75" customHeight="1">
      <c r="A15931" s="13">
        <v>42290.96875</v>
      </c>
      <c r="B15931" s="75">
        <v>65.6833333333333</v>
      </c>
      <c r="C15931" s="75">
        <v>69.9</v>
      </c>
      <c r="D15931" s="75">
        <v>69.0</v>
      </c>
      <c r="E15931" s="75">
        <v>76.6333333333333</v>
      </c>
    </row>
    <row r="15932" ht="15.75" customHeight="1">
      <c r="A15932" s="13">
        <v>42290.979166666664</v>
      </c>
      <c r="B15932" s="75">
        <v>65.4333333333333</v>
      </c>
      <c r="C15932" s="75">
        <v>69.15</v>
      </c>
      <c r="D15932" s="75">
        <v>69.0</v>
      </c>
      <c r="E15932" s="75">
        <v>76.3833333333333</v>
      </c>
    </row>
    <row r="15933" ht="15.75" customHeight="1">
      <c r="A15933" s="13">
        <v>42290.989583333336</v>
      </c>
      <c r="B15933" s="75">
        <v>65.1833333333333</v>
      </c>
      <c r="C15933" s="75">
        <v>68.4</v>
      </c>
      <c r="D15933" s="75">
        <v>69.0</v>
      </c>
      <c r="E15933" s="75">
        <v>76.1333333333333</v>
      </c>
    </row>
    <row r="15934" ht="15.75" customHeight="1">
      <c r="A15934" s="13">
        <v>42291.0</v>
      </c>
      <c r="B15934" s="75">
        <v>65.0</v>
      </c>
      <c r="C15934" s="75">
        <v>68.0</v>
      </c>
      <c r="D15934" s="75">
        <v>68.65</v>
      </c>
      <c r="E15934" s="75">
        <v>75.7666666666667</v>
      </c>
    </row>
    <row r="15935" ht="15.75" customHeight="1">
      <c r="A15935" s="13">
        <v>42291.010416666664</v>
      </c>
      <c r="B15935" s="75">
        <v>65.0</v>
      </c>
      <c r="C15935" s="75">
        <v>68.0</v>
      </c>
      <c r="D15935" s="75">
        <v>67.9</v>
      </c>
      <c r="E15935" s="75">
        <v>75.2666666666667</v>
      </c>
    </row>
    <row r="15936" ht="15.75" customHeight="1">
      <c r="A15936" s="13">
        <v>42291.020833333336</v>
      </c>
      <c r="B15936" s="75">
        <v>65.0</v>
      </c>
      <c r="C15936" s="75">
        <v>68.0</v>
      </c>
      <c r="D15936" s="75">
        <v>67.15</v>
      </c>
      <c r="E15936" s="75">
        <v>74.7666666666667</v>
      </c>
    </row>
    <row r="15937" ht="15.75" customHeight="1">
      <c r="A15937" s="13">
        <v>42291.03125</v>
      </c>
      <c r="B15937" s="75">
        <v>65.0</v>
      </c>
      <c r="C15937" s="75">
        <v>68.0</v>
      </c>
      <c r="D15937" s="75">
        <v>66.4</v>
      </c>
      <c r="E15937" s="75">
        <v>74.2666666666667</v>
      </c>
    </row>
    <row r="15938" ht="15.75" customHeight="1">
      <c r="A15938" s="13">
        <v>42291.041666666664</v>
      </c>
      <c r="B15938" s="75">
        <v>65.0</v>
      </c>
      <c r="C15938" s="75">
        <v>67.8833333333333</v>
      </c>
      <c r="D15938" s="75">
        <v>65.8833333333333</v>
      </c>
      <c r="E15938" s="75">
        <v>73.5333333333333</v>
      </c>
    </row>
    <row r="15939" ht="15.75" customHeight="1">
      <c r="A15939" s="13">
        <v>42291.052083333336</v>
      </c>
      <c r="B15939" s="75">
        <v>65.0</v>
      </c>
      <c r="C15939" s="75">
        <v>67.6333333333333</v>
      </c>
      <c r="D15939" s="75">
        <v>65.6333333333333</v>
      </c>
      <c r="E15939" s="75">
        <v>72.5333333333333</v>
      </c>
    </row>
    <row r="15940" ht="15.75" customHeight="1">
      <c r="A15940" s="13">
        <v>42291.0625</v>
      </c>
      <c r="B15940" s="75">
        <v>65.0</v>
      </c>
      <c r="C15940" s="75">
        <v>67.3833333333333</v>
      </c>
      <c r="D15940" s="75">
        <v>65.3833333333333</v>
      </c>
      <c r="E15940" s="75">
        <v>71.5333333333333</v>
      </c>
    </row>
    <row r="15941" ht="15.75" customHeight="1">
      <c r="A15941" s="13">
        <v>42291.072916666664</v>
      </c>
      <c r="B15941" s="75">
        <v>65.0</v>
      </c>
      <c r="C15941" s="75">
        <v>67.1333333333333</v>
      </c>
      <c r="D15941" s="75">
        <v>65.1333333333333</v>
      </c>
      <c r="E15941" s="75">
        <v>70.5333333333333</v>
      </c>
    </row>
    <row r="15942" ht="15.75" customHeight="1">
      <c r="A15942" s="13">
        <v>42291.083333333336</v>
      </c>
      <c r="B15942" s="75">
        <v>64.8666666666667</v>
      </c>
      <c r="C15942" s="75">
        <v>66.8833333333333</v>
      </c>
      <c r="D15942" s="75">
        <v>65.0</v>
      </c>
      <c r="E15942" s="75">
        <v>69.8833333333333</v>
      </c>
    </row>
    <row r="15943" ht="15.75" customHeight="1">
      <c r="A15943" s="13">
        <v>42291.09375</v>
      </c>
      <c r="B15943" s="75">
        <v>64.3666666666667</v>
      </c>
      <c r="C15943" s="75">
        <v>66.6333333333333</v>
      </c>
      <c r="D15943" s="75">
        <v>65.0</v>
      </c>
      <c r="E15943" s="75">
        <v>69.6333333333333</v>
      </c>
    </row>
    <row r="15944" ht="15.75" customHeight="1">
      <c r="A15944" s="13">
        <v>42291.104166666664</v>
      </c>
      <c r="B15944" s="75">
        <v>63.8666666666667</v>
      </c>
      <c r="C15944" s="75">
        <v>66.3833333333333</v>
      </c>
      <c r="D15944" s="75">
        <v>65.0</v>
      </c>
      <c r="E15944" s="75">
        <v>69.3833333333333</v>
      </c>
    </row>
    <row r="15945" ht="15.75" customHeight="1">
      <c r="A15945" s="13">
        <v>42291.114583333336</v>
      </c>
      <c r="B15945" s="75">
        <v>63.3666666666667</v>
      </c>
      <c r="C15945" s="75">
        <v>66.1333333333333</v>
      </c>
      <c r="D15945" s="75">
        <v>65.0</v>
      </c>
      <c r="E15945" s="75">
        <v>69.1333333333333</v>
      </c>
    </row>
    <row r="15946" ht="15.75" customHeight="1">
      <c r="A15946" s="13">
        <v>42291.125</v>
      </c>
      <c r="B15946" s="75">
        <v>63.0666666666667</v>
      </c>
      <c r="C15946" s="75">
        <v>66.0</v>
      </c>
      <c r="D15946" s="75">
        <v>64.8833333333333</v>
      </c>
      <c r="E15946" s="75">
        <v>68.8833333333333</v>
      </c>
    </row>
    <row r="15947" ht="15.75" customHeight="1">
      <c r="A15947" s="13">
        <v>42291.135416666664</v>
      </c>
      <c r="B15947" s="75">
        <v>63.3166666666667</v>
      </c>
      <c r="C15947" s="75">
        <v>66.0</v>
      </c>
      <c r="D15947" s="75">
        <v>64.6333333333333</v>
      </c>
      <c r="E15947" s="75">
        <v>68.6333333333333</v>
      </c>
    </row>
    <row r="15948" ht="15.75" customHeight="1">
      <c r="A15948" s="13">
        <v>42291.145833333336</v>
      </c>
      <c r="B15948" s="75">
        <v>63.5666666666667</v>
      </c>
      <c r="C15948" s="75">
        <v>66.0</v>
      </c>
      <c r="D15948" s="75">
        <v>64.3833333333333</v>
      </c>
      <c r="E15948" s="75">
        <v>68.3833333333333</v>
      </c>
    </row>
    <row r="15949" ht="15.75" customHeight="1">
      <c r="A15949" s="13">
        <v>42291.15625</v>
      </c>
      <c r="B15949" s="75">
        <v>63.8166666666667</v>
      </c>
      <c r="C15949" s="75">
        <v>66.0</v>
      </c>
      <c r="D15949" s="75">
        <v>64.1333333333333</v>
      </c>
      <c r="E15949" s="75">
        <v>68.1333333333333</v>
      </c>
    </row>
    <row r="15950" ht="15.75" customHeight="1">
      <c r="A15950" s="13">
        <v>42291.166666666664</v>
      </c>
      <c r="B15950" s="75">
        <v>63.9333333333333</v>
      </c>
      <c r="C15950" s="75">
        <v>65.8833333333333</v>
      </c>
      <c r="D15950" s="75">
        <v>63.7666666666667</v>
      </c>
      <c r="E15950" s="75">
        <v>68.1166666666667</v>
      </c>
    </row>
    <row r="15951" ht="15.75" customHeight="1">
      <c r="A15951" s="13">
        <v>42291.177083333336</v>
      </c>
      <c r="B15951" s="75">
        <v>63.6833333333333</v>
      </c>
      <c r="C15951" s="75">
        <v>65.6333333333333</v>
      </c>
      <c r="D15951" s="75">
        <v>63.2666666666667</v>
      </c>
      <c r="E15951" s="75">
        <v>68.3666666666667</v>
      </c>
    </row>
    <row r="15952" ht="15.75" customHeight="1">
      <c r="A15952" s="13">
        <v>42291.1875</v>
      </c>
      <c r="B15952" s="75">
        <v>63.4333333333333</v>
      </c>
      <c r="C15952" s="75">
        <v>65.3833333333333</v>
      </c>
      <c r="D15952" s="75">
        <v>62.7666666666667</v>
      </c>
      <c r="E15952" s="75">
        <v>68.6166666666667</v>
      </c>
    </row>
    <row r="15953" ht="15.75" customHeight="1">
      <c r="A15953" s="13">
        <v>42291.197916666664</v>
      </c>
      <c r="B15953" s="75">
        <v>63.1833333333333</v>
      </c>
      <c r="C15953" s="75">
        <v>65.1333333333333</v>
      </c>
      <c r="D15953" s="75">
        <v>62.2666666666667</v>
      </c>
      <c r="E15953" s="75">
        <v>68.8666666666667</v>
      </c>
    </row>
    <row r="15954" ht="15.75" customHeight="1">
      <c r="A15954" s="13">
        <v>42291.208333333336</v>
      </c>
      <c r="B15954" s="75">
        <v>63.0</v>
      </c>
      <c r="C15954" s="75">
        <v>64.8833333333333</v>
      </c>
      <c r="D15954" s="75">
        <v>62.0</v>
      </c>
      <c r="E15954" s="75">
        <v>68.8833333333333</v>
      </c>
    </row>
    <row r="15955" ht="15.75" customHeight="1">
      <c r="A15955" s="13">
        <v>42291.21875</v>
      </c>
      <c r="B15955" s="75">
        <v>63.0</v>
      </c>
      <c r="C15955" s="75">
        <v>64.6333333333333</v>
      </c>
      <c r="D15955" s="75">
        <v>62.0</v>
      </c>
      <c r="E15955" s="75">
        <v>68.6333333333333</v>
      </c>
    </row>
    <row r="15956" ht="15.75" customHeight="1">
      <c r="A15956" s="13">
        <v>42291.229166666664</v>
      </c>
      <c r="B15956" s="75">
        <v>63.0</v>
      </c>
      <c r="C15956" s="75">
        <v>64.3833333333333</v>
      </c>
      <c r="D15956" s="75">
        <v>62.0</v>
      </c>
      <c r="E15956" s="75">
        <v>68.3833333333333</v>
      </c>
    </row>
    <row r="15957" ht="15.75" customHeight="1">
      <c r="A15957" s="13">
        <v>42291.239583333336</v>
      </c>
      <c r="B15957" s="75">
        <v>63.0</v>
      </c>
      <c r="C15957" s="75">
        <v>64.1333333333333</v>
      </c>
      <c r="D15957" s="75">
        <v>62.0</v>
      </c>
      <c r="E15957" s="75">
        <v>68.1333333333333</v>
      </c>
    </row>
    <row r="15958" ht="15.75" customHeight="1">
      <c r="A15958" s="13">
        <v>42291.25</v>
      </c>
      <c r="B15958" s="75">
        <v>63.0666666666667</v>
      </c>
      <c r="C15958" s="75">
        <v>64.0</v>
      </c>
      <c r="D15958" s="75">
        <v>61.8833333333333</v>
      </c>
      <c r="E15958" s="75">
        <v>68.1166666666667</v>
      </c>
    </row>
    <row r="15959" ht="15.75" customHeight="1">
      <c r="A15959" s="13">
        <v>42291.260416666664</v>
      </c>
      <c r="B15959" s="75">
        <v>63.3166666666667</v>
      </c>
      <c r="C15959" s="75">
        <v>64.0</v>
      </c>
      <c r="D15959" s="75">
        <v>61.6333333333333</v>
      </c>
      <c r="E15959" s="75">
        <v>68.3666666666667</v>
      </c>
    </row>
    <row r="15960" ht="15.75" customHeight="1">
      <c r="A15960" s="13">
        <v>42291.270833333336</v>
      </c>
      <c r="B15960" s="75">
        <v>63.5666666666667</v>
      </c>
      <c r="C15960" s="75">
        <v>64.0</v>
      </c>
      <c r="D15960" s="75">
        <v>61.3833333333333</v>
      </c>
      <c r="E15960" s="75">
        <v>68.6166666666667</v>
      </c>
    </row>
    <row r="15961" ht="15.75" customHeight="1">
      <c r="A15961" s="13">
        <v>42291.28125</v>
      </c>
      <c r="B15961" s="75">
        <v>63.8166666666667</v>
      </c>
      <c r="C15961" s="75">
        <v>64.0</v>
      </c>
      <c r="D15961" s="75">
        <v>61.1333333333333</v>
      </c>
      <c r="E15961" s="75">
        <v>68.8666666666667</v>
      </c>
    </row>
    <row r="15962" ht="15.75" customHeight="1">
      <c r="A15962" s="13">
        <v>42291.291666666664</v>
      </c>
      <c r="B15962" s="75">
        <v>64.1333333333333</v>
      </c>
      <c r="C15962" s="75">
        <v>64.2333333333333</v>
      </c>
      <c r="D15962" s="75">
        <v>61.7</v>
      </c>
      <c r="E15962" s="75">
        <v>69.35</v>
      </c>
    </row>
    <row r="15963" ht="15.75" customHeight="1">
      <c r="A15963" s="13">
        <v>42291.302083333336</v>
      </c>
      <c r="B15963" s="75">
        <v>64.6333333333333</v>
      </c>
      <c r="C15963" s="75">
        <v>64.7333333333333</v>
      </c>
      <c r="D15963" s="75">
        <v>63.2</v>
      </c>
      <c r="E15963" s="75">
        <v>70.1</v>
      </c>
    </row>
    <row r="15964" ht="15.75" customHeight="1">
      <c r="A15964" s="13">
        <v>42291.3125</v>
      </c>
      <c r="B15964" s="75">
        <v>65.1333333333333</v>
      </c>
      <c r="C15964" s="75">
        <v>65.2333333333333</v>
      </c>
      <c r="D15964" s="75">
        <v>64.7</v>
      </c>
      <c r="E15964" s="75">
        <v>70.85</v>
      </c>
    </row>
    <row r="15965" ht="15.75" customHeight="1">
      <c r="A15965" s="13">
        <v>42291.322916666664</v>
      </c>
      <c r="B15965" s="75">
        <v>65.6333333333333</v>
      </c>
      <c r="C15965" s="75">
        <v>65.7333333333333</v>
      </c>
      <c r="D15965" s="75">
        <v>66.2</v>
      </c>
      <c r="E15965" s="75">
        <v>71.6</v>
      </c>
    </row>
    <row r="15966" ht="15.75" customHeight="1">
      <c r="A15966" s="13">
        <v>42291.333333333336</v>
      </c>
      <c r="B15966" s="75">
        <v>66.2666666666667</v>
      </c>
      <c r="C15966" s="75">
        <v>66.5833333333333</v>
      </c>
      <c r="D15966" s="75">
        <v>67.4666666666667</v>
      </c>
      <c r="E15966" s="75">
        <v>72.5833333333333</v>
      </c>
    </row>
    <row r="15967" ht="15.75" customHeight="1">
      <c r="A15967" s="13">
        <v>42291.34375</v>
      </c>
      <c r="B15967" s="75">
        <v>67.2666666666667</v>
      </c>
      <c r="C15967" s="75">
        <v>67.8333333333333</v>
      </c>
      <c r="D15967" s="75">
        <v>68.4666666666667</v>
      </c>
      <c r="E15967" s="75">
        <v>73.8333333333333</v>
      </c>
    </row>
    <row r="15968" ht="15.75" customHeight="1">
      <c r="A15968" s="13">
        <v>42291.354166666664</v>
      </c>
      <c r="B15968" s="75">
        <v>68.2666666666667</v>
      </c>
      <c r="C15968" s="75">
        <v>69.0833333333333</v>
      </c>
      <c r="D15968" s="75">
        <v>69.4666666666667</v>
      </c>
      <c r="E15968" s="75">
        <v>75.0833333333333</v>
      </c>
    </row>
    <row r="15969" ht="15.75" customHeight="1">
      <c r="A15969" s="13">
        <v>42291.364583333336</v>
      </c>
      <c r="B15969" s="75">
        <v>69.2666666666667</v>
      </c>
      <c r="C15969" s="75">
        <v>70.3333333333333</v>
      </c>
      <c r="D15969" s="75">
        <v>70.4666666666667</v>
      </c>
      <c r="E15969" s="75">
        <v>76.3333333333333</v>
      </c>
    </row>
    <row r="15970" ht="15.75" customHeight="1">
      <c r="A15970" s="13">
        <v>42291.375</v>
      </c>
      <c r="B15970" s="75">
        <v>70.0666666666667</v>
      </c>
      <c r="C15970" s="75">
        <v>71.4666666666667</v>
      </c>
      <c r="D15970" s="75">
        <v>71.8235294117647</v>
      </c>
      <c r="E15970" s="75">
        <v>77.4666666666667</v>
      </c>
    </row>
    <row r="15971" ht="15.75" customHeight="1">
      <c r="A15971" s="13">
        <v>42291.385416666664</v>
      </c>
      <c r="B15971" s="75">
        <v>70.3166666666667</v>
      </c>
      <c r="C15971" s="75">
        <v>72.4666666666667</v>
      </c>
      <c r="D15971" s="75">
        <v>73.5882352941177</v>
      </c>
      <c r="E15971" s="75">
        <v>78.4666666666667</v>
      </c>
    </row>
    <row r="15972" ht="15.75" customHeight="1">
      <c r="A15972" s="13">
        <v>42291.395833333336</v>
      </c>
      <c r="B15972" s="75">
        <v>70.5666666666667</v>
      </c>
      <c r="C15972" s="75">
        <v>73.4666666666667</v>
      </c>
      <c r="D15972" s="75">
        <v>75.3461538461538</v>
      </c>
      <c r="E15972" s="75">
        <v>79.4666666666667</v>
      </c>
    </row>
    <row r="15973" ht="15.75" customHeight="1">
      <c r="A15973" s="13">
        <v>42291.40625</v>
      </c>
      <c r="B15973" s="75">
        <v>70.8166666666667</v>
      </c>
      <c r="C15973" s="75">
        <v>74.4666666666667</v>
      </c>
      <c r="D15973" s="75">
        <v>77.0769230769231</v>
      </c>
      <c r="E15973" s="75">
        <v>80.4666666666667</v>
      </c>
    </row>
    <row r="15974" ht="15.75" customHeight="1">
      <c r="A15974" s="13">
        <v>42291.416666666664</v>
      </c>
      <c r="B15974" s="75">
        <v>71.1333333333333</v>
      </c>
      <c r="C15974" s="75">
        <v>75.4666666666667</v>
      </c>
      <c r="D15974" s="75">
        <v>78.5833333333333</v>
      </c>
      <c r="E15974" s="75">
        <v>81.2333333333333</v>
      </c>
    </row>
    <row r="15975" ht="15.75" customHeight="1">
      <c r="A15975" s="13">
        <v>42291.427083333336</v>
      </c>
      <c r="B15975" s="75">
        <v>71.6333333333333</v>
      </c>
      <c r="C15975" s="75">
        <v>76.4666666666667</v>
      </c>
      <c r="D15975" s="75">
        <v>79.8333333333333</v>
      </c>
      <c r="E15975" s="75">
        <v>81.7333333333333</v>
      </c>
    </row>
    <row r="15976" ht="15.75" customHeight="1">
      <c r="A15976" s="13">
        <v>42291.4375</v>
      </c>
      <c r="B15976" s="75">
        <v>72.1333333333333</v>
      </c>
      <c r="C15976" s="75">
        <v>77.4666666666667</v>
      </c>
      <c r="D15976" s="75">
        <v>81.0833333333333</v>
      </c>
      <c r="E15976" s="75">
        <v>82.2333333333333</v>
      </c>
    </row>
    <row r="15977" ht="15.75" customHeight="1">
      <c r="A15977" s="13">
        <v>42291.447916666664</v>
      </c>
      <c r="B15977" s="75">
        <v>72.6333333333333</v>
      </c>
      <c r="C15977" s="75">
        <v>78.4666666666667</v>
      </c>
      <c r="D15977" s="75">
        <v>82.3333333333333</v>
      </c>
      <c r="E15977" s="75">
        <v>82.7333333333333</v>
      </c>
    </row>
    <row r="15978" ht="15.75" customHeight="1">
      <c r="A15978" s="13">
        <v>42291.458333333336</v>
      </c>
      <c r="B15978" s="75">
        <v>73.0</v>
      </c>
      <c r="C15978" s="75">
        <v>79.0</v>
      </c>
      <c r="D15978" s="75">
        <v>83.35</v>
      </c>
      <c r="E15978" s="75">
        <v>83.2333333333333</v>
      </c>
    </row>
    <row r="15979" ht="15.75" customHeight="1">
      <c r="A15979" s="13">
        <v>42291.46875</v>
      </c>
      <c r="B15979" s="75">
        <v>73.0</v>
      </c>
      <c r="C15979" s="75">
        <v>79.0</v>
      </c>
      <c r="D15979" s="75">
        <v>84.1</v>
      </c>
      <c r="E15979" s="75">
        <v>83.7333333333333</v>
      </c>
    </row>
    <row r="15980" ht="15.75" customHeight="1">
      <c r="A15980" s="13">
        <v>42291.479166666664</v>
      </c>
      <c r="B15980" s="75">
        <v>73.0</v>
      </c>
      <c r="C15980" s="75">
        <v>79.0</v>
      </c>
      <c r="D15980" s="75">
        <v>84.85</v>
      </c>
      <c r="E15980" s="75">
        <v>84.2333333333333</v>
      </c>
    </row>
    <row r="15981" ht="15.75" customHeight="1">
      <c r="A15981" s="13">
        <v>42291.489583333336</v>
      </c>
      <c r="B15981" s="75">
        <v>73.0</v>
      </c>
      <c r="C15981" s="75">
        <v>79.0</v>
      </c>
      <c r="D15981" s="75">
        <v>85.6</v>
      </c>
      <c r="E15981" s="75">
        <v>84.7333333333333</v>
      </c>
    </row>
    <row r="15982" ht="15.75" customHeight="1">
      <c r="A15982" s="13">
        <v>42291.5</v>
      </c>
      <c r="B15982" s="75">
        <v>73.1333333333333</v>
      </c>
      <c r="C15982" s="75">
        <v>79.2333333333333</v>
      </c>
      <c r="D15982" s="75">
        <v>86.2333333333333</v>
      </c>
      <c r="E15982" s="75">
        <v>85.1166666666667</v>
      </c>
    </row>
    <row r="15983" ht="15.75" customHeight="1">
      <c r="A15983" s="13">
        <v>42291.510416666664</v>
      </c>
      <c r="B15983" s="75">
        <v>73.6333333333333</v>
      </c>
      <c r="C15983" s="75">
        <v>79.7333333333333</v>
      </c>
      <c r="D15983" s="75">
        <v>86.7333333333333</v>
      </c>
      <c r="E15983" s="75">
        <v>85.3666666666667</v>
      </c>
    </row>
    <row r="15984" ht="15.75" customHeight="1">
      <c r="A15984" s="13">
        <v>42291.520833333336</v>
      </c>
      <c r="B15984" s="75">
        <v>74.1333333333333</v>
      </c>
      <c r="C15984" s="75">
        <v>80.2333333333333</v>
      </c>
      <c r="D15984" s="75">
        <v>87.2333333333333</v>
      </c>
      <c r="E15984" s="75">
        <v>85.6166666666667</v>
      </c>
    </row>
    <row r="15985" ht="15.75" customHeight="1">
      <c r="A15985" s="13">
        <v>42291.53125</v>
      </c>
      <c r="B15985" s="75">
        <v>74.6333333333333</v>
      </c>
      <c r="C15985" s="75">
        <v>80.7333333333333</v>
      </c>
      <c r="D15985" s="75">
        <v>87.7333333333333</v>
      </c>
      <c r="E15985" s="75">
        <v>85.8666666666667</v>
      </c>
    </row>
    <row r="15986" ht="15.75" customHeight="1">
      <c r="A15986" s="13">
        <v>42291.541666666664</v>
      </c>
      <c r="B15986" s="75">
        <v>74.8139534883721</v>
      </c>
      <c r="C15986" s="75">
        <v>81.2333333333333</v>
      </c>
      <c r="D15986" s="75">
        <v>88.2333333333333</v>
      </c>
      <c r="E15986" s="75">
        <v>86.1166666666667</v>
      </c>
    </row>
    <row r="15987" ht="15.75" customHeight="1">
      <c r="A15987" s="13">
        <v>42291.552083333336</v>
      </c>
      <c r="B15987" s="75">
        <v>74.1162790697674</v>
      </c>
      <c r="C15987" s="75">
        <v>81.7333333333333</v>
      </c>
      <c r="D15987" s="75">
        <v>88.7333333333333</v>
      </c>
      <c r="E15987" s="75">
        <v>86.3666666666667</v>
      </c>
    </row>
    <row r="15988" ht="15.75" customHeight="1">
      <c r="A15988" s="13">
        <v>42291.5625</v>
      </c>
      <c r="B15988" s="75">
        <v>73.4186046511628</v>
      </c>
      <c r="C15988" s="75">
        <v>82.2333333333333</v>
      </c>
      <c r="D15988" s="75">
        <v>89.2333333333333</v>
      </c>
      <c r="E15988" s="75">
        <v>86.6166666666667</v>
      </c>
    </row>
    <row r="15989" ht="15.75" customHeight="1">
      <c r="A15989" s="13">
        <v>42291.572916666664</v>
      </c>
      <c r="B15989" s="75">
        <v>73.7058823529412</v>
      </c>
      <c r="C15989" s="75">
        <v>82.7333333333333</v>
      </c>
      <c r="D15989" s="75">
        <v>89.7333333333333</v>
      </c>
      <c r="E15989" s="75">
        <v>86.8666666666667</v>
      </c>
    </row>
    <row r="15990" ht="15.75" customHeight="1">
      <c r="A15990" s="13">
        <v>42291.583333333336</v>
      </c>
      <c r="B15990" s="75">
        <v>75.1333333333333</v>
      </c>
      <c r="C15990" s="75">
        <v>82.8833333333333</v>
      </c>
      <c r="D15990" s="75">
        <v>90.1166666666667</v>
      </c>
      <c r="E15990" s="75">
        <v>87.2333333333333</v>
      </c>
    </row>
    <row r="15991" ht="15.75" customHeight="1">
      <c r="A15991" s="13">
        <v>42291.59375</v>
      </c>
      <c r="B15991" s="75">
        <v>75.6333333333333</v>
      </c>
      <c r="C15991" s="75">
        <v>82.6333333333333</v>
      </c>
      <c r="D15991" s="75">
        <v>90.3666666666667</v>
      </c>
      <c r="E15991" s="75">
        <v>87.7333333333333</v>
      </c>
    </row>
    <row r="15992" ht="15.75" customHeight="1">
      <c r="A15992" s="13">
        <v>42291.604166666664</v>
      </c>
      <c r="B15992" s="75">
        <v>76.1333333333333</v>
      </c>
      <c r="C15992" s="75">
        <v>82.3833333333333</v>
      </c>
      <c r="D15992" s="75">
        <v>90.6166666666667</v>
      </c>
      <c r="E15992" s="75">
        <v>88.2333333333333</v>
      </c>
    </row>
    <row r="15993" ht="15.75" customHeight="1">
      <c r="A15993" s="13">
        <v>42291.614583333336</v>
      </c>
      <c r="B15993" s="75">
        <v>76.6333333333333</v>
      </c>
      <c r="C15993" s="75">
        <v>82.1333333333333</v>
      </c>
      <c r="D15993" s="75">
        <v>90.8666666666667</v>
      </c>
      <c r="E15993" s="75">
        <v>88.7333333333333</v>
      </c>
    </row>
    <row r="15994" ht="15.75" customHeight="1">
      <c r="A15994" s="13">
        <v>42291.625</v>
      </c>
      <c r="B15994" s="75">
        <v>77.0</v>
      </c>
      <c r="C15994" s="75">
        <v>81.7666666666667</v>
      </c>
      <c r="D15994" s="75">
        <v>91.0</v>
      </c>
      <c r="E15994" s="75">
        <v>88.8833333333333</v>
      </c>
    </row>
    <row r="15995" ht="15.75" customHeight="1">
      <c r="A15995" s="13">
        <v>42291.635416666664</v>
      </c>
      <c r="B15995" s="75">
        <v>77.0</v>
      </c>
      <c r="C15995" s="75">
        <v>81.2666666666667</v>
      </c>
      <c r="D15995" s="75">
        <v>91.0</v>
      </c>
      <c r="E15995" s="75">
        <v>88.6333333333333</v>
      </c>
    </row>
    <row r="15996" ht="15.75" customHeight="1">
      <c r="A15996" s="13">
        <v>42291.645833333336</v>
      </c>
      <c r="B15996" s="75">
        <v>77.0</v>
      </c>
      <c r="C15996" s="75">
        <v>80.7666666666667</v>
      </c>
      <c r="D15996" s="75">
        <v>91.0</v>
      </c>
      <c r="E15996" s="75">
        <v>88.3833333333333</v>
      </c>
    </row>
    <row r="15997" ht="15.75" customHeight="1">
      <c r="A15997" s="13">
        <v>42291.65625</v>
      </c>
      <c r="B15997" s="75">
        <v>77.0</v>
      </c>
      <c r="C15997" s="75">
        <v>80.2666666666667</v>
      </c>
      <c r="D15997" s="75">
        <v>91.0</v>
      </c>
      <c r="E15997" s="75">
        <v>88.1333333333333</v>
      </c>
    </row>
    <row r="15998" ht="15.75" customHeight="1">
      <c r="A15998" s="13">
        <v>42291.666666666664</v>
      </c>
      <c r="B15998" s="75">
        <v>76.9333333333333</v>
      </c>
      <c r="C15998" s="75">
        <v>79.8833333333333</v>
      </c>
      <c r="D15998" s="75">
        <v>91.0</v>
      </c>
      <c r="E15998" s="75">
        <v>87.8833333333333</v>
      </c>
    </row>
    <row r="15999" ht="15.75" customHeight="1">
      <c r="A15999" s="13">
        <v>42291.677083333336</v>
      </c>
      <c r="B15999" s="75">
        <v>76.6833333333333</v>
      </c>
      <c r="C15999" s="75">
        <v>79.6333333333333</v>
      </c>
      <c r="D15999" s="75">
        <v>91.0</v>
      </c>
      <c r="E15999" s="75">
        <v>87.6333333333333</v>
      </c>
    </row>
    <row r="16000" ht="15.75" customHeight="1">
      <c r="A16000" s="13">
        <v>42291.6875</v>
      </c>
      <c r="B16000" s="75">
        <v>76.4333333333333</v>
      </c>
      <c r="C16000" s="75">
        <v>79.3833333333333</v>
      </c>
      <c r="D16000" s="75">
        <v>91.0</v>
      </c>
      <c r="E16000" s="75">
        <v>87.3833333333333</v>
      </c>
    </row>
    <row r="16001" ht="15.75" customHeight="1">
      <c r="A16001" s="13">
        <v>42291.697916666664</v>
      </c>
      <c r="B16001" s="75">
        <v>76.1833333333333</v>
      </c>
      <c r="C16001" s="75">
        <v>79.1333333333333</v>
      </c>
      <c r="D16001" s="75">
        <v>91.0</v>
      </c>
      <c r="E16001" s="75">
        <v>87.1333333333333</v>
      </c>
    </row>
    <row r="16002" ht="15.75" customHeight="1">
      <c r="A16002" s="13">
        <v>42291.708333333336</v>
      </c>
      <c r="B16002" s="75">
        <v>76.3636363636364</v>
      </c>
      <c r="C16002" s="75">
        <v>78.65</v>
      </c>
      <c r="D16002" s="75">
        <v>90.5333333333333</v>
      </c>
      <c r="E16002" s="75">
        <v>86.65</v>
      </c>
    </row>
    <row r="16003" ht="15.75" customHeight="1">
      <c r="A16003" s="13">
        <v>42291.71875</v>
      </c>
      <c r="B16003" s="75">
        <v>77.7272727272727</v>
      </c>
      <c r="C16003" s="75">
        <v>77.9</v>
      </c>
      <c r="D16003" s="75">
        <v>89.5333333333333</v>
      </c>
      <c r="E16003" s="75">
        <v>85.9</v>
      </c>
    </row>
    <row r="16004" ht="15.75" customHeight="1">
      <c r="A16004" s="13">
        <v>42291.729166666664</v>
      </c>
      <c r="B16004" s="75">
        <v>78.7037037037037</v>
      </c>
      <c r="C16004" s="75">
        <v>77.15</v>
      </c>
      <c r="D16004" s="75">
        <v>88.5333333333333</v>
      </c>
      <c r="E16004" s="75">
        <v>85.15</v>
      </c>
    </row>
    <row r="16005" ht="15.75" customHeight="1">
      <c r="A16005" s="13">
        <v>42291.739583333336</v>
      </c>
      <c r="B16005" s="75">
        <v>74.2592592592593</v>
      </c>
      <c r="C16005" s="75">
        <v>76.4</v>
      </c>
      <c r="D16005" s="75">
        <v>87.5333333333333</v>
      </c>
      <c r="E16005" s="75">
        <v>84.4</v>
      </c>
    </row>
    <row r="16006" ht="15.75" customHeight="1">
      <c r="A16006" s="13">
        <v>42291.75</v>
      </c>
      <c r="B16006" s="75">
        <v>70.4666666666667</v>
      </c>
      <c r="C16006" s="75">
        <v>75.8833333333333</v>
      </c>
      <c r="D16006" s="75">
        <v>86.1833333333333</v>
      </c>
      <c r="E16006" s="75">
        <v>83.65</v>
      </c>
    </row>
    <row r="16007" ht="15.75" customHeight="1">
      <c r="A16007" s="13">
        <v>42291.760416666664</v>
      </c>
      <c r="B16007" s="75">
        <v>68.4666666666667</v>
      </c>
      <c r="C16007" s="75">
        <v>75.6333333333333</v>
      </c>
      <c r="D16007" s="75">
        <v>84.4333333333333</v>
      </c>
      <c r="E16007" s="75">
        <v>82.9</v>
      </c>
    </row>
    <row r="16008" ht="15.75" customHeight="1">
      <c r="A16008" s="13">
        <v>42291.770833333336</v>
      </c>
      <c r="B16008" s="75">
        <v>66.4666666666667</v>
      </c>
      <c r="C16008" s="75">
        <v>75.3833333333333</v>
      </c>
      <c r="D16008" s="75">
        <v>82.6833333333333</v>
      </c>
      <c r="E16008" s="75">
        <v>82.15</v>
      </c>
    </row>
    <row r="16009" ht="15.75" customHeight="1">
      <c r="A16009" s="13">
        <v>42291.78125</v>
      </c>
      <c r="B16009" s="75">
        <v>64.4666666666667</v>
      </c>
      <c r="C16009" s="75">
        <v>75.1333333333333</v>
      </c>
      <c r="D16009" s="75">
        <v>80.9333333333333</v>
      </c>
      <c r="E16009" s="75">
        <v>81.4</v>
      </c>
    </row>
    <row r="16010" ht="15.75" customHeight="1">
      <c r="A16010" s="13">
        <v>42291.791666666664</v>
      </c>
      <c r="B16010" s="75">
        <v>62.9333333333333</v>
      </c>
      <c r="C16010" s="75">
        <v>74.8833333333333</v>
      </c>
      <c r="D16010" s="75">
        <v>79.65</v>
      </c>
      <c r="E16010" s="75">
        <v>80.7666666666667</v>
      </c>
    </row>
    <row r="16011" ht="15.75" customHeight="1">
      <c r="A16011" s="13">
        <v>42291.802083333336</v>
      </c>
      <c r="B16011" s="75">
        <v>62.6833333333333</v>
      </c>
      <c r="C16011" s="75">
        <v>74.6333333333333</v>
      </c>
      <c r="D16011" s="75">
        <v>78.9</v>
      </c>
      <c r="E16011" s="75">
        <v>80.2666666666667</v>
      </c>
    </row>
    <row r="16012" ht="15.75" customHeight="1">
      <c r="A16012" s="13">
        <v>42291.8125</v>
      </c>
      <c r="B16012" s="75">
        <v>62.4333333333333</v>
      </c>
      <c r="C16012" s="75">
        <v>74.3833333333333</v>
      </c>
      <c r="D16012" s="75">
        <v>78.15</v>
      </c>
      <c r="E16012" s="75">
        <v>79.7666666666667</v>
      </c>
    </row>
    <row r="16013" ht="15.75" customHeight="1">
      <c r="A16013" s="13">
        <v>42291.822916666664</v>
      </c>
      <c r="B16013" s="75">
        <v>62.1833333333333</v>
      </c>
      <c r="C16013" s="75">
        <v>74.1333333333333</v>
      </c>
      <c r="D16013" s="75">
        <v>77.4</v>
      </c>
      <c r="E16013" s="75">
        <v>79.2666666666667</v>
      </c>
    </row>
    <row r="16014" ht="15.75" customHeight="1">
      <c r="A16014" s="13">
        <v>42291.833333333336</v>
      </c>
      <c r="B16014" s="75">
        <v>61.9333333333333</v>
      </c>
      <c r="C16014" s="75">
        <v>73.65</v>
      </c>
      <c r="D16014" s="75">
        <v>76.7666666666667</v>
      </c>
      <c r="E16014" s="75">
        <v>78.65</v>
      </c>
    </row>
    <row r="16015" ht="15.75" customHeight="1">
      <c r="A16015" s="13">
        <v>42291.84375</v>
      </c>
      <c r="B16015" s="75">
        <v>61.6833333333333</v>
      </c>
      <c r="C16015" s="75">
        <v>72.9</v>
      </c>
      <c r="D16015" s="75">
        <v>76.2666666666667</v>
      </c>
      <c r="E16015" s="75">
        <v>77.9</v>
      </c>
    </row>
    <row r="16016" ht="15.75" customHeight="1">
      <c r="A16016" s="13">
        <v>42291.854166666664</v>
      </c>
      <c r="B16016" s="75">
        <v>61.4333333333333</v>
      </c>
      <c r="C16016" s="75">
        <v>72.15</v>
      </c>
      <c r="D16016" s="75">
        <v>75.7666666666667</v>
      </c>
      <c r="E16016" s="75">
        <v>77.15</v>
      </c>
    </row>
    <row r="16017" ht="15.75" customHeight="1">
      <c r="A16017" s="13">
        <v>42291.864583333336</v>
      </c>
      <c r="B16017" s="75">
        <v>61.1833333333333</v>
      </c>
      <c r="C16017" s="75">
        <v>71.4</v>
      </c>
      <c r="D16017" s="75">
        <v>75.2666666666667</v>
      </c>
      <c r="E16017" s="75">
        <v>76.4</v>
      </c>
    </row>
    <row r="16018" ht="15.75" customHeight="1">
      <c r="A16018" s="13">
        <v>42291.875</v>
      </c>
      <c r="B16018" s="75">
        <v>61.0666666666667</v>
      </c>
      <c r="C16018" s="75">
        <v>70.5333333333333</v>
      </c>
      <c r="D16018" s="75">
        <v>75.0</v>
      </c>
      <c r="E16018" s="75">
        <v>75.8833333333333</v>
      </c>
    </row>
    <row r="16019" ht="15.75" customHeight="1">
      <c r="A16019" s="13">
        <v>42291.885416666664</v>
      </c>
      <c r="B16019" s="75">
        <v>61.3166666666667</v>
      </c>
      <c r="C16019" s="75">
        <v>69.5333333333333</v>
      </c>
      <c r="D16019" s="75">
        <v>75.0</v>
      </c>
      <c r="E16019" s="75">
        <v>75.6333333333333</v>
      </c>
    </row>
    <row r="16020" ht="15.75" customHeight="1">
      <c r="A16020" s="13">
        <v>42291.895833333336</v>
      </c>
      <c r="B16020" s="75">
        <v>61.5666666666667</v>
      </c>
      <c r="C16020" s="75">
        <v>68.5333333333333</v>
      </c>
      <c r="D16020" s="75">
        <v>75.0</v>
      </c>
      <c r="E16020" s="75">
        <v>75.3833333333333</v>
      </c>
    </row>
    <row r="16021" ht="15.75" customHeight="1">
      <c r="A16021" s="13">
        <v>42291.90625</v>
      </c>
      <c r="B16021" s="75">
        <v>61.8166666666667</v>
      </c>
      <c r="C16021" s="75">
        <v>67.5333333333333</v>
      </c>
      <c r="D16021" s="75">
        <v>75.0</v>
      </c>
      <c r="E16021" s="75">
        <v>75.1333333333333</v>
      </c>
    </row>
    <row r="16022" ht="15.75" customHeight="1">
      <c r="A16022" s="13">
        <v>42291.916666666664</v>
      </c>
      <c r="B16022" s="75">
        <v>62.0</v>
      </c>
      <c r="C16022" s="75">
        <v>67.0</v>
      </c>
      <c r="D16022" s="75">
        <v>74.7666666666667</v>
      </c>
      <c r="E16022" s="75">
        <v>75.0</v>
      </c>
    </row>
    <row r="16023" ht="15.75" customHeight="1">
      <c r="A16023" s="13">
        <v>42291.927083333336</v>
      </c>
      <c r="B16023" s="75">
        <v>62.0</v>
      </c>
      <c r="C16023" s="75">
        <v>67.0</v>
      </c>
      <c r="D16023" s="75">
        <v>74.2666666666667</v>
      </c>
      <c r="E16023" s="75">
        <v>75.0</v>
      </c>
    </row>
    <row r="16024" ht="15.75" customHeight="1">
      <c r="A16024" s="13">
        <v>42291.9375</v>
      </c>
      <c r="B16024" s="75">
        <v>62.0</v>
      </c>
      <c r="C16024" s="75">
        <v>67.0</v>
      </c>
      <c r="D16024" s="75">
        <v>73.7666666666667</v>
      </c>
      <c r="E16024" s="75">
        <v>75.0</v>
      </c>
    </row>
    <row r="16025" ht="15.75" customHeight="1">
      <c r="A16025" s="13">
        <v>42291.947916666664</v>
      </c>
      <c r="B16025" s="75">
        <v>62.0</v>
      </c>
      <c r="C16025" s="75">
        <v>67.0</v>
      </c>
      <c r="D16025" s="75">
        <v>73.2666666666667</v>
      </c>
      <c r="E16025" s="75">
        <v>75.0</v>
      </c>
    </row>
    <row r="16026" ht="15.75" customHeight="1">
      <c r="A16026" s="13">
        <v>42291.958333333336</v>
      </c>
      <c r="B16026" s="75">
        <v>62.0</v>
      </c>
      <c r="C16026" s="75">
        <v>66.8833333333333</v>
      </c>
      <c r="D16026" s="75">
        <v>72.8833333333333</v>
      </c>
      <c r="E16026" s="75">
        <v>74.8833333333333</v>
      </c>
    </row>
    <row r="16027" ht="15.75" customHeight="1">
      <c r="A16027" s="13">
        <v>42291.96875</v>
      </c>
      <c r="B16027" s="75">
        <v>62.0</v>
      </c>
      <c r="C16027" s="75">
        <v>66.6333333333333</v>
      </c>
      <c r="D16027" s="75">
        <v>72.6333333333333</v>
      </c>
      <c r="E16027" s="75">
        <v>74.6333333333333</v>
      </c>
    </row>
    <row r="16028" ht="15.75" customHeight="1">
      <c r="A16028" s="13">
        <v>42291.979166666664</v>
      </c>
      <c r="B16028" s="75">
        <v>62.0</v>
      </c>
      <c r="C16028" s="75">
        <v>66.3833333333333</v>
      </c>
      <c r="D16028" s="75">
        <v>72.3833333333333</v>
      </c>
      <c r="E16028" s="75">
        <v>74.3833333333333</v>
      </c>
    </row>
    <row r="16029" ht="15.75" customHeight="1">
      <c r="A16029" s="13">
        <v>42291.989583333336</v>
      </c>
      <c r="B16029" s="75">
        <v>62.0</v>
      </c>
      <c r="C16029" s="75">
        <v>66.1333333333333</v>
      </c>
      <c r="D16029" s="75">
        <v>72.1333333333333</v>
      </c>
      <c r="E16029" s="75">
        <v>74.1333333333333</v>
      </c>
    </row>
    <row r="16030" ht="15.75" customHeight="1">
      <c r="A16030" s="13">
        <v>42292.0</v>
      </c>
      <c r="B16030" s="75">
        <v>62.0</v>
      </c>
      <c r="C16030" s="75">
        <v>66.0</v>
      </c>
      <c r="D16030" s="75">
        <v>71.8833333333333</v>
      </c>
      <c r="E16030" s="75">
        <v>74.1166666666667</v>
      </c>
    </row>
    <row r="16031" ht="15.75" customHeight="1">
      <c r="A16031" s="13">
        <v>42292.010416666664</v>
      </c>
      <c r="B16031" s="75">
        <v>62.0</v>
      </c>
      <c r="C16031" s="75">
        <v>66.0</v>
      </c>
      <c r="D16031" s="75">
        <v>71.6333333333333</v>
      </c>
      <c r="E16031" s="75">
        <v>74.3666666666667</v>
      </c>
    </row>
    <row r="16032" ht="15.75" customHeight="1">
      <c r="A16032" s="13">
        <v>42292.020833333336</v>
      </c>
      <c r="B16032" s="75">
        <v>62.0</v>
      </c>
      <c r="C16032" s="75">
        <v>66.0</v>
      </c>
      <c r="D16032" s="75">
        <v>71.3833333333333</v>
      </c>
      <c r="E16032" s="75">
        <v>74.6166666666667</v>
      </c>
    </row>
    <row r="16033" ht="15.75" customHeight="1">
      <c r="A16033" s="13">
        <v>42292.03125</v>
      </c>
      <c r="B16033" s="75">
        <v>62.0</v>
      </c>
      <c r="C16033" s="75">
        <v>66.0</v>
      </c>
      <c r="D16033" s="75">
        <v>71.1333333333333</v>
      </c>
      <c r="E16033" s="75">
        <v>74.8666666666667</v>
      </c>
    </row>
    <row r="16034" ht="15.75" customHeight="1">
      <c r="A16034" s="13">
        <v>42292.041666666664</v>
      </c>
      <c r="B16034" s="75">
        <v>62.0</v>
      </c>
      <c r="C16034" s="75">
        <v>66.1166666666667</v>
      </c>
      <c r="D16034" s="75">
        <v>70.7666666666667</v>
      </c>
      <c r="E16034" s="75">
        <v>74.7666666666667</v>
      </c>
    </row>
    <row r="16035" ht="15.75" customHeight="1">
      <c r="A16035" s="13">
        <v>42292.052083333336</v>
      </c>
      <c r="B16035" s="75">
        <v>62.0</v>
      </c>
      <c r="C16035" s="75">
        <v>66.3666666666667</v>
      </c>
      <c r="D16035" s="75">
        <v>70.2666666666667</v>
      </c>
      <c r="E16035" s="75">
        <v>74.2666666666667</v>
      </c>
    </row>
    <row r="16036" ht="15.75" customHeight="1">
      <c r="A16036" s="13">
        <v>42292.0625</v>
      </c>
      <c r="B16036" s="75">
        <v>62.0</v>
      </c>
      <c r="C16036" s="75">
        <v>66.6166666666667</v>
      </c>
      <c r="D16036" s="75">
        <v>69.7666666666667</v>
      </c>
      <c r="E16036" s="75">
        <v>73.7666666666667</v>
      </c>
    </row>
    <row r="16037" ht="15.75" customHeight="1">
      <c r="A16037" s="13">
        <v>42292.072916666664</v>
      </c>
      <c r="B16037" s="75">
        <v>62.0</v>
      </c>
      <c r="C16037" s="75">
        <v>66.8666666666667</v>
      </c>
      <c r="D16037" s="75">
        <v>69.2666666666667</v>
      </c>
      <c r="E16037" s="75">
        <v>73.2666666666667</v>
      </c>
    </row>
    <row r="16038" ht="15.75" customHeight="1">
      <c r="A16038" s="13">
        <v>42292.083333333336</v>
      </c>
      <c r="B16038" s="75">
        <v>62.0</v>
      </c>
      <c r="C16038" s="75">
        <v>67.0</v>
      </c>
      <c r="D16038" s="75">
        <v>68.8833333333333</v>
      </c>
      <c r="E16038" s="75">
        <v>72.7666666666667</v>
      </c>
    </row>
    <row r="16039" ht="15.75" customHeight="1">
      <c r="A16039" s="13">
        <v>42292.09375</v>
      </c>
      <c r="B16039" s="75">
        <v>62.0</v>
      </c>
      <c r="C16039" s="75">
        <v>67.0</v>
      </c>
      <c r="D16039" s="75">
        <v>68.6333333333333</v>
      </c>
      <c r="E16039" s="75">
        <v>72.2666666666667</v>
      </c>
    </row>
    <row r="16040" ht="15.75" customHeight="1">
      <c r="A16040" s="13">
        <v>42292.104166666664</v>
      </c>
      <c r="B16040" s="75">
        <v>62.0</v>
      </c>
      <c r="C16040" s="75">
        <v>67.0</v>
      </c>
      <c r="D16040" s="75">
        <v>68.3833333333333</v>
      </c>
      <c r="E16040" s="75">
        <v>71.7666666666667</v>
      </c>
    </row>
    <row r="16041" ht="15.75" customHeight="1">
      <c r="A16041" s="13">
        <v>42292.114583333336</v>
      </c>
      <c r="B16041" s="75">
        <v>62.0</v>
      </c>
      <c r="C16041" s="75">
        <v>67.0</v>
      </c>
      <c r="D16041" s="75">
        <v>68.1333333333333</v>
      </c>
      <c r="E16041" s="75">
        <v>71.2666666666667</v>
      </c>
    </row>
    <row r="16042" ht="15.75" customHeight="1">
      <c r="A16042" s="13">
        <v>42292.125</v>
      </c>
      <c r="B16042" s="75">
        <v>62.0</v>
      </c>
      <c r="C16042" s="75">
        <v>66.8833333333333</v>
      </c>
      <c r="D16042" s="75">
        <v>67.8833333333333</v>
      </c>
      <c r="E16042" s="75">
        <v>71.2333333333333</v>
      </c>
    </row>
    <row r="16043" ht="15.75" customHeight="1">
      <c r="A16043" s="13">
        <v>42292.135416666664</v>
      </c>
      <c r="B16043" s="75">
        <v>62.0</v>
      </c>
      <c r="C16043" s="75">
        <v>66.6333333333333</v>
      </c>
      <c r="D16043" s="75">
        <v>67.6333333333333</v>
      </c>
      <c r="E16043" s="75">
        <v>71.7333333333333</v>
      </c>
    </row>
    <row r="16044" ht="15.75" customHeight="1">
      <c r="A16044" s="13">
        <v>42292.145833333336</v>
      </c>
      <c r="B16044" s="75">
        <v>62.0</v>
      </c>
      <c r="C16044" s="75">
        <v>66.3833333333333</v>
      </c>
      <c r="D16044" s="75">
        <v>67.3833333333333</v>
      </c>
      <c r="E16044" s="75">
        <v>72.2333333333333</v>
      </c>
    </row>
    <row r="16045" ht="15.75" customHeight="1">
      <c r="A16045" s="13">
        <v>42292.15625</v>
      </c>
      <c r="B16045" s="75">
        <v>62.0</v>
      </c>
      <c r="C16045" s="75">
        <v>66.1333333333333</v>
      </c>
      <c r="D16045" s="75">
        <v>67.1333333333333</v>
      </c>
      <c r="E16045" s="75">
        <v>72.7333333333333</v>
      </c>
    </row>
    <row r="16046" ht="15.75" customHeight="1">
      <c r="A16046" s="13">
        <v>42292.166666666664</v>
      </c>
      <c r="B16046" s="75">
        <v>62.0</v>
      </c>
      <c r="C16046" s="75">
        <v>66.0</v>
      </c>
      <c r="D16046" s="75">
        <v>66.8833333333333</v>
      </c>
      <c r="E16046" s="75">
        <v>73.1166666666667</v>
      </c>
    </row>
    <row r="16047" ht="15.75" customHeight="1">
      <c r="A16047" s="13">
        <v>42292.177083333336</v>
      </c>
      <c r="B16047" s="75">
        <v>62.0</v>
      </c>
      <c r="C16047" s="75">
        <v>66.0</v>
      </c>
      <c r="D16047" s="75">
        <v>66.6333333333333</v>
      </c>
      <c r="E16047" s="75">
        <v>73.3666666666667</v>
      </c>
    </row>
    <row r="16048" ht="15.75" customHeight="1">
      <c r="A16048" s="13">
        <v>42292.1875</v>
      </c>
      <c r="B16048" s="75">
        <v>62.0</v>
      </c>
      <c r="C16048" s="75">
        <v>66.0</v>
      </c>
      <c r="D16048" s="75">
        <v>66.3833333333333</v>
      </c>
      <c r="E16048" s="75">
        <v>73.6166666666667</v>
      </c>
    </row>
    <row r="16049" ht="15.75" customHeight="1">
      <c r="A16049" s="13">
        <v>42292.197916666664</v>
      </c>
      <c r="B16049" s="75">
        <v>62.0</v>
      </c>
      <c r="C16049" s="75">
        <v>66.0</v>
      </c>
      <c r="D16049" s="75">
        <v>66.1333333333333</v>
      </c>
      <c r="E16049" s="75">
        <v>73.8666666666667</v>
      </c>
    </row>
    <row r="16050" ht="15.75" customHeight="1">
      <c r="A16050" s="13">
        <v>42292.208333333336</v>
      </c>
      <c r="B16050" s="75">
        <v>62.0</v>
      </c>
      <c r="C16050" s="75">
        <v>65.7666666666667</v>
      </c>
      <c r="D16050" s="75">
        <v>65.8833333333333</v>
      </c>
      <c r="E16050" s="75">
        <v>73.65</v>
      </c>
    </row>
    <row r="16051" ht="15.75" customHeight="1">
      <c r="A16051" s="13">
        <v>42292.21875</v>
      </c>
      <c r="B16051" s="75">
        <v>62.0</v>
      </c>
      <c r="C16051" s="75">
        <v>65.2666666666667</v>
      </c>
      <c r="D16051" s="75">
        <v>65.6333333333333</v>
      </c>
      <c r="E16051" s="75">
        <v>72.9</v>
      </c>
    </row>
    <row r="16052" ht="15.75" customHeight="1">
      <c r="A16052" s="13">
        <v>42292.229166666664</v>
      </c>
      <c r="B16052" s="75">
        <v>62.0</v>
      </c>
      <c r="C16052" s="75">
        <v>64.7666666666667</v>
      </c>
      <c r="D16052" s="75">
        <v>65.3833333333333</v>
      </c>
      <c r="E16052" s="75">
        <v>72.15</v>
      </c>
    </row>
    <row r="16053" ht="15.75" customHeight="1">
      <c r="A16053" s="13">
        <v>42292.239583333336</v>
      </c>
      <c r="B16053" s="75">
        <v>62.0</v>
      </c>
      <c r="C16053" s="75">
        <v>64.2666666666667</v>
      </c>
      <c r="D16053" s="75">
        <v>65.1333333333333</v>
      </c>
      <c r="E16053" s="75">
        <v>71.4</v>
      </c>
    </row>
    <row r="16054" ht="15.75" customHeight="1">
      <c r="A16054" s="13">
        <v>42292.25</v>
      </c>
      <c r="B16054" s="75">
        <v>62.0689655172414</v>
      </c>
      <c r="C16054" s="75">
        <v>64.1166666666667</v>
      </c>
      <c r="D16054" s="75">
        <v>64.7666666666667</v>
      </c>
      <c r="E16054" s="75">
        <v>70.65</v>
      </c>
    </row>
    <row r="16055" ht="15.75" customHeight="1">
      <c r="A16055" s="13">
        <v>42292.260416666664</v>
      </c>
      <c r="B16055" s="75">
        <v>62.3275862068966</v>
      </c>
      <c r="C16055" s="75">
        <v>64.3666666666667</v>
      </c>
      <c r="D16055" s="75">
        <v>64.2666666666667</v>
      </c>
      <c r="E16055" s="75">
        <v>69.9</v>
      </c>
    </row>
    <row r="16056" ht="15.75" customHeight="1">
      <c r="A16056" s="13">
        <v>42292.270833333336</v>
      </c>
      <c r="B16056" s="75">
        <v>62.5862068965517</v>
      </c>
      <c r="C16056" s="75">
        <v>64.6166666666667</v>
      </c>
      <c r="D16056" s="75">
        <v>63.7666666666667</v>
      </c>
      <c r="E16056" s="75">
        <v>69.15</v>
      </c>
    </row>
    <row r="16057" ht="15.75" customHeight="1">
      <c r="A16057" s="13">
        <v>42292.28125</v>
      </c>
      <c r="B16057" s="75">
        <v>62.8448275862069</v>
      </c>
      <c r="C16057" s="75">
        <v>64.8666666666667</v>
      </c>
      <c r="D16057" s="75">
        <v>63.2666666666667</v>
      </c>
      <c r="E16057" s="75">
        <v>68.4</v>
      </c>
    </row>
    <row r="16058" ht="15.75" customHeight="1">
      <c r="A16058" s="13">
        <v>42292.291666666664</v>
      </c>
      <c r="B16058" s="75">
        <v>62.0</v>
      </c>
      <c r="C16058" s="75">
        <v>65.1166666666667</v>
      </c>
      <c r="D16058" s="75">
        <v>63.35</v>
      </c>
      <c r="E16058" s="75">
        <v>68.2333333333333</v>
      </c>
    </row>
    <row r="16059" ht="15.75" customHeight="1">
      <c r="A16059" s="13">
        <v>42292.302083333336</v>
      </c>
      <c r="B16059" s="75">
        <v>62.0</v>
      </c>
      <c r="C16059" s="75">
        <v>65.3666666666667</v>
      </c>
      <c r="D16059" s="75">
        <v>64.1</v>
      </c>
      <c r="E16059" s="75">
        <v>68.7333333333333</v>
      </c>
    </row>
    <row r="16060" ht="15.75" customHeight="1">
      <c r="A16060" s="13">
        <v>42292.3125</v>
      </c>
      <c r="B16060" s="75">
        <v>62.0</v>
      </c>
      <c r="C16060" s="75">
        <v>65.6166666666667</v>
      </c>
      <c r="D16060" s="75">
        <v>64.85</v>
      </c>
      <c r="E16060" s="75">
        <v>69.2333333333333</v>
      </c>
    </row>
    <row r="16061" ht="15.75" customHeight="1">
      <c r="A16061" s="13">
        <v>42292.322916666664</v>
      </c>
      <c r="B16061" s="75">
        <v>62.0</v>
      </c>
      <c r="C16061" s="75">
        <v>65.8666666666667</v>
      </c>
      <c r="D16061" s="75">
        <v>65.6</v>
      </c>
      <c r="E16061" s="75">
        <v>69.7333333333333</v>
      </c>
    </row>
    <row r="16062" ht="15.75" customHeight="1">
      <c r="A16062" s="13">
        <v>42292.333333333336</v>
      </c>
      <c r="B16062" s="75">
        <v>62.1333333333333</v>
      </c>
      <c r="C16062" s="75">
        <v>66.1166666666667</v>
      </c>
      <c r="D16062" s="75">
        <v>66.8166666666667</v>
      </c>
      <c r="E16062" s="75">
        <v>70.2333333333333</v>
      </c>
    </row>
    <row r="16063" ht="15.75" customHeight="1">
      <c r="A16063" s="13">
        <v>42292.34375</v>
      </c>
      <c r="B16063" s="75">
        <v>62.6333333333333</v>
      </c>
      <c r="C16063" s="75">
        <v>66.3666666666667</v>
      </c>
      <c r="D16063" s="75">
        <v>68.5666666666667</v>
      </c>
      <c r="E16063" s="75">
        <v>70.7333333333333</v>
      </c>
    </row>
    <row r="16064" ht="15.75" customHeight="1">
      <c r="A16064" s="13">
        <v>42292.354166666664</v>
      </c>
      <c r="B16064" s="75">
        <v>63.1333333333333</v>
      </c>
      <c r="C16064" s="75">
        <v>66.6166666666667</v>
      </c>
      <c r="D16064" s="75">
        <v>70.3166666666667</v>
      </c>
      <c r="E16064" s="75">
        <v>71.2333333333333</v>
      </c>
    </row>
    <row r="16065" ht="15.75" customHeight="1">
      <c r="A16065" s="13">
        <v>42292.364583333336</v>
      </c>
      <c r="B16065" s="75">
        <v>63.6333333333333</v>
      </c>
      <c r="C16065" s="75">
        <v>66.8666666666667</v>
      </c>
      <c r="D16065" s="75">
        <v>72.0666666666667</v>
      </c>
      <c r="E16065" s="75">
        <v>71.7333333333333</v>
      </c>
    </row>
    <row r="16066" ht="15.75" customHeight="1">
      <c r="A16066" s="13">
        <v>42292.375</v>
      </c>
      <c r="B16066" s="75">
        <v>64.0666666666667</v>
      </c>
      <c r="C16066" s="75">
        <v>67.1166666666667</v>
      </c>
      <c r="D16066" s="75">
        <v>73.5833333333333</v>
      </c>
      <c r="E16066" s="75">
        <v>72.35</v>
      </c>
    </row>
    <row r="16067" ht="15.75" customHeight="1">
      <c r="A16067" s="13">
        <v>42292.385416666664</v>
      </c>
      <c r="B16067" s="75">
        <v>64.3166666666667</v>
      </c>
      <c r="C16067" s="75">
        <v>67.3666666666667</v>
      </c>
      <c r="D16067" s="75">
        <v>74.8333333333333</v>
      </c>
      <c r="E16067" s="75">
        <v>73.1</v>
      </c>
    </row>
    <row r="16068" ht="15.75" customHeight="1">
      <c r="A16068" s="13">
        <v>42292.395833333336</v>
      </c>
      <c r="B16068" s="75">
        <v>64.5666666666667</v>
      </c>
      <c r="C16068" s="75">
        <v>67.6166666666667</v>
      </c>
      <c r="D16068" s="75">
        <v>76.0833333333333</v>
      </c>
      <c r="E16068" s="75">
        <v>73.85</v>
      </c>
    </row>
    <row r="16069" ht="15.75" customHeight="1">
      <c r="A16069" s="13">
        <v>42292.40625</v>
      </c>
      <c r="B16069" s="75">
        <v>64.8166666666667</v>
      </c>
      <c r="C16069" s="75">
        <v>67.8666666666667</v>
      </c>
      <c r="D16069" s="75">
        <v>77.3333333333333</v>
      </c>
      <c r="E16069" s="75">
        <v>74.6</v>
      </c>
    </row>
    <row r="16070" ht="15.75" customHeight="1">
      <c r="A16070" s="13">
        <v>42292.416666666664</v>
      </c>
      <c r="B16070" s="75">
        <v>65.1333333333333</v>
      </c>
      <c r="C16070" s="75">
        <v>68.1166666666667</v>
      </c>
      <c r="D16070" s="75">
        <v>78.4666666666667</v>
      </c>
      <c r="E16070" s="75">
        <v>75.2333333333333</v>
      </c>
    </row>
    <row r="16071" ht="15.75" customHeight="1">
      <c r="A16071" s="13">
        <v>42292.427083333336</v>
      </c>
      <c r="B16071" s="75">
        <v>65.6333333333333</v>
      </c>
      <c r="C16071" s="75">
        <v>68.3666666666667</v>
      </c>
      <c r="D16071" s="75">
        <v>79.4666666666667</v>
      </c>
      <c r="E16071" s="75">
        <v>75.7333333333333</v>
      </c>
    </row>
    <row r="16072" ht="15.75" customHeight="1">
      <c r="A16072" s="13">
        <v>42292.4375</v>
      </c>
      <c r="B16072" s="75">
        <v>66.1333333333333</v>
      </c>
      <c r="C16072" s="75">
        <v>68.6166666666667</v>
      </c>
      <c r="D16072" s="75">
        <v>80.4666666666667</v>
      </c>
      <c r="E16072" s="75">
        <v>76.2333333333333</v>
      </c>
    </row>
    <row r="16073" ht="15.75" customHeight="1">
      <c r="A16073" s="13">
        <v>42292.447916666664</v>
      </c>
      <c r="B16073" s="75">
        <v>66.6333333333333</v>
      </c>
      <c r="C16073" s="75">
        <v>68.8666666666667</v>
      </c>
      <c r="D16073" s="75">
        <v>81.4666666666667</v>
      </c>
      <c r="E16073" s="75">
        <v>76.7333333333333</v>
      </c>
    </row>
    <row r="16074" ht="15.75" customHeight="1">
      <c r="A16074" s="13">
        <v>42292.458333333336</v>
      </c>
      <c r="B16074" s="75">
        <v>67.1333333333333</v>
      </c>
      <c r="C16074" s="75">
        <v>69.4666666666667</v>
      </c>
      <c r="D16074" s="75">
        <v>82.5833333333333</v>
      </c>
      <c r="E16074" s="75">
        <v>77.35</v>
      </c>
    </row>
    <row r="16075" ht="15.75" customHeight="1">
      <c r="A16075" s="13">
        <v>42292.46875</v>
      </c>
      <c r="B16075" s="75">
        <v>67.6333333333333</v>
      </c>
      <c r="C16075" s="75">
        <v>70.4666666666667</v>
      </c>
      <c r="D16075" s="75">
        <v>83.8333333333333</v>
      </c>
      <c r="E16075" s="75">
        <v>78.1</v>
      </c>
    </row>
    <row r="16076" ht="15.75" customHeight="1">
      <c r="A16076" s="13">
        <v>42292.479166666664</v>
      </c>
      <c r="B16076" s="75">
        <v>68.1333333333333</v>
      </c>
      <c r="C16076" s="75">
        <v>71.4666666666667</v>
      </c>
      <c r="D16076" s="75">
        <v>85.0833333333333</v>
      </c>
      <c r="E16076" s="75">
        <v>78.85</v>
      </c>
    </row>
    <row r="16077" ht="15.75" customHeight="1">
      <c r="A16077" s="13">
        <v>42292.489583333336</v>
      </c>
      <c r="B16077" s="75">
        <v>68.6333333333333</v>
      </c>
      <c r="C16077" s="75">
        <v>72.4666666666667</v>
      </c>
      <c r="D16077" s="75">
        <v>86.3333333333333</v>
      </c>
      <c r="E16077" s="75">
        <v>79.6</v>
      </c>
    </row>
    <row r="16078" ht="15.75" customHeight="1">
      <c r="A16078" s="13">
        <v>42292.5</v>
      </c>
      <c r="B16078" s="75">
        <v>69.0</v>
      </c>
      <c r="C16078" s="75">
        <v>73.2333333333333</v>
      </c>
      <c r="D16078" s="75">
        <v>87.35</v>
      </c>
      <c r="E16078" s="75">
        <v>80.4666666666667</v>
      </c>
    </row>
    <row r="16079" ht="15.75" customHeight="1">
      <c r="A16079" s="13">
        <v>42292.510416666664</v>
      </c>
      <c r="B16079" s="75">
        <v>69.0</v>
      </c>
      <c r="C16079" s="75">
        <v>73.7333333333333</v>
      </c>
      <c r="D16079" s="75">
        <v>88.1</v>
      </c>
      <c r="E16079" s="75">
        <v>81.4666666666667</v>
      </c>
    </row>
    <row r="16080" ht="15.75" customHeight="1">
      <c r="A16080" s="13">
        <v>42292.520833333336</v>
      </c>
      <c r="B16080" s="75">
        <v>69.0</v>
      </c>
      <c r="C16080" s="75">
        <v>74.2333333333333</v>
      </c>
      <c r="D16080" s="75">
        <v>88.85</v>
      </c>
      <c r="E16080" s="75">
        <v>82.4666666666667</v>
      </c>
    </row>
    <row r="16081" ht="15.75" customHeight="1">
      <c r="A16081" s="13">
        <v>42292.53125</v>
      </c>
      <c r="B16081" s="75">
        <v>69.0</v>
      </c>
      <c r="C16081" s="75">
        <v>74.7333333333333</v>
      </c>
      <c r="D16081" s="75">
        <v>89.6</v>
      </c>
      <c r="E16081" s="75">
        <v>83.4666666666667</v>
      </c>
    </row>
    <row r="16082" ht="15.75" customHeight="1">
      <c r="A16082" s="13">
        <v>42292.541666666664</v>
      </c>
      <c r="B16082" s="75">
        <v>69.48</v>
      </c>
      <c r="C16082" s="75">
        <v>75.2333333333333</v>
      </c>
      <c r="D16082" s="75">
        <v>90.0</v>
      </c>
      <c r="E16082" s="75">
        <v>84.2333333333333</v>
      </c>
    </row>
    <row r="16083" ht="15.75" customHeight="1">
      <c r="A16083" s="13">
        <v>42292.552083333336</v>
      </c>
      <c r="B16083" s="75">
        <v>71.28</v>
      </c>
      <c r="C16083" s="75">
        <v>75.7333333333333</v>
      </c>
      <c r="D16083" s="75">
        <v>90.0</v>
      </c>
      <c r="E16083" s="75">
        <v>84.7333333333333</v>
      </c>
    </row>
    <row r="16084" ht="15.75" customHeight="1">
      <c r="A16084" s="13">
        <v>42292.5625</v>
      </c>
      <c r="B16084" s="75">
        <v>70.7142857142857</v>
      </c>
      <c r="C16084" s="75">
        <v>76.2333333333333</v>
      </c>
      <c r="D16084" s="75">
        <v>90.0</v>
      </c>
      <c r="E16084" s="75">
        <v>85.2333333333333</v>
      </c>
    </row>
    <row r="16085" ht="15.75" customHeight="1">
      <c r="A16085" s="13">
        <v>42292.572916666664</v>
      </c>
      <c r="B16085" s="75">
        <v>68.5714285714286</v>
      </c>
      <c r="C16085" s="75">
        <v>76.7333333333333</v>
      </c>
      <c r="D16085" s="75">
        <v>90.0</v>
      </c>
      <c r="E16085" s="75">
        <v>85.7333333333333</v>
      </c>
    </row>
    <row r="16086" ht="15.75" customHeight="1">
      <c r="A16086" s="13">
        <v>42292.583333333336</v>
      </c>
      <c r="B16086" s="75">
        <v>66.9333333333333</v>
      </c>
      <c r="C16086" s="75">
        <v>77.0</v>
      </c>
      <c r="D16086" s="75">
        <v>90.0</v>
      </c>
      <c r="E16086" s="75">
        <v>86.1166666666667</v>
      </c>
    </row>
    <row r="16087" ht="15.75" customHeight="1">
      <c r="A16087" s="13">
        <v>42292.59375</v>
      </c>
      <c r="B16087" s="75">
        <v>66.6833333333333</v>
      </c>
      <c r="C16087" s="75">
        <v>77.0</v>
      </c>
      <c r="D16087" s="75">
        <v>90.0</v>
      </c>
      <c r="E16087" s="75">
        <v>86.3666666666667</v>
      </c>
    </row>
    <row r="16088" ht="15.75" customHeight="1">
      <c r="A16088" s="13">
        <v>42292.604166666664</v>
      </c>
      <c r="B16088" s="75">
        <v>66.4333333333333</v>
      </c>
      <c r="C16088" s="75">
        <v>77.0</v>
      </c>
      <c r="D16088" s="75">
        <v>90.0</v>
      </c>
      <c r="E16088" s="75">
        <v>86.6166666666667</v>
      </c>
    </row>
    <row r="16089" ht="15.75" customHeight="1">
      <c r="A16089" s="13">
        <v>42292.614583333336</v>
      </c>
      <c r="B16089" s="75">
        <v>66.1833333333333</v>
      </c>
      <c r="C16089" s="75">
        <v>77.0</v>
      </c>
      <c r="D16089" s="75">
        <v>90.0</v>
      </c>
      <c r="E16089" s="75">
        <v>86.8666666666667</v>
      </c>
    </row>
    <row r="16090" ht="15.75" customHeight="1">
      <c r="A16090" s="13">
        <v>42292.625</v>
      </c>
      <c r="B16090" s="75">
        <v>65.9333333333333</v>
      </c>
      <c r="C16090" s="75">
        <v>76.3</v>
      </c>
      <c r="D16090" s="75">
        <v>90.0</v>
      </c>
      <c r="E16090" s="75">
        <v>86.8833333333333</v>
      </c>
    </row>
    <row r="16091" ht="15.75" customHeight="1">
      <c r="A16091" s="13">
        <v>42292.635416666664</v>
      </c>
      <c r="B16091" s="75">
        <v>65.6833333333333</v>
      </c>
      <c r="C16091" s="75">
        <v>74.8</v>
      </c>
      <c r="D16091" s="75">
        <v>90.0</v>
      </c>
      <c r="E16091" s="75">
        <v>86.6333333333333</v>
      </c>
    </row>
    <row r="16092" ht="15.75" customHeight="1">
      <c r="A16092" s="13">
        <v>42292.645833333336</v>
      </c>
      <c r="B16092" s="75">
        <v>65.4333333333333</v>
      </c>
      <c r="C16092" s="75">
        <v>73.3</v>
      </c>
      <c r="D16092" s="75">
        <v>90.0</v>
      </c>
      <c r="E16092" s="75">
        <v>86.3833333333333</v>
      </c>
    </row>
    <row r="16093" ht="15.75" customHeight="1">
      <c r="A16093" s="13">
        <v>42292.65625</v>
      </c>
      <c r="B16093" s="75">
        <v>65.1833333333333</v>
      </c>
      <c r="C16093" s="75">
        <v>71.8</v>
      </c>
      <c r="D16093" s="75">
        <v>90.0</v>
      </c>
      <c r="E16093" s="75">
        <v>86.1333333333333</v>
      </c>
    </row>
    <row r="16094" ht="15.75" customHeight="1">
      <c r="A16094" s="13">
        <v>42292.666666666664</v>
      </c>
      <c r="B16094" s="75">
        <v>64.8666666666667</v>
      </c>
      <c r="C16094" s="75">
        <v>70.65</v>
      </c>
      <c r="D16094" s="75">
        <v>89.65</v>
      </c>
      <c r="E16094" s="75">
        <v>86.0</v>
      </c>
    </row>
    <row r="16095" ht="15.75" customHeight="1">
      <c r="A16095" s="13">
        <v>42292.677083333336</v>
      </c>
      <c r="B16095" s="75">
        <v>64.3666666666667</v>
      </c>
      <c r="C16095" s="75">
        <v>69.9</v>
      </c>
      <c r="D16095" s="75">
        <v>88.9</v>
      </c>
      <c r="E16095" s="75">
        <v>86.0</v>
      </c>
    </row>
    <row r="16096" ht="15.75" customHeight="1">
      <c r="A16096" s="13">
        <v>42292.6875</v>
      </c>
      <c r="B16096" s="75">
        <v>63.8666666666667</v>
      </c>
      <c r="C16096" s="75">
        <v>69.15</v>
      </c>
      <c r="D16096" s="75">
        <v>88.15</v>
      </c>
      <c r="E16096" s="75">
        <v>86.0</v>
      </c>
    </row>
    <row r="16097" ht="15.75" customHeight="1">
      <c r="A16097" s="13">
        <v>42292.697916666664</v>
      </c>
      <c r="B16097" s="75">
        <v>63.3666666666667</v>
      </c>
      <c r="C16097" s="75">
        <v>68.4</v>
      </c>
      <c r="D16097" s="75">
        <v>87.4</v>
      </c>
      <c r="E16097" s="75">
        <v>86.0</v>
      </c>
    </row>
    <row r="16098" ht="15.75" customHeight="1">
      <c r="A16098" s="13">
        <v>42292.708333333336</v>
      </c>
      <c r="B16098" s="75">
        <v>63.0</v>
      </c>
      <c r="C16098" s="75">
        <v>67.7666666666667</v>
      </c>
      <c r="D16098" s="75">
        <v>86.65</v>
      </c>
      <c r="E16098" s="75">
        <v>85.5333333333333</v>
      </c>
    </row>
    <row r="16099" ht="15.75" customHeight="1">
      <c r="A16099" s="13">
        <v>42292.71875</v>
      </c>
      <c r="B16099" s="75">
        <v>63.0</v>
      </c>
      <c r="C16099" s="75">
        <v>67.2666666666667</v>
      </c>
      <c r="D16099" s="75">
        <v>85.9</v>
      </c>
      <c r="E16099" s="75">
        <v>84.5333333333333</v>
      </c>
    </row>
    <row r="16100" ht="15.75" customHeight="1">
      <c r="A16100" s="13">
        <v>42292.729166666664</v>
      </c>
      <c r="B16100" s="75">
        <v>63.0</v>
      </c>
      <c r="C16100" s="75">
        <v>66.7666666666667</v>
      </c>
      <c r="D16100" s="75">
        <v>85.15</v>
      </c>
      <c r="E16100" s="75">
        <v>83.5333333333333</v>
      </c>
    </row>
    <row r="16101" ht="15.75" customHeight="1">
      <c r="A16101" s="13">
        <v>42292.739583333336</v>
      </c>
      <c r="B16101" s="75">
        <v>63.0</v>
      </c>
      <c r="C16101" s="75">
        <v>66.2666666666667</v>
      </c>
      <c r="D16101" s="75">
        <v>84.4</v>
      </c>
      <c r="E16101" s="75">
        <v>82.5333333333333</v>
      </c>
    </row>
    <row r="16102" ht="15.75" customHeight="1">
      <c r="A16102" s="13">
        <v>42292.75</v>
      </c>
      <c r="B16102" s="75">
        <v>63.0</v>
      </c>
      <c r="C16102" s="75">
        <v>65.8833333333333</v>
      </c>
      <c r="D16102" s="75">
        <v>83.5333333333333</v>
      </c>
      <c r="E16102" s="75">
        <v>81.4146341463415</v>
      </c>
    </row>
    <row r="16103" ht="15.75" customHeight="1">
      <c r="A16103" s="13">
        <v>42292.760416666664</v>
      </c>
      <c r="B16103" s="75">
        <v>63.0</v>
      </c>
      <c r="C16103" s="75">
        <v>65.6333333333333</v>
      </c>
      <c r="D16103" s="75">
        <v>82.5333333333333</v>
      </c>
      <c r="E16103" s="75">
        <v>78.4878048780488</v>
      </c>
    </row>
    <row r="16104" ht="15.75" customHeight="1">
      <c r="A16104" s="13">
        <v>42292.770833333336</v>
      </c>
      <c r="B16104" s="75">
        <v>63.0</v>
      </c>
      <c r="C16104" s="75">
        <v>65.3833333333333</v>
      </c>
      <c r="D16104" s="75">
        <v>81.5333333333333</v>
      </c>
      <c r="E16104" s="75">
        <v>75.5609756097561</v>
      </c>
    </row>
    <row r="16105" ht="15.75" customHeight="1">
      <c r="A16105" s="13">
        <v>42292.78125</v>
      </c>
      <c r="B16105" s="75">
        <v>63.0</v>
      </c>
      <c r="C16105" s="75">
        <v>65.1333333333333</v>
      </c>
      <c r="D16105" s="75">
        <v>80.5333333333333</v>
      </c>
      <c r="E16105" s="75">
        <v>73.5333333333333</v>
      </c>
    </row>
    <row r="16106" ht="15.75" customHeight="1">
      <c r="A16106" s="13">
        <v>42292.791666666664</v>
      </c>
      <c r="B16106" s="75">
        <v>62.9333333333333</v>
      </c>
      <c r="C16106" s="75">
        <v>65.0</v>
      </c>
      <c r="D16106" s="75">
        <v>79.5333333333333</v>
      </c>
      <c r="E16106" s="75">
        <v>72.7666666666667</v>
      </c>
    </row>
    <row r="16107" ht="15.75" customHeight="1">
      <c r="A16107" s="13">
        <v>42292.802083333336</v>
      </c>
      <c r="B16107" s="75">
        <v>62.6833333333333</v>
      </c>
      <c r="C16107" s="75">
        <v>65.0</v>
      </c>
      <c r="D16107" s="75">
        <v>78.5333333333333</v>
      </c>
      <c r="E16107" s="75">
        <v>72.2666666666667</v>
      </c>
    </row>
    <row r="16108" ht="15.75" customHeight="1">
      <c r="A16108" s="13">
        <v>42292.8125</v>
      </c>
      <c r="B16108" s="75">
        <v>62.4333333333333</v>
      </c>
      <c r="C16108" s="75">
        <v>65.0</v>
      </c>
      <c r="D16108" s="75">
        <v>77.5333333333333</v>
      </c>
      <c r="E16108" s="75">
        <v>71.7666666666667</v>
      </c>
    </row>
    <row r="16109" ht="15.75" customHeight="1">
      <c r="A16109" s="13">
        <v>42292.822916666664</v>
      </c>
      <c r="B16109" s="75">
        <v>62.1833333333333</v>
      </c>
      <c r="C16109" s="75">
        <v>65.0</v>
      </c>
      <c r="D16109" s="75">
        <v>76.5333333333333</v>
      </c>
      <c r="E16109" s="75">
        <v>71.2666666666667</v>
      </c>
    </row>
    <row r="16110" ht="15.75" customHeight="1">
      <c r="A16110" s="13">
        <v>42292.833333333336</v>
      </c>
      <c r="B16110" s="75">
        <v>62.0</v>
      </c>
      <c r="C16110" s="75">
        <v>65.0</v>
      </c>
      <c r="D16110" s="75">
        <v>75.7666666666667</v>
      </c>
      <c r="E16110" s="75">
        <v>70.8833333333333</v>
      </c>
    </row>
    <row r="16111" ht="15.75" customHeight="1">
      <c r="A16111" s="13">
        <v>42292.84375</v>
      </c>
      <c r="B16111" s="75">
        <v>62.0</v>
      </c>
      <c r="C16111" s="75">
        <v>65.0</v>
      </c>
      <c r="D16111" s="75">
        <v>75.2666666666667</v>
      </c>
      <c r="E16111" s="75">
        <v>70.6333333333333</v>
      </c>
    </row>
    <row r="16112" ht="15.75" customHeight="1">
      <c r="A16112" s="13">
        <v>42292.854166666664</v>
      </c>
      <c r="B16112" s="75">
        <v>62.0</v>
      </c>
      <c r="C16112" s="75">
        <v>65.0</v>
      </c>
      <c r="D16112" s="75">
        <v>74.7666666666667</v>
      </c>
      <c r="E16112" s="75">
        <v>70.3833333333333</v>
      </c>
    </row>
    <row r="16113" ht="15.75" customHeight="1">
      <c r="A16113" s="13">
        <v>42292.864583333336</v>
      </c>
      <c r="B16113" s="75">
        <v>62.0</v>
      </c>
      <c r="C16113" s="75">
        <v>65.0</v>
      </c>
      <c r="D16113" s="75">
        <v>74.2666666666667</v>
      </c>
      <c r="E16113" s="75">
        <v>70.1333333333333</v>
      </c>
    </row>
    <row r="16114" ht="15.75" customHeight="1">
      <c r="A16114" s="13">
        <v>42292.875</v>
      </c>
      <c r="B16114" s="75">
        <v>61.9333333333333</v>
      </c>
      <c r="C16114" s="75">
        <v>65.0</v>
      </c>
      <c r="D16114" s="75">
        <v>73.7666666666667</v>
      </c>
      <c r="E16114" s="75">
        <v>69.8653846153846</v>
      </c>
    </row>
    <row r="16115" ht="15.75" customHeight="1">
      <c r="A16115" s="13">
        <v>42292.885416666664</v>
      </c>
      <c r="B16115" s="75">
        <v>61.6833333333333</v>
      </c>
      <c r="C16115" s="75">
        <v>65.0</v>
      </c>
      <c r="D16115" s="75">
        <v>73.2666666666667</v>
      </c>
      <c r="E16115" s="75">
        <v>69.5769230769231</v>
      </c>
    </row>
    <row r="16116" ht="15.75" customHeight="1">
      <c r="A16116" s="13">
        <v>42292.895833333336</v>
      </c>
      <c r="B16116" s="75">
        <v>61.4333333333333</v>
      </c>
      <c r="C16116" s="75">
        <v>65.0</v>
      </c>
      <c r="D16116" s="75">
        <v>72.7666666666667</v>
      </c>
      <c r="E16116" s="75">
        <v>69.2884615384615</v>
      </c>
    </row>
    <row r="16117" ht="15.75" customHeight="1">
      <c r="A16117" s="13">
        <v>42292.90625</v>
      </c>
      <c r="B16117" s="75">
        <v>61.1833333333333</v>
      </c>
      <c r="C16117" s="75">
        <v>65.0</v>
      </c>
      <c r="D16117" s="75">
        <v>72.2666666666667</v>
      </c>
      <c r="E16117" s="75">
        <v>69.0</v>
      </c>
    </row>
    <row r="16118" ht="15.75" customHeight="1">
      <c r="A16118" s="13">
        <v>42292.916666666664</v>
      </c>
      <c r="B16118" s="75">
        <v>61.0</v>
      </c>
      <c r="C16118" s="75">
        <v>64.8833333333333</v>
      </c>
      <c r="D16118" s="75">
        <v>71.8833333333333</v>
      </c>
      <c r="E16118" s="75">
        <v>70.0</v>
      </c>
    </row>
    <row r="16119" ht="15.75" customHeight="1">
      <c r="A16119" s="13">
        <v>42292.927083333336</v>
      </c>
      <c r="B16119" s="75">
        <v>61.0</v>
      </c>
      <c r="C16119" s="75">
        <v>64.6333333333333</v>
      </c>
      <c r="D16119" s="75">
        <v>71.6333333333333</v>
      </c>
      <c r="E16119" s="75">
        <v>70.0</v>
      </c>
    </row>
    <row r="16120" ht="15.75" customHeight="1">
      <c r="A16120" s="13">
        <v>42292.9375</v>
      </c>
      <c r="B16120" s="75">
        <v>61.0</v>
      </c>
      <c r="C16120" s="75">
        <v>64.3833333333333</v>
      </c>
      <c r="D16120" s="75">
        <v>71.3833333333333</v>
      </c>
      <c r="E16120" s="75">
        <v>70.0</v>
      </c>
    </row>
    <row r="16121" ht="15.75" customHeight="1">
      <c r="A16121" s="13">
        <v>42292.947916666664</v>
      </c>
      <c r="B16121" s="75">
        <v>61.0</v>
      </c>
      <c r="C16121" s="75">
        <v>64.1333333333333</v>
      </c>
      <c r="D16121" s="75">
        <v>71.1333333333333</v>
      </c>
      <c r="E16121" s="75">
        <v>70.0</v>
      </c>
    </row>
    <row r="16122" ht="15.75" customHeight="1">
      <c r="A16122" s="13">
        <v>42292.958333333336</v>
      </c>
      <c r="B16122" s="75">
        <v>61.0</v>
      </c>
      <c r="C16122" s="75">
        <v>64.0</v>
      </c>
      <c r="D16122" s="75">
        <v>70.8833333333333</v>
      </c>
      <c r="E16122" s="75">
        <v>70.0</v>
      </c>
    </row>
    <row r="16123" ht="15.75" customHeight="1">
      <c r="A16123" s="13">
        <v>42292.96875</v>
      </c>
      <c r="B16123" s="75">
        <v>61.0</v>
      </c>
      <c r="C16123" s="75">
        <v>64.0</v>
      </c>
      <c r="D16123" s="75">
        <v>70.6333333333333</v>
      </c>
      <c r="E16123" s="75">
        <v>70.0</v>
      </c>
    </row>
    <row r="16124" ht="15.75" customHeight="1">
      <c r="A16124" s="13">
        <v>42292.979166666664</v>
      </c>
      <c r="B16124" s="75">
        <v>61.0</v>
      </c>
      <c r="C16124" s="75">
        <v>64.0</v>
      </c>
      <c r="D16124" s="75">
        <v>70.3833333333333</v>
      </c>
      <c r="E16124" s="75">
        <v>70.0</v>
      </c>
    </row>
    <row r="16125" ht="15.75" customHeight="1">
      <c r="A16125" s="13">
        <v>42292.989583333336</v>
      </c>
      <c r="B16125" s="75">
        <v>61.0</v>
      </c>
      <c r="C16125" s="75">
        <v>64.0</v>
      </c>
      <c r="D16125" s="75">
        <v>70.1333333333333</v>
      </c>
      <c r="E16125" s="75">
        <v>70.0</v>
      </c>
    </row>
    <row r="16126" ht="15.75" customHeight="1">
      <c r="A16126" s="13">
        <v>42293.0</v>
      </c>
      <c r="B16126" s="75">
        <v>61.0</v>
      </c>
      <c r="C16126" s="75">
        <v>63.8833333333333</v>
      </c>
      <c r="D16126" s="75">
        <v>69.8833333333333</v>
      </c>
      <c r="E16126" s="75">
        <v>69.8833333333333</v>
      </c>
    </row>
    <row r="16127" ht="15.75" customHeight="1">
      <c r="A16127" s="13">
        <v>42293.010416666664</v>
      </c>
      <c r="B16127" s="75">
        <v>61.0</v>
      </c>
      <c r="C16127" s="75">
        <v>63.6333333333333</v>
      </c>
      <c r="D16127" s="75">
        <v>69.6333333333333</v>
      </c>
      <c r="E16127" s="75">
        <v>69.6333333333333</v>
      </c>
    </row>
    <row r="16128" ht="15.75" customHeight="1">
      <c r="A16128" s="13">
        <v>42293.020833333336</v>
      </c>
      <c r="B16128" s="75">
        <v>61.0</v>
      </c>
      <c r="C16128" s="75">
        <v>63.3833333333333</v>
      </c>
      <c r="D16128" s="75">
        <v>69.3833333333333</v>
      </c>
      <c r="E16128" s="75">
        <v>69.3833333333333</v>
      </c>
    </row>
    <row r="16129" ht="15.75" customHeight="1">
      <c r="A16129" s="13">
        <v>42293.03125</v>
      </c>
      <c r="B16129" s="75">
        <v>61.0</v>
      </c>
      <c r="C16129" s="75">
        <v>63.1333333333333</v>
      </c>
      <c r="D16129" s="75">
        <v>69.1333333333333</v>
      </c>
      <c r="E16129" s="75">
        <v>69.1333333333333</v>
      </c>
    </row>
    <row r="16130" ht="15.75" customHeight="1">
      <c r="A16130" s="13">
        <v>42293.041666666664</v>
      </c>
      <c r="B16130" s="75">
        <v>61.0</v>
      </c>
      <c r="C16130" s="75">
        <v>63.0</v>
      </c>
      <c r="D16130" s="75">
        <v>68.8833333333333</v>
      </c>
      <c r="E16130" s="75">
        <v>68.8833333333333</v>
      </c>
    </row>
    <row r="16131" ht="15.75" customHeight="1">
      <c r="A16131" s="13">
        <v>42293.052083333336</v>
      </c>
      <c r="B16131" s="75">
        <v>61.0</v>
      </c>
      <c r="C16131" s="75">
        <v>63.0</v>
      </c>
      <c r="D16131" s="75">
        <v>68.6333333333333</v>
      </c>
      <c r="E16131" s="75">
        <v>68.6333333333333</v>
      </c>
    </row>
    <row r="16132" ht="15.75" customHeight="1">
      <c r="A16132" s="13">
        <v>42293.0625</v>
      </c>
      <c r="B16132" s="75">
        <v>61.0</v>
      </c>
      <c r="C16132" s="75">
        <v>63.0</v>
      </c>
      <c r="D16132" s="75">
        <v>68.3833333333333</v>
      </c>
      <c r="E16132" s="75">
        <v>68.3833333333333</v>
      </c>
    </row>
    <row r="16133" ht="15.75" customHeight="1">
      <c r="A16133" s="13">
        <v>42293.072916666664</v>
      </c>
      <c r="B16133" s="75">
        <v>61.0</v>
      </c>
      <c r="C16133" s="75">
        <v>63.0</v>
      </c>
      <c r="D16133" s="75">
        <v>68.1333333333333</v>
      </c>
      <c r="E16133" s="75">
        <v>68.1333333333333</v>
      </c>
    </row>
    <row r="16134" ht="15.75" customHeight="1">
      <c r="A16134" s="13">
        <v>42293.083333333336</v>
      </c>
      <c r="B16134" s="75">
        <v>61.0</v>
      </c>
      <c r="C16134" s="75">
        <v>62.8833333333333</v>
      </c>
      <c r="D16134" s="75">
        <v>67.8833333333333</v>
      </c>
      <c r="E16134" s="75">
        <v>67.8833333333333</v>
      </c>
    </row>
    <row r="16135" ht="15.75" customHeight="1">
      <c r="A16135" s="13">
        <v>42293.09375</v>
      </c>
      <c r="B16135" s="75">
        <v>61.0</v>
      </c>
      <c r="C16135" s="75">
        <v>62.6333333333333</v>
      </c>
      <c r="D16135" s="75">
        <v>67.6333333333333</v>
      </c>
      <c r="E16135" s="75">
        <v>67.6333333333333</v>
      </c>
    </row>
    <row r="16136" ht="15.75" customHeight="1">
      <c r="A16136" s="13">
        <v>42293.104166666664</v>
      </c>
      <c r="B16136" s="75">
        <v>61.0</v>
      </c>
      <c r="C16136" s="75">
        <v>62.3833333333333</v>
      </c>
      <c r="D16136" s="75">
        <v>67.3833333333333</v>
      </c>
      <c r="E16136" s="75">
        <v>67.3833333333333</v>
      </c>
    </row>
    <row r="16137" ht="15.75" customHeight="1">
      <c r="A16137" s="13">
        <v>42293.114583333336</v>
      </c>
      <c r="B16137" s="75">
        <v>61.0</v>
      </c>
      <c r="C16137" s="75">
        <v>62.1333333333333</v>
      </c>
      <c r="D16137" s="75">
        <v>67.1333333333333</v>
      </c>
      <c r="E16137" s="75">
        <v>67.1333333333333</v>
      </c>
    </row>
    <row r="16138" ht="15.75" customHeight="1">
      <c r="A16138" s="13">
        <v>42293.125</v>
      </c>
      <c r="B16138" s="75">
        <v>61.0</v>
      </c>
      <c r="C16138" s="75">
        <v>62.6363636363636</v>
      </c>
      <c r="D16138" s="75">
        <v>66.7666666666667</v>
      </c>
      <c r="E16138" s="75">
        <v>67.0</v>
      </c>
    </row>
    <row r="16139" ht="15.75" customHeight="1">
      <c r="A16139" s="13">
        <v>42293.135416666664</v>
      </c>
      <c r="B16139" s="75">
        <v>61.0</v>
      </c>
      <c r="C16139" s="75">
        <v>62.974358974359</v>
      </c>
      <c r="D16139" s="75">
        <v>66.2666666666667</v>
      </c>
      <c r="E16139" s="75">
        <v>67.0</v>
      </c>
    </row>
    <row r="16140" ht="15.75" customHeight="1">
      <c r="A16140" s="13">
        <v>42293.145833333336</v>
      </c>
      <c r="B16140" s="75">
        <v>61.0</v>
      </c>
      <c r="C16140" s="75">
        <v>62.5897435897436</v>
      </c>
      <c r="D16140" s="75">
        <v>65.7666666666667</v>
      </c>
      <c r="E16140" s="75">
        <v>67.0</v>
      </c>
    </row>
    <row r="16141" ht="15.75" customHeight="1">
      <c r="A16141" s="13">
        <v>42293.15625</v>
      </c>
      <c r="B16141" s="75">
        <v>61.0</v>
      </c>
      <c r="C16141" s="75">
        <v>62.2051282051282</v>
      </c>
      <c r="D16141" s="75">
        <v>65.2666666666667</v>
      </c>
      <c r="E16141" s="75">
        <v>67.0</v>
      </c>
    </row>
    <row r="16142" ht="15.75" customHeight="1">
      <c r="A16142" s="13">
        <v>42293.166666666664</v>
      </c>
      <c r="B16142" s="75">
        <v>61.0</v>
      </c>
      <c r="C16142" s="75">
        <v>62.1627906976744</v>
      </c>
      <c r="D16142" s="75">
        <v>64.7666666666667</v>
      </c>
      <c r="E16142" s="75">
        <v>66.7666666666667</v>
      </c>
    </row>
    <row r="16143" ht="15.75" customHeight="1">
      <c r="A16143" s="13">
        <v>42293.177083333336</v>
      </c>
      <c r="B16143" s="75">
        <v>61.0</v>
      </c>
      <c r="C16143" s="75">
        <v>62.5116279069767</v>
      </c>
      <c r="D16143" s="75">
        <v>64.2666666666667</v>
      </c>
      <c r="E16143" s="75">
        <v>66.2666666666667</v>
      </c>
    </row>
    <row r="16144" ht="15.75" customHeight="1">
      <c r="A16144" s="13">
        <v>42293.1875</v>
      </c>
      <c r="B16144" s="75">
        <v>61.0</v>
      </c>
      <c r="C16144" s="75">
        <v>62.8604651162791</v>
      </c>
      <c r="D16144" s="75">
        <v>63.7666666666667</v>
      </c>
      <c r="E16144" s="75">
        <v>65.7666666666667</v>
      </c>
    </row>
    <row r="16145" ht="15.75" customHeight="1">
      <c r="A16145" s="13">
        <v>42293.197916666664</v>
      </c>
      <c r="B16145" s="75">
        <v>61.0</v>
      </c>
      <c r="C16145" s="75">
        <v>62.4705882352941</v>
      </c>
      <c r="D16145" s="75">
        <v>63.2666666666667</v>
      </c>
      <c r="E16145" s="75">
        <v>65.2666666666667</v>
      </c>
    </row>
    <row r="16146" ht="15.75" customHeight="1">
      <c r="A16146" s="13">
        <v>42293.208333333336</v>
      </c>
      <c r="B16146" s="75">
        <v>60.9333333333333</v>
      </c>
      <c r="C16146" s="75">
        <v>62.0</v>
      </c>
      <c r="D16146" s="75">
        <v>62.65</v>
      </c>
      <c r="E16146" s="75">
        <v>64.8833333333333</v>
      </c>
    </row>
    <row r="16147" ht="15.75" customHeight="1">
      <c r="A16147" s="13">
        <v>42293.21875</v>
      </c>
      <c r="B16147" s="75">
        <v>60.6833333333333</v>
      </c>
      <c r="C16147" s="75">
        <v>62.0</v>
      </c>
      <c r="D16147" s="75">
        <v>61.9</v>
      </c>
      <c r="E16147" s="75">
        <v>64.6333333333333</v>
      </c>
    </row>
    <row r="16148" ht="15.75" customHeight="1">
      <c r="A16148" s="13">
        <v>42293.229166666664</v>
      </c>
      <c r="B16148" s="75">
        <v>60.4333333333333</v>
      </c>
      <c r="C16148" s="75">
        <v>62.0</v>
      </c>
      <c r="D16148" s="75">
        <v>61.15</v>
      </c>
      <c r="E16148" s="75">
        <v>64.3833333333333</v>
      </c>
    </row>
    <row r="16149" ht="15.75" customHeight="1">
      <c r="A16149" s="13">
        <v>42293.239583333336</v>
      </c>
      <c r="B16149" s="75">
        <v>60.1833333333333</v>
      </c>
      <c r="C16149" s="75">
        <v>62.0</v>
      </c>
      <c r="D16149" s="75">
        <v>60.4</v>
      </c>
      <c r="E16149" s="75">
        <v>64.1333333333333</v>
      </c>
    </row>
    <row r="16150" ht="15.75" customHeight="1">
      <c r="A16150" s="13">
        <v>42293.25</v>
      </c>
      <c r="B16150" s="75">
        <v>60.0</v>
      </c>
      <c r="C16150" s="75">
        <v>62.0</v>
      </c>
      <c r="D16150" s="75">
        <v>60.0</v>
      </c>
      <c r="E16150" s="75">
        <v>64.0</v>
      </c>
    </row>
    <row r="16151" ht="15.75" customHeight="1">
      <c r="A16151" s="13">
        <v>42293.260416666664</v>
      </c>
      <c r="B16151" s="75">
        <v>60.0</v>
      </c>
      <c r="C16151" s="75">
        <v>62.0</v>
      </c>
      <c r="D16151" s="75">
        <v>60.0</v>
      </c>
      <c r="E16151" s="75">
        <v>64.0</v>
      </c>
    </row>
    <row r="16152" ht="15.75" customHeight="1">
      <c r="A16152" s="13">
        <v>42293.270833333336</v>
      </c>
      <c r="B16152" s="75">
        <v>60.0</v>
      </c>
      <c r="C16152" s="75">
        <v>62.0</v>
      </c>
      <c r="D16152" s="75">
        <v>60.0</v>
      </c>
      <c r="E16152" s="75">
        <v>64.3611111111111</v>
      </c>
    </row>
    <row r="16153" ht="15.75" customHeight="1">
      <c r="A16153" s="13">
        <v>42293.28125</v>
      </c>
      <c r="B16153" s="75">
        <v>60.0</v>
      </c>
      <c r="C16153" s="75">
        <v>62.0</v>
      </c>
      <c r="D16153" s="75">
        <v>60.0</v>
      </c>
      <c r="E16153" s="75">
        <v>64.7777777777778</v>
      </c>
    </row>
    <row r="16154" ht="15.75" customHeight="1">
      <c r="A16154" s="13">
        <v>42293.291666666664</v>
      </c>
      <c r="B16154" s="75">
        <v>60.0666666666667</v>
      </c>
      <c r="C16154" s="75">
        <v>62.2333333333333</v>
      </c>
      <c r="D16154" s="75">
        <v>60.35</v>
      </c>
      <c r="E16154" s="75">
        <v>65.3111111111111</v>
      </c>
    </row>
    <row r="16155" ht="15.75" customHeight="1">
      <c r="A16155" s="13">
        <v>42293.302083333336</v>
      </c>
      <c r="B16155" s="75">
        <v>60.3166666666667</v>
      </c>
      <c r="C16155" s="75">
        <v>62.7333333333333</v>
      </c>
      <c r="D16155" s="75">
        <v>61.1</v>
      </c>
      <c r="E16155" s="75">
        <v>65.9777777777778</v>
      </c>
    </row>
    <row r="16156" ht="15.75" customHeight="1">
      <c r="A16156" s="13">
        <v>42293.3125</v>
      </c>
      <c r="B16156" s="75">
        <v>60.5666666666667</v>
      </c>
      <c r="C16156" s="75">
        <v>63.2333333333333</v>
      </c>
      <c r="D16156" s="75">
        <v>61.85</v>
      </c>
      <c r="E16156" s="75">
        <v>66.6444444444444</v>
      </c>
    </row>
    <row r="16157" ht="15.75" customHeight="1">
      <c r="A16157" s="13">
        <v>42293.322916666664</v>
      </c>
      <c r="B16157" s="75">
        <v>60.8166666666667</v>
      </c>
      <c r="C16157" s="75">
        <v>63.7333333333333</v>
      </c>
      <c r="D16157" s="75">
        <v>62.6</v>
      </c>
      <c r="E16157" s="75">
        <v>66.4615384615385</v>
      </c>
    </row>
    <row r="16158" ht="15.75" customHeight="1">
      <c r="A16158" s="13">
        <v>42293.333333333336</v>
      </c>
      <c r="B16158" s="75">
        <v>61.0666666666667</v>
      </c>
      <c r="C16158" s="75">
        <v>64.1166666666667</v>
      </c>
      <c r="D16158" s="75">
        <v>63.5833333333333</v>
      </c>
      <c r="E16158" s="75">
        <v>67.35</v>
      </c>
    </row>
    <row r="16159" ht="15.75" customHeight="1">
      <c r="A16159" s="13">
        <v>42293.34375</v>
      </c>
      <c r="B16159" s="75">
        <v>61.3166666666667</v>
      </c>
      <c r="C16159" s="75">
        <v>64.3666666666667</v>
      </c>
      <c r="D16159" s="75">
        <v>64.8333333333333</v>
      </c>
      <c r="E16159" s="75">
        <v>68.1</v>
      </c>
    </row>
    <row r="16160" ht="15.75" customHeight="1">
      <c r="A16160" s="13">
        <v>42293.354166666664</v>
      </c>
      <c r="B16160" s="75">
        <v>61.5666666666667</v>
      </c>
      <c r="C16160" s="75">
        <v>64.6166666666667</v>
      </c>
      <c r="D16160" s="75">
        <v>66.0833333333333</v>
      </c>
      <c r="E16160" s="75">
        <v>68.85</v>
      </c>
    </row>
    <row r="16161" ht="15.75" customHeight="1">
      <c r="A16161" s="13">
        <v>42293.364583333336</v>
      </c>
      <c r="B16161" s="75">
        <v>61.8166666666667</v>
      </c>
      <c r="C16161" s="75">
        <v>64.8666666666667</v>
      </c>
      <c r="D16161" s="75">
        <v>67.3333333333333</v>
      </c>
      <c r="E16161" s="75">
        <v>69.6</v>
      </c>
    </row>
    <row r="16162" ht="15.75" customHeight="1">
      <c r="A16162" s="13">
        <v>42293.375</v>
      </c>
      <c r="B16162" s="75">
        <v>62.1904761904762</v>
      </c>
      <c r="C16162" s="75">
        <v>65.4666666666667</v>
      </c>
      <c r="D16162" s="75">
        <v>68.4242424242424</v>
      </c>
      <c r="E16162" s="75">
        <v>70.35</v>
      </c>
    </row>
    <row r="16163" ht="15.75" customHeight="1">
      <c r="A16163" s="13">
        <v>42293.385416666664</v>
      </c>
      <c r="B16163" s="75">
        <v>62.9047619047619</v>
      </c>
      <c r="C16163" s="75">
        <v>66.3111111111111</v>
      </c>
      <c r="D16163" s="75">
        <v>69.3333333333333</v>
      </c>
      <c r="E16163" s="75">
        <v>71.1</v>
      </c>
    </row>
    <row r="16164" ht="15.75" customHeight="1">
      <c r="A16164" s="13">
        <v>42293.395833333336</v>
      </c>
      <c r="B16164" s="75">
        <v>63.6190476190476</v>
      </c>
      <c r="C16164" s="75">
        <v>66.9777777777778</v>
      </c>
      <c r="D16164" s="75">
        <v>69.8518518518518</v>
      </c>
      <c r="E16164" s="75">
        <v>71.85</v>
      </c>
    </row>
    <row r="16165" ht="15.75" customHeight="1">
      <c r="A16165" s="13">
        <v>42293.40625</v>
      </c>
      <c r="B16165" s="75">
        <v>64.7777777777778</v>
      </c>
      <c r="C16165" s="75">
        <v>67.6444444444444</v>
      </c>
      <c r="D16165" s="75">
        <v>69.2962962962963</v>
      </c>
      <c r="E16165" s="75">
        <v>72.6</v>
      </c>
    </row>
    <row r="16166" ht="15.75" customHeight="1">
      <c r="A16166" s="13">
        <v>42293.416666666664</v>
      </c>
      <c r="B16166" s="75">
        <v>66.0</v>
      </c>
      <c r="C16166" s="75">
        <v>68.2333333333333</v>
      </c>
      <c r="D16166" s="75">
        <v>69.14</v>
      </c>
      <c r="E16166" s="75">
        <v>73.35</v>
      </c>
    </row>
    <row r="16167" ht="15.75" customHeight="1">
      <c r="A16167" s="13">
        <v>42293.427083333336</v>
      </c>
      <c r="B16167" s="75">
        <v>66.0</v>
      </c>
      <c r="C16167" s="75">
        <v>68.7333333333333</v>
      </c>
      <c r="D16167" s="75">
        <v>69.44</v>
      </c>
      <c r="E16167" s="75">
        <v>74.1</v>
      </c>
    </row>
    <row r="16168" ht="15.75" customHeight="1">
      <c r="A16168" s="13">
        <v>42293.4375</v>
      </c>
      <c r="B16168" s="75">
        <v>66.0</v>
      </c>
      <c r="C16168" s="75">
        <v>69.2333333333333</v>
      </c>
      <c r="D16168" s="75">
        <v>69.74</v>
      </c>
      <c r="E16168" s="75">
        <v>74.85</v>
      </c>
    </row>
    <row r="16169" ht="15.75" customHeight="1">
      <c r="A16169" s="13">
        <v>42293.447916666664</v>
      </c>
      <c r="B16169" s="75">
        <v>66.0</v>
      </c>
      <c r="C16169" s="75">
        <v>69.7333333333333</v>
      </c>
      <c r="D16169" s="75">
        <v>69.8</v>
      </c>
      <c r="E16169" s="75">
        <v>75.6</v>
      </c>
    </row>
    <row r="16170" ht="15.75" customHeight="1">
      <c r="A16170" s="13">
        <v>42293.458333333336</v>
      </c>
      <c r="B16170" s="75">
        <v>66.1333333333333</v>
      </c>
      <c r="C16170" s="75">
        <v>70.2333333333333</v>
      </c>
      <c r="D16170" s="75">
        <v>69.6666666666667</v>
      </c>
      <c r="E16170" s="75">
        <v>76.4666666666667</v>
      </c>
    </row>
    <row r="16171" ht="15.75" customHeight="1">
      <c r="A16171" s="13">
        <v>42293.46875</v>
      </c>
      <c r="B16171" s="75">
        <v>66.6333333333333</v>
      </c>
      <c r="C16171" s="75">
        <v>70.7333333333333</v>
      </c>
      <c r="D16171" s="75">
        <v>71.0555555555556</v>
      </c>
      <c r="E16171" s="75">
        <v>77.4666666666667</v>
      </c>
    </row>
    <row r="16172" ht="15.75" customHeight="1">
      <c r="A16172" s="13">
        <v>42293.479166666664</v>
      </c>
      <c r="B16172" s="75">
        <v>67.1333333333333</v>
      </c>
      <c r="C16172" s="75">
        <v>71.2333333333333</v>
      </c>
      <c r="D16172" s="75">
        <v>71.8888888888889</v>
      </c>
      <c r="E16172" s="75">
        <v>78.4666666666667</v>
      </c>
    </row>
    <row r="16173" ht="15.75" customHeight="1">
      <c r="A16173" s="13">
        <v>42293.489583333336</v>
      </c>
      <c r="B16173" s="75">
        <v>67.6333333333333</v>
      </c>
      <c r="C16173" s="75">
        <v>71.7333333333333</v>
      </c>
      <c r="D16173" s="75">
        <v>72.0</v>
      </c>
      <c r="E16173" s="75">
        <v>79.4666666666667</v>
      </c>
    </row>
    <row r="16174" ht="15.75" customHeight="1">
      <c r="A16174" s="13">
        <v>42293.5</v>
      </c>
      <c r="B16174" s="75">
        <v>68.2758620689655</v>
      </c>
      <c r="C16174" s="75">
        <v>72.2333333333333</v>
      </c>
      <c r="D16174" s="75">
        <v>72.2333333333333</v>
      </c>
      <c r="E16174" s="75">
        <v>80.2333333333333</v>
      </c>
    </row>
    <row r="16175" ht="15.75" customHeight="1">
      <c r="A16175" s="13">
        <v>42293.510416666664</v>
      </c>
      <c r="B16175" s="75">
        <v>69.3103448275862</v>
      </c>
      <c r="C16175" s="75">
        <v>72.7333333333333</v>
      </c>
      <c r="D16175" s="75">
        <v>72.7333333333333</v>
      </c>
      <c r="E16175" s="75">
        <v>80.7333333333333</v>
      </c>
    </row>
    <row r="16176" ht="15.75" customHeight="1">
      <c r="A16176" s="13">
        <v>42293.520833333336</v>
      </c>
      <c r="B16176" s="75">
        <v>69.8387096774194</v>
      </c>
      <c r="C16176" s="75">
        <v>73.2333333333333</v>
      </c>
      <c r="D16176" s="75">
        <v>73.2333333333333</v>
      </c>
      <c r="E16176" s="75">
        <v>81.2333333333333</v>
      </c>
    </row>
    <row r="16177" ht="15.75" customHeight="1">
      <c r="A16177" s="13">
        <v>42293.53125</v>
      </c>
      <c r="B16177" s="75">
        <v>69.3548387096774</v>
      </c>
      <c r="C16177" s="75">
        <v>73.7333333333333</v>
      </c>
      <c r="D16177" s="75">
        <v>73.7333333333333</v>
      </c>
      <c r="E16177" s="75">
        <v>81.7333333333333</v>
      </c>
    </row>
    <row r="16178" ht="15.75" customHeight="1">
      <c r="A16178" s="13">
        <v>42293.541666666664</v>
      </c>
      <c r="B16178" s="75">
        <v>69.1333333333333</v>
      </c>
      <c r="C16178" s="75">
        <v>74.35</v>
      </c>
      <c r="D16178" s="75">
        <v>74.2413793103448</v>
      </c>
      <c r="E16178" s="75">
        <v>82.1166666666667</v>
      </c>
    </row>
    <row r="16179" ht="15.75" customHeight="1">
      <c r="A16179" s="13">
        <v>42293.552083333336</v>
      </c>
      <c r="B16179" s="75">
        <v>69.6333333333333</v>
      </c>
      <c r="C16179" s="75">
        <v>75.1</v>
      </c>
      <c r="D16179" s="75">
        <v>74.7586206896552</v>
      </c>
      <c r="E16179" s="75">
        <v>82.3666666666667</v>
      </c>
    </row>
    <row r="16180" ht="15.75" customHeight="1">
      <c r="A16180" s="13">
        <v>42293.5625</v>
      </c>
      <c r="B16180" s="75">
        <v>70.1333333333333</v>
      </c>
      <c r="C16180" s="75">
        <v>75.85</v>
      </c>
      <c r="D16180" s="75">
        <v>76.0</v>
      </c>
      <c r="E16180" s="75">
        <v>82.6166666666667</v>
      </c>
    </row>
    <row r="16181" ht="15.75" customHeight="1">
      <c r="A16181" s="13">
        <v>42293.572916666664</v>
      </c>
      <c r="B16181" s="75">
        <v>70.6333333333333</v>
      </c>
      <c r="C16181" s="75">
        <v>76.6</v>
      </c>
      <c r="D16181" s="75">
        <v>76.0</v>
      </c>
      <c r="E16181" s="75">
        <v>82.8666666666667</v>
      </c>
    </row>
    <row r="16182" ht="15.75" customHeight="1">
      <c r="A16182" s="13">
        <v>42293.583333333336</v>
      </c>
      <c r="B16182" s="75">
        <v>70.8947368421053</v>
      </c>
      <c r="C16182" s="75">
        <v>77.1166666666667</v>
      </c>
      <c r="D16182" s="75">
        <v>76.5833333333333</v>
      </c>
      <c r="E16182" s="75">
        <v>83.1166666666667</v>
      </c>
    </row>
    <row r="16183" ht="15.75" customHeight="1">
      <c r="A16183" s="13">
        <v>42293.59375</v>
      </c>
      <c r="B16183" s="75">
        <v>70.5</v>
      </c>
      <c r="C16183" s="75">
        <v>77.3666666666667</v>
      </c>
      <c r="D16183" s="75">
        <v>75.0</v>
      </c>
      <c r="E16183" s="75">
        <v>83.3666666666667</v>
      </c>
    </row>
    <row r="16184" ht="15.75" customHeight="1">
      <c r="A16184" s="13">
        <v>42293.604166666664</v>
      </c>
      <c r="B16184" s="75">
        <v>70.1052631578947</v>
      </c>
      <c r="C16184" s="75">
        <v>77.6166666666667</v>
      </c>
      <c r="D16184" s="75">
        <v>75.0</v>
      </c>
      <c r="E16184" s="75">
        <v>83.6166666666667</v>
      </c>
    </row>
    <row r="16185" ht="15.75" customHeight="1">
      <c r="A16185" s="13">
        <v>42293.614583333336</v>
      </c>
      <c r="B16185" s="75">
        <v>68.5</v>
      </c>
      <c r="C16185" s="75">
        <v>77.8666666666667</v>
      </c>
      <c r="D16185" s="75">
        <v>75.0</v>
      </c>
      <c r="E16185" s="75">
        <v>83.8666666666667</v>
      </c>
    </row>
    <row r="16186" ht="15.75" customHeight="1">
      <c r="A16186" s="13">
        <v>42293.625</v>
      </c>
      <c r="B16186" s="75">
        <v>66.9333333333333</v>
      </c>
      <c r="C16186" s="75">
        <v>77.8833333333333</v>
      </c>
      <c r="D16186" s="75">
        <v>75.35</v>
      </c>
      <c r="E16186" s="75">
        <v>84.0</v>
      </c>
    </row>
    <row r="16187" ht="15.75" customHeight="1">
      <c r="A16187" s="13">
        <v>42293.635416666664</v>
      </c>
      <c r="B16187" s="75">
        <v>66.6833333333333</v>
      </c>
      <c r="C16187" s="75">
        <v>77.6333333333333</v>
      </c>
      <c r="D16187" s="75">
        <v>76.1</v>
      </c>
      <c r="E16187" s="75">
        <v>84.0</v>
      </c>
    </row>
    <row r="16188" ht="15.75" customHeight="1">
      <c r="A16188" s="13">
        <v>42293.645833333336</v>
      </c>
      <c r="B16188" s="75">
        <v>66.4333333333333</v>
      </c>
      <c r="C16188" s="75">
        <v>77.3833333333333</v>
      </c>
      <c r="D16188" s="75">
        <v>76.85</v>
      </c>
      <c r="E16188" s="75">
        <v>84.0</v>
      </c>
    </row>
    <row r="16189" ht="15.75" customHeight="1">
      <c r="A16189" s="13">
        <v>42293.65625</v>
      </c>
      <c r="B16189" s="75">
        <v>66.1833333333333</v>
      </c>
      <c r="C16189" s="75">
        <v>77.1333333333333</v>
      </c>
      <c r="D16189" s="75">
        <v>77.6</v>
      </c>
      <c r="E16189" s="75">
        <v>84.0</v>
      </c>
    </row>
    <row r="16190" ht="15.75" customHeight="1">
      <c r="A16190" s="13">
        <v>42293.666666666664</v>
      </c>
      <c r="B16190" s="75">
        <v>65.8</v>
      </c>
      <c r="C16190" s="75">
        <v>76.4166666666667</v>
      </c>
      <c r="D16190" s="75">
        <v>78.0</v>
      </c>
      <c r="E16190" s="75">
        <v>83.8833333333333</v>
      </c>
    </row>
    <row r="16191" ht="15.75" customHeight="1">
      <c r="A16191" s="13">
        <v>42293.677083333336</v>
      </c>
      <c r="B16191" s="75">
        <v>65.05</v>
      </c>
      <c r="C16191" s="75">
        <v>75.1666666666667</v>
      </c>
      <c r="D16191" s="75">
        <v>78.0</v>
      </c>
      <c r="E16191" s="75">
        <v>83.6333333333333</v>
      </c>
    </row>
    <row r="16192" ht="15.75" customHeight="1">
      <c r="A16192" s="13">
        <v>42293.6875</v>
      </c>
      <c r="B16192" s="75">
        <v>64.3</v>
      </c>
      <c r="C16192" s="75">
        <v>73.9166666666667</v>
      </c>
      <c r="D16192" s="75">
        <v>78.0</v>
      </c>
      <c r="E16192" s="75">
        <v>83.3833333333333</v>
      </c>
    </row>
    <row r="16193" ht="15.75" customHeight="1">
      <c r="A16193" s="13">
        <v>42293.697916666664</v>
      </c>
      <c r="B16193" s="75">
        <v>63.55</v>
      </c>
      <c r="C16193" s="75">
        <v>72.6666666666667</v>
      </c>
      <c r="D16193" s="75">
        <v>78.0</v>
      </c>
      <c r="E16193" s="75">
        <v>83.1333333333333</v>
      </c>
    </row>
    <row r="16194" ht="15.75" customHeight="1">
      <c r="A16194" s="13">
        <v>42293.708333333336</v>
      </c>
      <c r="B16194" s="75">
        <v>62.9333333333333</v>
      </c>
      <c r="C16194" s="75">
        <v>71.5333333333333</v>
      </c>
      <c r="D16194" s="75">
        <v>77.5333333333333</v>
      </c>
      <c r="E16194" s="75">
        <v>82.7666666666667</v>
      </c>
    </row>
    <row r="16195" ht="15.75" customHeight="1">
      <c r="A16195" s="13">
        <v>42293.71875</v>
      </c>
      <c r="B16195" s="75">
        <v>62.6833333333333</v>
      </c>
      <c r="C16195" s="75">
        <v>70.5333333333333</v>
      </c>
      <c r="D16195" s="75">
        <v>76.5333333333333</v>
      </c>
      <c r="E16195" s="75">
        <v>82.2666666666667</v>
      </c>
    </row>
    <row r="16196" ht="15.75" customHeight="1">
      <c r="A16196" s="13">
        <v>42293.729166666664</v>
      </c>
      <c r="B16196" s="75">
        <v>62.4333333333333</v>
      </c>
      <c r="C16196" s="75">
        <v>69.5333333333333</v>
      </c>
      <c r="D16196" s="75">
        <v>75.5333333333333</v>
      </c>
      <c r="E16196" s="75">
        <v>81.7666666666667</v>
      </c>
    </row>
    <row r="16197" ht="15.75" customHeight="1">
      <c r="A16197" s="13">
        <v>42293.739583333336</v>
      </c>
      <c r="B16197" s="75">
        <v>62.1833333333333</v>
      </c>
      <c r="C16197" s="75">
        <v>68.5333333333333</v>
      </c>
      <c r="D16197" s="75">
        <v>74.5333333333333</v>
      </c>
      <c r="E16197" s="75">
        <v>81.2666666666667</v>
      </c>
    </row>
    <row r="16198" ht="15.75" customHeight="1">
      <c r="A16198" s="13">
        <v>42293.75</v>
      </c>
      <c r="B16198" s="75">
        <v>62.0</v>
      </c>
      <c r="C16198" s="75">
        <v>67.5333333333333</v>
      </c>
      <c r="D16198" s="75">
        <v>73.65</v>
      </c>
      <c r="E16198" s="75">
        <v>80.8833333333333</v>
      </c>
    </row>
    <row r="16199" ht="15.75" customHeight="1">
      <c r="A16199" s="13">
        <v>42293.760416666664</v>
      </c>
      <c r="B16199" s="75">
        <v>62.0</v>
      </c>
      <c r="C16199" s="75">
        <v>66.5333333333333</v>
      </c>
      <c r="D16199" s="75">
        <v>72.9</v>
      </c>
      <c r="E16199" s="75">
        <v>80.6333333333333</v>
      </c>
    </row>
    <row r="16200" ht="15.75" customHeight="1">
      <c r="A16200" s="13">
        <v>42293.770833333336</v>
      </c>
      <c r="B16200" s="75">
        <v>62.0</v>
      </c>
      <c r="C16200" s="75">
        <v>65.5333333333333</v>
      </c>
      <c r="D16200" s="75">
        <v>72.15</v>
      </c>
      <c r="E16200" s="75">
        <v>80.3833333333333</v>
      </c>
    </row>
    <row r="16201" ht="15.75" customHeight="1">
      <c r="A16201" s="13">
        <v>42293.78125</v>
      </c>
      <c r="B16201" s="75">
        <v>62.0</v>
      </c>
      <c r="C16201" s="75">
        <v>64.5333333333333</v>
      </c>
      <c r="D16201" s="75">
        <v>71.4</v>
      </c>
      <c r="E16201" s="75">
        <v>80.1333333333333</v>
      </c>
    </row>
    <row r="16202" ht="15.75" customHeight="1">
      <c r="A16202" s="13">
        <v>42293.791666666664</v>
      </c>
      <c r="B16202" s="75">
        <v>62.0</v>
      </c>
      <c r="C16202" s="75">
        <v>63.7666666666667</v>
      </c>
      <c r="D16202" s="75">
        <v>70.5333333333333</v>
      </c>
      <c r="E16202" s="75">
        <v>79.5333333333333</v>
      </c>
    </row>
    <row r="16203" ht="15.75" customHeight="1">
      <c r="A16203" s="13">
        <v>42293.802083333336</v>
      </c>
      <c r="B16203" s="75">
        <v>62.0</v>
      </c>
      <c r="C16203" s="75">
        <v>63.2666666666667</v>
      </c>
      <c r="D16203" s="75">
        <v>69.5333333333333</v>
      </c>
      <c r="E16203" s="75">
        <v>78.5333333333333</v>
      </c>
    </row>
    <row r="16204" ht="15.75" customHeight="1">
      <c r="A16204" s="13">
        <v>42293.8125</v>
      </c>
      <c r="B16204" s="75">
        <v>62.0</v>
      </c>
      <c r="C16204" s="75">
        <v>62.7666666666667</v>
      </c>
      <c r="D16204" s="75">
        <v>68.5333333333333</v>
      </c>
      <c r="E16204" s="75">
        <v>77.5333333333333</v>
      </c>
    </row>
    <row r="16205" ht="15.75" customHeight="1">
      <c r="A16205" s="13">
        <v>42293.822916666664</v>
      </c>
      <c r="B16205" s="75">
        <v>62.0</v>
      </c>
      <c r="C16205" s="75">
        <v>62.2666666666667</v>
      </c>
      <c r="D16205" s="75">
        <v>67.5333333333333</v>
      </c>
      <c r="E16205" s="75">
        <v>76.5333333333333</v>
      </c>
    </row>
    <row r="16206" ht="15.75" customHeight="1">
      <c r="A16206" s="13">
        <v>42293.833333333336</v>
      </c>
      <c r="B16206" s="75">
        <v>61.9333333333333</v>
      </c>
      <c r="C16206" s="75">
        <v>62.0</v>
      </c>
      <c r="D16206" s="75">
        <v>66.65</v>
      </c>
      <c r="E16206" s="75">
        <v>75.8833333333333</v>
      </c>
    </row>
    <row r="16207" ht="15.75" customHeight="1">
      <c r="A16207" s="13">
        <v>42293.84375</v>
      </c>
      <c r="B16207" s="75">
        <v>61.6833333333333</v>
      </c>
      <c r="C16207" s="75">
        <v>62.0</v>
      </c>
      <c r="D16207" s="75">
        <v>65.9</v>
      </c>
      <c r="E16207" s="75">
        <v>75.6333333333333</v>
      </c>
    </row>
    <row r="16208" ht="15.75" customHeight="1">
      <c r="A16208" s="13">
        <v>42293.854166666664</v>
      </c>
      <c r="B16208" s="75">
        <v>61.4333333333333</v>
      </c>
      <c r="C16208" s="75">
        <v>62.0</v>
      </c>
      <c r="D16208" s="75">
        <v>65.15</v>
      </c>
      <c r="E16208" s="75">
        <v>75.3833333333333</v>
      </c>
    </row>
    <row r="16209" ht="15.75" customHeight="1">
      <c r="A16209" s="13">
        <v>42293.864583333336</v>
      </c>
      <c r="B16209" s="75">
        <v>61.1833333333333</v>
      </c>
      <c r="C16209" s="75">
        <v>62.0</v>
      </c>
      <c r="D16209" s="75">
        <v>64.4</v>
      </c>
      <c r="E16209" s="75">
        <v>75.1333333333333</v>
      </c>
    </row>
    <row r="16210" ht="15.75" customHeight="1">
      <c r="A16210" s="13">
        <v>42293.875</v>
      </c>
      <c r="B16210" s="75">
        <v>61.0</v>
      </c>
      <c r="C16210" s="75">
        <v>62.0</v>
      </c>
      <c r="D16210" s="75">
        <v>64.1166666666667</v>
      </c>
      <c r="E16210" s="75">
        <v>74.7666666666667</v>
      </c>
    </row>
    <row r="16211" ht="15.75" customHeight="1">
      <c r="A16211" s="13">
        <v>42293.885416666664</v>
      </c>
      <c r="B16211" s="75">
        <v>61.0</v>
      </c>
      <c r="C16211" s="75">
        <v>62.0</v>
      </c>
      <c r="D16211" s="75">
        <v>64.3666666666667</v>
      </c>
      <c r="E16211" s="75">
        <v>74.2666666666667</v>
      </c>
    </row>
    <row r="16212" ht="15.75" customHeight="1">
      <c r="A16212" s="13">
        <v>42293.895833333336</v>
      </c>
      <c r="B16212" s="75">
        <v>61.0</v>
      </c>
      <c r="C16212" s="75">
        <v>62.0</v>
      </c>
      <c r="D16212" s="75">
        <v>64.6166666666667</v>
      </c>
      <c r="E16212" s="75">
        <v>73.7666666666667</v>
      </c>
    </row>
    <row r="16213" ht="15.75" customHeight="1">
      <c r="A16213" s="13">
        <v>42293.90625</v>
      </c>
      <c r="B16213" s="75">
        <v>61.0</v>
      </c>
      <c r="C16213" s="75">
        <v>62.0</v>
      </c>
      <c r="D16213" s="75">
        <v>64.8666666666667</v>
      </c>
      <c r="E16213" s="75">
        <v>73.2666666666667</v>
      </c>
    </row>
    <row r="16214" ht="15.75" customHeight="1">
      <c r="A16214" s="13">
        <v>42293.916666666664</v>
      </c>
      <c r="B16214" s="75">
        <v>61.0</v>
      </c>
      <c r="C16214" s="75">
        <v>61.7666666666667</v>
      </c>
      <c r="D16214" s="75">
        <v>64.7666666666667</v>
      </c>
      <c r="E16214" s="75">
        <v>73.0</v>
      </c>
    </row>
    <row r="16215" ht="15.75" customHeight="1">
      <c r="A16215" s="13">
        <v>42293.927083333336</v>
      </c>
      <c r="B16215" s="75">
        <v>61.0</v>
      </c>
      <c r="C16215" s="75">
        <v>61.2666666666667</v>
      </c>
      <c r="D16215" s="75">
        <v>64.2666666666667</v>
      </c>
      <c r="E16215" s="75">
        <v>73.0</v>
      </c>
    </row>
    <row r="16216" ht="15.75" customHeight="1">
      <c r="A16216" s="13">
        <v>42293.9375</v>
      </c>
      <c r="B16216" s="75">
        <v>61.0</v>
      </c>
      <c r="C16216" s="75">
        <v>60.7666666666667</v>
      </c>
      <c r="D16216" s="75">
        <v>63.7666666666667</v>
      </c>
      <c r="E16216" s="75">
        <v>73.0</v>
      </c>
    </row>
    <row r="16217" ht="15.75" customHeight="1">
      <c r="A16217" s="13">
        <v>42293.947916666664</v>
      </c>
      <c r="B16217" s="75">
        <v>61.0</v>
      </c>
      <c r="C16217" s="75">
        <v>60.2666666666667</v>
      </c>
      <c r="D16217" s="75">
        <v>63.2666666666667</v>
      </c>
      <c r="E16217" s="75">
        <v>73.0</v>
      </c>
    </row>
    <row r="16218" ht="15.75" customHeight="1">
      <c r="A16218" s="13">
        <v>42293.958333333336</v>
      </c>
      <c r="B16218" s="75">
        <v>61.0</v>
      </c>
      <c r="C16218" s="75">
        <v>60.4565217391304</v>
      </c>
      <c r="D16218" s="75">
        <v>62.7666666666667</v>
      </c>
      <c r="E16218" s="75">
        <v>72.8833333333333</v>
      </c>
    </row>
    <row r="16219" ht="15.75" customHeight="1">
      <c r="A16219" s="13">
        <v>42293.96875</v>
      </c>
      <c r="B16219" s="75">
        <v>61.0</v>
      </c>
      <c r="C16219" s="75">
        <v>61.4347826086957</v>
      </c>
      <c r="D16219" s="75">
        <v>62.2666666666667</v>
      </c>
      <c r="E16219" s="75">
        <v>72.6333333333333</v>
      </c>
    </row>
    <row r="16220" ht="15.75" customHeight="1">
      <c r="A16220" s="13">
        <v>42293.979166666664</v>
      </c>
      <c r="B16220" s="75">
        <v>61.0</v>
      </c>
      <c r="C16220" s="75">
        <v>62.4130434782609</v>
      </c>
      <c r="D16220" s="75">
        <v>61.7666666666667</v>
      </c>
      <c r="E16220" s="75">
        <v>72.3833333333333</v>
      </c>
    </row>
    <row r="16221" ht="15.75" customHeight="1">
      <c r="A16221" s="13">
        <v>42293.989583333336</v>
      </c>
      <c r="B16221" s="75">
        <v>61.0</v>
      </c>
      <c r="C16221" s="75">
        <v>62.5714285714286</v>
      </c>
      <c r="D16221" s="75">
        <v>61.2666666666667</v>
      </c>
      <c r="E16221" s="75">
        <v>72.1333333333333</v>
      </c>
    </row>
    <row r="16222" ht="15.75" customHeight="1">
      <c r="A16222" s="13">
        <v>42294.0</v>
      </c>
      <c r="B16222" s="75">
        <v>61.0</v>
      </c>
      <c r="C16222" s="75">
        <v>62.0</v>
      </c>
      <c r="D16222" s="75">
        <v>60.65</v>
      </c>
      <c r="E16222" s="75">
        <v>72.0</v>
      </c>
    </row>
    <row r="16223" ht="15.75" customHeight="1">
      <c r="A16223" s="13">
        <v>42294.010416666664</v>
      </c>
      <c r="B16223" s="75">
        <v>61.0</v>
      </c>
      <c r="C16223" s="75">
        <v>62.0</v>
      </c>
      <c r="D16223" s="75">
        <v>59.9</v>
      </c>
      <c r="E16223" s="75">
        <v>72.0</v>
      </c>
    </row>
    <row r="16224" ht="15.75" customHeight="1">
      <c r="A16224" s="13">
        <v>42294.020833333336</v>
      </c>
      <c r="B16224" s="75">
        <v>61.0</v>
      </c>
      <c r="C16224" s="75">
        <v>62.0</v>
      </c>
      <c r="D16224" s="75">
        <v>59.15</v>
      </c>
      <c r="E16224" s="75">
        <v>72.0</v>
      </c>
    </row>
    <row r="16225" ht="15.75" customHeight="1">
      <c r="A16225" s="13">
        <v>42294.03125</v>
      </c>
      <c r="B16225" s="75">
        <v>61.0</v>
      </c>
      <c r="C16225" s="75">
        <v>62.0</v>
      </c>
      <c r="D16225" s="75">
        <v>58.4</v>
      </c>
      <c r="E16225" s="75">
        <v>72.0</v>
      </c>
    </row>
    <row r="16226" ht="15.75" customHeight="1">
      <c r="A16226" s="13">
        <v>42294.041666666664</v>
      </c>
      <c r="B16226" s="75">
        <v>61.0</v>
      </c>
      <c r="C16226" s="75">
        <v>62.0</v>
      </c>
      <c r="D16226" s="75">
        <v>57.7666666666667</v>
      </c>
      <c r="E16226" s="75">
        <v>71.8833333333333</v>
      </c>
    </row>
    <row r="16227" ht="15.75" customHeight="1">
      <c r="A16227" s="13">
        <v>42294.052083333336</v>
      </c>
      <c r="B16227" s="75">
        <v>61.0</v>
      </c>
      <c r="C16227" s="75">
        <v>62.0</v>
      </c>
      <c r="D16227" s="75">
        <v>57.2666666666667</v>
      </c>
      <c r="E16227" s="75">
        <v>71.6333333333333</v>
      </c>
    </row>
    <row r="16228" ht="15.75" customHeight="1">
      <c r="A16228" s="13">
        <v>42294.0625</v>
      </c>
      <c r="B16228" s="75">
        <v>61.0</v>
      </c>
      <c r="C16228" s="75">
        <v>62.0</v>
      </c>
      <c r="D16228" s="75">
        <v>56.7666666666667</v>
      </c>
      <c r="E16228" s="75">
        <v>71.3833333333333</v>
      </c>
    </row>
    <row r="16229" ht="15.75" customHeight="1">
      <c r="A16229" s="13">
        <v>42294.072916666664</v>
      </c>
      <c r="B16229" s="75">
        <v>61.0</v>
      </c>
      <c r="C16229" s="75">
        <v>62.0</v>
      </c>
      <c r="D16229" s="75">
        <v>56.2666666666667</v>
      </c>
      <c r="E16229" s="75">
        <v>71.1333333333333</v>
      </c>
    </row>
    <row r="16230" ht="15.75" customHeight="1">
      <c r="A16230" s="13">
        <v>42294.083333333336</v>
      </c>
      <c r="B16230" s="75">
        <v>61.0</v>
      </c>
      <c r="C16230" s="75">
        <v>62.1166666666667</v>
      </c>
      <c r="D16230" s="75">
        <v>56.0</v>
      </c>
      <c r="E16230" s="75">
        <v>70.8833333333333</v>
      </c>
    </row>
    <row r="16231" ht="15.75" customHeight="1">
      <c r="A16231" s="13">
        <v>42294.09375</v>
      </c>
      <c r="B16231" s="75">
        <v>61.0</v>
      </c>
      <c r="C16231" s="75">
        <v>62.3666666666667</v>
      </c>
      <c r="D16231" s="75">
        <v>56.0</v>
      </c>
      <c r="E16231" s="75">
        <v>70.6333333333333</v>
      </c>
    </row>
    <row r="16232" ht="15.75" customHeight="1">
      <c r="A16232" s="13">
        <v>42294.104166666664</v>
      </c>
      <c r="B16232" s="75">
        <v>61.0</v>
      </c>
      <c r="C16232" s="75">
        <v>62.6166666666667</v>
      </c>
      <c r="D16232" s="75">
        <v>56.0</v>
      </c>
      <c r="E16232" s="75">
        <v>70.3833333333333</v>
      </c>
    </row>
    <row r="16233" ht="15.75" customHeight="1">
      <c r="A16233" s="13">
        <v>42294.114583333336</v>
      </c>
      <c r="B16233" s="75">
        <v>61.0</v>
      </c>
      <c r="C16233" s="75">
        <v>62.8666666666667</v>
      </c>
      <c r="D16233" s="75">
        <v>56.0</v>
      </c>
      <c r="E16233" s="75">
        <v>70.1333333333333</v>
      </c>
    </row>
    <row r="16234" ht="15.75" customHeight="1">
      <c r="A16234" s="13">
        <v>42294.125</v>
      </c>
      <c r="B16234" s="75">
        <v>61.0</v>
      </c>
      <c r="C16234" s="75">
        <v>63.0</v>
      </c>
      <c r="D16234" s="75">
        <v>55.8833333333333</v>
      </c>
      <c r="E16234" s="75">
        <v>70.0</v>
      </c>
    </row>
    <row r="16235" ht="15.75" customHeight="1">
      <c r="A16235" s="13">
        <v>42294.135416666664</v>
      </c>
      <c r="B16235" s="75">
        <v>61.0</v>
      </c>
      <c r="C16235" s="75">
        <v>63.0</v>
      </c>
      <c r="D16235" s="75">
        <v>55.6333333333333</v>
      </c>
      <c r="E16235" s="75">
        <v>70.0</v>
      </c>
    </row>
    <row r="16236" ht="15.75" customHeight="1">
      <c r="A16236" s="13">
        <v>42294.145833333336</v>
      </c>
      <c r="B16236" s="75">
        <v>61.0</v>
      </c>
      <c r="C16236" s="75">
        <v>63.0</v>
      </c>
      <c r="D16236" s="75">
        <v>55.3833333333333</v>
      </c>
      <c r="E16236" s="75">
        <v>70.0</v>
      </c>
    </row>
    <row r="16237" ht="15.75" customHeight="1">
      <c r="A16237" s="13">
        <v>42294.15625</v>
      </c>
      <c r="B16237" s="75">
        <v>61.0</v>
      </c>
      <c r="C16237" s="75">
        <v>63.0</v>
      </c>
      <c r="D16237" s="75">
        <v>55.1333333333333</v>
      </c>
      <c r="E16237" s="75">
        <v>70.0</v>
      </c>
    </row>
    <row r="16238" ht="15.75" customHeight="1">
      <c r="A16238" s="13">
        <v>42294.166666666664</v>
      </c>
      <c r="B16238" s="75">
        <v>61.0666666666667</v>
      </c>
      <c r="C16238" s="75">
        <v>62.8833333333333</v>
      </c>
      <c r="D16238" s="75">
        <v>54.7666666666667</v>
      </c>
      <c r="E16238" s="75">
        <v>70.0</v>
      </c>
    </row>
    <row r="16239" ht="15.75" customHeight="1">
      <c r="A16239" s="13">
        <v>42294.177083333336</v>
      </c>
      <c r="B16239" s="75">
        <v>61.3166666666667</v>
      </c>
      <c r="C16239" s="75">
        <v>62.6333333333333</v>
      </c>
      <c r="D16239" s="75">
        <v>54.2666666666667</v>
      </c>
      <c r="E16239" s="75">
        <v>70.0</v>
      </c>
    </row>
    <row r="16240" ht="15.75" customHeight="1">
      <c r="A16240" s="13">
        <v>42294.1875</v>
      </c>
      <c r="B16240" s="75">
        <v>61.5666666666667</v>
      </c>
      <c r="C16240" s="75">
        <v>62.3833333333333</v>
      </c>
      <c r="D16240" s="75">
        <v>53.7666666666667</v>
      </c>
      <c r="E16240" s="75">
        <v>70.0</v>
      </c>
    </row>
    <row r="16241" ht="15.75" customHeight="1">
      <c r="A16241" s="13">
        <v>42294.197916666664</v>
      </c>
      <c r="B16241" s="75">
        <v>61.8166666666667</v>
      </c>
      <c r="C16241" s="75">
        <v>62.1333333333333</v>
      </c>
      <c r="D16241" s="75">
        <v>53.2666666666667</v>
      </c>
      <c r="E16241" s="75">
        <v>70.0</v>
      </c>
    </row>
    <row r="16242" ht="15.75" customHeight="1">
      <c r="A16242" s="13">
        <v>42294.208333333336</v>
      </c>
      <c r="B16242" s="75">
        <v>62.0</v>
      </c>
      <c r="C16242" s="75">
        <v>61.8833333333333</v>
      </c>
      <c r="D16242" s="75">
        <v>53.1166666666667</v>
      </c>
      <c r="E16242" s="75">
        <v>69.8833333333333</v>
      </c>
    </row>
    <row r="16243" ht="15.75" customHeight="1">
      <c r="A16243" s="13">
        <v>42294.21875</v>
      </c>
      <c r="B16243" s="75">
        <v>62.0</v>
      </c>
      <c r="C16243" s="75">
        <v>61.6333333333333</v>
      </c>
      <c r="D16243" s="75">
        <v>53.3666666666667</v>
      </c>
      <c r="E16243" s="75">
        <v>69.6333333333333</v>
      </c>
    </row>
    <row r="16244" ht="15.75" customHeight="1">
      <c r="A16244" s="13">
        <v>42294.229166666664</v>
      </c>
      <c r="B16244" s="75">
        <v>62.0</v>
      </c>
      <c r="C16244" s="75">
        <v>61.3833333333333</v>
      </c>
      <c r="D16244" s="75">
        <v>53.6166666666667</v>
      </c>
      <c r="E16244" s="75">
        <v>69.3833333333333</v>
      </c>
    </row>
    <row r="16245" ht="15.75" customHeight="1">
      <c r="A16245" s="13">
        <v>42294.239583333336</v>
      </c>
      <c r="B16245" s="75">
        <v>62.0</v>
      </c>
      <c r="C16245" s="75">
        <v>61.1333333333333</v>
      </c>
      <c r="D16245" s="75">
        <v>53.8666666666667</v>
      </c>
      <c r="E16245" s="75">
        <v>69.1333333333333</v>
      </c>
    </row>
    <row r="16246" ht="15.75" customHeight="1">
      <c r="A16246" s="13">
        <v>42294.25</v>
      </c>
      <c r="B16246" s="75">
        <v>62.0</v>
      </c>
      <c r="C16246" s="75">
        <v>61.1166666666667</v>
      </c>
      <c r="D16246" s="75">
        <v>53.8833333333333</v>
      </c>
      <c r="E16246" s="75">
        <v>68.65</v>
      </c>
    </row>
    <row r="16247" ht="15.75" customHeight="1">
      <c r="A16247" s="13">
        <v>42294.260416666664</v>
      </c>
      <c r="B16247" s="75">
        <v>62.0</v>
      </c>
      <c r="C16247" s="75">
        <v>61.3666666666667</v>
      </c>
      <c r="D16247" s="75">
        <v>53.6333333333333</v>
      </c>
      <c r="E16247" s="75">
        <v>67.9</v>
      </c>
    </row>
    <row r="16248" ht="15.75" customHeight="1">
      <c r="A16248" s="13">
        <v>42294.270833333336</v>
      </c>
      <c r="B16248" s="75">
        <v>62.0</v>
      </c>
      <c r="C16248" s="75">
        <v>61.6166666666667</v>
      </c>
      <c r="D16248" s="75">
        <v>53.3833333333333</v>
      </c>
      <c r="E16248" s="75">
        <v>67.15</v>
      </c>
    </row>
    <row r="16249" ht="15.75" customHeight="1">
      <c r="A16249" s="13">
        <v>42294.28125</v>
      </c>
      <c r="B16249" s="75">
        <v>62.0</v>
      </c>
      <c r="C16249" s="75">
        <v>61.8666666666667</v>
      </c>
      <c r="D16249" s="75">
        <v>53.1333333333333</v>
      </c>
      <c r="E16249" s="75">
        <v>66.4</v>
      </c>
    </row>
    <row r="16250" ht="15.75" customHeight="1">
      <c r="A16250" s="13">
        <v>42294.291666666664</v>
      </c>
      <c r="B16250" s="75">
        <v>62.0666666666667</v>
      </c>
      <c r="C16250" s="75">
        <v>62.1166666666667</v>
      </c>
      <c r="D16250" s="75">
        <v>53.35</v>
      </c>
      <c r="E16250" s="75">
        <v>66.0</v>
      </c>
    </row>
    <row r="16251" ht="15.75" customHeight="1">
      <c r="A16251" s="13">
        <v>42294.302083333336</v>
      </c>
      <c r="B16251" s="75">
        <v>62.3166666666667</v>
      </c>
      <c r="C16251" s="75">
        <v>62.3666666666667</v>
      </c>
      <c r="D16251" s="75">
        <v>54.1</v>
      </c>
      <c r="E16251" s="75">
        <v>66.0</v>
      </c>
    </row>
    <row r="16252" ht="15.75" customHeight="1">
      <c r="A16252" s="13">
        <v>42294.3125</v>
      </c>
      <c r="B16252" s="75">
        <v>62.5666666666667</v>
      </c>
      <c r="C16252" s="75">
        <v>62.6166666666667</v>
      </c>
      <c r="D16252" s="75">
        <v>54.85</v>
      </c>
      <c r="E16252" s="75">
        <v>66.0</v>
      </c>
    </row>
    <row r="16253" ht="15.75" customHeight="1">
      <c r="A16253" s="13">
        <v>42294.322916666664</v>
      </c>
      <c r="B16253" s="75">
        <v>62.8166666666667</v>
      </c>
      <c r="C16253" s="75">
        <v>62.8666666666667</v>
      </c>
      <c r="D16253" s="75">
        <v>55.6</v>
      </c>
      <c r="E16253" s="75">
        <v>66.0</v>
      </c>
    </row>
    <row r="16254" ht="15.75" customHeight="1">
      <c r="A16254" s="13">
        <v>42294.333333333336</v>
      </c>
      <c r="B16254" s="75">
        <v>63.1333333333333</v>
      </c>
      <c r="C16254" s="75">
        <v>63.0</v>
      </c>
      <c r="D16254" s="75">
        <v>56.5833333333333</v>
      </c>
      <c r="E16254" s="75">
        <v>66.2333333333333</v>
      </c>
    </row>
    <row r="16255" ht="15.75" customHeight="1">
      <c r="A16255" s="13">
        <v>42294.34375</v>
      </c>
      <c r="B16255" s="75">
        <v>63.6333333333333</v>
      </c>
      <c r="C16255" s="75">
        <v>63.0731707317073</v>
      </c>
      <c r="D16255" s="75">
        <v>57.8333333333333</v>
      </c>
      <c r="E16255" s="75">
        <v>66.7333333333333</v>
      </c>
    </row>
    <row r="16256" ht="15.75" customHeight="1">
      <c r="A16256" s="13">
        <v>42294.354166666664</v>
      </c>
      <c r="B16256" s="75">
        <v>64.1333333333333</v>
      </c>
      <c r="C16256" s="75">
        <v>63.4390243902439</v>
      </c>
      <c r="D16256" s="75">
        <v>59.0833333333333</v>
      </c>
      <c r="E16256" s="75">
        <v>67.2333333333333</v>
      </c>
    </row>
    <row r="16257" ht="15.75" customHeight="1">
      <c r="A16257" s="13">
        <v>42294.364583333336</v>
      </c>
      <c r="B16257" s="75">
        <v>64.6333333333333</v>
      </c>
      <c r="C16257" s="75">
        <v>63.8048780487805</v>
      </c>
      <c r="D16257" s="75">
        <v>60.3333333333333</v>
      </c>
      <c r="E16257" s="75">
        <v>67.7333333333333</v>
      </c>
    </row>
    <row r="16258" ht="15.75" customHeight="1">
      <c r="A16258" s="13">
        <v>42294.375</v>
      </c>
      <c r="B16258" s="75">
        <v>65.0666666666667</v>
      </c>
      <c r="C16258" s="75">
        <v>64.0</v>
      </c>
      <c r="D16258" s="75">
        <v>61.7</v>
      </c>
      <c r="E16258" s="75">
        <v>68.35</v>
      </c>
    </row>
    <row r="16259" ht="15.75" customHeight="1">
      <c r="A16259" s="13">
        <v>42294.385416666664</v>
      </c>
      <c r="B16259" s="75">
        <v>65.3166666666667</v>
      </c>
      <c r="C16259" s="75">
        <v>64.0</v>
      </c>
      <c r="D16259" s="75">
        <v>63.2</v>
      </c>
      <c r="E16259" s="75">
        <v>69.1</v>
      </c>
    </row>
    <row r="16260" ht="15.75" customHeight="1">
      <c r="A16260" s="13">
        <v>42294.395833333336</v>
      </c>
      <c r="B16260" s="75">
        <v>65.5666666666667</v>
      </c>
      <c r="C16260" s="75">
        <v>64.0</v>
      </c>
      <c r="D16260" s="75">
        <v>64.7</v>
      </c>
      <c r="E16260" s="75">
        <v>69.85</v>
      </c>
    </row>
    <row r="16261" ht="15.75" customHeight="1">
      <c r="A16261" s="13">
        <v>42294.40625</v>
      </c>
      <c r="B16261" s="75">
        <v>65.8166666666667</v>
      </c>
      <c r="C16261" s="75">
        <v>64.6521739130435</v>
      </c>
      <c r="D16261" s="75">
        <v>66.2</v>
      </c>
      <c r="E16261" s="75">
        <v>70.6</v>
      </c>
    </row>
    <row r="16262" ht="15.75" customHeight="1">
      <c r="A16262" s="13">
        <v>42294.416666666664</v>
      </c>
      <c r="B16262" s="75">
        <v>66.0</v>
      </c>
      <c r="C16262" s="75">
        <v>65.3888888888889</v>
      </c>
      <c r="D16262" s="75">
        <v>67.8166666666667</v>
      </c>
      <c r="E16262" s="75">
        <v>71.5833333333333</v>
      </c>
    </row>
    <row r="16263" ht="15.75" customHeight="1">
      <c r="A16263" s="13">
        <v>42294.427083333336</v>
      </c>
      <c r="B16263" s="75">
        <v>66.0</v>
      </c>
      <c r="C16263" s="75">
        <v>66.0952380952381</v>
      </c>
      <c r="D16263" s="75">
        <v>69.5666666666667</v>
      </c>
      <c r="E16263" s="75">
        <v>72.8333333333333</v>
      </c>
    </row>
    <row r="16264" ht="15.75" customHeight="1">
      <c r="A16264" s="13">
        <v>42294.4375</v>
      </c>
      <c r="B16264" s="75">
        <v>66.0</v>
      </c>
      <c r="C16264" s="75">
        <v>66.4523809523809</v>
      </c>
      <c r="D16264" s="75">
        <v>71.3166666666667</v>
      </c>
      <c r="E16264" s="75">
        <v>74.0833333333333</v>
      </c>
    </row>
    <row r="16265" ht="15.75" customHeight="1">
      <c r="A16265" s="13">
        <v>42294.447916666664</v>
      </c>
      <c r="B16265" s="75">
        <v>66.0</v>
      </c>
      <c r="C16265" s="75">
        <v>66.8095238095238</v>
      </c>
      <c r="D16265" s="75">
        <v>73.0666666666667</v>
      </c>
      <c r="E16265" s="75">
        <v>75.3333333333333</v>
      </c>
    </row>
    <row r="16266" ht="15.75" customHeight="1">
      <c r="A16266" s="13">
        <v>42294.458333333336</v>
      </c>
      <c r="B16266" s="75">
        <v>66.0666666666667</v>
      </c>
      <c r="C16266" s="75">
        <v>67.2333333333333</v>
      </c>
      <c r="D16266" s="75">
        <v>74.2333333333333</v>
      </c>
      <c r="E16266" s="75">
        <v>76.2333333333333</v>
      </c>
    </row>
    <row r="16267" ht="15.75" customHeight="1">
      <c r="A16267" s="13">
        <v>42294.46875</v>
      </c>
      <c r="B16267" s="75">
        <v>66.3166666666667</v>
      </c>
      <c r="C16267" s="75">
        <v>67.7333333333333</v>
      </c>
      <c r="D16267" s="75">
        <v>74.7333333333333</v>
      </c>
      <c r="E16267" s="75">
        <v>76.7333333333333</v>
      </c>
    </row>
    <row r="16268" ht="15.75" customHeight="1">
      <c r="A16268" s="13">
        <v>42294.479166666664</v>
      </c>
      <c r="B16268" s="75">
        <v>66.5666666666667</v>
      </c>
      <c r="C16268" s="75">
        <v>68.2333333333333</v>
      </c>
      <c r="D16268" s="75">
        <v>75.2333333333333</v>
      </c>
      <c r="E16268" s="75">
        <v>77.2333333333333</v>
      </c>
    </row>
    <row r="16269" ht="15.75" customHeight="1">
      <c r="A16269" s="13">
        <v>42294.489583333336</v>
      </c>
      <c r="B16269" s="75">
        <v>66.8166666666667</v>
      </c>
      <c r="C16269" s="75">
        <v>68.7333333333333</v>
      </c>
      <c r="D16269" s="75">
        <v>75.7333333333333</v>
      </c>
      <c r="E16269" s="75">
        <v>77.7333333333333</v>
      </c>
    </row>
    <row r="16270" ht="15.75" customHeight="1">
      <c r="A16270" s="13">
        <v>42294.5</v>
      </c>
      <c r="B16270" s="75">
        <v>67.0</v>
      </c>
      <c r="C16270" s="75">
        <v>69.2333333333333</v>
      </c>
      <c r="D16270" s="75">
        <v>76.2333333333333</v>
      </c>
      <c r="E16270" s="75">
        <v>78.35</v>
      </c>
    </row>
    <row r="16271" ht="15.75" customHeight="1">
      <c r="A16271" s="13">
        <v>42294.510416666664</v>
      </c>
      <c r="B16271" s="75">
        <v>67.0</v>
      </c>
      <c r="C16271" s="75">
        <v>69.7333333333333</v>
      </c>
      <c r="D16271" s="75">
        <v>76.7333333333333</v>
      </c>
      <c r="E16271" s="75">
        <v>79.1</v>
      </c>
    </row>
    <row r="16272" ht="15.75" customHeight="1">
      <c r="A16272" s="13">
        <v>42294.520833333336</v>
      </c>
      <c r="B16272" s="75">
        <v>67.0</v>
      </c>
      <c r="C16272" s="75">
        <v>70.2333333333333</v>
      </c>
      <c r="D16272" s="75">
        <v>77.2333333333333</v>
      </c>
      <c r="E16272" s="75">
        <v>79.85</v>
      </c>
    </row>
    <row r="16273" ht="15.75" customHeight="1">
      <c r="A16273" s="13">
        <v>42294.53125</v>
      </c>
      <c r="B16273" s="75">
        <v>67.0</v>
      </c>
      <c r="C16273" s="75">
        <v>70.7333333333333</v>
      </c>
      <c r="D16273" s="75">
        <v>77.7333333333333</v>
      </c>
      <c r="E16273" s="75">
        <v>80.6</v>
      </c>
    </row>
    <row r="16274" ht="15.75" customHeight="1">
      <c r="A16274" s="13">
        <v>42294.541666666664</v>
      </c>
      <c r="B16274" s="75">
        <v>67.1333333333333</v>
      </c>
      <c r="C16274" s="75">
        <v>71.1166666666667</v>
      </c>
      <c r="D16274" s="75">
        <v>78.0</v>
      </c>
      <c r="E16274" s="75">
        <v>81.0</v>
      </c>
    </row>
    <row r="16275" ht="15.75" customHeight="1">
      <c r="A16275" s="13">
        <v>42294.552083333336</v>
      </c>
      <c r="B16275" s="75">
        <v>67.6333333333333</v>
      </c>
      <c r="C16275" s="75">
        <v>71.3666666666667</v>
      </c>
      <c r="D16275" s="75">
        <v>78.0</v>
      </c>
      <c r="E16275" s="75">
        <v>81.0</v>
      </c>
    </row>
    <row r="16276" ht="15.75" customHeight="1">
      <c r="A16276" s="13">
        <v>42294.5625</v>
      </c>
      <c r="B16276" s="75">
        <v>68.1333333333333</v>
      </c>
      <c r="C16276" s="75">
        <v>71.6166666666667</v>
      </c>
      <c r="D16276" s="75">
        <v>78.0</v>
      </c>
      <c r="E16276" s="75">
        <v>81.0</v>
      </c>
    </row>
    <row r="16277" ht="15.75" customHeight="1">
      <c r="A16277" s="13">
        <v>42294.572916666664</v>
      </c>
      <c r="B16277" s="75">
        <v>68.6333333333333</v>
      </c>
      <c r="C16277" s="75">
        <v>71.8666666666667</v>
      </c>
      <c r="D16277" s="75">
        <v>78.0</v>
      </c>
      <c r="E16277" s="75">
        <v>81.0</v>
      </c>
    </row>
    <row r="16278" ht="15.75" customHeight="1">
      <c r="A16278" s="13">
        <v>42294.583333333336</v>
      </c>
      <c r="B16278" s="75">
        <v>68.8666666666667</v>
      </c>
      <c r="C16278" s="75">
        <v>71.7666666666667</v>
      </c>
      <c r="D16278" s="75">
        <v>77.8833333333333</v>
      </c>
      <c r="E16278" s="75">
        <v>81.0</v>
      </c>
    </row>
    <row r="16279" ht="15.75" customHeight="1">
      <c r="A16279" s="13">
        <v>42294.59375</v>
      </c>
      <c r="B16279" s="75">
        <v>68.3666666666667</v>
      </c>
      <c r="C16279" s="75">
        <v>71.2666666666667</v>
      </c>
      <c r="D16279" s="75">
        <v>77.6333333333333</v>
      </c>
      <c r="E16279" s="75">
        <v>81.0</v>
      </c>
    </row>
    <row r="16280" ht="15.75" customHeight="1">
      <c r="A16280" s="13">
        <v>42294.604166666664</v>
      </c>
      <c r="B16280" s="75">
        <v>67.8666666666667</v>
      </c>
      <c r="C16280" s="75">
        <v>70.7666666666667</v>
      </c>
      <c r="D16280" s="75">
        <v>77.3833333333333</v>
      </c>
      <c r="E16280" s="75">
        <v>81.0</v>
      </c>
    </row>
    <row r="16281" ht="15.75" customHeight="1">
      <c r="A16281" s="13">
        <v>42294.614583333336</v>
      </c>
      <c r="B16281" s="75">
        <v>67.3666666666667</v>
      </c>
      <c r="C16281" s="75">
        <v>70.2666666666667</v>
      </c>
      <c r="D16281" s="75">
        <v>77.1333333333333</v>
      </c>
      <c r="E16281" s="75">
        <v>81.0</v>
      </c>
    </row>
    <row r="16282" ht="15.75" customHeight="1">
      <c r="A16282" s="13">
        <v>42294.625</v>
      </c>
      <c r="B16282" s="75">
        <v>66.8974358974359</v>
      </c>
      <c r="C16282" s="75">
        <v>69.8833333333333</v>
      </c>
      <c r="D16282" s="75">
        <v>77.0</v>
      </c>
      <c r="E16282" s="75">
        <v>80.7666666666667</v>
      </c>
    </row>
    <row r="16283" ht="15.75" customHeight="1">
      <c r="A16283" s="13">
        <v>42294.635416666664</v>
      </c>
      <c r="B16283" s="75">
        <v>66.5128205128205</v>
      </c>
      <c r="C16283" s="75">
        <v>69.6333333333333</v>
      </c>
      <c r="D16283" s="75">
        <v>77.0</v>
      </c>
      <c r="E16283" s="75">
        <v>80.2666666666667</v>
      </c>
    </row>
    <row r="16284" ht="15.75" customHeight="1">
      <c r="A16284" s="13">
        <v>42294.645833333336</v>
      </c>
      <c r="B16284" s="75">
        <v>66.1282051282051</v>
      </c>
      <c r="C16284" s="75">
        <v>69.3833333333333</v>
      </c>
      <c r="D16284" s="75">
        <v>77.0</v>
      </c>
      <c r="E16284" s="75">
        <v>79.7666666666667</v>
      </c>
    </row>
    <row r="16285" ht="15.75" customHeight="1">
      <c r="A16285" s="13">
        <v>42294.65625</v>
      </c>
      <c r="B16285" s="75">
        <v>66.0</v>
      </c>
      <c r="C16285" s="75">
        <v>69.1333333333333</v>
      </c>
      <c r="D16285" s="75">
        <v>77.0</v>
      </c>
      <c r="E16285" s="75">
        <v>79.2666666666667</v>
      </c>
    </row>
    <row r="16286" ht="15.75" customHeight="1">
      <c r="A16286" s="13">
        <v>42294.666666666664</v>
      </c>
      <c r="B16286" s="75">
        <v>65.8666666666667</v>
      </c>
      <c r="C16286" s="75">
        <v>68.7666666666667</v>
      </c>
      <c r="D16286" s="75">
        <v>76.7666666666667</v>
      </c>
      <c r="E16286" s="75">
        <v>78.7666666666667</v>
      </c>
    </row>
    <row r="16287" ht="15.75" customHeight="1">
      <c r="A16287" s="13">
        <v>42294.677083333336</v>
      </c>
      <c r="B16287" s="75">
        <v>65.3666666666667</v>
      </c>
      <c r="C16287" s="75">
        <v>68.2666666666667</v>
      </c>
      <c r="D16287" s="75">
        <v>76.2666666666667</v>
      </c>
      <c r="E16287" s="75">
        <v>78.2666666666667</v>
      </c>
    </row>
    <row r="16288" ht="15.75" customHeight="1">
      <c r="A16288" s="13">
        <v>42294.6875</v>
      </c>
      <c r="B16288" s="75">
        <v>64.8666666666667</v>
      </c>
      <c r="C16288" s="75">
        <v>67.7666666666667</v>
      </c>
      <c r="D16288" s="75">
        <v>75.7666666666667</v>
      </c>
      <c r="E16288" s="75">
        <v>77.7666666666667</v>
      </c>
    </row>
    <row r="16289" ht="15.75" customHeight="1">
      <c r="A16289" s="13">
        <v>42294.697916666664</v>
      </c>
      <c r="B16289" s="75">
        <v>64.3666666666667</v>
      </c>
      <c r="C16289" s="75">
        <v>67.2666666666667</v>
      </c>
      <c r="D16289" s="75">
        <v>75.2666666666667</v>
      </c>
      <c r="E16289" s="75">
        <v>77.2666666666667</v>
      </c>
    </row>
    <row r="16290" ht="15.75" customHeight="1">
      <c r="A16290" s="13">
        <v>42294.708333333336</v>
      </c>
      <c r="B16290" s="75">
        <v>63.9333333333333</v>
      </c>
      <c r="C16290" s="75">
        <v>66.8833333333333</v>
      </c>
      <c r="D16290" s="75">
        <v>74.7666666666667</v>
      </c>
      <c r="E16290" s="75">
        <v>76.7666666666667</v>
      </c>
    </row>
    <row r="16291" ht="15.75" customHeight="1">
      <c r="A16291" s="13">
        <v>42294.71875</v>
      </c>
      <c r="B16291" s="75">
        <v>63.6833333333333</v>
      </c>
      <c r="C16291" s="75">
        <v>66.6333333333333</v>
      </c>
      <c r="D16291" s="75">
        <v>74.2666666666667</v>
      </c>
      <c r="E16291" s="75">
        <v>76.2666666666667</v>
      </c>
    </row>
    <row r="16292" ht="15.75" customHeight="1">
      <c r="A16292" s="13">
        <v>42294.729166666664</v>
      </c>
      <c r="B16292" s="75">
        <v>63.4333333333333</v>
      </c>
      <c r="C16292" s="75">
        <v>66.3833333333333</v>
      </c>
      <c r="D16292" s="75">
        <v>73.7666666666667</v>
      </c>
      <c r="E16292" s="75">
        <v>75.7666666666667</v>
      </c>
    </row>
    <row r="16293" ht="15.75" customHeight="1">
      <c r="A16293" s="13">
        <v>42294.739583333336</v>
      </c>
      <c r="B16293" s="75">
        <v>63.1833333333333</v>
      </c>
      <c r="C16293" s="75">
        <v>66.1333333333333</v>
      </c>
      <c r="D16293" s="75">
        <v>73.2666666666667</v>
      </c>
      <c r="E16293" s="75">
        <v>75.2666666666667</v>
      </c>
    </row>
    <row r="16294" ht="15.75" customHeight="1">
      <c r="A16294" s="13">
        <v>42294.75</v>
      </c>
      <c r="B16294" s="75">
        <v>63.0</v>
      </c>
      <c r="C16294" s="75">
        <v>65.7666666666667</v>
      </c>
      <c r="D16294" s="75">
        <v>72.7666666666667</v>
      </c>
      <c r="E16294" s="75">
        <v>74.65</v>
      </c>
    </row>
    <row r="16295" ht="15.75" customHeight="1">
      <c r="A16295" s="13">
        <v>42294.760416666664</v>
      </c>
      <c r="B16295" s="75">
        <v>63.0</v>
      </c>
      <c r="C16295" s="75">
        <v>65.2666666666667</v>
      </c>
      <c r="D16295" s="75">
        <v>72.2666666666667</v>
      </c>
      <c r="E16295" s="75">
        <v>73.9</v>
      </c>
    </row>
    <row r="16296" ht="15.75" customHeight="1">
      <c r="A16296" s="13">
        <v>42294.770833333336</v>
      </c>
      <c r="B16296" s="75">
        <v>63.0</v>
      </c>
      <c r="C16296" s="75">
        <v>64.7666666666667</v>
      </c>
      <c r="D16296" s="75">
        <v>71.7666666666667</v>
      </c>
      <c r="E16296" s="75">
        <v>73.15</v>
      </c>
    </row>
    <row r="16297" ht="15.75" customHeight="1">
      <c r="A16297" s="13">
        <v>42294.78125</v>
      </c>
      <c r="B16297" s="75">
        <v>63.0</v>
      </c>
      <c r="C16297" s="75">
        <v>64.2666666666667</v>
      </c>
      <c r="D16297" s="75">
        <v>71.2666666666667</v>
      </c>
      <c r="E16297" s="75">
        <v>72.4</v>
      </c>
    </row>
    <row r="16298" ht="15.75" customHeight="1">
      <c r="A16298" s="13">
        <v>42294.791666666664</v>
      </c>
      <c r="B16298" s="75">
        <v>63.0</v>
      </c>
      <c r="C16298" s="75">
        <v>63.8833333333333</v>
      </c>
      <c r="D16298" s="75">
        <v>70.7666666666667</v>
      </c>
      <c r="E16298" s="75">
        <v>71.7666666666667</v>
      </c>
    </row>
    <row r="16299" ht="15.75" customHeight="1">
      <c r="A16299" s="13">
        <v>42294.802083333336</v>
      </c>
      <c r="B16299" s="75">
        <v>63.0</v>
      </c>
      <c r="C16299" s="75">
        <v>63.6333333333333</v>
      </c>
      <c r="D16299" s="75">
        <v>70.2666666666667</v>
      </c>
      <c r="E16299" s="75">
        <v>71.2666666666667</v>
      </c>
    </row>
    <row r="16300" ht="15.75" customHeight="1">
      <c r="A16300" s="13">
        <v>42294.8125</v>
      </c>
      <c r="B16300" s="75">
        <v>63.0</v>
      </c>
      <c r="C16300" s="75">
        <v>63.3833333333333</v>
      </c>
      <c r="D16300" s="75">
        <v>69.7666666666667</v>
      </c>
      <c r="E16300" s="75">
        <v>70.7666666666667</v>
      </c>
    </row>
    <row r="16301" ht="15.75" customHeight="1">
      <c r="A16301" s="13">
        <v>42294.822916666664</v>
      </c>
      <c r="B16301" s="75">
        <v>63.0</v>
      </c>
      <c r="C16301" s="75">
        <v>63.1333333333333</v>
      </c>
      <c r="D16301" s="75">
        <v>69.2666666666667</v>
      </c>
      <c r="E16301" s="75">
        <v>70.2666666666667</v>
      </c>
    </row>
    <row r="16302" ht="15.75" customHeight="1">
      <c r="A16302" s="13">
        <v>42294.833333333336</v>
      </c>
      <c r="B16302" s="75">
        <v>63.0</v>
      </c>
      <c r="C16302" s="75">
        <v>63.0</v>
      </c>
      <c r="D16302" s="75">
        <v>68.8833333333333</v>
      </c>
      <c r="E16302" s="75">
        <v>69.8833333333333</v>
      </c>
    </row>
    <row r="16303" ht="15.75" customHeight="1">
      <c r="A16303" s="13">
        <v>42294.84375</v>
      </c>
      <c r="B16303" s="75">
        <v>63.0</v>
      </c>
      <c r="C16303" s="75">
        <v>63.0</v>
      </c>
      <c r="D16303" s="75">
        <v>68.6333333333333</v>
      </c>
      <c r="E16303" s="75">
        <v>69.6333333333333</v>
      </c>
    </row>
    <row r="16304" ht="15.75" customHeight="1">
      <c r="A16304" s="13">
        <v>42294.854166666664</v>
      </c>
      <c r="B16304" s="75">
        <v>63.0</v>
      </c>
      <c r="C16304" s="75">
        <v>63.0</v>
      </c>
      <c r="D16304" s="75">
        <v>68.3833333333333</v>
      </c>
      <c r="E16304" s="75">
        <v>69.3833333333333</v>
      </c>
    </row>
    <row r="16305" ht="15.75" customHeight="1">
      <c r="A16305" s="13">
        <v>42294.864583333336</v>
      </c>
      <c r="B16305" s="75">
        <v>63.0</v>
      </c>
      <c r="C16305" s="75">
        <v>63.0</v>
      </c>
      <c r="D16305" s="75">
        <v>68.1333333333333</v>
      </c>
      <c r="E16305" s="75">
        <v>69.1333333333333</v>
      </c>
    </row>
    <row r="16306" ht="15.75" customHeight="1">
      <c r="A16306" s="13">
        <v>42294.875</v>
      </c>
      <c r="B16306" s="75">
        <v>63.0</v>
      </c>
      <c r="C16306" s="75">
        <v>63.0</v>
      </c>
      <c r="D16306" s="75">
        <v>67.7666666666667</v>
      </c>
      <c r="E16306" s="75">
        <v>68.8833333333333</v>
      </c>
    </row>
    <row r="16307" ht="15.75" customHeight="1">
      <c r="A16307" s="13">
        <v>42294.885416666664</v>
      </c>
      <c r="B16307" s="75">
        <v>63.0</v>
      </c>
      <c r="C16307" s="75">
        <v>63.0</v>
      </c>
      <c r="D16307" s="75">
        <v>67.2666666666667</v>
      </c>
      <c r="E16307" s="75">
        <v>68.6333333333333</v>
      </c>
    </row>
    <row r="16308" ht="15.75" customHeight="1">
      <c r="A16308" s="13">
        <v>42294.895833333336</v>
      </c>
      <c r="B16308" s="75">
        <v>63.0</v>
      </c>
      <c r="C16308" s="75">
        <v>63.0</v>
      </c>
      <c r="D16308" s="75">
        <v>66.7666666666667</v>
      </c>
      <c r="E16308" s="75">
        <v>68.3833333333333</v>
      </c>
    </row>
    <row r="16309" ht="15.75" customHeight="1">
      <c r="A16309" s="13">
        <v>42294.90625</v>
      </c>
      <c r="B16309" s="75">
        <v>63.0</v>
      </c>
      <c r="C16309" s="75">
        <v>63.0</v>
      </c>
      <c r="D16309" s="75">
        <v>66.2666666666667</v>
      </c>
      <c r="E16309" s="75">
        <v>68.1333333333333</v>
      </c>
    </row>
    <row r="16310" ht="15.75" customHeight="1">
      <c r="A16310" s="13">
        <v>42294.916666666664</v>
      </c>
      <c r="B16310" s="75">
        <v>62.08</v>
      </c>
      <c r="C16310" s="75">
        <v>63.0</v>
      </c>
      <c r="D16310" s="75">
        <v>66.0</v>
      </c>
      <c r="E16310" s="75">
        <v>67.8833333333333</v>
      </c>
    </row>
    <row r="16311" ht="15.75" customHeight="1">
      <c r="A16311" s="13">
        <v>42294.927083333336</v>
      </c>
      <c r="B16311" s="75">
        <v>62.38</v>
      </c>
      <c r="C16311" s="75">
        <v>63.0</v>
      </c>
      <c r="D16311" s="75">
        <v>66.0</v>
      </c>
      <c r="E16311" s="75">
        <v>67.6333333333333</v>
      </c>
    </row>
    <row r="16312" ht="15.75" customHeight="1">
      <c r="A16312" s="13">
        <v>42294.9375</v>
      </c>
      <c r="B16312" s="75">
        <v>62.68</v>
      </c>
      <c r="C16312" s="75">
        <v>63.0</v>
      </c>
      <c r="D16312" s="75">
        <v>66.0</v>
      </c>
      <c r="E16312" s="75">
        <v>67.3833333333333</v>
      </c>
    </row>
    <row r="16313" ht="15.75" customHeight="1">
      <c r="A16313" s="13">
        <v>42294.947916666664</v>
      </c>
      <c r="B16313" s="75">
        <v>62.98</v>
      </c>
      <c r="C16313" s="75">
        <v>63.0</v>
      </c>
      <c r="D16313" s="75">
        <v>66.0</v>
      </c>
      <c r="E16313" s="75">
        <v>67.1333333333333</v>
      </c>
    </row>
    <row r="16314" ht="15.75" customHeight="1">
      <c r="A16314" s="13">
        <v>42294.958333333336</v>
      </c>
      <c r="B16314" s="75">
        <v>62.1176470588235</v>
      </c>
      <c r="C16314" s="75">
        <v>63.0</v>
      </c>
      <c r="D16314" s="75">
        <v>66.0</v>
      </c>
      <c r="E16314" s="75">
        <v>66.7666666666667</v>
      </c>
    </row>
    <row r="16315" ht="15.75" customHeight="1">
      <c r="A16315" s="13">
        <v>42294.96875</v>
      </c>
      <c r="B16315" s="75">
        <v>62.5588235294118</v>
      </c>
      <c r="C16315" s="75">
        <v>63.0</v>
      </c>
      <c r="D16315" s="75">
        <v>66.0</v>
      </c>
      <c r="E16315" s="75">
        <v>66.2666666666667</v>
      </c>
    </row>
    <row r="16316" ht="15.75" customHeight="1">
      <c r="A16316" s="13">
        <v>42294.979166666664</v>
      </c>
      <c r="B16316" s="75">
        <v>63.0</v>
      </c>
      <c r="C16316" s="75">
        <v>63.0</v>
      </c>
      <c r="D16316" s="75">
        <v>66.0</v>
      </c>
      <c r="E16316" s="75">
        <v>65.7666666666667</v>
      </c>
    </row>
    <row r="16317" ht="15.75" customHeight="1">
      <c r="A16317" s="13">
        <v>42294.989583333336</v>
      </c>
      <c r="B16317" s="75">
        <v>61.8461538461538</v>
      </c>
      <c r="C16317" s="75">
        <v>63.0</v>
      </c>
      <c r="D16317" s="75">
        <v>66.0</v>
      </c>
      <c r="E16317" s="75">
        <v>65.2666666666667</v>
      </c>
    </row>
    <row r="16318" ht="15.75" customHeight="1">
      <c r="A16318" s="13">
        <v>42295.0</v>
      </c>
      <c r="B16318" s="75">
        <v>61.0</v>
      </c>
      <c r="C16318" s="75">
        <v>62.8833333333333</v>
      </c>
      <c r="D16318" s="75">
        <v>66.0</v>
      </c>
      <c r="E16318" s="75">
        <v>65.0</v>
      </c>
    </row>
    <row r="16319" ht="15.75" customHeight="1">
      <c r="A16319" s="13">
        <v>42295.010416666664</v>
      </c>
      <c r="B16319" s="75">
        <v>61.0</v>
      </c>
      <c r="C16319" s="75">
        <v>62.6333333333333</v>
      </c>
      <c r="D16319" s="75">
        <v>66.0</v>
      </c>
      <c r="E16319" s="75">
        <v>65.0</v>
      </c>
    </row>
    <row r="16320" ht="15.75" customHeight="1">
      <c r="A16320" s="13">
        <v>42295.020833333336</v>
      </c>
      <c r="B16320" s="75">
        <v>61.0</v>
      </c>
      <c r="C16320" s="75">
        <v>62.3833333333333</v>
      </c>
      <c r="D16320" s="75">
        <v>66.0</v>
      </c>
      <c r="E16320" s="75">
        <v>65.0</v>
      </c>
    </row>
    <row r="16321" ht="15.75" customHeight="1">
      <c r="A16321" s="13">
        <v>42295.03125</v>
      </c>
      <c r="B16321" s="75">
        <v>61.0</v>
      </c>
      <c r="C16321" s="75">
        <v>62.1333333333333</v>
      </c>
      <c r="D16321" s="75">
        <v>66.0</v>
      </c>
      <c r="E16321" s="75">
        <v>65.0</v>
      </c>
    </row>
    <row r="16322" ht="15.75" customHeight="1">
      <c r="A16322" s="13">
        <v>42295.041666666664</v>
      </c>
      <c r="B16322" s="75">
        <v>61.0</v>
      </c>
      <c r="C16322" s="75">
        <v>62.0</v>
      </c>
      <c r="D16322" s="75">
        <v>65.8833333333333</v>
      </c>
      <c r="E16322" s="75">
        <v>64.8833333333333</v>
      </c>
    </row>
    <row r="16323" ht="15.75" customHeight="1">
      <c r="A16323" s="13">
        <v>42295.052083333336</v>
      </c>
      <c r="B16323" s="75">
        <v>61.0</v>
      </c>
      <c r="C16323" s="75">
        <v>62.0</v>
      </c>
      <c r="D16323" s="75">
        <v>65.6333333333333</v>
      </c>
      <c r="E16323" s="75">
        <v>64.6333333333333</v>
      </c>
    </row>
    <row r="16324" ht="15.75" customHeight="1">
      <c r="A16324" s="13">
        <v>42295.0625</v>
      </c>
      <c r="B16324" s="75">
        <v>61.0</v>
      </c>
      <c r="C16324" s="75">
        <v>62.0</v>
      </c>
      <c r="D16324" s="75">
        <v>65.3833333333333</v>
      </c>
      <c r="E16324" s="75">
        <v>64.3833333333333</v>
      </c>
    </row>
    <row r="16325" ht="15.75" customHeight="1">
      <c r="A16325" s="13">
        <v>42295.072916666664</v>
      </c>
      <c r="B16325" s="75">
        <v>61.0</v>
      </c>
      <c r="C16325" s="75">
        <v>62.0</v>
      </c>
      <c r="D16325" s="75">
        <v>65.1333333333333</v>
      </c>
      <c r="E16325" s="75">
        <v>64.1333333333333</v>
      </c>
    </row>
    <row r="16326" ht="15.75" customHeight="1">
      <c r="A16326" s="13">
        <v>42295.083333333336</v>
      </c>
      <c r="B16326" s="75">
        <v>61.0</v>
      </c>
      <c r="C16326" s="75">
        <v>62.0</v>
      </c>
      <c r="D16326" s="75">
        <v>64.8833333333333</v>
      </c>
      <c r="E16326" s="75">
        <v>64.0</v>
      </c>
    </row>
    <row r="16327" ht="15.75" customHeight="1">
      <c r="A16327" s="13">
        <v>42295.09375</v>
      </c>
      <c r="B16327" s="75">
        <v>61.0</v>
      </c>
      <c r="C16327" s="75">
        <v>62.0</v>
      </c>
      <c r="D16327" s="75">
        <v>64.6333333333333</v>
      </c>
      <c r="E16327" s="75">
        <v>64.0</v>
      </c>
    </row>
    <row r="16328" ht="15.75" customHeight="1">
      <c r="A16328" s="13">
        <v>42295.104166666664</v>
      </c>
      <c r="B16328" s="75">
        <v>61.0</v>
      </c>
      <c r="C16328" s="75">
        <v>62.0</v>
      </c>
      <c r="D16328" s="75">
        <v>64.3833333333333</v>
      </c>
      <c r="E16328" s="75">
        <v>64.0</v>
      </c>
    </row>
    <row r="16329" ht="15.75" customHeight="1">
      <c r="A16329" s="13">
        <v>42295.114583333336</v>
      </c>
      <c r="B16329" s="75">
        <v>61.0</v>
      </c>
      <c r="C16329" s="75">
        <v>62.0</v>
      </c>
      <c r="D16329" s="75">
        <v>64.1333333333333</v>
      </c>
      <c r="E16329" s="75">
        <v>64.0</v>
      </c>
    </row>
    <row r="16330" ht="15.75" customHeight="1">
      <c r="A16330" s="13">
        <v>42295.125</v>
      </c>
      <c r="B16330" s="75">
        <v>61.0</v>
      </c>
      <c r="C16330" s="75">
        <v>61.5333333333333</v>
      </c>
      <c r="D16330" s="75">
        <v>63.8833333333333</v>
      </c>
      <c r="E16330" s="75">
        <v>63.8833333333333</v>
      </c>
    </row>
    <row r="16331" ht="15.75" customHeight="1">
      <c r="A16331" s="13">
        <v>42295.135416666664</v>
      </c>
      <c r="B16331" s="75">
        <v>61.0</v>
      </c>
      <c r="C16331" s="75">
        <v>60.5333333333333</v>
      </c>
      <c r="D16331" s="75">
        <v>63.6333333333333</v>
      </c>
      <c r="E16331" s="75">
        <v>63.6333333333333</v>
      </c>
    </row>
    <row r="16332" ht="15.75" customHeight="1">
      <c r="A16332" s="13">
        <v>42295.145833333336</v>
      </c>
      <c r="B16332" s="75">
        <v>61.0</v>
      </c>
      <c r="C16332" s="75">
        <v>59.5333333333333</v>
      </c>
      <c r="D16332" s="75">
        <v>63.3833333333333</v>
      </c>
      <c r="E16332" s="75">
        <v>63.3833333333333</v>
      </c>
    </row>
    <row r="16333" ht="15.75" customHeight="1">
      <c r="A16333" s="13">
        <v>42295.15625</v>
      </c>
      <c r="B16333" s="75">
        <v>61.0</v>
      </c>
      <c r="C16333" s="75">
        <v>58.5333333333333</v>
      </c>
      <c r="D16333" s="75">
        <v>63.1333333333333</v>
      </c>
      <c r="E16333" s="75">
        <v>63.1333333333333</v>
      </c>
    </row>
    <row r="16334" ht="15.75" customHeight="1">
      <c r="A16334" s="13">
        <v>42295.166666666664</v>
      </c>
      <c r="B16334" s="75">
        <v>61.0</v>
      </c>
      <c r="C16334" s="75">
        <v>57.8205128205128</v>
      </c>
      <c r="D16334" s="75">
        <v>62.8833333333333</v>
      </c>
      <c r="E16334" s="75">
        <v>63.0</v>
      </c>
    </row>
    <row r="16335" ht="15.75" customHeight="1">
      <c r="A16335" s="13">
        <v>42295.177083333336</v>
      </c>
      <c r="B16335" s="75">
        <v>61.0</v>
      </c>
      <c r="C16335" s="75">
        <v>57.4358974358974</v>
      </c>
      <c r="D16335" s="75">
        <v>62.6333333333333</v>
      </c>
      <c r="E16335" s="75">
        <v>63.0</v>
      </c>
    </row>
    <row r="16336" ht="15.75" customHeight="1">
      <c r="A16336" s="13">
        <v>42295.1875</v>
      </c>
      <c r="B16336" s="75">
        <v>61.0</v>
      </c>
      <c r="C16336" s="75">
        <v>57.0512820512821</v>
      </c>
      <c r="D16336" s="75">
        <v>62.3833333333333</v>
      </c>
      <c r="E16336" s="75">
        <v>63.0</v>
      </c>
    </row>
    <row r="16337" ht="15.75" customHeight="1">
      <c r="A16337" s="13">
        <v>42295.197916666664</v>
      </c>
      <c r="B16337" s="75">
        <v>61.0</v>
      </c>
      <c r="C16337" s="75">
        <v>57.6190476190476</v>
      </c>
      <c r="D16337" s="75">
        <v>62.1333333333333</v>
      </c>
      <c r="E16337" s="75">
        <v>63.0</v>
      </c>
    </row>
    <row r="16338" ht="15.75" customHeight="1">
      <c r="A16338" s="13">
        <v>42295.208333333336</v>
      </c>
      <c r="B16338" s="75">
        <v>61.1951219512195</v>
      </c>
      <c r="C16338" s="75">
        <v>58.0</v>
      </c>
      <c r="D16338" s="75">
        <v>61.8833333333333</v>
      </c>
      <c r="E16338" s="75">
        <v>63.0</v>
      </c>
    </row>
    <row r="16339" ht="15.75" customHeight="1">
      <c r="A16339" s="13">
        <v>42295.21875</v>
      </c>
      <c r="B16339" s="75">
        <v>61.9268292682927</v>
      </c>
      <c r="C16339" s="75">
        <v>58.0</v>
      </c>
      <c r="D16339" s="75">
        <v>61.6333333333333</v>
      </c>
      <c r="E16339" s="75">
        <v>63.0</v>
      </c>
    </row>
    <row r="16340" ht="15.75" customHeight="1">
      <c r="A16340" s="13">
        <v>42295.229166666664</v>
      </c>
      <c r="B16340" s="75">
        <v>62.6585365853659</v>
      </c>
      <c r="C16340" s="75">
        <v>58.0</v>
      </c>
      <c r="D16340" s="75">
        <v>61.3833333333333</v>
      </c>
      <c r="E16340" s="75">
        <v>63.0</v>
      </c>
    </row>
    <row r="16341" ht="15.75" customHeight="1">
      <c r="A16341" s="13">
        <v>42295.239583333336</v>
      </c>
      <c r="B16341" s="75">
        <v>62.5789473684211</v>
      </c>
      <c r="C16341" s="75">
        <v>58.0</v>
      </c>
      <c r="D16341" s="75">
        <v>61.1333333333333</v>
      </c>
      <c r="E16341" s="75">
        <v>63.0</v>
      </c>
    </row>
    <row r="16342" ht="15.75" customHeight="1">
      <c r="A16342" s="13">
        <v>42295.25</v>
      </c>
      <c r="B16342" s="75">
        <v>62.0</v>
      </c>
      <c r="C16342" s="75">
        <v>58.1521739130435</v>
      </c>
      <c r="D16342" s="75">
        <v>61.0</v>
      </c>
      <c r="E16342" s="75">
        <v>63.0</v>
      </c>
    </row>
    <row r="16343" ht="15.75" customHeight="1">
      <c r="A16343" s="13">
        <v>42295.260416666664</v>
      </c>
      <c r="B16343" s="75">
        <v>62.0</v>
      </c>
      <c r="C16343" s="75">
        <v>58.4782608695652</v>
      </c>
      <c r="D16343" s="75">
        <v>61.0</v>
      </c>
      <c r="E16343" s="75">
        <v>63.0</v>
      </c>
    </row>
    <row r="16344" ht="15.75" customHeight="1">
      <c r="A16344" s="13">
        <v>42295.270833333336</v>
      </c>
      <c r="B16344" s="75">
        <v>62.0</v>
      </c>
      <c r="C16344" s="75">
        <v>58.804347826087</v>
      </c>
      <c r="D16344" s="75">
        <v>61.0</v>
      </c>
      <c r="E16344" s="75">
        <v>63.0</v>
      </c>
    </row>
    <row r="16345" ht="15.75" customHeight="1">
      <c r="A16345" s="13">
        <v>42295.28125</v>
      </c>
      <c r="B16345" s="75">
        <v>62.0</v>
      </c>
      <c r="C16345" s="75">
        <v>59.4285714285714</v>
      </c>
      <c r="D16345" s="75">
        <v>61.0</v>
      </c>
      <c r="E16345" s="75">
        <v>63.0</v>
      </c>
    </row>
    <row r="16346" ht="15.75" customHeight="1">
      <c r="A16346" s="13">
        <v>42295.291666666664</v>
      </c>
      <c r="B16346" s="75">
        <v>62.4</v>
      </c>
      <c r="C16346" s="75">
        <v>60.2333333333333</v>
      </c>
      <c r="D16346" s="75">
        <v>61.2333333333333</v>
      </c>
      <c r="E16346" s="75">
        <v>63.0</v>
      </c>
    </row>
    <row r="16347" ht="15.75" customHeight="1">
      <c r="A16347" s="13">
        <v>42295.302083333336</v>
      </c>
      <c r="B16347" s="75">
        <v>63.18</v>
      </c>
      <c r="C16347" s="75">
        <v>60.7333333333333</v>
      </c>
      <c r="D16347" s="75">
        <v>61.7333333333333</v>
      </c>
      <c r="E16347" s="75">
        <v>63.0</v>
      </c>
    </row>
    <row r="16348" ht="15.75" customHeight="1">
      <c r="A16348" s="13">
        <v>42295.3125</v>
      </c>
      <c r="B16348" s="75">
        <v>63.48</v>
      </c>
      <c r="C16348" s="75">
        <v>61.2333333333333</v>
      </c>
      <c r="D16348" s="75">
        <v>62.2333333333333</v>
      </c>
      <c r="E16348" s="75">
        <v>63.0</v>
      </c>
    </row>
    <row r="16349" ht="15.75" customHeight="1">
      <c r="A16349" s="13">
        <v>42295.322916666664</v>
      </c>
      <c r="B16349" s="75">
        <v>63.78</v>
      </c>
      <c r="C16349" s="75">
        <v>61.7333333333333</v>
      </c>
      <c r="D16349" s="75">
        <v>62.7333333333333</v>
      </c>
      <c r="E16349" s="75">
        <v>63.0</v>
      </c>
    </row>
    <row r="16350" ht="15.75" customHeight="1">
      <c r="A16350" s="13">
        <v>42295.333333333336</v>
      </c>
      <c r="B16350" s="75">
        <v>64.0</v>
      </c>
      <c r="C16350" s="75">
        <v>62.1166666666667</v>
      </c>
      <c r="D16350" s="75">
        <v>63.35</v>
      </c>
      <c r="E16350" s="75">
        <v>63.2333333333333</v>
      </c>
    </row>
    <row r="16351" ht="15.75" customHeight="1">
      <c r="A16351" s="13">
        <v>42295.34375</v>
      </c>
      <c r="B16351" s="75">
        <v>64.0</v>
      </c>
      <c r="C16351" s="75">
        <v>62.3666666666667</v>
      </c>
      <c r="D16351" s="75">
        <v>64.1</v>
      </c>
      <c r="E16351" s="75">
        <v>63.7333333333333</v>
      </c>
    </row>
    <row r="16352" ht="15.75" customHeight="1">
      <c r="A16352" s="13">
        <v>42295.354166666664</v>
      </c>
      <c r="B16352" s="75">
        <v>64.0</v>
      </c>
      <c r="C16352" s="75">
        <v>62.6166666666667</v>
      </c>
      <c r="D16352" s="75">
        <v>64.85</v>
      </c>
      <c r="E16352" s="75">
        <v>64.2333333333333</v>
      </c>
    </row>
    <row r="16353" ht="15.75" customHeight="1">
      <c r="A16353" s="13">
        <v>42295.364583333336</v>
      </c>
      <c r="B16353" s="75">
        <v>64.0</v>
      </c>
      <c r="C16353" s="75">
        <v>62.8666666666667</v>
      </c>
      <c r="D16353" s="75">
        <v>65.6</v>
      </c>
      <c r="E16353" s="75">
        <v>64.7333333333333</v>
      </c>
    </row>
    <row r="16354" ht="15.75" customHeight="1">
      <c r="A16354" s="13">
        <v>42295.375</v>
      </c>
      <c r="B16354" s="75">
        <v>64.0666666666667</v>
      </c>
      <c r="C16354" s="75">
        <v>63.35</v>
      </c>
      <c r="D16354" s="75">
        <v>66.2333333333333</v>
      </c>
      <c r="E16354" s="75">
        <v>65.2333333333333</v>
      </c>
    </row>
    <row r="16355" ht="15.75" customHeight="1">
      <c r="A16355" s="13">
        <v>42295.385416666664</v>
      </c>
      <c r="B16355" s="75">
        <v>64.3166666666667</v>
      </c>
      <c r="C16355" s="75">
        <v>64.1</v>
      </c>
      <c r="D16355" s="75">
        <v>66.7333333333333</v>
      </c>
      <c r="E16355" s="75">
        <v>65.7333333333333</v>
      </c>
    </row>
    <row r="16356" ht="15.75" customHeight="1">
      <c r="A16356" s="13">
        <v>42295.395833333336</v>
      </c>
      <c r="B16356" s="75">
        <v>64.5666666666667</v>
      </c>
      <c r="C16356" s="75">
        <v>64.85</v>
      </c>
      <c r="D16356" s="75">
        <v>67.2333333333333</v>
      </c>
      <c r="E16356" s="75">
        <v>66.2333333333333</v>
      </c>
    </row>
    <row r="16357" ht="15.75" customHeight="1">
      <c r="A16357" s="13">
        <v>42295.40625</v>
      </c>
      <c r="B16357" s="75">
        <v>64.8166666666667</v>
      </c>
      <c r="C16357" s="75">
        <v>65.6</v>
      </c>
      <c r="D16357" s="75">
        <v>67.7333333333333</v>
      </c>
      <c r="E16357" s="75">
        <v>66.7333333333333</v>
      </c>
    </row>
    <row r="16358" ht="15.75" customHeight="1">
      <c r="A16358" s="13">
        <v>42295.416666666664</v>
      </c>
      <c r="B16358" s="75">
        <v>65.0666666666667</v>
      </c>
      <c r="C16358" s="75">
        <v>66.2333333333333</v>
      </c>
      <c r="D16358" s="75">
        <v>68.1166666666667</v>
      </c>
      <c r="E16358" s="75">
        <v>67.4666666666667</v>
      </c>
    </row>
    <row r="16359" ht="15.75" customHeight="1">
      <c r="A16359" s="13">
        <v>42295.427083333336</v>
      </c>
      <c r="B16359" s="75">
        <v>65.3166666666667</v>
      </c>
      <c r="C16359" s="75">
        <v>66.7333333333333</v>
      </c>
      <c r="D16359" s="75">
        <v>68.3666666666667</v>
      </c>
      <c r="E16359" s="75">
        <v>68.4666666666667</v>
      </c>
    </row>
    <row r="16360" ht="15.75" customHeight="1">
      <c r="A16360" s="13">
        <v>42295.4375</v>
      </c>
      <c r="B16360" s="75">
        <v>65.5666666666667</v>
      </c>
      <c r="C16360" s="75">
        <v>67.2333333333333</v>
      </c>
      <c r="D16360" s="75">
        <v>68.6166666666667</v>
      </c>
      <c r="E16360" s="75">
        <v>69.4666666666667</v>
      </c>
    </row>
    <row r="16361" ht="15.75" customHeight="1">
      <c r="A16361" s="13">
        <v>42295.447916666664</v>
      </c>
      <c r="B16361" s="75">
        <v>65.8166666666667</v>
      </c>
      <c r="C16361" s="75">
        <v>67.7333333333333</v>
      </c>
      <c r="D16361" s="75">
        <v>68.8666666666667</v>
      </c>
      <c r="E16361" s="75">
        <v>70.4666666666667</v>
      </c>
    </row>
    <row r="16362" ht="15.75" customHeight="1">
      <c r="A16362" s="13">
        <v>42295.458333333336</v>
      </c>
      <c r="B16362" s="75">
        <v>66.1333333333333</v>
      </c>
      <c r="C16362" s="75">
        <v>68.1166666666667</v>
      </c>
      <c r="D16362" s="75">
        <v>68.8833333333333</v>
      </c>
      <c r="E16362" s="75">
        <v>71.1166666666667</v>
      </c>
    </row>
    <row r="16363" ht="15.75" customHeight="1">
      <c r="A16363" s="13">
        <v>42295.46875</v>
      </c>
      <c r="B16363" s="75">
        <v>66.6333333333333</v>
      </c>
      <c r="C16363" s="75">
        <v>68.3666666666667</v>
      </c>
      <c r="D16363" s="75">
        <v>68.6333333333333</v>
      </c>
      <c r="E16363" s="75">
        <v>71.3666666666667</v>
      </c>
    </row>
    <row r="16364" ht="15.75" customHeight="1">
      <c r="A16364" s="13">
        <v>42295.479166666664</v>
      </c>
      <c r="B16364" s="75">
        <v>67.1333333333333</v>
      </c>
      <c r="C16364" s="75">
        <v>68.6166666666667</v>
      </c>
      <c r="D16364" s="75">
        <v>68.3833333333333</v>
      </c>
      <c r="E16364" s="75">
        <v>71.6166666666667</v>
      </c>
    </row>
    <row r="16365" ht="15.75" customHeight="1">
      <c r="A16365" s="13">
        <v>42295.489583333336</v>
      </c>
      <c r="B16365" s="75">
        <v>67.6333333333333</v>
      </c>
      <c r="C16365" s="75">
        <v>68.8666666666667</v>
      </c>
      <c r="D16365" s="75">
        <v>68.1333333333333</v>
      </c>
      <c r="E16365" s="75">
        <v>71.8666666666667</v>
      </c>
    </row>
    <row r="16366" ht="15.75" customHeight="1">
      <c r="A16366" s="13">
        <v>42295.5</v>
      </c>
      <c r="B16366" s="75">
        <v>68.0</v>
      </c>
      <c r="C16366" s="75">
        <v>69.1166666666667</v>
      </c>
      <c r="D16366" s="75">
        <v>68.35</v>
      </c>
      <c r="E16366" s="75">
        <v>72.0</v>
      </c>
    </row>
    <row r="16367" ht="15.75" customHeight="1">
      <c r="A16367" s="13">
        <v>42295.510416666664</v>
      </c>
      <c r="B16367" s="75">
        <v>68.0</v>
      </c>
      <c r="C16367" s="75">
        <v>69.3666666666667</v>
      </c>
      <c r="D16367" s="75">
        <v>69.1</v>
      </c>
      <c r="E16367" s="75">
        <v>72.0</v>
      </c>
    </row>
    <row r="16368" ht="15.75" customHeight="1">
      <c r="A16368" s="13">
        <v>42295.520833333336</v>
      </c>
      <c r="B16368" s="75">
        <v>68.0</v>
      </c>
      <c r="C16368" s="75">
        <v>69.6166666666667</v>
      </c>
      <c r="D16368" s="75">
        <v>69.85</v>
      </c>
      <c r="E16368" s="75">
        <v>72.0</v>
      </c>
    </row>
    <row r="16369" ht="15.75" customHeight="1">
      <c r="A16369" s="13">
        <v>42295.53125</v>
      </c>
      <c r="B16369" s="75">
        <v>68.0</v>
      </c>
      <c r="C16369" s="75">
        <v>69.8666666666667</v>
      </c>
      <c r="D16369" s="75">
        <v>70.6</v>
      </c>
      <c r="E16369" s="75">
        <v>72.0</v>
      </c>
    </row>
    <row r="16370" ht="15.75" customHeight="1">
      <c r="A16370" s="13">
        <v>42295.541666666664</v>
      </c>
      <c r="B16370" s="75">
        <v>68.0</v>
      </c>
      <c r="C16370" s="75">
        <v>70.0</v>
      </c>
      <c r="D16370" s="75">
        <v>71.1166666666667</v>
      </c>
      <c r="E16370" s="75">
        <v>72.2333333333333</v>
      </c>
    </row>
    <row r="16371" ht="15.75" customHeight="1">
      <c r="A16371" s="13">
        <v>42295.552083333336</v>
      </c>
      <c r="B16371" s="75">
        <v>68.0</v>
      </c>
      <c r="C16371" s="75">
        <v>70.0</v>
      </c>
      <c r="D16371" s="75">
        <v>71.3666666666667</v>
      </c>
      <c r="E16371" s="75">
        <v>72.7333333333333</v>
      </c>
    </row>
    <row r="16372" ht="15.75" customHeight="1">
      <c r="A16372" s="13">
        <v>42295.5625</v>
      </c>
      <c r="B16372" s="75">
        <v>68.0</v>
      </c>
      <c r="C16372" s="75">
        <v>70.0</v>
      </c>
      <c r="D16372" s="75">
        <v>71.6166666666667</v>
      </c>
      <c r="E16372" s="75">
        <v>73.2333333333333</v>
      </c>
    </row>
    <row r="16373" ht="15.75" customHeight="1">
      <c r="A16373" s="13">
        <v>42295.572916666664</v>
      </c>
      <c r="B16373" s="75">
        <v>68.0</v>
      </c>
      <c r="C16373" s="75">
        <v>70.0</v>
      </c>
      <c r="D16373" s="75">
        <v>71.8666666666667</v>
      </c>
      <c r="E16373" s="75">
        <v>73.7333333333333</v>
      </c>
    </row>
    <row r="16374" ht="15.75" customHeight="1">
      <c r="A16374" s="13">
        <v>42295.583333333336</v>
      </c>
      <c r="B16374" s="75">
        <v>67.9333333333333</v>
      </c>
      <c r="C16374" s="75">
        <v>70.1166666666667</v>
      </c>
      <c r="D16374" s="75">
        <v>72.2333333333333</v>
      </c>
      <c r="E16374" s="75">
        <v>74.0</v>
      </c>
    </row>
    <row r="16375" ht="15.75" customHeight="1">
      <c r="A16375" s="13">
        <v>42295.59375</v>
      </c>
      <c r="B16375" s="75">
        <v>67.6833333333333</v>
      </c>
      <c r="C16375" s="75">
        <v>70.3666666666667</v>
      </c>
      <c r="D16375" s="75">
        <v>72.7333333333333</v>
      </c>
      <c r="E16375" s="75">
        <v>74.0</v>
      </c>
    </row>
    <row r="16376" ht="15.75" customHeight="1">
      <c r="A16376" s="13">
        <v>42295.604166666664</v>
      </c>
      <c r="B16376" s="75">
        <v>67.4333333333333</v>
      </c>
      <c r="C16376" s="75">
        <v>70.6166666666667</v>
      </c>
      <c r="D16376" s="75">
        <v>73.2333333333333</v>
      </c>
      <c r="E16376" s="75">
        <v>74.0</v>
      </c>
    </row>
    <row r="16377" ht="15.75" customHeight="1">
      <c r="A16377" s="13">
        <v>42295.614583333336</v>
      </c>
      <c r="B16377" s="75">
        <v>67.1833333333333</v>
      </c>
      <c r="C16377" s="75">
        <v>70.8666666666667</v>
      </c>
      <c r="D16377" s="75">
        <v>73.7333333333333</v>
      </c>
      <c r="E16377" s="75">
        <v>74.0</v>
      </c>
    </row>
    <row r="16378" ht="15.75" customHeight="1">
      <c r="A16378" s="13">
        <v>42295.625</v>
      </c>
      <c r="B16378" s="75">
        <v>66.9333333333333</v>
      </c>
      <c r="C16378" s="75">
        <v>70.7666666666667</v>
      </c>
      <c r="D16378" s="75">
        <v>74.1166666666667</v>
      </c>
      <c r="E16378" s="75">
        <v>74.0</v>
      </c>
    </row>
    <row r="16379" ht="15.75" customHeight="1">
      <c r="A16379" s="13">
        <v>42295.635416666664</v>
      </c>
      <c r="B16379" s="75">
        <v>66.6833333333333</v>
      </c>
      <c r="C16379" s="75">
        <v>70.2666666666667</v>
      </c>
      <c r="D16379" s="75">
        <v>74.3666666666667</v>
      </c>
      <c r="E16379" s="75">
        <v>74.0</v>
      </c>
    </row>
    <row r="16380" ht="15.75" customHeight="1">
      <c r="A16380" s="13">
        <v>42295.645833333336</v>
      </c>
      <c r="B16380" s="75">
        <v>66.4333333333333</v>
      </c>
      <c r="C16380" s="75">
        <v>69.7666666666667</v>
      </c>
      <c r="D16380" s="75">
        <v>74.6166666666667</v>
      </c>
      <c r="E16380" s="75">
        <v>74.0</v>
      </c>
    </row>
    <row r="16381" ht="15.75" customHeight="1">
      <c r="A16381" s="13">
        <v>42295.65625</v>
      </c>
      <c r="B16381" s="75">
        <v>66.1833333333333</v>
      </c>
      <c r="C16381" s="75">
        <v>69.2666666666667</v>
      </c>
      <c r="D16381" s="75">
        <v>74.8666666666667</v>
      </c>
      <c r="E16381" s="75">
        <v>74.0</v>
      </c>
    </row>
    <row r="16382" ht="15.75" customHeight="1">
      <c r="A16382" s="13">
        <v>42295.666666666664</v>
      </c>
      <c r="B16382" s="75">
        <v>65.8666666666667</v>
      </c>
      <c r="C16382" s="75">
        <v>68.7666666666667</v>
      </c>
      <c r="D16382" s="75">
        <v>74.8833333333333</v>
      </c>
      <c r="E16382" s="75">
        <v>73.8833333333333</v>
      </c>
    </row>
    <row r="16383" ht="15.75" customHeight="1">
      <c r="A16383" s="13">
        <v>42295.677083333336</v>
      </c>
      <c r="B16383" s="75">
        <v>65.3666666666667</v>
      </c>
      <c r="C16383" s="75">
        <v>68.2666666666667</v>
      </c>
      <c r="D16383" s="75">
        <v>74.6333333333333</v>
      </c>
      <c r="E16383" s="75">
        <v>73.6333333333333</v>
      </c>
    </row>
    <row r="16384" ht="15.75" customHeight="1">
      <c r="A16384" s="13">
        <v>42295.6875</v>
      </c>
      <c r="B16384" s="75">
        <v>64.8666666666667</v>
      </c>
      <c r="C16384" s="75">
        <v>67.7666666666667</v>
      </c>
      <c r="D16384" s="75">
        <v>74.3833333333333</v>
      </c>
      <c r="E16384" s="75">
        <v>73.3833333333333</v>
      </c>
    </row>
    <row r="16385" ht="15.75" customHeight="1">
      <c r="A16385" s="13">
        <v>42295.697916666664</v>
      </c>
      <c r="B16385" s="75">
        <v>64.3666666666667</v>
      </c>
      <c r="C16385" s="75">
        <v>67.2666666666667</v>
      </c>
      <c r="D16385" s="75">
        <v>74.1333333333333</v>
      </c>
      <c r="E16385" s="75">
        <v>73.1333333333333</v>
      </c>
    </row>
    <row r="16386" ht="15.75" customHeight="1">
      <c r="A16386" s="13">
        <v>42295.708333333336</v>
      </c>
      <c r="B16386" s="75">
        <v>63.9047619047619</v>
      </c>
      <c r="C16386" s="75">
        <v>66.65</v>
      </c>
      <c r="D16386" s="75">
        <v>73.7666666666667</v>
      </c>
      <c r="E16386" s="75">
        <v>72.7666666666667</v>
      </c>
    </row>
    <row r="16387" ht="15.75" customHeight="1">
      <c r="A16387" s="13">
        <v>42295.71875</v>
      </c>
      <c r="B16387" s="75">
        <v>63.5476190476191</v>
      </c>
      <c r="C16387" s="75">
        <v>65.9</v>
      </c>
      <c r="D16387" s="75">
        <v>73.2666666666667</v>
      </c>
      <c r="E16387" s="75">
        <v>72.2666666666667</v>
      </c>
    </row>
    <row r="16388" ht="15.75" customHeight="1">
      <c r="A16388" s="13">
        <v>42295.729166666664</v>
      </c>
      <c r="B16388" s="75">
        <v>63.1904761904762</v>
      </c>
      <c r="C16388" s="75">
        <v>65.15</v>
      </c>
      <c r="D16388" s="75">
        <v>72.7666666666667</v>
      </c>
      <c r="E16388" s="75">
        <v>71.7666666666667</v>
      </c>
    </row>
    <row r="16389" ht="15.75" customHeight="1">
      <c r="A16389" s="13">
        <v>42295.739583333336</v>
      </c>
      <c r="B16389" s="75">
        <v>63.0</v>
      </c>
      <c r="C16389" s="75">
        <v>64.4</v>
      </c>
      <c r="D16389" s="75">
        <v>72.2666666666667</v>
      </c>
      <c r="E16389" s="75">
        <v>71.2666666666667</v>
      </c>
    </row>
    <row r="16390" ht="15.75" customHeight="1">
      <c r="A16390" s="13">
        <v>42295.75</v>
      </c>
      <c r="B16390" s="75">
        <v>63.0</v>
      </c>
      <c r="C16390" s="75">
        <v>63.8833333333333</v>
      </c>
      <c r="D16390" s="75">
        <v>71.7666666666667</v>
      </c>
      <c r="E16390" s="75">
        <v>70.7666666666667</v>
      </c>
    </row>
    <row r="16391" ht="15.75" customHeight="1">
      <c r="A16391" s="13">
        <v>42295.760416666664</v>
      </c>
      <c r="B16391" s="75">
        <v>63.0</v>
      </c>
      <c r="C16391" s="75">
        <v>63.6333333333333</v>
      </c>
      <c r="D16391" s="75">
        <v>71.2666666666667</v>
      </c>
      <c r="E16391" s="75">
        <v>70.2666666666667</v>
      </c>
    </row>
    <row r="16392" ht="15.75" customHeight="1">
      <c r="A16392" s="13">
        <v>42295.770833333336</v>
      </c>
      <c r="B16392" s="75">
        <v>63.0</v>
      </c>
      <c r="C16392" s="75">
        <v>63.3833333333333</v>
      </c>
      <c r="D16392" s="75">
        <v>70.7666666666667</v>
      </c>
      <c r="E16392" s="75">
        <v>69.7666666666667</v>
      </c>
    </row>
    <row r="16393" ht="15.75" customHeight="1">
      <c r="A16393" s="13">
        <v>42295.78125</v>
      </c>
      <c r="B16393" s="75">
        <v>62.6111111111111</v>
      </c>
      <c r="C16393" s="75">
        <v>63.1333333333333</v>
      </c>
      <c r="D16393" s="75">
        <v>70.2666666666667</v>
      </c>
      <c r="E16393" s="75">
        <v>69.2666666666667</v>
      </c>
    </row>
    <row r="16394" ht="15.75" customHeight="1">
      <c r="A16394" s="13">
        <v>42295.791666666664</v>
      </c>
      <c r="B16394" s="75">
        <v>62.0888888888889</v>
      </c>
      <c r="C16394" s="75">
        <v>63.0</v>
      </c>
      <c r="D16394" s="75">
        <v>69.7666666666667</v>
      </c>
      <c r="E16394" s="75">
        <v>69.0</v>
      </c>
    </row>
    <row r="16395" ht="15.75" customHeight="1">
      <c r="A16395" s="13">
        <v>42295.802083333336</v>
      </c>
      <c r="B16395" s="75">
        <v>62.4222222222222</v>
      </c>
      <c r="C16395" s="75">
        <v>63.0</v>
      </c>
      <c r="D16395" s="75">
        <v>69.2666666666667</v>
      </c>
      <c r="E16395" s="75">
        <v>69.0</v>
      </c>
    </row>
    <row r="16396" ht="15.75" customHeight="1">
      <c r="A16396" s="13">
        <v>42295.8125</v>
      </c>
      <c r="B16396" s="75">
        <v>62.7555555555556</v>
      </c>
      <c r="C16396" s="75">
        <v>63.0</v>
      </c>
      <c r="D16396" s="75">
        <v>68.7666666666667</v>
      </c>
      <c r="E16396" s="75">
        <v>69.0</v>
      </c>
    </row>
    <row r="16397" ht="15.75" customHeight="1">
      <c r="A16397" s="13">
        <v>42295.822916666664</v>
      </c>
      <c r="B16397" s="75">
        <v>62.7333333333333</v>
      </c>
      <c r="C16397" s="75">
        <v>63.0</v>
      </c>
      <c r="D16397" s="75">
        <v>68.2666666666667</v>
      </c>
      <c r="E16397" s="75">
        <v>69.0</v>
      </c>
    </row>
    <row r="16398" ht="15.75" customHeight="1">
      <c r="A16398" s="13">
        <v>42295.833333333336</v>
      </c>
      <c r="B16398" s="75">
        <v>62.0</v>
      </c>
      <c r="C16398" s="75">
        <v>62.8833333333333</v>
      </c>
      <c r="D16398" s="75">
        <v>67.8833333333333</v>
      </c>
      <c r="E16398" s="75">
        <v>68.65</v>
      </c>
    </row>
    <row r="16399" ht="15.75" customHeight="1">
      <c r="A16399" s="13">
        <v>42295.84375</v>
      </c>
      <c r="B16399" s="75">
        <v>62.0</v>
      </c>
      <c r="C16399" s="75">
        <v>62.6333333333333</v>
      </c>
      <c r="D16399" s="75">
        <v>67.6333333333333</v>
      </c>
      <c r="E16399" s="75">
        <v>67.9</v>
      </c>
    </row>
    <row r="16400" ht="15.75" customHeight="1">
      <c r="A16400" s="13">
        <v>42295.854166666664</v>
      </c>
      <c r="B16400" s="75">
        <v>62.0</v>
      </c>
      <c r="C16400" s="75">
        <v>62.3833333333333</v>
      </c>
      <c r="D16400" s="75">
        <v>67.3833333333333</v>
      </c>
      <c r="E16400" s="75">
        <v>67.15</v>
      </c>
    </row>
    <row r="16401" ht="15.75" customHeight="1">
      <c r="A16401" s="13">
        <v>42295.864583333336</v>
      </c>
      <c r="B16401" s="75">
        <v>62.0</v>
      </c>
      <c r="C16401" s="75">
        <v>62.1333333333333</v>
      </c>
      <c r="D16401" s="75">
        <v>67.1333333333333</v>
      </c>
      <c r="E16401" s="75">
        <v>66.4</v>
      </c>
    </row>
    <row r="16402" ht="15.75" customHeight="1">
      <c r="A16402" s="13">
        <v>42295.875</v>
      </c>
      <c r="B16402" s="75">
        <v>62.0851063829787</v>
      </c>
      <c r="C16402" s="75">
        <v>62.0</v>
      </c>
      <c r="D16402" s="75">
        <v>66.8833333333333</v>
      </c>
      <c r="E16402" s="75">
        <v>65.7666666666667</v>
      </c>
    </row>
    <row r="16403" ht="15.75" customHeight="1">
      <c r="A16403" s="13">
        <v>42295.885416666664</v>
      </c>
      <c r="B16403" s="75">
        <v>62.4042553191489</v>
      </c>
      <c r="C16403" s="75">
        <v>62.0</v>
      </c>
      <c r="D16403" s="75">
        <v>66.6333333333333</v>
      </c>
      <c r="E16403" s="75">
        <v>65.2666666666667</v>
      </c>
    </row>
    <row r="16404" ht="15.75" customHeight="1">
      <c r="A16404" s="13">
        <v>42295.895833333336</v>
      </c>
      <c r="B16404" s="75">
        <v>62.7234042553191</v>
      </c>
      <c r="C16404" s="75">
        <v>62.0</v>
      </c>
      <c r="D16404" s="75">
        <v>66.3833333333333</v>
      </c>
      <c r="E16404" s="75">
        <v>64.7666666666667</v>
      </c>
    </row>
    <row r="16405" ht="15.75" customHeight="1">
      <c r="A16405" s="13">
        <v>42295.90625</v>
      </c>
      <c r="B16405" s="75">
        <v>62.8461538461538</v>
      </c>
      <c r="C16405" s="75">
        <v>62.0</v>
      </c>
      <c r="D16405" s="75">
        <v>66.1333333333333</v>
      </c>
      <c r="E16405" s="75">
        <v>64.2666666666667</v>
      </c>
    </row>
    <row r="16406" ht="15.75" customHeight="1">
      <c r="A16406" s="13">
        <v>42295.916666666664</v>
      </c>
      <c r="B16406" s="75">
        <v>62.0</v>
      </c>
      <c r="C16406" s="75">
        <v>61.8833333333333</v>
      </c>
      <c r="D16406" s="75">
        <v>65.8833333333333</v>
      </c>
      <c r="E16406" s="75">
        <v>64.0</v>
      </c>
    </row>
    <row r="16407" ht="15.75" customHeight="1">
      <c r="A16407" s="13">
        <v>42295.927083333336</v>
      </c>
      <c r="B16407" s="75">
        <v>62.0</v>
      </c>
      <c r="C16407" s="75">
        <v>61.6333333333333</v>
      </c>
      <c r="D16407" s="75">
        <v>65.6333333333333</v>
      </c>
      <c r="E16407" s="75">
        <v>64.0</v>
      </c>
    </row>
    <row r="16408" ht="15.75" customHeight="1">
      <c r="A16408" s="13">
        <v>42295.9375</v>
      </c>
      <c r="B16408" s="75">
        <v>62.0</v>
      </c>
      <c r="C16408" s="75">
        <v>61.3833333333333</v>
      </c>
      <c r="D16408" s="75">
        <v>65.3833333333333</v>
      </c>
      <c r="E16408" s="75">
        <v>64.0</v>
      </c>
    </row>
    <row r="16409" ht="15.75" customHeight="1">
      <c r="A16409" s="13">
        <v>42295.947916666664</v>
      </c>
      <c r="B16409" s="75">
        <v>62.0</v>
      </c>
      <c r="C16409" s="75">
        <v>61.1333333333333</v>
      </c>
      <c r="D16409" s="75">
        <v>65.1333333333333</v>
      </c>
      <c r="E16409" s="75">
        <v>64.0</v>
      </c>
    </row>
    <row r="16410" ht="15.75" customHeight="1">
      <c r="A16410" s="13">
        <v>42295.958333333336</v>
      </c>
      <c r="B16410" s="75">
        <v>62.0</v>
      </c>
      <c r="C16410" s="75">
        <v>61.0</v>
      </c>
      <c r="D16410" s="75">
        <v>65.0</v>
      </c>
      <c r="E16410" s="75">
        <v>63.7666666666667</v>
      </c>
    </row>
    <row r="16411" ht="15.75" customHeight="1">
      <c r="A16411" s="13">
        <v>42295.96875</v>
      </c>
      <c r="B16411" s="75">
        <v>62.0</v>
      </c>
      <c r="C16411" s="75">
        <v>61.0</v>
      </c>
      <c r="D16411" s="75">
        <v>65.0</v>
      </c>
      <c r="E16411" s="75">
        <v>63.2666666666667</v>
      </c>
    </row>
    <row r="16412" ht="15.75" customHeight="1">
      <c r="A16412" s="13">
        <v>42295.979166666664</v>
      </c>
      <c r="B16412" s="75">
        <v>62.0</v>
      </c>
      <c r="C16412" s="75">
        <v>61.0</v>
      </c>
      <c r="D16412" s="75">
        <v>65.0</v>
      </c>
      <c r="E16412" s="75">
        <v>62.7666666666667</v>
      </c>
    </row>
    <row r="16413" ht="15.75" customHeight="1">
      <c r="A16413" s="13">
        <v>42295.989583333336</v>
      </c>
      <c r="B16413" s="75">
        <v>62.0</v>
      </c>
      <c r="C16413" s="75">
        <v>61.0</v>
      </c>
      <c r="D16413" s="75">
        <v>65.0</v>
      </c>
      <c r="E16413" s="75">
        <v>62.2666666666667</v>
      </c>
    </row>
    <row r="16414" ht="15.75" customHeight="1">
      <c r="A16414" s="13">
        <v>42296.0</v>
      </c>
      <c r="B16414" s="75">
        <v>62.1666666666667</v>
      </c>
      <c r="C16414" s="75">
        <v>61.0</v>
      </c>
      <c r="D16414" s="75">
        <v>64.8833333333333</v>
      </c>
      <c r="E16414" s="75">
        <v>61.8833333333333</v>
      </c>
    </row>
    <row r="16415" ht="15.75" customHeight="1">
      <c r="A16415" s="13">
        <v>42296.010416666664</v>
      </c>
      <c r="B16415" s="75">
        <v>62.7916666666667</v>
      </c>
      <c r="C16415" s="75">
        <v>61.0</v>
      </c>
      <c r="D16415" s="75">
        <v>64.6333333333333</v>
      </c>
      <c r="E16415" s="75">
        <v>61.6333333333333</v>
      </c>
    </row>
    <row r="16416" ht="15.75" customHeight="1">
      <c r="A16416" s="13">
        <v>42296.020833333336</v>
      </c>
      <c r="B16416" s="75">
        <v>62.4444444444444</v>
      </c>
      <c r="C16416" s="75">
        <v>61.0</v>
      </c>
      <c r="D16416" s="75">
        <v>64.3833333333333</v>
      </c>
      <c r="E16416" s="75">
        <v>61.3833333333333</v>
      </c>
    </row>
    <row r="16417" ht="15.75" customHeight="1">
      <c r="A16417" s="13">
        <v>42296.03125</v>
      </c>
      <c r="B16417" s="75">
        <v>61.6111111111111</v>
      </c>
      <c r="C16417" s="75">
        <v>61.0</v>
      </c>
      <c r="D16417" s="75">
        <v>64.1333333333333</v>
      </c>
      <c r="E16417" s="75">
        <v>61.1333333333333</v>
      </c>
    </row>
    <row r="16418" ht="15.75" customHeight="1">
      <c r="A16418" s="13">
        <v>42296.041666666664</v>
      </c>
      <c r="B16418" s="75">
        <v>61.0</v>
      </c>
      <c r="C16418" s="75">
        <v>61.0</v>
      </c>
      <c r="D16418" s="75">
        <v>64.0</v>
      </c>
      <c r="E16418" s="75">
        <v>60.8833333333333</v>
      </c>
    </row>
    <row r="16419" ht="15.75" customHeight="1">
      <c r="A16419" s="13">
        <v>42296.052083333336</v>
      </c>
      <c r="B16419" s="75">
        <v>61.0</v>
      </c>
      <c r="C16419" s="75">
        <v>61.0</v>
      </c>
      <c r="D16419" s="75">
        <v>64.0</v>
      </c>
      <c r="E16419" s="75">
        <v>60.6333333333333</v>
      </c>
    </row>
    <row r="16420" ht="15.75" customHeight="1">
      <c r="A16420" s="13">
        <v>42296.0625</v>
      </c>
      <c r="B16420" s="75">
        <v>61.0</v>
      </c>
      <c r="C16420" s="75">
        <v>61.0</v>
      </c>
      <c r="D16420" s="75">
        <v>64.0</v>
      </c>
      <c r="E16420" s="75">
        <v>60.3833333333333</v>
      </c>
    </row>
    <row r="16421" ht="15.75" customHeight="1">
      <c r="A16421" s="13">
        <v>42296.072916666664</v>
      </c>
      <c r="B16421" s="75">
        <v>61.0</v>
      </c>
      <c r="C16421" s="75">
        <v>61.0</v>
      </c>
      <c r="D16421" s="75">
        <v>64.0</v>
      </c>
      <c r="E16421" s="75">
        <v>60.1333333333333</v>
      </c>
    </row>
    <row r="16422" ht="15.75" customHeight="1">
      <c r="A16422" s="13">
        <v>42296.083333333336</v>
      </c>
      <c r="B16422" s="75">
        <v>61.0</v>
      </c>
      <c r="C16422" s="75">
        <v>61.0</v>
      </c>
      <c r="D16422" s="75">
        <v>63.8833333333333</v>
      </c>
      <c r="E16422" s="75">
        <v>59.8833333333333</v>
      </c>
    </row>
    <row r="16423" ht="15.75" customHeight="1">
      <c r="A16423" s="13">
        <v>42296.09375</v>
      </c>
      <c r="B16423" s="75">
        <v>61.0</v>
      </c>
      <c r="C16423" s="75">
        <v>61.0</v>
      </c>
      <c r="D16423" s="75">
        <v>63.6333333333333</v>
      </c>
      <c r="E16423" s="75">
        <v>59.6333333333333</v>
      </c>
    </row>
    <row r="16424" ht="15.75" customHeight="1">
      <c r="A16424" s="13">
        <v>42296.104166666664</v>
      </c>
      <c r="B16424" s="75">
        <v>61.0</v>
      </c>
      <c r="C16424" s="75">
        <v>61.0</v>
      </c>
      <c r="D16424" s="75">
        <v>63.3833333333333</v>
      </c>
      <c r="E16424" s="75">
        <v>59.3833333333333</v>
      </c>
    </row>
    <row r="16425" ht="15.75" customHeight="1">
      <c r="A16425" s="13">
        <v>42296.114583333336</v>
      </c>
      <c r="B16425" s="75">
        <v>61.0</v>
      </c>
      <c r="C16425" s="75">
        <v>61.0</v>
      </c>
      <c r="D16425" s="75">
        <v>63.1333333333333</v>
      </c>
      <c r="E16425" s="75">
        <v>59.1333333333333</v>
      </c>
    </row>
    <row r="16426" ht="15.75" customHeight="1">
      <c r="A16426" s="13">
        <v>42296.125</v>
      </c>
      <c r="B16426" s="75">
        <v>61.0</v>
      </c>
      <c r="C16426" s="75">
        <v>61.0</v>
      </c>
      <c r="D16426" s="75">
        <v>62.8833333333333</v>
      </c>
      <c r="E16426" s="75">
        <v>58.8833333333333</v>
      </c>
    </row>
    <row r="16427" ht="15.75" customHeight="1">
      <c r="A16427" s="13">
        <v>42296.135416666664</v>
      </c>
      <c r="B16427" s="75">
        <v>61.0</v>
      </c>
      <c r="C16427" s="75">
        <v>61.0</v>
      </c>
      <c r="D16427" s="75">
        <v>62.6333333333333</v>
      </c>
      <c r="E16427" s="75">
        <v>58.6333333333333</v>
      </c>
    </row>
    <row r="16428" ht="15.75" customHeight="1">
      <c r="A16428" s="13">
        <v>42296.145833333336</v>
      </c>
      <c r="B16428" s="75">
        <v>61.0</v>
      </c>
      <c r="C16428" s="75">
        <v>61.0</v>
      </c>
      <c r="D16428" s="75">
        <v>62.3833333333333</v>
      </c>
      <c r="E16428" s="75">
        <v>58.3833333333333</v>
      </c>
    </row>
    <row r="16429" ht="15.75" customHeight="1">
      <c r="A16429" s="13">
        <v>42296.15625</v>
      </c>
      <c r="B16429" s="75">
        <v>60.7333333333333</v>
      </c>
      <c r="C16429" s="75">
        <v>61.0</v>
      </c>
      <c r="D16429" s="75">
        <v>62.1333333333333</v>
      </c>
      <c r="E16429" s="75">
        <v>58.1333333333333</v>
      </c>
    </row>
    <row r="16430" ht="15.75" customHeight="1">
      <c r="A16430" s="13">
        <v>42296.166666666664</v>
      </c>
      <c r="B16430" s="75">
        <v>60.1052631578947</v>
      </c>
      <c r="C16430" s="75">
        <v>61.0</v>
      </c>
      <c r="D16430" s="75">
        <v>61.8833333333333</v>
      </c>
      <c r="E16430" s="75">
        <v>57.8833333333333</v>
      </c>
    </row>
    <row r="16431" ht="15.75" customHeight="1">
      <c r="A16431" s="13">
        <v>42296.177083333336</v>
      </c>
      <c r="B16431" s="75">
        <v>60.5</v>
      </c>
      <c r="C16431" s="75">
        <v>61.0</v>
      </c>
      <c r="D16431" s="75">
        <v>61.6333333333333</v>
      </c>
      <c r="E16431" s="75">
        <v>57.6333333333333</v>
      </c>
    </row>
    <row r="16432" ht="15.75" customHeight="1">
      <c r="A16432" s="13">
        <v>42296.1875</v>
      </c>
      <c r="B16432" s="75">
        <v>60.8947368421053</v>
      </c>
      <c r="C16432" s="75">
        <v>61.0</v>
      </c>
      <c r="D16432" s="75">
        <v>61.3833333333333</v>
      </c>
      <c r="E16432" s="75">
        <v>57.3833333333333</v>
      </c>
    </row>
    <row r="16433" ht="15.75" customHeight="1">
      <c r="A16433" s="13">
        <v>42296.197916666664</v>
      </c>
      <c r="B16433" s="75">
        <v>61.0</v>
      </c>
      <c r="C16433" s="75">
        <v>61.0</v>
      </c>
      <c r="D16433" s="75">
        <v>61.1333333333333</v>
      </c>
      <c r="E16433" s="75">
        <v>57.1333333333333</v>
      </c>
    </row>
    <row r="16434" ht="15.75" customHeight="1">
      <c r="A16434" s="13">
        <v>42296.208333333336</v>
      </c>
      <c r="B16434" s="75">
        <v>61.0</v>
      </c>
      <c r="C16434" s="75">
        <v>60.8833333333333</v>
      </c>
      <c r="D16434" s="75">
        <v>60.8833333333333</v>
      </c>
      <c r="E16434" s="75">
        <v>56.8833333333333</v>
      </c>
    </row>
    <row r="16435" ht="15.75" customHeight="1">
      <c r="A16435" s="13">
        <v>42296.21875</v>
      </c>
      <c r="B16435" s="75">
        <v>61.0</v>
      </c>
      <c r="C16435" s="75">
        <v>60.6333333333333</v>
      </c>
      <c r="D16435" s="75">
        <v>60.6333333333333</v>
      </c>
      <c r="E16435" s="75">
        <v>56.6333333333333</v>
      </c>
    </row>
    <row r="16436" ht="15.75" customHeight="1">
      <c r="A16436" s="13">
        <v>42296.229166666664</v>
      </c>
      <c r="B16436" s="75">
        <v>61.0</v>
      </c>
      <c r="C16436" s="75">
        <v>60.3833333333333</v>
      </c>
      <c r="D16436" s="75">
        <v>60.3833333333333</v>
      </c>
      <c r="E16436" s="75">
        <v>56.3833333333333</v>
      </c>
    </row>
    <row r="16437" ht="15.75" customHeight="1">
      <c r="A16437" s="13">
        <v>42296.239583333336</v>
      </c>
      <c r="B16437" s="75">
        <v>61.0</v>
      </c>
      <c r="C16437" s="75">
        <v>60.1333333333333</v>
      </c>
      <c r="D16437" s="75">
        <v>60.1333333333333</v>
      </c>
      <c r="E16437" s="75">
        <v>56.1333333333333</v>
      </c>
    </row>
    <row r="16438" ht="15.75" customHeight="1">
      <c r="A16438" s="13">
        <v>42296.25</v>
      </c>
      <c r="B16438" s="75">
        <v>60.0</v>
      </c>
      <c r="C16438" s="75">
        <v>60.1489361702128</v>
      </c>
      <c r="D16438" s="75">
        <v>60.0</v>
      </c>
      <c r="E16438" s="75">
        <v>56.0</v>
      </c>
    </row>
    <row r="16439" ht="15.75" customHeight="1">
      <c r="A16439" s="13">
        <v>42296.260416666664</v>
      </c>
      <c r="B16439" s="75">
        <v>60.0</v>
      </c>
      <c r="C16439" s="75">
        <v>60.468085106383</v>
      </c>
      <c r="D16439" s="75">
        <v>60.0</v>
      </c>
      <c r="E16439" s="75">
        <v>56.0</v>
      </c>
    </row>
    <row r="16440" ht="15.75" customHeight="1">
      <c r="A16440" s="13">
        <v>42296.270833333336</v>
      </c>
      <c r="B16440" s="75">
        <v>60.0</v>
      </c>
      <c r="C16440" s="75">
        <v>60.7872340425532</v>
      </c>
      <c r="D16440" s="75">
        <v>60.0</v>
      </c>
      <c r="E16440" s="75">
        <v>56.0</v>
      </c>
    </row>
    <row r="16441" ht="15.75" customHeight="1">
      <c r="A16441" s="13">
        <v>42296.28125</v>
      </c>
      <c r="B16441" s="75">
        <v>60.0</v>
      </c>
      <c r="C16441" s="75">
        <v>60.6153846153846</v>
      </c>
      <c r="D16441" s="75">
        <v>60.0</v>
      </c>
      <c r="E16441" s="75">
        <v>56.0</v>
      </c>
    </row>
    <row r="16442" ht="15.75" customHeight="1">
      <c r="A16442" s="13">
        <v>42296.291666666664</v>
      </c>
      <c r="B16442" s="75">
        <v>60.1333333333333</v>
      </c>
      <c r="C16442" s="75">
        <v>60.2333333333333</v>
      </c>
      <c r="D16442" s="75">
        <v>60.2333333333333</v>
      </c>
      <c r="E16442" s="75">
        <v>56.4666666666667</v>
      </c>
    </row>
    <row r="16443" ht="15.75" customHeight="1">
      <c r="A16443" s="13">
        <v>42296.302083333336</v>
      </c>
      <c r="B16443" s="75">
        <v>60.6333333333333</v>
      </c>
      <c r="C16443" s="75">
        <v>60.7333333333333</v>
      </c>
      <c r="D16443" s="75">
        <v>60.7333333333333</v>
      </c>
      <c r="E16443" s="75">
        <v>57.4666666666667</v>
      </c>
    </row>
    <row r="16444" ht="15.75" customHeight="1">
      <c r="A16444" s="13">
        <v>42296.3125</v>
      </c>
      <c r="B16444" s="75">
        <v>61.1333333333333</v>
      </c>
      <c r="C16444" s="75">
        <v>61.2333333333333</v>
      </c>
      <c r="D16444" s="75">
        <v>61.2333333333333</v>
      </c>
      <c r="E16444" s="75">
        <v>58.4666666666667</v>
      </c>
    </row>
    <row r="16445" ht="15.75" customHeight="1">
      <c r="A16445" s="13">
        <v>42296.322916666664</v>
      </c>
      <c r="B16445" s="75">
        <v>61.6333333333333</v>
      </c>
      <c r="C16445" s="75">
        <v>61.7333333333333</v>
      </c>
      <c r="D16445" s="75">
        <v>61.7333333333333</v>
      </c>
      <c r="E16445" s="75">
        <v>59.4666666666667</v>
      </c>
    </row>
    <row r="16446" ht="15.75" customHeight="1">
      <c r="A16446" s="13">
        <v>42296.333333333336</v>
      </c>
      <c r="B16446" s="75">
        <v>62.0666666666667</v>
      </c>
      <c r="C16446" s="75">
        <v>62.1166666666667</v>
      </c>
      <c r="D16446" s="75">
        <v>62.4666666666667</v>
      </c>
      <c r="E16446" s="75">
        <v>60.5833333333333</v>
      </c>
    </row>
    <row r="16447" ht="15.75" customHeight="1">
      <c r="A16447" s="13">
        <v>42296.34375</v>
      </c>
      <c r="B16447" s="75">
        <v>62.3166666666667</v>
      </c>
      <c r="C16447" s="75">
        <v>62.3666666666667</v>
      </c>
      <c r="D16447" s="75">
        <v>63.4666666666667</v>
      </c>
      <c r="E16447" s="75">
        <v>61.8333333333333</v>
      </c>
    </row>
    <row r="16448" ht="15.75" customHeight="1">
      <c r="A16448" s="13">
        <v>42296.354166666664</v>
      </c>
      <c r="B16448" s="75">
        <v>62.5666666666667</v>
      </c>
      <c r="C16448" s="75">
        <v>62.6166666666667</v>
      </c>
      <c r="D16448" s="75">
        <v>64.4666666666667</v>
      </c>
      <c r="E16448" s="75">
        <v>63.0833333333333</v>
      </c>
    </row>
    <row r="16449" ht="15.75" customHeight="1">
      <c r="A16449" s="13">
        <v>42296.364583333336</v>
      </c>
      <c r="B16449" s="75">
        <v>62.8166666666667</v>
      </c>
      <c r="C16449" s="75">
        <v>62.8666666666667</v>
      </c>
      <c r="D16449" s="75">
        <v>65.4666666666667</v>
      </c>
      <c r="E16449" s="75">
        <v>64.3333333333333</v>
      </c>
    </row>
    <row r="16450" ht="15.75" customHeight="1">
      <c r="A16450" s="13">
        <v>42296.375</v>
      </c>
      <c r="B16450" s="75">
        <v>63.0666666666667</v>
      </c>
      <c r="C16450" s="75">
        <v>63.2333333333333</v>
      </c>
      <c r="D16450" s="75">
        <v>66.9333333333333</v>
      </c>
      <c r="E16450" s="75">
        <v>65.35</v>
      </c>
    </row>
    <row r="16451" ht="15.75" customHeight="1">
      <c r="A16451" s="13">
        <v>42296.385416666664</v>
      </c>
      <c r="B16451" s="75">
        <v>63.3166666666667</v>
      </c>
      <c r="C16451" s="75">
        <v>63.7333333333333</v>
      </c>
      <c r="D16451" s="75">
        <v>68.9333333333333</v>
      </c>
      <c r="E16451" s="75">
        <v>66.1</v>
      </c>
    </row>
    <row r="16452" ht="15.75" customHeight="1">
      <c r="A16452" s="13">
        <v>42296.395833333336</v>
      </c>
      <c r="B16452" s="75">
        <v>63.5666666666667</v>
      </c>
      <c r="C16452" s="75">
        <v>64.2333333333333</v>
      </c>
      <c r="D16452" s="75">
        <v>70.9333333333333</v>
      </c>
      <c r="E16452" s="75">
        <v>66.85</v>
      </c>
    </row>
    <row r="16453" ht="15.75" customHeight="1">
      <c r="A16453" s="13">
        <v>42296.40625</v>
      </c>
      <c r="B16453" s="75">
        <v>63.8166666666667</v>
      </c>
      <c r="C16453" s="75">
        <v>64.7333333333333</v>
      </c>
      <c r="D16453" s="75">
        <v>72.9333333333333</v>
      </c>
      <c r="E16453" s="75">
        <v>67.6</v>
      </c>
    </row>
    <row r="16454" ht="15.75" customHeight="1">
      <c r="A16454" s="13">
        <v>42296.416666666664</v>
      </c>
      <c r="B16454" s="75">
        <v>64.0</v>
      </c>
      <c r="C16454" s="75">
        <v>65.1166666666667</v>
      </c>
      <c r="D16454" s="75">
        <v>74.5833333333333</v>
      </c>
      <c r="E16454" s="75">
        <v>68.2333333333333</v>
      </c>
    </row>
    <row r="16455" ht="15.75" customHeight="1">
      <c r="A16455" s="13">
        <v>42296.427083333336</v>
      </c>
      <c r="B16455" s="75">
        <v>64.0</v>
      </c>
      <c r="C16455" s="75">
        <v>65.3666666666667</v>
      </c>
      <c r="D16455" s="75">
        <v>75.8333333333333</v>
      </c>
      <c r="E16455" s="75">
        <v>68.7333333333333</v>
      </c>
    </row>
    <row r="16456" ht="15.75" customHeight="1">
      <c r="A16456" s="13">
        <v>42296.4375</v>
      </c>
      <c r="B16456" s="75">
        <v>64.0</v>
      </c>
      <c r="C16456" s="75">
        <v>65.6166666666667</v>
      </c>
      <c r="D16456" s="75">
        <v>77.0833333333333</v>
      </c>
      <c r="E16456" s="75">
        <v>69.2333333333333</v>
      </c>
    </row>
    <row r="16457" ht="15.75" customHeight="1">
      <c r="A16457" s="13">
        <v>42296.447916666664</v>
      </c>
      <c r="B16457" s="75">
        <v>64.0</v>
      </c>
      <c r="C16457" s="75">
        <v>65.8666666666667</v>
      </c>
      <c r="D16457" s="75">
        <v>78.3333333333333</v>
      </c>
      <c r="E16457" s="75">
        <v>69.7333333333333</v>
      </c>
    </row>
    <row r="16458" ht="15.75" customHeight="1">
      <c r="A16458" s="13">
        <v>42296.458333333336</v>
      </c>
      <c r="B16458" s="75">
        <v>65.0666666666667</v>
      </c>
      <c r="C16458" s="75">
        <v>66.2333333333333</v>
      </c>
      <c r="D16458" s="75">
        <v>79.2333333333333</v>
      </c>
      <c r="E16458" s="75">
        <v>70.2333333333333</v>
      </c>
    </row>
    <row r="16459" ht="15.75" customHeight="1">
      <c r="A16459" s="13">
        <v>42296.46875</v>
      </c>
      <c r="B16459" s="75">
        <v>65.3166666666667</v>
      </c>
      <c r="C16459" s="75">
        <v>66.7333333333333</v>
      </c>
      <c r="D16459" s="75">
        <v>79.7333333333333</v>
      </c>
      <c r="E16459" s="75">
        <v>70.7333333333333</v>
      </c>
    </row>
    <row r="16460" ht="15.75" customHeight="1">
      <c r="A16460" s="13">
        <v>42296.479166666664</v>
      </c>
      <c r="B16460" s="75">
        <v>65.5666666666667</v>
      </c>
      <c r="C16460" s="75">
        <v>67.2333333333333</v>
      </c>
      <c r="D16460" s="75">
        <v>80.2333333333333</v>
      </c>
      <c r="E16460" s="75">
        <v>71.2333333333333</v>
      </c>
    </row>
    <row r="16461" ht="15.75" customHeight="1">
      <c r="A16461" s="13">
        <v>42296.489583333336</v>
      </c>
      <c r="B16461" s="75">
        <v>65.8166666666667</v>
      </c>
      <c r="C16461" s="75">
        <v>67.7333333333333</v>
      </c>
      <c r="D16461" s="75">
        <v>80.7333333333333</v>
      </c>
      <c r="E16461" s="75">
        <v>71.7333333333333</v>
      </c>
    </row>
    <row r="16462" ht="15.75" customHeight="1">
      <c r="A16462" s="13">
        <v>42296.5</v>
      </c>
      <c r="B16462" s="75">
        <v>66.0666666666667</v>
      </c>
      <c r="C16462" s="75">
        <v>68.0</v>
      </c>
      <c r="D16462" s="75">
        <v>81.35</v>
      </c>
      <c r="E16462" s="75">
        <v>71.8833333333333</v>
      </c>
    </row>
    <row r="16463" ht="15.75" customHeight="1">
      <c r="A16463" s="13">
        <v>42296.510416666664</v>
      </c>
      <c r="B16463" s="75">
        <v>66.3166666666667</v>
      </c>
      <c r="C16463" s="75">
        <v>68.24</v>
      </c>
      <c r="D16463" s="75">
        <v>82.1</v>
      </c>
      <c r="E16463" s="75">
        <v>71.6333333333333</v>
      </c>
    </row>
    <row r="16464" ht="15.75" customHeight="1">
      <c r="A16464" s="13">
        <v>42296.520833333336</v>
      </c>
      <c r="B16464" s="75">
        <v>66.5666666666667</v>
      </c>
      <c r="C16464" s="75">
        <v>68.54</v>
      </c>
      <c r="D16464" s="75">
        <v>82.85</v>
      </c>
      <c r="E16464" s="75">
        <v>71.3833333333333</v>
      </c>
    </row>
    <row r="16465" ht="15.75" customHeight="1">
      <c r="A16465" s="13">
        <v>42296.53125</v>
      </c>
      <c r="B16465" s="75">
        <v>66.8166666666667</v>
      </c>
      <c r="C16465" s="75">
        <v>68.84</v>
      </c>
      <c r="D16465" s="75">
        <v>83.6</v>
      </c>
      <c r="E16465" s="75">
        <v>71.1333333333333</v>
      </c>
    </row>
    <row r="16466" ht="15.75" customHeight="1">
      <c r="A16466" s="13">
        <v>42296.541666666664</v>
      </c>
      <c r="B16466" s="75">
        <v>67.0</v>
      </c>
      <c r="C16466" s="75">
        <v>69.2333333333333</v>
      </c>
      <c r="D16466" s="75">
        <v>84.0</v>
      </c>
      <c r="E16466" s="75">
        <v>71.4666666666667</v>
      </c>
    </row>
    <row r="16467" ht="15.75" customHeight="1">
      <c r="A16467" s="13">
        <v>42296.552083333336</v>
      </c>
      <c r="B16467" s="75">
        <v>67.0</v>
      </c>
      <c r="C16467" s="75">
        <v>69.7333333333333</v>
      </c>
      <c r="D16467" s="75">
        <v>84.0</v>
      </c>
      <c r="E16467" s="75">
        <v>72.4666666666667</v>
      </c>
    </row>
    <row r="16468" ht="15.75" customHeight="1">
      <c r="A16468" s="13">
        <v>42296.5625</v>
      </c>
      <c r="B16468" s="75">
        <v>67.0</v>
      </c>
      <c r="C16468" s="75">
        <v>70.2333333333333</v>
      </c>
      <c r="D16468" s="75">
        <v>84.0</v>
      </c>
      <c r="E16468" s="75">
        <v>73.4666666666667</v>
      </c>
    </row>
    <row r="16469" ht="15.75" customHeight="1">
      <c r="A16469" s="13">
        <v>42296.572916666664</v>
      </c>
      <c r="B16469" s="75">
        <v>67.0</v>
      </c>
      <c r="C16469" s="75">
        <v>70.7333333333333</v>
      </c>
      <c r="D16469" s="75">
        <v>84.0</v>
      </c>
      <c r="E16469" s="75">
        <v>74.4666666666667</v>
      </c>
    </row>
    <row r="16470" ht="15.75" customHeight="1">
      <c r="A16470" s="13">
        <v>42296.583333333336</v>
      </c>
      <c r="B16470" s="75">
        <v>67.0</v>
      </c>
      <c r="C16470" s="75">
        <v>71.0</v>
      </c>
      <c r="D16470" s="75">
        <v>83.7666666666667</v>
      </c>
      <c r="E16470" s="75">
        <v>75.0</v>
      </c>
    </row>
    <row r="16471" ht="15.75" customHeight="1">
      <c r="A16471" s="13">
        <v>42296.59375</v>
      </c>
      <c r="B16471" s="75">
        <v>67.0</v>
      </c>
      <c r="C16471" s="75">
        <v>71.0</v>
      </c>
      <c r="D16471" s="75">
        <v>83.2666666666667</v>
      </c>
      <c r="E16471" s="75">
        <v>75.0</v>
      </c>
    </row>
    <row r="16472" ht="15.75" customHeight="1">
      <c r="A16472" s="13">
        <v>42296.604166666664</v>
      </c>
      <c r="B16472" s="75">
        <v>67.0</v>
      </c>
      <c r="C16472" s="75">
        <v>71.0</v>
      </c>
      <c r="D16472" s="75">
        <v>82.7666666666667</v>
      </c>
      <c r="E16472" s="75">
        <v>75.0</v>
      </c>
    </row>
    <row r="16473" ht="15.75" customHeight="1">
      <c r="A16473" s="13">
        <v>42296.614583333336</v>
      </c>
      <c r="B16473" s="75">
        <v>67.0</v>
      </c>
      <c r="C16473" s="75">
        <v>71.0</v>
      </c>
      <c r="D16473" s="75">
        <v>82.2666666666667</v>
      </c>
      <c r="E16473" s="75">
        <v>75.0</v>
      </c>
    </row>
    <row r="16474" ht="15.75" customHeight="1">
      <c r="A16474" s="13">
        <v>42296.625</v>
      </c>
      <c r="B16474" s="75">
        <v>66.9333333333333</v>
      </c>
      <c r="C16474" s="75">
        <v>70.7666666666667</v>
      </c>
      <c r="D16474" s="75">
        <v>81.8833333333333</v>
      </c>
      <c r="E16474" s="75">
        <v>74.8833333333333</v>
      </c>
    </row>
    <row r="16475" ht="15.75" customHeight="1">
      <c r="A16475" s="13">
        <v>42296.635416666664</v>
      </c>
      <c r="B16475" s="75">
        <v>66.6833333333333</v>
      </c>
      <c r="C16475" s="75">
        <v>70.2666666666667</v>
      </c>
      <c r="D16475" s="75">
        <v>81.6333333333333</v>
      </c>
      <c r="E16475" s="75">
        <v>74.6333333333333</v>
      </c>
    </row>
    <row r="16476" ht="15.75" customHeight="1">
      <c r="A16476" s="13">
        <v>42296.645833333336</v>
      </c>
      <c r="B16476" s="75">
        <v>66.4333333333333</v>
      </c>
      <c r="C16476" s="75">
        <v>69.7666666666667</v>
      </c>
      <c r="D16476" s="75">
        <v>81.3833333333333</v>
      </c>
      <c r="E16476" s="75">
        <v>74.3833333333333</v>
      </c>
    </row>
    <row r="16477" ht="15.75" customHeight="1">
      <c r="A16477" s="13">
        <v>42296.65625</v>
      </c>
      <c r="B16477" s="75">
        <v>66.1833333333333</v>
      </c>
      <c r="C16477" s="75">
        <v>69.2666666666667</v>
      </c>
      <c r="D16477" s="75">
        <v>81.1333333333333</v>
      </c>
      <c r="E16477" s="75">
        <v>74.1333333333333</v>
      </c>
    </row>
    <row r="16478" ht="15.75" customHeight="1">
      <c r="A16478" s="13">
        <v>42296.666666666664</v>
      </c>
      <c r="B16478" s="75">
        <v>65.9333333333333</v>
      </c>
      <c r="C16478" s="75">
        <v>68.7666666666667</v>
      </c>
      <c r="D16478" s="75">
        <v>80.7666666666667</v>
      </c>
      <c r="E16478" s="75">
        <v>73.8833333333333</v>
      </c>
    </row>
    <row r="16479" ht="15.75" customHeight="1">
      <c r="A16479" s="13">
        <v>42296.677083333336</v>
      </c>
      <c r="B16479" s="75">
        <v>65.6833333333333</v>
      </c>
      <c r="C16479" s="75">
        <v>68.2666666666667</v>
      </c>
      <c r="D16479" s="75">
        <v>80.2666666666667</v>
      </c>
      <c r="E16479" s="75">
        <v>73.6333333333333</v>
      </c>
    </row>
    <row r="16480" ht="15.75" customHeight="1">
      <c r="A16480" s="13">
        <v>42296.6875</v>
      </c>
      <c r="B16480" s="75">
        <v>65.4333333333333</v>
      </c>
      <c r="C16480" s="75">
        <v>67.7666666666667</v>
      </c>
      <c r="D16480" s="75">
        <v>79.7666666666667</v>
      </c>
      <c r="E16480" s="75">
        <v>73.3833333333333</v>
      </c>
    </row>
    <row r="16481" ht="15.75" customHeight="1">
      <c r="A16481" s="13">
        <v>42296.697916666664</v>
      </c>
      <c r="B16481" s="75">
        <v>65.1833333333333</v>
      </c>
      <c r="C16481" s="75">
        <v>67.2666666666667</v>
      </c>
      <c r="D16481" s="75">
        <v>79.2666666666667</v>
      </c>
      <c r="E16481" s="75">
        <v>73.1333333333333</v>
      </c>
    </row>
    <row r="16482" ht="15.75" customHeight="1">
      <c r="A16482" s="13">
        <v>42296.708333333336</v>
      </c>
      <c r="B16482" s="75">
        <v>64.8666666666667</v>
      </c>
      <c r="C16482" s="75">
        <v>66.7666666666667</v>
      </c>
      <c r="D16482" s="75">
        <v>78.5333333333333</v>
      </c>
      <c r="E16482" s="75">
        <v>72.7666666666667</v>
      </c>
    </row>
    <row r="16483" ht="15.75" customHeight="1">
      <c r="A16483" s="13">
        <v>42296.71875</v>
      </c>
      <c r="B16483" s="75">
        <v>64.3666666666667</v>
      </c>
      <c r="C16483" s="75">
        <v>66.2666666666667</v>
      </c>
      <c r="D16483" s="75">
        <v>77.5333333333333</v>
      </c>
      <c r="E16483" s="75">
        <v>72.2666666666667</v>
      </c>
    </row>
    <row r="16484" ht="15.75" customHeight="1">
      <c r="A16484" s="13">
        <v>42296.729166666664</v>
      </c>
      <c r="B16484" s="75">
        <v>63.8666666666667</v>
      </c>
      <c r="C16484" s="75">
        <v>65.7666666666667</v>
      </c>
      <c r="D16484" s="75">
        <v>76.5333333333333</v>
      </c>
      <c r="E16484" s="75">
        <v>71.7666666666667</v>
      </c>
    </row>
    <row r="16485" ht="15.75" customHeight="1">
      <c r="A16485" s="13">
        <v>42296.739583333336</v>
      </c>
      <c r="B16485" s="75">
        <v>63.3666666666667</v>
      </c>
      <c r="C16485" s="75">
        <v>65.2666666666667</v>
      </c>
      <c r="D16485" s="75">
        <v>75.5333333333333</v>
      </c>
      <c r="E16485" s="75">
        <v>71.2666666666667</v>
      </c>
    </row>
    <row r="16486" ht="15.75" customHeight="1">
      <c r="A16486" s="13">
        <v>42296.75</v>
      </c>
      <c r="B16486" s="75">
        <v>63.0</v>
      </c>
      <c r="C16486" s="75">
        <v>64.8833333333333</v>
      </c>
      <c r="D16486" s="75">
        <v>74.5333333333333</v>
      </c>
      <c r="E16486" s="75">
        <v>70.7666666666667</v>
      </c>
    </row>
    <row r="16487" ht="15.75" customHeight="1">
      <c r="A16487" s="13">
        <v>42296.760416666664</v>
      </c>
      <c r="B16487" s="75">
        <v>63.0</v>
      </c>
      <c r="C16487" s="75">
        <v>64.6333333333333</v>
      </c>
      <c r="D16487" s="75">
        <v>73.5333333333333</v>
      </c>
      <c r="E16487" s="75">
        <v>70.2666666666667</v>
      </c>
    </row>
    <row r="16488" ht="15.75" customHeight="1">
      <c r="A16488" s="13">
        <v>42296.770833333336</v>
      </c>
      <c r="B16488" s="75">
        <v>63.0</v>
      </c>
      <c r="C16488" s="75">
        <v>64.3833333333333</v>
      </c>
      <c r="D16488" s="75">
        <v>72.5333333333333</v>
      </c>
      <c r="E16488" s="75">
        <v>69.7666666666667</v>
      </c>
    </row>
    <row r="16489" ht="15.75" customHeight="1">
      <c r="A16489" s="13">
        <v>42296.78125</v>
      </c>
      <c r="B16489" s="75">
        <v>63.0</v>
      </c>
      <c r="C16489" s="75">
        <v>64.1333333333333</v>
      </c>
      <c r="D16489" s="75">
        <v>71.5333333333333</v>
      </c>
      <c r="E16489" s="75">
        <v>69.2666666666667</v>
      </c>
    </row>
    <row r="16490" ht="15.75" customHeight="1">
      <c r="A16490" s="13">
        <v>42296.791666666664</v>
      </c>
      <c r="B16490" s="75">
        <v>62.9333333333333</v>
      </c>
      <c r="C16490" s="75">
        <v>63.8833333333333</v>
      </c>
      <c r="D16490" s="75">
        <v>70.65</v>
      </c>
      <c r="E16490" s="75">
        <v>69.0</v>
      </c>
    </row>
    <row r="16491" ht="15.75" customHeight="1">
      <c r="A16491" s="13">
        <v>42296.802083333336</v>
      </c>
      <c r="B16491" s="75">
        <v>62.6833333333333</v>
      </c>
      <c r="C16491" s="75">
        <v>63.6333333333333</v>
      </c>
      <c r="D16491" s="75">
        <v>69.9</v>
      </c>
      <c r="E16491" s="75">
        <v>69.0</v>
      </c>
    </row>
    <row r="16492" ht="15.75" customHeight="1">
      <c r="A16492" s="13">
        <v>42296.8125</v>
      </c>
      <c r="B16492" s="75">
        <v>62.4333333333333</v>
      </c>
      <c r="C16492" s="75">
        <v>63.3833333333333</v>
      </c>
      <c r="D16492" s="75">
        <v>69.15</v>
      </c>
      <c r="E16492" s="75">
        <v>69.0</v>
      </c>
    </row>
    <row r="16493" ht="15.75" customHeight="1">
      <c r="A16493" s="13">
        <v>42296.822916666664</v>
      </c>
      <c r="B16493" s="75">
        <v>62.1833333333333</v>
      </c>
      <c r="C16493" s="75">
        <v>63.1333333333333</v>
      </c>
      <c r="D16493" s="75">
        <v>68.4</v>
      </c>
      <c r="E16493" s="75">
        <v>69.0</v>
      </c>
    </row>
    <row r="16494" ht="15.75" customHeight="1">
      <c r="A16494" s="13">
        <v>42296.833333333336</v>
      </c>
      <c r="B16494" s="75">
        <v>62.0</v>
      </c>
      <c r="C16494" s="75">
        <v>62.8833333333333</v>
      </c>
      <c r="D16494" s="75">
        <v>67.8833333333333</v>
      </c>
      <c r="E16494" s="75">
        <v>68.7666666666667</v>
      </c>
    </row>
    <row r="16495" ht="15.75" customHeight="1">
      <c r="A16495" s="13">
        <v>42296.84375</v>
      </c>
      <c r="B16495" s="75">
        <v>62.0</v>
      </c>
      <c r="C16495" s="75">
        <v>62.6333333333333</v>
      </c>
      <c r="D16495" s="75">
        <v>67.6333333333333</v>
      </c>
      <c r="E16495" s="75">
        <v>68.2666666666667</v>
      </c>
    </row>
    <row r="16496" ht="15.75" customHeight="1">
      <c r="A16496" s="13">
        <v>42296.854166666664</v>
      </c>
      <c r="B16496" s="75">
        <v>62.0</v>
      </c>
      <c r="C16496" s="75">
        <v>62.3833333333333</v>
      </c>
      <c r="D16496" s="75">
        <v>67.3833333333333</v>
      </c>
      <c r="E16496" s="75">
        <v>67.7666666666667</v>
      </c>
    </row>
    <row r="16497" ht="15.75" customHeight="1">
      <c r="A16497" s="13">
        <v>42296.864583333336</v>
      </c>
      <c r="B16497" s="75">
        <v>62.0</v>
      </c>
      <c r="C16497" s="75">
        <v>62.1333333333333</v>
      </c>
      <c r="D16497" s="75">
        <v>67.1333333333333</v>
      </c>
      <c r="E16497" s="75">
        <v>67.2666666666667</v>
      </c>
    </row>
    <row r="16498" ht="15.75" customHeight="1">
      <c r="A16498" s="13">
        <v>42296.875</v>
      </c>
      <c r="B16498" s="75">
        <v>61.9333333333333</v>
      </c>
      <c r="C16498" s="75">
        <v>62.0</v>
      </c>
      <c r="D16498" s="75">
        <v>66.8833333333333</v>
      </c>
      <c r="E16498" s="75">
        <v>66.7666666666667</v>
      </c>
    </row>
    <row r="16499" ht="15.75" customHeight="1">
      <c r="A16499" s="13">
        <v>42296.885416666664</v>
      </c>
      <c r="B16499" s="75">
        <v>61.6833333333333</v>
      </c>
      <c r="C16499" s="75">
        <v>62.0</v>
      </c>
      <c r="D16499" s="75">
        <v>66.6333333333333</v>
      </c>
      <c r="E16499" s="75">
        <v>66.2666666666667</v>
      </c>
    </row>
    <row r="16500" ht="15.75" customHeight="1">
      <c r="A16500" s="13">
        <v>42296.895833333336</v>
      </c>
      <c r="B16500" s="75">
        <v>61.4333333333333</v>
      </c>
      <c r="C16500" s="75">
        <v>62.0</v>
      </c>
      <c r="D16500" s="75">
        <v>66.3833333333333</v>
      </c>
      <c r="E16500" s="75">
        <v>65.7666666666667</v>
      </c>
    </row>
    <row r="16501" ht="15.75" customHeight="1">
      <c r="A16501" s="13">
        <v>42296.90625</v>
      </c>
      <c r="B16501" s="75">
        <v>61.1833333333333</v>
      </c>
      <c r="C16501" s="75">
        <v>62.0</v>
      </c>
      <c r="D16501" s="75">
        <v>66.1333333333333</v>
      </c>
      <c r="E16501" s="75">
        <v>65.2666666666667</v>
      </c>
    </row>
    <row r="16502" ht="15.75" customHeight="1">
      <c r="A16502" s="13">
        <v>42296.916666666664</v>
      </c>
      <c r="B16502" s="75">
        <v>61.0</v>
      </c>
      <c r="C16502" s="75">
        <v>61.8833333333333</v>
      </c>
      <c r="D16502" s="75">
        <v>66.0</v>
      </c>
      <c r="E16502" s="75">
        <v>64.7666666666667</v>
      </c>
    </row>
    <row r="16503" ht="15.75" customHeight="1">
      <c r="A16503" s="13">
        <v>42296.927083333336</v>
      </c>
      <c r="B16503" s="75">
        <v>61.0</v>
      </c>
      <c r="C16503" s="75">
        <v>61.6333333333333</v>
      </c>
      <c r="D16503" s="75">
        <v>66.0</v>
      </c>
      <c r="E16503" s="75">
        <v>64.2666666666667</v>
      </c>
    </row>
    <row r="16504" ht="15.75" customHeight="1">
      <c r="A16504" s="13">
        <v>42296.9375</v>
      </c>
      <c r="B16504" s="75">
        <v>61.0</v>
      </c>
      <c r="C16504" s="75">
        <v>61.3833333333333</v>
      </c>
      <c r="D16504" s="75">
        <v>66.0</v>
      </c>
      <c r="E16504" s="75">
        <v>63.7666666666667</v>
      </c>
    </row>
    <row r="16505" ht="15.75" customHeight="1">
      <c r="A16505" s="13">
        <v>42296.947916666664</v>
      </c>
      <c r="B16505" s="75">
        <v>61.0</v>
      </c>
      <c r="C16505" s="75">
        <v>61.1333333333333</v>
      </c>
      <c r="D16505" s="75">
        <v>66.0</v>
      </c>
      <c r="E16505" s="75">
        <v>63.2666666666667</v>
      </c>
    </row>
    <row r="16506" ht="15.75" customHeight="1">
      <c r="A16506" s="13">
        <v>42296.958333333336</v>
      </c>
      <c r="B16506" s="75">
        <v>60.9333333333333</v>
      </c>
      <c r="C16506" s="75">
        <v>60.65</v>
      </c>
      <c r="D16506" s="75">
        <v>65.8833333333333</v>
      </c>
      <c r="E16506" s="75">
        <v>62.8833333333333</v>
      </c>
    </row>
    <row r="16507" ht="15.75" customHeight="1">
      <c r="A16507" s="13">
        <v>42296.96875</v>
      </c>
      <c r="B16507" s="75">
        <v>60.6833333333333</v>
      </c>
      <c r="C16507" s="75">
        <v>59.9</v>
      </c>
      <c r="D16507" s="75">
        <v>65.6333333333333</v>
      </c>
      <c r="E16507" s="75">
        <v>62.6333333333333</v>
      </c>
    </row>
    <row r="16508" ht="15.75" customHeight="1">
      <c r="A16508" s="13">
        <v>42296.979166666664</v>
      </c>
      <c r="B16508" s="75">
        <v>60.4333333333333</v>
      </c>
      <c r="C16508" s="75">
        <v>59.15</v>
      </c>
      <c r="D16508" s="75">
        <v>65.3833333333333</v>
      </c>
      <c r="E16508" s="75">
        <v>62.3833333333333</v>
      </c>
    </row>
    <row r="16509" ht="15.75" customHeight="1">
      <c r="A16509" s="13">
        <v>42296.989583333336</v>
      </c>
      <c r="B16509" s="75">
        <v>60.1833333333333</v>
      </c>
      <c r="C16509" s="75">
        <v>58.4</v>
      </c>
      <c r="D16509" s="75">
        <v>65.1333333333333</v>
      </c>
      <c r="E16509" s="75">
        <v>62.1333333333333</v>
      </c>
    </row>
    <row r="16510" ht="15.75" customHeight="1">
      <c r="A16510" s="13">
        <v>42297.0</v>
      </c>
      <c r="B16510" s="75">
        <v>59.9333333333333</v>
      </c>
      <c r="C16510" s="75">
        <v>58.0</v>
      </c>
      <c r="D16510" s="75">
        <v>65.0</v>
      </c>
      <c r="E16510" s="75">
        <v>61.8833333333333</v>
      </c>
    </row>
    <row r="16511" ht="15.75" customHeight="1">
      <c r="A16511" s="13">
        <v>42297.010416666664</v>
      </c>
      <c r="B16511" s="75">
        <v>59.6833333333333</v>
      </c>
      <c r="C16511" s="75">
        <v>58.0</v>
      </c>
      <c r="D16511" s="75">
        <v>65.0</v>
      </c>
      <c r="E16511" s="75">
        <v>61.6333333333333</v>
      </c>
    </row>
    <row r="16512" ht="15.75" customHeight="1">
      <c r="A16512" s="13">
        <v>42297.020833333336</v>
      </c>
      <c r="B16512" s="75">
        <v>59.4333333333333</v>
      </c>
      <c r="C16512" s="75">
        <v>58.0</v>
      </c>
      <c r="D16512" s="75">
        <v>65.0</v>
      </c>
      <c r="E16512" s="75">
        <v>61.3833333333333</v>
      </c>
    </row>
    <row r="16513" ht="15.75" customHeight="1">
      <c r="A16513" s="13">
        <v>42297.03125</v>
      </c>
      <c r="B16513" s="75">
        <v>59.1833333333333</v>
      </c>
      <c r="C16513" s="75">
        <v>58.0</v>
      </c>
      <c r="D16513" s="75">
        <v>65.0</v>
      </c>
      <c r="E16513" s="75">
        <v>61.1333333333333</v>
      </c>
    </row>
    <row r="16514" ht="15.75" customHeight="1">
      <c r="A16514" s="13">
        <v>42297.041666666664</v>
      </c>
      <c r="B16514" s="75">
        <v>58.9333333333333</v>
      </c>
      <c r="C16514" s="75">
        <v>57.8833333333333</v>
      </c>
      <c r="D16514" s="75">
        <v>64.8833333333333</v>
      </c>
      <c r="E16514" s="75">
        <v>60.8833333333333</v>
      </c>
    </row>
    <row r="16515" ht="15.75" customHeight="1">
      <c r="A16515" s="13">
        <v>42297.052083333336</v>
      </c>
      <c r="B16515" s="75">
        <v>58.6833333333333</v>
      </c>
      <c r="C16515" s="75">
        <v>57.6333333333333</v>
      </c>
      <c r="D16515" s="75">
        <v>64.6333333333333</v>
      </c>
      <c r="E16515" s="75">
        <v>60.6333333333333</v>
      </c>
    </row>
    <row r="16516" ht="15.75" customHeight="1">
      <c r="A16516" s="13">
        <v>42297.0625</v>
      </c>
      <c r="B16516" s="75">
        <v>58.4333333333333</v>
      </c>
      <c r="C16516" s="75">
        <v>57.3833333333333</v>
      </c>
      <c r="D16516" s="75">
        <v>64.3833333333333</v>
      </c>
      <c r="E16516" s="75">
        <v>60.3833333333333</v>
      </c>
    </row>
    <row r="16517" ht="15.75" customHeight="1">
      <c r="A16517" s="13">
        <v>42297.072916666664</v>
      </c>
      <c r="B16517" s="75">
        <v>58.1833333333333</v>
      </c>
      <c r="C16517" s="75">
        <v>57.1333333333333</v>
      </c>
      <c r="D16517" s="75">
        <v>64.1333333333333</v>
      </c>
      <c r="E16517" s="75">
        <v>60.1333333333333</v>
      </c>
    </row>
    <row r="16518" ht="15.75" customHeight="1">
      <c r="A16518" s="13">
        <v>42297.083333333336</v>
      </c>
      <c r="B16518" s="75">
        <v>57.9333333333333</v>
      </c>
      <c r="C16518" s="75">
        <v>56.65</v>
      </c>
      <c r="D16518" s="75">
        <v>63.8833333333333</v>
      </c>
      <c r="E16518" s="75">
        <v>59.7666666666667</v>
      </c>
    </row>
    <row r="16519" ht="15.75" customHeight="1">
      <c r="A16519" s="13">
        <v>42297.09375</v>
      </c>
      <c r="B16519" s="75">
        <v>57.6833333333333</v>
      </c>
      <c r="C16519" s="75">
        <v>55.9</v>
      </c>
      <c r="D16519" s="75">
        <v>63.6333333333333</v>
      </c>
      <c r="E16519" s="75">
        <v>59.2666666666667</v>
      </c>
    </row>
    <row r="16520" ht="15.75" customHeight="1">
      <c r="A16520" s="13">
        <v>42297.104166666664</v>
      </c>
      <c r="B16520" s="75">
        <v>57.4333333333333</v>
      </c>
      <c r="C16520" s="75">
        <v>55.15</v>
      </c>
      <c r="D16520" s="75">
        <v>63.3833333333333</v>
      </c>
      <c r="E16520" s="75">
        <v>58.7666666666667</v>
      </c>
    </row>
    <row r="16521" ht="15.75" customHeight="1">
      <c r="A16521" s="13">
        <v>42297.114583333336</v>
      </c>
      <c r="B16521" s="75">
        <v>57.1833333333333</v>
      </c>
      <c r="C16521" s="75">
        <v>54.4</v>
      </c>
      <c r="D16521" s="75">
        <v>63.1333333333333</v>
      </c>
      <c r="E16521" s="75">
        <v>58.2666666666667</v>
      </c>
    </row>
    <row r="16522" ht="15.75" customHeight="1">
      <c r="A16522" s="13">
        <v>42297.125</v>
      </c>
      <c r="B16522" s="75">
        <v>57.0</v>
      </c>
      <c r="C16522" s="75">
        <v>54.1166666666667</v>
      </c>
      <c r="D16522" s="75">
        <v>63.1166666666667</v>
      </c>
      <c r="E16522" s="75">
        <v>58.0</v>
      </c>
    </row>
    <row r="16523" ht="15.75" customHeight="1">
      <c r="A16523" s="13">
        <v>42297.135416666664</v>
      </c>
      <c r="B16523" s="75">
        <v>57.0</v>
      </c>
      <c r="C16523" s="75">
        <v>54.3666666666667</v>
      </c>
      <c r="D16523" s="75">
        <v>63.3666666666667</v>
      </c>
      <c r="E16523" s="75">
        <v>58.0</v>
      </c>
    </row>
    <row r="16524" ht="15.75" customHeight="1">
      <c r="A16524" s="13">
        <v>42297.145833333336</v>
      </c>
      <c r="B16524" s="75">
        <v>57.0</v>
      </c>
      <c r="C16524" s="75">
        <v>54.6166666666667</v>
      </c>
      <c r="D16524" s="75">
        <v>63.6166666666667</v>
      </c>
      <c r="E16524" s="75">
        <v>58.0</v>
      </c>
    </row>
    <row r="16525" ht="15.75" customHeight="1">
      <c r="A16525" s="13">
        <v>42297.15625</v>
      </c>
      <c r="B16525" s="75">
        <v>57.0</v>
      </c>
      <c r="C16525" s="75">
        <v>54.8666666666667</v>
      </c>
      <c r="D16525" s="75">
        <v>63.8666666666667</v>
      </c>
      <c r="E16525" s="75">
        <v>58.0</v>
      </c>
    </row>
    <row r="16526" ht="15.75" customHeight="1">
      <c r="A16526" s="13">
        <v>42297.166666666664</v>
      </c>
      <c r="B16526" s="75">
        <v>57.0</v>
      </c>
      <c r="C16526" s="75">
        <v>55.0</v>
      </c>
      <c r="D16526" s="75">
        <v>63.8833333333333</v>
      </c>
      <c r="E16526" s="75">
        <v>57.8833333333333</v>
      </c>
    </row>
    <row r="16527" ht="15.75" customHeight="1">
      <c r="A16527" s="13">
        <v>42297.177083333336</v>
      </c>
      <c r="B16527" s="75">
        <v>57.0</v>
      </c>
      <c r="C16527" s="75">
        <v>55.0</v>
      </c>
      <c r="D16527" s="75">
        <v>63.6333333333333</v>
      </c>
      <c r="E16527" s="75">
        <v>57.6333333333333</v>
      </c>
    </row>
    <row r="16528" ht="15.75" customHeight="1">
      <c r="A16528" s="13">
        <v>42297.1875</v>
      </c>
      <c r="B16528" s="75">
        <v>57.0</v>
      </c>
      <c r="C16528" s="75">
        <v>55.0</v>
      </c>
      <c r="D16528" s="75">
        <v>63.3833333333333</v>
      </c>
      <c r="E16528" s="75">
        <v>57.3833333333333</v>
      </c>
    </row>
    <row r="16529" ht="15.75" customHeight="1">
      <c r="A16529" s="13">
        <v>42297.197916666664</v>
      </c>
      <c r="B16529" s="75">
        <v>57.0833333333333</v>
      </c>
      <c r="C16529" s="75">
        <v>55.0</v>
      </c>
      <c r="D16529" s="75">
        <v>63.1333333333333</v>
      </c>
      <c r="E16529" s="75">
        <v>57.1333333333333</v>
      </c>
    </row>
    <row r="16530" ht="15.75" customHeight="1">
      <c r="A16530" s="13">
        <v>42297.208333333336</v>
      </c>
      <c r="B16530" s="75">
        <v>58.0</v>
      </c>
      <c r="C16530" s="75">
        <v>54.8833333333333</v>
      </c>
      <c r="D16530" s="75">
        <v>62.8833333333333</v>
      </c>
      <c r="E16530" s="75">
        <v>56.7666666666667</v>
      </c>
    </row>
    <row r="16531" ht="15.75" customHeight="1">
      <c r="A16531" s="13">
        <v>42297.21875</v>
      </c>
      <c r="B16531" s="75">
        <v>58.0</v>
      </c>
      <c r="C16531" s="75">
        <v>54.6333333333333</v>
      </c>
      <c r="D16531" s="75">
        <v>62.6333333333333</v>
      </c>
      <c r="E16531" s="75">
        <v>56.2666666666667</v>
      </c>
    </row>
    <row r="16532" ht="15.75" customHeight="1">
      <c r="A16532" s="13">
        <v>42297.229166666664</v>
      </c>
      <c r="B16532" s="75">
        <v>58.0</v>
      </c>
      <c r="C16532" s="75">
        <v>54.3833333333333</v>
      </c>
      <c r="D16532" s="75">
        <v>62.3833333333333</v>
      </c>
      <c r="E16532" s="75">
        <v>55.7666666666667</v>
      </c>
    </row>
    <row r="16533" ht="15.75" customHeight="1">
      <c r="A16533" s="13">
        <v>42297.239583333336</v>
      </c>
      <c r="B16533" s="75">
        <v>58.0</v>
      </c>
      <c r="C16533" s="75">
        <v>54.1333333333333</v>
      </c>
      <c r="D16533" s="75">
        <v>62.1333333333333</v>
      </c>
      <c r="E16533" s="75">
        <v>55.2666666666667</v>
      </c>
    </row>
    <row r="16534" ht="15.75" customHeight="1">
      <c r="A16534" s="13">
        <v>42297.25</v>
      </c>
      <c r="B16534" s="75">
        <v>57.9333333333333</v>
      </c>
      <c r="C16534" s="75">
        <v>54.1166666666667</v>
      </c>
      <c r="D16534" s="75">
        <v>61.8833333333333</v>
      </c>
      <c r="E16534" s="75">
        <v>55.2333333333333</v>
      </c>
    </row>
    <row r="16535" ht="15.75" customHeight="1">
      <c r="A16535" s="13">
        <v>42297.260416666664</v>
      </c>
      <c r="B16535" s="75">
        <v>57.6833333333333</v>
      </c>
      <c r="C16535" s="75">
        <v>54.3666666666667</v>
      </c>
      <c r="D16535" s="75">
        <v>61.6333333333333</v>
      </c>
      <c r="E16535" s="75">
        <v>55.7333333333333</v>
      </c>
    </row>
    <row r="16536" ht="15.75" customHeight="1">
      <c r="A16536" s="13">
        <v>42297.270833333336</v>
      </c>
      <c r="B16536" s="75">
        <v>57.4333333333333</v>
      </c>
      <c r="C16536" s="75">
        <v>54.6166666666667</v>
      </c>
      <c r="D16536" s="75">
        <v>61.3833333333333</v>
      </c>
      <c r="E16536" s="75">
        <v>56.2333333333333</v>
      </c>
    </row>
    <row r="16537" ht="15.75" customHeight="1">
      <c r="A16537" s="13">
        <v>42297.28125</v>
      </c>
      <c r="B16537" s="75">
        <v>57.1833333333333</v>
      </c>
      <c r="C16537" s="75">
        <v>54.8666666666667</v>
      </c>
      <c r="D16537" s="75">
        <v>61.1333333333333</v>
      </c>
      <c r="E16537" s="75">
        <v>56.7333333333333</v>
      </c>
    </row>
    <row r="16538" ht="15.75" customHeight="1">
      <c r="A16538" s="13">
        <v>42297.291666666664</v>
      </c>
      <c r="B16538" s="75">
        <v>57.2666666666667</v>
      </c>
      <c r="C16538" s="75">
        <v>55.4666666666667</v>
      </c>
      <c r="D16538" s="75">
        <v>61.0</v>
      </c>
      <c r="E16538" s="75">
        <v>57.35</v>
      </c>
    </row>
    <row r="16539" ht="15.75" customHeight="1">
      <c r="A16539" s="13">
        <v>42297.302083333336</v>
      </c>
      <c r="B16539" s="75">
        <v>58.2666666666667</v>
      </c>
      <c r="C16539" s="75">
        <v>56.4666666666667</v>
      </c>
      <c r="D16539" s="75">
        <v>61.0</v>
      </c>
      <c r="E16539" s="75">
        <v>58.1</v>
      </c>
    </row>
    <row r="16540" ht="15.75" customHeight="1">
      <c r="A16540" s="13">
        <v>42297.3125</v>
      </c>
      <c r="B16540" s="75">
        <v>59.2666666666667</v>
      </c>
      <c r="C16540" s="75">
        <v>57.4666666666667</v>
      </c>
      <c r="D16540" s="75">
        <v>61.0</v>
      </c>
      <c r="E16540" s="75">
        <v>58.85</v>
      </c>
    </row>
    <row r="16541" ht="15.75" customHeight="1">
      <c r="A16541" s="13">
        <v>42297.322916666664</v>
      </c>
      <c r="B16541" s="75">
        <v>60.2666666666667</v>
      </c>
      <c r="C16541" s="75">
        <v>58.4666666666667</v>
      </c>
      <c r="D16541" s="75">
        <v>61.0</v>
      </c>
      <c r="E16541" s="75">
        <v>59.6</v>
      </c>
    </row>
    <row r="16542" ht="15.75" customHeight="1">
      <c r="A16542" s="13">
        <v>42297.333333333336</v>
      </c>
      <c r="B16542" s="75">
        <v>61.2</v>
      </c>
      <c r="C16542" s="75">
        <v>59.5833333333333</v>
      </c>
      <c r="D16542" s="75">
        <v>61.8166666666667</v>
      </c>
      <c r="E16542" s="75">
        <v>60.35</v>
      </c>
    </row>
    <row r="16543" ht="15.75" customHeight="1">
      <c r="A16543" s="13">
        <v>42297.34375</v>
      </c>
      <c r="B16543" s="75">
        <v>61.95</v>
      </c>
      <c r="C16543" s="75">
        <v>60.8333333333333</v>
      </c>
      <c r="D16543" s="75">
        <v>63.5666666666667</v>
      </c>
      <c r="E16543" s="75">
        <v>61.1</v>
      </c>
    </row>
    <row r="16544" ht="15.75" customHeight="1">
      <c r="A16544" s="13">
        <v>42297.354166666664</v>
      </c>
      <c r="B16544" s="75">
        <v>62.7</v>
      </c>
      <c r="C16544" s="75">
        <v>62.0833333333333</v>
      </c>
      <c r="D16544" s="75">
        <v>65.3166666666667</v>
      </c>
      <c r="E16544" s="75">
        <v>61.85</v>
      </c>
    </row>
    <row r="16545" ht="15.75" customHeight="1">
      <c r="A16545" s="13">
        <v>42297.364583333336</v>
      </c>
      <c r="B16545" s="75">
        <v>63.45</v>
      </c>
      <c r="C16545" s="75">
        <v>63.3333333333333</v>
      </c>
      <c r="D16545" s="75">
        <v>67.0666666666667</v>
      </c>
      <c r="E16545" s="75">
        <v>62.6</v>
      </c>
    </row>
    <row r="16546" ht="15.75" customHeight="1">
      <c r="A16546" s="13">
        <v>42297.375</v>
      </c>
      <c r="B16546" s="75">
        <v>64.0666666666667</v>
      </c>
      <c r="C16546" s="75">
        <v>64.5833333333333</v>
      </c>
      <c r="D16546" s="75">
        <v>68.5833333333333</v>
      </c>
      <c r="E16546" s="75">
        <v>63.35</v>
      </c>
    </row>
    <row r="16547" ht="15.75" customHeight="1">
      <c r="A16547" s="13">
        <v>42297.385416666664</v>
      </c>
      <c r="B16547" s="75">
        <v>64.3166666666667</v>
      </c>
      <c r="C16547" s="75">
        <v>65.8333333333333</v>
      </c>
      <c r="D16547" s="75">
        <v>69.8333333333333</v>
      </c>
      <c r="E16547" s="75">
        <v>64.1</v>
      </c>
    </row>
    <row r="16548" ht="15.75" customHeight="1">
      <c r="A16548" s="13">
        <v>42297.395833333336</v>
      </c>
      <c r="B16548" s="75">
        <v>64.5666666666667</v>
      </c>
      <c r="C16548" s="75">
        <v>67.0833333333333</v>
      </c>
      <c r="D16548" s="75">
        <v>71.0833333333333</v>
      </c>
      <c r="E16548" s="75">
        <v>64.85</v>
      </c>
    </row>
    <row r="16549" ht="15.75" customHeight="1">
      <c r="A16549" s="13">
        <v>42297.40625</v>
      </c>
      <c r="B16549" s="75">
        <v>64.8166666666667</v>
      </c>
      <c r="C16549" s="75">
        <v>68.3333333333333</v>
      </c>
      <c r="D16549" s="75">
        <v>72.3333333333333</v>
      </c>
      <c r="E16549" s="75">
        <v>65.6</v>
      </c>
    </row>
    <row r="16550" ht="15.75" customHeight="1">
      <c r="A16550" s="13">
        <v>42297.416666666664</v>
      </c>
      <c r="B16550" s="75">
        <v>65.2</v>
      </c>
      <c r="C16550" s="75">
        <v>69.4666666666667</v>
      </c>
      <c r="D16550" s="75">
        <v>73.35</v>
      </c>
      <c r="E16550" s="75">
        <v>66.35</v>
      </c>
    </row>
    <row r="16551" ht="15.75" customHeight="1">
      <c r="A16551" s="13">
        <v>42297.427083333336</v>
      </c>
      <c r="B16551" s="75">
        <v>65.95</v>
      </c>
      <c r="C16551" s="75">
        <v>70.4666666666667</v>
      </c>
      <c r="D16551" s="75">
        <v>74.1</v>
      </c>
      <c r="E16551" s="75">
        <v>67.1</v>
      </c>
    </row>
    <row r="16552" ht="15.75" customHeight="1">
      <c r="A16552" s="13">
        <v>42297.4375</v>
      </c>
      <c r="B16552" s="75">
        <v>66.7</v>
      </c>
      <c r="C16552" s="75">
        <v>71.4666666666667</v>
      </c>
      <c r="D16552" s="75">
        <v>74.85</v>
      </c>
      <c r="E16552" s="75">
        <v>67.85</v>
      </c>
    </row>
    <row r="16553" ht="15.75" customHeight="1">
      <c r="A16553" s="13">
        <v>42297.447916666664</v>
      </c>
      <c r="B16553" s="75">
        <v>67.45</v>
      </c>
      <c r="C16553" s="75">
        <v>72.4666666666667</v>
      </c>
      <c r="D16553" s="75">
        <v>75.6</v>
      </c>
      <c r="E16553" s="75">
        <v>68.6</v>
      </c>
    </row>
    <row r="16554" ht="15.75" customHeight="1">
      <c r="A16554" s="13">
        <v>42297.458333333336</v>
      </c>
      <c r="B16554" s="75">
        <v>68.2666666666667</v>
      </c>
      <c r="C16554" s="75">
        <v>73.2333333333333</v>
      </c>
      <c r="D16554" s="75">
        <v>76.2333333333333</v>
      </c>
      <c r="E16554" s="75">
        <v>69.2333333333333</v>
      </c>
    </row>
    <row r="16555" ht="15.75" customHeight="1">
      <c r="A16555" s="13">
        <v>42297.46875</v>
      </c>
      <c r="B16555" s="75">
        <v>69.2666666666667</v>
      </c>
      <c r="C16555" s="75">
        <v>73.7333333333333</v>
      </c>
      <c r="D16555" s="75">
        <v>76.7333333333333</v>
      </c>
      <c r="E16555" s="75">
        <v>69.7333333333333</v>
      </c>
    </row>
    <row r="16556" ht="15.75" customHeight="1">
      <c r="A16556" s="13">
        <v>42297.479166666664</v>
      </c>
      <c r="B16556" s="75">
        <v>70.2666666666667</v>
      </c>
      <c r="C16556" s="75">
        <v>74.2333333333333</v>
      </c>
      <c r="D16556" s="75">
        <v>77.2333333333333</v>
      </c>
      <c r="E16556" s="75">
        <v>70.2333333333333</v>
      </c>
    </row>
    <row r="16557" ht="15.75" customHeight="1">
      <c r="A16557" s="13">
        <v>42297.489583333336</v>
      </c>
      <c r="B16557" s="75">
        <v>71.2666666666667</v>
      </c>
      <c r="C16557" s="75">
        <v>74.7333333333333</v>
      </c>
      <c r="D16557" s="75">
        <v>77.7333333333333</v>
      </c>
      <c r="E16557" s="75">
        <v>70.7333333333333</v>
      </c>
    </row>
    <row r="16558" ht="15.75" customHeight="1">
      <c r="A16558" s="13">
        <v>42297.5</v>
      </c>
      <c r="B16558" s="75">
        <v>72.2666666666667</v>
      </c>
      <c r="C16558" s="75">
        <v>75.1166666666667</v>
      </c>
      <c r="D16558" s="75">
        <v>78.2333333333333</v>
      </c>
      <c r="E16558" s="75">
        <v>71.35</v>
      </c>
    </row>
    <row r="16559" ht="15.75" customHeight="1">
      <c r="A16559" s="13">
        <v>42297.510416666664</v>
      </c>
      <c r="B16559" s="75">
        <v>73.2666666666667</v>
      </c>
      <c r="C16559" s="75">
        <v>75.3666666666667</v>
      </c>
      <c r="D16559" s="75">
        <v>78.7333333333333</v>
      </c>
      <c r="E16559" s="75">
        <v>72.1</v>
      </c>
    </row>
    <row r="16560" ht="15.75" customHeight="1">
      <c r="A16560" s="13">
        <v>42297.520833333336</v>
      </c>
      <c r="B16560" s="75">
        <v>74.2666666666667</v>
      </c>
      <c r="C16560" s="75">
        <v>75.6166666666667</v>
      </c>
      <c r="D16560" s="75">
        <v>79.2333333333333</v>
      </c>
      <c r="E16560" s="75">
        <v>72.85</v>
      </c>
    </row>
    <row r="16561" ht="15.75" customHeight="1">
      <c r="A16561" s="13">
        <v>42297.53125</v>
      </c>
      <c r="B16561" s="75">
        <v>75.2666666666667</v>
      </c>
      <c r="C16561" s="75">
        <v>75.8666666666667</v>
      </c>
      <c r="D16561" s="75">
        <v>79.7333333333333</v>
      </c>
      <c r="E16561" s="75">
        <v>73.6</v>
      </c>
    </row>
    <row r="16562" ht="15.75" customHeight="1">
      <c r="A16562" s="13">
        <v>42297.541666666664</v>
      </c>
      <c r="B16562" s="75">
        <v>76.0666666666667</v>
      </c>
      <c r="C16562" s="75">
        <v>76.2333333333333</v>
      </c>
      <c r="D16562" s="75">
        <v>80.3684210526316</v>
      </c>
      <c r="E16562" s="75">
        <v>74.1166666666667</v>
      </c>
    </row>
    <row r="16563" ht="15.75" customHeight="1">
      <c r="A16563" s="13">
        <v>42297.552083333336</v>
      </c>
      <c r="B16563" s="75">
        <v>76.3166666666667</v>
      </c>
      <c r="C16563" s="75">
        <v>76.7333333333333</v>
      </c>
      <c r="D16563" s="75">
        <v>80.8</v>
      </c>
      <c r="E16563" s="75">
        <v>74.3666666666667</v>
      </c>
    </row>
    <row r="16564" ht="15.75" customHeight="1">
      <c r="A16564" s="13">
        <v>42297.5625</v>
      </c>
      <c r="B16564" s="75">
        <v>76.5666666666667</v>
      </c>
      <c r="C16564" s="75">
        <v>77.2333333333333</v>
      </c>
      <c r="D16564" s="75">
        <v>79.8846153846154</v>
      </c>
      <c r="E16564" s="75">
        <v>74.6166666666667</v>
      </c>
    </row>
    <row r="16565" ht="15.75" customHeight="1">
      <c r="A16565" s="13">
        <v>42297.572916666664</v>
      </c>
      <c r="B16565" s="75">
        <v>76.8166666666667</v>
      </c>
      <c r="C16565" s="75">
        <v>77.7333333333333</v>
      </c>
      <c r="D16565" s="75">
        <v>79.3076923076923</v>
      </c>
      <c r="E16565" s="75">
        <v>74.8666666666667</v>
      </c>
    </row>
    <row r="16566" ht="15.75" customHeight="1">
      <c r="A16566" s="13">
        <v>42297.583333333336</v>
      </c>
      <c r="B16566" s="75">
        <v>76.9333333333333</v>
      </c>
      <c r="C16566" s="75">
        <v>78.1166666666667</v>
      </c>
      <c r="D16566" s="75">
        <v>78.7666666666667</v>
      </c>
      <c r="E16566" s="75">
        <v>75.0</v>
      </c>
    </row>
    <row r="16567" ht="15.75" customHeight="1">
      <c r="A16567" s="13">
        <v>42297.59375</v>
      </c>
      <c r="B16567" s="75">
        <v>76.6833333333333</v>
      </c>
      <c r="C16567" s="75">
        <v>78.3666666666667</v>
      </c>
      <c r="D16567" s="75">
        <v>78.2666666666667</v>
      </c>
      <c r="E16567" s="75">
        <v>75.0</v>
      </c>
    </row>
    <row r="16568" ht="15.75" customHeight="1">
      <c r="A16568" s="13">
        <v>42297.604166666664</v>
      </c>
      <c r="B16568" s="75">
        <v>76.4333333333333</v>
      </c>
      <c r="C16568" s="75">
        <v>78.6166666666667</v>
      </c>
      <c r="D16568" s="75">
        <v>77.7666666666667</v>
      </c>
      <c r="E16568" s="75">
        <v>75.0</v>
      </c>
    </row>
    <row r="16569" ht="15.75" customHeight="1">
      <c r="A16569" s="13">
        <v>42297.614583333336</v>
      </c>
      <c r="B16569" s="75">
        <v>76.1833333333333</v>
      </c>
      <c r="C16569" s="75">
        <v>78.8666666666667</v>
      </c>
      <c r="D16569" s="75">
        <v>77.2666666666667</v>
      </c>
      <c r="E16569" s="75">
        <v>75.0</v>
      </c>
    </row>
    <row r="16570" ht="15.75" customHeight="1">
      <c r="A16570" s="13">
        <v>42297.625</v>
      </c>
      <c r="B16570" s="75">
        <v>75.6666666666667</v>
      </c>
      <c r="C16570" s="75">
        <v>79.1166666666667</v>
      </c>
      <c r="D16570" s="75">
        <v>76.8833333333333</v>
      </c>
      <c r="E16570" s="75">
        <v>75.0</v>
      </c>
    </row>
    <row r="16571" ht="15.75" customHeight="1">
      <c r="A16571" s="13">
        <v>42297.635416666664</v>
      </c>
      <c r="B16571" s="75">
        <v>74.4166666666667</v>
      </c>
      <c r="C16571" s="75">
        <v>79.3666666666667</v>
      </c>
      <c r="D16571" s="75">
        <v>76.6333333333333</v>
      </c>
      <c r="E16571" s="75">
        <v>75.0</v>
      </c>
    </row>
    <row r="16572" ht="15.75" customHeight="1">
      <c r="A16572" s="13">
        <v>42297.645833333336</v>
      </c>
      <c r="B16572" s="75">
        <v>73.1666666666667</v>
      </c>
      <c r="C16572" s="75">
        <v>79.6166666666667</v>
      </c>
      <c r="D16572" s="75">
        <v>76.3833333333333</v>
      </c>
      <c r="E16572" s="75">
        <v>75.0</v>
      </c>
    </row>
    <row r="16573" ht="15.75" customHeight="1">
      <c r="A16573" s="13">
        <v>42297.65625</v>
      </c>
      <c r="B16573" s="75">
        <v>71.9166666666667</v>
      </c>
      <c r="C16573" s="75">
        <v>79.8666666666667</v>
      </c>
      <c r="D16573" s="75">
        <v>76.1333333333333</v>
      </c>
      <c r="E16573" s="75">
        <v>75.0</v>
      </c>
    </row>
    <row r="16574" ht="15.75" customHeight="1">
      <c r="A16574" s="13">
        <v>42297.666666666664</v>
      </c>
      <c r="B16574" s="75">
        <v>70.8</v>
      </c>
      <c r="C16574" s="75">
        <v>79.4166666666667</v>
      </c>
      <c r="D16574" s="75">
        <v>75.8833333333333</v>
      </c>
      <c r="E16574" s="75">
        <v>74.8833333333333</v>
      </c>
    </row>
    <row r="16575" ht="15.75" customHeight="1">
      <c r="A16575" s="13">
        <v>42297.677083333336</v>
      </c>
      <c r="B16575" s="75">
        <v>70.05</v>
      </c>
      <c r="C16575" s="75">
        <v>78.1666666666667</v>
      </c>
      <c r="D16575" s="75">
        <v>75.6333333333333</v>
      </c>
      <c r="E16575" s="75">
        <v>74.6333333333333</v>
      </c>
    </row>
    <row r="16576" ht="15.75" customHeight="1">
      <c r="A16576" s="13">
        <v>42297.6875</v>
      </c>
      <c r="B16576" s="75">
        <v>69.3</v>
      </c>
      <c r="C16576" s="75">
        <v>76.9166666666667</v>
      </c>
      <c r="D16576" s="75">
        <v>75.3833333333333</v>
      </c>
      <c r="E16576" s="75">
        <v>74.3833333333333</v>
      </c>
    </row>
    <row r="16577" ht="15.75" customHeight="1">
      <c r="A16577" s="13">
        <v>42297.697916666664</v>
      </c>
      <c r="B16577" s="75">
        <v>68.55</v>
      </c>
      <c r="C16577" s="75">
        <v>75.6666666666667</v>
      </c>
      <c r="D16577" s="75">
        <v>75.1333333333333</v>
      </c>
      <c r="E16577" s="75">
        <v>74.1333333333333</v>
      </c>
    </row>
    <row r="16578" ht="15.75" customHeight="1">
      <c r="A16578" s="13">
        <v>42297.708333333336</v>
      </c>
      <c r="B16578" s="75">
        <v>67.8666666666667</v>
      </c>
      <c r="C16578" s="75">
        <v>74.4166666666667</v>
      </c>
      <c r="D16578" s="75">
        <v>74.65</v>
      </c>
      <c r="E16578" s="75">
        <v>73.65</v>
      </c>
    </row>
    <row r="16579" ht="15.75" customHeight="1">
      <c r="A16579" s="13">
        <v>42297.71875</v>
      </c>
      <c r="B16579" s="75">
        <v>67.3666666666667</v>
      </c>
      <c r="C16579" s="75">
        <v>73.1666666666667</v>
      </c>
      <c r="D16579" s="75">
        <v>73.9</v>
      </c>
      <c r="E16579" s="75">
        <v>72.9</v>
      </c>
    </row>
    <row r="16580" ht="15.75" customHeight="1">
      <c r="A16580" s="13">
        <v>42297.729166666664</v>
      </c>
      <c r="B16580" s="75">
        <v>66.8666666666667</v>
      </c>
      <c r="C16580" s="75">
        <v>71.9166666666667</v>
      </c>
      <c r="D16580" s="75">
        <v>73.15</v>
      </c>
      <c r="E16580" s="75">
        <v>72.15</v>
      </c>
    </row>
    <row r="16581" ht="15.75" customHeight="1">
      <c r="A16581" s="13">
        <v>42297.739583333336</v>
      </c>
      <c r="B16581" s="75">
        <v>66.3666666666667</v>
      </c>
      <c r="C16581" s="75">
        <v>70.6666666666667</v>
      </c>
      <c r="D16581" s="75">
        <v>72.4</v>
      </c>
      <c r="E16581" s="75">
        <v>71.4</v>
      </c>
    </row>
    <row r="16582" ht="15.75" customHeight="1">
      <c r="A16582" s="13">
        <v>42297.75</v>
      </c>
      <c r="B16582" s="75">
        <v>65.8</v>
      </c>
      <c r="C16582" s="75">
        <v>69.7666666666667</v>
      </c>
      <c r="D16582" s="75">
        <v>71.8833333333333</v>
      </c>
      <c r="E16582" s="75">
        <v>70.7666666666667</v>
      </c>
    </row>
    <row r="16583" ht="15.75" customHeight="1">
      <c r="A16583" s="13">
        <v>42297.760416666664</v>
      </c>
      <c r="B16583" s="75">
        <v>65.05</v>
      </c>
      <c r="C16583" s="75">
        <v>69.2666666666667</v>
      </c>
      <c r="D16583" s="75">
        <v>71.6333333333333</v>
      </c>
      <c r="E16583" s="75">
        <v>70.2666666666667</v>
      </c>
    </row>
    <row r="16584" ht="15.75" customHeight="1">
      <c r="A16584" s="13">
        <v>42297.770833333336</v>
      </c>
      <c r="B16584" s="75">
        <v>64.3</v>
      </c>
      <c r="C16584" s="75">
        <v>68.7666666666667</v>
      </c>
      <c r="D16584" s="75">
        <v>71.3833333333333</v>
      </c>
      <c r="E16584" s="75">
        <v>69.7666666666667</v>
      </c>
    </row>
    <row r="16585" ht="15.75" customHeight="1">
      <c r="A16585" s="13">
        <v>42297.78125</v>
      </c>
      <c r="B16585" s="75">
        <v>63.55</v>
      </c>
      <c r="C16585" s="75">
        <v>68.2666666666667</v>
      </c>
      <c r="D16585" s="75">
        <v>71.1333333333333</v>
      </c>
      <c r="E16585" s="75">
        <v>69.2666666666667</v>
      </c>
    </row>
    <row r="16586" ht="15.75" customHeight="1">
      <c r="A16586" s="13">
        <v>42297.791666666664</v>
      </c>
      <c r="B16586" s="75">
        <v>62.9333333333333</v>
      </c>
      <c r="C16586" s="75">
        <v>67.7666666666667</v>
      </c>
      <c r="D16586" s="75">
        <v>70.7666666666667</v>
      </c>
      <c r="E16586" s="75">
        <v>68.8833333333333</v>
      </c>
    </row>
    <row r="16587" ht="15.75" customHeight="1">
      <c r="A16587" s="13">
        <v>42297.802083333336</v>
      </c>
      <c r="B16587" s="75">
        <v>62.6833333333333</v>
      </c>
      <c r="C16587" s="75">
        <v>67.2666666666667</v>
      </c>
      <c r="D16587" s="75">
        <v>70.2666666666667</v>
      </c>
      <c r="E16587" s="75">
        <v>68.6333333333333</v>
      </c>
    </row>
    <row r="16588" ht="15.75" customHeight="1">
      <c r="A16588" s="13">
        <v>42297.8125</v>
      </c>
      <c r="B16588" s="75">
        <v>62.4333333333333</v>
      </c>
      <c r="C16588" s="75">
        <v>66.7666666666667</v>
      </c>
      <c r="D16588" s="75">
        <v>69.7666666666667</v>
      </c>
      <c r="E16588" s="75">
        <v>68.3833333333333</v>
      </c>
    </row>
    <row r="16589" ht="15.75" customHeight="1">
      <c r="A16589" s="13">
        <v>42297.822916666664</v>
      </c>
      <c r="B16589" s="75">
        <v>62.1833333333333</v>
      </c>
      <c r="C16589" s="75">
        <v>66.2666666666667</v>
      </c>
      <c r="D16589" s="75">
        <v>69.2666666666667</v>
      </c>
      <c r="E16589" s="75">
        <v>68.1333333333333</v>
      </c>
    </row>
    <row r="16590" ht="15.75" customHeight="1">
      <c r="A16590" s="13">
        <v>42297.833333333336</v>
      </c>
      <c r="B16590" s="75">
        <v>62.0</v>
      </c>
      <c r="C16590" s="75">
        <v>65.7666666666667</v>
      </c>
      <c r="D16590" s="75">
        <v>68.8833333333333</v>
      </c>
      <c r="E16590" s="75">
        <v>67.65</v>
      </c>
    </row>
    <row r="16591" ht="15.75" customHeight="1">
      <c r="A16591" s="13">
        <v>42297.84375</v>
      </c>
      <c r="B16591" s="75">
        <v>62.0</v>
      </c>
      <c r="C16591" s="75">
        <v>65.2666666666667</v>
      </c>
      <c r="D16591" s="75">
        <v>68.6333333333333</v>
      </c>
      <c r="E16591" s="75">
        <v>66.9</v>
      </c>
    </row>
    <row r="16592" ht="15.75" customHeight="1">
      <c r="A16592" s="13">
        <v>42297.854166666664</v>
      </c>
      <c r="B16592" s="75">
        <v>62.0</v>
      </c>
      <c r="C16592" s="75">
        <v>64.7666666666667</v>
      </c>
      <c r="D16592" s="75">
        <v>68.3833333333333</v>
      </c>
      <c r="E16592" s="75">
        <v>66.15</v>
      </c>
    </row>
    <row r="16593" ht="15.75" customHeight="1">
      <c r="A16593" s="13">
        <v>42297.864583333336</v>
      </c>
      <c r="B16593" s="75">
        <v>62.0</v>
      </c>
      <c r="C16593" s="75">
        <v>64.2666666666667</v>
      </c>
      <c r="D16593" s="75">
        <v>68.1333333333333</v>
      </c>
      <c r="E16593" s="75">
        <v>65.4</v>
      </c>
    </row>
    <row r="16594" ht="15.75" customHeight="1">
      <c r="A16594" s="13">
        <v>42297.875</v>
      </c>
      <c r="B16594" s="75">
        <v>61.9333333333333</v>
      </c>
      <c r="C16594" s="75">
        <v>64.0</v>
      </c>
      <c r="D16594" s="75">
        <v>67.8833333333333</v>
      </c>
      <c r="E16594" s="75">
        <v>64.7666666666667</v>
      </c>
    </row>
    <row r="16595" ht="15.75" customHeight="1">
      <c r="A16595" s="13">
        <v>42297.885416666664</v>
      </c>
      <c r="B16595" s="75">
        <v>61.6833333333333</v>
      </c>
      <c r="C16595" s="75">
        <v>64.0</v>
      </c>
      <c r="D16595" s="75">
        <v>67.6333333333333</v>
      </c>
      <c r="E16595" s="75">
        <v>64.2666666666667</v>
      </c>
    </row>
    <row r="16596" ht="15.75" customHeight="1">
      <c r="A16596" s="13">
        <v>42297.895833333336</v>
      </c>
      <c r="B16596" s="75">
        <v>61.4333333333333</v>
      </c>
      <c r="C16596" s="75">
        <v>64.0</v>
      </c>
      <c r="D16596" s="75">
        <v>67.3833333333333</v>
      </c>
      <c r="E16596" s="75">
        <v>63.7666666666667</v>
      </c>
    </row>
    <row r="16597" ht="15.75" customHeight="1">
      <c r="A16597" s="13">
        <v>42297.90625</v>
      </c>
      <c r="B16597" s="75">
        <v>61.1833333333333</v>
      </c>
      <c r="C16597" s="75">
        <v>64.0</v>
      </c>
      <c r="D16597" s="75">
        <v>67.1333333333333</v>
      </c>
      <c r="E16597" s="75">
        <v>63.2666666666667</v>
      </c>
    </row>
    <row r="16598" ht="15.75" customHeight="1">
      <c r="A16598" s="13">
        <v>42297.916666666664</v>
      </c>
      <c r="B16598" s="75">
        <v>61.0</v>
      </c>
      <c r="C16598" s="75">
        <v>63.65</v>
      </c>
      <c r="D16598" s="75">
        <v>67.0</v>
      </c>
      <c r="E16598" s="75">
        <v>62.8833333333333</v>
      </c>
    </row>
    <row r="16599" ht="15.75" customHeight="1">
      <c r="A16599" s="13">
        <v>42297.927083333336</v>
      </c>
      <c r="B16599" s="75">
        <v>61.0</v>
      </c>
      <c r="C16599" s="75">
        <v>62.9</v>
      </c>
      <c r="D16599" s="75">
        <v>67.0</v>
      </c>
      <c r="E16599" s="75">
        <v>62.6333333333333</v>
      </c>
    </row>
    <row r="16600" ht="15.75" customHeight="1">
      <c r="A16600" s="13">
        <v>42297.9375</v>
      </c>
      <c r="B16600" s="75">
        <v>61.0</v>
      </c>
      <c r="C16600" s="75">
        <v>62.15</v>
      </c>
      <c r="D16600" s="75">
        <v>67.0</v>
      </c>
      <c r="E16600" s="75">
        <v>62.3833333333333</v>
      </c>
    </row>
    <row r="16601" ht="15.75" customHeight="1">
      <c r="A16601" s="13">
        <v>42297.947916666664</v>
      </c>
      <c r="B16601" s="75">
        <v>61.0</v>
      </c>
      <c r="C16601" s="75">
        <v>61.4</v>
      </c>
      <c r="D16601" s="75">
        <v>67.0</v>
      </c>
      <c r="E16601" s="75">
        <v>62.1333333333333</v>
      </c>
    </row>
    <row r="16602" ht="15.75" customHeight="1">
      <c r="A16602" s="13">
        <v>42297.958333333336</v>
      </c>
      <c r="B16602" s="75">
        <v>60.8666666666667</v>
      </c>
      <c r="C16602" s="75">
        <v>60.8833333333333</v>
      </c>
      <c r="D16602" s="75">
        <v>66.8833333333333</v>
      </c>
      <c r="E16602" s="75">
        <v>62.0</v>
      </c>
    </row>
    <row r="16603" ht="15.75" customHeight="1">
      <c r="A16603" s="13">
        <v>42297.96875</v>
      </c>
      <c r="B16603" s="75">
        <v>60.3666666666667</v>
      </c>
      <c r="C16603" s="75">
        <v>60.6333333333333</v>
      </c>
      <c r="D16603" s="75">
        <v>66.6333333333333</v>
      </c>
      <c r="E16603" s="75">
        <v>62.0</v>
      </c>
    </row>
    <row r="16604" ht="15.75" customHeight="1">
      <c r="A16604" s="13">
        <v>42297.979166666664</v>
      </c>
      <c r="B16604" s="75">
        <v>59.8666666666667</v>
      </c>
      <c r="C16604" s="75">
        <v>60.3833333333333</v>
      </c>
      <c r="D16604" s="75">
        <v>66.3833333333333</v>
      </c>
      <c r="E16604" s="75">
        <v>62.0</v>
      </c>
    </row>
    <row r="16605" ht="15.75" customHeight="1">
      <c r="A16605" s="13">
        <v>42297.989583333336</v>
      </c>
      <c r="B16605" s="75">
        <v>59.3666666666667</v>
      </c>
      <c r="C16605" s="75">
        <v>60.1333333333333</v>
      </c>
      <c r="D16605" s="75">
        <v>66.1333333333333</v>
      </c>
      <c r="E16605" s="75">
        <v>62.0</v>
      </c>
    </row>
    <row r="16606" ht="15.75" customHeight="1">
      <c r="A16606" s="13">
        <v>42298.0</v>
      </c>
      <c r="B16606" s="75">
        <v>59.0</v>
      </c>
      <c r="C16606" s="75">
        <v>59.7666666666667</v>
      </c>
      <c r="D16606" s="75">
        <v>66.0</v>
      </c>
      <c r="E16606" s="75">
        <v>61.8833333333333</v>
      </c>
    </row>
    <row r="16607" ht="15.75" customHeight="1">
      <c r="A16607" s="13">
        <v>42298.010416666664</v>
      </c>
      <c r="B16607" s="75">
        <v>59.0</v>
      </c>
      <c r="C16607" s="75">
        <v>59.2666666666667</v>
      </c>
      <c r="D16607" s="75">
        <v>66.0</v>
      </c>
      <c r="E16607" s="75">
        <v>61.6333333333333</v>
      </c>
    </row>
    <row r="16608" ht="15.75" customHeight="1">
      <c r="A16608" s="13">
        <v>42298.020833333336</v>
      </c>
      <c r="B16608" s="75">
        <v>59.0</v>
      </c>
      <c r="C16608" s="75">
        <v>58.7666666666667</v>
      </c>
      <c r="D16608" s="75">
        <v>66.0</v>
      </c>
      <c r="E16608" s="75">
        <v>61.3833333333333</v>
      </c>
    </row>
    <row r="16609" ht="15.75" customHeight="1">
      <c r="A16609" s="13">
        <v>42298.03125</v>
      </c>
      <c r="B16609" s="75">
        <v>59.0</v>
      </c>
      <c r="C16609" s="75">
        <v>58.2666666666667</v>
      </c>
      <c r="D16609" s="75">
        <v>66.0</v>
      </c>
      <c r="E16609" s="75">
        <v>61.1333333333333</v>
      </c>
    </row>
    <row r="16610" ht="15.75" customHeight="1">
      <c r="A16610" s="13">
        <v>42298.041666666664</v>
      </c>
      <c r="B16610" s="75">
        <v>58.8666666666667</v>
      </c>
      <c r="C16610" s="75">
        <v>57.8833333333333</v>
      </c>
      <c r="D16610" s="75">
        <v>65.8833333333333</v>
      </c>
      <c r="E16610" s="75">
        <v>60.8833333333333</v>
      </c>
    </row>
    <row r="16611" ht="15.75" customHeight="1">
      <c r="A16611" s="13">
        <v>42298.052083333336</v>
      </c>
      <c r="B16611" s="75">
        <v>58.3666666666667</v>
      </c>
      <c r="C16611" s="75">
        <v>57.6333333333333</v>
      </c>
      <c r="D16611" s="75">
        <v>65.6333333333333</v>
      </c>
      <c r="E16611" s="75">
        <v>60.6333333333333</v>
      </c>
    </row>
    <row r="16612" ht="15.75" customHeight="1">
      <c r="A16612" s="13">
        <v>42298.0625</v>
      </c>
      <c r="B16612" s="75">
        <v>57.8666666666667</v>
      </c>
      <c r="C16612" s="75">
        <v>57.3833333333333</v>
      </c>
      <c r="D16612" s="75">
        <v>65.3833333333333</v>
      </c>
      <c r="E16612" s="75">
        <v>60.3833333333333</v>
      </c>
    </row>
    <row r="16613" ht="15.75" customHeight="1">
      <c r="A16613" s="13">
        <v>42298.072916666664</v>
      </c>
      <c r="B16613" s="75">
        <v>57.3666666666667</v>
      </c>
      <c r="C16613" s="75">
        <v>57.1333333333333</v>
      </c>
      <c r="D16613" s="75">
        <v>65.1333333333333</v>
      </c>
      <c r="E16613" s="75">
        <v>60.1333333333333</v>
      </c>
    </row>
    <row r="16614" ht="15.75" customHeight="1">
      <c r="A16614" s="13">
        <v>42298.083333333336</v>
      </c>
      <c r="B16614" s="75">
        <v>57.0</v>
      </c>
      <c r="C16614" s="75">
        <v>56.8833333333333</v>
      </c>
      <c r="D16614" s="75">
        <v>64.8833333333333</v>
      </c>
      <c r="E16614" s="75">
        <v>59.7666666666667</v>
      </c>
    </row>
    <row r="16615" ht="15.75" customHeight="1">
      <c r="A16615" s="13">
        <v>42298.09375</v>
      </c>
      <c r="B16615" s="75">
        <v>57.0</v>
      </c>
      <c r="C16615" s="75">
        <v>56.6333333333333</v>
      </c>
      <c r="D16615" s="75">
        <v>64.6333333333333</v>
      </c>
      <c r="E16615" s="75">
        <v>59.2666666666667</v>
      </c>
    </row>
    <row r="16616" ht="15.75" customHeight="1">
      <c r="A16616" s="13">
        <v>42298.104166666664</v>
      </c>
      <c r="B16616" s="75">
        <v>57.0</v>
      </c>
      <c r="C16616" s="75">
        <v>56.3833333333333</v>
      </c>
      <c r="D16616" s="75">
        <v>64.3833333333333</v>
      </c>
      <c r="E16616" s="75">
        <v>58.7666666666667</v>
      </c>
    </row>
    <row r="16617" ht="15.75" customHeight="1">
      <c r="A16617" s="13">
        <v>42298.114583333336</v>
      </c>
      <c r="B16617" s="75">
        <v>57.0</v>
      </c>
      <c r="C16617" s="75">
        <v>56.1333333333333</v>
      </c>
      <c r="D16617" s="75">
        <v>64.1333333333333</v>
      </c>
      <c r="E16617" s="75">
        <v>58.2666666666667</v>
      </c>
    </row>
    <row r="16618" ht="15.75" customHeight="1">
      <c r="A16618" s="13">
        <v>42298.125</v>
      </c>
      <c r="B16618" s="75">
        <v>56.9333333333333</v>
      </c>
      <c r="C16618" s="75">
        <v>55.7666666666667</v>
      </c>
      <c r="D16618" s="75">
        <v>64.0</v>
      </c>
      <c r="E16618" s="75">
        <v>58.0</v>
      </c>
    </row>
    <row r="16619" ht="15.75" customHeight="1">
      <c r="A16619" s="13">
        <v>42298.135416666664</v>
      </c>
      <c r="B16619" s="75">
        <v>56.6833333333333</v>
      </c>
      <c r="C16619" s="75">
        <v>55.2666666666667</v>
      </c>
      <c r="D16619" s="75">
        <v>64.0</v>
      </c>
      <c r="E16619" s="75">
        <v>58.0</v>
      </c>
    </row>
    <row r="16620" ht="15.75" customHeight="1">
      <c r="A16620" s="13">
        <v>42298.145833333336</v>
      </c>
      <c r="B16620" s="75">
        <v>56.4333333333333</v>
      </c>
      <c r="C16620" s="75">
        <v>54.7666666666667</v>
      </c>
      <c r="D16620" s="75">
        <v>64.0</v>
      </c>
      <c r="E16620" s="75">
        <v>58.0</v>
      </c>
    </row>
    <row r="16621" ht="15.75" customHeight="1">
      <c r="A16621" s="13">
        <v>42298.15625</v>
      </c>
      <c r="B16621" s="75">
        <v>56.1833333333333</v>
      </c>
      <c r="C16621" s="75">
        <v>54.2666666666667</v>
      </c>
      <c r="D16621" s="75">
        <v>64.0</v>
      </c>
      <c r="E16621" s="75">
        <v>58.0</v>
      </c>
    </row>
    <row r="16622" ht="15.75" customHeight="1">
      <c r="A16622" s="13">
        <v>42298.166666666664</v>
      </c>
      <c r="B16622" s="75">
        <v>55.9333333333333</v>
      </c>
      <c r="C16622" s="75">
        <v>54.0</v>
      </c>
      <c r="D16622" s="75">
        <v>63.7666666666667</v>
      </c>
      <c r="E16622" s="75">
        <v>57.8833333333333</v>
      </c>
    </row>
    <row r="16623" ht="15.75" customHeight="1">
      <c r="A16623" s="13">
        <v>42298.177083333336</v>
      </c>
      <c r="B16623" s="75">
        <v>55.6833333333333</v>
      </c>
      <c r="C16623" s="75">
        <v>54.0</v>
      </c>
      <c r="D16623" s="75">
        <v>63.2666666666667</v>
      </c>
      <c r="E16623" s="75">
        <v>57.6333333333333</v>
      </c>
    </row>
    <row r="16624" ht="15.75" customHeight="1">
      <c r="A16624" s="13">
        <v>42298.1875</v>
      </c>
      <c r="B16624" s="75">
        <v>55.4333333333333</v>
      </c>
      <c r="C16624" s="75">
        <v>54.0</v>
      </c>
      <c r="D16624" s="75">
        <v>62.7666666666667</v>
      </c>
      <c r="E16624" s="75">
        <v>57.3833333333333</v>
      </c>
    </row>
    <row r="16625" ht="15.75" customHeight="1">
      <c r="A16625" s="13">
        <v>42298.197916666664</v>
      </c>
      <c r="B16625" s="75">
        <v>55.1833333333333</v>
      </c>
      <c r="C16625" s="75">
        <v>54.0</v>
      </c>
      <c r="D16625" s="75">
        <v>62.2666666666667</v>
      </c>
      <c r="E16625" s="75">
        <v>57.1333333333333</v>
      </c>
    </row>
    <row r="16626" ht="15.75" customHeight="1">
      <c r="A16626" s="13">
        <v>42298.208333333336</v>
      </c>
      <c r="B16626" s="75">
        <v>55.1333333333333</v>
      </c>
      <c r="C16626" s="75">
        <v>53.8833333333333</v>
      </c>
      <c r="D16626" s="75">
        <v>62.0</v>
      </c>
      <c r="E16626" s="75">
        <v>56.7666666666667</v>
      </c>
    </row>
    <row r="16627" ht="15.75" customHeight="1">
      <c r="A16627" s="13">
        <v>42298.21875</v>
      </c>
      <c r="B16627" s="75">
        <v>55.6333333333333</v>
      </c>
      <c r="C16627" s="75">
        <v>53.6333333333333</v>
      </c>
      <c r="D16627" s="75">
        <v>62.0</v>
      </c>
      <c r="E16627" s="75">
        <v>56.2666666666667</v>
      </c>
    </row>
    <row r="16628" ht="15.75" customHeight="1">
      <c r="A16628" s="13">
        <v>42298.229166666664</v>
      </c>
      <c r="B16628" s="75">
        <v>56.1333333333333</v>
      </c>
      <c r="C16628" s="75">
        <v>53.3833333333333</v>
      </c>
      <c r="D16628" s="75">
        <v>62.0</v>
      </c>
      <c r="E16628" s="75">
        <v>55.7666666666667</v>
      </c>
    </row>
    <row r="16629" ht="15.75" customHeight="1">
      <c r="A16629" s="13">
        <v>42298.239583333336</v>
      </c>
      <c r="B16629" s="75">
        <v>56.6333333333333</v>
      </c>
      <c r="C16629" s="75">
        <v>53.1333333333333</v>
      </c>
      <c r="D16629" s="75">
        <v>62.0</v>
      </c>
      <c r="E16629" s="75">
        <v>55.2666666666667</v>
      </c>
    </row>
    <row r="16630" ht="15.75" customHeight="1">
      <c r="A16630" s="13">
        <v>42298.25</v>
      </c>
      <c r="B16630" s="75">
        <v>57.1333333333333</v>
      </c>
      <c r="C16630" s="75">
        <v>53.2333333333333</v>
      </c>
      <c r="D16630" s="75">
        <v>62.304347826087</v>
      </c>
      <c r="E16630" s="75">
        <v>55.2333333333333</v>
      </c>
    </row>
    <row r="16631" ht="15.75" customHeight="1">
      <c r="A16631" s="13">
        <v>42298.260416666664</v>
      </c>
      <c r="B16631" s="75">
        <v>57.6333333333333</v>
      </c>
      <c r="C16631" s="75">
        <v>53.7333333333333</v>
      </c>
      <c r="D16631" s="75">
        <v>62.9565217391304</v>
      </c>
      <c r="E16631" s="75">
        <v>55.7333333333333</v>
      </c>
    </row>
    <row r="16632" ht="15.75" customHeight="1">
      <c r="A16632" s="13">
        <v>42298.270833333336</v>
      </c>
      <c r="B16632" s="75">
        <v>58.1333333333333</v>
      </c>
      <c r="C16632" s="75">
        <v>54.2333333333333</v>
      </c>
      <c r="D16632" s="75">
        <v>63.3783783783784</v>
      </c>
      <c r="E16632" s="75">
        <v>56.2333333333333</v>
      </c>
    </row>
    <row r="16633" ht="15.75" customHeight="1">
      <c r="A16633" s="13">
        <v>42298.28125</v>
      </c>
      <c r="B16633" s="75">
        <v>58.6333333333333</v>
      </c>
      <c r="C16633" s="75">
        <v>54.7333333333333</v>
      </c>
      <c r="D16633" s="75">
        <v>63.7837837837838</v>
      </c>
      <c r="E16633" s="75">
        <v>56.7333333333333</v>
      </c>
    </row>
    <row r="16634" ht="15.75" customHeight="1">
      <c r="A16634" s="13">
        <v>42298.291666666664</v>
      </c>
      <c r="B16634" s="75">
        <v>59.2666666666667</v>
      </c>
      <c r="C16634" s="75">
        <v>55.4666666666667</v>
      </c>
      <c r="D16634" s="75">
        <v>64.0</v>
      </c>
      <c r="E16634" s="75">
        <v>57.7</v>
      </c>
    </row>
    <row r="16635" ht="15.75" customHeight="1">
      <c r="A16635" s="13">
        <v>42298.302083333336</v>
      </c>
      <c r="B16635" s="75">
        <v>60.2666666666667</v>
      </c>
      <c r="C16635" s="75">
        <v>56.4666666666667</v>
      </c>
      <c r="D16635" s="75">
        <v>64.0</v>
      </c>
      <c r="E16635" s="75">
        <v>59.2</v>
      </c>
    </row>
    <row r="16636" ht="15.75" customHeight="1">
      <c r="A16636" s="13">
        <v>42298.3125</v>
      </c>
      <c r="B16636" s="75">
        <v>61.2666666666667</v>
      </c>
      <c r="C16636" s="75">
        <v>57.4666666666667</v>
      </c>
      <c r="D16636" s="75">
        <v>64.0</v>
      </c>
      <c r="E16636" s="75">
        <v>60.7</v>
      </c>
    </row>
    <row r="16637" ht="15.75" customHeight="1">
      <c r="A16637" s="13">
        <v>42298.322916666664</v>
      </c>
      <c r="B16637" s="75">
        <v>62.2666666666667</v>
      </c>
      <c r="C16637" s="75">
        <v>58.4666666666667</v>
      </c>
      <c r="D16637" s="75">
        <v>64.0</v>
      </c>
      <c r="E16637" s="75">
        <v>62.2</v>
      </c>
    </row>
    <row r="16638" ht="15.75" customHeight="1">
      <c r="A16638" s="13">
        <v>42298.333333333336</v>
      </c>
      <c r="B16638" s="75">
        <v>63.1333333333333</v>
      </c>
      <c r="C16638" s="75">
        <v>59.7</v>
      </c>
      <c r="D16638" s="75">
        <v>64.0</v>
      </c>
      <c r="E16638" s="75">
        <v>63.5833333333333</v>
      </c>
    </row>
    <row r="16639" ht="15.75" customHeight="1">
      <c r="A16639" s="13">
        <v>42298.34375</v>
      </c>
      <c r="B16639" s="75">
        <v>63.6333333333333</v>
      </c>
      <c r="C16639" s="75">
        <v>61.2</v>
      </c>
      <c r="D16639" s="75">
        <v>64.0</v>
      </c>
      <c r="E16639" s="75">
        <v>64.8333333333333</v>
      </c>
    </row>
    <row r="16640" ht="15.75" customHeight="1">
      <c r="A16640" s="13">
        <v>42298.354166666664</v>
      </c>
      <c r="B16640" s="75">
        <v>64.1333333333333</v>
      </c>
      <c r="C16640" s="75">
        <v>62.7</v>
      </c>
      <c r="D16640" s="75">
        <v>64.3947368421053</v>
      </c>
      <c r="E16640" s="75">
        <v>66.0833333333333</v>
      </c>
    </row>
    <row r="16641" ht="15.75" customHeight="1">
      <c r="A16641" s="13">
        <v>42298.364583333336</v>
      </c>
      <c r="B16641" s="75">
        <v>64.6333333333333</v>
      </c>
      <c r="C16641" s="75">
        <v>64.2</v>
      </c>
      <c r="D16641" s="75">
        <v>64.7894736842105</v>
      </c>
      <c r="E16641" s="75">
        <v>67.3333333333333</v>
      </c>
    </row>
    <row r="16642" ht="15.75" customHeight="1">
      <c r="A16642" s="13">
        <v>42298.375</v>
      </c>
      <c r="B16642" s="75">
        <v>65.2</v>
      </c>
      <c r="C16642" s="75">
        <v>65.7</v>
      </c>
      <c r="D16642" s="75">
        <v>65.3888888888889</v>
      </c>
      <c r="E16642" s="75">
        <v>68.2333333333333</v>
      </c>
    </row>
    <row r="16643" ht="15.75" customHeight="1">
      <c r="A16643" s="13">
        <v>42298.385416666664</v>
      </c>
      <c r="B16643" s="75">
        <v>65.95</v>
      </c>
      <c r="C16643" s="75">
        <v>67.2</v>
      </c>
      <c r="D16643" s="75">
        <v>66.2222222222222</v>
      </c>
      <c r="E16643" s="75">
        <v>68.7333333333333</v>
      </c>
    </row>
    <row r="16644" ht="15.75" customHeight="1">
      <c r="A16644" s="13">
        <v>42298.395833333336</v>
      </c>
      <c r="B16644" s="75">
        <v>66.7</v>
      </c>
      <c r="C16644" s="75">
        <v>68.7</v>
      </c>
      <c r="D16644" s="75">
        <v>67.0833333333333</v>
      </c>
      <c r="E16644" s="75">
        <v>69.2333333333333</v>
      </c>
    </row>
    <row r="16645" ht="15.75" customHeight="1">
      <c r="A16645" s="13">
        <v>42298.40625</v>
      </c>
      <c r="B16645" s="75">
        <v>67.45</v>
      </c>
      <c r="C16645" s="75">
        <v>70.2</v>
      </c>
      <c r="D16645" s="75">
        <v>68.3333333333333</v>
      </c>
      <c r="E16645" s="75">
        <v>69.7333333333333</v>
      </c>
    </row>
    <row r="16646" ht="15.75" customHeight="1">
      <c r="A16646" s="13">
        <v>42298.416666666664</v>
      </c>
      <c r="B16646" s="75">
        <v>68.0666666666667</v>
      </c>
      <c r="C16646" s="75">
        <v>71.7</v>
      </c>
      <c r="D16646" s="75">
        <v>69.0</v>
      </c>
      <c r="E16646" s="75">
        <v>70.35</v>
      </c>
    </row>
    <row r="16647" ht="15.75" customHeight="1">
      <c r="A16647" s="13">
        <v>42298.427083333336</v>
      </c>
      <c r="B16647" s="75">
        <v>68.3166666666667</v>
      </c>
      <c r="C16647" s="75">
        <v>73.2</v>
      </c>
      <c r="D16647" s="75">
        <v>69.0</v>
      </c>
      <c r="E16647" s="75">
        <v>71.1</v>
      </c>
    </row>
    <row r="16648" ht="15.75" customHeight="1">
      <c r="A16648" s="13">
        <v>42298.4375</v>
      </c>
      <c r="B16648" s="75">
        <v>68.5666666666667</v>
      </c>
      <c r="C16648" s="75">
        <v>74.7</v>
      </c>
      <c r="D16648" s="75">
        <v>68.0</v>
      </c>
      <c r="E16648" s="75">
        <v>71.85</v>
      </c>
    </row>
    <row r="16649" ht="15.75" customHeight="1">
      <c r="A16649" s="13">
        <v>42298.447916666664</v>
      </c>
      <c r="B16649" s="75">
        <v>68.8166666666667</v>
      </c>
      <c r="C16649" s="75">
        <v>76.2</v>
      </c>
      <c r="D16649" s="75">
        <v>67.3478260869565</v>
      </c>
      <c r="E16649" s="75">
        <v>72.6</v>
      </c>
    </row>
    <row r="16650" ht="15.75" customHeight="1">
      <c r="A16650" s="13">
        <v>42298.458333333336</v>
      </c>
      <c r="B16650" s="75">
        <v>69.3333333333333</v>
      </c>
      <c r="C16650" s="75">
        <v>77.2333333333333</v>
      </c>
      <c r="D16650" s="75">
        <v>67.0</v>
      </c>
      <c r="E16650" s="75">
        <v>73.35</v>
      </c>
    </row>
    <row r="16651" ht="15.75" customHeight="1">
      <c r="A16651" s="13">
        <v>42298.46875</v>
      </c>
      <c r="B16651" s="75">
        <v>70.5833333333333</v>
      </c>
      <c r="C16651" s="75">
        <v>77.7333333333333</v>
      </c>
      <c r="D16651" s="75">
        <v>68.1224489795918</v>
      </c>
      <c r="E16651" s="75">
        <v>74.1</v>
      </c>
    </row>
    <row r="16652" ht="15.75" customHeight="1">
      <c r="A16652" s="13">
        <v>42298.479166666664</v>
      </c>
      <c r="B16652" s="75">
        <v>71.8333333333333</v>
      </c>
      <c r="C16652" s="75">
        <v>78.2333333333333</v>
      </c>
      <c r="D16652" s="75">
        <v>69.6530612244898</v>
      </c>
      <c r="E16652" s="75">
        <v>74.85</v>
      </c>
    </row>
    <row r="16653" ht="15.75" customHeight="1">
      <c r="A16653" s="13">
        <v>42298.489583333336</v>
      </c>
      <c r="B16653" s="75">
        <v>73.0833333333333</v>
      </c>
      <c r="C16653" s="75">
        <v>78.7333333333333</v>
      </c>
      <c r="D16653" s="75">
        <v>71.1836734693878</v>
      </c>
      <c r="E16653" s="75">
        <v>75.6</v>
      </c>
    </row>
    <row r="16654" ht="15.75" customHeight="1">
      <c r="A16654" s="13">
        <v>42298.5</v>
      </c>
      <c r="B16654" s="75">
        <v>73.9333333333333</v>
      </c>
      <c r="C16654" s="75">
        <v>79.2333333333333</v>
      </c>
      <c r="D16654" s="75">
        <v>72.4666666666667</v>
      </c>
      <c r="E16654" s="75">
        <v>76.1166666666667</v>
      </c>
    </row>
    <row r="16655" ht="15.75" customHeight="1">
      <c r="A16655" s="13">
        <v>42298.510416666664</v>
      </c>
      <c r="B16655" s="75">
        <v>73.6833333333333</v>
      </c>
      <c r="C16655" s="75">
        <v>79.7333333333333</v>
      </c>
      <c r="D16655" s="75">
        <v>73.4666666666667</v>
      </c>
      <c r="E16655" s="75">
        <v>76.3666666666667</v>
      </c>
    </row>
    <row r="16656" ht="15.75" customHeight="1">
      <c r="A16656" s="13">
        <v>42298.520833333336</v>
      </c>
      <c r="B16656" s="75">
        <v>73.4333333333333</v>
      </c>
      <c r="C16656" s="75">
        <v>80.2333333333333</v>
      </c>
      <c r="D16656" s="75">
        <v>74.4666666666667</v>
      </c>
      <c r="E16656" s="75">
        <v>76.6166666666667</v>
      </c>
    </row>
    <row r="16657" ht="15.75" customHeight="1">
      <c r="A16657" s="13">
        <v>42298.53125</v>
      </c>
      <c r="B16657" s="75">
        <v>73.1833333333333</v>
      </c>
      <c r="C16657" s="75">
        <v>80.7333333333333</v>
      </c>
      <c r="D16657" s="75">
        <v>75.4666666666667</v>
      </c>
      <c r="E16657" s="75">
        <v>76.8666666666667</v>
      </c>
    </row>
    <row r="16658" ht="15.75" customHeight="1">
      <c r="A16658" s="13">
        <v>42298.541666666664</v>
      </c>
      <c r="B16658" s="75">
        <v>73.0</v>
      </c>
      <c r="C16658" s="75">
        <v>80.8833333333333</v>
      </c>
      <c r="D16658" s="75">
        <v>76.1166666666667</v>
      </c>
      <c r="E16658" s="75">
        <v>77.2333333333333</v>
      </c>
    </row>
    <row r="16659" ht="15.75" customHeight="1">
      <c r="A16659" s="13">
        <v>42298.552083333336</v>
      </c>
      <c r="B16659" s="75">
        <v>73.0</v>
      </c>
      <c r="C16659" s="75">
        <v>80.6333333333333</v>
      </c>
      <c r="D16659" s="75">
        <v>76.3666666666667</v>
      </c>
      <c r="E16659" s="75">
        <v>77.7333333333333</v>
      </c>
    </row>
    <row r="16660" ht="15.75" customHeight="1">
      <c r="A16660" s="13">
        <v>42298.5625</v>
      </c>
      <c r="B16660" s="75">
        <v>73.0</v>
      </c>
      <c r="C16660" s="75">
        <v>80.3833333333333</v>
      </c>
      <c r="D16660" s="75">
        <v>76.6166666666667</v>
      </c>
      <c r="E16660" s="75">
        <v>78.2333333333333</v>
      </c>
    </row>
    <row r="16661" ht="15.75" customHeight="1">
      <c r="A16661" s="13">
        <v>42298.572916666664</v>
      </c>
      <c r="B16661" s="75">
        <v>73.0</v>
      </c>
      <c r="C16661" s="75">
        <v>80.1333333333333</v>
      </c>
      <c r="D16661" s="75">
        <v>76.8666666666667</v>
      </c>
      <c r="E16661" s="75">
        <v>78.7333333333333</v>
      </c>
    </row>
    <row r="16662" ht="15.75" customHeight="1">
      <c r="A16662" s="13">
        <v>42298.583333333336</v>
      </c>
      <c r="B16662" s="75">
        <v>73.0</v>
      </c>
      <c r="C16662" s="75">
        <v>80.1166666666667</v>
      </c>
      <c r="D16662" s="75">
        <v>77.2333333333333</v>
      </c>
      <c r="E16662" s="75">
        <v>79.0</v>
      </c>
    </row>
    <row r="16663" ht="15.75" customHeight="1">
      <c r="A16663" s="13">
        <v>42298.59375</v>
      </c>
      <c r="B16663" s="75">
        <v>73.0</v>
      </c>
      <c r="C16663" s="75">
        <v>80.3666666666667</v>
      </c>
      <c r="D16663" s="75">
        <v>77.7333333333333</v>
      </c>
      <c r="E16663" s="75">
        <v>79.0</v>
      </c>
    </row>
    <row r="16664" ht="15.75" customHeight="1">
      <c r="A16664" s="13">
        <v>42298.604166666664</v>
      </c>
      <c r="B16664" s="75">
        <v>73.0</v>
      </c>
      <c r="C16664" s="75">
        <v>80.6166666666667</v>
      </c>
      <c r="D16664" s="75">
        <v>78.2333333333333</v>
      </c>
      <c r="E16664" s="75">
        <v>79.0</v>
      </c>
    </row>
    <row r="16665" ht="15.75" customHeight="1">
      <c r="A16665" s="13">
        <v>42298.614583333336</v>
      </c>
      <c r="B16665" s="75">
        <v>73.0</v>
      </c>
      <c r="C16665" s="75">
        <v>80.8666666666667</v>
      </c>
      <c r="D16665" s="75">
        <v>78.7333333333333</v>
      </c>
      <c r="E16665" s="75">
        <v>79.0</v>
      </c>
    </row>
    <row r="16666" ht="15.75" customHeight="1">
      <c r="A16666" s="13">
        <v>42298.625</v>
      </c>
      <c r="B16666" s="75">
        <v>72.4666666666667</v>
      </c>
      <c r="C16666" s="75">
        <v>81.0</v>
      </c>
      <c r="D16666" s="75">
        <v>78.8833333333333</v>
      </c>
      <c r="E16666" s="75">
        <v>79.0</v>
      </c>
    </row>
    <row r="16667" ht="15.75" customHeight="1">
      <c r="A16667" s="13">
        <v>42298.635416666664</v>
      </c>
      <c r="B16667" s="75">
        <v>70.4666666666667</v>
      </c>
      <c r="C16667" s="75">
        <v>81.0</v>
      </c>
      <c r="D16667" s="75">
        <v>78.6333333333333</v>
      </c>
      <c r="E16667" s="75">
        <v>79.0</v>
      </c>
    </row>
    <row r="16668" ht="15.75" customHeight="1">
      <c r="A16668" s="13">
        <v>42298.645833333336</v>
      </c>
      <c r="B16668" s="75">
        <v>68.4666666666667</v>
      </c>
      <c r="C16668" s="75">
        <v>81.0</v>
      </c>
      <c r="D16668" s="75">
        <v>78.3833333333333</v>
      </c>
      <c r="E16668" s="75">
        <v>79.0</v>
      </c>
    </row>
    <row r="16669" ht="15.75" customHeight="1">
      <c r="A16669" s="13">
        <v>42298.65625</v>
      </c>
      <c r="B16669" s="75">
        <v>66.4666666666667</v>
      </c>
      <c r="C16669" s="75">
        <v>81.0</v>
      </c>
      <c r="D16669" s="75">
        <v>78.1333333333333</v>
      </c>
      <c r="E16669" s="75">
        <v>79.0</v>
      </c>
    </row>
    <row r="16670" ht="15.75" customHeight="1">
      <c r="A16670" s="13">
        <v>42298.666666666664</v>
      </c>
      <c r="B16670" s="75">
        <v>64.7333333333333</v>
      </c>
      <c r="C16670" s="75">
        <v>80.3</v>
      </c>
      <c r="D16670" s="75">
        <v>77.8833333333333</v>
      </c>
      <c r="E16670" s="75">
        <v>78.8833333333333</v>
      </c>
    </row>
    <row r="16671" ht="15.75" customHeight="1">
      <c r="A16671" s="13">
        <v>42298.677083333336</v>
      </c>
      <c r="B16671" s="75">
        <v>63.7333333333333</v>
      </c>
      <c r="C16671" s="75">
        <v>78.8</v>
      </c>
      <c r="D16671" s="75">
        <v>77.6333333333333</v>
      </c>
      <c r="E16671" s="75">
        <v>78.6333333333333</v>
      </c>
    </row>
    <row r="16672" ht="15.75" customHeight="1">
      <c r="A16672" s="13">
        <v>42298.6875</v>
      </c>
      <c r="B16672" s="75">
        <v>62.7333333333333</v>
      </c>
      <c r="C16672" s="75">
        <v>77.3</v>
      </c>
      <c r="D16672" s="75">
        <v>77.3833333333333</v>
      </c>
      <c r="E16672" s="75">
        <v>78.3833333333333</v>
      </c>
    </row>
    <row r="16673" ht="15.75" customHeight="1">
      <c r="A16673" s="13">
        <v>42298.697916666664</v>
      </c>
      <c r="B16673" s="75">
        <v>61.7333333333333</v>
      </c>
      <c r="C16673" s="75">
        <v>75.8</v>
      </c>
      <c r="D16673" s="75">
        <v>77.1333333333333</v>
      </c>
      <c r="E16673" s="75">
        <v>78.1333333333333</v>
      </c>
    </row>
    <row r="16674" ht="15.75" customHeight="1">
      <c r="A16674" s="13">
        <v>42298.708333333336</v>
      </c>
      <c r="B16674" s="75">
        <v>61.0</v>
      </c>
      <c r="C16674" s="75">
        <v>74.4166666666667</v>
      </c>
      <c r="D16674" s="75">
        <v>76.65</v>
      </c>
      <c r="E16674" s="75">
        <v>77.65</v>
      </c>
    </row>
    <row r="16675" ht="15.75" customHeight="1">
      <c r="A16675" s="13">
        <v>42298.71875</v>
      </c>
      <c r="B16675" s="75">
        <v>61.0</v>
      </c>
      <c r="C16675" s="75">
        <v>73.1666666666667</v>
      </c>
      <c r="D16675" s="75">
        <v>75.9</v>
      </c>
      <c r="E16675" s="75">
        <v>76.9</v>
      </c>
    </row>
    <row r="16676" ht="15.75" customHeight="1">
      <c r="A16676" s="13">
        <v>42298.729166666664</v>
      </c>
      <c r="B16676" s="75">
        <v>61.0</v>
      </c>
      <c r="C16676" s="75">
        <v>71.9166666666667</v>
      </c>
      <c r="D16676" s="75">
        <v>75.15</v>
      </c>
      <c r="E16676" s="75">
        <v>76.15</v>
      </c>
    </row>
    <row r="16677" ht="15.75" customHeight="1">
      <c r="A16677" s="13">
        <v>42298.739583333336</v>
      </c>
      <c r="B16677" s="75">
        <v>61.0</v>
      </c>
      <c r="C16677" s="75">
        <v>70.6666666666667</v>
      </c>
      <c r="D16677" s="75">
        <v>74.4</v>
      </c>
      <c r="E16677" s="75">
        <v>75.4</v>
      </c>
    </row>
    <row r="16678" ht="15.75" customHeight="1">
      <c r="A16678" s="13">
        <v>42298.75</v>
      </c>
      <c r="B16678" s="75">
        <v>60.9333333333333</v>
      </c>
      <c r="C16678" s="75">
        <v>69.65</v>
      </c>
      <c r="D16678" s="75">
        <v>73.7666666666667</v>
      </c>
      <c r="E16678" s="75">
        <v>74.5333333333333</v>
      </c>
    </row>
    <row r="16679" ht="15.75" customHeight="1">
      <c r="A16679" s="13">
        <v>42298.760416666664</v>
      </c>
      <c r="B16679" s="75">
        <v>60.6833333333333</v>
      </c>
      <c r="C16679" s="75">
        <v>68.9</v>
      </c>
      <c r="D16679" s="75">
        <v>73.2666666666667</v>
      </c>
      <c r="E16679" s="75">
        <v>73.5333333333333</v>
      </c>
    </row>
    <row r="16680" ht="15.75" customHeight="1">
      <c r="A16680" s="13">
        <v>42298.770833333336</v>
      </c>
      <c r="B16680" s="75">
        <v>60.4333333333333</v>
      </c>
      <c r="C16680" s="75">
        <v>68.15</v>
      </c>
      <c r="D16680" s="75">
        <v>72.7666666666667</v>
      </c>
      <c r="E16680" s="75">
        <v>72.5333333333333</v>
      </c>
    </row>
    <row r="16681" ht="15.75" customHeight="1">
      <c r="A16681" s="13">
        <v>42298.78125</v>
      </c>
      <c r="B16681" s="75">
        <v>60.1833333333333</v>
      </c>
      <c r="C16681" s="75">
        <v>67.4</v>
      </c>
      <c r="D16681" s="75">
        <v>72.2666666666667</v>
      </c>
      <c r="E16681" s="75">
        <v>71.5333333333333</v>
      </c>
    </row>
    <row r="16682" ht="15.75" customHeight="1">
      <c r="A16682" s="13">
        <v>42298.791666666664</v>
      </c>
      <c r="B16682" s="75">
        <v>60.0</v>
      </c>
      <c r="C16682" s="75">
        <v>66.7666666666667</v>
      </c>
      <c r="D16682" s="75">
        <v>71.8833333333333</v>
      </c>
      <c r="E16682" s="75">
        <v>70.7666666666667</v>
      </c>
    </row>
    <row r="16683" ht="15.75" customHeight="1">
      <c r="A16683" s="13">
        <v>42298.802083333336</v>
      </c>
      <c r="B16683" s="75">
        <v>60.0</v>
      </c>
      <c r="C16683" s="75">
        <v>66.2666666666667</v>
      </c>
      <c r="D16683" s="75">
        <v>71.6333333333333</v>
      </c>
      <c r="E16683" s="75">
        <v>70.2666666666667</v>
      </c>
    </row>
    <row r="16684" ht="15.75" customHeight="1">
      <c r="A16684" s="13">
        <v>42298.8125</v>
      </c>
      <c r="B16684" s="75">
        <v>60.0</v>
      </c>
      <c r="C16684" s="75">
        <v>65.7666666666667</v>
      </c>
      <c r="D16684" s="75">
        <v>71.3833333333333</v>
      </c>
      <c r="E16684" s="75">
        <v>69.7666666666667</v>
      </c>
    </row>
    <row r="16685" ht="15.75" customHeight="1">
      <c r="A16685" s="13">
        <v>42298.822916666664</v>
      </c>
      <c r="B16685" s="75">
        <v>60.0</v>
      </c>
      <c r="C16685" s="75">
        <v>65.2666666666667</v>
      </c>
      <c r="D16685" s="75">
        <v>71.1333333333333</v>
      </c>
      <c r="E16685" s="75">
        <v>69.2666666666667</v>
      </c>
    </row>
    <row r="16686" ht="15.75" customHeight="1">
      <c r="A16686" s="13">
        <v>42298.833333333336</v>
      </c>
      <c r="B16686" s="75">
        <v>59.9333333333333</v>
      </c>
      <c r="C16686" s="75">
        <v>64.7666666666667</v>
      </c>
      <c r="D16686" s="75">
        <v>70.8833333333333</v>
      </c>
      <c r="E16686" s="75">
        <v>69.0</v>
      </c>
    </row>
    <row r="16687" ht="15.75" customHeight="1">
      <c r="A16687" s="13">
        <v>42298.84375</v>
      </c>
      <c r="B16687" s="75">
        <v>59.6833333333333</v>
      </c>
      <c r="C16687" s="75">
        <v>64.2666666666667</v>
      </c>
      <c r="D16687" s="75">
        <v>70.6333333333333</v>
      </c>
      <c r="E16687" s="75">
        <v>69.0</v>
      </c>
    </row>
    <row r="16688" ht="15.75" customHeight="1">
      <c r="A16688" s="13">
        <v>42298.854166666664</v>
      </c>
      <c r="B16688" s="75">
        <v>59.4333333333333</v>
      </c>
      <c r="C16688" s="75">
        <v>63.7666666666667</v>
      </c>
      <c r="D16688" s="75">
        <v>70.3833333333333</v>
      </c>
      <c r="E16688" s="75">
        <v>69.0</v>
      </c>
    </row>
    <row r="16689" ht="15.75" customHeight="1">
      <c r="A16689" s="13">
        <v>42298.864583333336</v>
      </c>
      <c r="B16689" s="75">
        <v>59.1833333333333</v>
      </c>
      <c r="C16689" s="75">
        <v>63.2666666666667</v>
      </c>
      <c r="D16689" s="75">
        <v>70.1333333333333</v>
      </c>
      <c r="E16689" s="75">
        <v>69.0</v>
      </c>
    </row>
    <row r="16690" ht="15.75" customHeight="1">
      <c r="A16690" s="13">
        <v>42298.875</v>
      </c>
      <c r="B16690" s="75">
        <v>59.0</v>
      </c>
      <c r="C16690" s="75">
        <v>62.8833333333333</v>
      </c>
      <c r="D16690" s="75">
        <v>70.0</v>
      </c>
      <c r="E16690" s="75">
        <v>68.5333333333333</v>
      </c>
    </row>
    <row r="16691" ht="15.75" customHeight="1">
      <c r="A16691" s="13">
        <v>42298.885416666664</v>
      </c>
      <c r="B16691" s="75">
        <v>59.0</v>
      </c>
      <c r="C16691" s="75">
        <v>62.6333333333333</v>
      </c>
      <c r="D16691" s="75">
        <v>70.0</v>
      </c>
      <c r="E16691" s="75">
        <v>67.5333333333333</v>
      </c>
    </row>
    <row r="16692" ht="15.75" customHeight="1">
      <c r="A16692" s="13">
        <v>42298.895833333336</v>
      </c>
      <c r="B16692" s="75">
        <v>59.0</v>
      </c>
      <c r="C16692" s="75">
        <v>62.3833333333333</v>
      </c>
      <c r="D16692" s="75">
        <v>70.0</v>
      </c>
      <c r="E16692" s="75">
        <v>66.5333333333333</v>
      </c>
    </row>
    <row r="16693" ht="15.75" customHeight="1">
      <c r="A16693" s="13">
        <v>42298.90625</v>
      </c>
      <c r="B16693" s="75">
        <v>59.0</v>
      </c>
      <c r="C16693" s="75">
        <v>62.1333333333333</v>
      </c>
      <c r="D16693" s="75">
        <v>70.0</v>
      </c>
      <c r="E16693" s="75">
        <v>65.5333333333333</v>
      </c>
    </row>
    <row r="16694" ht="15.75" customHeight="1">
      <c r="A16694" s="13">
        <v>42298.916666666664</v>
      </c>
      <c r="B16694" s="75">
        <v>58.9333333333333</v>
      </c>
      <c r="C16694" s="75">
        <v>61.8833333333333</v>
      </c>
      <c r="D16694" s="75">
        <v>70.2333333333333</v>
      </c>
      <c r="E16694" s="75">
        <v>64.8833333333333</v>
      </c>
    </row>
    <row r="16695" ht="15.75" customHeight="1">
      <c r="A16695" s="13">
        <v>42298.927083333336</v>
      </c>
      <c r="B16695" s="75">
        <v>58.6833333333333</v>
      </c>
      <c r="C16695" s="75">
        <v>61.6333333333333</v>
      </c>
      <c r="D16695" s="75">
        <v>70.7333333333333</v>
      </c>
      <c r="E16695" s="75">
        <v>64.6333333333333</v>
      </c>
    </row>
    <row r="16696" ht="15.75" customHeight="1">
      <c r="A16696" s="13">
        <v>42298.9375</v>
      </c>
      <c r="B16696" s="75">
        <v>58.4333333333333</v>
      </c>
      <c r="C16696" s="75">
        <v>61.3833333333333</v>
      </c>
      <c r="D16696" s="75">
        <v>71.2333333333333</v>
      </c>
      <c r="E16696" s="75">
        <v>64.3833333333333</v>
      </c>
    </row>
    <row r="16697" ht="15.75" customHeight="1">
      <c r="A16697" s="13">
        <v>42298.947916666664</v>
      </c>
      <c r="B16697" s="75">
        <v>58.1833333333333</v>
      </c>
      <c r="C16697" s="75">
        <v>61.1333333333333</v>
      </c>
      <c r="D16697" s="75">
        <v>71.7333333333333</v>
      </c>
      <c r="E16697" s="75">
        <v>64.1333333333333</v>
      </c>
    </row>
    <row r="16698" ht="15.75" customHeight="1">
      <c r="A16698" s="13">
        <v>42298.958333333336</v>
      </c>
      <c r="B16698" s="75">
        <v>58.0</v>
      </c>
      <c r="C16698" s="75">
        <v>60.65</v>
      </c>
      <c r="D16698" s="75">
        <v>71.2708333333333</v>
      </c>
      <c r="E16698" s="75">
        <v>63.7666666666667</v>
      </c>
    </row>
    <row r="16699" ht="15.75" customHeight="1">
      <c r="A16699" s="13">
        <v>42298.96875</v>
      </c>
      <c r="B16699" s="75">
        <v>58.0</v>
      </c>
      <c r="C16699" s="75">
        <v>59.9</v>
      </c>
      <c r="D16699" s="75">
        <v>69.7083333333333</v>
      </c>
      <c r="E16699" s="75">
        <v>63.2666666666667</v>
      </c>
    </row>
    <row r="16700" ht="15.75" customHeight="1">
      <c r="A16700" s="13">
        <v>42298.979166666664</v>
      </c>
      <c r="B16700" s="75">
        <v>58.0</v>
      </c>
      <c r="C16700" s="75">
        <v>59.15</v>
      </c>
      <c r="D16700" s="75">
        <v>68.1458333333333</v>
      </c>
      <c r="E16700" s="75">
        <v>62.7666666666667</v>
      </c>
    </row>
    <row r="16701" ht="15.75" customHeight="1">
      <c r="A16701" s="13">
        <v>42298.989583333336</v>
      </c>
      <c r="B16701" s="75">
        <v>58.0</v>
      </c>
      <c r="C16701" s="75">
        <v>58.4</v>
      </c>
      <c r="D16701" s="75">
        <v>65.6666666666667</v>
      </c>
      <c r="E16701" s="75">
        <v>62.2666666666667</v>
      </c>
    </row>
    <row r="16702" ht="15.75" customHeight="1">
      <c r="A16702" s="13">
        <v>42299.0</v>
      </c>
      <c r="B16702" s="75">
        <v>58.0</v>
      </c>
      <c r="C16702" s="75">
        <v>58.0</v>
      </c>
      <c r="D16702" s="75">
        <v>62.5333333333333</v>
      </c>
      <c r="E16702" s="75">
        <v>61.7666666666667</v>
      </c>
    </row>
    <row r="16703" ht="15.75" customHeight="1">
      <c r="A16703" s="13">
        <v>42299.010416666664</v>
      </c>
      <c r="B16703" s="75">
        <v>58.0</v>
      </c>
      <c r="C16703" s="75">
        <v>58.0</v>
      </c>
      <c r="D16703" s="75">
        <v>61.5333333333333</v>
      </c>
      <c r="E16703" s="75">
        <v>61.2666666666667</v>
      </c>
    </row>
    <row r="16704" ht="15.75" customHeight="1">
      <c r="A16704" s="13">
        <v>42299.020833333336</v>
      </c>
      <c r="B16704" s="75">
        <v>58.0</v>
      </c>
      <c r="C16704" s="75">
        <v>58.0</v>
      </c>
      <c r="D16704" s="75">
        <v>60.5333333333333</v>
      </c>
      <c r="E16704" s="75">
        <v>60.7666666666667</v>
      </c>
    </row>
    <row r="16705" ht="15.75" customHeight="1">
      <c r="A16705" s="13">
        <v>42299.03125</v>
      </c>
      <c r="B16705" s="75">
        <v>58.0</v>
      </c>
      <c r="C16705" s="75">
        <v>58.0</v>
      </c>
      <c r="D16705" s="75">
        <v>59.5333333333333</v>
      </c>
      <c r="E16705" s="75">
        <v>60.2666666666667</v>
      </c>
    </row>
    <row r="16706" ht="15.75" customHeight="1">
      <c r="A16706" s="13">
        <v>42299.041666666664</v>
      </c>
      <c r="B16706" s="75">
        <v>57.9333333333333</v>
      </c>
      <c r="C16706" s="75">
        <v>58.0</v>
      </c>
      <c r="D16706" s="75">
        <v>59.0</v>
      </c>
      <c r="E16706" s="75">
        <v>59.7666666666667</v>
      </c>
    </row>
    <row r="16707" ht="15.75" customHeight="1">
      <c r="A16707" s="13">
        <v>42299.052083333336</v>
      </c>
      <c r="B16707" s="75">
        <v>57.6833333333333</v>
      </c>
      <c r="C16707" s="75">
        <v>58.0</v>
      </c>
      <c r="D16707" s="75">
        <v>59.0</v>
      </c>
      <c r="E16707" s="75">
        <v>59.2666666666667</v>
      </c>
    </row>
    <row r="16708" ht="15.75" customHeight="1">
      <c r="A16708" s="13">
        <v>42299.0625</v>
      </c>
      <c r="B16708" s="75">
        <v>57.4333333333333</v>
      </c>
      <c r="C16708" s="75">
        <v>58.0</v>
      </c>
      <c r="D16708" s="75">
        <v>58.7666666666667</v>
      </c>
      <c r="E16708" s="75">
        <v>58.7666666666667</v>
      </c>
    </row>
    <row r="16709" ht="15.75" customHeight="1">
      <c r="A16709" s="13">
        <v>42299.072916666664</v>
      </c>
      <c r="B16709" s="75">
        <v>57.1833333333333</v>
      </c>
      <c r="C16709" s="75">
        <v>58.0</v>
      </c>
      <c r="D16709" s="75">
        <v>58.2666666666667</v>
      </c>
      <c r="E16709" s="75">
        <v>58.2666666666667</v>
      </c>
    </row>
    <row r="16710" ht="15.75" customHeight="1">
      <c r="A16710" s="13">
        <v>42299.083333333336</v>
      </c>
      <c r="B16710" s="75">
        <v>56.9333333333333</v>
      </c>
      <c r="C16710" s="75">
        <v>57.7666666666667</v>
      </c>
      <c r="D16710" s="75">
        <v>57.0</v>
      </c>
      <c r="E16710" s="75">
        <v>58.1166666666667</v>
      </c>
    </row>
    <row r="16711" ht="15.75" customHeight="1">
      <c r="A16711" s="13">
        <v>42299.09375</v>
      </c>
      <c r="B16711" s="75">
        <v>56.6833333333333</v>
      </c>
      <c r="C16711" s="75">
        <v>57.2666666666667</v>
      </c>
      <c r="D16711" s="75">
        <v>57.0</v>
      </c>
      <c r="E16711" s="75">
        <v>58.3666666666667</v>
      </c>
    </row>
    <row r="16712" ht="15.75" customHeight="1">
      <c r="A16712" s="13">
        <v>42299.104166666664</v>
      </c>
      <c r="B16712" s="75">
        <v>56.4333333333333</v>
      </c>
      <c r="C16712" s="75">
        <v>56.7666666666667</v>
      </c>
      <c r="D16712" s="75">
        <v>57.0</v>
      </c>
      <c r="E16712" s="75">
        <v>58.6166666666667</v>
      </c>
    </row>
    <row r="16713" ht="15.75" customHeight="1">
      <c r="A16713" s="13">
        <v>42299.114583333336</v>
      </c>
      <c r="B16713" s="75">
        <v>56.1833333333333</v>
      </c>
      <c r="C16713" s="75">
        <v>56.2666666666667</v>
      </c>
      <c r="D16713" s="75">
        <v>57.0</v>
      </c>
      <c r="E16713" s="75">
        <v>58.8666666666667</v>
      </c>
    </row>
    <row r="16714" ht="15.75" customHeight="1">
      <c r="A16714" s="13">
        <v>42299.125</v>
      </c>
      <c r="B16714" s="75">
        <v>55.8666666666667</v>
      </c>
      <c r="C16714" s="75">
        <v>56.0</v>
      </c>
      <c r="D16714" s="75">
        <v>57.0</v>
      </c>
      <c r="E16714" s="75">
        <v>58.8833333333333</v>
      </c>
    </row>
    <row r="16715" ht="15.75" customHeight="1">
      <c r="A16715" s="13">
        <v>42299.135416666664</v>
      </c>
      <c r="B16715" s="75">
        <v>55.3666666666667</v>
      </c>
      <c r="C16715" s="75">
        <v>56.0</v>
      </c>
      <c r="D16715" s="75">
        <v>57.0</v>
      </c>
      <c r="E16715" s="75">
        <v>58.6333333333333</v>
      </c>
    </row>
    <row r="16716" ht="15.75" customHeight="1">
      <c r="A16716" s="13">
        <v>42299.145833333336</v>
      </c>
      <c r="B16716" s="75">
        <v>54.8666666666667</v>
      </c>
      <c r="C16716" s="75">
        <v>56.0</v>
      </c>
      <c r="D16716" s="75">
        <v>57.0</v>
      </c>
      <c r="E16716" s="75">
        <v>58.3833333333333</v>
      </c>
    </row>
    <row r="16717" ht="15.75" customHeight="1">
      <c r="A16717" s="13">
        <v>42299.15625</v>
      </c>
      <c r="B16717" s="75">
        <v>54.3666666666667</v>
      </c>
      <c r="C16717" s="75">
        <v>56.0</v>
      </c>
      <c r="D16717" s="75">
        <v>57.0</v>
      </c>
      <c r="E16717" s="75">
        <v>58.1333333333333</v>
      </c>
    </row>
    <row r="16718" ht="15.75" customHeight="1">
      <c r="A16718" s="13">
        <v>42299.166666666664</v>
      </c>
      <c r="B16718" s="75">
        <v>54.0666666666667</v>
      </c>
      <c r="C16718" s="75">
        <v>55.7307692307692</v>
      </c>
      <c r="D16718" s="75">
        <v>57.0</v>
      </c>
      <c r="E16718" s="75">
        <v>57.8833333333333</v>
      </c>
    </row>
    <row r="16719" ht="15.75" customHeight="1">
      <c r="A16719" s="13">
        <v>42299.177083333336</v>
      </c>
      <c r="B16719" s="75">
        <v>54.3166666666667</v>
      </c>
      <c r="C16719" s="75">
        <v>55.1538461538462</v>
      </c>
      <c r="D16719" s="75">
        <v>57.0</v>
      </c>
      <c r="E16719" s="75">
        <v>57.6333333333333</v>
      </c>
    </row>
    <row r="16720" ht="15.75" customHeight="1">
      <c r="A16720" s="13">
        <v>42299.1875</v>
      </c>
      <c r="B16720" s="75">
        <v>54.5666666666667</v>
      </c>
      <c r="C16720" s="75">
        <v>54.5769230769231</v>
      </c>
      <c r="D16720" s="75">
        <v>57.0</v>
      </c>
      <c r="E16720" s="75">
        <v>57.3833333333333</v>
      </c>
    </row>
    <row r="16721" ht="15.75" customHeight="1">
      <c r="A16721" s="13">
        <v>42299.197916666664</v>
      </c>
      <c r="B16721" s="75">
        <v>54.8166666666667</v>
      </c>
      <c r="C16721" s="75">
        <v>54.0</v>
      </c>
      <c r="D16721" s="75">
        <v>57.0</v>
      </c>
      <c r="E16721" s="75">
        <v>57.1333333333333</v>
      </c>
    </row>
    <row r="16722" ht="15.75" customHeight="1">
      <c r="A16722" s="13">
        <v>42299.208333333336</v>
      </c>
      <c r="B16722" s="75">
        <v>55.0666666666667</v>
      </c>
      <c r="C16722" s="75">
        <v>53.8833333333333</v>
      </c>
      <c r="D16722" s="75">
        <v>57.1166666666667</v>
      </c>
      <c r="E16722" s="75">
        <v>57.1166666666667</v>
      </c>
    </row>
    <row r="16723" ht="15.75" customHeight="1">
      <c r="A16723" s="13">
        <v>42299.21875</v>
      </c>
      <c r="B16723" s="75">
        <v>55.3166666666667</v>
      </c>
      <c r="C16723" s="75">
        <v>53.6333333333333</v>
      </c>
      <c r="D16723" s="75">
        <v>57.3666666666667</v>
      </c>
      <c r="E16723" s="75">
        <v>57.3666666666667</v>
      </c>
    </row>
    <row r="16724" ht="15.75" customHeight="1">
      <c r="A16724" s="13">
        <v>42299.229166666664</v>
      </c>
      <c r="B16724" s="75">
        <v>55.5666666666667</v>
      </c>
      <c r="C16724" s="75">
        <v>53.3833333333333</v>
      </c>
      <c r="D16724" s="75">
        <v>57.6166666666667</v>
      </c>
      <c r="E16724" s="75">
        <v>57.6166666666667</v>
      </c>
    </row>
    <row r="16725" ht="15.75" customHeight="1">
      <c r="A16725" s="13">
        <v>42299.239583333336</v>
      </c>
      <c r="B16725" s="75">
        <v>55.8166666666667</v>
      </c>
      <c r="C16725" s="75">
        <v>53.1333333333333</v>
      </c>
      <c r="D16725" s="75">
        <v>57.8666666666667</v>
      </c>
      <c r="E16725" s="75">
        <v>57.8666666666667</v>
      </c>
    </row>
    <row r="16726" ht="15.75" customHeight="1">
      <c r="A16726" s="13">
        <v>42299.25</v>
      </c>
      <c r="B16726" s="75">
        <v>56.0666666666667</v>
      </c>
      <c r="C16726" s="75">
        <v>53.1166666666667</v>
      </c>
      <c r="D16726" s="75">
        <v>57.8833333333333</v>
      </c>
      <c r="E16726" s="75">
        <v>58.1166666666667</v>
      </c>
    </row>
    <row r="16727" ht="15.75" customHeight="1">
      <c r="A16727" s="13">
        <v>42299.260416666664</v>
      </c>
      <c r="B16727" s="75">
        <v>56.3166666666667</v>
      </c>
      <c r="C16727" s="75">
        <v>53.3666666666667</v>
      </c>
      <c r="D16727" s="75">
        <v>57.6333333333333</v>
      </c>
      <c r="E16727" s="75">
        <v>58.3666666666667</v>
      </c>
    </row>
    <row r="16728" ht="15.75" customHeight="1">
      <c r="A16728" s="13">
        <v>42299.270833333336</v>
      </c>
      <c r="B16728" s="75">
        <v>56.5666666666667</v>
      </c>
      <c r="C16728" s="75">
        <v>53.6166666666667</v>
      </c>
      <c r="D16728" s="75">
        <v>57.3833333333333</v>
      </c>
      <c r="E16728" s="75">
        <v>58.6166666666667</v>
      </c>
    </row>
    <row r="16729" ht="15.75" customHeight="1">
      <c r="A16729" s="13">
        <v>42299.28125</v>
      </c>
      <c r="B16729" s="75">
        <v>56.8166666666667</v>
      </c>
      <c r="C16729" s="75">
        <v>53.8666666666667</v>
      </c>
      <c r="D16729" s="75">
        <v>57.1333333333333</v>
      </c>
      <c r="E16729" s="75">
        <v>58.8666666666667</v>
      </c>
    </row>
    <row r="16730" ht="15.75" customHeight="1">
      <c r="A16730" s="13">
        <v>42299.291666666664</v>
      </c>
      <c r="B16730" s="75">
        <v>57.1333333333333</v>
      </c>
      <c r="C16730" s="75">
        <v>54.5833333333333</v>
      </c>
      <c r="D16730" s="75">
        <v>57.0</v>
      </c>
      <c r="E16730" s="75">
        <v>59.4666666666667</v>
      </c>
    </row>
    <row r="16731" ht="15.75" customHeight="1">
      <c r="A16731" s="13">
        <v>42299.302083333336</v>
      </c>
      <c r="B16731" s="75">
        <v>57.6333333333333</v>
      </c>
      <c r="C16731" s="75">
        <v>55.8333333333333</v>
      </c>
      <c r="D16731" s="75">
        <v>57.0</v>
      </c>
      <c r="E16731" s="75">
        <v>60.4666666666667</v>
      </c>
    </row>
    <row r="16732" ht="15.75" customHeight="1">
      <c r="A16732" s="13">
        <v>42299.3125</v>
      </c>
      <c r="B16732" s="75">
        <v>58.1333333333333</v>
      </c>
      <c r="C16732" s="75">
        <v>57.0833333333333</v>
      </c>
      <c r="D16732" s="75">
        <v>57.0</v>
      </c>
      <c r="E16732" s="75">
        <v>61.4666666666667</v>
      </c>
    </row>
    <row r="16733" ht="15.75" customHeight="1">
      <c r="A16733" s="13">
        <v>42299.322916666664</v>
      </c>
      <c r="B16733" s="75">
        <v>58.6333333333333</v>
      </c>
      <c r="C16733" s="75">
        <v>58.3333333333333</v>
      </c>
      <c r="D16733" s="75">
        <v>57.0</v>
      </c>
      <c r="E16733" s="75">
        <v>62.4666666666667</v>
      </c>
    </row>
    <row r="16734" ht="15.75" customHeight="1">
      <c r="A16734" s="13">
        <v>42299.333333333336</v>
      </c>
      <c r="B16734" s="75">
        <v>59.2666666666667</v>
      </c>
      <c r="C16734" s="75">
        <v>59.2333333333333</v>
      </c>
      <c r="D16734" s="75">
        <v>57.0</v>
      </c>
      <c r="E16734" s="75">
        <v>63.5833333333333</v>
      </c>
    </row>
    <row r="16735" ht="15.75" customHeight="1">
      <c r="A16735" s="13">
        <v>42299.34375</v>
      </c>
      <c r="B16735" s="75">
        <v>60.2666666666667</v>
      </c>
      <c r="C16735" s="75">
        <v>59.7333333333333</v>
      </c>
      <c r="D16735" s="75">
        <v>57.0731707317073</v>
      </c>
      <c r="E16735" s="75">
        <v>64.8333333333333</v>
      </c>
    </row>
    <row r="16736" ht="15.75" customHeight="1">
      <c r="A16736" s="13">
        <v>42299.354166666664</v>
      </c>
      <c r="B16736" s="75">
        <v>61.2666666666667</v>
      </c>
      <c r="C16736" s="75">
        <v>60.2333333333333</v>
      </c>
      <c r="D16736" s="75">
        <v>57.4390243902439</v>
      </c>
      <c r="E16736" s="75">
        <v>66.0833333333333</v>
      </c>
    </row>
    <row r="16737" ht="15.75" customHeight="1">
      <c r="A16737" s="13">
        <v>42299.364583333336</v>
      </c>
      <c r="B16737" s="75">
        <v>62.2666666666667</v>
      </c>
      <c r="C16737" s="75">
        <v>60.7333333333333</v>
      </c>
      <c r="D16737" s="75">
        <v>57.8048780487805</v>
      </c>
      <c r="E16737" s="75">
        <v>67.3333333333333</v>
      </c>
    </row>
    <row r="16738" ht="15.75" customHeight="1">
      <c r="A16738" s="13">
        <v>42299.375</v>
      </c>
      <c r="B16738" s="75">
        <v>63.0666666666667</v>
      </c>
      <c r="C16738" s="75">
        <v>61.4666666666667</v>
      </c>
      <c r="D16738" s="75">
        <v>58.7</v>
      </c>
      <c r="E16738" s="75">
        <v>68.4666666666667</v>
      </c>
    </row>
    <row r="16739" ht="15.75" customHeight="1">
      <c r="A16739" s="13">
        <v>42299.385416666664</v>
      </c>
      <c r="B16739" s="75">
        <v>63.3166666666667</v>
      </c>
      <c r="C16739" s="75">
        <v>62.4666666666667</v>
      </c>
      <c r="D16739" s="75">
        <v>59.0</v>
      </c>
      <c r="E16739" s="75">
        <v>69.4666666666667</v>
      </c>
    </row>
    <row r="16740" ht="15.75" customHeight="1">
      <c r="A16740" s="13">
        <v>42299.395833333336</v>
      </c>
      <c r="B16740" s="75">
        <v>63.5666666666667</v>
      </c>
      <c r="C16740" s="75">
        <v>63.4666666666667</v>
      </c>
      <c r="D16740" s="75">
        <v>59.0</v>
      </c>
      <c r="E16740" s="75">
        <v>70.4666666666667</v>
      </c>
    </row>
    <row r="16741" ht="15.75" customHeight="1">
      <c r="A16741" s="13">
        <v>42299.40625</v>
      </c>
      <c r="B16741" s="75">
        <v>63.8166666666667</v>
      </c>
      <c r="C16741" s="75">
        <v>64.4666666666667</v>
      </c>
      <c r="D16741" s="75">
        <v>59.0</v>
      </c>
      <c r="E16741" s="75">
        <v>71.4666666666667</v>
      </c>
    </row>
    <row r="16742" ht="15.75" customHeight="1">
      <c r="A16742" s="13">
        <v>42299.416666666664</v>
      </c>
      <c r="B16742" s="75">
        <v>64.0666666666667</v>
      </c>
      <c r="C16742" s="75">
        <v>65.4666666666667</v>
      </c>
      <c r="D16742" s="75">
        <v>59.2413793103448</v>
      </c>
      <c r="E16742" s="75">
        <v>72.4666666666667</v>
      </c>
    </row>
    <row r="16743" ht="15.75" customHeight="1">
      <c r="A16743" s="13">
        <v>42299.427083333336</v>
      </c>
      <c r="B16743" s="75">
        <v>64.3166666666667</v>
      </c>
      <c r="C16743" s="75">
        <v>66.4666666666667</v>
      </c>
      <c r="D16743" s="75">
        <v>59.7586206896552</v>
      </c>
      <c r="E16743" s="75">
        <v>73.4666666666667</v>
      </c>
    </row>
    <row r="16744" ht="15.75" customHeight="1">
      <c r="A16744" s="13">
        <v>42299.4375</v>
      </c>
      <c r="B16744" s="75">
        <v>64.5666666666667</v>
      </c>
      <c r="C16744" s="75">
        <v>67.4666666666667</v>
      </c>
      <c r="D16744" s="75">
        <v>60.258064516129</v>
      </c>
      <c r="E16744" s="75">
        <v>74.4666666666667</v>
      </c>
    </row>
    <row r="16745" ht="15.75" customHeight="1">
      <c r="A16745" s="13">
        <v>42299.447916666664</v>
      </c>
      <c r="B16745" s="75">
        <v>64.8166666666667</v>
      </c>
      <c r="C16745" s="75">
        <v>68.4666666666667</v>
      </c>
      <c r="D16745" s="75">
        <v>60.741935483871</v>
      </c>
      <c r="E16745" s="75">
        <v>75.4666666666667</v>
      </c>
    </row>
    <row r="16746" ht="15.75" customHeight="1">
      <c r="A16746" s="13">
        <v>42299.458333333336</v>
      </c>
      <c r="B16746" s="75">
        <v>65.1333333333333</v>
      </c>
      <c r="C16746" s="75">
        <v>69.35</v>
      </c>
      <c r="D16746" s="75">
        <v>61.0</v>
      </c>
      <c r="E16746" s="75">
        <v>76.35</v>
      </c>
    </row>
    <row r="16747" ht="15.75" customHeight="1">
      <c r="A16747" s="13">
        <v>42299.46875</v>
      </c>
      <c r="B16747" s="75">
        <v>65.6333333333333</v>
      </c>
      <c r="C16747" s="75">
        <v>70.1</v>
      </c>
      <c r="D16747" s="75">
        <v>61.4166666666667</v>
      </c>
      <c r="E16747" s="75">
        <v>77.1</v>
      </c>
    </row>
    <row r="16748" ht="15.75" customHeight="1">
      <c r="A16748" s="13">
        <v>42299.479166666664</v>
      </c>
      <c r="B16748" s="75">
        <v>66.1333333333333</v>
      </c>
      <c r="C16748" s="75">
        <v>70.85</v>
      </c>
      <c r="D16748" s="75">
        <v>62.0416666666667</v>
      </c>
      <c r="E16748" s="75">
        <v>77.85</v>
      </c>
    </row>
    <row r="16749" ht="15.75" customHeight="1">
      <c r="A16749" s="13">
        <v>42299.489583333336</v>
      </c>
      <c r="B16749" s="75">
        <v>66.6333333333333</v>
      </c>
      <c r="C16749" s="75">
        <v>71.6</v>
      </c>
      <c r="D16749" s="75">
        <v>62.6666666666667</v>
      </c>
      <c r="E16749" s="75">
        <v>78.6</v>
      </c>
    </row>
    <row r="16750" ht="15.75" customHeight="1">
      <c r="A16750" s="13">
        <v>42299.5</v>
      </c>
      <c r="B16750" s="75">
        <v>67.4</v>
      </c>
      <c r="C16750" s="75">
        <v>72.35</v>
      </c>
      <c r="D16750" s="75">
        <v>63.2333333333333</v>
      </c>
      <c r="E16750" s="75">
        <v>79.1166666666667</v>
      </c>
    </row>
    <row r="16751" ht="15.75" customHeight="1">
      <c r="A16751" s="13">
        <v>42299.510416666664</v>
      </c>
      <c r="B16751" s="75">
        <v>68.9</v>
      </c>
      <c r="C16751" s="75">
        <v>73.1</v>
      </c>
      <c r="D16751" s="75">
        <v>63.7333333333333</v>
      </c>
      <c r="E16751" s="75">
        <v>79.3666666666667</v>
      </c>
    </row>
    <row r="16752" ht="15.75" customHeight="1">
      <c r="A16752" s="13">
        <v>42299.520833333336</v>
      </c>
      <c r="B16752" s="75">
        <v>70.4</v>
      </c>
      <c r="C16752" s="75">
        <v>73.85</v>
      </c>
      <c r="D16752" s="75">
        <v>64.2333333333333</v>
      </c>
      <c r="E16752" s="75">
        <v>79.6166666666667</v>
      </c>
    </row>
    <row r="16753" ht="15.75" customHeight="1">
      <c r="A16753" s="13">
        <v>42299.53125</v>
      </c>
      <c r="B16753" s="75">
        <v>71.9</v>
      </c>
      <c r="C16753" s="75">
        <v>74.6</v>
      </c>
      <c r="D16753" s="75">
        <v>64.7333333333333</v>
      </c>
      <c r="E16753" s="75">
        <v>79.8666666666667</v>
      </c>
    </row>
    <row r="16754" ht="15.75" customHeight="1">
      <c r="A16754" s="13">
        <v>42299.541666666664</v>
      </c>
      <c r="B16754" s="75">
        <v>72.8666666666667</v>
      </c>
      <c r="C16754" s="75">
        <v>75.0</v>
      </c>
      <c r="D16754" s="75">
        <v>65.1166666666667</v>
      </c>
      <c r="E16754" s="75">
        <v>80.2333333333333</v>
      </c>
    </row>
    <row r="16755" ht="15.75" customHeight="1">
      <c r="A16755" s="13">
        <v>42299.552083333336</v>
      </c>
      <c r="B16755" s="75">
        <v>72.3666666666667</v>
      </c>
      <c r="C16755" s="75">
        <v>75.0</v>
      </c>
      <c r="D16755" s="75">
        <v>65.3666666666667</v>
      </c>
      <c r="E16755" s="75">
        <v>80.7333333333333</v>
      </c>
    </row>
    <row r="16756" ht="15.75" customHeight="1">
      <c r="A16756" s="13">
        <v>42299.5625</v>
      </c>
      <c r="B16756" s="75">
        <v>71.8666666666667</v>
      </c>
      <c r="C16756" s="75">
        <v>75.0</v>
      </c>
      <c r="D16756" s="75">
        <v>65.6166666666667</v>
      </c>
      <c r="E16756" s="75">
        <v>81.2333333333333</v>
      </c>
    </row>
    <row r="16757" ht="15.75" customHeight="1">
      <c r="A16757" s="13">
        <v>42299.572916666664</v>
      </c>
      <c r="B16757" s="75">
        <v>71.3666666666667</v>
      </c>
      <c r="C16757" s="75">
        <v>75.0</v>
      </c>
      <c r="D16757" s="75">
        <v>65.8666666666667</v>
      </c>
      <c r="E16757" s="75">
        <v>81.7333333333333</v>
      </c>
    </row>
    <row r="16758" ht="15.75" customHeight="1">
      <c r="A16758" s="13">
        <v>42299.583333333336</v>
      </c>
      <c r="B16758" s="75">
        <v>70.9333333333333</v>
      </c>
      <c r="C16758" s="75">
        <v>75.1166666666667</v>
      </c>
      <c r="D16758" s="75">
        <v>66.6511627906977</v>
      </c>
      <c r="E16758" s="75">
        <v>82.0</v>
      </c>
    </row>
    <row r="16759" ht="15.75" customHeight="1">
      <c r="A16759" s="13">
        <v>42299.59375</v>
      </c>
      <c r="B16759" s="75">
        <v>70.6833333333333</v>
      </c>
      <c r="C16759" s="75">
        <v>75.3666666666667</v>
      </c>
      <c r="D16759" s="75">
        <v>68.046511627907</v>
      </c>
      <c r="E16759" s="75">
        <v>82.0</v>
      </c>
    </row>
    <row r="16760" ht="15.75" customHeight="1">
      <c r="A16760" s="13">
        <v>42299.604166666664</v>
      </c>
      <c r="B16760" s="75">
        <v>70.4333333333333</v>
      </c>
      <c r="C16760" s="75">
        <v>75.6166666666667</v>
      </c>
      <c r="D16760" s="75">
        <v>69.4418604651163</v>
      </c>
      <c r="E16760" s="75">
        <v>82.0</v>
      </c>
    </row>
    <row r="16761" ht="15.75" customHeight="1">
      <c r="A16761" s="13">
        <v>42299.614583333336</v>
      </c>
      <c r="B16761" s="75">
        <v>70.1833333333333</v>
      </c>
      <c r="C16761" s="75">
        <v>75.8666666666667</v>
      </c>
      <c r="D16761" s="75">
        <v>70.0</v>
      </c>
      <c r="E16761" s="75">
        <v>82.0</v>
      </c>
    </row>
    <row r="16762" ht="15.75" customHeight="1">
      <c r="A16762" s="13">
        <v>42299.625</v>
      </c>
      <c r="B16762" s="75">
        <v>69.9333333333333</v>
      </c>
      <c r="C16762" s="75">
        <v>75.8833333333333</v>
      </c>
      <c r="D16762" s="75">
        <v>69.8833333333333</v>
      </c>
      <c r="E16762" s="75">
        <v>82.0</v>
      </c>
    </row>
    <row r="16763" ht="15.75" customHeight="1">
      <c r="A16763" s="13">
        <v>42299.635416666664</v>
      </c>
      <c r="B16763" s="75">
        <v>69.6833333333333</v>
      </c>
      <c r="C16763" s="75">
        <v>75.6333333333333</v>
      </c>
      <c r="D16763" s="75">
        <v>69.6333333333333</v>
      </c>
      <c r="E16763" s="75">
        <v>82.0</v>
      </c>
    </row>
    <row r="16764" ht="15.75" customHeight="1">
      <c r="A16764" s="13">
        <v>42299.645833333336</v>
      </c>
      <c r="B16764" s="75">
        <v>69.4333333333333</v>
      </c>
      <c r="C16764" s="75">
        <v>75.3833333333333</v>
      </c>
      <c r="D16764" s="75">
        <v>69.3833333333333</v>
      </c>
      <c r="E16764" s="75">
        <v>82.0</v>
      </c>
    </row>
    <row r="16765" ht="15.75" customHeight="1">
      <c r="A16765" s="13">
        <v>42299.65625</v>
      </c>
      <c r="B16765" s="75">
        <v>69.1833333333333</v>
      </c>
      <c r="C16765" s="75">
        <v>75.1333333333333</v>
      </c>
      <c r="D16765" s="75">
        <v>69.1333333333333</v>
      </c>
      <c r="E16765" s="75">
        <v>82.0</v>
      </c>
    </row>
    <row r="16766" ht="15.75" customHeight="1">
      <c r="A16766" s="13">
        <v>42299.666666666664</v>
      </c>
      <c r="B16766" s="75">
        <v>69.0</v>
      </c>
      <c r="C16766" s="75">
        <v>74.7666666666667</v>
      </c>
      <c r="D16766" s="75">
        <v>69.2333333333333</v>
      </c>
      <c r="E16766" s="75">
        <v>81.65</v>
      </c>
    </row>
    <row r="16767" ht="15.75" customHeight="1">
      <c r="A16767" s="13">
        <v>42299.677083333336</v>
      </c>
      <c r="B16767" s="75">
        <v>69.0</v>
      </c>
      <c r="C16767" s="75">
        <v>74.2666666666667</v>
      </c>
      <c r="D16767" s="75">
        <v>69.7333333333333</v>
      </c>
      <c r="E16767" s="75">
        <v>80.9</v>
      </c>
    </row>
    <row r="16768" ht="15.75" customHeight="1">
      <c r="A16768" s="13">
        <v>42299.6875</v>
      </c>
      <c r="B16768" s="75">
        <v>69.0</v>
      </c>
      <c r="C16768" s="75">
        <v>73.7666666666667</v>
      </c>
      <c r="D16768" s="75">
        <v>70.2333333333333</v>
      </c>
      <c r="E16768" s="75">
        <v>80.15</v>
      </c>
    </row>
    <row r="16769" ht="15.75" customHeight="1">
      <c r="A16769" s="13">
        <v>42299.697916666664</v>
      </c>
      <c r="B16769" s="75">
        <v>69.0</v>
      </c>
      <c r="C16769" s="75">
        <v>73.2666666666667</v>
      </c>
      <c r="D16769" s="75">
        <v>70.7333333333333</v>
      </c>
      <c r="E16769" s="75">
        <v>79.4</v>
      </c>
    </row>
    <row r="16770" ht="15.75" customHeight="1">
      <c r="A16770" s="13">
        <v>42299.708333333336</v>
      </c>
      <c r="B16770" s="75">
        <v>68.6</v>
      </c>
      <c r="C16770" s="75">
        <v>72.65</v>
      </c>
      <c r="D16770" s="75">
        <v>70.7666666666667</v>
      </c>
      <c r="E16770" s="75">
        <v>78.65</v>
      </c>
    </row>
    <row r="16771" ht="15.75" customHeight="1">
      <c r="A16771" s="13">
        <v>42299.71875</v>
      </c>
      <c r="B16771" s="75">
        <v>67.1</v>
      </c>
      <c r="C16771" s="75">
        <v>71.9</v>
      </c>
      <c r="D16771" s="75">
        <v>70.2666666666667</v>
      </c>
      <c r="E16771" s="75">
        <v>77.9</v>
      </c>
    </row>
    <row r="16772" ht="15.75" customHeight="1">
      <c r="A16772" s="13">
        <v>42299.729166666664</v>
      </c>
      <c r="B16772" s="75">
        <v>65.6</v>
      </c>
      <c r="C16772" s="75">
        <v>71.15</v>
      </c>
      <c r="D16772" s="75">
        <v>69.7666666666667</v>
      </c>
      <c r="E16772" s="75">
        <v>77.15</v>
      </c>
    </row>
    <row r="16773" ht="15.75" customHeight="1">
      <c r="A16773" s="13">
        <v>42299.739583333336</v>
      </c>
      <c r="B16773" s="75">
        <v>64.1</v>
      </c>
      <c r="C16773" s="75">
        <v>70.4</v>
      </c>
      <c r="D16773" s="75">
        <v>69.2666666666667</v>
      </c>
      <c r="E16773" s="75">
        <v>76.4</v>
      </c>
    </row>
    <row r="16774" ht="15.75" customHeight="1">
      <c r="A16774" s="13">
        <v>42299.75</v>
      </c>
      <c r="B16774" s="75">
        <v>63.0666666666667</v>
      </c>
      <c r="C16774" s="75">
        <v>69.7666666666667</v>
      </c>
      <c r="D16774" s="75">
        <v>68.5333333333333</v>
      </c>
      <c r="E16774" s="75">
        <v>75.65</v>
      </c>
    </row>
    <row r="16775" ht="15.75" customHeight="1">
      <c r="A16775" s="13">
        <v>42299.760416666664</v>
      </c>
      <c r="B16775" s="75">
        <v>63.3166666666667</v>
      </c>
      <c r="C16775" s="75">
        <v>69.2666666666667</v>
      </c>
      <c r="D16775" s="75">
        <v>67.5333333333333</v>
      </c>
      <c r="E16775" s="75">
        <v>74.9</v>
      </c>
    </row>
    <row r="16776" ht="15.75" customHeight="1">
      <c r="A16776" s="13">
        <v>42299.770833333336</v>
      </c>
      <c r="B16776" s="75">
        <v>63.5666666666667</v>
      </c>
      <c r="C16776" s="75">
        <v>68.7666666666667</v>
      </c>
      <c r="D16776" s="75">
        <v>66.5333333333333</v>
      </c>
      <c r="E16776" s="75">
        <v>74.15</v>
      </c>
    </row>
    <row r="16777" ht="15.75" customHeight="1">
      <c r="A16777" s="13">
        <v>42299.78125</v>
      </c>
      <c r="B16777" s="75">
        <v>63.8166666666667</v>
      </c>
      <c r="C16777" s="75">
        <v>68.2666666666667</v>
      </c>
      <c r="D16777" s="75">
        <v>65.5333333333333</v>
      </c>
      <c r="E16777" s="75">
        <v>73.4</v>
      </c>
    </row>
    <row r="16778" ht="15.75" customHeight="1">
      <c r="A16778" s="13">
        <v>42299.791666666664</v>
      </c>
      <c r="B16778" s="75">
        <v>64.1333333333333</v>
      </c>
      <c r="C16778" s="75">
        <v>67.7666666666667</v>
      </c>
      <c r="D16778" s="75">
        <v>65.0</v>
      </c>
      <c r="E16778" s="75">
        <v>73.0</v>
      </c>
    </row>
    <row r="16779" ht="15.75" customHeight="1">
      <c r="A16779" s="13">
        <v>42299.802083333336</v>
      </c>
      <c r="B16779" s="75">
        <v>64.6333333333333</v>
      </c>
      <c r="C16779" s="75">
        <v>67.2666666666667</v>
      </c>
      <c r="D16779" s="75">
        <v>65.0</v>
      </c>
      <c r="E16779" s="75">
        <v>73.0</v>
      </c>
    </row>
    <row r="16780" ht="15.75" customHeight="1">
      <c r="A16780" s="13">
        <v>42299.8125</v>
      </c>
      <c r="B16780" s="75">
        <v>65.1333333333333</v>
      </c>
      <c r="C16780" s="75">
        <v>66.7666666666667</v>
      </c>
      <c r="D16780" s="75">
        <v>65.0</v>
      </c>
      <c r="E16780" s="75">
        <v>73.0</v>
      </c>
    </row>
    <row r="16781" ht="15.75" customHeight="1">
      <c r="A16781" s="13">
        <v>42299.822916666664</v>
      </c>
      <c r="B16781" s="75">
        <v>65.6333333333333</v>
      </c>
      <c r="C16781" s="75">
        <v>66.2666666666667</v>
      </c>
      <c r="D16781" s="75">
        <v>65.0</v>
      </c>
      <c r="E16781" s="75">
        <v>73.0</v>
      </c>
    </row>
    <row r="16782" ht="15.75" customHeight="1">
      <c r="A16782" s="13">
        <v>42299.833333333336</v>
      </c>
      <c r="B16782" s="75">
        <v>65.8</v>
      </c>
      <c r="C16782" s="75">
        <v>65.65</v>
      </c>
      <c r="D16782" s="75">
        <v>64.7666666666667</v>
      </c>
      <c r="E16782" s="75">
        <v>72.4166666666667</v>
      </c>
    </row>
    <row r="16783" ht="15.75" customHeight="1">
      <c r="A16783" s="13">
        <v>42299.84375</v>
      </c>
      <c r="B16783" s="75">
        <v>65.05</v>
      </c>
      <c r="C16783" s="75">
        <v>64.9</v>
      </c>
      <c r="D16783" s="75">
        <v>64.2666666666667</v>
      </c>
      <c r="E16783" s="75">
        <v>71.1666666666667</v>
      </c>
    </row>
    <row r="16784" ht="15.75" customHeight="1">
      <c r="A16784" s="13">
        <v>42299.854166666664</v>
      </c>
      <c r="B16784" s="75">
        <v>64.3</v>
      </c>
      <c r="C16784" s="75">
        <v>64.15</v>
      </c>
      <c r="D16784" s="75">
        <v>63.7666666666667</v>
      </c>
      <c r="E16784" s="75">
        <v>69.9166666666667</v>
      </c>
    </row>
    <row r="16785" ht="15.75" customHeight="1">
      <c r="A16785" s="13">
        <v>42299.864583333336</v>
      </c>
      <c r="B16785" s="75">
        <v>63.55</v>
      </c>
      <c r="C16785" s="75">
        <v>63.4</v>
      </c>
      <c r="D16785" s="75">
        <v>63.2666666666667</v>
      </c>
      <c r="E16785" s="75">
        <v>68.6666666666667</v>
      </c>
    </row>
    <row r="16786" ht="15.75" customHeight="1">
      <c r="A16786" s="13">
        <v>42299.875</v>
      </c>
      <c r="B16786" s="75">
        <v>62.9333333333333</v>
      </c>
      <c r="C16786" s="75">
        <v>63.1166666666667</v>
      </c>
      <c r="D16786" s="75">
        <v>63.0</v>
      </c>
      <c r="E16786" s="75">
        <v>67.8833333333333</v>
      </c>
    </row>
    <row r="16787" ht="15.75" customHeight="1">
      <c r="A16787" s="13">
        <v>42299.885416666664</v>
      </c>
      <c r="B16787" s="75">
        <v>62.6833333333333</v>
      </c>
      <c r="C16787" s="75">
        <v>63.3666666666667</v>
      </c>
      <c r="D16787" s="75">
        <v>63.0</v>
      </c>
      <c r="E16787" s="75">
        <v>67.6333333333333</v>
      </c>
    </row>
    <row r="16788" ht="15.75" customHeight="1">
      <c r="A16788" s="13">
        <v>42299.895833333336</v>
      </c>
      <c r="B16788" s="75">
        <v>62.4333333333333</v>
      </c>
      <c r="C16788" s="75">
        <v>63.6166666666667</v>
      </c>
      <c r="D16788" s="75">
        <v>63.0</v>
      </c>
      <c r="E16788" s="75">
        <v>67.3833333333333</v>
      </c>
    </row>
    <row r="16789" ht="15.75" customHeight="1">
      <c r="A16789" s="13">
        <v>42299.90625</v>
      </c>
      <c r="B16789" s="75">
        <v>62.1833333333333</v>
      </c>
      <c r="C16789" s="75">
        <v>63.8666666666667</v>
      </c>
      <c r="D16789" s="75">
        <v>63.0</v>
      </c>
      <c r="E16789" s="75">
        <v>67.1333333333333</v>
      </c>
    </row>
    <row r="16790" ht="15.75" customHeight="1">
      <c r="A16790" s="13">
        <v>42299.916666666664</v>
      </c>
      <c r="B16790" s="75">
        <v>61.9333333333333</v>
      </c>
      <c r="C16790" s="75">
        <v>63.65</v>
      </c>
      <c r="D16790" s="75">
        <v>63.0</v>
      </c>
      <c r="E16790" s="75">
        <v>67.0</v>
      </c>
    </row>
    <row r="16791" ht="15.75" customHeight="1">
      <c r="A16791" s="13">
        <v>42299.927083333336</v>
      </c>
      <c r="B16791" s="75">
        <v>61.6833333333333</v>
      </c>
      <c r="C16791" s="75">
        <v>62.9</v>
      </c>
      <c r="D16791" s="75">
        <v>63.0</v>
      </c>
      <c r="E16791" s="75">
        <v>67.0</v>
      </c>
    </row>
    <row r="16792" ht="15.75" customHeight="1">
      <c r="A16792" s="13">
        <v>42299.9375</v>
      </c>
      <c r="B16792" s="75">
        <v>61.4333333333333</v>
      </c>
      <c r="C16792" s="75">
        <v>62.15</v>
      </c>
      <c r="D16792" s="75">
        <v>63.3783783783784</v>
      </c>
      <c r="E16792" s="75">
        <v>67.0</v>
      </c>
    </row>
    <row r="16793" ht="15.75" customHeight="1">
      <c r="A16793" s="13">
        <v>42299.947916666664</v>
      </c>
      <c r="B16793" s="75">
        <v>61.1833333333333</v>
      </c>
      <c r="C16793" s="75">
        <v>61.4</v>
      </c>
      <c r="D16793" s="75">
        <v>63.7837837837838</v>
      </c>
      <c r="E16793" s="75">
        <v>67.0</v>
      </c>
    </row>
    <row r="16794" ht="15.75" customHeight="1">
      <c r="A16794" s="13">
        <v>42299.958333333336</v>
      </c>
      <c r="B16794" s="75">
        <v>60.9333333333333</v>
      </c>
      <c r="C16794" s="75">
        <v>60.8833333333333</v>
      </c>
      <c r="D16794" s="75">
        <v>64.0</v>
      </c>
      <c r="E16794" s="75">
        <v>66.65</v>
      </c>
    </row>
    <row r="16795" ht="15.75" customHeight="1">
      <c r="A16795" s="13">
        <v>42299.96875</v>
      </c>
      <c r="B16795" s="75">
        <v>60.6833333333333</v>
      </c>
      <c r="C16795" s="75">
        <v>60.6333333333333</v>
      </c>
      <c r="D16795" s="75">
        <v>64.0</v>
      </c>
      <c r="E16795" s="75">
        <v>65.9</v>
      </c>
    </row>
    <row r="16796" ht="15.75" customHeight="1">
      <c r="A16796" s="13">
        <v>42299.979166666664</v>
      </c>
      <c r="B16796" s="75">
        <v>60.4333333333333</v>
      </c>
      <c r="C16796" s="75">
        <v>60.3833333333333</v>
      </c>
      <c r="D16796" s="75">
        <v>64.0</v>
      </c>
      <c r="E16796" s="75">
        <v>65.15</v>
      </c>
    </row>
    <row r="16797" ht="15.75" customHeight="1">
      <c r="A16797" s="13">
        <v>42299.989583333336</v>
      </c>
      <c r="B16797" s="75">
        <v>60.1833333333333</v>
      </c>
      <c r="C16797" s="75">
        <v>60.1333333333333</v>
      </c>
      <c r="D16797" s="75">
        <v>64.0</v>
      </c>
      <c r="E16797" s="75">
        <v>64.4</v>
      </c>
    </row>
    <row r="16798" ht="15.75" customHeight="1">
      <c r="A16798" s="13">
        <v>42300.0</v>
      </c>
      <c r="B16798" s="75">
        <v>59.9333333333333</v>
      </c>
      <c r="C16798" s="75">
        <v>59.8833333333333</v>
      </c>
      <c r="D16798" s="75">
        <v>64.0</v>
      </c>
      <c r="E16798" s="75">
        <v>63.65</v>
      </c>
    </row>
    <row r="16799" ht="15.75" customHeight="1">
      <c r="A16799" s="13">
        <v>42300.010416666664</v>
      </c>
      <c r="B16799" s="75">
        <v>59.6833333333333</v>
      </c>
      <c r="C16799" s="75">
        <v>59.6333333333333</v>
      </c>
      <c r="D16799" s="75">
        <v>64.0</v>
      </c>
      <c r="E16799" s="75">
        <v>62.9</v>
      </c>
    </row>
    <row r="16800" ht="15.75" customHeight="1">
      <c r="A16800" s="13">
        <v>42300.020833333336</v>
      </c>
      <c r="B16800" s="75">
        <v>59.4333333333333</v>
      </c>
      <c r="C16800" s="75">
        <v>59.3833333333333</v>
      </c>
      <c r="D16800" s="75">
        <v>64.0</v>
      </c>
      <c r="E16800" s="75">
        <v>62.15</v>
      </c>
    </row>
    <row r="16801" ht="15.75" customHeight="1">
      <c r="A16801" s="13">
        <v>42300.03125</v>
      </c>
      <c r="B16801" s="75">
        <v>59.1833333333333</v>
      </c>
      <c r="C16801" s="75">
        <v>59.1333333333333</v>
      </c>
      <c r="D16801" s="75">
        <v>64.0</v>
      </c>
      <c r="E16801" s="75">
        <v>61.4</v>
      </c>
    </row>
    <row r="16802" ht="15.75" customHeight="1">
      <c r="A16802" s="13">
        <v>42300.041666666664</v>
      </c>
      <c r="B16802" s="75">
        <v>58.9333333333333</v>
      </c>
      <c r="C16802" s="75">
        <v>58.7666666666667</v>
      </c>
      <c r="D16802" s="75">
        <v>64.1166666666667</v>
      </c>
      <c r="E16802" s="75">
        <v>61.0</v>
      </c>
    </row>
    <row r="16803" ht="15.75" customHeight="1">
      <c r="A16803" s="13">
        <v>42300.052083333336</v>
      </c>
      <c r="B16803" s="75">
        <v>58.6833333333333</v>
      </c>
      <c r="C16803" s="75">
        <v>58.2666666666667</v>
      </c>
      <c r="D16803" s="75">
        <v>64.3666666666667</v>
      </c>
      <c r="E16803" s="75">
        <v>61.0</v>
      </c>
    </row>
    <row r="16804" ht="15.75" customHeight="1">
      <c r="A16804" s="13">
        <v>42300.0625</v>
      </c>
      <c r="B16804" s="75">
        <v>58.4333333333333</v>
      </c>
      <c r="C16804" s="75">
        <v>57.7666666666667</v>
      </c>
      <c r="D16804" s="75">
        <v>64.6166666666667</v>
      </c>
      <c r="E16804" s="75">
        <v>61.0</v>
      </c>
    </row>
    <row r="16805" ht="15.75" customHeight="1">
      <c r="A16805" s="13">
        <v>42300.072916666664</v>
      </c>
      <c r="B16805" s="75">
        <v>58.1833333333333</v>
      </c>
      <c r="C16805" s="75">
        <v>57.2666666666667</v>
      </c>
      <c r="D16805" s="75">
        <v>64.8666666666667</v>
      </c>
      <c r="E16805" s="75">
        <v>61.0</v>
      </c>
    </row>
    <row r="16806" ht="15.75" customHeight="1">
      <c r="A16806" s="13">
        <v>42300.083333333336</v>
      </c>
      <c r="B16806" s="75">
        <v>57.8666666666667</v>
      </c>
      <c r="C16806" s="75">
        <v>56.7666666666667</v>
      </c>
      <c r="D16806" s="75">
        <v>64.8833333333333</v>
      </c>
      <c r="E16806" s="75">
        <v>60.8833333333333</v>
      </c>
    </row>
    <row r="16807" ht="15.75" customHeight="1">
      <c r="A16807" s="13">
        <v>42300.09375</v>
      </c>
      <c r="B16807" s="75">
        <v>57.3666666666667</v>
      </c>
      <c r="C16807" s="75">
        <v>56.2666666666667</v>
      </c>
      <c r="D16807" s="75">
        <v>64.6333333333333</v>
      </c>
      <c r="E16807" s="75">
        <v>60.6333333333333</v>
      </c>
    </row>
    <row r="16808" ht="15.75" customHeight="1">
      <c r="A16808" s="13">
        <v>42300.104166666664</v>
      </c>
      <c r="B16808" s="75">
        <v>56.8666666666667</v>
      </c>
      <c r="C16808" s="75">
        <v>55.7666666666667</v>
      </c>
      <c r="D16808" s="75">
        <v>64.3833333333333</v>
      </c>
      <c r="E16808" s="75">
        <v>60.3833333333333</v>
      </c>
    </row>
    <row r="16809" ht="15.75" customHeight="1">
      <c r="A16809" s="13">
        <v>42300.114583333336</v>
      </c>
      <c r="B16809" s="75">
        <v>56.3666666666667</v>
      </c>
      <c r="C16809" s="75">
        <v>55.2666666666667</v>
      </c>
      <c r="D16809" s="75">
        <v>64.1333333333333</v>
      </c>
      <c r="E16809" s="75">
        <v>60.1333333333333</v>
      </c>
    </row>
    <row r="16810" ht="15.75" customHeight="1">
      <c r="A16810" s="13">
        <v>42300.125</v>
      </c>
      <c r="B16810" s="75">
        <v>56.0</v>
      </c>
      <c r="C16810" s="75">
        <v>55.1166666666667</v>
      </c>
      <c r="D16810" s="75">
        <v>64.0</v>
      </c>
      <c r="E16810" s="75">
        <v>59.8833333333333</v>
      </c>
    </row>
    <row r="16811" ht="15.75" customHeight="1">
      <c r="A16811" s="13">
        <v>42300.135416666664</v>
      </c>
      <c r="B16811" s="75">
        <v>56.0</v>
      </c>
      <c r="C16811" s="75">
        <v>55.3666666666667</v>
      </c>
      <c r="D16811" s="75">
        <v>64.0</v>
      </c>
      <c r="E16811" s="75">
        <v>59.6333333333333</v>
      </c>
    </row>
    <row r="16812" ht="15.75" customHeight="1">
      <c r="A16812" s="13">
        <v>42300.145833333336</v>
      </c>
      <c r="B16812" s="75">
        <v>56.0</v>
      </c>
      <c r="C16812" s="75">
        <v>55.6166666666667</v>
      </c>
      <c r="D16812" s="75">
        <v>64.0</v>
      </c>
      <c r="E16812" s="75">
        <v>59.3833333333333</v>
      </c>
    </row>
    <row r="16813" ht="15.75" customHeight="1">
      <c r="A16813" s="13">
        <v>42300.15625</v>
      </c>
      <c r="B16813" s="75">
        <v>56.0</v>
      </c>
      <c r="C16813" s="75">
        <v>55.8666666666667</v>
      </c>
      <c r="D16813" s="75">
        <v>64.0</v>
      </c>
      <c r="E16813" s="75">
        <v>59.1333333333333</v>
      </c>
    </row>
    <row r="16814" ht="15.75" customHeight="1">
      <c r="A16814" s="13">
        <v>42300.166666666664</v>
      </c>
      <c r="B16814" s="75">
        <v>56.0</v>
      </c>
      <c r="C16814" s="75">
        <v>55.8833333333333</v>
      </c>
      <c r="D16814" s="75">
        <v>64.0</v>
      </c>
      <c r="E16814" s="75">
        <v>58.7666666666667</v>
      </c>
    </row>
    <row r="16815" ht="15.75" customHeight="1">
      <c r="A16815" s="13">
        <v>42300.177083333336</v>
      </c>
      <c r="B16815" s="75">
        <v>56.0</v>
      </c>
      <c r="C16815" s="75">
        <v>55.6333333333333</v>
      </c>
      <c r="D16815" s="75">
        <v>63.8064516129032</v>
      </c>
      <c r="E16815" s="75">
        <v>58.2666666666667</v>
      </c>
    </row>
    <row r="16816" ht="15.75" customHeight="1">
      <c r="A16816" s="13">
        <v>42300.1875</v>
      </c>
      <c r="B16816" s="75">
        <v>56.0</v>
      </c>
      <c r="C16816" s="75">
        <v>55.3833333333333</v>
      </c>
      <c r="D16816" s="75">
        <v>63.3225806451613</v>
      </c>
      <c r="E16816" s="75">
        <v>57.7666666666667</v>
      </c>
    </row>
    <row r="16817" ht="15.75" customHeight="1">
      <c r="A16817" s="13">
        <v>42300.197916666664</v>
      </c>
      <c r="B16817" s="75">
        <v>56.0</v>
      </c>
      <c r="C16817" s="75">
        <v>55.1333333333333</v>
      </c>
      <c r="D16817" s="75">
        <v>63.0</v>
      </c>
      <c r="E16817" s="75">
        <v>57.2666666666667</v>
      </c>
    </row>
    <row r="16818" ht="15.75" customHeight="1">
      <c r="A16818" s="13">
        <v>42300.208333333336</v>
      </c>
      <c r="B16818" s="75">
        <v>56.0666666666667</v>
      </c>
      <c r="C16818" s="75">
        <v>55.1166666666667</v>
      </c>
      <c r="D16818" s="75">
        <v>62.0</v>
      </c>
      <c r="E16818" s="75">
        <v>57.0</v>
      </c>
    </row>
    <row r="16819" ht="15.75" customHeight="1">
      <c r="A16819" s="13">
        <v>42300.21875</v>
      </c>
      <c r="B16819" s="75">
        <v>56.3166666666667</v>
      </c>
      <c r="C16819" s="75">
        <v>55.3666666666667</v>
      </c>
      <c r="D16819" s="75">
        <v>62.0</v>
      </c>
      <c r="E16819" s="75">
        <v>57.0</v>
      </c>
    </row>
    <row r="16820" ht="15.75" customHeight="1">
      <c r="A16820" s="13">
        <v>42300.229166666664</v>
      </c>
      <c r="B16820" s="75">
        <v>56.5666666666667</v>
      </c>
      <c r="C16820" s="75">
        <v>55.6166666666667</v>
      </c>
      <c r="D16820" s="75">
        <v>62.3913043478261</v>
      </c>
      <c r="E16820" s="75">
        <v>57.0</v>
      </c>
    </row>
    <row r="16821" ht="15.75" customHeight="1">
      <c r="A16821" s="13">
        <v>42300.239583333336</v>
      </c>
      <c r="B16821" s="75">
        <v>56.8166666666667</v>
      </c>
      <c r="C16821" s="75">
        <v>55.8666666666667</v>
      </c>
      <c r="D16821" s="75">
        <v>63.0</v>
      </c>
      <c r="E16821" s="75">
        <v>57.0</v>
      </c>
    </row>
    <row r="16822" ht="15.75" customHeight="1">
      <c r="A16822" s="13">
        <v>42300.25</v>
      </c>
      <c r="B16822" s="75">
        <v>57.0</v>
      </c>
      <c r="C16822" s="75">
        <v>56.1166666666667</v>
      </c>
      <c r="D16822" s="75">
        <v>63.0</v>
      </c>
      <c r="E16822" s="75">
        <v>57.35</v>
      </c>
    </row>
    <row r="16823" ht="15.75" customHeight="1">
      <c r="A16823" s="13">
        <v>42300.260416666664</v>
      </c>
      <c r="B16823" s="75">
        <v>57.0</v>
      </c>
      <c r="C16823" s="75">
        <v>56.3666666666667</v>
      </c>
      <c r="D16823" s="75">
        <v>62.0</v>
      </c>
      <c r="E16823" s="75">
        <v>58.1</v>
      </c>
    </row>
    <row r="16824" ht="15.75" customHeight="1">
      <c r="A16824" s="13">
        <v>42300.270833333336</v>
      </c>
      <c r="B16824" s="75">
        <v>57.0</v>
      </c>
      <c r="C16824" s="75">
        <v>56.6166666666667</v>
      </c>
      <c r="D16824" s="75">
        <v>62.0</v>
      </c>
      <c r="E16824" s="75">
        <v>58.85</v>
      </c>
    </row>
    <row r="16825" ht="15.75" customHeight="1">
      <c r="A16825" s="13">
        <v>42300.28125</v>
      </c>
      <c r="B16825" s="75">
        <v>57.0</v>
      </c>
      <c r="C16825" s="75">
        <v>56.8666666666667</v>
      </c>
      <c r="D16825" s="75">
        <v>62.0</v>
      </c>
      <c r="E16825" s="75">
        <v>59.6</v>
      </c>
    </row>
    <row r="16826" ht="15.75" customHeight="1">
      <c r="A16826" s="13">
        <v>42300.291666666664</v>
      </c>
      <c r="B16826" s="75">
        <v>58.0666666666667</v>
      </c>
      <c r="C16826" s="75">
        <v>57.4666666666667</v>
      </c>
      <c r="D16826" s="75">
        <v>62.1166666666667</v>
      </c>
      <c r="E16826" s="75">
        <v>60.35</v>
      </c>
    </row>
    <row r="16827" ht="15.75" customHeight="1">
      <c r="A16827" s="13">
        <v>42300.302083333336</v>
      </c>
      <c r="B16827" s="75">
        <v>58.3166666666667</v>
      </c>
      <c r="C16827" s="75">
        <v>58.4666666666667</v>
      </c>
      <c r="D16827" s="75">
        <v>62.3666666666667</v>
      </c>
      <c r="E16827" s="75">
        <v>61.1</v>
      </c>
    </row>
    <row r="16828" ht="15.75" customHeight="1">
      <c r="A16828" s="13">
        <v>42300.3125</v>
      </c>
      <c r="B16828" s="75">
        <v>58.5666666666667</v>
      </c>
      <c r="C16828" s="75">
        <v>59.4666666666667</v>
      </c>
      <c r="D16828" s="75">
        <v>62.6166666666667</v>
      </c>
      <c r="E16828" s="75">
        <v>61.85</v>
      </c>
    </row>
    <row r="16829" ht="15.75" customHeight="1">
      <c r="A16829" s="13">
        <v>42300.322916666664</v>
      </c>
      <c r="B16829" s="75">
        <v>58.8166666666667</v>
      </c>
      <c r="C16829" s="75">
        <v>60.4666666666667</v>
      </c>
      <c r="D16829" s="75">
        <v>62.8666666666667</v>
      </c>
      <c r="E16829" s="75">
        <v>62.6</v>
      </c>
    </row>
    <row r="16830" ht="15.75" customHeight="1">
      <c r="A16830" s="13">
        <v>42300.333333333336</v>
      </c>
      <c r="B16830" s="75">
        <v>59.0666666666667</v>
      </c>
      <c r="C16830" s="75">
        <v>61.7</v>
      </c>
      <c r="D16830" s="75">
        <v>63.0</v>
      </c>
      <c r="E16830" s="75">
        <v>63.35</v>
      </c>
    </row>
    <row r="16831" ht="15.75" customHeight="1">
      <c r="A16831" s="13">
        <v>42300.34375</v>
      </c>
      <c r="B16831" s="75">
        <v>59.3166666666667</v>
      </c>
      <c r="C16831" s="75">
        <v>63.2</v>
      </c>
      <c r="D16831" s="75">
        <v>63.0</v>
      </c>
      <c r="E16831" s="75">
        <v>64.1</v>
      </c>
    </row>
    <row r="16832" ht="15.75" customHeight="1">
      <c r="A16832" s="13">
        <v>42300.354166666664</v>
      </c>
      <c r="B16832" s="75">
        <v>59.5666666666667</v>
      </c>
      <c r="C16832" s="75">
        <v>64.7</v>
      </c>
      <c r="D16832" s="75">
        <v>63.0</v>
      </c>
      <c r="E16832" s="75">
        <v>64.85</v>
      </c>
    </row>
    <row r="16833" ht="15.75" customHeight="1">
      <c r="A16833" s="13">
        <v>42300.364583333336</v>
      </c>
      <c r="B16833" s="75">
        <v>59.8166666666667</v>
      </c>
      <c r="C16833" s="75">
        <v>66.2</v>
      </c>
      <c r="D16833" s="75">
        <v>63.0</v>
      </c>
      <c r="E16833" s="75">
        <v>65.6</v>
      </c>
    </row>
    <row r="16834" ht="15.75" customHeight="1">
      <c r="A16834" s="13">
        <v>42300.375</v>
      </c>
      <c r="B16834" s="75">
        <v>60.2666666666667</v>
      </c>
      <c r="C16834" s="75">
        <v>67.2333333333333</v>
      </c>
      <c r="D16834" s="75">
        <v>63.1206896551724</v>
      </c>
      <c r="E16834" s="75">
        <v>66.5833333333333</v>
      </c>
    </row>
    <row r="16835" ht="15.75" customHeight="1">
      <c r="A16835" s="13">
        <v>42300.385416666664</v>
      </c>
      <c r="B16835" s="75">
        <v>61.2666666666667</v>
      </c>
      <c r="C16835" s="75">
        <v>67.7333333333333</v>
      </c>
      <c r="D16835" s="75">
        <v>63.3793103448276</v>
      </c>
      <c r="E16835" s="75">
        <v>67.8333333333333</v>
      </c>
    </row>
    <row r="16836" ht="15.75" customHeight="1">
      <c r="A16836" s="13">
        <v>42300.395833333336</v>
      </c>
      <c r="B16836" s="75">
        <v>62.2666666666667</v>
      </c>
      <c r="C16836" s="75">
        <v>68.2333333333333</v>
      </c>
      <c r="D16836" s="75">
        <v>63.6379310344828</v>
      </c>
      <c r="E16836" s="75">
        <v>69.0833333333333</v>
      </c>
    </row>
    <row r="16837" ht="15.75" customHeight="1">
      <c r="A16837" s="13">
        <v>42300.40625</v>
      </c>
      <c r="B16837" s="75">
        <v>63.2666666666667</v>
      </c>
      <c r="C16837" s="75">
        <v>68.7333333333333</v>
      </c>
      <c r="D16837" s="75">
        <v>63.8965517241379</v>
      </c>
      <c r="E16837" s="75">
        <v>70.3333333333333</v>
      </c>
    </row>
    <row r="16838" ht="15.75" customHeight="1">
      <c r="A16838" s="13">
        <v>42300.416666666664</v>
      </c>
      <c r="B16838" s="75">
        <v>64.2</v>
      </c>
      <c r="C16838" s="75">
        <v>69.35</v>
      </c>
      <c r="D16838" s="75">
        <v>64.0</v>
      </c>
      <c r="E16838" s="75">
        <v>71.35</v>
      </c>
    </row>
    <row r="16839" ht="15.75" customHeight="1">
      <c r="A16839" s="13">
        <v>42300.427083333336</v>
      </c>
      <c r="B16839" s="75">
        <v>64.95</v>
      </c>
      <c r="C16839" s="75">
        <v>70.1</v>
      </c>
      <c r="D16839" s="75">
        <v>64.0</v>
      </c>
      <c r="E16839" s="75">
        <v>72.1</v>
      </c>
    </row>
    <row r="16840" ht="15.75" customHeight="1">
      <c r="A16840" s="13">
        <v>42300.4375</v>
      </c>
      <c r="B16840" s="75">
        <v>65.7</v>
      </c>
      <c r="C16840" s="75">
        <v>70.85</v>
      </c>
      <c r="D16840" s="75">
        <v>64.0</v>
      </c>
      <c r="E16840" s="75">
        <v>72.85</v>
      </c>
    </row>
    <row r="16841" ht="15.75" customHeight="1">
      <c r="A16841" s="13">
        <v>42300.447916666664</v>
      </c>
      <c r="B16841" s="75">
        <v>66.45</v>
      </c>
      <c r="C16841" s="75">
        <v>71.6</v>
      </c>
      <c r="D16841" s="75">
        <v>63.8888888888889</v>
      </c>
      <c r="E16841" s="75">
        <v>73.6</v>
      </c>
    </row>
    <row r="16842" ht="15.75" customHeight="1">
      <c r="A16842" s="13">
        <v>42300.458333333336</v>
      </c>
      <c r="B16842" s="75">
        <v>67.0</v>
      </c>
      <c r="C16842" s="75">
        <v>72.1166666666667</v>
      </c>
      <c r="D16842" s="75">
        <v>63.2413793103448</v>
      </c>
      <c r="E16842" s="75">
        <v>74.35</v>
      </c>
    </row>
    <row r="16843" ht="15.75" customHeight="1">
      <c r="A16843" s="13">
        <v>42300.46875</v>
      </c>
      <c r="B16843" s="75">
        <v>67.0</v>
      </c>
      <c r="C16843" s="75">
        <v>72.3666666666667</v>
      </c>
      <c r="D16843" s="75">
        <v>63.7586206896552</v>
      </c>
      <c r="E16843" s="75">
        <v>75.1</v>
      </c>
    </row>
    <row r="16844" ht="15.75" customHeight="1">
      <c r="A16844" s="13">
        <v>42300.479166666664</v>
      </c>
      <c r="B16844" s="75">
        <v>67.0</v>
      </c>
      <c r="C16844" s="75">
        <v>72.6166666666667</v>
      </c>
      <c r="D16844" s="75">
        <v>64.8</v>
      </c>
      <c r="E16844" s="75">
        <v>75.85</v>
      </c>
    </row>
    <row r="16845" ht="15.75" customHeight="1">
      <c r="A16845" s="13">
        <v>42300.489583333336</v>
      </c>
      <c r="B16845" s="75">
        <v>67.0</v>
      </c>
      <c r="C16845" s="75">
        <v>72.8666666666667</v>
      </c>
      <c r="D16845" s="75">
        <v>65.0</v>
      </c>
      <c r="E16845" s="75">
        <v>76.6</v>
      </c>
    </row>
    <row r="16846" ht="15.75" customHeight="1">
      <c r="A16846" s="13">
        <v>42300.5</v>
      </c>
      <c r="B16846" s="75">
        <v>67.0666666666667</v>
      </c>
      <c r="C16846" s="75">
        <v>73.1166666666667</v>
      </c>
      <c r="D16846" s="75">
        <v>65.0</v>
      </c>
      <c r="E16846" s="75">
        <v>77.35</v>
      </c>
    </row>
    <row r="16847" ht="15.75" customHeight="1">
      <c r="A16847" s="13">
        <v>42300.510416666664</v>
      </c>
      <c r="B16847" s="75">
        <v>67.3166666666667</v>
      </c>
      <c r="C16847" s="75">
        <v>73.3666666666667</v>
      </c>
      <c r="D16847" s="75">
        <v>65.0</v>
      </c>
      <c r="E16847" s="75">
        <v>78.1</v>
      </c>
    </row>
    <row r="16848" ht="15.75" customHeight="1">
      <c r="A16848" s="13">
        <v>42300.520833333336</v>
      </c>
      <c r="B16848" s="75">
        <v>67.5666666666667</v>
      </c>
      <c r="C16848" s="75">
        <v>73.6166666666667</v>
      </c>
      <c r="D16848" s="75">
        <v>65.5263157894737</v>
      </c>
      <c r="E16848" s="75">
        <v>78.85</v>
      </c>
    </row>
    <row r="16849" ht="15.75" customHeight="1">
      <c r="A16849" s="13">
        <v>42300.53125</v>
      </c>
      <c r="B16849" s="75">
        <v>67.8166666666667</v>
      </c>
      <c r="C16849" s="75">
        <v>73.8666666666667</v>
      </c>
      <c r="D16849" s="75">
        <v>66.8571428571429</v>
      </c>
      <c r="E16849" s="75">
        <v>79.6</v>
      </c>
    </row>
    <row r="16850" ht="15.75" customHeight="1">
      <c r="A16850" s="13">
        <v>42300.541666666664</v>
      </c>
      <c r="B16850" s="75">
        <v>68.0</v>
      </c>
      <c r="C16850" s="75">
        <v>74.2333333333333</v>
      </c>
      <c r="D16850" s="75">
        <v>67.1166666666667</v>
      </c>
      <c r="E16850" s="75">
        <v>80.1166666666667</v>
      </c>
    </row>
    <row r="16851" ht="15.75" customHeight="1">
      <c r="A16851" s="13">
        <v>42300.552083333336</v>
      </c>
      <c r="B16851" s="75">
        <v>68.0</v>
      </c>
      <c r="C16851" s="75">
        <v>74.7333333333333</v>
      </c>
      <c r="D16851" s="75">
        <v>67.3666666666667</v>
      </c>
      <c r="E16851" s="75">
        <v>80.3666666666667</v>
      </c>
    </row>
    <row r="16852" ht="15.75" customHeight="1">
      <c r="A16852" s="13">
        <v>42300.5625</v>
      </c>
      <c r="B16852" s="75">
        <v>68.0</v>
      </c>
      <c r="C16852" s="75">
        <v>75.2333333333333</v>
      </c>
      <c r="D16852" s="75">
        <v>67.6166666666667</v>
      </c>
      <c r="E16852" s="75">
        <v>80.6166666666667</v>
      </c>
    </row>
    <row r="16853" ht="15.75" customHeight="1">
      <c r="A16853" s="13">
        <v>42300.572916666664</v>
      </c>
      <c r="B16853" s="75">
        <v>68.0</v>
      </c>
      <c r="C16853" s="75">
        <v>75.7333333333333</v>
      </c>
      <c r="D16853" s="75">
        <v>67.8666666666667</v>
      </c>
      <c r="E16853" s="75">
        <v>80.8666666666667</v>
      </c>
    </row>
    <row r="16854" ht="15.75" customHeight="1">
      <c r="A16854" s="13">
        <v>42300.583333333336</v>
      </c>
      <c r="B16854" s="75">
        <v>68.0</v>
      </c>
      <c r="C16854" s="75">
        <v>76.2333333333333</v>
      </c>
      <c r="D16854" s="75">
        <v>68.0</v>
      </c>
      <c r="E16854" s="75">
        <v>81.2333333333333</v>
      </c>
    </row>
    <row r="16855" ht="15.75" customHeight="1">
      <c r="A16855" s="13">
        <v>42300.59375</v>
      </c>
      <c r="B16855" s="75">
        <v>68.0</v>
      </c>
      <c r="C16855" s="75">
        <v>76.7333333333333</v>
      </c>
      <c r="D16855" s="75">
        <v>68.1904761904762</v>
      </c>
      <c r="E16855" s="75">
        <v>81.7333333333333</v>
      </c>
    </row>
    <row r="16856" ht="15.75" customHeight="1">
      <c r="A16856" s="13">
        <v>42300.604166666664</v>
      </c>
      <c r="B16856" s="75">
        <v>68.0</v>
      </c>
      <c r="C16856" s="75">
        <v>77.2333333333333</v>
      </c>
      <c r="D16856" s="75">
        <v>68.9047619047619</v>
      </c>
      <c r="E16856" s="75">
        <v>82.2333333333333</v>
      </c>
    </row>
    <row r="16857" ht="15.75" customHeight="1">
      <c r="A16857" s="13">
        <v>42300.614583333336</v>
      </c>
      <c r="B16857" s="75">
        <v>68.0</v>
      </c>
      <c r="C16857" s="75">
        <v>77.7333333333333</v>
      </c>
      <c r="D16857" s="75">
        <v>69.6190476190476</v>
      </c>
      <c r="E16857" s="75">
        <v>82.7333333333333</v>
      </c>
    </row>
    <row r="16858" ht="15.75" customHeight="1">
      <c r="A16858" s="13">
        <v>42300.625</v>
      </c>
      <c r="B16858" s="75">
        <v>67.8666666666667</v>
      </c>
      <c r="C16858" s="75">
        <v>77.7666666666667</v>
      </c>
      <c r="D16858" s="75">
        <v>70.0</v>
      </c>
      <c r="E16858" s="75">
        <v>82.8833333333333</v>
      </c>
    </row>
    <row r="16859" ht="15.75" customHeight="1">
      <c r="A16859" s="13">
        <v>42300.635416666664</v>
      </c>
      <c r="B16859" s="75">
        <v>67.3666666666667</v>
      </c>
      <c r="C16859" s="75">
        <v>77.2666666666667</v>
      </c>
      <c r="D16859" s="75">
        <v>70.0</v>
      </c>
      <c r="E16859" s="75">
        <v>82.6333333333333</v>
      </c>
    </row>
    <row r="16860" ht="15.75" customHeight="1">
      <c r="A16860" s="13">
        <v>42300.645833333336</v>
      </c>
      <c r="B16860" s="75">
        <v>66.8666666666667</v>
      </c>
      <c r="C16860" s="75">
        <v>76.7666666666667</v>
      </c>
      <c r="D16860" s="75">
        <v>70.0</v>
      </c>
      <c r="E16860" s="75">
        <v>82.3833333333333</v>
      </c>
    </row>
    <row r="16861" ht="15.75" customHeight="1">
      <c r="A16861" s="13">
        <v>42300.65625</v>
      </c>
      <c r="B16861" s="75">
        <v>66.3666666666667</v>
      </c>
      <c r="C16861" s="75">
        <v>76.2666666666667</v>
      </c>
      <c r="D16861" s="75">
        <v>70.3846153846154</v>
      </c>
      <c r="E16861" s="75">
        <v>82.1333333333333</v>
      </c>
    </row>
    <row r="16862" ht="15.75" customHeight="1">
      <c r="A16862" s="13">
        <v>42300.666666666664</v>
      </c>
      <c r="B16862" s="75">
        <v>66.0666666666667</v>
      </c>
      <c r="C16862" s="75">
        <v>75.65</v>
      </c>
      <c r="D16862" s="75">
        <v>70.7666666666667</v>
      </c>
      <c r="E16862" s="75">
        <v>81.8833333333333</v>
      </c>
    </row>
    <row r="16863" ht="15.75" customHeight="1">
      <c r="A16863" s="13">
        <v>42300.677083333336</v>
      </c>
      <c r="B16863" s="75">
        <v>66.3166666666667</v>
      </c>
      <c r="C16863" s="75">
        <v>74.9</v>
      </c>
      <c r="D16863" s="75">
        <v>70.2666666666667</v>
      </c>
      <c r="E16863" s="75">
        <v>81.6333333333333</v>
      </c>
    </row>
    <row r="16864" ht="15.75" customHeight="1">
      <c r="A16864" s="13">
        <v>42300.6875</v>
      </c>
      <c r="B16864" s="75">
        <v>66.5666666666667</v>
      </c>
      <c r="C16864" s="75">
        <v>74.15</v>
      </c>
      <c r="D16864" s="75">
        <v>69.7666666666667</v>
      </c>
      <c r="E16864" s="75">
        <v>81.3833333333333</v>
      </c>
    </row>
    <row r="16865" ht="15.75" customHeight="1">
      <c r="A16865" s="13">
        <v>42300.697916666664</v>
      </c>
      <c r="B16865" s="75">
        <v>66.8166666666667</v>
      </c>
      <c r="C16865" s="75">
        <v>73.4</v>
      </c>
      <c r="D16865" s="75">
        <v>69.2666666666667</v>
      </c>
      <c r="E16865" s="75">
        <v>81.1333333333333</v>
      </c>
    </row>
    <row r="16866" ht="15.75" customHeight="1">
      <c r="A16866" s="13">
        <v>42300.708333333336</v>
      </c>
      <c r="B16866" s="75">
        <v>66.8</v>
      </c>
      <c r="C16866" s="75">
        <v>72.4166666666667</v>
      </c>
      <c r="D16866" s="75">
        <v>69.0</v>
      </c>
      <c r="E16866" s="75">
        <v>80.5333333333333</v>
      </c>
    </row>
    <row r="16867" ht="15.75" customHeight="1">
      <c r="A16867" s="13">
        <v>42300.71875</v>
      </c>
      <c r="B16867" s="75">
        <v>66.05</v>
      </c>
      <c r="C16867" s="75">
        <v>71.1666666666667</v>
      </c>
      <c r="D16867" s="75">
        <v>69.0</v>
      </c>
      <c r="E16867" s="75">
        <v>79.5333333333333</v>
      </c>
    </row>
    <row r="16868" ht="15.75" customHeight="1">
      <c r="A16868" s="13">
        <v>42300.729166666664</v>
      </c>
      <c r="B16868" s="75">
        <v>65.3</v>
      </c>
      <c r="C16868" s="75">
        <v>69.9166666666667</v>
      </c>
      <c r="D16868" s="75">
        <v>69.0</v>
      </c>
      <c r="E16868" s="75">
        <v>78.5333333333333</v>
      </c>
    </row>
    <row r="16869" ht="15.75" customHeight="1">
      <c r="A16869" s="13">
        <v>42300.739583333336</v>
      </c>
      <c r="B16869" s="75">
        <v>64.55</v>
      </c>
      <c r="C16869" s="75">
        <v>68.6666666666667</v>
      </c>
      <c r="D16869" s="75">
        <v>69.0</v>
      </c>
      <c r="E16869" s="75">
        <v>77.5333333333333</v>
      </c>
    </row>
    <row r="16870" ht="15.75" customHeight="1">
      <c r="A16870" s="13">
        <v>42300.75</v>
      </c>
      <c r="B16870" s="75">
        <v>63.8</v>
      </c>
      <c r="C16870" s="75">
        <v>68.0</v>
      </c>
      <c r="D16870" s="75">
        <v>68.3</v>
      </c>
      <c r="E16870" s="75">
        <v>76.7666666666667</v>
      </c>
    </row>
    <row r="16871" ht="15.75" customHeight="1">
      <c r="A16871" s="13">
        <v>42300.760416666664</v>
      </c>
      <c r="B16871" s="75">
        <v>63.05</v>
      </c>
      <c r="C16871" s="75">
        <v>68.0</v>
      </c>
      <c r="D16871" s="75">
        <v>66.95</v>
      </c>
      <c r="E16871" s="75">
        <v>76.2666666666667</v>
      </c>
    </row>
    <row r="16872" ht="15.75" customHeight="1">
      <c r="A16872" s="13">
        <v>42300.770833333336</v>
      </c>
      <c r="B16872" s="75">
        <v>62.3</v>
      </c>
      <c r="C16872" s="75">
        <v>68.0</v>
      </c>
      <c r="D16872" s="75">
        <v>66.575</v>
      </c>
      <c r="E16872" s="75">
        <v>75.7666666666667</v>
      </c>
    </row>
    <row r="16873" ht="15.75" customHeight="1">
      <c r="A16873" s="13">
        <v>42300.78125</v>
      </c>
      <c r="B16873" s="75">
        <v>61.55</v>
      </c>
      <c r="C16873" s="75">
        <v>68.0</v>
      </c>
      <c r="D16873" s="75">
        <v>66.2</v>
      </c>
      <c r="E16873" s="75">
        <v>75.2666666666667</v>
      </c>
    </row>
    <row r="16874" ht="15.75" customHeight="1">
      <c r="A16874" s="13">
        <v>42300.791666666664</v>
      </c>
      <c r="B16874" s="75">
        <v>60.9333333333333</v>
      </c>
      <c r="C16874" s="75">
        <v>67.7666666666667</v>
      </c>
      <c r="D16874" s="75">
        <v>66.0</v>
      </c>
      <c r="E16874" s="75">
        <v>74.7666666666667</v>
      </c>
    </row>
    <row r="16875" ht="15.75" customHeight="1">
      <c r="A16875" s="13">
        <v>42300.802083333336</v>
      </c>
      <c r="B16875" s="75">
        <v>60.6833333333333</v>
      </c>
      <c r="C16875" s="75">
        <v>67.2666666666667</v>
      </c>
      <c r="D16875" s="75">
        <v>66.0</v>
      </c>
      <c r="E16875" s="75">
        <v>74.2666666666667</v>
      </c>
    </row>
    <row r="16876" ht="15.75" customHeight="1">
      <c r="A16876" s="13">
        <v>42300.8125</v>
      </c>
      <c r="B16876" s="75">
        <v>60.4333333333333</v>
      </c>
      <c r="C16876" s="75">
        <v>66.7666666666667</v>
      </c>
      <c r="D16876" s="75">
        <v>66.0</v>
      </c>
      <c r="E16876" s="75">
        <v>73.7666666666667</v>
      </c>
    </row>
    <row r="16877" ht="15.75" customHeight="1">
      <c r="A16877" s="13">
        <v>42300.822916666664</v>
      </c>
      <c r="B16877" s="75">
        <v>60.1833333333333</v>
      </c>
      <c r="C16877" s="75">
        <v>66.2666666666667</v>
      </c>
      <c r="D16877" s="75">
        <v>66.0</v>
      </c>
      <c r="E16877" s="75">
        <v>73.2666666666667</v>
      </c>
    </row>
    <row r="16878" ht="15.75" customHeight="1">
      <c r="A16878" s="13">
        <v>42300.833333333336</v>
      </c>
      <c r="B16878" s="75">
        <v>59.9333333333333</v>
      </c>
      <c r="C16878" s="75">
        <v>65.8833333333333</v>
      </c>
      <c r="D16878" s="75">
        <v>65.6818181818182</v>
      </c>
      <c r="E16878" s="75">
        <v>72.8833333333333</v>
      </c>
    </row>
    <row r="16879" ht="15.75" customHeight="1">
      <c r="A16879" s="13">
        <v>42300.84375</v>
      </c>
      <c r="B16879" s="75">
        <v>59.6833333333333</v>
      </c>
      <c r="C16879" s="75">
        <v>65.6333333333333</v>
      </c>
      <c r="D16879" s="75">
        <v>65.0</v>
      </c>
      <c r="E16879" s="75">
        <v>72.6333333333333</v>
      </c>
    </row>
    <row r="16880" ht="15.75" customHeight="1">
      <c r="A16880" s="13">
        <v>42300.854166666664</v>
      </c>
      <c r="B16880" s="75">
        <v>59.4333333333333</v>
      </c>
      <c r="C16880" s="75">
        <v>65.3833333333333</v>
      </c>
      <c r="D16880" s="75">
        <v>65.0416666666667</v>
      </c>
      <c r="E16880" s="75">
        <v>72.3833333333333</v>
      </c>
    </row>
    <row r="16881" ht="15.75" customHeight="1">
      <c r="A16881" s="13">
        <v>42300.864583333336</v>
      </c>
      <c r="B16881" s="75">
        <v>59.1833333333333</v>
      </c>
      <c r="C16881" s="75">
        <v>65.1333333333333</v>
      </c>
      <c r="D16881" s="75">
        <v>65.6666666666667</v>
      </c>
      <c r="E16881" s="75">
        <v>72.1333333333333</v>
      </c>
    </row>
    <row r="16882" ht="15.75" customHeight="1">
      <c r="A16882" s="13">
        <v>42300.875</v>
      </c>
      <c r="B16882" s="75">
        <v>59.0</v>
      </c>
      <c r="C16882" s="75">
        <v>64.7666666666667</v>
      </c>
      <c r="D16882" s="75">
        <v>65.16</v>
      </c>
      <c r="E16882" s="75">
        <v>71.65</v>
      </c>
    </row>
    <row r="16883" ht="15.75" customHeight="1">
      <c r="A16883" s="13">
        <v>42300.885416666664</v>
      </c>
      <c r="B16883" s="75">
        <v>59.0</v>
      </c>
      <c r="C16883" s="75">
        <v>64.2666666666667</v>
      </c>
      <c r="D16883" s="75">
        <v>63.36</v>
      </c>
      <c r="E16883" s="75">
        <v>70.9</v>
      </c>
    </row>
    <row r="16884" ht="15.75" customHeight="1">
      <c r="A16884" s="13">
        <v>42300.895833333336</v>
      </c>
      <c r="B16884" s="75">
        <v>59.0</v>
      </c>
      <c r="C16884" s="75">
        <v>63.7666666666667</v>
      </c>
      <c r="D16884" s="75">
        <v>63.0</v>
      </c>
      <c r="E16884" s="75">
        <v>70.15</v>
      </c>
    </row>
    <row r="16885" ht="15.75" customHeight="1">
      <c r="A16885" s="13">
        <v>42300.90625</v>
      </c>
      <c r="B16885" s="75">
        <v>59.0</v>
      </c>
      <c r="C16885" s="75">
        <v>63.2666666666667</v>
      </c>
      <c r="D16885" s="75">
        <v>63.0</v>
      </c>
      <c r="E16885" s="75">
        <v>69.4</v>
      </c>
    </row>
    <row r="16886" ht="15.75" customHeight="1">
      <c r="A16886" s="13">
        <v>42300.916666666664</v>
      </c>
      <c r="B16886" s="75">
        <v>58.9333333333333</v>
      </c>
      <c r="C16886" s="75">
        <v>62.7666666666667</v>
      </c>
      <c r="D16886" s="75">
        <v>62.8833333333333</v>
      </c>
      <c r="E16886" s="75">
        <v>68.5333333333333</v>
      </c>
    </row>
    <row r="16887" ht="15.75" customHeight="1">
      <c r="A16887" s="13">
        <v>42300.927083333336</v>
      </c>
      <c r="B16887" s="75">
        <v>58.6833333333333</v>
      </c>
      <c r="C16887" s="75">
        <v>62.2666666666667</v>
      </c>
      <c r="D16887" s="75">
        <v>62.6333333333333</v>
      </c>
      <c r="E16887" s="75">
        <v>67.5333333333333</v>
      </c>
    </row>
    <row r="16888" ht="15.75" customHeight="1">
      <c r="A16888" s="13">
        <v>42300.9375</v>
      </c>
      <c r="B16888" s="75">
        <v>58.4333333333333</v>
      </c>
      <c r="C16888" s="75">
        <v>61.7666666666667</v>
      </c>
      <c r="D16888" s="75">
        <v>62.3833333333333</v>
      </c>
      <c r="E16888" s="75">
        <v>66.5333333333333</v>
      </c>
    </row>
    <row r="16889" ht="15.75" customHeight="1">
      <c r="A16889" s="13">
        <v>42300.947916666664</v>
      </c>
      <c r="B16889" s="75">
        <v>58.1833333333333</v>
      </c>
      <c r="C16889" s="75">
        <v>61.2666666666667</v>
      </c>
      <c r="D16889" s="75">
        <v>62.1333333333333</v>
      </c>
      <c r="E16889" s="75">
        <v>65.5333333333333</v>
      </c>
    </row>
    <row r="16890" ht="15.75" customHeight="1">
      <c r="A16890" s="13">
        <v>42300.958333333336</v>
      </c>
      <c r="B16890" s="75">
        <v>57.9333333333333</v>
      </c>
      <c r="C16890" s="75">
        <v>60.65</v>
      </c>
      <c r="D16890" s="75">
        <v>61.8833333333333</v>
      </c>
      <c r="E16890" s="75">
        <v>65.0</v>
      </c>
    </row>
    <row r="16891" ht="15.75" customHeight="1">
      <c r="A16891" s="13">
        <v>42300.96875</v>
      </c>
      <c r="B16891" s="75">
        <v>57.6833333333333</v>
      </c>
      <c r="C16891" s="75">
        <v>59.9</v>
      </c>
      <c r="D16891" s="75">
        <v>61.6333333333333</v>
      </c>
      <c r="E16891" s="75">
        <v>65.0</v>
      </c>
    </row>
    <row r="16892" ht="15.75" customHeight="1">
      <c r="A16892" s="13">
        <v>42300.979166666664</v>
      </c>
      <c r="B16892" s="75">
        <v>57.4333333333333</v>
      </c>
      <c r="C16892" s="75">
        <v>59.15</v>
      </c>
      <c r="D16892" s="75">
        <v>61.3833333333333</v>
      </c>
      <c r="E16892" s="75">
        <v>65.0</v>
      </c>
    </row>
    <row r="16893" ht="15.75" customHeight="1">
      <c r="A16893" s="13">
        <v>42300.989583333336</v>
      </c>
      <c r="B16893" s="75">
        <v>57.1833333333333</v>
      </c>
      <c r="C16893" s="75">
        <v>58.4</v>
      </c>
      <c r="D16893" s="75">
        <v>61.1333333333333</v>
      </c>
      <c r="E16893" s="75">
        <v>65.0</v>
      </c>
    </row>
    <row r="16894" ht="15.75" customHeight="1">
      <c r="A16894" s="13">
        <v>42301.0</v>
      </c>
      <c r="B16894" s="75">
        <v>57.0</v>
      </c>
      <c r="C16894" s="75">
        <v>58.0</v>
      </c>
      <c r="D16894" s="75">
        <v>61.1555555555556</v>
      </c>
      <c r="E16894" s="75">
        <v>64.7666666666667</v>
      </c>
    </row>
    <row r="16895" ht="15.75" customHeight="1">
      <c r="A16895" s="13">
        <v>42301.010416666664</v>
      </c>
      <c r="B16895" s="75">
        <v>57.0</v>
      </c>
      <c r="C16895" s="75">
        <v>58.0</v>
      </c>
      <c r="D16895" s="75">
        <v>61.4888888888889</v>
      </c>
      <c r="E16895" s="75">
        <v>64.2666666666667</v>
      </c>
    </row>
    <row r="16896" ht="15.75" customHeight="1">
      <c r="A16896" s="13">
        <v>42301.020833333336</v>
      </c>
      <c r="B16896" s="75">
        <v>57.0</v>
      </c>
      <c r="C16896" s="75">
        <v>58.0</v>
      </c>
      <c r="D16896" s="75">
        <v>61.8222222222222</v>
      </c>
      <c r="E16896" s="75">
        <v>63.7666666666667</v>
      </c>
    </row>
    <row r="16897" ht="15.75" customHeight="1">
      <c r="A16897" s="13">
        <v>42301.03125</v>
      </c>
      <c r="B16897" s="75">
        <v>57.0</v>
      </c>
      <c r="C16897" s="75">
        <v>58.0</v>
      </c>
      <c r="D16897" s="75">
        <v>62.0</v>
      </c>
      <c r="E16897" s="75">
        <v>63.2666666666667</v>
      </c>
    </row>
    <row r="16898" ht="15.75" customHeight="1">
      <c r="A16898" s="13">
        <v>42301.041666666664</v>
      </c>
      <c r="B16898" s="75">
        <v>56.9333333333333</v>
      </c>
      <c r="C16898" s="75">
        <v>57.8833333333333</v>
      </c>
      <c r="D16898" s="75">
        <v>61.8833333333333</v>
      </c>
      <c r="E16898" s="75">
        <v>62.65</v>
      </c>
    </row>
    <row r="16899" ht="15.75" customHeight="1">
      <c r="A16899" s="13">
        <v>42301.052083333336</v>
      </c>
      <c r="B16899" s="75">
        <v>56.6833333333333</v>
      </c>
      <c r="C16899" s="75">
        <v>57.6333333333333</v>
      </c>
      <c r="D16899" s="75">
        <v>61.6333333333333</v>
      </c>
      <c r="E16899" s="75">
        <v>61.9</v>
      </c>
    </row>
    <row r="16900" ht="15.75" customHeight="1">
      <c r="A16900" s="13">
        <v>42301.0625</v>
      </c>
      <c r="B16900" s="75">
        <v>56.4333333333333</v>
      </c>
      <c r="C16900" s="75">
        <v>57.3833333333333</v>
      </c>
      <c r="D16900" s="75">
        <v>61.3833333333333</v>
      </c>
      <c r="E16900" s="75">
        <v>61.15</v>
      </c>
    </row>
    <row r="16901" ht="15.75" customHeight="1">
      <c r="A16901" s="13">
        <v>42301.072916666664</v>
      </c>
      <c r="B16901" s="75">
        <v>56.1833333333333</v>
      </c>
      <c r="C16901" s="75">
        <v>57.1333333333333</v>
      </c>
      <c r="D16901" s="75">
        <v>61.1333333333333</v>
      </c>
      <c r="E16901" s="75">
        <v>60.4</v>
      </c>
    </row>
    <row r="16902" ht="15.75" customHeight="1">
      <c r="A16902" s="13">
        <v>42301.083333333336</v>
      </c>
      <c r="B16902" s="75">
        <v>55.9333333333333</v>
      </c>
      <c r="C16902" s="75">
        <v>56.125</v>
      </c>
      <c r="D16902" s="75">
        <v>60.8</v>
      </c>
      <c r="E16902" s="75">
        <v>59.8833333333333</v>
      </c>
    </row>
    <row r="16903" ht="15.75" customHeight="1">
      <c r="A16903" s="13">
        <v>42301.09375</v>
      </c>
      <c r="B16903" s="75">
        <v>55.6833333333333</v>
      </c>
      <c r="C16903" s="75">
        <v>55.0</v>
      </c>
      <c r="D16903" s="75">
        <v>60.3714285714286</v>
      </c>
      <c r="E16903" s="75">
        <v>59.6333333333333</v>
      </c>
    </row>
    <row r="16904" ht="15.75" customHeight="1">
      <c r="A16904" s="13">
        <v>42301.104166666664</v>
      </c>
      <c r="B16904" s="75">
        <v>55.4333333333333</v>
      </c>
      <c r="C16904" s="75">
        <v>55.0</v>
      </c>
      <c r="D16904" s="75">
        <v>60.0869565217391</v>
      </c>
      <c r="E16904" s="75">
        <v>59.3833333333333</v>
      </c>
    </row>
    <row r="16905" ht="15.75" customHeight="1">
      <c r="A16905" s="13">
        <v>42301.114583333336</v>
      </c>
      <c r="B16905" s="75">
        <v>55.1833333333333</v>
      </c>
      <c r="C16905" s="75">
        <v>55.0</v>
      </c>
      <c r="D16905" s="75">
        <v>60.7391304347826</v>
      </c>
      <c r="E16905" s="75">
        <v>59.1333333333333</v>
      </c>
    </row>
    <row r="16906" ht="15.75" customHeight="1">
      <c r="A16906" s="13">
        <v>42301.125</v>
      </c>
      <c r="B16906" s="75">
        <v>54.8666666666667</v>
      </c>
      <c r="C16906" s="75">
        <v>55.0</v>
      </c>
      <c r="D16906" s="75">
        <v>60.0</v>
      </c>
      <c r="E16906" s="75">
        <v>58.8833333333333</v>
      </c>
    </row>
    <row r="16907" ht="15.75" customHeight="1">
      <c r="A16907" s="13">
        <v>42301.135416666664</v>
      </c>
      <c r="B16907" s="75">
        <v>54.3666666666667</v>
      </c>
      <c r="C16907" s="75">
        <v>55.0</v>
      </c>
      <c r="D16907" s="75">
        <v>60.0</v>
      </c>
      <c r="E16907" s="75">
        <v>58.6333333333333</v>
      </c>
    </row>
    <row r="16908" ht="15.75" customHeight="1">
      <c r="A16908" s="13">
        <v>42301.145833333336</v>
      </c>
      <c r="B16908" s="75">
        <v>53.8666666666667</v>
      </c>
      <c r="C16908" s="75">
        <v>54.6969696969697</v>
      </c>
      <c r="D16908" s="75">
        <v>60.0</v>
      </c>
      <c r="E16908" s="75">
        <v>58.3833333333333</v>
      </c>
    </row>
    <row r="16909" ht="15.75" customHeight="1">
      <c r="A16909" s="13">
        <v>42301.15625</v>
      </c>
      <c r="B16909" s="75">
        <v>53.3666666666667</v>
      </c>
      <c r="C16909" s="75">
        <v>54.2424242424242</v>
      </c>
      <c r="D16909" s="75">
        <v>60.0</v>
      </c>
      <c r="E16909" s="75">
        <v>58.1333333333333</v>
      </c>
    </row>
    <row r="16910" ht="15.75" customHeight="1">
      <c r="A16910" s="13">
        <v>42301.166666666664</v>
      </c>
      <c r="B16910" s="75">
        <v>53.1333333333333</v>
      </c>
      <c r="C16910" s="75">
        <v>54.0</v>
      </c>
      <c r="D16910" s="75">
        <v>60.0</v>
      </c>
      <c r="E16910" s="75">
        <v>58.0</v>
      </c>
    </row>
    <row r="16911" ht="15.75" customHeight="1">
      <c r="A16911" s="13">
        <v>42301.177083333336</v>
      </c>
      <c r="B16911" s="75">
        <v>53.6333333333333</v>
      </c>
      <c r="C16911" s="75">
        <v>54.0</v>
      </c>
      <c r="D16911" s="75">
        <v>60.0</v>
      </c>
      <c r="E16911" s="75">
        <v>58.0</v>
      </c>
    </row>
    <row r="16912" ht="15.75" customHeight="1">
      <c r="A16912" s="13">
        <v>42301.1875</v>
      </c>
      <c r="B16912" s="75">
        <v>54.1333333333333</v>
      </c>
      <c r="C16912" s="75">
        <v>54.0</v>
      </c>
      <c r="D16912" s="75">
        <v>60.0</v>
      </c>
      <c r="E16912" s="75">
        <v>58.0</v>
      </c>
    </row>
    <row r="16913" ht="15.75" customHeight="1">
      <c r="A16913" s="13">
        <v>42301.197916666664</v>
      </c>
      <c r="B16913" s="75">
        <v>54.6333333333333</v>
      </c>
      <c r="C16913" s="75">
        <v>54.0</v>
      </c>
      <c r="D16913" s="75">
        <v>60.0</v>
      </c>
      <c r="E16913" s="75">
        <v>58.0</v>
      </c>
    </row>
    <row r="16914" ht="15.75" customHeight="1">
      <c r="A16914" s="13">
        <v>42301.208333333336</v>
      </c>
      <c r="B16914" s="75">
        <v>55.1333333333333</v>
      </c>
      <c r="C16914" s="75">
        <v>54.1166666666667</v>
      </c>
      <c r="D16914" s="75">
        <v>60.0</v>
      </c>
      <c r="E16914" s="75">
        <v>57.7666666666667</v>
      </c>
    </row>
    <row r="16915" ht="15.75" customHeight="1">
      <c r="A16915" s="13">
        <v>42301.21875</v>
      </c>
      <c r="B16915" s="75">
        <v>55.6333333333333</v>
      </c>
      <c r="C16915" s="75">
        <v>54.3666666666667</v>
      </c>
      <c r="D16915" s="75">
        <v>60.0</v>
      </c>
      <c r="E16915" s="75">
        <v>57.2666666666667</v>
      </c>
    </row>
    <row r="16916" ht="15.75" customHeight="1">
      <c r="A16916" s="13">
        <v>42301.229166666664</v>
      </c>
      <c r="B16916" s="75">
        <v>56.1333333333333</v>
      </c>
      <c r="C16916" s="75">
        <v>54.6166666666667</v>
      </c>
      <c r="D16916" s="75">
        <v>60.0</v>
      </c>
      <c r="E16916" s="75">
        <v>56.7666666666667</v>
      </c>
    </row>
    <row r="16917" ht="15.75" customHeight="1">
      <c r="A16917" s="13">
        <v>42301.239583333336</v>
      </c>
      <c r="B16917" s="75">
        <v>56.6333333333333</v>
      </c>
      <c r="C16917" s="75">
        <v>54.8666666666667</v>
      </c>
      <c r="D16917" s="75">
        <v>60.0</v>
      </c>
      <c r="E16917" s="75">
        <v>56.2666666666667</v>
      </c>
    </row>
    <row r="16918" ht="15.75" customHeight="1">
      <c r="A16918" s="13">
        <v>42301.25</v>
      </c>
      <c r="B16918" s="75">
        <v>57.0666666666667</v>
      </c>
      <c r="C16918" s="75">
        <v>55.1166666666667</v>
      </c>
      <c r="D16918" s="75">
        <v>60.1206896551724</v>
      </c>
      <c r="E16918" s="75">
        <v>56.1166666666667</v>
      </c>
    </row>
    <row r="16919" ht="15.75" customHeight="1">
      <c r="A16919" s="13">
        <v>42301.260416666664</v>
      </c>
      <c r="B16919" s="75">
        <v>57.3166666666667</v>
      </c>
      <c r="C16919" s="75">
        <v>55.3666666666667</v>
      </c>
      <c r="D16919" s="75">
        <v>60.3793103448276</v>
      </c>
      <c r="E16919" s="75">
        <v>56.3666666666667</v>
      </c>
    </row>
    <row r="16920" ht="15.75" customHeight="1">
      <c r="A16920" s="13">
        <v>42301.270833333336</v>
      </c>
      <c r="B16920" s="75">
        <v>57.5666666666667</v>
      </c>
      <c r="C16920" s="75">
        <v>55.6166666666667</v>
      </c>
      <c r="D16920" s="75">
        <v>60.6379310344828</v>
      </c>
      <c r="E16920" s="75">
        <v>56.6166666666667</v>
      </c>
    </row>
    <row r="16921" ht="15.75" customHeight="1">
      <c r="A16921" s="13">
        <v>42301.28125</v>
      </c>
      <c r="B16921" s="75">
        <v>57.8166666666667</v>
      </c>
      <c r="C16921" s="75">
        <v>55.8666666666667</v>
      </c>
      <c r="D16921" s="75">
        <v>60.8965517241379</v>
      </c>
      <c r="E16921" s="75">
        <v>56.8666666666667</v>
      </c>
    </row>
    <row r="16922" ht="15.75" customHeight="1">
      <c r="A16922" s="13">
        <v>42301.291666666664</v>
      </c>
      <c r="B16922" s="75">
        <v>58.0666666666667</v>
      </c>
      <c r="C16922" s="75">
        <v>56.2333333333333</v>
      </c>
      <c r="D16922" s="75">
        <v>61.0</v>
      </c>
      <c r="E16922" s="75">
        <v>57.7</v>
      </c>
    </row>
    <row r="16923" ht="15.75" customHeight="1">
      <c r="A16923" s="13">
        <v>42301.302083333336</v>
      </c>
      <c r="B16923" s="75">
        <v>58.3166666666667</v>
      </c>
      <c r="C16923" s="75">
        <v>56.7333333333333</v>
      </c>
      <c r="D16923" s="75">
        <v>61.0</v>
      </c>
      <c r="E16923" s="75">
        <v>59.2</v>
      </c>
    </row>
    <row r="16924" ht="15.75" customHeight="1">
      <c r="A16924" s="13">
        <v>42301.3125</v>
      </c>
      <c r="B16924" s="75">
        <v>58.5666666666667</v>
      </c>
      <c r="C16924" s="75">
        <v>57.2333333333333</v>
      </c>
      <c r="D16924" s="75">
        <v>61.0</v>
      </c>
      <c r="E16924" s="75">
        <v>60.7</v>
      </c>
    </row>
    <row r="16925" ht="15.75" customHeight="1">
      <c r="A16925" s="13">
        <v>42301.322916666664</v>
      </c>
      <c r="B16925" s="75">
        <v>58.8166666666667</v>
      </c>
      <c r="C16925" s="75">
        <v>57.7333333333333</v>
      </c>
      <c r="D16925" s="75">
        <v>59.9411764705882</v>
      </c>
      <c r="E16925" s="75">
        <v>62.2</v>
      </c>
    </row>
    <row r="16926" ht="15.75" customHeight="1">
      <c r="A16926" s="13">
        <v>42301.333333333336</v>
      </c>
      <c r="B16926" s="75">
        <v>59.1333333333333</v>
      </c>
      <c r="C16926" s="75">
        <v>58.35</v>
      </c>
      <c r="D16926" s="75">
        <v>59.0</v>
      </c>
      <c r="E16926" s="75">
        <v>63.7</v>
      </c>
    </row>
    <row r="16927" ht="15.75" customHeight="1">
      <c r="A16927" s="13">
        <v>42301.34375</v>
      </c>
      <c r="B16927" s="75">
        <v>59.6333333333333</v>
      </c>
      <c r="C16927" s="75">
        <v>59.1</v>
      </c>
      <c r="D16927" s="75">
        <v>59.0</v>
      </c>
      <c r="E16927" s="75">
        <v>65.2</v>
      </c>
    </row>
    <row r="16928" ht="15.75" customHeight="1">
      <c r="A16928" s="13">
        <v>42301.354166666664</v>
      </c>
      <c r="B16928" s="75">
        <v>60.1333333333333</v>
      </c>
      <c r="C16928" s="75">
        <v>59.85</v>
      </c>
      <c r="D16928" s="75">
        <v>59.0</v>
      </c>
      <c r="E16928" s="75">
        <v>66.7</v>
      </c>
    </row>
    <row r="16929" ht="15.75" customHeight="1">
      <c r="A16929" s="13">
        <v>42301.364583333336</v>
      </c>
      <c r="B16929" s="75">
        <v>60.6333333333333</v>
      </c>
      <c r="C16929" s="75">
        <v>60.6</v>
      </c>
      <c r="D16929" s="75">
        <v>59.0</v>
      </c>
      <c r="E16929" s="75">
        <v>68.2</v>
      </c>
    </row>
    <row r="16930" ht="15.75" customHeight="1">
      <c r="A16930" s="13">
        <v>42301.375</v>
      </c>
      <c r="B16930" s="75">
        <v>61.2</v>
      </c>
      <c r="C16930" s="75">
        <v>61.4666666666667</v>
      </c>
      <c r="D16930" s="75">
        <v>59.0</v>
      </c>
      <c r="E16930" s="75">
        <v>69.4666666666667</v>
      </c>
    </row>
    <row r="16931" ht="15.75" customHeight="1">
      <c r="A16931" s="13">
        <v>42301.385416666664</v>
      </c>
      <c r="B16931" s="75">
        <v>61.95</v>
      </c>
      <c r="C16931" s="75">
        <v>62.4666666666667</v>
      </c>
      <c r="D16931" s="75">
        <v>59.0</v>
      </c>
      <c r="E16931" s="75">
        <v>70.4666666666667</v>
      </c>
    </row>
    <row r="16932" ht="15.75" customHeight="1">
      <c r="A16932" s="13">
        <v>42301.395833333336</v>
      </c>
      <c r="B16932" s="75">
        <v>62.7</v>
      </c>
      <c r="C16932" s="75">
        <v>63.4666666666667</v>
      </c>
      <c r="D16932" s="75">
        <v>59.0</v>
      </c>
      <c r="E16932" s="75">
        <v>71.4666666666667</v>
      </c>
    </row>
    <row r="16933" ht="15.75" customHeight="1">
      <c r="A16933" s="13">
        <v>42301.40625</v>
      </c>
      <c r="B16933" s="75">
        <v>63.45</v>
      </c>
      <c r="C16933" s="75">
        <v>64.4666666666667</v>
      </c>
      <c r="D16933" s="75">
        <v>59.0</v>
      </c>
      <c r="E16933" s="75">
        <v>72.4666666666667</v>
      </c>
    </row>
    <row r="16934" ht="15.75" customHeight="1">
      <c r="A16934" s="13">
        <v>42301.416666666664</v>
      </c>
      <c r="B16934" s="75">
        <v>64.1333333333333</v>
      </c>
      <c r="C16934" s="75">
        <v>65.7</v>
      </c>
      <c r="D16934" s="75">
        <v>59.0</v>
      </c>
      <c r="E16934" s="75">
        <v>73.35</v>
      </c>
    </row>
    <row r="16935" ht="15.75" customHeight="1">
      <c r="A16935" s="13">
        <v>42301.427083333336</v>
      </c>
      <c r="B16935" s="75">
        <v>64.6333333333333</v>
      </c>
      <c r="C16935" s="75">
        <v>67.2</v>
      </c>
      <c r="D16935" s="75">
        <v>59.0</v>
      </c>
      <c r="E16935" s="75">
        <v>74.1</v>
      </c>
    </row>
    <row r="16936" ht="15.75" customHeight="1">
      <c r="A16936" s="13">
        <v>42301.4375</v>
      </c>
      <c r="B16936" s="75">
        <v>65.1333333333333</v>
      </c>
      <c r="C16936" s="75">
        <v>68.7</v>
      </c>
      <c r="D16936" s="75">
        <v>59.0</v>
      </c>
      <c r="E16936" s="75">
        <v>74.85</v>
      </c>
    </row>
    <row r="16937" ht="15.75" customHeight="1">
      <c r="A16937" s="13">
        <v>42301.447916666664</v>
      </c>
      <c r="B16937" s="75">
        <v>65.6333333333333</v>
      </c>
      <c r="C16937" s="75">
        <v>70.2</v>
      </c>
      <c r="D16937" s="75">
        <v>59.0</v>
      </c>
      <c r="E16937" s="75">
        <v>75.6</v>
      </c>
    </row>
    <row r="16938" ht="15.75" customHeight="1">
      <c r="A16938" s="13">
        <v>42301.458333333336</v>
      </c>
      <c r="B16938" s="75">
        <v>66.0666666666667</v>
      </c>
      <c r="C16938" s="75">
        <v>71.0</v>
      </c>
      <c r="D16938" s="75">
        <v>59.0</v>
      </c>
      <c r="E16938" s="75">
        <v>76.35</v>
      </c>
    </row>
    <row r="16939" ht="15.75" customHeight="1">
      <c r="A16939" s="13">
        <v>42301.46875</v>
      </c>
      <c r="B16939" s="75">
        <v>66.3166666666667</v>
      </c>
      <c r="C16939" s="75">
        <v>71.0</v>
      </c>
      <c r="D16939" s="75">
        <v>59.0</v>
      </c>
      <c r="E16939" s="75">
        <v>77.1</v>
      </c>
    </row>
    <row r="16940" ht="15.75" customHeight="1">
      <c r="A16940" s="13">
        <v>42301.479166666664</v>
      </c>
      <c r="B16940" s="75">
        <v>66.5666666666667</v>
      </c>
      <c r="C16940" s="75">
        <v>71.0</v>
      </c>
      <c r="D16940" s="75">
        <v>59.3030303030303</v>
      </c>
      <c r="E16940" s="75">
        <v>77.85</v>
      </c>
    </row>
    <row r="16941" ht="15.75" customHeight="1">
      <c r="A16941" s="13">
        <v>42301.489583333336</v>
      </c>
      <c r="B16941" s="75">
        <v>66.8166666666667</v>
      </c>
      <c r="C16941" s="75">
        <v>71.0</v>
      </c>
      <c r="D16941" s="75">
        <v>59.7575757575758</v>
      </c>
      <c r="E16941" s="75">
        <v>78.6</v>
      </c>
    </row>
    <row r="16942" ht="15.75" customHeight="1">
      <c r="A16942" s="13">
        <v>42301.5</v>
      </c>
      <c r="B16942" s="75">
        <v>67.0666666666667</v>
      </c>
      <c r="C16942" s="75">
        <v>71.4666666666667</v>
      </c>
      <c r="D16942" s="75">
        <v>60.0</v>
      </c>
      <c r="E16942" s="75">
        <v>79.2333333333333</v>
      </c>
    </row>
    <row r="16943" ht="15.75" customHeight="1">
      <c r="A16943" s="13">
        <v>42301.510416666664</v>
      </c>
      <c r="B16943" s="75">
        <v>67.3166666666667</v>
      </c>
      <c r="C16943" s="75">
        <v>72.4666666666667</v>
      </c>
      <c r="D16943" s="75">
        <v>60.2692307692308</v>
      </c>
      <c r="E16943" s="75">
        <v>79.7333333333333</v>
      </c>
    </row>
    <row r="16944" ht="15.75" customHeight="1">
      <c r="A16944" s="13">
        <v>42301.520833333336</v>
      </c>
      <c r="B16944" s="75">
        <v>67.5666666666667</v>
      </c>
      <c r="C16944" s="75">
        <v>73.4666666666667</v>
      </c>
      <c r="D16944" s="75">
        <v>60.5576923076923</v>
      </c>
      <c r="E16944" s="75">
        <v>80.2333333333333</v>
      </c>
    </row>
    <row r="16945" ht="15.75" customHeight="1">
      <c r="A16945" s="13">
        <v>42301.53125</v>
      </c>
      <c r="B16945" s="75">
        <v>67.8166666666667</v>
      </c>
      <c r="C16945" s="75">
        <v>74.4666666666667</v>
      </c>
      <c r="D16945" s="75">
        <v>60.8461538461538</v>
      </c>
      <c r="E16945" s="75">
        <v>80.7333333333333</v>
      </c>
    </row>
    <row r="16946" ht="15.75" customHeight="1">
      <c r="A16946" s="13">
        <v>42301.541666666664</v>
      </c>
      <c r="B16946" s="75">
        <v>67.8181818181818</v>
      </c>
      <c r="C16946" s="75">
        <v>75.0</v>
      </c>
      <c r="D16946" s="75">
        <v>61.2333333333333</v>
      </c>
      <c r="E16946" s="75">
        <v>81.1166666666667</v>
      </c>
    </row>
    <row r="16947" ht="15.75" customHeight="1">
      <c r="A16947" s="13">
        <v>42301.552083333336</v>
      </c>
      <c r="B16947" s="75">
        <v>67.1363636363636</v>
      </c>
      <c r="C16947" s="75">
        <v>75.0</v>
      </c>
      <c r="D16947" s="75">
        <v>61.7333333333333</v>
      </c>
      <c r="E16947" s="75">
        <v>81.3666666666667</v>
      </c>
    </row>
    <row r="16948" ht="15.75" customHeight="1">
      <c r="A16948" s="13">
        <v>42301.5625</v>
      </c>
      <c r="B16948" s="75">
        <v>66.4545454545455</v>
      </c>
      <c r="C16948" s="75">
        <v>75.0</v>
      </c>
      <c r="D16948" s="75">
        <v>62.2333333333333</v>
      </c>
      <c r="E16948" s="75">
        <v>81.6166666666667</v>
      </c>
    </row>
    <row r="16949" ht="15.75" customHeight="1">
      <c r="A16949" s="13">
        <v>42301.572916666664</v>
      </c>
      <c r="B16949" s="75">
        <v>65.6875</v>
      </c>
      <c r="C16949" s="75">
        <v>76.1578947368421</v>
      </c>
      <c r="D16949" s="75">
        <v>62.7333333333333</v>
      </c>
      <c r="E16949" s="75">
        <v>81.8666666666667</v>
      </c>
    </row>
    <row r="16950" ht="15.75" customHeight="1">
      <c r="A16950" s="13">
        <v>42301.583333333336</v>
      </c>
      <c r="B16950" s="75">
        <v>65.0666666666667</v>
      </c>
      <c r="C16950" s="75">
        <v>77.0</v>
      </c>
      <c r="D16950" s="75">
        <v>63.0</v>
      </c>
      <c r="E16950" s="75">
        <v>82.1166666666667</v>
      </c>
    </row>
    <row r="16951" ht="15.75" customHeight="1">
      <c r="A16951" s="13">
        <v>42301.59375</v>
      </c>
      <c r="B16951" s="75">
        <v>65.3166666666667</v>
      </c>
      <c r="C16951" s="75">
        <v>77.0</v>
      </c>
      <c r="D16951" s="75">
        <v>63.0</v>
      </c>
      <c r="E16951" s="75">
        <v>82.3666666666667</v>
      </c>
    </row>
    <row r="16952" ht="15.75" customHeight="1">
      <c r="A16952" s="13">
        <v>42301.604166666664</v>
      </c>
      <c r="B16952" s="75">
        <v>65.5666666666667</v>
      </c>
      <c r="C16952" s="75">
        <v>77.0</v>
      </c>
      <c r="D16952" s="75">
        <v>63.0</v>
      </c>
      <c r="E16952" s="75">
        <v>82.6166666666667</v>
      </c>
    </row>
    <row r="16953" ht="15.75" customHeight="1">
      <c r="A16953" s="13">
        <v>42301.614583333336</v>
      </c>
      <c r="B16953" s="75">
        <v>65.8166666666667</v>
      </c>
      <c r="C16953" s="75">
        <v>77.0</v>
      </c>
      <c r="D16953" s="75">
        <v>63.0</v>
      </c>
      <c r="E16953" s="75">
        <v>82.8666666666667</v>
      </c>
    </row>
    <row r="16954" ht="15.75" customHeight="1">
      <c r="A16954" s="13">
        <v>42301.625</v>
      </c>
      <c r="B16954" s="75">
        <v>66.0666666666667</v>
      </c>
      <c r="C16954" s="75">
        <v>76.1833333333333</v>
      </c>
      <c r="D16954" s="75">
        <v>62.8833333333333</v>
      </c>
      <c r="E16954" s="75">
        <v>82.8833333333333</v>
      </c>
    </row>
    <row r="16955" ht="15.75" customHeight="1">
      <c r="A16955" s="13">
        <v>42301.635416666664</v>
      </c>
      <c r="B16955" s="75">
        <v>66.3166666666667</v>
      </c>
      <c r="C16955" s="75">
        <v>74.4333333333333</v>
      </c>
      <c r="D16955" s="75">
        <v>62.6333333333333</v>
      </c>
      <c r="E16955" s="75">
        <v>82.6333333333333</v>
      </c>
    </row>
    <row r="16956" ht="15.75" customHeight="1">
      <c r="A16956" s="13">
        <v>42301.645833333336</v>
      </c>
      <c r="B16956" s="75">
        <v>66.5666666666667</v>
      </c>
      <c r="C16956" s="75">
        <v>72.6833333333333</v>
      </c>
      <c r="D16956" s="75">
        <v>62.3833333333333</v>
      </c>
      <c r="E16956" s="75">
        <v>82.3833333333333</v>
      </c>
    </row>
    <row r="16957" ht="15.75" customHeight="1">
      <c r="A16957" s="13">
        <v>42301.65625</v>
      </c>
      <c r="B16957" s="75">
        <v>66.8166666666667</v>
      </c>
      <c r="C16957" s="75">
        <v>70.9333333333333</v>
      </c>
      <c r="D16957" s="75">
        <v>62.1333333333333</v>
      </c>
      <c r="E16957" s="75">
        <v>82.1333333333333</v>
      </c>
    </row>
    <row r="16958" ht="15.75" customHeight="1">
      <c r="A16958" s="13">
        <v>42301.666666666664</v>
      </c>
      <c r="B16958" s="75">
        <v>66.7333333333333</v>
      </c>
      <c r="C16958" s="75">
        <v>70.0</v>
      </c>
      <c r="D16958" s="75">
        <v>62.0</v>
      </c>
      <c r="E16958" s="75">
        <v>81.65</v>
      </c>
    </row>
    <row r="16959" ht="15.75" customHeight="1">
      <c r="A16959" s="13">
        <v>42301.677083333336</v>
      </c>
      <c r="B16959" s="75">
        <v>65.7333333333333</v>
      </c>
      <c r="C16959" s="75">
        <v>70.0</v>
      </c>
      <c r="D16959" s="75">
        <v>62.0</v>
      </c>
      <c r="E16959" s="75">
        <v>80.9</v>
      </c>
    </row>
    <row r="16960" ht="15.75" customHeight="1">
      <c r="A16960" s="13">
        <v>42301.6875</v>
      </c>
      <c r="B16960" s="75">
        <v>64.7333333333333</v>
      </c>
      <c r="C16960" s="75">
        <v>70.0</v>
      </c>
      <c r="D16960" s="75">
        <v>62.0</v>
      </c>
      <c r="E16960" s="75">
        <v>80.15</v>
      </c>
    </row>
    <row r="16961" ht="15.75" customHeight="1">
      <c r="A16961" s="13">
        <v>42301.697916666664</v>
      </c>
      <c r="B16961" s="75">
        <v>63.7333333333333</v>
      </c>
      <c r="C16961" s="75">
        <v>70.0</v>
      </c>
      <c r="D16961" s="75">
        <v>62.0</v>
      </c>
      <c r="E16961" s="75">
        <v>79.4</v>
      </c>
    </row>
    <row r="16962" ht="15.75" customHeight="1">
      <c r="A16962" s="13">
        <v>42301.708333333336</v>
      </c>
      <c r="B16962" s="75">
        <v>62.8666666666667</v>
      </c>
      <c r="C16962" s="75">
        <v>69.7666666666667</v>
      </c>
      <c r="D16962" s="75">
        <v>61.7666666666667</v>
      </c>
      <c r="E16962" s="75">
        <v>78.65</v>
      </c>
    </row>
    <row r="16963" ht="15.75" customHeight="1">
      <c r="A16963" s="13">
        <v>42301.71875</v>
      </c>
      <c r="B16963" s="75">
        <v>62.3666666666667</v>
      </c>
      <c r="C16963" s="75">
        <v>69.2666666666667</v>
      </c>
      <c r="D16963" s="75">
        <v>61.2666666666667</v>
      </c>
      <c r="E16963" s="75">
        <v>77.9</v>
      </c>
    </row>
    <row r="16964" ht="15.75" customHeight="1">
      <c r="A16964" s="13">
        <v>42301.729166666664</v>
      </c>
      <c r="B16964" s="75">
        <v>61.8666666666667</v>
      </c>
      <c r="C16964" s="75">
        <v>68.7666666666667</v>
      </c>
      <c r="D16964" s="75">
        <v>60.7666666666667</v>
      </c>
      <c r="E16964" s="75">
        <v>77.15</v>
      </c>
    </row>
    <row r="16965" ht="15.75" customHeight="1">
      <c r="A16965" s="13">
        <v>42301.739583333336</v>
      </c>
      <c r="B16965" s="75">
        <v>61.3666666666667</v>
      </c>
      <c r="C16965" s="75">
        <v>68.2666666666667</v>
      </c>
      <c r="D16965" s="75">
        <v>60.2666666666667</v>
      </c>
      <c r="E16965" s="75">
        <v>76.4</v>
      </c>
    </row>
    <row r="16966" ht="15.75" customHeight="1">
      <c r="A16966" s="13">
        <v>42301.75</v>
      </c>
      <c r="B16966" s="75">
        <v>60.9333333333333</v>
      </c>
      <c r="C16966" s="75">
        <v>67.5333333333333</v>
      </c>
      <c r="D16966" s="75">
        <v>59.65</v>
      </c>
      <c r="E16966" s="75">
        <v>75.65</v>
      </c>
    </row>
    <row r="16967" ht="15.75" customHeight="1">
      <c r="A16967" s="13">
        <v>42301.760416666664</v>
      </c>
      <c r="B16967" s="75">
        <v>60.6833333333333</v>
      </c>
      <c r="C16967" s="75">
        <v>66.5333333333333</v>
      </c>
      <c r="D16967" s="75">
        <v>58.9</v>
      </c>
      <c r="E16967" s="75">
        <v>74.9</v>
      </c>
    </row>
    <row r="16968" ht="15.75" customHeight="1">
      <c r="A16968" s="13">
        <v>42301.770833333336</v>
      </c>
      <c r="B16968" s="75">
        <v>60.4333333333333</v>
      </c>
      <c r="C16968" s="75">
        <v>65.5333333333333</v>
      </c>
      <c r="D16968" s="75">
        <v>58.15</v>
      </c>
      <c r="E16968" s="75">
        <v>74.15</v>
      </c>
    </row>
    <row r="16969" ht="15.75" customHeight="1">
      <c r="A16969" s="13">
        <v>42301.78125</v>
      </c>
      <c r="B16969" s="75">
        <v>60.1833333333333</v>
      </c>
      <c r="C16969" s="75">
        <v>64.5333333333333</v>
      </c>
      <c r="D16969" s="75">
        <v>57.4</v>
      </c>
      <c r="E16969" s="75">
        <v>73.4</v>
      </c>
    </row>
    <row r="16970" ht="15.75" customHeight="1">
      <c r="A16970" s="13">
        <v>42301.791666666664</v>
      </c>
      <c r="B16970" s="75">
        <v>60.0</v>
      </c>
      <c r="C16970" s="75">
        <v>63.8833333333333</v>
      </c>
      <c r="D16970" s="75">
        <v>56.8833333333333</v>
      </c>
      <c r="E16970" s="75">
        <v>72.65</v>
      </c>
    </row>
    <row r="16971" ht="15.75" customHeight="1">
      <c r="A16971" s="13">
        <v>42301.802083333336</v>
      </c>
      <c r="B16971" s="75">
        <v>60.0</v>
      </c>
      <c r="C16971" s="75">
        <v>63.6333333333333</v>
      </c>
      <c r="D16971" s="75">
        <v>56.6333333333333</v>
      </c>
      <c r="E16971" s="75">
        <v>71.9</v>
      </c>
    </row>
    <row r="16972" ht="15.75" customHeight="1">
      <c r="A16972" s="13">
        <v>42301.8125</v>
      </c>
      <c r="B16972" s="75">
        <v>60.0</v>
      </c>
      <c r="C16972" s="75">
        <v>63.3833333333333</v>
      </c>
      <c r="D16972" s="75">
        <v>56.3833333333333</v>
      </c>
      <c r="E16972" s="75">
        <v>71.15</v>
      </c>
    </row>
    <row r="16973" ht="15.75" customHeight="1">
      <c r="A16973" s="13">
        <v>42301.822916666664</v>
      </c>
      <c r="B16973" s="75">
        <v>60.0</v>
      </c>
      <c r="C16973" s="75">
        <v>63.1333333333333</v>
      </c>
      <c r="D16973" s="75">
        <v>56.1333333333333</v>
      </c>
      <c r="E16973" s="75">
        <v>70.4</v>
      </c>
    </row>
    <row r="16974" ht="15.75" customHeight="1">
      <c r="A16974" s="13">
        <v>42301.833333333336</v>
      </c>
      <c r="B16974" s="75">
        <v>60.0</v>
      </c>
      <c r="C16974" s="75">
        <v>63.0</v>
      </c>
      <c r="D16974" s="75">
        <v>55.7666666666667</v>
      </c>
      <c r="E16974" s="75">
        <v>69.8833333333333</v>
      </c>
    </row>
    <row r="16975" ht="15.75" customHeight="1">
      <c r="A16975" s="13">
        <v>42301.84375</v>
      </c>
      <c r="B16975" s="75">
        <v>60.0</v>
      </c>
      <c r="C16975" s="75">
        <v>63.0</v>
      </c>
      <c r="D16975" s="75">
        <v>55.2666666666667</v>
      </c>
      <c r="E16975" s="75">
        <v>69.6333333333333</v>
      </c>
    </row>
    <row r="16976" ht="15.75" customHeight="1">
      <c r="A16976" s="13">
        <v>42301.854166666664</v>
      </c>
      <c r="B16976" s="75">
        <v>60.0</v>
      </c>
      <c r="C16976" s="75">
        <v>63.0</v>
      </c>
      <c r="D16976" s="75">
        <v>54.7666666666667</v>
      </c>
      <c r="E16976" s="75">
        <v>69.3833333333333</v>
      </c>
    </row>
    <row r="16977" ht="15.75" customHeight="1">
      <c r="A16977" s="13">
        <v>42301.864583333336</v>
      </c>
      <c r="B16977" s="75">
        <v>60.0</v>
      </c>
      <c r="C16977" s="75">
        <v>63.0</v>
      </c>
      <c r="D16977" s="75">
        <v>54.2666666666667</v>
      </c>
      <c r="E16977" s="75">
        <v>69.1333333333333</v>
      </c>
    </row>
    <row r="16978" ht="15.75" customHeight="1">
      <c r="A16978" s="13">
        <v>42301.875</v>
      </c>
      <c r="B16978" s="75">
        <v>59.9333333333333</v>
      </c>
      <c r="C16978" s="75">
        <v>62.8833333333333</v>
      </c>
      <c r="D16978" s="75">
        <v>53.8833333333333</v>
      </c>
      <c r="E16978" s="75">
        <v>68.8833333333333</v>
      </c>
    </row>
    <row r="16979" ht="15.75" customHeight="1">
      <c r="A16979" s="13">
        <v>42301.885416666664</v>
      </c>
      <c r="B16979" s="75">
        <v>59.6833333333333</v>
      </c>
      <c r="C16979" s="75">
        <v>62.6333333333333</v>
      </c>
      <c r="D16979" s="75">
        <v>53.6333333333333</v>
      </c>
      <c r="E16979" s="75">
        <v>68.6333333333333</v>
      </c>
    </row>
    <row r="16980" ht="15.75" customHeight="1">
      <c r="A16980" s="13">
        <v>42301.895833333336</v>
      </c>
      <c r="B16980" s="75">
        <v>59.4333333333333</v>
      </c>
      <c r="C16980" s="75">
        <v>62.3833333333333</v>
      </c>
      <c r="D16980" s="75">
        <v>53.3833333333333</v>
      </c>
      <c r="E16980" s="75">
        <v>68.3833333333333</v>
      </c>
    </row>
    <row r="16981" ht="15.75" customHeight="1">
      <c r="A16981" s="13">
        <v>42301.90625</v>
      </c>
      <c r="B16981" s="75">
        <v>59.1833333333333</v>
      </c>
      <c r="C16981" s="75">
        <v>62.1333333333333</v>
      </c>
      <c r="D16981" s="75">
        <v>53.1333333333333</v>
      </c>
      <c r="E16981" s="75">
        <v>68.1333333333333</v>
      </c>
    </row>
    <row r="16982" ht="15.75" customHeight="1">
      <c r="A16982" s="13">
        <v>42301.916666666664</v>
      </c>
      <c r="B16982" s="75">
        <v>58.9333333333333</v>
      </c>
      <c r="C16982" s="75">
        <v>61.8833333333333</v>
      </c>
      <c r="D16982" s="75">
        <v>52.7666666666667</v>
      </c>
      <c r="E16982" s="75">
        <v>67.7666666666667</v>
      </c>
    </row>
    <row r="16983" ht="15.75" customHeight="1">
      <c r="A16983" s="13">
        <v>42301.927083333336</v>
      </c>
      <c r="B16983" s="75">
        <v>58.6833333333333</v>
      </c>
      <c r="C16983" s="75">
        <v>61.6333333333333</v>
      </c>
      <c r="D16983" s="75">
        <v>52.2666666666667</v>
      </c>
      <c r="E16983" s="75">
        <v>67.2666666666667</v>
      </c>
    </row>
    <row r="16984" ht="15.75" customHeight="1">
      <c r="A16984" s="13">
        <v>42301.9375</v>
      </c>
      <c r="B16984" s="75">
        <v>58.4333333333333</v>
      </c>
      <c r="C16984" s="75">
        <v>61.3833333333333</v>
      </c>
      <c r="D16984" s="75">
        <v>51.7666666666667</v>
      </c>
      <c r="E16984" s="75">
        <v>66.7666666666667</v>
      </c>
    </row>
    <row r="16985" ht="15.75" customHeight="1">
      <c r="A16985" s="13">
        <v>42301.947916666664</v>
      </c>
      <c r="B16985" s="75">
        <v>58.1833333333333</v>
      </c>
      <c r="C16985" s="75">
        <v>61.1333333333333</v>
      </c>
      <c r="D16985" s="75">
        <v>51.2666666666667</v>
      </c>
      <c r="E16985" s="75">
        <v>66.2666666666667</v>
      </c>
    </row>
    <row r="16986" ht="15.75" customHeight="1">
      <c r="A16986" s="13">
        <v>42301.958333333336</v>
      </c>
      <c r="B16986" s="75">
        <v>58.0</v>
      </c>
      <c r="C16986" s="75">
        <v>60.8833333333333</v>
      </c>
      <c r="D16986" s="75">
        <v>50.7666666666667</v>
      </c>
      <c r="E16986" s="75">
        <v>65.8833333333333</v>
      </c>
    </row>
    <row r="16987" ht="15.75" customHeight="1">
      <c r="A16987" s="13">
        <v>42301.96875</v>
      </c>
      <c r="B16987" s="75">
        <v>58.0</v>
      </c>
      <c r="C16987" s="75">
        <v>60.6333333333333</v>
      </c>
      <c r="D16987" s="75">
        <v>50.2666666666667</v>
      </c>
      <c r="E16987" s="75">
        <v>65.6333333333333</v>
      </c>
    </row>
    <row r="16988" ht="15.75" customHeight="1">
      <c r="A16988" s="13">
        <v>42301.979166666664</v>
      </c>
      <c r="B16988" s="75">
        <v>58.0</v>
      </c>
      <c r="C16988" s="75">
        <v>60.3833333333333</v>
      </c>
      <c r="D16988" s="75">
        <v>49.7666666666667</v>
      </c>
      <c r="E16988" s="75">
        <v>65.3833333333333</v>
      </c>
    </row>
    <row r="16989" ht="15.75" customHeight="1">
      <c r="A16989" s="13">
        <v>42301.989583333336</v>
      </c>
      <c r="B16989" s="75">
        <v>58.0</v>
      </c>
      <c r="C16989" s="75">
        <v>60.1333333333333</v>
      </c>
      <c r="D16989" s="75">
        <v>49.2666666666667</v>
      </c>
      <c r="E16989" s="75">
        <v>65.1333333333333</v>
      </c>
    </row>
    <row r="16990" ht="15.75" customHeight="1">
      <c r="A16990" s="13">
        <v>42302.0</v>
      </c>
      <c r="B16990" s="75">
        <v>58.0</v>
      </c>
      <c r="C16990" s="75">
        <v>59.8833333333333</v>
      </c>
      <c r="D16990" s="75">
        <v>49.0</v>
      </c>
      <c r="E16990" s="75">
        <v>64.7666666666667</v>
      </c>
    </row>
    <row r="16991" ht="15.75" customHeight="1">
      <c r="A16991" s="13">
        <v>42302.010416666664</v>
      </c>
      <c r="B16991" s="75">
        <v>58.0</v>
      </c>
      <c r="C16991" s="75">
        <v>59.6333333333333</v>
      </c>
      <c r="D16991" s="75">
        <v>49.0</v>
      </c>
      <c r="E16991" s="75">
        <v>64.2666666666667</v>
      </c>
    </row>
    <row r="16992" ht="15.75" customHeight="1">
      <c r="A16992" s="13">
        <v>42302.020833333336</v>
      </c>
      <c r="B16992" s="75">
        <v>58.0</v>
      </c>
      <c r="C16992" s="75">
        <v>59.3833333333333</v>
      </c>
      <c r="D16992" s="75">
        <v>49.0</v>
      </c>
      <c r="E16992" s="75">
        <v>63.7666666666667</v>
      </c>
    </row>
    <row r="16993" ht="15.75" customHeight="1">
      <c r="A16993" s="13">
        <v>42302.03125</v>
      </c>
      <c r="B16993" s="75">
        <v>58.0</v>
      </c>
      <c r="C16993" s="75">
        <v>59.1333333333333</v>
      </c>
      <c r="D16993" s="75">
        <v>49.0</v>
      </c>
      <c r="E16993" s="75">
        <v>63.2666666666667</v>
      </c>
    </row>
    <row r="16994" ht="15.75" customHeight="1">
      <c r="A16994" s="13">
        <v>42302.041666666664</v>
      </c>
      <c r="B16994" s="75">
        <v>58.0</v>
      </c>
      <c r="C16994" s="75">
        <v>59.0</v>
      </c>
      <c r="D16994" s="75">
        <v>48.8833333333333</v>
      </c>
      <c r="E16994" s="75">
        <v>63.0</v>
      </c>
    </row>
    <row r="16995" ht="15.75" customHeight="1">
      <c r="A16995" s="13">
        <v>42302.052083333336</v>
      </c>
      <c r="B16995" s="75">
        <v>58.0</v>
      </c>
      <c r="C16995" s="75">
        <v>59.0</v>
      </c>
      <c r="D16995" s="75">
        <v>48.6333333333333</v>
      </c>
      <c r="E16995" s="75">
        <v>63.0</v>
      </c>
    </row>
    <row r="16996" ht="15.75" customHeight="1">
      <c r="A16996" s="13">
        <v>42302.0625</v>
      </c>
      <c r="B16996" s="75">
        <v>58.0</v>
      </c>
      <c r="C16996" s="75">
        <v>59.0</v>
      </c>
      <c r="D16996" s="75">
        <v>48.3833333333333</v>
      </c>
      <c r="E16996" s="75">
        <v>63.0</v>
      </c>
    </row>
    <row r="16997" ht="15.75" customHeight="1">
      <c r="A16997" s="13">
        <v>42302.072916666664</v>
      </c>
      <c r="B16997" s="75">
        <v>58.0</v>
      </c>
      <c r="C16997" s="75">
        <v>59.0</v>
      </c>
      <c r="D16997" s="75">
        <v>48.1333333333333</v>
      </c>
      <c r="E16997" s="75">
        <v>63.0</v>
      </c>
    </row>
    <row r="16998" ht="15.75" customHeight="1">
      <c r="A16998" s="13">
        <v>42302.083333333336</v>
      </c>
      <c r="B16998" s="75">
        <v>58.0666666666667</v>
      </c>
      <c r="C16998" s="75">
        <v>58.8833333333333</v>
      </c>
      <c r="D16998" s="75">
        <v>48.0</v>
      </c>
      <c r="E16998" s="75">
        <v>62.8833333333333</v>
      </c>
    </row>
    <row r="16999" ht="15.75" customHeight="1">
      <c r="A16999" s="13">
        <v>42302.09375</v>
      </c>
      <c r="B16999" s="75">
        <v>58.3166666666667</v>
      </c>
      <c r="C16999" s="75">
        <v>58.6333333333333</v>
      </c>
      <c r="D16999" s="75">
        <v>48.0</v>
      </c>
      <c r="E16999" s="75">
        <v>62.6333333333333</v>
      </c>
    </row>
    <row r="17000" ht="15.75" customHeight="1">
      <c r="A17000" s="13">
        <v>42302.104166666664</v>
      </c>
      <c r="B17000" s="75">
        <v>58.5666666666667</v>
      </c>
      <c r="C17000" s="75">
        <v>58.3833333333333</v>
      </c>
      <c r="D17000" s="75">
        <v>48.0</v>
      </c>
      <c r="E17000" s="75">
        <v>62.3833333333333</v>
      </c>
    </row>
    <row r="17001" ht="15.75" customHeight="1">
      <c r="A17001" s="13">
        <v>42302.114583333336</v>
      </c>
      <c r="B17001" s="75">
        <v>58.8166666666667</v>
      </c>
      <c r="C17001" s="75">
        <v>58.1333333333333</v>
      </c>
      <c r="D17001" s="75">
        <v>48.0</v>
      </c>
      <c r="E17001" s="75">
        <v>62.1333333333333</v>
      </c>
    </row>
    <row r="17002" ht="15.75" customHeight="1">
      <c r="A17002" s="13">
        <v>42302.125</v>
      </c>
      <c r="B17002" s="75">
        <v>59.0</v>
      </c>
      <c r="C17002" s="75">
        <v>58.1166666666667</v>
      </c>
      <c r="D17002" s="75">
        <v>47.7666666666667</v>
      </c>
      <c r="E17002" s="75">
        <v>62.0</v>
      </c>
    </row>
    <row r="17003" ht="15.75" customHeight="1">
      <c r="A17003" s="13">
        <v>42302.135416666664</v>
      </c>
      <c r="B17003" s="75">
        <v>59.0</v>
      </c>
      <c r="C17003" s="75">
        <v>58.3666666666667</v>
      </c>
      <c r="D17003" s="75">
        <v>47.2666666666667</v>
      </c>
      <c r="E17003" s="75">
        <v>62.0</v>
      </c>
    </row>
    <row r="17004" ht="15.75" customHeight="1">
      <c r="A17004" s="13">
        <v>42302.145833333336</v>
      </c>
      <c r="B17004" s="75">
        <v>59.0</v>
      </c>
      <c r="C17004" s="75">
        <v>58.6166666666667</v>
      </c>
      <c r="D17004" s="75">
        <v>46.7666666666667</v>
      </c>
      <c r="E17004" s="75">
        <v>62.0</v>
      </c>
    </row>
    <row r="17005" ht="15.75" customHeight="1">
      <c r="A17005" s="13">
        <v>42302.15625</v>
      </c>
      <c r="B17005" s="75">
        <v>59.0</v>
      </c>
      <c r="C17005" s="75">
        <v>58.8666666666667</v>
      </c>
      <c r="D17005" s="75">
        <v>46.2666666666667</v>
      </c>
      <c r="E17005" s="75">
        <v>62.0</v>
      </c>
    </row>
    <row r="17006" ht="15.75" customHeight="1">
      <c r="A17006" s="13">
        <v>42302.166666666664</v>
      </c>
      <c r="B17006" s="75">
        <v>58.9333333333333</v>
      </c>
      <c r="C17006" s="75">
        <v>58.8833333333333</v>
      </c>
      <c r="D17006" s="75">
        <v>45.7666666666667</v>
      </c>
      <c r="E17006" s="75">
        <v>62.0</v>
      </c>
    </row>
    <row r="17007" ht="15.75" customHeight="1">
      <c r="A17007" s="13">
        <v>42302.177083333336</v>
      </c>
      <c r="B17007" s="75">
        <v>58.6833333333333</v>
      </c>
      <c r="C17007" s="75">
        <v>58.6333333333333</v>
      </c>
      <c r="D17007" s="75">
        <v>45.2666666666667</v>
      </c>
      <c r="E17007" s="75">
        <v>62.0</v>
      </c>
    </row>
    <row r="17008" ht="15.75" customHeight="1">
      <c r="A17008" s="13">
        <v>42302.1875</v>
      </c>
      <c r="B17008" s="75">
        <v>58.4333333333333</v>
      </c>
      <c r="C17008" s="75">
        <v>58.3833333333333</v>
      </c>
      <c r="D17008" s="75">
        <v>44.7666666666667</v>
      </c>
      <c r="E17008" s="75">
        <v>62.0</v>
      </c>
    </row>
    <row r="17009" ht="15.75" customHeight="1">
      <c r="A17009" s="13">
        <v>42302.197916666664</v>
      </c>
      <c r="B17009" s="75">
        <v>58.1833333333333</v>
      </c>
      <c r="C17009" s="75">
        <v>58.1333333333333</v>
      </c>
      <c r="D17009" s="75">
        <v>44.2666666666667</v>
      </c>
      <c r="E17009" s="75">
        <v>62.0</v>
      </c>
    </row>
    <row r="17010" ht="15.75" customHeight="1">
      <c r="A17010" s="13">
        <v>42302.208333333336</v>
      </c>
      <c r="B17010" s="75">
        <v>58.0666666666667</v>
      </c>
      <c r="C17010" s="75">
        <v>58.0</v>
      </c>
      <c r="D17010" s="75">
        <v>43.8833333333333</v>
      </c>
      <c r="E17010" s="75">
        <v>62.1166666666667</v>
      </c>
    </row>
    <row r="17011" ht="15.75" customHeight="1">
      <c r="A17011" s="13">
        <v>42302.21875</v>
      </c>
      <c r="B17011" s="75">
        <v>58.3166666666667</v>
      </c>
      <c r="C17011" s="75">
        <v>58.0</v>
      </c>
      <c r="D17011" s="75">
        <v>43.6333333333333</v>
      </c>
      <c r="E17011" s="75">
        <v>62.3666666666667</v>
      </c>
    </row>
    <row r="17012" ht="15.75" customHeight="1">
      <c r="A17012" s="13">
        <v>42302.229166666664</v>
      </c>
      <c r="B17012" s="75">
        <v>58.5666666666667</v>
      </c>
      <c r="C17012" s="75">
        <v>58.0</v>
      </c>
      <c r="D17012" s="75">
        <v>43.3833333333333</v>
      </c>
      <c r="E17012" s="75">
        <v>62.6166666666667</v>
      </c>
    </row>
    <row r="17013" ht="15.75" customHeight="1">
      <c r="A17013" s="13">
        <v>42302.239583333336</v>
      </c>
      <c r="B17013" s="75">
        <v>58.8166666666667</v>
      </c>
      <c r="C17013" s="75">
        <v>58.0</v>
      </c>
      <c r="D17013" s="75">
        <v>43.1333333333333</v>
      </c>
      <c r="E17013" s="75">
        <v>62.8666666666667</v>
      </c>
    </row>
    <row r="17014" ht="15.75" customHeight="1">
      <c r="A17014" s="13">
        <v>42302.25</v>
      </c>
      <c r="B17014" s="75">
        <v>59.0</v>
      </c>
      <c r="C17014" s="75">
        <v>58.1166666666667</v>
      </c>
      <c r="D17014" s="75">
        <v>42.7666666666667</v>
      </c>
      <c r="E17014" s="75">
        <v>63.0</v>
      </c>
    </row>
    <row r="17015" ht="15.75" customHeight="1">
      <c r="A17015" s="13">
        <v>42302.260416666664</v>
      </c>
      <c r="B17015" s="75">
        <v>59.0</v>
      </c>
      <c r="C17015" s="75">
        <v>58.3666666666667</v>
      </c>
      <c r="D17015" s="75">
        <v>42.2666666666667</v>
      </c>
      <c r="E17015" s="75">
        <v>63.0</v>
      </c>
    </row>
    <row r="17016" ht="15.75" customHeight="1">
      <c r="A17016" s="13">
        <v>42302.270833333336</v>
      </c>
      <c r="B17016" s="75">
        <v>59.0</v>
      </c>
      <c r="C17016" s="75">
        <v>58.6166666666667</v>
      </c>
      <c r="D17016" s="75">
        <v>41.7666666666667</v>
      </c>
      <c r="E17016" s="75">
        <v>63.0</v>
      </c>
    </row>
    <row r="17017" ht="15.75" customHeight="1">
      <c r="A17017" s="13">
        <v>42302.28125</v>
      </c>
      <c r="B17017" s="75">
        <v>59.0</v>
      </c>
      <c r="C17017" s="75">
        <v>58.8666666666667</v>
      </c>
      <c r="D17017" s="75">
        <v>41.2666666666667</v>
      </c>
      <c r="E17017" s="75">
        <v>63.0</v>
      </c>
    </row>
    <row r="17018" ht="15.75" customHeight="1">
      <c r="A17018" s="13">
        <v>42302.291666666664</v>
      </c>
      <c r="B17018" s="75">
        <v>59.0666666666667</v>
      </c>
      <c r="C17018" s="75">
        <v>59.1166666666667</v>
      </c>
      <c r="D17018" s="75">
        <v>41.5833333333333</v>
      </c>
      <c r="E17018" s="75">
        <v>63.1166666666667</v>
      </c>
    </row>
    <row r="17019" ht="15.75" customHeight="1">
      <c r="A17019" s="13">
        <v>42302.302083333336</v>
      </c>
      <c r="B17019" s="75">
        <v>59.3166666666667</v>
      </c>
      <c r="C17019" s="75">
        <v>59.3666666666667</v>
      </c>
      <c r="D17019" s="75">
        <v>42.8333333333333</v>
      </c>
      <c r="E17019" s="75">
        <v>63.3666666666667</v>
      </c>
    </row>
    <row r="17020" ht="15.75" customHeight="1">
      <c r="A17020" s="13">
        <v>42302.3125</v>
      </c>
      <c r="B17020" s="75">
        <v>59.5666666666667</v>
      </c>
      <c r="C17020" s="75">
        <v>59.6166666666667</v>
      </c>
      <c r="D17020" s="75">
        <v>44.0833333333333</v>
      </c>
      <c r="E17020" s="75">
        <v>63.6166666666667</v>
      </c>
    </row>
    <row r="17021" ht="15.75" customHeight="1">
      <c r="A17021" s="13">
        <v>42302.322916666664</v>
      </c>
      <c r="B17021" s="75">
        <v>59.8166666666667</v>
      </c>
      <c r="C17021" s="75">
        <v>59.8666666666667</v>
      </c>
      <c r="D17021" s="75">
        <v>45.3333333333333</v>
      </c>
      <c r="E17021" s="75">
        <v>63.8666666666667</v>
      </c>
    </row>
    <row r="17022" ht="15.75" customHeight="1">
      <c r="A17022" s="13">
        <v>42302.333333333336</v>
      </c>
      <c r="B17022" s="75">
        <v>60.1333333333333</v>
      </c>
      <c r="C17022" s="75">
        <v>60.0</v>
      </c>
      <c r="D17022" s="75">
        <v>46.5833333333333</v>
      </c>
      <c r="E17022" s="75">
        <v>64.2333333333333</v>
      </c>
    </row>
    <row r="17023" ht="15.75" customHeight="1">
      <c r="A17023" s="13">
        <v>42302.34375</v>
      </c>
      <c r="B17023" s="75">
        <v>60.6333333333333</v>
      </c>
      <c r="C17023" s="75">
        <v>60.0</v>
      </c>
      <c r="D17023" s="75">
        <v>47.8333333333333</v>
      </c>
      <c r="E17023" s="75">
        <v>64.7333333333333</v>
      </c>
    </row>
    <row r="17024" ht="15.75" customHeight="1">
      <c r="A17024" s="13">
        <v>42302.354166666664</v>
      </c>
      <c r="B17024" s="75">
        <v>61.1333333333333</v>
      </c>
      <c r="C17024" s="75">
        <v>60.0</v>
      </c>
      <c r="D17024" s="75">
        <v>49.0833333333333</v>
      </c>
      <c r="E17024" s="75">
        <v>65.2333333333333</v>
      </c>
    </row>
    <row r="17025" ht="15.75" customHeight="1">
      <c r="A17025" s="13">
        <v>42302.364583333336</v>
      </c>
      <c r="B17025" s="75">
        <v>61.6333333333333</v>
      </c>
      <c r="C17025" s="75">
        <v>60.0</v>
      </c>
      <c r="D17025" s="75">
        <v>50.3333333333333</v>
      </c>
      <c r="E17025" s="75">
        <v>65.7333333333333</v>
      </c>
    </row>
    <row r="17026" ht="15.75" customHeight="1">
      <c r="A17026" s="13">
        <v>42302.375</v>
      </c>
      <c r="B17026" s="75">
        <v>62.2666666666667</v>
      </c>
      <c r="C17026" s="75">
        <v>60.35</v>
      </c>
      <c r="D17026" s="75">
        <v>51.4666666666667</v>
      </c>
      <c r="E17026" s="75">
        <v>66.2333333333333</v>
      </c>
    </row>
    <row r="17027" ht="15.75" customHeight="1">
      <c r="A17027" s="13">
        <v>42302.385416666664</v>
      </c>
      <c r="B17027" s="75">
        <v>63.2666666666667</v>
      </c>
      <c r="C17027" s="75">
        <v>61.1</v>
      </c>
      <c r="D17027" s="75">
        <v>52.4666666666667</v>
      </c>
      <c r="E17027" s="75">
        <v>66.7333333333333</v>
      </c>
    </row>
    <row r="17028" ht="15.75" customHeight="1">
      <c r="A17028" s="13">
        <v>42302.395833333336</v>
      </c>
      <c r="B17028" s="75">
        <v>64.2666666666667</v>
      </c>
      <c r="C17028" s="75">
        <v>61.85</v>
      </c>
      <c r="D17028" s="75">
        <v>53.4666666666667</v>
      </c>
      <c r="E17028" s="75">
        <v>67.2333333333333</v>
      </c>
    </row>
    <row r="17029" ht="15.75" customHeight="1">
      <c r="A17029" s="13">
        <v>42302.40625</v>
      </c>
      <c r="B17029" s="75">
        <v>65.2666666666667</v>
      </c>
      <c r="C17029" s="75">
        <v>62.6</v>
      </c>
      <c r="D17029" s="75">
        <v>54.4666666666667</v>
      </c>
      <c r="E17029" s="75">
        <v>67.7333333333333</v>
      </c>
    </row>
    <row r="17030" ht="15.75" customHeight="1">
      <c r="A17030" s="13">
        <v>42302.416666666664</v>
      </c>
      <c r="B17030" s="75">
        <v>66.0</v>
      </c>
      <c r="C17030" s="75">
        <v>63.4666666666667</v>
      </c>
      <c r="D17030" s="75">
        <v>55.35</v>
      </c>
      <c r="E17030" s="75">
        <v>68.4666666666667</v>
      </c>
    </row>
    <row r="17031" ht="15.75" customHeight="1">
      <c r="A17031" s="13">
        <v>42302.427083333336</v>
      </c>
      <c r="B17031" s="75">
        <v>66.0</v>
      </c>
      <c r="C17031" s="75">
        <v>64.4666666666667</v>
      </c>
      <c r="D17031" s="75">
        <v>56.1</v>
      </c>
      <c r="E17031" s="75">
        <v>69.4666666666667</v>
      </c>
    </row>
    <row r="17032" ht="15.75" customHeight="1">
      <c r="A17032" s="13">
        <v>42302.4375</v>
      </c>
      <c r="B17032" s="75">
        <v>66.0</v>
      </c>
      <c r="C17032" s="75">
        <v>65.4666666666667</v>
      </c>
      <c r="D17032" s="75">
        <v>56.85</v>
      </c>
      <c r="E17032" s="75">
        <v>70.4666666666667</v>
      </c>
    </row>
    <row r="17033" ht="15.75" customHeight="1">
      <c r="A17033" s="13">
        <v>42302.447916666664</v>
      </c>
      <c r="B17033" s="75">
        <v>66.0</v>
      </c>
      <c r="C17033" s="75">
        <v>66.4666666666667</v>
      </c>
      <c r="D17033" s="75">
        <v>57.6</v>
      </c>
      <c r="E17033" s="75">
        <v>71.4666666666667</v>
      </c>
    </row>
    <row r="17034" ht="15.75" customHeight="1">
      <c r="A17034" s="13">
        <v>42302.458333333336</v>
      </c>
      <c r="B17034" s="75">
        <v>66.1333333333333</v>
      </c>
      <c r="C17034" s="75">
        <v>67.35</v>
      </c>
      <c r="D17034" s="75">
        <v>58.2333333333333</v>
      </c>
      <c r="E17034" s="75">
        <v>72.4666666666667</v>
      </c>
    </row>
    <row r="17035" ht="15.75" customHeight="1">
      <c r="A17035" s="13">
        <v>42302.46875</v>
      </c>
      <c r="B17035" s="75">
        <v>66.6333333333333</v>
      </c>
      <c r="C17035" s="75">
        <v>68.1</v>
      </c>
      <c r="D17035" s="75">
        <v>58.7333333333333</v>
      </c>
      <c r="E17035" s="75">
        <v>73.4666666666667</v>
      </c>
    </row>
    <row r="17036" ht="15.75" customHeight="1">
      <c r="A17036" s="13">
        <v>42302.479166666664</v>
      </c>
      <c r="B17036" s="75">
        <v>67.1333333333333</v>
      </c>
      <c r="C17036" s="75">
        <v>68.85</v>
      </c>
      <c r="D17036" s="75">
        <v>59.2333333333333</v>
      </c>
      <c r="E17036" s="75">
        <v>74.4666666666667</v>
      </c>
    </row>
    <row r="17037" ht="15.75" customHeight="1">
      <c r="A17037" s="13">
        <v>42302.489583333336</v>
      </c>
      <c r="B17037" s="75">
        <v>67.6333333333333</v>
      </c>
      <c r="C17037" s="75">
        <v>69.6</v>
      </c>
      <c r="D17037" s="75">
        <v>59.7333333333333</v>
      </c>
      <c r="E17037" s="75">
        <v>75.4666666666667</v>
      </c>
    </row>
    <row r="17038" ht="15.75" customHeight="1">
      <c r="A17038" s="13">
        <v>42302.5</v>
      </c>
      <c r="B17038" s="75">
        <v>68.0666666666667</v>
      </c>
      <c r="C17038" s="75">
        <v>70.35</v>
      </c>
      <c r="D17038" s="75">
        <v>60.2333333333333</v>
      </c>
      <c r="E17038" s="75">
        <v>76.1166666666667</v>
      </c>
    </row>
    <row r="17039" ht="15.75" customHeight="1">
      <c r="A17039" s="13">
        <v>42302.510416666664</v>
      </c>
      <c r="B17039" s="75">
        <v>68.3166666666667</v>
      </c>
      <c r="C17039" s="75">
        <v>71.1</v>
      </c>
      <c r="D17039" s="75">
        <v>60.7333333333333</v>
      </c>
      <c r="E17039" s="75">
        <v>76.3666666666667</v>
      </c>
    </row>
    <row r="17040" ht="15.75" customHeight="1">
      <c r="A17040" s="13">
        <v>42302.520833333336</v>
      </c>
      <c r="B17040" s="75">
        <v>68.5666666666667</v>
      </c>
      <c r="C17040" s="75">
        <v>71.85</v>
      </c>
      <c r="D17040" s="75">
        <v>61.2333333333333</v>
      </c>
      <c r="E17040" s="75">
        <v>76.6166666666667</v>
      </c>
    </row>
    <row r="17041" ht="15.75" customHeight="1">
      <c r="A17041" s="13">
        <v>42302.53125</v>
      </c>
      <c r="B17041" s="75">
        <v>68.8166666666667</v>
      </c>
      <c r="C17041" s="75">
        <v>72.6</v>
      </c>
      <c r="D17041" s="75">
        <v>61.7333333333333</v>
      </c>
      <c r="E17041" s="75">
        <v>76.8666666666667</v>
      </c>
    </row>
    <row r="17042" ht="15.75" customHeight="1">
      <c r="A17042" s="13">
        <v>42302.541666666664</v>
      </c>
      <c r="B17042" s="75">
        <v>68.8</v>
      </c>
      <c r="C17042" s="75">
        <v>73.0</v>
      </c>
      <c r="D17042" s="75">
        <v>62.35</v>
      </c>
      <c r="E17042" s="75">
        <v>77.2333333333333</v>
      </c>
    </row>
    <row r="17043" ht="15.75" customHeight="1">
      <c r="A17043" s="13">
        <v>42302.552083333336</v>
      </c>
      <c r="B17043" s="75">
        <v>68.05</v>
      </c>
      <c r="C17043" s="75">
        <v>73.0</v>
      </c>
      <c r="D17043" s="75">
        <v>63.1</v>
      </c>
      <c r="E17043" s="75">
        <v>77.7333333333333</v>
      </c>
    </row>
    <row r="17044" ht="15.75" customHeight="1">
      <c r="A17044" s="13">
        <v>42302.5625</v>
      </c>
      <c r="B17044" s="75">
        <v>67.3</v>
      </c>
      <c r="C17044" s="75">
        <v>73.0</v>
      </c>
      <c r="D17044" s="75">
        <v>63.85</v>
      </c>
      <c r="E17044" s="75">
        <v>78.2333333333333</v>
      </c>
    </row>
    <row r="17045" ht="15.75" customHeight="1">
      <c r="A17045" s="13">
        <v>42302.572916666664</v>
      </c>
      <c r="B17045" s="75">
        <v>66.55</v>
      </c>
      <c r="C17045" s="75">
        <v>73.0</v>
      </c>
      <c r="D17045" s="75">
        <v>64.6</v>
      </c>
      <c r="E17045" s="75">
        <v>78.7333333333333</v>
      </c>
    </row>
    <row r="17046" ht="15.75" customHeight="1">
      <c r="A17046" s="13">
        <v>42302.583333333336</v>
      </c>
      <c r="B17046" s="75">
        <v>66.1333333333333</v>
      </c>
      <c r="C17046" s="75">
        <v>73.0</v>
      </c>
      <c r="D17046" s="75">
        <v>65.1166666666667</v>
      </c>
      <c r="E17046" s="75">
        <v>78.7666666666667</v>
      </c>
    </row>
    <row r="17047" ht="15.75" customHeight="1">
      <c r="A17047" s="13">
        <v>42302.59375</v>
      </c>
      <c r="B17047" s="75">
        <v>66.6333333333333</v>
      </c>
      <c r="C17047" s="75">
        <v>73.0</v>
      </c>
      <c r="D17047" s="75">
        <v>65.3666666666667</v>
      </c>
      <c r="E17047" s="75">
        <v>78.2666666666667</v>
      </c>
    </row>
    <row r="17048" ht="15.75" customHeight="1">
      <c r="A17048" s="13">
        <v>42302.604166666664</v>
      </c>
      <c r="B17048" s="75">
        <v>67.1333333333333</v>
      </c>
      <c r="C17048" s="75">
        <v>73.0</v>
      </c>
      <c r="D17048" s="75">
        <v>65.6166666666667</v>
      </c>
      <c r="E17048" s="75">
        <v>77.7666666666667</v>
      </c>
    </row>
    <row r="17049" ht="15.75" customHeight="1">
      <c r="A17049" s="13">
        <v>42302.614583333336</v>
      </c>
      <c r="B17049" s="75">
        <v>67.6333333333333</v>
      </c>
      <c r="C17049" s="75">
        <v>73.0</v>
      </c>
      <c r="D17049" s="75">
        <v>65.8666666666667</v>
      </c>
      <c r="E17049" s="75">
        <v>77.2666666666667</v>
      </c>
    </row>
    <row r="17050" ht="15.75" customHeight="1">
      <c r="A17050" s="13">
        <v>42302.625</v>
      </c>
      <c r="B17050" s="75">
        <v>67.9333333333333</v>
      </c>
      <c r="C17050" s="75">
        <v>72.65</v>
      </c>
      <c r="D17050" s="75">
        <v>66.1166666666667</v>
      </c>
      <c r="E17050" s="75">
        <v>77.1166666666667</v>
      </c>
    </row>
    <row r="17051" ht="15.75" customHeight="1">
      <c r="A17051" s="13">
        <v>42302.635416666664</v>
      </c>
      <c r="B17051" s="75">
        <v>67.6833333333333</v>
      </c>
      <c r="C17051" s="75">
        <v>71.9</v>
      </c>
      <c r="D17051" s="75">
        <v>66.3666666666667</v>
      </c>
      <c r="E17051" s="75">
        <v>77.3666666666667</v>
      </c>
    </row>
    <row r="17052" ht="15.75" customHeight="1">
      <c r="A17052" s="13">
        <v>42302.645833333336</v>
      </c>
      <c r="B17052" s="75">
        <v>67.4333333333333</v>
      </c>
      <c r="C17052" s="75">
        <v>71.15</v>
      </c>
      <c r="D17052" s="75">
        <v>66.6166666666667</v>
      </c>
      <c r="E17052" s="75">
        <v>77.6166666666667</v>
      </c>
    </row>
    <row r="17053" ht="15.75" customHeight="1">
      <c r="A17053" s="13">
        <v>42302.65625</v>
      </c>
      <c r="B17053" s="75">
        <v>67.1833333333333</v>
      </c>
      <c r="C17053" s="75">
        <v>70.4</v>
      </c>
      <c r="D17053" s="75">
        <v>66.8666666666667</v>
      </c>
      <c r="E17053" s="75">
        <v>77.8666666666667</v>
      </c>
    </row>
    <row r="17054" ht="15.75" customHeight="1">
      <c r="A17054" s="13">
        <v>42302.666666666664</v>
      </c>
      <c r="B17054" s="75">
        <v>66.9333333333333</v>
      </c>
      <c r="C17054" s="75">
        <v>69.65</v>
      </c>
      <c r="D17054" s="75">
        <v>67.0</v>
      </c>
      <c r="E17054" s="75">
        <v>77.7666666666667</v>
      </c>
    </row>
    <row r="17055" ht="15.75" customHeight="1">
      <c r="A17055" s="13">
        <v>42302.677083333336</v>
      </c>
      <c r="B17055" s="75">
        <v>66.6833333333333</v>
      </c>
      <c r="C17055" s="75">
        <v>68.9</v>
      </c>
      <c r="D17055" s="75">
        <v>67.0</v>
      </c>
      <c r="E17055" s="75">
        <v>77.2666666666667</v>
      </c>
    </row>
    <row r="17056" ht="15.75" customHeight="1">
      <c r="A17056" s="13">
        <v>42302.6875</v>
      </c>
      <c r="B17056" s="75">
        <v>66.4333333333333</v>
      </c>
      <c r="C17056" s="75">
        <v>68.15</v>
      </c>
      <c r="D17056" s="75">
        <v>67.0</v>
      </c>
      <c r="E17056" s="75">
        <v>76.7666666666667</v>
      </c>
    </row>
    <row r="17057" ht="15.75" customHeight="1">
      <c r="A17057" s="13">
        <v>42302.697916666664</v>
      </c>
      <c r="B17057" s="75">
        <v>66.1833333333333</v>
      </c>
      <c r="C17057" s="75">
        <v>67.4</v>
      </c>
      <c r="D17057" s="75">
        <v>67.0</v>
      </c>
      <c r="E17057" s="75">
        <v>76.2666666666667</v>
      </c>
    </row>
    <row r="17058" ht="15.75" customHeight="1">
      <c r="A17058" s="13">
        <v>42302.708333333336</v>
      </c>
      <c r="B17058" s="75">
        <v>65.8</v>
      </c>
      <c r="C17058" s="75">
        <v>66.7666666666667</v>
      </c>
      <c r="D17058" s="75">
        <v>66.4166666666667</v>
      </c>
      <c r="E17058" s="75">
        <v>75.4166666666667</v>
      </c>
    </row>
    <row r="17059" ht="15.75" customHeight="1">
      <c r="A17059" s="13">
        <v>42302.71875</v>
      </c>
      <c r="B17059" s="75">
        <v>65.05</v>
      </c>
      <c r="C17059" s="75">
        <v>66.2666666666667</v>
      </c>
      <c r="D17059" s="75">
        <v>65.1666666666667</v>
      </c>
      <c r="E17059" s="75">
        <v>74.1666666666667</v>
      </c>
    </row>
    <row r="17060" ht="15.75" customHeight="1">
      <c r="A17060" s="13">
        <v>42302.729166666664</v>
      </c>
      <c r="B17060" s="75">
        <v>64.3</v>
      </c>
      <c r="C17060" s="75">
        <v>65.7666666666667</v>
      </c>
      <c r="D17060" s="75">
        <v>63.9166666666667</v>
      </c>
      <c r="E17060" s="75">
        <v>72.9166666666667</v>
      </c>
    </row>
    <row r="17061" ht="15.75" customHeight="1">
      <c r="A17061" s="13">
        <v>42302.739583333336</v>
      </c>
      <c r="B17061" s="75">
        <v>63.55</v>
      </c>
      <c r="C17061" s="75">
        <v>65.2666666666667</v>
      </c>
      <c r="D17061" s="75">
        <v>62.6666666666667</v>
      </c>
      <c r="E17061" s="75">
        <v>71.6666666666667</v>
      </c>
    </row>
    <row r="17062" ht="15.75" customHeight="1">
      <c r="A17062" s="13">
        <v>42302.75</v>
      </c>
      <c r="B17062" s="75">
        <v>63.0</v>
      </c>
      <c r="C17062" s="75">
        <v>64.8833333333333</v>
      </c>
      <c r="D17062" s="75">
        <v>61.1833333333333</v>
      </c>
      <c r="E17062" s="75">
        <v>70.65</v>
      </c>
    </row>
    <row r="17063" ht="15.75" customHeight="1">
      <c r="A17063" s="13">
        <v>42302.760416666664</v>
      </c>
      <c r="B17063" s="75">
        <v>63.0</v>
      </c>
      <c r="C17063" s="75">
        <v>64.6333333333333</v>
      </c>
      <c r="D17063" s="75">
        <v>59.4333333333333</v>
      </c>
      <c r="E17063" s="75">
        <v>69.9</v>
      </c>
    </row>
    <row r="17064" ht="15.75" customHeight="1">
      <c r="A17064" s="13">
        <v>42302.770833333336</v>
      </c>
      <c r="B17064" s="75">
        <v>63.0</v>
      </c>
      <c r="C17064" s="75">
        <v>64.3833333333333</v>
      </c>
      <c r="D17064" s="75">
        <v>57.6833333333333</v>
      </c>
      <c r="E17064" s="75">
        <v>69.15</v>
      </c>
    </row>
    <row r="17065" ht="15.75" customHeight="1">
      <c r="A17065" s="13">
        <v>42302.78125</v>
      </c>
      <c r="B17065" s="75">
        <v>63.0</v>
      </c>
      <c r="C17065" s="75">
        <v>64.1333333333333</v>
      </c>
      <c r="D17065" s="75">
        <v>55.9333333333333</v>
      </c>
      <c r="E17065" s="75">
        <v>68.4</v>
      </c>
    </row>
    <row r="17066" ht="15.75" customHeight="1">
      <c r="A17066" s="13">
        <v>42302.791666666664</v>
      </c>
      <c r="B17066" s="75">
        <v>62.9333333333333</v>
      </c>
      <c r="C17066" s="75">
        <v>63.8833333333333</v>
      </c>
      <c r="D17066" s="75">
        <v>55.0</v>
      </c>
      <c r="E17066" s="75">
        <v>68.0</v>
      </c>
    </row>
    <row r="17067" ht="15.75" customHeight="1">
      <c r="A17067" s="13">
        <v>42302.802083333336</v>
      </c>
      <c r="B17067" s="75">
        <v>62.6833333333333</v>
      </c>
      <c r="C17067" s="75">
        <v>63.6333333333333</v>
      </c>
      <c r="D17067" s="75">
        <v>55.0</v>
      </c>
      <c r="E17067" s="75">
        <v>68.0</v>
      </c>
    </row>
    <row r="17068" ht="15.75" customHeight="1">
      <c r="A17068" s="13">
        <v>42302.8125</v>
      </c>
      <c r="B17068" s="75">
        <v>62.4333333333333</v>
      </c>
      <c r="C17068" s="75">
        <v>63.3833333333333</v>
      </c>
      <c r="D17068" s="75">
        <v>55.0</v>
      </c>
      <c r="E17068" s="75">
        <v>68.0</v>
      </c>
    </row>
    <row r="17069" ht="15.75" customHeight="1">
      <c r="A17069" s="13">
        <v>42302.822916666664</v>
      </c>
      <c r="B17069" s="75">
        <v>62.1833333333333</v>
      </c>
      <c r="C17069" s="75">
        <v>63.1333333333333</v>
      </c>
      <c r="D17069" s="75">
        <v>55.0</v>
      </c>
      <c r="E17069" s="75">
        <v>68.0</v>
      </c>
    </row>
    <row r="17070" ht="15.75" customHeight="1">
      <c r="A17070" s="13">
        <v>42302.833333333336</v>
      </c>
      <c r="B17070" s="75">
        <v>62.0851063829787</v>
      </c>
      <c r="C17070" s="75">
        <v>63.0</v>
      </c>
      <c r="D17070" s="75">
        <v>54.7666666666667</v>
      </c>
      <c r="E17070" s="75">
        <v>67.65</v>
      </c>
    </row>
    <row r="17071" ht="15.75" customHeight="1">
      <c r="A17071" s="13">
        <v>42302.84375</v>
      </c>
      <c r="B17071" s="75">
        <v>62.4042553191489</v>
      </c>
      <c r="C17071" s="75">
        <v>63.0</v>
      </c>
      <c r="D17071" s="75">
        <v>54.2666666666667</v>
      </c>
      <c r="E17071" s="75">
        <v>66.9</v>
      </c>
    </row>
    <row r="17072" ht="15.75" customHeight="1">
      <c r="A17072" s="13">
        <v>42302.854166666664</v>
      </c>
      <c r="B17072" s="75">
        <v>62.7234042553191</v>
      </c>
      <c r="C17072" s="75">
        <v>63.0</v>
      </c>
      <c r="D17072" s="75">
        <v>53.7666666666667</v>
      </c>
      <c r="E17072" s="75">
        <v>66.15</v>
      </c>
    </row>
    <row r="17073" ht="15.75" customHeight="1">
      <c r="A17073" s="13">
        <v>42302.864583333336</v>
      </c>
      <c r="B17073" s="75">
        <v>62.8461538461538</v>
      </c>
      <c r="C17073" s="75">
        <v>63.0</v>
      </c>
      <c r="D17073" s="75">
        <v>53.2666666666667</v>
      </c>
      <c r="E17073" s="75">
        <v>65.4</v>
      </c>
    </row>
    <row r="17074" ht="15.75" customHeight="1">
      <c r="A17074" s="13">
        <v>42302.875</v>
      </c>
      <c r="B17074" s="75">
        <v>62.1290322580645</v>
      </c>
      <c r="C17074" s="75">
        <v>62.8833333333333</v>
      </c>
      <c r="D17074" s="75">
        <v>52.8833333333333</v>
      </c>
      <c r="E17074" s="75">
        <v>64.7666666666667</v>
      </c>
    </row>
    <row r="17075" ht="15.75" customHeight="1">
      <c r="A17075" s="13">
        <v>42302.885416666664</v>
      </c>
      <c r="B17075" s="75">
        <v>62.6129032258064</v>
      </c>
      <c r="C17075" s="75">
        <v>62.6333333333333</v>
      </c>
      <c r="D17075" s="75">
        <v>52.6333333333333</v>
      </c>
      <c r="E17075" s="75">
        <v>64.2666666666667</v>
      </c>
    </row>
    <row r="17076" ht="15.75" customHeight="1">
      <c r="A17076" s="13">
        <v>42302.895833333336</v>
      </c>
      <c r="B17076" s="75">
        <v>63.0</v>
      </c>
      <c r="C17076" s="75">
        <v>62.3833333333333</v>
      </c>
      <c r="D17076" s="75">
        <v>52.3833333333333</v>
      </c>
      <c r="E17076" s="75">
        <v>63.7666666666667</v>
      </c>
    </row>
    <row r="17077" ht="15.75" customHeight="1">
      <c r="A17077" s="13">
        <v>42302.90625</v>
      </c>
      <c r="B17077" s="75">
        <v>63.0</v>
      </c>
      <c r="C17077" s="75">
        <v>62.1333333333333</v>
      </c>
      <c r="D17077" s="75">
        <v>52.1333333333333</v>
      </c>
      <c r="E17077" s="75">
        <v>63.2666666666667</v>
      </c>
    </row>
    <row r="17078" ht="15.75" customHeight="1">
      <c r="A17078" s="13">
        <v>42302.916666666664</v>
      </c>
      <c r="B17078" s="75">
        <v>61.8571428571429</v>
      </c>
      <c r="C17078" s="75">
        <v>61.7666666666667</v>
      </c>
      <c r="D17078" s="75">
        <v>51.65</v>
      </c>
      <c r="E17078" s="75">
        <v>62.7666666666667</v>
      </c>
    </row>
    <row r="17079" ht="15.75" customHeight="1">
      <c r="A17079" s="13">
        <v>42302.927083333336</v>
      </c>
      <c r="B17079" s="75">
        <v>61.3214285714286</v>
      </c>
      <c r="C17079" s="75">
        <v>61.2666666666667</v>
      </c>
      <c r="D17079" s="75">
        <v>50.9</v>
      </c>
      <c r="E17079" s="75">
        <v>62.2666666666667</v>
      </c>
    </row>
    <row r="17080" ht="15.75" customHeight="1">
      <c r="A17080" s="13">
        <v>42302.9375</v>
      </c>
      <c r="B17080" s="75">
        <v>61.0</v>
      </c>
      <c r="C17080" s="75">
        <v>60.7666666666667</v>
      </c>
      <c r="D17080" s="75">
        <v>50.15</v>
      </c>
      <c r="E17080" s="75">
        <v>61.7666666666667</v>
      </c>
    </row>
    <row r="17081" ht="15.75" customHeight="1">
      <c r="A17081" s="13">
        <v>42302.947916666664</v>
      </c>
      <c r="B17081" s="75">
        <v>61.0</v>
      </c>
      <c r="C17081" s="75">
        <v>60.2666666666667</v>
      </c>
      <c r="D17081" s="75">
        <v>49.4</v>
      </c>
      <c r="E17081" s="75">
        <v>61.2666666666667</v>
      </c>
    </row>
    <row r="17082" ht="15.75" customHeight="1">
      <c r="A17082" s="13">
        <v>42302.958333333336</v>
      </c>
      <c r="B17082" s="75">
        <v>61.0</v>
      </c>
      <c r="C17082" s="75">
        <v>60.1627906976744</v>
      </c>
      <c r="D17082" s="75">
        <v>48.7666666666667</v>
      </c>
      <c r="E17082" s="75">
        <v>60.65</v>
      </c>
    </row>
    <row r="17083" ht="15.75" customHeight="1">
      <c r="A17083" s="13">
        <v>42302.96875</v>
      </c>
      <c r="B17083" s="75">
        <v>61.0</v>
      </c>
      <c r="C17083" s="75">
        <v>60.5116279069767</v>
      </c>
      <c r="D17083" s="75">
        <v>48.2666666666667</v>
      </c>
      <c r="E17083" s="75">
        <v>59.9</v>
      </c>
    </row>
    <row r="17084" ht="15.75" customHeight="1">
      <c r="A17084" s="13">
        <v>42302.979166666664</v>
      </c>
      <c r="B17084" s="75">
        <v>61.0</v>
      </c>
      <c r="C17084" s="75">
        <v>60.8604651162791</v>
      </c>
      <c r="D17084" s="75">
        <v>47.7666666666667</v>
      </c>
      <c r="E17084" s="75">
        <v>59.15</v>
      </c>
    </row>
    <row r="17085" ht="15.75" customHeight="1">
      <c r="A17085" s="13">
        <v>42302.989583333336</v>
      </c>
      <c r="B17085" s="75">
        <v>61.0</v>
      </c>
      <c r="C17085" s="75">
        <v>61.0</v>
      </c>
      <c r="D17085" s="75">
        <v>47.2666666666667</v>
      </c>
      <c r="E17085" s="75">
        <v>58.4</v>
      </c>
    </row>
    <row r="17086" ht="15.75" customHeight="1">
      <c r="A17086" s="13">
        <v>42303.0</v>
      </c>
      <c r="B17086" s="75">
        <v>60.9333333333333</v>
      </c>
      <c r="C17086" s="75">
        <v>61.0</v>
      </c>
      <c r="D17086" s="75">
        <v>46.8833333333333</v>
      </c>
      <c r="E17086" s="75">
        <v>57.65</v>
      </c>
    </row>
    <row r="17087" ht="15.75" customHeight="1">
      <c r="A17087" s="13">
        <v>42303.010416666664</v>
      </c>
      <c r="B17087" s="75">
        <v>60.6833333333333</v>
      </c>
      <c r="C17087" s="75">
        <v>61.0</v>
      </c>
      <c r="D17087" s="75">
        <v>46.6333333333333</v>
      </c>
      <c r="E17087" s="75">
        <v>56.9</v>
      </c>
    </row>
    <row r="17088" ht="15.75" customHeight="1">
      <c r="A17088" s="13">
        <v>42303.020833333336</v>
      </c>
      <c r="B17088" s="75">
        <v>60.4333333333333</v>
      </c>
      <c r="C17088" s="75">
        <v>61.0</v>
      </c>
      <c r="D17088" s="75">
        <v>46.3833333333333</v>
      </c>
      <c r="E17088" s="75">
        <v>56.15</v>
      </c>
    </row>
    <row r="17089" ht="15.75" customHeight="1">
      <c r="A17089" s="13">
        <v>42303.03125</v>
      </c>
      <c r="B17089" s="75">
        <v>60.1833333333333</v>
      </c>
      <c r="C17089" s="75">
        <v>61.0</v>
      </c>
      <c r="D17089" s="75">
        <v>46.1333333333333</v>
      </c>
      <c r="E17089" s="75">
        <v>55.4</v>
      </c>
    </row>
    <row r="17090" ht="15.75" customHeight="1">
      <c r="A17090" s="13">
        <v>42303.041666666664</v>
      </c>
      <c r="B17090" s="75">
        <v>59.9333333333333</v>
      </c>
      <c r="C17090" s="75">
        <v>61.0</v>
      </c>
      <c r="D17090" s="75">
        <v>45.8833333333333</v>
      </c>
      <c r="E17090" s="75">
        <v>55.2333333333333</v>
      </c>
    </row>
    <row r="17091" ht="15.75" customHeight="1">
      <c r="A17091" s="13">
        <v>42303.052083333336</v>
      </c>
      <c r="B17091" s="75">
        <v>59.6833333333333</v>
      </c>
      <c r="C17091" s="75">
        <v>61.0</v>
      </c>
      <c r="D17091" s="75">
        <v>45.6333333333333</v>
      </c>
      <c r="E17091" s="75">
        <v>55.7333333333333</v>
      </c>
    </row>
    <row r="17092" ht="15.75" customHeight="1">
      <c r="A17092" s="13">
        <v>42303.0625</v>
      </c>
      <c r="B17092" s="75">
        <v>59.4333333333333</v>
      </c>
      <c r="C17092" s="75">
        <v>60.2121212121212</v>
      </c>
      <c r="D17092" s="75">
        <v>45.3833333333333</v>
      </c>
      <c r="E17092" s="75">
        <v>56.2333333333333</v>
      </c>
    </row>
    <row r="17093" ht="15.75" customHeight="1">
      <c r="A17093" s="13">
        <v>42303.072916666664</v>
      </c>
      <c r="B17093" s="75">
        <v>59.1833333333333</v>
      </c>
      <c r="C17093" s="75">
        <v>59.3030303030303</v>
      </c>
      <c r="D17093" s="75">
        <v>45.1333333333333</v>
      </c>
      <c r="E17093" s="75">
        <v>56.7333333333333</v>
      </c>
    </row>
    <row r="17094" ht="15.75" customHeight="1">
      <c r="A17094" s="13">
        <v>42303.083333333336</v>
      </c>
      <c r="B17094" s="75">
        <v>59.0</v>
      </c>
      <c r="C17094" s="75">
        <v>59.1166666666667</v>
      </c>
      <c r="D17094" s="75">
        <v>44.8833333333333</v>
      </c>
      <c r="E17094" s="75">
        <v>56.65</v>
      </c>
    </row>
    <row r="17095" ht="15.75" customHeight="1">
      <c r="A17095" s="13">
        <v>42303.09375</v>
      </c>
      <c r="B17095" s="75">
        <v>59.0</v>
      </c>
      <c r="C17095" s="75">
        <v>59.3666666666667</v>
      </c>
      <c r="D17095" s="75">
        <v>44.6333333333333</v>
      </c>
      <c r="E17095" s="75">
        <v>55.9</v>
      </c>
    </row>
    <row r="17096" ht="15.75" customHeight="1">
      <c r="A17096" s="13">
        <v>42303.104166666664</v>
      </c>
      <c r="B17096" s="75">
        <v>59.0</v>
      </c>
      <c r="C17096" s="75">
        <v>59.6166666666667</v>
      </c>
      <c r="D17096" s="75">
        <v>44.3833333333333</v>
      </c>
      <c r="E17096" s="75">
        <v>55.15</v>
      </c>
    </row>
    <row r="17097" ht="15.75" customHeight="1">
      <c r="A17097" s="13">
        <v>42303.114583333336</v>
      </c>
      <c r="B17097" s="75">
        <v>59.0</v>
      </c>
      <c r="C17097" s="75">
        <v>59.8666666666667</v>
      </c>
      <c r="D17097" s="75">
        <v>44.1333333333333</v>
      </c>
      <c r="E17097" s="75">
        <v>54.4</v>
      </c>
    </row>
    <row r="17098" ht="15.75" customHeight="1">
      <c r="A17098" s="13">
        <v>42303.125</v>
      </c>
      <c r="B17098" s="75">
        <v>58.8095238095238</v>
      </c>
      <c r="C17098" s="75">
        <v>59.8833333333333</v>
      </c>
      <c r="D17098" s="75">
        <v>44.0</v>
      </c>
      <c r="E17098" s="75">
        <v>54.0</v>
      </c>
    </row>
    <row r="17099" ht="15.75" customHeight="1">
      <c r="A17099" s="13">
        <v>42303.135416666664</v>
      </c>
      <c r="B17099" s="75">
        <v>58.0952380952381</v>
      </c>
      <c r="C17099" s="75">
        <v>59.6333333333333</v>
      </c>
      <c r="D17099" s="75">
        <v>44.0</v>
      </c>
      <c r="E17099" s="75">
        <v>54.0</v>
      </c>
    </row>
    <row r="17100" ht="15.75" customHeight="1">
      <c r="A17100" s="13">
        <v>42303.145833333336</v>
      </c>
      <c r="B17100" s="75">
        <v>57.3809523809524</v>
      </c>
      <c r="C17100" s="75">
        <v>59.3833333333333</v>
      </c>
      <c r="D17100" s="75">
        <v>44.0</v>
      </c>
      <c r="E17100" s="75">
        <v>54.0</v>
      </c>
    </row>
    <row r="17101" ht="15.75" customHeight="1">
      <c r="A17101" s="13">
        <v>42303.15625</v>
      </c>
      <c r="B17101" s="75">
        <v>57.0</v>
      </c>
      <c r="C17101" s="75">
        <v>59.1333333333333</v>
      </c>
      <c r="D17101" s="75">
        <v>44.0</v>
      </c>
      <c r="E17101" s="75">
        <v>54.0</v>
      </c>
    </row>
    <row r="17102" ht="15.75" customHeight="1">
      <c r="A17102" s="13">
        <v>42303.166666666664</v>
      </c>
      <c r="B17102" s="75">
        <v>57.0</v>
      </c>
      <c r="C17102" s="75">
        <v>59.0</v>
      </c>
      <c r="D17102" s="75">
        <v>43.7666666666667</v>
      </c>
      <c r="E17102" s="75">
        <v>54.1166666666667</v>
      </c>
    </row>
    <row r="17103" ht="15.75" customHeight="1">
      <c r="A17103" s="13">
        <v>42303.177083333336</v>
      </c>
      <c r="B17103" s="75">
        <v>57.0</v>
      </c>
      <c r="C17103" s="75">
        <v>58.3571428571429</v>
      </c>
      <c r="D17103" s="75">
        <v>43.2666666666667</v>
      </c>
      <c r="E17103" s="75">
        <v>54.3666666666667</v>
      </c>
    </row>
    <row r="17104" ht="15.75" customHeight="1">
      <c r="A17104" s="13">
        <v>42303.1875</v>
      </c>
      <c r="B17104" s="75">
        <v>55.9</v>
      </c>
      <c r="C17104" s="75">
        <v>57.2857142857143</v>
      </c>
      <c r="D17104" s="75">
        <v>42.7666666666667</v>
      </c>
      <c r="E17104" s="75">
        <v>54.6166666666667</v>
      </c>
    </row>
    <row r="17105" ht="15.75" customHeight="1">
      <c r="A17105" s="13">
        <v>42303.197916666664</v>
      </c>
      <c r="B17105" s="75">
        <v>55.8</v>
      </c>
      <c r="C17105" s="75">
        <v>57.0</v>
      </c>
      <c r="D17105" s="75">
        <v>42.2666666666667</v>
      </c>
      <c r="E17105" s="75">
        <v>54.8666666666667</v>
      </c>
    </row>
    <row r="17106" ht="15.75" customHeight="1">
      <c r="A17106" s="13">
        <v>42303.208333333336</v>
      </c>
      <c r="B17106" s="75">
        <v>56.8297872340426</v>
      </c>
      <c r="C17106" s="75">
        <v>57.0</v>
      </c>
      <c r="D17106" s="75">
        <v>42.0</v>
      </c>
      <c r="E17106" s="75">
        <v>54.7666666666667</v>
      </c>
    </row>
    <row r="17107" ht="15.75" customHeight="1">
      <c r="A17107" s="13">
        <v>42303.21875</v>
      </c>
      <c r="B17107" s="75">
        <v>56.1914893617021</v>
      </c>
      <c r="C17107" s="75">
        <v>57.0</v>
      </c>
      <c r="D17107" s="75">
        <v>42.0</v>
      </c>
      <c r="E17107" s="75">
        <v>54.2666666666667</v>
      </c>
    </row>
    <row r="17108" ht="15.75" customHeight="1">
      <c r="A17108" s="13">
        <v>42303.229166666664</v>
      </c>
      <c r="B17108" s="75">
        <v>55.5531914893617</v>
      </c>
      <c r="C17108" s="75">
        <v>56.6052631578947</v>
      </c>
      <c r="D17108" s="75">
        <v>42.0</v>
      </c>
      <c r="E17108" s="75">
        <v>53.7666666666667</v>
      </c>
    </row>
    <row r="17109" ht="15.75" customHeight="1">
      <c r="A17109" s="13">
        <v>42303.239583333336</v>
      </c>
      <c r="B17109" s="75">
        <v>55.1538461538462</v>
      </c>
      <c r="C17109" s="75">
        <v>56.2105263157895</v>
      </c>
      <c r="D17109" s="75">
        <v>42.0</v>
      </c>
      <c r="E17109" s="75">
        <v>53.2666666666667</v>
      </c>
    </row>
    <row r="17110" ht="15.75" customHeight="1">
      <c r="A17110" s="13">
        <v>42303.25</v>
      </c>
      <c r="B17110" s="75">
        <v>56.1379310344828</v>
      </c>
      <c r="C17110" s="75">
        <v>55.5625</v>
      </c>
      <c r="D17110" s="75">
        <v>41.7666666666667</v>
      </c>
      <c r="E17110" s="75">
        <v>53.0</v>
      </c>
    </row>
    <row r="17111" ht="15.75" customHeight="1">
      <c r="A17111" s="13">
        <v>42303.260416666664</v>
      </c>
      <c r="B17111" s="75">
        <v>56.6551724137931</v>
      </c>
      <c r="C17111" s="75">
        <v>55.0</v>
      </c>
      <c r="D17111" s="75">
        <v>41.2666666666667</v>
      </c>
      <c r="E17111" s="75">
        <v>53.0</v>
      </c>
    </row>
    <row r="17112" ht="15.75" customHeight="1">
      <c r="A17112" s="13">
        <v>42303.270833333336</v>
      </c>
      <c r="B17112" s="75">
        <v>57.0</v>
      </c>
      <c r="C17112" s="75">
        <v>55.0</v>
      </c>
      <c r="D17112" s="75">
        <v>40.7666666666667</v>
      </c>
      <c r="E17112" s="75">
        <v>53.0</v>
      </c>
    </row>
    <row r="17113" ht="15.75" customHeight="1">
      <c r="A17113" s="13">
        <v>42303.28125</v>
      </c>
      <c r="B17113" s="75">
        <v>57.0</v>
      </c>
      <c r="C17113" s="75">
        <v>55.3846153846154</v>
      </c>
      <c r="D17113" s="75">
        <v>40.2666666666667</v>
      </c>
      <c r="E17113" s="75">
        <v>53.0</v>
      </c>
    </row>
    <row r="17114" ht="15.75" customHeight="1">
      <c r="A17114" s="13">
        <v>42303.291666666664</v>
      </c>
      <c r="B17114" s="75">
        <v>57.8518518518519</v>
      </c>
      <c r="C17114" s="75">
        <v>56.1166666666667</v>
      </c>
      <c r="D17114" s="75">
        <v>40.9333333333333</v>
      </c>
      <c r="E17114" s="75">
        <v>53.7</v>
      </c>
    </row>
    <row r="17115" ht="15.75" customHeight="1">
      <c r="A17115" s="13">
        <v>42303.302083333336</v>
      </c>
      <c r="B17115" s="75">
        <v>57.2962962962963</v>
      </c>
      <c r="C17115" s="75">
        <v>56.3666666666667</v>
      </c>
      <c r="D17115" s="75">
        <v>42.9333333333333</v>
      </c>
      <c r="E17115" s="75">
        <v>55.2</v>
      </c>
    </row>
    <row r="17116" ht="15.75" customHeight="1">
      <c r="A17116" s="13">
        <v>42303.3125</v>
      </c>
      <c r="B17116" s="75">
        <v>57.0</v>
      </c>
      <c r="C17116" s="75">
        <v>56.6166666666667</v>
      </c>
      <c r="D17116" s="75">
        <v>44.9333333333333</v>
      </c>
      <c r="E17116" s="75">
        <v>56.7</v>
      </c>
    </row>
    <row r="17117" ht="15.75" customHeight="1">
      <c r="A17117" s="13">
        <v>42303.322916666664</v>
      </c>
      <c r="B17117" s="75">
        <v>57.0</v>
      </c>
      <c r="C17117" s="75">
        <v>56.8666666666667</v>
      </c>
      <c r="D17117" s="75">
        <v>46.9333333333333</v>
      </c>
      <c r="E17117" s="75">
        <v>58.2</v>
      </c>
    </row>
    <row r="17118" ht="15.75" customHeight="1">
      <c r="A17118" s="13">
        <v>42303.333333333336</v>
      </c>
      <c r="B17118" s="75">
        <v>57.0666666666667</v>
      </c>
      <c r="C17118" s="75">
        <v>57.0</v>
      </c>
      <c r="D17118" s="75">
        <v>48.9333333333333</v>
      </c>
      <c r="E17118" s="75">
        <v>59.7</v>
      </c>
    </row>
    <row r="17119" ht="15.75" customHeight="1">
      <c r="A17119" s="13">
        <v>42303.34375</v>
      </c>
      <c r="B17119" s="75">
        <v>57.3166666666667</v>
      </c>
      <c r="C17119" s="75">
        <v>57.0</v>
      </c>
      <c r="D17119" s="75">
        <v>50.9333333333333</v>
      </c>
      <c r="E17119" s="75">
        <v>61.2</v>
      </c>
    </row>
    <row r="17120" ht="15.75" customHeight="1">
      <c r="A17120" s="13">
        <v>42303.354166666664</v>
      </c>
      <c r="B17120" s="75">
        <v>57.5666666666667</v>
      </c>
      <c r="C17120" s="75">
        <v>57.0</v>
      </c>
      <c r="D17120" s="75">
        <v>52.9333333333333</v>
      </c>
      <c r="E17120" s="75">
        <v>62.7</v>
      </c>
    </row>
    <row r="17121" ht="15.75" customHeight="1">
      <c r="A17121" s="13">
        <v>42303.364583333336</v>
      </c>
      <c r="B17121" s="75">
        <v>57.8166666666667</v>
      </c>
      <c r="C17121" s="75">
        <v>59.4285714285714</v>
      </c>
      <c r="D17121" s="75">
        <v>54.9333333333333</v>
      </c>
      <c r="E17121" s="75">
        <v>64.2</v>
      </c>
    </row>
    <row r="17122" ht="15.75" customHeight="1">
      <c r="A17122" s="13">
        <v>42303.375</v>
      </c>
      <c r="B17122" s="75">
        <v>58.0975609756098</v>
      </c>
      <c r="C17122" s="75">
        <v>60.4666666666667</v>
      </c>
      <c r="D17122" s="75">
        <v>56.2333333333333</v>
      </c>
      <c r="E17122" s="75">
        <v>65.5833333333333</v>
      </c>
    </row>
    <row r="17123" ht="15.75" customHeight="1">
      <c r="A17123" s="13">
        <v>42303.385416666664</v>
      </c>
      <c r="B17123" s="75">
        <v>58.4634146341463</v>
      </c>
      <c r="C17123" s="75">
        <v>61.4666666666667</v>
      </c>
      <c r="D17123" s="75">
        <v>56.7333333333333</v>
      </c>
      <c r="E17123" s="75">
        <v>66.8333333333333</v>
      </c>
    </row>
    <row r="17124" ht="15.75" customHeight="1">
      <c r="A17124" s="13">
        <v>42303.395833333336</v>
      </c>
      <c r="B17124" s="75">
        <v>58.8292682926829</v>
      </c>
      <c r="C17124" s="75">
        <v>62.4666666666667</v>
      </c>
      <c r="D17124" s="75">
        <v>57.2333333333333</v>
      </c>
      <c r="E17124" s="75">
        <v>68.0833333333333</v>
      </c>
    </row>
    <row r="17125" ht="15.75" customHeight="1">
      <c r="A17125" s="13">
        <v>42303.40625</v>
      </c>
      <c r="B17125" s="75">
        <v>59.0</v>
      </c>
      <c r="C17125" s="75">
        <v>63.4666666666667</v>
      </c>
      <c r="D17125" s="75">
        <v>57.7333333333333</v>
      </c>
      <c r="E17125" s="75">
        <v>69.3333333333333</v>
      </c>
    </row>
    <row r="17126" ht="15.75" customHeight="1">
      <c r="A17126" s="13">
        <v>42303.416666666664</v>
      </c>
      <c r="B17126" s="75">
        <v>59.2758620689655</v>
      </c>
      <c r="C17126" s="75">
        <v>64.4666666666667</v>
      </c>
      <c r="D17126" s="75">
        <v>58.4666666666667</v>
      </c>
      <c r="E17126" s="75">
        <v>70.4666666666667</v>
      </c>
    </row>
    <row r="17127" ht="15.75" customHeight="1">
      <c r="A17127" s="13">
        <v>42303.427083333336</v>
      </c>
      <c r="B17127" s="75">
        <v>60.3103448275862</v>
      </c>
      <c r="C17127" s="75">
        <v>65.4666666666667</v>
      </c>
      <c r="D17127" s="75">
        <v>59.4666666666667</v>
      </c>
      <c r="E17127" s="75">
        <v>71.4666666666667</v>
      </c>
    </row>
    <row r="17128" ht="15.75" customHeight="1">
      <c r="A17128" s="13">
        <v>42303.4375</v>
      </c>
      <c r="B17128" s="75">
        <v>61.3448275862069</v>
      </c>
      <c r="C17128" s="75">
        <v>66.4666666666667</v>
      </c>
      <c r="D17128" s="75">
        <v>60.4666666666667</v>
      </c>
      <c r="E17128" s="75">
        <v>72.4666666666667</v>
      </c>
    </row>
    <row r="17129" ht="15.75" customHeight="1">
      <c r="A17129" s="13">
        <v>42303.447916666664</v>
      </c>
      <c r="B17129" s="75">
        <v>62.3793103448276</v>
      </c>
      <c r="C17129" s="75">
        <v>67.4666666666667</v>
      </c>
      <c r="D17129" s="75">
        <v>61.4666666666667</v>
      </c>
      <c r="E17129" s="75">
        <v>73.4666666666667</v>
      </c>
    </row>
    <row r="17130" ht="15.75" customHeight="1">
      <c r="A17130" s="13">
        <v>42303.458333333336</v>
      </c>
      <c r="B17130" s="75">
        <v>62.2352941176471</v>
      </c>
      <c r="C17130" s="75">
        <v>68.35</v>
      </c>
      <c r="D17130" s="75">
        <v>62.4666666666667</v>
      </c>
      <c r="E17130" s="75">
        <v>74.35</v>
      </c>
    </row>
    <row r="17131" ht="15.75" customHeight="1">
      <c r="A17131" s="13">
        <v>42303.46875</v>
      </c>
      <c r="B17131" s="75">
        <v>63.0</v>
      </c>
      <c r="C17131" s="75">
        <v>69.1</v>
      </c>
      <c r="D17131" s="75">
        <v>63.4666666666667</v>
      </c>
      <c r="E17131" s="75">
        <v>75.1</v>
      </c>
    </row>
    <row r="17132" ht="15.75" customHeight="1">
      <c r="A17132" s="13">
        <v>42303.479166666664</v>
      </c>
      <c r="B17132" s="75">
        <v>63.0</v>
      </c>
      <c r="C17132" s="75">
        <v>69.85</v>
      </c>
      <c r="D17132" s="75">
        <v>64.4666666666667</v>
      </c>
      <c r="E17132" s="75">
        <v>75.85</v>
      </c>
    </row>
    <row r="17133" ht="15.75" customHeight="1">
      <c r="A17133" s="13">
        <v>42303.489583333336</v>
      </c>
      <c r="B17133" s="75">
        <v>63.0</v>
      </c>
      <c r="C17133" s="75">
        <v>70.6</v>
      </c>
      <c r="D17133" s="75">
        <v>65.4666666666667</v>
      </c>
      <c r="E17133" s="75">
        <v>76.6</v>
      </c>
    </row>
    <row r="17134" ht="15.75" customHeight="1">
      <c r="A17134" s="13">
        <v>42303.5</v>
      </c>
      <c r="B17134" s="75">
        <v>63.2</v>
      </c>
      <c r="C17134" s="75">
        <v>71.4666666666667</v>
      </c>
      <c r="D17134" s="75">
        <v>66.35</v>
      </c>
      <c r="E17134" s="75">
        <v>77.2333333333333</v>
      </c>
    </row>
    <row r="17135" ht="15.75" customHeight="1">
      <c r="A17135" s="13">
        <v>42303.510416666664</v>
      </c>
      <c r="B17135" s="75">
        <v>63.95</v>
      </c>
      <c r="C17135" s="75">
        <v>72.4666666666667</v>
      </c>
      <c r="D17135" s="75">
        <v>67.1</v>
      </c>
      <c r="E17135" s="75">
        <v>77.7333333333333</v>
      </c>
    </row>
    <row r="17136" ht="15.75" customHeight="1">
      <c r="A17136" s="13">
        <v>42303.520833333336</v>
      </c>
      <c r="B17136" s="75">
        <v>64.7</v>
      </c>
      <c r="C17136" s="75">
        <v>73.4666666666667</v>
      </c>
      <c r="D17136" s="75">
        <v>67.85</v>
      </c>
      <c r="E17136" s="75">
        <v>78.2333333333333</v>
      </c>
    </row>
    <row r="17137" ht="15.75" customHeight="1">
      <c r="A17137" s="13">
        <v>42303.53125</v>
      </c>
      <c r="B17137" s="75">
        <v>65.45</v>
      </c>
      <c r="C17137" s="75">
        <v>74.4666666666667</v>
      </c>
      <c r="D17137" s="75">
        <v>68.6</v>
      </c>
      <c r="E17137" s="75">
        <v>78.7333333333333</v>
      </c>
    </row>
    <row r="17138" ht="15.75" customHeight="1">
      <c r="A17138" s="13">
        <v>42303.541666666664</v>
      </c>
      <c r="B17138" s="75">
        <v>66.0666666666667</v>
      </c>
      <c r="C17138" s="75">
        <v>75.2333333333333</v>
      </c>
      <c r="D17138" s="75">
        <v>69.1166666666667</v>
      </c>
      <c r="E17138" s="75">
        <v>79.2333333333333</v>
      </c>
    </row>
    <row r="17139" ht="15.75" customHeight="1">
      <c r="A17139" s="13">
        <v>42303.552083333336</v>
      </c>
      <c r="B17139" s="75">
        <v>66.3166666666667</v>
      </c>
      <c r="C17139" s="75">
        <v>75.7333333333333</v>
      </c>
      <c r="D17139" s="75">
        <v>69.3666666666667</v>
      </c>
      <c r="E17139" s="75">
        <v>79.7333333333333</v>
      </c>
    </row>
    <row r="17140" ht="15.75" customHeight="1">
      <c r="A17140" s="13">
        <v>42303.5625</v>
      </c>
      <c r="B17140" s="75">
        <v>66.5666666666667</v>
      </c>
      <c r="C17140" s="75">
        <v>76.2333333333333</v>
      </c>
      <c r="D17140" s="75">
        <v>69.6166666666667</v>
      </c>
      <c r="E17140" s="75">
        <v>80.2333333333333</v>
      </c>
    </row>
    <row r="17141" ht="15.75" customHeight="1">
      <c r="A17141" s="13">
        <v>42303.572916666664</v>
      </c>
      <c r="B17141" s="75">
        <v>66.8166666666667</v>
      </c>
      <c r="C17141" s="75">
        <v>76.7333333333333</v>
      </c>
      <c r="D17141" s="75">
        <v>69.8666666666667</v>
      </c>
      <c r="E17141" s="75">
        <v>80.7333333333333</v>
      </c>
    </row>
    <row r="17142" ht="15.75" customHeight="1">
      <c r="A17142" s="13">
        <v>42303.583333333336</v>
      </c>
      <c r="B17142" s="75">
        <v>67.1333333333333</v>
      </c>
      <c r="C17142" s="75">
        <v>77.1166666666667</v>
      </c>
      <c r="D17142" s="75">
        <v>70.0</v>
      </c>
      <c r="E17142" s="75">
        <v>81.1166666666667</v>
      </c>
    </row>
    <row r="17143" ht="15.75" customHeight="1">
      <c r="A17143" s="13">
        <v>42303.59375</v>
      </c>
      <c r="B17143" s="75">
        <v>67.6333333333333</v>
      </c>
      <c r="C17143" s="75">
        <v>77.3666666666667</v>
      </c>
      <c r="D17143" s="75">
        <v>70.0</v>
      </c>
      <c r="E17143" s="75">
        <v>81.3666666666667</v>
      </c>
    </row>
    <row r="17144" ht="15.75" customHeight="1">
      <c r="A17144" s="13">
        <v>42303.604166666664</v>
      </c>
      <c r="B17144" s="75">
        <v>68.1333333333333</v>
      </c>
      <c r="C17144" s="75">
        <v>77.6166666666667</v>
      </c>
      <c r="D17144" s="75">
        <v>70.0</v>
      </c>
      <c r="E17144" s="75">
        <v>81.6166666666667</v>
      </c>
    </row>
    <row r="17145" ht="15.75" customHeight="1">
      <c r="A17145" s="13">
        <v>42303.614583333336</v>
      </c>
      <c r="B17145" s="75">
        <v>68.6333333333333</v>
      </c>
      <c r="C17145" s="75">
        <v>77.8666666666667</v>
      </c>
      <c r="D17145" s="75">
        <v>70.0</v>
      </c>
      <c r="E17145" s="75">
        <v>81.8666666666667</v>
      </c>
    </row>
    <row r="17146" ht="15.75" customHeight="1">
      <c r="A17146" s="13">
        <v>42303.625</v>
      </c>
      <c r="B17146" s="75">
        <v>69.2666666666667</v>
      </c>
      <c r="C17146" s="75">
        <v>77.8833333333333</v>
      </c>
      <c r="D17146" s="75">
        <v>70.0</v>
      </c>
      <c r="E17146" s="75">
        <v>82.1166666666667</v>
      </c>
    </row>
    <row r="17147" ht="15.75" customHeight="1">
      <c r="A17147" s="13">
        <v>42303.635416666664</v>
      </c>
      <c r="B17147" s="75">
        <v>70.2666666666667</v>
      </c>
      <c r="C17147" s="75">
        <v>77.6333333333333</v>
      </c>
      <c r="D17147" s="75">
        <v>70.0</v>
      </c>
      <c r="E17147" s="75">
        <v>82.3666666666667</v>
      </c>
    </row>
    <row r="17148" ht="15.75" customHeight="1">
      <c r="A17148" s="13">
        <v>42303.645833333336</v>
      </c>
      <c r="B17148" s="75">
        <v>71.2666666666667</v>
      </c>
      <c r="C17148" s="75">
        <v>77.3833333333333</v>
      </c>
      <c r="D17148" s="75">
        <v>70.0</v>
      </c>
      <c r="E17148" s="75">
        <v>82.6166666666667</v>
      </c>
    </row>
    <row r="17149" ht="15.75" customHeight="1">
      <c r="A17149" s="13">
        <v>42303.65625</v>
      </c>
      <c r="B17149" s="75">
        <v>72.2666666666667</v>
      </c>
      <c r="C17149" s="75">
        <v>77.1333333333333</v>
      </c>
      <c r="D17149" s="75">
        <v>70.0</v>
      </c>
      <c r="E17149" s="75">
        <v>82.8666666666667</v>
      </c>
    </row>
    <row r="17150" ht="15.75" customHeight="1">
      <c r="A17150" s="13">
        <v>42303.666666666664</v>
      </c>
      <c r="B17150" s="75">
        <v>72.4666666666667</v>
      </c>
      <c r="C17150" s="75">
        <v>76.4166666666667</v>
      </c>
      <c r="D17150" s="75">
        <v>69.8833333333333</v>
      </c>
      <c r="E17150" s="75">
        <v>82.7666666666667</v>
      </c>
    </row>
    <row r="17151" ht="15.75" customHeight="1">
      <c r="A17151" s="13">
        <v>42303.677083333336</v>
      </c>
      <c r="B17151" s="75">
        <v>70.4666666666667</v>
      </c>
      <c r="C17151" s="75">
        <v>75.1666666666667</v>
      </c>
      <c r="D17151" s="75">
        <v>69.6333333333333</v>
      </c>
      <c r="E17151" s="75">
        <v>82.2666666666667</v>
      </c>
    </row>
    <row r="17152" ht="15.75" customHeight="1">
      <c r="A17152" s="13">
        <v>42303.6875</v>
      </c>
      <c r="B17152" s="75">
        <v>68.4666666666667</v>
      </c>
      <c r="C17152" s="75">
        <v>73.9166666666667</v>
      </c>
      <c r="D17152" s="75">
        <v>69.3833333333333</v>
      </c>
      <c r="E17152" s="75">
        <v>81.7666666666667</v>
      </c>
    </row>
    <row r="17153" ht="15.75" customHeight="1">
      <c r="A17153" s="13">
        <v>42303.697916666664</v>
      </c>
      <c r="B17153" s="75">
        <v>66.4666666666667</v>
      </c>
      <c r="C17153" s="75">
        <v>72.6666666666667</v>
      </c>
      <c r="D17153" s="75">
        <v>69.1333333333333</v>
      </c>
      <c r="E17153" s="75">
        <v>81.2666666666667</v>
      </c>
    </row>
    <row r="17154" ht="15.75" customHeight="1">
      <c r="A17154" s="13">
        <v>42303.708333333336</v>
      </c>
      <c r="B17154" s="75">
        <v>64.8666666666667</v>
      </c>
      <c r="C17154" s="75">
        <v>71.7666666666667</v>
      </c>
      <c r="D17154" s="75">
        <v>68.1833333333333</v>
      </c>
      <c r="E17154" s="75">
        <v>80.4166666666667</v>
      </c>
    </row>
    <row r="17155" ht="15.75" customHeight="1">
      <c r="A17155" s="13">
        <v>42303.71875</v>
      </c>
      <c r="B17155" s="75">
        <v>64.3666666666667</v>
      </c>
      <c r="C17155" s="75">
        <v>71.2666666666667</v>
      </c>
      <c r="D17155" s="75">
        <v>66.4333333333333</v>
      </c>
      <c r="E17155" s="75">
        <v>79.1666666666667</v>
      </c>
    </row>
    <row r="17156" ht="15.75" customHeight="1">
      <c r="A17156" s="13">
        <v>42303.729166666664</v>
      </c>
      <c r="B17156" s="75">
        <v>63.8666666666667</v>
      </c>
      <c r="C17156" s="75">
        <v>70.7666666666667</v>
      </c>
      <c r="D17156" s="75">
        <v>64.6833333333333</v>
      </c>
      <c r="E17156" s="75">
        <v>77.9166666666667</v>
      </c>
    </row>
    <row r="17157" ht="15.75" customHeight="1">
      <c r="A17157" s="13">
        <v>42303.739583333336</v>
      </c>
      <c r="B17157" s="75">
        <v>63.3666666666667</v>
      </c>
      <c r="C17157" s="75">
        <v>70.2666666666667</v>
      </c>
      <c r="D17157" s="75">
        <v>62.9333333333333</v>
      </c>
      <c r="E17157" s="75">
        <v>76.6666666666667</v>
      </c>
    </row>
    <row r="17158" ht="15.75" customHeight="1">
      <c r="A17158" s="13">
        <v>42303.75</v>
      </c>
      <c r="B17158" s="75">
        <v>62.9333333333333</v>
      </c>
      <c r="C17158" s="75">
        <v>69.65</v>
      </c>
      <c r="D17158" s="75">
        <v>61.7666666666667</v>
      </c>
      <c r="E17158" s="75">
        <v>75.4166666666667</v>
      </c>
    </row>
    <row r="17159" ht="15.75" customHeight="1">
      <c r="A17159" s="13">
        <v>42303.760416666664</v>
      </c>
      <c r="B17159" s="75">
        <v>62.6833333333333</v>
      </c>
      <c r="C17159" s="75">
        <v>68.9</v>
      </c>
      <c r="D17159" s="75">
        <v>61.2666666666667</v>
      </c>
      <c r="E17159" s="75">
        <v>74.1666666666667</v>
      </c>
    </row>
    <row r="17160" ht="15.75" customHeight="1">
      <c r="A17160" s="13">
        <v>42303.770833333336</v>
      </c>
      <c r="B17160" s="75">
        <v>62.4333333333333</v>
      </c>
      <c r="C17160" s="75">
        <v>68.15</v>
      </c>
      <c r="D17160" s="75">
        <v>60.7666666666667</v>
      </c>
      <c r="E17160" s="75">
        <v>72.9166666666667</v>
      </c>
    </row>
    <row r="17161" ht="15.75" customHeight="1">
      <c r="A17161" s="13">
        <v>42303.78125</v>
      </c>
      <c r="B17161" s="75">
        <v>62.1833333333333</v>
      </c>
      <c r="C17161" s="75">
        <v>67.4</v>
      </c>
      <c r="D17161" s="75">
        <v>60.2666666666667</v>
      </c>
      <c r="E17161" s="75">
        <v>71.6666666666667</v>
      </c>
    </row>
    <row r="17162" ht="15.75" customHeight="1">
      <c r="A17162" s="13">
        <v>42303.791666666664</v>
      </c>
      <c r="B17162" s="75">
        <v>61.9333333333333</v>
      </c>
      <c r="C17162" s="75">
        <v>66.7666666666667</v>
      </c>
      <c r="D17162" s="75">
        <v>59.7666666666667</v>
      </c>
      <c r="E17162" s="75">
        <v>70.5333333333333</v>
      </c>
    </row>
    <row r="17163" ht="15.75" customHeight="1">
      <c r="A17163" s="13">
        <v>42303.802083333336</v>
      </c>
      <c r="B17163" s="75">
        <v>61.6833333333333</v>
      </c>
      <c r="C17163" s="75">
        <v>66.2666666666667</v>
      </c>
      <c r="D17163" s="75">
        <v>59.2666666666667</v>
      </c>
      <c r="E17163" s="75">
        <v>69.5333333333333</v>
      </c>
    </row>
    <row r="17164" ht="15.75" customHeight="1">
      <c r="A17164" s="13">
        <v>42303.8125</v>
      </c>
      <c r="B17164" s="75">
        <v>61.4333333333333</v>
      </c>
      <c r="C17164" s="75">
        <v>65.7666666666667</v>
      </c>
      <c r="D17164" s="75">
        <v>58.7666666666667</v>
      </c>
      <c r="E17164" s="75">
        <v>68.5333333333333</v>
      </c>
    </row>
    <row r="17165" ht="15.75" customHeight="1">
      <c r="A17165" s="13">
        <v>42303.822916666664</v>
      </c>
      <c r="B17165" s="75">
        <v>61.1833333333333</v>
      </c>
      <c r="C17165" s="75">
        <v>65.2666666666667</v>
      </c>
      <c r="D17165" s="75">
        <v>58.2666666666667</v>
      </c>
      <c r="E17165" s="75">
        <v>67.5333333333333</v>
      </c>
    </row>
    <row r="17166" ht="15.75" customHeight="1">
      <c r="A17166" s="13">
        <v>42303.833333333336</v>
      </c>
      <c r="B17166" s="75">
        <v>60.9333333333333</v>
      </c>
      <c r="C17166" s="75">
        <v>64.8833333333333</v>
      </c>
      <c r="D17166" s="75">
        <v>57.4166666666667</v>
      </c>
      <c r="E17166" s="75">
        <v>66.65</v>
      </c>
    </row>
    <row r="17167" ht="15.75" customHeight="1">
      <c r="A17167" s="13">
        <v>42303.84375</v>
      </c>
      <c r="B17167" s="75">
        <v>60.6833333333333</v>
      </c>
      <c r="C17167" s="75">
        <v>64.6333333333333</v>
      </c>
      <c r="D17167" s="75">
        <v>56.1666666666667</v>
      </c>
      <c r="E17167" s="75">
        <v>65.9</v>
      </c>
    </row>
    <row r="17168" ht="15.75" customHeight="1">
      <c r="A17168" s="13">
        <v>42303.854166666664</v>
      </c>
      <c r="B17168" s="75">
        <v>60.4333333333333</v>
      </c>
      <c r="C17168" s="75">
        <v>64.3833333333333</v>
      </c>
      <c r="D17168" s="75">
        <v>54.9166666666667</v>
      </c>
      <c r="E17168" s="75">
        <v>65.15</v>
      </c>
    </row>
    <row r="17169" ht="15.75" customHeight="1">
      <c r="A17169" s="13">
        <v>42303.864583333336</v>
      </c>
      <c r="B17169" s="75">
        <v>60.1833333333333</v>
      </c>
      <c r="C17169" s="75">
        <v>64.1333333333333</v>
      </c>
      <c r="D17169" s="75">
        <v>53.6666666666667</v>
      </c>
      <c r="E17169" s="75">
        <v>64.4</v>
      </c>
    </row>
    <row r="17170" ht="15.75" customHeight="1">
      <c r="A17170" s="13">
        <v>42303.875</v>
      </c>
      <c r="B17170" s="75">
        <v>59.9333333333333</v>
      </c>
      <c r="C17170" s="75">
        <v>63.7666666666667</v>
      </c>
      <c r="D17170" s="75">
        <v>53.35</v>
      </c>
      <c r="E17170" s="75">
        <v>63.8833333333333</v>
      </c>
    </row>
    <row r="17171" ht="15.75" customHeight="1">
      <c r="A17171" s="13">
        <v>42303.885416666664</v>
      </c>
      <c r="B17171" s="75">
        <v>59.6833333333333</v>
      </c>
      <c r="C17171" s="75">
        <v>63.2666666666667</v>
      </c>
      <c r="D17171" s="75">
        <v>54.1</v>
      </c>
      <c r="E17171" s="75">
        <v>63.6333333333333</v>
      </c>
    </row>
    <row r="17172" ht="15.75" customHeight="1">
      <c r="A17172" s="13">
        <v>42303.895833333336</v>
      </c>
      <c r="B17172" s="75">
        <v>59.4333333333333</v>
      </c>
      <c r="C17172" s="75">
        <v>62.7666666666667</v>
      </c>
      <c r="D17172" s="75">
        <v>54.85</v>
      </c>
      <c r="E17172" s="75">
        <v>63.3833333333333</v>
      </c>
    </row>
    <row r="17173" ht="15.75" customHeight="1">
      <c r="A17173" s="13">
        <v>42303.90625</v>
      </c>
      <c r="B17173" s="75">
        <v>59.1833333333333</v>
      </c>
      <c r="C17173" s="75">
        <v>62.2666666666667</v>
      </c>
      <c r="D17173" s="75">
        <v>55.6</v>
      </c>
      <c r="E17173" s="75">
        <v>63.1333333333333</v>
      </c>
    </row>
    <row r="17174" ht="15.75" customHeight="1">
      <c r="A17174" s="13">
        <v>42303.916666666664</v>
      </c>
      <c r="B17174" s="75">
        <v>59.0</v>
      </c>
      <c r="C17174" s="75">
        <v>61.8833333333333</v>
      </c>
      <c r="D17174" s="75">
        <v>55.7666666666667</v>
      </c>
      <c r="E17174" s="75">
        <v>62.7666666666667</v>
      </c>
    </row>
    <row r="17175" ht="15.75" customHeight="1">
      <c r="A17175" s="13">
        <v>42303.927083333336</v>
      </c>
      <c r="B17175" s="75">
        <v>59.0</v>
      </c>
      <c r="C17175" s="75">
        <v>61.6333333333333</v>
      </c>
      <c r="D17175" s="75">
        <v>55.2666666666667</v>
      </c>
      <c r="E17175" s="75">
        <v>62.2666666666667</v>
      </c>
    </row>
    <row r="17176" ht="15.75" customHeight="1">
      <c r="A17176" s="13">
        <v>42303.9375</v>
      </c>
      <c r="B17176" s="75">
        <v>59.0</v>
      </c>
      <c r="C17176" s="75">
        <v>61.3833333333333</v>
      </c>
      <c r="D17176" s="75">
        <v>54.7666666666667</v>
      </c>
      <c r="E17176" s="75">
        <v>61.7666666666667</v>
      </c>
    </row>
    <row r="17177" ht="15.75" customHeight="1">
      <c r="A17177" s="13">
        <v>42303.947916666664</v>
      </c>
      <c r="B17177" s="75">
        <v>59.0</v>
      </c>
      <c r="C17177" s="75">
        <v>61.1333333333333</v>
      </c>
      <c r="D17177" s="75">
        <v>54.2666666666667</v>
      </c>
      <c r="E17177" s="75">
        <v>61.2666666666667</v>
      </c>
    </row>
    <row r="17178" ht="15.75" customHeight="1">
      <c r="A17178" s="13">
        <v>42303.958333333336</v>
      </c>
      <c r="B17178" s="75">
        <v>59.0666666666667</v>
      </c>
      <c r="C17178" s="75">
        <v>61.0</v>
      </c>
      <c r="D17178" s="75">
        <v>54.4666666666667</v>
      </c>
      <c r="E17178" s="75">
        <v>61.1166666666667</v>
      </c>
    </row>
    <row r="17179" ht="15.75" customHeight="1">
      <c r="A17179" s="13">
        <v>42303.96875</v>
      </c>
      <c r="B17179" s="75">
        <v>59.3166666666667</v>
      </c>
      <c r="C17179" s="75">
        <v>61.0</v>
      </c>
      <c r="D17179" s="75">
        <v>55.4666666666667</v>
      </c>
      <c r="E17179" s="75">
        <v>61.3666666666667</v>
      </c>
    </row>
    <row r="17180" ht="15.75" customHeight="1">
      <c r="A17180" s="13">
        <v>42303.979166666664</v>
      </c>
      <c r="B17180" s="75">
        <v>59.5666666666667</v>
      </c>
      <c r="C17180" s="75">
        <v>61.0</v>
      </c>
      <c r="D17180" s="75">
        <v>56.4666666666667</v>
      </c>
      <c r="E17180" s="75">
        <v>61.6166666666667</v>
      </c>
    </row>
    <row r="17181" ht="15.75" customHeight="1">
      <c r="A17181" s="13">
        <v>42303.989583333336</v>
      </c>
      <c r="B17181" s="75">
        <v>59.8166666666667</v>
      </c>
      <c r="C17181" s="75">
        <v>61.0</v>
      </c>
      <c r="D17181" s="75">
        <v>57.4666666666667</v>
      </c>
      <c r="E17181" s="75">
        <v>61.8666666666667</v>
      </c>
    </row>
    <row r="17182" ht="15.75" customHeight="1">
      <c r="A17182" s="13">
        <v>42304.0</v>
      </c>
      <c r="B17182" s="75">
        <v>59.9333333333333</v>
      </c>
      <c r="C17182" s="75">
        <v>60.7666666666667</v>
      </c>
      <c r="D17182" s="75">
        <v>57.5333333333333</v>
      </c>
      <c r="E17182" s="75">
        <v>61.7666666666667</v>
      </c>
    </row>
    <row r="17183" ht="15.75" customHeight="1">
      <c r="A17183" s="13">
        <v>42304.010416666664</v>
      </c>
      <c r="B17183" s="75">
        <v>59.6833333333333</v>
      </c>
      <c r="C17183" s="75">
        <v>60.2666666666667</v>
      </c>
      <c r="D17183" s="75">
        <v>56.5333333333333</v>
      </c>
      <c r="E17183" s="75">
        <v>61.2666666666667</v>
      </c>
    </row>
    <row r="17184" ht="15.75" customHeight="1">
      <c r="A17184" s="13">
        <v>42304.020833333336</v>
      </c>
      <c r="B17184" s="75">
        <v>59.4333333333333</v>
      </c>
      <c r="C17184" s="75">
        <v>59.7666666666667</v>
      </c>
      <c r="D17184" s="75">
        <v>55.5333333333333</v>
      </c>
      <c r="E17184" s="75">
        <v>60.7666666666667</v>
      </c>
    </row>
    <row r="17185" ht="15.75" customHeight="1">
      <c r="A17185" s="13">
        <v>42304.03125</v>
      </c>
      <c r="B17185" s="75">
        <v>59.1833333333333</v>
      </c>
      <c r="C17185" s="75">
        <v>59.2666666666667</v>
      </c>
      <c r="D17185" s="75">
        <v>54.5333333333333</v>
      </c>
      <c r="E17185" s="75">
        <v>60.2666666666667</v>
      </c>
    </row>
    <row r="17186" ht="15.75" customHeight="1">
      <c r="A17186" s="13">
        <v>42304.041666666664</v>
      </c>
      <c r="B17186" s="75">
        <v>59.0</v>
      </c>
      <c r="C17186" s="75">
        <v>58.8833333333333</v>
      </c>
      <c r="D17186" s="75">
        <v>54.0</v>
      </c>
      <c r="E17186" s="75">
        <v>59.8833333333333</v>
      </c>
    </row>
    <row r="17187" ht="15.75" customHeight="1">
      <c r="A17187" s="13">
        <v>42304.052083333336</v>
      </c>
      <c r="B17187" s="75">
        <v>59.0</v>
      </c>
      <c r="C17187" s="75">
        <v>58.6333333333333</v>
      </c>
      <c r="D17187" s="75">
        <v>54.0</v>
      </c>
      <c r="E17187" s="75">
        <v>59.6333333333333</v>
      </c>
    </row>
    <row r="17188" ht="15.75" customHeight="1">
      <c r="A17188" s="13">
        <v>42304.0625</v>
      </c>
      <c r="B17188" s="75">
        <v>59.0</v>
      </c>
      <c r="C17188" s="75">
        <v>58.3833333333333</v>
      </c>
      <c r="D17188" s="75">
        <v>54.0</v>
      </c>
      <c r="E17188" s="75">
        <v>59.3833333333333</v>
      </c>
    </row>
    <row r="17189" ht="15.75" customHeight="1">
      <c r="A17189" s="13">
        <v>42304.072916666664</v>
      </c>
      <c r="B17189" s="75">
        <v>59.0</v>
      </c>
      <c r="C17189" s="75">
        <v>58.1333333333333</v>
      </c>
      <c r="D17189" s="75">
        <v>54.0</v>
      </c>
      <c r="E17189" s="75">
        <v>59.1333333333333</v>
      </c>
    </row>
    <row r="17190" ht="15.75" customHeight="1">
      <c r="A17190" s="13">
        <v>42304.083333333336</v>
      </c>
      <c r="B17190" s="75">
        <v>59.0</v>
      </c>
      <c r="C17190" s="75">
        <v>58.1166666666667</v>
      </c>
      <c r="D17190" s="75">
        <v>54.0</v>
      </c>
      <c r="E17190" s="75">
        <v>58.8833333333333</v>
      </c>
    </row>
    <row r="17191" ht="15.75" customHeight="1">
      <c r="A17191" s="13">
        <v>42304.09375</v>
      </c>
      <c r="B17191" s="75">
        <v>59.0</v>
      </c>
      <c r="C17191" s="75">
        <v>58.3666666666667</v>
      </c>
      <c r="D17191" s="75">
        <v>54.0</v>
      </c>
      <c r="E17191" s="75">
        <v>58.6333333333333</v>
      </c>
    </row>
    <row r="17192" ht="15.75" customHeight="1">
      <c r="A17192" s="13">
        <v>42304.104166666664</v>
      </c>
      <c r="B17192" s="75">
        <v>59.0</v>
      </c>
      <c r="C17192" s="75">
        <v>58.6166666666667</v>
      </c>
      <c r="D17192" s="75">
        <v>54.0</v>
      </c>
      <c r="E17192" s="75">
        <v>58.3833333333333</v>
      </c>
    </row>
    <row r="17193" ht="15.75" customHeight="1">
      <c r="A17193" s="13">
        <v>42304.114583333336</v>
      </c>
      <c r="B17193" s="75">
        <v>59.0</v>
      </c>
      <c r="C17193" s="75">
        <v>58.8666666666667</v>
      </c>
      <c r="D17193" s="75">
        <v>54.0</v>
      </c>
      <c r="E17193" s="75">
        <v>58.1333333333333</v>
      </c>
    </row>
    <row r="17194" ht="15.75" customHeight="1">
      <c r="A17194" s="13">
        <v>42304.125</v>
      </c>
      <c r="B17194" s="75">
        <v>59.0666666666667</v>
      </c>
      <c r="C17194" s="75">
        <v>58.8833333333333</v>
      </c>
      <c r="D17194" s="75">
        <v>54.1166666666667</v>
      </c>
      <c r="E17194" s="75">
        <v>58.0</v>
      </c>
    </row>
    <row r="17195" ht="15.75" customHeight="1">
      <c r="A17195" s="13">
        <v>42304.135416666664</v>
      </c>
      <c r="B17195" s="75">
        <v>59.3166666666667</v>
      </c>
      <c r="C17195" s="75">
        <v>58.6333333333333</v>
      </c>
      <c r="D17195" s="75">
        <v>54.3666666666667</v>
      </c>
      <c r="E17195" s="75">
        <v>58.0</v>
      </c>
    </row>
    <row r="17196" ht="15.75" customHeight="1">
      <c r="A17196" s="13">
        <v>42304.145833333336</v>
      </c>
      <c r="B17196" s="75">
        <v>59.5666666666667</v>
      </c>
      <c r="C17196" s="75">
        <v>58.3833333333333</v>
      </c>
      <c r="D17196" s="75">
        <v>54.6166666666667</v>
      </c>
      <c r="E17196" s="75">
        <v>58.0</v>
      </c>
    </row>
    <row r="17197" ht="15.75" customHeight="1">
      <c r="A17197" s="13">
        <v>42304.15625</v>
      </c>
      <c r="B17197" s="75">
        <v>59.8166666666667</v>
      </c>
      <c r="C17197" s="75">
        <v>58.1333333333333</v>
      </c>
      <c r="D17197" s="75">
        <v>54.8666666666667</v>
      </c>
      <c r="E17197" s="75">
        <v>58.0</v>
      </c>
    </row>
    <row r="17198" ht="15.75" customHeight="1">
      <c r="A17198" s="13">
        <v>42304.166666666664</v>
      </c>
      <c r="B17198" s="75">
        <v>60.0</v>
      </c>
      <c r="C17198" s="75">
        <v>58.0</v>
      </c>
      <c r="D17198" s="75">
        <v>55.0</v>
      </c>
      <c r="E17198" s="75">
        <v>58.0</v>
      </c>
    </row>
    <row r="17199" ht="15.75" customHeight="1">
      <c r="A17199" s="13">
        <v>42304.177083333336</v>
      </c>
      <c r="B17199" s="75">
        <v>60.0</v>
      </c>
      <c r="C17199" s="75">
        <v>58.0</v>
      </c>
      <c r="D17199" s="75">
        <v>55.0</v>
      </c>
      <c r="E17199" s="75">
        <v>58.0</v>
      </c>
    </row>
    <row r="17200" ht="15.75" customHeight="1">
      <c r="A17200" s="13">
        <v>42304.1875</v>
      </c>
      <c r="B17200" s="75">
        <v>60.0</v>
      </c>
      <c r="C17200" s="75">
        <v>58.0</v>
      </c>
      <c r="D17200" s="75">
        <v>55.0</v>
      </c>
      <c r="E17200" s="75">
        <v>58.0</v>
      </c>
    </row>
    <row r="17201" ht="15.75" customHeight="1">
      <c r="A17201" s="13">
        <v>42304.197916666664</v>
      </c>
      <c r="B17201" s="75">
        <v>60.0</v>
      </c>
      <c r="C17201" s="75">
        <v>58.0</v>
      </c>
      <c r="D17201" s="75">
        <v>55.0</v>
      </c>
      <c r="E17201" s="75">
        <v>58.0</v>
      </c>
    </row>
    <row r="17202" ht="15.75" customHeight="1">
      <c r="A17202" s="13">
        <v>42304.208333333336</v>
      </c>
      <c r="B17202" s="75">
        <v>60.0</v>
      </c>
      <c r="C17202" s="75">
        <v>57.8833333333333</v>
      </c>
      <c r="D17202" s="75">
        <v>55.0</v>
      </c>
      <c r="E17202" s="75">
        <v>57.8833333333333</v>
      </c>
    </row>
    <row r="17203" ht="15.75" customHeight="1">
      <c r="A17203" s="13">
        <v>42304.21875</v>
      </c>
      <c r="B17203" s="75">
        <v>60.0</v>
      </c>
      <c r="C17203" s="75">
        <v>57.6333333333333</v>
      </c>
      <c r="D17203" s="75">
        <v>55.0</v>
      </c>
      <c r="E17203" s="75">
        <v>57.6333333333333</v>
      </c>
    </row>
    <row r="17204" ht="15.75" customHeight="1">
      <c r="A17204" s="13">
        <v>42304.229166666664</v>
      </c>
      <c r="B17204" s="75">
        <v>60.0</v>
      </c>
      <c r="C17204" s="75">
        <v>57.3833333333333</v>
      </c>
      <c r="D17204" s="75">
        <v>55.0</v>
      </c>
      <c r="E17204" s="75">
        <v>57.3833333333333</v>
      </c>
    </row>
    <row r="17205" ht="15.75" customHeight="1">
      <c r="A17205" s="13">
        <v>42304.239583333336</v>
      </c>
      <c r="B17205" s="75">
        <v>60.0</v>
      </c>
      <c r="C17205" s="75">
        <v>57.1333333333333</v>
      </c>
      <c r="D17205" s="75">
        <v>55.0</v>
      </c>
      <c r="E17205" s="75">
        <v>57.1333333333333</v>
      </c>
    </row>
    <row r="17206" ht="15.75" customHeight="1">
      <c r="A17206" s="13">
        <v>42304.25</v>
      </c>
      <c r="B17206" s="75">
        <v>60.0</v>
      </c>
      <c r="C17206" s="75">
        <v>57.0</v>
      </c>
      <c r="D17206" s="75">
        <v>55.2333333333333</v>
      </c>
      <c r="E17206" s="75">
        <v>57.1166666666667</v>
      </c>
    </row>
    <row r="17207" ht="15.75" customHeight="1">
      <c r="A17207" s="13">
        <v>42304.260416666664</v>
      </c>
      <c r="B17207" s="75">
        <v>60.0</v>
      </c>
      <c r="C17207" s="75">
        <v>57.0</v>
      </c>
      <c r="D17207" s="75">
        <v>55.7333333333333</v>
      </c>
      <c r="E17207" s="75">
        <v>57.3666666666667</v>
      </c>
    </row>
    <row r="17208" ht="15.75" customHeight="1">
      <c r="A17208" s="13">
        <v>42304.270833333336</v>
      </c>
      <c r="B17208" s="75">
        <v>60.0</v>
      </c>
      <c r="C17208" s="75">
        <v>57.0</v>
      </c>
      <c r="D17208" s="75">
        <v>56.2333333333333</v>
      </c>
      <c r="E17208" s="75">
        <v>57.6166666666667</v>
      </c>
    </row>
    <row r="17209" ht="15.75" customHeight="1">
      <c r="A17209" s="13">
        <v>42304.28125</v>
      </c>
      <c r="B17209" s="75">
        <v>60.0</v>
      </c>
      <c r="C17209" s="75">
        <v>57.0</v>
      </c>
      <c r="D17209" s="75">
        <v>56.7333333333333</v>
      </c>
      <c r="E17209" s="75">
        <v>57.8666666666667</v>
      </c>
    </row>
    <row r="17210" ht="15.75" customHeight="1">
      <c r="A17210" s="13">
        <v>42304.291666666664</v>
      </c>
      <c r="B17210" s="75">
        <v>60.1333333333333</v>
      </c>
      <c r="C17210" s="75">
        <v>57.4666666666667</v>
      </c>
      <c r="D17210" s="75">
        <v>57.35</v>
      </c>
      <c r="E17210" s="75">
        <v>58.35</v>
      </c>
    </row>
    <row r="17211" ht="15.75" customHeight="1">
      <c r="A17211" s="13">
        <v>42304.302083333336</v>
      </c>
      <c r="B17211" s="75">
        <v>60.6333333333333</v>
      </c>
      <c r="C17211" s="75">
        <v>58.4666666666667</v>
      </c>
      <c r="D17211" s="75">
        <v>58.1</v>
      </c>
      <c r="E17211" s="75">
        <v>59.1</v>
      </c>
    </row>
    <row r="17212" ht="15.75" customHeight="1">
      <c r="A17212" s="13">
        <v>42304.3125</v>
      </c>
      <c r="B17212" s="75">
        <v>61.1333333333333</v>
      </c>
      <c r="C17212" s="75">
        <v>59.4666666666667</v>
      </c>
      <c r="D17212" s="75">
        <v>58.85</v>
      </c>
      <c r="E17212" s="75">
        <v>59.85</v>
      </c>
    </row>
    <row r="17213" ht="15.75" customHeight="1">
      <c r="A17213" s="13">
        <v>42304.322916666664</v>
      </c>
      <c r="B17213" s="75">
        <v>61.6333333333333</v>
      </c>
      <c r="C17213" s="75">
        <v>60.4666666666667</v>
      </c>
      <c r="D17213" s="75">
        <v>59.6</v>
      </c>
      <c r="E17213" s="75">
        <v>60.6</v>
      </c>
    </row>
    <row r="17214" ht="15.75" customHeight="1">
      <c r="A17214" s="13">
        <v>42304.333333333336</v>
      </c>
      <c r="B17214" s="75">
        <v>62.0666666666667</v>
      </c>
      <c r="C17214" s="75">
        <v>61.1166666666667</v>
      </c>
      <c r="D17214" s="75">
        <v>60.8166666666667</v>
      </c>
      <c r="E17214" s="75">
        <v>61.35</v>
      </c>
    </row>
    <row r="17215" ht="15.75" customHeight="1">
      <c r="A17215" s="13">
        <v>42304.34375</v>
      </c>
      <c r="B17215" s="75">
        <v>62.3166666666667</v>
      </c>
      <c r="C17215" s="75">
        <v>61.3666666666667</v>
      </c>
      <c r="D17215" s="75">
        <v>62.5666666666667</v>
      </c>
      <c r="E17215" s="75">
        <v>62.1</v>
      </c>
    </row>
    <row r="17216" ht="15.75" customHeight="1">
      <c r="A17216" s="13">
        <v>42304.354166666664</v>
      </c>
      <c r="B17216" s="75">
        <v>62.5666666666667</v>
      </c>
      <c r="C17216" s="75">
        <v>61.6166666666667</v>
      </c>
      <c r="D17216" s="75">
        <v>64.3166666666667</v>
      </c>
      <c r="E17216" s="75">
        <v>62.85</v>
      </c>
    </row>
    <row r="17217" ht="15.75" customHeight="1">
      <c r="A17217" s="13">
        <v>42304.364583333336</v>
      </c>
      <c r="B17217" s="75">
        <v>62.8166666666667</v>
      </c>
      <c r="C17217" s="75">
        <v>61.8666666666667</v>
      </c>
      <c r="D17217" s="75">
        <v>66.0666666666667</v>
      </c>
      <c r="E17217" s="75">
        <v>63.6</v>
      </c>
    </row>
    <row r="17218" ht="15.75" customHeight="1">
      <c r="A17218" s="13">
        <v>42304.375</v>
      </c>
      <c r="B17218" s="75">
        <v>63.0666666666667</v>
      </c>
      <c r="C17218" s="75">
        <v>62.35</v>
      </c>
      <c r="D17218" s="75">
        <v>67.8166666666667</v>
      </c>
      <c r="E17218" s="75">
        <v>64.5833333333333</v>
      </c>
    </row>
    <row r="17219" ht="15.75" customHeight="1">
      <c r="A17219" s="13">
        <v>42304.385416666664</v>
      </c>
      <c r="B17219" s="75">
        <v>63.3166666666667</v>
      </c>
      <c r="C17219" s="75">
        <v>63.1</v>
      </c>
      <c r="D17219" s="75">
        <v>69.5666666666667</v>
      </c>
      <c r="E17219" s="75">
        <v>65.8333333333333</v>
      </c>
    </row>
    <row r="17220" ht="15.75" customHeight="1">
      <c r="A17220" s="13">
        <v>42304.395833333336</v>
      </c>
      <c r="B17220" s="75">
        <v>63.5666666666667</v>
      </c>
      <c r="C17220" s="75">
        <v>63.85</v>
      </c>
      <c r="D17220" s="75">
        <v>71.3166666666667</v>
      </c>
      <c r="E17220" s="75">
        <v>67.0833333333333</v>
      </c>
    </row>
    <row r="17221" ht="15.75" customHeight="1">
      <c r="A17221" s="13">
        <v>42304.40625</v>
      </c>
      <c r="B17221" s="75">
        <v>63.8166666666667</v>
      </c>
      <c r="C17221" s="75">
        <v>64.6</v>
      </c>
      <c r="D17221" s="75">
        <v>73.0666666666667</v>
      </c>
      <c r="E17221" s="75">
        <v>68.3333333333333</v>
      </c>
    </row>
    <row r="17222" ht="15.75" customHeight="1">
      <c r="A17222" s="13">
        <v>42304.416666666664</v>
      </c>
      <c r="B17222" s="75">
        <v>64.1333333333333</v>
      </c>
      <c r="C17222" s="75">
        <v>65.2333333333333</v>
      </c>
      <c r="D17222" s="75">
        <v>74.4666666666667</v>
      </c>
      <c r="E17222" s="75">
        <v>69.4666666666667</v>
      </c>
    </row>
    <row r="17223" ht="15.75" customHeight="1">
      <c r="A17223" s="13">
        <v>42304.427083333336</v>
      </c>
      <c r="B17223" s="75">
        <v>64.6333333333333</v>
      </c>
      <c r="C17223" s="75">
        <v>65.7333333333333</v>
      </c>
      <c r="D17223" s="75">
        <v>75.4666666666667</v>
      </c>
      <c r="E17223" s="75">
        <v>70.4666666666667</v>
      </c>
    </row>
    <row r="17224" ht="15.75" customHeight="1">
      <c r="A17224" s="13">
        <v>42304.4375</v>
      </c>
      <c r="B17224" s="75">
        <v>65.1333333333333</v>
      </c>
      <c r="C17224" s="75">
        <v>66.2333333333333</v>
      </c>
      <c r="D17224" s="75">
        <v>76.4666666666667</v>
      </c>
      <c r="E17224" s="75">
        <v>71.4666666666667</v>
      </c>
    </row>
    <row r="17225" ht="15.75" customHeight="1">
      <c r="A17225" s="13">
        <v>42304.447916666664</v>
      </c>
      <c r="B17225" s="75">
        <v>65.6333333333333</v>
      </c>
      <c r="C17225" s="75">
        <v>66.7333333333333</v>
      </c>
      <c r="D17225" s="75">
        <v>77.4666666666667</v>
      </c>
      <c r="E17225" s="75">
        <v>72.4666666666667</v>
      </c>
    </row>
    <row r="17226" ht="15.75" customHeight="1">
      <c r="A17226" s="13">
        <v>42304.458333333336</v>
      </c>
      <c r="B17226" s="75">
        <v>66.0</v>
      </c>
      <c r="C17226" s="75">
        <v>66.8833333333333</v>
      </c>
      <c r="D17226" s="75">
        <v>78.2333333333333</v>
      </c>
      <c r="E17226" s="75">
        <v>73.35</v>
      </c>
    </row>
    <row r="17227" ht="15.75" customHeight="1">
      <c r="A17227" s="13">
        <v>42304.46875</v>
      </c>
      <c r="B17227" s="75">
        <v>66.0</v>
      </c>
      <c r="C17227" s="75">
        <v>66.6333333333333</v>
      </c>
      <c r="D17227" s="75">
        <v>78.7333333333333</v>
      </c>
      <c r="E17227" s="75">
        <v>74.1</v>
      </c>
    </row>
    <row r="17228" ht="15.75" customHeight="1">
      <c r="A17228" s="13">
        <v>42304.479166666664</v>
      </c>
      <c r="B17228" s="75">
        <v>66.0</v>
      </c>
      <c r="C17228" s="75">
        <v>66.3833333333333</v>
      </c>
      <c r="D17228" s="75">
        <v>79.2333333333333</v>
      </c>
      <c r="E17228" s="75">
        <v>74.85</v>
      </c>
    </row>
    <row r="17229" ht="15.75" customHeight="1">
      <c r="A17229" s="13">
        <v>42304.489583333336</v>
      </c>
      <c r="B17229" s="75">
        <v>66.0</v>
      </c>
      <c r="C17229" s="75">
        <v>66.1333333333333</v>
      </c>
      <c r="D17229" s="75">
        <v>79.7333333333333</v>
      </c>
      <c r="E17229" s="75">
        <v>75.6</v>
      </c>
    </row>
    <row r="17230" ht="15.75" customHeight="1">
      <c r="A17230" s="13">
        <v>42304.5</v>
      </c>
      <c r="B17230" s="75">
        <v>65.9333333333333</v>
      </c>
      <c r="C17230" s="75">
        <v>66.1166666666667</v>
      </c>
      <c r="D17230" s="75">
        <v>80.2333333333333</v>
      </c>
      <c r="E17230" s="75">
        <v>76.1166666666667</v>
      </c>
    </row>
    <row r="17231" ht="15.75" customHeight="1">
      <c r="A17231" s="13">
        <v>42304.510416666664</v>
      </c>
      <c r="B17231" s="75">
        <v>65.6833333333333</v>
      </c>
      <c r="C17231" s="75">
        <v>66.3666666666667</v>
      </c>
      <c r="D17231" s="75">
        <v>80.7333333333333</v>
      </c>
      <c r="E17231" s="75">
        <v>76.3666666666667</v>
      </c>
    </row>
    <row r="17232" ht="15.75" customHeight="1">
      <c r="A17232" s="13">
        <v>42304.520833333336</v>
      </c>
      <c r="B17232" s="75">
        <v>65.4333333333333</v>
      </c>
      <c r="C17232" s="75">
        <v>66.6166666666667</v>
      </c>
      <c r="D17232" s="75">
        <v>81.2333333333333</v>
      </c>
      <c r="E17232" s="75">
        <v>76.6166666666667</v>
      </c>
    </row>
    <row r="17233" ht="15.75" customHeight="1">
      <c r="A17233" s="13">
        <v>42304.53125</v>
      </c>
      <c r="B17233" s="75">
        <v>65.1833333333333</v>
      </c>
      <c r="C17233" s="75">
        <v>66.8666666666667</v>
      </c>
      <c r="D17233" s="75">
        <v>81.7333333333333</v>
      </c>
      <c r="E17233" s="75">
        <v>76.8666666666667</v>
      </c>
    </row>
    <row r="17234" ht="15.75" customHeight="1">
      <c r="A17234" s="13">
        <v>42304.541666666664</v>
      </c>
      <c r="B17234" s="75">
        <v>65.1333333333333</v>
      </c>
      <c r="C17234" s="75">
        <v>67.0</v>
      </c>
      <c r="D17234" s="75">
        <v>82.2333333333333</v>
      </c>
      <c r="E17234" s="75">
        <v>77.1166666666667</v>
      </c>
    </row>
    <row r="17235" ht="15.75" customHeight="1">
      <c r="A17235" s="13">
        <v>42304.552083333336</v>
      </c>
      <c r="B17235" s="75">
        <v>65.6333333333333</v>
      </c>
      <c r="C17235" s="75">
        <v>67.0</v>
      </c>
      <c r="D17235" s="75">
        <v>82.7333333333333</v>
      </c>
      <c r="E17235" s="75">
        <v>77.3666666666667</v>
      </c>
    </row>
    <row r="17236" ht="15.75" customHeight="1">
      <c r="A17236" s="13">
        <v>42304.5625</v>
      </c>
      <c r="B17236" s="75">
        <v>66.1333333333333</v>
      </c>
      <c r="C17236" s="75">
        <v>67.0</v>
      </c>
      <c r="D17236" s="75">
        <v>83.2333333333333</v>
      </c>
      <c r="E17236" s="75">
        <v>77.6166666666667</v>
      </c>
    </row>
    <row r="17237" ht="15.75" customHeight="1">
      <c r="A17237" s="13">
        <v>42304.572916666664</v>
      </c>
      <c r="B17237" s="75">
        <v>66.6333333333333</v>
      </c>
      <c r="C17237" s="75">
        <v>67.0</v>
      </c>
      <c r="D17237" s="75">
        <v>83.7333333333333</v>
      </c>
      <c r="E17237" s="75">
        <v>77.8666666666667</v>
      </c>
    </row>
    <row r="17238" ht="15.75" customHeight="1">
      <c r="A17238" s="13">
        <v>42304.583333333336</v>
      </c>
      <c r="B17238" s="75">
        <v>66.9333333333333</v>
      </c>
      <c r="C17238" s="75">
        <v>67.1166666666667</v>
      </c>
      <c r="D17238" s="75">
        <v>84.0</v>
      </c>
      <c r="E17238" s="75">
        <v>78.0</v>
      </c>
    </row>
    <row r="17239" ht="15.75" customHeight="1">
      <c r="A17239" s="13">
        <v>42304.59375</v>
      </c>
      <c r="B17239" s="75">
        <v>66.6833333333333</v>
      </c>
      <c r="C17239" s="75">
        <v>67.3666666666667</v>
      </c>
      <c r="D17239" s="75">
        <v>84.0</v>
      </c>
      <c r="E17239" s="75">
        <v>78.0</v>
      </c>
    </row>
    <row r="17240" ht="15.75" customHeight="1">
      <c r="A17240" s="13">
        <v>42304.604166666664</v>
      </c>
      <c r="B17240" s="75">
        <v>66.4333333333333</v>
      </c>
      <c r="C17240" s="75">
        <v>67.6166666666667</v>
      </c>
      <c r="D17240" s="75">
        <v>84.0</v>
      </c>
      <c r="E17240" s="75">
        <v>78.0</v>
      </c>
    </row>
    <row r="17241" ht="15.75" customHeight="1">
      <c r="A17241" s="13">
        <v>42304.614583333336</v>
      </c>
      <c r="B17241" s="75">
        <v>66.1833333333333</v>
      </c>
      <c r="C17241" s="75">
        <v>67.8666666666667</v>
      </c>
      <c r="D17241" s="75">
        <v>84.0</v>
      </c>
      <c r="E17241" s="75">
        <v>78.0</v>
      </c>
    </row>
    <row r="17242" ht="15.75" customHeight="1">
      <c r="A17242" s="13">
        <v>42304.625</v>
      </c>
      <c r="B17242" s="75">
        <v>66.0666666666667</v>
      </c>
      <c r="C17242" s="75">
        <v>68.0</v>
      </c>
      <c r="D17242" s="75">
        <v>83.8833333333333</v>
      </c>
      <c r="E17242" s="75">
        <v>77.8833333333333</v>
      </c>
    </row>
    <row r="17243" ht="15.75" customHeight="1">
      <c r="A17243" s="13">
        <v>42304.635416666664</v>
      </c>
      <c r="B17243" s="75">
        <v>66.3166666666667</v>
      </c>
      <c r="C17243" s="75">
        <v>68.0</v>
      </c>
      <c r="D17243" s="75">
        <v>83.6333333333333</v>
      </c>
      <c r="E17243" s="75">
        <v>77.6333333333333</v>
      </c>
    </row>
    <row r="17244" ht="15.75" customHeight="1">
      <c r="A17244" s="13">
        <v>42304.645833333336</v>
      </c>
      <c r="B17244" s="75">
        <v>66.5666666666667</v>
      </c>
      <c r="C17244" s="75">
        <v>68.0</v>
      </c>
      <c r="D17244" s="75">
        <v>83.3833333333333</v>
      </c>
      <c r="E17244" s="75">
        <v>77.3833333333333</v>
      </c>
    </row>
    <row r="17245" ht="15.75" customHeight="1">
      <c r="A17245" s="13">
        <v>42304.65625</v>
      </c>
      <c r="B17245" s="75">
        <v>66.8166666666667</v>
      </c>
      <c r="C17245" s="75">
        <v>68.0</v>
      </c>
      <c r="D17245" s="75">
        <v>83.1333333333333</v>
      </c>
      <c r="E17245" s="75">
        <v>77.1333333333333</v>
      </c>
    </row>
    <row r="17246" ht="15.75" customHeight="1">
      <c r="A17246" s="13">
        <v>42304.666666666664</v>
      </c>
      <c r="B17246" s="75">
        <v>67.0666666666667</v>
      </c>
      <c r="C17246" s="75">
        <v>68.0</v>
      </c>
      <c r="D17246" s="75">
        <v>82.7666666666667</v>
      </c>
      <c r="E17246" s="75">
        <v>76.7666666666667</v>
      </c>
    </row>
    <row r="17247" ht="15.75" customHeight="1">
      <c r="A17247" s="13">
        <v>42304.677083333336</v>
      </c>
      <c r="B17247" s="75">
        <v>67.3166666666667</v>
      </c>
      <c r="C17247" s="75">
        <v>68.0</v>
      </c>
      <c r="D17247" s="75">
        <v>82.2666666666667</v>
      </c>
      <c r="E17247" s="75">
        <v>76.2666666666667</v>
      </c>
    </row>
    <row r="17248" ht="15.75" customHeight="1">
      <c r="A17248" s="13">
        <v>42304.6875</v>
      </c>
      <c r="B17248" s="75">
        <v>67.5666666666667</v>
      </c>
      <c r="C17248" s="75">
        <v>68.0</v>
      </c>
      <c r="D17248" s="75">
        <v>81.7666666666667</v>
      </c>
      <c r="E17248" s="75">
        <v>75.7666666666667</v>
      </c>
    </row>
    <row r="17249" ht="15.75" customHeight="1">
      <c r="A17249" s="13">
        <v>42304.697916666664</v>
      </c>
      <c r="B17249" s="75">
        <v>67.8166666666667</v>
      </c>
      <c r="C17249" s="75">
        <v>68.0</v>
      </c>
      <c r="D17249" s="75">
        <v>81.2666666666667</v>
      </c>
      <c r="E17249" s="75">
        <v>75.2666666666667</v>
      </c>
    </row>
    <row r="17250" ht="15.75" customHeight="1">
      <c r="A17250" s="13">
        <v>42304.708333333336</v>
      </c>
      <c r="B17250" s="75">
        <v>67.9333333333333</v>
      </c>
      <c r="C17250" s="75">
        <v>68.0</v>
      </c>
      <c r="D17250" s="75">
        <v>80.3</v>
      </c>
      <c r="E17250" s="75">
        <v>74.65</v>
      </c>
    </row>
    <row r="17251" ht="15.75" customHeight="1">
      <c r="A17251" s="13">
        <v>42304.71875</v>
      </c>
      <c r="B17251" s="75">
        <v>67.6833333333333</v>
      </c>
      <c r="C17251" s="75">
        <v>68.0</v>
      </c>
      <c r="D17251" s="75">
        <v>78.8</v>
      </c>
      <c r="E17251" s="75">
        <v>73.9</v>
      </c>
    </row>
    <row r="17252" ht="15.75" customHeight="1">
      <c r="A17252" s="13">
        <v>42304.729166666664</v>
      </c>
      <c r="B17252" s="75">
        <v>67.4333333333333</v>
      </c>
      <c r="C17252" s="75">
        <v>68.0</v>
      </c>
      <c r="D17252" s="75">
        <v>77.3</v>
      </c>
      <c r="E17252" s="75">
        <v>73.15</v>
      </c>
    </row>
    <row r="17253" ht="15.75" customHeight="1">
      <c r="A17253" s="13">
        <v>42304.739583333336</v>
      </c>
      <c r="B17253" s="75">
        <v>67.1833333333333</v>
      </c>
      <c r="C17253" s="75">
        <v>68.0</v>
      </c>
      <c r="D17253" s="75">
        <v>75.8</v>
      </c>
      <c r="E17253" s="75">
        <v>72.4</v>
      </c>
    </row>
    <row r="17254" ht="15.75" customHeight="1">
      <c r="A17254" s="13">
        <v>42304.75</v>
      </c>
      <c r="B17254" s="75">
        <v>66.8</v>
      </c>
      <c r="C17254" s="75">
        <v>67.8833333333333</v>
      </c>
      <c r="D17254" s="75">
        <v>74.0666666666667</v>
      </c>
      <c r="E17254" s="75">
        <v>71.7666666666667</v>
      </c>
    </row>
    <row r="17255" ht="15.75" customHeight="1">
      <c r="A17255" s="13">
        <v>42304.760416666664</v>
      </c>
      <c r="B17255" s="75">
        <v>66.05</v>
      </c>
      <c r="C17255" s="75">
        <v>67.6333333333333</v>
      </c>
      <c r="D17255" s="75">
        <v>72.0666666666667</v>
      </c>
      <c r="E17255" s="75">
        <v>71.2666666666667</v>
      </c>
    </row>
    <row r="17256" ht="15.75" customHeight="1">
      <c r="A17256" s="13">
        <v>42304.770833333336</v>
      </c>
      <c r="B17256" s="75">
        <v>65.3</v>
      </c>
      <c r="C17256" s="75">
        <v>67.3833333333333</v>
      </c>
      <c r="D17256" s="75">
        <v>70.0666666666667</v>
      </c>
      <c r="E17256" s="75">
        <v>70.7666666666667</v>
      </c>
    </row>
    <row r="17257" ht="15.75" customHeight="1">
      <c r="A17257" s="13">
        <v>42304.78125</v>
      </c>
      <c r="B17257" s="75">
        <v>64.55</v>
      </c>
      <c r="C17257" s="75">
        <v>67.1333333333333</v>
      </c>
      <c r="D17257" s="75">
        <v>68.0666666666667</v>
      </c>
      <c r="E17257" s="75">
        <v>70.2666666666667</v>
      </c>
    </row>
    <row r="17258" ht="15.75" customHeight="1">
      <c r="A17258" s="13">
        <v>42304.791666666664</v>
      </c>
      <c r="B17258" s="75">
        <v>64.0</v>
      </c>
      <c r="C17258" s="75">
        <v>66.8833333333333</v>
      </c>
      <c r="D17258" s="75">
        <v>67.1166666666667</v>
      </c>
      <c r="E17258" s="75">
        <v>70.0</v>
      </c>
    </row>
    <row r="17259" ht="15.75" customHeight="1">
      <c r="A17259" s="13">
        <v>42304.802083333336</v>
      </c>
      <c r="B17259" s="75">
        <v>64.0</v>
      </c>
      <c r="C17259" s="75">
        <v>66.6333333333333</v>
      </c>
      <c r="D17259" s="75">
        <v>67.3666666666667</v>
      </c>
      <c r="E17259" s="75">
        <v>70.0</v>
      </c>
    </row>
    <row r="17260" ht="15.75" customHeight="1">
      <c r="A17260" s="13">
        <v>42304.8125</v>
      </c>
      <c r="B17260" s="75">
        <v>64.0</v>
      </c>
      <c r="C17260" s="75">
        <v>66.3833333333333</v>
      </c>
      <c r="D17260" s="75">
        <v>67.6166666666667</v>
      </c>
      <c r="E17260" s="75">
        <v>70.0</v>
      </c>
    </row>
    <row r="17261" ht="15.75" customHeight="1">
      <c r="A17261" s="13">
        <v>42304.822916666664</v>
      </c>
      <c r="B17261" s="75">
        <v>64.0</v>
      </c>
      <c r="C17261" s="75">
        <v>66.1333333333333</v>
      </c>
      <c r="D17261" s="75">
        <v>67.8666666666667</v>
      </c>
      <c r="E17261" s="75">
        <v>70.0</v>
      </c>
    </row>
    <row r="17262" ht="15.75" customHeight="1">
      <c r="A17262" s="13">
        <v>42304.833333333336</v>
      </c>
      <c r="B17262" s="75">
        <v>63.9333333333333</v>
      </c>
      <c r="C17262" s="75">
        <v>65.7666666666667</v>
      </c>
      <c r="D17262" s="75">
        <v>67.7666666666667</v>
      </c>
      <c r="E17262" s="75">
        <v>69.8833333333333</v>
      </c>
    </row>
    <row r="17263" ht="15.75" customHeight="1">
      <c r="A17263" s="13">
        <v>42304.84375</v>
      </c>
      <c r="B17263" s="75">
        <v>63.6833333333333</v>
      </c>
      <c r="C17263" s="75">
        <v>65.2666666666667</v>
      </c>
      <c r="D17263" s="75">
        <v>67.2666666666667</v>
      </c>
      <c r="E17263" s="75">
        <v>69.6333333333333</v>
      </c>
    </row>
    <row r="17264" ht="15.75" customHeight="1">
      <c r="A17264" s="13">
        <v>42304.854166666664</v>
      </c>
      <c r="B17264" s="75">
        <v>63.4333333333333</v>
      </c>
      <c r="C17264" s="75">
        <v>64.7666666666667</v>
      </c>
      <c r="D17264" s="75">
        <v>66.7666666666667</v>
      </c>
      <c r="E17264" s="75">
        <v>69.3833333333333</v>
      </c>
    </row>
    <row r="17265" ht="15.75" customHeight="1">
      <c r="A17265" s="13">
        <v>42304.864583333336</v>
      </c>
      <c r="B17265" s="75">
        <v>63.1833333333333</v>
      </c>
      <c r="C17265" s="75">
        <v>64.2666666666667</v>
      </c>
      <c r="D17265" s="75">
        <v>66.2666666666667</v>
      </c>
      <c r="E17265" s="75">
        <v>69.1333333333333</v>
      </c>
    </row>
    <row r="17266" ht="15.75" customHeight="1">
      <c r="A17266" s="13">
        <v>42304.875</v>
      </c>
      <c r="B17266" s="75">
        <v>63.0</v>
      </c>
      <c r="C17266" s="75">
        <v>63.7666666666667</v>
      </c>
      <c r="D17266" s="75">
        <v>65.7666666666667</v>
      </c>
      <c r="E17266" s="75">
        <v>68.7666666666667</v>
      </c>
    </row>
    <row r="17267" ht="15.75" customHeight="1">
      <c r="A17267" s="13">
        <v>42304.885416666664</v>
      </c>
      <c r="B17267" s="75">
        <v>63.0</v>
      </c>
      <c r="C17267" s="75">
        <v>63.2666666666667</v>
      </c>
      <c r="D17267" s="75">
        <v>65.2666666666667</v>
      </c>
      <c r="E17267" s="75">
        <v>68.2666666666667</v>
      </c>
    </row>
    <row r="17268" ht="15.75" customHeight="1">
      <c r="A17268" s="13">
        <v>42304.895833333336</v>
      </c>
      <c r="B17268" s="75">
        <v>63.0</v>
      </c>
      <c r="C17268" s="75">
        <v>62.7666666666667</v>
      </c>
      <c r="D17268" s="75">
        <v>64.7666666666667</v>
      </c>
      <c r="E17268" s="75">
        <v>67.7666666666667</v>
      </c>
    </row>
    <row r="17269" ht="15.75" customHeight="1">
      <c r="A17269" s="13">
        <v>42304.90625</v>
      </c>
      <c r="B17269" s="75">
        <v>63.0</v>
      </c>
      <c r="C17269" s="75">
        <v>62.2666666666667</v>
      </c>
      <c r="D17269" s="75">
        <v>64.2666666666667</v>
      </c>
      <c r="E17269" s="75">
        <v>67.2666666666667</v>
      </c>
    </row>
    <row r="17270" ht="15.75" customHeight="1">
      <c r="A17270" s="13">
        <v>42304.916666666664</v>
      </c>
      <c r="B17270" s="75">
        <v>63.9333333333333</v>
      </c>
      <c r="C17270" s="75">
        <v>61.8833333333333</v>
      </c>
      <c r="D17270" s="75">
        <v>63.65</v>
      </c>
      <c r="E17270" s="75">
        <v>67.0</v>
      </c>
    </row>
    <row r="17271" ht="15.75" customHeight="1">
      <c r="A17271" s="13">
        <v>42304.927083333336</v>
      </c>
      <c r="B17271" s="75">
        <v>63.6833333333333</v>
      </c>
      <c r="C17271" s="75">
        <v>61.6333333333333</v>
      </c>
      <c r="D17271" s="75">
        <v>62.9</v>
      </c>
      <c r="E17271" s="75">
        <v>67.0</v>
      </c>
    </row>
    <row r="17272" ht="15.75" customHeight="1">
      <c r="A17272" s="13">
        <v>42304.9375</v>
      </c>
      <c r="B17272" s="75">
        <v>63.4333333333333</v>
      </c>
      <c r="C17272" s="75">
        <v>61.3833333333333</v>
      </c>
      <c r="D17272" s="75">
        <v>62.15</v>
      </c>
      <c r="E17272" s="75">
        <v>67.0</v>
      </c>
    </row>
    <row r="17273" ht="15.75" customHeight="1">
      <c r="A17273" s="13">
        <v>42304.947916666664</v>
      </c>
      <c r="B17273" s="75">
        <v>63.1833333333333</v>
      </c>
      <c r="C17273" s="75">
        <v>61.1333333333333</v>
      </c>
      <c r="D17273" s="75">
        <v>61.4</v>
      </c>
      <c r="E17273" s="75">
        <v>67.0</v>
      </c>
    </row>
    <row r="17274" ht="15.75" customHeight="1">
      <c r="A17274" s="13">
        <v>42304.958333333336</v>
      </c>
      <c r="B17274" s="75">
        <v>62.9333333333333</v>
      </c>
      <c r="C17274" s="75">
        <v>61.1166666666667</v>
      </c>
      <c r="D17274" s="75">
        <v>61.0</v>
      </c>
      <c r="E17274" s="75">
        <v>67.0</v>
      </c>
    </row>
    <row r="17275" ht="15.75" customHeight="1">
      <c r="A17275" s="13">
        <v>42304.96875</v>
      </c>
      <c r="B17275" s="75">
        <v>62.6833333333333</v>
      </c>
      <c r="C17275" s="75">
        <v>61.3666666666667</v>
      </c>
      <c r="D17275" s="75">
        <v>61.0</v>
      </c>
      <c r="E17275" s="75">
        <v>67.0</v>
      </c>
    </row>
    <row r="17276" ht="15.75" customHeight="1">
      <c r="A17276" s="13">
        <v>42304.979166666664</v>
      </c>
      <c r="B17276" s="75">
        <v>62.4333333333333</v>
      </c>
      <c r="C17276" s="75">
        <v>61.6166666666667</v>
      </c>
      <c r="D17276" s="75">
        <v>61.0</v>
      </c>
      <c r="E17276" s="75">
        <v>67.0</v>
      </c>
    </row>
    <row r="17277" ht="15.75" customHeight="1">
      <c r="A17277" s="13">
        <v>42304.989583333336</v>
      </c>
      <c r="B17277" s="75">
        <v>62.1833333333333</v>
      </c>
      <c r="C17277" s="75">
        <v>61.8666666666667</v>
      </c>
      <c r="D17277" s="75">
        <v>61.0</v>
      </c>
      <c r="E17277" s="75">
        <v>67.0</v>
      </c>
    </row>
    <row r="17278" ht="15.75" customHeight="1">
      <c r="A17278" s="13">
        <v>42305.0</v>
      </c>
      <c r="B17278" s="75">
        <v>62.0</v>
      </c>
      <c r="C17278" s="75">
        <v>61.8833333333333</v>
      </c>
      <c r="D17278" s="75">
        <v>61.0</v>
      </c>
      <c r="E17278" s="75">
        <v>66.8833333333333</v>
      </c>
    </row>
    <row r="17279" ht="15.75" customHeight="1">
      <c r="A17279" s="13">
        <v>42305.010416666664</v>
      </c>
      <c r="B17279" s="75">
        <v>62.0</v>
      </c>
      <c r="C17279" s="75">
        <v>61.6333333333333</v>
      </c>
      <c r="D17279" s="75">
        <v>61.0</v>
      </c>
      <c r="E17279" s="75">
        <v>66.6333333333333</v>
      </c>
    </row>
    <row r="17280" ht="15.75" customHeight="1">
      <c r="A17280" s="13">
        <v>42305.020833333336</v>
      </c>
      <c r="B17280" s="75">
        <v>62.0</v>
      </c>
      <c r="C17280" s="75">
        <v>61.3833333333333</v>
      </c>
      <c r="D17280" s="75">
        <v>61.0</v>
      </c>
      <c r="E17280" s="75">
        <v>66.3833333333333</v>
      </c>
    </row>
    <row r="17281" ht="15.75" customHeight="1">
      <c r="A17281" s="13">
        <v>42305.03125</v>
      </c>
      <c r="B17281" s="75">
        <v>62.0</v>
      </c>
      <c r="C17281" s="75">
        <v>61.1333333333333</v>
      </c>
      <c r="D17281" s="75">
        <v>61.0</v>
      </c>
      <c r="E17281" s="75">
        <v>66.1333333333333</v>
      </c>
    </row>
    <row r="17282" ht="15.75" customHeight="1">
      <c r="A17282" s="13">
        <v>42305.041666666664</v>
      </c>
      <c r="B17282" s="75">
        <v>62.0</v>
      </c>
      <c r="C17282" s="75">
        <v>61.1166666666667</v>
      </c>
      <c r="D17282" s="75">
        <v>60.65</v>
      </c>
      <c r="E17282" s="75">
        <v>66.0</v>
      </c>
    </row>
    <row r="17283" ht="15.75" customHeight="1">
      <c r="A17283" s="13">
        <v>42305.052083333336</v>
      </c>
      <c r="B17283" s="75">
        <v>62.0</v>
      </c>
      <c r="C17283" s="75">
        <v>61.3666666666667</v>
      </c>
      <c r="D17283" s="75">
        <v>59.9</v>
      </c>
      <c r="E17283" s="75">
        <v>66.0</v>
      </c>
    </row>
    <row r="17284" ht="15.75" customHeight="1">
      <c r="A17284" s="13">
        <v>42305.0625</v>
      </c>
      <c r="B17284" s="75">
        <v>62.0</v>
      </c>
      <c r="C17284" s="75">
        <v>61.6166666666667</v>
      </c>
      <c r="D17284" s="75">
        <v>59.15</v>
      </c>
      <c r="E17284" s="75">
        <v>66.0</v>
      </c>
    </row>
    <row r="17285" ht="15.75" customHeight="1">
      <c r="A17285" s="13">
        <v>42305.072916666664</v>
      </c>
      <c r="B17285" s="75">
        <v>62.0</v>
      </c>
      <c r="C17285" s="75">
        <v>61.8666666666667</v>
      </c>
      <c r="D17285" s="75">
        <v>58.4</v>
      </c>
      <c r="E17285" s="75">
        <v>66.0</v>
      </c>
    </row>
    <row r="17286" ht="15.75" customHeight="1">
      <c r="A17286" s="13">
        <v>42305.083333333336</v>
      </c>
      <c r="B17286" s="75">
        <v>61.9333333333333</v>
      </c>
      <c r="C17286" s="75">
        <v>61.8833333333333</v>
      </c>
      <c r="D17286" s="75">
        <v>58.0</v>
      </c>
      <c r="E17286" s="75">
        <v>65.7666666666667</v>
      </c>
    </row>
    <row r="17287" ht="15.75" customHeight="1">
      <c r="A17287" s="13">
        <v>42305.09375</v>
      </c>
      <c r="B17287" s="75">
        <v>61.6833333333333</v>
      </c>
      <c r="C17287" s="75">
        <v>61.6333333333333</v>
      </c>
      <c r="D17287" s="75">
        <v>58.0</v>
      </c>
      <c r="E17287" s="75">
        <v>65.2666666666667</v>
      </c>
    </row>
    <row r="17288" ht="15.75" customHeight="1">
      <c r="A17288" s="13">
        <v>42305.104166666664</v>
      </c>
      <c r="B17288" s="75">
        <v>61.4333333333333</v>
      </c>
      <c r="C17288" s="75">
        <v>61.3833333333333</v>
      </c>
      <c r="D17288" s="75">
        <v>58.0</v>
      </c>
      <c r="E17288" s="75">
        <v>64.7666666666667</v>
      </c>
    </row>
    <row r="17289" ht="15.75" customHeight="1">
      <c r="A17289" s="13">
        <v>42305.114583333336</v>
      </c>
      <c r="B17289" s="75">
        <v>61.1833333333333</v>
      </c>
      <c r="C17289" s="75">
        <v>61.1333333333333</v>
      </c>
      <c r="D17289" s="75">
        <v>58.0</v>
      </c>
      <c r="E17289" s="75">
        <v>64.2666666666667</v>
      </c>
    </row>
    <row r="17290" ht="15.75" customHeight="1">
      <c r="A17290" s="13">
        <v>42305.125</v>
      </c>
      <c r="B17290" s="75">
        <v>60.8666666666667</v>
      </c>
      <c r="C17290" s="75">
        <v>60.8833333333333</v>
      </c>
      <c r="D17290" s="75">
        <v>57.8833333333333</v>
      </c>
      <c r="E17290" s="75">
        <v>64.0</v>
      </c>
    </row>
    <row r="17291" ht="15.75" customHeight="1">
      <c r="A17291" s="13">
        <v>42305.135416666664</v>
      </c>
      <c r="B17291" s="75">
        <v>60.3666666666667</v>
      </c>
      <c r="C17291" s="75">
        <v>60.6333333333333</v>
      </c>
      <c r="D17291" s="75">
        <v>57.6333333333333</v>
      </c>
      <c r="E17291" s="75">
        <v>64.0</v>
      </c>
    </row>
    <row r="17292" ht="15.75" customHeight="1">
      <c r="A17292" s="13">
        <v>42305.145833333336</v>
      </c>
      <c r="B17292" s="75">
        <v>59.8666666666667</v>
      </c>
      <c r="C17292" s="75">
        <v>60.3833333333333</v>
      </c>
      <c r="D17292" s="75">
        <v>57.3833333333333</v>
      </c>
      <c r="E17292" s="75">
        <v>64.0</v>
      </c>
    </row>
    <row r="17293" ht="15.75" customHeight="1">
      <c r="A17293" s="13">
        <v>42305.15625</v>
      </c>
      <c r="B17293" s="75">
        <v>59.3666666666667</v>
      </c>
      <c r="C17293" s="75">
        <v>60.1333333333333</v>
      </c>
      <c r="D17293" s="75">
        <v>57.1333333333333</v>
      </c>
      <c r="E17293" s="75">
        <v>64.0</v>
      </c>
    </row>
    <row r="17294" ht="15.75" customHeight="1">
      <c r="A17294" s="13">
        <v>42305.166666666664</v>
      </c>
      <c r="B17294" s="75">
        <v>59.0666666666667</v>
      </c>
      <c r="C17294" s="75">
        <v>59.8292682926829</v>
      </c>
      <c r="D17294" s="75">
        <v>57.0</v>
      </c>
      <c r="E17294" s="75">
        <v>63.7666666666667</v>
      </c>
    </row>
    <row r="17295" ht="15.75" customHeight="1">
      <c r="A17295" s="13">
        <v>42305.177083333336</v>
      </c>
      <c r="B17295" s="75">
        <v>59.3166666666667</v>
      </c>
      <c r="C17295" s="75">
        <v>59.4634146341463</v>
      </c>
      <c r="D17295" s="75">
        <v>57.0</v>
      </c>
      <c r="E17295" s="75">
        <v>63.2666666666667</v>
      </c>
    </row>
    <row r="17296" ht="15.75" customHeight="1">
      <c r="A17296" s="13">
        <v>42305.1875</v>
      </c>
      <c r="B17296" s="75">
        <v>59.5666666666667</v>
      </c>
      <c r="C17296" s="75">
        <v>59.0975609756098</v>
      </c>
      <c r="D17296" s="75">
        <v>57.0</v>
      </c>
      <c r="E17296" s="75">
        <v>62.7666666666667</v>
      </c>
    </row>
    <row r="17297" ht="15.75" customHeight="1">
      <c r="A17297" s="13">
        <v>42305.197916666664</v>
      </c>
      <c r="B17297" s="75">
        <v>59.8166666666667</v>
      </c>
      <c r="C17297" s="75">
        <v>59.0</v>
      </c>
      <c r="D17297" s="75">
        <v>57.0</v>
      </c>
      <c r="E17297" s="75">
        <v>62.2666666666667</v>
      </c>
    </row>
    <row r="17298" ht="15.75" customHeight="1">
      <c r="A17298" s="13">
        <v>42305.208333333336</v>
      </c>
      <c r="B17298" s="75">
        <v>60.0</v>
      </c>
      <c r="C17298" s="75">
        <v>59.0</v>
      </c>
      <c r="D17298" s="75">
        <v>56.1833333333333</v>
      </c>
      <c r="E17298" s="75">
        <v>61.8833333333333</v>
      </c>
    </row>
    <row r="17299" ht="15.75" customHeight="1">
      <c r="A17299" s="13">
        <v>42305.21875</v>
      </c>
      <c r="B17299" s="75">
        <v>60.0</v>
      </c>
      <c r="C17299" s="75">
        <v>59.0</v>
      </c>
      <c r="D17299" s="75">
        <v>54.4333333333333</v>
      </c>
      <c r="E17299" s="75">
        <v>61.6333333333333</v>
      </c>
    </row>
    <row r="17300" ht="15.75" customHeight="1">
      <c r="A17300" s="13">
        <v>42305.229166666664</v>
      </c>
      <c r="B17300" s="75">
        <v>60.0</v>
      </c>
      <c r="C17300" s="75">
        <v>59.0</v>
      </c>
      <c r="D17300" s="75">
        <v>52.6833333333333</v>
      </c>
      <c r="E17300" s="75">
        <v>61.3833333333333</v>
      </c>
    </row>
    <row r="17301" ht="15.75" customHeight="1">
      <c r="A17301" s="13">
        <v>42305.239583333336</v>
      </c>
      <c r="B17301" s="75">
        <v>60.0</v>
      </c>
      <c r="C17301" s="75">
        <v>59.0</v>
      </c>
      <c r="D17301" s="75">
        <v>50.9333333333333</v>
      </c>
      <c r="E17301" s="75">
        <v>61.1333333333333</v>
      </c>
    </row>
    <row r="17302" ht="15.75" customHeight="1">
      <c r="A17302" s="13">
        <v>42305.25</v>
      </c>
      <c r="B17302" s="75">
        <v>60.0</v>
      </c>
      <c r="C17302" s="75">
        <v>58.8833333333333</v>
      </c>
      <c r="D17302" s="75">
        <v>49.8833333333333</v>
      </c>
      <c r="E17302" s="75">
        <v>61.0</v>
      </c>
    </row>
    <row r="17303" ht="15.75" customHeight="1">
      <c r="A17303" s="13">
        <v>42305.260416666664</v>
      </c>
      <c r="B17303" s="75">
        <v>60.0</v>
      </c>
      <c r="C17303" s="75">
        <v>58.6333333333333</v>
      </c>
      <c r="D17303" s="75">
        <v>49.6333333333333</v>
      </c>
      <c r="E17303" s="75">
        <v>61.0</v>
      </c>
    </row>
    <row r="17304" ht="15.75" customHeight="1">
      <c r="A17304" s="13">
        <v>42305.270833333336</v>
      </c>
      <c r="B17304" s="75">
        <v>60.0</v>
      </c>
      <c r="C17304" s="75">
        <v>58.3833333333333</v>
      </c>
      <c r="D17304" s="75">
        <v>49.3833333333333</v>
      </c>
      <c r="E17304" s="75">
        <v>61.0</v>
      </c>
    </row>
    <row r="17305" ht="15.75" customHeight="1">
      <c r="A17305" s="13">
        <v>42305.28125</v>
      </c>
      <c r="B17305" s="75">
        <v>60.0</v>
      </c>
      <c r="C17305" s="75">
        <v>58.1333333333333</v>
      </c>
      <c r="D17305" s="75">
        <v>49.1333333333333</v>
      </c>
      <c r="E17305" s="75">
        <v>61.0</v>
      </c>
    </row>
    <row r="17306" ht="15.75" customHeight="1">
      <c r="A17306" s="13">
        <v>42305.291666666664</v>
      </c>
      <c r="B17306" s="75">
        <v>60.1333333333333</v>
      </c>
      <c r="C17306" s="75">
        <v>58.2333333333333</v>
      </c>
      <c r="D17306" s="75">
        <v>49.35</v>
      </c>
      <c r="E17306" s="75">
        <v>61.2333333333333</v>
      </c>
    </row>
    <row r="17307" ht="15.75" customHeight="1">
      <c r="A17307" s="13">
        <v>42305.302083333336</v>
      </c>
      <c r="B17307" s="75">
        <v>60.6333333333333</v>
      </c>
      <c r="C17307" s="75">
        <v>58.7333333333333</v>
      </c>
      <c r="D17307" s="75">
        <v>50.1</v>
      </c>
      <c r="E17307" s="75">
        <v>61.7333333333333</v>
      </c>
    </row>
    <row r="17308" ht="15.75" customHeight="1">
      <c r="A17308" s="13">
        <v>42305.3125</v>
      </c>
      <c r="B17308" s="75">
        <v>61.1333333333333</v>
      </c>
      <c r="C17308" s="75">
        <v>59.2333333333333</v>
      </c>
      <c r="D17308" s="75">
        <v>50.85</v>
      </c>
      <c r="E17308" s="75">
        <v>62.2333333333333</v>
      </c>
    </row>
    <row r="17309" ht="15.75" customHeight="1">
      <c r="A17309" s="13">
        <v>42305.322916666664</v>
      </c>
      <c r="B17309" s="75">
        <v>61.6333333333333</v>
      </c>
      <c r="C17309" s="75">
        <v>59.7333333333333</v>
      </c>
      <c r="D17309" s="75">
        <v>51.6</v>
      </c>
      <c r="E17309" s="75">
        <v>62.7333333333333</v>
      </c>
    </row>
    <row r="17310" ht="15.75" customHeight="1">
      <c r="A17310" s="13">
        <v>42305.333333333336</v>
      </c>
      <c r="B17310" s="75">
        <v>62.1333333333333</v>
      </c>
      <c r="C17310" s="75">
        <v>60.35</v>
      </c>
      <c r="D17310" s="75">
        <v>52.5833333333333</v>
      </c>
      <c r="E17310" s="75">
        <v>63.2333333333333</v>
      </c>
    </row>
    <row r="17311" ht="15.75" customHeight="1">
      <c r="A17311" s="13">
        <v>42305.34375</v>
      </c>
      <c r="B17311" s="75">
        <v>62.6333333333333</v>
      </c>
      <c r="C17311" s="75">
        <v>61.1</v>
      </c>
      <c r="D17311" s="75">
        <v>53.8333333333333</v>
      </c>
      <c r="E17311" s="75">
        <v>63.7333333333333</v>
      </c>
    </row>
    <row r="17312" ht="15.75" customHeight="1">
      <c r="A17312" s="13">
        <v>42305.354166666664</v>
      </c>
      <c r="B17312" s="75">
        <v>63.1333333333333</v>
      </c>
      <c r="C17312" s="75">
        <v>61.85</v>
      </c>
      <c r="D17312" s="75">
        <v>55.0833333333333</v>
      </c>
      <c r="E17312" s="75">
        <v>64.2333333333333</v>
      </c>
    </row>
    <row r="17313" ht="15.75" customHeight="1">
      <c r="A17313" s="13">
        <v>42305.364583333336</v>
      </c>
      <c r="B17313" s="75">
        <v>63.6333333333333</v>
      </c>
      <c r="C17313" s="75">
        <v>62.6</v>
      </c>
      <c r="D17313" s="75">
        <v>56.3333333333333</v>
      </c>
      <c r="E17313" s="75">
        <v>64.7333333333333</v>
      </c>
    </row>
    <row r="17314" ht="15.75" customHeight="1">
      <c r="A17314" s="13">
        <v>42305.375</v>
      </c>
      <c r="B17314" s="75">
        <v>64.0</v>
      </c>
      <c r="C17314" s="75">
        <v>63.4666666666667</v>
      </c>
      <c r="D17314" s="75">
        <v>57.2333333333333</v>
      </c>
      <c r="E17314" s="75">
        <v>65.2333333333333</v>
      </c>
    </row>
    <row r="17315" ht="15.75" customHeight="1">
      <c r="A17315" s="13">
        <v>42305.385416666664</v>
      </c>
      <c r="B17315" s="75">
        <v>64.0</v>
      </c>
      <c r="C17315" s="75">
        <v>64.4666666666667</v>
      </c>
      <c r="D17315" s="75">
        <v>57.7333333333333</v>
      </c>
      <c r="E17315" s="75">
        <v>65.7333333333333</v>
      </c>
    </row>
    <row r="17316" ht="15.75" customHeight="1">
      <c r="A17316" s="13">
        <v>42305.395833333336</v>
      </c>
      <c r="B17316" s="75">
        <v>64.0</v>
      </c>
      <c r="C17316" s="75">
        <v>65.4666666666667</v>
      </c>
      <c r="D17316" s="75">
        <v>58.2333333333333</v>
      </c>
      <c r="E17316" s="75">
        <v>66.2333333333333</v>
      </c>
    </row>
    <row r="17317" ht="15.75" customHeight="1">
      <c r="A17317" s="13">
        <v>42305.40625</v>
      </c>
      <c r="B17317" s="75">
        <v>64.0</v>
      </c>
      <c r="C17317" s="75">
        <v>66.4666666666667</v>
      </c>
      <c r="D17317" s="75">
        <v>58.7333333333333</v>
      </c>
      <c r="E17317" s="75">
        <v>66.7333333333333</v>
      </c>
    </row>
    <row r="17318" ht="15.75" customHeight="1">
      <c r="A17318" s="13">
        <v>42305.416666666664</v>
      </c>
      <c r="B17318" s="75">
        <v>64.0</v>
      </c>
      <c r="C17318" s="75">
        <v>67.4666666666667</v>
      </c>
      <c r="D17318" s="75">
        <v>59.1166666666667</v>
      </c>
      <c r="E17318" s="75">
        <v>67.4666666666667</v>
      </c>
    </row>
    <row r="17319" ht="15.75" customHeight="1">
      <c r="A17319" s="13">
        <v>42305.427083333336</v>
      </c>
      <c r="B17319" s="75">
        <v>64.0</v>
      </c>
      <c r="C17319" s="75">
        <v>68.4666666666667</v>
      </c>
      <c r="D17319" s="75">
        <v>59.3666666666667</v>
      </c>
      <c r="E17319" s="75">
        <v>68.4666666666667</v>
      </c>
    </row>
    <row r="17320" ht="15.75" customHeight="1">
      <c r="A17320" s="13">
        <v>42305.4375</v>
      </c>
      <c r="B17320" s="75">
        <v>64.6285714285714</v>
      </c>
      <c r="C17320" s="75">
        <v>69.4666666666667</v>
      </c>
      <c r="D17320" s="75">
        <v>59.6166666666667</v>
      </c>
      <c r="E17320" s="75">
        <v>69.4666666666667</v>
      </c>
    </row>
    <row r="17321" ht="15.75" customHeight="1">
      <c r="A17321" s="13">
        <v>42305.447916666664</v>
      </c>
      <c r="B17321" s="75">
        <v>65.4857142857143</v>
      </c>
      <c r="C17321" s="75">
        <v>70.4666666666667</v>
      </c>
      <c r="D17321" s="75">
        <v>59.8666666666667</v>
      </c>
      <c r="E17321" s="75">
        <v>70.4666666666667</v>
      </c>
    </row>
    <row r="17322" ht="15.75" customHeight="1">
      <c r="A17322" s="13">
        <v>42305.458333333336</v>
      </c>
      <c r="B17322" s="75">
        <v>66.0</v>
      </c>
      <c r="C17322" s="75">
        <v>70.7666666666667</v>
      </c>
      <c r="D17322" s="75">
        <v>60.35</v>
      </c>
      <c r="E17322" s="75">
        <v>71.35</v>
      </c>
    </row>
    <row r="17323" ht="15.75" customHeight="1">
      <c r="A17323" s="13">
        <v>42305.46875</v>
      </c>
      <c r="B17323" s="75">
        <v>66.0</v>
      </c>
      <c r="C17323" s="75">
        <v>70.2666666666667</v>
      </c>
      <c r="D17323" s="75">
        <v>61.1</v>
      </c>
      <c r="E17323" s="75">
        <v>72.1</v>
      </c>
    </row>
    <row r="17324" ht="15.75" customHeight="1">
      <c r="A17324" s="13">
        <v>42305.479166666664</v>
      </c>
      <c r="B17324" s="75">
        <v>66.0</v>
      </c>
      <c r="C17324" s="75">
        <v>69.7666666666667</v>
      </c>
      <c r="D17324" s="75">
        <v>61.85</v>
      </c>
      <c r="E17324" s="75">
        <v>72.85</v>
      </c>
    </row>
    <row r="17325" ht="15.75" customHeight="1">
      <c r="A17325" s="13">
        <v>42305.489583333336</v>
      </c>
      <c r="B17325" s="75">
        <v>66.0</v>
      </c>
      <c r="C17325" s="75">
        <v>69.2666666666667</v>
      </c>
      <c r="D17325" s="75">
        <v>62.6</v>
      </c>
      <c r="E17325" s="75">
        <v>73.6</v>
      </c>
    </row>
    <row r="17326" ht="15.75" customHeight="1">
      <c r="A17326" s="13">
        <v>42305.5</v>
      </c>
      <c r="B17326" s="75">
        <v>66.0</v>
      </c>
      <c r="C17326" s="75">
        <v>69.2333333333333</v>
      </c>
      <c r="D17326" s="75">
        <v>63.1166666666667</v>
      </c>
      <c r="E17326" s="75">
        <v>74.1166666666667</v>
      </c>
    </row>
    <row r="17327" ht="15.75" customHeight="1">
      <c r="A17327" s="13">
        <v>42305.510416666664</v>
      </c>
      <c r="B17327" s="75">
        <v>66.0</v>
      </c>
      <c r="C17327" s="75">
        <v>69.7333333333333</v>
      </c>
      <c r="D17327" s="75">
        <v>63.3666666666667</v>
      </c>
      <c r="E17327" s="75">
        <v>74.3666666666667</v>
      </c>
    </row>
    <row r="17328" ht="15.75" customHeight="1">
      <c r="A17328" s="13">
        <v>42305.520833333336</v>
      </c>
      <c r="B17328" s="75">
        <v>66.0</v>
      </c>
      <c r="C17328" s="75">
        <v>70.2333333333333</v>
      </c>
      <c r="D17328" s="75">
        <v>63.6166666666667</v>
      </c>
      <c r="E17328" s="75">
        <v>74.6166666666667</v>
      </c>
    </row>
    <row r="17329" ht="15.75" customHeight="1">
      <c r="A17329" s="13">
        <v>42305.53125</v>
      </c>
      <c r="B17329" s="75">
        <v>66.0</v>
      </c>
      <c r="C17329" s="75">
        <v>70.7333333333333</v>
      </c>
      <c r="D17329" s="75">
        <v>63.8666666666667</v>
      </c>
      <c r="E17329" s="75">
        <v>74.8666666666667</v>
      </c>
    </row>
    <row r="17330" ht="15.75" customHeight="1">
      <c r="A17330" s="13">
        <v>42305.541666666664</v>
      </c>
      <c r="B17330" s="75">
        <v>66.2</v>
      </c>
      <c r="C17330" s="75">
        <v>71.0</v>
      </c>
      <c r="D17330" s="75">
        <v>64.35</v>
      </c>
      <c r="E17330" s="75">
        <v>75.2333333333333</v>
      </c>
    </row>
    <row r="17331" ht="15.75" customHeight="1">
      <c r="A17331" s="13">
        <v>42305.552083333336</v>
      </c>
      <c r="B17331" s="75">
        <v>66.95</v>
      </c>
      <c r="C17331" s="75">
        <v>71.0</v>
      </c>
      <c r="D17331" s="75">
        <v>65.1</v>
      </c>
      <c r="E17331" s="75">
        <v>75.7333333333333</v>
      </c>
    </row>
    <row r="17332" ht="15.75" customHeight="1">
      <c r="A17332" s="13">
        <v>42305.5625</v>
      </c>
      <c r="B17332" s="75">
        <v>67.7</v>
      </c>
      <c r="C17332" s="75">
        <v>71.0</v>
      </c>
      <c r="D17332" s="75">
        <v>65.85</v>
      </c>
      <c r="E17332" s="75">
        <v>76.2333333333333</v>
      </c>
    </row>
    <row r="17333" ht="15.75" customHeight="1">
      <c r="A17333" s="13">
        <v>42305.572916666664</v>
      </c>
      <c r="B17333" s="75">
        <v>68.45</v>
      </c>
      <c r="C17333" s="75">
        <v>71.0</v>
      </c>
      <c r="D17333" s="75">
        <v>66.6</v>
      </c>
      <c r="E17333" s="75">
        <v>76.7333333333333</v>
      </c>
    </row>
    <row r="17334" ht="15.75" customHeight="1">
      <c r="A17334" s="13">
        <v>42305.583333333336</v>
      </c>
      <c r="B17334" s="75">
        <v>69.2666666666667</v>
      </c>
      <c r="C17334" s="75">
        <v>71.0</v>
      </c>
      <c r="D17334" s="75">
        <v>67.1166666666667</v>
      </c>
      <c r="E17334" s="75">
        <v>76.8833333333333</v>
      </c>
    </row>
    <row r="17335" ht="15.75" customHeight="1">
      <c r="A17335" s="13">
        <v>42305.59375</v>
      </c>
      <c r="B17335" s="75">
        <v>69.7333333333333</v>
      </c>
      <c r="C17335" s="75">
        <v>71.0</v>
      </c>
      <c r="D17335" s="75">
        <v>67.3666666666667</v>
      </c>
      <c r="E17335" s="75">
        <v>76.6333333333333</v>
      </c>
    </row>
    <row r="17336" ht="15.75" customHeight="1">
      <c r="A17336" s="13">
        <v>42305.604166666664</v>
      </c>
      <c r="B17336" s="75">
        <v>68.7333333333333</v>
      </c>
      <c r="C17336" s="75">
        <v>71.0</v>
      </c>
      <c r="D17336" s="75">
        <v>67.6166666666667</v>
      </c>
      <c r="E17336" s="75">
        <v>76.3833333333333</v>
      </c>
    </row>
    <row r="17337" ht="15.75" customHeight="1">
      <c r="A17337" s="13">
        <v>42305.614583333336</v>
      </c>
      <c r="B17337" s="75">
        <v>67.7333333333333</v>
      </c>
      <c r="C17337" s="75">
        <v>71.0</v>
      </c>
      <c r="D17337" s="75">
        <v>67.8666666666667</v>
      </c>
      <c r="E17337" s="75">
        <v>76.1333333333333</v>
      </c>
    </row>
    <row r="17338" ht="15.75" customHeight="1">
      <c r="A17338" s="13">
        <v>42305.625</v>
      </c>
      <c r="B17338" s="75">
        <v>66.6129032258064</v>
      </c>
      <c r="C17338" s="75">
        <v>70.7666666666667</v>
      </c>
      <c r="D17338" s="75">
        <v>68.0</v>
      </c>
      <c r="E17338" s="75">
        <v>75.7666666666667</v>
      </c>
    </row>
    <row r="17339" ht="15.75" customHeight="1">
      <c r="A17339" s="13">
        <v>42305.635416666664</v>
      </c>
      <c r="B17339" s="75">
        <v>65.1612903225806</v>
      </c>
      <c r="C17339" s="75">
        <v>70.2666666666667</v>
      </c>
      <c r="D17339" s="75">
        <v>68.0</v>
      </c>
      <c r="E17339" s="75">
        <v>75.2666666666667</v>
      </c>
    </row>
    <row r="17340" ht="15.75" customHeight="1">
      <c r="A17340" s="13">
        <v>42305.645833333336</v>
      </c>
      <c r="B17340" s="75">
        <v>63.8965517241379</v>
      </c>
      <c r="C17340" s="75">
        <v>69.7666666666667</v>
      </c>
      <c r="D17340" s="75">
        <v>68.0</v>
      </c>
      <c r="E17340" s="75">
        <v>74.7666666666667</v>
      </c>
    </row>
    <row r="17341" ht="15.75" customHeight="1">
      <c r="A17341" s="13">
        <v>42305.65625</v>
      </c>
      <c r="B17341" s="75">
        <v>63.3793103448276</v>
      </c>
      <c r="C17341" s="75">
        <v>69.2666666666667</v>
      </c>
      <c r="D17341" s="75">
        <v>68.0</v>
      </c>
      <c r="E17341" s="75">
        <v>74.2666666666667</v>
      </c>
    </row>
    <row r="17342" ht="15.75" customHeight="1">
      <c r="A17342" s="13">
        <v>42305.666666666664</v>
      </c>
      <c r="B17342" s="75">
        <v>63.0</v>
      </c>
      <c r="C17342" s="75">
        <v>68.4166666666667</v>
      </c>
      <c r="D17342" s="75">
        <v>67.8833333333333</v>
      </c>
      <c r="E17342" s="75">
        <v>73.7666666666667</v>
      </c>
    </row>
    <row r="17343" ht="15.75" customHeight="1">
      <c r="A17343" s="13">
        <v>42305.677083333336</v>
      </c>
      <c r="B17343" s="75">
        <v>63.0</v>
      </c>
      <c r="C17343" s="75">
        <v>67.1666666666667</v>
      </c>
      <c r="D17343" s="75">
        <v>67.6333333333333</v>
      </c>
      <c r="E17343" s="75">
        <v>73.2666666666667</v>
      </c>
    </row>
    <row r="17344" ht="15.75" customHeight="1">
      <c r="A17344" s="13">
        <v>42305.6875</v>
      </c>
      <c r="B17344" s="75">
        <v>63.0</v>
      </c>
      <c r="C17344" s="75">
        <v>65.9166666666667</v>
      </c>
      <c r="D17344" s="75">
        <v>67.3833333333333</v>
      </c>
      <c r="E17344" s="75">
        <v>72.7666666666667</v>
      </c>
    </row>
    <row r="17345" ht="15.75" customHeight="1">
      <c r="A17345" s="13">
        <v>42305.697916666664</v>
      </c>
      <c r="B17345" s="75">
        <v>63.0</v>
      </c>
      <c r="C17345" s="75">
        <v>64.6666666666667</v>
      </c>
      <c r="D17345" s="75">
        <v>67.1333333333333</v>
      </c>
      <c r="E17345" s="75">
        <v>72.2666666666667</v>
      </c>
    </row>
    <row r="17346" ht="15.75" customHeight="1">
      <c r="A17346" s="13">
        <v>42305.708333333336</v>
      </c>
      <c r="B17346" s="75">
        <v>62.9333333333333</v>
      </c>
      <c r="C17346" s="75">
        <v>63.7666666666667</v>
      </c>
      <c r="D17346" s="75">
        <v>66.4166666666667</v>
      </c>
      <c r="E17346" s="75">
        <v>71.7666666666667</v>
      </c>
    </row>
    <row r="17347" ht="15.75" customHeight="1">
      <c r="A17347" s="13">
        <v>42305.71875</v>
      </c>
      <c r="B17347" s="75">
        <v>62.6833333333333</v>
      </c>
      <c r="C17347" s="75">
        <v>63.2666666666667</v>
      </c>
      <c r="D17347" s="75">
        <v>65.1666666666667</v>
      </c>
      <c r="E17347" s="75">
        <v>71.2666666666667</v>
      </c>
    </row>
    <row r="17348" ht="15.75" customHeight="1">
      <c r="A17348" s="13">
        <v>42305.729166666664</v>
      </c>
      <c r="B17348" s="75">
        <v>62.4333333333333</v>
      </c>
      <c r="C17348" s="75">
        <v>62.7666666666667</v>
      </c>
      <c r="D17348" s="75">
        <v>63.9166666666667</v>
      </c>
      <c r="E17348" s="75">
        <v>70.7666666666667</v>
      </c>
    </row>
    <row r="17349" ht="15.75" customHeight="1">
      <c r="A17349" s="13">
        <v>42305.739583333336</v>
      </c>
      <c r="B17349" s="75">
        <v>62.1833333333333</v>
      </c>
      <c r="C17349" s="75">
        <v>62.2666666666667</v>
      </c>
      <c r="D17349" s="75">
        <v>62.6666666666667</v>
      </c>
      <c r="E17349" s="75">
        <v>70.2666666666667</v>
      </c>
    </row>
    <row r="17350" ht="15.75" customHeight="1">
      <c r="A17350" s="13">
        <v>42305.75</v>
      </c>
      <c r="B17350" s="75">
        <v>61.9333333333333</v>
      </c>
      <c r="C17350" s="75">
        <v>62.0</v>
      </c>
      <c r="D17350" s="75">
        <v>61.65</v>
      </c>
      <c r="E17350" s="75">
        <v>69.7666666666667</v>
      </c>
    </row>
    <row r="17351" ht="15.75" customHeight="1">
      <c r="A17351" s="13">
        <v>42305.760416666664</v>
      </c>
      <c r="B17351" s="75">
        <v>61.6833333333333</v>
      </c>
      <c r="C17351" s="75">
        <v>62.0</v>
      </c>
      <c r="D17351" s="75">
        <v>60.9</v>
      </c>
      <c r="E17351" s="75">
        <v>69.2666666666667</v>
      </c>
    </row>
    <row r="17352" ht="15.75" customHeight="1">
      <c r="A17352" s="13">
        <v>42305.770833333336</v>
      </c>
      <c r="B17352" s="75">
        <v>61.4333333333333</v>
      </c>
      <c r="C17352" s="75">
        <v>62.0</v>
      </c>
      <c r="D17352" s="75">
        <v>60.15</v>
      </c>
      <c r="E17352" s="75">
        <v>68.7666666666667</v>
      </c>
    </row>
    <row r="17353" ht="15.75" customHeight="1">
      <c r="A17353" s="13">
        <v>42305.78125</v>
      </c>
      <c r="B17353" s="75">
        <v>61.1833333333333</v>
      </c>
      <c r="C17353" s="75">
        <v>62.0</v>
      </c>
      <c r="D17353" s="75">
        <v>59.4</v>
      </c>
      <c r="E17353" s="75">
        <v>68.2666666666667</v>
      </c>
    </row>
    <row r="17354" ht="15.75" customHeight="1">
      <c r="A17354" s="13">
        <v>42305.791666666664</v>
      </c>
      <c r="B17354" s="75">
        <v>61.0</v>
      </c>
      <c r="C17354" s="75">
        <v>61.8833333333333</v>
      </c>
      <c r="D17354" s="75">
        <v>58.8833333333333</v>
      </c>
      <c r="E17354" s="75">
        <v>67.7666666666667</v>
      </c>
    </row>
    <row r="17355" ht="15.75" customHeight="1">
      <c r="A17355" s="13">
        <v>42305.802083333336</v>
      </c>
      <c r="B17355" s="75">
        <v>61.0</v>
      </c>
      <c r="C17355" s="75">
        <v>61.6333333333333</v>
      </c>
      <c r="D17355" s="75">
        <v>58.6333333333333</v>
      </c>
      <c r="E17355" s="75">
        <v>67.2666666666667</v>
      </c>
    </row>
    <row r="17356" ht="15.75" customHeight="1">
      <c r="A17356" s="13">
        <v>42305.8125</v>
      </c>
      <c r="B17356" s="75">
        <v>61.0</v>
      </c>
      <c r="C17356" s="75">
        <v>61.3833333333333</v>
      </c>
      <c r="D17356" s="75">
        <v>58.3833333333333</v>
      </c>
      <c r="E17356" s="75">
        <v>66.7666666666667</v>
      </c>
    </row>
    <row r="17357" ht="15.75" customHeight="1">
      <c r="A17357" s="13">
        <v>42305.822916666664</v>
      </c>
      <c r="B17357" s="75">
        <v>61.0</v>
      </c>
      <c r="C17357" s="75">
        <v>61.1333333333333</v>
      </c>
      <c r="D17357" s="75">
        <v>58.1333333333333</v>
      </c>
      <c r="E17357" s="75">
        <v>66.2666666666667</v>
      </c>
    </row>
    <row r="17358" ht="15.75" customHeight="1">
      <c r="A17358" s="13">
        <v>42305.833333333336</v>
      </c>
      <c r="B17358" s="75">
        <v>61.0</v>
      </c>
      <c r="C17358" s="75">
        <v>61.4666666666667</v>
      </c>
      <c r="D17358" s="75">
        <v>57.65</v>
      </c>
      <c r="E17358" s="75">
        <v>65.7666666666667</v>
      </c>
    </row>
    <row r="17359" ht="15.75" customHeight="1">
      <c r="A17359" s="13">
        <v>42305.84375</v>
      </c>
      <c r="B17359" s="75">
        <v>61.0</v>
      </c>
      <c r="C17359" s="75">
        <v>62.4666666666667</v>
      </c>
      <c r="D17359" s="75">
        <v>56.9</v>
      </c>
      <c r="E17359" s="75">
        <v>65.2666666666667</v>
      </c>
    </row>
    <row r="17360" ht="15.75" customHeight="1">
      <c r="A17360" s="13">
        <v>42305.854166666664</v>
      </c>
      <c r="B17360" s="75">
        <v>61.0</v>
      </c>
      <c r="C17360" s="75">
        <v>62.5333333333333</v>
      </c>
      <c r="D17360" s="75">
        <v>56.15</v>
      </c>
      <c r="E17360" s="75">
        <v>64.7666666666667</v>
      </c>
    </row>
    <row r="17361" ht="15.75" customHeight="1">
      <c r="A17361" s="13">
        <v>42305.864583333336</v>
      </c>
      <c r="B17361" s="75">
        <v>61.0</v>
      </c>
      <c r="C17361" s="75">
        <v>61.5333333333333</v>
      </c>
      <c r="D17361" s="75">
        <v>55.4</v>
      </c>
      <c r="E17361" s="75">
        <v>64.2666666666667</v>
      </c>
    </row>
    <row r="17362" ht="15.75" customHeight="1">
      <c r="A17362" s="13">
        <v>42305.875</v>
      </c>
      <c r="B17362" s="75">
        <v>60.9333333333333</v>
      </c>
      <c r="C17362" s="75">
        <v>60.8833333333333</v>
      </c>
      <c r="D17362" s="75">
        <v>54.8833333333333</v>
      </c>
      <c r="E17362" s="75">
        <v>63.8833333333333</v>
      </c>
    </row>
    <row r="17363" ht="15.75" customHeight="1">
      <c r="A17363" s="13">
        <v>42305.885416666664</v>
      </c>
      <c r="B17363" s="75">
        <v>60.6833333333333</v>
      </c>
      <c r="C17363" s="75">
        <v>60.6333333333333</v>
      </c>
      <c r="D17363" s="75">
        <v>54.6333333333333</v>
      </c>
      <c r="E17363" s="75">
        <v>63.6333333333333</v>
      </c>
    </row>
    <row r="17364" ht="15.75" customHeight="1">
      <c r="A17364" s="13">
        <v>42305.895833333336</v>
      </c>
      <c r="B17364" s="75">
        <v>60.4333333333333</v>
      </c>
      <c r="C17364" s="75">
        <v>60.3833333333333</v>
      </c>
      <c r="D17364" s="75">
        <v>54.3833333333333</v>
      </c>
      <c r="E17364" s="75">
        <v>63.3833333333333</v>
      </c>
    </row>
    <row r="17365" ht="15.75" customHeight="1">
      <c r="A17365" s="13">
        <v>42305.90625</v>
      </c>
      <c r="B17365" s="75">
        <v>60.1833333333333</v>
      </c>
      <c r="C17365" s="75">
        <v>60.1333333333333</v>
      </c>
      <c r="D17365" s="75">
        <v>54.1333333333333</v>
      </c>
      <c r="E17365" s="75">
        <v>63.1333333333333</v>
      </c>
    </row>
    <row r="17366" ht="15.75" customHeight="1">
      <c r="A17366" s="13">
        <v>42305.916666666664</v>
      </c>
      <c r="B17366" s="75">
        <v>60.0</v>
      </c>
      <c r="C17366" s="75">
        <v>59.8833333333333</v>
      </c>
      <c r="D17366" s="75">
        <v>53.8833333333333</v>
      </c>
      <c r="E17366" s="75">
        <v>63.0</v>
      </c>
    </row>
    <row r="17367" ht="15.75" customHeight="1">
      <c r="A17367" s="13">
        <v>42305.927083333336</v>
      </c>
      <c r="B17367" s="75">
        <v>60.0</v>
      </c>
      <c r="C17367" s="75">
        <v>59.6333333333333</v>
      </c>
      <c r="D17367" s="75">
        <v>53.6333333333333</v>
      </c>
      <c r="E17367" s="75">
        <v>63.0</v>
      </c>
    </row>
    <row r="17368" ht="15.75" customHeight="1">
      <c r="A17368" s="13">
        <v>42305.9375</v>
      </c>
      <c r="B17368" s="75">
        <v>60.0</v>
      </c>
      <c r="C17368" s="75">
        <v>59.3833333333333</v>
      </c>
      <c r="D17368" s="75">
        <v>53.3833333333333</v>
      </c>
      <c r="E17368" s="75">
        <v>63.0</v>
      </c>
    </row>
    <row r="17369" ht="15.75" customHeight="1">
      <c r="A17369" s="13">
        <v>42305.947916666664</v>
      </c>
      <c r="B17369" s="75">
        <v>60.0</v>
      </c>
      <c r="C17369" s="75">
        <v>59.1333333333333</v>
      </c>
      <c r="D17369" s="75">
        <v>53.1333333333333</v>
      </c>
      <c r="E17369" s="75">
        <v>63.0</v>
      </c>
    </row>
    <row r="17370" ht="15.75" customHeight="1">
      <c r="A17370" s="13">
        <v>42305.958333333336</v>
      </c>
      <c r="B17370" s="75">
        <v>59.9333333333333</v>
      </c>
      <c r="C17370" s="75">
        <v>58.8833333333333</v>
      </c>
      <c r="D17370" s="75">
        <v>52.7666666666667</v>
      </c>
      <c r="E17370" s="75">
        <v>62.65</v>
      </c>
    </row>
    <row r="17371" ht="15.75" customHeight="1">
      <c r="A17371" s="13">
        <v>42305.96875</v>
      </c>
      <c r="B17371" s="75">
        <v>59.6833333333333</v>
      </c>
      <c r="C17371" s="75">
        <v>58.6333333333333</v>
      </c>
      <c r="D17371" s="75">
        <v>52.2666666666667</v>
      </c>
      <c r="E17371" s="75">
        <v>61.9</v>
      </c>
    </row>
    <row r="17372" ht="15.75" customHeight="1">
      <c r="A17372" s="13">
        <v>42305.979166666664</v>
      </c>
      <c r="B17372" s="75">
        <v>59.4333333333333</v>
      </c>
      <c r="C17372" s="75">
        <v>58.3833333333333</v>
      </c>
      <c r="D17372" s="75">
        <v>51.7666666666667</v>
      </c>
      <c r="E17372" s="75">
        <v>61.15</v>
      </c>
    </row>
    <row r="17373" ht="15.75" customHeight="1">
      <c r="A17373" s="13">
        <v>42305.989583333336</v>
      </c>
      <c r="B17373" s="75">
        <v>59.1833333333333</v>
      </c>
      <c r="C17373" s="75">
        <v>58.1333333333333</v>
      </c>
      <c r="D17373" s="75">
        <v>51.2666666666667</v>
      </c>
      <c r="E17373" s="75">
        <v>60.4</v>
      </c>
    </row>
    <row r="17374" ht="15.75" customHeight="1">
      <c r="A17374" s="13">
        <v>42306.0</v>
      </c>
      <c r="B17374" s="75">
        <v>59.0</v>
      </c>
      <c r="C17374" s="75">
        <v>57.7666666666667</v>
      </c>
      <c r="D17374" s="75">
        <v>51.5833333333333</v>
      </c>
      <c r="E17374" s="75">
        <v>59.8833333333333</v>
      </c>
    </row>
    <row r="17375" ht="15.75" customHeight="1">
      <c r="A17375" s="13">
        <v>42306.010416666664</v>
      </c>
      <c r="B17375" s="75">
        <v>59.0</v>
      </c>
      <c r="C17375" s="75">
        <v>57.2666666666667</v>
      </c>
      <c r="D17375" s="75">
        <v>52.8333333333333</v>
      </c>
      <c r="E17375" s="75">
        <v>59.6333333333333</v>
      </c>
    </row>
    <row r="17376" ht="15.75" customHeight="1">
      <c r="A17376" s="13">
        <v>42306.020833333336</v>
      </c>
      <c r="B17376" s="75">
        <v>59.0</v>
      </c>
      <c r="C17376" s="75">
        <v>56.7666666666667</v>
      </c>
      <c r="D17376" s="75">
        <v>54.0833333333333</v>
      </c>
      <c r="E17376" s="75">
        <v>59.3833333333333</v>
      </c>
    </row>
    <row r="17377" ht="15.75" customHeight="1">
      <c r="A17377" s="13">
        <v>42306.03125</v>
      </c>
      <c r="B17377" s="75">
        <v>59.0</v>
      </c>
      <c r="C17377" s="75">
        <v>56.2666666666667</v>
      </c>
      <c r="D17377" s="75">
        <v>55.3333333333333</v>
      </c>
      <c r="E17377" s="75">
        <v>59.1333333333333</v>
      </c>
    </row>
    <row r="17378" ht="15.75" customHeight="1">
      <c r="A17378" s="13">
        <v>42306.041666666664</v>
      </c>
      <c r="B17378" s="75">
        <v>59.0</v>
      </c>
      <c r="C17378" s="75">
        <v>56.0</v>
      </c>
      <c r="D17378" s="75">
        <v>56.1166666666667</v>
      </c>
      <c r="E17378" s="75">
        <v>58.8833333333333</v>
      </c>
    </row>
    <row r="17379" ht="15.75" customHeight="1">
      <c r="A17379" s="13">
        <v>42306.052083333336</v>
      </c>
      <c r="B17379" s="75">
        <v>59.0</v>
      </c>
      <c r="C17379" s="75">
        <v>56.0</v>
      </c>
      <c r="D17379" s="75">
        <v>56.3666666666667</v>
      </c>
      <c r="E17379" s="75">
        <v>58.6333333333333</v>
      </c>
    </row>
    <row r="17380" ht="15.75" customHeight="1">
      <c r="A17380" s="13">
        <v>42306.0625</v>
      </c>
      <c r="B17380" s="75">
        <v>59.0</v>
      </c>
      <c r="C17380" s="75">
        <v>56.0</v>
      </c>
      <c r="D17380" s="75">
        <v>56.6166666666667</v>
      </c>
      <c r="E17380" s="75">
        <v>58.3833333333333</v>
      </c>
    </row>
    <row r="17381" ht="15.75" customHeight="1">
      <c r="A17381" s="13">
        <v>42306.072916666664</v>
      </c>
      <c r="B17381" s="75">
        <v>59.0</v>
      </c>
      <c r="C17381" s="75">
        <v>56.0</v>
      </c>
      <c r="D17381" s="75">
        <v>56.8666666666667</v>
      </c>
      <c r="E17381" s="75">
        <v>58.1333333333333</v>
      </c>
    </row>
    <row r="17382" ht="15.75" customHeight="1">
      <c r="A17382" s="13">
        <v>42306.083333333336</v>
      </c>
      <c r="B17382" s="75">
        <v>58.9333333333333</v>
      </c>
      <c r="C17382" s="75">
        <v>55.7083333333333</v>
      </c>
      <c r="D17382" s="75">
        <v>56.7666666666667</v>
      </c>
      <c r="E17382" s="75">
        <v>57.8833333333333</v>
      </c>
    </row>
    <row r="17383" ht="15.75" customHeight="1">
      <c r="A17383" s="13">
        <v>42306.09375</v>
      </c>
      <c r="B17383" s="75">
        <v>58.6833333333333</v>
      </c>
      <c r="C17383" s="75">
        <v>55.0833333333333</v>
      </c>
      <c r="D17383" s="75">
        <v>56.2666666666667</v>
      </c>
      <c r="E17383" s="75">
        <v>57.6333333333333</v>
      </c>
    </row>
    <row r="17384" ht="15.75" customHeight="1">
      <c r="A17384" s="13">
        <v>42306.104166666664</v>
      </c>
      <c r="B17384" s="75">
        <v>58.4333333333333</v>
      </c>
      <c r="C17384" s="75">
        <v>54.0</v>
      </c>
      <c r="D17384" s="75">
        <v>55.7666666666667</v>
      </c>
      <c r="E17384" s="75">
        <v>57.3833333333333</v>
      </c>
    </row>
    <row r="17385" ht="15.75" customHeight="1">
      <c r="A17385" s="13">
        <v>42306.114583333336</v>
      </c>
      <c r="B17385" s="75">
        <v>58.1833333333333</v>
      </c>
      <c r="C17385" s="75">
        <v>54.0</v>
      </c>
      <c r="D17385" s="75">
        <v>55.2666666666667</v>
      </c>
      <c r="E17385" s="75">
        <v>57.1333333333333</v>
      </c>
    </row>
    <row r="17386" ht="15.75" customHeight="1">
      <c r="A17386" s="13">
        <v>42306.125</v>
      </c>
      <c r="B17386" s="75">
        <v>58.0</v>
      </c>
      <c r="C17386" s="75">
        <v>54.0</v>
      </c>
      <c r="D17386" s="75">
        <v>55.0</v>
      </c>
      <c r="E17386" s="75">
        <v>56.8833333333333</v>
      </c>
    </row>
    <row r="17387" ht="15.75" customHeight="1">
      <c r="A17387" s="13">
        <v>42306.135416666664</v>
      </c>
      <c r="B17387" s="75">
        <v>58.0</v>
      </c>
      <c r="C17387" s="75">
        <v>54.0</v>
      </c>
      <c r="D17387" s="75">
        <v>55.0</v>
      </c>
      <c r="E17387" s="75">
        <v>56.6333333333333</v>
      </c>
    </row>
    <row r="17388" ht="15.75" customHeight="1">
      <c r="A17388" s="13">
        <v>42306.145833333336</v>
      </c>
      <c r="B17388" s="75">
        <v>58.0</v>
      </c>
      <c r="C17388" s="75">
        <v>54.0</v>
      </c>
      <c r="D17388" s="75">
        <v>55.0</v>
      </c>
      <c r="E17388" s="75">
        <v>56.3833333333333</v>
      </c>
    </row>
    <row r="17389" ht="15.75" customHeight="1">
      <c r="A17389" s="13">
        <v>42306.15625</v>
      </c>
      <c r="B17389" s="75">
        <v>58.0</v>
      </c>
      <c r="C17389" s="75">
        <v>54.0</v>
      </c>
      <c r="D17389" s="75">
        <v>55.0</v>
      </c>
      <c r="E17389" s="75">
        <v>56.1333333333333</v>
      </c>
    </row>
    <row r="17390" ht="15.75" customHeight="1">
      <c r="A17390" s="13">
        <v>42306.166666666664</v>
      </c>
      <c r="B17390" s="75">
        <v>57.9333333333333</v>
      </c>
      <c r="C17390" s="75">
        <v>53.8833333333333</v>
      </c>
      <c r="D17390" s="75">
        <v>54.5333333333333</v>
      </c>
      <c r="E17390" s="75">
        <v>55.8833333333333</v>
      </c>
    </row>
    <row r="17391" ht="15.75" customHeight="1">
      <c r="A17391" s="13">
        <v>42306.177083333336</v>
      </c>
      <c r="B17391" s="75">
        <v>57.6833333333333</v>
      </c>
      <c r="C17391" s="75">
        <v>53.6333333333333</v>
      </c>
      <c r="D17391" s="75">
        <v>53.5333333333333</v>
      </c>
      <c r="E17391" s="75">
        <v>55.6333333333333</v>
      </c>
    </row>
    <row r="17392" ht="15.75" customHeight="1">
      <c r="A17392" s="13">
        <v>42306.1875</v>
      </c>
      <c r="B17392" s="75">
        <v>57.4333333333333</v>
      </c>
      <c r="C17392" s="75">
        <v>53.3833333333333</v>
      </c>
      <c r="D17392" s="75">
        <v>52.5333333333333</v>
      </c>
      <c r="E17392" s="75">
        <v>55.3833333333333</v>
      </c>
    </row>
    <row r="17393" ht="15.75" customHeight="1">
      <c r="A17393" s="13">
        <v>42306.197916666664</v>
      </c>
      <c r="B17393" s="75">
        <v>57.1833333333333</v>
      </c>
      <c r="C17393" s="75">
        <v>53.1333333333333</v>
      </c>
      <c r="D17393" s="75">
        <v>51.5333333333333</v>
      </c>
      <c r="E17393" s="75">
        <v>55.1333333333333</v>
      </c>
    </row>
    <row r="17394" ht="15.75" customHeight="1">
      <c r="A17394" s="13">
        <v>42306.208333333336</v>
      </c>
      <c r="B17394" s="75">
        <v>57.0666666666667</v>
      </c>
      <c r="C17394" s="75">
        <v>52.8833333333333</v>
      </c>
      <c r="D17394" s="75">
        <v>51.1166666666667</v>
      </c>
      <c r="E17394" s="75">
        <v>54.8833333333333</v>
      </c>
    </row>
    <row r="17395" ht="15.75" customHeight="1">
      <c r="A17395" s="13">
        <v>42306.21875</v>
      </c>
      <c r="B17395" s="75">
        <v>57.3166666666667</v>
      </c>
      <c r="C17395" s="75">
        <v>52.6333333333333</v>
      </c>
      <c r="D17395" s="75">
        <v>51.3666666666667</v>
      </c>
      <c r="E17395" s="75">
        <v>54.6333333333333</v>
      </c>
    </row>
    <row r="17396" ht="15.75" customHeight="1">
      <c r="A17396" s="13">
        <v>42306.229166666664</v>
      </c>
      <c r="B17396" s="75">
        <v>57.5666666666667</v>
      </c>
      <c r="C17396" s="75">
        <v>52.3833333333333</v>
      </c>
      <c r="D17396" s="75">
        <v>51.6166666666667</v>
      </c>
      <c r="E17396" s="75">
        <v>54.3833333333333</v>
      </c>
    </row>
    <row r="17397" ht="15.75" customHeight="1">
      <c r="A17397" s="13">
        <v>42306.239583333336</v>
      </c>
      <c r="B17397" s="75">
        <v>57.8166666666667</v>
      </c>
      <c r="C17397" s="75">
        <v>52.1333333333333</v>
      </c>
      <c r="D17397" s="75">
        <v>51.8666666666667</v>
      </c>
      <c r="E17397" s="75">
        <v>54.1333333333333</v>
      </c>
    </row>
    <row r="17398" ht="15.75" customHeight="1">
      <c r="A17398" s="13">
        <v>42306.25</v>
      </c>
      <c r="B17398" s="75">
        <v>57.9333333333333</v>
      </c>
      <c r="C17398" s="75">
        <v>52.2333333333333</v>
      </c>
      <c r="D17398" s="75">
        <v>52.35</v>
      </c>
      <c r="E17398" s="75">
        <v>53.8833333333333</v>
      </c>
    </row>
    <row r="17399" ht="15.75" customHeight="1">
      <c r="A17399" s="13">
        <v>42306.260416666664</v>
      </c>
      <c r="B17399" s="75">
        <v>57.6833333333333</v>
      </c>
      <c r="C17399" s="75">
        <v>52.7333333333333</v>
      </c>
      <c r="D17399" s="75">
        <v>53.1</v>
      </c>
      <c r="E17399" s="75">
        <v>53.6333333333333</v>
      </c>
    </row>
    <row r="17400" ht="15.75" customHeight="1">
      <c r="A17400" s="13">
        <v>42306.270833333336</v>
      </c>
      <c r="B17400" s="75">
        <v>57.4333333333333</v>
      </c>
      <c r="C17400" s="75">
        <v>53.2333333333333</v>
      </c>
      <c r="D17400" s="75">
        <v>53.85</v>
      </c>
      <c r="E17400" s="75">
        <v>53.3833333333333</v>
      </c>
    </row>
    <row r="17401" ht="15.75" customHeight="1">
      <c r="A17401" s="13">
        <v>42306.28125</v>
      </c>
      <c r="B17401" s="75">
        <v>57.1833333333333</v>
      </c>
      <c r="C17401" s="75">
        <v>53.7333333333333</v>
      </c>
      <c r="D17401" s="75">
        <v>54.6</v>
      </c>
      <c r="E17401" s="75">
        <v>53.1333333333333</v>
      </c>
    </row>
    <row r="17402" ht="15.75" customHeight="1">
      <c r="A17402" s="13">
        <v>42306.291666666664</v>
      </c>
      <c r="B17402" s="75">
        <v>57.2666666666667</v>
      </c>
      <c r="C17402" s="75">
        <v>54.4666666666667</v>
      </c>
      <c r="D17402" s="75">
        <v>55.4666666666667</v>
      </c>
      <c r="E17402" s="75">
        <v>53.4666666666667</v>
      </c>
    </row>
    <row r="17403" ht="15.75" customHeight="1">
      <c r="A17403" s="13">
        <v>42306.302083333336</v>
      </c>
      <c r="B17403" s="75">
        <v>58.2666666666667</v>
      </c>
      <c r="C17403" s="75">
        <v>55.4666666666667</v>
      </c>
      <c r="D17403" s="75">
        <v>56.4666666666667</v>
      </c>
      <c r="E17403" s="75">
        <v>54.4666666666667</v>
      </c>
    </row>
    <row r="17404" ht="15.75" customHeight="1">
      <c r="A17404" s="13">
        <v>42306.3125</v>
      </c>
      <c r="B17404" s="75">
        <v>59.2666666666667</v>
      </c>
      <c r="C17404" s="75">
        <v>56.4666666666667</v>
      </c>
      <c r="D17404" s="75">
        <v>57.4666666666667</v>
      </c>
      <c r="E17404" s="75">
        <v>55.4666666666667</v>
      </c>
    </row>
    <row r="17405" ht="15.75" customHeight="1">
      <c r="A17405" s="13">
        <v>42306.322916666664</v>
      </c>
      <c r="B17405" s="75">
        <v>60.2666666666667</v>
      </c>
      <c r="C17405" s="75">
        <v>57.4666666666667</v>
      </c>
      <c r="D17405" s="75">
        <v>58.4666666666667</v>
      </c>
      <c r="E17405" s="75">
        <v>56.4666666666667</v>
      </c>
    </row>
    <row r="17406" ht="15.75" customHeight="1">
      <c r="A17406" s="13">
        <v>42306.333333333336</v>
      </c>
      <c r="B17406" s="75">
        <v>61.2</v>
      </c>
      <c r="C17406" s="75">
        <v>58.4666666666667</v>
      </c>
      <c r="D17406" s="75">
        <v>59.35</v>
      </c>
      <c r="E17406" s="75">
        <v>57.35</v>
      </c>
    </row>
    <row r="17407" ht="15.75" customHeight="1">
      <c r="A17407" s="13">
        <v>42306.34375</v>
      </c>
      <c r="B17407" s="75">
        <v>61.95</v>
      </c>
      <c r="C17407" s="75">
        <v>59.4666666666667</v>
      </c>
      <c r="D17407" s="75">
        <v>60.1</v>
      </c>
      <c r="E17407" s="75">
        <v>58.1</v>
      </c>
    </row>
    <row r="17408" ht="15.75" customHeight="1">
      <c r="A17408" s="13">
        <v>42306.354166666664</v>
      </c>
      <c r="B17408" s="75">
        <v>62.7</v>
      </c>
      <c r="C17408" s="75">
        <v>60.4666666666667</v>
      </c>
      <c r="D17408" s="75">
        <v>60.85</v>
      </c>
      <c r="E17408" s="75">
        <v>58.85</v>
      </c>
    </row>
    <row r="17409" ht="15.75" customHeight="1">
      <c r="A17409" s="13">
        <v>42306.364583333336</v>
      </c>
      <c r="B17409" s="75">
        <v>63.45</v>
      </c>
      <c r="C17409" s="75">
        <v>61.4666666666667</v>
      </c>
      <c r="D17409" s="75">
        <v>61.6</v>
      </c>
      <c r="E17409" s="75">
        <v>59.6</v>
      </c>
    </row>
    <row r="17410" ht="15.75" customHeight="1">
      <c r="A17410" s="13">
        <v>42306.375</v>
      </c>
      <c r="B17410" s="75">
        <v>64.1333333333333</v>
      </c>
      <c r="C17410" s="75">
        <v>62.4666666666667</v>
      </c>
      <c r="D17410" s="75">
        <v>62.2333333333333</v>
      </c>
      <c r="E17410" s="75">
        <v>60.0</v>
      </c>
    </row>
    <row r="17411" ht="15.75" customHeight="1">
      <c r="A17411" s="13">
        <v>42306.385416666664</v>
      </c>
      <c r="B17411" s="75">
        <v>64.6333333333333</v>
      </c>
      <c r="C17411" s="75">
        <v>63.4666666666667</v>
      </c>
      <c r="D17411" s="75">
        <v>62.7333333333333</v>
      </c>
      <c r="E17411" s="75">
        <v>59.0625</v>
      </c>
    </row>
    <row r="17412" ht="15.75" customHeight="1">
      <c r="A17412" s="13">
        <v>42306.395833333336</v>
      </c>
      <c r="B17412" s="75">
        <v>65.1333333333333</v>
      </c>
      <c r="C17412" s="75">
        <v>64.4666666666667</v>
      </c>
      <c r="D17412" s="75">
        <v>63.2333333333333</v>
      </c>
      <c r="E17412" s="75">
        <v>59.3783783783784</v>
      </c>
    </row>
    <row r="17413" ht="15.75" customHeight="1">
      <c r="A17413" s="13">
        <v>42306.40625</v>
      </c>
      <c r="B17413" s="75">
        <v>65.6333333333333</v>
      </c>
      <c r="C17413" s="75">
        <v>65.4666666666667</v>
      </c>
      <c r="D17413" s="75">
        <v>63.7333333333333</v>
      </c>
      <c r="E17413" s="75">
        <v>59.7837837837838</v>
      </c>
    </row>
    <row r="17414" ht="15.75" customHeight="1">
      <c r="A17414" s="13">
        <v>42306.416666666664</v>
      </c>
      <c r="B17414" s="75">
        <v>66.1333333333333</v>
      </c>
      <c r="C17414" s="75">
        <v>66.1166666666667</v>
      </c>
      <c r="D17414" s="75">
        <v>64.9333333333333</v>
      </c>
      <c r="E17414" s="75">
        <v>60.1521739130435</v>
      </c>
    </row>
    <row r="17415" ht="15.75" customHeight="1">
      <c r="A17415" s="13">
        <v>42306.427083333336</v>
      </c>
      <c r="B17415" s="75">
        <v>66.6333333333333</v>
      </c>
      <c r="C17415" s="75">
        <v>66.3666666666667</v>
      </c>
      <c r="D17415" s="75">
        <v>66.9333333333333</v>
      </c>
      <c r="E17415" s="75">
        <v>60.4782608695652</v>
      </c>
    </row>
    <row r="17416" ht="15.75" customHeight="1">
      <c r="A17416" s="13">
        <v>42306.4375</v>
      </c>
      <c r="B17416" s="75">
        <v>67.1333333333333</v>
      </c>
      <c r="C17416" s="75">
        <v>66.6166666666667</v>
      </c>
      <c r="D17416" s="75">
        <v>68.9333333333333</v>
      </c>
      <c r="E17416" s="75">
        <v>60.804347826087</v>
      </c>
    </row>
    <row r="17417" ht="15.75" customHeight="1">
      <c r="A17417" s="13">
        <v>42306.447916666664</v>
      </c>
      <c r="B17417" s="75">
        <v>67.6333333333333</v>
      </c>
      <c r="C17417" s="75">
        <v>66.8666666666667</v>
      </c>
      <c r="D17417" s="75">
        <v>70.9333333333333</v>
      </c>
      <c r="E17417" s="75">
        <v>60.5714285714286</v>
      </c>
    </row>
    <row r="17418" ht="15.75" customHeight="1">
      <c r="A17418" s="13">
        <v>42306.458333333336</v>
      </c>
      <c r="B17418" s="75">
        <v>68.0666666666667</v>
      </c>
      <c r="C17418" s="75">
        <v>67.2333333333333</v>
      </c>
      <c r="D17418" s="75">
        <v>72.7</v>
      </c>
      <c r="E17418" s="75">
        <v>60.375</v>
      </c>
    </row>
    <row r="17419" ht="15.75" customHeight="1">
      <c r="A17419" s="13">
        <v>42306.46875</v>
      </c>
      <c r="B17419" s="75">
        <v>68.3166666666667</v>
      </c>
      <c r="C17419" s="75">
        <v>67.7333333333333</v>
      </c>
      <c r="D17419" s="75">
        <v>74.2</v>
      </c>
      <c r="E17419" s="75">
        <v>61.1785714285714</v>
      </c>
    </row>
    <row r="17420" ht="15.75" customHeight="1">
      <c r="A17420" s="13">
        <v>42306.479166666664</v>
      </c>
      <c r="B17420" s="75">
        <v>68.5666666666667</v>
      </c>
      <c r="C17420" s="75">
        <v>68.2333333333333</v>
      </c>
      <c r="D17420" s="75">
        <v>75.7</v>
      </c>
      <c r="E17420" s="75">
        <v>61.9821428571429</v>
      </c>
    </row>
    <row r="17421" ht="15.75" customHeight="1">
      <c r="A17421" s="13">
        <v>42306.489583333336</v>
      </c>
      <c r="B17421" s="75">
        <v>68.8166666666667</v>
      </c>
      <c r="C17421" s="75">
        <v>68.7333333333333</v>
      </c>
      <c r="D17421" s="75">
        <v>77.2</v>
      </c>
      <c r="E17421" s="75">
        <v>62.7857142857143</v>
      </c>
    </row>
    <row r="17422" ht="15.75" customHeight="1">
      <c r="A17422" s="13">
        <v>42306.5</v>
      </c>
      <c r="B17422" s="75">
        <v>69.1333333333333</v>
      </c>
      <c r="C17422" s="75">
        <v>69.35</v>
      </c>
      <c r="D17422" s="75">
        <v>78.2333333333333</v>
      </c>
      <c r="E17422" s="75">
        <v>63.35</v>
      </c>
    </row>
    <row r="17423" ht="15.75" customHeight="1">
      <c r="A17423" s="13">
        <v>42306.510416666664</v>
      </c>
      <c r="B17423" s="75">
        <v>69.6333333333333</v>
      </c>
      <c r="C17423" s="75">
        <v>70.1</v>
      </c>
      <c r="D17423" s="75">
        <v>78.7333333333333</v>
      </c>
      <c r="E17423" s="75">
        <v>64.1</v>
      </c>
    </row>
    <row r="17424" ht="15.75" customHeight="1">
      <c r="A17424" s="13">
        <v>42306.520833333336</v>
      </c>
      <c r="B17424" s="75">
        <v>70.1333333333333</v>
      </c>
      <c r="C17424" s="75">
        <v>70.85</v>
      </c>
      <c r="D17424" s="75">
        <v>79.2333333333333</v>
      </c>
      <c r="E17424" s="75">
        <v>64.85</v>
      </c>
    </row>
    <row r="17425" ht="15.75" customHeight="1">
      <c r="A17425" s="13">
        <v>42306.53125</v>
      </c>
      <c r="B17425" s="75">
        <v>70.6333333333333</v>
      </c>
      <c r="C17425" s="75">
        <v>71.6</v>
      </c>
      <c r="D17425" s="75">
        <v>79.7333333333333</v>
      </c>
      <c r="E17425" s="75">
        <v>65.6</v>
      </c>
    </row>
    <row r="17426" ht="15.75" customHeight="1">
      <c r="A17426" s="13">
        <v>42306.541666666664</v>
      </c>
      <c r="B17426" s="75">
        <v>70.9333333333333</v>
      </c>
      <c r="C17426" s="75">
        <v>72.1166666666667</v>
      </c>
      <c r="D17426" s="75">
        <v>80.2333333333333</v>
      </c>
      <c r="E17426" s="75">
        <v>66.2333333333333</v>
      </c>
    </row>
    <row r="17427" ht="15.75" customHeight="1">
      <c r="A17427" s="13">
        <v>42306.552083333336</v>
      </c>
      <c r="B17427" s="75">
        <v>70.6833333333333</v>
      </c>
      <c r="C17427" s="75">
        <v>72.3666666666667</v>
      </c>
      <c r="D17427" s="75">
        <v>80.7333333333333</v>
      </c>
      <c r="E17427" s="75">
        <v>66.7333333333333</v>
      </c>
    </row>
    <row r="17428" ht="15.75" customHeight="1">
      <c r="A17428" s="13">
        <v>42306.5625</v>
      </c>
      <c r="B17428" s="75">
        <v>70.4333333333333</v>
      </c>
      <c r="C17428" s="75">
        <v>72.6166666666667</v>
      </c>
      <c r="D17428" s="75">
        <v>81.2333333333333</v>
      </c>
      <c r="E17428" s="75">
        <v>67.2333333333333</v>
      </c>
    </row>
    <row r="17429" ht="15.75" customHeight="1">
      <c r="A17429" s="13">
        <v>42306.572916666664</v>
      </c>
      <c r="B17429" s="75">
        <v>70.1833333333333</v>
      </c>
      <c r="C17429" s="75">
        <v>72.8666666666667</v>
      </c>
      <c r="D17429" s="75">
        <v>81.7333333333333</v>
      </c>
      <c r="E17429" s="75">
        <v>67.7333333333333</v>
      </c>
    </row>
    <row r="17430" ht="15.75" customHeight="1">
      <c r="A17430" s="13">
        <v>42306.583333333336</v>
      </c>
      <c r="B17430" s="75">
        <v>69.9333333333333</v>
      </c>
      <c r="C17430" s="75">
        <v>73.1166666666667</v>
      </c>
      <c r="D17430" s="75">
        <v>82.0</v>
      </c>
      <c r="E17430" s="75">
        <v>68.2333333333333</v>
      </c>
    </row>
    <row r="17431" ht="15.75" customHeight="1">
      <c r="A17431" s="13">
        <v>42306.59375</v>
      </c>
      <c r="B17431" s="75">
        <v>69.6833333333333</v>
      </c>
      <c r="C17431" s="75">
        <v>73.3666666666667</v>
      </c>
      <c r="D17431" s="75">
        <v>82.0</v>
      </c>
      <c r="E17431" s="75">
        <v>68.7333333333333</v>
      </c>
    </row>
    <row r="17432" ht="15.75" customHeight="1">
      <c r="A17432" s="13">
        <v>42306.604166666664</v>
      </c>
      <c r="B17432" s="75">
        <v>69.4333333333333</v>
      </c>
      <c r="C17432" s="75">
        <v>73.6166666666667</v>
      </c>
      <c r="D17432" s="75">
        <v>82.0</v>
      </c>
      <c r="E17432" s="75">
        <v>69.2333333333333</v>
      </c>
    </row>
    <row r="17433" ht="15.75" customHeight="1">
      <c r="A17433" s="13">
        <v>42306.614583333336</v>
      </c>
      <c r="B17433" s="75">
        <v>69.1833333333333</v>
      </c>
      <c r="C17433" s="75">
        <v>73.8666666666667</v>
      </c>
      <c r="D17433" s="75">
        <v>82.0</v>
      </c>
      <c r="E17433" s="75">
        <v>69.7333333333333</v>
      </c>
    </row>
    <row r="17434" ht="15.75" customHeight="1">
      <c r="A17434" s="13">
        <v>42306.625</v>
      </c>
      <c r="B17434" s="75">
        <v>68.8666666666667</v>
      </c>
      <c r="C17434" s="75">
        <v>73.7666666666667</v>
      </c>
      <c r="D17434" s="75">
        <v>81.8833333333333</v>
      </c>
      <c r="E17434" s="75">
        <v>70.0</v>
      </c>
    </row>
    <row r="17435" ht="15.75" customHeight="1">
      <c r="A17435" s="13">
        <v>42306.635416666664</v>
      </c>
      <c r="B17435" s="75">
        <v>68.3666666666667</v>
      </c>
      <c r="C17435" s="75">
        <v>73.2666666666667</v>
      </c>
      <c r="D17435" s="75">
        <v>81.6333333333333</v>
      </c>
      <c r="E17435" s="75">
        <v>70.0</v>
      </c>
    </row>
    <row r="17436" ht="15.75" customHeight="1">
      <c r="A17436" s="13">
        <v>42306.645833333336</v>
      </c>
      <c r="B17436" s="75">
        <v>67.8666666666667</v>
      </c>
      <c r="C17436" s="75">
        <v>72.7666666666667</v>
      </c>
      <c r="D17436" s="75">
        <v>81.3833333333333</v>
      </c>
      <c r="E17436" s="75">
        <v>70.0</v>
      </c>
    </row>
    <row r="17437" ht="15.75" customHeight="1">
      <c r="A17437" s="13">
        <v>42306.65625</v>
      </c>
      <c r="B17437" s="75">
        <v>67.3666666666667</v>
      </c>
      <c r="C17437" s="75">
        <v>72.2666666666667</v>
      </c>
      <c r="D17437" s="75">
        <v>81.1333333333333</v>
      </c>
      <c r="E17437" s="75">
        <v>70.0</v>
      </c>
    </row>
    <row r="17438" ht="15.75" customHeight="1">
      <c r="A17438" s="13">
        <v>42306.666666666664</v>
      </c>
      <c r="B17438" s="75">
        <v>66.8</v>
      </c>
      <c r="C17438" s="75">
        <v>71.4166666666667</v>
      </c>
      <c r="D17438" s="75">
        <v>80.7666666666667</v>
      </c>
      <c r="E17438" s="75">
        <v>69.8833333333333</v>
      </c>
    </row>
    <row r="17439" ht="15.75" customHeight="1">
      <c r="A17439" s="13">
        <v>42306.677083333336</v>
      </c>
      <c r="B17439" s="75">
        <v>66.05</v>
      </c>
      <c r="C17439" s="75">
        <v>70.1666666666667</v>
      </c>
      <c r="D17439" s="75">
        <v>80.2666666666667</v>
      </c>
      <c r="E17439" s="75">
        <v>69.6333333333333</v>
      </c>
    </row>
    <row r="17440" ht="15.75" customHeight="1">
      <c r="A17440" s="13">
        <v>42306.6875</v>
      </c>
      <c r="B17440" s="75">
        <v>65.3</v>
      </c>
      <c r="C17440" s="75">
        <v>68.9166666666667</v>
      </c>
      <c r="D17440" s="75">
        <v>79.7666666666667</v>
      </c>
      <c r="E17440" s="75">
        <v>69.3833333333333</v>
      </c>
    </row>
    <row r="17441" ht="15.75" customHeight="1">
      <c r="A17441" s="13">
        <v>42306.697916666664</v>
      </c>
      <c r="B17441" s="75">
        <v>64.55</v>
      </c>
      <c r="C17441" s="75">
        <v>67.6666666666667</v>
      </c>
      <c r="D17441" s="75">
        <v>79.2666666666667</v>
      </c>
      <c r="E17441" s="75">
        <v>69.1333333333333</v>
      </c>
    </row>
    <row r="17442" ht="15.75" customHeight="1">
      <c r="A17442" s="13">
        <v>42306.708333333336</v>
      </c>
      <c r="B17442" s="75">
        <v>63.9333333333333</v>
      </c>
      <c r="C17442" s="75">
        <v>66.7666666666667</v>
      </c>
      <c r="D17442" s="75">
        <v>78.4166666666667</v>
      </c>
      <c r="E17442" s="75">
        <v>68.65</v>
      </c>
    </row>
    <row r="17443" ht="15.75" customHeight="1">
      <c r="A17443" s="13">
        <v>42306.71875</v>
      </c>
      <c r="B17443" s="75">
        <v>63.6833333333333</v>
      </c>
      <c r="C17443" s="75">
        <v>66.2666666666667</v>
      </c>
      <c r="D17443" s="75">
        <v>77.1666666666667</v>
      </c>
      <c r="E17443" s="75">
        <v>67.9</v>
      </c>
    </row>
    <row r="17444" ht="15.75" customHeight="1">
      <c r="A17444" s="13">
        <v>42306.729166666664</v>
      </c>
      <c r="B17444" s="75">
        <v>63.4333333333333</v>
      </c>
      <c r="C17444" s="75">
        <v>65.7666666666667</v>
      </c>
      <c r="D17444" s="75">
        <v>75.9166666666667</v>
      </c>
      <c r="E17444" s="75">
        <v>67.15</v>
      </c>
    </row>
    <row r="17445" ht="15.75" customHeight="1">
      <c r="A17445" s="13">
        <v>42306.739583333336</v>
      </c>
      <c r="B17445" s="75">
        <v>63.1833333333333</v>
      </c>
      <c r="C17445" s="75">
        <v>65.2666666666667</v>
      </c>
      <c r="D17445" s="75">
        <v>74.6666666666667</v>
      </c>
      <c r="E17445" s="75">
        <v>66.4</v>
      </c>
    </row>
    <row r="17446" ht="15.75" customHeight="1">
      <c r="A17446" s="13">
        <v>42306.75</v>
      </c>
      <c r="B17446" s="75">
        <v>62.9333333333333</v>
      </c>
      <c r="C17446" s="75">
        <v>64.8833333333333</v>
      </c>
      <c r="D17446" s="75">
        <v>73.5333333333333</v>
      </c>
      <c r="E17446" s="75">
        <v>65.8833333333333</v>
      </c>
    </row>
    <row r="17447" ht="15.75" customHeight="1">
      <c r="A17447" s="13">
        <v>42306.760416666664</v>
      </c>
      <c r="B17447" s="75">
        <v>62.6833333333333</v>
      </c>
      <c r="C17447" s="75">
        <v>64.6333333333333</v>
      </c>
      <c r="D17447" s="75">
        <v>72.5333333333333</v>
      </c>
      <c r="E17447" s="75">
        <v>65.6333333333333</v>
      </c>
    </row>
    <row r="17448" ht="15.75" customHeight="1">
      <c r="A17448" s="13">
        <v>42306.770833333336</v>
      </c>
      <c r="B17448" s="75">
        <v>62.4333333333333</v>
      </c>
      <c r="C17448" s="75">
        <v>64.3833333333333</v>
      </c>
      <c r="D17448" s="75">
        <v>71.5333333333333</v>
      </c>
      <c r="E17448" s="75">
        <v>65.3833333333333</v>
      </c>
    </row>
    <row r="17449" ht="15.75" customHeight="1">
      <c r="A17449" s="13">
        <v>42306.78125</v>
      </c>
      <c r="B17449" s="75">
        <v>62.1833333333333</v>
      </c>
      <c r="C17449" s="75">
        <v>64.1333333333333</v>
      </c>
      <c r="D17449" s="75">
        <v>70.5333333333333</v>
      </c>
      <c r="E17449" s="75">
        <v>65.1333333333333</v>
      </c>
    </row>
    <row r="17450" ht="15.75" customHeight="1">
      <c r="A17450" s="13">
        <v>42306.791666666664</v>
      </c>
      <c r="B17450" s="75">
        <v>61.9333333333333</v>
      </c>
      <c r="C17450" s="75">
        <v>63.65</v>
      </c>
      <c r="D17450" s="75">
        <v>69.7666666666667</v>
      </c>
      <c r="E17450" s="75">
        <v>64.7666666666667</v>
      </c>
    </row>
    <row r="17451" ht="15.75" customHeight="1">
      <c r="A17451" s="13">
        <v>42306.802083333336</v>
      </c>
      <c r="B17451" s="75">
        <v>61.6833333333333</v>
      </c>
      <c r="C17451" s="75">
        <v>62.9</v>
      </c>
      <c r="D17451" s="75">
        <v>69.2666666666667</v>
      </c>
      <c r="E17451" s="75">
        <v>64.2666666666667</v>
      </c>
    </row>
    <row r="17452" ht="15.75" customHeight="1">
      <c r="A17452" s="13">
        <v>42306.8125</v>
      </c>
      <c r="B17452" s="75">
        <v>61.4333333333333</v>
      </c>
      <c r="C17452" s="75">
        <v>62.15</v>
      </c>
      <c r="D17452" s="75">
        <v>68.7666666666667</v>
      </c>
      <c r="E17452" s="75">
        <v>63.7666666666667</v>
      </c>
    </row>
    <row r="17453" ht="15.75" customHeight="1">
      <c r="A17453" s="13">
        <v>42306.822916666664</v>
      </c>
      <c r="B17453" s="75">
        <v>61.1833333333333</v>
      </c>
      <c r="C17453" s="75">
        <v>61.4</v>
      </c>
      <c r="D17453" s="75">
        <v>68.2666666666667</v>
      </c>
      <c r="E17453" s="75">
        <v>63.2666666666667</v>
      </c>
    </row>
    <row r="17454" ht="15.75" customHeight="1">
      <c r="A17454" s="13">
        <v>42306.833333333336</v>
      </c>
      <c r="B17454" s="75">
        <v>61.0</v>
      </c>
      <c r="C17454" s="75">
        <v>61.1166666666667</v>
      </c>
      <c r="D17454" s="75">
        <v>68.1666666666667</v>
      </c>
      <c r="E17454" s="75">
        <v>62.65</v>
      </c>
    </row>
    <row r="17455" ht="15.75" customHeight="1">
      <c r="A17455" s="13">
        <v>42306.84375</v>
      </c>
      <c r="B17455" s="75">
        <v>61.0</v>
      </c>
      <c r="C17455" s="75">
        <v>61.3666666666667</v>
      </c>
      <c r="D17455" s="75">
        <v>68.5238095238095</v>
      </c>
      <c r="E17455" s="75">
        <v>61.9</v>
      </c>
    </row>
    <row r="17456" ht="15.75" customHeight="1">
      <c r="A17456" s="13">
        <v>42306.854166666664</v>
      </c>
      <c r="B17456" s="75">
        <v>61.0</v>
      </c>
      <c r="C17456" s="75">
        <v>61.6166666666667</v>
      </c>
      <c r="D17456" s="75">
        <v>68.8809523809524</v>
      </c>
      <c r="E17456" s="75">
        <v>61.15</v>
      </c>
    </row>
    <row r="17457" ht="15.75" customHeight="1">
      <c r="A17457" s="13">
        <v>42306.864583333336</v>
      </c>
      <c r="B17457" s="75">
        <v>61.0</v>
      </c>
      <c r="C17457" s="75">
        <v>61.8666666666667</v>
      </c>
      <c r="D17457" s="75">
        <v>67.3333333333333</v>
      </c>
      <c r="E17457" s="75">
        <v>60.4</v>
      </c>
    </row>
    <row r="17458" ht="15.75" customHeight="1">
      <c r="A17458" s="13">
        <v>42306.875</v>
      </c>
      <c r="B17458" s="75">
        <v>60.9333333333333</v>
      </c>
      <c r="C17458" s="75">
        <v>61.7666666666667</v>
      </c>
      <c r="D17458" s="75">
        <v>65.3</v>
      </c>
      <c r="E17458" s="75">
        <v>59.7666666666667</v>
      </c>
    </row>
    <row r="17459" ht="15.75" customHeight="1">
      <c r="A17459" s="13">
        <v>42306.885416666664</v>
      </c>
      <c r="B17459" s="75">
        <v>60.6833333333333</v>
      </c>
      <c r="C17459" s="75">
        <v>61.2666666666667</v>
      </c>
      <c r="D17459" s="75">
        <v>63.8</v>
      </c>
      <c r="E17459" s="75">
        <v>59.2666666666667</v>
      </c>
    </row>
    <row r="17460" ht="15.75" customHeight="1">
      <c r="A17460" s="13">
        <v>42306.895833333336</v>
      </c>
      <c r="B17460" s="75">
        <v>60.4333333333333</v>
      </c>
      <c r="C17460" s="75">
        <v>60.7666666666667</v>
      </c>
      <c r="D17460" s="75">
        <v>62.3</v>
      </c>
      <c r="E17460" s="75">
        <v>58.7666666666667</v>
      </c>
    </row>
    <row r="17461" ht="15.75" customHeight="1">
      <c r="A17461" s="13">
        <v>42306.90625</v>
      </c>
      <c r="B17461" s="75">
        <v>60.1833333333333</v>
      </c>
      <c r="C17461" s="75">
        <v>60.2666666666667</v>
      </c>
      <c r="D17461" s="75">
        <v>60.8</v>
      </c>
      <c r="E17461" s="75">
        <v>58.2666666666667</v>
      </c>
    </row>
    <row r="17462" ht="15.75" customHeight="1">
      <c r="A17462" s="13">
        <v>42306.916666666664</v>
      </c>
      <c r="B17462" s="75">
        <v>59.9333333333333</v>
      </c>
      <c r="C17462" s="75">
        <v>59.5333333333333</v>
      </c>
      <c r="D17462" s="75">
        <v>59.8833333333333</v>
      </c>
      <c r="E17462" s="75">
        <v>57.8833333333333</v>
      </c>
    </row>
    <row r="17463" ht="15.75" customHeight="1">
      <c r="A17463" s="13">
        <v>42306.927083333336</v>
      </c>
      <c r="B17463" s="75">
        <v>59.6833333333333</v>
      </c>
      <c r="C17463" s="75">
        <v>58.5333333333333</v>
      </c>
      <c r="D17463" s="75">
        <v>59.6333333333333</v>
      </c>
      <c r="E17463" s="75">
        <v>57.6333333333333</v>
      </c>
    </row>
    <row r="17464" ht="15.75" customHeight="1">
      <c r="A17464" s="13">
        <v>42306.9375</v>
      </c>
      <c r="B17464" s="75">
        <v>59.4333333333333</v>
      </c>
      <c r="C17464" s="75">
        <v>57.5333333333333</v>
      </c>
      <c r="D17464" s="75">
        <v>59.3833333333333</v>
      </c>
      <c r="E17464" s="75">
        <v>57.3833333333333</v>
      </c>
    </row>
    <row r="17465" ht="15.75" customHeight="1">
      <c r="A17465" s="13">
        <v>42306.947916666664</v>
      </c>
      <c r="B17465" s="75">
        <v>59.1833333333333</v>
      </c>
      <c r="C17465" s="75">
        <v>56.5333333333333</v>
      </c>
      <c r="D17465" s="75">
        <v>59.1333333333333</v>
      </c>
      <c r="E17465" s="75">
        <v>57.1333333333333</v>
      </c>
    </row>
    <row r="17466" ht="15.75" customHeight="1">
      <c r="A17466" s="13">
        <v>42306.958333333336</v>
      </c>
      <c r="B17466" s="75">
        <v>58.8</v>
      </c>
      <c r="C17466" s="75">
        <v>56.0</v>
      </c>
      <c r="D17466" s="75">
        <v>59.0</v>
      </c>
      <c r="E17466" s="75">
        <v>56.8833333333333</v>
      </c>
    </row>
    <row r="17467" ht="15.75" customHeight="1">
      <c r="A17467" s="13">
        <v>42306.96875</v>
      </c>
      <c r="B17467" s="75">
        <v>58.05</v>
      </c>
      <c r="C17467" s="75">
        <v>56.0</v>
      </c>
      <c r="D17467" s="75">
        <v>59.0</v>
      </c>
      <c r="E17467" s="75">
        <v>56.6333333333333</v>
      </c>
    </row>
    <row r="17468" ht="15.75" customHeight="1">
      <c r="A17468" s="13">
        <v>42306.979166666664</v>
      </c>
      <c r="B17468" s="75">
        <v>57.3</v>
      </c>
      <c r="C17468" s="75">
        <v>56.0</v>
      </c>
      <c r="D17468" s="75">
        <v>59.0</v>
      </c>
      <c r="E17468" s="75">
        <v>56.3833333333333</v>
      </c>
    </row>
    <row r="17469" ht="15.75" customHeight="1">
      <c r="A17469" s="13">
        <v>42306.989583333336</v>
      </c>
      <c r="B17469" s="75">
        <v>56.55</v>
      </c>
      <c r="C17469" s="75">
        <v>56.0</v>
      </c>
      <c r="D17469" s="75">
        <v>59.0</v>
      </c>
      <c r="E17469" s="75">
        <v>56.1333333333333</v>
      </c>
    </row>
    <row r="17470" ht="15.75" customHeight="1">
      <c r="A17470" s="13">
        <v>42307.0</v>
      </c>
      <c r="B17470" s="75">
        <v>56.2666666666667</v>
      </c>
      <c r="C17470" s="75">
        <v>55.7666666666667</v>
      </c>
      <c r="D17470" s="75">
        <v>59.0</v>
      </c>
      <c r="E17470" s="75">
        <v>56.0</v>
      </c>
    </row>
    <row r="17471" ht="15.75" customHeight="1">
      <c r="A17471" s="13">
        <v>42307.010416666664</v>
      </c>
      <c r="B17471" s="75">
        <v>57.2666666666667</v>
      </c>
      <c r="C17471" s="75">
        <v>55.2666666666667</v>
      </c>
      <c r="D17471" s="75">
        <v>59.0</v>
      </c>
      <c r="E17471" s="75">
        <v>56.0</v>
      </c>
    </row>
    <row r="17472" ht="15.75" customHeight="1">
      <c r="A17472" s="13">
        <v>42307.020833333336</v>
      </c>
      <c r="B17472" s="75">
        <v>58.2666666666667</v>
      </c>
      <c r="C17472" s="75">
        <v>54.7666666666667</v>
      </c>
      <c r="D17472" s="75">
        <v>59.0</v>
      </c>
      <c r="E17472" s="75">
        <v>56.0</v>
      </c>
    </row>
    <row r="17473" ht="15.75" customHeight="1">
      <c r="A17473" s="13">
        <v>42307.03125</v>
      </c>
      <c r="B17473" s="75">
        <v>59.2666666666667</v>
      </c>
      <c r="C17473" s="75">
        <v>54.2666666666667</v>
      </c>
      <c r="D17473" s="75">
        <v>59.0</v>
      </c>
      <c r="E17473" s="75">
        <v>56.0</v>
      </c>
    </row>
    <row r="17474" ht="15.75" customHeight="1">
      <c r="A17474" s="13">
        <v>42307.041666666664</v>
      </c>
      <c r="B17474" s="75">
        <v>59.6666666666667</v>
      </c>
      <c r="C17474" s="75">
        <v>53.8833333333333</v>
      </c>
      <c r="D17474" s="75">
        <v>59.0</v>
      </c>
      <c r="E17474" s="75">
        <v>56.0</v>
      </c>
    </row>
    <row r="17475" ht="15.75" customHeight="1">
      <c r="A17475" s="13">
        <v>42307.052083333336</v>
      </c>
      <c r="B17475" s="75">
        <v>58.4166666666667</v>
      </c>
      <c r="C17475" s="75">
        <v>53.6333333333333</v>
      </c>
      <c r="D17475" s="75">
        <v>59.0</v>
      </c>
      <c r="E17475" s="75">
        <v>56.0</v>
      </c>
    </row>
    <row r="17476" ht="15.75" customHeight="1">
      <c r="A17476" s="13">
        <v>42307.0625</v>
      </c>
      <c r="B17476" s="75">
        <v>57.1666666666667</v>
      </c>
      <c r="C17476" s="75">
        <v>53.3833333333333</v>
      </c>
      <c r="D17476" s="75">
        <v>59.0</v>
      </c>
      <c r="E17476" s="75">
        <v>56.0</v>
      </c>
    </row>
    <row r="17477" ht="15.75" customHeight="1">
      <c r="A17477" s="13">
        <v>42307.072916666664</v>
      </c>
      <c r="B17477" s="75">
        <v>55.9166666666667</v>
      </c>
      <c r="C17477" s="75">
        <v>53.1333333333333</v>
      </c>
      <c r="D17477" s="75">
        <v>59.0</v>
      </c>
      <c r="E17477" s="75">
        <v>56.0</v>
      </c>
    </row>
    <row r="17478" ht="15.75" customHeight="1">
      <c r="A17478" s="13">
        <v>42307.083333333336</v>
      </c>
      <c r="B17478" s="75">
        <v>55.0666666666667</v>
      </c>
      <c r="C17478" s="75">
        <v>52.8833333333333</v>
      </c>
      <c r="D17478" s="75">
        <v>58.7666666666667</v>
      </c>
      <c r="E17478" s="75">
        <v>55.8833333333333</v>
      </c>
    </row>
    <row r="17479" ht="15.75" customHeight="1">
      <c r="A17479" s="13">
        <v>42307.09375</v>
      </c>
      <c r="B17479" s="75">
        <v>55.3166666666667</v>
      </c>
      <c r="C17479" s="75">
        <v>52.6333333333333</v>
      </c>
      <c r="D17479" s="75">
        <v>58.2666666666667</v>
      </c>
      <c r="E17479" s="75">
        <v>55.6333333333333</v>
      </c>
    </row>
    <row r="17480" ht="15.75" customHeight="1">
      <c r="A17480" s="13">
        <v>42307.104166666664</v>
      </c>
      <c r="B17480" s="75">
        <v>55.5666666666667</v>
      </c>
      <c r="C17480" s="75">
        <v>52.3833333333333</v>
      </c>
      <c r="D17480" s="75">
        <v>57.7666666666667</v>
      </c>
      <c r="E17480" s="75">
        <v>55.3833333333333</v>
      </c>
    </row>
    <row r="17481" ht="15.75" customHeight="1">
      <c r="A17481" s="13">
        <v>42307.114583333336</v>
      </c>
      <c r="B17481" s="75">
        <v>55.8166666666667</v>
      </c>
      <c r="C17481" s="75">
        <v>52.1333333333333</v>
      </c>
      <c r="D17481" s="75">
        <v>57.2666666666667</v>
      </c>
      <c r="E17481" s="75">
        <v>55.1333333333333</v>
      </c>
    </row>
    <row r="17482" ht="15.75" customHeight="1">
      <c r="A17482" s="13">
        <v>42307.125</v>
      </c>
      <c r="B17482" s="75">
        <v>55.8</v>
      </c>
      <c r="C17482" s="75">
        <v>51.8833333333333</v>
      </c>
      <c r="D17482" s="75">
        <v>57.0</v>
      </c>
      <c r="E17482" s="75">
        <v>55.0</v>
      </c>
    </row>
    <row r="17483" ht="15.75" customHeight="1">
      <c r="A17483" s="13">
        <v>42307.135416666664</v>
      </c>
      <c r="B17483" s="75">
        <v>55.05</v>
      </c>
      <c r="C17483" s="75">
        <v>51.6333333333333</v>
      </c>
      <c r="D17483" s="75">
        <v>57.0</v>
      </c>
      <c r="E17483" s="75">
        <v>55.0</v>
      </c>
    </row>
    <row r="17484" ht="15.75" customHeight="1">
      <c r="A17484" s="13">
        <v>42307.145833333336</v>
      </c>
      <c r="B17484" s="75">
        <v>54.3</v>
      </c>
      <c r="C17484" s="75">
        <v>51.3833333333333</v>
      </c>
      <c r="D17484" s="75">
        <v>57.0</v>
      </c>
      <c r="E17484" s="75">
        <v>55.0</v>
      </c>
    </row>
    <row r="17485" ht="15.75" customHeight="1">
      <c r="A17485" s="13">
        <v>42307.15625</v>
      </c>
      <c r="B17485" s="75">
        <v>53.55</v>
      </c>
      <c r="C17485" s="75">
        <v>51.1333333333333</v>
      </c>
      <c r="D17485" s="75">
        <v>57.0</v>
      </c>
      <c r="E17485" s="75">
        <v>55.0</v>
      </c>
    </row>
    <row r="17486" ht="15.75" customHeight="1">
      <c r="A17486" s="13">
        <v>42307.166666666664</v>
      </c>
      <c r="B17486" s="75">
        <v>53.1333333333333</v>
      </c>
      <c r="C17486" s="75">
        <v>51.175</v>
      </c>
      <c r="D17486" s="75">
        <v>57.1166666666667</v>
      </c>
      <c r="E17486" s="75">
        <v>54.8833333333333</v>
      </c>
    </row>
    <row r="17487" ht="15.75" customHeight="1">
      <c r="A17487" s="13">
        <v>42307.177083333336</v>
      </c>
      <c r="B17487" s="75">
        <v>53.6333333333333</v>
      </c>
      <c r="C17487" s="75">
        <v>51.55</v>
      </c>
      <c r="D17487" s="75">
        <v>57.3666666666667</v>
      </c>
      <c r="E17487" s="75">
        <v>54.6333333333333</v>
      </c>
    </row>
    <row r="17488" ht="15.75" customHeight="1">
      <c r="A17488" s="13">
        <v>42307.1875</v>
      </c>
      <c r="B17488" s="75">
        <v>54.1333333333333</v>
      </c>
      <c r="C17488" s="75">
        <v>51.925</v>
      </c>
      <c r="D17488" s="75">
        <v>57.6166666666667</v>
      </c>
      <c r="E17488" s="75">
        <v>54.3833333333333</v>
      </c>
    </row>
    <row r="17489" ht="15.75" customHeight="1">
      <c r="A17489" s="13">
        <v>42307.197916666664</v>
      </c>
      <c r="B17489" s="75">
        <v>54.6333333333333</v>
      </c>
      <c r="C17489" s="75">
        <v>51.4</v>
      </c>
      <c r="D17489" s="75">
        <v>57.8666666666667</v>
      </c>
      <c r="E17489" s="75">
        <v>54.1333333333333</v>
      </c>
    </row>
    <row r="17490" ht="15.75" customHeight="1">
      <c r="A17490" s="13">
        <v>42307.208333333336</v>
      </c>
      <c r="B17490" s="75">
        <v>55.0</v>
      </c>
      <c r="C17490" s="75">
        <v>50.8833333333333</v>
      </c>
      <c r="D17490" s="75">
        <v>57.8510638297872</v>
      </c>
      <c r="E17490" s="75">
        <v>53.8833333333333</v>
      </c>
    </row>
    <row r="17491" ht="15.75" customHeight="1">
      <c r="A17491" s="13">
        <v>42307.21875</v>
      </c>
      <c r="B17491" s="75">
        <v>55.0</v>
      </c>
      <c r="C17491" s="75">
        <v>50.6333333333333</v>
      </c>
      <c r="D17491" s="75">
        <v>57.531914893617</v>
      </c>
      <c r="E17491" s="75">
        <v>53.6333333333333</v>
      </c>
    </row>
    <row r="17492" ht="15.75" customHeight="1">
      <c r="A17492" s="13">
        <v>42307.229166666664</v>
      </c>
      <c r="B17492" s="75">
        <v>55.0</v>
      </c>
      <c r="C17492" s="75">
        <v>50.3833333333333</v>
      </c>
      <c r="D17492" s="75">
        <v>57.2127659574468</v>
      </c>
      <c r="E17492" s="75">
        <v>53.3833333333333</v>
      </c>
    </row>
    <row r="17493" ht="15.75" customHeight="1">
      <c r="A17493" s="13">
        <v>42307.239583333336</v>
      </c>
      <c r="B17493" s="75">
        <v>55.0</v>
      </c>
      <c r="C17493" s="75">
        <v>50.1333333333333</v>
      </c>
      <c r="D17493" s="75">
        <v>57.0</v>
      </c>
      <c r="E17493" s="75">
        <v>53.1333333333333</v>
      </c>
    </row>
    <row r="17494" ht="15.75" customHeight="1">
      <c r="A17494" s="13">
        <v>42307.25</v>
      </c>
      <c r="B17494" s="75">
        <v>55.0666666666667</v>
      </c>
      <c r="C17494" s="75">
        <v>50.1166666666667</v>
      </c>
      <c r="D17494" s="75">
        <v>57.0</v>
      </c>
      <c r="E17494" s="75">
        <v>52.8833333333333</v>
      </c>
    </row>
    <row r="17495" ht="15.75" customHeight="1">
      <c r="A17495" s="13">
        <v>42307.260416666664</v>
      </c>
      <c r="B17495" s="75">
        <v>55.3166666666667</v>
      </c>
      <c r="C17495" s="75">
        <v>50.3666666666667</v>
      </c>
      <c r="D17495" s="75">
        <v>57.0</v>
      </c>
      <c r="E17495" s="75">
        <v>52.6333333333333</v>
      </c>
    </row>
    <row r="17496" ht="15.75" customHeight="1">
      <c r="A17496" s="13">
        <v>42307.270833333336</v>
      </c>
      <c r="B17496" s="75">
        <v>55.5666666666667</v>
      </c>
      <c r="C17496" s="75">
        <v>50.6166666666667</v>
      </c>
      <c r="D17496" s="75">
        <v>57.0</v>
      </c>
      <c r="E17496" s="75">
        <v>52.3833333333333</v>
      </c>
    </row>
    <row r="17497" ht="15.75" customHeight="1">
      <c r="A17497" s="13">
        <v>42307.28125</v>
      </c>
      <c r="B17497" s="75">
        <v>55.8166666666667</v>
      </c>
      <c r="C17497" s="75">
        <v>50.8666666666667</v>
      </c>
      <c r="D17497" s="75">
        <v>56.5333333333333</v>
      </c>
      <c r="E17497" s="75">
        <v>52.1333333333333</v>
      </c>
    </row>
    <row r="17498" ht="15.75" customHeight="1">
      <c r="A17498" s="13">
        <v>42307.291666666664</v>
      </c>
      <c r="B17498" s="75">
        <v>56.3333333333333</v>
      </c>
      <c r="C17498" s="75">
        <v>51.5833333333333</v>
      </c>
      <c r="D17498" s="75">
        <v>56.0</v>
      </c>
      <c r="E17498" s="75">
        <v>52.5833333333333</v>
      </c>
    </row>
    <row r="17499" ht="15.75" customHeight="1">
      <c r="A17499" s="13">
        <v>42307.302083333336</v>
      </c>
      <c r="B17499" s="75">
        <v>57.5833333333333</v>
      </c>
      <c r="C17499" s="75">
        <v>52.8333333333333</v>
      </c>
      <c r="D17499" s="75">
        <v>56.2830188679245</v>
      </c>
      <c r="E17499" s="75">
        <v>53.8333333333333</v>
      </c>
    </row>
    <row r="17500" ht="15.75" customHeight="1">
      <c r="A17500" s="13">
        <v>42307.3125</v>
      </c>
      <c r="B17500" s="75">
        <v>58.8333333333333</v>
      </c>
      <c r="C17500" s="75">
        <v>54.0833333333333</v>
      </c>
      <c r="D17500" s="75">
        <v>56.5660377358491</v>
      </c>
      <c r="E17500" s="75">
        <v>55.0833333333333</v>
      </c>
    </row>
    <row r="17501" ht="15.75" customHeight="1">
      <c r="A17501" s="13">
        <v>42307.322916666664</v>
      </c>
      <c r="B17501" s="75">
        <v>60.0833333333333</v>
      </c>
      <c r="C17501" s="75">
        <v>55.3333333333333</v>
      </c>
      <c r="D17501" s="75">
        <v>56.8490566037736</v>
      </c>
      <c r="E17501" s="75">
        <v>56.3333333333333</v>
      </c>
    </row>
    <row r="17502" ht="15.75" customHeight="1">
      <c r="A17502" s="13">
        <v>42307.333333333336</v>
      </c>
      <c r="B17502" s="75">
        <v>61.2666666666667</v>
      </c>
      <c r="C17502" s="75">
        <v>56.7</v>
      </c>
      <c r="D17502" s="75">
        <v>57.35</v>
      </c>
      <c r="E17502" s="75">
        <v>57.7</v>
      </c>
    </row>
    <row r="17503" ht="15.75" customHeight="1">
      <c r="A17503" s="13">
        <v>42307.34375</v>
      </c>
      <c r="B17503" s="75">
        <v>62.2666666666667</v>
      </c>
      <c r="C17503" s="75">
        <v>58.2</v>
      </c>
      <c r="D17503" s="75">
        <v>58.1</v>
      </c>
      <c r="E17503" s="75">
        <v>59.2</v>
      </c>
    </row>
    <row r="17504" ht="15.75" customHeight="1">
      <c r="A17504" s="13">
        <v>42307.354166666664</v>
      </c>
      <c r="B17504" s="75">
        <v>63.2666666666667</v>
      </c>
      <c r="C17504" s="75">
        <v>59.7</v>
      </c>
      <c r="D17504" s="75">
        <v>58.85</v>
      </c>
      <c r="E17504" s="75">
        <v>60.7</v>
      </c>
    </row>
    <row r="17505" ht="15.75" customHeight="1">
      <c r="A17505" s="13">
        <v>42307.364583333336</v>
      </c>
      <c r="B17505" s="75">
        <v>64.2666666666667</v>
      </c>
      <c r="C17505" s="75">
        <v>61.2</v>
      </c>
      <c r="D17505" s="75">
        <v>59.6</v>
      </c>
      <c r="E17505" s="75">
        <v>62.2</v>
      </c>
    </row>
    <row r="17506" ht="15.75" customHeight="1">
      <c r="A17506" s="13">
        <v>42307.375</v>
      </c>
      <c r="B17506" s="75">
        <v>65.1333333333333</v>
      </c>
      <c r="C17506" s="75">
        <v>62.7</v>
      </c>
      <c r="D17506" s="75">
        <v>60.5833333333333</v>
      </c>
      <c r="E17506" s="75">
        <v>63.4666666666667</v>
      </c>
    </row>
    <row r="17507" ht="15.75" customHeight="1">
      <c r="A17507" s="13">
        <v>42307.385416666664</v>
      </c>
      <c r="B17507" s="75">
        <v>65.6333333333333</v>
      </c>
      <c r="C17507" s="75">
        <v>64.2</v>
      </c>
      <c r="D17507" s="75">
        <v>61.8333333333333</v>
      </c>
      <c r="E17507" s="75">
        <v>64.4666666666667</v>
      </c>
    </row>
    <row r="17508" ht="15.75" customHeight="1">
      <c r="A17508" s="13">
        <v>42307.395833333336</v>
      </c>
      <c r="B17508" s="75">
        <v>66.1333333333333</v>
      </c>
      <c r="C17508" s="75">
        <v>65.7</v>
      </c>
      <c r="D17508" s="75">
        <v>63.0833333333333</v>
      </c>
      <c r="E17508" s="75">
        <v>65.4666666666667</v>
      </c>
    </row>
    <row r="17509" ht="15.75" customHeight="1">
      <c r="A17509" s="13">
        <v>42307.40625</v>
      </c>
      <c r="B17509" s="75">
        <v>66.6333333333333</v>
      </c>
      <c r="C17509" s="75">
        <v>67.2</v>
      </c>
      <c r="D17509" s="75">
        <v>64.3333333333333</v>
      </c>
      <c r="E17509" s="75">
        <v>66.4666666666667</v>
      </c>
    </row>
    <row r="17510" ht="15.75" customHeight="1">
      <c r="A17510" s="13">
        <v>42307.416666666664</v>
      </c>
      <c r="B17510" s="75">
        <v>67.0666666666667</v>
      </c>
      <c r="C17510" s="75">
        <v>68.4666666666667</v>
      </c>
      <c r="D17510" s="75">
        <v>65.35</v>
      </c>
      <c r="E17510" s="75">
        <v>67.35</v>
      </c>
    </row>
    <row r="17511" ht="15.75" customHeight="1">
      <c r="A17511" s="13">
        <v>42307.427083333336</v>
      </c>
      <c r="B17511" s="75">
        <v>67.3166666666667</v>
      </c>
      <c r="C17511" s="75">
        <v>69.4666666666667</v>
      </c>
      <c r="D17511" s="75">
        <v>66.1</v>
      </c>
      <c r="E17511" s="75">
        <v>68.1</v>
      </c>
    </row>
    <row r="17512" ht="15.75" customHeight="1">
      <c r="A17512" s="13">
        <v>42307.4375</v>
      </c>
      <c r="B17512" s="75">
        <v>67.5666666666667</v>
      </c>
      <c r="C17512" s="75">
        <v>70.4666666666667</v>
      </c>
      <c r="D17512" s="75">
        <v>66.85</v>
      </c>
      <c r="E17512" s="75">
        <v>68.85</v>
      </c>
    </row>
    <row r="17513" ht="15.75" customHeight="1">
      <c r="A17513" s="13">
        <v>42307.447916666664</v>
      </c>
      <c r="B17513" s="75">
        <v>67.8166666666667</v>
      </c>
      <c r="C17513" s="75">
        <v>71.4666666666667</v>
      </c>
      <c r="D17513" s="75">
        <v>67.6</v>
      </c>
      <c r="E17513" s="75">
        <v>69.6</v>
      </c>
    </row>
    <row r="17514" ht="15.75" customHeight="1">
      <c r="A17514" s="13">
        <v>42307.458333333336</v>
      </c>
      <c r="B17514" s="75">
        <v>68.1333333333333</v>
      </c>
      <c r="C17514" s="75">
        <v>72.35</v>
      </c>
      <c r="D17514" s="75">
        <v>68.2333333333333</v>
      </c>
      <c r="E17514" s="75">
        <v>70.1166666666667</v>
      </c>
    </row>
    <row r="17515" ht="15.75" customHeight="1">
      <c r="A17515" s="13">
        <v>42307.46875</v>
      </c>
      <c r="B17515" s="75">
        <v>68.6333333333333</v>
      </c>
      <c r="C17515" s="75">
        <v>73.1</v>
      </c>
      <c r="D17515" s="75">
        <v>68.7333333333333</v>
      </c>
      <c r="E17515" s="75">
        <v>70.3666666666667</v>
      </c>
    </row>
    <row r="17516" ht="15.75" customHeight="1">
      <c r="A17516" s="13">
        <v>42307.479166666664</v>
      </c>
      <c r="B17516" s="75">
        <v>69.1333333333333</v>
      </c>
      <c r="C17516" s="75">
        <v>73.85</v>
      </c>
      <c r="D17516" s="75">
        <v>69.2333333333333</v>
      </c>
      <c r="E17516" s="75">
        <v>70.6166666666667</v>
      </c>
    </row>
    <row r="17517" ht="15.75" customHeight="1">
      <c r="A17517" s="13">
        <v>42307.489583333336</v>
      </c>
      <c r="B17517" s="75">
        <v>69.6333333333333</v>
      </c>
      <c r="C17517" s="75">
        <v>74.6</v>
      </c>
      <c r="D17517" s="75">
        <v>69.7333333333333</v>
      </c>
      <c r="E17517" s="75">
        <v>70.8666666666667</v>
      </c>
    </row>
    <row r="17518" ht="15.75" customHeight="1">
      <c r="A17518" s="13">
        <v>42307.5</v>
      </c>
      <c r="B17518" s="75">
        <v>70.0</v>
      </c>
      <c r="C17518" s="75">
        <v>75.35</v>
      </c>
      <c r="D17518" s="75">
        <v>69.5333333333333</v>
      </c>
      <c r="E17518" s="75">
        <v>71.1166666666667</v>
      </c>
    </row>
    <row r="17519" ht="15.75" customHeight="1">
      <c r="A17519" s="13">
        <v>42307.510416666664</v>
      </c>
      <c r="B17519" s="75">
        <v>70.0</v>
      </c>
      <c r="C17519" s="75">
        <v>76.1</v>
      </c>
      <c r="D17519" s="75">
        <v>68.5333333333333</v>
      </c>
      <c r="E17519" s="75">
        <v>71.3666666666667</v>
      </c>
    </row>
    <row r="17520" ht="15.75" customHeight="1">
      <c r="A17520" s="13">
        <v>42307.520833333336</v>
      </c>
      <c r="B17520" s="75">
        <v>70.0</v>
      </c>
      <c r="C17520" s="75">
        <v>76.85</v>
      </c>
      <c r="D17520" s="75">
        <v>67.5333333333333</v>
      </c>
      <c r="E17520" s="75">
        <v>71.6166666666667</v>
      </c>
    </row>
    <row r="17521" ht="15.75" customHeight="1">
      <c r="A17521" s="13">
        <v>42307.53125</v>
      </c>
      <c r="B17521" s="75">
        <v>70.0</v>
      </c>
      <c r="C17521" s="75">
        <v>77.6</v>
      </c>
      <c r="D17521" s="75">
        <v>66.5333333333333</v>
      </c>
      <c r="E17521" s="75">
        <v>71.8666666666667</v>
      </c>
    </row>
    <row r="17522" ht="15.75" customHeight="1">
      <c r="A17522" s="13">
        <v>42307.541666666664</v>
      </c>
      <c r="B17522" s="75">
        <v>70.4</v>
      </c>
      <c r="C17522" s="75">
        <v>78.2333333333333</v>
      </c>
      <c r="D17522" s="75">
        <v>66.5833333333333</v>
      </c>
      <c r="E17522" s="75">
        <v>72.1166666666667</v>
      </c>
    </row>
    <row r="17523" ht="15.75" customHeight="1">
      <c r="A17523" s="13">
        <v>42307.552083333336</v>
      </c>
      <c r="B17523" s="75">
        <v>71.9</v>
      </c>
      <c r="C17523" s="75">
        <v>78.7333333333333</v>
      </c>
      <c r="D17523" s="75">
        <v>67.8333333333333</v>
      </c>
      <c r="E17523" s="75">
        <v>72.3666666666667</v>
      </c>
    </row>
    <row r="17524" ht="15.75" customHeight="1">
      <c r="A17524" s="13">
        <v>42307.5625</v>
      </c>
      <c r="B17524" s="75">
        <v>73.4</v>
      </c>
      <c r="C17524" s="75">
        <v>79.2333333333333</v>
      </c>
      <c r="D17524" s="75">
        <v>69.0833333333333</v>
      </c>
      <c r="E17524" s="75">
        <v>72.6166666666667</v>
      </c>
    </row>
    <row r="17525" ht="15.75" customHeight="1">
      <c r="A17525" s="13">
        <v>42307.572916666664</v>
      </c>
      <c r="B17525" s="75">
        <v>74.9</v>
      </c>
      <c r="C17525" s="75">
        <v>79.7333333333333</v>
      </c>
      <c r="D17525" s="75">
        <v>70.3333333333333</v>
      </c>
      <c r="E17525" s="75">
        <v>72.8666666666667</v>
      </c>
    </row>
    <row r="17526" ht="15.75" customHeight="1">
      <c r="A17526" s="13">
        <v>42307.583333333336</v>
      </c>
      <c r="B17526" s="75">
        <v>75.9333333333333</v>
      </c>
      <c r="C17526" s="75">
        <v>80.0</v>
      </c>
      <c r="D17526" s="75">
        <v>71.1166666666667</v>
      </c>
      <c r="E17526" s="75">
        <v>73.2333333333333</v>
      </c>
    </row>
    <row r="17527" ht="15.75" customHeight="1">
      <c r="A17527" s="13">
        <v>42307.59375</v>
      </c>
      <c r="B17527" s="75">
        <v>75.6833333333333</v>
      </c>
      <c r="C17527" s="75">
        <v>80.0</v>
      </c>
      <c r="D17527" s="75">
        <v>71.3666666666667</v>
      </c>
      <c r="E17527" s="75">
        <v>73.7333333333333</v>
      </c>
    </row>
    <row r="17528" ht="15.75" customHeight="1">
      <c r="A17528" s="13">
        <v>42307.604166666664</v>
      </c>
      <c r="B17528" s="75">
        <v>75.4333333333333</v>
      </c>
      <c r="C17528" s="75">
        <v>80.0</v>
      </c>
      <c r="D17528" s="75">
        <v>71.6166666666667</v>
      </c>
      <c r="E17528" s="75">
        <v>74.2333333333333</v>
      </c>
    </row>
    <row r="17529" ht="15.75" customHeight="1">
      <c r="A17529" s="13">
        <v>42307.614583333336</v>
      </c>
      <c r="B17529" s="75">
        <v>75.1833333333333</v>
      </c>
      <c r="C17529" s="75">
        <v>80.0</v>
      </c>
      <c r="D17529" s="75">
        <v>71.8666666666667</v>
      </c>
      <c r="E17529" s="75">
        <v>74.7333333333333</v>
      </c>
    </row>
    <row r="17530" ht="15.75" customHeight="1">
      <c r="A17530" s="13">
        <v>42307.625</v>
      </c>
      <c r="B17530" s="75">
        <v>74.7333333333333</v>
      </c>
      <c r="C17530" s="75">
        <v>79.7666666666667</v>
      </c>
      <c r="D17530" s="75">
        <v>71.5333333333333</v>
      </c>
      <c r="E17530" s="75">
        <v>75.0</v>
      </c>
    </row>
    <row r="17531" ht="15.75" customHeight="1">
      <c r="A17531" s="13">
        <v>42307.635416666664</v>
      </c>
      <c r="B17531" s="75">
        <v>73.7333333333333</v>
      </c>
      <c r="C17531" s="75">
        <v>79.2666666666667</v>
      </c>
      <c r="D17531" s="75">
        <v>70.5333333333333</v>
      </c>
      <c r="E17531" s="75">
        <v>75.0</v>
      </c>
    </row>
    <row r="17532" ht="15.75" customHeight="1">
      <c r="A17532" s="13">
        <v>42307.645833333336</v>
      </c>
      <c r="B17532" s="75">
        <v>72.7333333333333</v>
      </c>
      <c r="C17532" s="75">
        <v>78.7666666666667</v>
      </c>
      <c r="D17532" s="75">
        <v>69.5333333333333</v>
      </c>
      <c r="E17532" s="75">
        <v>75.0</v>
      </c>
    </row>
    <row r="17533" ht="15.75" customHeight="1">
      <c r="A17533" s="13">
        <v>42307.65625</v>
      </c>
      <c r="B17533" s="75">
        <v>71.7333333333333</v>
      </c>
      <c r="C17533" s="75">
        <v>78.2666666666667</v>
      </c>
      <c r="D17533" s="75">
        <v>68.5333333333333</v>
      </c>
      <c r="E17533" s="75">
        <v>75.0</v>
      </c>
    </row>
    <row r="17534" ht="15.75" customHeight="1">
      <c r="A17534" s="13">
        <v>42307.666666666664</v>
      </c>
      <c r="B17534" s="75">
        <v>70.8666666666667</v>
      </c>
      <c r="C17534" s="75">
        <v>77.65</v>
      </c>
      <c r="D17534" s="75">
        <v>67.5333333333333</v>
      </c>
      <c r="E17534" s="75">
        <v>74.7666666666667</v>
      </c>
    </row>
    <row r="17535" ht="15.75" customHeight="1">
      <c r="A17535" s="13">
        <v>42307.677083333336</v>
      </c>
      <c r="B17535" s="75">
        <v>70.3666666666667</v>
      </c>
      <c r="C17535" s="75">
        <v>76.9</v>
      </c>
      <c r="D17535" s="75">
        <v>66.5333333333333</v>
      </c>
      <c r="E17535" s="75">
        <v>74.2666666666667</v>
      </c>
    </row>
    <row r="17536" ht="15.75" customHeight="1">
      <c r="A17536" s="13">
        <v>42307.6875</v>
      </c>
      <c r="B17536" s="75">
        <v>69.8666666666667</v>
      </c>
      <c r="C17536" s="75">
        <v>76.15</v>
      </c>
      <c r="D17536" s="75">
        <v>65.5333333333333</v>
      </c>
      <c r="E17536" s="75">
        <v>73.7666666666667</v>
      </c>
    </row>
    <row r="17537" ht="15.75" customHeight="1">
      <c r="A17537" s="13">
        <v>42307.697916666664</v>
      </c>
      <c r="B17537" s="75">
        <v>69.3666666666667</v>
      </c>
      <c r="C17537" s="75">
        <v>75.4</v>
      </c>
      <c r="D17537" s="75">
        <v>64.5333333333333</v>
      </c>
      <c r="E17537" s="75">
        <v>73.2666666666667</v>
      </c>
    </row>
    <row r="17538" ht="15.75" customHeight="1">
      <c r="A17538" s="13">
        <v>42307.708333333336</v>
      </c>
      <c r="B17538" s="75">
        <v>68.7333333333333</v>
      </c>
      <c r="C17538" s="75">
        <v>74.3</v>
      </c>
      <c r="D17538" s="75">
        <v>63.7666666666667</v>
      </c>
      <c r="E17538" s="75">
        <v>72.65</v>
      </c>
    </row>
    <row r="17539" ht="15.75" customHeight="1">
      <c r="A17539" s="13">
        <v>42307.71875</v>
      </c>
      <c r="B17539" s="75">
        <v>67.7333333333333</v>
      </c>
      <c r="C17539" s="75">
        <v>72.8</v>
      </c>
      <c r="D17539" s="75">
        <v>63.2666666666667</v>
      </c>
      <c r="E17539" s="75">
        <v>71.9</v>
      </c>
    </row>
    <row r="17540" ht="15.75" customHeight="1">
      <c r="A17540" s="13">
        <v>42307.729166666664</v>
      </c>
      <c r="B17540" s="75">
        <v>66.7333333333333</v>
      </c>
      <c r="C17540" s="75">
        <v>71.3</v>
      </c>
      <c r="D17540" s="75">
        <v>62.7666666666667</v>
      </c>
      <c r="E17540" s="75">
        <v>71.15</v>
      </c>
    </row>
    <row r="17541" ht="15.75" customHeight="1">
      <c r="A17541" s="13">
        <v>42307.739583333336</v>
      </c>
      <c r="B17541" s="75">
        <v>65.7333333333333</v>
      </c>
      <c r="C17541" s="75">
        <v>69.8</v>
      </c>
      <c r="D17541" s="75">
        <v>62.2666666666667</v>
      </c>
      <c r="E17541" s="75">
        <v>70.4</v>
      </c>
    </row>
    <row r="17542" ht="15.75" customHeight="1">
      <c r="A17542" s="13">
        <v>42307.75</v>
      </c>
      <c r="B17542" s="75">
        <v>64.9333333333333</v>
      </c>
      <c r="C17542" s="75">
        <v>69.0</v>
      </c>
      <c r="D17542" s="75">
        <v>61.5333333333333</v>
      </c>
      <c r="E17542" s="75">
        <v>69.7666666666667</v>
      </c>
    </row>
    <row r="17543" ht="15.75" customHeight="1">
      <c r="A17543" s="13">
        <v>42307.760416666664</v>
      </c>
      <c r="B17543" s="75">
        <v>64.6833333333333</v>
      </c>
      <c r="C17543" s="75">
        <v>69.0</v>
      </c>
      <c r="D17543" s="75">
        <v>60.5333333333333</v>
      </c>
      <c r="E17543" s="75">
        <v>69.2666666666667</v>
      </c>
    </row>
    <row r="17544" ht="15.75" customHeight="1">
      <c r="A17544" s="13">
        <v>42307.770833333336</v>
      </c>
      <c r="B17544" s="75">
        <v>64.4333333333333</v>
      </c>
      <c r="C17544" s="75">
        <v>69.0</v>
      </c>
      <c r="D17544" s="75">
        <v>59.5333333333333</v>
      </c>
      <c r="E17544" s="75">
        <v>68.7666666666667</v>
      </c>
    </row>
    <row r="17545" ht="15.75" customHeight="1">
      <c r="A17545" s="13">
        <v>42307.78125</v>
      </c>
      <c r="B17545" s="75">
        <v>64.1833333333333</v>
      </c>
      <c r="C17545" s="75">
        <v>69.0</v>
      </c>
      <c r="D17545" s="75">
        <v>58.5333333333333</v>
      </c>
      <c r="E17545" s="75">
        <v>68.2666666666667</v>
      </c>
    </row>
    <row r="17546" ht="15.75" customHeight="1">
      <c r="A17546" s="13">
        <v>42307.791666666664</v>
      </c>
      <c r="B17546" s="75">
        <v>63.9333333333333</v>
      </c>
      <c r="C17546" s="75">
        <v>68.7666666666667</v>
      </c>
      <c r="D17546" s="75">
        <v>58.0</v>
      </c>
      <c r="E17546" s="75">
        <v>67.7666666666667</v>
      </c>
    </row>
    <row r="17547" ht="15.75" customHeight="1">
      <c r="A17547" s="13">
        <v>42307.802083333336</v>
      </c>
      <c r="B17547" s="75">
        <v>63.6833333333333</v>
      </c>
      <c r="C17547" s="75">
        <v>68.2666666666667</v>
      </c>
      <c r="D17547" s="75">
        <v>58.0</v>
      </c>
      <c r="E17547" s="75">
        <v>67.2666666666667</v>
      </c>
    </row>
    <row r="17548" ht="15.75" customHeight="1">
      <c r="A17548" s="13">
        <v>42307.8125</v>
      </c>
      <c r="B17548" s="75">
        <v>63.4333333333333</v>
      </c>
      <c r="C17548" s="75">
        <v>67.7666666666667</v>
      </c>
      <c r="D17548" s="75">
        <v>58.0</v>
      </c>
      <c r="E17548" s="75">
        <v>66.7666666666667</v>
      </c>
    </row>
    <row r="17549" ht="15.75" customHeight="1">
      <c r="A17549" s="13">
        <v>42307.822916666664</v>
      </c>
      <c r="B17549" s="75">
        <v>63.1833333333333</v>
      </c>
      <c r="C17549" s="75">
        <v>67.2666666666667</v>
      </c>
      <c r="D17549" s="75">
        <v>58.0</v>
      </c>
      <c r="E17549" s="75">
        <v>66.2666666666667</v>
      </c>
    </row>
    <row r="17550" ht="15.75" customHeight="1">
      <c r="A17550" s="13">
        <v>42307.833333333336</v>
      </c>
      <c r="B17550" s="75">
        <v>62.9333333333333</v>
      </c>
      <c r="C17550" s="75">
        <v>66.5333333333333</v>
      </c>
      <c r="D17550" s="75">
        <v>57.6818181818182</v>
      </c>
      <c r="E17550" s="75">
        <v>65.8833333333333</v>
      </c>
    </row>
    <row r="17551" ht="15.75" customHeight="1">
      <c r="A17551" s="13">
        <v>42307.84375</v>
      </c>
      <c r="B17551" s="75">
        <v>62.6833333333333</v>
      </c>
      <c r="C17551" s="75">
        <v>65.5333333333333</v>
      </c>
      <c r="D17551" s="75">
        <v>57.0</v>
      </c>
      <c r="E17551" s="75">
        <v>65.6333333333333</v>
      </c>
    </row>
    <row r="17552" ht="15.75" customHeight="1">
      <c r="A17552" s="13">
        <v>42307.854166666664</v>
      </c>
      <c r="B17552" s="75">
        <v>62.4333333333333</v>
      </c>
      <c r="C17552" s="75">
        <v>64.5333333333333</v>
      </c>
      <c r="D17552" s="75">
        <v>56.3181818181818</v>
      </c>
      <c r="E17552" s="75">
        <v>65.3833333333333</v>
      </c>
    </row>
    <row r="17553" ht="15.75" customHeight="1">
      <c r="A17553" s="13">
        <v>42307.864583333336</v>
      </c>
      <c r="B17553" s="75">
        <v>62.1833333333333</v>
      </c>
      <c r="C17553" s="75">
        <v>63.5333333333333</v>
      </c>
      <c r="D17553" s="75">
        <v>55.4285714285714</v>
      </c>
      <c r="E17553" s="75">
        <v>65.1333333333333</v>
      </c>
    </row>
    <row r="17554" ht="15.75" customHeight="1">
      <c r="A17554" s="13">
        <v>42307.875</v>
      </c>
      <c r="B17554" s="75">
        <v>61.9333333333333</v>
      </c>
      <c r="C17554" s="75">
        <v>63.1166666666667</v>
      </c>
      <c r="D17554" s="75">
        <v>55.0</v>
      </c>
      <c r="E17554" s="75">
        <v>64.5333333333333</v>
      </c>
    </row>
    <row r="17555" ht="15.75" customHeight="1">
      <c r="A17555" s="13">
        <v>42307.885416666664</v>
      </c>
      <c r="B17555" s="75">
        <v>61.6833333333333</v>
      </c>
      <c r="C17555" s="75">
        <v>63.3666666666667</v>
      </c>
      <c r="D17555" s="75">
        <v>54.95</v>
      </c>
      <c r="E17555" s="75">
        <v>63.5333333333333</v>
      </c>
    </row>
    <row r="17556" ht="15.75" customHeight="1">
      <c r="A17556" s="13">
        <v>42307.895833333336</v>
      </c>
      <c r="B17556" s="75">
        <v>61.4333333333333</v>
      </c>
      <c r="C17556" s="75">
        <v>63.6166666666667</v>
      </c>
      <c r="D17556" s="75">
        <v>54.575</v>
      </c>
      <c r="E17556" s="75">
        <v>62.5333333333333</v>
      </c>
    </row>
    <row r="17557" ht="15.75" customHeight="1">
      <c r="A17557" s="13">
        <v>42307.90625</v>
      </c>
      <c r="B17557" s="75">
        <v>61.1833333333333</v>
      </c>
      <c r="C17557" s="75">
        <v>63.8666666666667</v>
      </c>
      <c r="D17557" s="75">
        <v>54.2</v>
      </c>
      <c r="E17557" s="75">
        <v>61.5333333333333</v>
      </c>
    </row>
    <row r="17558" ht="15.75" customHeight="1">
      <c r="A17558" s="13">
        <v>42307.916666666664</v>
      </c>
      <c r="B17558" s="75">
        <v>61.0</v>
      </c>
      <c r="C17558" s="75">
        <v>63.5333333333333</v>
      </c>
      <c r="D17558" s="75">
        <v>54.1166666666667</v>
      </c>
      <c r="E17558" s="75">
        <v>60.8833333333333</v>
      </c>
    </row>
    <row r="17559" ht="15.75" customHeight="1">
      <c r="A17559" s="13">
        <v>42307.927083333336</v>
      </c>
      <c r="B17559" s="75">
        <v>61.0</v>
      </c>
      <c r="C17559" s="75">
        <v>62.5333333333333</v>
      </c>
      <c r="D17559" s="75">
        <v>54.3666666666667</v>
      </c>
      <c r="E17559" s="75">
        <v>60.6333333333333</v>
      </c>
    </row>
    <row r="17560" ht="15.75" customHeight="1">
      <c r="A17560" s="13">
        <v>42307.9375</v>
      </c>
      <c r="B17560" s="75">
        <v>61.0</v>
      </c>
      <c r="C17560" s="75">
        <v>61.5333333333333</v>
      </c>
      <c r="D17560" s="75">
        <v>54.6166666666667</v>
      </c>
      <c r="E17560" s="75">
        <v>60.3833333333333</v>
      </c>
    </row>
    <row r="17561" ht="15.75" customHeight="1">
      <c r="A17561" s="13">
        <v>42307.947916666664</v>
      </c>
      <c r="B17561" s="75">
        <v>61.0</v>
      </c>
      <c r="C17561" s="75">
        <v>60.5333333333333</v>
      </c>
      <c r="D17561" s="75">
        <v>54.8666666666667</v>
      </c>
      <c r="E17561" s="75">
        <v>60.1333333333333</v>
      </c>
    </row>
    <row r="17562" ht="15.75" customHeight="1">
      <c r="A17562" s="13">
        <v>42307.958333333336</v>
      </c>
      <c r="B17562" s="75">
        <v>60.9333333333333</v>
      </c>
      <c r="C17562" s="75">
        <v>60.0</v>
      </c>
      <c r="D17562" s="75">
        <v>55.1166666666667</v>
      </c>
      <c r="E17562" s="75">
        <v>59.8833333333333</v>
      </c>
    </row>
    <row r="17563" ht="15.75" customHeight="1">
      <c r="A17563" s="13">
        <v>42307.96875</v>
      </c>
      <c r="B17563" s="75">
        <v>60.6833333333333</v>
      </c>
      <c r="C17563" s="75">
        <v>60.0</v>
      </c>
      <c r="D17563" s="75">
        <v>55.3666666666667</v>
      </c>
      <c r="E17563" s="75">
        <v>59.6333333333333</v>
      </c>
    </row>
    <row r="17564" ht="15.75" customHeight="1">
      <c r="A17564" s="13">
        <v>42307.979166666664</v>
      </c>
      <c r="B17564" s="75">
        <v>60.4333333333333</v>
      </c>
      <c r="C17564" s="75">
        <v>60.0</v>
      </c>
      <c r="D17564" s="75">
        <v>55.6166666666667</v>
      </c>
      <c r="E17564" s="75">
        <v>59.3833333333333</v>
      </c>
    </row>
    <row r="17565" ht="15.75" customHeight="1">
      <c r="A17565" s="13">
        <v>42307.989583333336</v>
      </c>
      <c r="B17565" s="75">
        <v>60.1833333333333</v>
      </c>
      <c r="C17565" s="75">
        <v>60.0</v>
      </c>
      <c r="D17565" s="75">
        <v>55.8666666666667</v>
      </c>
      <c r="E17565" s="75">
        <v>59.1333333333333</v>
      </c>
    </row>
    <row r="17566" ht="15.75" customHeight="1">
      <c r="A17566" s="13">
        <v>42308.0</v>
      </c>
      <c r="B17566" s="75">
        <v>59.9333333333333</v>
      </c>
      <c r="C17566" s="75">
        <v>59.7666666666667</v>
      </c>
      <c r="D17566" s="75">
        <v>55.8833333333333</v>
      </c>
      <c r="E17566" s="75">
        <v>58.8833333333333</v>
      </c>
    </row>
    <row r="17567" ht="15.75" customHeight="1">
      <c r="A17567" s="13">
        <v>42308.010416666664</v>
      </c>
      <c r="B17567" s="75">
        <v>59.6833333333333</v>
      </c>
      <c r="C17567" s="75">
        <v>59.2666666666667</v>
      </c>
      <c r="D17567" s="75">
        <v>55.6333333333333</v>
      </c>
      <c r="E17567" s="75">
        <v>58.6333333333333</v>
      </c>
    </row>
    <row r="17568" ht="15.75" customHeight="1">
      <c r="A17568" s="13">
        <v>42308.020833333336</v>
      </c>
      <c r="B17568" s="75">
        <v>59.4333333333333</v>
      </c>
      <c r="C17568" s="75">
        <v>58.7666666666667</v>
      </c>
      <c r="D17568" s="75">
        <v>55.3833333333333</v>
      </c>
      <c r="E17568" s="75">
        <v>58.3833333333333</v>
      </c>
    </row>
    <row r="17569" ht="15.75" customHeight="1">
      <c r="A17569" s="13">
        <v>42308.03125</v>
      </c>
      <c r="B17569" s="75">
        <v>59.1833333333333</v>
      </c>
      <c r="C17569" s="75">
        <v>58.2666666666667</v>
      </c>
      <c r="D17569" s="75">
        <v>55.1333333333333</v>
      </c>
      <c r="E17569" s="75">
        <v>58.1333333333333</v>
      </c>
    </row>
    <row r="17570" ht="15.75" customHeight="1">
      <c r="A17570" s="13">
        <v>42308.041666666664</v>
      </c>
      <c r="B17570" s="75">
        <v>58.9333333333333</v>
      </c>
      <c r="C17570" s="75">
        <v>57.7666666666667</v>
      </c>
      <c r="D17570" s="75">
        <v>54.8833333333333</v>
      </c>
      <c r="E17570" s="75">
        <v>57.7666666666667</v>
      </c>
    </row>
    <row r="17571" ht="15.75" customHeight="1">
      <c r="A17571" s="13">
        <v>42308.052083333336</v>
      </c>
      <c r="B17571" s="75">
        <v>58.6833333333333</v>
      </c>
      <c r="C17571" s="75">
        <v>57.2666666666667</v>
      </c>
      <c r="D17571" s="75">
        <v>54.6333333333333</v>
      </c>
      <c r="E17571" s="75">
        <v>57.2666666666667</v>
      </c>
    </row>
    <row r="17572" ht="15.75" customHeight="1">
      <c r="A17572" s="13">
        <v>42308.0625</v>
      </c>
      <c r="B17572" s="75">
        <v>58.4333333333333</v>
      </c>
      <c r="C17572" s="75">
        <v>56.7666666666667</v>
      </c>
      <c r="D17572" s="75">
        <v>54.3833333333333</v>
      </c>
      <c r="E17572" s="75">
        <v>56.7666666666667</v>
      </c>
    </row>
    <row r="17573" ht="15.75" customHeight="1">
      <c r="A17573" s="13">
        <v>42308.072916666664</v>
      </c>
      <c r="B17573" s="75">
        <v>58.1833333333333</v>
      </c>
      <c r="C17573" s="75">
        <v>56.2666666666667</v>
      </c>
      <c r="D17573" s="75">
        <v>54.1333333333333</v>
      </c>
      <c r="E17573" s="75">
        <v>56.2666666666667</v>
      </c>
    </row>
    <row r="17574" ht="15.75" customHeight="1">
      <c r="A17574" s="13">
        <v>42308.083333333336</v>
      </c>
      <c r="B17574" s="75">
        <v>58.0</v>
      </c>
      <c r="C17574" s="75">
        <v>56.0</v>
      </c>
      <c r="D17574" s="75">
        <v>53.65</v>
      </c>
      <c r="E17574" s="75">
        <v>55.8833333333333</v>
      </c>
    </row>
    <row r="17575" ht="15.75" customHeight="1">
      <c r="A17575" s="13">
        <v>42308.09375</v>
      </c>
      <c r="B17575" s="75">
        <v>58.0</v>
      </c>
      <c r="C17575" s="75">
        <v>56.0</v>
      </c>
      <c r="D17575" s="75">
        <v>52.9</v>
      </c>
      <c r="E17575" s="75">
        <v>55.6333333333333</v>
      </c>
    </row>
    <row r="17576" ht="15.75" customHeight="1">
      <c r="A17576" s="13">
        <v>42308.104166666664</v>
      </c>
      <c r="B17576" s="75">
        <v>58.0</v>
      </c>
      <c r="C17576" s="75">
        <v>56.0</v>
      </c>
      <c r="D17576" s="75">
        <v>52.15</v>
      </c>
      <c r="E17576" s="75">
        <v>55.3833333333333</v>
      </c>
    </row>
    <row r="17577" ht="15.75" customHeight="1">
      <c r="A17577" s="13">
        <v>42308.114583333336</v>
      </c>
      <c r="B17577" s="75">
        <v>58.0</v>
      </c>
      <c r="C17577" s="75">
        <v>56.0</v>
      </c>
      <c r="D17577" s="75">
        <v>51.4</v>
      </c>
      <c r="E17577" s="75">
        <v>55.1333333333333</v>
      </c>
    </row>
    <row r="17578" ht="15.75" customHeight="1">
      <c r="A17578" s="13">
        <v>42308.125</v>
      </c>
      <c r="B17578" s="75">
        <v>57.9333333333333</v>
      </c>
      <c r="C17578" s="75">
        <v>55.8833333333333</v>
      </c>
      <c r="D17578" s="75">
        <v>51.1166666666667</v>
      </c>
      <c r="E17578" s="75">
        <v>55.2333333333333</v>
      </c>
    </row>
    <row r="17579" ht="15.75" customHeight="1">
      <c r="A17579" s="13">
        <v>42308.135416666664</v>
      </c>
      <c r="B17579" s="75">
        <v>57.6833333333333</v>
      </c>
      <c r="C17579" s="75">
        <v>55.6333333333333</v>
      </c>
      <c r="D17579" s="75">
        <v>51.3666666666667</v>
      </c>
      <c r="E17579" s="75">
        <v>55.7333333333333</v>
      </c>
    </row>
    <row r="17580" ht="15.75" customHeight="1">
      <c r="A17580" s="13">
        <v>42308.145833333336</v>
      </c>
      <c r="B17580" s="75">
        <v>57.4333333333333</v>
      </c>
      <c r="C17580" s="75">
        <v>55.3833333333333</v>
      </c>
      <c r="D17580" s="75">
        <v>51.6166666666667</v>
      </c>
      <c r="E17580" s="75">
        <v>56.2333333333333</v>
      </c>
    </row>
    <row r="17581" ht="15.75" customHeight="1">
      <c r="A17581" s="13">
        <v>42308.15625</v>
      </c>
      <c r="B17581" s="75">
        <v>57.1833333333333</v>
      </c>
      <c r="C17581" s="75">
        <v>55.1333333333333</v>
      </c>
      <c r="D17581" s="75">
        <v>51.8666666666667</v>
      </c>
      <c r="E17581" s="75">
        <v>56.7333333333333</v>
      </c>
    </row>
    <row r="17582" ht="15.75" customHeight="1">
      <c r="A17582" s="13">
        <v>42308.166666666664</v>
      </c>
      <c r="B17582" s="75">
        <v>57.0</v>
      </c>
      <c r="C17582" s="75">
        <v>54.8205128205128</v>
      </c>
      <c r="D17582" s="75">
        <v>51.8833333333333</v>
      </c>
      <c r="E17582" s="75">
        <v>56.65</v>
      </c>
    </row>
    <row r="17583" ht="15.75" customHeight="1">
      <c r="A17583" s="13">
        <v>42308.177083333336</v>
      </c>
      <c r="B17583" s="75">
        <v>57.0</v>
      </c>
      <c r="C17583" s="75">
        <v>54.4358974358974</v>
      </c>
      <c r="D17583" s="75">
        <v>51.6333333333333</v>
      </c>
      <c r="E17583" s="75">
        <v>55.9</v>
      </c>
    </row>
    <row r="17584" ht="15.75" customHeight="1">
      <c r="A17584" s="13">
        <v>42308.1875</v>
      </c>
      <c r="B17584" s="75">
        <v>57.0</v>
      </c>
      <c r="C17584" s="75">
        <v>54.0512820512821</v>
      </c>
      <c r="D17584" s="75">
        <v>51.3833333333333</v>
      </c>
      <c r="E17584" s="75">
        <v>55.15</v>
      </c>
    </row>
    <row r="17585" ht="15.75" customHeight="1">
      <c r="A17585" s="13">
        <v>42308.197916666664</v>
      </c>
      <c r="B17585" s="75">
        <v>57.0</v>
      </c>
      <c r="C17585" s="75">
        <v>53.3809523809524</v>
      </c>
      <c r="D17585" s="75">
        <v>51.1333333333333</v>
      </c>
      <c r="E17585" s="75">
        <v>54.4</v>
      </c>
    </row>
    <row r="17586" ht="15.75" customHeight="1">
      <c r="A17586" s="13">
        <v>42308.208333333336</v>
      </c>
      <c r="B17586" s="75">
        <v>57.0666666666667</v>
      </c>
      <c r="C17586" s="75">
        <v>53.0</v>
      </c>
      <c r="D17586" s="75">
        <v>51.0</v>
      </c>
      <c r="E17586" s="75">
        <v>54.0</v>
      </c>
    </row>
    <row r="17587" ht="15.75" customHeight="1">
      <c r="A17587" s="13">
        <v>42308.21875</v>
      </c>
      <c r="B17587" s="75">
        <v>57.3166666666667</v>
      </c>
      <c r="C17587" s="75">
        <v>53.0</v>
      </c>
      <c r="D17587" s="75">
        <v>51.0</v>
      </c>
      <c r="E17587" s="75">
        <v>54.0</v>
      </c>
    </row>
    <row r="17588" ht="15.75" customHeight="1">
      <c r="A17588" s="13">
        <v>42308.229166666664</v>
      </c>
      <c r="B17588" s="75">
        <v>57.5666666666667</v>
      </c>
      <c r="C17588" s="75">
        <v>53.0</v>
      </c>
      <c r="D17588" s="75">
        <v>51.0</v>
      </c>
      <c r="E17588" s="75">
        <v>54.0</v>
      </c>
    </row>
    <row r="17589" ht="15.75" customHeight="1">
      <c r="A17589" s="13">
        <v>42308.239583333336</v>
      </c>
      <c r="B17589" s="75">
        <v>57.8166666666667</v>
      </c>
      <c r="C17589" s="75">
        <v>53.0</v>
      </c>
      <c r="D17589" s="75">
        <v>51.0</v>
      </c>
      <c r="E17589" s="75">
        <v>54.0</v>
      </c>
    </row>
    <row r="17590" ht="15.75" customHeight="1">
      <c r="A17590" s="13">
        <v>42308.25</v>
      </c>
      <c r="B17590" s="75">
        <v>57.9333333333333</v>
      </c>
      <c r="C17590" s="75">
        <v>53.2333333333333</v>
      </c>
      <c r="D17590" s="75">
        <v>51.1166666666667</v>
      </c>
      <c r="E17590" s="75">
        <v>54.0</v>
      </c>
    </row>
    <row r="17591" ht="15.75" customHeight="1">
      <c r="A17591" s="13">
        <v>42308.260416666664</v>
      </c>
      <c r="B17591" s="75">
        <v>57.6833333333333</v>
      </c>
      <c r="C17591" s="75">
        <v>53.7333333333333</v>
      </c>
      <c r="D17591" s="75">
        <v>51.3666666666667</v>
      </c>
      <c r="E17591" s="75">
        <v>54.0</v>
      </c>
    </row>
    <row r="17592" ht="15.75" customHeight="1">
      <c r="A17592" s="13">
        <v>42308.270833333336</v>
      </c>
      <c r="B17592" s="75">
        <v>57.4333333333333</v>
      </c>
      <c r="C17592" s="75">
        <v>54.2333333333333</v>
      </c>
      <c r="D17592" s="75">
        <v>51.6166666666667</v>
      </c>
      <c r="E17592" s="75">
        <v>54.0</v>
      </c>
    </row>
    <row r="17593" ht="15.75" customHeight="1">
      <c r="A17593" s="13">
        <v>42308.28125</v>
      </c>
      <c r="B17593" s="75">
        <v>57.1833333333333</v>
      </c>
      <c r="C17593" s="75">
        <v>54.7333333333333</v>
      </c>
      <c r="D17593" s="75">
        <v>51.8666666666667</v>
      </c>
      <c r="E17593" s="75">
        <v>54.0</v>
      </c>
    </row>
    <row r="17594" ht="15.75" customHeight="1">
      <c r="A17594" s="13">
        <v>42308.291666666664</v>
      </c>
      <c r="B17594" s="75">
        <v>57.3333333333333</v>
      </c>
      <c r="C17594" s="75">
        <v>55.4666666666667</v>
      </c>
      <c r="D17594" s="75">
        <v>51.65</v>
      </c>
      <c r="E17594" s="75">
        <v>54.8166666666667</v>
      </c>
    </row>
    <row r="17595" ht="15.75" customHeight="1">
      <c r="A17595" s="13">
        <v>42308.302083333336</v>
      </c>
      <c r="B17595" s="75">
        <v>58.5833333333333</v>
      </c>
      <c r="C17595" s="75">
        <v>56.4666666666667</v>
      </c>
      <c r="D17595" s="75">
        <v>51.05</v>
      </c>
      <c r="E17595" s="75">
        <v>56.5666666666667</v>
      </c>
    </row>
    <row r="17596" ht="15.75" customHeight="1">
      <c r="A17596" s="13">
        <v>42308.3125</v>
      </c>
      <c r="B17596" s="75">
        <v>59.8333333333333</v>
      </c>
      <c r="C17596" s="75">
        <v>57.4666666666667</v>
      </c>
      <c r="D17596" s="75">
        <v>51.425</v>
      </c>
      <c r="E17596" s="75">
        <v>58.3166666666667</v>
      </c>
    </row>
    <row r="17597" ht="15.75" customHeight="1">
      <c r="A17597" s="13">
        <v>42308.322916666664</v>
      </c>
      <c r="B17597" s="75">
        <v>61.0833333333333</v>
      </c>
      <c r="C17597" s="75">
        <v>58.4666666666667</v>
      </c>
      <c r="D17597" s="75">
        <v>51.8</v>
      </c>
      <c r="E17597" s="75">
        <v>60.0666666666667</v>
      </c>
    </row>
    <row r="17598" ht="15.75" customHeight="1">
      <c r="A17598" s="13">
        <v>42308.333333333336</v>
      </c>
      <c r="B17598" s="75">
        <v>62.2</v>
      </c>
      <c r="C17598" s="75">
        <v>59.8166666666667</v>
      </c>
      <c r="D17598" s="75">
        <v>52.35</v>
      </c>
      <c r="E17598" s="75">
        <v>61.4666666666667</v>
      </c>
    </row>
    <row r="17599" ht="15.75" customHeight="1">
      <c r="A17599" s="13">
        <v>42308.34375</v>
      </c>
      <c r="B17599" s="75">
        <v>62.95</v>
      </c>
      <c r="C17599" s="75">
        <v>61.5666666666667</v>
      </c>
      <c r="D17599" s="75">
        <v>53.1</v>
      </c>
      <c r="E17599" s="75">
        <v>62.4666666666667</v>
      </c>
    </row>
    <row r="17600" ht="15.75" customHeight="1">
      <c r="A17600" s="13">
        <v>42308.354166666664</v>
      </c>
      <c r="B17600" s="75">
        <v>63.7</v>
      </c>
      <c r="C17600" s="75">
        <v>63.3166666666667</v>
      </c>
      <c r="D17600" s="75">
        <v>53.85</v>
      </c>
      <c r="E17600" s="75">
        <v>63.4666666666667</v>
      </c>
    </row>
    <row r="17601" ht="15.75" customHeight="1">
      <c r="A17601" s="13">
        <v>42308.364583333336</v>
      </c>
      <c r="B17601" s="75">
        <v>64.45</v>
      </c>
      <c r="C17601" s="75">
        <v>65.0666666666667</v>
      </c>
      <c r="D17601" s="75">
        <v>54.6</v>
      </c>
      <c r="E17601" s="75">
        <v>64.4666666666667</v>
      </c>
    </row>
    <row r="17602" ht="15.75" customHeight="1">
      <c r="A17602" s="13">
        <v>42308.375</v>
      </c>
      <c r="B17602" s="75">
        <v>65.0666666666667</v>
      </c>
      <c r="C17602" s="75">
        <v>66.5833333333333</v>
      </c>
      <c r="D17602" s="75">
        <v>55.35</v>
      </c>
      <c r="E17602" s="75">
        <v>65.4666666666667</v>
      </c>
    </row>
    <row r="17603" ht="15.75" customHeight="1">
      <c r="A17603" s="13">
        <v>42308.385416666664</v>
      </c>
      <c r="B17603" s="75">
        <v>65.3166666666667</v>
      </c>
      <c r="C17603" s="75">
        <v>67.8333333333333</v>
      </c>
      <c r="D17603" s="75">
        <v>56.1</v>
      </c>
      <c r="E17603" s="75">
        <v>66.4666666666667</v>
      </c>
    </row>
    <row r="17604" ht="15.75" customHeight="1">
      <c r="A17604" s="13">
        <v>42308.395833333336</v>
      </c>
      <c r="B17604" s="75">
        <v>65.5666666666667</v>
      </c>
      <c r="C17604" s="75">
        <v>69.0833333333333</v>
      </c>
      <c r="D17604" s="75">
        <v>56.85</v>
      </c>
      <c r="E17604" s="75">
        <v>67.4666666666667</v>
      </c>
    </row>
    <row r="17605" ht="15.75" customHeight="1">
      <c r="A17605" s="13">
        <v>42308.40625</v>
      </c>
      <c r="B17605" s="75">
        <v>65.8166666666667</v>
      </c>
      <c r="C17605" s="75">
        <v>70.3333333333333</v>
      </c>
      <c r="D17605" s="75">
        <v>57.6</v>
      </c>
      <c r="E17605" s="75">
        <v>68.4666666666667</v>
      </c>
    </row>
    <row r="17606" ht="15.75" customHeight="1">
      <c r="A17606" s="13">
        <v>42308.416666666664</v>
      </c>
      <c r="B17606" s="75">
        <v>66.1333333333333</v>
      </c>
      <c r="C17606" s="75">
        <v>71.8166666666667</v>
      </c>
      <c r="D17606" s="75">
        <v>58.4666666666667</v>
      </c>
      <c r="E17606" s="75">
        <v>69.5833333333333</v>
      </c>
    </row>
    <row r="17607" ht="15.75" customHeight="1">
      <c r="A17607" s="13">
        <v>42308.427083333336</v>
      </c>
      <c r="B17607" s="75">
        <v>66.6333333333333</v>
      </c>
      <c r="C17607" s="75">
        <v>73.5666666666667</v>
      </c>
      <c r="D17607" s="75">
        <v>59.4666666666667</v>
      </c>
      <c r="E17607" s="75">
        <v>70.8333333333333</v>
      </c>
    </row>
    <row r="17608" ht="15.75" customHeight="1">
      <c r="A17608" s="13">
        <v>42308.4375</v>
      </c>
      <c r="B17608" s="75">
        <v>67.1333333333333</v>
      </c>
      <c r="C17608" s="75">
        <v>75.3166666666667</v>
      </c>
      <c r="D17608" s="75">
        <v>60.4666666666667</v>
      </c>
      <c r="E17608" s="75">
        <v>72.0833333333333</v>
      </c>
    </row>
    <row r="17609" ht="15.75" customHeight="1">
      <c r="A17609" s="13">
        <v>42308.447916666664</v>
      </c>
      <c r="B17609" s="75">
        <v>67.6333333333333</v>
      </c>
      <c r="C17609" s="75">
        <v>77.0666666666667</v>
      </c>
      <c r="D17609" s="75">
        <v>61.4666666666667</v>
      </c>
      <c r="E17609" s="75">
        <v>73.3333333333333</v>
      </c>
    </row>
    <row r="17610" ht="15.75" customHeight="1">
      <c r="A17610" s="13">
        <v>42308.458333333336</v>
      </c>
      <c r="B17610" s="75">
        <v>68.3333333333333</v>
      </c>
      <c r="C17610" s="75">
        <v>78.5833333333333</v>
      </c>
      <c r="D17610" s="75">
        <v>62.35</v>
      </c>
      <c r="E17610" s="75">
        <v>74.35</v>
      </c>
    </row>
    <row r="17611" ht="15.75" customHeight="1">
      <c r="A17611" s="13">
        <v>42308.46875</v>
      </c>
      <c r="B17611" s="75">
        <v>69.5833333333333</v>
      </c>
      <c r="C17611" s="75">
        <v>79.8333333333333</v>
      </c>
      <c r="D17611" s="75">
        <v>63.1</v>
      </c>
      <c r="E17611" s="75">
        <v>75.1</v>
      </c>
    </row>
    <row r="17612" ht="15.75" customHeight="1">
      <c r="A17612" s="13">
        <v>42308.479166666664</v>
      </c>
      <c r="B17612" s="75">
        <v>70.8333333333333</v>
      </c>
      <c r="C17612" s="75">
        <v>81.0833333333333</v>
      </c>
      <c r="D17612" s="75">
        <v>63.85</v>
      </c>
      <c r="E17612" s="75">
        <v>75.85</v>
      </c>
    </row>
    <row r="17613" ht="15.75" customHeight="1">
      <c r="A17613" s="13">
        <v>42308.489583333336</v>
      </c>
      <c r="B17613" s="75">
        <v>72.0833333333333</v>
      </c>
      <c r="C17613" s="75">
        <v>82.3333333333333</v>
      </c>
      <c r="D17613" s="75">
        <v>64.6</v>
      </c>
      <c r="E17613" s="75">
        <v>76.6</v>
      </c>
    </row>
    <row r="17614" ht="15.75" customHeight="1">
      <c r="A17614" s="13">
        <v>42308.5</v>
      </c>
      <c r="B17614" s="75">
        <v>72.8</v>
      </c>
      <c r="C17614" s="75">
        <v>83.1166666666667</v>
      </c>
      <c r="D17614" s="75">
        <v>65.0</v>
      </c>
      <c r="E17614" s="75">
        <v>77.2333333333333</v>
      </c>
    </row>
    <row r="17615" ht="15.75" customHeight="1">
      <c r="A17615" s="13">
        <v>42308.510416666664</v>
      </c>
      <c r="B17615" s="75">
        <v>72.05</v>
      </c>
      <c r="C17615" s="75">
        <v>83.3666666666667</v>
      </c>
      <c r="D17615" s="75">
        <v>65.0</v>
      </c>
      <c r="E17615" s="75">
        <v>77.7333333333333</v>
      </c>
    </row>
    <row r="17616" ht="15.75" customHeight="1">
      <c r="A17616" s="13">
        <v>42308.520833333336</v>
      </c>
      <c r="B17616" s="75">
        <v>71.3</v>
      </c>
      <c r="C17616" s="75">
        <v>83.6166666666667</v>
      </c>
      <c r="D17616" s="75">
        <v>65.0</v>
      </c>
      <c r="E17616" s="75">
        <v>78.2333333333333</v>
      </c>
    </row>
    <row r="17617" ht="15.75" customHeight="1">
      <c r="A17617" s="13">
        <v>42308.53125</v>
      </c>
      <c r="B17617" s="75">
        <v>70.55</v>
      </c>
      <c r="C17617" s="75">
        <v>83.8666666666667</v>
      </c>
      <c r="D17617" s="75">
        <v>65.0</v>
      </c>
      <c r="E17617" s="75">
        <v>78.7333333333333</v>
      </c>
    </row>
    <row r="17618" ht="15.75" customHeight="1">
      <c r="A17618" s="13">
        <v>42308.541666666664</v>
      </c>
      <c r="B17618" s="75">
        <v>69.9333333333333</v>
      </c>
      <c r="C17618" s="75">
        <v>83.7666666666667</v>
      </c>
      <c r="D17618" s="75">
        <v>65.2333333333333</v>
      </c>
      <c r="E17618" s="75">
        <v>79.2333333333333</v>
      </c>
    </row>
    <row r="17619" ht="15.75" customHeight="1">
      <c r="A17619" s="13">
        <v>42308.552083333336</v>
      </c>
      <c r="B17619" s="75">
        <v>69.6833333333333</v>
      </c>
      <c r="C17619" s="75">
        <v>83.2666666666667</v>
      </c>
      <c r="D17619" s="75">
        <v>65.7333333333333</v>
      </c>
      <c r="E17619" s="75">
        <v>79.7333333333333</v>
      </c>
    </row>
    <row r="17620" ht="15.75" customHeight="1">
      <c r="A17620" s="13">
        <v>42308.5625</v>
      </c>
      <c r="B17620" s="75">
        <v>69.4333333333333</v>
      </c>
      <c r="C17620" s="75">
        <v>82.7666666666667</v>
      </c>
      <c r="D17620" s="75">
        <v>66.2333333333333</v>
      </c>
      <c r="E17620" s="75">
        <v>80.2333333333333</v>
      </c>
    </row>
    <row r="17621" ht="15.75" customHeight="1">
      <c r="A17621" s="13">
        <v>42308.572916666664</v>
      </c>
      <c r="B17621" s="75">
        <v>69.1833333333333</v>
      </c>
      <c r="C17621" s="75">
        <v>82.2666666666667</v>
      </c>
      <c r="D17621" s="75">
        <v>66.7333333333333</v>
      </c>
      <c r="E17621" s="75">
        <v>80.7333333333333</v>
      </c>
    </row>
    <row r="17622" ht="15.75" customHeight="1">
      <c r="A17622" s="13">
        <v>42308.583333333336</v>
      </c>
      <c r="B17622" s="75">
        <v>69.0666666666667</v>
      </c>
      <c r="C17622" s="75">
        <v>81.7666666666667</v>
      </c>
      <c r="D17622" s="75">
        <v>67.0</v>
      </c>
      <c r="E17622" s="75">
        <v>81.0</v>
      </c>
    </row>
    <row r="17623" ht="15.75" customHeight="1">
      <c r="A17623" s="13">
        <v>42308.59375</v>
      </c>
      <c r="B17623" s="75">
        <v>69.3166666666667</v>
      </c>
      <c r="C17623" s="75">
        <v>81.2666666666667</v>
      </c>
      <c r="D17623" s="75">
        <v>67.0</v>
      </c>
      <c r="E17623" s="75">
        <v>81.0</v>
      </c>
    </row>
    <row r="17624" ht="15.75" customHeight="1">
      <c r="A17624" s="13">
        <v>42308.604166666664</v>
      </c>
      <c r="B17624" s="75">
        <v>69.5666666666667</v>
      </c>
      <c r="C17624" s="75">
        <v>80.7666666666667</v>
      </c>
      <c r="D17624" s="75">
        <v>67.0</v>
      </c>
      <c r="E17624" s="75">
        <v>81.0</v>
      </c>
    </row>
    <row r="17625" ht="15.75" customHeight="1">
      <c r="A17625" s="13">
        <v>42308.614583333336</v>
      </c>
      <c r="B17625" s="75">
        <v>69.8166666666667</v>
      </c>
      <c r="C17625" s="75">
        <v>80.2666666666667</v>
      </c>
      <c r="D17625" s="75">
        <v>67.0</v>
      </c>
      <c r="E17625" s="75">
        <v>81.0</v>
      </c>
    </row>
    <row r="17626" ht="15.75" customHeight="1">
      <c r="A17626" s="13">
        <v>42308.625</v>
      </c>
      <c r="B17626" s="75">
        <v>69.6</v>
      </c>
      <c r="C17626" s="75">
        <v>79.5333333333333</v>
      </c>
      <c r="D17626" s="75">
        <v>67.0</v>
      </c>
      <c r="E17626" s="75">
        <v>81.0</v>
      </c>
    </row>
    <row r="17627" ht="15.75" customHeight="1">
      <c r="A17627" s="13">
        <v>42308.635416666664</v>
      </c>
      <c r="B17627" s="75">
        <v>68.1</v>
      </c>
      <c r="C17627" s="75">
        <v>78.5333333333333</v>
      </c>
      <c r="D17627" s="75">
        <v>67.0</v>
      </c>
      <c r="E17627" s="75">
        <v>81.0</v>
      </c>
    </row>
    <row r="17628" ht="15.75" customHeight="1">
      <c r="A17628" s="13">
        <v>42308.645833333336</v>
      </c>
      <c r="B17628" s="75">
        <v>66.6</v>
      </c>
      <c r="C17628" s="75">
        <v>77.5333333333333</v>
      </c>
      <c r="D17628" s="75">
        <v>67.0</v>
      </c>
      <c r="E17628" s="75">
        <v>81.0</v>
      </c>
    </row>
    <row r="17629" ht="15.75" customHeight="1">
      <c r="A17629" s="13">
        <v>42308.65625</v>
      </c>
      <c r="B17629" s="75">
        <v>65.1</v>
      </c>
      <c r="C17629" s="75">
        <v>76.5333333333333</v>
      </c>
      <c r="D17629" s="75">
        <v>67.0</v>
      </c>
      <c r="E17629" s="75">
        <v>81.0</v>
      </c>
    </row>
    <row r="17630" ht="15.75" customHeight="1">
      <c r="A17630" s="13">
        <v>42308.666666666664</v>
      </c>
      <c r="B17630" s="75">
        <v>63.8666666666667</v>
      </c>
      <c r="C17630" s="75">
        <v>75.4166666666667</v>
      </c>
      <c r="D17630" s="75">
        <v>67.0</v>
      </c>
      <c r="E17630" s="75">
        <v>80.8833333333333</v>
      </c>
    </row>
    <row r="17631" ht="15.75" customHeight="1">
      <c r="A17631" s="13">
        <v>42308.677083333336</v>
      </c>
      <c r="B17631" s="75">
        <v>63.3666666666667</v>
      </c>
      <c r="C17631" s="75">
        <v>74.1666666666667</v>
      </c>
      <c r="D17631" s="75">
        <v>67.0</v>
      </c>
      <c r="E17631" s="75">
        <v>80.6333333333333</v>
      </c>
    </row>
    <row r="17632" ht="15.75" customHeight="1">
      <c r="A17632" s="13">
        <v>42308.6875</v>
      </c>
      <c r="B17632" s="75">
        <v>62.8666666666667</v>
      </c>
      <c r="C17632" s="75">
        <v>72.9166666666667</v>
      </c>
      <c r="D17632" s="75">
        <v>67.0</v>
      </c>
      <c r="E17632" s="75">
        <v>80.3833333333333</v>
      </c>
    </row>
    <row r="17633" ht="15.75" customHeight="1">
      <c r="A17633" s="13">
        <v>42308.697916666664</v>
      </c>
      <c r="B17633" s="75">
        <v>62.3666666666667</v>
      </c>
      <c r="C17633" s="75">
        <v>71.6666666666667</v>
      </c>
      <c r="D17633" s="75">
        <v>67.0</v>
      </c>
      <c r="E17633" s="75">
        <v>80.1333333333333</v>
      </c>
    </row>
    <row r="17634" ht="15.75" customHeight="1">
      <c r="A17634" s="13">
        <v>42308.708333333336</v>
      </c>
      <c r="B17634" s="75">
        <v>61.9333333333333</v>
      </c>
      <c r="C17634" s="75">
        <v>70.4166666666667</v>
      </c>
      <c r="D17634" s="75">
        <v>66.5333333333333</v>
      </c>
      <c r="E17634" s="75">
        <v>79.4166666666667</v>
      </c>
    </row>
    <row r="17635" ht="15.75" customHeight="1">
      <c r="A17635" s="13">
        <v>42308.71875</v>
      </c>
      <c r="B17635" s="75">
        <v>61.6833333333333</v>
      </c>
      <c r="C17635" s="75">
        <v>69.1666666666667</v>
      </c>
      <c r="D17635" s="75">
        <v>65.5333333333333</v>
      </c>
      <c r="E17635" s="75">
        <v>78.1666666666667</v>
      </c>
    </row>
    <row r="17636" ht="15.75" customHeight="1">
      <c r="A17636" s="13">
        <v>42308.729166666664</v>
      </c>
      <c r="B17636" s="75">
        <v>61.4333333333333</v>
      </c>
      <c r="C17636" s="75">
        <v>67.9166666666667</v>
      </c>
      <c r="D17636" s="75">
        <v>64.5333333333333</v>
      </c>
      <c r="E17636" s="75">
        <v>76.9166666666667</v>
      </c>
    </row>
    <row r="17637" ht="15.75" customHeight="1">
      <c r="A17637" s="13">
        <v>42308.739583333336</v>
      </c>
      <c r="B17637" s="75">
        <v>61.1833333333333</v>
      </c>
      <c r="C17637" s="75">
        <v>66.6666666666667</v>
      </c>
      <c r="D17637" s="75">
        <v>63.5333333333333</v>
      </c>
      <c r="E17637" s="75">
        <v>75.6666666666667</v>
      </c>
    </row>
    <row r="17638" ht="15.75" customHeight="1">
      <c r="A17638" s="13">
        <v>42308.75</v>
      </c>
      <c r="B17638" s="75">
        <v>60.9333333333333</v>
      </c>
      <c r="C17638" s="75">
        <v>65.65</v>
      </c>
      <c r="D17638" s="75">
        <v>62.3</v>
      </c>
      <c r="E17638" s="75">
        <v>74.65</v>
      </c>
    </row>
    <row r="17639" ht="15.75" customHeight="1">
      <c r="A17639" s="13">
        <v>42308.760416666664</v>
      </c>
      <c r="B17639" s="75">
        <v>60.6833333333333</v>
      </c>
      <c r="C17639" s="75">
        <v>64.9</v>
      </c>
      <c r="D17639" s="75">
        <v>60.8</v>
      </c>
      <c r="E17639" s="75">
        <v>73.9</v>
      </c>
    </row>
    <row r="17640" ht="15.75" customHeight="1">
      <c r="A17640" s="13">
        <v>42308.770833333336</v>
      </c>
      <c r="B17640" s="75">
        <v>60.4333333333333</v>
      </c>
      <c r="C17640" s="75">
        <v>64.15</v>
      </c>
      <c r="D17640" s="75">
        <v>59.3</v>
      </c>
      <c r="E17640" s="75">
        <v>73.15</v>
      </c>
    </row>
    <row r="17641" ht="15.75" customHeight="1">
      <c r="A17641" s="13">
        <v>42308.78125</v>
      </c>
      <c r="B17641" s="75">
        <v>60.1833333333333</v>
      </c>
      <c r="C17641" s="75">
        <v>63.4</v>
      </c>
      <c r="D17641" s="75">
        <v>57.8</v>
      </c>
      <c r="E17641" s="75">
        <v>72.4</v>
      </c>
    </row>
    <row r="17642" ht="15.75" customHeight="1">
      <c r="A17642" s="13">
        <v>42308.791666666664</v>
      </c>
      <c r="B17642" s="75">
        <v>60.1333333333333</v>
      </c>
      <c r="C17642" s="75">
        <v>62.8833333333333</v>
      </c>
      <c r="D17642" s="75">
        <v>56.8833333333333</v>
      </c>
      <c r="E17642" s="75">
        <v>71.4166666666667</v>
      </c>
    </row>
    <row r="17643" ht="15.75" customHeight="1">
      <c r="A17643" s="13">
        <v>42308.802083333336</v>
      </c>
      <c r="B17643" s="75">
        <v>60.6333333333333</v>
      </c>
      <c r="C17643" s="75">
        <v>62.6333333333333</v>
      </c>
      <c r="D17643" s="75">
        <v>56.6333333333333</v>
      </c>
      <c r="E17643" s="75">
        <v>70.1666666666667</v>
      </c>
    </row>
    <row r="17644" ht="15.75" customHeight="1">
      <c r="A17644" s="13">
        <v>42308.8125</v>
      </c>
      <c r="B17644" s="75">
        <v>61.0</v>
      </c>
      <c r="C17644" s="75">
        <v>62.3833333333333</v>
      </c>
      <c r="D17644" s="75">
        <v>56.3833333333333</v>
      </c>
      <c r="E17644" s="75">
        <v>68.9166666666667</v>
      </c>
    </row>
    <row r="17645" ht="15.75" customHeight="1">
      <c r="A17645" s="13">
        <v>42308.822916666664</v>
      </c>
      <c r="B17645" s="75">
        <v>61.0</v>
      </c>
      <c r="C17645" s="75">
        <v>62.1333333333333</v>
      </c>
      <c r="D17645" s="75">
        <v>56.1333333333333</v>
      </c>
      <c r="E17645" s="75">
        <v>67.6666666666667</v>
      </c>
    </row>
    <row r="17646" ht="15.75" customHeight="1">
      <c r="A17646" s="13">
        <v>42308.833333333336</v>
      </c>
      <c r="B17646" s="75">
        <v>60.9333333333333</v>
      </c>
      <c r="C17646" s="75">
        <v>62.5</v>
      </c>
      <c r="D17646" s="75">
        <v>56.0</v>
      </c>
      <c r="E17646" s="75">
        <v>66.5333333333333</v>
      </c>
    </row>
    <row r="17647" ht="15.75" customHeight="1">
      <c r="A17647" s="13">
        <v>42308.84375</v>
      </c>
      <c r="B17647" s="75">
        <v>60.6833333333333</v>
      </c>
      <c r="C17647" s="75">
        <v>62.6521739130435</v>
      </c>
      <c r="D17647" s="75">
        <v>56.0</v>
      </c>
      <c r="E17647" s="75">
        <v>65.5333333333333</v>
      </c>
    </row>
    <row r="17648" ht="15.75" customHeight="1">
      <c r="A17648" s="13">
        <v>42308.854166666664</v>
      </c>
      <c r="B17648" s="75">
        <v>60.4333333333333</v>
      </c>
      <c r="C17648" s="75">
        <v>62.0</v>
      </c>
      <c r="D17648" s="75">
        <v>56.0</v>
      </c>
      <c r="E17648" s="75">
        <v>64.5333333333333</v>
      </c>
    </row>
    <row r="17649" ht="15.75" customHeight="1">
      <c r="A17649" s="13">
        <v>42308.864583333336</v>
      </c>
      <c r="B17649" s="75">
        <v>60.1833333333333</v>
      </c>
      <c r="C17649" s="75">
        <v>61.3478260869565</v>
      </c>
      <c r="D17649" s="75">
        <v>56.0</v>
      </c>
      <c r="E17649" s="75">
        <v>63.5333333333333</v>
      </c>
    </row>
    <row r="17650" ht="15.75" customHeight="1">
      <c r="A17650" s="13">
        <v>42308.875</v>
      </c>
      <c r="B17650" s="75">
        <v>60.0666666666667</v>
      </c>
      <c r="C17650" s="75">
        <v>61.0</v>
      </c>
      <c r="D17650" s="75">
        <v>55.7666666666667</v>
      </c>
      <c r="E17650" s="75">
        <v>62.8833333333333</v>
      </c>
    </row>
    <row r="17651" ht="15.75" customHeight="1">
      <c r="A17651" s="13">
        <v>42308.885416666664</v>
      </c>
      <c r="B17651" s="75">
        <v>60.3166666666667</v>
      </c>
      <c r="C17651" s="75">
        <v>61.0</v>
      </c>
      <c r="D17651" s="75">
        <v>55.2666666666667</v>
      </c>
      <c r="E17651" s="75">
        <v>62.6333333333333</v>
      </c>
    </row>
    <row r="17652" ht="15.75" customHeight="1">
      <c r="A17652" s="13">
        <v>42308.895833333336</v>
      </c>
      <c r="B17652" s="75">
        <v>60.5666666666667</v>
      </c>
      <c r="C17652" s="75">
        <v>61.0</v>
      </c>
      <c r="D17652" s="75">
        <v>54.7666666666667</v>
      </c>
      <c r="E17652" s="75">
        <v>62.3833333333333</v>
      </c>
    </row>
    <row r="17653" ht="15.75" customHeight="1">
      <c r="A17653" s="13">
        <v>42308.90625</v>
      </c>
      <c r="B17653" s="75">
        <v>60.8166666666667</v>
      </c>
      <c r="C17653" s="75">
        <v>61.0</v>
      </c>
      <c r="D17653" s="75">
        <v>54.2666666666667</v>
      </c>
      <c r="E17653" s="75">
        <v>62.1333333333333</v>
      </c>
    </row>
    <row r="17654" ht="15.75" customHeight="1">
      <c r="A17654" s="13">
        <v>42308.916666666664</v>
      </c>
      <c r="B17654" s="75">
        <v>61.0</v>
      </c>
      <c r="C17654" s="75">
        <v>61.0</v>
      </c>
      <c r="D17654" s="75">
        <v>53.8833333333333</v>
      </c>
      <c r="E17654" s="75">
        <v>62.0</v>
      </c>
    </row>
    <row r="17655" ht="15.75" customHeight="1">
      <c r="A17655" s="13">
        <v>42308.927083333336</v>
      </c>
      <c r="B17655" s="75">
        <v>61.0</v>
      </c>
      <c r="C17655" s="75">
        <v>61.0</v>
      </c>
      <c r="D17655" s="75">
        <v>53.6333333333333</v>
      </c>
      <c r="E17655" s="75">
        <v>62.0</v>
      </c>
    </row>
    <row r="17656" ht="15.75" customHeight="1">
      <c r="A17656" s="13">
        <v>42308.9375</v>
      </c>
      <c r="B17656" s="75">
        <v>61.0</v>
      </c>
      <c r="C17656" s="75">
        <v>61.0</v>
      </c>
      <c r="D17656" s="75">
        <v>53.3833333333333</v>
      </c>
      <c r="E17656" s="75">
        <v>62.0</v>
      </c>
    </row>
    <row r="17657" ht="15.75" customHeight="1">
      <c r="A17657" s="13">
        <v>42308.947916666664</v>
      </c>
      <c r="B17657" s="75">
        <v>61.0</v>
      </c>
      <c r="C17657" s="75">
        <v>61.0</v>
      </c>
      <c r="D17657" s="75">
        <v>53.1333333333333</v>
      </c>
      <c r="E17657" s="75">
        <v>62.0</v>
      </c>
    </row>
    <row r="17658" ht="15.75" customHeight="1">
      <c r="A17658" s="13">
        <v>42308.958333333336</v>
      </c>
      <c r="B17658" s="75">
        <v>61.0</v>
      </c>
      <c r="C17658" s="75">
        <v>61.0</v>
      </c>
      <c r="D17658" s="75">
        <v>52.8833333333333</v>
      </c>
      <c r="E17658" s="75">
        <v>62.0</v>
      </c>
    </row>
    <row r="17659" ht="15.75" customHeight="1">
      <c r="A17659" s="13">
        <v>42308.96875</v>
      </c>
      <c r="B17659" s="75">
        <v>61.0</v>
      </c>
      <c r="C17659" s="75">
        <v>61.0</v>
      </c>
      <c r="D17659" s="75">
        <v>52.6333333333333</v>
      </c>
      <c r="E17659" s="75">
        <v>62.0</v>
      </c>
    </row>
    <row r="17660" ht="15.75" customHeight="1">
      <c r="A17660" s="13">
        <v>42308.979166666664</v>
      </c>
      <c r="B17660" s="75">
        <v>61.0</v>
      </c>
      <c r="C17660" s="75">
        <v>61.0</v>
      </c>
      <c r="D17660" s="75">
        <v>52.3833333333333</v>
      </c>
      <c r="E17660" s="75">
        <v>62.0</v>
      </c>
    </row>
    <row r="17661" ht="15.75" customHeight="1">
      <c r="A17661" s="13">
        <v>42308.989583333336</v>
      </c>
      <c r="B17661" s="75">
        <v>61.0</v>
      </c>
      <c r="C17661" s="75">
        <v>61.0</v>
      </c>
      <c r="D17661" s="75">
        <v>52.1333333333333</v>
      </c>
      <c r="E17661" s="75">
        <v>62.0</v>
      </c>
    </row>
  </sheetData>
  <printOptions/>
  <pageMargins bottom="1.0" footer="0.0" header="0.0" left="0.75" right="0.75" top="1.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44"/>
    <col customWidth="1" min="2" max="3" width="7.0"/>
    <col customWidth="1" min="4" max="9" width="10.0"/>
    <col customWidth="1" min="10" max="11" width="11.0"/>
    <col customWidth="1" min="12" max="13" width="12.11"/>
    <col customWidth="1" min="14" max="14" width="15.78"/>
    <col customWidth="1" min="15" max="15" width="11.0"/>
    <col customWidth="1" min="16" max="16" width="11.78"/>
    <col customWidth="1" min="17" max="26" width="11.0"/>
  </cols>
  <sheetData>
    <row r="2">
      <c r="A2" s="93" t="s">
        <v>78</v>
      </c>
      <c r="B2" s="94"/>
      <c r="C2" s="94"/>
      <c r="D2" s="94" t="s">
        <v>79</v>
      </c>
      <c r="E2" s="94"/>
      <c r="F2" s="94" t="s">
        <v>80</v>
      </c>
      <c r="G2" s="94"/>
      <c r="H2" s="95" t="s">
        <v>81</v>
      </c>
      <c r="I2" s="94"/>
      <c r="J2" s="96" t="s">
        <v>82</v>
      </c>
      <c r="K2" s="97"/>
      <c r="L2" s="94" t="s">
        <v>83</v>
      </c>
      <c r="M2" s="94"/>
      <c r="N2" s="98" t="s">
        <v>84</v>
      </c>
      <c r="P2" s="99" t="s">
        <v>18</v>
      </c>
      <c r="R2" s="99" t="s">
        <v>85</v>
      </c>
    </row>
    <row r="3">
      <c r="P3" s="100"/>
      <c r="R3" s="100"/>
    </row>
    <row r="4">
      <c r="A4" s="76" t="s">
        <v>17</v>
      </c>
      <c r="B4" s="101" t="s">
        <v>86</v>
      </c>
      <c r="C4" s="14"/>
      <c r="D4" s="102">
        <v>20.0</v>
      </c>
      <c r="E4" s="71"/>
      <c r="F4" s="102" t="s">
        <v>23</v>
      </c>
      <c r="G4" s="71"/>
      <c r="H4" s="102">
        <v>0.0</v>
      </c>
      <c r="I4" s="71"/>
      <c r="J4" s="102">
        <v>2.0</v>
      </c>
      <c r="K4" s="71"/>
      <c r="L4" s="102">
        <v>15.0</v>
      </c>
      <c r="M4" s="71"/>
      <c r="N4" s="102" t="s">
        <v>87</v>
      </c>
      <c r="P4" s="103" t="s">
        <v>88</v>
      </c>
      <c r="R4" s="103" t="s">
        <v>23</v>
      </c>
    </row>
    <row r="5">
      <c r="A5" s="80" t="s">
        <v>89</v>
      </c>
      <c r="B5" s="59" t="s">
        <v>90</v>
      </c>
      <c r="C5" s="71"/>
      <c r="D5" s="104">
        <v>30.0</v>
      </c>
      <c r="E5" s="71"/>
      <c r="F5" s="105" t="s">
        <v>91</v>
      </c>
      <c r="G5" s="71"/>
      <c r="H5" s="105">
        <v>-2.0</v>
      </c>
      <c r="I5" s="71"/>
      <c r="J5" s="104">
        <v>4.0</v>
      </c>
      <c r="K5" s="71"/>
      <c r="L5" s="104">
        <v>20.0</v>
      </c>
      <c r="M5" s="71"/>
      <c r="N5" s="105" t="s">
        <v>83</v>
      </c>
      <c r="P5" s="106" t="s">
        <v>19</v>
      </c>
      <c r="R5" s="106" t="s">
        <v>91</v>
      </c>
    </row>
    <row r="6">
      <c r="A6" s="71"/>
      <c r="B6" s="14"/>
      <c r="C6" s="14"/>
      <c r="D6" s="105">
        <v>40.0</v>
      </c>
      <c r="E6" s="71"/>
      <c r="F6" s="71"/>
      <c r="G6" s="71"/>
      <c r="H6" s="71"/>
      <c r="I6" s="71"/>
      <c r="J6" s="105">
        <v>6.0</v>
      </c>
      <c r="K6" s="71"/>
      <c r="L6" s="105">
        <v>30.0</v>
      </c>
      <c r="M6" s="71"/>
      <c r="N6" s="71"/>
    </row>
    <row r="7">
      <c r="A7" s="14"/>
      <c r="B7" s="14"/>
      <c r="C7" s="14"/>
    </row>
    <row r="8">
      <c r="A8" s="71"/>
      <c r="B8" s="14"/>
      <c r="C8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1.0"/>
  </cols>
  <sheetData>
    <row r="1">
      <c r="A1" s="107" t="s">
        <v>92</v>
      </c>
      <c r="B1" s="107" t="s">
        <v>93</v>
      </c>
      <c r="C1" s="107" t="s">
        <v>94</v>
      </c>
      <c r="D1" s="107" t="s">
        <v>95</v>
      </c>
      <c r="E1" s="107" t="s">
        <v>96</v>
      </c>
      <c r="G1" s="107" t="s">
        <v>93</v>
      </c>
      <c r="H1" s="107" t="s">
        <v>97</v>
      </c>
      <c r="I1" s="107" t="s">
        <v>98</v>
      </c>
    </row>
    <row r="2">
      <c r="A2" s="108">
        <v>94501.0</v>
      </c>
      <c r="B2" s="108" t="s">
        <v>99</v>
      </c>
      <c r="C2" s="108">
        <v>3.0</v>
      </c>
      <c r="D2" s="108">
        <f t="shared" ref="D2:D2558" si="1">VLOOKUP(B2,$G$2:$I$59,2,0)</f>
        <v>4</v>
      </c>
      <c r="E2" s="108" t="str">
        <f t="shared" ref="E2:E2558" si="2">VLOOKUP(B2,$G$2:$I$59,3,0)</f>
        <v/>
      </c>
      <c r="G2" s="108" t="s">
        <v>99</v>
      </c>
      <c r="H2" s="108">
        <v>4.0</v>
      </c>
      <c r="I2" s="108"/>
    </row>
    <row r="3" ht="15.0" customHeight="1">
      <c r="A3" s="108">
        <v>94502.0</v>
      </c>
      <c r="B3" s="108" t="s">
        <v>99</v>
      </c>
      <c r="C3" s="108">
        <v>3.0</v>
      </c>
      <c r="D3" s="108">
        <f t="shared" si="1"/>
        <v>4</v>
      </c>
      <c r="E3" s="108" t="str">
        <f t="shared" si="2"/>
        <v/>
      </c>
      <c r="G3" s="108" t="s">
        <v>100</v>
      </c>
      <c r="H3" s="108">
        <v>14.0</v>
      </c>
      <c r="I3" s="108"/>
    </row>
    <row r="4">
      <c r="A4" s="108">
        <v>94536.0</v>
      </c>
      <c r="B4" s="108" t="s">
        <v>99</v>
      </c>
      <c r="C4" s="108">
        <v>3.0</v>
      </c>
      <c r="D4" s="108">
        <f t="shared" si="1"/>
        <v>4</v>
      </c>
      <c r="E4" s="108" t="str">
        <f t="shared" si="2"/>
        <v/>
      </c>
      <c r="G4" s="108" t="s">
        <v>101</v>
      </c>
      <c r="H4" s="108">
        <v>2.0</v>
      </c>
      <c r="I4" s="108"/>
    </row>
    <row r="5">
      <c r="A5" s="108">
        <v>94538.0</v>
      </c>
      <c r="B5" s="108" t="s">
        <v>99</v>
      </c>
      <c r="C5" s="108">
        <v>3.0</v>
      </c>
      <c r="D5" s="108">
        <f t="shared" si="1"/>
        <v>4</v>
      </c>
      <c r="E5" s="108" t="str">
        <f t="shared" si="2"/>
        <v/>
      </c>
      <c r="G5" s="108" t="s">
        <v>102</v>
      </c>
      <c r="H5" s="108">
        <v>3.0</v>
      </c>
      <c r="I5" s="108"/>
    </row>
    <row r="6">
      <c r="A6" s="108">
        <v>94539.0</v>
      </c>
      <c r="B6" s="108" t="s">
        <v>99</v>
      </c>
      <c r="C6" s="108">
        <v>3.0</v>
      </c>
      <c r="D6" s="108">
        <f t="shared" si="1"/>
        <v>4</v>
      </c>
      <c r="E6" s="108" t="str">
        <f t="shared" si="2"/>
        <v/>
      </c>
      <c r="G6" s="108" t="s">
        <v>103</v>
      </c>
      <c r="H6" s="108"/>
      <c r="I6" s="108"/>
    </row>
    <row r="7">
      <c r="A7" s="108">
        <v>94541.0</v>
      </c>
      <c r="B7" s="108" t="s">
        <v>99</v>
      </c>
      <c r="C7" s="108">
        <v>3.0</v>
      </c>
      <c r="D7" s="108">
        <f t="shared" si="1"/>
        <v>4</v>
      </c>
      <c r="E7" s="108" t="str">
        <f t="shared" si="2"/>
        <v/>
      </c>
      <c r="G7" s="108" t="s">
        <v>104</v>
      </c>
      <c r="H7" s="108">
        <v>3.0</v>
      </c>
      <c r="I7" s="108"/>
    </row>
    <row r="8">
      <c r="A8" s="108">
        <v>94542.0</v>
      </c>
      <c r="B8" s="108" t="s">
        <v>99</v>
      </c>
      <c r="C8" s="108">
        <v>3.0</v>
      </c>
      <c r="D8" s="108">
        <f t="shared" si="1"/>
        <v>4</v>
      </c>
      <c r="E8" s="108" t="str">
        <f t="shared" si="2"/>
        <v/>
      </c>
      <c r="G8" s="108" t="s">
        <v>105</v>
      </c>
      <c r="H8" s="108">
        <v>4.0</v>
      </c>
      <c r="I8" s="108"/>
    </row>
    <row r="9">
      <c r="A9" s="108">
        <v>94544.0</v>
      </c>
      <c r="B9" s="108" t="s">
        <v>99</v>
      </c>
      <c r="C9" s="108">
        <v>3.0</v>
      </c>
      <c r="D9" s="108">
        <f t="shared" si="1"/>
        <v>4</v>
      </c>
      <c r="E9" s="108" t="str">
        <f t="shared" si="2"/>
        <v/>
      </c>
      <c r="G9" s="108" t="s">
        <v>106</v>
      </c>
      <c r="H9" s="108">
        <v>14.0</v>
      </c>
      <c r="I9" s="108"/>
    </row>
    <row r="10">
      <c r="A10" s="108">
        <v>94545.0</v>
      </c>
      <c r="B10" s="108" t="s">
        <v>99</v>
      </c>
      <c r="C10" s="108">
        <v>3.0</v>
      </c>
      <c r="D10" s="108">
        <f t="shared" si="1"/>
        <v>4</v>
      </c>
      <c r="E10" s="108" t="str">
        <f t="shared" si="2"/>
        <v/>
      </c>
      <c r="G10" s="108" t="s">
        <v>107</v>
      </c>
      <c r="H10" s="108">
        <v>1.0</v>
      </c>
      <c r="I10" s="108"/>
    </row>
    <row r="11">
      <c r="A11" s="108">
        <v>94546.0</v>
      </c>
      <c r="B11" s="108" t="s">
        <v>99</v>
      </c>
      <c r="C11" s="108">
        <v>3.0</v>
      </c>
      <c r="D11" s="108">
        <f t="shared" si="1"/>
        <v>4</v>
      </c>
      <c r="E11" s="108" t="str">
        <f t="shared" si="2"/>
        <v/>
      </c>
      <c r="G11" s="108" t="s">
        <v>108</v>
      </c>
      <c r="H11" s="108">
        <v>3.0</v>
      </c>
      <c r="I11" s="108">
        <v>7.0</v>
      </c>
    </row>
    <row r="12">
      <c r="A12" s="108">
        <v>94552.0</v>
      </c>
      <c r="B12" s="108" t="s">
        <v>99</v>
      </c>
      <c r="C12" s="108">
        <v>3.0</v>
      </c>
      <c r="D12" s="108">
        <f t="shared" si="1"/>
        <v>4</v>
      </c>
      <c r="E12" s="108" t="str">
        <f t="shared" si="2"/>
        <v/>
      </c>
      <c r="G12" s="108" t="s">
        <v>109</v>
      </c>
      <c r="H12" s="108">
        <v>3.0</v>
      </c>
      <c r="I12" s="108"/>
    </row>
    <row r="13">
      <c r="A13" s="108">
        <v>94555.0</v>
      </c>
      <c r="B13" s="108" t="s">
        <v>99</v>
      </c>
      <c r="C13" s="108">
        <v>3.0</v>
      </c>
      <c r="D13" s="108">
        <f t="shared" si="1"/>
        <v>4</v>
      </c>
      <c r="E13" s="108" t="str">
        <f t="shared" si="2"/>
        <v/>
      </c>
      <c r="G13" s="108" t="s">
        <v>110</v>
      </c>
      <c r="H13" s="108">
        <v>1.0</v>
      </c>
      <c r="I13" s="108"/>
    </row>
    <row r="14">
      <c r="A14" s="108">
        <v>94560.0</v>
      </c>
      <c r="B14" s="108" t="s">
        <v>99</v>
      </c>
      <c r="C14" s="108">
        <v>3.0</v>
      </c>
      <c r="D14" s="108">
        <f t="shared" si="1"/>
        <v>4</v>
      </c>
      <c r="E14" s="108" t="str">
        <f t="shared" si="2"/>
        <v/>
      </c>
      <c r="G14" s="108" t="s">
        <v>111</v>
      </c>
      <c r="H14" s="108"/>
      <c r="I14" s="108"/>
    </row>
    <row r="15">
      <c r="A15" s="108">
        <v>94568.0</v>
      </c>
      <c r="B15" s="108" t="s">
        <v>99</v>
      </c>
      <c r="C15" s="108">
        <v>3.0</v>
      </c>
      <c r="D15" s="108">
        <f t="shared" si="1"/>
        <v>4</v>
      </c>
      <c r="E15" s="108" t="str">
        <f t="shared" si="2"/>
        <v/>
      </c>
      <c r="G15" s="108" t="s">
        <v>112</v>
      </c>
      <c r="H15" s="108"/>
      <c r="I15" s="108"/>
    </row>
    <row r="16">
      <c r="A16" s="108">
        <v>94577.0</v>
      </c>
      <c r="B16" s="108" t="s">
        <v>99</v>
      </c>
      <c r="C16" s="108">
        <v>3.0</v>
      </c>
      <c r="D16" s="108">
        <f t="shared" si="1"/>
        <v>4</v>
      </c>
      <c r="E16" s="108" t="str">
        <f t="shared" si="2"/>
        <v/>
      </c>
      <c r="G16" s="108" t="s">
        <v>113</v>
      </c>
      <c r="H16" s="108">
        <v>3.0</v>
      </c>
      <c r="I16" s="108">
        <v>7.0</v>
      </c>
    </row>
    <row r="17">
      <c r="A17" s="108">
        <v>94578.0</v>
      </c>
      <c r="B17" s="108" t="s">
        <v>99</v>
      </c>
      <c r="C17" s="108">
        <v>3.0</v>
      </c>
      <c r="D17" s="108">
        <f t="shared" si="1"/>
        <v>4</v>
      </c>
      <c r="E17" s="108" t="str">
        <f t="shared" si="2"/>
        <v/>
      </c>
      <c r="G17" s="108" t="s">
        <v>114</v>
      </c>
      <c r="H17" s="108">
        <v>3.0</v>
      </c>
      <c r="I17" s="108"/>
    </row>
    <row r="18">
      <c r="A18" s="108">
        <v>94579.0</v>
      </c>
      <c r="B18" s="108" t="s">
        <v>99</v>
      </c>
      <c r="C18" s="108">
        <v>3.0</v>
      </c>
      <c r="D18" s="108">
        <f t="shared" si="1"/>
        <v>4</v>
      </c>
      <c r="E18" s="108" t="str">
        <f t="shared" si="2"/>
        <v/>
      </c>
      <c r="G18" s="108" t="s">
        <v>115</v>
      </c>
      <c r="H18" s="108">
        <v>1.0</v>
      </c>
      <c r="I18" s="108"/>
    </row>
    <row r="19">
      <c r="A19" s="108">
        <v>94580.0</v>
      </c>
      <c r="B19" s="108" t="s">
        <v>99</v>
      </c>
      <c r="C19" s="108">
        <v>3.0</v>
      </c>
      <c r="D19" s="108">
        <f t="shared" si="1"/>
        <v>4</v>
      </c>
      <c r="E19" s="108" t="str">
        <f t="shared" si="2"/>
        <v/>
      </c>
      <c r="G19" s="108" t="s">
        <v>116</v>
      </c>
      <c r="H19" s="108">
        <v>1.0</v>
      </c>
      <c r="I19" s="108"/>
    </row>
    <row r="20">
      <c r="A20" s="108">
        <v>94583.0</v>
      </c>
      <c r="B20" s="108" t="s">
        <v>99</v>
      </c>
      <c r="C20" s="108">
        <v>3.0</v>
      </c>
      <c r="D20" s="108">
        <f t="shared" si="1"/>
        <v>4</v>
      </c>
      <c r="E20" s="108" t="str">
        <f t="shared" si="2"/>
        <v/>
      </c>
      <c r="G20" s="108" t="s">
        <v>117</v>
      </c>
      <c r="H20" s="108"/>
      <c r="I20" s="108"/>
    </row>
    <row r="21" ht="15.75" customHeight="1">
      <c r="A21" s="108">
        <v>94586.0</v>
      </c>
      <c r="B21" s="108" t="s">
        <v>99</v>
      </c>
      <c r="C21" s="108">
        <v>3.0</v>
      </c>
      <c r="D21" s="108">
        <f t="shared" si="1"/>
        <v>4</v>
      </c>
      <c r="E21" s="108" t="str">
        <f t="shared" si="2"/>
        <v/>
      </c>
      <c r="G21" s="108" t="s">
        <v>118</v>
      </c>
      <c r="H21" s="108">
        <v>3.0</v>
      </c>
      <c r="I21" s="108">
        <v>7.0</v>
      </c>
    </row>
    <row r="22" ht="15.75" customHeight="1">
      <c r="A22" s="108">
        <v>94587.0</v>
      </c>
      <c r="B22" s="108" t="s">
        <v>99</v>
      </c>
      <c r="C22" s="108">
        <v>3.0</v>
      </c>
      <c r="D22" s="108">
        <f t="shared" si="1"/>
        <v>4</v>
      </c>
      <c r="E22" s="108" t="str">
        <f t="shared" si="2"/>
        <v/>
      </c>
      <c r="G22" s="108" t="s">
        <v>119</v>
      </c>
      <c r="H22" s="108">
        <v>5.0</v>
      </c>
      <c r="I22" s="108"/>
    </row>
    <row r="23" ht="15.75" customHeight="1">
      <c r="A23" s="108">
        <v>94588.0</v>
      </c>
      <c r="B23" s="108" t="s">
        <v>99</v>
      </c>
      <c r="C23" s="108">
        <v>3.0</v>
      </c>
      <c r="D23" s="108">
        <f t="shared" si="1"/>
        <v>4</v>
      </c>
      <c r="E23" s="108" t="str">
        <f t="shared" si="2"/>
        <v/>
      </c>
      <c r="G23" s="108" t="s">
        <v>120</v>
      </c>
      <c r="H23" s="108">
        <v>3.0</v>
      </c>
      <c r="I23" s="108"/>
    </row>
    <row r="24" ht="15.75" customHeight="1">
      <c r="A24" s="108">
        <v>94601.0</v>
      </c>
      <c r="B24" s="108" t="s">
        <v>99</v>
      </c>
      <c r="C24" s="108">
        <v>3.0</v>
      </c>
      <c r="D24" s="108">
        <f t="shared" si="1"/>
        <v>4</v>
      </c>
      <c r="E24" s="108" t="str">
        <f t="shared" si="2"/>
        <v/>
      </c>
      <c r="G24" s="108" t="s">
        <v>121</v>
      </c>
      <c r="H24" s="108">
        <v>1.0</v>
      </c>
      <c r="I24" s="108"/>
    </row>
    <row r="25" ht="15.75" customHeight="1">
      <c r="A25" s="108">
        <v>94602.0</v>
      </c>
      <c r="B25" s="108" t="s">
        <v>99</v>
      </c>
      <c r="C25" s="108">
        <v>3.0</v>
      </c>
      <c r="D25" s="108">
        <f t="shared" si="1"/>
        <v>4</v>
      </c>
      <c r="E25" s="108" t="str">
        <f t="shared" si="2"/>
        <v/>
      </c>
      <c r="G25" s="108" t="s">
        <v>122</v>
      </c>
      <c r="H25" s="108">
        <v>3.0</v>
      </c>
      <c r="I25" s="108">
        <v>7.0</v>
      </c>
    </row>
    <row r="26" ht="15.75" customHeight="1">
      <c r="A26" s="108">
        <v>94603.0</v>
      </c>
      <c r="B26" s="108" t="s">
        <v>99</v>
      </c>
      <c r="C26" s="108">
        <v>3.0</v>
      </c>
      <c r="D26" s="108">
        <f t="shared" si="1"/>
        <v>4</v>
      </c>
      <c r="E26" s="108" t="str">
        <f t="shared" si="2"/>
        <v/>
      </c>
      <c r="G26" s="108" t="s">
        <v>123</v>
      </c>
      <c r="H26" s="108">
        <v>14.0</v>
      </c>
      <c r="I26" s="108"/>
    </row>
    <row r="27" ht="15.75" customHeight="1">
      <c r="A27" s="108">
        <v>94605.0</v>
      </c>
      <c r="B27" s="108" t="s">
        <v>99</v>
      </c>
      <c r="C27" s="108">
        <v>3.0</v>
      </c>
      <c r="D27" s="108">
        <f t="shared" si="1"/>
        <v>4</v>
      </c>
      <c r="E27" s="108" t="str">
        <f t="shared" si="2"/>
        <v/>
      </c>
      <c r="G27" s="108" t="s">
        <v>124</v>
      </c>
      <c r="H27" s="108">
        <v>12.0</v>
      </c>
      <c r="I27" s="108">
        <v>12.0</v>
      </c>
    </row>
    <row r="28" ht="15.75" customHeight="1">
      <c r="A28" s="108">
        <v>94606.0</v>
      </c>
      <c r="B28" s="108" t="s">
        <v>99</v>
      </c>
      <c r="C28" s="108">
        <v>3.0</v>
      </c>
      <c r="D28" s="108">
        <f t="shared" si="1"/>
        <v>4</v>
      </c>
      <c r="E28" s="108" t="str">
        <f t="shared" si="2"/>
        <v/>
      </c>
      <c r="G28" s="108" t="s">
        <v>125</v>
      </c>
      <c r="H28" s="108">
        <v>4.0</v>
      </c>
      <c r="I28" s="108"/>
    </row>
    <row r="29" ht="15.75" customHeight="1">
      <c r="A29" s="108">
        <v>94607.0</v>
      </c>
      <c r="B29" s="108" t="s">
        <v>99</v>
      </c>
      <c r="C29" s="108">
        <v>3.0</v>
      </c>
      <c r="D29" s="108">
        <f t="shared" si="1"/>
        <v>4</v>
      </c>
      <c r="E29" s="108" t="str">
        <f t="shared" si="2"/>
        <v/>
      </c>
      <c r="G29" s="108" t="s">
        <v>126</v>
      </c>
      <c r="H29" s="108">
        <v>4.0</v>
      </c>
      <c r="I29" s="108"/>
    </row>
    <row r="30" ht="15.75" customHeight="1">
      <c r="A30" s="108">
        <v>94608.0</v>
      </c>
      <c r="B30" s="108" t="s">
        <v>99</v>
      </c>
      <c r="C30" s="108">
        <v>3.0</v>
      </c>
      <c r="D30" s="108">
        <f t="shared" si="1"/>
        <v>4</v>
      </c>
      <c r="E30" s="108" t="str">
        <f t="shared" si="2"/>
        <v/>
      </c>
      <c r="G30" s="108" t="s">
        <v>127</v>
      </c>
      <c r="H30" s="108">
        <v>1.0</v>
      </c>
      <c r="I30" s="108"/>
    </row>
    <row r="31" ht="15.75" customHeight="1">
      <c r="A31" s="108">
        <v>94609.0</v>
      </c>
      <c r="B31" s="108" t="s">
        <v>99</v>
      </c>
      <c r="C31" s="108">
        <v>3.0</v>
      </c>
      <c r="D31" s="108">
        <f t="shared" si="1"/>
        <v>4</v>
      </c>
      <c r="E31" s="108" t="str">
        <f t="shared" si="2"/>
        <v/>
      </c>
      <c r="G31" s="108" t="s">
        <v>128</v>
      </c>
      <c r="H31" s="108"/>
      <c r="I31" s="108"/>
    </row>
    <row r="32" ht="15.75" customHeight="1">
      <c r="A32" s="108">
        <v>94610.0</v>
      </c>
      <c r="B32" s="108" t="s">
        <v>99</v>
      </c>
      <c r="C32" s="108">
        <v>3.0</v>
      </c>
      <c r="D32" s="108">
        <f t="shared" si="1"/>
        <v>4</v>
      </c>
      <c r="E32" s="108" t="str">
        <f t="shared" si="2"/>
        <v/>
      </c>
      <c r="G32" s="108" t="s">
        <v>129</v>
      </c>
      <c r="H32" s="108">
        <v>2.0</v>
      </c>
      <c r="I32" s="108"/>
    </row>
    <row r="33" ht="15.75" customHeight="1">
      <c r="A33" s="108">
        <v>94611.0</v>
      </c>
      <c r="B33" s="108" t="s">
        <v>99</v>
      </c>
      <c r="C33" s="108">
        <v>3.0</v>
      </c>
      <c r="D33" s="108">
        <f t="shared" si="1"/>
        <v>4</v>
      </c>
      <c r="E33" s="108" t="str">
        <f t="shared" si="2"/>
        <v/>
      </c>
      <c r="G33" s="108" t="s">
        <v>130</v>
      </c>
      <c r="H33" s="108">
        <v>1.0</v>
      </c>
      <c r="I33" s="108"/>
    </row>
    <row r="34" ht="15.75" customHeight="1">
      <c r="A34" s="108">
        <v>94612.0</v>
      </c>
      <c r="B34" s="108" t="s">
        <v>99</v>
      </c>
      <c r="C34" s="108">
        <v>3.0</v>
      </c>
      <c r="D34" s="108">
        <f t="shared" si="1"/>
        <v>4</v>
      </c>
      <c r="E34" s="108" t="str">
        <f t="shared" si="2"/>
        <v/>
      </c>
      <c r="G34" s="108" t="s">
        <v>131</v>
      </c>
      <c r="H34" s="108"/>
      <c r="I34" s="108"/>
    </row>
    <row r="35" ht="15.75" customHeight="1">
      <c r="A35" s="108">
        <v>94613.0</v>
      </c>
      <c r="B35" s="108" t="s">
        <v>99</v>
      </c>
      <c r="C35" s="108">
        <v>3.0</v>
      </c>
      <c r="D35" s="108">
        <f t="shared" si="1"/>
        <v>4</v>
      </c>
      <c r="E35" s="108" t="str">
        <f t="shared" si="2"/>
        <v/>
      </c>
      <c r="G35" s="108" t="s">
        <v>132</v>
      </c>
      <c r="H35" s="108">
        <v>6.0</v>
      </c>
      <c r="I35" s="108"/>
    </row>
    <row r="36" ht="15.75" customHeight="1">
      <c r="A36" s="108">
        <v>94618.0</v>
      </c>
      <c r="B36" s="108" t="s">
        <v>99</v>
      </c>
      <c r="C36" s="108">
        <v>3.0</v>
      </c>
      <c r="D36" s="108">
        <f t="shared" si="1"/>
        <v>4</v>
      </c>
      <c r="E36" s="108" t="str">
        <f t="shared" si="2"/>
        <v/>
      </c>
      <c r="G36" s="108" t="s">
        <v>133</v>
      </c>
      <c r="H36" s="108">
        <v>5.0</v>
      </c>
      <c r="I36" s="108"/>
    </row>
    <row r="37" ht="15.75" customHeight="1">
      <c r="A37" s="108">
        <v>94619.0</v>
      </c>
      <c r="B37" s="108" t="s">
        <v>99</v>
      </c>
      <c r="C37" s="108">
        <v>3.0</v>
      </c>
      <c r="D37" s="108">
        <f t="shared" si="1"/>
        <v>4</v>
      </c>
      <c r="E37" s="108" t="str">
        <f t="shared" si="2"/>
        <v/>
      </c>
      <c r="G37" s="108" t="s">
        <v>134</v>
      </c>
      <c r="H37" s="108">
        <v>4.0</v>
      </c>
      <c r="I37" s="108"/>
    </row>
    <row r="38" ht="15.75" customHeight="1">
      <c r="A38" s="108">
        <v>94621.0</v>
      </c>
      <c r="B38" s="108" t="s">
        <v>99</v>
      </c>
      <c r="C38" s="108">
        <v>3.0</v>
      </c>
      <c r="D38" s="108">
        <f t="shared" si="1"/>
        <v>4</v>
      </c>
      <c r="E38" s="108" t="str">
        <f t="shared" si="2"/>
        <v/>
      </c>
      <c r="G38" s="108" t="s">
        <v>135</v>
      </c>
      <c r="H38" s="108"/>
      <c r="I38" s="108"/>
    </row>
    <row r="39" ht="15.75" customHeight="1">
      <c r="A39" s="108">
        <v>94702.0</v>
      </c>
      <c r="B39" s="108" t="s">
        <v>99</v>
      </c>
      <c r="C39" s="108">
        <v>3.0</v>
      </c>
      <c r="D39" s="108">
        <f t="shared" si="1"/>
        <v>4</v>
      </c>
      <c r="E39" s="108" t="str">
        <f t="shared" si="2"/>
        <v/>
      </c>
      <c r="G39" s="108" t="s">
        <v>136</v>
      </c>
      <c r="H39" s="108"/>
      <c r="I39" s="108"/>
    </row>
    <row r="40" ht="15.75" customHeight="1">
      <c r="A40" s="108">
        <v>94703.0</v>
      </c>
      <c r="B40" s="108" t="s">
        <v>99</v>
      </c>
      <c r="C40" s="108">
        <v>3.0</v>
      </c>
      <c r="D40" s="108">
        <f t="shared" si="1"/>
        <v>4</v>
      </c>
      <c r="E40" s="108" t="str">
        <f t="shared" si="2"/>
        <v/>
      </c>
      <c r="G40" s="108" t="s">
        <v>137</v>
      </c>
      <c r="H40" s="108">
        <v>4.0</v>
      </c>
      <c r="I40" s="108"/>
    </row>
    <row r="41" ht="15.75" customHeight="1">
      <c r="A41" s="108">
        <v>94704.0</v>
      </c>
      <c r="B41" s="108" t="s">
        <v>99</v>
      </c>
      <c r="C41" s="108">
        <v>3.0</v>
      </c>
      <c r="D41" s="108">
        <f t="shared" si="1"/>
        <v>4</v>
      </c>
      <c r="E41" s="108" t="str">
        <f t="shared" si="2"/>
        <v/>
      </c>
      <c r="G41" s="108" t="s">
        <v>138</v>
      </c>
      <c r="H41" s="108">
        <v>2.0</v>
      </c>
      <c r="I41" s="108"/>
    </row>
    <row r="42" ht="15.75" customHeight="1">
      <c r="A42" s="108">
        <v>94705.0</v>
      </c>
      <c r="B42" s="108" t="s">
        <v>99</v>
      </c>
      <c r="C42" s="108">
        <v>3.0</v>
      </c>
      <c r="D42" s="108">
        <f t="shared" si="1"/>
        <v>4</v>
      </c>
      <c r="E42" s="108" t="str">
        <f t="shared" si="2"/>
        <v/>
      </c>
      <c r="G42" s="108" t="s">
        <v>139</v>
      </c>
      <c r="H42" s="108">
        <v>5.0</v>
      </c>
      <c r="I42" s="108"/>
    </row>
    <row r="43" ht="15.75" customHeight="1">
      <c r="A43" s="108">
        <v>94706.0</v>
      </c>
      <c r="B43" s="108" t="s">
        <v>99</v>
      </c>
      <c r="C43" s="108">
        <v>3.0</v>
      </c>
      <c r="D43" s="108">
        <f t="shared" si="1"/>
        <v>4</v>
      </c>
      <c r="E43" s="108" t="str">
        <f t="shared" si="2"/>
        <v/>
      </c>
      <c r="G43" s="108" t="s">
        <v>140</v>
      </c>
      <c r="H43" s="108">
        <v>4.0</v>
      </c>
      <c r="I43" s="108"/>
    </row>
    <row r="44" ht="15.75" customHeight="1">
      <c r="A44" s="108">
        <v>94707.0</v>
      </c>
      <c r="B44" s="108" t="s">
        <v>99</v>
      </c>
      <c r="C44" s="108">
        <v>3.0</v>
      </c>
      <c r="D44" s="108">
        <f t="shared" si="1"/>
        <v>4</v>
      </c>
      <c r="E44" s="108" t="str">
        <f t="shared" si="2"/>
        <v/>
      </c>
      <c r="G44" s="108" t="s">
        <v>141</v>
      </c>
      <c r="H44" s="108">
        <v>4.0</v>
      </c>
      <c r="I44" s="108"/>
    </row>
    <row r="45" ht="15.75" customHeight="1">
      <c r="A45" s="108">
        <v>94708.0</v>
      </c>
      <c r="B45" s="108" t="s">
        <v>99</v>
      </c>
      <c r="C45" s="108">
        <v>3.0</v>
      </c>
      <c r="D45" s="108">
        <f t="shared" si="1"/>
        <v>4</v>
      </c>
      <c r="E45" s="108" t="str">
        <f t="shared" si="2"/>
        <v/>
      </c>
      <c r="G45" s="108" t="s">
        <v>142</v>
      </c>
      <c r="H45" s="108">
        <v>4.0</v>
      </c>
      <c r="I45" s="108"/>
    </row>
    <row r="46" ht="15.75" customHeight="1">
      <c r="A46" s="108">
        <v>94709.0</v>
      </c>
      <c r="B46" s="108" t="s">
        <v>99</v>
      </c>
      <c r="C46" s="108">
        <v>3.0</v>
      </c>
      <c r="D46" s="108">
        <f t="shared" si="1"/>
        <v>4</v>
      </c>
      <c r="E46" s="108" t="str">
        <f t="shared" si="2"/>
        <v/>
      </c>
      <c r="G46" s="108" t="s">
        <v>143</v>
      </c>
      <c r="H46" s="108">
        <v>3.0</v>
      </c>
      <c r="I46" s="108"/>
    </row>
    <row r="47" ht="15.75" customHeight="1">
      <c r="A47" s="108">
        <v>94710.0</v>
      </c>
      <c r="B47" s="108" t="s">
        <v>99</v>
      </c>
      <c r="C47" s="108">
        <v>3.0</v>
      </c>
      <c r="D47" s="108">
        <f t="shared" si="1"/>
        <v>4</v>
      </c>
      <c r="E47" s="108" t="str">
        <f t="shared" si="2"/>
        <v/>
      </c>
      <c r="G47" s="108" t="s">
        <v>144</v>
      </c>
      <c r="H47" s="108">
        <v>1.0</v>
      </c>
      <c r="I47" s="108"/>
    </row>
    <row r="48" ht="15.75" customHeight="1">
      <c r="A48" s="108">
        <v>94720.0</v>
      </c>
      <c r="B48" s="108" t="s">
        <v>99</v>
      </c>
      <c r="C48" s="108">
        <v>3.0</v>
      </c>
      <c r="D48" s="108">
        <f t="shared" si="1"/>
        <v>4</v>
      </c>
      <c r="E48" s="108" t="str">
        <f t="shared" si="2"/>
        <v/>
      </c>
      <c r="G48" s="108" t="s">
        <v>145</v>
      </c>
      <c r="H48" s="108">
        <v>14.0</v>
      </c>
      <c r="I48" s="108"/>
    </row>
    <row r="49" ht="15.75" customHeight="1">
      <c r="A49" s="108">
        <v>95035.0</v>
      </c>
      <c r="B49" s="108" t="s">
        <v>99</v>
      </c>
      <c r="C49" s="108">
        <v>3.0</v>
      </c>
      <c r="D49" s="108">
        <f t="shared" si="1"/>
        <v>4</v>
      </c>
      <c r="E49" s="108" t="str">
        <f t="shared" si="2"/>
        <v/>
      </c>
      <c r="G49" s="108" t="s">
        <v>146</v>
      </c>
      <c r="H49" s="108">
        <v>4.0</v>
      </c>
      <c r="I49" s="108"/>
    </row>
    <row r="50" ht="15.75" customHeight="1">
      <c r="A50" s="108">
        <v>94550.0</v>
      </c>
      <c r="B50" s="108" t="s">
        <v>99</v>
      </c>
      <c r="C50" s="108">
        <v>4.0</v>
      </c>
      <c r="D50" s="108">
        <f t="shared" si="1"/>
        <v>4</v>
      </c>
      <c r="E50" s="108" t="str">
        <f t="shared" si="2"/>
        <v/>
      </c>
      <c r="G50" s="108" t="s">
        <v>147</v>
      </c>
      <c r="H50" s="108">
        <v>4.0</v>
      </c>
      <c r="I50" s="108"/>
    </row>
    <row r="51" ht="15.75" customHeight="1">
      <c r="A51" s="108">
        <v>94586.0</v>
      </c>
      <c r="B51" s="108" t="s">
        <v>99</v>
      </c>
      <c r="C51" s="108">
        <v>4.0</v>
      </c>
      <c r="D51" s="108">
        <f t="shared" si="1"/>
        <v>4</v>
      </c>
      <c r="E51" s="108" t="str">
        <f t="shared" si="2"/>
        <v/>
      </c>
      <c r="G51" s="108" t="s">
        <v>148</v>
      </c>
      <c r="H51" s="108">
        <v>3.0</v>
      </c>
      <c r="I51" s="108"/>
    </row>
    <row r="52" ht="15.75" customHeight="1">
      <c r="A52" s="108">
        <v>94539.0</v>
      </c>
      <c r="B52" s="108" t="s">
        <v>99</v>
      </c>
      <c r="C52" s="108">
        <v>4.0</v>
      </c>
      <c r="D52" s="108">
        <f t="shared" si="1"/>
        <v>4</v>
      </c>
      <c r="E52" s="108" t="str">
        <f t="shared" si="2"/>
        <v/>
      </c>
      <c r="G52" s="108" t="s">
        <v>149</v>
      </c>
      <c r="H52" s="108">
        <v>3.0</v>
      </c>
      <c r="I52" s="108"/>
    </row>
    <row r="53" ht="15.75" customHeight="1">
      <c r="A53" s="108">
        <v>94538.0</v>
      </c>
      <c r="B53" s="108" t="s">
        <v>99</v>
      </c>
      <c r="C53" s="108">
        <v>4.0</v>
      </c>
      <c r="D53" s="108">
        <f t="shared" si="1"/>
        <v>4</v>
      </c>
      <c r="E53" s="108" t="str">
        <f t="shared" si="2"/>
        <v/>
      </c>
      <c r="G53" s="108" t="s">
        <v>150</v>
      </c>
      <c r="H53" s="108">
        <v>3.0</v>
      </c>
      <c r="I53" s="108"/>
    </row>
    <row r="54" ht="15.75" customHeight="1">
      <c r="A54" s="108">
        <v>95035.0</v>
      </c>
      <c r="B54" s="108" t="s">
        <v>99</v>
      </c>
      <c r="C54" s="108">
        <v>4.0</v>
      </c>
      <c r="D54" s="108">
        <f t="shared" si="1"/>
        <v>4</v>
      </c>
      <c r="E54" s="108" t="str">
        <f t="shared" si="2"/>
        <v/>
      </c>
      <c r="G54" s="108" t="s">
        <v>151</v>
      </c>
      <c r="H54" s="108">
        <v>1.0</v>
      </c>
      <c r="I54" s="108"/>
    </row>
    <row r="55" ht="15.75" customHeight="1">
      <c r="A55" s="108">
        <v>94514.0</v>
      </c>
      <c r="B55" s="108" t="s">
        <v>99</v>
      </c>
      <c r="C55" s="108">
        <v>12.0</v>
      </c>
      <c r="D55" s="108">
        <f t="shared" si="1"/>
        <v>4</v>
      </c>
      <c r="E55" s="108" t="str">
        <f t="shared" si="2"/>
        <v/>
      </c>
      <c r="G55" s="108" t="s">
        <v>152</v>
      </c>
      <c r="H55" s="108"/>
      <c r="I55" s="108"/>
    </row>
    <row r="56" ht="15.75" customHeight="1">
      <c r="A56" s="108">
        <v>94539.0</v>
      </c>
      <c r="B56" s="108" t="s">
        <v>99</v>
      </c>
      <c r="C56" s="108">
        <v>12.0</v>
      </c>
      <c r="D56" s="108">
        <f t="shared" si="1"/>
        <v>4</v>
      </c>
      <c r="E56" s="108" t="str">
        <f t="shared" si="2"/>
        <v/>
      </c>
      <c r="G56" s="108" t="s">
        <v>153</v>
      </c>
      <c r="H56" s="108">
        <v>1.0</v>
      </c>
      <c r="I56" s="108">
        <v>12.0</v>
      </c>
    </row>
    <row r="57" ht="15.75" customHeight="1">
      <c r="A57" s="108">
        <v>94546.0</v>
      </c>
      <c r="B57" s="108" t="s">
        <v>99</v>
      </c>
      <c r="C57" s="108">
        <v>12.0</v>
      </c>
      <c r="D57" s="108">
        <f t="shared" si="1"/>
        <v>4</v>
      </c>
      <c r="E57" s="108" t="str">
        <f t="shared" si="2"/>
        <v/>
      </c>
      <c r="G57" s="108" t="s">
        <v>154</v>
      </c>
      <c r="H57" s="108"/>
      <c r="I57" s="108"/>
    </row>
    <row r="58" ht="15.75" customHeight="1">
      <c r="A58" s="108">
        <v>94550.0</v>
      </c>
      <c r="B58" s="108" t="s">
        <v>99</v>
      </c>
      <c r="C58" s="108">
        <v>12.0</v>
      </c>
      <c r="D58" s="108">
        <f t="shared" si="1"/>
        <v>4</v>
      </c>
      <c r="E58" s="108" t="str">
        <f t="shared" si="2"/>
        <v/>
      </c>
      <c r="G58" s="108" t="s">
        <v>155</v>
      </c>
      <c r="H58" s="108">
        <v>2.0</v>
      </c>
      <c r="I58" s="108"/>
    </row>
    <row r="59" ht="15.75" customHeight="1">
      <c r="A59" s="108">
        <v>94551.0</v>
      </c>
      <c r="B59" s="108" t="s">
        <v>99</v>
      </c>
      <c r="C59" s="108">
        <v>12.0</v>
      </c>
      <c r="D59" s="108">
        <f t="shared" si="1"/>
        <v>4</v>
      </c>
      <c r="E59" s="108" t="str">
        <f t="shared" si="2"/>
        <v/>
      </c>
      <c r="G59" s="108" t="s">
        <v>156</v>
      </c>
      <c r="H59" s="108">
        <v>3.0</v>
      </c>
      <c r="I59" s="108"/>
    </row>
    <row r="60" ht="15.75" customHeight="1">
      <c r="A60" s="108">
        <v>94552.0</v>
      </c>
      <c r="B60" s="108" t="s">
        <v>99</v>
      </c>
      <c r="C60" s="108">
        <v>12.0</v>
      </c>
      <c r="D60" s="108">
        <f t="shared" si="1"/>
        <v>4</v>
      </c>
      <c r="E60" s="108" t="str">
        <f t="shared" si="2"/>
        <v/>
      </c>
      <c r="G60" s="108"/>
      <c r="H60" s="108"/>
      <c r="I60" s="108"/>
    </row>
    <row r="61" ht="15.75" customHeight="1">
      <c r="A61" s="108">
        <v>94566.0</v>
      </c>
      <c r="B61" s="108" t="s">
        <v>99</v>
      </c>
      <c r="C61" s="108">
        <v>12.0</v>
      </c>
      <c r="D61" s="108">
        <f t="shared" si="1"/>
        <v>4</v>
      </c>
      <c r="E61" s="108" t="str">
        <f t="shared" si="2"/>
        <v/>
      </c>
      <c r="G61" s="108"/>
      <c r="H61" s="108"/>
      <c r="I61" s="108"/>
    </row>
    <row r="62" ht="15.75" customHeight="1">
      <c r="A62" s="108">
        <v>94568.0</v>
      </c>
      <c r="B62" s="108" t="s">
        <v>99</v>
      </c>
      <c r="C62" s="108">
        <v>12.0</v>
      </c>
      <c r="D62" s="108">
        <f t="shared" si="1"/>
        <v>4</v>
      </c>
      <c r="E62" s="108" t="str">
        <f t="shared" si="2"/>
        <v/>
      </c>
      <c r="G62" s="108"/>
      <c r="H62" s="108"/>
      <c r="I62" s="108"/>
    </row>
    <row r="63" ht="15.75" customHeight="1">
      <c r="A63" s="108">
        <v>94583.0</v>
      </c>
      <c r="B63" s="108" t="s">
        <v>99</v>
      </c>
      <c r="C63" s="108">
        <v>12.0</v>
      </c>
      <c r="D63" s="108">
        <f t="shared" si="1"/>
        <v>4</v>
      </c>
      <c r="E63" s="108" t="str">
        <f t="shared" si="2"/>
        <v/>
      </c>
      <c r="G63" s="108"/>
      <c r="H63" s="108"/>
      <c r="I63" s="108"/>
    </row>
    <row r="64" ht="15.75" customHeight="1">
      <c r="A64" s="108">
        <v>94586.0</v>
      </c>
      <c r="B64" s="108" t="s">
        <v>99</v>
      </c>
      <c r="C64" s="108">
        <v>12.0</v>
      </c>
      <c r="D64" s="108">
        <f t="shared" si="1"/>
        <v>4</v>
      </c>
      <c r="E64" s="108" t="str">
        <f t="shared" si="2"/>
        <v/>
      </c>
      <c r="G64" s="108"/>
      <c r="H64" s="108"/>
      <c r="I64" s="108"/>
    </row>
    <row r="65" ht="15.75" customHeight="1">
      <c r="A65" s="108">
        <v>94588.0</v>
      </c>
      <c r="B65" s="108" t="s">
        <v>99</v>
      </c>
      <c r="C65" s="108">
        <v>12.0</v>
      </c>
      <c r="D65" s="108">
        <f t="shared" si="1"/>
        <v>4</v>
      </c>
      <c r="E65" s="108" t="str">
        <f t="shared" si="2"/>
        <v/>
      </c>
      <c r="G65" s="108"/>
      <c r="H65" s="108"/>
      <c r="I65" s="108"/>
    </row>
    <row r="66" ht="15.75" customHeight="1">
      <c r="A66" s="108">
        <v>94611.0</v>
      </c>
      <c r="B66" s="108" t="s">
        <v>99</v>
      </c>
      <c r="C66" s="108">
        <v>12.0</v>
      </c>
      <c r="D66" s="108">
        <f t="shared" si="1"/>
        <v>4</v>
      </c>
      <c r="E66" s="108" t="str">
        <f t="shared" si="2"/>
        <v/>
      </c>
      <c r="G66" s="108"/>
      <c r="H66" s="108"/>
      <c r="I66" s="108"/>
    </row>
    <row r="67" ht="15.75" customHeight="1">
      <c r="A67" s="108">
        <v>94704.0</v>
      </c>
      <c r="B67" s="108" t="s">
        <v>99</v>
      </c>
      <c r="C67" s="108">
        <v>12.0</v>
      </c>
      <c r="D67" s="108">
        <f t="shared" si="1"/>
        <v>4</v>
      </c>
      <c r="E67" s="108" t="str">
        <f t="shared" si="2"/>
        <v/>
      </c>
      <c r="G67" s="108"/>
      <c r="H67" s="108"/>
      <c r="I67" s="108"/>
    </row>
    <row r="68" ht="15.75" customHeight="1">
      <c r="A68" s="108">
        <v>94705.0</v>
      </c>
      <c r="B68" s="108" t="s">
        <v>99</v>
      </c>
      <c r="C68" s="108">
        <v>12.0</v>
      </c>
      <c r="D68" s="108">
        <f t="shared" si="1"/>
        <v>4</v>
      </c>
      <c r="E68" s="108" t="str">
        <f t="shared" si="2"/>
        <v/>
      </c>
      <c r="G68" s="108"/>
      <c r="H68" s="108"/>
      <c r="I68" s="108"/>
    </row>
    <row r="69" ht="15.75" customHeight="1">
      <c r="A69" s="108">
        <v>94708.0</v>
      </c>
      <c r="B69" s="108" t="s">
        <v>99</v>
      </c>
      <c r="C69" s="108">
        <v>12.0</v>
      </c>
      <c r="D69" s="108">
        <f t="shared" si="1"/>
        <v>4</v>
      </c>
      <c r="E69" s="108" t="str">
        <f t="shared" si="2"/>
        <v/>
      </c>
      <c r="G69" s="108"/>
      <c r="H69" s="108"/>
      <c r="I69" s="108"/>
    </row>
    <row r="70" ht="15.75" customHeight="1">
      <c r="A70" s="108">
        <v>95377.0</v>
      </c>
      <c r="B70" s="108" t="s">
        <v>99</v>
      </c>
      <c r="C70" s="108">
        <v>12.0</v>
      </c>
      <c r="D70" s="108">
        <f t="shared" si="1"/>
        <v>4</v>
      </c>
      <c r="E70" s="108" t="str">
        <f t="shared" si="2"/>
        <v/>
      </c>
      <c r="G70" s="108"/>
      <c r="H70" s="108"/>
      <c r="I70" s="108"/>
    </row>
    <row r="71" ht="15.75" customHeight="1">
      <c r="A71" s="108">
        <v>95391.0</v>
      </c>
      <c r="B71" s="108" t="s">
        <v>99</v>
      </c>
      <c r="C71" s="108">
        <v>12.0</v>
      </c>
      <c r="D71" s="108">
        <f t="shared" si="1"/>
        <v>4</v>
      </c>
      <c r="E71" s="108" t="str">
        <f t="shared" si="2"/>
        <v/>
      </c>
      <c r="G71" s="108"/>
      <c r="H71" s="108"/>
      <c r="I71" s="108"/>
    </row>
    <row r="72" ht="15.75" customHeight="1">
      <c r="A72" s="108">
        <v>44.0</v>
      </c>
      <c r="B72" s="108" t="s">
        <v>100</v>
      </c>
      <c r="C72" s="108">
        <v>16.0</v>
      </c>
      <c r="D72" s="108">
        <f t="shared" si="1"/>
        <v>14</v>
      </c>
      <c r="E72" s="108" t="str">
        <f t="shared" si="2"/>
        <v/>
      </c>
      <c r="G72" s="108"/>
      <c r="H72" s="108"/>
      <c r="I72" s="108"/>
    </row>
    <row r="73" ht="15.75" customHeight="1">
      <c r="A73" s="108">
        <v>95223.0</v>
      </c>
      <c r="B73" s="108" t="s">
        <v>100</v>
      </c>
      <c r="C73" s="108">
        <v>16.0</v>
      </c>
      <c r="D73" s="108">
        <f t="shared" si="1"/>
        <v>14</v>
      </c>
      <c r="E73" s="108" t="str">
        <f t="shared" si="2"/>
        <v/>
      </c>
      <c r="G73" s="108"/>
      <c r="H73" s="108"/>
      <c r="I73" s="108"/>
    </row>
    <row r="74" ht="15.75" customHeight="1">
      <c r="A74" s="108">
        <v>96120.0</v>
      </c>
      <c r="B74" s="108" t="s">
        <v>100</v>
      </c>
      <c r="C74" s="108">
        <v>16.0</v>
      </c>
      <c r="D74" s="108">
        <f t="shared" si="1"/>
        <v>14</v>
      </c>
      <c r="E74" s="108" t="str">
        <f t="shared" si="2"/>
        <v/>
      </c>
      <c r="G74" s="108"/>
      <c r="H74" s="108"/>
      <c r="I74" s="108"/>
    </row>
    <row r="75" ht="15.75" customHeight="1">
      <c r="A75" s="108">
        <v>95255.0</v>
      </c>
      <c r="B75" s="108" t="s">
        <v>101</v>
      </c>
      <c r="C75" s="108">
        <v>12.0</v>
      </c>
      <c r="D75" s="108">
        <f t="shared" si="1"/>
        <v>2</v>
      </c>
      <c r="E75" s="108" t="str">
        <f t="shared" si="2"/>
        <v/>
      </c>
      <c r="G75" s="108"/>
      <c r="H75" s="108"/>
      <c r="I75" s="108"/>
    </row>
    <row r="76" ht="15.75" customHeight="1">
      <c r="A76" s="108">
        <v>95629.0</v>
      </c>
      <c r="B76" s="108" t="s">
        <v>101</v>
      </c>
      <c r="C76" s="108">
        <v>12.0</v>
      </c>
      <c r="D76" s="108">
        <f t="shared" si="1"/>
        <v>2</v>
      </c>
      <c r="E76" s="108" t="str">
        <f t="shared" si="2"/>
        <v/>
      </c>
      <c r="G76" s="108"/>
      <c r="H76" s="108"/>
      <c r="I76" s="108"/>
    </row>
    <row r="77" ht="15.75" customHeight="1">
      <c r="A77" s="108">
        <v>95640.0</v>
      </c>
      <c r="B77" s="108" t="s">
        <v>101</v>
      </c>
      <c r="C77" s="108">
        <v>12.0</v>
      </c>
      <c r="D77" s="108">
        <f t="shared" si="1"/>
        <v>2</v>
      </c>
      <c r="E77" s="108" t="str">
        <f t="shared" si="2"/>
        <v/>
      </c>
      <c r="G77" s="108"/>
      <c r="H77" s="108"/>
      <c r="I77" s="108"/>
    </row>
    <row r="78" ht="15.75" customHeight="1">
      <c r="A78" s="108">
        <v>95642.0</v>
      </c>
      <c r="B78" s="108" t="s">
        <v>101</v>
      </c>
      <c r="C78" s="108">
        <v>12.0</v>
      </c>
      <c r="D78" s="108">
        <f t="shared" si="1"/>
        <v>2</v>
      </c>
      <c r="E78" s="108" t="str">
        <f t="shared" si="2"/>
        <v/>
      </c>
      <c r="G78" s="108"/>
      <c r="H78" s="108"/>
      <c r="I78" s="108"/>
    </row>
    <row r="79" ht="15.75" customHeight="1">
      <c r="A79" s="108">
        <v>95665.0</v>
      </c>
      <c r="B79" s="108" t="s">
        <v>101</v>
      </c>
      <c r="C79" s="108">
        <v>12.0</v>
      </c>
      <c r="D79" s="108">
        <f t="shared" si="1"/>
        <v>2</v>
      </c>
      <c r="E79" s="108" t="str">
        <f t="shared" si="2"/>
        <v/>
      </c>
      <c r="G79" s="108"/>
      <c r="H79" s="108"/>
      <c r="I79" s="108"/>
    </row>
    <row r="80" ht="15.75" customHeight="1">
      <c r="A80" s="108">
        <v>95666.0</v>
      </c>
      <c r="B80" s="108" t="s">
        <v>101</v>
      </c>
      <c r="C80" s="108">
        <v>12.0</v>
      </c>
      <c r="D80" s="108">
        <f t="shared" si="1"/>
        <v>2</v>
      </c>
      <c r="E80" s="108" t="str">
        <f t="shared" si="2"/>
        <v/>
      </c>
      <c r="G80" s="108"/>
      <c r="H80" s="108"/>
      <c r="I80" s="108"/>
    </row>
    <row r="81" ht="15.75" customHeight="1">
      <c r="A81" s="108">
        <v>95669.0</v>
      </c>
      <c r="B81" s="108" t="s">
        <v>101</v>
      </c>
      <c r="C81" s="108">
        <v>12.0</v>
      </c>
      <c r="D81" s="108">
        <f t="shared" si="1"/>
        <v>2</v>
      </c>
      <c r="E81" s="108" t="str">
        <f t="shared" si="2"/>
        <v/>
      </c>
      <c r="G81" s="108"/>
      <c r="H81" s="108"/>
      <c r="I81" s="108"/>
    </row>
    <row r="82" ht="15.75" customHeight="1">
      <c r="A82" s="108">
        <v>95685.0</v>
      </c>
      <c r="B82" s="108" t="s">
        <v>101</v>
      </c>
      <c r="C82" s="108">
        <v>12.0</v>
      </c>
      <c r="D82" s="108">
        <f t="shared" si="1"/>
        <v>2</v>
      </c>
      <c r="E82" s="108" t="str">
        <f t="shared" si="2"/>
        <v/>
      </c>
      <c r="G82" s="108"/>
      <c r="H82" s="108"/>
      <c r="I82" s="108"/>
    </row>
    <row r="83" ht="15.75" customHeight="1">
      <c r="A83" s="108">
        <v>95689.0</v>
      </c>
      <c r="B83" s="108" t="s">
        <v>101</v>
      </c>
      <c r="C83" s="108">
        <v>12.0</v>
      </c>
      <c r="D83" s="108">
        <f t="shared" si="1"/>
        <v>2</v>
      </c>
      <c r="E83" s="108" t="str">
        <f t="shared" si="2"/>
        <v/>
      </c>
      <c r="G83" s="108"/>
      <c r="H83" s="108"/>
      <c r="I83" s="108"/>
    </row>
    <row r="84" ht="15.75" customHeight="1">
      <c r="A84" s="108">
        <v>95255.0</v>
      </c>
      <c r="B84" s="108" t="s">
        <v>101</v>
      </c>
      <c r="C84" s="108">
        <v>16.0</v>
      </c>
      <c r="D84" s="108">
        <f t="shared" si="1"/>
        <v>2</v>
      </c>
      <c r="E84" s="108" t="str">
        <f t="shared" si="2"/>
        <v/>
      </c>
      <c r="G84" s="108"/>
      <c r="H84" s="108"/>
      <c r="I84" s="108"/>
    </row>
    <row r="85" ht="15.75" customHeight="1">
      <c r="A85" s="108">
        <v>95629.0</v>
      </c>
      <c r="B85" s="108" t="s">
        <v>101</v>
      </c>
      <c r="C85" s="108">
        <v>16.0</v>
      </c>
      <c r="D85" s="108">
        <f t="shared" si="1"/>
        <v>2</v>
      </c>
      <c r="E85" s="108" t="str">
        <f t="shared" si="2"/>
        <v/>
      </c>
      <c r="G85" s="108"/>
      <c r="H85" s="108"/>
      <c r="I85" s="108"/>
    </row>
    <row r="86" ht="15.75" customHeight="1">
      <c r="A86" s="108">
        <v>95666.0</v>
      </c>
      <c r="B86" s="108" t="s">
        <v>101</v>
      </c>
      <c r="C86" s="108">
        <v>16.0</v>
      </c>
      <c r="D86" s="108">
        <f t="shared" si="1"/>
        <v>2</v>
      </c>
      <c r="E86" s="108" t="str">
        <f t="shared" si="2"/>
        <v/>
      </c>
      <c r="G86" s="108"/>
      <c r="H86" s="108"/>
      <c r="I86" s="108"/>
    </row>
    <row r="87" ht="15.75" customHeight="1">
      <c r="A87" s="108">
        <v>95689.0</v>
      </c>
      <c r="B87" s="108" t="s">
        <v>101</v>
      </c>
      <c r="C87" s="108">
        <v>16.0</v>
      </c>
      <c r="D87" s="108">
        <f t="shared" si="1"/>
        <v>2</v>
      </c>
      <c r="E87" s="108" t="str">
        <f t="shared" si="2"/>
        <v/>
      </c>
      <c r="G87" s="108"/>
      <c r="H87" s="108"/>
      <c r="I87" s="108"/>
    </row>
    <row r="88" ht="15.75" customHeight="1">
      <c r="A88" s="108">
        <v>95901.0</v>
      </c>
      <c r="B88" s="108" t="s">
        <v>102</v>
      </c>
      <c r="C88" s="108">
        <v>11.0</v>
      </c>
      <c r="D88" s="108">
        <f t="shared" si="1"/>
        <v>3</v>
      </c>
      <c r="E88" s="108" t="str">
        <f t="shared" si="2"/>
        <v/>
      </c>
      <c r="G88" s="108"/>
      <c r="H88" s="108"/>
      <c r="I88" s="108"/>
    </row>
    <row r="89" ht="15.75" customHeight="1">
      <c r="A89" s="108">
        <v>95914.0</v>
      </c>
      <c r="B89" s="108" t="s">
        <v>102</v>
      </c>
      <c r="C89" s="108">
        <v>11.0</v>
      </c>
      <c r="D89" s="108">
        <f t="shared" si="1"/>
        <v>3</v>
      </c>
      <c r="E89" s="108" t="str">
        <f t="shared" si="2"/>
        <v/>
      </c>
      <c r="G89" s="108"/>
      <c r="H89" s="108"/>
      <c r="I89" s="108"/>
    </row>
    <row r="90" ht="15.75" customHeight="1">
      <c r="A90" s="108">
        <v>95916.0</v>
      </c>
      <c r="B90" s="108" t="s">
        <v>102</v>
      </c>
      <c r="C90" s="108">
        <v>11.0</v>
      </c>
      <c r="D90" s="108">
        <f t="shared" si="1"/>
        <v>3</v>
      </c>
      <c r="E90" s="108" t="str">
        <f t="shared" si="2"/>
        <v/>
      </c>
      <c r="G90" s="108"/>
      <c r="H90" s="108"/>
      <c r="I90" s="108"/>
    </row>
    <row r="91" ht="15.75" customHeight="1">
      <c r="A91" s="108">
        <v>95917.0</v>
      </c>
      <c r="B91" s="108" t="s">
        <v>102</v>
      </c>
      <c r="C91" s="108">
        <v>11.0</v>
      </c>
      <c r="D91" s="108">
        <f t="shared" si="1"/>
        <v>3</v>
      </c>
      <c r="E91" s="108" t="str">
        <f t="shared" si="2"/>
        <v/>
      </c>
      <c r="G91" s="108"/>
      <c r="H91" s="108"/>
      <c r="I91" s="108"/>
    </row>
    <row r="92" ht="15.75" customHeight="1">
      <c r="A92" s="108">
        <v>95926.0</v>
      </c>
      <c r="B92" s="108" t="s">
        <v>102</v>
      </c>
      <c r="C92" s="108">
        <v>11.0</v>
      </c>
      <c r="D92" s="108">
        <f t="shared" si="1"/>
        <v>3</v>
      </c>
      <c r="E92" s="108" t="str">
        <f t="shared" si="2"/>
        <v/>
      </c>
      <c r="G92" s="108"/>
      <c r="H92" s="108"/>
      <c r="I92" s="108"/>
    </row>
    <row r="93" ht="15.75" customHeight="1">
      <c r="A93" s="108">
        <v>95928.0</v>
      </c>
      <c r="B93" s="108" t="s">
        <v>102</v>
      </c>
      <c r="C93" s="108">
        <v>11.0</v>
      </c>
      <c r="D93" s="108">
        <f t="shared" si="1"/>
        <v>3</v>
      </c>
      <c r="E93" s="108" t="str">
        <f t="shared" si="2"/>
        <v/>
      </c>
      <c r="G93" s="108"/>
      <c r="H93" s="108"/>
      <c r="I93" s="108"/>
    </row>
    <row r="94" ht="15.75" customHeight="1">
      <c r="A94" s="108">
        <v>95938.0</v>
      </c>
      <c r="B94" s="108" t="s">
        <v>102</v>
      </c>
      <c r="C94" s="108">
        <v>11.0</v>
      </c>
      <c r="D94" s="108">
        <f t="shared" si="1"/>
        <v>3</v>
      </c>
      <c r="E94" s="108" t="str">
        <f t="shared" si="2"/>
        <v/>
      </c>
      <c r="G94" s="108"/>
      <c r="H94" s="108"/>
      <c r="I94" s="108"/>
    </row>
    <row r="95" ht="15.75" customHeight="1">
      <c r="A95" s="108">
        <v>95941.0</v>
      </c>
      <c r="B95" s="108" t="s">
        <v>102</v>
      </c>
      <c r="C95" s="108">
        <v>11.0</v>
      </c>
      <c r="D95" s="108">
        <f t="shared" si="1"/>
        <v>3</v>
      </c>
      <c r="E95" s="108" t="str">
        <f t="shared" si="2"/>
        <v/>
      </c>
      <c r="G95" s="108"/>
      <c r="H95" s="108"/>
      <c r="I95" s="108"/>
    </row>
    <row r="96" ht="15.75" customHeight="1">
      <c r="A96" s="108">
        <v>95942.0</v>
      </c>
      <c r="B96" s="108" t="s">
        <v>102</v>
      </c>
      <c r="C96" s="108">
        <v>11.0</v>
      </c>
      <c r="D96" s="108">
        <f t="shared" si="1"/>
        <v>3</v>
      </c>
      <c r="E96" s="108" t="str">
        <f t="shared" si="2"/>
        <v/>
      </c>
      <c r="G96" s="108"/>
      <c r="H96" s="108"/>
      <c r="I96" s="108"/>
    </row>
    <row r="97" ht="15.75" customHeight="1">
      <c r="A97" s="108">
        <v>95943.0</v>
      </c>
      <c r="B97" s="108" t="s">
        <v>102</v>
      </c>
      <c r="C97" s="108">
        <v>11.0</v>
      </c>
      <c r="D97" s="108">
        <f t="shared" si="1"/>
        <v>3</v>
      </c>
      <c r="E97" s="108" t="str">
        <f t="shared" si="2"/>
        <v/>
      </c>
      <c r="G97" s="108"/>
      <c r="H97" s="108"/>
      <c r="I97" s="108"/>
    </row>
    <row r="98" ht="15.75" customHeight="1">
      <c r="A98" s="108">
        <v>95948.0</v>
      </c>
      <c r="B98" s="108" t="s">
        <v>102</v>
      </c>
      <c r="C98" s="108">
        <v>11.0</v>
      </c>
      <c r="D98" s="108">
        <f t="shared" si="1"/>
        <v>3</v>
      </c>
      <c r="E98" s="108" t="str">
        <f t="shared" si="2"/>
        <v/>
      </c>
      <c r="G98" s="108"/>
      <c r="H98" s="108"/>
      <c r="I98" s="108"/>
    </row>
    <row r="99" ht="15.75" customHeight="1">
      <c r="A99" s="108">
        <v>95954.0</v>
      </c>
      <c r="B99" s="108" t="s">
        <v>102</v>
      </c>
      <c r="C99" s="108">
        <v>11.0</v>
      </c>
      <c r="D99" s="108">
        <f t="shared" si="1"/>
        <v>3</v>
      </c>
      <c r="E99" s="108" t="str">
        <f t="shared" si="2"/>
        <v/>
      </c>
      <c r="G99" s="108"/>
      <c r="H99" s="108"/>
      <c r="I99" s="108"/>
    </row>
    <row r="100" ht="15.75" customHeight="1">
      <c r="A100" s="108">
        <v>95965.0</v>
      </c>
      <c r="B100" s="108" t="s">
        <v>102</v>
      </c>
      <c r="C100" s="108">
        <v>11.0</v>
      </c>
      <c r="D100" s="108">
        <f t="shared" si="1"/>
        <v>3</v>
      </c>
      <c r="E100" s="108" t="str">
        <f t="shared" si="2"/>
        <v/>
      </c>
      <c r="G100" s="108"/>
      <c r="H100" s="108"/>
      <c r="I100" s="108"/>
    </row>
    <row r="101" ht="15.75" customHeight="1">
      <c r="A101" s="108">
        <v>95966.0</v>
      </c>
      <c r="B101" s="108" t="s">
        <v>102</v>
      </c>
      <c r="C101" s="108">
        <v>11.0</v>
      </c>
      <c r="D101" s="108">
        <f t="shared" si="1"/>
        <v>3</v>
      </c>
      <c r="E101" s="108" t="str">
        <f t="shared" si="2"/>
        <v/>
      </c>
      <c r="G101" s="108"/>
      <c r="H101" s="108"/>
      <c r="I101" s="108"/>
    </row>
    <row r="102" ht="15.75" customHeight="1">
      <c r="A102" s="108">
        <v>95968.0</v>
      </c>
      <c r="B102" s="108" t="s">
        <v>102</v>
      </c>
      <c r="C102" s="108">
        <v>11.0</v>
      </c>
      <c r="D102" s="108">
        <f t="shared" si="1"/>
        <v>3</v>
      </c>
      <c r="E102" s="108" t="str">
        <f t="shared" si="2"/>
        <v/>
      </c>
      <c r="G102" s="108"/>
      <c r="H102" s="108"/>
      <c r="I102" s="108"/>
    </row>
    <row r="103" ht="15.75" customHeight="1">
      <c r="A103" s="108">
        <v>95969.0</v>
      </c>
      <c r="B103" s="108" t="s">
        <v>102</v>
      </c>
      <c r="C103" s="108">
        <v>11.0</v>
      </c>
      <c r="D103" s="108">
        <f t="shared" si="1"/>
        <v>3</v>
      </c>
      <c r="E103" s="108" t="str">
        <f t="shared" si="2"/>
        <v/>
      </c>
      <c r="G103" s="108"/>
      <c r="H103" s="108"/>
      <c r="I103" s="108"/>
    </row>
    <row r="104" ht="15.75" customHeight="1">
      <c r="A104" s="108">
        <v>95973.0</v>
      </c>
      <c r="B104" s="108" t="s">
        <v>102</v>
      </c>
      <c r="C104" s="108">
        <v>11.0</v>
      </c>
      <c r="D104" s="108">
        <f t="shared" si="1"/>
        <v>3</v>
      </c>
      <c r="E104" s="108" t="str">
        <f t="shared" si="2"/>
        <v/>
      </c>
      <c r="G104" s="108"/>
      <c r="H104" s="108"/>
      <c r="I104" s="108"/>
    </row>
    <row r="105" ht="15.75" customHeight="1">
      <c r="A105" s="108">
        <v>95916.0</v>
      </c>
      <c r="B105" s="108" t="s">
        <v>102</v>
      </c>
      <c r="C105" s="108">
        <v>16.0</v>
      </c>
      <c r="D105" s="108">
        <f t="shared" si="1"/>
        <v>3</v>
      </c>
      <c r="E105" s="108" t="str">
        <f t="shared" si="2"/>
        <v/>
      </c>
      <c r="G105" s="108"/>
      <c r="H105" s="108"/>
      <c r="I105" s="108"/>
    </row>
    <row r="106" ht="15.75" customHeight="1">
      <c r="A106" s="108">
        <v>95941.0</v>
      </c>
      <c r="B106" s="108" t="s">
        <v>102</v>
      </c>
      <c r="C106" s="108">
        <v>16.0</v>
      </c>
      <c r="D106" s="108">
        <f t="shared" si="1"/>
        <v>3</v>
      </c>
      <c r="E106" s="108" t="str">
        <f t="shared" si="2"/>
        <v/>
      </c>
      <c r="G106" s="108"/>
      <c r="H106" s="108"/>
      <c r="I106" s="108"/>
    </row>
    <row r="107" ht="15.75" customHeight="1">
      <c r="A107" s="108">
        <v>95942.0</v>
      </c>
      <c r="B107" s="108" t="s">
        <v>102</v>
      </c>
      <c r="C107" s="108">
        <v>16.0</v>
      </c>
      <c r="D107" s="108">
        <f t="shared" si="1"/>
        <v>3</v>
      </c>
      <c r="E107" s="108" t="str">
        <f t="shared" si="2"/>
        <v/>
      </c>
      <c r="G107" s="108"/>
      <c r="H107" s="108"/>
      <c r="I107" s="108"/>
    </row>
    <row r="108" ht="15.75" customHeight="1">
      <c r="A108" s="108">
        <v>95954.0</v>
      </c>
      <c r="B108" s="108" t="s">
        <v>102</v>
      </c>
      <c r="C108" s="108">
        <v>16.0</v>
      </c>
      <c r="D108" s="108">
        <f t="shared" si="1"/>
        <v>3</v>
      </c>
      <c r="E108" s="108" t="str">
        <f t="shared" si="2"/>
        <v/>
      </c>
      <c r="G108" s="108"/>
      <c r="H108" s="108"/>
      <c r="I108" s="108"/>
    </row>
    <row r="109" ht="15.75" customHeight="1">
      <c r="A109" s="108">
        <v>95965.0</v>
      </c>
      <c r="B109" s="108" t="s">
        <v>102</v>
      </c>
      <c r="C109" s="108">
        <v>16.0</v>
      </c>
      <c r="D109" s="108">
        <f t="shared" si="1"/>
        <v>3</v>
      </c>
      <c r="E109" s="108" t="str">
        <f t="shared" si="2"/>
        <v/>
      </c>
      <c r="G109" s="108"/>
      <c r="H109" s="108"/>
      <c r="I109" s="108"/>
    </row>
    <row r="110" ht="15.75" customHeight="1">
      <c r="A110" s="108">
        <v>95966.0</v>
      </c>
      <c r="B110" s="108" t="s">
        <v>102</v>
      </c>
      <c r="C110" s="108">
        <v>16.0</v>
      </c>
      <c r="D110" s="108">
        <f t="shared" si="1"/>
        <v>3</v>
      </c>
      <c r="E110" s="108" t="str">
        <f t="shared" si="2"/>
        <v/>
      </c>
      <c r="G110" s="108"/>
      <c r="H110" s="108"/>
      <c r="I110" s="108"/>
    </row>
    <row r="111" ht="15.75" customHeight="1">
      <c r="A111" s="108">
        <v>95973.0</v>
      </c>
      <c r="B111" s="108" t="s">
        <v>102</v>
      </c>
      <c r="C111" s="108">
        <v>16.0</v>
      </c>
      <c r="D111" s="108">
        <f t="shared" si="1"/>
        <v>3</v>
      </c>
      <c r="E111" s="108" t="str">
        <f t="shared" si="2"/>
        <v/>
      </c>
      <c r="G111" s="108"/>
      <c r="H111" s="108"/>
      <c r="I111" s="108"/>
    </row>
    <row r="112" ht="15.75" customHeight="1">
      <c r="A112" s="108">
        <v>95222.0</v>
      </c>
      <c r="B112" s="108" t="s">
        <v>103</v>
      </c>
      <c r="C112" s="108">
        <v>12.0</v>
      </c>
      <c r="D112" s="108" t="str">
        <f t="shared" si="1"/>
        <v/>
      </c>
      <c r="E112" s="108" t="str">
        <f t="shared" si="2"/>
        <v/>
      </c>
      <c r="G112" s="108"/>
      <c r="H112" s="108"/>
      <c r="I112" s="108"/>
    </row>
    <row r="113" ht="15.75" customHeight="1">
      <c r="A113" s="108">
        <v>95223.0</v>
      </c>
      <c r="B113" s="108" t="s">
        <v>103</v>
      </c>
      <c r="C113" s="108">
        <v>12.0</v>
      </c>
      <c r="D113" s="108" t="str">
        <f t="shared" si="1"/>
        <v/>
      </c>
      <c r="E113" s="108" t="str">
        <f t="shared" si="2"/>
        <v/>
      </c>
      <c r="G113" s="108"/>
      <c r="H113" s="108"/>
      <c r="I113" s="108"/>
    </row>
    <row r="114" ht="15.75" customHeight="1">
      <c r="A114" s="108">
        <v>95228.0</v>
      </c>
      <c r="B114" s="108" t="s">
        <v>103</v>
      </c>
      <c r="C114" s="108">
        <v>12.0</v>
      </c>
      <c r="D114" s="108" t="str">
        <f t="shared" si="1"/>
        <v/>
      </c>
      <c r="E114" s="108" t="str">
        <f t="shared" si="2"/>
        <v/>
      </c>
      <c r="G114" s="108"/>
      <c r="H114" s="108"/>
      <c r="I114" s="108"/>
    </row>
    <row r="115" ht="15.75" customHeight="1">
      <c r="A115" s="108">
        <v>95230.0</v>
      </c>
      <c r="B115" s="108" t="s">
        <v>103</v>
      </c>
      <c r="C115" s="108">
        <v>12.0</v>
      </c>
      <c r="D115" s="108" t="str">
        <f t="shared" si="1"/>
        <v/>
      </c>
      <c r="E115" s="108" t="str">
        <f t="shared" si="2"/>
        <v/>
      </c>
      <c r="G115" s="108"/>
      <c r="H115" s="108"/>
      <c r="I115" s="108"/>
    </row>
    <row r="116" ht="15.75" customHeight="1">
      <c r="A116" s="108">
        <v>95232.0</v>
      </c>
      <c r="B116" s="108" t="s">
        <v>103</v>
      </c>
      <c r="C116" s="108">
        <v>12.0</v>
      </c>
      <c r="D116" s="108" t="str">
        <f t="shared" si="1"/>
        <v/>
      </c>
      <c r="E116" s="108" t="str">
        <f t="shared" si="2"/>
        <v/>
      </c>
      <c r="G116" s="108"/>
      <c r="H116" s="108"/>
      <c r="I116" s="108"/>
    </row>
    <row r="117" ht="15.75" customHeight="1">
      <c r="A117" s="108">
        <v>95236.0</v>
      </c>
      <c r="B117" s="108" t="s">
        <v>103</v>
      </c>
      <c r="C117" s="108">
        <v>12.0</v>
      </c>
      <c r="D117" s="108" t="str">
        <f t="shared" si="1"/>
        <v/>
      </c>
      <c r="E117" s="108" t="str">
        <f t="shared" si="2"/>
        <v/>
      </c>
      <c r="G117" s="108"/>
      <c r="H117" s="108"/>
      <c r="I117" s="108"/>
    </row>
    <row r="118" ht="15.75" customHeight="1">
      <c r="A118" s="108">
        <v>95245.0</v>
      </c>
      <c r="B118" s="108" t="s">
        <v>103</v>
      </c>
      <c r="C118" s="108">
        <v>12.0</v>
      </c>
      <c r="D118" s="108" t="str">
        <f t="shared" si="1"/>
        <v/>
      </c>
      <c r="E118" s="108" t="str">
        <f t="shared" si="2"/>
        <v/>
      </c>
      <c r="G118" s="108"/>
      <c r="H118" s="108"/>
      <c r="I118" s="108"/>
    </row>
    <row r="119" ht="15.75" customHeight="1">
      <c r="A119" s="108">
        <v>95246.0</v>
      </c>
      <c r="B119" s="108" t="s">
        <v>103</v>
      </c>
      <c r="C119" s="108">
        <v>12.0</v>
      </c>
      <c r="D119" s="108" t="str">
        <f t="shared" si="1"/>
        <v/>
      </c>
      <c r="E119" s="108" t="str">
        <f t="shared" si="2"/>
        <v/>
      </c>
      <c r="G119" s="108"/>
      <c r="H119" s="108"/>
      <c r="I119" s="108"/>
    </row>
    <row r="120" ht="15.75" customHeight="1">
      <c r="A120" s="108">
        <v>95247.0</v>
      </c>
      <c r="B120" s="108" t="s">
        <v>103</v>
      </c>
      <c r="C120" s="108">
        <v>12.0</v>
      </c>
      <c r="D120" s="108" t="str">
        <f t="shared" si="1"/>
        <v/>
      </c>
      <c r="E120" s="108" t="str">
        <f t="shared" si="2"/>
        <v/>
      </c>
      <c r="G120" s="108"/>
      <c r="H120" s="108"/>
      <c r="I120" s="108"/>
    </row>
    <row r="121" ht="15.75" customHeight="1">
      <c r="A121" s="108">
        <v>95249.0</v>
      </c>
      <c r="B121" s="108" t="s">
        <v>103</v>
      </c>
      <c r="C121" s="108">
        <v>12.0</v>
      </c>
      <c r="D121" s="108" t="str">
        <f t="shared" si="1"/>
        <v/>
      </c>
      <c r="E121" s="108" t="str">
        <f t="shared" si="2"/>
        <v/>
      </c>
      <c r="G121" s="108"/>
      <c r="H121" s="108"/>
      <c r="I121" s="108"/>
    </row>
    <row r="122" ht="15.75" customHeight="1">
      <c r="A122" s="108">
        <v>95251.0</v>
      </c>
      <c r="B122" s="108" t="s">
        <v>103</v>
      </c>
      <c r="C122" s="108">
        <v>12.0</v>
      </c>
      <c r="D122" s="108" t="str">
        <f t="shared" si="1"/>
        <v/>
      </c>
      <c r="E122" s="108" t="str">
        <f t="shared" si="2"/>
        <v/>
      </c>
      <c r="G122" s="108"/>
      <c r="H122" s="108"/>
      <c r="I122" s="108"/>
    </row>
    <row r="123" ht="15.75" customHeight="1">
      <c r="A123" s="108">
        <v>95252.0</v>
      </c>
      <c r="B123" s="108" t="s">
        <v>103</v>
      </c>
      <c r="C123" s="108">
        <v>12.0</v>
      </c>
      <c r="D123" s="108" t="str">
        <f t="shared" si="1"/>
        <v/>
      </c>
      <c r="E123" s="108" t="str">
        <f t="shared" si="2"/>
        <v/>
      </c>
      <c r="G123" s="108"/>
      <c r="H123" s="108"/>
      <c r="I123" s="108"/>
    </row>
    <row r="124" ht="15.75" customHeight="1">
      <c r="A124" s="108">
        <v>95255.0</v>
      </c>
      <c r="B124" s="108" t="s">
        <v>103</v>
      </c>
      <c r="C124" s="108">
        <v>12.0</v>
      </c>
      <c r="D124" s="108" t="str">
        <f t="shared" si="1"/>
        <v/>
      </c>
      <c r="E124" s="108" t="str">
        <f t="shared" si="2"/>
        <v/>
      </c>
      <c r="G124" s="108"/>
      <c r="H124" s="108"/>
      <c r="I124" s="108"/>
    </row>
    <row r="125" ht="15.75" customHeight="1">
      <c r="A125" s="108">
        <v>95257.0</v>
      </c>
      <c r="B125" s="108" t="s">
        <v>103</v>
      </c>
      <c r="C125" s="108">
        <v>12.0</v>
      </c>
      <c r="D125" s="108" t="str">
        <f t="shared" si="1"/>
        <v/>
      </c>
      <c r="E125" s="108" t="str">
        <f t="shared" si="2"/>
        <v/>
      </c>
      <c r="G125" s="108"/>
      <c r="H125" s="108"/>
      <c r="I125" s="108"/>
    </row>
    <row r="126" ht="15.75" customHeight="1">
      <c r="A126" s="108">
        <v>95223.0</v>
      </c>
      <c r="B126" s="108" t="s">
        <v>103</v>
      </c>
      <c r="C126" s="108">
        <v>16.0</v>
      </c>
      <c r="D126" s="108" t="str">
        <f t="shared" si="1"/>
        <v/>
      </c>
      <c r="E126" s="108" t="str">
        <f t="shared" si="2"/>
        <v/>
      </c>
      <c r="G126" s="108"/>
      <c r="H126" s="108"/>
      <c r="I126" s="108"/>
    </row>
    <row r="127" ht="15.75" customHeight="1">
      <c r="A127" s="108">
        <v>95245.0</v>
      </c>
      <c r="B127" s="108" t="s">
        <v>103</v>
      </c>
      <c r="C127" s="108">
        <v>16.0</v>
      </c>
      <c r="D127" s="108" t="str">
        <f t="shared" si="1"/>
        <v/>
      </c>
      <c r="E127" s="108" t="str">
        <f t="shared" si="2"/>
        <v/>
      </c>
      <c r="G127" s="108"/>
      <c r="H127" s="108"/>
      <c r="I127" s="108"/>
    </row>
    <row r="128" ht="15.75" customHeight="1">
      <c r="A128" s="108">
        <v>95246.0</v>
      </c>
      <c r="B128" s="108" t="s">
        <v>103</v>
      </c>
      <c r="C128" s="108">
        <v>16.0</v>
      </c>
      <c r="D128" s="108" t="str">
        <f t="shared" si="1"/>
        <v/>
      </c>
      <c r="E128" s="108" t="str">
        <f t="shared" si="2"/>
        <v/>
      </c>
      <c r="G128" s="108"/>
      <c r="H128" s="108"/>
      <c r="I128" s="108"/>
    </row>
    <row r="129" ht="15.75" customHeight="1">
      <c r="A129" s="108">
        <v>95247.0</v>
      </c>
      <c r="B129" s="108" t="s">
        <v>103</v>
      </c>
      <c r="C129" s="108">
        <v>16.0</v>
      </c>
      <c r="D129" s="108" t="str">
        <f t="shared" si="1"/>
        <v/>
      </c>
      <c r="E129" s="108" t="str">
        <f t="shared" si="2"/>
        <v/>
      </c>
      <c r="G129" s="108"/>
      <c r="H129" s="108"/>
      <c r="I129" s="108"/>
    </row>
    <row r="130" ht="15.75" customHeight="1">
      <c r="A130" s="108">
        <v>95255.0</v>
      </c>
      <c r="B130" s="108" t="s">
        <v>103</v>
      </c>
      <c r="C130" s="108">
        <v>16.0</v>
      </c>
      <c r="D130" s="108" t="str">
        <f t="shared" si="1"/>
        <v/>
      </c>
      <c r="E130" s="108" t="str">
        <f t="shared" si="2"/>
        <v/>
      </c>
      <c r="G130" s="108"/>
      <c r="H130" s="108"/>
      <c r="I130" s="108"/>
    </row>
    <row r="131" ht="15.75" customHeight="1">
      <c r="A131" s="108">
        <v>95257.0</v>
      </c>
      <c r="B131" s="108" t="s">
        <v>103</v>
      </c>
      <c r="C131" s="108">
        <v>16.0</v>
      </c>
      <c r="D131" s="108" t="str">
        <f t="shared" si="1"/>
        <v/>
      </c>
      <c r="E131" s="108" t="str">
        <f t="shared" si="2"/>
        <v/>
      </c>
      <c r="G131" s="108"/>
      <c r="H131" s="108"/>
      <c r="I131" s="108"/>
    </row>
    <row r="132" ht="15.75" customHeight="1">
      <c r="A132" s="108">
        <v>95423.0</v>
      </c>
      <c r="B132" s="108" t="s">
        <v>104</v>
      </c>
      <c r="C132" s="108">
        <v>2.0</v>
      </c>
      <c r="D132" s="108">
        <f t="shared" si="1"/>
        <v>3</v>
      </c>
      <c r="E132" s="108" t="str">
        <f t="shared" si="2"/>
        <v/>
      </c>
      <c r="G132" s="108"/>
      <c r="H132" s="108"/>
      <c r="I132" s="108"/>
    </row>
    <row r="133" ht="15.75" customHeight="1">
      <c r="A133" s="108">
        <v>95979.0</v>
      </c>
      <c r="B133" s="108" t="s">
        <v>104</v>
      </c>
      <c r="C133" s="108">
        <v>2.0</v>
      </c>
      <c r="D133" s="108">
        <f t="shared" si="1"/>
        <v>3</v>
      </c>
      <c r="E133" s="108" t="str">
        <f t="shared" si="2"/>
        <v/>
      </c>
      <c r="G133" s="108"/>
      <c r="H133" s="108"/>
      <c r="I133" s="108"/>
    </row>
    <row r="134" ht="15.75" customHeight="1">
      <c r="A134" s="108">
        <v>95987.0</v>
      </c>
      <c r="B134" s="108" t="s">
        <v>104</v>
      </c>
      <c r="C134" s="108">
        <v>2.0</v>
      </c>
      <c r="D134" s="108">
        <f t="shared" si="1"/>
        <v>3</v>
      </c>
      <c r="E134" s="108" t="str">
        <f t="shared" si="2"/>
        <v/>
      </c>
      <c r="G134" s="108"/>
      <c r="H134" s="108"/>
      <c r="I134" s="108"/>
    </row>
    <row r="135" ht="15.75" customHeight="1">
      <c r="A135" s="108">
        <v>95423.0</v>
      </c>
      <c r="B135" s="108" t="s">
        <v>104</v>
      </c>
      <c r="C135" s="108">
        <v>11.0</v>
      </c>
      <c r="D135" s="108">
        <f t="shared" si="1"/>
        <v>3</v>
      </c>
      <c r="E135" s="108" t="str">
        <f t="shared" si="2"/>
        <v/>
      </c>
      <c r="G135" s="108"/>
      <c r="H135" s="108"/>
      <c r="I135" s="108"/>
    </row>
    <row r="136" ht="15.75" customHeight="1">
      <c r="A136" s="108">
        <v>95912.0</v>
      </c>
      <c r="B136" s="108" t="s">
        <v>104</v>
      </c>
      <c r="C136" s="108">
        <v>11.0</v>
      </c>
      <c r="D136" s="108">
        <f t="shared" si="1"/>
        <v>3</v>
      </c>
      <c r="E136" s="108" t="str">
        <f t="shared" si="2"/>
        <v/>
      </c>
      <c r="G136" s="108"/>
      <c r="H136" s="108"/>
      <c r="I136" s="108"/>
    </row>
    <row r="137" ht="15.75" customHeight="1">
      <c r="A137" s="108">
        <v>95932.0</v>
      </c>
      <c r="B137" s="108" t="s">
        <v>104</v>
      </c>
      <c r="C137" s="108">
        <v>11.0</v>
      </c>
      <c r="D137" s="108">
        <f t="shared" si="1"/>
        <v>3</v>
      </c>
      <c r="E137" s="108" t="str">
        <f t="shared" si="2"/>
        <v/>
      </c>
      <c r="G137" s="108"/>
      <c r="H137" s="108"/>
      <c r="I137" s="108"/>
    </row>
    <row r="138" ht="15.75" customHeight="1">
      <c r="A138" s="108">
        <v>95955.0</v>
      </c>
      <c r="B138" s="108" t="s">
        <v>104</v>
      </c>
      <c r="C138" s="108">
        <v>11.0</v>
      </c>
      <c r="D138" s="108">
        <f t="shared" si="1"/>
        <v>3</v>
      </c>
      <c r="E138" s="108" t="str">
        <f t="shared" si="2"/>
        <v/>
      </c>
      <c r="G138" s="108"/>
      <c r="H138" s="108"/>
      <c r="I138" s="108"/>
    </row>
    <row r="139" ht="15.75" customHeight="1">
      <c r="A139" s="108">
        <v>95970.0</v>
      </c>
      <c r="B139" s="108" t="s">
        <v>104</v>
      </c>
      <c r="C139" s="108">
        <v>11.0</v>
      </c>
      <c r="D139" s="108">
        <f t="shared" si="1"/>
        <v>3</v>
      </c>
      <c r="E139" s="108" t="str">
        <f t="shared" si="2"/>
        <v/>
      </c>
      <c r="G139" s="108"/>
      <c r="H139" s="108"/>
      <c r="I139" s="108"/>
    </row>
    <row r="140" ht="15.75" customHeight="1">
      <c r="A140" s="108">
        <v>95979.0</v>
      </c>
      <c r="B140" s="108" t="s">
        <v>104</v>
      </c>
      <c r="C140" s="108">
        <v>11.0</v>
      </c>
      <c r="D140" s="108">
        <f t="shared" si="1"/>
        <v>3</v>
      </c>
      <c r="E140" s="108" t="str">
        <f t="shared" si="2"/>
        <v/>
      </c>
      <c r="G140" s="108"/>
      <c r="H140" s="108"/>
      <c r="I140" s="108"/>
    </row>
    <row r="141" ht="15.75" customHeight="1">
      <c r="A141" s="108">
        <v>95987.0</v>
      </c>
      <c r="B141" s="108" t="s">
        <v>104</v>
      </c>
      <c r="C141" s="108">
        <v>11.0</v>
      </c>
      <c r="D141" s="108">
        <f t="shared" si="1"/>
        <v>3</v>
      </c>
      <c r="E141" s="108" t="str">
        <f t="shared" si="2"/>
        <v/>
      </c>
      <c r="G141" s="108"/>
      <c r="H141" s="108"/>
      <c r="I141" s="108"/>
    </row>
    <row r="142" ht="15.75" customHeight="1">
      <c r="A142" s="108">
        <v>95912.0</v>
      </c>
      <c r="B142" s="108" t="s">
        <v>104</v>
      </c>
      <c r="C142" s="108">
        <v>12.0</v>
      </c>
      <c r="D142" s="108">
        <f t="shared" si="1"/>
        <v>3</v>
      </c>
      <c r="E142" s="108" t="str">
        <f t="shared" si="2"/>
        <v/>
      </c>
      <c r="G142" s="108"/>
      <c r="H142" s="108"/>
      <c r="I142" s="108"/>
    </row>
    <row r="143" ht="15.75" customHeight="1">
      <c r="A143" s="108">
        <v>95987.0</v>
      </c>
      <c r="B143" s="108" t="s">
        <v>104</v>
      </c>
      <c r="C143" s="108">
        <v>12.0</v>
      </c>
      <c r="D143" s="108">
        <f t="shared" si="1"/>
        <v>3</v>
      </c>
      <c r="E143" s="108" t="str">
        <f t="shared" si="2"/>
        <v/>
      </c>
      <c r="G143" s="108"/>
      <c r="H143" s="108"/>
      <c r="I143" s="108"/>
    </row>
    <row r="144" ht="15.75" customHeight="1">
      <c r="A144" s="108">
        <v>95979.0</v>
      </c>
      <c r="B144" s="108" t="s">
        <v>104</v>
      </c>
      <c r="C144" s="108">
        <v>16.0</v>
      </c>
      <c r="D144" s="108">
        <f t="shared" si="1"/>
        <v>3</v>
      </c>
      <c r="E144" s="108" t="str">
        <f t="shared" si="2"/>
        <v/>
      </c>
      <c r="G144" s="108"/>
      <c r="H144" s="108"/>
      <c r="I144" s="108"/>
    </row>
    <row r="145" ht="15.75" customHeight="1">
      <c r="A145" s="108">
        <v>94525.0</v>
      </c>
      <c r="B145" s="108" t="s">
        <v>105</v>
      </c>
      <c r="C145" s="108">
        <v>3.0</v>
      </c>
      <c r="D145" s="108">
        <f t="shared" si="1"/>
        <v>4</v>
      </c>
      <c r="E145" s="108" t="str">
        <f t="shared" si="2"/>
        <v/>
      </c>
      <c r="G145" s="108"/>
      <c r="H145" s="108"/>
      <c r="I145" s="108"/>
    </row>
    <row r="146" ht="15.75" customHeight="1">
      <c r="A146" s="108">
        <v>94530.0</v>
      </c>
      <c r="B146" s="108" t="s">
        <v>105</v>
      </c>
      <c r="C146" s="108">
        <v>3.0</v>
      </c>
      <c r="D146" s="108">
        <f t="shared" si="1"/>
        <v>4</v>
      </c>
      <c r="E146" s="108" t="str">
        <f t="shared" si="2"/>
        <v/>
      </c>
      <c r="G146" s="108"/>
      <c r="H146" s="108"/>
      <c r="I146" s="108"/>
    </row>
    <row r="147" ht="15.75" customHeight="1">
      <c r="A147" s="108">
        <v>94547.0</v>
      </c>
      <c r="B147" s="108" t="s">
        <v>105</v>
      </c>
      <c r="C147" s="108">
        <v>3.0</v>
      </c>
      <c r="D147" s="108">
        <f t="shared" si="1"/>
        <v>4</v>
      </c>
      <c r="E147" s="108" t="str">
        <f t="shared" si="2"/>
        <v/>
      </c>
      <c r="G147" s="108"/>
      <c r="H147" s="108"/>
      <c r="I147" s="108"/>
    </row>
    <row r="148" ht="15.75" customHeight="1">
      <c r="A148" s="108">
        <v>94553.0</v>
      </c>
      <c r="B148" s="108" t="s">
        <v>105</v>
      </c>
      <c r="C148" s="108">
        <v>3.0</v>
      </c>
      <c r="D148" s="108">
        <f t="shared" si="1"/>
        <v>4</v>
      </c>
      <c r="E148" s="108" t="str">
        <f t="shared" si="2"/>
        <v/>
      </c>
      <c r="G148" s="108"/>
      <c r="H148" s="108"/>
      <c r="I148" s="108"/>
    </row>
    <row r="149" ht="15.75" customHeight="1">
      <c r="A149" s="108">
        <v>94556.0</v>
      </c>
      <c r="B149" s="108" t="s">
        <v>105</v>
      </c>
      <c r="C149" s="108">
        <v>3.0</v>
      </c>
      <c r="D149" s="108">
        <f t="shared" si="1"/>
        <v>4</v>
      </c>
      <c r="E149" s="108" t="str">
        <f t="shared" si="2"/>
        <v/>
      </c>
      <c r="G149" s="108"/>
      <c r="H149" s="108"/>
      <c r="I149" s="108"/>
    </row>
    <row r="150" ht="15.75" customHeight="1">
      <c r="A150" s="108">
        <v>94563.0</v>
      </c>
      <c r="B150" s="108" t="s">
        <v>105</v>
      </c>
      <c r="C150" s="108">
        <v>3.0</v>
      </c>
      <c r="D150" s="108">
        <f t="shared" si="1"/>
        <v>4</v>
      </c>
      <c r="E150" s="108" t="str">
        <f t="shared" si="2"/>
        <v/>
      </c>
      <c r="G150" s="108"/>
      <c r="H150" s="108"/>
      <c r="I150" s="108"/>
    </row>
    <row r="151" ht="15.75" customHeight="1">
      <c r="A151" s="108">
        <v>94564.0</v>
      </c>
      <c r="B151" s="108" t="s">
        <v>105</v>
      </c>
      <c r="C151" s="108">
        <v>3.0</v>
      </c>
      <c r="D151" s="108">
        <f t="shared" si="1"/>
        <v>4</v>
      </c>
      <c r="E151" s="108" t="str">
        <f t="shared" si="2"/>
        <v/>
      </c>
      <c r="G151" s="108"/>
      <c r="H151" s="108"/>
      <c r="I151" s="108"/>
    </row>
    <row r="152" ht="15.75" customHeight="1">
      <c r="A152" s="108">
        <v>94572.0</v>
      </c>
      <c r="B152" s="108" t="s">
        <v>105</v>
      </c>
      <c r="C152" s="108">
        <v>3.0</v>
      </c>
      <c r="D152" s="108">
        <f t="shared" si="1"/>
        <v>4</v>
      </c>
      <c r="E152" s="108" t="str">
        <f t="shared" si="2"/>
        <v/>
      </c>
      <c r="G152" s="108"/>
      <c r="H152" s="108"/>
      <c r="I152" s="108"/>
    </row>
    <row r="153" ht="15.75" customHeight="1">
      <c r="A153" s="108">
        <v>94583.0</v>
      </c>
      <c r="B153" s="108" t="s">
        <v>105</v>
      </c>
      <c r="C153" s="108">
        <v>3.0</v>
      </c>
      <c r="D153" s="108">
        <f t="shared" si="1"/>
        <v>4</v>
      </c>
      <c r="E153" s="108" t="str">
        <f t="shared" si="2"/>
        <v/>
      </c>
      <c r="G153" s="108"/>
      <c r="H153" s="108"/>
      <c r="I153" s="108"/>
    </row>
    <row r="154" ht="15.75" customHeight="1">
      <c r="A154" s="108">
        <v>94611.0</v>
      </c>
      <c r="B154" s="108" t="s">
        <v>105</v>
      </c>
      <c r="C154" s="108">
        <v>3.0</v>
      </c>
      <c r="D154" s="108">
        <f t="shared" si="1"/>
        <v>4</v>
      </c>
      <c r="E154" s="108" t="str">
        <f t="shared" si="2"/>
        <v/>
      </c>
      <c r="G154" s="108"/>
      <c r="H154" s="108"/>
      <c r="I154" s="108"/>
    </row>
    <row r="155" ht="15.75" customHeight="1">
      <c r="A155" s="108">
        <v>94707.0</v>
      </c>
      <c r="B155" s="108" t="s">
        <v>105</v>
      </c>
      <c r="C155" s="108">
        <v>3.0</v>
      </c>
      <c r="D155" s="108">
        <f t="shared" si="1"/>
        <v>4</v>
      </c>
      <c r="E155" s="108" t="str">
        <f t="shared" si="2"/>
        <v/>
      </c>
      <c r="G155" s="108"/>
      <c r="H155" s="108"/>
      <c r="I155" s="108"/>
    </row>
    <row r="156" ht="15.75" customHeight="1">
      <c r="A156" s="108">
        <v>94708.0</v>
      </c>
      <c r="B156" s="108" t="s">
        <v>105</v>
      </c>
      <c r="C156" s="108">
        <v>3.0</v>
      </c>
      <c r="D156" s="108">
        <f t="shared" si="1"/>
        <v>4</v>
      </c>
      <c r="E156" s="108" t="str">
        <f t="shared" si="2"/>
        <v/>
      </c>
      <c r="G156" s="108"/>
      <c r="H156" s="108"/>
      <c r="I156" s="108"/>
    </row>
    <row r="157" ht="15.75" customHeight="1">
      <c r="A157" s="108">
        <v>94801.0</v>
      </c>
      <c r="B157" s="108" t="s">
        <v>105</v>
      </c>
      <c r="C157" s="108">
        <v>3.0</v>
      </c>
      <c r="D157" s="108">
        <f t="shared" si="1"/>
        <v>4</v>
      </c>
      <c r="E157" s="108" t="str">
        <f t="shared" si="2"/>
        <v/>
      </c>
      <c r="G157" s="108"/>
      <c r="H157" s="108"/>
      <c r="I157" s="108"/>
    </row>
    <row r="158" ht="15.75" customHeight="1">
      <c r="A158" s="108">
        <v>94803.0</v>
      </c>
      <c r="B158" s="108" t="s">
        <v>105</v>
      </c>
      <c r="C158" s="108">
        <v>3.0</v>
      </c>
      <c r="D158" s="108">
        <f t="shared" si="1"/>
        <v>4</v>
      </c>
      <c r="E158" s="108" t="str">
        <f t="shared" si="2"/>
        <v/>
      </c>
      <c r="G158" s="108"/>
      <c r="H158" s="108"/>
      <c r="I158" s="108"/>
    </row>
    <row r="159" ht="15.75" customHeight="1">
      <c r="A159" s="108">
        <v>94804.0</v>
      </c>
      <c r="B159" s="108" t="s">
        <v>105</v>
      </c>
      <c r="C159" s="108">
        <v>3.0</v>
      </c>
      <c r="D159" s="108">
        <f t="shared" si="1"/>
        <v>4</v>
      </c>
      <c r="E159" s="108" t="str">
        <f t="shared" si="2"/>
        <v/>
      </c>
      <c r="G159" s="108"/>
      <c r="H159" s="108"/>
      <c r="I159" s="108"/>
    </row>
    <row r="160" ht="15.75" customHeight="1">
      <c r="A160" s="108">
        <v>94805.0</v>
      </c>
      <c r="B160" s="108" t="s">
        <v>105</v>
      </c>
      <c r="C160" s="108">
        <v>3.0</v>
      </c>
      <c r="D160" s="108">
        <f t="shared" si="1"/>
        <v>4</v>
      </c>
      <c r="E160" s="108" t="str">
        <f t="shared" si="2"/>
        <v/>
      </c>
      <c r="G160" s="108"/>
      <c r="H160" s="108"/>
      <c r="I160" s="108"/>
    </row>
    <row r="161" ht="15.75" customHeight="1">
      <c r="A161" s="108">
        <v>94806.0</v>
      </c>
      <c r="B161" s="108" t="s">
        <v>105</v>
      </c>
      <c r="C161" s="108">
        <v>3.0</v>
      </c>
      <c r="D161" s="108">
        <f t="shared" si="1"/>
        <v>4</v>
      </c>
      <c r="E161" s="108" t="str">
        <f t="shared" si="2"/>
        <v/>
      </c>
      <c r="G161" s="108"/>
      <c r="H161" s="108"/>
      <c r="I161" s="108"/>
    </row>
    <row r="162" ht="15.75" customHeight="1">
      <c r="A162" s="108">
        <v>94505.0</v>
      </c>
      <c r="B162" s="108" t="s">
        <v>105</v>
      </c>
      <c r="C162" s="108">
        <v>12.0</v>
      </c>
      <c r="D162" s="108">
        <f t="shared" si="1"/>
        <v>4</v>
      </c>
      <c r="E162" s="108" t="str">
        <f t="shared" si="2"/>
        <v/>
      </c>
      <c r="G162" s="108"/>
      <c r="H162" s="108"/>
      <c r="I162" s="108"/>
    </row>
    <row r="163" ht="15.75" customHeight="1">
      <c r="A163" s="108">
        <v>94506.0</v>
      </c>
      <c r="B163" s="108" t="s">
        <v>105</v>
      </c>
      <c r="C163" s="108">
        <v>12.0</v>
      </c>
      <c r="D163" s="108">
        <f t="shared" si="1"/>
        <v>4</v>
      </c>
      <c r="E163" s="108" t="str">
        <f t="shared" si="2"/>
        <v/>
      </c>
      <c r="G163" s="108"/>
      <c r="H163" s="108"/>
      <c r="I163" s="108"/>
    </row>
    <row r="164" ht="15.75" customHeight="1">
      <c r="A164" s="108">
        <v>94507.0</v>
      </c>
      <c r="B164" s="108" t="s">
        <v>105</v>
      </c>
      <c r="C164" s="108">
        <v>12.0</v>
      </c>
      <c r="D164" s="108">
        <f t="shared" si="1"/>
        <v>4</v>
      </c>
      <c r="E164" s="108" t="str">
        <f t="shared" si="2"/>
        <v/>
      </c>
      <c r="G164" s="108"/>
      <c r="H164" s="108"/>
      <c r="I164" s="108"/>
    </row>
    <row r="165" ht="15.75" customHeight="1">
      <c r="A165" s="108">
        <v>94509.0</v>
      </c>
      <c r="B165" s="108" t="s">
        <v>105</v>
      </c>
      <c r="C165" s="108">
        <v>12.0</v>
      </c>
      <c r="D165" s="108">
        <f t="shared" si="1"/>
        <v>4</v>
      </c>
      <c r="E165" s="108" t="str">
        <f t="shared" si="2"/>
        <v/>
      </c>
      <c r="G165" s="108"/>
      <c r="H165" s="108"/>
      <c r="I165" s="108"/>
    </row>
    <row r="166" ht="15.75" customHeight="1">
      <c r="A166" s="108">
        <v>94513.0</v>
      </c>
      <c r="B166" s="108" t="s">
        <v>105</v>
      </c>
      <c r="C166" s="108">
        <v>12.0</v>
      </c>
      <c r="D166" s="108">
        <f t="shared" si="1"/>
        <v>4</v>
      </c>
      <c r="E166" s="108" t="str">
        <f t="shared" si="2"/>
        <v/>
      </c>
      <c r="G166" s="108"/>
      <c r="H166" s="108"/>
      <c r="I166" s="108"/>
    </row>
    <row r="167" ht="15.75" customHeight="1">
      <c r="A167" s="108">
        <v>94514.0</v>
      </c>
      <c r="B167" s="108" t="s">
        <v>105</v>
      </c>
      <c r="C167" s="108">
        <v>12.0</v>
      </c>
      <c r="D167" s="108">
        <f t="shared" si="1"/>
        <v>4</v>
      </c>
      <c r="E167" s="108" t="str">
        <f t="shared" si="2"/>
        <v/>
      </c>
      <c r="G167" s="108"/>
      <c r="H167" s="108"/>
      <c r="I167" s="108"/>
    </row>
    <row r="168" ht="15.75" customHeight="1">
      <c r="A168" s="108">
        <v>94517.0</v>
      </c>
      <c r="B168" s="108" t="s">
        <v>105</v>
      </c>
      <c r="C168" s="108">
        <v>12.0</v>
      </c>
      <c r="D168" s="108">
        <f t="shared" si="1"/>
        <v>4</v>
      </c>
      <c r="E168" s="108" t="str">
        <f t="shared" si="2"/>
        <v/>
      </c>
      <c r="G168" s="108"/>
      <c r="H168" s="108"/>
      <c r="I168" s="108"/>
    </row>
    <row r="169" ht="15.75" customHeight="1">
      <c r="A169" s="108">
        <v>94518.0</v>
      </c>
      <c r="B169" s="108" t="s">
        <v>105</v>
      </c>
      <c r="C169" s="108">
        <v>12.0</v>
      </c>
      <c r="D169" s="108">
        <f t="shared" si="1"/>
        <v>4</v>
      </c>
      <c r="E169" s="108" t="str">
        <f t="shared" si="2"/>
        <v/>
      </c>
      <c r="G169" s="108"/>
      <c r="H169" s="108"/>
      <c r="I169" s="108"/>
    </row>
    <row r="170" ht="15.75" customHeight="1">
      <c r="A170" s="108">
        <v>94519.0</v>
      </c>
      <c r="B170" s="108" t="s">
        <v>105</v>
      </c>
      <c r="C170" s="108">
        <v>12.0</v>
      </c>
      <c r="D170" s="108">
        <f t="shared" si="1"/>
        <v>4</v>
      </c>
      <c r="E170" s="108" t="str">
        <f t="shared" si="2"/>
        <v/>
      </c>
      <c r="G170" s="108"/>
      <c r="H170" s="108"/>
      <c r="I170" s="108"/>
    </row>
    <row r="171" ht="15.75" customHeight="1">
      <c r="A171" s="108">
        <v>94520.0</v>
      </c>
      <c r="B171" s="108" t="s">
        <v>105</v>
      </c>
      <c r="C171" s="108">
        <v>12.0</v>
      </c>
      <c r="D171" s="108">
        <f t="shared" si="1"/>
        <v>4</v>
      </c>
      <c r="E171" s="108" t="str">
        <f t="shared" si="2"/>
        <v/>
      </c>
      <c r="G171" s="108"/>
      <c r="H171" s="108"/>
      <c r="I171" s="108"/>
    </row>
    <row r="172" ht="15.75" customHeight="1">
      <c r="A172" s="108">
        <v>94521.0</v>
      </c>
      <c r="B172" s="108" t="s">
        <v>105</v>
      </c>
      <c r="C172" s="108">
        <v>12.0</v>
      </c>
      <c r="D172" s="108">
        <f t="shared" si="1"/>
        <v>4</v>
      </c>
      <c r="E172" s="108" t="str">
        <f t="shared" si="2"/>
        <v/>
      </c>
      <c r="G172" s="108"/>
      <c r="H172" s="108"/>
      <c r="I172" s="108"/>
    </row>
    <row r="173" ht="15.75" customHeight="1">
      <c r="A173" s="108">
        <v>94523.0</v>
      </c>
      <c r="B173" s="108" t="s">
        <v>105</v>
      </c>
      <c r="C173" s="108">
        <v>12.0</v>
      </c>
      <c r="D173" s="108">
        <f t="shared" si="1"/>
        <v>4</v>
      </c>
      <c r="E173" s="108" t="str">
        <f t="shared" si="2"/>
        <v/>
      </c>
      <c r="G173" s="108"/>
      <c r="H173" s="108"/>
      <c r="I173" s="108"/>
    </row>
    <row r="174" ht="15.75" customHeight="1">
      <c r="A174" s="108">
        <v>94525.0</v>
      </c>
      <c r="B174" s="108" t="s">
        <v>105</v>
      </c>
      <c r="C174" s="108">
        <v>12.0</v>
      </c>
      <c r="D174" s="108">
        <f t="shared" si="1"/>
        <v>4</v>
      </c>
      <c r="E174" s="108" t="str">
        <f t="shared" si="2"/>
        <v/>
      </c>
      <c r="G174" s="108"/>
      <c r="H174" s="108"/>
      <c r="I174" s="108"/>
    </row>
    <row r="175" ht="15.75" customHeight="1">
      <c r="A175" s="108">
        <v>94526.0</v>
      </c>
      <c r="B175" s="108" t="s">
        <v>105</v>
      </c>
      <c r="C175" s="108">
        <v>12.0</v>
      </c>
      <c r="D175" s="108">
        <f t="shared" si="1"/>
        <v>4</v>
      </c>
      <c r="E175" s="108" t="str">
        <f t="shared" si="2"/>
        <v/>
      </c>
      <c r="G175" s="108"/>
      <c r="H175" s="108"/>
      <c r="I175" s="108"/>
    </row>
    <row r="176" ht="15.75" customHeight="1">
      <c r="A176" s="108">
        <v>94528.0</v>
      </c>
      <c r="B176" s="108" t="s">
        <v>105</v>
      </c>
      <c r="C176" s="108">
        <v>12.0</v>
      </c>
      <c r="D176" s="108">
        <f t="shared" si="1"/>
        <v>4</v>
      </c>
      <c r="E176" s="108" t="str">
        <f t="shared" si="2"/>
        <v/>
      </c>
      <c r="G176" s="108"/>
      <c r="H176" s="108"/>
      <c r="I176" s="108"/>
    </row>
    <row r="177" ht="15.75" customHeight="1">
      <c r="A177" s="108">
        <v>94530.0</v>
      </c>
      <c r="B177" s="108" t="s">
        <v>105</v>
      </c>
      <c r="C177" s="108">
        <v>12.0</v>
      </c>
      <c r="D177" s="108">
        <f t="shared" si="1"/>
        <v>4</v>
      </c>
      <c r="E177" s="108" t="str">
        <f t="shared" si="2"/>
        <v/>
      </c>
      <c r="G177" s="108"/>
      <c r="H177" s="108"/>
      <c r="I177" s="108"/>
    </row>
    <row r="178" ht="15.75" customHeight="1">
      <c r="A178" s="108">
        <v>94531.0</v>
      </c>
      <c r="B178" s="108" t="s">
        <v>105</v>
      </c>
      <c r="C178" s="108">
        <v>12.0</v>
      </c>
      <c r="D178" s="108">
        <f t="shared" si="1"/>
        <v>4</v>
      </c>
      <c r="E178" s="108" t="str">
        <f t="shared" si="2"/>
        <v/>
      </c>
      <c r="G178" s="108"/>
      <c r="H178" s="108"/>
      <c r="I178" s="108"/>
    </row>
    <row r="179" ht="15.75" customHeight="1">
      <c r="A179" s="108">
        <v>94547.0</v>
      </c>
      <c r="B179" s="108" t="s">
        <v>105</v>
      </c>
      <c r="C179" s="108">
        <v>12.0</v>
      </c>
      <c r="D179" s="108">
        <f t="shared" si="1"/>
        <v>4</v>
      </c>
      <c r="E179" s="108" t="str">
        <f t="shared" si="2"/>
        <v/>
      </c>
      <c r="G179" s="108"/>
      <c r="H179" s="108"/>
      <c r="I179" s="108"/>
    </row>
    <row r="180" ht="15.75" customHeight="1">
      <c r="A180" s="108">
        <v>94548.0</v>
      </c>
      <c r="B180" s="108" t="s">
        <v>105</v>
      </c>
      <c r="C180" s="108">
        <v>12.0</v>
      </c>
      <c r="D180" s="108">
        <f t="shared" si="1"/>
        <v>4</v>
      </c>
      <c r="E180" s="108" t="str">
        <f t="shared" si="2"/>
        <v/>
      </c>
      <c r="G180" s="108"/>
      <c r="H180" s="108"/>
      <c r="I180" s="108"/>
    </row>
    <row r="181" ht="15.75" customHeight="1">
      <c r="A181" s="108">
        <v>94549.0</v>
      </c>
      <c r="B181" s="108" t="s">
        <v>105</v>
      </c>
      <c r="C181" s="108">
        <v>12.0</v>
      </c>
      <c r="D181" s="108">
        <f t="shared" si="1"/>
        <v>4</v>
      </c>
      <c r="E181" s="108" t="str">
        <f t="shared" si="2"/>
        <v/>
      </c>
      <c r="G181" s="108"/>
      <c r="H181" s="108"/>
      <c r="I181" s="108"/>
    </row>
    <row r="182" ht="15.75" customHeight="1">
      <c r="A182" s="108">
        <v>94551.0</v>
      </c>
      <c r="B182" s="108" t="s">
        <v>105</v>
      </c>
      <c r="C182" s="108">
        <v>12.0</v>
      </c>
      <c r="D182" s="108">
        <f t="shared" si="1"/>
        <v>4</v>
      </c>
      <c r="E182" s="108" t="str">
        <f t="shared" si="2"/>
        <v/>
      </c>
      <c r="G182" s="108"/>
      <c r="H182" s="108"/>
      <c r="I182" s="108"/>
    </row>
    <row r="183" ht="15.75" customHeight="1">
      <c r="A183" s="108">
        <v>94553.0</v>
      </c>
      <c r="B183" s="108" t="s">
        <v>105</v>
      </c>
      <c r="C183" s="108">
        <v>12.0</v>
      </c>
      <c r="D183" s="108">
        <f t="shared" si="1"/>
        <v>4</v>
      </c>
      <c r="E183" s="108" t="str">
        <f t="shared" si="2"/>
        <v/>
      </c>
      <c r="G183" s="108"/>
      <c r="H183" s="108"/>
      <c r="I183" s="108"/>
    </row>
    <row r="184" ht="15.75" customHeight="1">
      <c r="A184" s="108">
        <v>94556.0</v>
      </c>
      <c r="B184" s="108" t="s">
        <v>105</v>
      </c>
      <c r="C184" s="108">
        <v>12.0</v>
      </c>
      <c r="D184" s="108">
        <f t="shared" si="1"/>
        <v>4</v>
      </c>
      <c r="E184" s="108" t="str">
        <f t="shared" si="2"/>
        <v/>
      </c>
      <c r="G184" s="108"/>
      <c r="H184" s="108"/>
      <c r="I184" s="108"/>
    </row>
    <row r="185" ht="15.75" customHeight="1">
      <c r="A185" s="108">
        <v>94561.0</v>
      </c>
      <c r="B185" s="108" t="s">
        <v>105</v>
      </c>
      <c r="C185" s="108">
        <v>12.0</v>
      </c>
      <c r="D185" s="108">
        <f t="shared" si="1"/>
        <v>4</v>
      </c>
      <c r="E185" s="108" t="str">
        <f t="shared" si="2"/>
        <v/>
      </c>
      <c r="G185" s="108"/>
      <c r="H185" s="108"/>
      <c r="I185" s="108"/>
    </row>
    <row r="186" ht="15.75" customHeight="1">
      <c r="A186" s="108">
        <v>94563.0</v>
      </c>
      <c r="B186" s="108" t="s">
        <v>105</v>
      </c>
      <c r="C186" s="108">
        <v>12.0</v>
      </c>
      <c r="D186" s="108">
        <f t="shared" si="1"/>
        <v>4</v>
      </c>
      <c r="E186" s="108" t="str">
        <f t="shared" si="2"/>
        <v/>
      </c>
      <c r="G186" s="108"/>
      <c r="H186" s="108"/>
      <c r="I186" s="108"/>
    </row>
    <row r="187" ht="15.75" customHeight="1">
      <c r="A187" s="108">
        <v>94564.0</v>
      </c>
      <c r="B187" s="108" t="s">
        <v>105</v>
      </c>
      <c r="C187" s="108">
        <v>12.0</v>
      </c>
      <c r="D187" s="108">
        <f t="shared" si="1"/>
        <v>4</v>
      </c>
      <c r="E187" s="108" t="str">
        <f t="shared" si="2"/>
        <v/>
      </c>
      <c r="G187" s="108"/>
      <c r="H187" s="108"/>
      <c r="I187" s="108"/>
    </row>
    <row r="188" ht="15.75" customHeight="1">
      <c r="A188" s="108">
        <v>94565.0</v>
      </c>
      <c r="B188" s="108" t="s">
        <v>105</v>
      </c>
      <c r="C188" s="108">
        <v>12.0</v>
      </c>
      <c r="D188" s="108">
        <f t="shared" si="1"/>
        <v>4</v>
      </c>
      <c r="E188" s="108" t="str">
        <f t="shared" si="2"/>
        <v/>
      </c>
      <c r="G188" s="108"/>
      <c r="H188" s="108"/>
      <c r="I188" s="108"/>
    </row>
    <row r="189" ht="15.75" customHeight="1">
      <c r="A189" s="108">
        <v>94568.0</v>
      </c>
      <c r="B189" s="108" t="s">
        <v>105</v>
      </c>
      <c r="C189" s="108">
        <v>12.0</v>
      </c>
      <c r="D189" s="108">
        <f t="shared" si="1"/>
        <v>4</v>
      </c>
      <c r="E189" s="108" t="str">
        <f t="shared" si="2"/>
        <v/>
      </c>
      <c r="G189" s="108"/>
      <c r="H189" s="108"/>
      <c r="I189" s="108"/>
    </row>
    <row r="190" ht="15.75" customHeight="1">
      <c r="A190" s="108">
        <v>94569.0</v>
      </c>
      <c r="B190" s="108" t="s">
        <v>105</v>
      </c>
      <c r="C190" s="108">
        <v>12.0</v>
      </c>
      <c r="D190" s="108">
        <f t="shared" si="1"/>
        <v>4</v>
      </c>
      <c r="E190" s="108" t="str">
        <f t="shared" si="2"/>
        <v/>
      </c>
      <c r="G190" s="108"/>
      <c r="H190" s="108"/>
      <c r="I190" s="108"/>
    </row>
    <row r="191" ht="15.75" customHeight="1">
      <c r="A191" s="108">
        <v>94572.0</v>
      </c>
      <c r="B191" s="108" t="s">
        <v>105</v>
      </c>
      <c r="C191" s="108">
        <v>12.0</v>
      </c>
      <c r="D191" s="108">
        <f t="shared" si="1"/>
        <v>4</v>
      </c>
      <c r="E191" s="108" t="str">
        <f t="shared" si="2"/>
        <v/>
      </c>
      <c r="G191" s="108"/>
      <c r="H191" s="108"/>
      <c r="I191" s="108"/>
    </row>
    <row r="192" ht="15.75" customHeight="1">
      <c r="A192" s="108">
        <v>94582.0</v>
      </c>
      <c r="B192" s="108" t="s">
        <v>105</v>
      </c>
      <c r="C192" s="108">
        <v>12.0</v>
      </c>
      <c r="D192" s="108">
        <f t="shared" si="1"/>
        <v>4</v>
      </c>
      <c r="E192" s="108" t="str">
        <f t="shared" si="2"/>
        <v/>
      </c>
      <c r="G192" s="108"/>
      <c r="H192" s="108"/>
      <c r="I192" s="108"/>
    </row>
    <row r="193" ht="15.75" customHeight="1">
      <c r="A193" s="108">
        <v>94583.0</v>
      </c>
      <c r="B193" s="108" t="s">
        <v>105</v>
      </c>
      <c r="C193" s="108">
        <v>12.0</v>
      </c>
      <c r="D193" s="108">
        <f t="shared" si="1"/>
        <v>4</v>
      </c>
      <c r="E193" s="108" t="str">
        <f t="shared" si="2"/>
        <v/>
      </c>
      <c r="G193" s="108"/>
      <c r="H193" s="108"/>
      <c r="I193" s="108"/>
    </row>
    <row r="194" ht="15.75" customHeight="1">
      <c r="A194" s="108">
        <v>94585.0</v>
      </c>
      <c r="B194" s="108" t="s">
        <v>105</v>
      </c>
      <c r="C194" s="108">
        <v>12.0</v>
      </c>
      <c r="D194" s="108">
        <f t="shared" si="1"/>
        <v>4</v>
      </c>
      <c r="E194" s="108" t="str">
        <f t="shared" si="2"/>
        <v/>
      </c>
      <c r="G194" s="108"/>
      <c r="H194" s="108"/>
      <c r="I194" s="108"/>
    </row>
    <row r="195" ht="15.75" customHeight="1">
      <c r="A195" s="108">
        <v>94595.0</v>
      </c>
      <c r="B195" s="108" t="s">
        <v>105</v>
      </c>
      <c r="C195" s="108">
        <v>12.0</v>
      </c>
      <c r="D195" s="108">
        <f t="shared" si="1"/>
        <v>4</v>
      </c>
      <c r="E195" s="108" t="str">
        <f t="shared" si="2"/>
        <v/>
      </c>
      <c r="G195" s="108"/>
      <c r="H195" s="108"/>
      <c r="I195" s="108"/>
    </row>
    <row r="196" ht="15.75" customHeight="1">
      <c r="A196" s="108">
        <v>94596.0</v>
      </c>
      <c r="B196" s="108" t="s">
        <v>105</v>
      </c>
      <c r="C196" s="108">
        <v>12.0</v>
      </c>
      <c r="D196" s="108">
        <f t="shared" si="1"/>
        <v>4</v>
      </c>
      <c r="E196" s="108" t="str">
        <f t="shared" si="2"/>
        <v/>
      </c>
      <c r="G196" s="108"/>
      <c r="H196" s="108"/>
      <c r="I196" s="108"/>
    </row>
    <row r="197" ht="15.75" customHeight="1">
      <c r="A197" s="108">
        <v>94597.0</v>
      </c>
      <c r="B197" s="108" t="s">
        <v>105</v>
      </c>
      <c r="C197" s="108">
        <v>12.0</v>
      </c>
      <c r="D197" s="108">
        <f t="shared" si="1"/>
        <v>4</v>
      </c>
      <c r="E197" s="108" t="str">
        <f t="shared" si="2"/>
        <v/>
      </c>
      <c r="G197" s="108"/>
      <c r="H197" s="108"/>
      <c r="I197" s="108"/>
    </row>
    <row r="198" ht="15.75" customHeight="1">
      <c r="A198" s="108">
        <v>94598.0</v>
      </c>
      <c r="B198" s="108" t="s">
        <v>105</v>
      </c>
      <c r="C198" s="108">
        <v>12.0</v>
      </c>
      <c r="D198" s="108">
        <f t="shared" si="1"/>
        <v>4</v>
      </c>
      <c r="E198" s="108" t="str">
        <f t="shared" si="2"/>
        <v/>
      </c>
      <c r="G198" s="108"/>
      <c r="H198" s="108"/>
      <c r="I198" s="108"/>
    </row>
    <row r="199" ht="15.75" customHeight="1">
      <c r="A199" s="108">
        <v>94611.0</v>
      </c>
      <c r="B199" s="108" t="s">
        <v>105</v>
      </c>
      <c r="C199" s="108">
        <v>12.0</v>
      </c>
      <c r="D199" s="108">
        <f t="shared" si="1"/>
        <v>4</v>
      </c>
      <c r="E199" s="108" t="str">
        <f t="shared" si="2"/>
        <v/>
      </c>
      <c r="G199" s="108"/>
      <c r="H199" s="108"/>
      <c r="I199" s="108"/>
    </row>
    <row r="200" ht="15.75" customHeight="1">
      <c r="A200" s="108">
        <v>94708.0</v>
      </c>
      <c r="B200" s="108" t="s">
        <v>105</v>
      </c>
      <c r="C200" s="108">
        <v>12.0</v>
      </c>
      <c r="D200" s="108">
        <f t="shared" si="1"/>
        <v>4</v>
      </c>
      <c r="E200" s="108" t="str">
        <f t="shared" si="2"/>
        <v/>
      </c>
      <c r="G200" s="108"/>
      <c r="H200" s="108"/>
      <c r="I200" s="108"/>
    </row>
    <row r="201" ht="15.75" customHeight="1">
      <c r="A201" s="108">
        <v>94803.0</v>
      </c>
      <c r="B201" s="108" t="s">
        <v>105</v>
      </c>
      <c r="C201" s="108">
        <v>12.0</v>
      </c>
      <c r="D201" s="108">
        <f t="shared" si="1"/>
        <v>4</v>
      </c>
      <c r="E201" s="108" t="str">
        <f t="shared" si="2"/>
        <v/>
      </c>
      <c r="G201" s="108"/>
      <c r="H201" s="108"/>
      <c r="I201" s="108"/>
    </row>
    <row r="202" ht="15.75" customHeight="1">
      <c r="A202" s="108">
        <v>49.0</v>
      </c>
      <c r="B202" s="108" t="s">
        <v>106</v>
      </c>
      <c r="C202" s="108">
        <v>16.0</v>
      </c>
      <c r="D202" s="108">
        <f t="shared" si="1"/>
        <v>14</v>
      </c>
      <c r="E202" s="108" t="str">
        <f t="shared" si="2"/>
        <v/>
      </c>
      <c r="G202" s="108"/>
      <c r="H202" s="108"/>
      <c r="I202" s="108"/>
    </row>
    <row r="203" ht="15.75" customHeight="1">
      <c r="A203" s="108">
        <v>95531.0</v>
      </c>
      <c r="B203" s="108" t="s">
        <v>106</v>
      </c>
      <c r="C203" s="108">
        <v>16.0</v>
      </c>
      <c r="D203" s="108">
        <f t="shared" si="1"/>
        <v>14</v>
      </c>
      <c r="E203" s="108" t="str">
        <f t="shared" si="2"/>
        <v/>
      </c>
      <c r="G203" s="108"/>
      <c r="H203" s="108"/>
      <c r="I203" s="108"/>
    </row>
    <row r="204" ht="15.75" customHeight="1">
      <c r="A204" s="108">
        <v>95543.0</v>
      </c>
      <c r="B204" s="108" t="s">
        <v>106</v>
      </c>
      <c r="C204" s="108">
        <v>16.0</v>
      </c>
      <c r="D204" s="108">
        <f t="shared" si="1"/>
        <v>14</v>
      </c>
      <c r="E204" s="108" t="str">
        <f t="shared" si="2"/>
        <v/>
      </c>
      <c r="G204" s="108"/>
      <c r="H204" s="108"/>
      <c r="I204" s="108"/>
    </row>
    <row r="205" ht="15.75" customHeight="1">
      <c r="A205" s="108">
        <v>95548.0</v>
      </c>
      <c r="B205" s="108" t="s">
        <v>106</v>
      </c>
      <c r="C205" s="108">
        <v>16.0</v>
      </c>
      <c r="D205" s="108">
        <f t="shared" si="1"/>
        <v>14</v>
      </c>
      <c r="E205" s="108" t="str">
        <f t="shared" si="2"/>
        <v/>
      </c>
      <c r="G205" s="108"/>
      <c r="H205" s="108"/>
      <c r="I205" s="108"/>
    </row>
    <row r="206" ht="15.75" customHeight="1">
      <c r="A206" s="108">
        <v>95567.0</v>
      </c>
      <c r="B206" s="108" t="s">
        <v>106</v>
      </c>
      <c r="C206" s="108">
        <v>16.0</v>
      </c>
      <c r="D206" s="108">
        <f t="shared" si="1"/>
        <v>14</v>
      </c>
      <c r="E206" s="108" t="str">
        <f t="shared" si="2"/>
        <v/>
      </c>
      <c r="G206" s="108"/>
      <c r="H206" s="108"/>
      <c r="I206" s="108"/>
    </row>
    <row r="207" ht="15.75" customHeight="1">
      <c r="A207" s="108">
        <v>95543.0</v>
      </c>
      <c r="B207" s="108" t="s">
        <v>106</v>
      </c>
      <c r="C207" s="108">
        <v>1.0</v>
      </c>
      <c r="D207" s="108">
        <f t="shared" si="1"/>
        <v>14</v>
      </c>
      <c r="E207" s="108" t="str">
        <f t="shared" si="2"/>
        <v/>
      </c>
      <c r="G207" s="108"/>
      <c r="H207" s="108"/>
      <c r="I207" s="108"/>
    </row>
    <row r="208" ht="15.75" customHeight="1">
      <c r="A208" s="108">
        <v>95567.0</v>
      </c>
      <c r="B208" s="108" t="s">
        <v>106</v>
      </c>
      <c r="C208" s="108">
        <v>1.0</v>
      </c>
      <c r="D208" s="108">
        <f t="shared" si="1"/>
        <v>14</v>
      </c>
      <c r="E208" s="108" t="str">
        <f t="shared" si="2"/>
        <v/>
      </c>
      <c r="G208" s="108"/>
      <c r="H208" s="108"/>
      <c r="I208" s="108"/>
    </row>
    <row r="209" ht="15.75" customHeight="1">
      <c r="A209" s="108">
        <v>95531.0</v>
      </c>
      <c r="B209" s="108" t="s">
        <v>106</v>
      </c>
      <c r="C209" s="108">
        <v>1.0</v>
      </c>
      <c r="D209" s="108">
        <f t="shared" si="1"/>
        <v>14</v>
      </c>
      <c r="E209" s="108" t="str">
        <f t="shared" si="2"/>
        <v/>
      </c>
      <c r="G209" s="108"/>
      <c r="H209" s="108"/>
      <c r="I209" s="108"/>
    </row>
    <row r="210" ht="15.75" customHeight="1">
      <c r="A210" s="108">
        <v>49.0</v>
      </c>
      <c r="B210" s="108" t="s">
        <v>106</v>
      </c>
      <c r="C210" s="108">
        <v>1.0</v>
      </c>
      <c r="D210" s="108">
        <f t="shared" si="1"/>
        <v>14</v>
      </c>
      <c r="E210" s="108" t="str">
        <f t="shared" si="2"/>
        <v/>
      </c>
      <c r="G210" s="108"/>
      <c r="H210" s="108"/>
      <c r="I210" s="108"/>
    </row>
    <row r="211" ht="15.75" customHeight="1">
      <c r="A211" s="108">
        <v>95548.0</v>
      </c>
      <c r="B211" s="108" t="s">
        <v>106</v>
      </c>
      <c r="C211" s="108">
        <v>1.0</v>
      </c>
      <c r="D211" s="108">
        <f t="shared" si="1"/>
        <v>14</v>
      </c>
      <c r="E211" s="108" t="str">
        <f t="shared" si="2"/>
        <v/>
      </c>
      <c r="G211" s="108"/>
      <c r="H211" s="108"/>
      <c r="I211" s="108"/>
    </row>
    <row r="212" ht="15.75" customHeight="1">
      <c r="A212" s="108">
        <v>95614.0</v>
      </c>
      <c r="B212" s="108" t="s">
        <v>107</v>
      </c>
      <c r="C212" s="108">
        <v>11.0</v>
      </c>
      <c r="D212" s="108">
        <f t="shared" si="1"/>
        <v>1</v>
      </c>
      <c r="E212" s="108" t="str">
        <f t="shared" si="2"/>
        <v/>
      </c>
      <c r="G212" s="108"/>
      <c r="H212" s="108"/>
      <c r="I212" s="108"/>
    </row>
    <row r="213" ht="15.75" customHeight="1">
      <c r="A213" s="108">
        <v>95635.0</v>
      </c>
      <c r="B213" s="108" t="s">
        <v>107</v>
      </c>
      <c r="C213" s="108">
        <v>11.0</v>
      </c>
      <c r="D213" s="108">
        <f t="shared" si="1"/>
        <v>1</v>
      </c>
      <c r="E213" s="108" t="str">
        <f t="shared" si="2"/>
        <v/>
      </c>
      <c r="G213" s="108"/>
      <c r="H213" s="108"/>
      <c r="I213" s="108"/>
    </row>
    <row r="214" ht="15.75" customHeight="1">
      <c r="A214" s="108">
        <v>95664.0</v>
      </c>
      <c r="B214" s="108" t="s">
        <v>107</v>
      </c>
      <c r="C214" s="108">
        <v>11.0</v>
      </c>
      <c r="D214" s="108">
        <f t="shared" si="1"/>
        <v>1</v>
      </c>
      <c r="E214" s="108" t="str">
        <f t="shared" si="2"/>
        <v/>
      </c>
      <c r="G214" s="108"/>
      <c r="H214" s="108"/>
      <c r="I214" s="108"/>
    </row>
    <row r="215" ht="15.75" customHeight="1">
      <c r="A215" s="108">
        <v>95614.0</v>
      </c>
      <c r="B215" s="108" t="s">
        <v>107</v>
      </c>
      <c r="C215" s="108">
        <v>12.0</v>
      </c>
      <c r="D215" s="108">
        <f t="shared" si="1"/>
        <v>1</v>
      </c>
      <c r="E215" s="108" t="str">
        <f t="shared" si="2"/>
        <v/>
      </c>
      <c r="G215" s="108"/>
      <c r="H215" s="108"/>
      <c r="I215" s="108"/>
    </row>
    <row r="216" ht="15.75" customHeight="1">
      <c r="A216" s="108">
        <v>95619.0</v>
      </c>
      <c r="B216" s="108" t="s">
        <v>107</v>
      </c>
      <c r="C216" s="108">
        <v>12.0</v>
      </c>
      <c r="D216" s="108">
        <f t="shared" si="1"/>
        <v>1</v>
      </c>
      <c r="E216" s="108" t="str">
        <f t="shared" si="2"/>
        <v/>
      </c>
      <c r="G216" s="108"/>
      <c r="H216" s="108"/>
      <c r="I216" s="108"/>
    </row>
    <row r="217" ht="15.75" customHeight="1">
      <c r="A217" s="108">
        <v>95623.0</v>
      </c>
      <c r="B217" s="108" t="s">
        <v>107</v>
      </c>
      <c r="C217" s="108">
        <v>12.0</v>
      </c>
      <c r="D217" s="108">
        <f t="shared" si="1"/>
        <v>1</v>
      </c>
      <c r="E217" s="108" t="str">
        <f t="shared" si="2"/>
        <v/>
      </c>
      <c r="G217" s="108"/>
      <c r="H217" s="108"/>
      <c r="I217" s="108"/>
    </row>
    <row r="218" ht="15.75" customHeight="1">
      <c r="A218" s="108">
        <v>95629.0</v>
      </c>
      <c r="B218" s="108" t="s">
        <v>107</v>
      </c>
      <c r="C218" s="108">
        <v>12.0</v>
      </c>
      <c r="D218" s="108">
        <f t="shared" si="1"/>
        <v>1</v>
      </c>
      <c r="E218" s="108" t="str">
        <f t="shared" si="2"/>
        <v/>
      </c>
      <c r="G218" s="108"/>
      <c r="H218" s="108"/>
      <c r="I218" s="108"/>
    </row>
    <row r="219" ht="15.75" customHeight="1">
      <c r="A219" s="108">
        <v>95633.0</v>
      </c>
      <c r="B219" s="108" t="s">
        <v>107</v>
      </c>
      <c r="C219" s="108">
        <v>12.0</v>
      </c>
      <c r="D219" s="108">
        <f t="shared" si="1"/>
        <v>1</v>
      </c>
      <c r="E219" s="108" t="str">
        <f t="shared" si="2"/>
        <v/>
      </c>
      <c r="G219" s="108"/>
      <c r="H219" s="108"/>
      <c r="I219" s="108"/>
    </row>
    <row r="220" ht="15.75" customHeight="1">
      <c r="A220" s="108">
        <v>95634.0</v>
      </c>
      <c r="B220" s="108" t="s">
        <v>107</v>
      </c>
      <c r="C220" s="108">
        <v>12.0</v>
      </c>
      <c r="D220" s="108">
        <f t="shared" si="1"/>
        <v>1</v>
      </c>
      <c r="E220" s="108" t="str">
        <f t="shared" si="2"/>
        <v/>
      </c>
      <c r="G220" s="108"/>
      <c r="H220" s="108"/>
      <c r="I220" s="108"/>
    </row>
    <row r="221" ht="15.75" customHeight="1">
      <c r="A221" s="108">
        <v>95635.0</v>
      </c>
      <c r="B221" s="108" t="s">
        <v>107</v>
      </c>
      <c r="C221" s="108">
        <v>12.0</v>
      </c>
      <c r="D221" s="108">
        <f t="shared" si="1"/>
        <v>1</v>
      </c>
      <c r="E221" s="108" t="str">
        <f t="shared" si="2"/>
        <v/>
      </c>
      <c r="G221" s="108"/>
      <c r="H221" s="108"/>
      <c r="I221" s="108"/>
    </row>
    <row r="222" ht="15.75" customHeight="1">
      <c r="A222" s="108">
        <v>95636.0</v>
      </c>
      <c r="B222" s="108" t="s">
        <v>107</v>
      </c>
      <c r="C222" s="108">
        <v>12.0</v>
      </c>
      <c r="D222" s="108">
        <f t="shared" si="1"/>
        <v>1</v>
      </c>
      <c r="E222" s="108" t="str">
        <f t="shared" si="2"/>
        <v/>
      </c>
      <c r="G222" s="108"/>
      <c r="H222" s="108"/>
      <c r="I222" s="108"/>
    </row>
    <row r="223" ht="15.75" customHeight="1">
      <c r="A223" s="108">
        <v>95651.0</v>
      </c>
      <c r="B223" s="108" t="s">
        <v>107</v>
      </c>
      <c r="C223" s="108">
        <v>12.0</v>
      </c>
      <c r="D223" s="108">
        <f t="shared" si="1"/>
        <v>1</v>
      </c>
      <c r="E223" s="108" t="str">
        <f t="shared" si="2"/>
        <v/>
      </c>
      <c r="G223" s="108"/>
      <c r="H223" s="108"/>
      <c r="I223" s="108"/>
    </row>
    <row r="224" ht="15.75" customHeight="1">
      <c r="A224" s="108">
        <v>95664.0</v>
      </c>
      <c r="B224" s="108" t="s">
        <v>107</v>
      </c>
      <c r="C224" s="108">
        <v>12.0</v>
      </c>
      <c r="D224" s="108">
        <f t="shared" si="1"/>
        <v>1</v>
      </c>
      <c r="E224" s="108" t="str">
        <f t="shared" si="2"/>
        <v/>
      </c>
      <c r="G224" s="108"/>
      <c r="H224" s="108"/>
      <c r="I224" s="108"/>
    </row>
    <row r="225" ht="15.75" customHeight="1">
      <c r="A225" s="108">
        <v>95667.0</v>
      </c>
      <c r="B225" s="108" t="s">
        <v>107</v>
      </c>
      <c r="C225" s="108">
        <v>12.0</v>
      </c>
      <c r="D225" s="108">
        <f t="shared" si="1"/>
        <v>1</v>
      </c>
      <c r="E225" s="108" t="str">
        <f t="shared" si="2"/>
        <v/>
      </c>
      <c r="G225" s="108"/>
      <c r="H225" s="108"/>
      <c r="I225" s="108"/>
    </row>
    <row r="226" ht="15.75" customHeight="1">
      <c r="A226" s="108">
        <v>95672.0</v>
      </c>
      <c r="B226" s="108" t="s">
        <v>107</v>
      </c>
      <c r="C226" s="108">
        <v>12.0</v>
      </c>
      <c r="D226" s="108">
        <f t="shared" si="1"/>
        <v>1</v>
      </c>
      <c r="E226" s="108" t="str">
        <f t="shared" si="2"/>
        <v/>
      </c>
      <c r="G226" s="108"/>
      <c r="H226" s="108"/>
      <c r="I226" s="108"/>
    </row>
    <row r="227" ht="15.75" customHeight="1">
      <c r="A227" s="108">
        <v>95682.0</v>
      </c>
      <c r="B227" s="108" t="s">
        <v>107</v>
      </c>
      <c r="C227" s="108">
        <v>12.0</v>
      </c>
      <c r="D227" s="108">
        <f t="shared" si="1"/>
        <v>1</v>
      </c>
      <c r="E227" s="108" t="str">
        <f t="shared" si="2"/>
        <v/>
      </c>
      <c r="G227" s="108"/>
      <c r="H227" s="108"/>
      <c r="I227" s="108"/>
    </row>
    <row r="228" ht="15.75" customHeight="1">
      <c r="A228" s="108">
        <v>95684.0</v>
      </c>
      <c r="B228" s="108" t="s">
        <v>107</v>
      </c>
      <c r="C228" s="108">
        <v>12.0</v>
      </c>
      <c r="D228" s="108">
        <f t="shared" si="1"/>
        <v>1</v>
      </c>
      <c r="E228" s="108" t="str">
        <f t="shared" si="2"/>
        <v/>
      </c>
      <c r="G228" s="108"/>
      <c r="H228" s="108"/>
      <c r="I228" s="108"/>
    </row>
    <row r="229" ht="15.75" customHeight="1">
      <c r="A229" s="108">
        <v>95709.0</v>
      </c>
      <c r="B229" s="108" t="s">
        <v>107</v>
      </c>
      <c r="C229" s="108">
        <v>12.0</v>
      </c>
      <c r="D229" s="108">
        <f t="shared" si="1"/>
        <v>1</v>
      </c>
      <c r="E229" s="108" t="str">
        <f t="shared" si="2"/>
        <v/>
      </c>
      <c r="G229" s="108"/>
      <c r="H229" s="108"/>
      <c r="I229" s="108"/>
    </row>
    <row r="230" ht="15.75" customHeight="1">
      <c r="A230" s="108">
        <v>95726.0</v>
      </c>
      <c r="B230" s="108" t="s">
        <v>107</v>
      </c>
      <c r="C230" s="108">
        <v>12.0</v>
      </c>
      <c r="D230" s="108">
        <f t="shared" si="1"/>
        <v>1</v>
      </c>
      <c r="E230" s="108" t="str">
        <f t="shared" si="2"/>
        <v/>
      </c>
      <c r="G230" s="108"/>
      <c r="H230" s="108"/>
      <c r="I230" s="108"/>
    </row>
    <row r="231" ht="15.75" customHeight="1">
      <c r="A231" s="108">
        <v>95762.0</v>
      </c>
      <c r="B231" s="108" t="s">
        <v>107</v>
      </c>
      <c r="C231" s="108">
        <v>12.0</v>
      </c>
      <c r="D231" s="108">
        <f t="shared" si="1"/>
        <v>1</v>
      </c>
      <c r="E231" s="108" t="str">
        <f t="shared" si="2"/>
        <v/>
      </c>
      <c r="G231" s="108"/>
      <c r="H231" s="108"/>
      <c r="I231" s="108"/>
    </row>
    <row r="232" ht="15.75" customHeight="1">
      <c r="A232" s="108">
        <v>51.0</v>
      </c>
      <c r="B232" s="108" t="s">
        <v>107</v>
      </c>
      <c r="C232" s="108">
        <v>16.0</v>
      </c>
      <c r="D232" s="108">
        <f t="shared" si="1"/>
        <v>1</v>
      </c>
      <c r="E232" s="108" t="str">
        <f t="shared" si="2"/>
        <v/>
      </c>
      <c r="G232" s="108"/>
      <c r="H232" s="108"/>
      <c r="I232" s="108"/>
    </row>
    <row r="233" ht="15.75" customHeight="1">
      <c r="A233" s="108">
        <v>52.0</v>
      </c>
      <c r="B233" s="108" t="s">
        <v>107</v>
      </c>
      <c r="C233" s="108">
        <v>16.0</v>
      </c>
      <c r="D233" s="108">
        <f t="shared" si="1"/>
        <v>1</v>
      </c>
      <c r="E233" s="108" t="str">
        <f t="shared" si="2"/>
        <v/>
      </c>
      <c r="G233" s="108"/>
      <c r="H233" s="108"/>
      <c r="I233" s="108"/>
    </row>
    <row r="234" ht="15.75" customHeight="1">
      <c r="A234" s="108">
        <v>95629.0</v>
      </c>
      <c r="B234" s="108" t="s">
        <v>107</v>
      </c>
      <c r="C234" s="108">
        <v>16.0</v>
      </c>
      <c r="D234" s="108">
        <f t="shared" si="1"/>
        <v>1</v>
      </c>
      <c r="E234" s="108" t="str">
        <f t="shared" si="2"/>
        <v/>
      </c>
      <c r="G234" s="108"/>
      <c r="H234" s="108"/>
      <c r="I234" s="108"/>
    </row>
    <row r="235" ht="15.75" customHeight="1">
      <c r="A235" s="108">
        <v>95633.0</v>
      </c>
      <c r="B235" s="108" t="s">
        <v>107</v>
      </c>
      <c r="C235" s="108">
        <v>16.0</v>
      </c>
      <c r="D235" s="108">
        <f t="shared" si="1"/>
        <v>1</v>
      </c>
      <c r="E235" s="108" t="str">
        <f t="shared" si="2"/>
        <v/>
      </c>
      <c r="G235" s="108"/>
      <c r="H235" s="108"/>
      <c r="I235" s="108"/>
    </row>
    <row r="236" ht="15.75" customHeight="1">
      <c r="A236" s="108">
        <v>95634.0</v>
      </c>
      <c r="B236" s="108" t="s">
        <v>107</v>
      </c>
      <c r="C236" s="108">
        <v>16.0</v>
      </c>
      <c r="D236" s="108">
        <f t="shared" si="1"/>
        <v>1</v>
      </c>
      <c r="E236" s="108" t="str">
        <f t="shared" si="2"/>
        <v/>
      </c>
      <c r="G236" s="108"/>
      <c r="H236" s="108"/>
      <c r="I236" s="108"/>
    </row>
    <row r="237" ht="15.75" customHeight="1">
      <c r="A237" s="108">
        <v>95635.0</v>
      </c>
      <c r="B237" s="108" t="s">
        <v>107</v>
      </c>
      <c r="C237" s="108">
        <v>16.0</v>
      </c>
      <c r="D237" s="108">
        <f t="shared" si="1"/>
        <v>1</v>
      </c>
      <c r="E237" s="108" t="str">
        <f t="shared" si="2"/>
        <v/>
      </c>
      <c r="G237" s="108"/>
      <c r="H237" s="108"/>
      <c r="I237" s="108"/>
    </row>
    <row r="238" ht="15.75" customHeight="1">
      <c r="A238" s="108">
        <v>95636.0</v>
      </c>
      <c r="B238" s="108" t="s">
        <v>107</v>
      </c>
      <c r="C238" s="108">
        <v>16.0</v>
      </c>
      <c r="D238" s="108">
        <f t="shared" si="1"/>
        <v>1</v>
      </c>
      <c r="E238" s="108" t="str">
        <f t="shared" si="2"/>
        <v/>
      </c>
      <c r="G238" s="108"/>
      <c r="H238" s="108"/>
      <c r="I238" s="108"/>
    </row>
    <row r="239" ht="15.75" customHeight="1">
      <c r="A239" s="108">
        <v>95666.0</v>
      </c>
      <c r="B239" s="108" t="s">
        <v>107</v>
      </c>
      <c r="C239" s="108">
        <v>16.0</v>
      </c>
      <c r="D239" s="108">
        <f t="shared" si="1"/>
        <v>1</v>
      </c>
      <c r="E239" s="108" t="str">
        <f t="shared" si="2"/>
        <v/>
      </c>
      <c r="G239" s="108"/>
      <c r="H239" s="108"/>
      <c r="I239" s="108"/>
    </row>
    <row r="240" ht="15.75" customHeight="1">
      <c r="A240" s="108">
        <v>95667.0</v>
      </c>
      <c r="B240" s="108" t="s">
        <v>107</v>
      </c>
      <c r="C240" s="108">
        <v>16.0</v>
      </c>
      <c r="D240" s="108">
        <f t="shared" si="1"/>
        <v>1</v>
      </c>
      <c r="E240" s="108" t="str">
        <f t="shared" si="2"/>
        <v/>
      </c>
      <c r="G240" s="108"/>
      <c r="H240" s="108"/>
      <c r="I240" s="108"/>
    </row>
    <row r="241" ht="15.75" customHeight="1">
      <c r="A241" s="108">
        <v>95684.0</v>
      </c>
      <c r="B241" s="108" t="s">
        <v>107</v>
      </c>
      <c r="C241" s="108">
        <v>16.0</v>
      </c>
      <c r="D241" s="108">
        <f t="shared" si="1"/>
        <v>1</v>
      </c>
      <c r="E241" s="108" t="str">
        <f t="shared" si="2"/>
        <v/>
      </c>
      <c r="G241" s="108"/>
      <c r="H241" s="108"/>
      <c r="I241" s="108"/>
    </row>
    <row r="242" ht="15.75" customHeight="1">
      <c r="A242" s="108">
        <v>95709.0</v>
      </c>
      <c r="B242" s="108" t="s">
        <v>107</v>
      </c>
      <c r="C242" s="108">
        <v>16.0</v>
      </c>
      <c r="D242" s="108">
        <f t="shared" si="1"/>
        <v>1</v>
      </c>
      <c r="E242" s="108" t="str">
        <f t="shared" si="2"/>
        <v/>
      </c>
      <c r="G242" s="108"/>
      <c r="H242" s="108"/>
      <c r="I242" s="108"/>
    </row>
    <row r="243" ht="15.75" customHeight="1">
      <c r="A243" s="108">
        <v>95720.0</v>
      </c>
      <c r="B243" s="108" t="s">
        <v>107</v>
      </c>
      <c r="C243" s="108">
        <v>16.0</v>
      </c>
      <c r="D243" s="108">
        <f t="shared" si="1"/>
        <v>1</v>
      </c>
      <c r="E243" s="108" t="str">
        <f t="shared" si="2"/>
        <v/>
      </c>
      <c r="G243" s="108"/>
      <c r="H243" s="108"/>
      <c r="I243" s="108"/>
    </row>
    <row r="244" ht="15.75" customHeight="1">
      <c r="A244" s="108">
        <v>95721.0</v>
      </c>
      <c r="B244" s="108" t="s">
        <v>107</v>
      </c>
      <c r="C244" s="108">
        <v>16.0</v>
      </c>
      <c r="D244" s="108">
        <f t="shared" si="1"/>
        <v>1</v>
      </c>
      <c r="E244" s="108" t="str">
        <f t="shared" si="2"/>
        <v/>
      </c>
      <c r="G244" s="108"/>
      <c r="H244" s="108"/>
      <c r="I244" s="108"/>
    </row>
    <row r="245" ht="15.75" customHeight="1">
      <c r="A245" s="108">
        <v>95726.0</v>
      </c>
      <c r="B245" s="108" t="s">
        <v>107</v>
      </c>
      <c r="C245" s="108">
        <v>16.0</v>
      </c>
      <c r="D245" s="108">
        <f t="shared" si="1"/>
        <v>1</v>
      </c>
      <c r="E245" s="108" t="str">
        <f t="shared" si="2"/>
        <v/>
      </c>
      <c r="G245" s="108"/>
      <c r="H245" s="108"/>
      <c r="I245" s="108"/>
    </row>
    <row r="246" ht="15.75" customHeight="1">
      <c r="A246" s="108">
        <v>95735.0</v>
      </c>
      <c r="B246" s="108" t="s">
        <v>107</v>
      </c>
      <c r="C246" s="108">
        <v>16.0</v>
      </c>
      <c r="D246" s="108">
        <f t="shared" si="1"/>
        <v>1</v>
      </c>
      <c r="E246" s="108" t="str">
        <f t="shared" si="2"/>
        <v/>
      </c>
      <c r="G246" s="108"/>
      <c r="H246" s="108"/>
      <c r="I246" s="108"/>
    </row>
    <row r="247" ht="15.75" customHeight="1">
      <c r="A247" s="108">
        <v>96142.0</v>
      </c>
      <c r="B247" s="108" t="s">
        <v>107</v>
      </c>
      <c r="C247" s="108">
        <v>16.0</v>
      </c>
      <c r="D247" s="108">
        <f t="shared" si="1"/>
        <v>1</v>
      </c>
      <c r="E247" s="108" t="str">
        <f t="shared" si="2"/>
        <v/>
      </c>
      <c r="G247" s="108"/>
      <c r="H247" s="108"/>
      <c r="I247" s="108"/>
    </row>
    <row r="248" ht="15.75" customHeight="1">
      <c r="A248" s="108">
        <v>96150.0</v>
      </c>
      <c r="B248" s="108" t="s">
        <v>107</v>
      </c>
      <c r="C248" s="108">
        <v>16.0</v>
      </c>
      <c r="D248" s="108">
        <f t="shared" si="1"/>
        <v>1</v>
      </c>
      <c r="E248" s="108" t="str">
        <f t="shared" si="2"/>
        <v/>
      </c>
      <c r="G248" s="108"/>
      <c r="H248" s="108"/>
      <c r="I248" s="108"/>
    </row>
    <row r="249" ht="15.75" customHeight="1">
      <c r="A249" s="108">
        <v>93622.0</v>
      </c>
      <c r="B249" s="108" t="s">
        <v>108</v>
      </c>
      <c r="C249" s="108">
        <v>4.0</v>
      </c>
      <c r="D249" s="108">
        <f t="shared" si="1"/>
        <v>3</v>
      </c>
      <c r="E249" s="108">
        <f t="shared" si="2"/>
        <v>7</v>
      </c>
      <c r="G249" s="108"/>
      <c r="H249" s="108"/>
      <c r="I249" s="108"/>
    </row>
    <row r="250" ht="15.75" customHeight="1">
      <c r="A250" s="108">
        <v>93640.0</v>
      </c>
      <c r="B250" s="108" t="s">
        <v>108</v>
      </c>
      <c r="C250" s="108">
        <v>4.0</v>
      </c>
      <c r="D250" s="108">
        <f t="shared" si="1"/>
        <v>3</v>
      </c>
      <c r="E250" s="108">
        <f t="shared" si="2"/>
        <v>7</v>
      </c>
      <c r="G250" s="108"/>
      <c r="H250" s="108"/>
      <c r="I250" s="108"/>
    </row>
    <row r="251" ht="15.75" customHeight="1">
      <c r="A251" s="108">
        <v>95043.0</v>
      </c>
      <c r="B251" s="108" t="s">
        <v>108</v>
      </c>
      <c r="C251" s="108">
        <v>4.0</v>
      </c>
      <c r="D251" s="108">
        <f t="shared" si="1"/>
        <v>3</v>
      </c>
      <c r="E251" s="108">
        <f t="shared" si="2"/>
        <v>7</v>
      </c>
      <c r="G251" s="108"/>
      <c r="H251" s="108"/>
      <c r="I251" s="108"/>
    </row>
    <row r="252" ht="15.75" customHeight="1">
      <c r="A252" s="108">
        <v>93210.0</v>
      </c>
      <c r="B252" s="108" t="s">
        <v>108</v>
      </c>
      <c r="C252" s="108">
        <v>4.0</v>
      </c>
      <c r="D252" s="108">
        <f t="shared" si="1"/>
        <v>3</v>
      </c>
      <c r="E252" s="108">
        <f t="shared" si="2"/>
        <v>7</v>
      </c>
      <c r="G252" s="108"/>
      <c r="H252" s="108"/>
      <c r="I252" s="108"/>
    </row>
    <row r="253" ht="15.75" customHeight="1">
      <c r="A253" s="108">
        <v>93620.0</v>
      </c>
      <c r="B253" s="108" t="s">
        <v>108</v>
      </c>
      <c r="C253" s="108">
        <v>12.0</v>
      </c>
      <c r="D253" s="108">
        <f t="shared" si="1"/>
        <v>3</v>
      </c>
      <c r="E253" s="108">
        <f t="shared" si="2"/>
        <v>7</v>
      </c>
      <c r="G253" s="108"/>
      <c r="H253" s="108"/>
      <c r="I253" s="108"/>
    </row>
    <row r="254" ht="15.75" customHeight="1">
      <c r="A254" s="108">
        <v>93622.0</v>
      </c>
      <c r="B254" s="108" t="s">
        <v>108</v>
      </c>
      <c r="C254" s="108">
        <v>12.0</v>
      </c>
      <c r="D254" s="108">
        <f t="shared" si="1"/>
        <v>3</v>
      </c>
      <c r="E254" s="108">
        <f t="shared" si="2"/>
        <v>7</v>
      </c>
      <c r="G254" s="108"/>
      <c r="H254" s="108"/>
      <c r="I254" s="108"/>
    </row>
    <row r="255" ht="15.75" customHeight="1">
      <c r="A255" s="108">
        <v>93210.0</v>
      </c>
      <c r="B255" s="108" t="s">
        <v>108</v>
      </c>
      <c r="C255" s="108">
        <v>13.0</v>
      </c>
      <c r="D255" s="108">
        <f t="shared" si="1"/>
        <v>3</v>
      </c>
      <c r="E255" s="108">
        <f t="shared" si="2"/>
        <v>7</v>
      </c>
      <c r="G255" s="108"/>
      <c r="H255" s="108"/>
      <c r="I255" s="108"/>
    </row>
    <row r="256" ht="15.75" customHeight="1">
      <c r="A256" s="108">
        <v>93234.0</v>
      </c>
      <c r="B256" s="108" t="s">
        <v>108</v>
      </c>
      <c r="C256" s="108">
        <v>13.0</v>
      </c>
      <c r="D256" s="108">
        <f t="shared" si="1"/>
        <v>3</v>
      </c>
      <c r="E256" s="108">
        <f t="shared" si="2"/>
        <v>7</v>
      </c>
      <c r="G256" s="108"/>
      <c r="H256" s="108"/>
      <c r="I256" s="108"/>
    </row>
    <row r="257" ht="15.75" customHeight="1">
      <c r="A257" s="108">
        <v>93242.0</v>
      </c>
      <c r="B257" s="108" t="s">
        <v>108</v>
      </c>
      <c r="C257" s="108">
        <v>13.0</v>
      </c>
      <c r="D257" s="108">
        <f t="shared" si="1"/>
        <v>3</v>
      </c>
      <c r="E257" s="108">
        <f t="shared" si="2"/>
        <v>7</v>
      </c>
      <c r="G257" s="108"/>
      <c r="H257" s="108"/>
      <c r="I257" s="108"/>
    </row>
    <row r="258" ht="15.75" customHeight="1">
      <c r="A258" s="108">
        <v>93602.0</v>
      </c>
      <c r="B258" s="108" t="s">
        <v>108</v>
      </c>
      <c r="C258" s="108">
        <v>13.0</v>
      </c>
      <c r="D258" s="108">
        <f t="shared" si="1"/>
        <v>3</v>
      </c>
      <c r="E258" s="108">
        <f t="shared" si="2"/>
        <v>7</v>
      </c>
      <c r="G258" s="108"/>
      <c r="H258" s="108"/>
      <c r="I258" s="108"/>
    </row>
    <row r="259" ht="15.75" customHeight="1">
      <c r="A259" s="108">
        <v>93608.0</v>
      </c>
      <c r="B259" s="108" t="s">
        <v>108</v>
      </c>
      <c r="C259" s="108">
        <v>13.0</v>
      </c>
      <c r="D259" s="108">
        <f t="shared" si="1"/>
        <v>3</v>
      </c>
      <c r="E259" s="108">
        <f t="shared" si="2"/>
        <v>7</v>
      </c>
      <c r="G259" s="108"/>
      <c r="H259" s="108"/>
      <c r="I259" s="108"/>
    </row>
    <row r="260" ht="15.75" customHeight="1">
      <c r="A260" s="108">
        <v>93609.0</v>
      </c>
      <c r="B260" s="108" t="s">
        <v>108</v>
      </c>
      <c r="C260" s="108">
        <v>13.0</v>
      </c>
      <c r="D260" s="108">
        <f t="shared" si="1"/>
        <v>3</v>
      </c>
      <c r="E260" s="108">
        <f t="shared" si="2"/>
        <v>7</v>
      </c>
      <c r="G260" s="108"/>
      <c r="H260" s="108"/>
      <c r="I260" s="108"/>
    </row>
    <row r="261" ht="15.75" customHeight="1">
      <c r="A261" s="108">
        <v>93611.0</v>
      </c>
      <c r="B261" s="108" t="s">
        <v>108</v>
      </c>
      <c r="C261" s="108">
        <v>13.0</v>
      </c>
      <c r="D261" s="108">
        <f t="shared" si="1"/>
        <v>3</v>
      </c>
      <c r="E261" s="108">
        <f t="shared" si="2"/>
        <v>7</v>
      </c>
      <c r="G261" s="108"/>
      <c r="H261" s="108"/>
      <c r="I261" s="108"/>
    </row>
    <row r="262" ht="15.75" customHeight="1">
      <c r="A262" s="108">
        <v>93612.0</v>
      </c>
      <c r="B262" s="108" t="s">
        <v>108</v>
      </c>
      <c r="C262" s="108">
        <v>13.0</v>
      </c>
      <c r="D262" s="108">
        <f t="shared" si="1"/>
        <v>3</v>
      </c>
      <c r="E262" s="108">
        <f t="shared" si="2"/>
        <v>7</v>
      </c>
      <c r="G262" s="108"/>
      <c r="H262" s="108"/>
      <c r="I262" s="108"/>
    </row>
    <row r="263" ht="15.75" customHeight="1">
      <c r="A263" s="108">
        <v>93616.0</v>
      </c>
      <c r="B263" s="108" t="s">
        <v>108</v>
      </c>
      <c r="C263" s="108">
        <v>13.0</v>
      </c>
      <c r="D263" s="108">
        <f t="shared" si="1"/>
        <v>3</v>
      </c>
      <c r="E263" s="108">
        <f t="shared" si="2"/>
        <v>7</v>
      </c>
      <c r="G263" s="108"/>
      <c r="H263" s="108"/>
      <c r="I263" s="108"/>
    </row>
    <row r="264" ht="15.75" customHeight="1">
      <c r="A264" s="108">
        <v>93618.0</v>
      </c>
      <c r="B264" s="108" t="s">
        <v>108</v>
      </c>
      <c r="C264" s="108">
        <v>13.0</v>
      </c>
      <c r="D264" s="108">
        <f t="shared" si="1"/>
        <v>3</v>
      </c>
      <c r="E264" s="108">
        <f t="shared" si="2"/>
        <v>7</v>
      </c>
      <c r="G264" s="108"/>
      <c r="H264" s="108"/>
      <c r="I264" s="108"/>
    </row>
    <row r="265" ht="15.75" customHeight="1">
      <c r="A265" s="108">
        <v>93619.0</v>
      </c>
      <c r="B265" s="108" t="s">
        <v>108</v>
      </c>
      <c r="C265" s="108">
        <v>13.0</v>
      </c>
      <c r="D265" s="108">
        <f t="shared" si="1"/>
        <v>3</v>
      </c>
      <c r="E265" s="108">
        <f t="shared" si="2"/>
        <v>7</v>
      </c>
      <c r="G265" s="108"/>
      <c r="H265" s="108"/>
      <c r="I265" s="108"/>
    </row>
    <row r="266" ht="15.75" customHeight="1">
      <c r="A266" s="108">
        <v>93620.0</v>
      </c>
      <c r="B266" s="108" t="s">
        <v>108</v>
      </c>
      <c r="C266" s="108">
        <v>13.0</v>
      </c>
      <c r="D266" s="108">
        <f t="shared" si="1"/>
        <v>3</v>
      </c>
      <c r="E266" s="108">
        <f t="shared" si="2"/>
        <v>7</v>
      </c>
      <c r="G266" s="108"/>
      <c r="H266" s="108"/>
      <c r="I266" s="108"/>
    </row>
    <row r="267" ht="15.75" customHeight="1">
      <c r="A267" s="108">
        <v>93621.0</v>
      </c>
      <c r="B267" s="108" t="s">
        <v>108</v>
      </c>
      <c r="C267" s="108">
        <v>13.0</v>
      </c>
      <c r="D267" s="108">
        <f t="shared" si="1"/>
        <v>3</v>
      </c>
      <c r="E267" s="108">
        <f t="shared" si="2"/>
        <v>7</v>
      </c>
      <c r="G267" s="108"/>
      <c r="H267" s="108"/>
      <c r="I267" s="108"/>
    </row>
    <row r="268" ht="15.75" customHeight="1">
      <c r="A268" s="108">
        <v>93622.0</v>
      </c>
      <c r="B268" s="108" t="s">
        <v>108</v>
      </c>
      <c r="C268" s="108">
        <v>13.0</v>
      </c>
      <c r="D268" s="108">
        <f t="shared" si="1"/>
        <v>3</v>
      </c>
      <c r="E268" s="108">
        <f t="shared" si="2"/>
        <v>7</v>
      </c>
      <c r="G268" s="108"/>
      <c r="H268" s="108"/>
      <c r="I268" s="108"/>
    </row>
    <row r="269" ht="15.75" customHeight="1">
      <c r="A269" s="108">
        <v>93625.0</v>
      </c>
      <c r="B269" s="108" t="s">
        <v>108</v>
      </c>
      <c r="C269" s="108">
        <v>13.0</v>
      </c>
      <c r="D269" s="108">
        <f t="shared" si="1"/>
        <v>3</v>
      </c>
      <c r="E269" s="108">
        <f t="shared" si="2"/>
        <v>7</v>
      </c>
      <c r="G269" s="108"/>
      <c r="H269" s="108"/>
      <c r="I269" s="108"/>
    </row>
    <row r="270" ht="15.75" customHeight="1">
      <c r="A270" s="108">
        <v>93626.0</v>
      </c>
      <c r="B270" s="108" t="s">
        <v>108</v>
      </c>
      <c r="C270" s="108">
        <v>13.0</v>
      </c>
      <c r="D270" s="108">
        <f t="shared" si="1"/>
        <v>3</v>
      </c>
      <c r="E270" s="108">
        <f t="shared" si="2"/>
        <v>7</v>
      </c>
      <c r="G270" s="108"/>
      <c r="H270" s="108"/>
      <c r="I270" s="108"/>
    </row>
    <row r="271" ht="15.75" customHeight="1">
      <c r="A271" s="108">
        <v>93627.0</v>
      </c>
      <c r="B271" s="108" t="s">
        <v>108</v>
      </c>
      <c r="C271" s="108">
        <v>13.0</v>
      </c>
      <c r="D271" s="108">
        <f t="shared" si="1"/>
        <v>3</v>
      </c>
      <c r="E271" s="108">
        <f t="shared" si="2"/>
        <v>7</v>
      </c>
      <c r="G271" s="108"/>
      <c r="H271" s="108"/>
      <c r="I271" s="108"/>
    </row>
    <row r="272" ht="15.75" customHeight="1">
      <c r="A272" s="108">
        <v>93630.0</v>
      </c>
      <c r="B272" s="108" t="s">
        <v>108</v>
      </c>
      <c r="C272" s="108">
        <v>13.0</v>
      </c>
      <c r="D272" s="108">
        <f t="shared" si="1"/>
        <v>3</v>
      </c>
      <c r="E272" s="108">
        <f t="shared" si="2"/>
        <v>7</v>
      </c>
      <c r="G272" s="108"/>
      <c r="H272" s="108"/>
      <c r="I272" s="108"/>
    </row>
    <row r="273" ht="15.75" customHeight="1">
      <c r="A273" s="108">
        <v>93631.0</v>
      </c>
      <c r="B273" s="108" t="s">
        <v>108</v>
      </c>
      <c r="C273" s="108">
        <v>13.0</v>
      </c>
      <c r="D273" s="108">
        <f t="shared" si="1"/>
        <v>3</v>
      </c>
      <c r="E273" s="108">
        <f t="shared" si="2"/>
        <v>7</v>
      </c>
      <c r="G273" s="108"/>
      <c r="H273" s="108"/>
      <c r="I273" s="108"/>
    </row>
    <row r="274" ht="15.75" customHeight="1">
      <c r="A274" s="108">
        <v>93633.0</v>
      </c>
      <c r="B274" s="108" t="s">
        <v>108</v>
      </c>
      <c r="C274" s="108">
        <v>13.0</v>
      </c>
      <c r="D274" s="108">
        <f t="shared" si="1"/>
        <v>3</v>
      </c>
      <c r="E274" s="108">
        <f t="shared" si="2"/>
        <v>7</v>
      </c>
      <c r="G274" s="108"/>
      <c r="H274" s="108"/>
      <c r="I274" s="108"/>
    </row>
    <row r="275" ht="15.75" customHeight="1">
      <c r="A275" s="108">
        <v>93636.0</v>
      </c>
      <c r="B275" s="108" t="s">
        <v>108</v>
      </c>
      <c r="C275" s="108">
        <v>13.0</v>
      </c>
      <c r="D275" s="108">
        <f t="shared" si="1"/>
        <v>3</v>
      </c>
      <c r="E275" s="108">
        <f t="shared" si="2"/>
        <v>7</v>
      </c>
      <c r="G275" s="108"/>
      <c r="H275" s="108"/>
      <c r="I275" s="108"/>
    </row>
    <row r="276" ht="15.75" customHeight="1">
      <c r="A276" s="108">
        <v>93637.0</v>
      </c>
      <c r="B276" s="108" t="s">
        <v>108</v>
      </c>
      <c r="C276" s="108">
        <v>13.0</v>
      </c>
      <c r="D276" s="108">
        <f t="shared" si="1"/>
        <v>3</v>
      </c>
      <c r="E276" s="108">
        <f t="shared" si="2"/>
        <v>7</v>
      </c>
      <c r="G276" s="108"/>
      <c r="H276" s="108"/>
      <c r="I276" s="108"/>
    </row>
    <row r="277" ht="15.75" customHeight="1">
      <c r="A277" s="108">
        <v>93640.0</v>
      </c>
      <c r="B277" s="108" t="s">
        <v>108</v>
      </c>
      <c r="C277" s="108">
        <v>13.0</v>
      </c>
      <c r="D277" s="108">
        <f t="shared" si="1"/>
        <v>3</v>
      </c>
      <c r="E277" s="108">
        <f t="shared" si="2"/>
        <v>7</v>
      </c>
      <c r="G277" s="108"/>
      <c r="H277" s="108"/>
      <c r="I277" s="108"/>
    </row>
    <row r="278" ht="15.75" customHeight="1">
      <c r="A278" s="108">
        <v>93641.0</v>
      </c>
      <c r="B278" s="108" t="s">
        <v>108</v>
      </c>
      <c r="C278" s="108">
        <v>13.0</v>
      </c>
      <c r="D278" s="108">
        <f t="shared" si="1"/>
        <v>3</v>
      </c>
      <c r="E278" s="108">
        <f t="shared" si="2"/>
        <v>7</v>
      </c>
      <c r="G278" s="108"/>
      <c r="H278" s="108"/>
      <c r="I278" s="108"/>
    </row>
    <row r="279" ht="15.75" customHeight="1">
      <c r="A279" s="108">
        <v>93646.0</v>
      </c>
      <c r="B279" s="108" t="s">
        <v>108</v>
      </c>
      <c r="C279" s="108">
        <v>13.0</v>
      </c>
      <c r="D279" s="108">
        <f t="shared" si="1"/>
        <v>3</v>
      </c>
      <c r="E279" s="108">
        <f t="shared" si="2"/>
        <v>7</v>
      </c>
      <c r="G279" s="108"/>
      <c r="H279" s="108"/>
      <c r="I279" s="108"/>
    </row>
    <row r="280" ht="15.75" customHeight="1">
      <c r="A280" s="108">
        <v>93647.0</v>
      </c>
      <c r="B280" s="108" t="s">
        <v>108</v>
      </c>
      <c r="C280" s="108">
        <v>13.0</v>
      </c>
      <c r="D280" s="108">
        <f t="shared" si="1"/>
        <v>3</v>
      </c>
      <c r="E280" s="108">
        <f t="shared" si="2"/>
        <v>7</v>
      </c>
      <c r="G280" s="108"/>
      <c r="H280" s="108"/>
      <c r="I280" s="108"/>
    </row>
    <row r="281" ht="15.75" customHeight="1">
      <c r="A281" s="108">
        <v>93648.0</v>
      </c>
      <c r="B281" s="108" t="s">
        <v>108</v>
      </c>
      <c r="C281" s="108">
        <v>13.0</v>
      </c>
      <c r="D281" s="108">
        <f t="shared" si="1"/>
        <v>3</v>
      </c>
      <c r="E281" s="108">
        <f t="shared" si="2"/>
        <v>7</v>
      </c>
      <c r="G281" s="108"/>
      <c r="H281" s="108"/>
      <c r="I281" s="108"/>
    </row>
    <row r="282" ht="15.75" customHeight="1">
      <c r="A282" s="108">
        <v>93650.0</v>
      </c>
      <c r="B282" s="108" t="s">
        <v>108</v>
      </c>
      <c r="C282" s="108">
        <v>13.0</v>
      </c>
      <c r="D282" s="108">
        <f t="shared" si="1"/>
        <v>3</v>
      </c>
      <c r="E282" s="108">
        <f t="shared" si="2"/>
        <v>7</v>
      </c>
      <c r="G282" s="108"/>
      <c r="H282" s="108"/>
      <c r="I282" s="108"/>
    </row>
    <row r="283" ht="15.75" customHeight="1">
      <c r="A283" s="108">
        <v>93651.0</v>
      </c>
      <c r="B283" s="108" t="s">
        <v>108</v>
      </c>
      <c r="C283" s="108">
        <v>13.0</v>
      </c>
      <c r="D283" s="108">
        <f t="shared" si="1"/>
        <v>3</v>
      </c>
      <c r="E283" s="108">
        <f t="shared" si="2"/>
        <v>7</v>
      </c>
      <c r="G283" s="108"/>
      <c r="H283" s="108"/>
      <c r="I283" s="108"/>
    </row>
    <row r="284" ht="15.75" customHeight="1">
      <c r="A284" s="108">
        <v>93652.0</v>
      </c>
      <c r="B284" s="108" t="s">
        <v>108</v>
      </c>
      <c r="C284" s="108">
        <v>13.0</v>
      </c>
      <c r="D284" s="108">
        <f t="shared" si="1"/>
        <v>3</v>
      </c>
      <c r="E284" s="108">
        <f t="shared" si="2"/>
        <v>7</v>
      </c>
      <c r="G284" s="108"/>
      <c r="H284" s="108"/>
      <c r="I284" s="108"/>
    </row>
    <row r="285" ht="15.75" customHeight="1">
      <c r="A285" s="108">
        <v>93654.0</v>
      </c>
      <c r="B285" s="108" t="s">
        <v>108</v>
      </c>
      <c r="C285" s="108">
        <v>13.0</v>
      </c>
      <c r="D285" s="108">
        <f t="shared" si="1"/>
        <v>3</v>
      </c>
      <c r="E285" s="108">
        <f t="shared" si="2"/>
        <v>7</v>
      </c>
      <c r="G285" s="108"/>
      <c r="H285" s="108"/>
      <c r="I285" s="108"/>
    </row>
    <row r="286" ht="15.75" customHeight="1">
      <c r="A286" s="108">
        <v>93656.0</v>
      </c>
      <c r="B286" s="108" t="s">
        <v>108</v>
      </c>
      <c r="C286" s="108">
        <v>13.0</v>
      </c>
      <c r="D286" s="108">
        <f t="shared" si="1"/>
        <v>3</v>
      </c>
      <c r="E286" s="108">
        <f t="shared" si="2"/>
        <v>7</v>
      </c>
      <c r="G286" s="108"/>
      <c r="H286" s="108"/>
      <c r="I286" s="108"/>
    </row>
    <row r="287" ht="15.75" customHeight="1">
      <c r="A287" s="108">
        <v>93657.0</v>
      </c>
      <c r="B287" s="108" t="s">
        <v>108</v>
      </c>
      <c r="C287" s="108">
        <v>13.0</v>
      </c>
      <c r="D287" s="108">
        <f t="shared" si="1"/>
        <v>3</v>
      </c>
      <c r="E287" s="108">
        <f t="shared" si="2"/>
        <v>7</v>
      </c>
      <c r="G287" s="108"/>
      <c r="H287" s="108"/>
      <c r="I287" s="108"/>
    </row>
    <row r="288" ht="15.75" customHeight="1">
      <c r="A288" s="108">
        <v>93660.0</v>
      </c>
      <c r="B288" s="108" t="s">
        <v>108</v>
      </c>
      <c r="C288" s="108">
        <v>13.0</v>
      </c>
      <c r="D288" s="108">
        <f t="shared" si="1"/>
        <v>3</v>
      </c>
      <c r="E288" s="108">
        <f t="shared" si="2"/>
        <v>7</v>
      </c>
      <c r="G288" s="108"/>
      <c r="H288" s="108"/>
      <c r="I288" s="108"/>
    </row>
    <row r="289" ht="15.75" customHeight="1">
      <c r="A289" s="108">
        <v>93662.0</v>
      </c>
      <c r="B289" s="108" t="s">
        <v>108</v>
      </c>
      <c r="C289" s="108">
        <v>13.0</v>
      </c>
      <c r="D289" s="108">
        <f t="shared" si="1"/>
        <v>3</v>
      </c>
      <c r="E289" s="108">
        <f t="shared" si="2"/>
        <v>7</v>
      </c>
      <c r="G289" s="108"/>
      <c r="H289" s="108"/>
      <c r="I289" s="108"/>
    </row>
    <row r="290" ht="15.75" customHeight="1">
      <c r="A290" s="108">
        <v>93667.0</v>
      </c>
      <c r="B290" s="108" t="s">
        <v>108</v>
      </c>
      <c r="C290" s="108">
        <v>13.0</v>
      </c>
      <c r="D290" s="108">
        <f t="shared" si="1"/>
        <v>3</v>
      </c>
      <c r="E290" s="108">
        <f t="shared" si="2"/>
        <v>7</v>
      </c>
      <c r="G290" s="108"/>
      <c r="H290" s="108"/>
      <c r="I290" s="108"/>
    </row>
    <row r="291" ht="15.75" customHeight="1">
      <c r="A291" s="108">
        <v>93668.0</v>
      </c>
      <c r="B291" s="108" t="s">
        <v>108</v>
      </c>
      <c r="C291" s="108">
        <v>13.0</v>
      </c>
      <c r="D291" s="108">
        <f t="shared" si="1"/>
        <v>3</v>
      </c>
      <c r="E291" s="108">
        <f t="shared" si="2"/>
        <v>7</v>
      </c>
      <c r="G291" s="108"/>
      <c r="H291" s="108"/>
      <c r="I291" s="108"/>
    </row>
    <row r="292" ht="15.75" customHeight="1">
      <c r="A292" s="108">
        <v>93675.0</v>
      </c>
      <c r="B292" s="108" t="s">
        <v>108</v>
      </c>
      <c r="C292" s="108">
        <v>13.0</v>
      </c>
      <c r="D292" s="108">
        <f t="shared" si="1"/>
        <v>3</v>
      </c>
      <c r="E292" s="108">
        <f t="shared" si="2"/>
        <v>7</v>
      </c>
      <c r="G292" s="108"/>
      <c r="H292" s="108"/>
      <c r="I292" s="108"/>
    </row>
    <row r="293" ht="15.75" customHeight="1">
      <c r="A293" s="108">
        <v>93701.0</v>
      </c>
      <c r="B293" s="108" t="s">
        <v>108</v>
      </c>
      <c r="C293" s="108">
        <v>13.0</v>
      </c>
      <c r="D293" s="108">
        <f t="shared" si="1"/>
        <v>3</v>
      </c>
      <c r="E293" s="108">
        <f t="shared" si="2"/>
        <v>7</v>
      </c>
      <c r="G293" s="108"/>
      <c r="H293" s="108"/>
      <c r="I293" s="108"/>
    </row>
    <row r="294" ht="15.75" customHeight="1">
      <c r="A294" s="108">
        <v>93702.0</v>
      </c>
      <c r="B294" s="108" t="s">
        <v>108</v>
      </c>
      <c r="C294" s="108">
        <v>13.0</v>
      </c>
      <c r="D294" s="108">
        <f t="shared" si="1"/>
        <v>3</v>
      </c>
      <c r="E294" s="108">
        <f t="shared" si="2"/>
        <v>7</v>
      </c>
      <c r="G294" s="108"/>
      <c r="H294" s="108"/>
      <c r="I294" s="108"/>
    </row>
    <row r="295" ht="15.75" customHeight="1">
      <c r="A295" s="108">
        <v>93703.0</v>
      </c>
      <c r="B295" s="108" t="s">
        <v>108</v>
      </c>
      <c r="C295" s="108">
        <v>13.0</v>
      </c>
      <c r="D295" s="108">
        <f t="shared" si="1"/>
        <v>3</v>
      </c>
      <c r="E295" s="108">
        <f t="shared" si="2"/>
        <v>7</v>
      </c>
      <c r="G295" s="108"/>
      <c r="H295" s="108"/>
      <c r="I295" s="108"/>
    </row>
    <row r="296" ht="15.75" customHeight="1">
      <c r="A296" s="108">
        <v>93704.0</v>
      </c>
      <c r="B296" s="108" t="s">
        <v>108</v>
      </c>
      <c r="C296" s="108">
        <v>13.0</v>
      </c>
      <c r="D296" s="108">
        <f t="shared" si="1"/>
        <v>3</v>
      </c>
      <c r="E296" s="108">
        <f t="shared" si="2"/>
        <v>7</v>
      </c>
      <c r="G296" s="108"/>
      <c r="H296" s="108"/>
      <c r="I296" s="108"/>
    </row>
    <row r="297" ht="15.75" customHeight="1">
      <c r="A297" s="108">
        <v>93705.0</v>
      </c>
      <c r="B297" s="108" t="s">
        <v>108</v>
      </c>
      <c r="C297" s="108">
        <v>13.0</v>
      </c>
      <c r="D297" s="108">
        <f t="shared" si="1"/>
        <v>3</v>
      </c>
      <c r="E297" s="108">
        <f t="shared" si="2"/>
        <v>7</v>
      </c>
      <c r="G297" s="108"/>
      <c r="H297" s="108"/>
      <c r="I297" s="108"/>
    </row>
    <row r="298" ht="15.75" customHeight="1">
      <c r="A298" s="108">
        <v>93706.0</v>
      </c>
      <c r="B298" s="108" t="s">
        <v>108</v>
      </c>
      <c r="C298" s="108">
        <v>13.0</v>
      </c>
      <c r="D298" s="108">
        <f t="shared" si="1"/>
        <v>3</v>
      </c>
      <c r="E298" s="108">
        <f t="shared" si="2"/>
        <v>7</v>
      </c>
      <c r="G298" s="108"/>
      <c r="H298" s="108"/>
      <c r="I298" s="108"/>
    </row>
    <row r="299" ht="15.75" customHeight="1">
      <c r="A299" s="108">
        <v>93710.0</v>
      </c>
      <c r="B299" s="108" t="s">
        <v>108</v>
      </c>
      <c r="C299" s="108">
        <v>13.0</v>
      </c>
      <c r="D299" s="108">
        <f t="shared" si="1"/>
        <v>3</v>
      </c>
      <c r="E299" s="108">
        <f t="shared" si="2"/>
        <v>7</v>
      </c>
      <c r="G299" s="108"/>
      <c r="H299" s="108"/>
      <c r="I299" s="108"/>
    </row>
    <row r="300" ht="15.75" customHeight="1">
      <c r="A300" s="108">
        <v>93711.0</v>
      </c>
      <c r="B300" s="108" t="s">
        <v>108</v>
      </c>
      <c r="C300" s="108">
        <v>13.0</v>
      </c>
      <c r="D300" s="108">
        <f t="shared" si="1"/>
        <v>3</v>
      </c>
      <c r="E300" s="108">
        <f t="shared" si="2"/>
        <v>7</v>
      </c>
      <c r="G300" s="108"/>
      <c r="H300" s="108"/>
      <c r="I300" s="108"/>
    </row>
    <row r="301" ht="15.75" customHeight="1">
      <c r="A301" s="108">
        <v>93720.0</v>
      </c>
      <c r="B301" s="108" t="s">
        <v>108</v>
      </c>
      <c r="C301" s="108">
        <v>13.0</v>
      </c>
      <c r="D301" s="108">
        <f t="shared" si="1"/>
        <v>3</v>
      </c>
      <c r="E301" s="108">
        <f t="shared" si="2"/>
        <v>7</v>
      </c>
      <c r="G301" s="108"/>
      <c r="H301" s="108"/>
      <c r="I301" s="108"/>
    </row>
    <row r="302" ht="15.75" customHeight="1">
      <c r="A302" s="108">
        <v>93721.0</v>
      </c>
      <c r="B302" s="108" t="s">
        <v>108</v>
      </c>
      <c r="C302" s="108">
        <v>13.0</v>
      </c>
      <c r="D302" s="108">
        <f t="shared" si="1"/>
        <v>3</v>
      </c>
      <c r="E302" s="108">
        <f t="shared" si="2"/>
        <v>7</v>
      </c>
      <c r="G302" s="108"/>
      <c r="H302" s="108"/>
      <c r="I302" s="108"/>
    </row>
    <row r="303" ht="15.75" customHeight="1">
      <c r="A303" s="108">
        <v>93722.0</v>
      </c>
      <c r="B303" s="108" t="s">
        <v>108</v>
      </c>
      <c r="C303" s="108">
        <v>13.0</v>
      </c>
      <c r="D303" s="108">
        <f t="shared" si="1"/>
        <v>3</v>
      </c>
      <c r="E303" s="108">
        <f t="shared" si="2"/>
        <v>7</v>
      </c>
      <c r="G303" s="108"/>
      <c r="H303" s="108"/>
      <c r="I303" s="108"/>
    </row>
    <row r="304" ht="15.75" customHeight="1">
      <c r="A304" s="108">
        <v>93723.0</v>
      </c>
      <c r="B304" s="108" t="s">
        <v>108</v>
      </c>
      <c r="C304" s="108">
        <v>13.0</v>
      </c>
      <c r="D304" s="108">
        <f t="shared" si="1"/>
        <v>3</v>
      </c>
      <c r="E304" s="108">
        <f t="shared" si="2"/>
        <v>7</v>
      </c>
      <c r="G304" s="108"/>
      <c r="H304" s="108"/>
      <c r="I304" s="108"/>
    </row>
    <row r="305" ht="15.75" customHeight="1">
      <c r="A305" s="108">
        <v>93725.0</v>
      </c>
      <c r="B305" s="108" t="s">
        <v>108</v>
      </c>
      <c r="C305" s="108">
        <v>13.0</v>
      </c>
      <c r="D305" s="108">
        <f t="shared" si="1"/>
        <v>3</v>
      </c>
      <c r="E305" s="108">
        <f t="shared" si="2"/>
        <v>7</v>
      </c>
      <c r="G305" s="108"/>
      <c r="H305" s="108"/>
      <c r="I305" s="108"/>
    </row>
    <row r="306" ht="15.75" customHeight="1">
      <c r="A306" s="108">
        <v>93726.0</v>
      </c>
      <c r="B306" s="108" t="s">
        <v>108</v>
      </c>
      <c r="C306" s="108">
        <v>13.0</v>
      </c>
      <c r="D306" s="108">
        <f t="shared" si="1"/>
        <v>3</v>
      </c>
      <c r="E306" s="108">
        <f t="shared" si="2"/>
        <v>7</v>
      </c>
      <c r="G306" s="108"/>
      <c r="H306" s="108"/>
      <c r="I306" s="108"/>
    </row>
    <row r="307" ht="15.75" customHeight="1">
      <c r="A307" s="108">
        <v>93727.0</v>
      </c>
      <c r="B307" s="108" t="s">
        <v>108</v>
      </c>
      <c r="C307" s="108">
        <v>13.0</v>
      </c>
      <c r="D307" s="108">
        <f t="shared" si="1"/>
        <v>3</v>
      </c>
      <c r="E307" s="108">
        <f t="shared" si="2"/>
        <v>7</v>
      </c>
      <c r="G307" s="108"/>
      <c r="H307" s="108"/>
      <c r="I307" s="108"/>
    </row>
    <row r="308" ht="15.75" customHeight="1">
      <c r="A308" s="108">
        <v>93728.0</v>
      </c>
      <c r="B308" s="108" t="s">
        <v>108</v>
      </c>
      <c r="C308" s="108">
        <v>13.0</v>
      </c>
      <c r="D308" s="108">
        <f t="shared" si="1"/>
        <v>3</v>
      </c>
      <c r="E308" s="108">
        <f t="shared" si="2"/>
        <v>7</v>
      </c>
      <c r="G308" s="108"/>
      <c r="H308" s="108"/>
      <c r="I308" s="108"/>
    </row>
    <row r="309" ht="15.75" customHeight="1">
      <c r="A309" s="108">
        <v>93730.0</v>
      </c>
      <c r="B309" s="108" t="s">
        <v>108</v>
      </c>
      <c r="C309" s="108">
        <v>13.0</v>
      </c>
      <c r="D309" s="108">
        <f t="shared" si="1"/>
        <v>3</v>
      </c>
      <c r="E309" s="108">
        <f t="shared" si="2"/>
        <v>7</v>
      </c>
      <c r="G309" s="108"/>
      <c r="H309" s="108"/>
      <c r="I309" s="108"/>
    </row>
    <row r="310" ht="15.75" customHeight="1">
      <c r="A310" s="108">
        <v>93741.0</v>
      </c>
      <c r="B310" s="108" t="s">
        <v>108</v>
      </c>
      <c r="C310" s="108">
        <v>13.0</v>
      </c>
      <c r="D310" s="108">
        <f t="shared" si="1"/>
        <v>3</v>
      </c>
      <c r="E310" s="108">
        <f t="shared" si="2"/>
        <v>7</v>
      </c>
      <c r="G310" s="108"/>
      <c r="H310" s="108"/>
      <c r="I310" s="108"/>
    </row>
    <row r="311" ht="15.75" customHeight="1">
      <c r="A311" s="108">
        <v>95043.0</v>
      </c>
      <c r="B311" s="108" t="s">
        <v>108</v>
      </c>
      <c r="C311" s="108">
        <v>13.0</v>
      </c>
      <c r="D311" s="108">
        <f t="shared" si="1"/>
        <v>3</v>
      </c>
      <c r="E311" s="108">
        <f t="shared" si="2"/>
        <v>7</v>
      </c>
      <c r="G311" s="108"/>
      <c r="H311" s="108"/>
      <c r="I311" s="108"/>
    </row>
    <row r="312" ht="15.75" customHeight="1">
      <c r="A312" s="108">
        <v>17.0</v>
      </c>
      <c r="B312" s="108" t="s">
        <v>108</v>
      </c>
      <c r="C312" s="108">
        <v>16.0</v>
      </c>
      <c r="D312" s="108">
        <f t="shared" si="1"/>
        <v>3</v>
      </c>
      <c r="E312" s="108">
        <f t="shared" si="2"/>
        <v>7</v>
      </c>
      <c r="G312" s="108"/>
      <c r="H312" s="108"/>
      <c r="I312" s="108"/>
    </row>
    <row r="313" ht="15.75" customHeight="1">
      <c r="A313" s="108">
        <v>93602.0</v>
      </c>
      <c r="B313" s="108" t="s">
        <v>108</v>
      </c>
      <c r="C313" s="108">
        <v>16.0</v>
      </c>
      <c r="D313" s="108">
        <f t="shared" si="1"/>
        <v>3</v>
      </c>
      <c r="E313" s="108">
        <f t="shared" si="2"/>
        <v>7</v>
      </c>
      <c r="G313" s="108"/>
      <c r="H313" s="108"/>
      <c r="I313" s="108"/>
    </row>
    <row r="314" ht="15.75" customHeight="1">
      <c r="A314" s="108">
        <v>93621.0</v>
      </c>
      <c r="B314" s="108" t="s">
        <v>108</v>
      </c>
      <c r="C314" s="108">
        <v>16.0</v>
      </c>
      <c r="D314" s="108">
        <f t="shared" si="1"/>
        <v>3</v>
      </c>
      <c r="E314" s="108">
        <f t="shared" si="2"/>
        <v>7</v>
      </c>
      <c r="G314" s="108"/>
      <c r="H314" s="108"/>
      <c r="I314" s="108"/>
    </row>
    <row r="315" ht="15.75" customHeight="1">
      <c r="A315" s="108">
        <v>93633.0</v>
      </c>
      <c r="B315" s="108" t="s">
        <v>108</v>
      </c>
      <c r="C315" s="108">
        <v>16.0</v>
      </c>
      <c r="D315" s="108">
        <f t="shared" si="1"/>
        <v>3</v>
      </c>
      <c r="E315" s="108">
        <f t="shared" si="2"/>
        <v>7</v>
      </c>
      <c r="G315" s="108"/>
      <c r="H315" s="108"/>
      <c r="I315" s="108"/>
    </row>
    <row r="316" ht="15.75" customHeight="1">
      <c r="A316" s="108">
        <v>93641.0</v>
      </c>
      <c r="B316" s="108" t="s">
        <v>108</v>
      </c>
      <c r="C316" s="108">
        <v>16.0</v>
      </c>
      <c r="D316" s="108">
        <f t="shared" si="1"/>
        <v>3</v>
      </c>
      <c r="E316" s="108">
        <f t="shared" si="2"/>
        <v>7</v>
      </c>
      <c r="G316" s="108"/>
      <c r="H316" s="108"/>
      <c r="I316" s="108"/>
    </row>
    <row r="317" ht="15.75" customHeight="1">
      <c r="A317" s="108">
        <v>93657.0</v>
      </c>
      <c r="B317" s="108" t="s">
        <v>108</v>
      </c>
      <c r="C317" s="108">
        <v>16.0</v>
      </c>
      <c r="D317" s="108">
        <f t="shared" si="1"/>
        <v>3</v>
      </c>
      <c r="E317" s="108">
        <f t="shared" si="2"/>
        <v>7</v>
      </c>
      <c r="G317" s="108"/>
      <c r="H317" s="108"/>
      <c r="I317" s="108"/>
    </row>
    <row r="318" ht="15.75" customHeight="1">
      <c r="A318" s="108">
        <v>93664.0</v>
      </c>
      <c r="B318" s="108" t="s">
        <v>108</v>
      </c>
      <c r="C318" s="108">
        <v>16.0</v>
      </c>
      <c r="D318" s="108">
        <f t="shared" si="1"/>
        <v>3</v>
      </c>
      <c r="E318" s="108">
        <f t="shared" si="2"/>
        <v>7</v>
      </c>
      <c r="G318" s="108"/>
      <c r="H318" s="108"/>
      <c r="I318" s="108"/>
    </row>
    <row r="319" ht="15.75" customHeight="1">
      <c r="A319" s="108">
        <v>93667.0</v>
      </c>
      <c r="B319" s="108" t="s">
        <v>108</v>
      </c>
      <c r="C319" s="108">
        <v>16.0</v>
      </c>
      <c r="D319" s="108">
        <f t="shared" si="1"/>
        <v>3</v>
      </c>
      <c r="E319" s="108">
        <f t="shared" si="2"/>
        <v>7</v>
      </c>
      <c r="G319" s="108"/>
      <c r="H319" s="108"/>
      <c r="I319" s="108"/>
    </row>
    <row r="320" ht="15.75" customHeight="1">
      <c r="A320" s="108">
        <v>47.0</v>
      </c>
      <c r="B320" s="108" t="s">
        <v>109</v>
      </c>
      <c r="C320" s="108">
        <v>2.0</v>
      </c>
      <c r="D320" s="108">
        <f t="shared" si="1"/>
        <v>3</v>
      </c>
      <c r="E320" s="108" t="str">
        <f t="shared" si="2"/>
        <v/>
      </c>
      <c r="G320" s="108"/>
      <c r="H320" s="108"/>
      <c r="I320" s="108"/>
    </row>
    <row r="321" ht="15.75" customHeight="1">
      <c r="A321" s="108">
        <v>95939.0</v>
      </c>
      <c r="B321" s="108" t="s">
        <v>109</v>
      </c>
      <c r="C321" s="108">
        <v>2.0</v>
      </c>
      <c r="D321" s="108">
        <f t="shared" si="1"/>
        <v>3</v>
      </c>
      <c r="E321" s="108" t="str">
        <f t="shared" si="2"/>
        <v/>
      </c>
      <c r="G321" s="108"/>
      <c r="H321" s="108"/>
      <c r="I321" s="108"/>
    </row>
    <row r="322" ht="15.75" customHeight="1">
      <c r="A322" s="108">
        <v>95920.0</v>
      </c>
      <c r="B322" s="108" t="s">
        <v>109</v>
      </c>
      <c r="C322" s="108">
        <v>11.0</v>
      </c>
      <c r="D322" s="108">
        <f t="shared" si="1"/>
        <v>3</v>
      </c>
      <c r="E322" s="108" t="str">
        <f t="shared" si="2"/>
        <v/>
      </c>
      <c r="G322" s="108"/>
      <c r="H322" s="108"/>
      <c r="I322" s="108"/>
    </row>
    <row r="323" ht="15.75" customHeight="1">
      <c r="A323" s="108">
        <v>95928.0</v>
      </c>
      <c r="B323" s="108" t="s">
        <v>109</v>
      </c>
      <c r="C323" s="108">
        <v>11.0</v>
      </c>
      <c r="D323" s="108">
        <f t="shared" si="1"/>
        <v>3</v>
      </c>
      <c r="E323" s="108" t="str">
        <f t="shared" si="2"/>
        <v/>
      </c>
      <c r="G323" s="108"/>
      <c r="H323" s="108"/>
      <c r="I323" s="108"/>
    </row>
    <row r="324" ht="15.75" customHeight="1">
      <c r="A324" s="108">
        <v>95939.0</v>
      </c>
      <c r="B324" s="108" t="s">
        <v>109</v>
      </c>
      <c r="C324" s="108">
        <v>11.0</v>
      </c>
      <c r="D324" s="108">
        <f t="shared" si="1"/>
        <v>3</v>
      </c>
      <c r="E324" s="108" t="str">
        <f t="shared" si="2"/>
        <v/>
      </c>
      <c r="G324" s="108"/>
      <c r="H324" s="108"/>
      <c r="I324" s="108"/>
    </row>
    <row r="325" ht="15.75" customHeight="1">
      <c r="A325" s="108">
        <v>95943.0</v>
      </c>
      <c r="B325" s="108" t="s">
        <v>109</v>
      </c>
      <c r="C325" s="108">
        <v>11.0</v>
      </c>
      <c r="D325" s="108">
        <f t="shared" si="1"/>
        <v>3</v>
      </c>
      <c r="E325" s="108" t="str">
        <f t="shared" si="2"/>
        <v/>
      </c>
      <c r="G325" s="108"/>
      <c r="H325" s="108"/>
      <c r="I325" s="108"/>
    </row>
    <row r="326" ht="15.75" customHeight="1">
      <c r="A326" s="108">
        <v>95951.0</v>
      </c>
      <c r="B326" s="108" t="s">
        <v>109</v>
      </c>
      <c r="C326" s="108">
        <v>11.0</v>
      </c>
      <c r="D326" s="108">
        <f t="shared" si="1"/>
        <v>3</v>
      </c>
      <c r="E326" s="108" t="str">
        <f t="shared" si="2"/>
        <v/>
      </c>
      <c r="G326" s="108"/>
      <c r="H326" s="108"/>
      <c r="I326" s="108"/>
    </row>
    <row r="327" ht="15.75" customHeight="1">
      <c r="A327" s="108">
        <v>95963.0</v>
      </c>
      <c r="B327" s="108" t="s">
        <v>109</v>
      </c>
      <c r="C327" s="108">
        <v>11.0</v>
      </c>
      <c r="D327" s="108">
        <f t="shared" si="1"/>
        <v>3</v>
      </c>
      <c r="E327" s="108" t="str">
        <f t="shared" si="2"/>
        <v/>
      </c>
      <c r="G327" s="108"/>
      <c r="H327" s="108"/>
      <c r="I327" s="108"/>
    </row>
    <row r="328" ht="15.75" customHeight="1">
      <c r="A328" s="108">
        <v>95970.0</v>
      </c>
      <c r="B328" s="108" t="s">
        <v>109</v>
      </c>
      <c r="C328" s="108">
        <v>11.0</v>
      </c>
      <c r="D328" s="108">
        <f t="shared" si="1"/>
        <v>3</v>
      </c>
      <c r="E328" s="108" t="str">
        <f t="shared" si="2"/>
        <v/>
      </c>
      <c r="G328" s="108"/>
      <c r="H328" s="108"/>
      <c r="I328" s="108"/>
    </row>
    <row r="329" ht="15.75" customHeight="1">
      <c r="A329" s="108">
        <v>95988.0</v>
      </c>
      <c r="B329" s="108" t="s">
        <v>109</v>
      </c>
      <c r="C329" s="108">
        <v>11.0</v>
      </c>
      <c r="D329" s="108">
        <f t="shared" si="1"/>
        <v>3</v>
      </c>
      <c r="E329" s="108" t="str">
        <f t="shared" si="2"/>
        <v/>
      </c>
      <c r="G329" s="108"/>
      <c r="H329" s="108"/>
      <c r="I329" s="108"/>
    </row>
    <row r="330" ht="15.75" customHeight="1">
      <c r="A330" s="108">
        <v>47.0</v>
      </c>
      <c r="B330" s="108" t="s">
        <v>109</v>
      </c>
      <c r="C330" s="108">
        <v>16.0</v>
      </c>
      <c r="D330" s="108">
        <f t="shared" si="1"/>
        <v>3</v>
      </c>
      <c r="E330" s="108" t="str">
        <f t="shared" si="2"/>
        <v/>
      </c>
      <c r="G330" s="108"/>
      <c r="H330" s="108"/>
      <c r="I330" s="108"/>
    </row>
    <row r="331" ht="15.75" customHeight="1">
      <c r="A331" s="108">
        <v>95939.0</v>
      </c>
      <c r="B331" s="108" t="s">
        <v>109</v>
      </c>
      <c r="C331" s="108">
        <v>16.0</v>
      </c>
      <c r="D331" s="108">
        <f t="shared" si="1"/>
        <v>3</v>
      </c>
      <c r="E331" s="108" t="str">
        <f t="shared" si="2"/>
        <v/>
      </c>
      <c r="G331" s="108"/>
      <c r="H331" s="108"/>
      <c r="I331" s="108"/>
    </row>
    <row r="332" ht="15.75" customHeight="1">
      <c r="A332" s="108">
        <v>95963.0</v>
      </c>
      <c r="B332" s="108" t="s">
        <v>109</v>
      </c>
      <c r="C332" s="108">
        <v>16.0</v>
      </c>
      <c r="D332" s="108">
        <f t="shared" si="1"/>
        <v>3</v>
      </c>
      <c r="E332" s="108" t="str">
        <f t="shared" si="2"/>
        <v/>
      </c>
      <c r="G332" s="108"/>
      <c r="H332" s="108"/>
      <c r="I332" s="108"/>
    </row>
    <row r="333" ht="15.75" customHeight="1">
      <c r="A333" s="108">
        <v>95546.0</v>
      </c>
      <c r="B333" s="108" t="s">
        <v>110</v>
      </c>
      <c r="C333" s="108">
        <v>1.0</v>
      </c>
      <c r="D333" s="108">
        <f t="shared" si="1"/>
        <v>1</v>
      </c>
      <c r="E333" s="108" t="str">
        <f t="shared" si="2"/>
        <v/>
      </c>
      <c r="G333" s="108"/>
      <c r="H333" s="108"/>
      <c r="I333" s="108"/>
    </row>
    <row r="334" ht="15.75" customHeight="1">
      <c r="A334" s="108">
        <v>95555.0</v>
      </c>
      <c r="B334" s="108" t="s">
        <v>110</v>
      </c>
      <c r="C334" s="108">
        <v>1.0</v>
      </c>
      <c r="D334" s="108">
        <f t="shared" si="1"/>
        <v>1</v>
      </c>
      <c r="E334" s="108" t="str">
        <f t="shared" si="2"/>
        <v/>
      </c>
      <c r="G334" s="108"/>
      <c r="H334" s="108"/>
      <c r="I334" s="108"/>
    </row>
    <row r="335" ht="15.75" customHeight="1">
      <c r="A335" s="108">
        <v>54.0</v>
      </c>
      <c r="B335" s="108" t="s">
        <v>110</v>
      </c>
      <c r="C335" s="108">
        <v>1.0</v>
      </c>
      <c r="D335" s="108">
        <f t="shared" si="1"/>
        <v>1</v>
      </c>
      <c r="E335" s="108" t="str">
        <f t="shared" si="2"/>
        <v/>
      </c>
      <c r="G335" s="108"/>
      <c r="H335" s="108"/>
      <c r="I335" s="108"/>
    </row>
    <row r="336" ht="15.75" customHeight="1">
      <c r="A336" s="108">
        <v>95570.0</v>
      </c>
      <c r="B336" s="108" t="s">
        <v>110</v>
      </c>
      <c r="C336" s="108">
        <v>1.0</v>
      </c>
      <c r="D336" s="108">
        <f t="shared" si="1"/>
        <v>1</v>
      </c>
      <c r="E336" s="108" t="str">
        <f t="shared" si="2"/>
        <v/>
      </c>
      <c r="G336" s="108"/>
      <c r="H336" s="108"/>
      <c r="I336" s="108"/>
    </row>
    <row r="337" ht="15.75" customHeight="1">
      <c r="A337" s="108">
        <v>95525.0</v>
      </c>
      <c r="B337" s="108" t="s">
        <v>110</v>
      </c>
      <c r="C337" s="108">
        <v>1.0</v>
      </c>
      <c r="D337" s="108">
        <f t="shared" si="1"/>
        <v>1</v>
      </c>
      <c r="E337" s="108" t="str">
        <f t="shared" si="2"/>
        <v/>
      </c>
      <c r="G337" s="108"/>
      <c r="H337" s="108"/>
      <c r="I337" s="108"/>
    </row>
    <row r="338" ht="15.75" customHeight="1">
      <c r="A338" s="108">
        <v>95519.0</v>
      </c>
      <c r="B338" s="108" t="s">
        <v>110</v>
      </c>
      <c r="C338" s="108">
        <v>1.0</v>
      </c>
      <c r="D338" s="108">
        <f t="shared" si="1"/>
        <v>1</v>
      </c>
      <c r="E338" s="108" t="str">
        <f t="shared" si="2"/>
        <v/>
      </c>
      <c r="G338" s="108"/>
      <c r="H338" s="108"/>
      <c r="I338" s="108"/>
    </row>
    <row r="339" ht="15.75" customHeight="1">
      <c r="A339" s="108">
        <v>95521.0</v>
      </c>
      <c r="B339" s="108" t="s">
        <v>110</v>
      </c>
      <c r="C339" s="108">
        <v>1.0</v>
      </c>
      <c r="D339" s="108">
        <f t="shared" si="1"/>
        <v>1</v>
      </c>
      <c r="E339" s="108" t="str">
        <f t="shared" si="2"/>
        <v/>
      </c>
      <c r="G339" s="108"/>
      <c r="H339" s="108"/>
      <c r="I339" s="108"/>
    </row>
    <row r="340" ht="15.75" customHeight="1">
      <c r="A340" s="108">
        <v>95550.0</v>
      </c>
      <c r="B340" s="108" t="s">
        <v>110</v>
      </c>
      <c r="C340" s="108">
        <v>1.0</v>
      </c>
      <c r="D340" s="108">
        <f t="shared" si="1"/>
        <v>1</v>
      </c>
      <c r="E340" s="108" t="str">
        <f t="shared" si="2"/>
        <v/>
      </c>
      <c r="G340" s="108"/>
      <c r="H340" s="108"/>
      <c r="I340" s="108"/>
    </row>
    <row r="341" ht="15.75" customHeight="1">
      <c r="A341" s="108">
        <v>95524.0</v>
      </c>
      <c r="B341" s="108" t="s">
        <v>110</v>
      </c>
      <c r="C341" s="108">
        <v>1.0</v>
      </c>
      <c r="D341" s="108">
        <f t="shared" si="1"/>
        <v>1</v>
      </c>
      <c r="E341" s="108" t="str">
        <f t="shared" si="2"/>
        <v/>
      </c>
      <c r="G341" s="108"/>
      <c r="H341" s="108"/>
      <c r="I341" s="108"/>
    </row>
    <row r="342" ht="15.75" customHeight="1">
      <c r="A342" s="108">
        <v>95503.0</v>
      </c>
      <c r="B342" s="108" t="s">
        <v>110</v>
      </c>
      <c r="C342" s="108">
        <v>1.0</v>
      </c>
      <c r="D342" s="108">
        <f t="shared" si="1"/>
        <v>1</v>
      </c>
      <c r="E342" s="108" t="str">
        <f t="shared" si="2"/>
        <v/>
      </c>
      <c r="G342" s="108"/>
      <c r="H342" s="108"/>
      <c r="I342" s="108"/>
    </row>
    <row r="343" ht="15.75" customHeight="1">
      <c r="A343" s="108">
        <v>95564.0</v>
      </c>
      <c r="B343" s="108" t="s">
        <v>110</v>
      </c>
      <c r="C343" s="108">
        <v>1.0</v>
      </c>
      <c r="D343" s="108">
        <f t="shared" si="1"/>
        <v>1</v>
      </c>
      <c r="E343" s="108" t="str">
        <f t="shared" si="2"/>
        <v/>
      </c>
      <c r="G343" s="108"/>
      <c r="H343" s="108"/>
      <c r="I343" s="108"/>
    </row>
    <row r="344" ht="15.75" customHeight="1">
      <c r="A344" s="108">
        <v>95501.0</v>
      </c>
      <c r="B344" s="108" t="s">
        <v>110</v>
      </c>
      <c r="C344" s="108">
        <v>1.0</v>
      </c>
      <c r="D344" s="108">
        <f t="shared" si="1"/>
        <v>1</v>
      </c>
      <c r="E344" s="108" t="str">
        <f t="shared" si="2"/>
        <v/>
      </c>
      <c r="G344" s="108"/>
      <c r="H344" s="108"/>
      <c r="I344" s="108"/>
    </row>
    <row r="345" ht="15.75" customHeight="1">
      <c r="A345" s="108">
        <v>95549.0</v>
      </c>
      <c r="B345" s="108" t="s">
        <v>110</v>
      </c>
      <c r="C345" s="108">
        <v>1.0</v>
      </c>
      <c r="D345" s="108">
        <f t="shared" si="1"/>
        <v>1</v>
      </c>
      <c r="E345" s="108" t="str">
        <f t="shared" si="2"/>
        <v/>
      </c>
      <c r="G345" s="108"/>
      <c r="H345" s="108"/>
      <c r="I345" s="108"/>
    </row>
    <row r="346" ht="15.75" customHeight="1">
      <c r="A346" s="108">
        <v>95551.0</v>
      </c>
      <c r="B346" s="108" t="s">
        <v>110</v>
      </c>
      <c r="C346" s="108">
        <v>1.0</v>
      </c>
      <c r="D346" s="108">
        <f t="shared" si="1"/>
        <v>1</v>
      </c>
      <c r="E346" s="108" t="str">
        <f t="shared" si="2"/>
        <v/>
      </c>
      <c r="G346" s="108"/>
      <c r="H346" s="108"/>
      <c r="I346" s="108"/>
    </row>
    <row r="347" ht="15.75" customHeight="1">
      <c r="A347" s="108">
        <v>95540.0</v>
      </c>
      <c r="B347" s="108" t="s">
        <v>110</v>
      </c>
      <c r="C347" s="108">
        <v>1.0</v>
      </c>
      <c r="D347" s="108">
        <f t="shared" si="1"/>
        <v>1</v>
      </c>
      <c r="E347" s="108" t="str">
        <f t="shared" si="2"/>
        <v/>
      </c>
      <c r="G347" s="108"/>
      <c r="H347" s="108"/>
      <c r="I347" s="108"/>
    </row>
    <row r="348" ht="15.75" customHeight="1">
      <c r="A348" s="108">
        <v>95536.0</v>
      </c>
      <c r="B348" s="108" t="s">
        <v>110</v>
      </c>
      <c r="C348" s="108">
        <v>1.0</v>
      </c>
      <c r="D348" s="108">
        <f t="shared" si="1"/>
        <v>1</v>
      </c>
      <c r="E348" s="108" t="str">
        <f t="shared" si="2"/>
        <v/>
      </c>
      <c r="G348" s="108"/>
      <c r="H348" s="108"/>
      <c r="I348" s="108"/>
    </row>
    <row r="349" ht="15.75" customHeight="1">
      <c r="A349" s="108">
        <v>95547.0</v>
      </c>
      <c r="B349" s="108" t="s">
        <v>110</v>
      </c>
      <c r="C349" s="108">
        <v>1.0</v>
      </c>
      <c r="D349" s="108">
        <f t="shared" si="1"/>
        <v>1</v>
      </c>
      <c r="E349" s="108" t="str">
        <f t="shared" si="2"/>
        <v/>
      </c>
      <c r="G349" s="108"/>
      <c r="H349" s="108"/>
      <c r="I349" s="108"/>
    </row>
    <row r="350" ht="15.75" customHeight="1">
      <c r="A350" s="108">
        <v>95528.0</v>
      </c>
      <c r="B350" s="108" t="s">
        <v>110</v>
      </c>
      <c r="C350" s="108">
        <v>1.0</v>
      </c>
      <c r="D350" s="108">
        <f t="shared" si="1"/>
        <v>1</v>
      </c>
      <c r="E350" s="108" t="str">
        <f t="shared" si="2"/>
        <v/>
      </c>
      <c r="G350" s="108"/>
      <c r="H350" s="108"/>
      <c r="I350" s="108"/>
    </row>
    <row r="351" ht="15.75" customHeight="1">
      <c r="A351" s="108">
        <v>95565.0</v>
      </c>
      <c r="B351" s="108" t="s">
        <v>110</v>
      </c>
      <c r="C351" s="108">
        <v>1.0</v>
      </c>
      <c r="D351" s="108">
        <f t="shared" si="1"/>
        <v>1</v>
      </c>
      <c r="E351" s="108" t="str">
        <f t="shared" si="2"/>
        <v/>
      </c>
      <c r="G351" s="108"/>
      <c r="H351" s="108"/>
      <c r="I351" s="108"/>
    </row>
    <row r="352" ht="15.75" customHeight="1">
      <c r="A352" s="108">
        <v>95562.0</v>
      </c>
      <c r="B352" s="108" t="s">
        <v>110</v>
      </c>
      <c r="C352" s="108">
        <v>1.0</v>
      </c>
      <c r="D352" s="108">
        <f t="shared" si="1"/>
        <v>1</v>
      </c>
      <c r="E352" s="108" t="str">
        <f t="shared" si="2"/>
        <v/>
      </c>
      <c r="G352" s="108"/>
      <c r="H352" s="108"/>
      <c r="I352" s="108"/>
    </row>
    <row r="353" ht="15.75" customHeight="1">
      <c r="A353" s="108">
        <v>95569.0</v>
      </c>
      <c r="B353" s="108" t="s">
        <v>110</v>
      </c>
      <c r="C353" s="108">
        <v>1.0</v>
      </c>
      <c r="D353" s="108">
        <f t="shared" si="1"/>
        <v>1</v>
      </c>
      <c r="E353" s="108" t="str">
        <f t="shared" si="2"/>
        <v/>
      </c>
      <c r="G353" s="108"/>
      <c r="H353" s="108"/>
      <c r="I353" s="108"/>
    </row>
    <row r="354" ht="15.75" customHeight="1">
      <c r="A354" s="108">
        <v>95554.0</v>
      </c>
      <c r="B354" s="108" t="s">
        <v>110</v>
      </c>
      <c r="C354" s="108">
        <v>1.0</v>
      </c>
      <c r="D354" s="108">
        <f t="shared" si="1"/>
        <v>1</v>
      </c>
      <c r="E354" s="108" t="str">
        <f t="shared" si="2"/>
        <v/>
      </c>
      <c r="G354" s="108"/>
      <c r="H354" s="108"/>
      <c r="I354" s="108"/>
    </row>
    <row r="355" ht="15.75" customHeight="1">
      <c r="A355" s="108">
        <v>95558.0</v>
      </c>
      <c r="B355" s="108" t="s">
        <v>110</v>
      </c>
      <c r="C355" s="108">
        <v>1.0</v>
      </c>
      <c r="D355" s="108">
        <f t="shared" si="1"/>
        <v>1</v>
      </c>
      <c r="E355" s="108" t="str">
        <f t="shared" si="2"/>
        <v/>
      </c>
      <c r="G355" s="108"/>
      <c r="H355" s="108"/>
      <c r="I355" s="108"/>
    </row>
    <row r="356" ht="15.75" customHeight="1">
      <c r="A356" s="108">
        <v>95542.0</v>
      </c>
      <c r="B356" s="108" t="s">
        <v>110</v>
      </c>
      <c r="C356" s="108">
        <v>1.0</v>
      </c>
      <c r="D356" s="108">
        <f t="shared" si="1"/>
        <v>1</v>
      </c>
      <c r="E356" s="108" t="str">
        <f t="shared" si="2"/>
        <v/>
      </c>
      <c r="G356" s="108"/>
      <c r="H356" s="108"/>
      <c r="I356" s="108"/>
    </row>
    <row r="357" ht="15.75" customHeight="1">
      <c r="A357" s="108">
        <v>95589.0</v>
      </c>
      <c r="B357" s="108" t="s">
        <v>110</v>
      </c>
      <c r="C357" s="108">
        <v>1.0</v>
      </c>
      <c r="D357" s="108">
        <f t="shared" si="1"/>
        <v>1</v>
      </c>
      <c r="E357" s="108" t="str">
        <f t="shared" si="2"/>
        <v/>
      </c>
      <c r="G357" s="108"/>
      <c r="H357" s="108"/>
      <c r="I357" s="108"/>
    </row>
    <row r="358" ht="15.75" customHeight="1">
      <c r="A358" s="108">
        <v>95560.0</v>
      </c>
      <c r="B358" s="108" t="s">
        <v>110</v>
      </c>
      <c r="C358" s="108">
        <v>1.0</v>
      </c>
      <c r="D358" s="108">
        <f t="shared" si="1"/>
        <v>1</v>
      </c>
      <c r="E358" s="108" t="str">
        <f t="shared" si="2"/>
        <v/>
      </c>
      <c r="G358" s="108"/>
      <c r="H358" s="108"/>
      <c r="I358" s="108"/>
    </row>
    <row r="359" ht="15.75" customHeight="1">
      <c r="A359" s="108">
        <v>50.0</v>
      </c>
      <c r="B359" s="108" t="s">
        <v>110</v>
      </c>
      <c r="C359" s="108">
        <v>2.0</v>
      </c>
      <c r="D359" s="108">
        <f t="shared" si="1"/>
        <v>1</v>
      </c>
      <c r="E359" s="108" t="str">
        <f t="shared" si="2"/>
        <v/>
      </c>
      <c r="G359" s="108"/>
      <c r="H359" s="108"/>
      <c r="I359" s="108"/>
    </row>
    <row r="360" ht="15.75" customHeight="1">
      <c r="A360" s="108">
        <v>54.0</v>
      </c>
      <c r="B360" s="108" t="s">
        <v>110</v>
      </c>
      <c r="C360" s="108">
        <v>2.0</v>
      </c>
      <c r="D360" s="108">
        <f t="shared" si="1"/>
        <v>1</v>
      </c>
      <c r="E360" s="108" t="str">
        <f t="shared" si="2"/>
        <v/>
      </c>
      <c r="G360" s="108"/>
      <c r="H360" s="108"/>
      <c r="I360" s="108"/>
    </row>
    <row r="361" ht="15.75" customHeight="1">
      <c r="A361" s="108">
        <v>95511.0</v>
      </c>
      <c r="B361" s="108" t="s">
        <v>110</v>
      </c>
      <c r="C361" s="108">
        <v>2.0</v>
      </c>
      <c r="D361" s="108">
        <f t="shared" si="1"/>
        <v>1</v>
      </c>
      <c r="E361" s="108" t="str">
        <f t="shared" si="2"/>
        <v/>
      </c>
      <c r="G361" s="108"/>
      <c r="H361" s="108"/>
      <c r="I361" s="108"/>
    </row>
    <row r="362" ht="15.75" customHeight="1">
      <c r="A362" s="108">
        <v>95514.0</v>
      </c>
      <c r="B362" s="108" t="s">
        <v>110</v>
      </c>
      <c r="C362" s="108">
        <v>2.0</v>
      </c>
      <c r="D362" s="108">
        <f t="shared" si="1"/>
        <v>1</v>
      </c>
      <c r="E362" s="108" t="str">
        <f t="shared" si="2"/>
        <v/>
      </c>
      <c r="G362" s="108"/>
      <c r="H362" s="108"/>
      <c r="I362" s="108"/>
    </row>
    <row r="363" ht="15.75" customHeight="1">
      <c r="A363" s="108">
        <v>95525.0</v>
      </c>
      <c r="B363" s="108" t="s">
        <v>110</v>
      </c>
      <c r="C363" s="108">
        <v>2.0</v>
      </c>
      <c r="D363" s="108">
        <f t="shared" si="1"/>
        <v>1</v>
      </c>
      <c r="E363" s="108" t="str">
        <f t="shared" si="2"/>
        <v/>
      </c>
      <c r="G363" s="108"/>
      <c r="H363" s="108"/>
      <c r="I363" s="108"/>
    </row>
    <row r="364" ht="15.75" customHeight="1">
      <c r="A364" s="108">
        <v>95526.0</v>
      </c>
      <c r="B364" s="108" t="s">
        <v>110</v>
      </c>
      <c r="C364" s="108">
        <v>2.0</v>
      </c>
      <c r="D364" s="108">
        <f t="shared" si="1"/>
        <v>1</v>
      </c>
      <c r="E364" s="108" t="str">
        <f t="shared" si="2"/>
        <v/>
      </c>
      <c r="G364" s="108"/>
      <c r="H364" s="108"/>
      <c r="I364" s="108"/>
    </row>
    <row r="365" ht="15.75" customHeight="1">
      <c r="A365" s="108">
        <v>95528.0</v>
      </c>
      <c r="B365" s="108" t="s">
        <v>110</v>
      </c>
      <c r="C365" s="108">
        <v>2.0</v>
      </c>
      <c r="D365" s="108">
        <f t="shared" si="1"/>
        <v>1</v>
      </c>
      <c r="E365" s="108" t="str">
        <f t="shared" si="2"/>
        <v/>
      </c>
      <c r="G365" s="108"/>
      <c r="H365" s="108"/>
      <c r="I365" s="108"/>
    </row>
    <row r="366" ht="15.75" customHeight="1">
      <c r="A366" s="108">
        <v>95542.0</v>
      </c>
      <c r="B366" s="108" t="s">
        <v>110</v>
      </c>
      <c r="C366" s="108">
        <v>2.0</v>
      </c>
      <c r="D366" s="108">
        <f t="shared" si="1"/>
        <v>1</v>
      </c>
      <c r="E366" s="108" t="str">
        <f t="shared" si="2"/>
        <v/>
      </c>
      <c r="G366" s="108"/>
      <c r="H366" s="108"/>
      <c r="I366" s="108"/>
    </row>
    <row r="367" ht="15.75" customHeight="1">
      <c r="A367" s="108">
        <v>95546.0</v>
      </c>
      <c r="B367" s="108" t="s">
        <v>110</v>
      </c>
      <c r="C367" s="108">
        <v>2.0</v>
      </c>
      <c r="D367" s="108">
        <f t="shared" si="1"/>
        <v>1</v>
      </c>
      <c r="E367" s="108" t="str">
        <f t="shared" si="2"/>
        <v/>
      </c>
      <c r="G367" s="108"/>
      <c r="H367" s="108"/>
      <c r="I367" s="108"/>
    </row>
    <row r="368" ht="15.75" customHeight="1">
      <c r="A368" s="108">
        <v>95549.0</v>
      </c>
      <c r="B368" s="108" t="s">
        <v>110</v>
      </c>
      <c r="C368" s="108">
        <v>2.0</v>
      </c>
      <c r="D368" s="108">
        <f t="shared" si="1"/>
        <v>1</v>
      </c>
      <c r="E368" s="108" t="str">
        <f t="shared" si="2"/>
        <v/>
      </c>
      <c r="G368" s="108"/>
      <c r="H368" s="108"/>
      <c r="I368" s="108"/>
    </row>
    <row r="369" ht="15.75" customHeight="1">
      <c r="A369" s="108">
        <v>95550.0</v>
      </c>
      <c r="B369" s="108" t="s">
        <v>110</v>
      </c>
      <c r="C369" s="108">
        <v>2.0</v>
      </c>
      <c r="D369" s="108">
        <f t="shared" si="1"/>
        <v>1</v>
      </c>
      <c r="E369" s="108" t="str">
        <f t="shared" si="2"/>
        <v/>
      </c>
      <c r="G369" s="108"/>
      <c r="H369" s="108"/>
      <c r="I369" s="108"/>
    </row>
    <row r="370" ht="15.75" customHeight="1">
      <c r="A370" s="108">
        <v>95554.0</v>
      </c>
      <c r="B370" s="108" t="s">
        <v>110</v>
      </c>
      <c r="C370" s="108">
        <v>2.0</v>
      </c>
      <c r="D370" s="108">
        <f t="shared" si="1"/>
        <v>1</v>
      </c>
      <c r="E370" s="108" t="str">
        <f t="shared" si="2"/>
        <v/>
      </c>
      <c r="G370" s="108"/>
      <c r="H370" s="108"/>
      <c r="I370" s="108"/>
    </row>
    <row r="371" ht="15.75" customHeight="1">
      <c r="A371" s="108">
        <v>95556.0</v>
      </c>
      <c r="B371" s="108" t="s">
        <v>110</v>
      </c>
      <c r="C371" s="108">
        <v>2.0</v>
      </c>
      <c r="D371" s="108">
        <f t="shared" si="1"/>
        <v>1</v>
      </c>
      <c r="E371" s="108" t="str">
        <f t="shared" si="2"/>
        <v/>
      </c>
      <c r="G371" s="108"/>
      <c r="H371" s="108"/>
      <c r="I371" s="108"/>
    </row>
    <row r="372" ht="15.75" customHeight="1">
      <c r="A372" s="108">
        <v>95560.0</v>
      </c>
      <c r="B372" s="108" t="s">
        <v>110</v>
      </c>
      <c r="C372" s="108">
        <v>2.0</v>
      </c>
      <c r="D372" s="108">
        <f t="shared" si="1"/>
        <v>1</v>
      </c>
      <c r="E372" s="108" t="str">
        <f t="shared" si="2"/>
        <v/>
      </c>
      <c r="G372" s="108"/>
      <c r="H372" s="108"/>
      <c r="I372" s="108"/>
    </row>
    <row r="373" ht="15.75" customHeight="1">
      <c r="A373" s="108">
        <v>95563.0</v>
      </c>
      <c r="B373" s="108" t="s">
        <v>110</v>
      </c>
      <c r="C373" s="108">
        <v>2.0</v>
      </c>
      <c r="D373" s="108">
        <f t="shared" si="1"/>
        <v>1</v>
      </c>
      <c r="E373" s="108" t="str">
        <f t="shared" si="2"/>
        <v/>
      </c>
      <c r="G373" s="108"/>
      <c r="H373" s="108"/>
      <c r="I373" s="108"/>
    </row>
    <row r="374" ht="15.75" customHeight="1">
      <c r="A374" s="108">
        <v>95565.0</v>
      </c>
      <c r="B374" s="108" t="s">
        <v>110</v>
      </c>
      <c r="C374" s="108">
        <v>2.0</v>
      </c>
      <c r="D374" s="108">
        <f t="shared" si="1"/>
        <v>1</v>
      </c>
      <c r="E374" s="108" t="str">
        <f t="shared" si="2"/>
        <v/>
      </c>
      <c r="G374" s="108"/>
      <c r="H374" s="108"/>
      <c r="I374" s="108"/>
    </row>
    <row r="375" ht="15.75" customHeight="1">
      <c r="A375" s="108">
        <v>95569.0</v>
      </c>
      <c r="B375" s="108" t="s">
        <v>110</v>
      </c>
      <c r="C375" s="108">
        <v>2.0</v>
      </c>
      <c r="D375" s="108">
        <f t="shared" si="1"/>
        <v>1</v>
      </c>
      <c r="E375" s="108" t="str">
        <f t="shared" si="2"/>
        <v/>
      </c>
      <c r="G375" s="108"/>
      <c r="H375" s="108"/>
      <c r="I375" s="108"/>
    </row>
    <row r="376" ht="15.75" customHeight="1">
      <c r="A376" s="108">
        <v>95573.0</v>
      </c>
      <c r="B376" s="108" t="s">
        <v>110</v>
      </c>
      <c r="C376" s="108">
        <v>2.0</v>
      </c>
      <c r="D376" s="108">
        <f t="shared" si="1"/>
        <v>1</v>
      </c>
      <c r="E376" s="108" t="str">
        <f t="shared" si="2"/>
        <v/>
      </c>
      <c r="G376" s="108"/>
      <c r="H376" s="108"/>
      <c r="I376" s="108"/>
    </row>
    <row r="377" ht="15.75" customHeight="1">
      <c r="A377" s="108">
        <v>95589.0</v>
      </c>
      <c r="B377" s="108" t="s">
        <v>110</v>
      </c>
      <c r="C377" s="108">
        <v>2.0</v>
      </c>
      <c r="D377" s="108">
        <f t="shared" si="1"/>
        <v>1</v>
      </c>
      <c r="E377" s="108" t="str">
        <f t="shared" si="2"/>
        <v/>
      </c>
      <c r="G377" s="108"/>
      <c r="H377" s="108"/>
      <c r="I377" s="108"/>
    </row>
    <row r="378" ht="15.75" customHeight="1">
      <c r="A378" s="108">
        <v>96046.0</v>
      </c>
      <c r="B378" s="108" t="s">
        <v>110</v>
      </c>
      <c r="C378" s="108">
        <v>2.0</v>
      </c>
      <c r="D378" s="108">
        <f t="shared" si="1"/>
        <v>1</v>
      </c>
      <c r="E378" s="108" t="str">
        <f t="shared" si="2"/>
        <v/>
      </c>
      <c r="G378" s="108"/>
      <c r="H378" s="108"/>
      <c r="I378" s="108"/>
    </row>
    <row r="379" ht="15.75" customHeight="1">
      <c r="A379" s="108">
        <v>50.0</v>
      </c>
      <c r="B379" s="108" t="s">
        <v>110</v>
      </c>
      <c r="C379" s="108">
        <v>16.0</v>
      </c>
      <c r="D379" s="108">
        <f t="shared" si="1"/>
        <v>1</v>
      </c>
      <c r="E379" s="108" t="str">
        <f t="shared" si="2"/>
        <v/>
      </c>
      <c r="G379" s="108"/>
      <c r="H379" s="108"/>
      <c r="I379" s="108"/>
    </row>
    <row r="380" ht="15.75" customHeight="1">
      <c r="A380" s="108">
        <v>95546.0</v>
      </c>
      <c r="B380" s="108" t="s">
        <v>110</v>
      </c>
      <c r="C380" s="108">
        <v>16.0</v>
      </c>
      <c r="D380" s="108">
        <f t="shared" si="1"/>
        <v>1</v>
      </c>
      <c r="E380" s="108" t="str">
        <f t="shared" si="2"/>
        <v/>
      </c>
      <c r="G380" s="108"/>
      <c r="H380" s="108"/>
      <c r="I380" s="108"/>
    </row>
    <row r="381" ht="15.75" customHeight="1">
      <c r="A381" s="108">
        <v>95556.0</v>
      </c>
      <c r="B381" s="108" t="s">
        <v>110</v>
      </c>
      <c r="C381" s="108">
        <v>16.0</v>
      </c>
      <c r="D381" s="108">
        <f t="shared" si="1"/>
        <v>1</v>
      </c>
      <c r="E381" s="108" t="str">
        <f t="shared" si="2"/>
        <v/>
      </c>
      <c r="G381" s="108"/>
      <c r="H381" s="108"/>
      <c r="I381" s="108"/>
    </row>
    <row r="382" ht="15.75" customHeight="1">
      <c r="A382" s="108">
        <v>95563.0</v>
      </c>
      <c r="B382" s="108" t="s">
        <v>110</v>
      </c>
      <c r="C382" s="108">
        <v>16.0</v>
      </c>
      <c r="D382" s="108">
        <f t="shared" si="1"/>
        <v>1</v>
      </c>
      <c r="E382" s="108" t="str">
        <f t="shared" si="2"/>
        <v/>
      </c>
      <c r="G382" s="108"/>
      <c r="H382" s="108"/>
      <c r="I382" s="108"/>
    </row>
    <row r="383" ht="15.75" customHeight="1">
      <c r="A383" s="108">
        <v>95573.0</v>
      </c>
      <c r="B383" s="108" t="s">
        <v>110</v>
      </c>
      <c r="C383" s="108">
        <v>16.0</v>
      </c>
      <c r="D383" s="108">
        <f t="shared" si="1"/>
        <v>1</v>
      </c>
      <c r="E383" s="108" t="str">
        <f t="shared" si="2"/>
        <v/>
      </c>
      <c r="G383" s="108"/>
      <c r="H383" s="108"/>
      <c r="I383" s="108"/>
    </row>
    <row r="384" ht="15.75" customHeight="1">
      <c r="A384" s="108">
        <v>96046.0</v>
      </c>
      <c r="B384" s="108" t="s">
        <v>110</v>
      </c>
      <c r="C384" s="108">
        <v>16.0</v>
      </c>
      <c r="D384" s="108">
        <f t="shared" si="1"/>
        <v>1</v>
      </c>
      <c r="E384" s="108" t="str">
        <f t="shared" si="2"/>
        <v/>
      </c>
      <c r="G384" s="108"/>
      <c r="H384" s="108"/>
      <c r="I384" s="108"/>
    </row>
    <row r="385" ht="15.75" customHeight="1">
      <c r="A385" s="108">
        <v>92283.0</v>
      </c>
      <c r="B385" s="108" t="s">
        <v>111</v>
      </c>
      <c r="C385" s="108">
        <v>14.0</v>
      </c>
      <c r="D385" s="108" t="str">
        <f t="shared" si="1"/>
        <v/>
      </c>
      <c r="E385" s="108" t="str">
        <f t="shared" si="2"/>
        <v/>
      </c>
      <c r="G385" s="108"/>
      <c r="H385" s="108"/>
      <c r="I385" s="108"/>
    </row>
    <row r="386" ht="15.75" customHeight="1">
      <c r="A386" s="108">
        <v>92227.0</v>
      </c>
      <c r="B386" s="108" t="s">
        <v>111</v>
      </c>
      <c r="C386" s="108">
        <v>15.0</v>
      </c>
      <c r="D386" s="108" t="str">
        <f t="shared" si="1"/>
        <v/>
      </c>
      <c r="E386" s="108" t="str">
        <f t="shared" si="2"/>
        <v/>
      </c>
      <c r="G386" s="108"/>
      <c r="H386" s="108"/>
      <c r="I386" s="108"/>
    </row>
    <row r="387" ht="15.75" customHeight="1">
      <c r="A387" s="108">
        <v>92231.0</v>
      </c>
      <c r="B387" s="108" t="s">
        <v>111</v>
      </c>
      <c r="C387" s="108">
        <v>15.0</v>
      </c>
      <c r="D387" s="108" t="str">
        <f t="shared" si="1"/>
        <v/>
      </c>
      <c r="E387" s="108" t="str">
        <f t="shared" si="2"/>
        <v/>
      </c>
      <c r="G387" s="108"/>
      <c r="H387" s="108"/>
      <c r="I387" s="108"/>
    </row>
    <row r="388" ht="15.75" customHeight="1">
      <c r="A388" s="108">
        <v>92233.0</v>
      </c>
      <c r="B388" s="108" t="s">
        <v>111</v>
      </c>
      <c r="C388" s="108">
        <v>15.0</v>
      </c>
      <c r="D388" s="108" t="str">
        <f t="shared" si="1"/>
        <v/>
      </c>
      <c r="E388" s="108" t="str">
        <f t="shared" si="2"/>
        <v/>
      </c>
      <c r="G388" s="108"/>
      <c r="H388" s="108"/>
      <c r="I388" s="108"/>
    </row>
    <row r="389" ht="15.75" customHeight="1">
      <c r="A389" s="108">
        <v>92243.0</v>
      </c>
      <c r="B389" s="108" t="s">
        <v>111</v>
      </c>
      <c r="C389" s="108">
        <v>15.0</v>
      </c>
      <c r="D389" s="108" t="str">
        <f t="shared" si="1"/>
        <v/>
      </c>
      <c r="E389" s="108" t="str">
        <f t="shared" si="2"/>
        <v/>
      </c>
      <c r="G389" s="108"/>
      <c r="H389" s="108"/>
      <c r="I389" s="108"/>
    </row>
    <row r="390" ht="15.75" customHeight="1">
      <c r="A390" s="108">
        <v>92249.0</v>
      </c>
      <c r="B390" s="108" t="s">
        <v>111</v>
      </c>
      <c r="C390" s="108">
        <v>15.0</v>
      </c>
      <c r="D390" s="108" t="str">
        <f t="shared" si="1"/>
        <v/>
      </c>
      <c r="E390" s="108" t="str">
        <f t="shared" si="2"/>
        <v/>
      </c>
      <c r="G390" s="108"/>
      <c r="H390" s="108"/>
      <c r="I390" s="108"/>
    </row>
    <row r="391" ht="15.75" customHeight="1">
      <c r="A391" s="108">
        <v>92250.0</v>
      </c>
      <c r="B391" s="108" t="s">
        <v>111</v>
      </c>
      <c r="C391" s="108">
        <v>15.0</v>
      </c>
      <c r="D391" s="108" t="str">
        <f t="shared" si="1"/>
        <v/>
      </c>
      <c r="E391" s="108" t="str">
        <f t="shared" si="2"/>
        <v/>
      </c>
      <c r="G391" s="108"/>
      <c r="H391" s="108"/>
      <c r="I391" s="108"/>
    </row>
    <row r="392" ht="15.75" customHeight="1">
      <c r="A392" s="108">
        <v>92251.0</v>
      </c>
      <c r="B392" s="108" t="s">
        <v>111</v>
      </c>
      <c r="C392" s="108">
        <v>15.0</v>
      </c>
      <c r="D392" s="108" t="str">
        <f t="shared" si="1"/>
        <v/>
      </c>
      <c r="E392" s="108" t="str">
        <f t="shared" si="2"/>
        <v/>
      </c>
      <c r="G392" s="108"/>
      <c r="H392" s="108"/>
      <c r="I392" s="108"/>
    </row>
    <row r="393" ht="15.75" customHeight="1">
      <c r="A393" s="108">
        <v>92257.0</v>
      </c>
      <c r="B393" s="108" t="s">
        <v>111</v>
      </c>
      <c r="C393" s="108">
        <v>15.0</v>
      </c>
      <c r="D393" s="108" t="str">
        <f t="shared" si="1"/>
        <v/>
      </c>
      <c r="E393" s="108" t="str">
        <f t="shared" si="2"/>
        <v/>
      </c>
      <c r="G393" s="108"/>
      <c r="H393" s="108"/>
      <c r="I393" s="108"/>
    </row>
    <row r="394" ht="15.75" customHeight="1">
      <c r="A394" s="108">
        <v>92259.0</v>
      </c>
      <c r="B394" s="108" t="s">
        <v>111</v>
      </c>
      <c r="C394" s="108">
        <v>15.0</v>
      </c>
      <c r="D394" s="108" t="str">
        <f t="shared" si="1"/>
        <v/>
      </c>
      <c r="E394" s="108" t="str">
        <f t="shared" si="2"/>
        <v/>
      </c>
      <c r="G394" s="108"/>
      <c r="H394" s="108"/>
      <c r="I394" s="108"/>
    </row>
    <row r="395" ht="15.75" customHeight="1">
      <c r="A395" s="108">
        <v>92274.0</v>
      </c>
      <c r="B395" s="108" t="s">
        <v>111</v>
      </c>
      <c r="C395" s="108">
        <v>15.0</v>
      </c>
      <c r="D395" s="108" t="str">
        <f t="shared" si="1"/>
        <v/>
      </c>
      <c r="E395" s="108" t="str">
        <f t="shared" si="2"/>
        <v/>
      </c>
      <c r="G395" s="108"/>
      <c r="H395" s="108"/>
      <c r="I395" s="108"/>
    </row>
    <row r="396" ht="15.75" customHeight="1">
      <c r="A396" s="108">
        <v>92281.0</v>
      </c>
      <c r="B396" s="108" t="s">
        <v>111</v>
      </c>
      <c r="C396" s="108">
        <v>15.0</v>
      </c>
      <c r="D396" s="108" t="str">
        <f t="shared" si="1"/>
        <v/>
      </c>
      <c r="E396" s="108" t="str">
        <f t="shared" si="2"/>
        <v/>
      </c>
      <c r="G396" s="108"/>
      <c r="H396" s="108"/>
      <c r="I396" s="108"/>
    </row>
    <row r="397" ht="15.75" customHeight="1">
      <c r="A397" s="108">
        <v>92283.0</v>
      </c>
      <c r="B397" s="108" t="s">
        <v>111</v>
      </c>
      <c r="C397" s="108">
        <v>15.0</v>
      </c>
      <c r="D397" s="108" t="str">
        <f t="shared" si="1"/>
        <v/>
      </c>
      <c r="E397" s="108" t="str">
        <f t="shared" si="2"/>
        <v/>
      </c>
      <c r="G397" s="108"/>
      <c r="H397" s="108"/>
      <c r="I397" s="108"/>
    </row>
    <row r="398" ht="15.75" customHeight="1">
      <c r="A398" s="108">
        <v>92328.0</v>
      </c>
      <c r="B398" s="108" t="s">
        <v>112</v>
      </c>
      <c r="C398" s="108">
        <v>14.0</v>
      </c>
      <c r="D398" s="108" t="str">
        <f t="shared" si="1"/>
        <v/>
      </c>
      <c r="E398" s="108" t="str">
        <f t="shared" si="2"/>
        <v/>
      </c>
      <c r="G398" s="108"/>
      <c r="H398" s="108"/>
      <c r="I398" s="108"/>
    </row>
    <row r="399" ht="15.75" customHeight="1">
      <c r="A399" s="108">
        <v>92384.0</v>
      </c>
      <c r="B399" s="108" t="s">
        <v>112</v>
      </c>
      <c r="C399" s="108">
        <v>14.0</v>
      </c>
      <c r="D399" s="108" t="str">
        <f t="shared" si="1"/>
        <v/>
      </c>
      <c r="E399" s="108" t="str">
        <f t="shared" si="2"/>
        <v/>
      </c>
      <c r="G399" s="108"/>
      <c r="H399" s="108"/>
      <c r="I399" s="108"/>
    </row>
    <row r="400" ht="15.75" customHeight="1">
      <c r="A400" s="108">
        <v>92389.0</v>
      </c>
      <c r="B400" s="108" t="s">
        <v>112</v>
      </c>
      <c r="C400" s="108">
        <v>14.0</v>
      </c>
      <c r="D400" s="108" t="str">
        <f t="shared" si="1"/>
        <v/>
      </c>
      <c r="E400" s="108" t="str">
        <f t="shared" si="2"/>
        <v/>
      </c>
      <c r="G400" s="108"/>
      <c r="H400" s="108"/>
      <c r="I400" s="108"/>
    </row>
    <row r="401" ht="15.75" customHeight="1">
      <c r="A401" s="108">
        <v>93526.0</v>
      </c>
      <c r="B401" s="108" t="s">
        <v>112</v>
      </c>
      <c r="C401" s="108">
        <v>14.0</v>
      </c>
      <c r="D401" s="108" t="str">
        <f t="shared" si="1"/>
        <v/>
      </c>
      <c r="E401" s="108" t="str">
        <f t="shared" si="2"/>
        <v/>
      </c>
      <c r="G401" s="108"/>
      <c r="H401" s="108"/>
      <c r="I401" s="108"/>
    </row>
    <row r="402" ht="15.75" customHeight="1">
      <c r="A402" s="108">
        <v>93527.0</v>
      </c>
      <c r="B402" s="108" t="s">
        <v>112</v>
      </c>
      <c r="C402" s="108">
        <v>14.0</v>
      </c>
      <c r="D402" s="108" t="str">
        <f t="shared" si="1"/>
        <v/>
      </c>
      <c r="E402" s="108" t="str">
        <f t="shared" si="2"/>
        <v/>
      </c>
      <c r="G402" s="108"/>
      <c r="H402" s="108"/>
      <c r="I402" s="108"/>
    </row>
    <row r="403" ht="15.75" customHeight="1">
      <c r="A403" s="108">
        <v>93545.0</v>
      </c>
      <c r="B403" s="108" t="s">
        <v>112</v>
      </c>
      <c r="C403" s="108">
        <v>14.0</v>
      </c>
      <c r="D403" s="108" t="str">
        <f t="shared" si="1"/>
        <v/>
      </c>
      <c r="E403" s="108" t="str">
        <f t="shared" si="2"/>
        <v/>
      </c>
      <c r="G403" s="108"/>
      <c r="H403" s="108"/>
      <c r="I403" s="108"/>
    </row>
    <row r="404" ht="15.75" customHeight="1">
      <c r="A404" s="108">
        <v>93555.0</v>
      </c>
      <c r="B404" s="108" t="s">
        <v>112</v>
      </c>
      <c r="C404" s="108">
        <v>14.0</v>
      </c>
      <c r="D404" s="108" t="str">
        <f t="shared" si="1"/>
        <v/>
      </c>
      <c r="E404" s="108" t="str">
        <f t="shared" si="2"/>
        <v/>
      </c>
      <c r="G404" s="108"/>
      <c r="H404" s="108"/>
      <c r="I404" s="108"/>
    </row>
    <row r="405" ht="15.75" customHeight="1">
      <c r="A405" s="108">
        <v>92328.0</v>
      </c>
      <c r="B405" s="108" t="s">
        <v>112</v>
      </c>
      <c r="C405" s="108">
        <v>16.0</v>
      </c>
      <c r="D405" s="108" t="str">
        <f t="shared" si="1"/>
        <v/>
      </c>
      <c r="E405" s="108" t="str">
        <f t="shared" si="2"/>
        <v/>
      </c>
      <c r="G405" s="108"/>
      <c r="H405" s="108"/>
      <c r="I405" s="108"/>
    </row>
    <row r="406" ht="15.75" customHeight="1">
      <c r="A406" s="108">
        <v>93513.0</v>
      </c>
      <c r="B406" s="108" t="s">
        <v>112</v>
      </c>
      <c r="C406" s="108">
        <v>16.0</v>
      </c>
      <c r="D406" s="108" t="str">
        <f t="shared" si="1"/>
        <v/>
      </c>
      <c r="E406" s="108" t="str">
        <f t="shared" si="2"/>
        <v/>
      </c>
      <c r="G406" s="108"/>
      <c r="H406" s="108"/>
      <c r="I406" s="108"/>
    </row>
    <row r="407" ht="15.75" customHeight="1">
      <c r="A407" s="108">
        <v>93514.0</v>
      </c>
      <c r="B407" s="108" t="s">
        <v>112</v>
      </c>
      <c r="C407" s="108">
        <v>16.0</v>
      </c>
      <c r="D407" s="108" t="str">
        <f t="shared" si="1"/>
        <v/>
      </c>
      <c r="E407" s="108" t="str">
        <f t="shared" si="2"/>
        <v/>
      </c>
      <c r="G407" s="108"/>
      <c r="H407" s="108"/>
      <c r="I407" s="108"/>
    </row>
    <row r="408" ht="15.75" customHeight="1">
      <c r="A408" s="108">
        <v>93526.0</v>
      </c>
      <c r="B408" s="108" t="s">
        <v>112</v>
      </c>
      <c r="C408" s="108">
        <v>16.0</v>
      </c>
      <c r="D408" s="108" t="str">
        <f t="shared" si="1"/>
        <v/>
      </c>
      <c r="E408" s="108" t="str">
        <f t="shared" si="2"/>
        <v/>
      </c>
      <c r="G408" s="108"/>
      <c r="H408" s="108"/>
      <c r="I408" s="108"/>
    </row>
    <row r="409" ht="15.75" customHeight="1">
      <c r="A409" s="108">
        <v>93545.0</v>
      </c>
      <c r="B409" s="108" t="s">
        <v>112</v>
      </c>
      <c r="C409" s="108">
        <v>16.0</v>
      </c>
      <c r="D409" s="108" t="str">
        <f t="shared" si="1"/>
        <v/>
      </c>
      <c r="E409" s="108" t="str">
        <f t="shared" si="2"/>
        <v/>
      </c>
      <c r="G409" s="108"/>
      <c r="H409" s="108"/>
      <c r="I409" s="108"/>
    </row>
    <row r="410" ht="15.75" customHeight="1">
      <c r="A410" s="108">
        <v>93555.0</v>
      </c>
      <c r="B410" s="108" t="s">
        <v>112</v>
      </c>
      <c r="C410" s="108">
        <v>16.0</v>
      </c>
      <c r="D410" s="108" t="str">
        <f t="shared" si="1"/>
        <v/>
      </c>
      <c r="E410" s="108" t="str">
        <f t="shared" si="2"/>
        <v/>
      </c>
      <c r="G410" s="108"/>
      <c r="H410" s="108"/>
      <c r="I410" s="108"/>
    </row>
    <row r="411" ht="15.75" customHeight="1">
      <c r="A411" s="108">
        <v>93249.0</v>
      </c>
      <c r="B411" s="108" t="s">
        <v>113</v>
      </c>
      <c r="C411" s="108">
        <v>4.0</v>
      </c>
      <c r="D411" s="108">
        <f t="shared" si="1"/>
        <v>3</v>
      </c>
      <c r="E411" s="108">
        <f t="shared" si="2"/>
        <v>7</v>
      </c>
      <c r="G411" s="108"/>
      <c r="H411" s="108"/>
      <c r="I411" s="108"/>
    </row>
    <row r="412" ht="15.75" customHeight="1">
      <c r="A412" s="108">
        <v>93461.0</v>
      </c>
      <c r="B412" s="108" t="s">
        <v>113</v>
      </c>
      <c r="C412" s="108">
        <v>4.0</v>
      </c>
      <c r="D412" s="108">
        <f t="shared" si="1"/>
        <v>3</v>
      </c>
      <c r="E412" s="108">
        <f t="shared" si="2"/>
        <v>7</v>
      </c>
      <c r="G412" s="108"/>
      <c r="H412" s="108"/>
      <c r="I412" s="108"/>
    </row>
    <row r="413" ht="15.75" customHeight="1">
      <c r="A413" s="108">
        <v>93251.0</v>
      </c>
      <c r="B413" s="108" t="s">
        <v>113</v>
      </c>
      <c r="C413" s="108">
        <v>4.0</v>
      </c>
      <c r="D413" s="108">
        <f t="shared" si="1"/>
        <v>3</v>
      </c>
      <c r="E413" s="108">
        <f t="shared" si="2"/>
        <v>7</v>
      </c>
      <c r="G413" s="108"/>
      <c r="H413" s="108"/>
      <c r="I413" s="108"/>
    </row>
    <row r="414" ht="15.75" customHeight="1">
      <c r="A414" s="108">
        <v>93224.0</v>
      </c>
      <c r="B414" s="108" t="s">
        <v>113</v>
      </c>
      <c r="C414" s="108">
        <v>4.0</v>
      </c>
      <c r="D414" s="108">
        <f t="shared" si="1"/>
        <v>3</v>
      </c>
      <c r="E414" s="108">
        <f t="shared" si="2"/>
        <v>7</v>
      </c>
      <c r="G414" s="108"/>
      <c r="H414" s="108"/>
      <c r="I414" s="108"/>
    </row>
    <row r="415" ht="15.75" customHeight="1">
      <c r="A415" s="108">
        <v>93268.0</v>
      </c>
      <c r="B415" s="108" t="s">
        <v>113</v>
      </c>
      <c r="C415" s="108">
        <v>4.0</v>
      </c>
      <c r="D415" s="108">
        <f t="shared" si="1"/>
        <v>3</v>
      </c>
      <c r="E415" s="108">
        <f t="shared" si="2"/>
        <v>7</v>
      </c>
      <c r="G415" s="108"/>
      <c r="H415" s="108"/>
      <c r="I415" s="108"/>
    </row>
    <row r="416" ht="15.75" customHeight="1">
      <c r="A416" s="108">
        <v>93252.0</v>
      </c>
      <c r="B416" s="108" t="s">
        <v>113</v>
      </c>
      <c r="C416" s="108">
        <v>4.0</v>
      </c>
      <c r="D416" s="108">
        <f t="shared" si="1"/>
        <v>3</v>
      </c>
      <c r="E416" s="108">
        <f t="shared" si="2"/>
        <v>7</v>
      </c>
      <c r="G416" s="108"/>
      <c r="H416" s="108"/>
      <c r="I416" s="108"/>
    </row>
    <row r="417" ht="15.75" customHeight="1">
      <c r="A417" s="108">
        <v>93203.0</v>
      </c>
      <c r="B417" s="108" t="s">
        <v>113</v>
      </c>
      <c r="C417" s="108">
        <v>13.0</v>
      </c>
      <c r="D417" s="108">
        <f t="shared" si="1"/>
        <v>3</v>
      </c>
      <c r="E417" s="108">
        <f t="shared" si="2"/>
        <v>7</v>
      </c>
      <c r="G417" s="108"/>
      <c r="H417" s="108"/>
      <c r="I417" s="108"/>
    </row>
    <row r="418" ht="15.75" customHeight="1">
      <c r="A418" s="108">
        <v>93206.0</v>
      </c>
      <c r="B418" s="108" t="s">
        <v>113</v>
      </c>
      <c r="C418" s="108">
        <v>13.0</v>
      </c>
      <c r="D418" s="108">
        <f t="shared" si="1"/>
        <v>3</v>
      </c>
      <c r="E418" s="108">
        <f t="shared" si="2"/>
        <v>7</v>
      </c>
      <c r="G418" s="108"/>
      <c r="H418" s="108"/>
      <c r="I418" s="108"/>
    </row>
    <row r="419" ht="15.75" customHeight="1">
      <c r="A419" s="108">
        <v>93215.0</v>
      </c>
      <c r="B419" s="108" t="s">
        <v>113</v>
      </c>
      <c r="C419" s="108">
        <v>13.0</v>
      </c>
      <c r="D419" s="108">
        <f t="shared" si="1"/>
        <v>3</v>
      </c>
      <c r="E419" s="108">
        <f t="shared" si="2"/>
        <v>7</v>
      </c>
      <c r="G419" s="108"/>
      <c r="H419" s="108"/>
      <c r="I419" s="108"/>
    </row>
    <row r="420" ht="15.75" customHeight="1">
      <c r="A420" s="108">
        <v>93224.0</v>
      </c>
      <c r="B420" s="108" t="s">
        <v>113</v>
      </c>
      <c r="C420" s="108">
        <v>13.0</v>
      </c>
      <c r="D420" s="108">
        <f t="shared" si="1"/>
        <v>3</v>
      </c>
      <c r="E420" s="108">
        <f t="shared" si="2"/>
        <v>7</v>
      </c>
      <c r="G420" s="108"/>
      <c r="H420" s="108"/>
      <c r="I420" s="108"/>
    </row>
    <row r="421" ht="15.75" customHeight="1">
      <c r="A421" s="108">
        <v>93225.0</v>
      </c>
      <c r="B421" s="108" t="s">
        <v>113</v>
      </c>
      <c r="C421" s="108">
        <v>13.0</v>
      </c>
      <c r="D421" s="108">
        <f t="shared" si="1"/>
        <v>3</v>
      </c>
      <c r="E421" s="108">
        <f t="shared" si="2"/>
        <v>7</v>
      </c>
      <c r="G421" s="108"/>
      <c r="H421" s="108"/>
      <c r="I421" s="108"/>
    </row>
    <row r="422" ht="15.75" customHeight="1">
      <c r="A422" s="108">
        <v>93226.0</v>
      </c>
      <c r="B422" s="108" t="s">
        <v>113</v>
      </c>
      <c r="C422" s="108">
        <v>13.0</v>
      </c>
      <c r="D422" s="108">
        <f t="shared" si="1"/>
        <v>3</v>
      </c>
      <c r="E422" s="108">
        <f t="shared" si="2"/>
        <v>7</v>
      </c>
      <c r="G422" s="108"/>
      <c r="H422" s="108"/>
      <c r="I422" s="108"/>
    </row>
    <row r="423" ht="15.75" customHeight="1">
      <c r="A423" s="108">
        <v>93241.0</v>
      </c>
      <c r="B423" s="108" t="s">
        <v>113</v>
      </c>
      <c r="C423" s="108">
        <v>13.0</v>
      </c>
      <c r="D423" s="108">
        <f t="shared" si="1"/>
        <v>3</v>
      </c>
      <c r="E423" s="108">
        <f t="shared" si="2"/>
        <v>7</v>
      </c>
      <c r="G423" s="108"/>
      <c r="H423" s="108"/>
      <c r="I423" s="108"/>
    </row>
    <row r="424" ht="15.75" customHeight="1">
      <c r="A424" s="108">
        <v>93243.0</v>
      </c>
      <c r="B424" s="108" t="s">
        <v>113</v>
      </c>
      <c r="C424" s="108">
        <v>13.0</v>
      </c>
      <c r="D424" s="108">
        <f t="shared" si="1"/>
        <v>3</v>
      </c>
      <c r="E424" s="108">
        <f t="shared" si="2"/>
        <v>7</v>
      </c>
      <c r="G424" s="108"/>
      <c r="H424" s="108"/>
      <c r="I424" s="108"/>
    </row>
    <row r="425" ht="15.75" customHeight="1">
      <c r="A425" s="108">
        <v>93249.0</v>
      </c>
      <c r="B425" s="108" t="s">
        <v>113</v>
      </c>
      <c r="C425" s="108">
        <v>13.0</v>
      </c>
      <c r="D425" s="108">
        <f t="shared" si="1"/>
        <v>3</v>
      </c>
      <c r="E425" s="108">
        <f t="shared" si="2"/>
        <v>7</v>
      </c>
      <c r="G425" s="108"/>
      <c r="H425" s="108"/>
      <c r="I425" s="108"/>
    </row>
    <row r="426" ht="15.75" customHeight="1">
      <c r="A426" s="108">
        <v>93250.0</v>
      </c>
      <c r="B426" s="108" t="s">
        <v>113</v>
      </c>
      <c r="C426" s="108">
        <v>13.0</v>
      </c>
      <c r="D426" s="108">
        <f t="shared" si="1"/>
        <v>3</v>
      </c>
      <c r="E426" s="108">
        <f t="shared" si="2"/>
        <v>7</v>
      </c>
      <c r="G426" s="108"/>
      <c r="H426" s="108"/>
      <c r="I426" s="108"/>
    </row>
    <row r="427" ht="15.75" customHeight="1">
      <c r="A427" s="108">
        <v>93251.0</v>
      </c>
      <c r="B427" s="108" t="s">
        <v>113</v>
      </c>
      <c r="C427" s="108">
        <v>13.0</v>
      </c>
      <c r="D427" s="108">
        <f t="shared" si="1"/>
        <v>3</v>
      </c>
      <c r="E427" s="108">
        <f t="shared" si="2"/>
        <v>7</v>
      </c>
      <c r="G427" s="108"/>
      <c r="H427" s="108"/>
      <c r="I427" s="108"/>
    </row>
    <row r="428" ht="15.75" customHeight="1">
      <c r="A428" s="108">
        <v>93252.0</v>
      </c>
      <c r="B428" s="108" t="s">
        <v>113</v>
      </c>
      <c r="C428" s="108">
        <v>13.0</v>
      </c>
      <c r="D428" s="108">
        <f t="shared" si="1"/>
        <v>3</v>
      </c>
      <c r="E428" s="108">
        <f t="shared" si="2"/>
        <v>7</v>
      </c>
      <c r="G428" s="108"/>
      <c r="H428" s="108"/>
      <c r="I428" s="108"/>
    </row>
    <row r="429" ht="15.75" customHeight="1">
      <c r="A429" s="108">
        <v>93263.0</v>
      </c>
      <c r="B429" s="108" t="s">
        <v>113</v>
      </c>
      <c r="C429" s="108">
        <v>13.0</v>
      </c>
      <c r="D429" s="108">
        <f t="shared" si="1"/>
        <v>3</v>
      </c>
      <c r="E429" s="108">
        <f t="shared" si="2"/>
        <v>7</v>
      </c>
      <c r="G429" s="108"/>
      <c r="H429" s="108"/>
      <c r="I429" s="108"/>
    </row>
    <row r="430" ht="15.75" customHeight="1">
      <c r="A430" s="108">
        <v>93268.0</v>
      </c>
      <c r="B430" s="108" t="s">
        <v>113</v>
      </c>
      <c r="C430" s="108">
        <v>13.0</v>
      </c>
      <c r="D430" s="108">
        <f t="shared" si="1"/>
        <v>3</v>
      </c>
      <c r="E430" s="108">
        <f t="shared" si="2"/>
        <v>7</v>
      </c>
      <c r="G430" s="108"/>
      <c r="H430" s="108"/>
      <c r="I430" s="108"/>
    </row>
    <row r="431" ht="15.75" customHeight="1">
      <c r="A431" s="108">
        <v>93276.0</v>
      </c>
      <c r="B431" s="108" t="s">
        <v>113</v>
      </c>
      <c r="C431" s="108">
        <v>13.0</v>
      </c>
      <c r="D431" s="108">
        <f t="shared" si="1"/>
        <v>3</v>
      </c>
      <c r="E431" s="108">
        <f t="shared" si="2"/>
        <v>7</v>
      </c>
      <c r="G431" s="108"/>
      <c r="H431" s="108"/>
      <c r="I431" s="108"/>
    </row>
    <row r="432" ht="15.75" customHeight="1">
      <c r="A432" s="108">
        <v>93280.0</v>
      </c>
      <c r="B432" s="108" t="s">
        <v>113</v>
      </c>
      <c r="C432" s="108">
        <v>13.0</v>
      </c>
      <c r="D432" s="108">
        <f t="shared" si="1"/>
        <v>3</v>
      </c>
      <c r="E432" s="108">
        <f t="shared" si="2"/>
        <v>7</v>
      </c>
      <c r="G432" s="108"/>
      <c r="H432" s="108"/>
      <c r="I432" s="108"/>
    </row>
    <row r="433" ht="15.75" customHeight="1">
      <c r="A433" s="108">
        <v>93285.0</v>
      </c>
      <c r="B433" s="108" t="s">
        <v>113</v>
      </c>
      <c r="C433" s="108">
        <v>13.0</v>
      </c>
      <c r="D433" s="108">
        <f t="shared" si="1"/>
        <v>3</v>
      </c>
      <c r="E433" s="108">
        <f t="shared" si="2"/>
        <v>7</v>
      </c>
      <c r="G433" s="108"/>
      <c r="H433" s="108"/>
      <c r="I433" s="108"/>
    </row>
    <row r="434" ht="15.75" customHeight="1">
      <c r="A434" s="108">
        <v>93287.0</v>
      </c>
      <c r="B434" s="108" t="s">
        <v>113</v>
      </c>
      <c r="C434" s="108">
        <v>13.0</v>
      </c>
      <c r="D434" s="108">
        <f t="shared" si="1"/>
        <v>3</v>
      </c>
      <c r="E434" s="108">
        <f t="shared" si="2"/>
        <v>7</v>
      </c>
      <c r="G434" s="108"/>
      <c r="H434" s="108"/>
      <c r="I434" s="108"/>
    </row>
    <row r="435" ht="15.75" customHeight="1">
      <c r="A435" s="108">
        <v>93301.0</v>
      </c>
      <c r="B435" s="108" t="s">
        <v>113</v>
      </c>
      <c r="C435" s="108">
        <v>13.0</v>
      </c>
      <c r="D435" s="108">
        <f t="shared" si="1"/>
        <v>3</v>
      </c>
      <c r="E435" s="108">
        <f t="shared" si="2"/>
        <v>7</v>
      </c>
      <c r="G435" s="108"/>
      <c r="H435" s="108"/>
      <c r="I435" s="108"/>
    </row>
    <row r="436" ht="15.75" customHeight="1">
      <c r="A436" s="108">
        <v>93304.0</v>
      </c>
      <c r="B436" s="108" t="s">
        <v>113</v>
      </c>
      <c r="C436" s="108">
        <v>13.0</v>
      </c>
      <c r="D436" s="108">
        <f t="shared" si="1"/>
        <v>3</v>
      </c>
      <c r="E436" s="108">
        <f t="shared" si="2"/>
        <v>7</v>
      </c>
      <c r="G436" s="108"/>
      <c r="H436" s="108"/>
      <c r="I436" s="108"/>
    </row>
    <row r="437" ht="15.75" customHeight="1">
      <c r="A437" s="108">
        <v>93305.0</v>
      </c>
      <c r="B437" s="108" t="s">
        <v>113</v>
      </c>
      <c r="C437" s="108">
        <v>13.0</v>
      </c>
      <c r="D437" s="108">
        <f t="shared" si="1"/>
        <v>3</v>
      </c>
      <c r="E437" s="108">
        <f t="shared" si="2"/>
        <v>7</v>
      </c>
      <c r="G437" s="108"/>
      <c r="H437" s="108"/>
      <c r="I437" s="108"/>
    </row>
    <row r="438" ht="15.75" customHeight="1">
      <c r="A438" s="108">
        <v>93306.0</v>
      </c>
      <c r="B438" s="108" t="s">
        <v>113</v>
      </c>
      <c r="C438" s="108">
        <v>13.0</v>
      </c>
      <c r="D438" s="108">
        <f t="shared" si="1"/>
        <v>3</v>
      </c>
      <c r="E438" s="108">
        <f t="shared" si="2"/>
        <v>7</v>
      </c>
      <c r="G438" s="108"/>
      <c r="H438" s="108"/>
      <c r="I438" s="108"/>
    </row>
    <row r="439" ht="15.75" customHeight="1">
      <c r="A439" s="108">
        <v>93307.0</v>
      </c>
      <c r="B439" s="108" t="s">
        <v>113</v>
      </c>
      <c r="C439" s="108">
        <v>13.0</v>
      </c>
      <c r="D439" s="108">
        <f t="shared" si="1"/>
        <v>3</v>
      </c>
      <c r="E439" s="108">
        <f t="shared" si="2"/>
        <v>7</v>
      </c>
      <c r="G439" s="108"/>
      <c r="H439" s="108"/>
      <c r="I439" s="108"/>
    </row>
    <row r="440" ht="15.75" customHeight="1">
      <c r="A440" s="108">
        <v>93308.0</v>
      </c>
      <c r="B440" s="108" t="s">
        <v>113</v>
      </c>
      <c r="C440" s="108">
        <v>13.0</v>
      </c>
      <c r="D440" s="108">
        <f t="shared" si="1"/>
        <v>3</v>
      </c>
      <c r="E440" s="108">
        <f t="shared" si="2"/>
        <v>7</v>
      </c>
      <c r="G440" s="108"/>
      <c r="H440" s="108"/>
      <c r="I440" s="108"/>
    </row>
    <row r="441" ht="15.75" customHeight="1">
      <c r="A441" s="108">
        <v>93309.0</v>
      </c>
      <c r="B441" s="108" t="s">
        <v>113</v>
      </c>
      <c r="C441" s="108">
        <v>13.0</v>
      </c>
      <c r="D441" s="108">
        <f t="shared" si="1"/>
        <v>3</v>
      </c>
      <c r="E441" s="108">
        <f t="shared" si="2"/>
        <v>7</v>
      </c>
      <c r="G441" s="108"/>
      <c r="H441" s="108"/>
      <c r="I441" s="108"/>
    </row>
    <row r="442" ht="15.75" customHeight="1">
      <c r="A442" s="108">
        <v>93311.0</v>
      </c>
      <c r="B442" s="108" t="s">
        <v>113</v>
      </c>
      <c r="C442" s="108">
        <v>13.0</v>
      </c>
      <c r="D442" s="108">
        <f t="shared" si="1"/>
        <v>3</v>
      </c>
      <c r="E442" s="108">
        <f t="shared" si="2"/>
        <v>7</v>
      </c>
      <c r="G442" s="108"/>
      <c r="H442" s="108"/>
      <c r="I442" s="108"/>
    </row>
    <row r="443" ht="15.75" customHeight="1">
      <c r="A443" s="108">
        <v>93312.0</v>
      </c>
      <c r="B443" s="108" t="s">
        <v>113</v>
      </c>
      <c r="C443" s="108">
        <v>13.0</v>
      </c>
      <c r="D443" s="108">
        <f t="shared" si="1"/>
        <v>3</v>
      </c>
      <c r="E443" s="108">
        <f t="shared" si="2"/>
        <v>7</v>
      </c>
      <c r="G443" s="108"/>
      <c r="H443" s="108"/>
      <c r="I443" s="108"/>
    </row>
    <row r="444" ht="15.75" customHeight="1">
      <c r="A444" s="108">
        <v>93313.0</v>
      </c>
      <c r="B444" s="108" t="s">
        <v>113</v>
      </c>
      <c r="C444" s="108">
        <v>13.0</v>
      </c>
      <c r="D444" s="108">
        <f t="shared" si="1"/>
        <v>3</v>
      </c>
      <c r="E444" s="108">
        <f t="shared" si="2"/>
        <v>7</v>
      </c>
      <c r="G444" s="108"/>
      <c r="H444" s="108"/>
      <c r="I444" s="108"/>
    </row>
    <row r="445" ht="15.75" customHeight="1">
      <c r="A445" s="108">
        <v>93314.0</v>
      </c>
      <c r="B445" s="108" t="s">
        <v>113</v>
      </c>
      <c r="C445" s="108">
        <v>13.0</v>
      </c>
      <c r="D445" s="108">
        <f t="shared" si="1"/>
        <v>3</v>
      </c>
      <c r="E445" s="108">
        <f t="shared" si="2"/>
        <v>7</v>
      </c>
      <c r="G445" s="108"/>
      <c r="H445" s="108"/>
      <c r="I445" s="108"/>
    </row>
    <row r="446" ht="15.75" customHeight="1">
      <c r="A446" s="108">
        <v>93461.0</v>
      </c>
      <c r="B446" s="108" t="s">
        <v>113</v>
      </c>
      <c r="C446" s="108">
        <v>13.0</v>
      </c>
      <c r="D446" s="108">
        <f t="shared" si="1"/>
        <v>3</v>
      </c>
      <c r="E446" s="108">
        <f t="shared" si="2"/>
        <v>7</v>
      </c>
      <c r="G446" s="108"/>
      <c r="H446" s="108"/>
      <c r="I446" s="108"/>
    </row>
    <row r="447" ht="15.75" customHeight="1">
      <c r="A447" s="108">
        <v>93518.0</v>
      </c>
      <c r="B447" s="108" t="s">
        <v>113</v>
      </c>
      <c r="C447" s="108">
        <v>13.0</v>
      </c>
      <c r="D447" s="108">
        <f t="shared" si="1"/>
        <v>3</v>
      </c>
      <c r="E447" s="108">
        <f t="shared" si="2"/>
        <v>7</v>
      </c>
      <c r="G447" s="108"/>
      <c r="H447" s="108"/>
      <c r="I447" s="108"/>
    </row>
    <row r="448" ht="15.75" customHeight="1">
      <c r="A448" s="108">
        <v>93560.0</v>
      </c>
      <c r="B448" s="108" t="s">
        <v>113</v>
      </c>
      <c r="C448" s="108">
        <v>13.0</v>
      </c>
      <c r="D448" s="108">
        <f t="shared" si="1"/>
        <v>3</v>
      </c>
      <c r="E448" s="108">
        <f t="shared" si="2"/>
        <v>7</v>
      </c>
      <c r="G448" s="108"/>
      <c r="H448" s="108"/>
      <c r="I448" s="108"/>
    </row>
    <row r="449" ht="15.75" customHeight="1">
      <c r="A449" s="108">
        <v>93561.0</v>
      </c>
      <c r="B449" s="108" t="s">
        <v>113</v>
      </c>
      <c r="C449" s="108">
        <v>13.0</v>
      </c>
      <c r="D449" s="108">
        <f t="shared" si="1"/>
        <v>3</v>
      </c>
      <c r="E449" s="108">
        <f t="shared" si="2"/>
        <v>7</v>
      </c>
      <c r="G449" s="108"/>
      <c r="H449" s="108"/>
      <c r="I449" s="108"/>
    </row>
    <row r="450" ht="15.75" customHeight="1">
      <c r="A450" s="108">
        <v>93243.0</v>
      </c>
      <c r="B450" s="108" t="s">
        <v>113</v>
      </c>
      <c r="C450" s="108">
        <v>14.0</v>
      </c>
      <c r="D450" s="108">
        <f t="shared" si="1"/>
        <v>3</v>
      </c>
      <c r="E450" s="108">
        <f t="shared" si="2"/>
        <v>7</v>
      </c>
      <c r="G450" s="108"/>
      <c r="H450" s="108"/>
      <c r="I450" s="108"/>
    </row>
    <row r="451" ht="15.75" customHeight="1">
      <c r="A451" s="108">
        <v>93255.0</v>
      </c>
      <c r="B451" s="108" t="s">
        <v>113</v>
      </c>
      <c r="C451" s="108">
        <v>14.0</v>
      </c>
      <c r="D451" s="108">
        <f t="shared" si="1"/>
        <v>3</v>
      </c>
      <c r="E451" s="108">
        <f t="shared" si="2"/>
        <v>7</v>
      </c>
      <c r="G451" s="108"/>
      <c r="H451" s="108"/>
      <c r="I451" s="108"/>
    </row>
    <row r="452" ht="15.75" customHeight="1">
      <c r="A452" s="108">
        <v>93283.0</v>
      </c>
      <c r="B452" s="108" t="s">
        <v>113</v>
      </c>
      <c r="C452" s="108">
        <v>14.0</v>
      </c>
      <c r="D452" s="108">
        <f t="shared" si="1"/>
        <v>3</v>
      </c>
      <c r="E452" s="108">
        <f t="shared" si="2"/>
        <v>7</v>
      </c>
      <c r="G452" s="108"/>
      <c r="H452" s="108"/>
      <c r="I452" s="108"/>
    </row>
    <row r="453" ht="15.75" customHeight="1">
      <c r="A453" s="108">
        <v>93501.0</v>
      </c>
      <c r="B453" s="108" t="s">
        <v>113</v>
      </c>
      <c r="C453" s="108">
        <v>14.0</v>
      </c>
      <c r="D453" s="108">
        <f t="shared" si="1"/>
        <v>3</v>
      </c>
      <c r="E453" s="108">
        <f t="shared" si="2"/>
        <v>7</v>
      </c>
      <c r="G453" s="108"/>
      <c r="H453" s="108"/>
      <c r="I453" s="108"/>
    </row>
    <row r="454" ht="15.75" customHeight="1">
      <c r="A454" s="108">
        <v>93505.0</v>
      </c>
      <c r="B454" s="108" t="s">
        <v>113</v>
      </c>
      <c r="C454" s="108">
        <v>14.0</v>
      </c>
      <c r="D454" s="108">
        <f t="shared" si="1"/>
        <v>3</v>
      </c>
      <c r="E454" s="108">
        <f t="shared" si="2"/>
        <v>7</v>
      </c>
      <c r="G454" s="108"/>
      <c r="H454" s="108"/>
      <c r="I454" s="108"/>
    </row>
    <row r="455" ht="15.75" customHeight="1">
      <c r="A455" s="108">
        <v>93516.0</v>
      </c>
      <c r="B455" s="108" t="s">
        <v>113</v>
      </c>
      <c r="C455" s="108">
        <v>14.0</v>
      </c>
      <c r="D455" s="108">
        <f t="shared" si="1"/>
        <v>3</v>
      </c>
      <c r="E455" s="108">
        <f t="shared" si="2"/>
        <v>7</v>
      </c>
      <c r="G455" s="108"/>
      <c r="H455" s="108"/>
      <c r="I455" s="108"/>
    </row>
    <row r="456" ht="15.75" customHeight="1">
      <c r="A456" s="108">
        <v>93518.0</v>
      </c>
      <c r="B456" s="108" t="s">
        <v>113</v>
      </c>
      <c r="C456" s="108">
        <v>14.0</v>
      </c>
      <c r="D456" s="108">
        <f t="shared" si="1"/>
        <v>3</v>
      </c>
      <c r="E456" s="108">
        <f t="shared" si="2"/>
        <v>7</v>
      </c>
      <c r="G456" s="108"/>
      <c r="H456" s="108"/>
      <c r="I456" s="108"/>
    </row>
    <row r="457" ht="15.75" customHeight="1">
      <c r="A457" s="108">
        <v>93519.0</v>
      </c>
      <c r="B457" s="108" t="s">
        <v>113</v>
      </c>
      <c r="C457" s="108">
        <v>14.0</v>
      </c>
      <c r="D457" s="108">
        <f t="shared" si="1"/>
        <v>3</v>
      </c>
      <c r="E457" s="108">
        <f t="shared" si="2"/>
        <v>7</v>
      </c>
      <c r="G457" s="108"/>
      <c r="H457" s="108"/>
      <c r="I457" s="108"/>
    </row>
    <row r="458" ht="15.75" customHeight="1">
      <c r="A458" s="108">
        <v>93523.0</v>
      </c>
      <c r="B458" s="108" t="s">
        <v>113</v>
      </c>
      <c r="C458" s="108">
        <v>14.0</v>
      </c>
      <c r="D458" s="108">
        <f t="shared" si="1"/>
        <v>3</v>
      </c>
      <c r="E458" s="108">
        <f t="shared" si="2"/>
        <v>7</v>
      </c>
      <c r="G458" s="108"/>
      <c r="H458" s="108"/>
      <c r="I458" s="108"/>
    </row>
    <row r="459" ht="15.75" customHeight="1">
      <c r="A459" s="108">
        <v>93524.0</v>
      </c>
      <c r="B459" s="108" t="s">
        <v>113</v>
      </c>
      <c r="C459" s="108">
        <v>14.0</v>
      </c>
      <c r="D459" s="108">
        <f t="shared" si="1"/>
        <v>3</v>
      </c>
      <c r="E459" s="108">
        <f t="shared" si="2"/>
        <v>7</v>
      </c>
      <c r="G459" s="108"/>
      <c r="H459" s="108"/>
      <c r="I459" s="108"/>
    </row>
    <row r="460" ht="15.75" customHeight="1">
      <c r="A460" s="108">
        <v>93527.0</v>
      </c>
      <c r="B460" s="108" t="s">
        <v>113</v>
      </c>
      <c r="C460" s="108">
        <v>14.0</v>
      </c>
      <c r="D460" s="108">
        <f t="shared" si="1"/>
        <v>3</v>
      </c>
      <c r="E460" s="108">
        <f t="shared" si="2"/>
        <v>7</v>
      </c>
      <c r="G460" s="108"/>
      <c r="H460" s="108"/>
      <c r="I460" s="108"/>
    </row>
    <row r="461" ht="15.75" customHeight="1">
      <c r="A461" s="108">
        <v>93528.0</v>
      </c>
      <c r="B461" s="108" t="s">
        <v>113</v>
      </c>
      <c r="C461" s="108">
        <v>14.0</v>
      </c>
      <c r="D461" s="108">
        <f t="shared" si="1"/>
        <v>3</v>
      </c>
      <c r="E461" s="108">
        <f t="shared" si="2"/>
        <v>7</v>
      </c>
      <c r="G461" s="108"/>
      <c r="H461" s="108"/>
      <c r="I461" s="108"/>
    </row>
    <row r="462" ht="15.75" customHeight="1">
      <c r="A462" s="108">
        <v>93536.0</v>
      </c>
      <c r="B462" s="108" t="s">
        <v>113</v>
      </c>
      <c r="C462" s="108">
        <v>14.0</v>
      </c>
      <c r="D462" s="108">
        <f t="shared" si="1"/>
        <v>3</v>
      </c>
      <c r="E462" s="108">
        <f t="shared" si="2"/>
        <v>7</v>
      </c>
      <c r="G462" s="108"/>
      <c r="H462" s="108"/>
      <c r="I462" s="108"/>
    </row>
    <row r="463" ht="15.75" customHeight="1">
      <c r="A463" s="108">
        <v>93554.0</v>
      </c>
      <c r="B463" s="108" t="s">
        <v>113</v>
      </c>
      <c r="C463" s="108">
        <v>14.0</v>
      </c>
      <c r="D463" s="108">
        <f t="shared" si="1"/>
        <v>3</v>
      </c>
      <c r="E463" s="108">
        <f t="shared" si="2"/>
        <v>7</v>
      </c>
      <c r="G463" s="108"/>
      <c r="H463" s="108"/>
      <c r="I463" s="108"/>
    </row>
    <row r="464" ht="15.75" customHeight="1">
      <c r="A464" s="108">
        <v>93555.0</v>
      </c>
      <c r="B464" s="108" t="s">
        <v>113</v>
      </c>
      <c r="C464" s="108">
        <v>14.0</v>
      </c>
      <c r="D464" s="108">
        <f t="shared" si="1"/>
        <v>3</v>
      </c>
      <c r="E464" s="108">
        <f t="shared" si="2"/>
        <v>7</v>
      </c>
      <c r="G464" s="108"/>
      <c r="H464" s="108"/>
      <c r="I464" s="108"/>
    </row>
    <row r="465" ht="15.75" customHeight="1">
      <c r="A465" s="108">
        <v>93560.0</v>
      </c>
      <c r="B465" s="108" t="s">
        <v>113</v>
      </c>
      <c r="C465" s="108">
        <v>14.0</v>
      </c>
      <c r="D465" s="108">
        <f t="shared" si="1"/>
        <v>3</v>
      </c>
      <c r="E465" s="108">
        <f t="shared" si="2"/>
        <v>7</v>
      </c>
      <c r="G465" s="108"/>
      <c r="H465" s="108"/>
      <c r="I465" s="108"/>
    </row>
    <row r="466" ht="15.75" customHeight="1">
      <c r="A466" s="108">
        <v>16.0</v>
      </c>
      <c r="B466" s="108" t="s">
        <v>113</v>
      </c>
      <c r="C466" s="108">
        <v>16.0</v>
      </c>
      <c r="D466" s="108">
        <f t="shared" si="1"/>
        <v>3</v>
      </c>
      <c r="E466" s="108">
        <f t="shared" si="2"/>
        <v>7</v>
      </c>
      <c r="G466" s="108"/>
      <c r="H466" s="108"/>
      <c r="I466" s="108"/>
    </row>
    <row r="467" ht="15.75" customHeight="1">
      <c r="A467" s="108">
        <v>93203.0</v>
      </c>
      <c r="B467" s="108" t="s">
        <v>113</v>
      </c>
      <c r="C467" s="108">
        <v>16.0</v>
      </c>
      <c r="D467" s="108">
        <f t="shared" si="1"/>
        <v>3</v>
      </c>
      <c r="E467" s="108">
        <f t="shared" si="2"/>
        <v>7</v>
      </c>
      <c r="G467" s="108"/>
      <c r="H467" s="108"/>
      <c r="I467" s="108"/>
    </row>
    <row r="468" ht="15.75" customHeight="1">
      <c r="A468" s="108">
        <v>93205.0</v>
      </c>
      <c r="B468" s="108" t="s">
        <v>113</v>
      </c>
      <c r="C468" s="108">
        <v>16.0</v>
      </c>
      <c r="D468" s="108">
        <f t="shared" si="1"/>
        <v>3</v>
      </c>
      <c r="E468" s="108">
        <f t="shared" si="2"/>
        <v>7</v>
      </c>
      <c r="G468" s="108"/>
      <c r="H468" s="108"/>
      <c r="I468" s="108"/>
    </row>
    <row r="469" ht="15.75" customHeight="1">
      <c r="A469" s="108">
        <v>93225.0</v>
      </c>
      <c r="B469" s="108" t="s">
        <v>113</v>
      </c>
      <c r="C469" s="108">
        <v>16.0</v>
      </c>
      <c r="D469" s="108">
        <f t="shared" si="1"/>
        <v>3</v>
      </c>
      <c r="E469" s="108">
        <f t="shared" si="2"/>
        <v>7</v>
      </c>
      <c r="G469" s="108"/>
      <c r="H469" s="108"/>
      <c r="I469" s="108"/>
    </row>
    <row r="470" ht="15.75" customHeight="1">
      <c r="A470" s="108">
        <v>93226.0</v>
      </c>
      <c r="B470" s="108" t="s">
        <v>113</v>
      </c>
      <c r="C470" s="108">
        <v>16.0</v>
      </c>
      <c r="D470" s="108">
        <f t="shared" si="1"/>
        <v>3</v>
      </c>
      <c r="E470" s="108">
        <f t="shared" si="2"/>
        <v>7</v>
      </c>
      <c r="G470" s="108"/>
      <c r="H470" s="108"/>
      <c r="I470" s="108"/>
    </row>
    <row r="471" ht="15.75" customHeight="1">
      <c r="A471" s="108">
        <v>93238.0</v>
      </c>
      <c r="B471" s="108" t="s">
        <v>113</v>
      </c>
      <c r="C471" s="108">
        <v>16.0</v>
      </c>
      <c r="D471" s="108">
        <f t="shared" si="1"/>
        <v>3</v>
      </c>
      <c r="E471" s="108">
        <f t="shared" si="2"/>
        <v>7</v>
      </c>
      <c r="G471" s="108"/>
      <c r="H471" s="108"/>
      <c r="I471" s="108"/>
    </row>
    <row r="472" ht="15.75" customHeight="1">
      <c r="A472" s="108">
        <v>93240.0</v>
      </c>
      <c r="B472" s="108" t="s">
        <v>113</v>
      </c>
      <c r="C472" s="108">
        <v>16.0</v>
      </c>
      <c r="D472" s="108">
        <f t="shared" si="1"/>
        <v>3</v>
      </c>
      <c r="E472" s="108">
        <f t="shared" si="2"/>
        <v>7</v>
      </c>
      <c r="G472" s="108"/>
      <c r="H472" s="108"/>
      <c r="I472" s="108"/>
    </row>
    <row r="473" ht="15.75" customHeight="1">
      <c r="A473" s="108">
        <v>93243.0</v>
      </c>
      <c r="B473" s="108" t="s">
        <v>113</v>
      </c>
      <c r="C473" s="108">
        <v>16.0</v>
      </c>
      <c r="D473" s="108">
        <f t="shared" si="1"/>
        <v>3</v>
      </c>
      <c r="E473" s="108">
        <f t="shared" si="2"/>
        <v>7</v>
      </c>
      <c r="G473" s="108"/>
      <c r="H473" s="108"/>
      <c r="I473" s="108"/>
    </row>
    <row r="474" ht="15.75" customHeight="1">
      <c r="A474" s="108">
        <v>93252.0</v>
      </c>
      <c r="B474" s="108" t="s">
        <v>113</v>
      </c>
      <c r="C474" s="108">
        <v>16.0</v>
      </c>
      <c r="D474" s="108">
        <f t="shared" si="1"/>
        <v>3</v>
      </c>
      <c r="E474" s="108">
        <f t="shared" si="2"/>
        <v>7</v>
      </c>
      <c r="G474" s="108"/>
      <c r="H474" s="108"/>
      <c r="I474" s="108"/>
    </row>
    <row r="475" ht="15.75" customHeight="1">
      <c r="A475" s="108">
        <v>93255.0</v>
      </c>
      <c r="B475" s="108" t="s">
        <v>113</v>
      </c>
      <c r="C475" s="108">
        <v>16.0</v>
      </c>
      <c r="D475" s="108">
        <f t="shared" si="1"/>
        <v>3</v>
      </c>
      <c r="E475" s="108">
        <f t="shared" si="2"/>
        <v>7</v>
      </c>
      <c r="G475" s="108"/>
      <c r="H475" s="108"/>
      <c r="I475" s="108"/>
    </row>
    <row r="476" ht="15.75" customHeight="1">
      <c r="A476" s="108">
        <v>93283.0</v>
      </c>
      <c r="B476" s="108" t="s">
        <v>113</v>
      </c>
      <c r="C476" s="108">
        <v>16.0</v>
      </c>
      <c r="D476" s="108">
        <f t="shared" si="1"/>
        <v>3</v>
      </c>
      <c r="E476" s="108">
        <f t="shared" si="2"/>
        <v>7</v>
      </c>
      <c r="G476" s="108"/>
      <c r="H476" s="108"/>
      <c r="I476" s="108"/>
    </row>
    <row r="477" ht="15.75" customHeight="1">
      <c r="A477" s="108">
        <v>93285.0</v>
      </c>
      <c r="B477" s="108" t="s">
        <v>113</v>
      </c>
      <c r="C477" s="108">
        <v>16.0</v>
      </c>
      <c r="D477" s="108">
        <f t="shared" si="1"/>
        <v>3</v>
      </c>
      <c r="E477" s="108">
        <f t="shared" si="2"/>
        <v>7</v>
      </c>
      <c r="G477" s="108"/>
      <c r="H477" s="108"/>
      <c r="I477" s="108"/>
    </row>
    <row r="478" ht="15.75" customHeight="1">
      <c r="A478" s="108">
        <v>93287.0</v>
      </c>
      <c r="B478" s="108" t="s">
        <v>113</v>
      </c>
      <c r="C478" s="108">
        <v>16.0</v>
      </c>
      <c r="D478" s="108">
        <f t="shared" si="1"/>
        <v>3</v>
      </c>
      <c r="E478" s="108">
        <f t="shared" si="2"/>
        <v>7</v>
      </c>
      <c r="G478" s="108"/>
      <c r="H478" s="108"/>
      <c r="I478" s="108"/>
    </row>
    <row r="479" ht="15.75" customHeight="1">
      <c r="A479" s="108">
        <v>93306.0</v>
      </c>
      <c r="B479" s="108" t="s">
        <v>113</v>
      </c>
      <c r="C479" s="108">
        <v>16.0</v>
      </c>
      <c r="D479" s="108">
        <f t="shared" si="1"/>
        <v>3</v>
      </c>
      <c r="E479" s="108">
        <f t="shared" si="2"/>
        <v>7</v>
      </c>
      <c r="G479" s="108"/>
      <c r="H479" s="108"/>
      <c r="I479" s="108"/>
    </row>
    <row r="480" ht="15.75" customHeight="1">
      <c r="A480" s="108">
        <v>93308.0</v>
      </c>
      <c r="B480" s="108" t="s">
        <v>113</v>
      </c>
      <c r="C480" s="108">
        <v>16.0</v>
      </c>
      <c r="D480" s="108">
        <f t="shared" si="1"/>
        <v>3</v>
      </c>
      <c r="E480" s="108">
        <f t="shared" si="2"/>
        <v>7</v>
      </c>
      <c r="G480" s="108"/>
      <c r="H480" s="108"/>
      <c r="I480" s="108"/>
    </row>
    <row r="481" ht="15.75" customHeight="1">
      <c r="A481" s="108">
        <v>93501.0</v>
      </c>
      <c r="B481" s="108" t="s">
        <v>113</v>
      </c>
      <c r="C481" s="108">
        <v>16.0</v>
      </c>
      <c r="D481" s="108">
        <f t="shared" si="1"/>
        <v>3</v>
      </c>
      <c r="E481" s="108">
        <f t="shared" si="2"/>
        <v>7</v>
      </c>
      <c r="G481" s="108"/>
      <c r="H481" s="108"/>
      <c r="I481" s="108"/>
    </row>
    <row r="482" ht="15.75" customHeight="1">
      <c r="A482" s="108">
        <v>93518.0</v>
      </c>
      <c r="B482" s="108" t="s">
        <v>113</v>
      </c>
      <c r="C482" s="108">
        <v>16.0</v>
      </c>
      <c r="D482" s="108">
        <f t="shared" si="1"/>
        <v>3</v>
      </c>
      <c r="E482" s="108">
        <f t="shared" si="2"/>
        <v>7</v>
      </c>
      <c r="G482" s="108"/>
      <c r="H482" s="108"/>
      <c r="I482" s="108"/>
    </row>
    <row r="483" ht="15.75" customHeight="1">
      <c r="A483" s="108">
        <v>93519.0</v>
      </c>
      <c r="B483" s="108" t="s">
        <v>113</v>
      </c>
      <c r="C483" s="108">
        <v>16.0</v>
      </c>
      <c r="D483" s="108">
        <f t="shared" si="1"/>
        <v>3</v>
      </c>
      <c r="E483" s="108">
        <f t="shared" si="2"/>
        <v>7</v>
      </c>
      <c r="G483" s="108"/>
      <c r="H483" s="108"/>
      <c r="I483" s="108"/>
    </row>
    <row r="484" ht="15.75" customHeight="1">
      <c r="A484" s="108">
        <v>93527.0</v>
      </c>
      <c r="B484" s="108" t="s">
        <v>113</v>
      </c>
      <c r="C484" s="108">
        <v>16.0</v>
      </c>
      <c r="D484" s="108">
        <f t="shared" si="1"/>
        <v>3</v>
      </c>
      <c r="E484" s="108">
        <f t="shared" si="2"/>
        <v>7</v>
      </c>
      <c r="G484" s="108"/>
      <c r="H484" s="108"/>
      <c r="I484" s="108"/>
    </row>
    <row r="485" ht="15.75" customHeight="1">
      <c r="A485" s="108">
        <v>93531.0</v>
      </c>
      <c r="B485" s="108" t="s">
        <v>113</v>
      </c>
      <c r="C485" s="108">
        <v>16.0</v>
      </c>
      <c r="D485" s="108">
        <f t="shared" si="1"/>
        <v>3</v>
      </c>
      <c r="E485" s="108">
        <f t="shared" si="2"/>
        <v>7</v>
      </c>
      <c r="G485" s="108"/>
      <c r="H485" s="108"/>
      <c r="I485" s="108"/>
    </row>
    <row r="486" ht="15.75" customHeight="1">
      <c r="A486" s="108">
        <v>93555.0</v>
      </c>
      <c r="B486" s="108" t="s">
        <v>113</v>
      </c>
      <c r="C486" s="108">
        <v>16.0</v>
      </c>
      <c r="D486" s="108">
        <f t="shared" si="1"/>
        <v>3</v>
      </c>
      <c r="E486" s="108">
        <f t="shared" si="2"/>
        <v>7</v>
      </c>
      <c r="G486" s="108"/>
      <c r="H486" s="108"/>
      <c r="I486" s="108"/>
    </row>
    <row r="487" ht="15.75" customHeight="1">
      <c r="A487" s="108">
        <v>93560.0</v>
      </c>
      <c r="B487" s="108" t="s">
        <v>113</v>
      </c>
      <c r="C487" s="108">
        <v>16.0</v>
      </c>
      <c r="D487" s="108">
        <f t="shared" si="1"/>
        <v>3</v>
      </c>
      <c r="E487" s="108">
        <f t="shared" si="2"/>
        <v>7</v>
      </c>
      <c r="G487" s="108"/>
      <c r="H487" s="108"/>
      <c r="I487" s="108"/>
    </row>
    <row r="488" ht="15.75" customHeight="1">
      <c r="A488" s="108">
        <v>93561.0</v>
      </c>
      <c r="B488" s="108" t="s">
        <v>113</v>
      </c>
      <c r="C488" s="108">
        <v>16.0</v>
      </c>
      <c r="D488" s="108">
        <f t="shared" si="1"/>
        <v>3</v>
      </c>
      <c r="E488" s="108">
        <f t="shared" si="2"/>
        <v>7</v>
      </c>
      <c r="G488" s="108"/>
      <c r="H488" s="108"/>
      <c r="I488" s="108"/>
    </row>
    <row r="489" ht="15.75" customHeight="1">
      <c r="A489" s="108">
        <v>93204.0</v>
      </c>
      <c r="B489" s="108" t="s">
        <v>114</v>
      </c>
      <c r="C489" s="108">
        <v>4.0</v>
      </c>
      <c r="D489" s="108">
        <f t="shared" si="1"/>
        <v>3</v>
      </c>
      <c r="E489" s="108" t="str">
        <f t="shared" si="2"/>
        <v/>
      </c>
      <c r="G489" s="108"/>
      <c r="H489" s="108"/>
      <c r="I489" s="108"/>
    </row>
    <row r="490" ht="15.75" customHeight="1">
      <c r="A490" s="108">
        <v>93451.0</v>
      </c>
      <c r="B490" s="108" t="s">
        <v>114</v>
      </c>
      <c r="C490" s="108">
        <v>4.0</v>
      </c>
      <c r="D490" s="108">
        <f t="shared" si="1"/>
        <v>3</v>
      </c>
      <c r="E490" s="108" t="str">
        <f t="shared" si="2"/>
        <v/>
      </c>
      <c r="G490" s="108"/>
      <c r="H490" s="108"/>
      <c r="I490" s="108"/>
    </row>
    <row r="491" ht="15.75" customHeight="1">
      <c r="A491" s="108">
        <v>93202.0</v>
      </c>
      <c r="B491" s="108" t="s">
        <v>114</v>
      </c>
      <c r="C491" s="108">
        <v>13.0</v>
      </c>
      <c r="D491" s="108">
        <f t="shared" si="1"/>
        <v>3</v>
      </c>
      <c r="E491" s="108" t="str">
        <f t="shared" si="2"/>
        <v/>
      </c>
      <c r="G491" s="108"/>
      <c r="H491" s="108"/>
      <c r="I491" s="108"/>
    </row>
    <row r="492" ht="15.75" customHeight="1">
      <c r="A492" s="108">
        <v>93204.0</v>
      </c>
      <c r="B492" s="108" t="s">
        <v>114</v>
      </c>
      <c r="C492" s="108">
        <v>13.0</v>
      </c>
      <c r="D492" s="108">
        <f t="shared" si="1"/>
        <v>3</v>
      </c>
      <c r="E492" s="108" t="str">
        <f t="shared" si="2"/>
        <v/>
      </c>
      <c r="G492" s="108"/>
      <c r="H492" s="108"/>
      <c r="I492" s="108"/>
    </row>
    <row r="493" ht="15.75" customHeight="1">
      <c r="A493" s="108">
        <v>93212.0</v>
      </c>
      <c r="B493" s="108" t="s">
        <v>114</v>
      </c>
      <c r="C493" s="108">
        <v>13.0</v>
      </c>
      <c r="D493" s="108">
        <f t="shared" si="1"/>
        <v>3</v>
      </c>
      <c r="E493" s="108" t="str">
        <f t="shared" si="2"/>
        <v/>
      </c>
      <c r="G493" s="108"/>
      <c r="H493" s="108"/>
      <c r="I493" s="108"/>
    </row>
    <row r="494" ht="15.75" customHeight="1">
      <c r="A494" s="108">
        <v>93230.0</v>
      </c>
      <c r="B494" s="108" t="s">
        <v>114</v>
      </c>
      <c r="C494" s="108">
        <v>13.0</v>
      </c>
      <c r="D494" s="108">
        <f t="shared" si="1"/>
        <v>3</v>
      </c>
      <c r="E494" s="108" t="str">
        <f t="shared" si="2"/>
        <v/>
      </c>
      <c r="G494" s="108"/>
      <c r="H494" s="108"/>
      <c r="I494" s="108"/>
    </row>
    <row r="495" ht="15.75" customHeight="1">
      <c r="A495" s="108">
        <v>93239.0</v>
      </c>
      <c r="B495" s="108" t="s">
        <v>114</v>
      </c>
      <c r="C495" s="108">
        <v>13.0</v>
      </c>
      <c r="D495" s="108">
        <f t="shared" si="1"/>
        <v>3</v>
      </c>
      <c r="E495" s="108" t="str">
        <f t="shared" si="2"/>
        <v/>
      </c>
      <c r="G495" s="108"/>
      <c r="H495" s="108"/>
      <c r="I495" s="108"/>
    </row>
    <row r="496" ht="15.75" customHeight="1">
      <c r="A496" s="108">
        <v>93242.0</v>
      </c>
      <c r="B496" s="108" t="s">
        <v>114</v>
      </c>
      <c r="C496" s="108">
        <v>13.0</v>
      </c>
      <c r="D496" s="108">
        <f t="shared" si="1"/>
        <v>3</v>
      </c>
      <c r="E496" s="108" t="str">
        <f t="shared" si="2"/>
        <v/>
      </c>
      <c r="G496" s="108"/>
      <c r="H496" s="108"/>
      <c r="I496" s="108"/>
    </row>
    <row r="497" ht="15.75" customHeight="1">
      <c r="A497" s="108">
        <v>93245.0</v>
      </c>
      <c r="B497" s="108" t="s">
        <v>114</v>
      </c>
      <c r="C497" s="108">
        <v>13.0</v>
      </c>
      <c r="D497" s="108">
        <f t="shared" si="1"/>
        <v>3</v>
      </c>
      <c r="E497" s="108" t="str">
        <f t="shared" si="2"/>
        <v/>
      </c>
      <c r="G497" s="108"/>
      <c r="H497" s="108"/>
      <c r="I497" s="108"/>
    </row>
    <row r="498" ht="15.75" customHeight="1">
      <c r="A498" s="108">
        <v>93266.0</v>
      </c>
      <c r="B498" s="108" t="s">
        <v>114</v>
      </c>
      <c r="C498" s="108">
        <v>13.0</v>
      </c>
      <c r="D498" s="108">
        <f t="shared" si="1"/>
        <v>3</v>
      </c>
      <c r="E498" s="108" t="str">
        <f t="shared" si="2"/>
        <v/>
      </c>
      <c r="G498" s="108"/>
      <c r="H498" s="108"/>
      <c r="I498" s="108"/>
    </row>
    <row r="499" ht="15.75" customHeight="1">
      <c r="A499" s="108">
        <v>93451.0</v>
      </c>
      <c r="B499" s="108" t="s">
        <v>114</v>
      </c>
      <c r="C499" s="108">
        <v>13.0</v>
      </c>
      <c r="D499" s="108">
        <f t="shared" si="1"/>
        <v>3</v>
      </c>
      <c r="E499" s="108" t="str">
        <f t="shared" si="2"/>
        <v/>
      </c>
      <c r="G499" s="108"/>
      <c r="H499" s="108"/>
      <c r="I499" s="108"/>
    </row>
    <row r="500" ht="15.75" customHeight="1">
      <c r="A500" s="108">
        <v>93631.0</v>
      </c>
      <c r="B500" s="108" t="s">
        <v>114</v>
      </c>
      <c r="C500" s="108">
        <v>13.0</v>
      </c>
      <c r="D500" s="108">
        <f t="shared" si="1"/>
        <v>3</v>
      </c>
      <c r="E500" s="108" t="str">
        <f t="shared" si="2"/>
        <v/>
      </c>
      <c r="G500" s="108"/>
      <c r="H500" s="108"/>
      <c r="I500" s="108"/>
    </row>
    <row r="501" ht="15.75" customHeight="1">
      <c r="A501" s="108">
        <v>93656.0</v>
      </c>
      <c r="B501" s="108" t="s">
        <v>114</v>
      </c>
      <c r="C501" s="108">
        <v>13.0</v>
      </c>
      <c r="D501" s="108">
        <f t="shared" si="1"/>
        <v>3</v>
      </c>
      <c r="E501" s="108" t="str">
        <f t="shared" si="2"/>
        <v/>
      </c>
      <c r="G501" s="108"/>
      <c r="H501" s="108"/>
      <c r="I501" s="108"/>
    </row>
    <row r="502" ht="15.75" customHeight="1">
      <c r="A502" s="108">
        <v>48.0</v>
      </c>
      <c r="B502" s="108" t="s">
        <v>115</v>
      </c>
      <c r="C502" s="108">
        <v>2.0</v>
      </c>
      <c r="D502" s="108">
        <f t="shared" si="1"/>
        <v>1</v>
      </c>
      <c r="E502" s="108" t="str">
        <f t="shared" si="2"/>
        <v/>
      </c>
      <c r="G502" s="108"/>
      <c r="H502" s="108"/>
      <c r="I502" s="108"/>
    </row>
    <row r="503" ht="15.75" customHeight="1">
      <c r="A503" s="108">
        <v>95422.0</v>
      </c>
      <c r="B503" s="108" t="s">
        <v>115</v>
      </c>
      <c r="C503" s="108">
        <v>2.0</v>
      </c>
      <c r="D503" s="108">
        <f t="shared" si="1"/>
        <v>1</v>
      </c>
      <c r="E503" s="108" t="str">
        <f t="shared" si="2"/>
        <v/>
      </c>
      <c r="G503" s="108"/>
      <c r="H503" s="108"/>
      <c r="I503" s="108"/>
    </row>
    <row r="504" ht="15.75" customHeight="1">
      <c r="A504" s="108">
        <v>95423.0</v>
      </c>
      <c r="B504" s="108" t="s">
        <v>115</v>
      </c>
      <c r="C504" s="108">
        <v>2.0</v>
      </c>
      <c r="D504" s="108">
        <f t="shared" si="1"/>
        <v>1</v>
      </c>
      <c r="E504" s="108" t="str">
        <f t="shared" si="2"/>
        <v/>
      </c>
      <c r="G504" s="108"/>
      <c r="H504" s="108"/>
      <c r="I504" s="108"/>
    </row>
    <row r="505" ht="15.75" customHeight="1">
      <c r="A505" s="108">
        <v>95441.0</v>
      </c>
      <c r="B505" s="108" t="s">
        <v>115</v>
      </c>
      <c r="C505" s="108">
        <v>2.0</v>
      </c>
      <c r="D505" s="108">
        <f t="shared" si="1"/>
        <v>1</v>
      </c>
      <c r="E505" s="108" t="str">
        <f t="shared" si="2"/>
        <v/>
      </c>
      <c r="G505" s="108"/>
      <c r="H505" s="108"/>
      <c r="I505" s="108"/>
    </row>
    <row r="506" ht="15.75" customHeight="1">
      <c r="A506" s="108">
        <v>95443.0</v>
      </c>
      <c r="B506" s="108" t="s">
        <v>115</v>
      </c>
      <c r="C506" s="108">
        <v>2.0</v>
      </c>
      <c r="D506" s="108">
        <f t="shared" si="1"/>
        <v>1</v>
      </c>
      <c r="E506" s="108" t="str">
        <f t="shared" si="2"/>
        <v/>
      </c>
      <c r="G506" s="108"/>
      <c r="H506" s="108"/>
      <c r="I506" s="108"/>
    </row>
    <row r="507" ht="15.75" customHeight="1">
      <c r="A507" s="108">
        <v>95451.0</v>
      </c>
      <c r="B507" s="108" t="s">
        <v>115</v>
      </c>
      <c r="C507" s="108">
        <v>2.0</v>
      </c>
      <c r="D507" s="108">
        <f t="shared" si="1"/>
        <v>1</v>
      </c>
      <c r="E507" s="108" t="str">
        <f t="shared" si="2"/>
        <v/>
      </c>
      <c r="G507" s="108"/>
      <c r="H507" s="108"/>
      <c r="I507" s="108"/>
    </row>
    <row r="508" ht="15.75" customHeight="1">
      <c r="A508" s="108">
        <v>95453.0</v>
      </c>
      <c r="B508" s="108" t="s">
        <v>115</v>
      </c>
      <c r="C508" s="108">
        <v>2.0</v>
      </c>
      <c r="D508" s="108">
        <f t="shared" si="1"/>
        <v>1</v>
      </c>
      <c r="E508" s="108" t="str">
        <f t="shared" si="2"/>
        <v/>
      </c>
      <c r="G508" s="108"/>
      <c r="H508" s="108"/>
      <c r="I508" s="108"/>
    </row>
    <row r="509" ht="15.75" customHeight="1">
      <c r="A509" s="108">
        <v>95457.0</v>
      </c>
      <c r="B509" s="108" t="s">
        <v>115</v>
      </c>
      <c r="C509" s="108">
        <v>2.0</v>
      </c>
      <c r="D509" s="108">
        <f t="shared" si="1"/>
        <v>1</v>
      </c>
      <c r="E509" s="108" t="str">
        <f t="shared" si="2"/>
        <v/>
      </c>
      <c r="G509" s="108"/>
      <c r="H509" s="108"/>
      <c r="I509" s="108"/>
    </row>
    <row r="510" ht="15.75" customHeight="1">
      <c r="A510" s="108">
        <v>95458.0</v>
      </c>
      <c r="B510" s="108" t="s">
        <v>115</v>
      </c>
      <c r="C510" s="108">
        <v>2.0</v>
      </c>
      <c r="D510" s="108">
        <f t="shared" si="1"/>
        <v>1</v>
      </c>
      <c r="E510" s="108" t="str">
        <f t="shared" si="2"/>
        <v/>
      </c>
      <c r="G510" s="108"/>
      <c r="H510" s="108"/>
      <c r="I510" s="108"/>
    </row>
    <row r="511" ht="15.75" customHeight="1">
      <c r="A511" s="108">
        <v>95461.0</v>
      </c>
      <c r="B511" s="108" t="s">
        <v>115</v>
      </c>
      <c r="C511" s="108">
        <v>2.0</v>
      </c>
      <c r="D511" s="108">
        <f t="shared" si="1"/>
        <v>1</v>
      </c>
      <c r="E511" s="108" t="str">
        <f t="shared" si="2"/>
        <v/>
      </c>
      <c r="G511" s="108"/>
      <c r="H511" s="108"/>
      <c r="I511" s="108"/>
    </row>
    <row r="512" ht="15.75" customHeight="1">
      <c r="A512" s="108">
        <v>95464.0</v>
      </c>
      <c r="B512" s="108" t="s">
        <v>115</v>
      </c>
      <c r="C512" s="108">
        <v>2.0</v>
      </c>
      <c r="D512" s="108">
        <f t="shared" si="1"/>
        <v>1</v>
      </c>
      <c r="E512" s="108" t="str">
        <f t="shared" si="2"/>
        <v/>
      </c>
      <c r="G512" s="108"/>
      <c r="H512" s="108"/>
      <c r="I512" s="108"/>
    </row>
    <row r="513" ht="15.75" customHeight="1">
      <c r="A513" s="108">
        <v>95467.0</v>
      </c>
      <c r="B513" s="108" t="s">
        <v>115</v>
      </c>
      <c r="C513" s="108">
        <v>2.0</v>
      </c>
      <c r="D513" s="108">
        <f t="shared" si="1"/>
        <v>1</v>
      </c>
      <c r="E513" s="108" t="str">
        <f t="shared" si="2"/>
        <v/>
      </c>
      <c r="G513" s="108"/>
      <c r="H513" s="108"/>
      <c r="I513" s="108"/>
    </row>
    <row r="514" ht="15.75" customHeight="1">
      <c r="A514" s="108">
        <v>95469.0</v>
      </c>
      <c r="B514" s="108" t="s">
        <v>115</v>
      </c>
      <c r="C514" s="108">
        <v>2.0</v>
      </c>
      <c r="D514" s="108">
        <f t="shared" si="1"/>
        <v>1</v>
      </c>
      <c r="E514" s="108" t="str">
        <f t="shared" si="2"/>
        <v/>
      </c>
      <c r="G514" s="108"/>
      <c r="H514" s="108"/>
      <c r="I514" s="108"/>
    </row>
    <row r="515" ht="15.75" customHeight="1">
      <c r="A515" s="108">
        <v>95485.0</v>
      </c>
      <c r="B515" s="108" t="s">
        <v>115</v>
      </c>
      <c r="C515" s="108">
        <v>2.0</v>
      </c>
      <c r="D515" s="108">
        <f t="shared" si="1"/>
        <v>1</v>
      </c>
      <c r="E515" s="108" t="str">
        <f t="shared" si="2"/>
        <v/>
      </c>
      <c r="G515" s="108"/>
      <c r="H515" s="108"/>
      <c r="I515" s="108"/>
    </row>
    <row r="516" ht="15.75" customHeight="1">
      <c r="A516" s="108">
        <v>95493.0</v>
      </c>
      <c r="B516" s="108" t="s">
        <v>115</v>
      </c>
      <c r="C516" s="108">
        <v>2.0</v>
      </c>
      <c r="D516" s="108">
        <f t="shared" si="1"/>
        <v>1</v>
      </c>
      <c r="E516" s="108" t="str">
        <f t="shared" si="2"/>
        <v/>
      </c>
      <c r="G516" s="108"/>
      <c r="H516" s="108"/>
      <c r="I516" s="108"/>
    </row>
    <row r="517" ht="15.75" customHeight="1">
      <c r="A517" s="108">
        <v>48.0</v>
      </c>
      <c r="B517" s="108" t="s">
        <v>115</v>
      </c>
      <c r="C517" s="108">
        <v>11.0</v>
      </c>
      <c r="D517" s="108">
        <f t="shared" si="1"/>
        <v>1</v>
      </c>
      <c r="E517" s="108" t="str">
        <f t="shared" si="2"/>
        <v/>
      </c>
      <c r="G517" s="108"/>
      <c r="H517" s="108"/>
      <c r="I517" s="108"/>
    </row>
    <row r="518" ht="15.75" customHeight="1">
      <c r="A518" s="108">
        <v>95422.0</v>
      </c>
      <c r="B518" s="108" t="s">
        <v>115</v>
      </c>
      <c r="C518" s="108">
        <v>11.0</v>
      </c>
      <c r="D518" s="108">
        <f t="shared" si="1"/>
        <v>1</v>
      </c>
      <c r="E518" s="108" t="str">
        <f t="shared" si="2"/>
        <v/>
      </c>
      <c r="G518" s="108"/>
      <c r="H518" s="108"/>
      <c r="I518" s="108"/>
    </row>
    <row r="519" ht="15.75" customHeight="1">
      <c r="A519" s="108">
        <v>95423.0</v>
      </c>
      <c r="B519" s="108" t="s">
        <v>115</v>
      </c>
      <c r="C519" s="108">
        <v>11.0</v>
      </c>
      <c r="D519" s="108">
        <f t="shared" si="1"/>
        <v>1</v>
      </c>
      <c r="E519" s="108" t="str">
        <f t="shared" si="2"/>
        <v/>
      </c>
      <c r="G519" s="108"/>
      <c r="H519" s="108"/>
      <c r="I519" s="108"/>
    </row>
    <row r="520" ht="15.75" customHeight="1">
      <c r="A520" s="108">
        <v>95422.0</v>
      </c>
      <c r="B520" s="108" t="s">
        <v>115</v>
      </c>
      <c r="C520" s="108">
        <v>12.0</v>
      </c>
      <c r="D520" s="108">
        <f t="shared" si="1"/>
        <v>1</v>
      </c>
      <c r="E520" s="108" t="str">
        <f t="shared" si="2"/>
        <v/>
      </c>
      <c r="G520" s="108"/>
      <c r="H520" s="108"/>
      <c r="I520" s="108"/>
    </row>
    <row r="521" ht="15.75" customHeight="1">
      <c r="A521" s="108">
        <v>95457.0</v>
      </c>
      <c r="B521" s="108" t="s">
        <v>115</v>
      </c>
      <c r="C521" s="108">
        <v>12.0</v>
      </c>
      <c r="D521" s="108">
        <f t="shared" si="1"/>
        <v>1</v>
      </c>
      <c r="E521" s="108" t="str">
        <f t="shared" si="2"/>
        <v/>
      </c>
      <c r="G521" s="108"/>
      <c r="H521" s="108"/>
      <c r="I521" s="108"/>
    </row>
    <row r="522" ht="15.75" customHeight="1">
      <c r="A522" s="108">
        <v>48.0</v>
      </c>
      <c r="B522" s="108" t="s">
        <v>115</v>
      </c>
      <c r="C522" s="108">
        <v>16.0</v>
      </c>
      <c r="D522" s="108">
        <f t="shared" si="1"/>
        <v>1</v>
      </c>
      <c r="E522" s="108" t="str">
        <f t="shared" si="2"/>
        <v/>
      </c>
      <c r="G522" s="108"/>
      <c r="H522" s="108"/>
      <c r="I522" s="108"/>
    </row>
    <row r="523" ht="15.75" customHeight="1">
      <c r="A523" s="108">
        <v>95469.0</v>
      </c>
      <c r="B523" s="108" t="s">
        <v>115</v>
      </c>
      <c r="C523" s="108">
        <v>16.0</v>
      </c>
      <c r="D523" s="108">
        <f t="shared" si="1"/>
        <v>1</v>
      </c>
      <c r="E523" s="108" t="str">
        <f t="shared" si="2"/>
        <v/>
      </c>
      <c r="G523" s="108"/>
      <c r="H523" s="108"/>
      <c r="I523" s="108"/>
    </row>
    <row r="524" ht="15.75" customHeight="1">
      <c r="A524" s="108">
        <v>12.0</v>
      </c>
      <c r="B524" s="108" t="s">
        <v>116</v>
      </c>
      <c r="C524" s="108">
        <v>16.0</v>
      </c>
      <c r="D524" s="108">
        <f t="shared" si="1"/>
        <v>1</v>
      </c>
      <c r="E524" s="108" t="str">
        <f t="shared" si="2"/>
        <v/>
      </c>
      <c r="G524" s="108"/>
      <c r="H524" s="108"/>
      <c r="I524" s="108"/>
    </row>
    <row r="525" ht="15.75" customHeight="1">
      <c r="A525" s="108">
        <v>19.0</v>
      </c>
      <c r="B525" s="108" t="s">
        <v>116</v>
      </c>
      <c r="C525" s="108">
        <v>16.0</v>
      </c>
      <c r="D525" s="108">
        <f t="shared" si="1"/>
        <v>1</v>
      </c>
      <c r="E525" s="108" t="str">
        <f t="shared" si="2"/>
        <v/>
      </c>
      <c r="G525" s="108"/>
      <c r="H525" s="108"/>
      <c r="I525" s="108"/>
    </row>
    <row r="526" ht="15.75" customHeight="1">
      <c r="A526" s="108">
        <v>96056.0</v>
      </c>
      <c r="B526" s="108" t="s">
        <v>116</v>
      </c>
      <c r="C526" s="108">
        <v>16.0</v>
      </c>
      <c r="D526" s="108">
        <f t="shared" si="1"/>
        <v>1</v>
      </c>
      <c r="E526" s="108" t="str">
        <f t="shared" si="2"/>
        <v/>
      </c>
      <c r="G526" s="108"/>
      <c r="H526" s="108"/>
      <c r="I526" s="108"/>
    </row>
    <row r="527" ht="15.75" customHeight="1">
      <c r="A527" s="108">
        <v>96109.0</v>
      </c>
      <c r="B527" s="108" t="s">
        <v>116</v>
      </c>
      <c r="C527" s="108">
        <v>16.0</v>
      </c>
      <c r="D527" s="108">
        <f t="shared" si="1"/>
        <v>1</v>
      </c>
      <c r="E527" s="108" t="str">
        <f t="shared" si="2"/>
        <v/>
      </c>
      <c r="G527" s="108"/>
      <c r="H527" s="108"/>
      <c r="I527" s="108"/>
    </row>
    <row r="528" ht="15.75" customHeight="1">
      <c r="A528" s="108">
        <v>96113.0</v>
      </c>
      <c r="B528" s="108" t="s">
        <v>116</v>
      </c>
      <c r="C528" s="108">
        <v>16.0</v>
      </c>
      <c r="D528" s="108">
        <f t="shared" si="1"/>
        <v>1</v>
      </c>
      <c r="E528" s="108" t="str">
        <f t="shared" si="2"/>
        <v/>
      </c>
      <c r="G528" s="108"/>
      <c r="H528" s="108"/>
      <c r="I528" s="108"/>
    </row>
    <row r="529" ht="15.75" customHeight="1">
      <c r="A529" s="108">
        <v>96114.0</v>
      </c>
      <c r="B529" s="108" t="s">
        <v>116</v>
      </c>
      <c r="C529" s="108">
        <v>16.0</v>
      </c>
      <c r="D529" s="108">
        <f t="shared" si="1"/>
        <v>1</v>
      </c>
      <c r="E529" s="108" t="str">
        <f t="shared" si="2"/>
        <v/>
      </c>
      <c r="G529" s="108"/>
      <c r="H529" s="108"/>
      <c r="I529" s="108"/>
    </row>
    <row r="530" ht="15.75" customHeight="1">
      <c r="A530" s="108">
        <v>96117.0</v>
      </c>
      <c r="B530" s="108" t="s">
        <v>116</v>
      </c>
      <c r="C530" s="108">
        <v>16.0</v>
      </c>
      <c r="D530" s="108">
        <f t="shared" si="1"/>
        <v>1</v>
      </c>
      <c r="E530" s="108" t="str">
        <f t="shared" si="2"/>
        <v/>
      </c>
      <c r="G530" s="108"/>
      <c r="H530" s="108"/>
      <c r="I530" s="108"/>
    </row>
    <row r="531" ht="15.75" customHeight="1">
      <c r="A531" s="108">
        <v>96119.0</v>
      </c>
      <c r="B531" s="108" t="s">
        <v>116</v>
      </c>
      <c r="C531" s="108">
        <v>16.0</v>
      </c>
      <c r="D531" s="108">
        <f t="shared" si="1"/>
        <v>1</v>
      </c>
      <c r="E531" s="108" t="str">
        <f t="shared" si="2"/>
        <v/>
      </c>
      <c r="G531" s="108"/>
      <c r="H531" s="108"/>
      <c r="I531" s="108"/>
    </row>
    <row r="532" ht="15.75" customHeight="1">
      <c r="A532" s="108">
        <v>96121.0</v>
      </c>
      <c r="B532" s="108" t="s">
        <v>116</v>
      </c>
      <c r="C532" s="108">
        <v>16.0</v>
      </c>
      <c r="D532" s="108">
        <f t="shared" si="1"/>
        <v>1</v>
      </c>
      <c r="E532" s="108" t="str">
        <f t="shared" si="2"/>
        <v/>
      </c>
      <c r="G532" s="108"/>
      <c r="H532" s="108"/>
      <c r="I532" s="108"/>
    </row>
    <row r="533" ht="15.75" customHeight="1">
      <c r="A533" s="108">
        <v>96123.0</v>
      </c>
      <c r="B533" s="108" t="s">
        <v>116</v>
      </c>
      <c r="C533" s="108">
        <v>16.0</v>
      </c>
      <c r="D533" s="108">
        <f t="shared" si="1"/>
        <v>1</v>
      </c>
      <c r="E533" s="108" t="str">
        <f t="shared" si="2"/>
        <v/>
      </c>
      <c r="G533" s="108"/>
      <c r="H533" s="108"/>
      <c r="I533" s="108"/>
    </row>
    <row r="534" ht="15.75" customHeight="1">
      <c r="A534" s="108">
        <v>96128.0</v>
      </c>
      <c r="B534" s="108" t="s">
        <v>116</v>
      </c>
      <c r="C534" s="108">
        <v>16.0</v>
      </c>
      <c r="D534" s="108">
        <f t="shared" si="1"/>
        <v>1</v>
      </c>
      <c r="E534" s="108" t="str">
        <f t="shared" si="2"/>
        <v/>
      </c>
      <c r="G534" s="108"/>
      <c r="H534" s="108"/>
      <c r="I534" s="108"/>
    </row>
    <row r="535" ht="15.75" customHeight="1">
      <c r="A535" s="108">
        <v>96130.0</v>
      </c>
      <c r="B535" s="108" t="s">
        <v>116</v>
      </c>
      <c r="C535" s="108">
        <v>16.0</v>
      </c>
      <c r="D535" s="108">
        <f t="shared" si="1"/>
        <v>1</v>
      </c>
      <c r="E535" s="108" t="str">
        <f t="shared" si="2"/>
        <v/>
      </c>
      <c r="G535" s="108"/>
      <c r="H535" s="108"/>
      <c r="I535" s="108"/>
    </row>
    <row r="536" ht="15.75" customHeight="1">
      <c r="A536" s="108">
        <v>96132.0</v>
      </c>
      <c r="B536" s="108" t="s">
        <v>116</v>
      </c>
      <c r="C536" s="108">
        <v>16.0</v>
      </c>
      <c r="D536" s="108">
        <f t="shared" si="1"/>
        <v>1</v>
      </c>
      <c r="E536" s="108" t="str">
        <f t="shared" si="2"/>
        <v/>
      </c>
      <c r="G536" s="108"/>
      <c r="H536" s="108"/>
      <c r="I536" s="108"/>
    </row>
    <row r="537" ht="15.75" customHeight="1">
      <c r="A537" s="108">
        <v>96136.0</v>
      </c>
      <c r="B537" s="108" t="s">
        <v>116</v>
      </c>
      <c r="C537" s="108">
        <v>16.0</v>
      </c>
      <c r="D537" s="108">
        <f t="shared" si="1"/>
        <v>1</v>
      </c>
      <c r="E537" s="108" t="str">
        <f t="shared" si="2"/>
        <v/>
      </c>
      <c r="G537" s="108"/>
      <c r="H537" s="108"/>
      <c r="I537" s="108"/>
    </row>
    <row r="538" ht="15.75" customHeight="1">
      <c r="A538" s="108">
        <v>96137.0</v>
      </c>
      <c r="B538" s="108" t="s">
        <v>116</v>
      </c>
      <c r="C538" s="108">
        <v>16.0</v>
      </c>
      <c r="D538" s="108">
        <f t="shared" si="1"/>
        <v>1</v>
      </c>
      <c r="E538" s="108" t="str">
        <f t="shared" si="2"/>
        <v/>
      </c>
      <c r="G538" s="108"/>
      <c r="H538" s="108"/>
      <c r="I538" s="108"/>
    </row>
    <row r="539" ht="15.75" customHeight="1">
      <c r="A539" s="108">
        <v>90024.0</v>
      </c>
      <c r="B539" s="108" t="s">
        <v>117</v>
      </c>
      <c r="C539" s="108">
        <v>6.0</v>
      </c>
      <c r="D539" s="108" t="str">
        <f t="shared" si="1"/>
        <v/>
      </c>
      <c r="E539" s="108" t="str">
        <f t="shared" si="2"/>
        <v/>
      </c>
      <c r="G539" s="108"/>
      <c r="H539" s="108"/>
      <c r="I539" s="108"/>
    </row>
    <row r="540" ht="15.75" customHeight="1">
      <c r="A540" s="108">
        <v>90025.0</v>
      </c>
      <c r="B540" s="108" t="s">
        <v>117</v>
      </c>
      <c r="C540" s="108">
        <v>6.0</v>
      </c>
      <c r="D540" s="108" t="str">
        <f t="shared" si="1"/>
        <v/>
      </c>
      <c r="E540" s="108" t="str">
        <f t="shared" si="2"/>
        <v/>
      </c>
      <c r="G540" s="108"/>
      <c r="H540" s="108"/>
      <c r="I540" s="108"/>
    </row>
    <row r="541" ht="15.75" customHeight="1">
      <c r="A541" s="108">
        <v>90034.0</v>
      </c>
      <c r="B541" s="108" t="s">
        <v>117</v>
      </c>
      <c r="C541" s="108">
        <v>6.0</v>
      </c>
      <c r="D541" s="108" t="str">
        <f t="shared" si="1"/>
        <v/>
      </c>
      <c r="E541" s="108" t="str">
        <f t="shared" si="2"/>
        <v/>
      </c>
      <c r="G541" s="108"/>
      <c r="H541" s="108"/>
      <c r="I541" s="108"/>
    </row>
    <row r="542" ht="15.75" customHeight="1">
      <c r="A542" s="108">
        <v>90045.0</v>
      </c>
      <c r="B542" s="108" t="s">
        <v>117</v>
      </c>
      <c r="C542" s="108">
        <v>6.0</v>
      </c>
      <c r="D542" s="108" t="str">
        <f t="shared" si="1"/>
        <v/>
      </c>
      <c r="E542" s="108" t="str">
        <f t="shared" si="2"/>
        <v/>
      </c>
      <c r="G542" s="108"/>
      <c r="H542" s="108"/>
      <c r="I542" s="108"/>
    </row>
    <row r="543" ht="15.75" customHeight="1">
      <c r="A543" s="108">
        <v>90049.0</v>
      </c>
      <c r="B543" s="108" t="s">
        <v>117</v>
      </c>
      <c r="C543" s="108">
        <v>6.0</v>
      </c>
      <c r="D543" s="108" t="str">
        <f t="shared" si="1"/>
        <v/>
      </c>
      <c r="E543" s="108" t="str">
        <f t="shared" si="2"/>
        <v/>
      </c>
      <c r="G543" s="108"/>
      <c r="H543" s="108"/>
      <c r="I543" s="108"/>
    </row>
    <row r="544" ht="15.75" customHeight="1">
      <c r="A544" s="108">
        <v>90056.0</v>
      </c>
      <c r="B544" s="108" t="s">
        <v>117</v>
      </c>
      <c r="C544" s="108">
        <v>6.0</v>
      </c>
      <c r="D544" s="108" t="str">
        <f t="shared" si="1"/>
        <v/>
      </c>
      <c r="E544" s="108" t="str">
        <f t="shared" si="2"/>
        <v/>
      </c>
      <c r="G544" s="108"/>
      <c r="H544" s="108"/>
      <c r="I544" s="108"/>
    </row>
    <row r="545" ht="15.75" customHeight="1">
      <c r="A545" s="108">
        <v>90064.0</v>
      </c>
      <c r="B545" s="108" t="s">
        <v>117</v>
      </c>
      <c r="C545" s="108">
        <v>6.0</v>
      </c>
      <c r="D545" s="108" t="str">
        <f t="shared" si="1"/>
        <v/>
      </c>
      <c r="E545" s="108" t="str">
        <f t="shared" si="2"/>
        <v/>
      </c>
      <c r="G545" s="108"/>
      <c r="H545" s="108"/>
      <c r="I545" s="108"/>
    </row>
    <row r="546" ht="15.75" customHeight="1">
      <c r="A546" s="108">
        <v>90066.0</v>
      </c>
      <c r="B546" s="108" t="s">
        <v>117</v>
      </c>
      <c r="C546" s="108">
        <v>6.0</v>
      </c>
      <c r="D546" s="108" t="str">
        <f t="shared" si="1"/>
        <v/>
      </c>
      <c r="E546" s="108" t="str">
        <f t="shared" si="2"/>
        <v/>
      </c>
      <c r="G546" s="108"/>
      <c r="H546" s="108"/>
      <c r="I546" s="108"/>
    </row>
    <row r="547" ht="15.75" customHeight="1">
      <c r="A547" s="108">
        <v>90073.0</v>
      </c>
      <c r="B547" s="108" t="s">
        <v>117</v>
      </c>
      <c r="C547" s="108">
        <v>6.0</v>
      </c>
      <c r="D547" s="108" t="str">
        <f t="shared" si="1"/>
        <v/>
      </c>
      <c r="E547" s="108" t="str">
        <f t="shared" si="2"/>
        <v/>
      </c>
      <c r="G547" s="108"/>
      <c r="H547" s="108"/>
      <c r="I547" s="108"/>
    </row>
    <row r="548" ht="15.75" customHeight="1">
      <c r="A548" s="108">
        <v>90077.0</v>
      </c>
      <c r="B548" s="108" t="s">
        <v>117</v>
      </c>
      <c r="C548" s="108">
        <v>6.0</v>
      </c>
      <c r="D548" s="108" t="str">
        <f t="shared" si="1"/>
        <v/>
      </c>
      <c r="E548" s="108" t="str">
        <f t="shared" si="2"/>
        <v/>
      </c>
      <c r="G548" s="108"/>
      <c r="H548" s="108"/>
      <c r="I548" s="108"/>
    </row>
    <row r="549" ht="15.75" customHeight="1">
      <c r="A549" s="108">
        <v>90094.0</v>
      </c>
      <c r="B549" s="108" t="s">
        <v>117</v>
      </c>
      <c r="C549" s="108">
        <v>6.0</v>
      </c>
      <c r="D549" s="108" t="str">
        <f t="shared" si="1"/>
        <v/>
      </c>
      <c r="E549" s="108" t="str">
        <f t="shared" si="2"/>
        <v/>
      </c>
      <c r="G549" s="108"/>
      <c r="H549" s="108"/>
      <c r="I549" s="108"/>
    </row>
    <row r="550" ht="15.75" customHeight="1">
      <c r="A550" s="108">
        <v>90230.0</v>
      </c>
      <c r="B550" s="108" t="s">
        <v>117</v>
      </c>
      <c r="C550" s="108">
        <v>6.0</v>
      </c>
      <c r="D550" s="108" t="str">
        <f t="shared" si="1"/>
        <v/>
      </c>
      <c r="E550" s="108" t="str">
        <f t="shared" si="2"/>
        <v/>
      </c>
      <c r="G550" s="108"/>
      <c r="H550" s="108"/>
      <c r="I550" s="108"/>
    </row>
    <row r="551" ht="15.75" customHeight="1">
      <c r="A551" s="108">
        <v>90232.0</v>
      </c>
      <c r="B551" s="108" t="s">
        <v>117</v>
      </c>
      <c r="C551" s="108">
        <v>6.0</v>
      </c>
      <c r="D551" s="108" t="str">
        <f t="shared" si="1"/>
        <v/>
      </c>
      <c r="E551" s="108" t="str">
        <f t="shared" si="2"/>
        <v/>
      </c>
      <c r="G551" s="108"/>
      <c r="H551" s="108"/>
      <c r="I551" s="108"/>
    </row>
    <row r="552" ht="15.75" customHeight="1">
      <c r="A552" s="108">
        <v>90245.0</v>
      </c>
      <c r="B552" s="108" t="s">
        <v>117</v>
      </c>
      <c r="C552" s="108">
        <v>6.0</v>
      </c>
      <c r="D552" s="108" t="str">
        <f t="shared" si="1"/>
        <v/>
      </c>
      <c r="E552" s="108" t="str">
        <f t="shared" si="2"/>
        <v/>
      </c>
      <c r="G552" s="108"/>
      <c r="H552" s="108"/>
      <c r="I552" s="108"/>
    </row>
    <row r="553" ht="15.75" customHeight="1">
      <c r="A553" s="108">
        <v>90248.0</v>
      </c>
      <c r="B553" s="108" t="s">
        <v>117</v>
      </c>
      <c r="C553" s="108">
        <v>6.0</v>
      </c>
      <c r="D553" s="108" t="str">
        <f t="shared" si="1"/>
        <v/>
      </c>
      <c r="E553" s="108" t="str">
        <f t="shared" si="2"/>
        <v/>
      </c>
      <c r="G553" s="108"/>
      <c r="H553" s="108"/>
      <c r="I553" s="108"/>
    </row>
    <row r="554" ht="15.75" customHeight="1">
      <c r="A554" s="108">
        <v>90250.0</v>
      </c>
      <c r="B554" s="108" t="s">
        <v>117</v>
      </c>
      <c r="C554" s="108">
        <v>6.0</v>
      </c>
      <c r="D554" s="108" t="str">
        <f t="shared" si="1"/>
        <v/>
      </c>
      <c r="E554" s="108" t="str">
        <f t="shared" si="2"/>
        <v/>
      </c>
      <c r="G554" s="108"/>
      <c r="H554" s="108"/>
      <c r="I554" s="108"/>
    </row>
    <row r="555" ht="15.75" customHeight="1">
      <c r="A555" s="108">
        <v>90254.0</v>
      </c>
      <c r="B555" s="108" t="s">
        <v>117</v>
      </c>
      <c r="C555" s="108">
        <v>6.0</v>
      </c>
      <c r="D555" s="108" t="str">
        <f t="shared" si="1"/>
        <v/>
      </c>
      <c r="E555" s="108" t="str">
        <f t="shared" si="2"/>
        <v/>
      </c>
      <c r="G555" s="108"/>
      <c r="H555" s="108"/>
      <c r="I555" s="108"/>
    </row>
    <row r="556" ht="15.75" customHeight="1">
      <c r="A556" s="108">
        <v>90260.0</v>
      </c>
      <c r="B556" s="108" t="s">
        <v>117</v>
      </c>
      <c r="C556" s="108">
        <v>6.0</v>
      </c>
      <c r="D556" s="108" t="str">
        <f t="shared" si="1"/>
        <v/>
      </c>
      <c r="E556" s="108" t="str">
        <f t="shared" si="2"/>
        <v/>
      </c>
      <c r="G556" s="108"/>
      <c r="H556" s="108"/>
      <c r="I556" s="108"/>
    </row>
    <row r="557" ht="15.75" customHeight="1">
      <c r="A557" s="108">
        <v>90263.0</v>
      </c>
      <c r="B557" s="108" t="s">
        <v>117</v>
      </c>
      <c r="C557" s="108">
        <v>6.0</v>
      </c>
      <c r="D557" s="108" t="str">
        <f t="shared" si="1"/>
        <v/>
      </c>
      <c r="E557" s="108" t="str">
        <f t="shared" si="2"/>
        <v/>
      </c>
      <c r="G557" s="108"/>
      <c r="H557" s="108"/>
      <c r="I557" s="108"/>
    </row>
    <row r="558" ht="15.75" customHeight="1">
      <c r="A558" s="108">
        <v>90265.0</v>
      </c>
      <c r="B558" s="108" t="s">
        <v>117</v>
      </c>
      <c r="C558" s="108">
        <v>6.0</v>
      </c>
      <c r="D558" s="108" t="str">
        <f t="shared" si="1"/>
        <v/>
      </c>
      <c r="E558" s="108" t="str">
        <f t="shared" si="2"/>
        <v/>
      </c>
      <c r="G558" s="108"/>
      <c r="H558" s="108"/>
      <c r="I558" s="108"/>
    </row>
    <row r="559" ht="15.75" customHeight="1">
      <c r="A559" s="108">
        <v>90266.0</v>
      </c>
      <c r="B559" s="108" t="s">
        <v>117</v>
      </c>
      <c r="C559" s="108">
        <v>6.0</v>
      </c>
      <c r="D559" s="108" t="str">
        <f t="shared" si="1"/>
        <v/>
      </c>
      <c r="E559" s="108" t="str">
        <f t="shared" si="2"/>
        <v/>
      </c>
      <c r="G559" s="108"/>
      <c r="H559" s="108"/>
      <c r="I559" s="108"/>
    </row>
    <row r="560" ht="15.75" customHeight="1">
      <c r="A560" s="108">
        <v>90272.0</v>
      </c>
      <c r="B560" s="108" t="s">
        <v>117</v>
      </c>
      <c r="C560" s="108">
        <v>6.0</v>
      </c>
      <c r="D560" s="108" t="str">
        <f t="shared" si="1"/>
        <v/>
      </c>
      <c r="E560" s="108" t="str">
        <f t="shared" si="2"/>
        <v/>
      </c>
      <c r="G560" s="108"/>
      <c r="H560" s="108"/>
      <c r="I560" s="108"/>
    </row>
    <row r="561" ht="15.75" customHeight="1">
      <c r="A561" s="108">
        <v>90274.0</v>
      </c>
      <c r="B561" s="108" t="s">
        <v>117</v>
      </c>
      <c r="C561" s="108">
        <v>6.0</v>
      </c>
      <c r="D561" s="108" t="str">
        <f t="shared" si="1"/>
        <v/>
      </c>
      <c r="E561" s="108" t="str">
        <f t="shared" si="2"/>
        <v/>
      </c>
      <c r="G561" s="108"/>
      <c r="H561" s="108"/>
      <c r="I561" s="108"/>
    </row>
    <row r="562" ht="15.75" customHeight="1">
      <c r="A562" s="108">
        <v>90275.0</v>
      </c>
      <c r="B562" s="108" t="s">
        <v>117</v>
      </c>
      <c r="C562" s="108">
        <v>6.0</v>
      </c>
      <c r="D562" s="108" t="str">
        <f t="shared" si="1"/>
        <v/>
      </c>
      <c r="E562" s="108" t="str">
        <f t="shared" si="2"/>
        <v/>
      </c>
      <c r="G562" s="108"/>
      <c r="H562" s="108"/>
      <c r="I562" s="108"/>
    </row>
    <row r="563" ht="15.75" customHeight="1">
      <c r="A563" s="108">
        <v>90277.0</v>
      </c>
      <c r="B563" s="108" t="s">
        <v>117</v>
      </c>
      <c r="C563" s="108">
        <v>6.0</v>
      </c>
      <c r="D563" s="108" t="str">
        <f t="shared" si="1"/>
        <v/>
      </c>
      <c r="E563" s="108" t="str">
        <f t="shared" si="2"/>
        <v/>
      </c>
      <c r="G563" s="108"/>
      <c r="H563" s="108"/>
      <c r="I563" s="108"/>
    </row>
    <row r="564" ht="15.75" customHeight="1">
      <c r="A564" s="108">
        <v>90278.0</v>
      </c>
      <c r="B564" s="108" t="s">
        <v>117</v>
      </c>
      <c r="C564" s="108">
        <v>6.0</v>
      </c>
      <c r="D564" s="108" t="str">
        <f t="shared" si="1"/>
        <v/>
      </c>
      <c r="E564" s="108" t="str">
        <f t="shared" si="2"/>
        <v/>
      </c>
      <c r="G564" s="108"/>
      <c r="H564" s="108"/>
      <c r="I564" s="108"/>
    </row>
    <row r="565" ht="15.75" customHeight="1">
      <c r="A565" s="108">
        <v>90290.0</v>
      </c>
      <c r="B565" s="108" t="s">
        <v>117</v>
      </c>
      <c r="C565" s="108">
        <v>6.0</v>
      </c>
      <c r="D565" s="108" t="str">
        <f t="shared" si="1"/>
        <v/>
      </c>
      <c r="E565" s="108" t="str">
        <f t="shared" si="2"/>
        <v/>
      </c>
      <c r="G565" s="108"/>
      <c r="H565" s="108"/>
      <c r="I565" s="108"/>
    </row>
    <row r="566" ht="15.75" customHeight="1">
      <c r="A566" s="108">
        <v>90291.0</v>
      </c>
      <c r="B566" s="108" t="s">
        <v>117</v>
      </c>
      <c r="C566" s="108">
        <v>6.0</v>
      </c>
      <c r="D566" s="108" t="str">
        <f t="shared" si="1"/>
        <v/>
      </c>
      <c r="E566" s="108" t="str">
        <f t="shared" si="2"/>
        <v/>
      </c>
      <c r="G566" s="108"/>
      <c r="H566" s="108"/>
      <c r="I566" s="108"/>
    </row>
    <row r="567" ht="15.75" customHeight="1">
      <c r="A567" s="108">
        <v>90292.0</v>
      </c>
      <c r="B567" s="108" t="s">
        <v>117</v>
      </c>
      <c r="C567" s="108">
        <v>6.0</v>
      </c>
      <c r="D567" s="108" t="str">
        <f t="shared" si="1"/>
        <v/>
      </c>
      <c r="E567" s="108" t="str">
        <f t="shared" si="2"/>
        <v/>
      </c>
      <c r="G567" s="108"/>
      <c r="H567" s="108"/>
      <c r="I567" s="108"/>
    </row>
    <row r="568" ht="15.75" customHeight="1">
      <c r="A568" s="108">
        <v>90293.0</v>
      </c>
      <c r="B568" s="108" t="s">
        <v>117</v>
      </c>
      <c r="C568" s="108">
        <v>6.0</v>
      </c>
      <c r="D568" s="108" t="str">
        <f t="shared" si="1"/>
        <v/>
      </c>
      <c r="E568" s="108" t="str">
        <f t="shared" si="2"/>
        <v/>
      </c>
      <c r="G568" s="108"/>
      <c r="H568" s="108"/>
      <c r="I568" s="108"/>
    </row>
    <row r="569" ht="15.75" customHeight="1">
      <c r="A569" s="108">
        <v>90301.0</v>
      </c>
      <c r="B569" s="108" t="s">
        <v>117</v>
      </c>
      <c r="C569" s="108">
        <v>6.0</v>
      </c>
      <c r="D569" s="108" t="str">
        <f t="shared" si="1"/>
        <v/>
      </c>
      <c r="E569" s="108" t="str">
        <f t="shared" si="2"/>
        <v/>
      </c>
      <c r="G569" s="108"/>
      <c r="H569" s="108"/>
      <c r="I569" s="108"/>
    </row>
    <row r="570" ht="15.75" customHeight="1">
      <c r="A570" s="108">
        <v>90302.0</v>
      </c>
      <c r="B570" s="108" t="s">
        <v>117</v>
      </c>
      <c r="C570" s="108">
        <v>6.0</v>
      </c>
      <c r="D570" s="108" t="str">
        <f t="shared" si="1"/>
        <v/>
      </c>
      <c r="E570" s="108" t="str">
        <f t="shared" si="2"/>
        <v/>
      </c>
      <c r="G570" s="108"/>
      <c r="H570" s="108"/>
      <c r="I570" s="108"/>
    </row>
    <row r="571" ht="15.75" customHeight="1">
      <c r="A571" s="108">
        <v>90304.0</v>
      </c>
      <c r="B571" s="108" t="s">
        <v>117</v>
      </c>
      <c r="C571" s="108">
        <v>6.0</v>
      </c>
      <c r="D571" s="108" t="str">
        <f t="shared" si="1"/>
        <v/>
      </c>
      <c r="E571" s="108" t="str">
        <f t="shared" si="2"/>
        <v/>
      </c>
      <c r="G571" s="108"/>
      <c r="H571" s="108"/>
      <c r="I571" s="108"/>
    </row>
    <row r="572" ht="15.75" customHeight="1">
      <c r="A572" s="108">
        <v>90401.0</v>
      </c>
      <c r="B572" s="108" t="s">
        <v>117</v>
      </c>
      <c r="C572" s="108">
        <v>6.0</v>
      </c>
      <c r="D572" s="108" t="str">
        <f t="shared" si="1"/>
        <v/>
      </c>
      <c r="E572" s="108" t="str">
        <f t="shared" si="2"/>
        <v/>
      </c>
      <c r="G572" s="108"/>
      <c r="H572" s="108"/>
      <c r="I572" s="108"/>
    </row>
    <row r="573" ht="15.75" customHeight="1">
      <c r="A573" s="108">
        <v>90402.0</v>
      </c>
      <c r="B573" s="108" t="s">
        <v>117</v>
      </c>
      <c r="C573" s="108">
        <v>6.0</v>
      </c>
      <c r="D573" s="108" t="str">
        <f t="shared" si="1"/>
        <v/>
      </c>
      <c r="E573" s="108" t="str">
        <f t="shared" si="2"/>
        <v/>
      </c>
      <c r="G573" s="108"/>
      <c r="H573" s="108"/>
      <c r="I573" s="108"/>
    </row>
    <row r="574" ht="15.75" customHeight="1">
      <c r="A574" s="108">
        <v>90403.0</v>
      </c>
      <c r="B574" s="108" t="s">
        <v>117</v>
      </c>
      <c r="C574" s="108">
        <v>6.0</v>
      </c>
      <c r="D574" s="108" t="str">
        <f t="shared" si="1"/>
        <v/>
      </c>
      <c r="E574" s="108" t="str">
        <f t="shared" si="2"/>
        <v/>
      </c>
      <c r="G574" s="108"/>
      <c r="H574" s="108"/>
      <c r="I574" s="108"/>
    </row>
    <row r="575" ht="15.75" customHeight="1">
      <c r="A575" s="108">
        <v>90404.0</v>
      </c>
      <c r="B575" s="108" t="s">
        <v>117</v>
      </c>
      <c r="C575" s="108">
        <v>6.0</v>
      </c>
      <c r="D575" s="108" t="str">
        <f t="shared" si="1"/>
        <v/>
      </c>
      <c r="E575" s="108" t="str">
        <f t="shared" si="2"/>
        <v/>
      </c>
      <c r="G575" s="108"/>
      <c r="H575" s="108"/>
      <c r="I575" s="108"/>
    </row>
    <row r="576" ht="15.75" customHeight="1">
      <c r="A576" s="108">
        <v>90405.0</v>
      </c>
      <c r="B576" s="108" t="s">
        <v>117</v>
      </c>
      <c r="C576" s="108">
        <v>6.0</v>
      </c>
      <c r="D576" s="108" t="str">
        <f t="shared" si="1"/>
        <v/>
      </c>
      <c r="E576" s="108" t="str">
        <f t="shared" si="2"/>
        <v/>
      </c>
      <c r="G576" s="108"/>
      <c r="H576" s="108"/>
      <c r="I576" s="108"/>
    </row>
    <row r="577" ht="15.75" customHeight="1">
      <c r="A577" s="108">
        <v>90501.0</v>
      </c>
      <c r="B577" s="108" t="s">
        <v>117</v>
      </c>
      <c r="C577" s="108">
        <v>6.0</v>
      </c>
      <c r="D577" s="108" t="str">
        <f t="shared" si="1"/>
        <v/>
      </c>
      <c r="E577" s="108" t="str">
        <f t="shared" si="2"/>
        <v/>
      </c>
      <c r="G577" s="108"/>
      <c r="H577" s="108"/>
      <c r="I577" s="108"/>
    </row>
    <row r="578" ht="15.75" customHeight="1">
      <c r="A578" s="108">
        <v>90502.0</v>
      </c>
      <c r="B578" s="108" t="s">
        <v>117</v>
      </c>
      <c r="C578" s="108">
        <v>6.0</v>
      </c>
      <c r="D578" s="108" t="str">
        <f t="shared" si="1"/>
        <v/>
      </c>
      <c r="E578" s="108" t="str">
        <f t="shared" si="2"/>
        <v/>
      </c>
      <c r="G578" s="108"/>
      <c r="H578" s="108"/>
      <c r="I578" s="108"/>
    </row>
    <row r="579" ht="15.75" customHeight="1">
      <c r="A579" s="108">
        <v>90503.0</v>
      </c>
      <c r="B579" s="108" t="s">
        <v>117</v>
      </c>
      <c r="C579" s="108">
        <v>6.0</v>
      </c>
      <c r="D579" s="108" t="str">
        <f t="shared" si="1"/>
        <v/>
      </c>
      <c r="E579" s="108" t="str">
        <f t="shared" si="2"/>
        <v/>
      </c>
      <c r="G579" s="108"/>
      <c r="H579" s="108"/>
      <c r="I579" s="108"/>
    </row>
    <row r="580" ht="15.75" customHeight="1">
      <c r="A580" s="108">
        <v>90504.0</v>
      </c>
      <c r="B580" s="108" t="s">
        <v>117</v>
      </c>
      <c r="C580" s="108">
        <v>6.0</v>
      </c>
      <c r="D580" s="108" t="str">
        <f t="shared" si="1"/>
        <v/>
      </c>
      <c r="E580" s="108" t="str">
        <f t="shared" si="2"/>
        <v/>
      </c>
      <c r="G580" s="108"/>
      <c r="H580" s="108"/>
      <c r="I580" s="108"/>
    </row>
    <row r="581" ht="15.75" customHeight="1">
      <c r="A581" s="108">
        <v>90505.0</v>
      </c>
      <c r="B581" s="108" t="s">
        <v>117</v>
      </c>
      <c r="C581" s="108">
        <v>6.0</v>
      </c>
      <c r="D581" s="108" t="str">
        <f t="shared" si="1"/>
        <v/>
      </c>
      <c r="E581" s="108" t="str">
        <f t="shared" si="2"/>
        <v/>
      </c>
      <c r="G581" s="108"/>
      <c r="H581" s="108"/>
      <c r="I581" s="108"/>
    </row>
    <row r="582" ht="15.75" customHeight="1">
      <c r="A582" s="108">
        <v>90710.0</v>
      </c>
      <c r="B582" s="108" t="s">
        <v>117</v>
      </c>
      <c r="C582" s="108">
        <v>6.0</v>
      </c>
      <c r="D582" s="108" t="str">
        <f t="shared" si="1"/>
        <v/>
      </c>
      <c r="E582" s="108" t="str">
        <f t="shared" si="2"/>
        <v/>
      </c>
      <c r="G582" s="108"/>
      <c r="H582" s="108"/>
      <c r="I582" s="108"/>
    </row>
    <row r="583" ht="15.75" customHeight="1">
      <c r="A583" s="108">
        <v>90717.0</v>
      </c>
      <c r="B583" s="108" t="s">
        <v>117</v>
      </c>
      <c r="C583" s="108">
        <v>6.0</v>
      </c>
      <c r="D583" s="108" t="str">
        <f t="shared" si="1"/>
        <v/>
      </c>
      <c r="E583" s="108" t="str">
        <f t="shared" si="2"/>
        <v/>
      </c>
      <c r="G583" s="108"/>
      <c r="H583" s="108"/>
      <c r="I583" s="108"/>
    </row>
    <row r="584" ht="15.75" customHeight="1">
      <c r="A584" s="108">
        <v>90731.0</v>
      </c>
      <c r="B584" s="108" t="s">
        <v>117</v>
      </c>
      <c r="C584" s="108">
        <v>6.0</v>
      </c>
      <c r="D584" s="108" t="str">
        <f t="shared" si="1"/>
        <v/>
      </c>
      <c r="E584" s="108" t="str">
        <f t="shared" si="2"/>
        <v/>
      </c>
      <c r="G584" s="108"/>
      <c r="H584" s="108"/>
      <c r="I584" s="108"/>
    </row>
    <row r="585" ht="15.75" customHeight="1">
      <c r="A585" s="108">
        <v>90732.0</v>
      </c>
      <c r="B585" s="108" t="s">
        <v>117</v>
      </c>
      <c r="C585" s="108">
        <v>6.0</v>
      </c>
      <c r="D585" s="108" t="str">
        <f t="shared" si="1"/>
        <v/>
      </c>
      <c r="E585" s="108" t="str">
        <f t="shared" si="2"/>
        <v/>
      </c>
      <c r="G585" s="108"/>
      <c r="H585" s="108"/>
      <c r="I585" s="108"/>
    </row>
    <row r="586" ht="15.75" customHeight="1">
      <c r="A586" s="108">
        <v>90744.0</v>
      </c>
      <c r="B586" s="108" t="s">
        <v>117</v>
      </c>
      <c r="C586" s="108">
        <v>6.0</v>
      </c>
      <c r="D586" s="108" t="str">
        <f t="shared" si="1"/>
        <v/>
      </c>
      <c r="E586" s="108" t="str">
        <f t="shared" si="2"/>
        <v/>
      </c>
      <c r="G586" s="108"/>
      <c r="H586" s="108"/>
      <c r="I586" s="108"/>
    </row>
    <row r="587" ht="15.75" customHeight="1">
      <c r="A587" s="108">
        <v>90745.0</v>
      </c>
      <c r="B587" s="108" t="s">
        <v>117</v>
      </c>
      <c r="C587" s="108">
        <v>6.0</v>
      </c>
      <c r="D587" s="108" t="str">
        <f t="shared" si="1"/>
        <v/>
      </c>
      <c r="E587" s="108" t="str">
        <f t="shared" si="2"/>
        <v/>
      </c>
      <c r="G587" s="108"/>
      <c r="H587" s="108"/>
      <c r="I587" s="108"/>
    </row>
    <row r="588" ht="15.75" customHeight="1">
      <c r="A588" s="108">
        <v>90746.0</v>
      </c>
      <c r="B588" s="108" t="s">
        <v>117</v>
      </c>
      <c r="C588" s="108">
        <v>6.0</v>
      </c>
      <c r="D588" s="108" t="str">
        <f t="shared" si="1"/>
        <v/>
      </c>
      <c r="E588" s="108" t="str">
        <f t="shared" si="2"/>
        <v/>
      </c>
      <c r="G588" s="108"/>
      <c r="H588" s="108"/>
      <c r="I588" s="108"/>
    </row>
    <row r="589" ht="15.75" customHeight="1">
      <c r="A589" s="108">
        <v>90755.0</v>
      </c>
      <c r="B589" s="108" t="s">
        <v>117</v>
      </c>
      <c r="C589" s="108">
        <v>6.0</v>
      </c>
      <c r="D589" s="108" t="str">
        <f t="shared" si="1"/>
        <v/>
      </c>
      <c r="E589" s="108" t="str">
        <f t="shared" si="2"/>
        <v/>
      </c>
      <c r="G589" s="108"/>
      <c r="H589" s="108"/>
      <c r="I589" s="108"/>
    </row>
    <row r="590" ht="15.75" customHeight="1">
      <c r="A590" s="108">
        <v>90802.0</v>
      </c>
      <c r="B590" s="108" t="s">
        <v>117</v>
      </c>
      <c r="C590" s="108">
        <v>6.0</v>
      </c>
      <c r="D590" s="108" t="str">
        <f t="shared" si="1"/>
        <v/>
      </c>
      <c r="E590" s="108" t="str">
        <f t="shared" si="2"/>
        <v/>
      </c>
      <c r="G590" s="108"/>
      <c r="H590" s="108"/>
      <c r="I590" s="108"/>
    </row>
    <row r="591" ht="15.75" customHeight="1">
      <c r="A591" s="108">
        <v>90803.0</v>
      </c>
      <c r="B591" s="108" t="s">
        <v>117</v>
      </c>
      <c r="C591" s="108">
        <v>6.0</v>
      </c>
      <c r="D591" s="108" t="str">
        <f t="shared" si="1"/>
        <v/>
      </c>
      <c r="E591" s="108" t="str">
        <f t="shared" si="2"/>
        <v/>
      </c>
      <c r="G591" s="108"/>
      <c r="H591" s="108"/>
      <c r="I591" s="108"/>
    </row>
    <row r="592" ht="15.75" customHeight="1">
      <c r="A592" s="108">
        <v>90804.0</v>
      </c>
      <c r="B592" s="108" t="s">
        <v>117</v>
      </c>
      <c r="C592" s="108">
        <v>6.0</v>
      </c>
      <c r="D592" s="108" t="str">
        <f t="shared" si="1"/>
        <v/>
      </c>
      <c r="E592" s="108" t="str">
        <f t="shared" si="2"/>
        <v/>
      </c>
      <c r="G592" s="108"/>
      <c r="H592" s="108"/>
      <c r="I592" s="108"/>
    </row>
    <row r="593" ht="15.75" customHeight="1">
      <c r="A593" s="108">
        <v>90806.0</v>
      </c>
      <c r="B593" s="108" t="s">
        <v>117</v>
      </c>
      <c r="C593" s="108">
        <v>6.0</v>
      </c>
      <c r="D593" s="108" t="str">
        <f t="shared" si="1"/>
        <v/>
      </c>
      <c r="E593" s="108" t="str">
        <f t="shared" si="2"/>
        <v/>
      </c>
      <c r="G593" s="108"/>
      <c r="H593" s="108"/>
      <c r="I593" s="108"/>
    </row>
    <row r="594" ht="15.75" customHeight="1">
      <c r="A594" s="108">
        <v>90807.0</v>
      </c>
      <c r="B594" s="108" t="s">
        <v>117</v>
      </c>
      <c r="C594" s="108">
        <v>6.0</v>
      </c>
      <c r="D594" s="108" t="str">
        <f t="shared" si="1"/>
        <v/>
      </c>
      <c r="E594" s="108" t="str">
        <f t="shared" si="2"/>
        <v/>
      </c>
      <c r="G594" s="108"/>
      <c r="H594" s="108"/>
      <c r="I594" s="108"/>
    </row>
    <row r="595" ht="15.75" customHeight="1">
      <c r="A595" s="108">
        <v>90810.0</v>
      </c>
      <c r="B595" s="108" t="s">
        <v>117</v>
      </c>
      <c r="C595" s="108">
        <v>6.0</v>
      </c>
      <c r="D595" s="108" t="str">
        <f t="shared" si="1"/>
        <v/>
      </c>
      <c r="E595" s="108" t="str">
        <f t="shared" si="2"/>
        <v/>
      </c>
      <c r="G595" s="108"/>
      <c r="H595" s="108"/>
      <c r="I595" s="108"/>
    </row>
    <row r="596" ht="15.75" customHeight="1">
      <c r="A596" s="108">
        <v>90813.0</v>
      </c>
      <c r="B596" s="108" t="s">
        <v>117</v>
      </c>
      <c r="C596" s="108">
        <v>6.0</v>
      </c>
      <c r="D596" s="108" t="str">
        <f t="shared" si="1"/>
        <v/>
      </c>
      <c r="E596" s="108" t="str">
        <f t="shared" si="2"/>
        <v/>
      </c>
      <c r="G596" s="108"/>
      <c r="H596" s="108"/>
      <c r="I596" s="108"/>
    </row>
    <row r="597" ht="15.75" customHeight="1">
      <c r="A597" s="108">
        <v>90814.0</v>
      </c>
      <c r="B597" s="108" t="s">
        <v>117</v>
      </c>
      <c r="C597" s="108">
        <v>6.0</v>
      </c>
      <c r="D597" s="108" t="str">
        <f t="shared" si="1"/>
        <v/>
      </c>
      <c r="E597" s="108" t="str">
        <f t="shared" si="2"/>
        <v/>
      </c>
      <c r="G597" s="108"/>
      <c r="H597" s="108"/>
      <c r="I597" s="108"/>
    </row>
    <row r="598" ht="15.75" customHeight="1">
      <c r="A598" s="108">
        <v>90815.0</v>
      </c>
      <c r="B598" s="108" t="s">
        <v>117</v>
      </c>
      <c r="C598" s="108">
        <v>6.0</v>
      </c>
      <c r="D598" s="108" t="str">
        <f t="shared" si="1"/>
        <v/>
      </c>
      <c r="E598" s="108" t="str">
        <f t="shared" si="2"/>
        <v/>
      </c>
      <c r="G598" s="108"/>
      <c r="H598" s="108"/>
      <c r="I598" s="108"/>
    </row>
    <row r="599" ht="15.75" customHeight="1">
      <c r="A599" s="108">
        <v>90840.0</v>
      </c>
      <c r="B599" s="108" t="s">
        <v>117</v>
      </c>
      <c r="C599" s="108">
        <v>6.0</v>
      </c>
      <c r="D599" s="108" t="str">
        <f t="shared" si="1"/>
        <v/>
      </c>
      <c r="E599" s="108" t="str">
        <f t="shared" si="2"/>
        <v/>
      </c>
      <c r="G599" s="108"/>
      <c r="H599" s="108"/>
      <c r="I599" s="108"/>
    </row>
    <row r="600" ht="15.75" customHeight="1">
      <c r="A600" s="108">
        <v>91301.0</v>
      </c>
      <c r="B600" s="108" t="s">
        <v>117</v>
      </c>
      <c r="C600" s="108">
        <v>6.0</v>
      </c>
      <c r="D600" s="108" t="str">
        <f t="shared" si="1"/>
        <v/>
      </c>
      <c r="E600" s="108" t="str">
        <f t="shared" si="2"/>
        <v/>
      </c>
      <c r="G600" s="108"/>
      <c r="H600" s="108"/>
      <c r="I600" s="108"/>
    </row>
    <row r="601" ht="15.75" customHeight="1">
      <c r="A601" s="108">
        <v>91302.0</v>
      </c>
      <c r="B601" s="108" t="s">
        <v>117</v>
      </c>
      <c r="C601" s="108">
        <v>6.0</v>
      </c>
      <c r="D601" s="108" t="str">
        <f t="shared" si="1"/>
        <v/>
      </c>
      <c r="E601" s="108" t="str">
        <f t="shared" si="2"/>
        <v/>
      </c>
      <c r="G601" s="108"/>
      <c r="H601" s="108"/>
      <c r="I601" s="108"/>
    </row>
    <row r="602" ht="15.75" customHeight="1">
      <c r="A602" s="108">
        <v>90001.0</v>
      </c>
      <c r="B602" s="108" t="s">
        <v>117</v>
      </c>
      <c r="C602" s="108">
        <v>8.0</v>
      </c>
      <c r="D602" s="108" t="str">
        <f t="shared" si="1"/>
        <v/>
      </c>
      <c r="E602" s="108" t="str">
        <f t="shared" si="2"/>
        <v/>
      </c>
      <c r="G602" s="108"/>
      <c r="H602" s="108"/>
      <c r="I602" s="108"/>
    </row>
    <row r="603" ht="15.75" customHeight="1">
      <c r="A603" s="108">
        <v>90002.0</v>
      </c>
      <c r="B603" s="108" t="s">
        <v>117</v>
      </c>
      <c r="C603" s="108">
        <v>8.0</v>
      </c>
      <c r="D603" s="108" t="str">
        <f t="shared" si="1"/>
        <v/>
      </c>
      <c r="E603" s="108" t="str">
        <f t="shared" si="2"/>
        <v/>
      </c>
      <c r="G603" s="108"/>
      <c r="H603" s="108"/>
      <c r="I603" s="108"/>
    </row>
    <row r="604" ht="15.75" customHeight="1">
      <c r="A604" s="108">
        <v>90003.0</v>
      </c>
      <c r="B604" s="108" t="s">
        <v>117</v>
      </c>
      <c r="C604" s="108">
        <v>8.0</v>
      </c>
      <c r="D604" s="108" t="str">
        <f t="shared" si="1"/>
        <v/>
      </c>
      <c r="E604" s="108" t="str">
        <f t="shared" si="2"/>
        <v/>
      </c>
      <c r="G604" s="108"/>
      <c r="H604" s="108"/>
      <c r="I604" s="108"/>
    </row>
    <row r="605" ht="15.75" customHeight="1">
      <c r="A605" s="108">
        <v>90007.0</v>
      </c>
      <c r="B605" s="108" t="s">
        <v>117</v>
      </c>
      <c r="C605" s="108">
        <v>8.0</v>
      </c>
      <c r="D605" s="108" t="str">
        <f t="shared" si="1"/>
        <v/>
      </c>
      <c r="E605" s="108" t="str">
        <f t="shared" si="2"/>
        <v/>
      </c>
      <c r="G605" s="108"/>
      <c r="H605" s="108"/>
      <c r="I605" s="108"/>
    </row>
    <row r="606" ht="15.75" customHeight="1">
      <c r="A606" s="108">
        <v>90008.0</v>
      </c>
      <c r="B606" s="108" t="s">
        <v>117</v>
      </c>
      <c r="C606" s="108">
        <v>8.0</v>
      </c>
      <c r="D606" s="108" t="str">
        <f t="shared" si="1"/>
        <v/>
      </c>
      <c r="E606" s="108" t="str">
        <f t="shared" si="2"/>
        <v/>
      </c>
      <c r="G606" s="108"/>
      <c r="H606" s="108"/>
      <c r="I606" s="108"/>
    </row>
    <row r="607" ht="15.75" customHeight="1">
      <c r="A607" s="108">
        <v>90011.0</v>
      </c>
      <c r="B607" s="108" t="s">
        <v>117</v>
      </c>
      <c r="C607" s="108">
        <v>8.0</v>
      </c>
      <c r="D607" s="108" t="str">
        <f t="shared" si="1"/>
        <v/>
      </c>
      <c r="E607" s="108" t="str">
        <f t="shared" si="2"/>
        <v/>
      </c>
      <c r="G607" s="108"/>
      <c r="H607" s="108"/>
      <c r="I607" s="108"/>
    </row>
    <row r="608" ht="15.75" customHeight="1">
      <c r="A608" s="108">
        <v>90015.0</v>
      </c>
      <c r="B608" s="108" t="s">
        <v>117</v>
      </c>
      <c r="C608" s="108">
        <v>8.0</v>
      </c>
      <c r="D608" s="108" t="str">
        <f t="shared" si="1"/>
        <v/>
      </c>
      <c r="E608" s="108" t="str">
        <f t="shared" si="2"/>
        <v/>
      </c>
      <c r="G608" s="108"/>
      <c r="H608" s="108"/>
      <c r="I608" s="108"/>
    </row>
    <row r="609" ht="15.75" customHeight="1">
      <c r="A609" s="108">
        <v>90016.0</v>
      </c>
      <c r="B609" s="108" t="s">
        <v>117</v>
      </c>
      <c r="C609" s="108">
        <v>8.0</v>
      </c>
      <c r="D609" s="108" t="str">
        <f t="shared" si="1"/>
        <v/>
      </c>
      <c r="E609" s="108" t="str">
        <f t="shared" si="2"/>
        <v/>
      </c>
      <c r="G609" s="108"/>
      <c r="H609" s="108"/>
      <c r="I609" s="108"/>
    </row>
    <row r="610" ht="15.75" customHeight="1">
      <c r="A610" s="108">
        <v>90018.0</v>
      </c>
      <c r="B610" s="108" t="s">
        <v>117</v>
      </c>
      <c r="C610" s="108">
        <v>8.0</v>
      </c>
      <c r="D610" s="108" t="str">
        <f t="shared" si="1"/>
        <v/>
      </c>
      <c r="E610" s="108" t="str">
        <f t="shared" si="2"/>
        <v/>
      </c>
      <c r="G610" s="108"/>
      <c r="H610" s="108"/>
      <c r="I610" s="108"/>
    </row>
    <row r="611" ht="15.75" customHeight="1">
      <c r="A611" s="108">
        <v>90021.0</v>
      </c>
      <c r="B611" s="108" t="s">
        <v>117</v>
      </c>
      <c r="C611" s="108">
        <v>8.0</v>
      </c>
      <c r="D611" s="108" t="str">
        <f t="shared" si="1"/>
        <v/>
      </c>
      <c r="E611" s="108" t="str">
        <f t="shared" si="2"/>
        <v/>
      </c>
      <c r="G611" s="108"/>
      <c r="H611" s="108"/>
      <c r="I611" s="108"/>
    </row>
    <row r="612" ht="15.75" customHeight="1">
      <c r="A612" s="108">
        <v>90023.0</v>
      </c>
      <c r="B612" s="108" t="s">
        <v>117</v>
      </c>
      <c r="C612" s="108">
        <v>8.0</v>
      </c>
      <c r="D612" s="108" t="str">
        <f t="shared" si="1"/>
        <v/>
      </c>
      <c r="E612" s="108" t="str">
        <f t="shared" si="2"/>
        <v/>
      </c>
      <c r="G612" s="108"/>
      <c r="H612" s="108"/>
      <c r="I612" s="108"/>
    </row>
    <row r="613" ht="15.75" customHeight="1">
      <c r="A613" s="108">
        <v>90034.0</v>
      </c>
      <c r="B613" s="108" t="s">
        <v>117</v>
      </c>
      <c r="C613" s="108">
        <v>8.0</v>
      </c>
      <c r="D613" s="108" t="str">
        <f t="shared" si="1"/>
        <v/>
      </c>
      <c r="E613" s="108" t="str">
        <f t="shared" si="2"/>
        <v/>
      </c>
      <c r="G613" s="108"/>
      <c r="H613" s="108"/>
      <c r="I613" s="108"/>
    </row>
    <row r="614" ht="15.75" customHeight="1">
      <c r="A614" s="108">
        <v>90037.0</v>
      </c>
      <c r="B614" s="108" t="s">
        <v>117</v>
      </c>
      <c r="C614" s="108">
        <v>8.0</v>
      </c>
      <c r="D614" s="108" t="str">
        <f t="shared" si="1"/>
        <v/>
      </c>
      <c r="E614" s="108" t="str">
        <f t="shared" si="2"/>
        <v/>
      </c>
      <c r="G614" s="108"/>
      <c r="H614" s="108"/>
      <c r="I614" s="108"/>
    </row>
    <row r="615" ht="15.75" customHeight="1">
      <c r="A615" s="108">
        <v>90040.0</v>
      </c>
      <c r="B615" s="108" t="s">
        <v>117</v>
      </c>
      <c r="C615" s="108">
        <v>8.0</v>
      </c>
      <c r="D615" s="108" t="str">
        <f t="shared" si="1"/>
        <v/>
      </c>
      <c r="E615" s="108" t="str">
        <f t="shared" si="2"/>
        <v/>
      </c>
      <c r="G615" s="108"/>
      <c r="H615" s="108"/>
      <c r="I615" s="108"/>
    </row>
    <row r="616" ht="15.75" customHeight="1">
      <c r="A616" s="108">
        <v>90043.0</v>
      </c>
      <c r="B616" s="108" t="s">
        <v>117</v>
      </c>
      <c r="C616" s="108">
        <v>8.0</v>
      </c>
      <c r="D616" s="108" t="str">
        <f t="shared" si="1"/>
        <v/>
      </c>
      <c r="E616" s="108" t="str">
        <f t="shared" si="2"/>
        <v/>
      </c>
      <c r="G616" s="108"/>
      <c r="H616" s="108"/>
      <c r="I616" s="108"/>
    </row>
    <row r="617" ht="15.75" customHeight="1">
      <c r="A617" s="108">
        <v>90044.0</v>
      </c>
      <c r="B617" s="108" t="s">
        <v>117</v>
      </c>
      <c r="C617" s="108">
        <v>8.0</v>
      </c>
      <c r="D617" s="108" t="str">
        <f t="shared" si="1"/>
        <v/>
      </c>
      <c r="E617" s="108" t="str">
        <f t="shared" si="2"/>
        <v/>
      </c>
      <c r="G617" s="108"/>
      <c r="H617" s="108"/>
      <c r="I617" s="108"/>
    </row>
    <row r="618" ht="15.75" customHeight="1">
      <c r="A618" s="108">
        <v>90045.0</v>
      </c>
      <c r="B618" s="108" t="s">
        <v>117</v>
      </c>
      <c r="C618" s="108">
        <v>8.0</v>
      </c>
      <c r="D618" s="108" t="str">
        <f t="shared" si="1"/>
        <v/>
      </c>
      <c r="E618" s="108" t="str">
        <f t="shared" si="2"/>
        <v/>
      </c>
      <c r="G618" s="108"/>
      <c r="H618" s="108"/>
      <c r="I618" s="108"/>
    </row>
    <row r="619" ht="15.75" customHeight="1">
      <c r="A619" s="108">
        <v>90047.0</v>
      </c>
      <c r="B619" s="108" t="s">
        <v>117</v>
      </c>
      <c r="C619" s="108">
        <v>8.0</v>
      </c>
      <c r="D619" s="108" t="str">
        <f t="shared" si="1"/>
        <v/>
      </c>
      <c r="E619" s="108" t="str">
        <f t="shared" si="2"/>
        <v/>
      </c>
      <c r="G619" s="108"/>
      <c r="H619" s="108"/>
      <c r="I619" s="108"/>
    </row>
    <row r="620" ht="15.75" customHeight="1">
      <c r="A620" s="108">
        <v>90056.0</v>
      </c>
      <c r="B620" s="108" t="s">
        <v>117</v>
      </c>
      <c r="C620" s="108">
        <v>8.0</v>
      </c>
      <c r="D620" s="108" t="str">
        <f t="shared" si="1"/>
        <v/>
      </c>
      <c r="E620" s="108" t="str">
        <f t="shared" si="2"/>
        <v/>
      </c>
      <c r="G620" s="108"/>
      <c r="H620" s="108"/>
      <c r="I620" s="108"/>
    </row>
    <row r="621" ht="15.75" customHeight="1">
      <c r="A621" s="108">
        <v>90058.0</v>
      </c>
      <c r="B621" s="108" t="s">
        <v>117</v>
      </c>
      <c r="C621" s="108">
        <v>8.0</v>
      </c>
      <c r="D621" s="108" t="str">
        <f t="shared" si="1"/>
        <v/>
      </c>
      <c r="E621" s="108" t="str">
        <f t="shared" si="2"/>
        <v/>
      </c>
      <c r="G621" s="108"/>
      <c r="H621" s="108"/>
      <c r="I621" s="108"/>
    </row>
    <row r="622" ht="15.75" customHeight="1">
      <c r="A622" s="108">
        <v>90059.0</v>
      </c>
      <c r="B622" s="108" t="s">
        <v>117</v>
      </c>
      <c r="C622" s="108">
        <v>8.0</v>
      </c>
      <c r="D622" s="108" t="str">
        <f t="shared" si="1"/>
        <v/>
      </c>
      <c r="E622" s="108" t="str">
        <f t="shared" si="2"/>
        <v/>
      </c>
      <c r="G622" s="108"/>
      <c r="H622" s="108"/>
      <c r="I622" s="108"/>
    </row>
    <row r="623" ht="15.75" customHeight="1">
      <c r="A623" s="108">
        <v>90061.0</v>
      </c>
      <c r="B623" s="108" t="s">
        <v>117</v>
      </c>
      <c r="C623" s="108">
        <v>8.0</v>
      </c>
      <c r="D623" s="108" t="str">
        <f t="shared" si="1"/>
        <v/>
      </c>
      <c r="E623" s="108" t="str">
        <f t="shared" si="2"/>
        <v/>
      </c>
      <c r="G623" s="108"/>
      <c r="H623" s="108"/>
      <c r="I623" s="108"/>
    </row>
    <row r="624" ht="15.75" customHeight="1">
      <c r="A624" s="108">
        <v>90062.0</v>
      </c>
      <c r="B624" s="108" t="s">
        <v>117</v>
      </c>
      <c r="C624" s="108">
        <v>8.0</v>
      </c>
      <c r="D624" s="108" t="str">
        <f t="shared" si="1"/>
        <v/>
      </c>
      <c r="E624" s="108" t="str">
        <f t="shared" si="2"/>
        <v/>
      </c>
      <c r="G624" s="108"/>
      <c r="H624" s="108"/>
      <c r="I624" s="108"/>
    </row>
    <row r="625" ht="15.75" customHeight="1">
      <c r="A625" s="108">
        <v>90064.0</v>
      </c>
      <c r="B625" s="108" t="s">
        <v>117</v>
      </c>
      <c r="C625" s="108">
        <v>8.0</v>
      </c>
      <c r="D625" s="108" t="str">
        <f t="shared" si="1"/>
        <v/>
      </c>
      <c r="E625" s="108" t="str">
        <f t="shared" si="2"/>
        <v/>
      </c>
      <c r="G625" s="108"/>
      <c r="H625" s="108"/>
      <c r="I625" s="108"/>
    </row>
    <row r="626" ht="15.75" customHeight="1">
      <c r="A626" s="108">
        <v>90089.0</v>
      </c>
      <c r="B626" s="108" t="s">
        <v>117</v>
      </c>
      <c r="C626" s="108">
        <v>8.0</v>
      </c>
      <c r="D626" s="108" t="str">
        <f t="shared" si="1"/>
        <v/>
      </c>
      <c r="E626" s="108" t="str">
        <f t="shared" si="2"/>
        <v/>
      </c>
      <c r="G626" s="108"/>
      <c r="H626" s="108"/>
      <c r="I626" s="108"/>
    </row>
    <row r="627" ht="15.75" customHeight="1">
      <c r="A627" s="108">
        <v>90201.0</v>
      </c>
      <c r="B627" s="108" t="s">
        <v>117</v>
      </c>
      <c r="C627" s="108">
        <v>8.0</v>
      </c>
      <c r="D627" s="108" t="str">
        <f t="shared" si="1"/>
        <v/>
      </c>
      <c r="E627" s="108" t="str">
        <f t="shared" si="2"/>
        <v/>
      </c>
      <c r="G627" s="108"/>
      <c r="H627" s="108"/>
      <c r="I627" s="108"/>
    </row>
    <row r="628" ht="15.75" customHeight="1">
      <c r="A628" s="108">
        <v>90220.0</v>
      </c>
      <c r="B628" s="108" t="s">
        <v>117</v>
      </c>
      <c r="C628" s="108">
        <v>8.0</v>
      </c>
      <c r="D628" s="108" t="str">
        <f t="shared" si="1"/>
        <v/>
      </c>
      <c r="E628" s="108" t="str">
        <f t="shared" si="2"/>
        <v/>
      </c>
      <c r="G628" s="108"/>
      <c r="H628" s="108"/>
      <c r="I628" s="108"/>
    </row>
    <row r="629" ht="15.75" customHeight="1">
      <c r="A629" s="108">
        <v>90221.0</v>
      </c>
      <c r="B629" s="108" t="s">
        <v>117</v>
      </c>
      <c r="C629" s="108">
        <v>8.0</v>
      </c>
      <c r="D629" s="108" t="str">
        <f t="shared" si="1"/>
        <v/>
      </c>
      <c r="E629" s="108" t="str">
        <f t="shared" si="2"/>
        <v/>
      </c>
      <c r="G629" s="108"/>
      <c r="H629" s="108"/>
      <c r="I629" s="108"/>
    </row>
    <row r="630" ht="15.75" customHeight="1">
      <c r="A630" s="108">
        <v>90222.0</v>
      </c>
      <c r="B630" s="108" t="s">
        <v>117</v>
      </c>
      <c r="C630" s="108">
        <v>8.0</v>
      </c>
      <c r="D630" s="108" t="str">
        <f t="shared" si="1"/>
        <v/>
      </c>
      <c r="E630" s="108" t="str">
        <f t="shared" si="2"/>
        <v/>
      </c>
      <c r="G630" s="108"/>
      <c r="H630" s="108"/>
      <c r="I630" s="108"/>
    </row>
    <row r="631" ht="15.75" customHeight="1">
      <c r="A631" s="108">
        <v>90230.0</v>
      </c>
      <c r="B631" s="108" t="s">
        <v>117</v>
      </c>
      <c r="C631" s="108">
        <v>8.0</v>
      </c>
      <c r="D631" s="108" t="str">
        <f t="shared" si="1"/>
        <v/>
      </c>
      <c r="E631" s="108" t="str">
        <f t="shared" si="2"/>
        <v/>
      </c>
      <c r="G631" s="108"/>
      <c r="H631" s="108"/>
      <c r="I631" s="108"/>
    </row>
    <row r="632" ht="15.75" customHeight="1">
      <c r="A632" s="108">
        <v>90232.0</v>
      </c>
      <c r="B632" s="108" t="s">
        <v>117</v>
      </c>
      <c r="C632" s="108">
        <v>8.0</v>
      </c>
      <c r="D632" s="108" t="str">
        <f t="shared" si="1"/>
        <v/>
      </c>
      <c r="E632" s="108" t="str">
        <f t="shared" si="2"/>
        <v/>
      </c>
      <c r="G632" s="108"/>
      <c r="H632" s="108"/>
      <c r="I632" s="108"/>
    </row>
    <row r="633" ht="15.75" customHeight="1">
      <c r="A633" s="108">
        <v>90240.0</v>
      </c>
      <c r="B633" s="108" t="s">
        <v>117</v>
      </c>
      <c r="C633" s="108">
        <v>8.0</v>
      </c>
      <c r="D633" s="108" t="str">
        <f t="shared" si="1"/>
        <v/>
      </c>
      <c r="E633" s="108" t="str">
        <f t="shared" si="2"/>
        <v/>
      </c>
      <c r="G633" s="108"/>
      <c r="H633" s="108"/>
      <c r="I633" s="108"/>
    </row>
    <row r="634" ht="15.75" customHeight="1">
      <c r="A634" s="108">
        <v>90241.0</v>
      </c>
      <c r="B634" s="108" t="s">
        <v>117</v>
      </c>
      <c r="C634" s="108">
        <v>8.0</v>
      </c>
      <c r="D634" s="108" t="str">
        <f t="shared" si="1"/>
        <v/>
      </c>
      <c r="E634" s="108" t="str">
        <f t="shared" si="2"/>
        <v/>
      </c>
      <c r="G634" s="108"/>
      <c r="H634" s="108"/>
      <c r="I634" s="108"/>
    </row>
    <row r="635" ht="15.75" customHeight="1">
      <c r="A635" s="108">
        <v>90242.0</v>
      </c>
      <c r="B635" s="108" t="s">
        <v>117</v>
      </c>
      <c r="C635" s="108">
        <v>8.0</v>
      </c>
      <c r="D635" s="108" t="str">
        <f t="shared" si="1"/>
        <v/>
      </c>
      <c r="E635" s="108" t="str">
        <f t="shared" si="2"/>
        <v/>
      </c>
      <c r="G635" s="108"/>
      <c r="H635" s="108"/>
      <c r="I635" s="108"/>
    </row>
    <row r="636" ht="15.75" customHeight="1">
      <c r="A636" s="108">
        <v>90247.0</v>
      </c>
      <c r="B636" s="108" t="s">
        <v>117</v>
      </c>
      <c r="C636" s="108">
        <v>8.0</v>
      </c>
      <c r="D636" s="108" t="str">
        <f t="shared" si="1"/>
        <v/>
      </c>
      <c r="E636" s="108" t="str">
        <f t="shared" si="2"/>
        <v/>
      </c>
      <c r="G636" s="108"/>
      <c r="H636" s="108"/>
      <c r="I636" s="108"/>
    </row>
    <row r="637" ht="15.75" customHeight="1">
      <c r="A637" s="108">
        <v>90248.0</v>
      </c>
      <c r="B637" s="108" t="s">
        <v>117</v>
      </c>
      <c r="C637" s="108">
        <v>8.0</v>
      </c>
      <c r="D637" s="108" t="str">
        <f t="shared" si="1"/>
        <v/>
      </c>
      <c r="E637" s="108" t="str">
        <f t="shared" si="2"/>
        <v/>
      </c>
      <c r="G637" s="108"/>
      <c r="H637" s="108"/>
      <c r="I637" s="108"/>
    </row>
    <row r="638" ht="15.75" customHeight="1">
      <c r="A638" s="108">
        <v>90249.0</v>
      </c>
      <c r="B638" s="108" t="s">
        <v>117</v>
      </c>
      <c r="C638" s="108">
        <v>8.0</v>
      </c>
      <c r="D638" s="108" t="str">
        <f t="shared" si="1"/>
        <v/>
      </c>
      <c r="E638" s="108" t="str">
        <f t="shared" si="2"/>
        <v/>
      </c>
      <c r="G638" s="108"/>
      <c r="H638" s="108"/>
      <c r="I638" s="108"/>
    </row>
    <row r="639" ht="15.75" customHeight="1">
      <c r="A639" s="108">
        <v>90250.0</v>
      </c>
      <c r="B639" s="108" t="s">
        <v>117</v>
      </c>
      <c r="C639" s="108">
        <v>8.0</v>
      </c>
      <c r="D639" s="108" t="str">
        <f t="shared" si="1"/>
        <v/>
      </c>
      <c r="E639" s="108" t="str">
        <f t="shared" si="2"/>
        <v/>
      </c>
      <c r="G639" s="108"/>
      <c r="H639" s="108"/>
      <c r="I639" s="108"/>
    </row>
    <row r="640" ht="15.75" customHeight="1">
      <c r="A640" s="108">
        <v>90255.0</v>
      </c>
      <c r="B640" s="108" t="s">
        <v>117</v>
      </c>
      <c r="C640" s="108">
        <v>8.0</v>
      </c>
      <c r="D640" s="108" t="str">
        <f t="shared" si="1"/>
        <v/>
      </c>
      <c r="E640" s="108" t="str">
        <f t="shared" si="2"/>
        <v/>
      </c>
      <c r="G640" s="108"/>
      <c r="H640" s="108"/>
      <c r="I640" s="108"/>
    </row>
    <row r="641" ht="15.75" customHeight="1">
      <c r="A641" s="108">
        <v>90260.0</v>
      </c>
      <c r="B641" s="108" t="s">
        <v>117</v>
      </c>
      <c r="C641" s="108">
        <v>8.0</v>
      </c>
      <c r="D641" s="108" t="str">
        <f t="shared" si="1"/>
        <v/>
      </c>
      <c r="E641" s="108" t="str">
        <f t="shared" si="2"/>
        <v/>
      </c>
      <c r="G641" s="108"/>
      <c r="H641" s="108"/>
      <c r="I641" s="108"/>
    </row>
    <row r="642" ht="15.75" customHeight="1">
      <c r="A642" s="108">
        <v>90262.0</v>
      </c>
      <c r="B642" s="108" t="s">
        <v>117</v>
      </c>
      <c r="C642" s="108">
        <v>8.0</v>
      </c>
      <c r="D642" s="108" t="str">
        <f t="shared" si="1"/>
        <v/>
      </c>
      <c r="E642" s="108" t="str">
        <f t="shared" si="2"/>
        <v/>
      </c>
      <c r="G642" s="108"/>
      <c r="H642" s="108"/>
      <c r="I642" s="108"/>
    </row>
    <row r="643" ht="15.75" customHeight="1">
      <c r="A643" s="108">
        <v>90270.0</v>
      </c>
      <c r="B643" s="108" t="s">
        <v>117</v>
      </c>
      <c r="C643" s="108">
        <v>8.0</v>
      </c>
      <c r="D643" s="108" t="str">
        <f t="shared" si="1"/>
        <v/>
      </c>
      <c r="E643" s="108" t="str">
        <f t="shared" si="2"/>
        <v/>
      </c>
      <c r="G643" s="108"/>
      <c r="H643" s="108"/>
      <c r="I643" s="108"/>
    </row>
    <row r="644" ht="15.75" customHeight="1">
      <c r="A644" s="108">
        <v>90278.0</v>
      </c>
      <c r="B644" s="108" t="s">
        <v>117</v>
      </c>
      <c r="C644" s="108">
        <v>8.0</v>
      </c>
      <c r="D644" s="108" t="str">
        <f t="shared" si="1"/>
        <v/>
      </c>
      <c r="E644" s="108" t="str">
        <f t="shared" si="2"/>
        <v/>
      </c>
      <c r="G644" s="108"/>
      <c r="H644" s="108"/>
      <c r="I644" s="108"/>
    </row>
    <row r="645" ht="15.75" customHeight="1">
      <c r="A645" s="108">
        <v>90280.0</v>
      </c>
      <c r="B645" s="108" t="s">
        <v>117</v>
      </c>
      <c r="C645" s="108">
        <v>8.0</v>
      </c>
      <c r="D645" s="108" t="str">
        <f t="shared" si="1"/>
        <v/>
      </c>
      <c r="E645" s="108" t="str">
        <f t="shared" si="2"/>
        <v/>
      </c>
      <c r="G645" s="108"/>
      <c r="H645" s="108"/>
      <c r="I645" s="108"/>
    </row>
    <row r="646" ht="15.75" customHeight="1">
      <c r="A646" s="108">
        <v>90301.0</v>
      </c>
      <c r="B646" s="108" t="s">
        <v>117</v>
      </c>
      <c r="C646" s="108">
        <v>8.0</v>
      </c>
      <c r="D646" s="108" t="str">
        <f t="shared" si="1"/>
        <v/>
      </c>
      <c r="E646" s="108" t="str">
        <f t="shared" si="2"/>
        <v/>
      </c>
      <c r="G646" s="108"/>
      <c r="H646" s="108"/>
      <c r="I646" s="108"/>
    </row>
    <row r="647" ht="15.75" customHeight="1">
      <c r="A647" s="108">
        <v>90302.0</v>
      </c>
      <c r="B647" s="108" t="s">
        <v>117</v>
      </c>
      <c r="C647" s="108">
        <v>8.0</v>
      </c>
      <c r="D647" s="108" t="str">
        <f t="shared" si="1"/>
        <v/>
      </c>
      <c r="E647" s="108" t="str">
        <f t="shared" si="2"/>
        <v/>
      </c>
      <c r="G647" s="108"/>
      <c r="H647" s="108"/>
      <c r="I647" s="108"/>
    </row>
    <row r="648" ht="15.75" customHeight="1">
      <c r="A648" s="108">
        <v>90303.0</v>
      </c>
      <c r="B648" s="108" t="s">
        <v>117</v>
      </c>
      <c r="C648" s="108">
        <v>8.0</v>
      </c>
      <c r="D648" s="108" t="str">
        <f t="shared" si="1"/>
        <v/>
      </c>
      <c r="E648" s="108" t="str">
        <f t="shared" si="2"/>
        <v/>
      </c>
      <c r="G648" s="108"/>
      <c r="H648" s="108"/>
      <c r="I648" s="108"/>
    </row>
    <row r="649" ht="15.75" customHeight="1">
      <c r="A649" s="108">
        <v>90304.0</v>
      </c>
      <c r="B649" s="108" t="s">
        <v>117</v>
      </c>
      <c r="C649" s="108">
        <v>8.0</v>
      </c>
      <c r="D649" s="108" t="str">
        <f t="shared" si="1"/>
        <v/>
      </c>
      <c r="E649" s="108" t="str">
        <f t="shared" si="2"/>
        <v/>
      </c>
      <c r="G649" s="108"/>
      <c r="H649" s="108"/>
      <c r="I649" s="108"/>
    </row>
    <row r="650" ht="15.75" customHeight="1">
      <c r="A650" s="108">
        <v>90305.0</v>
      </c>
      <c r="B650" s="108" t="s">
        <v>117</v>
      </c>
      <c r="C650" s="108">
        <v>8.0</v>
      </c>
      <c r="D650" s="108" t="str">
        <f t="shared" si="1"/>
        <v/>
      </c>
      <c r="E650" s="108" t="str">
        <f t="shared" si="2"/>
        <v/>
      </c>
      <c r="G650" s="108"/>
      <c r="H650" s="108"/>
      <c r="I650" s="108"/>
    </row>
    <row r="651" ht="15.75" customHeight="1">
      <c r="A651" s="108">
        <v>90504.0</v>
      </c>
      <c r="B651" s="108" t="s">
        <v>117</v>
      </c>
      <c r="C651" s="108">
        <v>8.0</v>
      </c>
      <c r="D651" s="108" t="str">
        <f t="shared" si="1"/>
        <v/>
      </c>
      <c r="E651" s="108" t="str">
        <f t="shared" si="2"/>
        <v/>
      </c>
      <c r="G651" s="108"/>
      <c r="H651" s="108"/>
      <c r="I651" s="108"/>
    </row>
    <row r="652" ht="15.75" customHeight="1">
      <c r="A652" s="108">
        <v>90506.0</v>
      </c>
      <c r="B652" s="108" t="s">
        <v>117</v>
      </c>
      <c r="C652" s="108">
        <v>8.0</v>
      </c>
      <c r="D652" s="108" t="str">
        <f t="shared" si="1"/>
        <v/>
      </c>
      <c r="E652" s="108" t="str">
        <f t="shared" si="2"/>
        <v/>
      </c>
      <c r="G652" s="108"/>
      <c r="H652" s="108"/>
      <c r="I652" s="108"/>
    </row>
    <row r="653" ht="15.75" customHeight="1">
      <c r="A653" s="108">
        <v>90603.0</v>
      </c>
      <c r="B653" s="108" t="s">
        <v>117</v>
      </c>
      <c r="C653" s="108">
        <v>8.0</v>
      </c>
      <c r="D653" s="108" t="str">
        <f t="shared" si="1"/>
        <v/>
      </c>
      <c r="E653" s="108" t="str">
        <f t="shared" si="2"/>
        <v/>
      </c>
      <c r="G653" s="108"/>
      <c r="H653" s="108"/>
      <c r="I653" s="108"/>
    </row>
    <row r="654" ht="15.75" customHeight="1">
      <c r="A654" s="108">
        <v>90604.0</v>
      </c>
      <c r="B654" s="108" t="s">
        <v>117</v>
      </c>
      <c r="C654" s="108">
        <v>8.0</v>
      </c>
      <c r="D654" s="108" t="str">
        <f t="shared" si="1"/>
        <v/>
      </c>
      <c r="E654" s="108" t="str">
        <f t="shared" si="2"/>
        <v/>
      </c>
      <c r="G654" s="108"/>
      <c r="H654" s="108"/>
      <c r="I654" s="108"/>
    </row>
    <row r="655" ht="15.75" customHeight="1">
      <c r="A655" s="108">
        <v>90623.0</v>
      </c>
      <c r="B655" s="108" t="s">
        <v>117</v>
      </c>
      <c r="C655" s="108">
        <v>8.0</v>
      </c>
      <c r="D655" s="108" t="str">
        <f t="shared" si="1"/>
        <v/>
      </c>
      <c r="E655" s="108" t="str">
        <f t="shared" si="2"/>
        <v/>
      </c>
      <c r="G655" s="108"/>
      <c r="H655" s="108"/>
      <c r="I655" s="108"/>
    </row>
    <row r="656" ht="15.75" customHeight="1">
      <c r="A656" s="108">
        <v>90630.0</v>
      </c>
      <c r="B656" s="108" t="s">
        <v>117</v>
      </c>
      <c r="C656" s="108">
        <v>8.0</v>
      </c>
      <c r="D656" s="108" t="str">
        <f t="shared" si="1"/>
        <v/>
      </c>
      <c r="E656" s="108" t="str">
        <f t="shared" si="2"/>
        <v/>
      </c>
      <c r="G656" s="108"/>
      <c r="H656" s="108"/>
      <c r="I656" s="108"/>
    </row>
    <row r="657" ht="15.75" customHeight="1">
      <c r="A657" s="108">
        <v>90631.0</v>
      </c>
      <c r="B657" s="108" t="s">
        <v>117</v>
      </c>
      <c r="C657" s="108">
        <v>8.0</v>
      </c>
      <c r="D657" s="108" t="str">
        <f t="shared" si="1"/>
        <v/>
      </c>
      <c r="E657" s="108" t="str">
        <f t="shared" si="2"/>
        <v/>
      </c>
      <c r="G657" s="108"/>
      <c r="H657" s="108"/>
      <c r="I657" s="108"/>
    </row>
    <row r="658" ht="15.75" customHeight="1">
      <c r="A658" s="108">
        <v>90638.0</v>
      </c>
      <c r="B658" s="108" t="s">
        <v>117</v>
      </c>
      <c r="C658" s="108">
        <v>8.0</v>
      </c>
      <c r="D658" s="108" t="str">
        <f t="shared" si="1"/>
        <v/>
      </c>
      <c r="E658" s="108" t="str">
        <f t="shared" si="2"/>
        <v/>
      </c>
      <c r="G658" s="108"/>
      <c r="H658" s="108"/>
      <c r="I658" s="108"/>
    </row>
    <row r="659" ht="15.75" customHeight="1">
      <c r="A659" s="108">
        <v>90650.0</v>
      </c>
      <c r="B659" s="108" t="s">
        <v>117</v>
      </c>
      <c r="C659" s="108">
        <v>8.0</v>
      </c>
      <c r="D659" s="108" t="str">
        <f t="shared" si="1"/>
        <v/>
      </c>
      <c r="E659" s="108" t="str">
        <f t="shared" si="2"/>
        <v/>
      </c>
      <c r="G659" s="108"/>
      <c r="H659" s="108"/>
      <c r="I659" s="108"/>
    </row>
    <row r="660" ht="15.75" customHeight="1">
      <c r="A660" s="108">
        <v>90670.0</v>
      </c>
      <c r="B660" s="108" t="s">
        <v>117</v>
      </c>
      <c r="C660" s="108">
        <v>8.0</v>
      </c>
      <c r="D660" s="108" t="str">
        <f t="shared" si="1"/>
        <v/>
      </c>
      <c r="E660" s="108" t="str">
        <f t="shared" si="2"/>
        <v/>
      </c>
      <c r="G660" s="108"/>
      <c r="H660" s="108"/>
      <c r="I660" s="108"/>
    </row>
    <row r="661" ht="15.75" customHeight="1">
      <c r="A661" s="108">
        <v>90701.0</v>
      </c>
      <c r="B661" s="108" t="s">
        <v>117</v>
      </c>
      <c r="C661" s="108">
        <v>8.0</v>
      </c>
      <c r="D661" s="108" t="str">
        <f t="shared" si="1"/>
        <v/>
      </c>
      <c r="E661" s="108" t="str">
        <f t="shared" si="2"/>
        <v/>
      </c>
      <c r="G661" s="108"/>
      <c r="H661" s="108"/>
      <c r="I661" s="108"/>
    </row>
    <row r="662" ht="15.75" customHeight="1">
      <c r="A662" s="108">
        <v>90703.0</v>
      </c>
      <c r="B662" s="108" t="s">
        <v>117</v>
      </c>
      <c r="C662" s="108">
        <v>8.0</v>
      </c>
      <c r="D662" s="108" t="str">
        <f t="shared" si="1"/>
        <v/>
      </c>
      <c r="E662" s="108" t="str">
        <f t="shared" si="2"/>
        <v/>
      </c>
      <c r="G662" s="108"/>
      <c r="H662" s="108"/>
      <c r="I662" s="108"/>
    </row>
    <row r="663" ht="15.75" customHeight="1">
      <c r="A663" s="108">
        <v>90706.0</v>
      </c>
      <c r="B663" s="108" t="s">
        <v>117</v>
      </c>
      <c r="C663" s="108">
        <v>8.0</v>
      </c>
      <c r="D663" s="108" t="str">
        <f t="shared" si="1"/>
        <v/>
      </c>
      <c r="E663" s="108" t="str">
        <f t="shared" si="2"/>
        <v/>
      </c>
      <c r="G663" s="108"/>
      <c r="H663" s="108"/>
      <c r="I663" s="108"/>
    </row>
    <row r="664" ht="15.75" customHeight="1">
      <c r="A664" s="108">
        <v>90712.0</v>
      </c>
      <c r="B664" s="108" t="s">
        <v>117</v>
      </c>
      <c r="C664" s="108">
        <v>8.0</v>
      </c>
      <c r="D664" s="108" t="str">
        <f t="shared" si="1"/>
        <v/>
      </c>
      <c r="E664" s="108" t="str">
        <f t="shared" si="2"/>
        <v/>
      </c>
      <c r="G664" s="108"/>
      <c r="H664" s="108"/>
      <c r="I664" s="108"/>
    </row>
    <row r="665" ht="15.75" customHeight="1">
      <c r="A665" s="108">
        <v>90713.0</v>
      </c>
      <c r="B665" s="108" t="s">
        <v>117</v>
      </c>
      <c r="C665" s="108">
        <v>8.0</v>
      </c>
      <c r="D665" s="108" t="str">
        <f t="shared" si="1"/>
        <v/>
      </c>
      <c r="E665" s="108" t="str">
        <f t="shared" si="2"/>
        <v/>
      </c>
      <c r="G665" s="108"/>
      <c r="H665" s="108"/>
      <c r="I665" s="108"/>
    </row>
    <row r="666" ht="15.75" customHeight="1">
      <c r="A666" s="108">
        <v>90715.0</v>
      </c>
      <c r="B666" s="108" t="s">
        <v>117</v>
      </c>
      <c r="C666" s="108">
        <v>8.0</v>
      </c>
      <c r="D666" s="108" t="str">
        <f t="shared" si="1"/>
        <v/>
      </c>
      <c r="E666" s="108" t="str">
        <f t="shared" si="2"/>
        <v/>
      </c>
      <c r="G666" s="108"/>
      <c r="H666" s="108"/>
      <c r="I666" s="108"/>
    </row>
    <row r="667" ht="15.75" customHeight="1">
      <c r="A667" s="108">
        <v>90716.0</v>
      </c>
      <c r="B667" s="108" t="s">
        <v>117</v>
      </c>
      <c r="C667" s="108">
        <v>8.0</v>
      </c>
      <c r="D667" s="108" t="str">
        <f t="shared" si="1"/>
        <v/>
      </c>
      <c r="E667" s="108" t="str">
        <f t="shared" si="2"/>
        <v/>
      </c>
      <c r="G667" s="108"/>
      <c r="H667" s="108"/>
      <c r="I667" s="108"/>
    </row>
    <row r="668" ht="15.75" customHeight="1">
      <c r="A668" s="108">
        <v>90723.0</v>
      </c>
      <c r="B668" s="108" t="s">
        <v>117</v>
      </c>
      <c r="C668" s="108">
        <v>8.0</v>
      </c>
      <c r="D668" s="108" t="str">
        <f t="shared" si="1"/>
        <v/>
      </c>
      <c r="E668" s="108" t="str">
        <f t="shared" si="2"/>
        <v/>
      </c>
      <c r="G668" s="108"/>
      <c r="H668" s="108"/>
      <c r="I668" s="108"/>
    </row>
    <row r="669" ht="15.75" customHeight="1">
      <c r="A669" s="108">
        <v>90745.0</v>
      </c>
      <c r="B669" s="108" t="s">
        <v>117</v>
      </c>
      <c r="C669" s="108">
        <v>8.0</v>
      </c>
      <c r="D669" s="108" t="str">
        <f t="shared" si="1"/>
        <v/>
      </c>
      <c r="E669" s="108" t="str">
        <f t="shared" si="2"/>
        <v/>
      </c>
      <c r="G669" s="108"/>
      <c r="H669" s="108"/>
      <c r="I669" s="108"/>
    </row>
    <row r="670" ht="15.75" customHeight="1">
      <c r="A670" s="108">
        <v>90746.0</v>
      </c>
      <c r="B670" s="108" t="s">
        <v>117</v>
      </c>
      <c r="C670" s="108">
        <v>8.0</v>
      </c>
      <c r="D670" s="108" t="str">
        <f t="shared" si="1"/>
        <v/>
      </c>
      <c r="E670" s="108" t="str">
        <f t="shared" si="2"/>
        <v/>
      </c>
      <c r="G670" s="108"/>
      <c r="H670" s="108"/>
      <c r="I670" s="108"/>
    </row>
    <row r="671" ht="15.75" customHeight="1">
      <c r="A671" s="108">
        <v>90747.0</v>
      </c>
      <c r="B671" s="108" t="s">
        <v>117</v>
      </c>
      <c r="C671" s="108">
        <v>8.0</v>
      </c>
      <c r="D671" s="108" t="str">
        <f t="shared" si="1"/>
        <v/>
      </c>
      <c r="E671" s="108" t="str">
        <f t="shared" si="2"/>
        <v/>
      </c>
      <c r="G671" s="108"/>
      <c r="H671" s="108"/>
      <c r="I671" s="108"/>
    </row>
    <row r="672" ht="15.75" customHeight="1">
      <c r="A672" s="108">
        <v>90755.0</v>
      </c>
      <c r="B672" s="108" t="s">
        <v>117</v>
      </c>
      <c r="C672" s="108">
        <v>8.0</v>
      </c>
      <c r="D672" s="108" t="str">
        <f t="shared" si="1"/>
        <v/>
      </c>
      <c r="E672" s="108" t="str">
        <f t="shared" si="2"/>
        <v/>
      </c>
      <c r="G672" s="108"/>
      <c r="H672" s="108"/>
      <c r="I672" s="108"/>
    </row>
    <row r="673" ht="15.75" customHeight="1">
      <c r="A673" s="108">
        <v>90805.0</v>
      </c>
      <c r="B673" s="108" t="s">
        <v>117</v>
      </c>
      <c r="C673" s="108">
        <v>8.0</v>
      </c>
      <c r="D673" s="108" t="str">
        <f t="shared" si="1"/>
        <v/>
      </c>
      <c r="E673" s="108" t="str">
        <f t="shared" si="2"/>
        <v/>
      </c>
      <c r="G673" s="108"/>
      <c r="H673" s="108"/>
      <c r="I673" s="108"/>
    </row>
    <row r="674" ht="15.75" customHeight="1">
      <c r="A674" s="108">
        <v>90806.0</v>
      </c>
      <c r="B674" s="108" t="s">
        <v>117</v>
      </c>
      <c r="C674" s="108">
        <v>8.0</v>
      </c>
      <c r="D674" s="108" t="str">
        <f t="shared" si="1"/>
        <v/>
      </c>
      <c r="E674" s="108" t="str">
        <f t="shared" si="2"/>
        <v/>
      </c>
      <c r="G674" s="108"/>
      <c r="H674" s="108"/>
      <c r="I674" s="108"/>
    </row>
    <row r="675" ht="15.75" customHeight="1">
      <c r="A675" s="108">
        <v>90807.0</v>
      </c>
      <c r="B675" s="108" t="s">
        <v>117</v>
      </c>
      <c r="C675" s="108">
        <v>8.0</v>
      </c>
      <c r="D675" s="108" t="str">
        <f t="shared" si="1"/>
        <v/>
      </c>
      <c r="E675" s="108" t="str">
        <f t="shared" si="2"/>
        <v/>
      </c>
      <c r="G675" s="108"/>
      <c r="H675" s="108"/>
      <c r="I675" s="108"/>
    </row>
    <row r="676" ht="15.75" customHeight="1">
      <c r="A676" s="108">
        <v>90808.0</v>
      </c>
      <c r="B676" s="108" t="s">
        <v>117</v>
      </c>
      <c r="C676" s="108">
        <v>8.0</v>
      </c>
      <c r="D676" s="108" t="str">
        <f t="shared" si="1"/>
        <v/>
      </c>
      <c r="E676" s="108" t="str">
        <f t="shared" si="2"/>
        <v/>
      </c>
      <c r="G676" s="108"/>
      <c r="H676" s="108"/>
      <c r="I676" s="108"/>
    </row>
    <row r="677" ht="15.75" customHeight="1">
      <c r="A677" s="108">
        <v>90810.0</v>
      </c>
      <c r="B677" s="108" t="s">
        <v>117</v>
      </c>
      <c r="C677" s="108">
        <v>8.0</v>
      </c>
      <c r="D677" s="108" t="str">
        <f t="shared" si="1"/>
        <v/>
      </c>
      <c r="E677" s="108" t="str">
        <f t="shared" si="2"/>
        <v/>
      </c>
      <c r="G677" s="108"/>
      <c r="H677" s="108"/>
      <c r="I677" s="108"/>
    </row>
    <row r="678" ht="15.75" customHeight="1">
      <c r="A678" s="108">
        <v>90815.0</v>
      </c>
      <c r="B678" s="108" t="s">
        <v>117</v>
      </c>
      <c r="C678" s="108">
        <v>8.0</v>
      </c>
      <c r="D678" s="108" t="str">
        <f t="shared" si="1"/>
        <v/>
      </c>
      <c r="E678" s="108" t="str">
        <f t="shared" si="2"/>
        <v/>
      </c>
      <c r="G678" s="108"/>
      <c r="H678" s="108"/>
      <c r="I678" s="108"/>
    </row>
    <row r="679" ht="15.75" customHeight="1">
      <c r="A679" s="108">
        <v>91748.0</v>
      </c>
      <c r="B679" s="108" t="s">
        <v>117</v>
      </c>
      <c r="C679" s="108">
        <v>8.0</v>
      </c>
      <c r="D679" s="108" t="str">
        <f t="shared" si="1"/>
        <v/>
      </c>
      <c r="E679" s="108" t="str">
        <f t="shared" si="2"/>
        <v/>
      </c>
      <c r="G679" s="108"/>
      <c r="H679" s="108"/>
      <c r="I679" s="108"/>
    </row>
    <row r="680" ht="15.75" customHeight="1">
      <c r="A680" s="108">
        <v>91765.0</v>
      </c>
      <c r="B680" s="108" t="s">
        <v>117</v>
      </c>
      <c r="C680" s="108">
        <v>8.0</v>
      </c>
      <c r="D680" s="108" t="str">
        <f t="shared" si="1"/>
        <v/>
      </c>
      <c r="E680" s="108" t="str">
        <f t="shared" si="2"/>
        <v/>
      </c>
      <c r="G680" s="108"/>
      <c r="H680" s="108"/>
      <c r="I680" s="108"/>
    </row>
    <row r="681" ht="15.75" customHeight="1">
      <c r="A681" s="108">
        <v>90004.0</v>
      </c>
      <c r="B681" s="108" t="s">
        <v>117</v>
      </c>
      <c r="C681" s="108">
        <v>9.0</v>
      </c>
      <c r="D681" s="108" t="str">
        <f t="shared" si="1"/>
        <v/>
      </c>
      <c r="E681" s="108" t="str">
        <f t="shared" si="2"/>
        <v/>
      </c>
      <c r="G681" s="108"/>
      <c r="H681" s="108"/>
      <c r="I681" s="108"/>
    </row>
    <row r="682" ht="15.75" customHeight="1">
      <c r="A682" s="108">
        <v>90005.0</v>
      </c>
      <c r="B682" s="108" t="s">
        <v>117</v>
      </c>
      <c r="C682" s="108">
        <v>9.0</v>
      </c>
      <c r="D682" s="108" t="str">
        <f t="shared" si="1"/>
        <v/>
      </c>
      <c r="E682" s="108" t="str">
        <f t="shared" si="2"/>
        <v/>
      </c>
      <c r="G682" s="108"/>
      <c r="H682" s="108"/>
      <c r="I682" s="108"/>
    </row>
    <row r="683" ht="15.75" customHeight="1">
      <c r="A683" s="108">
        <v>90006.0</v>
      </c>
      <c r="B683" s="108" t="s">
        <v>117</v>
      </c>
      <c r="C683" s="108">
        <v>9.0</v>
      </c>
      <c r="D683" s="108" t="str">
        <f t="shared" si="1"/>
        <v/>
      </c>
      <c r="E683" s="108" t="str">
        <f t="shared" si="2"/>
        <v/>
      </c>
      <c r="G683" s="108"/>
      <c r="H683" s="108"/>
      <c r="I683" s="108"/>
    </row>
    <row r="684" ht="15.75" customHeight="1">
      <c r="A684" s="108">
        <v>90007.0</v>
      </c>
      <c r="B684" s="108" t="s">
        <v>117</v>
      </c>
      <c r="C684" s="108">
        <v>9.0</v>
      </c>
      <c r="D684" s="108" t="str">
        <f t="shared" si="1"/>
        <v/>
      </c>
      <c r="E684" s="108" t="str">
        <f t="shared" si="2"/>
        <v/>
      </c>
      <c r="G684" s="108"/>
      <c r="H684" s="108"/>
      <c r="I684" s="108"/>
    </row>
    <row r="685" ht="15.75" customHeight="1">
      <c r="A685" s="108">
        <v>90010.0</v>
      </c>
      <c r="B685" s="108" t="s">
        <v>117</v>
      </c>
      <c r="C685" s="108">
        <v>9.0</v>
      </c>
      <c r="D685" s="108" t="str">
        <f t="shared" si="1"/>
        <v/>
      </c>
      <c r="E685" s="108" t="str">
        <f t="shared" si="2"/>
        <v/>
      </c>
      <c r="G685" s="108"/>
      <c r="H685" s="108"/>
      <c r="I685" s="108"/>
    </row>
    <row r="686" ht="15.75" customHeight="1">
      <c r="A686" s="108">
        <v>90012.0</v>
      </c>
      <c r="B686" s="108" t="s">
        <v>117</v>
      </c>
      <c r="C686" s="108">
        <v>9.0</v>
      </c>
      <c r="D686" s="108" t="str">
        <f t="shared" si="1"/>
        <v/>
      </c>
      <c r="E686" s="108" t="str">
        <f t="shared" si="2"/>
        <v/>
      </c>
      <c r="G686" s="108"/>
      <c r="H686" s="108"/>
      <c r="I686" s="108"/>
    </row>
    <row r="687" ht="15.75" customHeight="1">
      <c r="A687" s="108">
        <v>90013.0</v>
      </c>
      <c r="B687" s="108" t="s">
        <v>117</v>
      </c>
      <c r="C687" s="108">
        <v>9.0</v>
      </c>
      <c r="D687" s="108" t="str">
        <f t="shared" si="1"/>
        <v/>
      </c>
      <c r="E687" s="108" t="str">
        <f t="shared" si="2"/>
        <v/>
      </c>
      <c r="G687" s="108"/>
      <c r="H687" s="108"/>
      <c r="I687" s="108"/>
    </row>
    <row r="688" ht="15.75" customHeight="1">
      <c r="A688" s="108">
        <v>90014.0</v>
      </c>
      <c r="B688" s="108" t="s">
        <v>117</v>
      </c>
      <c r="C688" s="108">
        <v>9.0</v>
      </c>
      <c r="D688" s="108" t="str">
        <f t="shared" si="1"/>
        <v/>
      </c>
      <c r="E688" s="108" t="str">
        <f t="shared" si="2"/>
        <v/>
      </c>
      <c r="G688" s="108"/>
      <c r="H688" s="108"/>
      <c r="I688" s="108"/>
    </row>
    <row r="689" ht="15.75" customHeight="1">
      <c r="A689" s="108">
        <v>90015.0</v>
      </c>
      <c r="B689" s="108" t="s">
        <v>117</v>
      </c>
      <c r="C689" s="108">
        <v>9.0</v>
      </c>
      <c r="D689" s="108" t="str">
        <f t="shared" si="1"/>
        <v/>
      </c>
      <c r="E689" s="108" t="str">
        <f t="shared" si="2"/>
        <v/>
      </c>
      <c r="G689" s="108"/>
      <c r="H689" s="108"/>
      <c r="I689" s="108"/>
    </row>
    <row r="690" ht="15.75" customHeight="1">
      <c r="A690" s="108">
        <v>90016.0</v>
      </c>
      <c r="B690" s="108" t="s">
        <v>117</v>
      </c>
      <c r="C690" s="108">
        <v>9.0</v>
      </c>
      <c r="D690" s="108" t="str">
        <f t="shared" si="1"/>
        <v/>
      </c>
      <c r="E690" s="108" t="str">
        <f t="shared" si="2"/>
        <v/>
      </c>
      <c r="G690" s="108"/>
      <c r="H690" s="108"/>
      <c r="I690" s="108"/>
    </row>
    <row r="691" ht="15.75" customHeight="1">
      <c r="A691" s="108">
        <v>90017.0</v>
      </c>
      <c r="B691" s="108" t="s">
        <v>117</v>
      </c>
      <c r="C691" s="108">
        <v>9.0</v>
      </c>
      <c r="D691" s="108" t="str">
        <f t="shared" si="1"/>
        <v/>
      </c>
      <c r="E691" s="108" t="str">
        <f t="shared" si="2"/>
        <v/>
      </c>
      <c r="G691" s="108"/>
      <c r="H691" s="108"/>
      <c r="I691" s="108"/>
    </row>
    <row r="692" ht="15.75" customHeight="1">
      <c r="A692" s="108">
        <v>90018.0</v>
      </c>
      <c r="B692" s="108" t="s">
        <v>117</v>
      </c>
      <c r="C692" s="108">
        <v>9.0</v>
      </c>
      <c r="D692" s="108" t="str">
        <f t="shared" si="1"/>
        <v/>
      </c>
      <c r="E692" s="108" t="str">
        <f t="shared" si="2"/>
        <v/>
      </c>
      <c r="G692" s="108"/>
      <c r="H692" s="108"/>
      <c r="I692" s="108"/>
    </row>
    <row r="693" ht="15.75" customHeight="1">
      <c r="A693" s="108">
        <v>90019.0</v>
      </c>
      <c r="B693" s="108" t="s">
        <v>117</v>
      </c>
      <c r="C693" s="108">
        <v>9.0</v>
      </c>
      <c r="D693" s="108" t="str">
        <f t="shared" si="1"/>
        <v/>
      </c>
      <c r="E693" s="108" t="str">
        <f t="shared" si="2"/>
        <v/>
      </c>
      <c r="G693" s="108"/>
      <c r="H693" s="108"/>
      <c r="I693" s="108"/>
    </row>
    <row r="694" ht="15.75" customHeight="1">
      <c r="A694" s="108">
        <v>90020.0</v>
      </c>
      <c r="B694" s="108" t="s">
        <v>117</v>
      </c>
      <c r="C694" s="108">
        <v>9.0</v>
      </c>
      <c r="D694" s="108" t="str">
        <f t="shared" si="1"/>
        <v/>
      </c>
      <c r="E694" s="108" t="str">
        <f t="shared" si="2"/>
        <v/>
      </c>
      <c r="G694" s="108"/>
      <c r="H694" s="108"/>
      <c r="I694" s="108"/>
    </row>
    <row r="695" ht="15.75" customHeight="1">
      <c r="A695" s="108">
        <v>90021.0</v>
      </c>
      <c r="B695" s="108" t="s">
        <v>117</v>
      </c>
      <c r="C695" s="108">
        <v>9.0</v>
      </c>
      <c r="D695" s="108" t="str">
        <f t="shared" si="1"/>
        <v/>
      </c>
      <c r="E695" s="108" t="str">
        <f t="shared" si="2"/>
        <v/>
      </c>
      <c r="G695" s="108"/>
      <c r="H695" s="108"/>
      <c r="I695" s="108"/>
    </row>
    <row r="696" ht="15.75" customHeight="1">
      <c r="A696" s="108">
        <v>90022.0</v>
      </c>
      <c r="B696" s="108" t="s">
        <v>117</v>
      </c>
      <c r="C696" s="108">
        <v>9.0</v>
      </c>
      <c r="D696" s="108" t="str">
        <f t="shared" si="1"/>
        <v/>
      </c>
      <c r="E696" s="108" t="str">
        <f t="shared" si="2"/>
        <v/>
      </c>
      <c r="G696" s="108"/>
      <c r="H696" s="108"/>
      <c r="I696" s="108"/>
    </row>
    <row r="697" ht="15.75" customHeight="1">
      <c r="A697" s="108">
        <v>90023.0</v>
      </c>
      <c r="B697" s="108" t="s">
        <v>117</v>
      </c>
      <c r="C697" s="108">
        <v>9.0</v>
      </c>
      <c r="D697" s="108" t="str">
        <f t="shared" si="1"/>
        <v/>
      </c>
      <c r="E697" s="108" t="str">
        <f t="shared" si="2"/>
        <v/>
      </c>
      <c r="G697" s="108"/>
      <c r="H697" s="108"/>
      <c r="I697" s="108"/>
    </row>
    <row r="698" ht="15.75" customHeight="1">
      <c r="A698" s="108">
        <v>90024.0</v>
      </c>
      <c r="B698" s="108" t="s">
        <v>117</v>
      </c>
      <c r="C698" s="108">
        <v>9.0</v>
      </c>
      <c r="D698" s="108" t="str">
        <f t="shared" si="1"/>
        <v/>
      </c>
      <c r="E698" s="108" t="str">
        <f t="shared" si="2"/>
        <v/>
      </c>
      <c r="G698" s="108"/>
      <c r="H698" s="108"/>
      <c r="I698" s="108"/>
    </row>
    <row r="699" ht="15.75" customHeight="1">
      <c r="A699" s="108">
        <v>90025.0</v>
      </c>
      <c r="B699" s="108" t="s">
        <v>117</v>
      </c>
      <c r="C699" s="108">
        <v>9.0</v>
      </c>
      <c r="D699" s="108" t="str">
        <f t="shared" si="1"/>
        <v/>
      </c>
      <c r="E699" s="108" t="str">
        <f t="shared" si="2"/>
        <v/>
      </c>
      <c r="G699" s="108"/>
      <c r="H699" s="108"/>
      <c r="I699" s="108"/>
    </row>
    <row r="700" ht="15.75" customHeight="1">
      <c r="A700" s="108">
        <v>90026.0</v>
      </c>
      <c r="B700" s="108" t="s">
        <v>117</v>
      </c>
      <c r="C700" s="108">
        <v>9.0</v>
      </c>
      <c r="D700" s="108" t="str">
        <f t="shared" si="1"/>
        <v/>
      </c>
      <c r="E700" s="108" t="str">
        <f t="shared" si="2"/>
        <v/>
      </c>
      <c r="G700" s="108"/>
      <c r="H700" s="108"/>
      <c r="I700" s="108"/>
    </row>
    <row r="701" ht="15.75" customHeight="1">
      <c r="A701" s="108">
        <v>90027.0</v>
      </c>
      <c r="B701" s="108" t="s">
        <v>117</v>
      </c>
      <c r="C701" s="108">
        <v>9.0</v>
      </c>
      <c r="D701" s="108" t="str">
        <f t="shared" si="1"/>
        <v/>
      </c>
      <c r="E701" s="108" t="str">
        <f t="shared" si="2"/>
        <v/>
      </c>
      <c r="G701" s="108"/>
      <c r="H701" s="108"/>
      <c r="I701" s="108"/>
    </row>
    <row r="702" ht="15.75" customHeight="1">
      <c r="A702" s="108">
        <v>90028.0</v>
      </c>
      <c r="B702" s="108" t="s">
        <v>117</v>
      </c>
      <c r="C702" s="108">
        <v>9.0</v>
      </c>
      <c r="D702" s="108" t="str">
        <f t="shared" si="1"/>
        <v/>
      </c>
      <c r="E702" s="108" t="str">
        <f t="shared" si="2"/>
        <v/>
      </c>
      <c r="G702" s="108"/>
      <c r="H702" s="108"/>
      <c r="I702" s="108"/>
    </row>
    <row r="703" ht="15.75" customHeight="1">
      <c r="A703" s="108">
        <v>90029.0</v>
      </c>
      <c r="B703" s="108" t="s">
        <v>117</v>
      </c>
      <c r="C703" s="108">
        <v>9.0</v>
      </c>
      <c r="D703" s="108" t="str">
        <f t="shared" si="1"/>
        <v/>
      </c>
      <c r="E703" s="108" t="str">
        <f t="shared" si="2"/>
        <v/>
      </c>
      <c r="G703" s="108"/>
      <c r="H703" s="108"/>
      <c r="I703" s="108"/>
    </row>
    <row r="704" ht="15.75" customHeight="1">
      <c r="A704" s="108">
        <v>90031.0</v>
      </c>
      <c r="B704" s="108" t="s">
        <v>117</v>
      </c>
      <c r="C704" s="108">
        <v>9.0</v>
      </c>
      <c r="D704" s="108" t="str">
        <f t="shared" si="1"/>
        <v/>
      </c>
      <c r="E704" s="108" t="str">
        <f t="shared" si="2"/>
        <v/>
      </c>
      <c r="G704" s="108"/>
      <c r="H704" s="108"/>
      <c r="I704" s="108"/>
    </row>
    <row r="705" ht="15.75" customHeight="1">
      <c r="A705" s="108">
        <v>90032.0</v>
      </c>
      <c r="B705" s="108" t="s">
        <v>117</v>
      </c>
      <c r="C705" s="108">
        <v>9.0</v>
      </c>
      <c r="D705" s="108" t="str">
        <f t="shared" si="1"/>
        <v/>
      </c>
      <c r="E705" s="108" t="str">
        <f t="shared" si="2"/>
        <v/>
      </c>
      <c r="G705" s="108"/>
      <c r="H705" s="108"/>
      <c r="I705" s="108"/>
    </row>
    <row r="706" ht="15.75" customHeight="1">
      <c r="A706" s="108">
        <v>90033.0</v>
      </c>
      <c r="B706" s="108" t="s">
        <v>117</v>
      </c>
      <c r="C706" s="108">
        <v>9.0</v>
      </c>
      <c r="D706" s="108" t="str">
        <f t="shared" si="1"/>
        <v/>
      </c>
      <c r="E706" s="108" t="str">
        <f t="shared" si="2"/>
        <v/>
      </c>
      <c r="G706" s="108"/>
      <c r="H706" s="108"/>
      <c r="I706" s="108"/>
    </row>
    <row r="707" ht="15.75" customHeight="1">
      <c r="A707" s="108">
        <v>90034.0</v>
      </c>
      <c r="B707" s="108" t="s">
        <v>117</v>
      </c>
      <c r="C707" s="108">
        <v>9.0</v>
      </c>
      <c r="D707" s="108" t="str">
        <f t="shared" si="1"/>
        <v/>
      </c>
      <c r="E707" s="108" t="str">
        <f t="shared" si="2"/>
        <v/>
      </c>
      <c r="G707" s="108"/>
      <c r="H707" s="108"/>
      <c r="I707" s="108"/>
    </row>
    <row r="708" ht="15.75" customHeight="1">
      <c r="A708" s="108">
        <v>90035.0</v>
      </c>
      <c r="B708" s="108" t="s">
        <v>117</v>
      </c>
      <c r="C708" s="108">
        <v>9.0</v>
      </c>
      <c r="D708" s="108" t="str">
        <f t="shared" si="1"/>
        <v/>
      </c>
      <c r="E708" s="108" t="str">
        <f t="shared" si="2"/>
        <v/>
      </c>
      <c r="G708" s="108"/>
      <c r="H708" s="108"/>
      <c r="I708" s="108"/>
    </row>
    <row r="709" ht="15.75" customHeight="1">
      <c r="A709" s="108">
        <v>90036.0</v>
      </c>
      <c r="B709" s="108" t="s">
        <v>117</v>
      </c>
      <c r="C709" s="108">
        <v>9.0</v>
      </c>
      <c r="D709" s="108" t="str">
        <f t="shared" si="1"/>
        <v/>
      </c>
      <c r="E709" s="108" t="str">
        <f t="shared" si="2"/>
        <v/>
      </c>
      <c r="G709" s="108"/>
      <c r="H709" s="108"/>
      <c r="I709" s="108"/>
    </row>
    <row r="710" ht="15.75" customHeight="1">
      <c r="A710" s="108">
        <v>90038.0</v>
      </c>
      <c r="B710" s="108" t="s">
        <v>117</v>
      </c>
      <c r="C710" s="108">
        <v>9.0</v>
      </c>
      <c r="D710" s="108" t="str">
        <f t="shared" si="1"/>
        <v/>
      </c>
      <c r="E710" s="108" t="str">
        <f t="shared" si="2"/>
        <v/>
      </c>
      <c r="G710" s="108"/>
      <c r="H710" s="108"/>
      <c r="I710" s="108"/>
    </row>
    <row r="711" ht="15.75" customHeight="1">
      <c r="A711" s="108">
        <v>90039.0</v>
      </c>
      <c r="B711" s="108" t="s">
        <v>117</v>
      </c>
      <c r="C711" s="108">
        <v>9.0</v>
      </c>
      <c r="D711" s="108" t="str">
        <f t="shared" si="1"/>
        <v/>
      </c>
      <c r="E711" s="108" t="str">
        <f t="shared" si="2"/>
        <v/>
      </c>
      <c r="G711" s="108"/>
      <c r="H711" s="108"/>
      <c r="I711" s="108"/>
    </row>
    <row r="712" ht="15.75" customHeight="1">
      <c r="A712" s="108">
        <v>90040.0</v>
      </c>
      <c r="B712" s="108" t="s">
        <v>117</v>
      </c>
      <c r="C712" s="108">
        <v>9.0</v>
      </c>
      <c r="D712" s="108" t="str">
        <f t="shared" si="1"/>
        <v/>
      </c>
      <c r="E712" s="108" t="str">
        <f t="shared" si="2"/>
        <v/>
      </c>
      <c r="G712" s="108"/>
      <c r="H712" s="108"/>
      <c r="I712" s="108"/>
    </row>
    <row r="713" ht="15.75" customHeight="1">
      <c r="A713" s="108">
        <v>90041.0</v>
      </c>
      <c r="B713" s="108" t="s">
        <v>117</v>
      </c>
      <c r="C713" s="108">
        <v>9.0</v>
      </c>
      <c r="D713" s="108" t="str">
        <f t="shared" si="1"/>
        <v/>
      </c>
      <c r="E713" s="108" t="str">
        <f t="shared" si="2"/>
        <v/>
      </c>
      <c r="G713" s="108"/>
      <c r="H713" s="108"/>
      <c r="I713" s="108"/>
    </row>
    <row r="714" ht="15.75" customHeight="1">
      <c r="A714" s="108">
        <v>90042.0</v>
      </c>
      <c r="B714" s="108" t="s">
        <v>117</v>
      </c>
      <c r="C714" s="108">
        <v>9.0</v>
      </c>
      <c r="D714" s="108" t="str">
        <f t="shared" si="1"/>
        <v/>
      </c>
      <c r="E714" s="108" t="str">
        <f t="shared" si="2"/>
        <v/>
      </c>
      <c r="G714" s="108"/>
      <c r="H714" s="108"/>
      <c r="I714" s="108"/>
    </row>
    <row r="715" ht="15.75" customHeight="1">
      <c r="A715" s="108">
        <v>90046.0</v>
      </c>
      <c r="B715" s="108" t="s">
        <v>117</v>
      </c>
      <c r="C715" s="108">
        <v>9.0</v>
      </c>
      <c r="D715" s="108" t="str">
        <f t="shared" si="1"/>
        <v/>
      </c>
      <c r="E715" s="108" t="str">
        <f t="shared" si="2"/>
        <v/>
      </c>
      <c r="G715" s="108"/>
      <c r="H715" s="108"/>
      <c r="I715" s="108"/>
    </row>
    <row r="716" ht="15.75" customHeight="1">
      <c r="A716" s="108">
        <v>90048.0</v>
      </c>
      <c r="B716" s="108" t="s">
        <v>117</v>
      </c>
      <c r="C716" s="108">
        <v>9.0</v>
      </c>
      <c r="D716" s="108" t="str">
        <f t="shared" si="1"/>
        <v/>
      </c>
      <c r="E716" s="108" t="str">
        <f t="shared" si="2"/>
        <v/>
      </c>
      <c r="G716" s="108"/>
      <c r="H716" s="108"/>
      <c r="I716" s="108"/>
    </row>
    <row r="717" ht="15.75" customHeight="1">
      <c r="A717" s="108">
        <v>90049.0</v>
      </c>
      <c r="B717" s="108" t="s">
        <v>117</v>
      </c>
      <c r="C717" s="108">
        <v>9.0</v>
      </c>
      <c r="D717" s="108" t="str">
        <f t="shared" si="1"/>
        <v/>
      </c>
      <c r="E717" s="108" t="str">
        <f t="shared" si="2"/>
        <v/>
      </c>
      <c r="G717" s="108"/>
      <c r="H717" s="108"/>
      <c r="I717" s="108"/>
    </row>
    <row r="718" ht="15.75" customHeight="1">
      <c r="A718" s="108">
        <v>90057.0</v>
      </c>
      <c r="B718" s="108" t="s">
        <v>117</v>
      </c>
      <c r="C718" s="108">
        <v>9.0</v>
      </c>
      <c r="D718" s="108" t="str">
        <f t="shared" si="1"/>
        <v/>
      </c>
      <c r="E718" s="108" t="str">
        <f t="shared" si="2"/>
        <v/>
      </c>
      <c r="G718" s="108"/>
      <c r="H718" s="108"/>
      <c r="I718" s="108"/>
    </row>
    <row r="719" ht="15.75" customHeight="1">
      <c r="A719" s="108">
        <v>90063.0</v>
      </c>
      <c r="B719" s="108" t="s">
        <v>117</v>
      </c>
      <c r="C719" s="108">
        <v>9.0</v>
      </c>
      <c r="D719" s="108" t="str">
        <f t="shared" si="1"/>
        <v/>
      </c>
      <c r="E719" s="108" t="str">
        <f t="shared" si="2"/>
        <v/>
      </c>
      <c r="G719" s="108"/>
      <c r="H719" s="108"/>
      <c r="I719" s="108"/>
    </row>
    <row r="720" ht="15.75" customHeight="1">
      <c r="A720" s="108">
        <v>90064.0</v>
      </c>
      <c r="B720" s="108" t="s">
        <v>117</v>
      </c>
      <c r="C720" s="108">
        <v>9.0</v>
      </c>
      <c r="D720" s="108" t="str">
        <f t="shared" si="1"/>
        <v/>
      </c>
      <c r="E720" s="108" t="str">
        <f t="shared" si="2"/>
        <v/>
      </c>
      <c r="G720" s="108"/>
      <c r="H720" s="108"/>
      <c r="I720" s="108"/>
    </row>
    <row r="721" ht="15.75" customHeight="1">
      <c r="A721" s="108">
        <v>90065.0</v>
      </c>
      <c r="B721" s="108" t="s">
        <v>117</v>
      </c>
      <c r="C721" s="108">
        <v>9.0</v>
      </c>
      <c r="D721" s="108" t="str">
        <f t="shared" si="1"/>
        <v/>
      </c>
      <c r="E721" s="108" t="str">
        <f t="shared" si="2"/>
        <v/>
      </c>
      <c r="G721" s="108"/>
      <c r="H721" s="108"/>
      <c r="I721" s="108"/>
    </row>
    <row r="722" ht="15.75" customHeight="1">
      <c r="A722" s="108">
        <v>90067.0</v>
      </c>
      <c r="B722" s="108" t="s">
        <v>117</v>
      </c>
      <c r="C722" s="108">
        <v>9.0</v>
      </c>
      <c r="D722" s="108" t="str">
        <f t="shared" si="1"/>
        <v/>
      </c>
      <c r="E722" s="108" t="str">
        <f t="shared" si="2"/>
        <v/>
      </c>
      <c r="G722" s="108"/>
      <c r="H722" s="108"/>
      <c r="I722" s="108"/>
    </row>
    <row r="723" ht="15.75" customHeight="1">
      <c r="A723" s="108">
        <v>90068.0</v>
      </c>
      <c r="B723" s="108" t="s">
        <v>117</v>
      </c>
      <c r="C723" s="108">
        <v>9.0</v>
      </c>
      <c r="D723" s="108" t="str">
        <f t="shared" si="1"/>
        <v/>
      </c>
      <c r="E723" s="108" t="str">
        <f t="shared" si="2"/>
        <v/>
      </c>
      <c r="G723" s="108"/>
      <c r="H723" s="108"/>
      <c r="I723" s="108"/>
    </row>
    <row r="724" ht="15.75" customHeight="1">
      <c r="A724" s="108">
        <v>90069.0</v>
      </c>
      <c r="B724" s="108" t="s">
        <v>117</v>
      </c>
      <c r="C724" s="108">
        <v>9.0</v>
      </c>
      <c r="D724" s="108" t="str">
        <f t="shared" si="1"/>
        <v/>
      </c>
      <c r="E724" s="108" t="str">
        <f t="shared" si="2"/>
        <v/>
      </c>
      <c r="G724" s="108"/>
      <c r="H724" s="108"/>
      <c r="I724" s="108"/>
    </row>
    <row r="725" ht="15.75" customHeight="1">
      <c r="A725" s="108">
        <v>90071.0</v>
      </c>
      <c r="B725" s="108" t="s">
        <v>117</v>
      </c>
      <c r="C725" s="108">
        <v>9.0</v>
      </c>
      <c r="D725" s="108" t="str">
        <f t="shared" si="1"/>
        <v/>
      </c>
      <c r="E725" s="108" t="str">
        <f t="shared" si="2"/>
        <v/>
      </c>
      <c r="G725" s="108"/>
      <c r="H725" s="108"/>
      <c r="I725" s="108"/>
    </row>
    <row r="726" ht="15.75" customHeight="1">
      <c r="A726" s="108">
        <v>90073.0</v>
      </c>
      <c r="B726" s="108" t="s">
        <v>117</v>
      </c>
      <c r="C726" s="108">
        <v>9.0</v>
      </c>
      <c r="D726" s="108" t="str">
        <f t="shared" si="1"/>
        <v/>
      </c>
      <c r="E726" s="108" t="str">
        <f t="shared" si="2"/>
        <v/>
      </c>
      <c r="G726" s="108"/>
      <c r="H726" s="108"/>
      <c r="I726" s="108"/>
    </row>
    <row r="727" ht="15.75" customHeight="1">
      <c r="A727" s="108">
        <v>90077.0</v>
      </c>
      <c r="B727" s="108" t="s">
        <v>117</v>
      </c>
      <c r="C727" s="108">
        <v>9.0</v>
      </c>
      <c r="D727" s="108" t="str">
        <f t="shared" si="1"/>
        <v/>
      </c>
      <c r="E727" s="108" t="str">
        <f t="shared" si="2"/>
        <v/>
      </c>
      <c r="G727" s="108"/>
      <c r="H727" s="108"/>
      <c r="I727" s="108"/>
    </row>
    <row r="728" ht="15.75" customHeight="1">
      <c r="A728" s="108">
        <v>90095.0</v>
      </c>
      <c r="B728" s="108" t="s">
        <v>117</v>
      </c>
      <c r="C728" s="108">
        <v>9.0</v>
      </c>
      <c r="D728" s="108" t="str">
        <f t="shared" si="1"/>
        <v/>
      </c>
      <c r="E728" s="108" t="str">
        <f t="shared" si="2"/>
        <v/>
      </c>
      <c r="G728" s="108"/>
      <c r="H728" s="108"/>
      <c r="I728" s="108"/>
    </row>
    <row r="729" ht="15.75" customHeight="1">
      <c r="A729" s="108">
        <v>90210.0</v>
      </c>
      <c r="B729" s="108" t="s">
        <v>117</v>
      </c>
      <c r="C729" s="108">
        <v>9.0</v>
      </c>
      <c r="D729" s="108" t="str">
        <f t="shared" si="1"/>
        <v/>
      </c>
      <c r="E729" s="108" t="str">
        <f t="shared" si="2"/>
        <v/>
      </c>
      <c r="G729" s="108"/>
      <c r="H729" s="108"/>
      <c r="I729" s="108"/>
    </row>
    <row r="730" ht="15.75" customHeight="1">
      <c r="A730" s="108">
        <v>90211.0</v>
      </c>
      <c r="B730" s="108" t="s">
        <v>117</v>
      </c>
      <c r="C730" s="108">
        <v>9.0</v>
      </c>
      <c r="D730" s="108" t="str">
        <f t="shared" si="1"/>
        <v/>
      </c>
      <c r="E730" s="108" t="str">
        <f t="shared" si="2"/>
        <v/>
      </c>
      <c r="G730" s="108"/>
      <c r="H730" s="108"/>
      <c r="I730" s="108"/>
    </row>
    <row r="731" ht="15.75" customHeight="1">
      <c r="A731" s="108">
        <v>90212.0</v>
      </c>
      <c r="B731" s="108" t="s">
        <v>117</v>
      </c>
      <c r="C731" s="108">
        <v>9.0</v>
      </c>
      <c r="D731" s="108" t="str">
        <f t="shared" si="1"/>
        <v/>
      </c>
      <c r="E731" s="108" t="str">
        <f t="shared" si="2"/>
        <v/>
      </c>
      <c r="G731" s="108"/>
      <c r="H731" s="108"/>
      <c r="I731" s="108"/>
    </row>
    <row r="732" ht="15.75" customHeight="1">
      <c r="A732" s="108">
        <v>90240.0</v>
      </c>
      <c r="B732" s="108" t="s">
        <v>117</v>
      </c>
      <c r="C732" s="108">
        <v>9.0</v>
      </c>
      <c r="D732" s="108" t="str">
        <f t="shared" si="1"/>
        <v/>
      </c>
      <c r="E732" s="108" t="str">
        <f t="shared" si="2"/>
        <v/>
      </c>
      <c r="G732" s="108"/>
      <c r="H732" s="108"/>
      <c r="I732" s="108"/>
    </row>
    <row r="733" ht="15.75" customHeight="1">
      <c r="A733" s="108">
        <v>90265.0</v>
      </c>
      <c r="B733" s="108" t="s">
        <v>117</v>
      </c>
      <c r="C733" s="108">
        <v>9.0</v>
      </c>
      <c r="D733" s="108" t="str">
        <f t="shared" si="1"/>
        <v/>
      </c>
      <c r="E733" s="108" t="str">
        <f t="shared" si="2"/>
        <v/>
      </c>
      <c r="G733" s="108"/>
      <c r="H733" s="108"/>
      <c r="I733" s="108"/>
    </row>
    <row r="734" ht="15.75" customHeight="1">
      <c r="A734" s="108">
        <v>90272.0</v>
      </c>
      <c r="B734" s="108" t="s">
        <v>117</v>
      </c>
      <c r="C734" s="108">
        <v>9.0</v>
      </c>
      <c r="D734" s="108" t="str">
        <f t="shared" si="1"/>
        <v/>
      </c>
      <c r="E734" s="108" t="str">
        <f t="shared" si="2"/>
        <v/>
      </c>
      <c r="G734" s="108"/>
      <c r="H734" s="108"/>
      <c r="I734" s="108"/>
    </row>
    <row r="735" ht="15.75" customHeight="1">
      <c r="A735" s="108">
        <v>90290.0</v>
      </c>
      <c r="B735" s="108" t="s">
        <v>117</v>
      </c>
      <c r="C735" s="108">
        <v>9.0</v>
      </c>
      <c r="D735" s="108" t="str">
        <f t="shared" si="1"/>
        <v/>
      </c>
      <c r="E735" s="108" t="str">
        <f t="shared" si="2"/>
        <v/>
      </c>
      <c r="G735" s="108"/>
      <c r="H735" s="108"/>
      <c r="I735" s="108"/>
    </row>
    <row r="736" ht="15.75" customHeight="1">
      <c r="A736" s="108">
        <v>90601.0</v>
      </c>
      <c r="B736" s="108" t="s">
        <v>117</v>
      </c>
      <c r="C736" s="108">
        <v>9.0</v>
      </c>
      <c r="D736" s="108" t="str">
        <f t="shared" si="1"/>
        <v/>
      </c>
      <c r="E736" s="108" t="str">
        <f t="shared" si="2"/>
        <v/>
      </c>
      <c r="G736" s="108"/>
      <c r="H736" s="108"/>
      <c r="I736" s="108"/>
    </row>
    <row r="737" ht="15.75" customHeight="1">
      <c r="A737" s="108">
        <v>90602.0</v>
      </c>
      <c r="B737" s="108" t="s">
        <v>117</v>
      </c>
      <c r="C737" s="108">
        <v>9.0</v>
      </c>
      <c r="D737" s="108" t="str">
        <f t="shared" si="1"/>
        <v/>
      </c>
      <c r="E737" s="108" t="str">
        <f t="shared" si="2"/>
        <v/>
      </c>
      <c r="G737" s="108"/>
      <c r="H737" s="108"/>
      <c r="I737" s="108"/>
    </row>
    <row r="738" ht="15.75" customHeight="1">
      <c r="A738" s="108">
        <v>90603.0</v>
      </c>
      <c r="B738" s="108" t="s">
        <v>117</v>
      </c>
      <c r="C738" s="108">
        <v>9.0</v>
      </c>
      <c r="D738" s="108" t="str">
        <f t="shared" si="1"/>
        <v/>
      </c>
      <c r="E738" s="108" t="str">
        <f t="shared" si="2"/>
        <v/>
      </c>
      <c r="G738" s="108"/>
      <c r="H738" s="108"/>
      <c r="I738" s="108"/>
    </row>
    <row r="739" ht="15.75" customHeight="1">
      <c r="A739" s="108">
        <v>90604.0</v>
      </c>
      <c r="B739" s="108" t="s">
        <v>117</v>
      </c>
      <c r="C739" s="108">
        <v>9.0</v>
      </c>
      <c r="D739" s="108" t="str">
        <f t="shared" si="1"/>
        <v/>
      </c>
      <c r="E739" s="108" t="str">
        <f t="shared" si="2"/>
        <v/>
      </c>
      <c r="G739" s="108"/>
      <c r="H739" s="108"/>
      <c r="I739" s="108"/>
    </row>
    <row r="740" ht="15.75" customHeight="1">
      <c r="A740" s="108">
        <v>90605.0</v>
      </c>
      <c r="B740" s="108" t="s">
        <v>117</v>
      </c>
      <c r="C740" s="108">
        <v>9.0</v>
      </c>
      <c r="D740" s="108" t="str">
        <f t="shared" si="1"/>
        <v/>
      </c>
      <c r="E740" s="108" t="str">
        <f t="shared" si="2"/>
        <v/>
      </c>
      <c r="G740" s="108"/>
      <c r="H740" s="108"/>
      <c r="I740" s="108"/>
    </row>
    <row r="741" ht="15.75" customHeight="1">
      <c r="A741" s="108">
        <v>90606.0</v>
      </c>
      <c r="B741" s="108" t="s">
        <v>117</v>
      </c>
      <c r="C741" s="108">
        <v>9.0</v>
      </c>
      <c r="D741" s="108" t="str">
        <f t="shared" si="1"/>
        <v/>
      </c>
      <c r="E741" s="108" t="str">
        <f t="shared" si="2"/>
        <v/>
      </c>
      <c r="G741" s="108"/>
      <c r="H741" s="108"/>
      <c r="I741" s="108"/>
    </row>
    <row r="742" ht="15.75" customHeight="1">
      <c r="A742" s="108">
        <v>90631.0</v>
      </c>
      <c r="B742" s="108" t="s">
        <v>117</v>
      </c>
      <c r="C742" s="108">
        <v>9.0</v>
      </c>
      <c r="D742" s="108" t="str">
        <f t="shared" si="1"/>
        <v/>
      </c>
      <c r="E742" s="108" t="str">
        <f t="shared" si="2"/>
        <v/>
      </c>
      <c r="G742" s="108"/>
      <c r="H742" s="108"/>
      <c r="I742" s="108"/>
    </row>
    <row r="743" ht="15.75" customHeight="1">
      <c r="A743" s="108">
        <v>90638.0</v>
      </c>
      <c r="B743" s="108" t="s">
        <v>117</v>
      </c>
      <c r="C743" s="108">
        <v>9.0</v>
      </c>
      <c r="D743" s="108" t="str">
        <f t="shared" si="1"/>
        <v/>
      </c>
      <c r="E743" s="108" t="str">
        <f t="shared" si="2"/>
        <v/>
      </c>
      <c r="G743" s="108"/>
      <c r="H743" s="108"/>
      <c r="I743" s="108"/>
    </row>
    <row r="744" ht="15.75" customHeight="1">
      <c r="A744" s="108">
        <v>90639.0</v>
      </c>
      <c r="B744" s="108" t="s">
        <v>117</v>
      </c>
      <c r="C744" s="108">
        <v>9.0</v>
      </c>
      <c r="D744" s="108" t="str">
        <f t="shared" si="1"/>
        <v/>
      </c>
      <c r="E744" s="108" t="str">
        <f t="shared" si="2"/>
        <v/>
      </c>
      <c r="G744" s="108"/>
      <c r="H744" s="108"/>
      <c r="I744" s="108"/>
    </row>
    <row r="745" ht="15.75" customHeight="1">
      <c r="A745" s="108">
        <v>90640.0</v>
      </c>
      <c r="B745" s="108" t="s">
        <v>117</v>
      </c>
      <c r="C745" s="108">
        <v>9.0</v>
      </c>
      <c r="D745" s="108" t="str">
        <f t="shared" si="1"/>
        <v/>
      </c>
      <c r="E745" s="108" t="str">
        <f t="shared" si="2"/>
        <v/>
      </c>
      <c r="G745" s="108"/>
      <c r="H745" s="108"/>
      <c r="I745" s="108"/>
    </row>
    <row r="746" ht="15.75" customHeight="1">
      <c r="A746" s="108">
        <v>90650.0</v>
      </c>
      <c r="B746" s="108" t="s">
        <v>117</v>
      </c>
      <c r="C746" s="108">
        <v>9.0</v>
      </c>
      <c r="D746" s="108" t="str">
        <f t="shared" si="1"/>
        <v/>
      </c>
      <c r="E746" s="108" t="str">
        <f t="shared" si="2"/>
        <v/>
      </c>
      <c r="G746" s="108"/>
      <c r="H746" s="108"/>
      <c r="I746" s="108"/>
    </row>
    <row r="747" ht="15.75" customHeight="1">
      <c r="A747" s="108">
        <v>90660.0</v>
      </c>
      <c r="B747" s="108" t="s">
        <v>117</v>
      </c>
      <c r="C747" s="108">
        <v>9.0</v>
      </c>
      <c r="D747" s="108" t="str">
        <f t="shared" si="1"/>
        <v/>
      </c>
      <c r="E747" s="108" t="str">
        <f t="shared" si="2"/>
        <v/>
      </c>
      <c r="G747" s="108"/>
      <c r="H747" s="108"/>
      <c r="I747" s="108"/>
    </row>
    <row r="748" ht="15.75" customHeight="1">
      <c r="A748" s="108">
        <v>90670.0</v>
      </c>
      <c r="B748" s="108" t="s">
        <v>117</v>
      </c>
      <c r="C748" s="108">
        <v>9.0</v>
      </c>
      <c r="D748" s="108" t="str">
        <f t="shared" si="1"/>
        <v/>
      </c>
      <c r="E748" s="108" t="str">
        <f t="shared" si="2"/>
        <v/>
      </c>
      <c r="G748" s="108"/>
      <c r="H748" s="108"/>
      <c r="I748" s="108"/>
    </row>
    <row r="749" ht="15.75" customHeight="1">
      <c r="A749" s="108">
        <v>91001.0</v>
      </c>
      <c r="B749" s="108" t="s">
        <v>117</v>
      </c>
      <c r="C749" s="108">
        <v>9.0</v>
      </c>
      <c r="D749" s="108" t="str">
        <f t="shared" si="1"/>
        <v/>
      </c>
      <c r="E749" s="108" t="str">
        <f t="shared" si="2"/>
        <v/>
      </c>
      <c r="G749" s="108"/>
      <c r="H749" s="108"/>
      <c r="I749" s="108"/>
    </row>
    <row r="750" ht="15.75" customHeight="1">
      <c r="A750" s="108">
        <v>91006.0</v>
      </c>
      <c r="B750" s="108" t="s">
        <v>117</v>
      </c>
      <c r="C750" s="108">
        <v>9.0</v>
      </c>
      <c r="D750" s="108" t="str">
        <f t="shared" si="1"/>
        <v/>
      </c>
      <c r="E750" s="108" t="str">
        <f t="shared" si="2"/>
        <v/>
      </c>
      <c r="G750" s="108"/>
      <c r="H750" s="108"/>
      <c r="I750" s="108"/>
    </row>
    <row r="751" ht="15.75" customHeight="1">
      <c r="A751" s="108">
        <v>91007.0</v>
      </c>
      <c r="B751" s="108" t="s">
        <v>117</v>
      </c>
      <c r="C751" s="108">
        <v>9.0</v>
      </c>
      <c r="D751" s="108" t="str">
        <f t="shared" si="1"/>
        <v/>
      </c>
      <c r="E751" s="108" t="str">
        <f t="shared" si="2"/>
        <v/>
      </c>
      <c r="G751" s="108"/>
      <c r="H751" s="108"/>
      <c r="I751" s="108"/>
    </row>
    <row r="752" ht="15.75" customHeight="1">
      <c r="A752" s="108">
        <v>91008.0</v>
      </c>
      <c r="B752" s="108" t="s">
        <v>117</v>
      </c>
      <c r="C752" s="108">
        <v>9.0</v>
      </c>
      <c r="D752" s="108" t="str">
        <f t="shared" si="1"/>
        <v/>
      </c>
      <c r="E752" s="108" t="str">
        <f t="shared" si="2"/>
        <v/>
      </c>
      <c r="G752" s="108"/>
      <c r="H752" s="108"/>
      <c r="I752" s="108"/>
    </row>
    <row r="753" ht="15.75" customHeight="1">
      <c r="A753" s="108">
        <v>91010.0</v>
      </c>
      <c r="B753" s="108" t="s">
        <v>117</v>
      </c>
      <c r="C753" s="108">
        <v>9.0</v>
      </c>
      <c r="D753" s="108" t="str">
        <f t="shared" si="1"/>
        <v/>
      </c>
      <c r="E753" s="108" t="str">
        <f t="shared" si="2"/>
        <v/>
      </c>
      <c r="G753" s="108"/>
      <c r="H753" s="108"/>
      <c r="I753" s="108"/>
    </row>
    <row r="754" ht="15.75" customHeight="1">
      <c r="A754" s="108">
        <v>91011.0</v>
      </c>
      <c r="B754" s="108" t="s">
        <v>117</v>
      </c>
      <c r="C754" s="108">
        <v>9.0</v>
      </c>
      <c r="D754" s="108" t="str">
        <f t="shared" si="1"/>
        <v/>
      </c>
      <c r="E754" s="108" t="str">
        <f t="shared" si="2"/>
        <v/>
      </c>
      <c r="G754" s="108"/>
      <c r="H754" s="108"/>
      <c r="I754" s="108"/>
    </row>
    <row r="755" ht="15.75" customHeight="1">
      <c r="A755" s="108">
        <v>91016.0</v>
      </c>
      <c r="B755" s="108" t="s">
        <v>117</v>
      </c>
      <c r="C755" s="108">
        <v>9.0</v>
      </c>
      <c r="D755" s="108" t="str">
        <f t="shared" si="1"/>
        <v/>
      </c>
      <c r="E755" s="108" t="str">
        <f t="shared" si="2"/>
        <v/>
      </c>
      <c r="G755" s="108"/>
      <c r="H755" s="108"/>
      <c r="I755" s="108"/>
    </row>
    <row r="756" ht="15.75" customHeight="1">
      <c r="A756" s="108">
        <v>91020.0</v>
      </c>
      <c r="B756" s="108" t="s">
        <v>117</v>
      </c>
      <c r="C756" s="108">
        <v>9.0</v>
      </c>
      <c r="D756" s="108" t="str">
        <f t="shared" si="1"/>
        <v/>
      </c>
      <c r="E756" s="108" t="str">
        <f t="shared" si="2"/>
        <v/>
      </c>
      <c r="G756" s="108"/>
      <c r="H756" s="108"/>
      <c r="I756" s="108"/>
    </row>
    <row r="757" ht="15.75" customHeight="1">
      <c r="A757" s="108">
        <v>91024.0</v>
      </c>
      <c r="B757" s="108" t="s">
        <v>117</v>
      </c>
      <c r="C757" s="108">
        <v>9.0</v>
      </c>
      <c r="D757" s="108" t="str">
        <f t="shared" si="1"/>
        <v/>
      </c>
      <c r="E757" s="108" t="str">
        <f t="shared" si="2"/>
        <v/>
      </c>
      <c r="G757" s="108"/>
      <c r="H757" s="108"/>
      <c r="I757" s="108"/>
    </row>
    <row r="758" ht="15.75" customHeight="1">
      <c r="A758" s="108">
        <v>91030.0</v>
      </c>
      <c r="B758" s="108" t="s">
        <v>117</v>
      </c>
      <c r="C758" s="108">
        <v>9.0</v>
      </c>
      <c r="D758" s="108" t="str">
        <f t="shared" si="1"/>
        <v/>
      </c>
      <c r="E758" s="108" t="str">
        <f t="shared" si="2"/>
        <v/>
      </c>
      <c r="G758" s="108"/>
      <c r="H758" s="108"/>
      <c r="I758" s="108"/>
    </row>
    <row r="759" ht="15.75" customHeight="1">
      <c r="A759" s="108">
        <v>91040.0</v>
      </c>
      <c r="B759" s="108" t="s">
        <v>117</v>
      </c>
      <c r="C759" s="108">
        <v>9.0</v>
      </c>
      <c r="D759" s="108" t="str">
        <f t="shared" si="1"/>
        <v/>
      </c>
      <c r="E759" s="108" t="str">
        <f t="shared" si="2"/>
        <v/>
      </c>
      <c r="G759" s="108"/>
      <c r="H759" s="108"/>
      <c r="I759" s="108"/>
    </row>
    <row r="760" ht="15.75" customHeight="1">
      <c r="A760" s="108">
        <v>91042.0</v>
      </c>
      <c r="B760" s="108" t="s">
        <v>117</v>
      </c>
      <c r="C760" s="108">
        <v>9.0</v>
      </c>
      <c r="D760" s="108" t="str">
        <f t="shared" si="1"/>
        <v/>
      </c>
      <c r="E760" s="108" t="str">
        <f t="shared" si="2"/>
        <v/>
      </c>
      <c r="G760" s="108"/>
      <c r="H760" s="108"/>
      <c r="I760" s="108"/>
    </row>
    <row r="761" ht="15.75" customHeight="1">
      <c r="A761" s="108">
        <v>91101.0</v>
      </c>
      <c r="B761" s="108" t="s">
        <v>117</v>
      </c>
      <c r="C761" s="108">
        <v>9.0</v>
      </c>
      <c r="D761" s="108" t="str">
        <f t="shared" si="1"/>
        <v/>
      </c>
      <c r="E761" s="108" t="str">
        <f t="shared" si="2"/>
        <v/>
      </c>
      <c r="G761" s="108"/>
      <c r="H761" s="108"/>
      <c r="I761" s="108"/>
    </row>
    <row r="762" ht="15.75" customHeight="1">
      <c r="A762" s="108">
        <v>91103.0</v>
      </c>
      <c r="B762" s="108" t="s">
        <v>117</v>
      </c>
      <c r="C762" s="108">
        <v>9.0</v>
      </c>
      <c r="D762" s="108" t="str">
        <f t="shared" si="1"/>
        <v/>
      </c>
      <c r="E762" s="108" t="str">
        <f t="shared" si="2"/>
        <v/>
      </c>
      <c r="G762" s="108"/>
      <c r="H762" s="108"/>
      <c r="I762" s="108"/>
    </row>
    <row r="763" ht="15.75" customHeight="1">
      <c r="A763" s="108">
        <v>91104.0</v>
      </c>
      <c r="B763" s="108" t="s">
        <v>117</v>
      </c>
      <c r="C763" s="108">
        <v>9.0</v>
      </c>
      <c r="D763" s="108" t="str">
        <f t="shared" si="1"/>
        <v/>
      </c>
      <c r="E763" s="108" t="str">
        <f t="shared" si="2"/>
        <v/>
      </c>
      <c r="G763" s="108"/>
      <c r="H763" s="108"/>
      <c r="I763" s="108"/>
    </row>
    <row r="764" ht="15.75" customHeight="1">
      <c r="A764" s="108">
        <v>91105.0</v>
      </c>
      <c r="B764" s="108" t="s">
        <v>117</v>
      </c>
      <c r="C764" s="108">
        <v>9.0</v>
      </c>
      <c r="D764" s="108" t="str">
        <f t="shared" si="1"/>
        <v/>
      </c>
      <c r="E764" s="108" t="str">
        <f t="shared" si="2"/>
        <v/>
      </c>
      <c r="G764" s="108"/>
      <c r="H764" s="108"/>
      <c r="I764" s="108"/>
    </row>
    <row r="765" ht="15.75" customHeight="1">
      <c r="A765" s="108">
        <v>91106.0</v>
      </c>
      <c r="B765" s="108" t="s">
        <v>117</v>
      </c>
      <c r="C765" s="108">
        <v>9.0</v>
      </c>
      <c r="D765" s="108" t="str">
        <f t="shared" si="1"/>
        <v/>
      </c>
      <c r="E765" s="108" t="str">
        <f t="shared" si="2"/>
        <v/>
      </c>
      <c r="G765" s="108"/>
      <c r="H765" s="108"/>
      <c r="I765" s="108"/>
    </row>
    <row r="766" ht="15.75" customHeight="1">
      <c r="A766" s="108">
        <v>91107.0</v>
      </c>
      <c r="B766" s="108" t="s">
        <v>117</v>
      </c>
      <c r="C766" s="108">
        <v>9.0</v>
      </c>
      <c r="D766" s="108" t="str">
        <f t="shared" si="1"/>
        <v/>
      </c>
      <c r="E766" s="108" t="str">
        <f t="shared" si="2"/>
        <v/>
      </c>
      <c r="G766" s="108"/>
      <c r="H766" s="108"/>
      <c r="I766" s="108"/>
    </row>
    <row r="767" ht="15.75" customHeight="1">
      <c r="A767" s="108">
        <v>91108.0</v>
      </c>
      <c r="B767" s="108" t="s">
        <v>117</v>
      </c>
      <c r="C767" s="108">
        <v>9.0</v>
      </c>
      <c r="D767" s="108" t="str">
        <f t="shared" si="1"/>
        <v/>
      </c>
      <c r="E767" s="108" t="str">
        <f t="shared" si="2"/>
        <v/>
      </c>
      <c r="G767" s="108"/>
      <c r="H767" s="108"/>
      <c r="I767" s="108"/>
    </row>
    <row r="768" ht="15.75" customHeight="1">
      <c r="A768" s="108">
        <v>91123.0</v>
      </c>
      <c r="B768" s="108" t="s">
        <v>117</v>
      </c>
      <c r="C768" s="108">
        <v>9.0</v>
      </c>
      <c r="D768" s="108" t="str">
        <f t="shared" si="1"/>
        <v/>
      </c>
      <c r="E768" s="108" t="str">
        <f t="shared" si="2"/>
        <v/>
      </c>
      <c r="G768" s="108"/>
      <c r="H768" s="108"/>
      <c r="I768" s="108"/>
    </row>
    <row r="769" ht="15.75" customHeight="1">
      <c r="A769" s="108">
        <v>91201.0</v>
      </c>
      <c r="B769" s="108" t="s">
        <v>117</v>
      </c>
      <c r="C769" s="108">
        <v>9.0</v>
      </c>
      <c r="D769" s="108" t="str">
        <f t="shared" si="1"/>
        <v/>
      </c>
      <c r="E769" s="108" t="str">
        <f t="shared" si="2"/>
        <v/>
      </c>
      <c r="G769" s="108"/>
      <c r="H769" s="108"/>
      <c r="I769" s="108"/>
    </row>
    <row r="770" ht="15.75" customHeight="1">
      <c r="A770" s="108">
        <v>91202.0</v>
      </c>
      <c r="B770" s="108" t="s">
        <v>117</v>
      </c>
      <c r="C770" s="108">
        <v>9.0</v>
      </c>
      <c r="D770" s="108" t="str">
        <f t="shared" si="1"/>
        <v/>
      </c>
      <c r="E770" s="108" t="str">
        <f t="shared" si="2"/>
        <v/>
      </c>
      <c r="G770" s="108"/>
      <c r="H770" s="108"/>
      <c r="I770" s="108"/>
    </row>
    <row r="771" ht="15.75" customHeight="1">
      <c r="A771" s="108">
        <v>91203.0</v>
      </c>
      <c r="B771" s="108" t="s">
        <v>117</v>
      </c>
      <c r="C771" s="108">
        <v>9.0</v>
      </c>
      <c r="D771" s="108" t="str">
        <f t="shared" si="1"/>
        <v/>
      </c>
      <c r="E771" s="108" t="str">
        <f t="shared" si="2"/>
        <v/>
      </c>
      <c r="G771" s="108"/>
      <c r="H771" s="108"/>
      <c r="I771" s="108"/>
    </row>
    <row r="772" ht="15.75" customHeight="1">
      <c r="A772" s="108">
        <v>91204.0</v>
      </c>
      <c r="B772" s="108" t="s">
        <v>117</v>
      </c>
      <c r="C772" s="108">
        <v>9.0</v>
      </c>
      <c r="D772" s="108" t="str">
        <f t="shared" si="1"/>
        <v/>
      </c>
      <c r="E772" s="108" t="str">
        <f t="shared" si="2"/>
        <v/>
      </c>
      <c r="G772" s="108"/>
      <c r="H772" s="108"/>
      <c r="I772" s="108"/>
    </row>
    <row r="773" ht="15.75" customHeight="1">
      <c r="A773" s="108">
        <v>91205.0</v>
      </c>
      <c r="B773" s="108" t="s">
        <v>117</v>
      </c>
      <c r="C773" s="108">
        <v>9.0</v>
      </c>
      <c r="D773" s="108" t="str">
        <f t="shared" si="1"/>
        <v/>
      </c>
      <c r="E773" s="108" t="str">
        <f t="shared" si="2"/>
        <v/>
      </c>
      <c r="G773" s="108"/>
      <c r="H773" s="108"/>
      <c r="I773" s="108"/>
    </row>
    <row r="774" ht="15.75" customHeight="1">
      <c r="A774" s="108">
        <v>91206.0</v>
      </c>
      <c r="B774" s="108" t="s">
        <v>117</v>
      </c>
      <c r="C774" s="108">
        <v>9.0</v>
      </c>
      <c r="D774" s="108" t="str">
        <f t="shared" si="1"/>
        <v/>
      </c>
      <c r="E774" s="108" t="str">
        <f t="shared" si="2"/>
        <v/>
      </c>
      <c r="G774" s="108"/>
      <c r="H774" s="108"/>
      <c r="I774" s="108"/>
    </row>
    <row r="775" ht="15.75" customHeight="1">
      <c r="A775" s="108">
        <v>91207.0</v>
      </c>
      <c r="B775" s="108" t="s">
        <v>117</v>
      </c>
      <c r="C775" s="108">
        <v>9.0</v>
      </c>
      <c r="D775" s="108" t="str">
        <f t="shared" si="1"/>
        <v/>
      </c>
      <c r="E775" s="108" t="str">
        <f t="shared" si="2"/>
        <v/>
      </c>
      <c r="G775" s="108"/>
      <c r="H775" s="108"/>
      <c r="I775" s="108"/>
    </row>
    <row r="776" ht="15.75" customHeight="1">
      <c r="A776" s="108">
        <v>91208.0</v>
      </c>
      <c r="B776" s="108" t="s">
        <v>117</v>
      </c>
      <c r="C776" s="108">
        <v>9.0</v>
      </c>
      <c r="D776" s="108" t="str">
        <f t="shared" si="1"/>
        <v/>
      </c>
      <c r="E776" s="108" t="str">
        <f t="shared" si="2"/>
        <v/>
      </c>
      <c r="G776" s="108"/>
      <c r="H776" s="108"/>
      <c r="I776" s="108"/>
    </row>
    <row r="777" ht="15.75" customHeight="1">
      <c r="A777" s="108">
        <v>91214.0</v>
      </c>
      <c r="B777" s="108" t="s">
        <v>117</v>
      </c>
      <c r="C777" s="108">
        <v>9.0</v>
      </c>
      <c r="D777" s="108" t="str">
        <f t="shared" si="1"/>
        <v/>
      </c>
      <c r="E777" s="108" t="str">
        <f t="shared" si="2"/>
        <v/>
      </c>
      <c r="G777" s="108"/>
      <c r="H777" s="108"/>
      <c r="I777" s="108"/>
    </row>
    <row r="778" ht="15.75" customHeight="1">
      <c r="A778" s="108">
        <v>91301.0</v>
      </c>
      <c r="B778" s="108" t="s">
        <v>117</v>
      </c>
      <c r="C778" s="108">
        <v>9.0</v>
      </c>
      <c r="D778" s="108" t="str">
        <f t="shared" si="1"/>
        <v/>
      </c>
      <c r="E778" s="108" t="str">
        <f t="shared" si="2"/>
        <v/>
      </c>
      <c r="G778" s="108"/>
      <c r="H778" s="108"/>
      <c r="I778" s="108"/>
    </row>
    <row r="779" ht="15.75" customHeight="1">
      <c r="A779" s="108">
        <v>91302.0</v>
      </c>
      <c r="B779" s="108" t="s">
        <v>117</v>
      </c>
      <c r="C779" s="108">
        <v>9.0</v>
      </c>
      <c r="D779" s="108" t="str">
        <f t="shared" si="1"/>
        <v/>
      </c>
      <c r="E779" s="108" t="str">
        <f t="shared" si="2"/>
        <v/>
      </c>
      <c r="G779" s="108"/>
      <c r="H779" s="108"/>
      <c r="I779" s="108"/>
    </row>
    <row r="780" ht="15.75" customHeight="1">
      <c r="A780" s="108">
        <v>91303.0</v>
      </c>
      <c r="B780" s="108" t="s">
        <v>117</v>
      </c>
      <c r="C780" s="108">
        <v>9.0</v>
      </c>
      <c r="D780" s="108" t="str">
        <f t="shared" si="1"/>
        <v/>
      </c>
      <c r="E780" s="108" t="str">
        <f t="shared" si="2"/>
        <v/>
      </c>
      <c r="G780" s="108"/>
      <c r="H780" s="108"/>
      <c r="I780" s="108"/>
    </row>
    <row r="781" ht="15.75" customHeight="1">
      <c r="A781" s="108">
        <v>91304.0</v>
      </c>
      <c r="B781" s="108" t="s">
        <v>117</v>
      </c>
      <c r="C781" s="108">
        <v>9.0</v>
      </c>
      <c r="D781" s="108" t="str">
        <f t="shared" si="1"/>
        <v/>
      </c>
      <c r="E781" s="108" t="str">
        <f t="shared" si="2"/>
        <v/>
      </c>
      <c r="G781" s="108"/>
      <c r="H781" s="108"/>
      <c r="I781" s="108"/>
    </row>
    <row r="782" ht="15.75" customHeight="1">
      <c r="A782" s="108">
        <v>91306.0</v>
      </c>
      <c r="B782" s="108" t="s">
        <v>117</v>
      </c>
      <c r="C782" s="108">
        <v>9.0</v>
      </c>
      <c r="D782" s="108" t="str">
        <f t="shared" si="1"/>
        <v/>
      </c>
      <c r="E782" s="108" t="str">
        <f t="shared" si="2"/>
        <v/>
      </c>
      <c r="G782" s="108"/>
      <c r="H782" s="108"/>
      <c r="I782" s="108"/>
    </row>
    <row r="783" ht="15.75" customHeight="1">
      <c r="A783" s="108">
        <v>91307.0</v>
      </c>
      <c r="B783" s="108" t="s">
        <v>117</v>
      </c>
      <c r="C783" s="108">
        <v>9.0</v>
      </c>
      <c r="D783" s="108" t="str">
        <f t="shared" si="1"/>
        <v/>
      </c>
      <c r="E783" s="108" t="str">
        <f t="shared" si="2"/>
        <v/>
      </c>
      <c r="G783" s="108"/>
      <c r="H783" s="108"/>
      <c r="I783" s="108"/>
    </row>
    <row r="784" ht="15.75" customHeight="1">
      <c r="A784" s="108">
        <v>91311.0</v>
      </c>
      <c r="B784" s="108" t="s">
        <v>117</v>
      </c>
      <c r="C784" s="108">
        <v>9.0</v>
      </c>
      <c r="D784" s="108" t="str">
        <f t="shared" si="1"/>
        <v/>
      </c>
      <c r="E784" s="108" t="str">
        <f t="shared" si="2"/>
        <v/>
      </c>
      <c r="G784" s="108"/>
      <c r="H784" s="108"/>
      <c r="I784" s="108"/>
    </row>
    <row r="785" ht="15.75" customHeight="1">
      <c r="A785" s="108">
        <v>91316.0</v>
      </c>
      <c r="B785" s="108" t="s">
        <v>117</v>
      </c>
      <c r="C785" s="108">
        <v>9.0</v>
      </c>
      <c r="D785" s="108" t="str">
        <f t="shared" si="1"/>
        <v/>
      </c>
      <c r="E785" s="108" t="str">
        <f t="shared" si="2"/>
        <v/>
      </c>
      <c r="G785" s="108"/>
      <c r="H785" s="108"/>
      <c r="I785" s="108"/>
    </row>
    <row r="786" ht="15.75" customHeight="1">
      <c r="A786" s="108">
        <v>91321.0</v>
      </c>
      <c r="B786" s="108" t="s">
        <v>117</v>
      </c>
      <c r="C786" s="108">
        <v>9.0</v>
      </c>
      <c r="D786" s="108" t="str">
        <f t="shared" si="1"/>
        <v/>
      </c>
      <c r="E786" s="108" t="str">
        <f t="shared" si="2"/>
        <v/>
      </c>
      <c r="G786" s="108"/>
      <c r="H786" s="108"/>
      <c r="I786" s="108"/>
    </row>
    <row r="787" ht="15.75" customHeight="1">
      <c r="A787" s="108">
        <v>91324.0</v>
      </c>
      <c r="B787" s="108" t="s">
        <v>117</v>
      </c>
      <c r="C787" s="108">
        <v>9.0</v>
      </c>
      <c r="D787" s="108" t="str">
        <f t="shared" si="1"/>
        <v/>
      </c>
      <c r="E787" s="108" t="str">
        <f t="shared" si="2"/>
        <v/>
      </c>
      <c r="G787" s="108"/>
      <c r="H787" s="108"/>
      <c r="I787" s="108"/>
    </row>
    <row r="788" ht="15.75" customHeight="1">
      <c r="A788" s="108">
        <v>91325.0</v>
      </c>
      <c r="B788" s="108" t="s">
        <v>117</v>
      </c>
      <c r="C788" s="108">
        <v>9.0</v>
      </c>
      <c r="D788" s="108" t="str">
        <f t="shared" si="1"/>
        <v/>
      </c>
      <c r="E788" s="108" t="str">
        <f t="shared" si="2"/>
        <v/>
      </c>
      <c r="G788" s="108"/>
      <c r="H788" s="108"/>
      <c r="I788" s="108"/>
    </row>
    <row r="789" ht="15.75" customHeight="1">
      <c r="A789" s="108">
        <v>91326.0</v>
      </c>
      <c r="B789" s="108" t="s">
        <v>117</v>
      </c>
      <c r="C789" s="108">
        <v>9.0</v>
      </c>
      <c r="D789" s="108" t="str">
        <f t="shared" si="1"/>
        <v/>
      </c>
      <c r="E789" s="108" t="str">
        <f t="shared" si="2"/>
        <v/>
      </c>
      <c r="G789" s="108"/>
      <c r="H789" s="108"/>
      <c r="I789" s="108"/>
    </row>
    <row r="790" ht="15.75" customHeight="1">
      <c r="A790" s="108">
        <v>91330.0</v>
      </c>
      <c r="B790" s="108" t="s">
        <v>117</v>
      </c>
      <c r="C790" s="108">
        <v>9.0</v>
      </c>
      <c r="D790" s="108" t="str">
        <f t="shared" si="1"/>
        <v/>
      </c>
      <c r="E790" s="108" t="str">
        <f t="shared" si="2"/>
        <v/>
      </c>
      <c r="G790" s="108"/>
      <c r="H790" s="108"/>
      <c r="I790" s="108"/>
    </row>
    <row r="791" ht="15.75" customHeight="1">
      <c r="A791" s="108">
        <v>91331.0</v>
      </c>
      <c r="B791" s="108" t="s">
        <v>117</v>
      </c>
      <c r="C791" s="108">
        <v>9.0</v>
      </c>
      <c r="D791" s="108" t="str">
        <f t="shared" si="1"/>
        <v/>
      </c>
      <c r="E791" s="108" t="str">
        <f t="shared" si="2"/>
        <v/>
      </c>
      <c r="G791" s="108"/>
      <c r="H791" s="108"/>
      <c r="I791" s="108"/>
    </row>
    <row r="792" ht="15.75" customHeight="1">
      <c r="A792" s="108">
        <v>91335.0</v>
      </c>
      <c r="B792" s="108" t="s">
        <v>117</v>
      </c>
      <c r="C792" s="108">
        <v>9.0</v>
      </c>
      <c r="D792" s="108" t="str">
        <f t="shared" si="1"/>
        <v/>
      </c>
      <c r="E792" s="108" t="str">
        <f t="shared" si="2"/>
        <v/>
      </c>
      <c r="G792" s="108"/>
      <c r="H792" s="108"/>
      <c r="I792" s="108"/>
    </row>
    <row r="793" ht="15.75" customHeight="1">
      <c r="A793" s="108">
        <v>91340.0</v>
      </c>
      <c r="B793" s="108" t="s">
        <v>117</v>
      </c>
      <c r="C793" s="108">
        <v>9.0</v>
      </c>
      <c r="D793" s="108" t="str">
        <f t="shared" si="1"/>
        <v/>
      </c>
      <c r="E793" s="108" t="str">
        <f t="shared" si="2"/>
        <v/>
      </c>
      <c r="G793" s="108"/>
      <c r="H793" s="108"/>
      <c r="I793" s="108"/>
    </row>
    <row r="794" ht="15.75" customHeight="1">
      <c r="A794" s="108">
        <v>91342.0</v>
      </c>
      <c r="B794" s="108" t="s">
        <v>117</v>
      </c>
      <c r="C794" s="108">
        <v>9.0</v>
      </c>
      <c r="D794" s="108" t="str">
        <f t="shared" si="1"/>
        <v/>
      </c>
      <c r="E794" s="108" t="str">
        <f t="shared" si="2"/>
        <v/>
      </c>
      <c r="G794" s="108"/>
      <c r="H794" s="108"/>
      <c r="I794" s="108"/>
    </row>
    <row r="795" ht="15.75" customHeight="1">
      <c r="A795" s="108">
        <v>91343.0</v>
      </c>
      <c r="B795" s="108" t="s">
        <v>117</v>
      </c>
      <c r="C795" s="108">
        <v>9.0</v>
      </c>
      <c r="D795" s="108" t="str">
        <f t="shared" si="1"/>
        <v/>
      </c>
      <c r="E795" s="108" t="str">
        <f t="shared" si="2"/>
        <v/>
      </c>
      <c r="G795" s="108"/>
      <c r="H795" s="108"/>
      <c r="I795" s="108"/>
    </row>
    <row r="796" ht="15.75" customHeight="1">
      <c r="A796" s="108">
        <v>91344.0</v>
      </c>
      <c r="B796" s="108" t="s">
        <v>117</v>
      </c>
      <c r="C796" s="108">
        <v>9.0</v>
      </c>
      <c r="D796" s="108" t="str">
        <f t="shared" si="1"/>
        <v/>
      </c>
      <c r="E796" s="108" t="str">
        <f t="shared" si="2"/>
        <v/>
      </c>
      <c r="G796" s="108"/>
      <c r="H796" s="108"/>
      <c r="I796" s="108"/>
    </row>
    <row r="797" ht="15.75" customHeight="1">
      <c r="A797" s="108">
        <v>91345.0</v>
      </c>
      <c r="B797" s="108" t="s">
        <v>117</v>
      </c>
      <c r="C797" s="108">
        <v>9.0</v>
      </c>
      <c r="D797" s="108" t="str">
        <f t="shared" si="1"/>
        <v/>
      </c>
      <c r="E797" s="108" t="str">
        <f t="shared" si="2"/>
        <v/>
      </c>
      <c r="G797" s="108"/>
      <c r="H797" s="108"/>
      <c r="I797" s="108"/>
    </row>
    <row r="798" ht="15.75" customHeight="1">
      <c r="A798" s="108">
        <v>91350.0</v>
      </c>
      <c r="B798" s="108" t="s">
        <v>117</v>
      </c>
      <c r="C798" s="108">
        <v>9.0</v>
      </c>
      <c r="D798" s="108" t="str">
        <f t="shared" si="1"/>
        <v/>
      </c>
      <c r="E798" s="108" t="str">
        <f t="shared" si="2"/>
        <v/>
      </c>
      <c r="G798" s="108"/>
      <c r="H798" s="108"/>
      <c r="I798" s="108"/>
    </row>
    <row r="799" ht="15.75" customHeight="1">
      <c r="A799" s="108">
        <v>91351.0</v>
      </c>
      <c r="B799" s="108" t="s">
        <v>117</v>
      </c>
      <c r="C799" s="108">
        <v>9.0</v>
      </c>
      <c r="D799" s="108" t="str">
        <f t="shared" si="1"/>
        <v/>
      </c>
      <c r="E799" s="108" t="str">
        <f t="shared" si="2"/>
        <v/>
      </c>
      <c r="G799" s="108"/>
      <c r="H799" s="108"/>
      <c r="I799" s="108"/>
    </row>
    <row r="800" ht="15.75" customHeight="1">
      <c r="A800" s="108">
        <v>91352.0</v>
      </c>
      <c r="B800" s="108" t="s">
        <v>117</v>
      </c>
      <c r="C800" s="108">
        <v>9.0</v>
      </c>
      <c r="D800" s="108" t="str">
        <f t="shared" si="1"/>
        <v/>
      </c>
      <c r="E800" s="108" t="str">
        <f t="shared" si="2"/>
        <v/>
      </c>
      <c r="G800" s="108"/>
      <c r="H800" s="108"/>
      <c r="I800" s="108"/>
    </row>
    <row r="801" ht="15.75" customHeight="1">
      <c r="A801" s="108">
        <v>91354.0</v>
      </c>
      <c r="B801" s="108" t="s">
        <v>117</v>
      </c>
      <c r="C801" s="108">
        <v>9.0</v>
      </c>
      <c r="D801" s="108" t="str">
        <f t="shared" si="1"/>
        <v/>
      </c>
      <c r="E801" s="108" t="str">
        <f t="shared" si="2"/>
        <v/>
      </c>
      <c r="G801" s="108"/>
      <c r="H801" s="108"/>
      <c r="I801" s="108"/>
    </row>
    <row r="802" ht="15.75" customHeight="1">
      <c r="A802" s="108">
        <v>91355.0</v>
      </c>
      <c r="B802" s="108" t="s">
        <v>117</v>
      </c>
      <c r="C802" s="108">
        <v>9.0</v>
      </c>
      <c r="D802" s="108" t="str">
        <f t="shared" si="1"/>
        <v/>
      </c>
      <c r="E802" s="108" t="str">
        <f t="shared" si="2"/>
        <v/>
      </c>
      <c r="G802" s="108"/>
      <c r="H802" s="108"/>
      <c r="I802" s="108"/>
    </row>
    <row r="803" ht="15.75" customHeight="1">
      <c r="A803" s="108">
        <v>91356.0</v>
      </c>
      <c r="B803" s="108" t="s">
        <v>117</v>
      </c>
      <c r="C803" s="108">
        <v>9.0</v>
      </c>
      <c r="D803" s="108" t="str">
        <f t="shared" si="1"/>
        <v/>
      </c>
      <c r="E803" s="108" t="str">
        <f t="shared" si="2"/>
        <v/>
      </c>
      <c r="G803" s="108"/>
      <c r="H803" s="108"/>
      <c r="I803" s="108"/>
    </row>
    <row r="804" ht="15.75" customHeight="1">
      <c r="A804" s="108">
        <v>91361.0</v>
      </c>
      <c r="B804" s="108" t="s">
        <v>117</v>
      </c>
      <c r="C804" s="108">
        <v>9.0</v>
      </c>
      <c r="D804" s="108" t="str">
        <f t="shared" si="1"/>
        <v/>
      </c>
      <c r="E804" s="108" t="str">
        <f t="shared" si="2"/>
        <v/>
      </c>
      <c r="G804" s="108"/>
      <c r="H804" s="108"/>
      <c r="I804" s="108"/>
    </row>
    <row r="805" ht="15.75" customHeight="1">
      <c r="A805" s="108">
        <v>91362.0</v>
      </c>
      <c r="B805" s="108" t="s">
        <v>117</v>
      </c>
      <c r="C805" s="108">
        <v>9.0</v>
      </c>
      <c r="D805" s="108" t="str">
        <f t="shared" si="1"/>
        <v/>
      </c>
      <c r="E805" s="108" t="str">
        <f t="shared" si="2"/>
        <v/>
      </c>
      <c r="G805" s="108"/>
      <c r="H805" s="108"/>
      <c r="I805" s="108"/>
    </row>
    <row r="806" ht="15.75" customHeight="1">
      <c r="A806" s="108">
        <v>91364.0</v>
      </c>
      <c r="B806" s="108" t="s">
        <v>117</v>
      </c>
      <c r="C806" s="108">
        <v>9.0</v>
      </c>
      <c r="D806" s="108" t="str">
        <f t="shared" si="1"/>
        <v/>
      </c>
      <c r="E806" s="108" t="str">
        <f t="shared" si="2"/>
        <v/>
      </c>
      <c r="G806" s="108"/>
      <c r="H806" s="108"/>
      <c r="I806" s="108"/>
    </row>
    <row r="807" ht="15.75" customHeight="1">
      <c r="A807" s="108">
        <v>91367.0</v>
      </c>
      <c r="B807" s="108" t="s">
        <v>117</v>
      </c>
      <c r="C807" s="108">
        <v>9.0</v>
      </c>
      <c r="D807" s="108" t="str">
        <f t="shared" si="1"/>
        <v/>
      </c>
      <c r="E807" s="108" t="str">
        <f t="shared" si="2"/>
        <v/>
      </c>
      <c r="G807" s="108"/>
      <c r="H807" s="108"/>
      <c r="I807" s="108"/>
    </row>
    <row r="808" ht="15.75" customHeight="1">
      <c r="A808" s="108">
        <v>91371.0</v>
      </c>
      <c r="B808" s="108" t="s">
        <v>117</v>
      </c>
      <c r="C808" s="108">
        <v>9.0</v>
      </c>
      <c r="D808" s="108" t="str">
        <f t="shared" si="1"/>
        <v/>
      </c>
      <c r="E808" s="108" t="str">
        <f t="shared" si="2"/>
        <v/>
      </c>
      <c r="G808" s="108"/>
      <c r="H808" s="108"/>
      <c r="I808" s="108"/>
    </row>
    <row r="809" ht="15.75" customHeight="1">
      <c r="A809" s="108">
        <v>91381.0</v>
      </c>
      <c r="B809" s="108" t="s">
        <v>117</v>
      </c>
      <c r="C809" s="108">
        <v>9.0</v>
      </c>
      <c r="D809" s="108" t="str">
        <f t="shared" si="1"/>
        <v/>
      </c>
      <c r="E809" s="108" t="str">
        <f t="shared" si="2"/>
        <v/>
      </c>
      <c r="G809" s="108"/>
      <c r="H809" s="108"/>
      <c r="I809" s="108"/>
    </row>
    <row r="810" ht="15.75" customHeight="1">
      <c r="A810" s="108">
        <v>91384.0</v>
      </c>
      <c r="B810" s="108" t="s">
        <v>117</v>
      </c>
      <c r="C810" s="108">
        <v>9.0</v>
      </c>
      <c r="D810" s="108" t="str">
        <f t="shared" si="1"/>
        <v/>
      </c>
      <c r="E810" s="108" t="str">
        <f t="shared" si="2"/>
        <v/>
      </c>
      <c r="G810" s="108"/>
      <c r="H810" s="108"/>
      <c r="I810" s="108"/>
    </row>
    <row r="811" ht="15.75" customHeight="1">
      <c r="A811" s="108">
        <v>91387.0</v>
      </c>
      <c r="B811" s="108" t="s">
        <v>117</v>
      </c>
      <c r="C811" s="108">
        <v>9.0</v>
      </c>
      <c r="D811" s="108" t="str">
        <f t="shared" si="1"/>
        <v/>
      </c>
      <c r="E811" s="108" t="str">
        <f t="shared" si="2"/>
        <v/>
      </c>
      <c r="G811" s="108"/>
      <c r="H811" s="108"/>
      <c r="I811" s="108"/>
    </row>
    <row r="812" ht="15.75" customHeight="1">
      <c r="A812" s="108">
        <v>91390.0</v>
      </c>
      <c r="B812" s="108" t="s">
        <v>117</v>
      </c>
      <c r="C812" s="108">
        <v>9.0</v>
      </c>
      <c r="D812" s="108" t="str">
        <f t="shared" si="1"/>
        <v/>
      </c>
      <c r="E812" s="108" t="str">
        <f t="shared" si="2"/>
        <v/>
      </c>
      <c r="G812" s="108"/>
      <c r="H812" s="108"/>
      <c r="I812" s="108"/>
    </row>
    <row r="813" ht="15.75" customHeight="1">
      <c r="A813" s="108">
        <v>91401.0</v>
      </c>
      <c r="B813" s="108" t="s">
        <v>117</v>
      </c>
      <c r="C813" s="108">
        <v>9.0</v>
      </c>
      <c r="D813" s="108" t="str">
        <f t="shared" si="1"/>
        <v/>
      </c>
      <c r="E813" s="108" t="str">
        <f t="shared" si="2"/>
        <v/>
      </c>
      <c r="G813" s="108"/>
      <c r="H813" s="108"/>
      <c r="I813" s="108"/>
    </row>
    <row r="814" ht="15.75" customHeight="1">
      <c r="A814" s="108">
        <v>91402.0</v>
      </c>
      <c r="B814" s="108" t="s">
        <v>117</v>
      </c>
      <c r="C814" s="108">
        <v>9.0</v>
      </c>
      <c r="D814" s="108" t="str">
        <f t="shared" si="1"/>
        <v/>
      </c>
      <c r="E814" s="108" t="str">
        <f t="shared" si="2"/>
        <v/>
      </c>
      <c r="G814" s="108"/>
      <c r="H814" s="108"/>
      <c r="I814" s="108"/>
    </row>
    <row r="815" ht="15.75" customHeight="1">
      <c r="A815" s="108">
        <v>91403.0</v>
      </c>
      <c r="B815" s="108" t="s">
        <v>117</v>
      </c>
      <c r="C815" s="108">
        <v>9.0</v>
      </c>
      <c r="D815" s="108" t="str">
        <f t="shared" si="1"/>
        <v/>
      </c>
      <c r="E815" s="108" t="str">
        <f t="shared" si="2"/>
        <v/>
      </c>
      <c r="G815" s="108"/>
      <c r="H815" s="108"/>
      <c r="I815" s="108"/>
    </row>
    <row r="816" ht="15.75" customHeight="1">
      <c r="A816" s="108">
        <v>91405.0</v>
      </c>
      <c r="B816" s="108" t="s">
        <v>117</v>
      </c>
      <c r="C816" s="108">
        <v>9.0</v>
      </c>
      <c r="D816" s="108" t="str">
        <f t="shared" si="1"/>
        <v/>
      </c>
      <c r="E816" s="108" t="str">
        <f t="shared" si="2"/>
        <v/>
      </c>
      <c r="G816" s="108"/>
      <c r="H816" s="108"/>
      <c r="I816" s="108"/>
    </row>
    <row r="817" ht="15.75" customHeight="1">
      <c r="A817" s="108">
        <v>91406.0</v>
      </c>
      <c r="B817" s="108" t="s">
        <v>117</v>
      </c>
      <c r="C817" s="108">
        <v>9.0</v>
      </c>
      <c r="D817" s="108" t="str">
        <f t="shared" si="1"/>
        <v/>
      </c>
      <c r="E817" s="108" t="str">
        <f t="shared" si="2"/>
        <v/>
      </c>
      <c r="G817" s="108"/>
      <c r="H817" s="108"/>
      <c r="I817" s="108"/>
    </row>
    <row r="818" ht="15.75" customHeight="1">
      <c r="A818" s="108">
        <v>91411.0</v>
      </c>
      <c r="B818" s="108" t="s">
        <v>117</v>
      </c>
      <c r="C818" s="108">
        <v>9.0</v>
      </c>
      <c r="D818" s="108" t="str">
        <f t="shared" si="1"/>
        <v/>
      </c>
      <c r="E818" s="108" t="str">
        <f t="shared" si="2"/>
        <v/>
      </c>
      <c r="G818" s="108"/>
      <c r="H818" s="108"/>
      <c r="I818" s="108"/>
    </row>
    <row r="819" ht="15.75" customHeight="1">
      <c r="A819" s="108">
        <v>91423.0</v>
      </c>
      <c r="B819" s="108" t="s">
        <v>117</v>
      </c>
      <c r="C819" s="108">
        <v>9.0</v>
      </c>
      <c r="D819" s="108" t="str">
        <f t="shared" si="1"/>
        <v/>
      </c>
      <c r="E819" s="108" t="str">
        <f t="shared" si="2"/>
        <v/>
      </c>
      <c r="G819" s="108"/>
      <c r="H819" s="108"/>
      <c r="I819" s="108"/>
    </row>
    <row r="820" ht="15.75" customHeight="1">
      <c r="A820" s="108">
        <v>91436.0</v>
      </c>
      <c r="B820" s="108" t="s">
        <v>117</v>
      </c>
      <c r="C820" s="108">
        <v>9.0</v>
      </c>
      <c r="D820" s="108" t="str">
        <f t="shared" si="1"/>
        <v/>
      </c>
      <c r="E820" s="108" t="str">
        <f t="shared" si="2"/>
        <v/>
      </c>
      <c r="G820" s="108"/>
      <c r="H820" s="108"/>
      <c r="I820" s="108"/>
    </row>
    <row r="821" ht="15.75" customHeight="1">
      <c r="A821" s="108">
        <v>91501.0</v>
      </c>
      <c r="B821" s="108" t="s">
        <v>117</v>
      </c>
      <c r="C821" s="108">
        <v>9.0</v>
      </c>
      <c r="D821" s="108" t="str">
        <f t="shared" si="1"/>
        <v/>
      </c>
      <c r="E821" s="108" t="str">
        <f t="shared" si="2"/>
        <v/>
      </c>
      <c r="G821" s="108"/>
      <c r="H821" s="108"/>
      <c r="I821" s="108"/>
    </row>
    <row r="822" ht="15.75" customHeight="1">
      <c r="A822" s="108">
        <v>91502.0</v>
      </c>
      <c r="B822" s="108" t="s">
        <v>117</v>
      </c>
      <c r="C822" s="108">
        <v>9.0</v>
      </c>
      <c r="D822" s="108" t="str">
        <f t="shared" si="1"/>
        <v/>
      </c>
      <c r="E822" s="108" t="str">
        <f t="shared" si="2"/>
        <v/>
      </c>
      <c r="G822" s="108"/>
      <c r="H822" s="108"/>
      <c r="I822" s="108"/>
    </row>
    <row r="823" ht="15.75" customHeight="1">
      <c r="A823" s="108">
        <v>91504.0</v>
      </c>
      <c r="B823" s="108" t="s">
        <v>117</v>
      </c>
      <c r="C823" s="108">
        <v>9.0</v>
      </c>
      <c r="D823" s="108" t="str">
        <f t="shared" si="1"/>
        <v/>
      </c>
      <c r="E823" s="108" t="str">
        <f t="shared" si="2"/>
        <v/>
      </c>
      <c r="G823" s="108"/>
      <c r="H823" s="108"/>
      <c r="I823" s="108"/>
    </row>
    <row r="824" ht="15.75" customHeight="1">
      <c r="A824" s="108">
        <v>91505.0</v>
      </c>
      <c r="B824" s="108" t="s">
        <v>117</v>
      </c>
      <c r="C824" s="108">
        <v>9.0</v>
      </c>
      <c r="D824" s="108" t="str">
        <f t="shared" si="1"/>
        <v/>
      </c>
      <c r="E824" s="108" t="str">
        <f t="shared" si="2"/>
        <v/>
      </c>
      <c r="G824" s="108"/>
      <c r="H824" s="108"/>
      <c r="I824" s="108"/>
    </row>
    <row r="825" ht="15.75" customHeight="1">
      <c r="A825" s="108">
        <v>91506.0</v>
      </c>
      <c r="B825" s="108" t="s">
        <v>117</v>
      </c>
      <c r="C825" s="108">
        <v>9.0</v>
      </c>
      <c r="D825" s="108" t="str">
        <f t="shared" si="1"/>
        <v/>
      </c>
      <c r="E825" s="108" t="str">
        <f t="shared" si="2"/>
        <v/>
      </c>
      <c r="G825" s="108"/>
      <c r="H825" s="108"/>
      <c r="I825" s="108"/>
    </row>
    <row r="826" ht="15.75" customHeight="1">
      <c r="A826" s="108">
        <v>91521.0</v>
      </c>
      <c r="B826" s="108" t="s">
        <v>117</v>
      </c>
      <c r="C826" s="108">
        <v>9.0</v>
      </c>
      <c r="D826" s="108" t="str">
        <f t="shared" si="1"/>
        <v/>
      </c>
      <c r="E826" s="108" t="str">
        <f t="shared" si="2"/>
        <v/>
      </c>
      <c r="G826" s="108"/>
      <c r="H826" s="108"/>
      <c r="I826" s="108"/>
    </row>
    <row r="827" ht="15.75" customHeight="1">
      <c r="A827" s="108">
        <v>91522.0</v>
      </c>
      <c r="B827" s="108" t="s">
        <v>117</v>
      </c>
      <c r="C827" s="108">
        <v>9.0</v>
      </c>
      <c r="D827" s="108" t="str">
        <f t="shared" si="1"/>
        <v/>
      </c>
      <c r="E827" s="108" t="str">
        <f t="shared" si="2"/>
        <v/>
      </c>
      <c r="G827" s="108"/>
      <c r="H827" s="108"/>
      <c r="I827" s="108"/>
    </row>
    <row r="828" ht="15.75" customHeight="1">
      <c r="A828" s="108">
        <v>91523.0</v>
      </c>
      <c r="B828" s="108" t="s">
        <v>117</v>
      </c>
      <c r="C828" s="108">
        <v>9.0</v>
      </c>
      <c r="D828" s="108" t="str">
        <f t="shared" si="1"/>
        <v/>
      </c>
      <c r="E828" s="108" t="str">
        <f t="shared" si="2"/>
        <v/>
      </c>
      <c r="G828" s="108"/>
      <c r="H828" s="108"/>
      <c r="I828" s="108"/>
    </row>
    <row r="829" ht="15.75" customHeight="1">
      <c r="A829" s="108">
        <v>91601.0</v>
      </c>
      <c r="B829" s="108" t="s">
        <v>117</v>
      </c>
      <c r="C829" s="108">
        <v>9.0</v>
      </c>
      <c r="D829" s="108" t="str">
        <f t="shared" si="1"/>
        <v/>
      </c>
      <c r="E829" s="108" t="str">
        <f t="shared" si="2"/>
        <v/>
      </c>
      <c r="G829" s="108"/>
      <c r="H829" s="108"/>
      <c r="I829" s="108"/>
    </row>
    <row r="830" ht="15.75" customHeight="1">
      <c r="A830" s="108">
        <v>91602.0</v>
      </c>
      <c r="B830" s="108" t="s">
        <v>117</v>
      </c>
      <c r="C830" s="108">
        <v>9.0</v>
      </c>
      <c r="D830" s="108" t="str">
        <f t="shared" si="1"/>
        <v/>
      </c>
      <c r="E830" s="108" t="str">
        <f t="shared" si="2"/>
        <v/>
      </c>
      <c r="G830" s="108"/>
      <c r="H830" s="108"/>
      <c r="I830" s="108"/>
    </row>
    <row r="831" ht="15.75" customHeight="1">
      <c r="A831" s="108">
        <v>91604.0</v>
      </c>
      <c r="B831" s="108" t="s">
        <v>117</v>
      </c>
      <c r="C831" s="108">
        <v>9.0</v>
      </c>
      <c r="D831" s="108" t="str">
        <f t="shared" si="1"/>
        <v/>
      </c>
      <c r="E831" s="108" t="str">
        <f t="shared" si="2"/>
        <v/>
      </c>
      <c r="G831" s="108"/>
      <c r="H831" s="108"/>
      <c r="I831" s="108"/>
    </row>
    <row r="832" ht="15.75" customHeight="1">
      <c r="A832" s="108">
        <v>91605.0</v>
      </c>
      <c r="B832" s="108" t="s">
        <v>117</v>
      </c>
      <c r="C832" s="108">
        <v>9.0</v>
      </c>
      <c r="D832" s="108" t="str">
        <f t="shared" si="1"/>
        <v/>
      </c>
      <c r="E832" s="108" t="str">
        <f t="shared" si="2"/>
        <v/>
      </c>
      <c r="G832" s="108"/>
      <c r="H832" s="108"/>
      <c r="I832" s="108"/>
    </row>
    <row r="833" ht="15.75" customHeight="1">
      <c r="A833" s="108">
        <v>91606.0</v>
      </c>
      <c r="B833" s="108" t="s">
        <v>117</v>
      </c>
      <c r="C833" s="108">
        <v>9.0</v>
      </c>
      <c r="D833" s="108" t="str">
        <f t="shared" si="1"/>
        <v/>
      </c>
      <c r="E833" s="108" t="str">
        <f t="shared" si="2"/>
        <v/>
      </c>
      <c r="G833" s="108"/>
      <c r="H833" s="108"/>
      <c r="I833" s="108"/>
    </row>
    <row r="834" ht="15.75" customHeight="1">
      <c r="A834" s="108">
        <v>91607.0</v>
      </c>
      <c r="B834" s="108" t="s">
        <v>117</v>
      </c>
      <c r="C834" s="108">
        <v>9.0</v>
      </c>
      <c r="D834" s="108" t="str">
        <f t="shared" si="1"/>
        <v/>
      </c>
      <c r="E834" s="108" t="str">
        <f t="shared" si="2"/>
        <v/>
      </c>
      <c r="G834" s="108"/>
      <c r="H834" s="108"/>
      <c r="I834" s="108"/>
    </row>
    <row r="835" ht="15.75" customHeight="1">
      <c r="A835" s="108">
        <v>91608.0</v>
      </c>
      <c r="B835" s="108" t="s">
        <v>117</v>
      </c>
      <c r="C835" s="108">
        <v>9.0</v>
      </c>
      <c r="D835" s="108" t="str">
        <f t="shared" si="1"/>
        <v/>
      </c>
      <c r="E835" s="108" t="str">
        <f t="shared" si="2"/>
        <v/>
      </c>
      <c r="G835" s="108"/>
      <c r="H835" s="108"/>
      <c r="I835" s="108"/>
    </row>
    <row r="836" ht="15.75" customHeight="1">
      <c r="A836" s="108">
        <v>91702.0</v>
      </c>
      <c r="B836" s="108" t="s">
        <v>117</v>
      </c>
      <c r="C836" s="108">
        <v>9.0</v>
      </c>
      <c r="D836" s="108" t="str">
        <f t="shared" si="1"/>
        <v/>
      </c>
      <c r="E836" s="108" t="str">
        <f t="shared" si="2"/>
        <v/>
      </c>
      <c r="G836" s="108"/>
      <c r="H836" s="108"/>
      <c r="I836" s="108"/>
    </row>
    <row r="837" ht="15.75" customHeight="1">
      <c r="A837" s="108">
        <v>91706.0</v>
      </c>
      <c r="B837" s="108" t="s">
        <v>117</v>
      </c>
      <c r="C837" s="108">
        <v>9.0</v>
      </c>
      <c r="D837" s="108" t="str">
        <f t="shared" si="1"/>
        <v/>
      </c>
      <c r="E837" s="108" t="str">
        <f t="shared" si="2"/>
        <v/>
      </c>
      <c r="G837" s="108"/>
      <c r="H837" s="108"/>
      <c r="I837" s="108"/>
    </row>
    <row r="838" ht="15.75" customHeight="1">
      <c r="A838" s="108">
        <v>91710.0</v>
      </c>
      <c r="B838" s="108" t="s">
        <v>117</v>
      </c>
      <c r="C838" s="108">
        <v>9.0</v>
      </c>
      <c r="D838" s="108" t="str">
        <f t="shared" si="1"/>
        <v/>
      </c>
      <c r="E838" s="108" t="str">
        <f t="shared" si="2"/>
        <v/>
      </c>
      <c r="G838" s="108"/>
      <c r="H838" s="108"/>
      <c r="I838" s="108"/>
    </row>
    <row r="839" ht="15.75" customHeight="1">
      <c r="A839" s="108">
        <v>91711.0</v>
      </c>
      <c r="B839" s="108" t="s">
        <v>117</v>
      </c>
      <c r="C839" s="108">
        <v>9.0</v>
      </c>
      <c r="D839" s="108" t="str">
        <f t="shared" si="1"/>
        <v/>
      </c>
      <c r="E839" s="108" t="str">
        <f t="shared" si="2"/>
        <v/>
      </c>
      <c r="G839" s="108"/>
      <c r="H839" s="108"/>
      <c r="I839" s="108"/>
    </row>
    <row r="840" ht="15.75" customHeight="1">
      <c r="A840" s="108">
        <v>91722.0</v>
      </c>
      <c r="B840" s="108" t="s">
        <v>117</v>
      </c>
      <c r="C840" s="108">
        <v>9.0</v>
      </c>
      <c r="D840" s="108" t="str">
        <f t="shared" si="1"/>
        <v/>
      </c>
      <c r="E840" s="108" t="str">
        <f t="shared" si="2"/>
        <v/>
      </c>
      <c r="G840" s="108"/>
      <c r="H840" s="108"/>
      <c r="I840" s="108"/>
    </row>
    <row r="841" ht="15.75" customHeight="1">
      <c r="A841" s="108">
        <v>91723.0</v>
      </c>
      <c r="B841" s="108" t="s">
        <v>117</v>
      </c>
      <c r="C841" s="108">
        <v>9.0</v>
      </c>
      <c r="D841" s="108" t="str">
        <f t="shared" si="1"/>
        <v/>
      </c>
      <c r="E841" s="108" t="str">
        <f t="shared" si="2"/>
        <v/>
      </c>
      <c r="G841" s="108"/>
      <c r="H841" s="108"/>
      <c r="I841" s="108"/>
    </row>
    <row r="842" ht="15.75" customHeight="1">
      <c r="A842" s="108">
        <v>91724.0</v>
      </c>
      <c r="B842" s="108" t="s">
        <v>117</v>
      </c>
      <c r="C842" s="108">
        <v>9.0</v>
      </c>
      <c r="D842" s="108" t="str">
        <f t="shared" si="1"/>
        <v/>
      </c>
      <c r="E842" s="108" t="str">
        <f t="shared" si="2"/>
        <v/>
      </c>
      <c r="G842" s="108"/>
      <c r="H842" s="108"/>
      <c r="I842" s="108"/>
    </row>
    <row r="843" ht="15.75" customHeight="1">
      <c r="A843" s="108">
        <v>91731.0</v>
      </c>
      <c r="B843" s="108" t="s">
        <v>117</v>
      </c>
      <c r="C843" s="108">
        <v>9.0</v>
      </c>
      <c r="D843" s="108" t="str">
        <f t="shared" si="1"/>
        <v/>
      </c>
      <c r="E843" s="108" t="str">
        <f t="shared" si="2"/>
        <v/>
      </c>
      <c r="G843" s="108"/>
      <c r="H843" s="108"/>
      <c r="I843" s="108"/>
    </row>
    <row r="844" ht="15.75" customHeight="1">
      <c r="A844" s="108">
        <v>91732.0</v>
      </c>
      <c r="B844" s="108" t="s">
        <v>117</v>
      </c>
      <c r="C844" s="108">
        <v>9.0</v>
      </c>
      <c r="D844" s="108" t="str">
        <f t="shared" si="1"/>
        <v/>
      </c>
      <c r="E844" s="108" t="str">
        <f t="shared" si="2"/>
        <v/>
      </c>
      <c r="G844" s="108"/>
      <c r="H844" s="108"/>
      <c r="I844" s="108"/>
    </row>
    <row r="845" ht="15.75" customHeight="1">
      <c r="A845" s="108">
        <v>91733.0</v>
      </c>
      <c r="B845" s="108" t="s">
        <v>117</v>
      </c>
      <c r="C845" s="108">
        <v>9.0</v>
      </c>
      <c r="D845" s="108" t="str">
        <f t="shared" si="1"/>
        <v/>
      </c>
      <c r="E845" s="108" t="str">
        <f t="shared" si="2"/>
        <v/>
      </c>
      <c r="G845" s="108"/>
      <c r="H845" s="108"/>
      <c r="I845" s="108"/>
    </row>
    <row r="846" ht="15.75" customHeight="1">
      <c r="A846" s="108">
        <v>91740.0</v>
      </c>
      <c r="B846" s="108" t="s">
        <v>117</v>
      </c>
      <c r="C846" s="108">
        <v>9.0</v>
      </c>
      <c r="D846" s="108" t="str">
        <f t="shared" si="1"/>
        <v/>
      </c>
      <c r="E846" s="108" t="str">
        <f t="shared" si="2"/>
        <v/>
      </c>
      <c r="G846" s="108"/>
      <c r="H846" s="108"/>
      <c r="I846" s="108"/>
    </row>
    <row r="847" ht="15.75" customHeight="1">
      <c r="A847" s="108">
        <v>91741.0</v>
      </c>
      <c r="B847" s="108" t="s">
        <v>117</v>
      </c>
      <c r="C847" s="108">
        <v>9.0</v>
      </c>
      <c r="D847" s="108" t="str">
        <f t="shared" si="1"/>
        <v/>
      </c>
      <c r="E847" s="108" t="str">
        <f t="shared" si="2"/>
        <v/>
      </c>
      <c r="G847" s="108"/>
      <c r="H847" s="108"/>
      <c r="I847" s="108"/>
    </row>
    <row r="848" ht="15.75" customHeight="1">
      <c r="A848" s="108">
        <v>91744.0</v>
      </c>
      <c r="B848" s="108" t="s">
        <v>117</v>
      </c>
      <c r="C848" s="108">
        <v>9.0</v>
      </c>
      <c r="D848" s="108" t="str">
        <f t="shared" si="1"/>
        <v/>
      </c>
      <c r="E848" s="108" t="str">
        <f t="shared" si="2"/>
        <v/>
      </c>
      <c r="G848" s="108"/>
      <c r="H848" s="108"/>
      <c r="I848" s="108"/>
    </row>
    <row r="849" ht="15.75" customHeight="1">
      <c r="A849" s="108">
        <v>91745.0</v>
      </c>
      <c r="B849" s="108" t="s">
        <v>117</v>
      </c>
      <c r="C849" s="108">
        <v>9.0</v>
      </c>
      <c r="D849" s="108" t="str">
        <f t="shared" si="1"/>
        <v/>
      </c>
      <c r="E849" s="108" t="str">
        <f t="shared" si="2"/>
        <v/>
      </c>
      <c r="G849" s="108"/>
      <c r="H849" s="108"/>
      <c r="I849" s="108"/>
    </row>
    <row r="850" ht="15.75" customHeight="1">
      <c r="A850" s="108">
        <v>91746.0</v>
      </c>
      <c r="B850" s="108" t="s">
        <v>117</v>
      </c>
      <c r="C850" s="108">
        <v>9.0</v>
      </c>
      <c r="D850" s="108" t="str">
        <f t="shared" si="1"/>
        <v/>
      </c>
      <c r="E850" s="108" t="str">
        <f t="shared" si="2"/>
        <v/>
      </c>
      <c r="G850" s="108"/>
      <c r="H850" s="108"/>
      <c r="I850" s="108"/>
    </row>
    <row r="851" ht="15.75" customHeight="1">
      <c r="A851" s="108">
        <v>91748.0</v>
      </c>
      <c r="B851" s="108" t="s">
        <v>117</v>
      </c>
      <c r="C851" s="108">
        <v>9.0</v>
      </c>
      <c r="D851" s="108" t="str">
        <f t="shared" si="1"/>
        <v/>
      </c>
      <c r="E851" s="108" t="str">
        <f t="shared" si="2"/>
        <v/>
      </c>
      <c r="G851" s="108"/>
      <c r="H851" s="108"/>
      <c r="I851" s="108"/>
    </row>
    <row r="852" ht="15.75" customHeight="1">
      <c r="A852" s="108">
        <v>91750.0</v>
      </c>
      <c r="B852" s="108" t="s">
        <v>117</v>
      </c>
      <c r="C852" s="108">
        <v>9.0</v>
      </c>
      <c r="D852" s="108" t="str">
        <f t="shared" si="1"/>
        <v/>
      </c>
      <c r="E852" s="108" t="str">
        <f t="shared" si="2"/>
        <v/>
      </c>
      <c r="G852" s="108"/>
      <c r="H852" s="108"/>
      <c r="I852" s="108"/>
    </row>
    <row r="853" ht="15.75" customHeight="1">
      <c r="A853" s="108">
        <v>91754.0</v>
      </c>
      <c r="B853" s="108" t="s">
        <v>117</v>
      </c>
      <c r="C853" s="108">
        <v>9.0</v>
      </c>
      <c r="D853" s="108" t="str">
        <f t="shared" si="1"/>
        <v/>
      </c>
      <c r="E853" s="108" t="str">
        <f t="shared" si="2"/>
        <v/>
      </c>
      <c r="G853" s="108"/>
      <c r="H853" s="108"/>
      <c r="I853" s="108"/>
    </row>
    <row r="854" ht="15.75" customHeight="1">
      <c r="A854" s="108">
        <v>91755.0</v>
      </c>
      <c r="B854" s="108" t="s">
        <v>117</v>
      </c>
      <c r="C854" s="108">
        <v>9.0</v>
      </c>
      <c r="D854" s="108" t="str">
        <f t="shared" si="1"/>
        <v/>
      </c>
      <c r="E854" s="108" t="str">
        <f t="shared" si="2"/>
        <v/>
      </c>
      <c r="G854" s="108"/>
      <c r="H854" s="108"/>
      <c r="I854" s="108"/>
    </row>
    <row r="855" ht="15.75" customHeight="1">
      <c r="A855" s="108">
        <v>91765.0</v>
      </c>
      <c r="B855" s="108" t="s">
        <v>117</v>
      </c>
      <c r="C855" s="108">
        <v>9.0</v>
      </c>
      <c r="D855" s="108" t="str">
        <f t="shared" si="1"/>
        <v/>
      </c>
      <c r="E855" s="108" t="str">
        <f t="shared" si="2"/>
        <v/>
      </c>
      <c r="G855" s="108"/>
      <c r="H855" s="108"/>
      <c r="I855" s="108"/>
    </row>
    <row r="856" ht="15.75" customHeight="1">
      <c r="A856" s="108">
        <v>91766.0</v>
      </c>
      <c r="B856" s="108" t="s">
        <v>117</v>
      </c>
      <c r="C856" s="108">
        <v>9.0</v>
      </c>
      <c r="D856" s="108" t="str">
        <f t="shared" si="1"/>
        <v/>
      </c>
      <c r="E856" s="108" t="str">
        <f t="shared" si="2"/>
        <v/>
      </c>
      <c r="G856" s="108"/>
      <c r="H856" s="108"/>
      <c r="I856" s="108"/>
    </row>
    <row r="857" ht="15.75" customHeight="1">
      <c r="A857" s="108">
        <v>91767.0</v>
      </c>
      <c r="B857" s="108" t="s">
        <v>117</v>
      </c>
      <c r="C857" s="108">
        <v>9.0</v>
      </c>
      <c r="D857" s="108" t="str">
        <f t="shared" si="1"/>
        <v/>
      </c>
      <c r="E857" s="108" t="str">
        <f t="shared" si="2"/>
        <v/>
      </c>
      <c r="G857" s="108"/>
      <c r="H857" s="108"/>
      <c r="I857" s="108"/>
    </row>
    <row r="858" ht="15.75" customHeight="1">
      <c r="A858" s="108">
        <v>91768.0</v>
      </c>
      <c r="B858" s="108" t="s">
        <v>117</v>
      </c>
      <c r="C858" s="108">
        <v>9.0</v>
      </c>
      <c r="D858" s="108" t="str">
        <f t="shared" si="1"/>
        <v/>
      </c>
      <c r="E858" s="108" t="str">
        <f t="shared" si="2"/>
        <v/>
      </c>
      <c r="G858" s="108"/>
      <c r="H858" s="108"/>
      <c r="I858" s="108"/>
    </row>
    <row r="859" ht="15.75" customHeight="1">
      <c r="A859" s="108">
        <v>91770.0</v>
      </c>
      <c r="B859" s="108" t="s">
        <v>117</v>
      </c>
      <c r="C859" s="108">
        <v>9.0</v>
      </c>
      <c r="D859" s="108" t="str">
        <f t="shared" si="1"/>
        <v/>
      </c>
      <c r="E859" s="108" t="str">
        <f t="shared" si="2"/>
        <v/>
      </c>
      <c r="G859" s="108"/>
      <c r="H859" s="108"/>
      <c r="I859" s="108"/>
    </row>
    <row r="860" ht="15.75" customHeight="1">
      <c r="A860" s="108">
        <v>91773.0</v>
      </c>
      <c r="B860" s="108" t="s">
        <v>117</v>
      </c>
      <c r="C860" s="108">
        <v>9.0</v>
      </c>
      <c r="D860" s="108" t="str">
        <f t="shared" si="1"/>
        <v/>
      </c>
      <c r="E860" s="108" t="str">
        <f t="shared" si="2"/>
        <v/>
      </c>
      <c r="G860" s="108"/>
      <c r="H860" s="108"/>
      <c r="I860" s="108"/>
    </row>
    <row r="861" ht="15.75" customHeight="1">
      <c r="A861" s="108">
        <v>91775.0</v>
      </c>
      <c r="B861" s="108" t="s">
        <v>117</v>
      </c>
      <c r="C861" s="108">
        <v>9.0</v>
      </c>
      <c r="D861" s="108" t="str">
        <f t="shared" si="1"/>
        <v/>
      </c>
      <c r="E861" s="108" t="str">
        <f t="shared" si="2"/>
        <v/>
      </c>
      <c r="G861" s="108"/>
      <c r="H861" s="108"/>
      <c r="I861" s="108"/>
    </row>
    <row r="862" ht="15.75" customHeight="1">
      <c r="A862" s="108">
        <v>91776.0</v>
      </c>
      <c r="B862" s="108" t="s">
        <v>117</v>
      </c>
      <c r="C862" s="108">
        <v>9.0</v>
      </c>
      <c r="D862" s="108" t="str">
        <f t="shared" si="1"/>
        <v/>
      </c>
      <c r="E862" s="108" t="str">
        <f t="shared" si="2"/>
        <v/>
      </c>
      <c r="G862" s="108"/>
      <c r="H862" s="108"/>
      <c r="I862" s="108"/>
    </row>
    <row r="863" ht="15.75" customHeight="1">
      <c r="A863" s="108">
        <v>91780.0</v>
      </c>
      <c r="B863" s="108" t="s">
        <v>117</v>
      </c>
      <c r="C863" s="108">
        <v>9.0</v>
      </c>
      <c r="D863" s="108" t="str">
        <f t="shared" si="1"/>
        <v/>
      </c>
      <c r="E863" s="108" t="str">
        <f t="shared" si="2"/>
        <v/>
      </c>
      <c r="G863" s="108"/>
      <c r="H863" s="108"/>
      <c r="I863" s="108"/>
    </row>
    <row r="864" ht="15.75" customHeight="1">
      <c r="A864" s="108">
        <v>91789.0</v>
      </c>
      <c r="B864" s="108" t="s">
        <v>117</v>
      </c>
      <c r="C864" s="108">
        <v>9.0</v>
      </c>
      <c r="D864" s="108" t="str">
        <f t="shared" si="1"/>
        <v/>
      </c>
      <c r="E864" s="108" t="str">
        <f t="shared" si="2"/>
        <v/>
      </c>
      <c r="G864" s="108"/>
      <c r="H864" s="108"/>
      <c r="I864" s="108"/>
    </row>
    <row r="865" ht="15.75" customHeight="1">
      <c r="A865" s="108">
        <v>91790.0</v>
      </c>
      <c r="B865" s="108" t="s">
        <v>117</v>
      </c>
      <c r="C865" s="108">
        <v>9.0</v>
      </c>
      <c r="D865" s="108" t="str">
        <f t="shared" si="1"/>
        <v/>
      </c>
      <c r="E865" s="108" t="str">
        <f t="shared" si="2"/>
        <v/>
      </c>
      <c r="G865" s="108"/>
      <c r="H865" s="108"/>
      <c r="I865" s="108"/>
    </row>
    <row r="866" ht="15.75" customHeight="1">
      <c r="A866" s="108">
        <v>91791.0</v>
      </c>
      <c r="B866" s="108" t="s">
        <v>117</v>
      </c>
      <c r="C866" s="108">
        <v>9.0</v>
      </c>
      <c r="D866" s="108" t="str">
        <f t="shared" si="1"/>
        <v/>
      </c>
      <c r="E866" s="108" t="str">
        <f t="shared" si="2"/>
        <v/>
      </c>
      <c r="G866" s="108"/>
      <c r="H866" s="108"/>
      <c r="I866" s="108"/>
    </row>
    <row r="867" ht="15.75" customHeight="1">
      <c r="A867" s="108">
        <v>91792.0</v>
      </c>
      <c r="B867" s="108" t="s">
        <v>117</v>
      </c>
      <c r="C867" s="108">
        <v>9.0</v>
      </c>
      <c r="D867" s="108" t="str">
        <f t="shared" si="1"/>
        <v/>
      </c>
      <c r="E867" s="108" t="str">
        <f t="shared" si="2"/>
        <v/>
      </c>
      <c r="G867" s="108"/>
      <c r="H867" s="108"/>
      <c r="I867" s="108"/>
    </row>
    <row r="868" ht="15.75" customHeight="1">
      <c r="A868" s="108">
        <v>91801.0</v>
      </c>
      <c r="B868" s="108" t="s">
        <v>117</v>
      </c>
      <c r="C868" s="108">
        <v>9.0</v>
      </c>
      <c r="D868" s="108" t="str">
        <f t="shared" si="1"/>
        <v/>
      </c>
      <c r="E868" s="108" t="str">
        <f t="shared" si="2"/>
        <v/>
      </c>
      <c r="G868" s="108"/>
      <c r="H868" s="108"/>
      <c r="I868" s="108"/>
    </row>
    <row r="869" ht="15.75" customHeight="1">
      <c r="A869" s="108">
        <v>91803.0</v>
      </c>
      <c r="B869" s="108" t="s">
        <v>117</v>
      </c>
      <c r="C869" s="108">
        <v>9.0</v>
      </c>
      <c r="D869" s="108" t="str">
        <f t="shared" si="1"/>
        <v/>
      </c>
      <c r="E869" s="108" t="str">
        <f t="shared" si="2"/>
        <v/>
      </c>
      <c r="G869" s="108"/>
      <c r="H869" s="108"/>
      <c r="I869" s="108"/>
    </row>
    <row r="870" ht="15.75" customHeight="1">
      <c r="A870" s="108">
        <v>93063.0</v>
      </c>
      <c r="B870" s="108" t="s">
        <v>117</v>
      </c>
      <c r="C870" s="108">
        <v>9.0</v>
      </c>
      <c r="D870" s="108" t="str">
        <f t="shared" si="1"/>
        <v/>
      </c>
      <c r="E870" s="108" t="str">
        <f t="shared" si="2"/>
        <v/>
      </c>
      <c r="G870" s="108"/>
      <c r="H870" s="108"/>
      <c r="I870" s="108"/>
    </row>
    <row r="871" ht="15.75" customHeight="1">
      <c r="A871" s="108">
        <v>93510.0</v>
      </c>
      <c r="B871" s="108" t="s">
        <v>117</v>
      </c>
      <c r="C871" s="108">
        <v>9.0</v>
      </c>
      <c r="D871" s="108" t="str">
        <f t="shared" si="1"/>
        <v/>
      </c>
      <c r="E871" s="108" t="str">
        <f t="shared" si="2"/>
        <v/>
      </c>
      <c r="G871" s="108"/>
      <c r="H871" s="108"/>
      <c r="I871" s="108"/>
    </row>
    <row r="872" ht="15.75" customHeight="1">
      <c r="A872" s="108">
        <v>91710.0</v>
      </c>
      <c r="B872" s="108" t="s">
        <v>117</v>
      </c>
      <c r="C872" s="108">
        <v>10.0</v>
      </c>
      <c r="D872" s="108" t="str">
        <f t="shared" si="1"/>
        <v/>
      </c>
      <c r="E872" s="108" t="str">
        <f t="shared" si="2"/>
        <v/>
      </c>
      <c r="G872" s="108"/>
      <c r="H872" s="108"/>
      <c r="I872" s="108"/>
    </row>
    <row r="873" ht="15.75" customHeight="1">
      <c r="A873" s="108">
        <v>91711.0</v>
      </c>
      <c r="B873" s="108" t="s">
        <v>117</v>
      </c>
      <c r="C873" s="108">
        <v>10.0</v>
      </c>
      <c r="D873" s="108" t="str">
        <f t="shared" si="1"/>
        <v/>
      </c>
      <c r="E873" s="108" t="str">
        <f t="shared" si="2"/>
        <v/>
      </c>
      <c r="G873" s="108"/>
      <c r="H873" s="108"/>
      <c r="I873" s="108"/>
    </row>
    <row r="874" ht="15.75" customHeight="1">
      <c r="A874" s="108">
        <v>91765.0</v>
      </c>
      <c r="B874" s="108" t="s">
        <v>117</v>
      </c>
      <c r="C874" s="108">
        <v>10.0</v>
      </c>
      <c r="D874" s="108" t="str">
        <f t="shared" si="1"/>
        <v/>
      </c>
      <c r="E874" s="108" t="str">
        <f t="shared" si="2"/>
        <v/>
      </c>
      <c r="G874" s="108"/>
      <c r="H874" s="108"/>
      <c r="I874" s="108"/>
    </row>
    <row r="875" ht="15.75" customHeight="1">
      <c r="A875" s="108">
        <v>91766.0</v>
      </c>
      <c r="B875" s="108" t="s">
        <v>117</v>
      </c>
      <c r="C875" s="108">
        <v>10.0</v>
      </c>
      <c r="D875" s="108" t="str">
        <f t="shared" si="1"/>
        <v/>
      </c>
      <c r="E875" s="108" t="str">
        <f t="shared" si="2"/>
        <v/>
      </c>
      <c r="G875" s="108"/>
      <c r="H875" s="108"/>
      <c r="I875" s="108"/>
    </row>
    <row r="876" ht="15.75" customHeight="1">
      <c r="A876" s="108">
        <v>91767.0</v>
      </c>
      <c r="B876" s="108" t="s">
        <v>117</v>
      </c>
      <c r="C876" s="108">
        <v>10.0</v>
      </c>
      <c r="D876" s="108" t="str">
        <f t="shared" si="1"/>
        <v/>
      </c>
      <c r="E876" s="108" t="str">
        <f t="shared" si="2"/>
        <v/>
      </c>
      <c r="G876" s="108"/>
      <c r="H876" s="108"/>
      <c r="I876" s="108"/>
    </row>
    <row r="877" ht="15.75" customHeight="1">
      <c r="A877" s="108">
        <v>91786.0</v>
      </c>
      <c r="B877" s="108" t="s">
        <v>117</v>
      </c>
      <c r="C877" s="108">
        <v>10.0</v>
      </c>
      <c r="D877" s="108" t="str">
        <f t="shared" si="1"/>
        <v/>
      </c>
      <c r="E877" s="108" t="str">
        <f t="shared" si="2"/>
        <v/>
      </c>
      <c r="G877" s="108"/>
      <c r="H877" s="108"/>
      <c r="I877" s="108"/>
    </row>
    <row r="878" ht="15.75" customHeight="1">
      <c r="A878" s="108">
        <v>91342.0</v>
      </c>
      <c r="B878" s="108" t="s">
        <v>117</v>
      </c>
      <c r="C878" s="108">
        <v>14.0</v>
      </c>
      <c r="D878" s="108" t="str">
        <f t="shared" si="1"/>
        <v/>
      </c>
      <c r="E878" s="108" t="str">
        <f t="shared" si="2"/>
        <v/>
      </c>
      <c r="G878" s="108"/>
      <c r="H878" s="108"/>
      <c r="I878" s="108"/>
    </row>
    <row r="879" ht="15.75" customHeight="1">
      <c r="A879" s="108">
        <v>91390.0</v>
      </c>
      <c r="B879" s="108" t="s">
        <v>117</v>
      </c>
      <c r="C879" s="108">
        <v>14.0</v>
      </c>
      <c r="D879" s="108" t="str">
        <f t="shared" si="1"/>
        <v/>
      </c>
      <c r="E879" s="108" t="str">
        <f t="shared" si="2"/>
        <v/>
      </c>
      <c r="G879" s="108"/>
      <c r="H879" s="108"/>
      <c r="I879" s="108"/>
    </row>
    <row r="880" ht="15.75" customHeight="1">
      <c r="A880" s="108">
        <v>93243.0</v>
      </c>
      <c r="B880" s="108" t="s">
        <v>117</v>
      </c>
      <c r="C880" s="108">
        <v>14.0</v>
      </c>
      <c r="D880" s="108" t="str">
        <f t="shared" si="1"/>
        <v/>
      </c>
      <c r="E880" s="108" t="str">
        <f t="shared" si="2"/>
        <v/>
      </c>
      <c r="G880" s="108"/>
      <c r="H880" s="108"/>
      <c r="I880" s="108"/>
    </row>
    <row r="881" ht="15.75" customHeight="1">
      <c r="A881" s="108">
        <v>93510.0</v>
      </c>
      <c r="B881" s="108" t="s">
        <v>117</v>
      </c>
      <c r="C881" s="108">
        <v>14.0</v>
      </c>
      <c r="D881" s="108" t="str">
        <f t="shared" si="1"/>
        <v/>
      </c>
      <c r="E881" s="108" t="str">
        <f t="shared" si="2"/>
        <v/>
      </c>
      <c r="G881" s="108"/>
      <c r="H881" s="108"/>
      <c r="I881" s="108"/>
    </row>
    <row r="882" ht="15.75" customHeight="1">
      <c r="A882" s="108">
        <v>93532.0</v>
      </c>
      <c r="B882" s="108" t="s">
        <v>117</v>
      </c>
      <c r="C882" s="108">
        <v>14.0</v>
      </c>
      <c r="D882" s="108" t="str">
        <f t="shared" si="1"/>
        <v/>
      </c>
      <c r="E882" s="108" t="str">
        <f t="shared" si="2"/>
        <v/>
      </c>
      <c r="G882" s="108"/>
      <c r="H882" s="108"/>
      <c r="I882" s="108"/>
    </row>
    <row r="883" ht="15.75" customHeight="1">
      <c r="A883" s="108">
        <v>93534.0</v>
      </c>
      <c r="B883" s="108" t="s">
        <v>117</v>
      </c>
      <c r="C883" s="108">
        <v>14.0</v>
      </c>
      <c r="D883" s="108" t="str">
        <f t="shared" si="1"/>
        <v/>
      </c>
      <c r="E883" s="108" t="str">
        <f t="shared" si="2"/>
        <v/>
      </c>
      <c r="G883" s="108"/>
      <c r="H883" s="108"/>
      <c r="I883" s="108"/>
    </row>
    <row r="884" ht="15.75" customHeight="1">
      <c r="A884" s="108">
        <v>93535.0</v>
      </c>
      <c r="B884" s="108" t="s">
        <v>117</v>
      </c>
      <c r="C884" s="108">
        <v>14.0</v>
      </c>
      <c r="D884" s="108" t="str">
        <f t="shared" si="1"/>
        <v/>
      </c>
      <c r="E884" s="108" t="str">
        <f t="shared" si="2"/>
        <v/>
      </c>
      <c r="G884" s="108"/>
      <c r="H884" s="108"/>
      <c r="I884" s="108"/>
    </row>
    <row r="885" ht="15.75" customHeight="1">
      <c r="A885" s="108">
        <v>93536.0</v>
      </c>
      <c r="B885" s="108" t="s">
        <v>117</v>
      </c>
      <c r="C885" s="108">
        <v>14.0</v>
      </c>
      <c r="D885" s="108" t="str">
        <f t="shared" si="1"/>
        <v/>
      </c>
      <c r="E885" s="108" t="str">
        <f t="shared" si="2"/>
        <v/>
      </c>
      <c r="G885" s="108"/>
      <c r="H885" s="108"/>
      <c r="I885" s="108"/>
    </row>
    <row r="886" ht="15.75" customHeight="1">
      <c r="A886" s="108">
        <v>93543.0</v>
      </c>
      <c r="B886" s="108" t="s">
        <v>117</v>
      </c>
      <c r="C886" s="108">
        <v>14.0</v>
      </c>
      <c r="D886" s="108" t="str">
        <f t="shared" si="1"/>
        <v/>
      </c>
      <c r="E886" s="108" t="str">
        <f t="shared" si="2"/>
        <v/>
      </c>
      <c r="G886" s="108"/>
      <c r="H886" s="108"/>
      <c r="I886" s="108"/>
    </row>
    <row r="887" ht="15.75" customHeight="1">
      <c r="A887" s="108">
        <v>93544.0</v>
      </c>
      <c r="B887" s="108" t="s">
        <v>117</v>
      </c>
      <c r="C887" s="108">
        <v>14.0</v>
      </c>
      <c r="D887" s="108" t="str">
        <f t="shared" si="1"/>
        <v/>
      </c>
      <c r="E887" s="108" t="str">
        <f t="shared" si="2"/>
        <v/>
      </c>
      <c r="G887" s="108"/>
      <c r="H887" s="108"/>
      <c r="I887" s="108"/>
    </row>
    <row r="888" ht="15.75" customHeight="1">
      <c r="A888" s="108">
        <v>93550.0</v>
      </c>
      <c r="B888" s="108" t="s">
        <v>117</v>
      </c>
      <c r="C888" s="108">
        <v>14.0</v>
      </c>
      <c r="D888" s="108" t="str">
        <f t="shared" si="1"/>
        <v/>
      </c>
      <c r="E888" s="108" t="str">
        <f t="shared" si="2"/>
        <v/>
      </c>
      <c r="G888" s="108"/>
      <c r="H888" s="108"/>
      <c r="I888" s="108"/>
    </row>
    <row r="889" ht="15.75" customHeight="1">
      <c r="A889" s="108">
        <v>93551.0</v>
      </c>
      <c r="B889" s="108" t="s">
        <v>117</v>
      </c>
      <c r="C889" s="108">
        <v>14.0</v>
      </c>
      <c r="D889" s="108" t="str">
        <f t="shared" si="1"/>
        <v/>
      </c>
      <c r="E889" s="108" t="str">
        <f t="shared" si="2"/>
        <v/>
      </c>
      <c r="G889" s="108"/>
      <c r="H889" s="108"/>
      <c r="I889" s="108"/>
    </row>
    <row r="890" ht="15.75" customHeight="1">
      <c r="A890" s="108">
        <v>93552.0</v>
      </c>
      <c r="B890" s="108" t="s">
        <v>117</v>
      </c>
      <c r="C890" s="108">
        <v>14.0</v>
      </c>
      <c r="D890" s="108" t="str">
        <f t="shared" si="1"/>
        <v/>
      </c>
      <c r="E890" s="108" t="str">
        <f t="shared" si="2"/>
        <v/>
      </c>
      <c r="G890" s="108"/>
      <c r="H890" s="108"/>
      <c r="I890" s="108"/>
    </row>
    <row r="891" ht="15.75" customHeight="1">
      <c r="A891" s="108">
        <v>93553.0</v>
      </c>
      <c r="B891" s="108" t="s">
        <v>117</v>
      </c>
      <c r="C891" s="108">
        <v>14.0</v>
      </c>
      <c r="D891" s="108" t="str">
        <f t="shared" si="1"/>
        <v/>
      </c>
      <c r="E891" s="108" t="str">
        <f t="shared" si="2"/>
        <v/>
      </c>
      <c r="G891" s="108"/>
      <c r="H891" s="108"/>
      <c r="I891" s="108"/>
    </row>
    <row r="892" ht="15.75" customHeight="1">
      <c r="A892" s="108">
        <v>93560.0</v>
      </c>
      <c r="B892" s="108" t="s">
        <v>117</v>
      </c>
      <c r="C892" s="108">
        <v>14.0</v>
      </c>
      <c r="D892" s="108" t="str">
        <f t="shared" si="1"/>
        <v/>
      </c>
      <c r="E892" s="108" t="str">
        <f t="shared" si="2"/>
        <v/>
      </c>
      <c r="G892" s="108"/>
      <c r="H892" s="108"/>
      <c r="I892" s="108"/>
    </row>
    <row r="893" ht="15.75" customHeight="1">
      <c r="A893" s="108">
        <v>93563.0</v>
      </c>
      <c r="B893" s="108" t="s">
        <v>117</v>
      </c>
      <c r="C893" s="108">
        <v>14.0</v>
      </c>
      <c r="D893" s="108" t="str">
        <f t="shared" si="1"/>
        <v/>
      </c>
      <c r="E893" s="108" t="str">
        <f t="shared" si="2"/>
        <v/>
      </c>
      <c r="G893" s="108"/>
      <c r="H893" s="108"/>
      <c r="I893" s="108"/>
    </row>
    <row r="894" ht="15.75" customHeight="1">
      <c r="A894" s="108">
        <v>93591.0</v>
      </c>
      <c r="B894" s="108" t="s">
        <v>117</v>
      </c>
      <c r="C894" s="108">
        <v>14.0</v>
      </c>
      <c r="D894" s="108" t="str">
        <f t="shared" si="1"/>
        <v/>
      </c>
      <c r="E894" s="108" t="str">
        <f t="shared" si="2"/>
        <v/>
      </c>
      <c r="G894" s="108"/>
      <c r="H894" s="108"/>
      <c r="I894" s="108"/>
    </row>
    <row r="895" ht="15.75" customHeight="1">
      <c r="A895" s="108">
        <v>91001.0</v>
      </c>
      <c r="B895" s="108" t="s">
        <v>117</v>
      </c>
      <c r="C895" s="108">
        <v>16.0</v>
      </c>
      <c r="D895" s="108" t="str">
        <f t="shared" si="1"/>
        <v/>
      </c>
      <c r="E895" s="108" t="str">
        <f t="shared" si="2"/>
        <v/>
      </c>
      <c r="G895" s="108"/>
      <c r="H895" s="108"/>
      <c r="I895" s="108"/>
    </row>
    <row r="896" ht="15.75" customHeight="1">
      <c r="A896" s="108">
        <v>91006.0</v>
      </c>
      <c r="B896" s="108" t="s">
        <v>117</v>
      </c>
      <c r="C896" s="108">
        <v>16.0</v>
      </c>
      <c r="D896" s="108" t="str">
        <f t="shared" si="1"/>
        <v/>
      </c>
      <c r="E896" s="108" t="str">
        <f t="shared" si="2"/>
        <v/>
      </c>
      <c r="G896" s="108"/>
      <c r="H896" s="108"/>
      <c r="I896" s="108"/>
    </row>
    <row r="897" ht="15.75" customHeight="1">
      <c r="A897" s="108">
        <v>91008.0</v>
      </c>
      <c r="B897" s="108" t="s">
        <v>117</v>
      </c>
      <c r="C897" s="108">
        <v>16.0</v>
      </c>
      <c r="D897" s="108" t="str">
        <f t="shared" si="1"/>
        <v/>
      </c>
      <c r="E897" s="108" t="str">
        <f t="shared" si="2"/>
        <v/>
      </c>
      <c r="G897" s="108"/>
      <c r="H897" s="108"/>
      <c r="I897" s="108"/>
    </row>
    <row r="898" ht="15.75" customHeight="1">
      <c r="A898" s="108">
        <v>91010.0</v>
      </c>
      <c r="B898" s="108" t="s">
        <v>117</v>
      </c>
      <c r="C898" s="108">
        <v>16.0</v>
      </c>
      <c r="D898" s="108" t="str">
        <f t="shared" si="1"/>
        <v/>
      </c>
      <c r="E898" s="108" t="str">
        <f t="shared" si="2"/>
        <v/>
      </c>
      <c r="G898" s="108"/>
      <c r="H898" s="108"/>
      <c r="I898" s="108"/>
    </row>
    <row r="899" ht="15.75" customHeight="1">
      <c r="A899" s="108">
        <v>91011.0</v>
      </c>
      <c r="B899" s="108" t="s">
        <v>117</v>
      </c>
      <c r="C899" s="108">
        <v>16.0</v>
      </c>
      <c r="D899" s="108" t="str">
        <f t="shared" si="1"/>
        <v/>
      </c>
      <c r="E899" s="108" t="str">
        <f t="shared" si="2"/>
        <v/>
      </c>
      <c r="G899" s="108"/>
      <c r="H899" s="108"/>
      <c r="I899" s="108"/>
    </row>
    <row r="900" ht="15.75" customHeight="1">
      <c r="A900" s="108">
        <v>91016.0</v>
      </c>
      <c r="B900" s="108" t="s">
        <v>117</v>
      </c>
      <c r="C900" s="108">
        <v>16.0</v>
      </c>
      <c r="D900" s="108" t="str">
        <f t="shared" si="1"/>
        <v/>
      </c>
      <c r="E900" s="108" t="str">
        <f t="shared" si="2"/>
        <v/>
      </c>
      <c r="G900" s="108"/>
      <c r="H900" s="108"/>
      <c r="I900" s="108"/>
    </row>
    <row r="901" ht="15.75" customHeight="1">
      <c r="A901" s="108">
        <v>91024.0</v>
      </c>
      <c r="B901" s="108" t="s">
        <v>117</v>
      </c>
      <c r="C901" s="108">
        <v>16.0</v>
      </c>
      <c r="D901" s="108" t="str">
        <f t="shared" si="1"/>
        <v/>
      </c>
      <c r="E901" s="108" t="str">
        <f t="shared" si="2"/>
        <v/>
      </c>
      <c r="G901" s="108"/>
      <c r="H901" s="108"/>
      <c r="I901" s="108"/>
    </row>
    <row r="902" ht="15.75" customHeight="1">
      <c r="A902" s="108">
        <v>91040.0</v>
      </c>
      <c r="B902" s="108" t="s">
        <v>117</v>
      </c>
      <c r="C902" s="108">
        <v>16.0</v>
      </c>
      <c r="D902" s="108" t="str">
        <f t="shared" si="1"/>
        <v/>
      </c>
      <c r="E902" s="108" t="str">
        <f t="shared" si="2"/>
        <v/>
      </c>
      <c r="G902" s="108"/>
      <c r="H902" s="108"/>
      <c r="I902" s="108"/>
    </row>
    <row r="903" ht="15.75" customHeight="1">
      <c r="A903" s="108">
        <v>91042.0</v>
      </c>
      <c r="B903" s="108" t="s">
        <v>117</v>
      </c>
      <c r="C903" s="108">
        <v>16.0</v>
      </c>
      <c r="D903" s="108" t="str">
        <f t="shared" si="1"/>
        <v/>
      </c>
      <c r="E903" s="108" t="str">
        <f t="shared" si="2"/>
        <v/>
      </c>
      <c r="G903" s="108"/>
      <c r="H903" s="108"/>
      <c r="I903" s="108"/>
    </row>
    <row r="904" ht="15.75" customHeight="1">
      <c r="A904" s="108">
        <v>91107.0</v>
      </c>
      <c r="B904" s="108" t="s">
        <v>117</v>
      </c>
      <c r="C904" s="108">
        <v>16.0</v>
      </c>
      <c r="D904" s="108" t="str">
        <f t="shared" si="1"/>
        <v/>
      </c>
      <c r="E904" s="108" t="str">
        <f t="shared" si="2"/>
        <v/>
      </c>
      <c r="G904" s="108"/>
      <c r="H904" s="108"/>
      <c r="I904" s="108"/>
    </row>
    <row r="905" ht="15.75" customHeight="1">
      <c r="A905" s="108">
        <v>91214.0</v>
      </c>
      <c r="B905" s="108" t="s">
        <v>117</v>
      </c>
      <c r="C905" s="108">
        <v>16.0</v>
      </c>
      <c r="D905" s="108" t="str">
        <f t="shared" si="1"/>
        <v/>
      </c>
      <c r="E905" s="108" t="str">
        <f t="shared" si="2"/>
        <v/>
      </c>
      <c r="G905" s="108"/>
      <c r="H905" s="108"/>
      <c r="I905" s="108"/>
    </row>
    <row r="906" ht="15.75" customHeight="1">
      <c r="A906" s="108">
        <v>91321.0</v>
      </c>
      <c r="B906" s="108" t="s">
        <v>117</v>
      </c>
      <c r="C906" s="108">
        <v>16.0</v>
      </c>
      <c r="D906" s="108" t="str">
        <f t="shared" si="1"/>
        <v/>
      </c>
      <c r="E906" s="108" t="str">
        <f t="shared" si="2"/>
        <v/>
      </c>
      <c r="G906" s="108"/>
      <c r="H906" s="108"/>
      <c r="I906" s="108"/>
    </row>
    <row r="907" ht="15.75" customHeight="1">
      <c r="A907" s="108">
        <v>91342.0</v>
      </c>
      <c r="B907" s="108" t="s">
        <v>117</v>
      </c>
      <c r="C907" s="108">
        <v>16.0</v>
      </c>
      <c r="D907" s="108" t="str">
        <f t="shared" si="1"/>
        <v/>
      </c>
      <c r="E907" s="108" t="str">
        <f t="shared" si="2"/>
        <v/>
      </c>
      <c r="G907" s="108"/>
      <c r="H907" s="108"/>
      <c r="I907" s="108"/>
    </row>
    <row r="908" ht="15.75" customHeight="1">
      <c r="A908" s="108">
        <v>91350.0</v>
      </c>
      <c r="B908" s="108" t="s">
        <v>117</v>
      </c>
      <c r="C908" s="108">
        <v>16.0</v>
      </c>
      <c r="D908" s="108" t="str">
        <f t="shared" si="1"/>
        <v/>
      </c>
      <c r="E908" s="108" t="str">
        <f t="shared" si="2"/>
        <v/>
      </c>
      <c r="G908" s="108"/>
      <c r="H908" s="108"/>
      <c r="I908" s="108"/>
    </row>
    <row r="909" ht="15.75" customHeight="1">
      <c r="A909" s="108">
        <v>91351.0</v>
      </c>
      <c r="B909" s="108" t="s">
        <v>117</v>
      </c>
      <c r="C909" s="108">
        <v>16.0</v>
      </c>
      <c r="D909" s="108" t="str">
        <f t="shared" si="1"/>
        <v/>
      </c>
      <c r="E909" s="108" t="str">
        <f t="shared" si="2"/>
        <v/>
      </c>
      <c r="G909" s="108"/>
      <c r="H909" s="108"/>
      <c r="I909" s="108"/>
    </row>
    <row r="910" ht="15.75" customHeight="1">
      <c r="A910" s="108">
        <v>91384.0</v>
      </c>
      <c r="B910" s="108" t="s">
        <v>117</v>
      </c>
      <c r="C910" s="108">
        <v>16.0</v>
      </c>
      <c r="D910" s="108" t="str">
        <f t="shared" si="1"/>
        <v/>
      </c>
      <c r="E910" s="108" t="str">
        <f t="shared" si="2"/>
        <v/>
      </c>
      <c r="G910" s="108"/>
      <c r="H910" s="108"/>
      <c r="I910" s="108"/>
    </row>
    <row r="911" ht="15.75" customHeight="1">
      <c r="A911" s="108">
        <v>91387.0</v>
      </c>
      <c r="B911" s="108" t="s">
        <v>117</v>
      </c>
      <c r="C911" s="108">
        <v>16.0</v>
      </c>
      <c r="D911" s="108" t="str">
        <f t="shared" si="1"/>
        <v/>
      </c>
      <c r="E911" s="108" t="str">
        <f t="shared" si="2"/>
        <v/>
      </c>
      <c r="G911" s="108"/>
      <c r="H911" s="108"/>
      <c r="I911" s="108"/>
    </row>
    <row r="912" ht="15.75" customHeight="1">
      <c r="A912" s="108">
        <v>91390.0</v>
      </c>
      <c r="B912" s="108" t="s">
        <v>117</v>
      </c>
      <c r="C912" s="108">
        <v>16.0</v>
      </c>
      <c r="D912" s="108" t="str">
        <f t="shared" si="1"/>
        <v/>
      </c>
      <c r="E912" s="108" t="str">
        <f t="shared" si="2"/>
        <v/>
      </c>
      <c r="G912" s="108"/>
      <c r="H912" s="108"/>
      <c r="I912" s="108"/>
    </row>
    <row r="913" ht="15.75" customHeight="1">
      <c r="A913" s="108">
        <v>91702.0</v>
      </c>
      <c r="B913" s="108" t="s">
        <v>117</v>
      </c>
      <c r="C913" s="108">
        <v>16.0</v>
      </c>
      <c r="D913" s="108" t="str">
        <f t="shared" si="1"/>
        <v/>
      </c>
      <c r="E913" s="108" t="str">
        <f t="shared" si="2"/>
        <v/>
      </c>
      <c r="G913" s="108"/>
      <c r="H913" s="108"/>
      <c r="I913" s="108"/>
    </row>
    <row r="914" ht="15.75" customHeight="1">
      <c r="A914" s="108">
        <v>91711.0</v>
      </c>
      <c r="B914" s="108" t="s">
        <v>117</v>
      </c>
      <c r="C914" s="108">
        <v>16.0</v>
      </c>
      <c r="D914" s="108" t="str">
        <f t="shared" si="1"/>
        <v/>
      </c>
      <c r="E914" s="108" t="str">
        <f t="shared" si="2"/>
        <v/>
      </c>
      <c r="G914" s="108"/>
      <c r="H914" s="108"/>
      <c r="I914" s="108"/>
    </row>
    <row r="915" ht="15.75" customHeight="1">
      <c r="A915" s="108">
        <v>91741.0</v>
      </c>
      <c r="B915" s="108" t="s">
        <v>117</v>
      </c>
      <c r="C915" s="108">
        <v>16.0</v>
      </c>
      <c r="D915" s="108" t="str">
        <f t="shared" si="1"/>
        <v/>
      </c>
      <c r="E915" s="108" t="str">
        <f t="shared" si="2"/>
        <v/>
      </c>
      <c r="G915" s="108"/>
      <c r="H915" s="108"/>
      <c r="I915" s="108"/>
    </row>
    <row r="916" ht="15.75" customHeight="1">
      <c r="A916" s="108">
        <v>91750.0</v>
      </c>
      <c r="B916" s="108" t="s">
        <v>117</v>
      </c>
      <c r="C916" s="108">
        <v>16.0</v>
      </c>
      <c r="D916" s="108" t="str">
        <f t="shared" si="1"/>
        <v/>
      </c>
      <c r="E916" s="108" t="str">
        <f t="shared" si="2"/>
        <v/>
      </c>
      <c r="G916" s="108"/>
      <c r="H916" s="108"/>
      <c r="I916" s="108"/>
    </row>
    <row r="917" ht="15.75" customHeight="1">
      <c r="A917" s="108">
        <v>91773.0</v>
      </c>
      <c r="B917" s="108" t="s">
        <v>117</v>
      </c>
      <c r="C917" s="108">
        <v>16.0</v>
      </c>
      <c r="D917" s="108" t="str">
        <f t="shared" si="1"/>
        <v/>
      </c>
      <c r="E917" s="108" t="str">
        <f t="shared" si="2"/>
        <v/>
      </c>
      <c r="G917" s="108"/>
      <c r="H917" s="108"/>
      <c r="I917" s="108"/>
    </row>
    <row r="918" ht="15.75" customHeight="1">
      <c r="A918" s="108">
        <v>93243.0</v>
      </c>
      <c r="B918" s="108" t="s">
        <v>117</v>
      </c>
      <c r="C918" s="108">
        <v>16.0</v>
      </c>
      <c r="D918" s="108" t="str">
        <f t="shared" si="1"/>
        <v/>
      </c>
      <c r="E918" s="108" t="str">
        <f t="shared" si="2"/>
        <v/>
      </c>
      <c r="G918" s="108"/>
      <c r="H918" s="108"/>
      <c r="I918" s="108"/>
    </row>
    <row r="919" ht="15.75" customHeight="1">
      <c r="A919" s="108">
        <v>93510.0</v>
      </c>
      <c r="B919" s="108" t="s">
        <v>117</v>
      </c>
      <c r="C919" s="108">
        <v>16.0</v>
      </c>
      <c r="D919" s="108" t="str">
        <f t="shared" si="1"/>
        <v/>
      </c>
      <c r="E919" s="108" t="str">
        <f t="shared" si="2"/>
        <v/>
      </c>
      <c r="G919" s="108"/>
      <c r="H919" s="108"/>
      <c r="I919" s="108"/>
    </row>
    <row r="920" ht="15.75" customHeight="1">
      <c r="A920" s="108">
        <v>93532.0</v>
      </c>
      <c r="B920" s="108" t="s">
        <v>117</v>
      </c>
      <c r="C920" s="108">
        <v>16.0</v>
      </c>
      <c r="D920" s="108" t="str">
        <f t="shared" si="1"/>
        <v/>
      </c>
      <c r="E920" s="108" t="str">
        <f t="shared" si="2"/>
        <v/>
      </c>
      <c r="G920" s="108"/>
      <c r="H920" s="108"/>
      <c r="I920" s="108"/>
    </row>
    <row r="921" ht="15.75" customHeight="1">
      <c r="A921" s="108">
        <v>93536.0</v>
      </c>
      <c r="B921" s="108" t="s">
        <v>117</v>
      </c>
      <c r="C921" s="108">
        <v>16.0</v>
      </c>
      <c r="D921" s="108" t="str">
        <f t="shared" si="1"/>
        <v/>
      </c>
      <c r="E921" s="108" t="str">
        <f t="shared" si="2"/>
        <v/>
      </c>
      <c r="G921" s="108"/>
      <c r="H921" s="108"/>
      <c r="I921" s="108"/>
    </row>
    <row r="922" ht="15.75" customHeight="1">
      <c r="A922" s="108">
        <v>93543.0</v>
      </c>
      <c r="B922" s="108" t="s">
        <v>117</v>
      </c>
      <c r="C922" s="108">
        <v>16.0</v>
      </c>
      <c r="D922" s="108" t="str">
        <f t="shared" si="1"/>
        <v/>
      </c>
      <c r="E922" s="108" t="str">
        <f t="shared" si="2"/>
        <v/>
      </c>
      <c r="G922" s="108"/>
      <c r="H922" s="108"/>
      <c r="I922" s="108"/>
    </row>
    <row r="923" ht="15.75" customHeight="1">
      <c r="A923" s="108">
        <v>93544.0</v>
      </c>
      <c r="B923" s="108" t="s">
        <v>117</v>
      </c>
      <c r="C923" s="108">
        <v>16.0</v>
      </c>
      <c r="D923" s="108" t="str">
        <f t="shared" si="1"/>
        <v/>
      </c>
      <c r="E923" s="108" t="str">
        <f t="shared" si="2"/>
        <v/>
      </c>
      <c r="G923" s="108"/>
      <c r="H923" s="108"/>
      <c r="I923" s="108"/>
    </row>
    <row r="924" ht="15.75" customHeight="1">
      <c r="A924" s="108">
        <v>93550.0</v>
      </c>
      <c r="B924" s="108" t="s">
        <v>117</v>
      </c>
      <c r="C924" s="108">
        <v>16.0</v>
      </c>
      <c r="D924" s="108" t="str">
        <f t="shared" si="1"/>
        <v/>
      </c>
      <c r="E924" s="108" t="str">
        <f t="shared" si="2"/>
        <v/>
      </c>
      <c r="G924" s="108"/>
      <c r="H924" s="108"/>
      <c r="I924" s="108"/>
    </row>
    <row r="925" ht="15.75" customHeight="1">
      <c r="A925" s="108">
        <v>93552.0</v>
      </c>
      <c r="B925" s="108" t="s">
        <v>117</v>
      </c>
      <c r="C925" s="108">
        <v>16.0</v>
      </c>
      <c r="D925" s="108" t="str">
        <f t="shared" si="1"/>
        <v/>
      </c>
      <c r="E925" s="108" t="str">
        <f t="shared" si="2"/>
        <v/>
      </c>
      <c r="G925" s="108"/>
      <c r="H925" s="108"/>
      <c r="I925" s="108"/>
    </row>
    <row r="926" ht="15.75" customHeight="1">
      <c r="A926" s="108">
        <v>93553.0</v>
      </c>
      <c r="B926" s="108" t="s">
        <v>117</v>
      </c>
      <c r="C926" s="108">
        <v>16.0</v>
      </c>
      <c r="D926" s="108" t="str">
        <f t="shared" si="1"/>
        <v/>
      </c>
      <c r="E926" s="108" t="str">
        <f t="shared" si="2"/>
        <v/>
      </c>
      <c r="G926" s="108"/>
      <c r="H926" s="108"/>
      <c r="I926" s="108"/>
    </row>
    <row r="927" ht="15.75" customHeight="1">
      <c r="A927" s="108">
        <v>93563.0</v>
      </c>
      <c r="B927" s="108" t="s">
        <v>117</v>
      </c>
      <c r="C927" s="108">
        <v>16.0</v>
      </c>
      <c r="D927" s="108" t="str">
        <f t="shared" si="1"/>
        <v/>
      </c>
      <c r="E927" s="108" t="str">
        <f t="shared" si="2"/>
        <v/>
      </c>
      <c r="G927" s="108"/>
      <c r="H927" s="108"/>
      <c r="I927" s="108"/>
    </row>
    <row r="928" ht="15.75" customHeight="1">
      <c r="A928" s="108">
        <v>93610.0</v>
      </c>
      <c r="B928" s="108" t="s">
        <v>118</v>
      </c>
      <c r="C928" s="108">
        <v>12.0</v>
      </c>
      <c r="D928" s="108">
        <f t="shared" si="1"/>
        <v>3</v>
      </c>
      <c r="E928" s="108">
        <f t="shared" si="2"/>
        <v>7</v>
      </c>
      <c r="G928" s="108"/>
      <c r="H928" s="108"/>
      <c r="I928" s="108"/>
    </row>
    <row r="929" ht="15.75" customHeight="1">
      <c r="A929" s="108">
        <v>93622.0</v>
      </c>
      <c r="B929" s="108" t="s">
        <v>118</v>
      </c>
      <c r="C929" s="108">
        <v>12.0</v>
      </c>
      <c r="D929" s="108">
        <f t="shared" si="1"/>
        <v>3</v>
      </c>
      <c r="E929" s="108">
        <f t="shared" si="2"/>
        <v>7</v>
      </c>
      <c r="G929" s="108"/>
      <c r="H929" s="108"/>
      <c r="I929" s="108"/>
    </row>
    <row r="930" ht="15.75" customHeight="1">
      <c r="A930" s="108">
        <v>93601.0</v>
      </c>
      <c r="B930" s="108" t="s">
        <v>118</v>
      </c>
      <c r="C930" s="108">
        <v>13.0</v>
      </c>
      <c r="D930" s="108">
        <f t="shared" si="1"/>
        <v>3</v>
      </c>
      <c r="E930" s="108">
        <f t="shared" si="2"/>
        <v>7</v>
      </c>
      <c r="G930" s="108"/>
      <c r="H930" s="108"/>
      <c r="I930" s="108"/>
    </row>
    <row r="931" ht="15.75" customHeight="1">
      <c r="A931" s="108">
        <v>93604.0</v>
      </c>
      <c r="B931" s="108" t="s">
        <v>118</v>
      </c>
      <c r="C931" s="108">
        <v>13.0</v>
      </c>
      <c r="D931" s="108">
        <f t="shared" si="1"/>
        <v>3</v>
      </c>
      <c r="E931" s="108">
        <f t="shared" si="2"/>
        <v>7</v>
      </c>
      <c r="G931" s="108"/>
      <c r="H931" s="108"/>
      <c r="I931" s="108"/>
    </row>
    <row r="932" ht="15.75" customHeight="1">
      <c r="A932" s="108">
        <v>93610.0</v>
      </c>
      <c r="B932" s="108" t="s">
        <v>118</v>
      </c>
      <c r="C932" s="108">
        <v>13.0</v>
      </c>
      <c r="D932" s="108">
        <f t="shared" si="1"/>
        <v>3</v>
      </c>
      <c r="E932" s="108">
        <f t="shared" si="2"/>
        <v>7</v>
      </c>
      <c r="G932" s="108"/>
      <c r="H932" s="108"/>
      <c r="I932" s="108"/>
    </row>
    <row r="933" ht="15.75" customHeight="1">
      <c r="A933" s="108">
        <v>93614.0</v>
      </c>
      <c r="B933" s="108" t="s">
        <v>118</v>
      </c>
      <c r="C933" s="108">
        <v>13.0</v>
      </c>
      <c r="D933" s="108">
        <f t="shared" si="1"/>
        <v>3</v>
      </c>
      <c r="E933" s="108">
        <f t="shared" si="2"/>
        <v>7</v>
      </c>
      <c r="G933" s="108"/>
      <c r="H933" s="108"/>
      <c r="I933" s="108"/>
    </row>
    <row r="934" ht="15.75" customHeight="1">
      <c r="A934" s="108">
        <v>93622.0</v>
      </c>
      <c r="B934" s="108" t="s">
        <v>118</v>
      </c>
      <c r="C934" s="108">
        <v>13.0</v>
      </c>
      <c r="D934" s="108">
        <f t="shared" si="1"/>
        <v>3</v>
      </c>
      <c r="E934" s="108">
        <f t="shared" si="2"/>
        <v>7</v>
      </c>
      <c r="G934" s="108"/>
      <c r="H934" s="108"/>
      <c r="I934" s="108"/>
    </row>
    <row r="935" ht="15.75" customHeight="1">
      <c r="A935" s="108">
        <v>93626.0</v>
      </c>
      <c r="B935" s="108" t="s">
        <v>118</v>
      </c>
      <c r="C935" s="108">
        <v>13.0</v>
      </c>
      <c r="D935" s="108">
        <f t="shared" si="1"/>
        <v>3</v>
      </c>
      <c r="E935" s="108">
        <f t="shared" si="2"/>
        <v>7</v>
      </c>
      <c r="G935" s="108"/>
      <c r="H935" s="108"/>
      <c r="I935" s="108"/>
    </row>
    <row r="936" ht="15.75" customHeight="1">
      <c r="A936" s="108">
        <v>93636.0</v>
      </c>
      <c r="B936" s="108" t="s">
        <v>118</v>
      </c>
      <c r="C936" s="108">
        <v>13.0</v>
      </c>
      <c r="D936" s="108">
        <f t="shared" si="1"/>
        <v>3</v>
      </c>
      <c r="E936" s="108">
        <f t="shared" si="2"/>
        <v>7</v>
      </c>
      <c r="G936" s="108"/>
      <c r="H936" s="108"/>
      <c r="I936" s="108"/>
    </row>
    <row r="937" ht="15.75" customHeight="1">
      <c r="A937" s="108">
        <v>93637.0</v>
      </c>
      <c r="B937" s="108" t="s">
        <v>118</v>
      </c>
      <c r="C937" s="108">
        <v>13.0</v>
      </c>
      <c r="D937" s="108">
        <f t="shared" si="1"/>
        <v>3</v>
      </c>
      <c r="E937" s="108">
        <f t="shared" si="2"/>
        <v>7</v>
      </c>
      <c r="G937" s="108"/>
      <c r="H937" s="108"/>
      <c r="I937" s="108"/>
    </row>
    <row r="938" ht="15.75" customHeight="1">
      <c r="A938" s="108">
        <v>93638.0</v>
      </c>
      <c r="B938" s="108" t="s">
        <v>118</v>
      </c>
      <c r="C938" s="108">
        <v>13.0</v>
      </c>
      <c r="D938" s="108">
        <f t="shared" si="1"/>
        <v>3</v>
      </c>
      <c r="E938" s="108">
        <f t="shared" si="2"/>
        <v>7</v>
      </c>
      <c r="G938" s="108"/>
      <c r="H938" s="108"/>
      <c r="I938" s="108"/>
    </row>
    <row r="939" ht="15.75" customHeight="1">
      <c r="A939" s="108">
        <v>93643.0</v>
      </c>
      <c r="B939" s="108" t="s">
        <v>118</v>
      </c>
      <c r="C939" s="108">
        <v>13.0</v>
      </c>
      <c r="D939" s="108">
        <f t="shared" si="1"/>
        <v>3</v>
      </c>
      <c r="E939" s="108">
        <f t="shared" si="2"/>
        <v>7</v>
      </c>
      <c r="G939" s="108"/>
      <c r="H939" s="108"/>
      <c r="I939" s="108"/>
    </row>
    <row r="940" ht="15.75" customHeight="1">
      <c r="A940" s="108">
        <v>93644.0</v>
      </c>
      <c r="B940" s="108" t="s">
        <v>118</v>
      </c>
      <c r="C940" s="108">
        <v>13.0</v>
      </c>
      <c r="D940" s="108">
        <f t="shared" si="1"/>
        <v>3</v>
      </c>
      <c r="E940" s="108">
        <f t="shared" si="2"/>
        <v>7</v>
      </c>
      <c r="G940" s="108"/>
      <c r="H940" s="108"/>
      <c r="I940" s="108"/>
    </row>
    <row r="941" ht="15.75" customHeight="1">
      <c r="A941" s="108">
        <v>93645.0</v>
      </c>
      <c r="B941" s="108" t="s">
        <v>118</v>
      </c>
      <c r="C941" s="108">
        <v>13.0</v>
      </c>
      <c r="D941" s="108">
        <f t="shared" si="1"/>
        <v>3</v>
      </c>
      <c r="E941" s="108">
        <f t="shared" si="2"/>
        <v>7</v>
      </c>
      <c r="G941" s="108"/>
      <c r="H941" s="108"/>
      <c r="I941" s="108"/>
    </row>
    <row r="942" ht="15.75" customHeight="1">
      <c r="A942" s="108">
        <v>93653.0</v>
      </c>
      <c r="B942" s="108" t="s">
        <v>118</v>
      </c>
      <c r="C942" s="108">
        <v>13.0</v>
      </c>
      <c r="D942" s="108">
        <f t="shared" si="1"/>
        <v>3</v>
      </c>
      <c r="E942" s="108">
        <f t="shared" si="2"/>
        <v>7</v>
      </c>
      <c r="G942" s="108"/>
      <c r="H942" s="108"/>
      <c r="I942" s="108"/>
    </row>
    <row r="943" ht="15.75" customHeight="1">
      <c r="A943" s="108">
        <v>93720.0</v>
      </c>
      <c r="B943" s="108" t="s">
        <v>118</v>
      </c>
      <c r="C943" s="108">
        <v>13.0</v>
      </c>
      <c r="D943" s="108">
        <f t="shared" si="1"/>
        <v>3</v>
      </c>
      <c r="E943" s="108">
        <f t="shared" si="2"/>
        <v>7</v>
      </c>
      <c r="G943" s="108"/>
      <c r="H943" s="108"/>
      <c r="I943" s="108"/>
    </row>
    <row r="944" ht="15.75" customHeight="1">
      <c r="A944" s="108">
        <v>93730.0</v>
      </c>
      <c r="B944" s="108" t="s">
        <v>118</v>
      </c>
      <c r="C944" s="108">
        <v>13.0</v>
      </c>
      <c r="D944" s="108">
        <f t="shared" si="1"/>
        <v>3</v>
      </c>
      <c r="E944" s="108">
        <f t="shared" si="2"/>
        <v>7</v>
      </c>
      <c r="G944" s="108"/>
      <c r="H944" s="108"/>
      <c r="I944" s="108"/>
    </row>
    <row r="945" ht="15.75" customHeight="1">
      <c r="A945" s="108">
        <v>20.0</v>
      </c>
      <c r="B945" s="108" t="s">
        <v>118</v>
      </c>
      <c r="C945" s="108">
        <v>16.0</v>
      </c>
      <c r="D945" s="108">
        <f t="shared" si="1"/>
        <v>3</v>
      </c>
      <c r="E945" s="108">
        <f t="shared" si="2"/>
        <v>7</v>
      </c>
      <c r="G945" s="108"/>
      <c r="H945" s="108"/>
      <c r="I945" s="108"/>
    </row>
    <row r="946" ht="15.75" customHeight="1">
      <c r="A946" s="108">
        <v>93601.0</v>
      </c>
      <c r="B946" s="108" t="s">
        <v>118</v>
      </c>
      <c r="C946" s="108">
        <v>16.0</v>
      </c>
      <c r="D946" s="108">
        <f t="shared" si="1"/>
        <v>3</v>
      </c>
      <c r="E946" s="108">
        <f t="shared" si="2"/>
        <v>7</v>
      </c>
      <c r="G946" s="108"/>
      <c r="H946" s="108"/>
      <c r="I946" s="108"/>
    </row>
    <row r="947" ht="15.75" customHeight="1">
      <c r="A947" s="108">
        <v>93602.0</v>
      </c>
      <c r="B947" s="108" t="s">
        <v>118</v>
      </c>
      <c r="C947" s="108">
        <v>16.0</v>
      </c>
      <c r="D947" s="108">
        <f t="shared" si="1"/>
        <v>3</v>
      </c>
      <c r="E947" s="108">
        <f t="shared" si="2"/>
        <v>7</v>
      </c>
      <c r="G947" s="108"/>
      <c r="H947" s="108"/>
      <c r="I947" s="108"/>
    </row>
    <row r="948" ht="15.75" customHeight="1">
      <c r="A948" s="108">
        <v>93604.0</v>
      </c>
      <c r="B948" s="108" t="s">
        <v>118</v>
      </c>
      <c r="C948" s="108">
        <v>16.0</v>
      </c>
      <c r="D948" s="108">
        <f t="shared" si="1"/>
        <v>3</v>
      </c>
      <c r="E948" s="108">
        <f t="shared" si="2"/>
        <v>7</v>
      </c>
      <c r="G948" s="108"/>
      <c r="H948" s="108"/>
      <c r="I948" s="108"/>
    </row>
    <row r="949" ht="15.75" customHeight="1">
      <c r="A949" s="108">
        <v>93614.0</v>
      </c>
      <c r="B949" s="108" t="s">
        <v>118</v>
      </c>
      <c r="C949" s="108">
        <v>16.0</v>
      </c>
      <c r="D949" s="108">
        <f t="shared" si="1"/>
        <v>3</v>
      </c>
      <c r="E949" s="108">
        <f t="shared" si="2"/>
        <v>7</v>
      </c>
      <c r="G949" s="108"/>
      <c r="H949" s="108"/>
      <c r="I949" s="108"/>
    </row>
    <row r="950" ht="15.75" customHeight="1">
      <c r="A950" s="108">
        <v>93626.0</v>
      </c>
      <c r="B950" s="108" t="s">
        <v>118</v>
      </c>
      <c r="C950" s="108">
        <v>16.0</v>
      </c>
      <c r="D950" s="108">
        <f t="shared" si="1"/>
        <v>3</v>
      </c>
      <c r="E950" s="108">
        <f t="shared" si="2"/>
        <v>7</v>
      </c>
      <c r="G950" s="108"/>
      <c r="H950" s="108"/>
      <c r="I950" s="108"/>
    </row>
    <row r="951" ht="15.75" customHeight="1">
      <c r="A951" s="108">
        <v>93643.0</v>
      </c>
      <c r="B951" s="108" t="s">
        <v>118</v>
      </c>
      <c r="C951" s="108">
        <v>16.0</v>
      </c>
      <c r="D951" s="108">
        <f t="shared" si="1"/>
        <v>3</v>
      </c>
      <c r="E951" s="108">
        <f t="shared" si="2"/>
        <v>7</v>
      </c>
      <c r="G951" s="108"/>
      <c r="H951" s="108"/>
      <c r="I951" s="108"/>
    </row>
    <row r="952" ht="15.75" customHeight="1">
      <c r="A952" s="108">
        <v>93644.0</v>
      </c>
      <c r="B952" s="108" t="s">
        <v>118</v>
      </c>
      <c r="C952" s="108">
        <v>16.0</v>
      </c>
      <c r="D952" s="108">
        <f t="shared" si="1"/>
        <v>3</v>
      </c>
      <c r="E952" s="108">
        <f t="shared" si="2"/>
        <v>7</v>
      </c>
      <c r="G952" s="108"/>
      <c r="H952" s="108"/>
      <c r="I952" s="108"/>
    </row>
    <row r="953" ht="15.75" customHeight="1">
      <c r="A953" s="108">
        <v>93669.0</v>
      </c>
      <c r="B953" s="108" t="s">
        <v>118</v>
      </c>
      <c r="C953" s="108">
        <v>16.0</v>
      </c>
      <c r="D953" s="108">
        <f t="shared" si="1"/>
        <v>3</v>
      </c>
      <c r="E953" s="108">
        <f t="shared" si="2"/>
        <v>7</v>
      </c>
      <c r="G953" s="108"/>
      <c r="H953" s="108"/>
      <c r="I953" s="108"/>
    </row>
    <row r="954" ht="15.75" customHeight="1">
      <c r="A954" s="108">
        <v>94952.0</v>
      </c>
      <c r="B954" s="108" t="s">
        <v>119</v>
      </c>
      <c r="C954" s="108">
        <v>1.0</v>
      </c>
      <c r="D954" s="108">
        <f t="shared" si="1"/>
        <v>5</v>
      </c>
      <c r="E954" s="108" t="str">
        <f t="shared" si="2"/>
        <v/>
      </c>
      <c r="G954" s="108"/>
      <c r="H954" s="108"/>
      <c r="I954" s="108"/>
    </row>
    <row r="955" ht="15.75" customHeight="1">
      <c r="A955" s="108">
        <v>94901.0</v>
      </c>
      <c r="B955" s="108" t="s">
        <v>119</v>
      </c>
      <c r="C955" s="108">
        <v>2.0</v>
      </c>
      <c r="D955" s="108">
        <f t="shared" si="1"/>
        <v>5</v>
      </c>
      <c r="E955" s="108" t="str">
        <f t="shared" si="2"/>
        <v/>
      </c>
      <c r="G955" s="108"/>
      <c r="H955" s="108"/>
      <c r="I955" s="108"/>
    </row>
    <row r="956" ht="15.75" customHeight="1">
      <c r="A956" s="108">
        <v>94903.0</v>
      </c>
      <c r="B956" s="108" t="s">
        <v>119</v>
      </c>
      <c r="C956" s="108">
        <v>2.0</v>
      </c>
      <c r="D956" s="108">
        <f t="shared" si="1"/>
        <v>5</v>
      </c>
      <c r="E956" s="108" t="str">
        <f t="shared" si="2"/>
        <v/>
      </c>
      <c r="G956" s="108"/>
      <c r="H956" s="108"/>
      <c r="I956" s="108"/>
    </row>
    <row r="957" ht="15.75" customHeight="1">
      <c r="A957" s="108">
        <v>94904.0</v>
      </c>
      <c r="B957" s="108" t="s">
        <v>119</v>
      </c>
      <c r="C957" s="108">
        <v>2.0</v>
      </c>
      <c r="D957" s="108">
        <f t="shared" si="1"/>
        <v>5</v>
      </c>
      <c r="E957" s="108" t="str">
        <f t="shared" si="2"/>
        <v/>
      </c>
      <c r="G957" s="108"/>
      <c r="H957" s="108"/>
      <c r="I957" s="108"/>
    </row>
    <row r="958" ht="15.75" customHeight="1">
      <c r="A958" s="108">
        <v>94925.0</v>
      </c>
      <c r="B958" s="108" t="s">
        <v>119</v>
      </c>
      <c r="C958" s="108">
        <v>2.0</v>
      </c>
      <c r="D958" s="108">
        <f t="shared" si="1"/>
        <v>5</v>
      </c>
      <c r="E958" s="108" t="str">
        <f t="shared" si="2"/>
        <v/>
      </c>
      <c r="G958" s="108"/>
      <c r="H958" s="108"/>
      <c r="I958" s="108"/>
    </row>
    <row r="959" ht="15.75" customHeight="1">
      <c r="A959" s="108">
        <v>94930.0</v>
      </c>
      <c r="B959" s="108" t="s">
        <v>119</v>
      </c>
      <c r="C959" s="108">
        <v>2.0</v>
      </c>
      <c r="D959" s="108">
        <f t="shared" si="1"/>
        <v>5</v>
      </c>
      <c r="E959" s="108" t="str">
        <f t="shared" si="2"/>
        <v/>
      </c>
      <c r="G959" s="108"/>
      <c r="H959" s="108"/>
      <c r="I959" s="108"/>
    </row>
    <row r="960" ht="15.75" customHeight="1">
      <c r="A960" s="108">
        <v>94939.0</v>
      </c>
      <c r="B960" s="108" t="s">
        <v>119</v>
      </c>
      <c r="C960" s="108">
        <v>2.0</v>
      </c>
      <c r="D960" s="108">
        <f t="shared" si="1"/>
        <v>5</v>
      </c>
      <c r="E960" s="108" t="str">
        <f t="shared" si="2"/>
        <v/>
      </c>
      <c r="G960" s="108"/>
      <c r="H960" s="108"/>
      <c r="I960" s="108"/>
    </row>
    <row r="961" ht="15.75" customHeight="1">
      <c r="A961" s="108">
        <v>94945.0</v>
      </c>
      <c r="B961" s="108" t="s">
        <v>119</v>
      </c>
      <c r="C961" s="108">
        <v>2.0</v>
      </c>
      <c r="D961" s="108">
        <f t="shared" si="1"/>
        <v>5</v>
      </c>
      <c r="E961" s="108" t="str">
        <f t="shared" si="2"/>
        <v/>
      </c>
      <c r="G961" s="108"/>
      <c r="H961" s="108"/>
      <c r="I961" s="108"/>
    </row>
    <row r="962" ht="15.75" customHeight="1">
      <c r="A962" s="108">
        <v>94946.0</v>
      </c>
      <c r="B962" s="108" t="s">
        <v>119</v>
      </c>
      <c r="C962" s="108">
        <v>2.0</v>
      </c>
      <c r="D962" s="108">
        <f t="shared" si="1"/>
        <v>5</v>
      </c>
      <c r="E962" s="108" t="str">
        <f t="shared" si="2"/>
        <v/>
      </c>
      <c r="G962" s="108"/>
      <c r="H962" s="108"/>
      <c r="I962" s="108"/>
    </row>
    <row r="963" ht="15.75" customHeight="1">
      <c r="A963" s="108">
        <v>94947.0</v>
      </c>
      <c r="B963" s="108" t="s">
        <v>119</v>
      </c>
      <c r="C963" s="108">
        <v>2.0</v>
      </c>
      <c r="D963" s="108">
        <f t="shared" si="1"/>
        <v>5</v>
      </c>
      <c r="E963" s="108" t="str">
        <f t="shared" si="2"/>
        <v/>
      </c>
      <c r="G963" s="108"/>
      <c r="H963" s="108"/>
      <c r="I963" s="108"/>
    </row>
    <row r="964" ht="15.75" customHeight="1">
      <c r="A964" s="108">
        <v>94949.0</v>
      </c>
      <c r="B964" s="108" t="s">
        <v>119</v>
      </c>
      <c r="C964" s="108">
        <v>2.0</v>
      </c>
      <c r="D964" s="108">
        <f t="shared" si="1"/>
        <v>5</v>
      </c>
      <c r="E964" s="108" t="str">
        <f t="shared" si="2"/>
        <v/>
      </c>
      <c r="G964" s="108"/>
      <c r="H964" s="108"/>
      <c r="I964" s="108"/>
    </row>
    <row r="965" ht="15.75" customHeight="1">
      <c r="A965" s="108">
        <v>94952.0</v>
      </c>
      <c r="B965" s="108" t="s">
        <v>119</v>
      </c>
      <c r="C965" s="108">
        <v>2.0</v>
      </c>
      <c r="D965" s="108">
        <f t="shared" si="1"/>
        <v>5</v>
      </c>
      <c r="E965" s="108" t="str">
        <f t="shared" si="2"/>
        <v/>
      </c>
      <c r="G965" s="108"/>
      <c r="H965" s="108"/>
      <c r="I965" s="108"/>
    </row>
    <row r="966" ht="15.75" customHeight="1">
      <c r="A966" s="108">
        <v>94960.0</v>
      </c>
      <c r="B966" s="108" t="s">
        <v>119</v>
      </c>
      <c r="C966" s="108">
        <v>2.0</v>
      </c>
      <c r="D966" s="108">
        <f t="shared" si="1"/>
        <v>5</v>
      </c>
      <c r="E966" s="108" t="str">
        <f t="shared" si="2"/>
        <v/>
      </c>
      <c r="G966" s="108"/>
      <c r="H966" s="108"/>
      <c r="I966" s="108"/>
    </row>
    <row r="967" ht="15.75" customHeight="1">
      <c r="A967" s="108">
        <v>94963.0</v>
      </c>
      <c r="B967" s="108" t="s">
        <v>119</v>
      </c>
      <c r="C967" s="108">
        <v>2.0</v>
      </c>
      <c r="D967" s="108">
        <f t="shared" si="1"/>
        <v>5</v>
      </c>
      <c r="E967" s="108" t="str">
        <f t="shared" si="2"/>
        <v/>
      </c>
      <c r="G967" s="108"/>
      <c r="H967" s="108"/>
      <c r="I967" s="108"/>
    </row>
    <row r="968" ht="15.75" customHeight="1">
      <c r="A968" s="108">
        <v>94964.0</v>
      </c>
      <c r="B968" s="108" t="s">
        <v>119</v>
      </c>
      <c r="C968" s="108">
        <v>2.0</v>
      </c>
      <c r="D968" s="108">
        <f t="shared" si="1"/>
        <v>5</v>
      </c>
      <c r="E968" s="108" t="str">
        <f t="shared" si="2"/>
        <v/>
      </c>
      <c r="G968" s="108"/>
      <c r="H968" s="108"/>
      <c r="I968" s="108"/>
    </row>
    <row r="969" ht="15.75" customHeight="1">
      <c r="A969" s="108">
        <v>94973.0</v>
      </c>
      <c r="B969" s="108" t="s">
        <v>119</v>
      </c>
      <c r="C969" s="108">
        <v>2.0</v>
      </c>
      <c r="D969" s="108">
        <f t="shared" si="1"/>
        <v>5</v>
      </c>
      <c r="E969" s="108" t="str">
        <f t="shared" si="2"/>
        <v/>
      </c>
      <c r="G969" s="108"/>
      <c r="H969" s="108"/>
      <c r="I969" s="108"/>
    </row>
    <row r="970" ht="15.75" customHeight="1">
      <c r="A970" s="108">
        <v>94904.0</v>
      </c>
      <c r="B970" s="108" t="s">
        <v>119</v>
      </c>
      <c r="C970" s="108">
        <v>3.0</v>
      </c>
      <c r="D970" s="108">
        <f t="shared" si="1"/>
        <v>5</v>
      </c>
      <c r="E970" s="108" t="str">
        <f t="shared" si="2"/>
        <v/>
      </c>
      <c r="G970" s="108"/>
      <c r="H970" s="108"/>
      <c r="I970" s="108"/>
    </row>
    <row r="971" ht="15.75" customHeight="1">
      <c r="A971" s="108">
        <v>94920.0</v>
      </c>
      <c r="B971" s="108" t="s">
        <v>119</v>
      </c>
      <c r="C971" s="108">
        <v>3.0</v>
      </c>
      <c r="D971" s="108">
        <f t="shared" si="1"/>
        <v>5</v>
      </c>
      <c r="E971" s="108" t="str">
        <f t="shared" si="2"/>
        <v/>
      </c>
      <c r="G971" s="108"/>
      <c r="H971" s="108"/>
      <c r="I971" s="108"/>
    </row>
    <row r="972" ht="15.75" customHeight="1">
      <c r="A972" s="108">
        <v>94924.0</v>
      </c>
      <c r="B972" s="108" t="s">
        <v>119</v>
      </c>
      <c r="C972" s="108">
        <v>3.0</v>
      </c>
      <c r="D972" s="108">
        <f t="shared" si="1"/>
        <v>5</v>
      </c>
      <c r="E972" s="108" t="str">
        <f t="shared" si="2"/>
        <v/>
      </c>
      <c r="G972" s="108"/>
      <c r="H972" s="108"/>
      <c r="I972" s="108"/>
    </row>
    <row r="973" ht="15.75" customHeight="1">
      <c r="A973" s="108">
        <v>94925.0</v>
      </c>
      <c r="B973" s="108" t="s">
        <v>119</v>
      </c>
      <c r="C973" s="108">
        <v>3.0</v>
      </c>
      <c r="D973" s="108">
        <f t="shared" si="1"/>
        <v>5</v>
      </c>
      <c r="E973" s="108" t="str">
        <f t="shared" si="2"/>
        <v/>
      </c>
      <c r="G973" s="108"/>
      <c r="H973" s="108"/>
      <c r="I973" s="108"/>
    </row>
    <row r="974" ht="15.75" customHeight="1">
      <c r="A974" s="108">
        <v>94929.0</v>
      </c>
      <c r="B974" s="108" t="s">
        <v>119</v>
      </c>
      <c r="C974" s="108">
        <v>3.0</v>
      </c>
      <c r="D974" s="108">
        <f t="shared" si="1"/>
        <v>5</v>
      </c>
      <c r="E974" s="108" t="str">
        <f t="shared" si="2"/>
        <v/>
      </c>
      <c r="G974" s="108"/>
      <c r="H974" s="108"/>
      <c r="I974" s="108"/>
    </row>
    <row r="975" ht="15.75" customHeight="1">
      <c r="A975" s="108">
        <v>94930.0</v>
      </c>
      <c r="B975" s="108" t="s">
        <v>119</v>
      </c>
      <c r="C975" s="108">
        <v>3.0</v>
      </c>
      <c r="D975" s="108">
        <f t="shared" si="1"/>
        <v>5</v>
      </c>
      <c r="E975" s="108" t="str">
        <f t="shared" si="2"/>
        <v/>
      </c>
      <c r="G975" s="108"/>
      <c r="H975" s="108"/>
      <c r="I975" s="108"/>
    </row>
    <row r="976" ht="15.75" customHeight="1">
      <c r="A976" s="108">
        <v>94933.0</v>
      </c>
      <c r="B976" s="108" t="s">
        <v>119</v>
      </c>
      <c r="C976" s="108">
        <v>3.0</v>
      </c>
      <c r="D976" s="108">
        <f t="shared" si="1"/>
        <v>5</v>
      </c>
      <c r="E976" s="108" t="str">
        <f t="shared" si="2"/>
        <v/>
      </c>
      <c r="G976" s="108"/>
      <c r="H976" s="108"/>
      <c r="I976" s="108"/>
    </row>
    <row r="977" ht="15.75" customHeight="1">
      <c r="A977" s="108">
        <v>94937.0</v>
      </c>
      <c r="B977" s="108" t="s">
        <v>119</v>
      </c>
      <c r="C977" s="108">
        <v>3.0</v>
      </c>
      <c r="D977" s="108">
        <f t="shared" si="1"/>
        <v>5</v>
      </c>
      <c r="E977" s="108" t="str">
        <f t="shared" si="2"/>
        <v/>
      </c>
      <c r="G977" s="108"/>
      <c r="H977" s="108"/>
      <c r="I977" s="108"/>
    </row>
    <row r="978" ht="15.75" customHeight="1">
      <c r="A978" s="108">
        <v>94938.0</v>
      </c>
      <c r="B978" s="108" t="s">
        <v>119</v>
      </c>
      <c r="C978" s="108">
        <v>3.0</v>
      </c>
      <c r="D978" s="108">
        <f t="shared" si="1"/>
        <v>5</v>
      </c>
      <c r="E978" s="108" t="str">
        <f t="shared" si="2"/>
        <v/>
      </c>
      <c r="G978" s="108"/>
      <c r="H978" s="108"/>
      <c r="I978" s="108"/>
    </row>
    <row r="979" ht="15.75" customHeight="1">
      <c r="A979" s="108">
        <v>94939.0</v>
      </c>
      <c r="B979" s="108" t="s">
        <v>119</v>
      </c>
      <c r="C979" s="108">
        <v>3.0</v>
      </c>
      <c r="D979" s="108">
        <f t="shared" si="1"/>
        <v>5</v>
      </c>
      <c r="E979" s="108" t="str">
        <f t="shared" si="2"/>
        <v/>
      </c>
      <c r="G979" s="108"/>
      <c r="H979" s="108"/>
      <c r="I979" s="108"/>
    </row>
    <row r="980" ht="15.75" customHeight="1">
      <c r="A980" s="108">
        <v>94940.0</v>
      </c>
      <c r="B980" s="108" t="s">
        <v>119</v>
      </c>
      <c r="C980" s="108">
        <v>3.0</v>
      </c>
      <c r="D980" s="108">
        <f t="shared" si="1"/>
        <v>5</v>
      </c>
      <c r="E980" s="108" t="str">
        <f t="shared" si="2"/>
        <v/>
      </c>
      <c r="G980" s="108"/>
      <c r="H980" s="108"/>
      <c r="I980" s="108"/>
    </row>
    <row r="981" ht="15.75" customHeight="1">
      <c r="A981" s="108">
        <v>94941.0</v>
      </c>
      <c r="B981" s="108" t="s">
        <v>119</v>
      </c>
      <c r="C981" s="108">
        <v>3.0</v>
      </c>
      <c r="D981" s="108">
        <f t="shared" si="1"/>
        <v>5</v>
      </c>
      <c r="E981" s="108" t="str">
        <f t="shared" si="2"/>
        <v/>
      </c>
      <c r="G981" s="108"/>
      <c r="H981" s="108"/>
      <c r="I981" s="108"/>
    </row>
    <row r="982" ht="15.75" customHeight="1">
      <c r="A982" s="108">
        <v>94946.0</v>
      </c>
      <c r="B982" s="108" t="s">
        <v>119</v>
      </c>
      <c r="C982" s="108">
        <v>3.0</v>
      </c>
      <c r="D982" s="108">
        <f t="shared" si="1"/>
        <v>5</v>
      </c>
      <c r="E982" s="108" t="str">
        <f t="shared" si="2"/>
        <v/>
      </c>
      <c r="G982" s="108"/>
      <c r="H982" s="108"/>
      <c r="I982" s="108"/>
    </row>
    <row r="983" ht="15.75" customHeight="1">
      <c r="A983" s="108">
        <v>94952.0</v>
      </c>
      <c r="B983" s="108" t="s">
        <v>119</v>
      </c>
      <c r="C983" s="108">
        <v>3.0</v>
      </c>
      <c r="D983" s="108">
        <f t="shared" si="1"/>
        <v>5</v>
      </c>
      <c r="E983" s="108" t="str">
        <f t="shared" si="2"/>
        <v/>
      </c>
      <c r="G983" s="108"/>
      <c r="H983" s="108"/>
      <c r="I983" s="108"/>
    </row>
    <row r="984" ht="15.75" customHeight="1">
      <c r="A984" s="108">
        <v>94956.0</v>
      </c>
      <c r="B984" s="108" t="s">
        <v>119</v>
      </c>
      <c r="C984" s="108">
        <v>3.0</v>
      </c>
      <c r="D984" s="108">
        <f t="shared" si="1"/>
        <v>5</v>
      </c>
      <c r="E984" s="108" t="str">
        <f t="shared" si="2"/>
        <v/>
      </c>
      <c r="G984" s="108"/>
      <c r="H984" s="108"/>
      <c r="I984" s="108"/>
    </row>
    <row r="985" ht="15.75" customHeight="1">
      <c r="A985" s="108">
        <v>94963.0</v>
      </c>
      <c r="B985" s="108" t="s">
        <v>119</v>
      </c>
      <c r="C985" s="108">
        <v>3.0</v>
      </c>
      <c r="D985" s="108">
        <f t="shared" si="1"/>
        <v>5</v>
      </c>
      <c r="E985" s="108" t="str">
        <f t="shared" si="2"/>
        <v/>
      </c>
      <c r="G985" s="108"/>
      <c r="H985" s="108"/>
      <c r="I985" s="108"/>
    </row>
    <row r="986" ht="15.75" customHeight="1">
      <c r="A986" s="108">
        <v>94965.0</v>
      </c>
      <c r="B986" s="108" t="s">
        <v>119</v>
      </c>
      <c r="C986" s="108">
        <v>3.0</v>
      </c>
      <c r="D986" s="108">
        <f t="shared" si="1"/>
        <v>5</v>
      </c>
      <c r="E986" s="108" t="str">
        <f t="shared" si="2"/>
        <v/>
      </c>
      <c r="G986" s="108"/>
      <c r="H986" s="108"/>
      <c r="I986" s="108"/>
    </row>
    <row r="987" ht="15.75" customHeight="1">
      <c r="A987" s="108">
        <v>94970.0</v>
      </c>
      <c r="B987" s="108" t="s">
        <v>119</v>
      </c>
      <c r="C987" s="108">
        <v>3.0</v>
      </c>
      <c r="D987" s="108">
        <f t="shared" si="1"/>
        <v>5</v>
      </c>
      <c r="E987" s="108" t="str">
        <f t="shared" si="2"/>
        <v/>
      </c>
      <c r="G987" s="108"/>
      <c r="H987" s="108"/>
      <c r="I987" s="108"/>
    </row>
    <row r="988" ht="15.75" customHeight="1">
      <c r="A988" s="108">
        <v>94971.0</v>
      </c>
      <c r="B988" s="108" t="s">
        <v>119</v>
      </c>
      <c r="C988" s="108">
        <v>3.0</v>
      </c>
      <c r="D988" s="108">
        <f t="shared" si="1"/>
        <v>5</v>
      </c>
      <c r="E988" s="108" t="str">
        <f t="shared" si="2"/>
        <v/>
      </c>
      <c r="G988" s="108"/>
      <c r="H988" s="108"/>
      <c r="I988" s="108"/>
    </row>
    <row r="989" ht="15.75" customHeight="1">
      <c r="A989" s="108">
        <v>94973.0</v>
      </c>
      <c r="B989" s="108" t="s">
        <v>119</v>
      </c>
      <c r="C989" s="108">
        <v>3.0</v>
      </c>
      <c r="D989" s="108">
        <f t="shared" si="1"/>
        <v>5</v>
      </c>
      <c r="E989" s="108" t="str">
        <f t="shared" si="2"/>
        <v/>
      </c>
      <c r="G989" s="108"/>
      <c r="H989" s="108"/>
      <c r="I989" s="108"/>
    </row>
    <row r="990" ht="15.75" customHeight="1">
      <c r="A990" s="108">
        <v>93601.0</v>
      </c>
      <c r="B990" s="108" t="s">
        <v>120</v>
      </c>
      <c r="C990" s="108">
        <v>12.0</v>
      </c>
      <c r="D990" s="108">
        <f t="shared" si="1"/>
        <v>3</v>
      </c>
      <c r="E990" s="108" t="str">
        <f t="shared" si="2"/>
        <v/>
      </c>
      <c r="G990" s="108"/>
      <c r="H990" s="108"/>
      <c r="I990" s="108"/>
    </row>
    <row r="991" ht="15.75" customHeight="1">
      <c r="A991" s="108">
        <v>93653.0</v>
      </c>
      <c r="B991" s="108" t="s">
        <v>120</v>
      </c>
      <c r="C991" s="108">
        <v>12.0</v>
      </c>
      <c r="D991" s="108">
        <f t="shared" si="1"/>
        <v>3</v>
      </c>
      <c r="E991" s="108" t="str">
        <f t="shared" si="2"/>
        <v/>
      </c>
      <c r="G991" s="108"/>
      <c r="H991" s="108"/>
      <c r="I991" s="108"/>
    </row>
    <row r="992" ht="15.75" customHeight="1">
      <c r="A992" s="108">
        <v>95306.0</v>
      </c>
      <c r="B992" s="108" t="s">
        <v>120</v>
      </c>
      <c r="C992" s="108">
        <v>12.0</v>
      </c>
      <c r="D992" s="108">
        <f t="shared" si="1"/>
        <v>3</v>
      </c>
      <c r="E992" s="108" t="str">
        <f t="shared" si="2"/>
        <v/>
      </c>
      <c r="G992" s="108"/>
      <c r="H992" s="108"/>
      <c r="I992" s="108"/>
    </row>
    <row r="993" ht="15.75" customHeight="1">
      <c r="A993" s="108">
        <v>95311.0</v>
      </c>
      <c r="B993" s="108" t="s">
        <v>120</v>
      </c>
      <c r="C993" s="108">
        <v>12.0</v>
      </c>
      <c r="D993" s="108">
        <f t="shared" si="1"/>
        <v>3</v>
      </c>
      <c r="E993" s="108" t="str">
        <f t="shared" si="2"/>
        <v/>
      </c>
      <c r="G993" s="108"/>
      <c r="H993" s="108"/>
      <c r="I993" s="108"/>
    </row>
    <row r="994" ht="15.75" customHeight="1">
      <c r="A994" s="108">
        <v>95318.0</v>
      </c>
      <c r="B994" s="108" t="s">
        <v>120</v>
      </c>
      <c r="C994" s="108">
        <v>12.0</v>
      </c>
      <c r="D994" s="108">
        <f t="shared" si="1"/>
        <v>3</v>
      </c>
      <c r="E994" s="108" t="str">
        <f t="shared" si="2"/>
        <v/>
      </c>
      <c r="G994" s="108"/>
      <c r="H994" s="108"/>
      <c r="I994" s="108"/>
    </row>
    <row r="995" ht="15.75" customHeight="1">
      <c r="A995" s="108">
        <v>95321.0</v>
      </c>
      <c r="B995" s="108" t="s">
        <v>120</v>
      </c>
      <c r="C995" s="108">
        <v>12.0</v>
      </c>
      <c r="D995" s="108">
        <f t="shared" si="1"/>
        <v>3</v>
      </c>
      <c r="E995" s="108" t="str">
        <f t="shared" si="2"/>
        <v/>
      </c>
      <c r="G995" s="108"/>
      <c r="H995" s="108"/>
      <c r="I995" s="108"/>
    </row>
    <row r="996" ht="15.75" customHeight="1">
      <c r="A996" s="108">
        <v>95325.0</v>
      </c>
      <c r="B996" s="108" t="s">
        <v>120</v>
      </c>
      <c r="C996" s="108">
        <v>12.0</v>
      </c>
      <c r="D996" s="108">
        <f t="shared" si="1"/>
        <v>3</v>
      </c>
      <c r="E996" s="108" t="str">
        <f t="shared" si="2"/>
        <v/>
      </c>
      <c r="G996" s="108"/>
      <c r="H996" s="108"/>
      <c r="I996" s="108"/>
    </row>
    <row r="997" ht="15.75" customHeight="1">
      <c r="A997" s="108">
        <v>95329.0</v>
      </c>
      <c r="B997" s="108" t="s">
        <v>120</v>
      </c>
      <c r="C997" s="108">
        <v>12.0</v>
      </c>
      <c r="D997" s="108">
        <f t="shared" si="1"/>
        <v>3</v>
      </c>
      <c r="E997" s="108" t="str">
        <f t="shared" si="2"/>
        <v/>
      </c>
      <c r="G997" s="108"/>
      <c r="H997" s="108"/>
      <c r="I997" s="108"/>
    </row>
    <row r="998" ht="15.75" customHeight="1">
      <c r="A998" s="108">
        <v>95338.0</v>
      </c>
      <c r="B998" s="108" t="s">
        <v>120</v>
      </c>
      <c r="C998" s="108">
        <v>12.0</v>
      </c>
      <c r="D998" s="108">
        <f t="shared" si="1"/>
        <v>3</v>
      </c>
      <c r="E998" s="108" t="str">
        <f t="shared" si="2"/>
        <v/>
      </c>
      <c r="G998" s="108"/>
      <c r="H998" s="108"/>
      <c r="I998" s="108"/>
    </row>
    <row r="999" ht="15.75" customHeight="1">
      <c r="A999" s="108">
        <v>95345.0</v>
      </c>
      <c r="B999" s="108" t="s">
        <v>120</v>
      </c>
      <c r="C999" s="108">
        <v>12.0</v>
      </c>
      <c r="D999" s="108">
        <f t="shared" si="1"/>
        <v>3</v>
      </c>
      <c r="E999" s="108" t="str">
        <f t="shared" si="2"/>
        <v/>
      </c>
      <c r="G999" s="108"/>
      <c r="H999" s="108"/>
      <c r="I999" s="108"/>
    </row>
    <row r="1000" ht="15.75" customHeight="1">
      <c r="A1000" s="108">
        <v>95369.0</v>
      </c>
      <c r="B1000" s="108" t="s">
        <v>120</v>
      </c>
      <c r="C1000" s="108">
        <v>12.0</v>
      </c>
      <c r="D1000" s="108">
        <f t="shared" si="1"/>
        <v>3</v>
      </c>
      <c r="E1000" s="108" t="str">
        <f t="shared" si="2"/>
        <v/>
      </c>
      <c r="G1000" s="108"/>
      <c r="H1000" s="108"/>
      <c r="I1000" s="108"/>
    </row>
    <row r="1001" ht="15.75" customHeight="1">
      <c r="A1001" s="108">
        <v>93601.0</v>
      </c>
      <c r="B1001" s="108" t="s">
        <v>120</v>
      </c>
      <c r="C1001" s="108">
        <v>13.0</v>
      </c>
      <c r="D1001" s="108">
        <f t="shared" si="1"/>
        <v>3</v>
      </c>
      <c r="E1001" s="108" t="str">
        <f t="shared" si="2"/>
        <v/>
      </c>
      <c r="G1001" s="108"/>
      <c r="H1001" s="108"/>
      <c r="I1001" s="108"/>
    </row>
    <row r="1002" ht="15.75" customHeight="1">
      <c r="A1002" s="108">
        <v>93653.0</v>
      </c>
      <c r="B1002" s="108" t="s">
        <v>120</v>
      </c>
      <c r="C1002" s="108">
        <v>13.0</v>
      </c>
      <c r="D1002" s="108">
        <f t="shared" si="1"/>
        <v>3</v>
      </c>
      <c r="E1002" s="108" t="str">
        <f t="shared" si="2"/>
        <v/>
      </c>
      <c r="G1002" s="108"/>
      <c r="H1002" s="108"/>
      <c r="I1002" s="108"/>
    </row>
    <row r="1003" ht="15.75" customHeight="1">
      <c r="A1003" s="108">
        <v>95338.0</v>
      </c>
      <c r="B1003" s="108" t="s">
        <v>120</v>
      </c>
      <c r="C1003" s="108">
        <v>13.0</v>
      </c>
      <c r="D1003" s="108">
        <f t="shared" si="1"/>
        <v>3</v>
      </c>
      <c r="E1003" s="108" t="str">
        <f t="shared" si="2"/>
        <v/>
      </c>
      <c r="G1003" s="108"/>
      <c r="H1003" s="108"/>
      <c r="I1003" s="108"/>
    </row>
    <row r="1004" ht="15.75" customHeight="1">
      <c r="A1004" s="108">
        <v>58.0</v>
      </c>
      <c r="B1004" s="108" t="s">
        <v>120</v>
      </c>
      <c r="C1004" s="108">
        <v>16.0</v>
      </c>
      <c r="D1004" s="108">
        <f t="shared" si="1"/>
        <v>3</v>
      </c>
      <c r="E1004" s="108" t="str">
        <f t="shared" si="2"/>
        <v/>
      </c>
      <c r="G1004" s="108"/>
      <c r="H1004" s="108"/>
      <c r="I1004" s="108"/>
    </row>
    <row r="1005" ht="15.75" customHeight="1">
      <c r="A1005" s="108">
        <v>93601.0</v>
      </c>
      <c r="B1005" s="108" t="s">
        <v>120</v>
      </c>
      <c r="C1005" s="108">
        <v>16.0</v>
      </c>
      <c r="D1005" s="108">
        <f t="shared" si="1"/>
        <v>3</v>
      </c>
      <c r="E1005" s="108" t="str">
        <f t="shared" si="2"/>
        <v/>
      </c>
      <c r="G1005" s="108"/>
      <c r="H1005" s="108"/>
      <c r="I1005" s="108"/>
    </row>
    <row r="1006" ht="15.75" customHeight="1">
      <c r="A1006" s="108">
        <v>93623.0</v>
      </c>
      <c r="B1006" s="108" t="s">
        <v>120</v>
      </c>
      <c r="C1006" s="108">
        <v>16.0</v>
      </c>
      <c r="D1006" s="108">
        <f t="shared" si="1"/>
        <v>3</v>
      </c>
      <c r="E1006" s="108" t="str">
        <f t="shared" si="2"/>
        <v/>
      </c>
      <c r="G1006" s="108"/>
      <c r="H1006" s="108"/>
      <c r="I1006" s="108"/>
    </row>
    <row r="1007" ht="15.75" customHeight="1">
      <c r="A1007" s="108">
        <v>93644.0</v>
      </c>
      <c r="B1007" s="108" t="s">
        <v>120</v>
      </c>
      <c r="C1007" s="108">
        <v>16.0</v>
      </c>
      <c r="D1007" s="108">
        <f t="shared" si="1"/>
        <v>3</v>
      </c>
      <c r="E1007" s="108" t="str">
        <f t="shared" si="2"/>
        <v/>
      </c>
      <c r="G1007" s="108"/>
      <c r="H1007" s="108"/>
      <c r="I1007" s="108"/>
    </row>
    <row r="1008" ht="15.75" customHeight="1">
      <c r="A1008" s="108">
        <v>95311.0</v>
      </c>
      <c r="B1008" s="108" t="s">
        <v>120</v>
      </c>
      <c r="C1008" s="108">
        <v>16.0</v>
      </c>
      <c r="D1008" s="108">
        <f t="shared" si="1"/>
        <v>3</v>
      </c>
      <c r="E1008" s="108" t="str">
        <f t="shared" si="2"/>
        <v/>
      </c>
      <c r="G1008" s="108"/>
      <c r="H1008" s="108"/>
      <c r="I1008" s="108"/>
    </row>
    <row r="1009" ht="15.75" customHeight="1">
      <c r="A1009" s="108">
        <v>95318.0</v>
      </c>
      <c r="B1009" s="108" t="s">
        <v>120</v>
      </c>
      <c r="C1009" s="108">
        <v>16.0</v>
      </c>
      <c r="D1009" s="108">
        <f t="shared" si="1"/>
        <v>3</v>
      </c>
      <c r="E1009" s="108" t="str">
        <f t="shared" si="2"/>
        <v/>
      </c>
      <c r="G1009" s="108"/>
      <c r="H1009" s="108"/>
      <c r="I1009" s="108"/>
    </row>
    <row r="1010" ht="15.75" customHeight="1">
      <c r="A1010" s="108">
        <v>95321.0</v>
      </c>
      <c r="B1010" s="108" t="s">
        <v>120</v>
      </c>
      <c r="C1010" s="108">
        <v>16.0</v>
      </c>
      <c r="D1010" s="108">
        <f t="shared" si="1"/>
        <v>3</v>
      </c>
      <c r="E1010" s="108" t="str">
        <f t="shared" si="2"/>
        <v/>
      </c>
      <c r="G1010" s="108"/>
      <c r="H1010" s="108"/>
      <c r="I1010" s="108"/>
    </row>
    <row r="1011" ht="15.75" customHeight="1">
      <c r="A1011" s="108">
        <v>95338.0</v>
      </c>
      <c r="B1011" s="108" t="s">
        <v>120</v>
      </c>
      <c r="C1011" s="108">
        <v>16.0</v>
      </c>
      <c r="D1011" s="108">
        <f t="shared" si="1"/>
        <v>3</v>
      </c>
      <c r="E1011" s="108" t="str">
        <f t="shared" si="2"/>
        <v/>
      </c>
      <c r="G1011" s="108"/>
      <c r="H1011" s="108"/>
      <c r="I1011" s="108"/>
    </row>
    <row r="1012" ht="15.75" customHeight="1">
      <c r="A1012" s="108">
        <v>95345.0</v>
      </c>
      <c r="B1012" s="108" t="s">
        <v>120</v>
      </c>
      <c r="C1012" s="108">
        <v>16.0</v>
      </c>
      <c r="D1012" s="108">
        <f t="shared" si="1"/>
        <v>3</v>
      </c>
      <c r="E1012" s="108" t="str">
        <f t="shared" si="2"/>
        <v/>
      </c>
      <c r="G1012" s="108"/>
      <c r="H1012" s="108"/>
      <c r="I1012" s="108"/>
    </row>
    <row r="1013" ht="15.75" customHeight="1">
      <c r="A1013" s="108">
        <v>95389.0</v>
      </c>
      <c r="B1013" s="108" t="s">
        <v>120</v>
      </c>
      <c r="C1013" s="108">
        <v>16.0</v>
      </c>
      <c r="D1013" s="108">
        <f t="shared" si="1"/>
        <v>3</v>
      </c>
      <c r="E1013" s="108" t="str">
        <f t="shared" si="2"/>
        <v/>
      </c>
      <c r="G1013" s="108"/>
      <c r="H1013" s="108"/>
      <c r="I1013" s="108"/>
    </row>
    <row r="1014" ht="15.75" customHeight="1">
      <c r="A1014" s="108">
        <v>95587.0</v>
      </c>
      <c r="B1014" s="108" t="s">
        <v>121</v>
      </c>
      <c r="C1014" s="108">
        <v>1.0</v>
      </c>
      <c r="D1014" s="108">
        <f t="shared" si="1"/>
        <v>1</v>
      </c>
      <c r="E1014" s="108" t="str">
        <f t="shared" si="2"/>
        <v/>
      </c>
      <c r="G1014" s="108"/>
      <c r="H1014" s="108"/>
      <c r="I1014" s="108"/>
    </row>
    <row r="1015" ht="15.75" customHeight="1">
      <c r="A1015" s="108">
        <v>95589.0</v>
      </c>
      <c r="B1015" s="108" t="s">
        <v>121</v>
      </c>
      <c r="C1015" s="108">
        <v>1.0</v>
      </c>
      <c r="D1015" s="108">
        <f t="shared" si="1"/>
        <v>1</v>
      </c>
      <c r="E1015" s="108" t="str">
        <f t="shared" si="2"/>
        <v/>
      </c>
      <c r="G1015" s="108"/>
      <c r="H1015" s="108"/>
      <c r="I1015" s="108"/>
    </row>
    <row r="1016" ht="15.75" customHeight="1">
      <c r="A1016" s="108">
        <v>95585.0</v>
      </c>
      <c r="B1016" s="108" t="s">
        <v>121</v>
      </c>
      <c r="C1016" s="108">
        <v>1.0</v>
      </c>
      <c r="D1016" s="108">
        <f t="shared" si="1"/>
        <v>1</v>
      </c>
      <c r="E1016" s="108" t="str">
        <f t="shared" si="2"/>
        <v/>
      </c>
      <c r="G1016" s="108"/>
      <c r="H1016" s="108"/>
      <c r="I1016" s="108"/>
    </row>
    <row r="1017" ht="15.75" customHeight="1">
      <c r="A1017" s="108">
        <v>95488.0</v>
      </c>
      <c r="B1017" s="108" t="s">
        <v>121</v>
      </c>
      <c r="C1017" s="108">
        <v>1.0</v>
      </c>
      <c r="D1017" s="108">
        <f t="shared" si="1"/>
        <v>1</v>
      </c>
      <c r="E1017" s="108" t="str">
        <f t="shared" si="2"/>
        <v/>
      </c>
      <c r="G1017" s="108"/>
      <c r="H1017" s="108"/>
      <c r="I1017" s="108"/>
    </row>
    <row r="1018" ht="15.75" customHeight="1">
      <c r="A1018" s="108">
        <v>95417.0</v>
      </c>
      <c r="B1018" s="108" t="s">
        <v>121</v>
      </c>
      <c r="C1018" s="108">
        <v>1.0</v>
      </c>
      <c r="D1018" s="108">
        <f t="shared" si="1"/>
        <v>1</v>
      </c>
      <c r="E1018" s="108" t="str">
        <f t="shared" si="2"/>
        <v/>
      </c>
      <c r="G1018" s="108"/>
      <c r="H1018" s="108"/>
      <c r="I1018" s="108"/>
    </row>
    <row r="1019" ht="15.75" customHeight="1">
      <c r="A1019" s="108">
        <v>95490.0</v>
      </c>
      <c r="B1019" s="108" t="s">
        <v>121</v>
      </c>
      <c r="C1019" s="108">
        <v>1.0</v>
      </c>
      <c r="D1019" s="108">
        <f t="shared" si="1"/>
        <v>1</v>
      </c>
      <c r="E1019" s="108" t="str">
        <f t="shared" si="2"/>
        <v/>
      </c>
      <c r="G1019" s="108"/>
      <c r="H1019" s="108"/>
      <c r="I1019" s="108"/>
    </row>
    <row r="1020" ht="15.75" customHeight="1">
      <c r="A1020" s="108">
        <v>95437.0</v>
      </c>
      <c r="B1020" s="108" t="s">
        <v>121</v>
      </c>
      <c r="C1020" s="108">
        <v>1.0</v>
      </c>
      <c r="D1020" s="108">
        <f t="shared" si="1"/>
        <v>1</v>
      </c>
      <c r="E1020" s="108" t="str">
        <f t="shared" si="2"/>
        <v/>
      </c>
      <c r="G1020" s="108"/>
      <c r="H1020" s="108"/>
      <c r="I1020" s="108"/>
    </row>
    <row r="1021" ht="15.75" customHeight="1">
      <c r="A1021" s="108">
        <v>22.0</v>
      </c>
      <c r="B1021" s="108" t="s">
        <v>121</v>
      </c>
      <c r="C1021" s="108">
        <v>1.0</v>
      </c>
      <c r="D1021" s="108">
        <f t="shared" si="1"/>
        <v>1</v>
      </c>
      <c r="E1021" s="108" t="str">
        <f t="shared" si="2"/>
        <v/>
      </c>
      <c r="G1021" s="108"/>
      <c r="H1021" s="108"/>
      <c r="I1021" s="108"/>
    </row>
    <row r="1022" ht="15.75" customHeight="1">
      <c r="A1022" s="108">
        <v>95427.0</v>
      </c>
      <c r="B1022" s="108" t="s">
        <v>121</v>
      </c>
      <c r="C1022" s="108">
        <v>1.0</v>
      </c>
      <c r="D1022" s="108">
        <f t="shared" si="1"/>
        <v>1</v>
      </c>
      <c r="E1022" s="108" t="str">
        <f t="shared" si="2"/>
        <v/>
      </c>
      <c r="G1022" s="108"/>
      <c r="H1022" s="108"/>
      <c r="I1022" s="108"/>
    </row>
    <row r="1023" ht="15.75" customHeight="1">
      <c r="A1023" s="108">
        <v>95470.0</v>
      </c>
      <c r="B1023" s="108" t="s">
        <v>121</v>
      </c>
      <c r="C1023" s="108">
        <v>1.0</v>
      </c>
      <c r="D1023" s="108">
        <f t="shared" si="1"/>
        <v>1</v>
      </c>
      <c r="E1023" s="108" t="str">
        <f t="shared" si="2"/>
        <v/>
      </c>
      <c r="G1023" s="108"/>
      <c r="H1023" s="108"/>
      <c r="I1023" s="108"/>
    </row>
    <row r="1024" ht="15.75" customHeight="1">
      <c r="A1024" s="108">
        <v>95460.0</v>
      </c>
      <c r="B1024" s="108" t="s">
        <v>121</v>
      </c>
      <c r="C1024" s="108">
        <v>1.0</v>
      </c>
      <c r="D1024" s="108">
        <f t="shared" si="1"/>
        <v>1</v>
      </c>
      <c r="E1024" s="108" t="str">
        <f t="shared" si="2"/>
        <v/>
      </c>
      <c r="G1024" s="108"/>
      <c r="H1024" s="108"/>
      <c r="I1024" s="108"/>
    </row>
    <row r="1025" ht="15.75" customHeight="1">
      <c r="A1025" s="108">
        <v>95420.0</v>
      </c>
      <c r="B1025" s="108" t="s">
        <v>121</v>
      </c>
      <c r="C1025" s="108">
        <v>1.0</v>
      </c>
      <c r="D1025" s="108">
        <f t="shared" si="1"/>
        <v>1</v>
      </c>
      <c r="E1025" s="108" t="str">
        <f t="shared" si="2"/>
        <v/>
      </c>
      <c r="G1025" s="108"/>
      <c r="H1025" s="108"/>
      <c r="I1025" s="108"/>
    </row>
    <row r="1026" ht="15.75" customHeight="1">
      <c r="A1026" s="108">
        <v>95456.0</v>
      </c>
      <c r="B1026" s="108" t="s">
        <v>121</v>
      </c>
      <c r="C1026" s="108">
        <v>1.0</v>
      </c>
      <c r="D1026" s="108">
        <f t="shared" si="1"/>
        <v>1</v>
      </c>
      <c r="E1026" s="108" t="str">
        <f t="shared" si="2"/>
        <v/>
      </c>
      <c r="G1026" s="108"/>
      <c r="H1026" s="108"/>
      <c r="I1026" s="108"/>
    </row>
    <row r="1027" ht="15.75" customHeight="1">
      <c r="A1027" s="108">
        <v>95410.0</v>
      </c>
      <c r="B1027" s="108" t="s">
        <v>121</v>
      </c>
      <c r="C1027" s="108">
        <v>1.0</v>
      </c>
      <c r="D1027" s="108">
        <f t="shared" si="1"/>
        <v>1</v>
      </c>
      <c r="E1027" s="108" t="str">
        <f t="shared" si="2"/>
        <v/>
      </c>
      <c r="G1027" s="108"/>
      <c r="H1027" s="108"/>
      <c r="I1027" s="108"/>
    </row>
    <row r="1028" ht="15.75" customHeight="1">
      <c r="A1028" s="108">
        <v>95466.0</v>
      </c>
      <c r="B1028" s="108" t="s">
        <v>121</v>
      </c>
      <c r="C1028" s="108">
        <v>1.0</v>
      </c>
      <c r="D1028" s="108">
        <f t="shared" si="1"/>
        <v>1</v>
      </c>
      <c r="E1028" s="108" t="str">
        <f t="shared" si="2"/>
        <v/>
      </c>
      <c r="G1028" s="108"/>
      <c r="H1028" s="108"/>
      <c r="I1028" s="108"/>
    </row>
    <row r="1029" ht="15.75" customHeight="1">
      <c r="A1029" s="108">
        <v>95432.0</v>
      </c>
      <c r="B1029" s="108" t="s">
        <v>121</v>
      </c>
      <c r="C1029" s="108">
        <v>1.0</v>
      </c>
      <c r="D1029" s="108">
        <f t="shared" si="1"/>
        <v>1</v>
      </c>
      <c r="E1029" s="108" t="str">
        <f t="shared" si="2"/>
        <v/>
      </c>
      <c r="G1029" s="108"/>
      <c r="H1029" s="108"/>
      <c r="I1029" s="108"/>
    </row>
    <row r="1030" ht="15.75" customHeight="1">
      <c r="A1030" s="108">
        <v>95459.0</v>
      </c>
      <c r="B1030" s="108" t="s">
        <v>121</v>
      </c>
      <c r="C1030" s="108">
        <v>1.0</v>
      </c>
      <c r="D1030" s="108">
        <f t="shared" si="1"/>
        <v>1</v>
      </c>
      <c r="E1030" s="108" t="str">
        <f t="shared" si="2"/>
        <v/>
      </c>
      <c r="G1030" s="108"/>
      <c r="H1030" s="108"/>
      <c r="I1030" s="108"/>
    </row>
    <row r="1031" ht="15.75" customHeight="1">
      <c r="A1031" s="108">
        <v>95468.0</v>
      </c>
      <c r="B1031" s="108" t="s">
        <v>121</v>
      </c>
      <c r="C1031" s="108">
        <v>1.0</v>
      </c>
      <c r="D1031" s="108">
        <f t="shared" si="1"/>
        <v>1</v>
      </c>
      <c r="E1031" s="108" t="str">
        <f t="shared" si="2"/>
        <v/>
      </c>
      <c r="G1031" s="108"/>
      <c r="H1031" s="108"/>
      <c r="I1031" s="108"/>
    </row>
    <row r="1032" ht="15.75" customHeight="1">
      <c r="A1032" s="108">
        <v>95445.0</v>
      </c>
      <c r="B1032" s="108" t="s">
        <v>121</v>
      </c>
      <c r="C1032" s="108">
        <v>1.0</v>
      </c>
      <c r="D1032" s="108">
        <f t="shared" si="1"/>
        <v>1</v>
      </c>
      <c r="E1032" s="108" t="str">
        <f t="shared" si="2"/>
        <v/>
      </c>
      <c r="G1032" s="108"/>
      <c r="H1032" s="108"/>
      <c r="I1032" s="108"/>
    </row>
    <row r="1033" ht="15.75" customHeight="1">
      <c r="A1033" s="108">
        <v>22.0</v>
      </c>
      <c r="B1033" s="108" t="s">
        <v>121</v>
      </c>
      <c r="C1033" s="108">
        <v>2.0</v>
      </c>
      <c r="D1033" s="108">
        <f t="shared" si="1"/>
        <v>1</v>
      </c>
      <c r="E1033" s="108" t="str">
        <f t="shared" si="2"/>
        <v/>
      </c>
      <c r="G1033" s="108"/>
      <c r="H1033" s="108"/>
      <c r="I1033" s="108"/>
    </row>
    <row r="1034" ht="15.75" customHeight="1">
      <c r="A1034" s="108">
        <v>95415.0</v>
      </c>
      <c r="B1034" s="108" t="s">
        <v>121</v>
      </c>
      <c r="C1034" s="108">
        <v>2.0</v>
      </c>
      <c r="D1034" s="108">
        <f t="shared" si="1"/>
        <v>1</v>
      </c>
      <c r="E1034" s="108" t="str">
        <f t="shared" si="2"/>
        <v/>
      </c>
      <c r="G1034" s="108"/>
      <c r="H1034" s="108"/>
      <c r="I1034" s="108"/>
    </row>
    <row r="1035" ht="15.75" customHeight="1">
      <c r="A1035" s="108">
        <v>95417.0</v>
      </c>
      <c r="B1035" s="108" t="s">
        <v>121</v>
      </c>
      <c r="C1035" s="108">
        <v>2.0</v>
      </c>
      <c r="D1035" s="108">
        <f t="shared" si="1"/>
        <v>1</v>
      </c>
      <c r="E1035" s="108" t="str">
        <f t="shared" si="2"/>
        <v/>
      </c>
      <c r="G1035" s="108"/>
      <c r="H1035" s="108"/>
      <c r="I1035" s="108"/>
    </row>
    <row r="1036" ht="15.75" customHeight="1">
      <c r="A1036" s="108">
        <v>95427.0</v>
      </c>
      <c r="B1036" s="108" t="s">
        <v>121</v>
      </c>
      <c r="C1036" s="108">
        <v>2.0</v>
      </c>
      <c r="D1036" s="108">
        <f t="shared" si="1"/>
        <v>1</v>
      </c>
      <c r="E1036" s="108" t="str">
        <f t="shared" si="2"/>
        <v/>
      </c>
      <c r="G1036" s="108"/>
      <c r="H1036" s="108"/>
      <c r="I1036" s="108"/>
    </row>
    <row r="1037" ht="15.75" customHeight="1">
      <c r="A1037" s="108">
        <v>95428.0</v>
      </c>
      <c r="B1037" s="108" t="s">
        <v>121</v>
      </c>
      <c r="C1037" s="108">
        <v>2.0</v>
      </c>
      <c r="D1037" s="108">
        <f t="shared" si="1"/>
        <v>1</v>
      </c>
      <c r="E1037" s="108" t="str">
        <f t="shared" si="2"/>
        <v/>
      </c>
      <c r="G1037" s="108"/>
      <c r="H1037" s="108"/>
      <c r="I1037" s="108"/>
    </row>
    <row r="1038" ht="15.75" customHeight="1">
      <c r="A1038" s="108">
        <v>95429.0</v>
      </c>
      <c r="B1038" s="108" t="s">
        <v>121</v>
      </c>
      <c r="C1038" s="108">
        <v>2.0</v>
      </c>
      <c r="D1038" s="108">
        <f t="shared" si="1"/>
        <v>1</v>
      </c>
      <c r="E1038" s="108" t="str">
        <f t="shared" si="2"/>
        <v/>
      </c>
      <c r="G1038" s="108"/>
      <c r="H1038" s="108"/>
      <c r="I1038" s="108"/>
    </row>
    <row r="1039" ht="15.75" customHeight="1">
      <c r="A1039" s="108">
        <v>95437.0</v>
      </c>
      <c r="B1039" s="108" t="s">
        <v>121</v>
      </c>
      <c r="C1039" s="108">
        <v>2.0</v>
      </c>
      <c r="D1039" s="108">
        <f t="shared" si="1"/>
        <v>1</v>
      </c>
      <c r="E1039" s="108" t="str">
        <f t="shared" si="2"/>
        <v/>
      </c>
      <c r="G1039" s="108"/>
      <c r="H1039" s="108"/>
      <c r="I1039" s="108"/>
    </row>
    <row r="1040" ht="15.75" customHeight="1">
      <c r="A1040" s="108">
        <v>95445.0</v>
      </c>
      <c r="B1040" s="108" t="s">
        <v>121</v>
      </c>
      <c r="C1040" s="108">
        <v>2.0</v>
      </c>
      <c r="D1040" s="108">
        <f t="shared" si="1"/>
        <v>1</v>
      </c>
      <c r="E1040" s="108" t="str">
        <f t="shared" si="2"/>
        <v/>
      </c>
      <c r="G1040" s="108"/>
      <c r="H1040" s="108"/>
      <c r="I1040" s="108"/>
    </row>
    <row r="1041" ht="15.75" customHeight="1">
      <c r="A1041" s="108">
        <v>95449.0</v>
      </c>
      <c r="B1041" s="108" t="s">
        <v>121</v>
      </c>
      <c r="C1041" s="108">
        <v>2.0</v>
      </c>
      <c r="D1041" s="108">
        <f t="shared" si="1"/>
        <v>1</v>
      </c>
      <c r="E1041" s="108" t="str">
        <f t="shared" si="2"/>
        <v/>
      </c>
      <c r="G1041" s="108"/>
      <c r="H1041" s="108"/>
      <c r="I1041" s="108"/>
    </row>
    <row r="1042" ht="15.75" customHeight="1">
      <c r="A1042" s="108">
        <v>95454.0</v>
      </c>
      <c r="B1042" s="108" t="s">
        <v>121</v>
      </c>
      <c r="C1042" s="108">
        <v>2.0</v>
      </c>
      <c r="D1042" s="108">
        <f t="shared" si="1"/>
        <v>1</v>
      </c>
      <c r="E1042" s="108" t="str">
        <f t="shared" si="2"/>
        <v/>
      </c>
      <c r="G1042" s="108"/>
      <c r="H1042" s="108"/>
      <c r="I1042" s="108"/>
    </row>
    <row r="1043" ht="15.75" customHeight="1">
      <c r="A1043" s="108">
        <v>95459.0</v>
      </c>
      <c r="B1043" s="108" t="s">
        <v>121</v>
      </c>
      <c r="C1043" s="108">
        <v>2.0</v>
      </c>
      <c r="D1043" s="108">
        <f t="shared" si="1"/>
        <v>1</v>
      </c>
      <c r="E1043" s="108" t="str">
        <f t="shared" si="2"/>
        <v/>
      </c>
      <c r="G1043" s="108"/>
      <c r="H1043" s="108"/>
      <c r="I1043" s="108"/>
    </row>
    <row r="1044" ht="15.75" customHeight="1">
      <c r="A1044" s="108">
        <v>95466.0</v>
      </c>
      <c r="B1044" s="108" t="s">
        <v>121</v>
      </c>
      <c r="C1044" s="108">
        <v>2.0</v>
      </c>
      <c r="D1044" s="108">
        <f t="shared" si="1"/>
        <v>1</v>
      </c>
      <c r="E1044" s="108" t="str">
        <f t="shared" si="2"/>
        <v/>
      </c>
      <c r="G1044" s="108"/>
      <c r="H1044" s="108"/>
      <c r="I1044" s="108"/>
    </row>
    <row r="1045" ht="15.75" customHeight="1">
      <c r="A1045" s="108">
        <v>95468.0</v>
      </c>
      <c r="B1045" s="108" t="s">
        <v>121</v>
      </c>
      <c r="C1045" s="108">
        <v>2.0</v>
      </c>
      <c r="D1045" s="108">
        <f t="shared" si="1"/>
        <v>1</v>
      </c>
      <c r="E1045" s="108" t="str">
        <f t="shared" si="2"/>
        <v/>
      </c>
      <c r="G1045" s="108"/>
      <c r="H1045" s="108"/>
      <c r="I1045" s="108"/>
    </row>
    <row r="1046" ht="15.75" customHeight="1">
      <c r="A1046" s="108">
        <v>95469.0</v>
      </c>
      <c r="B1046" s="108" t="s">
        <v>121</v>
      </c>
      <c r="C1046" s="108">
        <v>2.0</v>
      </c>
      <c r="D1046" s="108">
        <f t="shared" si="1"/>
        <v>1</v>
      </c>
      <c r="E1046" s="108" t="str">
        <f t="shared" si="2"/>
        <v/>
      </c>
      <c r="G1046" s="108"/>
      <c r="H1046" s="108"/>
      <c r="I1046" s="108"/>
    </row>
    <row r="1047" ht="15.75" customHeight="1">
      <c r="A1047" s="108">
        <v>95470.0</v>
      </c>
      <c r="B1047" s="108" t="s">
        <v>121</v>
      </c>
      <c r="C1047" s="108">
        <v>2.0</v>
      </c>
      <c r="D1047" s="108">
        <f t="shared" si="1"/>
        <v>1</v>
      </c>
      <c r="E1047" s="108" t="str">
        <f t="shared" si="2"/>
        <v/>
      </c>
      <c r="G1047" s="108"/>
      <c r="H1047" s="108"/>
      <c r="I1047" s="108"/>
    </row>
    <row r="1048" ht="15.75" customHeight="1">
      <c r="A1048" s="108">
        <v>95482.0</v>
      </c>
      <c r="B1048" s="108" t="s">
        <v>121</v>
      </c>
      <c r="C1048" s="108">
        <v>2.0</v>
      </c>
      <c r="D1048" s="108">
        <f t="shared" si="1"/>
        <v>1</v>
      </c>
      <c r="E1048" s="108" t="str">
        <f t="shared" si="2"/>
        <v/>
      </c>
      <c r="G1048" s="108"/>
      <c r="H1048" s="108"/>
      <c r="I1048" s="108"/>
    </row>
    <row r="1049" ht="15.75" customHeight="1">
      <c r="A1049" s="108">
        <v>95490.0</v>
      </c>
      <c r="B1049" s="108" t="s">
        <v>121</v>
      </c>
      <c r="C1049" s="108">
        <v>2.0</v>
      </c>
      <c r="D1049" s="108">
        <f t="shared" si="1"/>
        <v>1</v>
      </c>
      <c r="E1049" s="108" t="str">
        <f t="shared" si="2"/>
        <v/>
      </c>
      <c r="G1049" s="108"/>
      <c r="H1049" s="108"/>
      <c r="I1049" s="108"/>
    </row>
    <row r="1050" ht="15.75" customHeight="1">
      <c r="A1050" s="108">
        <v>95494.0</v>
      </c>
      <c r="B1050" s="108" t="s">
        <v>121</v>
      </c>
      <c r="C1050" s="108">
        <v>2.0</v>
      </c>
      <c r="D1050" s="108">
        <f t="shared" si="1"/>
        <v>1</v>
      </c>
      <c r="E1050" s="108" t="str">
        <f t="shared" si="2"/>
        <v/>
      </c>
      <c r="G1050" s="108"/>
      <c r="H1050" s="108"/>
      <c r="I1050" s="108"/>
    </row>
    <row r="1051" ht="15.75" customHeight="1">
      <c r="A1051" s="108">
        <v>95585.0</v>
      </c>
      <c r="B1051" s="108" t="s">
        <v>121</v>
      </c>
      <c r="C1051" s="108">
        <v>2.0</v>
      </c>
      <c r="D1051" s="108">
        <f t="shared" si="1"/>
        <v>1</v>
      </c>
      <c r="E1051" s="108" t="str">
        <f t="shared" si="2"/>
        <v/>
      </c>
      <c r="G1051" s="108"/>
      <c r="H1051" s="108"/>
      <c r="I1051" s="108"/>
    </row>
    <row r="1052" ht="15.75" customHeight="1">
      <c r="A1052" s="108">
        <v>95587.0</v>
      </c>
      <c r="B1052" s="108" t="s">
        <v>121</v>
      </c>
      <c r="C1052" s="108">
        <v>2.0</v>
      </c>
      <c r="D1052" s="108">
        <f t="shared" si="1"/>
        <v>1</v>
      </c>
      <c r="E1052" s="108" t="str">
        <f t="shared" si="2"/>
        <v/>
      </c>
      <c r="G1052" s="108"/>
      <c r="H1052" s="108"/>
      <c r="I1052" s="108"/>
    </row>
    <row r="1053" ht="15.75" customHeight="1">
      <c r="A1053" s="108">
        <v>95428.0</v>
      </c>
      <c r="B1053" s="108" t="s">
        <v>121</v>
      </c>
      <c r="C1053" s="108">
        <v>16.0</v>
      </c>
      <c r="D1053" s="108">
        <f t="shared" si="1"/>
        <v>1</v>
      </c>
      <c r="E1053" s="108" t="str">
        <f t="shared" si="2"/>
        <v/>
      </c>
      <c r="G1053" s="108"/>
      <c r="H1053" s="108"/>
      <c r="I1053" s="108"/>
    </row>
    <row r="1054" ht="15.75" customHeight="1">
      <c r="A1054" s="108">
        <v>95469.0</v>
      </c>
      <c r="B1054" s="108" t="s">
        <v>121</v>
      </c>
      <c r="C1054" s="108">
        <v>16.0</v>
      </c>
      <c r="D1054" s="108">
        <f t="shared" si="1"/>
        <v>1</v>
      </c>
      <c r="E1054" s="108" t="str">
        <f t="shared" si="2"/>
        <v/>
      </c>
      <c r="G1054" s="108"/>
      <c r="H1054" s="108"/>
      <c r="I1054" s="108"/>
    </row>
    <row r="1055" ht="15.75" customHeight="1">
      <c r="A1055" s="108">
        <v>95490.0</v>
      </c>
      <c r="B1055" s="108" t="s">
        <v>121</v>
      </c>
      <c r="C1055" s="108">
        <v>16.0</v>
      </c>
      <c r="D1055" s="108">
        <f t="shared" si="1"/>
        <v>1</v>
      </c>
      <c r="E1055" s="108" t="str">
        <f t="shared" si="2"/>
        <v/>
      </c>
      <c r="G1055" s="108"/>
      <c r="H1055" s="108"/>
      <c r="I1055" s="108"/>
    </row>
    <row r="1056" ht="15.75" customHeight="1">
      <c r="A1056" s="108">
        <v>95322.0</v>
      </c>
      <c r="B1056" s="108" t="s">
        <v>122</v>
      </c>
      <c r="C1056" s="108">
        <v>4.0</v>
      </c>
      <c r="D1056" s="108">
        <f t="shared" si="1"/>
        <v>3</v>
      </c>
      <c r="E1056" s="108">
        <f t="shared" si="2"/>
        <v>7</v>
      </c>
      <c r="G1056" s="108"/>
      <c r="H1056" s="108"/>
      <c r="I1056" s="108"/>
    </row>
    <row r="1057" ht="15.75" customHeight="1">
      <c r="A1057" s="108">
        <v>93635.0</v>
      </c>
      <c r="B1057" s="108" t="s">
        <v>122</v>
      </c>
      <c r="C1057" s="108">
        <v>4.0</v>
      </c>
      <c r="D1057" s="108">
        <f t="shared" si="1"/>
        <v>3</v>
      </c>
      <c r="E1057" s="108">
        <f t="shared" si="2"/>
        <v>7</v>
      </c>
      <c r="G1057" s="108"/>
      <c r="H1057" s="108"/>
      <c r="I1057" s="108"/>
    </row>
    <row r="1058" ht="15.75" customHeight="1">
      <c r="A1058" s="108">
        <v>93610.0</v>
      </c>
      <c r="B1058" s="108" t="s">
        <v>122</v>
      </c>
      <c r="C1058" s="108">
        <v>12.0</v>
      </c>
      <c r="D1058" s="108">
        <f t="shared" si="1"/>
        <v>3</v>
      </c>
      <c r="E1058" s="108">
        <f t="shared" si="2"/>
        <v>7</v>
      </c>
      <c r="G1058" s="108"/>
      <c r="H1058" s="108"/>
      <c r="I1058" s="108"/>
    </row>
    <row r="1059" ht="15.75" customHeight="1">
      <c r="A1059" s="108">
        <v>93620.0</v>
      </c>
      <c r="B1059" s="108" t="s">
        <v>122</v>
      </c>
      <c r="C1059" s="108">
        <v>12.0</v>
      </c>
      <c r="D1059" s="108">
        <f t="shared" si="1"/>
        <v>3</v>
      </c>
      <c r="E1059" s="108">
        <f t="shared" si="2"/>
        <v>7</v>
      </c>
      <c r="G1059" s="108"/>
      <c r="H1059" s="108"/>
      <c r="I1059" s="108"/>
    </row>
    <row r="1060" ht="15.75" customHeight="1">
      <c r="A1060" s="108">
        <v>93622.0</v>
      </c>
      <c r="B1060" s="108" t="s">
        <v>122</v>
      </c>
      <c r="C1060" s="108">
        <v>12.0</v>
      </c>
      <c r="D1060" s="108">
        <f t="shared" si="1"/>
        <v>3</v>
      </c>
      <c r="E1060" s="108">
        <f t="shared" si="2"/>
        <v>7</v>
      </c>
      <c r="G1060" s="108"/>
      <c r="H1060" s="108"/>
      <c r="I1060" s="108"/>
    </row>
    <row r="1061" ht="15.75" customHeight="1">
      <c r="A1061" s="108">
        <v>93635.0</v>
      </c>
      <c r="B1061" s="108" t="s">
        <v>122</v>
      </c>
      <c r="C1061" s="108">
        <v>12.0</v>
      </c>
      <c r="D1061" s="108">
        <f t="shared" si="1"/>
        <v>3</v>
      </c>
      <c r="E1061" s="108">
        <f t="shared" si="2"/>
        <v>7</v>
      </c>
      <c r="G1061" s="108"/>
      <c r="H1061" s="108"/>
      <c r="I1061" s="108"/>
    </row>
    <row r="1062" ht="15.75" customHeight="1">
      <c r="A1062" s="108">
        <v>95301.0</v>
      </c>
      <c r="B1062" s="108" t="s">
        <v>122</v>
      </c>
      <c r="C1062" s="108">
        <v>12.0</v>
      </c>
      <c r="D1062" s="108">
        <f t="shared" si="1"/>
        <v>3</v>
      </c>
      <c r="E1062" s="108">
        <f t="shared" si="2"/>
        <v>7</v>
      </c>
      <c r="G1062" s="108"/>
      <c r="H1062" s="108"/>
      <c r="I1062" s="108"/>
    </row>
    <row r="1063" ht="15.75" customHeight="1">
      <c r="A1063" s="108">
        <v>95303.0</v>
      </c>
      <c r="B1063" s="108" t="s">
        <v>122</v>
      </c>
      <c r="C1063" s="108">
        <v>12.0</v>
      </c>
      <c r="D1063" s="108">
        <f t="shared" si="1"/>
        <v>3</v>
      </c>
      <c r="E1063" s="108">
        <f t="shared" si="2"/>
        <v>7</v>
      </c>
      <c r="G1063" s="108"/>
      <c r="H1063" s="108"/>
      <c r="I1063" s="108"/>
    </row>
    <row r="1064" ht="15.75" customHeight="1">
      <c r="A1064" s="108">
        <v>95315.0</v>
      </c>
      <c r="B1064" s="108" t="s">
        <v>122</v>
      </c>
      <c r="C1064" s="108">
        <v>12.0</v>
      </c>
      <c r="D1064" s="108">
        <f t="shared" si="1"/>
        <v>3</v>
      </c>
      <c r="E1064" s="108">
        <f t="shared" si="2"/>
        <v>7</v>
      </c>
      <c r="G1064" s="108"/>
      <c r="H1064" s="108"/>
      <c r="I1064" s="108"/>
    </row>
    <row r="1065" ht="15.75" customHeight="1">
      <c r="A1065" s="108">
        <v>95316.0</v>
      </c>
      <c r="B1065" s="108" t="s">
        <v>122</v>
      </c>
      <c r="C1065" s="108">
        <v>12.0</v>
      </c>
      <c r="D1065" s="108">
        <f t="shared" si="1"/>
        <v>3</v>
      </c>
      <c r="E1065" s="108">
        <f t="shared" si="2"/>
        <v>7</v>
      </c>
      <c r="G1065" s="108"/>
      <c r="H1065" s="108"/>
      <c r="I1065" s="108"/>
    </row>
    <row r="1066" ht="15.75" customHeight="1">
      <c r="A1066" s="108">
        <v>95317.0</v>
      </c>
      <c r="B1066" s="108" t="s">
        <v>122</v>
      </c>
      <c r="C1066" s="108">
        <v>12.0</v>
      </c>
      <c r="D1066" s="108">
        <f t="shared" si="1"/>
        <v>3</v>
      </c>
      <c r="E1066" s="108">
        <f t="shared" si="2"/>
        <v>7</v>
      </c>
      <c r="G1066" s="108"/>
      <c r="H1066" s="108"/>
      <c r="I1066" s="108"/>
    </row>
    <row r="1067" ht="15.75" customHeight="1">
      <c r="A1067" s="108">
        <v>95322.0</v>
      </c>
      <c r="B1067" s="108" t="s">
        <v>122</v>
      </c>
      <c r="C1067" s="108">
        <v>12.0</v>
      </c>
      <c r="D1067" s="108">
        <f t="shared" si="1"/>
        <v>3</v>
      </c>
      <c r="E1067" s="108">
        <f t="shared" si="2"/>
        <v>7</v>
      </c>
      <c r="G1067" s="108"/>
      <c r="H1067" s="108"/>
      <c r="I1067" s="108"/>
    </row>
    <row r="1068" ht="15.75" customHeight="1">
      <c r="A1068" s="108">
        <v>95324.0</v>
      </c>
      <c r="B1068" s="108" t="s">
        <v>122</v>
      </c>
      <c r="C1068" s="108">
        <v>12.0</v>
      </c>
      <c r="D1068" s="108">
        <f t="shared" si="1"/>
        <v>3</v>
      </c>
      <c r="E1068" s="108">
        <f t="shared" si="2"/>
        <v>7</v>
      </c>
      <c r="G1068" s="108"/>
      <c r="H1068" s="108"/>
      <c r="I1068" s="108"/>
    </row>
    <row r="1069" ht="15.75" customHeight="1">
      <c r="A1069" s="108">
        <v>95333.0</v>
      </c>
      <c r="B1069" s="108" t="s">
        <v>122</v>
      </c>
      <c r="C1069" s="108">
        <v>12.0</v>
      </c>
      <c r="D1069" s="108">
        <f t="shared" si="1"/>
        <v>3</v>
      </c>
      <c r="E1069" s="108">
        <f t="shared" si="2"/>
        <v>7</v>
      </c>
      <c r="G1069" s="108"/>
      <c r="H1069" s="108"/>
      <c r="I1069" s="108"/>
    </row>
    <row r="1070" ht="15.75" customHeight="1">
      <c r="A1070" s="108">
        <v>95334.0</v>
      </c>
      <c r="B1070" s="108" t="s">
        <v>122</v>
      </c>
      <c r="C1070" s="108">
        <v>12.0</v>
      </c>
      <c r="D1070" s="108">
        <f t="shared" si="1"/>
        <v>3</v>
      </c>
      <c r="E1070" s="108">
        <f t="shared" si="2"/>
        <v>7</v>
      </c>
      <c r="G1070" s="108"/>
      <c r="H1070" s="108"/>
      <c r="I1070" s="108"/>
    </row>
    <row r="1071" ht="15.75" customHeight="1">
      <c r="A1071" s="108">
        <v>95340.0</v>
      </c>
      <c r="B1071" s="108" t="s">
        <v>122</v>
      </c>
      <c r="C1071" s="108">
        <v>12.0</v>
      </c>
      <c r="D1071" s="108">
        <f t="shared" si="1"/>
        <v>3</v>
      </c>
      <c r="E1071" s="108">
        <f t="shared" si="2"/>
        <v>7</v>
      </c>
      <c r="G1071" s="108"/>
      <c r="H1071" s="108"/>
      <c r="I1071" s="108"/>
    </row>
    <row r="1072" ht="15.75" customHeight="1">
      <c r="A1072" s="108">
        <v>95341.0</v>
      </c>
      <c r="B1072" s="108" t="s">
        <v>122</v>
      </c>
      <c r="C1072" s="108">
        <v>12.0</v>
      </c>
      <c r="D1072" s="108">
        <f t="shared" si="1"/>
        <v>3</v>
      </c>
      <c r="E1072" s="108">
        <f t="shared" si="2"/>
        <v>7</v>
      </c>
      <c r="G1072" s="108"/>
      <c r="H1072" s="108"/>
      <c r="I1072" s="108"/>
    </row>
    <row r="1073" ht="15.75" customHeight="1">
      <c r="A1073" s="108">
        <v>95348.0</v>
      </c>
      <c r="B1073" s="108" t="s">
        <v>122</v>
      </c>
      <c r="C1073" s="108">
        <v>12.0</v>
      </c>
      <c r="D1073" s="108">
        <f t="shared" si="1"/>
        <v>3</v>
      </c>
      <c r="E1073" s="108">
        <f t="shared" si="2"/>
        <v>7</v>
      </c>
      <c r="G1073" s="108"/>
      <c r="H1073" s="108"/>
      <c r="I1073" s="108"/>
    </row>
    <row r="1074" ht="15.75" customHeight="1">
      <c r="A1074" s="108">
        <v>95360.0</v>
      </c>
      <c r="B1074" s="108" t="s">
        <v>122</v>
      </c>
      <c r="C1074" s="108">
        <v>12.0</v>
      </c>
      <c r="D1074" s="108">
        <f t="shared" si="1"/>
        <v>3</v>
      </c>
      <c r="E1074" s="108">
        <f t="shared" si="2"/>
        <v>7</v>
      </c>
      <c r="G1074" s="108"/>
      <c r="H1074" s="108"/>
      <c r="I1074" s="108"/>
    </row>
    <row r="1075" ht="15.75" customHeight="1">
      <c r="A1075" s="108">
        <v>95369.0</v>
      </c>
      <c r="B1075" s="108" t="s">
        <v>122</v>
      </c>
      <c r="C1075" s="108">
        <v>12.0</v>
      </c>
      <c r="D1075" s="108">
        <f t="shared" si="1"/>
        <v>3</v>
      </c>
      <c r="E1075" s="108">
        <f t="shared" si="2"/>
        <v>7</v>
      </c>
      <c r="G1075" s="108"/>
      <c r="H1075" s="108"/>
      <c r="I1075" s="108"/>
    </row>
    <row r="1076" ht="15.75" customHeight="1">
      <c r="A1076" s="108">
        <v>95374.0</v>
      </c>
      <c r="B1076" s="108" t="s">
        <v>122</v>
      </c>
      <c r="C1076" s="108">
        <v>12.0</v>
      </c>
      <c r="D1076" s="108">
        <f t="shared" si="1"/>
        <v>3</v>
      </c>
      <c r="E1076" s="108">
        <f t="shared" si="2"/>
        <v>7</v>
      </c>
      <c r="G1076" s="108"/>
      <c r="H1076" s="108"/>
      <c r="I1076" s="108"/>
    </row>
    <row r="1077" ht="15.75" customHeight="1">
      <c r="A1077" s="108">
        <v>95380.0</v>
      </c>
      <c r="B1077" s="108" t="s">
        <v>122</v>
      </c>
      <c r="C1077" s="108">
        <v>12.0</v>
      </c>
      <c r="D1077" s="108">
        <f t="shared" si="1"/>
        <v>3</v>
      </c>
      <c r="E1077" s="108">
        <f t="shared" si="2"/>
        <v>7</v>
      </c>
      <c r="G1077" s="108"/>
      <c r="H1077" s="108"/>
      <c r="I1077" s="108"/>
    </row>
    <row r="1078" ht="15.75" customHeight="1">
      <c r="A1078" s="108">
        <v>95388.0</v>
      </c>
      <c r="B1078" s="108" t="s">
        <v>122</v>
      </c>
      <c r="C1078" s="108">
        <v>12.0</v>
      </c>
      <c r="D1078" s="108">
        <f t="shared" si="1"/>
        <v>3</v>
      </c>
      <c r="E1078" s="108">
        <f t="shared" si="2"/>
        <v>7</v>
      </c>
      <c r="G1078" s="108"/>
      <c r="H1078" s="108"/>
      <c r="I1078" s="108"/>
    </row>
    <row r="1079" ht="15.75" customHeight="1">
      <c r="A1079" s="108">
        <v>93610.0</v>
      </c>
      <c r="B1079" s="108" t="s">
        <v>122</v>
      </c>
      <c r="C1079" s="108">
        <v>13.0</v>
      </c>
      <c r="D1079" s="108">
        <f t="shared" si="1"/>
        <v>3</v>
      </c>
      <c r="E1079" s="108">
        <f t="shared" si="2"/>
        <v>7</v>
      </c>
      <c r="G1079" s="108"/>
      <c r="H1079" s="108"/>
      <c r="I1079" s="108"/>
    </row>
    <row r="1080" ht="15.75" customHeight="1">
      <c r="A1080" s="108">
        <v>93620.0</v>
      </c>
      <c r="B1080" s="108" t="s">
        <v>122</v>
      </c>
      <c r="C1080" s="108">
        <v>13.0</v>
      </c>
      <c r="D1080" s="108">
        <f t="shared" si="1"/>
        <v>3</v>
      </c>
      <c r="E1080" s="108">
        <f t="shared" si="2"/>
        <v>7</v>
      </c>
      <c r="G1080" s="108"/>
      <c r="H1080" s="108"/>
      <c r="I1080" s="108"/>
    </row>
    <row r="1081" ht="15.75" customHeight="1">
      <c r="A1081" s="108">
        <v>93622.0</v>
      </c>
      <c r="B1081" s="108" t="s">
        <v>122</v>
      </c>
      <c r="C1081" s="108">
        <v>13.0</v>
      </c>
      <c r="D1081" s="108">
        <f t="shared" si="1"/>
        <v>3</v>
      </c>
      <c r="E1081" s="108">
        <f t="shared" si="2"/>
        <v>7</v>
      </c>
      <c r="G1081" s="108"/>
      <c r="H1081" s="108"/>
      <c r="I1081" s="108"/>
    </row>
    <row r="1082" ht="15.75" customHeight="1">
      <c r="A1082" s="108">
        <v>93635.0</v>
      </c>
      <c r="B1082" s="108" t="s">
        <v>122</v>
      </c>
      <c r="C1082" s="108">
        <v>13.0</v>
      </c>
      <c r="D1082" s="108">
        <f t="shared" si="1"/>
        <v>3</v>
      </c>
      <c r="E1082" s="108">
        <f t="shared" si="2"/>
        <v>7</v>
      </c>
      <c r="G1082" s="108"/>
      <c r="H1082" s="108"/>
      <c r="I1082" s="108"/>
    </row>
    <row r="1083" ht="15.75" customHeight="1">
      <c r="A1083" s="108">
        <v>95317.0</v>
      </c>
      <c r="B1083" s="108" t="s">
        <v>122</v>
      </c>
      <c r="C1083" s="108">
        <v>13.0</v>
      </c>
      <c r="D1083" s="108">
        <f t="shared" si="1"/>
        <v>3</v>
      </c>
      <c r="E1083" s="108">
        <f t="shared" si="2"/>
        <v>7</v>
      </c>
      <c r="G1083" s="108"/>
      <c r="H1083" s="108"/>
      <c r="I1083" s="108"/>
    </row>
    <row r="1084" ht="15.75" customHeight="1">
      <c r="A1084" s="108">
        <v>95333.0</v>
      </c>
      <c r="B1084" s="108" t="s">
        <v>122</v>
      </c>
      <c r="C1084" s="108">
        <v>13.0</v>
      </c>
      <c r="D1084" s="108">
        <f t="shared" si="1"/>
        <v>3</v>
      </c>
      <c r="E1084" s="108">
        <f t="shared" si="2"/>
        <v>7</v>
      </c>
      <c r="G1084" s="108"/>
      <c r="H1084" s="108"/>
      <c r="I1084" s="108"/>
    </row>
    <row r="1085" ht="15.75" customHeight="1">
      <c r="A1085" s="108">
        <v>96006.0</v>
      </c>
      <c r="B1085" s="108" t="s">
        <v>123</v>
      </c>
      <c r="C1085" s="108">
        <v>16.0</v>
      </c>
      <c r="D1085" s="108">
        <f t="shared" si="1"/>
        <v>14</v>
      </c>
      <c r="E1085" s="108" t="str">
        <f t="shared" si="2"/>
        <v/>
      </c>
      <c r="G1085" s="108"/>
      <c r="H1085" s="108"/>
      <c r="I1085" s="108"/>
    </row>
    <row r="1086" ht="15.75" customHeight="1">
      <c r="A1086" s="108">
        <v>96015.0</v>
      </c>
      <c r="B1086" s="108" t="s">
        <v>123</v>
      </c>
      <c r="C1086" s="108">
        <v>16.0</v>
      </c>
      <c r="D1086" s="108">
        <f t="shared" si="1"/>
        <v>14</v>
      </c>
      <c r="E1086" s="108" t="str">
        <f t="shared" si="2"/>
        <v/>
      </c>
      <c r="G1086" s="108"/>
      <c r="H1086" s="108"/>
      <c r="I1086" s="108"/>
    </row>
    <row r="1087" ht="15.75" customHeight="1">
      <c r="A1087" s="108">
        <v>96054.0</v>
      </c>
      <c r="B1087" s="108" t="s">
        <v>123</v>
      </c>
      <c r="C1087" s="108">
        <v>16.0</v>
      </c>
      <c r="D1087" s="108">
        <f t="shared" si="1"/>
        <v>14</v>
      </c>
      <c r="E1087" s="108" t="str">
        <f t="shared" si="2"/>
        <v/>
      </c>
      <c r="G1087" s="108"/>
      <c r="H1087" s="108"/>
      <c r="I1087" s="108"/>
    </row>
    <row r="1088" ht="15.75" customHeight="1">
      <c r="A1088" s="108">
        <v>96056.0</v>
      </c>
      <c r="B1088" s="108" t="s">
        <v>123</v>
      </c>
      <c r="C1088" s="108">
        <v>16.0</v>
      </c>
      <c r="D1088" s="108">
        <f t="shared" si="1"/>
        <v>14</v>
      </c>
      <c r="E1088" s="108" t="str">
        <f t="shared" si="2"/>
        <v/>
      </c>
      <c r="G1088" s="108"/>
      <c r="H1088" s="108"/>
      <c r="I1088" s="108"/>
    </row>
    <row r="1089" ht="15.75" customHeight="1">
      <c r="A1089" s="108">
        <v>96101.0</v>
      </c>
      <c r="B1089" s="108" t="s">
        <v>123</v>
      </c>
      <c r="C1089" s="108">
        <v>16.0</v>
      </c>
      <c r="D1089" s="108">
        <f t="shared" si="1"/>
        <v>14</v>
      </c>
      <c r="E1089" s="108" t="str">
        <f t="shared" si="2"/>
        <v/>
      </c>
      <c r="G1089" s="108"/>
      <c r="H1089" s="108"/>
      <c r="I1089" s="108"/>
    </row>
    <row r="1090" ht="15.75" customHeight="1">
      <c r="A1090" s="108">
        <v>96104.0</v>
      </c>
      <c r="B1090" s="108" t="s">
        <v>123</v>
      </c>
      <c r="C1090" s="108">
        <v>16.0</v>
      </c>
      <c r="D1090" s="108">
        <f t="shared" si="1"/>
        <v>14</v>
      </c>
      <c r="E1090" s="108" t="str">
        <f t="shared" si="2"/>
        <v/>
      </c>
      <c r="G1090" s="108"/>
      <c r="H1090" s="108"/>
      <c r="I1090" s="108"/>
    </row>
    <row r="1091" ht="15.75" customHeight="1">
      <c r="A1091" s="108">
        <v>96108.0</v>
      </c>
      <c r="B1091" s="108" t="s">
        <v>123</v>
      </c>
      <c r="C1091" s="108">
        <v>16.0</v>
      </c>
      <c r="D1091" s="108">
        <f t="shared" si="1"/>
        <v>14</v>
      </c>
      <c r="E1091" s="108" t="str">
        <f t="shared" si="2"/>
        <v/>
      </c>
      <c r="G1091" s="108"/>
      <c r="H1091" s="108"/>
      <c r="I1091" s="108"/>
    </row>
    <row r="1092" ht="15.75" customHeight="1">
      <c r="A1092" s="108">
        <v>96112.0</v>
      </c>
      <c r="B1092" s="108" t="s">
        <v>123</v>
      </c>
      <c r="C1092" s="108">
        <v>16.0</v>
      </c>
      <c r="D1092" s="108">
        <f t="shared" si="1"/>
        <v>14</v>
      </c>
      <c r="E1092" s="108" t="str">
        <f t="shared" si="2"/>
        <v/>
      </c>
      <c r="G1092" s="108"/>
      <c r="H1092" s="108"/>
      <c r="I1092" s="108"/>
    </row>
    <row r="1093" ht="15.75" customHeight="1">
      <c r="A1093" s="108">
        <v>96115.0</v>
      </c>
      <c r="B1093" s="108" t="s">
        <v>123</v>
      </c>
      <c r="C1093" s="108">
        <v>16.0</v>
      </c>
      <c r="D1093" s="108">
        <f t="shared" si="1"/>
        <v>14</v>
      </c>
      <c r="E1093" s="108" t="str">
        <f t="shared" si="2"/>
        <v/>
      </c>
      <c r="G1093" s="108"/>
      <c r="H1093" s="108"/>
      <c r="I1093" s="108"/>
    </row>
    <row r="1094" ht="15.75" customHeight="1">
      <c r="A1094" s="108">
        <v>96116.0</v>
      </c>
      <c r="B1094" s="108" t="s">
        <v>123</v>
      </c>
      <c r="C1094" s="108">
        <v>16.0</v>
      </c>
      <c r="D1094" s="108">
        <f t="shared" si="1"/>
        <v>14</v>
      </c>
      <c r="E1094" s="108" t="str">
        <f t="shared" si="2"/>
        <v/>
      </c>
      <c r="G1094" s="108"/>
      <c r="H1094" s="108"/>
      <c r="I1094" s="108"/>
    </row>
    <row r="1095" ht="15.75" customHeight="1">
      <c r="A1095" s="108">
        <v>96134.0</v>
      </c>
      <c r="B1095" s="108" t="s">
        <v>123</v>
      </c>
      <c r="C1095" s="108">
        <v>16.0</v>
      </c>
      <c r="D1095" s="108">
        <f t="shared" si="1"/>
        <v>14</v>
      </c>
      <c r="E1095" s="108" t="str">
        <f t="shared" si="2"/>
        <v/>
      </c>
      <c r="G1095" s="108"/>
      <c r="H1095" s="108"/>
      <c r="I1095" s="108"/>
    </row>
    <row r="1096" ht="15.75" customHeight="1">
      <c r="A1096" s="108">
        <v>93512.0</v>
      </c>
      <c r="B1096" s="108" t="s">
        <v>124</v>
      </c>
      <c r="C1096" s="108">
        <v>16.0</v>
      </c>
      <c r="D1096" s="108">
        <f t="shared" si="1"/>
        <v>12</v>
      </c>
      <c r="E1096" s="108">
        <f t="shared" si="2"/>
        <v>12</v>
      </c>
      <c r="G1096" s="108"/>
      <c r="H1096" s="108"/>
      <c r="I1096" s="108"/>
    </row>
    <row r="1097" ht="15.75" customHeight="1">
      <c r="A1097" s="108">
        <v>93514.0</v>
      </c>
      <c r="B1097" s="108" t="s">
        <v>124</v>
      </c>
      <c r="C1097" s="108">
        <v>16.0</v>
      </c>
      <c r="D1097" s="108">
        <f t="shared" si="1"/>
        <v>12</v>
      </c>
      <c r="E1097" s="108">
        <f t="shared" si="2"/>
        <v>12</v>
      </c>
      <c r="G1097" s="108"/>
      <c r="H1097" s="108"/>
      <c r="I1097" s="108"/>
    </row>
    <row r="1098" ht="15.75" customHeight="1">
      <c r="A1098" s="108">
        <v>93517.0</v>
      </c>
      <c r="B1098" s="108" t="s">
        <v>124</v>
      </c>
      <c r="C1098" s="108">
        <v>16.0</v>
      </c>
      <c r="D1098" s="108">
        <f t="shared" si="1"/>
        <v>12</v>
      </c>
      <c r="E1098" s="108">
        <f t="shared" si="2"/>
        <v>12</v>
      </c>
      <c r="G1098" s="108"/>
      <c r="H1098" s="108"/>
      <c r="I1098" s="108"/>
    </row>
    <row r="1099" ht="15.75" customHeight="1">
      <c r="A1099" s="108">
        <v>93529.0</v>
      </c>
      <c r="B1099" s="108" t="s">
        <v>124</v>
      </c>
      <c r="C1099" s="108">
        <v>16.0</v>
      </c>
      <c r="D1099" s="108">
        <f t="shared" si="1"/>
        <v>12</v>
      </c>
      <c r="E1099" s="108">
        <f t="shared" si="2"/>
        <v>12</v>
      </c>
      <c r="G1099" s="108"/>
      <c r="H1099" s="108"/>
      <c r="I1099" s="108"/>
    </row>
    <row r="1100" ht="15.75" customHeight="1">
      <c r="A1100" s="108">
        <v>93541.0</v>
      </c>
      <c r="B1100" s="108" t="s">
        <v>124</v>
      </c>
      <c r="C1100" s="108">
        <v>16.0</v>
      </c>
      <c r="D1100" s="108">
        <f t="shared" si="1"/>
        <v>12</v>
      </c>
      <c r="E1100" s="108">
        <f t="shared" si="2"/>
        <v>12</v>
      </c>
      <c r="G1100" s="108"/>
      <c r="H1100" s="108"/>
      <c r="I1100" s="108"/>
    </row>
    <row r="1101" ht="15.75" customHeight="1">
      <c r="A1101" s="108">
        <v>93546.0</v>
      </c>
      <c r="B1101" s="108" t="s">
        <v>124</v>
      </c>
      <c r="C1101" s="108">
        <v>16.0</v>
      </c>
      <c r="D1101" s="108">
        <f t="shared" si="1"/>
        <v>12</v>
      </c>
      <c r="E1101" s="108">
        <f t="shared" si="2"/>
        <v>12</v>
      </c>
      <c r="G1101" s="108"/>
      <c r="H1101" s="108"/>
      <c r="I1101" s="108"/>
    </row>
    <row r="1102" ht="15.75" customHeight="1">
      <c r="A1102" s="108">
        <v>96107.0</v>
      </c>
      <c r="B1102" s="108" t="s">
        <v>124</v>
      </c>
      <c r="C1102" s="108">
        <v>16.0</v>
      </c>
      <c r="D1102" s="108">
        <f t="shared" si="1"/>
        <v>12</v>
      </c>
      <c r="E1102" s="108">
        <f t="shared" si="2"/>
        <v>12</v>
      </c>
      <c r="G1102" s="108"/>
      <c r="H1102" s="108"/>
      <c r="I1102" s="108"/>
    </row>
    <row r="1103" ht="15.75" customHeight="1">
      <c r="A1103" s="108">
        <v>96133.0</v>
      </c>
      <c r="B1103" s="108" t="s">
        <v>124</v>
      </c>
      <c r="C1103" s="108">
        <v>16.0</v>
      </c>
      <c r="D1103" s="108">
        <f t="shared" si="1"/>
        <v>12</v>
      </c>
      <c r="E1103" s="108">
        <f t="shared" si="2"/>
        <v>12</v>
      </c>
      <c r="G1103" s="108"/>
      <c r="H1103" s="108"/>
      <c r="I1103" s="108"/>
    </row>
    <row r="1104" ht="15.75" customHeight="1">
      <c r="A1104" s="108">
        <v>93426.0</v>
      </c>
      <c r="B1104" s="108" t="s">
        <v>125</v>
      </c>
      <c r="C1104" s="108">
        <v>3.0</v>
      </c>
      <c r="D1104" s="108">
        <f t="shared" si="1"/>
        <v>4</v>
      </c>
      <c r="E1104" s="108" t="str">
        <f t="shared" si="2"/>
        <v/>
      </c>
      <c r="G1104" s="108"/>
      <c r="H1104" s="108"/>
      <c r="I1104" s="108"/>
    </row>
    <row r="1105" ht="15.75" customHeight="1">
      <c r="A1105" s="108">
        <v>93901.0</v>
      </c>
      <c r="B1105" s="108" t="s">
        <v>125</v>
      </c>
      <c r="C1105" s="108">
        <v>3.0</v>
      </c>
      <c r="D1105" s="108">
        <f t="shared" si="1"/>
        <v>4</v>
      </c>
      <c r="E1105" s="108" t="str">
        <f t="shared" si="2"/>
        <v/>
      </c>
      <c r="G1105" s="108"/>
      <c r="H1105" s="108"/>
      <c r="I1105" s="108"/>
    </row>
    <row r="1106" ht="15.75" customHeight="1">
      <c r="A1106" s="108">
        <v>93905.0</v>
      </c>
      <c r="B1106" s="108" t="s">
        <v>125</v>
      </c>
      <c r="C1106" s="108">
        <v>3.0</v>
      </c>
      <c r="D1106" s="108">
        <f t="shared" si="1"/>
        <v>4</v>
      </c>
      <c r="E1106" s="108" t="str">
        <f t="shared" si="2"/>
        <v/>
      </c>
      <c r="G1106" s="108"/>
      <c r="H1106" s="108"/>
      <c r="I1106" s="108"/>
    </row>
    <row r="1107" ht="15.75" customHeight="1">
      <c r="A1107" s="108">
        <v>93906.0</v>
      </c>
      <c r="B1107" s="108" t="s">
        <v>125</v>
      </c>
      <c r="C1107" s="108">
        <v>3.0</v>
      </c>
      <c r="D1107" s="108">
        <f t="shared" si="1"/>
        <v>4</v>
      </c>
      <c r="E1107" s="108" t="str">
        <f t="shared" si="2"/>
        <v/>
      </c>
      <c r="G1107" s="108"/>
      <c r="H1107" s="108"/>
      <c r="I1107" s="108"/>
    </row>
    <row r="1108" ht="15.75" customHeight="1">
      <c r="A1108" s="108">
        <v>93907.0</v>
      </c>
      <c r="B1108" s="108" t="s">
        <v>125</v>
      </c>
      <c r="C1108" s="108">
        <v>3.0</v>
      </c>
      <c r="D1108" s="108">
        <f t="shared" si="1"/>
        <v>4</v>
      </c>
      <c r="E1108" s="108" t="str">
        <f t="shared" si="2"/>
        <v/>
      </c>
      <c r="G1108" s="108"/>
      <c r="H1108" s="108"/>
      <c r="I1108" s="108"/>
    </row>
    <row r="1109" ht="15.75" customHeight="1">
      <c r="A1109" s="108">
        <v>93908.0</v>
      </c>
      <c r="B1109" s="108" t="s">
        <v>125</v>
      </c>
      <c r="C1109" s="108">
        <v>3.0</v>
      </c>
      <c r="D1109" s="108">
        <f t="shared" si="1"/>
        <v>4</v>
      </c>
      <c r="E1109" s="108" t="str">
        <f t="shared" si="2"/>
        <v/>
      </c>
      <c r="G1109" s="108"/>
      <c r="H1109" s="108"/>
      <c r="I1109" s="108"/>
    </row>
    <row r="1110" ht="15.75" customHeight="1">
      <c r="A1110" s="108">
        <v>93920.0</v>
      </c>
      <c r="B1110" s="108" t="s">
        <v>125</v>
      </c>
      <c r="C1110" s="108">
        <v>3.0</v>
      </c>
      <c r="D1110" s="108">
        <f t="shared" si="1"/>
        <v>4</v>
      </c>
      <c r="E1110" s="108" t="str">
        <f t="shared" si="2"/>
        <v/>
      </c>
      <c r="G1110" s="108"/>
      <c r="H1110" s="108"/>
      <c r="I1110" s="108"/>
    </row>
    <row r="1111" ht="15.75" customHeight="1">
      <c r="A1111" s="108">
        <v>93923.0</v>
      </c>
      <c r="B1111" s="108" t="s">
        <v>125</v>
      </c>
      <c r="C1111" s="108">
        <v>3.0</v>
      </c>
      <c r="D1111" s="108">
        <f t="shared" si="1"/>
        <v>4</v>
      </c>
      <c r="E1111" s="108" t="str">
        <f t="shared" si="2"/>
        <v/>
      </c>
      <c r="G1111" s="108"/>
      <c r="H1111" s="108"/>
      <c r="I1111" s="108"/>
    </row>
    <row r="1112" ht="15.75" customHeight="1">
      <c r="A1112" s="108">
        <v>93924.0</v>
      </c>
      <c r="B1112" s="108" t="s">
        <v>125</v>
      </c>
      <c r="C1112" s="108">
        <v>3.0</v>
      </c>
      <c r="D1112" s="108">
        <f t="shared" si="1"/>
        <v>4</v>
      </c>
      <c r="E1112" s="108" t="str">
        <f t="shared" si="2"/>
        <v/>
      </c>
      <c r="G1112" s="108"/>
      <c r="H1112" s="108"/>
      <c r="I1112" s="108"/>
    </row>
    <row r="1113" ht="15.75" customHeight="1">
      <c r="A1113" s="108">
        <v>93925.0</v>
      </c>
      <c r="B1113" s="108" t="s">
        <v>125</v>
      </c>
      <c r="C1113" s="108">
        <v>3.0</v>
      </c>
      <c r="D1113" s="108">
        <f t="shared" si="1"/>
        <v>4</v>
      </c>
      <c r="E1113" s="108" t="str">
        <f t="shared" si="2"/>
        <v/>
      </c>
      <c r="G1113" s="108"/>
      <c r="H1113" s="108"/>
      <c r="I1113" s="108"/>
    </row>
    <row r="1114" ht="15.75" customHeight="1">
      <c r="A1114" s="108">
        <v>93926.0</v>
      </c>
      <c r="B1114" s="108" t="s">
        <v>125</v>
      </c>
      <c r="C1114" s="108">
        <v>3.0</v>
      </c>
      <c r="D1114" s="108">
        <f t="shared" si="1"/>
        <v>4</v>
      </c>
      <c r="E1114" s="108" t="str">
        <f t="shared" si="2"/>
        <v/>
      </c>
      <c r="G1114" s="108"/>
      <c r="H1114" s="108"/>
      <c r="I1114" s="108"/>
    </row>
    <row r="1115" ht="15.75" customHeight="1">
      <c r="A1115" s="108">
        <v>93927.0</v>
      </c>
      <c r="B1115" s="108" t="s">
        <v>125</v>
      </c>
      <c r="C1115" s="108">
        <v>3.0</v>
      </c>
      <c r="D1115" s="108">
        <f t="shared" si="1"/>
        <v>4</v>
      </c>
      <c r="E1115" s="108" t="str">
        <f t="shared" si="2"/>
        <v/>
      </c>
      <c r="G1115" s="108"/>
      <c r="H1115" s="108"/>
      <c r="I1115" s="108"/>
    </row>
    <row r="1116" ht="15.75" customHeight="1">
      <c r="A1116" s="108">
        <v>93930.0</v>
      </c>
      <c r="B1116" s="108" t="s">
        <v>125</v>
      </c>
      <c r="C1116" s="108">
        <v>3.0</v>
      </c>
      <c r="D1116" s="108">
        <f t="shared" si="1"/>
        <v>4</v>
      </c>
      <c r="E1116" s="108" t="str">
        <f t="shared" si="2"/>
        <v/>
      </c>
      <c r="G1116" s="108"/>
      <c r="H1116" s="108"/>
      <c r="I1116" s="108"/>
    </row>
    <row r="1117" ht="15.75" customHeight="1">
      <c r="A1117" s="108">
        <v>93932.0</v>
      </c>
      <c r="B1117" s="108" t="s">
        <v>125</v>
      </c>
      <c r="C1117" s="108">
        <v>3.0</v>
      </c>
      <c r="D1117" s="108">
        <f t="shared" si="1"/>
        <v>4</v>
      </c>
      <c r="E1117" s="108" t="str">
        <f t="shared" si="2"/>
        <v/>
      </c>
      <c r="G1117" s="108"/>
      <c r="H1117" s="108"/>
      <c r="I1117" s="108"/>
    </row>
    <row r="1118" ht="15.75" customHeight="1">
      <c r="A1118" s="108">
        <v>93933.0</v>
      </c>
      <c r="B1118" s="108" t="s">
        <v>125</v>
      </c>
      <c r="C1118" s="108">
        <v>3.0</v>
      </c>
      <c r="D1118" s="108">
        <f t="shared" si="1"/>
        <v>4</v>
      </c>
      <c r="E1118" s="108" t="str">
        <f t="shared" si="2"/>
        <v/>
      </c>
      <c r="G1118" s="108"/>
      <c r="H1118" s="108"/>
      <c r="I1118" s="108"/>
    </row>
    <row r="1119" ht="15.75" customHeight="1">
      <c r="A1119" s="108">
        <v>93940.0</v>
      </c>
      <c r="B1119" s="108" t="s">
        <v>125</v>
      </c>
      <c r="C1119" s="108">
        <v>3.0</v>
      </c>
      <c r="D1119" s="108">
        <f t="shared" si="1"/>
        <v>4</v>
      </c>
      <c r="E1119" s="108" t="str">
        <f t="shared" si="2"/>
        <v/>
      </c>
      <c r="G1119" s="108"/>
      <c r="H1119" s="108"/>
      <c r="I1119" s="108"/>
    </row>
    <row r="1120" ht="15.75" customHeight="1">
      <c r="A1120" s="108">
        <v>93943.0</v>
      </c>
      <c r="B1120" s="108" t="s">
        <v>125</v>
      </c>
      <c r="C1120" s="108">
        <v>3.0</v>
      </c>
      <c r="D1120" s="108">
        <f t="shared" si="1"/>
        <v>4</v>
      </c>
      <c r="E1120" s="108" t="str">
        <f t="shared" si="2"/>
        <v/>
      </c>
      <c r="G1120" s="108"/>
      <c r="H1120" s="108"/>
      <c r="I1120" s="108"/>
    </row>
    <row r="1121" ht="15.75" customHeight="1">
      <c r="A1121" s="108">
        <v>93950.0</v>
      </c>
      <c r="B1121" s="108" t="s">
        <v>125</v>
      </c>
      <c r="C1121" s="108">
        <v>3.0</v>
      </c>
      <c r="D1121" s="108">
        <f t="shared" si="1"/>
        <v>4</v>
      </c>
      <c r="E1121" s="108" t="str">
        <f t="shared" si="2"/>
        <v/>
      </c>
      <c r="G1121" s="108"/>
      <c r="H1121" s="108"/>
      <c r="I1121" s="108"/>
    </row>
    <row r="1122" ht="15.75" customHeight="1">
      <c r="A1122" s="108">
        <v>93953.0</v>
      </c>
      <c r="B1122" s="108" t="s">
        <v>125</v>
      </c>
      <c r="C1122" s="108">
        <v>3.0</v>
      </c>
      <c r="D1122" s="108">
        <f t="shared" si="1"/>
        <v>4</v>
      </c>
      <c r="E1122" s="108" t="str">
        <f t="shared" si="2"/>
        <v/>
      </c>
      <c r="G1122" s="108"/>
      <c r="H1122" s="108"/>
      <c r="I1122" s="108"/>
    </row>
    <row r="1123" ht="15.75" customHeight="1">
      <c r="A1123" s="108">
        <v>93955.0</v>
      </c>
      <c r="B1123" s="108" t="s">
        <v>125</v>
      </c>
      <c r="C1123" s="108">
        <v>3.0</v>
      </c>
      <c r="D1123" s="108">
        <f t="shared" si="1"/>
        <v>4</v>
      </c>
      <c r="E1123" s="108" t="str">
        <f t="shared" si="2"/>
        <v/>
      </c>
      <c r="G1123" s="108"/>
      <c r="H1123" s="108"/>
      <c r="I1123" s="108"/>
    </row>
    <row r="1124" ht="15.75" customHeight="1">
      <c r="A1124" s="108">
        <v>93960.0</v>
      </c>
      <c r="B1124" s="108" t="s">
        <v>125</v>
      </c>
      <c r="C1124" s="108">
        <v>3.0</v>
      </c>
      <c r="D1124" s="108">
        <f t="shared" si="1"/>
        <v>4</v>
      </c>
      <c r="E1124" s="108" t="str">
        <f t="shared" si="2"/>
        <v/>
      </c>
      <c r="G1124" s="108"/>
      <c r="H1124" s="108"/>
      <c r="I1124" s="108"/>
    </row>
    <row r="1125" ht="15.75" customHeight="1">
      <c r="A1125" s="108">
        <v>95004.0</v>
      </c>
      <c r="B1125" s="108" t="s">
        <v>125</v>
      </c>
      <c r="C1125" s="108">
        <v>3.0</v>
      </c>
      <c r="D1125" s="108">
        <f t="shared" si="1"/>
        <v>4</v>
      </c>
      <c r="E1125" s="108" t="str">
        <f t="shared" si="2"/>
        <v/>
      </c>
      <c r="G1125" s="108"/>
      <c r="H1125" s="108"/>
      <c r="I1125" s="108"/>
    </row>
    <row r="1126" ht="15.75" customHeight="1">
      <c r="A1126" s="108">
        <v>95012.0</v>
      </c>
      <c r="B1126" s="108" t="s">
        <v>125</v>
      </c>
      <c r="C1126" s="108">
        <v>3.0</v>
      </c>
      <c r="D1126" s="108">
        <f t="shared" si="1"/>
        <v>4</v>
      </c>
      <c r="E1126" s="108" t="str">
        <f t="shared" si="2"/>
        <v/>
      </c>
      <c r="G1126" s="108"/>
      <c r="H1126" s="108"/>
      <c r="I1126" s="108"/>
    </row>
    <row r="1127" ht="15.75" customHeight="1">
      <c r="A1127" s="108">
        <v>95039.0</v>
      </c>
      <c r="B1127" s="108" t="s">
        <v>125</v>
      </c>
      <c r="C1127" s="108">
        <v>3.0</v>
      </c>
      <c r="D1127" s="108">
        <f t="shared" si="1"/>
        <v>4</v>
      </c>
      <c r="E1127" s="108" t="str">
        <f t="shared" si="2"/>
        <v/>
      </c>
      <c r="G1127" s="108"/>
      <c r="H1127" s="108"/>
      <c r="I1127" s="108"/>
    </row>
    <row r="1128" ht="15.75" customHeight="1">
      <c r="A1128" s="108">
        <v>95076.0</v>
      </c>
      <c r="B1128" s="108" t="s">
        <v>125</v>
      </c>
      <c r="C1128" s="108">
        <v>3.0</v>
      </c>
      <c r="D1128" s="108">
        <f t="shared" si="1"/>
        <v>4</v>
      </c>
      <c r="E1128" s="108" t="str">
        <f t="shared" si="2"/>
        <v/>
      </c>
      <c r="G1128" s="108"/>
      <c r="H1128" s="108"/>
      <c r="I1128" s="108"/>
    </row>
    <row r="1129" ht="15.75" customHeight="1">
      <c r="A1129" s="108">
        <v>95004.0</v>
      </c>
      <c r="B1129" s="108" t="s">
        <v>125</v>
      </c>
      <c r="C1129" s="108">
        <v>4.0</v>
      </c>
      <c r="D1129" s="108">
        <f t="shared" si="1"/>
        <v>4</v>
      </c>
      <c r="E1129" s="108" t="str">
        <f t="shared" si="2"/>
        <v/>
      </c>
      <c r="G1129" s="108"/>
      <c r="H1129" s="108"/>
      <c r="I1129" s="108"/>
    </row>
    <row r="1130" ht="15.75" customHeight="1">
      <c r="A1130" s="108">
        <v>93907.0</v>
      </c>
      <c r="B1130" s="108" t="s">
        <v>125</v>
      </c>
      <c r="C1130" s="108">
        <v>4.0</v>
      </c>
      <c r="D1130" s="108">
        <f t="shared" si="1"/>
        <v>4</v>
      </c>
      <c r="E1130" s="108" t="str">
        <f t="shared" si="2"/>
        <v/>
      </c>
      <c r="G1130" s="108"/>
      <c r="H1130" s="108"/>
      <c r="I1130" s="108"/>
    </row>
    <row r="1131" ht="15.75" customHeight="1">
      <c r="A1131" s="108">
        <v>93908.0</v>
      </c>
      <c r="B1131" s="108" t="s">
        <v>125</v>
      </c>
      <c r="C1131" s="108">
        <v>4.0</v>
      </c>
      <c r="D1131" s="108">
        <f t="shared" si="1"/>
        <v>4</v>
      </c>
      <c r="E1131" s="108" t="str">
        <f t="shared" si="2"/>
        <v/>
      </c>
      <c r="G1131" s="108"/>
      <c r="H1131" s="108"/>
      <c r="I1131" s="108"/>
    </row>
    <row r="1132" ht="15.75" customHeight="1">
      <c r="A1132" s="108">
        <v>93925.0</v>
      </c>
      <c r="B1132" s="108" t="s">
        <v>125</v>
      </c>
      <c r="C1132" s="108">
        <v>4.0</v>
      </c>
      <c r="D1132" s="108">
        <f t="shared" si="1"/>
        <v>4</v>
      </c>
      <c r="E1132" s="108" t="str">
        <f t="shared" si="2"/>
        <v/>
      </c>
      <c r="G1132" s="108"/>
      <c r="H1132" s="108"/>
      <c r="I1132" s="108"/>
    </row>
    <row r="1133" ht="15.75" customHeight="1">
      <c r="A1133" s="108">
        <v>93926.0</v>
      </c>
      <c r="B1133" s="108" t="s">
        <v>125</v>
      </c>
      <c r="C1133" s="108">
        <v>4.0</v>
      </c>
      <c r="D1133" s="108">
        <f t="shared" si="1"/>
        <v>4</v>
      </c>
      <c r="E1133" s="108" t="str">
        <f t="shared" si="2"/>
        <v/>
      </c>
      <c r="G1133" s="108"/>
      <c r="H1133" s="108"/>
      <c r="I1133" s="108"/>
    </row>
    <row r="1134" ht="15.75" customHeight="1">
      <c r="A1134" s="108">
        <v>93924.0</v>
      </c>
      <c r="B1134" s="108" t="s">
        <v>125</v>
      </c>
      <c r="C1134" s="108">
        <v>4.0</v>
      </c>
      <c r="D1134" s="108">
        <f t="shared" si="1"/>
        <v>4</v>
      </c>
      <c r="E1134" s="108" t="str">
        <f t="shared" si="2"/>
        <v/>
      </c>
      <c r="G1134" s="108"/>
      <c r="H1134" s="108"/>
      <c r="I1134" s="108"/>
    </row>
    <row r="1135" ht="15.75" customHeight="1">
      <c r="A1135" s="108">
        <v>93960.0</v>
      </c>
      <c r="B1135" s="108" t="s">
        <v>125</v>
      </c>
      <c r="C1135" s="108">
        <v>4.0</v>
      </c>
      <c r="D1135" s="108">
        <f t="shared" si="1"/>
        <v>4</v>
      </c>
      <c r="E1135" s="108" t="str">
        <f t="shared" si="2"/>
        <v/>
      </c>
      <c r="G1135" s="108"/>
      <c r="H1135" s="108"/>
      <c r="I1135" s="108"/>
    </row>
    <row r="1136" ht="15.75" customHeight="1">
      <c r="A1136" s="108">
        <v>93930.0</v>
      </c>
      <c r="B1136" s="108" t="s">
        <v>125</v>
      </c>
      <c r="C1136" s="108">
        <v>4.0</v>
      </c>
      <c r="D1136" s="108">
        <f t="shared" si="1"/>
        <v>4</v>
      </c>
      <c r="E1136" s="108" t="str">
        <f t="shared" si="2"/>
        <v/>
      </c>
      <c r="G1136" s="108"/>
      <c r="H1136" s="108"/>
      <c r="I1136" s="108"/>
    </row>
    <row r="1137" ht="15.75" customHeight="1">
      <c r="A1137" s="108">
        <v>93927.0</v>
      </c>
      <c r="B1137" s="108" t="s">
        <v>125</v>
      </c>
      <c r="C1137" s="108">
        <v>4.0</v>
      </c>
      <c r="D1137" s="108">
        <f t="shared" si="1"/>
        <v>4</v>
      </c>
      <c r="E1137" s="108" t="str">
        <f t="shared" si="2"/>
        <v/>
      </c>
      <c r="G1137" s="108"/>
      <c r="H1137" s="108"/>
      <c r="I1137" s="108"/>
    </row>
    <row r="1138" ht="15.75" customHeight="1">
      <c r="A1138" s="108">
        <v>93920.0</v>
      </c>
      <c r="B1138" s="108" t="s">
        <v>125</v>
      </c>
      <c r="C1138" s="108">
        <v>4.0</v>
      </c>
      <c r="D1138" s="108">
        <f t="shared" si="1"/>
        <v>4</v>
      </c>
      <c r="E1138" s="108" t="str">
        <f t="shared" si="2"/>
        <v/>
      </c>
      <c r="G1138" s="108"/>
      <c r="H1138" s="108"/>
      <c r="I1138" s="108"/>
    </row>
    <row r="1139" ht="15.75" customHeight="1">
      <c r="A1139" s="108">
        <v>93450.0</v>
      </c>
      <c r="B1139" s="108" t="s">
        <v>125</v>
      </c>
      <c r="C1139" s="108">
        <v>4.0</v>
      </c>
      <c r="D1139" s="108">
        <f t="shared" si="1"/>
        <v>4</v>
      </c>
      <c r="E1139" s="108" t="str">
        <f t="shared" si="2"/>
        <v/>
      </c>
      <c r="G1139" s="108"/>
      <c r="H1139" s="108"/>
      <c r="I1139" s="108"/>
    </row>
    <row r="1140" ht="15.75" customHeight="1">
      <c r="A1140" s="108">
        <v>93932.0</v>
      </c>
      <c r="B1140" s="108" t="s">
        <v>125</v>
      </c>
      <c r="C1140" s="108">
        <v>4.0</v>
      </c>
      <c r="D1140" s="108">
        <f t="shared" si="1"/>
        <v>4</v>
      </c>
      <c r="E1140" s="108" t="str">
        <f t="shared" si="2"/>
        <v/>
      </c>
      <c r="G1140" s="108"/>
      <c r="H1140" s="108"/>
      <c r="I1140" s="108"/>
    </row>
    <row r="1141" ht="15.75" customHeight="1">
      <c r="A1141" s="108">
        <v>93451.0</v>
      </c>
      <c r="B1141" s="108" t="s">
        <v>125</v>
      </c>
      <c r="C1141" s="108">
        <v>4.0</v>
      </c>
      <c r="D1141" s="108">
        <f t="shared" si="1"/>
        <v>4</v>
      </c>
      <c r="E1141" s="108" t="str">
        <f t="shared" si="2"/>
        <v/>
      </c>
      <c r="G1141" s="108"/>
      <c r="H1141" s="108"/>
      <c r="I1141" s="108"/>
    </row>
    <row r="1142" ht="15.75" customHeight="1">
      <c r="A1142" s="108">
        <v>93426.0</v>
      </c>
      <c r="B1142" s="108" t="s">
        <v>125</v>
      </c>
      <c r="C1142" s="108">
        <v>4.0</v>
      </c>
      <c r="D1142" s="108">
        <f t="shared" si="1"/>
        <v>4</v>
      </c>
      <c r="E1142" s="108" t="str">
        <f t="shared" si="2"/>
        <v/>
      </c>
      <c r="G1142" s="108"/>
      <c r="H1142" s="108"/>
      <c r="I1142" s="108"/>
    </row>
    <row r="1143" ht="15.75" customHeight="1">
      <c r="A1143" s="108">
        <v>93920.0</v>
      </c>
      <c r="B1143" s="108" t="s">
        <v>125</v>
      </c>
      <c r="C1143" s="108">
        <v>5.0</v>
      </c>
      <c r="D1143" s="108">
        <f t="shared" si="1"/>
        <v>4</v>
      </c>
      <c r="E1143" s="108" t="str">
        <f t="shared" si="2"/>
        <v/>
      </c>
      <c r="G1143" s="108"/>
      <c r="H1143" s="108"/>
      <c r="I1143" s="108"/>
    </row>
    <row r="1144" ht="15.75" customHeight="1">
      <c r="A1144" s="108">
        <v>93450.0</v>
      </c>
      <c r="B1144" s="108" t="s">
        <v>125</v>
      </c>
      <c r="C1144" s="108">
        <v>13.0</v>
      </c>
      <c r="D1144" s="108">
        <f t="shared" si="1"/>
        <v>4</v>
      </c>
      <c r="E1144" s="108" t="str">
        <f t="shared" si="2"/>
        <v/>
      </c>
      <c r="G1144" s="108"/>
      <c r="H1144" s="108"/>
      <c r="I1144" s="108"/>
    </row>
    <row r="1145" ht="15.75" customHeight="1">
      <c r="A1145" s="108">
        <v>93451.0</v>
      </c>
      <c r="B1145" s="108" t="s">
        <v>125</v>
      </c>
      <c r="C1145" s="108">
        <v>13.0</v>
      </c>
      <c r="D1145" s="108">
        <f t="shared" si="1"/>
        <v>4</v>
      </c>
      <c r="E1145" s="108" t="str">
        <f t="shared" si="2"/>
        <v/>
      </c>
      <c r="G1145" s="108"/>
      <c r="H1145" s="108"/>
      <c r="I1145" s="108"/>
    </row>
    <row r="1146" ht="15.75" customHeight="1">
      <c r="A1146" s="108">
        <v>94503.0</v>
      </c>
      <c r="B1146" s="108" t="s">
        <v>126</v>
      </c>
      <c r="C1146" s="108">
        <v>2.0</v>
      </c>
      <c r="D1146" s="108">
        <f t="shared" si="1"/>
        <v>4</v>
      </c>
      <c r="E1146" s="108" t="str">
        <f t="shared" si="2"/>
        <v/>
      </c>
      <c r="G1146" s="108"/>
      <c r="H1146" s="108"/>
      <c r="I1146" s="108"/>
    </row>
    <row r="1147" ht="15.75" customHeight="1">
      <c r="A1147" s="108">
        <v>94508.0</v>
      </c>
      <c r="B1147" s="108" t="s">
        <v>126</v>
      </c>
      <c r="C1147" s="108">
        <v>2.0</v>
      </c>
      <c r="D1147" s="108">
        <f t="shared" si="1"/>
        <v>4</v>
      </c>
      <c r="E1147" s="108" t="str">
        <f t="shared" si="2"/>
        <v/>
      </c>
      <c r="G1147" s="108"/>
      <c r="H1147" s="108"/>
      <c r="I1147" s="108"/>
    </row>
    <row r="1148" ht="15.75" customHeight="1">
      <c r="A1148" s="108">
        <v>94515.0</v>
      </c>
      <c r="B1148" s="108" t="s">
        <v>126</v>
      </c>
      <c r="C1148" s="108">
        <v>2.0</v>
      </c>
      <c r="D1148" s="108">
        <f t="shared" si="1"/>
        <v>4</v>
      </c>
      <c r="E1148" s="108" t="str">
        <f t="shared" si="2"/>
        <v/>
      </c>
      <c r="G1148" s="108"/>
      <c r="H1148" s="108"/>
      <c r="I1148" s="108"/>
    </row>
    <row r="1149" ht="15.75" customHeight="1">
      <c r="A1149" s="108">
        <v>94558.0</v>
      </c>
      <c r="B1149" s="108" t="s">
        <v>126</v>
      </c>
      <c r="C1149" s="108">
        <v>2.0</v>
      </c>
      <c r="D1149" s="108">
        <f t="shared" si="1"/>
        <v>4</v>
      </c>
      <c r="E1149" s="108" t="str">
        <f t="shared" si="2"/>
        <v/>
      </c>
      <c r="G1149" s="108"/>
      <c r="H1149" s="108"/>
      <c r="I1149" s="108"/>
    </row>
    <row r="1150" ht="15.75" customHeight="1">
      <c r="A1150" s="108">
        <v>94559.0</v>
      </c>
      <c r="B1150" s="108" t="s">
        <v>126</v>
      </c>
      <c r="C1150" s="108">
        <v>2.0</v>
      </c>
      <c r="D1150" s="108">
        <f t="shared" si="1"/>
        <v>4</v>
      </c>
      <c r="E1150" s="108" t="str">
        <f t="shared" si="2"/>
        <v/>
      </c>
      <c r="G1150" s="108"/>
      <c r="H1150" s="108"/>
      <c r="I1150" s="108"/>
    </row>
    <row r="1151" ht="15.75" customHeight="1">
      <c r="A1151" s="108">
        <v>94567.0</v>
      </c>
      <c r="B1151" s="108" t="s">
        <v>126</v>
      </c>
      <c r="C1151" s="108">
        <v>2.0</v>
      </c>
      <c r="D1151" s="108">
        <f t="shared" si="1"/>
        <v>4</v>
      </c>
      <c r="E1151" s="108" t="str">
        <f t="shared" si="2"/>
        <v/>
      </c>
      <c r="G1151" s="108"/>
      <c r="H1151" s="108"/>
      <c r="I1151" s="108"/>
    </row>
    <row r="1152" ht="15.75" customHeight="1">
      <c r="A1152" s="108">
        <v>94574.0</v>
      </c>
      <c r="B1152" s="108" t="s">
        <v>126</v>
      </c>
      <c r="C1152" s="108">
        <v>2.0</v>
      </c>
      <c r="D1152" s="108">
        <f t="shared" si="1"/>
        <v>4</v>
      </c>
      <c r="E1152" s="108" t="str">
        <f t="shared" si="2"/>
        <v/>
      </c>
      <c r="G1152" s="108"/>
      <c r="H1152" s="108"/>
      <c r="I1152" s="108"/>
    </row>
    <row r="1153" ht="15.75" customHeight="1">
      <c r="A1153" s="108">
        <v>94576.0</v>
      </c>
      <c r="B1153" s="108" t="s">
        <v>126</v>
      </c>
      <c r="C1153" s="108">
        <v>2.0</v>
      </c>
      <c r="D1153" s="108">
        <f t="shared" si="1"/>
        <v>4</v>
      </c>
      <c r="E1153" s="108" t="str">
        <f t="shared" si="2"/>
        <v/>
      </c>
      <c r="G1153" s="108"/>
      <c r="H1153" s="108"/>
      <c r="I1153" s="108"/>
    </row>
    <row r="1154" ht="15.75" customHeight="1">
      <c r="A1154" s="108">
        <v>94599.0</v>
      </c>
      <c r="B1154" s="108" t="s">
        <v>126</v>
      </c>
      <c r="C1154" s="108">
        <v>2.0</v>
      </c>
      <c r="D1154" s="108">
        <f t="shared" si="1"/>
        <v>4</v>
      </c>
      <c r="E1154" s="108" t="str">
        <f t="shared" si="2"/>
        <v/>
      </c>
      <c r="G1154" s="108"/>
      <c r="H1154" s="108"/>
      <c r="I1154" s="108"/>
    </row>
    <row r="1155" ht="15.75" customHeight="1">
      <c r="A1155" s="108">
        <v>95461.0</v>
      </c>
      <c r="B1155" s="108" t="s">
        <v>126</v>
      </c>
      <c r="C1155" s="108">
        <v>2.0</v>
      </c>
      <c r="D1155" s="108">
        <f t="shared" si="1"/>
        <v>4</v>
      </c>
      <c r="E1155" s="108" t="str">
        <f t="shared" si="2"/>
        <v/>
      </c>
      <c r="G1155" s="108"/>
      <c r="H1155" s="108"/>
      <c r="I1155" s="108"/>
    </row>
    <row r="1156" ht="15.75" customHeight="1">
      <c r="A1156" s="108">
        <v>95476.0</v>
      </c>
      <c r="B1156" s="108" t="s">
        <v>126</v>
      </c>
      <c r="C1156" s="108">
        <v>2.0</v>
      </c>
      <c r="D1156" s="108">
        <f t="shared" si="1"/>
        <v>4</v>
      </c>
      <c r="E1156" s="108" t="str">
        <f t="shared" si="2"/>
        <v/>
      </c>
      <c r="G1156" s="108"/>
      <c r="H1156" s="108"/>
      <c r="I1156" s="108"/>
    </row>
    <row r="1157" ht="15.75" customHeight="1">
      <c r="A1157" s="108">
        <v>95688.0</v>
      </c>
      <c r="B1157" s="108" t="s">
        <v>126</v>
      </c>
      <c r="C1157" s="108">
        <v>2.0</v>
      </c>
      <c r="D1157" s="108">
        <f t="shared" si="1"/>
        <v>4</v>
      </c>
      <c r="E1157" s="108" t="str">
        <f t="shared" si="2"/>
        <v/>
      </c>
      <c r="G1157" s="108"/>
      <c r="H1157" s="108"/>
      <c r="I1157" s="108"/>
    </row>
    <row r="1158" ht="15.75" customHeight="1">
      <c r="A1158" s="108">
        <v>94503.0</v>
      </c>
      <c r="B1158" s="108" t="s">
        <v>126</v>
      </c>
      <c r="C1158" s="108">
        <v>3.0</v>
      </c>
      <c r="D1158" s="108">
        <f t="shared" si="1"/>
        <v>4</v>
      </c>
      <c r="E1158" s="108" t="str">
        <f t="shared" si="2"/>
        <v/>
      </c>
      <c r="G1158" s="108"/>
      <c r="H1158" s="108"/>
      <c r="I1158" s="108"/>
    </row>
    <row r="1159" ht="15.75" customHeight="1">
      <c r="A1159" s="108">
        <v>94559.0</v>
      </c>
      <c r="B1159" s="108" t="s">
        <v>126</v>
      </c>
      <c r="C1159" s="108">
        <v>3.0</v>
      </c>
      <c r="D1159" s="108">
        <f t="shared" si="1"/>
        <v>4</v>
      </c>
      <c r="E1159" s="108" t="str">
        <f t="shared" si="2"/>
        <v/>
      </c>
      <c r="G1159" s="108"/>
      <c r="H1159" s="108"/>
      <c r="I1159" s="108"/>
    </row>
    <row r="1160" ht="15.75" customHeight="1">
      <c r="A1160" s="108">
        <v>94503.0</v>
      </c>
      <c r="B1160" s="108" t="s">
        <v>126</v>
      </c>
      <c r="C1160" s="108">
        <v>12.0</v>
      </c>
      <c r="D1160" s="108">
        <f t="shared" si="1"/>
        <v>4</v>
      </c>
      <c r="E1160" s="108" t="str">
        <f t="shared" si="2"/>
        <v/>
      </c>
      <c r="G1160" s="108"/>
      <c r="H1160" s="108"/>
      <c r="I1160" s="108"/>
    </row>
    <row r="1161" ht="15.75" customHeight="1">
      <c r="A1161" s="108">
        <v>94558.0</v>
      </c>
      <c r="B1161" s="108" t="s">
        <v>126</v>
      </c>
      <c r="C1161" s="108">
        <v>12.0</v>
      </c>
      <c r="D1161" s="108">
        <f t="shared" si="1"/>
        <v>4</v>
      </c>
      <c r="E1161" s="108" t="str">
        <f t="shared" si="2"/>
        <v/>
      </c>
      <c r="G1161" s="108"/>
      <c r="H1161" s="108"/>
      <c r="I1161" s="108"/>
    </row>
    <row r="1162" ht="15.75" customHeight="1">
      <c r="A1162" s="108">
        <v>95688.0</v>
      </c>
      <c r="B1162" s="108" t="s">
        <v>126</v>
      </c>
      <c r="C1162" s="108">
        <v>12.0</v>
      </c>
      <c r="D1162" s="108">
        <f t="shared" si="1"/>
        <v>4</v>
      </c>
      <c r="E1162" s="108" t="str">
        <f t="shared" si="2"/>
        <v/>
      </c>
      <c r="G1162" s="108"/>
      <c r="H1162" s="108"/>
      <c r="I1162" s="108"/>
    </row>
    <row r="1163" ht="15.75" customHeight="1">
      <c r="A1163" s="108">
        <v>95602.0</v>
      </c>
      <c r="B1163" s="108" t="s">
        <v>127</v>
      </c>
      <c r="C1163" s="108">
        <v>11.0</v>
      </c>
      <c r="D1163" s="108">
        <f t="shared" si="1"/>
        <v>1</v>
      </c>
      <c r="E1163" s="108" t="str">
        <f t="shared" si="2"/>
        <v/>
      </c>
      <c r="G1163" s="108"/>
      <c r="H1163" s="108"/>
      <c r="I1163" s="108"/>
    </row>
    <row r="1164" ht="15.75" customHeight="1">
      <c r="A1164" s="108">
        <v>95945.0</v>
      </c>
      <c r="B1164" s="108" t="s">
        <v>127</v>
      </c>
      <c r="C1164" s="108">
        <v>11.0</v>
      </c>
      <c r="D1164" s="108">
        <f t="shared" si="1"/>
        <v>1</v>
      </c>
      <c r="E1164" s="108" t="str">
        <f t="shared" si="2"/>
        <v/>
      </c>
      <c r="G1164" s="108"/>
      <c r="H1164" s="108"/>
      <c r="I1164" s="108"/>
    </row>
    <row r="1165" ht="15.75" customHeight="1">
      <c r="A1165" s="108">
        <v>95946.0</v>
      </c>
      <c r="B1165" s="108" t="s">
        <v>127</v>
      </c>
      <c r="C1165" s="108">
        <v>11.0</v>
      </c>
      <c r="D1165" s="108">
        <f t="shared" si="1"/>
        <v>1</v>
      </c>
      <c r="E1165" s="108" t="str">
        <f t="shared" si="2"/>
        <v/>
      </c>
      <c r="G1165" s="108"/>
      <c r="H1165" s="108"/>
      <c r="I1165" s="108"/>
    </row>
    <row r="1166" ht="15.75" customHeight="1">
      <c r="A1166" s="108">
        <v>95949.0</v>
      </c>
      <c r="B1166" s="108" t="s">
        <v>127</v>
      </c>
      <c r="C1166" s="108">
        <v>11.0</v>
      </c>
      <c r="D1166" s="108">
        <f t="shared" si="1"/>
        <v>1</v>
      </c>
      <c r="E1166" s="108" t="str">
        <f t="shared" si="2"/>
        <v/>
      </c>
      <c r="G1166" s="108"/>
      <c r="H1166" s="108"/>
      <c r="I1166" s="108"/>
    </row>
    <row r="1167" ht="15.75" customHeight="1">
      <c r="A1167" s="108">
        <v>95959.0</v>
      </c>
      <c r="B1167" s="108" t="s">
        <v>127</v>
      </c>
      <c r="C1167" s="108">
        <v>11.0</v>
      </c>
      <c r="D1167" s="108">
        <f t="shared" si="1"/>
        <v>1</v>
      </c>
      <c r="E1167" s="108" t="str">
        <f t="shared" si="2"/>
        <v/>
      </c>
      <c r="G1167" s="108"/>
      <c r="H1167" s="108"/>
      <c r="I1167" s="108"/>
    </row>
    <row r="1168" ht="15.75" customHeight="1">
      <c r="A1168" s="108">
        <v>95960.0</v>
      </c>
      <c r="B1168" s="108" t="s">
        <v>127</v>
      </c>
      <c r="C1168" s="108">
        <v>11.0</v>
      </c>
      <c r="D1168" s="108">
        <f t="shared" si="1"/>
        <v>1</v>
      </c>
      <c r="E1168" s="108" t="str">
        <f t="shared" si="2"/>
        <v/>
      </c>
      <c r="G1168" s="108"/>
      <c r="H1168" s="108"/>
      <c r="I1168" s="108"/>
    </row>
    <row r="1169" ht="15.75" customHeight="1">
      <c r="A1169" s="108">
        <v>95975.0</v>
      </c>
      <c r="B1169" s="108" t="s">
        <v>127</v>
      </c>
      <c r="C1169" s="108">
        <v>11.0</v>
      </c>
      <c r="D1169" s="108">
        <f t="shared" si="1"/>
        <v>1</v>
      </c>
      <c r="E1169" s="108" t="str">
        <f t="shared" si="2"/>
        <v/>
      </c>
      <c r="G1169" s="108"/>
      <c r="H1169" s="108"/>
      <c r="I1169" s="108"/>
    </row>
    <row r="1170" ht="15.75" customHeight="1">
      <c r="A1170" s="108">
        <v>95977.0</v>
      </c>
      <c r="B1170" s="108" t="s">
        <v>127</v>
      </c>
      <c r="C1170" s="108">
        <v>11.0</v>
      </c>
      <c r="D1170" s="108">
        <f t="shared" si="1"/>
        <v>1</v>
      </c>
      <c r="E1170" s="108" t="str">
        <f t="shared" si="2"/>
        <v/>
      </c>
      <c r="G1170" s="108"/>
      <c r="H1170" s="108"/>
      <c r="I1170" s="108"/>
    </row>
    <row r="1171" ht="15.75" customHeight="1">
      <c r="A1171" s="108">
        <v>95724.0</v>
      </c>
      <c r="B1171" s="108" t="s">
        <v>127</v>
      </c>
      <c r="C1171" s="108">
        <v>16.0</v>
      </c>
      <c r="D1171" s="108">
        <f t="shared" si="1"/>
        <v>1</v>
      </c>
      <c r="E1171" s="108" t="str">
        <f t="shared" si="2"/>
        <v/>
      </c>
      <c r="G1171" s="108"/>
      <c r="H1171" s="108"/>
      <c r="I1171" s="108"/>
    </row>
    <row r="1172" ht="15.75" customHeight="1">
      <c r="A1172" s="108">
        <v>95728.0</v>
      </c>
      <c r="B1172" s="108" t="s">
        <v>127</v>
      </c>
      <c r="C1172" s="108">
        <v>16.0</v>
      </c>
      <c r="D1172" s="108">
        <f t="shared" si="1"/>
        <v>1</v>
      </c>
      <c r="E1172" s="108" t="str">
        <f t="shared" si="2"/>
        <v/>
      </c>
      <c r="G1172" s="108"/>
      <c r="H1172" s="108"/>
      <c r="I1172" s="108"/>
    </row>
    <row r="1173" ht="15.75" customHeight="1">
      <c r="A1173" s="108">
        <v>95945.0</v>
      </c>
      <c r="B1173" s="108" t="s">
        <v>127</v>
      </c>
      <c r="C1173" s="108">
        <v>16.0</v>
      </c>
      <c r="D1173" s="108">
        <f t="shared" si="1"/>
        <v>1</v>
      </c>
      <c r="E1173" s="108" t="str">
        <f t="shared" si="2"/>
        <v/>
      </c>
      <c r="G1173" s="108"/>
      <c r="H1173" s="108"/>
      <c r="I1173" s="108"/>
    </row>
    <row r="1174" ht="15.75" customHeight="1">
      <c r="A1174" s="108">
        <v>95959.0</v>
      </c>
      <c r="B1174" s="108" t="s">
        <v>127</v>
      </c>
      <c r="C1174" s="108">
        <v>16.0</v>
      </c>
      <c r="D1174" s="108">
        <f t="shared" si="1"/>
        <v>1</v>
      </c>
      <c r="E1174" s="108" t="str">
        <f t="shared" si="2"/>
        <v/>
      </c>
      <c r="G1174" s="108"/>
      <c r="H1174" s="108"/>
      <c r="I1174" s="108"/>
    </row>
    <row r="1175" ht="15.75" customHeight="1">
      <c r="A1175" s="108">
        <v>96111.0</v>
      </c>
      <c r="B1175" s="108" t="s">
        <v>127</v>
      </c>
      <c r="C1175" s="108">
        <v>16.0</v>
      </c>
      <c r="D1175" s="108">
        <f t="shared" si="1"/>
        <v>1</v>
      </c>
      <c r="E1175" s="108" t="str">
        <f t="shared" si="2"/>
        <v/>
      </c>
      <c r="G1175" s="108"/>
      <c r="H1175" s="108"/>
      <c r="I1175" s="108"/>
    </row>
    <row r="1176" ht="15.75" customHeight="1">
      <c r="A1176" s="108">
        <v>96161.0</v>
      </c>
      <c r="B1176" s="108" t="s">
        <v>127</v>
      </c>
      <c r="C1176" s="108">
        <v>16.0</v>
      </c>
      <c r="D1176" s="108">
        <f t="shared" si="1"/>
        <v>1</v>
      </c>
      <c r="E1176" s="108" t="str">
        <f t="shared" si="2"/>
        <v/>
      </c>
      <c r="G1176" s="108"/>
      <c r="H1176" s="108"/>
      <c r="I1176" s="108"/>
    </row>
    <row r="1177" ht="15.75" customHeight="1">
      <c r="A1177" s="108">
        <v>96162.0</v>
      </c>
      <c r="B1177" s="108" t="s">
        <v>127</v>
      </c>
      <c r="C1177" s="108">
        <v>16.0</v>
      </c>
      <c r="D1177" s="108">
        <f t="shared" si="1"/>
        <v>1</v>
      </c>
      <c r="E1177" s="108" t="str">
        <f t="shared" si="2"/>
        <v/>
      </c>
      <c r="G1177" s="108"/>
      <c r="H1177" s="108"/>
      <c r="I1177" s="108"/>
    </row>
    <row r="1178" ht="15.75" customHeight="1">
      <c r="A1178" s="108">
        <v>90680.0</v>
      </c>
      <c r="B1178" s="108" t="s">
        <v>128</v>
      </c>
      <c r="C1178" s="108">
        <v>6.0</v>
      </c>
      <c r="D1178" s="108" t="str">
        <f t="shared" si="1"/>
        <v/>
      </c>
      <c r="E1178" s="108" t="str">
        <f t="shared" si="2"/>
        <v/>
      </c>
      <c r="G1178" s="108"/>
      <c r="H1178" s="108"/>
      <c r="I1178" s="108"/>
    </row>
    <row r="1179" ht="15.75" customHeight="1">
      <c r="A1179" s="108">
        <v>90720.0</v>
      </c>
      <c r="B1179" s="108" t="s">
        <v>128</v>
      </c>
      <c r="C1179" s="108">
        <v>6.0</v>
      </c>
      <c r="D1179" s="108" t="str">
        <f t="shared" si="1"/>
        <v/>
      </c>
      <c r="E1179" s="108" t="str">
        <f t="shared" si="2"/>
        <v/>
      </c>
      <c r="G1179" s="108"/>
      <c r="H1179" s="108"/>
      <c r="I1179" s="108"/>
    </row>
    <row r="1180" ht="15.75" customHeight="1">
      <c r="A1180" s="108">
        <v>90740.0</v>
      </c>
      <c r="B1180" s="108" t="s">
        <v>128</v>
      </c>
      <c r="C1180" s="108">
        <v>6.0</v>
      </c>
      <c r="D1180" s="108" t="str">
        <f t="shared" si="1"/>
        <v/>
      </c>
      <c r="E1180" s="108" t="str">
        <f t="shared" si="2"/>
        <v/>
      </c>
      <c r="G1180" s="108"/>
      <c r="H1180" s="108"/>
      <c r="I1180" s="108"/>
    </row>
    <row r="1181" ht="15.75" customHeight="1">
      <c r="A1181" s="108">
        <v>90742.0</v>
      </c>
      <c r="B1181" s="108" t="s">
        <v>128</v>
      </c>
      <c r="C1181" s="108">
        <v>6.0</v>
      </c>
      <c r="D1181" s="108" t="str">
        <f t="shared" si="1"/>
        <v/>
      </c>
      <c r="E1181" s="108" t="str">
        <f t="shared" si="2"/>
        <v/>
      </c>
      <c r="G1181" s="108"/>
      <c r="H1181" s="108"/>
      <c r="I1181" s="108"/>
    </row>
    <row r="1182" ht="15.75" customHeight="1">
      <c r="A1182" s="108">
        <v>90743.0</v>
      </c>
      <c r="B1182" s="108" t="s">
        <v>128</v>
      </c>
      <c r="C1182" s="108">
        <v>6.0</v>
      </c>
      <c r="D1182" s="108" t="str">
        <f t="shared" si="1"/>
        <v/>
      </c>
      <c r="E1182" s="108" t="str">
        <f t="shared" si="2"/>
        <v/>
      </c>
      <c r="G1182" s="108"/>
      <c r="H1182" s="108"/>
      <c r="I1182" s="108"/>
    </row>
    <row r="1183" ht="15.75" customHeight="1">
      <c r="A1183" s="108">
        <v>92603.0</v>
      </c>
      <c r="B1183" s="108" t="s">
        <v>128</v>
      </c>
      <c r="C1183" s="108">
        <v>6.0</v>
      </c>
      <c r="D1183" s="108" t="str">
        <f t="shared" si="1"/>
        <v/>
      </c>
      <c r="E1183" s="108" t="str">
        <f t="shared" si="2"/>
        <v/>
      </c>
      <c r="G1183" s="108"/>
      <c r="H1183" s="108"/>
      <c r="I1183" s="108"/>
    </row>
    <row r="1184" ht="15.75" customHeight="1">
      <c r="A1184" s="108">
        <v>92612.0</v>
      </c>
      <c r="B1184" s="108" t="s">
        <v>128</v>
      </c>
      <c r="C1184" s="108">
        <v>6.0</v>
      </c>
      <c r="D1184" s="108" t="str">
        <f t="shared" si="1"/>
        <v/>
      </c>
      <c r="E1184" s="108" t="str">
        <f t="shared" si="2"/>
        <v/>
      </c>
      <c r="G1184" s="108"/>
      <c r="H1184" s="108"/>
      <c r="I1184" s="108"/>
    </row>
    <row r="1185" ht="15.75" customHeight="1">
      <c r="A1185" s="108">
        <v>92614.0</v>
      </c>
      <c r="B1185" s="108" t="s">
        <v>128</v>
      </c>
      <c r="C1185" s="108">
        <v>6.0</v>
      </c>
      <c r="D1185" s="108" t="str">
        <f t="shared" si="1"/>
        <v/>
      </c>
      <c r="E1185" s="108" t="str">
        <f t="shared" si="2"/>
        <v/>
      </c>
      <c r="G1185" s="108"/>
      <c r="H1185" s="108"/>
      <c r="I1185" s="108"/>
    </row>
    <row r="1186" ht="15.75" customHeight="1">
      <c r="A1186" s="108">
        <v>92617.0</v>
      </c>
      <c r="B1186" s="108" t="s">
        <v>128</v>
      </c>
      <c r="C1186" s="108">
        <v>6.0</v>
      </c>
      <c r="D1186" s="108" t="str">
        <f t="shared" si="1"/>
        <v/>
      </c>
      <c r="E1186" s="108" t="str">
        <f t="shared" si="2"/>
        <v/>
      </c>
      <c r="G1186" s="108"/>
      <c r="H1186" s="108"/>
      <c r="I1186" s="108"/>
    </row>
    <row r="1187" ht="15.75" customHeight="1">
      <c r="A1187" s="108">
        <v>92624.0</v>
      </c>
      <c r="B1187" s="108" t="s">
        <v>128</v>
      </c>
      <c r="C1187" s="108">
        <v>6.0</v>
      </c>
      <c r="D1187" s="108" t="str">
        <f t="shared" si="1"/>
        <v/>
      </c>
      <c r="E1187" s="108" t="str">
        <f t="shared" si="2"/>
        <v/>
      </c>
      <c r="G1187" s="108"/>
      <c r="H1187" s="108"/>
      <c r="I1187" s="108"/>
    </row>
    <row r="1188" ht="15.75" customHeight="1">
      <c r="A1188" s="108">
        <v>92625.0</v>
      </c>
      <c r="B1188" s="108" t="s">
        <v>128</v>
      </c>
      <c r="C1188" s="108">
        <v>6.0</v>
      </c>
      <c r="D1188" s="108" t="str">
        <f t="shared" si="1"/>
        <v/>
      </c>
      <c r="E1188" s="108" t="str">
        <f t="shared" si="2"/>
        <v/>
      </c>
      <c r="G1188" s="108"/>
      <c r="H1188" s="108"/>
      <c r="I1188" s="108"/>
    </row>
    <row r="1189" ht="15.75" customHeight="1">
      <c r="A1189" s="108">
        <v>92626.0</v>
      </c>
      <c r="B1189" s="108" t="s">
        <v>128</v>
      </c>
      <c r="C1189" s="108">
        <v>6.0</v>
      </c>
      <c r="D1189" s="108" t="str">
        <f t="shared" si="1"/>
        <v/>
      </c>
      <c r="E1189" s="108" t="str">
        <f t="shared" si="2"/>
        <v/>
      </c>
      <c r="G1189" s="108"/>
      <c r="H1189" s="108"/>
      <c r="I1189" s="108"/>
    </row>
    <row r="1190" ht="15.75" customHeight="1">
      <c r="A1190" s="108">
        <v>92627.0</v>
      </c>
      <c r="B1190" s="108" t="s">
        <v>128</v>
      </c>
      <c r="C1190" s="108">
        <v>6.0</v>
      </c>
      <c r="D1190" s="108" t="str">
        <f t="shared" si="1"/>
        <v/>
      </c>
      <c r="E1190" s="108" t="str">
        <f t="shared" si="2"/>
        <v/>
      </c>
      <c r="G1190" s="108"/>
      <c r="H1190" s="108"/>
      <c r="I1190" s="108"/>
    </row>
    <row r="1191" ht="15.75" customHeight="1">
      <c r="A1191" s="108">
        <v>92629.0</v>
      </c>
      <c r="B1191" s="108" t="s">
        <v>128</v>
      </c>
      <c r="C1191" s="108">
        <v>6.0</v>
      </c>
      <c r="D1191" s="108" t="str">
        <f t="shared" si="1"/>
        <v/>
      </c>
      <c r="E1191" s="108" t="str">
        <f t="shared" si="2"/>
        <v/>
      </c>
      <c r="G1191" s="108"/>
      <c r="H1191" s="108"/>
      <c r="I1191" s="108"/>
    </row>
    <row r="1192" ht="15.75" customHeight="1">
      <c r="A1192" s="108">
        <v>92637.0</v>
      </c>
      <c r="B1192" s="108" t="s">
        <v>128</v>
      </c>
      <c r="C1192" s="108">
        <v>6.0</v>
      </c>
      <c r="D1192" s="108" t="str">
        <f t="shared" si="1"/>
        <v/>
      </c>
      <c r="E1192" s="108" t="str">
        <f t="shared" si="2"/>
        <v/>
      </c>
      <c r="G1192" s="108"/>
      <c r="H1192" s="108"/>
      <c r="I1192" s="108"/>
    </row>
    <row r="1193" ht="15.75" customHeight="1">
      <c r="A1193" s="108">
        <v>92646.0</v>
      </c>
      <c r="B1193" s="108" t="s">
        <v>128</v>
      </c>
      <c r="C1193" s="108">
        <v>6.0</v>
      </c>
      <c r="D1193" s="108" t="str">
        <f t="shared" si="1"/>
        <v/>
      </c>
      <c r="E1193" s="108" t="str">
        <f t="shared" si="2"/>
        <v/>
      </c>
      <c r="G1193" s="108"/>
      <c r="H1193" s="108"/>
      <c r="I1193" s="108"/>
    </row>
    <row r="1194" ht="15.75" customHeight="1">
      <c r="A1194" s="108">
        <v>92647.0</v>
      </c>
      <c r="B1194" s="108" t="s">
        <v>128</v>
      </c>
      <c r="C1194" s="108">
        <v>6.0</v>
      </c>
      <c r="D1194" s="108" t="str">
        <f t="shared" si="1"/>
        <v/>
      </c>
      <c r="E1194" s="108" t="str">
        <f t="shared" si="2"/>
        <v/>
      </c>
      <c r="G1194" s="108"/>
      <c r="H1194" s="108"/>
      <c r="I1194" s="108"/>
    </row>
    <row r="1195" ht="15.75" customHeight="1">
      <c r="A1195" s="108">
        <v>92648.0</v>
      </c>
      <c r="B1195" s="108" t="s">
        <v>128</v>
      </c>
      <c r="C1195" s="108">
        <v>6.0</v>
      </c>
      <c r="D1195" s="108" t="str">
        <f t="shared" si="1"/>
        <v/>
      </c>
      <c r="E1195" s="108" t="str">
        <f t="shared" si="2"/>
        <v/>
      </c>
      <c r="G1195" s="108"/>
      <c r="H1195" s="108"/>
      <c r="I1195" s="108"/>
    </row>
    <row r="1196" ht="15.75" customHeight="1">
      <c r="A1196" s="108">
        <v>92649.0</v>
      </c>
      <c r="B1196" s="108" t="s">
        <v>128</v>
      </c>
      <c r="C1196" s="108">
        <v>6.0</v>
      </c>
      <c r="D1196" s="108" t="str">
        <f t="shared" si="1"/>
        <v/>
      </c>
      <c r="E1196" s="108" t="str">
        <f t="shared" si="2"/>
        <v/>
      </c>
      <c r="G1196" s="108"/>
      <c r="H1196" s="108"/>
      <c r="I1196" s="108"/>
    </row>
    <row r="1197" ht="15.75" customHeight="1">
      <c r="A1197" s="108">
        <v>92651.0</v>
      </c>
      <c r="B1197" s="108" t="s">
        <v>128</v>
      </c>
      <c r="C1197" s="108">
        <v>6.0</v>
      </c>
      <c r="D1197" s="108" t="str">
        <f t="shared" si="1"/>
        <v/>
      </c>
      <c r="E1197" s="108" t="str">
        <f t="shared" si="2"/>
        <v/>
      </c>
      <c r="G1197" s="108"/>
      <c r="H1197" s="108"/>
      <c r="I1197" s="108"/>
    </row>
    <row r="1198" ht="15.75" customHeight="1">
      <c r="A1198" s="108">
        <v>92653.0</v>
      </c>
      <c r="B1198" s="108" t="s">
        <v>128</v>
      </c>
      <c r="C1198" s="108">
        <v>6.0</v>
      </c>
      <c r="D1198" s="108" t="str">
        <f t="shared" si="1"/>
        <v/>
      </c>
      <c r="E1198" s="108" t="str">
        <f t="shared" si="2"/>
        <v/>
      </c>
      <c r="G1198" s="108"/>
      <c r="H1198" s="108"/>
      <c r="I1198" s="108"/>
    </row>
    <row r="1199" ht="15.75" customHeight="1">
      <c r="A1199" s="108">
        <v>92655.0</v>
      </c>
      <c r="B1199" s="108" t="s">
        <v>128</v>
      </c>
      <c r="C1199" s="108">
        <v>6.0</v>
      </c>
      <c r="D1199" s="108" t="str">
        <f t="shared" si="1"/>
        <v/>
      </c>
      <c r="E1199" s="108" t="str">
        <f t="shared" si="2"/>
        <v/>
      </c>
      <c r="G1199" s="108"/>
      <c r="H1199" s="108"/>
      <c r="I1199" s="108"/>
    </row>
    <row r="1200" ht="15.75" customHeight="1">
      <c r="A1200" s="108">
        <v>92656.0</v>
      </c>
      <c r="B1200" s="108" t="s">
        <v>128</v>
      </c>
      <c r="C1200" s="108">
        <v>6.0</v>
      </c>
      <c r="D1200" s="108" t="str">
        <f t="shared" si="1"/>
        <v/>
      </c>
      <c r="E1200" s="108" t="str">
        <f t="shared" si="2"/>
        <v/>
      </c>
      <c r="G1200" s="108"/>
      <c r="H1200" s="108"/>
      <c r="I1200" s="108"/>
    </row>
    <row r="1201" ht="15.75" customHeight="1">
      <c r="A1201" s="108">
        <v>92657.0</v>
      </c>
      <c r="B1201" s="108" t="s">
        <v>128</v>
      </c>
      <c r="C1201" s="108">
        <v>6.0</v>
      </c>
      <c r="D1201" s="108" t="str">
        <f t="shared" si="1"/>
        <v/>
      </c>
      <c r="E1201" s="108" t="str">
        <f t="shared" si="2"/>
        <v/>
      </c>
      <c r="G1201" s="108"/>
      <c r="H1201" s="108"/>
      <c r="I1201" s="108"/>
    </row>
    <row r="1202" ht="15.75" customHeight="1">
      <c r="A1202" s="108">
        <v>92660.0</v>
      </c>
      <c r="B1202" s="108" t="s">
        <v>128</v>
      </c>
      <c r="C1202" s="108">
        <v>6.0</v>
      </c>
      <c r="D1202" s="108" t="str">
        <f t="shared" si="1"/>
        <v/>
      </c>
      <c r="E1202" s="108" t="str">
        <f t="shared" si="2"/>
        <v/>
      </c>
      <c r="G1202" s="108"/>
      <c r="H1202" s="108"/>
      <c r="I1202" s="108"/>
    </row>
    <row r="1203" ht="15.75" customHeight="1">
      <c r="A1203" s="108">
        <v>92661.0</v>
      </c>
      <c r="B1203" s="108" t="s">
        <v>128</v>
      </c>
      <c r="C1203" s="108">
        <v>6.0</v>
      </c>
      <c r="D1203" s="108" t="str">
        <f t="shared" si="1"/>
        <v/>
      </c>
      <c r="E1203" s="108" t="str">
        <f t="shared" si="2"/>
        <v/>
      </c>
      <c r="G1203" s="108"/>
      <c r="H1203" s="108"/>
      <c r="I1203" s="108"/>
    </row>
    <row r="1204" ht="15.75" customHeight="1">
      <c r="A1204" s="108">
        <v>92662.0</v>
      </c>
      <c r="B1204" s="108" t="s">
        <v>128</v>
      </c>
      <c r="C1204" s="108">
        <v>6.0</v>
      </c>
      <c r="D1204" s="108" t="str">
        <f t="shared" si="1"/>
        <v/>
      </c>
      <c r="E1204" s="108" t="str">
        <f t="shared" si="2"/>
        <v/>
      </c>
      <c r="G1204" s="108"/>
      <c r="H1204" s="108"/>
      <c r="I1204" s="108"/>
    </row>
    <row r="1205" ht="15.75" customHeight="1">
      <c r="A1205" s="108">
        <v>92663.0</v>
      </c>
      <c r="B1205" s="108" t="s">
        <v>128</v>
      </c>
      <c r="C1205" s="108">
        <v>6.0</v>
      </c>
      <c r="D1205" s="108" t="str">
        <f t="shared" si="1"/>
        <v/>
      </c>
      <c r="E1205" s="108" t="str">
        <f t="shared" si="2"/>
        <v/>
      </c>
      <c r="G1205" s="108"/>
      <c r="H1205" s="108"/>
      <c r="I1205" s="108"/>
    </row>
    <row r="1206" ht="15.75" customHeight="1">
      <c r="A1206" s="108">
        <v>92672.0</v>
      </c>
      <c r="B1206" s="108" t="s">
        <v>128</v>
      </c>
      <c r="C1206" s="108">
        <v>6.0</v>
      </c>
      <c r="D1206" s="108" t="str">
        <f t="shared" si="1"/>
        <v/>
      </c>
      <c r="E1206" s="108" t="str">
        <f t="shared" si="2"/>
        <v/>
      </c>
      <c r="G1206" s="108"/>
      <c r="H1206" s="108"/>
      <c r="I1206" s="108"/>
    </row>
    <row r="1207" ht="15.75" customHeight="1">
      <c r="A1207" s="108">
        <v>92673.0</v>
      </c>
      <c r="B1207" s="108" t="s">
        <v>128</v>
      </c>
      <c r="C1207" s="108">
        <v>6.0</v>
      </c>
      <c r="D1207" s="108" t="str">
        <f t="shared" si="1"/>
        <v/>
      </c>
      <c r="E1207" s="108" t="str">
        <f t="shared" si="2"/>
        <v/>
      </c>
      <c r="G1207" s="108"/>
      <c r="H1207" s="108"/>
      <c r="I1207" s="108"/>
    </row>
    <row r="1208" ht="15.75" customHeight="1">
      <c r="A1208" s="108">
        <v>92675.0</v>
      </c>
      <c r="B1208" s="108" t="s">
        <v>128</v>
      </c>
      <c r="C1208" s="108">
        <v>6.0</v>
      </c>
      <c r="D1208" s="108" t="str">
        <f t="shared" si="1"/>
        <v/>
      </c>
      <c r="E1208" s="108" t="str">
        <f t="shared" si="2"/>
        <v/>
      </c>
      <c r="G1208" s="108"/>
      <c r="H1208" s="108"/>
      <c r="I1208" s="108"/>
    </row>
    <row r="1209" ht="15.75" customHeight="1">
      <c r="A1209" s="108">
        <v>92677.0</v>
      </c>
      <c r="B1209" s="108" t="s">
        <v>128</v>
      </c>
      <c r="C1209" s="108">
        <v>6.0</v>
      </c>
      <c r="D1209" s="108" t="str">
        <f t="shared" si="1"/>
        <v/>
      </c>
      <c r="E1209" s="108" t="str">
        <f t="shared" si="2"/>
        <v/>
      </c>
      <c r="G1209" s="108"/>
      <c r="H1209" s="108"/>
      <c r="I1209" s="108"/>
    </row>
    <row r="1210" ht="15.75" customHeight="1">
      <c r="A1210" s="108">
        <v>92683.0</v>
      </c>
      <c r="B1210" s="108" t="s">
        <v>128</v>
      </c>
      <c r="C1210" s="108">
        <v>6.0</v>
      </c>
      <c r="D1210" s="108" t="str">
        <f t="shared" si="1"/>
        <v/>
      </c>
      <c r="E1210" s="108" t="str">
        <f t="shared" si="2"/>
        <v/>
      </c>
      <c r="G1210" s="108"/>
      <c r="H1210" s="108"/>
      <c r="I1210" s="108"/>
    </row>
    <row r="1211" ht="15.75" customHeight="1">
      <c r="A1211" s="108">
        <v>92691.0</v>
      </c>
      <c r="B1211" s="108" t="s">
        <v>128</v>
      </c>
      <c r="C1211" s="108">
        <v>6.0</v>
      </c>
      <c r="D1211" s="108" t="str">
        <f t="shared" si="1"/>
        <v/>
      </c>
      <c r="E1211" s="108" t="str">
        <f t="shared" si="2"/>
        <v/>
      </c>
      <c r="G1211" s="108"/>
      <c r="H1211" s="108"/>
      <c r="I1211" s="108"/>
    </row>
    <row r="1212" ht="15.75" customHeight="1">
      <c r="A1212" s="108">
        <v>92692.0</v>
      </c>
      <c r="B1212" s="108" t="s">
        <v>128</v>
      </c>
      <c r="C1212" s="108">
        <v>6.0</v>
      </c>
      <c r="D1212" s="108" t="str">
        <f t="shared" si="1"/>
        <v/>
      </c>
      <c r="E1212" s="108" t="str">
        <f t="shared" si="2"/>
        <v/>
      </c>
      <c r="G1212" s="108"/>
      <c r="H1212" s="108"/>
      <c r="I1212" s="108"/>
    </row>
    <row r="1213" ht="15.75" customHeight="1">
      <c r="A1213" s="108">
        <v>92697.0</v>
      </c>
      <c r="B1213" s="108" t="s">
        <v>128</v>
      </c>
      <c r="C1213" s="108">
        <v>6.0</v>
      </c>
      <c r="D1213" s="108" t="str">
        <f t="shared" si="1"/>
        <v/>
      </c>
      <c r="E1213" s="108" t="str">
        <f t="shared" si="2"/>
        <v/>
      </c>
      <c r="G1213" s="108"/>
      <c r="H1213" s="108"/>
      <c r="I1213" s="108"/>
    </row>
    <row r="1214" ht="15.75" customHeight="1">
      <c r="A1214" s="108">
        <v>92703.0</v>
      </c>
      <c r="B1214" s="108" t="s">
        <v>128</v>
      </c>
      <c r="C1214" s="108">
        <v>6.0</v>
      </c>
      <c r="D1214" s="108" t="str">
        <f t="shared" si="1"/>
        <v/>
      </c>
      <c r="E1214" s="108" t="str">
        <f t="shared" si="2"/>
        <v/>
      </c>
      <c r="G1214" s="108"/>
      <c r="H1214" s="108"/>
      <c r="I1214" s="108"/>
    </row>
    <row r="1215" ht="15.75" customHeight="1">
      <c r="A1215" s="108">
        <v>92704.0</v>
      </c>
      <c r="B1215" s="108" t="s">
        <v>128</v>
      </c>
      <c r="C1215" s="108">
        <v>6.0</v>
      </c>
      <c r="D1215" s="108" t="str">
        <f t="shared" si="1"/>
        <v/>
      </c>
      <c r="E1215" s="108" t="str">
        <f t="shared" si="2"/>
        <v/>
      </c>
      <c r="G1215" s="108"/>
      <c r="H1215" s="108"/>
      <c r="I1215" s="108"/>
    </row>
    <row r="1216" ht="15.75" customHeight="1">
      <c r="A1216" s="108">
        <v>92707.0</v>
      </c>
      <c r="B1216" s="108" t="s">
        <v>128</v>
      </c>
      <c r="C1216" s="108">
        <v>6.0</v>
      </c>
      <c r="D1216" s="108" t="str">
        <f t="shared" si="1"/>
        <v/>
      </c>
      <c r="E1216" s="108" t="str">
        <f t="shared" si="2"/>
        <v/>
      </c>
      <c r="G1216" s="108"/>
      <c r="H1216" s="108"/>
      <c r="I1216" s="108"/>
    </row>
    <row r="1217" ht="15.75" customHeight="1">
      <c r="A1217" s="108">
        <v>92708.0</v>
      </c>
      <c r="B1217" s="108" t="s">
        <v>128</v>
      </c>
      <c r="C1217" s="108">
        <v>6.0</v>
      </c>
      <c r="D1217" s="108" t="str">
        <f t="shared" si="1"/>
        <v/>
      </c>
      <c r="E1217" s="108" t="str">
        <f t="shared" si="2"/>
        <v/>
      </c>
      <c r="G1217" s="108"/>
      <c r="H1217" s="108"/>
      <c r="I1217" s="108"/>
    </row>
    <row r="1218" ht="15.75" customHeight="1">
      <c r="A1218" s="108">
        <v>92841.0</v>
      </c>
      <c r="B1218" s="108" t="s">
        <v>128</v>
      </c>
      <c r="C1218" s="108">
        <v>6.0</v>
      </c>
      <c r="D1218" s="108" t="str">
        <f t="shared" si="1"/>
        <v/>
      </c>
      <c r="E1218" s="108" t="str">
        <f t="shared" si="2"/>
        <v/>
      </c>
      <c r="G1218" s="108"/>
      <c r="H1218" s="108"/>
      <c r="I1218" s="108"/>
    </row>
    <row r="1219" ht="15.75" customHeight="1">
      <c r="A1219" s="108">
        <v>92843.0</v>
      </c>
      <c r="B1219" s="108" t="s">
        <v>128</v>
      </c>
      <c r="C1219" s="108">
        <v>6.0</v>
      </c>
      <c r="D1219" s="108" t="str">
        <f t="shared" si="1"/>
        <v/>
      </c>
      <c r="E1219" s="108" t="str">
        <f t="shared" si="2"/>
        <v/>
      </c>
      <c r="G1219" s="108"/>
      <c r="H1219" s="108"/>
      <c r="I1219" s="108"/>
    </row>
    <row r="1220" ht="15.75" customHeight="1">
      <c r="A1220" s="108">
        <v>92844.0</v>
      </c>
      <c r="B1220" s="108" t="s">
        <v>128</v>
      </c>
      <c r="C1220" s="108">
        <v>6.0</v>
      </c>
      <c r="D1220" s="108" t="str">
        <f t="shared" si="1"/>
        <v/>
      </c>
      <c r="E1220" s="108" t="str">
        <f t="shared" si="2"/>
        <v/>
      </c>
      <c r="G1220" s="108"/>
      <c r="H1220" s="108"/>
      <c r="I1220" s="108"/>
    </row>
    <row r="1221" ht="15.75" customHeight="1">
      <c r="A1221" s="108">
        <v>92845.0</v>
      </c>
      <c r="B1221" s="108" t="s">
        <v>128</v>
      </c>
      <c r="C1221" s="108">
        <v>6.0</v>
      </c>
      <c r="D1221" s="108" t="str">
        <f t="shared" si="1"/>
        <v/>
      </c>
      <c r="E1221" s="108" t="str">
        <f t="shared" si="2"/>
        <v/>
      </c>
      <c r="G1221" s="108"/>
      <c r="H1221" s="108"/>
      <c r="I1221" s="108"/>
    </row>
    <row r="1222" ht="15.75" customHeight="1">
      <c r="A1222" s="108">
        <v>92672.0</v>
      </c>
      <c r="B1222" s="108" t="s">
        <v>128</v>
      </c>
      <c r="C1222" s="108">
        <v>7.0</v>
      </c>
      <c r="D1222" s="108" t="str">
        <f t="shared" si="1"/>
        <v/>
      </c>
      <c r="E1222" s="108" t="str">
        <f t="shared" si="2"/>
        <v/>
      </c>
      <c r="G1222" s="108"/>
      <c r="H1222" s="108"/>
      <c r="I1222" s="108"/>
    </row>
    <row r="1223" ht="15.75" customHeight="1">
      <c r="A1223" s="108">
        <v>92675.0</v>
      </c>
      <c r="B1223" s="108" t="s">
        <v>128</v>
      </c>
      <c r="C1223" s="108">
        <v>7.0</v>
      </c>
      <c r="D1223" s="108" t="str">
        <f t="shared" si="1"/>
        <v/>
      </c>
      <c r="E1223" s="108" t="str">
        <f t="shared" si="2"/>
        <v/>
      </c>
      <c r="G1223" s="108"/>
      <c r="H1223" s="108"/>
      <c r="I1223" s="108"/>
    </row>
    <row r="1224" ht="15.75" customHeight="1">
      <c r="A1224" s="108">
        <v>90620.0</v>
      </c>
      <c r="B1224" s="108" t="s">
        <v>128</v>
      </c>
      <c r="C1224" s="108">
        <v>8.0</v>
      </c>
      <c r="D1224" s="108" t="str">
        <f t="shared" si="1"/>
        <v/>
      </c>
      <c r="E1224" s="108" t="str">
        <f t="shared" si="2"/>
        <v/>
      </c>
      <c r="G1224" s="108"/>
      <c r="H1224" s="108"/>
      <c r="I1224" s="108"/>
    </row>
    <row r="1225" ht="15.75" customHeight="1">
      <c r="A1225" s="108">
        <v>90621.0</v>
      </c>
      <c r="B1225" s="108" t="s">
        <v>128</v>
      </c>
      <c r="C1225" s="108">
        <v>8.0</v>
      </c>
      <c r="D1225" s="108" t="str">
        <f t="shared" si="1"/>
        <v/>
      </c>
      <c r="E1225" s="108" t="str">
        <f t="shared" si="2"/>
        <v/>
      </c>
      <c r="G1225" s="108"/>
      <c r="H1225" s="108"/>
      <c r="I1225" s="108"/>
    </row>
    <row r="1226" ht="15.75" customHeight="1">
      <c r="A1226" s="108">
        <v>90623.0</v>
      </c>
      <c r="B1226" s="108" t="s">
        <v>128</v>
      </c>
      <c r="C1226" s="108">
        <v>8.0</v>
      </c>
      <c r="D1226" s="108" t="str">
        <f t="shared" si="1"/>
        <v/>
      </c>
      <c r="E1226" s="108" t="str">
        <f t="shared" si="2"/>
        <v/>
      </c>
      <c r="G1226" s="108"/>
      <c r="H1226" s="108"/>
      <c r="I1226" s="108"/>
    </row>
    <row r="1227" ht="15.75" customHeight="1">
      <c r="A1227" s="108">
        <v>90630.0</v>
      </c>
      <c r="B1227" s="108" t="s">
        <v>128</v>
      </c>
      <c r="C1227" s="108">
        <v>8.0</v>
      </c>
      <c r="D1227" s="108" t="str">
        <f t="shared" si="1"/>
        <v/>
      </c>
      <c r="E1227" s="108" t="str">
        <f t="shared" si="2"/>
        <v/>
      </c>
      <c r="G1227" s="108"/>
      <c r="H1227" s="108"/>
      <c r="I1227" s="108"/>
    </row>
    <row r="1228" ht="15.75" customHeight="1">
      <c r="A1228" s="108">
        <v>90631.0</v>
      </c>
      <c r="B1228" s="108" t="s">
        <v>128</v>
      </c>
      <c r="C1228" s="108">
        <v>8.0</v>
      </c>
      <c r="D1228" s="108" t="str">
        <f t="shared" si="1"/>
        <v/>
      </c>
      <c r="E1228" s="108" t="str">
        <f t="shared" si="2"/>
        <v/>
      </c>
      <c r="G1228" s="108"/>
      <c r="H1228" s="108"/>
      <c r="I1228" s="108"/>
    </row>
    <row r="1229" ht="15.75" customHeight="1">
      <c r="A1229" s="108">
        <v>90638.0</v>
      </c>
      <c r="B1229" s="108" t="s">
        <v>128</v>
      </c>
      <c r="C1229" s="108">
        <v>8.0</v>
      </c>
      <c r="D1229" s="108" t="str">
        <f t="shared" si="1"/>
        <v/>
      </c>
      <c r="E1229" s="108" t="str">
        <f t="shared" si="2"/>
        <v/>
      </c>
      <c r="G1229" s="108"/>
      <c r="H1229" s="108"/>
      <c r="I1229" s="108"/>
    </row>
    <row r="1230" ht="15.75" customHeight="1">
      <c r="A1230" s="108">
        <v>90680.0</v>
      </c>
      <c r="B1230" s="108" t="s">
        <v>128</v>
      </c>
      <c r="C1230" s="108">
        <v>8.0</v>
      </c>
      <c r="D1230" s="108" t="str">
        <f t="shared" si="1"/>
        <v/>
      </c>
      <c r="E1230" s="108" t="str">
        <f t="shared" si="2"/>
        <v/>
      </c>
      <c r="G1230" s="108"/>
      <c r="H1230" s="108"/>
      <c r="I1230" s="108"/>
    </row>
    <row r="1231" ht="15.75" customHeight="1">
      <c r="A1231" s="108">
        <v>90720.0</v>
      </c>
      <c r="B1231" s="108" t="s">
        <v>128</v>
      </c>
      <c r="C1231" s="108">
        <v>8.0</v>
      </c>
      <c r="D1231" s="108" t="str">
        <f t="shared" si="1"/>
        <v/>
      </c>
      <c r="E1231" s="108" t="str">
        <f t="shared" si="2"/>
        <v/>
      </c>
      <c r="G1231" s="108"/>
      <c r="H1231" s="108"/>
      <c r="I1231" s="108"/>
    </row>
    <row r="1232" ht="15.75" customHeight="1">
      <c r="A1232" s="108">
        <v>90740.0</v>
      </c>
      <c r="B1232" s="108" t="s">
        <v>128</v>
      </c>
      <c r="C1232" s="108">
        <v>8.0</v>
      </c>
      <c r="D1232" s="108" t="str">
        <f t="shared" si="1"/>
        <v/>
      </c>
      <c r="E1232" s="108" t="str">
        <f t="shared" si="2"/>
        <v/>
      </c>
      <c r="G1232" s="108"/>
      <c r="H1232" s="108"/>
      <c r="I1232" s="108"/>
    </row>
    <row r="1233" ht="15.75" customHeight="1">
      <c r="A1233" s="108">
        <v>92530.0</v>
      </c>
      <c r="B1233" s="108" t="s">
        <v>128</v>
      </c>
      <c r="C1233" s="108">
        <v>8.0</v>
      </c>
      <c r="D1233" s="108" t="str">
        <f t="shared" si="1"/>
        <v/>
      </c>
      <c r="E1233" s="108" t="str">
        <f t="shared" si="2"/>
        <v/>
      </c>
      <c r="G1233" s="108"/>
      <c r="H1233" s="108"/>
      <c r="I1233" s="108"/>
    </row>
    <row r="1234" ht="15.75" customHeight="1">
      <c r="A1234" s="108">
        <v>92602.0</v>
      </c>
      <c r="B1234" s="108" t="s">
        <v>128</v>
      </c>
      <c r="C1234" s="108">
        <v>8.0</v>
      </c>
      <c r="D1234" s="108" t="str">
        <f t="shared" si="1"/>
        <v/>
      </c>
      <c r="E1234" s="108" t="str">
        <f t="shared" si="2"/>
        <v/>
      </c>
      <c r="G1234" s="108"/>
      <c r="H1234" s="108"/>
      <c r="I1234" s="108"/>
    </row>
    <row r="1235" ht="15.75" customHeight="1">
      <c r="A1235" s="108">
        <v>92603.0</v>
      </c>
      <c r="B1235" s="108" t="s">
        <v>128</v>
      </c>
      <c r="C1235" s="108">
        <v>8.0</v>
      </c>
      <c r="D1235" s="108" t="str">
        <f t="shared" si="1"/>
        <v/>
      </c>
      <c r="E1235" s="108" t="str">
        <f t="shared" si="2"/>
        <v/>
      </c>
      <c r="G1235" s="108"/>
      <c r="H1235" s="108"/>
      <c r="I1235" s="108"/>
    </row>
    <row r="1236" ht="15.75" customHeight="1">
      <c r="A1236" s="108">
        <v>92604.0</v>
      </c>
      <c r="B1236" s="108" t="s">
        <v>128</v>
      </c>
      <c r="C1236" s="108">
        <v>8.0</v>
      </c>
      <c r="D1236" s="108" t="str">
        <f t="shared" si="1"/>
        <v/>
      </c>
      <c r="E1236" s="108" t="str">
        <f t="shared" si="2"/>
        <v/>
      </c>
      <c r="G1236" s="108"/>
      <c r="H1236" s="108"/>
      <c r="I1236" s="108"/>
    </row>
    <row r="1237" ht="15.75" customHeight="1">
      <c r="A1237" s="108">
        <v>92606.0</v>
      </c>
      <c r="B1237" s="108" t="s">
        <v>128</v>
      </c>
      <c r="C1237" s="108">
        <v>8.0</v>
      </c>
      <c r="D1237" s="108" t="str">
        <f t="shared" si="1"/>
        <v/>
      </c>
      <c r="E1237" s="108" t="str">
        <f t="shared" si="2"/>
        <v/>
      </c>
      <c r="G1237" s="108"/>
      <c r="H1237" s="108"/>
      <c r="I1237" s="108"/>
    </row>
    <row r="1238" ht="15.75" customHeight="1">
      <c r="A1238" s="108">
        <v>92610.0</v>
      </c>
      <c r="B1238" s="108" t="s">
        <v>128</v>
      </c>
      <c r="C1238" s="108">
        <v>8.0</v>
      </c>
      <c r="D1238" s="108" t="str">
        <f t="shared" si="1"/>
        <v/>
      </c>
      <c r="E1238" s="108" t="str">
        <f t="shared" si="2"/>
        <v/>
      </c>
      <c r="G1238" s="108"/>
      <c r="H1238" s="108"/>
      <c r="I1238" s="108"/>
    </row>
    <row r="1239" ht="15.75" customHeight="1">
      <c r="A1239" s="108">
        <v>92612.0</v>
      </c>
      <c r="B1239" s="108" t="s">
        <v>128</v>
      </c>
      <c r="C1239" s="108">
        <v>8.0</v>
      </c>
      <c r="D1239" s="108" t="str">
        <f t="shared" si="1"/>
        <v/>
      </c>
      <c r="E1239" s="108" t="str">
        <f t="shared" si="2"/>
        <v/>
      </c>
      <c r="G1239" s="108"/>
      <c r="H1239" s="108"/>
      <c r="I1239" s="108"/>
    </row>
    <row r="1240" ht="15.75" customHeight="1">
      <c r="A1240" s="108">
        <v>92614.0</v>
      </c>
      <c r="B1240" s="108" t="s">
        <v>128</v>
      </c>
      <c r="C1240" s="108">
        <v>8.0</v>
      </c>
      <c r="D1240" s="108" t="str">
        <f t="shared" si="1"/>
        <v/>
      </c>
      <c r="E1240" s="108" t="str">
        <f t="shared" si="2"/>
        <v/>
      </c>
      <c r="G1240" s="108"/>
      <c r="H1240" s="108"/>
      <c r="I1240" s="108"/>
    </row>
    <row r="1241" ht="15.75" customHeight="1">
      <c r="A1241" s="108">
        <v>92617.0</v>
      </c>
      <c r="B1241" s="108" t="s">
        <v>128</v>
      </c>
      <c r="C1241" s="108">
        <v>8.0</v>
      </c>
      <c r="D1241" s="108" t="str">
        <f t="shared" si="1"/>
        <v/>
      </c>
      <c r="E1241" s="108" t="str">
        <f t="shared" si="2"/>
        <v/>
      </c>
      <c r="G1241" s="108"/>
      <c r="H1241" s="108"/>
      <c r="I1241" s="108"/>
    </row>
    <row r="1242" ht="15.75" customHeight="1">
      <c r="A1242" s="108">
        <v>92618.0</v>
      </c>
      <c r="B1242" s="108" t="s">
        <v>128</v>
      </c>
      <c r="C1242" s="108">
        <v>8.0</v>
      </c>
      <c r="D1242" s="108" t="str">
        <f t="shared" si="1"/>
        <v/>
      </c>
      <c r="E1242" s="108" t="str">
        <f t="shared" si="2"/>
        <v/>
      </c>
      <c r="G1242" s="108"/>
      <c r="H1242" s="108"/>
      <c r="I1242" s="108"/>
    </row>
    <row r="1243" ht="15.75" customHeight="1">
      <c r="A1243" s="108">
        <v>92620.0</v>
      </c>
      <c r="B1243" s="108" t="s">
        <v>128</v>
      </c>
      <c r="C1243" s="108">
        <v>8.0</v>
      </c>
      <c r="D1243" s="108" t="str">
        <f t="shared" si="1"/>
        <v/>
      </c>
      <c r="E1243" s="108" t="str">
        <f t="shared" si="2"/>
        <v/>
      </c>
      <c r="G1243" s="108"/>
      <c r="H1243" s="108"/>
      <c r="I1243" s="108"/>
    </row>
    <row r="1244" ht="15.75" customHeight="1">
      <c r="A1244" s="108">
        <v>92626.0</v>
      </c>
      <c r="B1244" s="108" t="s">
        <v>128</v>
      </c>
      <c r="C1244" s="108">
        <v>8.0</v>
      </c>
      <c r="D1244" s="108" t="str">
        <f t="shared" si="1"/>
        <v/>
      </c>
      <c r="E1244" s="108" t="str">
        <f t="shared" si="2"/>
        <v/>
      </c>
      <c r="G1244" s="108"/>
      <c r="H1244" s="108"/>
      <c r="I1244" s="108"/>
    </row>
    <row r="1245" ht="15.75" customHeight="1">
      <c r="A1245" s="108">
        <v>92630.0</v>
      </c>
      <c r="B1245" s="108" t="s">
        <v>128</v>
      </c>
      <c r="C1245" s="108">
        <v>8.0</v>
      </c>
      <c r="D1245" s="108" t="str">
        <f t="shared" si="1"/>
        <v/>
      </c>
      <c r="E1245" s="108" t="str">
        <f t="shared" si="2"/>
        <v/>
      </c>
      <c r="G1245" s="108"/>
      <c r="H1245" s="108"/>
      <c r="I1245" s="108"/>
    </row>
    <row r="1246" ht="15.75" customHeight="1">
      <c r="A1246" s="108">
        <v>92637.0</v>
      </c>
      <c r="B1246" s="108" t="s">
        <v>128</v>
      </c>
      <c r="C1246" s="108">
        <v>8.0</v>
      </c>
      <c r="D1246" s="108" t="str">
        <f t="shared" si="1"/>
        <v/>
      </c>
      <c r="E1246" s="108" t="str">
        <f t="shared" si="2"/>
        <v/>
      </c>
      <c r="G1246" s="108"/>
      <c r="H1246" s="108"/>
      <c r="I1246" s="108"/>
    </row>
    <row r="1247" ht="15.75" customHeight="1">
      <c r="A1247" s="108">
        <v>92651.0</v>
      </c>
      <c r="B1247" s="108" t="s">
        <v>128</v>
      </c>
      <c r="C1247" s="108">
        <v>8.0</v>
      </c>
      <c r="D1247" s="108" t="str">
        <f t="shared" si="1"/>
        <v/>
      </c>
      <c r="E1247" s="108" t="str">
        <f t="shared" si="2"/>
        <v/>
      </c>
      <c r="G1247" s="108"/>
      <c r="H1247" s="108"/>
      <c r="I1247" s="108"/>
    </row>
    <row r="1248" ht="15.75" customHeight="1">
      <c r="A1248" s="108">
        <v>92653.0</v>
      </c>
      <c r="B1248" s="108" t="s">
        <v>128</v>
      </c>
      <c r="C1248" s="108">
        <v>8.0</v>
      </c>
      <c r="D1248" s="108" t="str">
        <f t="shared" si="1"/>
        <v/>
      </c>
      <c r="E1248" s="108" t="str">
        <f t="shared" si="2"/>
        <v/>
      </c>
      <c r="G1248" s="108"/>
      <c r="H1248" s="108"/>
      <c r="I1248" s="108"/>
    </row>
    <row r="1249" ht="15.75" customHeight="1">
      <c r="A1249" s="108">
        <v>92656.0</v>
      </c>
      <c r="B1249" s="108" t="s">
        <v>128</v>
      </c>
      <c r="C1249" s="108">
        <v>8.0</v>
      </c>
      <c r="D1249" s="108" t="str">
        <f t="shared" si="1"/>
        <v/>
      </c>
      <c r="E1249" s="108" t="str">
        <f t="shared" si="2"/>
        <v/>
      </c>
      <c r="G1249" s="108"/>
      <c r="H1249" s="108"/>
      <c r="I1249" s="108"/>
    </row>
    <row r="1250" ht="15.75" customHeight="1">
      <c r="A1250" s="108">
        <v>92660.0</v>
      </c>
      <c r="B1250" s="108" t="s">
        <v>128</v>
      </c>
      <c r="C1250" s="108">
        <v>8.0</v>
      </c>
      <c r="D1250" s="108" t="str">
        <f t="shared" si="1"/>
        <v/>
      </c>
      <c r="E1250" s="108" t="str">
        <f t="shared" si="2"/>
        <v/>
      </c>
      <c r="G1250" s="108"/>
      <c r="H1250" s="108"/>
      <c r="I1250" s="108"/>
    </row>
    <row r="1251" ht="15.75" customHeight="1">
      <c r="A1251" s="108">
        <v>92673.0</v>
      </c>
      <c r="B1251" s="108" t="s">
        <v>128</v>
      </c>
      <c r="C1251" s="108">
        <v>8.0</v>
      </c>
      <c r="D1251" s="108" t="str">
        <f t="shared" si="1"/>
        <v/>
      </c>
      <c r="E1251" s="108" t="str">
        <f t="shared" si="2"/>
        <v/>
      </c>
      <c r="G1251" s="108"/>
      <c r="H1251" s="108"/>
      <c r="I1251" s="108"/>
    </row>
    <row r="1252" ht="15.75" customHeight="1">
      <c r="A1252" s="108">
        <v>92675.0</v>
      </c>
      <c r="B1252" s="108" t="s">
        <v>128</v>
      </c>
      <c r="C1252" s="108">
        <v>8.0</v>
      </c>
      <c r="D1252" s="108" t="str">
        <f t="shared" si="1"/>
        <v/>
      </c>
      <c r="E1252" s="108" t="str">
        <f t="shared" si="2"/>
        <v/>
      </c>
      <c r="G1252" s="108"/>
      <c r="H1252" s="108"/>
      <c r="I1252" s="108"/>
    </row>
    <row r="1253" ht="15.75" customHeight="1">
      <c r="A1253" s="108">
        <v>92676.0</v>
      </c>
      <c r="B1253" s="108" t="s">
        <v>128</v>
      </c>
      <c r="C1253" s="108">
        <v>8.0</v>
      </c>
      <c r="D1253" s="108" t="str">
        <f t="shared" si="1"/>
        <v/>
      </c>
      <c r="E1253" s="108" t="str">
        <f t="shared" si="2"/>
        <v/>
      </c>
      <c r="G1253" s="108"/>
      <c r="H1253" s="108"/>
      <c r="I1253" s="108"/>
    </row>
    <row r="1254" ht="15.75" customHeight="1">
      <c r="A1254" s="108">
        <v>92679.0</v>
      </c>
      <c r="B1254" s="108" t="s">
        <v>128</v>
      </c>
      <c r="C1254" s="108">
        <v>8.0</v>
      </c>
      <c r="D1254" s="108" t="str">
        <f t="shared" si="1"/>
        <v/>
      </c>
      <c r="E1254" s="108" t="str">
        <f t="shared" si="2"/>
        <v/>
      </c>
      <c r="G1254" s="108"/>
      <c r="H1254" s="108"/>
      <c r="I1254" s="108"/>
    </row>
    <row r="1255" ht="15.75" customHeight="1">
      <c r="A1255" s="108">
        <v>92683.0</v>
      </c>
      <c r="B1255" s="108" t="s">
        <v>128</v>
      </c>
      <c r="C1255" s="108">
        <v>8.0</v>
      </c>
      <c r="D1255" s="108" t="str">
        <f t="shared" si="1"/>
        <v/>
      </c>
      <c r="E1255" s="108" t="str">
        <f t="shared" si="2"/>
        <v/>
      </c>
      <c r="G1255" s="108"/>
      <c r="H1255" s="108"/>
      <c r="I1255" s="108"/>
    </row>
    <row r="1256" ht="15.75" customHeight="1">
      <c r="A1256" s="108">
        <v>92688.0</v>
      </c>
      <c r="B1256" s="108" t="s">
        <v>128</v>
      </c>
      <c r="C1256" s="108">
        <v>8.0</v>
      </c>
      <c r="D1256" s="108" t="str">
        <f t="shared" si="1"/>
        <v/>
      </c>
      <c r="E1256" s="108" t="str">
        <f t="shared" si="2"/>
        <v/>
      </c>
      <c r="G1256" s="108"/>
      <c r="H1256" s="108"/>
      <c r="I1256" s="108"/>
    </row>
    <row r="1257" ht="15.75" customHeight="1">
      <c r="A1257" s="108">
        <v>92691.0</v>
      </c>
      <c r="B1257" s="108" t="s">
        <v>128</v>
      </c>
      <c r="C1257" s="108">
        <v>8.0</v>
      </c>
      <c r="D1257" s="108" t="str">
        <f t="shared" si="1"/>
        <v/>
      </c>
      <c r="E1257" s="108" t="str">
        <f t="shared" si="2"/>
        <v/>
      </c>
      <c r="G1257" s="108"/>
      <c r="H1257" s="108"/>
      <c r="I1257" s="108"/>
    </row>
    <row r="1258" ht="15.75" customHeight="1">
      <c r="A1258" s="108">
        <v>92692.0</v>
      </c>
      <c r="B1258" s="108" t="s">
        <v>128</v>
      </c>
      <c r="C1258" s="108">
        <v>8.0</v>
      </c>
      <c r="D1258" s="108" t="str">
        <f t="shared" si="1"/>
        <v/>
      </c>
      <c r="E1258" s="108" t="str">
        <f t="shared" si="2"/>
        <v/>
      </c>
      <c r="G1258" s="108"/>
      <c r="H1258" s="108"/>
      <c r="I1258" s="108"/>
    </row>
    <row r="1259" ht="15.75" customHeight="1">
      <c r="A1259" s="108">
        <v>92694.0</v>
      </c>
      <c r="B1259" s="108" t="s">
        <v>128</v>
      </c>
      <c r="C1259" s="108">
        <v>8.0</v>
      </c>
      <c r="D1259" s="108" t="str">
        <f t="shared" si="1"/>
        <v/>
      </c>
      <c r="E1259" s="108" t="str">
        <f t="shared" si="2"/>
        <v/>
      </c>
      <c r="G1259" s="108"/>
      <c r="H1259" s="108"/>
      <c r="I1259" s="108"/>
    </row>
    <row r="1260" ht="15.75" customHeight="1">
      <c r="A1260" s="108">
        <v>92701.0</v>
      </c>
      <c r="B1260" s="108" t="s">
        <v>128</v>
      </c>
      <c r="C1260" s="108">
        <v>8.0</v>
      </c>
      <c r="D1260" s="108" t="str">
        <f t="shared" si="1"/>
        <v/>
      </c>
      <c r="E1260" s="108" t="str">
        <f t="shared" si="2"/>
        <v/>
      </c>
      <c r="G1260" s="108"/>
      <c r="H1260" s="108"/>
      <c r="I1260" s="108"/>
    </row>
    <row r="1261" ht="15.75" customHeight="1">
      <c r="A1261" s="108">
        <v>92703.0</v>
      </c>
      <c r="B1261" s="108" t="s">
        <v>128</v>
      </c>
      <c r="C1261" s="108">
        <v>8.0</v>
      </c>
      <c r="D1261" s="108" t="str">
        <f t="shared" si="1"/>
        <v/>
      </c>
      <c r="E1261" s="108" t="str">
        <f t="shared" si="2"/>
        <v/>
      </c>
      <c r="G1261" s="108"/>
      <c r="H1261" s="108"/>
      <c r="I1261" s="108"/>
    </row>
    <row r="1262" ht="15.75" customHeight="1">
      <c r="A1262" s="108">
        <v>92704.0</v>
      </c>
      <c r="B1262" s="108" t="s">
        <v>128</v>
      </c>
      <c r="C1262" s="108">
        <v>8.0</v>
      </c>
      <c r="D1262" s="108" t="str">
        <f t="shared" si="1"/>
        <v/>
      </c>
      <c r="E1262" s="108" t="str">
        <f t="shared" si="2"/>
        <v/>
      </c>
      <c r="G1262" s="108"/>
      <c r="H1262" s="108"/>
      <c r="I1262" s="108"/>
    </row>
    <row r="1263" ht="15.75" customHeight="1">
      <c r="A1263" s="108">
        <v>92705.0</v>
      </c>
      <c r="B1263" s="108" t="s">
        <v>128</v>
      </c>
      <c r="C1263" s="108">
        <v>8.0</v>
      </c>
      <c r="D1263" s="108" t="str">
        <f t="shared" si="1"/>
        <v/>
      </c>
      <c r="E1263" s="108" t="str">
        <f t="shared" si="2"/>
        <v/>
      </c>
      <c r="G1263" s="108"/>
      <c r="H1263" s="108"/>
      <c r="I1263" s="108"/>
    </row>
    <row r="1264" ht="15.75" customHeight="1">
      <c r="A1264" s="108">
        <v>92706.0</v>
      </c>
      <c r="B1264" s="108" t="s">
        <v>128</v>
      </c>
      <c r="C1264" s="108">
        <v>8.0</v>
      </c>
      <c r="D1264" s="108" t="str">
        <f t="shared" si="1"/>
        <v/>
      </c>
      <c r="E1264" s="108" t="str">
        <f t="shared" si="2"/>
        <v/>
      </c>
      <c r="G1264" s="108"/>
      <c r="H1264" s="108"/>
      <c r="I1264" s="108"/>
    </row>
    <row r="1265" ht="15.75" customHeight="1">
      <c r="A1265" s="108">
        <v>92707.0</v>
      </c>
      <c r="B1265" s="108" t="s">
        <v>128</v>
      </c>
      <c r="C1265" s="108">
        <v>8.0</v>
      </c>
      <c r="D1265" s="108" t="str">
        <f t="shared" si="1"/>
        <v/>
      </c>
      <c r="E1265" s="108" t="str">
        <f t="shared" si="2"/>
        <v/>
      </c>
      <c r="G1265" s="108"/>
      <c r="H1265" s="108"/>
      <c r="I1265" s="108"/>
    </row>
    <row r="1266" ht="15.75" customHeight="1">
      <c r="A1266" s="108">
        <v>92708.0</v>
      </c>
      <c r="B1266" s="108" t="s">
        <v>128</v>
      </c>
      <c r="C1266" s="108">
        <v>8.0</v>
      </c>
      <c r="D1266" s="108" t="str">
        <f t="shared" si="1"/>
        <v/>
      </c>
      <c r="E1266" s="108" t="str">
        <f t="shared" si="2"/>
        <v/>
      </c>
      <c r="G1266" s="108"/>
      <c r="H1266" s="108"/>
      <c r="I1266" s="108"/>
    </row>
    <row r="1267" ht="15.75" customHeight="1">
      <c r="A1267" s="108">
        <v>92780.0</v>
      </c>
      <c r="B1267" s="108" t="s">
        <v>128</v>
      </c>
      <c r="C1267" s="108">
        <v>8.0</v>
      </c>
      <c r="D1267" s="108" t="str">
        <f t="shared" si="1"/>
        <v/>
      </c>
      <c r="E1267" s="108" t="str">
        <f t="shared" si="2"/>
        <v/>
      </c>
      <c r="G1267" s="108"/>
      <c r="H1267" s="108"/>
      <c r="I1267" s="108"/>
    </row>
    <row r="1268" ht="15.75" customHeight="1">
      <c r="A1268" s="108">
        <v>92782.0</v>
      </c>
      <c r="B1268" s="108" t="s">
        <v>128</v>
      </c>
      <c r="C1268" s="108">
        <v>8.0</v>
      </c>
      <c r="D1268" s="108" t="str">
        <f t="shared" si="1"/>
        <v/>
      </c>
      <c r="E1268" s="108" t="str">
        <f t="shared" si="2"/>
        <v/>
      </c>
      <c r="G1268" s="108"/>
      <c r="H1268" s="108"/>
      <c r="I1268" s="108"/>
    </row>
    <row r="1269" ht="15.75" customHeight="1">
      <c r="A1269" s="108">
        <v>92801.0</v>
      </c>
      <c r="B1269" s="108" t="s">
        <v>128</v>
      </c>
      <c r="C1269" s="108">
        <v>8.0</v>
      </c>
      <c r="D1269" s="108" t="str">
        <f t="shared" si="1"/>
        <v/>
      </c>
      <c r="E1269" s="108" t="str">
        <f t="shared" si="2"/>
        <v/>
      </c>
      <c r="G1269" s="108"/>
      <c r="H1269" s="108"/>
      <c r="I1269" s="108"/>
    </row>
    <row r="1270" ht="15.75" customHeight="1">
      <c r="A1270" s="108">
        <v>92802.0</v>
      </c>
      <c r="B1270" s="108" t="s">
        <v>128</v>
      </c>
      <c r="C1270" s="108">
        <v>8.0</v>
      </c>
      <c r="D1270" s="108" t="str">
        <f t="shared" si="1"/>
        <v/>
      </c>
      <c r="E1270" s="108" t="str">
        <f t="shared" si="2"/>
        <v/>
      </c>
      <c r="G1270" s="108"/>
      <c r="H1270" s="108"/>
      <c r="I1270" s="108"/>
    </row>
    <row r="1271" ht="15.75" customHeight="1">
      <c r="A1271" s="108">
        <v>92804.0</v>
      </c>
      <c r="B1271" s="108" t="s">
        <v>128</v>
      </c>
      <c r="C1271" s="108">
        <v>8.0</v>
      </c>
      <c r="D1271" s="108" t="str">
        <f t="shared" si="1"/>
        <v/>
      </c>
      <c r="E1271" s="108" t="str">
        <f t="shared" si="2"/>
        <v/>
      </c>
      <c r="G1271" s="108"/>
      <c r="H1271" s="108"/>
      <c r="I1271" s="108"/>
    </row>
    <row r="1272" ht="15.75" customHeight="1">
      <c r="A1272" s="108">
        <v>92805.0</v>
      </c>
      <c r="B1272" s="108" t="s">
        <v>128</v>
      </c>
      <c r="C1272" s="108">
        <v>8.0</v>
      </c>
      <c r="D1272" s="108" t="str">
        <f t="shared" si="1"/>
        <v/>
      </c>
      <c r="E1272" s="108" t="str">
        <f t="shared" si="2"/>
        <v/>
      </c>
      <c r="G1272" s="108"/>
      <c r="H1272" s="108"/>
      <c r="I1272" s="108"/>
    </row>
    <row r="1273" ht="15.75" customHeight="1">
      <c r="A1273" s="108">
        <v>92806.0</v>
      </c>
      <c r="B1273" s="108" t="s">
        <v>128</v>
      </c>
      <c r="C1273" s="108">
        <v>8.0</v>
      </c>
      <c r="D1273" s="108" t="str">
        <f t="shared" si="1"/>
        <v/>
      </c>
      <c r="E1273" s="108" t="str">
        <f t="shared" si="2"/>
        <v/>
      </c>
      <c r="G1273" s="108"/>
      <c r="H1273" s="108"/>
      <c r="I1273" s="108"/>
    </row>
    <row r="1274" ht="15.75" customHeight="1">
      <c r="A1274" s="108">
        <v>92807.0</v>
      </c>
      <c r="B1274" s="108" t="s">
        <v>128</v>
      </c>
      <c r="C1274" s="108">
        <v>8.0</v>
      </c>
      <c r="D1274" s="108" t="str">
        <f t="shared" si="1"/>
        <v/>
      </c>
      <c r="E1274" s="108" t="str">
        <f t="shared" si="2"/>
        <v/>
      </c>
      <c r="G1274" s="108"/>
      <c r="H1274" s="108"/>
      <c r="I1274" s="108"/>
    </row>
    <row r="1275" ht="15.75" customHeight="1">
      <c r="A1275" s="108">
        <v>92808.0</v>
      </c>
      <c r="B1275" s="108" t="s">
        <v>128</v>
      </c>
      <c r="C1275" s="108">
        <v>8.0</v>
      </c>
      <c r="D1275" s="108" t="str">
        <f t="shared" si="1"/>
        <v/>
      </c>
      <c r="E1275" s="108" t="str">
        <f t="shared" si="2"/>
        <v/>
      </c>
      <c r="G1275" s="108"/>
      <c r="H1275" s="108"/>
      <c r="I1275" s="108"/>
    </row>
    <row r="1276" ht="15.75" customHeight="1">
      <c r="A1276" s="108">
        <v>92821.0</v>
      </c>
      <c r="B1276" s="108" t="s">
        <v>128</v>
      </c>
      <c r="C1276" s="108">
        <v>8.0</v>
      </c>
      <c r="D1276" s="108" t="str">
        <f t="shared" si="1"/>
        <v/>
      </c>
      <c r="E1276" s="108" t="str">
        <f t="shared" si="2"/>
        <v/>
      </c>
      <c r="G1276" s="108"/>
      <c r="H1276" s="108"/>
      <c r="I1276" s="108"/>
    </row>
    <row r="1277" ht="15.75" customHeight="1">
      <c r="A1277" s="108">
        <v>92823.0</v>
      </c>
      <c r="B1277" s="108" t="s">
        <v>128</v>
      </c>
      <c r="C1277" s="108">
        <v>8.0</v>
      </c>
      <c r="D1277" s="108" t="str">
        <f t="shared" si="1"/>
        <v/>
      </c>
      <c r="E1277" s="108" t="str">
        <f t="shared" si="2"/>
        <v/>
      </c>
      <c r="G1277" s="108"/>
      <c r="H1277" s="108"/>
      <c r="I1277" s="108"/>
    </row>
    <row r="1278" ht="15.75" customHeight="1">
      <c r="A1278" s="108">
        <v>92831.0</v>
      </c>
      <c r="B1278" s="108" t="s">
        <v>128</v>
      </c>
      <c r="C1278" s="108">
        <v>8.0</v>
      </c>
      <c r="D1278" s="108" t="str">
        <f t="shared" si="1"/>
        <v/>
      </c>
      <c r="E1278" s="108" t="str">
        <f t="shared" si="2"/>
        <v/>
      </c>
      <c r="G1278" s="108"/>
      <c r="H1278" s="108"/>
      <c r="I1278" s="108"/>
    </row>
    <row r="1279" ht="15.75" customHeight="1">
      <c r="A1279" s="108">
        <v>92832.0</v>
      </c>
      <c r="B1279" s="108" t="s">
        <v>128</v>
      </c>
      <c r="C1279" s="108">
        <v>8.0</v>
      </c>
      <c r="D1279" s="108" t="str">
        <f t="shared" si="1"/>
        <v/>
      </c>
      <c r="E1279" s="108" t="str">
        <f t="shared" si="2"/>
        <v/>
      </c>
      <c r="G1279" s="108"/>
      <c r="H1279" s="108"/>
      <c r="I1279" s="108"/>
    </row>
    <row r="1280" ht="15.75" customHeight="1">
      <c r="A1280" s="108">
        <v>92833.0</v>
      </c>
      <c r="B1280" s="108" t="s">
        <v>128</v>
      </c>
      <c r="C1280" s="108">
        <v>8.0</v>
      </c>
      <c r="D1280" s="108" t="str">
        <f t="shared" si="1"/>
        <v/>
      </c>
      <c r="E1280" s="108" t="str">
        <f t="shared" si="2"/>
        <v/>
      </c>
      <c r="G1280" s="108"/>
      <c r="H1280" s="108"/>
      <c r="I1280" s="108"/>
    </row>
    <row r="1281" ht="15.75" customHeight="1">
      <c r="A1281" s="108">
        <v>92835.0</v>
      </c>
      <c r="B1281" s="108" t="s">
        <v>128</v>
      </c>
      <c r="C1281" s="108">
        <v>8.0</v>
      </c>
      <c r="D1281" s="108" t="str">
        <f t="shared" si="1"/>
        <v/>
      </c>
      <c r="E1281" s="108" t="str">
        <f t="shared" si="2"/>
        <v/>
      </c>
      <c r="G1281" s="108"/>
      <c r="H1281" s="108"/>
      <c r="I1281" s="108"/>
    </row>
    <row r="1282" ht="15.75" customHeight="1">
      <c r="A1282" s="108">
        <v>92840.0</v>
      </c>
      <c r="B1282" s="108" t="s">
        <v>128</v>
      </c>
      <c r="C1282" s="108">
        <v>8.0</v>
      </c>
      <c r="D1282" s="108" t="str">
        <f t="shared" si="1"/>
        <v/>
      </c>
      <c r="E1282" s="108" t="str">
        <f t="shared" si="2"/>
        <v/>
      </c>
      <c r="G1282" s="108"/>
      <c r="H1282" s="108"/>
      <c r="I1282" s="108"/>
    </row>
    <row r="1283" ht="15.75" customHeight="1">
      <c r="A1283" s="108">
        <v>92841.0</v>
      </c>
      <c r="B1283" s="108" t="s">
        <v>128</v>
      </c>
      <c r="C1283" s="108">
        <v>8.0</v>
      </c>
      <c r="D1283" s="108" t="str">
        <f t="shared" si="1"/>
        <v/>
      </c>
      <c r="E1283" s="108" t="str">
        <f t="shared" si="2"/>
        <v/>
      </c>
      <c r="G1283" s="108"/>
      <c r="H1283" s="108"/>
      <c r="I1283" s="108"/>
    </row>
    <row r="1284" ht="15.75" customHeight="1">
      <c r="A1284" s="108">
        <v>92843.0</v>
      </c>
      <c r="B1284" s="108" t="s">
        <v>128</v>
      </c>
      <c r="C1284" s="108">
        <v>8.0</v>
      </c>
      <c r="D1284" s="108" t="str">
        <f t="shared" si="1"/>
        <v/>
      </c>
      <c r="E1284" s="108" t="str">
        <f t="shared" si="2"/>
        <v/>
      </c>
      <c r="G1284" s="108"/>
      <c r="H1284" s="108"/>
      <c r="I1284" s="108"/>
    </row>
    <row r="1285" ht="15.75" customHeight="1">
      <c r="A1285" s="108">
        <v>92844.0</v>
      </c>
      <c r="B1285" s="108" t="s">
        <v>128</v>
      </c>
      <c r="C1285" s="108">
        <v>8.0</v>
      </c>
      <c r="D1285" s="108" t="str">
        <f t="shared" si="1"/>
        <v/>
      </c>
      <c r="E1285" s="108" t="str">
        <f t="shared" si="2"/>
        <v/>
      </c>
      <c r="G1285" s="108"/>
      <c r="H1285" s="108"/>
      <c r="I1285" s="108"/>
    </row>
    <row r="1286" ht="15.75" customHeight="1">
      <c r="A1286" s="108">
        <v>92845.0</v>
      </c>
      <c r="B1286" s="108" t="s">
        <v>128</v>
      </c>
      <c r="C1286" s="108">
        <v>8.0</v>
      </c>
      <c r="D1286" s="108" t="str">
        <f t="shared" si="1"/>
        <v/>
      </c>
      <c r="E1286" s="108" t="str">
        <f t="shared" si="2"/>
        <v/>
      </c>
      <c r="G1286" s="108"/>
      <c r="H1286" s="108"/>
      <c r="I1286" s="108"/>
    </row>
    <row r="1287" ht="15.75" customHeight="1">
      <c r="A1287" s="108">
        <v>92861.0</v>
      </c>
      <c r="B1287" s="108" t="s">
        <v>128</v>
      </c>
      <c r="C1287" s="108">
        <v>8.0</v>
      </c>
      <c r="D1287" s="108" t="str">
        <f t="shared" si="1"/>
        <v/>
      </c>
      <c r="E1287" s="108" t="str">
        <f t="shared" si="2"/>
        <v/>
      </c>
      <c r="G1287" s="108"/>
      <c r="H1287" s="108"/>
      <c r="I1287" s="108"/>
    </row>
    <row r="1288" ht="15.75" customHeight="1">
      <c r="A1288" s="108">
        <v>92862.0</v>
      </c>
      <c r="B1288" s="108" t="s">
        <v>128</v>
      </c>
      <c r="C1288" s="108">
        <v>8.0</v>
      </c>
      <c r="D1288" s="108" t="str">
        <f t="shared" si="1"/>
        <v/>
      </c>
      <c r="E1288" s="108" t="str">
        <f t="shared" si="2"/>
        <v/>
      </c>
      <c r="G1288" s="108"/>
      <c r="H1288" s="108"/>
      <c r="I1288" s="108"/>
    </row>
    <row r="1289" ht="15.75" customHeight="1">
      <c r="A1289" s="108">
        <v>92865.0</v>
      </c>
      <c r="B1289" s="108" t="s">
        <v>128</v>
      </c>
      <c r="C1289" s="108">
        <v>8.0</v>
      </c>
      <c r="D1289" s="108" t="str">
        <f t="shared" si="1"/>
        <v/>
      </c>
      <c r="E1289" s="108" t="str">
        <f t="shared" si="2"/>
        <v/>
      </c>
      <c r="G1289" s="108"/>
      <c r="H1289" s="108"/>
      <c r="I1289" s="108"/>
    </row>
    <row r="1290" ht="15.75" customHeight="1">
      <c r="A1290" s="108">
        <v>92866.0</v>
      </c>
      <c r="B1290" s="108" t="s">
        <v>128</v>
      </c>
      <c r="C1290" s="108">
        <v>8.0</v>
      </c>
      <c r="D1290" s="108" t="str">
        <f t="shared" si="1"/>
        <v/>
      </c>
      <c r="E1290" s="108" t="str">
        <f t="shared" si="2"/>
        <v/>
      </c>
      <c r="G1290" s="108"/>
      <c r="H1290" s="108"/>
      <c r="I1290" s="108"/>
    </row>
    <row r="1291" ht="15.75" customHeight="1">
      <c r="A1291" s="108">
        <v>92867.0</v>
      </c>
      <c r="B1291" s="108" t="s">
        <v>128</v>
      </c>
      <c r="C1291" s="108">
        <v>8.0</v>
      </c>
      <c r="D1291" s="108" t="str">
        <f t="shared" si="1"/>
        <v/>
      </c>
      <c r="E1291" s="108" t="str">
        <f t="shared" si="2"/>
        <v/>
      </c>
      <c r="G1291" s="108"/>
      <c r="H1291" s="108"/>
      <c r="I1291" s="108"/>
    </row>
    <row r="1292" ht="15.75" customHeight="1">
      <c r="A1292" s="108">
        <v>92868.0</v>
      </c>
      <c r="B1292" s="108" t="s">
        <v>128</v>
      </c>
      <c r="C1292" s="108">
        <v>8.0</v>
      </c>
      <c r="D1292" s="108" t="str">
        <f t="shared" si="1"/>
        <v/>
      </c>
      <c r="E1292" s="108" t="str">
        <f t="shared" si="2"/>
        <v/>
      </c>
      <c r="G1292" s="108"/>
      <c r="H1292" s="108"/>
      <c r="I1292" s="108"/>
    </row>
    <row r="1293" ht="15.75" customHeight="1">
      <c r="A1293" s="108">
        <v>92869.0</v>
      </c>
      <c r="B1293" s="108" t="s">
        <v>128</v>
      </c>
      <c r="C1293" s="108">
        <v>8.0</v>
      </c>
      <c r="D1293" s="108" t="str">
        <f t="shared" si="1"/>
        <v/>
      </c>
      <c r="E1293" s="108" t="str">
        <f t="shared" si="2"/>
        <v/>
      </c>
      <c r="G1293" s="108"/>
      <c r="H1293" s="108"/>
      <c r="I1293" s="108"/>
    </row>
    <row r="1294" ht="15.75" customHeight="1">
      <c r="A1294" s="108">
        <v>92870.0</v>
      </c>
      <c r="B1294" s="108" t="s">
        <v>128</v>
      </c>
      <c r="C1294" s="108">
        <v>8.0</v>
      </c>
      <c r="D1294" s="108" t="str">
        <f t="shared" si="1"/>
        <v/>
      </c>
      <c r="E1294" s="108" t="str">
        <f t="shared" si="2"/>
        <v/>
      </c>
      <c r="G1294" s="108"/>
      <c r="H1294" s="108"/>
      <c r="I1294" s="108"/>
    </row>
    <row r="1295" ht="15.75" customHeight="1">
      <c r="A1295" s="108">
        <v>92886.0</v>
      </c>
      <c r="B1295" s="108" t="s">
        <v>128</v>
      </c>
      <c r="C1295" s="108">
        <v>8.0</v>
      </c>
      <c r="D1295" s="108" t="str">
        <f t="shared" si="1"/>
        <v/>
      </c>
      <c r="E1295" s="108" t="str">
        <f t="shared" si="2"/>
        <v/>
      </c>
      <c r="G1295" s="108"/>
      <c r="H1295" s="108"/>
      <c r="I1295" s="108"/>
    </row>
    <row r="1296" ht="15.75" customHeight="1">
      <c r="A1296" s="108">
        <v>92887.0</v>
      </c>
      <c r="B1296" s="108" t="s">
        <v>128</v>
      </c>
      <c r="C1296" s="108">
        <v>8.0</v>
      </c>
      <c r="D1296" s="108" t="str">
        <f t="shared" si="1"/>
        <v/>
      </c>
      <c r="E1296" s="108" t="str">
        <f t="shared" si="2"/>
        <v/>
      </c>
      <c r="G1296" s="108"/>
      <c r="H1296" s="108"/>
      <c r="I1296" s="108"/>
    </row>
    <row r="1297" ht="15.75" customHeight="1">
      <c r="A1297" s="108">
        <v>90621.0</v>
      </c>
      <c r="B1297" s="108" t="s">
        <v>128</v>
      </c>
      <c r="C1297" s="108">
        <v>9.0</v>
      </c>
      <c r="D1297" s="108" t="str">
        <f t="shared" si="1"/>
        <v/>
      </c>
      <c r="E1297" s="108" t="str">
        <f t="shared" si="2"/>
        <v/>
      </c>
      <c r="G1297" s="108"/>
      <c r="H1297" s="108"/>
      <c r="I1297" s="108"/>
    </row>
    <row r="1298" ht="15.75" customHeight="1">
      <c r="A1298" s="108">
        <v>90631.0</v>
      </c>
      <c r="B1298" s="108" t="s">
        <v>128</v>
      </c>
      <c r="C1298" s="108">
        <v>9.0</v>
      </c>
      <c r="D1298" s="108" t="str">
        <f t="shared" si="1"/>
        <v/>
      </c>
      <c r="E1298" s="108" t="str">
        <f t="shared" si="2"/>
        <v/>
      </c>
      <c r="G1298" s="108"/>
      <c r="H1298" s="108"/>
      <c r="I1298" s="108"/>
    </row>
    <row r="1299" ht="15.75" customHeight="1">
      <c r="A1299" s="108">
        <v>90638.0</v>
      </c>
      <c r="B1299" s="108" t="s">
        <v>128</v>
      </c>
      <c r="C1299" s="108">
        <v>9.0</v>
      </c>
      <c r="D1299" s="108" t="str">
        <f t="shared" si="1"/>
        <v/>
      </c>
      <c r="E1299" s="108" t="str">
        <f t="shared" si="2"/>
        <v/>
      </c>
      <c r="G1299" s="108"/>
      <c r="H1299" s="108"/>
      <c r="I1299" s="108"/>
    </row>
    <row r="1300" ht="15.75" customHeight="1">
      <c r="A1300" s="108">
        <v>92821.0</v>
      </c>
      <c r="B1300" s="108" t="s">
        <v>128</v>
      </c>
      <c r="C1300" s="108">
        <v>9.0</v>
      </c>
      <c r="D1300" s="108" t="str">
        <f t="shared" si="1"/>
        <v/>
      </c>
      <c r="E1300" s="108" t="str">
        <f t="shared" si="2"/>
        <v/>
      </c>
      <c r="G1300" s="108"/>
      <c r="H1300" s="108"/>
      <c r="I1300" s="108"/>
    </row>
    <row r="1301" ht="15.75" customHeight="1">
      <c r="A1301" s="108">
        <v>92823.0</v>
      </c>
      <c r="B1301" s="108" t="s">
        <v>128</v>
      </c>
      <c r="C1301" s="108">
        <v>9.0</v>
      </c>
      <c r="D1301" s="108" t="str">
        <f t="shared" si="1"/>
        <v/>
      </c>
      <c r="E1301" s="108" t="str">
        <f t="shared" si="2"/>
        <v/>
      </c>
      <c r="G1301" s="108"/>
      <c r="H1301" s="108"/>
      <c r="I1301" s="108"/>
    </row>
    <row r="1302" ht="15.75" customHeight="1">
      <c r="A1302" s="108">
        <v>92833.0</v>
      </c>
      <c r="B1302" s="108" t="s">
        <v>128</v>
      </c>
      <c r="C1302" s="108">
        <v>9.0</v>
      </c>
      <c r="D1302" s="108" t="str">
        <f t="shared" si="1"/>
        <v/>
      </c>
      <c r="E1302" s="108" t="str">
        <f t="shared" si="2"/>
        <v/>
      </c>
      <c r="G1302" s="108"/>
      <c r="H1302" s="108"/>
      <c r="I1302" s="108"/>
    </row>
    <row r="1303" ht="15.75" customHeight="1">
      <c r="A1303" s="108">
        <v>92530.0</v>
      </c>
      <c r="B1303" s="108" t="s">
        <v>128</v>
      </c>
      <c r="C1303" s="108">
        <v>10.0</v>
      </c>
      <c r="D1303" s="108" t="str">
        <f t="shared" si="1"/>
        <v/>
      </c>
      <c r="E1303" s="108" t="str">
        <f t="shared" si="2"/>
        <v/>
      </c>
      <c r="G1303" s="108"/>
      <c r="H1303" s="108"/>
      <c r="I1303" s="108"/>
    </row>
    <row r="1304" ht="15.75" customHeight="1">
      <c r="A1304" s="108">
        <v>92675.0</v>
      </c>
      <c r="B1304" s="108" t="s">
        <v>128</v>
      </c>
      <c r="C1304" s="108">
        <v>10.0</v>
      </c>
      <c r="D1304" s="108" t="str">
        <f t="shared" si="1"/>
        <v/>
      </c>
      <c r="E1304" s="108" t="str">
        <f t="shared" si="2"/>
        <v/>
      </c>
      <c r="G1304" s="108"/>
      <c r="H1304" s="108"/>
      <c r="I1304" s="108"/>
    </row>
    <row r="1305" ht="15.75" customHeight="1">
      <c r="A1305" s="108">
        <v>92676.0</v>
      </c>
      <c r="B1305" s="108" t="s">
        <v>128</v>
      </c>
      <c r="C1305" s="108">
        <v>10.0</v>
      </c>
      <c r="D1305" s="108" t="str">
        <f t="shared" si="1"/>
        <v/>
      </c>
      <c r="E1305" s="108" t="str">
        <f t="shared" si="2"/>
        <v/>
      </c>
      <c r="G1305" s="108"/>
      <c r="H1305" s="108"/>
      <c r="I1305" s="108"/>
    </row>
    <row r="1306" ht="15.75" customHeight="1">
      <c r="A1306" s="108">
        <v>92679.0</v>
      </c>
      <c r="B1306" s="108" t="s">
        <v>128</v>
      </c>
      <c r="C1306" s="108">
        <v>10.0</v>
      </c>
      <c r="D1306" s="108" t="str">
        <f t="shared" si="1"/>
        <v/>
      </c>
      <c r="E1306" s="108" t="str">
        <f t="shared" si="2"/>
        <v/>
      </c>
      <c r="G1306" s="108"/>
      <c r="H1306" s="108"/>
      <c r="I1306" s="108"/>
    </row>
    <row r="1307" ht="15.75" customHeight="1">
      <c r="A1307" s="108">
        <v>92823.0</v>
      </c>
      <c r="B1307" s="108" t="s">
        <v>128</v>
      </c>
      <c r="C1307" s="108">
        <v>10.0</v>
      </c>
      <c r="D1307" s="108" t="str">
        <f t="shared" si="1"/>
        <v/>
      </c>
      <c r="E1307" s="108" t="str">
        <f t="shared" si="2"/>
        <v/>
      </c>
      <c r="G1307" s="108"/>
      <c r="H1307" s="108"/>
      <c r="I1307" s="108"/>
    </row>
    <row r="1308" ht="15.75" customHeight="1">
      <c r="A1308" s="108">
        <v>92886.0</v>
      </c>
      <c r="B1308" s="108" t="s">
        <v>128</v>
      </c>
      <c r="C1308" s="108">
        <v>10.0</v>
      </c>
      <c r="D1308" s="108" t="str">
        <f t="shared" si="1"/>
        <v/>
      </c>
      <c r="E1308" s="108" t="str">
        <f t="shared" si="2"/>
        <v/>
      </c>
      <c r="G1308" s="108"/>
      <c r="H1308" s="108"/>
      <c r="I1308" s="108"/>
    </row>
    <row r="1309" ht="15.75" customHeight="1">
      <c r="A1309" s="108">
        <v>92887.0</v>
      </c>
      <c r="B1309" s="108" t="s">
        <v>128</v>
      </c>
      <c r="C1309" s="108">
        <v>10.0</v>
      </c>
      <c r="D1309" s="108" t="str">
        <f t="shared" si="1"/>
        <v/>
      </c>
      <c r="E1309" s="108" t="str">
        <f t="shared" si="2"/>
        <v/>
      </c>
      <c r="G1309" s="108"/>
      <c r="H1309" s="108"/>
      <c r="I1309" s="108"/>
    </row>
    <row r="1310" ht="15.75" customHeight="1">
      <c r="A1310" s="108">
        <v>95602.0</v>
      </c>
      <c r="B1310" s="108" t="s">
        <v>129</v>
      </c>
      <c r="C1310" s="108">
        <v>11.0</v>
      </c>
      <c r="D1310" s="108">
        <f t="shared" si="1"/>
        <v>2</v>
      </c>
      <c r="E1310" s="108" t="str">
        <f t="shared" si="2"/>
        <v/>
      </c>
      <c r="G1310" s="108"/>
      <c r="H1310" s="108"/>
      <c r="I1310" s="108"/>
    </row>
    <row r="1311" ht="15.75" customHeight="1">
      <c r="A1311" s="108">
        <v>95603.0</v>
      </c>
      <c r="B1311" s="108" t="s">
        <v>129</v>
      </c>
      <c r="C1311" s="108">
        <v>11.0</v>
      </c>
      <c r="D1311" s="108">
        <f t="shared" si="1"/>
        <v>2</v>
      </c>
      <c r="E1311" s="108" t="str">
        <f t="shared" si="2"/>
        <v/>
      </c>
      <c r="G1311" s="108"/>
      <c r="H1311" s="108"/>
      <c r="I1311" s="108"/>
    </row>
    <row r="1312" ht="15.75" customHeight="1">
      <c r="A1312" s="108">
        <v>95614.0</v>
      </c>
      <c r="B1312" s="108" t="s">
        <v>129</v>
      </c>
      <c r="C1312" s="108">
        <v>11.0</v>
      </c>
      <c r="D1312" s="108">
        <f t="shared" si="1"/>
        <v>2</v>
      </c>
      <c r="E1312" s="108" t="str">
        <f t="shared" si="2"/>
        <v/>
      </c>
      <c r="G1312" s="108"/>
      <c r="H1312" s="108"/>
      <c r="I1312" s="108"/>
    </row>
    <row r="1313" ht="15.75" customHeight="1">
      <c r="A1313" s="108">
        <v>95626.0</v>
      </c>
      <c r="B1313" s="108" t="s">
        <v>129</v>
      </c>
      <c r="C1313" s="108">
        <v>11.0</v>
      </c>
      <c r="D1313" s="108">
        <f t="shared" si="1"/>
        <v>2</v>
      </c>
      <c r="E1313" s="108" t="str">
        <f t="shared" si="2"/>
        <v/>
      </c>
      <c r="G1313" s="108"/>
      <c r="H1313" s="108"/>
      <c r="I1313" s="108"/>
    </row>
    <row r="1314" ht="15.75" customHeight="1">
      <c r="A1314" s="108">
        <v>95631.0</v>
      </c>
      <c r="B1314" s="108" t="s">
        <v>129</v>
      </c>
      <c r="C1314" s="108">
        <v>11.0</v>
      </c>
      <c r="D1314" s="108">
        <f t="shared" si="1"/>
        <v>2</v>
      </c>
      <c r="E1314" s="108" t="str">
        <f t="shared" si="2"/>
        <v/>
      </c>
      <c r="G1314" s="108"/>
      <c r="H1314" s="108"/>
      <c r="I1314" s="108"/>
    </row>
    <row r="1315" ht="15.75" customHeight="1">
      <c r="A1315" s="108">
        <v>95648.0</v>
      </c>
      <c r="B1315" s="108" t="s">
        <v>129</v>
      </c>
      <c r="C1315" s="108">
        <v>11.0</v>
      </c>
      <c r="D1315" s="108">
        <f t="shared" si="1"/>
        <v>2</v>
      </c>
      <c r="E1315" s="108" t="str">
        <f t="shared" si="2"/>
        <v/>
      </c>
      <c r="G1315" s="108"/>
      <c r="H1315" s="108"/>
      <c r="I1315" s="108"/>
    </row>
    <row r="1316" ht="15.75" customHeight="1">
      <c r="A1316" s="108">
        <v>95650.0</v>
      </c>
      <c r="B1316" s="108" t="s">
        <v>129</v>
      </c>
      <c r="C1316" s="108">
        <v>11.0</v>
      </c>
      <c r="D1316" s="108">
        <f t="shared" si="1"/>
        <v>2</v>
      </c>
      <c r="E1316" s="108" t="str">
        <f t="shared" si="2"/>
        <v/>
      </c>
      <c r="G1316" s="108"/>
      <c r="H1316" s="108"/>
      <c r="I1316" s="108"/>
    </row>
    <row r="1317" ht="15.75" customHeight="1">
      <c r="A1317" s="108">
        <v>95658.0</v>
      </c>
      <c r="B1317" s="108" t="s">
        <v>129</v>
      </c>
      <c r="C1317" s="108">
        <v>11.0</v>
      </c>
      <c r="D1317" s="108">
        <f t="shared" si="1"/>
        <v>2</v>
      </c>
      <c r="E1317" s="108" t="str">
        <f t="shared" si="2"/>
        <v/>
      </c>
      <c r="G1317" s="108"/>
      <c r="H1317" s="108"/>
      <c r="I1317" s="108"/>
    </row>
    <row r="1318" ht="15.75" customHeight="1">
      <c r="A1318" s="108">
        <v>95661.0</v>
      </c>
      <c r="B1318" s="108" t="s">
        <v>129</v>
      </c>
      <c r="C1318" s="108">
        <v>11.0</v>
      </c>
      <c r="D1318" s="108">
        <f t="shared" si="1"/>
        <v>2</v>
      </c>
      <c r="E1318" s="108" t="str">
        <f t="shared" si="2"/>
        <v/>
      </c>
      <c r="G1318" s="108"/>
      <c r="H1318" s="108"/>
      <c r="I1318" s="108"/>
    </row>
    <row r="1319" ht="15.75" customHeight="1">
      <c r="A1319" s="108">
        <v>95663.0</v>
      </c>
      <c r="B1319" s="108" t="s">
        <v>129</v>
      </c>
      <c r="C1319" s="108">
        <v>11.0</v>
      </c>
      <c r="D1319" s="108">
        <f t="shared" si="1"/>
        <v>2</v>
      </c>
      <c r="E1319" s="108" t="str">
        <f t="shared" si="2"/>
        <v/>
      </c>
      <c r="G1319" s="108"/>
      <c r="H1319" s="108"/>
      <c r="I1319" s="108"/>
    </row>
    <row r="1320" ht="15.75" customHeight="1">
      <c r="A1320" s="108">
        <v>95664.0</v>
      </c>
      <c r="B1320" s="108" t="s">
        <v>129</v>
      </c>
      <c r="C1320" s="108">
        <v>11.0</v>
      </c>
      <c r="D1320" s="108">
        <f t="shared" si="1"/>
        <v>2</v>
      </c>
      <c r="E1320" s="108" t="str">
        <f t="shared" si="2"/>
        <v/>
      </c>
      <c r="G1320" s="108"/>
      <c r="H1320" s="108"/>
      <c r="I1320" s="108"/>
    </row>
    <row r="1321" ht="15.75" customHeight="1">
      <c r="A1321" s="108">
        <v>95668.0</v>
      </c>
      <c r="B1321" s="108" t="s">
        <v>129</v>
      </c>
      <c r="C1321" s="108">
        <v>11.0</v>
      </c>
      <c r="D1321" s="108">
        <f t="shared" si="1"/>
        <v>2</v>
      </c>
      <c r="E1321" s="108" t="str">
        <f t="shared" si="2"/>
        <v/>
      </c>
      <c r="G1321" s="108"/>
      <c r="H1321" s="108"/>
      <c r="I1321" s="108"/>
    </row>
    <row r="1322" ht="15.75" customHeight="1">
      <c r="A1322" s="108">
        <v>95677.0</v>
      </c>
      <c r="B1322" s="108" t="s">
        <v>129</v>
      </c>
      <c r="C1322" s="108">
        <v>11.0</v>
      </c>
      <c r="D1322" s="108">
        <f t="shared" si="1"/>
        <v>2</v>
      </c>
      <c r="E1322" s="108" t="str">
        <f t="shared" si="2"/>
        <v/>
      </c>
      <c r="G1322" s="108"/>
      <c r="H1322" s="108"/>
      <c r="I1322" s="108"/>
    </row>
    <row r="1323" ht="15.75" customHeight="1">
      <c r="A1323" s="108">
        <v>95678.0</v>
      </c>
      <c r="B1323" s="108" t="s">
        <v>129</v>
      </c>
      <c r="C1323" s="108">
        <v>11.0</v>
      </c>
      <c r="D1323" s="108">
        <f t="shared" si="1"/>
        <v>2</v>
      </c>
      <c r="E1323" s="108" t="str">
        <f t="shared" si="2"/>
        <v/>
      </c>
      <c r="G1323" s="108"/>
      <c r="H1323" s="108"/>
      <c r="I1323" s="108"/>
    </row>
    <row r="1324" ht="15.75" customHeight="1">
      <c r="A1324" s="108">
        <v>95681.0</v>
      </c>
      <c r="B1324" s="108" t="s">
        <v>129</v>
      </c>
      <c r="C1324" s="108">
        <v>11.0</v>
      </c>
      <c r="D1324" s="108">
        <f t="shared" si="1"/>
        <v>2</v>
      </c>
      <c r="E1324" s="108" t="str">
        <f t="shared" si="2"/>
        <v/>
      </c>
      <c r="G1324" s="108"/>
      <c r="H1324" s="108"/>
      <c r="I1324" s="108"/>
    </row>
    <row r="1325" ht="15.75" customHeight="1">
      <c r="A1325" s="108">
        <v>95703.0</v>
      </c>
      <c r="B1325" s="108" t="s">
        <v>129</v>
      </c>
      <c r="C1325" s="108">
        <v>11.0</v>
      </c>
      <c r="D1325" s="108">
        <f t="shared" si="1"/>
        <v>2</v>
      </c>
      <c r="E1325" s="108" t="str">
        <f t="shared" si="2"/>
        <v/>
      </c>
      <c r="G1325" s="108"/>
      <c r="H1325" s="108"/>
      <c r="I1325" s="108"/>
    </row>
    <row r="1326" ht="15.75" customHeight="1">
      <c r="A1326" s="108">
        <v>95713.0</v>
      </c>
      <c r="B1326" s="108" t="s">
        <v>129</v>
      </c>
      <c r="C1326" s="108">
        <v>11.0</v>
      </c>
      <c r="D1326" s="108">
        <f t="shared" si="1"/>
        <v>2</v>
      </c>
      <c r="E1326" s="108" t="str">
        <f t="shared" si="2"/>
        <v/>
      </c>
      <c r="G1326" s="108"/>
      <c r="H1326" s="108"/>
      <c r="I1326" s="108"/>
    </row>
    <row r="1327" ht="15.75" customHeight="1">
      <c r="A1327" s="108">
        <v>95722.0</v>
      </c>
      <c r="B1327" s="108" t="s">
        <v>129</v>
      </c>
      <c r="C1327" s="108">
        <v>11.0</v>
      </c>
      <c r="D1327" s="108">
        <f t="shared" si="1"/>
        <v>2</v>
      </c>
      <c r="E1327" s="108" t="str">
        <f t="shared" si="2"/>
        <v/>
      </c>
      <c r="G1327" s="108"/>
      <c r="H1327" s="108"/>
      <c r="I1327" s="108"/>
    </row>
    <row r="1328" ht="15.75" customHeight="1">
      <c r="A1328" s="108">
        <v>95746.0</v>
      </c>
      <c r="B1328" s="108" t="s">
        <v>129</v>
      </c>
      <c r="C1328" s="108">
        <v>11.0</v>
      </c>
      <c r="D1328" s="108">
        <f t="shared" si="1"/>
        <v>2</v>
      </c>
      <c r="E1328" s="108" t="str">
        <f t="shared" si="2"/>
        <v/>
      </c>
      <c r="G1328" s="108"/>
      <c r="H1328" s="108"/>
      <c r="I1328" s="108"/>
    </row>
    <row r="1329" ht="15.75" customHeight="1">
      <c r="A1329" s="108">
        <v>95747.0</v>
      </c>
      <c r="B1329" s="108" t="s">
        <v>129</v>
      </c>
      <c r="C1329" s="108">
        <v>11.0</v>
      </c>
      <c r="D1329" s="108">
        <f t="shared" si="1"/>
        <v>2</v>
      </c>
      <c r="E1329" s="108" t="str">
        <f t="shared" si="2"/>
        <v/>
      </c>
      <c r="G1329" s="108"/>
      <c r="H1329" s="108"/>
      <c r="I1329" s="108"/>
    </row>
    <row r="1330" ht="15.75" customHeight="1">
      <c r="A1330" s="108">
        <v>95765.0</v>
      </c>
      <c r="B1330" s="108" t="s">
        <v>129</v>
      </c>
      <c r="C1330" s="108">
        <v>11.0</v>
      </c>
      <c r="D1330" s="108">
        <f t="shared" si="1"/>
        <v>2</v>
      </c>
      <c r="E1330" s="108" t="str">
        <f t="shared" si="2"/>
        <v/>
      </c>
      <c r="G1330" s="108"/>
      <c r="H1330" s="108"/>
      <c r="I1330" s="108"/>
    </row>
    <row r="1331" ht="15.75" customHeight="1">
      <c r="A1331" s="108">
        <v>95603.0</v>
      </c>
      <c r="B1331" s="108" t="s">
        <v>129</v>
      </c>
      <c r="C1331" s="108">
        <v>12.0</v>
      </c>
      <c r="D1331" s="108">
        <f t="shared" si="1"/>
        <v>2</v>
      </c>
      <c r="E1331" s="108" t="str">
        <f t="shared" si="2"/>
        <v/>
      </c>
      <c r="G1331" s="108"/>
      <c r="H1331" s="108"/>
      <c r="I1331" s="108"/>
    </row>
    <row r="1332" ht="15.75" customHeight="1">
      <c r="A1332" s="108">
        <v>95614.0</v>
      </c>
      <c r="B1332" s="108" t="s">
        <v>129</v>
      </c>
      <c r="C1332" s="108">
        <v>12.0</v>
      </c>
      <c r="D1332" s="108">
        <f t="shared" si="1"/>
        <v>2</v>
      </c>
      <c r="E1332" s="108" t="str">
        <f t="shared" si="2"/>
        <v/>
      </c>
      <c r="G1332" s="108"/>
      <c r="H1332" s="108"/>
      <c r="I1332" s="108"/>
    </row>
    <row r="1333" ht="15.75" customHeight="1">
      <c r="A1333" s="108">
        <v>95626.0</v>
      </c>
      <c r="B1333" s="108" t="s">
        <v>129</v>
      </c>
      <c r="C1333" s="108">
        <v>12.0</v>
      </c>
      <c r="D1333" s="108">
        <f t="shared" si="1"/>
        <v>2</v>
      </c>
      <c r="E1333" s="108" t="str">
        <f t="shared" si="2"/>
        <v/>
      </c>
      <c r="G1333" s="108"/>
      <c r="H1333" s="108"/>
      <c r="I1333" s="108"/>
    </row>
    <row r="1334" ht="15.75" customHeight="1">
      <c r="A1334" s="108">
        <v>95631.0</v>
      </c>
      <c r="B1334" s="108" t="s">
        <v>129</v>
      </c>
      <c r="C1334" s="108">
        <v>12.0</v>
      </c>
      <c r="D1334" s="108">
        <f t="shared" si="1"/>
        <v>2</v>
      </c>
      <c r="E1334" s="108" t="str">
        <f t="shared" si="2"/>
        <v/>
      </c>
      <c r="G1334" s="108"/>
      <c r="H1334" s="108"/>
      <c r="I1334" s="108"/>
    </row>
    <row r="1335" ht="15.75" customHeight="1">
      <c r="A1335" s="108">
        <v>95650.0</v>
      </c>
      <c r="B1335" s="108" t="s">
        <v>129</v>
      </c>
      <c r="C1335" s="108">
        <v>12.0</v>
      </c>
      <c r="D1335" s="108">
        <f t="shared" si="1"/>
        <v>2</v>
      </c>
      <c r="E1335" s="108" t="str">
        <f t="shared" si="2"/>
        <v/>
      </c>
      <c r="G1335" s="108"/>
      <c r="H1335" s="108"/>
      <c r="I1335" s="108"/>
    </row>
    <row r="1336" ht="15.75" customHeight="1">
      <c r="A1336" s="108">
        <v>95658.0</v>
      </c>
      <c r="B1336" s="108" t="s">
        <v>129</v>
      </c>
      <c r="C1336" s="108">
        <v>12.0</v>
      </c>
      <c r="D1336" s="108">
        <f t="shared" si="1"/>
        <v>2</v>
      </c>
      <c r="E1336" s="108" t="str">
        <f t="shared" si="2"/>
        <v/>
      </c>
      <c r="G1336" s="108"/>
      <c r="H1336" s="108"/>
      <c r="I1336" s="108"/>
    </row>
    <row r="1337" ht="15.75" customHeight="1">
      <c r="A1337" s="108">
        <v>95661.0</v>
      </c>
      <c r="B1337" s="108" t="s">
        <v>129</v>
      </c>
      <c r="C1337" s="108">
        <v>12.0</v>
      </c>
      <c r="D1337" s="108">
        <f t="shared" si="1"/>
        <v>2</v>
      </c>
      <c r="E1337" s="108" t="str">
        <f t="shared" si="2"/>
        <v/>
      </c>
      <c r="G1337" s="108"/>
      <c r="H1337" s="108"/>
      <c r="I1337" s="108"/>
    </row>
    <row r="1338" ht="15.75" customHeight="1">
      <c r="A1338" s="108">
        <v>95664.0</v>
      </c>
      <c r="B1338" s="108" t="s">
        <v>129</v>
      </c>
      <c r="C1338" s="108">
        <v>12.0</v>
      </c>
      <c r="D1338" s="108">
        <f t="shared" si="1"/>
        <v>2</v>
      </c>
      <c r="E1338" s="108" t="str">
        <f t="shared" si="2"/>
        <v/>
      </c>
      <c r="G1338" s="108"/>
      <c r="H1338" s="108"/>
      <c r="I1338" s="108"/>
    </row>
    <row r="1339" ht="15.75" customHeight="1">
      <c r="A1339" s="108">
        <v>95678.0</v>
      </c>
      <c r="B1339" s="108" t="s">
        <v>129</v>
      </c>
      <c r="C1339" s="108">
        <v>12.0</v>
      </c>
      <c r="D1339" s="108">
        <f t="shared" si="1"/>
        <v>2</v>
      </c>
      <c r="E1339" s="108" t="str">
        <f t="shared" si="2"/>
        <v/>
      </c>
      <c r="G1339" s="108"/>
      <c r="H1339" s="108"/>
      <c r="I1339" s="108"/>
    </row>
    <row r="1340" ht="15.75" customHeight="1">
      <c r="A1340" s="108">
        <v>95746.0</v>
      </c>
      <c r="B1340" s="108" t="s">
        <v>129</v>
      </c>
      <c r="C1340" s="108">
        <v>12.0</v>
      </c>
      <c r="D1340" s="108">
        <f t="shared" si="1"/>
        <v>2</v>
      </c>
      <c r="E1340" s="108" t="str">
        <f t="shared" si="2"/>
        <v/>
      </c>
      <c r="G1340" s="108"/>
      <c r="H1340" s="108"/>
      <c r="I1340" s="108"/>
    </row>
    <row r="1341" ht="15.75" customHeight="1">
      <c r="A1341" s="108">
        <v>95747.0</v>
      </c>
      <c r="B1341" s="108" t="s">
        <v>129</v>
      </c>
      <c r="C1341" s="108">
        <v>12.0</v>
      </c>
      <c r="D1341" s="108">
        <f t="shared" si="1"/>
        <v>2</v>
      </c>
      <c r="E1341" s="108" t="str">
        <f t="shared" si="2"/>
        <v/>
      </c>
      <c r="G1341" s="108"/>
      <c r="H1341" s="108"/>
      <c r="I1341" s="108"/>
    </row>
    <row r="1342" ht="15.75" customHeight="1">
      <c r="A1342" s="108">
        <v>95631.0</v>
      </c>
      <c r="B1342" s="108" t="s">
        <v>129</v>
      </c>
      <c r="C1342" s="108">
        <v>16.0</v>
      </c>
      <c r="D1342" s="108">
        <f t="shared" si="1"/>
        <v>2</v>
      </c>
      <c r="E1342" s="108" t="str">
        <f t="shared" si="2"/>
        <v/>
      </c>
      <c r="G1342" s="108"/>
      <c r="H1342" s="108"/>
      <c r="I1342" s="108"/>
    </row>
    <row r="1343" ht="15.75" customHeight="1">
      <c r="A1343" s="108">
        <v>95701.0</v>
      </c>
      <c r="B1343" s="108" t="s">
        <v>129</v>
      </c>
      <c r="C1343" s="108">
        <v>16.0</v>
      </c>
      <c r="D1343" s="108">
        <f t="shared" si="1"/>
        <v>2</v>
      </c>
      <c r="E1343" s="108" t="str">
        <f t="shared" si="2"/>
        <v/>
      </c>
      <c r="G1343" s="108"/>
      <c r="H1343" s="108"/>
      <c r="I1343" s="108"/>
    </row>
    <row r="1344" ht="15.75" customHeight="1">
      <c r="A1344" s="108">
        <v>95713.0</v>
      </c>
      <c r="B1344" s="108" t="s">
        <v>129</v>
      </c>
      <c r="C1344" s="108">
        <v>16.0</v>
      </c>
      <c r="D1344" s="108">
        <f t="shared" si="1"/>
        <v>2</v>
      </c>
      <c r="E1344" s="108" t="str">
        <f t="shared" si="2"/>
        <v/>
      </c>
      <c r="G1344" s="108"/>
      <c r="H1344" s="108"/>
      <c r="I1344" s="108"/>
    </row>
    <row r="1345" ht="15.75" customHeight="1">
      <c r="A1345" s="108">
        <v>95714.0</v>
      </c>
      <c r="B1345" s="108" t="s">
        <v>129</v>
      </c>
      <c r="C1345" s="108">
        <v>16.0</v>
      </c>
      <c r="D1345" s="108">
        <f t="shared" si="1"/>
        <v>2</v>
      </c>
      <c r="E1345" s="108" t="str">
        <f t="shared" si="2"/>
        <v/>
      </c>
      <c r="G1345" s="108"/>
      <c r="H1345" s="108"/>
      <c r="I1345" s="108"/>
    </row>
    <row r="1346" ht="15.75" customHeight="1">
      <c r="A1346" s="108">
        <v>95715.0</v>
      </c>
      <c r="B1346" s="108" t="s">
        <v>129</v>
      </c>
      <c r="C1346" s="108">
        <v>16.0</v>
      </c>
      <c r="D1346" s="108">
        <f t="shared" si="1"/>
        <v>2</v>
      </c>
      <c r="E1346" s="108" t="str">
        <f t="shared" si="2"/>
        <v/>
      </c>
      <c r="G1346" s="108"/>
      <c r="H1346" s="108"/>
      <c r="I1346" s="108"/>
    </row>
    <row r="1347" ht="15.75" customHeight="1">
      <c r="A1347" s="108">
        <v>95717.0</v>
      </c>
      <c r="B1347" s="108" t="s">
        <v>129</v>
      </c>
      <c r="C1347" s="108">
        <v>16.0</v>
      </c>
      <c r="D1347" s="108">
        <f t="shared" si="1"/>
        <v>2</v>
      </c>
      <c r="E1347" s="108" t="str">
        <f t="shared" si="2"/>
        <v/>
      </c>
      <c r="G1347" s="108"/>
      <c r="H1347" s="108"/>
      <c r="I1347" s="108"/>
    </row>
    <row r="1348" ht="15.75" customHeight="1">
      <c r="A1348" s="108">
        <v>95724.0</v>
      </c>
      <c r="B1348" s="108" t="s">
        <v>129</v>
      </c>
      <c r="C1348" s="108">
        <v>16.0</v>
      </c>
      <c r="D1348" s="108">
        <f t="shared" si="1"/>
        <v>2</v>
      </c>
      <c r="E1348" s="108" t="str">
        <f t="shared" si="2"/>
        <v/>
      </c>
      <c r="G1348" s="108"/>
      <c r="H1348" s="108"/>
      <c r="I1348" s="108"/>
    </row>
    <row r="1349" ht="15.75" customHeight="1">
      <c r="A1349" s="108">
        <v>95728.0</v>
      </c>
      <c r="B1349" s="108" t="s">
        <v>129</v>
      </c>
      <c r="C1349" s="108">
        <v>16.0</v>
      </c>
      <c r="D1349" s="108">
        <f t="shared" si="1"/>
        <v>2</v>
      </c>
      <c r="E1349" s="108" t="str">
        <f t="shared" si="2"/>
        <v/>
      </c>
      <c r="G1349" s="108"/>
      <c r="H1349" s="108"/>
      <c r="I1349" s="108"/>
    </row>
    <row r="1350" ht="15.75" customHeight="1">
      <c r="A1350" s="108">
        <v>96140.0</v>
      </c>
      <c r="B1350" s="108" t="s">
        <v>129</v>
      </c>
      <c r="C1350" s="108">
        <v>16.0</v>
      </c>
      <c r="D1350" s="108">
        <f t="shared" si="1"/>
        <v>2</v>
      </c>
      <c r="E1350" s="108" t="str">
        <f t="shared" si="2"/>
        <v/>
      </c>
      <c r="G1350" s="108"/>
      <c r="H1350" s="108"/>
      <c r="I1350" s="108"/>
    </row>
    <row r="1351" ht="15.75" customHeight="1">
      <c r="A1351" s="108">
        <v>96141.0</v>
      </c>
      <c r="B1351" s="108" t="s">
        <v>129</v>
      </c>
      <c r="C1351" s="108">
        <v>16.0</v>
      </c>
      <c r="D1351" s="108">
        <f t="shared" si="1"/>
        <v>2</v>
      </c>
      <c r="E1351" s="108" t="str">
        <f t="shared" si="2"/>
        <v/>
      </c>
      <c r="G1351" s="108"/>
      <c r="H1351" s="108"/>
      <c r="I1351" s="108"/>
    </row>
    <row r="1352" ht="15.75" customHeight="1">
      <c r="A1352" s="108">
        <v>96142.0</v>
      </c>
      <c r="B1352" s="108" t="s">
        <v>129</v>
      </c>
      <c r="C1352" s="108">
        <v>16.0</v>
      </c>
      <c r="D1352" s="108">
        <f t="shared" si="1"/>
        <v>2</v>
      </c>
      <c r="E1352" s="108" t="str">
        <f t="shared" si="2"/>
        <v/>
      </c>
      <c r="G1352" s="108"/>
      <c r="H1352" s="108"/>
      <c r="I1352" s="108"/>
    </row>
    <row r="1353" ht="15.75" customHeight="1">
      <c r="A1353" s="108">
        <v>96143.0</v>
      </c>
      <c r="B1353" s="108" t="s">
        <v>129</v>
      </c>
      <c r="C1353" s="108">
        <v>16.0</v>
      </c>
      <c r="D1353" s="108">
        <f t="shared" si="1"/>
        <v>2</v>
      </c>
      <c r="E1353" s="108" t="str">
        <f t="shared" si="2"/>
        <v/>
      </c>
      <c r="G1353" s="108"/>
      <c r="H1353" s="108"/>
      <c r="I1353" s="108"/>
    </row>
    <row r="1354" ht="15.75" customHeight="1">
      <c r="A1354" s="108">
        <v>96145.0</v>
      </c>
      <c r="B1354" s="108" t="s">
        <v>129</v>
      </c>
      <c r="C1354" s="108">
        <v>16.0</v>
      </c>
      <c r="D1354" s="108">
        <f t="shared" si="1"/>
        <v>2</v>
      </c>
      <c r="E1354" s="108" t="str">
        <f t="shared" si="2"/>
        <v/>
      </c>
      <c r="G1354" s="108"/>
      <c r="H1354" s="108"/>
      <c r="I1354" s="108"/>
    </row>
    <row r="1355" ht="15.75" customHeight="1">
      <c r="A1355" s="108">
        <v>96146.0</v>
      </c>
      <c r="B1355" s="108" t="s">
        <v>129</v>
      </c>
      <c r="C1355" s="108">
        <v>16.0</v>
      </c>
      <c r="D1355" s="108">
        <f t="shared" si="1"/>
        <v>2</v>
      </c>
      <c r="E1355" s="108" t="str">
        <f t="shared" si="2"/>
        <v/>
      </c>
      <c r="G1355" s="108"/>
      <c r="H1355" s="108"/>
      <c r="I1355" s="108"/>
    </row>
    <row r="1356" ht="15.75" customHeight="1">
      <c r="A1356" s="108">
        <v>96148.0</v>
      </c>
      <c r="B1356" s="108" t="s">
        <v>129</v>
      </c>
      <c r="C1356" s="108">
        <v>16.0</v>
      </c>
      <c r="D1356" s="108">
        <f t="shared" si="1"/>
        <v>2</v>
      </c>
      <c r="E1356" s="108" t="str">
        <f t="shared" si="2"/>
        <v/>
      </c>
      <c r="G1356" s="108"/>
      <c r="H1356" s="108"/>
      <c r="I1356" s="108"/>
    </row>
    <row r="1357" ht="15.75" customHeight="1">
      <c r="A1357" s="108">
        <v>96161.0</v>
      </c>
      <c r="B1357" s="108" t="s">
        <v>129</v>
      </c>
      <c r="C1357" s="108">
        <v>16.0</v>
      </c>
      <c r="D1357" s="108">
        <f t="shared" si="1"/>
        <v>2</v>
      </c>
      <c r="E1357" s="108" t="str">
        <f t="shared" si="2"/>
        <v/>
      </c>
      <c r="G1357" s="108"/>
      <c r="H1357" s="108"/>
      <c r="I1357" s="108"/>
    </row>
    <row r="1358" ht="15.75" customHeight="1">
      <c r="A1358" s="108">
        <v>96162.0</v>
      </c>
      <c r="B1358" s="108" t="s">
        <v>129</v>
      </c>
      <c r="C1358" s="108">
        <v>16.0</v>
      </c>
      <c r="D1358" s="108">
        <f t="shared" si="1"/>
        <v>2</v>
      </c>
      <c r="E1358" s="108" t="str">
        <f t="shared" si="2"/>
        <v/>
      </c>
      <c r="G1358" s="108"/>
      <c r="H1358" s="108"/>
      <c r="I1358" s="108"/>
    </row>
    <row r="1359" ht="15.75" customHeight="1">
      <c r="A1359" s="108">
        <v>28.0</v>
      </c>
      <c r="B1359" s="108" t="s">
        <v>130</v>
      </c>
      <c r="C1359" s="108">
        <v>16.0</v>
      </c>
      <c r="D1359" s="108">
        <f t="shared" si="1"/>
        <v>1</v>
      </c>
      <c r="E1359" s="108" t="str">
        <f t="shared" si="2"/>
        <v/>
      </c>
      <c r="G1359" s="108"/>
      <c r="H1359" s="108"/>
      <c r="I1359" s="108"/>
    </row>
    <row r="1360" ht="15.75" customHeight="1">
      <c r="A1360" s="108">
        <v>31.0</v>
      </c>
      <c r="B1360" s="108" t="s">
        <v>130</v>
      </c>
      <c r="C1360" s="108">
        <v>16.0</v>
      </c>
      <c r="D1360" s="108">
        <f t="shared" si="1"/>
        <v>1</v>
      </c>
      <c r="E1360" s="108" t="str">
        <f t="shared" si="2"/>
        <v/>
      </c>
      <c r="G1360" s="108"/>
      <c r="H1360" s="108"/>
      <c r="I1360" s="108"/>
    </row>
    <row r="1361" ht="15.75" customHeight="1">
      <c r="A1361" s="108">
        <v>95915.0</v>
      </c>
      <c r="B1361" s="108" t="s">
        <v>130</v>
      </c>
      <c r="C1361" s="108">
        <v>16.0</v>
      </c>
      <c r="D1361" s="108">
        <f t="shared" si="1"/>
        <v>1</v>
      </c>
      <c r="E1361" s="108" t="str">
        <f t="shared" si="2"/>
        <v/>
      </c>
      <c r="G1361" s="108"/>
      <c r="H1361" s="108"/>
      <c r="I1361" s="108"/>
    </row>
    <row r="1362" ht="15.75" customHeight="1">
      <c r="A1362" s="108">
        <v>95923.0</v>
      </c>
      <c r="B1362" s="108" t="s">
        <v>130</v>
      </c>
      <c r="C1362" s="108">
        <v>16.0</v>
      </c>
      <c r="D1362" s="108">
        <f t="shared" si="1"/>
        <v>1</v>
      </c>
      <c r="E1362" s="108" t="str">
        <f t="shared" si="2"/>
        <v/>
      </c>
      <c r="G1362" s="108"/>
      <c r="H1362" s="108"/>
      <c r="I1362" s="108"/>
    </row>
    <row r="1363" ht="15.75" customHeight="1">
      <c r="A1363" s="108">
        <v>95934.0</v>
      </c>
      <c r="B1363" s="108" t="s">
        <v>130</v>
      </c>
      <c r="C1363" s="108">
        <v>16.0</v>
      </c>
      <c r="D1363" s="108">
        <f t="shared" si="1"/>
        <v>1</v>
      </c>
      <c r="E1363" s="108" t="str">
        <f t="shared" si="2"/>
        <v/>
      </c>
      <c r="G1363" s="108"/>
      <c r="H1363" s="108"/>
      <c r="I1363" s="108"/>
    </row>
    <row r="1364" ht="15.75" customHeight="1">
      <c r="A1364" s="108">
        <v>95947.0</v>
      </c>
      <c r="B1364" s="108" t="s">
        <v>130</v>
      </c>
      <c r="C1364" s="108">
        <v>16.0</v>
      </c>
      <c r="D1364" s="108">
        <f t="shared" si="1"/>
        <v>1</v>
      </c>
      <c r="E1364" s="108" t="str">
        <f t="shared" si="2"/>
        <v/>
      </c>
      <c r="G1364" s="108"/>
      <c r="H1364" s="108"/>
      <c r="I1364" s="108"/>
    </row>
    <row r="1365" ht="15.75" customHeight="1">
      <c r="A1365" s="108">
        <v>95956.0</v>
      </c>
      <c r="B1365" s="108" t="s">
        <v>130</v>
      </c>
      <c r="C1365" s="108">
        <v>16.0</v>
      </c>
      <c r="D1365" s="108">
        <f t="shared" si="1"/>
        <v>1</v>
      </c>
      <c r="E1365" s="108" t="str">
        <f t="shared" si="2"/>
        <v/>
      </c>
      <c r="G1365" s="108"/>
      <c r="H1365" s="108"/>
      <c r="I1365" s="108"/>
    </row>
    <row r="1366" ht="15.75" customHeight="1">
      <c r="A1366" s="108">
        <v>95971.0</v>
      </c>
      <c r="B1366" s="108" t="s">
        <v>130</v>
      </c>
      <c r="C1366" s="108">
        <v>16.0</v>
      </c>
      <c r="D1366" s="108">
        <f t="shared" si="1"/>
        <v>1</v>
      </c>
      <c r="E1366" s="108" t="str">
        <f t="shared" si="2"/>
        <v/>
      </c>
      <c r="G1366" s="108"/>
      <c r="H1366" s="108"/>
      <c r="I1366" s="108"/>
    </row>
    <row r="1367" ht="15.75" customHeight="1">
      <c r="A1367" s="108">
        <v>95981.0</v>
      </c>
      <c r="B1367" s="108" t="s">
        <v>130</v>
      </c>
      <c r="C1367" s="108">
        <v>16.0</v>
      </c>
      <c r="D1367" s="108">
        <f t="shared" si="1"/>
        <v>1</v>
      </c>
      <c r="E1367" s="108" t="str">
        <f t="shared" si="2"/>
        <v/>
      </c>
      <c r="G1367" s="108"/>
      <c r="H1367" s="108"/>
      <c r="I1367" s="108"/>
    </row>
    <row r="1368" ht="15.75" customHeight="1">
      <c r="A1368" s="108">
        <v>95983.0</v>
      </c>
      <c r="B1368" s="108" t="s">
        <v>130</v>
      </c>
      <c r="C1368" s="108">
        <v>16.0</v>
      </c>
      <c r="D1368" s="108">
        <f t="shared" si="1"/>
        <v>1</v>
      </c>
      <c r="E1368" s="108" t="str">
        <f t="shared" si="2"/>
        <v/>
      </c>
      <c r="G1368" s="108"/>
      <c r="H1368" s="108"/>
      <c r="I1368" s="108"/>
    </row>
    <row r="1369" ht="15.75" customHeight="1">
      <c r="A1369" s="108">
        <v>95984.0</v>
      </c>
      <c r="B1369" s="108" t="s">
        <v>130</v>
      </c>
      <c r="C1369" s="108">
        <v>16.0</v>
      </c>
      <c r="D1369" s="108">
        <f t="shared" si="1"/>
        <v>1</v>
      </c>
      <c r="E1369" s="108" t="str">
        <f t="shared" si="2"/>
        <v/>
      </c>
      <c r="G1369" s="108"/>
      <c r="H1369" s="108"/>
      <c r="I1369" s="108"/>
    </row>
    <row r="1370" ht="15.75" customHeight="1">
      <c r="A1370" s="108">
        <v>96020.0</v>
      </c>
      <c r="B1370" s="108" t="s">
        <v>130</v>
      </c>
      <c r="C1370" s="108">
        <v>16.0</v>
      </c>
      <c r="D1370" s="108">
        <f t="shared" si="1"/>
        <v>1</v>
      </c>
      <c r="E1370" s="108" t="str">
        <f t="shared" si="2"/>
        <v/>
      </c>
      <c r="G1370" s="108"/>
      <c r="H1370" s="108"/>
      <c r="I1370" s="108"/>
    </row>
    <row r="1371" ht="15.75" customHeight="1">
      <c r="A1371" s="108">
        <v>96063.0</v>
      </c>
      <c r="B1371" s="108" t="s">
        <v>130</v>
      </c>
      <c r="C1371" s="108">
        <v>16.0</v>
      </c>
      <c r="D1371" s="108">
        <f t="shared" si="1"/>
        <v>1</v>
      </c>
      <c r="E1371" s="108" t="str">
        <f t="shared" si="2"/>
        <v/>
      </c>
      <c r="G1371" s="108"/>
      <c r="H1371" s="108"/>
      <c r="I1371" s="108"/>
    </row>
    <row r="1372" ht="15.75" customHeight="1">
      <c r="A1372" s="108">
        <v>96103.0</v>
      </c>
      <c r="B1372" s="108" t="s">
        <v>130</v>
      </c>
      <c r="C1372" s="108">
        <v>16.0</v>
      </c>
      <c r="D1372" s="108">
        <f t="shared" si="1"/>
        <v>1</v>
      </c>
      <c r="E1372" s="108" t="str">
        <f t="shared" si="2"/>
        <v/>
      </c>
      <c r="G1372" s="108"/>
      <c r="H1372" s="108"/>
      <c r="I1372" s="108"/>
    </row>
    <row r="1373" ht="15.75" customHeight="1">
      <c r="A1373" s="108">
        <v>96105.0</v>
      </c>
      <c r="B1373" s="108" t="s">
        <v>130</v>
      </c>
      <c r="C1373" s="108">
        <v>16.0</v>
      </c>
      <c r="D1373" s="108">
        <f t="shared" si="1"/>
        <v>1</v>
      </c>
      <c r="E1373" s="108" t="str">
        <f t="shared" si="2"/>
        <v/>
      </c>
      <c r="G1373" s="108"/>
      <c r="H1373" s="108"/>
      <c r="I1373" s="108"/>
    </row>
    <row r="1374" ht="15.75" customHeight="1">
      <c r="A1374" s="108">
        <v>96106.0</v>
      </c>
      <c r="B1374" s="108" t="s">
        <v>130</v>
      </c>
      <c r="C1374" s="108">
        <v>16.0</v>
      </c>
      <c r="D1374" s="108">
        <f t="shared" si="1"/>
        <v>1</v>
      </c>
      <c r="E1374" s="108" t="str">
        <f t="shared" si="2"/>
        <v/>
      </c>
      <c r="G1374" s="108"/>
      <c r="H1374" s="108"/>
      <c r="I1374" s="108"/>
    </row>
    <row r="1375" ht="15.75" customHeight="1">
      <c r="A1375" s="108">
        <v>96114.0</v>
      </c>
      <c r="B1375" s="108" t="s">
        <v>130</v>
      </c>
      <c r="C1375" s="108">
        <v>16.0</v>
      </c>
      <c r="D1375" s="108">
        <f t="shared" si="1"/>
        <v>1</v>
      </c>
      <c r="E1375" s="108" t="str">
        <f t="shared" si="2"/>
        <v/>
      </c>
      <c r="G1375" s="108"/>
      <c r="H1375" s="108"/>
      <c r="I1375" s="108"/>
    </row>
    <row r="1376" ht="15.75" customHeight="1">
      <c r="A1376" s="108">
        <v>96122.0</v>
      </c>
      <c r="B1376" s="108" t="s">
        <v>130</v>
      </c>
      <c r="C1376" s="108">
        <v>16.0</v>
      </c>
      <c r="D1376" s="108">
        <f t="shared" si="1"/>
        <v>1</v>
      </c>
      <c r="E1376" s="108" t="str">
        <f t="shared" si="2"/>
        <v/>
      </c>
      <c r="G1376" s="108"/>
      <c r="H1376" s="108"/>
      <c r="I1376" s="108"/>
    </row>
    <row r="1377" ht="15.75" customHeight="1">
      <c r="A1377" s="108">
        <v>96135.0</v>
      </c>
      <c r="B1377" s="108" t="s">
        <v>130</v>
      </c>
      <c r="C1377" s="108">
        <v>16.0</v>
      </c>
      <c r="D1377" s="108">
        <f t="shared" si="1"/>
        <v>1</v>
      </c>
      <c r="E1377" s="108" t="str">
        <f t="shared" si="2"/>
        <v/>
      </c>
      <c r="G1377" s="108"/>
      <c r="H1377" s="108"/>
      <c r="I1377" s="108"/>
    </row>
    <row r="1378" ht="15.75" customHeight="1">
      <c r="A1378" s="108">
        <v>96137.0</v>
      </c>
      <c r="B1378" s="108" t="s">
        <v>130</v>
      </c>
      <c r="C1378" s="108">
        <v>16.0</v>
      </c>
      <c r="D1378" s="108">
        <f t="shared" si="1"/>
        <v>1</v>
      </c>
      <c r="E1378" s="108" t="str">
        <f t="shared" si="2"/>
        <v/>
      </c>
      <c r="G1378" s="108"/>
      <c r="H1378" s="108"/>
      <c r="I1378" s="108"/>
    </row>
    <row r="1379" ht="15.75" customHeight="1">
      <c r="A1379" s="108">
        <v>92530.0</v>
      </c>
      <c r="B1379" s="108" t="s">
        <v>131</v>
      </c>
      <c r="C1379" s="108">
        <v>7.0</v>
      </c>
      <c r="D1379" s="108" t="str">
        <f t="shared" si="1"/>
        <v/>
      </c>
      <c r="E1379" s="108" t="str">
        <f t="shared" si="2"/>
        <v/>
      </c>
      <c r="G1379" s="108"/>
      <c r="H1379" s="108"/>
      <c r="I1379" s="108"/>
    </row>
    <row r="1380" ht="15.75" customHeight="1">
      <c r="A1380" s="108">
        <v>92562.0</v>
      </c>
      <c r="B1380" s="108" t="s">
        <v>131</v>
      </c>
      <c r="C1380" s="108">
        <v>7.0</v>
      </c>
      <c r="D1380" s="108" t="str">
        <f t="shared" si="1"/>
        <v/>
      </c>
      <c r="E1380" s="108" t="str">
        <f t="shared" si="2"/>
        <v/>
      </c>
      <c r="G1380" s="108"/>
      <c r="H1380" s="108"/>
      <c r="I1380" s="108"/>
    </row>
    <row r="1381" ht="15.75" customHeight="1">
      <c r="A1381" s="108">
        <v>92530.0</v>
      </c>
      <c r="B1381" s="108" t="s">
        <v>131</v>
      </c>
      <c r="C1381" s="108">
        <v>8.0</v>
      </c>
      <c r="D1381" s="108" t="str">
        <f t="shared" si="1"/>
        <v/>
      </c>
      <c r="E1381" s="108" t="str">
        <f t="shared" si="2"/>
        <v/>
      </c>
      <c r="G1381" s="108"/>
      <c r="H1381" s="108"/>
      <c r="I1381" s="108"/>
    </row>
    <row r="1382" ht="15.75" customHeight="1">
      <c r="A1382" s="108">
        <v>92675.0</v>
      </c>
      <c r="B1382" s="108" t="s">
        <v>131</v>
      </c>
      <c r="C1382" s="108">
        <v>8.0</v>
      </c>
      <c r="D1382" s="108" t="str">
        <f t="shared" si="1"/>
        <v/>
      </c>
      <c r="E1382" s="108" t="str">
        <f t="shared" si="2"/>
        <v/>
      </c>
      <c r="G1382" s="108"/>
      <c r="H1382" s="108"/>
      <c r="I1382" s="108"/>
    </row>
    <row r="1383" ht="15.75" customHeight="1">
      <c r="A1383" s="108">
        <v>92880.0</v>
      </c>
      <c r="B1383" s="108" t="s">
        <v>131</v>
      </c>
      <c r="C1383" s="108">
        <v>8.0</v>
      </c>
      <c r="D1383" s="108" t="str">
        <f t="shared" si="1"/>
        <v/>
      </c>
      <c r="E1383" s="108" t="str">
        <f t="shared" si="2"/>
        <v/>
      </c>
      <c r="G1383" s="108"/>
      <c r="H1383" s="108"/>
      <c r="I1383" s="108"/>
    </row>
    <row r="1384" ht="15.75" customHeight="1">
      <c r="A1384" s="108">
        <v>92882.0</v>
      </c>
      <c r="B1384" s="108" t="s">
        <v>131</v>
      </c>
      <c r="C1384" s="108">
        <v>8.0</v>
      </c>
      <c r="D1384" s="108" t="str">
        <f t="shared" si="1"/>
        <v/>
      </c>
      <c r="E1384" s="108" t="str">
        <f t="shared" si="2"/>
        <v/>
      </c>
      <c r="G1384" s="108"/>
      <c r="H1384" s="108"/>
      <c r="I1384" s="108"/>
    </row>
    <row r="1385" ht="15.75" customHeight="1">
      <c r="A1385" s="108">
        <v>92883.0</v>
      </c>
      <c r="B1385" s="108" t="s">
        <v>131</v>
      </c>
      <c r="C1385" s="108">
        <v>8.0</v>
      </c>
      <c r="D1385" s="108" t="str">
        <f t="shared" si="1"/>
        <v/>
      </c>
      <c r="E1385" s="108" t="str">
        <f t="shared" si="2"/>
        <v/>
      </c>
      <c r="G1385" s="108"/>
      <c r="H1385" s="108"/>
      <c r="I1385" s="108"/>
    </row>
    <row r="1386" ht="15.75" customHeight="1">
      <c r="A1386" s="108">
        <v>91752.0</v>
      </c>
      <c r="B1386" s="108" t="s">
        <v>131</v>
      </c>
      <c r="C1386" s="108">
        <v>10.0</v>
      </c>
      <c r="D1386" s="108" t="str">
        <f t="shared" si="1"/>
        <v/>
      </c>
      <c r="E1386" s="108" t="str">
        <f t="shared" si="2"/>
        <v/>
      </c>
      <c r="G1386" s="108"/>
      <c r="H1386" s="108"/>
      <c r="I1386" s="108"/>
    </row>
    <row r="1387" ht="15.75" customHeight="1">
      <c r="A1387" s="108">
        <v>92028.0</v>
      </c>
      <c r="B1387" s="108" t="s">
        <v>131</v>
      </c>
      <c r="C1387" s="108">
        <v>10.0</v>
      </c>
      <c r="D1387" s="108" t="str">
        <f t="shared" si="1"/>
        <v/>
      </c>
      <c r="E1387" s="108" t="str">
        <f t="shared" si="2"/>
        <v/>
      </c>
      <c r="G1387" s="108"/>
      <c r="H1387" s="108"/>
      <c r="I1387" s="108"/>
    </row>
    <row r="1388" ht="15.75" customHeight="1">
      <c r="A1388" s="108">
        <v>92220.0</v>
      </c>
      <c r="B1388" s="108" t="s">
        <v>131</v>
      </c>
      <c r="C1388" s="108">
        <v>10.0</v>
      </c>
      <c r="D1388" s="108" t="str">
        <f t="shared" si="1"/>
        <v/>
      </c>
      <c r="E1388" s="108" t="str">
        <f t="shared" si="2"/>
        <v/>
      </c>
      <c r="G1388" s="108"/>
      <c r="H1388" s="108"/>
      <c r="I1388" s="108"/>
    </row>
    <row r="1389" ht="15.75" customHeight="1">
      <c r="A1389" s="108">
        <v>92223.0</v>
      </c>
      <c r="B1389" s="108" t="s">
        <v>131</v>
      </c>
      <c r="C1389" s="108">
        <v>10.0</v>
      </c>
      <c r="D1389" s="108" t="str">
        <f t="shared" si="1"/>
        <v/>
      </c>
      <c r="E1389" s="108" t="str">
        <f t="shared" si="2"/>
        <v/>
      </c>
      <c r="G1389" s="108"/>
      <c r="H1389" s="108"/>
      <c r="I1389" s="108"/>
    </row>
    <row r="1390" ht="15.75" customHeight="1">
      <c r="A1390" s="108">
        <v>92320.0</v>
      </c>
      <c r="B1390" s="108" t="s">
        <v>131</v>
      </c>
      <c r="C1390" s="108">
        <v>10.0</v>
      </c>
      <c r="D1390" s="108" t="str">
        <f t="shared" si="1"/>
        <v/>
      </c>
      <c r="E1390" s="108" t="str">
        <f t="shared" si="2"/>
        <v/>
      </c>
      <c r="G1390" s="108"/>
      <c r="H1390" s="108"/>
      <c r="I1390" s="108"/>
    </row>
    <row r="1391" ht="15.75" customHeight="1">
      <c r="A1391" s="108">
        <v>92324.0</v>
      </c>
      <c r="B1391" s="108" t="s">
        <v>131</v>
      </c>
      <c r="C1391" s="108">
        <v>10.0</v>
      </c>
      <c r="D1391" s="108" t="str">
        <f t="shared" si="1"/>
        <v/>
      </c>
      <c r="E1391" s="108" t="str">
        <f t="shared" si="2"/>
        <v/>
      </c>
      <c r="G1391" s="108"/>
      <c r="H1391" s="108"/>
      <c r="I1391" s="108"/>
    </row>
    <row r="1392" ht="15.75" customHeight="1">
      <c r="A1392" s="108">
        <v>92373.0</v>
      </c>
      <c r="B1392" s="108" t="s">
        <v>131</v>
      </c>
      <c r="C1392" s="108">
        <v>10.0</v>
      </c>
      <c r="D1392" s="108" t="str">
        <f t="shared" si="1"/>
        <v/>
      </c>
      <c r="E1392" s="108" t="str">
        <f t="shared" si="2"/>
        <v/>
      </c>
      <c r="G1392" s="108"/>
      <c r="H1392" s="108"/>
      <c r="I1392" s="108"/>
    </row>
    <row r="1393" ht="15.75" customHeight="1">
      <c r="A1393" s="108">
        <v>92399.0</v>
      </c>
      <c r="B1393" s="108" t="s">
        <v>131</v>
      </c>
      <c r="C1393" s="108">
        <v>10.0</v>
      </c>
      <c r="D1393" s="108" t="str">
        <f t="shared" si="1"/>
        <v/>
      </c>
      <c r="E1393" s="108" t="str">
        <f t="shared" si="2"/>
        <v/>
      </c>
      <c r="G1393" s="108"/>
      <c r="H1393" s="108"/>
      <c r="I1393" s="108"/>
    </row>
    <row r="1394" ht="15.75" customHeight="1">
      <c r="A1394" s="108">
        <v>92501.0</v>
      </c>
      <c r="B1394" s="108" t="s">
        <v>131</v>
      </c>
      <c r="C1394" s="108">
        <v>10.0</v>
      </c>
      <c r="D1394" s="108" t="str">
        <f t="shared" si="1"/>
        <v/>
      </c>
      <c r="E1394" s="108" t="str">
        <f t="shared" si="2"/>
        <v/>
      </c>
      <c r="G1394" s="108"/>
      <c r="H1394" s="108"/>
      <c r="I1394" s="108"/>
    </row>
    <row r="1395" ht="15.75" customHeight="1">
      <c r="A1395" s="108">
        <v>92503.0</v>
      </c>
      <c r="B1395" s="108" t="s">
        <v>131</v>
      </c>
      <c r="C1395" s="108">
        <v>10.0</v>
      </c>
      <c r="D1395" s="108" t="str">
        <f t="shared" si="1"/>
        <v/>
      </c>
      <c r="E1395" s="108" t="str">
        <f t="shared" si="2"/>
        <v/>
      </c>
      <c r="G1395" s="108"/>
      <c r="H1395" s="108"/>
      <c r="I1395" s="108"/>
    </row>
    <row r="1396" ht="15.75" customHeight="1">
      <c r="A1396" s="108">
        <v>92504.0</v>
      </c>
      <c r="B1396" s="108" t="s">
        <v>131</v>
      </c>
      <c r="C1396" s="108">
        <v>10.0</v>
      </c>
      <c r="D1396" s="108" t="str">
        <f t="shared" si="1"/>
        <v/>
      </c>
      <c r="E1396" s="108" t="str">
        <f t="shared" si="2"/>
        <v/>
      </c>
      <c r="G1396" s="108"/>
      <c r="H1396" s="108"/>
      <c r="I1396" s="108"/>
    </row>
    <row r="1397" ht="15.75" customHeight="1">
      <c r="A1397" s="108">
        <v>92505.0</v>
      </c>
      <c r="B1397" s="108" t="s">
        <v>131</v>
      </c>
      <c r="C1397" s="108">
        <v>10.0</v>
      </c>
      <c r="D1397" s="108" t="str">
        <f t="shared" si="1"/>
        <v/>
      </c>
      <c r="E1397" s="108" t="str">
        <f t="shared" si="2"/>
        <v/>
      </c>
      <c r="G1397" s="108"/>
      <c r="H1397" s="108"/>
      <c r="I1397" s="108"/>
    </row>
    <row r="1398" ht="15.75" customHeight="1">
      <c r="A1398" s="108">
        <v>92506.0</v>
      </c>
      <c r="B1398" s="108" t="s">
        <v>131</v>
      </c>
      <c r="C1398" s="108">
        <v>10.0</v>
      </c>
      <c r="D1398" s="108" t="str">
        <f t="shared" si="1"/>
        <v/>
      </c>
      <c r="E1398" s="108" t="str">
        <f t="shared" si="2"/>
        <v/>
      </c>
      <c r="G1398" s="108"/>
      <c r="H1398" s="108"/>
      <c r="I1398" s="108"/>
    </row>
    <row r="1399" ht="15.75" customHeight="1">
      <c r="A1399" s="108">
        <v>92507.0</v>
      </c>
      <c r="B1399" s="108" t="s">
        <v>131</v>
      </c>
      <c r="C1399" s="108">
        <v>10.0</v>
      </c>
      <c r="D1399" s="108" t="str">
        <f t="shared" si="1"/>
        <v/>
      </c>
      <c r="E1399" s="108" t="str">
        <f t="shared" si="2"/>
        <v/>
      </c>
      <c r="G1399" s="108"/>
      <c r="H1399" s="108"/>
      <c r="I1399" s="108"/>
    </row>
    <row r="1400" ht="15.75" customHeight="1">
      <c r="A1400" s="108">
        <v>92508.0</v>
      </c>
      <c r="B1400" s="108" t="s">
        <v>131</v>
      </c>
      <c r="C1400" s="108">
        <v>10.0</v>
      </c>
      <c r="D1400" s="108" t="str">
        <f t="shared" si="1"/>
        <v/>
      </c>
      <c r="E1400" s="108" t="str">
        <f t="shared" si="2"/>
        <v/>
      </c>
      <c r="G1400" s="108"/>
      <c r="H1400" s="108"/>
      <c r="I1400" s="108"/>
    </row>
    <row r="1401" ht="15.75" customHeight="1">
      <c r="A1401" s="108">
        <v>92509.0</v>
      </c>
      <c r="B1401" s="108" t="s">
        <v>131</v>
      </c>
      <c r="C1401" s="108">
        <v>10.0</v>
      </c>
      <c r="D1401" s="108" t="str">
        <f t="shared" si="1"/>
        <v/>
      </c>
      <c r="E1401" s="108" t="str">
        <f t="shared" si="2"/>
        <v/>
      </c>
      <c r="G1401" s="108"/>
      <c r="H1401" s="108"/>
      <c r="I1401" s="108"/>
    </row>
    <row r="1402" ht="15.75" customHeight="1">
      <c r="A1402" s="108">
        <v>92518.0</v>
      </c>
      <c r="B1402" s="108" t="s">
        <v>131</v>
      </c>
      <c r="C1402" s="108">
        <v>10.0</v>
      </c>
      <c r="D1402" s="108" t="str">
        <f t="shared" si="1"/>
        <v/>
      </c>
      <c r="E1402" s="108" t="str">
        <f t="shared" si="2"/>
        <v/>
      </c>
      <c r="G1402" s="108"/>
      <c r="H1402" s="108"/>
      <c r="I1402" s="108"/>
    </row>
    <row r="1403" ht="15.75" customHeight="1">
      <c r="A1403" s="108">
        <v>92521.0</v>
      </c>
      <c r="B1403" s="108" t="s">
        <v>131</v>
      </c>
      <c r="C1403" s="108">
        <v>10.0</v>
      </c>
      <c r="D1403" s="108" t="str">
        <f t="shared" si="1"/>
        <v/>
      </c>
      <c r="E1403" s="108" t="str">
        <f t="shared" si="2"/>
        <v/>
      </c>
      <c r="G1403" s="108"/>
      <c r="H1403" s="108"/>
      <c r="I1403" s="108"/>
    </row>
    <row r="1404" ht="15.75" customHeight="1">
      <c r="A1404" s="108">
        <v>92530.0</v>
      </c>
      <c r="B1404" s="108" t="s">
        <v>131</v>
      </c>
      <c r="C1404" s="108">
        <v>10.0</v>
      </c>
      <c r="D1404" s="108" t="str">
        <f t="shared" si="1"/>
        <v/>
      </c>
      <c r="E1404" s="108" t="str">
        <f t="shared" si="2"/>
        <v/>
      </c>
      <c r="G1404" s="108"/>
      <c r="H1404" s="108"/>
      <c r="I1404" s="108"/>
    </row>
    <row r="1405" ht="15.75" customHeight="1">
      <c r="A1405" s="108">
        <v>92532.0</v>
      </c>
      <c r="B1405" s="108" t="s">
        <v>131</v>
      </c>
      <c r="C1405" s="108">
        <v>10.0</v>
      </c>
      <c r="D1405" s="108" t="str">
        <f t="shared" si="1"/>
        <v/>
      </c>
      <c r="E1405" s="108" t="str">
        <f t="shared" si="2"/>
        <v/>
      </c>
      <c r="G1405" s="108"/>
      <c r="H1405" s="108"/>
      <c r="I1405" s="108"/>
    </row>
    <row r="1406" ht="15.75" customHeight="1">
      <c r="A1406" s="108">
        <v>92536.0</v>
      </c>
      <c r="B1406" s="108" t="s">
        <v>131</v>
      </c>
      <c r="C1406" s="108">
        <v>10.0</v>
      </c>
      <c r="D1406" s="108" t="str">
        <f t="shared" si="1"/>
        <v/>
      </c>
      <c r="E1406" s="108" t="str">
        <f t="shared" si="2"/>
        <v/>
      </c>
      <c r="G1406" s="108"/>
      <c r="H1406" s="108"/>
      <c r="I1406" s="108"/>
    </row>
    <row r="1407" ht="15.75" customHeight="1">
      <c r="A1407" s="108">
        <v>92539.0</v>
      </c>
      <c r="B1407" s="108" t="s">
        <v>131</v>
      </c>
      <c r="C1407" s="108">
        <v>10.0</v>
      </c>
      <c r="D1407" s="108" t="str">
        <f t="shared" si="1"/>
        <v/>
      </c>
      <c r="E1407" s="108" t="str">
        <f t="shared" si="2"/>
        <v/>
      </c>
      <c r="G1407" s="108"/>
      <c r="H1407" s="108"/>
      <c r="I1407" s="108"/>
    </row>
    <row r="1408" ht="15.75" customHeight="1">
      <c r="A1408" s="108">
        <v>92543.0</v>
      </c>
      <c r="B1408" s="108" t="s">
        <v>131</v>
      </c>
      <c r="C1408" s="108">
        <v>10.0</v>
      </c>
      <c r="D1408" s="108" t="str">
        <f t="shared" si="1"/>
        <v/>
      </c>
      <c r="E1408" s="108" t="str">
        <f t="shared" si="2"/>
        <v/>
      </c>
      <c r="G1408" s="108"/>
      <c r="H1408" s="108"/>
      <c r="I1408" s="108"/>
    </row>
    <row r="1409" ht="15.75" customHeight="1">
      <c r="A1409" s="108">
        <v>92544.0</v>
      </c>
      <c r="B1409" s="108" t="s">
        <v>131</v>
      </c>
      <c r="C1409" s="108">
        <v>10.0</v>
      </c>
      <c r="D1409" s="108" t="str">
        <f t="shared" si="1"/>
        <v/>
      </c>
      <c r="E1409" s="108" t="str">
        <f t="shared" si="2"/>
        <v/>
      </c>
      <c r="G1409" s="108"/>
      <c r="H1409" s="108"/>
      <c r="I1409" s="108"/>
    </row>
    <row r="1410" ht="15.75" customHeight="1">
      <c r="A1410" s="108">
        <v>92545.0</v>
      </c>
      <c r="B1410" s="108" t="s">
        <v>131</v>
      </c>
      <c r="C1410" s="108">
        <v>10.0</v>
      </c>
      <c r="D1410" s="108" t="str">
        <f t="shared" si="1"/>
        <v/>
      </c>
      <c r="E1410" s="108" t="str">
        <f t="shared" si="2"/>
        <v/>
      </c>
      <c r="G1410" s="108"/>
      <c r="H1410" s="108"/>
      <c r="I1410" s="108"/>
    </row>
    <row r="1411" ht="15.75" customHeight="1">
      <c r="A1411" s="108">
        <v>92548.0</v>
      </c>
      <c r="B1411" s="108" t="s">
        <v>131</v>
      </c>
      <c r="C1411" s="108">
        <v>10.0</v>
      </c>
      <c r="D1411" s="108" t="str">
        <f t="shared" si="1"/>
        <v/>
      </c>
      <c r="E1411" s="108" t="str">
        <f t="shared" si="2"/>
        <v/>
      </c>
      <c r="G1411" s="108"/>
      <c r="H1411" s="108"/>
      <c r="I1411" s="108"/>
    </row>
    <row r="1412" ht="15.75" customHeight="1">
      <c r="A1412" s="108">
        <v>92549.0</v>
      </c>
      <c r="B1412" s="108" t="s">
        <v>131</v>
      </c>
      <c r="C1412" s="108">
        <v>10.0</v>
      </c>
      <c r="D1412" s="108" t="str">
        <f t="shared" si="1"/>
        <v/>
      </c>
      <c r="E1412" s="108" t="str">
        <f t="shared" si="2"/>
        <v/>
      </c>
      <c r="G1412" s="108"/>
      <c r="H1412" s="108"/>
      <c r="I1412" s="108"/>
    </row>
    <row r="1413" ht="15.75" customHeight="1">
      <c r="A1413" s="108">
        <v>92551.0</v>
      </c>
      <c r="B1413" s="108" t="s">
        <v>131</v>
      </c>
      <c r="C1413" s="108">
        <v>10.0</v>
      </c>
      <c r="D1413" s="108" t="str">
        <f t="shared" si="1"/>
        <v/>
      </c>
      <c r="E1413" s="108" t="str">
        <f t="shared" si="2"/>
        <v/>
      </c>
      <c r="G1413" s="108"/>
      <c r="H1413" s="108"/>
      <c r="I1413" s="108"/>
    </row>
    <row r="1414" ht="15.75" customHeight="1">
      <c r="A1414" s="108">
        <v>92553.0</v>
      </c>
      <c r="B1414" s="108" t="s">
        <v>131</v>
      </c>
      <c r="C1414" s="108">
        <v>10.0</v>
      </c>
      <c r="D1414" s="108" t="str">
        <f t="shared" si="1"/>
        <v/>
      </c>
      <c r="E1414" s="108" t="str">
        <f t="shared" si="2"/>
        <v/>
      </c>
      <c r="G1414" s="108"/>
      <c r="H1414" s="108"/>
      <c r="I1414" s="108"/>
    </row>
    <row r="1415" ht="15.75" customHeight="1">
      <c r="A1415" s="108">
        <v>92555.0</v>
      </c>
      <c r="B1415" s="108" t="s">
        <v>131</v>
      </c>
      <c r="C1415" s="108">
        <v>10.0</v>
      </c>
      <c r="D1415" s="108" t="str">
        <f t="shared" si="1"/>
        <v/>
      </c>
      <c r="E1415" s="108" t="str">
        <f t="shared" si="2"/>
        <v/>
      </c>
      <c r="G1415" s="108"/>
      <c r="H1415" s="108"/>
      <c r="I1415" s="108"/>
    </row>
    <row r="1416" ht="15.75" customHeight="1">
      <c r="A1416" s="108">
        <v>92557.0</v>
      </c>
      <c r="B1416" s="108" t="s">
        <v>131</v>
      </c>
      <c r="C1416" s="108">
        <v>10.0</v>
      </c>
      <c r="D1416" s="108" t="str">
        <f t="shared" si="1"/>
        <v/>
      </c>
      <c r="E1416" s="108" t="str">
        <f t="shared" si="2"/>
        <v/>
      </c>
      <c r="G1416" s="108"/>
      <c r="H1416" s="108"/>
      <c r="I1416" s="108"/>
    </row>
    <row r="1417" ht="15.75" customHeight="1">
      <c r="A1417" s="108">
        <v>92562.0</v>
      </c>
      <c r="B1417" s="108" t="s">
        <v>131</v>
      </c>
      <c r="C1417" s="108">
        <v>10.0</v>
      </c>
      <c r="D1417" s="108" t="str">
        <f t="shared" si="1"/>
        <v/>
      </c>
      <c r="E1417" s="108" t="str">
        <f t="shared" si="2"/>
        <v/>
      </c>
      <c r="G1417" s="108"/>
      <c r="H1417" s="108"/>
      <c r="I1417" s="108"/>
    </row>
    <row r="1418" ht="15.75" customHeight="1">
      <c r="A1418" s="108">
        <v>92563.0</v>
      </c>
      <c r="B1418" s="108" t="s">
        <v>131</v>
      </c>
      <c r="C1418" s="108">
        <v>10.0</v>
      </c>
      <c r="D1418" s="108" t="str">
        <f t="shared" si="1"/>
        <v/>
      </c>
      <c r="E1418" s="108" t="str">
        <f t="shared" si="2"/>
        <v/>
      </c>
      <c r="G1418" s="108"/>
      <c r="H1418" s="108"/>
      <c r="I1418" s="108"/>
    </row>
    <row r="1419" ht="15.75" customHeight="1">
      <c r="A1419" s="108">
        <v>92567.0</v>
      </c>
      <c r="B1419" s="108" t="s">
        <v>131</v>
      </c>
      <c r="C1419" s="108">
        <v>10.0</v>
      </c>
      <c r="D1419" s="108" t="str">
        <f t="shared" si="1"/>
        <v/>
      </c>
      <c r="E1419" s="108" t="str">
        <f t="shared" si="2"/>
        <v/>
      </c>
      <c r="G1419" s="108"/>
      <c r="H1419" s="108"/>
      <c r="I1419" s="108"/>
    </row>
    <row r="1420" ht="15.75" customHeight="1">
      <c r="A1420" s="108">
        <v>92570.0</v>
      </c>
      <c r="B1420" s="108" t="s">
        <v>131</v>
      </c>
      <c r="C1420" s="108">
        <v>10.0</v>
      </c>
      <c r="D1420" s="108" t="str">
        <f t="shared" si="1"/>
        <v/>
      </c>
      <c r="E1420" s="108" t="str">
        <f t="shared" si="2"/>
        <v/>
      </c>
      <c r="G1420" s="108"/>
      <c r="H1420" s="108"/>
      <c r="I1420" s="108"/>
    </row>
    <row r="1421" ht="15.75" customHeight="1">
      <c r="A1421" s="108">
        <v>92571.0</v>
      </c>
      <c r="B1421" s="108" t="s">
        <v>131</v>
      </c>
      <c r="C1421" s="108">
        <v>10.0</v>
      </c>
      <c r="D1421" s="108" t="str">
        <f t="shared" si="1"/>
        <v/>
      </c>
      <c r="E1421" s="108" t="str">
        <f t="shared" si="2"/>
        <v/>
      </c>
      <c r="G1421" s="108"/>
      <c r="H1421" s="108"/>
      <c r="I1421" s="108"/>
    </row>
    <row r="1422" ht="15.75" customHeight="1">
      <c r="A1422" s="108">
        <v>92582.0</v>
      </c>
      <c r="B1422" s="108" t="s">
        <v>131</v>
      </c>
      <c r="C1422" s="108">
        <v>10.0</v>
      </c>
      <c r="D1422" s="108" t="str">
        <f t="shared" si="1"/>
        <v/>
      </c>
      <c r="E1422" s="108" t="str">
        <f t="shared" si="2"/>
        <v/>
      </c>
      <c r="G1422" s="108"/>
      <c r="H1422" s="108"/>
      <c r="I1422" s="108"/>
    </row>
    <row r="1423" ht="15.75" customHeight="1">
      <c r="A1423" s="108">
        <v>92583.0</v>
      </c>
      <c r="B1423" s="108" t="s">
        <v>131</v>
      </c>
      <c r="C1423" s="108">
        <v>10.0</v>
      </c>
      <c r="D1423" s="108" t="str">
        <f t="shared" si="1"/>
        <v/>
      </c>
      <c r="E1423" s="108" t="str">
        <f t="shared" si="2"/>
        <v/>
      </c>
      <c r="G1423" s="108"/>
      <c r="H1423" s="108"/>
      <c r="I1423" s="108"/>
    </row>
    <row r="1424" ht="15.75" customHeight="1">
      <c r="A1424" s="108">
        <v>92584.0</v>
      </c>
      <c r="B1424" s="108" t="s">
        <v>131</v>
      </c>
      <c r="C1424" s="108">
        <v>10.0</v>
      </c>
      <c r="D1424" s="108" t="str">
        <f t="shared" si="1"/>
        <v/>
      </c>
      <c r="E1424" s="108" t="str">
        <f t="shared" si="2"/>
        <v/>
      </c>
      <c r="G1424" s="108"/>
      <c r="H1424" s="108"/>
      <c r="I1424" s="108"/>
    </row>
    <row r="1425" ht="15.75" customHeight="1">
      <c r="A1425" s="108">
        <v>92585.0</v>
      </c>
      <c r="B1425" s="108" t="s">
        <v>131</v>
      </c>
      <c r="C1425" s="108">
        <v>10.0</v>
      </c>
      <c r="D1425" s="108" t="str">
        <f t="shared" si="1"/>
        <v/>
      </c>
      <c r="E1425" s="108" t="str">
        <f t="shared" si="2"/>
        <v/>
      </c>
      <c r="G1425" s="108"/>
      <c r="H1425" s="108"/>
      <c r="I1425" s="108"/>
    </row>
    <row r="1426" ht="15.75" customHeight="1">
      <c r="A1426" s="108">
        <v>92586.0</v>
      </c>
      <c r="B1426" s="108" t="s">
        <v>131</v>
      </c>
      <c r="C1426" s="108">
        <v>10.0</v>
      </c>
      <c r="D1426" s="108" t="str">
        <f t="shared" si="1"/>
        <v/>
      </c>
      <c r="E1426" s="108" t="str">
        <f t="shared" si="2"/>
        <v/>
      </c>
      <c r="G1426" s="108"/>
      <c r="H1426" s="108"/>
      <c r="I1426" s="108"/>
    </row>
    <row r="1427" ht="15.75" customHeight="1">
      <c r="A1427" s="108">
        <v>92587.0</v>
      </c>
      <c r="B1427" s="108" t="s">
        <v>131</v>
      </c>
      <c r="C1427" s="108">
        <v>10.0</v>
      </c>
      <c r="D1427" s="108" t="str">
        <f t="shared" si="1"/>
        <v/>
      </c>
      <c r="E1427" s="108" t="str">
        <f t="shared" si="2"/>
        <v/>
      </c>
      <c r="G1427" s="108"/>
      <c r="H1427" s="108"/>
      <c r="I1427" s="108"/>
    </row>
    <row r="1428" ht="15.75" customHeight="1">
      <c r="A1428" s="108">
        <v>92590.0</v>
      </c>
      <c r="B1428" s="108" t="s">
        <v>131</v>
      </c>
      <c r="C1428" s="108">
        <v>10.0</v>
      </c>
      <c r="D1428" s="108" t="str">
        <f t="shared" si="1"/>
        <v/>
      </c>
      <c r="E1428" s="108" t="str">
        <f t="shared" si="2"/>
        <v/>
      </c>
      <c r="G1428" s="108"/>
      <c r="H1428" s="108"/>
      <c r="I1428" s="108"/>
    </row>
    <row r="1429" ht="15.75" customHeight="1">
      <c r="A1429" s="108">
        <v>92591.0</v>
      </c>
      <c r="B1429" s="108" t="s">
        <v>131</v>
      </c>
      <c r="C1429" s="108">
        <v>10.0</v>
      </c>
      <c r="D1429" s="108" t="str">
        <f t="shared" si="1"/>
        <v/>
      </c>
      <c r="E1429" s="108" t="str">
        <f t="shared" si="2"/>
        <v/>
      </c>
      <c r="G1429" s="108"/>
      <c r="H1429" s="108"/>
      <c r="I1429" s="108"/>
    </row>
    <row r="1430" ht="15.75" customHeight="1">
      <c r="A1430" s="108">
        <v>92592.0</v>
      </c>
      <c r="B1430" s="108" t="s">
        <v>131</v>
      </c>
      <c r="C1430" s="108">
        <v>10.0</v>
      </c>
      <c r="D1430" s="108" t="str">
        <f t="shared" si="1"/>
        <v/>
      </c>
      <c r="E1430" s="108" t="str">
        <f t="shared" si="2"/>
        <v/>
      </c>
      <c r="G1430" s="108"/>
      <c r="H1430" s="108"/>
      <c r="I1430" s="108"/>
    </row>
    <row r="1431" ht="15.75" customHeight="1">
      <c r="A1431" s="108">
        <v>92595.0</v>
      </c>
      <c r="B1431" s="108" t="s">
        <v>131</v>
      </c>
      <c r="C1431" s="108">
        <v>10.0</v>
      </c>
      <c r="D1431" s="108" t="str">
        <f t="shared" si="1"/>
        <v/>
      </c>
      <c r="E1431" s="108" t="str">
        <f t="shared" si="2"/>
        <v/>
      </c>
      <c r="G1431" s="108"/>
      <c r="H1431" s="108"/>
      <c r="I1431" s="108"/>
    </row>
    <row r="1432" ht="15.75" customHeight="1">
      <c r="A1432" s="108">
        <v>92596.0</v>
      </c>
      <c r="B1432" s="108" t="s">
        <v>131</v>
      </c>
      <c r="C1432" s="108">
        <v>10.0</v>
      </c>
      <c r="D1432" s="108" t="str">
        <f t="shared" si="1"/>
        <v/>
      </c>
      <c r="E1432" s="108" t="str">
        <f t="shared" si="2"/>
        <v/>
      </c>
      <c r="G1432" s="108"/>
      <c r="H1432" s="108"/>
      <c r="I1432" s="108"/>
    </row>
    <row r="1433" ht="15.75" customHeight="1">
      <c r="A1433" s="108">
        <v>92675.0</v>
      </c>
      <c r="B1433" s="108" t="s">
        <v>131</v>
      </c>
      <c r="C1433" s="108">
        <v>10.0</v>
      </c>
      <c r="D1433" s="108" t="str">
        <f t="shared" si="1"/>
        <v/>
      </c>
      <c r="E1433" s="108" t="str">
        <f t="shared" si="2"/>
        <v/>
      </c>
      <c r="G1433" s="108"/>
      <c r="H1433" s="108"/>
      <c r="I1433" s="108"/>
    </row>
    <row r="1434" ht="15.75" customHeight="1">
      <c r="A1434" s="108">
        <v>92860.0</v>
      </c>
      <c r="B1434" s="108" t="s">
        <v>131</v>
      </c>
      <c r="C1434" s="108">
        <v>10.0</v>
      </c>
      <c r="D1434" s="108" t="str">
        <f t="shared" si="1"/>
        <v/>
      </c>
      <c r="E1434" s="108" t="str">
        <f t="shared" si="2"/>
        <v/>
      </c>
      <c r="G1434" s="108"/>
      <c r="H1434" s="108"/>
      <c r="I1434" s="108"/>
    </row>
    <row r="1435" ht="15.75" customHeight="1">
      <c r="A1435" s="108">
        <v>92879.0</v>
      </c>
      <c r="B1435" s="108" t="s">
        <v>131</v>
      </c>
      <c r="C1435" s="108">
        <v>10.0</v>
      </c>
      <c r="D1435" s="108" t="str">
        <f t="shared" si="1"/>
        <v/>
      </c>
      <c r="E1435" s="108" t="str">
        <f t="shared" si="2"/>
        <v/>
      </c>
      <c r="G1435" s="108"/>
      <c r="H1435" s="108"/>
      <c r="I1435" s="108"/>
    </row>
    <row r="1436" ht="15.75" customHeight="1">
      <c r="A1436" s="108">
        <v>92880.0</v>
      </c>
      <c r="B1436" s="108" t="s">
        <v>131</v>
      </c>
      <c r="C1436" s="108">
        <v>10.0</v>
      </c>
      <c r="D1436" s="108" t="str">
        <f t="shared" si="1"/>
        <v/>
      </c>
      <c r="E1436" s="108" t="str">
        <f t="shared" si="2"/>
        <v/>
      </c>
      <c r="G1436" s="108"/>
      <c r="H1436" s="108"/>
      <c r="I1436" s="108"/>
    </row>
    <row r="1437" ht="15.75" customHeight="1">
      <c r="A1437" s="108">
        <v>92881.0</v>
      </c>
      <c r="B1437" s="108" t="s">
        <v>131</v>
      </c>
      <c r="C1437" s="108">
        <v>10.0</v>
      </c>
      <c r="D1437" s="108" t="str">
        <f t="shared" si="1"/>
        <v/>
      </c>
      <c r="E1437" s="108" t="str">
        <f t="shared" si="2"/>
        <v/>
      </c>
      <c r="G1437" s="108"/>
      <c r="H1437" s="108"/>
      <c r="I1437" s="108"/>
    </row>
    <row r="1438" ht="15.75" customHeight="1">
      <c r="A1438" s="108">
        <v>92882.0</v>
      </c>
      <c r="B1438" s="108" t="s">
        <v>131</v>
      </c>
      <c r="C1438" s="108">
        <v>10.0</v>
      </c>
      <c r="D1438" s="108" t="str">
        <f t="shared" si="1"/>
        <v/>
      </c>
      <c r="E1438" s="108" t="str">
        <f t="shared" si="2"/>
        <v/>
      </c>
      <c r="G1438" s="108"/>
      <c r="H1438" s="108"/>
      <c r="I1438" s="108"/>
    </row>
    <row r="1439" ht="15.75" customHeight="1">
      <c r="A1439" s="108">
        <v>92883.0</v>
      </c>
      <c r="B1439" s="108" t="s">
        <v>131</v>
      </c>
      <c r="C1439" s="108">
        <v>10.0</v>
      </c>
      <c r="D1439" s="108" t="str">
        <f t="shared" si="1"/>
        <v/>
      </c>
      <c r="E1439" s="108" t="str">
        <f t="shared" si="2"/>
        <v/>
      </c>
      <c r="G1439" s="108"/>
      <c r="H1439" s="108"/>
      <c r="I1439" s="108"/>
    </row>
    <row r="1440" ht="15.75" customHeight="1">
      <c r="A1440" s="108">
        <v>92220.0</v>
      </c>
      <c r="B1440" s="108" t="s">
        <v>131</v>
      </c>
      <c r="C1440" s="108">
        <v>14.0</v>
      </c>
      <c r="D1440" s="108" t="str">
        <f t="shared" si="1"/>
        <v/>
      </c>
      <c r="E1440" s="108" t="str">
        <f t="shared" si="2"/>
        <v/>
      </c>
      <c r="G1440" s="108"/>
      <c r="H1440" s="108"/>
      <c r="I1440" s="108"/>
    </row>
    <row r="1441" ht="15.75" customHeight="1">
      <c r="A1441" s="108">
        <v>92239.0</v>
      </c>
      <c r="B1441" s="108" t="s">
        <v>131</v>
      </c>
      <c r="C1441" s="108">
        <v>14.0</v>
      </c>
      <c r="D1441" s="108" t="str">
        <f t="shared" si="1"/>
        <v/>
      </c>
      <c r="E1441" s="108" t="str">
        <f t="shared" si="2"/>
        <v/>
      </c>
      <c r="G1441" s="108"/>
      <c r="H1441" s="108"/>
      <c r="I1441" s="108"/>
    </row>
    <row r="1442" ht="15.75" customHeight="1">
      <c r="A1442" s="108">
        <v>92240.0</v>
      </c>
      <c r="B1442" s="108" t="s">
        <v>131</v>
      </c>
      <c r="C1442" s="108">
        <v>14.0</v>
      </c>
      <c r="D1442" s="108" t="str">
        <f t="shared" si="1"/>
        <v/>
      </c>
      <c r="E1442" s="108" t="str">
        <f t="shared" si="2"/>
        <v/>
      </c>
      <c r="G1442" s="108"/>
      <c r="H1442" s="108"/>
      <c r="I1442" s="108"/>
    </row>
    <row r="1443" ht="15.75" customHeight="1">
      <c r="A1443" s="108">
        <v>92241.0</v>
      </c>
      <c r="B1443" s="108" t="s">
        <v>131</v>
      </c>
      <c r="C1443" s="108">
        <v>14.0</v>
      </c>
      <c r="D1443" s="108" t="str">
        <f t="shared" si="1"/>
        <v/>
      </c>
      <c r="E1443" s="108" t="str">
        <f t="shared" si="2"/>
        <v/>
      </c>
      <c r="G1443" s="108"/>
      <c r="H1443" s="108"/>
      <c r="I1443" s="108"/>
    </row>
    <row r="1444" ht="15.75" customHeight="1">
      <c r="A1444" s="108">
        <v>92254.0</v>
      </c>
      <c r="B1444" s="108" t="s">
        <v>131</v>
      </c>
      <c r="C1444" s="108">
        <v>14.0</v>
      </c>
      <c r="D1444" s="108" t="str">
        <f t="shared" si="1"/>
        <v/>
      </c>
      <c r="E1444" s="108" t="str">
        <f t="shared" si="2"/>
        <v/>
      </c>
      <c r="G1444" s="108"/>
      <c r="H1444" s="108"/>
      <c r="I1444" s="108"/>
    </row>
    <row r="1445" ht="15.75" customHeight="1">
      <c r="A1445" s="108">
        <v>92282.0</v>
      </c>
      <c r="B1445" s="108" t="s">
        <v>131</v>
      </c>
      <c r="C1445" s="108">
        <v>14.0</v>
      </c>
      <c r="D1445" s="108" t="str">
        <f t="shared" si="1"/>
        <v/>
      </c>
      <c r="E1445" s="108" t="str">
        <f t="shared" si="2"/>
        <v/>
      </c>
      <c r="G1445" s="108"/>
      <c r="H1445" s="108"/>
      <c r="I1445" s="108"/>
    </row>
    <row r="1446" ht="15.75" customHeight="1">
      <c r="A1446" s="108">
        <v>92536.0</v>
      </c>
      <c r="B1446" s="108" t="s">
        <v>131</v>
      </c>
      <c r="C1446" s="108">
        <v>14.0</v>
      </c>
      <c r="D1446" s="108" t="str">
        <f t="shared" si="1"/>
        <v/>
      </c>
      <c r="E1446" s="108" t="str">
        <f t="shared" si="2"/>
        <v/>
      </c>
      <c r="G1446" s="108"/>
      <c r="H1446" s="108"/>
      <c r="I1446" s="108"/>
    </row>
    <row r="1447" ht="15.75" customHeight="1">
      <c r="A1447" s="108">
        <v>92539.0</v>
      </c>
      <c r="B1447" s="108" t="s">
        <v>131</v>
      </c>
      <c r="C1447" s="108">
        <v>14.0</v>
      </c>
      <c r="D1447" s="108" t="str">
        <f t="shared" si="1"/>
        <v/>
      </c>
      <c r="E1447" s="108" t="str">
        <f t="shared" si="2"/>
        <v/>
      </c>
      <c r="G1447" s="108"/>
      <c r="H1447" s="108"/>
      <c r="I1447" s="108"/>
    </row>
    <row r="1448" ht="15.75" customHeight="1">
      <c r="A1448" s="108">
        <v>92561.0</v>
      </c>
      <c r="B1448" s="108" t="s">
        <v>131</v>
      </c>
      <c r="C1448" s="108">
        <v>14.0</v>
      </c>
      <c r="D1448" s="108" t="str">
        <f t="shared" si="1"/>
        <v/>
      </c>
      <c r="E1448" s="108" t="str">
        <f t="shared" si="2"/>
        <v/>
      </c>
      <c r="G1448" s="108"/>
      <c r="H1448" s="108"/>
      <c r="I1448" s="108"/>
    </row>
    <row r="1449" ht="15.75" customHeight="1">
      <c r="A1449" s="108">
        <v>92592.0</v>
      </c>
      <c r="B1449" s="108" t="s">
        <v>131</v>
      </c>
      <c r="C1449" s="108">
        <v>14.0</v>
      </c>
      <c r="D1449" s="108" t="str">
        <f t="shared" si="1"/>
        <v/>
      </c>
      <c r="E1449" s="108" t="str">
        <f t="shared" si="2"/>
        <v/>
      </c>
      <c r="G1449" s="108"/>
      <c r="H1449" s="108"/>
      <c r="I1449" s="108"/>
    </row>
    <row r="1450" ht="15.75" customHeight="1">
      <c r="A1450" s="108">
        <v>92201.0</v>
      </c>
      <c r="B1450" s="108" t="s">
        <v>131</v>
      </c>
      <c r="C1450" s="108">
        <v>15.0</v>
      </c>
      <c r="D1450" s="108" t="str">
        <f t="shared" si="1"/>
        <v/>
      </c>
      <c r="E1450" s="108" t="str">
        <f t="shared" si="2"/>
        <v/>
      </c>
      <c r="G1450" s="108"/>
      <c r="H1450" s="108"/>
      <c r="I1450" s="108"/>
    </row>
    <row r="1451" ht="15.75" customHeight="1">
      <c r="A1451" s="108">
        <v>92203.0</v>
      </c>
      <c r="B1451" s="108" t="s">
        <v>131</v>
      </c>
      <c r="C1451" s="108">
        <v>15.0</v>
      </c>
      <c r="D1451" s="108" t="str">
        <f t="shared" si="1"/>
        <v/>
      </c>
      <c r="E1451" s="108" t="str">
        <f t="shared" si="2"/>
        <v/>
      </c>
      <c r="G1451" s="108"/>
      <c r="H1451" s="108"/>
      <c r="I1451" s="108"/>
    </row>
    <row r="1452" ht="15.75" customHeight="1">
      <c r="A1452" s="108">
        <v>92210.0</v>
      </c>
      <c r="B1452" s="108" t="s">
        <v>131</v>
      </c>
      <c r="C1452" s="108">
        <v>15.0</v>
      </c>
      <c r="D1452" s="108" t="str">
        <f t="shared" si="1"/>
        <v/>
      </c>
      <c r="E1452" s="108" t="str">
        <f t="shared" si="2"/>
        <v/>
      </c>
      <c r="G1452" s="108"/>
      <c r="H1452" s="108"/>
      <c r="I1452" s="108"/>
    </row>
    <row r="1453" ht="15.75" customHeight="1">
      <c r="A1453" s="108">
        <v>92211.0</v>
      </c>
      <c r="B1453" s="108" t="s">
        <v>131</v>
      </c>
      <c r="C1453" s="108">
        <v>15.0</v>
      </c>
      <c r="D1453" s="108" t="str">
        <f t="shared" si="1"/>
        <v/>
      </c>
      <c r="E1453" s="108" t="str">
        <f t="shared" si="2"/>
        <v/>
      </c>
      <c r="G1453" s="108"/>
      <c r="H1453" s="108"/>
      <c r="I1453" s="108"/>
    </row>
    <row r="1454" ht="15.75" customHeight="1">
      <c r="A1454" s="108">
        <v>92220.0</v>
      </c>
      <c r="B1454" s="108" t="s">
        <v>131</v>
      </c>
      <c r="C1454" s="108">
        <v>15.0</v>
      </c>
      <c r="D1454" s="108" t="str">
        <f t="shared" si="1"/>
        <v/>
      </c>
      <c r="E1454" s="108" t="str">
        <f t="shared" si="2"/>
        <v/>
      </c>
      <c r="G1454" s="108"/>
      <c r="H1454" s="108"/>
      <c r="I1454" s="108"/>
    </row>
    <row r="1455" ht="15.75" customHeight="1">
      <c r="A1455" s="108">
        <v>92225.0</v>
      </c>
      <c r="B1455" s="108" t="s">
        <v>131</v>
      </c>
      <c r="C1455" s="108">
        <v>15.0</v>
      </c>
      <c r="D1455" s="108" t="str">
        <f t="shared" si="1"/>
        <v/>
      </c>
      <c r="E1455" s="108" t="str">
        <f t="shared" si="2"/>
        <v/>
      </c>
      <c r="G1455" s="108"/>
      <c r="H1455" s="108"/>
      <c r="I1455" s="108"/>
    </row>
    <row r="1456" ht="15.75" customHeight="1">
      <c r="A1456" s="108">
        <v>92230.0</v>
      </c>
      <c r="B1456" s="108" t="s">
        <v>131</v>
      </c>
      <c r="C1456" s="108">
        <v>15.0</v>
      </c>
      <c r="D1456" s="108" t="str">
        <f t="shared" si="1"/>
        <v/>
      </c>
      <c r="E1456" s="108" t="str">
        <f t="shared" si="2"/>
        <v/>
      </c>
      <c r="G1456" s="108"/>
      <c r="H1456" s="108"/>
      <c r="I1456" s="108"/>
    </row>
    <row r="1457" ht="15.75" customHeight="1">
      <c r="A1457" s="108">
        <v>92234.0</v>
      </c>
      <c r="B1457" s="108" t="s">
        <v>131</v>
      </c>
      <c r="C1457" s="108">
        <v>15.0</v>
      </c>
      <c r="D1457" s="108" t="str">
        <f t="shared" si="1"/>
        <v/>
      </c>
      <c r="E1457" s="108" t="str">
        <f t="shared" si="2"/>
        <v/>
      </c>
      <c r="G1457" s="108"/>
      <c r="H1457" s="108"/>
      <c r="I1457" s="108"/>
    </row>
    <row r="1458" ht="15.75" customHeight="1">
      <c r="A1458" s="108">
        <v>92236.0</v>
      </c>
      <c r="B1458" s="108" t="s">
        <v>131</v>
      </c>
      <c r="C1458" s="108">
        <v>15.0</v>
      </c>
      <c r="D1458" s="108" t="str">
        <f t="shared" si="1"/>
        <v/>
      </c>
      <c r="E1458" s="108" t="str">
        <f t="shared" si="2"/>
        <v/>
      </c>
      <c r="G1458" s="108"/>
      <c r="H1458" s="108"/>
      <c r="I1458" s="108"/>
    </row>
    <row r="1459" ht="15.75" customHeight="1">
      <c r="A1459" s="108">
        <v>92239.0</v>
      </c>
      <c r="B1459" s="108" t="s">
        <v>131</v>
      </c>
      <c r="C1459" s="108">
        <v>15.0</v>
      </c>
      <c r="D1459" s="108" t="str">
        <f t="shared" si="1"/>
        <v/>
      </c>
      <c r="E1459" s="108" t="str">
        <f t="shared" si="2"/>
        <v/>
      </c>
      <c r="G1459" s="108"/>
      <c r="H1459" s="108"/>
      <c r="I1459" s="108"/>
    </row>
    <row r="1460" ht="15.75" customHeight="1">
      <c r="A1460" s="108">
        <v>92240.0</v>
      </c>
      <c r="B1460" s="108" t="s">
        <v>131</v>
      </c>
      <c r="C1460" s="108">
        <v>15.0</v>
      </c>
      <c r="D1460" s="108" t="str">
        <f t="shared" si="1"/>
        <v/>
      </c>
      <c r="E1460" s="108" t="str">
        <f t="shared" si="2"/>
        <v/>
      </c>
      <c r="G1460" s="108"/>
      <c r="H1460" s="108"/>
      <c r="I1460" s="108"/>
    </row>
    <row r="1461" ht="15.75" customHeight="1">
      <c r="A1461" s="108">
        <v>92241.0</v>
      </c>
      <c r="B1461" s="108" t="s">
        <v>131</v>
      </c>
      <c r="C1461" s="108">
        <v>15.0</v>
      </c>
      <c r="D1461" s="108" t="str">
        <f t="shared" si="1"/>
        <v/>
      </c>
      <c r="E1461" s="108" t="str">
        <f t="shared" si="2"/>
        <v/>
      </c>
      <c r="G1461" s="108"/>
      <c r="H1461" s="108"/>
      <c r="I1461" s="108"/>
    </row>
    <row r="1462" ht="15.75" customHeight="1">
      <c r="A1462" s="108">
        <v>92253.0</v>
      </c>
      <c r="B1462" s="108" t="s">
        <v>131</v>
      </c>
      <c r="C1462" s="108">
        <v>15.0</v>
      </c>
      <c r="D1462" s="108" t="str">
        <f t="shared" si="1"/>
        <v/>
      </c>
      <c r="E1462" s="108" t="str">
        <f t="shared" si="2"/>
        <v/>
      </c>
      <c r="G1462" s="108"/>
      <c r="H1462" s="108"/>
      <c r="I1462" s="108"/>
    </row>
    <row r="1463" ht="15.75" customHeight="1">
      <c r="A1463" s="108">
        <v>92254.0</v>
      </c>
      <c r="B1463" s="108" t="s">
        <v>131</v>
      </c>
      <c r="C1463" s="108">
        <v>15.0</v>
      </c>
      <c r="D1463" s="108" t="str">
        <f t="shared" si="1"/>
        <v/>
      </c>
      <c r="E1463" s="108" t="str">
        <f t="shared" si="2"/>
        <v/>
      </c>
      <c r="G1463" s="108"/>
      <c r="H1463" s="108"/>
      <c r="I1463" s="108"/>
    </row>
    <row r="1464" ht="15.75" customHeight="1">
      <c r="A1464" s="108">
        <v>92260.0</v>
      </c>
      <c r="B1464" s="108" t="s">
        <v>131</v>
      </c>
      <c r="C1464" s="108">
        <v>15.0</v>
      </c>
      <c r="D1464" s="108" t="str">
        <f t="shared" si="1"/>
        <v/>
      </c>
      <c r="E1464" s="108" t="str">
        <f t="shared" si="2"/>
        <v/>
      </c>
      <c r="G1464" s="108"/>
      <c r="H1464" s="108"/>
      <c r="I1464" s="108"/>
    </row>
    <row r="1465" ht="15.75" customHeight="1">
      <c r="A1465" s="108">
        <v>92262.0</v>
      </c>
      <c r="B1465" s="108" t="s">
        <v>131</v>
      </c>
      <c r="C1465" s="108">
        <v>15.0</v>
      </c>
      <c r="D1465" s="108" t="str">
        <f t="shared" si="1"/>
        <v/>
      </c>
      <c r="E1465" s="108" t="str">
        <f t="shared" si="2"/>
        <v/>
      </c>
      <c r="G1465" s="108"/>
      <c r="H1465" s="108"/>
      <c r="I1465" s="108"/>
    </row>
    <row r="1466" ht="15.75" customHeight="1">
      <c r="A1466" s="108">
        <v>92264.0</v>
      </c>
      <c r="B1466" s="108" t="s">
        <v>131</v>
      </c>
      <c r="C1466" s="108">
        <v>15.0</v>
      </c>
      <c r="D1466" s="108" t="str">
        <f t="shared" si="1"/>
        <v/>
      </c>
      <c r="E1466" s="108" t="str">
        <f t="shared" si="2"/>
        <v/>
      </c>
      <c r="G1466" s="108"/>
      <c r="H1466" s="108"/>
      <c r="I1466" s="108"/>
    </row>
    <row r="1467" ht="15.75" customHeight="1">
      <c r="A1467" s="108">
        <v>92270.0</v>
      </c>
      <c r="B1467" s="108" t="s">
        <v>131</v>
      </c>
      <c r="C1467" s="108">
        <v>15.0</v>
      </c>
      <c r="D1467" s="108" t="str">
        <f t="shared" si="1"/>
        <v/>
      </c>
      <c r="E1467" s="108" t="str">
        <f t="shared" si="2"/>
        <v/>
      </c>
      <c r="G1467" s="108"/>
      <c r="H1467" s="108"/>
      <c r="I1467" s="108"/>
    </row>
    <row r="1468" ht="15.75" customHeight="1">
      <c r="A1468" s="108">
        <v>92274.0</v>
      </c>
      <c r="B1468" s="108" t="s">
        <v>131</v>
      </c>
      <c r="C1468" s="108">
        <v>15.0</v>
      </c>
      <c r="D1468" s="108" t="str">
        <f t="shared" si="1"/>
        <v/>
      </c>
      <c r="E1468" s="108" t="str">
        <f t="shared" si="2"/>
        <v/>
      </c>
      <c r="G1468" s="108"/>
      <c r="H1468" s="108"/>
      <c r="I1468" s="108"/>
    </row>
    <row r="1469" ht="15.75" customHeight="1">
      <c r="A1469" s="108">
        <v>92276.0</v>
      </c>
      <c r="B1469" s="108" t="s">
        <v>131</v>
      </c>
      <c r="C1469" s="108">
        <v>15.0</v>
      </c>
      <c r="D1469" s="108" t="str">
        <f t="shared" si="1"/>
        <v/>
      </c>
      <c r="E1469" s="108" t="str">
        <f t="shared" si="2"/>
        <v/>
      </c>
      <c r="G1469" s="108"/>
      <c r="H1469" s="108"/>
      <c r="I1469" s="108"/>
    </row>
    <row r="1470" ht="15.75" customHeight="1">
      <c r="A1470" s="108">
        <v>92282.0</v>
      </c>
      <c r="B1470" s="108" t="s">
        <v>131</v>
      </c>
      <c r="C1470" s="108">
        <v>15.0</v>
      </c>
      <c r="D1470" s="108" t="str">
        <f t="shared" si="1"/>
        <v/>
      </c>
      <c r="E1470" s="108" t="str">
        <f t="shared" si="2"/>
        <v/>
      </c>
      <c r="G1470" s="108"/>
      <c r="H1470" s="108"/>
      <c r="I1470" s="108"/>
    </row>
    <row r="1471" ht="15.75" customHeight="1">
      <c r="A1471" s="108">
        <v>92536.0</v>
      </c>
      <c r="B1471" s="108" t="s">
        <v>131</v>
      </c>
      <c r="C1471" s="108">
        <v>15.0</v>
      </c>
      <c r="D1471" s="108" t="str">
        <f t="shared" si="1"/>
        <v/>
      </c>
      <c r="E1471" s="108" t="str">
        <f t="shared" si="2"/>
        <v/>
      </c>
      <c r="G1471" s="108"/>
      <c r="H1471" s="108"/>
      <c r="I1471" s="108"/>
    </row>
    <row r="1472" ht="15.75" customHeight="1">
      <c r="A1472" s="108">
        <v>92539.0</v>
      </c>
      <c r="B1472" s="108" t="s">
        <v>131</v>
      </c>
      <c r="C1472" s="108">
        <v>15.0</v>
      </c>
      <c r="D1472" s="108" t="str">
        <f t="shared" si="1"/>
        <v/>
      </c>
      <c r="E1472" s="108" t="str">
        <f t="shared" si="2"/>
        <v/>
      </c>
      <c r="G1472" s="108"/>
      <c r="H1472" s="108"/>
      <c r="I1472" s="108"/>
    </row>
    <row r="1473" ht="15.75" customHeight="1">
      <c r="A1473" s="108">
        <v>92549.0</v>
      </c>
      <c r="B1473" s="108" t="s">
        <v>131</v>
      </c>
      <c r="C1473" s="108">
        <v>15.0</v>
      </c>
      <c r="D1473" s="108" t="str">
        <f t="shared" si="1"/>
        <v/>
      </c>
      <c r="E1473" s="108" t="str">
        <f t="shared" si="2"/>
        <v/>
      </c>
      <c r="G1473" s="108"/>
      <c r="H1473" s="108"/>
      <c r="I1473" s="108"/>
    </row>
    <row r="1474" ht="15.75" customHeight="1">
      <c r="A1474" s="108">
        <v>92561.0</v>
      </c>
      <c r="B1474" s="108" t="s">
        <v>131</v>
      </c>
      <c r="C1474" s="108">
        <v>15.0</v>
      </c>
      <c r="D1474" s="108" t="str">
        <f t="shared" si="1"/>
        <v/>
      </c>
      <c r="E1474" s="108" t="str">
        <f t="shared" si="2"/>
        <v/>
      </c>
      <c r="G1474" s="108"/>
      <c r="H1474" s="108"/>
      <c r="I1474" s="108"/>
    </row>
    <row r="1475" ht="15.75" customHeight="1">
      <c r="A1475" s="108">
        <v>92220.0</v>
      </c>
      <c r="B1475" s="108" t="s">
        <v>131</v>
      </c>
      <c r="C1475" s="108">
        <v>16.0</v>
      </c>
      <c r="D1475" s="108" t="str">
        <f t="shared" si="1"/>
        <v/>
      </c>
      <c r="E1475" s="108" t="str">
        <f t="shared" si="2"/>
        <v/>
      </c>
      <c r="G1475" s="108"/>
      <c r="H1475" s="108"/>
      <c r="I1475" s="108"/>
    </row>
    <row r="1476" ht="15.75" customHeight="1">
      <c r="A1476" s="108">
        <v>92223.0</v>
      </c>
      <c r="B1476" s="108" t="s">
        <v>131</v>
      </c>
      <c r="C1476" s="108">
        <v>16.0</v>
      </c>
      <c r="D1476" s="108" t="str">
        <f t="shared" si="1"/>
        <v/>
      </c>
      <c r="E1476" s="108" t="str">
        <f t="shared" si="2"/>
        <v/>
      </c>
      <c r="G1476" s="108"/>
      <c r="H1476" s="108"/>
      <c r="I1476" s="108"/>
    </row>
    <row r="1477" ht="15.75" customHeight="1">
      <c r="A1477" s="108">
        <v>92230.0</v>
      </c>
      <c r="B1477" s="108" t="s">
        <v>131</v>
      </c>
      <c r="C1477" s="108">
        <v>16.0</v>
      </c>
      <c r="D1477" s="108" t="str">
        <f t="shared" si="1"/>
        <v/>
      </c>
      <c r="E1477" s="108" t="str">
        <f t="shared" si="2"/>
        <v/>
      </c>
      <c r="G1477" s="108"/>
      <c r="H1477" s="108"/>
      <c r="I1477" s="108"/>
    </row>
    <row r="1478" ht="15.75" customHeight="1">
      <c r="A1478" s="108">
        <v>92260.0</v>
      </c>
      <c r="B1478" s="108" t="s">
        <v>131</v>
      </c>
      <c r="C1478" s="108">
        <v>16.0</v>
      </c>
      <c r="D1478" s="108" t="str">
        <f t="shared" si="1"/>
        <v/>
      </c>
      <c r="E1478" s="108" t="str">
        <f t="shared" si="2"/>
        <v/>
      </c>
      <c r="G1478" s="108"/>
      <c r="H1478" s="108"/>
      <c r="I1478" s="108"/>
    </row>
    <row r="1479" ht="15.75" customHeight="1">
      <c r="A1479" s="108">
        <v>92264.0</v>
      </c>
      <c r="B1479" s="108" t="s">
        <v>131</v>
      </c>
      <c r="C1479" s="108">
        <v>16.0</v>
      </c>
      <c r="D1479" s="108" t="str">
        <f t="shared" si="1"/>
        <v/>
      </c>
      <c r="E1479" s="108" t="str">
        <f t="shared" si="2"/>
        <v/>
      </c>
      <c r="G1479" s="108"/>
      <c r="H1479" s="108"/>
      <c r="I1479" s="108"/>
    </row>
    <row r="1480" ht="15.75" customHeight="1">
      <c r="A1480" s="108">
        <v>92282.0</v>
      </c>
      <c r="B1480" s="108" t="s">
        <v>131</v>
      </c>
      <c r="C1480" s="108">
        <v>16.0</v>
      </c>
      <c r="D1480" s="108" t="str">
        <f t="shared" si="1"/>
        <v/>
      </c>
      <c r="E1480" s="108" t="str">
        <f t="shared" si="2"/>
        <v/>
      </c>
      <c r="G1480" s="108"/>
      <c r="H1480" s="108"/>
      <c r="I1480" s="108"/>
    </row>
    <row r="1481" ht="15.75" customHeight="1">
      <c r="A1481" s="108">
        <v>92536.0</v>
      </c>
      <c r="B1481" s="108" t="s">
        <v>131</v>
      </c>
      <c r="C1481" s="108">
        <v>16.0</v>
      </c>
      <c r="D1481" s="108" t="str">
        <f t="shared" si="1"/>
        <v/>
      </c>
      <c r="E1481" s="108" t="str">
        <f t="shared" si="2"/>
        <v/>
      </c>
      <c r="G1481" s="108"/>
      <c r="H1481" s="108"/>
      <c r="I1481" s="108"/>
    </row>
    <row r="1482" ht="15.75" customHeight="1">
      <c r="A1482" s="108">
        <v>92539.0</v>
      </c>
      <c r="B1482" s="108" t="s">
        <v>131</v>
      </c>
      <c r="C1482" s="108">
        <v>16.0</v>
      </c>
      <c r="D1482" s="108" t="str">
        <f t="shared" si="1"/>
        <v/>
      </c>
      <c r="E1482" s="108" t="str">
        <f t="shared" si="2"/>
        <v/>
      </c>
      <c r="G1482" s="108"/>
      <c r="H1482" s="108"/>
      <c r="I1482" s="108"/>
    </row>
    <row r="1483" ht="15.75" customHeight="1">
      <c r="A1483" s="108">
        <v>92544.0</v>
      </c>
      <c r="B1483" s="108" t="s">
        <v>131</v>
      </c>
      <c r="C1483" s="108">
        <v>16.0</v>
      </c>
      <c r="D1483" s="108" t="str">
        <f t="shared" si="1"/>
        <v/>
      </c>
      <c r="E1483" s="108" t="str">
        <f t="shared" si="2"/>
        <v/>
      </c>
      <c r="G1483" s="108"/>
      <c r="H1483" s="108"/>
      <c r="I1483" s="108"/>
    </row>
    <row r="1484" ht="15.75" customHeight="1">
      <c r="A1484" s="108">
        <v>92549.0</v>
      </c>
      <c r="B1484" s="108" t="s">
        <v>131</v>
      </c>
      <c r="C1484" s="108">
        <v>16.0</v>
      </c>
      <c r="D1484" s="108" t="str">
        <f t="shared" si="1"/>
        <v/>
      </c>
      <c r="E1484" s="108" t="str">
        <f t="shared" si="2"/>
        <v/>
      </c>
      <c r="G1484" s="108"/>
      <c r="H1484" s="108"/>
      <c r="I1484" s="108"/>
    </row>
    <row r="1485" ht="15.75" customHeight="1">
      <c r="A1485" s="108">
        <v>92561.0</v>
      </c>
      <c r="B1485" s="108" t="s">
        <v>131</v>
      </c>
      <c r="C1485" s="108">
        <v>16.0</v>
      </c>
      <c r="D1485" s="108" t="str">
        <f t="shared" si="1"/>
        <v/>
      </c>
      <c r="E1485" s="108" t="str">
        <f t="shared" si="2"/>
        <v/>
      </c>
      <c r="G1485" s="108"/>
      <c r="H1485" s="108"/>
      <c r="I1485" s="108"/>
    </row>
    <row r="1486" ht="15.75" customHeight="1">
      <c r="A1486" s="108">
        <v>95610.0</v>
      </c>
      <c r="B1486" s="108" t="s">
        <v>132</v>
      </c>
      <c r="C1486" s="108">
        <v>11.0</v>
      </c>
      <c r="D1486" s="108">
        <f t="shared" si="1"/>
        <v>6</v>
      </c>
      <c r="E1486" s="108" t="str">
        <f t="shared" si="2"/>
        <v/>
      </c>
      <c r="G1486" s="108"/>
      <c r="H1486" s="108"/>
      <c r="I1486" s="108"/>
    </row>
    <row r="1487" ht="15.75" customHeight="1">
      <c r="A1487" s="108">
        <v>95621.0</v>
      </c>
      <c r="B1487" s="108" t="s">
        <v>132</v>
      </c>
      <c r="C1487" s="108">
        <v>11.0</v>
      </c>
      <c r="D1487" s="108">
        <f t="shared" si="1"/>
        <v>6</v>
      </c>
      <c r="E1487" s="108" t="str">
        <f t="shared" si="2"/>
        <v/>
      </c>
      <c r="G1487" s="108"/>
      <c r="H1487" s="108"/>
      <c r="I1487" s="108"/>
    </row>
    <row r="1488" ht="15.75" customHeight="1">
      <c r="A1488" s="108">
        <v>95626.0</v>
      </c>
      <c r="B1488" s="108" t="s">
        <v>132</v>
      </c>
      <c r="C1488" s="108">
        <v>11.0</v>
      </c>
      <c r="D1488" s="108">
        <f t="shared" si="1"/>
        <v>6</v>
      </c>
      <c r="E1488" s="108" t="str">
        <f t="shared" si="2"/>
        <v/>
      </c>
      <c r="G1488" s="108"/>
      <c r="H1488" s="108"/>
      <c r="I1488" s="108"/>
    </row>
    <row r="1489" ht="15.75" customHeight="1">
      <c r="A1489" s="108">
        <v>95630.0</v>
      </c>
      <c r="B1489" s="108" t="s">
        <v>132</v>
      </c>
      <c r="C1489" s="108">
        <v>11.0</v>
      </c>
      <c r="D1489" s="108">
        <f t="shared" si="1"/>
        <v>6</v>
      </c>
      <c r="E1489" s="108" t="str">
        <f t="shared" si="2"/>
        <v/>
      </c>
      <c r="G1489" s="108"/>
      <c r="H1489" s="108"/>
      <c r="I1489" s="108"/>
    </row>
    <row r="1490" ht="15.75" customHeight="1">
      <c r="A1490" s="108">
        <v>95836.0</v>
      </c>
      <c r="B1490" s="108" t="s">
        <v>132</v>
      </c>
      <c r="C1490" s="108">
        <v>11.0</v>
      </c>
      <c r="D1490" s="108">
        <f t="shared" si="1"/>
        <v>6</v>
      </c>
      <c r="E1490" s="108" t="str">
        <f t="shared" si="2"/>
        <v/>
      </c>
      <c r="G1490" s="108"/>
      <c r="H1490" s="108"/>
      <c r="I1490" s="108"/>
    </row>
    <row r="1491" ht="15.75" customHeight="1">
      <c r="A1491" s="108">
        <v>95837.0</v>
      </c>
      <c r="B1491" s="108" t="s">
        <v>132</v>
      </c>
      <c r="C1491" s="108">
        <v>11.0</v>
      </c>
      <c r="D1491" s="108">
        <f t="shared" si="1"/>
        <v>6</v>
      </c>
      <c r="E1491" s="108" t="str">
        <f t="shared" si="2"/>
        <v/>
      </c>
      <c r="G1491" s="108"/>
      <c r="H1491" s="108"/>
      <c r="I1491" s="108"/>
    </row>
    <row r="1492" ht="15.75" customHeight="1">
      <c r="A1492" s="108">
        <v>95843.0</v>
      </c>
      <c r="B1492" s="108" t="s">
        <v>132</v>
      </c>
      <c r="C1492" s="108">
        <v>11.0</v>
      </c>
      <c r="D1492" s="108">
        <f t="shared" si="1"/>
        <v>6</v>
      </c>
      <c r="E1492" s="108" t="str">
        <f t="shared" si="2"/>
        <v/>
      </c>
      <c r="G1492" s="108"/>
      <c r="H1492" s="108"/>
      <c r="I1492" s="108"/>
    </row>
    <row r="1493" ht="15.75" customHeight="1">
      <c r="A1493" s="108">
        <v>94561.0</v>
      </c>
      <c r="B1493" s="108" t="s">
        <v>132</v>
      </c>
      <c r="C1493" s="108">
        <v>12.0</v>
      </c>
      <c r="D1493" s="108">
        <f t="shared" si="1"/>
        <v>6</v>
      </c>
      <c r="E1493" s="108" t="str">
        <f t="shared" si="2"/>
        <v/>
      </c>
      <c r="G1493" s="108"/>
      <c r="H1493" s="108"/>
      <c r="I1493" s="108"/>
    </row>
    <row r="1494" ht="15.75" customHeight="1">
      <c r="A1494" s="108">
        <v>94571.0</v>
      </c>
      <c r="B1494" s="108" t="s">
        <v>132</v>
      </c>
      <c r="C1494" s="108">
        <v>12.0</v>
      </c>
      <c r="D1494" s="108">
        <f t="shared" si="1"/>
        <v>6</v>
      </c>
      <c r="E1494" s="108" t="str">
        <f t="shared" si="2"/>
        <v/>
      </c>
      <c r="G1494" s="108"/>
      <c r="H1494" s="108"/>
      <c r="I1494" s="108"/>
    </row>
    <row r="1495" ht="15.75" customHeight="1">
      <c r="A1495" s="108">
        <v>95608.0</v>
      </c>
      <c r="B1495" s="108" t="s">
        <v>132</v>
      </c>
      <c r="C1495" s="108">
        <v>12.0</v>
      </c>
      <c r="D1495" s="108">
        <f t="shared" si="1"/>
        <v>6</v>
      </c>
      <c r="E1495" s="108" t="str">
        <f t="shared" si="2"/>
        <v/>
      </c>
      <c r="G1495" s="108"/>
      <c r="H1495" s="108"/>
      <c r="I1495" s="108"/>
    </row>
    <row r="1496" ht="15.75" customHeight="1">
      <c r="A1496" s="108">
        <v>95610.0</v>
      </c>
      <c r="B1496" s="108" t="s">
        <v>132</v>
      </c>
      <c r="C1496" s="108">
        <v>12.0</v>
      </c>
      <c r="D1496" s="108">
        <f t="shared" si="1"/>
        <v>6</v>
      </c>
      <c r="E1496" s="108" t="str">
        <f t="shared" si="2"/>
        <v/>
      </c>
      <c r="G1496" s="108"/>
      <c r="H1496" s="108"/>
      <c r="I1496" s="108"/>
    </row>
    <row r="1497" ht="15.75" customHeight="1">
      <c r="A1497" s="108">
        <v>95615.0</v>
      </c>
      <c r="B1497" s="108" t="s">
        <v>132</v>
      </c>
      <c r="C1497" s="108">
        <v>12.0</v>
      </c>
      <c r="D1497" s="108">
        <f t="shared" si="1"/>
        <v>6</v>
      </c>
      <c r="E1497" s="108" t="str">
        <f t="shared" si="2"/>
        <v/>
      </c>
      <c r="G1497" s="108"/>
      <c r="H1497" s="108"/>
      <c r="I1497" s="108"/>
    </row>
    <row r="1498" ht="15.75" customHeight="1">
      <c r="A1498" s="108">
        <v>95621.0</v>
      </c>
      <c r="B1498" s="108" t="s">
        <v>132</v>
      </c>
      <c r="C1498" s="108">
        <v>12.0</v>
      </c>
      <c r="D1498" s="108">
        <f t="shared" si="1"/>
        <v>6</v>
      </c>
      <c r="E1498" s="108" t="str">
        <f t="shared" si="2"/>
        <v/>
      </c>
      <c r="G1498" s="108"/>
      <c r="H1498" s="108"/>
      <c r="I1498" s="108"/>
    </row>
    <row r="1499" ht="15.75" customHeight="1">
      <c r="A1499" s="108">
        <v>95624.0</v>
      </c>
      <c r="B1499" s="108" t="s">
        <v>132</v>
      </c>
      <c r="C1499" s="108">
        <v>12.0</v>
      </c>
      <c r="D1499" s="108">
        <f t="shared" si="1"/>
        <v>6</v>
      </c>
      <c r="E1499" s="108" t="str">
        <f t="shared" si="2"/>
        <v/>
      </c>
      <c r="G1499" s="108"/>
      <c r="H1499" s="108"/>
      <c r="I1499" s="108"/>
    </row>
    <row r="1500" ht="15.75" customHeight="1">
      <c r="A1500" s="108">
        <v>95626.0</v>
      </c>
      <c r="B1500" s="108" t="s">
        <v>132</v>
      </c>
      <c r="C1500" s="108">
        <v>12.0</v>
      </c>
      <c r="D1500" s="108">
        <f t="shared" si="1"/>
        <v>6</v>
      </c>
      <c r="E1500" s="108" t="str">
        <f t="shared" si="2"/>
        <v/>
      </c>
      <c r="G1500" s="108"/>
      <c r="H1500" s="108"/>
      <c r="I1500" s="108"/>
    </row>
    <row r="1501" ht="15.75" customHeight="1">
      <c r="A1501" s="108">
        <v>95628.0</v>
      </c>
      <c r="B1501" s="108" t="s">
        <v>132</v>
      </c>
      <c r="C1501" s="108">
        <v>12.0</v>
      </c>
      <c r="D1501" s="108">
        <f t="shared" si="1"/>
        <v>6</v>
      </c>
      <c r="E1501" s="108" t="str">
        <f t="shared" si="2"/>
        <v/>
      </c>
      <c r="G1501" s="108"/>
      <c r="H1501" s="108"/>
      <c r="I1501" s="108"/>
    </row>
    <row r="1502" ht="15.75" customHeight="1">
      <c r="A1502" s="108">
        <v>95630.0</v>
      </c>
      <c r="B1502" s="108" t="s">
        <v>132</v>
      </c>
      <c r="C1502" s="108">
        <v>12.0</v>
      </c>
      <c r="D1502" s="108">
        <f t="shared" si="1"/>
        <v>6</v>
      </c>
      <c r="E1502" s="108" t="str">
        <f t="shared" si="2"/>
        <v/>
      </c>
      <c r="G1502" s="108"/>
      <c r="H1502" s="108"/>
      <c r="I1502" s="108"/>
    </row>
    <row r="1503" ht="15.75" customHeight="1">
      <c r="A1503" s="108">
        <v>95632.0</v>
      </c>
      <c r="B1503" s="108" t="s">
        <v>132</v>
      </c>
      <c r="C1503" s="108">
        <v>12.0</v>
      </c>
      <c r="D1503" s="108">
        <f t="shared" si="1"/>
        <v>6</v>
      </c>
      <c r="E1503" s="108" t="str">
        <f t="shared" si="2"/>
        <v/>
      </c>
      <c r="G1503" s="108"/>
      <c r="H1503" s="108"/>
      <c r="I1503" s="108"/>
    </row>
    <row r="1504" ht="15.75" customHeight="1">
      <c r="A1504" s="108">
        <v>95638.0</v>
      </c>
      <c r="B1504" s="108" t="s">
        <v>132</v>
      </c>
      <c r="C1504" s="108">
        <v>12.0</v>
      </c>
      <c r="D1504" s="108">
        <f t="shared" si="1"/>
        <v>6</v>
      </c>
      <c r="E1504" s="108" t="str">
        <f t="shared" si="2"/>
        <v/>
      </c>
      <c r="G1504" s="108"/>
      <c r="H1504" s="108"/>
      <c r="I1504" s="108"/>
    </row>
    <row r="1505" ht="15.75" customHeight="1">
      <c r="A1505" s="108">
        <v>95641.0</v>
      </c>
      <c r="B1505" s="108" t="s">
        <v>132</v>
      </c>
      <c r="C1505" s="108">
        <v>12.0</v>
      </c>
      <c r="D1505" s="108">
        <f t="shared" si="1"/>
        <v>6</v>
      </c>
      <c r="E1505" s="108" t="str">
        <f t="shared" si="2"/>
        <v/>
      </c>
      <c r="G1505" s="108"/>
      <c r="H1505" s="108"/>
      <c r="I1505" s="108"/>
    </row>
    <row r="1506" ht="15.75" customHeight="1">
      <c r="A1506" s="108">
        <v>95652.0</v>
      </c>
      <c r="B1506" s="108" t="s">
        <v>132</v>
      </c>
      <c r="C1506" s="108">
        <v>12.0</v>
      </c>
      <c r="D1506" s="108">
        <f t="shared" si="1"/>
        <v>6</v>
      </c>
      <c r="E1506" s="108" t="str">
        <f t="shared" si="2"/>
        <v/>
      </c>
      <c r="G1506" s="108"/>
      <c r="H1506" s="108"/>
      <c r="I1506" s="108"/>
    </row>
    <row r="1507" ht="15.75" customHeight="1">
      <c r="A1507" s="108">
        <v>95655.0</v>
      </c>
      <c r="B1507" s="108" t="s">
        <v>132</v>
      </c>
      <c r="C1507" s="108">
        <v>12.0</v>
      </c>
      <c r="D1507" s="108">
        <f t="shared" si="1"/>
        <v>6</v>
      </c>
      <c r="E1507" s="108" t="str">
        <f t="shared" si="2"/>
        <v/>
      </c>
      <c r="G1507" s="108"/>
      <c r="H1507" s="108"/>
      <c r="I1507" s="108"/>
    </row>
    <row r="1508" ht="15.75" customHeight="1">
      <c r="A1508" s="108">
        <v>95660.0</v>
      </c>
      <c r="B1508" s="108" t="s">
        <v>132</v>
      </c>
      <c r="C1508" s="108">
        <v>12.0</v>
      </c>
      <c r="D1508" s="108">
        <f t="shared" si="1"/>
        <v>6</v>
      </c>
      <c r="E1508" s="108" t="str">
        <f t="shared" si="2"/>
        <v/>
      </c>
      <c r="G1508" s="108"/>
      <c r="H1508" s="108"/>
      <c r="I1508" s="108"/>
    </row>
    <row r="1509" ht="15.75" customHeight="1">
      <c r="A1509" s="108">
        <v>95661.0</v>
      </c>
      <c r="B1509" s="108" t="s">
        <v>132</v>
      </c>
      <c r="C1509" s="108">
        <v>12.0</v>
      </c>
      <c r="D1509" s="108">
        <f t="shared" si="1"/>
        <v>6</v>
      </c>
      <c r="E1509" s="108" t="str">
        <f t="shared" si="2"/>
        <v/>
      </c>
      <c r="G1509" s="108"/>
      <c r="H1509" s="108"/>
      <c r="I1509" s="108"/>
    </row>
    <row r="1510" ht="15.75" customHeight="1">
      <c r="A1510" s="108">
        <v>95662.0</v>
      </c>
      <c r="B1510" s="108" t="s">
        <v>132</v>
      </c>
      <c r="C1510" s="108">
        <v>12.0</v>
      </c>
      <c r="D1510" s="108">
        <f t="shared" si="1"/>
        <v>6</v>
      </c>
      <c r="E1510" s="108" t="str">
        <f t="shared" si="2"/>
        <v/>
      </c>
      <c r="G1510" s="108"/>
      <c r="H1510" s="108"/>
      <c r="I1510" s="108"/>
    </row>
    <row r="1511" ht="15.75" customHeight="1">
      <c r="A1511" s="108">
        <v>95670.0</v>
      </c>
      <c r="B1511" s="108" t="s">
        <v>132</v>
      </c>
      <c r="C1511" s="108">
        <v>12.0</v>
      </c>
      <c r="D1511" s="108">
        <f t="shared" si="1"/>
        <v>6</v>
      </c>
      <c r="E1511" s="108" t="str">
        <f t="shared" si="2"/>
        <v/>
      </c>
      <c r="G1511" s="108"/>
      <c r="H1511" s="108"/>
      <c r="I1511" s="108"/>
    </row>
    <row r="1512" ht="15.75" customHeight="1">
      <c r="A1512" s="108">
        <v>95673.0</v>
      </c>
      <c r="B1512" s="108" t="s">
        <v>132</v>
      </c>
      <c r="C1512" s="108">
        <v>12.0</v>
      </c>
      <c r="D1512" s="108">
        <f t="shared" si="1"/>
        <v>6</v>
      </c>
      <c r="E1512" s="108" t="str">
        <f t="shared" si="2"/>
        <v/>
      </c>
      <c r="G1512" s="108"/>
      <c r="H1512" s="108"/>
      <c r="I1512" s="108"/>
    </row>
    <row r="1513" ht="15.75" customHeight="1">
      <c r="A1513" s="108">
        <v>95683.0</v>
      </c>
      <c r="B1513" s="108" t="s">
        <v>132</v>
      </c>
      <c r="C1513" s="108">
        <v>12.0</v>
      </c>
      <c r="D1513" s="108">
        <f t="shared" si="1"/>
        <v>6</v>
      </c>
      <c r="E1513" s="108" t="str">
        <f t="shared" si="2"/>
        <v/>
      </c>
      <c r="G1513" s="108"/>
      <c r="H1513" s="108"/>
      <c r="I1513" s="108"/>
    </row>
    <row r="1514" ht="15.75" customHeight="1">
      <c r="A1514" s="108">
        <v>95690.0</v>
      </c>
      <c r="B1514" s="108" t="s">
        <v>132</v>
      </c>
      <c r="C1514" s="108">
        <v>12.0</v>
      </c>
      <c r="D1514" s="108">
        <f t="shared" si="1"/>
        <v>6</v>
      </c>
      <c r="E1514" s="108" t="str">
        <f t="shared" si="2"/>
        <v/>
      </c>
      <c r="G1514" s="108"/>
      <c r="H1514" s="108"/>
      <c r="I1514" s="108"/>
    </row>
    <row r="1515" ht="15.75" customHeight="1">
      <c r="A1515" s="108">
        <v>95693.0</v>
      </c>
      <c r="B1515" s="108" t="s">
        <v>132</v>
      </c>
      <c r="C1515" s="108">
        <v>12.0</v>
      </c>
      <c r="D1515" s="108">
        <f t="shared" si="1"/>
        <v>6</v>
      </c>
      <c r="E1515" s="108" t="str">
        <f t="shared" si="2"/>
        <v/>
      </c>
      <c r="G1515" s="108"/>
      <c r="H1515" s="108"/>
      <c r="I1515" s="108"/>
    </row>
    <row r="1516" ht="15.75" customHeight="1">
      <c r="A1516" s="108">
        <v>95742.0</v>
      </c>
      <c r="B1516" s="108" t="s">
        <v>132</v>
      </c>
      <c r="C1516" s="108">
        <v>12.0</v>
      </c>
      <c r="D1516" s="108">
        <f t="shared" si="1"/>
        <v>6</v>
      </c>
      <c r="E1516" s="108" t="str">
        <f t="shared" si="2"/>
        <v/>
      </c>
      <c r="G1516" s="108"/>
      <c r="H1516" s="108"/>
      <c r="I1516" s="108"/>
    </row>
    <row r="1517" ht="15.75" customHeight="1">
      <c r="A1517" s="108">
        <v>95757.0</v>
      </c>
      <c r="B1517" s="108" t="s">
        <v>132</v>
      </c>
      <c r="C1517" s="108">
        <v>12.0</v>
      </c>
      <c r="D1517" s="108">
        <f t="shared" si="1"/>
        <v>6</v>
      </c>
      <c r="E1517" s="108" t="str">
        <f t="shared" si="2"/>
        <v/>
      </c>
      <c r="G1517" s="108"/>
      <c r="H1517" s="108"/>
      <c r="I1517" s="108"/>
    </row>
    <row r="1518" ht="15.75" customHeight="1">
      <c r="A1518" s="108">
        <v>95758.0</v>
      </c>
      <c r="B1518" s="108" t="s">
        <v>132</v>
      </c>
      <c r="C1518" s="108">
        <v>12.0</v>
      </c>
      <c r="D1518" s="108">
        <f t="shared" si="1"/>
        <v>6</v>
      </c>
      <c r="E1518" s="108" t="str">
        <f t="shared" si="2"/>
        <v/>
      </c>
      <c r="G1518" s="108"/>
      <c r="H1518" s="108"/>
      <c r="I1518" s="108"/>
    </row>
    <row r="1519" ht="15.75" customHeight="1">
      <c r="A1519" s="108">
        <v>95762.0</v>
      </c>
      <c r="B1519" s="108" t="s">
        <v>132</v>
      </c>
      <c r="C1519" s="108">
        <v>12.0</v>
      </c>
      <c r="D1519" s="108">
        <f t="shared" si="1"/>
        <v>6</v>
      </c>
      <c r="E1519" s="108" t="str">
        <f t="shared" si="2"/>
        <v/>
      </c>
      <c r="G1519" s="108"/>
      <c r="H1519" s="108"/>
      <c r="I1519" s="108"/>
    </row>
    <row r="1520" ht="15.75" customHeight="1">
      <c r="A1520" s="108">
        <v>95811.0</v>
      </c>
      <c r="B1520" s="108" t="s">
        <v>132</v>
      </c>
      <c r="C1520" s="108">
        <v>12.0</v>
      </c>
      <c r="D1520" s="108">
        <f t="shared" si="1"/>
        <v>6</v>
      </c>
      <c r="E1520" s="108" t="str">
        <f t="shared" si="2"/>
        <v/>
      </c>
      <c r="G1520" s="108"/>
      <c r="H1520" s="108"/>
      <c r="I1520" s="108"/>
    </row>
    <row r="1521" ht="15.75" customHeight="1">
      <c r="A1521" s="108">
        <v>95814.0</v>
      </c>
      <c r="B1521" s="108" t="s">
        <v>132</v>
      </c>
      <c r="C1521" s="108">
        <v>12.0</v>
      </c>
      <c r="D1521" s="108">
        <f t="shared" si="1"/>
        <v>6</v>
      </c>
      <c r="E1521" s="108" t="str">
        <f t="shared" si="2"/>
        <v/>
      </c>
      <c r="G1521" s="108"/>
      <c r="H1521" s="108"/>
      <c r="I1521" s="108"/>
    </row>
    <row r="1522" ht="15.75" customHeight="1">
      <c r="A1522" s="108">
        <v>95815.0</v>
      </c>
      <c r="B1522" s="108" t="s">
        <v>132</v>
      </c>
      <c r="C1522" s="108">
        <v>12.0</v>
      </c>
      <c r="D1522" s="108">
        <f t="shared" si="1"/>
        <v>6</v>
      </c>
      <c r="E1522" s="108" t="str">
        <f t="shared" si="2"/>
        <v/>
      </c>
      <c r="G1522" s="108"/>
      <c r="H1522" s="108"/>
      <c r="I1522" s="108"/>
    </row>
    <row r="1523" ht="15.75" customHeight="1">
      <c r="A1523" s="108">
        <v>95816.0</v>
      </c>
      <c r="B1523" s="108" t="s">
        <v>132</v>
      </c>
      <c r="C1523" s="108">
        <v>12.0</v>
      </c>
      <c r="D1523" s="108">
        <f t="shared" si="1"/>
        <v>6</v>
      </c>
      <c r="E1523" s="108" t="str">
        <f t="shared" si="2"/>
        <v/>
      </c>
      <c r="G1523" s="108"/>
      <c r="H1523" s="108"/>
      <c r="I1523" s="108"/>
    </row>
    <row r="1524" ht="15.75" customHeight="1">
      <c r="A1524" s="108">
        <v>95817.0</v>
      </c>
      <c r="B1524" s="108" t="s">
        <v>132</v>
      </c>
      <c r="C1524" s="108">
        <v>12.0</v>
      </c>
      <c r="D1524" s="108">
        <f t="shared" si="1"/>
        <v>6</v>
      </c>
      <c r="E1524" s="108" t="str">
        <f t="shared" si="2"/>
        <v/>
      </c>
      <c r="G1524" s="108"/>
      <c r="H1524" s="108"/>
      <c r="I1524" s="108"/>
    </row>
    <row r="1525" ht="15.75" customHeight="1">
      <c r="A1525" s="108">
        <v>95818.0</v>
      </c>
      <c r="B1525" s="108" t="s">
        <v>132</v>
      </c>
      <c r="C1525" s="108">
        <v>12.0</v>
      </c>
      <c r="D1525" s="108">
        <f t="shared" si="1"/>
        <v>6</v>
      </c>
      <c r="E1525" s="108" t="str">
        <f t="shared" si="2"/>
        <v/>
      </c>
      <c r="G1525" s="108"/>
      <c r="H1525" s="108"/>
      <c r="I1525" s="108"/>
    </row>
    <row r="1526" ht="15.75" customHeight="1">
      <c r="A1526" s="108">
        <v>95819.0</v>
      </c>
      <c r="B1526" s="108" t="s">
        <v>132</v>
      </c>
      <c r="C1526" s="108">
        <v>12.0</v>
      </c>
      <c r="D1526" s="108">
        <f t="shared" si="1"/>
        <v>6</v>
      </c>
      <c r="E1526" s="108" t="str">
        <f t="shared" si="2"/>
        <v/>
      </c>
      <c r="G1526" s="108"/>
      <c r="H1526" s="108"/>
      <c r="I1526" s="108"/>
    </row>
    <row r="1527" ht="15.75" customHeight="1">
      <c r="A1527" s="108">
        <v>95820.0</v>
      </c>
      <c r="B1527" s="108" t="s">
        <v>132</v>
      </c>
      <c r="C1527" s="108">
        <v>12.0</v>
      </c>
      <c r="D1527" s="108">
        <f t="shared" si="1"/>
        <v>6</v>
      </c>
      <c r="E1527" s="108" t="str">
        <f t="shared" si="2"/>
        <v/>
      </c>
      <c r="G1527" s="108"/>
      <c r="H1527" s="108"/>
      <c r="I1527" s="108"/>
    </row>
    <row r="1528" ht="15.75" customHeight="1">
      <c r="A1528" s="108">
        <v>95821.0</v>
      </c>
      <c r="B1528" s="108" t="s">
        <v>132</v>
      </c>
      <c r="C1528" s="108">
        <v>12.0</v>
      </c>
      <c r="D1528" s="108">
        <f t="shared" si="1"/>
        <v>6</v>
      </c>
      <c r="E1528" s="108" t="str">
        <f t="shared" si="2"/>
        <v/>
      </c>
      <c r="G1528" s="108"/>
      <c r="H1528" s="108"/>
      <c r="I1528" s="108"/>
    </row>
    <row r="1529" ht="15.75" customHeight="1">
      <c r="A1529" s="108">
        <v>95822.0</v>
      </c>
      <c r="B1529" s="108" t="s">
        <v>132</v>
      </c>
      <c r="C1529" s="108">
        <v>12.0</v>
      </c>
      <c r="D1529" s="108">
        <f t="shared" si="1"/>
        <v>6</v>
      </c>
      <c r="E1529" s="108" t="str">
        <f t="shared" si="2"/>
        <v/>
      </c>
      <c r="G1529" s="108"/>
      <c r="H1529" s="108"/>
      <c r="I1529" s="108"/>
    </row>
    <row r="1530" ht="15.75" customHeight="1">
      <c r="A1530" s="108">
        <v>95823.0</v>
      </c>
      <c r="B1530" s="108" t="s">
        <v>132</v>
      </c>
      <c r="C1530" s="108">
        <v>12.0</v>
      </c>
      <c r="D1530" s="108">
        <f t="shared" si="1"/>
        <v>6</v>
      </c>
      <c r="E1530" s="108" t="str">
        <f t="shared" si="2"/>
        <v/>
      </c>
      <c r="G1530" s="108"/>
      <c r="H1530" s="108"/>
      <c r="I1530" s="108"/>
    </row>
    <row r="1531" ht="15.75" customHeight="1">
      <c r="A1531" s="108">
        <v>95824.0</v>
      </c>
      <c r="B1531" s="108" t="s">
        <v>132</v>
      </c>
      <c r="C1531" s="108">
        <v>12.0</v>
      </c>
      <c r="D1531" s="108">
        <f t="shared" si="1"/>
        <v>6</v>
      </c>
      <c r="E1531" s="108" t="str">
        <f t="shared" si="2"/>
        <v/>
      </c>
      <c r="G1531" s="108"/>
      <c r="H1531" s="108"/>
      <c r="I1531" s="108"/>
    </row>
    <row r="1532" ht="15.75" customHeight="1">
      <c r="A1532" s="108">
        <v>95825.0</v>
      </c>
      <c r="B1532" s="108" t="s">
        <v>132</v>
      </c>
      <c r="C1532" s="108">
        <v>12.0</v>
      </c>
      <c r="D1532" s="108">
        <f t="shared" si="1"/>
        <v>6</v>
      </c>
      <c r="E1532" s="108" t="str">
        <f t="shared" si="2"/>
        <v/>
      </c>
      <c r="G1532" s="108"/>
      <c r="H1532" s="108"/>
      <c r="I1532" s="108"/>
    </row>
    <row r="1533" ht="15.75" customHeight="1">
      <c r="A1533" s="108">
        <v>95826.0</v>
      </c>
      <c r="B1533" s="108" t="s">
        <v>132</v>
      </c>
      <c r="C1533" s="108">
        <v>12.0</v>
      </c>
      <c r="D1533" s="108">
        <f t="shared" si="1"/>
        <v>6</v>
      </c>
      <c r="E1533" s="108" t="str">
        <f t="shared" si="2"/>
        <v/>
      </c>
      <c r="G1533" s="108"/>
      <c r="H1533" s="108"/>
      <c r="I1533" s="108"/>
    </row>
    <row r="1534" ht="15.75" customHeight="1">
      <c r="A1534" s="108">
        <v>95827.0</v>
      </c>
      <c r="B1534" s="108" t="s">
        <v>132</v>
      </c>
      <c r="C1534" s="108">
        <v>12.0</v>
      </c>
      <c r="D1534" s="108">
        <f t="shared" si="1"/>
        <v>6</v>
      </c>
      <c r="E1534" s="108" t="str">
        <f t="shared" si="2"/>
        <v/>
      </c>
      <c r="G1534" s="108"/>
      <c r="H1534" s="108"/>
      <c r="I1534" s="108"/>
    </row>
    <row r="1535" ht="15.75" customHeight="1">
      <c r="A1535" s="108">
        <v>95828.0</v>
      </c>
      <c r="B1535" s="108" t="s">
        <v>132</v>
      </c>
      <c r="C1535" s="108">
        <v>12.0</v>
      </c>
      <c r="D1535" s="108">
        <f t="shared" si="1"/>
        <v>6</v>
      </c>
      <c r="E1535" s="108" t="str">
        <f t="shared" si="2"/>
        <v/>
      </c>
      <c r="G1535" s="108"/>
      <c r="H1535" s="108"/>
      <c r="I1535" s="108"/>
    </row>
    <row r="1536" ht="15.75" customHeight="1">
      <c r="A1536" s="108">
        <v>95829.0</v>
      </c>
      <c r="B1536" s="108" t="s">
        <v>132</v>
      </c>
      <c r="C1536" s="108">
        <v>12.0</v>
      </c>
      <c r="D1536" s="108">
        <f t="shared" si="1"/>
        <v>6</v>
      </c>
      <c r="E1536" s="108" t="str">
        <f t="shared" si="2"/>
        <v/>
      </c>
      <c r="G1536" s="108"/>
      <c r="H1536" s="108"/>
      <c r="I1536" s="108"/>
    </row>
    <row r="1537" ht="15.75" customHeight="1">
      <c r="A1537" s="108">
        <v>95830.0</v>
      </c>
      <c r="B1537" s="108" t="s">
        <v>132</v>
      </c>
      <c r="C1537" s="108">
        <v>12.0</v>
      </c>
      <c r="D1537" s="108">
        <f t="shared" si="1"/>
        <v>6</v>
      </c>
      <c r="E1537" s="108" t="str">
        <f t="shared" si="2"/>
        <v/>
      </c>
      <c r="G1537" s="108"/>
      <c r="H1537" s="108"/>
      <c r="I1537" s="108"/>
    </row>
    <row r="1538" ht="15.75" customHeight="1">
      <c r="A1538" s="108">
        <v>95831.0</v>
      </c>
      <c r="B1538" s="108" t="s">
        <v>132</v>
      </c>
      <c r="C1538" s="108">
        <v>12.0</v>
      </c>
      <c r="D1538" s="108">
        <f t="shared" si="1"/>
        <v>6</v>
      </c>
      <c r="E1538" s="108" t="str">
        <f t="shared" si="2"/>
        <v/>
      </c>
      <c r="G1538" s="108"/>
      <c r="H1538" s="108"/>
      <c r="I1538" s="108"/>
    </row>
    <row r="1539" ht="15.75" customHeight="1">
      <c r="A1539" s="108">
        <v>95832.0</v>
      </c>
      <c r="B1539" s="108" t="s">
        <v>132</v>
      </c>
      <c r="C1539" s="108">
        <v>12.0</v>
      </c>
      <c r="D1539" s="108">
        <f t="shared" si="1"/>
        <v>6</v>
      </c>
      <c r="E1539" s="108" t="str">
        <f t="shared" si="2"/>
        <v/>
      </c>
      <c r="G1539" s="108"/>
      <c r="H1539" s="108"/>
      <c r="I1539" s="108"/>
    </row>
    <row r="1540" ht="15.75" customHeight="1">
      <c r="A1540" s="108">
        <v>95833.0</v>
      </c>
      <c r="B1540" s="108" t="s">
        <v>132</v>
      </c>
      <c r="C1540" s="108">
        <v>12.0</v>
      </c>
      <c r="D1540" s="108">
        <f t="shared" si="1"/>
        <v>6</v>
      </c>
      <c r="E1540" s="108" t="str">
        <f t="shared" si="2"/>
        <v/>
      </c>
      <c r="G1540" s="108"/>
      <c r="H1540" s="108"/>
      <c r="I1540" s="108"/>
    </row>
    <row r="1541" ht="15.75" customHeight="1">
      <c r="A1541" s="108">
        <v>95834.0</v>
      </c>
      <c r="B1541" s="108" t="s">
        <v>132</v>
      </c>
      <c r="C1541" s="108">
        <v>12.0</v>
      </c>
      <c r="D1541" s="108">
        <f t="shared" si="1"/>
        <v>6</v>
      </c>
      <c r="E1541" s="108" t="str">
        <f t="shared" si="2"/>
        <v/>
      </c>
      <c r="G1541" s="108"/>
      <c r="H1541" s="108"/>
      <c r="I1541" s="108"/>
    </row>
    <row r="1542" ht="15.75" customHeight="1">
      <c r="A1542" s="108">
        <v>95835.0</v>
      </c>
      <c r="B1542" s="108" t="s">
        <v>132</v>
      </c>
      <c r="C1542" s="108">
        <v>12.0</v>
      </c>
      <c r="D1542" s="108">
        <f t="shared" si="1"/>
        <v>6</v>
      </c>
      <c r="E1542" s="108" t="str">
        <f t="shared" si="2"/>
        <v/>
      </c>
      <c r="G1542" s="108"/>
      <c r="H1542" s="108"/>
      <c r="I1542" s="108"/>
    </row>
    <row r="1543" ht="15.75" customHeight="1">
      <c r="A1543" s="108">
        <v>95836.0</v>
      </c>
      <c r="B1543" s="108" t="s">
        <v>132</v>
      </c>
      <c r="C1543" s="108">
        <v>12.0</v>
      </c>
      <c r="D1543" s="108">
        <f t="shared" si="1"/>
        <v>6</v>
      </c>
      <c r="E1543" s="108" t="str">
        <f t="shared" si="2"/>
        <v/>
      </c>
      <c r="G1543" s="108"/>
      <c r="H1543" s="108"/>
      <c r="I1543" s="108"/>
    </row>
    <row r="1544" ht="15.75" customHeight="1">
      <c r="A1544" s="108">
        <v>95837.0</v>
      </c>
      <c r="B1544" s="108" t="s">
        <v>132</v>
      </c>
      <c r="C1544" s="108">
        <v>12.0</v>
      </c>
      <c r="D1544" s="108">
        <f t="shared" si="1"/>
        <v>6</v>
      </c>
      <c r="E1544" s="108" t="str">
        <f t="shared" si="2"/>
        <v/>
      </c>
      <c r="G1544" s="108"/>
      <c r="H1544" s="108"/>
      <c r="I1544" s="108"/>
    </row>
    <row r="1545" ht="15.75" customHeight="1">
      <c r="A1545" s="108">
        <v>95838.0</v>
      </c>
      <c r="B1545" s="108" t="s">
        <v>132</v>
      </c>
      <c r="C1545" s="108">
        <v>12.0</v>
      </c>
      <c r="D1545" s="108">
        <f t="shared" si="1"/>
        <v>6</v>
      </c>
      <c r="E1545" s="108" t="str">
        <f t="shared" si="2"/>
        <v/>
      </c>
      <c r="G1545" s="108"/>
      <c r="H1545" s="108"/>
      <c r="I1545" s="108"/>
    </row>
    <row r="1546" ht="15.75" customHeight="1">
      <c r="A1546" s="108">
        <v>95841.0</v>
      </c>
      <c r="B1546" s="108" t="s">
        <v>132</v>
      </c>
      <c r="C1546" s="108">
        <v>12.0</v>
      </c>
      <c r="D1546" s="108">
        <f t="shared" si="1"/>
        <v>6</v>
      </c>
      <c r="E1546" s="108" t="str">
        <f t="shared" si="2"/>
        <v/>
      </c>
      <c r="G1546" s="108"/>
      <c r="H1546" s="108"/>
      <c r="I1546" s="108"/>
    </row>
    <row r="1547" ht="15.75" customHeight="1">
      <c r="A1547" s="108">
        <v>95842.0</v>
      </c>
      <c r="B1547" s="108" t="s">
        <v>132</v>
      </c>
      <c r="C1547" s="108">
        <v>12.0</v>
      </c>
      <c r="D1547" s="108">
        <f t="shared" si="1"/>
        <v>6</v>
      </c>
      <c r="E1547" s="108" t="str">
        <f t="shared" si="2"/>
        <v/>
      </c>
      <c r="G1547" s="108"/>
      <c r="H1547" s="108"/>
      <c r="I1547" s="108"/>
    </row>
    <row r="1548" ht="15.75" customHeight="1">
      <c r="A1548" s="108">
        <v>95843.0</v>
      </c>
      <c r="B1548" s="108" t="s">
        <v>132</v>
      </c>
      <c r="C1548" s="108">
        <v>12.0</v>
      </c>
      <c r="D1548" s="108">
        <f t="shared" si="1"/>
        <v>6</v>
      </c>
      <c r="E1548" s="108" t="str">
        <f t="shared" si="2"/>
        <v/>
      </c>
      <c r="G1548" s="108"/>
      <c r="H1548" s="108"/>
      <c r="I1548" s="108"/>
    </row>
    <row r="1549" ht="15.75" customHeight="1">
      <c r="A1549" s="108">
        <v>95864.0</v>
      </c>
      <c r="B1549" s="108" t="s">
        <v>132</v>
      </c>
      <c r="C1549" s="108">
        <v>12.0</v>
      </c>
      <c r="D1549" s="108">
        <f t="shared" si="1"/>
        <v>6</v>
      </c>
      <c r="E1549" s="108" t="str">
        <f t="shared" si="2"/>
        <v/>
      </c>
      <c r="G1549" s="108"/>
      <c r="H1549" s="108"/>
      <c r="I1549" s="108"/>
    </row>
    <row r="1550" ht="15.75" customHeight="1">
      <c r="A1550" s="108">
        <v>94062.0</v>
      </c>
      <c r="B1550" s="108" t="s">
        <v>133</v>
      </c>
      <c r="C1550" s="108">
        <v>4.0</v>
      </c>
      <c r="D1550" s="108">
        <f t="shared" si="1"/>
        <v>5</v>
      </c>
      <c r="E1550" s="108" t="str">
        <f t="shared" si="2"/>
        <v/>
      </c>
      <c r="G1550" s="108"/>
      <c r="H1550" s="108"/>
      <c r="I1550" s="108"/>
    </row>
    <row r="1551" ht="15.75" customHeight="1">
      <c r="A1551" s="108">
        <v>94025.0</v>
      </c>
      <c r="B1551" s="108" t="s">
        <v>133</v>
      </c>
      <c r="C1551" s="108">
        <v>4.0</v>
      </c>
      <c r="D1551" s="108">
        <f t="shared" si="1"/>
        <v>5</v>
      </c>
      <c r="E1551" s="108" t="str">
        <f t="shared" si="2"/>
        <v/>
      </c>
      <c r="G1551" s="108"/>
      <c r="H1551" s="108"/>
      <c r="I1551" s="108"/>
    </row>
    <row r="1552" ht="15.75" customHeight="1">
      <c r="A1552" s="108">
        <v>94303.0</v>
      </c>
      <c r="B1552" s="108" t="s">
        <v>133</v>
      </c>
      <c r="C1552" s="108">
        <v>4.0</v>
      </c>
      <c r="D1552" s="108">
        <f t="shared" si="1"/>
        <v>5</v>
      </c>
      <c r="E1552" s="108" t="str">
        <f t="shared" si="2"/>
        <v/>
      </c>
      <c r="G1552" s="108"/>
      <c r="H1552" s="108"/>
      <c r="I1552" s="108"/>
    </row>
    <row r="1553" ht="15.75" customHeight="1">
      <c r="A1553" s="108">
        <v>94028.0</v>
      </c>
      <c r="B1553" s="108" t="s">
        <v>133</v>
      </c>
      <c r="C1553" s="108">
        <v>4.0</v>
      </c>
      <c r="D1553" s="108">
        <f t="shared" si="1"/>
        <v>5</v>
      </c>
      <c r="E1553" s="108" t="str">
        <f t="shared" si="2"/>
        <v/>
      </c>
      <c r="G1553" s="108"/>
      <c r="H1553" s="108"/>
      <c r="I1553" s="108"/>
    </row>
    <row r="1554" ht="15.75" customHeight="1">
      <c r="A1554" s="108">
        <v>94020.0</v>
      </c>
      <c r="B1554" s="108" t="s">
        <v>133</v>
      </c>
      <c r="C1554" s="108">
        <v>4.0</v>
      </c>
      <c r="D1554" s="108">
        <f t="shared" si="1"/>
        <v>5</v>
      </c>
      <c r="E1554" s="108" t="str">
        <f t="shared" si="2"/>
        <v/>
      </c>
      <c r="G1554" s="108"/>
      <c r="H1554" s="108"/>
      <c r="I1554" s="108"/>
    </row>
    <row r="1555" ht="15.75" customHeight="1">
      <c r="A1555" s="108">
        <v>93452.0</v>
      </c>
      <c r="B1555" s="108" t="s">
        <v>134</v>
      </c>
      <c r="C1555" s="108">
        <v>5.0</v>
      </c>
      <c r="D1555" s="108">
        <f t="shared" si="1"/>
        <v>4</v>
      </c>
      <c r="E1555" s="108" t="str">
        <f t="shared" si="2"/>
        <v/>
      </c>
      <c r="G1555" s="108"/>
      <c r="H1555" s="108"/>
      <c r="I1555" s="108"/>
    </row>
    <row r="1556" ht="15.75" customHeight="1">
      <c r="A1556" s="108">
        <v>93446.0</v>
      </c>
      <c r="B1556" s="108" t="s">
        <v>134</v>
      </c>
      <c r="C1556" s="108">
        <v>5.0</v>
      </c>
      <c r="D1556" s="108">
        <f t="shared" si="1"/>
        <v>4</v>
      </c>
      <c r="E1556" s="108" t="str">
        <f t="shared" si="2"/>
        <v/>
      </c>
      <c r="G1556" s="108"/>
      <c r="H1556" s="108"/>
      <c r="I1556" s="108"/>
    </row>
    <row r="1557" ht="15.75" customHeight="1">
      <c r="A1557" s="108">
        <v>93428.0</v>
      </c>
      <c r="B1557" s="108" t="s">
        <v>134</v>
      </c>
      <c r="C1557" s="108">
        <v>5.0</v>
      </c>
      <c r="D1557" s="108">
        <f t="shared" si="1"/>
        <v>4</v>
      </c>
      <c r="E1557" s="108" t="str">
        <f t="shared" si="2"/>
        <v/>
      </c>
      <c r="G1557" s="108"/>
      <c r="H1557" s="108"/>
      <c r="I1557" s="108"/>
    </row>
    <row r="1558" ht="15.75" customHeight="1">
      <c r="A1558" s="108">
        <v>93465.0</v>
      </c>
      <c r="B1558" s="108" t="s">
        <v>134</v>
      </c>
      <c r="C1558" s="108">
        <v>5.0</v>
      </c>
      <c r="D1558" s="108">
        <f t="shared" si="1"/>
        <v>4</v>
      </c>
      <c r="E1558" s="108" t="str">
        <f t="shared" si="2"/>
        <v/>
      </c>
      <c r="G1558" s="108"/>
      <c r="H1558" s="108"/>
      <c r="I1558" s="108"/>
    </row>
    <row r="1559" ht="15.75" customHeight="1">
      <c r="A1559" s="108">
        <v>93430.0</v>
      </c>
      <c r="B1559" s="108" t="s">
        <v>134</v>
      </c>
      <c r="C1559" s="108">
        <v>5.0</v>
      </c>
      <c r="D1559" s="108">
        <f t="shared" si="1"/>
        <v>4</v>
      </c>
      <c r="E1559" s="108" t="str">
        <f t="shared" si="2"/>
        <v/>
      </c>
      <c r="G1559" s="108"/>
      <c r="H1559" s="108"/>
      <c r="I1559" s="108"/>
    </row>
    <row r="1560" ht="15.75" customHeight="1">
      <c r="A1560" s="108">
        <v>93453.0</v>
      </c>
      <c r="B1560" s="108" t="s">
        <v>134</v>
      </c>
      <c r="C1560" s="108">
        <v>5.0</v>
      </c>
      <c r="D1560" s="108">
        <f t="shared" si="1"/>
        <v>4</v>
      </c>
      <c r="E1560" s="108" t="str">
        <f t="shared" si="2"/>
        <v/>
      </c>
      <c r="G1560" s="108"/>
      <c r="H1560" s="108"/>
      <c r="I1560" s="108"/>
    </row>
    <row r="1561" ht="15.75" customHeight="1">
      <c r="A1561" s="108">
        <v>93442.0</v>
      </c>
      <c r="B1561" s="108" t="s">
        <v>134</v>
      </c>
      <c r="C1561" s="108">
        <v>5.0</v>
      </c>
      <c r="D1561" s="108">
        <f t="shared" si="1"/>
        <v>4</v>
      </c>
      <c r="E1561" s="108" t="str">
        <f t="shared" si="2"/>
        <v/>
      </c>
      <c r="G1561" s="108"/>
      <c r="H1561" s="108"/>
      <c r="I1561" s="108"/>
    </row>
    <row r="1562" ht="15.75" customHeight="1">
      <c r="A1562" s="108">
        <v>93405.0</v>
      </c>
      <c r="B1562" s="108" t="s">
        <v>134</v>
      </c>
      <c r="C1562" s="108">
        <v>5.0</v>
      </c>
      <c r="D1562" s="108">
        <f t="shared" si="1"/>
        <v>4</v>
      </c>
      <c r="E1562" s="108" t="str">
        <f t="shared" si="2"/>
        <v/>
      </c>
      <c r="G1562" s="108"/>
      <c r="H1562" s="108"/>
      <c r="I1562" s="108"/>
    </row>
    <row r="1563" ht="15.75" customHeight="1">
      <c r="A1563" s="108">
        <v>93402.0</v>
      </c>
      <c r="B1563" s="108" t="s">
        <v>134</v>
      </c>
      <c r="C1563" s="108">
        <v>5.0</v>
      </c>
      <c r="D1563" s="108">
        <f t="shared" si="1"/>
        <v>4</v>
      </c>
      <c r="E1563" s="108" t="str">
        <f t="shared" si="2"/>
        <v/>
      </c>
      <c r="G1563" s="108"/>
      <c r="H1563" s="108"/>
      <c r="I1563" s="108"/>
    </row>
    <row r="1564" ht="15.75" customHeight="1">
      <c r="A1564" s="108">
        <v>93401.0</v>
      </c>
      <c r="B1564" s="108" t="s">
        <v>134</v>
      </c>
      <c r="C1564" s="108">
        <v>5.0</v>
      </c>
      <c r="D1564" s="108">
        <f t="shared" si="1"/>
        <v>4</v>
      </c>
      <c r="E1564" s="108" t="str">
        <f t="shared" si="2"/>
        <v/>
      </c>
      <c r="G1564" s="108"/>
      <c r="H1564" s="108"/>
      <c r="I1564" s="108"/>
    </row>
    <row r="1565" ht="15.75" customHeight="1">
      <c r="A1565" s="108">
        <v>93407.0</v>
      </c>
      <c r="B1565" s="108" t="s">
        <v>134</v>
      </c>
      <c r="C1565" s="108">
        <v>5.0</v>
      </c>
      <c r="D1565" s="108">
        <f t="shared" si="1"/>
        <v>4</v>
      </c>
      <c r="E1565" s="108" t="str">
        <f t="shared" si="2"/>
        <v/>
      </c>
      <c r="G1565" s="108"/>
      <c r="H1565" s="108"/>
      <c r="I1565" s="108"/>
    </row>
    <row r="1566" ht="15.75" customHeight="1">
      <c r="A1566" s="108">
        <v>93420.0</v>
      </c>
      <c r="B1566" s="108" t="s">
        <v>134</v>
      </c>
      <c r="C1566" s="108">
        <v>5.0</v>
      </c>
      <c r="D1566" s="108">
        <f t="shared" si="1"/>
        <v>4</v>
      </c>
      <c r="E1566" s="108" t="str">
        <f t="shared" si="2"/>
        <v/>
      </c>
      <c r="G1566" s="108"/>
      <c r="H1566" s="108"/>
      <c r="I1566" s="108"/>
    </row>
    <row r="1567" ht="15.75" customHeight="1">
      <c r="A1567" s="108">
        <v>93449.0</v>
      </c>
      <c r="B1567" s="108" t="s">
        <v>134</v>
      </c>
      <c r="C1567" s="108">
        <v>5.0</v>
      </c>
      <c r="D1567" s="108">
        <f t="shared" si="1"/>
        <v>4</v>
      </c>
      <c r="E1567" s="108" t="str">
        <f t="shared" si="2"/>
        <v/>
      </c>
      <c r="G1567" s="108"/>
      <c r="H1567" s="108"/>
      <c r="I1567" s="108"/>
    </row>
    <row r="1568" ht="15.75" customHeight="1">
      <c r="A1568" s="108">
        <v>93433.0</v>
      </c>
      <c r="B1568" s="108" t="s">
        <v>134</v>
      </c>
      <c r="C1568" s="108">
        <v>5.0</v>
      </c>
      <c r="D1568" s="108">
        <f t="shared" si="1"/>
        <v>4</v>
      </c>
      <c r="E1568" s="108" t="str">
        <f t="shared" si="2"/>
        <v/>
      </c>
      <c r="G1568" s="108"/>
      <c r="H1568" s="108"/>
      <c r="I1568" s="108"/>
    </row>
    <row r="1569" ht="15.75" customHeight="1">
      <c r="A1569" s="108">
        <v>93445.0</v>
      </c>
      <c r="B1569" s="108" t="s">
        <v>134</v>
      </c>
      <c r="C1569" s="108">
        <v>5.0</v>
      </c>
      <c r="D1569" s="108">
        <f t="shared" si="1"/>
        <v>4</v>
      </c>
      <c r="E1569" s="108" t="str">
        <f t="shared" si="2"/>
        <v/>
      </c>
      <c r="G1569" s="108"/>
      <c r="H1569" s="108"/>
      <c r="I1569" s="108"/>
    </row>
    <row r="1570" ht="15.75" customHeight="1">
      <c r="A1570" s="108">
        <v>93444.0</v>
      </c>
      <c r="B1570" s="108" t="s">
        <v>134</v>
      </c>
      <c r="C1570" s="108">
        <v>5.0</v>
      </c>
      <c r="D1570" s="108">
        <f t="shared" si="1"/>
        <v>4</v>
      </c>
      <c r="E1570" s="108" t="str">
        <f t="shared" si="2"/>
        <v/>
      </c>
      <c r="G1570" s="108"/>
      <c r="H1570" s="108"/>
      <c r="I1570" s="108"/>
    </row>
    <row r="1571" ht="15.75" customHeight="1">
      <c r="A1571" s="108">
        <v>93454.0</v>
      </c>
      <c r="B1571" s="108" t="s">
        <v>134</v>
      </c>
      <c r="C1571" s="108">
        <v>5.0</v>
      </c>
      <c r="D1571" s="108">
        <f t="shared" si="1"/>
        <v>4</v>
      </c>
      <c r="E1571" s="108" t="str">
        <f t="shared" si="2"/>
        <v/>
      </c>
      <c r="G1571" s="108"/>
      <c r="H1571" s="108"/>
      <c r="I1571" s="108"/>
    </row>
    <row r="1572" ht="15.75" customHeight="1">
      <c r="A1572" s="108">
        <v>93458.0</v>
      </c>
      <c r="B1572" s="108" t="s">
        <v>134</v>
      </c>
      <c r="C1572" s="108">
        <v>5.0</v>
      </c>
      <c r="D1572" s="108">
        <f t="shared" si="1"/>
        <v>4</v>
      </c>
      <c r="E1572" s="108" t="str">
        <f t="shared" si="2"/>
        <v/>
      </c>
      <c r="G1572" s="108"/>
      <c r="H1572" s="108"/>
      <c r="I1572" s="108"/>
    </row>
    <row r="1573" ht="15.75" customHeight="1">
      <c r="A1573" s="108">
        <v>92672.0</v>
      </c>
      <c r="B1573" s="108" t="s">
        <v>135</v>
      </c>
      <c r="C1573" s="108">
        <v>6.0</v>
      </c>
      <c r="D1573" s="108" t="str">
        <f t="shared" si="1"/>
        <v/>
      </c>
      <c r="E1573" s="108" t="str">
        <f t="shared" si="2"/>
        <v/>
      </c>
      <c r="G1573" s="108"/>
      <c r="H1573" s="108"/>
      <c r="I1573" s="108"/>
    </row>
    <row r="1574" ht="15.75" customHeight="1">
      <c r="A1574" s="108">
        <v>91902.0</v>
      </c>
      <c r="B1574" s="108" t="s">
        <v>135</v>
      </c>
      <c r="C1574" s="108">
        <v>7.0</v>
      </c>
      <c r="D1574" s="108" t="str">
        <f t="shared" si="1"/>
        <v/>
      </c>
      <c r="E1574" s="108" t="str">
        <f t="shared" si="2"/>
        <v/>
      </c>
      <c r="G1574" s="108"/>
      <c r="H1574" s="108"/>
      <c r="I1574" s="108"/>
    </row>
    <row r="1575" ht="15.75" customHeight="1">
      <c r="A1575" s="108">
        <v>91910.0</v>
      </c>
      <c r="B1575" s="108" t="s">
        <v>135</v>
      </c>
      <c r="C1575" s="108">
        <v>7.0</v>
      </c>
      <c r="D1575" s="108" t="str">
        <f t="shared" si="1"/>
        <v/>
      </c>
      <c r="E1575" s="108" t="str">
        <f t="shared" si="2"/>
        <v/>
      </c>
      <c r="G1575" s="108"/>
      <c r="H1575" s="108"/>
      <c r="I1575" s="108"/>
    </row>
    <row r="1576" ht="15.75" customHeight="1">
      <c r="A1576" s="108">
        <v>91911.0</v>
      </c>
      <c r="B1576" s="108" t="s">
        <v>135</v>
      </c>
      <c r="C1576" s="108">
        <v>7.0</v>
      </c>
      <c r="D1576" s="108" t="str">
        <f t="shared" si="1"/>
        <v/>
      </c>
      <c r="E1576" s="108" t="str">
        <f t="shared" si="2"/>
        <v/>
      </c>
      <c r="G1576" s="108"/>
      <c r="H1576" s="108"/>
      <c r="I1576" s="108"/>
    </row>
    <row r="1577" ht="15.75" customHeight="1">
      <c r="A1577" s="108">
        <v>91913.0</v>
      </c>
      <c r="B1577" s="108" t="s">
        <v>135</v>
      </c>
      <c r="C1577" s="108">
        <v>7.0</v>
      </c>
      <c r="D1577" s="108" t="str">
        <f t="shared" si="1"/>
        <v/>
      </c>
      <c r="E1577" s="108" t="str">
        <f t="shared" si="2"/>
        <v/>
      </c>
      <c r="G1577" s="108"/>
      <c r="H1577" s="108"/>
      <c r="I1577" s="108"/>
    </row>
    <row r="1578" ht="15.75" customHeight="1">
      <c r="A1578" s="108">
        <v>91914.0</v>
      </c>
      <c r="B1578" s="108" t="s">
        <v>135</v>
      </c>
      <c r="C1578" s="108">
        <v>7.0</v>
      </c>
      <c r="D1578" s="108" t="str">
        <f t="shared" si="1"/>
        <v/>
      </c>
      <c r="E1578" s="108" t="str">
        <f t="shared" si="2"/>
        <v/>
      </c>
      <c r="G1578" s="108"/>
      <c r="H1578" s="108"/>
      <c r="I1578" s="108"/>
    </row>
    <row r="1579" ht="15.75" customHeight="1">
      <c r="A1579" s="108">
        <v>91915.0</v>
      </c>
      <c r="B1579" s="108" t="s">
        <v>135</v>
      </c>
      <c r="C1579" s="108">
        <v>7.0</v>
      </c>
      <c r="D1579" s="108" t="str">
        <f t="shared" si="1"/>
        <v/>
      </c>
      <c r="E1579" s="108" t="str">
        <f t="shared" si="2"/>
        <v/>
      </c>
      <c r="G1579" s="108"/>
      <c r="H1579" s="108"/>
      <c r="I1579" s="108"/>
    </row>
    <row r="1580" ht="15.75" customHeight="1">
      <c r="A1580" s="108">
        <v>91932.0</v>
      </c>
      <c r="B1580" s="108" t="s">
        <v>135</v>
      </c>
      <c r="C1580" s="108">
        <v>7.0</v>
      </c>
      <c r="D1580" s="108" t="str">
        <f t="shared" si="1"/>
        <v/>
      </c>
      <c r="E1580" s="108" t="str">
        <f t="shared" si="2"/>
        <v/>
      </c>
      <c r="G1580" s="108"/>
      <c r="H1580" s="108"/>
      <c r="I1580" s="108"/>
    </row>
    <row r="1581" ht="15.75" customHeight="1">
      <c r="A1581" s="108">
        <v>91935.0</v>
      </c>
      <c r="B1581" s="108" t="s">
        <v>135</v>
      </c>
      <c r="C1581" s="108">
        <v>7.0</v>
      </c>
      <c r="D1581" s="108" t="str">
        <f t="shared" si="1"/>
        <v/>
      </c>
      <c r="E1581" s="108" t="str">
        <f t="shared" si="2"/>
        <v/>
      </c>
      <c r="G1581" s="108"/>
      <c r="H1581" s="108"/>
      <c r="I1581" s="108"/>
    </row>
    <row r="1582" ht="15.75" customHeight="1">
      <c r="A1582" s="108">
        <v>91941.0</v>
      </c>
      <c r="B1582" s="108" t="s">
        <v>135</v>
      </c>
      <c r="C1582" s="108">
        <v>7.0</v>
      </c>
      <c r="D1582" s="108" t="str">
        <f t="shared" si="1"/>
        <v/>
      </c>
      <c r="E1582" s="108" t="str">
        <f t="shared" si="2"/>
        <v/>
      </c>
      <c r="G1582" s="108"/>
      <c r="H1582" s="108"/>
      <c r="I1582" s="108"/>
    </row>
    <row r="1583" ht="15.75" customHeight="1">
      <c r="A1583" s="108">
        <v>91942.0</v>
      </c>
      <c r="B1583" s="108" t="s">
        <v>135</v>
      </c>
      <c r="C1583" s="108">
        <v>7.0</v>
      </c>
      <c r="D1583" s="108" t="str">
        <f t="shared" si="1"/>
        <v/>
      </c>
      <c r="E1583" s="108" t="str">
        <f t="shared" si="2"/>
        <v/>
      </c>
      <c r="G1583" s="108"/>
      <c r="H1583" s="108"/>
      <c r="I1583" s="108"/>
    </row>
    <row r="1584" ht="15.75" customHeight="1">
      <c r="A1584" s="108">
        <v>91945.0</v>
      </c>
      <c r="B1584" s="108" t="s">
        <v>135</v>
      </c>
      <c r="C1584" s="108">
        <v>7.0</v>
      </c>
      <c r="D1584" s="108" t="str">
        <f t="shared" si="1"/>
        <v/>
      </c>
      <c r="E1584" s="108" t="str">
        <f t="shared" si="2"/>
        <v/>
      </c>
      <c r="G1584" s="108"/>
      <c r="H1584" s="108"/>
      <c r="I1584" s="108"/>
    </row>
    <row r="1585" ht="15.75" customHeight="1">
      <c r="A1585" s="108">
        <v>91950.0</v>
      </c>
      <c r="B1585" s="108" t="s">
        <v>135</v>
      </c>
      <c r="C1585" s="108">
        <v>7.0</v>
      </c>
      <c r="D1585" s="108" t="str">
        <f t="shared" si="1"/>
        <v/>
      </c>
      <c r="E1585" s="108" t="str">
        <f t="shared" si="2"/>
        <v/>
      </c>
      <c r="G1585" s="108"/>
      <c r="H1585" s="108"/>
      <c r="I1585" s="108"/>
    </row>
    <row r="1586" ht="15.75" customHeight="1">
      <c r="A1586" s="108">
        <v>91977.0</v>
      </c>
      <c r="B1586" s="108" t="s">
        <v>135</v>
      </c>
      <c r="C1586" s="108">
        <v>7.0</v>
      </c>
      <c r="D1586" s="108" t="str">
        <f t="shared" si="1"/>
        <v/>
      </c>
      <c r="E1586" s="108" t="str">
        <f t="shared" si="2"/>
        <v/>
      </c>
      <c r="G1586" s="108"/>
      <c r="H1586" s="108"/>
      <c r="I1586" s="108"/>
    </row>
    <row r="1587" ht="15.75" customHeight="1">
      <c r="A1587" s="108">
        <v>92003.0</v>
      </c>
      <c r="B1587" s="108" t="s">
        <v>135</v>
      </c>
      <c r="C1587" s="108">
        <v>7.0</v>
      </c>
      <c r="D1587" s="108" t="str">
        <f t="shared" si="1"/>
        <v/>
      </c>
      <c r="E1587" s="108" t="str">
        <f t="shared" si="2"/>
        <v/>
      </c>
      <c r="G1587" s="108"/>
      <c r="H1587" s="108"/>
      <c r="I1587" s="108"/>
    </row>
    <row r="1588" ht="15.75" customHeight="1">
      <c r="A1588" s="108">
        <v>92007.0</v>
      </c>
      <c r="B1588" s="108" t="s">
        <v>135</v>
      </c>
      <c r="C1588" s="108">
        <v>7.0</v>
      </c>
      <c r="D1588" s="108" t="str">
        <f t="shared" si="1"/>
        <v/>
      </c>
      <c r="E1588" s="108" t="str">
        <f t="shared" si="2"/>
        <v/>
      </c>
      <c r="G1588" s="108"/>
      <c r="H1588" s="108"/>
      <c r="I1588" s="108"/>
    </row>
    <row r="1589" ht="15.75" customHeight="1">
      <c r="A1589" s="108">
        <v>92008.0</v>
      </c>
      <c r="B1589" s="108" t="s">
        <v>135</v>
      </c>
      <c r="C1589" s="108">
        <v>7.0</v>
      </c>
      <c r="D1589" s="108" t="str">
        <f t="shared" si="1"/>
        <v/>
      </c>
      <c r="E1589" s="108" t="str">
        <f t="shared" si="2"/>
        <v/>
      </c>
      <c r="G1589" s="108"/>
      <c r="H1589" s="108"/>
      <c r="I1589" s="108"/>
    </row>
    <row r="1590" ht="15.75" customHeight="1">
      <c r="A1590" s="108">
        <v>92009.0</v>
      </c>
      <c r="B1590" s="108" t="s">
        <v>135</v>
      </c>
      <c r="C1590" s="108">
        <v>7.0</v>
      </c>
      <c r="D1590" s="108" t="str">
        <f t="shared" si="1"/>
        <v/>
      </c>
      <c r="E1590" s="108" t="str">
        <f t="shared" si="2"/>
        <v/>
      </c>
      <c r="G1590" s="108"/>
      <c r="H1590" s="108"/>
      <c r="I1590" s="108"/>
    </row>
    <row r="1591" ht="15.75" customHeight="1">
      <c r="A1591" s="108">
        <v>92010.0</v>
      </c>
      <c r="B1591" s="108" t="s">
        <v>135</v>
      </c>
      <c r="C1591" s="108">
        <v>7.0</v>
      </c>
      <c r="D1591" s="108" t="str">
        <f t="shared" si="1"/>
        <v/>
      </c>
      <c r="E1591" s="108" t="str">
        <f t="shared" si="2"/>
        <v/>
      </c>
      <c r="G1591" s="108"/>
      <c r="H1591" s="108"/>
      <c r="I1591" s="108"/>
    </row>
    <row r="1592" ht="15.75" customHeight="1">
      <c r="A1592" s="108">
        <v>92011.0</v>
      </c>
      <c r="B1592" s="108" t="s">
        <v>135</v>
      </c>
      <c r="C1592" s="108">
        <v>7.0</v>
      </c>
      <c r="D1592" s="108" t="str">
        <f t="shared" si="1"/>
        <v/>
      </c>
      <c r="E1592" s="108" t="str">
        <f t="shared" si="2"/>
        <v/>
      </c>
      <c r="G1592" s="108"/>
      <c r="H1592" s="108"/>
      <c r="I1592" s="108"/>
    </row>
    <row r="1593" ht="15.75" customHeight="1">
      <c r="A1593" s="108">
        <v>92014.0</v>
      </c>
      <c r="B1593" s="108" t="s">
        <v>135</v>
      </c>
      <c r="C1593" s="108">
        <v>7.0</v>
      </c>
      <c r="D1593" s="108" t="str">
        <f t="shared" si="1"/>
        <v/>
      </c>
      <c r="E1593" s="108" t="str">
        <f t="shared" si="2"/>
        <v/>
      </c>
      <c r="G1593" s="108"/>
      <c r="H1593" s="108"/>
      <c r="I1593" s="108"/>
    </row>
    <row r="1594" ht="15.75" customHeight="1">
      <c r="A1594" s="108">
        <v>92020.0</v>
      </c>
      <c r="B1594" s="108" t="s">
        <v>135</v>
      </c>
      <c r="C1594" s="108">
        <v>7.0</v>
      </c>
      <c r="D1594" s="108" t="str">
        <f t="shared" si="1"/>
        <v/>
      </c>
      <c r="E1594" s="108" t="str">
        <f t="shared" si="2"/>
        <v/>
      </c>
      <c r="G1594" s="108"/>
      <c r="H1594" s="108"/>
      <c r="I1594" s="108"/>
    </row>
    <row r="1595" ht="15.75" customHeight="1">
      <c r="A1595" s="108">
        <v>92024.0</v>
      </c>
      <c r="B1595" s="108" t="s">
        <v>135</v>
      </c>
      <c r="C1595" s="108">
        <v>7.0</v>
      </c>
      <c r="D1595" s="108" t="str">
        <f t="shared" si="1"/>
        <v/>
      </c>
      <c r="E1595" s="108" t="str">
        <f t="shared" si="2"/>
        <v/>
      </c>
      <c r="G1595" s="108"/>
      <c r="H1595" s="108"/>
      <c r="I1595" s="108"/>
    </row>
    <row r="1596" ht="15.75" customHeight="1">
      <c r="A1596" s="108">
        <v>92028.0</v>
      </c>
      <c r="B1596" s="108" t="s">
        <v>135</v>
      </c>
      <c r="C1596" s="108">
        <v>7.0</v>
      </c>
      <c r="D1596" s="108" t="str">
        <f t="shared" si="1"/>
        <v/>
      </c>
      <c r="E1596" s="108" t="str">
        <f t="shared" si="2"/>
        <v/>
      </c>
      <c r="G1596" s="108"/>
      <c r="H1596" s="108"/>
      <c r="I1596" s="108"/>
    </row>
    <row r="1597" ht="15.75" customHeight="1">
      <c r="A1597" s="108">
        <v>92029.0</v>
      </c>
      <c r="B1597" s="108" t="s">
        <v>135</v>
      </c>
      <c r="C1597" s="108">
        <v>7.0</v>
      </c>
      <c r="D1597" s="108" t="str">
        <f t="shared" si="1"/>
        <v/>
      </c>
      <c r="E1597" s="108" t="str">
        <f t="shared" si="2"/>
        <v/>
      </c>
      <c r="G1597" s="108"/>
      <c r="H1597" s="108"/>
      <c r="I1597" s="108"/>
    </row>
    <row r="1598" ht="15.75" customHeight="1">
      <c r="A1598" s="108">
        <v>92037.0</v>
      </c>
      <c r="B1598" s="108" t="s">
        <v>135</v>
      </c>
      <c r="C1598" s="108">
        <v>7.0</v>
      </c>
      <c r="D1598" s="108" t="str">
        <f t="shared" si="1"/>
        <v/>
      </c>
      <c r="E1598" s="108" t="str">
        <f t="shared" si="2"/>
        <v/>
      </c>
      <c r="G1598" s="108"/>
      <c r="H1598" s="108"/>
      <c r="I1598" s="108"/>
    </row>
    <row r="1599" ht="15.75" customHeight="1">
      <c r="A1599" s="108">
        <v>92054.0</v>
      </c>
      <c r="B1599" s="108" t="s">
        <v>135</v>
      </c>
      <c r="C1599" s="108">
        <v>7.0</v>
      </c>
      <c r="D1599" s="108" t="str">
        <f t="shared" si="1"/>
        <v/>
      </c>
      <c r="E1599" s="108" t="str">
        <f t="shared" si="2"/>
        <v/>
      </c>
      <c r="G1599" s="108"/>
      <c r="H1599" s="108"/>
      <c r="I1599" s="108"/>
    </row>
    <row r="1600" ht="15.75" customHeight="1">
      <c r="A1600" s="108">
        <v>92055.0</v>
      </c>
      <c r="B1600" s="108" t="s">
        <v>135</v>
      </c>
      <c r="C1600" s="108">
        <v>7.0</v>
      </c>
      <c r="D1600" s="108" t="str">
        <f t="shared" si="1"/>
        <v/>
      </c>
      <c r="E1600" s="108" t="str">
        <f t="shared" si="2"/>
        <v/>
      </c>
      <c r="G1600" s="108"/>
      <c r="H1600" s="108"/>
      <c r="I1600" s="108"/>
    </row>
    <row r="1601" ht="15.75" customHeight="1">
      <c r="A1601" s="108">
        <v>92056.0</v>
      </c>
      <c r="B1601" s="108" t="s">
        <v>135</v>
      </c>
      <c r="C1601" s="108">
        <v>7.0</v>
      </c>
      <c r="D1601" s="108" t="str">
        <f t="shared" si="1"/>
        <v/>
      </c>
      <c r="E1601" s="108" t="str">
        <f t="shared" si="2"/>
        <v/>
      </c>
      <c r="G1601" s="108"/>
      <c r="H1601" s="108"/>
      <c r="I1601" s="108"/>
    </row>
    <row r="1602" ht="15.75" customHeight="1">
      <c r="A1602" s="108">
        <v>92057.0</v>
      </c>
      <c r="B1602" s="108" t="s">
        <v>135</v>
      </c>
      <c r="C1602" s="108">
        <v>7.0</v>
      </c>
      <c r="D1602" s="108" t="str">
        <f t="shared" si="1"/>
        <v/>
      </c>
      <c r="E1602" s="108" t="str">
        <f t="shared" si="2"/>
        <v/>
      </c>
      <c r="G1602" s="108"/>
      <c r="H1602" s="108"/>
      <c r="I1602" s="108"/>
    </row>
    <row r="1603" ht="15.75" customHeight="1">
      <c r="A1603" s="108">
        <v>92058.0</v>
      </c>
      <c r="B1603" s="108" t="s">
        <v>135</v>
      </c>
      <c r="C1603" s="108">
        <v>7.0</v>
      </c>
      <c r="D1603" s="108" t="str">
        <f t="shared" si="1"/>
        <v/>
      </c>
      <c r="E1603" s="108" t="str">
        <f t="shared" si="2"/>
        <v/>
      </c>
      <c r="G1603" s="108"/>
      <c r="H1603" s="108"/>
      <c r="I1603" s="108"/>
    </row>
    <row r="1604" ht="15.75" customHeight="1">
      <c r="A1604" s="108">
        <v>92067.0</v>
      </c>
      <c r="B1604" s="108" t="s">
        <v>135</v>
      </c>
      <c r="C1604" s="108">
        <v>7.0</v>
      </c>
      <c r="D1604" s="108" t="str">
        <f t="shared" si="1"/>
        <v/>
      </c>
      <c r="E1604" s="108" t="str">
        <f t="shared" si="2"/>
        <v/>
      </c>
      <c r="G1604" s="108"/>
      <c r="H1604" s="108"/>
      <c r="I1604" s="108"/>
    </row>
    <row r="1605" ht="15.75" customHeight="1">
      <c r="A1605" s="108">
        <v>92071.0</v>
      </c>
      <c r="B1605" s="108" t="s">
        <v>135</v>
      </c>
      <c r="C1605" s="108">
        <v>7.0</v>
      </c>
      <c r="D1605" s="108" t="str">
        <f t="shared" si="1"/>
        <v/>
      </c>
      <c r="E1605" s="108" t="str">
        <f t="shared" si="2"/>
        <v/>
      </c>
      <c r="G1605" s="108"/>
      <c r="H1605" s="108"/>
      <c r="I1605" s="108"/>
    </row>
    <row r="1606" ht="15.75" customHeight="1">
      <c r="A1606" s="108">
        <v>92075.0</v>
      </c>
      <c r="B1606" s="108" t="s">
        <v>135</v>
      </c>
      <c r="C1606" s="108">
        <v>7.0</v>
      </c>
      <c r="D1606" s="108" t="str">
        <f t="shared" si="1"/>
        <v/>
      </c>
      <c r="E1606" s="108" t="str">
        <f t="shared" si="2"/>
        <v/>
      </c>
      <c r="G1606" s="108"/>
      <c r="H1606" s="108"/>
      <c r="I1606" s="108"/>
    </row>
    <row r="1607" ht="15.75" customHeight="1">
      <c r="A1607" s="108">
        <v>92078.0</v>
      </c>
      <c r="B1607" s="108" t="s">
        <v>135</v>
      </c>
      <c r="C1607" s="108">
        <v>7.0</v>
      </c>
      <c r="D1607" s="108" t="str">
        <f t="shared" si="1"/>
        <v/>
      </c>
      <c r="E1607" s="108" t="str">
        <f t="shared" si="2"/>
        <v/>
      </c>
      <c r="G1607" s="108"/>
      <c r="H1607" s="108"/>
      <c r="I1607" s="108"/>
    </row>
    <row r="1608" ht="15.75" customHeight="1">
      <c r="A1608" s="108">
        <v>92081.0</v>
      </c>
      <c r="B1608" s="108" t="s">
        <v>135</v>
      </c>
      <c r="C1608" s="108">
        <v>7.0</v>
      </c>
      <c r="D1608" s="108" t="str">
        <f t="shared" si="1"/>
        <v/>
      </c>
      <c r="E1608" s="108" t="str">
        <f t="shared" si="2"/>
        <v/>
      </c>
      <c r="G1608" s="108"/>
      <c r="H1608" s="108"/>
      <c r="I1608" s="108"/>
    </row>
    <row r="1609" ht="15.75" customHeight="1">
      <c r="A1609" s="108">
        <v>92083.0</v>
      </c>
      <c r="B1609" s="108" t="s">
        <v>135</v>
      </c>
      <c r="C1609" s="108">
        <v>7.0</v>
      </c>
      <c r="D1609" s="108" t="str">
        <f t="shared" si="1"/>
        <v/>
      </c>
      <c r="E1609" s="108" t="str">
        <f t="shared" si="2"/>
        <v/>
      </c>
      <c r="G1609" s="108"/>
      <c r="H1609" s="108"/>
      <c r="I1609" s="108"/>
    </row>
    <row r="1610" ht="15.75" customHeight="1">
      <c r="A1610" s="108">
        <v>92084.0</v>
      </c>
      <c r="B1610" s="108" t="s">
        <v>135</v>
      </c>
      <c r="C1610" s="108">
        <v>7.0</v>
      </c>
      <c r="D1610" s="108" t="str">
        <f t="shared" si="1"/>
        <v/>
      </c>
      <c r="E1610" s="108" t="str">
        <f t="shared" si="2"/>
        <v/>
      </c>
      <c r="G1610" s="108"/>
      <c r="H1610" s="108"/>
      <c r="I1610" s="108"/>
    </row>
    <row r="1611" ht="15.75" customHeight="1">
      <c r="A1611" s="108">
        <v>92091.0</v>
      </c>
      <c r="B1611" s="108" t="s">
        <v>135</v>
      </c>
      <c r="C1611" s="108">
        <v>7.0</v>
      </c>
      <c r="D1611" s="108" t="str">
        <f t="shared" si="1"/>
        <v/>
      </c>
      <c r="E1611" s="108" t="str">
        <f t="shared" si="2"/>
        <v/>
      </c>
      <c r="G1611" s="108"/>
      <c r="H1611" s="108"/>
      <c r="I1611" s="108"/>
    </row>
    <row r="1612" ht="15.75" customHeight="1">
      <c r="A1612" s="108">
        <v>92101.0</v>
      </c>
      <c r="B1612" s="108" t="s">
        <v>135</v>
      </c>
      <c r="C1612" s="108">
        <v>7.0</v>
      </c>
      <c r="D1612" s="108" t="str">
        <f t="shared" si="1"/>
        <v/>
      </c>
      <c r="E1612" s="108" t="str">
        <f t="shared" si="2"/>
        <v/>
      </c>
      <c r="G1612" s="108"/>
      <c r="H1612" s="108"/>
      <c r="I1612" s="108"/>
    </row>
    <row r="1613" ht="15.75" customHeight="1">
      <c r="A1613" s="108">
        <v>92102.0</v>
      </c>
      <c r="B1613" s="108" t="s">
        <v>135</v>
      </c>
      <c r="C1613" s="108">
        <v>7.0</v>
      </c>
      <c r="D1613" s="108" t="str">
        <f t="shared" si="1"/>
        <v/>
      </c>
      <c r="E1613" s="108" t="str">
        <f t="shared" si="2"/>
        <v/>
      </c>
      <c r="G1613" s="108"/>
      <c r="H1613" s="108"/>
      <c r="I1613" s="108"/>
    </row>
    <row r="1614" ht="15.75" customHeight="1">
      <c r="A1614" s="108">
        <v>92103.0</v>
      </c>
      <c r="B1614" s="108" t="s">
        <v>135</v>
      </c>
      <c r="C1614" s="108">
        <v>7.0</v>
      </c>
      <c r="D1614" s="108" t="str">
        <f t="shared" si="1"/>
        <v/>
      </c>
      <c r="E1614" s="108" t="str">
        <f t="shared" si="2"/>
        <v/>
      </c>
      <c r="G1614" s="108"/>
      <c r="H1614" s="108"/>
      <c r="I1614" s="108"/>
    </row>
    <row r="1615" ht="15.75" customHeight="1">
      <c r="A1615" s="108">
        <v>92104.0</v>
      </c>
      <c r="B1615" s="108" t="s">
        <v>135</v>
      </c>
      <c r="C1615" s="108">
        <v>7.0</v>
      </c>
      <c r="D1615" s="108" t="str">
        <f t="shared" si="1"/>
        <v/>
      </c>
      <c r="E1615" s="108" t="str">
        <f t="shared" si="2"/>
        <v/>
      </c>
      <c r="G1615" s="108"/>
      <c r="H1615" s="108"/>
      <c r="I1615" s="108"/>
    </row>
    <row r="1616" ht="15.75" customHeight="1">
      <c r="A1616" s="108">
        <v>92105.0</v>
      </c>
      <c r="B1616" s="108" t="s">
        <v>135</v>
      </c>
      <c r="C1616" s="108">
        <v>7.0</v>
      </c>
      <c r="D1616" s="108" t="str">
        <f t="shared" si="1"/>
        <v/>
      </c>
      <c r="E1616" s="108" t="str">
        <f t="shared" si="2"/>
        <v/>
      </c>
      <c r="G1616" s="108"/>
      <c r="H1616" s="108"/>
      <c r="I1616" s="108"/>
    </row>
    <row r="1617" ht="15.75" customHeight="1">
      <c r="A1617" s="108">
        <v>92106.0</v>
      </c>
      <c r="B1617" s="108" t="s">
        <v>135</v>
      </c>
      <c r="C1617" s="108">
        <v>7.0</v>
      </c>
      <c r="D1617" s="108" t="str">
        <f t="shared" si="1"/>
        <v/>
      </c>
      <c r="E1617" s="108" t="str">
        <f t="shared" si="2"/>
        <v/>
      </c>
      <c r="G1617" s="108"/>
      <c r="H1617" s="108"/>
      <c r="I1617" s="108"/>
    </row>
    <row r="1618" ht="15.75" customHeight="1">
      <c r="A1618" s="108">
        <v>92107.0</v>
      </c>
      <c r="B1618" s="108" t="s">
        <v>135</v>
      </c>
      <c r="C1618" s="108">
        <v>7.0</v>
      </c>
      <c r="D1618" s="108" t="str">
        <f t="shared" si="1"/>
        <v/>
      </c>
      <c r="E1618" s="108" t="str">
        <f t="shared" si="2"/>
        <v/>
      </c>
      <c r="G1618" s="108"/>
      <c r="H1618" s="108"/>
      <c r="I1618" s="108"/>
    </row>
    <row r="1619" ht="15.75" customHeight="1">
      <c r="A1619" s="108">
        <v>92108.0</v>
      </c>
      <c r="B1619" s="108" t="s">
        <v>135</v>
      </c>
      <c r="C1619" s="108">
        <v>7.0</v>
      </c>
      <c r="D1619" s="108" t="str">
        <f t="shared" si="1"/>
        <v/>
      </c>
      <c r="E1619" s="108" t="str">
        <f t="shared" si="2"/>
        <v/>
      </c>
      <c r="G1619" s="108"/>
      <c r="H1619" s="108"/>
      <c r="I1619" s="108"/>
    </row>
    <row r="1620" ht="15.75" customHeight="1">
      <c r="A1620" s="108">
        <v>92109.0</v>
      </c>
      <c r="B1620" s="108" t="s">
        <v>135</v>
      </c>
      <c r="C1620" s="108">
        <v>7.0</v>
      </c>
      <c r="D1620" s="108" t="str">
        <f t="shared" si="1"/>
        <v/>
      </c>
      <c r="E1620" s="108" t="str">
        <f t="shared" si="2"/>
        <v/>
      </c>
      <c r="G1620" s="108"/>
      <c r="H1620" s="108"/>
      <c r="I1620" s="108"/>
    </row>
    <row r="1621" ht="15.75" customHeight="1">
      <c r="A1621" s="108">
        <v>92110.0</v>
      </c>
      <c r="B1621" s="108" t="s">
        <v>135</v>
      </c>
      <c r="C1621" s="108">
        <v>7.0</v>
      </c>
      <c r="D1621" s="108" t="str">
        <f t="shared" si="1"/>
        <v/>
      </c>
      <c r="E1621" s="108" t="str">
        <f t="shared" si="2"/>
        <v/>
      </c>
      <c r="G1621" s="108"/>
      <c r="H1621" s="108"/>
      <c r="I1621" s="108"/>
    </row>
    <row r="1622" ht="15.75" customHeight="1">
      <c r="A1622" s="108">
        <v>92111.0</v>
      </c>
      <c r="B1622" s="108" t="s">
        <v>135</v>
      </c>
      <c r="C1622" s="108">
        <v>7.0</v>
      </c>
      <c r="D1622" s="108" t="str">
        <f t="shared" si="1"/>
        <v/>
      </c>
      <c r="E1622" s="108" t="str">
        <f t="shared" si="2"/>
        <v/>
      </c>
      <c r="G1622" s="108"/>
      <c r="H1622" s="108"/>
      <c r="I1622" s="108"/>
    </row>
    <row r="1623" ht="15.75" customHeight="1">
      <c r="A1623" s="108">
        <v>92113.0</v>
      </c>
      <c r="B1623" s="108" t="s">
        <v>135</v>
      </c>
      <c r="C1623" s="108">
        <v>7.0</v>
      </c>
      <c r="D1623" s="108" t="str">
        <f t="shared" si="1"/>
        <v/>
      </c>
      <c r="E1623" s="108" t="str">
        <f t="shared" si="2"/>
        <v/>
      </c>
      <c r="G1623" s="108"/>
      <c r="H1623" s="108"/>
      <c r="I1623" s="108"/>
    </row>
    <row r="1624" ht="15.75" customHeight="1">
      <c r="A1624" s="108">
        <v>92114.0</v>
      </c>
      <c r="B1624" s="108" t="s">
        <v>135</v>
      </c>
      <c r="C1624" s="108">
        <v>7.0</v>
      </c>
      <c r="D1624" s="108" t="str">
        <f t="shared" si="1"/>
        <v/>
      </c>
      <c r="E1624" s="108" t="str">
        <f t="shared" si="2"/>
        <v/>
      </c>
      <c r="G1624" s="108"/>
      <c r="H1624" s="108"/>
      <c r="I1624" s="108"/>
    </row>
    <row r="1625" ht="15.75" customHeight="1">
      <c r="A1625" s="108">
        <v>92115.0</v>
      </c>
      <c r="B1625" s="108" t="s">
        <v>135</v>
      </c>
      <c r="C1625" s="108">
        <v>7.0</v>
      </c>
      <c r="D1625" s="108" t="str">
        <f t="shared" si="1"/>
        <v/>
      </c>
      <c r="E1625" s="108" t="str">
        <f t="shared" si="2"/>
        <v/>
      </c>
      <c r="G1625" s="108"/>
      <c r="H1625" s="108"/>
      <c r="I1625" s="108"/>
    </row>
    <row r="1626" ht="15.75" customHeight="1">
      <c r="A1626" s="108">
        <v>92116.0</v>
      </c>
      <c r="B1626" s="108" t="s">
        <v>135</v>
      </c>
      <c r="C1626" s="108">
        <v>7.0</v>
      </c>
      <c r="D1626" s="108" t="str">
        <f t="shared" si="1"/>
        <v/>
      </c>
      <c r="E1626" s="108" t="str">
        <f t="shared" si="2"/>
        <v/>
      </c>
      <c r="G1626" s="108"/>
      <c r="H1626" s="108"/>
      <c r="I1626" s="108"/>
    </row>
    <row r="1627" ht="15.75" customHeight="1">
      <c r="A1627" s="108">
        <v>92117.0</v>
      </c>
      <c r="B1627" s="108" t="s">
        <v>135</v>
      </c>
      <c r="C1627" s="108">
        <v>7.0</v>
      </c>
      <c r="D1627" s="108" t="str">
        <f t="shared" si="1"/>
        <v/>
      </c>
      <c r="E1627" s="108" t="str">
        <f t="shared" si="2"/>
        <v/>
      </c>
      <c r="G1627" s="108"/>
      <c r="H1627" s="108"/>
      <c r="I1627" s="108"/>
    </row>
    <row r="1628" ht="15.75" customHeight="1">
      <c r="A1628" s="108">
        <v>92118.0</v>
      </c>
      <c r="B1628" s="108" t="s">
        <v>135</v>
      </c>
      <c r="C1628" s="108">
        <v>7.0</v>
      </c>
      <c r="D1628" s="108" t="str">
        <f t="shared" si="1"/>
        <v/>
      </c>
      <c r="E1628" s="108" t="str">
        <f t="shared" si="2"/>
        <v/>
      </c>
      <c r="G1628" s="108"/>
      <c r="H1628" s="108"/>
      <c r="I1628" s="108"/>
    </row>
    <row r="1629" ht="15.75" customHeight="1">
      <c r="A1629" s="108">
        <v>92119.0</v>
      </c>
      <c r="B1629" s="108" t="s">
        <v>135</v>
      </c>
      <c r="C1629" s="108">
        <v>7.0</v>
      </c>
      <c r="D1629" s="108" t="str">
        <f t="shared" si="1"/>
        <v/>
      </c>
      <c r="E1629" s="108" t="str">
        <f t="shared" si="2"/>
        <v/>
      </c>
      <c r="G1629" s="108"/>
      <c r="H1629" s="108"/>
      <c r="I1629" s="108"/>
    </row>
    <row r="1630" ht="15.75" customHeight="1">
      <c r="A1630" s="108">
        <v>92120.0</v>
      </c>
      <c r="B1630" s="108" t="s">
        <v>135</v>
      </c>
      <c r="C1630" s="108">
        <v>7.0</v>
      </c>
      <c r="D1630" s="108" t="str">
        <f t="shared" si="1"/>
        <v/>
      </c>
      <c r="E1630" s="108" t="str">
        <f t="shared" si="2"/>
        <v/>
      </c>
      <c r="G1630" s="108"/>
      <c r="H1630" s="108"/>
      <c r="I1630" s="108"/>
    </row>
    <row r="1631" ht="15.75" customHeight="1">
      <c r="A1631" s="108">
        <v>92121.0</v>
      </c>
      <c r="B1631" s="108" t="s">
        <v>135</v>
      </c>
      <c r="C1631" s="108">
        <v>7.0</v>
      </c>
      <c r="D1631" s="108" t="str">
        <f t="shared" si="1"/>
        <v/>
      </c>
      <c r="E1631" s="108" t="str">
        <f t="shared" si="2"/>
        <v/>
      </c>
      <c r="G1631" s="108"/>
      <c r="H1631" s="108"/>
      <c r="I1631" s="108"/>
    </row>
    <row r="1632" ht="15.75" customHeight="1">
      <c r="A1632" s="108">
        <v>92122.0</v>
      </c>
      <c r="B1632" s="108" t="s">
        <v>135</v>
      </c>
      <c r="C1632" s="108">
        <v>7.0</v>
      </c>
      <c r="D1632" s="108" t="str">
        <f t="shared" si="1"/>
        <v/>
      </c>
      <c r="E1632" s="108" t="str">
        <f t="shared" si="2"/>
        <v/>
      </c>
      <c r="G1632" s="108"/>
      <c r="H1632" s="108"/>
      <c r="I1632" s="108"/>
    </row>
    <row r="1633" ht="15.75" customHeight="1">
      <c r="A1633" s="108">
        <v>92123.0</v>
      </c>
      <c r="B1633" s="108" t="s">
        <v>135</v>
      </c>
      <c r="C1633" s="108">
        <v>7.0</v>
      </c>
      <c r="D1633" s="108" t="str">
        <f t="shared" si="1"/>
        <v/>
      </c>
      <c r="E1633" s="108" t="str">
        <f t="shared" si="2"/>
        <v/>
      </c>
      <c r="G1633" s="108"/>
      <c r="H1633" s="108"/>
      <c r="I1633" s="108"/>
    </row>
    <row r="1634" ht="15.75" customHeight="1">
      <c r="A1634" s="108">
        <v>92124.0</v>
      </c>
      <c r="B1634" s="108" t="s">
        <v>135</v>
      </c>
      <c r="C1634" s="108">
        <v>7.0</v>
      </c>
      <c r="D1634" s="108" t="str">
        <f t="shared" si="1"/>
        <v/>
      </c>
      <c r="E1634" s="108" t="str">
        <f t="shared" si="2"/>
        <v/>
      </c>
      <c r="G1634" s="108"/>
      <c r="H1634" s="108"/>
      <c r="I1634" s="108"/>
    </row>
    <row r="1635" ht="15.75" customHeight="1">
      <c r="A1635" s="108">
        <v>92126.0</v>
      </c>
      <c r="B1635" s="108" t="s">
        <v>135</v>
      </c>
      <c r="C1635" s="108">
        <v>7.0</v>
      </c>
      <c r="D1635" s="108" t="str">
        <f t="shared" si="1"/>
        <v/>
      </c>
      <c r="E1635" s="108" t="str">
        <f t="shared" si="2"/>
        <v/>
      </c>
      <c r="G1635" s="108"/>
      <c r="H1635" s="108"/>
      <c r="I1635" s="108"/>
    </row>
    <row r="1636" ht="15.75" customHeight="1">
      <c r="A1636" s="108">
        <v>92127.0</v>
      </c>
      <c r="B1636" s="108" t="s">
        <v>135</v>
      </c>
      <c r="C1636" s="108">
        <v>7.0</v>
      </c>
      <c r="D1636" s="108" t="str">
        <f t="shared" si="1"/>
        <v/>
      </c>
      <c r="E1636" s="108" t="str">
        <f t="shared" si="2"/>
        <v/>
      </c>
      <c r="G1636" s="108"/>
      <c r="H1636" s="108"/>
      <c r="I1636" s="108"/>
    </row>
    <row r="1637" ht="15.75" customHeight="1">
      <c r="A1637" s="108">
        <v>92128.0</v>
      </c>
      <c r="B1637" s="108" t="s">
        <v>135</v>
      </c>
      <c r="C1637" s="108">
        <v>7.0</v>
      </c>
      <c r="D1637" s="108" t="str">
        <f t="shared" si="1"/>
        <v/>
      </c>
      <c r="E1637" s="108" t="str">
        <f t="shared" si="2"/>
        <v/>
      </c>
      <c r="G1637" s="108"/>
      <c r="H1637" s="108"/>
      <c r="I1637" s="108"/>
    </row>
    <row r="1638" ht="15.75" customHeight="1">
      <c r="A1638" s="108">
        <v>92129.0</v>
      </c>
      <c r="B1638" s="108" t="s">
        <v>135</v>
      </c>
      <c r="C1638" s="108">
        <v>7.0</v>
      </c>
      <c r="D1638" s="108" t="str">
        <f t="shared" si="1"/>
        <v/>
      </c>
      <c r="E1638" s="108" t="str">
        <f t="shared" si="2"/>
        <v/>
      </c>
      <c r="G1638" s="108"/>
      <c r="H1638" s="108"/>
      <c r="I1638" s="108"/>
    </row>
    <row r="1639" ht="15.75" customHeight="1">
      <c r="A1639" s="108">
        <v>92130.0</v>
      </c>
      <c r="B1639" s="108" t="s">
        <v>135</v>
      </c>
      <c r="C1639" s="108">
        <v>7.0</v>
      </c>
      <c r="D1639" s="108" t="str">
        <f t="shared" si="1"/>
        <v/>
      </c>
      <c r="E1639" s="108" t="str">
        <f t="shared" si="2"/>
        <v/>
      </c>
      <c r="G1639" s="108"/>
      <c r="H1639" s="108"/>
      <c r="I1639" s="108"/>
    </row>
    <row r="1640" ht="15.75" customHeight="1">
      <c r="A1640" s="108">
        <v>92131.0</v>
      </c>
      <c r="B1640" s="108" t="s">
        <v>135</v>
      </c>
      <c r="C1640" s="108">
        <v>7.0</v>
      </c>
      <c r="D1640" s="108" t="str">
        <f t="shared" si="1"/>
        <v/>
      </c>
      <c r="E1640" s="108" t="str">
        <f t="shared" si="2"/>
        <v/>
      </c>
      <c r="G1640" s="108"/>
      <c r="H1640" s="108"/>
      <c r="I1640" s="108"/>
    </row>
    <row r="1641" ht="15.75" customHeight="1">
      <c r="A1641" s="108">
        <v>92133.0</v>
      </c>
      <c r="B1641" s="108" t="s">
        <v>135</v>
      </c>
      <c r="C1641" s="108">
        <v>7.0</v>
      </c>
      <c r="D1641" s="108" t="str">
        <f t="shared" si="1"/>
        <v/>
      </c>
      <c r="E1641" s="108" t="str">
        <f t="shared" si="2"/>
        <v/>
      </c>
      <c r="G1641" s="108"/>
      <c r="H1641" s="108"/>
      <c r="I1641" s="108"/>
    </row>
    <row r="1642" ht="15.75" customHeight="1">
      <c r="A1642" s="108">
        <v>92134.0</v>
      </c>
      <c r="B1642" s="108" t="s">
        <v>135</v>
      </c>
      <c r="C1642" s="108">
        <v>7.0</v>
      </c>
      <c r="D1642" s="108" t="str">
        <f t="shared" si="1"/>
        <v/>
      </c>
      <c r="E1642" s="108" t="str">
        <f t="shared" si="2"/>
        <v/>
      </c>
      <c r="G1642" s="108"/>
      <c r="H1642" s="108"/>
      <c r="I1642" s="108"/>
    </row>
    <row r="1643" ht="15.75" customHeight="1">
      <c r="A1643" s="108">
        <v>92135.0</v>
      </c>
      <c r="B1643" s="108" t="s">
        <v>135</v>
      </c>
      <c r="C1643" s="108">
        <v>7.0</v>
      </c>
      <c r="D1643" s="108" t="str">
        <f t="shared" si="1"/>
        <v/>
      </c>
      <c r="E1643" s="108" t="str">
        <f t="shared" si="2"/>
        <v/>
      </c>
      <c r="G1643" s="108"/>
      <c r="H1643" s="108"/>
      <c r="I1643" s="108"/>
    </row>
    <row r="1644" ht="15.75" customHeight="1">
      <c r="A1644" s="108">
        <v>92136.0</v>
      </c>
      <c r="B1644" s="108" t="s">
        <v>135</v>
      </c>
      <c r="C1644" s="108">
        <v>7.0</v>
      </c>
      <c r="D1644" s="108" t="str">
        <f t="shared" si="1"/>
        <v/>
      </c>
      <c r="E1644" s="108" t="str">
        <f t="shared" si="2"/>
        <v/>
      </c>
      <c r="G1644" s="108"/>
      <c r="H1644" s="108"/>
      <c r="I1644" s="108"/>
    </row>
    <row r="1645" ht="15.75" customHeight="1">
      <c r="A1645" s="108">
        <v>92139.0</v>
      </c>
      <c r="B1645" s="108" t="s">
        <v>135</v>
      </c>
      <c r="C1645" s="108">
        <v>7.0</v>
      </c>
      <c r="D1645" s="108" t="str">
        <f t="shared" si="1"/>
        <v/>
      </c>
      <c r="E1645" s="108" t="str">
        <f t="shared" si="2"/>
        <v/>
      </c>
      <c r="G1645" s="108"/>
      <c r="H1645" s="108"/>
      <c r="I1645" s="108"/>
    </row>
    <row r="1646" ht="15.75" customHeight="1">
      <c r="A1646" s="108">
        <v>92140.0</v>
      </c>
      <c r="B1646" s="108" t="s">
        <v>135</v>
      </c>
      <c r="C1646" s="108">
        <v>7.0</v>
      </c>
      <c r="D1646" s="108" t="str">
        <f t="shared" si="1"/>
        <v/>
      </c>
      <c r="E1646" s="108" t="str">
        <f t="shared" si="2"/>
        <v/>
      </c>
      <c r="G1646" s="108"/>
      <c r="H1646" s="108"/>
      <c r="I1646" s="108"/>
    </row>
    <row r="1647" ht="15.75" customHeight="1">
      <c r="A1647" s="108">
        <v>92145.0</v>
      </c>
      <c r="B1647" s="108" t="s">
        <v>135</v>
      </c>
      <c r="C1647" s="108">
        <v>7.0</v>
      </c>
      <c r="D1647" s="108" t="str">
        <f t="shared" si="1"/>
        <v/>
      </c>
      <c r="E1647" s="108" t="str">
        <f t="shared" si="2"/>
        <v/>
      </c>
      <c r="G1647" s="108"/>
      <c r="H1647" s="108"/>
      <c r="I1647" s="108"/>
    </row>
    <row r="1648" ht="15.75" customHeight="1">
      <c r="A1648" s="108">
        <v>92152.0</v>
      </c>
      <c r="B1648" s="108" t="s">
        <v>135</v>
      </c>
      <c r="C1648" s="108">
        <v>7.0</v>
      </c>
      <c r="D1648" s="108" t="str">
        <f t="shared" si="1"/>
        <v/>
      </c>
      <c r="E1648" s="108" t="str">
        <f t="shared" si="2"/>
        <v/>
      </c>
      <c r="G1648" s="108"/>
      <c r="H1648" s="108"/>
      <c r="I1648" s="108"/>
    </row>
    <row r="1649" ht="15.75" customHeight="1">
      <c r="A1649" s="108">
        <v>92154.0</v>
      </c>
      <c r="B1649" s="108" t="s">
        <v>135</v>
      </c>
      <c r="C1649" s="108">
        <v>7.0</v>
      </c>
      <c r="D1649" s="108" t="str">
        <f t="shared" si="1"/>
        <v/>
      </c>
      <c r="E1649" s="108" t="str">
        <f t="shared" si="2"/>
        <v/>
      </c>
      <c r="G1649" s="108"/>
      <c r="H1649" s="108"/>
      <c r="I1649" s="108"/>
    </row>
    <row r="1650" ht="15.75" customHeight="1">
      <c r="A1650" s="108">
        <v>92155.0</v>
      </c>
      <c r="B1650" s="108" t="s">
        <v>135</v>
      </c>
      <c r="C1650" s="108">
        <v>7.0</v>
      </c>
      <c r="D1650" s="108" t="str">
        <f t="shared" si="1"/>
        <v/>
      </c>
      <c r="E1650" s="108" t="str">
        <f t="shared" si="2"/>
        <v/>
      </c>
      <c r="G1650" s="108"/>
      <c r="H1650" s="108"/>
      <c r="I1650" s="108"/>
    </row>
    <row r="1651" ht="15.75" customHeight="1">
      <c r="A1651" s="108">
        <v>92173.0</v>
      </c>
      <c r="B1651" s="108" t="s">
        <v>135</v>
      </c>
      <c r="C1651" s="108">
        <v>7.0</v>
      </c>
      <c r="D1651" s="108" t="str">
        <f t="shared" si="1"/>
        <v/>
      </c>
      <c r="E1651" s="108" t="str">
        <f t="shared" si="2"/>
        <v/>
      </c>
      <c r="G1651" s="108"/>
      <c r="H1651" s="108"/>
      <c r="I1651" s="108"/>
    </row>
    <row r="1652" ht="15.75" customHeight="1">
      <c r="A1652" s="108">
        <v>92182.0</v>
      </c>
      <c r="B1652" s="108" t="s">
        <v>135</v>
      </c>
      <c r="C1652" s="108">
        <v>7.0</v>
      </c>
      <c r="D1652" s="108" t="str">
        <f t="shared" si="1"/>
        <v/>
      </c>
      <c r="E1652" s="108" t="str">
        <f t="shared" si="2"/>
        <v/>
      </c>
      <c r="G1652" s="108"/>
      <c r="H1652" s="108"/>
      <c r="I1652" s="108"/>
    </row>
    <row r="1653" ht="15.75" customHeight="1">
      <c r="A1653" s="108">
        <v>92672.0</v>
      </c>
      <c r="B1653" s="108" t="s">
        <v>135</v>
      </c>
      <c r="C1653" s="108">
        <v>7.0</v>
      </c>
      <c r="D1653" s="108" t="str">
        <f t="shared" si="1"/>
        <v/>
      </c>
      <c r="E1653" s="108" t="str">
        <f t="shared" si="2"/>
        <v/>
      </c>
      <c r="G1653" s="108"/>
      <c r="H1653" s="108"/>
      <c r="I1653" s="108"/>
    </row>
    <row r="1654" ht="15.75" customHeight="1">
      <c r="A1654" s="108">
        <v>91709.0</v>
      </c>
      <c r="B1654" s="108" t="s">
        <v>136</v>
      </c>
      <c r="C1654" s="108">
        <v>8.0</v>
      </c>
      <c r="D1654" s="108" t="str">
        <f t="shared" si="1"/>
        <v/>
      </c>
      <c r="E1654" s="108" t="str">
        <f t="shared" si="2"/>
        <v/>
      </c>
      <c r="G1654" s="108"/>
      <c r="H1654" s="108"/>
      <c r="I1654" s="108"/>
    </row>
    <row r="1655" ht="15.75" customHeight="1">
      <c r="A1655" s="108">
        <v>92028.0</v>
      </c>
      <c r="B1655" s="108" t="s">
        <v>135</v>
      </c>
      <c r="C1655" s="108">
        <v>8.0</v>
      </c>
      <c r="D1655" s="108" t="str">
        <f t="shared" si="1"/>
        <v/>
      </c>
      <c r="E1655" s="108" t="str">
        <f t="shared" si="2"/>
        <v/>
      </c>
      <c r="G1655" s="108"/>
      <c r="H1655" s="108"/>
      <c r="I1655" s="108"/>
    </row>
    <row r="1656" ht="15.75" customHeight="1">
      <c r="A1656" s="108">
        <v>92055.0</v>
      </c>
      <c r="B1656" s="108" t="s">
        <v>135</v>
      </c>
      <c r="C1656" s="108">
        <v>8.0</v>
      </c>
      <c r="D1656" s="108" t="str">
        <f t="shared" si="1"/>
        <v/>
      </c>
      <c r="E1656" s="108" t="str">
        <f t="shared" si="2"/>
        <v/>
      </c>
      <c r="G1656" s="108"/>
      <c r="H1656" s="108"/>
      <c r="I1656" s="108"/>
    </row>
    <row r="1657" ht="15.75" customHeight="1">
      <c r="A1657" s="108">
        <v>92672.0</v>
      </c>
      <c r="B1657" s="108" t="s">
        <v>135</v>
      </c>
      <c r="C1657" s="108">
        <v>8.0</v>
      </c>
      <c r="D1657" s="108" t="str">
        <f t="shared" si="1"/>
        <v/>
      </c>
      <c r="E1657" s="108" t="str">
        <f t="shared" si="2"/>
        <v/>
      </c>
      <c r="G1657" s="108"/>
      <c r="H1657" s="108"/>
      <c r="I1657" s="108"/>
    </row>
    <row r="1658" ht="15.75" customHeight="1">
      <c r="A1658" s="108">
        <v>91709.0</v>
      </c>
      <c r="B1658" s="108" t="s">
        <v>136</v>
      </c>
      <c r="C1658" s="108">
        <v>9.0</v>
      </c>
      <c r="D1658" s="108" t="str">
        <f t="shared" si="1"/>
        <v/>
      </c>
      <c r="E1658" s="108" t="str">
        <f t="shared" si="2"/>
        <v/>
      </c>
      <c r="G1658" s="108"/>
      <c r="H1658" s="108"/>
      <c r="I1658" s="108"/>
    </row>
    <row r="1659" ht="15.75" customHeight="1">
      <c r="A1659" s="108">
        <v>91710.0</v>
      </c>
      <c r="B1659" s="108" t="s">
        <v>136</v>
      </c>
      <c r="C1659" s="108">
        <v>9.0</v>
      </c>
      <c r="D1659" s="108" t="str">
        <f t="shared" si="1"/>
        <v/>
      </c>
      <c r="E1659" s="108" t="str">
        <f t="shared" si="2"/>
        <v/>
      </c>
      <c r="G1659" s="108"/>
      <c r="H1659" s="108"/>
      <c r="I1659" s="108"/>
    </row>
    <row r="1660" ht="15.75" customHeight="1">
      <c r="A1660" s="108">
        <v>91763.0</v>
      </c>
      <c r="B1660" s="108" t="s">
        <v>136</v>
      </c>
      <c r="C1660" s="108">
        <v>9.0</v>
      </c>
      <c r="D1660" s="108" t="str">
        <f t="shared" si="1"/>
        <v/>
      </c>
      <c r="E1660" s="108" t="str">
        <f t="shared" si="2"/>
        <v/>
      </c>
      <c r="G1660" s="108"/>
      <c r="H1660" s="108"/>
      <c r="I1660" s="108"/>
    </row>
    <row r="1661" ht="15.75" customHeight="1">
      <c r="A1661" s="108">
        <v>91766.0</v>
      </c>
      <c r="B1661" s="108" t="s">
        <v>136</v>
      </c>
      <c r="C1661" s="108">
        <v>9.0</v>
      </c>
      <c r="D1661" s="108" t="str">
        <f t="shared" si="1"/>
        <v/>
      </c>
      <c r="E1661" s="108" t="str">
        <f t="shared" si="2"/>
        <v/>
      </c>
      <c r="G1661" s="108"/>
      <c r="H1661" s="108"/>
      <c r="I1661" s="108"/>
    </row>
    <row r="1662" ht="15.75" customHeight="1">
      <c r="A1662" s="108">
        <v>91784.0</v>
      </c>
      <c r="B1662" s="108" t="s">
        <v>136</v>
      </c>
      <c r="C1662" s="108">
        <v>9.0</v>
      </c>
      <c r="D1662" s="108" t="str">
        <f t="shared" si="1"/>
        <v/>
      </c>
      <c r="E1662" s="108" t="str">
        <f t="shared" si="2"/>
        <v/>
      </c>
      <c r="G1662" s="108"/>
      <c r="H1662" s="108"/>
      <c r="I1662" s="108"/>
    </row>
    <row r="1663" ht="15.75" customHeight="1">
      <c r="A1663" s="108">
        <v>91701.0</v>
      </c>
      <c r="B1663" s="108" t="s">
        <v>136</v>
      </c>
      <c r="C1663" s="108">
        <v>10.0</v>
      </c>
      <c r="D1663" s="108" t="str">
        <f t="shared" si="1"/>
        <v/>
      </c>
      <c r="E1663" s="108" t="str">
        <f t="shared" si="2"/>
        <v/>
      </c>
      <c r="G1663" s="108"/>
      <c r="H1663" s="108"/>
      <c r="I1663" s="108"/>
    </row>
    <row r="1664" ht="15.75" customHeight="1">
      <c r="A1664" s="108">
        <v>91708.0</v>
      </c>
      <c r="B1664" s="108" t="s">
        <v>136</v>
      </c>
      <c r="C1664" s="108">
        <v>10.0</v>
      </c>
      <c r="D1664" s="108" t="str">
        <f t="shared" si="1"/>
        <v/>
      </c>
      <c r="E1664" s="108" t="str">
        <f t="shared" si="2"/>
        <v/>
      </c>
      <c r="G1664" s="108"/>
      <c r="H1664" s="108"/>
      <c r="I1664" s="108"/>
    </row>
    <row r="1665" ht="15.75" customHeight="1">
      <c r="A1665" s="108">
        <v>91709.0</v>
      </c>
      <c r="B1665" s="108" t="s">
        <v>136</v>
      </c>
      <c r="C1665" s="108">
        <v>10.0</v>
      </c>
      <c r="D1665" s="108" t="str">
        <f t="shared" si="1"/>
        <v/>
      </c>
      <c r="E1665" s="108" t="str">
        <f t="shared" si="2"/>
        <v/>
      </c>
      <c r="G1665" s="108"/>
      <c r="H1665" s="108"/>
      <c r="I1665" s="108"/>
    </row>
    <row r="1666" ht="15.75" customHeight="1">
      <c r="A1666" s="108">
        <v>91710.0</v>
      </c>
      <c r="B1666" s="108" t="s">
        <v>136</v>
      </c>
      <c r="C1666" s="108">
        <v>10.0</v>
      </c>
      <c r="D1666" s="108" t="str">
        <f t="shared" si="1"/>
        <v/>
      </c>
      <c r="E1666" s="108" t="str">
        <f t="shared" si="2"/>
        <v/>
      </c>
      <c r="G1666" s="108"/>
      <c r="H1666" s="108"/>
      <c r="I1666" s="108"/>
    </row>
    <row r="1667" ht="15.75" customHeight="1">
      <c r="A1667" s="108">
        <v>91730.0</v>
      </c>
      <c r="B1667" s="108" t="s">
        <v>136</v>
      </c>
      <c r="C1667" s="108">
        <v>10.0</v>
      </c>
      <c r="D1667" s="108" t="str">
        <f t="shared" si="1"/>
        <v/>
      </c>
      <c r="E1667" s="108" t="str">
        <f t="shared" si="2"/>
        <v/>
      </c>
      <c r="G1667" s="108"/>
      <c r="H1667" s="108"/>
      <c r="I1667" s="108"/>
    </row>
    <row r="1668" ht="15.75" customHeight="1">
      <c r="A1668" s="108">
        <v>91737.0</v>
      </c>
      <c r="B1668" s="108" t="s">
        <v>136</v>
      </c>
      <c r="C1668" s="108">
        <v>10.0</v>
      </c>
      <c r="D1668" s="108" t="str">
        <f t="shared" si="1"/>
        <v/>
      </c>
      <c r="E1668" s="108" t="str">
        <f t="shared" si="2"/>
        <v/>
      </c>
      <c r="G1668" s="108"/>
      <c r="H1668" s="108"/>
      <c r="I1668" s="108"/>
    </row>
    <row r="1669" ht="15.75" customHeight="1">
      <c r="A1669" s="108">
        <v>91739.0</v>
      </c>
      <c r="B1669" s="108" t="s">
        <v>136</v>
      </c>
      <c r="C1669" s="108">
        <v>10.0</v>
      </c>
      <c r="D1669" s="108" t="str">
        <f t="shared" si="1"/>
        <v/>
      </c>
      <c r="E1669" s="108" t="str">
        <f t="shared" si="2"/>
        <v/>
      </c>
      <c r="G1669" s="108"/>
      <c r="H1669" s="108"/>
      <c r="I1669" s="108"/>
    </row>
    <row r="1670" ht="15.75" customHeight="1">
      <c r="A1670" s="108">
        <v>91759.0</v>
      </c>
      <c r="B1670" s="108" t="s">
        <v>136</v>
      </c>
      <c r="C1670" s="108">
        <v>10.0</v>
      </c>
      <c r="D1670" s="108" t="str">
        <f t="shared" si="1"/>
        <v/>
      </c>
      <c r="E1670" s="108" t="str">
        <f t="shared" si="2"/>
        <v/>
      </c>
      <c r="G1670" s="108"/>
      <c r="H1670" s="108"/>
      <c r="I1670" s="108"/>
    </row>
    <row r="1671" ht="15.75" customHeight="1">
      <c r="A1671" s="108">
        <v>91761.0</v>
      </c>
      <c r="B1671" s="108" t="s">
        <v>136</v>
      </c>
      <c r="C1671" s="108">
        <v>10.0</v>
      </c>
      <c r="D1671" s="108" t="str">
        <f t="shared" si="1"/>
        <v/>
      </c>
      <c r="E1671" s="108" t="str">
        <f t="shared" si="2"/>
        <v/>
      </c>
      <c r="G1671" s="108"/>
      <c r="H1671" s="108"/>
      <c r="I1671" s="108"/>
    </row>
    <row r="1672" ht="15.75" customHeight="1">
      <c r="A1672" s="108">
        <v>91762.0</v>
      </c>
      <c r="B1672" s="108" t="s">
        <v>136</v>
      </c>
      <c r="C1672" s="108">
        <v>10.0</v>
      </c>
      <c r="D1672" s="108" t="str">
        <f t="shared" si="1"/>
        <v/>
      </c>
      <c r="E1672" s="108" t="str">
        <f t="shared" si="2"/>
        <v/>
      </c>
      <c r="G1672" s="108"/>
      <c r="H1672" s="108"/>
      <c r="I1672" s="108"/>
    </row>
    <row r="1673" ht="15.75" customHeight="1">
      <c r="A1673" s="108">
        <v>91763.0</v>
      </c>
      <c r="B1673" s="108" t="s">
        <v>136</v>
      </c>
      <c r="C1673" s="108">
        <v>10.0</v>
      </c>
      <c r="D1673" s="108" t="str">
        <f t="shared" si="1"/>
        <v/>
      </c>
      <c r="E1673" s="108" t="str">
        <f t="shared" si="2"/>
        <v/>
      </c>
      <c r="G1673" s="108"/>
      <c r="H1673" s="108"/>
      <c r="I1673" s="108"/>
    </row>
    <row r="1674" ht="15.75" customHeight="1">
      <c r="A1674" s="108">
        <v>91764.0</v>
      </c>
      <c r="B1674" s="108" t="s">
        <v>136</v>
      </c>
      <c r="C1674" s="108">
        <v>10.0</v>
      </c>
      <c r="D1674" s="108" t="str">
        <f t="shared" si="1"/>
        <v/>
      </c>
      <c r="E1674" s="108" t="str">
        <f t="shared" si="2"/>
        <v/>
      </c>
      <c r="G1674" s="108"/>
      <c r="H1674" s="108"/>
      <c r="I1674" s="108"/>
    </row>
    <row r="1675" ht="15.75" customHeight="1">
      <c r="A1675" s="108">
        <v>91766.0</v>
      </c>
      <c r="B1675" s="108" t="s">
        <v>136</v>
      </c>
      <c r="C1675" s="108">
        <v>10.0</v>
      </c>
      <c r="D1675" s="108" t="str">
        <f t="shared" si="1"/>
        <v/>
      </c>
      <c r="E1675" s="108" t="str">
        <f t="shared" si="2"/>
        <v/>
      </c>
      <c r="G1675" s="108"/>
      <c r="H1675" s="108"/>
      <c r="I1675" s="108"/>
    </row>
    <row r="1676" ht="15.75" customHeight="1">
      <c r="A1676" s="108">
        <v>91784.0</v>
      </c>
      <c r="B1676" s="108" t="s">
        <v>136</v>
      </c>
      <c r="C1676" s="108">
        <v>10.0</v>
      </c>
      <c r="D1676" s="108" t="str">
        <f t="shared" si="1"/>
        <v/>
      </c>
      <c r="E1676" s="108" t="str">
        <f t="shared" si="2"/>
        <v/>
      </c>
      <c r="G1676" s="108"/>
      <c r="H1676" s="108"/>
      <c r="I1676" s="108"/>
    </row>
    <row r="1677" ht="15.75" customHeight="1">
      <c r="A1677" s="108">
        <v>91786.0</v>
      </c>
      <c r="B1677" s="108" t="s">
        <v>136</v>
      </c>
      <c r="C1677" s="108">
        <v>10.0</v>
      </c>
      <c r="D1677" s="108" t="str">
        <f t="shared" si="1"/>
        <v/>
      </c>
      <c r="E1677" s="108" t="str">
        <f t="shared" si="2"/>
        <v/>
      </c>
      <c r="G1677" s="108"/>
      <c r="H1677" s="108"/>
      <c r="I1677" s="108"/>
    </row>
    <row r="1678" ht="15.75" customHeight="1">
      <c r="A1678" s="108">
        <v>92313.0</v>
      </c>
      <c r="B1678" s="108" t="s">
        <v>136</v>
      </c>
      <c r="C1678" s="108">
        <v>10.0</v>
      </c>
      <c r="D1678" s="108" t="str">
        <f t="shared" si="1"/>
        <v/>
      </c>
      <c r="E1678" s="108" t="str">
        <f t="shared" si="2"/>
        <v/>
      </c>
      <c r="G1678" s="108"/>
      <c r="H1678" s="108"/>
      <c r="I1678" s="108"/>
    </row>
    <row r="1679" ht="15.75" customHeight="1">
      <c r="A1679" s="108">
        <v>92316.0</v>
      </c>
      <c r="B1679" s="108" t="s">
        <v>136</v>
      </c>
      <c r="C1679" s="108">
        <v>10.0</v>
      </c>
      <c r="D1679" s="108" t="str">
        <f t="shared" si="1"/>
        <v/>
      </c>
      <c r="E1679" s="108" t="str">
        <f t="shared" si="2"/>
        <v/>
      </c>
      <c r="G1679" s="108"/>
      <c r="H1679" s="108"/>
      <c r="I1679" s="108"/>
    </row>
    <row r="1680" ht="15.75" customHeight="1">
      <c r="A1680" s="108">
        <v>92324.0</v>
      </c>
      <c r="B1680" s="108" t="s">
        <v>136</v>
      </c>
      <c r="C1680" s="108">
        <v>10.0</v>
      </c>
      <c r="D1680" s="108" t="str">
        <f t="shared" si="1"/>
        <v/>
      </c>
      <c r="E1680" s="108" t="str">
        <f t="shared" si="2"/>
        <v/>
      </c>
      <c r="G1680" s="108"/>
      <c r="H1680" s="108"/>
      <c r="I1680" s="108"/>
    </row>
    <row r="1681" ht="15.75" customHeight="1">
      <c r="A1681" s="108">
        <v>92335.0</v>
      </c>
      <c r="B1681" s="108" t="s">
        <v>136</v>
      </c>
      <c r="C1681" s="108">
        <v>10.0</v>
      </c>
      <c r="D1681" s="108" t="str">
        <f t="shared" si="1"/>
        <v/>
      </c>
      <c r="E1681" s="108" t="str">
        <f t="shared" si="2"/>
        <v/>
      </c>
      <c r="G1681" s="108"/>
      <c r="H1681" s="108"/>
      <c r="I1681" s="108"/>
    </row>
    <row r="1682" ht="15.75" customHeight="1">
      <c r="A1682" s="108">
        <v>92336.0</v>
      </c>
      <c r="B1682" s="108" t="s">
        <v>136</v>
      </c>
      <c r="C1682" s="108">
        <v>10.0</v>
      </c>
      <c r="D1682" s="108" t="str">
        <f t="shared" si="1"/>
        <v/>
      </c>
      <c r="E1682" s="108" t="str">
        <f t="shared" si="2"/>
        <v/>
      </c>
      <c r="G1682" s="108"/>
      <c r="H1682" s="108"/>
      <c r="I1682" s="108"/>
    </row>
    <row r="1683" ht="15.75" customHeight="1">
      <c r="A1683" s="108">
        <v>92337.0</v>
      </c>
      <c r="B1683" s="108" t="s">
        <v>136</v>
      </c>
      <c r="C1683" s="108">
        <v>10.0</v>
      </c>
      <c r="D1683" s="108" t="str">
        <f t="shared" si="1"/>
        <v/>
      </c>
      <c r="E1683" s="108" t="str">
        <f t="shared" si="2"/>
        <v/>
      </c>
      <c r="G1683" s="108"/>
      <c r="H1683" s="108"/>
      <c r="I1683" s="108"/>
    </row>
    <row r="1684" ht="15.75" customHeight="1">
      <c r="A1684" s="108">
        <v>92346.0</v>
      </c>
      <c r="B1684" s="108" t="s">
        <v>136</v>
      </c>
      <c r="C1684" s="108">
        <v>10.0</v>
      </c>
      <c r="D1684" s="108" t="str">
        <f t="shared" si="1"/>
        <v/>
      </c>
      <c r="E1684" s="108" t="str">
        <f t="shared" si="2"/>
        <v/>
      </c>
      <c r="G1684" s="108"/>
      <c r="H1684" s="108"/>
      <c r="I1684" s="108"/>
    </row>
    <row r="1685" ht="15.75" customHeight="1">
      <c r="A1685" s="108">
        <v>92350.0</v>
      </c>
      <c r="B1685" s="108" t="s">
        <v>136</v>
      </c>
      <c r="C1685" s="108">
        <v>10.0</v>
      </c>
      <c r="D1685" s="108" t="str">
        <f t="shared" si="1"/>
        <v/>
      </c>
      <c r="E1685" s="108" t="str">
        <f t="shared" si="2"/>
        <v/>
      </c>
      <c r="G1685" s="108"/>
      <c r="H1685" s="108"/>
      <c r="I1685" s="108"/>
    </row>
    <row r="1686" ht="15.75" customHeight="1">
      <c r="A1686" s="108">
        <v>92354.0</v>
      </c>
      <c r="B1686" s="108" t="s">
        <v>136</v>
      </c>
      <c r="C1686" s="108">
        <v>10.0</v>
      </c>
      <c r="D1686" s="108" t="str">
        <f t="shared" si="1"/>
        <v/>
      </c>
      <c r="E1686" s="108" t="str">
        <f t="shared" si="2"/>
        <v/>
      </c>
      <c r="G1686" s="108"/>
      <c r="H1686" s="108"/>
      <c r="I1686" s="108"/>
    </row>
    <row r="1687" ht="15.75" customHeight="1">
      <c r="A1687" s="108">
        <v>92359.0</v>
      </c>
      <c r="B1687" s="108" t="s">
        <v>136</v>
      </c>
      <c r="C1687" s="108">
        <v>10.0</v>
      </c>
      <c r="D1687" s="108" t="str">
        <f t="shared" si="1"/>
        <v/>
      </c>
      <c r="E1687" s="108" t="str">
        <f t="shared" si="2"/>
        <v/>
      </c>
      <c r="G1687" s="108"/>
      <c r="H1687" s="108"/>
      <c r="I1687" s="108"/>
    </row>
    <row r="1688" ht="15.75" customHeight="1">
      <c r="A1688" s="108">
        <v>92373.0</v>
      </c>
      <c r="B1688" s="108" t="s">
        <v>136</v>
      </c>
      <c r="C1688" s="108">
        <v>10.0</v>
      </c>
      <c r="D1688" s="108" t="str">
        <f t="shared" si="1"/>
        <v/>
      </c>
      <c r="E1688" s="108" t="str">
        <f t="shared" si="2"/>
        <v/>
      </c>
      <c r="G1688" s="108"/>
      <c r="H1688" s="108"/>
      <c r="I1688" s="108"/>
    </row>
    <row r="1689" ht="15.75" customHeight="1">
      <c r="A1689" s="108">
        <v>92374.0</v>
      </c>
      <c r="B1689" s="108" t="s">
        <v>136</v>
      </c>
      <c r="C1689" s="108">
        <v>10.0</v>
      </c>
      <c r="D1689" s="108" t="str">
        <f t="shared" si="1"/>
        <v/>
      </c>
      <c r="E1689" s="108" t="str">
        <f t="shared" si="2"/>
        <v/>
      </c>
      <c r="G1689" s="108"/>
      <c r="H1689" s="108"/>
      <c r="I1689" s="108"/>
    </row>
    <row r="1690" ht="15.75" customHeight="1">
      <c r="A1690" s="108">
        <v>92376.0</v>
      </c>
      <c r="B1690" s="108" t="s">
        <v>136</v>
      </c>
      <c r="C1690" s="108">
        <v>10.0</v>
      </c>
      <c r="D1690" s="108" t="str">
        <f t="shared" si="1"/>
        <v/>
      </c>
      <c r="E1690" s="108" t="str">
        <f t="shared" si="2"/>
        <v/>
      </c>
      <c r="G1690" s="108"/>
      <c r="H1690" s="108"/>
      <c r="I1690" s="108"/>
    </row>
    <row r="1691" ht="15.75" customHeight="1">
      <c r="A1691" s="108">
        <v>92377.0</v>
      </c>
      <c r="B1691" s="108" t="s">
        <v>136</v>
      </c>
      <c r="C1691" s="108">
        <v>10.0</v>
      </c>
      <c r="D1691" s="108" t="str">
        <f t="shared" si="1"/>
        <v/>
      </c>
      <c r="E1691" s="108" t="str">
        <f t="shared" si="2"/>
        <v/>
      </c>
      <c r="G1691" s="108"/>
      <c r="H1691" s="108"/>
      <c r="I1691" s="108"/>
    </row>
    <row r="1692" ht="15.75" customHeight="1">
      <c r="A1692" s="108">
        <v>92399.0</v>
      </c>
      <c r="B1692" s="108" t="s">
        <v>136</v>
      </c>
      <c r="C1692" s="108">
        <v>10.0</v>
      </c>
      <c r="D1692" s="108" t="str">
        <f t="shared" si="1"/>
        <v/>
      </c>
      <c r="E1692" s="108" t="str">
        <f t="shared" si="2"/>
        <v/>
      </c>
      <c r="G1692" s="108"/>
      <c r="H1692" s="108"/>
      <c r="I1692" s="108"/>
    </row>
    <row r="1693" ht="15.75" customHeight="1">
      <c r="A1693" s="108">
        <v>92401.0</v>
      </c>
      <c r="B1693" s="108" t="s">
        <v>136</v>
      </c>
      <c r="C1693" s="108">
        <v>10.0</v>
      </c>
      <c r="D1693" s="108" t="str">
        <f t="shared" si="1"/>
        <v/>
      </c>
      <c r="E1693" s="108" t="str">
        <f t="shared" si="2"/>
        <v/>
      </c>
      <c r="G1693" s="108"/>
      <c r="H1693" s="108"/>
      <c r="I1693" s="108"/>
    </row>
    <row r="1694" ht="15.75" customHeight="1">
      <c r="A1694" s="108">
        <v>92404.0</v>
      </c>
      <c r="B1694" s="108" t="s">
        <v>136</v>
      </c>
      <c r="C1694" s="108">
        <v>10.0</v>
      </c>
      <c r="D1694" s="108" t="str">
        <f t="shared" si="1"/>
        <v/>
      </c>
      <c r="E1694" s="108" t="str">
        <f t="shared" si="2"/>
        <v/>
      </c>
      <c r="G1694" s="108"/>
      <c r="H1694" s="108"/>
      <c r="I1694" s="108"/>
    </row>
    <row r="1695" ht="15.75" customHeight="1">
      <c r="A1695" s="108">
        <v>92405.0</v>
      </c>
      <c r="B1695" s="108" t="s">
        <v>136</v>
      </c>
      <c r="C1695" s="108">
        <v>10.0</v>
      </c>
      <c r="D1695" s="108" t="str">
        <f t="shared" si="1"/>
        <v/>
      </c>
      <c r="E1695" s="108" t="str">
        <f t="shared" si="2"/>
        <v/>
      </c>
      <c r="G1695" s="108"/>
      <c r="H1695" s="108"/>
      <c r="I1695" s="108"/>
    </row>
    <row r="1696" ht="15.75" customHeight="1">
      <c r="A1696" s="108">
        <v>92407.0</v>
      </c>
      <c r="B1696" s="108" t="s">
        <v>136</v>
      </c>
      <c r="C1696" s="108">
        <v>10.0</v>
      </c>
      <c r="D1696" s="108" t="str">
        <f t="shared" si="1"/>
        <v/>
      </c>
      <c r="E1696" s="108" t="str">
        <f t="shared" si="2"/>
        <v/>
      </c>
      <c r="G1696" s="108"/>
      <c r="H1696" s="108"/>
      <c r="I1696" s="108"/>
    </row>
    <row r="1697" ht="15.75" customHeight="1">
      <c r="A1697" s="108">
        <v>92408.0</v>
      </c>
      <c r="B1697" s="108" t="s">
        <v>136</v>
      </c>
      <c r="C1697" s="108">
        <v>10.0</v>
      </c>
      <c r="D1697" s="108" t="str">
        <f t="shared" si="1"/>
        <v/>
      </c>
      <c r="E1697" s="108" t="str">
        <f t="shared" si="2"/>
        <v/>
      </c>
      <c r="G1697" s="108"/>
      <c r="H1697" s="108"/>
      <c r="I1697" s="108"/>
    </row>
    <row r="1698" ht="15.75" customHeight="1">
      <c r="A1698" s="108">
        <v>92410.0</v>
      </c>
      <c r="B1698" s="108" t="s">
        <v>136</v>
      </c>
      <c r="C1698" s="108">
        <v>10.0</v>
      </c>
      <c r="D1698" s="108" t="str">
        <f t="shared" si="1"/>
        <v/>
      </c>
      <c r="E1698" s="108" t="str">
        <f t="shared" si="2"/>
        <v/>
      </c>
      <c r="G1698" s="108"/>
      <c r="H1698" s="108"/>
      <c r="I1698" s="108"/>
    </row>
    <row r="1699" ht="15.75" customHeight="1">
      <c r="A1699" s="108">
        <v>92411.0</v>
      </c>
      <c r="B1699" s="108" t="s">
        <v>136</v>
      </c>
      <c r="C1699" s="108">
        <v>10.0</v>
      </c>
      <c r="D1699" s="108" t="str">
        <f t="shared" si="1"/>
        <v/>
      </c>
      <c r="E1699" s="108" t="str">
        <f t="shared" si="2"/>
        <v/>
      </c>
      <c r="G1699" s="108"/>
      <c r="H1699" s="108"/>
      <c r="I1699" s="108"/>
    </row>
    <row r="1700" ht="15.75" customHeight="1">
      <c r="A1700" s="108">
        <v>92509.0</v>
      </c>
      <c r="B1700" s="108" t="s">
        <v>136</v>
      </c>
      <c r="C1700" s="108">
        <v>10.0</v>
      </c>
      <c r="D1700" s="108" t="str">
        <f t="shared" si="1"/>
        <v/>
      </c>
      <c r="E1700" s="108" t="str">
        <f t="shared" si="2"/>
        <v/>
      </c>
      <c r="G1700" s="108"/>
      <c r="H1700" s="108"/>
      <c r="I1700" s="108"/>
    </row>
    <row r="1701" ht="15.75" customHeight="1">
      <c r="A1701" s="108">
        <v>92880.0</v>
      </c>
      <c r="B1701" s="108" t="s">
        <v>136</v>
      </c>
      <c r="C1701" s="108">
        <v>10.0</v>
      </c>
      <c r="D1701" s="108" t="str">
        <f t="shared" si="1"/>
        <v/>
      </c>
      <c r="E1701" s="108" t="str">
        <f t="shared" si="2"/>
        <v/>
      </c>
      <c r="G1701" s="108"/>
      <c r="H1701" s="108"/>
      <c r="I1701" s="108"/>
    </row>
    <row r="1702" ht="15.75" customHeight="1">
      <c r="A1702" s="108">
        <v>91901.0</v>
      </c>
      <c r="B1702" s="108" t="s">
        <v>135</v>
      </c>
      <c r="C1702" s="108">
        <v>10.0</v>
      </c>
      <c r="D1702" s="108" t="str">
        <f t="shared" si="1"/>
        <v/>
      </c>
      <c r="E1702" s="108" t="str">
        <f t="shared" si="2"/>
        <v/>
      </c>
      <c r="G1702" s="108"/>
      <c r="H1702" s="108"/>
      <c r="I1702" s="108"/>
    </row>
    <row r="1703" ht="15.75" customHeight="1">
      <c r="A1703" s="108">
        <v>91902.0</v>
      </c>
      <c r="B1703" s="108" t="s">
        <v>135</v>
      </c>
      <c r="C1703" s="108">
        <v>10.0</v>
      </c>
      <c r="D1703" s="108" t="str">
        <f t="shared" si="1"/>
        <v/>
      </c>
      <c r="E1703" s="108" t="str">
        <f t="shared" si="2"/>
        <v/>
      </c>
      <c r="G1703" s="108"/>
      <c r="H1703" s="108"/>
      <c r="I1703" s="108"/>
    </row>
    <row r="1704" ht="15.75" customHeight="1">
      <c r="A1704" s="108">
        <v>91906.0</v>
      </c>
      <c r="B1704" s="108" t="s">
        <v>135</v>
      </c>
      <c r="C1704" s="108">
        <v>10.0</v>
      </c>
      <c r="D1704" s="108" t="str">
        <f t="shared" si="1"/>
        <v/>
      </c>
      <c r="E1704" s="108" t="str">
        <f t="shared" si="2"/>
        <v/>
      </c>
      <c r="G1704" s="108"/>
      <c r="H1704" s="108"/>
      <c r="I1704" s="108"/>
    </row>
    <row r="1705" ht="15.75" customHeight="1">
      <c r="A1705" s="108">
        <v>91913.0</v>
      </c>
      <c r="B1705" s="108" t="s">
        <v>135</v>
      </c>
      <c r="C1705" s="108">
        <v>10.0</v>
      </c>
      <c r="D1705" s="108" t="str">
        <f t="shared" si="1"/>
        <v/>
      </c>
      <c r="E1705" s="108" t="str">
        <f t="shared" si="2"/>
        <v/>
      </c>
      <c r="G1705" s="108"/>
      <c r="H1705" s="108"/>
      <c r="I1705" s="108"/>
    </row>
    <row r="1706" ht="15.75" customHeight="1">
      <c r="A1706" s="108">
        <v>91914.0</v>
      </c>
      <c r="B1706" s="108" t="s">
        <v>135</v>
      </c>
      <c r="C1706" s="108">
        <v>10.0</v>
      </c>
      <c r="D1706" s="108" t="str">
        <f t="shared" si="1"/>
        <v/>
      </c>
      <c r="E1706" s="108" t="str">
        <f t="shared" si="2"/>
        <v/>
      </c>
      <c r="G1706" s="108"/>
      <c r="H1706" s="108"/>
      <c r="I1706" s="108"/>
    </row>
    <row r="1707" ht="15.75" customHeight="1">
      <c r="A1707" s="108">
        <v>91915.0</v>
      </c>
      <c r="B1707" s="108" t="s">
        <v>135</v>
      </c>
      <c r="C1707" s="108">
        <v>10.0</v>
      </c>
      <c r="D1707" s="108" t="str">
        <f t="shared" si="1"/>
        <v/>
      </c>
      <c r="E1707" s="108" t="str">
        <f t="shared" si="2"/>
        <v/>
      </c>
      <c r="G1707" s="108"/>
      <c r="H1707" s="108"/>
      <c r="I1707" s="108"/>
    </row>
    <row r="1708" ht="15.75" customHeight="1">
      <c r="A1708" s="108">
        <v>91917.0</v>
      </c>
      <c r="B1708" s="108" t="s">
        <v>135</v>
      </c>
      <c r="C1708" s="108">
        <v>10.0</v>
      </c>
      <c r="D1708" s="108" t="str">
        <f t="shared" si="1"/>
        <v/>
      </c>
      <c r="E1708" s="108" t="str">
        <f t="shared" si="2"/>
        <v/>
      </c>
      <c r="G1708" s="108"/>
      <c r="H1708" s="108"/>
      <c r="I1708" s="108"/>
    </row>
    <row r="1709" ht="15.75" customHeight="1">
      <c r="A1709" s="108">
        <v>91935.0</v>
      </c>
      <c r="B1709" s="108" t="s">
        <v>135</v>
      </c>
      <c r="C1709" s="108">
        <v>10.0</v>
      </c>
      <c r="D1709" s="108" t="str">
        <f t="shared" si="1"/>
        <v/>
      </c>
      <c r="E1709" s="108" t="str">
        <f t="shared" si="2"/>
        <v/>
      </c>
      <c r="G1709" s="108"/>
      <c r="H1709" s="108"/>
      <c r="I1709" s="108"/>
    </row>
    <row r="1710" ht="15.75" customHeight="1">
      <c r="A1710" s="108">
        <v>91941.0</v>
      </c>
      <c r="B1710" s="108" t="s">
        <v>135</v>
      </c>
      <c r="C1710" s="108">
        <v>10.0</v>
      </c>
      <c r="D1710" s="108" t="str">
        <f t="shared" si="1"/>
        <v/>
      </c>
      <c r="E1710" s="108" t="str">
        <f t="shared" si="2"/>
        <v/>
      </c>
      <c r="G1710" s="108"/>
      <c r="H1710" s="108"/>
      <c r="I1710" s="108"/>
    </row>
    <row r="1711" ht="15.75" customHeight="1">
      <c r="A1711" s="108">
        <v>91942.0</v>
      </c>
      <c r="B1711" s="108" t="s">
        <v>135</v>
      </c>
      <c r="C1711" s="108">
        <v>10.0</v>
      </c>
      <c r="D1711" s="108" t="str">
        <f t="shared" si="1"/>
        <v/>
      </c>
      <c r="E1711" s="108" t="str">
        <f t="shared" si="2"/>
        <v/>
      </c>
      <c r="G1711" s="108"/>
      <c r="H1711" s="108"/>
      <c r="I1711" s="108"/>
    </row>
    <row r="1712" ht="15.75" customHeight="1">
      <c r="A1712" s="108">
        <v>91963.0</v>
      </c>
      <c r="B1712" s="108" t="s">
        <v>135</v>
      </c>
      <c r="C1712" s="108">
        <v>10.0</v>
      </c>
      <c r="D1712" s="108" t="str">
        <f t="shared" si="1"/>
        <v/>
      </c>
      <c r="E1712" s="108" t="str">
        <f t="shared" si="2"/>
        <v/>
      </c>
      <c r="G1712" s="108"/>
      <c r="H1712" s="108"/>
      <c r="I1712" s="108"/>
    </row>
    <row r="1713" ht="15.75" customHeight="1">
      <c r="A1713" s="108">
        <v>91977.0</v>
      </c>
      <c r="B1713" s="108" t="s">
        <v>135</v>
      </c>
      <c r="C1713" s="108">
        <v>10.0</v>
      </c>
      <c r="D1713" s="108" t="str">
        <f t="shared" si="1"/>
        <v/>
      </c>
      <c r="E1713" s="108" t="str">
        <f t="shared" si="2"/>
        <v/>
      </c>
      <c r="G1713" s="108"/>
      <c r="H1713" s="108"/>
      <c r="I1713" s="108"/>
    </row>
    <row r="1714" ht="15.75" customHeight="1">
      <c r="A1714" s="108">
        <v>91978.0</v>
      </c>
      <c r="B1714" s="108" t="s">
        <v>135</v>
      </c>
      <c r="C1714" s="108">
        <v>10.0</v>
      </c>
      <c r="D1714" s="108" t="str">
        <f t="shared" si="1"/>
        <v/>
      </c>
      <c r="E1714" s="108" t="str">
        <f t="shared" si="2"/>
        <v/>
      </c>
      <c r="G1714" s="108"/>
      <c r="H1714" s="108"/>
      <c r="I1714" s="108"/>
    </row>
    <row r="1715" ht="15.75" customHeight="1">
      <c r="A1715" s="108">
        <v>91980.0</v>
      </c>
      <c r="B1715" s="108" t="s">
        <v>135</v>
      </c>
      <c r="C1715" s="108">
        <v>10.0</v>
      </c>
      <c r="D1715" s="108" t="str">
        <f t="shared" si="1"/>
        <v/>
      </c>
      <c r="E1715" s="108" t="str">
        <f t="shared" si="2"/>
        <v/>
      </c>
      <c r="G1715" s="108"/>
      <c r="H1715" s="108"/>
      <c r="I1715" s="108"/>
    </row>
    <row r="1716" ht="15.75" customHeight="1">
      <c r="A1716" s="108">
        <v>92003.0</v>
      </c>
      <c r="B1716" s="108" t="s">
        <v>135</v>
      </c>
      <c r="C1716" s="108">
        <v>10.0</v>
      </c>
      <c r="D1716" s="108" t="str">
        <f t="shared" si="1"/>
        <v/>
      </c>
      <c r="E1716" s="108" t="str">
        <f t="shared" si="2"/>
        <v/>
      </c>
      <c r="G1716" s="108"/>
      <c r="H1716" s="108"/>
      <c r="I1716" s="108"/>
    </row>
    <row r="1717" ht="15.75" customHeight="1">
      <c r="A1717" s="108">
        <v>92019.0</v>
      </c>
      <c r="B1717" s="108" t="s">
        <v>135</v>
      </c>
      <c r="C1717" s="108">
        <v>10.0</v>
      </c>
      <c r="D1717" s="108" t="str">
        <f t="shared" si="1"/>
        <v/>
      </c>
      <c r="E1717" s="108" t="str">
        <f t="shared" si="2"/>
        <v/>
      </c>
      <c r="G1717" s="108"/>
      <c r="H1717" s="108"/>
      <c r="I1717" s="108"/>
    </row>
    <row r="1718" ht="15.75" customHeight="1">
      <c r="A1718" s="108">
        <v>92020.0</v>
      </c>
      <c r="B1718" s="108" t="s">
        <v>135</v>
      </c>
      <c r="C1718" s="108">
        <v>10.0</v>
      </c>
      <c r="D1718" s="108" t="str">
        <f t="shared" si="1"/>
        <v/>
      </c>
      <c r="E1718" s="108" t="str">
        <f t="shared" si="2"/>
        <v/>
      </c>
      <c r="G1718" s="108"/>
      <c r="H1718" s="108"/>
      <c r="I1718" s="108"/>
    </row>
    <row r="1719" ht="15.75" customHeight="1">
      <c r="A1719" s="108">
        <v>92021.0</v>
      </c>
      <c r="B1719" s="108" t="s">
        <v>135</v>
      </c>
      <c r="C1719" s="108">
        <v>10.0</v>
      </c>
      <c r="D1719" s="108" t="str">
        <f t="shared" si="1"/>
        <v/>
      </c>
      <c r="E1719" s="108" t="str">
        <f t="shared" si="2"/>
        <v/>
      </c>
      <c r="G1719" s="108"/>
      <c r="H1719" s="108"/>
      <c r="I1719" s="108"/>
    </row>
    <row r="1720" ht="15.75" customHeight="1">
      <c r="A1720" s="108">
        <v>92024.0</v>
      </c>
      <c r="B1720" s="108" t="s">
        <v>135</v>
      </c>
      <c r="C1720" s="108">
        <v>10.0</v>
      </c>
      <c r="D1720" s="108" t="str">
        <f t="shared" si="1"/>
        <v/>
      </c>
      <c r="E1720" s="108" t="str">
        <f t="shared" si="2"/>
        <v/>
      </c>
      <c r="G1720" s="108"/>
      <c r="H1720" s="108"/>
      <c r="I1720" s="108"/>
    </row>
    <row r="1721" ht="15.75" customHeight="1">
      <c r="A1721" s="108">
        <v>92025.0</v>
      </c>
      <c r="B1721" s="108" t="s">
        <v>135</v>
      </c>
      <c r="C1721" s="108">
        <v>10.0</v>
      </c>
      <c r="D1721" s="108" t="str">
        <f t="shared" si="1"/>
        <v/>
      </c>
      <c r="E1721" s="108" t="str">
        <f t="shared" si="2"/>
        <v/>
      </c>
      <c r="G1721" s="108"/>
      <c r="H1721" s="108"/>
      <c r="I1721" s="108"/>
    </row>
    <row r="1722" ht="15.75" customHeight="1">
      <c r="A1722" s="108">
        <v>92026.0</v>
      </c>
      <c r="B1722" s="108" t="s">
        <v>135</v>
      </c>
      <c r="C1722" s="108">
        <v>10.0</v>
      </c>
      <c r="D1722" s="108" t="str">
        <f t="shared" si="1"/>
        <v/>
      </c>
      <c r="E1722" s="108" t="str">
        <f t="shared" si="2"/>
        <v/>
      </c>
      <c r="G1722" s="108"/>
      <c r="H1722" s="108"/>
      <c r="I1722" s="108"/>
    </row>
    <row r="1723" ht="15.75" customHeight="1">
      <c r="A1723" s="108">
        <v>92027.0</v>
      </c>
      <c r="B1723" s="108" t="s">
        <v>135</v>
      </c>
      <c r="C1723" s="108">
        <v>10.0</v>
      </c>
      <c r="D1723" s="108" t="str">
        <f t="shared" si="1"/>
        <v/>
      </c>
      <c r="E1723" s="108" t="str">
        <f t="shared" si="2"/>
        <v/>
      </c>
      <c r="G1723" s="108"/>
      <c r="H1723" s="108"/>
      <c r="I1723" s="108"/>
    </row>
    <row r="1724" ht="15.75" customHeight="1">
      <c r="A1724" s="108">
        <v>92028.0</v>
      </c>
      <c r="B1724" s="108" t="s">
        <v>135</v>
      </c>
      <c r="C1724" s="108">
        <v>10.0</v>
      </c>
      <c r="D1724" s="108" t="str">
        <f t="shared" si="1"/>
        <v/>
      </c>
      <c r="E1724" s="108" t="str">
        <f t="shared" si="2"/>
        <v/>
      </c>
      <c r="G1724" s="108"/>
      <c r="H1724" s="108"/>
      <c r="I1724" s="108"/>
    </row>
    <row r="1725" ht="15.75" customHeight="1">
      <c r="A1725" s="108">
        <v>92029.0</v>
      </c>
      <c r="B1725" s="108" t="s">
        <v>135</v>
      </c>
      <c r="C1725" s="108">
        <v>10.0</v>
      </c>
      <c r="D1725" s="108" t="str">
        <f t="shared" si="1"/>
        <v/>
      </c>
      <c r="E1725" s="108" t="str">
        <f t="shared" si="2"/>
        <v/>
      </c>
      <c r="G1725" s="108"/>
      <c r="H1725" s="108"/>
      <c r="I1725" s="108"/>
    </row>
    <row r="1726" ht="15.75" customHeight="1">
      <c r="A1726" s="108">
        <v>92040.0</v>
      </c>
      <c r="B1726" s="108" t="s">
        <v>135</v>
      </c>
      <c r="C1726" s="108">
        <v>10.0</v>
      </c>
      <c r="D1726" s="108" t="str">
        <f t="shared" si="1"/>
        <v/>
      </c>
      <c r="E1726" s="108" t="str">
        <f t="shared" si="2"/>
        <v/>
      </c>
      <c r="G1726" s="108"/>
      <c r="H1726" s="108"/>
      <c r="I1726" s="108"/>
    </row>
    <row r="1727" ht="15.75" customHeight="1">
      <c r="A1727" s="108">
        <v>92055.0</v>
      </c>
      <c r="B1727" s="108" t="s">
        <v>135</v>
      </c>
      <c r="C1727" s="108">
        <v>10.0</v>
      </c>
      <c r="D1727" s="108" t="str">
        <f t="shared" si="1"/>
        <v/>
      </c>
      <c r="E1727" s="108" t="str">
        <f t="shared" si="2"/>
        <v/>
      </c>
      <c r="G1727" s="108"/>
      <c r="H1727" s="108"/>
      <c r="I1727" s="108"/>
    </row>
    <row r="1728" ht="15.75" customHeight="1">
      <c r="A1728" s="108">
        <v>92057.0</v>
      </c>
      <c r="B1728" s="108" t="s">
        <v>135</v>
      </c>
      <c r="C1728" s="108">
        <v>10.0</v>
      </c>
      <c r="D1728" s="108" t="str">
        <f t="shared" si="1"/>
        <v/>
      </c>
      <c r="E1728" s="108" t="str">
        <f t="shared" si="2"/>
        <v/>
      </c>
      <c r="G1728" s="108"/>
      <c r="H1728" s="108"/>
      <c r="I1728" s="108"/>
    </row>
    <row r="1729" ht="15.75" customHeight="1">
      <c r="A1729" s="108">
        <v>92059.0</v>
      </c>
      <c r="B1729" s="108" t="s">
        <v>135</v>
      </c>
      <c r="C1729" s="108">
        <v>10.0</v>
      </c>
      <c r="D1729" s="108" t="str">
        <f t="shared" si="1"/>
        <v/>
      </c>
      <c r="E1729" s="108" t="str">
        <f t="shared" si="2"/>
        <v/>
      </c>
      <c r="G1729" s="108"/>
      <c r="H1729" s="108"/>
      <c r="I1729" s="108"/>
    </row>
    <row r="1730" ht="15.75" customHeight="1">
      <c r="A1730" s="108">
        <v>92061.0</v>
      </c>
      <c r="B1730" s="108" t="s">
        <v>135</v>
      </c>
      <c r="C1730" s="108">
        <v>10.0</v>
      </c>
      <c r="D1730" s="108" t="str">
        <f t="shared" si="1"/>
        <v/>
      </c>
      <c r="E1730" s="108" t="str">
        <f t="shared" si="2"/>
        <v/>
      </c>
      <c r="G1730" s="108"/>
      <c r="H1730" s="108"/>
      <c r="I1730" s="108"/>
    </row>
    <row r="1731" ht="15.75" customHeight="1">
      <c r="A1731" s="108">
        <v>92064.0</v>
      </c>
      <c r="B1731" s="108" t="s">
        <v>135</v>
      </c>
      <c r="C1731" s="108">
        <v>10.0</v>
      </c>
      <c r="D1731" s="108" t="str">
        <f t="shared" si="1"/>
        <v/>
      </c>
      <c r="E1731" s="108" t="str">
        <f t="shared" si="2"/>
        <v/>
      </c>
      <c r="G1731" s="108"/>
      <c r="H1731" s="108"/>
      <c r="I1731" s="108"/>
    </row>
    <row r="1732" ht="15.75" customHeight="1">
      <c r="A1732" s="108">
        <v>92065.0</v>
      </c>
      <c r="B1732" s="108" t="s">
        <v>135</v>
      </c>
      <c r="C1732" s="108">
        <v>10.0</v>
      </c>
      <c r="D1732" s="108" t="str">
        <f t="shared" si="1"/>
        <v/>
      </c>
      <c r="E1732" s="108" t="str">
        <f t="shared" si="2"/>
        <v/>
      </c>
      <c r="G1732" s="108"/>
      <c r="H1732" s="108"/>
      <c r="I1732" s="108"/>
    </row>
    <row r="1733" ht="15.75" customHeight="1">
      <c r="A1733" s="108">
        <v>92067.0</v>
      </c>
      <c r="B1733" s="108" t="s">
        <v>135</v>
      </c>
      <c r="C1733" s="108">
        <v>10.0</v>
      </c>
      <c r="D1733" s="108" t="str">
        <f t="shared" si="1"/>
        <v/>
      </c>
      <c r="E1733" s="108" t="str">
        <f t="shared" si="2"/>
        <v/>
      </c>
      <c r="G1733" s="108"/>
      <c r="H1733" s="108"/>
      <c r="I1733" s="108"/>
    </row>
    <row r="1734" ht="15.75" customHeight="1">
      <c r="A1734" s="108">
        <v>92069.0</v>
      </c>
      <c r="B1734" s="108" t="s">
        <v>135</v>
      </c>
      <c r="C1734" s="108">
        <v>10.0</v>
      </c>
      <c r="D1734" s="108" t="str">
        <f t="shared" si="1"/>
        <v/>
      </c>
      <c r="E1734" s="108" t="str">
        <f t="shared" si="2"/>
        <v/>
      </c>
      <c r="G1734" s="108"/>
      <c r="H1734" s="108"/>
      <c r="I1734" s="108"/>
    </row>
    <row r="1735" ht="15.75" customHeight="1">
      <c r="A1735" s="108">
        <v>92070.0</v>
      </c>
      <c r="B1735" s="108" t="s">
        <v>135</v>
      </c>
      <c r="C1735" s="108">
        <v>10.0</v>
      </c>
      <c r="D1735" s="108" t="str">
        <f t="shared" si="1"/>
        <v/>
      </c>
      <c r="E1735" s="108" t="str">
        <f t="shared" si="2"/>
        <v/>
      </c>
      <c r="G1735" s="108"/>
      <c r="H1735" s="108"/>
      <c r="I1735" s="108"/>
    </row>
    <row r="1736" ht="15.75" customHeight="1">
      <c r="A1736" s="108">
        <v>92071.0</v>
      </c>
      <c r="B1736" s="108" t="s">
        <v>135</v>
      </c>
      <c r="C1736" s="108">
        <v>10.0</v>
      </c>
      <c r="D1736" s="108" t="str">
        <f t="shared" si="1"/>
        <v/>
      </c>
      <c r="E1736" s="108" t="str">
        <f t="shared" si="2"/>
        <v/>
      </c>
      <c r="G1736" s="108"/>
      <c r="H1736" s="108"/>
      <c r="I1736" s="108"/>
    </row>
    <row r="1737" ht="15.75" customHeight="1">
      <c r="A1737" s="108">
        <v>92078.0</v>
      </c>
      <c r="B1737" s="108" t="s">
        <v>135</v>
      </c>
      <c r="C1737" s="108">
        <v>10.0</v>
      </c>
      <c r="D1737" s="108" t="str">
        <f t="shared" si="1"/>
        <v/>
      </c>
      <c r="E1737" s="108" t="str">
        <f t="shared" si="2"/>
        <v/>
      </c>
      <c r="G1737" s="108"/>
      <c r="H1737" s="108"/>
      <c r="I1737" s="108"/>
    </row>
    <row r="1738" ht="15.75" customHeight="1">
      <c r="A1738" s="108">
        <v>92081.0</v>
      </c>
      <c r="B1738" s="108" t="s">
        <v>135</v>
      </c>
      <c r="C1738" s="108">
        <v>10.0</v>
      </c>
      <c r="D1738" s="108" t="str">
        <f t="shared" si="1"/>
        <v/>
      </c>
      <c r="E1738" s="108" t="str">
        <f t="shared" si="2"/>
        <v/>
      </c>
      <c r="G1738" s="108"/>
      <c r="H1738" s="108"/>
      <c r="I1738" s="108"/>
    </row>
    <row r="1739" ht="15.75" customHeight="1">
      <c r="A1739" s="108">
        <v>92082.0</v>
      </c>
      <c r="B1739" s="108" t="s">
        <v>135</v>
      </c>
      <c r="C1739" s="108">
        <v>10.0</v>
      </c>
      <c r="D1739" s="108" t="str">
        <f t="shared" si="1"/>
        <v/>
      </c>
      <c r="E1739" s="108" t="str">
        <f t="shared" si="2"/>
        <v/>
      </c>
      <c r="G1739" s="108"/>
      <c r="H1739" s="108"/>
      <c r="I1739" s="108"/>
    </row>
    <row r="1740" ht="15.75" customHeight="1">
      <c r="A1740" s="108">
        <v>92083.0</v>
      </c>
      <c r="B1740" s="108" t="s">
        <v>135</v>
      </c>
      <c r="C1740" s="108">
        <v>10.0</v>
      </c>
      <c r="D1740" s="108" t="str">
        <f t="shared" si="1"/>
        <v/>
      </c>
      <c r="E1740" s="108" t="str">
        <f t="shared" si="2"/>
        <v/>
      </c>
      <c r="G1740" s="108"/>
      <c r="H1740" s="108"/>
      <c r="I1740" s="108"/>
    </row>
    <row r="1741" ht="15.75" customHeight="1">
      <c r="A1741" s="108">
        <v>92084.0</v>
      </c>
      <c r="B1741" s="108" t="s">
        <v>135</v>
      </c>
      <c r="C1741" s="108">
        <v>10.0</v>
      </c>
      <c r="D1741" s="108" t="str">
        <f t="shared" si="1"/>
        <v/>
      </c>
      <c r="E1741" s="108" t="str">
        <f t="shared" si="2"/>
        <v/>
      </c>
      <c r="G1741" s="108"/>
      <c r="H1741" s="108"/>
      <c r="I1741" s="108"/>
    </row>
    <row r="1742" ht="15.75" customHeight="1">
      <c r="A1742" s="108">
        <v>92091.0</v>
      </c>
      <c r="B1742" s="108" t="s">
        <v>135</v>
      </c>
      <c r="C1742" s="108">
        <v>10.0</v>
      </c>
      <c r="D1742" s="108" t="str">
        <f t="shared" si="1"/>
        <v/>
      </c>
      <c r="E1742" s="108" t="str">
        <f t="shared" si="2"/>
        <v/>
      </c>
      <c r="G1742" s="108"/>
      <c r="H1742" s="108"/>
      <c r="I1742" s="108"/>
    </row>
    <row r="1743" ht="15.75" customHeight="1">
      <c r="A1743" s="108">
        <v>92096.0</v>
      </c>
      <c r="B1743" s="108" t="s">
        <v>135</v>
      </c>
      <c r="C1743" s="108">
        <v>10.0</v>
      </c>
      <c r="D1743" s="108" t="str">
        <f t="shared" si="1"/>
        <v/>
      </c>
      <c r="E1743" s="108" t="str">
        <f t="shared" si="2"/>
        <v/>
      </c>
      <c r="G1743" s="108"/>
      <c r="H1743" s="108"/>
      <c r="I1743" s="108"/>
    </row>
    <row r="1744" ht="15.75" customHeight="1">
      <c r="A1744" s="108">
        <v>92119.0</v>
      </c>
      <c r="B1744" s="108" t="s">
        <v>135</v>
      </c>
      <c r="C1744" s="108">
        <v>10.0</v>
      </c>
      <c r="D1744" s="108" t="str">
        <f t="shared" si="1"/>
        <v/>
      </c>
      <c r="E1744" s="108" t="str">
        <f t="shared" si="2"/>
        <v/>
      </c>
      <c r="G1744" s="108"/>
      <c r="H1744" s="108"/>
      <c r="I1744" s="108"/>
    </row>
    <row r="1745" ht="15.75" customHeight="1">
      <c r="A1745" s="108">
        <v>92120.0</v>
      </c>
      <c r="B1745" s="108" t="s">
        <v>135</v>
      </c>
      <c r="C1745" s="108">
        <v>10.0</v>
      </c>
      <c r="D1745" s="108" t="str">
        <f t="shared" si="1"/>
        <v/>
      </c>
      <c r="E1745" s="108" t="str">
        <f t="shared" si="2"/>
        <v/>
      </c>
      <c r="G1745" s="108"/>
      <c r="H1745" s="108"/>
      <c r="I1745" s="108"/>
    </row>
    <row r="1746" ht="15.75" customHeight="1">
      <c r="A1746" s="108">
        <v>92124.0</v>
      </c>
      <c r="B1746" s="108" t="s">
        <v>135</v>
      </c>
      <c r="C1746" s="108">
        <v>10.0</v>
      </c>
      <c r="D1746" s="108" t="str">
        <f t="shared" si="1"/>
        <v/>
      </c>
      <c r="E1746" s="108" t="str">
        <f t="shared" si="2"/>
        <v/>
      </c>
      <c r="G1746" s="108"/>
      <c r="H1746" s="108"/>
      <c r="I1746" s="108"/>
    </row>
    <row r="1747" ht="15.75" customHeight="1">
      <c r="A1747" s="108">
        <v>92127.0</v>
      </c>
      <c r="B1747" s="108" t="s">
        <v>135</v>
      </c>
      <c r="C1747" s="108">
        <v>10.0</v>
      </c>
      <c r="D1747" s="108" t="str">
        <f t="shared" si="1"/>
        <v/>
      </c>
      <c r="E1747" s="108" t="str">
        <f t="shared" si="2"/>
        <v/>
      </c>
      <c r="G1747" s="108"/>
      <c r="H1747" s="108"/>
      <c r="I1747" s="108"/>
    </row>
    <row r="1748" ht="15.75" customHeight="1">
      <c r="A1748" s="108">
        <v>92128.0</v>
      </c>
      <c r="B1748" s="108" t="s">
        <v>135</v>
      </c>
      <c r="C1748" s="108">
        <v>10.0</v>
      </c>
      <c r="D1748" s="108" t="str">
        <f t="shared" si="1"/>
        <v/>
      </c>
      <c r="E1748" s="108" t="str">
        <f t="shared" si="2"/>
        <v/>
      </c>
      <c r="G1748" s="108"/>
      <c r="H1748" s="108"/>
      <c r="I1748" s="108"/>
    </row>
    <row r="1749" ht="15.75" customHeight="1">
      <c r="A1749" s="108">
        <v>92129.0</v>
      </c>
      <c r="B1749" s="108" t="s">
        <v>135</v>
      </c>
      <c r="C1749" s="108">
        <v>10.0</v>
      </c>
      <c r="D1749" s="108" t="str">
        <f t="shared" si="1"/>
        <v/>
      </c>
      <c r="E1749" s="108" t="str">
        <f t="shared" si="2"/>
        <v/>
      </c>
      <c r="G1749" s="108"/>
      <c r="H1749" s="108"/>
      <c r="I1749" s="108"/>
    </row>
    <row r="1750" ht="15.75" customHeight="1">
      <c r="A1750" s="108">
        <v>92131.0</v>
      </c>
      <c r="B1750" s="108" t="s">
        <v>135</v>
      </c>
      <c r="C1750" s="108">
        <v>10.0</v>
      </c>
      <c r="D1750" s="108" t="str">
        <f t="shared" si="1"/>
        <v/>
      </c>
      <c r="E1750" s="108" t="str">
        <f t="shared" si="2"/>
        <v/>
      </c>
      <c r="G1750" s="108"/>
      <c r="H1750" s="108"/>
      <c r="I1750" s="108"/>
    </row>
    <row r="1751" ht="15.75" customHeight="1">
      <c r="A1751" s="108">
        <v>92145.0</v>
      </c>
      <c r="B1751" s="108" t="s">
        <v>135</v>
      </c>
      <c r="C1751" s="108">
        <v>10.0</v>
      </c>
      <c r="D1751" s="108" t="str">
        <f t="shared" si="1"/>
        <v/>
      </c>
      <c r="E1751" s="108" t="str">
        <f t="shared" si="2"/>
        <v/>
      </c>
      <c r="G1751" s="108"/>
      <c r="H1751" s="108"/>
      <c r="I1751" s="108"/>
    </row>
    <row r="1752" ht="15.75" customHeight="1">
      <c r="A1752" s="108">
        <v>92154.0</v>
      </c>
      <c r="B1752" s="108" t="s">
        <v>135</v>
      </c>
      <c r="C1752" s="108">
        <v>10.0</v>
      </c>
      <c r="D1752" s="108" t="str">
        <f t="shared" si="1"/>
        <v/>
      </c>
      <c r="E1752" s="108" t="str">
        <f t="shared" si="2"/>
        <v/>
      </c>
      <c r="G1752" s="108"/>
      <c r="H1752" s="108"/>
      <c r="I1752" s="108"/>
    </row>
    <row r="1753" ht="15.75" customHeight="1">
      <c r="A1753" s="108">
        <v>95023.0</v>
      </c>
      <c r="B1753" s="108" t="s">
        <v>137</v>
      </c>
      <c r="C1753" s="108">
        <v>12.0</v>
      </c>
      <c r="D1753" s="108">
        <f t="shared" si="1"/>
        <v>4</v>
      </c>
      <c r="E1753" s="108" t="str">
        <f t="shared" si="2"/>
        <v/>
      </c>
      <c r="G1753" s="108"/>
      <c r="H1753" s="108"/>
      <c r="I1753" s="108"/>
    </row>
    <row r="1754" ht="15.75" customHeight="1">
      <c r="A1754" s="108">
        <v>95202.0</v>
      </c>
      <c r="B1754" s="108" t="s">
        <v>138</v>
      </c>
      <c r="C1754" s="108">
        <v>12.0</v>
      </c>
      <c r="D1754" s="108">
        <f t="shared" si="1"/>
        <v>2</v>
      </c>
      <c r="E1754" s="108" t="str">
        <f t="shared" si="2"/>
        <v/>
      </c>
      <c r="G1754" s="108"/>
      <c r="H1754" s="108"/>
      <c r="I1754" s="108"/>
    </row>
    <row r="1755" ht="15.75" customHeight="1">
      <c r="A1755" s="108">
        <v>95203.0</v>
      </c>
      <c r="B1755" s="108" t="s">
        <v>138</v>
      </c>
      <c r="C1755" s="108">
        <v>12.0</v>
      </c>
      <c r="D1755" s="108">
        <f t="shared" si="1"/>
        <v>2</v>
      </c>
      <c r="E1755" s="108" t="str">
        <f t="shared" si="2"/>
        <v/>
      </c>
      <c r="G1755" s="108"/>
      <c r="H1755" s="108"/>
      <c r="I1755" s="108"/>
    </row>
    <row r="1756" ht="15.75" customHeight="1">
      <c r="A1756" s="108">
        <v>95204.0</v>
      </c>
      <c r="B1756" s="108" t="s">
        <v>138</v>
      </c>
      <c r="C1756" s="108">
        <v>12.0</v>
      </c>
      <c r="D1756" s="108">
        <f t="shared" si="1"/>
        <v>2</v>
      </c>
      <c r="E1756" s="108" t="str">
        <f t="shared" si="2"/>
        <v/>
      </c>
      <c r="G1756" s="108"/>
      <c r="H1756" s="108"/>
      <c r="I1756" s="108"/>
    </row>
    <row r="1757" ht="15.75" customHeight="1">
      <c r="A1757" s="108">
        <v>95205.0</v>
      </c>
      <c r="B1757" s="108" t="s">
        <v>138</v>
      </c>
      <c r="C1757" s="108">
        <v>12.0</v>
      </c>
      <c r="D1757" s="108">
        <f t="shared" si="1"/>
        <v>2</v>
      </c>
      <c r="E1757" s="108" t="str">
        <f t="shared" si="2"/>
        <v/>
      </c>
      <c r="G1757" s="108"/>
      <c r="H1757" s="108"/>
      <c r="I1757" s="108"/>
    </row>
    <row r="1758" ht="15.75" customHeight="1">
      <c r="A1758" s="108">
        <v>95206.0</v>
      </c>
      <c r="B1758" s="108" t="s">
        <v>138</v>
      </c>
      <c r="C1758" s="108">
        <v>12.0</v>
      </c>
      <c r="D1758" s="108">
        <f t="shared" si="1"/>
        <v>2</v>
      </c>
      <c r="E1758" s="108" t="str">
        <f t="shared" si="2"/>
        <v/>
      </c>
      <c r="G1758" s="108"/>
      <c r="H1758" s="108"/>
      <c r="I1758" s="108"/>
    </row>
    <row r="1759" ht="15.75" customHeight="1">
      <c r="A1759" s="108">
        <v>95207.0</v>
      </c>
      <c r="B1759" s="108" t="s">
        <v>138</v>
      </c>
      <c r="C1759" s="108">
        <v>12.0</v>
      </c>
      <c r="D1759" s="108">
        <f t="shared" si="1"/>
        <v>2</v>
      </c>
      <c r="E1759" s="108" t="str">
        <f t="shared" si="2"/>
        <v/>
      </c>
      <c r="G1759" s="108"/>
      <c r="H1759" s="108"/>
      <c r="I1759" s="108"/>
    </row>
    <row r="1760" ht="15.75" customHeight="1">
      <c r="A1760" s="108">
        <v>95209.0</v>
      </c>
      <c r="B1760" s="108" t="s">
        <v>138</v>
      </c>
      <c r="C1760" s="108">
        <v>12.0</v>
      </c>
      <c r="D1760" s="108">
        <f t="shared" si="1"/>
        <v>2</v>
      </c>
      <c r="E1760" s="108" t="str">
        <f t="shared" si="2"/>
        <v/>
      </c>
      <c r="G1760" s="108"/>
      <c r="H1760" s="108"/>
      <c r="I1760" s="108"/>
    </row>
    <row r="1761" ht="15.75" customHeight="1">
      <c r="A1761" s="108">
        <v>95210.0</v>
      </c>
      <c r="B1761" s="108" t="s">
        <v>138</v>
      </c>
      <c r="C1761" s="108">
        <v>12.0</v>
      </c>
      <c r="D1761" s="108">
        <f t="shared" si="1"/>
        <v>2</v>
      </c>
      <c r="E1761" s="108" t="str">
        <f t="shared" si="2"/>
        <v/>
      </c>
      <c r="G1761" s="108"/>
      <c r="H1761" s="108"/>
      <c r="I1761" s="108"/>
    </row>
    <row r="1762" ht="15.75" customHeight="1">
      <c r="A1762" s="108">
        <v>95211.0</v>
      </c>
      <c r="B1762" s="108" t="s">
        <v>138</v>
      </c>
      <c r="C1762" s="108">
        <v>12.0</v>
      </c>
      <c r="D1762" s="108">
        <f t="shared" si="1"/>
        <v>2</v>
      </c>
      <c r="E1762" s="108" t="str">
        <f t="shared" si="2"/>
        <v/>
      </c>
      <c r="G1762" s="108"/>
      <c r="H1762" s="108"/>
      <c r="I1762" s="108"/>
    </row>
    <row r="1763" ht="15.75" customHeight="1">
      <c r="A1763" s="108">
        <v>95212.0</v>
      </c>
      <c r="B1763" s="108" t="s">
        <v>138</v>
      </c>
      <c r="C1763" s="108">
        <v>12.0</v>
      </c>
      <c r="D1763" s="108">
        <f t="shared" si="1"/>
        <v>2</v>
      </c>
      <c r="E1763" s="108" t="str">
        <f t="shared" si="2"/>
        <v/>
      </c>
      <c r="G1763" s="108"/>
      <c r="H1763" s="108"/>
      <c r="I1763" s="108"/>
    </row>
    <row r="1764" ht="15.75" customHeight="1">
      <c r="A1764" s="108">
        <v>95215.0</v>
      </c>
      <c r="B1764" s="108" t="s">
        <v>138</v>
      </c>
      <c r="C1764" s="108">
        <v>12.0</v>
      </c>
      <c r="D1764" s="108">
        <f t="shared" si="1"/>
        <v>2</v>
      </c>
      <c r="E1764" s="108" t="str">
        <f t="shared" si="2"/>
        <v/>
      </c>
      <c r="G1764" s="108"/>
      <c r="H1764" s="108"/>
      <c r="I1764" s="108"/>
    </row>
    <row r="1765" ht="15.75" customHeight="1">
      <c r="A1765" s="108">
        <v>95219.0</v>
      </c>
      <c r="B1765" s="108" t="s">
        <v>138</v>
      </c>
      <c r="C1765" s="108">
        <v>12.0</v>
      </c>
      <c r="D1765" s="108">
        <f t="shared" si="1"/>
        <v>2</v>
      </c>
      <c r="E1765" s="108" t="str">
        <f t="shared" si="2"/>
        <v/>
      </c>
      <c r="G1765" s="108"/>
      <c r="H1765" s="108"/>
      <c r="I1765" s="108"/>
    </row>
    <row r="1766" ht="15.75" customHeight="1">
      <c r="A1766" s="108">
        <v>95220.0</v>
      </c>
      <c r="B1766" s="108" t="s">
        <v>138</v>
      </c>
      <c r="C1766" s="108">
        <v>12.0</v>
      </c>
      <c r="D1766" s="108">
        <f t="shared" si="1"/>
        <v>2</v>
      </c>
      <c r="E1766" s="108" t="str">
        <f t="shared" si="2"/>
        <v/>
      </c>
      <c r="G1766" s="108"/>
      <c r="H1766" s="108"/>
      <c r="I1766" s="108"/>
    </row>
    <row r="1767" ht="15.75" customHeight="1">
      <c r="A1767" s="108">
        <v>95230.0</v>
      </c>
      <c r="B1767" s="108" t="s">
        <v>138</v>
      </c>
      <c r="C1767" s="108">
        <v>12.0</v>
      </c>
      <c r="D1767" s="108">
        <f t="shared" si="1"/>
        <v>2</v>
      </c>
      <c r="E1767" s="108" t="str">
        <f t="shared" si="2"/>
        <v/>
      </c>
      <c r="G1767" s="108"/>
      <c r="H1767" s="108"/>
      <c r="I1767" s="108"/>
    </row>
    <row r="1768" ht="15.75" customHeight="1">
      <c r="A1768" s="108">
        <v>95231.0</v>
      </c>
      <c r="B1768" s="108" t="s">
        <v>138</v>
      </c>
      <c r="C1768" s="108">
        <v>12.0</v>
      </c>
      <c r="D1768" s="108">
        <f t="shared" si="1"/>
        <v>2</v>
      </c>
      <c r="E1768" s="108" t="str">
        <f t="shared" si="2"/>
        <v/>
      </c>
      <c r="G1768" s="108"/>
      <c r="H1768" s="108"/>
      <c r="I1768" s="108"/>
    </row>
    <row r="1769" ht="15.75" customHeight="1">
      <c r="A1769" s="108">
        <v>95236.0</v>
      </c>
      <c r="B1769" s="108" t="s">
        <v>138</v>
      </c>
      <c r="C1769" s="108">
        <v>12.0</v>
      </c>
      <c r="D1769" s="108">
        <f t="shared" si="1"/>
        <v>2</v>
      </c>
      <c r="E1769" s="108" t="str">
        <f t="shared" si="2"/>
        <v/>
      </c>
      <c r="G1769" s="108"/>
      <c r="H1769" s="108"/>
      <c r="I1769" s="108"/>
    </row>
    <row r="1770" ht="15.75" customHeight="1">
      <c r="A1770" s="108">
        <v>95237.0</v>
      </c>
      <c r="B1770" s="108" t="s">
        <v>138</v>
      </c>
      <c r="C1770" s="108">
        <v>12.0</v>
      </c>
      <c r="D1770" s="108">
        <f t="shared" si="1"/>
        <v>2</v>
      </c>
      <c r="E1770" s="108" t="str">
        <f t="shared" si="2"/>
        <v/>
      </c>
      <c r="G1770" s="108"/>
      <c r="H1770" s="108"/>
      <c r="I1770" s="108"/>
    </row>
    <row r="1771" ht="15.75" customHeight="1">
      <c r="A1771" s="108">
        <v>95240.0</v>
      </c>
      <c r="B1771" s="108" t="s">
        <v>138</v>
      </c>
      <c r="C1771" s="108">
        <v>12.0</v>
      </c>
      <c r="D1771" s="108">
        <f t="shared" si="1"/>
        <v>2</v>
      </c>
      <c r="E1771" s="108" t="str">
        <f t="shared" si="2"/>
        <v/>
      </c>
      <c r="G1771" s="108"/>
      <c r="H1771" s="108"/>
      <c r="I1771" s="108"/>
    </row>
    <row r="1772" ht="15.75" customHeight="1">
      <c r="A1772" s="108">
        <v>95242.0</v>
      </c>
      <c r="B1772" s="108" t="s">
        <v>138</v>
      </c>
      <c r="C1772" s="108">
        <v>12.0</v>
      </c>
      <c r="D1772" s="108">
        <f t="shared" si="1"/>
        <v>2</v>
      </c>
      <c r="E1772" s="108" t="str">
        <f t="shared" si="2"/>
        <v/>
      </c>
      <c r="G1772" s="108"/>
      <c r="H1772" s="108"/>
      <c r="I1772" s="108"/>
    </row>
    <row r="1773" ht="15.75" customHeight="1">
      <c r="A1773" s="108">
        <v>95258.0</v>
      </c>
      <c r="B1773" s="108" t="s">
        <v>138</v>
      </c>
      <c r="C1773" s="108">
        <v>12.0</v>
      </c>
      <c r="D1773" s="108">
        <f t="shared" si="1"/>
        <v>2</v>
      </c>
      <c r="E1773" s="108" t="str">
        <f t="shared" si="2"/>
        <v/>
      </c>
      <c r="G1773" s="108"/>
      <c r="H1773" s="108"/>
      <c r="I1773" s="108"/>
    </row>
    <row r="1774" ht="15.75" customHeight="1">
      <c r="A1774" s="108">
        <v>95304.0</v>
      </c>
      <c r="B1774" s="108" t="s">
        <v>138</v>
      </c>
      <c r="C1774" s="108">
        <v>12.0</v>
      </c>
      <c r="D1774" s="108">
        <f t="shared" si="1"/>
        <v>2</v>
      </c>
      <c r="E1774" s="108" t="str">
        <f t="shared" si="2"/>
        <v/>
      </c>
      <c r="G1774" s="108"/>
      <c r="H1774" s="108"/>
      <c r="I1774" s="108"/>
    </row>
    <row r="1775" ht="15.75" customHeight="1">
      <c r="A1775" s="108">
        <v>95320.0</v>
      </c>
      <c r="B1775" s="108" t="s">
        <v>138</v>
      </c>
      <c r="C1775" s="108">
        <v>12.0</v>
      </c>
      <c r="D1775" s="108">
        <f t="shared" si="1"/>
        <v>2</v>
      </c>
      <c r="E1775" s="108" t="str">
        <f t="shared" si="2"/>
        <v/>
      </c>
      <c r="G1775" s="108"/>
      <c r="H1775" s="108"/>
      <c r="I1775" s="108"/>
    </row>
    <row r="1776" ht="15.75" customHeight="1">
      <c r="A1776" s="108">
        <v>95330.0</v>
      </c>
      <c r="B1776" s="108" t="s">
        <v>138</v>
      </c>
      <c r="C1776" s="108">
        <v>12.0</v>
      </c>
      <c r="D1776" s="108">
        <f t="shared" si="1"/>
        <v>2</v>
      </c>
      <c r="E1776" s="108" t="str">
        <f t="shared" si="2"/>
        <v/>
      </c>
      <c r="G1776" s="108"/>
      <c r="H1776" s="108"/>
      <c r="I1776" s="108"/>
    </row>
    <row r="1777" ht="15.75" customHeight="1">
      <c r="A1777" s="108">
        <v>95336.0</v>
      </c>
      <c r="B1777" s="108" t="s">
        <v>138</v>
      </c>
      <c r="C1777" s="108">
        <v>12.0</v>
      </c>
      <c r="D1777" s="108">
        <f t="shared" si="1"/>
        <v>2</v>
      </c>
      <c r="E1777" s="108" t="str">
        <f t="shared" si="2"/>
        <v/>
      </c>
      <c r="G1777" s="108"/>
      <c r="H1777" s="108"/>
      <c r="I1777" s="108"/>
    </row>
    <row r="1778" ht="15.75" customHeight="1">
      <c r="A1778" s="108">
        <v>95337.0</v>
      </c>
      <c r="B1778" s="108" t="s">
        <v>138</v>
      </c>
      <c r="C1778" s="108">
        <v>12.0</v>
      </c>
      <c r="D1778" s="108">
        <f t="shared" si="1"/>
        <v>2</v>
      </c>
      <c r="E1778" s="108" t="str">
        <f t="shared" si="2"/>
        <v/>
      </c>
      <c r="G1778" s="108"/>
      <c r="H1778" s="108"/>
      <c r="I1778" s="108"/>
    </row>
    <row r="1779" ht="15.75" customHeight="1">
      <c r="A1779" s="108">
        <v>95361.0</v>
      </c>
      <c r="B1779" s="108" t="s">
        <v>138</v>
      </c>
      <c r="C1779" s="108">
        <v>12.0</v>
      </c>
      <c r="D1779" s="108">
        <f t="shared" si="1"/>
        <v>2</v>
      </c>
      <c r="E1779" s="108" t="str">
        <f t="shared" si="2"/>
        <v/>
      </c>
      <c r="G1779" s="108"/>
      <c r="H1779" s="108"/>
      <c r="I1779" s="108"/>
    </row>
    <row r="1780" ht="15.75" customHeight="1">
      <c r="A1780" s="108">
        <v>95366.0</v>
      </c>
      <c r="B1780" s="108" t="s">
        <v>138</v>
      </c>
      <c r="C1780" s="108">
        <v>12.0</v>
      </c>
      <c r="D1780" s="108">
        <f t="shared" si="1"/>
        <v>2</v>
      </c>
      <c r="E1780" s="108" t="str">
        <f t="shared" si="2"/>
        <v/>
      </c>
      <c r="G1780" s="108"/>
      <c r="H1780" s="108"/>
      <c r="I1780" s="108"/>
    </row>
    <row r="1781" ht="15.75" customHeight="1">
      <c r="A1781" s="108">
        <v>95376.0</v>
      </c>
      <c r="B1781" s="108" t="s">
        <v>138</v>
      </c>
      <c r="C1781" s="108">
        <v>12.0</v>
      </c>
      <c r="D1781" s="108">
        <f t="shared" si="1"/>
        <v>2</v>
      </c>
      <c r="E1781" s="108" t="str">
        <f t="shared" si="2"/>
        <v/>
      </c>
      <c r="G1781" s="108"/>
      <c r="H1781" s="108"/>
      <c r="I1781" s="108"/>
    </row>
    <row r="1782" ht="15.75" customHeight="1">
      <c r="A1782" s="108">
        <v>95377.0</v>
      </c>
      <c r="B1782" s="108" t="s">
        <v>138</v>
      </c>
      <c r="C1782" s="108">
        <v>12.0</v>
      </c>
      <c r="D1782" s="108">
        <f t="shared" si="1"/>
        <v>2</v>
      </c>
      <c r="E1782" s="108" t="str">
        <f t="shared" si="2"/>
        <v/>
      </c>
      <c r="G1782" s="108"/>
      <c r="H1782" s="108"/>
      <c r="I1782" s="108"/>
    </row>
    <row r="1783" ht="15.75" customHeight="1">
      <c r="A1783" s="108">
        <v>95385.0</v>
      </c>
      <c r="B1783" s="108" t="s">
        <v>138</v>
      </c>
      <c r="C1783" s="108">
        <v>12.0</v>
      </c>
      <c r="D1783" s="108">
        <f t="shared" si="1"/>
        <v>2</v>
      </c>
      <c r="E1783" s="108" t="str">
        <f t="shared" si="2"/>
        <v/>
      </c>
      <c r="G1783" s="108"/>
      <c r="H1783" s="108"/>
      <c r="I1783" s="108"/>
    </row>
    <row r="1784" ht="15.75" customHeight="1">
      <c r="A1784" s="108">
        <v>95391.0</v>
      </c>
      <c r="B1784" s="108" t="s">
        <v>138</v>
      </c>
      <c r="C1784" s="108">
        <v>12.0</v>
      </c>
      <c r="D1784" s="108">
        <f t="shared" si="1"/>
        <v>2</v>
      </c>
      <c r="E1784" s="108" t="str">
        <f t="shared" si="2"/>
        <v/>
      </c>
      <c r="G1784" s="108"/>
      <c r="H1784" s="108"/>
      <c r="I1784" s="108"/>
    </row>
    <row r="1785" ht="15.75" customHeight="1">
      <c r="A1785" s="108">
        <v>95632.0</v>
      </c>
      <c r="B1785" s="108" t="s">
        <v>138</v>
      </c>
      <c r="C1785" s="108">
        <v>12.0</v>
      </c>
      <c r="D1785" s="108">
        <f t="shared" si="1"/>
        <v>2</v>
      </c>
      <c r="E1785" s="108" t="str">
        <f t="shared" si="2"/>
        <v/>
      </c>
      <c r="G1785" s="108"/>
      <c r="H1785" s="108"/>
      <c r="I1785" s="108"/>
    </row>
    <row r="1786" ht="15.75" customHeight="1">
      <c r="A1786" s="108">
        <v>95690.0</v>
      </c>
      <c r="B1786" s="108" t="s">
        <v>138</v>
      </c>
      <c r="C1786" s="108">
        <v>12.0</v>
      </c>
      <c r="D1786" s="108">
        <f t="shared" si="1"/>
        <v>2</v>
      </c>
      <c r="E1786" s="108" t="str">
        <f t="shared" si="2"/>
        <v/>
      </c>
      <c r="G1786" s="108"/>
      <c r="H1786" s="108"/>
      <c r="I1786" s="108"/>
    </row>
    <row r="1787" ht="15.75" customHeight="1">
      <c r="A1787" s="108">
        <v>95023.0</v>
      </c>
      <c r="B1787" s="108" t="s">
        <v>137</v>
      </c>
      <c r="C1787" s="108">
        <v>13.0</v>
      </c>
      <c r="D1787" s="108">
        <f t="shared" si="1"/>
        <v>4</v>
      </c>
      <c r="E1787" s="108" t="str">
        <f t="shared" si="2"/>
        <v/>
      </c>
      <c r="G1787" s="108"/>
      <c r="H1787" s="108"/>
      <c r="I1787" s="108"/>
    </row>
    <row r="1788" ht="15.75" customHeight="1">
      <c r="A1788" s="108">
        <v>95043.0</v>
      </c>
      <c r="B1788" s="108" t="s">
        <v>137</v>
      </c>
      <c r="C1788" s="108">
        <v>13.0</v>
      </c>
      <c r="D1788" s="108">
        <f t="shared" si="1"/>
        <v>4</v>
      </c>
      <c r="E1788" s="108" t="str">
        <f t="shared" si="2"/>
        <v/>
      </c>
      <c r="G1788" s="108"/>
      <c r="H1788" s="108"/>
      <c r="I1788" s="108"/>
    </row>
    <row r="1789" ht="15.75" customHeight="1">
      <c r="A1789" s="108">
        <v>93251.0</v>
      </c>
      <c r="B1789" s="108" t="s">
        <v>134</v>
      </c>
      <c r="C1789" s="108">
        <v>13.0</v>
      </c>
      <c r="D1789" s="108">
        <f t="shared" si="1"/>
        <v>4</v>
      </c>
      <c r="E1789" s="108" t="str">
        <f t="shared" si="2"/>
        <v/>
      </c>
      <c r="G1789" s="108"/>
      <c r="H1789" s="108"/>
      <c r="I1789" s="108"/>
    </row>
    <row r="1790" ht="15.75" customHeight="1">
      <c r="A1790" s="108">
        <v>93252.0</v>
      </c>
      <c r="B1790" s="108" t="s">
        <v>134</v>
      </c>
      <c r="C1790" s="108">
        <v>13.0</v>
      </c>
      <c r="D1790" s="108">
        <f t="shared" si="1"/>
        <v>4</v>
      </c>
      <c r="E1790" s="108" t="str">
        <f t="shared" si="2"/>
        <v/>
      </c>
      <c r="G1790" s="108"/>
      <c r="H1790" s="108"/>
      <c r="I1790" s="108"/>
    </row>
    <row r="1791" ht="15.75" customHeight="1">
      <c r="A1791" s="108">
        <v>93453.0</v>
      </c>
      <c r="B1791" s="108" t="s">
        <v>134</v>
      </c>
      <c r="C1791" s="108">
        <v>13.0</v>
      </c>
      <c r="D1791" s="108">
        <f t="shared" si="1"/>
        <v>4</v>
      </c>
      <c r="E1791" s="108" t="str">
        <f t="shared" si="2"/>
        <v/>
      </c>
      <c r="G1791" s="108"/>
      <c r="H1791" s="108"/>
      <c r="I1791" s="108"/>
    </row>
    <row r="1792" ht="15.75" customHeight="1">
      <c r="A1792" s="108">
        <v>93461.0</v>
      </c>
      <c r="B1792" s="108" t="s">
        <v>134</v>
      </c>
      <c r="C1792" s="108">
        <v>13.0</v>
      </c>
      <c r="D1792" s="108">
        <f t="shared" si="1"/>
        <v>4</v>
      </c>
      <c r="E1792" s="108" t="str">
        <f t="shared" si="2"/>
        <v/>
      </c>
      <c r="G1792" s="108"/>
      <c r="H1792" s="108"/>
      <c r="I1792" s="108"/>
    </row>
    <row r="1793" ht="15.75" customHeight="1">
      <c r="A1793" s="108">
        <v>92252.0</v>
      </c>
      <c r="B1793" s="108" t="s">
        <v>136</v>
      </c>
      <c r="C1793" s="108">
        <v>14.0</v>
      </c>
      <c r="D1793" s="108" t="str">
        <f t="shared" si="1"/>
        <v/>
      </c>
      <c r="E1793" s="108" t="str">
        <f t="shared" si="2"/>
        <v/>
      </c>
      <c r="G1793" s="108"/>
      <c r="H1793" s="108"/>
      <c r="I1793" s="108"/>
    </row>
    <row r="1794" ht="15.75" customHeight="1">
      <c r="A1794" s="108">
        <v>92256.0</v>
      </c>
      <c r="B1794" s="108" t="s">
        <v>136</v>
      </c>
      <c r="C1794" s="108">
        <v>14.0</v>
      </c>
      <c r="D1794" s="108" t="str">
        <f t="shared" si="1"/>
        <v/>
      </c>
      <c r="E1794" s="108" t="str">
        <f t="shared" si="2"/>
        <v/>
      </c>
      <c r="G1794" s="108"/>
      <c r="H1794" s="108"/>
      <c r="I1794" s="108"/>
    </row>
    <row r="1795" ht="15.75" customHeight="1">
      <c r="A1795" s="108">
        <v>92277.0</v>
      </c>
      <c r="B1795" s="108" t="s">
        <v>136</v>
      </c>
      <c r="C1795" s="108">
        <v>14.0</v>
      </c>
      <c r="D1795" s="108" t="str">
        <f t="shared" si="1"/>
        <v/>
      </c>
      <c r="E1795" s="108" t="str">
        <f t="shared" si="2"/>
        <v/>
      </c>
      <c r="G1795" s="108"/>
      <c r="H1795" s="108"/>
      <c r="I1795" s="108"/>
    </row>
    <row r="1796" ht="15.75" customHeight="1">
      <c r="A1796" s="108">
        <v>92278.0</v>
      </c>
      <c r="B1796" s="108" t="s">
        <v>136</v>
      </c>
      <c r="C1796" s="108">
        <v>14.0</v>
      </c>
      <c r="D1796" s="108" t="str">
        <f t="shared" si="1"/>
        <v/>
      </c>
      <c r="E1796" s="108" t="str">
        <f t="shared" si="2"/>
        <v/>
      </c>
      <c r="G1796" s="108"/>
      <c r="H1796" s="108"/>
      <c r="I1796" s="108"/>
    </row>
    <row r="1797" ht="15.75" customHeight="1">
      <c r="A1797" s="108">
        <v>92280.0</v>
      </c>
      <c r="B1797" s="108" t="s">
        <v>136</v>
      </c>
      <c r="C1797" s="108">
        <v>14.0</v>
      </c>
      <c r="D1797" s="108" t="str">
        <f t="shared" si="1"/>
        <v/>
      </c>
      <c r="E1797" s="108" t="str">
        <f t="shared" si="2"/>
        <v/>
      </c>
      <c r="G1797" s="108"/>
      <c r="H1797" s="108"/>
      <c r="I1797" s="108"/>
    </row>
    <row r="1798" ht="15.75" customHeight="1">
      <c r="A1798" s="108">
        <v>92284.0</v>
      </c>
      <c r="B1798" s="108" t="s">
        <v>136</v>
      </c>
      <c r="C1798" s="108">
        <v>14.0</v>
      </c>
      <c r="D1798" s="108" t="str">
        <f t="shared" si="1"/>
        <v/>
      </c>
      <c r="E1798" s="108" t="str">
        <f t="shared" si="2"/>
        <v/>
      </c>
      <c r="G1798" s="108"/>
      <c r="H1798" s="108"/>
      <c r="I1798" s="108"/>
    </row>
    <row r="1799" ht="15.75" customHeight="1">
      <c r="A1799" s="108">
        <v>92285.0</v>
      </c>
      <c r="B1799" s="108" t="s">
        <v>136</v>
      </c>
      <c r="C1799" s="108">
        <v>14.0</v>
      </c>
      <c r="D1799" s="108" t="str">
        <f t="shared" si="1"/>
        <v/>
      </c>
      <c r="E1799" s="108" t="str">
        <f t="shared" si="2"/>
        <v/>
      </c>
      <c r="G1799" s="108"/>
      <c r="H1799" s="108"/>
      <c r="I1799" s="108"/>
    </row>
    <row r="1800" ht="15.75" customHeight="1">
      <c r="A1800" s="108">
        <v>92301.0</v>
      </c>
      <c r="B1800" s="108" t="s">
        <v>136</v>
      </c>
      <c r="C1800" s="108">
        <v>14.0</v>
      </c>
      <c r="D1800" s="108" t="str">
        <f t="shared" si="1"/>
        <v/>
      </c>
      <c r="E1800" s="108" t="str">
        <f t="shared" si="2"/>
        <v/>
      </c>
      <c r="G1800" s="108"/>
      <c r="H1800" s="108"/>
      <c r="I1800" s="108"/>
    </row>
    <row r="1801" ht="15.75" customHeight="1">
      <c r="A1801" s="108">
        <v>92304.0</v>
      </c>
      <c r="B1801" s="108" t="s">
        <v>136</v>
      </c>
      <c r="C1801" s="108">
        <v>14.0</v>
      </c>
      <c r="D1801" s="108" t="str">
        <f t="shared" si="1"/>
        <v/>
      </c>
      <c r="E1801" s="108" t="str">
        <f t="shared" si="2"/>
        <v/>
      </c>
      <c r="G1801" s="108"/>
      <c r="H1801" s="108"/>
      <c r="I1801" s="108"/>
    </row>
    <row r="1802" ht="15.75" customHeight="1">
      <c r="A1802" s="108">
        <v>92305.0</v>
      </c>
      <c r="B1802" s="108" t="s">
        <v>136</v>
      </c>
      <c r="C1802" s="108">
        <v>14.0</v>
      </c>
      <c r="D1802" s="108" t="str">
        <f t="shared" si="1"/>
        <v/>
      </c>
      <c r="E1802" s="108" t="str">
        <f t="shared" si="2"/>
        <v/>
      </c>
      <c r="G1802" s="108"/>
      <c r="H1802" s="108"/>
      <c r="I1802" s="108"/>
    </row>
    <row r="1803" ht="15.75" customHeight="1">
      <c r="A1803" s="108">
        <v>92307.0</v>
      </c>
      <c r="B1803" s="108" t="s">
        <v>136</v>
      </c>
      <c r="C1803" s="108">
        <v>14.0</v>
      </c>
      <c r="D1803" s="108" t="str">
        <f t="shared" si="1"/>
        <v/>
      </c>
      <c r="E1803" s="108" t="str">
        <f t="shared" si="2"/>
        <v/>
      </c>
      <c r="G1803" s="108"/>
      <c r="H1803" s="108"/>
      <c r="I1803" s="108"/>
    </row>
    <row r="1804" ht="15.75" customHeight="1">
      <c r="A1804" s="108">
        <v>92308.0</v>
      </c>
      <c r="B1804" s="108" t="s">
        <v>136</v>
      </c>
      <c r="C1804" s="108">
        <v>14.0</v>
      </c>
      <c r="D1804" s="108" t="str">
        <f t="shared" si="1"/>
        <v/>
      </c>
      <c r="E1804" s="108" t="str">
        <f t="shared" si="2"/>
        <v/>
      </c>
      <c r="G1804" s="108"/>
      <c r="H1804" s="108"/>
      <c r="I1804" s="108"/>
    </row>
    <row r="1805" ht="15.75" customHeight="1">
      <c r="A1805" s="108">
        <v>92309.0</v>
      </c>
      <c r="B1805" s="108" t="s">
        <v>136</v>
      </c>
      <c r="C1805" s="108">
        <v>14.0</v>
      </c>
      <c r="D1805" s="108" t="str">
        <f t="shared" si="1"/>
        <v/>
      </c>
      <c r="E1805" s="108" t="str">
        <f t="shared" si="2"/>
        <v/>
      </c>
      <c r="G1805" s="108"/>
      <c r="H1805" s="108"/>
      <c r="I1805" s="108"/>
    </row>
    <row r="1806" ht="15.75" customHeight="1">
      <c r="A1806" s="108">
        <v>92310.0</v>
      </c>
      <c r="B1806" s="108" t="s">
        <v>136</v>
      </c>
      <c r="C1806" s="108">
        <v>14.0</v>
      </c>
      <c r="D1806" s="108" t="str">
        <f t="shared" si="1"/>
        <v/>
      </c>
      <c r="E1806" s="108" t="str">
        <f t="shared" si="2"/>
        <v/>
      </c>
      <c r="G1806" s="108"/>
      <c r="H1806" s="108"/>
      <c r="I1806" s="108"/>
    </row>
    <row r="1807" ht="15.75" customHeight="1">
      <c r="A1807" s="108">
        <v>92311.0</v>
      </c>
      <c r="B1807" s="108" t="s">
        <v>136</v>
      </c>
      <c r="C1807" s="108">
        <v>14.0</v>
      </c>
      <c r="D1807" s="108" t="str">
        <f t="shared" si="1"/>
        <v/>
      </c>
      <c r="E1807" s="108" t="str">
        <f t="shared" si="2"/>
        <v/>
      </c>
      <c r="G1807" s="108"/>
      <c r="H1807" s="108"/>
      <c r="I1807" s="108"/>
    </row>
    <row r="1808" ht="15.75" customHeight="1">
      <c r="A1808" s="108">
        <v>92314.0</v>
      </c>
      <c r="B1808" s="108" t="s">
        <v>136</v>
      </c>
      <c r="C1808" s="108">
        <v>14.0</v>
      </c>
      <c r="D1808" s="108" t="str">
        <f t="shared" si="1"/>
        <v/>
      </c>
      <c r="E1808" s="108" t="str">
        <f t="shared" si="2"/>
        <v/>
      </c>
      <c r="G1808" s="108"/>
      <c r="H1808" s="108"/>
      <c r="I1808" s="108"/>
    </row>
    <row r="1809" ht="15.75" customHeight="1">
      <c r="A1809" s="108">
        <v>92327.0</v>
      </c>
      <c r="B1809" s="108" t="s">
        <v>136</v>
      </c>
      <c r="C1809" s="108">
        <v>14.0</v>
      </c>
      <c r="D1809" s="108" t="str">
        <f t="shared" si="1"/>
        <v/>
      </c>
      <c r="E1809" s="108" t="str">
        <f t="shared" si="2"/>
        <v/>
      </c>
      <c r="G1809" s="108"/>
      <c r="H1809" s="108"/>
      <c r="I1809" s="108"/>
    </row>
    <row r="1810" ht="15.75" customHeight="1">
      <c r="A1810" s="108">
        <v>92332.0</v>
      </c>
      <c r="B1810" s="108" t="s">
        <v>136</v>
      </c>
      <c r="C1810" s="108">
        <v>14.0</v>
      </c>
      <c r="D1810" s="108" t="str">
        <f t="shared" si="1"/>
        <v/>
      </c>
      <c r="E1810" s="108" t="str">
        <f t="shared" si="2"/>
        <v/>
      </c>
      <c r="G1810" s="108"/>
      <c r="H1810" s="108"/>
      <c r="I1810" s="108"/>
    </row>
    <row r="1811" ht="15.75" customHeight="1">
      <c r="A1811" s="108">
        <v>92338.0</v>
      </c>
      <c r="B1811" s="108" t="s">
        <v>136</v>
      </c>
      <c r="C1811" s="108">
        <v>14.0</v>
      </c>
      <c r="D1811" s="108" t="str">
        <f t="shared" si="1"/>
        <v/>
      </c>
      <c r="E1811" s="108" t="str">
        <f t="shared" si="2"/>
        <v/>
      </c>
      <c r="G1811" s="108"/>
      <c r="H1811" s="108"/>
      <c r="I1811" s="108"/>
    </row>
    <row r="1812" ht="15.75" customHeight="1">
      <c r="A1812" s="108">
        <v>92339.0</v>
      </c>
      <c r="B1812" s="108" t="s">
        <v>136</v>
      </c>
      <c r="C1812" s="108">
        <v>14.0</v>
      </c>
      <c r="D1812" s="108" t="str">
        <f t="shared" si="1"/>
        <v/>
      </c>
      <c r="E1812" s="108" t="str">
        <f t="shared" si="2"/>
        <v/>
      </c>
      <c r="G1812" s="108"/>
      <c r="H1812" s="108"/>
      <c r="I1812" s="108"/>
    </row>
    <row r="1813" ht="15.75" customHeight="1">
      <c r="A1813" s="108">
        <v>92342.0</v>
      </c>
      <c r="B1813" s="108" t="s">
        <v>136</v>
      </c>
      <c r="C1813" s="108">
        <v>14.0</v>
      </c>
      <c r="D1813" s="108" t="str">
        <f t="shared" si="1"/>
        <v/>
      </c>
      <c r="E1813" s="108" t="str">
        <f t="shared" si="2"/>
        <v/>
      </c>
      <c r="G1813" s="108"/>
      <c r="H1813" s="108"/>
      <c r="I1813" s="108"/>
    </row>
    <row r="1814" ht="15.75" customHeight="1">
      <c r="A1814" s="108">
        <v>92344.0</v>
      </c>
      <c r="B1814" s="108" t="s">
        <v>136</v>
      </c>
      <c r="C1814" s="108">
        <v>14.0</v>
      </c>
      <c r="D1814" s="108" t="str">
        <f t="shared" si="1"/>
        <v/>
      </c>
      <c r="E1814" s="108" t="str">
        <f t="shared" si="2"/>
        <v/>
      </c>
      <c r="G1814" s="108"/>
      <c r="H1814" s="108"/>
      <c r="I1814" s="108"/>
    </row>
    <row r="1815" ht="15.75" customHeight="1">
      <c r="A1815" s="108">
        <v>92345.0</v>
      </c>
      <c r="B1815" s="108" t="s">
        <v>136</v>
      </c>
      <c r="C1815" s="108">
        <v>14.0</v>
      </c>
      <c r="D1815" s="108" t="str">
        <f t="shared" si="1"/>
        <v/>
      </c>
      <c r="E1815" s="108" t="str">
        <f t="shared" si="2"/>
        <v/>
      </c>
      <c r="G1815" s="108"/>
      <c r="H1815" s="108"/>
      <c r="I1815" s="108"/>
    </row>
    <row r="1816" ht="15.75" customHeight="1">
      <c r="A1816" s="108">
        <v>92347.0</v>
      </c>
      <c r="B1816" s="108" t="s">
        <v>136</v>
      </c>
      <c r="C1816" s="108">
        <v>14.0</v>
      </c>
      <c r="D1816" s="108" t="str">
        <f t="shared" si="1"/>
        <v/>
      </c>
      <c r="E1816" s="108" t="str">
        <f t="shared" si="2"/>
        <v/>
      </c>
      <c r="G1816" s="108"/>
      <c r="H1816" s="108"/>
      <c r="I1816" s="108"/>
    </row>
    <row r="1817" ht="15.75" customHeight="1">
      <c r="A1817" s="108">
        <v>92356.0</v>
      </c>
      <c r="B1817" s="108" t="s">
        <v>136</v>
      </c>
      <c r="C1817" s="108">
        <v>14.0</v>
      </c>
      <c r="D1817" s="108" t="str">
        <f t="shared" si="1"/>
        <v/>
      </c>
      <c r="E1817" s="108" t="str">
        <f t="shared" si="2"/>
        <v/>
      </c>
      <c r="G1817" s="108"/>
      <c r="H1817" s="108"/>
      <c r="I1817" s="108"/>
    </row>
    <row r="1818" ht="15.75" customHeight="1">
      <c r="A1818" s="108">
        <v>92363.0</v>
      </c>
      <c r="B1818" s="108" t="s">
        <v>136</v>
      </c>
      <c r="C1818" s="108">
        <v>14.0</v>
      </c>
      <c r="D1818" s="108" t="str">
        <f t="shared" si="1"/>
        <v/>
      </c>
      <c r="E1818" s="108" t="str">
        <f t="shared" si="2"/>
        <v/>
      </c>
      <c r="G1818" s="108"/>
      <c r="H1818" s="108"/>
      <c r="I1818" s="108"/>
    </row>
    <row r="1819" ht="15.75" customHeight="1">
      <c r="A1819" s="108">
        <v>92364.0</v>
      </c>
      <c r="B1819" s="108" t="s">
        <v>136</v>
      </c>
      <c r="C1819" s="108">
        <v>14.0</v>
      </c>
      <c r="D1819" s="108" t="str">
        <f t="shared" si="1"/>
        <v/>
      </c>
      <c r="E1819" s="108" t="str">
        <f t="shared" si="2"/>
        <v/>
      </c>
      <c r="G1819" s="108"/>
      <c r="H1819" s="108"/>
      <c r="I1819" s="108"/>
    </row>
    <row r="1820" ht="15.75" customHeight="1">
      <c r="A1820" s="108">
        <v>92365.0</v>
      </c>
      <c r="B1820" s="108" t="s">
        <v>136</v>
      </c>
      <c r="C1820" s="108">
        <v>14.0</v>
      </c>
      <c r="D1820" s="108" t="str">
        <f t="shared" si="1"/>
        <v/>
      </c>
      <c r="E1820" s="108" t="str">
        <f t="shared" si="2"/>
        <v/>
      </c>
      <c r="G1820" s="108"/>
      <c r="H1820" s="108"/>
      <c r="I1820" s="108"/>
    </row>
    <row r="1821" ht="15.75" customHeight="1">
      <c r="A1821" s="108">
        <v>92368.0</v>
      </c>
      <c r="B1821" s="108" t="s">
        <v>136</v>
      </c>
      <c r="C1821" s="108">
        <v>14.0</v>
      </c>
      <c r="D1821" s="108" t="str">
        <f t="shared" si="1"/>
        <v/>
      </c>
      <c r="E1821" s="108" t="str">
        <f t="shared" si="2"/>
        <v/>
      </c>
      <c r="G1821" s="108"/>
      <c r="H1821" s="108"/>
      <c r="I1821" s="108"/>
    </row>
    <row r="1822" ht="15.75" customHeight="1">
      <c r="A1822" s="108">
        <v>92371.0</v>
      </c>
      <c r="B1822" s="108" t="s">
        <v>136</v>
      </c>
      <c r="C1822" s="108">
        <v>14.0</v>
      </c>
      <c r="D1822" s="108" t="str">
        <f t="shared" si="1"/>
        <v/>
      </c>
      <c r="E1822" s="108" t="str">
        <f t="shared" si="2"/>
        <v/>
      </c>
      <c r="G1822" s="108"/>
      <c r="H1822" s="108"/>
      <c r="I1822" s="108"/>
    </row>
    <row r="1823" ht="15.75" customHeight="1">
      <c r="A1823" s="108">
        <v>92372.0</v>
      </c>
      <c r="B1823" s="108" t="s">
        <v>136</v>
      </c>
      <c r="C1823" s="108">
        <v>14.0</v>
      </c>
      <c r="D1823" s="108" t="str">
        <f t="shared" si="1"/>
        <v/>
      </c>
      <c r="E1823" s="108" t="str">
        <f t="shared" si="2"/>
        <v/>
      </c>
      <c r="G1823" s="108"/>
      <c r="H1823" s="108"/>
      <c r="I1823" s="108"/>
    </row>
    <row r="1824" ht="15.75" customHeight="1">
      <c r="A1824" s="108">
        <v>92392.0</v>
      </c>
      <c r="B1824" s="108" t="s">
        <v>136</v>
      </c>
      <c r="C1824" s="108">
        <v>14.0</v>
      </c>
      <c r="D1824" s="108" t="str">
        <f t="shared" si="1"/>
        <v/>
      </c>
      <c r="E1824" s="108" t="str">
        <f t="shared" si="2"/>
        <v/>
      </c>
      <c r="G1824" s="108"/>
      <c r="H1824" s="108"/>
      <c r="I1824" s="108"/>
    </row>
    <row r="1825" ht="15.75" customHeight="1">
      <c r="A1825" s="108">
        <v>92394.0</v>
      </c>
      <c r="B1825" s="108" t="s">
        <v>136</v>
      </c>
      <c r="C1825" s="108">
        <v>14.0</v>
      </c>
      <c r="D1825" s="108" t="str">
        <f t="shared" si="1"/>
        <v/>
      </c>
      <c r="E1825" s="108" t="str">
        <f t="shared" si="2"/>
        <v/>
      </c>
      <c r="G1825" s="108"/>
      <c r="H1825" s="108"/>
      <c r="I1825" s="108"/>
    </row>
    <row r="1826" ht="15.75" customHeight="1">
      <c r="A1826" s="108">
        <v>92395.0</v>
      </c>
      <c r="B1826" s="108" t="s">
        <v>136</v>
      </c>
      <c r="C1826" s="108">
        <v>14.0</v>
      </c>
      <c r="D1826" s="108" t="str">
        <f t="shared" si="1"/>
        <v/>
      </c>
      <c r="E1826" s="108" t="str">
        <f t="shared" si="2"/>
        <v/>
      </c>
      <c r="G1826" s="108"/>
      <c r="H1826" s="108"/>
      <c r="I1826" s="108"/>
    </row>
    <row r="1827" ht="15.75" customHeight="1">
      <c r="A1827" s="108">
        <v>92397.0</v>
      </c>
      <c r="B1827" s="108" t="s">
        <v>136</v>
      </c>
      <c r="C1827" s="108">
        <v>14.0</v>
      </c>
      <c r="D1827" s="108" t="str">
        <f t="shared" si="1"/>
        <v/>
      </c>
      <c r="E1827" s="108" t="str">
        <f t="shared" si="2"/>
        <v/>
      </c>
      <c r="G1827" s="108"/>
      <c r="H1827" s="108"/>
      <c r="I1827" s="108"/>
    </row>
    <row r="1828" ht="15.75" customHeight="1">
      <c r="A1828" s="108">
        <v>92407.0</v>
      </c>
      <c r="B1828" s="108" t="s">
        <v>136</v>
      </c>
      <c r="C1828" s="108">
        <v>14.0</v>
      </c>
      <c r="D1828" s="108" t="str">
        <f t="shared" si="1"/>
        <v/>
      </c>
      <c r="E1828" s="108" t="str">
        <f t="shared" si="2"/>
        <v/>
      </c>
      <c r="G1828" s="108"/>
      <c r="H1828" s="108"/>
      <c r="I1828" s="108"/>
    </row>
    <row r="1829" ht="15.75" customHeight="1">
      <c r="A1829" s="108">
        <v>93505.0</v>
      </c>
      <c r="B1829" s="108" t="s">
        <v>136</v>
      </c>
      <c r="C1829" s="108">
        <v>14.0</v>
      </c>
      <c r="D1829" s="108" t="str">
        <f t="shared" si="1"/>
        <v/>
      </c>
      <c r="E1829" s="108" t="str">
        <f t="shared" si="2"/>
        <v/>
      </c>
      <c r="G1829" s="108"/>
      <c r="H1829" s="108"/>
      <c r="I1829" s="108"/>
    </row>
    <row r="1830" ht="15.75" customHeight="1">
      <c r="A1830" s="108">
        <v>93524.0</v>
      </c>
      <c r="B1830" s="108" t="s">
        <v>136</v>
      </c>
      <c r="C1830" s="108">
        <v>14.0</v>
      </c>
      <c r="D1830" s="108" t="str">
        <f t="shared" si="1"/>
        <v/>
      </c>
      <c r="E1830" s="108" t="str">
        <f t="shared" si="2"/>
        <v/>
      </c>
      <c r="G1830" s="108"/>
      <c r="H1830" s="108"/>
      <c r="I1830" s="108"/>
    </row>
    <row r="1831" ht="15.75" customHeight="1">
      <c r="A1831" s="108">
        <v>93555.0</v>
      </c>
      <c r="B1831" s="108" t="s">
        <v>136</v>
      </c>
      <c r="C1831" s="108">
        <v>14.0</v>
      </c>
      <c r="D1831" s="108" t="str">
        <f t="shared" si="1"/>
        <v/>
      </c>
      <c r="E1831" s="108" t="str">
        <f t="shared" si="2"/>
        <v/>
      </c>
      <c r="G1831" s="108"/>
      <c r="H1831" s="108"/>
      <c r="I1831" s="108"/>
    </row>
    <row r="1832" ht="15.75" customHeight="1">
      <c r="A1832" s="108">
        <v>93562.0</v>
      </c>
      <c r="B1832" s="108" t="s">
        <v>136</v>
      </c>
      <c r="C1832" s="108">
        <v>14.0</v>
      </c>
      <c r="D1832" s="108" t="str">
        <f t="shared" si="1"/>
        <v/>
      </c>
      <c r="E1832" s="108" t="str">
        <f t="shared" si="2"/>
        <v/>
      </c>
      <c r="G1832" s="108"/>
      <c r="H1832" s="108"/>
      <c r="I1832" s="108"/>
    </row>
    <row r="1833" ht="15.75" customHeight="1">
      <c r="A1833" s="108">
        <v>91901.0</v>
      </c>
      <c r="B1833" s="108" t="s">
        <v>135</v>
      </c>
      <c r="C1833" s="108">
        <v>14.0</v>
      </c>
      <c r="D1833" s="108" t="str">
        <f t="shared" si="1"/>
        <v/>
      </c>
      <c r="E1833" s="108" t="str">
        <f t="shared" si="2"/>
        <v/>
      </c>
      <c r="G1833" s="108"/>
      <c r="H1833" s="108"/>
      <c r="I1833" s="108"/>
    </row>
    <row r="1834" ht="15.75" customHeight="1">
      <c r="A1834" s="108">
        <v>91905.0</v>
      </c>
      <c r="B1834" s="108" t="s">
        <v>135</v>
      </c>
      <c r="C1834" s="108">
        <v>14.0</v>
      </c>
      <c r="D1834" s="108" t="str">
        <f t="shared" si="1"/>
        <v/>
      </c>
      <c r="E1834" s="108" t="str">
        <f t="shared" si="2"/>
        <v/>
      </c>
      <c r="G1834" s="108"/>
      <c r="H1834" s="108"/>
      <c r="I1834" s="108"/>
    </row>
    <row r="1835" ht="15.75" customHeight="1">
      <c r="A1835" s="108">
        <v>91906.0</v>
      </c>
      <c r="B1835" s="108" t="s">
        <v>135</v>
      </c>
      <c r="C1835" s="108">
        <v>14.0</v>
      </c>
      <c r="D1835" s="108" t="str">
        <f t="shared" si="1"/>
        <v/>
      </c>
      <c r="E1835" s="108" t="str">
        <f t="shared" si="2"/>
        <v/>
      </c>
      <c r="G1835" s="108"/>
      <c r="H1835" s="108"/>
      <c r="I1835" s="108"/>
    </row>
    <row r="1836" ht="15.75" customHeight="1">
      <c r="A1836" s="108">
        <v>91916.0</v>
      </c>
      <c r="B1836" s="108" t="s">
        <v>135</v>
      </c>
      <c r="C1836" s="108">
        <v>14.0</v>
      </c>
      <c r="D1836" s="108" t="str">
        <f t="shared" si="1"/>
        <v/>
      </c>
      <c r="E1836" s="108" t="str">
        <f t="shared" si="2"/>
        <v/>
      </c>
      <c r="G1836" s="108"/>
      <c r="H1836" s="108"/>
      <c r="I1836" s="108"/>
    </row>
    <row r="1837" ht="15.75" customHeight="1">
      <c r="A1837" s="108">
        <v>91917.0</v>
      </c>
      <c r="B1837" s="108" t="s">
        <v>135</v>
      </c>
      <c r="C1837" s="108">
        <v>14.0</v>
      </c>
      <c r="D1837" s="108" t="str">
        <f t="shared" si="1"/>
        <v/>
      </c>
      <c r="E1837" s="108" t="str">
        <f t="shared" si="2"/>
        <v/>
      </c>
      <c r="G1837" s="108"/>
      <c r="H1837" s="108"/>
      <c r="I1837" s="108"/>
    </row>
    <row r="1838" ht="15.75" customHeight="1">
      <c r="A1838" s="108">
        <v>91934.0</v>
      </c>
      <c r="B1838" s="108" t="s">
        <v>135</v>
      </c>
      <c r="C1838" s="108">
        <v>14.0</v>
      </c>
      <c r="D1838" s="108" t="str">
        <f t="shared" si="1"/>
        <v/>
      </c>
      <c r="E1838" s="108" t="str">
        <f t="shared" si="2"/>
        <v/>
      </c>
      <c r="G1838" s="108"/>
      <c r="H1838" s="108"/>
      <c r="I1838" s="108"/>
    </row>
    <row r="1839" ht="15.75" customHeight="1">
      <c r="A1839" s="108">
        <v>91935.0</v>
      </c>
      <c r="B1839" s="108" t="s">
        <v>135</v>
      </c>
      <c r="C1839" s="108">
        <v>14.0</v>
      </c>
      <c r="D1839" s="108" t="str">
        <f t="shared" si="1"/>
        <v/>
      </c>
      <c r="E1839" s="108" t="str">
        <f t="shared" si="2"/>
        <v/>
      </c>
      <c r="G1839" s="108"/>
      <c r="H1839" s="108"/>
      <c r="I1839" s="108"/>
    </row>
    <row r="1840" ht="15.75" customHeight="1">
      <c r="A1840" s="108">
        <v>91962.0</v>
      </c>
      <c r="B1840" s="108" t="s">
        <v>135</v>
      </c>
      <c r="C1840" s="108">
        <v>14.0</v>
      </c>
      <c r="D1840" s="108" t="str">
        <f t="shared" si="1"/>
        <v/>
      </c>
      <c r="E1840" s="108" t="str">
        <f t="shared" si="2"/>
        <v/>
      </c>
      <c r="G1840" s="108"/>
      <c r="H1840" s="108"/>
      <c r="I1840" s="108"/>
    </row>
    <row r="1841" ht="15.75" customHeight="1">
      <c r="A1841" s="108">
        <v>91963.0</v>
      </c>
      <c r="B1841" s="108" t="s">
        <v>135</v>
      </c>
      <c r="C1841" s="108">
        <v>14.0</v>
      </c>
      <c r="D1841" s="108" t="str">
        <f t="shared" si="1"/>
        <v/>
      </c>
      <c r="E1841" s="108" t="str">
        <f t="shared" si="2"/>
        <v/>
      </c>
      <c r="G1841" s="108"/>
      <c r="H1841" s="108"/>
      <c r="I1841" s="108"/>
    </row>
    <row r="1842" ht="15.75" customHeight="1">
      <c r="A1842" s="108">
        <v>91980.0</v>
      </c>
      <c r="B1842" s="108" t="s">
        <v>135</v>
      </c>
      <c r="C1842" s="108">
        <v>14.0</v>
      </c>
      <c r="D1842" s="108" t="str">
        <f t="shared" si="1"/>
        <v/>
      </c>
      <c r="E1842" s="108" t="str">
        <f t="shared" si="2"/>
        <v/>
      </c>
      <c r="G1842" s="108"/>
      <c r="H1842" s="108"/>
      <c r="I1842" s="108"/>
    </row>
    <row r="1843" ht="15.75" customHeight="1">
      <c r="A1843" s="108">
        <v>92004.0</v>
      </c>
      <c r="B1843" s="108" t="s">
        <v>135</v>
      </c>
      <c r="C1843" s="108">
        <v>14.0</v>
      </c>
      <c r="D1843" s="108" t="str">
        <f t="shared" si="1"/>
        <v/>
      </c>
      <c r="E1843" s="108" t="str">
        <f t="shared" si="2"/>
        <v/>
      </c>
      <c r="G1843" s="108"/>
      <c r="H1843" s="108"/>
      <c r="I1843" s="108"/>
    </row>
    <row r="1844" ht="15.75" customHeight="1">
      <c r="A1844" s="108">
        <v>92021.0</v>
      </c>
      <c r="B1844" s="108" t="s">
        <v>135</v>
      </c>
      <c r="C1844" s="108">
        <v>14.0</v>
      </c>
      <c r="D1844" s="108" t="str">
        <f t="shared" si="1"/>
        <v/>
      </c>
      <c r="E1844" s="108" t="str">
        <f t="shared" si="2"/>
        <v/>
      </c>
      <c r="G1844" s="108"/>
      <c r="H1844" s="108"/>
      <c r="I1844" s="108"/>
    </row>
    <row r="1845" ht="15.75" customHeight="1">
      <c r="A1845" s="108">
        <v>92036.0</v>
      </c>
      <c r="B1845" s="108" t="s">
        <v>135</v>
      </c>
      <c r="C1845" s="108">
        <v>14.0</v>
      </c>
      <c r="D1845" s="108" t="str">
        <f t="shared" si="1"/>
        <v/>
      </c>
      <c r="E1845" s="108" t="str">
        <f t="shared" si="2"/>
        <v/>
      </c>
      <c r="G1845" s="108"/>
      <c r="H1845" s="108"/>
      <c r="I1845" s="108"/>
    </row>
    <row r="1846" ht="15.75" customHeight="1">
      <c r="A1846" s="108">
        <v>92040.0</v>
      </c>
      <c r="B1846" s="108" t="s">
        <v>135</v>
      </c>
      <c r="C1846" s="108">
        <v>14.0</v>
      </c>
      <c r="D1846" s="108" t="str">
        <f t="shared" si="1"/>
        <v/>
      </c>
      <c r="E1846" s="108" t="str">
        <f t="shared" si="2"/>
        <v/>
      </c>
      <c r="G1846" s="108"/>
      <c r="H1846" s="108"/>
      <c r="I1846" s="108"/>
    </row>
    <row r="1847" ht="15.75" customHeight="1">
      <c r="A1847" s="108">
        <v>92059.0</v>
      </c>
      <c r="B1847" s="108" t="s">
        <v>135</v>
      </c>
      <c r="C1847" s="108">
        <v>14.0</v>
      </c>
      <c r="D1847" s="108" t="str">
        <f t="shared" si="1"/>
        <v/>
      </c>
      <c r="E1847" s="108" t="str">
        <f t="shared" si="2"/>
        <v/>
      </c>
      <c r="G1847" s="108"/>
      <c r="H1847" s="108"/>
      <c r="I1847" s="108"/>
    </row>
    <row r="1848" ht="15.75" customHeight="1">
      <c r="A1848" s="108">
        <v>92061.0</v>
      </c>
      <c r="B1848" s="108" t="s">
        <v>135</v>
      </c>
      <c r="C1848" s="108">
        <v>14.0</v>
      </c>
      <c r="D1848" s="108" t="str">
        <f t="shared" si="1"/>
        <v/>
      </c>
      <c r="E1848" s="108" t="str">
        <f t="shared" si="2"/>
        <v/>
      </c>
      <c r="G1848" s="108"/>
      <c r="H1848" s="108"/>
      <c r="I1848" s="108"/>
    </row>
    <row r="1849" ht="15.75" customHeight="1">
      <c r="A1849" s="108">
        <v>92065.0</v>
      </c>
      <c r="B1849" s="108" t="s">
        <v>135</v>
      </c>
      <c r="C1849" s="108">
        <v>14.0</v>
      </c>
      <c r="D1849" s="108" t="str">
        <f t="shared" si="1"/>
        <v/>
      </c>
      <c r="E1849" s="108" t="str">
        <f t="shared" si="2"/>
        <v/>
      </c>
      <c r="G1849" s="108"/>
      <c r="H1849" s="108"/>
      <c r="I1849" s="108"/>
    </row>
    <row r="1850" ht="15.75" customHeight="1">
      <c r="A1850" s="108">
        <v>92066.0</v>
      </c>
      <c r="B1850" s="108" t="s">
        <v>135</v>
      </c>
      <c r="C1850" s="108">
        <v>14.0</v>
      </c>
      <c r="D1850" s="108" t="str">
        <f t="shared" si="1"/>
        <v/>
      </c>
      <c r="E1850" s="108" t="str">
        <f t="shared" si="2"/>
        <v/>
      </c>
      <c r="G1850" s="108"/>
      <c r="H1850" s="108"/>
      <c r="I1850" s="108"/>
    </row>
    <row r="1851" ht="15.75" customHeight="1">
      <c r="A1851" s="108">
        <v>92070.0</v>
      </c>
      <c r="B1851" s="108" t="s">
        <v>135</v>
      </c>
      <c r="C1851" s="108">
        <v>14.0</v>
      </c>
      <c r="D1851" s="108" t="str">
        <f t="shared" si="1"/>
        <v/>
      </c>
      <c r="E1851" s="108" t="str">
        <f t="shared" si="2"/>
        <v/>
      </c>
      <c r="G1851" s="108"/>
      <c r="H1851" s="108"/>
      <c r="I1851" s="108"/>
    </row>
    <row r="1852" ht="15.75" customHeight="1">
      <c r="A1852" s="108">
        <v>92082.0</v>
      </c>
      <c r="B1852" s="108" t="s">
        <v>135</v>
      </c>
      <c r="C1852" s="108">
        <v>14.0</v>
      </c>
      <c r="D1852" s="108" t="str">
        <f t="shared" si="1"/>
        <v/>
      </c>
      <c r="E1852" s="108" t="str">
        <f t="shared" si="2"/>
        <v/>
      </c>
      <c r="G1852" s="108"/>
      <c r="H1852" s="108"/>
      <c r="I1852" s="108"/>
    </row>
    <row r="1853" ht="15.75" customHeight="1">
      <c r="A1853" s="108">
        <v>92086.0</v>
      </c>
      <c r="B1853" s="108" t="s">
        <v>135</v>
      </c>
      <c r="C1853" s="108">
        <v>14.0</v>
      </c>
      <c r="D1853" s="108" t="str">
        <f t="shared" si="1"/>
        <v/>
      </c>
      <c r="E1853" s="108" t="str">
        <f t="shared" si="2"/>
        <v/>
      </c>
      <c r="G1853" s="108"/>
      <c r="H1853" s="108"/>
      <c r="I1853" s="108"/>
    </row>
    <row r="1854" ht="15.75" customHeight="1">
      <c r="A1854" s="108">
        <v>92536.0</v>
      </c>
      <c r="B1854" s="108" t="s">
        <v>135</v>
      </c>
      <c r="C1854" s="108">
        <v>14.0</v>
      </c>
      <c r="D1854" s="108" t="str">
        <f t="shared" si="1"/>
        <v/>
      </c>
      <c r="E1854" s="108" t="str">
        <f t="shared" si="2"/>
        <v/>
      </c>
      <c r="G1854" s="108"/>
      <c r="H1854" s="108"/>
      <c r="I1854" s="108"/>
    </row>
    <row r="1855" ht="15.75" customHeight="1">
      <c r="A1855" s="108">
        <v>92242.0</v>
      </c>
      <c r="B1855" s="108" t="s">
        <v>136</v>
      </c>
      <c r="C1855" s="108">
        <v>15.0</v>
      </c>
      <c r="D1855" s="108" t="str">
        <f t="shared" si="1"/>
        <v/>
      </c>
      <c r="E1855" s="108" t="str">
        <f t="shared" si="2"/>
        <v/>
      </c>
      <c r="G1855" s="108"/>
      <c r="H1855" s="108"/>
      <c r="I1855" s="108"/>
    </row>
    <row r="1856" ht="15.75" customHeight="1">
      <c r="A1856" s="108">
        <v>92256.0</v>
      </c>
      <c r="B1856" s="108" t="s">
        <v>136</v>
      </c>
      <c r="C1856" s="108">
        <v>15.0</v>
      </c>
      <c r="D1856" s="108" t="str">
        <f t="shared" si="1"/>
        <v/>
      </c>
      <c r="E1856" s="108" t="str">
        <f t="shared" si="2"/>
        <v/>
      </c>
      <c r="G1856" s="108"/>
      <c r="H1856" s="108"/>
      <c r="I1856" s="108"/>
    </row>
    <row r="1857" ht="15.75" customHeight="1">
      <c r="A1857" s="108">
        <v>92267.0</v>
      </c>
      <c r="B1857" s="108" t="s">
        <v>136</v>
      </c>
      <c r="C1857" s="108">
        <v>15.0</v>
      </c>
      <c r="D1857" s="108" t="str">
        <f t="shared" si="1"/>
        <v/>
      </c>
      <c r="E1857" s="108" t="str">
        <f t="shared" si="2"/>
        <v/>
      </c>
      <c r="G1857" s="108"/>
      <c r="H1857" s="108"/>
      <c r="I1857" s="108"/>
    </row>
    <row r="1858" ht="15.75" customHeight="1">
      <c r="A1858" s="108">
        <v>92277.0</v>
      </c>
      <c r="B1858" s="108" t="s">
        <v>136</v>
      </c>
      <c r="C1858" s="108">
        <v>15.0</v>
      </c>
      <c r="D1858" s="108" t="str">
        <f t="shared" si="1"/>
        <v/>
      </c>
      <c r="E1858" s="108" t="str">
        <f t="shared" si="2"/>
        <v/>
      </c>
      <c r="G1858" s="108"/>
      <c r="H1858" s="108"/>
      <c r="I1858" s="108"/>
    </row>
    <row r="1859" ht="15.75" customHeight="1">
      <c r="A1859" s="108">
        <v>92278.0</v>
      </c>
      <c r="B1859" s="108" t="s">
        <v>136</v>
      </c>
      <c r="C1859" s="108">
        <v>15.0</v>
      </c>
      <c r="D1859" s="108" t="str">
        <f t="shared" si="1"/>
        <v/>
      </c>
      <c r="E1859" s="108" t="str">
        <f t="shared" si="2"/>
        <v/>
      </c>
      <c r="G1859" s="108"/>
      <c r="H1859" s="108"/>
      <c r="I1859" s="108"/>
    </row>
    <row r="1860" ht="15.75" customHeight="1">
      <c r="A1860" s="108">
        <v>92280.0</v>
      </c>
      <c r="B1860" s="108" t="s">
        <v>136</v>
      </c>
      <c r="C1860" s="108">
        <v>15.0</v>
      </c>
      <c r="D1860" s="108" t="str">
        <f t="shared" si="1"/>
        <v/>
      </c>
      <c r="E1860" s="108" t="str">
        <f t="shared" si="2"/>
        <v/>
      </c>
      <c r="G1860" s="108"/>
      <c r="H1860" s="108"/>
      <c r="I1860" s="108"/>
    </row>
    <row r="1861" ht="15.75" customHeight="1">
      <c r="A1861" s="108">
        <v>92304.0</v>
      </c>
      <c r="B1861" s="108" t="s">
        <v>136</v>
      </c>
      <c r="C1861" s="108">
        <v>15.0</v>
      </c>
      <c r="D1861" s="108" t="str">
        <f t="shared" si="1"/>
        <v/>
      </c>
      <c r="E1861" s="108" t="str">
        <f t="shared" si="2"/>
        <v/>
      </c>
      <c r="G1861" s="108"/>
      <c r="H1861" s="108"/>
      <c r="I1861" s="108"/>
    </row>
    <row r="1862" ht="15.75" customHeight="1">
      <c r="A1862" s="108">
        <v>92332.0</v>
      </c>
      <c r="B1862" s="108" t="s">
        <v>136</v>
      </c>
      <c r="C1862" s="108">
        <v>15.0</v>
      </c>
      <c r="D1862" s="108" t="str">
        <f t="shared" si="1"/>
        <v/>
      </c>
      <c r="E1862" s="108" t="str">
        <f t="shared" si="2"/>
        <v/>
      </c>
      <c r="G1862" s="108"/>
      <c r="H1862" s="108"/>
      <c r="I1862" s="108"/>
    </row>
    <row r="1863" ht="15.75" customHeight="1">
      <c r="A1863" s="108">
        <v>92338.0</v>
      </c>
      <c r="B1863" s="108" t="s">
        <v>136</v>
      </c>
      <c r="C1863" s="108">
        <v>15.0</v>
      </c>
      <c r="D1863" s="108" t="str">
        <f t="shared" si="1"/>
        <v/>
      </c>
      <c r="E1863" s="108" t="str">
        <f t="shared" si="2"/>
        <v/>
      </c>
      <c r="G1863" s="108"/>
      <c r="H1863" s="108"/>
      <c r="I1863" s="108"/>
    </row>
    <row r="1864" ht="15.75" customHeight="1">
      <c r="A1864" s="108">
        <v>92363.0</v>
      </c>
      <c r="B1864" s="108" t="s">
        <v>136</v>
      </c>
      <c r="C1864" s="108">
        <v>15.0</v>
      </c>
      <c r="D1864" s="108" t="str">
        <f t="shared" si="1"/>
        <v/>
      </c>
      <c r="E1864" s="108" t="str">
        <f t="shared" si="2"/>
        <v/>
      </c>
      <c r="G1864" s="108"/>
      <c r="H1864" s="108"/>
      <c r="I1864" s="108"/>
    </row>
    <row r="1865" ht="15.75" customHeight="1">
      <c r="A1865" s="108">
        <v>91905.0</v>
      </c>
      <c r="B1865" s="108" t="s">
        <v>135</v>
      </c>
      <c r="C1865" s="108">
        <v>15.0</v>
      </c>
      <c r="D1865" s="108" t="str">
        <f t="shared" si="1"/>
        <v/>
      </c>
      <c r="E1865" s="108" t="str">
        <f t="shared" si="2"/>
        <v/>
      </c>
      <c r="G1865" s="108"/>
      <c r="H1865" s="108"/>
      <c r="I1865" s="108"/>
    </row>
    <row r="1866" ht="15.75" customHeight="1">
      <c r="A1866" s="108">
        <v>91934.0</v>
      </c>
      <c r="B1866" s="108" t="s">
        <v>135</v>
      </c>
      <c r="C1866" s="108">
        <v>15.0</v>
      </c>
      <c r="D1866" s="108" t="str">
        <f t="shared" si="1"/>
        <v/>
      </c>
      <c r="E1866" s="108" t="str">
        <f t="shared" si="2"/>
        <v/>
      </c>
      <c r="G1866" s="108"/>
      <c r="H1866" s="108"/>
      <c r="I1866" s="108"/>
    </row>
    <row r="1867" ht="15.75" customHeight="1">
      <c r="A1867" s="108">
        <v>92004.0</v>
      </c>
      <c r="B1867" s="108" t="s">
        <v>135</v>
      </c>
      <c r="C1867" s="108">
        <v>15.0</v>
      </c>
      <c r="D1867" s="108" t="str">
        <f t="shared" si="1"/>
        <v/>
      </c>
      <c r="E1867" s="108" t="str">
        <f t="shared" si="2"/>
        <v/>
      </c>
      <c r="G1867" s="108"/>
      <c r="H1867" s="108"/>
      <c r="I1867" s="108"/>
    </row>
    <row r="1868" ht="15.75" customHeight="1">
      <c r="A1868" s="108">
        <v>92036.0</v>
      </c>
      <c r="B1868" s="108" t="s">
        <v>135</v>
      </c>
      <c r="C1868" s="108">
        <v>15.0</v>
      </c>
      <c r="D1868" s="108" t="str">
        <f t="shared" si="1"/>
        <v/>
      </c>
      <c r="E1868" s="108" t="str">
        <f t="shared" si="2"/>
        <v/>
      </c>
      <c r="G1868" s="108"/>
      <c r="H1868" s="108"/>
      <c r="I1868" s="108"/>
    </row>
    <row r="1869" ht="15.75" customHeight="1">
      <c r="A1869" s="108">
        <v>92066.0</v>
      </c>
      <c r="B1869" s="108" t="s">
        <v>135</v>
      </c>
      <c r="C1869" s="108">
        <v>15.0</v>
      </c>
      <c r="D1869" s="108" t="str">
        <f t="shared" si="1"/>
        <v/>
      </c>
      <c r="E1869" s="108" t="str">
        <f t="shared" si="2"/>
        <v/>
      </c>
      <c r="G1869" s="108"/>
      <c r="H1869" s="108"/>
      <c r="I1869" s="108"/>
    </row>
    <row r="1870" ht="15.75" customHeight="1">
      <c r="A1870" s="108">
        <v>92086.0</v>
      </c>
      <c r="B1870" s="108" t="s">
        <v>135</v>
      </c>
      <c r="C1870" s="108">
        <v>15.0</v>
      </c>
      <c r="D1870" s="108" t="str">
        <f t="shared" si="1"/>
        <v/>
      </c>
      <c r="E1870" s="108" t="str">
        <f t="shared" si="2"/>
        <v/>
      </c>
      <c r="G1870" s="108"/>
      <c r="H1870" s="108"/>
      <c r="I1870" s="108"/>
    </row>
    <row r="1871" ht="15.75" customHeight="1">
      <c r="A1871" s="108">
        <v>91701.0</v>
      </c>
      <c r="B1871" s="108" t="s">
        <v>136</v>
      </c>
      <c r="C1871" s="108">
        <v>16.0</v>
      </c>
      <c r="D1871" s="108" t="str">
        <f t="shared" si="1"/>
        <v/>
      </c>
      <c r="E1871" s="108" t="str">
        <f t="shared" si="2"/>
        <v/>
      </c>
      <c r="G1871" s="108"/>
      <c r="H1871" s="108"/>
      <c r="I1871" s="108"/>
    </row>
    <row r="1872" ht="15.75" customHeight="1">
      <c r="A1872" s="108">
        <v>91737.0</v>
      </c>
      <c r="B1872" s="108" t="s">
        <v>136</v>
      </c>
      <c r="C1872" s="108">
        <v>16.0</v>
      </c>
      <c r="D1872" s="108" t="str">
        <f t="shared" si="1"/>
        <v/>
      </c>
      <c r="E1872" s="108" t="str">
        <f t="shared" si="2"/>
        <v/>
      </c>
      <c r="G1872" s="108"/>
      <c r="H1872" s="108"/>
      <c r="I1872" s="108"/>
    </row>
    <row r="1873" ht="15.75" customHeight="1">
      <c r="A1873" s="108">
        <v>91759.0</v>
      </c>
      <c r="B1873" s="108" t="s">
        <v>136</v>
      </c>
      <c r="C1873" s="108">
        <v>16.0</v>
      </c>
      <c r="D1873" s="108" t="str">
        <f t="shared" si="1"/>
        <v/>
      </c>
      <c r="E1873" s="108" t="str">
        <f t="shared" si="2"/>
        <v/>
      </c>
      <c r="G1873" s="108"/>
      <c r="H1873" s="108"/>
      <c r="I1873" s="108"/>
    </row>
    <row r="1874" ht="15.75" customHeight="1">
      <c r="A1874" s="108">
        <v>91784.0</v>
      </c>
      <c r="B1874" s="108" t="s">
        <v>136</v>
      </c>
      <c r="C1874" s="108">
        <v>16.0</v>
      </c>
      <c r="D1874" s="108" t="str">
        <f t="shared" si="1"/>
        <v/>
      </c>
      <c r="E1874" s="108" t="str">
        <f t="shared" si="2"/>
        <v/>
      </c>
      <c r="G1874" s="108"/>
      <c r="H1874" s="108"/>
      <c r="I1874" s="108"/>
    </row>
    <row r="1875" ht="15.75" customHeight="1">
      <c r="A1875" s="108">
        <v>92256.0</v>
      </c>
      <c r="B1875" s="108" t="s">
        <v>136</v>
      </c>
      <c r="C1875" s="108">
        <v>16.0</v>
      </c>
      <c r="D1875" s="108" t="str">
        <f t="shared" si="1"/>
        <v/>
      </c>
      <c r="E1875" s="108" t="str">
        <f t="shared" si="2"/>
        <v/>
      </c>
      <c r="G1875" s="108"/>
      <c r="H1875" s="108"/>
      <c r="I1875" s="108"/>
    </row>
    <row r="1876" ht="15.75" customHeight="1">
      <c r="A1876" s="108">
        <v>92285.0</v>
      </c>
      <c r="B1876" s="108" t="s">
        <v>136</v>
      </c>
      <c r="C1876" s="108">
        <v>16.0</v>
      </c>
      <c r="D1876" s="108" t="str">
        <f t="shared" si="1"/>
        <v/>
      </c>
      <c r="E1876" s="108" t="str">
        <f t="shared" si="2"/>
        <v/>
      </c>
      <c r="G1876" s="108"/>
      <c r="H1876" s="108"/>
      <c r="I1876" s="108"/>
    </row>
    <row r="1877" ht="15.75" customHeight="1">
      <c r="A1877" s="108">
        <v>92305.0</v>
      </c>
      <c r="B1877" s="108" t="s">
        <v>136</v>
      </c>
      <c r="C1877" s="108">
        <v>16.0</v>
      </c>
      <c r="D1877" s="108" t="str">
        <f t="shared" si="1"/>
        <v/>
      </c>
      <c r="E1877" s="108" t="str">
        <f t="shared" si="2"/>
        <v/>
      </c>
      <c r="G1877" s="108"/>
      <c r="H1877" s="108"/>
      <c r="I1877" s="108"/>
    </row>
    <row r="1878" ht="15.75" customHeight="1">
      <c r="A1878" s="108">
        <v>92308.0</v>
      </c>
      <c r="B1878" s="108" t="s">
        <v>136</v>
      </c>
      <c r="C1878" s="108">
        <v>16.0</v>
      </c>
      <c r="D1878" s="108" t="str">
        <f t="shared" si="1"/>
        <v/>
      </c>
      <c r="E1878" s="108" t="str">
        <f t="shared" si="2"/>
        <v/>
      </c>
      <c r="G1878" s="108"/>
      <c r="H1878" s="108"/>
      <c r="I1878" s="108"/>
    </row>
    <row r="1879" ht="15.75" customHeight="1">
      <c r="A1879" s="108">
        <v>92314.0</v>
      </c>
      <c r="B1879" s="108" t="s">
        <v>136</v>
      </c>
      <c r="C1879" s="108">
        <v>16.0</v>
      </c>
      <c r="D1879" s="108" t="str">
        <f t="shared" si="1"/>
        <v/>
      </c>
      <c r="E1879" s="108" t="str">
        <f t="shared" si="2"/>
        <v/>
      </c>
      <c r="G1879" s="108"/>
      <c r="H1879" s="108"/>
      <c r="I1879" s="108"/>
    </row>
    <row r="1880" ht="15.75" customHeight="1">
      <c r="A1880" s="108">
        <v>92315.0</v>
      </c>
      <c r="B1880" s="108" t="s">
        <v>136</v>
      </c>
      <c r="C1880" s="108">
        <v>16.0</v>
      </c>
      <c r="D1880" s="108" t="str">
        <f t="shared" si="1"/>
        <v/>
      </c>
      <c r="E1880" s="108" t="str">
        <f t="shared" si="2"/>
        <v/>
      </c>
      <c r="G1880" s="108"/>
      <c r="H1880" s="108"/>
      <c r="I1880" s="108"/>
    </row>
    <row r="1881" ht="15.75" customHeight="1">
      <c r="A1881" s="108">
        <v>92317.0</v>
      </c>
      <c r="B1881" s="108" t="s">
        <v>136</v>
      </c>
      <c r="C1881" s="108">
        <v>16.0</v>
      </c>
      <c r="D1881" s="108" t="str">
        <f t="shared" si="1"/>
        <v/>
      </c>
      <c r="E1881" s="108" t="str">
        <f t="shared" si="2"/>
        <v/>
      </c>
      <c r="G1881" s="108"/>
      <c r="H1881" s="108"/>
      <c r="I1881" s="108"/>
    </row>
    <row r="1882" ht="15.75" customHeight="1">
      <c r="A1882" s="108">
        <v>92321.0</v>
      </c>
      <c r="B1882" s="108" t="s">
        <v>136</v>
      </c>
      <c r="C1882" s="108">
        <v>16.0</v>
      </c>
      <c r="D1882" s="108" t="str">
        <f t="shared" si="1"/>
        <v/>
      </c>
      <c r="E1882" s="108" t="str">
        <f t="shared" si="2"/>
        <v/>
      </c>
      <c r="G1882" s="108"/>
      <c r="H1882" s="108"/>
      <c r="I1882" s="108"/>
    </row>
    <row r="1883" ht="15.75" customHeight="1">
      <c r="A1883" s="108">
        <v>92322.0</v>
      </c>
      <c r="B1883" s="108" t="s">
        <v>136</v>
      </c>
      <c r="C1883" s="108">
        <v>16.0</v>
      </c>
      <c r="D1883" s="108" t="str">
        <f t="shared" si="1"/>
        <v/>
      </c>
      <c r="E1883" s="108" t="str">
        <f t="shared" si="2"/>
        <v/>
      </c>
      <c r="G1883" s="108"/>
      <c r="H1883" s="108"/>
      <c r="I1883" s="108"/>
    </row>
    <row r="1884" ht="15.75" customHeight="1">
      <c r="A1884" s="108">
        <v>92325.0</v>
      </c>
      <c r="B1884" s="108" t="s">
        <v>136</v>
      </c>
      <c r="C1884" s="108">
        <v>16.0</v>
      </c>
      <c r="D1884" s="108" t="str">
        <f t="shared" si="1"/>
        <v/>
      </c>
      <c r="E1884" s="108" t="str">
        <f t="shared" si="2"/>
        <v/>
      </c>
      <c r="G1884" s="108"/>
      <c r="H1884" s="108"/>
      <c r="I1884" s="108"/>
    </row>
    <row r="1885" ht="15.75" customHeight="1">
      <c r="A1885" s="108">
        <v>92336.0</v>
      </c>
      <c r="B1885" s="108" t="s">
        <v>136</v>
      </c>
      <c r="C1885" s="108">
        <v>16.0</v>
      </c>
      <c r="D1885" s="108" t="str">
        <f t="shared" si="1"/>
        <v/>
      </c>
      <c r="E1885" s="108" t="str">
        <f t="shared" si="2"/>
        <v/>
      </c>
      <c r="G1885" s="108"/>
      <c r="H1885" s="108"/>
      <c r="I1885" s="108"/>
    </row>
    <row r="1886" ht="15.75" customHeight="1">
      <c r="A1886" s="108">
        <v>92339.0</v>
      </c>
      <c r="B1886" s="108" t="s">
        <v>136</v>
      </c>
      <c r="C1886" s="108">
        <v>16.0</v>
      </c>
      <c r="D1886" s="108" t="str">
        <f t="shared" si="1"/>
        <v/>
      </c>
      <c r="E1886" s="108" t="str">
        <f t="shared" si="2"/>
        <v/>
      </c>
      <c r="G1886" s="108"/>
      <c r="H1886" s="108"/>
      <c r="I1886" s="108"/>
    </row>
    <row r="1887" ht="15.75" customHeight="1">
      <c r="A1887" s="108">
        <v>92344.0</v>
      </c>
      <c r="B1887" s="108" t="s">
        <v>136</v>
      </c>
      <c r="C1887" s="108">
        <v>16.0</v>
      </c>
      <c r="D1887" s="108" t="str">
        <f t="shared" si="1"/>
        <v/>
      </c>
      <c r="E1887" s="108" t="str">
        <f t="shared" si="2"/>
        <v/>
      </c>
      <c r="G1887" s="108"/>
      <c r="H1887" s="108"/>
      <c r="I1887" s="108"/>
    </row>
    <row r="1888" ht="15.75" customHeight="1">
      <c r="A1888" s="108">
        <v>92345.0</v>
      </c>
      <c r="B1888" s="108" t="s">
        <v>136</v>
      </c>
      <c r="C1888" s="108">
        <v>16.0</v>
      </c>
      <c r="D1888" s="108" t="str">
        <f t="shared" si="1"/>
        <v/>
      </c>
      <c r="E1888" s="108" t="str">
        <f t="shared" si="2"/>
        <v/>
      </c>
      <c r="G1888" s="108"/>
      <c r="H1888" s="108"/>
      <c r="I1888" s="108"/>
    </row>
    <row r="1889" ht="15.75" customHeight="1">
      <c r="A1889" s="108">
        <v>92346.0</v>
      </c>
      <c r="B1889" s="108" t="s">
        <v>136</v>
      </c>
      <c r="C1889" s="108">
        <v>16.0</v>
      </c>
      <c r="D1889" s="108" t="str">
        <f t="shared" si="1"/>
        <v/>
      </c>
      <c r="E1889" s="108" t="str">
        <f t="shared" si="2"/>
        <v/>
      </c>
      <c r="G1889" s="108"/>
      <c r="H1889" s="108"/>
      <c r="I1889" s="108"/>
    </row>
    <row r="1890" ht="15.75" customHeight="1">
      <c r="A1890" s="108">
        <v>92352.0</v>
      </c>
      <c r="B1890" s="108" t="s">
        <v>136</v>
      </c>
      <c r="C1890" s="108">
        <v>16.0</v>
      </c>
      <c r="D1890" s="108" t="str">
        <f t="shared" si="1"/>
        <v/>
      </c>
      <c r="E1890" s="108" t="str">
        <f t="shared" si="2"/>
        <v/>
      </c>
      <c r="G1890" s="108"/>
      <c r="H1890" s="108"/>
      <c r="I1890" s="108"/>
    </row>
    <row r="1891" ht="15.75" customHeight="1">
      <c r="A1891" s="108">
        <v>92356.0</v>
      </c>
      <c r="B1891" s="108" t="s">
        <v>136</v>
      </c>
      <c r="C1891" s="108">
        <v>16.0</v>
      </c>
      <c r="D1891" s="108" t="str">
        <f t="shared" si="1"/>
        <v/>
      </c>
      <c r="E1891" s="108" t="str">
        <f t="shared" si="2"/>
        <v/>
      </c>
      <c r="G1891" s="108"/>
      <c r="H1891" s="108"/>
      <c r="I1891" s="108"/>
    </row>
    <row r="1892" ht="15.75" customHeight="1">
      <c r="A1892" s="108">
        <v>92358.0</v>
      </c>
      <c r="B1892" s="108" t="s">
        <v>136</v>
      </c>
      <c r="C1892" s="108">
        <v>16.0</v>
      </c>
      <c r="D1892" s="108" t="str">
        <f t="shared" si="1"/>
        <v/>
      </c>
      <c r="E1892" s="108" t="str">
        <f t="shared" si="2"/>
        <v/>
      </c>
      <c r="G1892" s="108"/>
      <c r="H1892" s="108"/>
      <c r="I1892" s="108"/>
    </row>
    <row r="1893" ht="15.75" customHeight="1">
      <c r="A1893" s="108">
        <v>92359.0</v>
      </c>
      <c r="B1893" s="108" t="s">
        <v>136</v>
      </c>
      <c r="C1893" s="108">
        <v>16.0</v>
      </c>
      <c r="D1893" s="108" t="str">
        <f t="shared" si="1"/>
        <v/>
      </c>
      <c r="E1893" s="108" t="str">
        <f t="shared" si="2"/>
        <v/>
      </c>
      <c r="G1893" s="108"/>
      <c r="H1893" s="108"/>
      <c r="I1893" s="108"/>
    </row>
    <row r="1894" ht="15.75" customHeight="1">
      <c r="A1894" s="108">
        <v>92371.0</v>
      </c>
      <c r="B1894" s="108" t="s">
        <v>136</v>
      </c>
      <c r="C1894" s="108">
        <v>16.0</v>
      </c>
      <c r="D1894" s="108" t="str">
        <f t="shared" si="1"/>
        <v/>
      </c>
      <c r="E1894" s="108" t="str">
        <f t="shared" si="2"/>
        <v/>
      </c>
      <c r="G1894" s="108"/>
      <c r="H1894" s="108"/>
      <c r="I1894" s="108"/>
    </row>
    <row r="1895" ht="15.75" customHeight="1">
      <c r="A1895" s="108">
        <v>92382.0</v>
      </c>
      <c r="B1895" s="108" t="s">
        <v>136</v>
      </c>
      <c r="C1895" s="108">
        <v>16.0</v>
      </c>
      <c r="D1895" s="108" t="str">
        <f t="shared" si="1"/>
        <v/>
      </c>
      <c r="E1895" s="108" t="str">
        <f t="shared" si="2"/>
        <v/>
      </c>
      <c r="G1895" s="108"/>
      <c r="H1895" s="108"/>
      <c r="I1895" s="108"/>
    </row>
    <row r="1896" ht="15.75" customHeight="1">
      <c r="A1896" s="108">
        <v>92385.0</v>
      </c>
      <c r="B1896" s="108" t="s">
        <v>136</v>
      </c>
      <c r="C1896" s="108">
        <v>16.0</v>
      </c>
      <c r="D1896" s="108" t="str">
        <f t="shared" si="1"/>
        <v/>
      </c>
      <c r="E1896" s="108" t="str">
        <f t="shared" si="2"/>
        <v/>
      </c>
      <c r="G1896" s="108"/>
      <c r="H1896" s="108"/>
      <c r="I1896" s="108"/>
    </row>
    <row r="1897" ht="15.75" customHeight="1">
      <c r="A1897" s="108">
        <v>92397.0</v>
      </c>
      <c r="B1897" s="108" t="s">
        <v>136</v>
      </c>
      <c r="C1897" s="108">
        <v>16.0</v>
      </c>
      <c r="D1897" s="108" t="str">
        <f t="shared" si="1"/>
        <v/>
      </c>
      <c r="E1897" s="108" t="str">
        <f t="shared" si="2"/>
        <v/>
      </c>
      <c r="G1897" s="108"/>
      <c r="H1897" s="108"/>
      <c r="I1897" s="108"/>
    </row>
    <row r="1898" ht="15.75" customHeight="1">
      <c r="A1898" s="108">
        <v>92399.0</v>
      </c>
      <c r="B1898" s="108" t="s">
        <v>136</v>
      </c>
      <c r="C1898" s="108">
        <v>16.0</v>
      </c>
      <c r="D1898" s="108" t="str">
        <f t="shared" si="1"/>
        <v/>
      </c>
      <c r="E1898" s="108" t="str">
        <f t="shared" si="2"/>
        <v/>
      </c>
      <c r="G1898" s="108"/>
      <c r="H1898" s="108"/>
      <c r="I1898" s="108"/>
    </row>
    <row r="1899" ht="15.75" customHeight="1">
      <c r="A1899" s="108">
        <v>92404.0</v>
      </c>
      <c r="B1899" s="108" t="s">
        <v>136</v>
      </c>
      <c r="C1899" s="108">
        <v>16.0</v>
      </c>
      <c r="D1899" s="108" t="str">
        <f t="shared" si="1"/>
        <v/>
      </c>
      <c r="E1899" s="108" t="str">
        <f t="shared" si="2"/>
        <v/>
      </c>
      <c r="G1899" s="108"/>
      <c r="H1899" s="108"/>
      <c r="I1899" s="108"/>
    </row>
    <row r="1900" ht="15.75" customHeight="1">
      <c r="A1900" s="108">
        <v>92407.0</v>
      </c>
      <c r="B1900" s="108" t="s">
        <v>136</v>
      </c>
      <c r="C1900" s="108">
        <v>16.0</v>
      </c>
      <c r="D1900" s="108" t="str">
        <f t="shared" si="1"/>
        <v/>
      </c>
      <c r="E1900" s="108" t="str">
        <f t="shared" si="2"/>
        <v/>
      </c>
      <c r="G1900" s="108"/>
      <c r="H1900" s="108"/>
      <c r="I1900" s="108"/>
    </row>
    <row r="1901" ht="15.75" customHeight="1">
      <c r="A1901" s="108">
        <v>93555.0</v>
      </c>
      <c r="B1901" s="108" t="s">
        <v>136</v>
      </c>
      <c r="C1901" s="108">
        <v>16.0</v>
      </c>
      <c r="D1901" s="108" t="str">
        <f t="shared" si="1"/>
        <v/>
      </c>
      <c r="E1901" s="108" t="str">
        <f t="shared" si="2"/>
        <v/>
      </c>
      <c r="G1901" s="108"/>
      <c r="H1901" s="108"/>
      <c r="I1901" s="108"/>
    </row>
    <row r="1902" ht="15.75" customHeight="1">
      <c r="A1902" s="108">
        <v>93562.0</v>
      </c>
      <c r="B1902" s="108" t="s">
        <v>136</v>
      </c>
      <c r="C1902" s="108">
        <v>16.0</v>
      </c>
      <c r="D1902" s="108" t="str">
        <f t="shared" si="1"/>
        <v/>
      </c>
      <c r="E1902" s="108" t="str">
        <f t="shared" si="2"/>
        <v/>
      </c>
      <c r="G1902" s="108"/>
      <c r="H1902" s="108"/>
      <c r="I1902" s="108"/>
    </row>
    <row r="1903" ht="15.75" customHeight="1">
      <c r="A1903" s="108">
        <v>95004.0</v>
      </c>
      <c r="B1903" s="108" t="s">
        <v>137</v>
      </c>
      <c r="C1903" s="108">
        <v>3.0</v>
      </c>
      <c r="D1903" s="108">
        <f t="shared" si="1"/>
        <v>4</v>
      </c>
      <c r="E1903" s="108" t="str">
        <f t="shared" si="2"/>
        <v/>
      </c>
      <c r="G1903" s="108"/>
      <c r="H1903" s="108"/>
      <c r="I1903" s="108"/>
    </row>
    <row r="1904" ht="15.75" customHeight="1">
      <c r="A1904" s="108">
        <v>95023.0</v>
      </c>
      <c r="B1904" s="108" t="s">
        <v>137</v>
      </c>
      <c r="C1904" s="108">
        <v>3.0</v>
      </c>
      <c r="D1904" s="108">
        <f t="shared" si="1"/>
        <v>4</v>
      </c>
      <c r="E1904" s="108" t="str">
        <f t="shared" si="2"/>
        <v/>
      </c>
      <c r="G1904" s="108"/>
      <c r="H1904" s="108"/>
      <c r="I1904" s="108"/>
    </row>
    <row r="1905" ht="15.75" customHeight="1">
      <c r="A1905" s="108">
        <v>95043.0</v>
      </c>
      <c r="B1905" s="108" t="s">
        <v>137</v>
      </c>
      <c r="C1905" s="108">
        <v>3.0</v>
      </c>
      <c r="D1905" s="108">
        <f t="shared" si="1"/>
        <v>4</v>
      </c>
      <c r="E1905" s="108" t="str">
        <f t="shared" si="2"/>
        <v/>
      </c>
      <c r="G1905" s="108"/>
      <c r="H1905" s="108"/>
      <c r="I1905" s="108"/>
    </row>
    <row r="1906" ht="15.75" customHeight="1">
      <c r="A1906" s="108">
        <v>95045.0</v>
      </c>
      <c r="B1906" s="108" t="s">
        <v>137</v>
      </c>
      <c r="C1906" s="108">
        <v>3.0</v>
      </c>
      <c r="D1906" s="108">
        <f t="shared" si="1"/>
        <v>4</v>
      </c>
      <c r="E1906" s="108" t="str">
        <f t="shared" si="2"/>
        <v/>
      </c>
      <c r="G1906" s="108"/>
      <c r="H1906" s="108"/>
      <c r="I1906" s="108"/>
    </row>
    <row r="1907" ht="15.75" customHeight="1">
      <c r="A1907" s="108">
        <v>95023.0</v>
      </c>
      <c r="B1907" s="108" t="s">
        <v>137</v>
      </c>
      <c r="C1907" s="108">
        <v>4.0</v>
      </c>
      <c r="D1907" s="108">
        <f t="shared" si="1"/>
        <v>4</v>
      </c>
      <c r="E1907" s="108" t="str">
        <f t="shared" si="2"/>
        <v/>
      </c>
      <c r="G1907" s="108"/>
      <c r="H1907" s="108"/>
      <c r="I1907" s="108"/>
    </row>
    <row r="1908" ht="15.75" customHeight="1">
      <c r="A1908" s="108">
        <v>95045.0</v>
      </c>
      <c r="B1908" s="108" t="s">
        <v>137</v>
      </c>
      <c r="C1908" s="108">
        <v>4.0</v>
      </c>
      <c r="D1908" s="108">
        <f t="shared" si="1"/>
        <v>4</v>
      </c>
      <c r="E1908" s="108" t="str">
        <f t="shared" si="2"/>
        <v/>
      </c>
      <c r="G1908" s="108"/>
      <c r="H1908" s="108"/>
      <c r="I1908" s="108"/>
    </row>
    <row r="1909" ht="15.75" customHeight="1">
      <c r="A1909" s="108">
        <v>95004.0</v>
      </c>
      <c r="B1909" s="108" t="s">
        <v>137</v>
      </c>
      <c r="C1909" s="108">
        <v>4.0</v>
      </c>
      <c r="D1909" s="108">
        <f t="shared" si="1"/>
        <v>4</v>
      </c>
      <c r="E1909" s="108" t="str">
        <f t="shared" si="2"/>
        <v/>
      </c>
      <c r="G1909" s="108"/>
      <c r="H1909" s="108"/>
      <c r="I1909" s="108"/>
    </row>
    <row r="1910" ht="15.75" customHeight="1">
      <c r="A1910" s="108">
        <v>95043.0</v>
      </c>
      <c r="B1910" s="108" t="s">
        <v>137</v>
      </c>
      <c r="C1910" s="108">
        <v>4.0</v>
      </c>
      <c r="D1910" s="108">
        <f t="shared" si="1"/>
        <v>4</v>
      </c>
      <c r="E1910" s="108" t="str">
        <f t="shared" si="2"/>
        <v/>
      </c>
      <c r="G1910" s="108"/>
      <c r="H1910" s="108"/>
      <c r="I1910" s="108"/>
    </row>
    <row r="1911" ht="15.75" customHeight="1">
      <c r="A1911" s="108">
        <v>94014.0</v>
      </c>
      <c r="B1911" s="108" t="s">
        <v>139</v>
      </c>
      <c r="C1911" s="108">
        <v>3.0</v>
      </c>
      <c r="D1911" s="108">
        <f t="shared" si="1"/>
        <v>5</v>
      </c>
      <c r="E1911" s="108" t="str">
        <f t="shared" si="2"/>
        <v/>
      </c>
      <c r="G1911" s="108"/>
      <c r="H1911" s="108"/>
      <c r="I1911" s="108"/>
    </row>
    <row r="1912" ht="15.75" customHeight="1">
      <c r="A1912" s="108">
        <v>94015.0</v>
      </c>
      <c r="B1912" s="108" t="s">
        <v>139</v>
      </c>
      <c r="C1912" s="108">
        <v>3.0</v>
      </c>
      <c r="D1912" s="108">
        <f t="shared" si="1"/>
        <v>5</v>
      </c>
      <c r="E1912" s="108" t="str">
        <f t="shared" si="2"/>
        <v/>
      </c>
      <c r="G1912" s="108"/>
      <c r="H1912" s="108"/>
      <c r="I1912" s="108"/>
    </row>
    <row r="1913" ht="15.75" customHeight="1">
      <c r="A1913" s="108">
        <v>94102.0</v>
      </c>
      <c r="B1913" s="108" t="s">
        <v>139</v>
      </c>
      <c r="C1913" s="108">
        <v>3.0</v>
      </c>
      <c r="D1913" s="108">
        <f t="shared" si="1"/>
        <v>5</v>
      </c>
      <c r="E1913" s="108" t="str">
        <f t="shared" si="2"/>
        <v/>
      </c>
      <c r="G1913" s="108"/>
      <c r="H1913" s="108"/>
      <c r="I1913" s="108"/>
    </row>
    <row r="1914" ht="15.75" customHeight="1">
      <c r="A1914" s="108">
        <v>94103.0</v>
      </c>
      <c r="B1914" s="108" t="s">
        <v>139</v>
      </c>
      <c r="C1914" s="108">
        <v>3.0</v>
      </c>
      <c r="D1914" s="108">
        <f t="shared" si="1"/>
        <v>5</v>
      </c>
      <c r="E1914" s="108" t="str">
        <f t="shared" si="2"/>
        <v/>
      </c>
      <c r="G1914" s="108"/>
      <c r="H1914" s="108"/>
      <c r="I1914" s="108"/>
    </row>
    <row r="1915" ht="15.75" customHeight="1">
      <c r="A1915" s="108">
        <v>94104.0</v>
      </c>
      <c r="B1915" s="108" t="s">
        <v>139</v>
      </c>
      <c r="C1915" s="108">
        <v>3.0</v>
      </c>
      <c r="D1915" s="108">
        <f t="shared" si="1"/>
        <v>5</v>
      </c>
      <c r="E1915" s="108" t="str">
        <f t="shared" si="2"/>
        <v/>
      </c>
      <c r="G1915" s="108"/>
      <c r="H1915" s="108"/>
      <c r="I1915" s="108"/>
    </row>
    <row r="1916" ht="15.75" customHeight="1">
      <c r="A1916" s="108">
        <v>94105.0</v>
      </c>
      <c r="B1916" s="108" t="s">
        <v>139</v>
      </c>
      <c r="C1916" s="108">
        <v>3.0</v>
      </c>
      <c r="D1916" s="108">
        <f t="shared" si="1"/>
        <v>5</v>
      </c>
      <c r="E1916" s="108" t="str">
        <f t="shared" si="2"/>
        <v/>
      </c>
      <c r="G1916" s="108"/>
      <c r="H1916" s="108"/>
      <c r="I1916" s="108"/>
    </row>
    <row r="1917" ht="15.75" customHeight="1">
      <c r="A1917" s="108">
        <v>94107.0</v>
      </c>
      <c r="B1917" s="108" t="s">
        <v>139</v>
      </c>
      <c r="C1917" s="108">
        <v>3.0</v>
      </c>
      <c r="D1917" s="108">
        <f t="shared" si="1"/>
        <v>5</v>
      </c>
      <c r="E1917" s="108" t="str">
        <f t="shared" si="2"/>
        <v/>
      </c>
      <c r="G1917" s="108"/>
      <c r="H1917" s="108"/>
      <c r="I1917" s="108"/>
    </row>
    <row r="1918" ht="15.75" customHeight="1">
      <c r="A1918" s="108">
        <v>94108.0</v>
      </c>
      <c r="B1918" s="108" t="s">
        <v>139</v>
      </c>
      <c r="C1918" s="108">
        <v>3.0</v>
      </c>
      <c r="D1918" s="108">
        <f t="shared" si="1"/>
        <v>5</v>
      </c>
      <c r="E1918" s="108" t="str">
        <f t="shared" si="2"/>
        <v/>
      </c>
      <c r="G1918" s="108"/>
      <c r="H1918" s="108"/>
      <c r="I1918" s="108"/>
    </row>
    <row r="1919" ht="15.75" customHeight="1">
      <c r="A1919" s="108">
        <v>94109.0</v>
      </c>
      <c r="B1919" s="108" t="s">
        <v>139</v>
      </c>
      <c r="C1919" s="108">
        <v>3.0</v>
      </c>
      <c r="D1919" s="108">
        <f t="shared" si="1"/>
        <v>5</v>
      </c>
      <c r="E1919" s="108" t="str">
        <f t="shared" si="2"/>
        <v/>
      </c>
      <c r="G1919" s="108"/>
      <c r="H1919" s="108"/>
      <c r="I1919" s="108"/>
    </row>
    <row r="1920" ht="15.75" customHeight="1">
      <c r="A1920" s="108">
        <v>94110.0</v>
      </c>
      <c r="B1920" s="108" t="s">
        <v>139</v>
      </c>
      <c r="C1920" s="108">
        <v>3.0</v>
      </c>
      <c r="D1920" s="108">
        <f t="shared" si="1"/>
        <v>5</v>
      </c>
      <c r="E1920" s="108" t="str">
        <f t="shared" si="2"/>
        <v/>
      </c>
      <c r="G1920" s="108"/>
      <c r="H1920" s="108"/>
      <c r="I1920" s="108"/>
    </row>
    <row r="1921" ht="15.75" customHeight="1">
      <c r="A1921" s="108">
        <v>94111.0</v>
      </c>
      <c r="B1921" s="108" t="s">
        <v>139</v>
      </c>
      <c r="C1921" s="108">
        <v>3.0</v>
      </c>
      <c r="D1921" s="108">
        <f t="shared" si="1"/>
        <v>5</v>
      </c>
      <c r="E1921" s="108" t="str">
        <f t="shared" si="2"/>
        <v/>
      </c>
      <c r="G1921" s="108"/>
      <c r="H1921" s="108"/>
      <c r="I1921" s="108"/>
    </row>
    <row r="1922" ht="15.75" customHeight="1">
      <c r="A1922" s="108">
        <v>94112.0</v>
      </c>
      <c r="B1922" s="108" t="s">
        <v>139</v>
      </c>
      <c r="C1922" s="108">
        <v>3.0</v>
      </c>
      <c r="D1922" s="108">
        <f t="shared" si="1"/>
        <v>5</v>
      </c>
      <c r="E1922" s="108" t="str">
        <f t="shared" si="2"/>
        <v/>
      </c>
      <c r="G1922" s="108"/>
      <c r="H1922" s="108"/>
      <c r="I1922" s="108"/>
    </row>
    <row r="1923" ht="15.75" customHeight="1">
      <c r="A1923" s="108">
        <v>94114.0</v>
      </c>
      <c r="B1923" s="108" t="s">
        <v>139</v>
      </c>
      <c r="C1923" s="108">
        <v>3.0</v>
      </c>
      <c r="D1923" s="108">
        <f t="shared" si="1"/>
        <v>5</v>
      </c>
      <c r="E1923" s="108" t="str">
        <f t="shared" si="2"/>
        <v/>
      </c>
      <c r="G1923" s="108"/>
      <c r="H1923" s="108"/>
      <c r="I1923" s="108"/>
    </row>
    <row r="1924" ht="15.75" customHeight="1">
      <c r="A1924" s="108">
        <v>94115.0</v>
      </c>
      <c r="B1924" s="108" t="s">
        <v>139</v>
      </c>
      <c r="C1924" s="108">
        <v>3.0</v>
      </c>
      <c r="D1924" s="108">
        <f t="shared" si="1"/>
        <v>5</v>
      </c>
      <c r="E1924" s="108" t="str">
        <f t="shared" si="2"/>
        <v/>
      </c>
      <c r="G1924" s="108"/>
      <c r="H1924" s="108"/>
      <c r="I1924" s="108"/>
    </row>
    <row r="1925" ht="15.75" customHeight="1">
      <c r="A1925" s="108">
        <v>94116.0</v>
      </c>
      <c r="B1925" s="108" t="s">
        <v>139</v>
      </c>
      <c r="C1925" s="108">
        <v>3.0</v>
      </c>
      <c r="D1925" s="108">
        <f t="shared" si="1"/>
        <v>5</v>
      </c>
      <c r="E1925" s="108" t="str">
        <f t="shared" si="2"/>
        <v/>
      </c>
      <c r="G1925" s="108"/>
      <c r="H1925" s="108"/>
      <c r="I1925" s="108"/>
    </row>
    <row r="1926" ht="15.75" customHeight="1">
      <c r="A1926" s="108">
        <v>94117.0</v>
      </c>
      <c r="B1926" s="108" t="s">
        <v>139</v>
      </c>
      <c r="C1926" s="108">
        <v>3.0</v>
      </c>
      <c r="D1926" s="108">
        <f t="shared" si="1"/>
        <v>5</v>
      </c>
      <c r="E1926" s="108" t="str">
        <f t="shared" si="2"/>
        <v/>
      </c>
      <c r="G1926" s="108"/>
      <c r="H1926" s="108"/>
      <c r="I1926" s="108"/>
    </row>
    <row r="1927" ht="15.75" customHeight="1">
      <c r="A1927" s="108">
        <v>94118.0</v>
      </c>
      <c r="B1927" s="108" t="s">
        <v>139</v>
      </c>
      <c r="C1927" s="108">
        <v>3.0</v>
      </c>
      <c r="D1927" s="108">
        <f t="shared" si="1"/>
        <v>5</v>
      </c>
      <c r="E1927" s="108" t="str">
        <f t="shared" si="2"/>
        <v/>
      </c>
      <c r="G1927" s="108"/>
      <c r="H1927" s="108"/>
      <c r="I1927" s="108"/>
    </row>
    <row r="1928" ht="15.75" customHeight="1">
      <c r="A1928" s="108">
        <v>94121.0</v>
      </c>
      <c r="B1928" s="108" t="s">
        <v>139</v>
      </c>
      <c r="C1928" s="108">
        <v>3.0</v>
      </c>
      <c r="D1928" s="108">
        <f t="shared" si="1"/>
        <v>5</v>
      </c>
      <c r="E1928" s="108" t="str">
        <f t="shared" si="2"/>
        <v/>
      </c>
      <c r="G1928" s="108"/>
      <c r="H1928" s="108"/>
      <c r="I1928" s="108"/>
    </row>
    <row r="1929" ht="15.75" customHeight="1">
      <c r="A1929" s="108">
        <v>94122.0</v>
      </c>
      <c r="B1929" s="108" t="s">
        <v>139</v>
      </c>
      <c r="C1929" s="108">
        <v>3.0</v>
      </c>
      <c r="D1929" s="108">
        <f t="shared" si="1"/>
        <v>5</v>
      </c>
      <c r="E1929" s="108" t="str">
        <f t="shared" si="2"/>
        <v/>
      </c>
      <c r="G1929" s="108"/>
      <c r="H1929" s="108"/>
      <c r="I1929" s="108"/>
    </row>
    <row r="1930" ht="15.75" customHeight="1">
      <c r="A1930" s="108">
        <v>94123.0</v>
      </c>
      <c r="B1930" s="108" t="s">
        <v>139</v>
      </c>
      <c r="C1930" s="108">
        <v>3.0</v>
      </c>
      <c r="D1930" s="108">
        <f t="shared" si="1"/>
        <v>5</v>
      </c>
      <c r="E1930" s="108" t="str">
        <f t="shared" si="2"/>
        <v/>
      </c>
      <c r="G1930" s="108"/>
      <c r="H1930" s="108"/>
      <c r="I1930" s="108"/>
    </row>
    <row r="1931" ht="15.75" customHeight="1">
      <c r="A1931" s="108">
        <v>94124.0</v>
      </c>
      <c r="B1931" s="108" t="s">
        <v>139</v>
      </c>
      <c r="C1931" s="108">
        <v>3.0</v>
      </c>
      <c r="D1931" s="108">
        <f t="shared" si="1"/>
        <v>5</v>
      </c>
      <c r="E1931" s="108" t="str">
        <f t="shared" si="2"/>
        <v/>
      </c>
      <c r="G1931" s="108"/>
      <c r="H1931" s="108"/>
      <c r="I1931" s="108"/>
    </row>
    <row r="1932" ht="15.75" customHeight="1">
      <c r="A1932" s="108">
        <v>94127.0</v>
      </c>
      <c r="B1932" s="108" t="s">
        <v>139</v>
      </c>
      <c r="C1932" s="108">
        <v>3.0</v>
      </c>
      <c r="D1932" s="108">
        <f t="shared" si="1"/>
        <v>5</v>
      </c>
      <c r="E1932" s="108" t="str">
        <f t="shared" si="2"/>
        <v/>
      </c>
      <c r="G1932" s="108"/>
      <c r="H1932" s="108"/>
      <c r="I1932" s="108"/>
    </row>
    <row r="1933" ht="15.75" customHeight="1">
      <c r="A1933" s="108">
        <v>94129.0</v>
      </c>
      <c r="B1933" s="108" t="s">
        <v>139</v>
      </c>
      <c r="C1933" s="108">
        <v>3.0</v>
      </c>
      <c r="D1933" s="108">
        <f t="shared" si="1"/>
        <v>5</v>
      </c>
      <c r="E1933" s="108" t="str">
        <f t="shared" si="2"/>
        <v/>
      </c>
      <c r="G1933" s="108"/>
      <c r="H1933" s="108"/>
      <c r="I1933" s="108"/>
    </row>
    <row r="1934" ht="15.75" customHeight="1">
      <c r="A1934" s="108">
        <v>94130.0</v>
      </c>
      <c r="B1934" s="108" t="s">
        <v>139</v>
      </c>
      <c r="C1934" s="108">
        <v>3.0</v>
      </c>
      <c r="D1934" s="108">
        <f t="shared" si="1"/>
        <v>5</v>
      </c>
      <c r="E1934" s="108" t="str">
        <f t="shared" si="2"/>
        <v/>
      </c>
      <c r="G1934" s="108"/>
      <c r="H1934" s="108"/>
      <c r="I1934" s="108"/>
    </row>
    <row r="1935" ht="15.75" customHeight="1">
      <c r="A1935" s="108">
        <v>94131.0</v>
      </c>
      <c r="B1935" s="108" t="s">
        <v>139</v>
      </c>
      <c r="C1935" s="108">
        <v>3.0</v>
      </c>
      <c r="D1935" s="108">
        <f t="shared" si="1"/>
        <v>5</v>
      </c>
      <c r="E1935" s="108" t="str">
        <f t="shared" si="2"/>
        <v/>
      </c>
      <c r="G1935" s="108"/>
      <c r="H1935" s="108"/>
      <c r="I1935" s="108"/>
    </row>
    <row r="1936" ht="15.75" customHeight="1">
      <c r="A1936" s="108">
        <v>94132.0</v>
      </c>
      <c r="B1936" s="108" t="s">
        <v>139</v>
      </c>
      <c r="C1936" s="108">
        <v>3.0</v>
      </c>
      <c r="D1936" s="108">
        <f t="shared" si="1"/>
        <v>5</v>
      </c>
      <c r="E1936" s="108" t="str">
        <f t="shared" si="2"/>
        <v/>
      </c>
      <c r="G1936" s="108"/>
      <c r="H1936" s="108"/>
      <c r="I1936" s="108"/>
    </row>
    <row r="1937" ht="15.75" customHeight="1">
      <c r="A1937" s="108">
        <v>94133.0</v>
      </c>
      <c r="B1937" s="108" t="s">
        <v>139</v>
      </c>
      <c r="C1937" s="108">
        <v>3.0</v>
      </c>
      <c r="D1937" s="108">
        <f t="shared" si="1"/>
        <v>5</v>
      </c>
      <c r="E1937" s="108" t="str">
        <f t="shared" si="2"/>
        <v/>
      </c>
      <c r="G1937" s="108"/>
      <c r="H1937" s="108"/>
      <c r="I1937" s="108"/>
    </row>
    <row r="1938" ht="15.75" customHeight="1">
      <c r="A1938" s="108">
        <v>94134.0</v>
      </c>
      <c r="B1938" s="108" t="s">
        <v>139</v>
      </c>
      <c r="C1938" s="108">
        <v>3.0</v>
      </c>
      <c r="D1938" s="108">
        <f t="shared" si="1"/>
        <v>5</v>
      </c>
      <c r="E1938" s="108" t="str">
        <f t="shared" si="2"/>
        <v/>
      </c>
      <c r="G1938" s="108"/>
      <c r="H1938" s="108"/>
      <c r="I1938" s="108"/>
    </row>
    <row r="1939" ht="15.75" customHeight="1">
      <c r="A1939" s="108">
        <v>94158.0</v>
      </c>
      <c r="B1939" s="108" t="s">
        <v>139</v>
      </c>
      <c r="C1939" s="108">
        <v>3.0</v>
      </c>
      <c r="D1939" s="108">
        <f t="shared" si="1"/>
        <v>5</v>
      </c>
      <c r="E1939" s="108" t="str">
        <f t="shared" si="2"/>
        <v/>
      </c>
      <c r="G1939" s="108"/>
      <c r="H1939" s="108"/>
      <c r="I1939" s="108"/>
    </row>
    <row r="1940" ht="15.75" customHeight="1">
      <c r="A1940" s="108">
        <v>94501.0</v>
      </c>
      <c r="B1940" s="108" t="s">
        <v>139</v>
      </c>
      <c r="C1940" s="108">
        <v>3.0</v>
      </c>
      <c r="D1940" s="108">
        <f t="shared" si="1"/>
        <v>5</v>
      </c>
      <c r="E1940" s="108" t="str">
        <f t="shared" si="2"/>
        <v/>
      </c>
      <c r="G1940" s="108"/>
      <c r="H1940" s="108"/>
      <c r="I1940" s="108"/>
    </row>
    <row r="1941" ht="15.75" customHeight="1">
      <c r="A1941" s="108">
        <v>94920.0</v>
      </c>
      <c r="B1941" s="108" t="s">
        <v>139</v>
      </c>
      <c r="C1941" s="108">
        <v>3.0</v>
      </c>
      <c r="D1941" s="108">
        <f t="shared" si="1"/>
        <v>5</v>
      </c>
      <c r="E1941" s="108" t="str">
        <f t="shared" si="2"/>
        <v/>
      </c>
      <c r="G1941" s="108"/>
      <c r="H1941" s="108"/>
      <c r="I1941" s="108"/>
    </row>
    <row r="1942" ht="15.75" customHeight="1">
      <c r="A1942" s="108">
        <v>93452.0</v>
      </c>
      <c r="B1942" s="108" t="s">
        <v>134</v>
      </c>
      <c r="C1942" s="108">
        <v>4.0</v>
      </c>
      <c r="D1942" s="108">
        <f t="shared" si="1"/>
        <v>4</v>
      </c>
      <c r="E1942" s="108" t="str">
        <f t="shared" si="2"/>
        <v/>
      </c>
      <c r="G1942" s="108"/>
      <c r="H1942" s="108"/>
      <c r="I1942" s="108"/>
    </row>
    <row r="1943" ht="15.75" customHeight="1">
      <c r="A1943" s="108">
        <v>93426.0</v>
      </c>
      <c r="B1943" s="108" t="s">
        <v>134</v>
      </c>
      <c r="C1943" s="108">
        <v>4.0</v>
      </c>
      <c r="D1943" s="108">
        <f t="shared" si="1"/>
        <v>4</v>
      </c>
      <c r="E1943" s="108" t="str">
        <f t="shared" si="2"/>
        <v/>
      </c>
      <c r="G1943" s="108"/>
      <c r="H1943" s="108"/>
      <c r="I1943" s="108"/>
    </row>
    <row r="1944" ht="15.75" customHeight="1">
      <c r="A1944" s="108">
        <v>93451.0</v>
      </c>
      <c r="B1944" s="108" t="s">
        <v>134</v>
      </c>
      <c r="C1944" s="108">
        <v>4.0</v>
      </c>
      <c r="D1944" s="108">
        <f t="shared" si="1"/>
        <v>4</v>
      </c>
      <c r="E1944" s="108" t="str">
        <f t="shared" si="2"/>
        <v/>
      </c>
      <c r="G1944" s="108"/>
      <c r="H1944" s="108"/>
      <c r="I1944" s="108"/>
    </row>
    <row r="1945" ht="15.75" customHeight="1">
      <c r="A1945" s="108">
        <v>93461.0</v>
      </c>
      <c r="B1945" s="108" t="s">
        <v>134</v>
      </c>
      <c r="C1945" s="108">
        <v>4.0</v>
      </c>
      <c r="D1945" s="108">
        <f t="shared" si="1"/>
        <v>4</v>
      </c>
      <c r="E1945" s="108" t="str">
        <f t="shared" si="2"/>
        <v/>
      </c>
      <c r="G1945" s="108"/>
      <c r="H1945" s="108"/>
      <c r="I1945" s="108"/>
    </row>
    <row r="1946" ht="15.75" customHeight="1">
      <c r="A1946" s="108">
        <v>93446.0</v>
      </c>
      <c r="B1946" s="108" t="s">
        <v>134</v>
      </c>
      <c r="C1946" s="108">
        <v>4.0</v>
      </c>
      <c r="D1946" s="108">
        <f t="shared" si="1"/>
        <v>4</v>
      </c>
      <c r="E1946" s="108" t="str">
        <f t="shared" si="2"/>
        <v/>
      </c>
      <c r="G1946" s="108"/>
      <c r="H1946" s="108"/>
      <c r="I1946" s="108"/>
    </row>
    <row r="1947" ht="15.75" customHeight="1">
      <c r="A1947" s="108">
        <v>93428.0</v>
      </c>
      <c r="B1947" s="108" t="s">
        <v>134</v>
      </c>
      <c r="C1947" s="108">
        <v>4.0</v>
      </c>
      <c r="D1947" s="108">
        <f t="shared" si="1"/>
        <v>4</v>
      </c>
      <c r="E1947" s="108" t="str">
        <f t="shared" si="2"/>
        <v/>
      </c>
      <c r="G1947" s="108"/>
      <c r="H1947" s="108"/>
      <c r="I1947" s="108"/>
    </row>
    <row r="1948" ht="15.75" customHeight="1">
      <c r="A1948" s="108">
        <v>93465.0</v>
      </c>
      <c r="B1948" s="108" t="s">
        <v>134</v>
      </c>
      <c r="C1948" s="108">
        <v>4.0</v>
      </c>
      <c r="D1948" s="108">
        <f t="shared" si="1"/>
        <v>4</v>
      </c>
      <c r="E1948" s="108" t="str">
        <f t="shared" si="2"/>
        <v/>
      </c>
      <c r="G1948" s="108"/>
      <c r="H1948" s="108"/>
      <c r="I1948" s="108"/>
    </row>
    <row r="1949" ht="15.75" customHeight="1">
      <c r="A1949" s="108">
        <v>93432.0</v>
      </c>
      <c r="B1949" s="108" t="s">
        <v>134</v>
      </c>
      <c r="C1949" s="108">
        <v>4.0</v>
      </c>
      <c r="D1949" s="108">
        <f t="shared" si="1"/>
        <v>4</v>
      </c>
      <c r="E1949" s="108" t="str">
        <f t="shared" si="2"/>
        <v/>
      </c>
      <c r="G1949" s="108"/>
      <c r="H1949" s="108"/>
      <c r="I1949" s="108"/>
    </row>
    <row r="1950" ht="15.75" customHeight="1">
      <c r="A1950" s="108">
        <v>93430.0</v>
      </c>
      <c r="B1950" s="108" t="s">
        <v>134</v>
      </c>
      <c r="C1950" s="108">
        <v>4.0</v>
      </c>
      <c r="D1950" s="108">
        <f t="shared" si="1"/>
        <v>4</v>
      </c>
      <c r="E1950" s="108" t="str">
        <f t="shared" si="2"/>
        <v/>
      </c>
      <c r="G1950" s="108"/>
      <c r="H1950" s="108"/>
      <c r="I1950" s="108"/>
    </row>
    <row r="1951" ht="15.75" customHeight="1">
      <c r="A1951" s="108">
        <v>93422.0</v>
      </c>
      <c r="B1951" s="108" t="s">
        <v>134</v>
      </c>
      <c r="C1951" s="108">
        <v>4.0</v>
      </c>
      <c r="D1951" s="108">
        <f t="shared" si="1"/>
        <v>4</v>
      </c>
      <c r="E1951" s="108" t="str">
        <f t="shared" si="2"/>
        <v/>
      </c>
      <c r="G1951" s="108"/>
      <c r="H1951" s="108"/>
      <c r="I1951" s="108"/>
    </row>
    <row r="1952" ht="15.75" customHeight="1">
      <c r="A1952" s="108">
        <v>93453.0</v>
      </c>
      <c r="B1952" s="108" t="s">
        <v>134</v>
      </c>
      <c r="C1952" s="108">
        <v>4.0</v>
      </c>
      <c r="D1952" s="108">
        <f t="shared" si="1"/>
        <v>4</v>
      </c>
      <c r="E1952" s="108" t="str">
        <f t="shared" si="2"/>
        <v/>
      </c>
      <c r="G1952" s="108"/>
      <c r="H1952" s="108"/>
      <c r="I1952" s="108"/>
    </row>
    <row r="1953" ht="15.75" customHeight="1">
      <c r="A1953" s="108">
        <v>93442.0</v>
      </c>
      <c r="B1953" s="108" t="s">
        <v>134</v>
      </c>
      <c r="C1953" s="108">
        <v>4.0</v>
      </c>
      <c r="D1953" s="108">
        <f t="shared" si="1"/>
        <v>4</v>
      </c>
      <c r="E1953" s="108" t="str">
        <f t="shared" si="2"/>
        <v/>
      </c>
      <c r="G1953" s="108"/>
      <c r="H1953" s="108"/>
      <c r="I1953" s="108"/>
    </row>
    <row r="1954" ht="15.75" customHeight="1">
      <c r="A1954" s="108">
        <v>93405.0</v>
      </c>
      <c r="B1954" s="108" t="s">
        <v>134</v>
      </c>
      <c r="C1954" s="108">
        <v>4.0</v>
      </c>
      <c r="D1954" s="108">
        <f t="shared" si="1"/>
        <v>4</v>
      </c>
      <c r="E1954" s="108" t="str">
        <f t="shared" si="2"/>
        <v/>
      </c>
      <c r="G1954" s="108"/>
      <c r="H1954" s="108"/>
      <c r="I1954" s="108"/>
    </row>
    <row r="1955" ht="15.75" customHeight="1">
      <c r="A1955" s="108">
        <v>93251.0</v>
      </c>
      <c r="B1955" s="108" t="s">
        <v>134</v>
      </c>
      <c r="C1955" s="108">
        <v>4.0</v>
      </c>
      <c r="D1955" s="108">
        <f t="shared" si="1"/>
        <v>4</v>
      </c>
      <c r="E1955" s="108" t="str">
        <f t="shared" si="2"/>
        <v/>
      </c>
      <c r="G1955" s="108"/>
      <c r="H1955" s="108"/>
      <c r="I1955" s="108"/>
    </row>
    <row r="1956" ht="15.75" customHeight="1">
      <c r="A1956" s="108">
        <v>93401.0</v>
      </c>
      <c r="B1956" s="108" t="s">
        <v>134</v>
      </c>
      <c r="C1956" s="108">
        <v>4.0</v>
      </c>
      <c r="D1956" s="108">
        <f t="shared" si="1"/>
        <v>4</v>
      </c>
      <c r="E1956" s="108" t="str">
        <f t="shared" si="2"/>
        <v/>
      </c>
      <c r="G1956" s="108"/>
      <c r="H1956" s="108"/>
      <c r="I1956" s="108"/>
    </row>
    <row r="1957" ht="15.75" customHeight="1">
      <c r="A1957" s="108">
        <v>93420.0</v>
      </c>
      <c r="B1957" s="108" t="s">
        <v>134</v>
      </c>
      <c r="C1957" s="108">
        <v>4.0</v>
      </c>
      <c r="D1957" s="108">
        <f t="shared" si="1"/>
        <v>4</v>
      </c>
      <c r="E1957" s="108" t="str">
        <f t="shared" si="2"/>
        <v/>
      </c>
      <c r="G1957" s="108"/>
      <c r="H1957" s="108"/>
      <c r="I1957" s="108"/>
    </row>
    <row r="1958" ht="15.75" customHeight="1">
      <c r="A1958" s="108">
        <v>93454.0</v>
      </c>
      <c r="B1958" s="108" t="s">
        <v>134</v>
      </c>
      <c r="C1958" s="108">
        <v>4.0</v>
      </c>
      <c r="D1958" s="108">
        <f t="shared" si="1"/>
        <v>4</v>
      </c>
      <c r="E1958" s="108" t="str">
        <f t="shared" si="2"/>
        <v/>
      </c>
      <c r="G1958" s="108"/>
      <c r="H1958" s="108"/>
      <c r="I1958" s="108"/>
    </row>
    <row r="1959" ht="15.75" customHeight="1">
      <c r="A1959" s="108">
        <v>93252.0</v>
      </c>
      <c r="B1959" s="108" t="s">
        <v>134</v>
      </c>
      <c r="C1959" s="108">
        <v>4.0</v>
      </c>
      <c r="D1959" s="108">
        <f t="shared" si="1"/>
        <v>4</v>
      </c>
      <c r="E1959" s="108" t="str">
        <f t="shared" si="2"/>
        <v/>
      </c>
      <c r="G1959" s="108"/>
      <c r="H1959" s="108"/>
      <c r="I1959" s="108"/>
    </row>
    <row r="1960" ht="15.75" customHeight="1">
      <c r="A1960" s="108">
        <v>94002.0</v>
      </c>
      <c r="B1960" s="108" t="s">
        <v>133</v>
      </c>
      <c r="C1960" s="108">
        <v>3.0</v>
      </c>
      <c r="D1960" s="108">
        <f t="shared" si="1"/>
        <v>5</v>
      </c>
      <c r="E1960" s="108" t="str">
        <f t="shared" si="2"/>
        <v/>
      </c>
      <c r="G1960" s="108"/>
      <c r="H1960" s="108"/>
      <c r="I1960" s="108"/>
    </row>
    <row r="1961" ht="15.75" customHeight="1">
      <c r="A1961" s="108">
        <v>94005.0</v>
      </c>
      <c r="B1961" s="108" t="s">
        <v>133</v>
      </c>
      <c r="C1961" s="108">
        <v>3.0</v>
      </c>
      <c r="D1961" s="108">
        <f t="shared" si="1"/>
        <v>5</v>
      </c>
      <c r="E1961" s="108" t="str">
        <f t="shared" si="2"/>
        <v/>
      </c>
      <c r="G1961" s="108"/>
      <c r="H1961" s="108"/>
      <c r="I1961" s="108"/>
    </row>
    <row r="1962" ht="15.75" customHeight="1">
      <c r="A1962" s="108">
        <v>94010.0</v>
      </c>
      <c r="B1962" s="108" t="s">
        <v>133</v>
      </c>
      <c r="C1962" s="108">
        <v>3.0</v>
      </c>
      <c r="D1962" s="108">
        <f t="shared" si="1"/>
        <v>5</v>
      </c>
      <c r="E1962" s="108" t="str">
        <f t="shared" si="2"/>
        <v/>
      </c>
      <c r="G1962" s="108"/>
      <c r="H1962" s="108"/>
      <c r="I1962" s="108"/>
    </row>
    <row r="1963" ht="15.75" customHeight="1">
      <c r="A1963" s="108">
        <v>94014.0</v>
      </c>
      <c r="B1963" s="108" t="s">
        <v>133</v>
      </c>
      <c r="C1963" s="108">
        <v>3.0</v>
      </c>
      <c r="D1963" s="108">
        <f t="shared" si="1"/>
        <v>5</v>
      </c>
      <c r="E1963" s="108" t="str">
        <f t="shared" si="2"/>
        <v/>
      </c>
      <c r="G1963" s="108"/>
      <c r="H1963" s="108"/>
      <c r="I1963" s="108"/>
    </row>
    <row r="1964" ht="15.75" customHeight="1">
      <c r="A1964" s="108">
        <v>94015.0</v>
      </c>
      <c r="B1964" s="108" t="s">
        <v>133</v>
      </c>
      <c r="C1964" s="108">
        <v>3.0</v>
      </c>
      <c r="D1964" s="108">
        <f t="shared" si="1"/>
        <v>5</v>
      </c>
      <c r="E1964" s="108" t="str">
        <f t="shared" si="2"/>
        <v/>
      </c>
      <c r="G1964" s="108"/>
      <c r="H1964" s="108"/>
      <c r="I1964" s="108"/>
    </row>
    <row r="1965" ht="15.75" customHeight="1">
      <c r="A1965" s="108">
        <v>94019.0</v>
      </c>
      <c r="B1965" s="108" t="s">
        <v>133</v>
      </c>
      <c r="C1965" s="108">
        <v>3.0</v>
      </c>
      <c r="D1965" s="108">
        <f t="shared" si="1"/>
        <v>5</v>
      </c>
      <c r="E1965" s="108" t="str">
        <f t="shared" si="2"/>
        <v/>
      </c>
      <c r="G1965" s="108"/>
      <c r="H1965" s="108"/>
      <c r="I1965" s="108"/>
    </row>
    <row r="1966" ht="15.75" customHeight="1">
      <c r="A1966" s="108">
        <v>94020.0</v>
      </c>
      <c r="B1966" s="108" t="s">
        <v>133</v>
      </c>
      <c r="C1966" s="108">
        <v>3.0</v>
      </c>
      <c r="D1966" s="108">
        <f t="shared" si="1"/>
        <v>5</v>
      </c>
      <c r="E1966" s="108" t="str">
        <f t="shared" si="2"/>
        <v/>
      </c>
      <c r="G1966" s="108"/>
      <c r="H1966" s="108"/>
      <c r="I1966" s="108"/>
    </row>
    <row r="1967" ht="15.75" customHeight="1">
      <c r="A1967" s="108">
        <v>94021.0</v>
      </c>
      <c r="B1967" s="108" t="s">
        <v>133</v>
      </c>
      <c r="C1967" s="108">
        <v>3.0</v>
      </c>
      <c r="D1967" s="108">
        <f t="shared" si="1"/>
        <v>5</v>
      </c>
      <c r="E1967" s="108" t="str">
        <f t="shared" si="2"/>
        <v/>
      </c>
      <c r="G1967" s="108"/>
      <c r="H1967" s="108"/>
      <c r="I1967" s="108"/>
    </row>
    <row r="1968" ht="15.75" customHeight="1">
      <c r="A1968" s="108">
        <v>94025.0</v>
      </c>
      <c r="B1968" s="108" t="s">
        <v>133</v>
      </c>
      <c r="C1968" s="108">
        <v>3.0</v>
      </c>
      <c r="D1968" s="108">
        <f t="shared" si="1"/>
        <v>5</v>
      </c>
      <c r="E1968" s="108" t="str">
        <f t="shared" si="2"/>
        <v/>
      </c>
      <c r="G1968" s="108"/>
      <c r="H1968" s="108"/>
      <c r="I1968" s="108"/>
    </row>
    <row r="1969" ht="15.75" customHeight="1">
      <c r="A1969" s="108">
        <v>94027.0</v>
      </c>
      <c r="B1969" s="108" t="s">
        <v>133</v>
      </c>
      <c r="C1969" s="108">
        <v>3.0</v>
      </c>
      <c r="D1969" s="108">
        <f t="shared" si="1"/>
        <v>5</v>
      </c>
      <c r="E1969" s="108" t="str">
        <f t="shared" si="2"/>
        <v/>
      </c>
      <c r="G1969" s="108"/>
      <c r="H1969" s="108"/>
      <c r="I1969" s="108"/>
    </row>
    <row r="1970" ht="15.75" customHeight="1">
      <c r="A1970" s="108">
        <v>94028.0</v>
      </c>
      <c r="B1970" s="108" t="s">
        <v>133</v>
      </c>
      <c r="C1970" s="108">
        <v>3.0</v>
      </c>
      <c r="D1970" s="108">
        <f t="shared" si="1"/>
        <v>5</v>
      </c>
      <c r="E1970" s="108" t="str">
        <f t="shared" si="2"/>
        <v/>
      </c>
      <c r="G1970" s="108"/>
      <c r="H1970" s="108"/>
      <c r="I1970" s="108"/>
    </row>
    <row r="1971" ht="15.75" customHeight="1">
      <c r="A1971" s="108">
        <v>94030.0</v>
      </c>
      <c r="B1971" s="108" t="s">
        <v>133</v>
      </c>
      <c r="C1971" s="108">
        <v>3.0</v>
      </c>
      <c r="D1971" s="108">
        <f t="shared" si="1"/>
        <v>5</v>
      </c>
      <c r="E1971" s="108" t="str">
        <f t="shared" si="2"/>
        <v/>
      </c>
      <c r="G1971" s="108"/>
      <c r="H1971" s="108"/>
      <c r="I1971" s="108"/>
    </row>
    <row r="1972" ht="15.75" customHeight="1">
      <c r="A1972" s="108">
        <v>94038.0</v>
      </c>
      <c r="B1972" s="108" t="s">
        <v>133</v>
      </c>
      <c r="C1972" s="108">
        <v>3.0</v>
      </c>
      <c r="D1972" s="108">
        <f t="shared" si="1"/>
        <v>5</v>
      </c>
      <c r="E1972" s="108" t="str">
        <f t="shared" si="2"/>
        <v/>
      </c>
      <c r="G1972" s="108"/>
      <c r="H1972" s="108"/>
      <c r="I1972" s="108"/>
    </row>
    <row r="1973" ht="15.75" customHeight="1">
      <c r="A1973" s="108">
        <v>94044.0</v>
      </c>
      <c r="B1973" s="108" t="s">
        <v>133</v>
      </c>
      <c r="C1973" s="108">
        <v>3.0</v>
      </c>
      <c r="D1973" s="108">
        <f t="shared" si="1"/>
        <v>5</v>
      </c>
      <c r="E1973" s="108" t="str">
        <f t="shared" si="2"/>
        <v/>
      </c>
      <c r="G1973" s="108"/>
      <c r="H1973" s="108"/>
      <c r="I1973" s="108"/>
    </row>
    <row r="1974" ht="15.75" customHeight="1">
      <c r="A1974" s="108">
        <v>94060.0</v>
      </c>
      <c r="B1974" s="108" t="s">
        <v>133</v>
      </c>
      <c r="C1974" s="108">
        <v>3.0</v>
      </c>
      <c r="D1974" s="108">
        <f t="shared" si="1"/>
        <v>5</v>
      </c>
      <c r="E1974" s="108" t="str">
        <f t="shared" si="2"/>
        <v/>
      </c>
      <c r="G1974" s="108"/>
      <c r="H1974" s="108"/>
      <c r="I1974" s="108"/>
    </row>
    <row r="1975" ht="15.75" customHeight="1">
      <c r="A1975" s="108">
        <v>94061.0</v>
      </c>
      <c r="B1975" s="108" t="s">
        <v>133</v>
      </c>
      <c r="C1975" s="108">
        <v>3.0</v>
      </c>
      <c r="D1975" s="108">
        <f t="shared" si="1"/>
        <v>5</v>
      </c>
      <c r="E1975" s="108" t="str">
        <f t="shared" si="2"/>
        <v/>
      </c>
      <c r="G1975" s="108"/>
      <c r="H1975" s="108"/>
      <c r="I1975" s="108"/>
    </row>
    <row r="1976" ht="15.75" customHeight="1">
      <c r="A1976" s="108">
        <v>94062.0</v>
      </c>
      <c r="B1976" s="108" t="s">
        <v>133</v>
      </c>
      <c r="C1976" s="108">
        <v>3.0</v>
      </c>
      <c r="D1976" s="108">
        <f t="shared" si="1"/>
        <v>5</v>
      </c>
      <c r="E1976" s="108" t="str">
        <f t="shared" si="2"/>
        <v/>
      </c>
      <c r="G1976" s="108"/>
      <c r="H1976" s="108"/>
      <c r="I1976" s="108"/>
    </row>
    <row r="1977" ht="15.75" customHeight="1">
      <c r="A1977" s="108">
        <v>94063.0</v>
      </c>
      <c r="B1977" s="108" t="s">
        <v>133</v>
      </c>
      <c r="C1977" s="108">
        <v>3.0</v>
      </c>
      <c r="D1977" s="108">
        <f t="shared" si="1"/>
        <v>5</v>
      </c>
      <c r="E1977" s="108" t="str">
        <f t="shared" si="2"/>
        <v/>
      </c>
      <c r="G1977" s="108"/>
      <c r="H1977" s="108"/>
      <c r="I1977" s="108"/>
    </row>
    <row r="1978" ht="15.75" customHeight="1">
      <c r="A1978" s="108">
        <v>94065.0</v>
      </c>
      <c r="B1978" s="108" t="s">
        <v>133</v>
      </c>
      <c r="C1978" s="108">
        <v>3.0</v>
      </c>
      <c r="D1978" s="108">
        <f t="shared" si="1"/>
        <v>5</v>
      </c>
      <c r="E1978" s="108" t="str">
        <f t="shared" si="2"/>
        <v/>
      </c>
      <c r="G1978" s="108"/>
      <c r="H1978" s="108"/>
      <c r="I1978" s="108"/>
    </row>
    <row r="1979" ht="15.75" customHeight="1">
      <c r="A1979" s="108">
        <v>94066.0</v>
      </c>
      <c r="B1979" s="108" t="s">
        <v>133</v>
      </c>
      <c r="C1979" s="108">
        <v>3.0</v>
      </c>
      <c r="D1979" s="108">
        <f t="shared" si="1"/>
        <v>5</v>
      </c>
      <c r="E1979" s="108" t="str">
        <f t="shared" si="2"/>
        <v/>
      </c>
      <c r="G1979" s="108"/>
      <c r="H1979" s="108"/>
      <c r="I1979" s="108"/>
    </row>
    <row r="1980" ht="15.75" customHeight="1">
      <c r="A1980" s="108">
        <v>94070.0</v>
      </c>
      <c r="B1980" s="108" t="s">
        <v>133</v>
      </c>
      <c r="C1980" s="108">
        <v>3.0</v>
      </c>
      <c r="D1980" s="108">
        <f t="shared" si="1"/>
        <v>5</v>
      </c>
      <c r="E1980" s="108" t="str">
        <f t="shared" si="2"/>
        <v/>
      </c>
      <c r="G1980" s="108"/>
      <c r="H1980" s="108"/>
      <c r="I1980" s="108"/>
    </row>
    <row r="1981" ht="15.75" customHeight="1">
      <c r="A1981" s="108">
        <v>94074.0</v>
      </c>
      <c r="B1981" s="108" t="s">
        <v>133</v>
      </c>
      <c r="C1981" s="108">
        <v>3.0</v>
      </c>
      <c r="D1981" s="108">
        <f t="shared" si="1"/>
        <v>5</v>
      </c>
      <c r="E1981" s="108" t="str">
        <f t="shared" si="2"/>
        <v/>
      </c>
      <c r="G1981" s="108"/>
      <c r="H1981" s="108"/>
      <c r="I1981" s="108"/>
    </row>
    <row r="1982" ht="15.75" customHeight="1">
      <c r="A1982" s="108">
        <v>94080.0</v>
      </c>
      <c r="B1982" s="108" t="s">
        <v>133</v>
      </c>
      <c r="C1982" s="108">
        <v>3.0</v>
      </c>
      <c r="D1982" s="108">
        <f t="shared" si="1"/>
        <v>5</v>
      </c>
      <c r="E1982" s="108" t="str">
        <f t="shared" si="2"/>
        <v/>
      </c>
      <c r="G1982" s="108"/>
      <c r="H1982" s="108"/>
      <c r="I1982" s="108"/>
    </row>
    <row r="1983" ht="15.75" customHeight="1">
      <c r="A1983" s="108">
        <v>94112.0</v>
      </c>
      <c r="B1983" s="108" t="s">
        <v>133</v>
      </c>
      <c r="C1983" s="108">
        <v>3.0</v>
      </c>
      <c r="D1983" s="108">
        <f t="shared" si="1"/>
        <v>5</v>
      </c>
      <c r="E1983" s="108" t="str">
        <f t="shared" si="2"/>
        <v/>
      </c>
      <c r="G1983" s="108"/>
      <c r="H1983" s="108"/>
      <c r="I1983" s="108"/>
    </row>
    <row r="1984" ht="15.75" customHeight="1">
      <c r="A1984" s="108">
        <v>94128.0</v>
      </c>
      <c r="B1984" s="108" t="s">
        <v>133</v>
      </c>
      <c r="C1984" s="108">
        <v>3.0</v>
      </c>
      <c r="D1984" s="108">
        <f t="shared" si="1"/>
        <v>5</v>
      </c>
      <c r="E1984" s="108" t="str">
        <f t="shared" si="2"/>
        <v/>
      </c>
      <c r="G1984" s="108"/>
      <c r="H1984" s="108"/>
      <c r="I1984" s="108"/>
    </row>
    <row r="1985" ht="15.75" customHeight="1">
      <c r="A1985" s="108">
        <v>94134.0</v>
      </c>
      <c r="B1985" s="108" t="s">
        <v>133</v>
      </c>
      <c r="C1985" s="108">
        <v>3.0</v>
      </c>
      <c r="D1985" s="108">
        <f t="shared" si="1"/>
        <v>5</v>
      </c>
      <c r="E1985" s="108" t="str">
        <f t="shared" si="2"/>
        <v/>
      </c>
      <c r="G1985" s="108"/>
      <c r="H1985" s="108"/>
      <c r="I1985" s="108"/>
    </row>
    <row r="1986" ht="15.75" customHeight="1">
      <c r="A1986" s="108">
        <v>94303.0</v>
      </c>
      <c r="B1986" s="108" t="s">
        <v>133</v>
      </c>
      <c r="C1986" s="108">
        <v>3.0</v>
      </c>
      <c r="D1986" s="108">
        <f t="shared" si="1"/>
        <v>5</v>
      </c>
      <c r="E1986" s="108" t="str">
        <f t="shared" si="2"/>
        <v/>
      </c>
      <c r="G1986" s="108"/>
      <c r="H1986" s="108"/>
      <c r="I1986" s="108"/>
    </row>
    <row r="1987" ht="15.75" customHeight="1">
      <c r="A1987" s="108">
        <v>94401.0</v>
      </c>
      <c r="B1987" s="108" t="s">
        <v>133</v>
      </c>
      <c r="C1987" s="108">
        <v>3.0</v>
      </c>
      <c r="D1987" s="108">
        <f t="shared" si="1"/>
        <v>5</v>
      </c>
      <c r="E1987" s="108" t="str">
        <f t="shared" si="2"/>
        <v/>
      </c>
      <c r="G1987" s="108"/>
      <c r="H1987" s="108"/>
      <c r="I1987" s="108"/>
    </row>
    <row r="1988" ht="15.75" customHeight="1">
      <c r="A1988" s="108">
        <v>94402.0</v>
      </c>
      <c r="B1988" s="108" t="s">
        <v>133</v>
      </c>
      <c r="C1988" s="108">
        <v>3.0</v>
      </c>
      <c r="D1988" s="108">
        <f t="shared" si="1"/>
        <v>5</v>
      </c>
      <c r="E1988" s="108" t="str">
        <f t="shared" si="2"/>
        <v/>
      </c>
      <c r="G1988" s="108"/>
      <c r="H1988" s="108"/>
      <c r="I1988" s="108"/>
    </row>
    <row r="1989" ht="15.75" customHeight="1">
      <c r="A1989" s="108">
        <v>94403.0</v>
      </c>
      <c r="B1989" s="108" t="s">
        <v>133</v>
      </c>
      <c r="C1989" s="108">
        <v>3.0</v>
      </c>
      <c r="D1989" s="108">
        <f t="shared" si="1"/>
        <v>5</v>
      </c>
      <c r="E1989" s="108" t="str">
        <f t="shared" si="2"/>
        <v/>
      </c>
      <c r="G1989" s="108"/>
      <c r="H1989" s="108"/>
      <c r="I1989" s="108"/>
    </row>
    <row r="1990" ht="15.75" customHeight="1">
      <c r="A1990" s="108">
        <v>94404.0</v>
      </c>
      <c r="B1990" s="108" t="s">
        <v>133</v>
      </c>
      <c r="C1990" s="108">
        <v>3.0</v>
      </c>
      <c r="D1990" s="108">
        <f t="shared" si="1"/>
        <v>5</v>
      </c>
      <c r="E1990" s="108" t="str">
        <f t="shared" si="2"/>
        <v/>
      </c>
      <c r="G1990" s="108"/>
      <c r="H1990" s="108"/>
      <c r="I1990" s="108"/>
    </row>
    <row r="1991" ht="15.75" customHeight="1">
      <c r="A1991" s="108">
        <v>95006.0</v>
      </c>
      <c r="B1991" s="108" t="s">
        <v>133</v>
      </c>
      <c r="C1991" s="108">
        <v>3.0</v>
      </c>
      <c r="D1991" s="108">
        <f t="shared" si="1"/>
        <v>5</v>
      </c>
      <c r="E1991" s="108" t="str">
        <f t="shared" si="2"/>
        <v/>
      </c>
      <c r="G1991" s="108"/>
      <c r="H1991" s="108"/>
      <c r="I1991" s="108"/>
    </row>
    <row r="1992" ht="15.75" customHeight="1">
      <c r="A1992" s="108">
        <v>93254.0</v>
      </c>
      <c r="B1992" s="108" t="s">
        <v>140</v>
      </c>
      <c r="C1992" s="108">
        <v>4.0</v>
      </c>
      <c r="D1992" s="108">
        <f t="shared" si="1"/>
        <v>4</v>
      </c>
      <c r="E1992" s="108" t="str">
        <f t="shared" si="2"/>
        <v/>
      </c>
      <c r="G1992" s="108"/>
      <c r="H1992" s="108"/>
      <c r="I1992" s="108"/>
    </row>
    <row r="1993" ht="15.75" customHeight="1">
      <c r="A1993" s="108">
        <v>32.0</v>
      </c>
      <c r="B1993" s="108" t="s">
        <v>140</v>
      </c>
      <c r="C1993" s="108">
        <v>4.0</v>
      </c>
      <c r="D1993" s="108">
        <f t="shared" si="1"/>
        <v>4</v>
      </c>
      <c r="E1993" s="108" t="str">
        <f t="shared" si="2"/>
        <v/>
      </c>
      <c r="G1993" s="108"/>
      <c r="H1993" s="108"/>
      <c r="I1993" s="108"/>
    </row>
    <row r="1994" ht="15.75" customHeight="1">
      <c r="A1994" s="108">
        <v>93252.0</v>
      </c>
      <c r="B1994" s="108" t="s">
        <v>140</v>
      </c>
      <c r="C1994" s="108">
        <v>4.0</v>
      </c>
      <c r="D1994" s="108">
        <f t="shared" si="1"/>
        <v>4</v>
      </c>
      <c r="E1994" s="108" t="str">
        <f t="shared" si="2"/>
        <v/>
      </c>
      <c r="G1994" s="108"/>
      <c r="H1994" s="108"/>
      <c r="I1994" s="108"/>
    </row>
    <row r="1995" ht="15.75" customHeight="1">
      <c r="A1995" s="108">
        <v>95035.0</v>
      </c>
      <c r="B1995" s="108" t="s">
        <v>141</v>
      </c>
      <c r="C1995" s="108">
        <v>4.0</v>
      </c>
      <c r="D1995" s="108">
        <f t="shared" si="1"/>
        <v>4</v>
      </c>
      <c r="E1995" s="108" t="str">
        <f t="shared" si="2"/>
        <v/>
      </c>
      <c r="G1995" s="108"/>
      <c r="H1995" s="108"/>
      <c r="I1995" s="108"/>
    </row>
    <row r="1996" ht="15.75" customHeight="1">
      <c r="A1996" s="108">
        <v>95140.0</v>
      </c>
      <c r="B1996" s="108" t="s">
        <v>141</v>
      </c>
      <c r="C1996" s="108">
        <v>4.0</v>
      </c>
      <c r="D1996" s="108">
        <f t="shared" si="1"/>
        <v>4</v>
      </c>
      <c r="E1996" s="108" t="str">
        <f t="shared" si="2"/>
        <v/>
      </c>
      <c r="G1996" s="108"/>
      <c r="H1996" s="108"/>
      <c r="I1996" s="108"/>
    </row>
    <row r="1997" ht="15.75" customHeight="1">
      <c r="A1997" s="108">
        <v>94550.0</v>
      </c>
      <c r="B1997" s="108" t="s">
        <v>141</v>
      </c>
      <c r="C1997" s="108">
        <v>4.0</v>
      </c>
      <c r="D1997" s="108">
        <f t="shared" si="1"/>
        <v>4</v>
      </c>
      <c r="E1997" s="108" t="str">
        <f t="shared" si="2"/>
        <v/>
      </c>
      <c r="G1997" s="108"/>
      <c r="H1997" s="108"/>
      <c r="I1997" s="108"/>
    </row>
    <row r="1998" ht="15.75" customHeight="1">
      <c r="A1998" s="108">
        <v>95134.0</v>
      </c>
      <c r="B1998" s="108" t="s">
        <v>141</v>
      </c>
      <c r="C1998" s="108">
        <v>4.0</v>
      </c>
      <c r="D1998" s="108">
        <f t="shared" si="1"/>
        <v>4</v>
      </c>
      <c r="E1998" s="108" t="str">
        <f t="shared" si="2"/>
        <v/>
      </c>
      <c r="G1998" s="108"/>
      <c r="H1998" s="108"/>
      <c r="I1998" s="108"/>
    </row>
    <row r="1999" ht="15.75" customHeight="1">
      <c r="A1999" s="108">
        <v>95002.0</v>
      </c>
      <c r="B1999" s="108" t="s">
        <v>141</v>
      </c>
      <c r="C1999" s="108">
        <v>4.0</v>
      </c>
      <c r="D1999" s="108">
        <f t="shared" si="1"/>
        <v>4</v>
      </c>
      <c r="E1999" s="108" t="str">
        <f t="shared" si="2"/>
        <v/>
      </c>
      <c r="G1999" s="108"/>
      <c r="H1999" s="108"/>
      <c r="I1999" s="108"/>
    </row>
    <row r="2000" ht="15.75" customHeight="1">
      <c r="A2000" s="108">
        <v>94089.0</v>
      </c>
      <c r="B2000" s="108" t="s">
        <v>141</v>
      </c>
      <c r="C2000" s="108">
        <v>4.0</v>
      </c>
      <c r="D2000" s="108">
        <f t="shared" si="1"/>
        <v>4</v>
      </c>
      <c r="E2000" s="108" t="str">
        <f t="shared" si="2"/>
        <v/>
      </c>
      <c r="G2000" s="108"/>
      <c r="H2000" s="108"/>
      <c r="I2000" s="108"/>
    </row>
    <row r="2001" ht="15.75" customHeight="1">
      <c r="A2001" s="108">
        <v>94539.0</v>
      </c>
      <c r="B2001" s="108" t="s">
        <v>141</v>
      </c>
      <c r="C2001" s="108">
        <v>4.0</v>
      </c>
      <c r="D2001" s="108">
        <f t="shared" si="1"/>
        <v>4</v>
      </c>
      <c r="E2001" s="108" t="str">
        <f t="shared" si="2"/>
        <v/>
      </c>
      <c r="G2001" s="108"/>
      <c r="H2001" s="108"/>
      <c r="I2001" s="108"/>
    </row>
    <row r="2002" ht="15.75" customHeight="1">
      <c r="A2002" s="108">
        <v>94303.0</v>
      </c>
      <c r="B2002" s="108" t="s">
        <v>141</v>
      </c>
      <c r="C2002" s="108">
        <v>4.0</v>
      </c>
      <c r="D2002" s="108">
        <f t="shared" si="1"/>
        <v>4</v>
      </c>
      <c r="E2002" s="108" t="str">
        <f t="shared" si="2"/>
        <v/>
      </c>
      <c r="G2002" s="108"/>
      <c r="H2002" s="108"/>
      <c r="I2002" s="108"/>
    </row>
    <row r="2003" ht="15.75" customHeight="1">
      <c r="A2003" s="108">
        <v>94301.0</v>
      </c>
      <c r="B2003" s="108" t="s">
        <v>141</v>
      </c>
      <c r="C2003" s="108">
        <v>4.0</v>
      </c>
      <c r="D2003" s="108">
        <f t="shared" si="1"/>
        <v>4</v>
      </c>
      <c r="E2003" s="108" t="str">
        <f t="shared" si="2"/>
        <v/>
      </c>
      <c r="G2003" s="108"/>
      <c r="H2003" s="108"/>
      <c r="I2003" s="108"/>
    </row>
    <row r="2004" ht="15.75" customHeight="1">
      <c r="A2004" s="108">
        <v>94043.0</v>
      </c>
      <c r="B2004" s="108" t="s">
        <v>141</v>
      </c>
      <c r="C2004" s="108">
        <v>4.0</v>
      </c>
      <c r="D2004" s="108">
        <f t="shared" si="1"/>
        <v>4</v>
      </c>
      <c r="E2004" s="108" t="str">
        <f t="shared" si="2"/>
        <v/>
      </c>
      <c r="G2004" s="108"/>
      <c r="H2004" s="108"/>
      <c r="I2004" s="108"/>
    </row>
    <row r="2005" ht="15.75" customHeight="1">
      <c r="A2005" s="108">
        <v>94304.0</v>
      </c>
      <c r="B2005" s="108" t="s">
        <v>141</v>
      </c>
      <c r="C2005" s="108">
        <v>4.0</v>
      </c>
      <c r="D2005" s="108">
        <f t="shared" si="1"/>
        <v>4</v>
      </c>
      <c r="E2005" s="108" t="str">
        <f t="shared" si="2"/>
        <v/>
      </c>
      <c r="G2005" s="108"/>
      <c r="H2005" s="108"/>
      <c r="I2005" s="108"/>
    </row>
    <row r="2006" ht="15.75" customHeight="1">
      <c r="A2006" s="108">
        <v>94305.0</v>
      </c>
      <c r="B2006" s="108" t="s">
        <v>141</v>
      </c>
      <c r="C2006" s="108">
        <v>4.0</v>
      </c>
      <c r="D2006" s="108">
        <f t="shared" si="1"/>
        <v>4</v>
      </c>
      <c r="E2006" s="108" t="str">
        <f t="shared" si="2"/>
        <v/>
      </c>
      <c r="G2006" s="108"/>
      <c r="H2006" s="108"/>
      <c r="I2006" s="108"/>
    </row>
    <row r="2007" ht="15.75" customHeight="1">
      <c r="A2007" s="108">
        <v>94035.0</v>
      </c>
      <c r="B2007" s="108" t="s">
        <v>141</v>
      </c>
      <c r="C2007" s="108">
        <v>4.0</v>
      </c>
      <c r="D2007" s="108">
        <f t="shared" si="1"/>
        <v>4</v>
      </c>
      <c r="E2007" s="108" t="str">
        <f t="shared" si="2"/>
        <v/>
      </c>
      <c r="G2007" s="108"/>
      <c r="H2007" s="108"/>
      <c r="I2007" s="108"/>
    </row>
    <row r="2008" ht="15.75" customHeight="1">
      <c r="A2008" s="108">
        <v>95132.0</v>
      </c>
      <c r="B2008" s="108" t="s">
        <v>141</v>
      </c>
      <c r="C2008" s="108">
        <v>4.0</v>
      </c>
      <c r="D2008" s="108">
        <f t="shared" si="1"/>
        <v>4</v>
      </c>
      <c r="E2008" s="108" t="str">
        <f t="shared" si="2"/>
        <v/>
      </c>
      <c r="G2008" s="108"/>
      <c r="H2008" s="108"/>
      <c r="I2008" s="108"/>
    </row>
    <row r="2009" ht="15.75" customHeight="1">
      <c r="A2009" s="108">
        <v>94306.0</v>
      </c>
      <c r="B2009" s="108" t="s">
        <v>141</v>
      </c>
      <c r="C2009" s="108">
        <v>4.0</v>
      </c>
      <c r="D2009" s="108">
        <f t="shared" si="1"/>
        <v>4</v>
      </c>
      <c r="E2009" s="108" t="str">
        <f t="shared" si="2"/>
        <v/>
      </c>
      <c r="G2009" s="108"/>
      <c r="H2009" s="108"/>
      <c r="I2009" s="108"/>
    </row>
    <row r="2010" ht="15.75" customHeight="1">
      <c r="A2010" s="108">
        <v>95054.0</v>
      </c>
      <c r="B2010" s="108" t="s">
        <v>141</v>
      </c>
      <c r="C2010" s="108">
        <v>4.0</v>
      </c>
      <c r="D2010" s="108">
        <f t="shared" si="1"/>
        <v>4</v>
      </c>
      <c r="E2010" s="108" t="str">
        <f t="shared" si="2"/>
        <v/>
      </c>
      <c r="G2010" s="108"/>
      <c r="H2010" s="108"/>
      <c r="I2010" s="108"/>
    </row>
    <row r="2011" ht="15.75" customHeight="1">
      <c r="A2011" s="108">
        <v>94040.0</v>
      </c>
      <c r="B2011" s="108" t="s">
        <v>141</v>
      </c>
      <c r="C2011" s="108">
        <v>4.0</v>
      </c>
      <c r="D2011" s="108">
        <f t="shared" si="1"/>
        <v>4</v>
      </c>
      <c r="E2011" s="108" t="str">
        <f t="shared" si="2"/>
        <v/>
      </c>
      <c r="G2011" s="108"/>
      <c r="H2011" s="108"/>
      <c r="I2011" s="108"/>
    </row>
    <row r="2012" ht="15.75" customHeight="1">
      <c r="A2012" s="108">
        <v>95131.0</v>
      </c>
      <c r="B2012" s="108" t="s">
        <v>141</v>
      </c>
      <c r="C2012" s="108">
        <v>4.0</v>
      </c>
      <c r="D2012" s="108">
        <f t="shared" si="1"/>
        <v>4</v>
      </c>
      <c r="E2012" s="108" t="str">
        <f t="shared" si="2"/>
        <v/>
      </c>
      <c r="G2012" s="108"/>
      <c r="H2012" s="108"/>
      <c r="I2012" s="108"/>
    </row>
    <row r="2013" ht="15.75" customHeight="1">
      <c r="A2013" s="108">
        <v>95127.0</v>
      </c>
      <c r="B2013" s="108" t="s">
        <v>141</v>
      </c>
      <c r="C2013" s="108">
        <v>4.0</v>
      </c>
      <c r="D2013" s="108">
        <f t="shared" si="1"/>
        <v>4</v>
      </c>
      <c r="E2013" s="108" t="str">
        <f t="shared" si="2"/>
        <v/>
      </c>
      <c r="G2013" s="108"/>
      <c r="H2013" s="108"/>
      <c r="I2013" s="108"/>
    </row>
    <row r="2014" ht="15.75" customHeight="1">
      <c r="A2014" s="108">
        <v>94022.0</v>
      </c>
      <c r="B2014" s="108" t="s">
        <v>141</v>
      </c>
      <c r="C2014" s="108">
        <v>4.0</v>
      </c>
      <c r="D2014" s="108">
        <f t="shared" si="1"/>
        <v>4</v>
      </c>
      <c r="E2014" s="108" t="str">
        <f t="shared" si="2"/>
        <v/>
      </c>
      <c r="G2014" s="108"/>
      <c r="H2014" s="108"/>
      <c r="I2014" s="108"/>
    </row>
    <row r="2015" ht="15.75" customHeight="1">
      <c r="A2015" s="108">
        <v>94085.0</v>
      </c>
      <c r="B2015" s="108" t="s">
        <v>141</v>
      </c>
      <c r="C2015" s="108">
        <v>4.0</v>
      </c>
      <c r="D2015" s="108">
        <f t="shared" si="1"/>
        <v>4</v>
      </c>
      <c r="E2015" s="108" t="str">
        <f t="shared" si="2"/>
        <v/>
      </c>
      <c r="G2015" s="108"/>
      <c r="H2015" s="108"/>
      <c r="I2015" s="108"/>
    </row>
    <row r="2016" ht="15.75" customHeight="1">
      <c r="A2016" s="108">
        <v>94041.0</v>
      </c>
      <c r="B2016" s="108" t="s">
        <v>141</v>
      </c>
      <c r="C2016" s="108">
        <v>4.0</v>
      </c>
      <c r="D2016" s="108">
        <f t="shared" si="1"/>
        <v>4</v>
      </c>
      <c r="E2016" s="108" t="str">
        <f t="shared" si="2"/>
        <v/>
      </c>
      <c r="G2016" s="108"/>
      <c r="H2016" s="108"/>
      <c r="I2016" s="108"/>
    </row>
    <row r="2017" ht="15.75" customHeight="1">
      <c r="A2017" s="108">
        <v>95133.0</v>
      </c>
      <c r="B2017" s="108" t="s">
        <v>141</v>
      </c>
      <c r="C2017" s="108">
        <v>4.0</v>
      </c>
      <c r="D2017" s="108">
        <f t="shared" si="1"/>
        <v>4</v>
      </c>
      <c r="E2017" s="108" t="str">
        <f t="shared" si="2"/>
        <v/>
      </c>
      <c r="G2017" s="108"/>
      <c r="H2017" s="108"/>
      <c r="I2017" s="108"/>
    </row>
    <row r="2018" ht="15.75" customHeight="1">
      <c r="A2018" s="108">
        <v>94086.0</v>
      </c>
      <c r="B2018" s="108" t="s">
        <v>141</v>
      </c>
      <c r="C2018" s="108">
        <v>4.0</v>
      </c>
      <c r="D2018" s="108">
        <f t="shared" si="1"/>
        <v>4</v>
      </c>
      <c r="E2018" s="108" t="str">
        <f t="shared" si="2"/>
        <v/>
      </c>
      <c r="G2018" s="108"/>
      <c r="H2018" s="108"/>
      <c r="I2018" s="108"/>
    </row>
    <row r="2019" ht="15.75" customHeight="1">
      <c r="A2019" s="108">
        <v>94024.0</v>
      </c>
      <c r="B2019" s="108" t="s">
        <v>141</v>
      </c>
      <c r="C2019" s="108">
        <v>4.0</v>
      </c>
      <c r="D2019" s="108">
        <f t="shared" si="1"/>
        <v>4</v>
      </c>
      <c r="E2019" s="108" t="str">
        <f t="shared" si="2"/>
        <v/>
      </c>
      <c r="G2019" s="108"/>
      <c r="H2019" s="108"/>
      <c r="I2019" s="108"/>
    </row>
    <row r="2020" ht="15.75" customHeight="1">
      <c r="A2020" s="108">
        <v>95112.0</v>
      </c>
      <c r="B2020" s="108" t="s">
        <v>141</v>
      </c>
      <c r="C2020" s="108">
        <v>4.0</v>
      </c>
      <c r="D2020" s="108">
        <f t="shared" si="1"/>
        <v>4</v>
      </c>
      <c r="E2020" s="108" t="str">
        <f t="shared" si="2"/>
        <v/>
      </c>
      <c r="G2020" s="108"/>
      <c r="H2020" s="108"/>
      <c r="I2020" s="108"/>
    </row>
    <row r="2021" ht="15.75" customHeight="1">
      <c r="A2021" s="108">
        <v>95050.0</v>
      </c>
      <c r="B2021" s="108" t="s">
        <v>141</v>
      </c>
      <c r="C2021" s="108">
        <v>4.0</v>
      </c>
      <c r="D2021" s="108">
        <f t="shared" si="1"/>
        <v>4</v>
      </c>
      <c r="E2021" s="108" t="str">
        <f t="shared" si="2"/>
        <v/>
      </c>
      <c r="G2021" s="108"/>
      <c r="H2021" s="108"/>
      <c r="I2021" s="108"/>
    </row>
    <row r="2022" ht="15.75" customHeight="1">
      <c r="A2022" s="108">
        <v>95051.0</v>
      </c>
      <c r="B2022" s="108" t="s">
        <v>141</v>
      </c>
      <c r="C2022" s="108">
        <v>4.0</v>
      </c>
      <c r="D2022" s="108">
        <f t="shared" si="1"/>
        <v>4</v>
      </c>
      <c r="E2022" s="108" t="str">
        <f t="shared" si="2"/>
        <v/>
      </c>
      <c r="G2022" s="108"/>
      <c r="H2022" s="108"/>
      <c r="I2022" s="108"/>
    </row>
    <row r="2023" ht="15.75" customHeight="1">
      <c r="A2023" s="108">
        <v>95110.0</v>
      </c>
      <c r="B2023" s="108" t="s">
        <v>141</v>
      </c>
      <c r="C2023" s="108">
        <v>4.0</v>
      </c>
      <c r="D2023" s="108">
        <f t="shared" si="1"/>
        <v>4</v>
      </c>
      <c r="E2023" s="108" t="str">
        <f t="shared" si="2"/>
        <v/>
      </c>
      <c r="G2023" s="108"/>
      <c r="H2023" s="108"/>
      <c r="I2023" s="108"/>
    </row>
    <row r="2024" ht="15.75" customHeight="1">
      <c r="A2024" s="108">
        <v>94087.0</v>
      </c>
      <c r="B2024" s="108" t="s">
        <v>141</v>
      </c>
      <c r="C2024" s="108">
        <v>4.0</v>
      </c>
      <c r="D2024" s="108">
        <f t="shared" si="1"/>
        <v>4</v>
      </c>
      <c r="E2024" s="108" t="str">
        <f t="shared" si="2"/>
        <v/>
      </c>
      <c r="G2024" s="108"/>
      <c r="H2024" s="108"/>
      <c r="I2024" s="108"/>
    </row>
    <row r="2025" ht="15.75" customHeight="1">
      <c r="A2025" s="108">
        <v>94028.0</v>
      </c>
      <c r="B2025" s="108" t="s">
        <v>141</v>
      </c>
      <c r="C2025" s="108">
        <v>4.0</v>
      </c>
      <c r="D2025" s="108">
        <f t="shared" si="1"/>
        <v>4</v>
      </c>
      <c r="E2025" s="108" t="str">
        <f t="shared" si="2"/>
        <v/>
      </c>
      <c r="G2025" s="108"/>
      <c r="H2025" s="108"/>
      <c r="I2025" s="108"/>
    </row>
    <row r="2026" ht="15.75" customHeight="1">
      <c r="A2026" s="108">
        <v>95116.0</v>
      </c>
      <c r="B2026" s="108" t="s">
        <v>141</v>
      </c>
      <c r="C2026" s="108">
        <v>4.0</v>
      </c>
      <c r="D2026" s="108">
        <f t="shared" si="1"/>
        <v>4</v>
      </c>
      <c r="E2026" s="108" t="str">
        <f t="shared" si="2"/>
        <v/>
      </c>
      <c r="G2026" s="108"/>
      <c r="H2026" s="108"/>
      <c r="I2026" s="108"/>
    </row>
    <row r="2027" ht="15.75" customHeight="1">
      <c r="A2027" s="108">
        <v>95148.0</v>
      </c>
      <c r="B2027" s="108" t="s">
        <v>141</v>
      </c>
      <c r="C2027" s="108">
        <v>4.0</v>
      </c>
      <c r="D2027" s="108">
        <f t="shared" si="1"/>
        <v>4</v>
      </c>
      <c r="E2027" s="108" t="str">
        <f t="shared" si="2"/>
        <v/>
      </c>
      <c r="G2027" s="108"/>
      <c r="H2027" s="108"/>
      <c r="I2027" s="108"/>
    </row>
    <row r="2028" ht="15.75" customHeight="1">
      <c r="A2028" s="108">
        <v>95053.0</v>
      </c>
      <c r="B2028" s="108" t="s">
        <v>141</v>
      </c>
      <c r="C2028" s="108">
        <v>4.0</v>
      </c>
      <c r="D2028" s="108">
        <f t="shared" si="1"/>
        <v>4</v>
      </c>
      <c r="E2028" s="108" t="str">
        <f t="shared" si="2"/>
        <v/>
      </c>
      <c r="G2028" s="108"/>
      <c r="H2028" s="108"/>
      <c r="I2028" s="108"/>
    </row>
    <row r="2029" ht="15.75" customHeight="1">
      <c r="A2029" s="108">
        <v>95126.0</v>
      </c>
      <c r="B2029" s="108" t="s">
        <v>141</v>
      </c>
      <c r="C2029" s="108">
        <v>4.0</v>
      </c>
      <c r="D2029" s="108">
        <f t="shared" si="1"/>
        <v>4</v>
      </c>
      <c r="E2029" s="108" t="str">
        <f t="shared" si="2"/>
        <v/>
      </c>
      <c r="G2029" s="108"/>
      <c r="H2029" s="108"/>
      <c r="I2029" s="108"/>
    </row>
    <row r="2030" ht="15.75" customHeight="1">
      <c r="A2030" s="108">
        <v>95122.0</v>
      </c>
      <c r="B2030" s="108" t="s">
        <v>141</v>
      </c>
      <c r="C2030" s="108">
        <v>4.0</v>
      </c>
      <c r="D2030" s="108">
        <f t="shared" si="1"/>
        <v>4</v>
      </c>
      <c r="E2030" s="108" t="str">
        <f t="shared" si="2"/>
        <v/>
      </c>
      <c r="G2030" s="108"/>
      <c r="H2030" s="108"/>
      <c r="I2030" s="108"/>
    </row>
    <row r="2031" ht="15.75" customHeight="1">
      <c r="A2031" s="108">
        <v>95135.0</v>
      </c>
      <c r="B2031" s="108" t="s">
        <v>141</v>
      </c>
      <c r="C2031" s="108">
        <v>4.0</v>
      </c>
      <c r="D2031" s="108">
        <f t="shared" si="1"/>
        <v>4</v>
      </c>
      <c r="E2031" s="108" t="str">
        <f t="shared" si="2"/>
        <v/>
      </c>
      <c r="G2031" s="108"/>
      <c r="H2031" s="108"/>
      <c r="I2031" s="108"/>
    </row>
    <row r="2032" ht="15.75" customHeight="1">
      <c r="A2032" s="108">
        <v>95113.0</v>
      </c>
      <c r="B2032" s="108" t="s">
        <v>141</v>
      </c>
      <c r="C2032" s="108">
        <v>4.0</v>
      </c>
      <c r="D2032" s="108">
        <f t="shared" si="1"/>
        <v>4</v>
      </c>
      <c r="E2032" s="108" t="str">
        <f t="shared" si="2"/>
        <v/>
      </c>
      <c r="G2032" s="108"/>
      <c r="H2032" s="108"/>
      <c r="I2032" s="108"/>
    </row>
    <row r="2033" ht="15.75" customHeight="1">
      <c r="A2033" s="108">
        <v>95014.0</v>
      </c>
      <c r="B2033" s="108" t="s">
        <v>141</v>
      </c>
      <c r="C2033" s="108">
        <v>4.0</v>
      </c>
      <c r="D2033" s="108">
        <f t="shared" si="1"/>
        <v>4</v>
      </c>
      <c r="E2033" s="108" t="str">
        <f t="shared" si="2"/>
        <v/>
      </c>
      <c r="G2033" s="108"/>
      <c r="H2033" s="108"/>
      <c r="I2033" s="108"/>
    </row>
    <row r="2034" ht="15.75" customHeight="1">
      <c r="A2034" s="108">
        <v>95192.0</v>
      </c>
      <c r="B2034" s="108" t="s">
        <v>141</v>
      </c>
      <c r="C2034" s="108">
        <v>4.0</v>
      </c>
      <c r="D2034" s="108">
        <f t="shared" si="1"/>
        <v>4</v>
      </c>
      <c r="E2034" s="108" t="str">
        <f t="shared" si="2"/>
        <v/>
      </c>
      <c r="G2034" s="108"/>
      <c r="H2034" s="108"/>
      <c r="I2034" s="108"/>
    </row>
    <row r="2035" ht="15.75" customHeight="1">
      <c r="A2035" s="108">
        <v>95128.0</v>
      </c>
      <c r="B2035" s="108" t="s">
        <v>141</v>
      </c>
      <c r="C2035" s="108">
        <v>4.0</v>
      </c>
      <c r="D2035" s="108">
        <f t="shared" si="1"/>
        <v>4</v>
      </c>
      <c r="E2035" s="108" t="str">
        <f t="shared" si="2"/>
        <v/>
      </c>
      <c r="G2035" s="108"/>
      <c r="H2035" s="108"/>
      <c r="I2035" s="108"/>
    </row>
    <row r="2036" ht="15.75" customHeight="1">
      <c r="A2036" s="108">
        <v>95117.0</v>
      </c>
      <c r="B2036" s="108" t="s">
        <v>141</v>
      </c>
      <c r="C2036" s="108">
        <v>4.0</v>
      </c>
      <c r="D2036" s="108">
        <f t="shared" si="1"/>
        <v>4</v>
      </c>
      <c r="E2036" s="108" t="str">
        <f t="shared" si="2"/>
        <v/>
      </c>
      <c r="G2036" s="108"/>
      <c r="H2036" s="108"/>
      <c r="I2036" s="108"/>
    </row>
    <row r="2037" ht="15.75" customHeight="1">
      <c r="A2037" s="108">
        <v>95125.0</v>
      </c>
      <c r="B2037" s="108" t="s">
        <v>141</v>
      </c>
      <c r="C2037" s="108">
        <v>4.0</v>
      </c>
      <c r="D2037" s="108">
        <f t="shared" si="1"/>
        <v>4</v>
      </c>
      <c r="E2037" s="108" t="str">
        <f t="shared" si="2"/>
        <v/>
      </c>
      <c r="G2037" s="108"/>
      <c r="H2037" s="108"/>
      <c r="I2037" s="108"/>
    </row>
    <row r="2038" ht="15.75" customHeight="1">
      <c r="A2038" s="108">
        <v>95129.0</v>
      </c>
      <c r="B2038" s="108" t="s">
        <v>141</v>
      </c>
      <c r="C2038" s="108">
        <v>4.0</v>
      </c>
      <c r="D2038" s="108">
        <f t="shared" si="1"/>
        <v>4</v>
      </c>
      <c r="E2038" s="108" t="str">
        <f t="shared" si="2"/>
        <v/>
      </c>
      <c r="G2038" s="108"/>
      <c r="H2038" s="108"/>
      <c r="I2038" s="108"/>
    </row>
    <row r="2039" ht="15.75" customHeight="1">
      <c r="A2039" s="108">
        <v>95121.0</v>
      </c>
      <c r="B2039" s="108" t="s">
        <v>141</v>
      </c>
      <c r="C2039" s="108">
        <v>4.0</v>
      </c>
      <c r="D2039" s="108">
        <f t="shared" si="1"/>
        <v>4</v>
      </c>
      <c r="E2039" s="108" t="str">
        <f t="shared" si="2"/>
        <v/>
      </c>
      <c r="G2039" s="108"/>
      <c r="H2039" s="108"/>
      <c r="I2039" s="108"/>
    </row>
    <row r="2040" ht="15.75" customHeight="1">
      <c r="A2040" s="108">
        <v>95111.0</v>
      </c>
      <c r="B2040" s="108" t="s">
        <v>141</v>
      </c>
      <c r="C2040" s="108">
        <v>4.0</v>
      </c>
      <c r="D2040" s="108">
        <f t="shared" si="1"/>
        <v>4</v>
      </c>
      <c r="E2040" s="108" t="str">
        <f t="shared" si="2"/>
        <v/>
      </c>
      <c r="G2040" s="108"/>
      <c r="H2040" s="108"/>
      <c r="I2040" s="108"/>
    </row>
    <row r="2041" ht="15.75" customHeight="1">
      <c r="A2041" s="108">
        <v>94020.0</v>
      </c>
      <c r="B2041" s="108" t="s">
        <v>141</v>
      </c>
      <c r="C2041" s="108">
        <v>4.0</v>
      </c>
      <c r="D2041" s="108">
        <f t="shared" si="1"/>
        <v>4</v>
      </c>
      <c r="E2041" s="108" t="str">
        <f t="shared" si="2"/>
        <v/>
      </c>
      <c r="G2041" s="108"/>
      <c r="H2041" s="108"/>
      <c r="I2041" s="108"/>
    </row>
    <row r="2042" ht="15.75" customHeight="1">
      <c r="A2042" s="108">
        <v>95008.0</v>
      </c>
      <c r="B2042" s="108" t="s">
        <v>141</v>
      </c>
      <c r="C2042" s="108">
        <v>4.0</v>
      </c>
      <c r="D2042" s="108">
        <f t="shared" si="1"/>
        <v>4</v>
      </c>
      <c r="E2042" s="108" t="str">
        <f t="shared" si="2"/>
        <v/>
      </c>
      <c r="G2042" s="108"/>
      <c r="H2042" s="108"/>
      <c r="I2042" s="108"/>
    </row>
    <row r="2043" ht="15.75" customHeight="1">
      <c r="A2043" s="108">
        <v>95130.0</v>
      </c>
      <c r="B2043" s="108" t="s">
        <v>141</v>
      </c>
      <c r="C2043" s="108">
        <v>4.0</v>
      </c>
      <c r="D2043" s="108">
        <f t="shared" si="1"/>
        <v>4</v>
      </c>
      <c r="E2043" s="108" t="str">
        <f t="shared" si="2"/>
        <v/>
      </c>
      <c r="G2043" s="108"/>
      <c r="H2043" s="108"/>
      <c r="I2043" s="108"/>
    </row>
    <row r="2044" ht="15.75" customHeight="1">
      <c r="A2044" s="108">
        <v>95070.0</v>
      </c>
      <c r="B2044" s="108" t="s">
        <v>141</v>
      </c>
      <c r="C2044" s="108">
        <v>4.0</v>
      </c>
      <c r="D2044" s="108">
        <f t="shared" si="1"/>
        <v>4</v>
      </c>
      <c r="E2044" s="108" t="str">
        <f t="shared" si="2"/>
        <v/>
      </c>
      <c r="G2044" s="108"/>
      <c r="H2044" s="108"/>
      <c r="I2044" s="108"/>
    </row>
    <row r="2045" ht="15.75" customHeight="1">
      <c r="A2045" s="108">
        <v>95138.0</v>
      </c>
      <c r="B2045" s="108" t="s">
        <v>141</v>
      </c>
      <c r="C2045" s="108">
        <v>4.0</v>
      </c>
      <c r="D2045" s="108">
        <f t="shared" si="1"/>
        <v>4</v>
      </c>
      <c r="E2045" s="108" t="str">
        <f t="shared" si="2"/>
        <v/>
      </c>
      <c r="G2045" s="108"/>
      <c r="H2045" s="108"/>
      <c r="I2045" s="108"/>
    </row>
    <row r="2046" ht="15.75" customHeight="1">
      <c r="A2046" s="108">
        <v>95136.0</v>
      </c>
      <c r="B2046" s="108" t="s">
        <v>141</v>
      </c>
      <c r="C2046" s="108">
        <v>4.0</v>
      </c>
      <c r="D2046" s="108">
        <f t="shared" si="1"/>
        <v>4</v>
      </c>
      <c r="E2046" s="108" t="str">
        <f t="shared" si="2"/>
        <v/>
      </c>
      <c r="G2046" s="108"/>
      <c r="H2046" s="108"/>
      <c r="I2046" s="108"/>
    </row>
    <row r="2047" ht="15.75" customHeight="1">
      <c r="A2047" s="108">
        <v>95037.0</v>
      </c>
      <c r="B2047" s="108" t="s">
        <v>141</v>
      </c>
      <c r="C2047" s="108">
        <v>4.0</v>
      </c>
      <c r="D2047" s="108">
        <f t="shared" si="1"/>
        <v>4</v>
      </c>
      <c r="E2047" s="108" t="str">
        <f t="shared" si="2"/>
        <v/>
      </c>
      <c r="G2047" s="108"/>
      <c r="H2047" s="108"/>
      <c r="I2047" s="108"/>
    </row>
    <row r="2048" ht="15.75" customHeight="1">
      <c r="A2048" s="108">
        <v>95124.0</v>
      </c>
      <c r="B2048" s="108" t="s">
        <v>141</v>
      </c>
      <c r="C2048" s="108">
        <v>4.0</v>
      </c>
      <c r="D2048" s="108">
        <f t="shared" si="1"/>
        <v>4</v>
      </c>
      <c r="E2048" s="108" t="str">
        <f t="shared" si="2"/>
        <v/>
      </c>
      <c r="G2048" s="108"/>
      <c r="H2048" s="108"/>
      <c r="I2048" s="108"/>
    </row>
    <row r="2049" ht="15.75" customHeight="1">
      <c r="A2049" s="108">
        <v>95118.0</v>
      </c>
      <c r="B2049" s="108" t="s">
        <v>141</v>
      </c>
      <c r="C2049" s="108">
        <v>4.0</v>
      </c>
      <c r="D2049" s="108">
        <f t="shared" si="1"/>
        <v>4</v>
      </c>
      <c r="E2049" s="108" t="str">
        <f t="shared" si="2"/>
        <v/>
      </c>
      <c r="G2049" s="108"/>
      <c r="H2049" s="108"/>
      <c r="I2049" s="108"/>
    </row>
    <row r="2050" ht="15.75" customHeight="1">
      <c r="A2050" s="108">
        <v>95032.0</v>
      </c>
      <c r="B2050" s="108" t="s">
        <v>141</v>
      </c>
      <c r="C2050" s="108">
        <v>4.0</v>
      </c>
      <c r="D2050" s="108">
        <f t="shared" si="1"/>
        <v>4</v>
      </c>
      <c r="E2050" s="108" t="str">
        <f t="shared" si="2"/>
        <v/>
      </c>
      <c r="G2050" s="108"/>
      <c r="H2050" s="108"/>
      <c r="I2050" s="108"/>
    </row>
    <row r="2051" ht="15.75" customHeight="1">
      <c r="A2051" s="108">
        <v>95123.0</v>
      </c>
      <c r="B2051" s="108" t="s">
        <v>141</v>
      </c>
      <c r="C2051" s="108">
        <v>4.0</v>
      </c>
      <c r="D2051" s="108">
        <f t="shared" si="1"/>
        <v>4</v>
      </c>
      <c r="E2051" s="108" t="str">
        <f t="shared" si="2"/>
        <v/>
      </c>
      <c r="G2051" s="108"/>
      <c r="H2051" s="108"/>
      <c r="I2051" s="108"/>
    </row>
    <row r="2052" ht="15.75" customHeight="1">
      <c r="A2052" s="108">
        <v>95030.0</v>
      </c>
      <c r="B2052" s="108" t="s">
        <v>141</v>
      </c>
      <c r="C2052" s="108">
        <v>4.0</v>
      </c>
      <c r="D2052" s="108">
        <f t="shared" si="1"/>
        <v>4</v>
      </c>
      <c r="E2052" s="108" t="str">
        <f t="shared" si="2"/>
        <v/>
      </c>
      <c r="G2052" s="108"/>
      <c r="H2052" s="108"/>
      <c r="I2052" s="108"/>
    </row>
    <row r="2053" ht="15.75" customHeight="1">
      <c r="A2053" s="108">
        <v>95120.0</v>
      </c>
      <c r="B2053" s="108" t="s">
        <v>141</v>
      </c>
      <c r="C2053" s="108">
        <v>4.0</v>
      </c>
      <c r="D2053" s="108">
        <f t="shared" si="1"/>
        <v>4</v>
      </c>
      <c r="E2053" s="108" t="str">
        <f t="shared" si="2"/>
        <v/>
      </c>
      <c r="G2053" s="108"/>
      <c r="H2053" s="108"/>
      <c r="I2053" s="108"/>
    </row>
    <row r="2054" ht="15.75" customHeight="1">
      <c r="A2054" s="108">
        <v>95119.0</v>
      </c>
      <c r="B2054" s="108" t="s">
        <v>141</v>
      </c>
      <c r="C2054" s="108">
        <v>4.0</v>
      </c>
      <c r="D2054" s="108">
        <f t="shared" si="1"/>
        <v>4</v>
      </c>
      <c r="E2054" s="108" t="str">
        <f t="shared" si="2"/>
        <v/>
      </c>
      <c r="G2054" s="108"/>
      <c r="H2054" s="108"/>
      <c r="I2054" s="108"/>
    </row>
    <row r="2055" ht="15.75" customHeight="1">
      <c r="A2055" s="108">
        <v>95139.0</v>
      </c>
      <c r="B2055" s="108" t="s">
        <v>141</v>
      </c>
      <c r="C2055" s="108">
        <v>4.0</v>
      </c>
      <c r="D2055" s="108">
        <f t="shared" si="1"/>
        <v>4</v>
      </c>
      <c r="E2055" s="108" t="str">
        <f t="shared" si="2"/>
        <v/>
      </c>
      <c r="G2055" s="108"/>
      <c r="H2055" s="108"/>
      <c r="I2055" s="108"/>
    </row>
    <row r="2056" ht="15.75" customHeight="1">
      <c r="A2056" s="108">
        <v>95013.0</v>
      </c>
      <c r="B2056" s="108" t="s">
        <v>141</v>
      </c>
      <c r="C2056" s="108">
        <v>4.0</v>
      </c>
      <c r="D2056" s="108">
        <f t="shared" si="1"/>
        <v>4</v>
      </c>
      <c r="E2056" s="108" t="str">
        <f t="shared" si="2"/>
        <v/>
      </c>
      <c r="G2056" s="108"/>
      <c r="H2056" s="108"/>
      <c r="I2056" s="108"/>
    </row>
    <row r="2057" ht="15.75" customHeight="1">
      <c r="A2057" s="108">
        <v>95033.0</v>
      </c>
      <c r="B2057" s="108" t="s">
        <v>141</v>
      </c>
      <c r="C2057" s="108">
        <v>4.0</v>
      </c>
      <c r="D2057" s="108">
        <f t="shared" si="1"/>
        <v>4</v>
      </c>
      <c r="E2057" s="108" t="str">
        <f t="shared" si="2"/>
        <v/>
      </c>
      <c r="G2057" s="108"/>
      <c r="H2057" s="108"/>
      <c r="I2057" s="108"/>
    </row>
    <row r="2058" ht="15.75" customHeight="1">
      <c r="A2058" s="108">
        <v>95141.0</v>
      </c>
      <c r="B2058" s="108" t="s">
        <v>141</v>
      </c>
      <c r="C2058" s="108">
        <v>4.0</v>
      </c>
      <c r="D2058" s="108">
        <f t="shared" si="1"/>
        <v>4</v>
      </c>
      <c r="E2058" s="108" t="str">
        <f t="shared" si="2"/>
        <v/>
      </c>
      <c r="G2058" s="108"/>
      <c r="H2058" s="108"/>
      <c r="I2058" s="108"/>
    </row>
    <row r="2059" ht="15.75" customHeight="1">
      <c r="A2059" s="108">
        <v>95023.0</v>
      </c>
      <c r="B2059" s="108" t="s">
        <v>141</v>
      </c>
      <c r="C2059" s="108">
        <v>4.0</v>
      </c>
      <c r="D2059" s="108">
        <f t="shared" si="1"/>
        <v>4</v>
      </c>
      <c r="E2059" s="108" t="str">
        <f t="shared" si="2"/>
        <v/>
      </c>
      <c r="G2059" s="108"/>
      <c r="H2059" s="108"/>
      <c r="I2059" s="108"/>
    </row>
    <row r="2060" ht="15.75" customHeight="1">
      <c r="A2060" s="108">
        <v>95020.0</v>
      </c>
      <c r="B2060" s="108" t="s">
        <v>141</v>
      </c>
      <c r="C2060" s="108">
        <v>4.0</v>
      </c>
      <c r="D2060" s="108">
        <f t="shared" si="1"/>
        <v>4</v>
      </c>
      <c r="E2060" s="108" t="str">
        <f t="shared" si="2"/>
        <v/>
      </c>
      <c r="G2060" s="108"/>
      <c r="H2060" s="108"/>
      <c r="I2060" s="108"/>
    </row>
    <row r="2061" ht="15.75" customHeight="1">
      <c r="A2061" s="108">
        <v>95046.0</v>
      </c>
      <c r="B2061" s="108" t="s">
        <v>141</v>
      </c>
      <c r="C2061" s="108">
        <v>4.0</v>
      </c>
      <c r="D2061" s="108">
        <f t="shared" si="1"/>
        <v>4</v>
      </c>
      <c r="E2061" s="108" t="str">
        <f t="shared" si="2"/>
        <v/>
      </c>
      <c r="G2061" s="108"/>
      <c r="H2061" s="108"/>
      <c r="I2061" s="108"/>
    </row>
    <row r="2062" ht="15.75" customHeight="1">
      <c r="A2062" s="108">
        <v>93635.0</v>
      </c>
      <c r="B2062" s="108" t="s">
        <v>141</v>
      </c>
      <c r="C2062" s="108">
        <v>4.0</v>
      </c>
      <c r="D2062" s="108">
        <f t="shared" si="1"/>
        <v>4</v>
      </c>
      <c r="E2062" s="108" t="str">
        <f t="shared" si="2"/>
        <v/>
      </c>
      <c r="G2062" s="108"/>
      <c r="H2062" s="108"/>
      <c r="I2062" s="108"/>
    </row>
    <row r="2063" ht="15.75" customHeight="1">
      <c r="A2063" s="108">
        <v>95076.0</v>
      </c>
      <c r="B2063" s="108" t="s">
        <v>141</v>
      </c>
      <c r="C2063" s="108">
        <v>4.0</v>
      </c>
      <c r="D2063" s="108">
        <f t="shared" si="1"/>
        <v>4</v>
      </c>
      <c r="E2063" s="108" t="str">
        <f t="shared" si="2"/>
        <v/>
      </c>
      <c r="G2063" s="108"/>
      <c r="H2063" s="108"/>
      <c r="I2063" s="108"/>
    </row>
    <row r="2064" ht="15.75" customHeight="1">
      <c r="A2064" s="108">
        <v>95033.0</v>
      </c>
      <c r="B2064" s="108" t="s">
        <v>142</v>
      </c>
      <c r="C2064" s="108">
        <v>4.0</v>
      </c>
      <c r="D2064" s="108">
        <f t="shared" si="1"/>
        <v>4</v>
      </c>
      <c r="E2064" s="108" t="str">
        <f t="shared" si="2"/>
        <v/>
      </c>
      <c r="G2064" s="108"/>
      <c r="H2064" s="108"/>
      <c r="I2064" s="108"/>
    </row>
    <row r="2065" ht="15.75" customHeight="1">
      <c r="A2065" s="108">
        <v>95076.0</v>
      </c>
      <c r="B2065" s="108" t="s">
        <v>142</v>
      </c>
      <c r="C2065" s="108">
        <v>4.0</v>
      </c>
      <c r="D2065" s="108">
        <f t="shared" si="1"/>
        <v>4</v>
      </c>
      <c r="E2065" s="108" t="str">
        <f t="shared" si="2"/>
        <v/>
      </c>
      <c r="G2065" s="108"/>
      <c r="H2065" s="108"/>
      <c r="I2065" s="108"/>
    </row>
    <row r="2066" ht="15.75" customHeight="1">
      <c r="A2066" s="108">
        <v>93254.0</v>
      </c>
      <c r="B2066" s="108" t="s">
        <v>140</v>
      </c>
      <c r="C2066" s="108">
        <v>5.0</v>
      </c>
      <c r="D2066" s="108">
        <f t="shared" si="1"/>
        <v>4</v>
      </c>
      <c r="E2066" s="108" t="str">
        <f t="shared" si="2"/>
        <v/>
      </c>
      <c r="G2066" s="108"/>
      <c r="H2066" s="108"/>
      <c r="I2066" s="108"/>
    </row>
    <row r="2067" ht="15.75" customHeight="1">
      <c r="A2067" s="108">
        <v>93454.0</v>
      </c>
      <c r="B2067" s="108" t="s">
        <v>140</v>
      </c>
      <c r="C2067" s="108">
        <v>5.0</v>
      </c>
      <c r="D2067" s="108">
        <f t="shared" si="1"/>
        <v>4</v>
      </c>
      <c r="E2067" s="108" t="str">
        <f t="shared" si="2"/>
        <v/>
      </c>
      <c r="G2067" s="108"/>
      <c r="H2067" s="108"/>
      <c r="I2067" s="108"/>
    </row>
    <row r="2068" ht="15.75" customHeight="1">
      <c r="A2068" s="108">
        <v>32.0</v>
      </c>
      <c r="B2068" s="108" t="s">
        <v>140</v>
      </c>
      <c r="C2068" s="108">
        <v>5.0</v>
      </c>
      <c r="D2068" s="108">
        <f t="shared" si="1"/>
        <v>4</v>
      </c>
      <c r="E2068" s="108" t="str">
        <f t="shared" si="2"/>
        <v/>
      </c>
      <c r="G2068" s="108"/>
      <c r="H2068" s="108"/>
      <c r="I2068" s="108"/>
    </row>
    <row r="2069" ht="15.75" customHeight="1">
      <c r="A2069" s="108">
        <v>93458.0</v>
      </c>
      <c r="B2069" s="108" t="s">
        <v>140</v>
      </c>
      <c r="C2069" s="108">
        <v>5.0</v>
      </c>
      <c r="D2069" s="108">
        <f t="shared" si="1"/>
        <v>4</v>
      </c>
      <c r="E2069" s="108" t="str">
        <f t="shared" si="2"/>
        <v/>
      </c>
      <c r="G2069" s="108"/>
      <c r="H2069" s="108"/>
      <c r="I2069" s="108"/>
    </row>
    <row r="2070" ht="15.75" customHeight="1">
      <c r="A2070" s="108">
        <v>93434.0</v>
      </c>
      <c r="B2070" s="108" t="s">
        <v>140</v>
      </c>
      <c r="C2070" s="108">
        <v>5.0</v>
      </c>
      <c r="D2070" s="108">
        <f t="shared" si="1"/>
        <v>4</v>
      </c>
      <c r="E2070" s="108" t="str">
        <f t="shared" si="2"/>
        <v/>
      </c>
      <c r="G2070" s="108"/>
      <c r="H2070" s="108"/>
      <c r="I2070" s="108"/>
    </row>
    <row r="2071" ht="15.75" customHeight="1">
      <c r="A2071" s="108">
        <v>93455.0</v>
      </c>
      <c r="B2071" s="108" t="s">
        <v>140</v>
      </c>
      <c r="C2071" s="108">
        <v>5.0</v>
      </c>
      <c r="D2071" s="108">
        <f t="shared" si="1"/>
        <v>4</v>
      </c>
      <c r="E2071" s="108" t="str">
        <f t="shared" si="2"/>
        <v/>
      </c>
      <c r="G2071" s="108"/>
      <c r="H2071" s="108"/>
      <c r="I2071" s="108"/>
    </row>
    <row r="2072" ht="15.75" customHeight="1">
      <c r="A2072" s="108">
        <v>93252.0</v>
      </c>
      <c r="B2072" s="108" t="s">
        <v>140</v>
      </c>
      <c r="C2072" s="108">
        <v>5.0</v>
      </c>
      <c r="D2072" s="108">
        <f t="shared" si="1"/>
        <v>4</v>
      </c>
      <c r="E2072" s="108" t="str">
        <f t="shared" si="2"/>
        <v/>
      </c>
      <c r="G2072" s="108"/>
      <c r="H2072" s="108"/>
      <c r="I2072" s="108"/>
    </row>
    <row r="2073" ht="15.75" customHeight="1">
      <c r="A2073" s="108">
        <v>93429.0</v>
      </c>
      <c r="B2073" s="108" t="s">
        <v>140</v>
      </c>
      <c r="C2073" s="108">
        <v>5.0</v>
      </c>
      <c r="D2073" s="108">
        <f t="shared" si="1"/>
        <v>4</v>
      </c>
      <c r="E2073" s="108" t="str">
        <f t="shared" si="2"/>
        <v/>
      </c>
      <c r="G2073" s="108"/>
      <c r="H2073" s="108"/>
      <c r="I2073" s="108"/>
    </row>
    <row r="2074" ht="15.75" customHeight="1">
      <c r="A2074" s="108">
        <v>93460.0</v>
      </c>
      <c r="B2074" s="108" t="s">
        <v>140</v>
      </c>
      <c r="C2074" s="108">
        <v>5.0</v>
      </c>
      <c r="D2074" s="108">
        <f t="shared" si="1"/>
        <v>4</v>
      </c>
      <c r="E2074" s="108" t="str">
        <f t="shared" si="2"/>
        <v/>
      </c>
      <c r="G2074" s="108"/>
      <c r="H2074" s="108"/>
      <c r="I2074" s="108"/>
    </row>
    <row r="2075" ht="15.75" customHeight="1">
      <c r="A2075" s="108">
        <v>93441.0</v>
      </c>
      <c r="B2075" s="108" t="s">
        <v>140</v>
      </c>
      <c r="C2075" s="108">
        <v>5.0</v>
      </c>
      <c r="D2075" s="108">
        <f t="shared" si="1"/>
        <v>4</v>
      </c>
      <c r="E2075" s="108" t="str">
        <f t="shared" si="2"/>
        <v/>
      </c>
      <c r="G2075" s="108"/>
      <c r="H2075" s="108"/>
      <c r="I2075" s="108"/>
    </row>
    <row r="2076" ht="15.75" customHeight="1">
      <c r="A2076" s="108">
        <v>93437.0</v>
      </c>
      <c r="B2076" s="108" t="s">
        <v>140</v>
      </c>
      <c r="C2076" s="108">
        <v>5.0</v>
      </c>
      <c r="D2076" s="108">
        <f t="shared" si="1"/>
        <v>4</v>
      </c>
      <c r="E2076" s="108" t="str">
        <f t="shared" si="2"/>
        <v/>
      </c>
      <c r="G2076" s="108"/>
      <c r="H2076" s="108"/>
      <c r="I2076" s="108"/>
    </row>
    <row r="2077" ht="15.75" customHeight="1">
      <c r="A2077" s="108">
        <v>93436.0</v>
      </c>
      <c r="B2077" s="108" t="s">
        <v>140</v>
      </c>
      <c r="C2077" s="108">
        <v>5.0</v>
      </c>
      <c r="D2077" s="108">
        <f t="shared" si="1"/>
        <v>4</v>
      </c>
      <c r="E2077" s="108" t="str">
        <f t="shared" si="2"/>
        <v/>
      </c>
      <c r="G2077" s="108"/>
      <c r="H2077" s="108"/>
      <c r="I2077" s="108"/>
    </row>
    <row r="2078" ht="15.75" customHeight="1">
      <c r="A2078" s="108">
        <v>93427.0</v>
      </c>
      <c r="B2078" s="108" t="s">
        <v>140</v>
      </c>
      <c r="C2078" s="108">
        <v>5.0</v>
      </c>
      <c r="D2078" s="108">
        <f t="shared" si="1"/>
        <v>4</v>
      </c>
      <c r="E2078" s="108" t="str">
        <f t="shared" si="2"/>
        <v/>
      </c>
      <c r="G2078" s="108"/>
      <c r="H2078" s="108"/>
      <c r="I2078" s="108"/>
    </row>
    <row r="2079" ht="15.75" customHeight="1">
      <c r="A2079" s="108">
        <v>93105.0</v>
      </c>
      <c r="B2079" s="108" t="s">
        <v>140</v>
      </c>
      <c r="C2079" s="108">
        <v>5.0</v>
      </c>
      <c r="D2079" s="108">
        <f t="shared" si="1"/>
        <v>4</v>
      </c>
      <c r="E2079" s="108" t="str">
        <f t="shared" si="2"/>
        <v/>
      </c>
      <c r="G2079" s="108"/>
      <c r="H2079" s="108"/>
      <c r="I2079" s="108"/>
    </row>
    <row r="2080" ht="15.75" customHeight="1">
      <c r="A2080" s="108">
        <v>93463.0</v>
      </c>
      <c r="B2080" s="108" t="s">
        <v>140</v>
      </c>
      <c r="C2080" s="108">
        <v>5.0</v>
      </c>
      <c r="D2080" s="108">
        <f t="shared" si="1"/>
        <v>4</v>
      </c>
      <c r="E2080" s="108" t="str">
        <f t="shared" si="2"/>
        <v/>
      </c>
      <c r="G2080" s="108"/>
      <c r="H2080" s="108"/>
      <c r="I2080" s="108"/>
    </row>
    <row r="2081" ht="15.75" customHeight="1">
      <c r="A2081" s="108">
        <v>93117.0</v>
      </c>
      <c r="B2081" s="108" t="s">
        <v>140</v>
      </c>
      <c r="C2081" s="108">
        <v>5.0</v>
      </c>
      <c r="D2081" s="108">
        <f t="shared" si="1"/>
        <v>4</v>
      </c>
      <c r="E2081" s="108" t="str">
        <f t="shared" si="2"/>
        <v/>
      </c>
      <c r="G2081" s="108"/>
      <c r="H2081" s="108"/>
      <c r="I2081" s="108"/>
    </row>
    <row r="2082" ht="15.75" customHeight="1">
      <c r="A2082" s="108">
        <v>93108.0</v>
      </c>
      <c r="B2082" s="108" t="s">
        <v>140</v>
      </c>
      <c r="C2082" s="108">
        <v>5.0</v>
      </c>
      <c r="D2082" s="108">
        <f t="shared" si="1"/>
        <v>4</v>
      </c>
      <c r="E2082" s="108" t="str">
        <f t="shared" si="2"/>
        <v/>
      </c>
      <c r="G2082" s="108"/>
      <c r="H2082" s="108"/>
      <c r="I2082" s="108"/>
    </row>
    <row r="2083" ht="15.75" customHeight="1">
      <c r="A2083" s="108">
        <v>93111.0</v>
      </c>
      <c r="B2083" s="108" t="s">
        <v>140</v>
      </c>
      <c r="C2083" s="108">
        <v>5.0</v>
      </c>
      <c r="D2083" s="108">
        <f t="shared" si="1"/>
        <v>4</v>
      </c>
      <c r="E2083" s="108" t="str">
        <f t="shared" si="2"/>
        <v/>
      </c>
      <c r="G2083" s="108"/>
      <c r="H2083" s="108"/>
      <c r="I2083" s="108"/>
    </row>
    <row r="2084" ht="15.75" customHeight="1">
      <c r="A2084" s="108">
        <v>93013.0</v>
      </c>
      <c r="B2084" s="108" t="s">
        <v>140</v>
      </c>
      <c r="C2084" s="108">
        <v>5.0</v>
      </c>
      <c r="D2084" s="108">
        <f t="shared" si="1"/>
        <v>4</v>
      </c>
      <c r="E2084" s="108" t="str">
        <f t="shared" si="2"/>
        <v/>
      </c>
      <c r="G2084" s="108"/>
      <c r="H2084" s="108"/>
      <c r="I2084" s="108"/>
    </row>
    <row r="2085" ht="15.75" customHeight="1">
      <c r="A2085" s="108">
        <v>93013.0</v>
      </c>
      <c r="B2085" s="108" t="s">
        <v>140</v>
      </c>
      <c r="C2085" s="108">
        <v>6.0</v>
      </c>
      <c r="D2085" s="108">
        <f t="shared" si="1"/>
        <v>4</v>
      </c>
      <c r="E2085" s="108" t="str">
        <f t="shared" si="2"/>
        <v/>
      </c>
      <c r="G2085" s="108"/>
      <c r="H2085" s="108"/>
      <c r="I2085" s="108"/>
    </row>
    <row r="2086" ht="15.75" customHeight="1">
      <c r="A2086" s="108">
        <v>93067.0</v>
      </c>
      <c r="B2086" s="108" t="s">
        <v>140</v>
      </c>
      <c r="C2086" s="108">
        <v>6.0</v>
      </c>
      <c r="D2086" s="108">
        <f t="shared" si="1"/>
        <v>4</v>
      </c>
      <c r="E2086" s="108" t="str">
        <f t="shared" si="2"/>
        <v/>
      </c>
      <c r="G2086" s="108"/>
      <c r="H2086" s="108"/>
      <c r="I2086" s="108"/>
    </row>
    <row r="2087" ht="15.75" customHeight="1">
      <c r="A2087" s="108">
        <v>93101.0</v>
      </c>
      <c r="B2087" s="108" t="s">
        <v>140</v>
      </c>
      <c r="C2087" s="108">
        <v>6.0</v>
      </c>
      <c r="D2087" s="108">
        <f t="shared" si="1"/>
        <v>4</v>
      </c>
      <c r="E2087" s="108" t="str">
        <f t="shared" si="2"/>
        <v/>
      </c>
      <c r="G2087" s="108"/>
      <c r="H2087" s="108"/>
      <c r="I2087" s="108"/>
    </row>
    <row r="2088" ht="15.75" customHeight="1">
      <c r="A2088" s="108">
        <v>93103.0</v>
      </c>
      <c r="B2088" s="108" t="s">
        <v>140</v>
      </c>
      <c r="C2088" s="108">
        <v>6.0</v>
      </c>
      <c r="D2088" s="108">
        <f t="shared" si="1"/>
        <v>4</v>
      </c>
      <c r="E2088" s="108" t="str">
        <f t="shared" si="2"/>
        <v/>
      </c>
      <c r="G2088" s="108"/>
      <c r="H2088" s="108"/>
      <c r="I2088" s="108"/>
    </row>
    <row r="2089" ht="15.75" customHeight="1">
      <c r="A2089" s="108">
        <v>93105.0</v>
      </c>
      <c r="B2089" s="108" t="s">
        <v>140</v>
      </c>
      <c r="C2089" s="108">
        <v>6.0</v>
      </c>
      <c r="D2089" s="108">
        <f t="shared" si="1"/>
        <v>4</v>
      </c>
      <c r="E2089" s="108" t="str">
        <f t="shared" si="2"/>
        <v/>
      </c>
      <c r="G2089" s="108"/>
      <c r="H2089" s="108"/>
      <c r="I2089" s="108"/>
    </row>
    <row r="2090" ht="15.75" customHeight="1">
      <c r="A2090" s="108">
        <v>93106.0</v>
      </c>
      <c r="B2090" s="108" t="s">
        <v>140</v>
      </c>
      <c r="C2090" s="108">
        <v>6.0</v>
      </c>
      <c r="D2090" s="108">
        <f t="shared" si="1"/>
        <v>4</v>
      </c>
      <c r="E2090" s="108" t="str">
        <f t="shared" si="2"/>
        <v/>
      </c>
      <c r="G2090" s="108"/>
      <c r="H2090" s="108"/>
      <c r="I2090" s="108"/>
    </row>
    <row r="2091" ht="15.75" customHeight="1">
      <c r="A2091" s="108">
        <v>93108.0</v>
      </c>
      <c r="B2091" s="108" t="s">
        <v>140</v>
      </c>
      <c r="C2091" s="108">
        <v>6.0</v>
      </c>
      <c r="D2091" s="108">
        <f t="shared" si="1"/>
        <v>4</v>
      </c>
      <c r="E2091" s="108" t="str">
        <f t="shared" si="2"/>
        <v/>
      </c>
      <c r="G2091" s="108"/>
      <c r="H2091" s="108"/>
      <c r="I2091" s="108"/>
    </row>
    <row r="2092" ht="15.75" customHeight="1">
      <c r="A2092" s="108">
        <v>93109.0</v>
      </c>
      <c r="B2092" s="108" t="s">
        <v>140</v>
      </c>
      <c r="C2092" s="108">
        <v>6.0</v>
      </c>
      <c r="D2092" s="108">
        <f t="shared" si="1"/>
        <v>4</v>
      </c>
      <c r="E2092" s="108" t="str">
        <f t="shared" si="2"/>
        <v/>
      </c>
      <c r="G2092" s="108"/>
      <c r="H2092" s="108"/>
      <c r="I2092" s="108"/>
    </row>
    <row r="2093" ht="15.75" customHeight="1">
      <c r="A2093" s="108">
        <v>93110.0</v>
      </c>
      <c r="B2093" s="108" t="s">
        <v>140</v>
      </c>
      <c r="C2093" s="108">
        <v>6.0</v>
      </c>
      <c r="D2093" s="108">
        <f t="shared" si="1"/>
        <v>4</v>
      </c>
      <c r="E2093" s="108" t="str">
        <f t="shared" si="2"/>
        <v/>
      </c>
      <c r="G2093" s="108"/>
      <c r="H2093" s="108"/>
      <c r="I2093" s="108"/>
    </row>
    <row r="2094" ht="15.75" customHeight="1">
      <c r="A2094" s="108">
        <v>93111.0</v>
      </c>
      <c r="B2094" s="108" t="s">
        <v>140</v>
      </c>
      <c r="C2094" s="108">
        <v>6.0</v>
      </c>
      <c r="D2094" s="108">
        <f t="shared" si="1"/>
        <v>4</v>
      </c>
      <c r="E2094" s="108" t="str">
        <f t="shared" si="2"/>
        <v/>
      </c>
      <c r="G2094" s="108"/>
      <c r="H2094" s="108"/>
      <c r="I2094" s="108"/>
    </row>
    <row r="2095" ht="15.75" customHeight="1">
      <c r="A2095" s="108">
        <v>93117.0</v>
      </c>
      <c r="B2095" s="108" t="s">
        <v>140</v>
      </c>
      <c r="C2095" s="108">
        <v>6.0</v>
      </c>
      <c r="D2095" s="108">
        <f t="shared" si="1"/>
        <v>4</v>
      </c>
      <c r="E2095" s="108" t="str">
        <f t="shared" si="2"/>
        <v/>
      </c>
      <c r="G2095" s="108"/>
      <c r="H2095" s="108"/>
      <c r="I2095" s="108"/>
    </row>
    <row r="2096" ht="15.75" customHeight="1">
      <c r="A2096" s="108">
        <v>93436.0</v>
      </c>
      <c r="B2096" s="108" t="s">
        <v>140</v>
      </c>
      <c r="C2096" s="108">
        <v>6.0</v>
      </c>
      <c r="D2096" s="108">
        <f t="shared" si="1"/>
        <v>4</v>
      </c>
      <c r="E2096" s="108" t="str">
        <f t="shared" si="2"/>
        <v/>
      </c>
      <c r="G2096" s="108"/>
      <c r="H2096" s="108"/>
      <c r="I2096" s="108"/>
    </row>
    <row r="2097" ht="15.75" customHeight="1">
      <c r="A2097" s="108">
        <v>93013.0</v>
      </c>
      <c r="B2097" s="108" t="s">
        <v>140</v>
      </c>
      <c r="C2097" s="108">
        <v>9.0</v>
      </c>
      <c r="D2097" s="108">
        <f t="shared" si="1"/>
        <v>4</v>
      </c>
      <c r="E2097" s="108" t="str">
        <f t="shared" si="2"/>
        <v/>
      </c>
      <c r="G2097" s="108"/>
      <c r="H2097" s="108"/>
      <c r="I2097" s="108"/>
    </row>
    <row r="2098" ht="15.75" customHeight="1">
      <c r="A2098" s="108">
        <v>93108.0</v>
      </c>
      <c r="B2098" s="108" t="s">
        <v>140</v>
      </c>
      <c r="C2098" s="108">
        <v>9.0</v>
      </c>
      <c r="D2098" s="108">
        <f t="shared" si="1"/>
        <v>4</v>
      </c>
      <c r="E2098" s="108" t="str">
        <f t="shared" si="2"/>
        <v/>
      </c>
      <c r="G2098" s="108"/>
      <c r="H2098" s="108"/>
      <c r="I2098" s="108"/>
    </row>
    <row r="2099" ht="15.75" customHeight="1">
      <c r="A2099" s="108">
        <v>93635.0</v>
      </c>
      <c r="B2099" s="108" t="s">
        <v>141</v>
      </c>
      <c r="C2099" s="108">
        <v>12.0</v>
      </c>
      <c r="D2099" s="108">
        <f t="shared" si="1"/>
        <v>4</v>
      </c>
      <c r="E2099" s="108" t="str">
        <f t="shared" si="2"/>
        <v/>
      </c>
      <c r="G2099" s="108"/>
      <c r="H2099" s="108"/>
      <c r="I2099" s="108"/>
    </row>
    <row r="2100" ht="15.75" customHeight="1">
      <c r="A2100" s="108">
        <v>94550.0</v>
      </c>
      <c r="B2100" s="108" t="s">
        <v>141</v>
      </c>
      <c r="C2100" s="108">
        <v>12.0</v>
      </c>
      <c r="D2100" s="108">
        <f t="shared" si="1"/>
        <v>4</v>
      </c>
      <c r="E2100" s="108" t="str">
        <f t="shared" si="2"/>
        <v/>
      </c>
      <c r="G2100" s="108"/>
      <c r="H2100" s="108"/>
      <c r="I2100" s="108"/>
    </row>
    <row r="2101" ht="15.75" customHeight="1">
      <c r="A2101" s="108">
        <v>95023.0</v>
      </c>
      <c r="B2101" s="108" t="s">
        <v>141</v>
      </c>
      <c r="C2101" s="108">
        <v>12.0</v>
      </c>
      <c r="D2101" s="108">
        <f t="shared" si="1"/>
        <v>4</v>
      </c>
      <c r="E2101" s="108" t="str">
        <f t="shared" si="2"/>
        <v/>
      </c>
      <c r="G2101" s="108"/>
      <c r="H2101" s="108"/>
      <c r="I2101" s="108"/>
    </row>
    <row r="2102" ht="15.75" customHeight="1">
      <c r="A2102" s="108">
        <v>95037.0</v>
      </c>
      <c r="B2102" s="108" t="s">
        <v>141</v>
      </c>
      <c r="C2102" s="108">
        <v>12.0</v>
      </c>
      <c r="D2102" s="108">
        <f t="shared" si="1"/>
        <v>4</v>
      </c>
      <c r="E2102" s="108" t="str">
        <f t="shared" si="2"/>
        <v/>
      </c>
      <c r="G2102" s="108"/>
      <c r="H2102" s="108"/>
      <c r="I2102" s="108"/>
    </row>
    <row r="2103" ht="15.75" customHeight="1">
      <c r="A2103" s="108">
        <v>93252.0</v>
      </c>
      <c r="B2103" s="108" t="s">
        <v>140</v>
      </c>
      <c r="C2103" s="108">
        <v>13.0</v>
      </c>
      <c r="D2103" s="108">
        <f t="shared" si="1"/>
        <v>4</v>
      </c>
      <c r="E2103" s="108" t="str">
        <f t="shared" si="2"/>
        <v/>
      </c>
      <c r="G2103" s="108"/>
      <c r="H2103" s="108"/>
      <c r="I2103" s="108"/>
    </row>
    <row r="2104" ht="15.75" customHeight="1">
      <c r="A2104" s="108">
        <v>32.0</v>
      </c>
      <c r="B2104" s="108" t="s">
        <v>140</v>
      </c>
      <c r="C2104" s="108">
        <v>16.0</v>
      </c>
      <c r="D2104" s="108">
        <f t="shared" si="1"/>
        <v>4</v>
      </c>
      <c r="E2104" s="108" t="str">
        <f t="shared" si="2"/>
        <v/>
      </c>
      <c r="G2104" s="108"/>
      <c r="H2104" s="108"/>
      <c r="I2104" s="108"/>
    </row>
    <row r="2105" ht="15.75" customHeight="1">
      <c r="A2105" s="108">
        <v>93105.0</v>
      </c>
      <c r="B2105" s="108" t="s">
        <v>140</v>
      </c>
      <c r="C2105" s="108">
        <v>16.0</v>
      </c>
      <c r="D2105" s="108">
        <f t="shared" si="1"/>
        <v>4</v>
      </c>
      <c r="E2105" s="108" t="str">
        <f t="shared" si="2"/>
        <v/>
      </c>
      <c r="G2105" s="108"/>
      <c r="H2105" s="108"/>
      <c r="I2105" s="108"/>
    </row>
    <row r="2106" ht="15.75" customHeight="1">
      <c r="A2106" s="108">
        <v>93108.0</v>
      </c>
      <c r="B2106" s="108" t="s">
        <v>140</v>
      </c>
      <c r="C2106" s="108">
        <v>16.0</v>
      </c>
      <c r="D2106" s="108">
        <f t="shared" si="1"/>
        <v>4</v>
      </c>
      <c r="E2106" s="108" t="str">
        <f t="shared" si="2"/>
        <v/>
      </c>
      <c r="G2106" s="108"/>
      <c r="H2106" s="108"/>
      <c r="I2106" s="108"/>
    </row>
    <row r="2107" ht="15.75" customHeight="1">
      <c r="A2107" s="108">
        <v>93252.0</v>
      </c>
      <c r="B2107" s="108" t="s">
        <v>140</v>
      </c>
      <c r="C2107" s="108">
        <v>16.0</v>
      </c>
      <c r="D2107" s="108">
        <f t="shared" si="1"/>
        <v>4</v>
      </c>
      <c r="E2107" s="108" t="str">
        <f t="shared" si="2"/>
        <v/>
      </c>
      <c r="G2107" s="108"/>
      <c r="H2107" s="108"/>
      <c r="I2107" s="108"/>
    </row>
    <row r="2108" ht="15.75" customHeight="1">
      <c r="A2108" s="108">
        <v>94020.0</v>
      </c>
      <c r="B2108" s="108" t="s">
        <v>141</v>
      </c>
      <c r="C2108" s="108">
        <v>3.0</v>
      </c>
      <c r="D2108" s="108">
        <f t="shared" si="1"/>
        <v>4</v>
      </c>
      <c r="E2108" s="108" t="str">
        <f t="shared" si="2"/>
        <v/>
      </c>
      <c r="G2108" s="108"/>
      <c r="H2108" s="108"/>
      <c r="I2108" s="108"/>
    </row>
    <row r="2109" ht="15.75" customHeight="1">
      <c r="A2109" s="108">
        <v>94022.0</v>
      </c>
      <c r="B2109" s="108" t="s">
        <v>141</v>
      </c>
      <c r="C2109" s="108">
        <v>3.0</v>
      </c>
      <c r="D2109" s="108">
        <f t="shared" si="1"/>
        <v>4</v>
      </c>
      <c r="E2109" s="108" t="str">
        <f t="shared" si="2"/>
        <v/>
      </c>
      <c r="G2109" s="108"/>
      <c r="H2109" s="108"/>
      <c r="I2109" s="108"/>
    </row>
    <row r="2110" ht="15.75" customHeight="1">
      <c r="A2110" s="108">
        <v>94028.0</v>
      </c>
      <c r="B2110" s="108" t="s">
        <v>141</v>
      </c>
      <c r="C2110" s="108">
        <v>3.0</v>
      </c>
      <c r="D2110" s="108">
        <f t="shared" si="1"/>
        <v>4</v>
      </c>
      <c r="E2110" s="108" t="str">
        <f t="shared" si="2"/>
        <v/>
      </c>
      <c r="G2110" s="108"/>
      <c r="H2110" s="108"/>
      <c r="I2110" s="108"/>
    </row>
    <row r="2111" ht="15.75" customHeight="1">
      <c r="A2111" s="108">
        <v>94043.0</v>
      </c>
      <c r="B2111" s="108" t="s">
        <v>141</v>
      </c>
      <c r="C2111" s="108">
        <v>3.0</v>
      </c>
      <c r="D2111" s="108">
        <f t="shared" si="1"/>
        <v>4</v>
      </c>
      <c r="E2111" s="108" t="str">
        <f t="shared" si="2"/>
        <v/>
      </c>
      <c r="G2111" s="108"/>
      <c r="H2111" s="108"/>
      <c r="I2111" s="108"/>
    </row>
    <row r="2112" ht="15.75" customHeight="1">
      <c r="A2112" s="108">
        <v>94089.0</v>
      </c>
      <c r="B2112" s="108" t="s">
        <v>141</v>
      </c>
      <c r="C2112" s="108">
        <v>3.0</v>
      </c>
      <c r="D2112" s="108">
        <f t="shared" si="1"/>
        <v>4</v>
      </c>
      <c r="E2112" s="108" t="str">
        <f t="shared" si="2"/>
        <v/>
      </c>
      <c r="G2112" s="108"/>
      <c r="H2112" s="108"/>
      <c r="I2112" s="108"/>
    </row>
    <row r="2113" ht="15.75" customHeight="1">
      <c r="A2113" s="108">
        <v>94301.0</v>
      </c>
      <c r="B2113" s="108" t="s">
        <v>141</v>
      </c>
      <c r="C2113" s="108">
        <v>3.0</v>
      </c>
      <c r="D2113" s="108">
        <f t="shared" si="1"/>
        <v>4</v>
      </c>
      <c r="E2113" s="108" t="str">
        <f t="shared" si="2"/>
        <v/>
      </c>
      <c r="G2113" s="108"/>
      <c r="H2113" s="108"/>
      <c r="I2113" s="108"/>
    </row>
    <row r="2114" ht="15.75" customHeight="1">
      <c r="A2114" s="108">
        <v>94303.0</v>
      </c>
      <c r="B2114" s="108" t="s">
        <v>141</v>
      </c>
      <c r="C2114" s="108">
        <v>3.0</v>
      </c>
      <c r="D2114" s="108">
        <f t="shared" si="1"/>
        <v>4</v>
      </c>
      <c r="E2114" s="108" t="str">
        <f t="shared" si="2"/>
        <v/>
      </c>
      <c r="G2114" s="108"/>
      <c r="H2114" s="108"/>
      <c r="I2114" s="108"/>
    </row>
    <row r="2115" ht="15.75" customHeight="1">
      <c r="A2115" s="108">
        <v>94304.0</v>
      </c>
      <c r="B2115" s="108" t="s">
        <v>141</v>
      </c>
      <c r="C2115" s="108">
        <v>3.0</v>
      </c>
      <c r="D2115" s="108">
        <f t="shared" si="1"/>
        <v>4</v>
      </c>
      <c r="E2115" s="108" t="str">
        <f t="shared" si="2"/>
        <v/>
      </c>
      <c r="G2115" s="108"/>
      <c r="H2115" s="108"/>
      <c r="I2115" s="108"/>
    </row>
    <row r="2116" ht="15.75" customHeight="1">
      <c r="A2116" s="108">
        <v>94539.0</v>
      </c>
      <c r="B2116" s="108" t="s">
        <v>141</v>
      </c>
      <c r="C2116" s="108">
        <v>3.0</v>
      </c>
      <c r="D2116" s="108">
        <f t="shared" si="1"/>
        <v>4</v>
      </c>
      <c r="E2116" s="108" t="str">
        <f t="shared" si="2"/>
        <v/>
      </c>
      <c r="G2116" s="108"/>
      <c r="H2116" s="108"/>
      <c r="I2116" s="108"/>
    </row>
    <row r="2117" ht="15.75" customHeight="1">
      <c r="A2117" s="108">
        <v>95002.0</v>
      </c>
      <c r="B2117" s="108" t="s">
        <v>141</v>
      </c>
      <c r="C2117" s="108">
        <v>3.0</v>
      </c>
      <c r="D2117" s="108">
        <f t="shared" si="1"/>
        <v>4</v>
      </c>
      <c r="E2117" s="108" t="str">
        <f t="shared" si="2"/>
        <v/>
      </c>
      <c r="G2117" s="108"/>
      <c r="H2117" s="108"/>
      <c r="I2117" s="108"/>
    </row>
    <row r="2118" ht="15.75" customHeight="1">
      <c r="A2118" s="108">
        <v>95014.0</v>
      </c>
      <c r="B2118" s="108" t="s">
        <v>141</v>
      </c>
      <c r="C2118" s="108">
        <v>3.0</v>
      </c>
      <c r="D2118" s="108">
        <f t="shared" si="1"/>
        <v>4</v>
      </c>
      <c r="E2118" s="108" t="str">
        <f t="shared" si="2"/>
        <v/>
      </c>
      <c r="G2118" s="108"/>
      <c r="H2118" s="108"/>
      <c r="I2118" s="108"/>
    </row>
    <row r="2119" ht="15.75" customHeight="1">
      <c r="A2119" s="108">
        <v>95020.0</v>
      </c>
      <c r="B2119" s="108" t="s">
        <v>141</v>
      </c>
      <c r="C2119" s="108">
        <v>3.0</v>
      </c>
      <c r="D2119" s="108">
        <f t="shared" si="1"/>
        <v>4</v>
      </c>
      <c r="E2119" s="108" t="str">
        <f t="shared" si="2"/>
        <v/>
      </c>
      <c r="G2119" s="108"/>
      <c r="H2119" s="108"/>
      <c r="I2119" s="108"/>
    </row>
    <row r="2120" ht="15.75" customHeight="1">
      <c r="A2120" s="108">
        <v>95033.0</v>
      </c>
      <c r="B2120" s="108" t="s">
        <v>141</v>
      </c>
      <c r="C2120" s="108">
        <v>3.0</v>
      </c>
      <c r="D2120" s="108">
        <f t="shared" si="1"/>
        <v>4</v>
      </c>
      <c r="E2120" s="108" t="str">
        <f t="shared" si="2"/>
        <v/>
      </c>
      <c r="G2120" s="108"/>
      <c r="H2120" s="108"/>
      <c r="I2120" s="108"/>
    </row>
    <row r="2121" ht="15.75" customHeight="1">
      <c r="A2121" s="108">
        <v>95035.0</v>
      </c>
      <c r="B2121" s="108" t="s">
        <v>141</v>
      </c>
      <c r="C2121" s="108">
        <v>3.0</v>
      </c>
      <c r="D2121" s="108">
        <f t="shared" si="1"/>
        <v>4</v>
      </c>
      <c r="E2121" s="108" t="str">
        <f t="shared" si="2"/>
        <v/>
      </c>
      <c r="G2121" s="108"/>
      <c r="H2121" s="108"/>
      <c r="I2121" s="108"/>
    </row>
    <row r="2122" ht="15.75" customHeight="1">
      <c r="A2122" s="108">
        <v>95037.0</v>
      </c>
      <c r="B2122" s="108" t="s">
        <v>141</v>
      </c>
      <c r="C2122" s="108">
        <v>3.0</v>
      </c>
      <c r="D2122" s="108">
        <f t="shared" si="1"/>
        <v>4</v>
      </c>
      <c r="E2122" s="108" t="str">
        <f t="shared" si="2"/>
        <v/>
      </c>
      <c r="G2122" s="108"/>
      <c r="H2122" s="108"/>
      <c r="I2122" s="108"/>
    </row>
    <row r="2123" ht="15.75" customHeight="1">
      <c r="A2123" s="108">
        <v>95070.0</v>
      </c>
      <c r="B2123" s="108" t="s">
        <v>141</v>
      </c>
      <c r="C2123" s="108">
        <v>3.0</v>
      </c>
      <c r="D2123" s="108">
        <f t="shared" si="1"/>
        <v>4</v>
      </c>
      <c r="E2123" s="108" t="str">
        <f t="shared" si="2"/>
        <v/>
      </c>
      <c r="G2123" s="108"/>
      <c r="H2123" s="108"/>
      <c r="I2123" s="108"/>
    </row>
    <row r="2124" ht="15.75" customHeight="1">
      <c r="A2124" s="108">
        <v>95076.0</v>
      </c>
      <c r="B2124" s="108" t="s">
        <v>141</v>
      </c>
      <c r="C2124" s="108">
        <v>3.0</v>
      </c>
      <c r="D2124" s="108">
        <f t="shared" si="1"/>
        <v>4</v>
      </c>
      <c r="E2124" s="108" t="str">
        <f t="shared" si="2"/>
        <v/>
      </c>
      <c r="G2124" s="108"/>
      <c r="H2124" s="108"/>
      <c r="I2124" s="108"/>
    </row>
    <row r="2125" ht="15.75" customHeight="1">
      <c r="A2125" s="108">
        <v>95134.0</v>
      </c>
      <c r="B2125" s="108" t="s">
        <v>141</v>
      </c>
      <c r="C2125" s="108">
        <v>3.0</v>
      </c>
      <c r="D2125" s="108">
        <f t="shared" si="1"/>
        <v>4</v>
      </c>
      <c r="E2125" s="108" t="str">
        <f t="shared" si="2"/>
        <v/>
      </c>
      <c r="G2125" s="108"/>
      <c r="H2125" s="108"/>
      <c r="I2125" s="108"/>
    </row>
    <row r="2126" ht="15.75" customHeight="1">
      <c r="A2126" s="108">
        <v>94060.0</v>
      </c>
      <c r="B2126" s="108" t="s">
        <v>142</v>
      </c>
      <c r="C2126" s="108">
        <v>3.0</v>
      </c>
      <c r="D2126" s="108">
        <f t="shared" si="1"/>
        <v>4</v>
      </c>
      <c r="E2126" s="108" t="str">
        <f t="shared" si="2"/>
        <v/>
      </c>
      <c r="G2126" s="108"/>
      <c r="H2126" s="108"/>
      <c r="I2126" s="108"/>
    </row>
    <row r="2127" ht="15.75" customHeight="1">
      <c r="A2127" s="108">
        <v>95003.0</v>
      </c>
      <c r="B2127" s="108" t="s">
        <v>142</v>
      </c>
      <c r="C2127" s="108">
        <v>3.0</v>
      </c>
      <c r="D2127" s="108">
        <f t="shared" si="1"/>
        <v>4</v>
      </c>
      <c r="E2127" s="108" t="str">
        <f t="shared" si="2"/>
        <v/>
      </c>
      <c r="G2127" s="108"/>
      <c r="H2127" s="108"/>
      <c r="I2127" s="108"/>
    </row>
    <row r="2128" ht="15.75" customHeight="1">
      <c r="A2128" s="108">
        <v>95005.0</v>
      </c>
      <c r="B2128" s="108" t="s">
        <v>142</v>
      </c>
      <c r="C2128" s="108">
        <v>3.0</v>
      </c>
      <c r="D2128" s="108">
        <f t="shared" si="1"/>
        <v>4</v>
      </c>
      <c r="E2128" s="108" t="str">
        <f t="shared" si="2"/>
        <v/>
      </c>
      <c r="G2128" s="108"/>
      <c r="H2128" s="108"/>
      <c r="I2128" s="108"/>
    </row>
    <row r="2129" ht="15.75" customHeight="1">
      <c r="A2129" s="108">
        <v>95006.0</v>
      </c>
      <c r="B2129" s="108" t="s">
        <v>142</v>
      </c>
      <c r="C2129" s="108">
        <v>3.0</v>
      </c>
      <c r="D2129" s="108">
        <f t="shared" si="1"/>
        <v>4</v>
      </c>
      <c r="E2129" s="108" t="str">
        <f t="shared" si="2"/>
        <v/>
      </c>
      <c r="G2129" s="108"/>
      <c r="H2129" s="108"/>
      <c r="I2129" s="108"/>
    </row>
    <row r="2130" ht="15.75" customHeight="1">
      <c r="A2130" s="108">
        <v>95010.0</v>
      </c>
      <c r="B2130" s="108" t="s">
        <v>142</v>
      </c>
      <c r="C2130" s="108">
        <v>3.0</v>
      </c>
      <c r="D2130" s="108">
        <f t="shared" si="1"/>
        <v>4</v>
      </c>
      <c r="E2130" s="108" t="str">
        <f t="shared" si="2"/>
        <v/>
      </c>
      <c r="G2130" s="108"/>
      <c r="H2130" s="108"/>
      <c r="I2130" s="108"/>
    </row>
    <row r="2131" ht="15.75" customHeight="1">
      <c r="A2131" s="108">
        <v>95017.0</v>
      </c>
      <c r="B2131" s="108" t="s">
        <v>142</v>
      </c>
      <c r="C2131" s="108">
        <v>3.0</v>
      </c>
      <c r="D2131" s="108">
        <f t="shared" si="1"/>
        <v>4</v>
      </c>
      <c r="E2131" s="108" t="str">
        <f t="shared" si="2"/>
        <v/>
      </c>
      <c r="G2131" s="108"/>
      <c r="H2131" s="108"/>
      <c r="I2131" s="108"/>
    </row>
    <row r="2132" ht="15.75" customHeight="1">
      <c r="A2132" s="108">
        <v>95018.0</v>
      </c>
      <c r="B2132" s="108" t="s">
        <v>142</v>
      </c>
      <c r="C2132" s="108">
        <v>3.0</v>
      </c>
      <c r="D2132" s="108">
        <f t="shared" si="1"/>
        <v>4</v>
      </c>
      <c r="E2132" s="108" t="str">
        <f t="shared" si="2"/>
        <v/>
      </c>
      <c r="G2132" s="108"/>
      <c r="H2132" s="108"/>
      <c r="I2132" s="108"/>
    </row>
    <row r="2133" ht="15.75" customHeight="1">
      <c r="A2133" s="108">
        <v>95019.0</v>
      </c>
      <c r="B2133" s="108" t="s">
        <v>142</v>
      </c>
      <c r="C2133" s="108">
        <v>3.0</v>
      </c>
      <c r="D2133" s="108">
        <f t="shared" si="1"/>
        <v>4</v>
      </c>
      <c r="E2133" s="108" t="str">
        <f t="shared" si="2"/>
        <v/>
      </c>
      <c r="G2133" s="108"/>
      <c r="H2133" s="108"/>
      <c r="I2133" s="108"/>
    </row>
    <row r="2134" ht="15.75" customHeight="1">
      <c r="A2134" s="108">
        <v>95033.0</v>
      </c>
      <c r="B2134" s="108" t="s">
        <v>142</v>
      </c>
      <c r="C2134" s="108">
        <v>3.0</v>
      </c>
      <c r="D2134" s="108">
        <f t="shared" si="1"/>
        <v>4</v>
      </c>
      <c r="E2134" s="108" t="str">
        <f t="shared" si="2"/>
        <v/>
      </c>
      <c r="G2134" s="108"/>
      <c r="H2134" s="108"/>
      <c r="I2134" s="108"/>
    </row>
    <row r="2135" ht="15.75" customHeight="1">
      <c r="A2135" s="108">
        <v>95060.0</v>
      </c>
      <c r="B2135" s="108" t="s">
        <v>142</v>
      </c>
      <c r="C2135" s="108">
        <v>3.0</v>
      </c>
      <c r="D2135" s="108">
        <f t="shared" si="1"/>
        <v>4</v>
      </c>
      <c r="E2135" s="108" t="str">
        <f t="shared" si="2"/>
        <v/>
      </c>
      <c r="G2135" s="108"/>
      <c r="H2135" s="108"/>
      <c r="I2135" s="108"/>
    </row>
    <row r="2136" ht="15.75" customHeight="1">
      <c r="A2136" s="108">
        <v>95062.0</v>
      </c>
      <c r="B2136" s="108" t="s">
        <v>142</v>
      </c>
      <c r="C2136" s="108">
        <v>3.0</v>
      </c>
      <c r="D2136" s="108">
        <f t="shared" si="1"/>
        <v>4</v>
      </c>
      <c r="E2136" s="108" t="str">
        <f t="shared" si="2"/>
        <v/>
      </c>
      <c r="G2136" s="108"/>
      <c r="H2136" s="108"/>
      <c r="I2136" s="108"/>
    </row>
    <row r="2137" ht="15.75" customHeight="1">
      <c r="A2137" s="108">
        <v>95064.0</v>
      </c>
      <c r="B2137" s="108" t="s">
        <v>142</v>
      </c>
      <c r="C2137" s="108">
        <v>3.0</v>
      </c>
      <c r="D2137" s="108">
        <f t="shared" si="1"/>
        <v>4</v>
      </c>
      <c r="E2137" s="108" t="str">
        <f t="shared" si="2"/>
        <v/>
      </c>
      <c r="G2137" s="108"/>
      <c r="H2137" s="108"/>
      <c r="I2137" s="108"/>
    </row>
    <row r="2138" ht="15.75" customHeight="1">
      <c r="A2138" s="108">
        <v>95065.0</v>
      </c>
      <c r="B2138" s="108" t="s">
        <v>142</v>
      </c>
      <c r="C2138" s="108">
        <v>3.0</v>
      </c>
      <c r="D2138" s="108">
        <f t="shared" si="1"/>
        <v>4</v>
      </c>
      <c r="E2138" s="108" t="str">
        <f t="shared" si="2"/>
        <v/>
      </c>
      <c r="G2138" s="108"/>
      <c r="H2138" s="108"/>
      <c r="I2138" s="108"/>
    </row>
    <row r="2139" ht="15.75" customHeight="1">
      <c r="A2139" s="108">
        <v>95066.0</v>
      </c>
      <c r="B2139" s="108" t="s">
        <v>142</v>
      </c>
      <c r="C2139" s="108">
        <v>3.0</v>
      </c>
      <c r="D2139" s="108">
        <f t="shared" si="1"/>
        <v>4</v>
      </c>
      <c r="E2139" s="108" t="str">
        <f t="shared" si="2"/>
        <v/>
      </c>
      <c r="G2139" s="108"/>
      <c r="H2139" s="108"/>
      <c r="I2139" s="108"/>
    </row>
    <row r="2140" ht="15.75" customHeight="1">
      <c r="A2140" s="108">
        <v>95073.0</v>
      </c>
      <c r="B2140" s="108" t="s">
        <v>142</v>
      </c>
      <c r="C2140" s="108">
        <v>3.0</v>
      </c>
      <c r="D2140" s="108">
        <f t="shared" si="1"/>
        <v>4</v>
      </c>
      <c r="E2140" s="108" t="str">
        <f t="shared" si="2"/>
        <v/>
      </c>
      <c r="G2140" s="108"/>
      <c r="H2140" s="108"/>
      <c r="I2140" s="108"/>
    </row>
    <row r="2141" ht="15.75" customHeight="1">
      <c r="A2141" s="108">
        <v>95076.0</v>
      </c>
      <c r="B2141" s="108" t="s">
        <v>142</v>
      </c>
      <c r="C2141" s="108">
        <v>3.0</v>
      </c>
      <c r="D2141" s="108">
        <f t="shared" si="1"/>
        <v>4</v>
      </c>
      <c r="E2141" s="108" t="str">
        <f t="shared" si="2"/>
        <v/>
      </c>
      <c r="G2141" s="108"/>
      <c r="H2141" s="108"/>
      <c r="I2141" s="108"/>
    </row>
    <row r="2142" ht="15.75" customHeight="1">
      <c r="A2142" s="108">
        <v>96001.0</v>
      </c>
      <c r="B2142" s="108" t="s">
        <v>143</v>
      </c>
      <c r="C2142" s="108">
        <v>11.0</v>
      </c>
      <c r="D2142" s="108">
        <f t="shared" si="1"/>
        <v>3</v>
      </c>
      <c r="E2142" s="108" t="str">
        <f t="shared" si="2"/>
        <v/>
      </c>
      <c r="G2142" s="108"/>
      <c r="H2142" s="108"/>
      <c r="I2142" s="108"/>
    </row>
    <row r="2143" ht="15.75" customHeight="1">
      <c r="A2143" s="108">
        <v>96002.0</v>
      </c>
      <c r="B2143" s="108" t="s">
        <v>143</v>
      </c>
      <c r="C2143" s="108">
        <v>11.0</v>
      </c>
      <c r="D2143" s="108">
        <f t="shared" si="1"/>
        <v>3</v>
      </c>
      <c r="E2143" s="108" t="str">
        <f t="shared" si="2"/>
        <v/>
      </c>
      <c r="G2143" s="108"/>
      <c r="H2143" s="108"/>
      <c r="I2143" s="108"/>
    </row>
    <row r="2144" ht="15.75" customHeight="1">
      <c r="A2144" s="108">
        <v>96003.0</v>
      </c>
      <c r="B2144" s="108" t="s">
        <v>143</v>
      </c>
      <c r="C2144" s="108">
        <v>11.0</v>
      </c>
      <c r="D2144" s="108">
        <f t="shared" si="1"/>
        <v>3</v>
      </c>
      <c r="E2144" s="108" t="str">
        <f t="shared" si="2"/>
        <v/>
      </c>
      <c r="G2144" s="108"/>
      <c r="H2144" s="108"/>
      <c r="I2144" s="108"/>
    </row>
    <row r="2145" ht="15.75" customHeight="1">
      <c r="A2145" s="108">
        <v>96007.0</v>
      </c>
      <c r="B2145" s="108" t="s">
        <v>143</v>
      </c>
      <c r="C2145" s="108">
        <v>11.0</v>
      </c>
      <c r="D2145" s="108">
        <f t="shared" si="1"/>
        <v>3</v>
      </c>
      <c r="E2145" s="108" t="str">
        <f t="shared" si="2"/>
        <v/>
      </c>
      <c r="G2145" s="108"/>
      <c r="H2145" s="108"/>
      <c r="I2145" s="108"/>
    </row>
    <row r="2146" ht="15.75" customHeight="1">
      <c r="A2146" s="108">
        <v>96008.0</v>
      </c>
      <c r="B2146" s="108" t="s">
        <v>143</v>
      </c>
      <c r="C2146" s="108">
        <v>11.0</v>
      </c>
      <c r="D2146" s="108">
        <f t="shared" si="1"/>
        <v>3</v>
      </c>
      <c r="E2146" s="108" t="str">
        <f t="shared" si="2"/>
        <v/>
      </c>
      <c r="G2146" s="108"/>
      <c r="H2146" s="108"/>
      <c r="I2146" s="108"/>
    </row>
    <row r="2147" ht="15.75" customHeight="1">
      <c r="A2147" s="108">
        <v>96019.0</v>
      </c>
      <c r="B2147" s="108" t="s">
        <v>143</v>
      </c>
      <c r="C2147" s="108">
        <v>11.0</v>
      </c>
      <c r="D2147" s="108">
        <f t="shared" si="1"/>
        <v>3</v>
      </c>
      <c r="E2147" s="108" t="str">
        <f t="shared" si="2"/>
        <v/>
      </c>
      <c r="G2147" s="108"/>
      <c r="H2147" s="108"/>
      <c r="I2147" s="108"/>
    </row>
    <row r="2148" ht="15.75" customHeight="1">
      <c r="A2148" s="108">
        <v>96022.0</v>
      </c>
      <c r="B2148" s="108" t="s">
        <v>143</v>
      </c>
      <c r="C2148" s="108">
        <v>11.0</v>
      </c>
      <c r="D2148" s="108">
        <f t="shared" si="1"/>
        <v>3</v>
      </c>
      <c r="E2148" s="108" t="str">
        <f t="shared" si="2"/>
        <v/>
      </c>
      <c r="G2148" s="108"/>
      <c r="H2148" s="108"/>
      <c r="I2148" s="108"/>
    </row>
    <row r="2149" ht="15.75" customHeight="1">
      <c r="A2149" s="108">
        <v>96033.0</v>
      </c>
      <c r="B2149" s="108" t="s">
        <v>143</v>
      </c>
      <c r="C2149" s="108">
        <v>11.0</v>
      </c>
      <c r="D2149" s="108">
        <f t="shared" si="1"/>
        <v>3</v>
      </c>
      <c r="E2149" s="108" t="str">
        <f t="shared" si="2"/>
        <v/>
      </c>
      <c r="G2149" s="108"/>
      <c r="H2149" s="108"/>
      <c r="I2149" s="108"/>
    </row>
    <row r="2150" ht="15.75" customHeight="1">
      <c r="A2150" s="108">
        <v>96047.0</v>
      </c>
      <c r="B2150" s="108" t="s">
        <v>143</v>
      </c>
      <c r="C2150" s="108">
        <v>11.0</v>
      </c>
      <c r="D2150" s="108">
        <f t="shared" si="1"/>
        <v>3</v>
      </c>
      <c r="E2150" s="108" t="str">
        <f t="shared" si="2"/>
        <v/>
      </c>
      <c r="G2150" s="108"/>
      <c r="H2150" s="108"/>
      <c r="I2150" s="108"/>
    </row>
    <row r="2151" ht="15.75" customHeight="1">
      <c r="A2151" s="108">
        <v>96051.0</v>
      </c>
      <c r="B2151" s="108" t="s">
        <v>143</v>
      </c>
      <c r="C2151" s="108">
        <v>11.0</v>
      </c>
      <c r="D2151" s="108">
        <f t="shared" si="1"/>
        <v>3</v>
      </c>
      <c r="E2151" s="108" t="str">
        <f t="shared" si="2"/>
        <v/>
      </c>
      <c r="G2151" s="108"/>
      <c r="H2151" s="108"/>
      <c r="I2151" s="108"/>
    </row>
    <row r="2152" ht="15.75" customHeight="1">
      <c r="A2152" s="108">
        <v>96059.0</v>
      </c>
      <c r="B2152" s="108" t="s">
        <v>143</v>
      </c>
      <c r="C2152" s="108">
        <v>11.0</v>
      </c>
      <c r="D2152" s="108">
        <f t="shared" si="1"/>
        <v>3</v>
      </c>
      <c r="E2152" s="108" t="str">
        <f t="shared" si="2"/>
        <v/>
      </c>
      <c r="G2152" s="108"/>
      <c r="H2152" s="108"/>
      <c r="I2152" s="108"/>
    </row>
    <row r="2153" ht="15.75" customHeight="1">
      <c r="A2153" s="108">
        <v>96062.0</v>
      </c>
      <c r="B2153" s="108" t="s">
        <v>143</v>
      </c>
      <c r="C2153" s="108">
        <v>11.0</v>
      </c>
      <c r="D2153" s="108">
        <f t="shared" si="1"/>
        <v>3</v>
      </c>
      <c r="E2153" s="108" t="str">
        <f t="shared" si="2"/>
        <v/>
      </c>
      <c r="G2153" s="108"/>
      <c r="H2153" s="108"/>
      <c r="I2153" s="108"/>
    </row>
    <row r="2154" ht="15.75" customHeight="1">
      <c r="A2154" s="108">
        <v>96065.0</v>
      </c>
      <c r="B2154" s="108" t="s">
        <v>143</v>
      </c>
      <c r="C2154" s="108">
        <v>11.0</v>
      </c>
      <c r="D2154" s="108">
        <f t="shared" si="1"/>
        <v>3</v>
      </c>
      <c r="E2154" s="108" t="str">
        <f t="shared" si="2"/>
        <v/>
      </c>
      <c r="G2154" s="108"/>
      <c r="H2154" s="108"/>
      <c r="I2154" s="108"/>
    </row>
    <row r="2155" ht="15.75" customHeight="1">
      <c r="A2155" s="108">
        <v>96069.0</v>
      </c>
      <c r="B2155" s="108" t="s">
        <v>143</v>
      </c>
      <c r="C2155" s="108">
        <v>11.0</v>
      </c>
      <c r="D2155" s="108">
        <f t="shared" si="1"/>
        <v>3</v>
      </c>
      <c r="E2155" s="108" t="str">
        <f t="shared" si="2"/>
        <v/>
      </c>
      <c r="G2155" s="108"/>
      <c r="H2155" s="108"/>
      <c r="I2155" s="108"/>
    </row>
    <row r="2156" ht="15.75" customHeight="1">
      <c r="A2156" s="108">
        <v>96073.0</v>
      </c>
      <c r="B2156" s="108" t="s">
        <v>143</v>
      </c>
      <c r="C2156" s="108">
        <v>11.0</v>
      </c>
      <c r="D2156" s="108">
        <f t="shared" si="1"/>
        <v>3</v>
      </c>
      <c r="E2156" s="108" t="str">
        <f t="shared" si="2"/>
        <v/>
      </c>
      <c r="G2156" s="108"/>
      <c r="H2156" s="108"/>
      <c r="I2156" s="108"/>
    </row>
    <row r="2157" ht="15.75" customHeight="1">
      <c r="A2157" s="108">
        <v>96076.0</v>
      </c>
      <c r="B2157" s="108" t="s">
        <v>143</v>
      </c>
      <c r="C2157" s="108">
        <v>11.0</v>
      </c>
      <c r="D2157" s="108">
        <f t="shared" si="1"/>
        <v>3</v>
      </c>
      <c r="E2157" s="108" t="str">
        <f t="shared" si="2"/>
        <v/>
      </c>
      <c r="G2157" s="108"/>
      <c r="H2157" s="108"/>
      <c r="I2157" s="108"/>
    </row>
    <row r="2158" ht="15.75" customHeight="1">
      <c r="A2158" s="108">
        <v>96087.0</v>
      </c>
      <c r="B2158" s="108" t="s">
        <v>143</v>
      </c>
      <c r="C2158" s="108">
        <v>11.0</v>
      </c>
      <c r="D2158" s="108">
        <f t="shared" si="1"/>
        <v>3</v>
      </c>
      <c r="E2158" s="108" t="str">
        <f t="shared" si="2"/>
        <v/>
      </c>
      <c r="G2158" s="108"/>
      <c r="H2158" s="108"/>
      <c r="I2158" s="108"/>
    </row>
    <row r="2159" ht="15.75" customHeight="1">
      <c r="A2159" s="108">
        <v>96088.0</v>
      </c>
      <c r="B2159" s="108" t="s">
        <v>143</v>
      </c>
      <c r="C2159" s="108">
        <v>11.0</v>
      </c>
      <c r="D2159" s="108">
        <f t="shared" si="1"/>
        <v>3</v>
      </c>
      <c r="E2159" s="108" t="str">
        <f t="shared" si="2"/>
        <v/>
      </c>
      <c r="G2159" s="108"/>
      <c r="H2159" s="108"/>
      <c r="I2159" s="108"/>
    </row>
    <row r="2160" ht="15.75" customHeight="1">
      <c r="A2160" s="108">
        <v>96096.0</v>
      </c>
      <c r="B2160" s="108" t="s">
        <v>143</v>
      </c>
      <c r="C2160" s="108">
        <v>11.0</v>
      </c>
      <c r="D2160" s="108">
        <f t="shared" si="1"/>
        <v>3</v>
      </c>
      <c r="E2160" s="108" t="str">
        <f t="shared" si="2"/>
        <v/>
      </c>
      <c r="G2160" s="108"/>
      <c r="H2160" s="108"/>
      <c r="I2160" s="108"/>
    </row>
    <row r="2161" ht="15.75" customHeight="1">
      <c r="A2161" s="108">
        <v>96001.0</v>
      </c>
      <c r="B2161" s="108" t="s">
        <v>143</v>
      </c>
      <c r="C2161" s="108">
        <v>16.0</v>
      </c>
      <c r="D2161" s="108">
        <f t="shared" si="1"/>
        <v>3</v>
      </c>
      <c r="E2161" s="108" t="str">
        <f t="shared" si="2"/>
        <v/>
      </c>
      <c r="G2161" s="108"/>
      <c r="H2161" s="108"/>
      <c r="I2161" s="108"/>
    </row>
    <row r="2162" ht="15.75" customHeight="1">
      <c r="A2162" s="108">
        <v>96013.0</v>
      </c>
      <c r="B2162" s="108" t="s">
        <v>143</v>
      </c>
      <c r="C2162" s="108">
        <v>16.0</v>
      </c>
      <c r="D2162" s="108">
        <f t="shared" si="1"/>
        <v>3</v>
      </c>
      <c r="E2162" s="108" t="str">
        <f t="shared" si="2"/>
        <v/>
      </c>
      <c r="G2162" s="108"/>
      <c r="H2162" s="108"/>
      <c r="I2162" s="108"/>
    </row>
    <row r="2163" ht="15.75" customHeight="1">
      <c r="A2163" s="108">
        <v>96016.0</v>
      </c>
      <c r="B2163" s="108" t="s">
        <v>143</v>
      </c>
      <c r="C2163" s="108">
        <v>16.0</v>
      </c>
      <c r="D2163" s="108">
        <f t="shared" si="1"/>
        <v>3</v>
      </c>
      <c r="E2163" s="108" t="str">
        <f t="shared" si="2"/>
        <v/>
      </c>
      <c r="G2163" s="108"/>
      <c r="H2163" s="108"/>
      <c r="I2163" s="108"/>
    </row>
    <row r="2164" ht="15.75" customHeight="1">
      <c r="A2164" s="108">
        <v>96025.0</v>
      </c>
      <c r="B2164" s="108" t="s">
        <v>143</v>
      </c>
      <c r="C2164" s="108">
        <v>16.0</v>
      </c>
      <c r="D2164" s="108">
        <f t="shared" si="1"/>
        <v>3</v>
      </c>
      <c r="E2164" s="108" t="str">
        <f t="shared" si="2"/>
        <v/>
      </c>
      <c r="G2164" s="108"/>
      <c r="H2164" s="108"/>
      <c r="I2164" s="108"/>
    </row>
    <row r="2165" ht="15.75" customHeight="1">
      <c r="A2165" s="108">
        <v>96028.0</v>
      </c>
      <c r="B2165" s="108" t="s">
        <v>143</v>
      </c>
      <c r="C2165" s="108">
        <v>16.0</v>
      </c>
      <c r="D2165" s="108">
        <f t="shared" si="1"/>
        <v>3</v>
      </c>
      <c r="E2165" s="108" t="str">
        <f t="shared" si="2"/>
        <v/>
      </c>
      <c r="G2165" s="108"/>
      <c r="H2165" s="108"/>
      <c r="I2165" s="108"/>
    </row>
    <row r="2166" ht="15.75" customHeight="1">
      <c r="A2166" s="108">
        <v>96033.0</v>
      </c>
      <c r="B2166" s="108" t="s">
        <v>143</v>
      </c>
      <c r="C2166" s="108">
        <v>16.0</v>
      </c>
      <c r="D2166" s="108">
        <f t="shared" si="1"/>
        <v>3</v>
      </c>
      <c r="E2166" s="108" t="str">
        <f t="shared" si="2"/>
        <v/>
      </c>
      <c r="G2166" s="108"/>
      <c r="H2166" s="108"/>
      <c r="I2166" s="108"/>
    </row>
    <row r="2167" ht="15.75" customHeight="1">
      <c r="A2167" s="108">
        <v>96040.0</v>
      </c>
      <c r="B2167" s="108" t="s">
        <v>143</v>
      </c>
      <c r="C2167" s="108">
        <v>16.0</v>
      </c>
      <c r="D2167" s="108">
        <f t="shared" si="1"/>
        <v>3</v>
      </c>
      <c r="E2167" s="108" t="str">
        <f t="shared" si="2"/>
        <v/>
      </c>
      <c r="G2167" s="108"/>
      <c r="H2167" s="108"/>
      <c r="I2167" s="108"/>
    </row>
    <row r="2168" ht="15.75" customHeight="1">
      <c r="A2168" s="108">
        <v>96047.0</v>
      </c>
      <c r="B2168" s="108" t="s">
        <v>143</v>
      </c>
      <c r="C2168" s="108">
        <v>16.0</v>
      </c>
      <c r="D2168" s="108">
        <f t="shared" si="1"/>
        <v>3</v>
      </c>
      <c r="E2168" s="108" t="str">
        <f t="shared" si="2"/>
        <v/>
      </c>
      <c r="G2168" s="108"/>
      <c r="H2168" s="108"/>
      <c r="I2168" s="108"/>
    </row>
    <row r="2169" ht="15.75" customHeight="1">
      <c r="A2169" s="108">
        <v>96051.0</v>
      </c>
      <c r="B2169" s="108" t="s">
        <v>143</v>
      </c>
      <c r="C2169" s="108">
        <v>16.0</v>
      </c>
      <c r="D2169" s="108">
        <f t="shared" si="1"/>
        <v>3</v>
      </c>
      <c r="E2169" s="108" t="str">
        <f t="shared" si="2"/>
        <v/>
      </c>
      <c r="G2169" s="108"/>
      <c r="H2169" s="108"/>
      <c r="I2169" s="108"/>
    </row>
    <row r="2170" ht="15.75" customHeight="1">
      <c r="A2170" s="108">
        <v>96056.0</v>
      </c>
      <c r="B2170" s="108" t="s">
        <v>143</v>
      </c>
      <c r="C2170" s="108">
        <v>16.0</v>
      </c>
      <c r="D2170" s="108">
        <f t="shared" si="1"/>
        <v>3</v>
      </c>
      <c r="E2170" s="108" t="str">
        <f t="shared" si="2"/>
        <v/>
      </c>
      <c r="G2170" s="108"/>
      <c r="H2170" s="108"/>
      <c r="I2170" s="108"/>
    </row>
    <row r="2171" ht="15.75" customHeight="1">
      <c r="A2171" s="108">
        <v>96059.0</v>
      </c>
      <c r="B2171" s="108" t="s">
        <v>143</v>
      </c>
      <c r="C2171" s="108">
        <v>16.0</v>
      </c>
      <c r="D2171" s="108">
        <f t="shared" si="1"/>
        <v>3</v>
      </c>
      <c r="E2171" s="108" t="str">
        <f t="shared" si="2"/>
        <v/>
      </c>
      <c r="G2171" s="108"/>
      <c r="H2171" s="108"/>
      <c r="I2171" s="108"/>
    </row>
    <row r="2172" ht="15.75" customHeight="1">
      <c r="A2172" s="108">
        <v>96065.0</v>
      </c>
      <c r="B2172" s="108" t="s">
        <v>143</v>
      </c>
      <c r="C2172" s="108">
        <v>16.0</v>
      </c>
      <c r="D2172" s="108">
        <f t="shared" si="1"/>
        <v>3</v>
      </c>
      <c r="E2172" s="108" t="str">
        <f t="shared" si="2"/>
        <v/>
      </c>
      <c r="G2172" s="108"/>
      <c r="H2172" s="108"/>
      <c r="I2172" s="108"/>
    </row>
    <row r="2173" ht="15.75" customHeight="1">
      <c r="A2173" s="108">
        <v>96069.0</v>
      </c>
      <c r="B2173" s="108" t="s">
        <v>143</v>
      </c>
      <c r="C2173" s="108">
        <v>16.0</v>
      </c>
      <c r="D2173" s="108">
        <f t="shared" si="1"/>
        <v>3</v>
      </c>
      <c r="E2173" s="108" t="str">
        <f t="shared" si="2"/>
        <v/>
      </c>
      <c r="G2173" s="108"/>
      <c r="H2173" s="108"/>
      <c r="I2173" s="108"/>
    </row>
    <row r="2174" ht="15.75" customHeight="1">
      <c r="A2174" s="108">
        <v>96071.0</v>
      </c>
      <c r="B2174" s="108" t="s">
        <v>143</v>
      </c>
      <c r="C2174" s="108">
        <v>16.0</v>
      </c>
      <c r="D2174" s="108">
        <f t="shared" si="1"/>
        <v>3</v>
      </c>
      <c r="E2174" s="108" t="str">
        <f t="shared" si="2"/>
        <v/>
      </c>
      <c r="G2174" s="108"/>
      <c r="H2174" s="108"/>
      <c r="I2174" s="108"/>
    </row>
    <row r="2175" ht="15.75" customHeight="1">
      <c r="A2175" s="108">
        <v>96076.0</v>
      </c>
      <c r="B2175" s="108" t="s">
        <v>143</v>
      </c>
      <c r="C2175" s="108">
        <v>16.0</v>
      </c>
      <c r="D2175" s="108">
        <f t="shared" si="1"/>
        <v>3</v>
      </c>
      <c r="E2175" s="108" t="str">
        <f t="shared" si="2"/>
        <v/>
      </c>
      <c r="G2175" s="108"/>
      <c r="H2175" s="108"/>
      <c r="I2175" s="108"/>
    </row>
    <row r="2176" ht="15.75" customHeight="1">
      <c r="A2176" s="108">
        <v>96088.0</v>
      </c>
      <c r="B2176" s="108" t="s">
        <v>143</v>
      </c>
      <c r="C2176" s="108">
        <v>16.0</v>
      </c>
      <c r="D2176" s="108">
        <f t="shared" si="1"/>
        <v>3</v>
      </c>
      <c r="E2176" s="108" t="str">
        <f t="shared" si="2"/>
        <v/>
      </c>
      <c r="G2176" s="108"/>
      <c r="H2176" s="108"/>
      <c r="I2176" s="108"/>
    </row>
    <row r="2177" ht="15.75" customHeight="1">
      <c r="A2177" s="108">
        <v>96096.0</v>
      </c>
      <c r="B2177" s="108" t="s">
        <v>143</v>
      </c>
      <c r="C2177" s="108">
        <v>16.0</v>
      </c>
      <c r="D2177" s="108">
        <f t="shared" si="1"/>
        <v>3</v>
      </c>
      <c r="E2177" s="108" t="str">
        <f t="shared" si="2"/>
        <v/>
      </c>
      <c r="G2177" s="108"/>
      <c r="H2177" s="108"/>
      <c r="I2177" s="108"/>
    </row>
    <row r="2178" ht="15.75" customHeight="1">
      <c r="A2178" s="108">
        <v>95960.0</v>
      </c>
      <c r="B2178" s="108" t="s">
        <v>144</v>
      </c>
      <c r="C2178" s="108">
        <v>11.0</v>
      </c>
      <c r="D2178" s="108">
        <f t="shared" si="1"/>
        <v>1</v>
      </c>
      <c r="E2178" s="108" t="str">
        <f t="shared" si="2"/>
        <v/>
      </c>
      <c r="G2178" s="108"/>
      <c r="H2178" s="108"/>
      <c r="I2178" s="108"/>
    </row>
    <row r="2179" ht="15.75" customHeight="1">
      <c r="A2179" s="108">
        <v>33.0</v>
      </c>
      <c r="B2179" s="108" t="s">
        <v>144</v>
      </c>
      <c r="C2179" s="108">
        <v>16.0</v>
      </c>
      <c r="D2179" s="108">
        <f t="shared" si="1"/>
        <v>1</v>
      </c>
      <c r="E2179" s="108" t="str">
        <f t="shared" si="2"/>
        <v/>
      </c>
      <c r="G2179" s="108"/>
      <c r="H2179" s="108"/>
      <c r="I2179" s="108"/>
    </row>
    <row r="2180" ht="15.75" customHeight="1">
      <c r="A2180" s="108">
        <v>65.0</v>
      </c>
      <c r="B2180" s="108" t="s">
        <v>144</v>
      </c>
      <c r="C2180" s="108">
        <v>16.0</v>
      </c>
      <c r="D2180" s="108">
        <f t="shared" si="1"/>
        <v>1</v>
      </c>
      <c r="E2180" s="108" t="str">
        <f t="shared" si="2"/>
        <v/>
      </c>
      <c r="G2180" s="108"/>
      <c r="H2180" s="108"/>
      <c r="I2180" s="108"/>
    </row>
    <row r="2181" ht="15.75" customHeight="1">
      <c r="A2181" s="108">
        <v>95910.0</v>
      </c>
      <c r="B2181" s="108" t="s">
        <v>144</v>
      </c>
      <c r="C2181" s="108">
        <v>16.0</v>
      </c>
      <c r="D2181" s="108">
        <f t="shared" si="1"/>
        <v>1</v>
      </c>
      <c r="E2181" s="108" t="str">
        <f t="shared" si="2"/>
        <v/>
      </c>
      <c r="G2181" s="108"/>
      <c r="H2181" s="108"/>
      <c r="I2181" s="108"/>
    </row>
    <row r="2182" ht="15.75" customHeight="1">
      <c r="A2182" s="108">
        <v>95922.0</v>
      </c>
      <c r="B2182" s="108" t="s">
        <v>144</v>
      </c>
      <c r="C2182" s="108">
        <v>16.0</v>
      </c>
      <c r="D2182" s="108">
        <f t="shared" si="1"/>
        <v>1</v>
      </c>
      <c r="E2182" s="108" t="str">
        <f t="shared" si="2"/>
        <v/>
      </c>
      <c r="G2182" s="108"/>
      <c r="H2182" s="108"/>
      <c r="I2182" s="108"/>
    </row>
    <row r="2183" ht="15.75" customHeight="1">
      <c r="A2183" s="108">
        <v>95936.0</v>
      </c>
      <c r="B2183" s="108" t="s">
        <v>144</v>
      </c>
      <c r="C2183" s="108">
        <v>16.0</v>
      </c>
      <c r="D2183" s="108">
        <f t="shared" si="1"/>
        <v>1</v>
      </c>
      <c r="E2183" s="108" t="str">
        <f t="shared" si="2"/>
        <v/>
      </c>
      <c r="G2183" s="108"/>
      <c r="H2183" s="108"/>
      <c r="I2183" s="108"/>
    </row>
    <row r="2184" ht="15.75" customHeight="1">
      <c r="A2184" s="108">
        <v>95944.0</v>
      </c>
      <c r="B2184" s="108" t="s">
        <v>144</v>
      </c>
      <c r="C2184" s="108">
        <v>16.0</v>
      </c>
      <c r="D2184" s="108">
        <f t="shared" si="1"/>
        <v>1</v>
      </c>
      <c r="E2184" s="108" t="str">
        <f t="shared" si="2"/>
        <v/>
      </c>
      <c r="G2184" s="108"/>
      <c r="H2184" s="108"/>
      <c r="I2184" s="108"/>
    </row>
    <row r="2185" ht="15.75" customHeight="1">
      <c r="A2185" s="108">
        <v>95960.0</v>
      </c>
      <c r="B2185" s="108" t="s">
        <v>144</v>
      </c>
      <c r="C2185" s="108">
        <v>16.0</v>
      </c>
      <c r="D2185" s="108">
        <f t="shared" si="1"/>
        <v>1</v>
      </c>
      <c r="E2185" s="108" t="str">
        <f t="shared" si="2"/>
        <v/>
      </c>
      <c r="G2185" s="108"/>
      <c r="H2185" s="108"/>
      <c r="I2185" s="108"/>
    </row>
    <row r="2186" ht="15.75" customHeight="1">
      <c r="A2186" s="108">
        <v>96118.0</v>
      </c>
      <c r="B2186" s="108" t="s">
        <v>144</v>
      </c>
      <c r="C2186" s="108">
        <v>16.0</v>
      </c>
      <c r="D2186" s="108">
        <f t="shared" si="1"/>
        <v>1</v>
      </c>
      <c r="E2186" s="108" t="str">
        <f t="shared" si="2"/>
        <v/>
      </c>
      <c r="G2186" s="108"/>
      <c r="H2186" s="108"/>
      <c r="I2186" s="108"/>
    </row>
    <row r="2187" ht="15.75" customHeight="1">
      <c r="A2187" s="108">
        <v>96124.0</v>
      </c>
      <c r="B2187" s="108" t="s">
        <v>144</v>
      </c>
      <c r="C2187" s="108">
        <v>16.0</v>
      </c>
      <c r="D2187" s="108">
        <f t="shared" si="1"/>
        <v>1</v>
      </c>
      <c r="E2187" s="108" t="str">
        <f t="shared" si="2"/>
        <v/>
      </c>
      <c r="G2187" s="108"/>
      <c r="H2187" s="108"/>
      <c r="I2187" s="108"/>
    </row>
    <row r="2188" ht="15.75" customHeight="1">
      <c r="A2188" s="108">
        <v>96125.0</v>
      </c>
      <c r="B2188" s="108" t="s">
        <v>144</v>
      </c>
      <c r="C2188" s="108">
        <v>16.0</v>
      </c>
      <c r="D2188" s="108">
        <f t="shared" si="1"/>
        <v>1</v>
      </c>
      <c r="E2188" s="108" t="str">
        <f t="shared" si="2"/>
        <v/>
      </c>
      <c r="G2188" s="108"/>
      <c r="H2188" s="108"/>
      <c r="I2188" s="108"/>
    </row>
    <row r="2189" ht="15.75" customHeight="1">
      <c r="A2189" s="108">
        <v>96126.0</v>
      </c>
      <c r="B2189" s="108" t="s">
        <v>144</v>
      </c>
      <c r="C2189" s="108">
        <v>16.0</v>
      </c>
      <c r="D2189" s="108">
        <f t="shared" si="1"/>
        <v>1</v>
      </c>
      <c r="E2189" s="108" t="str">
        <f t="shared" si="2"/>
        <v/>
      </c>
      <c r="G2189" s="108"/>
      <c r="H2189" s="108"/>
      <c r="I2189" s="108"/>
    </row>
    <row r="2190" ht="15.75" customHeight="1">
      <c r="A2190" s="108">
        <v>49.0</v>
      </c>
      <c r="B2190" s="108" t="s">
        <v>145</v>
      </c>
      <c r="C2190" s="108">
        <v>2.0</v>
      </c>
      <c r="D2190" s="108">
        <f t="shared" si="1"/>
        <v>14</v>
      </c>
      <c r="E2190" s="108" t="str">
        <f t="shared" si="2"/>
        <v/>
      </c>
      <c r="G2190" s="108"/>
      <c r="H2190" s="108"/>
      <c r="I2190" s="108"/>
    </row>
    <row r="2191" ht="15.75" customHeight="1">
      <c r="A2191" s="108">
        <v>95568.0</v>
      </c>
      <c r="B2191" s="108" t="s">
        <v>145</v>
      </c>
      <c r="C2191" s="108">
        <v>2.0</v>
      </c>
      <c r="D2191" s="108">
        <f t="shared" si="1"/>
        <v>14</v>
      </c>
      <c r="E2191" s="108" t="str">
        <f t="shared" si="2"/>
        <v/>
      </c>
      <c r="G2191" s="108"/>
      <c r="H2191" s="108"/>
      <c r="I2191" s="108"/>
    </row>
    <row r="2192" ht="15.75" customHeight="1">
      <c r="A2192" s="108">
        <v>96031.0</v>
      </c>
      <c r="B2192" s="108" t="s">
        <v>145</v>
      </c>
      <c r="C2192" s="108">
        <v>2.0</v>
      </c>
      <c r="D2192" s="108">
        <f t="shared" si="1"/>
        <v>14</v>
      </c>
      <c r="E2192" s="108" t="str">
        <f t="shared" si="2"/>
        <v/>
      </c>
      <c r="G2192" s="108"/>
      <c r="H2192" s="108"/>
      <c r="I2192" s="108"/>
    </row>
    <row r="2193" ht="15.75" customHeight="1">
      <c r="A2193" s="108">
        <v>34.0</v>
      </c>
      <c r="B2193" s="108" t="s">
        <v>145</v>
      </c>
      <c r="C2193" s="108">
        <v>16.0</v>
      </c>
      <c r="D2193" s="108">
        <f t="shared" si="1"/>
        <v>14</v>
      </c>
      <c r="E2193" s="108" t="str">
        <f t="shared" si="2"/>
        <v/>
      </c>
      <c r="G2193" s="108"/>
      <c r="H2193" s="108"/>
      <c r="I2193" s="108"/>
    </row>
    <row r="2194" ht="15.75" customHeight="1">
      <c r="A2194" s="108">
        <v>35.0</v>
      </c>
      <c r="B2194" s="108" t="s">
        <v>145</v>
      </c>
      <c r="C2194" s="108">
        <v>16.0</v>
      </c>
      <c r="D2194" s="108">
        <f t="shared" si="1"/>
        <v>14</v>
      </c>
      <c r="E2194" s="108" t="str">
        <f t="shared" si="2"/>
        <v/>
      </c>
      <c r="G2194" s="108"/>
      <c r="H2194" s="108"/>
      <c r="I2194" s="108"/>
    </row>
    <row r="2195" ht="15.75" customHeight="1">
      <c r="A2195" s="108">
        <v>49.0</v>
      </c>
      <c r="B2195" s="108" t="s">
        <v>145</v>
      </c>
      <c r="C2195" s="108">
        <v>16.0</v>
      </c>
      <c r="D2195" s="108">
        <f t="shared" si="1"/>
        <v>14</v>
      </c>
      <c r="E2195" s="108" t="str">
        <f t="shared" si="2"/>
        <v/>
      </c>
      <c r="G2195" s="108"/>
      <c r="H2195" s="108"/>
      <c r="I2195" s="108"/>
    </row>
    <row r="2196" ht="15.75" customHeight="1">
      <c r="A2196" s="108">
        <v>95568.0</v>
      </c>
      <c r="B2196" s="108" t="s">
        <v>145</v>
      </c>
      <c r="C2196" s="108">
        <v>16.0</v>
      </c>
      <c r="D2196" s="108">
        <f t="shared" si="1"/>
        <v>14</v>
      </c>
      <c r="E2196" s="108" t="str">
        <f t="shared" si="2"/>
        <v/>
      </c>
      <c r="G2196" s="108"/>
      <c r="H2196" s="108"/>
      <c r="I2196" s="108"/>
    </row>
    <row r="2197" ht="15.75" customHeight="1">
      <c r="A2197" s="108">
        <v>96013.0</v>
      </c>
      <c r="B2197" s="108" t="s">
        <v>145</v>
      </c>
      <c r="C2197" s="108">
        <v>16.0</v>
      </c>
      <c r="D2197" s="108">
        <f t="shared" si="1"/>
        <v>14</v>
      </c>
      <c r="E2197" s="108" t="str">
        <f t="shared" si="2"/>
        <v/>
      </c>
      <c r="G2197" s="108"/>
      <c r="H2197" s="108"/>
      <c r="I2197" s="108"/>
    </row>
    <row r="2198" ht="15.75" customHeight="1">
      <c r="A2198" s="108">
        <v>96014.0</v>
      </c>
      <c r="B2198" s="108" t="s">
        <v>145</v>
      </c>
      <c r="C2198" s="108">
        <v>16.0</v>
      </c>
      <c r="D2198" s="108">
        <f t="shared" si="1"/>
        <v>14</v>
      </c>
      <c r="E2198" s="108" t="str">
        <f t="shared" si="2"/>
        <v/>
      </c>
      <c r="G2198" s="108"/>
      <c r="H2198" s="108"/>
      <c r="I2198" s="108"/>
    </row>
    <row r="2199" ht="15.75" customHeight="1">
      <c r="A2199" s="108">
        <v>96023.0</v>
      </c>
      <c r="B2199" s="108" t="s">
        <v>145</v>
      </c>
      <c r="C2199" s="108">
        <v>16.0</v>
      </c>
      <c r="D2199" s="108">
        <f t="shared" si="1"/>
        <v>14</v>
      </c>
      <c r="E2199" s="108" t="str">
        <f t="shared" si="2"/>
        <v/>
      </c>
      <c r="G2199" s="108"/>
      <c r="H2199" s="108"/>
      <c r="I2199" s="108"/>
    </row>
    <row r="2200" ht="15.75" customHeight="1">
      <c r="A2200" s="108">
        <v>96025.0</v>
      </c>
      <c r="B2200" s="108" t="s">
        <v>145</v>
      </c>
      <c r="C2200" s="108">
        <v>16.0</v>
      </c>
      <c r="D2200" s="108">
        <f t="shared" si="1"/>
        <v>14</v>
      </c>
      <c r="E2200" s="108" t="str">
        <f t="shared" si="2"/>
        <v/>
      </c>
      <c r="G2200" s="108"/>
      <c r="H2200" s="108"/>
      <c r="I2200" s="108"/>
    </row>
    <row r="2201" ht="15.75" customHeight="1">
      <c r="A2201" s="108">
        <v>96027.0</v>
      </c>
      <c r="B2201" s="108" t="s">
        <v>145</v>
      </c>
      <c r="C2201" s="108">
        <v>16.0</v>
      </c>
      <c r="D2201" s="108">
        <f t="shared" si="1"/>
        <v>14</v>
      </c>
      <c r="E2201" s="108" t="str">
        <f t="shared" si="2"/>
        <v/>
      </c>
      <c r="G2201" s="108"/>
      <c r="H2201" s="108"/>
      <c r="I2201" s="108"/>
    </row>
    <row r="2202" ht="15.75" customHeight="1">
      <c r="A2202" s="108">
        <v>96031.0</v>
      </c>
      <c r="B2202" s="108" t="s">
        <v>145</v>
      </c>
      <c r="C2202" s="108">
        <v>16.0</v>
      </c>
      <c r="D2202" s="108">
        <f t="shared" si="1"/>
        <v>14</v>
      </c>
      <c r="E2202" s="108" t="str">
        <f t="shared" si="2"/>
        <v/>
      </c>
      <c r="G2202" s="108"/>
      <c r="H2202" s="108"/>
      <c r="I2202" s="108"/>
    </row>
    <row r="2203" ht="15.75" customHeight="1">
      <c r="A2203" s="108">
        <v>96032.0</v>
      </c>
      <c r="B2203" s="108" t="s">
        <v>145</v>
      </c>
      <c r="C2203" s="108">
        <v>16.0</v>
      </c>
      <c r="D2203" s="108">
        <f t="shared" si="1"/>
        <v>14</v>
      </c>
      <c r="E2203" s="108" t="str">
        <f t="shared" si="2"/>
        <v/>
      </c>
      <c r="G2203" s="108"/>
      <c r="H2203" s="108"/>
      <c r="I2203" s="108"/>
    </row>
    <row r="2204" ht="15.75" customHeight="1">
      <c r="A2204" s="108">
        <v>96034.0</v>
      </c>
      <c r="B2204" s="108" t="s">
        <v>145</v>
      </c>
      <c r="C2204" s="108">
        <v>16.0</v>
      </c>
      <c r="D2204" s="108">
        <f t="shared" si="1"/>
        <v>14</v>
      </c>
      <c r="E2204" s="108" t="str">
        <f t="shared" si="2"/>
        <v/>
      </c>
      <c r="G2204" s="108"/>
      <c r="H2204" s="108"/>
      <c r="I2204" s="108"/>
    </row>
    <row r="2205" ht="15.75" customHeight="1">
      <c r="A2205" s="108">
        <v>96038.0</v>
      </c>
      <c r="B2205" s="108" t="s">
        <v>145</v>
      </c>
      <c r="C2205" s="108">
        <v>16.0</v>
      </c>
      <c r="D2205" s="108">
        <f t="shared" si="1"/>
        <v>14</v>
      </c>
      <c r="E2205" s="108" t="str">
        <f t="shared" si="2"/>
        <v/>
      </c>
      <c r="G2205" s="108"/>
      <c r="H2205" s="108"/>
      <c r="I2205" s="108"/>
    </row>
    <row r="2206" ht="15.75" customHeight="1">
      <c r="A2206" s="108">
        <v>96039.0</v>
      </c>
      <c r="B2206" s="108" t="s">
        <v>145</v>
      </c>
      <c r="C2206" s="108">
        <v>16.0</v>
      </c>
      <c r="D2206" s="108">
        <f t="shared" si="1"/>
        <v>14</v>
      </c>
      <c r="E2206" s="108" t="str">
        <f t="shared" si="2"/>
        <v/>
      </c>
      <c r="G2206" s="108"/>
      <c r="H2206" s="108"/>
      <c r="I2206" s="108"/>
    </row>
    <row r="2207" ht="15.75" customHeight="1">
      <c r="A2207" s="108">
        <v>96044.0</v>
      </c>
      <c r="B2207" s="108" t="s">
        <v>145</v>
      </c>
      <c r="C2207" s="108">
        <v>16.0</v>
      </c>
      <c r="D2207" s="108">
        <f t="shared" si="1"/>
        <v>14</v>
      </c>
      <c r="E2207" s="108" t="str">
        <f t="shared" si="2"/>
        <v/>
      </c>
      <c r="G2207" s="108"/>
      <c r="H2207" s="108"/>
      <c r="I2207" s="108"/>
    </row>
    <row r="2208" ht="15.75" customHeight="1">
      <c r="A2208" s="108">
        <v>96050.0</v>
      </c>
      <c r="B2208" s="108" t="s">
        <v>145</v>
      </c>
      <c r="C2208" s="108">
        <v>16.0</v>
      </c>
      <c r="D2208" s="108">
        <f t="shared" si="1"/>
        <v>14</v>
      </c>
      <c r="E2208" s="108" t="str">
        <f t="shared" si="2"/>
        <v/>
      </c>
      <c r="G2208" s="108"/>
      <c r="H2208" s="108"/>
      <c r="I2208" s="108"/>
    </row>
    <row r="2209" ht="15.75" customHeight="1">
      <c r="A2209" s="108">
        <v>96057.0</v>
      </c>
      <c r="B2209" s="108" t="s">
        <v>145</v>
      </c>
      <c r="C2209" s="108">
        <v>16.0</v>
      </c>
      <c r="D2209" s="108">
        <f t="shared" si="1"/>
        <v>14</v>
      </c>
      <c r="E2209" s="108" t="str">
        <f t="shared" si="2"/>
        <v/>
      </c>
      <c r="G2209" s="108"/>
      <c r="H2209" s="108"/>
      <c r="I2209" s="108"/>
    </row>
    <row r="2210" ht="15.75" customHeight="1">
      <c r="A2210" s="108">
        <v>96058.0</v>
      </c>
      <c r="B2210" s="108" t="s">
        <v>145</v>
      </c>
      <c r="C2210" s="108">
        <v>16.0</v>
      </c>
      <c r="D2210" s="108">
        <f t="shared" si="1"/>
        <v>14</v>
      </c>
      <c r="E2210" s="108" t="str">
        <f t="shared" si="2"/>
        <v/>
      </c>
      <c r="G2210" s="108"/>
      <c r="H2210" s="108"/>
      <c r="I2210" s="108"/>
    </row>
    <row r="2211" ht="15.75" customHeight="1">
      <c r="A2211" s="108">
        <v>96064.0</v>
      </c>
      <c r="B2211" s="108" t="s">
        <v>145</v>
      </c>
      <c r="C2211" s="108">
        <v>16.0</v>
      </c>
      <c r="D2211" s="108">
        <f t="shared" si="1"/>
        <v>14</v>
      </c>
      <c r="E2211" s="108" t="str">
        <f t="shared" si="2"/>
        <v/>
      </c>
      <c r="G2211" s="108"/>
      <c r="H2211" s="108"/>
      <c r="I2211" s="108"/>
    </row>
    <row r="2212" ht="15.75" customHeight="1">
      <c r="A2212" s="108">
        <v>96067.0</v>
      </c>
      <c r="B2212" s="108" t="s">
        <v>145</v>
      </c>
      <c r="C2212" s="108">
        <v>16.0</v>
      </c>
      <c r="D2212" s="108">
        <f t="shared" si="1"/>
        <v>14</v>
      </c>
      <c r="E2212" s="108" t="str">
        <f t="shared" si="2"/>
        <v/>
      </c>
      <c r="G2212" s="108"/>
      <c r="H2212" s="108"/>
      <c r="I2212" s="108"/>
    </row>
    <row r="2213" ht="15.75" customHeight="1">
      <c r="A2213" s="108">
        <v>96085.0</v>
      </c>
      <c r="B2213" s="108" t="s">
        <v>145</v>
      </c>
      <c r="C2213" s="108">
        <v>16.0</v>
      </c>
      <c r="D2213" s="108">
        <f t="shared" si="1"/>
        <v>14</v>
      </c>
      <c r="E2213" s="108" t="str">
        <f t="shared" si="2"/>
        <v/>
      </c>
      <c r="G2213" s="108"/>
      <c r="H2213" s="108"/>
      <c r="I2213" s="108"/>
    </row>
    <row r="2214" ht="15.75" customHeight="1">
      <c r="A2214" s="108">
        <v>96086.0</v>
      </c>
      <c r="B2214" s="108" t="s">
        <v>145</v>
      </c>
      <c r="C2214" s="108">
        <v>16.0</v>
      </c>
      <c r="D2214" s="108">
        <f t="shared" si="1"/>
        <v>14</v>
      </c>
      <c r="E2214" s="108" t="str">
        <f t="shared" si="2"/>
        <v/>
      </c>
      <c r="G2214" s="108"/>
      <c r="H2214" s="108"/>
      <c r="I2214" s="108"/>
    </row>
    <row r="2215" ht="15.75" customHeight="1">
      <c r="A2215" s="108">
        <v>96094.0</v>
      </c>
      <c r="B2215" s="108" t="s">
        <v>145</v>
      </c>
      <c r="C2215" s="108">
        <v>16.0</v>
      </c>
      <c r="D2215" s="108">
        <f t="shared" si="1"/>
        <v>14</v>
      </c>
      <c r="E2215" s="108" t="str">
        <f t="shared" si="2"/>
        <v/>
      </c>
      <c r="G2215" s="108"/>
      <c r="H2215" s="108"/>
      <c r="I2215" s="108"/>
    </row>
    <row r="2216" ht="15.75" customHeight="1">
      <c r="A2216" s="108">
        <v>96097.0</v>
      </c>
      <c r="B2216" s="108" t="s">
        <v>145</v>
      </c>
      <c r="C2216" s="108">
        <v>16.0</v>
      </c>
      <c r="D2216" s="108">
        <f t="shared" si="1"/>
        <v>14</v>
      </c>
      <c r="E2216" s="108" t="str">
        <f t="shared" si="2"/>
        <v/>
      </c>
      <c r="G2216" s="108"/>
      <c r="H2216" s="108"/>
      <c r="I2216" s="108"/>
    </row>
    <row r="2217" ht="15.75" customHeight="1">
      <c r="A2217" s="108">
        <v>96134.0</v>
      </c>
      <c r="B2217" s="108" t="s">
        <v>145</v>
      </c>
      <c r="C2217" s="108">
        <v>16.0</v>
      </c>
      <c r="D2217" s="108">
        <f t="shared" si="1"/>
        <v>14</v>
      </c>
      <c r="E2217" s="108" t="str">
        <f t="shared" si="2"/>
        <v/>
      </c>
      <c r="G2217" s="108"/>
      <c r="H2217" s="108"/>
      <c r="I2217" s="108"/>
    </row>
    <row r="2218" ht="15.75" customHeight="1">
      <c r="A2218" s="108">
        <v>94503.0</v>
      </c>
      <c r="B2218" s="108" t="s">
        <v>146</v>
      </c>
      <c r="C2218" s="108">
        <v>2.0</v>
      </c>
      <c r="D2218" s="108">
        <f t="shared" si="1"/>
        <v>4</v>
      </c>
      <c r="E2218" s="108" t="str">
        <f t="shared" si="2"/>
        <v/>
      </c>
      <c r="G2218" s="108"/>
      <c r="H2218" s="108"/>
      <c r="I2218" s="108"/>
    </row>
    <row r="2219" ht="15.75" customHeight="1">
      <c r="A2219" s="108">
        <v>94534.0</v>
      </c>
      <c r="B2219" s="108" t="s">
        <v>146</v>
      </c>
      <c r="C2219" s="108">
        <v>2.0</v>
      </c>
      <c r="D2219" s="108">
        <f t="shared" si="1"/>
        <v>4</v>
      </c>
      <c r="E2219" s="108" t="str">
        <f t="shared" si="2"/>
        <v/>
      </c>
      <c r="G2219" s="108"/>
      <c r="H2219" s="108"/>
      <c r="I2219" s="108"/>
    </row>
    <row r="2220" ht="15.75" customHeight="1">
      <c r="A2220" s="108">
        <v>94589.0</v>
      </c>
      <c r="B2220" s="108" t="s">
        <v>146</v>
      </c>
      <c r="C2220" s="108">
        <v>2.0</v>
      </c>
      <c r="D2220" s="108">
        <f t="shared" si="1"/>
        <v>4</v>
      </c>
      <c r="E2220" s="108" t="str">
        <f t="shared" si="2"/>
        <v/>
      </c>
      <c r="G2220" s="108"/>
      <c r="H2220" s="108"/>
      <c r="I2220" s="108"/>
    </row>
    <row r="2221" ht="15.75" customHeight="1">
      <c r="A2221" s="108">
        <v>94591.0</v>
      </c>
      <c r="B2221" s="108" t="s">
        <v>146</v>
      </c>
      <c r="C2221" s="108">
        <v>2.0</v>
      </c>
      <c r="D2221" s="108">
        <f t="shared" si="1"/>
        <v>4</v>
      </c>
      <c r="E2221" s="108" t="str">
        <f t="shared" si="2"/>
        <v/>
      </c>
      <c r="G2221" s="108"/>
      <c r="H2221" s="108"/>
      <c r="I2221" s="108"/>
    </row>
    <row r="2222" ht="15.75" customHeight="1">
      <c r="A2222" s="108">
        <v>95688.0</v>
      </c>
      <c r="B2222" s="108" t="s">
        <v>146</v>
      </c>
      <c r="C2222" s="108">
        <v>2.0</v>
      </c>
      <c r="D2222" s="108">
        <f t="shared" si="1"/>
        <v>4</v>
      </c>
      <c r="E2222" s="108" t="str">
        <f t="shared" si="2"/>
        <v/>
      </c>
      <c r="G2222" s="108"/>
      <c r="H2222" s="108"/>
      <c r="I2222" s="108"/>
    </row>
    <row r="2223" ht="15.75" customHeight="1">
      <c r="A2223" s="108">
        <v>94589.0</v>
      </c>
      <c r="B2223" s="108" t="s">
        <v>146</v>
      </c>
      <c r="C2223" s="108">
        <v>3.0</v>
      </c>
      <c r="D2223" s="108">
        <f t="shared" si="1"/>
        <v>4</v>
      </c>
      <c r="E2223" s="108" t="str">
        <f t="shared" si="2"/>
        <v/>
      </c>
      <c r="G2223" s="108"/>
      <c r="H2223" s="108"/>
      <c r="I2223" s="108"/>
    </row>
    <row r="2224" ht="15.75" customHeight="1">
      <c r="A2224" s="108">
        <v>94590.0</v>
      </c>
      <c r="B2224" s="108" t="s">
        <v>146</v>
      </c>
      <c r="C2224" s="108">
        <v>3.0</v>
      </c>
      <c r="D2224" s="108">
        <f t="shared" si="1"/>
        <v>4</v>
      </c>
      <c r="E2224" s="108" t="str">
        <f t="shared" si="2"/>
        <v/>
      </c>
      <c r="G2224" s="108"/>
      <c r="H2224" s="108"/>
      <c r="I2224" s="108"/>
    </row>
    <row r="2225" ht="15.75" customHeight="1">
      <c r="A2225" s="108">
        <v>94591.0</v>
      </c>
      <c r="B2225" s="108" t="s">
        <v>146</v>
      </c>
      <c r="C2225" s="108">
        <v>3.0</v>
      </c>
      <c r="D2225" s="108">
        <f t="shared" si="1"/>
        <v>4</v>
      </c>
      <c r="E2225" s="108" t="str">
        <f t="shared" si="2"/>
        <v/>
      </c>
      <c r="G2225" s="108"/>
      <c r="H2225" s="108"/>
      <c r="I2225" s="108"/>
    </row>
    <row r="2226" ht="15.75" customHeight="1">
      <c r="A2226" s="108">
        <v>94592.0</v>
      </c>
      <c r="B2226" s="108" t="s">
        <v>146</v>
      </c>
      <c r="C2226" s="108">
        <v>3.0</v>
      </c>
      <c r="D2226" s="108">
        <f t="shared" si="1"/>
        <v>4</v>
      </c>
      <c r="E2226" s="108" t="str">
        <f t="shared" si="2"/>
        <v/>
      </c>
      <c r="G2226" s="108"/>
      <c r="H2226" s="108"/>
      <c r="I2226" s="108"/>
    </row>
    <row r="2227" ht="15.75" customHeight="1">
      <c r="A2227" s="108">
        <v>94503.0</v>
      </c>
      <c r="B2227" s="108" t="s">
        <v>146</v>
      </c>
      <c r="C2227" s="108">
        <v>12.0</v>
      </c>
      <c r="D2227" s="108">
        <f t="shared" si="1"/>
        <v>4</v>
      </c>
      <c r="E2227" s="108" t="str">
        <f t="shared" si="2"/>
        <v/>
      </c>
      <c r="G2227" s="108"/>
      <c r="H2227" s="108"/>
      <c r="I2227" s="108"/>
    </row>
    <row r="2228" ht="15.75" customHeight="1">
      <c r="A2228" s="108">
        <v>94510.0</v>
      </c>
      <c r="B2228" s="108" t="s">
        <v>146</v>
      </c>
      <c r="C2228" s="108">
        <v>12.0</v>
      </c>
      <c r="D2228" s="108">
        <f t="shared" si="1"/>
        <v>4</v>
      </c>
      <c r="E2228" s="108" t="str">
        <f t="shared" si="2"/>
        <v/>
      </c>
      <c r="G2228" s="108"/>
      <c r="H2228" s="108"/>
      <c r="I2228" s="108"/>
    </row>
    <row r="2229" ht="15.75" customHeight="1">
      <c r="A2229" s="108">
        <v>94512.0</v>
      </c>
      <c r="B2229" s="108" t="s">
        <v>146</v>
      </c>
      <c r="C2229" s="108">
        <v>12.0</v>
      </c>
      <c r="D2229" s="108">
        <f t="shared" si="1"/>
        <v>4</v>
      </c>
      <c r="E2229" s="108" t="str">
        <f t="shared" si="2"/>
        <v/>
      </c>
      <c r="G2229" s="108"/>
      <c r="H2229" s="108"/>
      <c r="I2229" s="108"/>
    </row>
    <row r="2230" ht="15.75" customHeight="1">
      <c r="A2230" s="108">
        <v>94533.0</v>
      </c>
      <c r="B2230" s="108" t="s">
        <v>146</v>
      </c>
      <c r="C2230" s="108">
        <v>12.0</v>
      </c>
      <c r="D2230" s="108">
        <f t="shared" si="1"/>
        <v>4</v>
      </c>
      <c r="E2230" s="108" t="str">
        <f t="shared" si="2"/>
        <v/>
      </c>
      <c r="G2230" s="108"/>
      <c r="H2230" s="108"/>
      <c r="I2230" s="108"/>
    </row>
    <row r="2231" ht="15.75" customHeight="1">
      <c r="A2231" s="108">
        <v>94534.0</v>
      </c>
      <c r="B2231" s="108" t="s">
        <v>146</v>
      </c>
      <c r="C2231" s="108">
        <v>12.0</v>
      </c>
      <c r="D2231" s="108">
        <f t="shared" si="1"/>
        <v>4</v>
      </c>
      <c r="E2231" s="108" t="str">
        <f t="shared" si="2"/>
        <v/>
      </c>
      <c r="G2231" s="108"/>
      <c r="H2231" s="108"/>
      <c r="I2231" s="108"/>
    </row>
    <row r="2232" ht="15.75" customHeight="1">
      <c r="A2232" s="108">
        <v>94535.0</v>
      </c>
      <c r="B2232" s="108" t="s">
        <v>146</v>
      </c>
      <c r="C2232" s="108">
        <v>12.0</v>
      </c>
      <c r="D2232" s="108">
        <f t="shared" si="1"/>
        <v>4</v>
      </c>
      <c r="E2232" s="108" t="str">
        <f t="shared" si="2"/>
        <v/>
      </c>
      <c r="G2232" s="108"/>
      <c r="H2232" s="108"/>
      <c r="I2232" s="108"/>
    </row>
    <row r="2233" ht="15.75" customHeight="1">
      <c r="A2233" s="108">
        <v>94571.0</v>
      </c>
      <c r="B2233" s="108" t="s">
        <v>146</v>
      </c>
      <c r="C2233" s="108">
        <v>12.0</v>
      </c>
      <c r="D2233" s="108">
        <f t="shared" si="1"/>
        <v>4</v>
      </c>
      <c r="E2233" s="108" t="str">
        <f t="shared" si="2"/>
        <v/>
      </c>
      <c r="G2233" s="108"/>
      <c r="H2233" s="108"/>
      <c r="I2233" s="108"/>
    </row>
    <row r="2234" ht="15.75" customHeight="1">
      <c r="A2234" s="108">
        <v>94585.0</v>
      </c>
      <c r="B2234" s="108" t="s">
        <v>146</v>
      </c>
      <c r="C2234" s="108">
        <v>12.0</v>
      </c>
      <c r="D2234" s="108">
        <f t="shared" si="1"/>
        <v>4</v>
      </c>
      <c r="E2234" s="108" t="str">
        <f t="shared" si="2"/>
        <v/>
      </c>
      <c r="G2234" s="108"/>
      <c r="H2234" s="108"/>
      <c r="I2234" s="108"/>
    </row>
    <row r="2235" ht="15.75" customHeight="1">
      <c r="A2235" s="108">
        <v>94591.0</v>
      </c>
      <c r="B2235" s="108" t="s">
        <v>146</v>
      </c>
      <c r="C2235" s="108">
        <v>12.0</v>
      </c>
      <c r="D2235" s="108">
        <f t="shared" si="1"/>
        <v>4</v>
      </c>
      <c r="E2235" s="108" t="str">
        <f t="shared" si="2"/>
        <v/>
      </c>
      <c r="G2235" s="108"/>
      <c r="H2235" s="108"/>
      <c r="I2235" s="108"/>
    </row>
    <row r="2236" ht="15.75" customHeight="1">
      <c r="A2236" s="108">
        <v>95616.0</v>
      </c>
      <c r="B2236" s="108" t="s">
        <v>146</v>
      </c>
      <c r="C2236" s="108">
        <v>12.0</v>
      </c>
      <c r="D2236" s="108">
        <f t="shared" si="1"/>
        <v>4</v>
      </c>
      <c r="E2236" s="108" t="str">
        <f t="shared" si="2"/>
        <v/>
      </c>
      <c r="G2236" s="108"/>
      <c r="H2236" s="108"/>
      <c r="I2236" s="108"/>
    </row>
    <row r="2237" ht="15.75" customHeight="1">
      <c r="A2237" s="108">
        <v>95618.0</v>
      </c>
      <c r="B2237" s="108" t="s">
        <v>146</v>
      </c>
      <c r="C2237" s="108">
        <v>12.0</v>
      </c>
      <c r="D2237" s="108">
        <f t="shared" si="1"/>
        <v>4</v>
      </c>
      <c r="E2237" s="108" t="str">
        <f t="shared" si="2"/>
        <v/>
      </c>
      <c r="G2237" s="108"/>
      <c r="H2237" s="108"/>
      <c r="I2237" s="108"/>
    </row>
    <row r="2238" ht="15.75" customHeight="1">
      <c r="A2238" s="108">
        <v>95620.0</v>
      </c>
      <c r="B2238" s="108" t="s">
        <v>146</v>
      </c>
      <c r="C2238" s="108">
        <v>12.0</v>
      </c>
      <c r="D2238" s="108">
        <f t="shared" si="1"/>
        <v>4</v>
      </c>
      <c r="E2238" s="108" t="str">
        <f t="shared" si="2"/>
        <v/>
      </c>
      <c r="G2238" s="108"/>
      <c r="H2238" s="108"/>
      <c r="I2238" s="108"/>
    </row>
    <row r="2239" ht="15.75" customHeight="1">
      <c r="A2239" s="108">
        <v>95687.0</v>
      </c>
      <c r="B2239" s="108" t="s">
        <v>146</v>
      </c>
      <c r="C2239" s="108">
        <v>12.0</v>
      </c>
      <c r="D2239" s="108">
        <f t="shared" si="1"/>
        <v>4</v>
      </c>
      <c r="E2239" s="108" t="str">
        <f t="shared" si="2"/>
        <v/>
      </c>
      <c r="G2239" s="108"/>
      <c r="H2239" s="108"/>
      <c r="I2239" s="108"/>
    </row>
    <row r="2240" ht="15.75" customHeight="1">
      <c r="A2240" s="108">
        <v>95688.0</v>
      </c>
      <c r="B2240" s="108" t="s">
        <v>146</v>
      </c>
      <c r="C2240" s="108">
        <v>12.0</v>
      </c>
      <c r="D2240" s="108">
        <f t="shared" si="1"/>
        <v>4</v>
      </c>
      <c r="E2240" s="108" t="str">
        <f t="shared" si="2"/>
        <v/>
      </c>
      <c r="G2240" s="108"/>
      <c r="H2240" s="108"/>
      <c r="I2240" s="108"/>
    </row>
    <row r="2241" ht="15.75" customHeight="1">
      <c r="A2241" s="108">
        <v>95690.0</v>
      </c>
      <c r="B2241" s="108" t="s">
        <v>146</v>
      </c>
      <c r="C2241" s="108">
        <v>12.0</v>
      </c>
      <c r="D2241" s="108">
        <f t="shared" si="1"/>
        <v>4</v>
      </c>
      <c r="E2241" s="108" t="str">
        <f t="shared" si="2"/>
        <v/>
      </c>
      <c r="G2241" s="108"/>
      <c r="H2241" s="108"/>
      <c r="I2241" s="108"/>
    </row>
    <row r="2242" ht="15.75" customHeight="1">
      <c r="A2242" s="108">
        <v>95694.0</v>
      </c>
      <c r="B2242" s="108" t="s">
        <v>146</v>
      </c>
      <c r="C2242" s="108">
        <v>12.0</v>
      </c>
      <c r="D2242" s="108">
        <f t="shared" si="1"/>
        <v>4</v>
      </c>
      <c r="E2242" s="108" t="str">
        <f t="shared" si="2"/>
        <v/>
      </c>
      <c r="G2242" s="108"/>
      <c r="H2242" s="108"/>
      <c r="I2242" s="108"/>
    </row>
    <row r="2243" ht="15.75" customHeight="1">
      <c r="A2243" s="108">
        <v>95421.0</v>
      </c>
      <c r="B2243" s="108" t="s">
        <v>147</v>
      </c>
      <c r="C2243" s="108">
        <v>1.0</v>
      </c>
      <c r="D2243" s="108">
        <f t="shared" si="1"/>
        <v>4</v>
      </c>
      <c r="E2243" s="108" t="str">
        <f t="shared" si="2"/>
        <v/>
      </c>
      <c r="G2243" s="108"/>
      <c r="H2243" s="108"/>
      <c r="I2243" s="108"/>
    </row>
    <row r="2244" ht="15.75" customHeight="1">
      <c r="A2244" s="108">
        <v>95497.0</v>
      </c>
      <c r="B2244" s="108" t="s">
        <v>147</v>
      </c>
      <c r="C2244" s="108">
        <v>1.0</v>
      </c>
      <c r="D2244" s="108">
        <f t="shared" si="1"/>
        <v>4</v>
      </c>
      <c r="E2244" s="108" t="str">
        <f t="shared" si="2"/>
        <v/>
      </c>
      <c r="G2244" s="108"/>
      <c r="H2244" s="108"/>
      <c r="I2244" s="108"/>
    </row>
    <row r="2245" ht="15.75" customHeight="1">
      <c r="A2245" s="108">
        <v>95448.0</v>
      </c>
      <c r="B2245" s="108" t="s">
        <v>147</v>
      </c>
      <c r="C2245" s="108">
        <v>1.0</v>
      </c>
      <c r="D2245" s="108">
        <f t="shared" si="1"/>
        <v>4</v>
      </c>
      <c r="E2245" s="108" t="str">
        <f t="shared" si="2"/>
        <v/>
      </c>
      <c r="G2245" s="108"/>
      <c r="H2245" s="108"/>
      <c r="I2245" s="108"/>
    </row>
    <row r="2246" ht="15.75" customHeight="1">
      <c r="A2246" s="108">
        <v>95412.0</v>
      </c>
      <c r="B2246" s="108" t="s">
        <v>147</v>
      </c>
      <c r="C2246" s="108">
        <v>1.0</v>
      </c>
      <c r="D2246" s="108">
        <f t="shared" si="1"/>
        <v>4</v>
      </c>
      <c r="E2246" s="108" t="str">
        <f t="shared" si="2"/>
        <v/>
      </c>
      <c r="G2246" s="108"/>
      <c r="H2246" s="108"/>
      <c r="I2246" s="108"/>
    </row>
    <row r="2247" ht="15.75" customHeight="1">
      <c r="A2247" s="108">
        <v>95480.0</v>
      </c>
      <c r="B2247" s="108" t="s">
        <v>147</v>
      </c>
      <c r="C2247" s="108">
        <v>1.0</v>
      </c>
      <c r="D2247" s="108">
        <f t="shared" si="1"/>
        <v>4</v>
      </c>
      <c r="E2247" s="108" t="str">
        <f t="shared" si="2"/>
        <v/>
      </c>
      <c r="G2247" s="108"/>
      <c r="H2247" s="108"/>
      <c r="I2247" s="108"/>
    </row>
    <row r="2248" ht="15.75" customHeight="1">
      <c r="A2248" s="108">
        <v>95446.0</v>
      </c>
      <c r="B2248" s="108" t="s">
        <v>147</v>
      </c>
      <c r="C2248" s="108">
        <v>1.0</v>
      </c>
      <c r="D2248" s="108">
        <f t="shared" si="1"/>
        <v>4</v>
      </c>
      <c r="E2248" s="108" t="str">
        <f t="shared" si="2"/>
        <v/>
      </c>
      <c r="G2248" s="108"/>
      <c r="H2248" s="108"/>
      <c r="I2248" s="108"/>
    </row>
    <row r="2249" ht="15.75" customHeight="1">
      <c r="A2249" s="108">
        <v>95450.0</v>
      </c>
      <c r="B2249" s="108" t="s">
        <v>147</v>
      </c>
      <c r="C2249" s="108">
        <v>1.0</v>
      </c>
      <c r="D2249" s="108">
        <f t="shared" si="1"/>
        <v>4</v>
      </c>
      <c r="E2249" s="108" t="str">
        <f t="shared" si="2"/>
        <v/>
      </c>
      <c r="G2249" s="108"/>
      <c r="H2249" s="108"/>
      <c r="I2249" s="108"/>
    </row>
    <row r="2250" ht="15.75" customHeight="1">
      <c r="A2250" s="108">
        <v>95472.0</v>
      </c>
      <c r="B2250" s="108" t="s">
        <v>147</v>
      </c>
      <c r="C2250" s="108">
        <v>1.0</v>
      </c>
      <c r="D2250" s="108">
        <f t="shared" si="1"/>
        <v>4</v>
      </c>
      <c r="E2250" s="108" t="str">
        <f t="shared" si="2"/>
        <v/>
      </c>
      <c r="G2250" s="108"/>
      <c r="H2250" s="108"/>
      <c r="I2250" s="108"/>
    </row>
    <row r="2251" ht="15.75" customHeight="1">
      <c r="A2251" s="108">
        <v>95462.0</v>
      </c>
      <c r="B2251" s="108" t="s">
        <v>147</v>
      </c>
      <c r="C2251" s="108">
        <v>1.0</v>
      </c>
      <c r="D2251" s="108">
        <f t="shared" si="1"/>
        <v>4</v>
      </c>
      <c r="E2251" s="108" t="str">
        <f t="shared" si="2"/>
        <v/>
      </c>
      <c r="G2251" s="108"/>
      <c r="H2251" s="108"/>
      <c r="I2251" s="108"/>
    </row>
    <row r="2252" ht="15.75" customHeight="1">
      <c r="A2252" s="108">
        <v>95465.0</v>
      </c>
      <c r="B2252" s="108" t="s">
        <v>147</v>
      </c>
      <c r="C2252" s="108">
        <v>1.0</v>
      </c>
      <c r="D2252" s="108">
        <f t="shared" si="1"/>
        <v>4</v>
      </c>
      <c r="E2252" s="108" t="str">
        <f t="shared" si="2"/>
        <v/>
      </c>
      <c r="G2252" s="108"/>
      <c r="H2252" s="108"/>
      <c r="I2252" s="108"/>
    </row>
    <row r="2253" ht="15.75" customHeight="1">
      <c r="A2253" s="108">
        <v>94923.0</v>
      </c>
      <c r="B2253" s="108" t="s">
        <v>147</v>
      </c>
      <c r="C2253" s="108">
        <v>1.0</v>
      </c>
      <c r="D2253" s="108">
        <f t="shared" si="1"/>
        <v>4</v>
      </c>
      <c r="E2253" s="108" t="str">
        <f t="shared" si="2"/>
        <v/>
      </c>
      <c r="G2253" s="108"/>
      <c r="H2253" s="108"/>
      <c r="I2253" s="108"/>
    </row>
    <row r="2254" ht="15.75" customHeight="1">
      <c r="A2254" s="108">
        <v>94922.0</v>
      </c>
      <c r="B2254" s="108" t="s">
        <v>147</v>
      </c>
      <c r="C2254" s="108">
        <v>1.0</v>
      </c>
      <c r="D2254" s="108">
        <f t="shared" si="1"/>
        <v>4</v>
      </c>
      <c r="E2254" s="108" t="str">
        <f t="shared" si="2"/>
        <v/>
      </c>
      <c r="G2254" s="108"/>
      <c r="H2254" s="108"/>
      <c r="I2254" s="108"/>
    </row>
    <row r="2255" ht="15.75" customHeight="1">
      <c r="A2255" s="108">
        <v>94952.0</v>
      </c>
      <c r="B2255" s="108" t="s">
        <v>147</v>
      </c>
      <c r="C2255" s="108">
        <v>1.0</v>
      </c>
      <c r="D2255" s="108">
        <f t="shared" si="1"/>
        <v>4</v>
      </c>
      <c r="E2255" s="108" t="str">
        <f t="shared" si="2"/>
        <v/>
      </c>
      <c r="G2255" s="108"/>
      <c r="H2255" s="108"/>
      <c r="I2255" s="108"/>
    </row>
    <row r="2256" ht="15.75" customHeight="1">
      <c r="A2256" s="108">
        <v>94972.0</v>
      </c>
      <c r="B2256" s="108" t="s">
        <v>147</v>
      </c>
      <c r="C2256" s="108">
        <v>1.0</v>
      </c>
      <c r="D2256" s="108">
        <f t="shared" si="1"/>
        <v>4</v>
      </c>
      <c r="E2256" s="108" t="str">
        <f t="shared" si="2"/>
        <v/>
      </c>
      <c r="G2256" s="108"/>
      <c r="H2256" s="108"/>
      <c r="I2256" s="108"/>
    </row>
    <row r="2257" ht="15.75" customHeight="1">
      <c r="A2257" s="108">
        <v>94515.0</v>
      </c>
      <c r="B2257" s="108" t="s">
        <v>147</v>
      </c>
      <c r="C2257" s="108">
        <v>2.0</v>
      </c>
      <c r="D2257" s="108">
        <f t="shared" si="1"/>
        <v>4</v>
      </c>
      <c r="E2257" s="108" t="str">
        <f t="shared" si="2"/>
        <v/>
      </c>
      <c r="G2257" s="108"/>
      <c r="H2257" s="108"/>
      <c r="I2257" s="108"/>
    </row>
    <row r="2258" ht="15.75" customHeight="1">
      <c r="A2258" s="108">
        <v>94558.0</v>
      </c>
      <c r="B2258" s="108" t="s">
        <v>147</v>
      </c>
      <c r="C2258" s="108">
        <v>2.0</v>
      </c>
      <c r="D2258" s="108">
        <f t="shared" si="1"/>
        <v>4</v>
      </c>
      <c r="E2258" s="108" t="str">
        <f t="shared" si="2"/>
        <v/>
      </c>
      <c r="G2258" s="108"/>
      <c r="H2258" s="108"/>
      <c r="I2258" s="108"/>
    </row>
    <row r="2259" ht="15.75" customHeight="1">
      <c r="A2259" s="108">
        <v>94574.0</v>
      </c>
      <c r="B2259" s="108" t="s">
        <v>147</v>
      </c>
      <c r="C2259" s="108">
        <v>2.0</v>
      </c>
      <c r="D2259" s="108">
        <f t="shared" si="1"/>
        <v>4</v>
      </c>
      <c r="E2259" s="108" t="str">
        <f t="shared" si="2"/>
        <v/>
      </c>
      <c r="G2259" s="108"/>
      <c r="H2259" s="108"/>
      <c r="I2259" s="108"/>
    </row>
    <row r="2260" ht="15.75" customHeight="1">
      <c r="A2260" s="108">
        <v>94922.0</v>
      </c>
      <c r="B2260" s="108" t="s">
        <v>147</v>
      </c>
      <c r="C2260" s="108">
        <v>2.0</v>
      </c>
      <c r="D2260" s="108">
        <f t="shared" si="1"/>
        <v>4</v>
      </c>
      <c r="E2260" s="108" t="str">
        <f t="shared" si="2"/>
        <v/>
      </c>
      <c r="G2260" s="108"/>
      <c r="H2260" s="108"/>
      <c r="I2260" s="108"/>
    </row>
    <row r="2261" ht="15.75" customHeight="1">
      <c r="A2261" s="108">
        <v>94928.0</v>
      </c>
      <c r="B2261" s="108" t="s">
        <v>147</v>
      </c>
      <c r="C2261" s="108">
        <v>2.0</v>
      </c>
      <c r="D2261" s="108">
        <f t="shared" si="1"/>
        <v>4</v>
      </c>
      <c r="E2261" s="108" t="str">
        <f t="shared" si="2"/>
        <v/>
      </c>
      <c r="G2261" s="108"/>
      <c r="H2261" s="108"/>
      <c r="I2261" s="108"/>
    </row>
    <row r="2262" ht="15.75" customHeight="1">
      <c r="A2262" s="108">
        <v>94931.0</v>
      </c>
      <c r="B2262" s="108" t="s">
        <v>147</v>
      </c>
      <c r="C2262" s="108">
        <v>2.0</v>
      </c>
      <c r="D2262" s="108">
        <f t="shared" si="1"/>
        <v>4</v>
      </c>
      <c r="E2262" s="108" t="str">
        <f t="shared" si="2"/>
        <v/>
      </c>
      <c r="G2262" s="108"/>
      <c r="H2262" s="108"/>
      <c r="I2262" s="108"/>
    </row>
    <row r="2263" ht="15.75" customHeight="1">
      <c r="A2263" s="108">
        <v>94951.0</v>
      </c>
      <c r="B2263" s="108" t="s">
        <v>147</v>
      </c>
      <c r="C2263" s="108">
        <v>2.0</v>
      </c>
      <c r="D2263" s="108">
        <f t="shared" si="1"/>
        <v>4</v>
      </c>
      <c r="E2263" s="108" t="str">
        <f t="shared" si="2"/>
        <v/>
      </c>
      <c r="G2263" s="108"/>
      <c r="H2263" s="108"/>
      <c r="I2263" s="108"/>
    </row>
    <row r="2264" ht="15.75" customHeight="1">
      <c r="A2264" s="108">
        <v>94952.0</v>
      </c>
      <c r="B2264" s="108" t="s">
        <v>147</v>
      </c>
      <c r="C2264" s="108">
        <v>2.0</v>
      </c>
      <c r="D2264" s="108">
        <f t="shared" si="1"/>
        <v>4</v>
      </c>
      <c r="E2264" s="108" t="str">
        <f t="shared" si="2"/>
        <v/>
      </c>
      <c r="G2264" s="108"/>
      <c r="H2264" s="108"/>
      <c r="I2264" s="108"/>
    </row>
    <row r="2265" ht="15.75" customHeight="1">
      <c r="A2265" s="108">
        <v>94954.0</v>
      </c>
      <c r="B2265" s="108" t="s">
        <v>147</v>
      </c>
      <c r="C2265" s="108">
        <v>2.0</v>
      </c>
      <c r="D2265" s="108">
        <f t="shared" si="1"/>
        <v>4</v>
      </c>
      <c r="E2265" s="108" t="str">
        <f t="shared" si="2"/>
        <v/>
      </c>
      <c r="G2265" s="108"/>
      <c r="H2265" s="108"/>
      <c r="I2265" s="108"/>
    </row>
    <row r="2266" ht="15.75" customHeight="1">
      <c r="A2266" s="108">
        <v>94972.0</v>
      </c>
      <c r="B2266" s="108" t="s">
        <v>147</v>
      </c>
      <c r="C2266" s="108">
        <v>2.0</v>
      </c>
      <c r="D2266" s="108">
        <f t="shared" si="1"/>
        <v>4</v>
      </c>
      <c r="E2266" s="108" t="str">
        <f t="shared" si="2"/>
        <v/>
      </c>
      <c r="G2266" s="108"/>
      <c r="H2266" s="108"/>
      <c r="I2266" s="108"/>
    </row>
    <row r="2267" ht="15.75" customHeight="1">
      <c r="A2267" s="108">
        <v>95401.0</v>
      </c>
      <c r="B2267" s="108" t="s">
        <v>147</v>
      </c>
      <c r="C2267" s="108">
        <v>2.0</v>
      </c>
      <c r="D2267" s="108">
        <f t="shared" si="1"/>
        <v>4</v>
      </c>
      <c r="E2267" s="108" t="str">
        <f t="shared" si="2"/>
        <v/>
      </c>
      <c r="G2267" s="108"/>
      <c r="H2267" s="108"/>
      <c r="I2267" s="108"/>
    </row>
    <row r="2268" ht="15.75" customHeight="1">
      <c r="A2268" s="108">
        <v>95403.0</v>
      </c>
      <c r="B2268" s="108" t="s">
        <v>147</v>
      </c>
      <c r="C2268" s="108">
        <v>2.0</v>
      </c>
      <c r="D2268" s="108">
        <f t="shared" si="1"/>
        <v>4</v>
      </c>
      <c r="E2268" s="108" t="str">
        <f t="shared" si="2"/>
        <v/>
      </c>
      <c r="G2268" s="108"/>
      <c r="H2268" s="108"/>
      <c r="I2268" s="108"/>
    </row>
    <row r="2269" ht="15.75" customHeight="1">
      <c r="A2269" s="108">
        <v>95404.0</v>
      </c>
      <c r="B2269" s="108" t="s">
        <v>147</v>
      </c>
      <c r="C2269" s="108">
        <v>2.0</v>
      </c>
      <c r="D2269" s="108">
        <f t="shared" si="1"/>
        <v>4</v>
      </c>
      <c r="E2269" s="108" t="str">
        <f t="shared" si="2"/>
        <v/>
      </c>
      <c r="G2269" s="108"/>
      <c r="H2269" s="108"/>
      <c r="I2269" s="108"/>
    </row>
    <row r="2270" ht="15.75" customHeight="1">
      <c r="A2270" s="108">
        <v>95405.0</v>
      </c>
      <c r="B2270" s="108" t="s">
        <v>147</v>
      </c>
      <c r="C2270" s="108">
        <v>2.0</v>
      </c>
      <c r="D2270" s="108">
        <f t="shared" si="1"/>
        <v>4</v>
      </c>
      <c r="E2270" s="108" t="str">
        <f t="shared" si="2"/>
        <v/>
      </c>
      <c r="G2270" s="108"/>
      <c r="H2270" s="108"/>
      <c r="I2270" s="108"/>
    </row>
    <row r="2271" ht="15.75" customHeight="1">
      <c r="A2271" s="108">
        <v>95407.0</v>
      </c>
      <c r="B2271" s="108" t="s">
        <v>147</v>
      </c>
      <c r="C2271" s="108">
        <v>2.0</v>
      </c>
      <c r="D2271" s="108">
        <f t="shared" si="1"/>
        <v>4</v>
      </c>
      <c r="E2271" s="108" t="str">
        <f t="shared" si="2"/>
        <v/>
      </c>
      <c r="G2271" s="108"/>
      <c r="H2271" s="108"/>
      <c r="I2271" s="108"/>
    </row>
    <row r="2272" ht="15.75" customHeight="1">
      <c r="A2272" s="108">
        <v>95409.0</v>
      </c>
      <c r="B2272" s="108" t="s">
        <v>147</v>
      </c>
      <c r="C2272" s="108">
        <v>2.0</v>
      </c>
      <c r="D2272" s="108">
        <f t="shared" si="1"/>
        <v>4</v>
      </c>
      <c r="E2272" s="108" t="str">
        <f t="shared" si="2"/>
        <v/>
      </c>
      <c r="G2272" s="108"/>
      <c r="H2272" s="108"/>
      <c r="I2272" s="108"/>
    </row>
    <row r="2273" ht="15.75" customHeight="1">
      <c r="A2273" s="108">
        <v>95412.0</v>
      </c>
      <c r="B2273" s="108" t="s">
        <v>147</v>
      </c>
      <c r="C2273" s="108">
        <v>2.0</v>
      </c>
      <c r="D2273" s="108">
        <f t="shared" si="1"/>
        <v>4</v>
      </c>
      <c r="E2273" s="108" t="str">
        <f t="shared" si="2"/>
        <v/>
      </c>
      <c r="G2273" s="108"/>
      <c r="H2273" s="108"/>
      <c r="I2273" s="108"/>
    </row>
    <row r="2274" ht="15.75" customHeight="1">
      <c r="A2274" s="108">
        <v>95421.0</v>
      </c>
      <c r="B2274" s="108" t="s">
        <v>147</v>
      </c>
      <c r="C2274" s="108">
        <v>2.0</v>
      </c>
      <c r="D2274" s="108">
        <f t="shared" si="1"/>
        <v>4</v>
      </c>
      <c r="E2274" s="108" t="str">
        <f t="shared" si="2"/>
        <v/>
      </c>
      <c r="G2274" s="108"/>
      <c r="H2274" s="108"/>
      <c r="I2274" s="108"/>
    </row>
    <row r="2275" ht="15.75" customHeight="1">
      <c r="A2275" s="108">
        <v>95425.0</v>
      </c>
      <c r="B2275" s="108" t="s">
        <v>147</v>
      </c>
      <c r="C2275" s="108">
        <v>2.0</v>
      </c>
      <c r="D2275" s="108">
        <f t="shared" si="1"/>
        <v>4</v>
      </c>
      <c r="E2275" s="108" t="str">
        <f t="shared" si="2"/>
        <v/>
      </c>
      <c r="G2275" s="108"/>
      <c r="H2275" s="108"/>
      <c r="I2275" s="108"/>
    </row>
    <row r="2276" ht="15.75" customHeight="1">
      <c r="A2276" s="108">
        <v>95436.0</v>
      </c>
      <c r="B2276" s="108" t="s">
        <v>147</v>
      </c>
      <c r="C2276" s="108">
        <v>2.0</v>
      </c>
      <c r="D2276" s="108">
        <f t="shared" si="1"/>
        <v>4</v>
      </c>
      <c r="E2276" s="108" t="str">
        <f t="shared" si="2"/>
        <v/>
      </c>
      <c r="G2276" s="108"/>
      <c r="H2276" s="108"/>
      <c r="I2276" s="108"/>
    </row>
    <row r="2277" ht="15.75" customHeight="1">
      <c r="A2277" s="108">
        <v>95439.0</v>
      </c>
      <c r="B2277" s="108" t="s">
        <v>147</v>
      </c>
      <c r="C2277" s="108">
        <v>2.0</v>
      </c>
      <c r="D2277" s="108">
        <f t="shared" si="1"/>
        <v>4</v>
      </c>
      <c r="E2277" s="108" t="str">
        <f t="shared" si="2"/>
        <v/>
      </c>
      <c r="G2277" s="108"/>
      <c r="H2277" s="108"/>
      <c r="I2277" s="108"/>
    </row>
    <row r="2278" ht="15.75" customHeight="1">
      <c r="A2278" s="108">
        <v>95441.0</v>
      </c>
      <c r="B2278" s="108" t="s">
        <v>147</v>
      </c>
      <c r="C2278" s="108">
        <v>2.0</v>
      </c>
      <c r="D2278" s="108">
        <f t="shared" si="1"/>
        <v>4</v>
      </c>
      <c r="E2278" s="108" t="str">
        <f t="shared" si="2"/>
        <v/>
      </c>
      <c r="G2278" s="108"/>
      <c r="H2278" s="108"/>
      <c r="I2278" s="108"/>
    </row>
    <row r="2279" ht="15.75" customHeight="1">
      <c r="A2279" s="108">
        <v>95442.0</v>
      </c>
      <c r="B2279" s="108" t="s">
        <v>147</v>
      </c>
      <c r="C2279" s="108">
        <v>2.0</v>
      </c>
      <c r="D2279" s="108">
        <f t="shared" si="1"/>
        <v>4</v>
      </c>
      <c r="E2279" s="108" t="str">
        <f t="shared" si="2"/>
        <v/>
      </c>
      <c r="G2279" s="108"/>
      <c r="H2279" s="108"/>
      <c r="I2279" s="108"/>
    </row>
    <row r="2280" ht="15.75" customHeight="1">
      <c r="A2280" s="108">
        <v>95444.0</v>
      </c>
      <c r="B2280" s="108" t="s">
        <v>147</v>
      </c>
      <c r="C2280" s="108">
        <v>2.0</v>
      </c>
      <c r="D2280" s="108">
        <f t="shared" si="1"/>
        <v>4</v>
      </c>
      <c r="E2280" s="108" t="str">
        <f t="shared" si="2"/>
        <v/>
      </c>
      <c r="G2280" s="108"/>
      <c r="H2280" s="108"/>
      <c r="I2280" s="108"/>
    </row>
    <row r="2281" ht="15.75" customHeight="1">
      <c r="A2281" s="108">
        <v>95446.0</v>
      </c>
      <c r="B2281" s="108" t="s">
        <v>147</v>
      </c>
      <c r="C2281" s="108">
        <v>2.0</v>
      </c>
      <c r="D2281" s="108">
        <f t="shared" si="1"/>
        <v>4</v>
      </c>
      <c r="E2281" s="108" t="str">
        <f t="shared" si="2"/>
        <v/>
      </c>
      <c r="G2281" s="108"/>
      <c r="H2281" s="108"/>
      <c r="I2281" s="108"/>
    </row>
    <row r="2282" ht="15.75" customHeight="1">
      <c r="A2282" s="108">
        <v>95448.0</v>
      </c>
      <c r="B2282" s="108" t="s">
        <v>147</v>
      </c>
      <c r="C2282" s="108">
        <v>2.0</v>
      </c>
      <c r="D2282" s="108">
        <f t="shared" si="1"/>
        <v>4</v>
      </c>
      <c r="E2282" s="108" t="str">
        <f t="shared" si="2"/>
        <v/>
      </c>
      <c r="G2282" s="108"/>
      <c r="H2282" s="108"/>
      <c r="I2282" s="108"/>
    </row>
    <row r="2283" ht="15.75" customHeight="1">
      <c r="A2283" s="108">
        <v>95452.0</v>
      </c>
      <c r="B2283" s="108" t="s">
        <v>147</v>
      </c>
      <c r="C2283" s="108">
        <v>2.0</v>
      </c>
      <c r="D2283" s="108">
        <f t="shared" si="1"/>
        <v>4</v>
      </c>
      <c r="E2283" s="108" t="str">
        <f t="shared" si="2"/>
        <v/>
      </c>
      <c r="G2283" s="108"/>
      <c r="H2283" s="108"/>
      <c r="I2283" s="108"/>
    </row>
    <row r="2284" ht="15.75" customHeight="1">
      <c r="A2284" s="108">
        <v>95461.0</v>
      </c>
      <c r="B2284" s="108" t="s">
        <v>147</v>
      </c>
      <c r="C2284" s="108">
        <v>2.0</v>
      </c>
      <c r="D2284" s="108">
        <f t="shared" si="1"/>
        <v>4</v>
      </c>
      <c r="E2284" s="108" t="str">
        <f t="shared" si="2"/>
        <v/>
      </c>
      <c r="G2284" s="108"/>
      <c r="H2284" s="108"/>
      <c r="I2284" s="108"/>
    </row>
    <row r="2285" ht="15.75" customHeight="1">
      <c r="A2285" s="108">
        <v>95462.0</v>
      </c>
      <c r="B2285" s="108" t="s">
        <v>147</v>
      </c>
      <c r="C2285" s="108">
        <v>2.0</v>
      </c>
      <c r="D2285" s="108">
        <f t="shared" si="1"/>
        <v>4</v>
      </c>
      <c r="E2285" s="108" t="str">
        <f t="shared" si="2"/>
        <v/>
      </c>
      <c r="G2285" s="108"/>
      <c r="H2285" s="108"/>
      <c r="I2285" s="108"/>
    </row>
    <row r="2286" ht="15.75" customHeight="1">
      <c r="A2286" s="108">
        <v>95465.0</v>
      </c>
      <c r="B2286" s="108" t="s">
        <v>147</v>
      </c>
      <c r="C2286" s="108">
        <v>2.0</v>
      </c>
      <c r="D2286" s="108">
        <f t="shared" si="1"/>
        <v>4</v>
      </c>
      <c r="E2286" s="108" t="str">
        <f t="shared" si="2"/>
        <v/>
      </c>
      <c r="G2286" s="108"/>
      <c r="H2286" s="108"/>
      <c r="I2286" s="108"/>
    </row>
    <row r="2287" ht="15.75" customHeight="1">
      <c r="A2287" s="108">
        <v>95472.0</v>
      </c>
      <c r="B2287" s="108" t="s">
        <v>147</v>
      </c>
      <c r="C2287" s="108">
        <v>2.0</v>
      </c>
      <c r="D2287" s="108">
        <f t="shared" si="1"/>
        <v>4</v>
      </c>
      <c r="E2287" s="108" t="str">
        <f t="shared" si="2"/>
        <v/>
      </c>
      <c r="G2287" s="108"/>
      <c r="H2287" s="108"/>
      <c r="I2287" s="108"/>
    </row>
    <row r="2288" ht="15.75" customHeight="1">
      <c r="A2288" s="108">
        <v>95476.0</v>
      </c>
      <c r="B2288" s="108" t="s">
        <v>147</v>
      </c>
      <c r="C2288" s="108">
        <v>2.0</v>
      </c>
      <c r="D2288" s="108">
        <f t="shared" si="1"/>
        <v>4</v>
      </c>
      <c r="E2288" s="108" t="str">
        <f t="shared" si="2"/>
        <v/>
      </c>
      <c r="G2288" s="108"/>
      <c r="H2288" s="108"/>
      <c r="I2288" s="108"/>
    </row>
    <row r="2289" ht="15.75" customHeight="1">
      <c r="A2289" s="108">
        <v>95492.0</v>
      </c>
      <c r="B2289" s="108" t="s">
        <v>147</v>
      </c>
      <c r="C2289" s="108">
        <v>2.0</v>
      </c>
      <c r="D2289" s="108">
        <f t="shared" si="1"/>
        <v>4</v>
      </c>
      <c r="E2289" s="108" t="str">
        <f t="shared" si="2"/>
        <v/>
      </c>
      <c r="G2289" s="108"/>
      <c r="H2289" s="108"/>
      <c r="I2289" s="108"/>
    </row>
    <row r="2290" ht="15.75" customHeight="1">
      <c r="A2290" s="108">
        <v>94922.0</v>
      </c>
      <c r="B2290" s="108" t="s">
        <v>147</v>
      </c>
      <c r="C2290" s="108">
        <v>3.0</v>
      </c>
      <c r="D2290" s="108">
        <f t="shared" si="1"/>
        <v>4</v>
      </c>
      <c r="E2290" s="108" t="str">
        <f t="shared" si="2"/>
        <v/>
      </c>
      <c r="G2290" s="108"/>
      <c r="H2290" s="108"/>
      <c r="I2290" s="108"/>
    </row>
    <row r="2291" ht="15.75" customHeight="1">
      <c r="A2291" s="108">
        <v>94923.0</v>
      </c>
      <c r="B2291" s="108" t="s">
        <v>147</v>
      </c>
      <c r="C2291" s="108">
        <v>3.0</v>
      </c>
      <c r="D2291" s="108">
        <f t="shared" si="1"/>
        <v>4</v>
      </c>
      <c r="E2291" s="108" t="str">
        <f t="shared" si="2"/>
        <v/>
      </c>
      <c r="G2291" s="108"/>
      <c r="H2291" s="108"/>
      <c r="I2291" s="108"/>
    </row>
    <row r="2292" ht="15.75" customHeight="1">
      <c r="A2292" s="108">
        <v>94952.0</v>
      </c>
      <c r="B2292" s="108" t="s">
        <v>147</v>
      </c>
      <c r="C2292" s="108">
        <v>3.0</v>
      </c>
      <c r="D2292" s="108">
        <f t="shared" si="1"/>
        <v>4</v>
      </c>
      <c r="E2292" s="108" t="str">
        <f t="shared" si="2"/>
        <v/>
      </c>
      <c r="G2292" s="108"/>
      <c r="H2292" s="108"/>
      <c r="I2292" s="108"/>
    </row>
    <row r="2293" ht="15.75" customHeight="1">
      <c r="A2293" s="108">
        <v>94972.0</v>
      </c>
      <c r="B2293" s="108" t="s">
        <v>147</v>
      </c>
      <c r="C2293" s="108">
        <v>3.0</v>
      </c>
      <c r="D2293" s="108">
        <f t="shared" si="1"/>
        <v>4</v>
      </c>
      <c r="E2293" s="108" t="str">
        <f t="shared" si="2"/>
        <v/>
      </c>
      <c r="G2293" s="108"/>
      <c r="H2293" s="108"/>
      <c r="I2293" s="108"/>
    </row>
    <row r="2294" ht="15.75" customHeight="1">
      <c r="A2294" s="108">
        <v>95476.0</v>
      </c>
      <c r="B2294" s="108" t="s">
        <v>147</v>
      </c>
      <c r="C2294" s="108">
        <v>3.0</v>
      </c>
      <c r="D2294" s="108">
        <f t="shared" si="1"/>
        <v>4</v>
      </c>
      <c r="E2294" s="108" t="str">
        <f t="shared" si="2"/>
        <v/>
      </c>
      <c r="G2294" s="108"/>
      <c r="H2294" s="108"/>
      <c r="I2294" s="108"/>
    </row>
    <row r="2295" ht="15.75" customHeight="1">
      <c r="A2295" s="108">
        <v>95363.0</v>
      </c>
      <c r="B2295" s="108" t="s">
        <v>148</v>
      </c>
      <c r="C2295" s="108">
        <v>4.0</v>
      </c>
      <c r="D2295" s="108">
        <f t="shared" si="1"/>
        <v>3</v>
      </c>
      <c r="E2295" s="108" t="str">
        <f t="shared" si="2"/>
        <v/>
      </c>
      <c r="G2295" s="108"/>
      <c r="H2295" s="108"/>
      <c r="I2295" s="108"/>
    </row>
    <row r="2296" ht="15.75" customHeight="1">
      <c r="A2296" s="108">
        <v>95360.0</v>
      </c>
      <c r="B2296" s="108" t="s">
        <v>148</v>
      </c>
      <c r="C2296" s="108">
        <v>4.0</v>
      </c>
      <c r="D2296" s="108">
        <f t="shared" si="1"/>
        <v>3</v>
      </c>
      <c r="E2296" s="108" t="str">
        <f t="shared" si="2"/>
        <v/>
      </c>
      <c r="G2296" s="108"/>
      <c r="H2296" s="108"/>
      <c r="I2296" s="108"/>
    </row>
    <row r="2297" ht="15.75" customHeight="1">
      <c r="A2297" s="108">
        <v>95230.0</v>
      </c>
      <c r="B2297" s="108" t="s">
        <v>148</v>
      </c>
      <c r="C2297" s="108">
        <v>12.0</v>
      </c>
      <c r="D2297" s="108">
        <f t="shared" si="1"/>
        <v>3</v>
      </c>
      <c r="E2297" s="108" t="str">
        <f t="shared" si="2"/>
        <v/>
      </c>
      <c r="G2297" s="108"/>
      <c r="H2297" s="108"/>
      <c r="I2297" s="108"/>
    </row>
    <row r="2298" ht="15.75" customHeight="1">
      <c r="A2298" s="108">
        <v>95307.0</v>
      </c>
      <c r="B2298" s="108" t="s">
        <v>148</v>
      </c>
      <c r="C2298" s="108">
        <v>12.0</v>
      </c>
      <c r="D2298" s="108">
        <f t="shared" si="1"/>
        <v>3</v>
      </c>
      <c r="E2298" s="108" t="str">
        <f t="shared" si="2"/>
        <v/>
      </c>
      <c r="G2298" s="108"/>
      <c r="H2298" s="108"/>
      <c r="I2298" s="108"/>
    </row>
    <row r="2299" ht="15.75" customHeight="1">
      <c r="A2299" s="108">
        <v>95313.0</v>
      </c>
      <c r="B2299" s="108" t="s">
        <v>148</v>
      </c>
      <c r="C2299" s="108">
        <v>12.0</v>
      </c>
      <c r="D2299" s="108">
        <f t="shared" si="1"/>
        <v>3</v>
      </c>
      <c r="E2299" s="108" t="str">
        <f t="shared" si="2"/>
        <v/>
      </c>
      <c r="G2299" s="108"/>
      <c r="H2299" s="108"/>
      <c r="I2299" s="108"/>
    </row>
    <row r="2300" ht="15.75" customHeight="1">
      <c r="A2300" s="108">
        <v>95316.0</v>
      </c>
      <c r="B2300" s="108" t="s">
        <v>148</v>
      </c>
      <c r="C2300" s="108">
        <v>12.0</v>
      </c>
      <c r="D2300" s="108">
        <f t="shared" si="1"/>
        <v>3</v>
      </c>
      <c r="E2300" s="108" t="str">
        <f t="shared" si="2"/>
        <v/>
      </c>
      <c r="G2300" s="108"/>
      <c r="H2300" s="108"/>
      <c r="I2300" s="108"/>
    </row>
    <row r="2301" ht="15.75" customHeight="1">
      <c r="A2301" s="108">
        <v>95322.0</v>
      </c>
      <c r="B2301" s="108" t="s">
        <v>148</v>
      </c>
      <c r="C2301" s="108">
        <v>12.0</v>
      </c>
      <c r="D2301" s="108">
        <f t="shared" si="1"/>
        <v>3</v>
      </c>
      <c r="E2301" s="108" t="str">
        <f t="shared" si="2"/>
        <v/>
      </c>
      <c r="G2301" s="108"/>
      <c r="H2301" s="108"/>
      <c r="I2301" s="108"/>
    </row>
    <row r="2302" ht="15.75" customHeight="1">
      <c r="A2302" s="108">
        <v>95323.0</v>
      </c>
      <c r="B2302" s="108" t="s">
        <v>148</v>
      </c>
      <c r="C2302" s="108">
        <v>12.0</v>
      </c>
      <c r="D2302" s="108">
        <f t="shared" si="1"/>
        <v>3</v>
      </c>
      <c r="E2302" s="108" t="str">
        <f t="shared" si="2"/>
        <v/>
      </c>
      <c r="G2302" s="108"/>
      <c r="H2302" s="108"/>
      <c r="I2302" s="108"/>
    </row>
    <row r="2303" ht="15.75" customHeight="1">
      <c r="A2303" s="108">
        <v>95326.0</v>
      </c>
      <c r="B2303" s="108" t="s">
        <v>148</v>
      </c>
      <c r="C2303" s="108">
        <v>12.0</v>
      </c>
      <c r="D2303" s="108">
        <f t="shared" si="1"/>
        <v>3</v>
      </c>
      <c r="E2303" s="108" t="str">
        <f t="shared" si="2"/>
        <v/>
      </c>
      <c r="G2303" s="108"/>
      <c r="H2303" s="108"/>
      <c r="I2303" s="108"/>
    </row>
    <row r="2304" ht="15.75" customHeight="1">
      <c r="A2304" s="108">
        <v>95329.0</v>
      </c>
      <c r="B2304" s="108" t="s">
        <v>148</v>
      </c>
      <c r="C2304" s="108">
        <v>12.0</v>
      </c>
      <c r="D2304" s="108">
        <f t="shared" si="1"/>
        <v>3</v>
      </c>
      <c r="E2304" s="108" t="str">
        <f t="shared" si="2"/>
        <v/>
      </c>
      <c r="G2304" s="108"/>
      <c r="H2304" s="108"/>
      <c r="I2304" s="108"/>
    </row>
    <row r="2305" ht="15.75" customHeight="1">
      <c r="A2305" s="108">
        <v>95350.0</v>
      </c>
      <c r="B2305" s="108" t="s">
        <v>148</v>
      </c>
      <c r="C2305" s="108">
        <v>12.0</v>
      </c>
      <c r="D2305" s="108">
        <f t="shared" si="1"/>
        <v>3</v>
      </c>
      <c r="E2305" s="108" t="str">
        <f t="shared" si="2"/>
        <v/>
      </c>
      <c r="G2305" s="108"/>
      <c r="H2305" s="108"/>
      <c r="I2305" s="108"/>
    </row>
    <row r="2306" ht="15.75" customHeight="1">
      <c r="A2306" s="108">
        <v>95351.0</v>
      </c>
      <c r="B2306" s="108" t="s">
        <v>148</v>
      </c>
      <c r="C2306" s="108">
        <v>12.0</v>
      </c>
      <c r="D2306" s="108">
        <f t="shared" si="1"/>
        <v>3</v>
      </c>
      <c r="E2306" s="108" t="str">
        <f t="shared" si="2"/>
        <v/>
      </c>
      <c r="G2306" s="108"/>
      <c r="H2306" s="108"/>
      <c r="I2306" s="108"/>
    </row>
    <row r="2307" ht="15.75" customHeight="1">
      <c r="A2307" s="108">
        <v>95354.0</v>
      </c>
      <c r="B2307" s="108" t="s">
        <v>148</v>
      </c>
      <c r="C2307" s="108">
        <v>12.0</v>
      </c>
      <c r="D2307" s="108">
        <f t="shared" si="1"/>
        <v>3</v>
      </c>
      <c r="E2307" s="108" t="str">
        <f t="shared" si="2"/>
        <v/>
      </c>
      <c r="G2307" s="108"/>
      <c r="H2307" s="108"/>
      <c r="I2307" s="108"/>
    </row>
    <row r="2308" ht="15.75" customHeight="1">
      <c r="A2308" s="108">
        <v>95355.0</v>
      </c>
      <c r="B2308" s="108" t="s">
        <v>148</v>
      </c>
      <c r="C2308" s="108">
        <v>12.0</v>
      </c>
      <c r="D2308" s="108">
        <f t="shared" si="1"/>
        <v>3</v>
      </c>
      <c r="E2308" s="108" t="str">
        <f t="shared" si="2"/>
        <v/>
      </c>
      <c r="G2308" s="108"/>
      <c r="H2308" s="108"/>
      <c r="I2308" s="108"/>
    </row>
    <row r="2309" ht="15.75" customHeight="1">
      <c r="A2309" s="108">
        <v>95356.0</v>
      </c>
      <c r="B2309" s="108" t="s">
        <v>148</v>
      </c>
      <c r="C2309" s="108">
        <v>12.0</v>
      </c>
      <c r="D2309" s="108">
        <f t="shared" si="1"/>
        <v>3</v>
      </c>
      <c r="E2309" s="108" t="str">
        <f t="shared" si="2"/>
        <v/>
      </c>
      <c r="G2309" s="108"/>
      <c r="H2309" s="108"/>
      <c r="I2309" s="108"/>
    </row>
    <row r="2310" ht="15.75" customHeight="1">
      <c r="A2310" s="108">
        <v>95357.0</v>
      </c>
      <c r="B2310" s="108" t="s">
        <v>148</v>
      </c>
      <c r="C2310" s="108">
        <v>12.0</v>
      </c>
      <c r="D2310" s="108">
        <f t="shared" si="1"/>
        <v>3</v>
      </c>
      <c r="E2310" s="108" t="str">
        <f t="shared" si="2"/>
        <v/>
      </c>
      <c r="G2310" s="108"/>
      <c r="H2310" s="108"/>
      <c r="I2310" s="108"/>
    </row>
    <row r="2311" ht="15.75" customHeight="1">
      <c r="A2311" s="108">
        <v>95358.0</v>
      </c>
      <c r="B2311" s="108" t="s">
        <v>148</v>
      </c>
      <c r="C2311" s="108">
        <v>12.0</v>
      </c>
      <c r="D2311" s="108">
        <f t="shared" si="1"/>
        <v>3</v>
      </c>
      <c r="E2311" s="108" t="str">
        <f t="shared" si="2"/>
        <v/>
      </c>
      <c r="G2311" s="108"/>
      <c r="H2311" s="108"/>
      <c r="I2311" s="108"/>
    </row>
    <row r="2312" ht="15.75" customHeight="1">
      <c r="A2312" s="108">
        <v>95360.0</v>
      </c>
      <c r="B2312" s="108" t="s">
        <v>148</v>
      </c>
      <c r="C2312" s="108">
        <v>12.0</v>
      </c>
      <c r="D2312" s="108">
        <f t="shared" si="1"/>
        <v>3</v>
      </c>
      <c r="E2312" s="108" t="str">
        <f t="shared" si="2"/>
        <v/>
      </c>
      <c r="G2312" s="108"/>
      <c r="H2312" s="108"/>
      <c r="I2312" s="108"/>
    </row>
    <row r="2313" ht="15.75" customHeight="1">
      <c r="A2313" s="108">
        <v>95361.0</v>
      </c>
      <c r="B2313" s="108" t="s">
        <v>148</v>
      </c>
      <c r="C2313" s="108">
        <v>12.0</v>
      </c>
      <c r="D2313" s="108">
        <f t="shared" si="1"/>
        <v>3</v>
      </c>
      <c r="E2313" s="108" t="str">
        <f t="shared" si="2"/>
        <v/>
      </c>
      <c r="G2313" s="108"/>
      <c r="H2313" s="108"/>
      <c r="I2313" s="108"/>
    </row>
    <row r="2314" ht="15.75" customHeight="1">
      <c r="A2314" s="108">
        <v>95363.0</v>
      </c>
      <c r="B2314" s="108" t="s">
        <v>148</v>
      </c>
      <c r="C2314" s="108">
        <v>12.0</v>
      </c>
      <c r="D2314" s="108">
        <f t="shared" si="1"/>
        <v>3</v>
      </c>
      <c r="E2314" s="108" t="str">
        <f t="shared" si="2"/>
        <v/>
      </c>
      <c r="G2314" s="108"/>
      <c r="H2314" s="108"/>
      <c r="I2314" s="108"/>
    </row>
    <row r="2315" ht="15.75" customHeight="1">
      <c r="A2315" s="108">
        <v>95367.0</v>
      </c>
      <c r="B2315" s="108" t="s">
        <v>148</v>
      </c>
      <c r="C2315" s="108">
        <v>12.0</v>
      </c>
      <c r="D2315" s="108">
        <f t="shared" si="1"/>
        <v>3</v>
      </c>
      <c r="E2315" s="108" t="str">
        <f t="shared" si="2"/>
        <v/>
      </c>
      <c r="G2315" s="108"/>
      <c r="H2315" s="108"/>
      <c r="I2315" s="108"/>
    </row>
    <row r="2316" ht="15.75" customHeight="1">
      <c r="A2316" s="108">
        <v>95368.0</v>
      </c>
      <c r="B2316" s="108" t="s">
        <v>148</v>
      </c>
      <c r="C2316" s="108">
        <v>12.0</v>
      </c>
      <c r="D2316" s="108">
        <f t="shared" si="1"/>
        <v>3</v>
      </c>
      <c r="E2316" s="108" t="str">
        <f t="shared" si="2"/>
        <v/>
      </c>
      <c r="G2316" s="108"/>
      <c r="H2316" s="108"/>
      <c r="I2316" s="108"/>
    </row>
    <row r="2317" ht="15.75" customHeight="1">
      <c r="A2317" s="108">
        <v>95380.0</v>
      </c>
      <c r="B2317" s="108" t="s">
        <v>148</v>
      </c>
      <c r="C2317" s="108">
        <v>12.0</v>
      </c>
      <c r="D2317" s="108">
        <f t="shared" si="1"/>
        <v>3</v>
      </c>
      <c r="E2317" s="108" t="str">
        <f t="shared" si="2"/>
        <v/>
      </c>
      <c r="G2317" s="108"/>
      <c r="H2317" s="108"/>
      <c r="I2317" s="108"/>
    </row>
    <row r="2318" ht="15.75" customHeight="1">
      <c r="A2318" s="108">
        <v>95382.0</v>
      </c>
      <c r="B2318" s="108" t="s">
        <v>148</v>
      </c>
      <c r="C2318" s="108">
        <v>12.0</v>
      </c>
      <c r="D2318" s="108">
        <f t="shared" si="1"/>
        <v>3</v>
      </c>
      <c r="E2318" s="108" t="str">
        <f t="shared" si="2"/>
        <v/>
      </c>
      <c r="G2318" s="108"/>
      <c r="H2318" s="108"/>
      <c r="I2318" s="108"/>
    </row>
    <row r="2319" ht="15.75" customHeight="1">
      <c r="A2319" s="108">
        <v>95385.0</v>
      </c>
      <c r="B2319" s="108" t="s">
        <v>148</v>
      </c>
      <c r="C2319" s="108">
        <v>12.0</v>
      </c>
      <c r="D2319" s="108">
        <f t="shared" si="1"/>
        <v>3</v>
      </c>
      <c r="E2319" s="108" t="str">
        <f t="shared" si="2"/>
        <v/>
      </c>
      <c r="G2319" s="108"/>
      <c r="H2319" s="108"/>
      <c r="I2319" s="108"/>
    </row>
    <row r="2320" ht="15.75" customHeight="1">
      <c r="A2320" s="108">
        <v>95386.0</v>
      </c>
      <c r="B2320" s="108" t="s">
        <v>148</v>
      </c>
      <c r="C2320" s="108">
        <v>12.0</v>
      </c>
      <c r="D2320" s="108">
        <f t="shared" si="1"/>
        <v>3</v>
      </c>
      <c r="E2320" s="108" t="str">
        <f t="shared" si="2"/>
        <v/>
      </c>
      <c r="G2320" s="108"/>
      <c r="H2320" s="108"/>
      <c r="I2320" s="108"/>
    </row>
    <row r="2321" ht="15.75" customHeight="1">
      <c r="A2321" s="108">
        <v>95626.0</v>
      </c>
      <c r="B2321" s="108" t="s">
        <v>149</v>
      </c>
      <c r="C2321" s="108">
        <v>11.0</v>
      </c>
      <c r="D2321" s="108">
        <f t="shared" si="1"/>
        <v>3</v>
      </c>
      <c r="E2321" s="108" t="str">
        <f t="shared" si="2"/>
        <v/>
      </c>
      <c r="G2321" s="108"/>
      <c r="H2321" s="108"/>
      <c r="I2321" s="108"/>
    </row>
    <row r="2322" ht="15.75" customHeight="1">
      <c r="A2322" s="108">
        <v>95645.0</v>
      </c>
      <c r="B2322" s="108" t="s">
        <v>149</v>
      </c>
      <c r="C2322" s="108">
        <v>11.0</v>
      </c>
      <c r="D2322" s="108">
        <f t="shared" si="1"/>
        <v>3</v>
      </c>
      <c r="E2322" s="108" t="str">
        <f t="shared" si="2"/>
        <v/>
      </c>
      <c r="G2322" s="108"/>
      <c r="H2322" s="108"/>
      <c r="I2322" s="108"/>
    </row>
    <row r="2323" ht="15.75" customHeight="1">
      <c r="A2323" s="108">
        <v>95659.0</v>
      </c>
      <c r="B2323" s="108" t="s">
        <v>149</v>
      </c>
      <c r="C2323" s="108">
        <v>11.0</v>
      </c>
      <c r="D2323" s="108">
        <f t="shared" si="1"/>
        <v>3</v>
      </c>
      <c r="E2323" s="108" t="str">
        <f t="shared" si="2"/>
        <v/>
      </c>
      <c r="G2323" s="108"/>
      <c r="H2323" s="108"/>
      <c r="I2323" s="108"/>
    </row>
    <row r="2324" ht="15.75" customHeight="1">
      <c r="A2324" s="108">
        <v>95668.0</v>
      </c>
      <c r="B2324" s="108" t="s">
        <v>149</v>
      </c>
      <c r="C2324" s="108">
        <v>11.0</v>
      </c>
      <c r="D2324" s="108">
        <f t="shared" si="1"/>
        <v>3</v>
      </c>
      <c r="E2324" s="108" t="str">
        <f t="shared" si="2"/>
        <v/>
      </c>
      <c r="G2324" s="108"/>
      <c r="H2324" s="108"/>
      <c r="I2324" s="108"/>
    </row>
    <row r="2325" ht="15.75" customHeight="1">
      <c r="A2325" s="108">
        <v>95674.0</v>
      </c>
      <c r="B2325" s="108" t="s">
        <v>149</v>
      </c>
      <c r="C2325" s="108">
        <v>11.0</v>
      </c>
      <c r="D2325" s="108">
        <f t="shared" si="1"/>
        <v>3</v>
      </c>
      <c r="E2325" s="108" t="str">
        <f t="shared" si="2"/>
        <v/>
      </c>
      <c r="G2325" s="108"/>
      <c r="H2325" s="108"/>
      <c r="I2325" s="108"/>
    </row>
    <row r="2326" ht="15.75" customHeight="1">
      <c r="A2326" s="108">
        <v>95836.0</v>
      </c>
      <c r="B2326" s="108" t="s">
        <v>149</v>
      </c>
      <c r="C2326" s="108">
        <v>11.0</v>
      </c>
      <c r="D2326" s="108">
        <f t="shared" si="1"/>
        <v>3</v>
      </c>
      <c r="E2326" s="108" t="str">
        <f t="shared" si="2"/>
        <v/>
      </c>
      <c r="G2326" s="108"/>
      <c r="H2326" s="108"/>
      <c r="I2326" s="108"/>
    </row>
    <row r="2327" ht="15.75" customHeight="1">
      <c r="A2327" s="108">
        <v>95837.0</v>
      </c>
      <c r="B2327" s="108" t="s">
        <v>149</v>
      </c>
      <c r="C2327" s="108">
        <v>11.0</v>
      </c>
      <c r="D2327" s="108">
        <f t="shared" si="1"/>
        <v>3</v>
      </c>
      <c r="E2327" s="108" t="str">
        <f t="shared" si="2"/>
        <v/>
      </c>
      <c r="G2327" s="108"/>
      <c r="H2327" s="108"/>
      <c r="I2327" s="108"/>
    </row>
    <row r="2328" ht="15.75" customHeight="1">
      <c r="A2328" s="108">
        <v>95901.0</v>
      </c>
      <c r="B2328" s="108" t="s">
        <v>149</v>
      </c>
      <c r="C2328" s="108">
        <v>11.0</v>
      </c>
      <c r="D2328" s="108">
        <f t="shared" si="1"/>
        <v>3</v>
      </c>
      <c r="E2328" s="108" t="str">
        <f t="shared" si="2"/>
        <v/>
      </c>
      <c r="G2328" s="108"/>
      <c r="H2328" s="108"/>
      <c r="I2328" s="108"/>
    </row>
    <row r="2329" ht="15.75" customHeight="1">
      <c r="A2329" s="108">
        <v>95948.0</v>
      </c>
      <c r="B2329" s="108" t="s">
        <v>149</v>
      </c>
      <c r="C2329" s="108">
        <v>11.0</v>
      </c>
      <c r="D2329" s="108">
        <f t="shared" si="1"/>
        <v>3</v>
      </c>
      <c r="E2329" s="108" t="str">
        <f t="shared" si="2"/>
        <v/>
      </c>
      <c r="G2329" s="108"/>
      <c r="H2329" s="108"/>
      <c r="I2329" s="108"/>
    </row>
    <row r="2330" ht="15.75" customHeight="1">
      <c r="A2330" s="108">
        <v>95953.0</v>
      </c>
      <c r="B2330" s="108" t="s">
        <v>149</v>
      </c>
      <c r="C2330" s="108">
        <v>11.0</v>
      </c>
      <c r="D2330" s="108">
        <f t="shared" si="1"/>
        <v>3</v>
      </c>
      <c r="E2330" s="108" t="str">
        <f t="shared" si="2"/>
        <v/>
      </c>
      <c r="G2330" s="108"/>
      <c r="H2330" s="108"/>
      <c r="I2330" s="108"/>
    </row>
    <row r="2331" ht="15.75" customHeight="1">
      <c r="A2331" s="108">
        <v>95957.0</v>
      </c>
      <c r="B2331" s="108" t="s">
        <v>149</v>
      </c>
      <c r="C2331" s="108">
        <v>11.0</v>
      </c>
      <c r="D2331" s="108">
        <f t="shared" si="1"/>
        <v>3</v>
      </c>
      <c r="E2331" s="108" t="str">
        <f t="shared" si="2"/>
        <v/>
      </c>
      <c r="G2331" s="108"/>
      <c r="H2331" s="108"/>
      <c r="I2331" s="108"/>
    </row>
    <row r="2332" ht="15.75" customHeight="1">
      <c r="A2332" s="108">
        <v>95982.0</v>
      </c>
      <c r="B2332" s="108" t="s">
        <v>149</v>
      </c>
      <c r="C2332" s="108">
        <v>11.0</v>
      </c>
      <c r="D2332" s="108">
        <f t="shared" si="1"/>
        <v>3</v>
      </c>
      <c r="E2332" s="108" t="str">
        <f t="shared" si="2"/>
        <v/>
      </c>
      <c r="G2332" s="108"/>
      <c r="H2332" s="108"/>
      <c r="I2332" s="108"/>
    </row>
    <row r="2333" ht="15.75" customHeight="1">
      <c r="A2333" s="108">
        <v>95991.0</v>
      </c>
      <c r="B2333" s="108" t="s">
        <v>149</v>
      </c>
      <c r="C2333" s="108">
        <v>11.0</v>
      </c>
      <c r="D2333" s="108">
        <f t="shared" si="1"/>
        <v>3</v>
      </c>
      <c r="E2333" s="108" t="str">
        <f t="shared" si="2"/>
        <v/>
      </c>
      <c r="G2333" s="108"/>
      <c r="H2333" s="108"/>
      <c r="I2333" s="108"/>
    </row>
    <row r="2334" ht="15.75" customHeight="1">
      <c r="A2334" s="108">
        <v>95993.0</v>
      </c>
      <c r="B2334" s="108" t="s">
        <v>149</v>
      </c>
      <c r="C2334" s="108">
        <v>11.0</v>
      </c>
      <c r="D2334" s="108">
        <f t="shared" si="1"/>
        <v>3</v>
      </c>
      <c r="E2334" s="108" t="str">
        <f t="shared" si="2"/>
        <v/>
      </c>
      <c r="G2334" s="108"/>
      <c r="H2334" s="108"/>
      <c r="I2334" s="108"/>
    </row>
    <row r="2335" ht="15.75" customHeight="1">
      <c r="A2335" s="108">
        <v>95645.0</v>
      </c>
      <c r="B2335" s="108" t="s">
        <v>149</v>
      </c>
      <c r="C2335" s="108">
        <v>12.0</v>
      </c>
      <c r="D2335" s="108">
        <f t="shared" si="1"/>
        <v>3</v>
      </c>
      <c r="E2335" s="108" t="str">
        <f t="shared" si="2"/>
        <v/>
      </c>
      <c r="G2335" s="108"/>
      <c r="H2335" s="108"/>
      <c r="I2335" s="108"/>
    </row>
    <row r="2336" ht="15.75" customHeight="1">
      <c r="A2336" s="108">
        <v>95659.0</v>
      </c>
      <c r="B2336" s="108" t="s">
        <v>149</v>
      </c>
      <c r="C2336" s="108">
        <v>12.0</v>
      </c>
      <c r="D2336" s="108">
        <f t="shared" si="1"/>
        <v>3</v>
      </c>
      <c r="E2336" s="108" t="str">
        <f t="shared" si="2"/>
        <v/>
      </c>
      <c r="G2336" s="108"/>
      <c r="H2336" s="108"/>
      <c r="I2336" s="108"/>
    </row>
    <row r="2337" ht="15.75" customHeight="1">
      <c r="A2337" s="108">
        <v>95836.0</v>
      </c>
      <c r="B2337" s="108" t="s">
        <v>149</v>
      </c>
      <c r="C2337" s="108">
        <v>12.0</v>
      </c>
      <c r="D2337" s="108">
        <f t="shared" si="1"/>
        <v>3</v>
      </c>
      <c r="E2337" s="108" t="str">
        <f t="shared" si="2"/>
        <v/>
      </c>
      <c r="G2337" s="108"/>
      <c r="H2337" s="108"/>
      <c r="I2337" s="108"/>
    </row>
    <row r="2338" ht="15.75" customHeight="1">
      <c r="A2338" s="108">
        <v>95837.0</v>
      </c>
      <c r="B2338" s="108" t="s">
        <v>149</v>
      </c>
      <c r="C2338" s="108">
        <v>12.0</v>
      </c>
      <c r="D2338" s="108">
        <f t="shared" si="1"/>
        <v>3</v>
      </c>
      <c r="E2338" s="108" t="str">
        <f t="shared" si="2"/>
        <v/>
      </c>
      <c r="G2338" s="108"/>
      <c r="H2338" s="108"/>
      <c r="I2338" s="108"/>
    </row>
    <row r="2339" ht="15.75" customHeight="1">
      <c r="A2339" s="108">
        <v>37.0</v>
      </c>
      <c r="B2339" s="108" t="s">
        <v>150</v>
      </c>
      <c r="C2339" s="108">
        <v>11.0</v>
      </c>
      <c r="D2339" s="108">
        <f t="shared" si="1"/>
        <v>3</v>
      </c>
      <c r="E2339" s="108" t="str">
        <f t="shared" si="2"/>
        <v/>
      </c>
      <c r="G2339" s="108"/>
      <c r="H2339" s="108"/>
      <c r="I2339" s="108"/>
    </row>
    <row r="2340" ht="15.75" customHeight="1">
      <c r="A2340" s="108">
        <v>38.0</v>
      </c>
      <c r="B2340" s="108" t="s">
        <v>150</v>
      </c>
      <c r="C2340" s="108">
        <v>11.0</v>
      </c>
      <c r="D2340" s="108">
        <f t="shared" si="1"/>
        <v>3</v>
      </c>
      <c r="E2340" s="108" t="str">
        <f t="shared" si="2"/>
        <v/>
      </c>
      <c r="G2340" s="108"/>
      <c r="H2340" s="108"/>
      <c r="I2340" s="108"/>
    </row>
    <row r="2341" ht="15.75" customHeight="1">
      <c r="A2341" s="108">
        <v>95428.0</v>
      </c>
      <c r="B2341" s="108" t="s">
        <v>150</v>
      </c>
      <c r="C2341" s="108">
        <v>11.0</v>
      </c>
      <c r="D2341" s="108">
        <f t="shared" si="1"/>
        <v>3</v>
      </c>
      <c r="E2341" s="108" t="str">
        <f t="shared" si="2"/>
        <v/>
      </c>
      <c r="G2341" s="108"/>
      <c r="H2341" s="108"/>
      <c r="I2341" s="108"/>
    </row>
    <row r="2342" ht="15.75" customHeight="1">
      <c r="A2342" s="108">
        <v>95963.0</v>
      </c>
      <c r="B2342" s="108" t="s">
        <v>150</v>
      </c>
      <c r="C2342" s="108">
        <v>11.0</v>
      </c>
      <c r="D2342" s="108">
        <f t="shared" si="1"/>
        <v>3</v>
      </c>
      <c r="E2342" s="108" t="str">
        <f t="shared" si="2"/>
        <v/>
      </c>
      <c r="G2342" s="108"/>
      <c r="H2342" s="108"/>
      <c r="I2342" s="108"/>
    </row>
    <row r="2343" ht="15.75" customHeight="1">
      <c r="A2343" s="108">
        <v>95973.0</v>
      </c>
      <c r="B2343" s="108" t="s">
        <v>150</v>
      </c>
      <c r="C2343" s="108">
        <v>11.0</v>
      </c>
      <c r="D2343" s="108">
        <f t="shared" si="1"/>
        <v>3</v>
      </c>
      <c r="E2343" s="108" t="str">
        <f t="shared" si="2"/>
        <v/>
      </c>
      <c r="G2343" s="108"/>
      <c r="H2343" s="108"/>
      <c r="I2343" s="108"/>
    </row>
    <row r="2344" ht="15.75" customHeight="1">
      <c r="A2344" s="108">
        <v>96007.0</v>
      </c>
      <c r="B2344" s="108" t="s">
        <v>150</v>
      </c>
      <c r="C2344" s="108">
        <v>11.0</v>
      </c>
      <c r="D2344" s="108">
        <f t="shared" si="1"/>
        <v>3</v>
      </c>
      <c r="E2344" s="108" t="str">
        <f t="shared" si="2"/>
        <v/>
      </c>
      <c r="G2344" s="108"/>
      <c r="H2344" s="108"/>
      <c r="I2344" s="108"/>
    </row>
    <row r="2345" ht="15.75" customHeight="1">
      <c r="A2345" s="108">
        <v>96021.0</v>
      </c>
      <c r="B2345" s="108" t="s">
        <v>150</v>
      </c>
      <c r="C2345" s="108">
        <v>11.0</v>
      </c>
      <c r="D2345" s="108">
        <f t="shared" si="1"/>
        <v>3</v>
      </c>
      <c r="E2345" s="108" t="str">
        <f t="shared" si="2"/>
        <v/>
      </c>
      <c r="G2345" s="108"/>
      <c r="H2345" s="108"/>
      <c r="I2345" s="108"/>
    </row>
    <row r="2346" ht="15.75" customHeight="1">
      <c r="A2346" s="108">
        <v>96022.0</v>
      </c>
      <c r="B2346" s="108" t="s">
        <v>150</v>
      </c>
      <c r="C2346" s="108">
        <v>11.0</v>
      </c>
      <c r="D2346" s="108">
        <f t="shared" si="1"/>
        <v>3</v>
      </c>
      <c r="E2346" s="108" t="str">
        <f t="shared" si="2"/>
        <v/>
      </c>
      <c r="G2346" s="108"/>
      <c r="H2346" s="108"/>
      <c r="I2346" s="108"/>
    </row>
    <row r="2347" ht="15.75" customHeight="1">
      <c r="A2347" s="108">
        <v>96035.0</v>
      </c>
      <c r="B2347" s="108" t="s">
        <v>150</v>
      </c>
      <c r="C2347" s="108">
        <v>11.0</v>
      </c>
      <c r="D2347" s="108">
        <f t="shared" si="1"/>
        <v>3</v>
      </c>
      <c r="E2347" s="108" t="str">
        <f t="shared" si="2"/>
        <v/>
      </c>
      <c r="G2347" s="108"/>
      <c r="H2347" s="108"/>
      <c r="I2347" s="108"/>
    </row>
    <row r="2348" ht="15.75" customHeight="1">
      <c r="A2348" s="108">
        <v>96055.0</v>
      </c>
      <c r="B2348" s="108" t="s">
        <v>150</v>
      </c>
      <c r="C2348" s="108">
        <v>11.0</v>
      </c>
      <c r="D2348" s="108">
        <f t="shared" si="1"/>
        <v>3</v>
      </c>
      <c r="E2348" s="108" t="str">
        <f t="shared" si="2"/>
        <v/>
      </c>
      <c r="G2348" s="108"/>
      <c r="H2348" s="108"/>
      <c r="I2348" s="108"/>
    </row>
    <row r="2349" ht="15.75" customHeight="1">
      <c r="A2349" s="108">
        <v>96059.0</v>
      </c>
      <c r="B2349" s="108" t="s">
        <v>150</v>
      </c>
      <c r="C2349" s="108">
        <v>11.0</v>
      </c>
      <c r="D2349" s="108">
        <f t="shared" si="1"/>
        <v>3</v>
      </c>
      <c r="E2349" s="108" t="str">
        <f t="shared" si="2"/>
        <v/>
      </c>
      <c r="G2349" s="108"/>
      <c r="H2349" s="108"/>
      <c r="I2349" s="108"/>
    </row>
    <row r="2350" ht="15.75" customHeight="1">
      <c r="A2350" s="108">
        <v>96075.0</v>
      </c>
      <c r="B2350" s="108" t="s">
        <v>150</v>
      </c>
      <c r="C2350" s="108">
        <v>11.0</v>
      </c>
      <c r="D2350" s="108">
        <f t="shared" si="1"/>
        <v>3</v>
      </c>
      <c r="E2350" s="108" t="str">
        <f t="shared" si="2"/>
        <v/>
      </c>
      <c r="G2350" s="108"/>
      <c r="H2350" s="108"/>
      <c r="I2350" s="108"/>
    </row>
    <row r="2351" ht="15.75" customHeight="1">
      <c r="A2351" s="108">
        <v>96076.0</v>
      </c>
      <c r="B2351" s="108" t="s">
        <v>150</v>
      </c>
      <c r="C2351" s="108">
        <v>11.0</v>
      </c>
      <c r="D2351" s="108">
        <f t="shared" si="1"/>
        <v>3</v>
      </c>
      <c r="E2351" s="108" t="str">
        <f t="shared" si="2"/>
        <v/>
      </c>
      <c r="G2351" s="108"/>
      <c r="H2351" s="108"/>
      <c r="I2351" s="108"/>
    </row>
    <row r="2352" ht="15.75" customHeight="1">
      <c r="A2352" s="108">
        <v>96080.0</v>
      </c>
      <c r="B2352" s="108" t="s">
        <v>150</v>
      </c>
      <c r="C2352" s="108">
        <v>11.0</v>
      </c>
      <c r="D2352" s="108">
        <f t="shared" si="1"/>
        <v>3</v>
      </c>
      <c r="E2352" s="108" t="str">
        <f t="shared" si="2"/>
        <v/>
      </c>
      <c r="G2352" s="108"/>
      <c r="H2352" s="108"/>
      <c r="I2352" s="108"/>
    </row>
    <row r="2353" ht="15.75" customHeight="1">
      <c r="A2353" s="108">
        <v>37.0</v>
      </c>
      <c r="B2353" s="108" t="s">
        <v>150</v>
      </c>
      <c r="C2353" s="108">
        <v>16.0</v>
      </c>
      <c r="D2353" s="108">
        <f t="shared" si="1"/>
        <v>3</v>
      </c>
      <c r="E2353" s="108" t="str">
        <f t="shared" si="2"/>
        <v/>
      </c>
      <c r="G2353" s="108"/>
      <c r="H2353" s="108"/>
      <c r="I2353" s="108"/>
    </row>
    <row r="2354" ht="15.75" customHeight="1">
      <c r="A2354" s="108">
        <v>38.0</v>
      </c>
      <c r="B2354" s="108" t="s">
        <v>150</v>
      </c>
      <c r="C2354" s="108">
        <v>16.0</v>
      </c>
      <c r="D2354" s="108">
        <f t="shared" si="1"/>
        <v>3</v>
      </c>
      <c r="E2354" s="108" t="str">
        <f t="shared" si="2"/>
        <v/>
      </c>
      <c r="G2354" s="108"/>
      <c r="H2354" s="108"/>
      <c r="I2354" s="108"/>
    </row>
    <row r="2355" ht="15.75" customHeight="1">
      <c r="A2355" s="108">
        <v>95428.0</v>
      </c>
      <c r="B2355" s="108" t="s">
        <v>150</v>
      </c>
      <c r="C2355" s="108">
        <v>16.0</v>
      </c>
      <c r="D2355" s="108">
        <f t="shared" si="1"/>
        <v>3</v>
      </c>
      <c r="E2355" s="108" t="str">
        <f t="shared" si="2"/>
        <v/>
      </c>
      <c r="G2355" s="108"/>
      <c r="H2355" s="108"/>
      <c r="I2355" s="108"/>
    </row>
    <row r="2356" ht="15.75" customHeight="1">
      <c r="A2356" s="108">
        <v>95942.0</v>
      </c>
      <c r="B2356" s="108" t="s">
        <v>150</v>
      </c>
      <c r="C2356" s="108">
        <v>16.0</v>
      </c>
      <c r="D2356" s="108">
        <f t="shared" si="1"/>
        <v>3</v>
      </c>
      <c r="E2356" s="108" t="str">
        <f t="shared" si="2"/>
        <v/>
      </c>
      <c r="G2356" s="108"/>
      <c r="H2356" s="108"/>
      <c r="I2356" s="108"/>
    </row>
    <row r="2357" ht="15.75" customHeight="1">
      <c r="A2357" s="108">
        <v>96059.0</v>
      </c>
      <c r="B2357" s="108" t="s">
        <v>150</v>
      </c>
      <c r="C2357" s="108">
        <v>16.0</v>
      </c>
      <c r="D2357" s="108">
        <f t="shared" si="1"/>
        <v>3</v>
      </c>
      <c r="E2357" s="108" t="str">
        <f t="shared" si="2"/>
        <v/>
      </c>
      <c r="G2357" s="108"/>
      <c r="H2357" s="108"/>
      <c r="I2357" s="108"/>
    </row>
    <row r="2358" ht="15.75" customHeight="1">
      <c r="A2358" s="108">
        <v>96063.0</v>
      </c>
      <c r="B2358" s="108" t="s">
        <v>150</v>
      </c>
      <c r="C2358" s="108">
        <v>16.0</v>
      </c>
      <c r="D2358" s="108">
        <f t="shared" si="1"/>
        <v>3</v>
      </c>
      <c r="E2358" s="108" t="str">
        <f t="shared" si="2"/>
        <v/>
      </c>
      <c r="G2358" s="108"/>
      <c r="H2358" s="108"/>
      <c r="I2358" s="108"/>
    </row>
    <row r="2359" ht="15.75" customHeight="1">
      <c r="A2359" s="108">
        <v>96075.0</v>
      </c>
      <c r="B2359" s="108" t="s">
        <v>150</v>
      </c>
      <c r="C2359" s="108">
        <v>16.0</v>
      </c>
      <c r="D2359" s="108">
        <f t="shared" si="1"/>
        <v>3</v>
      </c>
      <c r="E2359" s="108" t="str">
        <f t="shared" si="2"/>
        <v/>
      </c>
      <c r="G2359" s="108"/>
      <c r="H2359" s="108"/>
      <c r="I2359" s="108"/>
    </row>
    <row r="2360" ht="15.75" customHeight="1">
      <c r="A2360" s="108">
        <v>96076.0</v>
      </c>
      <c r="B2360" s="108" t="s">
        <v>150</v>
      </c>
      <c r="C2360" s="108">
        <v>16.0</v>
      </c>
      <c r="D2360" s="108">
        <f t="shared" si="1"/>
        <v>3</v>
      </c>
      <c r="E2360" s="108" t="str">
        <f t="shared" si="2"/>
        <v/>
      </c>
      <c r="G2360" s="108"/>
      <c r="H2360" s="108"/>
      <c r="I2360" s="108"/>
    </row>
    <row r="2361" ht="15.75" customHeight="1">
      <c r="A2361" s="108">
        <v>96080.0</v>
      </c>
      <c r="B2361" s="108" t="s">
        <v>150</v>
      </c>
      <c r="C2361" s="108">
        <v>16.0</v>
      </c>
      <c r="D2361" s="108">
        <f t="shared" si="1"/>
        <v>3</v>
      </c>
      <c r="E2361" s="108" t="str">
        <f t="shared" si="2"/>
        <v/>
      </c>
      <c r="G2361" s="108"/>
      <c r="H2361" s="108"/>
      <c r="I2361" s="108"/>
    </row>
    <row r="2362" ht="15.75" customHeight="1">
      <c r="A2362" s="108">
        <v>39.0</v>
      </c>
      <c r="B2362" s="108" t="s">
        <v>151</v>
      </c>
      <c r="C2362" s="108">
        <v>2.0</v>
      </c>
      <c r="D2362" s="108">
        <f t="shared" si="1"/>
        <v>1</v>
      </c>
      <c r="E2362" s="108" t="str">
        <f t="shared" si="2"/>
        <v/>
      </c>
      <c r="G2362" s="108"/>
      <c r="H2362" s="108"/>
      <c r="I2362" s="108"/>
    </row>
    <row r="2363" ht="15.75" customHeight="1">
      <c r="A2363" s="108">
        <v>95526.0</v>
      </c>
      <c r="B2363" s="108" t="s">
        <v>151</v>
      </c>
      <c r="C2363" s="108">
        <v>2.0</v>
      </c>
      <c r="D2363" s="108">
        <f t="shared" si="1"/>
        <v>1</v>
      </c>
      <c r="E2363" s="108" t="str">
        <f t="shared" si="2"/>
        <v/>
      </c>
      <c r="G2363" s="108"/>
      <c r="H2363" s="108"/>
      <c r="I2363" s="108"/>
    </row>
    <row r="2364" ht="15.75" customHeight="1">
      <c r="A2364" s="108">
        <v>95527.0</v>
      </c>
      <c r="B2364" s="108" t="s">
        <v>151</v>
      </c>
      <c r="C2364" s="108">
        <v>2.0</v>
      </c>
      <c r="D2364" s="108">
        <f t="shared" si="1"/>
        <v>1</v>
      </c>
      <c r="E2364" s="108" t="str">
        <f t="shared" si="2"/>
        <v/>
      </c>
      <c r="G2364" s="108"/>
      <c r="H2364" s="108"/>
      <c r="I2364" s="108"/>
    </row>
    <row r="2365" ht="15.75" customHeight="1">
      <c r="A2365" s="108">
        <v>95542.0</v>
      </c>
      <c r="B2365" s="108" t="s">
        <v>151</v>
      </c>
      <c r="C2365" s="108">
        <v>2.0</v>
      </c>
      <c r="D2365" s="108">
        <f t="shared" si="1"/>
        <v>1</v>
      </c>
      <c r="E2365" s="108" t="str">
        <f t="shared" si="2"/>
        <v/>
      </c>
      <c r="G2365" s="108"/>
      <c r="H2365" s="108"/>
      <c r="I2365" s="108"/>
    </row>
    <row r="2366" ht="15.75" customHeight="1">
      <c r="A2366" s="108">
        <v>95552.0</v>
      </c>
      <c r="B2366" s="108" t="s">
        <v>151</v>
      </c>
      <c r="C2366" s="108">
        <v>2.0</v>
      </c>
      <c r="D2366" s="108">
        <f t="shared" si="1"/>
        <v>1</v>
      </c>
      <c r="E2366" s="108" t="str">
        <f t="shared" si="2"/>
        <v/>
      </c>
      <c r="G2366" s="108"/>
      <c r="H2366" s="108"/>
      <c r="I2366" s="108"/>
    </row>
    <row r="2367" ht="15.75" customHeight="1">
      <c r="A2367" s="108">
        <v>95563.0</v>
      </c>
      <c r="B2367" s="108" t="s">
        <v>151</v>
      </c>
      <c r="C2367" s="108">
        <v>2.0</v>
      </c>
      <c r="D2367" s="108">
        <f t="shared" si="1"/>
        <v>1</v>
      </c>
      <c r="E2367" s="108" t="str">
        <f t="shared" si="2"/>
        <v/>
      </c>
      <c r="G2367" s="108"/>
      <c r="H2367" s="108"/>
      <c r="I2367" s="108"/>
    </row>
    <row r="2368" ht="15.75" customHeight="1">
      <c r="A2368" s="108">
        <v>95595.0</v>
      </c>
      <c r="B2368" s="108" t="s">
        <v>151</v>
      </c>
      <c r="C2368" s="108">
        <v>2.0</v>
      </c>
      <c r="D2368" s="108">
        <f t="shared" si="1"/>
        <v>1</v>
      </c>
      <c r="E2368" s="108" t="str">
        <f t="shared" si="2"/>
        <v/>
      </c>
      <c r="G2368" s="108"/>
      <c r="H2368" s="108"/>
      <c r="I2368" s="108"/>
    </row>
    <row r="2369" ht="15.75" customHeight="1">
      <c r="A2369" s="108">
        <v>96046.0</v>
      </c>
      <c r="B2369" s="108" t="s">
        <v>151</v>
      </c>
      <c r="C2369" s="108">
        <v>2.0</v>
      </c>
      <c r="D2369" s="108">
        <f t="shared" si="1"/>
        <v>1</v>
      </c>
      <c r="E2369" s="108" t="str">
        <f t="shared" si="2"/>
        <v/>
      </c>
      <c r="G2369" s="108"/>
      <c r="H2369" s="108"/>
      <c r="I2369" s="108"/>
    </row>
    <row r="2370" ht="15.75" customHeight="1">
      <c r="A2370" s="108">
        <v>96024.0</v>
      </c>
      <c r="B2370" s="108" t="s">
        <v>151</v>
      </c>
      <c r="C2370" s="108">
        <v>11.0</v>
      </c>
      <c r="D2370" s="108">
        <f t="shared" si="1"/>
        <v>1</v>
      </c>
      <c r="E2370" s="108" t="str">
        <f t="shared" si="2"/>
        <v/>
      </c>
      <c r="G2370" s="108"/>
      <c r="H2370" s="108"/>
      <c r="I2370" s="108"/>
    </row>
    <row r="2371" ht="15.75" customHeight="1">
      <c r="A2371" s="108">
        <v>96052.0</v>
      </c>
      <c r="B2371" s="108" t="s">
        <v>151</v>
      </c>
      <c r="C2371" s="108">
        <v>11.0</v>
      </c>
      <c r="D2371" s="108">
        <f t="shared" si="1"/>
        <v>1</v>
      </c>
      <c r="E2371" s="108" t="str">
        <f t="shared" si="2"/>
        <v/>
      </c>
      <c r="G2371" s="108"/>
      <c r="H2371" s="108"/>
      <c r="I2371" s="108"/>
    </row>
    <row r="2372" ht="15.75" customHeight="1">
      <c r="A2372" s="108">
        <v>96076.0</v>
      </c>
      <c r="B2372" s="108" t="s">
        <v>151</v>
      </c>
      <c r="C2372" s="108">
        <v>11.0</v>
      </c>
      <c r="D2372" s="108">
        <f t="shared" si="1"/>
        <v>1</v>
      </c>
      <c r="E2372" s="108" t="str">
        <f t="shared" si="2"/>
        <v/>
      </c>
      <c r="G2372" s="108"/>
      <c r="H2372" s="108"/>
      <c r="I2372" s="108"/>
    </row>
    <row r="2373" ht="15.75" customHeight="1">
      <c r="A2373" s="108">
        <v>39.0</v>
      </c>
      <c r="B2373" s="108" t="s">
        <v>151</v>
      </c>
      <c r="C2373" s="108">
        <v>16.0</v>
      </c>
      <c r="D2373" s="108">
        <f t="shared" si="1"/>
        <v>1</v>
      </c>
      <c r="E2373" s="108" t="str">
        <f t="shared" si="2"/>
        <v/>
      </c>
      <c r="G2373" s="108"/>
      <c r="H2373" s="108"/>
      <c r="I2373" s="108"/>
    </row>
    <row r="2374" ht="15.75" customHeight="1">
      <c r="A2374" s="108">
        <v>55.0</v>
      </c>
      <c r="B2374" s="108" t="s">
        <v>151</v>
      </c>
      <c r="C2374" s="108">
        <v>16.0</v>
      </c>
      <c r="D2374" s="108">
        <f t="shared" si="1"/>
        <v>1</v>
      </c>
      <c r="E2374" s="108" t="str">
        <f t="shared" si="2"/>
        <v/>
      </c>
      <c r="G2374" s="108"/>
      <c r="H2374" s="108"/>
      <c r="I2374" s="108"/>
    </row>
    <row r="2375" ht="15.75" customHeight="1">
      <c r="A2375" s="108">
        <v>95526.0</v>
      </c>
      <c r="B2375" s="108" t="s">
        <v>151</v>
      </c>
      <c r="C2375" s="108">
        <v>16.0</v>
      </c>
      <c r="D2375" s="108">
        <f t="shared" si="1"/>
        <v>1</v>
      </c>
      <c r="E2375" s="108" t="str">
        <f t="shared" si="2"/>
        <v/>
      </c>
      <c r="G2375" s="108"/>
      <c r="H2375" s="108"/>
      <c r="I2375" s="108"/>
    </row>
    <row r="2376" ht="15.75" customHeight="1">
      <c r="A2376" s="108">
        <v>95527.0</v>
      </c>
      <c r="B2376" s="108" t="s">
        <v>151</v>
      </c>
      <c r="C2376" s="108">
        <v>16.0</v>
      </c>
      <c r="D2376" s="108">
        <f t="shared" si="1"/>
        <v>1</v>
      </c>
      <c r="E2376" s="108" t="str">
        <f t="shared" si="2"/>
        <v/>
      </c>
      <c r="G2376" s="108"/>
      <c r="H2376" s="108"/>
      <c r="I2376" s="108"/>
    </row>
    <row r="2377" ht="15.75" customHeight="1">
      <c r="A2377" s="108">
        <v>95563.0</v>
      </c>
      <c r="B2377" s="108" t="s">
        <v>151</v>
      </c>
      <c r="C2377" s="108">
        <v>16.0</v>
      </c>
      <c r="D2377" s="108">
        <f t="shared" si="1"/>
        <v>1</v>
      </c>
      <c r="E2377" s="108" t="str">
        <f t="shared" si="2"/>
        <v/>
      </c>
      <c r="G2377" s="108"/>
      <c r="H2377" s="108"/>
      <c r="I2377" s="108"/>
    </row>
    <row r="2378" ht="15.75" customHeight="1">
      <c r="A2378" s="108">
        <v>95595.0</v>
      </c>
      <c r="B2378" s="108" t="s">
        <v>151</v>
      </c>
      <c r="C2378" s="108">
        <v>16.0</v>
      </c>
      <c r="D2378" s="108">
        <f t="shared" si="1"/>
        <v>1</v>
      </c>
      <c r="E2378" s="108" t="str">
        <f t="shared" si="2"/>
        <v/>
      </c>
      <c r="G2378" s="108"/>
      <c r="H2378" s="108"/>
      <c r="I2378" s="108"/>
    </row>
    <row r="2379" ht="15.75" customHeight="1">
      <c r="A2379" s="108">
        <v>96010.0</v>
      </c>
      <c r="B2379" s="108" t="s">
        <v>151</v>
      </c>
      <c r="C2379" s="108">
        <v>16.0</v>
      </c>
      <c r="D2379" s="108">
        <f t="shared" si="1"/>
        <v>1</v>
      </c>
      <c r="E2379" s="108" t="str">
        <f t="shared" si="2"/>
        <v/>
      </c>
      <c r="G2379" s="108"/>
      <c r="H2379" s="108"/>
      <c r="I2379" s="108"/>
    </row>
    <row r="2380" ht="15.75" customHeight="1">
      <c r="A2380" s="108">
        <v>96014.0</v>
      </c>
      <c r="B2380" s="108" t="s">
        <v>151</v>
      </c>
      <c r="C2380" s="108">
        <v>16.0</v>
      </c>
      <c r="D2380" s="108">
        <f t="shared" si="1"/>
        <v>1</v>
      </c>
      <c r="E2380" s="108" t="str">
        <f t="shared" si="2"/>
        <v/>
      </c>
      <c r="G2380" s="108"/>
      <c r="H2380" s="108"/>
      <c r="I2380" s="108"/>
    </row>
    <row r="2381" ht="15.75" customHeight="1">
      <c r="A2381" s="108">
        <v>96024.0</v>
      </c>
      <c r="B2381" s="108" t="s">
        <v>151</v>
      </c>
      <c r="C2381" s="108">
        <v>16.0</v>
      </c>
      <c r="D2381" s="108">
        <f t="shared" si="1"/>
        <v>1</v>
      </c>
      <c r="E2381" s="108" t="str">
        <f t="shared" si="2"/>
        <v/>
      </c>
      <c r="G2381" s="108"/>
      <c r="H2381" s="108"/>
      <c r="I2381" s="108"/>
    </row>
    <row r="2382" ht="15.75" customHeight="1">
      <c r="A2382" s="108">
        <v>96031.0</v>
      </c>
      <c r="B2382" s="108" t="s">
        <v>151</v>
      </c>
      <c r="C2382" s="108">
        <v>16.0</v>
      </c>
      <c r="D2382" s="108">
        <f t="shared" si="1"/>
        <v>1</v>
      </c>
      <c r="E2382" s="108" t="str">
        <f t="shared" si="2"/>
        <v/>
      </c>
      <c r="G2382" s="108"/>
      <c r="H2382" s="108"/>
      <c r="I2382" s="108"/>
    </row>
    <row r="2383" ht="15.75" customHeight="1">
      <c r="A2383" s="108">
        <v>96041.0</v>
      </c>
      <c r="B2383" s="108" t="s">
        <v>151</v>
      </c>
      <c r="C2383" s="108">
        <v>16.0</v>
      </c>
      <c r="D2383" s="108">
        <f t="shared" si="1"/>
        <v>1</v>
      </c>
      <c r="E2383" s="108" t="str">
        <f t="shared" si="2"/>
        <v/>
      </c>
      <c r="G2383" s="108"/>
      <c r="H2383" s="108"/>
      <c r="I2383" s="108"/>
    </row>
    <row r="2384" ht="15.75" customHeight="1">
      <c r="A2384" s="108">
        <v>96046.0</v>
      </c>
      <c r="B2384" s="108" t="s">
        <v>151</v>
      </c>
      <c r="C2384" s="108">
        <v>16.0</v>
      </c>
      <c r="D2384" s="108">
        <f t="shared" si="1"/>
        <v>1</v>
      </c>
      <c r="E2384" s="108" t="str">
        <f t="shared" si="2"/>
        <v/>
      </c>
      <c r="G2384" s="108"/>
      <c r="H2384" s="108"/>
      <c r="I2384" s="108"/>
    </row>
    <row r="2385" ht="15.75" customHeight="1">
      <c r="A2385" s="108">
        <v>96048.0</v>
      </c>
      <c r="B2385" s="108" t="s">
        <v>151</v>
      </c>
      <c r="C2385" s="108">
        <v>16.0</v>
      </c>
      <c r="D2385" s="108">
        <f t="shared" si="1"/>
        <v>1</v>
      </c>
      <c r="E2385" s="108" t="str">
        <f t="shared" si="2"/>
        <v/>
      </c>
      <c r="G2385" s="108"/>
      <c r="H2385" s="108"/>
      <c r="I2385" s="108"/>
    </row>
    <row r="2386" ht="15.75" customHeight="1">
      <c r="A2386" s="108">
        <v>96052.0</v>
      </c>
      <c r="B2386" s="108" t="s">
        <v>151</v>
      </c>
      <c r="C2386" s="108">
        <v>16.0</v>
      </c>
      <c r="D2386" s="108">
        <f t="shared" si="1"/>
        <v>1</v>
      </c>
      <c r="E2386" s="108" t="str">
        <f t="shared" si="2"/>
        <v/>
      </c>
      <c r="G2386" s="108"/>
      <c r="H2386" s="108"/>
      <c r="I2386" s="108"/>
    </row>
    <row r="2387" ht="15.75" customHeight="1">
      <c r="A2387" s="108">
        <v>96076.0</v>
      </c>
      <c r="B2387" s="108" t="s">
        <v>151</v>
      </c>
      <c r="C2387" s="108">
        <v>16.0</v>
      </c>
      <c r="D2387" s="108">
        <f t="shared" si="1"/>
        <v>1</v>
      </c>
      <c r="E2387" s="108" t="str">
        <f t="shared" si="2"/>
        <v/>
      </c>
      <c r="G2387" s="108"/>
      <c r="H2387" s="108"/>
      <c r="I2387" s="108"/>
    </row>
    <row r="2388" ht="15.75" customHeight="1">
      <c r="A2388" s="108">
        <v>96091.0</v>
      </c>
      <c r="B2388" s="108" t="s">
        <v>151</v>
      </c>
      <c r="C2388" s="108">
        <v>16.0</v>
      </c>
      <c r="D2388" s="108">
        <f t="shared" si="1"/>
        <v>1</v>
      </c>
      <c r="E2388" s="108" t="str">
        <f t="shared" si="2"/>
        <v/>
      </c>
      <c r="G2388" s="108"/>
      <c r="H2388" s="108"/>
      <c r="I2388" s="108"/>
    </row>
    <row r="2389" ht="15.75" customHeight="1">
      <c r="A2389" s="108">
        <v>96093.0</v>
      </c>
      <c r="B2389" s="108" t="s">
        <v>151</v>
      </c>
      <c r="C2389" s="108">
        <v>16.0</v>
      </c>
      <c r="D2389" s="108">
        <f t="shared" si="1"/>
        <v>1</v>
      </c>
      <c r="E2389" s="108" t="str">
        <f t="shared" si="2"/>
        <v/>
      </c>
      <c r="G2389" s="108"/>
      <c r="H2389" s="108"/>
      <c r="I2389" s="108"/>
    </row>
    <row r="2390" ht="15.75" customHeight="1">
      <c r="A2390" s="108">
        <v>93207.0</v>
      </c>
      <c r="B2390" s="108" t="s">
        <v>152</v>
      </c>
      <c r="C2390" s="108">
        <v>13.0</v>
      </c>
      <c r="D2390" s="108" t="str">
        <f t="shared" si="1"/>
        <v/>
      </c>
      <c r="E2390" s="108" t="str">
        <f t="shared" si="2"/>
        <v/>
      </c>
      <c r="G2390" s="108"/>
      <c r="H2390" s="108"/>
      <c r="I2390" s="108"/>
    </row>
    <row r="2391" ht="15.75" customHeight="1">
      <c r="A2391" s="108">
        <v>93212.0</v>
      </c>
      <c r="B2391" s="108" t="s">
        <v>152</v>
      </c>
      <c r="C2391" s="108">
        <v>13.0</v>
      </c>
      <c r="D2391" s="108" t="str">
        <f t="shared" si="1"/>
        <v/>
      </c>
      <c r="E2391" s="108" t="str">
        <f t="shared" si="2"/>
        <v/>
      </c>
      <c r="G2391" s="108"/>
      <c r="H2391" s="108"/>
      <c r="I2391" s="108"/>
    </row>
    <row r="2392" ht="15.75" customHeight="1">
      <c r="A2392" s="108">
        <v>93215.0</v>
      </c>
      <c r="B2392" s="108" t="s">
        <v>152</v>
      </c>
      <c r="C2392" s="108">
        <v>13.0</v>
      </c>
      <c r="D2392" s="108" t="str">
        <f t="shared" si="1"/>
        <v/>
      </c>
      <c r="E2392" s="108" t="str">
        <f t="shared" si="2"/>
        <v/>
      </c>
      <c r="G2392" s="108"/>
      <c r="H2392" s="108"/>
      <c r="I2392" s="108"/>
    </row>
    <row r="2393" ht="15.75" customHeight="1">
      <c r="A2393" s="108">
        <v>93219.0</v>
      </c>
      <c r="B2393" s="108" t="s">
        <v>152</v>
      </c>
      <c r="C2393" s="108">
        <v>13.0</v>
      </c>
      <c r="D2393" s="108" t="str">
        <f t="shared" si="1"/>
        <v/>
      </c>
      <c r="E2393" s="108" t="str">
        <f t="shared" si="2"/>
        <v/>
      </c>
      <c r="G2393" s="108"/>
      <c r="H2393" s="108"/>
      <c r="I2393" s="108"/>
    </row>
    <row r="2394" ht="15.75" customHeight="1">
      <c r="A2394" s="108">
        <v>93221.0</v>
      </c>
      <c r="B2394" s="108" t="s">
        <v>152</v>
      </c>
      <c r="C2394" s="108">
        <v>13.0</v>
      </c>
      <c r="D2394" s="108" t="str">
        <f t="shared" si="1"/>
        <v/>
      </c>
      <c r="E2394" s="108" t="str">
        <f t="shared" si="2"/>
        <v/>
      </c>
      <c r="G2394" s="108"/>
      <c r="H2394" s="108"/>
      <c r="I2394" s="108"/>
    </row>
    <row r="2395" ht="15.75" customHeight="1">
      <c r="A2395" s="108">
        <v>93223.0</v>
      </c>
      <c r="B2395" s="108" t="s">
        <v>152</v>
      </c>
      <c r="C2395" s="108">
        <v>13.0</v>
      </c>
      <c r="D2395" s="108" t="str">
        <f t="shared" si="1"/>
        <v/>
      </c>
      <c r="E2395" s="108" t="str">
        <f t="shared" si="2"/>
        <v/>
      </c>
      <c r="G2395" s="108"/>
      <c r="H2395" s="108"/>
      <c r="I2395" s="108"/>
    </row>
    <row r="2396" ht="15.75" customHeight="1">
      <c r="A2396" s="108">
        <v>93235.0</v>
      </c>
      <c r="B2396" s="108" t="s">
        <v>152</v>
      </c>
      <c r="C2396" s="108">
        <v>13.0</v>
      </c>
      <c r="D2396" s="108" t="str">
        <f t="shared" si="1"/>
        <v/>
      </c>
      <c r="E2396" s="108" t="str">
        <f t="shared" si="2"/>
        <v/>
      </c>
      <c r="G2396" s="108"/>
      <c r="H2396" s="108"/>
      <c r="I2396" s="108"/>
    </row>
    <row r="2397" ht="15.75" customHeight="1">
      <c r="A2397" s="108">
        <v>93239.0</v>
      </c>
      <c r="B2397" s="108" t="s">
        <v>152</v>
      </c>
      <c r="C2397" s="108">
        <v>13.0</v>
      </c>
      <c r="D2397" s="108" t="str">
        <f t="shared" si="1"/>
        <v/>
      </c>
      <c r="E2397" s="108" t="str">
        <f t="shared" si="2"/>
        <v/>
      </c>
      <c r="G2397" s="108"/>
      <c r="H2397" s="108"/>
      <c r="I2397" s="108"/>
    </row>
    <row r="2398" ht="15.75" customHeight="1">
      <c r="A2398" s="108">
        <v>93244.0</v>
      </c>
      <c r="B2398" s="108" t="s">
        <v>152</v>
      </c>
      <c r="C2398" s="108">
        <v>13.0</v>
      </c>
      <c r="D2398" s="108" t="str">
        <f t="shared" si="1"/>
        <v/>
      </c>
      <c r="E2398" s="108" t="str">
        <f t="shared" si="2"/>
        <v/>
      </c>
      <c r="G2398" s="108"/>
      <c r="H2398" s="108"/>
      <c r="I2398" s="108"/>
    </row>
    <row r="2399" ht="15.75" customHeight="1">
      <c r="A2399" s="108">
        <v>93247.0</v>
      </c>
      <c r="B2399" s="108" t="s">
        <v>152</v>
      </c>
      <c r="C2399" s="108">
        <v>13.0</v>
      </c>
      <c r="D2399" s="108" t="str">
        <f t="shared" si="1"/>
        <v/>
      </c>
      <c r="E2399" s="108" t="str">
        <f t="shared" si="2"/>
        <v/>
      </c>
      <c r="G2399" s="108"/>
      <c r="H2399" s="108"/>
      <c r="I2399" s="108"/>
    </row>
    <row r="2400" ht="15.75" customHeight="1">
      <c r="A2400" s="108">
        <v>93256.0</v>
      </c>
      <c r="B2400" s="108" t="s">
        <v>152</v>
      </c>
      <c r="C2400" s="108">
        <v>13.0</v>
      </c>
      <c r="D2400" s="108" t="str">
        <f t="shared" si="1"/>
        <v/>
      </c>
      <c r="E2400" s="108" t="str">
        <f t="shared" si="2"/>
        <v/>
      </c>
      <c r="G2400" s="108"/>
      <c r="H2400" s="108"/>
      <c r="I2400" s="108"/>
    </row>
    <row r="2401" ht="15.75" customHeight="1">
      <c r="A2401" s="108">
        <v>93257.0</v>
      </c>
      <c r="B2401" s="108" t="s">
        <v>152</v>
      </c>
      <c r="C2401" s="108">
        <v>13.0</v>
      </c>
      <c r="D2401" s="108" t="str">
        <f t="shared" si="1"/>
        <v/>
      </c>
      <c r="E2401" s="108" t="str">
        <f t="shared" si="2"/>
        <v/>
      </c>
      <c r="G2401" s="108"/>
      <c r="H2401" s="108"/>
      <c r="I2401" s="108"/>
    </row>
    <row r="2402" ht="15.75" customHeight="1">
      <c r="A2402" s="108">
        <v>93260.0</v>
      </c>
      <c r="B2402" s="108" t="s">
        <v>152</v>
      </c>
      <c r="C2402" s="108">
        <v>13.0</v>
      </c>
      <c r="D2402" s="108" t="str">
        <f t="shared" si="1"/>
        <v/>
      </c>
      <c r="E2402" s="108" t="str">
        <f t="shared" si="2"/>
        <v/>
      </c>
      <c r="G2402" s="108"/>
      <c r="H2402" s="108"/>
      <c r="I2402" s="108"/>
    </row>
    <row r="2403" ht="15.75" customHeight="1">
      <c r="A2403" s="108">
        <v>93262.0</v>
      </c>
      <c r="B2403" s="108" t="s">
        <v>152</v>
      </c>
      <c r="C2403" s="108">
        <v>13.0</v>
      </c>
      <c r="D2403" s="108" t="str">
        <f t="shared" si="1"/>
        <v/>
      </c>
      <c r="E2403" s="108" t="str">
        <f t="shared" si="2"/>
        <v/>
      </c>
      <c r="G2403" s="108"/>
      <c r="H2403" s="108"/>
      <c r="I2403" s="108"/>
    </row>
    <row r="2404" ht="15.75" customHeight="1">
      <c r="A2404" s="108">
        <v>93265.0</v>
      </c>
      <c r="B2404" s="108" t="s">
        <v>152</v>
      </c>
      <c r="C2404" s="108">
        <v>13.0</v>
      </c>
      <c r="D2404" s="108" t="str">
        <f t="shared" si="1"/>
        <v/>
      </c>
      <c r="E2404" s="108" t="str">
        <f t="shared" si="2"/>
        <v/>
      </c>
      <c r="G2404" s="108"/>
      <c r="H2404" s="108"/>
      <c r="I2404" s="108"/>
    </row>
    <row r="2405" ht="15.75" customHeight="1">
      <c r="A2405" s="108">
        <v>93267.0</v>
      </c>
      <c r="B2405" s="108" t="s">
        <v>152</v>
      </c>
      <c r="C2405" s="108">
        <v>13.0</v>
      </c>
      <c r="D2405" s="108" t="str">
        <f t="shared" si="1"/>
        <v/>
      </c>
      <c r="E2405" s="108" t="str">
        <f t="shared" si="2"/>
        <v/>
      </c>
      <c r="G2405" s="108"/>
      <c r="H2405" s="108"/>
      <c r="I2405" s="108"/>
    </row>
    <row r="2406" ht="15.75" customHeight="1">
      <c r="A2406" s="108">
        <v>93270.0</v>
      </c>
      <c r="B2406" s="108" t="s">
        <v>152</v>
      </c>
      <c r="C2406" s="108">
        <v>13.0</v>
      </c>
      <c r="D2406" s="108" t="str">
        <f t="shared" si="1"/>
        <v/>
      </c>
      <c r="E2406" s="108" t="str">
        <f t="shared" si="2"/>
        <v/>
      </c>
      <c r="G2406" s="108"/>
      <c r="H2406" s="108"/>
      <c r="I2406" s="108"/>
    </row>
    <row r="2407" ht="15.75" customHeight="1">
      <c r="A2407" s="108">
        <v>93271.0</v>
      </c>
      <c r="B2407" s="108" t="s">
        <v>152</v>
      </c>
      <c r="C2407" s="108">
        <v>13.0</v>
      </c>
      <c r="D2407" s="108" t="str">
        <f t="shared" si="1"/>
        <v/>
      </c>
      <c r="E2407" s="108" t="str">
        <f t="shared" si="2"/>
        <v/>
      </c>
      <c r="G2407" s="108"/>
      <c r="H2407" s="108"/>
      <c r="I2407" s="108"/>
    </row>
    <row r="2408" ht="15.75" customHeight="1">
      <c r="A2408" s="108">
        <v>93272.0</v>
      </c>
      <c r="B2408" s="108" t="s">
        <v>152</v>
      </c>
      <c r="C2408" s="108">
        <v>13.0</v>
      </c>
      <c r="D2408" s="108" t="str">
        <f t="shared" si="1"/>
        <v/>
      </c>
      <c r="E2408" s="108" t="str">
        <f t="shared" si="2"/>
        <v/>
      </c>
      <c r="G2408" s="108"/>
      <c r="H2408" s="108"/>
      <c r="I2408" s="108"/>
    </row>
    <row r="2409" ht="15.75" customHeight="1">
      <c r="A2409" s="108">
        <v>93274.0</v>
      </c>
      <c r="B2409" s="108" t="s">
        <v>152</v>
      </c>
      <c r="C2409" s="108">
        <v>13.0</v>
      </c>
      <c r="D2409" s="108" t="str">
        <f t="shared" si="1"/>
        <v/>
      </c>
      <c r="E2409" s="108" t="str">
        <f t="shared" si="2"/>
        <v/>
      </c>
      <c r="G2409" s="108"/>
      <c r="H2409" s="108"/>
      <c r="I2409" s="108"/>
    </row>
    <row r="2410" ht="15.75" customHeight="1">
      <c r="A2410" s="108">
        <v>93277.0</v>
      </c>
      <c r="B2410" s="108" t="s">
        <v>152</v>
      </c>
      <c r="C2410" s="108">
        <v>13.0</v>
      </c>
      <c r="D2410" s="108" t="str">
        <f t="shared" si="1"/>
        <v/>
      </c>
      <c r="E2410" s="108" t="str">
        <f t="shared" si="2"/>
        <v/>
      </c>
      <c r="G2410" s="108"/>
      <c r="H2410" s="108"/>
      <c r="I2410" s="108"/>
    </row>
    <row r="2411" ht="15.75" customHeight="1">
      <c r="A2411" s="108">
        <v>93286.0</v>
      </c>
      <c r="B2411" s="108" t="s">
        <v>152</v>
      </c>
      <c r="C2411" s="108">
        <v>13.0</v>
      </c>
      <c r="D2411" s="108" t="str">
        <f t="shared" si="1"/>
        <v/>
      </c>
      <c r="E2411" s="108" t="str">
        <f t="shared" si="2"/>
        <v/>
      </c>
      <c r="G2411" s="108"/>
      <c r="H2411" s="108"/>
      <c r="I2411" s="108"/>
    </row>
    <row r="2412" ht="15.75" customHeight="1">
      <c r="A2412" s="108">
        <v>93291.0</v>
      </c>
      <c r="B2412" s="108" t="s">
        <v>152</v>
      </c>
      <c r="C2412" s="108">
        <v>13.0</v>
      </c>
      <c r="D2412" s="108" t="str">
        <f t="shared" si="1"/>
        <v/>
      </c>
      <c r="E2412" s="108" t="str">
        <f t="shared" si="2"/>
        <v/>
      </c>
      <c r="G2412" s="108"/>
      <c r="H2412" s="108"/>
      <c r="I2412" s="108"/>
    </row>
    <row r="2413" ht="15.75" customHeight="1">
      <c r="A2413" s="108">
        <v>93292.0</v>
      </c>
      <c r="B2413" s="108" t="s">
        <v>152</v>
      </c>
      <c r="C2413" s="108">
        <v>13.0</v>
      </c>
      <c r="D2413" s="108" t="str">
        <f t="shared" si="1"/>
        <v/>
      </c>
      <c r="E2413" s="108" t="str">
        <f t="shared" si="2"/>
        <v/>
      </c>
      <c r="G2413" s="108"/>
      <c r="H2413" s="108"/>
      <c r="I2413" s="108"/>
    </row>
    <row r="2414" ht="15.75" customHeight="1">
      <c r="A2414" s="108">
        <v>93615.0</v>
      </c>
      <c r="B2414" s="108" t="s">
        <v>152</v>
      </c>
      <c r="C2414" s="108">
        <v>13.0</v>
      </c>
      <c r="D2414" s="108" t="str">
        <f t="shared" si="1"/>
        <v/>
      </c>
      <c r="E2414" s="108" t="str">
        <f t="shared" si="2"/>
        <v/>
      </c>
      <c r="G2414" s="108"/>
      <c r="H2414" s="108"/>
      <c r="I2414" s="108"/>
    </row>
    <row r="2415" ht="15.75" customHeight="1">
      <c r="A2415" s="108">
        <v>93618.0</v>
      </c>
      <c r="B2415" s="108" t="s">
        <v>152</v>
      </c>
      <c r="C2415" s="108">
        <v>13.0</v>
      </c>
      <c r="D2415" s="108" t="str">
        <f t="shared" si="1"/>
        <v/>
      </c>
      <c r="E2415" s="108" t="str">
        <f t="shared" si="2"/>
        <v/>
      </c>
      <c r="G2415" s="108"/>
      <c r="H2415" s="108"/>
      <c r="I2415" s="108"/>
    </row>
    <row r="2416" ht="15.75" customHeight="1">
      <c r="A2416" s="108">
        <v>93631.0</v>
      </c>
      <c r="B2416" s="108" t="s">
        <v>152</v>
      </c>
      <c r="C2416" s="108">
        <v>13.0</v>
      </c>
      <c r="D2416" s="108" t="str">
        <f t="shared" si="1"/>
        <v/>
      </c>
      <c r="E2416" s="108" t="str">
        <f t="shared" si="2"/>
        <v/>
      </c>
      <c r="G2416" s="108"/>
      <c r="H2416" s="108"/>
      <c r="I2416" s="108"/>
    </row>
    <row r="2417" ht="15.75" customHeight="1">
      <c r="A2417" s="108">
        <v>93646.0</v>
      </c>
      <c r="B2417" s="108" t="s">
        <v>152</v>
      </c>
      <c r="C2417" s="108">
        <v>13.0</v>
      </c>
      <c r="D2417" s="108" t="str">
        <f t="shared" si="1"/>
        <v/>
      </c>
      <c r="E2417" s="108" t="str">
        <f t="shared" si="2"/>
        <v/>
      </c>
      <c r="G2417" s="108"/>
      <c r="H2417" s="108"/>
      <c r="I2417" s="108"/>
    </row>
    <row r="2418" ht="15.75" customHeight="1">
      <c r="A2418" s="108">
        <v>93647.0</v>
      </c>
      <c r="B2418" s="108" t="s">
        <v>152</v>
      </c>
      <c r="C2418" s="108">
        <v>13.0</v>
      </c>
      <c r="D2418" s="108" t="str">
        <f t="shared" si="1"/>
        <v/>
      </c>
      <c r="E2418" s="108" t="str">
        <f t="shared" si="2"/>
        <v/>
      </c>
      <c r="G2418" s="108"/>
      <c r="H2418" s="108"/>
      <c r="I2418" s="108"/>
    </row>
    <row r="2419" ht="15.75" customHeight="1">
      <c r="A2419" s="108">
        <v>93654.0</v>
      </c>
      <c r="B2419" s="108" t="s">
        <v>152</v>
      </c>
      <c r="C2419" s="108">
        <v>13.0</v>
      </c>
      <c r="D2419" s="108" t="str">
        <f t="shared" si="1"/>
        <v/>
      </c>
      <c r="E2419" s="108" t="str">
        <f t="shared" si="2"/>
        <v/>
      </c>
      <c r="G2419" s="108"/>
      <c r="H2419" s="108"/>
      <c r="I2419" s="108"/>
    </row>
    <row r="2420" ht="15.75" customHeight="1">
      <c r="A2420" s="108">
        <v>26.0</v>
      </c>
      <c r="B2420" s="108" t="s">
        <v>152</v>
      </c>
      <c r="C2420" s="108">
        <v>16.0</v>
      </c>
      <c r="D2420" s="108" t="str">
        <f t="shared" si="1"/>
        <v/>
      </c>
      <c r="E2420" s="108" t="str">
        <f t="shared" si="2"/>
        <v/>
      </c>
      <c r="G2420" s="108"/>
      <c r="H2420" s="108"/>
      <c r="I2420" s="108"/>
    </row>
    <row r="2421" ht="15.75" customHeight="1">
      <c r="A2421" s="108">
        <v>93207.0</v>
      </c>
      <c r="B2421" s="108" t="s">
        <v>152</v>
      </c>
      <c r="C2421" s="108">
        <v>16.0</v>
      </c>
      <c r="D2421" s="108" t="str">
        <f t="shared" si="1"/>
        <v/>
      </c>
      <c r="E2421" s="108" t="str">
        <f t="shared" si="2"/>
        <v/>
      </c>
      <c r="G2421" s="108"/>
      <c r="H2421" s="108"/>
      <c r="I2421" s="108"/>
    </row>
    <row r="2422" ht="15.75" customHeight="1">
      <c r="A2422" s="108">
        <v>93257.0</v>
      </c>
      <c r="B2422" s="108" t="s">
        <v>152</v>
      </c>
      <c r="C2422" s="108">
        <v>16.0</v>
      </c>
      <c r="D2422" s="108" t="str">
        <f t="shared" si="1"/>
        <v/>
      </c>
      <c r="E2422" s="108" t="str">
        <f t="shared" si="2"/>
        <v/>
      </c>
      <c r="G2422" s="108"/>
      <c r="H2422" s="108"/>
      <c r="I2422" s="108"/>
    </row>
    <row r="2423" ht="15.75" customHeight="1">
      <c r="A2423" s="108">
        <v>93260.0</v>
      </c>
      <c r="B2423" s="108" t="s">
        <v>152</v>
      </c>
      <c r="C2423" s="108">
        <v>16.0</v>
      </c>
      <c r="D2423" s="108" t="str">
        <f t="shared" si="1"/>
        <v/>
      </c>
      <c r="E2423" s="108" t="str">
        <f t="shared" si="2"/>
        <v/>
      </c>
      <c r="G2423" s="108"/>
      <c r="H2423" s="108"/>
      <c r="I2423" s="108"/>
    </row>
    <row r="2424" ht="15.75" customHeight="1">
      <c r="A2424" s="108">
        <v>93262.0</v>
      </c>
      <c r="B2424" s="108" t="s">
        <v>152</v>
      </c>
      <c r="C2424" s="108">
        <v>16.0</v>
      </c>
      <c r="D2424" s="108" t="str">
        <f t="shared" si="1"/>
        <v/>
      </c>
      <c r="E2424" s="108" t="str">
        <f t="shared" si="2"/>
        <v/>
      </c>
      <c r="G2424" s="108"/>
      <c r="H2424" s="108"/>
      <c r="I2424" s="108"/>
    </row>
    <row r="2425" ht="15.75" customHeight="1">
      <c r="A2425" s="108">
        <v>93265.0</v>
      </c>
      <c r="B2425" s="108" t="s">
        <v>152</v>
      </c>
      <c r="C2425" s="108">
        <v>16.0</v>
      </c>
      <c r="D2425" s="108" t="str">
        <f t="shared" si="1"/>
        <v/>
      </c>
      <c r="E2425" s="108" t="str">
        <f t="shared" si="2"/>
        <v/>
      </c>
      <c r="G2425" s="108"/>
      <c r="H2425" s="108"/>
      <c r="I2425" s="108"/>
    </row>
    <row r="2426" ht="15.75" customHeight="1">
      <c r="A2426" s="108">
        <v>93271.0</v>
      </c>
      <c r="B2426" s="108" t="s">
        <v>152</v>
      </c>
      <c r="C2426" s="108">
        <v>16.0</v>
      </c>
      <c r="D2426" s="108" t="str">
        <f t="shared" si="1"/>
        <v/>
      </c>
      <c r="E2426" s="108" t="str">
        <f t="shared" si="2"/>
        <v/>
      </c>
      <c r="G2426" s="108"/>
      <c r="H2426" s="108"/>
      <c r="I2426" s="108"/>
    </row>
    <row r="2427" ht="15.75" customHeight="1">
      <c r="A2427" s="108">
        <v>93286.0</v>
      </c>
      <c r="B2427" s="108" t="s">
        <v>152</v>
      </c>
      <c r="C2427" s="108">
        <v>16.0</v>
      </c>
      <c r="D2427" s="108" t="str">
        <f t="shared" si="1"/>
        <v/>
      </c>
      <c r="E2427" s="108" t="str">
        <f t="shared" si="2"/>
        <v/>
      </c>
      <c r="G2427" s="108"/>
      <c r="H2427" s="108"/>
      <c r="I2427" s="108"/>
    </row>
    <row r="2428" ht="15.75" customHeight="1">
      <c r="A2428" s="108">
        <v>93633.0</v>
      </c>
      <c r="B2428" s="108" t="s">
        <v>152</v>
      </c>
      <c r="C2428" s="108">
        <v>16.0</v>
      </c>
      <c r="D2428" s="108" t="str">
        <f t="shared" si="1"/>
        <v/>
      </c>
      <c r="E2428" s="108" t="str">
        <f t="shared" si="2"/>
        <v/>
      </c>
      <c r="G2428" s="108"/>
      <c r="H2428" s="108"/>
      <c r="I2428" s="108"/>
    </row>
    <row r="2429" ht="15.75" customHeight="1">
      <c r="A2429" s="108">
        <v>95222.0</v>
      </c>
      <c r="B2429" s="108" t="s">
        <v>153</v>
      </c>
      <c r="C2429" s="108">
        <v>12.0</v>
      </c>
      <c r="D2429" s="108">
        <f t="shared" si="1"/>
        <v>1</v>
      </c>
      <c r="E2429" s="108">
        <f t="shared" si="2"/>
        <v>12</v>
      </c>
      <c r="G2429" s="108"/>
      <c r="H2429" s="108"/>
      <c r="I2429" s="108"/>
    </row>
    <row r="2430" ht="15.75" customHeight="1">
      <c r="A2430" s="108">
        <v>95228.0</v>
      </c>
      <c r="B2430" s="108" t="s">
        <v>153</v>
      </c>
      <c r="C2430" s="108">
        <v>12.0</v>
      </c>
      <c r="D2430" s="108">
        <f t="shared" si="1"/>
        <v>1</v>
      </c>
      <c r="E2430" s="108">
        <f t="shared" si="2"/>
        <v>12</v>
      </c>
      <c r="G2430" s="108"/>
      <c r="H2430" s="108"/>
      <c r="I2430" s="108"/>
    </row>
    <row r="2431" ht="15.75" customHeight="1">
      <c r="A2431" s="108">
        <v>95309.0</v>
      </c>
      <c r="B2431" s="108" t="s">
        <v>153</v>
      </c>
      <c r="C2431" s="108">
        <v>12.0</v>
      </c>
      <c r="D2431" s="108">
        <f t="shared" si="1"/>
        <v>1</v>
      </c>
      <c r="E2431" s="108">
        <f t="shared" si="2"/>
        <v>12</v>
      </c>
      <c r="G2431" s="108"/>
      <c r="H2431" s="108"/>
      <c r="I2431" s="108"/>
    </row>
    <row r="2432" ht="15.75" customHeight="1">
      <c r="A2432" s="108">
        <v>95310.0</v>
      </c>
      <c r="B2432" s="108" t="s">
        <v>153</v>
      </c>
      <c r="C2432" s="108">
        <v>12.0</v>
      </c>
      <c r="D2432" s="108">
        <f t="shared" si="1"/>
        <v>1</v>
      </c>
      <c r="E2432" s="108">
        <f t="shared" si="2"/>
        <v>12</v>
      </c>
      <c r="G2432" s="108"/>
      <c r="H2432" s="108"/>
      <c r="I2432" s="108"/>
    </row>
    <row r="2433" ht="15.75" customHeight="1">
      <c r="A2433" s="108">
        <v>95311.0</v>
      </c>
      <c r="B2433" s="108" t="s">
        <v>153</v>
      </c>
      <c r="C2433" s="108">
        <v>12.0</v>
      </c>
      <c r="D2433" s="108">
        <f t="shared" si="1"/>
        <v>1</v>
      </c>
      <c r="E2433" s="108">
        <f t="shared" si="2"/>
        <v>12</v>
      </c>
      <c r="G2433" s="108"/>
      <c r="H2433" s="108"/>
      <c r="I2433" s="108"/>
    </row>
    <row r="2434" ht="15.75" customHeight="1">
      <c r="A2434" s="108">
        <v>95321.0</v>
      </c>
      <c r="B2434" s="108" t="s">
        <v>153</v>
      </c>
      <c r="C2434" s="108">
        <v>12.0</v>
      </c>
      <c r="D2434" s="108">
        <f t="shared" si="1"/>
        <v>1</v>
      </c>
      <c r="E2434" s="108">
        <f t="shared" si="2"/>
        <v>12</v>
      </c>
      <c r="G2434" s="108"/>
      <c r="H2434" s="108"/>
      <c r="I2434" s="108"/>
    </row>
    <row r="2435" ht="15.75" customHeight="1">
      <c r="A2435" s="108">
        <v>95327.0</v>
      </c>
      <c r="B2435" s="108" t="s">
        <v>153</v>
      </c>
      <c r="C2435" s="108">
        <v>12.0</v>
      </c>
      <c r="D2435" s="108">
        <f t="shared" si="1"/>
        <v>1</v>
      </c>
      <c r="E2435" s="108">
        <f t="shared" si="2"/>
        <v>12</v>
      </c>
      <c r="G2435" s="108"/>
      <c r="H2435" s="108"/>
      <c r="I2435" s="108"/>
    </row>
    <row r="2436" ht="15.75" customHeight="1">
      <c r="A2436" s="108">
        <v>95329.0</v>
      </c>
      <c r="B2436" s="108" t="s">
        <v>153</v>
      </c>
      <c r="C2436" s="108">
        <v>12.0</v>
      </c>
      <c r="D2436" s="108">
        <f t="shared" si="1"/>
        <v>1</v>
      </c>
      <c r="E2436" s="108">
        <f t="shared" si="2"/>
        <v>12</v>
      </c>
      <c r="G2436" s="108"/>
      <c r="H2436" s="108"/>
      <c r="I2436" s="108"/>
    </row>
    <row r="2437" ht="15.75" customHeight="1">
      <c r="A2437" s="108">
        <v>95346.0</v>
      </c>
      <c r="B2437" s="108" t="s">
        <v>153</v>
      </c>
      <c r="C2437" s="108">
        <v>12.0</v>
      </c>
      <c r="D2437" s="108">
        <f t="shared" si="1"/>
        <v>1</v>
      </c>
      <c r="E2437" s="108">
        <f t="shared" si="2"/>
        <v>12</v>
      </c>
      <c r="G2437" s="108"/>
      <c r="H2437" s="108"/>
      <c r="I2437" s="108"/>
    </row>
    <row r="2438" ht="15.75" customHeight="1">
      <c r="A2438" s="108">
        <v>95370.0</v>
      </c>
      <c r="B2438" s="108" t="s">
        <v>153</v>
      </c>
      <c r="C2438" s="108">
        <v>12.0</v>
      </c>
      <c r="D2438" s="108">
        <f t="shared" si="1"/>
        <v>1</v>
      </c>
      <c r="E2438" s="108">
        <f t="shared" si="2"/>
        <v>12</v>
      </c>
      <c r="G2438" s="108"/>
      <c r="H2438" s="108"/>
      <c r="I2438" s="108"/>
    </row>
    <row r="2439" ht="15.75" customHeight="1">
      <c r="A2439" s="108">
        <v>95372.0</v>
      </c>
      <c r="B2439" s="108" t="s">
        <v>153</v>
      </c>
      <c r="C2439" s="108">
        <v>12.0</v>
      </c>
      <c r="D2439" s="108">
        <f t="shared" si="1"/>
        <v>1</v>
      </c>
      <c r="E2439" s="108">
        <f t="shared" si="2"/>
        <v>12</v>
      </c>
      <c r="G2439" s="108"/>
      <c r="H2439" s="108"/>
      <c r="I2439" s="108"/>
    </row>
    <row r="2440" ht="15.75" customHeight="1">
      <c r="A2440" s="108">
        <v>95379.0</v>
      </c>
      <c r="B2440" s="108" t="s">
        <v>153</v>
      </c>
      <c r="C2440" s="108">
        <v>12.0</v>
      </c>
      <c r="D2440" s="108">
        <f t="shared" si="1"/>
        <v>1</v>
      </c>
      <c r="E2440" s="108">
        <f t="shared" si="2"/>
        <v>12</v>
      </c>
      <c r="G2440" s="108"/>
      <c r="H2440" s="108"/>
      <c r="I2440" s="108"/>
    </row>
    <row r="2441" ht="15.75" customHeight="1">
      <c r="A2441" s="108">
        <v>95383.0</v>
      </c>
      <c r="B2441" s="108" t="s">
        <v>153</v>
      </c>
      <c r="C2441" s="108">
        <v>12.0</v>
      </c>
      <c r="D2441" s="108">
        <f t="shared" si="1"/>
        <v>1</v>
      </c>
      <c r="E2441" s="108">
        <f t="shared" si="2"/>
        <v>12</v>
      </c>
      <c r="G2441" s="108"/>
      <c r="H2441" s="108"/>
      <c r="I2441" s="108"/>
    </row>
    <row r="2442" ht="15.75" customHeight="1">
      <c r="A2442" s="108">
        <v>40.0</v>
      </c>
      <c r="B2442" s="108" t="s">
        <v>153</v>
      </c>
      <c r="C2442" s="108">
        <v>16.0</v>
      </c>
      <c r="D2442" s="108">
        <f t="shared" si="1"/>
        <v>1</v>
      </c>
      <c r="E2442" s="108">
        <f t="shared" si="2"/>
        <v>12</v>
      </c>
      <c r="G2442" s="108"/>
      <c r="H2442" s="108"/>
      <c r="I2442" s="108"/>
    </row>
    <row r="2443" ht="15.75" customHeight="1">
      <c r="A2443" s="108">
        <v>95310.0</v>
      </c>
      <c r="B2443" s="108" t="s">
        <v>153</v>
      </c>
      <c r="C2443" s="108">
        <v>16.0</v>
      </c>
      <c r="D2443" s="108">
        <f t="shared" si="1"/>
        <v>1</v>
      </c>
      <c r="E2443" s="108">
        <f t="shared" si="2"/>
        <v>12</v>
      </c>
      <c r="G2443" s="108"/>
      <c r="H2443" s="108"/>
      <c r="I2443" s="108"/>
    </row>
    <row r="2444" ht="15.75" customHeight="1">
      <c r="A2444" s="108">
        <v>95311.0</v>
      </c>
      <c r="B2444" s="108" t="s">
        <v>153</v>
      </c>
      <c r="C2444" s="108">
        <v>16.0</v>
      </c>
      <c r="D2444" s="108">
        <f t="shared" si="1"/>
        <v>1</v>
      </c>
      <c r="E2444" s="108">
        <f t="shared" si="2"/>
        <v>12</v>
      </c>
      <c r="G2444" s="108"/>
      <c r="H2444" s="108"/>
      <c r="I2444" s="108"/>
    </row>
    <row r="2445" ht="15.75" customHeight="1">
      <c r="A2445" s="108">
        <v>95321.0</v>
      </c>
      <c r="B2445" s="108" t="s">
        <v>153</v>
      </c>
      <c r="C2445" s="108">
        <v>16.0</v>
      </c>
      <c r="D2445" s="108">
        <f t="shared" si="1"/>
        <v>1</v>
      </c>
      <c r="E2445" s="108">
        <f t="shared" si="2"/>
        <v>12</v>
      </c>
      <c r="G2445" s="108"/>
      <c r="H2445" s="108"/>
      <c r="I2445" s="108"/>
    </row>
    <row r="2446" ht="15.75" customHeight="1">
      <c r="A2446" s="108">
        <v>95335.0</v>
      </c>
      <c r="B2446" s="108" t="s">
        <v>153</v>
      </c>
      <c r="C2446" s="108">
        <v>16.0</v>
      </c>
      <c r="D2446" s="108">
        <f t="shared" si="1"/>
        <v>1</v>
      </c>
      <c r="E2446" s="108">
        <f t="shared" si="2"/>
        <v>12</v>
      </c>
      <c r="G2446" s="108"/>
      <c r="H2446" s="108"/>
      <c r="I2446" s="108"/>
    </row>
    <row r="2447" ht="15.75" customHeight="1">
      <c r="A2447" s="108">
        <v>95346.0</v>
      </c>
      <c r="B2447" s="108" t="s">
        <v>153</v>
      </c>
      <c r="C2447" s="108">
        <v>16.0</v>
      </c>
      <c r="D2447" s="108">
        <f t="shared" si="1"/>
        <v>1</v>
      </c>
      <c r="E2447" s="108">
        <f t="shared" si="2"/>
        <v>12</v>
      </c>
      <c r="G2447" s="108"/>
      <c r="H2447" s="108"/>
      <c r="I2447" s="108"/>
    </row>
    <row r="2448" ht="15.75" customHeight="1">
      <c r="A2448" s="108">
        <v>95364.0</v>
      </c>
      <c r="B2448" s="108" t="s">
        <v>153</v>
      </c>
      <c r="C2448" s="108">
        <v>16.0</v>
      </c>
      <c r="D2448" s="108">
        <f t="shared" si="1"/>
        <v>1</v>
      </c>
      <c r="E2448" s="108">
        <f t="shared" si="2"/>
        <v>12</v>
      </c>
      <c r="G2448" s="108"/>
      <c r="H2448" s="108"/>
      <c r="I2448" s="108"/>
    </row>
    <row r="2449" ht="15.75" customHeight="1">
      <c r="A2449" s="108">
        <v>95370.0</v>
      </c>
      <c r="B2449" s="108" t="s">
        <v>153</v>
      </c>
      <c r="C2449" s="108">
        <v>16.0</v>
      </c>
      <c r="D2449" s="108">
        <f t="shared" si="1"/>
        <v>1</v>
      </c>
      <c r="E2449" s="108">
        <f t="shared" si="2"/>
        <v>12</v>
      </c>
      <c r="G2449" s="108"/>
      <c r="H2449" s="108"/>
      <c r="I2449" s="108"/>
    </row>
    <row r="2450" ht="15.75" customHeight="1">
      <c r="A2450" s="108">
        <v>95379.0</v>
      </c>
      <c r="B2450" s="108" t="s">
        <v>153</v>
      </c>
      <c r="C2450" s="108">
        <v>16.0</v>
      </c>
      <c r="D2450" s="108">
        <f t="shared" si="1"/>
        <v>1</v>
      </c>
      <c r="E2450" s="108">
        <f t="shared" si="2"/>
        <v>12</v>
      </c>
      <c r="G2450" s="108"/>
      <c r="H2450" s="108"/>
      <c r="I2450" s="108"/>
    </row>
    <row r="2451" ht="15.75" customHeight="1">
      <c r="A2451" s="108">
        <v>95383.0</v>
      </c>
      <c r="B2451" s="108" t="s">
        <v>153</v>
      </c>
      <c r="C2451" s="108">
        <v>16.0</v>
      </c>
      <c r="D2451" s="108">
        <f t="shared" si="1"/>
        <v>1</v>
      </c>
      <c r="E2451" s="108">
        <f t="shared" si="2"/>
        <v>12</v>
      </c>
      <c r="G2451" s="108"/>
      <c r="H2451" s="108"/>
      <c r="I2451" s="108"/>
    </row>
    <row r="2452" ht="15.75" customHeight="1">
      <c r="A2452" s="108">
        <v>95389.0</v>
      </c>
      <c r="B2452" s="108" t="s">
        <v>153</v>
      </c>
      <c r="C2452" s="108">
        <v>16.0</v>
      </c>
      <c r="D2452" s="108">
        <f t="shared" si="1"/>
        <v>1</v>
      </c>
      <c r="E2452" s="108">
        <f t="shared" si="2"/>
        <v>12</v>
      </c>
      <c r="G2452" s="108"/>
      <c r="H2452" s="108"/>
      <c r="I2452" s="108"/>
    </row>
    <row r="2453" ht="15.75" customHeight="1">
      <c r="A2453" s="108">
        <v>93023.0</v>
      </c>
      <c r="B2453" s="108" t="s">
        <v>154</v>
      </c>
      <c r="C2453" s="108">
        <v>5.0</v>
      </c>
      <c r="D2453" s="108" t="str">
        <f t="shared" si="1"/>
        <v/>
      </c>
      <c r="E2453" s="108" t="str">
        <f t="shared" si="2"/>
        <v/>
      </c>
      <c r="G2453" s="108"/>
      <c r="H2453" s="108"/>
      <c r="I2453" s="108"/>
    </row>
    <row r="2454" ht="15.75" customHeight="1">
      <c r="A2454" s="108">
        <v>90265.0</v>
      </c>
      <c r="B2454" s="108" t="s">
        <v>154</v>
      </c>
      <c r="C2454" s="108">
        <v>6.0</v>
      </c>
      <c r="D2454" s="108" t="str">
        <f t="shared" si="1"/>
        <v/>
      </c>
      <c r="E2454" s="108" t="str">
        <f t="shared" si="2"/>
        <v/>
      </c>
      <c r="G2454" s="108"/>
      <c r="H2454" s="108"/>
      <c r="I2454" s="108"/>
    </row>
    <row r="2455" ht="15.75" customHeight="1">
      <c r="A2455" s="108">
        <v>91320.0</v>
      </c>
      <c r="B2455" s="108" t="s">
        <v>154</v>
      </c>
      <c r="C2455" s="108">
        <v>6.0</v>
      </c>
      <c r="D2455" s="108" t="str">
        <f t="shared" si="1"/>
        <v/>
      </c>
      <c r="E2455" s="108" t="str">
        <f t="shared" si="2"/>
        <v/>
      </c>
      <c r="G2455" s="108"/>
      <c r="H2455" s="108"/>
      <c r="I2455" s="108"/>
    </row>
    <row r="2456" ht="15.75" customHeight="1">
      <c r="A2456" s="108">
        <v>91361.0</v>
      </c>
      <c r="B2456" s="108" t="s">
        <v>154</v>
      </c>
      <c r="C2456" s="108">
        <v>6.0</v>
      </c>
      <c r="D2456" s="108" t="str">
        <f t="shared" si="1"/>
        <v/>
      </c>
      <c r="E2456" s="108" t="str">
        <f t="shared" si="2"/>
        <v/>
      </c>
      <c r="G2456" s="108"/>
      <c r="H2456" s="108"/>
      <c r="I2456" s="108"/>
    </row>
    <row r="2457" ht="15.75" customHeight="1">
      <c r="A2457" s="108">
        <v>93001.0</v>
      </c>
      <c r="B2457" s="108" t="s">
        <v>154</v>
      </c>
      <c r="C2457" s="108">
        <v>6.0</v>
      </c>
      <c r="D2457" s="108" t="str">
        <f t="shared" si="1"/>
        <v/>
      </c>
      <c r="E2457" s="108" t="str">
        <f t="shared" si="2"/>
        <v/>
      </c>
      <c r="G2457" s="108"/>
      <c r="H2457" s="108"/>
      <c r="I2457" s="108"/>
    </row>
    <row r="2458" ht="15.75" customHeight="1">
      <c r="A2458" s="108">
        <v>93003.0</v>
      </c>
      <c r="B2458" s="108" t="s">
        <v>154</v>
      </c>
      <c r="C2458" s="108">
        <v>6.0</v>
      </c>
      <c r="D2458" s="108" t="str">
        <f t="shared" si="1"/>
        <v/>
      </c>
      <c r="E2458" s="108" t="str">
        <f t="shared" si="2"/>
        <v/>
      </c>
      <c r="G2458" s="108"/>
      <c r="H2458" s="108"/>
      <c r="I2458" s="108"/>
    </row>
    <row r="2459" ht="15.75" customHeight="1">
      <c r="A2459" s="108">
        <v>93004.0</v>
      </c>
      <c r="B2459" s="108" t="s">
        <v>154</v>
      </c>
      <c r="C2459" s="108">
        <v>6.0</v>
      </c>
      <c r="D2459" s="108" t="str">
        <f t="shared" si="1"/>
        <v/>
      </c>
      <c r="E2459" s="108" t="str">
        <f t="shared" si="2"/>
        <v/>
      </c>
      <c r="G2459" s="108"/>
      <c r="H2459" s="108"/>
      <c r="I2459" s="108"/>
    </row>
    <row r="2460" ht="15.75" customHeight="1">
      <c r="A2460" s="108">
        <v>93010.0</v>
      </c>
      <c r="B2460" s="108" t="s">
        <v>154</v>
      </c>
      <c r="C2460" s="108">
        <v>6.0</v>
      </c>
      <c r="D2460" s="108" t="str">
        <f t="shared" si="1"/>
        <v/>
      </c>
      <c r="E2460" s="108" t="str">
        <f t="shared" si="2"/>
        <v/>
      </c>
      <c r="G2460" s="108"/>
      <c r="H2460" s="108"/>
      <c r="I2460" s="108"/>
    </row>
    <row r="2461" ht="15.75" customHeight="1">
      <c r="A2461" s="108">
        <v>93012.0</v>
      </c>
      <c r="B2461" s="108" t="s">
        <v>154</v>
      </c>
      <c r="C2461" s="108">
        <v>6.0</v>
      </c>
      <c r="D2461" s="108" t="str">
        <f t="shared" si="1"/>
        <v/>
      </c>
      <c r="E2461" s="108" t="str">
        <f t="shared" si="2"/>
        <v/>
      </c>
      <c r="G2461" s="108"/>
      <c r="H2461" s="108"/>
      <c r="I2461" s="108"/>
    </row>
    <row r="2462" ht="15.75" customHeight="1">
      <c r="A2462" s="108">
        <v>93013.0</v>
      </c>
      <c r="B2462" s="108" t="s">
        <v>154</v>
      </c>
      <c r="C2462" s="108">
        <v>6.0</v>
      </c>
      <c r="D2462" s="108" t="str">
        <f t="shared" si="1"/>
        <v/>
      </c>
      <c r="E2462" s="108" t="str">
        <f t="shared" si="2"/>
        <v/>
      </c>
      <c r="G2462" s="108"/>
      <c r="H2462" s="108"/>
      <c r="I2462" s="108"/>
    </row>
    <row r="2463" ht="15.75" customHeight="1">
      <c r="A2463" s="108">
        <v>93021.0</v>
      </c>
      <c r="B2463" s="108" t="s">
        <v>154</v>
      </c>
      <c r="C2463" s="108">
        <v>6.0</v>
      </c>
      <c r="D2463" s="108" t="str">
        <f t="shared" si="1"/>
        <v/>
      </c>
      <c r="E2463" s="108" t="str">
        <f t="shared" si="2"/>
        <v/>
      </c>
      <c r="G2463" s="108"/>
      <c r="H2463" s="108"/>
      <c r="I2463" s="108"/>
    </row>
    <row r="2464" ht="15.75" customHeight="1">
      <c r="A2464" s="108">
        <v>93023.0</v>
      </c>
      <c r="B2464" s="108" t="s">
        <v>154</v>
      </c>
      <c r="C2464" s="108">
        <v>6.0</v>
      </c>
      <c r="D2464" s="108" t="str">
        <f t="shared" si="1"/>
        <v/>
      </c>
      <c r="E2464" s="108" t="str">
        <f t="shared" si="2"/>
        <v/>
      </c>
      <c r="G2464" s="108"/>
      <c r="H2464" s="108"/>
      <c r="I2464" s="108"/>
    </row>
    <row r="2465" ht="15.75" customHeight="1">
      <c r="A2465" s="108">
        <v>93030.0</v>
      </c>
      <c r="B2465" s="108" t="s">
        <v>154</v>
      </c>
      <c r="C2465" s="108">
        <v>6.0</v>
      </c>
      <c r="D2465" s="108" t="str">
        <f t="shared" si="1"/>
        <v/>
      </c>
      <c r="E2465" s="108" t="str">
        <f t="shared" si="2"/>
        <v/>
      </c>
      <c r="G2465" s="108"/>
      <c r="H2465" s="108"/>
      <c r="I2465" s="108"/>
    </row>
    <row r="2466" ht="15.75" customHeight="1">
      <c r="A2466" s="108">
        <v>93033.0</v>
      </c>
      <c r="B2466" s="108" t="s">
        <v>154</v>
      </c>
      <c r="C2466" s="108">
        <v>6.0</v>
      </c>
      <c r="D2466" s="108" t="str">
        <f t="shared" si="1"/>
        <v/>
      </c>
      <c r="E2466" s="108" t="str">
        <f t="shared" si="2"/>
        <v/>
      </c>
      <c r="G2466" s="108"/>
      <c r="H2466" s="108"/>
      <c r="I2466" s="108"/>
    </row>
    <row r="2467" ht="15.75" customHeight="1">
      <c r="A2467" s="108">
        <v>93035.0</v>
      </c>
      <c r="B2467" s="108" t="s">
        <v>154</v>
      </c>
      <c r="C2467" s="108">
        <v>6.0</v>
      </c>
      <c r="D2467" s="108" t="str">
        <f t="shared" si="1"/>
        <v/>
      </c>
      <c r="E2467" s="108" t="str">
        <f t="shared" si="2"/>
        <v/>
      </c>
      <c r="G2467" s="108"/>
      <c r="H2467" s="108"/>
      <c r="I2467" s="108"/>
    </row>
    <row r="2468" ht="15.75" customHeight="1">
      <c r="A2468" s="108">
        <v>93036.0</v>
      </c>
      <c r="B2468" s="108" t="s">
        <v>154</v>
      </c>
      <c r="C2468" s="108">
        <v>6.0</v>
      </c>
      <c r="D2468" s="108" t="str">
        <f t="shared" si="1"/>
        <v/>
      </c>
      <c r="E2468" s="108" t="str">
        <f t="shared" si="2"/>
        <v/>
      </c>
      <c r="G2468" s="108"/>
      <c r="H2468" s="108"/>
      <c r="I2468" s="108"/>
    </row>
    <row r="2469" ht="15.75" customHeight="1">
      <c r="A2469" s="108">
        <v>93041.0</v>
      </c>
      <c r="B2469" s="108" t="s">
        <v>154</v>
      </c>
      <c r="C2469" s="108">
        <v>6.0</v>
      </c>
      <c r="D2469" s="108" t="str">
        <f t="shared" si="1"/>
        <v/>
      </c>
      <c r="E2469" s="108" t="str">
        <f t="shared" si="2"/>
        <v/>
      </c>
      <c r="G2469" s="108"/>
      <c r="H2469" s="108"/>
      <c r="I2469" s="108"/>
    </row>
    <row r="2470" ht="15.75" customHeight="1">
      <c r="A2470" s="108">
        <v>93042.0</v>
      </c>
      <c r="B2470" s="108" t="s">
        <v>154</v>
      </c>
      <c r="C2470" s="108">
        <v>6.0</v>
      </c>
      <c r="D2470" s="108" t="str">
        <f t="shared" si="1"/>
        <v/>
      </c>
      <c r="E2470" s="108" t="str">
        <f t="shared" si="2"/>
        <v/>
      </c>
      <c r="G2470" s="108"/>
      <c r="H2470" s="108"/>
      <c r="I2470" s="108"/>
    </row>
    <row r="2471" ht="15.75" customHeight="1">
      <c r="A2471" s="108">
        <v>93043.0</v>
      </c>
      <c r="B2471" s="108" t="s">
        <v>154</v>
      </c>
      <c r="C2471" s="108">
        <v>6.0</v>
      </c>
      <c r="D2471" s="108" t="str">
        <f t="shared" si="1"/>
        <v/>
      </c>
      <c r="E2471" s="108" t="str">
        <f t="shared" si="2"/>
        <v/>
      </c>
      <c r="G2471" s="108"/>
      <c r="H2471" s="108"/>
      <c r="I2471" s="108"/>
    </row>
    <row r="2472" ht="15.75" customHeight="1">
      <c r="A2472" s="108">
        <v>93060.0</v>
      </c>
      <c r="B2472" s="108" t="s">
        <v>154</v>
      </c>
      <c r="C2472" s="108">
        <v>6.0</v>
      </c>
      <c r="D2472" s="108" t="str">
        <f t="shared" si="1"/>
        <v/>
      </c>
      <c r="E2472" s="108" t="str">
        <f t="shared" si="2"/>
        <v/>
      </c>
      <c r="G2472" s="108"/>
      <c r="H2472" s="108"/>
      <c r="I2472" s="108"/>
    </row>
    <row r="2473" ht="15.75" customHeight="1">
      <c r="A2473" s="108">
        <v>93066.0</v>
      </c>
      <c r="B2473" s="108" t="s">
        <v>154</v>
      </c>
      <c r="C2473" s="108">
        <v>6.0</v>
      </c>
      <c r="D2473" s="108" t="str">
        <f t="shared" si="1"/>
        <v/>
      </c>
      <c r="E2473" s="108" t="str">
        <f t="shared" si="2"/>
        <v/>
      </c>
      <c r="G2473" s="108"/>
      <c r="H2473" s="108"/>
      <c r="I2473" s="108"/>
    </row>
    <row r="2474" ht="15.75" customHeight="1">
      <c r="A2474" s="108">
        <v>90265.0</v>
      </c>
      <c r="B2474" s="108" t="s">
        <v>154</v>
      </c>
      <c r="C2474" s="108">
        <v>9.0</v>
      </c>
      <c r="D2474" s="108" t="str">
        <f t="shared" si="1"/>
        <v/>
      </c>
      <c r="E2474" s="108" t="str">
        <f t="shared" si="2"/>
        <v/>
      </c>
      <c r="G2474" s="108"/>
      <c r="H2474" s="108"/>
      <c r="I2474" s="108"/>
    </row>
    <row r="2475" ht="15.75" customHeight="1">
      <c r="A2475" s="108">
        <v>91301.0</v>
      </c>
      <c r="B2475" s="108" t="s">
        <v>154</v>
      </c>
      <c r="C2475" s="108">
        <v>9.0</v>
      </c>
      <c r="D2475" s="108" t="str">
        <f t="shared" si="1"/>
        <v/>
      </c>
      <c r="E2475" s="108" t="str">
        <f t="shared" si="2"/>
        <v/>
      </c>
      <c r="G2475" s="108"/>
      <c r="H2475" s="108"/>
      <c r="I2475" s="108"/>
    </row>
    <row r="2476" ht="15.75" customHeight="1">
      <c r="A2476" s="108">
        <v>91304.0</v>
      </c>
      <c r="B2476" s="108" t="s">
        <v>154</v>
      </c>
      <c r="C2476" s="108">
        <v>9.0</v>
      </c>
      <c r="D2476" s="108" t="str">
        <f t="shared" si="1"/>
        <v/>
      </c>
      <c r="E2476" s="108" t="str">
        <f t="shared" si="2"/>
        <v/>
      </c>
      <c r="G2476" s="108"/>
      <c r="H2476" s="108"/>
      <c r="I2476" s="108"/>
    </row>
    <row r="2477" ht="15.75" customHeight="1">
      <c r="A2477" s="108">
        <v>91307.0</v>
      </c>
      <c r="B2477" s="108" t="s">
        <v>154</v>
      </c>
      <c r="C2477" s="108">
        <v>9.0</v>
      </c>
      <c r="D2477" s="108" t="str">
        <f t="shared" si="1"/>
        <v/>
      </c>
      <c r="E2477" s="108" t="str">
        <f t="shared" si="2"/>
        <v/>
      </c>
      <c r="G2477" s="108"/>
      <c r="H2477" s="108"/>
      <c r="I2477" s="108"/>
    </row>
    <row r="2478" ht="15.75" customHeight="1">
      <c r="A2478" s="108">
        <v>91311.0</v>
      </c>
      <c r="B2478" s="108" t="s">
        <v>154</v>
      </c>
      <c r="C2478" s="108">
        <v>9.0</v>
      </c>
      <c r="D2478" s="108" t="str">
        <f t="shared" si="1"/>
        <v/>
      </c>
      <c r="E2478" s="108" t="str">
        <f t="shared" si="2"/>
        <v/>
      </c>
      <c r="G2478" s="108"/>
      <c r="H2478" s="108"/>
      <c r="I2478" s="108"/>
    </row>
    <row r="2479" ht="15.75" customHeight="1">
      <c r="A2479" s="108">
        <v>91320.0</v>
      </c>
      <c r="B2479" s="108" t="s">
        <v>154</v>
      </c>
      <c r="C2479" s="108">
        <v>9.0</v>
      </c>
      <c r="D2479" s="108" t="str">
        <f t="shared" si="1"/>
        <v/>
      </c>
      <c r="E2479" s="108" t="str">
        <f t="shared" si="2"/>
        <v/>
      </c>
      <c r="G2479" s="108"/>
      <c r="H2479" s="108"/>
      <c r="I2479" s="108"/>
    </row>
    <row r="2480" ht="15.75" customHeight="1">
      <c r="A2480" s="108">
        <v>91360.0</v>
      </c>
      <c r="B2480" s="108" t="s">
        <v>154</v>
      </c>
      <c r="C2480" s="108">
        <v>9.0</v>
      </c>
      <c r="D2480" s="108" t="str">
        <f t="shared" si="1"/>
        <v/>
      </c>
      <c r="E2480" s="108" t="str">
        <f t="shared" si="2"/>
        <v/>
      </c>
      <c r="G2480" s="108"/>
      <c r="H2480" s="108"/>
      <c r="I2480" s="108"/>
    </row>
    <row r="2481" ht="15.75" customHeight="1">
      <c r="A2481" s="108">
        <v>91361.0</v>
      </c>
      <c r="B2481" s="108" t="s">
        <v>154</v>
      </c>
      <c r="C2481" s="108">
        <v>9.0</v>
      </c>
      <c r="D2481" s="108" t="str">
        <f t="shared" si="1"/>
        <v/>
      </c>
      <c r="E2481" s="108" t="str">
        <f t="shared" si="2"/>
        <v/>
      </c>
      <c r="G2481" s="108"/>
      <c r="H2481" s="108"/>
      <c r="I2481" s="108"/>
    </row>
    <row r="2482" ht="15.75" customHeight="1">
      <c r="A2482" s="108">
        <v>91362.0</v>
      </c>
      <c r="B2482" s="108" t="s">
        <v>154</v>
      </c>
      <c r="C2482" s="108">
        <v>9.0</v>
      </c>
      <c r="D2482" s="108" t="str">
        <f t="shared" si="1"/>
        <v/>
      </c>
      <c r="E2482" s="108" t="str">
        <f t="shared" si="2"/>
        <v/>
      </c>
      <c r="G2482" s="108"/>
      <c r="H2482" s="108"/>
      <c r="I2482" s="108"/>
    </row>
    <row r="2483" ht="15.75" customHeight="1">
      <c r="A2483" s="108">
        <v>91377.0</v>
      </c>
      <c r="B2483" s="108" t="s">
        <v>154</v>
      </c>
      <c r="C2483" s="108">
        <v>9.0</v>
      </c>
      <c r="D2483" s="108" t="str">
        <f t="shared" si="1"/>
        <v/>
      </c>
      <c r="E2483" s="108" t="str">
        <f t="shared" si="2"/>
        <v/>
      </c>
      <c r="G2483" s="108"/>
      <c r="H2483" s="108"/>
      <c r="I2483" s="108"/>
    </row>
    <row r="2484" ht="15.75" customHeight="1">
      <c r="A2484" s="108">
        <v>93001.0</v>
      </c>
      <c r="B2484" s="108" t="s">
        <v>154</v>
      </c>
      <c r="C2484" s="108">
        <v>9.0</v>
      </c>
      <c r="D2484" s="108" t="str">
        <f t="shared" si="1"/>
        <v/>
      </c>
      <c r="E2484" s="108" t="str">
        <f t="shared" si="2"/>
        <v/>
      </c>
      <c r="G2484" s="108"/>
      <c r="H2484" s="108"/>
      <c r="I2484" s="108"/>
    </row>
    <row r="2485" ht="15.75" customHeight="1">
      <c r="A2485" s="108">
        <v>93003.0</v>
      </c>
      <c r="B2485" s="108" t="s">
        <v>154</v>
      </c>
      <c r="C2485" s="108">
        <v>9.0</v>
      </c>
      <c r="D2485" s="108" t="str">
        <f t="shared" si="1"/>
        <v/>
      </c>
      <c r="E2485" s="108" t="str">
        <f t="shared" si="2"/>
        <v/>
      </c>
      <c r="G2485" s="108"/>
      <c r="H2485" s="108"/>
      <c r="I2485" s="108"/>
    </row>
    <row r="2486" ht="15.75" customHeight="1">
      <c r="A2486" s="108">
        <v>93004.0</v>
      </c>
      <c r="B2486" s="108" t="s">
        <v>154</v>
      </c>
      <c r="C2486" s="108">
        <v>9.0</v>
      </c>
      <c r="D2486" s="108" t="str">
        <f t="shared" si="1"/>
        <v/>
      </c>
      <c r="E2486" s="108" t="str">
        <f t="shared" si="2"/>
        <v/>
      </c>
      <c r="G2486" s="108"/>
      <c r="H2486" s="108"/>
      <c r="I2486" s="108"/>
    </row>
    <row r="2487" ht="15.75" customHeight="1">
      <c r="A2487" s="108">
        <v>93012.0</v>
      </c>
      <c r="B2487" s="108" t="s">
        <v>154</v>
      </c>
      <c r="C2487" s="108">
        <v>9.0</v>
      </c>
      <c r="D2487" s="108" t="str">
        <f t="shared" si="1"/>
        <v/>
      </c>
      <c r="E2487" s="108" t="str">
        <f t="shared" si="2"/>
        <v/>
      </c>
      <c r="G2487" s="108"/>
      <c r="H2487" s="108"/>
      <c r="I2487" s="108"/>
    </row>
    <row r="2488" ht="15.75" customHeight="1">
      <c r="A2488" s="108">
        <v>93015.0</v>
      </c>
      <c r="B2488" s="108" t="s">
        <v>154</v>
      </c>
      <c r="C2488" s="108">
        <v>9.0</v>
      </c>
      <c r="D2488" s="108" t="str">
        <f t="shared" si="1"/>
        <v/>
      </c>
      <c r="E2488" s="108" t="str">
        <f t="shared" si="2"/>
        <v/>
      </c>
      <c r="G2488" s="108"/>
      <c r="H2488" s="108"/>
      <c r="I2488" s="108"/>
    </row>
    <row r="2489" ht="15.75" customHeight="1">
      <c r="A2489" s="108">
        <v>93021.0</v>
      </c>
      <c r="B2489" s="108" t="s">
        <v>154</v>
      </c>
      <c r="C2489" s="108">
        <v>9.0</v>
      </c>
      <c r="D2489" s="108" t="str">
        <f t="shared" si="1"/>
        <v/>
      </c>
      <c r="E2489" s="108" t="str">
        <f t="shared" si="2"/>
        <v/>
      </c>
      <c r="G2489" s="108"/>
      <c r="H2489" s="108"/>
      <c r="I2489" s="108"/>
    </row>
    <row r="2490" ht="15.75" customHeight="1">
      <c r="A2490" s="108">
        <v>93022.0</v>
      </c>
      <c r="B2490" s="108" t="s">
        <v>154</v>
      </c>
      <c r="C2490" s="108">
        <v>9.0</v>
      </c>
      <c r="D2490" s="108" t="str">
        <f t="shared" si="1"/>
        <v/>
      </c>
      <c r="E2490" s="108" t="str">
        <f t="shared" si="2"/>
        <v/>
      </c>
      <c r="G2490" s="108"/>
      <c r="H2490" s="108"/>
      <c r="I2490" s="108"/>
    </row>
    <row r="2491" ht="15.75" customHeight="1">
      <c r="A2491" s="108">
        <v>93023.0</v>
      </c>
      <c r="B2491" s="108" t="s">
        <v>154</v>
      </c>
      <c r="C2491" s="108">
        <v>9.0</v>
      </c>
      <c r="D2491" s="108" t="str">
        <f t="shared" si="1"/>
        <v/>
      </c>
      <c r="E2491" s="108" t="str">
        <f t="shared" si="2"/>
        <v/>
      </c>
      <c r="G2491" s="108"/>
      <c r="H2491" s="108"/>
      <c r="I2491" s="108"/>
    </row>
    <row r="2492" ht="15.75" customHeight="1">
      <c r="A2492" s="108">
        <v>93060.0</v>
      </c>
      <c r="B2492" s="108" t="s">
        <v>154</v>
      </c>
      <c r="C2492" s="108">
        <v>9.0</v>
      </c>
      <c r="D2492" s="108" t="str">
        <f t="shared" si="1"/>
        <v/>
      </c>
      <c r="E2492" s="108" t="str">
        <f t="shared" si="2"/>
        <v/>
      </c>
      <c r="G2492" s="108"/>
      <c r="H2492" s="108"/>
      <c r="I2492" s="108"/>
    </row>
    <row r="2493" ht="15.75" customHeight="1">
      <c r="A2493" s="108">
        <v>93063.0</v>
      </c>
      <c r="B2493" s="108" t="s">
        <v>154</v>
      </c>
      <c r="C2493" s="108">
        <v>9.0</v>
      </c>
      <c r="D2493" s="108" t="str">
        <f t="shared" si="1"/>
        <v/>
      </c>
      <c r="E2493" s="108" t="str">
        <f t="shared" si="2"/>
        <v/>
      </c>
      <c r="G2493" s="108"/>
      <c r="H2493" s="108"/>
      <c r="I2493" s="108"/>
    </row>
    <row r="2494" ht="15.75" customHeight="1">
      <c r="A2494" s="108">
        <v>93065.0</v>
      </c>
      <c r="B2494" s="108" t="s">
        <v>154</v>
      </c>
      <c r="C2494" s="108">
        <v>9.0</v>
      </c>
      <c r="D2494" s="108" t="str">
        <f t="shared" si="1"/>
        <v/>
      </c>
      <c r="E2494" s="108" t="str">
        <f t="shared" si="2"/>
        <v/>
      </c>
      <c r="G2494" s="108"/>
      <c r="H2494" s="108"/>
      <c r="I2494" s="108"/>
    </row>
    <row r="2495" ht="15.75" customHeight="1">
      <c r="A2495" s="108">
        <v>93066.0</v>
      </c>
      <c r="B2495" s="108" t="s">
        <v>154</v>
      </c>
      <c r="C2495" s="108">
        <v>9.0</v>
      </c>
      <c r="D2495" s="108" t="str">
        <f t="shared" si="1"/>
        <v/>
      </c>
      <c r="E2495" s="108" t="str">
        <f t="shared" si="2"/>
        <v/>
      </c>
      <c r="G2495" s="108"/>
      <c r="H2495" s="108"/>
      <c r="I2495" s="108"/>
    </row>
    <row r="2496" ht="15.75" customHeight="1">
      <c r="A2496" s="108">
        <v>93252.0</v>
      </c>
      <c r="B2496" s="108" t="s">
        <v>154</v>
      </c>
      <c r="C2496" s="108">
        <v>13.0</v>
      </c>
      <c r="D2496" s="108" t="str">
        <f t="shared" si="1"/>
        <v/>
      </c>
      <c r="E2496" s="108" t="str">
        <f t="shared" si="2"/>
        <v/>
      </c>
      <c r="G2496" s="108"/>
      <c r="H2496" s="108"/>
      <c r="I2496" s="108"/>
    </row>
    <row r="2497" ht="15.75" customHeight="1">
      <c r="A2497" s="108">
        <v>18.0</v>
      </c>
      <c r="B2497" s="108" t="s">
        <v>154</v>
      </c>
      <c r="C2497" s="108">
        <v>16.0</v>
      </c>
      <c r="D2497" s="108" t="str">
        <f t="shared" si="1"/>
        <v/>
      </c>
      <c r="E2497" s="108" t="str">
        <f t="shared" si="2"/>
        <v/>
      </c>
      <c r="G2497" s="108"/>
      <c r="H2497" s="108"/>
      <c r="I2497" s="108"/>
    </row>
    <row r="2498" ht="15.75" customHeight="1">
      <c r="A2498" s="108">
        <v>93015.0</v>
      </c>
      <c r="B2498" s="108" t="s">
        <v>154</v>
      </c>
      <c r="C2498" s="108">
        <v>16.0</v>
      </c>
      <c r="D2498" s="108" t="str">
        <f t="shared" si="1"/>
        <v/>
      </c>
      <c r="E2498" s="108" t="str">
        <f t="shared" si="2"/>
        <v/>
      </c>
      <c r="G2498" s="108"/>
      <c r="H2498" s="108"/>
      <c r="I2498" s="108"/>
    </row>
    <row r="2499" ht="15.75" customHeight="1">
      <c r="A2499" s="108">
        <v>93023.0</v>
      </c>
      <c r="B2499" s="108" t="s">
        <v>154</v>
      </c>
      <c r="C2499" s="108">
        <v>16.0</v>
      </c>
      <c r="D2499" s="108" t="str">
        <f t="shared" si="1"/>
        <v/>
      </c>
      <c r="E2499" s="108" t="str">
        <f t="shared" si="2"/>
        <v/>
      </c>
      <c r="G2499" s="108"/>
      <c r="H2499" s="108"/>
      <c r="I2499" s="108"/>
    </row>
    <row r="2500" ht="15.75" customHeight="1">
      <c r="A2500" s="108">
        <v>93060.0</v>
      </c>
      <c r="B2500" s="108" t="s">
        <v>154</v>
      </c>
      <c r="C2500" s="108">
        <v>16.0</v>
      </c>
      <c r="D2500" s="108" t="str">
        <f t="shared" si="1"/>
        <v/>
      </c>
      <c r="E2500" s="108" t="str">
        <f t="shared" si="2"/>
        <v/>
      </c>
      <c r="G2500" s="108"/>
      <c r="H2500" s="108"/>
      <c r="I2500" s="108"/>
    </row>
    <row r="2501" ht="15.75" customHeight="1">
      <c r="A2501" s="108">
        <v>93225.0</v>
      </c>
      <c r="B2501" s="108" t="s">
        <v>154</v>
      </c>
      <c r="C2501" s="108">
        <v>16.0</v>
      </c>
      <c r="D2501" s="108" t="str">
        <f t="shared" si="1"/>
        <v/>
      </c>
      <c r="E2501" s="108" t="str">
        <f t="shared" si="2"/>
        <v/>
      </c>
      <c r="G2501" s="108"/>
      <c r="H2501" s="108"/>
      <c r="I2501" s="108"/>
    </row>
    <row r="2502" ht="15.75" customHeight="1">
      <c r="A2502" s="108">
        <v>93243.0</v>
      </c>
      <c r="B2502" s="108" t="s">
        <v>154</v>
      </c>
      <c r="C2502" s="108">
        <v>16.0</v>
      </c>
      <c r="D2502" s="108" t="str">
        <f t="shared" si="1"/>
        <v/>
      </c>
      <c r="E2502" s="108" t="str">
        <f t="shared" si="2"/>
        <v/>
      </c>
      <c r="G2502" s="108"/>
      <c r="H2502" s="108"/>
      <c r="I2502" s="108"/>
    </row>
    <row r="2503" ht="15.75" customHeight="1">
      <c r="A2503" s="108">
        <v>93252.0</v>
      </c>
      <c r="B2503" s="108" t="s">
        <v>154</v>
      </c>
      <c r="C2503" s="108">
        <v>16.0</v>
      </c>
      <c r="D2503" s="108" t="str">
        <f t="shared" si="1"/>
        <v/>
      </c>
      <c r="E2503" s="108" t="str">
        <f t="shared" si="2"/>
        <v/>
      </c>
      <c r="G2503" s="108"/>
      <c r="H2503" s="108"/>
      <c r="I2503" s="108"/>
    </row>
    <row r="2504" ht="15.75" customHeight="1">
      <c r="A2504" s="108">
        <v>95606.0</v>
      </c>
      <c r="B2504" s="108" t="s">
        <v>155</v>
      </c>
      <c r="C2504" s="108">
        <v>2.0</v>
      </c>
      <c r="D2504" s="108">
        <f t="shared" si="1"/>
        <v>2</v>
      </c>
      <c r="E2504" s="108" t="str">
        <f t="shared" si="2"/>
        <v/>
      </c>
      <c r="G2504" s="108"/>
      <c r="H2504" s="108"/>
      <c r="I2504" s="108"/>
    </row>
    <row r="2505" ht="15.75" customHeight="1">
      <c r="A2505" s="108">
        <v>95607.0</v>
      </c>
      <c r="B2505" s="108" t="s">
        <v>155</v>
      </c>
      <c r="C2505" s="108">
        <v>2.0</v>
      </c>
      <c r="D2505" s="108">
        <f t="shared" si="1"/>
        <v>2</v>
      </c>
      <c r="E2505" s="108" t="str">
        <f t="shared" si="2"/>
        <v/>
      </c>
      <c r="G2505" s="108"/>
      <c r="H2505" s="108"/>
      <c r="I2505" s="108"/>
    </row>
    <row r="2506" ht="15.75" customHeight="1">
      <c r="A2506" s="108">
        <v>95679.0</v>
      </c>
      <c r="B2506" s="108" t="s">
        <v>155</v>
      </c>
      <c r="C2506" s="108">
        <v>2.0</v>
      </c>
      <c r="D2506" s="108">
        <f t="shared" si="1"/>
        <v>2</v>
      </c>
      <c r="E2506" s="108" t="str">
        <f t="shared" si="2"/>
        <v/>
      </c>
      <c r="G2506" s="108"/>
      <c r="H2506" s="108"/>
      <c r="I2506" s="108"/>
    </row>
    <row r="2507" ht="15.75" customHeight="1">
      <c r="A2507" s="108">
        <v>95694.0</v>
      </c>
      <c r="B2507" s="108" t="s">
        <v>155</v>
      </c>
      <c r="C2507" s="108">
        <v>2.0</v>
      </c>
      <c r="D2507" s="108">
        <f t="shared" si="1"/>
        <v>2</v>
      </c>
      <c r="E2507" s="108" t="str">
        <f t="shared" si="2"/>
        <v/>
      </c>
      <c r="G2507" s="108"/>
      <c r="H2507" s="108"/>
      <c r="I2507" s="108"/>
    </row>
    <row r="2508" ht="15.75" customHeight="1">
      <c r="A2508" s="108">
        <v>95645.0</v>
      </c>
      <c r="B2508" s="108" t="s">
        <v>155</v>
      </c>
      <c r="C2508" s="108">
        <v>11.0</v>
      </c>
      <c r="D2508" s="108">
        <f t="shared" si="1"/>
        <v>2</v>
      </c>
      <c r="E2508" s="108" t="str">
        <f t="shared" si="2"/>
        <v/>
      </c>
      <c r="G2508" s="108"/>
      <c r="H2508" s="108"/>
      <c r="I2508" s="108"/>
    </row>
    <row r="2509" ht="15.75" customHeight="1">
      <c r="A2509" s="108">
        <v>95679.0</v>
      </c>
      <c r="B2509" s="108" t="s">
        <v>155</v>
      </c>
      <c r="C2509" s="108">
        <v>11.0</v>
      </c>
      <c r="D2509" s="108">
        <f t="shared" si="1"/>
        <v>2</v>
      </c>
      <c r="E2509" s="108" t="str">
        <f t="shared" si="2"/>
        <v/>
      </c>
      <c r="G2509" s="108"/>
      <c r="H2509" s="108"/>
      <c r="I2509" s="108"/>
    </row>
    <row r="2510" ht="15.75" customHeight="1">
      <c r="A2510" s="108">
        <v>95691.0</v>
      </c>
      <c r="B2510" s="108" t="s">
        <v>155</v>
      </c>
      <c r="C2510" s="108">
        <v>11.0</v>
      </c>
      <c r="D2510" s="108">
        <f t="shared" si="1"/>
        <v>2</v>
      </c>
      <c r="E2510" s="108" t="str">
        <f t="shared" si="2"/>
        <v/>
      </c>
      <c r="G2510" s="108"/>
      <c r="H2510" s="108"/>
      <c r="I2510" s="108"/>
    </row>
    <row r="2511" ht="15.75" customHeight="1">
      <c r="A2511" s="108">
        <v>95776.0</v>
      </c>
      <c r="B2511" s="108" t="s">
        <v>155</v>
      </c>
      <c r="C2511" s="108">
        <v>11.0</v>
      </c>
      <c r="D2511" s="108">
        <f t="shared" si="1"/>
        <v>2</v>
      </c>
      <c r="E2511" s="108" t="str">
        <f t="shared" si="2"/>
        <v/>
      </c>
      <c r="G2511" s="108"/>
      <c r="H2511" s="108"/>
      <c r="I2511" s="108"/>
    </row>
    <row r="2512" ht="15.75" customHeight="1">
      <c r="A2512" s="108">
        <v>95937.0</v>
      </c>
      <c r="B2512" s="108" t="s">
        <v>155</v>
      </c>
      <c r="C2512" s="108">
        <v>11.0</v>
      </c>
      <c r="D2512" s="108">
        <f t="shared" si="1"/>
        <v>2</v>
      </c>
      <c r="E2512" s="108" t="str">
        <f t="shared" si="2"/>
        <v/>
      </c>
      <c r="G2512" s="108"/>
      <c r="H2512" s="108"/>
      <c r="I2512" s="108"/>
    </row>
    <row r="2513" ht="15.75" customHeight="1">
      <c r="A2513" s="108">
        <v>95605.0</v>
      </c>
      <c r="B2513" s="108" t="s">
        <v>155</v>
      </c>
      <c r="C2513" s="108">
        <v>12.0</v>
      </c>
      <c r="D2513" s="108">
        <f t="shared" si="1"/>
        <v>2</v>
      </c>
      <c r="E2513" s="108" t="str">
        <f t="shared" si="2"/>
        <v/>
      </c>
      <c r="G2513" s="108"/>
      <c r="H2513" s="108"/>
      <c r="I2513" s="108"/>
    </row>
    <row r="2514" ht="15.75" customHeight="1">
      <c r="A2514" s="108">
        <v>95606.0</v>
      </c>
      <c r="B2514" s="108" t="s">
        <v>155</v>
      </c>
      <c r="C2514" s="108">
        <v>12.0</v>
      </c>
      <c r="D2514" s="108">
        <f t="shared" si="1"/>
        <v>2</v>
      </c>
      <c r="E2514" s="108" t="str">
        <f t="shared" si="2"/>
        <v/>
      </c>
      <c r="G2514" s="108"/>
      <c r="H2514" s="108"/>
      <c r="I2514" s="108"/>
    </row>
    <row r="2515" ht="15.75" customHeight="1">
      <c r="A2515" s="108">
        <v>95607.0</v>
      </c>
      <c r="B2515" s="108" t="s">
        <v>155</v>
      </c>
      <c r="C2515" s="108">
        <v>12.0</v>
      </c>
      <c r="D2515" s="108">
        <f t="shared" si="1"/>
        <v>2</v>
      </c>
      <c r="E2515" s="108" t="str">
        <f t="shared" si="2"/>
        <v/>
      </c>
      <c r="G2515" s="108"/>
      <c r="H2515" s="108"/>
      <c r="I2515" s="108"/>
    </row>
    <row r="2516" ht="15.75" customHeight="1">
      <c r="A2516" s="108">
        <v>95612.0</v>
      </c>
      <c r="B2516" s="108" t="s">
        <v>155</v>
      </c>
      <c r="C2516" s="108">
        <v>12.0</v>
      </c>
      <c r="D2516" s="108">
        <f t="shared" si="1"/>
        <v>2</v>
      </c>
      <c r="E2516" s="108" t="str">
        <f t="shared" si="2"/>
        <v/>
      </c>
      <c r="G2516" s="108"/>
      <c r="H2516" s="108"/>
      <c r="I2516" s="108"/>
    </row>
    <row r="2517" ht="15.75" customHeight="1">
      <c r="A2517" s="108">
        <v>95615.0</v>
      </c>
      <c r="B2517" s="108" t="s">
        <v>155</v>
      </c>
      <c r="C2517" s="108">
        <v>12.0</v>
      </c>
      <c r="D2517" s="108">
        <f t="shared" si="1"/>
        <v>2</v>
      </c>
      <c r="E2517" s="108" t="str">
        <f t="shared" si="2"/>
        <v/>
      </c>
      <c r="G2517" s="108"/>
      <c r="H2517" s="108"/>
      <c r="I2517" s="108"/>
    </row>
    <row r="2518" ht="15.75" customHeight="1">
      <c r="A2518" s="108">
        <v>95616.0</v>
      </c>
      <c r="B2518" s="108" t="s">
        <v>155</v>
      </c>
      <c r="C2518" s="108">
        <v>12.0</v>
      </c>
      <c r="D2518" s="108">
        <f t="shared" si="1"/>
        <v>2</v>
      </c>
      <c r="E2518" s="108" t="str">
        <f t="shared" si="2"/>
        <v/>
      </c>
      <c r="G2518" s="108"/>
      <c r="H2518" s="108"/>
      <c r="I2518" s="108"/>
    </row>
    <row r="2519" ht="15.75" customHeight="1">
      <c r="A2519" s="108">
        <v>95618.0</v>
      </c>
      <c r="B2519" s="108" t="s">
        <v>155</v>
      </c>
      <c r="C2519" s="108">
        <v>12.0</v>
      </c>
      <c r="D2519" s="108">
        <f t="shared" si="1"/>
        <v>2</v>
      </c>
      <c r="E2519" s="108" t="str">
        <f t="shared" si="2"/>
        <v/>
      </c>
      <c r="G2519" s="108"/>
      <c r="H2519" s="108"/>
      <c r="I2519" s="108"/>
    </row>
    <row r="2520" ht="15.75" customHeight="1">
      <c r="A2520" s="108">
        <v>95620.0</v>
      </c>
      <c r="B2520" s="108" t="s">
        <v>155</v>
      </c>
      <c r="C2520" s="108">
        <v>12.0</v>
      </c>
      <c r="D2520" s="108">
        <f t="shared" si="1"/>
        <v>2</v>
      </c>
      <c r="E2520" s="108" t="str">
        <f t="shared" si="2"/>
        <v/>
      </c>
      <c r="G2520" s="108"/>
      <c r="H2520" s="108"/>
      <c r="I2520" s="108"/>
    </row>
    <row r="2521" ht="15.75" customHeight="1">
      <c r="A2521" s="108">
        <v>95627.0</v>
      </c>
      <c r="B2521" s="108" t="s">
        <v>155</v>
      </c>
      <c r="C2521" s="108">
        <v>12.0</v>
      </c>
      <c r="D2521" s="108">
        <f t="shared" si="1"/>
        <v>2</v>
      </c>
      <c r="E2521" s="108" t="str">
        <f t="shared" si="2"/>
        <v/>
      </c>
      <c r="G2521" s="108"/>
      <c r="H2521" s="108"/>
      <c r="I2521" s="108"/>
    </row>
    <row r="2522" ht="15.75" customHeight="1">
      <c r="A2522" s="108">
        <v>95637.0</v>
      </c>
      <c r="B2522" s="108" t="s">
        <v>155</v>
      </c>
      <c r="C2522" s="108">
        <v>12.0</v>
      </c>
      <c r="D2522" s="108">
        <f t="shared" si="1"/>
        <v>2</v>
      </c>
      <c r="E2522" s="108" t="str">
        <f t="shared" si="2"/>
        <v/>
      </c>
      <c r="G2522" s="108"/>
      <c r="H2522" s="108"/>
      <c r="I2522" s="108"/>
    </row>
    <row r="2523" ht="15.75" customHeight="1">
      <c r="A2523" s="108">
        <v>95645.0</v>
      </c>
      <c r="B2523" s="108" t="s">
        <v>155</v>
      </c>
      <c r="C2523" s="108">
        <v>12.0</v>
      </c>
      <c r="D2523" s="108">
        <f t="shared" si="1"/>
        <v>2</v>
      </c>
      <c r="E2523" s="108" t="str">
        <f t="shared" si="2"/>
        <v/>
      </c>
      <c r="G2523" s="108"/>
      <c r="H2523" s="108"/>
      <c r="I2523" s="108"/>
    </row>
    <row r="2524" ht="15.75" customHeight="1">
      <c r="A2524" s="108">
        <v>95653.0</v>
      </c>
      <c r="B2524" s="108" t="s">
        <v>155</v>
      </c>
      <c r="C2524" s="108">
        <v>12.0</v>
      </c>
      <c r="D2524" s="108">
        <f t="shared" si="1"/>
        <v>2</v>
      </c>
      <c r="E2524" s="108" t="str">
        <f t="shared" si="2"/>
        <v/>
      </c>
      <c r="G2524" s="108"/>
      <c r="H2524" s="108"/>
      <c r="I2524" s="108"/>
    </row>
    <row r="2525" ht="15.75" customHeight="1">
      <c r="A2525" s="108">
        <v>95679.0</v>
      </c>
      <c r="B2525" s="108" t="s">
        <v>155</v>
      </c>
      <c r="C2525" s="108">
        <v>12.0</v>
      </c>
      <c r="D2525" s="108">
        <f t="shared" si="1"/>
        <v>2</v>
      </c>
      <c r="E2525" s="108" t="str">
        <f t="shared" si="2"/>
        <v/>
      </c>
      <c r="G2525" s="108"/>
      <c r="H2525" s="108"/>
      <c r="I2525" s="108"/>
    </row>
    <row r="2526" ht="15.75" customHeight="1">
      <c r="A2526" s="108">
        <v>95691.0</v>
      </c>
      <c r="B2526" s="108" t="s">
        <v>155</v>
      </c>
      <c r="C2526" s="108">
        <v>12.0</v>
      </c>
      <c r="D2526" s="108">
        <f t="shared" si="1"/>
        <v>2</v>
      </c>
      <c r="E2526" s="108" t="str">
        <f t="shared" si="2"/>
        <v/>
      </c>
      <c r="G2526" s="108"/>
      <c r="H2526" s="108"/>
      <c r="I2526" s="108"/>
    </row>
    <row r="2527" ht="15.75" customHeight="1">
      <c r="A2527" s="108">
        <v>95694.0</v>
      </c>
      <c r="B2527" s="108" t="s">
        <v>155</v>
      </c>
      <c r="C2527" s="108">
        <v>12.0</v>
      </c>
      <c r="D2527" s="108">
        <f t="shared" si="1"/>
        <v>2</v>
      </c>
      <c r="E2527" s="108" t="str">
        <f t="shared" si="2"/>
        <v/>
      </c>
      <c r="G2527" s="108"/>
      <c r="H2527" s="108"/>
      <c r="I2527" s="108"/>
    </row>
    <row r="2528" ht="15.75" customHeight="1">
      <c r="A2528" s="108">
        <v>95695.0</v>
      </c>
      <c r="B2528" s="108" t="s">
        <v>155</v>
      </c>
      <c r="C2528" s="108">
        <v>12.0</v>
      </c>
      <c r="D2528" s="108">
        <f t="shared" si="1"/>
        <v>2</v>
      </c>
      <c r="E2528" s="108" t="str">
        <f t="shared" si="2"/>
        <v/>
      </c>
      <c r="G2528" s="108"/>
      <c r="H2528" s="108"/>
      <c r="I2528" s="108"/>
    </row>
    <row r="2529" ht="15.75" customHeight="1">
      <c r="A2529" s="108">
        <v>95698.0</v>
      </c>
      <c r="B2529" s="108" t="s">
        <v>155</v>
      </c>
      <c r="C2529" s="108">
        <v>12.0</v>
      </c>
      <c r="D2529" s="108">
        <f t="shared" si="1"/>
        <v>2</v>
      </c>
      <c r="E2529" s="108" t="str">
        <f t="shared" si="2"/>
        <v/>
      </c>
      <c r="G2529" s="108"/>
      <c r="H2529" s="108"/>
      <c r="I2529" s="108"/>
    </row>
    <row r="2530" ht="15.75" customHeight="1">
      <c r="A2530" s="108">
        <v>95776.0</v>
      </c>
      <c r="B2530" s="108" t="s">
        <v>155</v>
      </c>
      <c r="C2530" s="108">
        <v>12.0</v>
      </c>
      <c r="D2530" s="108">
        <f t="shared" si="1"/>
        <v>2</v>
      </c>
      <c r="E2530" s="108" t="str">
        <f t="shared" si="2"/>
        <v/>
      </c>
      <c r="G2530" s="108"/>
      <c r="H2530" s="108"/>
      <c r="I2530" s="108"/>
    </row>
    <row r="2531" ht="15.75" customHeight="1">
      <c r="A2531" s="108">
        <v>95937.0</v>
      </c>
      <c r="B2531" s="108" t="s">
        <v>155</v>
      </c>
      <c r="C2531" s="108">
        <v>12.0</v>
      </c>
      <c r="D2531" s="108">
        <f t="shared" si="1"/>
        <v>2</v>
      </c>
      <c r="E2531" s="108" t="str">
        <f t="shared" si="2"/>
        <v/>
      </c>
      <c r="G2531" s="108"/>
      <c r="H2531" s="108"/>
      <c r="I2531" s="108"/>
    </row>
    <row r="2532" ht="15.75" customHeight="1">
      <c r="A2532" s="108">
        <v>95674.0</v>
      </c>
      <c r="B2532" s="108" t="s">
        <v>156</v>
      </c>
      <c r="C2532" s="108">
        <v>11.0</v>
      </c>
      <c r="D2532" s="108">
        <f t="shared" si="1"/>
        <v>3</v>
      </c>
      <c r="E2532" s="108" t="str">
        <f t="shared" si="2"/>
        <v/>
      </c>
      <c r="G2532" s="108"/>
      <c r="H2532" s="108"/>
      <c r="I2532" s="108"/>
    </row>
    <row r="2533" ht="15.75" customHeight="1">
      <c r="A2533" s="108">
        <v>95692.0</v>
      </c>
      <c r="B2533" s="108" t="s">
        <v>156</v>
      </c>
      <c r="C2533" s="108">
        <v>11.0</v>
      </c>
      <c r="D2533" s="108">
        <f t="shared" si="1"/>
        <v>3</v>
      </c>
      <c r="E2533" s="108" t="str">
        <f t="shared" si="2"/>
        <v/>
      </c>
      <c r="G2533" s="108"/>
      <c r="H2533" s="108"/>
      <c r="I2533" s="108"/>
    </row>
    <row r="2534" ht="15.75" customHeight="1">
      <c r="A2534" s="108">
        <v>95901.0</v>
      </c>
      <c r="B2534" s="108" t="s">
        <v>156</v>
      </c>
      <c r="C2534" s="108">
        <v>11.0</v>
      </c>
      <c r="D2534" s="108">
        <f t="shared" si="1"/>
        <v>3</v>
      </c>
      <c r="E2534" s="108" t="str">
        <f t="shared" si="2"/>
        <v/>
      </c>
      <c r="G2534" s="108"/>
      <c r="H2534" s="108"/>
      <c r="I2534" s="108"/>
    </row>
    <row r="2535" ht="15.75" customHeight="1">
      <c r="A2535" s="108">
        <v>95903.0</v>
      </c>
      <c r="B2535" s="108" t="s">
        <v>156</v>
      </c>
      <c r="C2535" s="108">
        <v>11.0</v>
      </c>
      <c r="D2535" s="108">
        <f t="shared" si="1"/>
        <v>3</v>
      </c>
      <c r="E2535" s="108" t="str">
        <f t="shared" si="2"/>
        <v/>
      </c>
      <c r="G2535" s="108"/>
      <c r="H2535" s="108"/>
      <c r="I2535" s="108"/>
    </row>
    <row r="2536" ht="15.75" customHeight="1">
      <c r="A2536" s="108">
        <v>95914.0</v>
      </c>
      <c r="B2536" s="108" t="s">
        <v>156</v>
      </c>
      <c r="C2536" s="108">
        <v>11.0</v>
      </c>
      <c r="D2536" s="108">
        <f t="shared" si="1"/>
        <v>3</v>
      </c>
      <c r="E2536" s="108" t="str">
        <f t="shared" si="2"/>
        <v/>
      </c>
      <c r="G2536" s="108"/>
      <c r="H2536" s="108"/>
      <c r="I2536" s="108"/>
    </row>
    <row r="2537" ht="15.75" customHeight="1">
      <c r="A2537" s="108">
        <v>95918.0</v>
      </c>
      <c r="B2537" s="108" t="s">
        <v>156</v>
      </c>
      <c r="C2537" s="108">
        <v>11.0</v>
      </c>
      <c r="D2537" s="108">
        <f t="shared" si="1"/>
        <v>3</v>
      </c>
      <c r="E2537" s="108" t="str">
        <f t="shared" si="2"/>
        <v/>
      </c>
      <c r="G2537" s="108"/>
      <c r="H2537" s="108"/>
      <c r="I2537" s="108"/>
    </row>
    <row r="2538" ht="15.75" customHeight="1">
      <c r="A2538" s="108">
        <v>95919.0</v>
      </c>
      <c r="B2538" s="108" t="s">
        <v>156</v>
      </c>
      <c r="C2538" s="108">
        <v>11.0</v>
      </c>
      <c r="D2538" s="108">
        <f t="shared" si="1"/>
        <v>3</v>
      </c>
      <c r="E2538" s="108" t="str">
        <f t="shared" si="2"/>
        <v/>
      </c>
      <c r="G2538" s="108"/>
      <c r="H2538" s="108"/>
      <c r="I2538" s="108"/>
    </row>
    <row r="2539" ht="15.75" customHeight="1">
      <c r="A2539" s="108">
        <v>95922.0</v>
      </c>
      <c r="B2539" s="108" t="s">
        <v>156</v>
      </c>
      <c r="C2539" s="108">
        <v>11.0</v>
      </c>
      <c r="D2539" s="108">
        <f t="shared" si="1"/>
        <v>3</v>
      </c>
      <c r="E2539" s="108" t="str">
        <f t="shared" si="2"/>
        <v/>
      </c>
      <c r="G2539" s="108"/>
      <c r="H2539" s="108"/>
      <c r="I2539" s="108"/>
    </row>
    <row r="2540" ht="15.75" customHeight="1">
      <c r="A2540" s="108">
        <v>95925.0</v>
      </c>
      <c r="B2540" s="108" t="s">
        <v>156</v>
      </c>
      <c r="C2540" s="108">
        <v>11.0</v>
      </c>
      <c r="D2540" s="108">
        <f t="shared" si="1"/>
        <v>3</v>
      </c>
      <c r="E2540" s="108" t="str">
        <f t="shared" si="2"/>
        <v/>
      </c>
      <c r="G2540" s="108"/>
      <c r="H2540" s="108"/>
      <c r="I2540" s="108"/>
    </row>
    <row r="2541" ht="15.75" customHeight="1">
      <c r="A2541" s="108">
        <v>95935.0</v>
      </c>
      <c r="B2541" s="108" t="s">
        <v>156</v>
      </c>
      <c r="C2541" s="108">
        <v>11.0</v>
      </c>
      <c r="D2541" s="108">
        <f t="shared" si="1"/>
        <v>3</v>
      </c>
      <c r="E2541" s="108" t="str">
        <f t="shared" si="2"/>
        <v/>
      </c>
      <c r="G2541" s="108"/>
      <c r="H2541" s="108"/>
      <c r="I2541" s="108"/>
    </row>
    <row r="2542" ht="15.75" customHeight="1">
      <c r="A2542" s="108">
        <v>95941.0</v>
      </c>
      <c r="B2542" s="108" t="s">
        <v>156</v>
      </c>
      <c r="C2542" s="108">
        <v>11.0</v>
      </c>
      <c r="D2542" s="108">
        <f t="shared" si="1"/>
        <v>3</v>
      </c>
      <c r="E2542" s="108" t="str">
        <f t="shared" si="2"/>
        <v/>
      </c>
      <c r="G2542" s="108"/>
      <c r="H2542" s="108"/>
      <c r="I2542" s="108"/>
    </row>
    <row r="2543" ht="15.75" customHeight="1">
      <c r="A2543" s="108">
        <v>95953.0</v>
      </c>
      <c r="B2543" s="108" t="s">
        <v>156</v>
      </c>
      <c r="C2543" s="108">
        <v>11.0</v>
      </c>
      <c r="D2543" s="108">
        <f t="shared" si="1"/>
        <v>3</v>
      </c>
      <c r="E2543" s="108" t="str">
        <f t="shared" si="2"/>
        <v/>
      </c>
      <c r="G2543" s="108"/>
      <c r="H2543" s="108"/>
      <c r="I2543" s="108"/>
    </row>
    <row r="2544" ht="15.75" customHeight="1">
      <c r="A2544" s="108">
        <v>95960.0</v>
      </c>
      <c r="B2544" s="108" t="s">
        <v>156</v>
      </c>
      <c r="C2544" s="108">
        <v>11.0</v>
      </c>
      <c r="D2544" s="108">
        <f t="shared" si="1"/>
        <v>3</v>
      </c>
      <c r="E2544" s="108" t="str">
        <f t="shared" si="2"/>
        <v/>
      </c>
      <c r="G2544" s="108"/>
      <c r="H2544" s="108"/>
      <c r="I2544" s="108"/>
    </row>
    <row r="2545" ht="15.75" customHeight="1">
      <c r="A2545" s="108">
        <v>95961.0</v>
      </c>
      <c r="B2545" s="108" t="s">
        <v>156</v>
      </c>
      <c r="C2545" s="108">
        <v>11.0</v>
      </c>
      <c r="D2545" s="108">
        <f t="shared" si="1"/>
        <v>3</v>
      </c>
      <c r="E2545" s="108" t="str">
        <f t="shared" si="2"/>
        <v/>
      </c>
      <c r="G2545" s="108"/>
      <c r="H2545" s="108"/>
      <c r="I2545" s="108"/>
    </row>
    <row r="2546" ht="15.75" customHeight="1">
      <c r="A2546" s="108">
        <v>95962.0</v>
      </c>
      <c r="B2546" s="108" t="s">
        <v>156</v>
      </c>
      <c r="C2546" s="108">
        <v>11.0</v>
      </c>
      <c r="D2546" s="108">
        <f t="shared" si="1"/>
        <v>3</v>
      </c>
      <c r="E2546" s="108" t="str">
        <f t="shared" si="2"/>
        <v/>
      </c>
      <c r="G2546" s="108"/>
      <c r="H2546" s="108"/>
      <c r="I2546" s="108"/>
    </row>
    <row r="2547" ht="15.75" customHeight="1">
      <c r="A2547" s="108">
        <v>95966.0</v>
      </c>
      <c r="B2547" s="108" t="s">
        <v>156</v>
      </c>
      <c r="C2547" s="108">
        <v>11.0</v>
      </c>
      <c r="D2547" s="108">
        <f t="shared" si="1"/>
        <v>3</v>
      </c>
      <c r="E2547" s="108" t="str">
        <f t="shared" si="2"/>
        <v/>
      </c>
      <c r="G2547" s="108"/>
      <c r="H2547" s="108"/>
      <c r="I2547" s="108"/>
    </row>
    <row r="2548" ht="15.75" customHeight="1">
      <c r="A2548" s="108">
        <v>95972.0</v>
      </c>
      <c r="B2548" s="108" t="s">
        <v>156</v>
      </c>
      <c r="C2548" s="108">
        <v>11.0</v>
      </c>
      <c r="D2548" s="108">
        <f t="shared" si="1"/>
        <v>3</v>
      </c>
      <c r="E2548" s="108" t="str">
        <f t="shared" si="2"/>
        <v/>
      </c>
      <c r="G2548" s="108"/>
      <c r="H2548" s="108"/>
      <c r="I2548" s="108"/>
    </row>
    <row r="2549" ht="15.75" customHeight="1">
      <c r="A2549" s="108">
        <v>95977.0</v>
      </c>
      <c r="B2549" s="108" t="s">
        <v>156</v>
      </c>
      <c r="C2549" s="108">
        <v>11.0</v>
      </c>
      <c r="D2549" s="108">
        <f t="shared" si="1"/>
        <v>3</v>
      </c>
      <c r="E2549" s="108" t="str">
        <f t="shared" si="2"/>
        <v/>
      </c>
      <c r="G2549" s="108"/>
      <c r="H2549" s="108"/>
      <c r="I2549" s="108"/>
    </row>
    <row r="2550" ht="15.75" customHeight="1">
      <c r="A2550" s="108">
        <v>29.0</v>
      </c>
      <c r="B2550" s="108" t="s">
        <v>156</v>
      </c>
      <c r="C2550" s="108">
        <v>16.0</v>
      </c>
      <c r="D2550" s="108">
        <f t="shared" si="1"/>
        <v>3</v>
      </c>
      <c r="E2550" s="108" t="str">
        <f t="shared" si="2"/>
        <v/>
      </c>
      <c r="G2550" s="108"/>
      <c r="H2550" s="108"/>
      <c r="I2550" s="108"/>
    </row>
    <row r="2551" ht="15.75" customHeight="1">
      <c r="A2551" s="108">
        <v>95919.0</v>
      </c>
      <c r="B2551" s="108" t="s">
        <v>156</v>
      </c>
      <c r="C2551" s="108">
        <v>16.0</v>
      </c>
      <c r="D2551" s="108">
        <f t="shared" si="1"/>
        <v>3</v>
      </c>
      <c r="E2551" s="108" t="str">
        <f t="shared" si="2"/>
        <v/>
      </c>
      <c r="G2551" s="108"/>
      <c r="H2551" s="108"/>
      <c r="I2551" s="108"/>
    </row>
    <row r="2552" ht="15.75" customHeight="1">
      <c r="A2552" s="108">
        <v>95922.0</v>
      </c>
      <c r="B2552" s="108" t="s">
        <v>156</v>
      </c>
      <c r="C2552" s="108">
        <v>16.0</v>
      </c>
      <c r="D2552" s="108">
        <f t="shared" si="1"/>
        <v>3</v>
      </c>
      <c r="E2552" s="108" t="str">
        <f t="shared" si="2"/>
        <v/>
      </c>
      <c r="G2552" s="108"/>
      <c r="H2552" s="108"/>
      <c r="I2552" s="108"/>
    </row>
    <row r="2553" ht="15.75" customHeight="1">
      <c r="A2553" s="108">
        <v>95925.0</v>
      </c>
      <c r="B2553" s="108" t="s">
        <v>156</v>
      </c>
      <c r="C2553" s="108">
        <v>16.0</v>
      </c>
      <c r="D2553" s="108">
        <f t="shared" si="1"/>
        <v>3</v>
      </c>
      <c r="E2553" s="108" t="str">
        <f t="shared" si="2"/>
        <v/>
      </c>
      <c r="G2553" s="108"/>
      <c r="H2553" s="108"/>
      <c r="I2553" s="108"/>
    </row>
    <row r="2554" ht="15.75" customHeight="1">
      <c r="A2554" s="108">
        <v>95935.0</v>
      </c>
      <c r="B2554" s="108" t="s">
        <v>156</v>
      </c>
      <c r="C2554" s="108">
        <v>16.0</v>
      </c>
      <c r="D2554" s="108">
        <f t="shared" si="1"/>
        <v>3</v>
      </c>
      <c r="E2554" s="108" t="str">
        <f t="shared" si="2"/>
        <v/>
      </c>
      <c r="G2554" s="108"/>
      <c r="H2554" s="108"/>
      <c r="I2554" s="108"/>
    </row>
    <row r="2555" ht="15.75" customHeight="1">
      <c r="A2555" s="108">
        <v>95941.0</v>
      </c>
      <c r="B2555" s="108" t="s">
        <v>156</v>
      </c>
      <c r="C2555" s="108">
        <v>16.0</v>
      </c>
      <c r="D2555" s="108">
        <f t="shared" si="1"/>
        <v>3</v>
      </c>
      <c r="E2555" s="108" t="str">
        <f t="shared" si="2"/>
        <v/>
      </c>
      <c r="G2555" s="108"/>
      <c r="H2555" s="108"/>
      <c r="I2555" s="108"/>
    </row>
    <row r="2556" ht="15.75" customHeight="1">
      <c r="A2556" s="108">
        <v>95960.0</v>
      </c>
      <c r="B2556" s="108" t="s">
        <v>156</v>
      </c>
      <c r="C2556" s="108">
        <v>16.0</v>
      </c>
      <c r="D2556" s="108">
        <f t="shared" si="1"/>
        <v>3</v>
      </c>
      <c r="E2556" s="108" t="str">
        <f t="shared" si="2"/>
        <v/>
      </c>
      <c r="G2556" s="108"/>
      <c r="H2556" s="108"/>
      <c r="I2556" s="108"/>
    </row>
    <row r="2557" ht="15.75" customHeight="1">
      <c r="A2557" s="108">
        <v>95981.0</v>
      </c>
      <c r="B2557" s="108" t="s">
        <v>156</v>
      </c>
      <c r="C2557" s="108">
        <v>16.0</v>
      </c>
      <c r="D2557" s="108">
        <f t="shared" si="1"/>
        <v>3</v>
      </c>
      <c r="E2557" s="108" t="str">
        <f t="shared" si="2"/>
        <v/>
      </c>
      <c r="G2557" s="108"/>
      <c r="H2557" s="108"/>
      <c r="I2557" s="108"/>
    </row>
    <row r="2558" ht="15.75" customHeight="1">
      <c r="A2558" s="108">
        <v>95981.0</v>
      </c>
      <c r="B2558" s="108" t="s">
        <v>156</v>
      </c>
      <c r="C2558" s="108">
        <v>16.0</v>
      </c>
      <c r="D2558" s="108">
        <f t="shared" si="1"/>
        <v>3</v>
      </c>
      <c r="E2558" s="108" t="str">
        <f t="shared" si="2"/>
        <v/>
      </c>
      <c r="G2558" s="108"/>
      <c r="H2558" s="108"/>
      <c r="I2558" s="108"/>
    </row>
  </sheetData>
  <printOptions/>
  <pageMargins bottom="1.0" footer="0.0" header="0.0" left="0.75" right="0.75" top="1.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0"/>
    <col customWidth="1" min="2" max="2" width="18.67"/>
    <col customWidth="1" min="3" max="3" width="14.11"/>
    <col customWidth="1" min="4" max="4" width="25.0"/>
    <col customWidth="1" min="5" max="5" width="14.0"/>
    <col customWidth="1" min="6" max="6" width="17.0"/>
    <col customWidth="1" min="7" max="7" width="14.0"/>
    <col customWidth="1" min="8" max="8" width="17.0"/>
    <col customWidth="1" min="9" max="9" width="15.0"/>
    <col customWidth="1" min="10" max="10" width="17.0"/>
    <col customWidth="1" min="11" max="11" width="25.0"/>
    <col customWidth="1" min="12" max="12" width="18.67"/>
    <col customWidth="1" min="13" max="13" width="14.11"/>
    <col customWidth="1" min="14" max="14" width="25.0"/>
    <col customWidth="1" min="15" max="15" width="14.0"/>
    <col customWidth="1" min="16" max="16" width="17.0"/>
    <col customWidth="1" min="17" max="17" width="14.0"/>
    <col customWidth="1" min="18" max="18" width="17.0"/>
    <col customWidth="1" min="19" max="19" width="15.0"/>
    <col customWidth="1" min="20" max="20" width="17.0"/>
    <col customWidth="1" min="21" max="21" width="25.0"/>
    <col customWidth="1" min="22" max="22" width="18.67"/>
    <col customWidth="1" min="23" max="23" width="14.11"/>
    <col customWidth="1" min="24" max="24" width="25.0"/>
    <col customWidth="1" min="25" max="25" width="14.0"/>
    <col customWidth="1" min="26" max="26" width="17.0"/>
    <col customWidth="1" min="27" max="27" width="14.0"/>
    <col customWidth="1" min="28" max="28" width="17.0"/>
    <col customWidth="1" min="29" max="29" width="15.0"/>
    <col customWidth="1" min="30" max="30" width="17.0"/>
    <col customWidth="1" min="31" max="31" width="25.0"/>
    <col customWidth="1" min="32" max="32" width="18.67"/>
    <col customWidth="1" min="33" max="33" width="14.11"/>
    <col customWidth="1" min="34" max="34" width="25.0"/>
    <col customWidth="1" min="35" max="35" width="14.0"/>
    <col customWidth="1" min="36" max="36" width="17.0"/>
    <col customWidth="1" min="37" max="37" width="14.0"/>
    <col customWidth="1" min="38" max="38" width="17.0"/>
    <col customWidth="1" min="39" max="39" width="15.0"/>
    <col customWidth="1" min="40" max="40" width="17.0"/>
  </cols>
  <sheetData>
    <row r="1">
      <c r="B1" s="109" t="s">
        <v>157</v>
      </c>
      <c r="C1" s="110"/>
      <c r="D1" s="110"/>
      <c r="E1" s="110"/>
      <c r="F1" s="110"/>
      <c r="G1" s="110"/>
      <c r="H1" s="110"/>
      <c r="I1" s="110"/>
      <c r="J1" s="111"/>
      <c r="K1" s="112"/>
      <c r="L1" s="113" t="s">
        <v>158</v>
      </c>
      <c r="M1" s="110"/>
      <c r="N1" s="110"/>
      <c r="O1" s="110"/>
      <c r="P1" s="110"/>
      <c r="Q1" s="110"/>
      <c r="R1" s="110"/>
      <c r="S1" s="110"/>
      <c r="T1" s="111"/>
      <c r="U1" s="114"/>
      <c r="V1" s="115" t="s">
        <v>159</v>
      </c>
      <c r="W1" s="110"/>
      <c r="X1" s="110"/>
      <c r="Y1" s="110"/>
      <c r="Z1" s="110"/>
      <c r="AA1" s="110"/>
      <c r="AB1" s="110"/>
      <c r="AC1" s="110"/>
      <c r="AD1" s="111"/>
      <c r="AE1" s="116"/>
      <c r="AF1" s="117" t="s">
        <v>160</v>
      </c>
      <c r="AG1" s="110"/>
      <c r="AH1" s="110"/>
      <c r="AI1" s="110"/>
      <c r="AJ1" s="110"/>
      <c r="AK1" s="110"/>
      <c r="AL1" s="110"/>
      <c r="AM1" s="110"/>
      <c r="AN1" s="111"/>
    </row>
    <row r="2">
      <c r="B2" s="118" t="s">
        <v>161</v>
      </c>
      <c r="C2" s="118" t="s">
        <v>74</v>
      </c>
      <c r="D2" s="118"/>
      <c r="E2" s="118" t="s">
        <v>162</v>
      </c>
      <c r="F2" s="118"/>
      <c r="G2" s="119" t="s">
        <v>163</v>
      </c>
      <c r="H2" s="111"/>
      <c r="I2" s="118" t="s">
        <v>164</v>
      </c>
      <c r="J2" s="118"/>
      <c r="K2" s="118"/>
      <c r="L2" s="118" t="s">
        <v>161</v>
      </c>
      <c r="M2" s="118" t="s">
        <v>75</v>
      </c>
      <c r="N2" s="118"/>
      <c r="O2" s="118" t="s">
        <v>162</v>
      </c>
      <c r="P2" s="118"/>
      <c r="Q2" s="119" t="s">
        <v>163</v>
      </c>
      <c r="R2" s="111"/>
      <c r="S2" s="118" t="s">
        <v>164</v>
      </c>
      <c r="T2" s="118"/>
      <c r="U2" s="118"/>
      <c r="V2" s="118" t="s">
        <v>161</v>
      </c>
      <c r="W2" s="118" t="s">
        <v>76</v>
      </c>
      <c r="X2" s="118"/>
      <c r="Y2" s="118" t="s">
        <v>162</v>
      </c>
      <c r="Z2" s="118"/>
      <c r="AA2" s="119" t="s">
        <v>163</v>
      </c>
      <c r="AB2" s="111"/>
      <c r="AC2" s="118" t="s">
        <v>164</v>
      </c>
      <c r="AD2" s="118"/>
      <c r="AE2" s="118"/>
      <c r="AF2" s="118" t="s">
        <v>165</v>
      </c>
      <c r="AG2" s="118" t="s">
        <v>77</v>
      </c>
      <c r="AH2" s="118"/>
      <c r="AI2" s="118" t="s">
        <v>162</v>
      </c>
      <c r="AJ2" s="118"/>
      <c r="AK2" s="119" t="s">
        <v>163</v>
      </c>
      <c r="AL2" s="111"/>
      <c r="AM2" s="118" t="s">
        <v>164</v>
      </c>
      <c r="AN2" s="118"/>
    </row>
    <row r="3">
      <c r="A3" s="12" t="s">
        <v>166</v>
      </c>
      <c r="B3" s="120" t="s">
        <v>167</v>
      </c>
      <c r="C3" s="121" t="s">
        <v>168</v>
      </c>
      <c r="D3" s="71" t="s">
        <v>169</v>
      </c>
      <c r="E3" s="71" t="s">
        <v>170</v>
      </c>
      <c r="F3" s="71" t="s">
        <v>171</v>
      </c>
      <c r="G3" s="71" t="s">
        <v>170</v>
      </c>
      <c r="H3" s="71" t="s">
        <v>171</v>
      </c>
      <c r="I3" s="71" t="s">
        <v>170</v>
      </c>
      <c r="J3" s="71" t="s">
        <v>171</v>
      </c>
      <c r="K3" s="71" t="s">
        <v>166</v>
      </c>
      <c r="L3" s="120" t="s">
        <v>167</v>
      </c>
      <c r="M3" s="121" t="s">
        <v>168</v>
      </c>
      <c r="N3" s="71" t="s">
        <v>169</v>
      </c>
      <c r="O3" s="71" t="s">
        <v>170</v>
      </c>
      <c r="P3" s="71" t="s">
        <v>171</v>
      </c>
      <c r="Q3" s="71" t="s">
        <v>170</v>
      </c>
      <c r="R3" s="71" t="s">
        <v>171</v>
      </c>
      <c r="S3" s="71" t="s">
        <v>170</v>
      </c>
      <c r="T3" s="71" t="s">
        <v>171</v>
      </c>
      <c r="U3" s="71" t="s">
        <v>166</v>
      </c>
      <c r="V3" s="120" t="s">
        <v>167</v>
      </c>
      <c r="W3" s="121" t="s">
        <v>168</v>
      </c>
      <c r="X3" s="71" t="s">
        <v>169</v>
      </c>
      <c r="Y3" s="71" t="s">
        <v>170</v>
      </c>
      <c r="Z3" s="71" t="s">
        <v>171</v>
      </c>
      <c r="AA3" s="71" t="s">
        <v>170</v>
      </c>
      <c r="AB3" s="71" t="s">
        <v>171</v>
      </c>
      <c r="AC3" s="71" t="s">
        <v>170</v>
      </c>
      <c r="AD3" s="71" t="s">
        <v>171</v>
      </c>
      <c r="AE3" s="71" t="s">
        <v>166</v>
      </c>
      <c r="AF3" s="120" t="s">
        <v>167</v>
      </c>
      <c r="AG3" s="121" t="s">
        <v>168</v>
      </c>
      <c r="AH3" s="71" t="s">
        <v>169</v>
      </c>
      <c r="AI3" s="71" t="s">
        <v>170</v>
      </c>
      <c r="AJ3" s="71" t="s">
        <v>171</v>
      </c>
      <c r="AK3" s="71" t="s">
        <v>170</v>
      </c>
      <c r="AL3" s="71" t="s">
        <v>171</v>
      </c>
      <c r="AM3" s="71" t="s">
        <v>170</v>
      </c>
      <c r="AN3" s="71" t="s">
        <v>171</v>
      </c>
    </row>
    <row r="4">
      <c r="A4" s="12" t="str">
        <f t="shared" ref="A4:A27" si="1">$C$2&amp;$B$2&amp; B4&amp; C4&amp;D4</f>
        <v>CZ03SmallOffice021</v>
      </c>
      <c r="B4" s="48">
        <v>0.0</v>
      </c>
      <c r="C4" s="48">
        <v>2.0</v>
      </c>
      <c r="D4" s="12">
        <v>1.0</v>
      </c>
      <c r="E4" s="122">
        <v>0.119347482891243</v>
      </c>
      <c r="F4" s="122">
        <v>-0.516552397980556</v>
      </c>
      <c r="G4" s="122">
        <v>-0.00439056573898312</v>
      </c>
      <c r="H4" s="122">
        <v>8.73546996639422</v>
      </c>
      <c r="I4" s="123">
        <v>0.0</v>
      </c>
      <c r="J4" s="123">
        <v>0.0</v>
      </c>
      <c r="K4" s="71" t="str">
        <f t="shared" ref="K4:K27" si="2">$M$2&amp;$L$2&amp;L4&amp;M4&amp;N4</f>
        <v>CZ04SmallOffice021</v>
      </c>
      <c r="L4" s="48">
        <v>0.0</v>
      </c>
      <c r="M4" s="48">
        <v>2.0</v>
      </c>
      <c r="N4" s="12">
        <v>1.0</v>
      </c>
      <c r="O4" s="122">
        <v>0.0181595331852969</v>
      </c>
      <c r="P4" s="122">
        <v>6.8333533809194</v>
      </c>
      <c r="Q4" s="122">
        <v>0.0328938331175421</v>
      </c>
      <c r="R4" s="122">
        <v>6.24780142116325</v>
      </c>
      <c r="S4" s="122">
        <v>0.0328938331175421</v>
      </c>
      <c r="T4" s="122">
        <v>6.24780142116325</v>
      </c>
      <c r="U4" s="71" t="str">
        <f t="shared" ref="U4:U27" si="3">$W$2&amp;$L$2&amp;V4&amp;W4&amp;X4</f>
        <v>CZ12SmallOffice021</v>
      </c>
      <c r="V4" s="48">
        <v>0.0</v>
      </c>
      <c r="W4" s="48">
        <v>2.0</v>
      </c>
      <c r="X4" s="12">
        <v>1.0</v>
      </c>
      <c r="Y4" s="122">
        <v>0.0919152441004779</v>
      </c>
      <c r="Z4" s="122">
        <v>0.97802762154126</v>
      </c>
      <c r="AA4" s="122">
        <v>0.0744946402345632</v>
      </c>
      <c r="AB4" s="122">
        <v>2.02373253321202</v>
      </c>
      <c r="AC4" s="122">
        <v>0.0262237150241829</v>
      </c>
      <c r="AD4" s="122">
        <v>6.36846023309122</v>
      </c>
      <c r="AE4" s="71" t="str">
        <f t="shared" ref="AE4:AE27" si="4">$AG$2&amp;$L$2&amp;AF4&amp;AG4&amp;AH4</f>
        <v>CZ13SmallOffice021</v>
      </c>
      <c r="AF4" s="48">
        <v>0.0</v>
      </c>
      <c r="AG4" s="48">
        <v>2.0</v>
      </c>
      <c r="AH4" s="12">
        <v>1.0</v>
      </c>
      <c r="AI4" s="122">
        <v>0.0641269738848947</v>
      </c>
      <c r="AJ4" s="122">
        <v>2.64025394733406</v>
      </c>
      <c r="AK4" s="122">
        <v>0.0641269738848947</v>
      </c>
      <c r="AL4" s="122">
        <v>2.64025394733406</v>
      </c>
      <c r="AM4" s="122">
        <v>0.076893427296709</v>
      </c>
      <c r="AN4" s="122">
        <v>1.38362405733527</v>
      </c>
    </row>
    <row r="5">
      <c r="A5" s="12" t="str">
        <f t="shared" si="1"/>
        <v>CZ03SmallOffice022</v>
      </c>
      <c r="B5" s="48">
        <v>0.0</v>
      </c>
      <c r="C5" s="48">
        <v>2.0</v>
      </c>
      <c r="D5" s="12">
        <v>2.0</v>
      </c>
      <c r="E5" s="122">
        <v>0.0648735585019449</v>
      </c>
      <c r="F5" s="122">
        <v>1.16163933303554</v>
      </c>
      <c r="G5" s="122">
        <v>0.0180158081819538</v>
      </c>
      <c r="H5" s="122">
        <v>4.56823349997165</v>
      </c>
      <c r="I5" s="123">
        <v>0.0</v>
      </c>
      <c r="J5" s="123">
        <v>0.0</v>
      </c>
      <c r="K5" s="71" t="str">
        <f t="shared" si="2"/>
        <v>CZ04SmallOffice022</v>
      </c>
      <c r="L5" s="48">
        <v>0.0</v>
      </c>
      <c r="M5" s="48">
        <v>2.0</v>
      </c>
      <c r="N5" s="12">
        <v>2.0</v>
      </c>
      <c r="O5" s="122">
        <v>0.101013255544631</v>
      </c>
      <c r="P5" s="122">
        <v>-1.50059280656021</v>
      </c>
      <c r="Q5" s="122">
        <v>0.0302856488316164</v>
      </c>
      <c r="R5" s="122">
        <v>3.78087449145082</v>
      </c>
      <c r="S5" s="122">
        <v>0.0302856488316164</v>
      </c>
      <c r="T5" s="122">
        <v>3.78087449145082</v>
      </c>
      <c r="U5" s="71" t="str">
        <f t="shared" si="3"/>
        <v>CZ12SmallOffice022</v>
      </c>
      <c r="V5" s="48">
        <v>0.0</v>
      </c>
      <c r="W5" s="48">
        <v>2.0</v>
      </c>
      <c r="X5" s="12">
        <v>2.0</v>
      </c>
      <c r="Y5" s="122">
        <v>0.0383741318545848</v>
      </c>
      <c r="Z5" s="122">
        <v>2.66853242066198</v>
      </c>
      <c r="AA5" s="122">
        <v>0.0455173040556184</v>
      </c>
      <c r="AB5" s="122">
        <v>2.19850831219142</v>
      </c>
      <c r="AC5" s="122">
        <v>0.0145121989012276</v>
      </c>
      <c r="AD5" s="122">
        <v>5.02273774651886</v>
      </c>
      <c r="AE5" s="71" t="str">
        <f t="shared" si="4"/>
        <v>CZ13SmallOffice022</v>
      </c>
      <c r="AF5" s="48">
        <v>0.0</v>
      </c>
      <c r="AG5" s="48">
        <v>2.0</v>
      </c>
      <c r="AH5" s="12">
        <v>2.0</v>
      </c>
      <c r="AI5" s="122">
        <v>0.0397642327476172</v>
      </c>
      <c r="AJ5" s="122">
        <v>2.47148460522551</v>
      </c>
      <c r="AK5" s="122">
        <v>0.0397642327476172</v>
      </c>
      <c r="AL5" s="122">
        <v>2.47148460522551</v>
      </c>
      <c r="AM5" s="122">
        <v>0.0413644648346107</v>
      </c>
      <c r="AN5" s="122">
        <v>2.35234735964866</v>
      </c>
    </row>
    <row r="6">
      <c r="A6" s="12" t="str">
        <f t="shared" si="1"/>
        <v>CZ03SmallOffice023</v>
      </c>
      <c r="B6" s="48">
        <v>0.0</v>
      </c>
      <c r="C6" s="48">
        <v>2.0</v>
      </c>
      <c r="D6" s="12">
        <v>3.0</v>
      </c>
      <c r="E6" s="122">
        <v>0.0417293631492276</v>
      </c>
      <c r="F6" s="122">
        <v>2.16079492517156</v>
      </c>
      <c r="G6" s="122">
        <v>0.0184919077630574</v>
      </c>
      <c r="H6" s="122">
        <v>3.86803910526234</v>
      </c>
      <c r="I6" s="123">
        <v>0.0</v>
      </c>
      <c r="J6" s="123">
        <v>0.0</v>
      </c>
      <c r="K6" s="71" t="str">
        <f t="shared" si="2"/>
        <v>CZ04SmallOffice023</v>
      </c>
      <c r="L6" s="48">
        <v>0.0</v>
      </c>
      <c r="M6" s="48">
        <v>2.0</v>
      </c>
      <c r="N6" s="12">
        <v>3.0</v>
      </c>
      <c r="O6" s="122">
        <v>0.0576708070858067</v>
      </c>
      <c r="P6" s="122">
        <v>0.98565174154885</v>
      </c>
      <c r="Q6" s="122">
        <v>0.0269910407082293</v>
      </c>
      <c r="R6" s="122">
        <v>3.3141122151221</v>
      </c>
      <c r="S6" s="122">
        <v>0.0269910407082293</v>
      </c>
      <c r="T6" s="122">
        <v>3.3141122151221</v>
      </c>
      <c r="U6" s="71" t="str">
        <f t="shared" si="3"/>
        <v>CZ12SmallOffice023</v>
      </c>
      <c r="V6" s="48">
        <v>0.0</v>
      </c>
      <c r="W6" s="48">
        <v>2.0</v>
      </c>
      <c r="X6" s="12">
        <v>3.0</v>
      </c>
      <c r="Y6" s="122">
        <v>0.0362243984001088</v>
      </c>
      <c r="Z6" s="122">
        <v>2.27869425097566</v>
      </c>
      <c r="AA6" s="122">
        <v>0.0361307566990916</v>
      </c>
      <c r="AB6" s="122">
        <v>2.32536154115887</v>
      </c>
      <c r="AC6" s="122">
        <v>0.0391722191399421</v>
      </c>
      <c r="AD6" s="122">
        <v>1.89298909366352</v>
      </c>
      <c r="AE6" s="71" t="str">
        <f t="shared" si="4"/>
        <v>CZ13SmallOffice023</v>
      </c>
      <c r="AF6" s="48">
        <v>0.0</v>
      </c>
      <c r="AG6" s="48">
        <v>2.0</v>
      </c>
      <c r="AH6" s="12">
        <v>3.0</v>
      </c>
      <c r="AI6" s="122">
        <v>0.0345938802942767</v>
      </c>
      <c r="AJ6" s="122">
        <v>2.26279168379266</v>
      </c>
      <c r="AK6" s="122">
        <v>0.0345938802942767</v>
      </c>
      <c r="AL6" s="122">
        <v>2.26279168379266</v>
      </c>
      <c r="AM6" s="122">
        <v>0.0175090951372729</v>
      </c>
      <c r="AN6" s="122">
        <v>3.97058407839504</v>
      </c>
    </row>
    <row r="7">
      <c r="A7" s="12" t="str">
        <f t="shared" si="1"/>
        <v>CZ03SmallOffice024</v>
      </c>
      <c r="B7" s="48">
        <v>0.0</v>
      </c>
      <c r="C7" s="48">
        <v>2.0</v>
      </c>
      <c r="D7" s="12">
        <v>4.0</v>
      </c>
      <c r="E7" s="122">
        <v>0.0257579871635085</v>
      </c>
      <c r="F7" s="122">
        <v>4.96528976266881</v>
      </c>
      <c r="G7" s="122">
        <v>-0.122555468650826</v>
      </c>
      <c r="H7" s="122">
        <v>16.429264158539</v>
      </c>
      <c r="I7" s="123">
        <v>0.0</v>
      </c>
      <c r="J7" s="123">
        <v>0.0</v>
      </c>
      <c r="K7" s="71" t="str">
        <f t="shared" si="2"/>
        <v>CZ04SmallOffice024</v>
      </c>
      <c r="L7" s="48">
        <v>0.0</v>
      </c>
      <c r="M7" s="48">
        <v>2.0</v>
      </c>
      <c r="N7" s="12">
        <v>4.0</v>
      </c>
      <c r="O7" s="122">
        <v>0.0641476468123705</v>
      </c>
      <c r="P7" s="122">
        <v>2.25452571041544</v>
      </c>
      <c r="Q7" s="122">
        <v>0.0142101888764939</v>
      </c>
      <c r="R7" s="122">
        <v>5.93594930205346</v>
      </c>
      <c r="S7" s="122">
        <v>0.0142101888764939</v>
      </c>
      <c r="T7" s="122">
        <v>5.93594930205346</v>
      </c>
      <c r="U7" s="71" t="str">
        <f t="shared" si="3"/>
        <v>CZ12SmallOffice024</v>
      </c>
      <c r="V7" s="48">
        <v>0.0</v>
      </c>
      <c r="W7" s="48">
        <v>2.0</v>
      </c>
      <c r="X7" s="12">
        <v>4.0</v>
      </c>
      <c r="Y7" s="122">
        <v>0.0200034539217143</v>
      </c>
      <c r="Z7" s="122">
        <v>4.811970134053</v>
      </c>
      <c r="AA7" s="122">
        <v>0.0265375607589126</v>
      </c>
      <c r="AB7" s="122">
        <v>4.55928794440305</v>
      </c>
      <c r="AC7" s="122">
        <v>0.00535966344762449</v>
      </c>
      <c r="AD7" s="122">
        <v>6.64536917773762</v>
      </c>
      <c r="AE7" s="71" t="str">
        <f t="shared" si="4"/>
        <v>CZ13SmallOffice024</v>
      </c>
      <c r="AF7" s="48">
        <v>0.0</v>
      </c>
      <c r="AG7" s="48">
        <v>2.0</v>
      </c>
      <c r="AH7" s="12">
        <v>4.0</v>
      </c>
      <c r="AI7" s="122">
        <v>0.0380182964638288</v>
      </c>
      <c r="AJ7" s="122">
        <v>3.27080059123963</v>
      </c>
      <c r="AK7" s="122">
        <v>0.0380182964638288</v>
      </c>
      <c r="AL7" s="122">
        <v>3.27080059123963</v>
      </c>
      <c r="AM7" s="122">
        <v>-0.0105551410963479</v>
      </c>
      <c r="AN7" s="122">
        <v>7.91236711796025</v>
      </c>
    </row>
    <row r="8">
      <c r="A8" s="12" t="str">
        <f t="shared" si="1"/>
        <v>CZ03SmallOffice041</v>
      </c>
      <c r="B8" s="48">
        <v>0.0</v>
      </c>
      <c r="C8" s="48">
        <v>4.0</v>
      </c>
      <c r="D8" s="12">
        <v>1.0</v>
      </c>
      <c r="E8" s="122">
        <v>0.344606586430425</v>
      </c>
      <c r="F8" s="122">
        <v>-9.97560167630158</v>
      </c>
      <c r="G8" s="122">
        <v>0.0612637409506619</v>
      </c>
      <c r="H8" s="122">
        <v>11.0123888818431</v>
      </c>
      <c r="I8" s="123">
        <v>0.0</v>
      </c>
      <c r="J8" s="123">
        <v>0.0</v>
      </c>
      <c r="K8" s="71" t="str">
        <f t="shared" si="2"/>
        <v>CZ04SmallOffice041</v>
      </c>
      <c r="L8" s="48">
        <v>0.0</v>
      </c>
      <c r="M8" s="48">
        <v>4.0</v>
      </c>
      <c r="N8" s="12">
        <v>1.0</v>
      </c>
      <c r="O8" s="122">
        <v>0.128388028525145</v>
      </c>
      <c r="P8" s="122">
        <v>5.70419605873273</v>
      </c>
      <c r="Q8" s="122">
        <v>0.103294097394226</v>
      </c>
      <c r="R8" s="122">
        <v>8.42581514724631</v>
      </c>
      <c r="S8" s="122">
        <v>0.103294097394226</v>
      </c>
      <c r="T8" s="122">
        <v>8.42581514724631</v>
      </c>
      <c r="U8" s="71" t="str">
        <f t="shared" si="3"/>
        <v>CZ12SmallOffice041</v>
      </c>
      <c r="V8" s="48">
        <v>0.0</v>
      </c>
      <c r="W8" s="48">
        <v>4.0</v>
      </c>
      <c r="X8" s="12">
        <v>1.0</v>
      </c>
      <c r="Y8" s="122">
        <v>0.271126776222403</v>
      </c>
      <c r="Z8" s="122">
        <v>-5.65058625342462</v>
      </c>
      <c r="AA8" s="122">
        <v>0.166301828766612</v>
      </c>
      <c r="AB8" s="122">
        <v>1.70965807652513</v>
      </c>
      <c r="AC8" s="122">
        <v>0.0494011201661191</v>
      </c>
      <c r="AD8" s="122">
        <v>12.493944288467</v>
      </c>
      <c r="AE8" s="71" t="str">
        <f t="shared" si="4"/>
        <v>CZ13SmallOffice041</v>
      </c>
      <c r="AF8" s="48">
        <v>0.0</v>
      </c>
      <c r="AG8" s="48">
        <v>4.0</v>
      </c>
      <c r="AH8" s="12">
        <v>1.0</v>
      </c>
      <c r="AI8" s="122">
        <v>0.153022668522495</v>
      </c>
      <c r="AJ8" s="122">
        <v>2.51151265895444</v>
      </c>
      <c r="AK8" s="122">
        <v>0.153022668522495</v>
      </c>
      <c r="AL8" s="122">
        <v>2.51151265895444</v>
      </c>
      <c r="AM8" s="122">
        <v>0.177318156839095</v>
      </c>
      <c r="AN8" s="122">
        <v>0.129153247104446</v>
      </c>
    </row>
    <row r="9">
      <c r="A9" s="12" t="str">
        <f t="shared" si="1"/>
        <v>CZ03SmallOffice042</v>
      </c>
      <c r="B9" s="48">
        <v>0.0</v>
      </c>
      <c r="C9" s="48">
        <v>4.0</v>
      </c>
      <c r="D9" s="12">
        <v>2.0</v>
      </c>
      <c r="E9" s="122">
        <v>0.0828753864367227</v>
      </c>
      <c r="F9" s="122">
        <v>5.4921117798171</v>
      </c>
      <c r="G9" s="122">
        <v>0.0497863572542597</v>
      </c>
      <c r="H9" s="122">
        <v>7.9171084357721</v>
      </c>
      <c r="I9" s="123">
        <v>0.0</v>
      </c>
      <c r="J9" s="123">
        <v>0.0</v>
      </c>
      <c r="K9" s="71" t="str">
        <f t="shared" si="2"/>
        <v>CZ04SmallOffice042</v>
      </c>
      <c r="L9" s="48">
        <v>0.0</v>
      </c>
      <c r="M9" s="48">
        <v>4.0</v>
      </c>
      <c r="N9" s="12">
        <v>2.0</v>
      </c>
      <c r="O9" s="122">
        <v>0.190290511861207</v>
      </c>
      <c r="P9" s="122">
        <v>-2.18404764107053</v>
      </c>
      <c r="Q9" s="122">
        <v>0.0531567228047148</v>
      </c>
      <c r="R9" s="122">
        <v>8.09473699174232</v>
      </c>
      <c r="S9" s="122">
        <v>0.0531567228047148</v>
      </c>
      <c r="T9" s="122">
        <v>8.09473699174232</v>
      </c>
      <c r="U9" s="71" t="str">
        <f t="shared" si="3"/>
        <v>CZ12SmallOffice042</v>
      </c>
      <c r="V9" s="48">
        <v>0.0</v>
      </c>
      <c r="W9" s="48">
        <v>4.0</v>
      </c>
      <c r="X9" s="12">
        <v>2.0</v>
      </c>
      <c r="Y9" s="122">
        <v>0.087924404899166</v>
      </c>
      <c r="Z9" s="122">
        <v>4.31698027397045</v>
      </c>
      <c r="AA9" s="122">
        <v>0.0899371427809493</v>
      </c>
      <c r="AB9" s="122">
        <v>4.3086043665598</v>
      </c>
      <c r="AC9" s="122">
        <v>0.0275958592909654</v>
      </c>
      <c r="AD9" s="122">
        <v>10.0396744531537</v>
      </c>
      <c r="AE9" s="71" t="str">
        <f t="shared" si="4"/>
        <v>CZ13SmallOffice042</v>
      </c>
      <c r="AF9" s="48">
        <v>0.0</v>
      </c>
      <c r="AG9" s="48">
        <v>4.0</v>
      </c>
      <c r="AH9" s="12">
        <v>2.0</v>
      </c>
      <c r="AI9" s="122">
        <v>0.0861763329769223</v>
      </c>
      <c r="AJ9" s="122">
        <v>4.23494216120388</v>
      </c>
      <c r="AK9" s="122">
        <v>0.0861763329769223</v>
      </c>
      <c r="AL9" s="122">
        <v>4.23494216120388</v>
      </c>
      <c r="AM9" s="122">
        <v>0.089528778691918</v>
      </c>
      <c r="AN9" s="122">
        <v>4.00925378730641</v>
      </c>
    </row>
    <row r="10">
      <c r="A10" s="12" t="str">
        <f t="shared" si="1"/>
        <v>CZ03SmallOffice043</v>
      </c>
      <c r="B10" s="48">
        <v>0.0</v>
      </c>
      <c r="C10" s="48">
        <v>4.0</v>
      </c>
      <c r="D10" s="12">
        <v>3.0</v>
      </c>
      <c r="E10" s="122">
        <v>0.0664614015384263</v>
      </c>
      <c r="F10" s="122">
        <v>5.52143084293859</v>
      </c>
      <c r="G10" s="122">
        <v>0.0410541993904775</v>
      </c>
      <c r="H10" s="122">
        <v>7.41165038233646</v>
      </c>
      <c r="I10" s="123">
        <v>0.0</v>
      </c>
      <c r="J10" s="123">
        <v>0.0</v>
      </c>
      <c r="K10" s="71" t="str">
        <f t="shared" si="2"/>
        <v>CZ04SmallOffice043</v>
      </c>
      <c r="L10" s="48">
        <v>0.0</v>
      </c>
      <c r="M10" s="48">
        <v>4.0</v>
      </c>
      <c r="N10" s="12">
        <v>3.0</v>
      </c>
      <c r="O10" s="122">
        <v>0.121125260146353</v>
      </c>
      <c r="P10" s="122">
        <v>1.69904693759442</v>
      </c>
      <c r="Q10" s="122">
        <v>0.0485379076975369</v>
      </c>
      <c r="R10" s="122">
        <v>7.17774653860911</v>
      </c>
      <c r="S10" s="122">
        <v>0.0485379076975369</v>
      </c>
      <c r="T10" s="122">
        <v>7.17774653860911</v>
      </c>
      <c r="U10" s="71" t="str">
        <f t="shared" si="3"/>
        <v>CZ12SmallOffice043</v>
      </c>
      <c r="V10" s="48">
        <v>0.0</v>
      </c>
      <c r="W10" s="48">
        <v>4.0</v>
      </c>
      <c r="X10" s="12">
        <v>3.0</v>
      </c>
      <c r="Y10" s="122">
        <v>0.0841710625494456</v>
      </c>
      <c r="Z10" s="122">
        <v>3.69956971719168</v>
      </c>
      <c r="AA10" s="122">
        <v>0.0743250656585339</v>
      </c>
      <c r="AB10" s="122">
        <v>4.49254943130707</v>
      </c>
      <c r="AC10" s="122">
        <v>0.0731899365876222</v>
      </c>
      <c r="AD10" s="122">
        <v>4.33733083454124</v>
      </c>
      <c r="AE10" s="71" t="str">
        <f t="shared" si="4"/>
        <v>CZ13SmallOffice043</v>
      </c>
      <c r="AF10" s="48">
        <v>0.0</v>
      </c>
      <c r="AG10" s="48">
        <v>4.0</v>
      </c>
      <c r="AH10" s="12">
        <v>3.0</v>
      </c>
      <c r="AI10" s="122">
        <v>0.0773311519312724</v>
      </c>
      <c r="AJ10" s="122">
        <v>3.86826693070928</v>
      </c>
      <c r="AK10" s="122">
        <v>0.0773311519312724</v>
      </c>
      <c r="AL10" s="122">
        <v>3.86826693070928</v>
      </c>
      <c r="AM10" s="122">
        <v>0.0463301449826265</v>
      </c>
      <c r="AN10" s="122">
        <v>6.96675872403274</v>
      </c>
    </row>
    <row r="11">
      <c r="A11" s="12" t="str">
        <f t="shared" si="1"/>
        <v>CZ03SmallOffice044</v>
      </c>
      <c r="B11" s="48">
        <v>0.0</v>
      </c>
      <c r="C11" s="48">
        <v>4.0</v>
      </c>
      <c r="D11" s="12">
        <v>4.0</v>
      </c>
      <c r="E11" s="122">
        <v>0.240548838020019</v>
      </c>
      <c r="F11" s="122">
        <v>-2.93261620841338</v>
      </c>
      <c r="G11" s="122">
        <v>-0.276548562190337</v>
      </c>
      <c r="H11" s="122">
        <v>35.5466860540028</v>
      </c>
      <c r="I11" s="123">
        <v>0.0</v>
      </c>
      <c r="J11" s="123">
        <v>0.0</v>
      </c>
      <c r="K11" s="71" t="str">
        <f t="shared" si="2"/>
        <v>CZ04SmallOffice044</v>
      </c>
      <c r="L11" s="48">
        <v>0.0</v>
      </c>
      <c r="M11" s="48">
        <v>4.0</v>
      </c>
      <c r="N11" s="12">
        <v>4.0</v>
      </c>
      <c r="O11" s="122">
        <v>0.125131809487983</v>
      </c>
      <c r="P11" s="122">
        <v>5.01812692677275</v>
      </c>
      <c r="Q11" s="122">
        <v>0.0156232285873166</v>
      </c>
      <c r="R11" s="122">
        <v>13.0588712336211</v>
      </c>
      <c r="S11" s="122">
        <v>0.0156232285873166</v>
      </c>
      <c r="T11" s="122">
        <v>13.0588712336211</v>
      </c>
      <c r="U11" s="71" t="str">
        <f t="shared" si="3"/>
        <v>CZ12SmallOffice044</v>
      </c>
      <c r="V11" s="48">
        <v>0.0</v>
      </c>
      <c r="W11" s="48">
        <v>4.0</v>
      </c>
      <c r="X11" s="12">
        <v>4.0</v>
      </c>
      <c r="Y11" s="122">
        <v>0.12068650943655</v>
      </c>
      <c r="Z11" s="122">
        <v>3.95754544951617</v>
      </c>
      <c r="AA11" s="122">
        <v>0.0525438160798908</v>
      </c>
      <c r="AB11" s="122">
        <v>9.21633481691627</v>
      </c>
      <c r="AC11" s="122">
        <v>0.0113318874548058</v>
      </c>
      <c r="AD11" s="122">
        <v>13.234989127107</v>
      </c>
      <c r="AE11" s="71" t="str">
        <f t="shared" si="4"/>
        <v>CZ13SmallOffice044</v>
      </c>
      <c r="AF11" s="48">
        <v>0.0</v>
      </c>
      <c r="AG11" s="48">
        <v>4.0</v>
      </c>
      <c r="AH11" s="12">
        <v>4.0</v>
      </c>
      <c r="AI11" s="122">
        <v>0.083337299119299</v>
      </c>
      <c r="AJ11" s="122">
        <v>6.00204568728214</v>
      </c>
      <c r="AK11" s="122">
        <v>0.083337299119299</v>
      </c>
      <c r="AL11" s="122">
        <v>6.00204568728214</v>
      </c>
      <c r="AM11" s="122">
        <v>-0.0155210888056729</v>
      </c>
      <c r="AN11" s="122">
        <v>15.420585070667</v>
      </c>
    </row>
    <row r="12">
      <c r="A12" s="12" t="str">
        <f t="shared" si="1"/>
        <v>CZ03SmallOffice061</v>
      </c>
      <c r="B12" s="48">
        <v>0.0</v>
      </c>
      <c r="C12" s="48">
        <v>6.0</v>
      </c>
      <c r="D12" s="12">
        <v>1.0</v>
      </c>
      <c r="E12" s="122">
        <v>0.679335220172103</v>
      </c>
      <c r="F12" s="122">
        <v>-30.6697184892808</v>
      </c>
      <c r="G12" s="122">
        <v>0.21322913662878</v>
      </c>
      <c r="H12" s="122">
        <v>4.21630287193803</v>
      </c>
      <c r="I12" s="123">
        <v>0.0</v>
      </c>
      <c r="J12" s="123">
        <v>0.0</v>
      </c>
      <c r="K12" s="71" t="str">
        <f t="shared" si="2"/>
        <v>CZ04SmallOffice061</v>
      </c>
      <c r="L12" s="48">
        <v>0.0</v>
      </c>
      <c r="M12" s="48">
        <v>6.0</v>
      </c>
      <c r="N12" s="12">
        <v>1.0</v>
      </c>
      <c r="O12" s="122">
        <v>0.37599700259604</v>
      </c>
      <c r="P12" s="122">
        <v>-8.36334380889318</v>
      </c>
      <c r="Q12" s="122">
        <v>0.234507588568525</v>
      </c>
      <c r="R12" s="122">
        <v>3.86861966535757</v>
      </c>
      <c r="S12" s="122">
        <v>0.234507588568525</v>
      </c>
      <c r="T12" s="122">
        <v>3.86861966535757</v>
      </c>
      <c r="U12" s="71" t="str">
        <f t="shared" si="3"/>
        <v>CZ12SmallOffice061</v>
      </c>
      <c r="V12" s="48">
        <v>0.0</v>
      </c>
      <c r="W12" s="48">
        <v>6.0</v>
      </c>
      <c r="X12" s="12">
        <v>1.0</v>
      </c>
      <c r="Y12" s="122">
        <v>0.589735059096664</v>
      </c>
      <c r="Z12" s="122">
        <v>-24.6874170786691</v>
      </c>
      <c r="AA12" s="122">
        <v>0.273548712057757</v>
      </c>
      <c r="AB12" s="122">
        <v>-1.77581818323919</v>
      </c>
      <c r="AC12" s="122">
        <v>0.055414896331567</v>
      </c>
      <c r="AD12" s="122">
        <v>18.275899547344</v>
      </c>
      <c r="AE12" s="71" t="str">
        <f t="shared" si="4"/>
        <v>CZ13SmallOffice061</v>
      </c>
      <c r="AF12" s="48">
        <v>0.0</v>
      </c>
      <c r="AG12" s="48">
        <v>6.0</v>
      </c>
      <c r="AH12" s="12">
        <v>1.0</v>
      </c>
      <c r="AI12" s="122">
        <v>0.221525274984899</v>
      </c>
      <c r="AJ12" s="122">
        <v>2.27212707490413</v>
      </c>
      <c r="AK12" s="122">
        <v>0.221525274984899</v>
      </c>
      <c r="AL12" s="122">
        <v>2.27212707490413</v>
      </c>
      <c r="AM12" s="122">
        <v>0.223738559005518</v>
      </c>
      <c r="AN12" s="122">
        <v>1.95194558025374</v>
      </c>
    </row>
    <row r="13">
      <c r="A13" s="12" t="str">
        <f t="shared" si="1"/>
        <v>CZ03SmallOffice062</v>
      </c>
      <c r="B13" s="48">
        <v>0.0</v>
      </c>
      <c r="C13" s="48">
        <v>6.0</v>
      </c>
      <c r="D13" s="12">
        <v>2.0</v>
      </c>
      <c r="E13" s="122">
        <v>0.513297182103282</v>
      </c>
      <c r="F13" s="122">
        <v>-19.1342640187758</v>
      </c>
      <c r="G13" s="122">
        <v>0.0648948522843482</v>
      </c>
      <c r="H13" s="122">
        <v>12.8750962740576</v>
      </c>
      <c r="I13" s="123">
        <v>0.0</v>
      </c>
      <c r="J13" s="123">
        <v>0.0</v>
      </c>
      <c r="K13" s="71" t="str">
        <f t="shared" si="2"/>
        <v>CZ04SmallOffice062</v>
      </c>
      <c r="L13" s="48">
        <v>0.0</v>
      </c>
      <c r="M13" s="48">
        <v>6.0</v>
      </c>
      <c r="N13" s="12">
        <v>2.0</v>
      </c>
      <c r="O13" s="122">
        <v>0.112991361991217</v>
      </c>
      <c r="P13" s="122">
        <v>9.39186750704869</v>
      </c>
      <c r="Q13" s="122">
        <v>0.0228441423002348</v>
      </c>
      <c r="R13" s="122">
        <v>16.5024937710805</v>
      </c>
      <c r="S13" s="122">
        <v>0.0228441423002348</v>
      </c>
      <c r="T13" s="122">
        <v>16.5024937710805</v>
      </c>
      <c r="U13" s="71" t="str">
        <f t="shared" si="3"/>
        <v>CZ12SmallOffice062</v>
      </c>
      <c r="V13" s="48">
        <v>0.0</v>
      </c>
      <c r="W13" s="48">
        <v>6.0</v>
      </c>
      <c r="X13" s="12">
        <v>2.0</v>
      </c>
      <c r="Y13" s="122">
        <v>0.270540704407234</v>
      </c>
      <c r="Z13" s="122">
        <v>-3.83496338274821</v>
      </c>
      <c r="AA13" s="122">
        <v>0.0778900218241356</v>
      </c>
      <c r="AB13" s="122">
        <v>10.6833597694068</v>
      </c>
      <c r="AC13" s="122">
        <v>0.0261865456137108</v>
      </c>
      <c r="AD13" s="122">
        <v>15.4834333043757</v>
      </c>
      <c r="AE13" s="71" t="str">
        <f t="shared" si="4"/>
        <v>CZ13SmallOffice062</v>
      </c>
      <c r="AF13" s="48">
        <v>0.0</v>
      </c>
      <c r="AG13" s="48">
        <v>6.0</v>
      </c>
      <c r="AH13" s="12">
        <v>2.0</v>
      </c>
      <c r="AI13" s="122">
        <v>0.092384862688076</v>
      </c>
      <c r="AJ13" s="122">
        <v>8.79581611673013</v>
      </c>
      <c r="AK13" s="122">
        <v>0.092384862688076</v>
      </c>
      <c r="AL13" s="122">
        <v>8.79581611673013</v>
      </c>
      <c r="AM13" s="122">
        <v>0.12872851422673</v>
      </c>
      <c r="AN13" s="122">
        <v>5.53070306698897</v>
      </c>
    </row>
    <row r="14">
      <c r="A14" s="12" t="str">
        <f t="shared" si="1"/>
        <v>CZ03SmallOffice063</v>
      </c>
      <c r="B14" s="48">
        <v>0.0</v>
      </c>
      <c r="C14" s="48">
        <v>6.0</v>
      </c>
      <c r="D14" s="12">
        <v>3.0</v>
      </c>
      <c r="E14" s="122">
        <v>0.257336174429309</v>
      </c>
      <c r="F14" s="122">
        <v>-2.72063193379078</v>
      </c>
      <c r="G14" s="122">
        <v>0.0585956311483992</v>
      </c>
      <c r="H14" s="122">
        <v>11.1884936003695</v>
      </c>
      <c r="I14" s="123">
        <v>0.0</v>
      </c>
      <c r="J14" s="123">
        <v>0.0</v>
      </c>
      <c r="K14" s="71" t="str">
        <f t="shared" si="2"/>
        <v>CZ04SmallOffice063</v>
      </c>
      <c r="L14" s="48">
        <v>0.0</v>
      </c>
      <c r="M14" s="48">
        <v>6.0</v>
      </c>
      <c r="N14" s="12">
        <v>3.0</v>
      </c>
      <c r="O14" s="122">
        <v>0.0631579495713499</v>
      </c>
      <c r="P14" s="122">
        <v>10.935989600067</v>
      </c>
      <c r="Q14" s="122">
        <v>0.0484876734986153</v>
      </c>
      <c r="R14" s="122">
        <v>12.1911122492688</v>
      </c>
      <c r="S14" s="122">
        <v>0.0484876734986153</v>
      </c>
      <c r="T14" s="122">
        <v>12.1911122492688</v>
      </c>
      <c r="U14" s="71" t="str">
        <f t="shared" si="3"/>
        <v>CZ12SmallOffice063</v>
      </c>
      <c r="V14" s="48">
        <v>0.0</v>
      </c>
      <c r="W14" s="48">
        <v>6.0</v>
      </c>
      <c r="X14" s="12">
        <v>3.0</v>
      </c>
      <c r="Y14" s="122">
        <v>0.157232286324024</v>
      </c>
      <c r="Z14" s="122">
        <v>2.92786797633829</v>
      </c>
      <c r="AA14" s="122">
        <v>0.0849109049681285</v>
      </c>
      <c r="AB14" s="122">
        <v>8.29860763966429</v>
      </c>
      <c r="AC14" s="122">
        <v>0.0751526986864768</v>
      </c>
      <c r="AD14" s="122">
        <v>9.04533737204095</v>
      </c>
      <c r="AE14" s="71" t="str">
        <f t="shared" si="4"/>
        <v>CZ13SmallOffice063</v>
      </c>
      <c r="AF14" s="48">
        <v>0.0</v>
      </c>
      <c r="AG14" s="48">
        <v>6.0</v>
      </c>
      <c r="AH14" s="12">
        <v>3.0</v>
      </c>
      <c r="AI14" s="122">
        <v>0.106131431075901</v>
      </c>
      <c r="AJ14" s="122">
        <v>5.95952958808549</v>
      </c>
      <c r="AK14" s="122">
        <v>0.106131431075901</v>
      </c>
      <c r="AL14" s="122">
        <v>5.95952958808549</v>
      </c>
      <c r="AM14" s="122">
        <v>0.0701950786326833</v>
      </c>
      <c r="AN14" s="122">
        <v>9.60537594310268</v>
      </c>
    </row>
    <row r="15">
      <c r="A15" s="12" t="str">
        <f t="shared" si="1"/>
        <v>CZ03SmallOffice064</v>
      </c>
      <c r="B15" s="48">
        <v>0.0</v>
      </c>
      <c r="C15" s="48">
        <v>6.0</v>
      </c>
      <c r="D15" s="12">
        <v>4.0</v>
      </c>
      <c r="E15" s="122">
        <v>0.686169899070038</v>
      </c>
      <c r="F15" s="122">
        <v>-29.3422717769025</v>
      </c>
      <c r="G15" s="122">
        <v>-0.467965243654713</v>
      </c>
      <c r="H15" s="122">
        <v>57.4123977360292</v>
      </c>
      <c r="I15" s="123">
        <v>0.0</v>
      </c>
      <c r="J15" s="123">
        <v>0.0</v>
      </c>
      <c r="K15" s="71" t="str">
        <f t="shared" si="2"/>
        <v>CZ04SmallOffice064</v>
      </c>
      <c r="L15" s="48">
        <v>0.0</v>
      </c>
      <c r="M15" s="48">
        <v>6.0</v>
      </c>
      <c r="N15" s="12">
        <v>4.0</v>
      </c>
      <c r="O15" s="122">
        <v>0.481878450001722</v>
      </c>
      <c r="P15" s="122">
        <v>-14.4100610609178</v>
      </c>
      <c r="Q15" s="122">
        <v>-0.0194926711659241</v>
      </c>
      <c r="R15" s="122">
        <v>22.4646886032199</v>
      </c>
      <c r="S15" s="122">
        <v>-0.0194926711659241</v>
      </c>
      <c r="T15" s="122">
        <v>22.4646886032199</v>
      </c>
      <c r="U15" s="71" t="str">
        <f t="shared" si="3"/>
        <v>CZ12SmallOffice064</v>
      </c>
      <c r="V15" s="48">
        <v>0.0</v>
      </c>
      <c r="W15" s="48">
        <v>6.0</v>
      </c>
      <c r="X15" s="12">
        <v>4.0</v>
      </c>
      <c r="Y15" s="122">
        <v>0.45296149202803</v>
      </c>
      <c r="Z15" s="122">
        <v>-14.5413617618543</v>
      </c>
      <c r="AA15" s="122">
        <v>0.055376079386396</v>
      </c>
      <c r="AB15" s="122">
        <v>14.9450903441913</v>
      </c>
      <c r="AC15" s="122">
        <v>-3.32632661379943E-4</v>
      </c>
      <c r="AD15" s="122">
        <v>20.4489727490107</v>
      </c>
      <c r="AE15" s="71" t="str">
        <f t="shared" si="4"/>
        <v>CZ13SmallOffice064</v>
      </c>
      <c r="AF15" s="48">
        <v>0.0</v>
      </c>
      <c r="AG15" s="48">
        <v>6.0</v>
      </c>
      <c r="AH15" s="12">
        <v>4.0</v>
      </c>
      <c r="AI15" s="122">
        <v>0.113251107099714</v>
      </c>
      <c r="AJ15" s="122">
        <v>9.21407945022185</v>
      </c>
      <c r="AK15" s="122">
        <v>0.113251107099714</v>
      </c>
      <c r="AL15" s="122">
        <v>9.21407945022185</v>
      </c>
      <c r="AM15" s="122">
        <v>-0.0197994406276351</v>
      </c>
      <c r="AN15" s="122">
        <v>21.9506195775607</v>
      </c>
    </row>
    <row r="16">
      <c r="A16" s="12" t="str">
        <f t="shared" si="1"/>
        <v>CZ03SmallOffice-221</v>
      </c>
      <c r="B16" s="48">
        <v>-2.0</v>
      </c>
      <c r="C16" s="48">
        <v>2.0</v>
      </c>
      <c r="D16" s="12">
        <v>1.0</v>
      </c>
      <c r="E16" s="122">
        <v>0.217157455883635</v>
      </c>
      <c r="F16" s="122">
        <v>-4.58931957390481</v>
      </c>
      <c r="G16" s="122">
        <v>0.0164537865635611</v>
      </c>
      <c r="H16" s="122">
        <v>10.4660933351719</v>
      </c>
      <c r="I16" s="123">
        <v>0.0</v>
      </c>
      <c r="J16" s="123">
        <v>0.0</v>
      </c>
      <c r="K16" s="71" t="str">
        <f t="shared" si="2"/>
        <v>CZ04SmallOffice-221</v>
      </c>
      <c r="L16" s="48">
        <v>-2.0</v>
      </c>
      <c r="M16" s="48">
        <v>2.0</v>
      </c>
      <c r="N16" s="12">
        <v>1.0</v>
      </c>
      <c r="O16" s="122">
        <v>0.0671467234535181</v>
      </c>
      <c r="P16" s="122">
        <v>6.37584236052939</v>
      </c>
      <c r="Q16" s="122">
        <v>0.0653259527321242</v>
      </c>
      <c r="R16" s="122">
        <v>7.38417864019712</v>
      </c>
      <c r="S16" s="122">
        <v>0.0653259527321242</v>
      </c>
      <c r="T16" s="122">
        <v>7.38417864019712</v>
      </c>
      <c r="U16" s="71" t="str">
        <f t="shared" si="3"/>
        <v>CZ12SmallOffice-221</v>
      </c>
      <c r="V16" s="48">
        <v>-2.0</v>
      </c>
      <c r="W16" s="48">
        <v>2.0</v>
      </c>
      <c r="X16" s="12">
        <v>1.0</v>
      </c>
      <c r="Y16" s="122">
        <v>0.196959541374627</v>
      </c>
      <c r="Z16" s="122">
        <v>-3.6934959892408</v>
      </c>
      <c r="AA16" s="122">
        <v>0.131521231353359</v>
      </c>
      <c r="AB16" s="122">
        <v>0.724330501603843</v>
      </c>
      <c r="AC16" s="122">
        <v>0.0325168488636858</v>
      </c>
      <c r="AD16" s="122">
        <v>9.77607137981852</v>
      </c>
      <c r="AE16" s="71" t="str">
        <f t="shared" si="4"/>
        <v>CZ13SmallOffice-221</v>
      </c>
      <c r="AF16" s="48">
        <v>-2.0</v>
      </c>
      <c r="AG16" s="48">
        <v>2.0</v>
      </c>
      <c r="AH16" s="12">
        <v>1.0</v>
      </c>
      <c r="AI16" s="122">
        <v>0.112791865056883</v>
      </c>
      <c r="AJ16" s="122">
        <v>2.03808960982266</v>
      </c>
      <c r="AK16" s="122">
        <v>0.112791865056883</v>
      </c>
      <c r="AL16" s="122">
        <v>2.03808960982266</v>
      </c>
      <c r="AM16" s="122">
        <v>0.134996394005699</v>
      </c>
      <c r="AN16" s="122">
        <v>-0.145082215355962</v>
      </c>
    </row>
    <row r="17">
      <c r="A17" s="12" t="str">
        <f t="shared" si="1"/>
        <v>CZ03SmallOffice-222</v>
      </c>
      <c r="B17" s="48">
        <v>-2.0</v>
      </c>
      <c r="C17" s="48">
        <v>2.0</v>
      </c>
      <c r="D17" s="12">
        <v>2.0</v>
      </c>
      <c r="E17" s="122">
        <v>0.085611989090388</v>
      </c>
      <c r="F17" s="122">
        <v>1.17319617690235</v>
      </c>
      <c r="G17" s="122">
        <v>0.014879856872882</v>
      </c>
      <c r="H17" s="122">
        <v>6.31166241623794</v>
      </c>
      <c r="I17" s="123">
        <v>0.0</v>
      </c>
      <c r="J17" s="123">
        <v>0.0</v>
      </c>
      <c r="K17" s="71" t="str">
        <f t="shared" si="2"/>
        <v>CZ04SmallOffice-222</v>
      </c>
      <c r="L17" s="48">
        <v>-2.0</v>
      </c>
      <c r="M17" s="48">
        <v>2.0</v>
      </c>
      <c r="N17" s="12">
        <v>2.0</v>
      </c>
      <c r="O17" s="122">
        <v>0.134345159606356</v>
      </c>
      <c r="P17" s="122">
        <v>-2.3851254849816</v>
      </c>
      <c r="Q17" s="122">
        <v>0.0327917483010937</v>
      </c>
      <c r="R17" s="122">
        <v>5.1953583079379</v>
      </c>
      <c r="S17" s="122">
        <v>0.0327917483010937</v>
      </c>
      <c r="T17" s="122">
        <v>5.1953583079379</v>
      </c>
      <c r="U17" s="71" t="str">
        <f t="shared" si="3"/>
        <v>CZ12SmallOffice-222</v>
      </c>
      <c r="V17" s="48">
        <v>-2.0</v>
      </c>
      <c r="W17" s="48">
        <v>2.0</v>
      </c>
      <c r="X17" s="12">
        <v>2.0</v>
      </c>
      <c r="Y17" s="122">
        <v>0.0559807166333178</v>
      </c>
      <c r="Z17" s="122">
        <v>2.81066820686063</v>
      </c>
      <c r="AA17" s="122">
        <v>0.0582584333125836</v>
      </c>
      <c r="AB17" s="122">
        <v>2.68041842822846</v>
      </c>
      <c r="AC17" s="122">
        <v>0.0217047024359624</v>
      </c>
      <c r="AD17" s="122">
        <v>5.96949965694692</v>
      </c>
      <c r="AE17" s="71" t="str">
        <f t="shared" si="4"/>
        <v>CZ13SmallOffice-222</v>
      </c>
      <c r="AF17" s="48">
        <v>-2.0</v>
      </c>
      <c r="AG17" s="48">
        <v>2.0</v>
      </c>
      <c r="AH17" s="12">
        <v>2.0</v>
      </c>
      <c r="AI17" s="122">
        <v>0.0512756343897667</v>
      </c>
      <c r="AJ17" s="122">
        <v>3.02180544807714</v>
      </c>
      <c r="AK17" s="122">
        <v>0.0512756343897667</v>
      </c>
      <c r="AL17" s="122">
        <v>3.02180544807714</v>
      </c>
      <c r="AM17" s="122">
        <v>0.0526407883881564</v>
      </c>
      <c r="AN17" s="122">
        <v>2.93363984346666</v>
      </c>
    </row>
    <row r="18">
      <c r="A18" s="12" t="str">
        <f t="shared" si="1"/>
        <v>CZ03SmallOffice-223</v>
      </c>
      <c r="B18" s="48">
        <v>-2.0</v>
      </c>
      <c r="C18" s="48">
        <v>2.0</v>
      </c>
      <c r="D18" s="12">
        <v>3.0</v>
      </c>
      <c r="E18" s="122">
        <v>0.0497698113663124</v>
      </c>
      <c r="F18" s="122">
        <v>2.60610503528538</v>
      </c>
      <c r="G18" s="122">
        <v>0.0186371777748885</v>
      </c>
      <c r="H18" s="122">
        <v>4.8699071753864</v>
      </c>
      <c r="I18" s="123">
        <v>0.0</v>
      </c>
      <c r="J18" s="123">
        <v>0.0</v>
      </c>
      <c r="K18" s="71" t="str">
        <f t="shared" si="2"/>
        <v>CZ04SmallOffice-223</v>
      </c>
      <c r="L18" s="48">
        <v>-2.0</v>
      </c>
      <c r="M18" s="48">
        <v>2.0</v>
      </c>
      <c r="N18" s="12">
        <v>3.0</v>
      </c>
      <c r="O18" s="122">
        <v>0.0700656747224828</v>
      </c>
      <c r="P18" s="122">
        <v>1.11400038009448</v>
      </c>
      <c r="Q18" s="122">
        <v>0.0308398330103627</v>
      </c>
      <c r="R18" s="122">
        <v>4.06062585860498</v>
      </c>
      <c r="S18" s="122">
        <v>0.0308398330103627</v>
      </c>
      <c r="T18" s="122">
        <v>4.06062585860498</v>
      </c>
      <c r="U18" s="71" t="str">
        <f t="shared" si="3"/>
        <v>CZ12SmallOffice-223</v>
      </c>
      <c r="V18" s="48">
        <v>-2.0</v>
      </c>
      <c r="W18" s="48">
        <v>2.0</v>
      </c>
      <c r="X18" s="12">
        <v>3.0</v>
      </c>
      <c r="Y18" s="122">
        <v>0.0449016613030953</v>
      </c>
      <c r="Z18" s="122">
        <v>2.63048852814624</v>
      </c>
      <c r="AA18" s="122">
        <v>0.042155564740862</v>
      </c>
      <c r="AB18" s="122">
        <v>2.87421400426959</v>
      </c>
      <c r="AC18" s="122">
        <v>0.0497147267012615</v>
      </c>
      <c r="AD18" s="122">
        <v>2.00117063368696</v>
      </c>
      <c r="AE18" s="71" t="str">
        <f t="shared" si="4"/>
        <v>CZ13SmallOffice-223</v>
      </c>
      <c r="AF18" s="48">
        <v>-2.0</v>
      </c>
      <c r="AG18" s="48">
        <v>2.0</v>
      </c>
      <c r="AH18" s="12">
        <v>3.0</v>
      </c>
      <c r="AI18" s="122">
        <v>0.0411398899882775</v>
      </c>
      <c r="AJ18" s="122">
        <v>2.75734182682683</v>
      </c>
      <c r="AK18" s="122">
        <v>0.0411398899882775</v>
      </c>
      <c r="AL18" s="122">
        <v>2.75734182682683</v>
      </c>
      <c r="AM18" s="122">
        <v>0.0207164453134218</v>
      </c>
      <c r="AN18" s="122">
        <v>4.79491320691641</v>
      </c>
    </row>
    <row r="19">
      <c r="A19" s="12" t="str">
        <f t="shared" si="1"/>
        <v>CZ03SmallOffice-224</v>
      </c>
      <c r="B19" s="48">
        <v>-2.0</v>
      </c>
      <c r="C19" s="48">
        <v>2.0</v>
      </c>
      <c r="D19" s="12">
        <v>4.0</v>
      </c>
      <c r="E19" s="122">
        <v>0.0363149210867626</v>
      </c>
      <c r="F19" s="122">
        <v>5.39081339024993</v>
      </c>
      <c r="G19" s="122">
        <v>-0.134347943094059</v>
      </c>
      <c r="H19" s="122">
        <v>18.4408142919547</v>
      </c>
      <c r="I19" s="123">
        <v>0.0</v>
      </c>
      <c r="J19" s="123">
        <v>0.0</v>
      </c>
      <c r="K19" s="71" t="str">
        <f t="shared" si="2"/>
        <v>CZ04SmallOffice-224</v>
      </c>
      <c r="L19" s="48">
        <v>-2.0</v>
      </c>
      <c r="M19" s="48">
        <v>2.0</v>
      </c>
      <c r="N19" s="12">
        <v>4.0</v>
      </c>
      <c r="O19" s="122">
        <v>0.0687344169537228</v>
      </c>
      <c r="P19" s="122">
        <v>3.08766582971009</v>
      </c>
      <c r="Q19" s="122">
        <v>0.0161593666474114</v>
      </c>
      <c r="R19" s="122">
        <v>6.94457898172761</v>
      </c>
      <c r="S19" s="122">
        <v>0.0161593666474114</v>
      </c>
      <c r="T19" s="122">
        <v>6.94457898172761</v>
      </c>
      <c r="U19" s="71" t="str">
        <f t="shared" si="3"/>
        <v>CZ12SmallOffice-224</v>
      </c>
      <c r="V19" s="48">
        <v>-2.0</v>
      </c>
      <c r="W19" s="48">
        <v>2.0</v>
      </c>
      <c r="X19" s="12">
        <v>4.0</v>
      </c>
      <c r="Y19" s="122">
        <v>0.0213424967741728</v>
      </c>
      <c r="Z19" s="122">
        <v>5.78043994879678</v>
      </c>
      <c r="AA19" s="122">
        <v>0.0293627928738117</v>
      </c>
      <c r="AB19" s="122">
        <v>5.46587241914496</v>
      </c>
      <c r="AC19" s="122">
        <v>0.00607610943767048</v>
      </c>
      <c r="AD19" s="122">
        <v>7.79455771829704</v>
      </c>
      <c r="AE19" s="71" t="str">
        <f t="shared" si="4"/>
        <v>CZ13SmallOffice-224</v>
      </c>
      <c r="AF19" s="48">
        <v>-2.0</v>
      </c>
      <c r="AG19" s="48">
        <v>2.0</v>
      </c>
      <c r="AH19" s="12">
        <v>4.0</v>
      </c>
      <c r="AI19" s="122">
        <v>0.0438008064132072</v>
      </c>
      <c r="AJ19" s="122">
        <v>3.90950895125383</v>
      </c>
      <c r="AK19" s="122">
        <v>0.0438008064132072</v>
      </c>
      <c r="AL19" s="122">
        <v>3.90950895125383</v>
      </c>
      <c r="AM19" s="122">
        <v>-0.0112195538607833</v>
      </c>
      <c r="AN19" s="122">
        <v>9.15174081383965</v>
      </c>
    </row>
    <row r="20">
      <c r="A20" s="12" t="str">
        <f t="shared" si="1"/>
        <v>CZ03SmallOffice-241</v>
      </c>
      <c r="B20" s="48">
        <v>-2.0</v>
      </c>
      <c r="C20" s="48">
        <v>4.0</v>
      </c>
      <c r="D20" s="12">
        <v>1.0</v>
      </c>
      <c r="E20" s="122">
        <v>0.541551158728104</v>
      </c>
      <c r="F20" s="122">
        <v>-22.080597327934</v>
      </c>
      <c r="G20" s="122">
        <v>0.106509177238722</v>
      </c>
      <c r="H20" s="122">
        <v>10.0225427651096</v>
      </c>
      <c r="I20" s="123">
        <v>0.0</v>
      </c>
      <c r="J20" s="123">
        <v>0.0</v>
      </c>
      <c r="K20" s="71" t="str">
        <f t="shared" si="2"/>
        <v>CZ04SmallOffice-241</v>
      </c>
      <c r="L20" s="48">
        <v>-2.0</v>
      </c>
      <c r="M20" s="48">
        <v>4.0</v>
      </c>
      <c r="N20" s="12">
        <v>1.0</v>
      </c>
      <c r="O20" s="122">
        <v>0.19537109109556</v>
      </c>
      <c r="P20" s="122">
        <v>3.01095284063814</v>
      </c>
      <c r="Q20" s="122">
        <v>0.150069567222105</v>
      </c>
      <c r="R20" s="122">
        <v>7.47211973896703</v>
      </c>
      <c r="S20" s="122">
        <v>0.150069567222105</v>
      </c>
      <c r="T20" s="122">
        <v>7.47211973896703</v>
      </c>
      <c r="U20" s="71" t="str">
        <f t="shared" si="3"/>
        <v>CZ12SmallOffice-241</v>
      </c>
      <c r="V20" s="48">
        <v>-2.0</v>
      </c>
      <c r="W20" s="48">
        <v>4.0</v>
      </c>
      <c r="X20" s="12">
        <v>1.0</v>
      </c>
      <c r="Y20" s="122">
        <v>0.425915810073202</v>
      </c>
      <c r="Z20" s="122">
        <v>-14.7869883926851</v>
      </c>
      <c r="AA20" s="122">
        <v>0.203940358633978</v>
      </c>
      <c r="AB20" s="122">
        <v>1.10009493728566</v>
      </c>
      <c r="AC20" s="122">
        <v>0.0540344765009041</v>
      </c>
      <c r="AD20" s="122">
        <v>14.959630852354</v>
      </c>
      <c r="AE20" s="71" t="str">
        <f t="shared" si="4"/>
        <v>CZ13SmallOffice-241</v>
      </c>
      <c r="AF20" s="48">
        <v>-2.0</v>
      </c>
      <c r="AG20" s="48">
        <v>4.0</v>
      </c>
      <c r="AH20" s="12">
        <v>1.0</v>
      </c>
      <c r="AI20" s="122">
        <v>0.18756637940862</v>
      </c>
      <c r="AJ20" s="122">
        <v>2.1267357545085</v>
      </c>
      <c r="AK20" s="122">
        <v>0.18756637940862</v>
      </c>
      <c r="AL20" s="122">
        <v>2.1267357545085</v>
      </c>
      <c r="AM20" s="122">
        <v>0.215950143823918</v>
      </c>
      <c r="AN20" s="122">
        <v>-0.635558500593556</v>
      </c>
    </row>
    <row r="21" ht="15.75" customHeight="1">
      <c r="A21" s="12" t="str">
        <f t="shared" si="1"/>
        <v>CZ03SmallOffice-242</v>
      </c>
      <c r="B21" s="48">
        <v>-2.0</v>
      </c>
      <c r="C21" s="48">
        <v>4.0</v>
      </c>
      <c r="D21" s="12">
        <v>2.0</v>
      </c>
      <c r="E21" s="122">
        <v>0.124419674924662</v>
      </c>
      <c r="F21" s="122">
        <v>4.20190394364838</v>
      </c>
      <c r="G21" s="122">
        <v>0.0519891956563691</v>
      </c>
      <c r="H21" s="122">
        <v>9.33687519605345</v>
      </c>
      <c r="I21" s="123">
        <v>0.0</v>
      </c>
      <c r="J21" s="123">
        <v>0.0</v>
      </c>
      <c r="K21" s="71" t="str">
        <f t="shared" si="2"/>
        <v>CZ04SmallOffice-242</v>
      </c>
      <c r="L21" s="48">
        <v>-2.0</v>
      </c>
      <c r="M21" s="48">
        <v>4.0</v>
      </c>
      <c r="N21" s="12">
        <v>2.0</v>
      </c>
      <c r="O21" s="122">
        <v>0.143290613971341</v>
      </c>
      <c r="P21" s="122">
        <v>2.81822900974936</v>
      </c>
      <c r="Q21" s="122">
        <v>0.0443641618765717</v>
      </c>
      <c r="R21" s="122">
        <v>10.3644132602452</v>
      </c>
      <c r="S21" s="122">
        <v>0.0443641618765717</v>
      </c>
      <c r="T21" s="122">
        <v>10.3644132602452</v>
      </c>
      <c r="U21" s="71" t="str">
        <f t="shared" si="3"/>
        <v>CZ12SmallOffice-242</v>
      </c>
      <c r="V21" s="48">
        <v>-2.0</v>
      </c>
      <c r="W21" s="48">
        <v>4.0</v>
      </c>
      <c r="X21" s="12">
        <v>2.0</v>
      </c>
      <c r="Y21" s="122">
        <v>0.0766229430646839</v>
      </c>
      <c r="Z21" s="122">
        <v>6.42212355413899</v>
      </c>
      <c r="AA21" s="122">
        <v>0.0891564436763098</v>
      </c>
      <c r="AB21" s="122">
        <v>5.83199075160964</v>
      </c>
      <c r="AC21" s="122">
        <v>0.0292497890801893</v>
      </c>
      <c r="AD21" s="122">
        <v>11.3609980190175</v>
      </c>
      <c r="AE21" s="71" t="str">
        <f t="shared" si="4"/>
        <v>CZ13SmallOffice-242</v>
      </c>
      <c r="AF21" s="48">
        <v>-2.0</v>
      </c>
      <c r="AG21" s="48">
        <v>4.0</v>
      </c>
      <c r="AH21" s="12">
        <v>2.0</v>
      </c>
      <c r="AI21" s="122">
        <v>0.0920935803291779</v>
      </c>
      <c r="AJ21" s="122">
        <v>5.14216721322406</v>
      </c>
      <c r="AK21" s="122">
        <v>0.0920935803291779</v>
      </c>
      <c r="AL21" s="122">
        <v>5.14216721322406</v>
      </c>
      <c r="AM21" s="122">
        <v>0.105198448263362</v>
      </c>
      <c r="AN21" s="122">
        <v>4.01645688215193</v>
      </c>
    </row>
    <row r="22" ht="15.75" customHeight="1">
      <c r="A22" s="12" t="str">
        <f t="shared" si="1"/>
        <v>CZ03SmallOffice-243</v>
      </c>
      <c r="B22" s="48">
        <v>-2.0</v>
      </c>
      <c r="C22" s="48">
        <v>4.0</v>
      </c>
      <c r="D22" s="12">
        <v>3.0</v>
      </c>
      <c r="E22" s="122">
        <v>0.0589607834027521</v>
      </c>
      <c r="F22" s="122">
        <v>7.02031536315962</v>
      </c>
      <c r="G22" s="122">
        <v>0.040828173488789</v>
      </c>
      <c r="H22" s="122">
        <v>8.40228727480577</v>
      </c>
      <c r="I22" s="123">
        <v>0.0</v>
      </c>
      <c r="J22" s="123">
        <v>0.0</v>
      </c>
      <c r="K22" s="71" t="str">
        <f t="shared" si="2"/>
        <v>CZ04SmallOffice-243</v>
      </c>
      <c r="L22" s="48">
        <v>-2.0</v>
      </c>
      <c r="M22" s="48">
        <v>4.0</v>
      </c>
      <c r="N22" s="12">
        <v>3.0</v>
      </c>
      <c r="O22" s="122">
        <v>0.127128642277672</v>
      </c>
      <c r="P22" s="122">
        <v>2.24983151805453</v>
      </c>
      <c r="Q22" s="122">
        <v>0.0499922157747275</v>
      </c>
      <c r="R22" s="122">
        <v>8.0453014539282</v>
      </c>
      <c r="S22" s="122">
        <v>0.0499922157747275</v>
      </c>
      <c r="T22" s="122">
        <v>8.0453014539282</v>
      </c>
      <c r="U22" s="71" t="str">
        <f t="shared" si="3"/>
        <v>CZ12SmallOffice-243</v>
      </c>
      <c r="V22" s="48">
        <v>-2.0</v>
      </c>
      <c r="W22" s="48">
        <v>4.0</v>
      </c>
      <c r="X22" s="12">
        <v>3.0</v>
      </c>
      <c r="Y22" s="122">
        <v>0.0829969458643093</v>
      </c>
      <c r="Z22" s="122">
        <v>4.69409256148855</v>
      </c>
      <c r="AA22" s="122">
        <v>0.0777761695460261</v>
      </c>
      <c r="AB22" s="122">
        <v>5.18379543445164</v>
      </c>
      <c r="AC22" s="122">
        <v>0.0798867575064278</v>
      </c>
      <c r="AD22" s="122">
        <v>4.73590698611177</v>
      </c>
      <c r="AE22" s="71" t="str">
        <f t="shared" si="4"/>
        <v>CZ13SmallOffice-243</v>
      </c>
      <c r="AF22" s="48">
        <v>-2.0</v>
      </c>
      <c r="AG22" s="48">
        <v>4.0</v>
      </c>
      <c r="AH22" s="12">
        <v>3.0</v>
      </c>
      <c r="AI22" s="122">
        <v>0.0849621917288657</v>
      </c>
      <c r="AJ22" s="122">
        <v>4.19887223039589</v>
      </c>
      <c r="AK22" s="122">
        <v>0.0849621917288657</v>
      </c>
      <c r="AL22" s="122">
        <v>4.19887223039589</v>
      </c>
      <c r="AM22" s="122">
        <v>0.0535993209084087</v>
      </c>
      <c r="AN22" s="122">
        <v>7.3412741535476</v>
      </c>
    </row>
    <row r="23" ht="15.75" customHeight="1">
      <c r="A23" s="12" t="str">
        <f t="shared" si="1"/>
        <v>CZ03SmallOffice-244</v>
      </c>
      <c r="B23" s="48">
        <v>-2.0</v>
      </c>
      <c r="C23" s="48">
        <v>4.0</v>
      </c>
      <c r="D23" s="12">
        <v>4.0</v>
      </c>
      <c r="E23" s="122">
        <v>0.323103555693824</v>
      </c>
      <c r="F23" s="122">
        <v>-7.52743717657331</v>
      </c>
      <c r="G23" s="122">
        <v>-0.319892856684805</v>
      </c>
      <c r="H23" s="122">
        <v>40.0928384750226</v>
      </c>
      <c r="I23" s="123">
        <v>0.0</v>
      </c>
      <c r="J23" s="123">
        <v>0.0</v>
      </c>
      <c r="K23" s="71" t="str">
        <f t="shared" si="2"/>
        <v>CZ04SmallOffice-244</v>
      </c>
      <c r="L23" s="48">
        <v>-2.0</v>
      </c>
      <c r="M23" s="48">
        <v>4.0</v>
      </c>
      <c r="N23" s="12">
        <v>4.0</v>
      </c>
      <c r="O23" s="122">
        <v>0.124238601852861</v>
      </c>
      <c r="P23" s="122">
        <v>6.23367258064345</v>
      </c>
      <c r="Q23" s="122">
        <v>0.0132509369712406</v>
      </c>
      <c r="R23" s="122">
        <v>14.3535473620232</v>
      </c>
      <c r="S23" s="122">
        <v>0.0132509369712406</v>
      </c>
      <c r="T23" s="122">
        <v>14.3535473620232</v>
      </c>
      <c r="U23" s="71" t="str">
        <f t="shared" si="3"/>
        <v>CZ12SmallOffice-244</v>
      </c>
      <c r="V23" s="48">
        <v>-2.0</v>
      </c>
      <c r="W23" s="48">
        <v>4.0</v>
      </c>
      <c r="X23" s="12">
        <v>4.0</v>
      </c>
      <c r="Y23" s="122">
        <v>0.169769951395779</v>
      </c>
      <c r="Z23" s="122">
        <v>1.48587767027752</v>
      </c>
      <c r="AA23" s="122">
        <v>0.0536413188407397</v>
      </c>
      <c r="AB23" s="122">
        <v>10.1968897707285</v>
      </c>
      <c r="AC23" s="122">
        <v>0.0133708026072121</v>
      </c>
      <c r="AD23" s="122">
        <v>14.1722867733585</v>
      </c>
      <c r="AE23" s="71" t="str">
        <f t="shared" si="4"/>
        <v>CZ13SmallOffice-244</v>
      </c>
      <c r="AF23" s="48">
        <v>-2.0</v>
      </c>
      <c r="AG23" s="48">
        <v>4.0</v>
      </c>
      <c r="AH23" s="12">
        <v>4.0</v>
      </c>
      <c r="AI23" s="122">
        <v>0.0907940989353143</v>
      </c>
      <c r="AJ23" s="122">
        <v>6.43399857652334</v>
      </c>
      <c r="AK23" s="122">
        <v>0.0907940989353143</v>
      </c>
      <c r="AL23" s="122">
        <v>6.43399857652334</v>
      </c>
      <c r="AM23" s="122">
        <v>-0.0160083186335329</v>
      </c>
      <c r="AN23" s="122">
        <v>16.6101461629717</v>
      </c>
    </row>
    <row r="24" ht="15.75" customHeight="1">
      <c r="A24" s="12" t="str">
        <f t="shared" si="1"/>
        <v>CZ03SmallOffice-261</v>
      </c>
      <c r="B24" s="48">
        <v>-2.0</v>
      </c>
      <c r="C24" s="48">
        <v>6.0</v>
      </c>
      <c r="D24" s="12">
        <v>1.0</v>
      </c>
      <c r="E24" s="122">
        <v>0.718823655625543</v>
      </c>
      <c r="F24" s="122">
        <v>-33.2855669374367</v>
      </c>
      <c r="G24" s="122">
        <v>0.322172037377917</v>
      </c>
      <c r="H24" s="122">
        <v>-3.61743136069502</v>
      </c>
      <c r="I24" s="123">
        <v>0.0</v>
      </c>
      <c r="J24" s="123">
        <v>0.0</v>
      </c>
      <c r="K24" s="71" t="str">
        <f t="shared" si="2"/>
        <v>CZ04SmallOffice-261</v>
      </c>
      <c r="L24" s="48">
        <v>-2.0</v>
      </c>
      <c r="M24" s="48">
        <v>6.0</v>
      </c>
      <c r="N24" s="12">
        <v>1.0</v>
      </c>
      <c r="O24" s="122">
        <v>0.41539157438637</v>
      </c>
      <c r="P24" s="122">
        <v>-10.884769013991</v>
      </c>
      <c r="Q24" s="122">
        <v>0.359403962748933</v>
      </c>
      <c r="R24" s="122">
        <v>-4.78783505638328</v>
      </c>
      <c r="S24" s="122">
        <v>0.359403962748933</v>
      </c>
      <c r="T24" s="122">
        <v>-4.78783505638328</v>
      </c>
      <c r="U24" s="71" t="str">
        <f t="shared" si="3"/>
        <v>CZ12SmallOffice-261</v>
      </c>
      <c r="V24" s="48">
        <v>-2.0</v>
      </c>
      <c r="W24" s="48">
        <v>6.0</v>
      </c>
      <c r="X24" s="12">
        <v>1.0</v>
      </c>
      <c r="Y24" s="122">
        <v>0.640559615916937</v>
      </c>
      <c r="Z24" s="122">
        <v>-27.9184619823345</v>
      </c>
      <c r="AA24" s="122">
        <v>0.392225674850661</v>
      </c>
      <c r="AB24" s="122">
        <v>-10.1380992137586</v>
      </c>
      <c r="AC24" s="122">
        <v>0.0734958302557014</v>
      </c>
      <c r="AD24" s="122">
        <v>19.2659233134674</v>
      </c>
      <c r="AE24" s="71" t="str">
        <f t="shared" si="4"/>
        <v>CZ13SmallOffice-261</v>
      </c>
      <c r="AF24" s="48">
        <v>-2.0</v>
      </c>
      <c r="AG24" s="48">
        <v>6.0</v>
      </c>
      <c r="AH24" s="12">
        <v>1.0</v>
      </c>
      <c r="AI24" s="122">
        <v>0.308549216261837</v>
      </c>
      <c r="AJ24" s="122">
        <v>-3.23963746838792</v>
      </c>
      <c r="AK24" s="122">
        <v>0.308549216261837</v>
      </c>
      <c r="AL24" s="122">
        <v>-3.23963746838792</v>
      </c>
      <c r="AM24" s="122">
        <v>0.244338465775917</v>
      </c>
      <c r="AN24" s="122">
        <v>2.64389495144482</v>
      </c>
    </row>
    <row r="25" ht="15.75" customHeight="1">
      <c r="A25" s="12" t="str">
        <f t="shared" si="1"/>
        <v>CZ03SmallOffice-262</v>
      </c>
      <c r="B25" s="48">
        <v>-2.0</v>
      </c>
      <c r="C25" s="48">
        <v>6.0</v>
      </c>
      <c r="D25" s="12">
        <v>2.0</v>
      </c>
      <c r="E25" s="122">
        <v>0.626543187416158</v>
      </c>
      <c r="F25" s="122">
        <v>-26.3413002789724</v>
      </c>
      <c r="G25" s="122">
        <v>0.0874496112179612</v>
      </c>
      <c r="H25" s="122">
        <v>12.9659870672339</v>
      </c>
      <c r="I25" s="123">
        <v>0.0</v>
      </c>
      <c r="J25" s="123">
        <v>0.0</v>
      </c>
      <c r="K25" s="71" t="str">
        <f t="shared" si="2"/>
        <v>CZ04SmallOffice-262</v>
      </c>
      <c r="L25" s="48">
        <v>-2.0</v>
      </c>
      <c r="M25" s="48">
        <v>6.0</v>
      </c>
      <c r="N25" s="12">
        <v>2.0</v>
      </c>
      <c r="O25" s="122">
        <v>0.476748153925312</v>
      </c>
      <c r="P25" s="122">
        <v>-15.5646359760459</v>
      </c>
      <c r="Q25" s="122">
        <v>0.00486477012117271</v>
      </c>
      <c r="R25" s="122">
        <v>20.0419326049777</v>
      </c>
      <c r="S25" s="122">
        <v>0.00486477012117271</v>
      </c>
      <c r="T25" s="122">
        <v>20.0419326049777</v>
      </c>
      <c r="U25" s="71" t="str">
        <f t="shared" si="3"/>
        <v>CZ12SmallOffice-262</v>
      </c>
      <c r="V25" s="48">
        <v>-2.0</v>
      </c>
      <c r="W25" s="48">
        <v>6.0</v>
      </c>
      <c r="X25" s="12">
        <v>2.0</v>
      </c>
      <c r="Y25" s="122">
        <v>0.408578750568462</v>
      </c>
      <c r="Z25" s="122">
        <v>-12.4509308267804</v>
      </c>
      <c r="AA25" s="122">
        <v>0.0685779963580233</v>
      </c>
      <c r="AB25" s="122">
        <v>13.1756619873005</v>
      </c>
      <c r="AC25" s="122">
        <v>0.0144287376750854</v>
      </c>
      <c r="AD25" s="122">
        <v>18.1407650782868</v>
      </c>
      <c r="AE25" s="71" t="str">
        <f t="shared" si="4"/>
        <v>CZ13SmallOffice-262</v>
      </c>
      <c r="AF25" s="48">
        <v>-2.0</v>
      </c>
      <c r="AG25" s="48">
        <v>6.0</v>
      </c>
      <c r="AH25" s="12">
        <v>2.0</v>
      </c>
      <c r="AI25" s="122">
        <v>0.0762463880764428</v>
      </c>
      <c r="AJ25" s="122">
        <v>11.7798313085105</v>
      </c>
      <c r="AK25" s="122">
        <v>0.0762463880764428</v>
      </c>
      <c r="AL25" s="122">
        <v>11.7798313085105</v>
      </c>
      <c r="AM25" s="122">
        <v>0.134036838492112</v>
      </c>
      <c r="AN25" s="122">
        <v>6.49210810750143</v>
      </c>
    </row>
    <row r="26" ht="15.75" customHeight="1">
      <c r="A26" s="12" t="str">
        <f t="shared" si="1"/>
        <v>CZ03SmallOffice-263</v>
      </c>
      <c r="B26" s="48">
        <v>-2.0</v>
      </c>
      <c r="C26" s="48">
        <v>6.0</v>
      </c>
      <c r="D26" s="12">
        <v>3.0</v>
      </c>
      <c r="E26" s="122">
        <v>0.390247328751355</v>
      </c>
      <c r="F26" s="122">
        <v>-10.8003675041035</v>
      </c>
      <c r="G26" s="122">
        <v>0.0414305607386164</v>
      </c>
      <c r="H26" s="122">
        <v>13.8779027071429</v>
      </c>
      <c r="I26" s="123">
        <v>0.0</v>
      </c>
      <c r="J26" s="123">
        <v>0.0</v>
      </c>
      <c r="K26" s="71" t="str">
        <f t="shared" si="2"/>
        <v>CZ04SmallOffice-263</v>
      </c>
      <c r="L26" s="48">
        <v>-2.0</v>
      </c>
      <c r="M26" s="48">
        <v>6.0</v>
      </c>
      <c r="N26" s="12">
        <v>3.0</v>
      </c>
      <c r="O26" s="122">
        <v>0.0477897778559281</v>
      </c>
      <c r="P26" s="122">
        <v>13.4167063498361</v>
      </c>
      <c r="Q26" s="122">
        <v>0.0303549787300456</v>
      </c>
      <c r="R26" s="122">
        <v>14.8804301696483</v>
      </c>
      <c r="S26" s="122">
        <v>0.0303549787300456</v>
      </c>
      <c r="T26" s="122">
        <v>14.8804301696483</v>
      </c>
      <c r="U26" s="71" t="str">
        <f t="shared" si="3"/>
        <v>CZ12SmallOffice-263</v>
      </c>
      <c r="V26" s="48">
        <v>-2.0</v>
      </c>
      <c r="W26" s="48">
        <v>6.0</v>
      </c>
      <c r="X26" s="12">
        <v>3.0</v>
      </c>
      <c r="Y26" s="122">
        <v>0.245037937944097</v>
      </c>
      <c r="Z26" s="122">
        <v>-2.28049547023877</v>
      </c>
      <c r="AA26" s="122">
        <v>0.0732709840417993</v>
      </c>
      <c r="AB26" s="122">
        <v>10.3404525963993</v>
      </c>
      <c r="AC26" s="122">
        <v>0.075594728965339</v>
      </c>
      <c r="AD26" s="122">
        <v>10.0124553223414</v>
      </c>
      <c r="AE26" s="71" t="str">
        <f t="shared" si="4"/>
        <v>CZ13SmallOffice-263</v>
      </c>
      <c r="AF26" s="48">
        <v>-2.0</v>
      </c>
      <c r="AG26" s="48">
        <v>6.0</v>
      </c>
      <c r="AH26" s="12">
        <v>3.0</v>
      </c>
      <c r="AI26" s="122">
        <v>0.103167060256031</v>
      </c>
      <c r="AJ26" s="122">
        <v>7.21859426270768</v>
      </c>
      <c r="AK26" s="122">
        <v>0.103167060256031</v>
      </c>
      <c r="AL26" s="122">
        <v>7.21859426270768</v>
      </c>
      <c r="AM26" s="122">
        <v>0.0775276758663556</v>
      </c>
      <c r="AN26" s="122">
        <v>9.92609277507</v>
      </c>
    </row>
    <row r="27" ht="15.75" customHeight="1">
      <c r="A27" s="12" t="str">
        <f t="shared" si="1"/>
        <v>CZ03SmallOffice-264</v>
      </c>
      <c r="B27" s="48">
        <v>-2.0</v>
      </c>
      <c r="C27" s="48">
        <v>6.0</v>
      </c>
      <c r="D27" s="12">
        <v>4.0</v>
      </c>
      <c r="E27" s="122">
        <v>0.721801447541097</v>
      </c>
      <c r="F27" s="122">
        <v>-31.4646152206836</v>
      </c>
      <c r="G27" s="122">
        <v>-0.388224155133283</v>
      </c>
      <c r="H27" s="122">
        <v>52.1796249606409</v>
      </c>
      <c r="I27" s="123">
        <v>0.0</v>
      </c>
      <c r="J27" s="123">
        <v>0.0</v>
      </c>
      <c r="K27" s="71" t="str">
        <f t="shared" si="2"/>
        <v>CZ04SmallOffice-264</v>
      </c>
      <c r="L27" s="48">
        <v>-2.0</v>
      </c>
      <c r="M27" s="48">
        <v>6.0</v>
      </c>
      <c r="N27" s="12">
        <v>4.0</v>
      </c>
      <c r="O27" s="122">
        <v>0.642261637672202</v>
      </c>
      <c r="P27" s="122">
        <v>-24.9962335543308</v>
      </c>
      <c r="Q27" s="122">
        <v>-0.0213952184812158</v>
      </c>
      <c r="R27" s="122">
        <v>23.9601792337197</v>
      </c>
      <c r="S27" s="122">
        <v>-0.0213952184812158</v>
      </c>
      <c r="T27" s="122">
        <v>23.9601792337197</v>
      </c>
      <c r="U27" s="71" t="str">
        <f t="shared" si="3"/>
        <v>CZ12SmallOffice-264</v>
      </c>
      <c r="V27" s="48">
        <v>-2.0</v>
      </c>
      <c r="W27" s="48">
        <v>6.0</v>
      </c>
      <c r="X27" s="12">
        <v>4.0</v>
      </c>
      <c r="Y27" s="122">
        <v>0.504996419227482</v>
      </c>
      <c r="Z27" s="122">
        <v>-17.6140288659335</v>
      </c>
      <c r="AA27" s="122">
        <v>0.0493444728361809</v>
      </c>
      <c r="AB27" s="122">
        <v>16.5698258916098</v>
      </c>
      <c r="AC27" s="122">
        <v>6.23942526784094E-4</v>
      </c>
      <c r="AD27" s="122">
        <v>21.4335063042438</v>
      </c>
      <c r="AE27" s="71" t="str">
        <f t="shared" si="4"/>
        <v>CZ13SmallOffice-264</v>
      </c>
      <c r="AF27" s="48">
        <v>-2.0</v>
      </c>
      <c r="AG27" s="48">
        <v>6.0</v>
      </c>
      <c r="AH27" s="12">
        <v>4.0</v>
      </c>
      <c r="AI27" s="122">
        <v>0.110054015667952</v>
      </c>
      <c r="AJ27" s="122">
        <v>10.5803678615646</v>
      </c>
      <c r="AK27" s="122">
        <v>0.110054015667952</v>
      </c>
      <c r="AL27" s="122">
        <v>10.5803678615646</v>
      </c>
      <c r="AM27" s="122">
        <v>-0.0171336325686052</v>
      </c>
      <c r="AN27" s="122">
        <v>22.7931838336681</v>
      </c>
    </row>
    <row r="28" ht="15.75" customHeight="1">
      <c r="B28" s="118" t="s">
        <v>172</v>
      </c>
      <c r="C28" s="118"/>
      <c r="D28" s="118"/>
      <c r="E28" s="118" t="s">
        <v>162</v>
      </c>
      <c r="F28" s="118"/>
      <c r="G28" s="119" t="s">
        <v>163</v>
      </c>
      <c r="H28" s="111"/>
      <c r="I28" s="118" t="s">
        <v>164</v>
      </c>
      <c r="J28" s="118"/>
      <c r="K28" s="118"/>
      <c r="L28" s="118" t="s">
        <v>172</v>
      </c>
      <c r="M28" s="118"/>
      <c r="N28" s="118"/>
      <c r="O28" s="118" t="s">
        <v>162</v>
      </c>
      <c r="P28" s="118"/>
      <c r="Q28" s="119" t="s">
        <v>163</v>
      </c>
      <c r="R28" s="111"/>
      <c r="S28" s="118" t="s">
        <v>164</v>
      </c>
      <c r="T28" s="118"/>
      <c r="U28" s="118"/>
      <c r="V28" s="118" t="s">
        <v>172</v>
      </c>
      <c r="W28" s="118"/>
      <c r="X28" s="118"/>
      <c r="Y28" s="118" t="s">
        <v>162</v>
      </c>
      <c r="Z28" s="118"/>
      <c r="AA28" s="119" t="s">
        <v>163</v>
      </c>
      <c r="AB28" s="111"/>
      <c r="AC28" s="118" t="s">
        <v>164</v>
      </c>
      <c r="AD28" s="118"/>
      <c r="AE28" s="118"/>
      <c r="AF28" s="118" t="s">
        <v>172</v>
      </c>
      <c r="AG28" s="118"/>
      <c r="AH28" s="118"/>
      <c r="AI28" s="118" t="s">
        <v>162</v>
      </c>
      <c r="AJ28" s="118"/>
      <c r="AK28" s="119" t="s">
        <v>163</v>
      </c>
      <c r="AL28" s="111"/>
      <c r="AM28" s="118" t="s">
        <v>164</v>
      </c>
      <c r="AN28" s="118"/>
    </row>
    <row r="29" ht="15.75" customHeight="1">
      <c r="A29" s="12" t="s">
        <v>166</v>
      </c>
      <c r="B29" s="120" t="s">
        <v>167</v>
      </c>
      <c r="C29" s="121" t="s">
        <v>168</v>
      </c>
      <c r="D29" s="71" t="s">
        <v>173</v>
      </c>
      <c r="E29" s="71" t="s">
        <v>170</v>
      </c>
      <c r="F29" s="71" t="s">
        <v>171</v>
      </c>
      <c r="G29" s="71" t="s">
        <v>170</v>
      </c>
      <c r="H29" s="71" t="s">
        <v>171</v>
      </c>
      <c r="I29" s="71" t="s">
        <v>170</v>
      </c>
      <c r="J29" s="71" t="s">
        <v>171</v>
      </c>
      <c r="K29" s="71" t="s">
        <v>166</v>
      </c>
      <c r="L29" s="120" t="s">
        <v>167</v>
      </c>
      <c r="M29" s="121" t="s">
        <v>168</v>
      </c>
      <c r="N29" s="71" t="s">
        <v>173</v>
      </c>
      <c r="O29" s="71" t="s">
        <v>170</v>
      </c>
      <c r="P29" s="71" t="s">
        <v>171</v>
      </c>
      <c r="Q29" s="71" t="s">
        <v>170</v>
      </c>
      <c r="R29" s="71" t="s">
        <v>171</v>
      </c>
      <c r="S29" s="71" t="s">
        <v>170</v>
      </c>
      <c r="T29" s="71" t="s">
        <v>171</v>
      </c>
      <c r="U29" s="71" t="s">
        <v>166</v>
      </c>
      <c r="V29" s="120" t="s">
        <v>167</v>
      </c>
      <c r="W29" s="121" t="s">
        <v>168</v>
      </c>
      <c r="X29" s="71" t="s">
        <v>173</v>
      </c>
      <c r="Y29" s="71" t="s">
        <v>170</v>
      </c>
      <c r="Z29" s="71" t="s">
        <v>171</v>
      </c>
      <c r="AA29" s="71" t="s">
        <v>170</v>
      </c>
      <c r="AB29" s="71" t="s">
        <v>171</v>
      </c>
      <c r="AC29" s="71" t="s">
        <v>170</v>
      </c>
      <c r="AD29" s="71" t="s">
        <v>171</v>
      </c>
      <c r="AE29" s="71" t="s">
        <v>166</v>
      </c>
      <c r="AF29" s="120" t="s">
        <v>167</v>
      </c>
      <c r="AG29" s="121" t="s">
        <v>168</v>
      </c>
      <c r="AH29" s="71" t="s">
        <v>173</v>
      </c>
      <c r="AI29" s="71" t="s">
        <v>170</v>
      </c>
      <c r="AJ29" s="71" t="s">
        <v>171</v>
      </c>
      <c r="AK29" s="71" t="s">
        <v>170</v>
      </c>
      <c r="AL29" s="71" t="s">
        <v>171</v>
      </c>
      <c r="AM29" s="71" t="s">
        <v>170</v>
      </c>
      <c r="AN29" s="71" t="s">
        <v>171</v>
      </c>
    </row>
    <row r="30" ht="15.75" customHeight="1">
      <c r="A30" s="12" t="str">
        <f t="shared" ref="A30:A53" si="5">$C$2&amp;$B$28&amp; B30&amp; C30&amp;D30</f>
        <v>CZ03MediumOffice021</v>
      </c>
      <c r="B30" s="48">
        <v>0.0</v>
      </c>
      <c r="C30" s="48">
        <v>2.0</v>
      </c>
      <c r="D30" s="12">
        <v>1.0</v>
      </c>
      <c r="E30" s="122">
        <v>0.551088354641846</v>
      </c>
      <c r="F30" s="122">
        <v>-32.2250593928184</v>
      </c>
      <c r="G30" s="122">
        <v>0.051330976776113</v>
      </c>
      <c r="H30" s="122">
        <v>5.03290286818032</v>
      </c>
      <c r="I30" s="123">
        <v>0.0</v>
      </c>
      <c r="J30" s="123">
        <v>0.0</v>
      </c>
      <c r="K30" s="71" t="str">
        <f t="shared" ref="K30:K53" si="6">$M$2&amp;$L$28&amp;L30&amp;M30&amp;N30</f>
        <v>CZ04MediumOffice021</v>
      </c>
      <c r="L30" s="48">
        <v>0.0</v>
      </c>
      <c r="M30" s="48">
        <v>2.0</v>
      </c>
      <c r="N30" s="12">
        <v>1.0</v>
      </c>
      <c r="O30" s="122">
        <v>0.207085223289792</v>
      </c>
      <c r="P30" s="122">
        <v>-7.03081836686306</v>
      </c>
      <c r="Q30" s="122">
        <v>0.025276495248816</v>
      </c>
      <c r="R30" s="122">
        <v>7.24133951929587</v>
      </c>
      <c r="S30" s="122">
        <v>0.025276495248816</v>
      </c>
      <c r="T30" s="122">
        <v>7.24133951929587</v>
      </c>
      <c r="U30" s="71" t="str">
        <f t="shared" ref="U30:U53" si="7">$W$2&amp;$L$28&amp;V30&amp;W30&amp;X30</f>
        <v>CZ12MediumOffice021</v>
      </c>
      <c r="V30" s="48">
        <v>0.0</v>
      </c>
      <c r="W30" s="48">
        <v>2.0</v>
      </c>
      <c r="X30" s="12">
        <v>1.0</v>
      </c>
      <c r="Y30" s="122">
        <v>0.388678859564323</v>
      </c>
      <c r="Z30" s="122">
        <v>-22.3077128496085</v>
      </c>
      <c r="AA30" s="122">
        <v>0.297396458538888</v>
      </c>
      <c r="AB30" s="122">
        <v>-15.3797666951885</v>
      </c>
      <c r="AC30" s="122">
        <v>0.202248390130013</v>
      </c>
      <c r="AD30" s="122">
        <v>-6.75383860409791</v>
      </c>
      <c r="AE30" s="71" t="str">
        <f t="shared" ref="AE30:AE53" si="8">$AG$2&amp;$L$28&amp;AF30&amp;AG30&amp;AH30</f>
        <v>CZ13MediumOffice021</v>
      </c>
      <c r="AF30" s="48">
        <v>0.0</v>
      </c>
      <c r="AG30" s="48">
        <v>2.0</v>
      </c>
      <c r="AH30" s="12">
        <v>1.0</v>
      </c>
      <c r="AI30" s="122">
        <v>0.250463493485953</v>
      </c>
      <c r="AJ30" s="122">
        <v>-10.7853678415875</v>
      </c>
      <c r="AK30" s="122">
        <v>0.250463493485953</v>
      </c>
      <c r="AL30" s="122">
        <v>-10.7853678415875</v>
      </c>
      <c r="AM30" s="122">
        <v>0.206527775064964</v>
      </c>
      <c r="AN30" s="122">
        <v>-6.72326703955859</v>
      </c>
    </row>
    <row r="31" ht="15.75" customHeight="1">
      <c r="A31" s="12" t="str">
        <f t="shared" si="5"/>
        <v>CZ03MediumOffice022</v>
      </c>
      <c r="B31" s="48">
        <v>0.0</v>
      </c>
      <c r="C31" s="48">
        <v>2.0</v>
      </c>
      <c r="D31" s="12">
        <v>2.0</v>
      </c>
      <c r="E31" s="122">
        <v>0.568641087625967</v>
      </c>
      <c r="F31" s="122">
        <v>-32.7996291841778</v>
      </c>
      <c r="G31" s="122">
        <v>-0.0534331665357373</v>
      </c>
      <c r="H31" s="122">
        <v>12.6155847589664</v>
      </c>
      <c r="I31" s="123">
        <v>0.0</v>
      </c>
      <c r="J31" s="123">
        <v>0.0</v>
      </c>
      <c r="K31" s="71" t="str">
        <f t="shared" si="6"/>
        <v>CZ04MediumOffice022</v>
      </c>
      <c r="L31" s="48">
        <v>0.0</v>
      </c>
      <c r="M31" s="48">
        <v>2.0</v>
      </c>
      <c r="N31" s="12">
        <v>2.0</v>
      </c>
      <c r="O31" s="122">
        <v>0.711363603602279</v>
      </c>
      <c r="P31" s="122">
        <v>-43.0723262333423</v>
      </c>
      <c r="Q31" s="122">
        <v>-0.0327096422299798</v>
      </c>
      <c r="R31" s="122">
        <v>10.8927222349695</v>
      </c>
      <c r="S31" s="122">
        <v>-0.0327096422299798</v>
      </c>
      <c r="T31" s="122">
        <v>10.8927222349695</v>
      </c>
      <c r="U31" s="71" t="str">
        <f t="shared" si="7"/>
        <v>CZ12MediumOffice022</v>
      </c>
      <c r="V31" s="48">
        <v>0.0</v>
      </c>
      <c r="W31" s="48">
        <v>2.0</v>
      </c>
      <c r="X31" s="12">
        <v>2.0</v>
      </c>
      <c r="Y31" s="122">
        <v>0.42932638288063</v>
      </c>
      <c r="Z31" s="122">
        <v>-24.7597917611091</v>
      </c>
      <c r="AA31" s="122">
        <v>0.137142398111832</v>
      </c>
      <c r="AB31" s="122">
        <v>-2.91649497995966</v>
      </c>
      <c r="AC31" s="122">
        <v>0.0919016855716442</v>
      </c>
      <c r="AD31" s="122">
        <v>1.44595907278593</v>
      </c>
      <c r="AE31" s="71" t="str">
        <f t="shared" si="8"/>
        <v>CZ13MediumOffice022</v>
      </c>
      <c r="AF31" s="48">
        <v>0.0</v>
      </c>
      <c r="AG31" s="48">
        <v>2.0</v>
      </c>
      <c r="AH31" s="12">
        <v>2.0</v>
      </c>
      <c r="AI31" s="122">
        <v>0.142472428352564</v>
      </c>
      <c r="AJ31" s="122">
        <v>-3.34945838975301</v>
      </c>
      <c r="AK31" s="122">
        <v>0.142472428352564</v>
      </c>
      <c r="AL31" s="122">
        <v>-3.34945838975301</v>
      </c>
      <c r="AM31" s="122">
        <v>0.119387741407371</v>
      </c>
      <c r="AN31" s="122">
        <v>-1.09701308926138</v>
      </c>
    </row>
    <row r="32" ht="15.75" customHeight="1">
      <c r="A32" s="12" t="str">
        <f t="shared" si="5"/>
        <v>CZ03MediumOffice023</v>
      </c>
      <c r="B32" s="48">
        <v>0.0</v>
      </c>
      <c r="C32" s="48">
        <v>2.0</v>
      </c>
      <c r="D32" s="12">
        <v>3.0</v>
      </c>
      <c r="E32" s="122">
        <v>0.455804618748449</v>
      </c>
      <c r="F32" s="122">
        <v>-25.0848654366345</v>
      </c>
      <c r="G32" s="122">
        <v>-0.0761120580051376</v>
      </c>
      <c r="H32" s="122">
        <v>13.7125180651531</v>
      </c>
      <c r="I32" s="123">
        <v>0.0</v>
      </c>
      <c r="J32" s="123">
        <v>0.0</v>
      </c>
      <c r="K32" s="71" t="str">
        <f t="shared" si="6"/>
        <v>CZ04MediumOffice023</v>
      </c>
      <c r="L32" s="48">
        <v>0.0</v>
      </c>
      <c r="M32" s="48">
        <v>2.0</v>
      </c>
      <c r="N32" s="12">
        <v>3.0</v>
      </c>
      <c r="O32" s="122">
        <v>0.578962173253337</v>
      </c>
      <c r="P32" s="122">
        <v>-33.6028986172422</v>
      </c>
      <c r="Q32" s="122">
        <v>-0.0519618627393012</v>
      </c>
      <c r="R32" s="122">
        <v>11.6524178996534</v>
      </c>
      <c r="S32" s="122">
        <v>-0.0519618627393012</v>
      </c>
      <c r="T32" s="122">
        <v>11.6524178996534</v>
      </c>
      <c r="U32" s="71" t="str">
        <f t="shared" si="7"/>
        <v>CZ12MediumOffice023</v>
      </c>
      <c r="V32" s="48">
        <v>0.0</v>
      </c>
      <c r="W32" s="48">
        <v>2.0</v>
      </c>
      <c r="X32" s="12">
        <v>3.0</v>
      </c>
      <c r="Y32" s="122">
        <v>0.313237538949959</v>
      </c>
      <c r="Z32" s="122">
        <v>-16.8188383926295</v>
      </c>
      <c r="AA32" s="122">
        <v>0.101506904368993</v>
      </c>
      <c r="AB32" s="122">
        <v>-0.507959144046006</v>
      </c>
      <c r="AC32" s="122">
        <v>0.1430543047246</v>
      </c>
      <c r="AD32" s="122">
        <v>-4.58152282971972</v>
      </c>
      <c r="AE32" s="71" t="str">
        <f t="shared" si="8"/>
        <v>CZ13MediumOffice023</v>
      </c>
      <c r="AF32" s="48">
        <v>0.0</v>
      </c>
      <c r="AG32" s="48">
        <v>2.0</v>
      </c>
      <c r="AH32" s="12">
        <v>3.0</v>
      </c>
      <c r="AI32" s="122">
        <v>0.119908129912388</v>
      </c>
      <c r="AJ32" s="122">
        <v>-2.17295458912834</v>
      </c>
      <c r="AK32" s="122">
        <v>0.119908129912388</v>
      </c>
      <c r="AL32" s="122">
        <v>-2.17295458912834</v>
      </c>
      <c r="AM32" s="122">
        <v>0.12719373114312</v>
      </c>
      <c r="AN32" s="122">
        <v>-2.86611269799713</v>
      </c>
    </row>
    <row r="33" ht="15.75" customHeight="1">
      <c r="A33" s="12" t="str">
        <f t="shared" si="5"/>
        <v>CZ03MediumOffice024</v>
      </c>
      <c r="B33" s="48">
        <v>0.0</v>
      </c>
      <c r="C33" s="48">
        <v>2.0</v>
      </c>
      <c r="D33" s="12">
        <v>4.0</v>
      </c>
      <c r="E33" s="122">
        <v>0.355366781417729</v>
      </c>
      <c r="F33" s="122">
        <v>-19.1357457635922</v>
      </c>
      <c r="G33" s="122">
        <v>-0.0430948431599641</v>
      </c>
      <c r="H33" s="122">
        <v>9.54054225490857</v>
      </c>
      <c r="I33" s="123">
        <v>0.0</v>
      </c>
      <c r="J33" s="123">
        <v>0.0</v>
      </c>
      <c r="K33" s="71" t="str">
        <f t="shared" si="6"/>
        <v>CZ04MediumOffice024</v>
      </c>
      <c r="L33" s="48">
        <v>0.0</v>
      </c>
      <c r="M33" s="48">
        <v>2.0</v>
      </c>
      <c r="N33" s="12">
        <v>4.0</v>
      </c>
      <c r="O33" s="122">
        <v>0.506855535961061</v>
      </c>
      <c r="P33" s="122">
        <v>-29.1149900037979</v>
      </c>
      <c r="Q33" s="122">
        <v>-0.117563887245094</v>
      </c>
      <c r="R33" s="122">
        <v>15.9517727295735</v>
      </c>
      <c r="S33" s="122">
        <v>-0.117563887245094</v>
      </c>
      <c r="T33" s="122">
        <v>15.9517727295735</v>
      </c>
      <c r="U33" s="71" t="str">
        <f t="shared" si="7"/>
        <v>CZ12MediumOffice024</v>
      </c>
      <c r="V33" s="48">
        <v>0.0</v>
      </c>
      <c r="W33" s="48">
        <v>2.0</v>
      </c>
      <c r="X33" s="12">
        <v>4.0</v>
      </c>
      <c r="Y33" s="122">
        <v>0.289689834865118</v>
      </c>
      <c r="Z33" s="122">
        <v>-15.7703111377934</v>
      </c>
      <c r="AA33" s="122">
        <v>0.0915733441943443</v>
      </c>
      <c r="AB33" s="122">
        <v>-0.150041496922537</v>
      </c>
      <c r="AC33" s="122">
        <v>0.0673536602040635</v>
      </c>
      <c r="AD33" s="122">
        <v>2.40866178809931</v>
      </c>
      <c r="AE33" s="71" t="str">
        <f t="shared" si="8"/>
        <v>CZ13MediumOffice024</v>
      </c>
      <c r="AF33" s="48">
        <v>0.0</v>
      </c>
      <c r="AG33" s="48">
        <v>2.0</v>
      </c>
      <c r="AH33" s="12">
        <v>4.0</v>
      </c>
      <c r="AI33" s="122">
        <v>0.13951383060068</v>
      </c>
      <c r="AJ33" s="122">
        <v>-4.46455614564742</v>
      </c>
      <c r="AK33" s="122">
        <v>0.13951383060068</v>
      </c>
      <c r="AL33" s="122">
        <v>-4.46455614564742</v>
      </c>
      <c r="AM33" s="122">
        <v>0.104887334958902</v>
      </c>
      <c r="AN33" s="122">
        <v>-1.13275413493768</v>
      </c>
    </row>
    <row r="34" ht="15.75" customHeight="1">
      <c r="A34" s="12" t="str">
        <f t="shared" si="5"/>
        <v>CZ03MediumOffice041</v>
      </c>
      <c r="B34" s="48">
        <v>0.0</v>
      </c>
      <c r="C34" s="48">
        <v>4.0</v>
      </c>
      <c r="D34" s="12">
        <v>1.0</v>
      </c>
      <c r="E34" s="122">
        <v>0.613735991699915</v>
      </c>
      <c r="F34" s="122">
        <v>-36.1972776640552</v>
      </c>
      <c r="G34" s="122">
        <v>0.192033198777816</v>
      </c>
      <c r="H34" s="122">
        <v>-4.71901271578683</v>
      </c>
      <c r="I34" s="123">
        <v>0.0</v>
      </c>
      <c r="J34" s="123">
        <v>0.0</v>
      </c>
      <c r="K34" s="71" t="str">
        <f t="shared" si="6"/>
        <v>CZ04MediumOffice041</v>
      </c>
      <c r="L34" s="48">
        <v>0.0</v>
      </c>
      <c r="M34" s="48">
        <v>4.0</v>
      </c>
      <c r="N34" s="12">
        <v>1.0</v>
      </c>
      <c r="O34" s="122">
        <v>0.258827915717951</v>
      </c>
      <c r="P34" s="122">
        <v>-10.1017417171767</v>
      </c>
      <c r="Q34" s="122">
        <v>0.107496626565688</v>
      </c>
      <c r="R34" s="122">
        <v>2.15874031180596</v>
      </c>
      <c r="S34" s="122">
        <v>0.107496626565688</v>
      </c>
      <c r="T34" s="122">
        <v>2.15874031180596</v>
      </c>
      <c r="U34" s="71" t="str">
        <f t="shared" si="7"/>
        <v>CZ12MediumOffice041</v>
      </c>
      <c r="V34" s="48">
        <v>0.0</v>
      </c>
      <c r="W34" s="48">
        <v>4.0</v>
      </c>
      <c r="X34" s="12">
        <v>1.0</v>
      </c>
      <c r="Y34" s="122">
        <v>0.399396854408043</v>
      </c>
      <c r="Z34" s="122">
        <v>-22.8948056649718</v>
      </c>
      <c r="AA34" s="122">
        <v>0.474163017947862</v>
      </c>
      <c r="AB34" s="122">
        <v>-28.2714413738263</v>
      </c>
      <c r="AC34" s="122">
        <v>0.44346730449332</v>
      </c>
      <c r="AD34" s="122">
        <v>-25.3657997635201</v>
      </c>
      <c r="AE34" s="71" t="str">
        <f t="shared" si="8"/>
        <v>CZ13MediumOffice041</v>
      </c>
      <c r="AF34" s="48">
        <v>0.0</v>
      </c>
      <c r="AG34" s="48">
        <v>4.0</v>
      </c>
      <c r="AH34" s="12">
        <v>1.0</v>
      </c>
      <c r="AI34" s="122">
        <v>0.456522614554462</v>
      </c>
      <c r="AJ34" s="122">
        <v>-25.7213231171</v>
      </c>
      <c r="AK34" s="122">
        <v>0.456522614554462</v>
      </c>
      <c r="AL34" s="122">
        <v>-25.7213231171</v>
      </c>
      <c r="AM34" s="122">
        <v>0.468539058421519</v>
      </c>
      <c r="AN34" s="122">
        <v>-26.985118981945</v>
      </c>
    </row>
    <row r="35" ht="15.75" customHeight="1">
      <c r="A35" s="12" t="str">
        <f t="shared" si="5"/>
        <v>CZ03MediumOffice042</v>
      </c>
      <c r="B35" s="48">
        <v>0.0</v>
      </c>
      <c r="C35" s="48">
        <v>4.0</v>
      </c>
      <c r="D35" s="12">
        <v>2.0</v>
      </c>
      <c r="E35" s="122">
        <v>0.760343155292019</v>
      </c>
      <c r="F35" s="122">
        <v>-44.675199639425</v>
      </c>
      <c r="G35" s="122">
        <v>0.0216739806710478</v>
      </c>
      <c r="H35" s="122">
        <v>9.8639142388238</v>
      </c>
      <c r="I35" s="123">
        <v>0.0</v>
      </c>
      <c r="J35" s="123">
        <v>0.0</v>
      </c>
      <c r="K35" s="71" t="str">
        <f t="shared" si="6"/>
        <v>CZ04MediumOffice042</v>
      </c>
      <c r="L35" s="48">
        <v>0.0</v>
      </c>
      <c r="M35" s="48">
        <v>4.0</v>
      </c>
      <c r="N35" s="12">
        <v>2.0</v>
      </c>
      <c r="O35" s="122">
        <v>1.31561838941005</v>
      </c>
      <c r="P35" s="122">
        <v>-84.6406450601828</v>
      </c>
      <c r="Q35" s="122">
        <v>0.051614317030091</v>
      </c>
      <c r="R35" s="122">
        <v>7.61347091981027</v>
      </c>
      <c r="S35" s="122">
        <v>0.051614317030091</v>
      </c>
      <c r="T35" s="122">
        <v>7.61347091981027</v>
      </c>
      <c r="U35" s="71" t="str">
        <f t="shared" si="7"/>
        <v>CZ12MediumOffice042</v>
      </c>
      <c r="V35" s="48">
        <v>0.0</v>
      </c>
      <c r="W35" s="48">
        <v>4.0</v>
      </c>
      <c r="X35" s="12">
        <v>2.0</v>
      </c>
      <c r="Y35" s="122">
        <v>0.502670353001789</v>
      </c>
      <c r="Z35" s="122">
        <v>-29.2059570114329</v>
      </c>
      <c r="AA35" s="122">
        <v>0.383305641907775</v>
      </c>
      <c r="AB35" s="122">
        <v>-19.9602112167081</v>
      </c>
      <c r="AC35" s="122">
        <v>0.278017492202277</v>
      </c>
      <c r="AD35" s="122">
        <v>-10.0709510565599</v>
      </c>
      <c r="AE35" s="71" t="str">
        <f t="shared" si="8"/>
        <v>CZ13MediumOffice042</v>
      </c>
      <c r="AF35" s="48">
        <v>0.0</v>
      </c>
      <c r="AG35" s="48">
        <v>4.0</v>
      </c>
      <c r="AH35" s="12">
        <v>2.0</v>
      </c>
      <c r="AI35" s="122">
        <v>0.368972650363081</v>
      </c>
      <c r="AJ35" s="122">
        <v>-18.428354153783</v>
      </c>
      <c r="AK35" s="122">
        <v>0.368972650363081</v>
      </c>
      <c r="AL35" s="122">
        <v>-18.428354153783</v>
      </c>
      <c r="AM35" s="122">
        <v>0.278282229225332</v>
      </c>
      <c r="AN35" s="122">
        <v>-9.40905971059546</v>
      </c>
    </row>
    <row r="36" ht="15.75" customHeight="1">
      <c r="A36" s="12" t="str">
        <f t="shared" si="5"/>
        <v>CZ03MediumOffice043</v>
      </c>
      <c r="B36" s="48">
        <v>0.0</v>
      </c>
      <c r="C36" s="48">
        <v>4.0</v>
      </c>
      <c r="D36" s="12">
        <v>3.0</v>
      </c>
      <c r="E36" s="122">
        <v>0.669563786423481</v>
      </c>
      <c r="F36" s="122">
        <v>-37.6462794434968</v>
      </c>
      <c r="G36" s="122">
        <v>-0.011327212328126</v>
      </c>
      <c r="H36" s="122">
        <v>12.4470458544817</v>
      </c>
      <c r="I36" s="123">
        <v>0.0</v>
      </c>
      <c r="J36" s="123">
        <v>0.0</v>
      </c>
      <c r="K36" s="71" t="str">
        <f t="shared" si="6"/>
        <v>CZ04MediumOffice043</v>
      </c>
      <c r="L36" s="48">
        <v>0.0</v>
      </c>
      <c r="M36" s="48">
        <v>4.0</v>
      </c>
      <c r="N36" s="12">
        <v>3.0</v>
      </c>
      <c r="O36" s="122">
        <v>1.07083754384711</v>
      </c>
      <c r="P36" s="122">
        <v>-65.8253353007497</v>
      </c>
      <c r="Q36" s="122">
        <v>0.0312186047953453</v>
      </c>
      <c r="R36" s="122">
        <v>9.23621084103697</v>
      </c>
      <c r="S36" s="122">
        <v>0.0312186047953453</v>
      </c>
      <c r="T36" s="122">
        <v>9.23621084103697</v>
      </c>
      <c r="U36" s="71" t="str">
        <f t="shared" si="7"/>
        <v>CZ12MediumOffice043</v>
      </c>
      <c r="V36" s="48">
        <v>0.0</v>
      </c>
      <c r="W36" s="48">
        <v>4.0</v>
      </c>
      <c r="X36" s="12">
        <v>3.0</v>
      </c>
      <c r="Y36" s="122">
        <v>0.39986242212343</v>
      </c>
      <c r="Z36" s="122">
        <v>-21.5111367458371</v>
      </c>
      <c r="AA36" s="122">
        <v>0.310822329301675</v>
      </c>
      <c r="AB36" s="122">
        <v>-13.3168677261596</v>
      </c>
      <c r="AC36" s="122">
        <v>0.291085141730302</v>
      </c>
      <c r="AD36" s="122">
        <v>-11.8669727659346</v>
      </c>
      <c r="AE36" s="71" t="str">
        <f t="shared" si="8"/>
        <v>CZ13MediumOffice043</v>
      </c>
      <c r="AF36" s="48">
        <v>0.0</v>
      </c>
      <c r="AG36" s="48">
        <v>4.0</v>
      </c>
      <c r="AH36" s="12">
        <v>3.0</v>
      </c>
      <c r="AI36" s="122">
        <v>0.347049066512695</v>
      </c>
      <c r="AJ36" s="122">
        <v>-16.4987355391406</v>
      </c>
      <c r="AK36" s="122">
        <v>0.347049066512695</v>
      </c>
      <c r="AL36" s="122">
        <v>-16.4987355391406</v>
      </c>
      <c r="AM36" s="122">
        <v>0.240875934432095</v>
      </c>
      <c r="AN36" s="122">
        <v>-6.43723227532296</v>
      </c>
    </row>
    <row r="37" ht="15.75" customHeight="1">
      <c r="A37" s="12" t="str">
        <f t="shared" si="5"/>
        <v>CZ03MediumOffice044</v>
      </c>
      <c r="B37" s="48">
        <v>0.0</v>
      </c>
      <c r="C37" s="48">
        <v>4.0</v>
      </c>
      <c r="D37" s="12">
        <v>4.0</v>
      </c>
      <c r="E37" s="122">
        <v>0.490525207037906</v>
      </c>
      <c r="F37" s="122">
        <v>-26.3986282627352</v>
      </c>
      <c r="G37" s="122">
        <v>-0.0409871509144716</v>
      </c>
      <c r="H37" s="122">
        <v>12.48538783616</v>
      </c>
      <c r="I37" s="123">
        <v>0.0</v>
      </c>
      <c r="J37" s="123">
        <v>0.0</v>
      </c>
      <c r="K37" s="71" t="str">
        <f t="shared" si="6"/>
        <v>CZ04MediumOffice044</v>
      </c>
      <c r="L37" s="48">
        <v>0.0</v>
      </c>
      <c r="M37" s="48">
        <v>4.0</v>
      </c>
      <c r="N37" s="12">
        <v>4.0</v>
      </c>
      <c r="O37" s="122">
        <v>0.741200653776545</v>
      </c>
      <c r="P37" s="122">
        <v>-43.1152031247011</v>
      </c>
      <c r="Q37" s="122">
        <v>-0.0877675609951554</v>
      </c>
      <c r="R37" s="122">
        <v>17.3300429330201</v>
      </c>
      <c r="S37" s="122">
        <v>-0.0877675609951554</v>
      </c>
      <c r="T37" s="122">
        <v>17.3300429330201</v>
      </c>
      <c r="U37" s="71" t="str">
        <f t="shared" si="7"/>
        <v>CZ12MediumOffice044</v>
      </c>
      <c r="V37" s="48">
        <v>0.0</v>
      </c>
      <c r="W37" s="48">
        <v>4.0</v>
      </c>
      <c r="X37" s="12">
        <v>4.0</v>
      </c>
      <c r="Y37" s="122">
        <v>0.378007232491696</v>
      </c>
      <c r="Z37" s="122">
        <v>-20.3471663098944</v>
      </c>
      <c r="AA37" s="122">
        <v>0.288755360228792</v>
      </c>
      <c r="AB37" s="122">
        <v>-12.2729807257078</v>
      </c>
      <c r="AC37" s="122">
        <v>0.165755449919257</v>
      </c>
      <c r="AD37" s="122">
        <v>-0.338130209826662</v>
      </c>
      <c r="AE37" s="71" t="str">
        <f t="shared" si="8"/>
        <v>CZ13MediumOffice044</v>
      </c>
      <c r="AF37" s="48">
        <v>0.0</v>
      </c>
      <c r="AG37" s="48">
        <v>4.0</v>
      </c>
      <c r="AH37" s="12">
        <v>4.0</v>
      </c>
      <c r="AI37" s="122">
        <v>0.398608678971418</v>
      </c>
      <c r="AJ37" s="122">
        <v>-22.3313126181045</v>
      </c>
      <c r="AK37" s="122">
        <v>0.398608678971418</v>
      </c>
      <c r="AL37" s="122">
        <v>-22.3313126181045</v>
      </c>
      <c r="AM37" s="122">
        <v>0.18883733952026</v>
      </c>
      <c r="AN37" s="122">
        <v>-2.29912579815075</v>
      </c>
    </row>
    <row r="38" ht="15.75" customHeight="1">
      <c r="A38" s="12" t="str">
        <f t="shared" si="5"/>
        <v>CZ03MediumOffice061</v>
      </c>
      <c r="B38" s="48">
        <v>0.0</v>
      </c>
      <c r="C38" s="48">
        <v>6.0</v>
      </c>
      <c r="D38" s="12">
        <v>1.0</v>
      </c>
      <c r="E38" s="122">
        <v>0.615790200006546</v>
      </c>
      <c r="F38" s="122">
        <v>-36.3345410957373</v>
      </c>
      <c r="G38" s="122">
        <v>0.254878128530184</v>
      </c>
      <c r="H38" s="122">
        <v>-9.5923865236683</v>
      </c>
      <c r="I38" s="123">
        <v>0.0</v>
      </c>
      <c r="J38" s="123">
        <v>0.0</v>
      </c>
      <c r="K38" s="71" t="str">
        <f t="shared" si="6"/>
        <v>CZ04MediumOffice061</v>
      </c>
      <c r="L38" s="48">
        <v>0.0</v>
      </c>
      <c r="M38" s="48">
        <v>6.0</v>
      </c>
      <c r="N38" s="12">
        <v>1.0</v>
      </c>
      <c r="O38" s="122">
        <v>0.258997387079917</v>
      </c>
      <c r="P38" s="122">
        <v>-10.0944536330134</v>
      </c>
      <c r="Q38" s="122">
        <v>0.126761943401457</v>
      </c>
      <c r="R38" s="122">
        <v>0.668961355458529</v>
      </c>
      <c r="S38" s="122">
        <v>0.126761943401457</v>
      </c>
      <c r="T38" s="122">
        <v>0.668961355458529</v>
      </c>
      <c r="U38" s="71" t="str">
        <f t="shared" si="7"/>
        <v>CZ12MediumOffice061</v>
      </c>
      <c r="V38" s="48">
        <v>0.0</v>
      </c>
      <c r="W38" s="48">
        <v>6.0</v>
      </c>
      <c r="X38" s="12">
        <v>1.0</v>
      </c>
      <c r="Y38" s="122">
        <v>0.399396853649088</v>
      </c>
      <c r="Z38" s="122">
        <v>-22.8948056173664</v>
      </c>
      <c r="AA38" s="122">
        <v>0.484826475546303</v>
      </c>
      <c r="AB38" s="122">
        <v>-29.0459017801513</v>
      </c>
      <c r="AC38" s="122">
        <v>0.536196754995958</v>
      </c>
      <c r="AD38" s="122">
        <v>-33.9498469719357</v>
      </c>
      <c r="AE38" s="71" t="str">
        <f t="shared" si="8"/>
        <v>CZ13MediumOffice061</v>
      </c>
      <c r="AF38" s="48">
        <v>0.0</v>
      </c>
      <c r="AG38" s="48">
        <v>6.0</v>
      </c>
      <c r="AH38" s="12">
        <v>1.0</v>
      </c>
      <c r="AI38" s="122">
        <v>0.480835552099859</v>
      </c>
      <c r="AJ38" s="122">
        <v>-27.6410207094268</v>
      </c>
      <c r="AK38" s="122">
        <v>0.480835552099859</v>
      </c>
      <c r="AL38" s="122">
        <v>-27.6410207094268</v>
      </c>
      <c r="AM38" s="122">
        <v>0.545340845717818</v>
      </c>
      <c r="AN38" s="122">
        <v>-33.9350938977788</v>
      </c>
    </row>
    <row r="39" ht="15.75" customHeight="1">
      <c r="A39" s="12" t="str">
        <f t="shared" si="5"/>
        <v>CZ03MediumOffice062</v>
      </c>
      <c r="B39" s="48">
        <v>0.0</v>
      </c>
      <c r="C39" s="48">
        <v>6.0</v>
      </c>
      <c r="D39" s="12">
        <v>2.0</v>
      </c>
      <c r="E39" s="122">
        <v>0.777520810007066</v>
      </c>
      <c r="F39" s="122">
        <v>-45.7935063433681</v>
      </c>
      <c r="G39" s="122">
        <v>0.0711236916209934</v>
      </c>
      <c r="H39" s="122">
        <v>6.40322114759505</v>
      </c>
      <c r="I39" s="123">
        <v>0.0</v>
      </c>
      <c r="J39" s="123">
        <v>0.0</v>
      </c>
      <c r="K39" s="71" t="str">
        <f t="shared" si="6"/>
        <v>CZ04MediumOffice062</v>
      </c>
      <c r="L39" s="48">
        <v>0.0</v>
      </c>
      <c r="M39" s="48">
        <v>6.0</v>
      </c>
      <c r="N39" s="12">
        <v>2.0</v>
      </c>
      <c r="O39" s="122">
        <v>1.37056718815175</v>
      </c>
      <c r="P39" s="122">
        <v>-88.5220842777149</v>
      </c>
      <c r="Q39" s="122">
        <v>0.098485812217952</v>
      </c>
      <c r="R39" s="122">
        <v>4.22708610713219</v>
      </c>
      <c r="S39" s="122">
        <v>0.098485812217952</v>
      </c>
      <c r="T39" s="122">
        <v>4.22708610713219</v>
      </c>
      <c r="U39" s="71" t="str">
        <f t="shared" si="7"/>
        <v>CZ12MediumOffice062</v>
      </c>
      <c r="V39" s="48">
        <v>0.0</v>
      </c>
      <c r="W39" s="48">
        <v>6.0</v>
      </c>
      <c r="X39" s="12">
        <v>2.0</v>
      </c>
      <c r="Y39" s="122">
        <v>0.502670353001789</v>
      </c>
      <c r="Z39" s="122">
        <v>-29.2059570114329</v>
      </c>
      <c r="AA39" s="122">
        <v>0.45119624492109</v>
      </c>
      <c r="AB39" s="122">
        <v>-25.0384477965038</v>
      </c>
      <c r="AC39" s="122">
        <v>0.449430407190394</v>
      </c>
      <c r="AD39" s="122">
        <v>-24.9342577287485</v>
      </c>
      <c r="AE39" s="71" t="str">
        <f t="shared" si="8"/>
        <v>CZ13MediumOffice062</v>
      </c>
      <c r="AF39" s="48">
        <v>0.0</v>
      </c>
      <c r="AG39" s="48">
        <v>6.0</v>
      </c>
      <c r="AH39" s="12">
        <v>2.0</v>
      </c>
      <c r="AI39" s="122">
        <v>0.439431841190578</v>
      </c>
      <c r="AJ39" s="122">
        <v>-23.6215606412225</v>
      </c>
      <c r="AK39" s="122">
        <v>0.439431841190578</v>
      </c>
      <c r="AL39" s="122">
        <v>-23.6215606412225</v>
      </c>
      <c r="AM39" s="122">
        <v>0.425582235327497</v>
      </c>
      <c r="AN39" s="122">
        <v>-21.9385128724727</v>
      </c>
    </row>
    <row r="40" ht="15.75" customHeight="1">
      <c r="A40" s="12" t="str">
        <f t="shared" si="5"/>
        <v>CZ03MediumOffice063</v>
      </c>
      <c r="B40" s="48">
        <v>0.0</v>
      </c>
      <c r="C40" s="48">
        <v>6.0</v>
      </c>
      <c r="D40" s="12">
        <v>3.0</v>
      </c>
      <c r="E40" s="122">
        <v>0.730495498830024</v>
      </c>
      <c r="F40" s="122">
        <v>-41.4464085598595</v>
      </c>
      <c r="G40" s="122">
        <v>-0.00892184011638897</v>
      </c>
      <c r="H40" s="122">
        <v>12.9396263414547</v>
      </c>
      <c r="I40" s="123">
        <v>0.0</v>
      </c>
      <c r="J40" s="123">
        <v>0.0</v>
      </c>
      <c r="K40" s="71" t="str">
        <f t="shared" si="6"/>
        <v>CZ04MediumOffice063</v>
      </c>
      <c r="L40" s="48">
        <v>0.0</v>
      </c>
      <c r="M40" s="48">
        <v>6.0</v>
      </c>
      <c r="N40" s="12">
        <v>3.0</v>
      </c>
      <c r="O40" s="122">
        <v>1.151002021004</v>
      </c>
      <c r="P40" s="122">
        <v>-71.1035511587781</v>
      </c>
      <c r="Q40" s="122">
        <v>0.0617006260637985</v>
      </c>
      <c r="R40" s="122">
        <v>7.71647051429327</v>
      </c>
      <c r="S40" s="122">
        <v>0.0617006260637985</v>
      </c>
      <c r="T40" s="122">
        <v>7.71647051429327</v>
      </c>
      <c r="U40" s="71" t="str">
        <f t="shared" si="7"/>
        <v>CZ12MediumOffice063</v>
      </c>
      <c r="V40" s="48">
        <v>0.0</v>
      </c>
      <c r="W40" s="48">
        <v>6.0</v>
      </c>
      <c r="X40" s="12">
        <v>3.0</v>
      </c>
      <c r="Y40" s="122">
        <v>0.408918994055482</v>
      </c>
      <c r="Z40" s="122">
        <v>-22.0902919411207</v>
      </c>
      <c r="AA40" s="122">
        <v>0.376809732171782</v>
      </c>
      <c r="AB40" s="122">
        <v>-17.8729580880027</v>
      </c>
      <c r="AC40" s="122">
        <v>0.508280864055608</v>
      </c>
      <c r="AD40" s="122">
        <v>-30.7893848011233</v>
      </c>
      <c r="AE40" s="71" t="str">
        <f t="shared" si="8"/>
        <v>CZ13MediumOffice063</v>
      </c>
      <c r="AF40" s="48">
        <v>0.0</v>
      </c>
      <c r="AG40" s="48">
        <v>6.0</v>
      </c>
      <c r="AH40" s="12">
        <v>3.0</v>
      </c>
      <c r="AI40" s="122">
        <v>0.428869345205426</v>
      </c>
      <c r="AJ40" s="122">
        <v>-22.5560362855146</v>
      </c>
      <c r="AK40" s="122">
        <v>0.428869345205426</v>
      </c>
      <c r="AL40" s="122">
        <v>-22.5560362855146</v>
      </c>
      <c r="AM40" s="122">
        <v>0.437645790921115</v>
      </c>
      <c r="AN40" s="122">
        <v>-23.24504485014</v>
      </c>
    </row>
    <row r="41" ht="15.75" customHeight="1">
      <c r="A41" s="12" t="str">
        <f t="shared" si="5"/>
        <v>CZ03MediumOffice064</v>
      </c>
      <c r="B41" s="48">
        <v>0.0</v>
      </c>
      <c r="C41" s="48">
        <v>6.0</v>
      </c>
      <c r="D41" s="12">
        <v>4.0</v>
      </c>
      <c r="E41" s="122">
        <v>0.525477151542309</v>
      </c>
      <c r="F41" s="122">
        <v>-28.4277121188044</v>
      </c>
      <c r="G41" s="122">
        <v>-0.115887351615028</v>
      </c>
      <c r="H41" s="122">
        <v>19.0053364978787</v>
      </c>
      <c r="I41" s="123">
        <v>0.0</v>
      </c>
      <c r="J41" s="123">
        <v>0.0</v>
      </c>
      <c r="K41" s="71" t="str">
        <f t="shared" si="6"/>
        <v>CZ04MediumOffice064</v>
      </c>
      <c r="L41" s="48">
        <v>0.0</v>
      </c>
      <c r="M41" s="48">
        <v>6.0</v>
      </c>
      <c r="N41" s="12">
        <v>4.0</v>
      </c>
      <c r="O41" s="122">
        <v>0.84465313602597</v>
      </c>
      <c r="P41" s="122">
        <v>-49.9610387172026</v>
      </c>
      <c r="Q41" s="122">
        <v>-0.0769017151641163</v>
      </c>
      <c r="R41" s="122">
        <v>17.487840364108</v>
      </c>
      <c r="S41" s="122">
        <v>-0.0769017151641163</v>
      </c>
      <c r="T41" s="122">
        <v>17.487840364108</v>
      </c>
      <c r="U41" s="71" t="str">
        <f t="shared" si="7"/>
        <v>CZ12MediumOffice064</v>
      </c>
      <c r="V41" s="48">
        <v>0.0</v>
      </c>
      <c r="W41" s="48">
        <v>6.0</v>
      </c>
      <c r="X41" s="12">
        <v>4.0</v>
      </c>
      <c r="Y41" s="122">
        <v>0.395715437280701</v>
      </c>
      <c r="Z41" s="122">
        <v>-21.3776469331172</v>
      </c>
      <c r="AA41" s="122">
        <v>0.35785147214008</v>
      </c>
      <c r="AB41" s="122">
        <v>-16.8257580050256</v>
      </c>
      <c r="AC41" s="122">
        <v>0.287036519316673</v>
      </c>
      <c r="AD41" s="122">
        <v>-9.44764889568429</v>
      </c>
      <c r="AE41" s="71" t="str">
        <f t="shared" si="8"/>
        <v>CZ13MediumOffice064</v>
      </c>
      <c r="AF41" s="48">
        <v>0.0</v>
      </c>
      <c r="AG41" s="48">
        <v>6.0</v>
      </c>
      <c r="AH41" s="12">
        <v>4.0</v>
      </c>
      <c r="AI41" s="122">
        <v>0.498449194691138</v>
      </c>
      <c r="AJ41" s="122">
        <v>-29.8093781133502</v>
      </c>
      <c r="AK41" s="122">
        <v>0.498449194691138</v>
      </c>
      <c r="AL41" s="122">
        <v>-29.8093781133502</v>
      </c>
      <c r="AM41" s="122">
        <v>0.330790727748037</v>
      </c>
      <c r="AN41" s="122">
        <v>-13.3734508206632</v>
      </c>
    </row>
    <row r="42" ht="15.75" customHeight="1">
      <c r="A42" s="12" t="str">
        <f t="shared" si="5"/>
        <v>CZ03MediumOffice-221</v>
      </c>
      <c r="B42" s="48">
        <v>-2.0</v>
      </c>
      <c r="C42" s="48">
        <v>2.0</v>
      </c>
      <c r="D42" s="12">
        <v>1.0</v>
      </c>
      <c r="E42" s="122">
        <v>0.59481907335615</v>
      </c>
      <c r="F42" s="122">
        <v>-34.9755912948383</v>
      </c>
      <c r="G42" s="122">
        <v>0.0804843922460822</v>
      </c>
      <c r="H42" s="122">
        <v>4.08453962003446</v>
      </c>
      <c r="I42" s="123">
        <v>0.0</v>
      </c>
      <c r="J42" s="123">
        <v>0.0</v>
      </c>
      <c r="K42" s="71" t="str">
        <f t="shared" si="6"/>
        <v>CZ04MediumOffice-221</v>
      </c>
      <c r="L42" s="48">
        <v>-2.0</v>
      </c>
      <c r="M42" s="48">
        <v>2.0</v>
      </c>
      <c r="N42" s="12">
        <v>1.0</v>
      </c>
      <c r="O42" s="122">
        <v>0.25514635833142</v>
      </c>
      <c r="P42" s="122">
        <v>-10.0014710918625</v>
      </c>
      <c r="Q42" s="122">
        <v>0.0357815478187632</v>
      </c>
      <c r="R42" s="122">
        <v>8.11784850097478</v>
      </c>
      <c r="S42" s="122">
        <v>0.0357815478187632</v>
      </c>
      <c r="T42" s="122">
        <v>8.11784850097478</v>
      </c>
      <c r="U42" s="71" t="str">
        <f t="shared" si="7"/>
        <v>CZ12MediumOffice-221</v>
      </c>
      <c r="V42" s="48">
        <v>-2.0</v>
      </c>
      <c r="W42" s="48">
        <v>2.0</v>
      </c>
      <c r="X42" s="12">
        <v>1.0</v>
      </c>
      <c r="Y42" s="122">
        <v>0.398880845095363</v>
      </c>
      <c r="Z42" s="122">
        <v>-22.8667086578062</v>
      </c>
      <c r="AA42" s="122">
        <v>0.419163918845826</v>
      </c>
      <c r="AB42" s="122">
        <v>-24.0613373753873</v>
      </c>
      <c r="AC42" s="122">
        <v>0.310091120845659</v>
      </c>
      <c r="AD42" s="122">
        <v>-14.1555289917779</v>
      </c>
      <c r="AE42" s="71" t="str">
        <f t="shared" si="8"/>
        <v>CZ13MediumOffice-221</v>
      </c>
      <c r="AF42" s="48">
        <v>-2.0</v>
      </c>
      <c r="AG42" s="48">
        <v>2.0</v>
      </c>
      <c r="AH42" s="12">
        <v>1.0</v>
      </c>
      <c r="AI42" s="122">
        <v>0.371924494548395</v>
      </c>
      <c r="AJ42" s="122">
        <v>-19.1718108584048</v>
      </c>
      <c r="AK42" s="122">
        <v>0.371924494548395</v>
      </c>
      <c r="AL42" s="122">
        <v>-19.1718108584048</v>
      </c>
      <c r="AM42" s="122">
        <v>0.341302020478854</v>
      </c>
      <c r="AN42" s="122">
        <v>-16.4405443376922</v>
      </c>
    </row>
    <row r="43" ht="15.75" customHeight="1">
      <c r="A43" s="12" t="str">
        <f t="shared" si="5"/>
        <v>CZ03MediumOffice-222</v>
      </c>
      <c r="B43" s="48">
        <v>-2.0</v>
      </c>
      <c r="C43" s="48">
        <v>2.0</v>
      </c>
      <c r="D43" s="12">
        <v>2.0</v>
      </c>
      <c r="E43" s="122">
        <v>0.642936684854509</v>
      </c>
      <c r="F43" s="122">
        <v>-37.3952144581055</v>
      </c>
      <c r="G43" s="122">
        <v>-0.030044664206581</v>
      </c>
      <c r="H43" s="122">
        <v>12.2559323682505</v>
      </c>
      <c r="I43" s="123">
        <v>0.0</v>
      </c>
      <c r="J43" s="123">
        <v>0.0</v>
      </c>
      <c r="K43" s="71" t="str">
        <f t="shared" si="6"/>
        <v>CZ04MediumOffice-222</v>
      </c>
      <c r="L43" s="48">
        <v>-2.0</v>
      </c>
      <c r="M43" s="48">
        <v>2.0</v>
      </c>
      <c r="N43" s="12">
        <v>2.0</v>
      </c>
      <c r="O43" s="122">
        <v>1.03098838067214</v>
      </c>
      <c r="P43" s="122">
        <v>-65.1961231282404</v>
      </c>
      <c r="Q43" s="122">
        <v>-0.0179438430182419</v>
      </c>
      <c r="R43" s="122">
        <v>11.6073185676603</v>
      </c>
      <c r="S43" s="122">
        <v>-0.0179438430182419</v>
      </c>
      <c r="T43" s="122">
        <v>11.6073185676603</v>
      </c>
      <c r="U43" s="71" t="str">
        <f t="shared" si="7"/>
        <v>CZ12MediumOffice-222</v>
      </c>
      <c r="V43" s="48">
        <v>-2.0</v>
      </c>
      <c r="W43" s="48">
        <v>2.0</v>
      </c>
      <c r="X43" s="12">
        <v>2.0</v>
      </c>
      <c r="Y43" s="122">
        <v>0.485490752541331</v>
      </c>
      <c r="Z43" s="122">
        <v>-28.2231856780555</v>
      </c>
      <c r="AA43" s="122">
        <v>0.22464477365117</v>
      </c>
      <c r="AB43" s="122">
        <v>-8.58564464311259</v>
      </c>
      <c r="AC43" s="122">
        <v>0.166344518048579</v>
      </c>
      <c r="AD43" s="122">
        <v>-3.29940796987627</v>
      </c>
      <c r="AE43" s="71" t="str">
        <f t="shared" si="8"/>
        <v>CZ13MediumOffice-222</v>
      </c>
      <c r="AF43" s="48">
        <v>-2.0</v>
      </c>
      <c r="AG43" s="48">
        <v>2.0</v>
      </c>
      <c r="AH43" s="12">
        <v>2.0</v>
      </c>
      <c r="AI43" s="122">
        <v>0.19881265725797</v>
      </c>
      <c r="AJ43" s="122">
        <v>-6.12405812319297</v>
      </c>
      <c r="AK43" s="122">
        <v>0.19881265725797</v>
      </c>
      <c r="AL43" s="122">
        <v>-6.12405812319297</v>
      </c>
      <c r="AM43" s="122">
        <v>0.166392751556141</v>
      </c>
      <c r="AN43" s="122">
        <v>-2.93842862141544</v>
      </c>
    </row>
    <row r="44" ht="15.75" customHeight="1">
      <c r="A44" s="12" t="str">
        <f t="shared" si="5"/>
        <v>CZ03MediumOffice-223</v>
      </c>
      <c r="B44" s="48">
        <v>-2.0</v>
      </c>
      <c r="C44" s="48">
        <v>2.0</v>
      </c>
      <c r="D44" s="12">
        <v>3.0</v>
      </c>
      <c r="E44" s="122">
        <v>0.543591966687473</v>
      </c>
      <c r="F44" s="122">
        <v>-30.4296852894812</v>
      </c>
      <c r="G44" s="122">
        <v>-0.0676529349137463</v>
      </c>
      <c r="H44" s="122">
        <v>14.5430227646024</v>
      </c>
      <c r="I44" s="123">
        <v>0.0</v>
      </c>
      <c r="J44" s="123">
        <v>0.0</v>
      </c>
      <c r="K44" s="71" t="str">
        <f t="shared" si="6"/>
        <v>CZ04MediumOffice-223</v>
      </c>
      <c r="L44" s="48">
        <v>-2.0</v>
      </c>
      <c r="M44" s="48">
        <v>2.0</v>
      </c>
      <c r="N44" s="12">
        <v>3.0</v>
      </c>
      <c r="O44" s="122">
        <v>0.784581254122254</v>
      </c>
      <c r="P44" s="122">
        <v>-47.27639322838</v>
      </c>
      <c r="Q44" s="122">
        <v>-0.0447663935205815</v>
      </c>
      <c r="R44" s="122">
        <v>12.8624913900125</v>
      </c>
      <c r="S44" s="122">
        <v>-0.0447663935205815</v>
      </c>
      <c r="T44" s="122">
        <v>12.8624913900125</v>
      </c>
      <c r="U44" s="71" t="str">
        <f t="shared" si="7"/>
        <v>CZ12MediumOffice-223</v>
      </c>
      <c r="V44" s="48">
        <v>-2.0</v>
      </c>
      <c r="W44" s="48">
        <v>2.0</v>
      </c>
      <c r="X44" s="12">
        <v>3.0</v>
      </c>
      <c r="Y44" s="122">
        <v>0.350892893786567</v>
      </c>
      <c r="Z44" s="122">
        <v>-18.9911174770182</v>
      </c>
      <c r="AA44" s="122">
        <v>0.141866252400751</v>
      </c>
      <c r="AB44" s="122">
        <v>-2.25355398161471</v>
      </c>
      <c r="AC44" s="122">
        <v>0.197895084898769</v>
      </c>
      <c r="AD44" s="122">
        <v>-7.7518517591626</v>
      </c>
      <c r="AE44" s="71" t="str">
        <f t="shared" si="8"/>
        <v>CZ13MediumOffice-223</v>
      </c>
      <c r="AF44" s="48">
        <v>-2.0</v>
      </c>
      <c r="AG44" s="48">
        <v>2.0</v>
      </c>
      <c r="AH44" s="12">
        <v>3.0</v>
      </c>
      <c r="AI44" s="122">
        <v>0.165015000322124</v>
      </c>
      <c r="AJ44" s="122">
        <v>-4.24119769776642</v>
      </c>
      <c r="AK44" s="122">
        <v>0.165015000322124</v>
      </c>
      <c r="AL44" s="122">
        <v>-4.24119769776642</v>
      </c>
      <c r="AM44" s="122">
        <v>0.143535499372126</v>
      </c>
      <c r="AN44" s="122">
        <v>-2.21162991227114</v>
      </c>
    </row>
    <row r="45" ht="15.75" customHeight="1">
      <c r="A45" s="12" t="str">
        <f t="shared" si="5"/>
        <v>CZ03MediumOffice-224</v>
      </c>
      <c r="B45" s="48">
        <v>-2.0</v>
      </c>
      <c r="C45" s="48">
        <v>2.0</v>
      </c>
      <c r="D45" s="12">
        <v>4.0</v>
      </c>
      <c r="E45" s="122">
        <v>0.401281488660062</v>
      </c>
      <c r="F45" s="122">
        <v>-21.7941562477271</v>
      </c>
      <c r="G45" s="122">
        <v>-0.0354720587259297</v>
      </c>
      <c r="H45" s="122">
        <v>10.1854815311577</v>
      </c>
      <c r="I45" s="123">
        <v>0.0</v>
      </c>
      <c r="J45" s="123">
        <v>0.0</v>
      </c>
      <c r="K45" s="71" t="str">
        <f t="shared" si="6"/>
        <v>CZ04MediumOffice-224</v>
      </c>
      <c r="L45" s="48">
        <v>-2.0</v>
      </c>
      <c r="M45" s="48">
        <v>2.0</v>
      </c>
      <c r="N45" s="12">
        <v>4.0</v>
      </c>
      <c r="O45" s="122">
        <v>0.587400992848627</v>
      </c>
      <c r="P45" s="122">
        <v>-34.119993933719</v>
      </c>
      <c r="Q45" s="122">
        <v>-0.0941579076162885</v>
      </c>
      <c r="R45" s="122">
        <v>15.4181725420589</v>
      </c>
      <c r="S45" s="122">
        <v>-0.0941579076162885</v>
      </c>
      <c r="T45" s="122">
        <v>15.4181725420589</v>
      </c>
      <c r="U45" s="71" t="str">
        <f t="shared" si="7"/>
        <v>CZ12MediumOffice-224</v>
      </c>
      <c r="V45" s="48">
        <v>-2.0</v>
      </c>
      <c r="W45" s="48">
        <v>2.0</v>
      </c>
      <c r="X45" s="12">
        <v>4.0</v>
      </c>
      <c r="Y45" s="122">
        <v>0.31521479989578</v>
      </c>
      <c r="Z45" s="122">
        <v>-17.1835314609105</v>
      </c>
      <c r="AA45" s="122">
        <v>0.131291249653057</v>
      </c>
      <c r="AB45" s="122">
        <v>-2.1194474343103</v>
      </c>
      <c r="AC45" s="122">
        <v>0.0990034437689225</v>
      </c>
      <c r="AD45" s="122">
        <v>1.23069788480255</v>
      </c>
      <c r="AE45" s="71" t="str">
        <f t="shared" si="8"/>
        <v>CZ13MediumOffice-224</v>
      </c>
      <c r="AF45" s="48">
        <v>-2.0</v>
      </c>
      <c r="AG45" s="48">
        <v>2.0</v>
      </c>
      <c r="AH45" s="12">
        <v>4.0</v>
      </c>
      <c r="AI45" s="122">
        <v>0.192468548793067</v>
      </c>
      <c r="AJ45" s="122">
        <v>-7.61613075519529</v>
      </c>
      <c r="AK45" s="122">
        <v>0.192468548793067</v>
      </c>
      <c r="AL45" s="122">
        <v>-7.61613075519529</v>
      </c>
      <c r="AM45" s="122">
        <v>0.115387798252987</v>
      </c>
      <c r="AN45" s="122">
        <v>-0.235196338487969</v>
      </c>
    </row>
    <row r="46" ht="15.75" customHeight="1">
      <c r="A46" s="12" t="str">
        <f t="shared" si="5"/>
        <v>CZ03MediumOffice-241</v>
      </c>
      <c r="B46" s="48">
        <v>-2.0</v>
      </c>
      <c r="C46" s="48">
        <v>4.0</v>
      </c>
      <c r="D46" s="12">
        <v>1.0</v>
      </c>
      <c r="E46" s="122">
        <v>0.618740245279905</v>
      </c>
      <c r="F46" s="122">
        <v>-36.5439749492234</v>
      </c>
      <c r="G46" s="122">
        <v>0.208945464228959</v>
      </c>
      <c r="H46" s="122">
        <v>-5.54767386485018</v>
      </c>
      <c r="I46" s="123">
        <v>0.0</v>
      </c>
      <c r="J46" s="123">
        <v>0.0</v>
      </c>
      <c r="K46" s="71" t="str">
        <f t="shared" si="6"/>
        <v>CZ04MediumOffice-241</v>
      </c>
      <c r="L46" s="48">
        <v>-2.0</v>
      </c>
      <c r="M46" s="48">
        <v>4.0</v>
      </c>
      <c r="N46" s="12">
        <v>1.0</v>
      </c>
      <c r="O46" s="122">
        <v>0.282250636519319</v>
      </c>
      <c r="P46" s="122">
        <v>-11.744205457844</v>
      </c>
      <c r="Q46" s="122">
        <v>0.0866419878382933</v>
      </c>
      <c r="R46" s="122">
        <v>4.53962144128516</v>
      </c>
      <c r="S46" s="122">
        <v>0.0866419878382933</v>
      </c>
      <c r="T46" s="122">
        <v>4.53962144128516</v>
      </c>
      <c r="U46" s="71" t="str">
        <f t="shared" si="7"/>
        <v>CZ12MediumOffice-241</v>
      </c>
      <c r="V46" s="48">
        <v>-2.0</v>
      </c>
      <c r="W46" s="48">
        <v>4.0</v>
      </c>
      <c r="X46" s="12">
        <v>1.0</v>
      </c>
      <c r="Y46" s="122">
        <v>0.399399317194948</v>
      </c>
      <c r="Z46" s="122">
        <v>-22.8949640993583</v>
      </c>
      <c r="AA46" s="122">
        <v>0.499167051936587</v>
      </c>
      <c r="AB46" s="122">
        <v>-29.9736815320649</v>
      </c>
      <c r="AC46" s="122">
        <v>0.498175396838335</v>
      </c>
      <c r="AD46" s="122">
        <v>-30.0251633572774</v>
      </c>
      <c r="AE46" s="71" t="str">
        <f t="shared" si="8"/>
        <v>CZ13MediumOffice-241</v>
      </c>
      <c r="AF46" s="48">
        <v>-2.0</v>
      </c>
      <c r="AG46" s="48">
        <v>4.0</v>
      </c>
      <c r="AH46" s="12">
        <v>1.0</v>
      </c>
      <c r="AI46" s="122">
        <v>0.472184088668311</v>
      </c>
      <c r="AJ46" s="122">
        <v>-26.5806643583421</v>
      </c>
      <c r="AK46" s="122">
        <v>0.472184088668311</v>
      </c>
      <c r="AL46" s="122">
        <v>-26.5806643583421</v>
      </c>
      <c r="AM46" s="122">
        <v>0.531256427306625</v>
      </c>
      <c r="AN46" s="122">
        <v>-32.3456259384477</v>
      </c>
    </row>
    <row r="47" ht="15.75" customHeight="1">
      <c r="A47" s="12" t="str">
        <f t="shared" si="5"/>
        <v>CZ03MediumOffice-242</v>
      </c>
      <c r="B47" s="48">
        <v>-2.0</v>
      </c>
      <c r="C47" s="48">
        <v>4.0</v>
      </c>
      <c r="D47" s="12">
        <v>2.0</v>
      </c>
      <c r="E47" s="122">
        <v>0.771611946941169</v>
      </c>
      <c r="F47" s="122">
        <v>-45.4219542210866</v>
      </c>
      <c r="G47" s="122">
        <v>0.0554240583278479</v>
      </c>
      <c r="H47" s="122">
        <v>7.48444796403192</v>
      </c>
      <c r="I47" s="123">
        <v>0.0</v>
      </c>
      <c r="J47" s="123">
        <v>0.0</v>
      </c>
      <c r="K47" s="71" t="str">
        <f t="shared" si="6"/>
        <v>CZ04MediumOffice-242</v>
      </c>
      <c r="L47" s="48">
        <v>-2.0</v>
      </c>
      <c r="M47" s="48">
        <v>4.0</v>
      </c>
      <c r="N47" s="12">
        <v>2.0</v>
      </c>
      <c r="O47" s="122">
        <v>1.33936454994298</v>
      </c>
      <c r="P47" s="122">
        <v>-86.3044994675776</v>
      </c>
      <c r="Q47" s="122">
        <v>0.066843044376287</v>
      </c>
      <c r="R47" s="122">
        <v>6.91349769709494</v>
      </c>
      <c r="S47" s="122">
        <v>0.066843044376287</v>
      </c>
      <c r="T47" s="122">
        <v>6.91349769709494</v>
      </c>
      <c r="U47" s="71" t="str">
        <f t="shared" si="7"/>
        <v>CZ12MediumOffice-242</v>
      </c>
      <c r="V47" s="48">
        <v>-2.0</v>
      </c>
      <c r="W47" s="48">
        <v>4.0</v>
      </c>
      <c r="X47" s="12">
        <v>2.0</v>
      </c>
      <c r="Y47" s="122">
        <v>0.502670353001789</v>
      </c>
      <c r="Z47" s="122">
        <v>-29.2059570114329</v>
      </c>
      <c r="AA47" s="122">
        <v>0.41323055369323</v>
      </c>
      <c r="AB47" s="122">
        <v>-22.0653490196224</v>
      </c>
      <c r="AC47" s="122">
        <v>0.349303820844583</v>
      </c>
      <c r="AD47" s="122">
        <v>-16.0326101032923</v>
      </c>
      <c r="AE47" s="71" t="str">
        <f t="shared" si="8"/>
        <v>CZ13MediumOffice-242</v>
      </c>
      <c r="AF47" s="48">
        <v>-2.0</v>
      </c>
      <c r="AG47" s="48">
        <v>4.0</v>
      </c>
      <c r="AH47" s="12">
        <v>2.0</v>
      </c>
      <c r="AI47" s="122">
        <v>0.39714300371553</v>
      </c>
      <c r="AJ47" s="122">
        <v>-20.3477569764391</v>
      </c>
      <c r="AK47" s="122">
        <v>0.39714300371553</v>
      </c>
      <c r="AL47" s="122">
        <v>-20.3477569764391</v>
      </c>
      <c r="AM47" s="122">
        <v>0.335728562255493</v>
      </c>
      <c r="AN47" s="122">
        <v>-13.9645116950872</v>
      </c>
    </row>
    <row r="48" ht="15.75" customHeight="1">
      <c r="A48" s="12" t="str">
        <f t="shared" si="5"/>
        <v>CZ03MediumOffice-243</v>
      </c>
      <c r="B48" s="48">
        <v>-2.0</v>
      </c>
      <c r="C48" s="48">
        <v>4.0</v>
      </c>
      <c r="D48" s="12">
        <v>3.0</v>
      </c>
      <c r="E48" s="122">
        <v>0.68430949492485</v>
      </c>
      <c r="F48" s="122">
        <v>-38.5757267643701</v>
      </c>
      <c r="G48" s="122">
        <v>0.0118983049215931</v>
      </c>
      <c r="H48" s="122">
        <v>10.879270782346</v>
      </c>
      <c r="I48" s="123">
        <v>0.0</v>
      </c>
      <c r="J48" s="123">
        <v>0.0</v>
      </c>
      <c r="K48" s="71" t="str">
        <f t="shared" si="6"/>
        <v>CZ04MediumOffice-243</v>
      </c>
      <c r="L48" s="48">
        <v>-2.0</v>
      </c>
      <c r="M48" s="48">
        <v>4.0</v>
      </c>
      <c r="N48" s="12">
        <v>3.0</v>
      </c>
      <c r="O48" s="122">
        <v>1.08507085341186</v>
      </c>
      <c r="P48" s="122">
        <v>-66.7242349688139</v>
      </c>
      <c r="Q48" s="122">
        <v>0.0489385863636844</v>
      </c>
      <c r="R48" s="122">
        <v>8.33031350404029</v>
      </c>
      <c r="S48" s="122">
        <v>0.0489385863636844</v>
      </c>
      <c r="T48" s="122">
        <v>8.33031350404029</v>
      </c>
      <c r="U48" s="71" t="str">
        <f t="shared" si="7"/>
        <v>CZ12MediumOffice-243</v>
      </c>
      <c r="V48" s="48">
        <v>-2.0</v>
      </c>
      <c r="W48" s="48">
        <v>4.0</v>
      </c>
      <c r="X48" s="12">
        <v>3.0</v>
      </c>
      <c r="Y48" s="122">
        <v>0.403794465571757</v>
      </c>
      <c r="Z48" s="122">
        <v>-21.7623392746922</v>
      </c>
      <c r="AA48" s="122">
        <v>0.346763229437629</v>
      </c>
      <c r="AB48" s="122">
        <v>-15.9307624042136</v>
      </c>
      <c r="AC48" s="122">
        <v>0.376615197324378</v>
      </c>
      <c r="AD48" s="122">
        <v>-19.0855785382209</v>
      </c>
      <c r="AE48" s="71" t="str">
        <f t="shared" si="8"/>
        <v>CZ13MediumOffice-243</v>
      </c>
      <c r="AF48" s="48">
        <v>-2.0</v>
      </c>
      <c r="AG48" s="48">
        <v>4.0</v>
      </c>
      <c r="AH48" s="12">
        <v>3.0</v>
      </c>
      <c r="AI48" s="122">
        <v>0.391248433945396</v>
      </c>
      <c r="AJ48" s="122">
        <v>-19.8238879733189</v>
      </c>
      <c r="AK48" s="122">
        <v>0.391248433945396</v>
      </c>
      <c r="AL48" s="122">
        <v>-19.8238879733189</v>
      </c>
      <c r="AM48" s="122">
        <v>0.314246414623117</v>
      </c>
      <c r="AN48" s="122">
        <v>-12.3816988301337</v>
      </c>
    </row>
    <row r="49" ht="15.75" customHeight="1">
      <c r="A49" s="12" t="str">
        <f t="shared" si="5"/>
        <v>CZ03MediumOffice-244</v>
      </c>
      <c r="B49" s="48">
        <v>-2.0</v>
      </c>
      <c r="C49" s="48">
        <v>4.0</v>
      </c>
      <c r="D49" s="12">
        <v>4.0</v>
      </c>
      <c r="E49" s="122">
        <v>0.50384925846304</v>
      </c>
      <c r="F49" s="122">
        <v>-27.1519791907615</v>
      </c>
      <c r="G49" s="122">
        <v>-0.0692453191690346</v>
      </c>
      <c r="H49" s="122">
        <v>15.0377392949352</v>
      </c>
      <c r="I49" s="123">
        <v>0.0</v>
      </c>
      <c r="J49" s="123">
        <v>0.0</v>
      </c>
      <c r="K49" s="71" t="str">
        <f t="shared" si="6"/>
        <v>CZ04MediumOffice-244</v>
      </c>
      <c r="L49" s="48">
        <v>-2.0</v>
      </c>
      <c r="M49" s="48">
        <v>4.0</v>
      </c>
      <c r="N49" s="12">
        <v>4.0</v>
      </c>
      <c r="O49" s="122">
        <v>0.769497839907281</v>
      </c>
      <c r="P49" s="122">
        <v>-44.8981295733937</v>
      </c>
      <c r="Q49" s="122">
        <v>-0.0674094836580327</v>
      </c>
      <c r="R49" s="122">
        <v>16.2012931119888</v>
      </c>
      <c r="S49" s="122">
        <v>-0.0674094836580327</v>
      </c>
      <c r="T49" s="122">
        <v>16.2012931119888</v>
      </c>
      <c r="U49" s="71" t="str">
        <f t="shared" si="7"/>
        <v>CZ12MediumOffice-244</v>
      </c>
      <c r="V49" s="48">
        <v>-2.0</v>
      </c>
      <c r="W49" s="48">
        <v>4.0</v>
      </c>
      <c r="X49" s="12">
        <v>4.0</v>
      </c>
      <c r="Y49" s="122">
        <v>0.386080376565622</v>
      </c>
      <c r="Z49" s="122">
        <v>-20.7969479137687</v>
      </c>
      <c r="AA49" s="122">
        <v>0.32000958183967</v>
      </c>
      <c r="AB49" s="122">
        <v>-14.3720433512499</v>
      </c>
      <c r="AC49" s="122">
        <v>0.212576840954618</v>
      </c>
      <c r="AD49" s="122">
        <v>-3.73089594363886</v>
      </c>
      <c r="AE49" s="71" t="str">
        <f t="shared" si="8"/>
        <v>CZ13MediumOffice-244</v>
      </c>
      <c r="AF49" s="48">
        <v>-2.0</v>
      </c>
      <c r="AG49" s="48">
        <v>4.0</v>
      </c>
      <c r="AH49" s="12">
        <v>4.0</v>
      </c>
      <c r="AI49" s="122">
        <v>0.436125972631667</v>
      </c>
      <c r="AJ49" s="122">
        <v>-24.9959461166983</v>
      </c>
      <c r="AK49" s="122">
        <v>0.436125972631667</v>
      </c>
      <c r="AL49" s="122">
        <v>-24.9959461166983</v>
      </c>
      <c r="AM49" s="122">
        <v>0.245725168461523</v>
      </c>
      <c r="AN49" s="122">
        <v>-6.6920996537056</v>
      </c>
    </row>
    <row r="50" ht="15.75" customHeight="1">
      <c r="A50" s="12" t="str">
        <f t="shared" si="5"/>
        <v>CZ03MediumOffice-261</v>
      </c>
      <c r="B50" s="48">
        <v>-2.0</v>
      </c>
      <c r="C50" s="48">
        <v>6.0</v>
      </c>
      <c r="D50" s="12">
        <v>1.0</v>
      </c>
      <c r="E50" s="122">
        <v>0.618740057713225</v>
      </c>
      <c r="F50" s="122">
        <v>-36.5439616042868</v>
      </c>
      <c r="G50" s="122">
        <v>0.251662171053308</v>
      </c>
      <c r="H50" s="122">
        <v>-8.86907606401265</v>
      </c>
      <c r="I50" s="123">
        <v>0.0</v>
      </c>
      <c r="J50" s="123">
        <v>0.0</v>
      </c>
      <c r="K50" s="71" t="str">
        <f t="shared" si="6"/>
        <v>CZ04MediumOffice-261</v>
      </c>
      <c r="L50" s="48">
        <v>-2.0</v>
      </c>
      <c r="M50" s="48">
        <v>6.0</v>
      </c>
      <c r="N50" s="12">
        <v>1.0</v>
      </c>
      <c r="O50" s="122">
        <v>0.281963380382073</v>
      </c>
      <c r="P50" s="122">
        <v>-11.7234321951066</v>
      </c>
      <c r="Q50" s="122">
        <v>0.100231300921645</v>
      </c>
      <c r="R50" s="122">
        <v>3.48017861504741</v>
      </c>
      <c r="S50" s="122">
        <v>0.100231300921645</v>
      </c>
      <c r="T50" s="122">
        <v>3.48017861504741</v>
      </c>
      <c r="U50" s="71" t="str">
        <f t="shared" si="7"/>
        <v>CZ12MediumOffice-261</v>
      </c>
      <c r="V50" s="48">
        <v>-2.0</v>
      </c>
      <c r="W50" s="48">
        <v>6.0</v>
      </c>
      <c r="X50" s="12">
        <v>1.0</v>
      </c>
      <c r="Y50" s="122">
        <v>0.399399316380046</v>
      </c>
      <c r="Z50" s="122">
        <v>-22.8949640489652</v>
      </c>
      <c r="AA50" s="122">
        <v>0.505152208799228</v>
      </c>
      <c r="AB50" s="122">
        <v>-30.4155522745821</v>
      </c>
      <c r="AC50" s="122">
        <v>0.517728077181869</v>
      </c>
      <c r="AD50" s="122">
        <v>-31.766898803881</v>
      </c>
      <c r="AE50" s="71" t="str">
        <f t="shared" si="8"/>
        <v>CZ13MediumOffice-261</v>
      </c>
      <c r="AF50" s="48">
        <v>-2.0</v>
      </c>
      <c r="AG50" s="48">
        <v>6.0</v>
      </c>
      <c r="AH50" s="12">
        <v>1.0</v>
      </c>
      <c r="AI50" s="122">
        <v>0.482765927205509</v>
      </c>
      <c r="AJ50" s="122">
        <v>-27.4319981387554</v>
      </c>
      <c r="AK50" s="122">
        <v>0.482765927205509</v>
      </c>
      <c r="AL50" s="122">
        <v>-27.4319981387554</v>
      </c>
      <c r="AM50" s="122">
        <v>0.555976406215115</v>
      </c>
      <c r="AN50" s="122">
        <v>-34.5678337678592</v>
      </c>
    </row>
    <row r="51" ht="15.75" customHeight="1">
      <c r="A51" s="12" t="str">
        <f t="shared" si="5"/>
        <v>CZ03MediumOffice-262</v>
      </c>
      <c r="B51" s="48">
        <v>-2.0</v>
      </c>
      <c r="C51" s="48">
        <v>6.0</v>
      </c>
      <c r="D51" s="12">
        <v>2.0</v>
      </c>
      <c r="E51" s="122">
        <v>0.780260409502386</v>
      </c>
      <c r="F51" s="122">
        <v>-45.9875156622861</v>
      </c>
      <c r="G51" s="122">
        <v>0.0899046551591076</v>
      </c>
      <c r="H51" s="122">
        <v>5.02155471155904</v>
      </c>
      <c r="I51" s="123">
        <v>0.0</v>
      </c>
      <c r="J51" s="123">
        <v>0.0</v>
      </c>
      <c r="K51" s="71" t="str">
        <f t="shared" si="6"/>
        <v>CZ04MediumOffice-262</v>
      </c>
      <c r="L51" s="48">
        <v>-2.0</v>
      </c>
      <c r="M51" s="48">
        <v>6.0</v>
      </c>
      <c r="N51" s="12">
        <v>2.0</v>
      </c>
      <c r="O51" s="122">
        <v>1.37056743605704</v>
      </c>
      <c r="P51" s="122">
        <v>-88.5221017160599</v>
      </c>
      <c r="Q51" s="122">
        <v>0.0999999958386234</v>
      </c>
      <c r="R51" s="122">
        <v>4.47487919157187</v>
      </c>
      <c r="S51" s="122">
        <v>0.0999999958386234</v>
      </c>
      <c r="T51" s="122">
        <v>4.47487919157187</v>
      </c>
      <c r="U51" s="71" t="str">
        <f t="shared" si="7"/>
        <v>CZ12MediumOffice-262</v>
      </c>
      <c r="V51" s="48">
        <v>-2.0</v>
      </c>
      <c r="W51" s="48">
        <v>6.0</v>
      </c>
      <c r="X51" s="12">
        <v>2.0</v>
      </c>
      <c r="Y51" s="122">
        <v>0.502670353001789</v>
      </c>
      <c r="Z51" s="122">
        <v>-29.2059570114329</v>
      </c>
      <c r="AA51" s="122">
        <v>0.469464939504322</v>
      </c>
      <c r="AB51" s="122">
        <v>-26.3613363123978</v>
      </c>
      <c r="AC51" s="122">
        <v>0.468773381037606</v>
      </c>
      <c r="AD51" s="122">
        <v>-26.4100526388665</v>
      </c>
      <c r="AE51" s="71" t="str">
        <f t="shared" si="8"/>
        <v>CZ13MediumOffice-262</v>
      </c>
      <c r="AF51" s="48">
        <v>-2.0</v>
      </c>
      <c r="AG51" s="48">
        <v>6.0</v>
      </c>
      <c r="AH51" s="12">
        <v>2.0</v>
      </c>
      <c r="AI51" s="122">
        <v>0.454220988468001</v>
      </c>
      <c r="AJ51" s="122">
        <v>-24.5995586343781</v>
      </c>
      <c r="AK51" s="122">
        <v>0.454220988468001</v>
      </c>
      <c r="AL51" s="122">
        <v>-24.5995586343781</v>
      </c>
      <c r="AM51" s="122">
        <v>0.442204767302252</v>
      </c>
      <c r="AN51" s="122">
        <v>-23.0911735355622</v>
      </c>
    </row>
    <row r="52" ht="15.75" customHeight="1">
      <c r="A52" s="12" t="str">
        <f t="shared" si="5"/>
        <v>CZ03MediumOffice-263</v>
      </c>
      <c r="B52" s="48">
        <v>-2.0</v>
      </c>
      <c r="C52" s="48">
        <v>6.0</v>
      </c>
      <c r="D52" s="12">
        <v>3.0</v>
      </c>
      <c r="E52" s="122">
        <v>0.73426721619945</v>
      </c>
      <c r="F52" s="122">
        <v>-41.7060871172217</v>
      </c>
      <c r="G52" s="122">
        <v>0.0106964034145324</v>
      </c>
      <c r="H52" s="122">
        <v>11.5525645228005</v>
      </c>
      <c r="I52" s="123">
        <v>0.0</v>
      </c>
      <c r="J52" s="123">
        <v>0.0</v>
      </c>
      <c r="K52" s="71" t="str">
        <f t="shared" si="6"/>
        <v>CZ04MediumOffice-263</v>
      </c>
      <c r="L52" s="48">
        <v>-2.0</v>
      </c>
      <c r="M52" s="48">
        <v>6.0</v>
      </c>
      <c r="N52" s="12">
        <v>3.0</v>
      </c>
      <c r="O52" s="122">
        <v>1.15347265477439</v>
      </c>
      <c r="P52" s="122">
        <v>-71.2747709618115</v>
      </c>
      <c r="Q52" s="122">
        <v>0.0699675306710479</v>
      </c>
      <c r="R52" s="122">
        <v>7.42137347151655</v>
      </c>
      <c r="S52" s="122">
        <v>0.0699675306710479</v>
      </c>
      <c r="T52" s="122">
        <v>7.42137347151655</v>
      </c>
      <c r="U52" s="71" t="str">
        <f t="shared" si="7"/>
        <v>CZ12MediumOffice-263</v>
      </c>
      <c r="V52" s="48">
        <v>-2.0</v>
      </c>
      <c r="W52" s="48">
        <v>6.0</v>
      </c>
      <c r="X52" s="12">
        <v>3.0</v>
      </c>
      <c r="Y52" s="122">
        <v>0.408918994055482</v>
      </c>
      <c r="Z52" s="122">
        <v>-22.0902919411207</v>
      </c>
      <c r="AA52" s="122">
        <v>0.392346196884737</v>
      </c>
      <c r="AB52" s="122">
        <v>-18.9194978532783</v>
      </c>
      <c r="AC52" s="122">
        <v>0.524616698262279</v>
      </c>
      <c r="AD52" s="122">
        <v>-31.9709562683007</v>
      </c>
      <c r="AE52" s="71" t="str">
        <f t="shared" si="8"/>
        <v>CZ13MediumOffice-263</v>
      </c>
      <c r="AF52" s="48">
        <v>-2.0</v>
      </c>
      <c r="AG52" s="48">
        <v>6.0</v>
      </c>
      <c r="AH52" s="12">
        <v>3.0</v>
      </c>
      <c r="AI52" s="122">
        <v>0.442282731159036</v>
      </c>
      <c r="AJ52" s="122">
        <v>-23.4148051646954</v>
      </c>
      <c r="AK52" s="122">
        <v>0.442282731159036</v>
      </c>
      <c r="AL52" s="122">
        <v>-23.4148051646954</v>
      </c>
      <c r="AM52" s="122">
        <v>0.455843083058582</v>
      </c>
      <c r="AN52" s="122">
        <v>-24.6195831116477</v>
      </c>
    </row>
    <row r="53" ht="15.75" customHeight="1">
      <c r="A53" s="12" t="str">
        <f t="shared" si="5"/>
        <v>CZ03MediumOffice-264</v>
      </c>
      <c r="B53" s="48">
        <v>-2.0</v>
      </c>
      <c r="C53" s="48">
        <v>6.0</v>
      </c>
      <c r="D53" s="12">
        <v>4.0</v>
      </c>
      <c r="E53" s="122">
        <v>0.527734538084327</v>
      </c>
      <c r="F53" s="122">
        <v>-28.5841546255669</v>
      </c>
      <c r="G53" s="122">
        <v>-0.127854338981412</v>
      </c>
      <c r="H53" s="122">
        <v>20.1615709303328</v>
      </c>
      <c r="I53" s="123">
        <v>0.0</v>
      </c>
      <c r="J53" s="123">
        <v>0.0</v>
      </c>
      <c r="K53" s="71" t="str">
        <f t="shared" si="6"/>
        <v>CZ04MediumOffice-264</v>
      </c>
      <c r="L53" s="48">
        <v>-2.0</v>
      </c>
      <c r="M53" s="48">
        <v>6.0</v>
      </c>
      <c r="N53" s="12">
        <v>4.0</v>
      </c>
      <c r="O53" s="122">
        <v>0.84752061202783</v>
      </c>
      <c r="P53" s="122">
        <v>-50.1602373954775</v>
      </c>
      <c r="Q53" s="122">
        <v>-0.0533749766223836</v>
      </c>
      <c r="R53" s="122">
        <v>15.7935532221908</v>
      </c>
      <c r="S53" s="122">
        <v>-0.0533749766223836</v>
      </c>
      <c r="T53" s="122">
        <v>15.7935532221908</v>
      </c>
      <c r="U53" s="71" t="str">
        <f t="shared" si="7"/>
        <v>CZ12MediumOffice-264</v>
      </c>
      <c r="V53" s="48">
        <v>-2.0</v>
      </c>
      <c r="W53" s="48">
        <v>6.0</v>
      </c>
      <c r="X53" s="12">
        <v>4.0</v>
      </c>
      <c r="Y53" s="122">
        <v>0.396596628781267</v>
      </c>
      <c r="Z53" s="122">
        <v>-21.4383361754505</v>
      </c>
      <c r="AA53" s="122">
        <v>0.376172538182852</v>
      </c>
      <c r="AB53" s="122">
        <v>-18.1435475830494</v>
      </c>
      <c r="AC53" s="122">
        <v>0.287223083896977</v>
      </c>
      <c r="AD53" s="122">
        <v>-9.06643518063397</v>
      </c>
      <c r="AE53" s="71" t="str">
        <f t="shared" si="8"/>
        <v>CZ13MediumOffice-264</v>
      </c>
      <c r="AF53" s="48">
        <v>-2.0</v>
      </c>
      <c r="AG53" s="48">
        <v>6.0</v>
      </c>
      <c r="AH53" s="12">
        <v>4.0</v>
      </c>
      <c r="AI53" s="122">
        <v>0.51500858093311</v>
      </c>
      <c r="AJ53" s="122">
        <v>-30.9971049496248</v>
      </c>
      <c r="AK53" s="122">
        <v>0.51500858093311</v>
      </c>
      <c r="AL53" s="122">
        <v>-30.9971049496248</v>
      </c>
      <c r="AM53" s="122">
        <v>0.330374975630171</v>
      </c>
      <c r="AN53" s="122">
        <v>-12.9531325483922</v>
      </c>
    </row>
    <row r="54" ht="15.75" customHeight="1">
      <c r="B54" s="118" t="s">
        <v>174</v>
      </c>
      <c r="C54" s="118"/>
      <c r="D54" s="118"/>
      <c r="E54" s="118" t="s">
        <v>162</v>
      </c>
      <c r="F54" s="118"/>
      <c r="G54" s="118" t="s">
        <v>163</v>
      </c>
      <c r="H54" s="118"/>
      <c r="I54" s="118" t="s">
        <v>164</v>
      </c>
      <c r="J54" s="118"/>
      <c r="K54" s="118"/>
      <c r="L54" s="118" t="s">
        <v>174</v>
      </c>
      <c r="M54" s="118"/>
      <c r="N54" s="118"/>
      <c r="O54" s="118" t="s">
        <v>162</v>
      </c>
      <c r="P54" s="118"/>
      <c r="Q54" s="118" t="s">
        <v>163</v>
      </c>
      <c r="R54" s="118"/>
      <c r="S54" s="118" t="s">
        <v>164</v>
      </c>
      <c r="T54" s="118"/>
      <c r="U54" s="118"/>
      <c r="V54" s="118" t="s">
        <v>174</v>
      </c>
      <c r="W54" s="118"/>
      <c r="X54" s="118"/>
      <c r="Y54" s="118" t="s">
        <v>162</v>
      </c>
      <c r="Z54" s="118"/>
      <c r="AA54" s="118" t="s">
        <v>163</v>
      </c>
      <c r="AB54" s="118"/>
      <c r="AC54" s="118" t="s">
        <v>164</v>
      </c>
      <c r="AD54" s="118"/>
      <c r="AE54" s="118"/>
      <c r="AF54" s="118" t="s">
        <v>174</v>
      </c>
      <c r="AG54" s="118"/>
      <c r="AH54" s="118"/>
      <c r="AI54" s="118" t="s">
        <v>162</v>
      </c>
      <c r="AJ54" s="118"/>
      <c r="AK54" s="118" t="s">
        <v>163</v>
      </c>
      <c r="AL54" s="118"/>
      <c r="AM54" s="118" t="s">
        <v>164</v>
      </c>
      <c r="AN54" s="118"/>
    </row>
    <row r="55" ht="15.75" customHeight="1">
      <c r="B55" s="120" t="s">
        <v>167</v>
      </c>
      <c r="C55" s="121" t="s">
        <v>168</v>
      </c>
      <c r="D55" s="118" t="s">
        <v>173</v>
      </c>
      <c r="E55" s="118" t="s">
        <v>170</v>
      </c>
      <c r="F55" s="118" t="s">
        <v>171</v>
      </c>
      <c r="G55" s="118" t="s">
        <v>170</v>
      </c>
      <c r="H55" s="118" t="s">
        <v>171</v>
      </c>
      <c r="I55" s="118" t="s">
        <v>170</v>
      </c>
      <c r="J55" s="118" t="s">
        <v>171</v>
      </c>
      <c r="K55" s="118" t="s">
        <v>166</v>
      </c>
      <c r="L55" s="120" t="s">
        <v>167</v>
      </c>
      <c r="M55" s="121" t="s">
        <v>168</v>
      </c>
      <c r="N55" s="118" t="s">
        <v>173</v>
      </c>
      <c r="O55" s="118" t="s">
        <v>170</v>
      </c>
      <c r="P55" s="118" t="s">
        <v>171</v>
      </c>
      <c r="Q55" s="118" t="s">
        <v>170</v>
      </c>
      <c r="R55" s="118" t="s">
        <v>171</v>
      </c>
      <c r="S55" s="118" t="s">
        <v>170</v>
      </c>
      <c r="T55" s="118" t="s">
        <v>171</v>
      </c>
      <c r="U55" s="118" t="s">
        <v>166</v>
      </c>
      <c r="V55" s="120" t="s">
        <v>167</v>
      </c>
      <c r="W55" s="121" t="s">
        <v>168</v>
      </c>
      <c r="X55" s="118" t="s">
        <v>173</v>
      </c>
      <c r="Y55" s="118" t="s">
        <v>170</v>
      </c>
      <c r="Z55" s="118" t="s">
        <v>171</v>
      </c>
      <c r="AA55" s="118" t="s">
        <v>170</v>
      </c>
      <c r="AB55" s="118" t="s">
        <v>171</v>
      </c>
      <c r="AC55" s="118" t="s">
        <v>170</v>
      </c>
      <c r="AD55" s="118" t="s">
        <v>171</v>
      </c>
      <c r="AE55" s="118" t="s">
        <v>166</v>
      </c>
      <c r="AF55" s="120" t="s">
        <v>167</v>
      </c>
      <c r="AG55" s="121" t="s">
        <v>168</v>
      </c>
      <c r="AH55" s="118" t="s">
        <v>173</v>
      </c>
      <c r="AI55" s="118" t="s">
        <v>170</v>
      </c>
      <c r="AJ55" s="118" t="s">
        <v>171</v>
      </c>
      <c r="AK55" s="118" t="s">
        <v>170</v>
      </c>
      <c r="AL55" s="118" t="s">
        <v>171</v>
      </c>
      <c r="AM55" s="118" t="s">
        <v>170</v>
      </c>
      <c r="AN55" s="118" t="s">
        <v>171</v>
      </c>
    </row>
    <row r="56" ht="15.75" customHeight="1">
      <c r="A56" s="12" t="str">
        <f t="shared" ref="A56:A79" si="9">$C$2&amp;$B$54&amp; B56&amp; C56&amp;D56</f>
        <v>CZ03LargeOffice021</v>
      </c>
      <c r="B56" s="48">
        <v>0.0</v>
      </c>
      <c r="C56" s="48">
        <v>2.0</v>
      </c>
      <c r="D56" s="12">
        <v>1.0</v>
      </c>
      <c r="E56" s="122">
        <v>0.237549869757485</v>
      </c>
      <c r="F56" s="122">
        <v>-10.3154533048853</v>
      </c>
      <c r="G56" s="122">
        <v>0.0923420986855375</v>
      </c>
      <c r="H56" s="122">
        <v>-0.138201219688251</v>
      </c>
      <c r="I56" s="123">
        <v>0.0</v>
      </c>
      <c r="J56" s="123">
        <v>0.0</v>
      </c>
      <c r="K56" s="71" t="str">
        <f t="shared" ref="K56:K79" si="10">$M$2&amp;$L$54&amp;L56&amp;M56&amp;N56</f>
        <v>CZ04LargeOffice021</v>
      </c>
      <c r="L56" s="48">
        <v>0.0</v>
      </c>
      <c r="M56" s="48">
        <v>2.0</v>
      </c>
      <c r="N56" s="12">
        <v>1.0</v>
      </c>
      <c r="O56" s="122">
        <v>-0.0133068954574649</v>
      </c>
      <c r="P56" s="122">
        <v>7.34517335465223</v>
      </c>
      <c r="Q56" s="122">
        <v>0.0412253152240939</v>
      </c>
      <c r="R56" s="122">
        <v>3.36459814902379</v>
      </c>
      <c r="S56" s="122">
        <v>0.0412253152240939</v>
      </c>
      <c r="T56" s="122">
        <v>3.36459814902379</v>
      </c>
      <c r="U56" s="71" t="str">
        <f t="shared" ref="U56:U79" si="11">$W$2&amp;$L$54&amp;V56&amp;W56&amp;X56</f>
        <v>CZ12LargeOffice021</v>
      </c>
      <c r="V56" s="48">
        <v>0.0</v>
      </c>
      <c r="W56" s="48">
        <v>2.0</v>
      </c>
      <c r="X56" s="12">
        <v>1.0</v>
      </c>
      <c r="Y56" s="122">
        <v>0.0754916358454882</v>
      </c>
      <c r="Z56" s="122">
        <v>0.131884241010854</v>
      </c>
      <c r="AA56" s="122">
        <v>0.092617095050181</v>
      </c>
      <c r="AB56" s="122">
        <v>-1.05635652869805</v>
      </c>
      <c r="AC56" s="122">
        <v>-0.0350354963668236</v>
      </c>
      <c r="AD56" s="122">
        <v>11.4428368455053</v>
      </c>
      <c r="AE56" s="71" t="str">
        <f t="shared" ref="AE56:AE79" si="12">$AG$2&amp;$L$54&amp;AF56&amp;AG56&amp;AH56</f>
        <v>CZ13LargeOffice021</v>
      </c>
      <c r="AF56" s="48">
        <v>0.0</v>
      </c>
      <c r="AG56" s="48">
        <v>2.0</v>
      </c>
      <c r="AH56" s="12">
        <v>1.0</v>
      </c>
      <c r="AI56" s="122">
        <v>1.07814110613784</v>
      </c>
      <c r="AJ56" s="122">
        <v>-73.5506275206666</v>
      </c>
      <c r="AK56" s="122">
        <v>0.0999928447506736</v>
      </c>
      <c r="AL56" s="122">
        <v>-1.65723793488337</v>
      </c>
      <c r="AM56" s="122">
        <v>-0.00800265597563281</v>
      </c>
      <c r="AN56" s="122">
        <v>8.618397530546</v>
      </c>
    </row>
    <row r="57" ht="15.75" customHeight="1">
      <c r="A57" s="12" t="str">
        <f t="shared" si="9"/>
        <v>CZ03LargeOffice022</v>
      </c>
      <c r="B57" s="48">
        <v>0.0</v>
      </c>
      <c r="C57" s="48">
        <v>2.0</v>
      </c>
      <c r="D57" s="12">
        <v>2.0</v>
      </c>
      <c r="E57" s="122">
        <v>0.162143791303802</v>
      </c>
      <c r="F57" s="122">
        <v>-6.59072587825488</v>
      </c>
      <c r="G57" s="122">
        <v>0.0681069840066867</v>
      </c>
      <c r="H57" s="122">
        <v>0.259362424159645</v>
      </c>
      <c r="I57" s="123">
        <v>0.0</v>
      </c>
      <c r="J57" s="123">
        <v>0.0</v>
      </c>
      <c r="K57" s="71" t="str">
        <f t="shared" si="10"/>
        <v>CZ04LargeOffice022</v>
      </c>
      <c r="L57" s="48">
        <v>0.0</v>
      </c>
      <c r="M57" s="48">
        <v>2.0</v>
      </c>
      <c r="N57" s="12">
        <v>2.0</v>
      </c>
      <c r="O57" s="122">
        <v>0.130906226306363</v>
      </c>
      <c r="P57" s="122">
        <v>-4.52776536430071</v>
      </c>
      <c r="Q57" s="122">
        <v>0.0458312414165793</v>
      </c>
      <c r="R57" s="122">
        <v>1.84066337998201</v>
      </c>
      <c r="S57" s="122">
        <v>0.0458312414165793</v>
      </c>
      <c r="T57" s="122">
        <v>1.84066337998201</v>
      </c>
      <c r="U57" s="71" t="str">
        <f t="shared" si="11"/>
        <v>CZ12LargeOffice022</v>
      </c>
      <c r="V57" s="48">
        <v>0.0</v>
      </c>
      <c r="W57" s="48">
        <v>2.0</v>
      </c>
      <c r="X57" s="12">
        <v>2.0</v>
      </c>
      <c r="Y57" s="122">
        <v>0.0557224845511442</v>
      </c>
      <c r="Z57" s="122">
        <v>0.804244989539693</v>
      </c>
      <c r="AA57" s="122">
        <v>0.0769184223576818</v>
      </c>
      <c r="AB57" s="122">
        <v>-0.91538941068018</v>
      </c>
      <c r="AC57" s="122">
        <v>0.0690359474598306</v>
      </c>
      <c r="AD57" s="122">
        <v>-0.0858852515867614</v>
      </c>
      <c r="AE57" s="71" t="str">
        <f t="shared" si="12"/>
        <v>CZ13LargeOffice022</v>
      </c>
      <c r="AF57" s="48">
        <v>0.0</v>
      </c>
      <c r="AG57" s="48">
        <v>2.0</v>
      </c>
      <c r="AH57" s="12">
        <v>2.0</v>
      </c>
      <c r="AI57" s="122">
        <v>-2.01818118788072</v>
      </c>
      <c r="AJ57" s="122">
        <v>155.908894386164</v>
      </c>
      <c r="AK57" s="122">
        <v>0.0733222728403421</v>
      </c>
      <c r="AL57" s="122">
        <v>-0.505061782433917</v>
      </c>
      <c r="AM57" s="122">
        <v>0.0265209338035307</v>
      </c>
      <c r="AN57" s="122">
        <v>4.13356880567118</v>
      </c>
    </row>
    <row r="58" ht="15.75" customHeight="1">
      <c r="A58" s="12" t="str">
        <f t="shared" si="9"/>
        <v>CZ03LargeOffice023</v>
      </c>
      <c r="B58" s="48">
        <v>0.0</v>
      </c>
      <c r="C58" s="48">
        <v>2.0</v>
      </c>
      <c r="D58" s="12">
        <v>3.0</v>
      </c>
      <c r="E58" s="122">
        <v>0.162143791303802</v>
      </c>
      <c r="F58" s="122">
        <v>-6.59072587825488</v>
      </c>
      <c r="G58" s="122">
        <v>0.0681069840066867</v>
      </c>
      <c r="H58" s="122">
        <v>0.259362424159645</v>
      </c>
      <c r="I58" s="123">
        <v>0.0</v>
      </c>
      <c r="J58" s="123">
        <v>0.0</v>
      </c>
      <c r="K58" s="71" t="str">
        <f t="shared" si="10"/>
        <v>CZ04LargeOffice023</v>
      </c>
      <c r="L58" s="48">
        <v>0.0</v>
      </c>
      <c r="M58" s="48">
        <v>2.0</v>
      </c>
      <c r="N58" s="12">
        <v>3.0</v>
      </c>
      <c r="O58" s="122">
        <v>0.130906226306363</v>
      </c>
      <c r="P58" s="122">
        <v>-4.52776536430071</v>
      </c>
      <c r="Q58" s="122">
        <v>0.0458312414165793</v>
      </c>
      <c r="R58" s="122">
        <v>1.84066337998201</v>
      </c>
      <c r="S58" s="122">
        <v>0.0458312414165793</v>
      </c>
      <c r="T58" s="122">
        <v>1.84066337998201</v>
      </c>
      <c r="U58" s="71" t="str">
        <f t="shared" si="11"/>
        <v>CZ12LargeOffice023</v>
      </c>
      <c r="V58" s="48">
        <v>0.0</v>
      </c>
      <c r="W58" s="48">
        <v>2.0</v>
      </c>
      <c r="X58" s="12">
        <v>3.0</v>
      </c>
      <c r="Y58" s="122">
        <v>0.0557224845511442</v>
      </c>
      <c r="Z58" s="122">
        <v>0.804244989539693</v>
      </c>
      <c r="AA58" s="122">
        <v>0.0769184223576818</v>
      </c>
      <c r="AB58" s="122">
        <v>-0.91538941068018</v>
      </c>
      <c r="AC58" s="122">
        <v>0.0690359474598306</v>
      </c>
      <c r="AD58" s="122">
        <v>-0.0858852515867614</v>
      </c>
      <c r="AE58" s="71" t="str">
        <f t="shared" si="12"/>
        <v>CZ13LargeOffice023</v>
      </c>
      <c r="AF58" s="48">
        <v>0.0</v>
      </c>
      <c r="AG58" s="48">
        <v>2.0</v>
      </c>
      <c r="AH58" s="12">
        <v>3.0</v>
      </c>
      <c r="AI58" s="122">
        <v>-2.01818118788072</v>
      </c>
      <c r="AJ58" s="122">
        <v>155.908894386164</v>
      </c>
      <c r="AK58" s="122">
        <v>0.0733222728403421</v>
      </c>
      <c r="AL58" s="122">
        <v>-0.505061782433917</v>
      </c>
      <c r="AM58" s="122">
        <v>0.0265209338035307</v>
      </c>
      <c r="AN58" s="122">
        <v>4.13356880567118</v>
      </c>
    </row>
    <row r="59" ht="15.75" customHeight="1">
      <c r="A59" s="12" t="str">
        <f t="shared" si="9"/>
        <v>CZ03LargeOffice024</v>
      </c>
      <c r="B59" s="48">
        <v>0.0</v>
      </c>
      <c r="C59" s="48">
        <v>2.0</v>
      </c>
      <c r="D59" s="12">
        <v>4.0</v>
      </c>
      <c r="E59" s="122">
        <v>0.162143791303802</v>
      </c>
      <c r="F59" s="122">
        <v>-6.59072587825488</v>
      </c>
      <c r="G59" s="122">
        <v>0.0681069840066867</v>
      </c>
      <c r="H59" s="122">
        <v>0.259362424159645</v>
      </c>
      <c r="I59" s="123">
        <v>0.0</v>
      </c>
      <c r="J59" s="123">
        <v>0.0</v>
      </c>
      <c r="K59" s="71" t="str">
        <f t="shared" si="10"/>
        <v>CZ04LargeOffice024</v>
      </c>
      <c r="L59" s="48">
        <v>0.0</v>
      </c>
      <c r="M59" s="48">
        <v>2.0</v>
      </c>
      <c r="N59" s="12">
        <v>4.0</v>
      </c>
      <c r="O59" s="122">
        <v>0.130906226306363</v>
      </c>
      <c r="P59" s="122">
        <v>-4.52776536430071</v>
      </c>
      <c r="Q59" s="122">
        <v>0.0458312414165793</v>
      </c>
      <c r="R59" s="122">
        <v>1.84066337998201</v>
      </c>
      <c r="S59" s="122">
        <v>0.0458312414165793</v>
      </c>
      <c r="T59" s="122">
        <v>1.84066337998201</v>
      </c>
      <c r="U59" s="71" t="str">
        <f t="shared" si="11"/>
        <v>CZ12LargeOffice024</v>
      </c>
      <c r="V59" s="48">
        <v>0.0</v>
      </c>
      <c r="W59" s="48">
        <v>2.0</v>
      </c>
      <c r="X59" s="12">
        <v>4.0</v>
      </c>
      <c r="Y59" s="122">
        <v>0.0557224845511442</v>
      </c>
      <c r="Z59" s="122">
        <v>0.804244989539693</v>
      </c>
      <c r="AA59" s="122">
        <v>0.0769184223576818</v>
      </c>
      <c r="AB59" s="122">
        <v>-0.91538941068018</v>
      </c>
      <c r="AC59" s="122">
        <v>0.0690359474598306</v>
      </c>
      <c r="AD59" s="122">
        <v>-0.0858852515867614</v>
      </c>
      <c r="AE59" s="71" t="str">
        <f t="shared" si="12"/>
        <v>CZ13LargeOffice024</v>
      </c>
      <c r="AF59" s="48">
        <v>0.0</v>
      </c>
      <c r="AG59" s="48">
        <v>2.0</v>
      </c>
      <c r="AH59" s="12">
        <v>4.0</v>
      </c>
      <c r="AI59" s="122">
        <v>-2.01818118788072</v>
      </c>
      <c r="AJ59" s="122">
        <v>155.908894386164</v>
      </c>
      <c r="AK59" s="122">
        <v>0.0733222728403421</v>
      </c>
      <c r="AL59" s="122">
        <v>-0.505061782433917</v>
      </c>
      <c r="AM59" s="122">
        <v>0.0265209338035307</v>
      </c>
      <c r="AN59" s="122">
        <v>4.13356880567118</v>
      </c>
    </row>
    <row r="60" ht="15.75" customHeight="1">
      <c r="A60" s="12" t="str">
        <f t="shared" si="9"/>
        <v>CZ03LargeOffice041</v>
      </c>
      <c r="B60" s="48">
        <v>0.0</v>
      </c>
      <c r="C60" s="48">
        <v>4.0</v>
      </c>
      <c r="D60" s="12">
        <v>1.0</v>
      </c>
      <c r="E60" s="122">
        <v>0.44652637565834</v>
      </c>
      <c r="F60" s="122">
        <v>-20.9670951578709</v>
      </c>
      <c r="G60" s="122">
        <v>0.214971948920497</v>
      </c>
      <c r="H60" s="122">
        <v>-4.6278549780237</v>
      </c>
      <c r="I60" s="123">
        <v>0.0</v>
      </c>
      <c r="J60" s="123">
        <v>0.0</v>
      </c>
      <c r="K60" s="71" t="str">
        <f t="shared" si="10"/>
        <v>CZ04LargeOffice041</v>
      </c>
      <c r="L60" s="48">
        <v>0.0</v>
      </c>
      <c r="M60" s="48">
        <v>4.0</v>
      </c>
      <c r="N60" s="12">
        <v>1.0</v>
      </c>
      <c r="O60" s="122">
        <v>0.13324382982231</v>
      </c>
      <c r="P60" s="122">
        <v>1.1588642942866</v>
      </c>
      <c r="Q60" s="122">
        <v>0.0949034537005541</v>
      </c>
      <c r="R60" s="122">
        <v>4.78928196709295</v>
      </c>
      <c r="S60" s="122">
        <v>0.0949034537005541</v>
      </c>
      <c r="T60" s="122">
        <v>4.78928196709295</v>
      </c>
      <c r="U60" s="71" t="str">
        <f t="shared" si="11"/>
        <v>CZ12LargeOffice041</v>
      </c>
      <c r="V60" s="48">
        <v>0.0</v>
      </c>
      <c r="W60" s="48">
        <v>4.0</v>
      </c>
      <c r="X60" s="12">
        <v>1.0</v>
      </c>
      <c r="Y60" s="122">
        <v>0.128769347534426</v>
      </c>
      <c r="Z60" s="122">
        <v>-0.380787163759023</v>
      </c>
      <c r="AA60" s="122">
        <v>0.19299796464744</v>
      </c>
      <c r="AB60" s="122">
        <v>-3.89980195923236</v>
      </c>
      <c r="AC60" s="122">
        <v>0.104483711380022</v>
      </c>
      <c r="AD60" s="122">
        <v>4.33420345519131</v>
      </c>
      <c r="AE60" s="71" t="str">
        <f t="shared" si="12"/>
        <v>CZ13LargeOffice041</v>
      </c>
      <c r="AF60" s="48">
        <v>0.0</v>
      </c>
      <c r="AG60" s="48">
        <v>4.0</v>
      </c>
      <c r="AH60" s="12">
        <v>1.0</v>
      </c>
      <c r="AI60" s="122">
        <v>2.1017742789697</v>
      </c>
      <c r="AJ60" s="122">
        <v>-145.198504451308</v>
      </c>
      <c r="AK60" s="122">
        <v>0.154181062083455</v>
      </c>
      <c r="AL60" s="122">
        <v>-0.289341762652129</v>
      </c>
      <c r="AM60" s="122">
        <v>0.139994751634559</v>
      </c>
      <c r="AN60" s="122">
        <v>1.14509239056239</v>
      </c>
    </row>
    <row r="61" ht="15.75" customHeight="1">
      <c r="A61" s="12" t="str">
        <f t="shared" si="9"/>
        <v>CZ03LargeOffice042</v>
      </c>
      <c r="B61" s="48">
        <v>0.0</v>
      </c>
      <c r="C61" s="48">
        <v>4.0</v>
      </c>
      <c r="D61" s="12">
        <v>2.0</v>
      </c>
      <c r="E61" s="122">
        <v>0.283323222552931</v>
      </c>
      <c r="F61" s="122">
        <v>-10.9589970264372</v>
      </c>
      <c r="G61" s="122">
        <v>0.102547172730176</v>
      </c>
      <c r="H61" s="122">
        <v>2.20977029211588</v>
      </c>
      <c r="I61" s="123">
        <v>0.0</v>
      </c>
      <c r="J61" s="123">
        <v>0.0</v>
      </c>
      <c r="K61" s="71" t="str">
        <f t="shared" si="10"/>
        <v>CZ04LargeOffice042</v>
      </c>
      <c r="L61" s="48">
        <v>0.0</v>
      </c>
      <c r="M61" s="48">
        <v>4.0</v>
      </c>
      <c r="N61" s="12">
        <v>2.0</v>
      </c>
      <c r="O61" s="122">
        <v>0.335153270674279</v>
      </c>
      <c r="P61" s="122">
        <v>-15.0858822069089</v>
      </c>
      <c r="Q61" s="122">
        <v>0.0763015974806849</v>
      </c>
      <c r="R61" s="122">
        <v>4.1881070197387</v>
      </c>
      <c r="S61" s="122">
        <v>0.0763015974806849</v>
      </c>
      <c r="T61" s="122">
        <v>4.1881070197387</v>
      </c>
      <c r="U61" s="71" t="str">
        <f t="shared" si="11"/>
        <v>CZ12LargeOffice042</v>
      </c>
      <c r="V61" s="48">
        <v>0.0</v>
      </c>
      <c r="W61" s="48">
        <v>4.0</v>
      </c>
      <c r="X61" s="12">
        <v>2.0</v>
      </c>
      <c r="Y61" s="122">
        <v>0.221502186506072</v>
      </c>
      <c r="Z61" s="122">
        <v>-6.90694623039793</v>
      </c>
      <c r="AA61" s="122">
        <v>0.122925479821505</v>
      </c>
      <c r="AB61" s="122">
        <v>-0.0664078267294501</v>
      </c>
      <c r="AC61" s="122">
        <v>0.0729073449450968</v>
      </c>
      <c r="AD61" s="122">
        <v>4.82922935792598</v>
      </c>
      <c r="AE61" s="71" t="str">
        <f t="shared" si="12"/>
        <v>CZ13LargeOffice042</v>
      </c>
      <c r="AF61" s="48">
        <v>0.0</v>
      </c>
      <c r="AG61" s="48">
        <v>4.0</v>
      </c>
      <c r="AH61" s="12">
        <v>2.0</v>
      </c>
      <c r="AI61" s="122">
        <v>-2.62690798854864</v>
      </c>
      <c r="AJ61" s="122">
        <v>205.340646621176</v>
      </c>
      <c r="AK61" s="122">
        <v>0.112286284591735</v>
      </c>
      <c r="AL61" s="122">
        <v>0.976020887531187</v>
      </c>
      <c r="AM61" s="122">
        <v>0.0911502347316261</v>
      </c>
      <c r="AN61" s="122">
        <v>3.19325719891502</v>
      </c>
    </row>
    <row r="62" ht="15.75" customHeight="1">
      <c r="A62" s="12" t="str">
        <f t="shared" si="9"/>
        <v>CZ03LargeOffice043</v>
      </c>
      <c r="B62" s="48">
        <v>0.0</v>
      </c>
      <c r="C62" s="48">
        <v>4.0</v>
      </c>
      <c r="D62" s="12">
        <v>3.0</v>
      </c>
      <c r="E62" s="122">
        <v>0.283323222552931</v>
      </c>
      <c r="F62" s="122">
        <v>-10.9589970264372</v>
      </c>
      <c r="G62" s="122">
        <v>0.102547172730176</v>
      </c>
      <c r="H62" s="122">
        <v>2.20977029211588</v>
      </c>
      <c r="I62" s="123">
        <v>0.0</v>
      </c>
      <c r="J62" s="123">
        <v>0.0</v>
      </c>
      <c r="K62" s="71" t="str">
        <f t="shared" si="10"/>
        <v>CZ04LargeOffice043</v>
      </c>
      <c r="L62" s="48">
        <v>0.0</v>
      </c>
      <c r="M62" s="48">
        <v>4.0</v>
      </c>
      <c r="N62" s="12">
        <v>3.0</v>
      </c>
      <c r="O62" s="122">
        <v>0.335153270674279</v>
      </c>
      <c r="P62" s="122">
        <v>-15.0858822069089</v>
      </c>
      <c r="Q62" s="122">
        <v>0.0763015974806849</v>
      </c>
      <c r="R62" s="122">
        <v>4.1881070197387</v>
      </c>
      <c r="S62" s="122">
        <v>0.0763015974806849</v>
      </c>
      <c r="T62" s="122">
        <v>4.1881070197387</v>
      </c>
      <c r="U62" s="71" t="str">
        <f t="shared" si="11"/>
        <v>CZ12LargeOffice043</v>
      </c>
      <c r="V62" s="48">
        <v>0.0</v>
      </c>
      <c r="W62" s="48">
        <v>4.0</v>
      </c>
      <c r="X62" s="12">
        <v>3.0</v>
      </c>
      <c r="Y62" s="122">
        <v>0.221502186506072</v>
      </c>
      <c r="Z62" s="122">
        <v>-6.90694623039793</v>
      </c>
      <c r="AA62" s="122">
        <v>0.122925479821505</v>
      </c>
      <c r="AB62" s="122">
        <v>-0.0664078267294501</v>
      </c>
      <c r="AC62" s="122">
        <v>0.0729073449450968</v>
      </c>
      <c r="AD62" s="122">
        <v>4.82922935792598</v>
      </c>
      <c r="AE62" s="71" t="str">
        <f t="shared" si="12"/>
        <v>CZ13LargeOffice043</v>
      </c>
      <c r="AF62" s="48">
        <v>0.0</v>
      </c>
      <c r="AG62" s="48">
        <v>4.0</v>
      </c>
      <c r="AH62" s="12">
        <v>3.0</v>
      </c>
      <c r="AI62" s="122">
        <v>-2.62690798854864</v>
      </c>
      <c r="AJ62" s="122">
        <v>205.340646621176</v>
      </c>
      <c r="AK62" s="122">
        <v>0.112286284591735</v>
      </c>
      <c r="AL62" s="122">
        <v>0.976020887531187</v>
      </c>
      <c r="AM62" s="122">
        <v>0.0911502347316261</v>
      </c>
      <c r="AN62" s="122">
        <v>3.19325719891502</v>
      </c>
    </row>
    <row r="63" ht="15.75" customHeight="1">
      <c r="A63" s="12" t="str">
        <f t="shared" si="9"/>
        <v>CZ03LargeOffice044</v>
      </c>
      <c r="B63" s="48">
        <v>0.0</v>
      </c>
      <c r="C63" s="48">
        <v>4.0</v>
      </c>
      <c r="D63" s="12">
        <v>4.0</v>
      </c>
      <c r="E63" s="122">
        <v>0.283323222552931</v>
      </c>
      <c r="F63" s="122">
        <v>-10.9589970264372</v>
      </c>
      <c r="G63" s="122">
        <v>0.102547172730176</v>
      </c>
      <c r="H63" s="122">
        <v>2.20977029211588</v>
      </c>
      <c r="I63" s="123">
        <v>0.0</v>
      </c>
      <c r="J63" s="123">
        <v>0.0</v>
      </c>
      <c r="K63" s="71" t="str">
        <f t="shared" si="10"/>
        <v>CZ04LargeOffice044</v>
      </c>
      <c r="L63" s="48">
        <v>0.0</v>
      </c>
      <c r="M63" s="48">
        <v>4.0</v>
      </c>
      <c r="N63" s="12">
        <v>4.0</v>
      </c>
      <c r="O63" s="122">
        <v>0.335153270674279</v>
      </c>
      <c r="P63" s="122">
        <v>-15.0858822069089</v>
      </c>
      <c r="Q63" s="122">
        <v>0.0763015974806849</v>
      </c>
      <c r="R63" s="122">
        <v>4.1881070197387</v>
      </c>
      <c r="S63" s="122">
        <v>0.0763015974806849</v>
      </c>
      <c r="T63" s="122">
        <v>4.1881070197387</v>
      </c>
      <c r="U63" s="71" t="str">
        <f t="shared" si="11"/>
        <v>CZ12LargeOffice044</v>
      </c>
      <c r="V63" s="48">
        <v>0.0</v>
      </c>
      <c r="W63" s="48">
        <v>4.0</v>
      </c>
      <c r="X63" s="12">
        <v>4.0</v>
      </c>
      <c r="Y63" s="122">
        <v>0.221502186506072</v>
      </c>
      <c r="Z63" s="122">
        <v>-6.90694623039793</v>
      </c>
      <c r="AA63" s="122">
        <v>0.122925479821505</v>
      </c>
      <c r="AB63" s="122">
        <v>-0.0664078267294501</v>
      </c>
      <c r="AC63" s="122">
        <v>0.0729073449450968</v>
      </c>
      <c r="AD63" s="122">
        <v>4.82922935792598</v>
      </c>
      <c r="AE63" s="71" t="str">
        <f t="shared" si="12"/>
        <v>CZ13LargeOffice044</v>
      </c>
      <c r="AF63" s="48">
        <v>0.0</v>
      </c>
      <c r="AG63" s="48">
        <v>4.0</v>
      </c>
      <c r="AH63" s="12">
        <v>4.0</v>
      </c>
      <c r="AI63" s="122">
        <v>-2.62690798854864</v>
      </c>
      <c r="AJ63" s="122">
        <v>205.340646621176</v>
      </c>
      <c r="AK63" s="122">
        <v>0.112286284591735</v>
      </c>
      <c r="AL63" s="122">
        <v>0.976020887531187</v>
      </c>
      <c r="AM63" s="122">
        <v>0.0911502347316261</v>
      </c>
      <c r="AN63" s="122">
        <v>3.19325719891502</v>
      </c>
    </row>
    <row r="64" ht="15.75" customHeight="1">
      <c r="A64" s="12" t="str">
        <f t="shared" si="9"/>
        <v>CZ03LargeOffice061</v>
      </c>
      <c r="B64" s="48">
        <v>0.0</v>
      </c>
      <c r="C64" s="48">
        <v>6.0</v>
      </c>
      <c r="D64" s="12">
        <v>1.0</v>
      </c>
      <c r="E64" s="122">
        <v>0.523355540583733</v>
      </c>
      <c r="F64" s="122">
        <v>-25.6167213348632</v>
      </c>
      <c r="G64" s="122">
        <v>0.31547706592584</v>
      </c>
      <c r="H64" s="122">
        <v>-11.1543178065473</v>
      </c>
      <c r="I64" s="123">
        <v>0.0</v>
      </c>
      <c r="J64" s="123">
        <v>0.0</v>
      </c>
      <c r="K64" s="71" t="str">
        <f t="shared" si="10"/>
        <v>CZ04LargeOffice061</v>
      </c>
      <c r="L64" s="48">
        <v>0.0</v>
      </c>
      <c r="M64" s="48">
        <v>6.0</v>
      </c>
      <c r="N64" s="12">
        <v>1.0</v>
      </c>
      <c r="O64" s="122">
        <v>0.156004605562862</v>
      </c>
      <c r="P64" s="122">
        <v>0.371383694139236</v>
      </c>
      <c r="Q64" s="122">
        <v>0.159584080118486</v>
      </c>
      <c r="R64" s="122">
        <v>1.12543199960372</v>
      </c>
      <c r="S64" s="122">
        <v>0.159584080118486</v>
      </c>
      <c r="T64" s="122">
        <v>1.12543199960372</v>
      </c>
      <c r="U64" s="71" t="str">
        <f t="shared" si="11"/>
        <v>CZ12LargeOffice061</v>
      </c>
      <c r="V64" s="48">
        <v>0.0</v>
      </c>
      <c r="W64" s="48">
        <v>6.0</v>
      </c>
      <c r="X64" s="12">
        <v>1.0</v>
      </c>
      <c r="Y64" s="122">
        <v>0.12521415196601</v>
      </c>
      <c r="Z64" s="122">
        <v>0.527746149864208</v>
      </c>
      <c r="AA64" s="122">
        <v>0.296429819836233</v>
      </c>
      <c r="AB64" s="122">
        <v>-10.6995733247357</v>
      </c>
      <c r="AC64" s="122">
        <v>0.109817953620227</v>
      </c>
      <c r="AD64" s="122">
        <v>6.91449692587613</v>
      </c>
      <c r="AE64" s="71" t="str">
        <f t="shared" si="12"/>
        <v>CZ13LargeOffice061</v>
      </c>
      <c r="AF64" s="48">
        <v>0.0</v>
      </c>
      <c r="AG64" s="48">
        <v>6.0</v>
      </c>
      <c r="AH64" s="12">
        <v>1.0</v>
      </c>
      <c r="AI64" s="122">
        <v>2.95396106748101</v>
      </c>
      <c r="AJ64" s="122">
        <v>-206.833643670499</v>
      </c>
      <c r="AK64" s="122">
        <v>0.247319320920202</v>
      </c>
      <c r="AL64" s="122">
        <v>-5.97154302614739</v>
      </c>
      <c r="AM64" s="122">
        <v>0.19289821586127</v>
      </c>
      <c r="AN64" s="122">
        <v>-0.620579593253947</v>
      </c>
    </row>
    <row r="65" ht="15.75" customHeight="1">
      <c r="A65" s="12" t="str">
        <f t="shared" si="9"/>
        <v>CZ03LargeOffice062</v>
      </c>
      <c r="B65" s="48">
        <v>0.0</v>
      </c>
      <c r="C65" s="48">
        <v>6.0</v>
      </c>
      <c r="D65" s="12">
        <v>2.0</v>
      </c>
      <c r="E65" s="122">
        <v>0.420571063420777</v>
      </c>
      <c r="F65" s="122">
        <v>-18.1842717624149</v>
      </c>
      <c r="G65" s="122">
        <v>0.150394221908773</v>
      </c>
      <c r="H65" s="122">
        <v>1.6669208187973</v>
      </c>
      <c r="I65" s="123">
        <v>0.0</v>
      </c>
      <c r="J65" s="123">
        <v>0.0</v>
      </c>
      <c r="K65" s="71" t="str">
        <f t="shared" si="10"/>
        <v>CZ04LargeOffice062</v>
      </c>
      <c r="L65" s="48">
        <v>0.0</v>
      </c>
      <c r="M65" s="48">
        <v>6.0</v>
      </c>
      <c r="N65" s="12">
        <v>2.0</v>
      </c>
      <c r="O65" s="122">
        <v>0.56694368064753</v>
      </c>
      <c r="P65" s="122">
        <v>-29.3474142838804</v>
      </c>
      <c r="Q65" s="122">
        <v>0.138623594019149</v>
      </c>
      <c r="R65" s="122">
        <v>2.50483012979997</v>
      </c>
      <c r="S65" s="122">
        <v>0.138623594019149</v>
      </c>
      <c r="T65" s="122">
        <v>2.50483012979997</v>
      </c>
      <c r="U65" s="71" t="str">
        <f t="shared" si="11"/>
        <v>CZ12LargeOffice062</v>
      </c>
      <c r="V65" s="48">
        <v>0.0</v>
      </c>
      <c r="W65" s="48">
        <v>6.0</v>
      </c>
      <c r="X65" s="12">
        <v>2.0</v>
      </c>
      <c r="Y65" s="122">
        <v>0.337261561259828</v>
      </c>
      <c r="Z65" s="122">
        <v>-12.5695642994245</v>
      </c>
      <c r="AA65" s="122">
        <v>0.194212703553328</v>
      </c>
      <c r="AB65" s="122">
        <v>-2.7179495913963</v>
      </c>
      <c r="AC65" s="122">
        <v>0.0818457302664698</v>
      </c>
      <c r="AD65" s="122">
        <v>7.9119562244333</v>
      </c>
      <c r="AE65" s="71" t="str">
        <f t="shared" si="12"/>
        <v>CZ13LargeOffice062</v>
      </c>
      <c r="AF65" s="48">
        <v>0.0</v>
      </c>
      <c r="AG65" s="48">
        <v>6.0</v>
      </c>
      <c r="AH65" s="12">
        <v>2.0</v>
      </c>
      <c r="AI65" s="122">
        <v>-3.25537010168882</v>
      </c>
      <c r="AJ65" s="122">
        <v>254.944807515359</v>
      </c>
      <c r="AK65" s="122">
        <v>0.158230057585441</v>
      </c>
      <c r="AL65" s="122">
        <v>0.516242249008078</v>
      </c>
      <c r="AM65" s="122">
        <v>0.103576669108707</v>
      </c>
      <c r="AN65" s="122">
        <v>5.89462858277173</v>
      </c>
    </row>
    <row r="66" ht="15.75" customHeight="1">
      <c r="A66" s="12" t="str">
        <f t="shared" si="9"/>
        <v>CZ03LargeOffice063</v>
      </c>
      <c r="B66" s="48">
        <v>0.0</v>
      </c>
      <c r="C66" s="48">
        <v>6.0</v>
      </c>
      <c r="D66" s="12">
        <v>3.0</v>
      </c>
      <c r="E66" s="122">
        <v>0.420571063420777</v>
      </c>
      <c r="F66" s="122">
        <v>-18.1842717624149</v>
      </c>
      <c r="G66" s="122">
        <v>0.150394221908773</v>
      </c>
      <c r="H66" s="122">
        <v>1.6669208187973</v>
      </c>
      <c r="I66" s="123">
        <v>0.0</v>
      </c>
      <c r="J66" s="123">
        <v>0.0</v>
      </c>
      <c r="K66" s="71" t="str">
        <f t="shared" si="10"/>
        <v>CZ04LargeOffice063</v>
      </c>
      <c r="L66" s="48">
        <v>0.0</v>
      </c>
      <c r="M66" s="48">
        <v>6.0</v>
      </c>
      <c r="N66" s="12">
        <v>3.0</v>
      </c>
      <c r="O66" s="122">
        <v>0.56694368064753</v>
      </c>
      <c r="P66" s="122">
        <v>-29.3474142838804</v>
      </c>
      <c r="Q66" s="122">
        <v>0.138623594019149</v>
      </c>
      <c r="R66" s="122">
        <v>2.50483012979997</v>
      </c>
      <c r="S66" s="122">
        <v>0.138623594019149</v>
      </c>
      <c r="T66" s="122">
        <v>2.50483012979997</v>
      </c>
      <c r="U66" s="71" t="str">
        <f t="shared" si="11"/>
        <v>CZ12LargeOffice063</v>
      </c>
      <c r="V66" s="48">
        <v>0.0</v>
      </c>
      <c r="W66" s="48">
        <v>6.0</v>
      </c>
      <c r="X66" s="12">
        <v>3.0</v>
      </c>
      <c r="Y66" s="122">
        <v>0.337261561259828</v>
      </c>
      <c r="Z66" s="122">
        <v>-12.5695642994245</v>
      </c>
      <c r="AA66" s="122">
        <v>0.194212703553328</v>
      </c>
      <c r="AB66" s="122">
        <v>-2.7179495913963</v>
      </c>
      <c r="AC66" s="122">
        <v>0.0818457302664698</v>
      </c>
      <c r="AD66" s="122">
        <v>7.9119562244333</v>
      </c>
      <c r="AE66" s="71" t="str">
        <f t="shared" si="12"/>
        <v>CZ13LargeOffice063</v>
      </c>
      <c r="AF66" s="48">
        <v>0.0</v>
      </c>
      <c r="AG66" s="48">
        <v>6.0</v>
      </c>
      <c r="AH66" s="12">
        <v>3.0</v>
      </c>
      <c r="AI66" s="122">
        <v>-3.25537010168882</v>
      </c>
      <c r="AJ66" s="122">
        <v>254.944807515359</v>
      </c>
      <c r="AK66" s="122">
        <v>0.158230057585441</v>
      </c>
      <c r="AL66" s="122">
        <v>0.516242249008078</v>
      </c>
      <c r="AM66" s="122">
        <v>0.103576669108707</v>
      </c>
      <c r="AN66" s="122">
        <v>5.89462858277173</v>
      </c>
    </row>
    <row r="67" ht="15.75" customHeight="1">
      <c r="A67" s="12" t="str">
        <f t="shared" si="9"/>
        <v>CZ03LargeOffice064</v>
      </c>
      <c r="B67" s="48">
        <v>0.0</v>
      </c>
      <c r="C67" s="48">
        <v>6.0</v>
      </c>
      <c r="D67" s="12">
        <v>4.0</v>
      </c>
      <c r="E67" s="122">
        <v>0.420571063420777</v>
      </c>
      <c r="F67" s="122">
        <v>-18.1842717624149</v>
      </c>
      <c r="G67" s="122">
        <v>0.150394221908773</v>
      </c>
      <c r="H67" s="122">
        <v>1.6669208187973</v>
      </c>
      <c r="I67" s="123">
        <v>0.0</v>
      </c>
      <c r="J67" s="123">
        <v>0.0</v>
      </c>
      <c r="K67" s="71" t="str">
        <f t="shared" si="10"/>
        <v>CZ04LargeOffice064</v>
      </c>
      <c r="L67" s="48">
        <v>0.0</v>
      </c>
      <c r="M67" s="48">
        <v>6.0</v>
      </c>
      <c r="N67" s="12">
        <v>4.0</v>
      </c>
      <c r="O67" s="122">
        <v>0.56694368064753</v>
      </c>
      <c r="P67" s="122">
        <v>-29.3474142838804</v>
      </c>
      <c r="Q67" s="122">
        <v>0.138623594019149</v>
      </c>
      <c r="R67" s="122">
        <v>2.50483012979997</v>
      </c>
      <c r="S67" s="122">
        <v>0.138623594019149</v>
      </c>
      <c r="T67" s="122">
        <v>2.50483012979997</v>
      </c>
      <c r="U67" s="71" t="str">
        <f t="shared" si="11"/>
        <v>CZ12LargeOffice064</v>
      </c>
      <c r="V67" s="48">
        <v>0.0</v>
      </c>
      <c r="W67" s="48">
        <v>6.0</v>
      </c>
      <c r="X67" s="12">
        <v>4.0</v>
      </c>
      <c r="Y67" s="122">
        <v>0.337261561259828</v>
      </c>
      <c r="Z67" s="122">
        <v>-12.5695642994245</v>
      </c>
      <c r="AA67" s="122">
        <v>0.194212703553328</v>
      </c>
      <c r="AB67" s="122">
        <v>-2.7179495913963</v>
      </c>
      <c r="AC67" s="122">
        <v>0.0818457302664698</v>
      </c>
      <c r="AD67" s="122">
        <v>7.9119562244333</v>
      </c>
      <c r="AE67" s="71" t="str">
        <f t="shared" si="12"/>
        <v>CZ13LargeOffice064</v>
      </c>
      <c r="AF67" s="48">
        <v>0.0</v>
      </c>
      <c r="AG67" s="48">
        <v>6.0</v>
      </c>
      <c r="AH67" s="12">
        <v>4.0</v>
      </c>
      <c r="AI67" s="122">
        <v>-3.25537010168882</v>
      </c>
      <c r="AJ67" s="122">
        <v>254.944807515359</v>
      </c>
      <c r="AK67" s="122">
        <v>0.158230057585441</v>
      </c>
      <c r="AL67" s="122">
        <v>0.516242249008078</v>
      </c>
      <c r="AM67" s="122">
        <v>0.103576669108707</v>
      </c>
      <c r="AN67" s="122">
        <v>5.89462858277173</v>
      </c>
    </row>
    <row r="68" ht="15.75" customHeight="1">
      <c r="A68" s="12" t="str">
        <f t="shared" si="9"/>
        <v>CZ03LargeOffice-221</v>
      </c>
      <c r="B68" s="48">
        <v>-2.0</v>
      </c>
      <c r="C68" s="48">
        <v>2.0</v>
      </c>
      <c r="D68" s="12">
        <v>1.0</v>
      </c>
      <c r="E68" s="122">
        <v>0.299150139321865</v>
      </c>
      <c r="F68" s="122">
        <v>-12.8380223400962</v>
      </c>
      <c r="G68" s="122">
        <v>0.0939924511949789</v>
      </c>
      <c r="H68" s="122">
        <v>1.96121895139671</v>
      </c>
      <c r="I68" s="123">
        <v>0.0</v>
      </c>
      <c r="J68" s="123">
        <v>0.0</v>
      </c>
      <c r="K68" s="71" t="str">
        <f t="shared" si="10"/>
        <v>CZ04LargeOffice-221</v>
      </c>
      <c r="L68" s="48">
        <v>-2.0</v>
      </c>
      <c r="M68" s="48">
        <v>2.0</v>
      </c>
      <c r="N68" s="12">
        <v>1.0</v>
      </c>
      <c r="O68" s="122">
        <v>0.0492093388854405</v>
      </c>
      <c r="P68" s="122">
        <v>4.82617707969335</v>
      </c>
      <c r="Q68" s="122">
        <v>0.0506862635456913</v>
      </c>
      <c r="R68" s="122">
        <v>5.06330467091811</v>
      </c>
      <c r="S68" s="122">
        <v>0.0506862635456913</v>
      </c>
      <c r="T68" s="122">
        <v>5.06330467091811</v>
      </c>
      <c r="U68" s="71" t="str">
        <f t="shared" si="11"/>
        <v>CZ12LargeOffice-221</v>
      </c>
      <c r="V68" s="48">
        <v>-2.0</v>
      </c>
      <c r="W68" s="48">
        <v>2.0</v>
      </c>
      <c r="X68" s="12">
        <v>1.0</v>
      </c>
      <c r="Y68" s="122">
        <v>0.178636004355972</v>
      </c>
      <c r="Z68" s="122">
        <v>-5.55619122424935</v>
      </c>
      <c r="AA68" s="122">
        <v>0.096947155473138</v>
      </c>
      <c r="AB68" s="122">
        <v>0.633091128486383</v>
      </c>
      <c r="AC68" s="122">
        <v>0.0934407667117318</v>
      </c>
      <c r="AD68" s="122">
        <v>0.923834558800334</v>
      </c>
      <c r="AE68" s="71" t="str">
        <f t="shared" si="12"/>
        <v>CZ13LargeOffice-221</v>
      </c>
      <c r="AF68" s="48">
        <v>-2.0</v>
      </c>
      <c r="AG68" s="48">
        <v>2.0</v>
      </c>
      <c r="AH68" s="12">
        <v>1.0</v>
      </c>
      <c r="AI68" s="122">
        <v>1.10767215480133</v>
      </c>
      <c r="AJ68" s="122">
        <v>-74.6540360015638</v>
      </c>
      <c r="AK68" s="122">
        <v>0.0703138303587446</v>
      </c>
      <c r="AL68" s="122">
        <v>3.13178104185438</v>
      </c>
      <c r="AM68" s="122">
        <v>0.0172560842171391</v>
      </c>
      <c r="AN68" s="122">
        <v>8.28047744873133</v>
      </c>
    </row>
    <row r="69" ht="15.75" customHeight="1">
      <c r="A69" s="12" t="str">
        <f t="shared" si="9"/>
        <v>CZ03LargeOffice-222</v>
      </c>
      <c r="B69" s="48">
        <v>-2.0</v>
      </c>
      <c r="C69" s="48">
        <v>2.0</v>
      </c>
      <c r="D69" s="12">
        <v>2.0</v>
      </c>
      <c r="E69" s="122">
        <v>0.172880297513778</v>
      </c>
      <c r="F69" s="122">
        <v>-6.01688216115338</v>
      </c>
      <c r="G69" s="122">
        <v>0.0497768887860747</v>
      </c>
      <c r="H69" s="122">
        <v>3.02643128982542</v>
      </c>
      <c r="I69" s="123">
        <v>0.0</v>
      </c>
      <c r="J69" s="123">
        <v>0.0</v>
      </c>
      <c r="K69" s="71" t="str">
        <f t="shared" si="10"/>
        <v>CZ04LargeOffice-222</v>
      </c>
      <c r="L69" s="48">
        <v>-2.0</v>
      </c>
      <c r="M69" s="48">
        <v>2.0</v>
      </c>
      <c r="N69" s="12">
        <v>2.0</v>
      </c>
      <c r="O69" s="122">
        <v>0.116890632673441</v>
      </c>
      <c r="P69" s="122">
        <v>-2.15632736139661</v>
      </c>
      <c r="Q69" s="122">
        <v>0.0450821752671224</v>
      </c>
      <c r="R69" s="122">
        <v>3.20526171009695</v>
      </c>
      <c r="S69" s="122">
        <v>0.0450821752671224</v>
      </c>
      <c r="T69" s="122">
        <v>3.20526171009695</v>
      </c>
      <c r="U69" s="71" t="str">
        <f t="shared" si="11"/>
        <v>CZ12LargeOffice-222</v>
      </c>
      <c r="V69" s="48">
        <v>-2.0</v>
      </c>
      <c r="W69" s="48">
        <v>2.0</v>
      </c>
      <c r="X69" s="12">
        <v>2.0</v>
      </c>
      <c r="Y69" s="122">
        <v>0.0691195898220601</v>
      </c>
      <c r="Z69" s="122">
        <v>1.10081163490553</v>
      </c>
      <c r="AA69" s="122">
        <v>0.0688689752461633</v>
      </c>
      <c r="AB69" s="122">
        <v>0.980720495785389</v>
      </c>
      <c r="AC69" s="122">
        <v>0.0724539791743117</v>
      </c>
      <c r="AD69" s="122">
        <v>0.722022037385864</v>
      </c>
      <c r="AE69" s="71" t="str">
        <f t="shared" si="12"/>
        <v>CZ13LargeOffice-222</v>
      </c>
      <c r="AF69" s="48">
        <v>-2.0</v>
      </c>
      <c r="AG69" s="48">
        <v>2.0</v>
      </c>
      <c r="AH69" s="12">
        <v>2.0</v>
      </c>
      <c r="AI69" s="122">
        <v>-1.23809814279194</v>
      </c>
      <c r="AJ69" s="122">
        <v>98.6780548979101</v>
      </c>
      <c r="AK69" s="122">
        <v>0.0657509794549962</v>
      </c>
      <c r="AL69" s="122">
        <v>1.33079552219487</v>
      </c>
      <c r="AM69" s="122">
        <v>0.0235949523117477</v>
      </c>
      <c r="AN69" s="122">
        <v>5.52079116952702</v>
      </c>
    </row>
    <row r="70" ht="15.75" customHeight="1">
      <c r="A70" s="12" t="str">
        <f t="shared" si="9"/>
        <v>CZ03LargeOffice-223</v>
      </c>
      <c r="B70" s="48">
        <v>-2.0</v>
      </c>
      <c r="C70" s="48">
        <v>2.0</v>
      </c>
      <c r="D70" s="12">
        <v>3.0</v>
      </c>
      <c r="E70" s="122">
        <v>0.172880297513778</v>
      </c>
      <c r="F70" s="122">
        <v>-6.01688216115338</v>
      </c>
      <c r="G70" s="122">
        <v>0.0497768887860747</v>
      </c>
      <c r="H70" s="122">
        <v>3.02643128982542</v>
      </c>
      <c r="I70" s="123">
        <v>0.0</v>
      </c>
      <c r="J70" s="123">
        <v>0.0</v>
      </c>
      <c r="K70" s="71" t="str">
        <f t="shared" si="10"/>
        <v>CZ04LargeOffice-223</v>
      </c>
      <c r="L70" s="48">
        <v>-2.0</v>
      </c>
      <c r="M70" s="48">
        <v>2.0</v>
      </c>
      <c r="N70" s="12">
        <v>3.0</v>
      </c>
      <c r="O70" s="122">
        <v>0.116890632673441</v>
      </c>
      <c r="P70" s="122">
        <v>-2.15632736139661</v>
      </c>
      <c r="Q70" s="122">
        <v>0.0450821752671224</v>
      </c>
      <c r="R70" s="122">
        <v>3.20526171009695</v>
      </c>
      <c r="S70" s="122">
        <v>0.0450821752671224</v>
      </c>
      <c r="T70" s="122">
        <v>3.20526171009695</v>
      </c>
      <c r="U70" s="71" t="str">
        <f t="shared" si="11"/>
        <v>CZ12LargeOffice-223</v>
      </c>
      <c r="V70" s="48">
        <v>-2.0</v>
      </c>
      <c r="W70" s="48">
        <v>2.0</v>
      </c>
      <c r="X70" s="12">
        <v>3.0</v>
      </c>
      <c r="Y70" s="122">
        <v>0.0691195898220601</v>
      </c>
      <c r="Z70" s="122">
        <v>1.10081163490553</v>
      </c>
      <c r="AA70" s="122">
        <v>0.0688689752461633</v>
      </c>
      <c r="AB70" s="122">
        <v>0.980720495785389</v>
      </c>
      <c r="AC70" s="122">
        <v>0.0724539791743117</v>
      </c>
      <c r="AD70" s="122">
        <v>0.722022037385864</v>
      </c>
      <c r="AE70" s="71" t="str">
        <f t="shared" si="12"/>
        <v>CZ13LargeOffice-223</v>
      </c>
      <c r="AF70" s="48">
        <v>-2.0</v>
      </c>
      <c r="AG70" s="48">
        <v>2.0</v>
      </c>
      <c r="AH70" s="12">
        <v>3.0</v>
      </c>
      <c r="AI70" s="122">
        <v>-1.23809814279194</v>
      </c>
      <c r="AJ70" s="122">
        <v>98.6780548979101</v>
      </c>
      <c r="AK70" s="122">
        <v>0.0657509794549962</v>
      </c>
      <c r="AL70" s="122">
        <v>1.33079552219487</v>
      </c>
      <c r="AM70" s="122">
        <v>0.0235949523117477</v>
      </c>
      <c r="AN70" s="122">
        <v>5.52079116952702</v>
      </c>
    </row>
    <row r="71" ht="15.75" customHeight="1">
      <c r="A71" s="12" t="str">
        <f t="shared" si="9"/>
        <v>CZ03LargeOffice-224</v>
      </c>
      <c r="B71" s="48">
        <v>-2.0</v>
      </c>
      <c r="C71" s="48">
        <v>2.0</v>
      </c>
      <c r="D71" s="12">
        <v>4.0</v>
      </c>
      <c r="E71" s="122">
        <v>0.172880297513778</v>
      </c>
      <c r="F71" s="122">
        <v>-6.01688216115338</v>
      </c>
      <c r="G71" s="122">
        <v>0.0497768887860747</v>
      </c>
      <c r="H71" s="122">
        <v>3.02643128982542</v>
      </c>
      <c r="I71" s="123">
        <v>0.0</v>
      </c>
      <c r="J71" s="123">
        <v>0.0</v>
      </c>
      <c r="K71" s="71" t="str">
        <f t="shared" si="10"/>
        <v>CZ04LargeOffice-224</v>
      </c>
      <c r="L71" s="48">
        <v>-2.0</v>
      </c>
      <c r="M71" s="48">
        <v>2.0</v>
      </c>
      <c r="N71" s="12">
        <v>4.0</v>
      </c>
      <c r="O71" s="122">
        <v>0.116890632673441</v>
      </c>
      <c r="P71" s="122">
        <v>-2.15632736139661</v>
      </c>
      <c r="Q71" s="122">
        <v>0.0450821752671224</v>
      </c>
      <c r="R71" s="122">
        <v>3.20526171009695</v>
      </c>
      <c r="S71" s="122">
        <v>0.0450821752671224</v>
      </c>
      <c r="T71" s="122">
        <v>3.20526171009695</v>
      </c>
      <c r="U71" s="71" t="str">
        <f t="shared" si="11"/>
        <v>CZ12LargeOffice-224</v>
      </c>
      <c r="V71" s="48">
        <v>-2.0</v>
      </c>
      <c r="W71" s="48">
        <v>2.0</v>
      </c>
      <c r="X71" s="12">
        <v>4.0</v>
      </c>
      <c r="Y71" s="122">
        <v>0.0691195898220601</v>
      </c>
      <c r="Z71" s="122">
        <v>1.10081163490553</v>
      </c>
      <c r="AA71" s="122">
        <v>0.0688689752461633</v>
      </c>
      <c r="AB71" s="122">
        <v>0.980720495785389</v>
      </c>
      <c r="AC71" s="122">
        <v>0.0724539791743117</v>
      </c>
      <c r="AD71" s="122">
        <v>0.722022037385864</v>
      </c>
      <c r="AE71" s="71" t="str">
        <f t="shared" si="12"/>
        <v>CZ13LargeOffice-224</v>
      </c>
      <c r="AF71" s="48">
        <v>-2.0</v>
      </c>
      <c r="AG71" s="48">
        <v>2.0</v>
      </c>
      <c r="AH71" s="12">
        <v>4.0</v>
      </c>
      <c r="AI71" s="122">
        <v>-1.23809814279194</v>
      </c>
      <c r="AJ71" s="122">
        <v>98.6780548979101</v>
      </c>
      <c r="AK71" s="122">
        <v>0.0657509794549962</v>
      </c>
      <c r="AL71" s="122">
        <v>1.33079552219487</v>
      </c>
      <c r="AM71" s="122">
        <v>0.0235949523117477</v>
      </c>
      <c r="AN71" s="122">
        <v>5.52079116952702</v>
      </c>
    </row>
    <row r="72" ht="15.75" customHeight="1">
      <c r="A72" s="12" t="str">
        <f t="shared" si="9"/>
        <v>CZ03LargeOffice-241</v>
      </c>
      <c r="B72" s="48">
        <v>-2.0</v>
      </c>
      <c r="C72" s="48">
        <v>4.0</v>
      </c>
      <c r="D72" s="12">
        <v>1.0</v>
      </c>
      <c r="E72" s="122">
        <v>0.456075322776127</v>
      </c>
      <c r="F72" s="122">
        <v>-21.5260773745419</v>
      </c>
      <c r="G72" s="122">
        <v>0.227662577500126</v>
      </c>
      <c r="H72" s="122">
        <v>-5.29691573786725</v>
      </c>
      <c r="I72" s="123">
        <v>0.0</v>
      </c>
      <c r="J72" s="123">
        <v>0.0</v>
      </c>
      <c r="K72" s="71" t="str">
        <f t="shared" si="10"/>
        <v>CZ04LargeOffice-241</v>
      </c>
      <c r="L72" s="48">
        <v>-2.0</v>
      </c>
      <c r="M72" s="48">
        <v>4.0</v>
      </c>
      <c r="N72" s="12">
        <v>1.0</v>
      </c>
      <c r="O72" s="122">
        <v>0.162804906498938</v>
      </c>
      <c r="P72" s="122">
        <v>-0.862355749020844</v>
      </c>
      <c r="Q72" s="122">
        <v>0.118609505140668</v>
      </c>
      <c r="R72" s="122">
        <v>3.22236115529654</v>
      </c>
      <c r="S72" s="122">
        <v>0.118609505140668</v>
      </c>
      <c r="T72" s="122">
        <v>3.22236115529654</v>
      </c>
      <c r="U72" s="71" t="str">
        <f t="shared" si="11"/>
        <v>CZ12LargeOffice-241</v>
      </c>
      <c r="V72" s="48">
        <v>-2.0</v>
      </c>
      <c r="W72" s="48">
        <v>4.0</v>
      </c>
      <c r="X72" s="12">
        <v>1.0</v>
      </c>
      <c r="Y72" s="122">
        <v>0.144953112170834</v>
      </c>
      <c r="Z72" s="122">
        <v>-1.36208644575781</v>
      </c>
      <c r="AA72" s="122">
        <v>0.217591671151741</v>
      </c>
      <c r="AB72" s="122">
        <v>-5.68896833673214</v>
      </c>
      <c r="AC72" s="122">
        <v>0.0941634542867709</v>
      </c>
      <c r="AD72" s="122">
        <v>5.90368467920337</v>
      </c>
      <c r="AE72" s="71" t="str">
        <f t="shared" si="12"/>
        <v>CZ13LargeOffice-241</v>
      </c>
      <c r="AF72" s="48">
        <v>-2.0</v>
      </c>
      <c r="AG72" s="48">
        <v>4.0</v>
      </c>
      <c r="AH72" s="12">
        <v>1.0</v>
      </c>
      <c r="AI72" s="122">
        <v>1.59856808673139</v>
      </c>
      <c r="AJ72" s="122">
        <v>-108.064799019445</v>
      </c>
      <c r="AK72" s="122">
        <v>0.176333099601605</v>
      </c>
      <c r="AL72" s="122">
        <v>-1.73919266392509</v>
      </c>
      <c r="AM72" s="122">
        <v>0.133401603863688</v>
      </c>
      <c r="AN72" s="122">
        <v>2.35782146511033</v>
      </c>
    </row>
    <row r="73" ht="15.75" customHeight="1">
      <c r="A73" s="12" t="str">
        <f t="shared" si="9"/>
        <v>CZ03LargeOffice-242</v>
      </c>
      <c r="B73" s="48">
        <v>-2.0</v>
      </c>
      <c r="C73" s="48">
        <v>4.0</v>
      </c>
      <c r="D73" s="12">
        <v>2.0</v>
      </c>
      <c r="E73" s="122">
        <v>0.305948966508958</v>
      </c>
      <c r="F73" s="122">
        <v>-11.3713272347051</v>
      </c>
      <c r="G73" s="122">
        <v>0.0789904534711454</v>
      </c>
      <c r="H73" s="122">
        <v>5.29107277089036</v>
      </c>
      <c r="I73" s="123">
        <v>0.0</v>
      </c>
      <c r="J73" s="123">
        <v>0.0</v>
      </c>
      <c r="K73" s="71" t="str">
        <f t="shared" si="10"/>
        <v>CZ04LargeOffice-242</v>
      </c>
      <c r="L73" s="48">
        <v>-2.0</v>
      </c>
      <c r="M73" s="48">
        <v>4.0</v>
      </c>
      <c r="N73" s="12">
        <v>2.0</v>
      </c>
      <c r="O73" s="122">
        <v>0.349390129731318</v>
      </c>
      <c r="P73" s="122">
        <v>-14.9640479607163</v>
      </c>
      <c r="Q73" s="122">
        <v>0.0807877476019219</v>
      </c>
      <c r="R73" s="122">
        <v>5.02240736068778</v>
      </c>
      <c r="S73" s="122">
        <v>0.0807877476019219</v>
      </c>
      <c r="T73" s="122">
        <v>5.02240736068778</v>
      </c>
      <c r="U73" s="71" t="str">
        <f t="shared" si="11"/>
        <v>CZ12LargeOffice-242</v>
      </c>
      <c r="V73" s="48">
        <v>-2.0</v>
      </c>
      <c r="W73" s="48">
        <v>4.0</v>
      </c>
      <c r="X73" s="12">
        <v>2.0</v>
      </c>
      <c r="Y73" s="122">
        <v>0.245064978667657</v>
      </c>
      <c r="Z73" s="122">
        <v>-7.50711049271507</v>
      </c>
      <c r="AA73" s="122">
        <v>0.123242477035691</v>
      </c>
      <c r="AB73" s="122">
        <v>1.01075331747427</v>
      </c>
      <c r="AC73" s="122">
        <v>0.0917347715112099</v>
      </c>
      <c r="AD73" s="122">
        <v>4.00389359801066</v>
      </c>
      <c r="AE73" s="71" t="str">
        <f t="shared" si="12"/>
        <v>CZ13LargeOffice-242</v>
      </c>
      <c r="AF73" s="48">
        <v>-2.0</v>
      </c>
      <c r="AG73" s="48">
        <v>4.0</v>
      </c>
      <c r="AH73" s="12">
        <v>2.0</v>
      </c>
      <c r="AI73" s="122">
        <v>-2.08228726151031</v>
      </c>
      <c r="AJ73" s="122">
        <v>165.491453115396</v>
      </c>
      <c r="AK73" s="122">
        <v>0.102591104752851</v>
      </c>
      <c r="AL73" s="122">
        <v>2.86781497608423</v>
      </c>
      <c r="AM73" s="122">
        <v>0.0841622216214924</v>
      </c>
      <c r="AN73" s="122">
        <v>4.76320759820644</v>
      </c>
    </row>
    <row r="74" ht="15.75" customHeight="1">
      <c r="A74" s="12" t="str">
        <f t="shared" si="9"/>
        <v>CZ03LargeOffice-243</v>
      </c>
      <c r="B74" s="48">
        <v>-2.0</v>
      </c>
      <c r="C74" s="48">
        <v>4.0</v>
      </c>
      <c r="D74" s="12">
        <v>3.0</v>
      </c>
      <c r="E74" s="122">
        <v>0.305948966508958</v>
      </c>
      <c r="F74" s="122">
        <v>-11.3713272347051</v>
      </c>
      <c r="G74" s="122">
        <v>0.0789904534711454</v>
      </c>
      <c r="H74" s="122">
        <v>5.29107277089036</v>
      </c>
      <c r="I74" s="123">
        <v>0.0</v>
      </c>
      <c r="J74" s="123">
        <v>0.0</v>
      </c>
      <c r="K74" s="71" t="str">
        <f t="shared" si="10"/>
        <v>CZ04LargeOffice-243</v>
      </c>
      <c r="L74" s="48">
        <v>-2.0</v>
      </c>
      <c r="M74" s="48">
        <v>4.0</v>
      </c>
      <c r="N74" s="12">
        <v>3.0</v>
      </c>
      <c r="O74" s="122">
        <v>0.349390129731318</v>
      </c>
      <c r="P74" s="122">
        <v>-14.9640479607163</v>
      </c>
      <c r="Q74" s="122">
        <v>0.0807877476019219</v>
      </c>
      <c r="R74" s="122">
        <v>5.02240736068778</v>
      </c>
      <c r="S74" s="122">
        <v>0.0807877476019219</v>
      </c>
      <c r="T74" s="122">
        <v>5.02240736068778</v>
      </c>
      <c r="U74" s="71" t="str">
        <f t="shared" si="11"/>
        <v>CZ12LargeOffice-243</v>
      </c>
      <c r="V74" s="48">
        <v>-2.0</v>
      </c>
      <c r="W74" s="48">
        <v>4.0</v>
      </c>
      <c r="X74" s="12">
        <v>3.0</v>
      </c>
      <c r="Y74" s="122">
        <v>0.245064978667657</v>
      </c>
      <c r="Z74" s="122">
        <v>-7.50711049271507</v>
      </c>
      <c r="AA74" s="122">
        <v>0.123242477035691</v>
      </c>
      <c r="AB74" s="122">
        <v>1.01075331747427</v>
      </c>
      <c r="AC74" s="122">
        <v>0.0917347715112099</v>
      </c>
      <c r="AD74" s="122">
        <v>4.00389359801066</v>
      </c>
      <c r="AE74" s="71" t="str">
        <f t="shared" si="12"/>
        <v>CZ13LargeOffice-243</v>
      </c>
      <c r="AF74" s="48">
        <v>-2.0</v>
      </c>
      <c r="AG74" s="48">
        <v>4.0</v>
      </c>
      <c r="AH74" s="12">
        <v>3.0</v>
      </c>
      <c r="AI74" s="122">
        <v>-2.08228726151031</v>
      </c>
      <c r="AJ74" s="122">
        <v>165.491453115396</v>
      </c>
      <c r="AK74" s="122">
        <v>0.102591104752851</v>
      </c>
      <c r="AL74" s="122">
        <v>2.86781497608423</v>
      </c>
      <c r="AM74" s="122">
        <v>0.0841622216214924</v>
      </c>
      <c r="AN74" s="122">
        <v>4.76320759820644</v>
      </c>
    </row>
    <row r="75" ht="15.75" customHeight="1">
      <c r="A75" s="12" t="str">
        <f t="shared" si="9"/>
        <v>CZ03LargeOffice-244</v>
      </c>
      <c r="B75" s="48">
        <v>-2.0</v>
      </c>
      <c r="C75" s="48">
        <v>4.0</v>
      </c>
      <c r="D75" s="12">
        <v>4.0</v>
      </c>
      <c r="E75" s="122">
        <v>0.305948966508958</v>
      </c>
      <c r="F75" s="122">
        <v>-11.3713272347051</v>
      </c>
      <c r="G75" s="122">
        <v>0.0789904534711454</v>
      </c>
      <c r="H75" s="122">
        <v>5.29107277089036</v>
      </c>
      <c r="I75" s="123">
        <v>0.0</v>
      </c>
      <c r="J75" s="123">
        <v>0.0</v>
      </c>
      <c r="K75" s="71" t="str">
        <f t="shared" si="10"/>
        <v>CZ04LargeOffice-244</v>
      </c>
      <c r="L75" s="48">
        <v>-2.0</v>
      </c>
      <c r="M75" s="48">
        <v>4.0</v>
      </c>
      <c r="N75" s="12">
        <v>4.0</v>
      </c>
      <c r="O75" s="122">
        <v>0.349390129731318</v>
      </c>
      <c r="P75" s="122">
        <v>-14.9640479607163</v>
      </c>
      <c r="Q75" s="122">
        <v>0.0807877476019219</v>
      </c>
      <c r="R75" s="122">
        <v>5.02240736068778</v>
      </c>
      <c r="S75" s="122">
        <v>0.0807877476019219</v>
      </c>
      <c r="T75" s="122">
        <v>5.02240736068778</v>
      </c>
      <c r="U75" s="71" t="str">
        <f t="shared" si="11"/>
        <v>CZ12LargeOffice-244</v>
      </c>
      <c r="V75" s="48">
        <v>-2.0</v>
      </c>
      <c r="W75" s="48">
        <v>4.0</v>
      </c>
      <c r="X75" s="12">
        <v>4.0</v>
      </c>
      <c r="Y75" s="122">
        <v>0.245064978667657</v>
      </c>
      <c r="Z75" s="122">
        <v>-7.50711049271507</v>
      </c>
      <c r="AA75" s="122">
        <v>0.123242477035691</v>
      </c>
      <c r="AB75" s="122">
        <v>1.01075331747427</v>
      </c>
      <c r="AC75" s="122">
        <v>0.0917347715112099</v>
      </c>
      <c r="AD75" s="122">
        <v>4.00389359801066</v>
      </c>
      <c r="AE75" s="71" t="str">
        <f t="shared" si="12"/>
        <v>CZ13LargeOffice-244</v>
      </c>
      <c r="AF75" s="48">
        <v>-2.0</v>
      </c>
      <c r="AG75" s="48">
        <v>4.0</v>
      </c>
      <c r="AH75" s="12">
        <v>4.0</v>
      </c>
      <c r="AI75" s="122">
        <v>-2.08228726151031</v>
      </c>
      <c r="AJ75" s="122">
        <v>165.491453115396</v>
      </c>
      <c r="AK75" s="122">
        <v>0.102591104752851</v>
      </c>
      <c r="AL75" s="122">
        <v>2.86781497608423</v>
      </c>
      <c r="AM75" s="122">
        <v>0.0841622216214924</v>
      </c>
      <c r="AN75" s="122">
        <v>4.76320759820644</v>
      </c>
    </row>
    <row r="76" ht="15.75" customHeight="1">
      <c r="A76" s="12" t="str">
        <f t="shared" si="9"/>
        <v>CZ03LargeOffice-261</v>
      </c>
      <c r="B76" s="48">
        <v>-2.0</v>
      </c>
      <c r="C76" s="48">
        <v>6.0</v>
      </c>
      <c r="D76" s="12">
        <v>1.0</v>
      </c>
      <c r="E76" s="122">
        <v>0.51090153134294</v>
      </c>
      <c r="F76" s="122">
        <v>-24.9731799220046</v>
      </c>
      <c r="G76" s="122">
        <v>0.324444692801286</v>
      </c>
      <c r="H76" s="122">
        <v>-12.0134419179594</v>
      </c>
      <c r="I76" s="123">
        <v>0.0</v>
      </c>
      <c r="J76" s="123">
        <v>0.0</v>
      </c>
      <c r="K76" s="71" t="str">
        <f t="shared" si="10"/>
        <v>CZ04LargeOffice-261</v>
      </c>
      <c r="L76" s="48">
        <v>-2.0</v>
      </c>
      <c r="M76" s="48">
        <v>6.0</v>
      </c>
      <c r="N76" s="12">
        <v>1.0</v>
      </c>
      <c r="O76" s="122">
        <v>0.155875409451487</v>
      </c>
      <c r="P76" s="122">
        <v>0.146108089043699</v>
      </c>
      <c r="Q76" s="122">
        <v>0.171604416957146</v>
      </c>
      <c r="R76" s="122">
        <v>-0.0411052240047164</v>
      </c>
      <c r="S76" s="122">
        <v>0.171604416957146</v>
      </c>
      <c r="T76" s="122">
        <v>-0.0411052240047164</v>
      </c>
      <c r="U76" s="71" t="str">
        <f t="shared" si="11"/>
        <v>CZ12LargeOffice-261</v>
      </c>
      <c r="V76" s="48">
        <v>-2.0</v>
      </c>
      <c r="W76" s="48">
        <v>6.0</v>
      </c>
      <c r="X76" s="12">
        <v>1.0</v>
      </c>
      <c r="Y76" s="122">
        <v>0.1227486976133</v>
      </c>
      <c r="Z76" s="122">
        <v>0.639223405437435</v>
      </c>
      <c r="AA76" s="122">
        <v>0.305902071926661</v>
      </c>
      <c r="AB76" s="122">
        <v>-11.7163896583329</v>
      </c>
      <c r="AC76" s="122">
        <v>0.108088057936666</v>
      </c>
      <c r="AD76" s="122">
        <v>7.06699168049898</v>
      </c>
      <c r="AE76" s="71" t="str">
        <f t="shared" si="12"/>
        <v>CZ13LargeOffice-261</v>
      </c>
      <c r="AF76" s="48">
        <v>-2.0</v>
      </c>
      <c r="AG76" s="48">
        <v>6.0</v>
      </c>
      <c r="AH76" s="12">
        <v>1.0</v>
      </c>
      <c r="AI76" s="122">
        <v>2.48519843141402</v>
      </c>
      <c r="AJ76" s="122">
        <v>-172.493862583509</v>
      </c>
      <c r="AK76" s="122">
        <v>0.246167246014473</v>
      </c>
      <c r="AL76" s="122">
        <v>-5.90692944193815</v>
      </c>
      <c r="AM76" s="122">
        <v>0.206144483812619</v>
      </c>
      <c r="AN76" s="122">
        <v>-1.84272171922609</v>
      </c>
    </row>
    <row r="77" ht="15.75" customHeight="1">
      <c r="A77" s="12" t="str">
        <f t="shared" si="9"/>
        <v>CZ03LargeOffice-262</v>
      </c>
      <c r="B77" s="48">
        <v>-2.0</v>
      </c>
      <c r="C77" s="48">
        <v>6.0</v>
      </c>
      <c r="D77" s="12">
        <v>2.0</v>
      </c>
      <c r="E77" s="122">
        <v>0.431274511516134</v>
      </c>
      <c r="F77" s="122">
        <v>-18.461137450061</v>
      </c>
      <c r="G77" s="122">
        <v>0.158825155680634</v>
      </c>
      <c r="H77" s="122">
        <v>1.56424565408198</v>
      </c>
      <c r="I77" s="123">
        <v>0.0</v>
      </c>
      <c r="J77" s="123">
        <v>0.0</v>
      </c>
      <c r="K77" s="71" t="str">
        <f t="shared" si="10"/>
        <v>CZ04LargeOffice-262</v>
      </c>
      <c r="L77" s="48">
        <v>-2.0</v>
      </c>
      <c r="M77" s="48">
        <v>6.0</v>
      </c>
      <c r="N77" s="12">
        <v>2.0</v>
      </c>
      <c r="O77" s="122">
        <v>0.580744079474827</v>
      </c>
      <c r="P77" s="122">
        <v>-29.8659373650893</v>
      </c>
      <c r="Q77" s="122">
        <v>0.159309888539188</v>
      </c>
      <c r="R77" s="122">
        <v>1.43862912162261</v>
      </c>
      <c r="S77" s="122">
        <v>0.159309888539188</v>
      </c>
      <c r="T77" s="122">
        <v>1.43862912162261</v>
      </c>
      <c r="U77" s="71" t="str">
        <f t="shared" si="11"/>
        <v>CZ12LargeOffice-262</v>
      </c>
      <c r="V77" s="48">
        <v>-2.0</v>
      </c>
      <c r="W77" s="48">
        <v>6.0</v>
      </c>
      <c r="X77" s="12">
        <v>2.0</v>
      </c>
      <c r="Y77" s="122">
        <v>0.308538360527284</v>
      </c>
      <c r="Z77" s="122">
        <v>-10.0418157487222</v>
      </c>
      <c r="AA77" s="122">
        <v>0.223323940121242</v>
      </c>
      <c r="AB77" s="122">
        <v>-4.54418221154787</v>
      </c>
      <c r="AC77" s="122">
        <v>0.0705115287584285</v>
      </c>
      <c r="AD77" s="122">
        <v>9.91211474443674</v>
      </c>
      <c r="AE77" s="71" t="str">
        <f t="shared" si="12"/>
        <v>CZ13LargeOffice-262</v>
      </c>
      <c r="AF77" s="48">
        <v>-2.0</v>
      </c>
      <c r="AG77" s="48">
        <v>6.0</v>
      </c>
      <c r="AH77" s="12">
        <v>2.0</v>
      </c>
      <c r="AI77" s="122">
        <v>-3.14815420962438</v>
      </c>
      <c r="AJ77" s="122">
        <v>247.309997821139</v>
      </c>
      <c r="AK77" s="122">
        <v>0.168896886998296</v>
      </c>
      <c r="AL77" s="122">
        <v>0.345535290616908</v>
      </c>
      <c r="AM77" s="122">
        <v>0.0994186053833022</v>
      </c>
      <c r="AN77" s="122">
        <v>7.12445406027982</v>
      </c>
    </row>
    <row r="78" ht="15.75" customHeight="1">
      <c r="A78" s="12" t="str">
        <f t="shared" si="9"/>
        <v>CZ03LargeOffice-263</v>
      </c>
      <c r="B78" s="48">
        <v>-2.0</v>
      </c>
      <c r="C78" s="48">
        <v>6.0</v>
      </c>
      <c r="D78" s="12">
        <v>3.0</v>
      </c>
      <c r="E78" s="122">
        <v>0.431274511516134</v>
      </c>
      <c r="F78" s="122">
        <v>-18.461137450061</v>
      </c>
      <c r="G78" s="122">
        <v>0.158825155680634</v>
      </c>
      <c r="H78" s="122">
        <v>1.56424565408198</v>
      </c>
      <c r="I78" s="123">
        <v>0.0</v>
      </c>
      <c r="J78" s="123">
        <v>0.0</v>
      </c>
      <c r="K78" s="71" t="str">
        <f t="shared" si="10"/>
        <v>CZ04LargeOffice-263</v>
      </c>
      <c r="L78" s="48">
        <v>-2.0</v>
      </c>
      <c r="M78" s="48">
        <v>6.0</v>
      </c>
      <c r="N78" s="12">
        <v>3.0</v>
      </c>
      <c r="O78" s="122">
        <v>0.580744079474827</v>
      </c>
      <c r="P78" s="122">
        <v>-29.8659373650893</v>
      </c>
      <c r="Q78" s="122">
        <v>0.159309888539188</v>
      </c>
      <c r="R78" s="122">
        <v>1.43862912162261</v>
      </c>
      <c r="S78" s="122">
        <v>0.159309888539188</v>
      </c>
      <c r="T78" s="122">
        <v>1.43862912162261</v>
      </c>
      <c r="U78" s="71" t="str">
        <f t="shared" si="11"/>
        <v>CZ12LargeOffice-263</v>
      </c>
      <c r="V78" s="48">
        <v>-2.0</v>
      </c>
      <c r="W78" s="48">
        <v>6.0</v>
      </c>
      <c r="X78" s="12">
        <v>3.0</v>
      </c>
      <c r="Y78" s="122">
        <v>0.308538360527284</v>
      </c>
      <c r="Z78" s="122">
        <v>-10.0418157487222</v>
      </c>
      <c r="AA78" s="122">
        <v>0.223323940121242</v>
      </c>
      <c r="AB78" s="122">
        <v>-4.54418221154787</v>
      </c>
      <c r="AC78" s="122">
        <v>0.0705115287584285</v>
      </c>
      <c r="AD78" s="122">
        <v>9.91211474443674</v>
      </c>
      <c r="AE78" s="71" t="str">
        <f t="shared" si="12"/>
        <v>CZ13LargeOffice-263</v>
      </c>
      <c r="AF78" s="48">
        <v>-2.0</v>
      </c>
      <c r="AG78" s="48">
        <v>6.0</v>
      </c>
      <c r="AH78" s="12">
        <v>3.0</v>
      </c>
      <c r="AI78" s="122">
        <v>-3.14815420962438</v>
      </c>
      <c r="AJ78" s="122">
        <v>247.309997821139</v>
      </c>
      <c r="AK78" s="122">
        <v>0.168896886998296</v>
      </c>
      <c r="AL78" s="122">
        <v>0.345535290616908</v>
      </c>
      <c r="AM78" s="122">
        <v>0.0994186053833022</v>
      </c>
      <c r="AN78" s="122">
        <v>7.12445406027982</v>
      </c>
    </row>
    <row r="79" ht="15.75" customHeight="1">
      <c r="A79" s="12" t="str">
        <f t="shared" si="9"/>
        <v>CZ03LargeOffice-264</v>
      </c>
      <c r="B79" s="48">
        <v>-2.0</v>
      </c>
      <c r="C79" s="48">
        <v>6.0</v>
      </c>
      <c r="D79" s="12">
        <v>4.0</v>
      </c>
      <c r="E79" s="122">
        <v>0.431274511516134</v>
      </c>
      <c r="F79" s="122">
        <v>-18.461137450061</v>
      </c>
      <c r="G79" s="122">
        <v>0.158825155680634</v>
      </c>
      <c r="H79" s="122">
        <v>1.56424565408198</v>
      </c>
      <c r="I79" s="123">
        <v>0.0</v>
      </c>
      <c r="J79" s="123">
        <v>0.0</v>
      </c>
      <c r="K79" s="71" t="str">
        <f t="shared" si="10"/>
        <v>CZ04LargeOffice-264</v>
      </c>
      <c r="L79" s="48">
        <v>-2.0</v>
      </c>
      <c r="M79" s="48">
        <v>6.0</v>
      </c>
      <c r="N79" s="12">
        <v>4.0</v>
      </c>
      <c r="O79" s="122">
        <v>0.580744079474827</v>
      </c>
      <c r="P79" s="122">
        <v>-29.8659373650893</v>
      </c>
      <c r="Q79" s="122">
        <v>0.159309888539188</v>
      </c>
      <c r="R79" s="122">
        <v>1.43862912162261</v>
      </c>
      <c r="S79" s="122">
        <v>0.159309888539188</v>
      </c>
      <c r="T79" s="122">
        <v>1.43862912162261</v>
      </c>
      <c r="U79" s="71" t="str">
        <f t="shared" si="11"/>
        <v>CZ12LargeOffice-264</v>
      </c>
      <c r="V79" s="48">
        <v>-2.0</v>
      </c>
      <c r="W79" s="48">
        <v>6.0</v>
      </c>
      <c r="X79" s="12">
        <v>4.0</v>
      </c>
      <c r="Y79" s="122">
        <v>0.308538360527284</v>
      </c>
      <c r="Z79" s="122">
        <v>-10.0418157487222</v>
      </c>
      <c r="AA79" s="122">
        <v>0.223323940121242</v>
      </c>
      <c r="AB79" s="122">
        <v>-4.54418221154787</v>
      </c>
      <c r="AC79" s="122">
        <v>0.0705115287584285</v>
      </c>
      <c r="AD79" s="122">
        <v>9.91211474443674</v>
      </c>
      <c r="AE79" s="71" t="str">
        <f t="shared" si="12"/>
        <v>CZ13LargeOffice-264</v>
      </c>
      <c r="AF79" s="48">
        <v>-2.0</v>
      </c>
      <c r="AG79" s="48">
        <v>6.0</v>
      </c>
      <c r="AH79" s="12">
        <v>4.0</v>
      </c>
      <c r="AI79" s="122">
        <v>-3.14815420962438</v>
      </c>
      <c r="AJ79" s="122">
        <v>247.309997821139</v>
      </c>
      <c r="AK79" s="122">
        <v>0.168896886998296</v>
      </c>
      <c r="AL79" s="122">
        <v>0.345535290616908</v>
      </c>
      <c r="AM79" s="122">
        <v>0.0994186053833022</v>
      </c>
      <c r="AN79" s="122">
        <v>7.12445406027982</v>
      </c>
    </row>
    <row r="80" ht="15.75" customHeight="1">
      <c r="B80" s="118" t="s">
        <v>89</v>
      </c>
      <c r="C80" s="118"/>
      <c r="D80" s="118"/>
      <c r="E80" s="118" t="s">
        <v>162</v>
      </c>
      <c r="F80" s="118"/>
      <c r="G80" s="118" t="s">
        <v>163</v>
      </c>
      <c r="H80" s="118"/>
      <c r="I80" s="118" t="s">
        <v>164</v>
      </c>
      <c r="J80" s="118"/>
      <c r="K80" s="118"/>
      <c r="L80" s="118" t="s">
        <v>89</v>
      </c>
      <c r="M80" s="118"/>
      <c r="N80" s="118"/>
      <c r="O80" s="118" t="s">
        <v>162</v>
      </c>
      <c r="P80" s="118"/>
      <c r="Q80" s="118" t="s">
        <v>163</v>
      </c>
      <c r="R80" s="118"/>
      <c r="S80" s="118" t="s">
        <v>164</v>
      </c>
      <c r="T80" s="118"/>
      <c r="U80" s="118"/>
      <c r="V80" s="118" t="s">
        <v>89</v>
      </c>
      <c r="W80" s="118"/>
      <c r="X80" s="118"/>
      <c r="Y80" s="118" t="s">
        <v>162</v>
      </c>
      <c r="Z80" s="118"/>
      <c r="AA80" s="118" t="s">
        <v>163</v>
      </c>
      <c r="AB80" s="118"/>
      <c r="AC80" s="118" t="s">
        <v>164</v>
      </c>
      <c r="AD80" s="118"/>
      <c r="AE80" s="118"/>
      <c r="AF80" s="118" t="s">
        <v>89</v>
      </c>
      <c r="AG80" s="118"/>
      <c r="AH80" s="118"/>
      <c r="AI80" s="118" t="s">
        <v>162</v>
      </c>
      <c r="AJ80" s="118"/>
      <c r="AK80" s="118" t="s">
        <v>163</v>
      </c>
      <c r="AL80" s="118"/>
      <c r="AM80" s="118" t="s">
        <v>164</v>
      </c>
      <c r="AN80" s="118"/>
    </row>
    <row r="81" ht="15.75" customHeight="1">
      <c r="B81" s="120" t="s">
        <v>167</v>
      </c>
      <c r="C81" s="121" t="s">
        <v>168</v>
      </c>
      <c r="D81" s="118" t="s">
        <v>173</v>
      </c>
      <c r="E81" s="118" t="s">
        <v>170</v>
      </c>
      <c r="F81" s="118" t="s">
        <v>171</v>
      </c>
      <c r="G81" s="118" t="s">
        <v>170</v>
      </c>
      <c r="H81" s="118" t="s">
        <v>171</v>
      </c>
      <c r="I81" s="118" t="s">
        <v>170</v>
      </c>
      <c r="J81" s="118" t="s">
        <v>171</v>
      </c>
      <c r="K81" s="118" t="s">
        <v>166</v>
      </c>
      <c r="L81" s="120" t="s">
        <v>167</v>
      </c>
      <c r="M81" s="121" t="s">
        <v>168</v>
      </c>
      <c r="N81" s="118" t="s">
        <v>173</v>
      </c>
      <c r="O81" s="118" t="s">
        <v>170</v>
      </c>
      <c r="P81" s="118" t="s">
        <v>171</v>
      </c>
      <c r="Q81" s="118" t="s">
        <v>170</v>
      </c>
      <c r="R81" s="118" t="s">
        <v>171</v>
      </c>
      <c r="S81" s="118" t="s">
        <v>170</v>
      </c>
      <c r="T81" s="118" t="s">
        <v>171</v>
      </c>
      <c r="U81" s="118" t="s">
        <v>166</v>
      </c>
      <c r="V81" s="120" t="s">
        <v>167</v>
      </c>
      <c r="W81" s="121" t="s">
        <v>168</v>
      </c>
      <c r="X81" s="118" t="s">
        <v>173</v>
      </c>
      <c r="Y81" s="118" t="s">
        <v>170</v>
      </c>
      <c r="Z81" s="118" t="s">
        <v>171</v>
      </c>
      <c r="AA81" s="118" t="s">
        <v>170</v>
      </c>
      <c r="AB81" s="118" t="s">
        <v>171</v>
      </c>
      <c r="AC81" s="118" t="s">
        <v>170</v>
      </c>
      <c r="AD81" s="118" t="s">
        <v>171</v>
      </c>
      <c r="AE81" s="118" t="s">
        <v>166</v>
      </c>
      <c r="AF81" s="120" t="s">
        <v>167</v>
      </c>
      <c r="AG81" s="121" t="s">
        <v>168</v>
      </c>
      <c r="AH81" s="118" t="s">
        <v>173</v>
      </c>
      <c r="AI81" s="118" t="s">
        <v>170</v>
      </c>
      <c r="AJ81" s="118" t="s">
        <v>171</v>
      </c>
      <c r="AK81" s="118" t="s">
        <v>170</v>
      </c>
      <c r="AL81" s="118" t="s">
        <v>171</v>
      </c>
      <c r="AM81" s="118" t="s">
        <v>170</v>
      </c>
      <c r="AN81" s="118" t="s">
        <v>171</v>
      </c>
    </row>
    <row r="82" ht="15.75" customHeight="1">
      <c r="A82" s="12" t="str">
        <f t="shared" ref="A82:A105" si="13">$C$2&amp;$B$80&amp; B82&amp; C82&amp;D82</f>
        <v>CZ03Retail021</v>
      </c>
      <c r="B82" s="48">
        <v>0.0</v>
      </c>
      <c r="C82" s="48">
        <v>2.0</v>
      </c>
      <c r="D82" s="12">
        <v>1.0</v>
      </c>
      <c r="E82" s="122">
        <v>1.15453279983913</v>
      </c>
      <c r="F82" s="122">
        <v>-71.5696505995069</v>
      </c>
      <c r="G82" s="122">
        <v>-0.0651594182512177</v>
      </c>
      <c r="H82" s="122">
        <v>14.8102469655651</v>
      </c>
      <c r="I82" s="123">
        <v>0.0</v>
      </c>
      <c r="J82" s="123">
        <v>0.0</v>
      </c>
      <c r="K82" s="71" t="str">
        <f t="shared" ref="K82:K105" si="14">$M$2&amp;$L$80&amp;L82&amp;M82&amp;N82</f>
        <v>CZ04Retail021</v>
      </c>
      <c r="L82" s="48">
        <v>0.0</v>
      </c>
      <c r="M82" s="48">
        <v>2.0</v>
      </c>
      <c r="N82" s="12">
        <v>1.0</v>
      </c>
      <c r="O82" s="122">
        <v>0.150009411203697</v>
      </c>
      <c r="P82" s="122">
        <v>0.17672970997506</v>
      </c>
      <c r="Q82" s="122">
        <v>-0.0521988128303747</v>
      </c>
      <c r="R82" s="122">
        <v>14.500602577579</v>
      </c>
      <c r="S82" s="122">
        <v>-0.0521988128303747</v>
      </c>
      <c r="T82" s="122">
        <v>14.500602577579</v>
      </c>
      <c r="U82" s="71" t="str">
        <f t="shared" ref="U82:U105" si="15">$W$2&amp;$L$80&amp;V82&amp;W82&amp;X82</f>
        <v>CZ12Retail021</v>
      </c>
      <c r="V82" s="48">
        <v>0.0</v>
      </c>
      <c r="W82" s="48">
        <v>2.0</v>
      </c>
      <c r="X82" s="12">
        <v>1.0</v>
      </c>
      <c r="Y82" s="122">
        <v>0.804596596893334</v>
      </c>
      <c r="Z82" s="122">
        <v>-48.4191998117066</v>
      </c>
      <c r="AA82" s="122">
        <v>0.00885765892190602</v>
      </c>
      <c r="AB82" s="122">
        <v>8.10656180813561</v>
      </c>
      <c r="AC82" s="122">
        <v>-0.100438094843767</v>
      </c>
      <c r="AD82" s="122">
        <v>18.6436691064236</v>
      </c>
      <c r="AE82" s="71" t="str">
        <f t="shared" ref="AE82:AE105" si="16">$AG$2&amp;$L$80&amp;AF82&amp;AG82&amp;AH82</f>
        <v>CZ13Retail021</v>
      </c>
      <c r="AF82" s="48">
        <v>0.0</v>
      </c>
      <c r="AG82" s="48">
        <v>2.0</v>
      </c>
      <c r="AH82" s="12">
        <v>1.0</v>
      </c>
      <c r="AI82" s="122">
        <v>0.0125738819116473</v>
      </c>
      <c r="AJ82" s="122">
        <v>7.71186334540558</v>
      </c>
      <c r="AK82" s="122">
        <v>0.0125738819116473</v>
      </c>
      <c r="AL82" s="122">
        <v>7.71186334540558</v>
      </c>
      <c r="AM82" s="122">
        <v>-0.00637365168857628</v>
      </c>
      <c r="AN82" s="122">
        <v>9.58417372066503</v>
      </c>
    </row>
    <row r="83" ht="15.75" customHeight="1">
      <c r="A83" s="12" t="str">
        <f t="shared" si="13"/>
        <v>CZ03Retail022</v>
      </c>
      <c r="B83" s="48">
        <v>0.0</v>
      </c>
      <c r="C83" s="48">
        <v>2.0</v>
      </c>
      <c r="D83" s="12">
        <v>2.0</v>
      </c>
      <c r="E83" s="122">
        <v>0.945651968480766</v>
      </c>
      <c r="F83" s="122">
        <v>-57.4878042578976</v>
      </c>
      <c r="G83" s="122">
        <v>-0.0373281845656428</v>
      </c>
      <c r="H83" s="122">
        <v>10.3096762289665</v>
      </c>
      <c r="I83" s="123">
        <v>0.0</v>
      </c>
      <c r="J83" s="123">
        <v>0.0</v>
      </c>
      <c r="K83" s="71" t="str">
        <f t="shared" si="14"/>
        <v>CZ04Retail022</v>
      </c>
      <c r="L83" s="48">
        <v>0.0</v>
      </c>
      <c r="M83" s="48">
        <v>2.0</v>
      </c>
      <c r="N83" s="12">
        <v>2.0</v>
      </c>
      <c r="O83" s="122">
        <v>-0.392388798152195</v>
      </c>
      <c r="P83" s="122">
        <v>38.3527470622493</v>
      </c>
      <c r="Q83" s="122">
        <v>-0.0535203663839202</v>
      </c>
      <c r="R83" s="122">
        <v>11.9420713350589</v>
      </c>
      <c r="S83" s="122">
        <v>-0.0535203663839202</v>
      </c>
      <c r="T83" s="122">
        <v>11.9420713350589</v>
      </c>
      <c r="U83" s="71" t="str">
        <f t="shared" si="15"/>
        <v>CZ12Retail022</v>
      </c>
      <c r="V83" s="48">
        <v>0.0</v>
      </c>
      <c r="W83" s="48">
        <v>2.0</v>
      </c>
      <c r="X83" s="12">
        <v>2.0</v>
      </c>
      <c r="Y83" s="122">
        <v>0.608595665825584</v>
      </c>
      <c r="Z83" s="122">
        <v>-35.7863937661454</v>
      </c>
      <c r="AA83" s="122">
        <v>-0.0146256287742029</v>
      </c>
      <c r="AB83" s="122">
        <v>8.03904279853422</v>
      </c>
      <c r="AC83" s="122">
        <v>-0.258530912405519</v>
      </c>
      <c r="AD83" s="122">
        <v>31.7061852420868</v>
      </c>
      <c r="AE83" s="71" t="str">
        <f t="shared" si="16"/>
        <v>CZ13Retail022</v>
      </c>
      <c r="AF83" s="48">
        <v>0.0</v>
      </c>
      <c r="AG83" s="48">
        <v>2.0</v>
      </c>
      <c r="AH83" s="12">
        <v>2.0</v>
      </c>
      <c r="AI83" s="122">
        <v>0.0011257672346798</v>
      </c>
      <c r="AJ83" s="122">
        <v>6.54857604308884</v>
      </c>
      <c r="AK83" s="122">
        <v>0.0011257672346798</v>
      </c>
      <c r="AL83" s="122">
        <v>6.54857604308884</v>
      </c>
      <c r="AM83" s="122">
        <v>-0.026589181703885</v>
      </c>
      <c r="AN83" s="122">
        <v>9.34761430859747</v>
      </c>
    </row>
    <row r="84" ht="15.75" customHeight="1">
      <c r="A84" s="12" t="str">
        <f t="shared" si="13"/>
        <v>CZ03Retail023</v>
      </c>
      <c r="B84" s="48">
        <v>0.0</v>
      </c>
      <c r="C84" s="48">
        <v>2.0</v>
      </c>
      <c r="D84" s="12">
        <v>3.0</v>
      </c>
      <c r="E84" s="122">
        <v>0.844584605075376</v>
      </c>
      <c r="F84" s="122">
        <v>-50.9041770647951</v>
      </c>
      <c r="G84" s="122">
        <v>-0.0548516744450196</v>
      </c>
      <c r="H84" s="122">
        <v>11.4369104311031</v>
      </c>
      <c r="I84" s="123">
        <v>0.0</v>
      </c>
      <c r="J84" s="123">
        <v>0.0</v>
      </c>
      <c r="K84" s="71" t="str">
        <f t="shared" si="14"/>
        <v>CZ04Retail023</v>
      </c>
      <c r="L84" s="48">
        <v>0.0</v>
      </c>
      <c r="M84" s="48">
        <v>2.0</v>
      </c>
      <c r="N84" s="12">
        <v>3.0</v>
      </c>
      <c r="O84" s="122">
        <v>-0.243153845638563</v>
      </c>
      <c r="P84" s="122">
        <v>27.263633000179</v>
      </c>
      <c r="Q84" s="122">
        <v>-0.070762113304424</v>
      </c>
      <c r="R84" s="122">
        <v>12.8588362270286</v>
      </c>
      <c r="S84" s="122">
        <v>-0.070762113304424</v>
      </c>
      <c r="T84" s="122">
        <v>12.8588362270286</v>
      </c>
      <c r="U84" s="71" t="str">
        <f t="shared" si="15"/>
        <v>CZ12Retail023</v>
      </c>
      <c r="V84" s="48">
        <v>0.0</v>
      </c>
      <c r="W84" s="48">
        <v>2.0</v>
      </c>
      <c r="X84" s="12">
        <v>3.0</v>
      </c>
      <c r="Y84" s="122">
        <v>0.556061942764668</v>
      </c>
      <c r="Z84" s="122">
        <v>-32.8578671507114</v>
      </c>
      <c r="AA84" s="122">
        <v>-0.0244940330821042</v>
      </c>
      <c r="AB84" s="122">
        <v>8.50167536645051</v>
      </c>
      <c r="AC84" s="122">
        <v>-0.203111811628613</v>
      </c>
      <c r="AD84" s="122">
        <v>25.8911336857457</v>
      </c>
      <c r="AE84" s="71" t="str">
        <f t="shared" si="16"/>
        <v>CZ13Retail023</v>
      </c>
      <c r="AF84" s="48">
        <v>0.0</v>
      </c>
      <c r="AG84" s="48">
        <v>2.0</v>
      </c>
      <c r="AH84" s="12">
        <v>3.0</v>
      </c>
      <c r="AI84" s="122">
        <v>-9.58304178453858E-4</v>
      </c>
      <c r="AJ84" s="122">
        <v>6.33884230421192</v>
      </c>
      <c r="AK84" s="122">
        <v>-9.58304178453858E-4</v>
      </c>
      <c r="AL84" s="122">
        <v>6.33884230421192</v>
      </c>
      <c r="AM84" s="122">
        <v>-0.0287612478157617</v>
      </c>
      <c r="AN84" s="122">
        <v>9.12840546788341</v>
      </c>
    </row>
    <row r="85" ht="15.75" customHeight="1">
      <c r="A85" s="12" t="str">
        <f t="shared" si="13"/>
        <v>CZ03Retail024</v>
      </c>
      <c r="B85" s="48">
        <v>0.0</v>
      </c>
      <c r="C85" s="48">
        <v>2.0</v>
      </c>
      <c r="D85" s="12">
        <v>4.0</v>
      </c>
      <c r="E85" s="122">
        <v>0.745492497798503</v>
      </c>
      <c r="F85" s="122">
        <v>-45.0292933004849</v>
      </c>
      <c r="G85" s="122">
        <v>-0.233285700584967</v>
      </c>
      <c r="H85" s="122">
        <v>25.143708753277</v>
      </c>
      <c r="I85" s="123">
        <v>0.0</v>
      </c>
      <c r="J85" s="123">
        <v>0.0</v>
      </c>
      <c r="K85" s="71" t="str">
        <f t="shared" si="14"/>
        <v>CZ04Retail024</v>
      </c>
      <c r="L85" s="48">
        <v>0.0</v>
      </c>
      <c r="M85" s="48">
        <v>2.0</v>
      </c>
      <c r="N85" s="12">
        <v>4.0</v>
      </c>
      <c r="O85" s="122">
        <v>0.179868047770809</v>
      </c>
      <c r="P85" s="122">
        <v>-3.66109686848182</v>
      </c>
      <c r="Q85" s="122">
        <v>-0.0844816327605038</v>
      </c>
      <c r="R85" s="122">
        <v>13.575465114551</v>
      </c>
      <c r="S85" s="122">
        <v>-0.0844816327605038</v>
      </c>
      <c r="T85" s="122">
        <v>13.575465114551</v>
      </c>
      <c r="U85" s="71" t="str">
        <f t="shared" si="15"/>
        <v>CZ12Retail024</v>
      </c>
      <c r="V85" s="48">
        <v>0.0</v>
      </c>
      <c r="W85" s="48">
        <v>2.0</v>
      </c>
      <c r="X85" s="12">
        <v>4.0</v>
      </c>
      <c r="Y85" s="122">
        <v>0.506344386637087</v>
      </c>
      <c r="Z85" s="122">
        <v>-28.9220757875344</v>
      </c>
      <c r="AA85" s="122">
        <v>-0.0274950481126025</v>
      </c>
      <c r="AB85" s="122">
        <v>8.46578903163825</v>
      </c>
      <c r="AC85" s="122">
        <v>-0.0599284083896773</v>
      </c>
      <c r="AD85" s="122">
        <v>11.8913209153256</v>
      </c>
      <c r="AE85" s="71" t="str">
        <f t="shared" si="16"/>
        <v>CZ13Retail024</v>
      </c>
      <c r="AF85" s="48">
        <v>0.0</v>
      </c>
      <c r="AG85" s="48">
        <v>2.0</v>
      </c>
      <c r="AH85" s="12">
        <v>4.0</v>
      </c>
      <c r="AI85" s="122">
        <v>0.0042023576481389</v>
      </c>
      <c r="AJ85" s="122">
        <v>5.63268040186898</v>
      </c>
      <c r="AK85" s="122">
        <v>0.0042023576481389</v>
      </c>
      <c r="AL85" s="122">
        <v>5.63268040186898</v>
      </c>
      <c r="AM85" s="122">
        <v>-0.027302751332273</v>
      </c>
      <c r="AN85" s="122">
        <v>8.66784870722229</v>
      </c>
    </row>
    <row r="86" ht="15.75" customHeight="1">
      <c r="A86" s="12" t="str">
        <f t="shared" si="13"/>
        <v>CZ03Retail041</v>
      </c>
      <c r="B86" s="48">
        <v>0.0</v>
      </c>
      <c r="C86" s="48">
        <v>4.0</v>
      </c>
      <c r="D86" s="12">
        <v>1.0</v>
      </c>
      <c r="E86" s="122">
        <v>1.68587125721602</v>
      </c>
      <c r="F86" s="122">
        <v>-106.00096358989</v>
      </c>
      <c r="G86" s="122">
        <v>-0.0721657047247153</v>
      </c>
      <c r="H86" s="122">
        <v>24.2246763802038</v>
      </c>
      <c r="I86" s="123">
        <v>0.0</v>
      </c>
      <c r="J86" s="123">
        <v>0.0</v>
      </c>
      <c r="K86" s="71" t="str">
        <f t="shared" si="14"/>
        <v>CZ04Retail041</v>
      </c>
      <c r="L86" s="48">
        <v>0.0</v>
      </c>
      <c r="M86" s="48">
        <v>4.0</v>
      </c>
      <c r="N86" s="12">
        <v>1.0</v>
      </c>
      <c r="O86" s="122">
        <v>1.50002609359384</v>
      </c>
      <c r="P86" s="122">
        <v>-91.6970357182443</v>
      </c>
      <c r="Q86" s="122">
        <v>-0.0997850514942518</v>
      </c>
      <c r="R86" s="122">
        <v>27.9516588331085</v>
      </c>
      <c r="S86" s="122">
        <v>-0.0997850514942518</v>
      </c>
      <c r="T86" s="122">
        <v>27.9516588331085</v>
      </c>
      <c r="U86" s="71" t="str">
        <f t="shared" si="15"/>
        <v>CZ12Retail041</v>
      </c>
      <c r="V86" s="48">
        <v>0.0</v>
      </c>
      <c r="W86" s="48">
        <v>4.0</v>
      </c>
      <c r="X86" s="12">
        <v>1.0</v>
      </c>
      <c r="Y86" s="122">
        <v>1.12904266201498</v>
      </c>
      <c r="Z86" s="122">
        <v>-68.4995639981645</v>
      </c>
      <c r="AA86" s="122">
        <v>0.0557653100877981</v>
      </c>
      <c r="AB86" s="122">
        <v>12.3746985422704</v>
      </c>
      <c r="AC86" s="122">
        <v>-0.0976888741844961</v>
      </c>
      <c r="AD86" s="122">
        <v>27.0688360000947</v>
      </c>
      <c r="AE86" s="71" t="str">
        <f t="shared" si="16"/>
        <v>CZ13Retail041</v>
      </c>
      <c r="AF86" s="48">
        <v>0.0</v>
      </c>
      <c r="AG86" s="48">
        <v>4.0</v>
      </c>
      <c r="AH86" s="12">
        <v>1.0</v>
      </c>
      <c r="AI86" s="122">
        <v>0.0659967003360407</v>
      </c>
      <c r="AJ86" s="122">
        <v>11.43292464101</v>
      </c>
      <c r="AK86" s="122">
        <v>0.0659967003360407</v>
      </c>
      <c r="AL86" s="122">
        <v>11.43292464101</v>
      </c>
      <c r="AM86" s="122">
        <v>0.0268984881256961</v>
      </c>
      <c r="AN86" s="122">
        <v>15.2137563278729</v>
      </c>
    </row>
    <row r="87" ht="15.75" customHeight="1">
      <c r="A87" s="12" t="str">
        <f t="shared" si="13"/>
        <v>CZ03Retail042</v>
      </c>
      <c r="B87" s="48">
        <v>0.0</v>
      </c>
      <c r="C87" s="48">
        <v>4.0</v>
      </c>
      <c r="D87" s="12">
        <v>2.0</v>
      </c>
      <c r="E87" s="122">
        <v>1.71852583903073</v>
      </c>
      <c r="F87" s="122">
        <v>-107.265040882457</v>
      </c>
      <c r="G87" s="122">
        <v>-0.180793430406844</v>
      </c>
      <c r="H87" s="122">
        <v>29.9662780426229</v>
      </c>
      <c r="I87" s="123">
        <v>0.0</v>
      </c>
      <c r="J87" s="123">
        <v>0.0</v>
      </c>
      <c r="K87" s="71" t="str">
        <f t="shared" si="14"/>
        <v>CZ04Retail042</v>
      </c>
      <c r="L87" s="48">
        <v>0.0</v>
      </c>
      <c r="M87" s="48">
        <v>4.0</v>
      </c>
      <c r="N87" s="12">
        <v>2.0</v>
      </c>
      <c r="O87" s="122">
        <v>1.23354499338852</v>
      </c>
      <c r="P87" s="122">
        <v>-71.8332829996316</v>
      </c>
      <c r="Q87" s="122">
        <v>-0.252558635479002</v>
      </c>
      <c r="R87" s="122">
        <v>36.3185856094795</v>
      </c>
      <c r="S87" s="122">
        <v>-0.252558635479002</v>
      </c>
      <c r="T87" s="122">
        <v>36.3185856094795</v>
      </c>
      <c r="U87" s="71" t="str">
        <f t="shared" si="15"/>
        <v>CZ12Retail042</v>
      </c>
      <c r="V87" s="48">
        <v>0.0</v>
      </c>
      <c r="W87" s="48">
        <v>4.0</v>
      </c>
      <c r="X87" s="12">
        <v>2.0</v>
      </c>
      <c r="Y87" s="122">
        <v>1.20575170283236</v>
      </c>
      <c r="Z87" s="122">
        <v>-73.4482100431914</v>
      </c>
      <c r="AA87" s="122">
        <v>-0.0658136109389865</v>
      </c>
      <c r="AB87" s="122">
        <v>19.4317435781303</v>
      </c>
      <c r="AC87" s="122">
        <v>-0.245040276517355</v>
      </c>
      <c r="AD87" s="122">
        <v>37.2818391874474</v>
      </c>
      <c r="AE87" s="71" t="str">
        <f t="shared" si="16"/>
        <v>CZ13Retail042</v>
      </c>
      <c r="AF87" s="48">
        <v>0.0</v>
      </c>
      <c r="AG87" s="48">
        <v>4.0</v>
      </c>
      <c r="AH87" s="12">
        <v>2.0</v>
      </c>
      <c r="AI87" s="122">
        <v>0.0117417216705379</v>
      </c>
      <c r="AJ87" s="122">
        <v>12.4159005351384</v>
      </c>
      <c r="AK87" s="122">
        <v>0.0117417216705379</v>
      </c>
      <c r="AL87" s="122">
        <v>12.4159005351384</v>
      </c>
      <c r="AM87" s="122">
        <v>-0.0311201831912612</v>
      </c>
      <c r="AN87" s="122">
        <v>16.8306971386372</v>
      </c>
    </row>
    <row r="88" ht="15.75" customHeight="1">
      <c r="A88" s="12" t="str">
        <f t="shared" si="13"/>
        <v>CZ03Retail043</v>
      </c>
      <c r="B88" s="48">
        <v>0.0</v>
      </c>
      <c r="C88" s="48">
        <v>4.0</v>
      </c>
      <c r="D88" s="12">
        <v>3.0</v>
      </c>
      <c r="E88" s="122">
        <v>1.51949556404916</v>
      </c>
      <c r="F88" s="122">
        <v>-93.8443658187688</v>
      </c>
      <c r="G88" s="122">
        <v>-0.21648539265108</v>
      </c>
      <c r="H88" s="122">
        <v>32.1480538488514</v>
      </c>
      <c r="I88" s="123">
        <v>0.0</v>
      </c>
      <c r="J88" s="123">
        <v>0.0</v>
      </c>
      <c r="K88" s="71" t="str">
        <f t="shared" si="14"/>
        <v>CZ04Retail043</v>
      </c>
      <c r="L88" s="48">
        <v>0.0</v>
      </c>
      <c r="M88" s="48">
        <v>4.0</v>
      </c>
      <c r="N88" s="12">
        <v>3.0</v>
      </c>
      <c r="O88" s="122">
        <v>1.36258005235127</v>
      </c>
      <c r="P88" s="122">
        <v>-80.8270503469519</v>
      </c>
      <c r="Q88" s="122">
        <v>-0.271376449810482</v>
      </c>
      <c r="R88" s="122">
        <v>36.8919943019532</v>
      </c>
      <c r="S88" s="122">
        <v>-0.271376449810482</v>
      </c>
      <c r="T88" s="122">
        <v>36.8919943019532</v>
      </c>
      <c r="U88" s="71" t="str">
        <f t="shared" si="15"/>
        <v>CZ12Retail043</v>
      </c>
      <c r="V88" s="48">
        <v>0.0</v>
      </c>
      <c r="W88" s="48">
        <v>4.0</v>
      </c>
      <c r="X88" s="12">
        <v>3.0</v>
      </c>
      <c r="Y88" s="122">
        <v>1.19817609860799</v>
      </c>
      <c r="Z88" s="122">
        <v>-73.1363956133949</v>
      </c>
      <c r="AA88" s="122">
        <v>-0.0629404161671822</v>
      </c>
      <c r="AB88" s="122">
        <v>18.5071821001863</v>
      </c>
      <c r="AC88" s="122">
        <v>-0.205125204385991</v>
      </c>
      <c r="AD88" s="122">
        <v>32.7203369863325</v>
      </c>
      <c r="AE88" s="71" t="str">
        <f t="shared" si="16"/>
        <v>CZ13Retail043</v>
      </c>
      <c r="AF88" s="48">
        <v>0.0</v>
      </c>
      <c r="AG88" s="48">
        <v>4.0</v>
      </c>
      <c r="AH88" s="12">
        <v>3.0</v>
      </c>
      <c r="AI88" s="122">
        <v>0.00268917506987366</v>
      </c>
      <c r="AJ88" s="122">
        <v>12.5810146692737</v>
      </c>
      <c r="AK88" s="122">
        <v>0.00268917506987366</v>
      </c>
      <c r="AL88" s="122">
        <v>12.5810146692737</v>
      </c>
      <c r="AM88" s="122">
        <v>-0.0462206281214569</v>
      </c>
      <c r="AN88" s="122">
        <v>17.561446663442702</v>
      </c>
    </row>
    <row r="89" ht="15.75" customHeight="1">
      <c r="A89" s="12" t="str">
        <f t="shared" si="13"/>
        <v>CZ03Retail044</v>
      </c>
      <c r="B89" s="48">
        <v>0.0</v>
      </c>
      <c r="C89" s="48">
        <v>4.0</v>
      </c>
      <c r="D89" s="12">
        <v>4.0</v>
      </c>
      <c r="E89" s="122">
        <v>1.22618529736643</v>
      </c>
      <c r="F89" s="122">
        <v>-74.9608281949959</v>
      </c>
      <c r="G89" s="122">
        <v>-0.672140990113622</v>
      </c>
      <c r="H89" s="122">
        <v>67.2212099334005</v>
      </c>
      <c r="I89" s="123">
        <v>0.0</v>
      </c>
      <c r="J89" s="123">
        <v>0.0</v>
      </c>
      <c r="K89" s="71" t="str">
        <f t="shared" si="14"/>
        <v>CZ04Retail044</v>
      </c>
      <c r="L89" s="48">
        <v>0.0</v>
      </c>
      <c r="M89" s="48">
        <v>4.0</v>
      </c>
      <c r="N89" s="12">
        <v>4.0</v>
      </c>
      <c r="O89" s="122">
        <v>1.64653813886439</v>
      </c>
      <c r="P89" s="122">
        <v>-101.799557327427</v>
      </c>
      <c r="Q89" s="122">
        <v>-0.36694823261129</v>
      </c>
      <c r="R89" s="122">
        <v>43.8162319934098</v>
      </c>
      <c r="S89" s="122">
        <v>-0.36694823261129</v>
      </c>
      <c r="T89" s="122">
        <v>43.8162319934098</v>
      </c>
      <c r="U89" s="71" t="str">
        <f t="shared" si="15"/>
        <v>CZ12Retail044</v>
      </c>
      <c r="V89" s="48">
        <v>0.0</v>
      </c>
      <c r="W89" s="48">
        <v>4.0</v>
      </c>
      <c r="X89" s="12">
        <v>4.0</v>
      </c>
      <c r="Y89" s="122">
        <v>1.11501459527988</v>
      </c>
      <c r="Z89" s="122">
        <v>-67.3270659997723</v>
      </c>
      <c r="AA89" s="122">
        <v>-0.0754274980279549</v>
      </c>
      <c r="AB89" s="122">
        <v>19.0495606186894</v>
      </c>
      <c r="AC89" s="122">
        <v>-0.0731016521562928</v>
      </c>
      <c r="AD89" s="122">
        <v>19.5618390226042</v>
      </c>
      <c r="AE89" s="71" t="str">
        <f t="shared" si="16"/>
        <v>CZ13Retail044</v>
      </c>
      <c r="AF89" s="48">
        <v>0.0</v>
      </c>
      <c r="AG89" s="48">
        <v>4.0</v>
      </c>
      <c r="AH89" s="12">
        <v>4.0</v>
      </c>
      <c r="AI89" s="122">
        <v>0.0129882023482276</v>
      </c>
      <c r="AJ89" s="122">
        <v>11.2334836572387</v>
      </c>
      <c r="AK89" s="122">
        <v>0.0129882023482276</v>
      </c>
      <c r="AL89" s="122">
        <v>11.2334836572387</v>
      </c>
      <c r="AM89" s="122">
        <v>-0.0529942093700455</v>
      </c>
      <c r="AN89" s="122">
        <v>17.6339831238545</v>
      </c>
    </row>
    <row r="90" ht="15.75" customHeight="1">
      <c r="A90" s="12" t="str">
        <f t="shared" si="13"/>
        <v>CZ03Retail061</v>
      </c>
      <c r="B90" s="48">
        <v>0.0</v>
      </c>
      <c r="C90" s="48">
        <v>6.0</v>
      </c>
      <c r="D90" s="12">
        <v>1.0</v>
      </c>
      <c r="E90" s="122">
        <v>1.75356232747435</v>
      </c>
      <c r="F90" s="122">
        <v>-110.270205310366</v>
      </c>
      <c r="G90" s="122">
        <v>0.276010251261767</v>
      </c>
      <c r="H90" s="122">
        <v>1.31119906537303</v>
      </c>
      <c r="I90" s="123">
        <v>0.0</v>
      </c>
      <c r="J90" s="123">
        <v>0.0</v>
      </c>
      <c r="K90" s="71" t="str">
        <f t="shared" si="14"/>
        <v>CZ04Retail061</v>
      </c>
      <c r="L90" s="48">
        <v>0.0</v>
      </c>
      <c r="M90" s="48">
        <v>6.0</v>
      </c>
      <c r="N90" s="12">
        <v>1.0</v>
      </c>
      <c r="O90" s="122">
        <v>1.66113220864854</v>
      </c>
      <c r="P90" s="122">
        <v>-102.46509259611</v>
      </c>
      <c r="Q90" s="122">
        <v>0.172418912172054</v>
      </c>
      <c r="R90" s="122">
        <v>12.1501152125898</v>
      </c>
      <c r="S90" s="122">
        <v>0.172418912172054</v>
      </c>
      <c r="T90" s="122">
        <v>12.1501152125898</v>
      </c>
      <c r="U90" s="71" t="str">
        <f t="shared" si="15"/>
        <v>CZ12Retail061</v>
      </c>
      <c r="V90" s="48">
        <v>0.0</v>
      </c>
      <c r="W90" s="48">
        <v>6.0</v>
      </c>
      <c r="X90" s="12">
        <v>1.0</v>
      </c>
      <c r="Y90" s="122">
        <v>1.17920875746388</v>
      </c>
      <c r="Z90" s="122">
        <v>-71.5509691927976</v>
      </c>
      <c r="AA90" s="122">
        <v>0.303256587776947</v>
      </c>
      <c r="AB90" s="122">
        <v>-2.76357593942137</v>
      </c>
      <c r="AC90" s="122">
        <v>-0.10503266884496</v>
      </c>
      <c r="AD90" s="122">
        <v>35.21305002068</v>
      </c>
      <c r="AE90" s="71" t="str">
        <f t="shared" si="16"/>
        <v>CZ13Retail061</v>
      </c>
      <c r="AF90" s="48">
        <v>0.0</v>
      </c>
      <c r="AG90" s="48">
        <v>6.0</v>
      </c>
      <c r="AH90" s="12">
        <v>1.0</v>
      </c>
      <c r="AI90" s="122">
        <v>0.187655634481946</v>
      </c>
      <c r="AJ90" s="122">
        <v>7.43662356057937</v>
      </c>
      <c r="AK90" s="122">
        <v>0.187655634481946</v>
      </c>
      <c r="AL90" s="122">
        <v>7.43662356057937</v>
      </c>
      <c r="AM90" s="122">
        <v>0.0197694105522817</v>
      </c>
      <c r="AN90" s="122">
        <v>23.2187594950727</v>
      </c>
    </row>
    <row r="91" ht="15.75" customHeight="1">
      <c r="A91" s="12" t="str">
        <f t="shared" si="13"/>
        <v>CZ03Retail062</v>
      </c>
      <c r="B91" s="48">
        <v>0.0</v>
      </c>
      <c r="C91" s="48">
        <v>6.0</v>
      </c>
      <c r="D91" s="12">
        <v>2.0</v>
      </c>
      <c r="E91" s="122">
        <v>1.82934526786369</v>
      </c>
      <c r="F91" s="122">
        <v>-114.217598170055</v>
      </c>
      <c r="G91" s="122">
        <v>-0.0538570891144686</v>
      </c>
      <c r="H91" s="122">
        <v>26.1568024603425</v>
      </c>
      <c r="I91" s="123">
        <v>0.0</v>
      </c>
      <c r="J91" s="123">
        <v>0.0</v>
      </c>
      <c r="K91" s="71" t="str">
        <f t="shared" si="14"/>
        <v>CZ04Retail062</v>
      </c>
      <c r="L91" s="48">
        <v>0.0</v>
      </c>
      <c r="M91" s="48">
        <v>6.0</v>
      </c>
      <c r="N91" s="12">
        <v>2.0</v>
      </c>
      <c r="O91" s="122">
        <v>2.3474012654908</v>
      </c>
      <c r="P91" s="122">
        <v>-150.384891342688</v>
      </c>
      <c r="Q91" s="122">
        <v>-0.269531962219378</v>
      </c>
      <c r="R91" s="122">
        <v>44.9912695760227</v>
      </c>
      <c r="S91" s="122">
        <v>-0.269531962219378</v>
      </c>
      <c r="T91" s="122">
        <v>44.9912695760227</v>
      </c>
      <c r="U91" s="71" t="str">
        <f t="shared" si="15"/>
        <v>CZ12Retail062</v>
      </c>
      <c r="V91" s="48">
        <v>0.0</v>
      </c>
      <c r="W91" s="48">
        <v>6.0</v>
      </c>
      <c r="X91" s="12">
        <v>2.0</v>
      </c>
      <c r="Y91" s="122">
        <v>1.32605911284234</v>
      </c>
      <c r="Z91" s="122">
        <v>-80.9825421154329</v>
      </c>
      <c r="AA91" s="122">
        <v>-0.00242022309702763</v>
      </c>
      <c r="AB91" s="122">
        <v>20.0667826166493</v>
      </c>
      <c r="AC91" s="122">
        <v>-0.266656450187587</v>
      </c>
      <c r="AD91" s="122">
        <v>45.4886547845416</v>
      </c>
      <c r="AE91" s="71" t="str">
        <f t="shared" si="16"/>
        <v>CZ13Retail062</v>
      </c>
      <c r="AF91" s="48">
        <v>0.0</v>
      </c>
      <c r="AG91" s="48">
        <v>6.0</v>
      </c>
      <c r="AH91" s="12">
        <v>2.0</v>
      </c>
      <c r="AI91" s="122">
        <v>-0.0123653409113152</v>
      </c>
      <c r="AJ91" s="122">
        <v>20.6881220685604</v>
      </c>
      <c r="AK91" s="122">
        <v>-0.0123653409113152</v>
      </c>
      <c r="AL91" s="122">
        <v>20.6881220685604</v>
      </c>
      <c r="AM91" s="122">
        <v>-0.049411295170429</v>
      </c>
      <c r="AN91" s="122">
        <v>24.6078194192929</v>
      </c>
    </row>
    <row r="92" ht="15.75" customHeight="1">
      <c r="A92" s="12" t="str">
        <f t="shared" si="13"/>
        <v>CZ03Retail063</v>
      </c>
      <c r="B92" s="48">
        <v>0.0</v>
      </c>
      <c r="C92" s="48">
        <v>6.0</v>
      </c>
      <c r="D92" s="12">
        <v>3.0</v>
      </c>
      <c r="E92" s="122">
        <v>1.67256924954065</v>
      </c>
      <c r="F92" s="122">
        <v>-103.492030603344</v>
      </c>
      <c r="G92" s="122">
        <v>-0.0440033062679345</v>
      </c>
      <c r="H92" s="122">
        <v>24.504795091568</v>
      </c>
      <c r="I92" s="123">
        <v>0.0</v>
      </c>
      <c r="J92" s="123">
        <v>0.0</v>
      </c>
      <c r="K92" s="71" t="str">
        <f t="shared" si="14"/>
        <v>CZ04Retail063</v>
      </c>
      <c r="L92" s="48">
        <v>0.0</v>
      </c>
      <c r="M92" s="48">
        <v>6.0</v>
      </c>
      <c r="N92" s="12">
        <v>3.0</v>
      </c>
      <c r="O92" s="122">
        <v>2.10495494209927</v>
      </c>
      <c r="P92" s="122">
        <v>-132.293678418442</v>
      </c>
      <c r="Q92" s="122">
        <v>-0.306153910291571</v>
      </c>
      <c r="R92" s="122">
        <v>46.6741422957825</v>
      </c>
      <c r="S92" s="122">
        <v>-0.306153910291571</v>
      </c>
      <c r="T92" s="122">
        <v>46.6741422957825</v>
      </c>
      <c r="U92" s="71" t="str">
        <f t="shared" si="15"/>
        <v>CZ12Retail063</v>
      </c>
      <c r="V92" s="48">
        <v>0.0</v>
      </c>
      <c r="W92" s="48">
        <v>6.0</v>
      </c>
      <c r="X92" s="12">
        <v>3.0</v>
      </c>
      <c r="Y92" s="122">
        <v>1.36778225276903</v>
      </c>
      <c r="Z92" s="122">
        <v>-83.8227361110468</v>
      </c>
      <c r="AA92" s="122">
        <v>-0.0717743182134327</v>
      </c>
      <c r="AB92" s="122">
        <v>25.0880080425957</v>
      </c>
      <c r="AC92" s="122">
        <v>-0.219610965880889</v>
      </c>
      <c r="AD92" s="122">
        <v>39.8210122178568</v>
      </c>
      <c r="AE92" s="71" t="str">
        <f t="shared" si="16"/>
        <v>CZ13Retail063</v>
      </c>
      <c r="AF92" s="48">
        <v>0.0</v>
      </c>
      <c r="AG92" s="48">
        <v>6.0</v>
      </c>
      <c r="AH92" s="12">
        <v>3.0</v>
      </c>
      <c r="AI92" s="122">
        <v>-0.0148678446599552</v>
      </c>
      <c r="AJ92" s="122">
        <v>19.8565982447918</v>
      </c>
      <c r="AK92" s="122">
        <v>-0.0148678446599552</v>
      </c>
      <c r="AL92" s="122">
        <v>19.8565982447918</v>
      </c>
      <c r="AM92" s="122">
        <v>-0.0516746060395636</v>
      </c>
      <c r="AN92" s="122">
        <v>23.8301712908694</v>
      </c>
    </row>
    <row r="93" ht="15.75" customHeight="1">
      <c r="A93" s="12" t="str">
        <f t="shared" si="13"/>
        <v>CZ03Retail064</v>
      </c>
      <c r="B93" s="48">
        <v>0.0</v>
      </c>
      <c r="C93" s="48">
        <v>6.0</v>
      </c>
      <c r="D93" s="12">
        <v>4.0</v>
      </c>
      <c r="E93" s="122">
        <v>1.33894651029252</v>
      </c>
      <c r="F93" s="122">
        <v>-81.8787699880382</v>
      </c>
      <c r="G93" s="122">
        <v>-0.697709521796681</v>
      </c>
      <c r="H93" s="122">
        <v>75.2796375264171</v>
      </c>
      <c r="I93" s="123">
        <v>0.0</v>
      </c>
      <c r="J93" s="123">
        <v>0.0</v>
      </c>
      <c r="K93" s="71" t="str">
        <f t="shared" si="14"/>
        <v>CZ04Retail064</v>
      </c>
      <c r="L93" s="48">
        <v>0.0</v>
      </c>
      <c r="M93" s="48">
        <v>6.0</v>
      </c>
      <c r="N93" s="12">
        <v>4.0</v>
      </c>
      <c r="O93" s="122">
        <v>2.15419378796026</v>
      </c>
      <c r="P93" s="122">
        <v>-136.303285153108</v>
      </c>
      <c r="Q93" s="122">
        <v>-0.460354850062818</v>
      </c>
      <c r="R93" s="122">
        <v>58.0741151397002</v>
      </c>
      <c r="S93" s="122">
        <v>-0.460354850062818</v>
      </c>
      <c r="T93" s="122">
        <v>58.0741151397002</v>
      </c>
      <c r="U93" s="71" t="str">
        <f t="shared" si="15"/>
        <v>CZ12Retail064</v>
      </c>
      <c r="V93" s="48">
        <v>0.0</v>
      </c>
      <c r="W93" s="48">
        <v>6.0</v>
      </c>
      <c r="X93" s="12">
        <v>4.0</v>
      </c>
      <c r="Y93" s="122">
        <v>1.25356876723012</v>
      </c>
      <c r="Z93" s="122">
        <v>-75.998692260408</v>
      </c>
      <c r="AA93" s="122">
        <v>-0.117206371857542</v>
      </c>
      <c r="AB93" s="122">
        <v>28.2293944713627</v>
      </c>
      <c r="AC93" s="122">
        <v>-0.0682812159334821</v>
      </c>
      <c r="AD93" s="122">
        <v>24.5544941681819</v>
      </c>
      <c r="AE93" s="71" t="str">
        <f t="shared" si="16"/>
        <v>CZ13Retail064</v>
      </c>
      <c r="AF93" s="48">
        <v>0.0</v>
      </c>
      <c r="AG93" s="48">
        <v>6.0</v>
      </c>
      <c r="AH93" s="12">
        <v>4.0</v>
      </c>
      <c r="AI93" s="122">
        <v>-0.00670192359697867</v>
      </c>
      <c r="AJ93" s="122">
        <v>18.4976487323892</v>
      </c>
      <c r="AK93" s="122">
        <v>-0.00670192359697867</v>
      </c>
      <c r="AL93" s="122">
        <v>18.4976487323892</v>
      </c>
      <c r="AM93" s="122">
        <v>-0.0564387263489159</v>
      </c>
      <c r="AN93" s="122">
        <v>23.5778509128376</v>
      </c>
    </row>
    <row r="94" ht="15.75" customHeight="1">
      <c r="A94" s="12" t="str">
        <f t="shared" si="13"/>
        <v>CZ03Retail-221</v>
      </c>
      <c r="B94" s="48">
        <v>-2.0</v>
      </c>
      <c r="C94" s="48">
        <v>2.0</v>
      </c>
      <c r="D94" s="12">
        <v>1.0</v>
      </c>
      <c r="E94" s="122">
        <v>1.32630597050225</v>
      </c>
      <c r="F94" s="122">
        <v>-82.5720590343311</v>
      </c>
      <c r="G94" s="122">
        <v>-0.0557656837807817</v>
      </c>
      <c r="H94" s="122">
        <v>16.85080293364</v>
      </c>
      <c r="I94" s="123">
        <v>0.0</v>
      </c>
      <c r="J94" s="123">
        <v>0.0</v>
      </c>
      <c r="K94" s="71" t="str">
        <f t="shared" si="14"/>
        <v>CZ04Retail-221</v>
      </c>
      <c r="L94" s="48">
        <v>-2.0</v>
      </c>
      <c r="M94" s="48">
        <v>2.0</v>
      </c>
      <c r="N94" s="12">
        <v>1.0</v>
      </c>
      <c r="O94" s="122">
        <v>0.441022146831288</v>
      </c>
      <c r="P94" s="122">
        <v>-19.0266422239433</v>
      </c>
      <c r="Q94" s="122">
        <v>-0.0553457483308233</v>
      </c>
      <c r="R94" s="122">
        <v>17.9956709158489</v>
      </c>
      <c r="S94" s="122">
        <v>-0.0553457483308233</v>
      </c>
      <c r="T94" s="122">
        <v>17.9956709158489</v>
      </c>
      <c r="U94" s="71" t="str">
        <f t="shared" si="15"/>
        <v>CZ12Retail-221</v>
      </c>
      <c r="V94" s="48">
        <v>-2.0</v>
      </c>
      <c r="W94" s="48">
        <v>2.0</v>
      </c>
      <c r="X94" s="12">
        <v>1.0</v>
      </c>
      <c r="Y94" s="122">
        <v>0.914465469385596</v>
      </c>
      <c r="Z94" s="122">
        <v>-55.1669517171182</v>
      </c>
      <c r="AA94" s="122">
        <v>0.0570984889170883</v>
      </c>
      <c r="AB94" s="122">
        <v>6.78561511406394</v>
      </c>
      <c r="AC94" s="122">
        <v>-0.197463508090201</v>
      </c>
      <c r="AD94" s="122">
        <v>30.995106648878</v>
      </c>
      <c r="AE94" s="71" t="str">
        <f t="shared" si="16"/>
        <v>CZ13Retail-221</v>
      </c>
      <c r="AF94" s="48">
        <v>-2.0</v>
      </c>
      <c r="AG94" s="48">
        <v>2.0</v>
      </c>
      <c r="AH94" s="12">
        <v>1.0</v>
      </c>
      <c r="AI94" s="122">
        <v>0.0579429379249546</v>
      </c>
      <c r="AJ94" s="122">
        <v>6.73049433361182</v>
      </c>
      <c r="AK94" s="122">
        <v>0.0579429379249546</v>
      </c>
      <c r="AL94" s="122">
        <v>6.73049433361182</v>
      </c>
      <c r="AM94" s="122">
        <v>-0.0398613483942215</v>
      </c>
      <c r="AN94" s="122">
        <v>16.2191060084335</v>
      </c>
    </row>
    <row r="95" ht="15.75" customHeight="1">
      <c r="A95" s="12" t="str">
        <f t="shared" si="13"/>
        <v>CZ03Retail-222</v>
      </c>
      <c r="B95" s="48">
        <v>-2.0</v>
      </c>
      <c r="C95" s="48">
        <v>2.0</v>
      </c>
      <c r="D95" s="12">
        <v>2.0</v>
      </c>
      <c r="E95" s="122">
        <v>1.05165371836522</v>
      </c>
      <c r="F95" s="122">
        <v>-64.163058186808</v>
      </c>
      <c r="G95" s="122">
        <v>-0.04748271976117</v>
      </c>
      <c r="H95" s="122">
        <v>12.0234231651961</v>
      </c>
      <c r="I95" s="123">
        <v>0.0</v>
      </c>
      <c r="J95" s="123">
        <v>0.0</v>
      </c>
      <c r="K95" s="71" t="str">
        <f t="shared" si="14"/>
        <v>CZ04Retail-222</v>
      </c>
      <c r="L95" s="48">
        <v>-2.0</v>
      </c>
      <c r="M95" s="48">
        <v>2.0</v>
      </c>
      <c r="N95" s="12">
        <v>2.0</v>
      </c>
      <c r="O95" s="122">
        <v>-0.302920335731993</v>
      </c>
      <c r="P95" s="122">
        <v>32.8870203296829</v>
      </c>
      <c r="Q95" s="122">
        <v>-0.064420057153025</v>
      </c>
      <c r="R95" s="122">
        <v>13.8859379564307</v>
      </c>
      <c r="S95" s="122">
        <v>-0.064420057153025</v>
      </c>
      <c r="T95" s="122">
        <v>13.8859379564307</v>
      </c>
      <c r="U95" s="71" t="str">
        <f t="shared" si="15"/>
        <v>CZ12Retail-222</v>
      </c>
      <c r="V95" s="48">
        <v>-2.0</v>
      </c>
      <c r="W95" s="48">
        <v>2.0</v>
      </c>
      <c r="X95" s="12">
        <v>2.0</v>
      </c>
      <c r="Y95" s="122">
        <v>0.670444803378857</v>
      </c>
      <c r="Z95" s="122">
        <v>-39.5788734856973</v>
      </c>
      <c r="AA95" s="122">
        <v>-0.00690424495853018</v>
      </c>
      <c r="AB95" s="122">
        <v>8.28739619667378</v>
      </c>
      <c r="AC95" s="122">
        <v>-0.264133047268121</v>
      </c>
      <c r="AD95" s="122">
        <v>33.1798845398199</v>
      </c>
      <c r="AE95" s="71" t="str">
        <f t="shared" si="16"/>
        <v>CZ13Retail-222</v>
      </c>
      <c r="AF95" s="48">
        <v>-2.0</v>
      </c>
      <c r="AG95" s="48">
        <v>2.0</v>
      </c>
      <c r="AH95" s="12">
        <v>2.0</v>
      </c>
      <c r="AI95" s="122">
        <v>0.00692166023125474</v>
      </c>
      <c r="AJ95" s="122">
        <v>6.99187563191396</v>
      </c>
      <c r="AK95" s="122">
        <v>0.00692166023125474</v>
      </c>
      <c r="AL95" s="122">
        <v>6.99187563191396</v>
      </c>
      <c r="AM95" s="122">
        <v>-0.0356255076981659</v>
      </c>
      <c r="AN95" s="122">
        <v>11.2640389020218</v>
      </c>
    </row>
    <row r="96" ht="15.75" customHeight="1">
      <c r="A96" s="12" t="str">
        <f t="shared" si="13"/>
        <v>CZ03Retail-223</v>
      </c>
      <c r="B96" s="48">
        <v>-2.0</v>
      </c>
      <c r="C96" s="48">
        <v>2.0</v>
      </c>
      <c r="D96" s="12">
        <v>3.0</v>
      </c>
      <c r="E96" s="122">
        <v>0.90733152452234</v>
      </c>
      <c r="F96" s="122">
        <v>-54.7934026151433</v>
      </c>
      <c r="G96" s="122">
        <v>-0.0591562133100147</v>
      </c>
      <c r="H96" s="122">
        <v>12.3849190129631</v>
      </c>
      <c r="I96" s="123">
        <v>0.0</v>
      </c>
      <c r="J96" s="123">
        <v>0.0</v>
      </c>
      <c r="K96" s="71" t="str">
        <f t="shared" si="14"/>
        <v>CZ04Retail-223</v>
      </c>
      <c r="L96" s="48">
        <v>-2.0</v>
      </c>
      <c r="M96" s="48">
        <v>2.0</v>
      </c>
      <c r="N96" s="12">
        <v>3.0</v>
      </c>
      <c r="O96" s="122">
        <v>-0.202139503640017</v>
      </c>
      <c r="P96" s="122">
        <v>25.0566778659054</v>
      </c>
      <c r="Q96" s="122">
        <v>-0.0772544686310644</v>
      </c>
      <c r="R96" s="122">
        <v>14.0897568241065</v>
      </c>
      <c r="S96" s="122">
        <v>-0.0772544686310644</v>
      </c>
      <c r="T96" s="122">
        <v>14.0897568241065</v>
      </c>
      <c r="U96" s="71" t="str">
        <f t="shared" si="15"/>
        <v>CZ12Retail-223</v>
      </c>
      <c r="V96" s="48">
        <v>-2.0</v>
      </c>
      <c r="W96" s="48">
        <v>2.0</v>
      </c>
      <c r="X96" s="12">
        <v>3.0</v>
      </c>
      <c r="Y96" s="122">
        <v>0.599851449235411</v>
      </c>
      <c r="Z96" s="122">
        <v>-35.5024478794002</v>
      </c>
      <c r="AA96" s="122">
        <v>-0.0220956231641083</v>
      </c>
      <c r="AB96" s="122">
        <v>8.94118880118688</v>
      </c>
      <c r="AC96" s="122">
        <v>-0.203905584823423</v>
      </c>
      <c r="AD96" s="122">
        <v>26.6078938939917</v>
      </c>
      <c r="AE96" s="71" t="str">
        <f t="shared" si="16"/>
        <v>CZ13Retail-223</v>
      </c>
      <c r="AF96" s="48">
        <v>-2.0</v>
      </c>
      <c r="AG96" s="48">
        <v>2.0</v>
      </c>
      <c r="AH96" s="12">
        <v>3.0</v>
      </c>
      <c r="AI96" s="122">
        <v>0.00313206646050463</v>
      </c>
      <c r="AJ96" s="122">
        <v>6.64188356328764</v>
      </c>
      <c r="AK96" s="122">
        <v>0.00313206646050463</v>
      </c>
      <c r="AL96" s="122">
        <v>6.64188356328764</v>
      </c>
      <c r="AM96" s="122">
        <v>-0.0348352229039936</v>
      </c>
      <c r="AN96" s="122">
        <v>10.417966883234</v>
      </c>
    </row>
    <row r="97" ht="15.75" customHeight="1">
      <c r="A97" s="12" t="str">
        <f t="shared" si="13"/>
        <v>CZ03Retail-224</v>
      </c>
      <c r="B97" s="48">
        <v>-2.0</v>
      </c>
      <c r="C97" s="48">
        <v>2.0</v>
      </c>
      <c r="D97" s="12">
        <v>4.0</v>
      </c>
      <c r="E97" s="122">
        <v>0.782621766755338</v>
      </c>
      <c r="F97" s="122">
        <v>-47.2857329096352</v>
      </c>
      <c r="G97" s="122">
        <v>-0.238460278623594</v>
      </c>
      <c r="H97" s="122">
        <v>26.0174730712175</v>
      </c>
      <c r="I97" s="123">
        <v>0.0</v>
      </c>
      <c r="J97" s="123">
        <v>0.0</v>
      </c>
      <c r="K97" s="71" t="str">
        <f t="shared" si="14"/>
        <v>CZ04Retail-224</v>
      </c>
      <c r="L97" s="48">
        <v>-2.0</v>
      </c>
      <c r="M97" s="48">
        <v>2.0</v>
      </c>
      <c r="N97" s="12">
        <v>4.0</v>
      </c>
      <c r="O97" s="122">
        <v>0.237978926056456</v>
      </c>
      <c r="P97" s="122">
        <v>-7.254468267198</v>
      </c>
      <c r="Q97" s="122">
        <v>-0.0907505709229349</v>
      </c>
      <c r="R97" s="122">
        <v>14.6266391163474</v>
      </c>
      <c r="S97" s="122">
        <v>-0.0907505709229349</v>
      </c>
      <c r="T97" s="122">
        <v>14.6266391163474</v>
      </c>
      <c r="U97" s="71" t="str">
        <f t="shared" si="15"/>
        <v>CZ12Retail-224</v>
      </c>
      <c r="V97" s="48">
        <v>-2.0</v>
      </c>
      <c r="W97" s="48">
        <v>2.0</v>
      </c>
      <c r="X97" s="12">
        <v>4.0</v>
      </c>
      <c r="Y97" s="122">
        <v>0.541976364299418</v>
      </c>
      <c r="Z97" s="122">
        <v>-31.0608174174048</v>
      </c>
      <c r="AA97" s="122">
        <v>-0.0273266333914696</v>
      </c>
      <c r="AB97" s="122">
        <v>8.96490922331062</v>
      </c>
      <c r="AC97" s="122">
        <v>-0.06201724257117</v>
      </c>
      <c r="AD97" s="122">
        <v>12.6027904680423</v>
      </c>
      <c r="AE97" s="71" t="str">
        <f t="shared" si="16"/>
        <v>CZ13Retail-224</v>
      </c>
      <c r="AF97" s="48">
        <v>-2.0</v>
      </c>
      <c r="AG97" s="48">
        <v>2.0</v>
      </c>
      <c r="AH97" s="12">
        <v>4.0</v>
      </c>
      <c r="AI97" s="122">
        <v>0.00758818337091745</v>
      </c>
      <c r="AJ97" s="122">
        <v>5.86129990464195</v>
      </c>
      <c r="AK97" s="122">
        <v>0.00758818337091745</v>
      </c>
      <c r="AL97" s="122">
        <v>5.86129990464195</v>
      </c>
      <c r="AM97" s="122">
        <v>-0.0347350847243376</v>
      </c>
      <c r="AN97" s="122">
        <v>9.93023828760352</v>
      </c>
    </row>
    <row r="98" ht="15.75" customHeight="1">
      <c r="A98" s="12" t="str">
        <f t="shared" si="13"/>
        <v>CZ03Retail-241</v>
      </c>
      <c r="B98" s="48">
        <v>-2.0</v>
      </c>
      <c r="C98" s="48">
        <v>4.0</v>
      </c>
      <c r="D98" s="12">
        <v>1.0</v>
      </c>
      <c r="E98" s="122">
        <v>1.71070985971885</v>
      </c>
      <c r="F98" s="122">
        <v>-107.552400258585</v>
      </c>
      <c r="G98" s="122">
        <v>0.00836848730431856</v>
      </c>
      <c r="H98" s="122">
        <v>19.5165225617701</v>
      </c>
      <c r="I98" s="123">
        <v>0.0</v>
      </c>
      <c r="J98" s="123">
        <v>0.0</v>
      </c>
      <c r="K98" s="71" t="str">
        <f t="shared" si="14"/>
        <v>CZ04Retail-241</v>
      </c>
      <c r="L98" s="48">
        <v>-2.0</v>
      </c>
      <c r="M98" s="48">
        <v>4.0</v>
      </c>
      <c r="N98" s="12">
        <v>1.0</v>
      </c>
      <c r="O98" s="122">
        <v>1.60059488343269</v>
      </c>
      <c r="P98" s="122">
        <v>-98.5356153137573</v>
      </c>
      <c r="Q98" s="122">
        <v>-0.0234314402600363</v>
      </c>
      <c r="R98" s="122">
        <v>23.9781779873859</v>
      </c>
      <c r="S98" s="122">
        <v>-0.0234314402600363</v>
      </c>
      <c r="T98" s="122">
        <v>23.9781779873859</v>
      </c>
      <c r="U98" s="71" t="str">
        <f t="shared" si="15"/>
        <v>CZ12Retail-241</v>
      </c>
      <c r="V98" s="48">
        <v>-2.0</v>
      </c>
      <c r="W98" s="48">
        <v>4.0</v>
      </c>
      <c r="X98" s="12">
        <v>1.0</v>
      </c>
      <c r="Y98" s="122">
        <v>1.14924644903251</v>
      </c>
      <c r="Z98" s="122">
        <v>-69.7286845513099</v>
      </c>
      <c r="AA98" s="122">
        <v>0.148733942924411</v>
      </c>
      <c r="AB98" s="122">
        <v>6.57440562672603</v>
      </c>
      <c r="AC98" s="122">
        <v>-0.191410895134843</v>
      </c>
      <c r="AD98" s="122">
        <v>38.6716219784159</v>
      </c>
      <c r="AE98" s="71" t="str">
        <f t="shared" si="16"/>
        <v>CZ13Retail-241</v>
      </c>
      <c r="AF98" s="48">
        <v>-2.0</v>
      </c>
      <c r="AG98" s="48">
        <v>4.0</v>
      </c>
      <c r="AH98" s="12">
        <v>1.0</v>
      </c>
      <c r="AI98" s="122">
        <v>0.12052757959491</v>
      </c>
      <c r="AJ98" s="122">
        <v>9.05031576916545</v>
      </c>
      <c r="AK98" s="122">
        <v>0.12052757959491</v>
      </c>
      <c r="AL98" s="122">
        <v>9.05031576916545</v>
      </c>
      <c r="AM98" s="122">
        <v>-0.00166187380276194</v>
      </c>
      <c r="AN98" s="122">
        <v>20.7198608293581</v>
      </c>
    </row>
    <row r="99" ht="15.75" customHeight="1">
      <c r="A99" s="12" t="str">
        <f t="shared" si="13"/>
        <v>CZ03Retail-242</v>
      </c>
      <c r="B99" s="48">
        <v>-2.0</v>
      </c>
      <c r="C99" s="48">
        <v>4.0</v>
      </c>
      <c r="D99" s="12">
        <v>2.0</v>
      </c>
      <c r="E99" s="122">
        <v>1.74719191507307</v>
      </c>
      <c r="F99" s="122">
        <v>-109.080326897674</v>
      </c>
      <c r="G99" s="122">
        <v>-0.168820751586895</v>
      </c>
      <c r="H99" s="122">
        <v>29.8846216775089</v>
      </c>
      <c r="I99" s="123">
        <v>0.0</v>
      </c>
      <c r="J99" s="123">
        <v>0.0</v>
      </c>
      <c r="K99" s="71" t="str">
        <f t="shared" si="14"/>
        <v>CZ04Retail-242</v>
      </c>
      <c r="L99" s="48">
        <v>-2.0</v>
      </c>
      <c r="M99" s="48">
        <v>4.0</v>
      </c>
      <c r="N99" s="12">
        <v>2.0</v>
      </c>
      <c r="O99" s="122">
        <v>1.48188094271244</v>
      </c>
      <c r="P99" s="122">
        <v>-89.3117180778784</v>
      </c>
      <c r="Q99" s="122">
        <v>-0.259189928410046</v>
      </c>
      <c r="R99" s="122">
        <v>37.8994006997099</v>
      </c>
      <c r="S99" s="122">
        <v>-0.259189928410046</v>
      </c>
      <c r="T99" s="122">
        <v>37.8994006997099</v>
      </c>
      <c r="U99" s="71" t="str">
        <f t="shared" si="15"/>
        <v>CZ12Retail-242</v>
      </c>
      <c r="V99" s="48">
        <v>-2.0</v>
      </c>
      <c r="W99" s="48">
        <v>4.0</v>
      </c>
      <c r="X99" s="12">
        <v>2.0</v>
      </c>
      <c r="Y99" s="122">
        <v>1.24844598590024</v>
      </c>
      <c r="Z99" s="122">
        <v>-76.1661327994236</v>
      </c>
      <c r="AA99" s="122">
        <v>-0.0643695367813635</v>
      </c>
      <c r="AB99" s="122">
        <v>20.1738387180799</v>
      </c>
      <c r="AC99" s="122">
        <v>-0.249209705663748</v>
      </c>
      <c r="AD99" s="122">
        <v>38.4949910598042</v>
      </c>
      <c r="AE99" s="71" t="str">
        <f t="shared" si="16"/>
        <v>CZ13Retail-242</v>
      </c>
      <c r="AF99" s="48">
        <v>-2.0</v>
      </c>
      <c r="AG99" s="48">
        <v>4.0</v>
      </c>
      <c r="AH99" s="12">
        <v>2.0</v>
      </c>
      <c r="AI99" s="122">
        <v>0.0109080479074492</v>
      </c>
      <c r="AJ99" s="122">
        <v>13.3659681030507</v>
      </c>
      <c r="AK99" s="122">
        <v>0.0109080479074492</v>
      </c>
      <c r="AL99" s="122">
        <v>13.3659681030507</v>
      </c>
      <c r="AM99" s="122">
        <v>-0.0365268651427583</v>
      </c>
      <c r="AN99" s="122">
        <v>18.2761371299956</v>
      </c>
    </row>
    <row r="100" ht="15.75" customHeight="1">
      <c r="A100" s="12" t="str">
        <f t="shared" si="13"/>
        <v>CZ03Retail-243</v>
      </c>
      <c r="B100" s="48">
        <v>-2.0</v>
      </c>
      <c r="C100" s="48">
        <v>4.0</v>
      </c>
      <c r="D100" s="12">
        <v>3.0</v>
      </c>
      <c r="E100" s="122">
        <v>1.54611335390445</v>
      </c>
      <c r="F100" s="122">
        <v>-95.5269064843067</v>
      </c>
      <c r="G100" s="122">
        <v>-0.21356671160205</v>
      </c>
      <c r="H100" s="122">
        <v>32.5059518124921</v>
      </c>
      <c r="I100" s="123">
        <v>0.0</v>
      </c>
      <c r="J100" s="123">
        <v>0.0</v>
      </c>
      <c r="K100" s="71" t="str">
        <f t="shared" si="14"/>
        <v>CZ04Retail-243</v>
      </c>
      <c r="L100" s="48">
        <v>-2.0</v>
      </c>
      <c r="M100" s="48">
        <v>4.0</v>
      </c>
      <c r="N100" s="12">
        <v>3.0</v>
      </c>
      <c r="O100" s="122">
        <v>1.48089874470469</v>
      </c>
      <c r="P100" s="122">
        <v>-88.979469555256</v>
      </c>
      <c r="Q100" s="122">
        <v>-0.280263078959802</v>
      </c>
      <c r="R100" s="122">
        <v>38.2715146874422</v>
      </c>
      <c r="S100" s="122">
        <v>-0.280263078959802</v>
      </c>
      <c r="T100" s="122">
        <v>38.2715146874422</v>
      </c>
      <c r="U100" s="71" t="str">
        <f t="shared" si="15"/>
        <v>CZ12Retail-243</v>
      </c>
      <c r="V100" s="48">
        <v>-2.0</v>
      </c>
      <c r="W100" s="48">
        <v>4.0</v>
      </c>
      <c r="X100" s="12">
        <v>3.0</v>
      </c>
      <c r="Y100" s="122">
        <v>1.22819420705566</v>
      </c>
      <c r="Z100" s="122">
        <v>-75.0363330137862</v>
      </c>
      <c r="AA100" s="122">
        <v>-0.0624457183184908</v>
      </c>
      <c r="AB100" s="122">
        <v>19.045014580761</v>
      </c>
      <c r="AC100" s="122">
        <v>-0.201921633905166</v>
      </c>
      <c r="AD100" s="122">
        <v>32.9842136223267</v>
      </c>
      <c r="AE100" s="71" t="str">
        <f t="shared" si="16"/>
        <v>CZ13Retail-243</v>
      </c>
      <c r="AF100" s="48">
        <v>-2.0</v>
      </c>
      <c r="AG100" s="48">
        <v>4.0</v>
      </c>
      <c r="AH100" s="12">
        <v>3.0</v>
      </c>
      <c r="AI100" s="122">
        <v>0.00674032151651419</v>
      </c>
      <c r="AJ100" s="122">
        <v>12.824942247532</v>
      </c>
      <c r="AK100" s="122">
        <v>0.00674032151651419</v>
      </c>
      <c r="AL100" s="122">
        <v>12.824942247532</v>
      </c>
      <c r="AM100" s="122">
        <v>-0.0473396927769257</v>
      </c>
      <c r="AN100" s="122">
        <v>18.3206136556093</v>
      </c>
    </row>
    <row r="101" ht="15.75" customHeight="1">
      <c r="A101" s="12" t="str">
        <f t="shared" si="13"/>
        <v>CZ03Retail-244</v>
      </c>
      <c r="B101" s="48">
        <v>-2.0</v>
      </c>
      <c r="C101" s="48">
        <v>4.0</v>
      </c>
      <c r="D101" s="12">
        <v>4.0</v>
      </c>
      <c r="E101" s="122">
        <v>1.24064103443502</v>
      </c>
      <c r="F101" s="122">
        <v>-75.8437263856111</v>
      </c>
      <c r="G101" s="122">
        <v>-0.675328932436117</v>
      </c>
      <c r="H101" s="122">
        <v>67.9056099565184</v>
      </c>
      <c r="I101" s="123">
        <v>0.0</v>
      </c>
      <c r="J101" s="123">
        <v>0.0</v>
      </c>
      <c r="K101" s="71" t="str">
        <f t="shared" si="14"/>
        <v>CZ04Retail-244</v>
      </c>
      <c r="L101" s="48">
        <v>-2.0</v>
      </c>
      <c r="M101" s="48">
        <v>4.0</v>
      </c>
      <c r="N101" s="12">
        <v>4.0</v>
      </c>
      <c r="O101" s="122">
        <v>1.71969275100364</v>
      </c>
      <c r="P101" s="122">
        <v>-106.767487873147</v>
      </c>
      <c r="Q101" s="122">
        <v>-0.374706741997713</v>
      </c>
      <c r="R101" s="122">
        <v>44.9518905972833</v>
      </c>
      <c r="S101" s="122">
        <v>-0.374706741997713</v>
      </c>
      <c r="T101" s="122">
        <v>44.9518905972833</v>
      </c>
      <c r="U101" s="71" t="str">
        <f t="shared" si="15"/>
        <v>CZ12Retail-244</v>
      </c>
      <c r="V101" s="48">
        <v>-2.0</v>
      </c>
      <c r="W101" s="48">
        <v>4.0</v>
      </c>
      <c r="X101" s="12">
        <v>4.0</v>
      </c>
      <c r="Y101" s="122">
        <v>1.13271971863187</v>
      </c>
      <c r="Z101" s="122">
        <v>-68.4254526537766</v>
      </c>
      <c r="AA101" s="122">
        <v>-0.0745362307790702</v>
      </c>
      <c r="AB101" s="122">
        <v>19.436948243781</v>
      </c>
      <c r="AC101" s="122">
        <v>-0.0730923903736845</v>
      </c>
      <c r="AD101" s="122">
        <v>20.0394518617071</v>
      </c>
      <c r="AE101" s="71" t="str">
        <f t="shared" si="16"/>
        <v>CZ13Retail-244</v>
      </c>
      <c r="AF101" s="48">
        <v>-2.0</v>
      </c>
      <c r="AG101" s="48">
        <v>4.0</v>
      </c>
      <c r="AH101" s="12">
        <v>4.0</v>
      </c>
      <c r="AI101" s="122">
        <v>0.0178752744294594</v>
      </c>
      <c r="AJ101" s="122">
        <v>11.2894586769914</v>
      </c>
      <c r="AK101" s="122">
        <v>0.0178752744294594</v>
      </c>
      <c r="AL101" s="122">
        <v>11.2894586769914</v>
      </c>
      <c r="AM101" s="122">
        <v>-0.0600238965273291</v>
      </c>
      <c r="AN101" s="122">
        <v>18.8455199012056</v>
      </c>
    </row>
    <row r="102" ht="15.75" customHeight="1">
      <c r="A102" s="12" t="str">
        <f t="shared" si="13"/>
        <v>CZ03Retail-261</v>
      </c>
      <c r="B102" s="48">
        <v>-2.0</v>
      </c>
      <c r="C102" s="48">
        <v>6.0</v>
      </c>
      <c r="D102" s="12">
        <v>1.0</v>
      </c>
      <c r="E102" s="122">
        <v>1.7654588219232</v>
      </c>
      <c r="F102" s="122">
        <v>-111.052021559286</v>
      </c>
      <c r="G102" s="122">
        <v>0.411416813488255</v>
      </c>
      <c r="H102" s="122">
        <v>-8.88844750918675</v>
      </c>
      <c r="I102" s="123">
        <v>0.0</v>
      </c>
      <c r="J102" s="123">
        <v>0.0</v>
      </c>
      <c r="K102" s="71" t="str">
        <f t="shared" si="14"/>
        <v>CZ04Retail-261</v>
      </c>
      <c r="L102" s="48">
        <v>-2.0</v>
      </c>
      <c r="M102" s="48">
        <v>6.0</v>
      </c>
      <c r="N102" s="12">
        <v>1.0</v>
      </c>
      <c r="O102" s="122">
        <v>1.68055469386283</v>
      </c>
      <c r="P102" s="122">
        <v>-103.761850203449</v>
      </c>
      <c r="Q102" s="122">
        <v>0.307241916474019</v>
      </c>
      <c r="R102" s="122">
        <v>2.28452010469984</v>
      </c>
      <c r="S102" s="122">
        <v>0.307241916474019</v>
      </c>
      <c r="T102" s="122">
        <v>2.28452010469984</v>
      </c>
      <c r="U102" s="71" t="str">
        <f t="shared" si="15"/>
        <v>CZ12Retail-261</v>
      </c>
      <c r="V102" s="48">
        <v>-2.0</v>
      </c>
      <c r="W102" s="48">
        <v>6.0</v>
      </c>
      <c r="X102" s="12">
        <v>1.0</v>
      </c>
      <c r="Y102" s="122">
        <v>1.18529438876596</v>
      </c>
      <c r="Z102" s="122">
        <v>-71.9381256088291</v>
      </c>
      <c r="AA102" s="122">
        <v>0.415463364161731</v>
      </c>
      <c r="AB102" s="122">
        <v>-10.9779022974228</v>
      </c>
      <c r="AC102" s="122">
        <v>-0.150364578782516</v>
      </c>
      <c r="AD102" s="122">
        <v>41.8110931890237</v>
      </c>
      <c r="AE102" s="71" t="str">
        <f t="shared" si="16"/>
        <v>CZ13Retail-261</v>
      </c>
      <c r="AF102" s="48">
        <v>-2.0</v>
      </c>
      <c r="AG102" s="48">
        <v>6.0</v>
      </c>
      <c r="AH102" s="12">
        <v>1.0</v>
      </c>
      <c r="AI102" s="122">
        <v>0.283612368557683</v>
      </c>
      <c r="AJ102" s="122">
        <v>0.774041069097939</v>
      </c>
      <c r="AK102" s="122">
        <v>0.283612368557683</v>
      </c>
      <c r="AL102" s="122">
        <v>0.774041069097939</v>
      </c>
      <c r="AM102" s="122">
        <v>0.0170591647873597</v>
      </c>
      <c r="AN102" s="122">
        <v>25.9767096234247</v>
      </c>
    </row>
    <row r="103" ht="15.75" customHeight="1">
      <c r="A103" s="12" t="str">
        <f t="shared" si="13"/>
        <v>CZ03Retail-262</v>
      </c>
      <c r="B103" s="48">
        <v>-2.0</v>
      </c>
      <c r="C103" s="48">
        <v>6.0</v>
      </c>
      <c r="D103" s="12">
        <v>2.0</v>
      </c>
      <c r="E103" s="122">
        <v>1.84328705391249</v>
      </c>
      <c r="F103" s="122">
        <v>-115.095965163487</v>
      </c>
      <c r="G103" s="122">
        <v>0.0130115422975919</v>
      </c>
      <c r="H103" s="122">
        <v>21.3423127746868</v>
      </c>
      <c r="I103" s="123">
        <v>0.0</v>
      </c>
      <c r="J103" s="123">
        <v>0.0</v>
      </c>
      <c r="K103" s="71" t="str">
        <f t="shared" si="14"/>
        <v>CZ04Retail-262</v>
      </c>
      <c r="L103" s="48">
        <v>-2.0</v>
      </c>
      <c r="M103" s="48">
        <v>6.0</v>
      </c>
      <c r="N103" s="12">
        <v>2.0</v>
      </c>
      <c r="O103" s="122">
        <v>2.37187995991941</v>
      </c>
      <c r="P103" s="122">
        <v>-152.011672110134</v>
      </c>
      <c r="Q103" s="122">
        <v>-0.219296720798912</v>
      </c>
      <c r="R103" s="122">
        <v>41.7644766633079</v>
      </c>
      <c r="S103" s="122">
        <v>-0.219296720798912</v>
      </c>
      <c r="T103" s="122">
        <v>41.7644766633079</v>
      </c>
      <c r="U103" s="71" t="str">
        <f t="shared" si="15"/>
        <v>CZ12Retail-262</v>
      </c>
      <c r="V103" s="48">
        <v>-2.0</v>
      </c>
      <c r="W103" s="48">
        <v>6.0</v>
      </c>
      <c r="X103" s="12">
        <v>2.0</v>
      </c>
      <c r="Y103" s="122">
        <v>1.33600058304556</v>
      </c>
      <c r="Z103" s="122">
        <v>-81.5839230461929</v>
      </c>
      <c r="AA103" s="122">
        <v>0.0287362998214433</v>
      </c>
      <c r="AB103" s="122">
        <v>18.2488454836016</v>
      </c>
      <c r="AC103" s="122">
        <v>-0.281352520480586</v>
      </c>
      <c r="AD103" s="122">
        <v>47.8328591266557</v>
      </c>
      <c r="AE103" s="71" t="str">
        <f t="shared" si="16"/>
        <v>CZ13Retail-262</v>
      </c>
      <c r="AF103" s="48">
        <v>-2.0</v>
      </c>
      <c r="AG103" s="48">
        <v>6.0</v>
      </c>
      <c r="AH103" s="12">
        <v>2.0</v>
      </c>
      <c r="AI103" s="122">
        <v>-0.00359960988869444</v>
      </c>
      <c r="AJ103" s="122">
        <v>20.8479185058417</v>
      </c>
      <c r="AK103" s="122">
        <v>-0.00359960988869444</v>
      </c>
      <c r="AL103" s="122">
        <v>20.8479185058417</v>
      </c>
      <c r="AM103" s="122">
        <v>-0.0628522893140769</v>
      </c>
      <c r="AN103" s="122">
        <v>26.8565169868978</v>
      </c>
    </row>
    <row r="104" ht="15.75" customHeight="1">
      <c r="A104" s="12" t="str">
        <f t="shared" si="13"/>
        <v>CZ03Retail-263</v>
      </c>
      <c r="B104" s="48">
        <v>-2.0</v>
      </c>
      <c r="C104" s="48">
        <v>6.0</v>
      </c>
      <c r="D104" s="12">
        <v>3.0</v>
      </c>
      <c r="E104" s="122">
        <v>1.68055636787594</v>
      </c>
      <c r="F104" s="122">
        <v>-103.984551423997</v>
      </c>
      <c r="G104" s="122">
        <v>-0.0010275424786601</v>
      </c>
      <c r="H104" s="122">
        <v>21.4569508201754</v>
      </c>
      <c r="I104" s="123">
        <v>0.0</v>
      </c>
      <c r="J104" s="123">
        <v>0.0</v>
      </c>
      <c r="K104" s="71" t="str">
        <f t="shared" si="14"/>
        <v>CZ04Retail-263</v>
      </c>
      <c r="L104" s="48">
        <v>-2.0</v>
      </c>
      <c r="M104" s="48">
        <v>6.0</v>
      </c>
      <c r="N104" s="12">
        <v>3.0</v>
      </c>
      <c r="O104" s="122">
        <v>2.12408684065367</v>
      </c>
      <c r="P104" s="122">
        <v>-133.565414378504</v>
      </c>
      <c r="Q104" s="122">
        <v>-0.272749287608956</v>
      </c>
      <c r="R104" s="122">
        <v>44.5840204795466</v>
      </c>
      <c r="S104" s="122">
        <v>-0.272749287608956</v>
      </c>
      <c r="T104" s="122">
        <v>44.5840204795466</v>
      </c>
      <c r="U104" s="71" t="str">
        <f t="shared" si="15"/>
        <v>CZ12Retail-263</v>
      </c>
      <c r="V104" s="48">
        <v>-2.0</v>
      </c>
      <c r="W104" s="48">
        <v>6.0</v>
      </c>
      <c r="X104" s="12">
        <v>3.0</v>
      </c>
      <c r="Y104" s="122">
        <v>1.37565524934471</v>
      </c>
      <c r="Z104" s="122">
        <v>-84.3130706202564</v>
      </c>
      <c r="AA104" s="122">
        <v>-0.0589145642067644</v>
      </c>
      <c r="AB104" s="122">
        <v>24.5864838718819</v>
      </c>
      <c r="AC104" s="122">
        <v>-0.230053526897299</v>
      </c>
      <c r="AD104" s="122">
        <v>41.4248984212448</v>
      </c>
      <c r="AE104" s="71" t="str">
        <f t="shared" si="16"/>
        <v>CZ13Retail-263</v>
      </c>
      <c r="AF104" s="48">
        <v>-2.0</v>
      </c>
      <c r="AG104" s="48">
        <v>6.0</v>
      </c>
      <c r="AH104" s="12">
        <v>3.0</v>
      </c>
      <c r="AI104" s="122">
        <v>-0.0132281392214814</v>
      </c>
      <c r="AJ104" s="122">
        <v>20.3423034777173</v>
      </c>
      <c r="AK104" s="122">
        <v>-0.0132281392214814</v>
      </c>
      <c r="AL104" s="122">
        <v>20.3423034777173</v>
      </c>
      <c r="AM104" s="122">
        <v>-0.064200047523675</v>
      </c>
      <c r="AN104" s="122">
        <v>25.6479147784589</v>
      </c>
    </row>
    <row r="105" ht="15.75" customHeight="1">
      <c r="A105" s="12" t="str">
        <f t="shared" si="13"/>
        <v>CZ03Retail-264</v>
      </c>
      <c r="B105" s="48">
        <v>-2.0</v>
      </c>
      <c r="C105" s="48">
        <v>6.0</v>
      </c>
      <c r="D105" s="12">
        <v>4.0</v>
      </c>
      <c r="E105" s="122">
        <v>1.34464630969135</v>
      </c>
      <c r="F105" s="122">
        <v>-82.2305859113393</v>
      </c>
      <c r="G105" s="122">
        <v>-0.648533373847596</v>
      </c>
      <c r="H105" s="122">
        <v>71.6811835527398</v>
      </c>
      <c r="I105" s="123">
        <v>0.0</v>
      </c>
      <c r="J105" s="123">
        <v>0.0</v>
      </c>
      <c r="K105" s="71" t="str">
        <f t="shared" si="14"/>
        <v>CZ04Retail-264</v>
      </c>
      <c r="L105" s="48">
        <v>-2.0</v>
      </c>
      <c r="M105" s="48">
        <v>6.0</v>
      </c>
      <c r="N105" s="12">
        <v>4.0</v>
      </c>
      <c r="O105" s="122">
        <v>2.16193914151034</v>
      </c>
      <c r="P105" s="122">
        <v>-136.788035524392</v>
      </c>
      <c r="Q105" s="122">
        <v>-0.420581768379751</v>
      </c>
      <c r="R105" s="122">
        <v>55.3632267329606</v>
      </c>
      <c r="S105" s="122">
        <v>-0.420581768379751</v>
      </c>
      <c r="T105" s="122">
        <v>55.3632267329606</v>
      </c>
      <c r="U105" s="71" t="str">
        <f t="shared" si="15"/>
        <v>CZ12Retail-264</v>
      </c>
      <c r="V105" s="48">
        <v>-2.0</v>
      </c>
      <c r="W105" s="48">
        <v>6.0</v>
      </c>
      <c r="X105" s="12">
        <v>4.0</v>
      </c>
      <c r="Y105" s="122">
        <v>1.25949178918614</v>
      </c>
      <c r="Z105" s="122">
        <v>-76.3630144602765</v>
      </c>
      <c r="AA105" s="122">
        <v>-0.110019710313098</v>
      </c>
      <c r="AB105" s="122">
        <v>28.0752812331308</v>
      </c>
      <c r="AC105" s="122">
        <v>-0.0738955737446295</v>
      </c>
      <c r="AD105" s="122">
        <v>25.5148632455273</v>
      </c>
      <c r="AE105" s="71" t="str">
        <f t="shared" si="16"/>
        <v>CZ13Retail-264</v>
      </c>
      <c r="AF105" s="48">
        <v>-2.0</v>
      </c>
      <c r="AG105" s="48">
        <v>6.0</v>
      </c>
      <c r="AH105" s="12">
        <v>4.0</v>
      </c>
      <c r="AI105" s="122">
        <v>-0.00630653712289999</v>
      </c>
      <c r="AJ105" s="122">
        <v>18.9273550296044</v>
      </c>
      <c r="AK105" s="122">
        <v>-0.00630653712289999</v>
      </c>
      <c r="AL105" s="122">
        <v>18.9273550296044</v>
      </c>
      <c r="AM105" s="122">
        <v>-0.0616350667551928</v>
      </c>
      <c r="AN105" s="122">
        <v>24.5333619462766</v>
      </c>
    </row>
    <row r="106" ht="15.75" customHeight="1"/>
    <row r="107" ht="15.75" customHeight="1">
      <c r="A107" s="100"/>
      <c r="B107" s="124" t="s">
        <v>161</v>
      </c>
      <c r="C107" s="124" t="s">
        <v>74</v>
      </c>
      <c r="D107" s="124"/>
      <c r="E107" s="124" t="s">
        <v>162</v>
      </c>
      <c r="F107" s="124"/>
      <c r="G107" s="125" t="s">
        <v>163</v>
      </c>
      <c r="H107" s="111"/>
      <c r="I107" s="124" t="s">
        <v>164</v>
      </c>
      <c r="J107" s="124"/>
      <c r="K107" s="124"/>
      <c r="L107" s="124" t="s">
        <v>161</v>
      </c>
      <c r="M107" s="124" t="s">
        <v>75</v>
      </c>
      <c r="N107" s="124"/>
      <c r="O107" s="124" t="s">
        <v>162</v>
      </c>
      <c r="P107" s="124"/>
      <c r="Q107" s="125" t="s">
        <v>163</v>
      </c>
      <c r="R107" s="111"/>
      <c r="S107" s="124" t="s">
        <v>164</v>
      </c>
      <c r="T107" s="124"/>
      <c r="U107" s="124"/>
      <c r="V107" s="124" t="s">
        <v>161</v>
      </c>
      <c r="W107" s="124" t="s">
        <v>76</v>
      </c>
      <c r="X107" s="124"/>
      <c r="Y107" s="124" t="s">
        <v>162</v>
      </c>
      <c r="Z107" s="124"/>
      <c r="AA107" s="125" t="s">
        <v>163</v>
      </c>
      <c r="AB107" s="111"/>
      <c r="AC107" s="124" t="s">
        <v>164</v>
      </c>
      <c r="AD107" s="124"/>
      <c r="AE107" s="124"/>
      <c r="AF107" s="124" t="s">
        <v>165</v>
      </c>
      <c r="AG107" s="124" t="s">
        <v>77</v>
      </c>
      <c r="AH107" s="124"/>
      <c r="AI107" s="124" t="s">
        <v>162</v>
      </c>
      <c r="AJ107" s="124"/>
      <c r="AK107" s="125" t="s">
        <v>163</v>
      </c>
      <c r="AL107" s="111"/>
      <c r="AM107" s="124" t="s">
        <v>164</v>
      </c>
      <c r="AN107" s="124"/>
    </row>
    <row r="108" ht="15.75" customHeight="1">
      <c r="A108" s="100" t="s">
        <v>166</v>
      </c>
      <c r="B108" s="126" t="s">
        <v>175</v>
      </c>
      <c r="C108" s="126" t="s">
        <v>176</v>
      </c>
      <c r="D108" s="100" t="s">
        <v>169</v>
      </c>
      <c r="E108" s="100" t="s">
        <v>170</v>
      </c>
      <c r="F108" s="100" t="s">
        <v>171</v>
      </c>
      <c r="G108" s="100" t="s">
        <v>170</v>
      </c>
      <c r="H108" s="100" t="s">
        <v>171</v>
      </c>
      <c r="I108" s="100" t="s">
        <v>170</v>
      </c>
      <c r="J108" s="100" t="s">
        <v>171</v>
      </c>
      <c r="K108" s="100" t="s">
        <v>166</v>
      </c>
      <c r="L108" s="126" t="s">
        <v>175</v>
      </c>
      <c r="M108" s="126"/>
      <c r="N108" s="100" t="s">
        <v>169</v>
      </c>
      <c r="O108" s="100" t="s">
        <v>170</v>
      </c>
      <c r="P108" s="100" t="s">
        <v>171</v>
      </c>
      <c r="Q108" s="100" t="s">
        <v>170</v>
      </c>
      <c r="R108" s="100" t="s">
        <v>171</v>
      </c>
      <c r="S108" s="100" t="s">
        <v>170</v>
      </c>
      <c r="T108" s="100" t="s">
        <v>171</v>
      </c>
      <c r="U108" s="100" t="s">
        <v>166</v>
      </c>
      <c r="V108" s="126" t="s">
        <v>175</v>
      </c>
      <c r="W108" s="126"/>
      <c r="X108" s="100" t="s">
        <v>169</v>
      </c>
      <c r="Y108" s="100" t="s">
        <v>170</v>
      </c>
      <c r="Z108" s="100" t="s">
        <v>171</v>
      </c>
      <c r="AA108" s="100" t="s">
        <v>170</v>
      </c>
      <c r="AB108" s="100" t="s">
        <v>171</v>
      </c>
      <c r="AC108" s="100" t="s">
        <v>170</v>
      </c>
      <c r="AD108" s="100" t="s">
        <v>171</v>
      </c>
      <c r="AE108" s="100" t="s">
        <v>166</v>
      </c>
      <c r="AF108" s="126" t="s">
        <v>175</v>
      </c>
      <c r="AG108" s="126"/>
      <c r="AH108" s="100" t="s">
        <v>169</v>
      </c>
      <c r="AI108" s="100" t="s">
        <v>170</v>
      </c>
      <c r="AJ108" s="100" t="s">
        <v>171</v>
      </c>
      <c r="AK108" s="100" t="s">
        <v>170</v>
      </c>
      <c r="AL108" s="100" t="s">
        <v>171</v>
      </c>
      <c r="AM108" s="100" t="s">
        <v>170</v>
      </c>
      <c r="AN108" s="100" t="s">
        <v>171</v>
      </c>
    </row>
    <row r="109" ht="15.75" customHeight="1">
      <c r="A109" s="12" t="str">
        <f t="shared" ref="A109:A116" si="17">$B$107&amp;$C$2&amp;B109&amp;C109&amp;D109</f>
        <v>SmallOfficeCZ03CycleYes1</v>
      </c>
      <c r="B109" s="127" t="s">
        <v>177</v>
      </c>
      <c r="C109" s="127" t="s">
        <v>23</v>
      </c>
      <c r="D109" s="100">
        <v>1.0</v>
      </c>
      <c r="E109" s="122">
        <v>0.756971470098918</v>
      </c>
      <c r="F109" s="122">
        <v>-34.8898750863928</v>
      </c>
      <c r="G109" s="122">
        <v>0.508209217356369</v>
      </c>
      <c r="H109" s="122">
        <v>-16.5582690830052</v>
      </c>
      <c r="I109" s="128">
        <v>0.0</v>
      </c>
      <c r="J109" s="128">
        <v>0.0</v>
      </c>
      <c r="K109" s="12" t="str">
        <f t="shared" ref="K109:K116" si="18">$B$107&amp;$M$2&amp;L109&amp;M109&amp;N109</f>
        <v>SmallOfficeCZ04CycleYes1</v>
      </c>
      <c r="L109" s="127" t="s">
        <v>177</v>
      </c>
      <c r="M109" s="127" t="s">
        <v>23</v>
      </c>
      <c r="N109" s="100">
        <v>1.0</v>
      </c>
      <c r="O109" s="122">
        <v>0.447649933984139</v>
      </c>
      <c r="P109" s="122">
        <v>-11.8772345980206</v>
      </c>
      <c r="Q109" s="122">
        <v>0.527600100639616</v>
      </c>
      <c r="R109" s="122">
        <v>-15.901698566984</v>
      </c>
      <c r="S109" s="122">
        <v>0.527600100639616</v>
      </c>
      <c r="T109" s="122">
        <v>-15.901698566984</v>
      </c>
      <c r="U109" s="12" t="str">
        <f t="shared" ref="U109:U116" si="19">$B$107&amp;$W$2&amp;V109&amp;W109&amp;X109</f>
        <v>SmallOfficeCZ12CycleYes1</v>
      </c>
      <c r="V109" s="127" t="s">
        <v>177</v>
      </c>
      <c r="W109" s="127" t="s">
        <v>23</v>
      </c>
      <c r="X109" s="100">
        <v>1.0</v>
      </c>
      <c r="Y109" s="122">
        <v>0.640589229026799</v>
      </c>
      <c r="Z109" s="122">
        <v>-26.8839831917228</v>
      </c>
      <c r="AA109" s="122">
        <v>0.683326558888406</v>
      </c>
      <c r="AB109" s="122">
        <v>-31.1678878131687</v>
      </c>
      <c r="AC109" s="122">
        <v>0.576755008182204</v>
      </c>
      <c r="AD109" s="122">
        <v>-21.0170341655465</v>
      </c>
      <c r="AE109" s="12" t="str">
        <f t="shared" ref="AE109:AE116" si="20">$B$107&amp;$AG$2&amp;AF109&amp;AG109&amp;AH109</f>
        <v>SmallOfficeCZ13CycleYes1</v>
      </c>
      <c r="AF109" s="127" t="s">
        <v>177</v>
      </c>
      <c r="AG109" s="127" t="s">
        <v>23</v>
      </c>
      <c r="AH109" s="100">
        <v>1.0</v>
      </c>
      <c r="AI109" s="122">
        <v>3.75622226499827</v>
      </c>
      <c r="AJ109" s="122">
        <v>-259.080424892449</v>
      </c>
      <c r="AK109" s="122">
        <v>0.69195428340482</v>
      </c>
      <c r="AL109" s="122">
        <v>-31.4991636628559</v>
      </c>
      <c r="AM109" s="122">
        <v>0.779823124729721</v>
      </c>
      <c r="AN109" s="122">
        <v>-40.0046120410699</v>
      </c>
    </row>
    <row r="110" ht="15.75" customHeight="1">
      <c r="A110" s="12" t="str">
        <f t="shared" si="17"/>
        <v>SmallOfficeCZ03CycleYes2</v>
      </c>
      <c r="B110" s="127" t="s">
        <v>177</v>
      </c>
      <c r="C110" s="127" t="s">
        <v>23</v>
      </c>
      <c r="D110" s="100">
        <v>2.0</v>
      </c>
      <c r="E110" s="122">
        <v>0.800362789718792</v>
      </c>
      <c r="F110" s="122">
        <v>-37.0221006355463</v>
      </c>
      <c r="G110" s="122">
        <v>0.532928250299873</v>
      </c>
      <c r="H110" s="122">
        <v>-17.9980643339457</v>
      </c>
      <c r="I110" s="128">
        <v>0.0</v>
      </c>
      <c r="J110" s="128">
        <v>0.0</v>
      </c>
      <c r="K110" s="12" t="str">
        <f t="shared" si="18"/>
        <v>SmallOfficeCZ04CycleYes2</v>
      </c>
      <c r="L110" s="127" t="s">
        <v>177</v>
      </c>
      <c r="M110" s="127" t="s">
        <v>23</v>
      </c>
      <c r="N110" s="100">
        <v>2.0</v>
      </c>
      <c r="O110" s="122">
        <v>1.1617793110323</v>
      </c>
      <c r="P110" s="122">
        <v>-62.5985686990322</v>
      </c>
      <c r="Q110" s="122">
        <v>0.500924830326314</v>
      </c>
      <c r="R110" s="122">
        <v>-13.1842989406881</v>
      </c>
      <c r="S110" s="122">
        <v>0.500924830326314</v>
      </c>
      <c r="T110" s="122">
        <v>-13.1842989406881</v>
      </c>
      <c r="U110" s="12" t="str">
        <f t="shared" si="19"/>
        <v>SmallOfficeCZ12CycleYes2</v>
      </c>
      <c r="V110" s="127" t="s">
        <v>177</v>
      </c>
      <c r="W110" s="127" t="s">
        <v>23</v>
      </c>
      <c r="X110" s="100">
        <v>2.0</v>
      </c>
      <c r="Y110" s="122">
        <v>0.642251208824822</v>
      </c>
      <c r="Z110" s="122">
        <v>-26.7394118279507</v>
      </c>
      <c r="AA110" s="122">
        <v>0.658066582173633</v>
      </c>
      <c r="AB110" s="122">
        <v>-28.4240172005755</v>
      </c>
      <c r="AC110" s="122">
        <v>0.609119919042022</v>
      </c>
      <c r="AD110" s="122">
        <v>-23.824728247934</v>
      </c>
      <c r="AE110" s="12" t="str">
        <f t="shared" si="20"/>
        <v>SmallOfficeCZ13CycleYes2</v>
      </c>
      <c r="AF110" s="127" t="s">
        <v>177</v>
      </c>
      <c r="AG110" s="127" t="s">
        <v>23</v>
      </c>
      <c r="AH110" s="100">
        <v>2.0</v>
      </c>
      <c r="AI110" s="122">
        <v>1.90838380729336</v>
      </c>
      <c r="AJ110" s="122">
        <v>-123.076397042557</v>
      </c>
      <c r="AK110" s="122">
        <v>0.680091261383027</v>
      </c>
      <c r="AL110" s="122">
        <v>-30.2184089885088</v>
      </c>
      <c r="AM110" s="122">
        <v>0.701419193872109</v>
      </c>
      <c r="AN110" s="122">
        <v>-31.7223610372093</v>
      </c>
    </row>
    <row r="111" ht="15.75" customHeight="1">
      <c r="A111" s="12" t="str">
        <f t="shared" si="17"/>
        <v>SmallOfficeCZ03CycleYes3</v>
      </c>
      <c r="B111" s="127" t="s">
        <v>177</v>
      </c>
      <c r="C111" s="127" t="s">
        <v>23</v>
      </c>
      <c r="D111" s="100">
        <v>3.0</v>
      </c>
      <c r="E111" s="122">
        <v>0.738202935351256</v>
      </c>
      <c r="F111" s="122">
        <v>-32.2273290527223</v>
      </c>
      <c r="G111" s="122">
        <v>0.523861224053547</v>
      </c>
      <c r="H111" s="122">
        <v>-17.1630024083779</v>
      </c>
      <c r="I111" s="128">
        <v>0.0</v>
      </c>
      <c r="J111" s="128">
        <v>0.0</v>
      </c>
      <c r="K111" s="12" t="str">
        <f t="shared" si="18"/>
        <v>SmallOfficeCZ04CycleYes3</v>
      </c>
      <c r="L111" s="127" t="s">
        <v>177</v>
      </c>
      <c r="M111" s="127" t="s">
        <v>23</v>
      </c>
      <c r="N111" s="100">
        <v>3.0</v>
      </c>
      <c r="O111" s="122">
        <v>0.975501404668944</v>
      </c>
      <c r="P111" s="122">
        <v>-48.4179646686796</v>
      </c>
      <c r="Q111" s="122">
        <v>0.483922688058227</v>
      </c>
      <c r="R111" s="122">
        <v>-11.6523369502916</v>
      </c>
      <c r="S111" s="122">
        <v>0.483922688058227</v>
      </c>
      <c r="T111" s="122">
        <v>-11.6523369502916</v>
      </c>
      <c r="U111" s="12" t="str">
        <f t="shared" si="19"/>
        <v>SmallOfficeCZ12CycleYes3</v>
      </c>
      <c r="V111" s="127" t="s">
        <v>177</v>
      </c>
      <c r="W111" s="127" t="s">
        <v>23</v>
      </c>
      <c r="X111" s="100">
        <v>3.0</v>
      </c>
      <c r="Y111" s="122">
        <v>0.592424217348572</v>
      </c>
      <c r="Z111" s="122">
        <v>-22.9855592862873</v>
      </c>
      <c r="AA111" s="122">
        <v>0.638633418746607</v>
      </c>
      <c r="AB111" s="122">
        <v>-26.1937087912853</v>
      </c>
      <c r="AC111" s="122">
        <v>0.653409176350672</v>
      </c>
      <c r="AD111" s="122">
        <v>-27.6977734985157</v>
      </c>
      <c r="AE111" s="12" t="str">
        <f t="shared" si="20"/>
        <v>SmallOfficeCZ13CycleYes3</v>
      </c>
      <c r="AF111" s="127" t="s">
        <v>177</v>
      </c>
      <c r="AG111" s="127" t="s">
        <v>23</v>
      </c>
      <c r="AH111" s="100">
        <v>3.0</v>
      </c>
      <c r="AI111" s="122">
        <v>0.479501447905443</v>
      </c>
      <c r="AJ111" s="122">
        <v>-16.3703937157325</v>
      </c>
      <c r="AK111" s="122">
        <v>0.715254878365636</v>
      </c>
      <c r="AL111" s="122">
        <v>-32.9800256259627</v>
      </c>
      <c r="AM111" s="122">
        <v>0.684860270122296</v>
      </c>
      <c r="AN111" s="122">
        <v>-29.6265574637199</v>
      </c>
    </row>
    <row r="112" ht="15.75" customHeight="1">
      <c r="A112" s="12" t="str">
        <f t="shared" si="17"/>
        <v>SmallOfficeCZ03CycleYes4</v>
      </c>
      <c r="B112" s="127" t="s">
        <v>177</v>
      </c>
      <c r="C112" s="127" t="s">
        <v>23</v>
      </c>
      <c r="D112" s="100">
        <v>4.0</v>
      </c>
      <c r="E112" s="122">
        <v>0.880219451625168</v>
      </c>
      <c r="F112" s="122">
        <v>-40.5622069675123</v>
      </c>
      <c r="G112" s="122">
        <v>0.0671252883560917</v>
      </c>
      <c r="H112" s="122">
        <v>21.111265389073</v>
      </c>
      <c r="I112" s="128">
        <v>0.0</v>
      </c>
      <c r="J112" s="128">
        <v>0.0</v>
      </c>
      <c r="K112" s="12" t="str">
        <f t="shared" si="18"/>
        <v>SmallOfficeCZ04CycleYes4</v>
      </c>
      <c r="L112" s="127" t="s">
        <v>177</v>
      </c>
      <c r="M112" s="127" t="s">
        <v>23</v>
      </c>
      <c r="N112" s="100">
        <v>4.0</v>
      </c>
      <c r="O112" s="122">
        <v>1.12515591377116</v>
      </c>
      <c r="P112" s="122">
        <v>-56.3687393112628</v>
      </c>
      <c r="Q112" s="122">
        <v>0.642457797374803</v>
      </c>
      <c r="R112" s="122">
        <v>-20.5033116005558</v>
      </c>
      <c r="S112" s="122">
        <v>0.642457797374803</v>
      </c>
      <c r="T112" s="122">
        <v>-20.5033116005558</v>
      </c>
      <c r="U112" s="12" t="str">
        <f t="shared" si="19"/>
        <v>SmallOfficeCZ12CycleYes4</v>
      </c>
      <c r="V112" s="127" t="s">
        <v>177</v>
      </c>
      <c r="W112" s="127" t="s">
        <v>23</v>
      </c>
      <c r="X112" s="100">
        <v>4.0</v>
      </c>
      <c r="Y112" s="122">
        <v>0.690620263297312</v>
      </c>
      <c r="Z112" s="122">
        <v>-28.1433587348487</v>
      </c>
      <c r="AA112" s="122">
        <v>0.783447427770654</v>
      </c>
      <c r="AB112" s="122">
        <v>-33.3614888163684</v>
      </c>
      <c r="AC112" s="122">
        <v>0.556535296903055</v>
      </c>
      <c r="AD112" s="122">
        <v>-11.2981242363845</v>
      </c>
      <c r="AE112" s="12" t="str">
        <f t="shared" si="20"/>
        <v>SmallOfficeCZ13CycleYes4</v>
      </c>
      <c r="AF112" s="127" t="s">
        <v>177</v>
      </c>
      <c r="AG112" s="127" t="s">
        <v>23</v>
      </c>
      <c r="AH112" s="100">
        <v>4.0</v>
      </c>
      <c r="AI112" s="122">
        <v>1.05717540411672</v>
      </c>
      <c r="AJ112" s="122">
        <v>-57.9031797875698</v>
      </c>
      <c r="AK112" s="122">
        <v>0.949488028472929</v>
      </c>
      <c r="AL112" s="122">
        <v>-48.3352613910472</v>
      </c>
      <c r="AM112" s="122">
        <v>0.626529765230396</v>
      </c>
      <c r="AN112" s="122">
        <v>-16.9322473425504</v>
      </c>
    </row>
    <row r="113" ht="15.75" customHeight="1">
      <c r="A113" s="12" t="str">
        <f t="shared" si="17"/>
        <v>SmallOfficeCZ03CycleNo1</v>
      </c>
      <c r="B113" s="127" t="s">
        <v>177</v>
      </c>
      <c r="C113" s="127" t="s">
        <v>91</v>
      </c>
      <c r="D113" s="100">
        <v>1.0</v>
      </c>
      <c r="E113" s="122">
        <v>0.60836197423351</v>
      </c>
      <c r="F113" s="122">
        <v>-8.40814212052914</v>
      </c>
      <c r="G113" s="122">
        <v>0.408437008536378</v>
      </c>
      <c r="H113" s="122">
        <v>6.32458224177018</v>
      </c>
      <c r="I113" s="128">
        <v>0.0</v>
      </c>
      <c r="J113" s="128">
        <v>0.0</v>
      </c>
      <c r="K113" s="12" t="str">
        <f t="shared" si="18"/>
        <v>SmallOfficeCZ04CycleNo1</v>
      </c>
      <c r="L113" s="127" t="s">
        <v>177</v>
      </c>
      <c r="M113" s="127" t="s">
        <v>91</v>
      </c>
      <c r="N113" s="100">
        <v>1.0</v>
      </c>
      <c r="O113" s="122">
        <v>0.353894100917044</v>
      </c>
      <c r="P113" s="122">
        <v>11.5543411371198</v>
      </c>
      <c r="Q113" s="122">
        <v>0.417099499150638</v>
      </c>
      <c r="R113" s="122">
        <v>8.37276117955435</v>
      </c>
      <c r="S113" s="122">
        <v>0.417099499150638</v>
      </c>
      <c r="T113" s="122">
        <v>8.37276117955435</v>
      </c>
      <c r="U113" s="12" t="str">
        <f t="shared" si="19"/>
        <v>SmallOfficeCZ12CycleNo1</v>
      </c>
      <c r="V113" s="127" t="s">
        <v>177</v>
      </c>
      <c r="W113" s="127" t="s">
        <v>91</v>
      </c>
      <c r="X113" s="100">
        <v>1.0</v>
      </c>
      <c r="Y113" s="122">
        <v>0.503922606705498</v>
      </c>
      <c r="Z113" s="122">
        <v>0.186102635087426</v>
      </c>
      <c r="AA113" s="122">
        <v>0.537542133371925</v>
      </c>
      <c r="AB113" s="122">
        <v>-3.18385159751224</v>
      </c>
      <c r="AC113" s="122">
        <v>0.453707108992725</v>
      </c>
      <c r="AD113" s="122">
        <v>4.80136638401204</v>
      </c>
      <c r="AE113" s="12" t="str">
        <f t="shared" si="20"/>
        <v>SmallOfficeCZ13CycleNo1</v>
      </c>
      <c r="AF113" s="127" t="s">
        <v>177</v>
      </c>
      <c r="AG113" s="127" t="s">
        <v>91</v>
      </c>
      <c r="AH113" s="100">
        <v>1.0</v>
      </c>
      <c r="AI113" s="122">
        <v>2.92104779539517</v>
      </c>
      <c r="AJ113" s="122">
        <v>-179.240952612301</v>
      </c>
      <c r="AK113" s="122">
        <v>0.5381022185211</v>
      </c>
      <c r="AL113" s="122">
        <v>-2.26107908816085</v>
      </c>
      <c r="AM113" s="122">
        <v>0.606433927117729</v>
      </c>
      <c r="AN113" s="122">
        <v>-8.8753898187963</v>
      </c>
    </row>
    <row r="114" ht="15.75" customHeight="1">
      <c r="A114" s="12" t="str">
        <f t="shared" si="17"/>
        <v>SmallOfficeCZ03CycleNo2</v>
      </c>
      <c r="B114" s="127" t="s">
        <v>177</v>
      </c>
      <c r="C114" s="127" t="s">
        <v>91</v>
      </c>
      <c r="D114" s="100">
        <v>2.0</v>
      </c>
      <c r="E114" s="122">
        <v>0.643234660868705</v>
      </c>
      <c r="F114" s="122">
        <v>-10.121766736295</v>
      </c>
      <c r="G114" s="122">
        <v>0.428303172951647</v>
      </c>
      <c r="H114" s="122">
        <v>5.16744922427382</v>
      </c>
      <c r="I114" s="128">
        <v>0.0</v>
      </c>
      <c r="J114" s="128">
        <v>0.0</v>
      </c>
      <c r="K114" s="12" t="str">
        <f t="shared" si="18"/>
        <v>SmallOfficeCZ04CycleNo2</v>
      </c>
      <c r="L114" s="127" t="s">
        <v>177</v>
      </c>
      <c r="M114" s="127" t="s">
        <v>91</v>
      </c>
      <c r="N114" s="100">
        <v>2.0</v>
      </c>
      <c r="O114" s="122">
        <v>0.918456171952377</v>
      </c>
      <c r="P114" s="122">
        <v>-28.5439132493689</v>
      </c>
      <c r="Q114" s="122">
        <v>0.396011099292682</v>
      </c>
      <c r="R114" s="122">
        <v>10.5210284405842</v>
      </c>
      <c r="S114" s="122">
        <v>0.396011099292682</v>
      </c>
      <c r="T114" s="122">
        <v>10.5210284405842</v>
      </c>
      <c r="U114" s="12" t="str">
        <f t="shared" si="19"/>
        <v>SmallOfficeCZ12CycleNo2</v>
      </c>
      <c r="V114" s="127" t="s">
        <v>177</v>
      </c>
      <c r="W114" s="127" t="s">
        <v>91</v>
      </c>
      <c r="X114" s="100">
        <v>2.0</v>
      </c>
      <c r="Y114" s="122">
        <v>0.505230011129676</v>
      </c>
      <c r="Z114" s="122">
        <v>0.299830395695817</v>
      </c>
      <c r="AA114" s="122">
        <v>0.517671250855266</v>
      </c>
      <c r="AB114" s="122">
        <v>-1.02537254587234</v>
      </c>
      <c r="AC114" s="122">
        <v>0.479167122223115</v>
      </c>
      <c r="AD114" s="122">
        <v>2.59268029202522</v>
      </c>
      <c r="AE114" s="12" t="str">
        <f t="shared" si="20"/>
        <v>SmallOfficeCZ13CycleNo2</v>
      </c>
      <c r="AF114" s="127" t="s">
        <v>177</v>
      </c>
      <c r="AG114" s="127" t="s">
        <v>91</v>
      </c>
      <c r="AH114" s="100">
        <v>2.0</v>
      </c>
      <c r="AI114" s="122">
        <v>1.48406561693833</v>
      </c>
      <c r="AJ114" s="122">
        <v>-73.4766400428023</v>
      </c>
      <c r="AK114" s="122">
        <v>0.528876871382731</v>
      </c>
      <c r="AL114" s="122">
        <v>-1.26509286742928</v>
      </c>
      <c r="AM114" s="122">
        <v>0.545462660450141</v>
      </c>
      <c r="AN114" s="122">
        <v>-2.43464980690367</v>
      </c>
    </row>
    <row r="115" ht="15.75" customHeight="1">
      <c r="A115" s="12" t="str">
        <f t="shared" si="17"/>
        <v>SmallOfficeCZ03CycleNo3</v>
      </c>
      <c r="B115" s="127" t="s">
        <v>177</v>
      </c>
      <c r="C115" s="127" t="s">
        <v>91</v>
      </c>
      <c r="D115" s="100">
        <v>3.0</v>
      </c>
      <c r="E115" s="122">
        <v>0.593278099472593</v>
      </c>
      <c r="F115" s="122">
        <v>-6.26831013806379</v>
      </c>
      <c r="G115" s="122">
        <v>0.421016195561446</v>
      </c>
      <c r="H115" s="122">
        <v>5.83857084736351</v>
      </c>
      <c r="I115" s="128">
        <v>0.0</v>
      </c>
      <c r="J115" s="128">
        <v>0.0</v>
      </c>
      <c r="K115" s="12" t="str">
        <f t="shared" si="18"/>
        <v>SmallOfficeCZ04CycleNo3</v>
      </c>
      <c r="L115" s="127" t="s">
        <v>177</v>
      </c>
      <c r="M115" s="127" t="s">
        <v>91</v>
      </c>
      <c r="N115" s="100">
        <v>3.0</v>
      </c>
      <c r="O115" s="122">
        <v>0.771192323153264</v>
      </c>
      <c r="P115" s="122">
        <v>-17.3332959057725</v>
      </c>
      <c r="Q115" s="122">
        <v>0.382569886874583</v>
      </c>
      <c r="R115" s="122">
        <v>11.7321362059875</v>
      </c>
      <c r="S115" s="122">
        <v>0.382569886874583</v>
      </c>
      <c r="T115" s="122">
        <v>11.7321362059875</v>
      </c>
      <c r="U115" s="12" t="str">
        <f t="shared" si="19"/>
        <v>SmallOfficeCZ12CycleNo3</v>
      </c>
      <c r="V115" s="127" t="s">
        <v>177</v>
      </c>
      <c r="W115" s="127" t="s">
        <v>91</v>
      </c>
      <c r="X115" s="100">
        <v>3.0</v>
      </c>
      <c r="Y115" s="122">
        <v>0.466033367959213</v>
      </c>
      <c r="Z115" s="122">
        <v>3.25281660318635</v>
      </c>
      <c r="AA115" s="122">
        <v>0.502384059115314</v>
      </c>
      <c r="AB115" s="122">
        <v>0.729110321524935</v>
      </c>
      <c r="AC115" s="122">
        <v>0.514007480101021</v>
      </c>
      <c r="AD115" s="122">
        <v>-0.454069434826355</v>
      </c>
      <c r="AE115" s="12" t="str">
        <f t="shared" si="20"/>
        <v>SmallOfficeCZ13CycleNo3</v>
      </c>
      <c r="AF115" s="127" t="s">
        <v>177</v>
      </c>
      <c r="AG115" s="127" t="s">
        <v>91</v>
      </c>
      <c r="AH115" s="100">
        <v>3.0</v>
      </c>
      <c r="AI115" s="122">
        <v>0.372887052064168</v>
      </c>
      <c r="AJ115" s="122">
        <v>9.50389566130511</v>
      </c>
      <c r="AK115" s="122">
        <v>0.556222059877645</v>
      </c>
      <c r="AL115" s="122">
        <v>-3.41267989009581</v>
      </c>
      <c r="AM115" s="122">
        <v>0.532585518390621</v>
      </c>
      <c r="AN115" s="122">
        <v>-0.804836133477141</v>
      </c>
    </row>
    <row r="116" ht="15.75" customHeight="1">
      <c r="A116" s="12" t="str">
        <f t="shared" si="17"/>
        <v>SmallOfficeCZ03CycleNo4</v>
      </c>
      <c r="B116" s="127" t="s">
        <v>177</v>
      </c>
      <c r="C116" s="127" t="s">
        <v>91</v>
      </c>
      <c r="D116" s="100">
        <v>4.0</v>
      </c>
      <c r="E116" s="122">
        <v>0.591817746012063</v>
      </c>
      <c r="F116" s="122">
        <v>3.62035608084596</v>
      </c>
      <c r="G116" s="122">
        <v>-0.0382399946712377</v>
      </c>
      <c r="H116" s="122">
        <v>51.180895096972</v>
      </c>
      <c r="I116" s="128">
        <v>0.0</v>
      </c>
      <c r="J116" s="128">
        <v>0.0</v>
      </c>
      <c r="K116" s="12" t="str">
        <f t="shared" si="18"/>
        <v>SmallOfficeCZ04CycleNo4</v>
      </c>
      <c r="L116" s="127" t="s">
        <v>177</v>
      </c>
      <c r="M116" s="127" t="s">
        <v>91</v>
      </c>
      <c r="N116" s="100">
        <v>4.0</v>
      </c>
      <c r="O116" s="122">
        <v>0.796715241645242</v>
      </c>
      <c r="P116" s="122">
        <v>-8.46107810937247</v>
      </c>
      <c r="Q116" s="122">
        <v>0.440086522096504</v>
      </c>
      <c r="R116" s="122">
        <v>17.972572609368</v>
      </c>
      <c r="S116" s="122">
        <v>0.440086522096504</v>
      </c>
      <c r="T116" s="122">
        <v>17.972572609368</v>
      </c>
      <c r="U116" s="12" t="str">
        <f t="shared" si="19"/>
        <v>SmallOfficeCZ12CycleNo4</v>
      </c>
      <c r="V116" s="127" t="s">
        <v>177</v>
      </c>
      <c r="W116" s="127" t="s">
        <v>91</v>
      </c>
      <c r="X116" s="100">
        <v>4.0</v>
      </c>
      <c r="Y116" s="122">
        <v>0.411696542202644</v>
      </c>
      <c r="Z116" s="122">
        <v>17.3075264286428</v>
      </c>
      <c r="AA116" s="122">
        <v>0.527612071804257</v>
      </c>
      <c r="AB116" s="122">
        <v>10.2196181113811</v>
      </c>
      <c r="AC116" s="122">
        <v>0.373972920515392</v>
      </c>
      <c r="AD116" s="122">
        <v>25.2114200120245</v>
      </c>
      <c r="AE116" s="12" t="str">
        <f t="shared" si="20"/>
        <v>SmallOfficeCZ13CycleNo4</v>
      </c>
      <c r="AF116" s="127" t="s">
        <v>177</v>
      </c>
      <c r="AG116" s="127" t="s">
        <v>91</v>
      </c>
      <c r="AH116" s="100">
        <v>4.0</v>
      </c>
      <c r="AI116" s="122">
        <v>1.12994540707465</v>
      </c>
      <c r="AJ116" s="122">
        <v>-37.1107486880858</v>
      </c>
      <c r="AK116" s="122">
        <v>0.67376010557568</v>
      </c>
      <c r="AL116" s="122">
        <v>-2.24687072960468</v>
      </c>
      <c r="AM116" s="122">
        <v>0.413646861485982</v>
      </c>
      <c r="AN116" s="122">
        <v>22.7991073944238</v>
      </c>
    </row>
    <row r="117" ht="15.75" customHeight="1">
      <c r="A117" s="100"/>
      <c r="B117" s="124" t="s">
        <v>172</v>
      </c>
      <c r="C117" s="124"/>
      <c r="D117" s="124"/>
      <c r="E117" s="124" t="s">
        <v>162</v>
      </c>
      <c r="F117" s="124"/>
      <c r="G117" s="125" t="s">
        <v>163</v>
      </c>
      <c r="H117" s="111"/>
      <c r="I117" s="124" t="s">
        <v>164</v>
      </c>
      <c r="J117" s="124"/>
      <c r="K117" s="124"/>
      <c r="L117" s="124" t="s">
        <v>172</v>
      </c>
      <c r="M117" s="124"/>
      <c r="N117" s="124"/>
      <c r="O117" s="124" t="s">
        <v>162</v>
      </c>
      <c r="P117" s="124"/>
      <c r="Q117" s="125" t="s">
        <v>163</v>
      </c>
      <c r="R117" s="111"/>
      <c r="S117" s="124" t="s">
        <v>164</v>
      </c>
      <c r="T117" s="124"/>
      <c r="U117" s="124"/>
      <c r="V117" s="124" t="s">
        <v>172</v>
      </c>
      <c r="W117" s="124"/>
      <c r="X117" s="124"/>
      <c r="Y117" s="124" t="s">
        <v>162</v>
      </c>
      <c r="Z117" s="124"/>
      <c r="AA117" s="125" t="s">
        <v>163</v>
      </c>
      <c r="AB117" s="111"/>
      <c r="AC117" s="124" t="s">
        <v>164</v>
      </c>
      <c r="AD117" s="124"/>
      <c r="AE117" s="124"/>
      <c r="AF117" s="124" t="s">
        <v>172</v>
      </c>
      <c r="AG117" s="124"/>
      <c r="AH117" s="124"/>
      <c r="AI117" s="124" t="s">
        <v>162</v>
      </c>
      <c r="AJ117" s="124"/>
      <c r="AK117" s="125" t="s">
        <v>163</v>
      </c>
      <c r="AL117" s="111"/>
      <c r="AM117" s="124" t="s">
        <v>164</v>
      </c>
      <c r="AN117" s="124"/>
    </row>
    <row r="118" ht="15.75" customHeight="1">
      <c r="A118" s="100" t="s">
        <v>166</v>
      </c>
      <c r="B118" s="126" t="s">
        <v>175</v>
      </c>
      <c r="C118" s="126"/>
      <c r="D118" s="100" t="s">
        <v>173</v>
      </c>
      <c r="E118" s="100" t="s">
        <v>170</v>
      </c>
      <c r="F118" s="100" t="s">
        <v>171</v>
      </c>
      <c r="G118" s="100" t="s">
        <v>170</v>
      </c>
      <c r="H118" s="100" t="s">
        <v>171</v>
      </c>
      <c r="I118" s="100" t="s">
        <v>170</v>
      </c>
      <c r="J118" s="100" t="s">
        <v>171</v>
      </c>
      <c r="K118" s="100" t="s">
        <v>166</v>
      </c>
      <c r="L118" s="126" t="s">
        <v>175</v>
      </c>
      <c r="M118" s="126"/>
      <c r="N118" s="100" t="s">
        <v>173</v>
      </c>
      <c r="O118" s="100" t="s">
        <v>170</v>
      </c>
      <c r="P118" s="100" t="s">
        <v>171</v>
      </c>
      <c r="Q118" s="100" t="s">
        <v>170</v>
      </c>
      <c r="R118" s="100" t="s">
        <v>171</v>
      </c>
      <c r="S118" s="100" t="s">
        <v>170</v>
      </c>
      <c r="T118" s="100" t="s">
        <v>171</v>
      </c>
      <c r="U118" s="100" t="s">
        <v>166</v>
      </c>
      <c r="V118" s="126" t="s">
        <v>175</v>
      </c>
      <c r="W118" s="126"/>
      <c r="X118" s="100" t="s">
        <v>173</v>
      </c>
      <c r="Y118" s="100" t="s">
        <v>170</v>
      </c>
      <c r="Z118" s="100" t="s">
        <v>171</v>
      </c>
      <c r="AA118" s="100" t="s">
        <v>170</v>
      </c>
      <c r="AB118" s="100" t="s">
        <v>171</v>
      </c>
      <c r="AC118" s="100" t="s">
        <v>170</v>
      </c>
      <c r="AD118" s="100" t="s">
        <v>171</v>
      </c>
      <c r="AE118" s="100" t="s">
        <v>166</v>
      </c>
      <c r="AF118" s="126" t="s">
        <v>175</v>
      </c>
      <c r="AG118" s="126"/>
      <c r="AH118" s="100" t="s">
        <v>173</v>
      </c>
      <c r="AI118" s="100" t="s">
        <v>170</v>
      </c>
      <c r="AJ118" s="100" t="s">
        <v>171</v>
      </c>
      <c r="AK118" s="100" t="s">
        <v>170</v>
      </c>
      <c r="AL118" s="100" t="s">
        <v>171</v>
      </c>
      <c r="AM118" s="100" t="s">
        <v>170</v>
      </c>
      <c r="AN118" s="100" t="s">
        <v>171</v>
      </c>
    </row>
    <row r="119" ht="15.75" customHeight="1">
      <c r="A119" s="12" t="str">
        <f t="shared" ref="A119:A126" si="21">$B$117&amp;$C$2&amp;B119&amp;C119&amp;D119</f>
        <v>MediumOfficeCZ03CycleYes1</v>
      </c>
      <c r="B119" s="127" t="s">
        <v>177</v>
      </c>
      <c r="C119" s="127" t="s">
        <v>23</v>
      </c>
      <c r="D119" s="100">
        <v>1.0</v>
      </c>
      <c r="E119" s="122">
        <v>1.23891055223366</v>
      </c>
      <c r="F119" s="122">
        <v>-64.9480952372356</v>
      </c>
      <c r="G119" s="122">
        <v>0.441837582429166</v>
      </c>
      <c r="H119" s="122">
        <v>-5.23815679410623</v>
      </c>
      <c r="I119" s="128">
        <v>0.0</v>
      </c>
      <c r="J119" s="128">
        <v>0.0</v>
      </c>
      <c r="K119" s="12" t="str">
        <f t="shared" ref="K119:K126" si="22">$B$117&amp;$M$2&amp;L119&amp;M119&amp;N119</f>
        <v>MediumOfficeCZ04CycleYes1</v>
      </c>
      <c r="L119" s="127" t="s">
        <v>177</v>
      </c>
      <c r="M119" s="127" t="s">
        <v>23</v>
      </c>
      <c r="N119" s="100">
        <v>1.0</v>
      </c>
      <c r="O119" s="122">
        <v>0.712360092214364</v>
      </c>
      <c r="P119" s="122">
        <v>-24.5601837792165</v>
      </c>
      <c r="Q119" s="122">
        <v>0.304179856479753</v>
      </c>
      <c r="R119" s="122">
        <v>8.95970409512358</v>
      </c>
      <c r="S119" s="122">
        <v>0.304179856479753</v>
      </c>
      <c r="T119" s="122">
        <v>8.95970409512358</v>
      </c>
      <c r="U119" s="12" t="str">
        <f t="shared" ref="U119:U126" si="23">$B$117&amp;$W$2&amp;V119&amp;W119&amp;X119</f>
        <v>MediumOfficeCZ12CycleYes1</v>
      </c>
      <c r="V119" s="127" t="s">
        <v>177</v>
      </c>
      <c r="W119" s="127" t="s">
        <v>23</v>
      </c>
      <c r="X119" s="100">
        <v>1.0</v>
      </c>
      <c r="Y119" s="122">
        <v>1.2621163390516</v>
      </c>
      <c r="Z119" s="122">
        <v>-68.4555798862597</v>
      </c>
      <c r="AA119" s="122">
        <v>0.768174844319509</v>
      </c>
      <c r="AB119" s="122">
        <v>-33.3694048682896</v>
      </c>
      <c r="AC119" s="122">
        <v>0.661878877970698</v>
      </c>
      <c r="AD119" s="122">
        <v>-22.8805722645925</v>
      </c>
      <c r="AE119" s="12" t="str">
        <f t="shared" ref="AE119:AE126" si="24">$B$117&amp;$AG$2&amp;AF119&amp;AG119&amp;AH119</f>
        <v>MediumOfficeCZ13CycleYes1</v>
      </c>
      <c r="AF119" s="127" t="s">
        <v>177</v>
      </c>
      <c r="AG119" s="127" t="s">
        <v>23</v>
      </c>
      <c r="AH119" s="100">
        <v>1.0</v>
      </c>
      <c r="AI119" s="122">
        <v>1.98542485907911</v>
      </c>
      <c r="AJ119" s="122">
        <v>-123.926508261928</v>
      </c>
      <c r="AK119" s="122">
        <v>0.741864274415096</v>
      </c>
      <c r="AL119" s="122">
        <v>-29.8688414486389</v>
      </c>
      <c r="AM119" s="122">
        <v>0.827290679969233</v>
      </c>
      <c r="AN119" s="122">
        <v>-37.9331575298591</v>
      </c>
    </row>
    <row r="120" ht="15.75" customHeight="1">
      <c r="A120" s="12" t="str">
        <f t="shared" si="21"/>
        <v>MediumOfficeCZ03CycleYes2</v>
      </c>
      <c r="B120" s="127" t="s">
        <v>177</v>
      </c>
      <c r="C120" s="127" t="s">
        <v>23</v>
      </c>
      <c r="D120" s="100">
        <v>2.0</v>
      </c>
      <c r="E120" s="122">
        <v>1.36734449927586</v>
      </c>
      <c r="F120" s="122">
        <v>-72.7078074563358</v>
      </c>
      <c r="G120" s="122">
        <v>0.480686925868941</v>
      </c>
      <c r="H120" s="122">
        <v>-7.50661260682401</v>
      </c>
      <c r="I120" s="128">
        <v>0.0</v>
      </c>
      <c r="J120" s="128">
        <v>0.0</v>
      </c>
      <c r="K120" s="12" t="str">
        <f t="shared" si="22"/>
        <v>MediumOfficeCZ04CycleYes2</v>
      </c>
      <c r="L120" s="127" t="s">
        <v>177</v>
      </c>
      <c r="M120" s="127" t="s">
        <v>23</v>
      </c>
      <c r="N120" s="100">
        <v>2.0</v>
      </c>
      <c r="O120" s="122">
        <v>2.08149011013149</v>
      </c>
      <c r="P120" s="122">
        <v>-121.888365924758</v>
      </c>
      <c r="Q120" s="122">
        <v>0.205055968827092</v>
      </c>
      <c r="R120" s="122">
        <v>17.7296244405079</v>
      </c>
      <c r="S120" s="122">
        <v>0.205055968827092</v>
      </c>
      <c r="T120" s="122">
        <v>17.7296244405079</v>
      </c>
      <c r="U120" s="12" t="str">
        <f t="shared" si="23"/>
        <v>MediumOfficeCZ12CycleYes2</v>
      </c>
      <c r="V120" s="127" t="s">
        <v>177</v>
      </c>
      <c r="W120" s="127" t="s">
        <v>23</v>
      </c>
      <c r="X120" s="100">
        <v>2.0</v>
      </c>
      <c r="Y120" s="122">
        <v>1.10651408937656</v>
      </c>
      <c r="Z120" s="122">
        <v>-58.340468632997</v>
      </c>
      <c r="AA120" s="122">
        <v>0.723507415029246</v>
      </c>
      <c r="AB120" s="122">
        <v>-28.6084765567916</v>
      </c>
      <c r="AC120" s="122">
        <v>0.698922116856878</v>
      </c>
      <c r="AD120" s="122">
        <v>-25.9399630456764</v>
      </c>
      <c r="AE120" s="12" t="str">
        <f t="shared" si="24"/>
        <v>MediumOfficeCZ13CycleYes2</v>
      </c>
      <c r="AF120" s="127" t="s">
        <v>177</v>
      </c>
      <c r="AG120" s="127" t="s">
        <v>23</v>
      </c>
      <c r="AH120" s="100">
        <v>2.0</v>
      </c>
      <c r="AI120" s="122">
        <v>-2.90182976292186</v>
      </c>
      <c r="AJ120" s="122">
        <v>240.515095534854</v>
      </c>
      <c r="AK120" s="122">
        <v>0.72335887765124</v>
      </c>
      <c r="AL120" s="122">
        <v>-27.7421511997784</v>
      </c>
      <c r="AM120" s="122">
        <v>0.737651233866471</v>
      </c>
      <c r="AN120" s="122">
        <v>-28.3394698635528</v>
      </c>
    </row>
    <row r="121" ht="15.75" customHeight="1">
      <c r="A121" s="12" t="str">
        <f t="shared" si="21"/>
        <v>MediumOfficeCZ03CycleYes3</v>
      </c>
      <c r="B121" s="127" t="s">
        <v>177</v>
      </c>
      <c r="C121" s="127" t="s">
        <v>23</v>
      </c>
      <c r="D121" s="100">
        <v>3.0</v>
      </c>
      <c r="E121" s="122">
        <v>1.28620558124558</v>
      </c>
      <c r="F121" s="122">
        <v>-66.9124868155218</v>
      </c>
      <c r="G121" s="122">
        <v>0.528283603684047</v>
      </c>
      <c r="H121" s="122">
        <v>-11.571201850348</v>
      </c>
      <c r="I121" s="128">
        <v>0.0</v>
      </c>
      <c r="J121" s="128">
        <v>0.0</v>
      </c>
      <c r="K121" s="12" t="str">
        <f t="shared" si="22"/>
        <v>MediumOfficeCZ04CycleYes3</v>
      </c>
      <c r="L121" s="127" t="s">
        <v>177</v>
      </c>
      <c r="M121" s="127" t="s">
        <v>23</v>
      </c>
      <c r="N121" s="100">
        <v>3.0</v>
      </c>
      <c r="O121" s="122">
        <v>1.88893534439509</v>
      </c>
      <c r="P121" s="122">
        <v>-107.165254817694</v>
      </c>
      <c r="Q121" s="122">
        <v>0.233853925693795</v>
      </c>
      <c r="R121" s="122">
        <v>15.085073455945</v>
      </c>
      <c r="S121" s="122">
        <v>0.233853925693795</v>
      </c>
      <c r="T121" s="122">
        <v>15.085073455945</v>
      </c>
      <c r="U121" s="12" t="str">
        <f t="shared" si="23"/>
        <v>MediumOfficeCZ12CycleYes3</v>
      </c>
      <c r="V121" s="127" t="s">
        <v>177</v>
      </c>
      <c r="W121" s="127" t="s">
        <v>23</v>
      </c>
      <c r="X121" s="100">
        <v>3.0</v>
      </c>
      <c r="Y121" s="122">
        <v>1.05707510490795</v>
      </c>
      <c r="Z121" s="122">
        <v>-54.6806247923149</v>
      </c>
      <c r="AA121" s="122">
        <v>0.690007523650454</v>
      </c>
      <c r="AB121" s="122">
        <v>-25.4218897014836</v>
      </c>
      <c r="AC121" s="122">
        <v>0.690456592413062</v>
      </c>
      <c r="AD121" s="122">
        <v>-25.039925794448</v>
      </c>
      <c r="AE121" s="12" t="str">
        <f t="shared" si="24"/>
        <v>MediumOfficeCZ13CycleYes3</v>
      </c>
      <c r="AF121" s="127" t="s">
        <v>177</v>
      </c>
      <c r="AG121" s="127" t="s">
        <v>23</v>
      </c>
      <c r="AH121" s="100">
        <v>3.0</v>
      </c>
      <c r="AI121" s="122">
        <v>-0.110209564330894</v>
      </c>
      <c r="AJ121" s="122">
        <v>30.9264899658714</v>
      </c>
      <c r="AK121" s="122">
        <v>0.748497303444868</v>
      </c>
      <c r="AL121" s="122">
        <v>-29.9828684741619</v>
      </c>
      <c r="AM121" s="122">
        <v>0.697841372172775</v>
      </c>
      <c r="AN121" s="122">
        <v>-24.4117406686723</v>
      </c>
    </row>
    <row r="122" ht="15.0" customHeight="1">
      <c r="A122" s="12" t="str">
        <f t="shared" si="21"/>
        <v>MediumOfficeCZ03CycleYes4</v>
      </c>
      <c r="B122" s="127" t="s">
        <v>177</v>
      </c>
      <c r="C122" s="127" t="s">
        <v>23</v>
      </c>
      <c r="D122" s="100">
        <v>4.0</v>
      </c>
      <c r="E122" s="122">
        <v>1.20448099862918</v>
      </c>
      <c r="F122" s="122">
        <v>-60.8384937603844</v>
      </c>
      <c r="G122" s="122">
        <v>-0.429292738006523</v>
      </c>
      <c r="H122" s="122">
        <v>64.5515909359958</v>
      </c>
      <c r="I122" s="128">
        <v>0.0</v>
      </c>
      <c r="J122" s="128">
        <v>0.0</v>
      </c>
      <c r="K122" s="12" t="str">
        <f t="shared" si="22"/>
        <v>MediumOfficeCZ04CycleYes4</v>
      </c>
      <c r="L122" s="127" t="s">
        <v>177</v>
      </c>
      <c r="M122" s="127" t="s">
        <v>23</v>
      </c>
      <c r="N122" s="100">
        <v>4.0</v>
      </c>
      <c r="O122" s="122">
        <v>1.774160323566</v>
      </c>
      <c r="P122" s="122">
        <v>-97.5060450168089</v>
      </c>
      <c r="Q122" s="122">
        <v>0.10075574346361</v>
      </c>
      <c r="R122" s="122">
        <v>26.1506177775283</v>
      </c>
      <c r="S122" s="122">
        <v>0.10075574346361</v>
      </c>
      <c r="T122" s="122">
        <v>26.1506177775283</v>
      </c>
      <c r="U122" s="12" t="str">
        <f t="shared" si="23"/>
        <v>MediumOfficeCZ12CycleYes4</v>
      </c>
      <c r="V122" s="127" t="s">
        <v>177</v>
      </c>
      <c r="W122" s="127" t="s">
        <v>23</v>
      </c>
      <c r="X122" s="100">
        <v>4.0</v>
      </c>
      <c r="Y122" s="122">
        <v>1.13305422756867</v>
      </c>
      <c r="Z122" s="122">
        <v>-58.5411462254182</v>
      </c>
      <c r="AA122" s="122">
        <v>0.730363482105763</v>
      </c>
      <c r="AB122" s="122">
        <v>-27.5464305517461</v>
      </c>
      <c r="AC122" s="122">
        <v>0.574537934599231</v>
      </c>
      <c r="AD122" s="122">
        <v>-12.1695388282448</v>
      </c>
      <c r="AE122" s="12" t="str">
        <f t="shared" si="24"/>
        <v>MediumOfficeCZ13CycleYes4</v>
      </c>
      <c r="AF122" s="127" t="s">
        <v>177</v>
      </c>
      <c r="AG122" s="127" t="s">
        <v>23</v>
      </c>
      <c r="AH122" s="100">
        <v>4.0</v>
      </c>
      <c r="AI122" s="122">
        <v>1.11028185951833</v>
      </c>
      <c r="AJ122" s="122">
        <v>-58.6649625694896</v>
      </c>
      <c r="AK122" s="122">
        <v>0.856695148821554</v>
      </c>
      <c r="AL122" s="122">
        <v>-38.4353096989211</v>
      </c>
      <c r="AM122" s="122">
        <v>0.589971429671631</v>
      </c>
      <c r="AN122" s="122">
        <v>-12.4549403555574</v>
      </c>
    </row>
    <row r="123" ht="15.0" customHeight="1">
      <c r="A123" s="12" t="str">
        <f t="shared" si="21"/>
        <v>MediumOfficeCZ03CycleNo1</v>
      </c>
      <c r="B123" s="127" t="s">
        <v>177</v>
      </c>
      <c r="C123" s="127" t="s">
        <v>91</v>
      </c>
      <c r="D123" s="100">
        <v>1.0</v>
      </c>
      <c r="E123" s="122">
        <v>1.23891055223366</v>
      </c>
      <c r="F123" s="122">
        <v>-64.9480952372356</v>
      </c>
      <c r="G123" s="122">
        <v>0.441837582429166</v>
      </c>
      <c r="H123" s="122">
        <v>-5.23815679410623</v>
      </c>
      <c r="I123" s="128">
        <v>0.0</v>
      </c>
      <c r="J123" s="128">
        <v>0.0</v>
      </c>
      <c r="K123" s="12" t="str">
        <f t="shared" si="22"/>
        <v>MediumOfficeCZ04CycleNo1</v>
      </c>
      <c r="L123" s="127" t="s">
        <v>177</v>
      </c>
      <c r="M123" s="127" t="s">
        <v>91</v>
      </c>
      <c r="N123" s="100">
        <v>1.0</v>
      </c>
      <c r="O123" s="122">
        <v>0.712360092214364</v>
      </c>
      <c r="P123" s="122">
        <v>-24.5601837792165</v>
      </c>
      <c r="Q123" s="122">
        <v>0.304179856479753</v>
      </c>
      <c r="R123" s="122">
        <v>8.95970409512358</v>
      </c>
      <c r="S123" s="122">
        <v>0.304179856479753</v>
      </c>
      <c r="T123" s="122">
        <v>8.95970409512358</v>
      </c>
      <c r="U123" s="12" t="str">
        <f t="shared" si="23"/>
        <v>MediumOfficeCZ12CycleNo1</v>
      </c>
      <c r="V123" s="127" t="s">
        <v>177</v>
      </c>
      <c r="W123" s="127" t="s">
        <v>91</v>
      </c>
      <c r="X123" s="100">
        <v>1.0</v>
      </c>
      <c r="Y123" s="122">
        <v>1.2621163390516</v>
      </c>
      <c r="Z123" s="122">
        <v>-68.4555798862597</v>
      </c>
      <c r="AA123" s="122">
        <v>0.768174844319509</v>
      </c>
      <c r="AB123" s="122">
        <v>-33.3694048682896</v>
      </c>
      <c r="AC123" s="122">
        <v>0.661878877970698</v>
      </c>
      <c r="AD123" s="122">
        <v>-22.8805722645925</v>
      </c>
      <c r="AE123" s="12" t="str">
        <f t="shared" si="24"/>
        <v>MediumOfficeCZ13CycleNo1</v>
      </c>
      <c r="AF123" s="127" t="s">
        <v>177</v>
      </c>
      <c r="AG123" s="127" t="s">
        <v>91</v>
      </c>
      <c r="AH123" s="100">
        <v>1.0</v>
      </c>
      <c r="AI123" s="122">
        <v>1.98542485907911</v>
      </c>
      <c r="AJ123" s="122">
        <v>-123.926508261928</v>
      </c>
      <c r="AK123" s="122">
        <v>0.741864274415096</v>
      </c>
      <c r="AL123" s="122">
        <v>-29.8688414486389</v>
      </c>
      <c r="AM123" s="122">
        <v>0.827290679969233</v>
      </c>
      <c r="AN123" s="122">
        <v>-37.9331575298591</v>
      </c>
    </row>
    <row r="124" ht="15.0" customHeight="1">
      <c r="A124" s="12" t="str">
        <f t="shared" si="21"/>
        <v>MediumOfficeCZ03CycleNo2</v>
      </c>
      <c r="B124" s="127" t="s">
        <v>177</v>
      </c>
      <c r="C124" s="127" t="s">
        <v>91</v>
      </c>
      <c r="D124" s="100">
        <v>2.0</v>
      </c>
      <c r="E124" s="122">
        <v>1.36734449927586</v>
      </c>
      <c r="F124" s="122">
        <v>-72.7078074563358</v>
      </c>
      <c r="G124" s="122">
        <v>0.480686925868941</v>
      </c>
      <c r="H124" s="122">
        <v>-7.50661260682401</v>
      </c>
      <c r="I124" s="128">
        <v>0.0</v>
      </c>
      <c r="J124" s="128">
        <v>0.0</v>
      </c>
      <c r="K124" s="12" t="str">
        <f t="shared" si="22"/>
        <v>MediumOfficeCZ04CycleNo2</v>
      </c>
      <c r="L124" s="127" t="s">
        <v>177</v>
      </c>
      <c r="M124" s="127" t="s">
        <v>91</v>
      </c>
      <c r="N124" s="100">
        <v>2.0</v>
      </c>
      <c r="O124" s="122">
        <v>2.08149011013149</v>
      </c>
      <c r="P124" s="122">
        <v>-121.888365924758</v>
      </c>
      <c r="Q124" s="122">
        <v>0.205055968827092</v>
      </c>
      <c r="R124" s="122">
        <v>17.7296244405079</v>
      </c>
      <c r="S124" s="122">
        <v>0.205055968827092</v>
      </c>
      <c r="T124" s="122">
        <v>17.7296244405079</v>
      </c>
      <c r="U124" s="12" t="str">
        <f t="shared" si="23"/>
        <v>MediumOfficeCZ12CycleNo2</v>
      </c>
      <c r="V124" s="127" t="s">
        <v>177</v>
      </c>
      <c r="W124" s="127" t="s">
        <v>91</v>
      </c>
      <c r="X124" s="100">
        <v>2.0</v>
      </c>
      <c r="Y124" s="122">
        <v>1.10651408937656</v>
      </c>
      <c r="Z124" s="122">
        <v>-58.340468632997</v>
      </c>
      <c r="AA124" s="122">
        <v>0.723507415029246</v>
      </c>
      <c r="AB124" s="122">
        <v>-28.6084765567916</v>
      </c>
      <c r="AC124" s="122">
        <v>0.698922116856878</v>
      </c>
      <c r="AD124" s="122">
        <v>-25.9399630456764</v>
      </c>
      <c r="AE124" s="12" t="str">
        <f t="shared" si="24"/>
        <v>MediumOfficeCZ13CycleNo2</v>
      </c>
      <c r="AF124" s="127" t="s">
        <v>177</v>
      </c>
      <c r="AG124" s="127" t="s">
        <v>91</v>
      </c>
      <c r="AH124" s="100">
        <v>2.0</v>
      </c>
      <c r="AI124" s="122">
        <v>-2.90182976292186</v>
      </c>
      <c r="AJ124" s="122">
        <v>240.515095534854</v>
      </c>
      <c r="AK124" s="122">
        <v>0.72335887765124</v>
      </c>
      <c r="AL124" s="122">
        <v>-27.7421511997784</v>
      </c>
      <c r="AM124" s="122">
        <v>0.737651233866471</v>
      </c>
      <c r="AN124" s="122">
        <v>-28.3394698635528</v>
      </c>
    </row>
    <row r="125" ht="15.0" customHeight="1">
      <c r="A125" s="12" t="str">
        <f t="shared" si="21"/>
        <v>MediumOfficeCZ03CycleNo3</v>
      </c>
      <c r="B125" s="127" t="s">
        <v>177</v>
      </c>
      <c r="C125" s="127" t="s">
        <v>91</v>
      </c>
      <c r="D125" s="100">
        <v>3.0</v>
      </c>
      <c r="E125" s="122">
        <v>1.28620558124558</v>
      </c>
      <c r="F125" s="122">
        <v>-66.9124868155218</v>
      </c>
      <c r="G125" s="122">
        <v>0.528283603684047</v>
      </c>
      <c r="H125" s="122">
        <v>-11.571201850348</v>
      </c>
      <c r="I125" s="128">
        <v>0.0</v>
      </c>
      <c r="J125" s="128">
        <v>0.0</v>
      </c>
      <c r="K125" s="12" t="str">
        <f t="shared" si="22"/>
        <v>MediumOfficeCZ04CycleNo3</v>
      </c>
      <c r="L125" s="127" t="s">
        <v>177</v>
      </c>
      <c r="M125" s="127" t="s">
        <v>91</v>
      </c>
      <c r="N125" s="100">
        <v>3.0</v>
      </c>
      <c r="O125" s="122">
        <v>1.88893534439509</v>
      </c>
      <c r="P125" s="122">
        <v>-107.165254817694</v>
      </c>
      <c r="Q125" s="122">
        <v>0.233853925693795</v>
      </c>
      <c r="R125" s="122">
        <v>15.085073455945</v>
      </c>
      <c r="S125" s="122">
        <v>0.233853925693795</v>
      </c>
      <c r="T125" s="122">
        <v>15.085073455945</v>
      </c>
      <c r="U125" s="12" t="str">
        <f t="shared" si="23"/>
        <v>MediumOfficeCZ12CycleNo3</v>
      </c>
      <c r="V125" s="127" t="s">
        <v>177</v>
      </c>
      <c r="W125" s="127" t="s">
        <v>91</v>
      </c>
      <c r="X125" s="100">
        <v>3.0</v>
      </c>
      <c r="Y125" s="122">
        <v>1.05707510490795</v>
      </c>
      <c r="Z125" s="122">
        <v>-54.6806247923149</v>
      </c>
      <c r="AA125" s="122">
        <v>0.690007523650454</v>
      </c>
      <c r="AB125" s="122">
        <v>-25.4218897014836</v>
      </c>
      <c r="AC125" s="122">
        <v>0.690456592413062</v>
      </c>
      <c r="AD125" s="122">
        <v>-25.039925794448</v>
      </c>
      <c r="AE125" s="12" t="str">
        <f t="shared" si="24"/>
        <v>MediumOfficeCZ13CycleNo3</v>
      </c>
      <c r="AF125" s="127" t="s">
        <v>177</v>
      </c>
      <c r="AG125" s="127" t="s">
        <v>91</v>
      </c>
      <c r="AH125" s="100">
        <v>3.0</v>
      </c>
      <c r="AI125" s="122">
        <v>-0.110209564330894</v>
      </c>
      <c r="AJ125" s="122">
        <v>30.9264899658714</v>
      </c>
      <c r="AK125" s="122">
        <v>0.748497303444868</v>
      </c>
      <c r="AL125" s="122">
        <v>-29.9828684741619</v>
      </c>
      <c r="AM125" s="122">
        <v>0.697841372172775</v>
      </c>
      <c r="AN125" s="122">
        <v>-24.4117406686723</v>
      </c>
    </row>
    <row r="126" ht="15.0" customHeight="1">
      <c r="A126" s="12" t="str">
        <f t="shared" si="21"/>
        <v>MediumOfficeCZ03CycleNo4</v>
      </c>
      <c r="B126" s="127" t="s">
        <v>177</v>
      </c>
      <c r="C126" s="127" t="s">
        <v>91</v>
      </c>
      <c r="D126" s="100">
        <v>4.0</v>
      </c>
      <c r="E126" s="122">
        <v>1.20448099862918</v>
      </c>
      <c r="F126" s="122">
        <v>-60.8384937603844</v>
      </c>
      <c r="G126" s="122">
        <v>-0.429292738006523</v>
      </c>
      <c r="H126" s="122">
        <v>64.5515909359958</v>
      </c>
      <c r="I126" s="128">
        <v>0.0</v>
      </c>
      <c r="J126" s="128">
        <v>0.0</v>
      </c>
      <c r="K126" s="12" t="str">
        <f t="shared" si="22"/>
        <v>MediumOfficeCZ04CycleNo4</v>
      </c>
      <c r="L126" s="127" t="s">
        <v>177</v>
      </c>
      <c r="M126" s="127" t="s">
        <v>91</v>
      </c>
      <c r="N126" s="100">
        <v>4.0</v>
      </c>
      <c r="O126" s="122">
        <v>1.774160323566</v>
      </c>
      <c r="P126" s="122">
        <v>-97.5060450168089</v>
      </c>
      <c r="Q126" s="122">
        <v>0.10075574346361</v>
      </c>
      <c r="R126" s="122">
        <v>26.1506177775283</v>
      </c>
      <c r="S126" s="122">
        <v>0.10075574346361</v>
      </c>
      <c r="T126" s="122">
        <v>26.1506177775283</v>
      </c>
      <c r="U126" s="12" t="str">
        <f t="shared" si="23"/>
        <v>MediumOfficeCZ12CycleNo4</v>
      </c>
      <c r="V126" s="127" t="s">
        <v>177</v>
      </c>
      <c r="W126" s="127" t="s">
        <v>91</v>
      </c>
      <c r="X126" s="100">
        <v>4.0</v>
      </c>
      <c r="Y126" s="122">
        <v>1.13305422756867</v>
      </c>
      <c r="Z126" s="122">
        <v>-58.5411462254182</v>
      </c>
      <c r="AA126" s="122">
        <v>0.730363482105763</v>
      </c>
      <c r="AB126" s="122">
        <v>-27.5464305517461</v>
      </c>
      <c r="AC126" s="122">
        <v>0.574537934599231</v>
      </c>
      <c r="AD126" s="122">
        <v>-12.1695388282448</v>
      </c>
      <c r="AE126" s="12" t="str">
        <f t="shared" si="24"/>
        <v>MediumOfficeCZ13CycleNo4</v>
      </c>
      <c r="AF126" s="127" t="s">
        <v>177</v>
      </c>
      <c r="AG126" s="127" t="s">
        <v>91</v>
      </c>
      <c r="AH126" s="100">
        <v>4.0</v>
      </c>
      <c r="AI126" s="122">
        <v>1.11028185951833</v>
      </c>
      <c r="AJ126" s="122">
        <v>-58.6649625694896</v>
      </c>
      <c r="AK126" s="122">
        <v>0.856695148821554</v>
      </c>
      <c r="AL126" s="122">
        <v>-38.4353096989211</v>
      </c>
      <c r="AM126" s="122">
        <v>0.589971429671631</v>
      </c>
      <c r="AN126" s="122">
        <v>-12.4549403555574</v>
      </c>
    </row>
    <row r="127" ht="15.75" customHeight="1">
      <c r="A127" s="100"/>
      <c r="B127" s="124" t="s">
        <v>89</v>
      </c>
      <c r="C127" s="124"/>
      <c r="D127" s="124"/>
      <c r="E127" s="124" t="s">
        <v>162</v>
      </c>
      <c r="F127" s="124"/>
      <c r="G127" s="125" t="s">
        <v>163</v>
      </c>
      <c r="H127" s="111"/>
      <c r="I127" s="124" t="s">
        <v>164</v>
      </c>
      <c r="J127" s="124"/>
      <c r="K127" s="124"/>
      <c r="L127" s="124" t="s">
        <v>89</v>
      </c>
      <c r="M127" s="124"/>
      <c r="N127" s="124"/>
      <c r="O127" s="124" t="s">
        <v>162</v>
      </c>
      <c r="P127" s="124"/>
      <c r="Q127" s="125" t="s">
        <v>163</v>
      </c>
      <c r="R127" s="111"/>
      <c r="S127" s="124" t="s">
        <v>164</v>
      </c>
      <c r="T127" s="124"/>
      <c r="U127" s="124"/>
      <c r="V127" s="124" t="s">
        <v>89</v>
      </c>
      <c r="W127" s="124"/>
      <c r="X127" s="124"/>
      <c r="Y127" s="124" t="s">
        <v>162</v>
      </c>
      <c r="Z127" s="124"/>
      <c r="AA127" s="125" t="s">
        <v>163</v>
      </c>
      <c r="AB127" s="111"/>
      <c r="AC127" s="124" t="s">
        <v>164</v>
      </c>
      <c r="AD127" s="124"/>
      <c r="AE127" s="124"/>
      <c r="AF127" s="124" t="s">
        <v>89</v>
      </c>
      <c r="AG127" s="124"/>
      <c r="AH127" s="124"/>
      <c r="AI127" s="124" t="s">
        <v>162</v>
      </c>
      <c r="AJ127" s="124"/>
      <c r="AK127" s="125" t="s">
        <v>163</v>
      </c>
      <c r="AL127" s="111"/>
      <c r="AM127" s="124" t="s">
        <v>164</v>
      </c>
      <c r="AN127" s="124"/>
    </row>
    <row r="128" ht="15.75" customHeight="1">
      <c r="A128" s="100" t="s">
        <v>166</v>
      </c>
      <c r="B128" s="126" t="s">
        <v>175</v>
      </c>
      <c r="C128" s="126" t="s">
        <v>176</v>
      </c>
      <c r="D128" s="100" t="s">
        <v>173</v>
      </c>
      <c r="E128" s="100" t="s">
        <v>170</v>
      </c>
      <c r="F128" s="100" t="s">
        <v>171</v>
      </c>
      <c r="G128" s="100" t="s">
        <v>170</v>
      </c>
      <c r="H128" s="100" t="s">
        <v>171</v>
      </c>
      <c r="I128" s="100" t="s">
        <v>170</v>
      </c>
      <c r="J128" s="100" t="s">
        <v>171</v>
      </c>
      <c r="K128" s="100" t="s">
        <v>166</v>
      </c>
      <c r="L128" s="126" t="s">
        <v>175</v>
      </c>
      <c r="M128" s="126"/>
      <c r="N128" s="100" t="s">
        <v>173</v>
      </c>
      <c r="O128" s="100" t="s">
        <v>170</v>
      </c>
      <c r="P128" s="100" t="s">
        <v>171</v>
      </c>
      <c r="Q128" s="100" t="s">
        <v>170</v>
      </c>
      <c r="R128" s="100" t="s">
        <v>171</v>
      </c>
      <c r="S128" s="100" t="s">
        <v>170</v>
      </c>
      <c r="T128" s="100" t="s">
        <v>171</v>
      </c>
      <c r="U128" s="100" t="s">
        <v>166</v>
      </c>
      <c r="V128" s="126" t="s">
        <v>175</v>
      </c>
      <c r="W128" s="126"/>
      <c r="X128" s="100" t="s">
        <v>173</v>
      </c>
      <c r="Y128" s="100" t="s">
        <v>170</v>
      </c>
      <c r="Z128" s="100" t="s">
        <v>171</v>
      </c>
      <c r="AA128" s="100" t="s">
        <v>170</v>
      </c>
      <c r="AB128" s="100" t="s">
        <v>171</v>
      </c>
      <c r="AC128" s="100" t="s">
        <v>170</v>
      </c>
      <c r="AD128" s="100" t="s">
        <v>171</v>
      </c>
      <c r="AE128" s="100" t="s">
        <v>166</v>
      </c>
      <c r="AF128" s="126" t="s">
        <v>175</v>
      </c>
      <c r="AG128" s="126"/>
      <c r="AH128" s="100" t="s">
        <v>173</v>
      </c>
      <c r="AI128" s="100" t="s">
        <v>170</v>
      </c>
      <c r="AJ128" s="100" t="s">
        <v>171</v>
      </c>
      <c r="AK128" s="100" t="s">
        <v>170</v>
      </c>
      <c r="AL128" s="100" t="s">
        <v>171</v>
      </c>
      <c r="AM128" s="100" t="s">
        <v>170</v>
      </c>
      <c r="AN128" s="100" t="s">
        <v>171</v>
      </c>
    </row>
    <row r="129" ht="15.75" customHeight="1">
      <c r="A129" s="12" t="str">
        <f t="shared" ref="A129:A136" si="25">$B$127&amp;$C$2&amp; B129&amp; C129&amp;D129</f>
        <v>RetailCZ03CycleYes1</v>
      </c>
      <c r="B129" s="127" t="s">
        <v>177</v>
      </c>
      <c r="C129" s="127" t="s">
        <v>23</v>
      </c>
      <c r="D129" s="100">
        <v>1.0</v>
      </c>
      <c r="E129" s="129">
        <v>1.774371796</v>
      </c>
      <c r="F129" s="129">
        <v>-111.6449279</v>
      </c>
      <c r="G129" s="129">
        <v>0.749852567</v>
      </c>
      <c r="H129" s="129">
        <v>-34.77209773</v>
      </c>
      <c r="I129" s="128">
        <v>0.0</v>
      </c>
      <c r="J129" s="128">
        <v>0.0</v>
      </c>
      <c r="K129" s="12" t="str">
        <f t="shared" ref="K129:K136" si="26">$B$127&amp;$M$2&amp; L129&amp; M129&amp;N129</f>
        <v>RetailCZ04CycleYes1</v>
      </c>
      <c r="L129" s="127" t="s">
        <v>177</v>
      </c>
      <c r="M129" s="127" t="s">
        <v>23</v>
      </c>
      <c r="N129" s="100">
        <v>1.0</v>
      </c>
      <c r="O129" s="122">
        <v>1.71052900689854</v>
      </c>
      <c r="P129" s="122">
        <v>-105.817834707479</v>
      </c>
      <c r="Q129" s="122">
        <v>0.770643389321608</v>
      </c>
      <c r="R129" s="122">
        <v>-33.0593336469317</v>
      </c>
      <c r="S129" s="122">
        <v>0.770643389321608</v>
      </c>
      <c r="T129" s="122">
        <v>-33.0593336469317</v>
      </c>
      <c r="U129" s="12" t="str">
        <f t="shared" ref="U129:U136" si="27">$B$127&amp;$W$2&amp; V129&amp; W129&amp;X129</f>
        <v>RetailCZ12CycleYes1</v>
      </c>
      <c r="V129" s="127" t="s">
        <v>177</v>
      </c>
      <c r="W129" s="127" t="s">
        <v>23</v>
      </c>
      <c r="X129" s="100">
        <v>1.0</v>
      </c>
      <c r="Y129" s="122">
        <v>1.18858662095378</v>
      </c>
      <c r="Z129" s="122">
        <v>-72.1475712277512</v>
      </c>
      <c r="AA129" s="122">
        <v>0.982330689073158</v>
      </c>
      <c r="AB129" s="122">
        <v>-55.0695048487072</v>
      </c>
      <c r="AC129" s="122">
        <v>0.763434998712012</v>
      </c>
      <c r="AD129" s="122">
        <v>-33.9388672664655</v>
      </c>
      <c r="AE129" s="12" t="str">
        <f t="shared" ref="AE129:AE136" si="28">$B$127&amp;$AG$2&amp; AF129&amp; AG129&amp;AH129</f>
        <v>RetailCZ13CycleYes1</v>
      </c>
      <c r="AF129" s="127" t="s">
        <v>177</v>
      </c>
      <c r="AG129" s="127" t="s">
        <v>23</v>
      </c>
      <c r="AH129" s="100">
        <v>1.0</v>
      </c>
      <c r="AI129" s="122">
        <v>2.08503306596244</v>
      </c>
      <c r="AJ129" s="122">
        <v>-136.743866220173</v>
      </c>
      <c r="AK129" s="122">
        <v>0.982593482331515</v>
      </c>
      <c r="AL129" s="122">
        <v>-53.9881750415836</v>
      </c>
      <c r="AM129" s="122">
        <v>0.928040378550776</v>
      </c>
      <c r="AN129" s="122">
        <v>-49.1090777804353</v>
      </c>
    </row>
    <row r="130" ht="15.75" customHeight="1">
      <c r="A130" s="12" t="str">
        <f t="shared" si="25"/>
        <v>RetailCZ03CycleYes2</v>
      </c>
      <c r="B130" s="127" t="s">
        <v>177</v>
      </c>
      <c r="C130" s="127" t="s">
        <v>23</v>
      </c>
      <c r="D130" s="100">
        <v>2.0</v>
      </c>
      <c r="E130" s="129">
        <v>1.893857902</v>
      </c>
      <c r="F130" s="129">
        <v>-118.3967351</v>
      </c>
      <c r="G130" s="129">
        <v>0.819373557</v>
      </c>
      <c r="H130" s="129">
        <v>-39.29143306</v>
      </c>
      <c r="I130" s="128">
        <v>0.0</v>
      </c>
      <c r="J130" s="128">
        <v>0.0</v>
      </c>
      <c r="K130" s="12" t="str">
        <f t="shared" si="26"/>
        <v>RetailCZ04CycleYes2</v>
      </c>
      <c r="L130" s="127" t="s">
        <v>177</v>
      </c>
      <c r="M130" s="127" t="s">
        <v>23</v>
      </c>
      <c r="N130" s="100">
        <v>2.0</v>
      </c>
      <c r="O130" s="122">
        <v>2.53717730411223</v>
      </c>
      <c r="P130" s="122">
        <v>-163.425705289776</v>
      </c>
      <c r="Q130" s="122">
        <v>0.727203186993098</v>
      </c>
      <c r="R130" s="122">
        <v>-28.6091152273652</v>
      </c>
      <c r="S130" s="122">
        <v>0.727203186993098</v>
      </c>
      <c r="T130" s="122">
        <v>-28.6091152273652</v>
      </c>
      <c r="U130" s="12" t="str">
        <f t="shared" si="27"/>
        <v>RetailCZ12CycleYes2</v>
      </c>
      <c r="V130" s="127" t="s">
        <v>177</v>
      </c>
      <c r="W130" s="127" t="s">
        <v>23</v>
      </c>
      <c r="X130" s="100">
        <v>2.0</v>
      </c>
      <c r="Y130" s="122">
        <v>1.37836534634365</v>
      </c>
      <c r="Z130" s="122">
        <v>-84.3031307265003</v>
      </c>
      <c r="AA130" s="122">
        <v>0.956889303012268</v>
      </c>
      <c r="AB130" s="122">
        <v>-51.862253750067</v>
      </c>
      <c r="AC130" s="122">
        <v>0.722605351894213</v>
      </c>
      <c r="AD130" s="122">
        <v>-29.4506397109968</v>
      </c>
      <c r="AE130" s="12" t="str">
        <f t="shared" si="28"/>
        <v>RetailCZ13CycleYes2</v>
      </c>
      <c r="AF130" s="127" t="s">
        <v>177</v>
      </c>
      <c r="AG130" s="127" t="s">
        <v>23</v>
      </c>
      <c r="AH130" s="100">
        <v>2.0</v>
      </c>
      <c r="AI130" s="122">
        <v>2.79184136316466</v>
      </c>
      <c r="AJ130" s="122">
        <v>-189.04232376343</v>
      </c>
      <c r="AK130" s="122">
        <v>0.936245049204591</v>
      </c>
      <c r="AL130" s="122">
        <v>-49.3030978016602</v>
      </c>
      <c r="AM130" s="122">
        <v>0.797943558364661</v>
      </c>
      <c r="AN130" s="122">
        <v>-35.3612057791573</v>
      </c>
    </row>
    <row r="131" ht="15.75" customHeight="1">
      <c r="A131" s="12" t="str">
        <f t="shared" si="25"/>
        <v>RetailCZ03CycleYes3</v>
      </c>
      <c r="B131" s="127" t="s">
        <v>177</v>
      </c>
      <c r="C131" s="127" t="s">
        <v>23</v>
      </c>
      <c r="D131" s="100">
        <v>3.0</v>
      </c>
      <c r="E131" s="129">
        <v>1.74521382</v>
      </c>
      <c r="F131" s="129">
        <v>-108.1485232</v>
      </c>
      <c r="G131" s="129">
        <v>0.877402638</v>
      </c>
      <c r="H131" s="129">
        <v>-43.99696974</v>
      </c>
      <c r="I131" s="128">
        <v>0.0</v>
      </c>
      <c r="J131" s="128">
        <v>0.0</v>
      </c>
      <c r="K131" s="12" t="str">
        <f t="shared" si="26"/>
        <v>RetailCZ04CycleYes3</v>
      </c>
      <c r="L131" s="127" t="s">
        <v>177</v>
      </c>
      <c r="M131" s="127" t="s">
        <v>23</v>
      </c>
      <c r="N131" s="100">
        <v>3.0</v>
      </c>
      <c r="O131" s="122">
        <v>2.29819794402621</v>
      </c>
      <c r="P131" s="122">
        <v>-145.381856193165</v>
      </c>
      <c r="Q131" s="122">
        <v>0.697679480845132</v>
      </c>
      <c r="R131" s="122">
        <v>-26.5116006427785</v>
      </c>
      <c r="S131" s="122">
        <v>0.697679480845132</v>
      </c>
      <c r="T131" s="122">
        <v>-26.5116006427785</v>
      </c>
      <c r="U131" s="12" t="str">
        <f t="shared" si="27"/>
        <v>RetailCZ12CycleYes3</v>
      </c>
      <c r="V131" s="127" t="s">
        <v>177</v>
      </c>
      <c r="W131" s="127" t="s">
        <v>23</v>
      </c>
      <c r="X131" s="100">
        <v>3.0</v>
      </c>
      <c r="Y131" s="122">
        <v>1.43991961246471</v>
      </c>
      <c r="Z131" s="122">
        <v>-88.4070486817715</v>
      </c>
      <c r="AA131" s="122">
        <v>0.927784809910631</v>
      </c>
      <c r="AB131" s="122">
        <v>-48.9216999685566</v>
      </c>
      <c r="AC131" s="122">
        <v>0.757141677028522</v>
      </c>
      <c r="AD131" s="122">
        <v>-32.5641899707371</v>
      </c>
      <c r="AE131" s="12" t="str">
        <f t="shared" si="28"/>
        <v>RetailCZ13CycleYes3</v>
      </c>
      <c r="AF131" s="127" t="s">
        <v>177</v>
      </c>
      <c r="AG131" s="127" t="s">
        <v>23</v>
      </c>
      <c r="AH131" s="100">
        <v>3.0</v>
      </c>
      <c r="AI131" s="122">
        <v>1.86960712729002</v>
      </c>
      <c r="AJ131" s="122">
        <v>-119.694795563452</v>
      </c>
      <c r="AK131" s="122">
        <v>0.964578172065163</v>
      </c>
      <c r="AL131" s="122">
        <v>-51.6689728332897</v>
      </c>
      <c r="AM131" s="122">
        <v>0.80891416375381</v>
      </c>
      <c r="AN131" s="122">
        <v>-36.3072287578487</v>
      </c>
    </row>
    <row r="132" ht="15.75" customHeight="1">
      <c r="A132" s="12" t="str">
        <f t="shared" si="25"/>
        <v>RetailCZ03CycleYes4</v>
      </c>
      <c r="B132" s="127" t="s">
        <v>177</v>
      </c>
      <c r="C132" s="127" t="s">
        <v>23</v>
      </c>
      <c r="D132" s="100">
        <v>4.0</v>
      </c>
      <c r="E132" s="129">
        <v>1.395857947</v>
      </c>
      <c r="F132" s="129">
        <v>-85.48207691</v>
      </c>
      <c r="G132" s="129">
        <v>0.297685734</v>
      </c>
      <c r="H132" s="129">
        <v>0.649323735</v>
      </c>
      <c r="I132" s="128">
        <v>0.0</v>
      </c>
      <c r="J132" s="128">
        <v>0.0</v>
      </c>
      <c r="K132" s="12" t="str">
        <f t="shared" si="26"/>
        <v>RetailCZ04CycleYes4</v>
      </c>
      <c r="L132" s="127" t="s">
        <v>177</v>
      </c>
      <c r="M132" s="127" t="s">
        <v>23</v>
      </c>
      <c r="N132" s="100">
        <v>4.0</v>
      </c>
      <c r="O132" s="122">
        <v>2.29018780392151</v>
      </c>
      <c r="P132" s="122">
        <v>-145.279973212587</v>
      </c>
      <c r="Q132" s="122">
        <v>0.764952580403119</v>
      </c>
      <c r="R132" s="122">
        <v>-32.9775822958112</v>
      </c>
      <c r="S132" s="122">
        <v>0.764952580403119</v>
      </c>
      <c r="T132" s="122">
        <v>-32.9775822958112</v>
      </c>
      <c r="U132" s="12" t="str">
        <f t="shared" si="27"/>
        <v>RetailCZ12CycleYes4</v>
      </c>
      <c r="V132" s="127" t="s">
        <v>177</v>
      </c>
      <c r="W132" s="127" t="s">
        <v>23</v>
      </c>
      <c r="X132" s="100">
        <v>4.0</v>
      </c>
      <c r="Y132" s="122">
        <v>1.32780005968752</v>
      </c>
      <c r="Z132" s="122">
        <v>-80.6792766492448</v>
      </c>
      <c r="AA132" s="122">
        <v>0.923578914344861</v>
      </c>
      <c r="AB132" s="122">
        <v>-48.5474459935484</v>
      </c>
      <c r="AC132" s="122">
        <v>0.815603273363179</v>
      </c>
      <c r="AD132" s="122">
        <v>-38.3945399147128</v>
      </c>
      <c r="AE132" s="12" t="str">
        <f t="shared" si="28"/>
        <v>RetailCZ13CycleYes4</v>
      </c>
      <c r="AF132" s="127" t="s">
        <v>177</v>
      </c>
      <c r="AG132" s="127" t="s">
        <v>23</v>
      </c>
      <c r="AH132" s="100">
        <v>4.0</v>
      </c>
      <c r="AI132" s="122">
        <v>1.9101485006701</v>
      </c>
      <c r="AJ132" s="122">
        <v>-123.548927099674</v>
      </c>
      <c r="AK132" s="122">
        <v>1.00614501028768</v>
      </c>
      <c r="AL132" s="122">
        <v>-55.5886962766677</v>
      </c>
      <c r="AM132" s="122">
        <v>0.733822252438109</v>
      </c>
      <c r="AN132" s="122">
        <v>-29.1383104705872</v>
      </c>
    </row>
    <row r="133" ht="15.75" customHeight="1">
      <c r="A133" s="12" t="str">
        <f t="shared" si="25"/>
        <v>RetailCZ03CycleNo1</v>
      </c>
      <c r="B133" s="127" t="s">
        <v>177</v>
      </c>
      <c r="C133" s="127" t="s">
        <v>91</v>
      </c>
      <c r="D133" s="100">
        <v>1.0</v>
      </c>
      <c r="E133" s="122">
        <v>1.36409029943582</v>
      </c>
      <c r="F133" s="122">
        <v>-62.7070457565317</v>
      </c>
      <c r="G133" s="122">
        <v>0.576466901966496</v>
      </c>
      <c r="H133" s="122">
        <v>-3.60923879719765</v>
      </c>
      <c r="I133" s="128">
        <v>0.0</v>
      </c>
      <c r="J133" s="128">
        <v>0.0</v>
      </c>
      <c r="K133" s="12" t="str">
        <f t="shared" si="26"/>
        <v>RetailCZ04CycleNo1</v>
      </c>
      <c r="L133" s="127" t="s">
        <v>177</v>
      </c>
      <c r="M133" s="127" t="s">
        <v>91</v>
      </c>
      <c r="N133" s="100">
        <v>1.0</v>
      </c>
      <c r="O133" s="122">
        <v>1.29092281359849</v>
      </c>
      <c r="P133" s="122">
        <v>-55.3291041530334</v>
      </c>
      <c r="Q133" s="122">
        <v>0.581598516255467</v>
      </c>
      <c r="R133" s="122">
        <v>-0.418834567723883</v>
      </c>
      <c r="S133" s="122">
        <v>0.581598516255467</v>
      </c>
      <c r="T133" s="122">
        <v>-0.418834567723883</v>
      </c>
      <c r="U133" s="12" t="str">
        <f t="shared" si="27"/>
        <v>RetailCZ12CycleNo1</v>
      </c>
      <c r="V133" s="127" t="s">
        <v>177</v>
      </c>
      <c r="W133" s="127" t="s">
        <v>91</v>
      </c>
      <c r="X133" s="100">
        <v>1.0</v>
      </c>
      <c r="Y133" s="122">
        <v>0.896287031889443</v>
      </c>
      <c r="Z133" s="122">
        <v>-29.8126976550385</v>
      </c>
      <c r="AA133" s="122">
        <v>0.740753969564938</v>
      </c>
      <c r="AB133" s="122">
        <v>-16.9345033733284</v>
      </c>
      <c r="AC133" s="122">
        <v>0.575689543339319</v>
      </c>
      <c r="AD133" s="122">
        <v>-1.00035426998312</v>
      </c>
      <c r="AE133" s="12" t="str">
        <f t="shared" si="28"/>
        <v>RetailCZ13CycleNo1</v>
      </c>
      <c r="AF133" s="127" t="s">
        <v>177</v>
      </c>
      <c r="AG133" s="127" t="s">
        <v>91</v>
      </c>
      <c r="AH133" s="100">
        <v>1.0</v>
      </c>
      <c r="AI133" s="122">
        <v>1.52800351012488</v>
      </c>
      <c r="AJ133" s="122">
        <v>-73.4962694310953</v>
      </c>
      <c r="AK133" s="122">
        <v>0.720087520211749</v>
      </c>
      <c r="AL133" s="122">
        <v>-12.8492760246252</v>
      </c>
      <c r="AM133" s="122">
        <v>0.680108617514253</v>
      </c>
      <c r="AN133" s="122">
        <v>-9.27365995264036</v>
      </c>
    </row>
    <row r="134" ht="15.75" customHeight="1">
      <c r="A134" s="12" t="str">
        <f t="shared" si="25"/>
        <v>RetailCZ03CycleNo2</v>
      </c>
      <c r="B134" s="127" t="s">
        <v>177</v>
      </c>
      <c r="C134" s="127" t="s">
        <v>91</v>
      </c>
      <c r="D134" s="100">
        <v>2.0</v>
      </c>
      <c r="E134" s="122">
        <v>1.45594807018635</v>
      </c>
      <c r="F134" s="122">
        <v>-67.897657323805</v>
      </c>
      <c r="G134" s="122">
        <v>0.629912807729312</v>
      </c>
      <c r="H134" s="122">
        <v>-7.08358475897354</v>
      </c>
      <c r="I134" s="128">
        <v>0.0</v>
      </c>
      <c r="J134" s="128">
        <v>0.0</v>
      </c>
      <c r="K134" s="12" t="str">
        <f t="shared" si="26"/>
        <v>RetailCZ04CycleNo2</v>
      </c>
      <c r="L134" s="127" t="s">
        <v>177</v>
      </c>
      <c r="M134" s="127" t="s">
        <v>91</v>
      </c>
      <c r="N134" s="100">
        <v>2.0</v>
      </c>
      <c r="O134" s="122">
        <v>1.91478779419323</v>
      </c>
      <c r="P134" s="122">
        <v>-98.805311851117</v>
      </c>
      <c r="Q134" s="122">
        <v>0.548814536570207</v>
      </c>
      <c r="R134" s="122">
        <v>2.93971033864464</v>
      </c>
      <c r="S134" s="122">
        <v>0.548814536570207</v>
      </c>
      <c r="T134" s="122">
        <v>2.93971033864464</v>
      </c>
      <c r="U134" s="12" t="str">
        <f t="shared" si="27"/>
        <v>RetailCZ12CycleNo2</v>
      </c>
      <c r="V134" s="127" t="s">
        <v>177</v>
      </c>
      <c r="W134" s="127" t="s">
        <v>91</v>
      </c>
      <c r="X134" s="100">
        <v>2.0</v>
      </c>
      <c r="Y134" s="122">
        <v>1.0393949951601</v>
      </c>
      <c r="Z134" s="122">
        <v>-38.9789377523288</v>
      </c>
      <c r="AA134" s="122">
        <v>0.721569179834282</v>
      </c>
      <c r="AB134" s="122">
        <v>-14.5159858525628</v>
      </c>
      <c r="AC134" s="122">
        <v>0.544900804585005</v>
      </c>
      <c r="AD134" s="122">
        <v>2.38411942610094</v>
      </c>
      <c r="AE134" s="12" t="str">
        <f t="shared" si="28"/>
        <v>RetailCZ13CycleNo2</v>
      </c>
      <c r="AF134" s="127" t="s">
        <v>177</v>
      </c>
      <c r="AG134" s="127" t="s">
        <v>91</v>
      </c>
      <c r="AH134" s="100">
        <v>2.0</v>
      </c>
      <c r="AI134" s="122">
        <v>2.04598357324293</v>
      </c>
      <c r="AJ134" s="122">
        <v>-111.822868660988</v>
      </c>
      <c r="AK134" s="122">
        <v>0.686121359356627</v>
      </c>
      <c r="AL134" s="122">
        <v>-9.4158463180777</v>
      </c>
      <c r="AM134" s="122">
        <v>0.584767972252732</v>
      </c>
      <c r="AN134" s="122">
        <v>0.801382509577653</v>
      </c>
    </row>
    <row r="135" ht="15.75" customHeight="1">
      <c r="A135" s="12" t="str">
        <f t="shared" si="25"/>
        <v>RetailCZ03CycleNo3</v>
      </c>
      <c r="B135" s="127" t="s">
        <v>177</v>
      </c>
      <c r="C135" s="127" t="s">
        <v>91</v>
      </c>
      <c r="D135" s="100">
        <v>3.0</v>
      </c>
      <c r="E135" s="122">
        <v>1.341674415437</v>
      </c>
      <c r="F135" s="122">
        <v>-60.0191019498887</v>
      </c>
      <c r="G135" s="122">
        <v>0.674524037168314</v>
      </c>
      <c r="H135" s="122">
        <v>-10.7010774198041</v>
      </c>
      <c r="I135" s="128">
        <v>0.0</v>
      </c>
      <c r="J135" s="128">
        <v>0.0</v>
      </c>
      <c r="K135" s="12" t="str">
        <f t="shared" si="26"/>
        <v>RetailCZ04CycleNo3</v>
      </c>
      <c r="L135" s="127" t="s">
        <v>177</v>
      </c>
      <c r="M135" s="127" t="s">
        <v>91</v>
      </c>
      <c r="N135" s="100">
        <v>3.0</v>
      </c>
      <c r="O135" s="122">
        <v>1.73443194715993</v>
      </c>
      <c r="P135" s="122">
        <v>-85.1877605848113</v>
      </c>
      <c r="Q135" s="122">
        <v>0.526533227305834</v>
      </c>
      <c r="R135" s="122">
        <v>4.52268812982981</v>
      </c>
      <c r="S135" s="122">
        <v>0.526533227305834</v>
      </c>
      <c r="T135" s="122">
        <v>4.52268812982981</v>
      </c>
      <c r="U135" s="12" t="str">
        <f t="shared" si="27"/>
        <v>RetailCZ12CycleNo3</v>
      </c>
      <c r="V135" s="127" t="s">
        <v>177</v>
      </c>
      <c r="W135" s="127" t="s">
        <v>91</v>
      </c>
      <c r="X135" s="100">
        <v>3.0</v>
      </c>
      <c r="Y135" s="122">
        <v>1.08581171356259</v>
      </c>
      <c r="Z135" s="122">
        <v>-42.0736120305032</v>
      </c>
      <c r="AA135" s="122">
        <v>0.699622121641939</v>
      </c>
      <c r="AB135" s="122">
        <v>-12.2985789135326</v>
      </c>
      <c r="AC135" s="122">
        <v>0.57094388785828</v>
      </c>
      <c r="AD135" s="122">
        <v>0.0362596473141561</v>
      </c>
      <c r="AE135" s="12" t="str">
        <f t="shared" si="28"/>
        <v>RetailCZ13CycleNo3</v>
      </c>
      <c r="AF135" s="127" t="s">
        <v>177</v>
      </c>
      <c r="AG135" s="127" t="s">
        <v>91</v>
      </c>
      <c r="AH135" s="100">
        <v>3.0</v>
      </c>
      <c r="AI135" s="122">
        <v>1.37012995126529</v>
      </c>
      <c r="AJ135" s="122">
        <v>-61.0019640730107</v>
      </c>
      <c r="AK135" s="122">
        <v>0.706885112167315</v>
      </c>
      <c r="AL135" s="122">
        <v>-11.1496631154521</v>
      </c>
      <c r="AM135" s="122">
        <v>0.592807712157324</v>
      </c>
      <c r="AN135" s="122">
        <v>0.108095455431193</v>
      </c>
    </row>
    <row r="136" ht="15.75" customHeight="1">
      <c r="A136" s="12" t="str">
        <f t="shared" si="25"/>
        <v>RetailCZ03CycleNo4</v>
      </c>
      <c r="B136" s="127" t="s">
        <v>177</v>
      </c>
      <c r="C136" s="127" t="s">
        <v>91</v>
      </c>
      <c r="D136" s="100">
        <v>4.0</v>
      </c>
      <c r="E136" s="122">
        <v>1.06469950926824</v>
      </c>
      <c r="F136" s="122">
        <v>-42.0559627927603</v>
      </c>
      <c r="G136" s="122">
        <v>0.194718429652176</v>
      </c>
      <c r="H136" s="122">
        <v>26.0198495987338</v>
      </c>
      <c r="I136" s="128">
        <v>0.0</v>
      </c>
      <c r="J136" s="128">
        <v>0.0</v>
      </c>
      <c r="K136" s="12" t="str">
        <f t="shared" si="26"/>
        <v>RetailCZ04CycleNo4</v>
      </c>
      <c r="L136" s="127" t="s">
        <v>177</v>
      </c>
      <c r="M136" s="127" t="s">
        <v>91</v>
      </c>
      <c r="N136" s="100">
        <v>4.0</v>
      </c>
      <c r="O136" s="122">
        <v>1.74439107859056</v>
      </c>
      <c r="P136" s="122">
        <v>-86.2950998707065</v>
      </c>
      <c r="Q136" s="122">
        <v>0.579387113776191</v>
      </c>
      <c r="R136" s="122">
        <v>-0.535207250317505</v>
      </c>
      <c r="S136" s="122">
        <v>0.579387113776191</v>
      </c>
      <c r="T136" s="122">
        <v>-0.535207250317505</v>
      </c>
      <c r="U136" s="12" t="str">
        <f t="shared" si="27"/>
        <v>RetailCZ12CycleNo4</v>
      </c>
      <c r="V136" s="127" t="s">
        <v>177</v>
      </c>
      <c r="W136" s="127" t="s">
        <v>91</v>
      </c>
      <c r="X136" s="100">
        <v>4.0</v>
      </c>
      <c r="Y136" s="122">
        <v>0.978782471052606</v>
      </c>
      <c r="Z136" s="122">
        <v>-34.7809066230455</v>
      </c>
      <c r="AA136" s="122">
        <v>0.696954427825587</v>
      </c>
      <c r="AB136" s="122">
        <v>-12.0867826317448</v>
      </c>
      <c r="AC136" s="122">
        <v>0.615028491987729</v>
      </c>
      <c r="AD136" s="122">
        <v>-4.36027902646728</v>
      </c>
      <c r="AE136" s="12" t="str">
        <f t="shared" si="28"/>
        <v>RetailCZ13CycleNo4</v>
      </c>
      <c r="AF136" s="127" t="s">
        <v>177</v>
      </c>
      <c r="AG136" s="127" t="s">
        <v>91</v>
      </c>
      <c r="AH136" s="100">
        <v>4.0</v>
      </c>
      <c r="AI136" s="122">
        <v>1.59523605854657</v>
      </c>
      <c r="AJ136" s="122">
        <v>-78.6768567619104</v>
      </c>
      <c r="AK136" s="122">
        <v>0.757414223192196</v>
      </c>
      <c r="AL136" s="122">
        <v>-15.8673026435674</v>
      </c>
      <c r="AM136" s="122">
        <v>0.537777072142304</v>
      </c>
      <c r="AN136" s="122">
        <v>5.36179262002707</v>
      </c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J1"/>
    <mergeCell ref="L1:T1"/>
    <mergeCell ref="V1:AD1"/>
    <mergeCell ref="AF1:AN1"/>
    <mergeCell ref="Q2:R2"/>
    <mergeCell ref="AA2:AB2"/>
    <mergeCell ref="AK2:AL2"/>
    <mergeCell ref="AA107:AB107"/>
    <mergeCell ref="AK107:AL107"/>
    <mergeCell ref="G117:H117"/>
    <mergeCell ref="Q117:R117"/>
    <mergeCell ref="AA117:AB117"/>
    <mergeCell ref="AK117:AL117"/>
    <mergeCell ref="G127:H127"/>
    <mergeCell ref="Q127:R127"/>
    <mergeCell ref="AA127:AB127"/>
    <mergeCell ref="AK127:AL127"/>
    <mergeCell ref="G2:H2"/>
    <mergeCell ref="G28:H28"/>
    <mergeCell ref="Q28:R28"/>
    <mergeCell ref="AA28:AB28"/>
    <mergeCell ref="AK28:AL28"/>
    <mergeCell ref="G107:H107"/>
    <mergeCell ref="Q107:R107"/>
  </mergeCells>
  <printOptions/>
  <pageMargins bottom="1.0" footer="0.0" header="0.0" left="0.75" right="0.75" top="1.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11.0"/>
    <col customWidth="1" min="7" max="7" width="10.78"/>
    <col customWidth="1" min="8" max="8" width="12.33"/>
    <col customWidth="1" min="9" max="26" width="11.0"/>
  </cols>
  <sheetData>
    <row r="1">
      <c r="A1" s="86" t="str">
        <f>'User Inputs and DR Shed Results'!B14</f>
        <v>MediumOffice</v>
      </c>
      <c r="B1" s="87" t="str">
        <f>CECCZ</f>
        <v>CZ03</v>
      </c>
      <c r="C1" s="87"/>
      <c r="D1" s="88"/>
      <c r="E1" s="87"/>
      <c r="F1" s="87"/>
      <c r="G1" s="130" t="s">
        <v>175</v>
      </c>
      <c r="H1" s="130" t="str">
        <f>CompressorOnly</f>
        <v>#NAME?</v>
      </c>
      <c r="I1" s="87"/>
      <c r="J1" s="131"/>
    </row>
    <row r="2">
      <c r="A2" s="89" t="s">
        <v>9</v>
      </c>
      <c r="B2" s="90" t="s">
        <v>46</v>
      </c>
      <c r="C2" s="90" t="s">
        <v>68</v>
      </c>
      <c r="D2" s="90" t="s">
        <v>69</v>
      </c>
      <c r="E2" s="90" t="s">
        <v>70</v>
      </c>
      <c r="F2" s="90" t="s">
        <v>71</v>
      </c>
      <c r="G2" s="90" t="s">
        <v>177</v>
      </c>
      <c r="H2" s="132" t="str">
        <f>DutyCycleMinutes</f>
        <v>#NAME?</v>
      </c>
      <c r="I2" s="90" t="s">
        <v>72</v>
      </c>
      <c r="J2" s="133" t="s">
        <v>73</v>
      </c>
    </row>
    <row r="3">
      <c r="A3" s="28"/>
      <c r="B3" s="74">
        <f>CSSB!$L$3</f>
        <v>1</v>
      </c>
      <c r="C3" s="71">
        <v>1.0</v>
      </c>
      <c r="D3" s="75">
        <f>CSSB!$N$3</f>
        <v>224.6335616</v>
      </c>
      <c r="E3" s="91">
        <f>CSSB!$M$3</f>
        <v>61.69263871</v>
      </c>
      <c r="F3" s="71">
        <f t="shared" ref="F3:F18" si="1">IF(E3&lt;75,1,IF(AND(E3&gt;=75, E3&lt;95),2,IF(E3&gt;=95,3)))</f>
        <v>1</v>
      </c>
      <c r="G3" s="92" t="str">
        <f>IF($B$1="CZ03",VLOOKUP($A$1&amp;CECCZ&amp;$G$2&amp;CompressorOnly&amp;$C3,CZ03CycleOnOff,7,0),IF($B$1="CZ04",VLOOKUP($A$1&amp;CECCZ&amp;$G$2&amp;CompressorOnly&amp;$C3,CZ04CycleOnOff,7,0),IF(CECCZ="CZ12",VLOOKUP($A$1&amp;CECCZ&amp;$G$2&amp;CompressorOnly&amp;$C3,CZ12CycleOnOff,7,0),IF(CECCZ="CZ13",VLOOKUP($A$1&amp;CECCZ&amp;$G$2&amp;CompressorOnly&amp;$C3,CZ13CycleOnOff,7,0)))))</f>
        <v>#NAME?</v>
      </c>
      <c r="H3" s="92" t="str">
        <f>IF(CECCZ="CZ03",VLOOKUP($A$1&amp;CECCZ&amp;$G$2&amp;CompressorOnly&amp;$C3,CZ03CycleOnOff,8,0),IF(CECCZ="CZ04",VLOOKUP($A$1&amp;CECCZ&amp;$G$2&amp;CompressorOnly&amp;$C3,CZ04CycleOnOff,8,0),IF(CECCZ="CZ12",VLOOKUP($A$1&amp;CECCZ&amp;$G$2&amp;CompressorOnly&amp;$C3,CZ12CycleOnOff,8,0),IF(CECCZ="CZ13",VLOOKUP($A$1&amp;CECCZ&amp;$G$2&amp;CompressorOnly&amp;$C3,CZ13CycleOnOff,8,0)))))</f>
        <v>#NAME?</v>
      </c>
      <c r="I3" s="92" t="str">
        <f t="shared" ref="I3:I18" si="2">(E3*G3+H3)/100*DutyCycleMinutes/60</f>
        <v>#NAME?</v>
      </c>
      <c r="J3" s="134" t="str">
        <f t="shared" ref="J3:J18" si="3">I3*D3</f>
        <v>#NAME?</v>
      </c>
    </row>
    <row r="4">
      <c r="A4" s="28"/>
      <c r="B4" s="74">
        <f>CSSB!$L$3</f>
        <v>1</v>
      </c>
      <c r="C4" s="71">
        <v>1.0</v>
      </c>
      <c r="D4" s="75">
        <f>CSSB!$N$3</f>
        <v>224.6335616</v>
      </c>
      <c r="E4" s="91">
        <f>CSSB!$M$3</f>
        <v>61.69263871</v>
      </c>
      <c r="F4" s="71">
        <f t="shared" si="1"/>
        <v>1</v>
      </c>
      <c r="G4" s="92" t="str">
        <f>IF($B$1="CZ03",VLOOKUP($A$1&amp;CECCZ&amp;$G$2&amp;CompressorOnly&amp;$C4,CZ03CycleOnOff,7,0),IF($B$1="CZ04",VLOOKUP($A$1&amp;CECCZ&amp;$G$2&amp;CompressorOnly&amp;$C4,CZ04CycleOnOff,7,0),IF(CECCZ="CZ12",VLOOKUP($A$1&amp;CECCZ&amp;$G$2&amp;CompressorOnly&amp;$C4,CZ12CycleOnOff,7,0),IF(CECCZ="CZ13",VLOOKUP($A$1&amp;CECCZ&amp;$G$2&amp;CompressorOnly&amp;$C4,CZ13CycleOnOff,7,0)))))</f>
        <v>#NAME?</v>
      </c>
      <c r="H4" s="92" t="str">
        <f>IF(CECCZ="CZ03",VLOOKUP($A$1&amp;CECCZ&amp;$G$2&amp;CompressorOnly&amp;$C4,CZ03CycleOnOff,8,0),IF(CECCZ="CZ04",VLOOKUP($A$1&amp;CECCZ&amp;$G$2&amp;CompressorOnly&amp;$C4,CZ04CycleOnOff,8,0),IF(CECCZ="CZ12",VLOOKUP($A$1&amp;CECCZ&amp;$G$2&amp;CompressorOnly&amp;$C4,CZ12CycleOnOff,8,0),IF(CECCZ="CZ13",VLOOKUP($A$1&amp;CECCZ&amp;$G$2&amp;CompressorOnly&amp;$C4,CZ13CycleOnOff,8,0)))))</f>
        <v>#NAME?</v>
      </c>
      <c r="I4" s="92" t="str">
        <f t="shared" si="2"/>
        <v>#NAME?</v>
      </c>
      <c r="J4" s="134" t="str">
        <f t="shared" si="3"/>
        <v>#NAME?</v>
      </c>
    </row>
    <row r="5">
      <c r="A5" s="28"/>
      <c r="B5" s="74">
        <f>CSSB!$L$3</f>
        <v>1</v>
      </c>
      <c r="C5" s="71">
        <v>1.0</v>
      </c>
      <c r="D5" s="75">
        <f>CSSB!$N$3</f>
        <v>224.6335616</v>
      </c>
      <c r="E5" s="91">
        <f>CSSB!$M$3</f>
        <v>61.69263871</v>
      </c>
      <c r="F5" s="71">
        <f t="shared" si="1"/>
        <v>1</v>
      </c>
      <c r="G5" s="92" t="str">
        <f>IF($B$1="CZ03",VLOOKUP($A$1&amp;CECCZ&amp;$G$2&amp;CompressorOnly&amp;$C5,CZ03CycleOnOff,7,0),IF($B$1="CZ04",VLOOKUP($A$1&amp;CECCZ&amp;$G$2&amp;CompressorOnly&amp;$C5,CZ04CycleOnOff,7,0),IF(CECCZ="CZ12",VLOOKUP($A$1&amp;CECCZ&amp;$G$2&amp;CompressorOnly&amp;$C5,CZ12CycleOnOff,7,0),IF(CECCZ="CZ13",VLOOKUP($A$1&amp;CECCZ&amp;$G$2&amp;CompressorOnly&amp;$C5,CZ13CycleOnOff,7,0)))))</f>
        <v>#NAME?</v>
      </c>
      <c r="H5" s="92" t="str">
        <f>IF(CECCZ="CZ03",VLOOKUP($A$1&amp;CECCZ&amp;$G$2&amp;CompressorOnly&amp;$C5,CZ03CycleOnOff,8,0),IF(CECCZ="CZ04",VLOOKUP($A$1&amp;CECCZ&amp;$G$2&amp;CompressorOnly&amp;$C5,CZ04CycleOnOff,8,0),IF(CECCZ="CZ12",VLOOKUP($A$1&amp;CECCZ&amp;$G$2&amp;CompressorOnly&amp;$C5,CZ12CycleOnOff,8,0),IF(CECCZ="CZ13",VLOOKUP($A$1&amp;CECCZ&amp;$G$2&amp;CompressorOnly&amp;$C5,CZ13CycleOnOff,8,0)))))</f>
        <v>#NAME?</v>
      </c>
      <c r="I5" s="92" t="str">
        <f t="shared" si="2"/>
        <v>#NAME?</v>
      </c>
      <c r="J5" s="134" t="str">
        <f t="shared" si="3"/>
        <v>#NAME?</v>
      </c>
    </row>
    <row r="6">
      <c r="A6" s="28"/>
      <c r="B6" s="74">
        <f>CSSB!$L$3</f>
        <v>1</v>
      </c>
      <c r="C6" s="71">
        <v>1.0</v>
      </c>
      <c r="D6" s="75">
        <f>CSSB!$N$3</f>
        <v>224.6335616</v>
      </c>
      <c r="E6" s="91">
        <f>CSSB!$M$3</f>
        <v>61.69263871</v>
      </c>
      <c r="F6" s="71">
        <f t="shared" si="1"/>
        <v>1</v>
      </c>
      <c r="G6" s="92" t="str">
        <f>IF($B$1="CZ03",VLOOKUP($A$1&amp;CECCZ&amp;$G$2&amp;CompressorOnly&amp;$C6,CZ03CycleOnOff,7,0),IF($B$1="CZ04",VLOOKUP($A$1&amp;CECCZ&amp;$G$2&amp;CompressorOnly&amp;$C6,CZ04CycleOnOff,7,0),IF(CECCZ="CZ12",VLOOKUP($A$1&amp;CECCZ&amp;$G$2&amp;CompressorOnly&amp;$C6,CZ12CycleOnOff,7,0),IF(CECCZ="CZ13",VLOOKUP($A$1&amp;CECCZ&amp;$G$2&amp;CompressorOnly&amp;$C6,CZ13CycleOnOff,7,0)))))</f>
        <v>#NAME?</v>
      </c>
      <c r="H6" s="92" t="str">
        <f>IF(CECCZ="CZ03",VLOOKUP($A$1&amp;CECCZ&amp;$G$2&amp;CompressorOnly&amp;$C6,CZ03CycleOnOff,8,0),IF(CECCZ="CZ04",VLOOKUP($A$1&amp;CECCZ&amp;$G$2&amp;CompressorOnly&amp;$C6,CZ04CycleOnOff,8,0),IF(CECCZ="CZ12",VLOOKUP($A$1&amp;CECCZ&amp;$G$2&amp;CompressorOnly&amp;$C6,CZ12CycleOnOff,8,0),IF(CECCZ="CZ13",VLOOKUP($A$1&amp;CECCZ&amp;$G$2&amp;CompressorOnly&amp;$C6,CZ13CycleOnOff,8,0)))))</f>
        <v>#NAME?</v>
      </c>
      <c r="I6" s="92" t="str">
        <f t="shared" si="2"/>
        <v>#NAME?</v>
      </c>
      <c r="J6" s="134" t="str">
        <f t="shared" si="3"/>
        <v>#NAME?</v>
      </c>
    </row>
    <row r="7">
      <c r="A7" s="28"/>
      <c r="B7" s="74">
        <f>CSSB!$L$3</f>
        <v>1</v>
      </c>
      <c r="C7" s="71">
        <v>2.0</v>
      </c>
      <c r="D7" s="75">
        <f>CSSB!$N$3</f>
        <v>224.6335616</v>
      </c>
      <c r="E7" s="91">
        <f>CSSB!$M$3</f>
        <v>61.69263871</v>
      </c>
      <c r="F7" s="71">
        <f t="shared" si="1"/>
        <v>1</v>
      </c>
      <c r="G7" s="92" t="str">
        <f>IF($B$1="CZ03",VLOOKUP($A$1&amp;CECCZ&amp;$G$2&amp;CompressorOnly&amp;$C7,CZ03CycleOnOff,7,0),IF($B$1="CZ04",VLOOKUP($A$1&amp;CECCZ&amp;$G$2&amp;CompressorOnly&amp;$C7,CZ04CycleOnOff,7,0),IF(CECCZ="CZ12",VLOOKUP($A$1&amp;CECCZ&amp;$G$2&amp;CompressorOnly&amp;$C7,CZ12CycleOnOff,7,0),IF(CECCZ="CZ13",VLOOKUP($A$1&amp;CECCZ&amp;$G$2&amp;CompressorOnly&amp;$C7,CZ13CycleOnOff,7,0)))))</f>
        <v>#NAME?</v>
      </c>
      <c r="H7" s="92" t="str">
        <f>IF(CECCZ="CZ03",VLOOKUP($A$1&amp;CECCZ&amp;$G$2&amp;CompressorOnly&amp;$C7,CZ03CycleOnOff,8,0),IF(CECCZ="CZ04",VLOOKUP($A$1&amp;CECCZ&amp;$G$2&amp;CompressorOnly&amp;$C7,CZ04CycleOnOff,8,0),IF(CECCZ="CZ12",VLOOKUP($A$1&amp;CECCZ&amp;$G$2&amp;CompressorOnly&amp;$C7,CZ12CycleOnOff,8,0),IF(CECCZ="CZ13",VLOOKUP($A$1&amp;CECCZ&amp;$G$2&amp;CompressorOnly&amp;$C7,CZ13CycleOnOff,8,0)))))</f>
        <v>#NAME?</v>
      </c>
      <c r="I7" s="92" t="str">
        <f t="shared" si="2"/>
        <v>#NAME?</v>
      </c>
      <c r="J7" s="134" t="str">
        <f t="shared" si="3"/>
        <v>#NAME?</v>
      </c>
    </row>
    <row r="8">
      <c r="A8" s="28"/>
      <c r="B8" s="74">
        <f>CSSB!$L$3</f>
        <v>1</v>
      </c>
      <c r="C8" s="71">
        <v>2.0</v>
      </c>
      <c r="D8" s="75">
        <f>CSSB!$N$3</f>
        <v>224.6335616</v>
      </c>
      <c r="E8" s="91">
        <f>CSSB!$M$3</f>
        <v>61.69263871</v>
      </c>
      <c r="F8" s="71">
        <f t="shared" si="1"/>
        <v>1</v>
      </c>
      <c r="G8" s="92" t="str">
        <f>IF($B$1="CZ03",VLOOKUP($A$1&amp;CECCZ&amp;$G$2&amp;CompressorOnly&amp;$C8,CZ03CycleOnOff,7,0),IF($B$1="CZ04",VLOOKUP($A$1&amp;CECCZ&amp;$G$2&amp;CompressorOnly&amp;$C8,CZ04CycleOnOff,7,0),IF(CECCZ="CZ12",VLOOKUP($A$1&amp;CECCZ&amp;$G$2&amp;CompressorOnly&amp;$C8,CZ12CycleOnOff,7,0),IF(CECCZ="CZ13",VLOOKUP($A$1&amp;CECCZ&amp;$G$2&amp;CompressorOnly&amp;$C8,CZ13CycleOnOff,7,0)))))</f>
        <v>#NAME?</v>
      </c>
      <c r="H8" s="92" t="str">
        <f>IF(CECCZ="CZ03",VLOOKUP($A$1&amp;CECCZ&amp;$G$2&amp;CompressorOnly&amp;$C8,CZ03CycleOnOff,8,0),IF(CECCZ="CZ04",VLOOKUP($A$1&amp;CECCZ&amp;$G$2&amp;CompressorOnly&amp;$C8,CZ04CycleOnOff,8,0),IF(CECCZ="CZ12",VLOOKUP($A$1&amp;CECCZ&amp;$G$2&amp;CompressorOnly&amp;$C8,CZ12CycleOnOff,8,0),IF(CECCZ="CZ13",VLOOKUP($A$1&amp;CECCZ&amp;$G$2&amp;CompressorOnly&amp;$C8,CZ13CycleOnOff,8,0)))))</f>
        <v>#NAME?</v>
      </c>
      <c r="I8" s="92" t="str">
        <f t="shared" si="2"/>
        <v>#NAME?</v>
      </c>
      <c r="J8" s="134" t="str">
        <f t="shared" si="3"/>
        <v>#NAME?</v>
      </c>
    </row>
    <row r="9">
      <c r="A9" s="28"/>
      <c r="B9" s="74">
        <f>CSSB!$L$3</f>
        <v>1</v>
      </c>
      <c r="C9" s="71">
        <v>2.0</v>
      </c>
      <c r="D9" s="75">
        <f>CSSB!$N$3</f>
        <v>224.6335616</v>
      </c>
      <c r="E9" s="91">
        <f>CSSB!$M$3</f>
        <v>61.69263871</v>
      </c>
      <c r="F9" s="71">
        <f t="shared" si="1"/>
        <v>1</v>
      </c>
      <c r="G9" s="92" t="str">
        <f>IF($B$1="CZ03",VLOOKUP($A$1&amp;CECCZ&amp;$G$2&amp;CompressorOnly&amp;$C9,CZ03CycleOnOff,7,0),IF($B$1="CZ04",VLOOKUP($A$1&amp;CECCZ&amp;$G$2&amp;CompressorOnly&amp;$C9,CZ04CycleOnOff,7,0),IF(CECCZ="CZ12",VLOOKUP($A$1&amp;CECCZ&amp;$G$2&amp;CompressorOnly&amp;$C9,CZ12CycleOnOff,7,0),IF(CECCZ="CZ13",VLOOKUP($A$1&amp;CECCZ&amp;$G$2&amp;CompressorOnly&amp;$C9,CZ13CycleOnOff,7,0)))))</f>
        <v>#NAME?</v>
      </c>
      <c r="H9" s="92" t="str">
        <f>IF(CECCZ="CZ03",VLOOKUP($A$1&amp;CECCZ&amp;$G$2&amp;CompressorOnly&amp;$C9,CZ03CycleOnOff,8,0),IF(CECCZ="CZ04",VLOOKUP($A$1&amp;CECCZ&amp;$G$2&amp;CompressorOnly&amp;$C9,CZ04CycleOnOff,8,0),IF(CECCZ="CZ12",VLOOKUP($A$1&amp;CECCZ&amp;$G$2&amp;CompressorOnly&amp;$C9,CZ12CycleOnOff,8,0),IF(CECCZ="CZ13",VLOOKUP($A$1&amp;CECCZ&amp;$G$2&amp;CompressorOnly&amp;$C9,CZ13CycleOnOff,8,0)))))</f>
        <v>#NAME?</v>
      </c>
      <c r="I9" s="92" t="str">
        <f t="shared" si="2"/>
        <v>#NAME?</v>
      </c>
      <c r="J9" s="134" t="str">
        <f t="shared" si="3"/>
        <v>#NAME?</v>
      </c>
    </row>
    <row r="10">
      <c r="A10" s="28"/>
      <c r="B10" s="74">
        <f>CSSB!$L$3</f>
        <v>1</v>
      </c>
      <c r="C10" s="71">
        <v>2.0</v>
      </c>
      <c r="D10" s="75">
        <f>CSSB!$N$3</f>
        <v>224.6335616</v>
      </c>
      <c r="E10" s="91">
        <f>CSSB!$M$3</f>
        <v>61.69263871</v>
      </c>
      <c r="F10" s="71">
        <f t="shared" si="1"/>
        <v>1</v>
      </c>
      <c r="G10" s="92" t="str">
        <f>IF($B$1="CZ03",VLOOKUP($A$1&amp;CECCZ&amp;$G$2&amp;CompressorOnly&amp;$C10,CZ03CycleOnOff,7,0),IF($B$1="CZ04",VLOOKUP($A$1&amp;CECCZ&amp;$G$2&amp;CompressorOnly&amp;$C10,CZ04CycleOnOff,7,0),IF(CECCZ="CZ12",VLOOKUP($A$1&amp;CECCZ&amp;$G$2&amp;CompressorOnly&amp;$C10,CZ12CycleOnOff,7,0),IF(CECCZ="CZ13",VLOOKUP($A$1&amp;CECCZ&amp;$G$2&amp;CompressorOnly&amp;$C10,CZ13CycleOnOff,7,0)))))</f>
        <v>#NAME?</v>
      </c>
      <c r="H10" s="92" t="str">
        <f>IF(CECCZ="CZ03",VLOOKUP($A$1&amp;CECCZ&amp;$G$2&amp;CompressorOnly&amp;$C10,CZ03CycleOnOff,8,0),IF(CECCZ="CZ04",VLOOKUP($A$1&amp;CECCZ&amp;$G$2&amp;CompressorOnly&amp;$C10,CZ04CycleOnOff,8,0),IF(CECCZ="CZ12",VLOOKUP($A$1&amp;CECCZ&amp;$G$2&amp;CompressorOnly&amp;$C10,CZ12CycleOnOff,8,0),IF(CECCZ="CZ13",VLOOKUP($A$1&amp;CECCZ&amp;$G$2&amp;CompressorOnly&amp;$C10,CZ13CycleOnOff,8,0)))))</f>
        <v>#NAME?</v>
      </c>
      <c r="I10" s="92" t="str">
        <f t="shared" si="2"/>
        <v>#NAME?</v>
      </c>
      <c r="J10" s="134" t="str">
        <f t="shared" si="3"/>
        <v>#NAME?</v>
      </c>
    </row>
    <row r="11">
      <c r="A11" s="28"/>
      <c r="B11" s="74">
        <f>CSSB!$L$3</f>
        <v>1</v>
      </c>
      <c r="C11" s="71">
        <v>3.0</v>
      </c>
      <c r="D11" s="75">
        <f>CSSB!$N$3</f>
        <v>224.6335616</v>
      </c>
      <c r="E11" s="91">
        <f>CSSB!$M$3</f>
        <v>61.69263871</v>
      </c>
      <c r="F11" s="71">
        <f t="shared" si="1"/>
        <v>1</v>
      </c>
      <c r="G11" s="92" t="str">
        <f>IF($B$1="CZ03",VLOOKUP($A$1&amp;CECCZ&amp;$G$2&amp;CompressorOnly&amp;$C11,CZ03CycleOnOff,7,0),IF($B$1="CZ04",VLOOKUP($A$1&amp;CECCZ&amp;$G$2&amp;CompressorOnly&amp;$C11,CZ04CycleOnOff,7,0),IF(CECCZ="CZ12",VLOOKUP($A$1&amp;CECCZ&amp;$G$2&amp;CompressorOnly&amp;$C11,CZ12CycleOnOff,7,0),IF(CECCZ="CZ13",VLOOKUP($A$1&amp;CECCZ&amp;$G$2&amp;CompressorOnly&amp;$C11,CZ13CycleOnOff,7,0)))))</f>
        <v>#NAME?</v>
      </c>
      <c r="H11" s="92" t="str">
        <f>IF(CECCZ="CZ03",VLOOKUP($A$1&amp;CECCZ&amp;$G$2&amp;CompressorOnly&amp;$C11,CZ03CycleOnOff,8,0),IF(CECCZ="CZ04",VLOOKUP($A$1&amp;CECCZ&amp;$G$2&amp;CompressorOnly&amp;$C11,CZ04CycleOnOff,8,0),IF(CECCZ="CZ12",VLOOKUP($A$1&amp;CECCZ&amp;$G$2&amp;CompressorOnly&amp;$C11,CZ12CycleOnOff,8,0),IF(CECCZ="CZ13",VLOOKUP($A$1&amp;CECCZ&amp;$G$2&amp;CompressorOnly&amp;$C11,CZ13CycleOnOff,8,0)))))</f>
        <v>#NAME?</v>
      </c>
      <c r="I11" s="92" t="str">
        <f t="shared" si="2"/>
        <v>#NAME?</v>
      </c>
      <c r="J11" s="134" t="str">
        <f t="shared" si="3"/>
        <v>#NAME?</v>
      </c>
    </row>
    <row r="12">
      <c r="A12" s="28"/>
      <c r="B12" s="74">
        <f>CSSB!$L$3</f>
        <v>1</v>
      </c>
      <c r="C12" s="71">
        <v>3.0</v>
      </c>
      <c r="D12" s="75">
        <f>CSSB!$N$3</f>
        <v>224.6335616</v>
      </c>
      <c r="E12" s="91">
        <f>CSSB!$M$3</f>
        <v>61.69263871</v>
      </c>
      <c r="F12" s="71">
        <f t="shared" si="1"/>
        <v>1</v>
      </c>
      <c r="G12" s="92" t="str">
        <f>IF($B$1="CZ03",VLOOKUP($A$1&amp;CECCZ&amp;$G$2&amp;CompressorOnly&amp;$C12,CZ03CycleOnOff,7,0),IF($B$1="CZ04",VLOOKUP($A$1&amp;CECCZ&amp;$G$2&amp;CompressorOnly&amp;$C12,CZ04CycleOnOff,7,0),IF(CECCZ="CZ12",VLOOKUP($A$1&amp;CECCZ&amp;$G$2&amp;CompressorOnly&amp;$C12,CZ12CycleOnOff,7,0),IF(CECCZ="CZ13",VLOOKUP($A$1&amp;CECCZ&amp;$G$2&amp;CompressorOnly&amp;$C12,CZ13CycleOnOff,7,0)))))</f>
        <v>#NAME?</v>
      </c>
      <c r="H12" s="92" t="str">
        <f>IF(CECCZ="CZ03",VLOOKUP($A$1&amp;CECCZ&amp;$G$2&amp;CompressorOnly&amp;$C12,CZ03CycleOnOff,8,0),IF(CECCZ="CZ04",VLOOKUP($A$1&amp;CECCZ&amp;$G$2&amp;CompressorOnly&amp;$C12,CZ04CycleOnOff,8,0),IF(CECCZ="CZ12",VLOOKUP($A$1&amp;CECCZ&amp;$G$2&amp;CompressorOnly&amp;$C12,CZ12CycleOnOff,8,0),IF(CECCZ="CZ13",VLOOKUP($A$1&amp;CECCZ&amp;$G$2&amp;CompressorOnly&amp;$C12,CZ13CycleOnOff,8,0)))))</f>
        <v>#NAME?</v>
      </c>
      <c r="I12" s="92" t="str">
        <f t="shared" si="2"/>
        <v>#NAME?</v>
      </c>
      <c r="J12" s="134" t="str">
        <f t="shared" si="3"/>
        <v>#NAME?</v>
      </c>
    </row>
    <row r="13">
      <c r="A13" s="28"/>
      <c r="B13" s="74">
        <f>CSSB!$L$3</f>
        <v>1</v>
      </c>
      <c r="C13" s="71">
        <v>3.0</v>
      </c>
      <c r="D13" s="75">
        <f>CSSB!$N$3</f>
        <v>224.6335616</v>
      </c>
      <c r="E13" s="91">
        <f>CSSB!$M$3</f>
        <v>61.69263871</v>
      </c>
      <c r="F13" s="71">
        <f t="shared" si="1"/>
        <v>1</v>
      </c>
      <c r="G13" s="92" t="str">
        <f>IF($B$1="CZ03",VLOOKUP($A$1&amp;CECCZ&amp;$G$2&amp;CompressorOnly&amp;$C13,CZ03CycleOnOff,7,0),IF($B$1="CZ04",VLOOKUP($A$1&amp;CECCZ&amp;$G$2&amp;CompressorOnly&amp;$C13,CZ04CycleOnOff,7,0),IF(CECCZ="CZ12",VLOOKUP($A$1&amp;CECCZ&amp;$G$2&amp;CompressorOnly&amp;$C13,CZ12CycleOnOff,7,0),IF(CECCZ="CZ13",VLOOKUP($A$1&amp;CECCZ&amp;$G$2&amp;CompressorOnly&amp;$C13,CZ13CycleOnOff,7,0)))))</f>
        <v>#NAME?</v>
      </c>
      <c r="H13" s="92" t="str">
        <f>IF(CECCZ="CZ03",VLOOKUP($A$1&amp;CECCZ&amp;$G$2&amp;CompressorOnly&amp;$C13,CZ03CycleOnOff,8,0),IF(CECCZ="CZ04",VLOOKUP($A$1&amp;CECCZ&amp;$G$2&amp;CompressorOnly&amp;$C13,CZ04CycleOnOff,8,0),IF(CECCZ="CZ12",VLOOKUP($A$1&amp;CECCZ&amp;$G$2&amp;CompressorOnly&amp;$C13,CZ12CycleOnOff,8,0),IF(CECCZ="CZ13",VLOOKUP($A$1&amp;CECCZ&amp;$G$2&amp;CompressorOnly&amp;$C13,CZ13CycleOnOff,8,0)))))</f>
        <v>#NAME?</v>
      </c>
      <c r="I13" s="92" t="str">
        <f t="shared" si="2"/>
        <v>#NAME?</v>
      </c>
      <c r="J13" s="134" t="str">
        <f t="shared" si="3"/>
        <v>#NAME?</v>
      </c>
    </row>
    <row r="14">
      <c r="A14" s="28"/>
      <c r="B14" s="74">
        <f>CSSB!$L$3</f>
        <v>1</v>
      </c>
      <c r="C14" s="71">
        <v>3.0</v>
      </c>
      <c r="D14" s="75">
        <f>CSSB!$N$3</f>
        <v>224.6335616</v>
      </c>
      <c r="E14" s="91">
        <f>CSSB!$M$3</f>
        <v>61.69263871</v>
      </c>
      <c r="F14" s="71">
        <f t="shared" si="1"/>
        <v>1</v>
      </c>
      <c r="G14" s="92" t="str">
        <f>IF($B$1="CZ03",VLOOKUP($A$1&amp;CECCZ&amp;$G$2&amp;CompressorOnly&amp;$C14,CZ03CycleOnOff,7,0),IF($B$1="CZ04",VLOOKUP($A$1&amp;CECCZ&amp;$G$2&amp;CompressorOnly&amp;$C14,CZ04CycleOnOff,7,0),IF(CECCZ="CZ12",VLOOKUP($A$1&amp;CECCZ&amp;$G$2&amp;CompressorOnly&amp;$C14,CZ12CycleOnOff,7,0),IF(CECCZ="CZ13",VLOOKUP($A$1&amp;CECCZ&amp;$G$2&amp;CompressorOnly&amp;$C14,CZ13CycleOnOff,7,0)))))</f>
        <v>#NAME?</v>
      </c>
      <c r="H14" s="92" t="str">
        <f>IF(CECCZ="CZ03",VLOOKUP($A$1&amp;CECCZ&amp;$G$2&amp;CompressorOnly&amp;$C14,CZ03CycleOnOff,8,0),IF(CECCZ="CZ04",VLOOKUP($A$1&amp;CECCZ&amp;$G$2&amp;CompressorOnly&amp;$C14,CZ04CycleOnOff,8,0),IF(CECCZ="CZ12",VLOOKUP($A$1&amp;CECCZ&amp;$G$2&amp;CompressorOnly&amp;$C14,CZ12CycleOnOff,8,0),IF(CECCZ="CZ13",VLOOKUP($A$1&amp;CECCZ&amp;$G$2&amp;CompressorOnly&amp;$C14,CZ13CycleOnOff,8,0)))))</f>
        <v>#NAME?</v>
      </c>
      <c r="I14" s="92" t="str">
        <f t="shared" si="2"/>
        <v>#NAME?</v>
      </c>
      <c r="J14" s="134" t="str">
        <f t="shared" si="3"/>
        <v>#NAME?</v>
      </c>
    </row>
    <row r="15">
      <c r="A15" s="28"/>
      <c r="B15" s="74">
        <f>CSSB!$L$3</f>
        <v>1</v>
      </c>
      <c r="C15" s="71">
        <v>4.0</v>
      </c>
      <c r="D15" s="75">
        <f>CSSB!$N$3</f>
        <v>224.6335616</v>
      </c>
      <c r="E15" s="91">
        <f>CSSB!$M$3</f>
        <v>61.69263871</v>
      </c>
      <c r="F15" s="71">
        <f t="shared" si="1"/>
        <v>1</v>
      </c>
      <c r="G15" s="92" t="str">
        <f>IF($B$1="CZ03",VLOOKUP($A$1&amp;CECCZ&amp;$G$2&amp;CompressorOnly&amp;$C15,CZ03CycleOnOff,7,0),IF($B$1="CZ04",VLOOKUP($A$1&amp;CECCZ&amp;$G$2&amp;CompressorOnly&amp;$C15,CZ04CycleOnOff,7,0),IF(CECCZ="CZ12",VLOOKUP($A$1&amp;CECCZ&amp;$G$2&amp;CompressorOnly&amp;$C15,CZ12CycleOnOff,7,0),IF(CECCZ="CZ13",VLOOKUP($A$1&amp;CECCZ&amp;$G$2&amp;CompressorOnly&amp;$C15,CZ13CycleOnOff,7,0)))))</f>
        <v>#NAME?</v>
      </c>
      <c r="H15" s="92" t="str">
        <f>IF(CECCZ="CZ03",VLOOKUP($A$1&amp;CECCZ&amp;$G$2&amp;CompressorOnly&amp;$C15,CZ03CycleOnOff,8,0),IF(CECCZ="CZ04",VLOOKUP($A$1&amp;CECCZ&amp;$G$2&amp;CompressorOnly&amp;$C15,CZ04CycleOnOff,8,0),IF(CECCZ="CZ12",VLOOKUP($A$1&amp;CECCZ&amp;$G$2&amp;CompressorOnly&amp;$C15,CZ12CycleOnOff,8,0),IF(CECCZ="CZ13",VLOOKUP($A$1&amp;CECCZ&amp;$G$2&amp;CompressorOnly&amp;$C15,CZ13CycleOnOff,8,0)))))</f>
        <v>#NAME?</v>
      </c>
      <c r="I15" s="92" t="str">
        <f t="shared" si="2"/>
        <v>#NAME?</v>
      </c>
      <c r="J15" s="134" t="str">
        <f t="shared" si="3"/>
        <v>#NAME?</v>
      </c>
    </row>
    <row r="16">
      <c r="A16" s="28"/>
      <c r="B16" s="74">
        <f>CSSB!$L$3</f>
        <v>1</v>
      </c>
      <c r="C16" s="71">
        <v>4.0</v>
      </c>
      <c r="D16" s="75">
        <f>CSSB!$N$3</f>
        <v>224.6335616</v>
      </c>
      <c r="E16" s="91">
        <f>CSSB!$M$3</f>
        <v>61.69263871</v>
      </c>
      <c r="F16" s="71">
        <f t="shared" si="1"/>
        <v>1</v>
      </c>
      <c r="G16" s="92" t="str">
        <f>IF($B$1="CZ03",VLOOKUP($A$1&amp;CECCZ&amp;$G$2&amp;CompressorOnly&amp;$C16,CZ03CycleOnOff,7,0),IF($B$1="CZ04",VLOOKUP($A$1&amp;CECCZ&amp;$G$2&amp;CompressorOnly&amp;$C16,CZ04CycleOnOff,7,0),IF(CECCZ="CZ12",VLOOKUP($A$1&amp;CECCZ&amp;$G$2&amp;CompressorOnly&amp;$C16,CZ12CycleOnOff,7,0),IF(CECCZ="CZ13",VLOOKUP($A$1&amp;CECCZ&amp;$G$2&amp;CompressorOnly&amp;$C16,CZ13CycleOnOff,7,0)))))</f>
        <v>#NAME?</v>
      </c>
      <c r="H16" s="92" t="str">
        <f>IF(CECCZ="CZ03",VLOOKUP($A$1&amp;CECCZ&amp;$G$2&amp;CompressorOnly&amp;$C16,CZ03CycleOnOff,8,0),IF(CECCZ="CZ04",VLOOKUP($A$1&amp;CECCZ&amp;$G$2&amp;CompressorOnly&amp;$C16,CZ04CycleOnOff,8,0),IF(CECCZ="CZ12",VLOOKUP($A$1&amp;CECCZ&amp;$G$2&amp;CompressorOnly&amp;$C16,CZ12CycleOnOff,8,0),IF(CECCZ="CZ13",VLOOKUP($A$1&amp;CECCZ&amp;$G$2&amp;CompressorOnly&amp;$C16,CZ13CycleOnOff,8,0)))))</f>
        <v>#NAME?</v>
      </c>
      <c r="I16" s="92" t="str">
        <f t="shared" si="2"/>
        <v>#NAME?</v>
      </c>
      <c r="J16" s="134" t="str">
        <f t="shared" si="3"/>
        <v>#NAME?</v>
      </c>
    </row>
    <row r="17">
      <c r="A17" s="28"/>
      <c r="B17" s="74">
        <f>CSSB!$L$3</f>
        <v>1</v>
      </c>
      <c r="C17" s="71">
        <v>4.0</v>
      </c>
      <c r="D17" s="75">
        <f>CSSB!$N$3</f>
        <v>224.6335616</v>
      </c>
      <c r="E17" s="91">
        <f>CSSB!$M$3</f>
        <v>61.69263871</v>
      </c>
      <c r="F17" s="71">
        <f t="shared" si="1"/>
        <v>1</v>
      </c>
      <c r="G17" s="92" t="str">
        <f>IF($B$1="CZ03",VLOOKUP($A$1&amp;CECCZ&amp;$G$2&amp;CompressorOnly&amp;$C17,CZ03CycleOnOff,7,0),IF($B$1="CZ04",VLOOKUP($A$1&amp;CECCZ&amp;$G$2&amp;CompressorOnly&amp;$C17,CZ04CycleOnOff,7,0),IF(CECCZ="CZ12",VLOOKUP($A$1&amp;CECCZ&amp;$G$2&amp;CompressorOnly&amp;$C17,CZ12CycleOnOff,7,0),IF(CECCZ="CZ13",VLOOKUP($A$1&amp;CECCZ&amp;$G$2&amp;CompressorOnly&amp;$C17,CZ13CycleOnOff,7,0)))))</f>
        <v>#NAME?</v>
      </c>
      <c r="H17" s="92" t="str">
        <f>IF(CECCZ="CZ03",VLOOKUP($A$1&amp;CECCZ&amp;$G$2&amp;CompressorOnly&amp;$C17,CZ03CycleOnOff,8,0),IF(CECCZ="CZ04",VLOOKUP($A$1&amp;CECCZ&amp;$G$2&amp;CompressorOnly&amp;$C17,CZ04CycleOnOff,8,0),IF(CECCZ="CZ12",VLOOKUP($A$1&amp;CECCZ&amp;$G$2&amp;CompressorOnly&amp;$C17,CZ12CycleOnOff,8,0),IF(CECCZ="CZ13",VLOOKUP($A$1&amp;CECCZ&amp;$G$2&amp;CompressorOnly&amp;$C17,CZ13CycleOnOff,8,0)))))</f>
        <v>#NAME?</v>
      </c>
      <c r="I17" s="92" t="str">
        <f t="shared" si="2"/>
        <v>#NAME?</v>
      </c>
      <c r="J17" s="134" t="str">
        <f t="shared" si="3"/>
        <v>#NAME?</v>
      </c>
    </row>
    <row r="18">
      <c r="A18" s="28"/>
      <c r="B18" s="74">
        <f>CSSB!$L$3</f>
        <v>1</v>
      </c>
      <c r="C18" s="71">
        <v>4.0</v>
      </c>
      <c r="D18" s="75">
        <f>CSSB!$N$3</f>
        <v>224.6335616</v>
      </c>
      <c r="E18" s="91">
        <f>CSSB!$M$3</f>
        <v>61.69263871</v>
      </c>
      <c r="F18" s="71">
        <f t="shared" si="1"/>
        <v>1</v>
      </c>
      <c r="G18" s="92" t="str">
        <f>IF($B$1="CZ03",VLOOKUP($A$1&amp;CECCZ&amp;$G$2&amp;CompressorOnly&amp;$C18,CZ03CycleOnOff,7,0),IF($B$1="CZ04",VLOOKUP($A$1&amp;CECCZ&amp;$G$2&amp;CompressorOnly&amp;$C18,CZ04CycleOnOff,7,0),IF(CECCZ="CZ12",VLOOKUP($A$1&amp;CECCZ&amp;$G$2&amp;CompressorOnly&amp;$C18,CZ12CycleOnOff,7,0),IF(CECCZ="CZ13",VLOOKUP($A$1&amp;CECCZ&amp;$G$2&amp;CompressorOnly&amp;$C18,CZ13CycleOnOff,7,0)))))</f>
        <v>#NAME?</v>
      </c>
      <c r="H18" s="92" t="str">
        <f>IF(CECCZ="CZ03",VLOOKUP($A$1&amp;CECCZ&amp;$G$2&amp;CompressorOnly&amp;$C18,CZ03CycleOnOff,8,0),IF(CECCZ="CZ04",VLOOKUP($A$1&amp;CECCZ&amp;$G$2&amp;CompressorOnly&amp;$C18,CZ04CycleOnOff,8,0),IF(CECCZ="CZ12",VLOOKUP($A$1&amp;CECCZ&amp;$G$2&amp;CompressorOnly&amp;$C18,CZ12CycleOnOff,8,0),IF(CECCZ="CZ13",VLOOKUP($A$1&amp;CECCZ&amp;$G$2&amp;CompressorOnly&amp;$C18,CZ13CycleOnOff,8,0)))))</f>
        <v>#NAME?</v>
      </c>
      <c r="I18" s="92" t="str">
        <f t="shared" si="2"/>
        <v>#NAME?</v>
      </c>
      <c r="J18" s="134" t="str">
        <f t="shared" si="3"/>
        <v>#NAME?</v>
      </c>
    </row>
    <row r="19">
      <c r="A19" s="28"/>
      <c r="B19" s="71"/>
      <c r="C19" s="71"/>
      <c r="D19" s="71"/>
      <c r="E19" s="71"/>
      <c r="F19" s="71"/>
      <c r="G19" s="71"/>
      <c r="H19" s="100"/>
      <c r="I19" s="71"/>
      <c r="J19" s="49"/>
    </row>
    <row r="20">
      <c r="A20" s="28"/>
      <c r="B20" s="90"/>
      <c r="C20" s="90"/>
      <c r="D20" s="135"/>
      <c r="E20" s="90"/>
      <c r="F20" s="90"/>
      <c r="G20" s="126" t="s">
        <v>175</v>
      </c>
      <c r="H20" s="126" t="str">
        <f>CompressorOnly</f>
        <v>#NAME?</v>
      </c>
      <c r="I20" s="90"/>
      <c r="J20" s="133"/>
    </row>
    <row r="21" ht="15.75" customHeight="1">
      <c r="A21" s="28"/>
      <c r="B21" s="90" t="s">
        <v>46</v>
      </c>
      <c r="C21" s="90" t="s">
        <v>68</v>
      </c>
      <c r="D21" s="90" t="s">
        <v>69</v>
      </c>
      <c r="E21" s="90" t="s">
        <v>70</v>
      </c>
      <c r="F21" s="90" t="s">
        <v>71</v>
      </c>
      <c r="G21" s="90" t="s">
        <v>177</v>
      </c>
      <c r="H21" s="132" t="str">
        <f>DutyCycleMinutes</f>
        <v>#NAME?</v>
      </c>
      <c r="I21" s="90" t="s">
        <v>72</v>
      </c>
      <c r="J21" s="133" t="s">
        <v>73</v>
      </c>
    </row>
    <row r="22" ht="15.75" customHeight="1">
      <c r="A22" s="28"/>
      <c r="B22" s="74">
        <f>CSSB!$L$4</f>
        <v>2</v>
      </c>
      <c r="C22" s="71">
        <v>1.0</v>
      </c>
      <c r="D22" s="75">
        <f>CSSB!$N$4</f>
        <v>227.4739382</v>
      </c>
      <c r="E22" s="91">
        <f>CSSB!$M$4</f>
        <v>67.60923682</v>
      </c>
      <c r="F22" s="71">
        <f t="shared" ref="F22:F37" si="4">IF(E22&lt;75,1,IF(AND(E22&gt;=75, E22&lt;95),2,IF(E22&gt;=95,3)))</f>
        <v>1</v>
      </c>
      <c r="G22" s="92" t="str">
        <f>IF($B$1="CZ03",VLOOKUP($A$1&amp;CECCZ&amp;$G$2&amp;CompressorOnly&amp;$C22,CZ03CycleOnOff,7,0),IF($B$1="CZ04",VLOOKUP($A$1&amp;CECCZ&amp;$G$2&amp;CompressorOnly&amp;$C22,CZ04CycleOnOff,7,0),IF(CECCZ="CZ12",VLOOKUP($A$1&amp;CECCZ&amp;$G$2&amp;CompressorOnly&amp;$C22,CZ12CycleOnOff,7,0),IF(CECCZ="CZ13",VLOOKUP($A$1&amp;CECCZ&amp;$G$2&amp;CompressorOnly&amp;$C22,CZ13CycleOnOff,7,0)))))</f>
        <v>#NAME?</v>
      </c>
      <c r="H22" s="92" t="str">
        <f>IF(CECCZ="CZ03",VLOOKUP($A$1&amp;CECCZ&amp;$G$2&amp;CompressorOnly&amp;$C22,CZ03CycleOnOff,8,0),IF(CECCZ="CZ04",VLOOKUP($A$1&amp;CECCZ&amp;$G$2&amp;CompressorOnly&amp;$C22,CZ04CycleOnOff,8,0),IF(CECCZ="CZ12",VLOOKUP($A$1&amp;CECCZ&amp;$G$2&amp;CompressorOnly&amp;$C22,CZ12CycleOnOff,8,0),IF(CECCZ="CZ13",VLOOKUP($A$1&amp;CECCZ&amp;$G$2&amp;CompressorOnly&amp;$C22,CZ13CycleOnOff,8,0)))))</f>
        <v>#NAME?</v>
      </c>
      <c r="I22" s="92" t="str">
        <f t="shared" ref="I22:I37" si="5">(E22*G22+H22)/100*DutyCycleMinutes/60</f>
        <v>#NAME?</v>
      </c>
      <c r="J22" s="134" t="str">
        <f t="shared" ref="J22:J37" si="6">I22*D22</f>
        <v>#NAME?</v>
      </c>
    </row>
    <row r="23" ht="15.75" customHeight="1">
      <c r="A23" s="28"/>
      <c r="B23" s="74">
        <f>CSSB!$L$4</f>
        <v>2</v>
      </c>
      <c r="C23" s="71">
        <v>1.0</v>
      </c>
      <c r="D23" s="75">
        <f>CSSB!$N$4</f>
        <v>227.4739382</v>
      </c>
      <c r="E23" s="91">
        <f>CSSB!$M$4</f>
        <v>67.60923682</v>
      </c>
      <c r="F23" s="71">
        <f t="shared" si="4"/>
        <v>1</v>
      </c>
      <c r="G23" s="92" t="str">
        <f>IF($B$1="CZ03",VLOOKUP($A$1&amp;CECCZ&amp;$G$2&amp;CompressorOnly&amp;$C23,CZ03CycleOnOff,7,0),IF($B$1="CZ04",VLOOKUP($A$1&amp;CECCZ&amp;$G$2&amp;CompressorOnly&amp;$C23,CZ04CycleOnOff,7,0),IF(CECCZ="CZ12",VLOOKUP($A$1&amp;CECCZ&amp;$G$2&amp;CompressorOnly&amp;$C23,CZ12CycleOnOff,7,0),IF(CECCZ="CZ13",VLOOKUP($A$1&amp;CECCZ&amp;$G$2&amp;CompressorOnly&amp;$C23,CZ13CycleOnOff,7,0)))))</f>
        <v>#NAME?</v>
      </c>
      <c r="H23" s="92" t="str">
        <f>IF(CECCZ="CZ03",VLOOKUP($A$1&amp;CECCZ&amp;$G$2&amp;CompressorOnly&amp;$C23,CZ03CycleOnOff,8,0),IF(CECCZ="CZ04",VLOOKUP($A$1&amp;CECCZ&amp;$G$2&amp;CompressorOnly&amp;$C23,CZ04CycleOnOff,8,0),IF(CECCZ="CZ12",VLOOKUP($A$1&amp;CECCZ&amp;$G$2&amp;CompressorOnly&amp;$C23,CZ12CycleOnOff,8,0),IF(CECCZ="CZ13",VLOOKUP($A$1&amp;CECCZ&amp;$G$2&amp;CompressorOnly&amp;$C23,CZ13CycleOnOff,8,0)))))</f>
        <v>#NAME?</v>
      </c>
      <c r="I23" s="92" t="str">
        <f t="shared" si="5"/>
        <v>#NAME?</v>
      </c>
      <c r="J23" s="134" t="str">
        <f t="shared" si="6"/>
        <v>#NAME?</v>
      </c>
    </row>
    <row r="24" ht="15.75" customHeight="1">
      <c r="A24" s="28"/>
      <c r="B24" s="74">
        <f>CSSB!$L$4</f>
        <v>2</v>
      </c>
      <c r="C24" s="71">
        <v>1.0</v>
      </c>
      <c r="D24" s="75">
        <f>CSSB!$N$4</f>
        <v>227.4739382</v>
      </c>
      <c r="E24" s="91">
        <f>CSSB!$M$4</f>
        <v>67.60923682</v>
      </c>
      <c r="F24" s="71">
        <f t="shared" si="4"/>
        <v>1</v>
      </c>
      <c r="G24" s="92" t="str">
        <f>IF($B$1="CZ03",VLOOKUP($A$1&amp;CECCZ&amp;$G$2&amp;CompressorOnly&amp;$C24,CZ03CycleOnOff,7,0),IF($B$1="CZ04",VLOOKUP($A$1&amp;CECCZ&amp;$G$2&amp;CompressorOnly&amp;$C24,CZ04CycleOnOff,7,0),IF(CECCZ="CZ12",VLOOKUP($A$1&amp;CECCZ&amp;$G$2&amp;CompressorOnly&amp;$C24,CZ12CycleOnOff,7,0),IF(CECCZ="CZ13",VLOOKUP($A$1&amp;CECCZ&amp;$G$2&amp;CompressorOnly&amp;$C24,CZ13CycleOnOff,7,0)))))</f>
        <v>#NAME?</v>
      </c>
      <c r="H24" s="92" t="str">
        <f>IF(CECCZ="CZ03",VLOOKUP($A$1&amp;CECCZ&amp;$G$2&amp;CompressorOnly&amp;$C24,CZ03CycleOnOff,8,0),IF(CECCZ="CZ04",VLOOKUP($A$1&amp;CECCZ&amp;$G$2&amp;CompressorOnly&amp;$C24,CZ04CycleOnOff,8,0),IF(CECCZ="CZ12",VLOOKUP($A$1&amp;CECCZ&amp;$G$2&amp;CompressorOnly&amp;$C24,CZ12CycleOnOff,8,0),IF(CECCZ="CZ13",VLOOKUP($A$1&amp;CECCZ&amp;$G$2&amp;CompressorOnly&amp;$C24,CZ13CycleOnOff,8,0)))))</f>
        <v>#NAME?</v>
      </c>
      <c r="I24" s="92" t="str">
        <f t="shared" si="5"/>
        <v>#NAME?</v>
      </c>
      <c r="J24" s="134" t="str">
        <f t="shared" si="6"/>
        <v>#NAME?</v>
      </c>
    </row>
    <row r="25" ht="15.75" customHeight="1">
      <c r="A25" s="28"/>
      <c r="B25" s="74">
        <f>CSSB!$L$4</f>
        <v>2</v>
      </c>
      <c r="C25" s="71">
        <v>1.0</v>
      </c>
      <c r="D25" s="75">
        <f>CSSB!$N$4</f>
        <v>227.4739382</v>
      </c>
      <c r="E25" s="91">
        <f>CSSB!$M$4</f>
        <v>67.60923682</v>
      </c>
      <c r="F25" s="71">
        <f t="shared" si="4"/>
        <v>1</v>
      </c>
      <c r="G25" s="92" t="str">
        <f>IF($B$1="CZ03",VLOOKUP($A$1&amp;CECCZ&amp;$G$2&amp;CompressorOnly&amp;$C25,CZ03CycleOnOff,7,0),IF($B$1="CZ04",VLOOKUP($A$1&amp;CECCZ&amp;$G$2&amp;CompressorOnly&amp;$C25,CZ04CycleOnOff,7,0),IF(CECCZ="CZ12",VLOOKUP($A$1&amp;CECCZ&amp;$G$2&amp;CompressorOnly&amp;$C25,CZ12CycleOnOff,7,0),IF(CECCZ="CZ13",VLOOKUP($A$1&amp;CECCZ&amp;$G$2&amp;CompressorOnly&amp;$C25,CZ13CycleOnOff,7,0)))))</f>
        <v>#NAME?</v>
      </c>
      <c r="H25" s="92" t="str">
        <f>IF(CECCZ="CZ03",VLOOKUP($A$1&amp;CECCZ&amp;$G$2&amp;CompressorOnly&amp;$C25,CZ03CycleOnOff,8,0),IF(CECCZ="CZ04",VLOOKUP($A$1&amp;CECCZ&amp;$G$2&amp;CompressorOnly&amp;$C25,CZ04CycleOnOff,8,0),IF(CECCZ="CZ12",VLOOKUP($A$1&amp;CECCZ&amp;$G$2&amp;CompressorOnly&amp;$C25,CZ12CycleOnOff,8,0),IF(CECCZ="CZ13",VLOOKUP($A$1&amp;CECCZ&amp;$G$2&amp;CompressorOnly&amp;$C25,CZ13CycleOnOff,8,0)))))</f>
        <v>#NAME?</v>
      </c>
      <c r="I25" s="92" t="str">
        <f t="shared" si="5"/>
        <v>#NAME?</v>
      </c>
      <c r="J25" s="134" t="str">
        <f t="shared" si="6"/>
        <v>#NAME?</v>
      </c>
    </row>
    <row r="26" ht="15.75" customHeight="1">
      <c r="A26" s="28"/>
      <c r="B26" s="74">
        <f>CSSB!$L$4</f>
        <v>2</v>
      </c>
      <c r="C26" s="71">
        <v>2.0</v>
      </c>
      <c r="D26" s="75">
        <f>CSSB!$N$4</f>
        <v>227.4739382</v>
      </c>
      <c r="E26" s="91">
        <f>CSSB!$M$4</f>
        <v>67.60923682</v>
      </c>
      <c r="F26" s="71">
        <f t="shared" si="4"/>
        <v>1</v>
      </c>
      <c r="G26" s="92" t="str">
        <f>IF($B$1="CZ03",VLOOKUP($A$1&amp;CECCZ&amp;$G$2&amp;CompressorOnly&amp;$C26,CZ03CycleOnOff,7,0),IF($B$1="CZ04",VLOOKUP($A$1&amp;CECCZ&amp;$G$2&amp;CompressorOnly&amp;$C26,CZ04CycleOnOff,7,0),IF(CECCZ="CZ12",VLOOKUP($A$1&amp;CECCZ&amp;$G$2&amp;CompressorOnly&amp;$C26,CZ12CycleOnOff,7,0),IF(CECCZ="CZ13",VLOOKUP($A$1&amp;CECCZ&amp;$G$2&amp;CompressorOnly&amp;$C26,CZ13CycleOnOff,7,0)))))</f>
        <v>#NAME?</v>
      </c>
      <c r="H26" s="92" t="str">
        <f>IF(CECCZ="CZ03",VLOOKUP($A$1&amp;CECCZ&amp;$G$2&amp;CompressorOnly&amp;$C26,CZ03CycleOnOff,8,0),IF(CECCZ="CZ04",VLOOKUP($A$1&amp;CECCZ&amp;$G$2&amp;CompressorOnly&amp;$C26,CZ04CycleOnOff,8,0),IF(CECCZ="CZ12",VLOOKUP($A$1&amp;CECCZ&amp;$G$2&amp;CompressorOnly&amp;$C26,CZ12CycleOnOff,8,0),IF(CECCZ="CZ13",VLOOKUP($A$1&amp;CECCZ&amp;$G$2&amp;CompressorOnly&amp;$C26,CZ13CycleOnOff,8,0)))))</f>
        <v>#NAME?</v>
      </c>
      <c r="I26" s="92" t="str">
        <f t="shared" si="5"/>
        <v>#NAME?</v>
      </c>
      <c r="J26" s="134" t="str">
        <f t="shared" si="6"/>
        <v>#NAME?</v>
      </c>
    </row>
    <row r="27" ht="15.75" customHeight="1">
      <c r="A27" s="28"/>
      <c r="B27" s="74">
        <f>CSSB!$L$4</f>
        <v>2</v>
      </c>
      <c r="C27" s="71">
        <v>2.0</v>
      </c>
      <c r="D27" s="75">
        <f>CSSB!$N$4</f>
        <v>227.4739382</v>
      </c>
      <c r="E27" s="91">
        <f>CSSB!$M$4</f>
        <v>67.60923682</v>
      </c>
      <c r="F27" s="71">
        <f t="shared" si="4"/>
        <v>1</v>
      </c>
      <c r="G27" s="92" t="str">
        <f>IF($B$1="CZ03",VLOOKUP($A$1&amp;CECCZ&amp;$G$2&amp;CompressorOnly&amp;$C27,CZ03CycleOnOff,7,0),IF($B$1="CZ04",VLOOKUP($A$1&amp;CECCZ&amp;$G$2&amp;CompressorOnly&amp;$C27,CZ04CycleOnOff,7,0),IF(CECCZ="CZ12",VLOOKUP($A$1&amp;CECCZ&amp;$G$2&amp;CompressorOnly&amp;$C27,CZ12CycleOnOff,7,0),IF(CECCZ="CZ13",VLOOKUP($A$1&amp;CECCZ&amp;$G$2&amp;CompressorOnly&amp;$C27,CZ13CycleOnOff,7,0)))))</f>
        <v>#NAME?</v>
      </c>
      <c r="H27" s="92" t="str">
        <f>IF(CECCZ="CZ03",VLOOKUP($A$1&amp;CECCZ&amp;$G$2&amp;CompressorOnly&amp;$C27,CZ03CycleOnOff,8,0),IF(CECCZ="CZ04",VLOOKUP($A$1&amp;CECCZ&amp;$G$2&amp;CompressorOnly&amp;$C27,CZ04CycleOnOff,8,0),IF(CECCZ="CZ12",VLOOKUP($A$1&amp;CECCZ&amp;$G$2&amp;CompressorOnly&amp;$C27,CZ12CycleOnOff,8,0),IF(CECCZ="CZ13",VLOOKUP($A$1&amp;CECCZ&amp;$G$2&amp;CompressorOnly&amp;$C27,CZ13CycleOnOff,8,0)))))</f>
        <v>#NAME?</v>
      </c>
      <c r="I27" s="92" t="str">
        <f t="shared" si="5"/>
        <v>#NAME?</v>
      </c>
      <c r="J27" s="134" t="str">
        <f t="shared" si="6"/>
        <v>#NAME?</v>
      </c>
    </row>
    <row r="28" ht="15.75" customHeight="1">
      <c r="A28" s="28"/>
      <c r="B28" s="74">
        <f>CSSB!$L$4</f>
        <v>2</v>
      </c>
      <c r="C28" s="71">
        <v>2.0</v>
      </c>
      <c r="D28" s="75">
        <f>CSSB!$N$4</f>
        <v>227.4739382</v>
      </c>
      <c r="E28" s="91">
        <f>CSSB!$M$4</f>
        <v>67.60923682</v>
      </c>
      <c r="F28" s="71">
        <f t="shared" si="4"/>
        <v>1</v>
      </c>
      <c r="G28" s="92" t="str">
        <f>IF($B$1="CZ03",VLOOKUP($A$1&amp;CECCZ&amp;$G$2&amp;CompressorOnly&amp;$C28,CZ03CycleOnOff,7,0),IF($B$1="CZ04",VLOOKUP($A$1&amp;CECCZ&amp;$G$2&amp;CompressorOnly&amp;$C28,CZ04CycleOnOff,7,0),IF(CECCZ="CZ12",VLOOKUP($A$1&amp;CECCZ&amp;$G$2&amp;CompressorOnly&amp;$C28,CZ12CycleOnOff,7,0),IF(CECCZ="CZ13",VLOOKUP($A$1&amp;CECCZ&amp;$G$2&amp;CompressorOnly&amp;$C28,CZ13CycleOnOff,7,0)))))</f>
        <v>#NAME?</v>
      </c>
      <c r="H28" s="92" t="str">
        <f>IF(CECCZ="CZ03",VLOOKUP($A$1&amp;CECCZ&amp;$G$2&amp;CompressorOnly&amp;$C28,CZ03CycleOnOff,8,0),IF(CECCZ="CZ04",VLOOKUP($A$1&amp;CECCZ&amp;$G$2&amp;CompressorOnly&amp;$C28,CZ04CycleOnOff,8,0),IF(CECCZ="CZ12",VLOOKUP($A$1&amp;CECCZ&amp;$G$2&amp;CompressorOnly&amp;$C28,CZ12CycleOnOff,8,0),IF(CECCZ="CZ13",VLOOKUP($A$1&amp;CECCZ&amp;$G$2&amp;CompressorOnly&amp;$C28,CZ13CycleOnOff,8,0)))))</f>
        <v>#NAME?</v>
      </c>
      <c r="I28" s="92" t="str">
        <f t="shared" si="5"/>
        <v>#NAME?</v>
      </c>
      <c r="J28" s="134" t="str">
        <f t="shared" si="6"/>
        <v>#NAME?</v>
      </c>
    </row>
    <row r="29" ht="15.75" customHeight="1">
      <c r="A29" s="28"/>
      <c r="B29" s="74">
        <f>CSSB!$L$4</f>
        <v>2</v>
      </c>
      <c r="C29" s="71">
        <v>2.0</v>
      </c>
      <c r="D29" s="75">
        <f>CSSB!$N$4</f>
        <v>227.4739382</v>
      </c>
      <c r="E29" s="91">
        <f>CSSB!$M$4</f>
        <v>67.60923682</v>
      </c>
      <c r="F29" s="71">
        <f t="shared" si="4"/>
        <v>1</v>
      </c>
      <c r="G29" s="92" t="str">
        <f>IF($B$1="CZ03",VLOOKUP($A$1&amp;CECCZ&amp;$G$2&amp;CompressorOnly&amp;$C29,CZ03CycleOnOff,7,0),IF($B$1="CZ04",VLOOKUP($A$1&amp;CECCZ&amp;$G$2&amp;CompressorOnly&amp;$C29,CZ04CycleOnOff,7,0),IF(CECCZ="CZ12",VLOOKUP($A$1&amp;CECCZ&amp;$G$2&amp;CompressorOnly&amp;$C29,CZ12CycleOnOff,7,0),IF(CECCZ="CZ13",VLOOKUP($A$1&amp;CECCZ&amp;$G$2&amp;CompressorOnly&amp;$C29,CZ13CycleOnOff,7,0)))))</f>
        <v>#NAME?</v>
      </c>
      <c r="H29" s="92" t="str">
        <f>IF(CECCZ="CZ03",VLOOKUP($A$1&amp;CECCZ&amp;$G$2&amp;CompressorOnly&amp;$C29,CZ03CycleOnOff,8,0),IF(CECCZ="CZ04",VLOOKUP($A$1&amp;CECCZ&amp;$G$2&amp;CompressorOnly&amp;$C29,CZ04CycleOnOff,8,0),IF(CECCZ="CZ12",VLOOKUP($A$1&amp;CECCZ&amp;$G$2&amp;CompressorOnly&amp;$C29,CZ12CycleOnOff,8,0),IF(CECCZ="CZ13",VLOOKUP($A$1&amp;CECCZ&amp;$G$2&amp;CompressorOnly&amp;$C29,CZ13CycleOnOff,8,0)))))</f>
        <v>#NAME?</v>
      </c>
      <c r="I29" s="92" t="str">
        <f t="shared" si="5"/>
        <v>#NAME?</v>
      </c>
      <c r="J29" s="134" t="str">
        <f t="shared" si="6"/>
        <v>#NAME?</v>
      </c>
    </row>
    <row r="30" ht="15.75" customHeight="1">
      <c r="A30" s="28"/>
      <c r="B30" s="74">
        <f>CSSB!$L$4</f>
        <v>2</v>
      </c>
      <c r="C30" s="71">
        <v>3.0</v>
      </c>
      <c r="D30" s="75">
        <f>CSSB!$N$4</f>
        <v>227.4739382</v>
      </c>
      <c r="E30" s="91">
        <f>CSSB!$M$4</f>
        <v>67.60923682</v>
      </c>
      <c r="F30" s="71">
        <f t="shared" si="4"/>
        <v>1</v>
      </c>
      <c r="G30" s="92" t="str">
        <f>IF($B$1="CZ03",VLOOKUP($A$1&amp;CECCZ&amp;$G$2&amp;CompressorOnly&amp;$C30,CZ03CycleOnOff,7,0),IF($B$1="CZ04",VLOOKUP($A$1&amp;CECCZ&amp;$G$2&amp;CompressorOnly&amp;$C30,CZ04CycleOnOff,7,0),IF(CECCZ="CZ12",VLOOKUP($A$1&amp;CECCZ&amp;$G$2&amp;CompressorOnly&amp;$C30,CZ12CycleOnOff,7,0),IF(CECCZ="CZ13",VLOOKUP($A$1&amp;CECCZ&amp;$G$2&amp;CompressorOnly&amp;$C30,CZ13CycleOnOff,7,0)))))</f>
        <v>#NAME?</v>
      </c>
      <c r="H30" s="92" t="str">
        <f>IF(CECCZ="CZ03",VLOOKUP($A$1&amp;CECCZ&amp;$G$2&amp;CompressorOnly&amp;$C30,CZ03CycleOnOff,8,0),IF(CECCZ="CZ04",VLOOKUP($A$1&amp;CECCZ&amp;$G$2&amp;CompressorOnly&amp;$C30,CZ04CycleOnOff,8,0),IF(CECCZ="CZ12",VLOOKUP($A$1&amp;CECCZ&amp;$G$2&amp;CompressorOnly&amp;$C30,CZ12CycleOnOff,8,0),IF(CECCZ="CZ13",VLOOKUP($A$1&amp;CECCZ&amp;$G$2&amp;CompressorOnly&amp;$C30,CZ13CycleOnOff,8,0)))))</f>
        <v>#NAME?</v>
      </c>
      <c r="I30" s="92" t="str">
        <f t="shared" si="5"/>
        <v>#NAME?</v>
      </c>
      <c r="J30" s="134" t="str">
        <f t="shared" si="6"/>
        <v>#NAME?</v>
      </c>
    </row>
    <row r="31" ht="15.75" customHeight="1">
      <c r="A31" s="28"/>
      <c r="B31" s="74">
        <f>CSSB!$L$4</f>
        <v>2</v>
      </c>
      <c r="C31" s="71">
        <v>3.0</v>
      </c>
      <c r="D31" s="75">
        <f>CSSB!$N$4</f>
        <v>227.4739382</v>
      </c>
      <c r="E31" s="91">
        <f>CSSB!$M$4</f>
        <v>67.60923682</v>
      </c>
      <c r="F31" s="71">
        <f t="shared" si="4"/>
        <v>1</v>
      </c>
      <c r="G31" s="92" t="str">
        <f>IF($B$1="CZ03",VLOOKUP($A$1&amp;CECCZ&amp;$G$2&amp;CompressorOnly&amp;$C31,CZ03CycleOnOff,7,0),IF($B$1="CZ04",VLOOKUP($A$1&amp;CECCZ&amp;$G$2&amp;CompressorOnly&amp;$C31,CZ04CycleOnOff,7,0),IF(CECCZ="CZ12",VLOOKUP($A$1&amp;CECCZ&amp;$G$2&amp;CompressorOnly&amp;$C31,CZ12CycleOnOff,7,0),IF(CECCZ="CZ13",VLOOKUP($A$1&amp;CECCZ&amp;$G$2&amp;CompressorOnly&amp;$C31,CZ13CycleOnOff,7,0)))))</f>
        <v>#NAME?</v>
      </c>
      <c r="H31" s="92" t="str">
        <f>IF(CECCZ="CZ03",VLOOKUP($A$1&amp;CECCZ&amp;$G$2&amp;CompressorOnly&amp;$C31,CZ03CycleOnOff,8,0),IF(CECCZ="CZ04",VLOOKUP($A$1&amp;CECCZ&amp;$G$2&amp;CompressorOnly&amp;$C31,CZ04CycleOnOff,8,0),IF(CECCZ="CZ12",VLOOKUP($A$1&amp;CECCZ&amp;$G$2&amp;CompressorOnly&amp;$C31,CZ12CycleOnOff,8,0),IF(CECCZ="CZ13",VLOOKUP($A$1&amp;CECCZ&amp;$G$2&amp;CompressorOnly&amp;$C31,CZ13CycleOnOff,8,0)))))</f>
        <v>#NAME?</v>
      </c>
      <c r="I31" s="92" t="str">
        <f t="shared" si="5"/>
        <v>#NAME?</v>
      </c>
      <c r="J31" s="134" t="str">
        <f t="shared" si="6"/>
        <v>#NAME?</v>
      </c>
    </row>
    <row r="32" ht="15.75" customHeight="1">
      <c r="A32" s="28"/>
      <c r="B32" s="74">
        <f>CSSB!$L$4</f>
        <v>2</v>
      </c>
      <c r="C32" s="71">
        <v>3.0</v>
      </c>
      <c r="D32" s="75">
        <f>CSSB!$N$4</f>
        <v>227.4739382</v>
      </c>
      <c r="E32" s="91">
        <f>CSSB!$M$4</f>
        <v>67.60923682</v>
      </c>
      <c r="F32" s="71">
        <f t="shared" si="4"/>
        <v>1</v>
      </c>
      <c r="G32" s="92" t="str">
        <f>IF($B$1="CZ03",VLOOKUP($A$1&amp;CECCZ&amp;$G$2&amp;CompressorOnly&amp;$C32,CZ03CycleOnOff,7,0),IF($B$1="CZ04",VLOOKUP($A$1&amp;CECCZ&amp;$G$2&amp;CompressorOnly&amp;$C32,CZ04CycleOnOff,7,0),IF(CECCZ="CZ12",VLOOKUP($A$1&amp;CECCZ&amp;$G$2&amp;CompressorOnly&amp;$C32,CZ12CycleOnOff,7,0),IF(CECCZ="CZ13",VLOOKUP($A$1&amp;CECCZ&amp;$G$2&amp;CompressorOnly&amp;$C32,CZ13CycleOnOff,7,0)))))</f>
        <v>#NAME?</v>
      </c>
      <c r="H32" s="92" t="str">
        <f>IF(CECCZ="CZ03",VLOOKUP($A$1&amp;CECCZ&amp;$G$2&amp;CompressorOnly&amp;$C32,CZ03CycleOnOff,8,0),IF(CECCZ="CZ04",VLOOKUP($A$1&amp;CECCZ&amp;$G$2&amp;CompressorOnly&amp;$C32,CZ04CycleOnOff,8,0),IF(CECCZ="CZ12",VLOOKUP($A$1&amp;CECCZ&amp;$G$2&amp;CompressorOnly&amp;$C32,CZ12CycleOnOff,8,0),IF(CECCZ="CZ13",VLOOKUP($A$1&amp;CECCZ&amp;$G$2&amp;CompressorOnly&amp;$C32,CZ13CycleOnOff,8,0)))))</f>
        <v>#NAME?</v>
      </c>
      <c r="I32" s="92" t="str">
        <f t="shared" si="5"/>
        <v>#NAME?</v>
      </c>
      <c r="J32" s="134" t="str">
        <f t="shared" si="6"/>
        <v>#NAME?</v>
      </c>
    </row>
    <row r="33" ht="15.75" customHeight="1">
      <c r="A33" s="28"/>
      <c r="B33" s="74">
        <f>CSSB!$L$4</f>
        <v>2</v>
      </c>
      <c r="C33" s="71">
        <v>3.0</v>
      </c>
      <c r="D33" s="75">
        <f>CSSB!$N$4</f>
        <v>227.4739382</v>
      </c>
      <c r="E33" s="91">
        <f>CSSB!$M$4</f>
        <v>67.60923682</v>
      </c>
      <c r="F33" s="71">
        <f t="shared" si="4"/>
        <v>1</v>
      </c>
      <c r="G33" s="92" t="str">
        <f>IF($B$1="CZ03",VLOOKUP($A$1&amp;CECCZ&amp;$G$2&amp;CompressorOnly&amp;$C33,CZ03CycleOnOff,7,0),IF($B$1="CZ04",VLOOKUP($A$1&amp;CECCZ&amp;$G$2&amp;CompressorOnly&amp;$C33,CZ04CycleOnOff,7,0),IF(CECCZ="CZ12",VLOOKUP($A$1&amp;CECCZ&amp;$G$2&amp;CompressorOnly&amp;$C33,CZ12CycleOnOff,7,0),IF(CECCZ="CZ13",VLOOKUP($A$1&amp;CECCZ&amp;$G$2&amp;CompressorOnly&amp;$C33,CZ13CycleOnOff,7,0)))))</f>
        <v>#NAME?</v>
      </c>
      <c r="H33" s="92" t="str">
        <f>IF(CECCZ="CZ03",VLOOKUP($A$1&amp;CECCZ&amp;$G$2&amp;CompressorOnly&amp;$C33,CZ03CycleOnOff,8,0),IF(CECCZ="CZ04",VLOOKUP($A$1&amp;CECCZ&amp;$G$2&amp;CompressorOnly&amp;$C33,CZ04CycleOnOff,8,0),IF(CECCZ="CZ12",VLOOKUP($A$1&amp;CECCZ&amp;$G$2&amp;CompressorOnly&amp;$C33,CZ12CycleOnOff,8,0),IF(CECCZ="CZ13",VLOOKUP($A$1&amp;CECCZ&amp;$G$2&amp;CompressorOnly&amp;$C33,CZ13CycleOnOff,8,0)))))</f>
        <v>#NAME?</v>
      </c>
      <c r="I33" s="92" t="str">
        <f t="shared" si="5"/>
        <v>#NAME?</v>
      </c>
      <c r="J33" s="134" t="str">
        <f t="shared" si="6"/>
        <v>#NAME?</v>
      </c>
    </row>
    <row r="34" ht="15.75" customHeight="1">
      <c r="A34" s="28"/>
      <c r="B34" s="74">
        <f>CSSB!$L$4</f>
        <v>2</v>
      </c>
      <c r="C34" s="71">
        <v>4.0</v>
      </c>
      <c r="D34" s="75">
        <f>CSSB!$N$4</f>
        <v>227.4739382</v>
      </c>
      <c r="E34" s="91">
        <f>CSSB!$M$4</f>
        <v>67.60923682</v>
      </c>
      <c r="F34" s="71">
        <f t="shared" si="4"/>
        <v>1</v>
      </c>
      <c r="G34" s="92" t="str">
        <f>IF($B$1="CZ03",VLOOKUP($A$1&amp;CECCZ&amp;$G$2&amp;CompressorOnly&amp;$C34,CZ03CycleOnOff,7,0),IF($B$1="CZ04",VLOOKUP($A$1&amp;CECCZ&amp;$G$2&amp;CompressorOnly&amp;$C34,CZ04CycleOnOff,7,0),IF(CECCZ="CZ12",VLOOKUP($A$1&amp;CECCZ&amp;$G$2&amp;CompressorOnly&amp;$C34,CZ12CycleOnOff,7,0),IF(CECCZ="CZ13",VLOOKUP($A$1&amp;CECCZ&amp;$G$2&amp;CompressorOnly&amp;$C34,CZ13CycleOnOff,7,0)))))</f>
        <v>#NAME?</v>
      </c>
      <c r="H34" s="92" t="str">
        <f>IF(CECCZ="CZ03",VLOOKUP($A$1&amp;CECCZ&amp;$G$2&amp;CompressorOnly&amp;$C34,CZ03CycleOnOff,8,0),IF(CECCZ="CZ04",VLOOKUP($A$1&amp;CECCZ&amp;$G$2&amp;CompressorOnly&amp;$C34,CZ04CycleOnOff,8,0),IF(CECCZ="CZ12",VLOOKUP($A$1&amp;CECCZ&amp;$G$2&amp;CompressorOnly&amp;$C34,CZ12CycleOnOff,8,0),IF(CECCZ="CZ13",VLOOKUP($A$1&amp;CECCZ&amp;$G$2&amp;CompressorOnly&amp;$C34,CZ13CycleOnOff,8,0)))))</f>
        <v>#NAME?</v>
      </c>
      <c r="I34" s="92" t="str">
        <f t="shared" si="5"/>
        <v>#NAME?</v>
      </c>
      <c r="J34" s="134" t="str">
        <f t="shared" si="6"/>
        <v>#NAME?</v>
      </c>
    </row>
    <row r="35" ht="15.75" customHeight="1">
      <c r="A35" s="28"/>
      <c r="B35" s="74">
        <f>CSSB!$L$4</f>
        <v>2</v>
      </c>
      <c r="C35" s="71">
        <v>4.0</v>
      </c>
      <c r="D35" s="75">
        <f>CSSB!$N$4</f>
        <v>227.4739382</v>
      </c>
      <c r="E35" s="91">
        <f>CSSB!$M$4</f>
        <v>67.60923682</v>
      </c>
      <c r="F35" s="71">
        <f t="shared" si="4"/>
        <v>1</v>
      </c>
      <c r="G35" s="92" t="str">
        <f>IF($B$1="CZ03",VLOOKUP($A$1&amp;CECCZ&amp;$G$2&amp;CompressorOnly&amp;$C35,CZ03CycleOnOff,7,0),IF($B$1="CZ04",VLOOKUP($A$1&amp;CECCZ&amp;$G$2&amp;CompressorOnly&amp;$C35,CZ04CycleOnOff,7,0),IF(CECCZ="CZ12",VLOOKUP($A$1&amp;CECCZ&amp;$G$2&amp;CompressorOnly&amp;$C35,CZ12CycleOnOff,7,0),IF(CECCZ="CZ13",VLOOKUP($A$1&amp;CECCZ&amp;$G$2&amp;CompressorOnly&amp;$C35,CZ13CycleOnOff,7,0)))))</f>
        <v>#NAME?</v>
      </c>
      <c r="H35" s="92" t="str">
        <f>IF(CECCZ="CZ03",VLOOKUP($A$1&amp;CECCZ&amp;$G$2&amp;CompressorOnly&amp;$C35,CZ03CycleOnOff,8,0),IF(CECCZ="CZ04",VLOOKUP($A$1&amp;CECCZ&amp;$G$2&amp;CompressorOnly&amp;$C35,CZ04CycleOnOff,8,0),IF(CECCZ="CZ12",VLOOKUP($A$1&amp;CECCZ&amp;$G$2&amp;CompressorOnly&amp;$C35,CZ12CycleOnOff,8,0),IF(CECCZ="CZ13",VLOOKUP($A$1&amp;CECCZ&amp;$G$2&amp;CompressorOnly&amp;$C35,CZ13CycleOnOff,8,0)))))</f>
        <v>#NAME?</v>
      </c>
      <c r="I35" s="92" t="str">
        <f t="shared" si="5"/>
        <v>#NAME?</v>
      </c>
      <c r="J35" s="134" t="str">
        <f t="shared" si="6"/>
        <v>#NAME?</v>
      </c>
    </row>
    <row r="36" ht="15.75" customHeight="1">
      <c r="A36" s="28"/>
      <c r="B36" s="74">
        <f>CSSB!$L$4</f>
        <v>2</v>
      </c>
      <c r="C36" s="71">
        <v>4.0</v>
      </c>
      <c r="D36" s="75">
        <f>CSSB!$N$4</f>
        <v>227.4739382</v>
      </c>
      <c r="E36" s="91">
        <f>CSSB!$M$4</f>
        <v>67.60923682</v>
      </c>
      <c r="F36" s="71">
        <f t="shared" si="4"/>
        <v>1</v>
      </c>
      <c r="G36" s="92" t="str">
        <f>IF($B$1="CZ03",VLOOKUP($A$1&amp;CECCZ&amp;$G$2&amp;CompressorOnly&amp;$C36,CZ03CycleOnOff,7,0),IF($B$1="CZ04",VLOOKUP($A$1&amp;CECCZ&amp;$G$2&amp;CompressorOnly&amp;$C36,CZ04CycleOnOff,7,0),IF(CECCZ="CZ12",VLOOKUP($A$1&amp;CECCZ&amp;$G$2&amp;CompressorOnly&amp;$C36,CZ12CycleOnOff,7,0),IF(CECCZ="CZ13",VLOOKUP($A$1&amp;CECCZ&amp;$G$2&amp;CompressorOnly&amp;$C36,CZ13CycleOnOff,7,0)))))</f>
        <v>#NAME?</v>
      </c>
      <c r="H36" s="92" t="str">
        <f>IF(CECCZ="CZ03",VLOOKUP($A$1&amp;CECCZ&amp;$G$2&amp;CompressorOnly&amp;$C36,CZ03CycleOnOff,8,0),IF(CECCZ="CZ04",VLOOKUP($A$1&amp;CECCZ&amp;$G$2&amp;CompressorOnly&amp;$C36,CZ04CycleOnOff,8,0),IF(CECCZ="CZ12",VLOOKUP($A$1&amp;CECCZ&amp;$G$2&amp;CompressorOnly&amp;$C36,CZ12CycleOnOff,8,0),IF(CECCZ="CZ13",VLOOKUP($A$1&amp;CECCZ&amp;$G$2&amp;CompressorOnly&amp;$C36,CZ13CycleOnOff,8,0)))))</f>
        <v>#NAME?</v>
      </c>
      <c r="I36" s="92" t="str">
        <f t="shared" si="5"/>
        <v>#NAME?</v>
      </c>
      <c r="J36" s="134" t="str">
        <f t="shared" si="6"/>
        <v>#NAME?</v>
      </c>
    </row>
    <row r="37" ht="15.75" customHeight="1">
      <c r="A37" s="28"/>
      <c r="B37" s="74">
        <f>CSSB!$L$4</f>
        <v>2</v>
      </c>
      <c r="C37" s="71">
        <v>4.0</v>
      </c>
      <c r="D37" s="75">
        <f>CSSB!$N$4</f>
        <v>227.4739382</v>
      </c>
      <c r="E37" s="91">
        <f>CSSB!$M$4</f>
        <v>67.60923682</v>
      </c>
      <c r="F37" s="71">
        <f t="shared" si="4"/>
        <v>1</v>
      </c>
      <c r="G37" s="92" t="str">
        <f>IF($B$1="CZ03",VLOOKUP($A$1&amp;CECCZ&amp;$G$2&amp;CompressorOnly&amp;$C37,CZ03CycleOnOff,7,0),IF($B$1="CZ04",VLOOKUP($A$1&amp;CECCZ&amp;$G$2&amp;CompressorOnly&amp;$C37,CZ04CycleOnOff,7,0),IF(CECCZ="CZ12",VLOOKUP($A$1&amp;CECCZ&amp;$G$2&amp;CompressorOnly&amp;$C37,CZ12CycleOnOff,7,0),IF(CECCZ="CZ13",VLOOKUP($A$1&amp;CECCZ&amp;$G$2&amp;CompressorOnly&amp;$C37,CZ13CycleOnOff,7,0)))))</f>
        <v>#NAME?</v>
      </c>
      <c r="H37" s="92" t="str">
        <f>IF(CECCZ="CZ03",VLOOKUP($A$1&amp;CECCZ&amp;$G$2&amp;CompressorOnly&amp;$C37,CZ03CycleOnOff,8,0),IF(CECCZ="CZ04",VLOOKUP($A$1&amp;CECCZ&amp;$G$2&amp;CompressorOnly&amp;$C37,CZ04CycleOnOff,8,0),IF(CECCZ="CZ12",VLOOKUP($A$1&amp;CECCZ&amp;$G$2&amp;CompressorOnly&amp;$C37,CZ12CycleOnOff,8,0),IF(CECCZ="CZ13",VLOOKUP($A$1&amp;CECCZ&amp;$G$2&amp;CompressorOnly&amp;$C37,CZ13CycleOnOff,8,0)))))</f>
        <v>#NAME?</v>
      </c>
      <c r="I37" s="92" t="str">
        <f t="shared" si="5"/>
        <v>#NAME?</v>
      </c>
      <c r="J37" s="134" t="str">
        <f t="shared" si="6"/>
        <v>#NAME?</v>
      </c>
    </row>
    <row r="38" ht="15.75" customHeight="1">
      <c r="A38" s="28"/>
      <c r="B38" s="71"/>
      <c r="C38" s="71"/>
      <c r="D38" s="71"/>
      <c r="E38" s="71"/>
      <c r="F38" s="71"/>
      <c r="G38" s="71"/>
      <c r="H38" s="71"/>
      <c r="I38" s="71"/>
      <c r="J38" s="49"/>
    </row>
    <row r="39" ht="15.75" customHeight="1">
      <c r="A39" s="28"/>
      <c r="B39" s="90"/>
      <c r="C39" s="90"/>
      <c r="D39" s="135"/>
      <c r="E39" s="90"/>
      <c r="F39" s="90"/>
      <c r="G39" s="126" t="s">
        <v>175</v>
      </c>
      <c r="H39" s="126" t="str">
        <f>CompressorOnly</f>
        <v>#NAME?</v>
      </c>
      <c r="I39" s="90"/>
      <c r="J39" s="133"/>
    </row>
    <row r="40" ht="15.75" customHeight="1">
      <c r="A40" s="28"/>
      <c r="B40" s="90" t="s">
        <v>46</v>
      </c>
      <c r="C40" s="90" t="s">
        <v>68</v>
      </c>
      <c r="D40" s="90" t="s">
        <v>69</v>
      </c>
      <c r="E40" s="90" t="s">
        <v>70</v>
      </c>
      <c r="F40" s="90" t="s">
        <v>71</v>
      </c>
      <c r="G40" s="90" t="s">
        <v>177</v>
      </c>
      <c r="H40" s="132" t="str">
        <f>DutyCycleMinutes</f>
        <v>#NAME?</v>
      </c>
      <c r="I40" s="90" t="s">
        <v>72</v>
      </c>
      <c r="J40" s="133" t="s">
        <v>73</v>
      </c>
    </row>
    <row r="41" ht="15.75" customHeight="1">
      <c r="A41" s="28"/>
      <c r="B41" s="74">
        <f>CSSB!$L$5</f>
        <v>3</v>
      </c>
      <c r="C41" s="71">
        <v>1.0</v>
      </c>
      <c r="D41" s="75">
        <f>CSSB!$N$5</f>
        <v>234.9057325</v>
      </c>
      <c r="E41" s="91">
        <f>CSSB!$M$5</f>
        <v>72.13961449</v>
      </c>
      <c r="F41" s="71">
        <f t="shared" ref="F41:F56" si="7">IF(E41&lt;75,1,IF(AND(E41&gt;=75, E41&lt;95),2,IF(E41&gt;=95,3)))</f>
        <v>1</v>
      </c>
      <c r="G41" s="92" t="str">
        <f>IF($B$1="CZ03",VLOOKUP($A$1&amp;CECCZ&amp;$G$2&amp;CompressorOnly&amp;$C41,CZ03CycleOnOff,7,0),IF($B$1="CZ04",VLOOKUP($A$1&amp;CECCZ&amp;$G$2&amp;CompressorOnly&amp;$C41,CZ04CycleOnOff,7,0),IF(CECCZ="CZ12",VLOOKUP($A$1&amp;CECCZ&amp;$G$2&amp;CompressorOnly&amp;$C41,CZ12CycleOnOff,7,0),IF(CECCZ="CZ13",VLOOKUP($A$1&amp;CECCZ&amp;$G$2&amp;CompressorOnly&amp;$C41,CZ13CycleOnOff,7,0)))))</f>
        <v>#NAME?</v>
      </c>
      <c r="H41" s="92" t="str">
        <f>IF(CECCZ="CZ03",VLOOKUP($A$1&amp;CECCZ&amp;$G$2&amp;CompressorOnly&amp;$C41,CZ03CycleOnOff,8,0),IF(CECCZ="CZ04",VLOOKUP($A$1&amp;CECCZ&amp;$G$2&amp;CompressorOnly&amp;$C41,CZ04CycleOnOff,8,0),IF(CECCZ="CZ12",VLOOKUP($A$1&amp;CECCZ&amp;$G$2&amp;CompressorOnly&amp;$C41,CZ12CycleOnOff,8,0),IF(CECCZ="CZ13",VLOOKUP($A$1&amp;CECCZ&amp;$G$2&amp;CompressorOnly&amp;$C41,CZ13CycleOnOff,8,0)))))</f>
        <v>#NAME?</v>
      </c>
      <c r="I41" s="92" t="str">
        <f t="shared" ref="I41:I56" si="8">(E41*G41+H41)/100*DutyCycleMinutes/60</f>
        <v>#NAME?</v>
      </c>
      <c r="J41" s="134" t="str">
        <f t="shared" ref="J41:J56" si="9">I41*D41</f>
        <v>#NAME?</v>
      </c>
    </row>
    <row r="42" ht="15.75" customHeight="1">
      <c r="A42" s="28"/>
      <c r="B42" s="74">
        <f>CSSB!$L$5</f>
        <v>3</v>
      </c>
      <c r="C42" s="71">
        <v>1.0</v>
      </c>
      <c r="D42" s="75">
        <f>CSSB!$N$5</f>
        <v>234.9057325</v>
      </c>
      <c r="E42" s="91">
        <f>CSSB!$M$5</f>
        <v>72.13961449</v>
      </c>
      <c r="F42" s="71">
        <f t="shared" si="7"/>
        <v>1</v>
      </c>
      <c r="G42" s="92" t="str">
        <f>IF($B$1="CZ03",VLOOKUP($A$1&amp;CECCZ&amp;$G$2&amp;CompressorOnly&amp;$C42,CZ03CycleOnOff,7,0),IF($B$1="CZ04",VLOOKUP($A$1&amp;CECCZ&amp;$G$2&amp;CompressorOnly&amp;$C42,CZ04CycleOnOff,7,0),IF(CECCZ="CZ12",VLOOKUP($A$1&amp;CECCZ&amp;$G$2&amp;CompressorOnly&amp;$C42,CZ12CycleOnOff,7,0),IF(CECCZ="CZ13",VLOOKUP($A$1&amp;CECCZ&amp;$G$2&amp;CompressorOnly&amp;$C42,CZ13CycleOnOff,7,0)))))</f>
        <v>#NAME?</v>
      </c>
      <c r="H42" s="92" t="str">
        <f>IF(CECCZ="CZ03",VLOOKUP($A$1&amp;CECCZ&amp;$G$2&amp;CompressorOnly&amp;$C42,CZ03CycleOnOff,8,0),IF(CECCZ="CZ04",VLOOKUP($A$1&amp;CECCZ&amp;$G$2&amp;CompressorOnly&amp;$C42,CZ04CycleOnOff,8,0),IF(CECCZ="CZ12",VLOOKUP($A$1&amp;CECCZ&amp;$G$2&amp;CompressorOnly&amp;$C42,CZ12CycleOnOff,8,0),IF(CECCZ="CZ13",VLOOKUP($A$1&amp;CECCZ&amp;$G$2&amp;CompressorOnly&amp;$C42,CZ13CycleOnOff,8,0)))))</f>
        <v>#NAME?</v>
      </c>
      <c r="I42" s="92" t="str">
        <f t="shared" si="8"/>
        <v>#NAME?</v>
      </c>
      <c r="J42" s="134" t="str">
        <f t="shared" si="9"/>
        <v>#NAME?</v>
      </c>
    </row>
    <row r="43" ht="15.75" customHeight="1">
      <c r="A43" s="28"/>
      <c r="B43" s="74">
        <f>CSSB!$L$5</f>
        <v>3</v>
      </c>
      <c r="C43" s="71">
        <v>1.0</v>
      </c>
      <c r="D43" s="75">
        <f>CSSB!$N$5</f>
        <v>234.9057325</v>
      </c>
      <c r="E43" s="91">
        <f>CSSB!$M$5</f>
        <v>72.13961449</v>
      </c>
      <c r="F43" s="71">
        <f t="shared" si="7"/>
        <v>1</v>
      </c>
      <c r="G43" s="92" t="str">
        <f>IF($B$1="CZ03",VLOOKUP($A$1&amp;CECCZ&amp;$G$2&amp;CompressorOnly&amp;$C43,CZ03CycleOnOff,7,0),IF($B$1="CZ04",VLOOKUP($A$1&amp;CECCZ&amp;$G$2&amp;CompressorOnly&amp;$C43,CZ04CycleOnOff,7,0),IF(CECCZ="CZ12",VLOOKUP($A$1&amp;CECCZ&amp;$G$2&amp;CompressorOnly&amp;$C43,CZ12CycleOnOff,7,0),IF(CECCZ="CZ13",VLOOKUP($A$1&amp;CECCZ&amp;$G$2&amp;CompressorOnly&amp;$C43,CZ13CycleOnOff,7,0)))))</f>
        <v>#NAME?</v>
      </c>
      <c r="H43" s="92" t="str">
        <f>IF(CECCZ="CZ03",VLOOKUP($A$1&amp;CECCZ&amp;$G$2&amp;CompressorOnly&amp;$C43,CZ03CycleOnOff,8,0),IF(CECCZ="CZ04",VLOOKUP($A$1&amp;CECCZ&amp;$G$2&amp;CompressorOnly&amp;$C43,CZ04CycleOnOff,8,0),IF(CECCZ="CZ12",VLOOKUP($A$1&amp;CECCZ&amp;$G$2&amp;CompressorOnly&amp;$C43,CZ12CycleOnOff,8,0),IF(CECCZ="CZ13",VLOOKUP($A$1&amp;CECCZ&amp;$G$2&amp;CompressorOnly&amp;$C43,CZ13CycleOnOff,8,0)))))</f>
        <v>#NAME?</v>
      </c>
      <c r="I43" s="92" t="str">
        <f t="shared" si="8"/>
        <v>#NAME?</v>
      </c>
      <c r="J43" s="134" t="str">
        <f t="shared" si="9"/>
        <v>#NAME?</v>
      </c>
    </row>
    <row r="44" ht="15.75" customHeight="1">
      <c r="A44" s="28"/>
      <c r="B44" s="74">
        <f>CSSB!$L$5</f>
        <v>3</v>
      </c>
      <c r="C44" s="71">
        <v>1.0</v>
      </c>
      <c r="D44" s="75">
        <f>CSSB!$N$5</f>
        <v>234.9057325</v>
      </c>
      <c r="E44" s="91">
        <f>CSSB!$M$5</f>
        <v>72.13961449</v>
      </c>
      <c r="F44" s="71">
        <f t="shared" si="7"/>
        <v>1</v>
      </c>
      <c r="G44" s="92" t="str">
        <f>IF($B$1="CZ03",VLOOKUP($A$1&amp;CECCZ&amp;$G$2&amp;CompressorOnly&amp;$C44,CZ03CycleOnOff,7,0),IF($B$1="CZ04",VLOOKUP($A$1&amp;CECCZ&amp;$G$2&amp;CompressorOnly&amp;$C44,CZ04CycleOnOff,7,0),IF(CECCZ="CZ12",VLOOKUP($A$1&amp;CECCZ&amp;$G$2&amp;CompressorOnly&amp;$C44,CZ12CycleOnOff,7,0),IF(CECCZ="CZ13",VLOOKUP($A$1&amp;CECCZ&amp;$G$2&amp;CompressorOnly&amp;$C44,CZ13CycleOnOff,7,0)))))</f>
        <v>#NAME?</v>
      </c>
      <c r="H44" s="92" t="str">
        <f>IF(CECCZ="CZ03",VLOOKUP($A$1&amp;CECCZ&amp;$G$2&amp;CompressorOnly&amp;$C44,CZ03CycleOnOff,8,0),IF(CECCZ="CZ04",VLOOKUP($A$1&amp;CECCZ&amp;$G$2&amp;CompressorOnly&amp;$C44,CZ04CycleOnOff,8,0),IF(CECCZ="CZ12",VLOOKUP($A$1&amp;CECCZ&amp;$G$2&amp;CompressorOnly&amp;$C44,CZ12CycleOnOff,8,0),IF(CECCZ="CZ13",VLOOKUP($A$1&amp;CECCZ&amp;$G$2&amp;CompressorOnly&amp;$C44,CZ13CycleOnOff,8,0)))))</f>
        <v>#NAME?</v>
      </c>
      <c r="I44" s="92" t="str">
        <f t="shared" si="8"/>
        <v>#NAME?</v>
      </c>
      <c r="J44" s="134" t="str">
        <f t="shared" si="9"/>
        <v>#NAME?</v>
      </c>
    </row>
    <row r="45" ht="15.75" customHeight="1">
      <c r="A45" s="28"/>
      <c r="B45" s="74">
        <f>CSSB!$L$5</f>
        <v>3</v>
      </c>
      <c r="C45" s="71">
        <v>2.0</v>
      </c>
      <c r="D45" s="75">
        <f>CSSB!$N$5</f>
        <v>234.9057325</v>
      </c>
      <c r="E45" s="91">
        <f>CSSB!$M$5</f>
        <v>72.13961449</v>
      </c>
      <c r="F45" s="71">
        <f t="shared" si="7"/>
        <v>1</v>
      </c>
      <c r="G45" s="92" t="str">
        <f>IF($B$1="CZ03",VLOOKUP($A$1&amp;CECCZ&amp;$G$2&amp;CompressorOnly&amp;$C45,CZ03CycleOnOff,7,0),IF($B$1="CZ04",VLOOKUP($A$1&amp;CECCZ&amp;$G$2&amp;CompressorOnly&amp;$C45,CZ04CycleOnOff,7,0),IF(CECCZ="CZ12",VLOOKUP($A$1&amp;CECCZ&amp;$G$2&amp;CompressorOnly&amp;$C45,CZ12CycleOnOff,7,0),IF(CECCZ="CZ13",VLOOKUP($A$1&amp;CECCZ&amp;$G$2&amp;CompressorOnly&amp;$C45,CZ13CycleOnOff,7,0)))))</f>
        <v>#NAME?</v>
      </c>
      <c r="H45" s="92" t="str">
        <f>IF(CECCZ="CZ03",VLOOKUP($A$1&amp;CECCZ&amp;$G$2&amp;CompressorOnly&amp;$C45,CZ03CycleOnOff,8,0),IF(CECCZ="CZ04",VLOOKUP($A$1&amp;CECCZ&amp;$G$2&amp;CompressorOnly&amp;$C45,CZ04CycleOnOff,8,0),IF(CECCZ="CZ12",VLOOKUP($A$1&amp;CECCZ&amp;$G$2&amp;CompressorOnly&amp;$C45,CZ12CycleOnOff,8,0),IF(CECCZ="CZ13",VLOOKUP($A$1&amp;CECCZ&amp;$G$2&amp;CompressorOnly&amp;$C45,CZ13CycleOnOff,8,0)))))</f>
        <v>#NAME?</v>
      </c>
      <c r="I45" s="92" t="str">
        <f t="shared" si="8"/>
        <v>#NAME?</v>
      </c>
      <c r="J45" s="134" t="str">
        <f t="shared" si="9"/>
        <v>#NAME?</v>
      </c>
    </row>
    <row r="46" ht="15.75" customHeight="1">
      <c r="A46" s="28"/>
      <c r="B46" s="74">
        <f>CSSB!$L$5</f>
        <v>3</v>
      </c>
      <c r="C46" s="71">
        <v>2.0</v>
      </c>
      <c r="D46" s="75">
        <f>CSSB!$N$5</f>
        <v>234.9057325</v>
      </c>
      <c r="E46" s="91">
        <f>CSSB!$M$5</f>
        <v>72.13961449</v>
      </c>
      <c r="F46" s="71">
        <f t="shared" si="7"/>
        <v>1</v>
      </c>
      <c r="G46" s="92" t="str">
        <f>IF($B$1="CZ03",VLOOKUP($A$1&amp;CECCZ&amp;$G$2&amp;CompressorOnly&amp;$C46,CZ03CycleOnOff,7,0),IF($B$1="CZ04",VLOOKUP($A$1&amp;CECCZ&amp;$G$2&amp;CompressorOnly&amp;$C46,CZ04CycleOnOff,7,0),IF(CECCZ="CZ12",VLOOKUP($A$1&amp;CECCZ&amp;$G$2&amp;CompressorOnly&amp;$C46,CZ12CycleOnOff,7,0),IF(CECCZ="CZ13",VLOOKUP($A$1&amp;CECCZ&amp;$G$2&amp;CompressorOnly&amp;$C46,CZ13CycleOnOff,7,0)))))</f>
        <v>#NAME?</v>
      </c>
      <c r="H46" s="92" t="str">
        <f>IF(CECCZ="CZ03",VLOOKUP($A$1&amp;CECCZ&amp;$G$2&amp;CompressorOnly&amp;$C46,CZ03CycleOnOff,8,0),IF(CECCZ="CZ04",VLOOKUP($A$1&amp;CECCZ&amp;$G$2&amp;CompressorOnly&amp;$C46,CZ04CycleOnOff,8,0),IF(CECCZ="CZ12",VLOOKUP($A$1&amp;CECCZ&amp;$G$2&amp;CompressorOnly&amp;$C46,CZ12CycleOnOff,8,0),IF(CECCZ="CZ13",VLOOKUP($A$1&amp;CECCZ&amp;$G$2&amp;CompressorOnly&amp;$C46,CZ13CycleOnOff,8,0)))))</f>
        <v>#NAME?</v>
      </c>
      <c r="I46" s="92" t="str">
        <f t="shared" si="8"/>
        <v>#NAME?</v>
      </c>
      <c r="J46" s="134" t="str">
        <f t="shared" si="9"/>
        <v>#NAME?</v>
      </c>
    </row>
    <row r="47" ht="15.75" customHeight="1">
      <c r="A47" s="28"/>
      <c r="B47" s="74">
        <f>CSSB!$L$5</f>
        <v>3</v>
      </c>
      <c r="C47" s="71">
        <v>2.0</v>
      </c>
      <c r="D47" s="75">
        <f>CSSB!$N$5</f>
        <v>234.9057325</v>
      </c>
      <c r="E47" s="91">
        <f>CSSB!$M$5</f>
        <v>72.13961449</v>
      </c>
      <c r="F47" s="71">
        <f t="shared" si="7"/>
        <v>1</v>
      </c>
      <c r="G47" s="92" t="str">
        <f>IF($B$1="CZ03",VLOOKUP($A$1&amp;CECCZ&amp;$G$2&amp;CompressorOnly&amp;$C47,CZ03CycleOnOff,7,0),IF($B$1="CZ04",VLOOKUP($A$1&amp;CECCZ&amp;$G$2&amp;CompressorOnly&amp;$C47,CZ04CycleOnOff,7,0),IF(CECCZ="CZ12",VLOOKUP($A$1&amp;CECCZ&amp;$G$2&amp;CompressorOnly&amp;$C47,CZ12CycleOnOff,7,0),IF(CECCZ="CZ13",VLOOKUP($A$1&amp;CECCZ&amp;$G$2&amp;CompressorOnly&amp;$C47,CZ13CycleOnOff,7,0)))))</f>
        <v>#NAME?</v>
      </c>
      <c r="H47" s="92" t="str">
        <f>IF(CECCZ="CZ03",VLOOKUP($A$1&amp;CECCZ&amp;$G$2&amp;CompressorOnly&amp;$C47,CZ03CycleOnOff,8,0),IF(CECCZ="CZ04",VLOOKUP($A$1&amp;CECCZ&amp;$G$2&amp;CompressorOnly&amp;$C47,CZ04CycleOnOff,8,0),IF(CECCZ="CZ12",VLOOKUP($A$1&amp;CECCZ&amp;$G$2&amp;CompressorOnly&amp;$C47,CZ12CycleOnOff,8,0),IF(CECCZ="CZ13",VLOOKUP($A$1&amp;CECCZ&amp;$G$2&amp;CompressorOnly&amp;$C47,CZ13CycleOnOff,8,0)))))</f>
        <v>#NAME?</v>
      </c>
      <c r="I47" s="92" t="str">
        <f t="shared" si="8"/>
        <v>#NAME?</v>
      </c>
      <c r="J47" s="134" t="str">
        <f t="shared" si="9"/>
        <v>#NAME?</v>
      </c>
    </row>
    <row r="48" ht="15.75" customHeight="1">
      <c r="A48" s="28"/>
      <c r="B48" s="74">
        <f>CSSB!$L$5</f>
        <v>3</v>
      </c>
      <c r="C48" s="71">
        <v>2.0</v>
      </c>
      <c r="D48" s="75">
        <f>CSSB!$N$5</f>
        <v>234.9057325</v>
      </c>
      <c r="E48" s="91">
        <f>CSSB!$M$5</f>
        <v>72.13961449</v>
      </c>
      <c r="F48" s="71">
        <f t="shared" si="7"/>
        <v>1</v>
      </c>
      <c r="G48" s="92" t="str">
        <f>IF($B$1="CZ03",VLOOKUP($A$1&amp;CECCZ&amp;$G$2&amp;CompressorOnly&amp;$C48,CZ03CycleOnOff,7,0),IF($B$1="CZ04",VLOOKUP($A$1&amp;CECCZ&amp;$G$2&amp;CompressorOnly&amp;$C48,CZ04CycleOnOff,7,0),IF(CECCZ="CZ12",VLOOKUP($A$1&amp;CECCZ&amp;$G$2&amp;CompressorOnly&amp;$C48,CZ12CycleOnOff,7,0),IF(CECCZ="CZ13",VLOOKUP($A$1&amp;CECCZ&amp;$G$2&amp;CompressorOnly&amp;$C48,CZ13CycleOnOff,7,0)))))</f>
        <v>#NAME?</v>
      </c>
      <c r="H48" s="92" t="str">
        <f>IF(CECCZ="CZ03",VLOOKUP($A$1&amp;CECCZ&amp;$G$2&amp;CompressorOnly&amp;$C48,CZ03CycleOnOff,8,0),IF(CECCZ="CZ04",VLOOKUP($A$1&amp;CECCZ&amp;$G$2&amp;CompressorOnly&amp;$C48,CZ04CycleOnOff,8,0),IF(CECCZ="CZ12",VLOOKUP($A$1&amp;CECCZ&amp;$G$2&amp;CompressorOnly&amp;$C48,CZ12CycleOnOff,8,0),IF(CECCZ="CZ13",VLOOKUP($A$1&amp;CECCZ&amp;$G$2&amp;CompressorOnly&amp;$C48,CZ13CycleOnOff,8,0)))))</f>
        <v>#NAME?</v>
      </c>
      <c r="I48" s="92" t="str">
        <f t="shared" si="8"/>
        <v>#NAME?</v>
      </c>
      <c r="J48" s="134" t="str">
        <f t="shared" si="9"/>
        <v>#NAME?</v>
      </c>
    </row>
    <row r="49" ht="15.75" customHeight="1">
      <c r="A49" s="28"/>
      <c r="B49" s="74">
        <f>CSSB!$L$5</f>
        <v>3</v>
      </c>
      <c r="C49" s="71">
        <v>3.0</v>
      </c>
      <c r="D49" s="75">
        <f>CSSB!$N$5</f>
        <v>234.9057325</v>
      </c>
      <c r="E49" s="91">
        <f>CSSB!$M$5</f>
        <v>72.13961449</v>
      </c>
      <c r="F49" s="71">
        <f t="shared" si="7"/>
        <v>1</v>
      </c>
      <c r="G49" s="92" t="str">
        <f>IF($B$1="CZ03",VLOOKUP($A$1&amp;CECCZ&amp;$G$2&amp;CompressorOnly&amp;$C49,CZ03CycleOnOff,7,0),IF($B$1="CZ04",VLOOKUP($A$1&amp;CECCZ&amp;$G$2&amp;CompressorOnly&amp;$C49,CZ04CycleOnOff,7,0),IF(CECCZ="CZ12",VLOOKUP($A$1&amp;CECCZ&amp;$G$2&amp;CompressorOnly&amp;$C49,CZ12CycleOnOff,7,0),IF(CECCZ="CZ13",VLOOKUP($A$1&amp;CECCZ&amp;$G$2&amp;CompressorOnly&amp;$C49,CZ13CycleOnOff,7,0)))))</f>
        <v>#NAME?</v>
      </c>
      <c r="H49" s="92" t="str">
        <f>IF(CECCZ="CZ03",VLOOKUP($A$1&amp;CECCZ&amp;$G$2&amp;CompressorOnly&amp;$C49,CZ03CycleOnOff,8,0),IF(CECCZ="CZ04",VLOOKUP($A$1&amp;CECCZ&amp;$G$2&amp;CompressorOnly&amp;$C49,CZ04CycleOnOff,8,0),IF(CECCZ="CZ12",VLOOKUP($A$1&amp;CECCZ&amp;$G$2&amp;CompressorOnly&amp;$C49,CZ12CycleOnOff,8,0),IF(CECCZ="CZ13",VLOOKUP($A$1&amp;CECCZ&amp;$G$2&amp;CompressorOnly&amp;$C49,CZ13CycleOnOff,8,0)))))</f>
        <v>#NAME?</v>
      </c>
      <c r="I49" s="92" t="str">
        <f t="shared" si="8"/>
        <v>#NAME?</v>
      </c>
      <c r="J49" s="134" t="str">
        <f t="shared" si="9"/>
        <v>#NAME?</v>
      </c>
    </row>
    <row r="50" ht="15.75" customHeight="1">
      <c r="A50" s="28"/>
      <c r="B50" s="74">
        <f>CSSB!$L$5</f>
        <v>3</v>
      </c>
      <c r="C50" s="71">
        <v>3.0</v>
      </c>
      <c r="D50" s="75">
        <f>CSSB!$N$5</f>
        <v>234.9057325</v>
      </c>
      <c r="E50" s="91">
        <f>CSSB!$M$5</f>
        <v>72.13961449</v>
      </c>
      <c r="F50" s="71">
        <f t="shared" si="7"/>
        <v>1</v>
      </c>
      <c r="G50" s="92" t="str">
        <f>IF($B$1="CZ03",VLOOKUP($A$1&amp;CECCZ&amp;$G$2&amp;CompressorOnly&amp;$C50,CZ03CycleOnOff,7,0),IF($B$1="CZ04",VLOOKUP($A$1&amp;CECCZ&amp;$G$2&amp;CompressorOnly&amp;$C50,CZ04CycleOnOff,7,0),IF(CECCZ="CZ12",VLOOKUP($A$1&amp;CECCZ&amp;$G$2&amp;CompressorOnly&amp;$C50,CZ12CycleOnOff,7,0),IF(CECCZ="CZ13",VLOOKUP($A$1&amp;CECCZ&amp;$G$2&amp;CompressorOnly&amp;$C50,CZ13CycleOnOff,7,0)))))</f>
        <v>#NAME?</v>
      </c>
      <c r="H50" s="92" t="str">
        <f>IF(CECCZ="CZ03",VLOOKUP($A$1&amp;CECCZ&amp;$G$2&amp;CompressorOnly&amp;$C50,CZ03CycleOnOff,8,0),IF(CECCZ="CZ04",VLOOKUP($A$1&amp;CECCZ&amp;$G$2&amp;CompressorOnly&amp;$C50,CZ04CycleOnOff,8,0),IF(CECCZ="CZ12",VLOOKUP($A$1&amp;CECCZ&amp;$G$2&amp;CompressorOnly&amp;$C50,CZ12CycleOnOff,8,0),IF(CECCZ="CZ13",VLOOKUP($A$1&amp;CECCZ&amp;$G$2&amp;CompressorOnly&amp;$C50,CZ13CycleOnOff,8,0)))))</f>
        <v>#NAME?</v>
      </c>
      <c r="I50" s="92" t="str">
        <f t="shared" si="8"/>
        <v>#NAME?</v>
      </c>
      <c r="J50" s="134" t="str">
        <f t="shared" si="9"/>
        <v>#NAME?</v>
      </c>
    </row>
    <row r="51" ht="15.75" customHeight="1">
      <c r="A51" s="28"/>
      <c r="B51" s="74">
        <f>CSSB!$L$5</f>
        <v>3</v>
      </c>
      <c r="C51" s="71">
        <v>3.0</v>
      </c>
      <c r="D51" s="75">
        <f>CSSB!$N$5</f>
        <v>234.9057325</v>
      </c>
      <c r="E51" s="91">
        <f>CSSB!$M$5</f>
        <v>72.13961449</v>
      </c>
      <c r="F51" s="71">
        <f t="shared" si="7"/>
        <v>1</v>
      </c>
      <c r="G51" s="92" t="str">
        <f>IF($B$1="CZ03",VLOOKUP($A$1&amp;CECCZ&amp;$G$2&amp;CompressorOnly&amp;$C51,CZ03CycleOnOff,7,0),IF($B$1="CZ04",VLOOKUP($A$1&amp;CECCZ&amp;$G$2&amp;CompressorOnly&amp;$C51,CZ04CycleOnOff,7,0),IF(CECCZ="CZ12",VLOOKUP($A$1&amp;CECCZ&amp;$G$2&amp;CompressorOnly&amp;$C51,CZ12CycleOnOff,7,0),IF(CECCZ="CZ13",VLOOKUP($A$1&amp;CECCZ&amp;$G$2&amp;CompressorOnly&amp;$C51,CZ13CycleOnOff,7,0)))))</f>
        <v>#NAME?</v>
      </c>
      <c r="H51" s="92" t="str">
        <f>IF(CECCZ="CZ03",VLOOKUP($A$1&amp;CECCZ&amp;$G$2&amp;CompressorOnly&amp;$C51,CZ03CycleOnOff,8,0),IF(CECCZ="CZ04",VLOOKUP($A$1&amp;CECCZ&amp;$G$2&amp;CompressorOnly&amp;$C51,CZ04CycleOnOff,8,0),IF(CECCZ="CZ12",VLOOKUP($A$1&amp;CECCZ&amp;$G$2&amp;CompressorOnly&amp;$C51,CZ12CycleOnOff,8,0),IF(CECCZ="CZ13",VLOOKUP($A$1&amp;CECCZ&amp;$G$2&amp;CompressorOnly&amp;$C51,CZ13CycleOnOff,8,0)))))</f>
        <v>#NAME?</v>
      </c>
      <c r="I51" s="92" t="str">
        <f t="shared" si="8"/>
        <v>#NAME?</v>
      </c>
      <c r="J51" s="134" t="str">
        <f t="shared" si="9"/>
        <v>#NAME?</v>
      </c>
    </row>
    <row r="52" ht="15.75" customHeight="1">
      <c r="A52" s="28"/>
      <c r="B52" s="74">
        <f>CSSB!$L$5</f>
        <v>3</v>
      </c>
      <c r="C52" s="71">
        <v>3.0</v>
      </c>
      <c r="D52" s="75">
        <f>CSSB!$N$5</f>
        <v>234.9057325</v>
      </c>
      <c r="E52" s="91">
        <f>CSSB!$M$5</f>
        <v>72.13961449</v>
      </c>
      <c r="F52" s="71">
        <f t="shared" si="7"/>
        <v>1</v>
      </c>
      <c r="G52" s="92" t="str">
        <f>IF($B$1="CZ03",VLOOKUP($A$1&amp;CECCZ&amp;$G$2&amp;CompressorOnly&amp;$C52,CZ03CycleOnOff,7,0),IF($B$1="CZ04",VLOOKUP($A$1&amp;CECCZ&amp;$G$2&amp;CompressorOnly&amp;$C52,CZ04CycleOnOff,7,0),IF(CECCZ="CZ12",VLOOKUP($A$1&amp;CECCZ&amp;$G$2&amp;CompressorOnly&amp;$C52,CZ12CycleOnOff,7,0),IF(CECCZ="CZ13",VLOOKUP($A$1&amp;CECCZ&amp;$G$2&amp;CompressorOnly&amp;$C52,CZ13CycleOnOff,7,0)))))</f>
        <v>#NAME?</v>
      </c>
      <c r="H52" s="92" t="str">
        <f>IF(CECCZ="CZ03",VLOOKUP($A$1&amp;CECCZ&amp;$G$2&amp;CompressorOnly&amp;$C52,CZ03CycleOnOff,8,0),IF(CECCZ="CZ04",VLOOKUP($A$1&amp;CECCZ&amp;$G$2&amp;CompressorOnly&amp;$C52,CZ04CycleOnOff,8,0),IF(CECCZ="CZ12",VLOOKUP($A$1&amp;CECCZ&amp;$G$2&amp;CompressorOnly&amp;$C52,CZ12CycleOnOff,8,0),IF(CECCZ="CZ13",VLOOKUP($A$1&amp;CECCZ&amp;$G$2&amp;CompressorOnly&amp;$C52,CZ13CycleOnOff,8,0)))))</f>
        <v>#NAME?</v>
      </c>
      <c r="I52" s="92" t="str">
        <f t="shared" si="8"/>
        <v>#NAME?</v>
      </c>
      <c r="J52" s="134" t="str">
        <f t="shared" si="9"/>
        <v>#NAME?</v>
      </c>
    </row>
    <row r="53" ht="15.75" customHeight="1">
      <c r="A53" s="28"/>
      <c r="B53" s="74">
        <f>CSSB!$L$5</f>
        <v>3</v>
      </c>
      <c r="C53" s="71">
        <v>4.0</v>
      </c>
      <c r="D53" s="75">
        <f>CSSB!$N$5</f>
        <v>234.9057325</v>
      </c>
      <c r="E53" s="91">
        <f>CSSB!$M$5</f>
        <v>72.13961449</v>
      </c>
      <c r="F53" s="71">
        <f t="shared" si="7"/>
        <v>1</v>
      </c>
      <c r="G53" s="92" t="str">
        <f>IF($B$1="CZ03",VLOOKUP($A$1&amp;CECCZ&amp;$G$2&amp;CompressorOnly&amp;$C53,CZ03CycleOnOff,7,0),IF($B$1="CZ04",VLOOKUP($A$1&amp;CECCZ&amp;$G$2&amp;CompressorOnly&amp;$C53,CZ04CycleOnOff,7,0),IF(CECCZ="CZ12",VLOOKUP($A$1&amp;CECCZ&amp;$G$2&amp;CompressorOnly&amp;$C53,CZ12CycleOnOff,7,0),IF(CECCZ="CZ13",VLOOKUP($A$1&amp;CECCZ&amp;$G$2&amp;CompressorOnly&amp;$C53,CZ13CycleOnOff,7,0)))))</f>
        <v>#NAME?</v>
      </c>
      <c r="H53" s="92" t="str">
        <f>IF(CECCZ="CZ03",VLOOKUP($A$1&amp;CECCZ&amp;$G$2&amp;CompressorOnly&amp;$C53,CZ03CycleOnOff,8,0),IF(CECCZ="CZ04",VLOOKUP($A$1&amp;CECCZ&amp;$G$2&amp;CompressorOnly&amp;$C53,CZ04CycleOnOff,8,0),IF(CECCZ="CZ12",VLOOKUP($A$1&amp;CECCZ&amp;$G$2&amp;CompressorOnly&amp;$C53,CZ12CycleOnOff,8,0),IF(CECCZ="CZ13",VLOOKUP($A$1&amp;CECCZ&amp;$G$2&amp;CompressorOnly&amp;$C53,CZ13CycleOnOff,8,0)))))</f>
        <v>#NAME?</v>
      </c>
      <c r="I53" s="92" t="str">
        <f t="shared" si="8"/>
        <v>#NAME?</v>
      </c>
      <c r="J53" s="134" t="str">
        <f t="shared" si="9"/>
        <v>#NAME?</v>
      </c>
    </row>
    <row r="54" ht="15.75" customHeight="1">
      <c r="A54" s="28"/>
      <c r="B54" s="74">
        <f>CSSB!$L$5</f>
        <v>3</v>
      </c>
      <c r="C54" s="71">
        <v>4.0</v>
      </c>
      <c r="D54" s="75">
        <f>CSSB!$N$5</f>
        <v>234.9057325</v>
      </c>
      <c r="E54" s="91">
        <f>CSSB!$M$5</f>
        <v>72.13961449</v>
      </c>
      <c r="F54" s="71">
        <f t="shared" si="7"/>
        <v>1</v>
      </c>
      <c r="G54" s="92" t="str">
        <f>IF($B$1="CZ03",VLOOKUP($A$1&amp;CECCZ&amp;$G$2&amp;CompressorOnly&amp;$C54,CZ03CycleOnOff,7,0),IF($B$1="CZ04",VLOOKUP($A$1&amp;CECCZ&amp;$G$2&amp;CompressorOnly&amp;$C54,CZ04CycleOnOff,7,0),IF(CECCZ="CZ12",VLOOKUP($A$1&amp;CECCZ&amp;$G$2&amp;CompressorOnly&amp;$C54,CZ12CycleOnOff,7,0),IF(CECCZ="CZ13",VLOOKUP($A$1&amp;CECCZ&amp;$G$2&amp;CompressorOnly&amp;$C54,CZ13CycleOnOff,7,0)))))</f>
        <v>#NAME?</v>
      </c>
      <c r="H54" s="92" t="str">
        <f>IF(CECCZ="CZ03",VLOOKUP($A$1&amp;CECCZ&amp;$G$2&amp;CompressorOnly&amp;$C54,CZ03CycleOnOff,8,0),IF(CECCZ="CZ04",VLOOKUP($A$1&amp;CECCZ&amp;$G$2&amp;CompressorOnly&amp;$C54,CZ04CycleOnOff,8,0),IF(CECCZ="CZ12",VLOOKUP($A$1&amp;CECCZ&amp;$G$2&amp;CompressorOnly&amp;$C54,CZ12CycleOnOff,8,0),IF(CECCZ="CZ13",VLOOKUP($A$1&amp;CECCZ&amp;$G$2&amp;CompressorOnly&amp;$C54,CZ13CycleOnOff,8,0)))))</f>
        <v>#NAME?</v>
      </c>
      <c r="I54" s="92" t="str">
        <f t="shared" si="8"/>
        <v>#NAME?</v>
      </c>
      <c r="J54" s="134" t="str">
        <f t="shared" si="9"/>
        <v>#NAME?</v>
      </c>
    </row>
    <row r="55" ht="15.75" customHeight="1">
      <c r="A55" s="28"/>
      <c r="B55" s="74">
        <f>CSSB!$L$5</f>
        <v>3</v>
      </c>
      <c r="C55" s="71">
        <v>4.0</v>
      </c>
      <c r="D55" s="75">
        <f>CSSB!$N$5</f>
        <v>234.9057325</v>
      </c>
      <c r="E55" s="91">
        <f>CSSB!$M$5</f>
        <v>72.13961449</v>
      </c>
      <c r="F55" s="71">
        <f t="shared" si="7"/>
        <v>1</v>
      </c>
      <c r="G55" s="92" t="str">
        <f>IF($B$1="CZ03",VLOOKUP($A$1&amp;CECCZ&amp;$G$2&amp;CompressorOnly&amp;$C55,CZ03CycleOnOff,7,0),IF($B$1="CZ04",VLOOKUP($A$1&amp;CECCZ&amp;$G$2&amp;CompressorOnly&amp;$C55,CZ04CycleOnOff,7,0),IF(CECCZ="CZ12",VLOOKUP($A$1&amp;CECCZ&amp;$G$2&amp;CompressorOnly&amp;$C55,CZ12CycleOnOff,7,0),IF(CECCZ="CZ13",VLOOKUP($A$1&amp;CECCZ&amp;$G$2&amp;CompressorOnly&amp;$C55,CZ13CycleOnOff,7,0)))))</f>
        <v>#NAME?</v>
      </c>
      <c r="H55" s="92" t="str">
        <f>IF(CECCZ="CZ03",VLOOKUP($A$1&amp;CECCZ&amp;$G$2&amp;CompressorOnly&amp;$C55,CZ03CycleOnOff,8,0),IF(CECCZ="CZ04",VLOOKUP($A$1&amp;CECCZ&amp;$G$2&amp;CompressorOnly&amp;$C55,CZ04CycleOnOff,8,0),IF(CECCZ="CZ12",VLOOKUP($A$1&amp;CECCZ&amp;$G$2&amp;CompressorOnly&amp;$C55,CZ12CycleOnOff,8,0),IF(CECCZ="CZ13",VLOOKUP($A$1&amp;CECCZ&amp;$G$2&amp;CompressorOnly&amp;$C55,CZ13CycleOnOff,8,0)))))</f>
        <v>#NAME?</v>
      </c>
      <c r="I55" s="92" t="str">
        <f t="shared" si="8"/>
        <v>#NAME?</v>
      </c>
      <c r="J55" s="134" t="str">
        <f t="shared" si="9"/>
        <v>#NAME?</v>
      </c>
    </row>
    <row r="56" ht="15.75" customHeight="1">
      <c r="A56" s="28"/>
      <c r="B56" s="74">
        <f>CSSB!$L$5</f>
        <v>3</v>
      </c>
      <c r="C56" s="71">
        <v>4.0</v>
      </c>
      <c r="D56" s="75">
        <f>CSSB!$N$5</f>
        <v>234.9057325</v>
      </c>
      <c r="E56" s="91">
        <f>CSSB!$M$5</f>
        <v>72.13961449</v>
      </c>
      <c r="F56" s="71">
        <f t="shared" si="7"/>
        <v>1</v>
      </c>
      <c r="G56" s="92" t="str">
        <f>IF($B$1="CZ03",VLOOKUP($A$1&amp;CECCZ&amp;$G$2&amp;CompressorOnly&amp;$C56,CZ03CycleOnOff,7,0),IF($B$1="CZ04",VLOOKUP($A$1&amp;CECCZ&amp;$G$2&amp;CompressorOnly&amp;$C56,CZ04CycleOnOff,7,0),IF(CECCZ="CZ12",VLOOKUP($A$1&amp;CECCZ&amp;$G$2&amp;CompressorOnly&amp;$C56,CZ12CycleOnOff,7,0),IF(CECCZ="CZ13",VLOOKUP($A$1&amp;CECCZ&amp;$G$2&amp;CompressorOnly&amp;$C56,CZ13CycleOnOff,7,0)))))</f>
        <v>#NAME?</v>
      </c>
      <c r="H56" s="92" t="str">
        <f>IF(CECCZ="CZ03",VLOOKUP($A$1&amp;CECCZ&amp;$G$2&amp;CompressorOnly&amp;$C56,CZ03CycleOnOff,8,0),IF(CECCZ="CZ04",VLOOKUP($A$1&amp;CECCZ&amp;$G$2&amp;CompressorOnly&amp;$C56,CZ04CycleOnOff,8,0),IF(CECCZ="CZ12",VLOOKUP($A$1&amp;CECCZ&amp;$G$2&amp;CompressorOnly&amp;$C56,CZ12CycleOnOff,8,0),IF(CECCZ="CZ13",VLOOKUP($A$1&amp;CECCZ&amp;$G$2&amp;CompressorOnly&amp;$C56,CZ13CycleOnOff,8,0)))))</f>
        <v>#NAME?</v>
      </c>
      <c r="I56" s="92" t="str">
        <f t="shared" si="8"/>
        <v>#NAME?</v>
      </c>
      <c r="J56" s="134" t="str">
        <f t="shared" si="9"/>
        <v>#NAME?</v>
      </c>
    </row>
    <row r="57" ht="15.75" customHeight="1">
      <c r="A57" s="28"/>
      <c r="B57" s="71"/>
      <c r="C57" s="71"/>
      <c r="D57" s="71"/>
      <c r="E57" s="71"/>
      <c r="F57" s="71"/>
      <c r="G57" s="71"/>
      <c r="H57" s="71"/>
      <c r="I57" s="71"/>
      <c r="J57" s="49"/>
    </row>
    <row r="58" ht="15.75" customHeight="1">
      <c r="A58" s="28"/>
      <c r="B58" s="90"/>
      <c r="C58" s="90"/>
      <c r="D58" s="135"/>
      <c r="E58" s="90"/>
      <c r="F58" s="90"/>
      <c r="G58" s="126" t="s">
        <v>175</v>
      </c>
      <c r="H58" s="126" t="str">
        <f>CompressorOnly</f>
        <v>#NAME?</v>
      </c>
      <c r="I58" s="90"/>
      <c r="J58" s="133"/>
    </row>
    <row r="59" ht="15.75" customHeight="1">
      <c r="A59" s="28"/>
      <c r="B59" s="90" t="s">
        <v>46</v>
      </c>
      <c r="C59" s="90" t="s">
        <v>68</v>
      </c>
      <c r="D59" s="90" t="s">
        <v>69</v>
      </c>
      <c r="E59" s="90" t="s">
        <v>70</v>
      </c>
      <c r="F59" s="90" t="s">
        <v>71</v>
      </c>
      <c r="G59" s="90" t="s">
        <v>177</v>
      </c>
      <c r="H59" s="132" t="str">
        <f>DutyCycleMinutes</f>
        <v>#NAME?</v>
      </c>
      <c r="I59" s="90" t="s">
        <v>72</v>
      </c>
      <c r="J59" s="133" t="s">
        <v>73</v>
      </c>
    </row>
    <row r="60" ht="15.75" customHeight="1">
      <c r="A60" s="28"/>
      <c r="B60" s="74">
        <f>CSSB!$L$6</f>
        <v>4</v>
      </c>
      <c r="C60" s="71">
        <v>1.0</v>
      </c>
      <c r="D60" s="75">
        <f>CSSB!$N$6</f>
        <v>242.2876712</v>
      </c>
      <c r="E60" s="91">
        <f>CSSB!$M$6</f>
        <v>76.92425242</v>
      </c>
      <c r="F60" s="71">
        <f t="shared" ref="F60:F75" si="10">IF(E60&lt;75,1,IF(AND(E60&gt;=75, E60&lt;95),2,IF(E60&gt;=95,3)))</f>
        <v>2</v>
      </c>
      <c r="G60" s="92" t="str">
        <f>IF($B$1="CZ03",VLOOKUP($A$1&amp;CECCZ&amp;$G$2&amp;CompressorOnly&amp;$C60,CZ03CycleOnOff,7,0),IF($B$1="CZ04",VLOOKUP($A$1&amp;CECCZ&amp;$G$2&amp;CompressorOnly&amp;$C60,CZ04CycleOnOff,7,0),IF(CECCZ="CZ12",VLOOKUP($A$1&amp;CECCZ&amp;$G$2&amp;CompressorOnly&amp;$C60,CZ12CycleOnOff,7,0),IF(CECCZ="CZ13",VLOOKUP($A$1&amp;CECCZ&amp;$G$2&amp;CompressorOnly&amp;$C60,CZ13CycleOnOff,7,0)))))</f>
        <v>#NAME?</v>
      </c>
      <c r="H60" s="92" t="str">
        <f>IF(CECCZ="CZ03",VLOOKUP($A$1&amp;CECCZ&amp;$G$2&amp;CompressorOnly&amp;$C60,CZ03CycleOnOff,8,0),IF(CECCZ="CZ04",VLOOKUP($A$1&amp;CECCZ&amp;$G$2&amp;CompressorOnly&amp;$C60,CZ04CycleOnOff,8,0),IF(CECCZ="CZ12",VLOOKUP($A$1&amp;CECCZ&amp;$G$2&amp;CompressorOnly&amp;$C60,CZ12CycleOnOff,8,0),IF(CECCZ="CZ13",VLOOKUP($A$1&amp;CECCZ&amp;$G$2&amp;CompressorOnly&amp;$C60,CZ13CycleOnOff,8,0)))))</f>
        <v>#NAME?</v>
      </c>
      <c r="I60" s="92" t="str">
        <f t="shared" ref="I60:I75" si="11">(E60*G60+H60)/100*DutyCycleMinutes/60</f>
        <v>#NAME?</v>
      </c>
      <c r="J60" s="134" t="str">
        <f t="shared" ref="J60:J75" si="12">I60*D60</f>
        <v>#NAME?</v>
      </c>
    </row>
    <row r="61" ht="15.75" customHeight="1">
      <c r="A61" s="28"/>
      <c r="B61" s="74">
        <f>CSSB!$L$6</f>
        <v>4</v>
      </c>
      <c r="C61" s="71">
        <v>1.0</v>
      </c>
      <c r="D61" s="75">
        <f>CSSB!$N$6</f>
        <v>242.2876712</v>
      </c>
      <c r="E61" s="91">
        <f>CSSB!$M$6</f>
        <v>76.92425242</v>
      </c>
      <c r="F61" s="71">
        <f t="shared" si="10"/>
        <v>2</v>
      </c>
      <c r="G61" s="92" t="str">
        <f>IF($B$1="CZ03",VLOOKUP($A$1&amp;CECCZ&amp;$G$2&amp;CompressorOnly&amp;$C61,CZ03CycleOnOff,7,0),IF($B$1="CZ04",VLOOKUP($A$1&amp;CECCZ&amp;$G$2&amp;CompressorOnly&amp;$C61,CZ04CycleOnOff,7,0),IF(CECCZ="CZ12",VLOOKUP($A$1&amp;CECCZ&amp;$G$2&amp;CompressorOnly&amp;$C61,CZ12CycleOnOff,7,0),IF(CECCZ="CZ13",VLOOKUP($A$1&amp;CECCZ&amp;$G$2&amp;CompressorOnly&amp;$C61,CZ13CycleOnOff,7,0)))))</f>
        <v>#NAME?</v>
      </c>
      <c r="H61" s="92" t="str">
        <f>IF(CECCZ="CZ03",VLOOKUP($A$1&amp;CECCZ&amp;$G$2&amp;CompressorOnly&amp;$C61,CZ03CycleOnOff,8,0),IF(CECCZ="CZ04",VLOOKUP($A$1&amp;CECCZ&amp;$G$2&amp;CompressorOnly&amp;$C61,CZ04CycleOnOff,8,0),IF(CECCZ="CZ12",VLOOKUP($A$1&amp;CECCZ&amp;$G$2&amp;CompressorOnly&amp;$C61,CZ12CycleOnOff,8,0),IF(CECCZ="CZ13",VLOOKUP($A$1&amp;CECCZ&amp;$G$2&amp;CompressorOnly&amp;$C61,CZ13CycleOnOff,8,0)))))</f>
        <v>#NAME?</v>
      </c>
      <c r="I61" s="92" t="str">
        <f t="shared" si="11"/>
        <v>#NAME?</v>
      </c>
      <c r="J61" s="134" t="str">
        <f t="shared" si="12"/>
        <v>#NAME?</v>
      </c>
    </row>
    <row r="62" ht="15.75" customHeight="1">
      <c r="A62" s="28"/>
      <c r="B62" s="74">
        <f>CSSB!$L$6</f>
        <v>4</v>
      </c>
      <c r="C62" s="71">
        <v>1.0</v>
      </c>
      <c r="D62" s="75">
        <f>CSSB!$N$6</f>
        <v>242.2876712</v>
      </c>
      <c r="E62" s="91">
        <f>CSSB!$M$6</f>
        <v>76.92425242</v>
      </c>
      <c r="F62" s="71">
        <f t="shared" si="10"/>
        <v>2</v>
      </c>
      <c r="G62" s="92" t="str">
        <f>IF($B$1="CZ03",VLOOKUP($A$1&amp;CECCZ&amp;$G$2&amp;CompressorOnly&amp;$C62,CZ03CycleOnOff,7,0),IF($B$1="CZ04",VLOOKUP($A$1&amp;CECCZ&amp;$G$2&amp;CompressorOnly&amp;$C62,CZ04CycleOnOff,7,0),IF(CECCZ="CZ12",VLOOKUP($A$1&amp;CECCZ&amp;$G$2&amp;CompressorOnly&amp;$C62,CZ12CycleOnOff,7,0),IF(CECCZ="CZ13",VLOOKUP($A$1&amp;CECCZ&amp;$G$2&amp;CompressorOnly&amp;$C62,CZ13CycleOnOff,7,0)))))</f>
        <v>#NAME?</v>
      </c>
      <c r="H62" s="92" t="str">
        <f>IF(CECCZ="CZ03",VLOOKUP($A$1&amp;CECCZ&amp;$G$2&amp;CompressorOnly&amp;$C62,CZ03CycleOnOff,8,0),IF(CECCZ="CZ04",VLOOKUP($A$1&amp;CECCZ&amp;$G$2&amp;CompressorOnly&amp;$C62,CZ04CycleOnOff,8,0),IF(CECCZ="CZ12",VLOOKUP($A$1&amp;CECCZ&amp;$G$2&amp;CompressorOnly&amp;$C62,CZ12CycleOnOff,8,0),IF(CECCZ="CZ13",VLOOKUP($A$1&amp;CECCZ&amp;$G$2&amp;CompressorOnly&amp;$C62,CZ13CycleOnOff,8,0)))))</f>
        <v>#NAME?</v>
      </c>
      <c r="I62" s="92" t="str">
        <f t="shared" si="11"/>
        <v>#NAME?</v>
      </c>
      <c r="J62" s="134" t="str">
        <f t="shared" si="12"/>
        <v>#NAME?</v>
      </c>
    </row>
    <row r="63" ht="15.75" customHeight="1">
      <c r="A63" s="28"/>
      <c r="B63" s="74">
        <f>CSSB!$L$6</f>
        <v>4</v>
      </c>
      <c r="C63" s="71">
        <v>1.0</v>
      </c>
      <c r="D63" s="75">
        <f>CSSB!$N$6</f>
        <v>242.2876712</v>
      </c>
      <c r="E63" s="91">
        <f>CSSB!$M$6</f>
        <v>76.92425242</v>
      </c>
      <c r="F63" s="71">
        <f t="shared" si="10"/>
        <v>2</v>
      </c>
      <c r="G63" s="92" t="str">
        <f>IF($B$1="CZ03",VLOOKUP($A$1&amp;CECCZ&amp;$G$2&amp;CompressorOnly&amp;$C63,CZ03CycleOnOff,7,0),IF($B$1="CZ04",VLOOKUP($A$1&amp;CECCZ&amp;$G$2&amp;CompressorOnly&amp;$C63,CZ04CycleOnOff,7,0),IF(CECCZ="CZ12",VLOOKUP($A$1&amp;CECCZ&amp;$G$2&amp;CompressorOnly&amp;$C63,CZ12CycleOnOff,7,0),IF(CECCZ="CZ13",VLOOKUP($A$1&amp;CECCZ&amp;$G$2&amp;CompressorOnly&amp;$C63,CZ13CycleOnOff,7,0)))))</f>
        <v>#NAME?</v>
      </c>
      <c r="H63" s="92" t="str">
        <f>IF(CECCZ="CZ03",VLOOKUP($A$1&amp;CECCZ&amp;$G$2&amp;CompressorOnly&amp;$C63,CZ03CycleOnOff,8,0),IF(CECCZ="CZ04",VLOOKUP($A$1&amp;CECCZ&amp;$G$2&amp;CompressorOnly&amp;$C63,CZ04CycleOnOff,8,0),IF(CECCZ="CZ12",VLOOKUP($A$1&amp;CECCZ&amp;$G$2&amp;CompressorOnly&amp;$C63,CZ12CycleOnOff,8,0),IF(CECCZ="CZ13",VLOOKUP($A$1&amp;CECCZ&amp;$G$2&amp;CompressorOnly&amp;$C63,CZ13CycleOnOff,8,0)))))</f>
        <v>#NAME?</v>
      </c>
      <c r="I63" s="92" t="str">
        <f t="shared" si="11"/>
        <v>#NAME?</v>
      </c>
      <c r="J63" s="134" t="str">
        <f t="shared" si="12"/>
        <v>#NAME?</v>
      </c>
    </row>
    <row r="64" ht="15.75" customHeight="1">
      <c r="A64" s="28"/>
      <c r="B64" s="74">
        <f>CSSB!$L$6</f>
        <v>4</v>
      </c>
      <c r="C64" s="71">
        <v>2.0</v>
      </c>
      <c r="D64" s="75">
        <f>CSSB!$N$6</f>
        <v>242.2876712</v>
      </c>
      <c r="E64" s="91">
        <f>CSSB!$M$6</f>
        <v>76.92425242</v>
      </c>
      <c r="F64" s="71">
        <f t="shared" si="10"/>
        <v>2</v>
      </c>
      <c r="G64" s="92" t="str">
        <f>IF($B$1="CZ03",VLOOKUP($A$1&amp;CECCZ&amp;$G$2&amp;CompressorOnly&amp;$C64,CZ03CycleOnOff,7,0),IF($B$1="CZ04",VLOOKUP($A$1&amp;CECCZ&amp;$G$2&amp;CompressorOnly&amp;$C64,CZ04CycleOnOff,7,0),IF(CECCZ="CZ12",VLOOKUP($A$1&amp;CECCZ&amp;$G$2&amp;CompressorOnly&amp;$C64,CZ12CycleOnOff,7,0),IF(CECCZ="CZ13",VLOOKUP($A$1&amp;CECCZ&amp;$G$2&amp;CompressorOnly&amp;$C64,CZ13CycleOnOff,7,0)))))</f>
        <v>#NAME?</v>
      </c>
      <c r="H64" s="92" t="str">
        <f>IF(CECCZ="CZ03",VLOOKUP($A$1&amp;CECCZ&amp;$G$2&amp;CompressorOnly&amp;$C64,CZ03CycleOnOff,8,0),IF(CECCZ="CZ04",VLOOKUP($A$1&amp;CECCZ&amp;$G$2&amp;CompressorOnly&amp;$C64,CZ04CycleOnOff,8,0),IF(CECCZ="CZ12",VLOOKUP($A$1&amp;CECCZ&amp;$G$2&amp;CompressorOnly&amp;$C64,CZ12CycleOnOff,8,0),IF(CECCZ="CZ13",VLOOKUP($A$1&amp;CECCZ&amp;$G$2&amp;CompressorOnly&amp;$C64,CZ13CycleOnOff,8,0)))))</f>
        <v>#NAME?</v>
      </c>
      <c r="I64" s="92" t="str">
        <f t="shared" si="11"/>
        <v>#NAME?</v>
      </c>
      <c r="J64" s="134" t="str">
        <f t="shared" si="12"/>
        <v>#NAME?</v>
      </c>
    </row>
    <row r="65" ht="15.75" customHeight="1">
      <c r="A65" s="28"/>
      <c r="B65" s="74">
        <f>CSSB!$L$6</f>
        <v>4</v>
      </c>
      <c r="C65" s="71">
        <v>2.0</v>
      </c>
      <c r="D65" s="75">
        <f>CSSB!$N$6</f>
        <v>242.2876712</v>
      </c>
      <c r="E65" s="91">
        <f>CSSB!$M$6</f>
        <v>76.92425242</v>
      </c>
      <c r="F65" s="71">
        <f t="shared" si="10"/>
        <v>2</v>
      </c>
      <c r="G65" s="92" t="str">
        <f>IF($B$1="CZ03",VLOOKUP($A$1&amp;CECCZ&amp;$G$2&amp;CompressorOnly&amp;$C65,CZ03CycleOnOff,7,0),IF($B$1="CZ04",VLOOKUP($A$1&amp;CECCZ&amp;$G$2&amp;CompressorOnly&amp;$C65,CZ04CycleOnOff,7,0),IF(CECCZ="CZ12",VLOOKUP($A$1&amp;CECCZ&amp;$G$2&amp;CompressorOnly&amp;$C65,CZ12CycleOnOff,7,0),IF(CECCZ="CZ13",VLOOKUP($A$1&amp;CECCZ&amp;$G$2&amp;CompressorOnly&amp;$C65,CZ13CycleOnOff,7,0)))))</f>
        <v>#NAME?</v>
      </c>
      <c r="H65" s="92" t="str">
        <f>IF(CECCZ="CZ03",VLOOKUP($A$1&amp;CECCZ&amp;$G$2&amp;CompressorOnly&amp;$C65,CZ03CycleOnOff,8,0),IF(CECCZ="CZ04",VLOOKUP($A$1&amp;CECCZ&amp;$G$2&amp;CompressorOnly&amp;$C65,CZ04CycleOnOff,8,0),IF(CECCZ="CZ12",VLOOKUP($A$1&amp;CECCZ&amp;$G$2&amp;CompressorOnly&amp;$C65,CZ12CycleOnOff,8,0),IF(CECCZ="CZ13",VLOOKUP($A$1&amp;CECCZ&amp;$G$2&amp;CompressorOnly&amp;$C65,CZ13CycleOnOff,8,0)))))</f>
        <v>#NAME?</v>
      </c>
      <c r="I65" s="92" t="str">
        <f t="shared" si="11"/>
        <v>#NAME?</v>
      </c>
      <c r="J65" s="134" t="str">
        <f t="shared" si="12"/>
        <v>#NAME?</v>
      </c>
    </row>
    <row r="66" ht="15.75" customHeight="1">
      <c r="A66" s="28"/>
      <c r="B66" s="74">
        <f>CSSB!$L$6</f>
        <v>4</v>
      </c>
      <c r="C66" s="71">
        <v>2.0</v>
      </c>
      <c r="D66" s="75">
        <f>CSSB!$N$6</f>
        <v>242.2876712</v>
      </c>
      <c r="E66" s="91">
        <f>CSSB!$M$6</f>
        <v>76.92425242</v>
      </c>
      <c r="F66" s="71">
        <f t="shared" si="10"/>
        <v>2</v>
      </c>
      <c r="G66" s="92" t="str">
        <f>IF($B$1="CZ03",VLOOKUP($A$1&amp;CECCZ&amp;$G$2&amp;CompressorOnly&amp;$C66,CZ03CycleOnOff,7,0),IF($B$1="CZ04",VLOOKUP($A$1&amp;CECCZ&amp;$G$2&amp;CompressorOnly&amp;$C66,CZ04CycleOnOff,7,0),IF(CECCZ="CZ12",VLOOKUP($A$1&amp;CECCZ&amp;$G$2&amp;CompressorOnly&amp;$C66,CZ12CycleOnOff,7,0),IF(CECCZ="CZ13",VLOOKUP($A$1&amp;CECCZ&amp;$G$2&amp;CompressorOnly&amp;$C66,CZ13CycleOnOff,7,0)))))</f>
        <v>#NAME?</v>
      </c>
      <c r="H66" s="92" t="str">
        <f>IF(CECCZ="CZ03",VLOOKUP($A$1&amp;CECCZ&amp;$G$2&amp;CompressorOnly&amp;$C66,CZ03CycleOnOff,8,0),IF(CECCZ="CZ04",VLOOKUP($A$1&amp;CECCZ&amp;$G$2&amp;CompressorOnly&amp;$C66,CZ04CycleOnOff,8,0),IF(CECCZ="CZ12",VLOOKUP($A$1&amp;CECCZ&amp;$G$2&amp;CompressorOnly&amp;$C66,CZ12CycleOnOff,8,0),IF(CECCZ="CZ13",VLOOKUP($A$1&amp;CECCZ&amp;$G$2&amp;CompressorOnly&amp;$C66,CZ13CycleOnOff,8,0)))))</f>
        <v>#NAME?</v>
      </c>
      <c r="I66" s="92" t="str">
        <f t="shared" si="11"/>
        <v>#NAME?</v>
      </c>
      <c r="J66" s="134" t="str">
        <f t="shared" si="12"/>
        <v>#NAME?</v>
      </c>
    </row>
    <row r="67" ht="15.75" customHeight="1">
      <c r="A67" s="28"/>
      <c r="B67" s="74">
        <f>CSSB!$L$6</f>
        <v>4</v>
      </c>
      <c r="C67" s="71">
        <v>2.0</v>
      </c>
      <c r="D67" s="75">
        <f>CSSB!$N$6</f>
        <v>242.2876712</v>
      </c>
      <c r="E67" s="91">
        <f>CSSB!$M$6</f>
        <v>76.92425242</v>
      </c>
      <c r="F67" s="71">
        <f t="shared" si="10"/>
        <v>2</v>
      </c>
      <c r="G67" s="92" t="str">
        <f>IF($B$1="CZ03",VLOOKUP($A$1&amp;CECCZ&amp;$G$2&amp;CompressorOnly&amp;$C67,CZ03CycleOnOff,7,0),IF($B$1="CZ04",VLOOKUP($A$1&amp;CECCZ&amp;$G$2&amp;CompressorOnly&amp;$C67,CZ04CycleOnOff,7,0),IF(CECCZ="CZ12",VLOOKUP($A$1&amp;CECCZ&amp;$G$2&amp;CompressorOnly&amp;$C67,CZ12CycleOnOff,7,0),IF(CECCZ="CZ13",VLOOKUP($A$1&amp;CECCZ&amp;$G$2&amp;CompressorOnly&amp;$C67,CZ13CycleOnOff,7,0)))))</f>
        <v>#NAME?</v>
      </c>
      <c r="H67" s="92" t="str">
        <f>IF(CECCZ="CZ03",VLOOKUP($A$1&amp;CECCZ&amp;$G$2&amp;CompressorOnly&amp;$C67,CZ03CycleOnOff,8,0),IF(CECCZ="CZ04",VLOOKUP($A$1&amp;CECCZ&amp;$G$2&amp;CompressorOnly&amp;$C67,CZ04CycleOnOff,8,0),IF(CECCZ="CZ12",VLOOKUP($A$1&amp;CECCZ&amp;$G$2&amp;CompressorOnly&amp;$C67,CZ12CycleOnOff,8,0),IF(CECCZ="CZ13",VLOOKUP($A$1&amp;CECCZ&amp;$G$2&amp;CompressorOnly&amp;$C67,CZ13CycleOnOff,8,0)))))</f>
        <v>#NAME?</v>
      </c>
      <c r="I67" s="92" t="str">
        <f t="shared" si="11"/>
        <v>#NAME?</v>
      </c>
      <c r="J67" s="134" t="str">
        <f t="shared" si="12"/>
        <v>#NAME?</v>
      </c>
    </row>
    <row r="68" ht="15.75" customHeight="1">
      <c r="A68" s="28"/>
      <c r="B68" s="74">
        <f>CSSB!$L$6</f>
        <v>4</v>
      </c>
      <c r="C68" s="71">
        <v>3.0</v>
      </c>
      <c r="D68" s="75">
        <f>CSSB!$N$6</f>
        <v>242.2876712</v>
      </c>
      <c r="E68" s="91">
        <f>CSSB!$M$6</f>
        <v>76.92425242</v>
      </c>
      <c r="F68" s="71">
        <f t="shared" si="10"/>
        <v>2</v>
      </c>
      <c r="G68" s="92" t="str">
        <f>IF($B$1="CZ03",VLOOKUP($A$1&amp;CECCZ&amp;$G$2&amp;CompressorOnly&amp;$C68,CZ03CycleOnOff,7,0),IF($B$1="CZ04",VLOOKUP($A$1&amp;CECCZ&amp;$G$2&amp;CompressorOnly&amp;$C68,CZ04CycleOnOff,7,0),IF(CECCZ="CZ12",VLOOKUP($A$1&amp;CECCZ&amp;$G$2&amp;CompressorOnly&amp;$C68,CZ12CycleOnOff,7,0),IF(CECCZ="CZ13",VLOOKUP($A$1&amp;CECCZ&amp;$G$2&amp;CompressorOnly&amp;$C68,CZ13CycleOnOff,7,0)))))</f>
        <v>#NAME?</v>
      </c>
      <c r="H68" s="92" t="str">
        <f>IF(CECCZ="CZ03",VLOOKUP($A$1&amp;CECCZ&amp;$G$2&amp;CompressorOnly&amp;$C68,CZ03CycleOnOff,8,0),IF(CECCZ="CZ04",VLOOKUP($A$1&amp;CECCZ&amp;$G$2&amp;CompressorOnly&amp;$C68,CZ04CycleOnOff,8,0),IF(CECCZ="CZ12",VLOOKUP($A$1&amp;CECCZ&amp;$G$2&amp;CompressorOnly&amp;$C68,CZ12CycleOnOff,8,0),IF(CECCZ="CZ13",VLOOKUP($A$1&amp;CECCZ&amp;$G$2&amp;CompressorOnly&amp;$C68,CZ13CycleOnOff,8,0)))))</f>
        <v>#NAME?</v>
      </c>
      <c r="I68" s="92" t="str">
        <f t="shared" si="11"/>
        <v>#NAME?</v>
      </c>
      <c r="J68" s="134" t="str">
        <f t="shared" si="12"/>
        <v>#NAME?</v>
      </c>
    </row>
    <row r="69" ht="15.75" customHeight="1">
      <c r="A69" s="28"/>
      <c r="B69" s="74">
        <f>CSSB!$L$6</f>
        <v>4</v>
      </c>
      <c r="C69" s="71">
        <v>3.0</v>
      </c>
      <c r="D69" s="75">
        <f>CSSB!$N$6</f>
        <v>242.2876712</v>
      </c>
      <c r="E69" s="91">
        <f>CSSB!$M$6</f>
        <v>76.92425242</v>
      </c>
      <c r="F69" s="71">
        <f t="shared" si="10"/>
        <v>2</v>
      </c>
      <c r="G69" s="92" t="str">
        <f>IF($B$1="CZ03",VLOOKUP($A$1&amp;CECCZ&amp;$G$2&amp;CompressorOnly&amp;$C69,CZ03CycleOnOff,7,0),IF($B$1="CZ04",VLOOKUP($A$1&amp;CECCZ&amp;$G$2&amp;CompressorOnly&amp;$C69,CZ04CycleOnOff,7,0),IF(CECCZ="CZ12",VLOOKUP($A$1&amp;CECCZ&amp;$G$2&amp;CompressorOnly&amp;$C69,CZ12CycleOnOff,7,0),IF(CECCZ="CZ13",VLOOKUP($A$1&amp;CECCZ&amp;$G$2&amp;CompressorOnly&amp;$C69,CZ13CycleOnOff,7,0)))))</f>
        <v>#NAME?</v>
      </c>
      <c r="H69" s="92" t="str">
        <f>IF(CECCZ="CZ03",VLOOKUP($A$1&amp;CECCZ&amp;$G$2&amp;CompressorOnly&amp;$C69,CZ03CycleOnOff,8,0),IF(CECCZ="CZ04",VLOOKUP($A$1&amp;CECCZ&amp;$G$2&amp;CompressorOnly&amp;$C69,CZ04CycleOnOff,8,0),IF(CECCZ="CZ12",VLOOKUP($A$1&amp;CECCZ&amp;$G$2&amp;CompressorOnly&amp;$C69,CZ12CycleOnOff,8,0),IF(CECCZ="CZ13",VLOOKUP($A$1&amp;CECCZ&amp;$G$2&amp;CompressorOnly&amp;$C69,CZ13CycleOnOff,8,0)))))</f>
        <v>#NAME?</v>
      </c>
      <c r="I69" s="92" t="str">
        <f t="shared" si="11"/>
        <v>#NAME?</v>
      </c>
      <c r="J69" s="134" t="str">
        <f t="shared" si="12"/>
        <v>#NAME?</v>
      </c>
    </row>
    <row r="70" ht="15.75" customHeight="1">
      <c r="A70" s="28"/>
      <c r="B70" s="74">
        <f>CSSB!$L$6</f>
        <v>4</v>
      </c>
      <c r="C70" s="71">
        <v>3.0</v>
      </c>
      <c r="D70" s="75">
        <f>CSSB!$N$6</f>
        <v>242.2876712</v>
      </c>
      <c r="E70" s="91">
        <f>CSSB!$M$6</f>
        <v>76.92425242</v>
      </c>
      <c r="F70" s="71">
        <f t="shared" si="10"/>
        <v>2</v>
      </c>
      <c r="G70" s="92" t="str">
        <f>IF($B$1="CZ03",VLOOKUP($A$1&amp;CECCZ&amp;$G$2&amp;CompressorOnly&amp;$C70,CZ03CycleOnOff,7,0),IF($B$1="CZ04",VLOOKUP($A$1&amp;CECCZ&amp;$G$2&amp;CompressorOnly&amp;$C70,CZ04CycleOnOff,7,0),IF(CECCZ="CZ12",VLOOKUP($A$1&amp;CECCZ&amp;$G$2&amp;CompressorOnly&amp;$C70,CZ12CycleOnOff,7,0),IF(CECCZ="CZ13",VLOOKUP($A$1&amp;CECCZ&amp;$G$2&amp;CompressorOnly&amp;$C70,CZ13CycleOnOff,7,0)))))</f>
        <v>#NAME?</v>
      </c>
      <c r="H70" s="92" t="str">
        <f>IF(CECCZ="CZ03",VLOOKUP($A$1&amp;CECCZ&amp;$G$2&amp;CompressorOnly&amp;$C70,CZ03CycleOnOff,8,0),IF(CECCZ="CZ04",VLOOKUP($A$1&amp;CECCZ&amp;$G$2&amp;CompressorOnly&amp;$C70,CZ04CycleOnOff,8,0),IF(CECCZ="CZ12",VLOOKUP($A$1&amp;CECCZ&amp;$G$2&amp;CompressorOnly&amp;$C70,CZ12CycleOnOff,8,0),IF(CECCZ="CZ13",VLOOKUP($A$1&amp;CECCZ&amp;$G$2&amp;CompressorOnly&amp;$C70,CZ13CycleOnOff,8,0)))))</f>
        <v>#NAME?</v>
      </c>
      <c r="I70" s="92" t="str">
        <f t="shared" si="11"/>
        <v>#NAME?</v>
      </c>
      <c r="J70" s="134" t="str">
        <f t="shared" si="12"/>
        <v>#NAME?</v>
      </c>
    </row>
    <row r="71" ht="15.75" customHeight="1">
      <c r="A71" s="28"/>
      <c r="B71" s="74">
        <f>CSSB!$L$6</f>
        <v>4</v>
      </c>
      <c r="C71" s="71">
        <v>3.0</v>
      </c>
      <c r="D71" s="75">
        <f>CSSB!$N$6</f>
        <v>242.2876712</v>
      </c>
      <c r="E71" s="91">
        <f>CSSB!$M$6</f>
        <v>76.92425242</v>
      </c>
      <c r="F71" s="71">
        <f t="shared" si="10"/>
        <v>2</v>
      </c>
      <c r="G71" s="92" t="str">
        <f>IF($B$1="CZ03",VLOOKUP($A$1&amp;CECCZ&amp;$G$2&amp;CompressorOnly&amp;$C71,CZ03CycleOnOff,7,0),IF($B$1="CZ04",VLOOKUP($A$1&amp;CECCZ&amp;$G$2&amp;CompressorOnly&amp;$C71,CZ04CycleOnOff,7,0),IF(CECCZ="CZ12",VLOOKUP($A$1&amp;CECCZ&amp;$G$2&amp;CompressorOnly&amp;$C71,CZ12CycleOnOff,7,0),IF(CECCZ="CZ13",VLOOKUP($A$1&amp;CECCZ&amp;$G$2&amp;CompressorOnly&amp;$C71,CZ13CycleOnOff,7,0)))))</f>
        <v>#NAME?</v>
      </c>
      <c r="H71" s="92" t="str">
        <f>IF(CECCZ="CZ03",VLOOKUP($A$1&amp;CECCZ&amp;$G$2&amp;CompressorOnly&amp;$C71,CZ03CycleOnOff,8,0),IF(CECCZ="CZ04",VLOOKUP($A$1&amp;CECCZ&amp;$G$2&amp;CompressorOnly&amp;$C71,CZ04CycleOnOff,8,0),IF(CECCZ="CZ12",VLOOKUP($A$1&amp;CECCZ&amp;$G$2&amp;CompressorOnly&amp;$C71,CZ12CycleOnOff,8,0),IF(CECCZ="CZ13",VLOOKUP($A$1&amp;CECCZ&amp;$G$2&amp;CompressorOnly&amp;$C71,CZ13CycleOnOff,8,0)))))</f>
        <v>#NAME?</v>
      </c>
      <c r="I71" s="92" t="str">
        <f t="shared" si="11"/>
        <v>#NAME?</v>
      </c>
      <c r="J71" s="134" t="str">
        <f t="shared" si="12"/>
        <v>#NAME?</v>
      </c>
    </row>
    <row r="72" ht="15.75" customHeight="1">
      <c r="A72" s="28"/>
      <c r="B72" s="74">
        <f>CSSB!$L$6</f>
        <v>4</v>
      </c>
      <c r="C72" s="71">
        <v>4.0</v>
      </c>
      <c r="D72" s="75">
        <f>CSSB!$N$6</f>
        <v>242.2876712</v>
      </c>
      <c r="E72" s="91">
        <f>CSSB!$M$6</f>
        <v>76.92425242</v>
      </c>
      <c r="F72" s="71">
        <f t="shared" si="10"/>
        <v>2</v>
      </c>
      <c r="G72" s="92" t="str">
        <f>IF($B$1="CZ03",VLOOKUP($A$1&amp;CECCZ&amp;$G$2&amp;CompressorOnly&amp;$C72,CZ03CycleOnOff,7,0),IF($B$1="CZ04",VLOOKUP($A$1&amp;CECCZ&amp;$G$2&amp;CompressorOnly&amp;$C72,CZ04CycleOnOff,7,0),IF(CECCZ="CZ12",VLOOKUP($A$1&amp;CECCZ&amp;$G$2&amp;CompressorOnly&amp;$C72,CZ12CycleOnOff,7,0),IF(CECCZ="CZ13",VLOOKUP($A$1&amp;CECCZ&amp;$G$2&amp;CompressorOnly&amp;$C72,CZ13CycleOnOff,7,0)))))</f>
        <v>#NAME?</v>
      </c>
      <c r="H72" s="92" t="str">
        <f>IF(CECCZ="CZ03",VLOOKUP($A$1&amp;CECCZ&amp;$G$2&amp;CompressorOnly&amp;$C72,CZ03CycleOnOff,8,0),IF(CECCZ="CZ04",VLOOKUP($A$1&amp;CECCZ&amp;$G$2&amp;CompressorOnly&amp;$C72,CZ04CycleOnOff,8,0),IF(CECCZ="CZ12",VLOOKUP($A$1&amp;CECCZ&amp;$G$2&amp;CompressorOnly&amp;$C72,CZ12CycleOnOff,8,0),IF(CECCZ="CZ13",VLOOKUP($A$1&amp;CECCZ&amp;$G$2&amp;CompressorOnly&amp;$C72,CZ13CycleOnOff,8,0)))))</f>
        <v>#NAME?</v>
      </c>
      <c r="I72" s="92" t="str">
        <f t="shared" si="11"/>
        <v>#NAME?</v>
      </c>
      <c r="J72" s="134" t="str">
        <f t="shared" si="12"/>
        <v>#NAME?</v>
      </c>
    </row>
    <row r="73" ht="15.75" customHeight="1">
      <c r="A73" s="28"/>
      <c r="B73" s="74">
        <f>CSSB!$L$6</f>
        <v>4</v>
      </c>
      <c r="C73" s="71">
        <v>4.0</v>
      </c>
      <c r="D73" s="75">
        <f>CSSB!$N$6</f>
        <v>242.2876712</v>
      </c>
      <c r="E73" s="91">
        <f>CSSB!$M$6</f>
        <v>76.92425242</v>
      </c>
      <c r="F73" s="71">
        <f t="shared" si="10"/>
        <v>2</v>
      </c>
      <c r="G73" s="92" t="str">
        <f>IF($B$1="CZ03",VLOOKUP($A$1&amp;CECCZ&amp;$G$2&amp;CompressorOnly&amp;$C73,CZ03CycleOnOff,7,0),IF($B$1="CZ04",VLOOKUP($A$1&amp;CECCZ&amp;$G$2&amp;CompressorOnly&amp;$C73,CZ04CycleOnOff,7,0),IF(CECCZ="CZ12",VLOOKUP($A$1&amp;CECCZ&amp;$G$2&amp;CompressorOnly&amp;$C73,CZ12CycleOnOff,7,0),IF(CECCZ="CZ13",VLOOKUP($A$1&amp;CECCZ&amp;$G$2&amp;CompressorOnly&amp;$C73,CZ13CycleOnOff,7,0)))))</f>
        <v>#NAME?</v>
      </c>
      <c r="H73" s="92" t="str">
        <f>IF(CECCZ="CZ03",VLOOKUP($A$1&amp;CECCZ&amp;$G$2&amp;CompressorOnly&amp;$C73,CZ03CycleOnOff,8,0),IF(CECCZ="CZ04",VLOOKUP($A$1&amp;CECCZ&amp;$G$2&amp;CompressorOnly&amp;$C73,CZ04CycleOnOff,8,0),IF(CECCZ="CZ12",VLOOKUP($A$1&amp;CECCZ&amp;$G$2&amp;CompressorOnly&amp;$C73,CZ12CycleOnOff,8,0),IF(CECCZ="CZ13",VLOOKUP($A$1&amp;CECCZ&amp;$G$2&amp;CompressorOnly&amp;$C73,CZ13CycleOnOff,8,0)))))</f>
        <v>#NAME?</v>
      </c>
      <c r="I73" s="92" t="str">
        <f t="shared" si="11"/>
        <v>#NAME?</v>
      </c>
      <c r="J73" s="134" t="str">
        <f t="shared" si="12"/>
        <v>#NAME?</v>
      </c>
    </row>
    <row r="74" ht="15.75" customHeight="1">
      <c r="A74" s="28"/>
      <c r="B74" s="74">
        <f>CSSB!$L$6</f>
        <v>4</v>
      </c>
      <c r="C74" s="71">
        <v>4.0</v>
      </c>
      <c r="D74" s="75">
        <f>CSSB!$N$6</f>
        <v>242.2876712</v>
      </c>
      <c r="E74" s="91">
        <f>CSSB!$M$6</f>
        <v>76.92425242</v>
      </c>
      <c r="F74" s="71">
        <f t="shared" si="10"/>
        <v>2</v>
      </c>
      <c r="G74" s="92" t="str">
        <f>IF($B$1="CZ03",VLOOKUP($A$1&amp;CECCZ&amp;$G$2&amp;CompressorOnly&amp;$C74,CZ03CycleOnOff,7,0),IF($B$1="CZ04",VLOOKUP($A$1&amp;CECCZ&amp;$G$2&amp;CompressorOnly&amp;$C74,CZ04CycleOnOff,7,0),IF(CECCZ="CZ12",VLOOKUP($A$1&amp;CECCZ&amp;$G$2&amp;CompressorOnly&amp;$C74,CZ12CycleOnOff,7,0),IF(CECCZ="CZ13",VLOOKUP($A$1&amp;CECCZ&amp;$G$2&amp;CompressorOnly&amp;$C74,CZ13CycleOnOff,7,0)))))</f>
        <v>#NAME?</v>
      </c>
      <c r="H74" s="92" t="str">
        <f>IF(CECCZ="CZ03",VLOOKUP($A$1&amp;CECCZ&amp;$G$2&amp;CompressorOnly&amp;$C74,CZ03CycleOnOff,8,0),IF(CECCZ="CZ04",VLOOKUP($A$1&amp;CECCZ&amp;$G$2&amp;CompressorOnly&amp;$C74,CZ04CycleOnOff,8,0),IF(CECCZ="CZ12",VLOOKUP($A$1&amp;CECCZ&amp;$G$2&amp;CompressorOnly&amp;$C74,CZ12CycleOnOff,8,0),IF(CECCZ="CZ13",VLOOKUP($A$1&amp;CECCZ&amp;$G$2&amp;CompressorOnly&amp;$C74,CZ13CycleOnOff,8,0)))))</f>
        <v>#NAME?</v>
      </c>
      <c r="I74" s="92" t="str">
        <f t="shared" si="11"/>
        <v>#NAME?</v>
      </c>
      <c r="J74" s="134" t="str">
        <f t="shared" si="12"/>
        <v>#NAME?</v>
      </c>
    </row>
    <row r="75" ht="15.75" customHeight="1">
      <c r="A75" s="28"/>
      <c r="B75" s="74">
        <f>CSSB!$L$6</f>
        <v>4</v>
      </c>
      <c r="C75" s="71">
        <v>4.0</v>
      </c>
      <c r="D75" s="75">
        <f>CSSB!$N$6</f>
        <v>242.2876712</v>
      </c>
      <c r="E75" s="91">
        <f>CSSB!$M$6</f>
        <v>76.92425242</v>
      </c>
      <c r="F75" s="71">
        <f t="shared" si="10"/>
        <v>2</v>
      </c>
      <c r="G75" s="92" t="str">
        <f>IF($B$1="CZ03",VLOOKUP($A$1&amp;CECCZ&amp;$G$2&amp;CompressorOnly&amp;$C75,CZ03CycleOnOff,7,0),IF($B$1="CZ04",VLOOKUP($A$1&amp;CECCZ&amp;$G$2&amp;CompressorOnly&amp;$C75,CZ04CycleOnOff,7,0),IF(CECCZ="CZ12",VLOOKUP($A$1&amp;CECCZ&amp;$G$2&amp;CompressorOnly&amp;$C75,CZ12CycleOnOff,7,0),IF(CECCZ="CZ13",VLOOKUP($A$1&amp;CECCZ&amp;$G$2&amp;CompressorOnly&amp;$C75,CZ13CycleOnOff,7,0)))))</f>
        <v>#NAME?</v>
      </c>
      <c r="H75" s="92" t="str">
        <f>IF(CECCZ="CZ03",VLOOKUP($A$1&amp;CECCZ&amp;$G$2&amp;CompressorOnly&amp;$C75,CZ03CycleOnOff,8,0),IF(CECCZ="CZ04",VLOOKUP($A$1&amp;CECCZ&amp;$G$2&amp;CompressorOnly&amp;$C75,CZ04CycleOnOff,8,0),IF(CECCZ="CZ12",VLOOKUP($A$1&amp;CECCZ&amp;$G$2&amp;CompressorOnly&amp;$C75,CZ12CycleOnOff,8,0),IF(CECCZ="CZ13",VLOOKUP($A$1&amp;CECCZ&amp;$G$2&amp;CompressorOnly&amp;$C75,CZ13CycleOnOff,8,0)))))</f>
        <v>#NAME?</v>
      </c>
      <c r="I75" s="92" t="str">
        <f t="shared" si="11"/>
        <v>#NAME?</v>
      </c>
      <c r="J75" s="134" t="str">
        <f t="shared" si="12"/>
        <v>#NAME?</v>
      </c>
    </row>
    <row r="76" ht="15.75" customHeight="1">
      <c r="A76" s="28"/>
      <c r="B76" s="71"/>
      <c r="C76" s="71"/>
      <c r="D76" s="71"/>
      <c r="E76" s="71"/>
      <c r="F76" s="71"/>
      <c r="G76" s="71"/>
      <c r="H76" s="71"/>
      <c r="I76" s="71"/>
      <c r="J76" s="49"/>
    </row>
    <row r="77" ht="15.75" customHeight="1">
      <c r="A77" s="28"/>
      <c r="B77" s="90"/>
      <c r="C77" s="90"/>
      <c r="D77" s="135"/>
      <c r="E77" s="90"/>
      <c r="F77" s="90"/>
      <c r="G77" s="126" t="s">
        <v>175</v>
      </c>
      <c r="H77" s="126" t="str">
        <f>CompressorOnly</f>
        <v>#NAME?</v>
      </c>
      <c r="I77" s="90"/>
      <c r="J77" s="133"/>
    </row>
    <row r="78" ht="15.75" customHeight="1">
      <c r="A78" s="28"/>
      <c r="B78" s="90" t="s">
        <v>46</v>
      </c>
      <c r="C78" s="90" t="s">
        <v>68</v>
      </c>
      <c r="D78" s="90" t="s">
        <v>69</v>
      </c>
      <c r="E78" s="90" t="s">
        <v>70</v>
      </c>
      <c r="F78" s="90" t="s">
        <v>71</v>
      </c>
      <c r="G78" s="90" t="s">
        <v>177</v>
      </c>
      <c r="H78" s="132" t="str">
        <f>DutyCycleMinutes</f>
        <v>#NAME?</v>
      </c>
      <c r="I78" s="90" t="s">
        <v>72</v>
      </c>
      <c r="J78" s="133" t="s">
        <v>73</v>
      </c>
    </row>
    <row r="79" ht="15.75" customHeight="1">
      <c r="A79" s="28"/>
      <c r="B79" s="74">
        <f>CSSB!$L$7</f>
        <v>5</v>
      </c>
      <c r="C79" s="71">
        <v>1.0</v>
      </c>
      <c r="D79" s="75">
        <f>CSSB!$N$7</f>
        <v>265.0243902</v>
      </c>
      <c r="E79" s="91">
        <f>CSSB!$M$7</f>
        <v>82.146235</v>
      </c>
      <c r="F79" s="71">
        <f t="shared" ref="F79:F94" si="13">IF(E79&lt;75,1,IF(AND(E79&gt;=75, E79&lt;95),2,IF(E79&gt;=95,3)))</f>
        <v>2</v>
      </c>
      <c r="G79" s="92" t="str">
        <f>IF($B$1="CZ03",VLOOKUP($A$1&amp;CECCZ&amp;$G$2&amp;CompressorOnly&amp;$C79,CZ03CycleOnOff,7,0),IF($B$1="CZ04",VLOOKUP($A$1&amp;CECCZ&amp;$G$2&amp;CompressorOnly&amp;$C79,CZ04CycleOnOff,7,0),IF(CECCZ="CZ12",VLOOKUP($A$1&amp;CECCZ&amp;$G$2&amp;CompressorOnly&amp;$C79,CZ12CycleOnOff,7,0),IF(CECCZ="CZ13",VLOOKUP($A$1&amp;CECCZ&amp;$G$2&amp;CompressorOnly&amp;$C79,CZ13CycleOnOff,7,0)))))</f>
        <v>#NAME?</v>
      </c>
      <c r="H79" s="92" t="str">
        <f>IF(CECCZ="CZ03",VLOOKUP($A$1&amp;CECCZ&amp;$G$2&amp;CompressorOnly&amp;$C79,CZ03CycleOnOff,8,0),IF(CECCZ="CZ04",VLOOKUP($A$1&amp;CECCZ&amp;$G$2&amp;CompressorOnly&amp;$C79,CZ04CycleOnOff,8,0),IF(CECCZ="CZ12",VLOOKUP($A$1&amp;CECCZ&amp;$G$2&amp;CompressorOnly&amp;$C79,CZ12CycleOnOff,8,0),IF(CECCZ="CZ13",VLOOKUP($A$1&amp;CECCZ&amp;$G$2&amp;CompressorOnly&amp;$C79,CZ13CycleOnOff,8,0)))))</f>
        <v>#NAME?</v>
      </c>
      <c r="I79" s="92" t="str">
        <f t="shared" ref="I79:I94" si="14">(E79*G79+H79)/100*DutyCycleMinutes/60</f>
        <v>#NAME?</v>
      </c>
      <c r="J79" s="134" t="str">
        <f t="shared" ref="J79:J94" si="15">I79*D79</f>
        <v>#NAME?</v>
      </c>
    </row>
    <row r="80" ht="15.75" customHeight="1">
      <c r="A80" s="28"/>
      <c r="B80" s="74">
        <f>CSSB!$L$7</f>
        <v>5</v>
      </c>
      <c r="C80" s="71">
        <v>1.0</v>
      </c>
      <c r="D80" s="75">
        <f>CSSB!$N$7</f>
        <v>265.0243902</v>
      </c>
      <c r="E80" s="91">
        <f>CSSB!$M$7</f>
        <v>82.146235</v>
      </c>
      <c r="F80" s="71">
        <f t="shared" si="13"/>
        <v>2</v>
      </c>
      <c r="G80" s="92" t="str">
        <f>IF($B$1="CZ03",VLOOKUP($A$1&amp;CECCZ&amp;$G$2&amp;CompressorOnly&amp;$C80,CZ03CycleOnOff,7,0),IF($B$1="CZ04",VLOOKUP($A$1&amp;CECCZ&amp;$G$2&amp;CompressorOnly&amp;$C80,CZ04CycleOnOff,7,0),IF(CECCZ="CZ12",VLOOKUP($A$1&amp;CECCZ&amp;$G$2&amp;CompressorOnly&amp;$C80,CZ12CycleOnOff,7,0),IF(CECCZ="CZ13",VLOOKUP($A$1&amp;CECCZ&amp;$G$2&amp;CompressorOnly&amp;$C80,CZ13CycleOnOff,7,0)))))</f>
        <v>#NAME?</v>
      </c>
      <c r="H80" s="92" t="str">
        <f>IF(CECCZ="CZ03",VLOOKUP($A$1&amp;CECCZ&amp;$G$2&amp;CompressorOnly&amp;$C80,CZ03CycleOnOff,8,0),IF(CECCZ="CZ04",VLOOKUP($A$1&amp;CECCZ&amp;$G$2&amp;CompressorOnly&amp;$C80,CZ04CycleOnOff,8,0),IF(CECCZ="CZ12",VLOOKUP($A$1&amp;CECCZ&amp;$G$2&amp;CompressorOnly&amp;$C80,CZ12CycleOnOff,8,0),IF(CECCZ="CZ13",VLOOKUP($A$1&amp;CECCZ&amp;$G$2&amp;CompressorOnly&amp;$C80,CZ13CycleOnOff,8,0)))))</f>
        <v>#NAME?</v>
      </c>
      <c r="I80" s="92" t="str">
        <f t="shared" si="14"/>
        <v>#NAME?</v>
      </c>
      <c r="J80" s="134" t="str">
        <f t="shared" si="15"/>
        <v>#NAME?</v>
      </c>
    </row>
    <row r="81" ht="15.75" customHeight="1">
      <c r="A81" s="28"/>
      <c r="B81" s="74">
        <f>CSSB!$L$7</f>
        <v>5</v>
      </c>
      <c r="C81" s="71">
        <v>1.0</v>
      </c>
      <c r="D81" s="75">
        <f>CSSB!$N$7</f>
        <v>265.0243902</v>
      </c>
      <c r="E81" s="91">
        <f>CSSB!$M$7</f>
        <v>82.146235</v>
      </c>
      <c r="F81" s="71">
        <f t="shared" si="13"/>
        <v>2</v>
      </c>
      <c r="G81" s="92" t="str">
        <f>IF($B$1="CZ03",VLOOKUP($A$1&amp;CECCZ&amp;$G$2&amp;CompressorOnly&amp;$C81,CZ03CycleOnOff,7,0),IF($B$1="CZ04",VLOOKUP($A$1&amp;CECCZ&amp;$G$2&amp;CompressorOnly&amp;$C81,CZ04CycleOnOff,7,0),IF(CECCZ="CZ12",VLOOKUP($A$1&amp;CECCZ&amp;$G$2&amp;CompressorOnly&amp;$C81,CZ12CycleOnOff,7,0),IF(CECCZ="CZ13",VLOOKUP($A$1&amp;CECCZ&amp;$G$2&amp;CompressorOnly&amp;$C81,CZ13CycleOnOff,7,0)))))</f>
        <v>#NAME?</v>
      </c>
      <c r="H81" s="92" t="str">
        <f>IF(CECCZ="CZ03",VLOOKUP($A$1&amp;CECCZ&amp;$G$2&amp;CompressorOnly&amp;$C81,CZ03CycleOnOff,8,0),IF(CECCZ="CZ04",VLOOKUP($A$1&amp;CECCZ&amp;$G$2&amp;CompressorOnly&amp;$C81,CZ04CycleOnOff,8,0),IF(CECCZ="CZ12",VLOOKUP($A$1&amp;CECCZ&amp;$G$2&amp;CompressorOnly&amp;$C81,CZ12CycleOnOff,8,0),IF(CECCZ="CZ13",VLOOKUP($A$1&amp;CECCZ&amp;$G$2&amp;CompressorOnly&amp;$C81,CZ13CycleOnOff,8,0)))))</f>
        <v>#NAME?</v>
      </c>
      <c r="I81" s="92" t="str">
        <f t="shared" si="14"/>
        <v>#NAME?</v>
      </c>
      <c r="J81" s="134" t="str">
        <f t="shared" si="15"/>
        <v>#NAME?</v>
      </c>
    </row>
    <row r="82" ht="15.75" customHeight="1">
      <c r="A82" s="28"/>
      <c r="B82" s="74">
        <f>CSSB!$L$7</f>
        <v>5</v>
      </c>
      <c r="C82" s="71">
        <v>1.0</v>
      </c>
      <c r="D82" s="75">
        <f>CSSB!$N$7</f>
        <v>265.0243902</v>
      </c>
      <c r="E82" s="91">
        <f>CSSB!$M$7</f>
        <v>82.146235</v>
      </c>
      <c r="F82" s="71">
        <f t="shared" si="13"/>
        <v>2</v>
      </c>
      <c r="G82" s="92" t="str">
        <f>IF($B$1="CZ03",VLOOKUP($A$1&amp;CECCZ&amp;$G$2&amp;CompressorOnly&amp;$C82,CZ03CycleOnOff,7,0),IF($B$1="CZ04",VLOOKUP($A$1&amp;CECCZ&amp;$G$2&amp;CompressorOnly&amp;$C82,CZ04CycleOnOff,7,0),IF(CECCZ="CZ12",VLOOKUP($A$1&amp;CECCZ&amp;$G$2&amp;CompressorOnly&amp;$C82,CZ12CycleOnOff,7,0),IF(CECCZ="CZ13",VLOOKUP($A$1&amp;CECCZ&amp;$G$2&amp;CompressorOnly&amp;$C82,CZ13CycleOnOff,7,0)))))</f>
        <v>#NAME?</v>
      </c>
      <c r="H82" s="92" t="str">
        <f>IF(CECCZ="CZ03",VLOOKUP($A$1&amp;CECCZ&amp;$G$2&amp;CompressorOnly&amp;$C82,CZ03CycleOnOff,8,0),IF(CECCZ="CZ04",VLOOKUP($A$1&amp;CECCZ&amp;$G$2&amp;CompressorOnly&amp;$C82,CZ04CycleOnOff,8,0),IF(CECCZ="CZ12",VLOOKUP($A$1&amp;CECCZ&amp;$G$2&amp;CompressorOnly&amp;$C82,CZ12CycleOnOff,8,0),IF(CECCZ="CZ13",VLOOKUP($A$1&amp;CECCZ&amp;$G$2&amp;CompressorOnly&amp;$C82,CZ13CycleOnOff,8,0)))))</f>
        <v>#NAME?</v>
      </c>
      <c r="I82" s="92" t="str">
        <f t="shared" si="14"/>
        <v>#NAME?</v>
      </c>
      <c r="J82" s="134" t="str">
        <f t="shared" si="15"/>
        <v>#NAME?</v>
      </c>
    </row>
    <row r="83" ht="15.75" customHeight="1">
      <c r="A83" s="28"/>
      <c r="B83" s="74">
        <f>CSSB!$L$7</f>
        <v>5</v>
      </c>
      <c r="C83" s="71">
        <v>2.0</v>
      </c>
      <c r="D83" s="75">
        <f>CSSB!$N$7</f>
        <v>265.0243902</v>
      </c>
      <c r="E83" s="91">
        <f>CSSB!$M$7</f>
        <v>82.146235</v>
      </c>
      <c r="F83" s="71">
        <f t="shared" si="13"/>
        <v>2</v>
      </c>
      <c r="G83" s="92" t="str">
        <f>IF($B$1="CZ03",VLOOKUP($A$1&amp;CECCZ&amp;$G$2&amp;CompressorOnly&amp;$C83,CZ03CycleOnOff,7,0),IF($B$1="CZ04",VLOOKUP($A$1&amp;CECCZ&amp;$G$2&amp;CompressorOnly&amp;$C83,CZ04CycleOnOff,7,0),IF(CECCZ="CZ12",VLOOKUP($A$1&amp;CECCZ&amp;$G$2&amp;CompressorOnly&amp;$C83,CZ12CycleOnOff,7,0),IF(CECCZ="CZ13",VLOOKUP($A$1&amp;CECCZ&amp;$G$2&amp;CompressorOnly&amp;$C83,CZ13CycleOnOff,7,0)))))</f>
        <v>#NAME?</v>
      </c>
      <c r="H83" s="92" t="str">
        <f>IF(CECCZ="CZ03",VLOOKUP($A$1&amp;CECCZ&amp;$G$2&amp;CompressorOnly&amp;$C83,CZ03CycleOnOff,8,0),IF(CECCZ="CZ04",VLOOKUP($A$1&amp;CECCZ&amp;$G$2&amp;CompressorOnly&amp;$C83,CZ04CycleOnOff,8,0),IF(CECCZ="CZ12",VLOOKUP($A$1&amp;CECCZ&amp;$G$2&amp;CompressorOnly&amp;$C83,CZ12CycleOnOff,8,0),IF(CECCZ="CZ13",VLOOKUP($A$1&amp;CECCZ&amp;$G$2&amp;CompressorOnly&amp;$C83,CZ13CycleOnOff,8,0)))))</f>
        <v>#NAME?</v>
      </c>
      <c r="I83" s="92" t="str">
        <f t="shared" si="14"/>
        <v>#NAME?</v>
      </c>
      <c r="J83" s="134" t="str">
        <f t="shared" si="15"/>
        <v>#NAME?</v>
      </c>
    </row>
    <row r="84" ht="15.75" customHeight="1">
      <c r="A84" s="28"/>
      <c r="B84" s="74">
        <f>CSSB!$L$7</f>
        <v>5</v>
      </c>
      <c r="C84" s="71">
        <v>2.0</v>
      </c>
      <c r="D84" s="75">
        <f>CSSB!$N$7</f>
        <v>265.0243902</v>
      </c>
      <c r="E84" s="91">
        <f>CSSB!$M$7</f>
        <v>82.146235</v>
      </c>
      <c r="F84" s="71">
        <f t="shared" si="13"/>
        <v>2</v>
      </c>
      <c r="G84" s="92" t="str">
        <f>IF($B$1="CZ03",VLOOKUP($A$1&amp;CECCZ&amp;$G$2&amp;CompressorOnly&amp;$C84,CZ03CycleOnOff,7,0),IF($B$1="CZ04",VLOOKUP($A$1&amp;CECCZ&amp;$G$2&amp;CompressorOnly&amp;$C84,CZ04CycleOnOff,7,0),IF(CECCZ="CZ12",VLOOKUP($A$1&amp;CECCZ&amp;$G$2&amp;CompressorOnly&amp;$C84,CZ12CycleOnOff,7,0),IF(CECCZ="CZ13",VLOOKUP($A$1&amp;CECCZ&amp;$G$2&amp;CompressorOnly&amp;$C84,CZ13CycleOnOff,7,0)))))</f>
        <v>#NAME?</v>
      </c>
      <c r="H84" s="92" t="str">
        <f>IF(CECCZ="CZ03",VLOOKUP($A$1&amp;CECCZ&amp;$G$2&amp;CompressorOnly&amp;$C84,CZ03CycleOnOff,8,0),IF(CECCZ="CZ04",VLOOKUP($A$1&amp;CECCZ&amp;$G$2&amp;CompressorOnly&amp;$C84,CZ04CycleOnOff,8,0),IF(CECCZ="CZ12",VLOOKUP($A$1&amp;CECCZ&amp;$G$2&amp;CompressorOnly&amp;$C84,CZ12CycleOnOff,8,0),IF(CECCZ="CZ13",VLOOKUP($A$1&amp;CECCZ&amp;$G$2&amp;CompressorOnly&amp;$C84,CZ13CycleOnOff,8,0)))))</f>
        <v>#NAME?</v>
      </c>
      <c r="I84" s="92" t="str">
        <f t="shared" si="14"/>
        <v>#NAME?</v>
      </c>
      <c r="J84" s="134" t="str">
        <f t="shared" si="15"/>
        <v>#NAME?</v>
      </c>
    </row>
    <row r="85" ht="15.75" customHeight="1">
      <c r="A85" s="28"/>
      <c r="B85" s="74">
        <f>CSSB!$L$7</f>
        <v>5</v>
      </c>
      <c r="C85" s="71">
        <v>2.0</v>
      </c>
      <c r="D85" s="75">
        <f>CSSB!$N$7</f>
        <v>265.0243902</v>
      </c>
      <c r="E85" s="91">
        <f>CSSB!$M$7</f>
        <v>82.146235</v>
      </c>
      <c r="F85" s="71">
        <f t="shared" si="13"/>
        <v>2</v>
      </c>
      <c r="G85" s="92" t="str">
        <f>IF($B$1="CZ03",VLOOKUP($A$1&amp;CECCZ&amp;$G$2&amp;CompressorOnly&amp;$C85,CZ03CycleOnOff,7,0),IF($B$1="CZ04",VLOOKUP($A$1&amp;CECCZ&amp;$G$2&amp;CompressorOnly&amp;$C85,CZ04CycleOnOff,7,0),IF(CECCZ="CZ12",VLOOKUP($A$1&amp;CECCZ&amp;$G$2&amp;CompressorOnly&amp;$C85,CZ12CycleOnOff,7,0),IF(CECCZ="CZ13",VLOOKUP($A$1&amp;CECCZ&amp;$G$2&amp;CompressorOnly&amp;$C85,CZ13CycleOnOff,7,0)))))</f>
        <v>#NAME?</v>
      </c>
      <c r="H85" s="92" t="str">
        <f>IF(CECCZ="CZ03",VLOOKUP($A$1&amp;CECCZ&amp;$G$2&amp;CompressorOnly&amp;$C85,CZ03CycleOnOff,8,0),IF(CECCZ="CZ04",VLOOKUP($A$1&amp;CECCZ&amp;$G$2&amp;CompressorOnly&amp;$C85,CZ04CycleOnOff,8,0),IF(CECCZ="CZ12",VLOOKUP($A$1&amp;CECCZ&amp;$G$2&amp;CompressorOnly&amp;$C85,CZ12CycleOnOff,8,0),IF(CECCZ="CZ13",VLOOKUP($A$1&amp;CECCZ&amp;$G$2&amp;CompressorOnly&amp;$C85,CZ13CycleOnOff,8,0)))))</f>
        <v>#NAME?</v>
      </c>
      <c r="I85" s="92" t="str">
        <f t="shared" si="14"/>
        <v>#NAME?</v>
      </c>
      <c r="J85" s="134" t="str">
        <f t="shared" si="15"/>
        <v>#NAME?</v>
      </c>
    </row>
    <row r="86" ht="15.75" customHeight="1">
      <c r="A86" s="28"/>
      <c r="B86" s="74">
        <f>CSSB!$L$7</f>
        <v>5</v>
      </c>
      <c r="C86" s="71">
        <v>2.0</v>
      </c>
      <c r="D86" s="75">
        <f>CSSB!$N$7</f>
        <v>265.0243902</v>
      </c>
      <c r="E86" s="91">
        <f>CSSB!$M$7</f>
        <v>82.146235</v>
      </c>
      <c r="F86" s="71">
        <f t="shared" si="13"/>
        <v>2</v>
      </c>
      <c r="G86" s="92" t="str">
        <f>IF($B$1="CZ03",VLOOKUP($A$1&amp;CECCZ&amp;$G$2&amp;CompressorOnly&amp;$C86,CZ03CycleOnOff,7,0),IF($B$1="CZ04",VLOOKUP($A$1&amp;CECCZ&amp;$G$2&amp;CompressorOnly&amp;$C86,CZ04CycleOnOff,7,0),IF(CECCZ="CZ12",VLOOKUP($A$1&amp;CECCZ&amp;$G$2&amp;CompressorOnly&amp;$C86,CZ12CycleOnOff,7,0),IF(CECCZ="CZ13",VLOOKUP($A$1&amp;CECCZ&amp;$G$2&amp;CompressorOnly&amp;$C86,CZ13CycleOnOff,7,0)))))</f>
        <v>#NAME?</v>
      </c>
      <c r="H86" s="92" t="str">
        <f>IF(CECCZ="CZ03",VLOOKUP($A$1&amp;CECCZ&amp;$G$2&amp;CompressorOnly&amp;$C86,CZ03CycleOnOff,8,0),IF(CECCZ="CZ04",VLOOKUP($A$1&amp;CECCZ&amp;$G$2&amp;CompressorOnly&amp;$C86,CZ04CycleOnOff,8,0),IF(CECCZ="CZ12",VLOOKUP($A$1&amp;CECCZ&amp;$G$2&amp;CompressorOnly&amp;$C86,CZ12CycleOnOff,8,0),IF(CECCZ="CZ13",VLOOKUP($A$1&amp;CECCZ&amp;$G$2&amp;CompressorOnly&amp;$C86,CZ13CycleOnOff,8,0)))))</f>
        <v>#NAME?</v>
      </c>
      <c r="I86" s="92" t="str">
        <f t="shared" si="14"/>
        <v>#NAME?</v>
      </c>
      <c r="J86" s="134" t="str">
        <f t="shared" si="15"/>
        <v>#NAME?</v>
      </c>
    </row>
    <row r="87" ht="15.75" customHeight="1">
      <c r="A87" s="28"/>
      <c r="B87" s="74">
        <f>CSSB!$L$7</f>
        <v>5</v>
      </c>
      <c r="C87" s="71">
        <v>3.0</v>
      </c>
      <c r="D87" s="75">
        <f>CSSB!$N$7</f>
        <v>265.0243902</v>
      </c>
      <c r="E87" s="91">
        <f>CSSB!$M$7</f>
        <v>82.146235</v>
      </c>
      <c r="F87" s="71">
        <f t="shared" si="13"/>
        <v>2</v>
      </c>
      <c r="G87" s="92" t="str">
        <f>IF($B$1="CZ03",VLOOKUP($A$1&amp;CECCZ&amp;$G$2&amp;CompressorOnly&amp;$C87,CZ03CycleOnOff,7,0),IF($B$1="CZ04",VLOOKUP($A$1&amp;CECCZ&amp;$G$2&amp;CompressorOnly&amp;$C87,CZ04CycleOnOff,7,0),IF(CECCZ="CZ12",VLOOKUP($A$1&amp;CECCZ&amp;$G$2&amp;CompressorOnly&amp;$C87,CZ12CycleOnOff,7,0),IF(CECCZ="CZ13",VLOOKUP($A$1&amp;CECCZ&amp;$G$2&amp;CompressorOnly&amp;$C87,CZ13CycleOnOff,7,0)))))</f>
        <v>#NAME?</v>
      </c>
      <c r="H87" s="92" t="str">
        <f>IF(CECCZ="CZ03",VLOOKUP($A$1&amp;CECCZ&amp;$G$2&amp;CompressorOnly&amp;$C87,CZ03CycleOnOff,8,0),IF(CECCZ="CZ04",VLOOKUP($A$1&amp;CECCZ&amp;$G$2&amp;CompressorOnly&amp;$C87,CZ04CycleOnOff,8,0),IF(CECCZ="CZ12",VLOOKUP($A$1&amp;CECCZ&amp;$G$2&amp;CompressorOnly&amp;$C87,CZ12CycleOnOff,8,0),IF(CECCZ="CZ13",VLOOKUP($A$1&amp;CECCZ&amp;$G$2&amp;CompressorOnly&amp;$C87,CZ13CycleOnOff,8,0)))))</f>
        <v>#NAME?</v>
      </c>
      <c r="I87" s="92" t="str">
        <f t="shared" si="14"/>
        <v>#NAME?</v>
      </c>
      <c r="J87" s="134" t="str">
        <f t="shared" si="15"/>
        <v>#NAME?</v>
      </c>
    </row>
    <row r="88" ht="15.75" customHeight="1">
      <c r="A88" s="28"/>
      <c r="B88" s="74">
        <f>CSSB!$L$7</f>
        <v>5</v>
      </c>
      <c r="C88" s="71">
        <v>3.0</v>
      </c>
      <c r="D88" s="75">
        <f>CSSB!$N$7</f>
        <v>265.0243902</v>
      </c>
      <c r="E88" s="91">
        <f>CSSB!$M$7</f>
        <v>82.146235</v>
      </c>
      <c r="F88" s="71">
        <f t="shared" si="13"/>
        <v>2</v>
      </c>
      <c r="G88" s="92" t="str">
        <f>IF($B$1="CZ03",VLOOKUP($A$1&amp;CECCZ&amp;$G$2&amp;CompressorOnly&amp;$C88,CZ03CycleOnOff,7,0),IF($B$1="CZ04",VLOOKUP($A$1&amp;CECCZ&amp;$G$2&amp;CompressorOnly&amp;$C88,CZ04CycleOnOff,7,0),IF(CECCZ="CZ12",VLOOKUP($A$1&amp;CECCZ&amp;$G$2&amp;CompressorOnly&amp;$C88,CZ12CycleOnOff,7,0),IF(CECCZ="CZ13",VLOOKUP($A$1&amp;CECCZ&amp;$G$2&amp;CompressorOnly&amp;$C88,CZ13CycleOnOff,7,0)))))</f>
        <v>#NAME?</v>
      </c>
      <c r="H88" s="92" t="str">
        <f>IF(CECCZ="CZ03",VLOOKUP($A$1&amp;CECCZ&amp;$G$2&amp;CompressorOnly&amp;$C88,CZ03CycleOnOff,8,0),IF(CECCZ="CZ04",VLOOKUP($A$1&amp;CECCZ&amp;$G$2&amp;CompressorOnly&amp;$C88,CZ04CycleOnOff,8,0),IF(CECCZ="CZ12",VLOOKUP($A$1&amp;CECCZ&amp;$G$2&amp;CompressorOnly&amp;$C88,CZ12CycleOnOff,8,0),IF(CECCZ="CZ13",VLOOKUP($A$1&amp;CECCZ&amp;$G$2&amp;CompressorOnly&amp;$C88,CZ13CycleOnOff,8,0)))))</f>
        <v>#NAME?</v>
      </c>
      <c r="I88" s="92" t="str">
        <f t="shared" si="14"/>
        <v>#NAME?</v>
      </c>
      <c r="J88" s="134" t="str">
        <f t="shared" si="15"/>
        <v>#NAME?</v>
      </c>
    </row>
    <row r="89" ht="15.75" customHeight="1">
      <c r="A89" s="28"/>
      <c r="B89" s="74">
        <f>CSSB!$L$7</f>
        <v>5</v>
      </c>
      <c r="C89" s="71">
        <v>3.0</v>
      </c>
      <c r="D89" s="75">
        <f>CSSB!$N$7</f>
        <v>265.0243902</v>
      </c>
      <c r="E89" s="91">
        <f>CSSB!$M$7</f>
        <v>82.146235</v>
      </c>
      <c r="F89" s="71">
        <f t="shared" si="13"/>
        <v>2</v>
      </c>
      <c r="G89" s="92" t="str">
        <f>IF($B$1="CZ03",VLOOKUP($A$1&amp;CECCZ&amp;$G$2&amp;CompressorOnly&amp;$C89,CZ03CycleOnOff,7,0),IF($B$1="CZ04",VLOOKUP($A$1&amp;CECCZ&amp;$G$2&amp;CompressorOnly&amp;$C89,CZ04CycleOnOff,7,0),IF(CECCZ="CZ12",VLOOKUP($A$1&amp;CECCZ&amp;$G$2&amp;CompressorOnly&amp;$C89,CZ12CycleOnOff,7,0),IF(CECCZ="CZ13",VLOOKUP($A$1&amp;CECCZ&amp;$G$2&amp;CompressorOnly&amp;$C89,CZ13CycleOnOff,7,0)))))</f>
        <v>#NAME?</v>
      </c>
      <c r="H89" s="92" t="str">
        <f>IF(CECCZ="CZ03",VLOOKUP($A$1&amp;CECCZ&amp;$G$2&amp;CompressorOnly&amp;$C89,CZ03CycleOnOff,8,0),IF(CECCZ="CZ04",VLOOKUP($A$1&amp;CECCZ&amp;$G$2&amp;CompressorOnly&amp;$C89,CZ04CycleOnOff,8,0),IF(CECCZ="CZ12",VLOOKUP($A$1&amp;CECCZ&amp;$G$2&amp;CompressorOnly&amp;$C89,CZ12CycleOnOff,8,0),IF(CECCZ="CZ13",VLOOKUP($A$1&amp;CECCZ&amp;$G$2&amp;CompressorOnly&amp;$C89,CZ13CycleOnOff,8,0)))))</f>
        <v>#NAME?</v>
      </c>
      <c r="I89" s="92" t="str">
        <f t="shared" si="14"/>
        <v>#NAME?</v>
      </c>
      <c r="J89" s="134" t="str">
        <f t="shared" si="15"/>
        <v>#NAME?</v>
      </c>
    </row>
    <row r="90" ht="15.75" customHeight="1">
      <c r="A90" s="28"/>
      <c r="B90" s="74">
        <f>CSSB!$L$7</f>
        <v>5</v>
      </c>
      <c r="C90" s="71">
        <v>3.0</v>
      </c>
      <c r="D90" s="75">
        <f>CSSB!$N$7</f>
        <v>265.0243902</v>
      </c>
      <c r="E90" s="91">
        <f>CSSB!$M$7</f>
        <v>82.146235</v>
      </c>
      <c r="F90" s="71">
        <f t="shared" si="13"/>
        <v>2</v>
      </c>
      <c r="G90" s="92" t="str">
        <f>IF($B$1="CZ03",VLOOKUP($A$1&amp;CECCZ&amp;$G$2&amp;CompressorOnly&amp;$C90,CZ03CycleOnOff,7,0),IF($B$1="CZ04",VLOOKUP($A$1&amp;CECCZ&amp;$G$2&amp;CompressorOnly&amp;$C90,CZ04CycleOnOff,7,0),IF(CECCZ="CZ12",VLOOKUP($A$1&amp;CECCZ&amp;$G$2&amp;CompressorOnly&amp;$C90,CZ12CycleOnOff,7,0),IF(CECCZ="CZ13",VLOOKUP($A$1&amp;CECCZ&amp;$G$2&amp;CompressorOnly&amp;$C90,CZ13CycleOnOff,7,0)))))</f>
        <v>#NAME?</v>
      </c>
      <c r="H90" s="92" t="str">
        <f>IF(CECCZ="CZ03",VLOOKUP($A$1&amp;CECCZ&amp;$G$2&amp;CompressorOnly&amp;$C90,CZ03CycleOnOff,8,0),IF(CECCZ="CZ04",VLOOKUP($A$1&amp;CECCZ&amp;$G$2&amp;CompressorOnly&amp;$C90,CZ04CycleOnOff,8,0),IF(CECCZ="CZ12",VLOOKUP($A$1&amp;CECCZ&amp;$G$2&amp;CompressorOnly&amp;$C90,CZ12CycleOnOff,8,0),IF(CECCZ="CZ13",VLOOKUP($A$1&amp;CECCZ&amp;$G$2&amp;CompressorOnly&amp;$C90,CZ13CycleOnOff,8,0)))))</f>
        <v>#NAME?</v>
      </c>
      <c r="I90" s="92" t="str">
        <f t="shared" si="14"/>
        <v>#NAME?</v>
      </c>
      <c r="J90" s="134" t="str">
        <f t="shared" si="15"/>
        <v>#NAME?</v>
      </c>
    </row>
    <row r="91" ht="15.75" customHeight="1">
      <c r="A91" s="28"/>
      <c r="B91" s="74">
        <f>CSSB!$L$7</f>
        <v>5</v>
      </c>
      <c r="C91" s="71">
        <v>4.0</v>
      </c>
      <c r="D91" s="75">
        <f>CSSB!$N$7</f>
        <v>265.0243902</v>
      </c>
      <c r="E91" s="91">
        <f>CSSB!$M$7</f>
        <v>82.146235</v>
      </c>
      <c r="F91" s="71">
        <f t="shared" si="13"/>
        <v>2</v>
      </c>
      <c r="G91" s="92" t="str">
        <f>IF($B$1="CZ03",VLOOKUP($A$1&amp;CECCZ&amp;$G$2&amp;CompressorOnly&amp;$C91,CZ03CycleOnOff,7,0),IF($B$1="CZ04",VLOOKUP($A$1&amp;CECCZ&amp;$G$2&amp;CompressorOnly&amp;$C91,CZ04CycleOnOff,7,0),IF(CECCZ="CZ12",VLOOKUP($A$1&amp;CECCZ&amp;$G$2&amp;CompressorOnly&amp;$C91,CZ12CycleOnOff,7,0),IF(CECCZ="CZ13",VLOOKUP($A$1&amp;CECCZ&amp;$G$2&amp;CompressorOnly&amp;$C91,CZ13CycleOnOff,7,0)))))</f>
        <v>#NAME?</v>
      </c>
      <c r="H91" s="92" t="str">
        <f>IF(CECCZ="CZ03",VLOOKUP($A$1&amp;CECCZ&amp;$G$2&amp;CompressorOnly&amp;$C91,CZ03CycleOnOff,8,0),IF(CECCZ="CZ04",VLOOKUP($A$1&amp;CECCZ&amp;$G$2&amp;CompressorOnly&amp;$C91,CZ04CycleOnOff,8,0),IF(CECCZ="CZ12",VLOOKUP($A$1&amp;CECCZ&amp;$G$2&amp;CompressorOnly&amp;$C91,CZ12CycleOnOff,8,0),IF(CECCZ="CZ13",VLOOKUP($A$1&amp;CECCZ&amp;$G$2&amp;CompressorOnly&amp;$C91,CZ13CycleOnOff,8,0)))))</f>
        <v>#NAME?</v>
      </c>
      <c r="I91" s="92" t="str">
        <f t="shared" si="14"/>
        <v>#NAME?</v>
      </c>
      <c r="J91" s="134" t="str">
        <f t="shared" si="15"/>
        <v>#NAME?</v>
      </c>
    </row>
    <row r="92" ht="15.75" customHeight="1">
      <c r="A92" s="28"/>
      <c r="B92" s="74">
        <f>CSSB!$L$7</f>
        <v>5</v>
      </c>
      <c r="C92" s="71">
        <v>4.0</v>
      </c>
      <c r="D92" s="75">
        <f>CSSB!$N$7</f>
        <v>265.0243902</v>
      </c>
      <c r="E92" s="91">
        <f>CSSB!$M$7</f>
        <v>82.146235</v>
      </c>
      <c r="F92" s="71">
        <f t="shared" si="13"/>
        <v>2</v>
      </c>
      <c r="G92" s="92" t="str">
        <f>IF($B$1="CZ03",VLOOKUP($A$1&amp;CECCZ&amp;$G$2&amp;CompressorOnly&amp;$C92,CZ03CycleOnOff,7,0),IF($B$1="CZ04",VLOOKUP($A$1&amp;CECCZ&amp;$G$2&amp;CompressorOnly&amp;$C92,CZ04CycleOnOff,7,0),IF(CECCZ="CZ12",VLOOKUP($A$1&amp;CECCZ&amp;$G$2&amp;CompressorOnly&amp;$C92,CZ12CycleOnOff,7,0),IF(CECCZ="CZ13",VLOOKUP($A$1&amp;CECCZ&amp;$G$2&amp;CompressorOnly&amp;$C92,CZ13CycleOnOff,7,0)))))</f>
        <v>#NAME?</v>
      </c>
      <c r="H92" s="92" t="str">
        <f>IF(CECCZ="CZ03",VLOOKUP($A$1&amp;CECCZ&amp;$G$2&amp;CompressorOnly&amp;$C92,CZ03CycleOnOff,8,0),IF(CECCZ="CZ04",VLOOKUP($A$1&amp;CECCZ&amp;$G$2&amp;CompressorOnly&amp;$C92,CZ04CycleOnOff,8,0),IF(CECCZ="CZ12",VLOOKUP($A$1&amp;CECCZ&amp;$G$2&amp;CompressorOnly&amp;$C92,CZ12CycleOnOff,8,0),IF(CECCZ="CZ13",VLOOKUP($A$1&amp;CECCZ&amp;$G$2&amp;CompressorOnly&amp;$C92,CZ13CycleOnOff,8,0)))))</f>
        <v>#NAME?</v>
      </c>
      <c r="I92" s="92" t="str">
        <f t="shared" si="14"/>
        <v>#NAME?</v>
      </c>
      <c r="J92" s="134" t="str">
        <f t="shared" si="15"/>
        <v>#NAME?</v>
      </c>
    </row>
    <row r="93" ht="15.75" customHeight="1">
      <c r="A93" s="28"/>
      <c r="B93" s="74">
        <f>CSSB!$L$7</f>
        <v>5</v>
      </c>
      <c r="C93" s="71">
        <v>4.0</v>
      </c>
      <c r="D93" s="75">
        <f>CSSB!$N$7</f>
        <v>265.0243902</v>
      </c>
      <c r="E93" s="91">
        <f>CSSB!$M$7</f>
        <v>82.146235</v>
      </c>
      <c r="F93" s="71">
        <f t="shared" si="13"/>
        <v>2</v>
      </c>
      <c r="G93" s="92" t="str">
        <f>IF($B$1="CZ03",VLOOKUP($A$1&amp;CECCZ&amp;$G$2&amp;CompressorOnly&amp;$C93,CZ03CycleOnOff,7,0),IF($B$1="CZ04",VLOOKUP($A$1&amp;CECCZ&amp;$G$2&amp;CompressorOnly&amp;$C93,CZ04CycleOnOff,7,0),IF(CECCZ="CZ12",VLOOKUP($A$1&amp;CECCZ&amp;$G$2&amp;CompressorOnly&amp;$C93,CZ12CycleOnOff,7,0),IF(CECCZ="CZ13",VLOOKUP($A$1&amp;CECCZ&amp;$G$2&amp;CompressorOnly&amp;$C93,CZ13CycleOnOff,7,0)))))</f>
        <v>#NAME?</v>
      </c>
      <c r="H93" s="92" t="str">
        <f>IF(CECCZ="CZ03",VLOOKUP($A$1&amp;CECCZ&amp;$G$2&amp;CompressorOnly&amp;$C93,CZ03CycleOnOff,8,0),IF(CECCZ="CZ04",VLOOKUP($A$1&amp;CECCZ&amp;$G$2&amp;CompressorOnly&amp;$C93,CZ04CycleOnOff,8,0),IF(CECCZ="CZ12",VLOOKUP($A$1&amp;CECCZ&amp;$G$2&amp;CompressorOnly&amp;$C93,CZ12CycleOnOff,8,0),IF(CECCZ="CZ13",VLOOKUP($A$1&amp;CECCZ&amp;$G$2&amp;CompressorOnly&amp;$C93,CZ13CycleOnOff,8,0)))))</f>
        <v>#NAME?</v>
      </c>
      <c r="I93" s="92" t="str">
        <f t="shared" si="14"/>
        <v>#NAME?</v>
      </c>
      <c r="J93" s="134" t="str">
        <f t="shared" si="15"/>
        <v>#NAME?</v>
      </c>
    </row>
    <row r="94" ht="15.75" customHeight="1">
      <c r="A94" s="28"/>
      <c r="B94" s="74">
        <f>CSSB!$L$7</f>
        <v>5</v>
      </c>
      <c r="C94" s="71">
        <v>4.0</v>
      </c>
      <c r="D94" s="75">
        <f>CSSB!$N$7</f>
        <v>265.0243902</v>
      </c>
      <c r="E94" s="91">
        <f>CSSB!$M$7</f>
        <v>82.146235</v>
      </c>
      <c r="F94" s="71">
        <f t="shared" si="13"/>
        <v>2</v>
      </c>
      <c r="G94" s="92" t="str">
        <f>IF($B$1="CZ03",VLOOKUP($A$1&amp;CECCZ&amp;$G$2&amp;CompressorOnly&amp;$C94,CZ03CycleOnOff,7,0),IF($B$1="CZ04",VLOOKUP($A$1&amp;CECCZ&amp;$G$2&amp;CompressorOnly&amp;$C94,CZ04CycleOnOff,7,0),IF(CECCZ="CZ12",VLOOKUP($A$1&amp;CECCZ&amp;$G$2&amp;CompressorOnly&amp;$C94,CZ12CycleOnOff,7,0),IF(CECCZ="CZ13",VLOOKUP($A$1&amp;CECCZ&amp;$G$2&amp;CompressorOnly&amp;$C94,CZ13CycleOnOff,7,0)))))</f>
        <v>#NAME?</v>
      </c>
      <c r="H94" s="92" t="str">
        <f>IF(CECCZ="CZ03",VLOOKUP($A$1&amp;CECCZ&amp;$G$2&amp;CompressorOnly&amp;$C94,CZ03CycleOnOff,8,0),IF(CECCZ="CZ04",VLOOKUP($A$1&amp;CECCZ&amp;$G$2&amp;CompressorOnly&amp;$C94,CZ04CycleOnOff,8,0),IF(CECCZ="CZ12",VLOOKUP($A$1&amp;CECCZ&amp;$G$2&amp;CompressorOnly&amp;$C94,CZ12CycleOnOff,8,0),IF(CECCZ="CZ13",VLOOKUP($A$1&amp;CECCZ&amp;$G$2&amp;CompressorOnly&amp;$C94,CZ13CycleOnOff,8,0)))))</f>
        <v>#NAME?</v>
      </c>
      <c r="I94" s="92" t="str">
        <f t="shared" si="14"/>
        <v>#NAME?</v>
      </c>
      <c r="J94" s="134" t="str">
        <f t="shared" si="15"/>
        <v>#NAME?</v>
      </c>
    </row>
    <row r="95" ht="15.75" customHeight="1">
      <c r="A95" s="28"/>
      <c r="B95" s="71"/>
      <c r="C95" s="71"/>
      <c r="D95" s="71"/>
      <c r="E95" s="71"/>
      <c r="F95" s="71"/>
      <c r="G95" s="71"/>
      <c r="H95" s="71"/>
      <c r="I95" s="71"/>
      <c r="J95" s="49"/>
    </row>
    <row r="96" ht="15.75" customHeight="1">
      <c r="A96" s="28"/>
      <c r="B96" s="90"/>
      <c r="C96" s="90"/>
      <c r="D96" s="135"/>
      <c r="E96" s="90"/>
      <c r="F96" s="90"/>
      <c r="G96" s="126" t="s">
        <v>175</v>
      </c>
      <c r="H96" s="126" t="str">
        <f>CompressorOnly</f>
        <v>#NAME?</v>
      </c>
      <c r="I96" s="90"/>
      <c r="J96" s="133"/>
    </row>
    <row r="97" ht="15.75" customHeight="1">
      <c r="A97" s="28"/>
      <c r="B97" s="90" t="s">
        <v>46</v>
      </c>
      <c r="C97" s="90" t="s">
        <v>68</v>
      </c>
      <c r="D97" s="90" t="s">
        <v>69</v>
      </c>
      <c r="E97" s="90" t="s">
        <v>70</v>
      </c>
      <c r="F97" s="90" t="s">
        <v>71</v>
      </c>
      <c r="G97" s="90" t="s">
        <v>177</v>
      </c>
      <c r="H97" s="132" t="str">
        <f>DutyCycleMinutes</f>
        <v>#NAME?</v>
      </c>
      <c r="I97" s="90" t="s">
        <v>72</v>
      </c>
      <c r="J97" s="133" t="s">
        <v>73</v>
      </c>
    </row>
    <row r="98" ht="15.75" customHeight="1">
      <c r="A98" s="28"/>
      <c r="B98" s="74">
        <f>CSSB!$L$8</f>
        <v>6</v>
      </c>
      <c r="C98" s="71">
        <v>1.0</v>
      </c>
      <c r="D98" s="75">
        <f>CSSB!$N$8</f>
        <v>253.4255319</v>
      </c>
      <c r="E98" s="91">
        <f>CSSB!$M$8</f>
        <v>87.56052009</v>
      </c>
      <c r="F98" s="71">
        <f t="shared" ref="F98:F113" si="16">IF(E98&lt;75,1,IF(AND(E98&gt;=75, E98&lt;95),2,IF(E98&gt;=95,3)))</f>
        <v>2</v>
      </c>
      <c r="G98" s="92" t="str">
        <f>IF($B$1="CZ03",VLOOKUP($A$1&amp;CECCZ&amp;$G$2&amp;CompressorOnly&amp;$C98,CZ03CycleOnOff,7,0),IF($B$1="CZ04",VLOOKUP($A$1&amp;CECCZ&amp;$G$2&amp;CompressorOnly&amp;$C98,CZ04CycleOnOff,7,0),IF(CECCZ="CZ12",VLOOKUP($A$1&amp;CECCZ&amp;$G$2&amp;CompressorOnly&amp;$C98,CZ12CycleOnOff,7,0),IF(CECCZ="CZ13",VLOOKUP($A$1&amp;CECCZ&amp;$G$2&amp;CompressorOnly&amp;$C98,CZ13CycleOnOff,7,0)))))</f>
        <v>#NAME?</v>
      </c>
      <c r="H98" s="92" t="str">
        <f>IF(CECCZ="CZ03",VLOOKUP($A$1&amp;CECCZ&amp;$G$2&amp;CompressorOnly&amp;$C98,CZ03CycleOnOff,8,0),IF(CECCZ="CZ04",VLOOKUP($A$1&amp;CECCZ&amp;$G$2&amp;CompressorOnly&amp;$C98,CZ04CycleOnOff,8,0),IF(CECCZ="CZ12",VLOOKUP($A$1&amp;CECCZ&amp;$G$2&amp;CompressorOnly&amp;$C98,CZ12CycleOnOff,8,0),IF(CECCZ="CZ13",VLOOKUP($A$1&amp;CECCZ&amp;$G$2&amp;CompressorOnly&amp;$C98,CZ13CycleOnOff,8,0)))))</f>
        <v>#NAME?</v>
      </c>
      <c r="I98" s="92" t="str">
        <f t="shared" ref="I98:I113" si="17">(E98*G98+H98)/100*DutyCycleMinutes/60</f>
        <v>#NAME?</v>
      </c>
      <c r="J98" s="134" t="str">
        <f t="shared" ref="J98:J113" si="18">I98*D98</f>
        <v>#NAME?</v>
      </c>
    </row>
    <row r="99" ht="15.75" customHeight="1">
      <c r="A99" s="28"/>
      <c r="B99" s="74">
        <f>CSSB!$L$8</f>
        <v>6</v>
      </c>
      <c r="C99" s="71">
        <v>1.0</v>
      </c>
      <c r="D99" s="75">
        <f>CSSB!$N$8</f>
        <v>253.4255319</v>
      </c>
      <c r="E99" s="91">
        <f>CSSB!$M$8</f>
        <v>87.56052009</v>
      </c>
      <c r="F99" s="71">
        <f t="shared" si="16"/>
        <v>2</v>
      </c>
      <c r="G99" s="92" t="str">
        <f>IF($B$1="CZ03",VLOOKUP($A$1&amp;CECCZ&amp;$G$2&amp;CompressorOnly&amp;$C99,CZ03CycleOnOff,7,0),IF($B$1="CZ04",VLOOKUP($A$1&amp;CECCZ&amp;$G$2&amp;CompressorOnly&amp;$C99,CZ04CycleOnOff,7,0),IF(CECCZ="CZ12",VLOOKUP($A$1&amp;CECCZ&amp;$G$2&amp;CompressorOnly&amp;$C99,CZ12CycleOnOff,7,0),IF(CECCZ="CZ13",VLOOKUP($A$1&amp;CECCZ&amp;$G$2&amp;CompressorOnly&amp;$C99,CZ13CycleOnOff,7,0)))))</f>
        <v>#NAME?</v>
      </c>
      <c r="H99" s="92" t="str">
        <f>IF(CECCZ="CZ03",VLOOKUP($A$1&amp;CECCZ&amp;$G$2&amp;CompressorOnly&amp;$C99,CZ03CycleOnOff,8,0),IF(CECCZ="CZ04",VLOOKUP($A$1&amp;CECCZ&amp;$G$2&amp;CompressorOnly&amp;$C99,CZ04CycleOnOff,8,0),IF(CECCZ="CZ12",VLOOKUP($A$1&amp;CECCZ&amp;$G$2&amp;CompressorOnly&amp;$C99,CZ12CycleOnOff,8,0),IF(CECCZ="CZ13",VLOOKUP($A$1&amp;CECCZ&amp;$G$2&amp;CompressorOnly&amp;$C99,CZ13CycleOnOff,8,0)))))</f>
        <v>#NAME?</v>
      </c>
      <c r="I99" s="92" t="str">
        <f t="shared" si="17"/>
        <v>#NAME?</v>
      </c>
      <c r="J99" s="134" t="str">
        <f t="shared" si="18"/>
        <v>#NAME?</v>
      </c>
    </row>
    <row r="100" ht="15.75" customHeight="1">
      <c r="A100" s="28"/>
      <c r="B100" s="74">
        <f>CSSB!$L$8</f>
        <v>6</v>
      </c>
      <c r="C100" s="71">
        <v>1.0</v>
      </c>
      <c r="D100" s="75">
        <f>CSSB!$N$8</f>
        <v>253.4255319</v>
      </c>
      <c r="E100" s="91">
        <f>CSSB!$M$8</f>
        <v>87.56052009</v>
      </c>
      <c r="F100" s="71">
        <f t="shared" si="16"/>
        <v>2</v>
      </c>
      <c r="G100" s="92" t="str">
        <f>IF($B$1="CZ03",VLOOKUP($A$1&amp;CECCZ&amp;$G$2&amp;CompressorOnly&amp;$C100,CZ03CycleOnOff,7,0),IF($B$1="CZ04",VLOOKUP($A$1&amp;CECCZ&amp;$G$2&amp;CompressorOnly&amp;$C100,CZ04CycleOnOff,7,0),IF(CECCZ="CZ12",VLOOKUP($A$1&amp;CECCZ&amp;$G$2&amp;CompressorOnly&amp;$C100,CZ12CycleOnOff,7,0),IF(CECCZ="CZ13",VLOOKUP($A$1&amp;CECCZ&amp;$G$2&amp;CompressorOnly&amp;$C100,CZ13CycleOnOff,7,0)))))</f>
        <v>#NAME?</v>
      </c>
      <c r="H100" s="92" t="str">
        <f>IF(CECCZ="CZ03",VLOOKUP($A$1&amp;CECCZ&amp;$G$2&amp;CompressorOnly&amp;$C100,CZ03CycleOnOff,8,0),IF(CECCZ="CZ04",VLOOKUP($A$1&amp;CECCZ&amp;$G$2&amp;CompressorOnly&amp;$C100,CZ04CycleOnOff,8,0),IF(CECCZ="CZ12",VLOOKUP($A$1&amp;CECCZ&amp;$G$2&amp;CompressorOnly&amp;$C100,CZ12CycleOnOff,8,0),IF(CECCZ="CZ13",VLOOKUP($A$1&amp;CECCZ&amp;$G$2&amp;CompressorOnly&amp;$C100,CZ13CycleOnOff,8,0)))))</f>
        <v>#NAME?</v>
      </c>
      <c r="I100" s="92" t="str">
        <f t="shared" si="17"/>
        <v>#NAME?</v>
      </c>
      <c r="J100" s="134" t="str">
        <f t="shared" si="18"/>
        <v>#NAME?</v>
      </c>
    </row>
    <row r="101" ht="15.75" customHeight="1">
      <c r="A101" s="28"/>
      <c r="B101" s="74">
        <f>CSSB!$L$8</f>
        <v>6</v>
      </c>
      <c r="C101" s="71">
        <v>1.0</v>
      </c>
      <c r="D101" s="75">
        <f>CSSB!$N$8</f>
        <v>253.4255319</v>
      </c>
      <c r="E101" s="91">
        <f>CSSB!$M$8</f>
        <v>87.56052009</v>
      </c>
      <c r="F101" s="71">
        <f t="shared" si="16"/>
        <v>2</v>
      </c>
      <c r="G101" s="92" t="str">
        <f>IF($B$1="CZ03",VLOOKUP($A$1&amp;CECCZ&amp;$G$2&amp;CompressorOnly&amp;$C101,CZ03CycleOnOff,7,0),IF($B$1="CZ04",VLOOKUP($A$1&amp;CECCZ&amp;$G$2&amp;CompressorOnly&amp;$C101,CZ04CycleOnOff,7,0),IF(CECCZ="CZ12",VLOOKUP($A$1&amp;CECCZ&amp;$G$2&amp;CompressorOnly&amp;$C101,CZ12CycleOnOff,7,0),IF(CECCZ="CZ13",VLOOKUP($A$1&amp;CECCZ&amp;$G$2&amp;CompressorOnly&amp;$C101,CZ13CycleOnOff,7,0)))))</f>
        <v>#NAME?</v>
      </c>
      <c r="H101" s="92" t="str">
        <f>IF(CECCZ="CZ03",VLOOKUP($A$1&amp;CECCZ&amp;$G$2&amp;CompressorOnly&amp;$C101,CZ03CycleOnOff,8,0),IF(CECCZ="CZ04",VLOOKUP($A$1&amp;CECCZ&amp;$G$2&amp;CompressorOnly&amp;$C101,CZ04CycleOnOff,8,0),IF(CECCZ="CZ12",VLOOKUP($A$1&amp;CECCZ&amp;$G$2&amp;CompressorOnly&amp;$C101,CZ12CycleOnOff,8,0),IF(CECCZ="CZ13",VLOOKUP($A$1&amp;CECCZ&amp;$G$2&amp;CompressorOnly&amp;$C101,CZ13CycleOnOff,8,0)))))</f>
        <v>#NAME?</v>
      </c>
      <c r="I101" s="92" t="str">
        <f t="shared" si="17"/>
        <v>#NAME?</v>
      </c>
      <c r="J101" s="134" t="str">
        <f t="shared" si="18"/>
        <v>#NAME?</v>
      </c>
    </row>
    <row r="102" ht="15.75" customHeight="1">
      <c r="A102" s="28"/>
      <c r="B102" s="74">
        <f>CSSB!$L$8</f>
        <v>6</v>
      </c>
      <c r="C102" s="71">
        <v>2.0</v>
      </c>
      <c r="D102" s="75">
        <f>CSSB!$N$8</f>
        <v>253.4255319</v>
      </c>
      <c r="E102" s="91">
        <f>CSSB!$M$8</f>
        <v>87.56052009</v>
      </c>
      <c r="F102" s="71">
        <f t="shared" si="16"/>
        <v>2</v>
      </c>
      <c r="G102" s="92" t="str">
        <f>IF($B$1="CZ03",VLOOKUP($A$1&amp;CECCZ&amp;$G$2&amp;CompressorOnly&amp;$C102,CZ03CycleOnOff,7,0),IF($B$1="CZ04",VLOOKUP($A$1&amp;CECCZ&amp;$G$2&amp;CompressorOnly&amp;$C102,CZ04CycleOnOff,7,0),IF(CECCZ="CZ12",VLOOKUP($A$1&amp;CECCZ&amp;$G$2&amp;CompressorOnly&amp;$C102,CZ12CycleOnOff,7,0),IF(CECCZ="CZ13",VLOOKUP($A$1&amp;CECCZ&amp;$G$2&amp;CompressorOnly&amp;$C102,CZ13CycleOnOff,7,0)))))</f>
        <v>#NAME?</v>
      </c>
      <c r="H102" s="92" t="str">
        <f>IF(CECCZ="CZ03",VLOOKUP($A$1&amp;CECCZ&amp;$G$2&amp;CompressorOnly&amp;$C102,CZ03CycleOnOff,8,0),IF(CECCZ="CZ04",VLOOKUP($A$1&amp;CECCZ&amp;$G$2&amp;CompressorOnly&amp;$C102,CZ04CycleOnOff,8,0),IF(CECCZ="CZ12",VLOOKUP($A$1&amp;CECCZ&amp;$G$2&amp;CompressorOnly&amp;$C102,CZ12CycleOnOff,8,0),IF(CECCZ="CZ13",VLOOKUP($A$1&amp;CECCZ&amp;$G$2&amp;CompressorOnly&amp;$C102,CZ13CycleOnOff,8,0)))))</f>
        <v>#NAME?</v>
      </c>
      <c r="I102" s="92" t="str">
        <f t="shared" si="17"/>
        <v>#NAME?</v>
      </c>
      <c r="J102" s="134" t="str">
        <f t="shared" si="18"/>
        <v>#NAME?</v>
      </c>
    </row>
    <row r="103" ht="15.75" customHeight="1">
      <c r="A103" s="28"/>
      <c r="B103" s="74">
        <f>CSSB!$L$8</f>
        <v>6</v>
      </c>
      <c r="C103" s="71">
        <v>2.0</v>
      </c>
      <c r="D103" s="75">
        <f>CSSB!$N$8</f>
        <v>253.4255319</v>
      </c>
      <c r="E103" s="91">
        <f>CSSB!$M$8</f>
        <v>87.56052009</v>
      </c>
      <c r="F103" s="71">
        <f t="shared" si="16"/>
        <v>2</v>
      </c>
      <c r="G103" s="92" t="str">
        <f>IF($B$1="CZ03",VLOOKUP($A$1&amp;CECCZ&amp;$G$2&amp;CompressorOnly&amp;$C103,CZ03CycleOnOff,7,0),IF($B$1="CZ04",VLOOKUP($A$1&amp;CECCZ&amp;$G$2&amp;CompressorOnly&amp;$C103,CZ04CycleOnOff,7,0),IF(CECCZ="CZ12",VLOOKUP($A$1&amp;CECCZ&amp;$G$2&amp;CompressorOnly&amp;$C103,CZ12CycleOnOff,7,0),IF(CECCZ="CZ13",VLOOKUP($A$1&amp;CECCZ&amp;$G$2&amp;CompressorOnly&amp;$C103,CZ13CycleOnOff,7,0)))))</f>
        <v>#NAME?</v>
      </c>
      <c r="H103" s="92" t="str">
        <f>IF(CECCZ="CZ03",VLOOKUP($A$1&amp;CECCZ&amp;$G$2&amp;CompressorOnly&amp;$C103,CZ03CycleOnOff,8,0),IF(CECCZ="CZ04",VLOOKUP($A$1&amp;CECCZ&amp;$G$2&amp;CompressorOnly&amp;$C103,CZ04CycleOnOff,8,0),IF(CECCZ="CZ12",VLOOKUP($A$1&amp;CECCZ&amp;$G$2&amp;CompressorOnly&amp;$C103,CZ12CycleOnOff,8,0),IF(CECCZ="CZ13",VLOOKUP($A$1&amp;CECCZ&amp;$G$2&amp;CompressorOnly&amp;$C103,CZ13CycleOnOff,8,0)))))</f>
        <v>#NAME?</v>
      </c>
      <c r="I103" s="92" t="str">
        <f t="shared" si="17"/>
        <v>#NAME?</v>
      </c>
      <c r="J103" s="134" t="str">
        <f t="shared" si="18"/>
        <v>#NAME?</v>
      </c>
    </row>
    <row r="104" ht="15.75" customHeight="1">
      <c r="A104" s="28"/>
      <c r="B104" s="74">
        <f>CSSB!$L$8</f>
        <v>6</v>
      </c>
      <c r="C104" s="71">
        <v>2.0</v>
      </c>
      <c r="D104" s="75">
        <f>CSSB!$N$8</f>
        <v>253.4255319</v>
      </c>
      <c r="E104" s="91">
        <f>CSSB!$M$8</f>
        <v>87.56052009</v>
      </c>
      <c r="F104" s="71">
        <f t="shared" si="16"/>
        <v>2</v>
      </c>
      <c r="G104" s="92" t="str">
        <f>IF($B$1="CZ03",VLOOKUP($A$1&amp;CECCZ&amp;$G$2&amp;CompressorOnly&amp;$C104,CZ03CycleOnOff,7,0),IF($B$1="CZ04",VLOOKUP($A$1&amp;CECCZ&amp;$G$2&amp;CompressorOnly&amp;$C104,CZ04CycleOnOff,7,0),IF(CECCZ="CZ12",VLOOKUP($A$1&amp;CECCZ&amp;$G$2&amp;CompressorOnly&amp;$C104,CZ12CycleOnOff,7,0),IF(CECCZ="CZ13",VLOOKUP($A$1&amp;CECCZ&amp;$G$2&amp;CompressorOnly&amp;$C104,CZ13CycleOnOff,7,0)))))</f>
        <v>#NAME?</v>
      </c>
      <c r="H104" s="92" t="str">
        <f>IF(CECCZ="CZ03",VLOOKUP($A$1&amp;CECCZ&amp;$G$2&amp;CompressorOnly&amp;$C104,CZ03CycleOnOff,8,0),IF(CECCZ="CZ04",VLOOKUP($A$1&amp;CECCZ&amp;$G$2&amp;CompressorOnly&amp;$C104,CZ04CycleOnOff,8,0),IF(CECCZ="CZ12",VLOOKUP($A$1&amp;CECCZ&amp;$G$2&amp;CompressorOnly&amp;$C104,CZ12CycleOnOff,8,0),IF(CECCZ="CZ13",VLOOKUP($A$1&amp;CECCZ&amp;$G$2&amp;CompressorOnly&amp;$C104,CZ13CycleOnOff,8,0)))))</f>
        <v>#NAME?</v>
      </c>
      <c r="I104" s="92" t="str">
        <f t="shared" si="17"/>
        <v>#NAME?</v>
      </c>
      <c r="J104" s="134" t="str">
        <f t="shared" si="18"/>
        <v>#NAME?</v>
      </c>
    </row>
    <row r="105" ht="15.75" customHeight="1">
      <c r="A105" s="28"/>
      <c r="B105" s="74">
        <f>CSSB!$L$8</f>
        <v>6</v>
      </c>
      <c r="C105" s="71">
        <v>2.0</v>
      </c>
      <c r="D105" s="75">
        <f>CSSB!$N$8</f>
        <v>253.4255319</v>
      </c>
      <c r="E105" s="91">
        <f>CSSB!$M$8</f>
        <v>87.56052009</v>
      </c>
      <c r="F105" s="71">
        <f t="shared" si="16"/>
        <v>2</v>
      </c>
      <c r="G105" s="92" t="str">
        <f>IF($B$1="CZ03",VLOOKUP($A$1&amp;CECCZ&amp;$G$2&amp;CompressorOnly&amp;$C105,CZ03CycleOnOff,7,0),IF($B$1="CZ04",VLOOKUP($A$1&amp;CECCZ&amp;$G$2&amp;CompressorOnly&amp;$C105,CZ04CycleOnOff,7,0),IF(CECCZ="CZ12",VLOOKUP($A$1&amp;CECCZ&amp;$G$2&amp;CompressorOnly&amp;$C105,CZ12CycleOnOff,7,0),IF(CECCZ="CZ13",VLOOKUP($A$1&amp;CECCZ&amp;$G$2&amp;CompressorOnly&amp;$C105,CZ13CycleOnOff,7,0)))))</f>
        <v>#NAME?</v>
      </c>
      <c r="H105" s="92" t="str">
        <f>IF(CECCZ="CZ03",VLOOKUP($A$1&amp;CECCZ&amp;$G$2&amp;CompressorOnly&amp;$C105,CZ03CycleOnOff,8,0),IF(CECCZ="CZ04",VLOOKUP($A$1&amp;CECCZ&amp;$G$2&amp;CompressorOnly&amp;$C105,CZ04CycleOnOff,8,0),IF(CECCZ="CZ12",VLOOKUP($A$1&amp;CECCZ&amp;$G$2&amp;CompressorOnly&amp;$C105,CZ12CycleOnOff,8,0),IF(CECCZ="CZ13",VLOOKUP($A$1&amp;CECCZ&amp;$G$2&amp;CompressorOnly&amp;$C105,CZ13CycleOnOff,8,0)))))</f>
        <v>#NAME?</v>
      </c>
      <c r="I105" s="92" t="str">
        <f t="shared" si="17"/>
        <v>#NAME?</v>
      </c>
      <c r="J105" s="134" t="str">
        <f t="shared" si="18"/>
        <v>#NAME?</v>
      </c>
    </row>
    <row r="106" ht="15.75" customHeight="1">
      <c r="A106" s="28"/>
      <c r="B106" s="74">
        <f>CSSB!$L$8</f>
        <v>6</v>
      </c>
      <c r="C106" s="71">
        <v>3.0</v>
      </c>
      <c r="D106" s="75">
        <f>CSSB!$N$8</f>
        <v>253.4255319</v>
      </c>
      <c r="E106" s="91">
        <f>CSSB!$M$8</f>
        <v>87.56052009</v>
      </c>
      <c r="F106" s="71">
        <f t="shared" si="16"/>
        <v>2</v>
      </c>
      <c r="G106" s="92" t="str">
        <f>IF($B$1="CZ03",VLOOKUP($A$1&amp;CECCZ&amp;$G$2&amp;CompressorOnly&amp;$C106,CZ03CycleOnOff,7,0),IF($B$1="CZ04",VLOOKUP($A$1&amp;CECCZ&amp;$G$2&amp;CompressorOnly&amp;$C106,CZ04CycleOnOff,7,0),IF(CECCZ="CZ12",VLOOKUP($A$1&amp;CECCZ&amp;$G$2&amp;CompressorOnly&amp;$C106,CZ12CycleOnOff,7,0),IF(CECCZ="CZ13",VLOOKUP($A$1&amp;CECCZ&amp;$G$2&amp;CompressorOnly&amp;$C106,CZ13CycleOnOff,7,0)))))</f>
        <v>#NAME?</v>
      </c>
      <c r="H106" s="92" t="str">
        <f>IF(CECCZ="CZ03",VLOOKUP($A$1&amp;CECCZ&amp;$G$2&amp;CompressorOnly&amp;$C106,CZ03CycleOnOff,8,0),IF(CECCZ="CZ04",VLOOKUP($A$1&amp;CECCZ&amp;$G$2&amp;CompressorOnly&amp;$C106,CZ04CycleOnOff,8,0),IF(CECCZ="CZ12",VLOOKUP($A$1&amp;CECCZ&amp;$G$2&amp;CompressorOnly&amp;$C106,CZ12CycleOnOff,8,0),IF(CECCZ="CZ13",VLOOKUP($A$1&amp;CECCZ&amp;$G$2&amp;CompressorOnly&amp;$C106,CZ13CycleOnOff,8,0)))))</f>
        <v>#NAME?</v>
      </c>
      <c r="I106" s="92" t="str">
        <f t="shared" si="17"/>
        <v>#NAME?</v>
      </c>
      <c r="J106" s="134" t="str">
        <f t="shared" si="18"/>
        <v>#NAME?</v>
      </c>
    </row>
    <row r="107" ht="15.75" customHeight="1">
      <c r="A107" s="28"/>
      <c r="B107" s="74">
        <f>CSSB!$L$8</f>
        <v>6</v>
      </c>
      <c r="C107" s="71">
        <v>3.0</v>
      </c>
      <c r="D107" s="75">
        <f>CSSB!$N$8</f>
        <v>253.4255319</v>
      </c>
      <c r="E107" s="91">
        <f>CSSB!$M$8</f>
        <v>87.56052009</v>
      </c>
      <c r="F107" s="71">
        <f t="shared" si="16"/>
        <v>2</v>
      </c>
      <c r="G107" s="92" t="str">
        <f>IF($B$1="CZ03",VLOOKUP($A$1&amp;CECCZ&amp;$G$2&amp;CompressorOnly&amp;$C107,CZ03CycleOnOff,7,0),IF($B$1="CZ04",VLOOKUP($A$1&amp;CECCZ&amp;$G$2&amp;CompressorOnly&amp;$C107,CZ04CycleOnOff,7,0),IF(CECCZ="CZ12",VLOOKUP($A$1&amp;CECCZ&amp;$G$2&amp;CompressorOnly&amp;$C107,CZ12CycleOnOff,7,0),IF(CECCZ="CZ13",VLOOKUP($A$1&amp;CECCZ&amp;$G$2&amp;CompressorOnly&amp;$C107,CZ13CycleOnOff,7,0)))))</f>
        <v>#NAME?</v>
      </c>
      <c r="H107" s="92" t="str">
        <f>IF(CECCZ="CZ03",VLOOKUP($A$1&amp;CECCZ&amp;$G$2&amp;CompressorOnly&amp;$C107,CZ03CycleOnOff,8,0),IF(CECCZ="CZ04",VLOOKUP($A$1&amp;CECCZ&amp;$G$2&amp;CompressorOnly&amp;$C107,CZ04CycleOnOff,8,0),IF(CECCZ="CZ12",VLOOKUP($A$1&amp;CECCZ&amp;$G$2&amp;CompressorOnly&amp;$C107,CZ12CycleOnOff,8,0),IF(CECCZ="CZ13",VLOOKUP($A$1&amp;CECCZ&amp;$G$2&amp;CompressorOnly&amp;$C107,CZ13CycleOnOff,8,0)))))</f>
        <v>#NAME?</v>
      </c>
      <c r="I107" s="92" t="str">
        <f t="shared" si="17"/>
        <v>#NAME?</v>
      </c>
      <c r="J107" s="134" t="str">
        <f t="shared" si="18"/>
        <v>#NAME?</v>
      </c>
    </row>
    <row r="108" ht="15.75" customHeight="1">
      <c r="A108" s="28"/>
      <c r="B108" s="74">
        <f>CSSB!$L$8</f>
        <v>6</v>
      </c>
      <c r="C108" s="71">
        <v>3.0</v>
      </c>
      <c r="D108" s="75">
        <f>CSSB!$N$8</f>
        <v>253.4255319</v>
      </c>
      <c r="E108" s="91">
        <f>CSSB!$M$8</f>
        <v>87.56052009</v>
      </c>
      <c r="F108" s="71">
        <f t="shared" si="16"/>
        <v>2</v>
      </c>
      <c r="G108" s="92" t="str">
        <f>IF($B$1="CZ03",VLOOKUP($A$1&amp;CECCZ&amp;$G$2&amp;CompressorOnly&amp;$C108,CZ03CycleOnOff,7,0),IF($B$1="CZ04",VLOOKUP($A$1&amp;CECCZ&amp;$G$2&amp;CompressorOnly&amp;$C108,CZ04CycleOnOff,7,0),IF(CECCZ="CZ12",VLOOKUP($A$1&amp;CECCZ&amp;$G$2&amp;CompressorOnly&amp;$C108,CZ12CycleOnOff,7,0),IF(CECCZ="CZ13",VLOOKUP($A$1&amp;CECCZ&amp;$G$2&amp;CompressorOnly&amp;$C108,CZ13CycleOnOff,7,0)))))</f>
        <v>#NAME?</v>
      </c>
      <c r="H108" s="92" t="str">
        <f>IF(CECCZ="CZ03",VLOOKUP($A$1&amp;CECCZ&amp;$G$2&amp;CompressorOnly&amp;$C108,CZ03CycleOnOff,8,0),IF(CECCZ="CZ04",VLOOKUP($A$1&amp;CECCZ&amp;$G$2&amp;CompressorOnly&amp;$C108,CZ04CycleOnOff,8,0),IF(CECCZ="CZ12",VLOOKUP($A$1&amp;CECCZ&amp;$G$2&amp;CompressorOnly&amp;$C108,CZ12CycleOnOff,8,0),IF(CECCZ="CZ13",VLOOKUP($A$1&amp;CECCZ&amp;$G$2&amp;CompressorOnly&amp;$C108,CZ13CycleOnOff,8,0)))))</f>
        <v>#NAME?</v>
      </c>
      <c r="I108" s="92" t="str">
        <f t="shared" si="17"/>
        <v>#NAME?</v>
      </c>
      <c r="J108" s="134" t="str">
        <f t="shared" si="18"/>
        <v>#NAME?</v>
      </c>
    </row>
    <row r="109" ht="15.75" customHeight="1">
      <c r="A109" s="28"/>
      <c r="B109" s="74">
        <f>CSSB!$L$8</f>
        <v>6</v>
      </c>
      <c r="C109" s="71">
        <v>3.0</v>
      </c>
      <c r="D109" s="75">
        <f>CSSB!$N$8</f>
        <v>253.4255319</v>
      </c>
      <c r="E109" s="91">
        <f>CSSB!$M$8</f>
        <v>87.56052009</v>
      </c>
      <c r="F109" s="71">
        <f t="shared" si="16"/>
        <v>2</v>
      </c>
      <c r="G109" s="92" t="str">
        <f>IF($B$1="CZ03",VLOOKUP($A$1&amp;CECCZ&amp;$G$2&amp;CompressorOnly&amp;$C109,CZ03CycleOnOff,7,0),IF($B$1="CZ04",VLOOKUP($A$1&amp;CECCZ&amp;$G$2&amp;CompressorOnly&amp;$C109,CZ04CycleOnOff,7,0),IF(CECCZ="CZ12",VLOOKUP($A$1&amp;CECCZ&amp;$G$2&amp;CompressorOnly&amp;$C109,CZ12CycleOnOff,7,0),IF(CECCZ="CZ13",VLOOKUP($A$1&amp;CECCZ&amp;$G$2&amp;CompressorOnly&amp;$C109,CZ13CycleOnOff,7,0)))))</f>
        <v>#NAME?</v>
      </c>
      <c r="H109" s="92" t="str">
        <f>IF(CECCZ="CZ03",VLOOKUP($A$1&amp;CECCZ&amp;$G$2&amp;CompressorOnly&amp;$C109,CZ03CycleOnOff,8,0),IF(CECCZ="CZ04",VLOOKUP($A$1&amp;CECCZ&amp;$G$2&amp;CompressorOnly&amp;$C109,CZ04CycleOnOff,8,0),IF(CECCZ="CZ12",VLOOKUP($A$1&amp;CECCZ&amp;$G$2&amp;CompressorOnly&amp;$C109,CZ12CycleOnOff,8,0),IF(CECCZ="CZ13",VLOOKUP($A$1&amp;CECCZ&amp;$G$2&amp;CompressorOnly&amp;$C109,CZ13CycleOnOff,8,0)))))</f>
        <v>#NAME?</v>
      </c>
      <c r="I109" s="92" t="str">
        <f t="shared" si="17"/>
        <v>#NAME?</v>
      </c>
      <c r="J109" s="134" t="str">
        <f t="shared" si="18"/>
        <v>#NAME?</v>
      </c>
    </row>
    <row r="110" ht="15.75" customHeight="1">
      <c r="A110" s="28"/>
      <c r="B110" s="74">
        <f>CSSB!$L$8</f>
        <v>6</v>
      </c>
      <c r="C110" s="71">
        <v>4.0</v>
      </c>
      <c r="D110" s="75">
        <f>CSSB!$N$8</f>
        <v>253.4255319</v>
      </c>
      <c r="E110" s="91">
        <f>CSSB!$M$8</f>
        <v>87.56052009</v>
      </c>
      <c r="F110" s="71">
        <f t="shared" si="16"/>
        <v>2</v>
      </c>
      <c r="G110" s="92" t="str">
        <f>IF($B$1="CZ03",VLOOKUP($A$1&amp;CECCZ&amp;$G$2&amp;CompressorOnly&amp;$C110,CZ03CycleOnOff,7,0),IF($B$1="CZ04",VLOOKUP($A$1&amp;CECCZ&amp;$G$2&amp;CompressorOnly&amp;$C110,CZ04CycleOnOff,7,0),IF(CECCZ="CZ12",VLOOKUP($A$1&amp;CECCZ&amp;$G$2&amp;CompressorOnly&amp;$C110,CZ12CycleOnOff,7,0),IF(CECCZ="CZ13",VLOOKUP($A$1&amp;CECCZ&amp;$G$2&amp;CompressorOnly&amp;$C110,CZ13CycleOnOff,7,0)))))</f>
        <v>#NAME?</v>
      </c>
      <c r="H110" s="92" t="str">
        <f>IF(CECCZ="CZ03",VLOOKUP($A$1&amp;CECCZ&amp;$G$2&amp;CompressorOnly&amp;$C110,CZ03CycleOnOff,8,0),IF(CECCZ="CZ04",VLOOKUP($A$1&amp;CECCZ&amp;$G$2&amp;CompressorOnly&amp;$C110,CZ04CycleOnOff,8,0),IF(CECCZ="CZ12",VLOOKUP($A$1&amp;CECCZ&amp;$G$2&amp;CompressorOnly&amp;$C110,CZ12CycleOnOff,8,0),IF(CECCZ="CZ13",VLOOKUP($A$1&amp;CECCZ&amp;$G$2&amp;CompressorOnly&amp;$C110,CZ13CycleOnOff,8,0)))))</f>
        <v>#NAME?</v>
      </c>
      <c r="I110" s="92" t="str">
        <f t="shared" si="17"/>
        <v>#NAME?</v>
      </c>
      <c r="J110" s="134" t="str">
        <f t="shared" si="18"/>
        <v>#NAME?</v>
      </c>
    </row>
    <row r="111" ht="15.75" customHeight="1">
      <c r="A111" s="28"/>
      <c r="B111" s="74">
        <f>CSSB!$L$8</f>
        <v>6</v>
      </c>
      <c r="C111" s="71">
        <v>4.0</v>
      </c>
      <c r="D111" s="75">
        <f>CSSB!$N$8</f>
        <v>253.4255319</v>
      </c>
      <c r="E111" s="91">
        <f>CSSB!$M$8</f>
        <v>87.56052009</v>
      </c>
      <c r="F111" s="71">
        <f t="shared" si="16"/>
        <v>2</v>
      </c>
      <c r="G111" s="92" t="str">
        <f>IF($B$1="CZ03",VLOOKUP($A$1&amp;CECCZ&amp;$G$2&amp;CompressorOnly&amp;$C111,CZ03CycleOnOff,7,0),IF($B$1="CZ04",VLOOKUP($A$1&amp;CECCZ&amp;$G$2&amp;CompressorOnly&amp;$C111,CZ04CycleOnOff,7,0),IF(CECCZ="CZ12",VLOOKUP($A$1&amp;CECCZ&amp;$G$2&amp;CompressorOnly&amp;$C111,CZ12CycleOnOff,7,0),IF(CECCZ="CZ13",VLOOKUP($A$1&amp;CECCZ&amp;$G$2&amp;CompressorOnly&amp;$C111,CZ13CycleOnOff,7,0)))))</f>
        <v>#NAME?</v>
      </c>
      <c r="H111" s="92" t="str">
        <f>IF(CECCZ="CZ03",VLOOKUP($A$1&amp;CECCZ&amp;$G$2&amp;CompressorOnly&amp;$C111,CZ03CycleOnOff,8,0),IF(CECCZ="CZ04",VLOOKUP($A$1&amp;CECCZ&amp;$G$2&amp;CompressorOnly&amp;$C111,CZ04CycleOnOff,8,0),IF(CECCZ="CZ12",VLOOKUP($A$1&amp;CECCZ&amp;$G$2&amp;CompressorOnly&amp;$C111,CZ12CycleOnOff,8,0),IF(CECCZ="CZ13",VLOOKUP($A$1&amp;CECCZ&amp;$G$2&amp;CompressorOnly&amp;$C111,CZ13CycleOnOff,8,0)))))</f>
        <v>#NAME?</v>
      </c>
      <c r="I111" s="92" t="str">
        <f t="shared" si="17"/>
        <v>#NAME?</v>
      </c>
      <c r="J111" s="134" t="str">
        <f t="shared" si="18"/>
        <v>#NAME?</v>
      </c>
    </row>
    <row r="112" ht="15.75" customHeight="1">
      <c r="A112" s="28"/>
      <c r="B112" s="74">
        <f>CSSB!$L$8</f>
        <v>6</v>
      </c>
      <c r="C112" s="71">
        <v>4.0</v>
      </c>
      <c r="D112" s="75">
        <f>CSSB!$N$8</f>
        <v>253.4255319</v>
      </c>
      <c r="E112" s="91">
        <f>CSSB!$M$8</f>
        <v>87.56052009</v>
      </c>
      <c r="F112" s="71">
        <f t="shared" si="16"/>
        <v>2</v>
      </c>
      <c r="G112" s="92" t="str">
        <f>IF($B$1="CZ03",VLOOKUP($A$1&amp;CECCZ&amp;$G$2&amp;CompressorOnly&amp;$C112,CZ03CycleOnOff,7,0),IF($B$1="CZ04",VLOOKUP($A$1&amp;CECCZ&amp;$G$2&amp;CompressorOnly&amp;$C112,CZ04CycleOnOff,7,0),IF(CECCZ="CZ12",VLOOKUP($A$1&amp;CECCZ&amp;$G$2&amp;CompressorOnly&amp;$C112,CZ12CycleOnOff,7,0),IF(CECCZ="CZ13",VLOOKUP($A$1&amp;CECCZ&amp;$G$2&amp;CompressorOnly&amp;$C112,CZ13CycleOnOff,7,0)))))</f>
        <v>#NAME?</v>
      </c>
      <c r="H112" s="92" t="str">
        <f>IF(CECCZ="CZ03",VLOOKUP($A$1&amp;CECCZ&amp;$G$2&amp;CompressorOnly&amp;$C112,CZ03CycleOnOff,8,0),IF(CECCZ="CZ04",VLOOKUP($A$1&amp;CECCZ&amp;$G$2&amp;CompressorOnly&amp;$C112,CZ04CycleOnOff,8,0),IF(CECCZ="CZ12",VLOOKUP($A$1&amp;CECCZ&amp;$G$2&amp;CompressorOnly&amp;$C112,CZ12CycleOnOff,8,0),IF(CECCZ="CZ13",VLOOKUP($A$1&amp;CECCZ&amp;$G$2&amp;CompressorOnly&amp;$C112,CZ13CycleOnOff,8,0)))))</f>
        <v>#NAME?</v>
      </c>
      <c r="I112" s="92" t="str">
        <f t="shared" si="17"/>
        <v>#NAME?</v>
      </c>
      <c r="J112" s="134" t="str">
        <f t="shared" si="18"/>
        <v>#NAME?</v>
      </c>
    </row>
    <row r="113" ht="15.75" customHeight="1">
      <c r="A113" s="28"/>
      <c r="B113" s="74">
        <f>CSSB!$L$8</f>
        <v>6</v>
      </c>
      <c r="C113" s="71">
        <v>4.0</v>
      </c>
      <c r="D113" s="75">
        <f>CSSB!$N$8</f>
        <v>253.4255319</v>
      </c>
      <c r="E113" s="91">
        <f>CSSB!$M$8</f>
        <v>87.56052009</v>
      </c>
      <c r="F113" s="71">
        <f t="shared" si="16"/>
        <v>2</v>
      </c>
      <c r="G113" s="92" t="str">
        <f>IF($B$1="CZ03",VLOOKUP($A$1&amp;CECCZ&amp;$G$2&amp;CompressorOnly&amp;$C113,CZ03CycleOnOff,7,0),IF($B$1="CZ04",VLOOKUP($A$1&amp;CECCZ&amp;$G$2&amp;CompressorOnly&amp;$C113,CZ04CycleOnOff,7,0),IF(CECCZ="CZ12",VLOOKUP($A$1&amp;CECCZ&amp;$G$2&amp;CompressorOnly&amp;$C113,CZ12CycleOnOff,7,0),IF(CECCZ="CZ13",VLOOKUP($A$1&amp;CECCZ&amp;$G$2&amp;CompressorOnly&amp;$C113,CZ13CycleOnOff,7,0)))))</f>
        <v>#NAME?</v>
      </c>
      <c r="H113" s="92" t="str">
        <f>IF(CECCZ="CZ03",VLOOKUP($A$1&amp;CECCZ&amp;$G$2&amp;CompressorOnly&amp;$C113,CZ03CycleOnOff,8,0),IF(CECCZ="CZ04",VLOOKUP($A$1&amp;CECCZ&amp;$G$2&amp;CompressorOnly&amp;$C113,CZ04CycleOnOff,8,0),IF(CECCZ="CZ12",VLOOKUP($A$1&amp;CECCZ&amp;$G$2&amp;CompressorOnly&amp;$C113,CZ12CycleOnOff,8,0),IF(CECCZ="CZ13",VLOOKUP($A$1&amp;CECCZ&amp;$G$2&amp;CompressorOnly&amp;$C113,CZ13CycleOnOff,8,0)))))</f>
        <v>#NAME?</v>
      </c>
      <c r="I113" s="92" t="str">
        <f t="shared" si="17"/>
        <v>#NAME?</v>
      </c>
      <c r="J113" s="134" t="str">
        <f t="shared" si="18"/>
        <v>#NAME?</v>
      </c>
    </row>
    <row r="114" ht="15.75" customHeight="1">
      <c r="A114" s="28"/>
      <c r="B114" s="71"/>
      <c r="C114" s="71"/>
      <c r="D114" s="71"/>
      <c r="E114" s="71"/>
      <c r="F114" s="71"/>
      <c r="G114" s="71"/>
      <c r="H114" s="71"/>
      <c r="I114" s="71"/>
      <c r="J114" s="49"/>
    </row>
    <row r="115" ht="15.75" customHeight="1">
      <c r="A115" s="28"/>
      <c r="B115" s="90"/>
      <c r="C115" s="90"/>
      <c r="D115" s="135"/>
      <c r="E115" s="90"/>
      <c r="F115" s="90"/>
      <c r="G115" s="126" t="s">
        <v>175</v>
      </c>
      <c r="H115" s="126" t="str">
        <f>CompressorOnly</f>
        <v>#NAME?</v>
      </c>
      <c r="I115" s="90"/>
      <c r="J115" s="133"/>
    </row>
    <row r="116" ht="15.75" customHeight="1">
      <c r="A116" s="28"/>
      <c r="B116" s="90" t="s">
        <v>46</v>
      </c>
      <c r="C116" s="90" t="s">
        <v>68</v>
      </c>
      <c r="D116" s="90" t="s">
        <v>69</v>
      </c>
      <c r="E116" s="90" t="s">
        <v>70</v>
      </c>
      <c r="F116" s="90" t="s">
        <v>71</v>
      </c>
      <c r="G116" s="90" t="s">
        <v>177</v>
      </c>
      <c r="H116" s="132" t="str">
        <f>DutyCycleMinutes</f>
        <v>#NAME?</v>
      </c>
      <c r="I116" s="90" t="s">
        <v>72</v>
      </c>
      <c r="J116" s="133" t="s">
        <v>73</v>
      </c>
    </row>
    <row r="117" ht="15.75" customHeight="1">
      <c r="A117" s="28"/>
      <c r="B117" s="74">
        <f>CSSB!$L$9</f>
        <v>7</v>
      </c>
      <c r="C117" s="71">
        <v>1.0</v>
      </c>
      <c r="D117" s="75">
        <f>CSSB!$N$9</f>
        <v>248.6666667</v>
      </c>
      <c r="E117" s="91">
        <f>CSSB!$M$9</f>
        <v>90.79444444</v>
      </c>
      <c r="F117" s="71">
        <f t="shared" ref="F117:F132" si="19">IF(E117&lt;75,1,IF(AND(E117&gt;=75, E117&lt;95),2,IF(E117&gt;=95,3)))</f>
        <v>2</v>
      </c>
      <c r="G117" s="92" t="str">
        <f>IF($B$1="CZ03",VLOOKUP($A$1&amp;CECCZ&amp;$G$2&amp;CompressorOnly&amp;$C117,CZ03CycleOnOff,7,0),IF($B$1="CZ04",VLOOKUP($A$1&amp;CECCZ&amp;$G$2&amp;CompressorOnly&amp;$C117,CZ04CycleOnOff,7,0),IF(CECCZ="CZ12",VLOOKUP($A$1&amp;CECCZ&amp;$G$2&amp;CompressorOnly&amp;$C117,CZ12CycleOnOff,7,0),IF(CECCZ="CZ13",VLOOKUP($A$1&amp;CECCZ&amp;$G$2&amp;CompressorOnly&amp;$C117,CZ13CycleOnOff,7,0)))))</f>
        <v>#NAME?</v>
      </c>
      <c r="H117" s="92" t="str">
        <f>IF(CECCZ="CZ03",VLOOKUP($A$1&amp;CECCZ&amp;$G$2&amp;CompressorOnly&amp;$C117,CZ03CycleOnOff,8,0),IF(CECCZ="CZ04",VLOOKUP($A$1&amp;CECCZ&amp;$G$2&amp;CompressorOnly&amp;$C117,CZ04CycleOnOff,8,0),IF(CECCZ="CZ12",VLOOKUP($A$1&amp;CECCZ&amp;$G$2&amp;CompressorOnly&amp;$C117,CZ12CycleOnOff,8,0),IF(CECCZ="CZ13",VLOOKUP($A$1&amp;CECCZ&amp;$G$2&amp;CompressorOnly&amp;$C117,CZ13CycleOnOff,8,0)))))</f>
        <v>#NAME?</v>
      </c>
      <c r="I117" s="92" t="str">
        <f t="shared" ref="I117:I132" si="20">(E117*G117+H117)/100*DutyCycleMinutes/60</f>
        <v>#NAME?</v>
      </c>
      <c r="J117" s="134" t="str">
        <f t="shared" ref="J117:J132" si="21">I117*D117</f>
        <v>#NAME?</v>
      </c>
    </row>
    <row r="118" ht="15.75" customHeight="1">
      <c r="A118" s="28"/>
      <c r="B118" s="74">
        <f>CSSB!$L$9</f>
        <v>7</v>
      </c>
      <c r="C118" s="71">
        <v>1.0</v>
      </c>
      <c r="D118" s="75">
        <f>CSSB!$N$9</f>
        <v>248.6666667</v>
      </c>
      <c r="E118" s="91">
        <f>CSSB!$M$9</f>
        <v>90.79444444</v>
      </c>
      <c r="F118" s="71">
        <f t="shared" si="19"/>
        <v>2</v>
      </c>
      <c r="G118" s="92" t="str">
        <f>IF($B$1="CZ03",VLOOKUP($A$1&amp;CECCZ&amp;$G$2&amp;CompressorOnly&amp;$C118,CZ03CycleOnOff,7,0),IF($B$1="CZ04",VLOOKUP($A$1&amp;CECCZ&amp;$G$2&amp;CompressorOnly&amp;$C118,CZ04CycleOnOff,7,0),IF(CECCZ="CZ12",VLOOKUP($A$1&amp;CECCZ&amp;$G$2&amp;CompressorOnly&amp;$C118,CZ12CycleOnOff,7,0),IF(CECCZ="CZ13",VLOOKUP($A$1&amp;CECCZ&amp;$G$2&amp;CompressorOnly&amp;$C118,CZ13CycleOnOff,7,0)))))</f>
        <v>#NAME?</v>
      </c>
      <c r="H118" s="92" t="str">
        <f>IF(CECCZ="CZ03",VLOOKUP($A$1&amp;CECCZ&amp;$G$2&amp;CompressorOnly&amp;$C118,CZ03CycleOnOff,8,0),IF(CECCZ="CZ04",VLOOKUP($A$1&amp;CECCZ&amp;$G$2&amp;CompressorOnly&amp;$C118,CZ04CycleOnOff,8,0),IF(CECCZ="CZ12",VLOOKUP($A$1&amp;CECCZ&amp;$G$2&amp;CompressorOnly&amp;$C118,CZ12CycleOnOff,8,0),IF(CECCZ="CZ13",VLOOKUP($A$1&amp;CECCZ&amp;$G$2&amp;CompressorOnly&amp;$C118,CZ13CycleOnOff,8,0)))))</f>
        <v>#NAME?</v>
      </c>
      <c r="I118" s="92" t="str">
        <f t="shared" si="20"/>
        <v>#NAME?</v>
      </c>
      <c r="J118" s="134" t="str">
        <f t="shared" si="21"/>
        <v>#NAME?</v>
      </c>
    </row>
    <row r="119" ht="15.75" customHeight="1">
      <c r="A119" s="28"/>
      <c r="B119" s="74">
        <f>CSSB!$L$9</f>
        <v>7</v>
      </c>
      <c r="C119" s="71">
        <v>1.0</v>
      </c>
      <c r="D119" s="75">
        <f>CSSB!$N$9</f>
        <v>248.6666667</v>
      </c>
      <c r="E119" s="91">
        <f>CSSB!$M$9</f>
        <v>90.79444444</v>
      </c>
      <c r="F119" s="71">
        <f t="shared" si="19"/>
        <v>2</v>
      </c>
      <c r="G119" s="92" t="str">
        <f>IF($B$1="CZ03",VLOOKUP($A$1&amp;CECCZ&amp;$G$2&amp;CompressorOnly&amp;$C119,CZ03CycleOnOff,7,0),IF($B$1="CZ04",VLOOKUP($A$1&amp;CECCZ&amp;$G$2&amp;CompressorOnly&amp;$C119,CZ04CycleOnOff,7,0),IF(CECCZ="CZ12",VLOOKUP($A$1&amp;CECCZ&amp;$G$2&amp;CompressorOnly&amp;$C119,CZ12CycleOnOff,7,0),IF(CECCZ="CZ13",VLOOKUP($A$1&amp;CECCZ&amp;$G$2&amp;CompressorOnly&amp;$C119,CZ13CycleOnOff,7,0)))))</f>
        <v>#NAME?</v>
      </c>
      <c r="H119" s="92" t="str">
        <f>IF(CECCZ="CZ03",VLOOKUP($A$1&amp;CECCZ&amp;$G$2&amp;CompressorOnly&amp;$C119,CZ03CycleOnOff,8,0),IF(CECCZ="CZ04",VLOOKUP($A$1&amp;CECCZ&amp;$G$2&amp;CompressorOnly&amp;$C119,CZ04CycleOnOff,8,0),IF(CECCZ="CZ12",VLOOKUP($A$1&amp;CECCZ&amp;$G$2&amp;CompressorOnly&amp;$C119,CZ12CycleOnOff,8,0),IF(CECCZ="CZ13",VLOOKUP($A$1&amp;CECCZ&amp;$G$2&amp;CompressorOnly&amp;$C119,CZ13CycleOnOff,8,0)))))</f>
        <v>#NAME?</v>
      </c>
      <c r="I119" s="92" t="str">
        <f t="shared" si="20"/>
        <v>#NAME?</v>
      </c>
      <c r="J119" s="134" t="str">
        <f t="shared" si="21"/>
        <v>#NAME?</v>
      </c>
    </row>
    <row r="120" ht="15.75" customHeight="1">
      <c r="A120" s="28"/>
      <c r="B120" s="74">
        <f>CSSB!$L$9</f>
        <v>7</v>
      </c>
      <c r="C120" s="71">
        <v>1.0</v>
      </c>
      <c r="D120" s="75">
        <f>CSSB!$N$9</f>
        <v>248.6666667</v>
      </c>
      <c r="E120" s="91">
        <f>CSSB!$M$9</f>
        <v>90.79444444</v>
      </c>
      <c r="F120" s="71">
        <f t="shared" si="19"/>
        <v>2</v>
      </c>
      <c r="G120" s="92" t="str">
        <f>IF($B$1="CZ03",VLOOKUP($A$1&amp;CECCZ&amp;$G$2&amp;CompressorOnly&amp;$C120,CZ03CycleOnOff,7,0),IF($B$1="CZ04",VLOOKUP($A$1&amp;CECCZ&amp;$G$2&amp;CompressorOnly&amp;$C120,CZ04CycleOnOff,7,0),IF(CECCZ="CZ12",VLOOKUP($A$1&amp;CECCZ&amp;$G$2&amp;CompressorOnly&amp;$C120,CZ12CycleOnOff,7,0),IF(CECCZ="CZ13",VLOOKUP($A$1&amp;CECCZ&amp;$G$2&amp;CompressorOnly&amp;$C120,CZ13CycleOnOff,7,0)))))</f>
        <v>#NAME?</v>
      </c>
      <c r="H120" s="92" t="str">
        <f>IF(CECCZ="CZ03",VLOOKUP($A$1&amp;CECCZ&amp;$G$2&amp;CompressorOnly&amp;$C120,CZ03CycleOnOff,8,0),IF(CECCZ="CZ04",VLOOKUP($A$1&amp;CECCZ&amp;$G$2&amp;CompressorOnly&amp;$C120,CZ04CycleOnOff,8,0),IF(CECCZ="CZ12",VLOOKUP($A$1&amp;CECCZ&amp;$G$2&amp;CompressorOnly&amp;$C120,CZ12CycleOnOff,8,0),IF(CECCZ="CZ13",VLOOKUP($A$1&amp;CECCZ&amp;$G$2&amp;CompressorOnly&amp;$C120,CZ13CycleOnOff,8,0)))))</f>
        <v>#NAME?</v>
      </c>
      <c r="I120" s="92" t="str">
        <f t="shared" si="20"/>
        <v>#NAME?</v>
      </c>
      <c r="J120" s="134" t="str">
        <f t="shared" si="21"/>
        <v>#NAME?</v>
      </c>
    </row>
    <row r="121" ht="15.75" customHeight="1">
      <c r="A121" s="28"/>
      <c r="B121" s="74">
        <f>CSSB!$L$9</f>
        <v>7</v>
      </c>
      <c r="C121" s="71">
        <v>2.0</v>
      </c>
      <c r="D121" s="75">
        <f>CSSB!$N$9</f>
        <v>248.6666667</v>
      </c>
      <c r="E121" s="91">
        <f>CSSB!$M$9</f>
        <v>90.79444444</v>
      </c>
      <c r="F121" s="71">
        <f t="shared" si="19"/>
        <v>2</v>
      </c>
      <c r="G121" s="92" t="str">
        <f>IF($B$1="CZ03",VLOOKUP($A$1&amp;CECCZ&amp;$G$2&amp;CompressorOnly&amp;$C121,CZ03CycleOnOff,7,0),IF($B$1="CZ04",VLOOKUP($A$1&amp;CECCZ&amp;$G$2&amp;CompressorOnly&amp;$C121,CZ04CycleOnOff,7,0),IF(CECCZ="CZ12",VLOOKUP($A$1&amp;CECCZ&amp;$G$2&amp;CompressorOnly&amp;$C121,CZ12CycleOnOff,7,0),IF(CECCZ="CZ13",VLOOKUP($A$1&amp;CECCZ&amp;$G$2&amp;CompressorOnly&amp;$C121,CZ13CycleOnOff,7,0)))))</f>
        <v>#NAME?</v>
      </c>
      <c r="H121" s="92" t="str">
        <f>IF(CECCZ="CZ03",VLOOKUP($A$1&amp;CECCZ&amp;$G$2&amp;CompressorOnly&amp;$C121,CZ03CycleOnOff,8,0),IF(CECCZ="CZ04",VLOOKUP($A$1&amp;CECCZ&amp;$G$2&amp;CompressorOnly&amp;$C121,CZ04CycleOnOff,8,0),IF(CECCZ="CZ12",VLOOKUP($A$1&amp;CECCZ&amp;$G$2&amp;CompressorOnly&amp;$C121,CZ12CycleOnOff,8,0),IF(CECCZ="CZ13",VLOOKUP($A$1&amp;CECCZ&amp;$G$2&amp;CompressorOnly&amp;$C121,CZ13CycleOnOff,8,0)))))</f>
        <v>#NAME?</v>
      </c>
      <c r="I121" s="92" t="str">
        <f t="shared" si="20"/>
        <v>#NAME?</v>
      </c>
      <c r="J121" s="134" t="str">
        <f t="shared" si="21"/>
        <v>#NAME?</v>
      </c>
    </row>
    <row r="122" ht="15.75" customHeight="1">
      <c r="A122" s="28"/>
      <c r="B122" s="74">
        <f>CSSB!$L$9</f>
        <v>7</v>
      </c>
      <c r="C122" s="71">
        <v>2.0</v>
      </c>
      <c r="D122" s="75">
        <f>CSSB!$N$9</f>
        <v>248.6666667</v>
      </c>
      <c r="E122" s="91">
        <f>CSSB!$M$9</f>
        <v>90.79444444</v>
      </c>
      <c r="F122" s="71">
        <f t="shared" si="19"/>
        <v>2</v>
      </c>
      <c r="G122" s="92" t="str">
        <f>IF($B$1="CZ03",VLOOKUP($A$1&amp;CECCZ&amp;$G$2&amp;CompressorOnly&amp;$C122,CZ03CycleOnOff,7,0),IF($B$1="CZ04",VLOOKUP($A$1&amp;CECCZ&amp;$G$2&amp;CompressorOnly&amp;$C122,CZ04CycleOnOff,7,0),IF(CECCZ="CZ12",VLOOKUP($A$1&amp;CECCZ&amp;$G$2&amp;CompressorOnly&amp;$C122,CZ12CycleOnOff,7,0),IF(CECCZ="CZ13",VLOOKUP($A$1&amp;CECCZ&amp;$G$2&amp;CompressorOnly&amp;$C122,CZ13CycleOnOff,7,0)))))</f>
        <v>#NAME?</v>
      </c>
      <c r="H122" s="92" t="str">
        <f>IF(CECCZ="CZ03",VLOOKUP($A$1&amp;CECCZ&amp;$G$2&amp;CompressorOnly&amp;$C122,CZ03CycleOnOff,8,0),IF(CECCZ="CZ04",VLOOKUP($A$1&amp;CECCZ&amp;$G$2&amp;CompressorOnly&amp;$C122,CZ04CycleOnOff,8,0),IF(CECCZ="CZ12",VLOOKUP($A$1&amp;CECCZ&amp;$G$2&amp;CompressorOnly&amp;$C122,CZ12CycleOnOff,8,0),IF(CECCZ="CZ13",VLOOKUP($A$1&amp;CECCZ&amp;$G$2&amp;CompressorOnly&amp;$C122,CZ13CycleOnOff,8,0)))))</f>
        <v>#NAME?</v>
      </c>
      <c r="I122" s="92" t="str">
        <f t="shared" si="20"/>
        <v>#NAME?</v>
      </c>
      <c r="J122" s="134" t="str">
        <f t="shared" si="21"/>
        <v>#NAME?</v>
      </c>
    </row>
    <row r="123" ht="15.75" customHeight="1">
      <c r="A123" s="28"/>
      <c r="B123" s="74">
        <f>CSSB!$L$9</f>
        <v>7</v>
      </c>
      <c r="C123" s="71">
        <v>2.0</v>
      </c>
      <c r="D123" s="75">
        <f>CSSB!$N$9</f>
        <v>248.6666667</v>
      </c>
      <c r="E123" s="91">
        <f>CSSB!$M$9</f>
        <v>90.79444444</v>
      </c>
      <c r="F123" s="71">
        <f t="shared" si="19"/>
        <v>2</v>
      </c>
      <c r="G123" s="92" t="str">
        <f>IF($B$1="CZ03",VLOOKUP($A$1&amp;CECCZ&amp;$G$2&amp;CompressorOnly&amp;$C123,CZ03CycleOnOff,7,0),IF($B$1="CZ04",VLOOKUP($A$1&amp;CECCZ&amp;$G$2&amp;CompressorOnly&amp;$C123,CZ04CycleOnOff,7,0),IF(CECCZ="CZ12",VLOOKUP($A$1&amp;CECCZ&amp;$G$2&amp;CompressorOnly&amp;$C123,CZ12CycleOnOff,7,0),IF(CECCZ="CZ13",VLOOKUP($A$1&amp;CECCZ&amp;$G$2&amp;CompressorOnly&amp;$C123,CZ13CycleOnOff,7,0)))))</f>
        <v>#NAME?</v>
      </c>
      <c r="H123" s="92" t="str">
        <f>IF(CECCZ="CZ03",VLOOKUP($A$1&amp;CECCZ&amp;$G$2&amp;CompressorOnly&amp;$C123,CZ03CycleOnOff,8,0),IF(CECCZ="CZ04",VLOOKUP($A$1&amp;CECCZ&amp;$G$2&amp;CompressorOnly&amp;$C123,CZ04CycleOnOff,8,0),IF(CECCZ="CZ12",VLOOKUP($A$1&amp;CECCZ&amp;$G$2&amp;CompressorOnly&amp;$C123,CZ12CycleOnOff,8,0),IF(CECCZ="CZ13",VLOOKUP($A$1&amp;CECCZ&amp;$G$2&amp;CompressorOnly&amp;$C123,CZ13CycleOnOff,8,0)))))</f>
        <v>#NAME?</v>
      </c>
      <c r="I123" s="92" t="str">
        <f t="shared" si="20"/>
        <v>#NAME?</v>
      </c>
      <c r="J123" s="134" t="str">
        <f t="shared" si="21"/>
        <v>#NAME?</v>
      </c>
    </row>
    <row r="124" ht="15.75" customHeight="1">
      <c r="A124" s="28"/>
      <c r="B124" s="74">
        <f>CSSB!$L$9</f>
        <v>7</v>
      </c>
      <c r="C124" s="71">
        <v>2.0</v>
      </c>
      <c r="D124" s="75">
        <f>CSSB!$N$9</f>
        <v>248.6666667</v>
      </c>
      <c r="E124" s="91">
        <f>CSSB!$M$9</f>
        <v>90.79444444</v>
      </c>
      <c r="F124" s="71">
        <f t="shared" si="19"/>
        <v>2</v>
      </c>
      <c r="G124" s="92" t="str">
        <f>IF($B$1="CZ03",VLOOKUP($A$1&amp;CECCZ&amp;$G$2&amp;CompressorOnly&amp;$C124,CZ03CycleOnOff,7,0),IF($B$1="CZ04",VLOOKUP($A$1&amp;CECCZ&amp;$G$2&amp;CompressorOnly&amp;$C124,CZ04CycleOnOff,7,0),IF(CECCZ="CZ12",VLOOKUP($A$1&amp;CECCZ&amp;$G$2&amp;CompressorOnly&amp;$C124,CZ12CycleOnOff,7,0),IF(CECCZ="CZ13",VLOOKUP($A$1&amp;CECCZ&amp;$G$2&amp;CompressorOnly&amp;$C124,CZ13CycleOnOff,7,0)))))</f>
        <v>#NAME?</v>
      </c>
      <c r="H124" s="92" t="str">
        <f>IF(CECCZ="CZ03",VLOOKUP($A$1&amp;CECCZ&amp;$G$2&amp;CompressorOnly&amp;$C124,CZ03CycleOnOff,8,0),IF(CECCZ="CZ04",VLOOKUP($A$1&amp;CECCZ&amp;$G$2&amp;CompressorOnly&amp;$C124,CZ04CycleOnOff,8,0),IF(CECCZ="CZ12",VLOOKUP($A$1&amp;CECCZ&amp;$G$2&amp;CompressorOnly&amp;$C124,CZ12CycleOnOff,8,0),IF(CECCZ="CZ13",VLOOKUP($A$1&amp;CECCZ&amp;$G$2&amp;CompressorOnly&amp;$C124,CZ13CycleOnOff,8,0)))))</f>
        <v>#NAME?</v>
      </c>
      <c r="I124" s="92" t="str">
        <f t="shared" si="20"/>
        <v>#NAME?</v>
      </c>
      <c r="J124" s="134" t="str">
        <f t="shared" si="21"/>
        <v>#NAME?</v>
      </c>
    </row>
    <row r="125" ht="15.75" customHeight="1">
      <c r="A125" s="28"/>
      <c r="B125" s="74">
        <f>CSSB!$L$9</f>
        <v>7</v>
      </c>
      <c r="C125" s="71">
        <v>3.0</v>
      </c>
      <c r="D125" s="75">
        <f>CSSB!$N$9</f>
        <v>248.6666667</v>
      </c>
      <c r="E125" s="91">
        <f>CSSB!$M$9</f>
        <v>90.79444444</v>
      </c>
      <c r="F125" s="71">
        <f t="shared" si="19"/>
        <v>2</v>
      </c>
      <c r="G125" s="92" t="str">
        <f>IF($B$1="CZ03",VLOOKUP($A$1&amp;CECCZ&amp;$G$2&amp;CompressorOnly&amp;$C125,CZ03CycleOnOff,7,0),IF($B$1="CZ04",VLOOKUP($A$1&amp;CECCZ&amp;$G$2&amp;CompressorOnly&amp;$C125,CZ04CycleOnOff,7,0),IF(CECCZ="CZ12",VLOOKUP($A$1&amp;CECCZ&amp;$G$2&amp;CompressorOnly&amp;$C125,CZ12CycleOnOff,7,0),IF(CECCZ="CZ13",VLOOKUP($A$1&amp;CECCZ&amp;$G$2&amp;CompressorOnly&amp;$C125,CZ13CycleOnOff,7,0)))))</f>
        <v>#NAME?</v>
      </c>
      <c r="H125" s="92" t="str">
        <f>IF(CECCZ="CZ03",VLOOKUP($A$1&amp;CECCZ&amp;$G$2&amp;CompressorOnly&amp;$C125,CZ03CycleOnOff,8,0),IF(CECCZ="CZ04",VLOOKUP($A$1&amp;CECCZ&amp;$G$2&amp;CompressorOnly&amp;$C125,CZ04CycleOnOff,8,0),IF(CECCZ="CZ12",VLOOKUP($A$1&amp;CECCZ&amp;$G$2&amp;CompressorOnly&amp;$C125,CZ12CycleOnOff,8,0),IF(CECCZ="CZ13",VLOOKUP($A$1&amp;CECCZ&amp;$G$2&amp;CompressorOnly&amp;$C125,CZ13CycleOnOff,8,0)))))</f>
        <v>#NAME?</v>
      </c>
      <c r="I125" s="92" t="str">
        <f t="shared" si="20"/>
        <v>#NAME?</v>
      </c>
      <c r="J125" s="134" t="str">
        <f t="shared" si="21"/>
        <v>#NAME?</v>
      </c>
    </row>
    <row r="126" ht="15.75" customHeight="1">
      <c r="A126" s="28"/>
      <c r="B126" s="74">
        <f>CSSB!$L$9</f>
        <v>7</v>
      </c>
      <c r="C126" s="71">
        <v>3.0</v>
      </c>
      <c r="D126" s="75">
        <f>CSSB!$N$9</f>
        <v>248.6666667</v>
      </c>
      <c r="E126" s="91">
        <f>CSSB!$M$9</f>
        <v>90.79444444</v>
      </c>
      <c r="F126" s="71">
        <f t="shared" si="19"/>
        <v>2</v>
      </c>
      <c r="G126" s="92" t="str">
        <f>IF($B$1="CZ03",VLOOKUP($A$1&amp;CECCZ&amp;$G$2&amp;CompressorOnly&amp;$C126,CZ03CycleOnOff,7,0),IF($B$1="CZ04",VLOOKUP($A$1&amp;CECCZ&amp;$G$2&amp;CompressorOnly&amp;$C126,CZ04CycleOnOff,7,0),IF(CECCZ="CZ12",VLOOKUP($A$1&amp;CECCZ&amp;$G$2&amp;CompressorOnly&amp;$C126,CZ12CycleOnOff,7,0),IF(CECCZ="CZ13",VLOOKUP($A$1&amp;CECCZ&amp;$G$2&amp;CompressorOnly&amp;$C126,CZ13CycleOnOff,7,0)))))</f>
        <v>#NAME?</v>
      </c>
      <c r="H126" s="92" t="str">
        <f>IF(CECCZ="CZ03",VLOOKUP($A$1&amp;CECCZ&amp;$G$2&amp;CompressorOnly&amp;$C126,CZ03CycleOnOff,8,0),IF(CECCZ="CZ04",VLOOKUP($A$1&amp;CECCZ&amp;$G$2&amp;CompressorOnly&amp;$C126,CZ04CycleOnOff,8,0),IF(CECCZ="CZ12",VLOOKUP($A$1&amp;CECCZ&amp;$G$2&amp;CompressorOnly&amp;$C126,CZ12CycleOnOff,8,0),IF(CECCZ="CZ13",VLOOKUP($A$1&amp;CECCZ&amp;$G$2&amp;CompressorOnly&amp;$C126,CZ13CycleOnOff,8,0)))))</f>
        <v>#NAME?</v>
      </c>
      <c r="I126" s="92" t="str">
        <f t="shared" si="20"/>
        <v>#NAME?</v>
      </c>
      <c r="J126" s="134" t="str">
        <f t="shared" si="21"/>
        <v>#NAME?</v>
      </c>
    </row>
    <row r="127" ht="15.75" customHeight="1">
      <c r="A127" s="28"/>
      <c r="B127" s="74">
        <f>CSSB!$L$9</f>
        <v>7</v>
      </c>
      <c r="C127" s="71">
        <v>3.0</v>
      </c>
      <c r="D127" s="75">
        <f>CSSB!$N$9</f>
        <v>248.6666667</v>
      </c>
      <c r="E127" s="91">
        <f>CSSB!$M$9</f>
        <v>90.79444444</v>
      </c>
      <c r="F127" s="71">
        <f t="shared" si="19"/>
        <v>2</v>
      </c>
      <c r="G127" s="92" t="str">
        <f>IF($B$1="CZ03",VLOOKUP($A$1&amp;CECCZ&amp;$G$2&amp;CompressorOnly&amp;$C127,CZ03CycleOnOff,7,0),IF($B$1="CZ04",VLOOKUP($A$1&amp;CECCZ&amp;$G$2&amp;CompressorOnly&amp;$C127,CZ04CycleOnOff,7,0),IF(CECCZ="CZ12",VLOOKUP($A$1&amp;CECCZ&amp;$G$2&amp;CompressorOnly&amp;$C127,CZ12CycleOnOff,7,0),IF(CECCZ="CZ13",VLOOKUP($A$1&amp;CECCZ&amp;$G$2&amp;CompressorOnly&amp;$C127,CZ13CycleOnOff,7,0)))))</f>
        <v>#NAME?</v>
      </c>
      <c r="H127" s="92" t="str">
        <f>IF(CECCZ="CZ03",VLOOKUP($A$1&amp;CECCZ&amp;$G$2&amp;CompressorOnly&amp;$C127,CZ03CycleOnOff,8,0),IF(CECCZ="CZ04",VLOOKUP($A$1&amp;CECCZ&amp;$G$2&amp;CompressorOnly&amp;$C127,CZ04CycleOnOff,8,0),IF(CECCZ="CZ12",VLOOKUP($A$1&amp;CECCZ&amp;$G$2&amp;CompressorOnly&amp;$C127,CZ12CycleOnOff,8,0),IF(CECCZ="CZ13",VLOOKUP($A$1&amp;CECCZ&amp;$G$2&amp;CompressorOnly&amp;$C127,CZ13CycleOnOff,8,0)))))</f>
        <v>#NAME?</v>
      </c>
      <c r="I127" s="92" t="str">
        <f t="shared" si="20"/>
        <v>#NAME?</v>
      </c>
      <c r="J127" s="134" t="str">
        <f t="shared" si="21"/>
        <v>#NAME?</v>
      </c>
    </row>
    <row r="128" ht="15.75" customHeight="1">
      <c r="A128" s="28"/>
      <c r="B128" s="74">
        <f>CSSB!$L$9</f>
        <v>7</v>
      </c>
      <c r="C128" s="71">
        <v>3.0</v>
      </c>
      <c r="D128" s="75">
        <f>CSSB!$N$9</f>
        <v>248.6666667</v>
      </c>
      <c r="E128" s="91">
        <f>CSSB!$M$9</f>
        <v>90.79444444</v>
      </c>
      <c r="F128" s="71">
        <f t="shared" si="19"/>
        <v>2</v>
      </c>
      <c r="G128" s="92" t="str">
        <f>IF($B$1="CZ03",VLOOKUP($A$1&amp;CECCZ&amp;$G$2&amp;CompressorOnly&amp;$C128,CZ03CycleOnOff,7,0),IF($B$1="CZ04",VLOOKUP($A$1&amp;CECCZ&amp;$G$2&amp;CompressorOnly&amp;$C128,CZ04CycleOnOff,7,0),IF(CECCZ="CZ12",VLOOKUP($A$1&amp;CECCZ&amp;$G$2&amp;CompressorOnly&amp;$C128,CZ12CycleOnOff,7,0),IF(CECCZ="CZ13",VLOOKUP($A$1&amp;CECCZ&amp;$G$2&amp;CompressorOnly&amp;$C128,CZ13CycleOnOff,7,0)))))</f>
        <v>#NAME?</v>
      </c>
      <c r="H128" s="92" t="str">
        <f>IF(CECCZ="CZ03",VLOOKUP($A$1&amp;CECCZ&amp;$G$2&amp;CompressorOnly&amp;$C128,CZ03CycleOnOff,8,0),IF(CECCZ="CZ04",VLOOKUP($A$1&amp;CECCZ&amp;$G$2&amp;CompressorOnly&amp;$C128,CZ04CycleOnOff,8,0),IF(CECCZ="CZ12",VLOOKUP($A$1&amp;CECCZ&amp;$G$2&amp;CompressorOnly&amp;$C128,CZ12CycleOnOff,8,0),IF(CECCZ="CZ13",VLOOKUP($A$1&amp;CECCZ&amp;$G$2&amp;CompressorOnly&amp;$C128,CZ13CycleOnOff,8,0)))))</f>
        <v>#NAME?</v>
      </c>
      <c r="I128" s="92" t="str">
        <f t="shared" si="20"/>
        <v>#NAME?</v>
      </c>
      <c r="J128" s="134" t="str">
        <f t="shared" si="21"/>
        <v>#NAME?</v>
      </c>
    </row>
    <row r="129" ht="15.75" customHeight="1">
      <c r="A129" s="28"/>
      <c r="B129" s="74">
        <f>CSSB!$L$9</f>
        <v>7</v>
      </c>
      <c r="C129" s="71">
        <v>4.0</v>
      </c>
      <c r="D129" s="75">
        <f>CSSB!$N$9</f>
        <v>248.6666667</v>
      </c>
      <c r="E129" s="91">
        <f>CSSB!$M$9</f>
        <v>90.79444444</v>
      </c>
      <c r="F129" s="71">
        <f t="shared" si="19"/>
        <v>2</v>
      </c>
      <c r="G129" s="92" t="str">
        <f>IF($B$1="CZ03",VLOOKUP($A$1&amp;CECCZ&amp;$G$2&amp;CompressorOnly&amp;$C129,CZ03CycleOnOff,7,0),IF($B$1="CZ04",VLOOKUP($A$1&amp;CECCZ&amp;$G$2&amp;CompressorOnly&amp;$C129,CZ04CycleOnOff,7,0),IF(CECCZ="CZ12",VLOOKUP($A$1&amp;CECCZ&amp;$G$2&amp;CompressorOnly&amp;$C129,CZ12CycleOnOff,7,0),IF(CECCZ="CZ13",VLOOKUP($A$1&amp;CECCZ&amp;$G$2&amp;CompressorOnly&amp;$C129,CZ13CycleOnOff,7,0)))))</f>
        <v>#NAME?</v>
      </c>
      <c r="H129" s="92" t="str">
        <f>IF(CECCZ="CZ03",VLOOKUP($A$1&amp;CECCZ&amp;$G$2&amp;CompressorOnly&amp;$C129,CZ03CycleOnOff,8,0),IF(CECCZ="CZ04",VLOOKUP($A$1&amp;CECCZ&amp;$G$2&amp;CompressorOnly&amp;$C129,CZ04CycleOnOff,8,0),IF(CECCZ="CZ12",VLOOKUP($A$1&amp;CECCZ&amp;$G$2&amp;CompressorOnly&amp;$C129,CZ12CycleOnOff,8,0),IF(CECCZ="CZ13",VLOOKUP($A$1&amp;CECCZ&amp;$G$2&amp;CompressorOnly&amp;$C129,CZ13CycleOnOff,8,0)))))</f>
        <v>#NAME?</v>
      </c>
      <c r="I129" s="92" t="str">
        <f t="shared" si="20"/>
        <v>#NAME?</v>
      </c>
      <c r="J129" s="134" t="str">
        <f t="shared" si="21"/>
        <v>#NAME?</v>
      </c>
    </row>
    <row r="130" ht="15.75" customHeight="1">
      <c r="A130" s="28"/>
      <c r="B130" s="74">
        <f>CSSB!$L$9</f>
        <v>7</v>
      </c>
      <c r="C130" s="71">
        <v>4.0</v>
      </c>
      <c r="D130" s="75">
        <f>CSSB!$N$9</f>
        <v>248.6666667</v>
      </c>
      <c r="E130" s="91">
        <f>CSSB!$M$9</f>
        <v>90.79444444</v>
      </c>
      <c r="F130" s="71">
        <f t="shared" si="19"/>
        <v>2</v>
      </c>
      <c r="G130" s="92" t="str">
        <f>IF($B$1="CZ03",VLOOKUP($A$1&amp;CECCZ&amp;$G$2&amp;CompressorOnly&amp;$C130,CZ03CycleOnOff,7,0),IF($B$1="CZ04",VLOOKUP($A$1&amp;CECCZ&amp;$G$2&amp;CompressorOnly&amp;$C130,CZ04CycleOnOff,7,0),IF(CECCZ="CZ12",VLOOKUP($A$1&amp;CECCZ&amp;$G$2&amp;CompressorOnly&amp;$C130,CZ12CycleOnOff,7,0),IF(CECCZ="CZ13",VLOOKUP($A$1&amp;CECCZ&amp;$G$2&amp;CompressorOnly&amp;$C130,CZ13CycleOnOff,7,0)))))</f>
        <v>#NAME?</v>
      </c>
      <c r="H130" s="92" t="str">
        <f>IF(CECCZ="CZ03",VLOOKUP($A$1&amp;CECCZ&amp;$G$2&amp;CompressorOnly&amp;$C130,CZ03CycleOnOff,8,0),IF(CECCZ="CZ04",VLOOKUP($A$1&amp;CECCZ&amp;$G$2&amp;CompressorOnly&amp;$C130,CZ04CycleOnOff,8,0),IF(CECCZ="CZ12",VLOOKUP($A$1&amp;CECCZ&amp;$G$2&amp;CompressorOnly&amp;$C130,CZ12CycleOnOff,8,0),IF(CECCZ="CZ13",VLOOKUP($A$1&amp;CECCZ&amp;$G$2&amp;CompressorOnly&amp;$C130,CZ13CycleOnOff,8,0)))))</f>
        <v>#NAME?</v>
      </c>
      <c r="I130" s="92" t="str">
        <f t="shared" si="20"/>
        <v>#NAME?</v>
      </c>
      <c r="J130" s="134" t="str">
        <f t="shared" si="21"/>
        <v>#NAME?</v>
      </c>
    </row>
    <row r="131" ht="15.75" customHeight="1">
      <c r="A131" s="28"/>
      <c r="B131" s="74">
        <f>CSSB!$L$9</f>
        <v>7</v>
      </c>
      <c r="C131" s="71">
        <v>4.0</v>
      </c>
      <c r="D131" s="75">
        <f>CSSB!$N$9</f>
        <v>248.6666667</v>
      </c>
      <c r="E131" s="91">
        <f>CSSB!$M$9</f>
        <v>90.79444444</v>
      </c>
      <c r="F131" s="71">
        <f t="shared" si="19"/>
        <v>2</v>
      </c>
      <c r="G131" s="92" t="str">
        <f>IF($B$1="CZ03",VLOOKUP($A$1&amp;CECCZ&amp;$G$2&amp;CompressorOnly&amp;$C131,CZ03CycleOnOff,7,0),IF($B$1="CZ04",VLOOKUP($A$1&amp;CECCZ&amp;$G$2&amp;CompressorOnly&amp;$C131,CZ04CycleOnOff,7,0),IF(CECCZ="CZ12",VLOOKUP($A$1&amp;CECCZ&amp;$G$2&amp;CompressorOnly&amp;$C131,CZ12CycleOnOff,7,0),IF(CECCZ="CZ13",VLOOKUP($A$1&amp;CECCZ&amp;$G$2&amp;CompressorOnly&amp;$C131,CZ13CycleOnOff,7,0)))))</f>
        <v>#NAME?</v>
      </c>
      <c r="H131" s="92" t="str">
        <f>IF(CECCZ="CZ03",VLOOKUP($A$1&amp;CECCZ&amp;$G$2&amp;CompressorOnly&amp;$C131,CZ03CycleOnOff,8,0),IF(CECCZ="CZ04",VLOOKUP($A$1&amp;CECCZ&amp;$G$2&amp;CompressorOnly&amp;$C131,CZ04CycleOnOff,8,0),IF(CECCZ="CZ12",VLOOKUP($A$1&amp;CECCZ&amp;$G$2&amp;CompressorOnly&amp;$C131,CZ12CycleOnOff,8,0),IF(CECCZ="CZ13",VLOOKUP($A$1&amp;CECCZ&amp;$G$2&amp;CompressorOnly&amp;$C131,CZ13CycleOnOff,8,0)))))</f>
        <v>#NAME?</v>
      </c>
      <c r="I131" s="92" t="str">
        <f t="shared" si="20"/>
        <v>#NAME?</v>
      </c>
      <c r="J131" s="134" t="str">
        <f t="shared" si="21"/>
        <v>#NAME?</v>
      </c>
    </row>
    <row r="132" ht="15.75" customHeight="1">
      <c r="A132" s="80"/>
      <c r="B132" s="136">
        <f>CSSB!$L$9</f>
        <v>7</v>
      </c>
      <c r="C132" s="137">
        <v>4.0</v>
      </c>
      <c r="D132" s="81">
        <f>CSSB!$N$9</f>
        <v>248.6666667</v>
      </c>
      <c r="E132" s="138">
        <f>CSSB!$M$9</f>
        <v>90.79444444</v>
      </c>
      <c r="F132" s="137">
        <f t="shared" si="19"/>
        <v>2</v>
      </c>
      <c r="G132" s="139" t="str">
        <f>IF($B$1="CZ03",VLOOKUP($A$1&amp;CECCZ&amp;$G$2&amp;CompressorOnly&amp;$C132,CZ03CycleOnOff,7,0),IF($B$1="CZ04",VLOOKUP($A$1&amp;CECCZ&amp;$G$2&amp;CompressorOnly&amp;$C132,CZ04CycleOnOff,7,0),IF(CECCZ="CZ12",VLOOKUP($A$1&amp;CECCZ&amp;$G$2&amp;CompressorOnly&amp;$C132,CZ12CycleOnOff,7,0),IF(CECCZ="CZ13",VLOOKUP($A$1&amp;CECCZ&amp;$G$2&amp;CompressorOnly&amp;$C132,CZ13CycleOnOff,7,0)))))</f>
        <v>#NAME?</v>
      </c>
      <c r="H132" s="139" t="str">
        <f>IF(CECCZ="CZ03",VLOOKUP($A$1&amp;CECCZ&amp;$G$2&amp;CompressorOnly&amp;$C132,CZ03CycleOnOff,8,0),IF(CECCZ="CZ04",VLOOKUP($A$1&amp;CECCZ&amp;$G$2&amp;CompressorOnly&amp;$C132,CZ04CycleOnOff,8,0),IF(CECCZ="CZ12",VLOOKUP($A$1&amp;CECCZ&amp;$G$2&amp;CompressorOnly&amp;$C132,CZ12CycleOnOff,8,0),IF(CECCZ="CZ13",VLOOKUP($A$1&amp;CECCZ&amp;$G$2&amp;CompressorOnly&amp;$C132,CZ13CycleOnOff,8,0)))))</f>
        <v>#NAME?</v>
      </c>
      <c r="I132" s="139" t="str">
        <f t="shared" si="20"/>
        <v>#NAME?</v>
      </c>
      <c r="J132" s="140" t="str">
        <f t="shared" si="21"/>
        <v>#NAME?</v>
      </c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2016-03-02T00:54:08Z</dcterms:created>
  <dc:creator>Rongxin Yin</dc:creator>
</cp:coreProperties>
</file>